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https://d.docs.live.net/97112a0de7938fe9/桌面/Bridge5Asia Work/"/>
    </mc:Choice>
  </mc:AlternateContent>
  <xr:revisionPtr revIDLastSave="8" documentId="8_{BED90473-BFB1-2840-ADBB-F1E2D8F79940}" xr6:coauthVersionLast="45" xr6:coauthVersionMax="45" xr10:uidLastSave="{48A93DD1-DAB5-4597-A99F-1238A2AA3BDC}"/>
  <bookViews>
    <workbookView xWindow="38280" yWindow="-120" windowWidth="29040" windowHeight="15840" tabRatio="597" xr2:uid="{00000000-000D-0000-FFFF-FFFF00000000}"/>
  </bookViews>
  <sheets>
    <sheet name="Assumptions" sheetId="1" r:id="rId1"/>
    <sheet name="Sensitivity" sheetId="10" r:id="rId2"/>
    <sheet name="晤桥现金流表" sheetId="7" r:id="rId3"/>
    <sheet name="利润表" sheetId="12" r:id="rId4"/>
    <sheet name="复星现金流表" sheetId="11" r:id="rId5"/>
    <sheet name="Cost" sheetId="2" r:id="rId6"/>
    <sheet name="Capital Structure" sheetId="13" r:id="rId7"/>
    <sheet name="Expense" sheetId="3" r:id="rId8"/>
    <sheet name="Report" sheetId="8" r:id="rId9"/>
  </sheets>
  <externalReferences>
    <externalReference r:id="rId10"/>
    <externalReference r:id="rId11"/>
    <externalReference r:id="rId12"/>
    <externalReference r:id="rId13"/>
  </externalReferences>
  <definedNames>
    <definedName name="AM_Fee">Expense!$B$38</definedName>
    <definedName name="Amortization">Expense!$C$92</definedName>
    <definedName name="Asset_Sales_Price">Expense!$C$102</definedName>
    <definedName name="Asset_Value">Expense!$D$38</definedName>
    <definedName name="Brokerage_Fee">Expense!$C$104</definedName>
    <definedName name="Business_Tax_Rate">Expense!$B$55</definedName>
    <definedName name="Cap_Rate">Assumptions!$D$10</definedName>
    <definedName name="Capex">Expense!$B$46</definedName>
    <definedName name="Capex_1st">Expense!$B$47</definedName>
    <definedName name="Capex_GR">Expense!$C$47</definedName>
    <definedName name="Capex_setting">Expense!$G$60:$H$71</definedName>
    <definedName name="Carpark_GrowthRate">Assumptions!$P$53</definedName>
    <definedName name="Carpark_Lots">Assumptions!$P$50</definedName>
    <definedName name="Carpark_Occu">Assumptions!$P$52</definedName>
    <definedName name="Carpark_Rental">Assumptions!$P$51</definedName>
    <definedName name="Construction_Commence">Assumptions!$D$4</definedName>
    <definedName name="Construction_Completion">Assumptions!$D$5</definedName>
    <definedName name="Days_Month">Assumptions!$F$29</definedName>
    <definedName name="Depreciation">Expense!$C$91</definedName>
    <definedName name="Equity_IRR">晤桥现金流表!$C$86</definedName>
    <definedName name="Exit">Assumptions!$D$7</definedName>
    <definedName name="Exit_12">Assumptions!$D$8</definedName>
    <definedName name="Final_Settlement">Cost!$I$17</definedName>
    <definedName name="First_Year_Occu">Assumptions!$O$32:$AA$37</definedName>
    <definedName name="Floor_Ratio">Assumptions!$O$11:$P$17</definedName>
    <definedName name="GFA_Above">Assumptions!$D$12</definedName>
    <definedName name="GFA_Carpark">Assumptions!$D$14</definedName>
    <definedName name="GFA_Total">Assumptions!$D$16</definedName>
    <definedName name="GFA_Under">Assumptions!$D$13</definedName>
    <definedName name="Income_Tax_Rate">Expense!$C$93</definedName>
    <definedName name="Initial_Time">Assumptions!$D$3</definedName>
    <definedName name="Input_Tax_Operation">Expense!$J$60:$K$71</definedName>
    <definedName name="Int_payment_option">#REF!</definedName>
    <definedName name="Land_Cost">Cost!$C$7</definedName>
    <definedName name="LandAcqu_Payment">Cost!$E$4:$F$5</definedName>
    <definedName name="Lease_Tenure">Assumptions!$O$40:$R$45</definedName>
    <definedName name="Leasing_Commission">Expense!$B$25:$D$30</definedName>
    <definedName name="Magt_Fee_VAT_Rate">Expense!$C$76</definedName>
    <definedName name="Net_Sales_Proceed">Expense!$C$123</definedName>
    <definedName name="Occu_Rete_Magt">Assumptions!$O$24:$W$29</definedName>
    <definedName name="Opening">Assumptions!$D$6</definedName>
    <definedName name="Operating_GFA">Assumptions!$D$15</definedName>
    <definedName name="Operating_Input_Tax_Rate">Expense!$B$81</definedName>
    <definedName name="Other_Owners_Expense">Expense!$B$41</definedName>
    <definedName name="Other_Owners_Expense_CNY">Expense!$C$42</definedName>
    <definedName name="Other_Owners_Expense_GrowthRate">Expense!$C$43</definedName>
    <definedName name="Other_Sales_Expenses">Expense!$C$105</definedName>
    <definedName name="Other_Tax_Rate">Expense!$B$84</definedName>
    <definedName name="Payment_Schedule">Cost!$I$12:$L$17</definedName>
    <definedName name="PM_Fee_NOI">Expense!$D$35</definedName>
    <definedName name="PM_Fee_Rental">Expense!$B$35</definedName>
    <definedName name="Project_IRR">Assumptions!$K$7</definedName>
    <definedName name="Property_Tax_Rate">Expense!$B$52</definedName>
    <definedName name="Property_Tax_Rate_1">Expense!$B$52</definedName>
    <definedName name="Property_Tax_Rate_2">Expense!$B$53</definedName>
    <definedName name="Renewal">Assumptions!$S$49:$U$54</definedName>
    <definedName name="Rental_Ref">Assumptions!$R$7:$R$8</definedName>
    <definedName name="Retention_Cal">Assumptions!$E$228:$AN$239</definedName>
    <definedName name="Sale_VAT_Rate">Expense!$C$75</definedName>
    <definedName name="Salvage_Ratio">Expense!$E$91</definedName>
    <definedName name="Size_Ratio">Assumptions!$U$11:$V$16</definedName>
    <definedName name="Tenant_List">Assumptions!$B$38:$I$49</definedName>
    <definedName name="Total_Cost">Cost!$F$25</definedName>
    <definedName name="Total_Dev_Cost">Cost!$F$22</definedName>
    <definedName name="Total_Input_VAT_Tax">Expense!$C$73</definedName>
    <definedName name="Total_NLA">Report!$H$37</definedName>
    <definedName name="Type_Ratio">Assumptions!$R$11:$S$21</definedName>
    <definedName name="VAT_Prepaid_Rate">Expense!$C$78</definedName>
  </definedNames>
  <calcPr calcId="191029"/>
</workbook>
</file>

<file path=xl/calcChain.xml><?xml version="1.0" encoding="utf-8"?>
<calcChain xmlns="http://schemas.openxmlformats.org/spreadsheetml/2006/main">
  <c r="I88" i="1" l="1"/>
  <c r="F119" i="1" s="1"/>
  <c r="G119" i="1" s="1"/>
  <c r="D2" i="12" l="1"/>
  <c r="E2" i="12"/>
  <c r="F2" i="12"/>
  <c r="G2" i="12"/>
  <c r="H2" i="12"/>
  <c r="I2" i="12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D2" i="12"/>
  <c r="AE2" i="12"/>
  <c r="AF2" i="12"/>
  <c r="AG2" i="12"/>
  <c r="AH2" i="12"/>
  <c r="AI2" i="12"/>
  <c r="AJ2" i="12"/>
  <c r="AK2" i="12"/>
  <c r="AL2" i="12"/>
  <c r="AM2" i="12"/>
  <c r="AN2" i="12"/>
  <c r="AO2" i="12"/>
  <c r="AP2" i="12"/>
  <c r="AQ2" i="12"/>
  <c r="AR2" i="12"/>
  <c r="AS2" i="12"/>
  <c r="AT2" i="12"/>
  <c r="AU2" i="12"/>
  <c r="AV2" i="12"/>
  <c r="AW2" i="12"/>
  <c r="AX2" i="12"/>
  <c r="AY2" i="12"/>
  <c r="AZ2" i="12"/>
  <c r="BA2" i="12"/>
  <c r="BB2" i="12"/>
  <c r="BC2" i="12"/>
  <c r="BD2" i="12"/>
  <c r="BE2" i="12"/>
  <c r="BF2" i="12"/>
  <c r="BG2" i="12"/>
  <c r="BH2" i="12"/>
  <c r="BI2" i="12"/>
  <c r="BJ2" i="12"/>
  <c r="BK2" i="12"/>
  <c r="BL2" i="12"/>
  <c r="BM2" i="12"/>
  <c r="BN2" i="12"/>
  <c r="BO2" i="12"/>
  <c r="BP2" i="12"/>
  <c r="BQ2" i="12"/>
  <c r="BR2" i="12"/>
  <c r="BS2" i="12"/>
  <c r="BT2" i="12"/>
  <c r="BU2" i="12"/>
  <c r="BV2" i="12"/>
  <c r="BW2" i="12"/>
  <c r="BX2" i="12"/>
  <c r="BY2" i="12"/>
  <c r="BZ2" i="12"/>
  <c r="CA2" i="12"/>
  <c r="CB2" i="12"/>
  <c r="CC2" i="12"/>
  <c r="CD2" i="12"/>
  <c r="CE2" i="12"/>
  <c r="CF2" i="12"/>
  <c r="CG2" i="12"/>
  <c r="CH2" i="12"/>
  <c r="CI2" i="12"/>
  <c r="CJ2" i="12"/>
  <c r="CK2" i="12"/>
  <c r="CL2" i="12"/>
  <c r="CM2" i="12"/>
  <c r="CN2" i="12"/>
  <c r="CO2" i="12"/>
  <c r="CP2" i="12"/>
  <c r="CQ2" i="12"/>
  <c r="CR2" i="12"/>
  <c r="CS2" i="12"/>
  <c r="CT2" i="12"/>
  <c r="CU2" i="12"/>
  <c r="CV2" i="12"/>
  <c r="CW2" i="12"/>
  <c r="CX2" i="12"/>
  <c r="CY2" i="12"/>
  <c r="CZ2" i="12"/>
  <c r="DA2" i="12"/>
  <c r="DB2" i="12"/>
  <c r="DC2" i="12"/>
  <c r="DD2" i="12"/>
  <c r="DE2" i="12"/>
  <c r="DF2" i="12"/>
  <c r="DG2" i="12"/>
  <c r="DH2" i="12"/>
  <c r="DI2" i="12"/>
  <c r="DJ2" i="12"/>
  <c r="DK2" i="12"/>
  <c r="DL2" i="12"/>
  <c r="DM2" i="12"/>
  <c r="DN2" i="12"/>
  <c r="DO2" i="12"/>
  <c r="DP2" i="12"/>
  <c r="DQ2" i="12"/>
  <c r="DR2" i="12"/>
  <c r="DS2" i="12"/>
  <c r="DT2" i="12"/>
  <c r="DU2" i="12"/>
  <c r="DV2" i="12"/>
  <c r="DW2" i="12"/>
  <c r="DX2" i="12"/>
  <c r="DY2" i="12"/>
  <c r="DZ2" i="12"/>
  <c r="EA2" i="12"/>
  <c r="EB2" i="12"/>
  <c r="EC2" i="12"/>
  <c r="ED2" i="12"/>
  <c r="EE2" i="12"/>
  <c r="EF2" i="12"/>
  <c r="EG2" i="12"/>
  <c r="EH2" i="12"/>
  <c r="EI2" i="12"/>
  <c r="EJ2" i="12"/>
  <c r="EK2" i="12"/>
  <c r="EL2" i="12"/>
  <c r="EM2" i="12"/>
  <c r="EN2" i="12"/>
  <c r="EO2" i="12"/>
  <c r="EP2" i="12"/>
  <c r="EQ2" i="12"/>
  <c r="ER2" i="12"/>
  <c r="ES2" i="12"/>
  <c r="ET2" i="12"/>
  <c r="EU2" i="12"/>
  <c r="EV2" i="12"/>
  <c r="EW2" i="12"/>
  <c r="EX2" i="12"/>
  <c r="EX47" i="12"/>
  <c r="EY2" i="12"/>
  <c r="EY47" i="12"/>
  <c r="EZ2" i="12"/>
  <c r="EZ47" i="12"/>
  <c r="EZ49" i="12" s="1"/>
  <c r="EZ50" i="12" s="1"/>
  <c r="EZ51" i="12" s="1"/>
  <c r="EZ52" i="12" s="1"/>
  <c r="FA2" i="12"/>
  <c r="FA47" i="12"/>
  <c r="FB2" i="12"/>
  <c r="FB47" i="12"/>
  <c r="FC2" i="12"/>
  <c r="FC47" i="12"/>
  <c r="FD2" i="12"/>
  <c r="FD47" i="12"/>
  <c r="FE2" i="12"/>
  <c r="FE47" i="12"/>
  <c r="FF2" i="12"/>
  <c r="FF47" i="12"/>
  <c r="FG2" i="12"/>
  <c r="FG47" i="12"/>
  <c r="FH2" i="12"/>
  <c r="FH47" i="12"/>
  <c r="FI2" i="12"/>
  <c r="FI47" i="12"/>
  <c r="FJ2" i="12"/>
  <c r="FJ47" i="12"/>
  <c r="FK2" i="12"/>
  <c r="FK47" i="12"/>
  <c r="FL2" i="12"/>
  <c r="FL47" i="12"/>
  <c r="FM2" i="12"/>
  <c r="FM47" i="12"/>
  <c r="FN2" i="12"/>
  <c r="FN47" i="12"/>
  <c r="FO2" i="12"/>
  <c r="FO47" i="12"/>
  <c r="FP2" i="12"/>
  <c r="FP47" i="12"/>
  <c r="FQ2" i="12"/>
  <c r="FQ47" i="12"/>
  <c r="FR2" i="12"/>
  <c r="FR47" i="12"/>
  <c r="FS2" i="12"/>
  <c r="FS47" i="12"/>
  <c r="FT2" i="12"/>
  <c r="FT47" i="12"/>
  <c r="FU2" i="12"/>
  <c r="FU47" i="12"/>
  <c r="FV2" i="12"/>
  <c r="FV47" i="12"/>
  <c r="FW2" i="12"/>
  <c r="FW47" i="12"/>
  <c r="FX2" i="12"/>
  <c r="FX47" i="12"/>
  <c r="FY2" i="12"/>
  <c r="FY47" i="12"/>
  <c r="FZ2" i="12"/>
  <c r="FZ47" i="12"/>
  <c r="GA2" i="12"/>
  <c r="GA47" i="12"/>
  <c r="GB2" i="12"/>
  <c r="GB47" i="12"/>
  <c r="GC2" i="12"/>
  <c r="GC47" i="12"/>
  <c r="GD2" i="12"/>
  <c r="GD47" i="12"/>
  <c r="GE2" i="12"/>
  <c r="GE47" i="12"/>
  <c r="GF2" i="12"/>
  <c r="GF47" i="12"/>
  <c r="GG2" i="12"/>
  <c r="GG47" i="12"/>
  <c r="GH2" i="12"/>
  <c r="GH47" i="12"/>
  <c r="GI2" i="12"/>
  <c r="GI47" i="12"/>
  <c r="GJ2" i="12"/>
  <c r="GJ47" i="12"/>
  <c r="GK2" i="12"/>
  <c r="GK47" i="12"/>
  <c r="GL2" i="12"/>
  <c r="GL47" i="12"/>
  <c r="GM2" i="12"/>
  <c r="GM47" i="12"/>
  <c r="GN2" i="12"/>
  <c r="GN47" i="12"/>
  <c r="GO2" i="12"/>
  <c r="GO47" i="12"/>
  <c r="GP2" i="12"/>
  <c r="GP47" i="12"/>
  <c r="GQ2" i="12"/>
  <c r="GQ47" i="12"/>
  <c r="GR2" i="12"/>
  <c r="GR47" i="12"/>
  <c r="GS2" i="12"/>
  <c r="GS47" i="12"/>
  <c r="GT2" i="12"/>
  <c r="GT47" i="12"/>
  <c r="GU2" i="12"/>
  <c r="GU47" i="12"/>
  <c r="GV2" i="12"/>
  <c r="GV47" i="12"/>
  <c r="GW2" i="12"/>
  <c r="GW47" i="12"/>
  <c r="GX2" i="12"/>
  <c r="GX47" i="12"/>
  <c r="GY2" i="12"/>
  <c r="GY47" i="12"/>
  <c r="GZ2" i="12"/>
  <c r="GZ47" i="12"/>
  <c r="HA2" i="12"/>
  <c r="HA47" i="12"/>
  <c r="HB2" i="12"/>
  <c r="HB47" i="12"/>
  <c r="HC2" i="12"/>
  <c r="HC47" i="12"/>
  <c r="HD2" i="12"/>
  <c r="HD47" i="12"/>
  <c r="HE2" i="12"/>
  <c r="HE47" i="12"/>
  <c r="HF2" i="12"/>
  <c r="HF47" i="12"/>
  <c r="HG2" i="12"/>
  <c r="HG47" i="12"/>
  <c r="HH2" i="12"/>
  <c r="HH47" i="12"/>
  <c r="HI2" i="12"/>
  <c r="HI47" i="12"/>
  <c r="HJ2" i="12"/>
  <c r="HJ47" i="12"/>
  <c r="HK2" i="12"/>
  <c r="HK47" i="12"/>
  <c r="HL2" i="12"/>
  <c r="HL47" i="12"/>
  <c r="HM2" i="12"/>
  <c r="HM47" i="12"/>
  <c r="HN2" i="12"/>
  <c r="HN47" i="12"/>
  <c r="HO2" i="12"/>
  <c r="HO47" i="12"/>
  <c r="HP2" i="12"/>
  <c r="HP47" i="12"/>
  <c r="HQ2" i="12"/>
  <c r="HQ47" i="12"/>
  <c r="HR2" i="12"/>
  <c r="HR47" i="12"/>
  <c r="HS2" i="12"/>
  <c r="HS47" i="12"/>
  <c r="HT2" i="12"/>
  <c r="HT47" i="12"/>
  <c r="HU2" i="12"/>
  <c r="HU47" i="12"/>
  <c r="HV2" i="12"/>
  <c r="HV47" i="12"/>
  <c r="HW2" i="12"/>
  <c r="HW47" i="12"/>
  <c r="HX2" i="12"/>
  <c r="HX47" i="12"/>
  <c r="HY2" i="12"/>
  <c r="HY47" i="12"/>
  <c r="HZ2" i="12"/>
  <c r="HZ47" i="12"/>
  <c r="IA2" i="12"/>
  <c r="IA47" i="12"/>
  <c r="IB2" i="12"/>
  <c r="IB47" i="12"/>
  <c r="IC2" i="12"/>
  <c r="IC47" i="12"/>
  <c r="ID2" i="12"/>
  <c r="ID47" i="12"/>
  <c r="IE2" i="12"/>
  <c r="IE47" i="12"/>
  <c r="IF2" i="12"/>
  <c r="IF47" i="12"/>
  <c r="IG2" i="12"/>
  <c r="IG47" i="12"/>
  <c r="IH2" i="12"/>
  <c r="IH47" i="12"/>
  <c r="II2" i="12"/>
  <c r="II47" i="12"/>
  <c r="IJ2" i="12"/>
  <c r="IJ47" i="12"/>
  <c r="IK2" i="12"/>
  <c r="IK47" i="12"/>
  <c r="IL2" i="12"/>
  <c r="IL47" i="12"/>
  <c r="IM2" i="12"/>
  <c r="IM47" i="12"/>
  <c r="IN2" i="12"/>
  <c r="IN47" i="12"/>
  <c r="IO2" i="12"/>
  <c r="IO47" i="12"/>
  <c r="IP2" i="12"/>
  <c r="IP47" i="12"/>
  <c r="IQ2" i="12"/>
  <c r="IQ47" i="12"/>
  <c r="IR2" i="12"/>
  <c r="IR47" i="12"/>
  <c r="IS2" i="12"/>
  <c r="IS47" i="12"/>
  <c r="IT2" i="12"/>
  <c r="IT47" i="12"/>
  <c r="IU2" i="12"/>
  <c r="IU47" i="12"/>
  <c r="IV2" i="12"/>
  <c r="IV47" i="12"/>
  <c r="IW2" i="12"/>
  <c r="IW47" i="12"/>
  <c r="IX2" i="12"/>
  <c r="IX47" i="12"/>
  <c r="IY2" i="12"/>
  <c r="IY47" i="12"/>
  <c r="IZ2" i="12"/>
  <c r="IZ47" i="12"/>
  <c r="JA2" i="12"/>
  <c r="JA47" i="12"/>
  <c r="JB2" i="12"/>
  <c r="JB47" i="12"/>
  <c r="JC2" i="12"/>
  <c r="JC47" i="12"/>
  <c r="JD2" i="12"/>
  <c r="JD47" i="12"/>
  <c r="JE2" i="12"/>
  <c r="JE47" i="12"/>
  <c r="JF2" i="12"/>
  <c r="JF47" i="12"/>
  <c r="JG2" i="12"/>
  <c r="JG47" i="12"/>
  <c r="JH2" i="12"/>
  <c r="JH47" i="12"/>
  <c r="JI2" i="12"/>
  <c r="JI47" i="12"/>
  <c r="JJ2" i="12"/>
  <c r="JJ47" i="12"/>
  <c r="JK2" i="12"/>
  <c r="JK47" i="12"/>
  <c r="JL2" i="12"/>
  <c r="JL47" i="12"/>
  <c r="JM2" i="12"/>
  <c r="JM47" i="12"/>
  <c r="JN2" i="12"/>
  <c r="JN47" i="12"/>
  <c r="JO2" i="12"/>
  <c r="JO47" i="12"/>
  <c r="JP2" i="12"/>
  <c r="JP47" i="12"/>
  <c r="JQ2" i="12"/>
  <c r="JQ47" i="12"/>
  <c r="JR2" i="12"/>
  <c r="JR47" i="12"/>
  <c r="JS2" i="12"/>
  <c r="JS47" i="12"/>
  <c r="JT2" i="12"/>
  <c r="JT47" i="12"/>
  <c r="JU2" i="12"/>
  <c r="JU47" i="12"/>
  <c r="JV2" i="12"/>
  <c r="JV47" i="12"/>
  <c r="JW2" i="12"/>
  <c r="JW47" i="12"/>
  <c r="JX2" i="12"/>
  <c r="JX47" i="12"/>
  <c r="JY2" i="12"/>
  <c r="JY47" i="12"/>
  <c r="JZ2" i="12"/>
  <c r="JZ47" i="12"/>
  <c r="KA2" i="12"/>
  <c r="KA47" i="12"/>
  <c r="KB2" i="12"/>
  <c r="KB47" i="12"/>
  <c r="KC2" i="12"/>
  <c r="KC47" i="12"/>
  <c r="KD2" i="12"/>
  <c r="KD47" i="12"/>
  <c r="KE2" i="12"/>
  <c r="KE47" i="12"/>
  <c r="KF2" i="12"/>
  <c r="KF47" i="12"/>
  <c r="KG2" i="12"/>
  <c r="KG47" i="12"/>
  <c r="KH2" i="12"/>
  <c r="KH47" i="12"/>
  <c r="KI2" i="12"/>
  <c r="KI47" i="12"/>
  <c r="KJ2" i="12"/>
  <c r="KJ47" i="12"/>
  <c r="KK2" i="12"/>
  <c r="KK47" i="12"/>
  <c r="KL2" i="12"/>
  <c r="KL47" i="12"/>
  <c r="KM2" i="12"/>
  <c r="KM47" i="12"/>
  <c r="KN2" i="12"/>
  <c r="KN47" i="12"/>
  <c r="KO2" i="12"/>
  <c r="KO47" i="12"/>
  <c r="KP2" i="12"/>
  <c r="KP47" i="12"/>
  <c r="KQ2" i="12"/>
  <c r="KQ47" i="12"/>
  <c r="KR2" i="12"/>
  <c r="KR47" i="12"/>
  <c r="KS2" i="12"/>
  <c r="KS47" i="12"/>
  <c r="KT2" i="12"/>
  <c r="KT47" i="12"/>
  <c r="KU2" i="12"/>
  <c r="KU47" i="12"/>
  <c r="KV2" i="12"/>
  <c r="KV47" i="12"/>
  <c r="KW2" i="12"/>
  <c r="KW47" i="12"/>
  <c r="H205" i="3"/>
  <c r="H254" i="3" s="1"/>
  <c r="H173" i="3" s="1"/>
  <c r="H206" i="3"/>
  <c r="H207" i="3"/>
  <c r="H353" i="1"/>
  <c r="H161" i="3"/>
  <c r="H154" i="3"/>
  <c r="H250" i="3"/>
  <c r="H167" i="3" s="1"/>
  <c r="H172" i="3"/>
  <c r="G35" i="7" s="1"/>
  <c r="E205" i="3"/>
  <c r="E206" i="3"/>
  <c r="E207" i="3"/>
  <c r="E353" i="1"/>
  <c r="E161" i="3"/>
  <c r="E154" i="3"/>
  <c r="E162" i="3" s="1"/>
  <c r="E172" i="3"/>
  <c r="F205" i="3"/>
  <c r="F254" i="3" s="1"/>
  <c r="F173" i="3" s="1"/>
  <c r="E33" i="12" s="1"/>
  <c r="F206" i="3"/>
  <c r="F207" i="3"/>
  <c r="F353" i="1"/>
  <c r="F161" i="3"/>
  <c r="F154" i="3"/>
  <c r="F162" i="3" s="1"/>
  <c r="F250" i="3"/>
  <c r="F167" i="3" s="1"/>
  <c r="E21" i="12" s="1"/>
  <c r="F172" i="3"/>
  <c r="E35" i="7" s="1"/>
  <c r="G205" i="3"/>
  <c r="G254" i="3" s="1"/>
  <c r="G173" i="3" s="1"/>
  <c r="G206" i="3"/>
  <c r="G207" i="3"/>
  <c r="G353" i="1"/>
  <c r="G208" i="3" s="1"/>
  <c r="G161" i="3"/>
  <c r="G154" i="3"/>
  <c r="G162" i="3" s="1"/>
  <c r="F25" i="7" s="1"/>
  <c r="G172" i="3"/>
  <c r="I205" i="3"/>
  <c r="I206" i="3"/>
  <c r="I207" i="3"/>
  <c r="I353" i="1"/>
  <c r="I208" i="3" s="1"/>
  <c r="I161" i="3"/>
  <c r="H24" i="7" s="1"/>
  <c r="I154" i="3"/>
  <c r="I250" i="3"/>
  <c r="I167" i="3" s="1"/>
  <c r="I172" i="3"/>
  <c r="J205" i="3"/>
  <c r="J250" i="3" s="1"/>
  <c r="J167" i="3" s="1"/>
  <c r="J206" i="3"/>
  <c r="J207" i="3"/>
  <c r="J353" i="1"/>
  <c r="J161" i="3"/>
  <c r="J154" i="3"/>
  <c r="J162" i="3" s="1"/>
  <c r="K205" i="3"/>
  <c r="K254" i="3" s="1"/>
  <c r="K173" i="3" s="1"/>
  <c r="K206" i="3"/>
  <c r="K207" i="3"/>
  <c r="L205" i="3"/>
  <c r="L206" i="3"/>
  <c r="L207" i="3"/>
  <c r="M205" i="3"/>
  <c r="M254" i="3" s="1"/>
  <c r="M173" i="3" s="1"/>
  <c r="M206" i="3"/>
  <c r="M207" i="3"/>
  <c r="N205" i="3"/>
  <c r="N206" i="3"/>
  <c r="N207" i="3"/>
  <c r="O205" i="3"/>
  <c r="O250" i="3" s="1"/>
  <c r="O167" i="3" s="1"/>
  <c r="O206" i="3"/>
  <c r="O207" i="3"/>
  <c r="P205" i="3"/>
  <c r="P206" i="3"/>
  <c r="P207" i="3"/>
  <c r="Q205" i="3"/>
  <c r="Q206" i="3"/>
  <c r="Q207" i="3"/>
  <c r="R205" i="3"/>
  <c r="R206" i="3"/>
  <c r="R207" i="3"/>
  <c r="S205" i="3"/>
  <c r="S206" i="3"/>
  <c r="S207" i="3"/>
  <c r="T205" i="3"/>
  <c r="T206" i="3"/>
  <c r="T207" i="3"/>
  <c r="U205" i="3"/>
  <c r="U254" i="3" s="1"/>
  <c r="U173" i="3" s="1"/>
  <c r="U206" i="3"/>
  <c r="U207" i="3"/>
  <c r="V205" i="3"/>
  <c r="V206" i="3"/>
  <c r="V207" i="3"/>
  <c r="W205" i="3"/>
  <c r="W254" i="3" s="1"/>
  <c r="W173" i="3" s="1"/>
  <c r="W206" i="3"/>
  <c r="W207" i="3"/>
  <c r="X205" i="3"/>
  <c r="X206" i="3"/>
  <c r="X207" i="3"/>
  <c r="Y205" i="3"/>
  <c r="Y206" i="3"/>
  <c r="Y207" i="3"/>
  <c r="Z205" i="3"/>
  <c r="Z206" i="3"/>
  <c r="Z207" i="3"/>
  <c r="AA205" i="3"/>
  <c r="AA254" i="3" s="1"/>
  <c r="AA173" i="3" s="1"/>
  <c r="AA206" i="3"/>
  <c r="AA207" i="3"/>
  <c r="AB205" i="3"/>
  <c r="AB206" i="3"/>
  <c r="AB207" i="3"/>
  <c r="AC205" i="3"/>
  <c r="AC254" i="3" s="1"/>
  <c r="AC173" i="3" s="1"/>
  <c r="AC206" i="3"/>
  <c r="AC207" i="3"/>
  <c r="AD205" i="3"/>
  <c r="AD206" i="3"/>
  <c r="AD207" i="3"/>
  <c r="AE205" i="3"/>
  <c r="AE254" i="3" s="1"/>
  <c r="AE173" i="3" s="1"/>
  <c r="AE206" i="3"/>
  <c r="AE207" i="3"/>
  <c r="AF205" i="3"/>
  <c r="AF250" i="3" s="1"/>
  <c r="AF167" i="3" s="1"/>
  <c r="AE21" i="12" s="1"/>
  <c r="AF206" i="3"/>
  <c r="AF207" i="3"/>
  <c r="AG205" i="3"/>
  <c r="AG254" i="3" s="1"/>
  <c r="AG173" i="3" s="1"/>
  <c r="AG206" i="3"/>
  <c r="AG207" i="3"/>
  <c r="AH205" i="3"/>
  <c r="AH206" i="3"/>
  <c r="AH207" i="3"/>
  <c r="AI205" i="3"/>
  <c r="AI206" i="3"/>
  <c r="AI207" i="3"/>
  <c r="AJ205" i="3"/>
  <c r="AJ206" i="3"/>
  <c r="AJ207" i="3"/>
  <c r="AK205" i="3"/>
  <c r="AK254" i="3" s="1"/>
  <c r="AK173" i="3" s="1"/>
  <c r="AK206" i="3"/>
  <c r="AK207" i="3"/>
  <c r="AL205" i="3"/>
  <c r="AL250" i="3" s="1"/>
  <c r="AL167" i="3" s="1"/>
  <c r="AK21" i="12" s="1"/>
  <c r="AL206" i="3"/>
  <c r="AL207" i="3"/>
  <c r="AM205" i="3"/>
  <c r="AM254" i="3" s="1"/>
  <c r="AM173" i="3" s="1"/>
  <c r="AM206" i="3"/>
  <c r="AM207" i="3"/>
  <c r="AN205" i="3"/>
  <c r="AN206" i="3"/>
  <c r="AN207" i="3"/>
  <c r="AO205" i="3"/>
  <c r="AO254" i="3" s="1"/>
  <c r="AO173" i="3" s="1"/>
  <c r="AO206" i="3"/>
  <c r="AO207" i="3"/>
  <c r="AP205" i="3"/>
  <c r="AP206" i="3"/>
  <c r="AP207" i="3"/>
  <c r="AQ205" i="3"/>
  <c r="AQ254" i="3" s="1"/>
  <c r="AQ173" i="3" s="1"/>
  <c r="AQ206" i="3"/>
  <c r="AQ207" i="3"/>
  <c r="AQ278" i="3" s="1"/>
  <c r="AR205" i="3"/>
  <c r="AR206" i="3"/>
  <c r="AR207" i="3"/>
  <c r="AS205" i="3"/>
  <c r="AS254" i="3" s="1"/>
  <c r="AS173" i="3" s="1"/>
  <c r="AS206" i="3"/>
  <c r="AS207" i="3"/>
  <c r="AT205" i="3"/>
  <c r="AT206" i="3"/>
  <c r="AT207" i="3"/>
  <c r="AU205" i="3"/>
  <c r="AU206" i="3"/>
  <c r="AU207" i="3"/>
  <c r="AV205" i="3"/>
  <c r="AV254" i="3" s="1"/>
  <c r="AV173" i="3" s="1"/>
  <c r="AU33" i="12" s="1"/>
  <c r="AV206" i="3"/>
  <c r="AV207" i="3"/>
  <c r="AW205" i="3"/>
  <c r="AW206" i="3"/>
  <c r="AW207" i="3"/>
  <c r="AX205" i="3"/>
  <c r="AX206" i="3"/>
  <c r="AX207" i="3"/>
  <c r="AY205" i="3"/>
  <c r="AY206" i="3"/>
  <c r="AY207" i="3"/>
  <c r="AZ205" i="3"/>
  <c r="AZ206" i="3"/>
  <c r="AZ207" i="3"/>
  <c r="BA205" i="3"/>
  <c r="BA206" i="3"/>
  <c r="BA207" i="3"/>
  <c r="BB205" i="3"/>
  <c r="BB206" i="3"/>
  <c r="BB207" i="3"/>
  <c r="BC205" i="3"/>
  <c r="BC206" i="3"/>
  <c r="BC207" i="3"/>
  <c r="BD205" i="3"/>
  <c r="BD206" i="3"/>
  <c r="BD207" i="3"/>
  <c r="BE205" i="3"/>
  <c r="BE250" i="3" s="1"/>
  <c r="BE167" i="3" s="1"/>
  <c r="BE206" i="3"/>
  <c r="BE207" i="3"/>
  <c r="BF205" i="3"/>
  <c r="BF206" i="3"/>
  <c r="BF207" i="3"/>
  <c r="BG205" i="3"/>
  <c r="BG206" i="3"/>
  <c r="BG207" i="3"/>
  <c r="BH205" i="3"/>
  <c r="BH206" i="3"/>
  <c r="BH207" i="3"/>
  <c r="BI205" i="3"/>
  <c r="BI254" i="3" s="1"/>
  <c r="BI173" i="3" s="1"/>
  <c r="BI206" i="3"/>
  <c r="BI207" i="3"/>
  <c r="BJ205" i="3"/>
  <c r="BJ254" i="3" s="1"/>
  <c r="BJ173" i="3" s="1"/>
  <c r="BI33" i="12" s="1"/>
  <c r="BJ206" i="3"/>
  <c r="BJ207" i="3"/>
  <c r="BK205" i="3"/>
  <c r="BK254" i="3" s="1"/>
  <c r="BK173" i="3" s="1"/>
  <c r="BK206" i="3"/>
  <c r="BK207" i="3"/>
  <c r="BL205" i="3"/>
  <c r="BL206" i="3"/>
  <c r="BL207" i="3"/>
  <c r="BM205" i="3"/>
  <c r="BM254" i="3" s="1"/>
  <c r="BM173" i="3" s="1"/>
  <c r="BM206" i="3"/>
  <c r="BM207" i="3"/>
  <c r="BN205" i="3"/>
  <c r="BN206" i="3"/>
  <c r="BN207" i="3"/>
  <c r="BO205" i="3"/>
  <c r="BO206" i="3"/>
  <c r="BO207" i="3"/>
  <c r="BP205" i="3"/>
  <c r="BP206" i="3"/>
  <c r="BP207" i="3"/>
  <c r="BQ205" i="3"/>
  <c r="BQ250" i="3" s="1"/>
  <c r="BQ167" i="3" s="1"/>
  <c r="BQ206" i="3"/>
  <c r="BQ207" i="3"/>
  <c r="BR205" i="3"/>
  <c r="BR206" i="3"/>
  <c r="BR207" i="3"/>
  <c r="BS205" i="3"/>
  <c r="BS254" i="3" s="1"/>
  <c r="BS173" i="3" s="1"/>
  <c r="BS206" i="3"/>
  <c r="BS207" i="3"/>
  <c r="BT205" i="3"/>
  <c r="BT254" i="3" s="1"/>
  <c r="BT173" i="3" s="1"/>
  <c r="BS36" i="7" s="1"/>
  <c r="BT206" i="3"/>
  <c r="BT207" i="3"/>
  <c r="BU205" i="3"/>
  <c r="BU254" i="3" s="1"/>
  <c r="BU173" i="3" s="1"/>
  <c r="BU206" i="3"/>
  <c r="BU207" i="3"/>
  <c r="BV205" i="3"/>
  <c r="BV206" i="3"/>
  <c r="BV207" i="3"/>
  <c r="BW205" i="3"/>
  <c r="BW254" i="3" s="1"/>
  <c r="BW173" i="3" s="1"/>
  <c r="BW206" i="3"/>
  <c r="BW207" i="3"/>
  <c r="BX205" i="3"/>
  <c r="BX206" i="3"/>
  <c r="BX207" i="3"/>
  <c r="BY205" i="3"/>
  <c r="BY206" i="3"/>
  <c r="BY207" i="3"/>
  <c r="BZ205" i="3"/>
  <c r="BZ206" i="3"/>
  <c r="BZ207" i="3"/>
  <c r="E177" i="1"/>
  <c r="E178" i="1"/>
  <c r="E179" i="1"/>
  <c r="E180" i="1"/>
  <c r="E181" i="1"/>
  <c r="E182" i="1"/>
  <c r="E183" i="1"/>
  <c r="E184" i="1"/>
  <c r="E185" i="1"/>
  <c r="E186" i="1"/>
  <c r="E187" i="1"/>
  <c r="E188" i="1"/>
  <c r="E340" i="1"/>
  <c r="E342" i="1"/>
  <c r="D6" i="12" s="1"/>
  <c r="E343" i="1"/>
  <c r="D7" i="12" s="1"/>
  <c r="E344" i="1"/>
  <c r="D8" i="12" s="1"/>
  <c r="E345" i="1"/>
  <c r="D10" i="12" s="1"/>
  <c r="E346" i="1"/>
  <c r="D11" i="12" s="1"/>
  <c r="E348" i="1"/>
  <c r="E349" i="1"/>
  <c r="D13" i="12" s="1"/>
  <c r="E350" i="1"/>
  <c r="D14" i="12" s="1"/>
  <c r="E351" i="1"/>
  <c r="D15" i="12" s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340" i="1"/>
  <c r="F342" i="1"/>
  <c r="E6" i="12" s="1"/>
  <c r="F343" i="1"/>
  <c r="F344" i="1"/>
  <c r="E8" i="12" s="1"/>
  <c r="F345" i="1"/>
  <c r="E10" i="12" s="1"/>
  <c r="F346" i="1"/>
  <c r="E11" i="12" s="1"/>
  <c r="F348" i="1"/>
  <c r="E12" i="12" s="1"/>
  <c r="F349" i="1"/>
  <c r="E13" i="12" s="1"/>
  <c r="F350" i="1"/>
  <c r="F351" i="1"/>
  <c r="E15" i="12" s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340" i="1"/>
  <c r="F9" i="12" s="1"/>
  <c r="G342" i="1"/>
  <c r="F6" i="12" s="1"/>
  <c r="G343" i="1"/>
  <c r="F7" i="12" s="1"/>
  <c r="G344" i="1"/>
  <c r="G345" i="1"/>
  <c r="G346" i="1"/>
  <c r="F11" i="12" s="1"/>
  <c r="G348" i="1"/>
  <c r="F12" i="12" s="1"/>
  <c r="G349" i="1"/>
  <c r="F13" i="12" s="1"/>
  <c r="G350" i="1"/>
  <c r="F14" i="12" s="1"/>
  <c r="G351" i="1"/>
  <c r="F15" i="12" s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340" i="1"/>
  <c r="H342" i="1"/>
  <c r="G6" i="12" s="1"/>
  <c r="H343" i="1"/>
  <c r="G7" i="12" s="1"/>
  <c r="H344" i="1"/>
  <c r="G8" i="12" s="1"/>
  <c r="H345" i="1"/>
  <c r="G10" i="12" s="1"/>
  <c r="H346" i="1"/>
  <c r="H348" i="1"/>
  <c r="H349" i="1"/>
  <c r="G13" i="12" s="1"/>
  <c r="H350" i="1"/>
  <c r="G14" i="12" s="1"/>
  <c r="H351" i="1"/>
  <c r="G15" i="12" s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340" i="1"/>
  <c r="I342" i="1"/>
  <c r="H6" i="12" s="1"/>
  <c r="I343" i="1"/>
  <c r="I344" i="1"/>
  <c r="H8" i="12" s="1"/>
  <c r="I345" i="1"/>
  <c r="H10" i="12" s="1"/>
  <c r="I346" i="1"/>
  <c r="H11" i="12" s="1"/>
  <c r="I348" i="1"/>
  <c r="H12" i="12" s="1"/>
  <c r="I349" i="1"/>
  <c r="H13" i="12" s="1"/>
  <c r="I350" i="1"/>
  <c r="I351" i="1"/>
  <c r="H15" i="12" s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340" i="1"/>
  <c r="I9" i="12" s="1"/>
  <c r="J342" i="1"/>
  <c r="I6" i="12" s="1"/>
  <c r="J343" i="1"/>
  <c r="I7" i="12" s="1"/>
  <c r="J344" i="1"/>
  <c r="I8" i="12" s="1"/>
  <c r="J345" i="1"/>
  <c r="J346" i="1"/>
  <c r="I11" i="12" s="1"/>
  <c r="J348" i="1"/>
  <c r="I12" i="12" s="1"/>
  <c r="J349" i="1"/>
  <c r="I13" i="12" s="1"/>
  <c r="J350" i="1"/>
  <c r="I14" i="12" s="1"/>
  <c r="J351" i="1"/>
  <c r="I15" i="12" s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340" i="1"/>
  <c r="K342" i="1"/>
  <c r="J6" i="12" s="1"/>
  <c r="K343" i="1"/>
  <c r="J7" i="12" s="1"/>
  <c r="K344" i="1"/>
  <c r="J8" i="12" s="1"/>
  <c r="K345" i="1"/>
  <c r="J10" i="12" s="1"/>
  <c r="K346" i="1"/>
  <c r="J11" i="12" s="1"/>
  <c r="K348" i="1"/>
  <c r="K349" i="1"/>
  <c r="J13" i="12" s="1"/>
  <c r="K350" i="1"/>
  <c r="J14" i="12" s="1"/>
  <c r="K351" i="1"/>
  <c r="J15" i="12" s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340" i="1"/>
  <c r="L342" i="1"/>
  <c r="K6" i="12" s="1"/>
  <c r="L343" i="1"/>
  <c r="L344" i="1"/>
  <c r="K8" i="12" s="1"/>
  <c r="L345" i="1"/>
  <c r="K10" i="12" s="1"/>
  <c r="L346" i="1"/>
  <c r="K11" i="12" s="1"/>
  <c r="L348" i="1"/>
  <c r="K12" i="12" s="1"/>
  <c r="L349" i="1"/>
  <c r="K13" i="12" s="1"/>
  <c r="L350" i="1"/>
  <c r="L351" i="1"/>
  <c r="K15" i="12" s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340" i="1"/>
  <c r="L9" i="12" s="1"/>
  <c r="M342" i="1"/>
  <c r="L6" i="12" s="1"/>
  <c r="M343" i="1"/>
  <c r="L7" i="12" s="1"/>
  <c r="M344" i="1"/>
  <c r="M345" i="1"/>
  <c r="M346" i="1"/>
  <c r="L11" i="12" s="1"/>
  <c r="M348" i="1"/>
  <c r="L12" i="12" s="1"/>
  <c r="M349" i="1"/>
  <c r="L13" i="12" s="1"/>
  <c r="M350" i="1"/>
  <c r="L14" i="12" s="1"/>
  <c r="M351" i="1"/>
  <c r="L15" i="12" s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340" i="1"/>
  <c r="N342" i="1"/>
  <c r="M6" i="12" s="1"/>
  <c r="N343" i="1"/>
  <c r="M7" i="12" s="1"/>
  <c r="N344" i="1"/>
  <c r="M8" i="12" s="1"/>
  <c r="N345" i="1"/>
  <c r="M10" i="12" s="1"/>
  <c r="N346" i="1"/>
  <c r="M11" i="12" s="1"/>
  <c r="N348" i="1"/>
  <c r="N349" i="1"/>
  <c r="M13" i="12" s="1"/>
  <c r="N350" i="1"/>
  <c r="M14" i="12" s="1"/>
  <c r="N351" i="1"/>
  <c r="M15" i="12" s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340" i="1"/>
  <c r="O342" i="1"/>
  <c r="O343" i="1"/>
  <c r="O344" i="1"/>
  <c r="N8" i="12" s="1"/>
  <c r="O345" i="1"/>
  <c r="N10" i="12" s="1"/>
  <c r="O346" i="1"/>
  <c r="N11" i="12" s="1"/>
  <c r="O348" i="1"/>
  <c r="N12" i="12" s="1"/>
  <c r="O349" i="1"/>
  <c r="N13" i="12" s="1"/>
  <c r="O350" i="1"/>
  <c r="O351" i="1"/>
  <c r="N15" i="12" s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340" i="1"/>
  <c r="O9" i="12" s="1"/>
  <c r="P342" i="1"/>
  <c r="O6" i="12" s="1"/>
  <c r="P343" i="1"/>
  <c r="O7" i="12" s="1"/>
  <c r="P344" i="1"/>
  <c r="O8" i="12" s="1"/>
  <c r="P345" i="1"/>
  <c r="P346" i="1"/>
  <c r="O11" i="12" s="1"/>
  <c r="P348" i="1"/>
  <c r="O12" i="12" s="1"/>
  <c r="P349" i="1"/>
  <c r="O13" i="12" s="1"/>
  <c r="P350" i="1"/>
  <c r="O14" i="12" s="1"/>
  <c r="P351" i="1"/>
  <c r="Q177" i="1"/>
  <c r="G120" i="1"/>
  <c r="T178" i="1" s="1"/>
  <c r="G121" i="1"/>
  <c r="Q179" i="1" s="1"/>
  <c r="G122" i="1"/>
  <c r="Q92" i="1"/>
  <c r="G123" i="1" s="1"/>
  <c r="G124" i="1"/>
  <c r="Z182" i="1" s="1"/>
  <c r="G125" i="1"/>
  <c r="Q183" i="1" s="1"/>
  <c r="G126" i="1"/>
  <c r="G127" i="1"/>
  <c r="Y185" i="1" s="1"/>
  <c r="G128" i="1"/>
  <c r="Q98" i="1"/>
  <c r="G129" i="1" s="1"/>
  <c r="U187" i="1" s="1"/>
  <c r="Q99" i="1"/>
  <c r="G130" i="1" s="1"/>
  <c r="W188" i="1" s="1"/>
  <c r="Q340" i="1"/>
  <c r="Q342" i="1"/>
  <c r="P6" i="12" s="1"/>
  <c r="Q343" i="1"/>
  <c r="P7" i="12" s="1"/>
  <c r="Q344" i="1"/>
  <c r="P8" i="12" s="1"/>
  <c r="Q345" i="1"/>
  <c r="P10" i="12" s="1"/>
  <c r="Q346" i="1"/>
  <c r="Q348" i="1"/>
  <c r="Q349" i="1"/>
  <c r="P13" i="12" s="1"/>
  <c r="Q350" i="1"/>
  <c r="P14" i="12" s="1"/>
  <c r="Q351" i="1"/>
  <c r="P15" i="12" s="1"/>
  <c r="R340" i="1"/>
  <c r="R342" i="1"/>
  <c r="Q6" i="12" s="1"/>
  <c r="R343" i="1"/>
  <c r="R344" i="1"/>
  <c r="Q8" i="12" s="1"/>
  <c r="R345" i="1"/>
  <c r="Q10" i="12" s="1"/>
  <c r="R346" i="1"/>
  <c r="Q11" i="12" s="1"/>
  <c r="R348" i="1"/>
  <c r="R349" i="1"/>
  <c r="Q13" i="12" s="1"/>
  <c r="R350" i="1"/>
  <c r="R351" i="1"/>
  <c r="Q15" i="12" s="1"/>
  <c r="S340" i="1"/>
  <c r="R9" i="12" s="1"/>
  <c r="S342" i="1"/>
  <c r="R6" i="12" s="1"/>
  <c r="S343" i="1"/>
  <c r="R7" i="12" s="1"/>
  <c r="S344" i="1"/>
  <c r="S345" i="1"/>
  <c r="R10" i="12" s="1"/>
  <c r="S346" i="1"/>
  <c r="R11" i="12" s="1"/>
  <c r="S348" i="1"/>
  <c r="R12" i="12" s="1"/>
  <c r="S349" i="1"/>
  <c r="R13" i="12" s="1"/>
  <c r="S350" i="1"/>
  <c r="S351" i="1"/>
  <c r="T340" i="1"/>
  <c r="T342" i="1"/>
  <c r="S6" i="12" s="1"/>
  <c r="T343" i="1"/>
  <c r="S7" i="12" s="1"/>
  <c r="T344" i="1"/>
  <c r="S8" i="12" s="1"/>
  <c r="T345" i="1"/>
  <c r="T346" i="1"/>
  <c r="T348" i="1"/>
  <c r="S12" i="12" s="1"/>
  <c r="T349" i="1"/>
  <c r="S13" i="12" s="1"/>
  <c r="T350" i="1"/>
  <c r="S14" i="12" s="1"/>
  <c r="T351" i="1"/>
  <c r="S15" i="12" s="1"/>
  <c r="U340" i="1"/>
  <c r="U342" i="1"/>
  <c r="T6" i="12" s="1"/>
  <c r="U343" i="1"/>
  <c r="T7" i="12" s="1"/>
  <c r="U344" i="1"/>
  <c r="T8" i="12" s="1"/>
  <c r="U345" i="1"/>
  <c r="T10" i="12" s="1"/>
  <c r="U346" i="1"/>
  <c r="T11" i="12" s="1"/>
  <c r="U348" i="1"/>
  <c r="U349" i="1"/>
  <c r="T13" i="12" s="1"/>
  <c r="U350" i="1"/>
  <c r="T14" i="12" s="1"/>
  <c r="U351" i="1"/>
  <c r="T15" i="12" s="1"/>
  <c r="V340" i="1"/>
  <c r="U9" i="12" s="1"/>
  <c r="V342" i="1"/>
  <c r="U6" i="12" s="1"/>
  <c r="V343" i="1"/>
  <c r="V344" i="1"/>
  <c r="U8" i="12" s="1"/>
  <c r="V345" i="1"/>
  <c r="V346" i="1"/>
  <c r="U11" i="12" s="1"/>
  <c r="V348" i="1"/>
  <c r="U12" i="12" s="1"/>
  <c r="V349" i="1"/>
  <c r="U13" i="12" s="1"/>
  <c r="V350" i="1"/>
  <c r="V351" i="1"/>
  <c r="U15" i="12" s="1"/>
  <c r="W340" i="1"/>
  <c r="V9" i="12" s="1"/>
  <c r="W342" i="1"/>
  <c r="V6" i="12" s="1"/>
  <c r="W343" i="1"/>
  <c r="V7" i="12" s="1"/>
  <c r="W344" i="1"/>
  <c r="V8" i="12" s="1"/>
  <c r="W345" i="1"/>
  <c r="W346" i="1"/>
  <c r="V11" i="12" s="1"/>
  <c r="W348" i="1"/>
  <c r="V12" i="12" s="1"/>
  <c r="W349" i="1"/>
  <c r="V13" i="12" s="1"/>
  <c r="W350" i="1"/>
  <c r="V14" i="12" s="1"/>
  <c r="W351" i="1"/>
  <c r="V15" i="12" s="1"/>
  <c r="X340" i="1"/>
  <c r="X342" i="1"/>
  <c r="X343" i="1"/>
  <c r="W7" i="12" s="1"/>
  <c r="X344" i="1"/>
  <c r="W8" i="12" s="1"/>
  <c r="X345" i="1"/>
  <c r="W10" i="12" s="1"/>
  <c r="X346" i="1"/>
  <c r="W11" i="12" s="1"/>
  <c r="X348" i="1"/>
  <c r="X349" i="1"/>
  <c r="X350" i="1"/>
  <c r="W14" i="12" s="1"/>
  <c r="X351" i="1"/>
  <c r="W15" i="12" s="1"/>
  <c r="Y340" i="1"/>
  <c r="X9" i="12" s="1"/>
  <c r="Y342" i="1"/>
  <c r="X6" i="12" s="1"/>
  <c r="Y343" i="1"/>
  <c r="Y344" i="1"/>
  <c r="X8" i="12" s="1"/>
  <c r="Y345" i="1"/>
  <c r="Y346" i="1"/>
  <c r="X11" i="12" s="1"/>
  <c r="Y348" i="1"/>
  <c r="X12" i="12" s="1"/>
  <c r="Y349" i="1"/>
  <c r="X13" i="12" s="1"/>
  <c r="Y350" i="1"/>
  <c r="X14" i="12" s="1"/>
  <c r="Y351" i="1"/>
  <c r="Z340" i="1"/>
  <c r="Z342" i="1"/>
  <c r="Y6" i="12" s="1"/>
  <c r="Z343" i="1"/>
  <c r="Y7" i="12" s="1"/>
  <c r="Z344" i="1"/>
  <c r="Y8" i="12" s="1"/>
  <c r="Z345" i="1"/>
  <c r="Z346" i="1"/>
  <c r="Y11" i="12" s="1"/>
  <c r="Z348" i="1"/>
  <c r="Z349" i="1"/>
  <c r="Y13" i="12" s="1"/>
  <c r="Z350" i="1"/>
  <c r="Y14" i="12" s="1"/>
  <c r="Z351" i="1"/>
  <c r="Y15" i="12" s="1"/>
  <c r="AA340" i="1"/>
  <c r="AA342" i="1"/>
  <c r="Z6" i="12" s="1"/>
  <c r="AA343" i="1"/>
  <c r="Z7" i="12" s="1"/>
  <c r="AA344" i="1"/>
  <c r="Z8" i="12" s="1"/>
  <c r="AA345" i="1"/>
  <c r="Z10" i="12" s="1"/>
  <c r="AA346" i="1"/>
  <c r="Z11" i="12" s="1"/>
  <c r="AA348" i="1"/>
  <c r="Z12" i="12" s="1"/>
  <c r="AA349" i="1"/>
  <c r="Z13" i="12" s="1"/>
  <c r="AA350" i="1"/>
  <c r="Z14" i="12" s="1"/>
  <c r="AA351" i="1"/>
  <c r="Z15" i="12" s="1"/>
  <c r="AB340" i="1"/>
  <c r="AA9" i="12" s="1"/>
  <c r="AB342" i="1"/>
  <c r="AA6" i="12" s="1"/>
  <c r="AB343" i="1"/>
  <c r="AB344" i="1"/>
  <c r="AB345" i="1"/>
  <c r="AA10" i="12" s="1"/>
  <c r="AB346" i="1"/>
  <c r="AA11" i="12" s="1"/>
  <c r="AB348" i="1"/>
  <c r="AA12" i="12" s="1"/>
  <c r="AB349" i="1"/>
  <c r="AA13" i="12" s="1"/>
  <c r="AB350" i="1"/>
  <c r="AB351" i="1"/>
  <c r="Q90" i="1"/>
  <c r="Q97" i="1"/>
  <c r="AC340" i="1"/>
  <c r="AB9" i="12" s="1"/>
  <c r="AC342" i="1"/>
  <c r="AB6" i="12" s="1"/>
  <c r="AC343" i="1"/>
  <c r="AC344" i="1"/>
  <c r="AB8" i="12" s="1"/>
  <c r="AC345" i="1"/>
  <c r="AC346" i="1"/>
  <c r="AB11" i="12" s="1"/>
  <c r="AC348" i="1"/>
  <c r="AB12" i="12" s="1"/>
  <c r="AC349" i="1"/>
  <c r="AB13" i="12" s="1"/>
  <c r="AC350" i="1"/>
  <c r="AB14" i="12" s="1"/>
  <c r="AC351" i="1"/>
  <c r="AB15" i="12" s="1"/>
  <c r="AD340" i="1"/>
  <c r="AD342" i="1"/>
  <c r="AC6" i="12" s="1"/>
  <c r="AD343" i="1"/>
  <c r="AC7" i="12" s="1"/>
  <c r="AD344" i="1"/>
  <c r="AC8" i="12" s="1"/>
  <c r="AD345" i="1"/>
  <c r="AC10" i="12" s="1"/>
  <c r="AD346" i="1"/>
  <c r="AC11" i="12" s="1"/>
  <c r="AD348" i="1"/>
  <c r="AD349" i="1"/>
  <c r="AC13" i="12" s="1"/>
  <c r="AD350" i="1"/>
  <c r="AC14" i="12" s="1"/>
  <c r="AD351" i="1"/>
  <c r="AC15" i="12" s="1"/>
  <c r="AE340" i="1"/>
  <c r="AE342" i="1"/>
  <c r="AD6" i="12" s="1"/>
  <c r="AE343" i="1"/>
  <c r="AE344" i="1"/>
  <c r="AD8" i="12" s="1"/>
  <c r="AE345" i="1"/>
  <c r="AD10" i="12" s="1"/>
  <c r="AE346" i="1"/>
  <c r="AD11" i="12" s="1"/>
  <c r="AE348" i="1"/>
  <c r="AE349" i="1"/>
  <c r="AD13" i="12" s="1"/>
  <c r="AE350" i="1"/>
  <c r="AE351" i="1"/>
  <c r="AD15" i="12" s="1"/>
  <c r="AF340" i="1"/>
  <c r="AE9" i="12" s="1"/>
  <c r="AF342" i="1"/>
  <c r="AE6" i="12" s="1"/>
  <c r="AF343" i="1"/>
  <c r="AF344" i="1"/>
  <c r="AE8" i="12" s="1"/>
  <c r="AF345" i="1"/>
  <c r="AF346" i="1"/>
  <c r="AE11" i="12" s="1"/>
  <c r="AF348" i="1"/>
  <c r="AE12" i="12" s="1"/>
  <c r="AF349" i="1"/>
  <c r="AE13" i="12" s="1"/>
  <c r="AF350" i="1"/>
  <c r="AF351" i="1"/>
  <c r="AE15" i="12" s="1"/>
  <c r="AG340" i="1"/>
  <c r="AF9" i="12" s="1"/>
  <c r="AG342" i="1"/>
  <c r="AF6" i="12" s="1"/>
  <c r="AG343" i="1"/>
  <c r="AF7" i="12" s="1"/>
  <c r="AG344" i="1"/>
  <c r="AF8" i="12" s="1"/>
  <c r="AG345" i="1"/>
  <c r="AG346" i="1"/>
  <c r="AF11" i="12" s="1"/>
  <c r="AG348" i="1"/>
  <c r="AF12" i="12" s="1"/>
  <c r="AG349" i="1"/>
  <c r="AF13" i="12" s="1"/>
  <c r="AG350" i="1"/>
  <c r="AF14" i="12" s="1"/>
  <c r="AG351" i="1"/>
  <c r="AF15" i="12" s="1"/>
  <c r="AH340" i="1"/>
  <c r="AG9" i="12" s="1"/>
  <c r="AH342" i="1"/>
  <c r="AG6" i="12" s="1"/>
  <c r="AH343" i="1"/>
  <c r="AH344" i="1"/>
  <c r="AG8" i="12" s="1"/>
  <c r="AH345" i="1"/>
  <c r="AG10" i="12" s="1"/>
  <c r="AH346" i="1"/>
  <c r="AG11" i="12" s="1"/>
  <c r="AH348" i="1"/>
  <c r="AG12" i="12" s="1"/>
  <c r="AH349" i="1"/>
  <c r="AG13" i="12" s="1"/>
  <c r="AH350" i="1"/>
  <c r="AG14" i="12" s="1"/>
  <c r="AH351" i="1"/>
  <c r="AG15" i="12" s="1"/>
  <c r="AI340" i="1"/>
  <c r="AH9" i="12" s="1"/>
  <c r="AI342" i="1"/>
  <c r="AH6" i="12" s="1"/>
  <c r="AI343" i="1"/>
  <c r="AI344" i="1"/>
  <c r="AH8" i="12" s="1"/>
  <c r="AI345" i="1"/>
  <c r="AH10" i="12" s="1"/>
  <c r="AI346" i="1"/>
  <c r="AH11" i="12" s="1"/>
  <c r="AI348" i="1"/>
  <c r="AH12" i="12" s="1"/>
  <c r="AI349" i="1"/>
  <c r="AH13" i="12" s="1"/>
  <c r="AI350" i="1"/>
  <c r="AH14" i="12" s="1"/>
  <c r="AI351" i="1"/>
  <c r="AH15" i="12" s="1"/>
  <c r="AJ340" i="1"/>
  <c r="AI9" i="12" s="1"/>
  <c r="AJ342" i="1"/>
  <c r="AI6" i="12" s="1"/>
  <c r="AJ343" i="1"/>
  <c r="AI7" i="12" s="1"/>
  <c r="AJ344" i="1"/>
  <c r="AI8" i="12" s="1"/>
  <c r="AJ345" i="1"/>
  <c r="AJ346" i="1"/>
  <c r="AI11" i="12" s="1"/>
  <c r="AJ348" i="1"/>
  <c r="AJ349" i="1"/>
  <c r="AI13" i="12" s="1"/>
  <c r="AJ350" i="1"/>
  <c r="AI14" i="12" s="1"/>
  <c r="AJ351" i="1"/>
  <c r="AI15" i="12" s="1"/>
  <c r="AK340" i="1"/>
  <c r="AK342" i="1"/>
  <c r="AJ6" i="12" s="1"/>
  <c r="AK343" i="1"/>
  <c r="AK344" i="1"/>
  <c r="AJ8" i="12" s="1"/>
  <c r="AK345" i="1"/>
  <c r="AJ10" i="12" s="1"/>
  <c r="AK346" i="1"/>
  <c r="AJ11" i="12" s="1"/>
  <c r="AK348" i="1"/>
  <c r="AK349" i="1"/>
  <c r="AJ13" i="12" s="1"/>
  <c r="AK350" i="1"/>
  <c r="AK351" i="1"/>
  <c r="AJ15" i="12" s="1"/>
  <c r="AL340" i="1"/>
  <c r="AK9" i="12" s="1"/>
  <c r="AL342" i="1"/>
  <c r="AK6" i="12" s="1"/>
  <c r="AL343" i="1"/>
  <c r="AK7" i="12" s="1"/>
  <c r="AL344" i="1"/>
  <c r="AK8" i="12" s="1"/>
  <c r="AL345" i="1"/>
  <c r="AL346" i="1"/>
  <c r="AK11" i="12" s="1"/>
  <c r="AL348" i="1"/>
  <c r="AK12" i="12" s="1"/>
  <c r="AL349" i="1"/>
  <c r="AK13" i="12" s="1"/>
  <c r="AL350" i="1"/>
  <c r="AK14" i="12" s="1"/>
  <c r="AL351" i="1"/>
  <c r="AK15" i="12" s="1"/>
  <c r="AM340" i="1"/>
  <c r="AL9" i="12" s="1"/>
  <c r="AM342" i="1"/>
  <c r="AL6" i="12" s="1"/>
  <c r="AM343" i="1"/>
  <c r="AL7" i="12" s="1"/>
  <c r="AM344" i="1"/>
  <c r="AL8" i="12" s="1"/>
  <c r="AM345" i="1"/>
  <c r="AM346" i="1"/>
  <c r="AL11" i="12" s="1"/>
  <c r="AM348" i="1"/>
  <c r="AL12" i="12" s="1"/>
  <c r="AM349" i="1"/>
  <c r="AL13" i="12" s="1"/>
  <c r="AM350" i="1"/>
  <c r="AL14" i="12" s="1"/>
  <c r="AM351" i="1"/>
  <c r="AL15" i="12" s="1"/>
  <c r="AN340" i="1"/>
  <c r="AN342" i="1"/>
  <c r="AM6" i="12" s="1"/>
  <c r="AN343" i="1"/>
  <c r="AM7" i="12" s="1"/>
  <c r="AN344" i="1"/>
  <c r="AM8" i="12" s="1"/>
  <c r="AN345" i="1"/>
  <c r="AM10" i="12" s="1"/>
  <c r="AN346" i="1"/>
  <c r="AM11" i="12" s="1"/>
  <c r="AN348" i="1"/>
  <c r="AN349" i="1"/>
  <c r="AM13" i="12" s="1"/>
  <c r="AN350" i="1"/>
  <c r="AN351" i="1"/>
  <c r="AM15" i="12" s="1"/>
  <c r="Q89" i="1"/>
  <c r="Q96" i="1"/>
  <c r="AO340" i="1"/>
  <c r="AO342" i="1"/>
  <c r="AN6" i="12" s="1"/>
  <c r="AO343" i="1"/>
  <c r="AN7" i="12" s="1"/>
  <c r="AO344" i="1"/>
  <c r="AN8" i="12" s="1"/>
  <c r="AO345" i="1"/>
  <c r="AN10" i="12" s="1"/>
  <c r="AO346" i="1"/>
  <c r="AN11" i="12" s="1"/>
  <c r="AO348" i="1"/>
  <c r="AO349" i="1"/>
  <c r="AN13" i="12" s="1"/>
  <c r="AO350" i="1"/>
  <c r="AN14" i="12" s="1"/>
  <c r="AO351" i="1"/>
  <c r="AN15" i="12" s="1"/>
  <c r="AP340" i="1"/>
  <c r="AO9" i="12" s="1"/>
  <c r="AP342" i="1"/>
  <c r="AO6" i="12" s="1"/>
  <c r="AP343" i="1"/>
  <c r="AP344" i="1"/>
  <c r="AO8" i="12" s="1"/>
  <c r="AP345" i="1"/>
  <c r="AO10" i="12" s="1"/>
  <c r="AP346" i="1"/>
  <c r="AO11" i="12" s="1"/>
  <c r="AP348" i="1"/>
  <c r="AO12" i="12" s="1"/>
  <c r="AP349" i="1"/>
  <c r="AO13" i="12" s="1"/>
  <c r="AP350" i="1"/>
  <c r="AP351" i="1"/>
  <c r="AO15" i="12" s="1"/>
  <c r="AQ340" i="1"/>
  <c r="AP9" i="12" s="1"/>
  <c r="AQ342" i="1"/>
  <c r="AP6" i="12" s="1"/>
  <c r="AQ343" i="1"/>
  <c r="AP7" i="12" s="1"/>
  <c r="AQ344" i="1"/>
  <c r="AP8" i="12" s="1"/>
  <c r="AQ345" i="1"/>
  <c r="AQ346" i="1"/>
  <c r="AP11" i="12" s="1"/>
  <c r="AQ348" i="1"/>
  <c r="AQ349" i="1"/>
  <c r="AP13" i="12" s="1"/>
  <c r="AQ350" i="1"/>
  <c r="AP14" i="12" s="1"/>
  <c r="AQ351" i="1"/>
  <c r="AP15" i="12" s="1"/>
  <c r="AR340" i="1"/>
  <c r="AR342" i="1"/>
  <c r="AQ6" i="12" s="1"/>
  <c r="AR343" i="1"/>
  <c r="AQ7" i="12" s="1"/>
  <c r="AR344" i="1"/>
  <c r="AQ8" i="12" s="1"/>
  <c r="AR345" i="1"/>
  <c r="AQ10" i="12" s="1"/>
  <c r="AR346" i="1"/>
  <c r="AQ11" i="12" s="1"/>
  <c r="AR348" i="1"/>
  <c r="AR349" i="1"/>
  <c r="AQ13" i="12" s="1"/>
  <c r="AR350" i="1"/>
  <c r="AR351" i="1"/>
  <c r="AQ15" i="12" s="1"/>
  <c r="AS340" i="1"/>
  <c r="AR9" i="12" s="1"/>
  <c r="AS342" i="1"/>
  <c r="AR6" i="12" s="1"/>
  <c r="AS343" i="1"/>
  <c r="AS344" i="1"/>
  <c r="AR8" i="12" s="1"/>
  <c r="AS345" i="1"/>
  <c r="AS346" i="1"/>
  <c r="AR11" i="12" s="1"/>
  <c r="AS348" i="1"/>
  <c r="AR12" i="12" s="1"/>
  <c r="AS349" i="1"/>
  <c r="AR13" i="12" s="1"/>
  <c r="AS350" i="1"/>
  <c r="AS351" i="1"/>
  <c r="AR15" i="12" s="1"/>
  <c r="AT340" i="1"/>
  <c r="AT342" i="1"/>
  <c r="AS6" i="12" s="1"/>
  <c r="AT343" i="1"/>
  <c r="AS7" i="12" s="1"/>
  <c r="AT344" i="1"/>
  <c r="AS8" i="12" s="1"/>
  <c r="AT345" i="1"/>
  <c r="AT346" i="1"/>
  <c r="AS11" i="12" s="1"/>
  <c r="AT348" i="1"/>
  <c r="AT349" i="1"/>
  <c r="AS13" i="12" s="1"/>
  <c r="AT350" i="1"/>
  <c r="AS14" i="12" s="1"/>
  <c r="AT351" i="1"/>
  <c r="AS15" i="12" s="1"/>
  <c r="AU340" i="1"/>
  <c r="AU342" i="1"/>
  <c r="AT6" i="12" s="1"/>
  <c r="AU343" i="1"/>
  <c r="AT7" i="12" s="1"/>
  <c r="AU344" i="1"/>
  <c r="AT8" i="12" s="1"/>
  <c r="AU345" i="1"/>
  <c r="AT10" i="12" s="1"/>
  <c r="AU346" i="1"/>
  <c r="AT11" i="12" s="1"/>
  <c r="AU348" i="1"/>
  <c r="AU349" i="1"/>
  <c r="AT13" i="12" s="1"/>
  <c r="AU350" i="1"/>
  <c r="AU351" i="1"/>
  <c r="AT15" i="12" s="1"/>
  <c r="AV340" i="1"/>
  <c r="AU9" i="12" s="1"/>
  <c r="AV342" i="1"/>
  <c r="AU6" i="12" s="1"/>
  <c r="AV343" i="1"/>
  <c r="AV344" i="1"/>
  <c r="AU8" i="12" s="1"/>
  <c r="AV345" i="1"/>
  <c r="AU10" i="12" s="1"/>
  <c r="AV346" i="1"/>
  <c r="AU11" i="12" s="1"/>
  <c r="AV348" i="1"/>
  <c r="AU12" i="12" s="1"/>
  <c r="AV349" i="1"/>
  <c r="AU13" i="12" s="1"/>
  <c r="AV350" i="1"/>
  <c r="AV351" i="1"/>
  <c r="AU15" i="12" s="1"/>
  <c r="AW340" i="1"/>
  <c r="AV9" i="12" s="1"/>
  <c r="AW342" i="1"/>
  <c r="AV6" i="12" s="1"/>
  <c r="AW343" i="1"/>
  <c r="AV7" i="12" s="1"/>
  <c r="AW344" i="1"/>
  <c r="AV8" i="12" s="1"/>
  <c r="AW345" i="1"/>
  <c r="AW346" i="1"/>
  <c r="AV11" i="12" s="1"/>
  <c r="AW348" i="1"/>
  <c r="AV12" i="12" s="1"/>
  <c r="AW349" i="1"/>
  <c r="AV13" i="12" s="1"/>
  <c r="AW350" i="1"/>
  <c r="AV14" i="12" s="1"/>
  <c r="AW351" i="1"/>
  <c r="AV15" i="12" s="1"/>
  <c r="AX340" i="1"/>
  <c r="AX342" i="1"/>
  <c r="AW6" i="12" s="1"/>
  <c r="AX343" i="1"/>
  <c r="AW7" i="12" s="1"/>
  <c r="AX344" i="1"/>
  <c r="AW8" i="12" s="1"/>
  <c r="AX345" i="1"/>
  <c r="AW10" i="12" s="1"/>
  <c r="AX346" i="1"/>
  <c r="AW11" i="12" s="1"/>
  <c r="AX348" i="1"/>
  <c r="AX349" i="1"/>
  <c r="AW13" i="12" s="1"/>
  <c r="AX350" i="1"/>
  <c r="AW14" i="12" s="1"/>
  <c r="AX351" i="1"/>
  <c r="AW15" i="12" s="1"/>
  <c r="AY340" i="1"/>
  <c r="AX9" i="12" s="1"/>
  <c r="AY342" i="1"/>
  <c r="AX6" i="12" s="1"/>
  <c r="AY343" i="1"/>
  <c r="AY344" i="1"/>
  <c r="AX8" i="12" s="1"/>
  <c r="AY345" i="1"/>
  <c r="AX10" i="12" s="1"/>
  <c r="AY346" i="1"/>
  <c r="AX11" i="12" s="1"/>
  <c r="AY348" i="1"/>
  <c r="AX12" i="12" s="1"/>
  <c r="AY349" i="1"/>
  <c r="AX13" i="12" s="1"/>
  <c r="AY350" i="1"/>
  <c r="AY351" i="1"/>
  <c r="AX15" i="12" s="1"/>
  <c r="AZ340" i="1"/>
  <c r="AZ342" i="1"/>
  <c r="AY6" i="12" s="1"/>
  <c r="AZ343" i="1"/>
  <c r="AY7" i="12" s="1"/>
  <c r="AZ344" i="1"/>
  <c r="AY8" i="12" s="1"/>
  <c r="AZ345" i="1"/>
  <c r="AY10" i="12" s="1"/>
  <c r="AZ346" i="1"/>
  <c r="AY11" i="12" s="1"/>
  <c r="AZ348" i="1"/>
  <c r="AZ349" i="1"/>
  <c r="AY13" i="12" s="1"/>
  <c r="AZ350" i="1"/>
  <c r="AY14" i="12" s="1"/>
  <c r="AZ351" i="1"/>
  <c r="AY15" i="12" s="1"/>
  <c r="Q88" i="1"/>
  <c r="Q91" i="1"/>
  <c r="Q94" i="1"/>
  <c r="Q95" i="1"/>
  <c r="BA340" i="1"/>
  <c r="AZ9" i="12" s="1"/>
  <c r="BA342" i="1"/>
  <c r="AZ6" i="12" s="1"/>
  <c r="BA343" i="1"/>
  <c r="AZ7" i="12" s="1"/>
  <c r="BA344" i="1"/>
  <c r="AZ8" i="12" s="1"/>
  <c r="BA345" i="1"/>
  <c r="BA346" i="1"/>
  <c r="AZ11" i="12" s="1"/>
  <c r="BA348" i="1"/>
  <c r="AZ12" i="12" s="1"/>
  <c r="BA349" i="1"/>
  <c r="AZ13" i="12" s="1"/>
  <c r="BA350" i="1"/>
  <c r="BA351" i="1"/>
  <c r="AZ15" i="12" s="1"/>
  <c r="BB340" i="1"/>
  <c r="BB342" i="1"/>
  <c r="BA6" i="12" s="1"/>
  <c r="BB343" i="1"/>
  <c r="BA7" i="12" s="1"/>
  <c r="BB344" i="1"/>
  <c r="BA8" i="12" s="1"/>
  <c r="BB345" i="1"/>
  <c r="BB346" i="1"/>
  <c r="BA11" i="12" s="1"/>
  <c r="BB348" i="1"/>
  <c r="BB349" i="1"/>
  <c r="BA13" i="12" s="1"/>
  <c r="BB350" i="1"/>
  <c r="BA14" i="12" s="1"/>
  <c r="BB351" i="1"/>
  <c r="BA15" i="12" s="1"/>
  <c r="BC340" i="1"/>
  <c r="BB9" i="12" s="1"/>
  <c r="BC342" i="1"/>
  <c r="BB6" i="12" s="1"/>
  <c r="BC343" i="1"/>
  <c r="BC344" i="1"/>
  <c r="BB8" i="12" s="1"/>
  <c r="BC345" i="1"/>
  <c r="BB10" i="12" s="1"/>
  <c r="BC346" i="1"/>
  <c r="BB11" i="12" s="1"/>
  <c r="BC348" i="1"/>
  <c r="BB12" i="12" s="1"/>
  <c r="BC349" i="1"/>
  <c r="BB13" i="12" s="1"/>
  <c r="BC350" i="1"/>
  <c r="BC351" i="1"/>
  <c r="BB15" i="12" s="1"/>
  <c r="BD340" i="1"/>
  <c r="BC9" i="12" s="1"/>
  <c r="BD342" i="1"/>
  <c r="BC6" i="12" s="1"/>
  <c r="BD343" i="1"/>
  <c r="BD344" i="1"/>
  <c r="BC8" i="12" s="1"/>
  <c r="BD345" i="1"/>
  <c r="BD346" i="1"/>
  <c r="BC11" i="12" s="1"/>
  <c r="BD348" i="1"/>
  <c r="BC12" i="12" s="1"/>
  <c r="BD349" i="1"/>
  <c r="BC13" i="12" s="1"/>
  <c r="BD350" i="1"/>
  <c r="BC14" i="12" s="1"/>
  <c r="BD351" i="1"/>
  <c r="BC15" i="12" s="1"/>
  <c r="BE340" i="1"/>
  <c r="BE342" i="1"/>
  <c r="BD6" i="12" s="1"/>
  <c r="BE343" i="1"/>
  <c r="BD7" i="12" s="1"/>
  <c r="BE344" i="1"/>
  <c r="BD8" i="12" s="1"/>
  <c r="BE345" i="1"/>
  <c r="BD10" i="12" s="1"/>
  <c r="BE346" i="1"/>
  <c r="BD11" i="12" s="1"/>
  <c r="BE348" i="1"/>
  <c r="BE349" i="1"/>
  <c r="BD13" i="12" s="1"/>
  <c r="BE350" i="1"/>
  <c r="BD14" i="12" s="1"/>
  <c r="BE351" i="1"/>
  <c r="BD15" i="12" s="1"/>
  <c r="BF340" i="1"/>
  <c r="BE9" i="12" s="1"/>
  <c r="BF342" i="1"/>
  <c r="BE6" i="12" s="1"/>
  <c r="BF343" i="1"/>
  <c r="BF344" i="1"/>
  <c r="BE8" i="12" s="1"/>
  <c r="BF345" i="1"/>
  <c r="BE10" i="12" s="1"/>
  <c r="BF346" i="1"/>
  <c r="BE11" i="12" s="1"/>
  <c r="BF348" i="1"/>
  <c r="BF349" i="1"/>
  <c r="BE13" i="12" s="1"/>
  <c r="BF350" i="1"/>
  <c r="BF351" i="1"/>
  <c r="BE15" i="12" s="1"/>
  <c r="BG340" i="1"/>
  <c r="BF9" i="12" s="1"/>
  <c r="BG342" i="1"/>
  <c r="BF6" i="12" s="1"/>
  <c r="BG343" i="1"/>
  <c r="BF7" i="12" s="1"/>
  <c r="BG344" i="1"/>
  <c r="BF8" i="12" s="1"/>
  <c r="BG345" i="1"/>
  <c r="BG346" i="1"/>
  <c r="BF11" i="12" s="1"/>
  <c r="BG348" i="1"/>
  <c r="BF12" i="12" s="1"/>
  <c r="BG349" i="1"/>
  <c r="BF13" i="12" s="1"/>
  <c r="BG350" i="1"/>
  <c r="BG351" i="1"/>
  <c r="BF15" i="12" s="1"/>
  <c r="BH340" i="1"/>
  <c r="BH342" i="1"/>
  <c r="BG6" i="12" s="1"/>
  <c r="BH343" i="1"/>
  <c r="BG7" i="12" s="1"/>
  <c r="BH344" i="1"/>
  <c r="BG8" i="12" s="1"/>
  <c r="BH345" i="1"/>
  <c r="BH346" i="1"/>
  <c r="BG11" i="12" s="1"/>
  <c r="BH348" i="1"/>
  <c r="BH349" i="1"/>
  <c r="BG13" i="12" s="1"/>
  <c r="BH350" i="1"/>
  <c r="BG14" i="12" s="1"/>
  <c r="BH351" i="1"/>
  <c r="BG15" i="12" s="1"/>
  <c r="BI340" i="1"/>
  <c r="BH9" i="12" s="1"/>
  <c r="BI342" i="1"/>
  <c r="BH6" i="12" s="1"/>
  <c r="BI343" i="1"/>
  <c r="BI344" i="1"/>
  <c r="BH8" i="12" s="1"/>
  <c r="BI345" i="1"/>
  <c r="BH10" i="12" s="1"/>
  <c r="BI346" i="1"/>
  <c r="BH11" i="12" s="1"/>
  <c r="BI348" i="1"/>
  <c r="BH12" i="12" s="1"/>
  <c r="BI349" i="1"/>
  <c r="BH13" i="12" s="1"/>
  <c r="BI350" i="1"/>
  <c r="BI351" i="1"/>
  <c r="BH15" i="12" s="1"/>
  <c r="BJ340" i="1"/>
  <c r="BI9" i="12" s="1"/>
  <c r="BJ342" i="1"/>
  <c r="BI6" i="12" s="1"/>
  <c r="BJ343" i="1"/>
  <c r="BJ344" i="1"/>
  <c r="BI8" i="12" s="1"/>
  <c r="BJ345" i="1"/>
  <c r="BJ346" i="1"/>
  <c r="BI11" i="12" s="1"/>
  <c r="BJ348" i="1"/>
  <c r="BI12" i="12" s="1"/>
  <c r="BJ349" i="1"/>
  <c r="BI13" i="12" s="1"/>
  <c r="BJ350" i="1"/>
  <c r="BI14" i="12" s="1"/>
  <c r="BJ351" i="1"/>
  <c r="BI15" i="12" s="1"/>
  <c r="BK340" i="1"/>
  <c r="BK342" i="1"/>
  <c r="BJ6" i="12" s="1"/>
  <c r="BK343" i="1"/>
  <c r="BJ7" i="12" s="1"/>
  <c r="BK344" i="1"/>
  <c r="BJ8" i="12" s="1"/>
  <c r="BK345" i="1"/>
  <c r="BJ10" i="12" s="1"/>
  <c r="BK346" i="1"/>
  <c r="BJ11" i="12" s="1"/>
  <c r="BK348" i="1"/>
  <c r="BK349" i="1"/>
  <c r="BJ13" i="12" s="1"/>
  <c r="BK350" i="1"/>
  <c r="BJ14" i="12" s="1"/>
  <c r="BK351" i="1"/>
  <c r="BJ15" i="12" s="1"/>
  <c r="BL340" i="1"/>
  <c r="BL342" i="1"/>
  <c r="BK6" i="12" s="1"/>
  <c r="BL343" i="1"/>
  <c r="BL344" i="1"/>
  <c r="BK8" i="12" s="1"/>
  <c r="BL345" i="1"/>
  <c r="BK10" i="12" s="1"/>
  <c r="BL346" i="1"/>
  <c r="BK11" i="12" s="1"/>
  <c r="BL348" i="1"/>
  <c r="BL349" i="1"/>
  <c r="BK13" i="12" s="1"/>
  <c r="BL350" i="1"/>
  <c r="BL351" i="1"/>
  <c r="BK15" i="12" s="1"/>
  <c r="BM340" i="1"/>
  <c r="BL9" i="12" s="1"/>
  <c r="BM342" i="1"/>
  <c r="BL6" i="12" s="1"/>
  <c r="BM343" i="1"/>
  <c r="BM344" i="1"/>
  <c r="BL8" i="12" s="1"/>
  <c r="BM345" i="1"/>
  <c r="BM346" i="1"/>
  <c r="BL11" i="12" s="1"/>
  <c r="BM348" i="1"/>
  <c r="BL12" i="12" s="1"/>
  <c r="BM349" i="1"/>
  <c r="BL13" i="12" s="1"/>
  <c r="BM350" i="1"/>
  <c r="BL14" i="12" s="1"/>
  <c r="BM351" i="1"/>
  <c r="BL15" i="12" s="1"/>
  <c r="BN340" i="1"/>
  <c r="BN342" i="1"/>
  <c r="BM6" i="12" s="1"/>
  <c r="BN343" i="1"/>
  <c r="BM7" i="12" s="1"/>
  <c r="BN344" i="1"/>
  <c r="BM8" i="12" s="1"/>
  <c r="BN345" i="1"/>
  <c r="BN346" i="1"/>
  <c r="BM11" i="12" s="1"/>
  <c r="BN348" i="1"/>
  <c r="BN349" i="1"/>
  <c r="BM13" i="12" s="1"/>
  <c r="BN350" i="1"/>
  <c r="BM14" i="12" s="1"/>
  <c r="BN351" i="1"/>
  <c r="BM15" i="12" s="1"/>
  <c r="BO340" i="1"/>
  <c r="BN9" i="12" s="1"/>
  <c r="BO342" i="1"/>
  <c r="BN6" i="12" s="1"/>
  <c r="BO343" i="1"/>
  <c r="BO344" i="1"/>
  <c r="BN8" i="12" s="1"/>
  <c r="BO345" i="1"/>
  <c r="BN10" i="12" s="1"/>
  <c r="BO346" i="1"/>
  <c r="BN11" i="12" s="1"/>
  <c r="BO348" i="1"/>
  <c r="BN12" i="12" s="1"/>
  <c r="BO349" i="1"/>
  <c r="BN13" i="12" s="1"/>
  <c r="BO350" i="1"/>
  <c r="BO351" i="1"/>
  <c r="BN15" i="12" s="1"/>
  <c r="BP340" i="1"/>
  <c r="BO9" i="12" s="1"/>
  <c r="BP342" i="1"/>
  <c r="BO6" i="12" s="1"/>
  <c r="BP343" i="1"/>
  <c r="BP344" i="1"/>
  <c r="BO8" i="12" s="1"/>
  <c r="BP345" i="1"/>
  <c r="BP346" i="1"/>
  <c r="BO11" i="12" s="1"/>
  <c r="BP348" i="1"/>
  <c r="BO12" i="12" s="1"/>
  <c r="BP349" i="1"/>
  <c r="BO13" i="12" s="1"/>
  <c r="BP350" i="1"/>
  <c r="BO14" i="12" s="1"/>
  <c r="BP351" i="1"/>
  <c r="BO15" i="12" s="1"/>
  <c r="BQ340" i="1"/>
  <c r="BQ342" i="1"/>
  <c r="BP6" i="12" s="1"/>
  <c r="BQ343" i="1"/>
  <c r="BP7" i="12" s="1"/>
  <c r="BQ344" i="1"/>
  <c r="BP8" i="12" s="1"/>
  <c r="BQ345" i="1"/>
  <c r="BP10" i="12" s="1"/>
  <c r="BQ346" i="1"/>
  <c r="BP11" i="12" s="1"/>
  <c r="BQ348" i="1"/>
  <c r="BQ349" i="1"/>
  <c r="BP13" i="12" s="1"/>
  <c r="BQ350" i="1"/>
  <c r="BP14" i="12" s="1"/>
  <c r="BQ351" i="1"/>
  <c r="BP15" i="12" s="1"/>
  <c r="BR340" i="1"/>
  <c r="BQ9" i="12" s="1"/>
  <c r="BR342" i="1"/>
  <c r="BQ6" i="12" s="1"/>
  <c r="BR343" i="1"/>
  <c r="BR344" i="1"/>
  <c r="BQ8" i="12" s="1"/>
  <c r="BR345" i="1"/>
  <c r="BQ10" i="12" s="1"/>
  <c r="BR346" i="1"/>
  <c r="BQ11" i="12" s="1"/>
  <c r="BR348" i="1"/>
  <c r="BR349" i="1"/>
  <c r="BQ13" i="12" s="1"/>
  <c r="BR350" i="1"/>
  <c r="BR351" i="1"/>
  <c r="BQ15" i="12" s="1"/>
  <c r="BS340" i="1"/>
  <c r="BR9" i="12" s="1"/>
  <c r="BS342" i="1"/>
  <c r="BR6" i="12" s="1"/>
  <c r="BS343" i="1"/>
  <c r="BR7" i="12" s="1"/>
  <c r="BS344" i="1"/>
  <c r="BR8" i="12" s="1"/>
  <c r="BS345" i="1"/>
  <c r="BS346" i="1"/>
  <c r="BR11" i="12" s="1"/>
  <c r="BS348" i="1"/>
  <c r="BR12" i="12" s="1"/>
  <c r="BS349" i="1"/>
  <c r="BR13" i="12" s="1"/>
  <c r="BS350" i="1"/>
  <c r="BS351" i="1"/>
  <c r="BR15" i="12" s="1"/>
  <c r="BT340" i="1"/>
  <c r="BT342" i="1"/>
  <c r="BS6" i="12" s="1"/>
  <c r="BT343" i="1"/>
  <c r="BS7" i="12" s="1"/>
  <c r="BT344" i="1"/>
  <c r="BS8" i="12" s="1"/>
  <c r="BT345" i="1"/>
  <c r="BS10" i="12" s="1"/>
  <c r="BT346" i="1"/>
  <c r="BS11" i="12" s="1"/>
  <c r="BT348" i="1"/>
  <c r="BT349" i="1"/>
  <c r="BS13" i="12" s="1"/>
  <c r="BT350" i="1"/>
  <c r="BS14" i="12" s="1"/>
  <c r="BT351" i="1"/>
  <c r="BS15" i="12" s="1"/>
  <c r="BU340" i="1"/>
  <c r="BT9" i="12" s="1"/>
  <c r="BU342" i="1"/>
  <c r="BT6" i="12" s="1"/>
  <c r="BU343" i="1"/>
  <c r="BU344" i="1"/>
  <c r="BT8" i="12" s="1"/>
  <c r="BU345" i="1"/>
  <c r="BT10" i="12" s="1"/>
  <c r="BU346" i="1"/>
  <c r="BT11" i="12" s="1"/>
  <c r="BU348" i="1"/>
  <c r="BT12" i="12" s="1"/>
  <c r="BU349" i="1"/>
  <c r="BT13" i="12" s="1"/>
  <c r="BU350" i="1"/>
  <c r="BU351" i="1"/>
  <c r="BT15" i="12" s="1"/>
  <c r="BV340" i="1"/>
  <c r="BU9" i="12" s="1"/>
  <c r="BV342" i="1"/>
  <c r="BU6" i="12" s="1"/>
  <c r="BV343" i="1"/>
  <c r="BU7" i="12" s="1"/>
  <c r="BV344" i="1"/>
  <c r="BU8" i="12" s="1"/>
  <c r="BV345" i="1"/>
  <c r="BV346" i="1"/>
  <c r="BU11" i="12" s="1"/>
  <c r="BV348" i="1"/>
  <c r="BU12" i="12" s="1"/>
  <c r="BV349" i="1"/>
  <c r="BU13" i="12" s="1"/>
  <c r="BV350" i="1"/>
  <c r="BU14" i="12" s="1"/>
  <c r="BV351" i="1"/>
  <c r="BU15" i="12" s="1"/>
  <c r="BW340" i="1"/>
  <c r="BW342" i="1"/>
  <c r="BV6" i="12" s="1"/>
  <c r="BW343" i="1"/>
  <c r="BV7" i="12" s="1"/>
  <c r="BW344" i="1"/>
  <c r="BV8" i="12" s="1"/>
  <c r="BW345" i="1"/>
  <c r="BV10" i="12" s="1"/>
  <c r="BW346" i="1"/>
  <c r="BV11" i="12" s="1"/>
  <c r="BW348" i="1"/>
  <c r="BW349" i="1"/>
  <c r="BV13" i="12" s="1"/>
  <c r="BW350" i="1"/>
  <c r="BV14" i="12" s="1"/>
  <c r="BW351" i="1"/>
  <c r="BV15" i="12" s="1"/>
  <c r="BX340" i="1"/>
  <c r="BX342" i="1"/>
  <c r="BW6" i="12" s="1"/>
  <c r="BX343" i="1"/>
  <c r="BX344" i="1"/>
  <c r="BW8" i="12" s="1"/>
  <c r="BX345" i="1"/>
  <c r="BW10" i="12" s="1"/>
  <c r="BX346" i="1"/>
  <c r="BW11" i="12" s="1"/>
  <c r="BX348" i="1"/>
  <c r="BX349" i="1"/>
  <c r="BW13" i="12" s="1"/>
  <c r="BX350" i="1"/>
  <c r="BX351" i="1"/>
  <c r="BW15" i="12" s="1"/>
  <c r="BY340" i="1"/>
  <c r="BX9" i="12" s="1"/>
  <c r="BY342" i="1"/>
  <c r="BX6" i="12" s="1"/>
  <c r="BY343" i="1"/>
  <c r="BX7" i="12" s="1"/>
  <c r="BY344" i="1"/>
  <c r="BX8" i="12" s="1"/>
  <c r="BY345" i="1"/>
  <c r="BY346" i="1"/>
  <c r="BX11" i="12" s="1"/>
  <c r="BY348" i="1"/>
  <c r="BX12" i="12" s="1"/>
  <c r="BY349" i="1"/>
  <c r="BX13" i="12" s="1"/>
  <c r="BY350" i="1"/>
  <c r="BX14" i="12" s="1"/>
  <c r="BY351" i="1"/>
  <c r="BX15" i="12" s="1"/>
  <c r="BZ340" i="1"/>
  <c r="BZ342" i="1"/>
  <c r="BY6" i="12" s="1"/>
  <c r="BZ343" i="1"/>
  <c r="BY7" i="12" s="1"/>
  <c r="BZ344" i="1"/>
  <c r="BY8" i="12" s="1"/>
  <c r="BZ345" i="1"/>
  <c r="BZ346" i="1"/>
  <c r="BY11" i="12" s="1"/>
  <c r="BZ348" i="1"/>
  <c r="BZ349" i="1"/>
  <c r="BY13" i="12" s="1"/>
  <c r="BZ350" i="1"/>
  <c r="BY14" i="12" s="1"/>
  <c r="BZ351" i="1"/>
  <c r="BY15" i="12" s="1"/>
  <c r="CA340" i="1"/>
  <c r="CA342" i="1"/>
  <c r="BZ6" i="12" s="1"/>
  <c r="CA343" i="1"/>
  <c r="CA344" i="1"/>
  <c r="BZ8" i="12" s="1"/>
  <c r="CA345" i="1"/>
  <c r="BZ10" i="12" s="1"/>
  <c r="CA346" i="1"/>
  <c r="BZ11" i="12" s="1"/>
  <c r="CA348" i="1"/>
  <c r="BZ12" i="12" s="1"/>
  <c r="CA349" i="1"/>
  <c r="BZ13" i="12" s="1"/>
  <c r="CA350" i="1"/>
  <c r="CA351" i="1"/>
  <c r="BZ15" i="12" s="1"/>
  <c r="CB340" i="1"/>
  <c r="CA9" i="12" s="1"/>
  <c r="CB342" i="1"/>
  <c r="CA6" i="12" s="1"/>
  <c r="CB343" i="1"/>
  <c r="CA7" i="12" s="1"/>
  <c r="CB344" i="1"/>
  <c r="CA8" i="12" s="1"/>
  <c r="CB345" i="1"/>
  <c r="CB346" i="1"/>
  <c r="CA11" i="12" s="1"/>
  <c r="CB348" i="1"/>
  <c r="CA12" i="12" s="1"/>
  <c r="CB349" i="1"/>
  <c r="CA13" i="12" s="1"/>
  <c r="CB350" i="1"/>
  <c r="CB351" i="1"/>
  <c r="CA15" i="12" s="1"/>
  <c r="CC340" i="1"/>
  <c r="CC342" i="1"/>
  <c r="CB6" i="12" s="1"/>
  <c r="CC343" i="1"/>
  <c r="CB7" i="12" s="1"/>
  <c r="CC344" i="1"/>
  <c r="CB8" i="12" s="1"/>
  <c r="CC345" i="1"/>
  <c r="CB10" i="12" s="1"/>
  <c r="CC346" i="1"/>
  <c r="CC348" i="1"/>
  <c r="CC349" i="1"/>
  <c r="CB13" i="12" s="1"/>
  <c r="CC350" i="1"/>
  <c r="CB14" i="12" s="1"/>
  <c r="CC351" i="1"/>
  <c r="CB15" i="12" s="1"/>
  <c r="CD340" i="1"/>
  <c r="CC9" i="12" s="1"/>
  <c r="CD342" i="1"/>
  <c r="CC6" i="12" s="1"/>
  <c r="CD343" i="1"/>
  <c r="CD344" i="1"/>
  <c r="CC8" i="12" s="1"/>
  <c r="CD345" i="1"/>
  <c r="CC10" i="12" s="1"/>
  <c r="CD346" i="1"/>
  <c r="CC11" i="12" s="1"/>
  <c r="CD348" i="1"/>
  <c r="CC12" i="12" s="1"/>
  <c r="CD349" i="1"/>
  <c r="CC13" i="12" s="1"/>
  <c r="CD350" i="1"/>
  <c r="CD351" i="1"/>
  <c r="CC15" i="12" s="1"/>
  <c r="CE340" i="1"/>
  <c r="CD9" i="12" s="1"/>
  <c r="CE342" i="1"/>
  <c r="CD6" i="12" s="1"/>
  <c r="CE343" i="1"/>
  <c r="CE344" i="1"/>
  <c r="CD8" i="12" s="1"/>
  <c r="CE345" i="1"/>
  <c r="CE346" i="1"/>
  <c r="CD11" i="12" s="1"/>
  <c r="CE348" i="1"/>
  <c r="CD12" i="12" s="1"/>
  <c r="CE349" i="1"/>
  <c r="CD13" i="12" s="1"/>
  <c r="CE350" i="1"/>
  <c r="CE351" i="1"/>
  <c r="CD15" i="12" s="1"/>
  <c r="CF340" i="1"/>
  <c r="CF342" i="1"/>
  <c r="CE6" i="12" s="1"/>
  <c r="CF343" i="1"/>
  <c r="CE7" i="12" s="1"/>
  <c r="CF344" i="1"/>
  <c r="CE8" i="12" s="1"/>
  <c r="CF345" i="1"/>
  <c r="CF346" i="1"/>
  <c r="CE11" i="12" s="1"/>
  <c r="CF348" i="1"/>
  <c r="CF349" i="1"/>
  <c r="CE13" i="12" s="1"/>
  <c r="CF350" i="1"/>
  <c r="CE14" i="12" s="1"/>
  <c r="CF351" i="1"/>
  <c r="CE15" i="12" s="1"/>
  <c r="CG340" i="1"/>
  <c r="CF9" i="12" s="1"/>
  <c r="CG342" i="1"/>
  <c r="CF6" i="12" s="1"/>
  <c r="CG343" i="1"/>
  <c r="CG344" i="1"/>
  <c r="CF8" i="12" s="1"/>
  <c r="CG345" i="1"/>
  <c r="CF10" i="12" s="1"/>
  <c r="CG346" i="1"/>
  <c r="CF11" i="12" s="1"/>
  <c r="CG348" i="1"/>
  <c r="CG349" i="1"/>
  <c r="CF13" i="12" s="1"/>
  <c r="CG350" i="1"/>
  <c r="CG351" i="1"/>
  <c r="CF15" i="12" s="1"/>
  <c r="CH340" i="1"/>
  <c r="CG9" i="12" s="1"/>
  <c r="CH342" i="1"/>
  <c r="CG6" i="12" s="1"/>
  <c r="CH343" i="1"/>
  <c r="CH344" i="1"/>
  <c r="CG8" i="12" s="1"/>
  <c r="CH345" i="1"/>
  <c r="CH346" i="1"/>
  <c r="CG11" i="12" s="1"/>
  <c r="CH348" i="1"/>
  <c r="CG12" i="12" s="1"/>
  <c r="CH349" i="1"/>
  <c r="CG13" i="12" s="1"/>
  <c r="CH350" i="1"/>
  <c r="CG14" i="12" s="1"/>
  <c r="CH351" i="1"/>
  <c r="CG15" i="12" s="1"/>
  <c r="CI340" i="1"/>
  <c r="CI342" i="1"/>
  <c r="CH6" i="12" s="1"/>
  <c r="CI343" i="1"/>
  <c r="CH7" i="12" s="1"/>
  <c r="CI344" i="1"/>
  <c r="CH8" i="12" s="1"/>
  <c r="CI345" i="1"/>
  <c r="CH10" i="12" s="1"/>
  <c r="CI346" i="1"/>
  <c r="CH11" i="12" s="1"/>
  <c r="CI348" i="1"/>
  <c r="CI349" i="1"/>
  <c r="CH13" i="12" s="1"/>
  <c r="CI350" i="1"/>
  <c r="CH14" i="12" s="1"/>
  <c r="CI351" i="1"/>
  <c r="CH15" i="12" s="1"/>
  <c r="CJ340" i="1"/>
  <c r="CJ342" i="1"/>
  <c r="CI6" i="12" s="1"/>
  <c r="CJ343" i="1"/>
  <c r="CJ344" i="1"/>
  <c r="CI8" i="12" s="1"/>
  <c r="CJ345" i="1"/>
  <c r="CI10" i="12" s="1"/>
  <c r="CJ346" i="1"/>
  <c r="CI11" i="12" s="1"/>
  <c r="CJ348" i="1"/>
  <c r="CI12" i="12" s="1"/>
  <c r="CJ349" i="1"/>
  <c r="CI13" i="12" s="1"/>
  <c r="CJ350" i="1"/>
  <c r="CJ351" i="1"/>
  <c r="CI15" i="12" s="1"/>
  <c r="CK340" i="1"/>
  <c r="CJ9" i="12" s="1"/>
  <c r="CK342" i="1"/>
  <c r="CJ6" i="12" s="1"/>
  <c r="CK343" i="1"/>
  <c r="CJ7" i="12" s="1"/>
  <c r="CK344" i="1"/>
  <c r="CJ8" i="12" s="1"/>
  <c r="CK345" i="1"/>
  <c r="CK346" i="1"/>
  <c r="CJ11" i="12" s="1"/>
  <c r="CK348" i="1"/>
  <c r="CJ12" i="12" s="1"/>
  <c r="CK349" i="1"/>
  <c r="CJ13" i="12" s="1"/>
  <c r="CK350" i="1"/>
  <c r="CK351" i="1"/>
  <c r="CJ15" i="12" s="1"/>
  <c r="CL340" i="1"/>
  <c r="CL342" i="1"/>
  <c r="CK6" i="12" s="1"/>
  <c r="CL343" i="1"/>
  <c r="CK7" i="12" s="1"/>
  <c r="CL344" i="1"/>
  <c r="CK8" i="12" s="1"/>
  <c r="CL345" i="1"/>
  <c r="CK10" i="12" s="1"/>
  <c r="CL346" i="1"/>
  <c r="CK11" i="12" s="1"/>
  <c r="CL348" i="1"/>
  <c r="CL349" i="1"/>
  <c r="CK13" i="12" s="1"/>
  <c r="CL350" i="1"/>
  <c r="CK14" i="12" s="1"/>
  <c r="CL351" i="1"/>
  <c r="CK15" i="12" s="1"/>
  <c r="CM340" i="1"/>
  <c r="CM342" i="1"/>
  <c r="CL6" i="12" s="1"/>
  <c r="CM343" i="1"/>
  <c r="CM344" i="1"/>
  <c r="CL8" i="12" s="1"/>
  <c r="CM345" i="1"/>
  <c r="CL10" i="12" s="1"/>
  <c r="CM346" i="1"/>
  <c r="CL11" i="12" s="1"/>
  <c r="CM348" i="1"/>
  <c r="CL12" i="12" s="1"/>
  <c r="CM349" i="1"/>
  <c r="CL13" i="12" s="1"/>
  <c r="CM350" i="1"/>
  <c r="CM351" i="1"/>
  <c r="CL15" i="12" s="1"/>
  <c r="CN340" i="1"/>
  <c r="CM9" i="12" s="1"/>
  <c r="CN342" i="1"/>
  <c r="CM6" i="12" s="1"/>
  <c r="CN343" i="1"/>
  <c r="CN344" i="1"/>
  <c r="CM8" i="12" s="1"/>
  <c r="CN345" i="1"/>
  <c r="CN346" i="1"/>
  <c r="CM11" i="12" s="1"/>
  <c r="CN348" i="1"/>
  <c r="CM12" i="12" s="1"/>
  <c r="CN349" i="1"/>
  <c r="CM13" i="12" s="1"/>
  <c r="CN350" i="1"/>
  <c r="CM14" i="12" s="1"/>
  <c r="CN351" i="1"/>
  <c r="CM15" i="12" s="1"/>
  <c r="IR205" i="3"/>
  <c r="IR206" i="3"/>
  <c r="IR207" i="3"/>
  <c r="IS205" i="3"/>
  <c r="IS206" i="3"/>
  <c r="IS207" i="3"/>
  <c r="IT205" i="3"/>
  <c r="IT206" i="3"/>
  <c r="IT207" i="3"/>
  <c r="IU205" i="3"/>
  <c r="IU206" i="3"/>
  <c r="IU207" i="3"/>
  <c r="J172" i="3"/>
  <c r="K353" i="1"/>
  <c r="K208" i="3" s="1"/>
  <c r="K161" i="3"/>
  <c r="J24" i="7" s="1"/>
  <c r="K154" i="3"/>
  <c r="K162" i="3" s="1"/>
  <c r="J25" i="7" s="1"/>
  <c r="K172" i="3"/>
  <c r="L353" i="1"/>
  <c r="L208" i="3" s="1"/>
  <c r="L161" i="3"/>
  <c r="L154" i="3"/>
  <c r="L162" i="3" s="1"/>
  <c r="K42" i="12" s="1"/>
  <c r="L172" i="3"/>
  <c r="K35" i="7" s="1"/>
  <c r="M353" i="1"/>
  <c r="M208" i="3" s="1"/>
  <c r="M161" i="3"/>
  <c r="M154" i="3"/>
  <c r="M162" i="3" s="1"/>
  <c r="L25" i="7" s="1"/>
  <c r="M172" i="3"/>
  <c r="N353" i="1"/>
  <c r="N208" i="3" s="1"/>
  <c r="N161" i="3"/>
  <c r="M24" i="7" s="1"/>
  <c r="N154" i="3"/>
  <c r="N162" i="3" s="1"/>
  <c r="M25" i="7" s="1"/>
  <c r="N172" i="3"/>
  <c r="O353" i="1"/>
  <c r="O161" i="3"/>
  <c r="O154" i="3"/>
  <c r="O172" i="3"/>
  <c r="N35" i="7" s="1"/>
  <c r="P353" i="1"/>
  <c r="P208" i="3" s="1"/>
  <c r="P161" i="3"/>
  <c r="P154" i="3"/>
  <c r="P172" i="3"/>
  <c r="Q353" i="1"/>
  <c r="Q208" i="3" s="1"/>
  <c r="Q161" i="3"/>
  <c r="P24" i="7" s="1"/>
  <c r="Q154" i="3"/>
  <c r="Q172" i="3"/>
  <c r="R353" i="1"/>
  <c r="R208" i="3" s="1"/>
  <c r="R161" i="3"/>
  <c r="R154" i="3"/>
  <c r="R162" i="3" s="1"/>
  <c r="Q25" i="7" s="1"/>
  <c r="R172" i="3"/>
  <c r="Q35" i="7" s="1"/>
  <c r="R254" i="3"/>
  <c r="R173" i="3" s="1"/>
  <c r="Q33" i="12" s="1"/>
  <c r="S353" i="1"/>
  <c r="S161" i="3"/>
  <c r="S154" i="3"/>
  <c r="S172" i="3"/>
  <c r="R35" i="7" s="1"/>
  <c r="T353" i="1"/>
  <c r="T161" i="3"/>
  <c r="S24" i="7" s="1"/>
  <c r="T154" i="3"/>
  <c r="T162" i="3" s="1"/>
  <c r="T172" i="3"/>
  <c r="U353" i="1"/>
  <c r="U208" i="3" s="1"/>
  <c r="U161" i="3"/>
  <c r="U154" i="3"/>
  <c r="U162" i="3" s="1"/>
  <c r="T25" i="7" s="1"/>
  <c r="U172" i="3"/>
  <c r="T35" i="7" s="1"/>
  <c r="V353" i="1"/>
  <c r="V161" i="3"/>
  <c r="V154" i="3"/>
  <c r="V162" i="3" s="1"/>
  <c r="U42" i="12" s="1"/>
  <c r="V172" i="3"/>
  <c r="U35" i="7" s="1"/>
  <c r="W353" i="1"/>
  <c r="W161" i="3"/>
  <c r="V24" i="7" s="1"/>
  <c r="W154" i="3"/>
  <c r="W162" i="3" s="1"/>
  <c r="V25" i="7" s="1"/>
  <c r="W172" i="3"/>
  <c r="X353" i="1"/>
  <c r="X161" i="3"/>
  <c r="X154" i="3"/>
  <c r="X162" i="3" s="1"/>
  <c r="X172" i="3"/>
  <c r="W35" i="7" s="1"/>
  <c r="Y353" i="1"/>
  <c r="Y208" i="3" s="1"/>
  <c r="Y161" i="3"/>
  <c r="Y154" i="3"/>
  <c r="Y162" i="3" s="1"/>
  <c r="Y172" i="3"/>
  <c r="X35" i="7" s="1"/>
  <c r="Y254" i="3"/>
  <c r="Y173" i="3" s="1"/>
  <c r="X33" i="12" s="1"/>
  <c r="Z353" i="1"/>
  <c r="Z161" i="3"/>
  <c r="Z154" i="3"/>
  <c r="Z162" i="3" s="1"/>
  <c r="Z172" i="3"/>
  <c r="AA353" i="1"/>
  <c r="AA161" i="3"/>
  <c r="Z24" i="7" s="1"/>
  <c r="AA154" i="3"/>
  <c r="AA162" i="3" s="1"/>
  <c r="Z42" i="12" s="1"/>
  <c r="AA172" i="3"/>
  <c r="AB353" i="1"/>
  <c r="AB208" i="3" s="1"/>
  <c r="AB161" i="3"/>
  <c r="AA24" i="7" s="1"/>
  <c r="AB154" i="3"/>
  <c r="AB162" i="3" s="1"/>
  <c r="AA42" i="12" s="1"/>
  <c r="AB172" i="3"/>
  <c r="AA35" i="7" s="1"/>
  <c r="AC353" i="1"/>
  <c r="AC208" i="3" s="1"/>
  <c r="AC161" i="3"/>
  <c r="AC154" i="3"/>
  <c r="AC250" i="3"/>
  <c r="AC167" i="3" s="1"/>
  <c r="AC172" i="3"/>
  <c r="AB35" i="7" s="1"/>
  <c r="AD353" i="1"/>
  <c r="AD161" i="3"/>
  <c r="AC24" i="7" s="1"/>
  <c r="AD154" i="3"/>
  <c r="AD172" i="3"/>
  <c r="AC35" i="7" s="1"/>
  <c r="AE353" i="1"/>
  <c r="AE161" i="3"/>
  <c r="AD24" i="7" s="1"/>
  <c r="AE154" i="3"/>
  <c r="AE162" i="3" s="1"/>
  <c r="AD25" i="7" s="1"/>
  <c r="AE250" i="3"/>
  <c r="AE167" i="3" s="1"/>
  <c r="AD30" i="7" s="1"/>
  <c r="AE172" i="3"/>
  <c r="AF353" i="1"/>
  <c r="AF208" i="3" s="1"/>
  <c r="AF161" i="3"/>
  <c r="AF154" i="3"/>
  <c r="AF162" i="3" s="1"/>
  <c r="AE25" i="7" s="1"/>
  <c r="AF172" i="3"/>
  <c r="AG353" i="1"/>
  <c r="AG208" i="3" s="1"/>
  <c r="AG161" i="3"/>
  <c r="AG154" i="3"/>
  <c r="AG162" i="3" s="1"/>
  <c r="AG172" i="3"/>
  <c r="AH353" i="1"/>
  <c r="AH208" i="3" s="1"/>
  <c r="AH161" i="3"/>
  <c r="AG24" i="7" s="1"/>
  <c r="AH154" i="3"/>
  <c r="AH162" i="3" s="1"/>
  <c r="AG25" i="7" s="1"/>
  <c r="AH172" i="3"/>
  <c r="AI353" i="1"/>
  <c r="AI161" i="3"/>
  <c r="AI154" i="3"/>
  <c r="AI162" i="3" s="1"/>
  <c r="AH25" i="7" s="1"/>
  <c r="AI250" i="3"/>
  <c r="AI167" i="3" s="1"/>
  <c r="AI172" i="3"/>
  <c r="AH35" i="7" s="1"/>
  <c r="AJ353" i="1"/>
  <c r="AJ161" i="3"/>
  <c r="AJ154" i="3"/>
  <c r="AJ162" i="3" s="1"/>
  <c r="AJ172" i="3"/>
  <c r="AI35" i="7" s="1"/>
  <c r="AK353" i="1"/>
  <c r="AK208" i="3" s="1"/>
  <c r="AK161" i="3"/>
  <c r="AJ24" i="7" s="1"/>
  <c r="AK154" i="3"/>
  <c r="AK162" i="3" s="1"/>
  <c r="AK250" i="3"/>
  <c r="AK167" i="3" s="1"/>
  <c r="AK172" i="3"/>
  <c r="AJ35" i="7" s="1"/>
  <c r="AL353" i="1"/>
  <c r="AL208" i="3" s="1"/>
  <c r="AL161" i="3"/>
  <c r="AK24" i="7" s="1"/>
  <c r="AL154" i="3"/>
  <c r="AL162" i="3" s="1"/>
  <c r="AK42" i="12" s="1"/>
  <c r="AL172" i="3"/>
  <c r="AM353" i="1"/>
  <c r="AM208" i="3" s="1"/>
  <c r="AM161" i="3"/>
  <c r="AM154" i="3"/>
  <c r="AM162" i="3" s="1"/>
  <c r="AL25" i="7" s="1"/>
  <c r="AM250" i="3"/>
  <c r="AM167" i="3" s="1"/>
  <c r="AL30" i="7" s="1"/>
  <c r="AM172" i="3"/>
  <c r="AL35" i="7" s="1"/>
  <c r="AN353" i="1"/>
  <c r="AN161" i="3"/>
  <c r="AN154" i="3"/>
  <c r="AN162" i="3" s="1"/>
  <c r="AN172" i="3"/>
  <c r="AM35" i="7" s="1"/>
  <c r="AO353" i="1"/>
  <c r="AO161" i="3"/>
  <c r="AO154" i="3"/>
  <c r="AO162" i="3" s="1"/>
  <c r="AO172" i="3"/>
  <c r="AP353" i="1"/>
  <c r="AP161" i="3"/>
  <c r="AP154" i="3"/>
  <c r="AP162" i="3" s="1"/>
  <c r="AP172" i="3"/>
  <c r="AO35" i="7" s="1"/>
  <c r="AQ353" i="1"/>
  <c r="AQ161" i="3"/>
  <c r="AQ154" i="3"/>
  <c r="AQ172" i="3"/>
  <c r="AP35" i="7" s="1"/>
  <c r="AR353" i="1"/>
  <c r="AR161" i="3"/>
  <c r="AQ24" i="7" s="1"/>
  <c r="AR154" i="3"/>
  <c r="AR162" i="3" s="1"/>
  <c r="AR172" i="3"/>
  <c r="AS353" i="1"/>
  <c r="AS208" i="3" s="1"/>
  <c r="AS161" i="3"/>
  <c r="AR24" i="7" s="1"/>
  <c r="AS154" i="3"/>
  <c r="AS162" i="3" s="1"/>
  <c r="AR42" i="12" s="1"/>
  <c r="AS172" i="3"/>
  <c r="AR35" i="7" s="1"/>
  <c r="AT353" i="1"/>
  <c r="AT161" i="3"/>
  <c r="AT154" i="3"/>
  <c r="AT162" i="3" s="1"/>
  <c r="AT172" i="3"/>
  <c r="AS35" i="7" s="1"/>
  <c r="AU353" i="1"/>
  <c r="AU161" i="3"/>
  <c r="AT24" i="7" s="1"/>
  <c r="AU154" i="3"/>
  <c r="AU172" i="3"/>
  <c r="AU254" i="3"/>
  <c r="AU173" i="3" s="1"/>
  <c r="AV353" i="1"/>
  <c r="AV208" i="3" s="1"/>
  <c r="AV161" i="3"/>
  <c r="AU24" i="7" s="1"/>
  <c r="AV154" i="3"/>
  <c r="AV162" i="3" s="1"/>
  <c r="AU25" i="7" s="1"/>
  <c r="AV172" i="3"/>
  <c r="AU35" i="7" s="1"/>
  <c r="AW353" i="1"/>
  <c r="AW208" i="3" s="1"/>
  <c r="AW161" i="3"/>
  <c r="AW154" i="3"/>
  <c r="AW162" i="3" s="1"/>
  <c r="AV25" i="7" s="1"/>
  <c r="AW172" i="3"/>
  <c r="AV35" i="7" s="1"/>
  <c r="AX353" i="1"/>
  <c r="AX161" i="3"/>
  <c r="AX154" i="3"/>
  <c r="AX162" i="3" s="1"/>
  <c r="AX172" i="3"/>
  <c r="AY353" i="1"/>
  <c r="AY161" i="3"/>
  <c r="AX24" i="7" s="1"/>
  <c r="AY154" i="3"/>
  <c r="AY162" i="3" s="1"/>
  <c r="AX42" i="12" s="1"/>
  <c r="AY172" i="3"/>
  <c r="AZ353" i="1"/>
  <c r="AZ161" i="3"/>
  <c r="AY24" i="7" s="1"/>
  <c r="AZ154" i="3"/>
  <c r="AZ172" i="3"/>
  <c r="AY35" i="7" s="1"/>
  <c r="BA353" i="1"/>
  <c r="BA161" i="3"/>
  <c r="BA154" i="3"/>
  <c r="BA162" i="3" s="1"/>
  <c r="BA172" i="3"/>
  <c r="AZ35" i="7" s="1"/>
  <c r="BB353" i="1"/>
  <c r="BB161" i="3"/>
  <c r="BA24" i="7" s="1"/>
  <c r="BB154" i="3"/>
  <c r="BB162" i="3" s="1"/>
  <c r="BA25" i="7" s="1"/>
  <c r="BB172" i="3"/>
  <c r="BC353" i="1"/>
  <c r="BC161" i="3"/>
  <c r="BB24" i="7" s="1"/>
  <c r="BC154" i="3"/>
  <c r="BC162" i="3" s="1"/>
  <c r="BC172" i="3"/>
  <c r="BB35" i="7" s="1"/>
  <c r="BD353" i="1"/>
  <c r="BD208" i="3" s="1"/>
  <c r="BD161" i="3"/>
  <c r="BD154" i="3"/>
  <c r="BD162" i="3" s="1"/>
  <c r="BC42" i="12" s="1"/>
  <c r="BD172" i="3"/>
  <c r="BE353" i="1"/>
  <c r="BE208" i="3" s="1"/>
  <c r="BE161" i="3"/>
  <c r="BD24" i="7" s="1"/>
  <c r="BE154" i="3"/>
  <c r="BE162" i="3" s="1"/>
  <c r="BE172" i="3"/>
  <c r="BD35" i="7" s="1"/>
  <c r="BF353" i="1"/>
  <c r="BF208" i="3" s="1"/>
  <c r="BF161" i="3"/>
  <c r="BF154" i="3"/>
  <c r="BF162" i="3" s="1"/>
  <c r="BE25" i="7" s="1"/>
  <c r="BF172" i="3"/>
  <c r="BE35" i="7" s="1"/>
  <c r="BG353" i="1"/>
  <c r="BG208" i="3" s="1"/>
  <c r="BG161" i="3"/>
  <c r="BF24" i="7" s="1"/>
  <c r="BG154" i="3"/>
  <c r="BG162" i="3" s="1"/>
  <c r="BF25" i="7" s="1"/>
  <c r="BG172" i="3"/>
  <c r="BH353" i="1"/>
  <c r="BG41" i="12" s="1"/>
  <c r="BH161" i="3"/>
  <c r="BG24" i="7" s="1"/>
  <c r="BH154" i="3"/>
  <c r="BH162" i="3" s="1"/>
  <c r="BG25" i="7" s="1"/>
  <c r="BH172" i="3"/>
  <c r="BG35" i="7" s="1"/>
  <c r="BI353" i="1"/>
  <c r="BI208" i="3" s="1"/>
  <c r="BI161" i="3"/>
  <c r="BI154" i="3"/>
  <c r="BI162" i="3" s="1"/>
  <c r="BH25" i="7" s="1"/>
  <c r="BI172" i="3"/>
  <c r="BJ353" i="1"/>
  <c r="BI41" i="12" s="1"/>
  <c r="BJ161" i="3"/>
  <c r="BI24" i="7" s="1"/>
  <c r="BJ154" i="3"/>
  <c r="BJ172" i="3"/>
  <c r="BK353" i="1"/>
  <c r="BK161" i="3"/>
  <c r="BJ24" i="7" s="1"/>
  <c r="BK154" i="3"/>
  <c r="BK172" i="3"/>
  <c r="BL353" i="1"/>
  <c r="BL208" i="3" s="1"/>
  <c r="BL161" i="3"/>
  <c r="BL154" i="3"/>
  <c r="BL162" i="3" s="1"/>
  <c r="BK25" i="7" s="1"/>
  <c r="BL172" i="3"/>
  <c r="BK35" i="7" s="1"/>
  <c r="BM353" i="1"/>
  <c r="BM161" i="3"/>
  <c r="BM154" i="3"/>
  <c r="BM162" i="3" s="1"/>
  <c r="BL42" i="12" s="1"/>
  <c r="BM250" i="3"/>
  <c r="BM167" i="3" s="1"/>
  <c r="BM172" i="3"/>
  <c r="BL35" i="7" s="1"/>
  <c r="BN353" i="1"/>
  <c r="BN161" i="3"/>
  <c r="BM24" i="7" s="1"/>
  <c r="BN154" i="3"/>
  <c r="BN162" i="3" s="1"/>
  <c r="BN172" i="3"/>
  <c r="BO353" i="1"/>
  <c r="BO161" i="3"/>
  <c r="BN24" i="7" s="1"/>
  <c r="BO154" i="3"/>
  <c r="BO250" i="3"/>
  <c r="BO167" i="3" s="1"/>
  <c r="BN21" i="12" s="1"/>
  <c r="BO172" i="3"/>
  <c r="BO254" i="3"/>
  <c r="BO173" i="3" s="1"/>
  <c r="BN33" i="12" s="1"/>
  <c r="BP353" i="1"/>
  <c r="BP208" i="3" s="1"/>
  <c r="BP161" i="3"/>
  <c r="BP154" i="3"/>
  <c r="BP172" i="3"/>
  <c r="BO35" i="7" s="1"/>
  <c r="BQ353" i="1"/>
  <c r="BQ161" i="3"/>
  <c r="BP24" i="7" s="1"/>
  <c r="BQ154" i="3"/>
  <c r="BQ162" i="3" s="1"/>
  <c r="BQ172" i="3"/>
  <c r="BP35" i="7" s="1"/>
  <c r="BQ254" i="3"/>
  <c r="BQ173" i="3" s="1"/>
  <c r="BP36" i="7" s="1"/>
  <c r="BR353" i="1"/>
  <c r="BR161" i="3"/>
  <c r="BR154" i="3"/>
  <c r="BR162" i="3" s="1"/>
  <c r="BQ25" i="7" s="1"/>
  <c r="BR172" i="3"/>
  <c r="BS353" i="1"/>
  <c r="BS161" i="3"/>
  <c r="BR24" i="7" s="1"/>
  <c r="BS154" i="3"/>
  <c r="BS162" i="3" s="1"/>
  <c r="BR25" i="7" s="1"/>
  <c r="BS172" i="3"/>
  <c r="BT353" i="1"/>
  <c r="BT161" i="3"/>
  <c r="BT154" i="3"/>
  <c r="BT162" i="3" s="1"/>
  <c r="BT172" i="3"/>
  <c r="BS35" i="7" s="1"/>
  <c r="BU353" i="1"/>
  <c r="BU161" i="3"/>
  <c r="BU154" i="3"/>
  <c r="BU162" i="3" s="1"/>
  <c r="BT25" i="7" s="1"/>
  <c r="BU172" i="3"/>
  <c r="BV353" i="1"/>
  <c r="BV161" i="3"/>
  <c r="BU24" i="7" s="1"/>
  <c r="BV154" i="3"/>
  <c r="BV162" i="3" s="1"/>
  <c r="BU42" i="12" s="1"/>
  <c r="BV172" i="3"/>
  <c r="BW353" i="1"/>
  <c r="BW208" i="3" s="1"/>
  <c r="BW161" i="3"/>
  <c r="BW154" i="3"/>
  <c r="BW162" i="3" s="1"/>
  <c r="BV25" i="7" s="1"/>
  <c r="BW172" i="3"/>
  <c r="BV35" i="7" s="1"/>
  <c r="BX353" i="1"/>
  <c r="BX161" i="3"/>
  <c r="BX154" i="3"/>
  <c r="BX172" i="3"/>
  <c r="BY353" i="1"/>
  <c r="BY161" i="3"/>
  <c r="BX24" i="7" s="1"/>
  <c r="BY154" i="3"/>
  <c r="BY162" i="3" s="1"/>
  <c r="BX42" i="12" s="1"/>
  <c r="BY250" i="3"/>
  <c r="BY167" i="3" s="1"/>
  <c r="BY172" i="3"/>
  <c r="BX35" i="7" s="1"/>
  <c r="BY254" i="3"/>
  <c r="BY173" i="3" s="1"/>
  <c r="BZ353" i="1"/>
  <c r="BZ208" i="3" s="1"/>
  <c r="BZ161" i="3"/>
  <c r="BY24" i="7" s="1"/>
  <c r="BZ154" i="3"/>
  <c r="BZ162" i="3" s="1"/>
  <c r="BY25" i="7" s="1"/>
  <c r="BZ172" i="3"/>
  <c r="FO48" i="13"/>
  <c r="FP48" i="13"/>
  <c r="FQ48" i="13"/>
  <c r="FR48" i="13"/>
  <c r="FS48" i="13"/>
  <c r="FT48" i="13"/>
  <c r="FU48" i="13"/>
  <c r="FV48" i="13"/>
  <c r="FW48" i="13"/>
  <c r="FX48" i="13"/>
  <c r="FY48" i="13"/>
  <c r="FZ48" i="13"/>
  <c r="GA48" i="13"/>
  <c r="GB48" i="13"/>
  <c r="GC48" i="13"/>
  <c r="GD48" i="13"/>
  <c r="GE48" i="13"/>
  <c r="GF48" i="13"/>
  <c r="D4" i="7"/>
  <c r="E4" i="7"/>
  <c r="E201" i="3"/>
  <c r="F201" i="3"/>
  <c r="F270" i="3"/>
  <c r="F176" i="3"/>
  <c r="E41" i="7"/>
  <c r="F4" i="7"/>
  <c r="G201" i="3"/>
  <c r="G270" i="3"/>
  <c r="G176" i="3"/>
  <c r="F41" i="7"/>
  <c r="G4" i="7"/>
  <c r="H201" i="3"/>
  <c r="H270" i="3"/>
  <c r="H176" i="3"/>
  <c r="G41" i="7"/>
  <c r="H4" i="7"/>
  <c r="I201" i="3"/>
  <c r="I270" i="3"/>
  <c r="I176" i="3"/>
  <c r="H41" i="7"/>
  <c r="I4" i="7"/>
  <c r="J201" i="3"/>
  <c r="J270" i="3"/>
  <c r="J176" i="3"/>
  <c r="I41" i="7"/>
  <c r="J4" i="7"/>
  <c r="K201" i="3"/>
  <c r="K270" i="3"/>
  <c r="K176" i="3"/>
  <c r="J41" i="7"/>
  <c r="K4" i="7"/>
  <c r="L201" i="3"/>
  <c r="L270" i="3"/>
  <c r="L176" i="3"/>
  <c r="K41" i="7"/>
  <c r="L4" i="7"/>
  <c r="M201" i="3"/>
  <c r="M270" i="3"/>
  <c r="M176" i="3"/>
  <c r="L41" i="7"/>
  <c r="M4" i="7"/>
  <c r="N201" i="3"/>
  <c r="N270" i="3"/>
  <c r="N176" i="3"/>
  <c r="M41" i="7"/>
  <c r="N4" i="7"/>
  <c r="O201" i="3"/>
  <c r="O270" i="3"/>
  <c r="O176" i="3"/>
  <c r="N41" i="7"/>
  <c r="O4" i="7"/>
  <c r="P201" i="3"/>
  <c r="P270" i="3"/>
  <c r="P176" i="3"/>
  <c r="O41" i="7"/>
  <c r="P4" i="7"/>
  <c r="Q201" i="3"/>
  <c r="Q270" i="3"/>
  <c r="Q176" i="3"/>
  <c r="P41" i="7"/>
  <c r="Q4" i="7"/>
  <c r="R201" i="3"/>
  <c r="R270" i="3"/>
  <c r="R176" i="3"/>
  <c r="Q41" i="7"/>
  <c r="R4" i="7"/>
  <c r="S201" i="3"/>
  <c r="S270" i="3"/>
  <c r="S176" i="3"/>
  <c r="R41" i="7"/>
  <c r="S4" i="7"/>
  <c r="T201" i="3"/>
  <c r="T270" i="3"/>
  <c r="T176" i="3"/>
  <c r="S41" i="7"/>
  <c r="T4" i="7"/>
  <c r="U201" i="3"/>
  <c r="U270" i="3"/>
  <c r="U176" i="3"/>
  <c r="T41" i="7"/>
  <c r="U4" i="7"/>
  <c r="V201" i="3"/>
  <c r="V270" i="3"/>
  <c r="V176" i="3"/>
  <c r="U41" i="7"/>
  <c r="V4" i="7"/>
  <c r="W201" i="3"/>
  <c r="W270" i="3"/>
  <c r="W176" i="3"/>
  <c r="V41" i="7"/>
  <c r="W4" i="7"/>
  <c r="X201" i="3"/>
  <c r="X270" i="3"/>
  <c r="X176" i="3"/>
  <c r="W41" i="7"/>
  <c r="X4" i="7"/>
  <c r="Y201" i="3"/>
  <c r="Y270" i="3"/>
  <c r="Y176" i="3"/>
  <c r="X41" i="7"/>
  <c r="Y4" i="7"/>
  <c r="Z201" i="3"/>
  <c r="Z270" i="3"/>
  <c r="Z176" i="3"/>
  <c r="Y41" i="7"/>
  <c r="Z4" i="7"/>
  <c r="AA201" i="3"/>
  <c r="AA270" i="3"/>
  <c r="AA176" i="3"/>
  <c r="Z41" i="7"/>
  <c r="AA4" i="7"/>
  <c r="AB201" i="3"/>
  <c r="AB270" i="3"/>
  <c r="AB176" i="3"/>
  <c r="AA41" i="7"/>
  <c r="AB4" i="7"/>
  <c r="AC201" i="3"/>
  <c r="AC270" i="3"/>
  <c r="AC176" i="3"/>
  <c r="AB41" i="7"/>
  <c r="AC4" i="7"/>
  <c r="AD201" i="3"/>
  <c r="AD270" i="3"/>
  <c r="AD176" i="3"/>
  <c r="AC41" i="7"/>
  <c r="AD4" i="7"/>
  <c r="AE201" i="3"/>
  <c r="AE270" i="3"/>
  <c r="AE176" i="3"/>
  <c r="AD41" i="7"/>
  <c r="AE4" i="7"/>
  <c r="AF201" i="3"/>
  <c r="AF270" i="3"/>
  <c r="AF176" i="3"/>
  <c r="AE41" i="7"/>
  <c r="AF4" i="7"/>
  <c r="AG201" i="3"/>
  <c r="AG270" i="3"/>
  <c r="AG176" i="3"/>
  <c r="AF41" i="7"/>
  <c r="AG4" i="7"/>
  <c r="AH201" i="3"/>
  <c r="AH270" i="3"/>
  <c r="AH176" i="3"/>
  <c r="AG41" i="7"/>
  <c r="AH4" i="7"/>
  <c r="AI201" i="3"/>
  <c r="AI270" i="3"/>
  <c r="AI176" i="3"/>
  <c r="AH41" i="7"/>
  <c r="AI4" i="7"/>
  <c r="AJ201" i="3"/>
  <c r="AJ270" i="3"/>
  <c r="AJ176" i="3"/>
  <c r="AI41" i="7"/>
  <c r="AJ4" i="7"/>
  <c r="AK201" i="3"/>
  <c r="AK270" i="3"/>
  <c r="AK176" i="3"/>
  <c r="AJ41" i="7"/>
  <c r="AK4" i="7"/>
  <c r="AL201" i="3"/>
  <c r="AL270" i="3"/>
  <c r="AL176" i="3"/>
  <c r="AK41" i="7"/>
  <c r="AL4" i="7"/>
  <c r="AM201" i="3"/>
  <c r="AM270" i="3"/>
  <c r="AM176" i="3"/>
  <c r="AL41" i="7"/>
  <c r="AM4" i="7"/>
  <c r="AN201" i="3"/>
  <c r="AN270" i="3"/>
  <c r="AN176" i="3"/>
  <c r="AM41" i="7"/>
  <c r="AN4" i="7"/>
  <c r="AO201" i="3"/>
  <c r="AO270" i="3"/>
  <c r="AO176" i="3"/>
  <c r="AN41" i="7"/>
  <c r="AO4" i="7"/>
  <c r="AP201" i="3"/>
  <c r="AP270" i="3"/>
  <c r="AP176" i="3"/>
  <c r="AO41" i="7"/>
  <c r="AP4" i="7"/>
  <c r="AQ201" i="3"/>
  <c r="AQ270" i="3"/>
  <c r="AQ176" i="3"/>
  <c r="AP41" i="7"/>
  <c r="AQ4" i="7"/>
  <c r="AR201" i="3"/>
  <c r="AR270" i="3"/>
  <c r="AR176" i="3"/>
  <c r="AQ41" i="7"/>
  <c r="AR4" i="7"/>
  <c r="AS201" i="3"/>
  <c r="AS270" i="3"/>
  <c r="AS176" i="3"/>
  <c r="AR41" i="7"/>
  <c r="AS4" i="7"/>
  <c r="AT201" i="3"/>
  <c r="AT270" i="3"/>
  <c r="AT176" i="3"/>
  <c r="AS41" i="7"/>
  <c r="AT4" i="7"/>
  <c r="AU201" i="3"/>
  <c r="AU270" i="3"/>
  <c r="AU176" i="3"/>
  <c r="AT41" i="7"/>
  <c r="AU4" i="7"/>
  <c r="AV201" i="3"/>
  <c r="AV270" i="3"/>
  <c r="AV176" i="3"/>
  <c r="AU41" i="7"/>
  <c r="AV4" i="7"/>
  <c r="AW201" i="3"/>
  <c r="AW270" i="3"/>
  <c r="AW176" i="3"/>
  <c r="AV41" i="7"/>
  <c r="AW4" i="7"/>
  <c r="AX201" i="3"/>
  <c r="AX270" i="3"/>
  <c r="AX176" i="3"/>
  <c r="AW41" i="7"/>
  <c r="AX4" i="7"/>
  <c r="AY201" i="3"/>
  <c r="AY270" i="3"/>
  <c r="AY176" i="3"/>
  <c r="AX41" i="7"/>
  <c r="AY4" i="7"/>
  <c r="AZ201" i="3"/>
  <c r="AZ270" i="3"/>
  <c r="AZ176" i="3"/>
  <c r="AY41" i="7"/>
  <c r="AZ4" i="7"/>
  <c r="BA201" i="3"/>
  <c r="BA270" i="3"/>
  <c r="BA176" i="3"/>
  <c r="AZ41" i="7"/>
  <c r="BA4" i="7"/>
  <c r="BB201" i="3"/>
  <c r="BB270" i="3"/>
  <c r="BB176" i="3"/>
  <c r="BA41" i="7"/>
  <c r="BB4" i="7"/>
  <c r="BC201" i="3"/>
  <c r="BC270" i="3"/>
  <c r="BC176" i="3"/>
  <c r="BB41" i="7"/>
  <c r="BC4" i="7"/>
  <c r="BD201" i="3"/>
  <c r="BD270" i="3"/>
  <c r="BD176" i="3"/>
  <c r="BC41" i="7"/>
  <c r="BD4" i="7"/>
  <c r="BE201" i="3"/>
  <c r="BE270" i="3"/>
  <c r="BE176" i="3"/>
  <c r="BD41" i="7"/>
  <c r="BE4" i="7"/>
  <c r="BF201" i="3"/>
  <c r="BF270" i="3"/>
  <c r="BF176" i="3"/>
  <c r="BE41" i="7"/>
  <c r="BF4" i="7"/>
  <c r="BG201" i="3"/>
  <c r="BG270" i="3"/>
  <c r="BG176" i="3"/>
  <c r="BF41" i="7"/>
  <c r="BG4" i="7"/>
  <c r="BH201" i="3"/>
  <c r="BH270" i="3"/>
  <c r="BH176" i="3"/>
  <c r="BG41" i="7"/>
  <c r="BH4" i="7"/>
  <c r="BI201" i="3"/>
  <c r="BI270" i="3"/>
  <c r="BI176" i="3"/>
  <c r="BH41" i="7"/>
  <c r="BI4" i="7"/>
  <c r="BJ201" i="3"/>
  <c r="BJ270" i="3"/>
  <c r="BJ176" i="3"/>
  <c r="BI41" i="7"/>
  <c r="BJ4" i="7"/>
  <c r="BK201" i="3"/>
  <c r="BK270" i="3"/>
  <c r="BK176" i="3"/>
  <c r="BJ41" i="7"/>
  <c r="BK4" i="7"/>
  <c r="BL201" i="3"/>
  <c r="BL270" i="3"/>
  <c r="BL176" i="3"/>
  <c r="BK41" i="7"/>
  <c r="BL4" i="7"/>
  <c r="BM201" i="3"/>
  <c r="BM270" i="3"/>
  <c r="BM176" i="3"/>
  <c r="BL41" i="7"/>
  <c r="BM4" i="7"/>
  <c r="BN201" i="3"/>
  <c r="BN270" i="3"/>
  <c r="BN176" i="3"/>
  <c r="BM41" i="7"/>
  <c r="BN4" i="7"/>
  <c r="BO201" i="3"/>
  <c r="BO270" i="3"/>
  <c r="BO176" i="3"/>
  <c r="BN41" i="7"/>
  <c r="BO4" i="7"/>
  <c r="BP201" i="3"/>
  <c r="BP270" i="3"/>
  <c r="BP176" i="3"/>
  <c r="BO41" i="7"/>
  <c r="BP4" i="7"/>
  <c r="BQ201" i="3"/>
  <c r="BQ270" i="3"/>
  <c r="BQ176" i="3"/>
  <c r="BP41" i="7"/>
  <c r="BQ4" i="7"/>
  <c r="BR201" i="3"/>
  <c r="BR270" i="3"/>
  <c r="BR176" i="3"/>
  <c r="BQ41" i="7"/>
  <c r="BR4" i="7"/>
  <c r="BS201" i="3"/>
  <c r="BS270" i="3"/>
  <c r="BS176" i="3"/>
  <c r="BR41" i="7"/>
  <c r="BS4" i="7"/>
  <c r="BT201" i="3"/>
  <c r="BT270" i="3"/>
  <c r="BT176" i="3"/>
  <c r="BS41" i="7"/>
  <c r="BT4" i="7"/>
  <c r="BU201" i="3"/>
  <c r="BU270" i="3"/>
  <c r="BU176" i="3"/>
  <c r="BT41" i="7"/>
  <c r="BU4" i="7"/>
  <c r="BV201" i="3"/>
  <c r="BV270" i="3"/>
  <c r="BV176" i="3"/>
  <c r="BU41" i="7"/>
  <c r="BV4" i="7"/>
  <c r="BW201" i="3"/>
  <c r="BW270" i="3"/>
  <c r="BW176" i="3"/>
  <c r="BV41" i="7"/>
  <c r="BW4" i="7"/>
  <c r="BX201" i="3"/>
  <c r="BX270" i="3"/>
  <c r="BX176" i="3"/>
  <c r="BW41" i="7"/>
  <c r="BX4" i="7"/>
  <c r="BY201" i="3"/>
  <c r="BY270" i="3"/>
  <c r="BY176" i="3"/>
  <c r="BX41" i="7"/>
  <c r="BY4" i="7"/>
  <c r="BZ201" i="3"/>
  <c r="BZ270" i="3"/>
  <c r="BZ176" i="3"/>
  <c r="BY41" i="7"/>
  <c r="BZ4" i="7"/>
  <c r="CA201" i="3"/>
  <c r="CA200" i="3"/>
  <c r="CA199" i="3"/>
  <c r="CA270" i="3"/>
  <c r="CA176" i="3"/>
  <c r="BZ41" i="7"/>
  <c r="CA4" i="7"/>
  <c r="CB201" i="3"/>
  <c r="CB200" i="3"/>
  <c r="CB199" i="3"/>
  <c r="CB270" i="3"/>
  <c r="CB176" i="3"/>
  <c r="CA41" i="7"/>
  <c r="CB4" i="7"/>
  <c r="CC201" i="3"/>
  <c r="CC200" i="3"/>
  <c r="CC199" i="3"/>
  <c r="CC270" i="3"/>
  <c r="CC176" i="3"/>
  <c r="CB41" i="7"/>
  <c r="CC4" i="7"/>
  <c r="CD201" i="3"/>
  <c r="CD200" i="3"/>
  <c r="CD199" i="3"/>
  <c r="CD270" i="3"/>
  <c r="CD176" i="3"/>
  <c r="CC41" i="7"/>
  <c r="CD4" i="7"/>
  <c r="CE201" i="3"/>
  <c r="CE200" i="3"/>
  <c r="CE199" i="3"/>
  <c r="CE270" i="3"/>
  <c r="CE176" i="3"/>
  <c r="CD41" i="7"/>
  <c r="CE4" i="7"/>
  <c r="CF201" i="3"/>
  <c r="CF200" i="3"/>
  <c r="CF199" i="3"/>
  <c r="CF270" i="3"/>
  <c r="CF176" i="3"/>
  <c r="CE41" i="7"/>
  <c r="CF4" i="7"/>
  <c r="CG201" i="3"/>
  <c r="CG200" i="3"/>
  <c r="CG199" i="3"/>
  <c r="CG270" i="3"/>
  <c r="CG176" i="3"/>
  <c r="CF41" i="7"/>
  <c r="CG4" i="7"/>
  <c r="CH201" i="3"/>
  <c r="CH200" i="3"/>
  <c r="CH199" i="3"/>
  <c r="CH270" i="3"/>
  <c r="CH176" i="3"/>
  <c r="CG41" i="7"/>
  <c r="CH4" i="7"/>
  <c r="CI201" i="3"/>
  <c r="CI200" i="3"/>
  <c r="CI199" i="3"/>
  <c r="CI270" i="3"/>
  <c r="CI176" i="3"/>
  <c r="CH41" i="7"/>
  <c r="CI4" i="7"/>
  <c r="CJ201" i="3"/>
  <c r="CJ200" i="3"/>
  <c r="CJ199" i="3"/>
  <c r="CJ270" i="3"/>
  <c r="CJ176" i="3"/>
  <c r="CI41" i="7"/>
  <c r="CJ4" i="7"/>
  <c r="CK201" i="3"/>
  <c r="CK200" i="3"/>
  <c r="CK199" i="3"/>
  <c r="CK270" i="3"/>
  <c r="CK176" i="3"/>
  <c r="CJ41" i="7"/>
  <c r="CK4" i="7"/>
  <c r="CL201" i="3"/>
  <c r="CL200" i="3"/>
  <c r="CL199" i="3"/>
  <c r="CL270" i="3"/>
  <c r="CL176" i="3"/>
  <c r="CK41" i="7"/>
  <c r="CL4" i="7"/>
  <c r="CM201" i="3"/>
  <c r="CM200" i="3"/>
  <c r="CM199" i="3"/>
  <c r="CM270" i="3"/>
  <c r="CM176" i="3"/>
  <c r="CL41" i="7"/>
  <c r="CM4" i="7"/>
  <c r="CN201" i="3"/>
  <c r="CN200" i="3"/>
  <c r="CN199" i="3"/>
  <c r="CN270" i="3"/>
  <c r="CN176" i="3"/>
  <c r="CM41" i="7"/>
  <c r="CN4" i="7"/>
  <c r="CO201" i="3"/>
  <c r="CO200" i="3"/>
  <c r="CO199" i="3"/>
  <c r="CO270" i="3"/>
  <c r="CO176" i="3"/>
  <c r="CN41" i="7"/>
  <c r="CO4" i="7"/>
  <c r="CP201" i="3"/>
  <c r="CP200" i="3"/>
  <c r="CP199" i="3"/>
  <c r="CP270" i="3"/>
  <c r="CP176" i="3"/>
  <c r="CO41" i="7"/>
  <c r="CP4" i="7"/>
  <c r="CQ201" i="3"/>
  <c r="CQ200" i="3"/>
  <c r="CQ199" i="3"/>
  <c r="CQ270" i="3"/>
  <c r="CQ176" i="3"/>
  <c r="CP41" i="7"/>
  <c r="CQ4" i="7"/>
  <c r="CR201" i="3"/>
  <c r="CR200" i="3"/>
  <c r="CR199" i="3"/>
  <c r="CR270" i="3"/>
  <c r="CR176" i="3"/>
  <c r="CQ41" i="7"/>
  <c r="CR4" i="7"/>
  <c r="CS201" i="3"/>
  <c r="CS200" i="3"/>
  <c r="CS199" i="3"/>
  <c r="CS270" i="3"/>
  <c r="CS176" i="3"/>
  <c r="CR41" i="7"/>
  <c r="CS4" i="7"/>
  <c r="CT201" i="3"/>
  <c r="CT200" i="3"/>
  <c r="CT199" i="3"/>
  <c r="CT270" i="3"/>
  <c r="CT176" i="3"/>
  <c r="CS41" i="7"/>
  <c r="CT4" i="7"/>
  <c r="CU201" i="3"/>
  <c r="CU200" i="3"/>
  <c r="CU199" i="3"/>
  <c r="CU270" i="3"/>
  <c r="CU176" i="3"/>
  <c r="CT41" i="7"/>
  <c r="CU4" i="7"/>
  <c r="CV201" i="3"/>
  <c r="CV200" i="3"/>
  <c r="CV199" i="3"/>
  <c r="CV270" i="3"/>
  <c r="CV176" i="3"/>
  <c r="CU41" i="7"/>
  <c r="CV4" i="7"/>
  <c r="CW201" i="3"/>
  <c r="CW200" i="3"/>
  <c r="CW199" i="3"/>
  <c r="CW270" i="3"/>
  <c r="CW176" i="3"/>
  <c r="CV41" i="7"/>
  <c r="CW4" i="7"/>
  <c r="CX201" i="3"/>
  <c r="CX200" i="3"/>
  <c r="CX199" i="3"/>
  <c r="CX270" i="3"/>
  <c r="CX176" i="3"/>
  <c r="CW41" i="7"/>
  <c r="CX4" i="7"/>
  <c r="CY201" i="3"/>
  <c r="CY200" i="3"/>
  <c r="CY199" i="3"/>
  <c r="CY270" i="3"/>
  <c r="CY176" i="3"/>
  <c r="CX41" i="7"/>
  <c r="CY4" i="7"/>
  <c r="CZ201" i="3"/>
  <c r="CZ200" i="3"/>
  <c r="CZ199" i="3"/>
  <c r="CZ270" i="3"/>
  <c r="CZ176" i="3"/>
  <c r="CY41" i="7"/>
  <c r="CZ4" i="7"/>
  <c r="DA201" i="3"/>
  <c r="DA200" i="3"/>
  <c r="DA199" i="3"/>
  <c r="DA270" i="3"/>
  <c r="DA176" i="3"/>
  <c r="CZ41" i="7"/>
  <c r="DA4" i="7"/>
  <c r="DB201" i="3"/>
  <c r="DB200" i="3"/>
  <c r="DB199" i="3"/>
  <c r="DB270" i="3"/>
  <c r="DB176" i="3"/>
  <c r="DA41" i="7"/>
  <c r="DB4" i="7"/>
  <c r="DC201" i="3"/>
  <c r="DC200" i="3"/>
  <c r="DC199" i="3"/>
  <c r="DC270" i="3"/>
  <c r="DC176" i="3"/>
  <c r="DB41" i="7"/>
  <c r="DC4" i="7"/>
  <c r="DD201" i="3"/>
  <c r="DD200" i="3"/>
  <c r="DD199" i="3"/>
  <c r="DD270" i="3"/>
  <c r="DD176" i="3"/>
  <c r="DC41" i="7"/>
  <c r="DD4" i="7"/>
  <c r="DE201" i="3"/>
  <c r="DE200" i="3"/>
  <c r="DE199" i="3"/>
  <c r="DE270" i="3"/>
  <c r="DE176" i="3"/>
  <c r="DD41" i="7"/>
  <c r="DE4" i="7"/>
  <c r="DF201" i="3"/>
  <c r="DF200" i="3"/>
  <c r="DF199" i="3"/>
  <c r="DF270" i="3"/>
  <c r="DF176" i="3"/>
  <c r="DE41" i="7"/>
  <c r="DF4" i="7"/>
  <c r="DG201" i="3"/>
  <c r="DG200" i="3"/>
  <c r="DG199" i="3"/>
  <c r="DG270" i="3"/>
  <c r="DG176" i="3"/>
  <c r="DF41" i="7"/>
  <c r="DG4" i="7"/>
  <c r="DH201" i="3"/>
  <c r="DH200" i="3"/>
  <c r="DH199" i="3"/>
  <c r="DH270" i="3"/>
  <c r="DH176" i="3"/>
  <c r="DG41" i="7"/>
  <c r="DH4" i="7"/>
  <c r="DI201" i="3"/>
  <c r="DI200" i="3"/>
  <c r="DI199" i="3"/>
  <c r="DI270" i="3"/>
  <c r="DI176" i="3"/>
  <c r="DH41" i="7"/>
  <c r="DI4" i="7"/>
  <c r="DJ201" i="3"/>
  <c r="DJ200" i="3"/>
  <c r="DJ199" i="3"/>
  <c r="DJ270" i="3"/>
  <c r="DJ176" i="3"/>
  <c r="DI41" i="7"/>
  <c r="DJ4" i="7"/>
  <c r="DK201" i="3"/>
  <c r="DK200" i="3"/>
  <c r="DK199" i="3"/>
  <c r="DK270" i="3"/>
  <c r="DK176" i="3"/>
  <c r="DJ41" i="7"/>
  <c r="DK4" i="7"/>
  <c r="DL201" i="3"/>
  <c r="DL200" i="3"/>
  <c r="DL199" i="3"/>
  <c r="DL270" i="3"/>
  <c r="DL176" i="3"/>
  <c r="DK41" i="7"/>
  <c r="DL4" i="7"/>
  <c r="DM201" i="3"/>
  <c r="DM200" i="3"/>
  <c r="DM199" i="3"/>
  <c r="DM270" i="3"/>
  <c r="DM176" i="3"/>
  <c r="DL41" i="7"/>
  <c r="DM4" i="7"/>
  <c r="DN201" i="3"/>
  <c r="DN200" i="3"/>
  <c r="DN199" i="3"/>
  <c r="DN270" i="3"/>
  <c r="DN176" i="3"/>
  <c r="DM41" i="7"/>
  <c r="DN4" i="7"/>
  <c r="DO201" i="3"/>
  <c r="DO200" i="3"/>
  <c r="DO199" i="3"/>
  <c r="DO270" i="3"/>
  <c r="DO176" i="3"/>
  <c r="DN41" i="7"/>
  <c r="DO4" i="7"/>
  <c r="DP201" i="3"/>
  <c r="DP200" i="3"/>
  <c r="DP199" i="3"/>
  <c r="DP270" i="3"/>
  <c r="DP176" i="3"/>
  <c r="DO41" i="7"/>
  <c r="DP4" i="7"/>
  <c r="DQ201" i="3"/>
  <c r="DQ200" i="3"/>
  <c r="DQ199" i="3"/>
  <c r="DQ270" i="3"/>
  <c r="DQ176" i="3"/>
  <c r="DP41" i="7"/>
  <c r="DQ4" i="7"/>
  <c r="DR201" i="3"/>
  <c r="DR200" i="3"/>
  <c r="DR199" i="3"/>
  <c r="DR270" i="3"/>
  <c r="DR176" i="3"/>
  <c r="DQ41" i="7"/>
  <c r="DR4" i="7"/>
  <c r="DS201" i="3"/>
  <c r="DS200" i="3"/>
  <c r="DS199" i="3"/>
  <c r="DS270" i="3"/>
  <c r="DS176" i="3"/>
  <c r="DR41" i="7"/>
  <c r="DS4" i="7"/>
  <c r="DT201" i="3"/>
  <c r="DT200" i="3"/>
  <c r="DT199" i="3"/>
  <c r="DT270" i="3"/>
  <c r="DT176" i="3"/>
  <c r="DS41" i="7"/>
  <c r="DT4" i="7"/>
  <c r="DU201" i="3"/>
  <c r="DU200" i="3"/>
  <c r="DU199" i="3"/>
  <c r="DU270" i="3"/>
  <c r="DU176" i="3"/>
  <c r="DT41" i="7"/>
  <c r="DU4" i="7"/>
  <c r="DV201" i="3"/>
  <c r="DV200" i="3"/>
  <c r="DV199" i="3"/>
  <c r="DV270" i="3"/>
  <c r="DV176" i="3"/>
  <c r="DU41" i="7"/>
  <c r="DV4" i="7"/>
  <c r="DW201" i="3"/>
  <c r="DW200" i="3"/>
  <c r="DW199" i="3"/>
  <c r="DW270" i="3"/>
  <c r="DW176" i="3"/>
  <c r="DV41" i="7"/>
  <c r="DW4" i="7"/>
  <c r="DX201" i="3"/>
  <c r="DX200" i="3"/>
  <c r="DX199" i="3"/>
  <c r="DX270" i="3"/>
  <c r="DX176" i="3"/>
  <c r="DW41" i="7"/>
  <c r="DX4" i="7"/>
  <c r="DY201" i="3"/>
  <c r="DY200" i="3"/>
  <c r="DY199" i="3"/>
  <c r="DY270" i="3"/>
  <c r="DY176" i="3"/>
  <c r="DX41" i="7"/>
  <c r="DY4" i="7"/>
  <c r="DZ201" i="3"/>
  <c r="DZ200" i="3"/>
  <c r="DZ199" i="3"/>
  <c r="DZ270" i="3"/>
  <c r="DZ176" i="3"/>
  <c r="DY41" i="7"/>
  <c r="DZ4" i="7"/>
  <c r="EA201" i="3"/>
  <c r="EA200" i="3"/>
  <c r="EA199" i="3"/>
  <c r="EA270" i="3"/>
  <c r="EA176" i="3"/>
  <c r="DZ41" i="7"/>
  <c r="EA4" i="7"/>
  <c r="EB201" i="3"/>
  <c r="EB200" i="3"/>
  <c r="EB199" i="3"/>
  <c r="EB270" i="3"/>
  <c r="EB176" i="3"/>
  <c r="EA41" i="7"/>
  <c r="EB4" i="7"/>
  <c r="EC201" i="3"/>
  <c r="EC200" i="3"/>
  <c r="EC199" i="3"/>
  <c r="EC270" i="3"/>
  <c r="EC176" i="3"/>
  <c r="EB41" i="7"/>
  <c r="EC4" i="7"/>
  <c r="ED201" i="3"/>
  <c r="ED200" i="3"/>
  <c r="ED199" i="3"/>
  <c r="ED270" i="3"/>
  <c r="ED176" i="3"/>
  <c r="EC41" i="7"/>
  <c r="ED4" i="7"/>
  <c r="EE201" i="3"/>
  <c r="EE200" i="3"/>
  <c r="EE199" i="3"/>
  <c r="EE270" i="3"/>
  <c r="EE176" i="3"/>
  <c r="ED41" i="7"/>
  <c r="EE4" i="7"/>
  <c r="EF201" i="3"/>
  <c r="EF200" i="3"/>
  <c r="EF199" i="3"/>
  <c r="EF270" i="3"/>
  <c r="EF176" i="3"/>
  <c r="EE41" i="7"/>
  <c r="EF4" i="7"/>
  <c r="EG201" i="3"/>
  <c r="EG200" i="3"/>
  <c r="EG199" i="3"/>
  <c r="EG270" i="3"/>
  <c r="EG176" i="3"/>
  <c r="EF41" i="7"/>
  <c r="EG4" i="7"/>
  <c r="EH201" i="3"/>
  <c r="EH200" i="3"/>
  <c r="EH199" i="3"/>
  <c r="EH270" i="3"/>
  <c r="EH176" i="3"/>
  <c r="EG41" i="7"/>
  <c r="EH4" i="7"/>
  <c r="EI201" i="3"/>
  <c r="EI200" i="3"/>
  <c r="EI199" i="3"/>
  <c r="EI270" i="3"/>
  <c r="EI176" i="3"/>
  <c r="EH41" i="7"/>
  <c r="EI4" i="7"/>
  <c r="EJ201" i="3"/>
  <c r="EJ200" i="3"/>
  <c r="EJ199" i="3"/>
  <c r="EJ270" i="3"/>
  <c r="EJ176" i="3"/>
  <c r="EI41" i="7"/>
  <c r="EJ4" i="7"/>
  <c r="EK201" i="3"/>
  <c r="EK200" i="3"/>
  <c r="EK199" i="3"/>
  <c r="EK270" i="3"/>
  <c r="EK176" i="3"/>
  <c r="EJ41" i="7"/>
  <c r="EK4" i="7"/>
  <c r="EL201" i="3"/>
  <c r="EL200" i="3"/>
  <c r="EL199" i="3"/>
  <c r="EL270" i="3"/>
  <c r="EL176" i="3"/>
  <c r="EK41" i="7"/>
  <c r="EL4" i="7"/>
  <c r="EM201" i="3"/>
  <c r="EM200" i="3"/>
  <c r="EM199" i="3"/>
  <c r="EM270" i="3"/>
  <c r="EM176" i="3"/>
  <c r="EL41" i="7"/>
  <c r="EM4" i="7"/>
  <c r="EN201" i="3"/>
  <c r="EN200" i="3"/>
  <c r="EN199" i="3"/>
  <c r="EN270" i="3"/>
  <c r="EN176" i="3"/>
  <c r="EM41" i="7"/>
  <c r="EN4" i="7"/>
  <c r="EO201" i="3"/>
  <c r="EO200" i="3"/>
  <c r="EO199" i="3"/>
  <c r="EO270" i="3"/>
  <c r="EO176" i="3"/>
  <c r="EN41" i="7"/>
  <c r="EO4" i="7"/>
  <c r="EP201" i="3"/>
  <c r="EP200" i="3"/>
  <c r="EP199" i="3"/>
  <c r="EP270" i="3"/>
  <c r="EP176" i="3"/>
  <c r="EO41" i="7"/>
  <c r="EP4" i="7"/>
  <c r="EQ201" i="3"/>
  <c r="EQ200" i="3"/>
  <c r="EQ199" i="3"/>
  <c r="EQ270" i="3"/>
  <c r="EQ176" i="3"/>
  <c r="EP41" i="7"/>
  <c r="EQ4" i="7"/>
  <c r="ER201" i="3"/>
  <c r="ER200" i="3"/>
  <c r="ER199" i="3"/>
  <c r="ER270" i="3"/>
  <c r="ER176" i="3"/>
  <c r="EQ41" i="7"/>
  <c r="ER4" i="7"/>
  <c r="ES201" i="3"/>
  <c r="ES200" i="3"/>
  <c r="ES199" i="3"/>
  <c r="ES270" i="3"/>
  <c r="ES176" i="3"/>
  <c r="ER41" i="7"/>
  <c r="ES4" i="7"/>
  <c r="ET201" i="3"/>
  <c r="ET200" i="3"/>
  <c r="ET199" i="3"/>
  <c r="ET270" i="3"/>
  <c r="ET176" i="3"/>
  <c r="ES41" i="7"/>
  <c r="ET4" i="7"/>
  <c r="EU201" i="3"/>
  <c r="EU200" i="3"/>
  <c r="EU199" i="3"/>
  <c r="EU270" i="3"/>
  <c r="EU176" i="3"/>
  <c r="ET41" i="7"/>
  <c r="EU4" i="7"/>
  <c r="EV201" i="3"/>
  <c r="EV200" i="3"/>
  <c r="EV199" i="3"/>
  <c r="EV270" i="3"/>
  <c r="EV176" i="3"/>
  <c r="EU41" i="7"/>
  <c r="EV4" i="7"/>
  <c r="EW201" i="3"/>
  <c r="EW200" i="3"/>
  <c r="EW199" i="3"/>
  <c r="EW270" i="3"/>
  <c r="EW176" i="3"/>
  <c r="EV41" i="7"/>
  <c r="EW4" i="7"/>
  <c r="EX201" i="3"/>
  <c r="EX200" i="3"/>
  <c r="EX199" i="3"/>
  <c r="EX270" i="3"/>
  <c r="EX176" i="3"/>
  <c r="EW41" i="7"/>
  <c r="EX4" i="7"/>
  <c r="EX41" i="7"/>
  <c r="EY4" i="7"/>
  <c r="EY41" i="7"/>
  <c r="EZ4" i="7"/>
  <c r="EZ41" i="7"/>
  <c r="FA4" i="7"/>
  <c r="FA41" i="7"/>
  <c r="FB4" i="7"/>
  <c r="FB41" i="7"/>
  <c r="FC4" i="7"/>
  <c r="FC41" i="7"/>
  <c r="FD4" i="7"/>
  <c r="FD41" i="7"/>
  <c r="FE4" i="7"/>
  <c r="FE41" i="7"/>
  <c r="FF4" i="7"/>
  <c r="FF41" i="7"/>
  <c r="FG4" i="7"/>
  <c r="FG41" i="7"/>
  <c r="FH4" i="7"/>
  <c r="FH41" i="7"/>
  <c r="FI4" i="7"/>
  <c r="FI41" i="7"/>
  <c r="FJ4" i="7"/>
  <c r="FJ41" i="7"/>
  <c r="FK4" i="7"/>
  <c r="FK41" i="7"/>
  <c r="FL4" i="7"/>
  <c r="FL41" i="7"/>
  <c r="FM4" i="7"/>
  <c r="FM41" i="7"/>
  <c r="FN4" i="7"/>
  <c r="FN41" i="7"/>
  <c r="FO4" i="7"/>
  <c r="FO41" i="7"/>
  <c r="FP4" i="7"/>
  <c r="FP41" i="7"/>
  <c r="FQ4" i="7"/>
  <c r="FQ41" i="7"/>
  <c r="FR4" i="7"/>
  <c r="FR41" i="7"/>
  <c r="FS4" i="7"/>
  <c r="FS41" i="7"/>
  <c r="FT4" i="7"/>
  <c r="FT41" i="7"/>
  <c r="FU4" i="7"/>
  <c r="FU41" i="7"/>
  <c r="FV4" i="7"/>
  <c r="FV41" i="7"/>
  <c r="FW4" i="7"/>
  <c r="FW41" i="7"/>
  <c r="FX4" i="7"/>
  <c r="FX41" i="7"/>
  <c r="FY4" i="7"/>
  <c r="FY41" i="7"/>
  <c r="FZ4" i="7"/>
  <c r="FZ41" i="7"/>
  <c r="GA4" i="7"/>
  <c r="GA41" i="7"/>
  <c r="GB4" i="7"/>
  <c r="GB41" i="7"/>
  <c r="GC4" i="7"/>
  <c r="GC41" i="7"/>
  <c r="GD4" i="7"/>
  <c r="GD41" i="7"/>
  <c r="GE4" i="7"/>
  <c r="GE41" i="7"/>
  <c r="GF4" i="7"/>
  <c r="GF41" i="7"/>
  <c r="GG4" i="7"/>
  <c r="GG41" i="7"/>
  <c r="GH4" i="7"/>
  <c r="GH41" i="7"/>
  <c r="GI4" i="7"/>
  <c r="GI41" i="7"/>
  <c r="GJ4" i="7"/>
  <c r="GJ41" i="7"/>
  <c r="GK4" i="7"/>
  <c r="GK41" i="7"/>
  <c r="GL4" i="7"/>
  <c r="GL41" i="7"/>
  <c r="GM4" i="7"/>
  <c r="GM41" i="7"/>
  <c r="GN4" i="7"/>
  <c r="GN41" i="7"/>
  <c r="GO4" i="7"/>
  <c r="GO41" i="7"/>
  <c r="GP4" i="7"/>
  <c r="GP41" i="7"/>
  <c r="GQ4" i="7"/>
  <c r="GQ41" i="7"/>
  <c r="GR4" i="7"/>
  <c r="GR41" i="7"/>
  <c r="GS4" i="7"/>
  <c r="GS41" i="7"/>
  <c r="GT4" i="7"/>
  <c r="GT41" i="7"/>
  <c r="GU4" i="7"/>
  <c r="GU41" i="7"/>
  <c r="GV4" i="7"/>
  <c r="GV41" i="7"/>
  <c r="GW4" i="7"/>
  <c r="GW41" i="7"/>
  <c r="GX4" i="7"/>
  <c r="GX41" i="7"/>
  <c r="H38" i="1"/>
  <c r="C88" i="1"/>
  <c r="J88" i="1"/>
  <c r="D119" i="1"/>
  <c r="D24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C276" i="1"/>
  <c r="D276" i="1"/>
  <c r="AY243" i="1"/>
  <c r="AY208" i="1"/>
  <c r="C211" i="1"/>
  <c r="S26" i="1"/>
  <c r="AY211" i="1"/>
  <c r="AX208" i="1"/>
  <c r="AX211" i="1"/>
  <c r="AY246" i="1"/>
  <c r="AZ243" i="1"/>
  <c r="AZ208" i="1"/>
  <c r="AZ211" i="1"/>
  <c r="AZ246" i="1"/>
  <c r="BA243" i="1"/>
  <c r="BA208" i="1"/>
  <c r="T26" i="1"/>
  <c r="BA211" i="1"/>
  <c r="BA225" i="1"/>
  <c r="D228" i="1"/>
  <c r="C228" i="1"/>
  <c r="BA228" i="1"/>
  <c r="BA246" i="1"/>
  <c r="BA276" i="1"/>
  <c r="BB243" i="1"/>
  <c r="BB208" i="1"/>
  <c r="BB211" i="1"/>
  <c r="BB246" i="1"/>
  <c r="BB276" i="1"/>
  <c r="BC243" i="1"/>
  <c r="BC208" i="1"/>
  <c r="BC211" i="1"/>
  <c r="BC246" i="1"/>
  <c r="BC276" i="1"/>
  <c r="BD243" i="1"/>
  <c r="BD208" i="1"/>
  <c r="BD211" i="1"/>
  <c r="BD246" i="1"/>
  <c r="BD276" i="1"/>
  <c r="BE243" i="1"/>
  <c r="BE208" i="1"/>
  <c r="BE211" i="1"/>
  <c r="BE246" i="1"/>
  <c r="BE276" i="1"/>
  <c r="BF243" i="1"/>
  <c r="BF208" i="1"/>
  <c r="BF211" i="1"/>
  <c r="BF246" i="1"/>
  <c r="BF276" i="1"/>
  <c r="BG243" i="1"/>
  <c r="BG208" i="1"/>
  <c r="BG211" i="1"/>
  <c r="BG246" i="1"/>
  <c r="BG276" i="1"/>
  <c r="BH243" i="1"/>
  <c r="BH208" i="1"/>
  <c r="BH211" i="1"/>
  <c r="BH246" i="1"/>
  <c r="BH276" i="1"/>
  <c r="BI243" i="1"/>
  <c r="BI208" i="1"/>
  <c r="BI211" i="1"/>
  <c r="BI246" i="1"/>
  <c r="BI276" i="1"/>
  <c r="BJ243" i="1"/>
  <c r="BJ208" i="1"/>
  <c r="BJ211" i="1"/>
  <c r="BJ246" i="1"/>
  <c r="BJ276" i="1"/>
  <c r="BK243" i="1"/>
  <c r="BK208" i="1"/>
  <c r="BK211" i="1"/>
  <c r="BK246" i="1"/>
  <c r="BK276" i="1"/>
  <c r="BL243" i="1"/>
  <c r="BL208" i="1"/>
  <c r="BL211" i="1"/>
  <c r="BL246" i="1"/>
  <c r="BL276" i="1"/>
  <c r="BM243" i="1"/>
  <c r="BM208" i="1"/>
  <c r="BM211" i="1"/>
  <c r="BM246" i="1"/>
  <c r="BM276" i="1"/>
  <c r="BN243" i="1"/>
  <c r="BN208" i="1"/>
  <c r="BN211" i="1"/>
  <c r="BN246" i="1"/>
  <c r="BN276" i="1"/>
  <c r="BO243" i="1"/>
  <c r="BO208" i="1"/>
  <c r="BO211" i="1"/>
  <c r="BO246" i="1"/>
  <c r="BO276" i="1"/>
  <c r="BP243" i="1"/>
  <c r="BP208" i="1"/>
  <c r="BP211" i="1"/>
  <c r="BP246" i="1"/>
  <c r="BP276" i="1"/>
  <c r="BQ243" i="1"/>
  <c r="BQ208" i="1"/>
  <c r="BQ211" i="1"/>
  <c r="BQ246" i="1"/>
  <c r="BQ276" i="1"/>
  <c r="BR243" i="1"/>
  <c r="BR208" i="1"/>
  <c r="BR211" i="1"/>
  <c r="BR246" i="1"/>
  <c r="BR276" i="1"/>
  <c r="BS243" i="1"/>
  <c r="BS208" i="1"/>
  <c r="BS211" i="1"/>
  <c r="BS246" i="1"/>
  <c r="BS276" i="1"/>
  <c r="BT243" i="1"/>
  <c r="BT208" i="1"/>
  <c r="BT211" i="1"/>
  <c r="BT246" i="1"/>
  <c r="BT276" i="1"/>
  <c r="BU243" i="1"/>
  <c r="BU208" i="1"/>
  <c r="BU211" i="1"/>
  <c r="BU246" i="1"/>
  <c r="BU276" i="1"/>
  <c r="BV243" i="1"/>
  <c r="BV208" i="1"/>
  <c r="BV211" i="1"/>
  <c r="BV246" i="1"/>
  <c r="BV276" i="1"/>
  <c r="BW243" i="1"/>
  <c r="BW208" i="1"/>
  <c r="BW211" i="1"/>
  <c r="BW246" i="1"/>
  <c r="BW276" i="1"/>
  <c r="BX243" i="1"/>
  <c r="BX208" i="1"/>
  <c r="BX211" i="1"/>
  <c r="BX246" i="1"/>
  <c r="BX276" i="1"/>
  <c r="BY243" i="1"/>
  <c r="BY208" i="1"/>
  <c r="BY211" i="1"/>
  <c r="BY246" i="1"/>
  <c r="BY276" i="1"/>
  <c r="BZ243" i="1"/>
  <c r="BZ208" i="1"/>
  <c r="BZ211" i="1"/>
  <c r="BZ246" i="1"/>
  <c r="BZ276" i="1"/>
  <c r="CA243" i="1"/>
  <c r="CA208" i="1"/>
  <c r="CA211" i="1"/>
  <c r="CA246" i="1"/>
  <c r="CA276" i="1"/>
  <c r="CB243" i="1"/>
  <c r="CB208" i="1"/>
  <c r="CB211" i="1"/>
  <c r="CB246" i="1"/>
  <c r="CB276" i="1"/>
  <c r="CC243" i="1"/>
  <c r="CC208" i="1"/>
  <c r="CC211" i="1"/>
  <c r="CC246" i="1"/>
  <c r="CC276" i="1"/>
  <c r="CD243" i="1"/>
  <c r="CD208" i="1"/>
  <c r="CD211" i="1"/>
  <c r="CD246" i="1"/>
  <c r="CD276" i="1"/>
  <c r="CE243" i="1"/>
  <c r="CE208" i="1"/>
  <c r="CE211" i="1"/>
  <c r="CE246" i="1"/>
  <c r="CE276" i="1"/>
  <c r="CF243" i="1"/>
  <c r="CF208" i="1"/>
  <c r="CF211" i="1"/>
  <c r="CF246" i="1"/>
  <c r="CF276" i="1"/>
  <c r="CG243" i="1"/>
  <c r="CG208" i="1"/>
  <c r="CG211" i="1"/>
  <c r="CG246" i="1"/>
  <c r="CG276" i="1"/>
  <c r="CH243" i="1"/>
  <c r="CH208" i="1"/>
  <c r="CH211" i="1"/>
  <c r="CH246" i="1"/>
  <c r="CH276" i="1"/>
  <c r="CI243" i="1"/>
  <c r="CI208" i="1"/>
  <c r="CI211" i="1"/>
  <c r="CI246" i="1"/>
  <c r="CI276" i="1"/>
  <c r="CJ243" i="1"/>
  <c r="CJ208" i="1"/>
  <c r="CJ211" i="1"/>
  <c r="CJ246" i="1"/>
  <c r="CJ276" i="1"/>
  <c r="CK243" i="1"/>
  <c r="CK208" i="1"/>
  <c r="CK211" i="1"/>
  <c r="CK246" i="1"/>
  <c r="CK276" i="1"/>
  <c r="CL243" i="1"/>
  <c r="CL208" i="1"/>
  <c r="CL211" i="1"/>
  <c r="CL246" i="1"/>
  <c r="CL276" i="1"/>
  <c r="CM243" i="1"/>
  <c r="CM208" i="1"/>
  <c r="CM211" i="1"/>
  <c r="CM246" i="1"/>
  <c r="CM276" i="1"/>
  <c r="CN243" i="1"/>
  <c r="CN208" i="1"/>
  <c r="CN211" i="1"/>
  <c r="CN246" i="1"/>
  <c r="CN276" i="1"/>
  <c r="CO243" i="1"/>
  <c r="CO208" i="1"/>
  <c r="CO211" i="1"/>
  <c r="CO246" i="1"/>
  <c r="CO276" i="1"/>
  <c r="CP243" i="1"/>
  <c r="CP208" i="1"/>
  <c r="CP211" i="1"/>
  <c r="CP246" i="1"/>
  <c r="CP276" i="1"/>
  <c r="CQ243" i="1"/>
  <c r="CQ208" i="1"/>
  <c r="CQ211" i="1"/>
  <c r="CQ246" i="1"/>
  <c r="CQ276" i="1"/>
  <c r="CR243" i="1"/>
  <c r="CR208" i="1"/>
  <c r="CR211" i="1"/>
  <c r="CR246" i="1"/>
  <c r="CR276" i="1"/>
  <c r="CS243" i="1"/>
  <c r="CS208" i="1"/>
  <c r="CS211" i="1"/>
  <c r="CS246" i="1"/>
  <c r="CS276" i="1"/>
  <c r="CT243" i="1"/>
  <c r="CT208" i="1"/>
  <c r="CT211" i="1"/>
  <c r="CT246" i="1"/>
  <c r="CT276" i="1"/>
  <c r="CU243" i="1"/>
  <c r="CU208" i="1"/>
  <c r="CU211" i="1"/>
  <c r="CU246" i="1"/>
  <c r="CU276" i="1"/>
  <c r="CV243" i="1"/>
  <c r="CV208" i="1"/>
  <c r="CV211" i="1"/>
  <c r="CV246" i="1"/>
  <c r="CV276" i="1"/>
  <c r="CW243" i="1"/>
  <c r="CW208" i="1"/>
  <c r="CW211" i="1"/>
  <c r="CW225" i="1"/>
  <c r="CW228" i="1"/>
  <c r="CW246" i="1"/>
  <c r="CW276" i="1"/>
  <c r="CX243" i="1"/>
  <c r="CX208" i="1"/>
  <c r="CX211" i="1"/>
  <c r="CX246" i="1"/>
  <c r="CX276" i="1"/>
  <c r="CY243" i="1"/>
  <c r="CY208" i="1"/>
  <c r="CY211" i="1"/>
  <c r="CY246" i="1"/>
  <c r="CY276" i="1"/>
  <c r="CZ243" i="1"/>
  <c r="CZ208" i="1"/>
  <c r="CZ211" i="1"/>
  <c r="CZ246" i="1"/>
  <c r="CZ276" i="1"/>
  <c r="DA243" i="1"/>
  <c r="DA208" i="1"/>
  <c r="DA211" i="1"/>
  <c r="DA246" i="1"/>
  <c r="DA276" i="1"/>
  <c r="DB243" i="1"/>
  <c r="DB208" i="1"/>
  <c r="DB211" i="1"/>
  <c r="DB246" i="1"/>
  <c r="DB276" i="1"/>
  <c r="DC243" i="1"/>
  <c r="DC208" i="1"/>
  <c r="DC211" i="1"/>
  <c r="DC246" i="1"/>
  <c r="DC276" i="1"/>
  <c r="DD243" i="1"/>
  <c r="DD208" i="1"/>
  <c r="DD211" i="1"/>
  <c r="DD246" i="1"/>
  <c r="DD276" i="1"/>
  <c r="DE243" i="1"/>
  <c r="DE208" i="1"/>
  <c r="DE211" i="1"/>
  <c r="DE246" i="1"/>
  <c r="DE276" i="1"/>
  <c r="DF243" i="1"/>
  <c r="DF208" i="1"/>
  <c r="DF211" i="1"/>
  <c r="DF246" i="1"/>
  <c r="DF276" i="1"/>
  <c r="DG243" i="1"/>
  <c r="DG208" i="1"/>
  <c r="DG211" i="1"/>
  <c r="DG246" i="1"/>
  <c r="DG276" i="1"/>
  <c r="DH243" i="1"/>
  <c r="DH208" i="1"/>
  <c r="DH211" i="1"/>
  <c r="DH246" i="1"/>
  <c r="DH276" i="1"/>
  <c r="DI243" i="1"/>
  <c r="DI208" i="1"/>
  <c r="DI211" i="1"/>
  <c r="DI246" i="1"/>
  <c r="DI276" i="1"/>
  <c r="DJ243" i="1"/>
  <c r="DJ208" i="1"/>
  <c r="DJ211" i="1"/>
  <c r="DJ246" i="1"/>
  <c r="DJ276" i="1"/>
  <c r="DK243" i="1"/>
  <c r="DK208" i="1"/>
  <c r="DK211" i="1"/>
  <c r="DK246" i="1"/>
  <c r="DK276" i="1"/>
  <c r="DL243" i="1"/>
  <c r="DL208" i="1"/>
  <c r="DL211" i="1"/>
  <c r="DL246" i="1"/>
  <c r="DL276" i="1"/>
  <c r="DM243" i="1"/>
  <c r="DM208" i="1"/>
  <c r="DM211" i="1"/>
  <c r="DM246" i="1"/>
  <c r="DM276" i="1"/>
  <c r="DN243" i="1"/>
  <c r="DN208" i="1"/>
  <c r="DN211" i="1"/>
  <c r="DN246" i="1"/>
  <c r="DN276" i="1"/>
  <c r="DO243" i="1"/>
  <c r="DO208" i="1"/>
  <c r="DO211" i="1"/>
  <c r="DO246" i="1"/>
  <c r="DO276" i="1"/>
  <c r="DP243" i="1"/>
  <c r="DP208" i="1"/>
  <c r="DP211" i="1"/>
  <c r="DP246" i="1"/>
  <c r="DP276" i="1"/>
  <c r="DQ243" i="1"/>
  <c r="DQ208" i="1"/>
  <c r="DQ211" i="1"/>
  <c r="DQ246" i="1"/>
  <c r="DQ276" i="1"/>
  <c r="DR243" i="1"/>
  <c r="DR208" i="1"/>
  <c r="DR211" i="1"/>
  <c r="DR246" i="1"/>
  <c r="DR276" i="1"/>
  <c r="DS243" i="1"/>
  <c r="DS208" i="1"/>
  <c r="DS211" i="1"/>
  <c r="DS246" i="1"/>
  <c r="DS276" i="1"/>
  <c r="DT243" i="1"/>
  <c r="DT208" i="1"/>
  <c r="DT211" i="1"/>
  <c r="DT246" i="1"/>
  <c r="DT276" i="1"/>
  <c r="DU243" i="1"/>
  <c r="DU208" i="1"/>
  <c r="DU211" i="1"/>
  <c r="DU246" i="1"/>
  <c r="DU276" i="1"/>
  <c r="DV243" i="1"/>
  <c r="DV208" i="1"/>
  <c r="DV211" i="1"/>
  <c r="DV246" i="1"/>
  <c r="DV276" i="1"/>
  <c r="DW243" i="1"/>
  <c r="DW208" i="1"/>
  <c r="DW211" i="1"/>
  <c r="DW246" i="1"/>
  <c r="DW276" i="1"/>
  <c r="DX243" i="1"/>
  <c r="DX208" i="1"/>
  <c r="DX211" i="1"/>
  <c r="DX246" i="1"/>
  <c r="DX276" i="1"/>
  <c r="DY243" i="1"/>
  <c r="DY208" i="1"/>
  <c r="DY211" i="1"/>
  <c r="DY246" i="1"/>
  <c r="DY276" i="1"/>
  <c r="DZ243" i="1"/>
  <c r="DZ208" i="1"/>
  <c r="DZ211" i="1"/>
  <c r="DZ246" i="1"/>
  <c r="DZ276" i="1"/>
  <c r="EA243" i="1"/>
  <c r="EA208" i="1"/>
  <c r="EA211" i="1"/>
  <c r="EA246" i="1"/>
  <c r="EA276" i="1"/>
  <c r="EB243" i="1"/>
  <c r="EB208" i="1"/>
  <c r="EB211" i="1"/>
  <c r="EB246" i="1"/>
  <c r="EB276" i="1"/>
  <c r="EC243" i="1"/>
  <c r="EC208" i="1"/>
  <c r="EC211" i="1"/>
  <c r="EC246" i="1"/>
  <c r="EC276" i="1"/>
  <c r="ED243" i="1"/>
  <c r="ED208" i="1"/>
  <c r="ED211" i="1"/>
  <c r="ED246" i="1"/>
  <c r="ED276" i="1"/>
  <c r="EE243" i="1"/>
  <c r="EE208" i="1"/>
  <c r="EE211" i="1"/>
  <c r="EE246" i="1"/>
  <c r="EE276" i="1"/>
  <c r="EF243" i="1"/>
  <c r="EF208" i="1"/>
  <c r="EF211" i="1"/>
  <c r="EF246" i="1"/>
  <c r="EF276" i="1"/>
  <c r="EG243" i="1"/>
  <c r="EG208" i="1"/>
  <c r="EG211" i="1"/>
  <c r="EG246" i="1"/>
  <c r="EG276" i="1"/>
  <c r="EH243" i="1"/>
  <c r="EH208" i="1"/>
  <c r="EH211" i="1"/>
  <c r="EH246" i="1"/>
  <c r="EH276" i="1"/>
  <c r="EI243" i="1"/>
  <c r="EI208" i="1"/>
  <c r="EI211" i="1"/>
  <c r="EI246" i="1"/>
  <c r="EI276" i="1"/>
  <c r="EJ243" i="1"/>
  <c r="EJ208" i="1"/>
  <c r="EJ211" i="1"/>
  <c r="EJ246" i="1"/>
  <c r="EJ276" i="1"/>
  <c r="EK243" i="1"/>
  <c r="EK208" i="1"/>
  <c r="EK211" i="1"/>
  <c r="EK246" i="1"/>
  <c r="EK276" i="1"/>
  <c r="H39" i="1"/>
  <c r="C89" i="1"/>
  <c r="J89" i="1"/>
  <c r="D120" i="1"/>
  <c r="D24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C277" i="1"/>
  <c r="D277" i="1"/>
  <c r="AM243" i="1"/>
  <c r="AM208" i="1"/>
  <c r="C212" i="1"/>
  <c r="R27" i="1"/>
  <c r="AM212" i="1"/>
  <c r="AL208" i="1"/>
  <c r="AL212" i="1"/>
  <c r="AM247" i="1"/>
  <c r="AN243" i="1"/>
  <c r="AN208" i="1"/>
  <c r="AN212" i="1"/>
  <c r="AN247" i="1"/>
  <c r="AO243" i="1"/>
  <c r="AO208" i="1"/>
  <c r="S27" i="1"/>
  <c r="AO212" i="1"/>
  <c r="AO225" i="1"/>
  <c r="D229" i="1"/>
  <c r="C229" i="1"/>
  <c r="AO229" i="1"/>
  <c r="AO247" i="1"/>
  <c r="AO277" i="1"/>
  <c r="AP243" i="1"/>
  <c r="AP208" i="1"/>
  <c r="AP212" i="1"/>
  <c r="AP247" i="1"/>
  <c r="AP277" i="1"/>
  <c r="AQ243" i="1"/>
  <c r="AQ208" i="1"/>
  <c r="AQ212" i="1"/>
  <c r="AQ247" i="1"/>
  <c r="AQ277" i="1"/>
  <c r="AR243" i="1"/>
  <c r="AR208" i="1"/>
  <c r="AR212" i="1"/>
  <c r="AR247" i="1"/>
  <c r="AR277" i="1"/>
  <c r="AS243" i="1"/>
  <c r="AS208" i="1"/>
  <c r="AS212" i="1"/>
  <c r="AS247" i="1"/>
  <c r="AS277" i="1"/>
  <c r="AT243" i="1"/>
  <c r="AT208" i="1"/>
  <c r="AT212" i="1"/>
  <c r="AT247" i="1"/>
  <c r="AT277" i="1"/>
  <c r="AU243" i="1"/>
  <c r="AU208" i="1"/>
  <c r="AU212" i="1"/>
  <c r="AU247" i="1"/>
  <c r="AU277" i="1"/>
  <c r="AV243" i="1"/>
  <c r="AV208" i="1"/>
  <c r="AV212" i="1"/>
  <c r="AV247" i="1"/>
  <c r="AV277" i="1"/>
  <c r="AW243" i="1"/>
  <c r="AW208" i="1"/>
  <c r="AW212" i="1"/>
  <c r="AW247" i="1"/>
  <c r="AW277" i="1"/>
  <c r="AX243" i="1"/>
  <c r="AX212" i="1"/>
  <c r="AX247" i="1"/>
  <c r="AX277" i="1"/>
  <c r="AY212" i="1"/>
  <c r="AY247" i="1"/>
  <c r="AY277" i="1"/>
  <c r="AZ212" i="1"/>
  <c r="AZ247" i="1"/>
  <c r="AZ277" i="1"/>
  <c r="T27" i="1"/>
  <c r="BA212" i="1"/>
  <c r="BA247" i="1"/>
  <c r="BA277" i="1"/>
  <c r="BB212" i="1"/>
  <c r="BB247" i="1"/>
  <c r="BB277" i="1"/>
  <c r="BC212" i="1"/>
  <c r="BC247" i="1"/>
  <c r="BC277" i="1"/>
  <c r="BD212" i="1"/>
  <c r="BD247" i="1"/>
  <c r="BD277" i="1"/>
  <c r="BE212" i="1"/>
  <c r="BE247" i="1"/>
  <c r="BE277" i="1"/>
  <c r="BF212" i="1"/>
  <c r="BF247" i="1"/>
  <c r="BF277" i="1"/>
  <c r="BG212" i="1"/>
  <c r="BG247" i="1"/>
  <c r="BG277" i="1"/>
  <c r="BH212" i="1"/>
  <c r="BH247" i="1"/>
  <c r="BH277" i="1"/>
  <c r="BI212" i="1"/>
  <c r="BI247" i="1"/>
  <c r="BI277" i="1"/>
  <c r="BJ212" i="1"/>
  <c r="BJ247" i="1"/>
  <c r="BJ277" i="1"/>
  <c r="BK212" i="1"/>
  <c r="BK247" i="1"/>
  <c r="BK277" i="1"/>
  <c r="BL212" i="1"/>
  <c r="BL247" i="1"/>
  <c r="BL277" i="1"/>
  <c r="BM212" i="1"/>
  <c r="BM247" i="1"/>
  <c r="BM277" i="1"/>
  <c r="BN212" i="1"/>
  <c r="BN247" i="1"/>
  <c r="BN277" i="1"/>
  <c r="BO212" i="1"/>
  <c r="BO247" i="1"/>
  <c r="BO277" i="1"/>
  <c r="BP212" i="1"/>
  <c r="BP247" i="1"/>
  <c r="BP277" i="1"/>
  <c r="BQ212" i="1"/>
  <c r="BQ247" i="1"/>
  <c r="BQ277" i="1"/>
  <c r="BR212" i="1"/>
  <c r="BR247" i="1"/>
  <c r="BR277" i="1"/>
  <c r="BS212" i="1"/>
  <c r="BS247" i="1"/>
  <c r="BS277" i="1"/>
  <c r="BT212" i="1"/>
  <c r="BT247" i="1"/>
  <c r="BT277" i="1"/>
  <c r="BU212" i="1"/>
  <c r="BU247" i="1"/>
  <c r="BU277" i="1"/>
  <c r="BV212" i="1"/>
  <c r="BV247" i="1"/>
  <c r="BV277" i="1"/>
  <c r="BW212" i="1"/>
  <c r="BW247" i="1"/>
  <c r="BW277" i="1"/>
  <c r="BX212" i="1"/>
  <c r="BX247" i="1"/>
  <c r="BX277" i="1"/>
  <c r="BY212" i="1"/>
  <c r="BY225" i="1"/>
  <c r="BY229" i="1"/>
  <c r="BY247" i="1"/>
  <c r="BY277" i="1"/>
  <c r="BZ212" i="1"/>
  <c r="BZ247" i="1"/>
  <c r="BZ277" i="1"/>
  <c r="CA212" i="1"/>
  <c r="CA247" i="1"/>
  <c r="CA277" i="1"/>
  <c r="CB212" i="1"/>
  <c r="CB247" i="1"/>
  <c r="CB277" i="1"/>
  <c r="CC212" i="1"/>
  <c r="CC247" i="1"/>
  <c r="CC277" i="1"/>
  <c r="CD212" i="1"/>
  <c r="CD247" i="1"/>
  <c r="CD277" i="1"/>
  <c r="CE212" i="1"/>
  <c r="CE247" i="1"/>
  <c r="CE277" i="1"/>
  <c r="CF212" i="1"/>
  <c r="CF247" i="1"/>
  <c r="CF277" i="1"/>
  <c r="CG212" i="1"/>
  <c r="CG247" i="1"/>
  <c r="CG277" i="1"/>
  <c r="CH212" i="1"/>
  <c r="CH247" i="1"/>
  <c r="CH277" i="1"/>
  <c r="CI212" i="1"/>
  <c r="CI247" i="1"/>
  <c r="CI277" i="1"/>
  <c r="CJ212" i="1"/>
  <c r="CJ247" i="1"/>
  <c r="CJ277" i="1"/>
  <c r="CK212" i="1"/>
  <c r="CK247" i="1"/>
  <c r="CK277" i="1"/>
  <c r="CL212" i="1"/>
  <c r="CL247" i="1"/>
  <c r="CL277" i="1"/>
  <c r="CM212" i="1"/>
  <c r="CM247" i="1"/>
  <c r="CM277" i="1"/>
  <c r="CN212" i="1"/>
  <c r="CN247" i="1"/>
  <c r="CN277" i="1"/>
  <c r="CO212" i="1"/>
  <c r="CO247" i="1"/>
  <c r="CO277" i="1"/>
  <c r="CP212" i="1"/>
  <c r="CP247" i="1"/>
  <c r="CP277" i="1"/>
  <c r="CQ212" i="1"/>
  <c r="CQ247" i="1"/>
  <c r="CQ277" i="1"/>
  <c r="CR212" i="1"/>
  <c r="CR247" i="1"/>
  <c r="CR277" i="1"/>
  <c r="CS212" i="1"/>
  <c r="CS247" i="1"/>
  <c r="CS277" i="1"/>
  <c r="CT212" i="1"/>
  <c r="CT247" i="1"/>
  <c r="CT277" i="1"/>
  <c r="CU212" i="1"/>
  <c r="CU247" i="1"/>
  <c r="CU277" i="1"/>
  <c r="CV212" i="1"/>
  <c r="CV247" i="1"/>
  <c r="CV277" i="1"/>
  <c r="CW212" i="1"/>
  <c r="CW247" i="1"/>
  <c r="CW277" i="1"/>
  <c r="CX212" i="1"/>
  <c r="CX247" i="1"/>
  <c r="CX277" i="1"/>
  <c r="CY212" i="1"/>
  <c r="CY247" i="1"/>
  <c r="CY277" i="1"/>
  <c r="CZ212" i="1"/>
  <c r="CZ247" i="1"/>
  <c r="CZ277" i="1"/>
  <c r="DA212" i="1"/>
  <c r="DA247" i="1"/>
  <c r="DA277" i="1"/>
  <c r="DB212" i="1"/>
  <c r="DB247" i="1"/>
  <c r="DB277" i="1"/>
  <c r="DC212" i="1"/>
  <c r="DC247" i="1"/>
  <c r="DC277" i="1"/>
  <c r="DD212" i="1"/>
  <c r="DD247" i="1"/>
  <c r="DD277" i="1"/>
  <c r="DE212" i="1"/>
  <c r="DE247" i="1"/>
  <c r="DE277" i="1"/>
  <c r="DF212" i="1"/>
  <c r="DF247" i="1"/>
  <c r="DF277" i="1"/>
  <c r="DG212" i="1"/>
  <c r="DG247" i="1"/>
  <c r="DG277" i="1"/>
  <c r="DH212" i="1"/>
  <c r="DH247" i="1"/>
  <c r="DH277" i="1"/>
  <c r="DI212" i="1"/>
  <c r="DI225" i="1"/>
  <c r="DI229" i="1"/>
  <c r="DI247" i="1"/>
  <c r="DI277" i="1"/>
  <c r="DJ212" i="1"/>
  <c r="DJ247" i="1"/>
  <c r="DJ277" i="1"/>
  <c r="DK212" i="1"/>
  <c r="DK247" i="1"/>
  <c r="DK277" i="1"/>
  <c r="DL212" i="1"/>
  <c r="DL247" i="1"/>
  <c r="DL277" i="1"/>
  <c r="DM212" i="1"/>
  <c r="DM247" i="1"/>
  <c r="DM277" i="1"/>
  <c r="DN212" i="1"/>
  <c r="DN247" i="1"/>
  <c r="DN277" i="1"/>
  <c r="DO212" i="1"/>
  <c r="DO247" i="1"/>
  <c r="DO277" i="1"/>
  <c r="DP212" i="1"/>
  <c r="DP247" i="1"/>
  <c r="DP277" i="1"/>
  <c r="DQ212" i="1"/>
  <c r="DQ247" i="1"/>
  <c r="DQ277" i="1"/>
  <c r="DR212" i="1"/>
  <c r="DR247" i="1"/>
  <c r="DR277" i="1"/>
  <c r="DS212" i="1"/>
  <c r="DS247" i="1"/>
  <c r="DS277" i="1"/>
  <c r="DT212" i="1"/>
  <c r="DT247" i="1"/>
  <c r="DT277" i="1"/>
  <c r="DU212" i="1"/>
  <c r="DU247" i="1"/>
  <c r="DU277" i="1"/>
  <c r="DV212" i="1"/>
  <c r="DV247" i="1"/>
  <c r="DV277" i="1"/>
  <c r="DW212" i="1"/>
  <c r="DW247" i="1"/>
  <c r="DW277" i="1"/>
  <c r="DX212" i="1"/>
  <c r="DX247" i="1"/>
  <c r="DX277" i="1"/>
  <c r="DY212" i="1"/>
  <c r="DY247" i="1"/>
  <c r="DY277" i="1"/>
  <c r="DZ212" i="1"/>
  <c r="DZ247" i="1"/>
  <c r="DZ277" i="1"/>
  <c r="EA212" i="1"/>
  <c r="EA247" i="1"/>
  <c r="EA277" i="1"/>
  <c r="EB212" i="1"/>
  <c r="EB247" i="1"/>
  <c r="EB277" i="1"/>
  <c r="EC212" i="1"/>
  <c r="EC247" i="1"/>
  <c r="EC277" i="1"/>
  <c r="ED212" i="1"/>
  <c r="ED247" i="1"/>
  <c r="ED277" i="1"/>
  <c r="EE212" i="1"/>
  <c r="EE247" i="1"/>
  <c r="EE277" i="1"/>
  <c r="EF212" i="1"/>
  <c r="EF247" i="1"/>
  <c r="EF277" i="1"/>
  <c r="EG212" i="1"/>
  <c r="EG247" i="1"/>
  <c r="EG277" i="1"/>
  <c r="EH212" i="1"/>
  <c r="EH247" i="1"/>
  <c r="EH277" i="1"/>
  <c r="EI212" i="1"/>
  <c r="EI247" i="1"/>
  <c r="EI277" i="1"/>
  <c r="EJ212" i="1"/>
  <c r="EJ247" i="1"/>
  <c r="EJ277" i="1"/>
  <c r="EK212" i="1"/>
  <c r="EK247" i="1"/>
  <c r="EK277" i="1"/>
  <c r="H40" i="1"/>
  <c r="C90" i="1"/>
  <c r="J90" i="1"/>
  <c r="D121" i="1"/>
  <c r="D24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C278" i="1"/>
  <c r="D278" i="1"/>
  <c r="AB243" i="1"/>
  <c r="AB208" i="1"/>
  <c r="C213" i="1"/>
  <c r="Q28" i="1"/>
  <c r="AB213" i="1"/>
  <c r="AA208" i="1"/>
  <c r="AA213" i="1"/>
  <c r="AB248" i="1"/>
  <c r="AC243" i="1"/>
  <c r="AC208" i="1"/>
  <c r="R28" i="1"/>
  <c r="AC213" i="1"/>
  <c r="AC225" i="1"/>
  <c r="D230" i="1"/>
  <c r="C230" i="1"/>
  <c r="AC230" i="1"/>
  <c r="AC248" i="1"/>
  <c r="AC278" i="1"/>
  <c r="AD243" i="1"/>
  <c r="AD208" i="1"/>
  <c r="AD213" i="1"/>
  <c r="AD248" i="1"/>
  <c r="AD278" i="1"/>
  <c r="AE243" i="1"/>
  <c r="AE208" i="1"/>
  <c r="AE213" i="1"/>
  <c r="AE248" i="1"/>
  <c r="AE278" i="1"/>
  <c r="AF243" i="1"/>
  <c r="AF208" i="1"/>
  <c r="AF213" i="1"/>
  <c r="AF248" i="1"/>
  <c r="AF278" i="1"/>
  <c r="AG243" i="1"/>
  <c r="AG208" i="1"/>
  <c r="AG213" i="1"/>
  <c r="AG248" i="1"/>
  <c r="AG278" i="1"/>
  <c r="AH243" i="1"/>
  <c r="AH208" i="1"/>
  <c r="AH213" i="1"/>
  <c r="AH248" i="1"/>
  <c r="AH278" i="1"/>
  <c r="AI243" i="1"/>
  <c r="AI208" i="1"/>
  <c r="AI213" i="1"/>
  <c r="AI248" i="1"/>
  <c r="AI278" i="1"/>
  <c r="AJ243" i="1"/>
  <c r="AJ208" i="1"/>
  <c r="AJ213" i="1"/>
  <c r="AJ248" i="1"/>
  <c r="AJ278" i="1"/>
  <c r="AK243" i="1"/>
  <c r="AK208" i="1"/>
  <c r="AK213" i="1"/>
  <c r="AK248" i="1"/>
  <c r="AK278" i="1"/>
  <c r="AL243" i="1"/>
  <c r="AL213" i="1"/>
  <c r="AL248" i="1"/>
  <c r="AL278" i="1"/>
  <c r="AM213" i="1"/>
  <c r="AM248" i="1"/>
  <c r="AM278" i="1"/>
  <c r="AN213" i="1"/>
  <c r="AN248" i="1"/>
  <c r="AN278" i="1"/>
  <c r="S28" i="1"/>
  <c r="AO213" i="1"/>
  <c r="AO248" i="1"/>
  <c r="AO278" i="1"/>
  <c r="AP213" i="1"/>
  <c r="AP248" i="1"/>
  <c r="AP278" i="1"/>
  <c r="AQ213" i="1"/>
  <c r="AQ248" i="1"/>
  <c r="AQ278" i="1"/>
  <c r="AR213" i="1"/>
  <c r="AR248" i="1"/>
  <c r="AR278" i="1"/>
  <c r="AS213" i="1"/>
  <c r="AS248" i="1"/>
  <c r="AS278" i="1"/>
  <c r="AT213" i="1"/>
  <c r="AT248" i="1"/>
  <c r="AT278" i="1"/>
  <c r="AU213" i="1"/>
  <c r="AU248" i="1"/>
  <c r="AU278" i="1"/>
  <c r="AV213" i="1"/>
  <c r="AV248" i="1"/>
  <c r="AV278" i="1"/>
  <c r="AW213" i="1"/>
  <c r="AW248" i="1"/>
  <c r="AW278" i="1"/>
  <c r="AX213" i="1"/>
  <c r="AX248" i="1"/>
  <c r="AX278" i="1"/>
  <c r="AY213" i="1"/>
  <c r="AY248" i="1"/>
  <c r="AY278" i="1"/>
  <c r="AZ213" i="1"/>
  <c r="AZ248" i="1"/>
  <c r="AZ278" i="1"/>
  <c r="T28" i="1"/>
  <c r="BA213" i="1"/>
  <c r="BA230" i="1"/>
  <c r="BA248" i="1"/>
  <c r="BA278" i="1"/>
  <c r="BB213" i="1"/>
  <c r="BB248" i="1"/>
  <c r="BB278" i="1"/>
  <c r="BC213" i="1"/>
  <c r="BC248" i="1"/>
  <c r="BC278" i="1"/>
  <c r="BD213" i="1"/>
  <c r="BD248" i="1"/>
  <c r="BD278" i="1"/>
  <c r="BE213" i="1"/>
  <c r="BE248" i="1"/>
  <c r="BE278" i="1"/>
  <c r="BF213" i="1"/>
  <c r="BF248" i="1"/>
  <c r="BF278" i="1"/>
  <c r="BG213" i="1"/>
  <c r="BG248" i="1"/>
  <c r="BG278" i="1"/>
  <c r="BH213" i="1"/>
  <c r="BH248" i="1"/>
  <c r="BH278" i="1"/>
  <c r="BI213" i="1"/>
  <c r="BI248" i="1"/>
  <c r="BI278" i="1"/>
  <c r="BJ213" i="1"/>
  <c r="BJ248" i="1"/>
  <c r="BJ278" i="1"/>
  <c r="BK213" i="1"/>
  <c r="BK248" i="1"/>
  <c r="BK278" i="1"/>
  <c r="BL213" i="1"/>
  <c r="BL248" i="1"/>
  <c r="BL278" i="1"/>
  <c r="BM213" i="1"/>
  <c r="BM248" i="1"/>
  <c r="BM278" i="1"/>
  <c r="BN213" i="1"/>
  <c r="BN248" i="1"/>
  <c r="BN278" i="1"/>
  <c r="BO213" i="1"/>
  <c r="BO248" i="1"/>
  <c r="BO278" i="1"/>
  <c r="BP213" i="1"/>
  <c r="BP248" i="1"/>
  <c r="BP278" i="1"/>
  <c r="BQ213" i="1"/>
  <c r="BQ248" i="1"/>
  <c r="BQ278" i="1"/>
  <c r="BR213" i="1"/>
  <c r="BR248" i="1"/>
  <c r="BR278" i="1"/>
  <c r="BS213" i="1"/>
  <c r="BS248" i="1"/>
  <c r="BS278" i="1"/>
  <c r="BT213" i="1"/>
  <c r="BT248" i="1"/>
  <c r="BT278" i="1"/>
  <c r="BU213" i="1"/>
  <c r="BU248" i="1"/>
  <c r="BU278" i="1"/>
  <c r="BV213" i="1"/>
  <c r="BV248" i="1"/>
  <c r="BV278" i="1"/>
  <c r="BW213" i="1"/>
  <c r="BW248" i="1"/>
  <c r="BW278" i="1"/>
  <c r="BX213" i="1"/>
  <c r="BX248" i="1"/>
  <c r="BX278" i="1"/>
  <c r="BY213" i="1"/>
  <c r="BY230" i="1"/>
  <c r="BY248" i="1"/>
  <c r="BY278" i="1"/>
  <c r="BZ213" i="1"/>
  <c r="BZ248" i="1"/>
  <c r="BZ278" i="1"/>
  <c r="CA213" i="1"/>
  <c r="CA248" i="1"/>
  <c r="CA278" i="1"/>
  <c r="CB213" i="1"/>
  <c r="CB248" i="1"/>
  <c r="CB278" i="1"/>
  <c r="CC213" i="1"/>
  <c r="CC248" i="1"/>
  <c r="CC278" i="1"/>
  <c r="CD213" i="1"/>
  <c r="CD248" i="1"/>
  <c r="CD278" i="1"/>
  <c r="CE213" i="1"/>
  <c r="CE248" i="1"/>
  <c r="CE278" i="1"/>
  <c r="CF213" i="1"/>
  <c r="CF248" i="1"/>
  <c r="CF278" i="1"/>
  <c r="CG213" i="1"/>
  <c r="CG248" i="1"/>
  <c r="CG278" i="1"/>
  <c r="CH213" i="1"/>
  <c r="CH248" i="1"/>
  <c r="CH278" i="1"/>
  <c r="CI213" i="1"/>
  <c r="CI248" i="1"/>
  <c r="CI278" i="1"/>
  <c r="CJ213" i="1"/>
  <c r="CJ248" i="1"/>
  <c r="CJ278" i="1"/>
  <c r="CK213" i="1"/>
  <c r="CK248" i="1"/>
  <c r="CK278" i="1"/>
  <c r="CL213" i="1"/>
  <c r="CL248" i="1"/>
  <c r="CL278" i="1"/>
  <c r="CM213" i="1"/>
  <c r="CM248" i="1"/>
  <c r="CM278" i="1"/>
  <c r="CN213" i="1"/>
  <c r="CN248" i="1"/>
  <c r="CN278" i="1"/>
  <c r="CO213" i="1"/>
  <c r="CO248" i="1"/>
  <c r="CO278" i="1"/>
  <c r="CP213" i="1"/>
  <c r="CP248" i="1"/>
  <c r="CP278" i="1"/>
  <c r="CQ213" i="1"/>
  <c r="CQ248" i="1"/>
  <c r="CQ278" i="1"/>
  <c r="CR213" i="1"/>
  <c r="CR248" i="1"/>
  <c r="CR278" i="1"/>
  <c r="CS213" i="1"/>
  <c r="CS248" i="1"/>
  <c r="CS278" i="1"/>
  <c r="CT213" i="1"/>
  <c r="CT248" i="1"/>
  <c r="CT278" i="1"/>
  <c r="CU213" i="1"/>
  <c r="CU248" i="1"/>
  <c r="CU278" i="1"/>
  <c r="CV213" i="1"/>
  <c r="CV248" i="1"/>
  <c r="CV278" i="1"/>
  <c r="CW213" i="1"/>
  <c r="CW230" i="1"/>
  <c r="CW248" i="1"/>
  <c r="CW278" i="1"/>
  <c r="CX213" i="1"/>
  <c r="CX248" i="1"/>
  <c r="CX278" i="1"/>
  <c r="CY213" i="1"/>
  <c r="CY248" i="1"/>
  <c r="CY278" i="1"/>
  <c r="CZ213" i="1"/>
  <c r="CZ248" i="1"/>
  <c r="CZ278" i="1"/>
  <c r="DA213" i="1"/>
  <c r="DA248" i="1"/>
  <c r="DA278" i="1"/>
  <c r="DB213" i="1"/>
  <c r="DB248" i="1"/>
  <c r="DB278" i="1"/>
  <c r="DC213" i="1"/>
  <c r="DC248" i="1"/>
  <c r="DC278" i="1"/>
  <c r="DD213" i="1"/>
  <c r="DD248" i="1"/>
  <c r="DD278" i="1"/>
  <c r="DE213" i="1"/>
  <c r="DE248" i="1"/>
  <c r="DE278" i="1"/>
  <c r="DF213" i="1"/>
  <c r="DF248" i="1"/>
  <c r="DF278" i="1"/>
  <c r="DG213" i="1"/>
  <c r="DG248" i="1"/>
  <c r="DG278" i="1"/>
  <c r="DH213" i="1"/>
  <c r="DH248" i="1"/>
  <c r="DH278" i="1"/>
  <c r="DI213" i="1"/>
  <c r="DI248" i="1"/>
  <c r="DI278" i="1"/>
  <c r="DJ213" i="1"/>
  <c r="DJ248" i="1"/>
  <c r="DJ278" i="1"/>
  <c r="DK213" i="1"/>
  <c r="DK248" i="1"/>
  <c r="DK278" i="1"/>
  <c r="DL213" i="1"/>
  <c r="DL248" i="1"/>
  <c r="DL278" i="1"/>
  <c r="DM213" i="1"/>
  <c r="DM248" i="1"/>
  <c r="DM278" i="1"/>
  <c r="DN213" i="1"/>
  <c r="DN248" i="1"/>
  <c r="DN278" i="1"/>
  <c r="DO213" i="1"/>
  <c r="DO248" i="1"/>
  <c r="DO278" i="1"/>
  <c r="DP213" i="1"/>
  <c r="DP248" i="1"/>
  <c r="DP278" i="1"/>
  <c r="DQ213" i="1"/>
  <c r="DQ248" i="1"/>
  <c r="DQ278" i="1"/>
  <c r="DR213" i="1"/>
  <c r="DR248" i="1"/>
  <c r="DR278" i="1"/>
  <c r="DS213" i="1"/>
  <c r="DS248" i="1"/>
  <c r="DS278" i="1"/>
  <c r="DT213" i="1"/>
  <c r="DT248" i="1"/>
  <c r="DT278" i="1"/>
  <c r="DU213" i="1"/>
  <c r="DU225" i="1"/>
  <c r="DU230" i="1"/>
  <c r="DU248" i="1"/>
  <c r="DU278" i="1"/>
  <c r="DV213" i="1"/>
  <c r="DV248" i="1"/>
  <c r="DV278" i="1"/>
  <c r="DW213" i="1"/>
  <c r="DW248" i="1"/>
  <c r="DW278" i="1"/>
  <c r="DX213" i="1"/>
  <c r="DX248" i="1"/>
  <c r="DX278" i="1"/>
  <c r="DY213" i="1"/>
  <c r="DY248" i="1"/>
  <c r="DY278" i="1"/>
  <c r="DZ213" i="1"/>
  <c r="DZ248" i="1"/>
  <c r="DZ278" i="1"/>
  <c r="EA213" i="1"/>
  <c r="EA248" i="1"/>
  <c r="EA278" i="1"/>
  <c r="EB213" i="1"/>
  <c r="EB248" i="1"/>
  <c r="EB278" i="1"/>
  <c r="EC213" i="1"/>
  <c r="EC248" i="1"/>
  <c r="EC278" i="1"/>
  <c r="ED213" i="1"/>
  <c r="ED248" i="1"/>
  <c r="ED278" i="1"/>
  <c r="EE213" i="1"/>
  <c r="EE248" i="1"/>
  <c r="EE278" i="1"/>
  <c r="EF213" i="1"/>
  <c r="EF248" i="1"/>
  <c r="EF278" i="1"/>
  <c r="EG213" i="1"/>
  <c r="EG248" i="1"/>
  <c r="EG278" i="1"/>
  <c r="EH213" i="1"/>
  <c r="EH248" i="1"/>
  <c r="EH278" i="1"/>
  <c r="EI213" i="1"/>
  <c r="EI248" i="1"/>
  <c r="EI278" i="1"/>
  <c r="EJ213" i="1"/>
  <c r="EJ248" i="1"/>
  <c r="EJ278" i="1"/>
  <c r="EK213" i="1"/>
  <c r="EK248" i="1"/>
  <c r="EK278" i="1"/>
  <c r="H41" i="1"/>
  <c r="C91" i="1"/>
  <c r="J91" i="1"/>
  <c r="D122" i="1"/>
  <c r="D24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C279" i="1"/>
  <c r="D279" i="1"/>
  <c r="C214" i="1"/>
  <c r="AY214" i="1"/>
  <c r="AX214" i="1"/>
  <c r="AY249" i="1"/>
  <c r="AZ214" i="1"/>
  <c r="AZ249" i="1"/>
  <c r="BA214" i="1"/>
  <c r="D231" i="1"/>
  <c r="C231" i="1"/>
  <c r="BA231" i="1"/>
  <c r="BA249" i="1"/>
  <c r="BA279" i="1"/>
  <c r="BB214" i="1"/>
  <c r="BB249" i="1"/>
  <c r="BB279" i="1"/>
  <c r="BC214" i="1"/>
  <c r="BC249" i="1"/>
  <c r="BC279" i="1"/>
  <c r="BD214" i="1"/>
  <c r="BD249" i="1"/>
  <c r="BD279" i="1"/>
  <c r="BE214" i="1"/>
  <c r="BE249" i="1"/>
  <c r="BE279" i="1"/>
  <c r="BF214" i="1"/>
  <c r="BF249" i="1"/>
  <c r="BF279" i="1"/>
  <c r="BG214" i="1"/>
  <c r="BG249" i="1"/>
  <c r="BG279" i="1"/>
  <c r="BH214" i="1"/>
  <c r="BH249" i="1"/>
  <c r="BH279" i="1"/>
  <c r="BI214" i="1"/>
  <c r="BI249" i="1"/>
  <c r="BI279" i="1"/>
  <c r="BJ214" i="1"/>
  <c r="BJ249" i="1"/>
  <c r="BJ279" i="1"/>
  <c r="BK214" i="1"/>
  <c r="BK249" i="1"/>
  <c r="BK279" i="1"/>
  <c r="BL214" i="1"/>
  <c r="BL249" i="1"/>
  <c r="BL279" i="1"/>
  <c r="BM214" i="1"/>
  <c r="BM249" i="1"/>
  <c r="BM279" i="1"/>
  <c r="BN214" i="1"/>
  <c r="BN249" i="1"/>
  <c r="BN279" i="1"/>
  <c r="BO214" i="1"/>
  <c r="BO249" i="1"/>
  <c r="BO279" i="1"/>
  <c r="BP214" i="1"/>
  <c r="BP249" i="1"/>
  <c r="BP279" i="1"/>
  <c r="BQ214" i="1"/>
  <c r="BQ249" i="1"/>
  <c r="BQ279" i="1"/>
  <c r="BR214" i="1"/>
  <c r="BR249" i="1"/>
  <c r="BR279" i="1"/>
  <c r="BS214" i="1"/>
  <c r="BS249" i="1"/>
  <c r="BS279" i="1"/>
  <c r="BT214" i="1"/>
  <c r="BT249" i="1"/>
  <c r="BT279" i="1"/>
  <c r="BU214" i="1"/>
  <c r="BU249" i="1"/>
  <c r="BU279" i="1"/>
  <c r="BV214" i="1"/>
  <c r="BV249" i="1"/>
  <c r="BV279" i="1"/>
  <c r="BW214" i="1"/>
  <c r="BW249" i="1"/>
  <c r="BW279" i="1"/>
  <c r="BX214" i="1"/>
  <c r="BX249" i="1"/>
  <c r="BX279" i="1"/>
  <c r="BY214" i="1"/>
  <c r="BY249" i="1"/>
  <c r="BY279" i="1"/>
  <c r="BZ214" i="1"/>
  <c r="BZ249" i="1"/>
  <c r="BZ279" i="1"/>
  <c r="CA214" i="1"/>
  <c r="CA249" i="1"/>
  <c r="CA279" i="1"/>
  <c r="CB214" i="1"/>
  <c r="CB249" i="1"/>
  <c r="CB279" i="1"/>
  <c r="CC214" i="1"/>
  <c r="CC249" i="1"/>
  <c r="CC279" i="1"/>
  <c r="CD214" i="1"/>
  <c r="CD249" i="1"/>
  <c r="CD279" i="1"/>
  <c r="CE214" i="1"/>
  <c r="CE249" i="1"/>
  <c r="CE279" i="1"/>
  <c r="CF214" i="1"/>
  <c r="CF249" i="1"/>
  <c r="CF279" i="1"/>
  <c r="CG214" i="1"/>
  <c r="CG249" i="1"/>
  <c r="CG279" i="1"/>
  <c r="CH214" i="1"/>
  <c r="CH249" i="1"/>
  <c r="CH279" i="1"/>
  <c r="CI214" i="1"/>
  <c r="CI249" i="1"/>
  <c r="CI279" i="1"/>
  <c r="CJ214" i="1"/>
  <c r="CJ249" i="1"/>
  <c r="CJ279" i="1"/>
  <c r="CK214" i="1"/>
  <c r="CK249" i="1"/>
  <c r="CK279" i="1"/>
  <c r="CL214" i="1"/>
  <c r="CL249" i="1"/>
  <c r="CL279" i="1"/>
  <c r="CM214" i="1"/>
  <c r="CM249" i="1"/>
  <c r="CM279" i="1"/>
  <c r="CN214" i="1"/>
  <c r="CN249" i="1"/>
  <c r="CN279" i="1"/>
  <c r="CO214" i="1"/>
  <c r="CO249" i="1"/>
  <c r="CO279" i="1"/>
  <c r="CP214" i="1"/>
  <c r="CP249" i="1"/>
  <c r="CP279" i="1"/>
  <c r="CQ214" i="1"/>
  <c r="CQ249" i="1"/>
  <c r="CQ279" i="1"/>
  <c r="CR214" i="1"/>
  <c r="CR249" i="1"/>
  <c r="CR279" i="1"/>
  <c r="CS214" i="1"/>
  <c r="CS249" i="1"/>
  <c r="CS279" i="1"/>
  <c r="CT214" i="1"/>
  <c r="CT249" i="1"/>
  <c r="CT279" i="1"/>
  <c r="CU214" i="1"/>
  <c r="CU249" i="1"/>
  <c r="CU279" i="1"/>
  <c r="CV214" i="1"/>
  <c r="CV249" i="1"/>
  <c r="CV279" i="1"/>
  <c r="CW214" i="1"/>
  <c r="CW231" i="1"/>
  <c r="CW249" i="1"/>
  <c r="CW279" i="1"/>
  <c r="CX214" i="1"/>
  <c r="CX249" i="1"/>
  <c r="CX279" i="1"/>
  <c r="CY214" i="1"/>
  <c r="CY249" i="1"/>
  <c r="CY279" i="1"/>
  <c r="CZ214" i="1"/>
  <c r="CZ249" i="1"/>
  <c r="CZ279" i="1"/>
  <c r="DA214" i="1"/>
  <c r="DA249" i="1"/>
  <c r="DA279" i="1"/>
  <c r="DB214" i="1"/>
  <c r="DB249" i="1"/>
  <c r="DB279" i="1"/>
  <c r="DC214" i="1"/>
  <c r="DC249" i="1"/>
  <c r="DC279" i="1"/>
  <c r="DD214" i="1"/>
  <c r="DD249" i="1"/>
  <c r="DD279" i="1"/>
  <c r="DE214" i="1"/>
  <c r="DE249" i="1"/>
  <c r="DE279" i="1"/>
  <c r="DF214" i="1"/>
  <c r="DF249" i="1"/>
  <c r="DF279" i="1"/>
  <c r="DG214" i="1"/>
  <c r="DG249" i="1"/>
  <c r="DG279" i="1"/>
  <c r="DH214" i="1"/>
  <c r="DH249" i="1"/>
  <c r="DH279" i="1"/>
  <c r="DI214" i="1"/>
  <c r="DI249" i="1"/>
  <c r="DI279" i="1"/>
  <c r="DJ214" i="1"/>
  <c r="DJ249" i="1"/>
  <c r="DJ279" i="1"/>
  <c r="DK214" i="1"/>
  <c r="DK249" i="1"/>
  <c r="DK279" i="1"/>
  <c r="DL214" i="1"/>
  <c r="DL249" i="1"/>
  <c r="DL279" i="1"/>
  <c r="DM214" i="1"/>
  <c r="DM249" i="1"/>
  <c r="DM279" i="1"/>
  <c r="DN214" i="1"/>
  <c r="DN249" i="1"/>
  <c r="DN279" i="1"/>
  <c r="DO214" i="1"/>
  <c r="DO249" i="1"/>
  <c r="DO279" i="1"/>
  <c r="DP214" i="1"/>
  <c r="DP249" i="1"/>
  <c r="DP279" i="1"/>
  <c r="DQ214" i="1"/>
  <c r="DQ249" i="1"/>
  <c r="DQ279" i="1"/>
  <c r="DR214" i="1"/>
  <c r="DR249" i="1"/>
  <c r="DR279" i="1"/>
  <c r="DS214" i="1"/>
  <c r="DS249" i="1"/>
  <c r="DS279" i="1"/>
  <c r="DT214" i="1"/>
  <c r="DT249" i="1"/>
  <c r="DT279" i="1"/>
  <c r="DU214" i="1"/>
  <c r="DU249" i="1"/>
  <c r="DU279" i="1"/>
  <c r="DV214" i="1"/>
  <c r="DV249" i="1"/>
  <c r="DV279" i="1"/>
  <c r="DW214" i="1"/>
  <c r="DW249" i="1"/>
  <c r="DW279" i="1"/>
  <c r="DX214" i="1"/>
  <c r="DX249" i="1"/>
  <c r="DX279" i="1"/>
  <c r="DY214" i="1"/>
  <c r="DY249" i="1"/>
  <c r="DY279" i="1"/>
  <c r="DZ214" i="1"/>
  <c r="DZ249" i="1"/>
  <c r="DZ279" i="1"/>
  <c r="EA214" i="1"/>
  <c r="EA249" i="1"/>
  <c r="EA279" i="1"/>
  <c r="EB214" i="1"/>
  <c r="EB249" i="1"/>
  <c r="EB279" i="1"/>
  <c r="EC214" i="1"/>
  <c r="EC249" i="1"/>
  <c r="EC279" i="1"/>
  <c r="ED214" i="1"/>
  <c r="ED249" i="1"/>
  <c r="ED279" i="1"/>
  <c r="EE214" i="1"/>
  <c r="EE249" i="1"/>
  <c r="EE279" i="1"/>
  <c r="EF214" i="1"/>
  <c r="EF249" i="1"/>
  <c r="EF279" i="1"/>
  <c r="EG214" i="1"/>
  <c r="EG249" i="1"/>
  <c r="EG279" i="1"/>
  <c r="EH214" i="1"/>
  <c r="EH249" i="1"/>
  <c r="EH279" i="1"/>
  <c r="EI214" i="1"/>
  <c r="EI249" i="1"/>
  <c r="EI279" i="1"/>
  <c r="EJ214" i="1"/>
  <c r="EJ249" i="1"/>
  <c r="EJ279" i="1"/>
  <c r="EK214" i="1"/>
  <c r="EK249" i="1"/>
  <c r="EK279" i="1"/>
  <c r="H42" i="1"/>
  <c r="C92" i="1"/>
  <c r="J92" i="1"/>
  <c r="D123" i="1"/>
  <c r="D250" i="1"/>
  <c r="F280" i="1"/>
  <c r="G280" i="1"/>
  <c r="H280" i="1"/>
  <c r="I280" i="1"/>
  <c r="J280" i="1"/>
  <c r="K280" i="1"/>
  <c r="L280" i="1"/>
  <c r="M280" i="1"/>
  <c r="N280" i="1"/>
  <c r="O280" i="1"/>
  <c r="P280" i="1"/>
  <c r="C280" i="1"/>
  <c r="D280" i="1"/>
  <c r="Q243" i="1"/>
  <c r="Q208" i="1"/>
  <c r="C215" i="1"/>
  <c r="Q29" i="1"/>
  <c r="Q215" i="1"/>
  <c r="P208" i="1"/>
  <c r="AA37" i="1"/>
  <c r="P215" i="1"/>
  <c r="Q225" i="1"/>
  <c r="D232" i="1"/>
  <c r="C232" i="1"/>
  <c r="Q232" i="1"/>
  <c r="Q250" i="1"/>
  <c r="Q280" i="1"/>
  <c r="R243" i="1"/>
  <c r="R208" i="1"/>
  <c r="R215" i="1"/>
  <c r="R250" i="1"/>
  <c r="R280" i="1"/>
  <c r="S243" i="1"/>
  <c r="S208" i="1"/>
  <c r="S215" i="1"/>
  <c r="S250" i="1"/>
  <c r="S280" i="1"/>
  <c r="T243" i="1"/>
  <c r="T208" i="1"/>
  <c r="T215" i="1"/>
  <c r="T250" i="1"/>
  <c r="T280" i="1"/>
  <c r="U243" i="1"/>
  <c r="U208" i="1"/>
  <c r="U215" i="1"/>
  <c r="U250" i="1"/>
  <c r="U280" i="1"/>
  <c r="V243" i="1"/>
  <c r="V208" i="1"/>
  <c r="V215" i="1"/>
  <c r="V250" i="1"/>
  <c r="V280" i="1"/>
  <c r="W243" i="1"/>
  <c r="W208" i="1"/>
  <c r="W215" i="1"/>
  <c r="W250" i="1"/>
  <c r="W280" i="1"/>
  <c r="X243" i="1"/>
  <c r="X208" i="1"/>
  <c r="X215" i="1"/>
  <c r="X250" i="1"/>
  <c r="X280" i="1"/>
  <c r="Y243" i="1"/>
  <c r="Y208" i="1"/>
  <c r="Y215" i="1"/>
  <c r="Y250" i="1"/>
  <c r="Y280" i="1"/>
  <c r="Z243" i="1"/>
  <c r="Z208" i="1"/>
  <c r="Z215" i="1"/>
  <c r="Z250" i="1"/>
  <c r="Z280" i="1"/>
  <c r="AA243" i="1"/>
  <c r="AA215" i="1"/>
  <c r="AA250" i="1"/>
  <c r="AA280" i="1"/>
  <c r="AB215" i="1"/>
  <c r="AB250" i="1"/>
  <c r="AB280" i="1"/>
  <c r="R29" i="1"/>
  <c r="AC215" i="1"/>
  <c r="AC232" i="1"/>
  <c r="AC250" i="1"/>
  <c r="AC280" i="1"/>
  <c r="AD215" i="1"/>
  <c r="AD250" i="1"/>
  <c r="AD280" i="1"/>
  <c r="AE215" i="1"/>
  <c r="AE250" i="1"/>
  <c r="AE280" i="1"/>
  <c r="AF215" i="1"/>
  <c r="AF250" i="1"/>
  <c r="AF280" i="1"/>
  <c r="AG215" i="1"/>
  <c r="AG250" i="1"/>
  <c r="AG280" i="1"/>
  <c r="AH215" i="1"/>
  <c r="AH250" i="1"/>
  <c r="AH280" i="1"/>
  <c r="AI215" i="1"/>
  <c r="AI250" i="1"/>
  <c r="AI280" i="1"/>
  <c r="AJ215" i="1"/>
  <c r="AJ250" i="1"/>
  <c r="AJ280" i="1"/>
  <c r="AK215" i="1"/>
  <c r="AK250" i="1"/>
  <c r="AK280" i="1"/>
  <c r="AL215" i="1"/>
  <c r="AL250" i="1"/>
  <c r="AL280" i="1"/>
  <c r="AM215" i="1"/>
  <c r="AM250" i="1"/>
  <c r="AM280" i="1"/>
  <c r="AN215" i="1"/>
  <c r="AN250" i="1"/>
  <c r="AN280" i="1"/>
  <c r="S29" i="1"/>
  <c r="AO215" i="1"/>
  <c r="AO232" i="1"/>
  <c r="AO250" i="1"/>
  <c r="AO280" i="1"/>
  <c r="AP215" i="1"/>
  <c r="AP250" i="1"/>
  <c r="AP280" i="1"/>
  <c r="AQ215" i="1"/>
  <c r="AQ250" i="1"/>
  <c r="AQ280" i="1"/>
  <c r="AR215" i="1"/>
  <c r="AR250" i="1"/>
  <c r="AR280" i="1"/>
  <c r="AS215" i="1"/>
  <c r="AS250" i="1"/>
  <c r="AS280" i="1"/>
  <c r="AT215" i="1"/>
  <c r="AT250" i="1"/>
  <c r="AT280" i="1"/>
  <c r="AU215" i="1"/>
  <c r="AU250" i="1"/>
  <c r="AU280" i="1"/>
  <c r="AV215" i="1"/>
  <c r="AV250" i="1"/>
  <c r="AV280" i="1"/>
  <c r="AW215" i="1"/>
  <c r="AW250" i="1"/>
  <c r="AW280" i="1"/>
  <c r="AX215" i="1"/>
  <c r="AX250" i="1"/>
  <c r="AX280" i="1"/>
  <c r="AY215" i="1"/>
  <c r="AY250" i="1"/>
  <c r="AY280" i="1"/>
  <c r="AZ215" i="1"/>
  <c r="AZ250" i="1"/>
  <c r="AZ280" i="1"/>
  <c r="T29" i="1"/>
  <c r="BA215" i="1"/>
  <c r="BA232" i="1"/>
  <c r="BA250" i="1"/>
  <c r="BA280" i="1"/>
  <c r="BB215" i="1"/>
  <c r="BB250" i="1"/>
  <c r="BB280" i="1"/>
  <c r="BC215" i="1"/>
  <c r="BC250" i="1"/>
  <c r="BC280" i="1"/>
  <c r="BD215" i="1"/>
  <c r="BD250" i="1"/>
  <c r="BD280" i="1"/>
  <c r="BE215" i="1"/>
  <c r="BE250" i="1"/>
  <c r="BE280" i="1"/>
  <c r="BF215" i="1"/>
  <c r="BF250" i="1"/>
  <c r="BF280" i="1"/>
  <c r="BG215" i="1"/>
  <c r="BG250" i="1"/>
  <c r="BG280" i="1"/>
  <c r="BH215" i="1"/>
  <c r="BH250" i="1"/>
  <c r="BH280" i="1"/>
  <c r="BI215" i="1"/>
  <c r="BI250" i="1"/>
  <c r="BI280" i="1"/>
  <c r="BJ215" i="1"/>
  <c r="BJ250" i="1"/>
  <c r="BJ280" i="1"/>
  <c r="BK215" i="1"/>
  <c r="BK250" i="1"/>
  <c r="BK280" i="1"/>
  <c r="BL215" i="1"/>
  <c r="BL250" i="1"/>
  <c r="BL280" i="1"/>
  <c r="BM215" i="1"/>
  <c r="BM225" i="1"/>
  <c r="BM232" i="1"/>
  <c r="BM250" i="1"/>
  <c r="BM280" i="1"/>
  <c r="BN215" i="1"/>
  <c r="BN250" i="1"/>
  <c r="BN280" i="1"/>
  <c r="BO215" i="1"/>
  <c r="BO250" i="1"/>
  <c r="BO280" i="1"/>
  <c r="BP215" i="1"/>
  <c r="BP250" i="1"/>
  <c r="BP280" i="1"/>
  <c r="BQ215" i="1"/>
  <c r="BQ250" i="1"/>
  <c r="BQ280" i="1"/>
  <c r="BR215" i="1"/>
  <c r="BR250" i="1"/>
  <c r="BR280" i="1"/>
  <c r="BS215" i="1"/>
  <c r="BS250" i="1"/>
  <c r="BS280" i="1"/>
  <c r="BT215" i="1"/>
  <c r="BT250" i="1"/>
  <c r="BT280" i="1"/>
  <c r="BU215" i="1"/>
  <c r="BU250" i="1"/>
  <c r="BU280" i="1"/>
  <c r="BV215" i="1"/>
  <c r="BV250" i="1"/>
  <c r="BV280" i="1"/>
  <c r="BW215" i="1"/>
  <c r="BW250" i="1"/>
  <c r="BW280" i="1"/>
  <c r="BX215" i="1"/>
  <c r="BX250" i="1"/>
  <c r="BX280" i="1"/>
  <c r="BY215" i="1"/>
  <c r="BY232" i="1"/>
  <c r="BY250" i="1"/>
  <c r="BY280" i="1"/>
  <c r="BZ215" i="1"/>
  <c r="BZ250" i="1"/>
  <c r="BZ280" i="1"/>
  <c r="CA215" i="1"/>
  <c r="CA250" i="1"/>
  <c r="CA280" i="1"/>
  <c r="CB215" i="1"/>
  <c r="CB250" i="1"/>
  <c r="CB280" i="1"/>
  <c r="CC215" i="1"/>
  <c r="CC250" i="1"/>
  <c r="CC280" i="1"/>
  <c r="CD215" i="1"/>
  <c r="CD250" i="1"/>
  <c r="CD280" i="1"/>
  <c r="CE215" i="1"/>
  <c r="CE250" i="1"/>
  <c r="CE280" i="1"/>
  <c r="CF215" i="1"/>
  <c r="CF250" i="1"/>
  <c r="CF280" i="1"/>
  <c r="CG215" i="1"/>
  <c r="CG250" i="1"/>
  <c r="CG280" i="1"/>
  <c r="CH215" i="1"/>
  <c r="CH250" i="1"/>
  <c r="CH280" i="1"/>
  <c r="CI215" i="1"/>
  <c r="CI250" i="1"/>
  <c r="CI280" i="1"/>
  <c r="CJ215" i="1"/>
  <c r="CJ250" i="1"/>
  <c r="CJ280" i="1"/>
  <c r="CK215" i="1"/>
  <c r="CK225" i="1"/>
  <c r="CK232" i="1"/>
  <c r="CK250" i="1"/>
  <c r="CK280" i="1"/>
  <c r="CL215" i="1"/>
  <c r="CL250" i="1"/>
  <c r="CL280" i="1"/>
  <c r="CM215" i="1"/>
  <c r="CM250" i="1"/>
  <c r="CM280" i="1"/>
  <c r="CN215" i="1"/>
  <c r="CN250" i="1"/>
  <c r="CN280" i="1"/>
  <c r="CO215" i="1"/>
  <c r="CO250" i="1"/>
  <c r="CO280" i="1"/>
  <c r="CP215" i="1"/>
  <c r="CP250" i="1"/>
  <c r="CP280" i="1"/>
  <c r="CQ215" i="1"/>
  <c r="CQ250" i="1"/>
  <c r="CQ280" i="1"/>
  <c r="CR215" i="1"/>
  <c r="CR250" i="1"/>
  <c r="CR280" i="1"/>
  <c r="CS215" i="1"/>
  <c r="CS250" i="1"/>
  <c r="CS280" i="1"/>
  <c r="CT215" i="1"/>
  <c r="CT250" i="1"/>
  <c r="CT280" i="1"/>
  <c r="CU215" i="1"/>
  <c r="CU250" i="1"/>
  <c r="CU280" i="1"/>
  <c r="CV215" i="1"/>
  <c r="CV250" i="1"/>
  <c r="CV280" i="1"/>
  <c r="CW215" i="1"/>
  <c r="CW232" i="1"/>
  <c r="CW250" i="1"/>
  <c r="CW280" i="1"/>
  <c r="CX215" i="1"/>
  <c r="CX250" i="1"/>
  <c r="CX280" i="1"/>
  <c r="CY215" i="1"/>
  <c r="CY250" i="1"/>
  <c r="CY280" i="1"/>
  <c r="CZ215" i="1"/>
  <c r="CZ250" i="1"/>
  <c r="CZ280" i="1"/>
  <c r="DA215" i="1"/>
  <c r="DA250" i="1"/>
  <c r="DA280" i="1"/>
  <c r="DB215" i="1"/>
  <c r="DB250" i="1"/>
  <c r="DB280" i="1"/>
  <c r="DC215" i="1"/>
  <c r="DC250" i="1"/>
  <c r="DC280" i="1"/>
  <c r="DD215" i="1"/>
  <c r="DD250" i="1"/>
  <c r="DD280" i="1"/>
  <c r="DE215" i="1"/>
  <c r="DE250" i="1"/>
  <c r="DE280" i="1"/>
  <c r="DF215" i="1"/>
  <c r="DF250" i="1"/>
  <c r="DF280" i="1"/>
  <c r="DG215" i="1"/>
  <c r="DG250" i="1"/>
  <c r="DG280" i="1"/>
  <c r="DH215" i="1"/>
  <c r="DH250" i="1"/>
  <c r="DH280" i="1"/>
  <c r="DI215" i="1"/>
  <c r="DI232" i="1"/>
  <c r="DI250" i="1"/>
  <c r="DI280" i="1"/>
  <c r="DJ215" i="1"/>
  <c r="DJ250" i="1"/>
  <c r="DJ280" i="1"/>
  <c r="DK215" i="1"/>
  <c r="DK250" i="1"/>
  <c r="DK280" i="1"/>
  <c r="DL215" i="1"/>
  <c r="DL250" i="1"/>
  <c r="DL280" i="1"/>
  <c r="DM215" i="1"/>
  <c r="DM250" i="1"/>
  <c r="DM280" i="1"/>
  <c r="DN215" i="1"/>
  <c r="DN250" i="1"/>
  <c r="DN280" i="1"/>
  <c r="DO215" i="1"/>
  <c r="DO250" i="1"/>
  <c r="DO280" i="1"/>
  <c r="DP215" i="1"/>
  <c r="DP250" i="1"/>
  <c r="DP280" i="1"/>
  <c r="DQ215" i="1"/>
  <c r="DQ250" i="1"/>
  <c r="DQ280" i="1"/>
  <c r="DR215" i="1"/>
  <c r="DR250" i="1"/>
  <c r="DR280" i="1"/>
  <c r="DS215" i="1"/>
  <c r="DS250" i="1"/>
  <c r="DS280" i="1"/>
  <c r="DT215" i="1"/>
  <c r="DT250" i="1"/>
  <c r="DT280" i="1"/>
  <c r="DU215" i="1"/>
  <c r="DU232" i="1"/>
  <c r="DU250" i="1"/>
  <c r="DU280" i="1"/>
  <c r="DV215" i="1"/>
  <c r="DV250" i="1"/>
  <c r="DV280" i="1"/>
  <c r="DW215" i="1"/>
  <c r="DW250" i="1"/>
  <c r="DW280" i="1"/>
  <c r="DX215" i="1"/>
  <c r="DX250" i="1"/>
  <c r="DX280" i="1"/>
  <c r="DY215" i="1"/>
  <c r="DY250" i="1"/>
  <c r="DY280" i="1"/>
  <c r="DZ215" i="1"/>
  <c r="DZ250" i="1"/>
  <c r="DZ280" i="1"/>
  <c r="EA215" i="1"/>
  <c r="EA250" i="1"/>
  <c r="EA280" i="1"/>
  <c r="EB215" i="1"/>
  <c r="EB250" i="1"/>
  <c r="EB280" i="1"/>
  <c r="EC215" i="1"/>
  <c r="EC250" i="1"/>
  <c r="EC280" i="1"/>
  <c r="ED215" i="1"/>
  <c r="ED250" i="1"/>
  <c r="ED280" i="1"/>
  <c r="EE215" i="1"/>
  <c r="EE250" i="1"/>
  <c r="EE280" i="1"/>
  <c r="EF215" i="1"/>
  <c r="EF250" i="1"/>
  <c r="EF280" i="1"/>
  <c r="EG215" i="1"/>
  <c r="EG225" i="1"/>
  <c r="EG232" i="1"/>
  <c r="EG250" i="1"/>
  <c r="EG280" i="1"/>
  <c r="EH215" i="1"/>
  <c r="EH250" i="1"/>
  <c r="EH280" i="1"/>
  <c r="EI215" i="1"/>
  <c r="EI250" i="1"/>
  <c r="EI280" i="1"/>
  <c r="EJ215" i="1"/>
  <c r="EJ250" i="1"/>
  <c r="EJ280" i="1"/>
  <c r="EK215" i="1"/>
  <c r="EK250" i="1"/>
  <c r="EK280" i="1"/>
  <c r="H43" i="1"/>
  <c r="C93" i="1"/>
  <c r="J93" i="1"/>
  <c r="D124" i="1"/>
  <c r="D25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CY281" i="1"/>
  <c r="CZ281" i="1"/>
  <c r="DA281" i="1"/>
  <c r="DB281" i="1"/>
  <c r="DC281" i="1"/>
  <c r="DD281" i="1"/>
  <c r="DE281" i="1"/>
  <c r="DF281" i="1"/>
  <c r="DG281" i="1"/>
  <c r="DH281" i="1"/>
  <c r="DI281" i="1"/>
  <c r="DJ281" i="1"/>
  <c r="DK281" i="1"/>
  <c r="DL281" i="1"/>
  <c r="DM281" i="1"/>
  <c r="DN281" i="1"/>
  <c r="DO281" i="1"/>
  <c r="DP281" i="1"/>
  <c r="DQ281" i="1"/>
  <c r="DR281" i="1"/>
  <c r="DS281" i="1"/>
  <c r="DT281" i="1"/>
  <c r="C281" i="1"/>
  <c r="D281" i="1"/>
  <c r="C216" i="1"/>
  <c r="T24" i="1"/>
  <c r="BL216" i="1"/>
  <c r="BN216" i="1"/>
  <c r="BP216" i="1"/>
  <c r="BR216" i="1"/>
  <c r="BT216" i="1"/>
  <c r="BV216" i="1"/>
  <c r="BX216" i="1"/>
  <c r="BZ216" i="1"/>
  <c r="CB216" i="1"/>
  <c r="CD216" i="1"/>
  <c r="CF216" i="1"/>
  <c r="CH216" i="1"/>
  <c r="CJ216" i="1"/>
  <c r="CL216" i="1"/>
  <c r="CN216" i="1"/>
  <c r="CP216" i="1"/>
  <c r="CR216" i="1"/>
  <c r="CT216" i="1"/>
  <c r="CV216" i="1"/>
  <c r="CX216" i="1"/>
  <c r="CZ216" i="1"/>
  <c r="DB216" i="1"/>
  <c r="DD216" i="1"/>
  <c r="DF216" i="1"/>
  <c r="DH216" i="1"/>
  <c r="DJ216" i="1"/>
  <c r="DL216" i="1"/>
  <c r="DN216" i="1"/>
  <c r="DP216" i="1"/>
  <c r="BK216" i="1"/>
  <c r="BM216" i="1"/>
  <c r="BO216" i="1"/>
  <c r="BQ216" i="1"/>
  <c r="BS216" i="1"/>
  <c r="BU216" i="1"/>
  <c r="BW216" i="1"/>
  <c r="BY216" i="1"/>
  <c r="CA216" i="1"/>
  <c r="CC216" i="1"/>
  <c r="CE216" i="1"/>
  <c r="CG216" i="1"/>
  <c r="CI216" i="1"/>
  <c r="CK216" i="1"/>
  <c r="CM216" i="1"/>
  <c r="CO216" i="1"/>
  <c r="CQ216" i="1"/>
  <c r="CS216" i="1"/>
  <c r="CU216" i="1"/>
  <c r="CW216" i="1"/>
  <c r="CY216" i="1"/>
  <c r="DA216" i="1"/>
  <c r="DC216" i="1"/>
  <c r="DE216" i="1"/>
  <c r="DG216" i="1"/>
  <c r="DI216" i="1"/>
  <c r="DK216" i="1"/>
  <c r="DM216" i="1"/>
  <c r="DO216" i="1"/>
  <c r="DP251" i="1"/>
  <c r="DQ216" i="1"/>
  <c r="DQ251" i="1"/>
  <c r="DR216" i="1"/>
  <c r="DR251" i="1"/>
  <c r="C251" i="1"/>
  <c r="E243" i="1"/>
  <c r="E208" i="1"/>
  <c r="P32" i="1"/>
  <c r="E216" i="1"/>
  <c r="E251" i="1"/>
  <c r="F243" i="1"/>
  <c r="F208" i="1"/>
  <c r="Q32" i="1"/>
  <c r="F216" i="1"/>
  <c r="F251" i="1"/>
  <c r="G243" i="1"/>
  <c r="G208" i="1"/>
  <c r="R32" i="1"/>
  <c r="G216" i="1"/>
  <c r="G251" i="1"/>
  <c r="H243" i="1"/>
  <c r="H208" i="1"/>
  <c r="S32" i="1"/>
  <c r="H216" i="1"/>
  <c r="H251" i="1"/>
  <c r="I243" i="1"/>
  <c r="I208" i="1"/>
  <c r="T32" i="1"/>
  <c r="I216" i="1"/>
  <c r="I251" i="1"/>
  <c r="J243" i="1"/>
  <c r="J208" i="1"/>
  <c r="U32" i="1"/>
  <c r="J216" i="1"/>
  <c r="J251" i="1"/>
  <c r="K243" i="1"/>
  <c r="K208" i="1"/>
  <c r="V32" i="1"/>
  <c r="K216" i="1"/>
  <c r="K251" i="1"/>
  <c r="L243" i="1"/>
  <c r="L208" i="1"/>
  <c r="W32" i="1"/>
  <c r="L216" i="1"/>
  <c r="L251" i="1"/>
  <c r="M243" i="1"/>
  <c r="M208" i="1"/>
  <c r="X32" i="1"/>
  <c r="M216" i="1"/>
  <c r="M251" i="1"/>
  <c r="N243" i="1"/>
  <c r="N208" i="1"/>
  <c r="Y32" i="1"/>
  <c r="N216" i="1"/>
  <c r="N251" i="1"/>
  <c r="O243" i="1"/>
  <c r="O208" i="1"/>
  <c r="Z32" i="1"/>
  <c r="O216" i="1"/>
  <c r="O251" i="1"/>
  <c r="P243" i="1"/>
  <c r="AA32" i="1"/>
  <c r="P216" i="1"/>
  <c r="P251" i="1"/>
  <c r="Q24" i="1"/>
  <c r="Q216" i="1"/>
  <c r="Q251" i="1"/>
  <c r="R216" i="1"/>
  <c r="R251" i="1"/>
  <c r="S216" i="1"/>
  <c r="S251" i="1"/>
  <c r="T216" i="1"/>
  <c r="T251" i="1"/>
  <c r="U216" i="1"/>
  <c r="U251" i="1"/>
  <c r="V216" i="1"/>
  <c r="V251" i="1"/>
  <c r="W216" i="1"/>
  <c r="W251" i="1"/>
  <c r="X216" i="1"/>
  <c r="X251" i="1"/>
  <c r="Y216" i="1"/>
  <c r="Y251" i="1"/>
  <c r="Z216" i="1"/>
  <c r="Z251" i="1"/>
  <c r="AA216" i="1"/>
  <c r="AA251" i="1"/>
  <c r="AB216" i="1"/>
  <c r="AB251" i="1"/>
  <c r="R24" i="1"/>
  <c r="AC216" i="1"/>
  <c r="AC251" i="1"/>
  <c r="AD216" i="1"/>
  <c r="AD251" i="1"/>
  <c r="AE216" i="1"/>
  <c r="AE251" i="1"/>
  <c r="AF216" i="1"/>
  <c r="AF251" i="1"/>
  <c r="AG216" i="1"/>
  <c r="AG251" i="1"/>
  <c r="AH216" i="1"/>
  <c r="AH251" i="1"/>
  <c r="AI216" i="1"/>
  <c r="AI251" i="1"/>
  <c r="AJ216" i="1"/>
  <c r="AJ251" i="1"/>
  <c r="AK216" i="1"/>
  <c r="AK251" i="1"/>
  <c r="AL216" i="1"/>
  <c r="AL251" i="1"/>
  <c r="AM216" i="1"/>
  <c r="AM251" i="1"/>
  <c r="AN216" i="1"/>
  <c r="AN251" i="1"/>
  <c r="S24" i="1"/>
  <c r="AO216" i="1"/>
  <c r="AO251" i="1"/>
  <c r="AP216" i="1"/>
  <c r="AP251" i="1"/>
  <c r="AQ216" i="1"/>
  <c r="AQ251" i="1"/>
  <c r="AR216" i="1"/>
  <c r="AR251" i="1"/>
  <c r="AS216" i="1"/>
  <c r="AS251" i="1"/>
  <c r="AT216" i="1"/>
  <c r="AT251" i="1"/>
  <c r="AU216" i="1"/>
  <c r="AU251" i="1"/>
  <c r="AV216" i="1"/>
  <c r="AV251" i="1"/>
  <c r="AW216" i="1"/>
  <c r="AW251" i="1"/>
  <c r="AX216" i="1"/>
  <c r="AX251" i="1"/>
  <c r="AY216" i="1"/>
  <c r="AY251" i="1"/>
  <c r="AZ216" i="1"/>
  <c r="AZ251" i="1"/>
  <c r="BA216" i="1"/>
  <c r="BA251" i="1"/>
  <c r="BB216" i="1"/>
  <c r="BB251" i="1"/>
  <c r="BC216" i="1"/>
  <c r="BC251" i="1"/>
  <c r="BD216" i="1"/>
  <c r="BD251" i="1"/>
  <c r="BE216" i="1"/>
  <c r="BE251" i="1"/>
  <c r="BF216" i="1"/>
  <c r="BF251" i="1"/>
  <c r="BG216" i="1"/>
  <c r="BG251" i="1"/>
  <c r="BH216" i="1"/>
  <c r="BH251" i="1"/>
  <c r="BI216" i="1"/>
  <c r="BI251" i="1"/>
  <c r="BJ216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CY251" i="1"/>
  <c r="CZ251" i="1"/>
  <c r="DA251" i="1"/>
  <c r="DB251" i="1"/>
  <c r="DC251" i="1"/>
  <c r="DD251" i="1"/>
  <c r="DE251" i="1"/>
  <c r="DF251" i="1"/>
  <c r="DG251" i="1"/>
  <c r="DH251" i="1"/>
  <c r="DI251" i="1"/>
  <c r="DJ251" i="1"/>
  <c r="DK251" i="1"/>
  <c r="DL251" i="1"/>
  <c r="DM251" i="1"/>
  <c r="DN251" i="1"/>
  <c r="DO251" i="1"/>
  <c r="DS216" i="1"/>
  <c r="DS251" i="1"/>
  <c r="DT216" i="1"/>
  <c r="DT251" i="1"/>
  <c r="DU216" i="1"/>
  <c r="D233" i="1"/>
  <c r="C233" i="1"/>
  <c r="DU233" i="1"/>
  <c r="DU251" i="1"/>
  <c r="DV216" i="1"/>
  <c r="DV251" i="1"/>
  <c r="DW216" i="1"/>
  <c r="DW251" i="1"/>
  <c r="DX216" i="1"/>
  <c r="DX251" i="1"/>
  <c r="DY216" i="1"/>
  <c r="DY251" i="1"/>
  <c r="DZ216" i="1"/>
  <c r="DZ251" i="1"/>
  <c r="EA216" i="1"/>
  <c r="EA251" i="1"/>
  <c r="EB216" i="1"/>
  <c r="EB251" i="1"/>
  <c r="EC216" i="1"/>
  <c r="EC251" i="1"/>
  <c r="ED216" i="1"/>
  <c r="ED251" i="1"/>
  <c r="EE216" i="1"/>
  <c r="EE251" i="1"/>
  <c r="EF216" i="1"/>
  <c r="EF251" i="1"/>
  <c r="EG216" i="1"/>
  <c r="EG251" i="1"/>
  <c r="EH216" i="1"/>
  <c r="EH251" i="1"/>
  <c r="EI216" i="1"/>
  <c r="EI251" i="1"/>
  <c r="EJ216" i="1"/>
  <c r="EJ251" i="1"/>
  <c r="EK216" i="1"/>
  <c r="EK251" i="1"/>
  <c r="DU281" i="1"/>
  <c r="DV281" i="1"/>
  <c r="DW281" i="1"/>
  <c r="DX281" i="1"/>
  <c r="DY281" i="1"/>
  <c r="DZ281" i="1"/>
  <c r="EA281" i="1"/>
  <c r="EB281" i="1"/>
  <c r="EC281" i="1"/>
  <c r="ED281" i="1"/>
  <c r="EE281" i="1"/>
  <c r="EF281" i="1"/>
  <c r="EG281" i="1"/>
  <c r="EH281" i="1"/>
  <c r="EI281" i="1"/>
  <c r="EJ281" i="1"/>
  <c r="EK281" i="1"/>
  <c r="H44" i="1"/>
  <c r="C94" i="1"/>
  <c r="J94" i="1"/>
  <c r="D125" i="1"/>
  <c r="D25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C282" i="1"/>
  <c r="D282" i="1"/>
  <c r="C217" i="1"/>
  <c r="AY217" i="1"/>
  <c r="AX217" i="1"/>
  <c r="AY252" i="1"/>
  <c r="AZ217" i="1"/>
  <c r="AZ252" i="1"/>
  <c r="BA217" i="1"/>
  <c r="D234" i="1"/>
  <c r="C234" i="1"/>
  <c r="BA234" i="1"/>
  <c r="BA252" i="1"/>
  <c r="BA282" i="1"/>
  <c r="BB217" i="1"/>
  <c r="BB252" i="1"/>
  <c r="BB282" i="1"/>
  <c r="BC217" i="1"/>
  <c r="BC252" i="1"/>
  <c r="BC282" i="1"/>
  <c r="BD217" i="1"/>
  <c r="BD252" i="1"/>
  <c r="BD282" i="1"/>
  <c r="BE217" i="1"/>
  <c r="BE252" i="1"/>
  <c r="BE282" i="1"/>
  <c r="BF217" i="1"/>
  <c r="BF252" i="1"/>
  <c r="BF282" i="1"/>
  <c r="BG217" i="1"/>
  <c r="BG252" i="1"/>
  <c r="BG282" i="1"/>
  <c r="BH217" i="1"/>
  <c r="BH252" i="1"/>
  <c r="BH282" i="1"/>
  <c r="BI217" i="1"/>
  <c r="BI252" i="1"/>
  <c r="BI282" i="1"/>
  <c r="BJ217" i="1"/>
  <c r="BJ252" i="1"/>
  <c r="BJ282" i="1"/>
  <c r="BK217" i="1"/>
  <c r="BK252" i="1"/>
  <c r="BK282" i="1"/>
  <c r="BL217" i="1"/>
  <c r="BL252" i="1"/>
  <c r="BL282" i="1"/>
  <c r="BM217" i="1"/>
  <c r="BM252" i="1"/>
  <c r="BM282" i="1"/>
  <c r="BN217" i="1"/>
  <c r="BN252" i="1"/>
  <c r="BN282" i="1"/>
  <c r="BO217" i="1"/>
  <c r="BO252" i="1"/>
  <c r="BO282" i="1"/>
  <c r="BP217" i="1"/>
  <c r="BP252" i="1"/>
  <c r="BP282" i="1"/>
  <c r="BQ217" i="1"/>
  <c r="BQ252" i="1"/>
  <c r="BQ282" i="1"/>
  <c r="BR217" i="1"/>
  <c r="BR252" i="1"/>
  <c r="BR282" i="1"/>
  <c r="BS217" i="1"/>
  <c r="BS252" i="1"/>
  <c r="BS282" i="1"/>
  <c r="BT217" i="1"/>
  <c r="BT252" i="1"/>
  <c r="BT282" i="1"/>
  <c r="BU217" i="1"/>
  <c r="BU252" i="1"/>
  <c r="BU282" i="1"/>
  <c r="BV217" i="1"/>
  <c r="BV252" i="1"/>
  <c r="BV282" i="1"/>
  <c r="BW217" i="1"/>
  <c r="BW252" i="1"/>
  <c r="BW282" i="1"/>
  <c r="BX217" i="1"/>
  <c r="BX252" i="1"/>
  <c r="BX282" i="1"/>
  <c r="BY217" i="1"/>
  <c r="BY252" i="1"/>
  <c r="BY282" i="1"/>
  <c r="BZ217" i="1"/>
  <c r="BZ252" i="1"/>
  <c r="BZ282" i="1"/>
  <c r="CA217" i="1"/>
  <c r="CA252" i="1"/>
  <c r="CA282" i="1"/>
  <c r="CB217" i="1"/>
  <c r="CB252" i="1"/>
  <c r="CB282" i="1"/>
  <c r="CC217" i="1"/>
  <c r="CC252" i="1"/>
  <c r="CC282" i="1"/>
  <c r="CD217" i="1"/>
  <c r="CD252" i="1"/>
  <c r="CD282" i="1"/>
  <c r="CE217" i="1"/>
  <c r="CE252" i="1"/>
  <c r="CE282" i="1"/>
  <c r="CF217" i="1"/>
  <c r="CF252" i="1"/>
  <c r="CF282" i="1"/>
  <c r="CG217" i="1"/>
  <c r="CG252" i="1"/>
  <c r="CG282" i="1"/>
  <c r="CH217" i="1"/>
  <c r="CH252" i="1"/>
  <c r="CH282" i="1"/>
  <c r="CI217" i="1"/>
  <c r="CI252" i="1"/>
  <c r="CI282" i="1"/>
  <c r="CJ217" i="1"/>
  <c r="CJ252" i="1"/>
  <c r="CJ282" i="1"/>
  <c r="CK217" i="1"/>
  <c r="CK252" i="1"/>
  <c r="CK282" i="1"/>
  <c r="CL217" i="1"/>
  <c r="CL252" i="1"/>
  <c r="CL282" i="1"/>
  <c r="CM217" i="1"/>
  <c r="CM252" i="1"/>
  <c r="CM282" i="1"/>
  <c r="CN217" i="1"/>
  <c r="CN252" i="1"/>
  <c r="CN282" i="1"/>
  <c r="CO217" i="1"/>
  <c r="CO252" i="1"/>
  <c r="CO282" i="1"/>
  <c r="CP217" i="1"/>
  <c r="CP252" i="1"/>
  <c r="CP282" i="1"/>
  <c r="CQ217" i="1"/>
  <c r="CQ252" i="1"/>
  <c r="CQ282" i="1"/>
  <c r="CR217" i="1"/>
  <c r="CR252" i="1"/>
  <c r="CR282" i="1"/>
  <c r="CS217" i="1"/>
  <c r="CS252" i="1"/>
  <c r="CS282" i="1"/>
  <c r="CT217" i="1"/>
  <c r="CT252" i="1"/>
  <c r="CT282" i="1"/>
  <c r="CU217" i="1"/>
  <c r="CU252" i="1"/>
  <c r="CU282" i="1"/>
  <c r="CV217" i="1"/>
  <c r="CV252" i="1"/>
  <c r="CV282" i="1"/>
  <c r="CW217" i="1"/>
  <c r="CW234" i="1"/>
  <c r="CW252" i="1"/>
  <c r="CW282" i="1"/>
  <c r="CX217" i="1"/>
  <c r="CX252" i="1"/>
  <c r="CX282" i="1"/>
  <c r="CY217" i="1"/>
  <c r="CY252" i="1"/>
  <c r="CY282" i="1"/>
  <c r="CZ217" i="1"/>
  <c r="CZ252" i="1"/>
  <c r="CZ282" i="1"/>
  <c r="DA217" i="1"/>
  <c r="DA252" i="1"/>
  <c r="DA282" i="1"/>
  <c r="DB217" i="1"/>
  <c r="DB252" i="1"/>
  <c r="DB282" i="1"/>
  <c r="DC217" i="1"/>
  <c r="DC252" i="1"/>
  <c r="DC282" i="1"/>
  <c r="DD217" i="1"/>
  <c r="DD252" i="1"/>
  <c r="DD282" i="1"/>
  <c r="DE217" i="1"/>
  <c r="DE252" i="1"/>
  <c r="DE282" i="1"/>
  <c r="DF217" i="1"/>
  <c r="DF252" i="1"/>
  <c r="DF282" i="1"/>
  <c r="DG217" i="1"/>
  <c r="DG252" i="1"/>
  <c r="DG282" i="1"/>
  <c r="DH217" i="1"/>
  <c r="DH252" i="1"/>
  <c r="DH282" i="1"/>
  <c r="DI217" i="1"/>
  <c r="DI252" i="1"/>
  <c r="DI282" i="1"/>
  <c r="DJ217" i="1"/>
  <c r="DJ252" i="1"/>
  <c r="DJ282" i="1"/>
  <c r="DK217" i="1"/>
  <c r="DK252" i="1"/>
  <c r="DK282" i="1"/>
  <c r="DL217" i="1"/>
  <c r="DL252" i="1"/>
  <c r="DL282" i="1"/>
  <c r="DM217" i="1"/>
  <c r="DM252" i="1"/>
  <c r="DM282" i="1"/>
  <c r="DN217" i="1"/>
  <c r="DN252" i="1"/>
  <c r="DN282" i="1"/>
  <c r="DO217" i="1"/>
  <c r="DO252" i="1"/>
  <c r="DO282" i="1"/>
  <c r="DP217" i="1"/>
  <c r="DP252" i="1"/>
  <c r="DP282" i="1"/>
  <c r="DQ217" i="1"/>
  <c r="DQ252" i="1"/>
  <c r="DQ282" i="1"/>
  <c r="DR217" i="1"/>
  <c r="DR252" i="1"/>
  <c r="DR282" i="1"/>
  <c r="DS217" i="1"/>
  <c r="DS252" i="1"/>
  <c r="DS282" i="1"/>
  <c r="DT217" i="1"/>
  <c r="DT252" i="1"/>
  <c r="DT282" i="1"/>
  <c r="DU217" i="1"/>
  <c r="DU252" i="1"/>
  <c r="DU282" i="1"/>
  <c r="DV217" i="1"/>
  <c r="DV252" i="1"/>
  <c r="DV282" i="1"/>
  <c r="DW217" i="1"/>
  <c r="DW252" i="1"/>
  <c r="DW282" i="1"/>
  <c r="DX217" i="1"/>
  <c r="DX252" i="1"/>
  <c r="DX282" i="1"/>
  <c r="DY217" i="1"/>
  <c r="DY252" i="1"/>
  <c r="DY282" i="1"/>
  <c r="DZ217" i="1"/>
  <c r="DZ252" i="1"/>
  <c r="DZ282" i="1"/>
  <c r="EA217" i="1"/>
  <c r="EA252" i="1"/>
  <c r="EA282" i="1"/>
  <c r="EB217" i="1"/>
  <c r="EB252" i="1"/>
  <c r="EB282" i="1"/>
  <c r="EC217" i="1"/>
  <c r="EC252" i="1"/>
  <c r="EC282" i="1"/>
  <c r="ED217" i="1"/>
  <c r="ED252" i="1"/>
  <c r="ED282" i="1"/>
  <c r="EE217" i="1"/>
  <c r="EE252" i="1"/>
  <c r="EE282" i="1"/>
  <c r="EF217" i="1"/>
  <c r="EF252" i="1"/>
  <c r="EF282" i="1"/>
  <c r="EG217" i="1"/>
  <c r="EG252" i="1"/>
  <c r="EG282" i="1"/>
  <c r="EH217" i="1"/>
  <c r="EH252" i="1"/>
  <c r="EH282" i="1"/>
  <c r="EI217" i="1"/>
  <c r="EI252" i="1"/>
  <c r="EI282" i="1"/>
  <c r="EJ217" i="1"/>
  <c r="EJ252" i="1"/>
  <c r="EJ282" i="1"/>
  <c r="EK217" i="1"/>
  <c r="EK252" i="1"/>
  <c r="EK282" i="1"/>
  <c r="H45" i="1"/>
  <c r="C95" i="1"/>
  <c r="J95" i="1"/>
  <c r="D126" i="1"/>
  <c r="D25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C283" i="1"/>
  <c r="D283" i="1"/>
  <c r="C218" i="1"/>
  <c r="AY218" i="1"/>
  <c r="AX218" i="1"/>
  <c r="AY253" i="1"/>
  <c r="AZ218" i="1"/>
  <c r="AZ253" i="1"/>
  <c r="BA218" i="1"/>
  <c r="D235" i="1"/>
  <c r="C235" i="1"/>
  <c r="BA235" i="1"/>
  <c r="BA253" i="1"/>
  <c r="BA283" i="1"/>
  <c r="BB218" i="1"/>
  <c r="BB253" i="1"/>
  <c r="BB283" i="1"/>
  <c r="BC218" i="1"/>
  <c r="BC253" i="1"/>
  <c r="BC283" i="1"/>
  <c r="BD218" i="1"/>
  <c r="BD253" i="1"/>
  <c r="BD283" i="1"/>
  <c r="BE218" i="1"/>
  <c r="BE253" i="1"/>
  <c r="BE283" i="1"/>
  <c r="BF218" i="1"/>
  <c r="BF253" i="1"/>
  <c r="BF283" i="1"/>
  <c r="BG218" i="1"/>
  <c r="BG253" i="1"/>
  <c r="BG283" i="1"/>
  <c r="BH218" i="1"/>
  <c r="BH253" i="1"/>
  <c r="BH283" i="1"/>
  <c r="BI218" i="1"/>
  <c r="BI253" i="1"/>
  <c r="BI283" i="1"/>
  <c r="BJ218" i="1"/>
  <c r="BJ253" i="1"/>
  <c r="BJ283" i="1"/>
  <c r="BK218" i="1"/>
  <c r="BK253" i="1"/>
  <c r="BK283" i="1"/>
  <c r="BL218" i="1"/>
  <c r="BL253" i="1"/>
  <c r="BL283" i="1"/>
  <c r="BM218" i="1"/>
  <c r="BM253" i="1"/>
  <c r="BM283" i="1"/>
  <c r="BN218" i="1"/>
  <c r="BN253" i="1"/>
  <c r="BN283" i="1"/>
  <c r="BO218" i="1"/>
  <c r="BO253" i="1"/>
  <c r="BO283" i="1"/>
  <c r="BP218" i="1"/>
  <c r="BP253" i="1"/>
  <c r="BP283" i="1"/>
  <c r="BQ218" i="1"/>
  <c r="BQ253" i="1"/>
  <c r="BQ283" i="1"/>
  <c r="BR218" i="1"/>
  <c r="BR253" i="1"/>
  <c r="BR283" i="1"/>
  <c r="BS218" i="1"/>
  <c r="BS253" i="1"/>
  <c r="BS283" i="1"/>
  <c r="BT218" i="1"/>
  <c r="BT253" i="1"/>
  <c r="BT283" i="1"/>
  <c r="BU218" i="1"/>
  <c r="BU253" i="1"/>
  <c r="BU283" i="1"/>
  <c r="BV218" i="1"/>
  <c r="BV253" i="1"/>
  <c r="BV283" i="1"/>
  <c r="BW218" i="1"/>
  <c r="BW253" i="1"/>
  <c r="BW283" i="1"/>
  <c r="BX218" i="1"/>
  <c r="BX253" i="1"/>
  <c r="BX283" i="1"/>
  <c r="BY218" i="1"/>
  <c r="BY253" i="1"/>
  <c r="BY283" i="1"/>
  <c r="BZ218" i="1"/>
  <c r="BZ253" i="1"/>
  <c r="BZ283" i="1"/>
  <c r="CA218" i="1"/>
  <c r="CA253" i="1"/>
  <c r="CA283" i="1"/>
  <c r="CB218" i="1"/>
  <c r="CB253" i="1"/>
  <c r="CB283" i="1"/>
  <c r="CC218" i="1"/>
  <c r="CC253" i="1"/>
  <c r="CC283" i="1"/>
  <c r="CD218" i="1"/>
  <c r="CD253" i="1"/>
  <c r="CD283" i="1"/>
  <c r="CE218" i="1"/>
  <c r="CE253" i="1"/>
  <c r="CE283" i="1"/>
  <c r="CF218" i="1"/>
  <c r="CF253" i="1"/>
  <c r="CF283" i="1"/>
  <c r="CG218" i="1"/>
  <c r="CG253" i="1"/>
  <c r="CG283" i="1"/>
  <c r="CH218" i="1"/>
  <c r="CH253" i="1"/>
  <c r="CH283" i="1"/>
  <c r="CI218" i="1"/>
  <c r="CI253" i="1"/>
  <c r="CI283" i="1"/>
  <c r="CJ218" i="1"/>
  <c r="CJ253" i="1"/>
  <c r="CJ283" i="1"/>
  <c r="CK218" i="1"/>
  <c r="CK253" i="1"/>
  <c r="CK283" i="1"/>
  <c r="CL218" i="1"/>
  <c r="CL253" i="1"/>
  <c r="CL283" i="1"/>
  <c r="CM218" i="1"/>
  <c r="CM253" i="1"/>
  <c r="CM283" i="1"/>
  <c r="CN218" i="1"/>
  <c r="CN253" i="1"/>
  <c r="CN283" i="1"/>
  <c r="CO218" i="1"/>
  <c r="CO253" i="1"/>
  <c r="CO283" i="1"/>
  <c r="CP218" i="1"/>
  <c r="CP253" i="1"/>
  <c r="CP283" i="1"/>
  <c r="CQ218" i="1"/>
  <c r="CQ253" i="1"/>
  <c r="CQ283" i="1"/>
  <c r="CR218" i="1"/>
  <c r="CR253" i="1"/>
  <c r="CR283" i="1"/>
  <c r="CS218" i="1"/>
  <c r="CS253" i="1"/>
  <c r="CS283" i="1"/>
  <c r="CT218" i="1"/>
  <c r="CT253" i="1"/>
  <c r="CT283" i="1"/>
  <c r="CU218" i="1"/>
  <c r="CU253" i="1"/>
  <c r="CU283" i="1"/>
  <c r="CV218" i="1"/>
  <c r="CV253" i="1"/>
  <c r="CV283" i="1"/>
  <c r="CW218" i="1"/>
  <c r="CW235" i="1"/>
  <c r="CW253" i="1"/>
  <c r="CW283" i="1"/>
  <c r="CX218" i="1"/>
  <c r="CX253" i="1"/>
  <c r="CX283" i="1"/>
  <c r="CY218" i="1"/>
  <c r="CY253" i="1"/>
  <c r="CY283" i="1"/>
  <c r="CZ218" i="1"/>
  <c r="CZ253" i="1"/>
  <c r="CZ283" i="1"/>
  <c r="DA218" i="1"/>
  <c r="DA253" i="1"/>
  <c r="DA283" i="1"/>
  <c r="DB218" i="1"/>
  <c r="DB253" i="1"/>
  <c r="DB283" i="1"/>
  <c r="DC218" i="1"/>
  <c r="DC253" i="1"/>
  <c r="DC283" i="1"/>
  <c r="DD218" i="1"/>
  <c r="DD253" i="1"/>
  <c r="DD283" i="1"/>
  <c r="DE218" i="1"/>
  <c r="DE253" i="1"/>
  <c r="DE283" i="1"/>
  <c r="DF218" i="1"/>
  <c r="DF253" i="1"/>
  <c r="DF283" i="1"/>
  <c r="DG218" i="1"/>
  <c r="DG253" i="1"/>
  <c r="DG283" i="1"/>
  <c r="DH218" i="1"/>
  <c r="DH253" i="1"/>
  <c r="DH283" i="1"/>
  <c r="DI218" i="1"/>
  <c r="DI253" i="1"/>
  <c r="DI283" i="1"/>
  <c r="DJ218" i="1"/>
  <c r="DJ253" i="1"/>
  <c r="DJ283" i="1"/>
  <c r="DK218" i="1"/>
  <c r="DK253" i="1"/>
  <c r="DK283" i="1"/>
  <c r="DL218" i="1"/>
  <c r="DL253" i="1"/>
  <c r="DL283" i="1"/>
  <c r="DM218" i="1"/>
  <c r="DM253" i="1"/>
  <c r="DM283" i="1"/>
  <c r="DN218" i="1"/>
  <c r="DN253" i="1"/>
  <c r="DN283" i="1"/>
  <c r="DO218" i="1"/>
  <c r="DO253" i="1"/>
  <c r="DO283" i="1"/>
  <c r="DP218" i="1"/>
  <c r="DP253" i="1"/>
  <c r="DP283" i="1"/>
  <c r="DQ218" i="1"/>
  <c r="DQ253" i="1"/>
  <c r="DQ283" i="1"/>
  <c r="DR218" i="1"/>
  <c r="DR253" i="1"/>
  <c r="DR283" i="1"/>
  <c r="DS218" i="1"/>
  <c r="DS253" i="1"/>
  <c r="DS283" i="1"/>
  <c r="DT218" i="1"/>
  <c r="DT253" i="1"/>
  <c r="DT283" i="1"/>
  <c r="DU218" i="1"/>
  <c r="DU253" i="1"/>
  <c r="DU283" i="1"/>
  <c r="DV218" i="1"/>
  <c r="DV253" i="1"/>
  <c r="DV283" i="1"/>
  <c r="DW218" i="1"/>
  <c r="DW253" i="1"/>
  <c r="DW283" i="1"/>
  <c r="DX218" i="1"/>
  <c r="DX253" i="1"/>
  <c r="DX283" i="1"/>
  <c r="DY218" i="1"/>
  <c r="DY253" i="1"/>
  <c r="DY283" i="1"/>
  <c r="DZ218" i="1"/>
  <c r="DZ253" i="1"/>
  <c r="DZ283" i="1"/>
  <c r="EA218" i="1"/>
  <c r="EA253" i="1"/>
  <c r="EA283" i="1"/>
  <c r="EB218" i="1"/>
  <c r="EB253" i="1"/>
  <c r="EB283" i="1"/>
  <c r="EC218" i="1"/>
  <c r="EC253" i="1"/>
  <c r="EC283" i="1"/>
  <c r="ED218" i="1"/>
  <c r="ED253" i="1"/>
  <c r="ED283" i="1"/>
  <c r="EE218" i="1"/>
  <c r="EE253" i="1"/>
  <c r="EE283" i="1"/>
  <c r="EF218" i="1"/>
  <c r="EF253" i="1"/>
  <c r="EF283" i="1"/>
  <c r="EG218" i="1"/>
  <c r="EG253" i="1"/>
  <c r="EG283" i="1"/>
  <c r="EH218" i="1"/>
  <c r="EH253" i="1"/>
  <c r="EH283" i="1"/>
  <c r="EI218" i="1"/>
  <c r="EI253" i="1"/>
  <c r="EI283" i="1"/>
  <c r="EJ218" i="1"/>
  <c r="EJ253" i="1"/>
  <c r="EJ283" i="1"/>
  <c r="EK218" i="1"/>
  <c r="EK253" i="1"/>
  <c r="EK283" i="1"/>
  <c r="H46" i="1"/>
  <c r="C96" i="1"/>
  <c r="J96" i="1"/>
  <c r="D127" i="1"/>
  <c r="D25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C284" i="1"/>
  <c r="D284" i="1"/>
  <c r="C219" i="1"/>
  <c r="AM219" i="1"/>
  <c r="AL219" i="1"/>
  <c r="AM254" i="1"/>
  <c r="AN219" i="1"/>
  <c r="AN254" i="1"/>
  <c r="AO219" i="1"/>
  <c r="D236" i="1"/>
  <c r="C236" i="1"/>
  <c r="AO236" i="1"/>
  <c r="AO254" i="1"/>
  <c r="AO284" i="1"/>
  <c r="AP219" i="1"/>
  <c r="AP254" i="1"/>
  <c r="AP284" i="1"/>
  <c r="AQ219" i="1"/>
  <c r="AQ254" i="1"/>
  <c r="AQ284" i="1"/>
  <c r="AR219" i="1"/>
  <c r="AR254" i="1"/>
  <c r="AR284" i="1"/>
  <c r="AS219" i="1"/>
  <c r="AS254" i="1"/>
  <c r="AS284" i="1"/>
  <c r="AT219" i="1"/>
  <c r="AT254" i="1"/>
  <c r="AT284" i="1"/>
  <c r="AU219" i="1"/>
  <c r="AU254" i="1"/>
  <c r="AU284" i="1"/>
  <c r="AV219" i="1"/>
  <c r="AV254" i="1"/>
  <c r="AV284" i="1"/>
  <c r="AW219" i="1"/>
  <c r="AW254" i="1"/>
  <c r="AW284" i="1"/>
  <c r="AX219" i="1"/>
  <c r="AX254" i="1"/>
  <c r="AX284" i="1"/>
  <c r="AY219" i="1"/>
  <c r="AY254" i="1"/>
  <c r="AY284" i="1"/>
  <c r="AZ219" i="1"/>
  <c r="AZ254" i="1"/>
  <c r="AZ284" i="1"/>
  <c r="BA219" i="1"/>
  <c r="BA254" i="1"/>
  <c r="BA284" i="1"/>
  <c r="BB219" i="1"/>
  <c r="BB254" i="1"/>
  <c r="BB284" i="1"/>
  <c r="BC219" i="1"/>
  <c r="BC254" i="1"/>
  <c r="BC284" i="1"/>
  <c r="BD219" i="1"/>
  <c r="BD254" i="1"/>
  <c r="BD284" i="1"/>
  <c r="BE219" i="1"/>
  <c r="BE254" i="1"/>
  <c r="BE284" i="1"/>
  <c r="BF219" i="1"/>
  <c r="BF254" i="1"/>
  <c r="BF284" i="1"/>
  <c r="BG219" i="1"/>
  <c r="BG254" i="1"/>
  <c r="BG284" i="1"/>
  <c r="BH219" i="1"/>
  <c r="BH254" i="1"/>
  <c r="BH284" i="1"/>
  <c r="BI219" i="1"/>
  <c r="BI254" i="1"/>
  <c r="BI284" i="1"/>
  <c r="BJ219" i="1"/>
  <c r="BJ254" i="1"/>
  <c r="BJ284" i="1"/>
  <c r="BK219" i="1"/>
  <c r="BK254" i="1"/>
  <c r="BK284" i="1"/>
  <c r="BL219" i="1"/>
  <c r="BL254" i="1"/>
  <c r="BL284" i="1"/>
  <c r="BM219" i="1"/>
  <c r="BM254" i="1"/>
  <c r="BM284" i="1"/>
  <c r="BN219" i="1"/>
  <c r="BN254" i="1"/>
  <c r="BN284" i="1"/>
  <c r="BO219" i="1"/>
  <c r="BO254" i="1"/>
  <c r="BO284" i="1"/>
  <c r="BP219" i="1"/>
  <c r="BP254" i="1"/>
  <c r="BP284" i="1"/>
  <c r="BQ219" i="1"/>
  <c r="BQ254" i="1"/>
  <c r="BQ284" i="1"/>
  <c r="BR219" i="1"/>
  <c r="BR254" i="1"/>
  <c r="BR284" i="1"/>
  <c r="BS219" i="1"/>
  <c r="BS254" i="1"/>
  <c r="BS284" i="1"/>
  <c r="BT219" i="1"/>
  <c r="BT254" i="1"/>
  <c r="BT284" i="1"/>
  <c r="BU219" i="1"/>
  <c r="BU254" i="1"/>
  <c r="BU284" i="1"/>
  <c r="BV219" i="1"/>
  <c r="BV254" i="1"/>
  <c r="BV284" i="1"/>
  <c r="BW219" i="1"/>
  <c r="BW254" i="1"/>
  <c r="BW284" i="1"/>
  <c r="BX219" i="1"/>
  <c r="BX254" i="1"/>
  <c r="BX284" i="1"/>
  <c r="BY219" i="1"/>
  <c r="BY236" i="1"/>
  <c r="BY254" i="1"/>
  <c r="BY284" i="1"/>
  <c r="BZ219" i="1"/>
  <c r="BZ254" i="1"/>
  <c r="BZ284" i="1"/>
  <c r="CA219" i="1"/>
  <c r="CA254" i="1"/>
  <c r="CA284" i="1"/>
  <c r="CB219" i="1"/>
  <c r="CB254" i="1"/>
  <c r="CB284" i="1"/>
  <c r="CC219" i="1"/>
  <c r="CC254" i="1"/>
  <c r="CC284" i="1"/>
  <c r="CD219" i="1"/>
  <c r="CD254" i="1"/>
  <c r="CD284" i="1"/>
  <c r="CE219" i="1"/>
  <c r="CE254" i="1"/>
  <c r="CE284" i="1"/>
  <c r="CF219" i="1"/>
  <c r="CF254" i="1"/>
  <c r="CF284" i="1"/>
  <c r="CG219" i="1"/>
  <c r="CG254" i="1"/>
  <c r="CG284" i="1"/>
  <c r="CH219" i="1"/>
  <c r="CH254" i="1"/>
  <c r="CH284" i="1"/>
  <c r="CI219" i="1"/>
  <c r="CI254" i="1"/>
  <c r="CI284" i="1"/>
  <c r="CJ219" i="1"/>
  <c r="CJ254" i="1"/>
  <c r="CJ284" i="1"/>
  <c r="CK219" i="1"/>
  <c r="CK254" i="1"/>
  <c r="CK284" i="1"/>
  <c r="CL219" i="1"/>
  <c r="CL254" i="1"/>
  <c r="CL284" i="1"/>
  <c r="CM219" i="1"/>
  <c r="CM254" i="1"/>
  <c r="CM284" i="1"/>
  <c r="CN219" i="1"/>
  <c r="CN254" i="1"/>
  <c r="CN284" i="1"/>
  <c r="CO219" i="1"/>
  <c r="CO254" i="1"/>
  <c r="CO284" i="1"/>
  <c r="CP219" i="1"/>
  <c r="CP254" i="1"/>
  <c r="CP284" i="1"/>
  <c r="CQ219" i="1"/>
  <c r="CQ254" i="1"/>
  <c r="CQ284" i="1"/>
  <c r="CR219" i="1"/>
  <c r="CR254" i="1"/>
  <c r="CR284" i="1"/>
  <c r="CS219" i="1"/>
  <c r="CS254" i="1"/>
  <c r="CS284" i="1"/>
  <c r="CT219" i="1"/>
  <c r="CT254" i="1"/>
  <c r="CT284" i="1"/>
  <c r="CU219" i="1"/>
  <c r="CU254" i="1"/>
  <c r="CU284" i="1"/>
  <c r="CV219" i="1"/>
  <c r="CV254" i="1"/>
  <c r="CV284" i="1"/>
  <c r="CW219" i="1"/>
  <c r="CW254" i="1"/>
  <c r="CW284" i="1"/>
  <c r="CX219" i="1"/>
  <c r="CX254" i="1"/>
  <c r="CX284" i="1"/>
  <c r="CY219" i="1"/>
  <c r="CY254" i="1"/>
  <c r="CY284" i="1"/>
  <c r="CZ219" i="1"/>
  <c r="CZ254" i="1"/>
  <c r="CZ284" i="1"/>
  <c r="DA219" i="1"/>
  <c r="DA254" i="1"/>
  <c r="DA284" i="1"/>
  <c r="DB219" i="1"/>
  <c r="DB254" i="1"/>
  <c r="DB284" i="1"/>
  <c r="DC219" i="1"/>
  <c r="DC254" i="1"/>
  <c r="DC284" i="1"/>
  <c r="DD219" i="1"/>
  <c r="DD254" i="1"/>
  <c r="DD284" i="1"/>
  <c r="DE219" i="1"/>
  <c r="DE254" i="1"/>
  <c r="DE284" i="1"/>
  <c r="DF219" i="1"/>
  <c r="DF254" i="1"/>
  <c r="DF284" i="1"/>
  <c r="DG219" i="1"/>
  <c r="DG254" i="1"/>
  <c r="DG284" i="1"/>
  <c r="DH219" i="1"/>
  <c r="DH254" i="1"/>
  <c r="DH284" i="1"/>
  <c r="DI219" i="1"/>
  <c r="DI236" i="1"/>
  <c r="DI254" i="1"/>
  <c r="DI284" i="1"/>
  <c r="DJ219" i="1"/>
  <c r="DJ254" i="1"/>
  <c r="DJ284" i="1"/>
  <c r="DK219" i="1"/>
  <c r="DK254" i="1"/>
  <c r="DK284" i="1"/>
  <c r="DL219" i="1"/>
  <c r="DL254" i="1"/>
  <c r="DL284" i="1"/>
  <c r="DM219" i="1"/>
  <c r="DM254" i="1"/>
  <c r="DM284" i="1"/>
  <c r="DN219" i="1"/>
  <c r="DN254" i="1"/>
  <c r="DN284" i="1"/>
  <c r="DO219" i="1"/>
  <c r="DO254" i="1"/>
  <c r="DO284" i="1"/>
  <c r="DP219" i="1"/>
  <c r="DP254" i="1"/>
  <c r="DP284" i="1"/>
  <c r="DQ219" i="1"/>
  <c r="DQ254" i="1"/>
  <c r="DQ284" i="1"/>
  <c r="DR219" i="1"/>
  <c r="DR254" i="1"/>
  <c r="DR284" i="1"/>
  <c r="DS219" i="1"/>
  <c r="DS254" i="1"/>
  <c r="DS284" i="1"/>
  <c r="DT219" i="1"/>
  <c r="DT254" i="1"/>
  <c r="DT284" i="1"/>
  <c r="DU219" i="1"/>
  <c r="DU254" i="1"/>
  <c r="DU284" i="1"/>
  <c r="DV219" i="1"/>
  <c r="DV254" i="1"/>
  <c r="DV284" i="1"/>
  <c r="DW219" i="1"/>
  <c r="DW254" i="1"/>
  <c r="DW284" i="1"/>
  <c r="DX219" i="1"/>
  <c r="DX254" i="1"/>
  <c r="DX284" i="1"/>
  <c r="DY219" i="1"/>
  <c r="DY254" i="1"/>
  <c r="DY284" i="1"/>
  <c r="DZ219" i="1"/>
  <c r="DZ254" i="1"/>
  <c r="DZ284" i="1"/>
  <c r="EA219" i="1"/>
  <c r="EA254" i="1"/>
  <c r="EA284" i="1"/>
  <c r="EB219" i="1"/>
  <c r="EB254" i="1"/>
  <c r="EB284" i="1"/>
  <c r="EC219" i="1"/>
  <c r="EC254" i="1"/>
  <c r="EC284" i="1"/>
  <c r="ED219" i="1"/>
  <c r="ED254" i="1"/>
  <c r="ED284" i="1"/>
  <c r="EE219" i="1"/>
  <c r="EE254" i="1"/>
  <c r="EE284" i="1"/>
  <c r="EF219" i="1"/>
  <c r="EF254" i="1"/>
  <c r="EF284" i="1"/>
  <c r="EG219" i="1"/>
  <c r="EG254" i="1"/>
  <c r="EG284" i="1"/>
  <c r="EH219" i="1"/>
  <c r="EH254" i="1"/>
  <c r="EH284" i="1"/>
  <c r="EI219" i="1"/>
  <c r="EI254" i="1"/>
  <c r="EI284" i="1"/>
  <c r="EJ219" i="1"/>
  <c r="EJ254" i="1"/>
  <c r="EJ284" i="1"/>
  <c r="EK219" i="1"/>
  <c r="EK254" i="1"/>
  <c r="EK284" i="1"/>
  <c r="H47" i="1"/>
  <c r="C97" i="1"/>
  <c r="J97" i="1"/>
  <c r="D128" i="1"/>
  <c r="D25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C285" i="1"/>
  <c r="D285" i="1"/>
  <c r="C220" i="1"/>
  <c r="AB220" i="1"/>
  <c r="AA220" i="1"/>
  <c r="AB255" i="1"/>
  <c r="AC220" i="1"/>
  <c r="D237" i="1"/>
  <c r="C237" i="1"/>
  <c r="AC237" i="1"/>
  <c r="AC255" i="1"/>
  <c r="AC285" i="1"/>
  <c r="AD220" i="1"/>
  <c r="AD255" i="1"/>
  <c r="AD285" i="1"/>
  <c r="AE220" i="1"/>
  <c r="AE255" i="1"/>
  <c r="AE285" i="1"/>
  <c r="AF220" i="1"/>
  <c r="AF255" i="1"/>
  <c r="AF285" i="1"/>
  <c r="AG220" i="1"/>
  <c r="AG255" i="1"/>
  <c r="AG285" i="1"/>
  <c r="AH220" i="1"/>
  <c r="AH255" i="1"/>
  <c r="AH285" i="1"/>
  <c r="AI220" i="1"/>
  <c r="AI255" i="1"/>
  <c r="AI285" i="1"/>
  <c r="AJ220" i="1"/>
  <c r="AJ255" i="1"/>
  <c r="AJ285" i="1"/>
  <c r="AK220" i="1"/>
  <c r="AK255" i="1"/>
  <c r="AK285" i="1"/>
  <c r="AL220" i="1"/>
  <c r="AL255" i="1"/>
  <c r="AL285" i="1"/>
  <c r="AM220" i="1"/>
  <c r="AM255" i="1"/>
  <c r="AM285" i="1"/>
  <c r="AN220" i="1"/>
  <c r="AN255" i="1"/>
  <c r="AN285" i="1"/>
  <c r="AO220" i="1"/>
  <c r="AO255" i="1"/>
  <c r="AO285" i="1"/>
  <c r="AP220" i="1"/>
  <c r="AP255" i="1"/>
  <c r="AP285" i="1"/>
  <c r="AQ220" i="1"/>
  <c r="AQ255" i="1"/>
  <c r="AQ285" i="1"/>
  <c r="AR220" i="1"/>
  <c r="AR255" i="1"/>
  <c r="AR285" i="1"/>
  <c r="AS220" i="1"/>
  <c r="AS255" i="1"/>
  <c r="AS285" i="1"/>
  <c r="AT220" i="1"/>
  <c r="AT255" i="1"/>
  <c r="AT285" i="1"/>
  <c r="AU220" i="1"/>
  <c r="AU255" i="1"/>
  <c r="AU285" i="1"/>
  <c r="AV220" i="1"/>
  <c r="AV255" i="1"/>
  <c r="AV285" i="1"/>
  <c r="AW220" i="1"/>
  <c r="AW255" i="1"/>
  <c r="AW285" i="1"/>
  <c r="AX220" i="1"/>
  <c r="AX255" i="1"/>
  <c r="AX285" i="1"/>
  <c r="AY220" i="1"/>
  <c r="AY255" i="1"/>
  <c r="AY285" i="1"/>
  <c r="AZ220" i="1"/>
  <c r="AZ255" i="1"/>
  <c r="AZ285" i="1"/>
  <c r="BA220" i="1"/>
  <c r="BA237" i="1"/>
  <c r="BA255" i="1"/>
  <c r="BA285" i="1"/>
  <c r="BB220" i="1"/>
  <c r="BB255" i="1"/>
  <c r="BB285" i="1"/>
  <c r="BC220" i="1"/>
  <c r="BC255" i="1"/>
  <c r="BC285" i="1"/>
  <c r="BD220" i="1"/>
  <c r="BD255" i="1"/>
  <c r="BD285" i="1"/>
  <c r="BE220" i="1"/>
  <c r="BE255" i="1"/>
  <c r="BE285" i="1"/>
  <c r="BF220" i="1"/>
  <c r="BF255" i="1"/>
  <c r="BF285" i="1"/>
  <c r="BG220" i="1"/>
  <c r="BG255" i="1"/>
  <c r="BG285" i="1"/>
  <c r="BH220" i="1"/>
  <c r="BH255" i="1"/>
  <c r="BH285" i="1"/>
  <c r="BI220" i="1"/>
  <c r="BI255" i="1"/>
  <c r="BI285" i="1"/>
  <c r="BJ220" i="1"/>
  <c r="BJ255" i="1"/>
  <c r="BJ285" i="1"/>
  <c r="BK220" i="1"/>
  <c r="BK255" i="1"/>
  <c r="BK285" i="1"/>
  <c r="BL220" i="1"/>
  <c r="BL255" i="1"/>
  <c r="BL285" i="1"/>
  <c r="BM220" i="1"/>
  <c r="BM255" i="1"/>
  <c r="BM285" i="1"/>
  <c r="BN220" i="1"/>
  <c r="BN255" i="1"/>
  <c r="BN285" i="1"/>
  <c r="BO220" i="1"/>
  <c r="BO255" i="1"/>
  <c r="BO285" i="1"/>
  <c r="BP220" i="1"/>
  <c r="BP255" i="1"/>
  <c r="BP285" i="1"/>
  <c r="BQ220" i="1"/>
  <c r="BQ255" i="1"/>
  <c r="BQ285" i="1"/>
  <c r="BR220" i="1"/>
  <c r="BR255" i="1"/>
  <c r="BR285" i="1"/>
  <c r="BS220" i="1"/>
  <c r="BS255" i="1"/>
  <c r="BS285" i="1"/>
  <c r="BT220" i="1"/>
  <c r="BT255" i="1"/>
  <c r="BT285" i="1"/>
  <c r="BU220" i="1"/>
  <c r="BU255" i="1"/>
  <c r="BU285" i="1"/>
  <c r="BV220" i="1"/>
  <c r="BV255" i="1"/>
  <c r="BV285" i="1"/>
  <c r="BW220" i="1"/>
  <c r="BW255" i="1"/>
  <c r="BW285" i="1"/>
  <c r="BX220" i="1"/>
  <c r="BX255" i="1"/>
  <c r="BX285" i="1"/>
  <c r="BY220" i="1"/>
  <c r="BY237" i="1"/>
  <c r="BY255" i="1"/>
  <c r="BY285" i="1"/>
  <c r="BZ220" i="1"/>
  <c r="BZ255" i="1"/>
  <c r="BZ285" i="1"/>
  <c r="CA220" i="1"/>
  <c r="CA255" i="1"/>
  <c r="CA285" i="1"/>
  <c r="CB220" i="1"/>
  <c r="CB255" i="1"/>
  <c r="CB285" i="1"/>
  <c r="CC220" i="1"/>
  <c r="CC255" i="1"/>
  <c r="CC285" i="1"/>
  <c r="CD220" i="1"/>
  <c r="CD255" i="1"/>
  <c r="CD285" i="1"/>
  <c r="CE220" i="1"/>
  <c r="CE255" i="1"/>
  <c r="CE285" i="1"/>
  <c r="CF220" i="1"/>
  <c r="CF255" i="1"/>
  <c r="CF285" i="1"/>
  <c r="CG220" i="1"/>
  <c r="CG255" i="1"/>
  <c r="CG285" i="1"/>
  <c r="CH220" i="1"/>
  <c r="CH255" i="1"/>
  <c r="CH285" i="1"/>
  <c r="CI220" i="1"/>
  <c r="CI255" i="1"/>
  <c r="CI285" i="1"/>
  <c r="CJ220" i="1"/>
  <c r="CJ255" i="1"/>
  <c r="CJ285" i="1"/>
  <c r="CK220" i="1"/>
  <c r="CK255" i="1"/>
  <c r="CK285" i="1"/>
  <c r="CL220" i="1"/>
  <c r="CL255" i="1"/>
  <c r="CL285" i="1"/>
  <c r="CM220" i="1"/>
  <c r="CM255" i="1"/>
  <c r="CM285" i="1"/>
  <c r="CN220" i="1"/>
  <c r="CN255" i="1"/>
  <c r="CN285" i="1"/>
  <c r="CO220" i="1"/>
  <c r="CO255" i="1"/>
  <c r="CO285" i="1"/>
  <c r="CP220" i="1"/>
  <c r="CP255" i="1"/>
  <c r="CP285" i="1"/>
  <c r="CQ220" i="1"/>
  <c r="CQ255" i="1"/>
  <c r="CQ285" i="1"/>
  <c r="CR220" i="1"/>
  <c r="CR255" i="1"/>
  <c r="CR285" i="1"/>
  <c r="CS220" i="1"/>
  <c r="CS255" i="1"/>
  <c r="CS285" i="1"/>
  <c r="CT220" i="1"/>
  <c r="CT255" i="1"/>
  <c r="CT285" i="1"/>
  <c r="CU220" i="1"/>
  <c r="CU255" i="1"/>
  <c r="CU285" i="1"/>
  <c r="CV220" i="1"/>
  <c r="CV255" i="1"/>
  <c r="CV285" i="1"/>
  <c r="CW220" i="1"/>
  <c r="CW237" i="1"/>
  <c r="CW255" i="1"/>
  <c r="CW285" i="1"/>
  <c r="CX220" i="1"/>
  <c r="CX255" i="1"/>
  <c r="CX285" i="1"/>
  <c r="CY220" i="1"/>
  <c r="CY255" i="1"/>
  <c r="CY285" i="1"/>
  <c r="CZ220" i="1"/>
  <c r="CZ255" i="1"/>
  <c r="CZ285" i="1"/>
  <c r="DA220" i="1"/>
  <c r="DA255" i="1"/>
  <c r="DA285" i="1"/>
  <c r="DB220" i="1"/>
  <c r="DB255" i="1"/>
  <c r="DB285" i="1"/>
  <c r="DC220" i="1"/>
  <c r="DC255" i="1"/>
  <c r="DC285" i="1"/>
  <c r="DD220" i="1"/>
  <c r="DD255" i="1"/>
  <c r="DD285" i="1"/>
  <c r="DE220" i="1"/>
  <c r="DE255" i="1"/>
  <c r="DE285" i="1"/>
  <c r="DF220" i="1"/>
  <c r="DF255" i="1"/>
  <c r="DF285" i="1"/>
  <c r="DG220" i="1"/>
  <c r="DG255" i="1"/>
  <c r="DG285" i="1"/>
  <c r="DH220" i="1"/>
  <c r="DH255" i="1"/>
  <c r="DH285" i="1"/>
  <c r="DI220" i="1"/>
  <c r="DI255" i="1"/>
  <c r="DI285" i="1"/>
  <c r="DJ220" i="1"/>
  <c r="DJ255" i="1"/>
  <c r="DJ285" i="1"/>
  <c r="DK220" i="1"/>
  <c r="DK255" i="1"/>
  <c r="DK285" i="1"/>
  <c r="DL220" i="1"/>
  <c r="DL255" i="1"/>
  <c r="DL285" i="1"/>
  <c r="DM220" i="1"/>
  <c r="DM255" i="1"/>
  <c r="DM285" i="1"/>
  <c r="DN220" i="1"/>
  <c r="DN255" i="1"/>
  <c r="DN285" i="1"/>
  <c r="DO220" i="1"/>
  <c r="DO255" i="1"/>
  <c r="DO285" i="1"/>
  <c r="DP220" i="1"/>
  <c r="DP255" i="1"/>
  <c r="DP285" i="1"/>
  <c r="DQ220" i="1"/>
  <c r="DQ255" i="1"/>
  <c r="DQ285" i="1"/>
  <c r="DR220" i="1"/>
  <c r="DR255" i="1"/>
  <c r="DR285" i="1"/>
  <c r="DS220" i="1"/>
  <c r="DS255" i="1"/>
  <c r="DS285" i="1"/>
  <c r="DT220" i="1"/>
  <c r="DT255" i="1"/>
  <c r="DT285" i="1"/>
  <c r="DU220" i="1"/>
  <c r="DU237" i="1"/>
  <c r="DU255" i="1"/>
  <c r="DU285" i="1"/>
  <c r="DV220" i="1"/>
  <c r="DV255" i="1"/>
  <c r="DV285" i="1"/>
  <c r="DW220" i="1"/>
  <c r="DW255" i="1"/>
  <c r="DW285" i="1"/>
  <c r="DX220" i="1"/>
  <c r="DX255" i="1"/>
  <c r="DX285" i="1"/>
  <c r="DY220" i="1"/>
  <c r="DY255" i="1"/>
  <c r="DY285" i="1"/>
  <c r="DZ220" i="1"/>
  <c r="DZ255" i="1"/>
  <c r="DZ285" i="1"/>
  <c r="EA220" i="1"/>
  <c r="EA255" i="1"/>
  <c r="EA285" i="1"/>
  <c r="EB220" i="1"/>
  <c r="EB255" i="1"/>
  <c r="EB285" i="1"/>
  <c r="EC220" i="1"/>
  <c r="EC255" i="1"/>
  <c r="EC285" i="1"/>
  <c r="ED220" i="1"/>
  <c r="ED255" i="1"/>
  <c r="ED285" i="1"/>
  <c r="EE220" i="1"/>
  <c r="EE255" i="1"/>
  <c r="EE285" i="1"/>
  <c r="EF220" i="1"/>
  <c r="EF255" i="1"/>
  <c r="EF285" i="1"/>
  <c r="EG220" i="1"/>
  <c r="EG255" i="1"/>
  <c r="EG285" i="1"/>
  <c r="EH220" i="1"/>
  <c r="EH255" i="1"/>
  <c r="EH285" i="1"/>
  <c r="EI220" i="1"/>
  <c r="EI255" i="1"/>
  <c r="EI285" i="1"/>
  <c r="EJ220" i="1"/>
  <c r="EJ255" i="1"/>
  <c r="EJ285" i="1"/>
  <c r="EK220" i="1"/>
  <c r="EK255" i="1"/>
  <c r="EK285" i="1"/>
  <c r="H48" i="1"/>
  <c r="C98" i="1"/>
  <c r="J98" i="1"/>
  <c r="D129" i="1"/>
  <c r="D256" i="1"/>
  <c r="F286" i="1"/>
  <c r="G286" i="1"/>
  <c r="H286" i="1"/>
  <c r="I286" i="1"/>
  <c r="J286" i="1"/>
  <c r="K286" i="1"/>
  <c r="L286" i="1"/>
  <c r="M286" i="1"/>
  <c r="N286" i="1"/>
  <c r="O286" i="1"/>
  <c r="P286" i="1"/>
  <c r="C286" i="1"/>
  <c r="D286" i="1"/>
  <c r="C221" i="1"/>
  <c r="Q221" i="1"/>
  <c r="P221" i="1"/>
  <c r="D238" i="1"/>
  <c r="C238" i="1"/>
  <c r="Q238" i="1"/>
  <c r="Q256" i="1"/>
  <c r="Q286" i="1"/>
  <c r="R221" i="1"/>
  <c r="R256" i="1"/>
  <c r="R286" i="1"/>
  <c r="S221" i="1"/>
  <c r="S256" i="1"/>
  <c r="S286" i="1"/>
  <c r="T221" i="1"/>
  <c r="T256" i="1"/>
  <c r="T286" i="1"/>
  <c r="U221" i="1"/>
  <c r="U256" i="1"/>
  <c r="U286" i="1"/>
  <c r="V221" i="1"/>
  <c r="V256" i="1"/>
  <c r="V286" i="1"/>
  <c r="W221" i="1"/>
  <c r="W256" i="1"/>
  <c r="W286" i="1"/>
  <c r="X221" i="1"/>
  <c r="X256" i="1"/>
  <c r="X286" i="1"/>
  <c r="Y221" i="1"/>
  <c r="Y256" i="1"/>
  <c r="Y286" i="1"/>
  <c r="Z221" i="1"/>
  <c r="Z256" i="1"/>
  <c r="Z286" i="1"/>
  <c r="AA221" i="1"/>
  <c r="AA256" i="1"/>
  <c r="AA286" i="1"/>
  <c r="AB221" i="1"/>
  <c r="AB256" i="1"/>
  <c r="AB286" i="1"/>
  <c r="AC221" i="1"/>
  <c r="AC238" i="1"/>
  <c r="AC256" i="1"/>
  <c r="AC286" i="1"/>
  <c r="AD221" i="1"/>
  <c r="AD256" i="1"/>
  <c r="AD286" i="1"/>
  <c r="AE221" i="1"/>
  <c r="AE256" i="1"/>
  <c r="AE286" i="1"/>
  <c r="AF221" i="1"/>
  <c r="AF256" i="1"/>
  <c r="AF286" i="1"/>
  <c r="AG221" i="1"/>
  <c r="AG256" i="1"/>
  <c r="AG286" i="1"/>
  <c r="AH221" i="1"/>
  <c r="AH256" i="1"/>
  <c r="AH286" i="1"/>
  <c r="AI221" i="1"/>
  <c r="AI256" i="1"/>
  <c r="AI286" i="1"/>
  <c r="AJ221" i="1"/>
  <c r="AJ256" i="1"/>
  <c r="AJ286" i="1"/>
  <c r="AK221" i="1"/>
  <c r="AK256" i="1"/>
  <c r="AK286" i="1"/>
  <c r="AL221" i="1"/>
  <c r="AL256" i="1"/>
  <c r="AL286" i="1"/>
  <c r="AM221" i="1"/>
  <c r="AM256" i="1"/>
  <c r="AM286" i="1"/>
  <c r="AN221" i="1"/>
  <c r="AN256" i="1"/>
  <c r="AN286" i="1"/>
  <c r="AO221" i="1"/>
  <c r="AO238" i="1"/>
  <c r="AO256" i="1"/>
  <c r="AO286" i="1"/>
  <c r="AP221" i="1"/>
  <c r="AP256" i="1"/>
  <c r="AP286" i="1"/>
  <c r="AQ221" i="1"/>
  <c r="AQ256" i="1"/>
  <c r="AQ286" i="1"/>
  <c r="AR221" i="1"/>
  <c r="AR256" i="1"/>
  <c r="AR286" i="1"/>
  <c r="AS221" i="1"/>
  <c r="AS256" i="1"/>
  <c r="AS286" i="1"/>
  <c r="AT221" i="1"/>
  <c r="AT256" i="1"/>
  <c r="AT286" i="1"/>
  <c r="AU221" i="1"/>
  <c r="AU256" i="1"/>
  <c r="AU286" i="1"/>
  <c r="AV221" i="1"/>
  <c r="AV256" i="1"/>
  <c r="AV286" i="1"/>
  <c r="AW221" i="1"/>
  <c r="AW256" i="1"/>
  <c r="AW286" i="1"/>
  <c r="AX221" i="1"/>
  <c r="AX256" i="1"/>
  <c r="AX286" i="1"/>
  <c r="AY221" i="1"/>
  <c r="AY256" i="1"/>
  <c r="AY286" i="1"/>
  <c r="AZ221" i="1"/>
  <c r="AZ256" i="1"/>
  <c r="AZ286" i="1"/>
  <c r="BA221" i="1"/>
  <c r="BA238" i="1"/>
  <c r="BA256" i="1"/>
  <c r="BA286" i="1"/>
  <c r="BB221" i="1"/>
  <c r="BB256" i="1"/>
  <c r="BB286" i="1"/>
  <c r="BC221" i="1"/>
  <c r="BC256" i="1"/>
  <c r="BC286" i="1"/>
  <c r="BD221" i="1"/>
  <c r="BD256" i="1"/>
  <c r="BD286" i="1"/>
  <c r="BE221" i="1"/>
  <c r="BE256" i="1"/>
  <c r="BE286" i="1"/>
  <c r="BF221" i="1"/>
  <c r="BF256" i="1"/>
  <c r="BF286" i="1"/>
  <c r="BG221" i="1"/>
  <c r="BG256" i="1"/>
  <c r="BG286" i="1"/>
  <c r="BH221" i="1"/>
  <c r="BH256" i="1"/>
  <c r="BH286" i="1"/>
  <c r="BI221" i="1"/>
  <c r="BI256" i="1"/>
  <c r="BI286" i="1"/>
  <c r="BJ221" i="1"/>
  <c r="BJ256" i="1"/>
  <c r="BJ286" i="1"/>
  <c r="BK221" i="1"/>
  <c r="BK256" i="1"/>
  <c r="BK286" i="1"/>
  <c r="BL221" i="1"/>
  <c r="BL256" i="1"/>
  <c r="BL286" i="1"/>
  <c r="BM221" i="1"/>
  <c r="BM238" i="1"/>
  <c r="BM256" i="1"/>
  <c r="BM286" i="1"/>
  <c r="BN221" i="1"/>
  <c r="BN256" i="1"/>
  <c r="BN286" i="1"/>
  <c r="BO221" i="1"/>
  <c r="BO256" i="1"/>
  <c r="BO286" i="1"/>
  <c r="BP221" i="1"/>
  <c r="BP256" i="1"/>
  <c r="BP286" i="1"/>
  <c r="BQ221" i="1"/>
  <c r="BQ256" i="1"/>
  <c r="BQ286" i="1"/>
  <c r="BR221" i="1"/>
  <c r="BR256" i="1"/>
  <c r="BR286" i="1"/>
  <c r="BS221" i="1"/>
  <c r="BS256" i="1"/>
  <c r="BS286" i="1"/>
  <c r="BT221" i="1"/>
  <c r="BT256" i="1"/>
  <c r="BT286" i="1"/>
  <c r="BU221" i="1"/>
  <c r="BU256" i="1"/>
  <c r="BU286" i="1"/>
  <c r="BV221" i="1"/>
  <c r="BV256" i="1"/>
  <c r="BV286" i="1"/>
  <c r="BW221" i="1"/>
  <c r="BW256" i="1"/>
  <c r="BW286" i="1"/>
  <c r="BX221" i="1"/>
  <c r="BX256" i="1"/>
  <c r="BX286" i="1"/>
  <c r="BY221" i="1"/>
  <c r="BY238" i="1"/>
  <c r="BY256" i="1"/>
  <c r="BY286" i="1"/>
  <c r="BZ221" i="1"/>
  <c r="BZ256" i="1"/>
  <c r="BZ286" i="1"/>
  <c r="CA221" i="1"/>
  <c r="CA256" i="1"/>
  <c r="CA286" i="1"/>
  <c r="CB221" i="1"/>
  <c r="CB256" i="1"/>
  <c r="CB286" i="1"/>
  <c r="CC221" i="1"/>
  <c r="CC256" i="1"/>
  <c r="CC286" i="1"/>
  <c r="CD221" i="1"/>
  <c r="CD256" i="1"/>
  <c r="CD286" i="1"/>
  <c r="CE221" i="1"/>
  <c r="CE256" i="1"/>
  <c r="CE286" i="1"/>
  <c r="CF221" i="1"/>
  <c r="CF256" i="1"/>
  <c r="CF286" i="1"/>
  <c r="CG221" i="1"/>
  <c r="CG256" i="1"/>
  <c r="CG286" i="1"/>
  <c r="CH221" i="1"/>
  <c r="CH256" i="1"/>
  <c r="CH286" i="1"/>
  <c r="CI221" i="1"/>
  <c r="CI256" i="1"/>
  <c r="CI286" i="1"/>
  <c r="CJ221" i="1"/>
  <c r="CJ256" i="1"/>
  <c r="CJ286" i="1"/>
  <c r="CK221" i="1"/>
  <c r="CK238" i="1"/>
  <c r="CK256" i="1"/>
  <c r="CK286" i="1"/>
  <c r="CL221" i="1"/>
  <c r="CL256" i="1"/>
  <c r="CL286" i="1"/>
  <c r="CM221" i="1"/>
  <c r="CM256" i="1"/>
  <c r="CM286" i="1"/>
  <c r="CN221" i="1"/>
  <c r="CN256" i="1"/>
  <c r="CN286" i="1"/>
  <c r="CO221" i="1"/>
  <c r="CO256" i="1"/>
  <c r="CO286" i="1"/>
  <c r="CP221" i="1"/>
  <c r="CP256" i="1"/>
  <c r="CP286" i="1"/>
  <c r="CQ221" i="1"/>
  <c r="CQ256" i="1"/>
  <c r="CQ286" i="1"/>
  <c r="CR221" i="1"/>
  <c r="CR256" i="1"/>
  <c r="CR286" i="1"/>
  <c r="CS221" i="1"/>
  <c r="CS256" i="1"/>
  <c r="CS286" i="1"/>
  <c r="CT221" i="1"/>
  <c r="CT256" i="1"/>
  <c r="CT286" i="1"/>
  <c r="CU221" i="1"/>
  <c r="CU256" i="1"/>
  <c r="CU286" i="1"/>
  <c r="CV221" i="1"/>
  <c r="CV256" i="1"/>
  <c r="CV286" i="1"/>
  <c r="CW221" i="1"/>
  <c r="CW238" i="1"/>
  <c r="CW256" i="1"/>
  <c r="CW286" i="1"/>
  <c r="CX221" i="1"/>
  <c r="CX256" i="1"/>
  <c r="CX286" i="1"/>
  <c r="CY221" i="1"/>
  <c r="CY256" i="1"/>
  <c r="CY286" i="1"/>
  <c r="CZ221" i="1"/>
  <c r="CZ256" i="1"/>
  <c r="CZ286" i="1"/>
  <c r="DA221" i="1"/>
  <c r="DA256" i="1"/>
  <c r="DA286" i="1"/>
  <c r="DB221" i="1"/>
  <c r="DB256" i="1"/>
  <c r="DB286" i="1"/>
  <c r="DC221" i="1"/>
  <c r="DC256" i="1"/>
  <c r="DC286" i="1"/>
  <c r="DD221" i="1"/>
  <c r="DD256" i="1"/>
  <c r="DD286" i="1"/>
  <c r="DE221" i="1"/>
  <c r="DE256" i="1"/>
  <c r="DE286" i="1"/>
  <c r="DF221" i="1"/>
  <c r="DF256" i="1"/>
  <c r="DF286" i="1"/>
  <c r="DG221" i="1"/>
  <c r="DG256" i="1"/>
  <c r="DG286" i="1"/>
  <c r="DH221" i="1"/>
  <c r="DH256" i="1"/>
  <c r="DH286" i="1"/>
  <c r="DI221" i="1"/>
  <c r="DI238" i="1"/>
  <c r="DI256" i="1"/>
  <c r="DI286" i="1"/>
  <c r="DJ221" i="1"/>
  <c r="DJ256" i="1"/>
  <c r="DJ286" i="1"/>
  <c r="DK221" i="1"/>
  <c r="DK256" i="1"/>
  <c r="DK286" i="1"/>
  <c r="DL221" i="1"/>
  <c r="DL256" i="1"/>
  <c r="DL286" i="1"/>
  <c r="DM221" i="1"/>
  <c r="DM256" i="1"/>
  <c r="DM286" i="1"/>
  <c r="DN221" i="1"/>
  <c r="DN256" i="1"/>
  <c r="DN286" i="1"/>
  <c r="DO221" i="1"/>
  <c r="DO256" i="1"/>
  <c r="DO286" i="1"/>
  <c r="DP221" i="1"/>
  <c r="DP256" i="1"/>
  <c r="DP286" i="1"/>
  <c r="DQ221" i="1"/>
  <c r="DQ256" i="1"/>
  <c r="DQ286" i="1"/>
  <c r="DR221" i="1"/>
  <c r="DR256" i="1"/>
  <c r="DR286" i="1"/>
  <c r="DS221" i="1"/>
  <c r="DS256" i="1"/>
  <c r="DS286" i="1"/>
  <c r="DT221" i="1"/>
  <c r="DT256" i="1"/>
  <c r="DT286" i="1"/>
  <c r="DU221" i="1"/>
  <c r="DU238" i="1"/>
  <c r="DU256" i="1"/>
  <c r="DU286" i="1"/>
  <c r="DV221" i="1"/>
  <c r="DV256" i="1"/>
  <c r="DV286" i="1"/>
  <c r="DW221" i="1"/>
  <c r="DW256" i="1"/>
  <c r="DW286" i="1"/>
  <c r="DX221" i="1"/>
  <c r="DX256" i="1"/>
  <c r="DX286" i="1"/>
  <c r="DY221" i="1"/>
  <c r="DY256" i="1"/>
  <c r="DY286" i="1"/>
  <c r="DZ221" i="1"/>
  <c r="DZ256" i="1"/>
  <c r="DZ286" i="1"/>
  <c r="EA221" i="1"/>
  <c r="EA256" i="1"/>
  <c r="EA286" i="1"/>
  <c r="EB221" i="1"/>
  <c r="EB256" i="1"/>
  <c r="EB286" i="1"/>
  <c r="EC221" i="1"/>
  <c r="EC256" i="1"/>
  <c r="EC286" i="1"/>
  <c r="ED221" i="1"/>
  <c r="ED256" i="1"/>
  <c r="ED286" i="1"/>
  <c r="EE221" i="1"/>
  <c r="EE256" i="1"/>
  <c r="EE286" i="1"/>
  <c r="EF221" i="1"/>
  <c r="EF256" i="1"/>
  <c r="EF286" i="1"/>
  <c r="EG221" i="1"/>
  <c r="EG238" i="1"/>
  <c r="EG256" i="1"/>
  <c r="EG286" i="1"/>
  <c r="EH221" i="1"/>
  <c r="EH256" i="1"/>
  <c r="EH286" i="1"/>
  <c r="EI221" i="1"/>
  <c r="EI256" i="1"/>
  <c r="EI286" i="1"/>
  <c r="EJ221" i="1"/>
  <c r="EJ256" i="1"/>
  <c r="EJ286" i="1"/>
  <c r="EK221" i="1"/>
  <c r="EK256" i="1"/>
  <c r="EK286" i="1"/>
  <c r="H49" i="1"/>
  <c r="C99" i="1"/>
  <c r="J99" i="1"/>
  <c r="D130" i="1"/>
  <c r="D257" i="1"/>
  <c r="F287" i="1"/>
  <c r="G287" i="1"/>
  <c r="H287" i="1"/>
  <c r="I287" i="1"/>
  <c r="J287" i="1"/>
  <c r="K287" i="1"/>
  <c r="L287" i="1"/>
  <c r="M287" i="1"/>
  <c r="N287" i="1"/>
  <c r="O287" i="1"/>
  <c r="P287" i="1"/>
  <c r="C287" i="1"/>
  <c r="D287" i="1"/>
  <c r="C222" i="1"/>
  <c r="Q222" i="1"/>
  <c r="P222" i="1"/>
  <c r="D239" i="1"/>
  <c r="C239" i="1"/>
  <c r="Q239" i="1"/>
  <c r="Q257" i="1"/>
  <c r="Q287" i="1"/>
  <c r="R222" i="1"/>
  <c r="R257" i="1"/>
  <c r="R287" i="1"/>
  <c r="S222" i="1"/>
  <c r="S257" i="1"/>
  <c r="S287" i="1"/>
  <c r="T222" i="1"/>
  <c r="T257" i="1"/>
  <c r="T287" i="1"/>
  <c r="U222" i="1"/>
  <c r="U257" i="1"/>
  <c r="U287" i="1"/>
  <c r="V222" i="1"/>
  <c r="V257" i="1"/>
  <c r="V287" i="1"/>
  <c r="W222" i="1"/>
  <c r="W257" i="1"/>
  <c r="W287" i="1"/>
  <c r="X222" i="1"/>
  <c r="X257" i="1"/>
  <c r="X287" i="1"/>
  <c r="Y222" i="1"/>
  <c r="Y257" i="1"/>
  <c r="Y287" i="1"/>
  <c r="Z222" i="1"/>
  <c r="Z257" i="1"/>
  <c r="Z287" i="1"/>
  <c r="AA222" i="1"/>
  <c r="AA257" i="1"/>
  <c r="AA287" i="1"/>
  <c r="AB222" i="1"/>
  <c r="AB257" i="1"/>
  <c r="AB287" i="1"/>
  <c r="AC222" i="1"/>
  <c r="AC239" i="1"/>
  <c r="AC257" i="1"/>
  <c r="AC287" i="1"/>
  <c r="AD222" i="1"/>
  <c r="AD257" i="1"/>
  <c r="AD287" i="1"/>
  <c r="AE222" i="1"/>
  <c r="AE257" i="1"/>
  <c r="AE287" i="1"/>
  <c r="AF222" i="1"/>
  <c r="AF257" i="1"/>
  <c r="AF287" i="1"/>
  <c r="AG222" i="1"/>
  <c r="AG257" i="1"/>
  <c r="AG287" i="1"/>
  <c r="AH222" i="1"/>
  <c r="AH257" i="1"/>
  <c r="AH287" i="1"/>
  <c r="AI222" i="1"/>
  <c r="AI257" i="1"/>
  <c r="AI287" i="1"/>
  <c r="AJ222" i="1"/>
  <c r="AJ257" i="1"/>
  <c r="AJ287" i="1"/>
  <c r="AK222" i="1"/>
  <c r="AK257" i="1"/>
  <c r="AK287" i="1"/>
  <c r="AL222" i="1"/>
  <c r="AL257" i="1"/>
  <c r="AL287" i="1"/>
  <c r="AM222" i="1"/>
  <c r="AM257" i="1"/>
  <c r="AM287" i="1"/>
  <c r="AN222" i="1"/>
  <c r="AN257" i="1"/>
  <c r="AN287" i="1"/>
  <c r="AO222" i="1"/>
  <c r="AO239" i="1"/>
  <c r="AO257" i="1"/>
  <c r="AO287" i="1"/>
  <c r="AP222" i="1"/>
  <c r="AP257" i="1"/>
  <c r="AP287" i="1"/>
  <c r="AQ222" i="1"/>
  <c r="AQ257" i="1"/>
  <c r="AQ287" i="1"/>
  <c r="AR222" i="1"/>
  <c r="AR257" i="1"/>
  <c r="AR287" i="1"/>
  <c r="AS222" i="1"/>
  <c r="AS257" i="1"/>
  <c r="AS287" i="1"/>
  <c r="AT222" i="1"/>
  <c r="AT257" i="1"/>
  <c r="AT287" i="1"/>
  <c r="AU222" i="1"/>
  <c r="AU257" i="1"/>
  <c r="AU287" i="1"/>
  <c r="AV222" i="1"/>
  <c r="AV257" i="1"/>
  <c r="AV287" i="1"/>
  <c r="AW222" i="1"/>
  <c r="AW257" i="1"/>
  <c r="AW287" i="1"/>
  <c r="AX222" i="1"/>
  <c r="AX257" i="1"/>
  <c r="AX287" i="1"/>
  <c r="AY222" i="1"/>
  <c r="AY257" i="1"/>
  <c r="AY287" i="1"/>
  <c r="AZ222" i="1"/>
  <c r="AZ257" i="1"/>
  <c r="AZ287" i="1"/>
  <c r="BA222" i="1"/>
  <c r="BA239" i="1"/>
  <c r="BA257" i="1"/>
  <c r="BA287" i="1"/>
  <c r="BB222" i="1"/>
  <c r="BB257" i="1"/>
  <c r="BB287" i="1"/>
  <c r="BC222" i="1"/>
  <c r="BC257" i="1"/>
  <c r="BC287" i="1"/>
  <c r="BD222" i="1"/>
  <c r="BD257" i="1"/>
  <c r="BD287" i="1"/>
  <c r="BE222" i="1"/>
  <c r="BE257" i="1"/>
  <c r="BE287" i="1"/>
  <c r="BF222" i="1"/>
  <c r="BF257" i="1"/>
  <c r="BF287" i="1"/>
  <c r="BG222" i="1"/>
  <c r="BG257" i="1"/>
  <c r="BG287" i="1"/>
  <c r="BH222" i="1"/>
  <c r="BH257" i="1"/>
  <c r="BH287" i="1"/>
  <c r="BI222" i="1"/>
  <c r="BI257" i="1"/>
  <c r="BI287" i="1"/>
  <c r="BJ222" i="1"/>
  <c r="BJ257" i="1"/>
  <c r="BJ287" i="1"/>
  <c r="BK222" i="1"/>
  <c r="BK257" i="1"/>
  <c r="BK287" i="1"/>
  <c r="BL222" i="1"/>
  <c r="BL257" i="1"/>
  <c r="BL287" i="1"/>
  <c r="BM222" i="1"/>
  <c r="BM239" i="1"/>
  <c r="BM257" i="1"/>
  <c r="BM287" i="1"/>
  <c r="BN222" i="1"/>
  <c r="BN257" i="1"/>
  <c r="BN287" i="1"/>
  <c r="BO222" i="1"/>
  <c r="BO257" i="1"/>
  <c r="BO287" i="1"/>
  <c r="BP222" i="1"/>
  <c r="BP257" i="1"/>
  <c r="BP287" i="1"/>
  <c r="BQ222" i="1"/>
  <c r="BQ257" i="1"/>
  <c r="BQ287" i="1"/>
  <c r="BR222" i="1"/>
  <c r="BR257" i="1"/>
  <c r="BR287" i="1"/>
  <c r="BS222" i="1"/>
  <c r="BS257" i="1"/>
  <c r="BS287" i="1"/>
  <c r="BT222" i="1"/>
  <c r="BT257" i="1"/>
  <c r="BT287" i="1"/>
  <c r="BU222" i="1"/>
  <c r="BU257" i="1"/>
  <c r="BU287" i="1"/>
  <c r="BV222" i="1"/>
  <c r="BV257" i="1"/>
  <c r="BV287" i="1"/>
  <c r="BW222" i="1"/>
  <c r="BW257" i="1"/>
  <c r="BW287" i="1"/>
  <c r="BX222" i="1"/>
  <c r="BX257" i="1"/>
  <c r="BX287" i="1"/>
  <c r="BY222" i="1"/>
  <c r="BY239" i="1"/>
  <c r="BY257" i="1"/>
  <c r="BY287" i="1"/>
  <c r="BZ222" i="1"/>
  <c r="BZ257" i="1"/>
  <c r="BZ287" i="1"/>
  <c r="CA222" i="1"/>
  <c r="CA257" i="1"/>
  <c r="CA287" i="1"/>
  <c r="CB222" i="1"/>
  <c r="CB257" i="1"/>
  <c r="CB287" i="1"/>
  <c r="CC222" i="1"/>
  <c r="CC257" i="1"/>
  <c r="CC287" i="1"/>
  <c r="CD222" i="1"/>
  <c r="CD257" i="1"/>
  <c r="CD287" i="1"/>
  <c r="CE222" i="1"/>
  <c r="CE257" i="1"/>
  <c r="CE287" i="1"/>
  <c r="CF222" i="1"/>
  <c r="CF257" i="1"/>
  <c r="CF287" i="1"/>
  <c r="CG222" i="1"/>
  <c r="CG257" i="1"/>
  <c r="CG287" i="1"/>
  <c r="CH222" i="1"/>
  <c r="CH257" i="1"/>
  <c r="CH287" i="1"/>
  <c r="CI222" i="1"/>
  <c r="CI257" i="1"/>
  <c r="CI287" i="1"/>
  <c r="CJ222" i="1"/>
  <c r="CJ257" i="1"/>
  <c r="CJ287" i="1"/>
  <c r="CK222" i="1"/>
  <c r="CK239" i="1"/>
  <c r="CK257" i="1"/>
  <c r="CK287" i="1"/>
  <c r="CL222" i="1"/>
  <c r="CL257" i="1"/>
  <c r="CL287" i="1"/>
  <c r="CM222" i="1"/>
  <c r="CM257" i="1"/>
  <c r="CM287" i="1"/>
  <c r="CN222" i="1"/>
  <c r="CN257" i="1"/>
  <c r="CN287" i="1"/>
  <c r="CO222" i="1"/>
  <c r="CO257" i="1"/>
  <c r="CO287" i="1"/>
  <c r="CP222" i="1"/>
  <c r="CP257" i="1"/>
  <c r="CP287" i="1"/>
  <c r="CQ222" i="1"/>
  <c r="CQ257" i="1"/>
  <c r="CQ287" i="1"/>
  <c r="CR222" i="1"/>
  <c r="CR257" i="1"/>
  <c r="CR287" i="1"/>
  <c r="CS222" i="1"/>
  <c r="CS257" i="1"/>
  <c r="CS287" i="1"/>
  <c r="CT222" i="1"/>
  <c r="CT257" i="1"/>
  <c r="CT287" i="1"/>
  <c r="CU222" i="1"/>
  <c r="CU257" i="1"/>
  <c r="CU287" i="1"/>
  <c r="CV222" i="1"/>
  <c r="CV257" i="1"/>
  <c r="CV287" i="1"/>
  <c r="CW222" i="1"/>
  <c r="CW239" i="1"/>
  <c r="CW257" i="1"/>
  <c r="CW287" i="1"/>
  <c r="CX222" i="1"/>
  <c r="CX257" i="1"/>
  <c r="CX287" i="1"/>
  <c r="CY222" i="1"/>
  <c r="CY257" i="1"/>
  <c r="CY287" i="1"/>
  <c r="CZ222" i="1"/>
  <c r="CZ257" i="1"/>
  <c r="CZ287" i="1"/>
  <c r="DA222" i="1"/>
  <c r="DA257" i="1"/>
  <c r="DA287" i="1"/>
  <c r="DB222" i="1"/>
  <c r="DB257" i="1"/>
  <c r="DB287" i="1"/>
  <c r="DC222" i="1"/>
  <c r="DC257" i="1"/>
  <c r="DC287" i="1"/>
  <c r="DD222" i="1"/>
  <c r="DD257" i="1"/>
  <c r="DD287" i="1"/>
  <c r="DE222" i="1"/>
  <c r="DE257" i="1"/>
  <c r="DE287" i="1"/>
  <c r="DF222" i="1"/>
  <c r="DF257" i="1"/>
  <c r="DF287" i="1"/>
  <c r="DG222" i="1"/>
  <c r="DG257" i="1"/>
  <c r="DG287" i="1"/>
  <c r="DH222" i="1"/>
  <c r="DH257" i="1"/>
  <c r="DH287" i="1"/>
  <c r="DI222" i="1"/>
  <c r="DI239" i="1"/>
  <c r="DI257" i="1"/>
  <c r="DI287" i="1"/>
  <c r="DJ222" i="1"/>
  <c r="DJ257" i="1"/>
  <c r="DJ287" i="1"/>
  <c r="DK222" i="1"/>
  <c r="DK257" i="1"/>
  <c r="DK287" i="1"/>
  <c r="DL222" i="1"/>
  <c r="DL257" i="1"/>
  <c r="DL287" i="1"/>
  <c r="DM222" i="1"/>
  <c r="DM257" i="1"/>
  <c r="DM287" i="1"/>
  <c r="DN222" i="1"/>
  <c r="DN257" i="1"/>
  <c r="DN287" i="1"/>
  <c r="DO222" i="1"/>
  <c r="DO257" i="1"/>
  <c r="DO287" i="1"/>
  <c r="DP222" i="1"/>
  <c r="DP257" i="1"/>
  <c r="DP287" i="1"/>
  <c r="DQ222" i="1"/>
  <c r="DQ257" i="1"/>
  <c r="DQ287" i="1"/>
  <c r="DR222" i="1"/>
  <c r="DR257" i="1"/>
  <c r="DR287" i="1"/>
  <c r="DS222" i="1"/>
  <c r="DS257" i="1"/>
  <c r="DS287" i="1"/>
  <c r="DT222" i="1"/>
  <c r="DT257" i="1"/>
  <c r="DT287" i="1"/>
  <c r="DU222" i="1"/>
  <c r="DU239" i="1"/>
  <c r="DU257" i="1"/>
  <c r="DU287" i="1"/>
  <c r="DV222" i="1"/>
  <c r="DV257" i="1"/>
  <c r="DV287" i="1"/>
  <c r="DW222" i="1"/>
  <c r="DW257" i="1"/>
  <c r="DW287" i="1"/>
  <c r="DX222" i="1"/>
  <c r="DX257" i="1"/>
  <c r="DX287" i="1"/>
  <c r="DY222" i="1"/>
  <c r="DY257" i="1"/>
  <c r="DY287" i="1"/>
  <c r="DZ222" i="1"/>
  <c r="DZ257" i="1"/>
  <c r="DZ287" i="1"/>
  <c r="EA222" i="1"/>
  <c r="EA257" i="1"/>
  <c r="EA287" i="1"/>
  <c r="EB222" i="1"/>
  <c r="EB257" i="1"/>
  <c r="EB287" i="1"/>
  <c r="EC222" i="1"/>
  <c r="EC257" i="1"/>
  <c r="EC287" i="1"/>
  <c r="ED222" i="1"/>
  <c r="ED257" i="1"/>
  <c r="ED287" i="1"/>
  <c r="EE222" i="1"/>
  <c r="EE257" i="1"/>
  <c r="EE287" i="1"/>
  <c r="EF222" i="1"/>
  <c r="EF257" i="1"/>
  <c r="EF287" i="1"/>
  <c r="EG222" i="1"/>
  <c r="EG239" i="1"/>
  <c r="EG257" i="1"/>
  <c r="EG287" i="1"/>
  <c r="EH222" i="1"/>
  <c r="EH257" i="1"/>
  <c r="EH287" i="1"/>
  <c r="EI222" i="1"/>
  <c r="EI257" i="1"/>
  <c r="EI287" i="1"/>
  <c r="EJ222" i="1"/>
  <c r="EJ257" i="1"/>
  <c r="EJ287" i="1"/>
  <c r="EK222" i="1"/>
  <c r="EK257" i="1"/>
  <c r="EK287" i="1"/>
  <c r="E277" i="1"/>
  <c r="E278" i="1"/>
  <c r="E279" i="1"/>
  <c r="E280" i="1"/>
  <c r="E281" i="1"/>
  <c r="E282" i="1"/>
  <c r="E283" i="1"/>
  <c r="E284" i="1"/>
  <c r="E285" i="1"/>
  <c r="E286" i="1"/>
  <c r="E287" i="1"/>
  <c r="E276" i="1"/>
  <c r="U14" i="10"/>
  <c r="C5" i="2"/>
  <c r="U15" i="10"/>
  <c r="C6" i="2"/>
  <c r="C4" i="2"/>
  <c r="ER79" i="7"/>
  <c r="ES79" i="7"/>
  <c r="ET79" i="7"/>
  <c r="EU79" i="7"/>
  <c r="EV79" i="7"/>
  <c r="EW79" i="7"/>
  <c r="EX79" i="7"/>
  <c r="EY79" i="7"/>
  <c r="EZ79" i="7"/>
  <c r="FA79" i="7"/>
  <c r="FB79" i="7"/>
  <c r="FC79" i="7"/>
  <c r="FD79" i="7"/>
  <c r="FE79" i="7"/>
  <c r="FF79" i="7"/>
  <c r="FG79" i="7"/>
  <c r="FH79" i="7"/>
  <c r="FI79" i="7"/>
  <c r="FJ79" i="7"/>
  <c r="FK79" i="7"/>
  <c r="FL79" i="7"/>
  <c r="FM79" i="7"/>
  <c r="FN79" i="7"/>
  <c r="FO79" i="7"/>
  <c r="FP79" i="7"/>
  <c r="FQ79" i="7"/>
  <c r="FR79" i="7"/>
  <c r="FS79" i="7"/>
  <c r="FT79" i="7"/>
  <c r="FU79" i="7"/>
  <c r="FV79" i="7"/>
  <c r="FW79" i="7"/>
  <c r="FX79" i="7"/>
  <c r="FX21" i="11"/>
  <c r="FY79" i="7"/>
  <c r="FZ79" i="7"/>
  <c r="GA79" i="7"/>
  <c r="GB79" i="7"/>
  <c r="GC79" i="7"/>
  <c r="GD79" i="7"/>
  <c r="GE79" i="7"/>
  <c r="GF79" i="7"/>
  <c r="GF21" i="11"/>
  <c r="GG79" i="7"/>
  <c r="GH79" i="7"/>
  <c r="GH21" i="11"/>
  <c r="GI79" i="7"/>
  <c r="GI21" i="11"/>
  <c r="GJ79" i="7"/>
  <c r="GJ21" i="11"/>
  <c r="GK79" i="7"/>
  <c r="GL79" i="7"/>
  <c r="GM79" i="7"/>
  <c r="GM21" i="11"/>
  <c r="GN79" i="7"/>
  <c r="GN21" i="11"/>
  <c r="GO79" i="7"/>
  <c r="GP79" i="7"/>
  <c r="GQ79" i="7"/>
  <c r="GQ21" i="11"/>
  <c r="GR79" i="7"/>
  <c r="GR21" i="11"/>
  <c r="GS79" i="7"/>
  <c r="GT79" i="7"/>
  <c r="GT21" i="11"/>
  <c r="GU79" i="7"/>
  <c r="GU21" i="11"/>
  <c r="GV79" i="7"/>
  <c r="GV21" i="11"/>
  <c r="GW79" i="7"/>
  <c r="GX79" i="7"/>
  <c r="DZ44" i="13"/>
  <c r="DY41" i="11" s="1"/>
  <c r="EA44" i="13"/>
  <c r="DZ41" i="11" s="1"/>
  <c r="EB44" i="13"/>
  <c r="EA41" i="11" s="1"/>
  <c r="EC44" i="13"/>
  <c r="EB41" i="11"/>
  <c r="ED44" i="13"/>
  <c r="EC41" i="11" s="1"/>
  <c r="EE44" i="13"/>
  <c r="EF44" i="13"/>
  <c r="EE41" i="11" s="1"/>
  <c r="EG44" i="13"/>
  <c r="EF41" i="11" s="1"/>
  <c r="EH44" i="13"/>
  <c r="EG41" i="11"/>
  <c r="EI44" i="13"/>
  <c r="EH41" i="11" s="1"/>
  <c r="EJ44" i="13"/>
  <c r="EI41" i="11" s="1"/>
  <c r="EK44" i="13"/>
  <c r="EJ41" i="11"/>
  <c r="EL44" i="13"/>
  <c r="EK41" i="11" s="1"/>
  <c r="EM44" i="13"/>
  <c r="EL41" i="11" s="1"/>
  <c r="EN44" i="13"/>
  <c r="EM41" i="11" s="1"/>
  <c r="EO44" i="13"/>
  <c r="EN41" i="11" s="1"/>
  <c r="EP44" i="13"/>
  <c r="EO41" i="11"/>
  <c r="EQ44" i="13"/>
  <c r="EP41" i="11" s="1"/>
  <c r="ER44" i="13"/>
  <c r="EQ41" i="11" s="1"/>
  <c r="ES44" i="13"/>
  <c r="ER41" i="11" s="1"/>
  <c r="ET44" i="13"/>
  <c r="ES41" i="11" s="1"/>
  <c r="EU44" i="13"/>
  <c r="EV44" i="13"/>
  <c r="EU41" i="11" s="1"/>
  <c r="EW44" i="13"/>
  <c r="EV41" i="11" s="1"/>
  <c r="EX44" i="13"/>
  <c r="EW41" i="11" s="1"/>
  <c r="EY44" i="13"/>
  <c r="EX41" i="11" s="1"/>
  <c r="EZ44" i="13"/>
  <c r="FA44" i="13"/>
  <c r="EZ41" i="11" s="1"/>
  <c r="FB44" i="13"/>
  <c r="FA41" i="11" s="1"/>
  <c r="FC44" i="13"/>
  <c r="FB41" i="11" s="1"/>
  <c r="FD44" i="13"/>
  <c r="FC41" i="11" s="1"/>
  <c r="FE44" i="13"/>
  <c r="FD41" i="11" s="1"/>
  <c r="FF44" i="13"/>
  <c r="FE41" i="11" s="1"/>
  <c r="FG44" i="13"/>
  <c r="FF41" i="11" s="1"/>
  <c r="FH44" i="13"/>
  <c r="FG41" i="11" s="1"/>
  <c r="FI44" i="13"/>
  <c r="FH41" i="11" s="1"/>
  <c r="FJ44" i="13"/>
  <c r="FI41" i="11"/>
  <c r="FK44" i="13"/>
  <c r="FJ41" i="11" s="1"/>
  <c r="FL44" i="13"/>
  <c r="FK41" i="11" s="1"/>
  <c r="FM44" i="13"/>
  <c r="FL41" i="11"/>
  <c r="FN44" i="13"/>
  <c r="FM41" i="11" s="1"/>
  <c r="FO44" i="13"/>
  <c r="FP44" i="13"/>
  <c r="FQ44" i="13"/>
  <c r="FR44" i="13"/>
  <c r="FS44" i="13"/>
  <c r="FT44" i="13"/>
  <c r="FU44" i="13"/>
  <c r="FV44" i="13"/>
  <c r="FW44" i="13"/>
  <c r="FX44" i="13"/>
  <c r="FY44" i="13"/>
  <c r="FZ44" i="13"/>
  <c r="GA44" i="13"/>
  <c r="GB44" i="13"/>
  <c r="GC44" i="13"/>
  <c r="GD44" i="13"/>
  <c r="GE44" i="13"/>
  <c r="GF44" i="13"/>
  <c r="FO49" i="13"/>
  <c r="FO281" i="3"/>
  <c r="FP49" i="13"/>
  <c r="FP281" i="3"/>
  <c r="FQ49" i="13"/>
  <c r="FQ281" i="3"/>
  <c r="FR49" i="13"/>
  <c r="FR281" i="3"/>
  <c r="FS49" i="13"/>
  <c r="FS281" i="3"/>
  <c r="FT49" i="13"/>
  <c r="FT281" i="3"/>
  <c r="FU49" i="13"/>
  <c r="FU281" i="3"/>
  <c r="FV49" i="13"/>
  <c r="FV281" i="3"/>
  <c r="FW49" i="13"/>
  <c r="FW281" i="3"/>
  <c r="FX49" i="13"/>
  <c r="FX281" i="3"/>
  <c r="FY49" i="13"/>
  <c r="FY281" i="3"/>
  <c r="FZ49" i="13"/>
  <c r="FZ281" i="3"/>
  <c r="GA49" i="13"/>
  <c r="GA281" i="3"/>
  <c r="GB49" i="13"/>
  <c r="GB281" i="3"/>
  <c r="GC49" i="13"/>
  <c r="GC281" i="3"/>
  <c r="GD49" i="13"/>
  <c r="GD281" i="3"/>
  <c r="GE49" i="13"/>
  <c r="GE281" i="3"/>
  <c r="GF49" i="13"/>
  <c r="GF281" i="3"/>
  <c r="GG281" i="3"/>
  <c r="GH281" i="3"/>
  <c r="GI281" i="3"/>
  <c r="GJ281" i="3"/>
  <c r="GK281" i="3"/>
  <c r="GL281" i="3"/>
  <c r="GM281" i="3"/>
  <c r="GN281" i="3"/>
  <c r="GO281" i="3"/>
  <c r="GP281" i="3"/>
  <c r="GQ281" i="3"/>
  <c r="GR281" i="3"/>
  <c r="GS281" i="3"/>
  <c r="GT281" i="3"/>
  <c r="GU281" i="3"/>
  <c r="GV281" i="3"/>
  <c r="GW281" i="3"/>
  <c r="GX281" i="3"/>
  <c r="GY281" i="3"/>
  <c r="GZ281" i="3"/>
  <c r="HA281" i="3"/>
  <c r="HB281" i="3"/>
  <c r="HC281" i="3"/>
  <c r="HD281" i="3"/>
  <c r="HE281" i="3"/>
  <c r="HF281" i="3"/>
  <c r="HG281" i="3"/>
  <c r="HH281" i="3"/>
  <c r="HI281" i="3"/>
  <c r="HJ281" i="3"/>
  <c r="HK281" i="3"/>
  <c r="HL281" i="3"/>
  <c r="HM281" i="3"/>
  <c r="HN281" i="3"/>
  <c r="HO281" i="3"/>
  <c r="HP281" i="3"/>
  <c r="HQ281" i="3"/>
  <c r="HR281" i="3"/>
  <c r="HS281" i="3"/>
  <c r="HT281" i="3"/>
  <c r="HU281" i="3"/>
  <c r="HV281" i="3"/>
  <c r="HW281" i="3"/>
  <c r="HX281" i="3"/>
  <c r="HY281" i="3"/>
  <c r="HZ281" i="3"/>
  <c r="IA281" i="3"/>
  <c r="IB281" i="3"/>
  <c r="IC281" i="3"/>
  <c r="ID281" i="3"/>
  <c r="IE281" i="3"/>
  <c r="IF281" i="3"/>
  <c r="IG281" i="3"/>
  <c r="IH281" i="3"/>
  <c r="II281" i="3"/>
  <c r="IJ281" i="3"/>
  <c r="IK281" i="3"/>
  <c r="IL281" i="3"/>
  <c r="IM281" i="3"/>
  <c r="IN281" i="3"/>
  <c r="IO281" i="3"/>
  <c r="IP281" i="3"/>
  <c r="IQ281" i="3"/>
  <c r="IR281" i="3"/>
  <c r="IS281" i="3"/>
  <c r="IT281" i="3"/>
  <c r="IU281" i="3"/>
  <c r="CL219" i="13"/>
  <c r="CM219" i="13"/>
  <c r="CN219" i="13"/>
  <c r="CO219" i="13"/>
  <c r="CP219" i="13"/>
  <c r="CQ219" i="13"/>
  <c r="CR219" i="13"/>
  <c r="CS219" i="13"/>
  <c r="CT219" i="13"/>
  <c r="CU219" i="13"/>
  <c r="CV219" i="13"/>
  <c r="CW219" i="13"/>
  <c r="CX219" i="13"/>
  <c r="CY219" i="13"/>
  <c r="CZ219" i="13"/>
  <c r="DA219" i="13"/>
  <c r="DB219" i="13"/>
  <c r="DC219" i="13"/>
  <c r="DD219" i="13"/>
  <c r="DE219" i="13"/>
  <c r="DF219" i="13"/>
  <c r="DG219" i="13"/>
  <c r="DH219" i="13"/>
  <c r="DI219" i="13"/>
  <c r="DJ219" i="13"/>
  <c r="DK219" i="13"/>
  <c r="DL219" i="13"/>
  <c r="DM219" i="13"/>
  <c r="DN219" i="13"/>
  <c r="DO219" i="13"/>
  <c r="DP219" i="13"/>
  <c r="DQ219" i="13"/>
  <c r="DR219" i="13"/>
  <c r="DS219" i="13"/>
  <c r="DT219" i="13"/>
  <c r="DU219" i="13"/>
  <c r="DV219" i="13"/>
  <c r="DW219" i="13"/>
  <c r="DX219" i="13"/>
  <c r="DY219" i="13"/>
  <c r="DZ219" i="13"/>
  <c r="EA219" i="13"/>
  <c r="EB219" i="13"/>
  <c r="EC219" i="13"/>
  <c r="ED219" i="13"/>
  <c r="EE219" i="13"/>
  <c r="EF219" i="13"/>
  <c r="EG219" i="13"/>
  <c r="EH219" i="13"/>
  <c r="EI219" i="13"/>
  <c r="EJ219" i="13"/>
  <c r="EK219" i="13"/>
  <c r="EL219" i="13"/>
  <c r="EM219" i="13"/>
  <c r="EN219" i="13"/>
  <c r="EO219" i="13"/>
  <c r="EP219" i="13"/>
  <c r="EQ219" i="13"/>
  <c r="ER219" i="13"/>
  <c r="ES219" i="13"/>
  <c r="ET219" i="13"/>
  <c r="EU219" i="13"/>
  <c r="EV219" i="13"/>
  <c r="EW219" i="13"/>
  <c r="EX219" i="13"/>
  <c r="EY219" i="13"/>
  <c r="EZ219" i="13"/>
  <c r="FA219" i="13"/>
  <c r="FB219" i="13"/>
  <c r="FC219" i="13"/>
  <c r="FD219" i="13"/>
  <c r="FE219" i="13"/>
  <c r="FF219" i="13"/>
  <c r="FG219" i="13"/>
  <c r="FH219" i="13"/>
  <c r="FI219" i="13"/>
  <c r="FJ219" i="13"/>
  <c r="FK219" i="13"/>
  <c r="FL219" i="13"/>
  <c r="FM219" i="13"/>
  <c r="FN219" i="13"/>
  <c r="F219" i="13"/>
  <c r="G219" i="13"/>
  <c r="H219" i="13"/>
  <c r="I219" i="13"/>
  <c r="J219" i="13"/>
  <c r="K219" i="13"/>
  <c r="L219" i="13"/>
  <c r="M219" i="13"/>
  <c r="N219" i="13"/>
  <c r="O219" i="13"/>
  <c r="P219" i="13"/>
  <c r="Q219" i="13"/>
  <c r="R219" i="13"/>
  <c r="S219" i="13"/>
  <c r="T219" i="13"/>
  <c r="U219" i="13"/>
  <c r="V219" i="13"/>
  <c r="W219" i="13"/>
  <c r="X219" i="13"/>
  <c r="Y219" i="13"/>
  <c r="Z219" i="13"/>
  <c r="AA219" i="13"/>
  <c r="AB219" i="13"/>
  <c r="AC219" i="13"/>
  <c r="AD219" i="13"/>
  <c r="AE219" i="13"/>
  <c r="AF219" i="13"/>
  <c r="AG219" i="13"/>
  <c r="AH219" i="13"/>
  <c r="AI219" i="13"/>
  <c r="AJ219" i="13"/>
  <c r="AK219" i="13"/>
  <c r="AL219" i="13"/>
  <c r="AM219" i="13"/>
  <c r="AN219" i="13"/>
  <c r="AO219" i="13"/>
  <c r="AP219" i="13"/>
  <c r="AQ219" i="13"/>
  <c r="AR219" i="13"/>
  <c r="AS219" i="13"/>
  <c r="AT219" i="13"/>
  <c r="AU219" i="13"/>
  <c r="AV219" i="13"/>
  <c r="AW219" i="13"/>
  <c r="AX219" i="13"/>
  <c r="AY219" i="13"/>
  <c r="AZ219" i="13"/>
  <c r="BA219" i="13"/>
  <c r="BB219" i="13"/>
  <c r="BC219" i="13"/>
  <c r="BD219" i="13"/>
  <c r="BE219" i="13"/>
  <c r="BF219" i="13"/>
  <c r="BG219" i="13"/>
  <c r="BH219" i="13"/>
  <c r="BI219" i="13"/>
  <c r="BJ219" i="13"/>
  <c r="BK219" i="13"/>
  <c r="BL219" i="13"/>
  <c r="BM219" i="13"/>
  <c r="BN219" i="13"/>
  <c r="BO219" i="13"/>
  <c r="BP219" i="13"/>
  <c r="BQ219" i="13"/>
  <c r="BR219" i="13"/>
  <c r="BS219" i="13"/>
  <c r="BT219" i="13"/>
  <c r="BU219" i="13"/>
  <c r="BV219" i="13"/>
  <c r="BW219" i="13"/>
  <c r="BX219" i="13"/>
  <c r="BY219" i="13"/>
  <c r="BZ219" i="13"/>
  <c r="CA219" i="13"/>
  <c r="CB219" i="13"/>
  <c r="CC219" i="13"/>
  <c r="CD219" i="13"/>
  <c r="CE219" i="13"/>
  <c r="CF219" i="13"/>
  <c r="CG219" i="13"/>
  <c r="CH219" i="13"/>
  <c r="CI219" i="13"/>
  <c r="CJ219" i="13"/>
  <c r="CK219" i="13"/>
  <c r="E219" i="13"/>
  <c r="EY201" i="3"/>
  <c r="EY197" i="3"/>
  <c r="EY254" i="3"/>
  <c r="EZ201" i="3"/>
  <c r="EZ197" i="3"/>
  <c r="EZ254" i="3"/>
  <c r="FA201" i="3"/>
  <c r="FA197" i="3"/>
  <c r="FA254" i="3"/>
  <c r="FB201" i="3"/>
  <c r="FB197" i="3"/>
  <c r="FB254" i="3"/>
  <c r="FC201" i="3"/>
  <c r="FC197" i="3"/>
  <c r="FC254" i="3"/>
  <c r="FD201" i="3"/>
  <c r="FD197" i="3"/>
  <c r="FD254" i="3"/>
  <c r="FE201" i="3"/>
  <c r="FE197" i="3"/>
  <c r="FE254" i="3"/>
  <c r="FF201" i="3"/>
  <c r="FF197" i="3"/>
  <c r="FF254" i="3"/>
  <c r="FG201" i="3"/>
  <c r="FG197" i="3"/>
  <c r="FG254" i="3"/>
  <c r="FH201" i="3"/>
  <c r="FH197" i="3"/>
  <c r="FH254" i="3"/>
  <c r="FI201" i="3"/>
  <c r="FI197" i="3"/>
  <c r="FI254" i="3"/>
  <c r="FJ201" i="3"/>
  <c r="FJ197" i="3"/>
  <c r="FJ254" i="3"/>
  <c r="FK201" i="3"/>
  <c r="FK197" i="3"/>
  <c r="FK254" i="3"/>
  <c r="FL201" i="3"/>
  <c r="FL197" i="3"/>
  <c r="FL254" i="3"/>
  <c r="FM201" i="3"/>
  <c r="FM197" i="3"/>
  <c r="FM254" i="3"/>
  <c r="FN201" i="3"/>
  <c r="FN197" i="3"/>
  <c r="FN254" i="3"/>
  <c r="FO201" i="3"/>
  <c r="FO197" i="3"/>
  <c r="FO254" i="3"/>
  <c r="FP201" i="3"/>
  <c r="FP197" i="3"/>
  <c r="FP254" i="3"/>
  <c r="FQ201" i="3"/>
  <c r="FQ197" i="3"/>
  <c r="FQ254" i="3"/>
  <c r="FR201" i="3"/>
  <c r="FR197" i="3"/>
  <c r="FR254" i="3"/>
  <c r="FS201" i="3"/>
  <c r="FS197" i="3"/>
  <c r="FS254" i="3"/>
  <c r="FT201" i="3"/>
  <c r="FT197" i="3"/>
  <c r="FT254" i="3"/>
  <c r="FU201" i="3"/>
  <c r="FU197" i="3"/>
  <c r="FU254" i="3"/>
  <c r="FV201" i="3"/>
  <c r="FV197" i="3"/>
  <c r="FV254" i="3"/>
  <c r="FW201" i="3"/>
  <c r="FW197" i="3"/>
  <c r="FW254" i="3"/>
  <c r="FX201" i="3"/>
  <c r="FX197" i="3"/>
  <c r="FX254" i="3"/>
  <c r="FY201" i="3"/>
  <c r="FY197" i="3"/>
  <c r="FY254" i="3"/>
  <c r="FZ201" i="3"/>
  <c r="FZ197" i="3"/>
  <c r="FZ254" i="3"/>
  <c r="GA201" i="3"/>
  <c r="GA197" i="3"/>
  <c r="GA254" i="3"/>
  <c r="GB201" i="3"/>
  <c r="GB197" i="3"/>
  <c r="GB254" i="3"/>
  <c r="GC201" i="3"/>
  <c r="GC197" i="3"/>
  <c r="GC254" i="3"/>
  <c r="GD201" i="3"/>
  <c r="GD197" i="3"/>
  <c r="GD254" i="3"/>
  <c r="GE201" i="3"/>
  <c r="GE197" i="3"/>
  <c r="GE254" i="3"/>
  <c r="GF201" i="3"/>
  <c r="GF197" i="3"/>
  <c r="GF254" i="3"/>
  <c r="GG201" i="3"/>
  <c r="GG197" i="3"/>
  <c r="GG254" i="3"/>
  <c r="GH201" i="3"/>
  <c r="GH197" i="3"/>
  <c r="GH254" i="3"/>
  <c r="GI201" i="3"/>
  <c r="GI197" i="3"/>
  <c r="GI254" i="3"/>
  <c r="GJ201" i="3"/>
  <c r="GJ197" i="3"/>
  <c r="GJ254" i="3"/>
  <c r="GK201" i="3"/>
  <c r="GK197" i="3"/>
  <c r="GK254" i="3"/>
  <c r="GL201" i="3"/>
  <c r="GL197" i="3"/>
  <c r="GL254" i="3"/>
  <c r="GM201" i="3"/>
  <c r="GM197" i="3"/>
  <c r="GM254" i="3"/>
  <c r="GN201" i="3"/>
  <c r="GN197" i="3"/>
  <c r="GN254" i="3"/>
  <c r="GO201" i="3"/>
  <c r="GO197" i="3"/>
  <c r="GO254" i="3"/>
  <c r="GP201" i="3"/>
  <c r="GP197" i="3"/>
  <c r="GP254" i="3"/>
  <c r="GQ201" i="3"/>
  <c r="GQ197" i="3"/>
  <c r="GQ254" i="3"/>
  <c r="GR201" i="3"/>
  <c r="GR197" i="3"/>
  <c r="GR254" i="3"/>
  <c r="GS201" i="3"/>
  <c r="GS197" i="3"/>
  <c r="GS254" i="3"/>
  <c r="GT201" i="3"/>
  <c r="GT197" i="3"/>
  <c r="GT254" i="3"/>
  <c r="GU201" i="3"/>
  <c r="GU197" i="3"/>
  <c r="GU254" i="3"/>
  <c r="GV201" i="3"/>
  <c r="GV197" i="3"/>
  <c r="GV254" i="3"/>
  <c r="GW201" i="3"/>
  <c r="GW197" i="3"/>
  <c r="GW254" i="3"/>
  <c r="GX201" i="3"/>
  <c r="GX197" i="3"/>
  <c r="GX254" i="3"/>
  <c r="GY201" i="3"/>
  <c r="GY197" i="3"/>
  <c r="GY254" i="3"/>
  <c r="GZ201" i="3"/>
  <c r="GZ197" i="3"/>
  <c r="GZ254" i="3"/>
  <c r="HA201" i="3"/>
  <c r="HA197" i="3"/>
  <c r="HA254" i="3"/>
  <c r="HB201" i="3"/>
  <c r="HB197" i="3"/>
  <c r="HB254" i="3"/>
  <c r="HC201" i="3"/>
  <c r="HC197" i="3"/>
  <c r="HC254" i="3"/>
  <c r="HD201" i="3"/>
  <c r="HD197" i="3"/>
  <c r="HD254" i="3"/>
  <c r="HE201" i="3"/>
  <c r="HE197" i="3"/>
  <c r="HE254" i="3"/>
  <c r="HF201" i="3"/>
  <c r="HF197" i="3"/>
  <c r="HF254" i="3"/>
  <c r="HG201" i="3"/>
  <c r="HG197" i="3"/>
  <c r="HG254" i="3"/>
  <c r="HH201" i="3"/>
  <c r="HH197" i="3"/>
  <c r="HH254" i="3"/>
  <c r="HI201" i="3"/>
  <c r="HI197" i="3"/>
  <c r="HI254" i="3"/>
  <c r="HJ201" i="3"/>
  <c r="HJ197" i="3"/>
  <c r="HJ254" i="3"/>
  <c r="HK201" i="3"/>
  <c r="HK197" i="3"/>
  <c r="HK254" i="3"/>
  <c r="HL201" i="3"/>
  <c r="HL197" i="3"/>
  <c r="HL254" i="3"/>
  <c r="HM201" i="3"/>
  <c r="HM197" i="3"/>
  <c r="HM254" i="3"/>
  <c r="HN201" i="3"/>
  <c r="HN197" i="3"/>
  <c r="HN254" i="3"/>
  <c r="HO201" i="3"/>
  <c r="HO197" i="3"/>
  <c r="HO254" i="3"/>
  <c r="HP201" i="3"/>
  <c r="HP197" i="3"/>
  <c r="HP254" i="3"/>
  <c r="HQ201" i="3"/>
  <c r="HQ197" i="3"/>
  <c r="HQ254" i="3"/>
  <c r="HR201" i="3"/>
  <c r="HR197" i="3"/>
  <c r="HR254" i="3"/>
  <c r="HS201" i="3"/>
  <c r="HS197" i="3"/>
  <c r="HS254" i="3"/>
  <c r="HT201" i="3"/>
  <c r="HT197" i="3"/>
  <c r="HT254" i="3"/>
  <c r="HU201" i="3"/>
  <c r="HU197" i="3"/>
  <c r="HU254" i="3"/>
  <c r="HV201" i="3"/>
  <c r="HV197" i="3"/>
  <c r="HV254" i="3"/>
  <c r="HW201" i="3"/>
  <c r="HW197" i="3"/>
  <c r="HW254" i="3"/>
  <c r="HX201" i="3"/>
  <c r="HX197" i="3"/>
  <c r="HX254" i="3"/>
  <c r="HY201" i="3"/>
  <c r="HY197" i="3"/>
  <c r="HY254" i="3"/>
  <c r="HZ201" i="3"/>
  <c r="HZ197" i="3"/>
  <c r="HZ254" i="3"/>
  <c r="IA201" i="3"/>
  <c r="IA197" i="3"/>
  <c r="IA254" i="3"/>
  <c r="IB201" i="3"/>
  <c r="IB197" i="3"/>
  <c r="IB254" i="3"/>
  <c r="IC201" i="3"/>
  <c r="IC197" i="3"/>
  <c r="IC254" i="3"/>
  <c r="ID201" i="3"/>
  <c r="ID197" i="3"/>
  <c r="ID254" i="3"/>
  <c r="IE201" i="3"/>
  <c r="IE197" i="3"/>
  <c r="IE254" i="3"/>
  <c r="IF201" i="3"/>
  <c r="IF197" i="3"/>
  <c r="IF254" i="3"/>
  <c r="IG201" i="3"/>
  <c r="IG197" i="3"/>
  <c r="IG254" i="3"/>
  <c r="IH201" i="3"/>
  <c r="IH197" i="3"/>
  <c r="IH254" i="3"/>
  <c r="II201" i="3"/>
  <c r="II197" i="3"/>
  <c r="II254" i="3"/>
  <c r="IJ201" i="3"/>
  <c r="IJ197" i="3"/>
  <c r="IJ254" i="3"/>
  <c r="IK201" i="3"/>
  <c r="IK197" i="3"/>
  <c r="IK254" i="3"/>
  <c r="IL201" i="3"/>
  <c r="IL197" i="3"/>
  <c r="IL254" i="3"/>
  <c r="IM201" i="3"/>
  <c r="IM197" i="3"/>
  <c r="IM254" i="3"/>
  <c r="IN201" i="3"/>
  <c r="IN197" i="3"/>
  <c r="IN254" i="3"/>
  <c r="IO201" i="3"/>
  <c r="IO197" i="3"/>
  <c r="IO254" i="3"/>
  <c r="IP201" i="3"/>
  <c r="IP197" i="3"/>
  <c r="IP254" i="3"/>
  <c r="IQ201" i="3"/>
  <c r="IQ197" i="3"/>
  <c r="IQ254" i="3"/>
  <c r="EY255" i="3"/>
  <c r="EZ255" i="3"/>
  <c r="FA255" i="3"/>
  <c r="FB255" i="3"/>
  <c r="FC255" i="3"/>
  <c r="FD255" i="3"/>
  <c r="FE255" i="3"/>
  <c r="FF255" i="3"/>
  <c r="FG255" i="3"/>
  <c r="FH255" i="3"/>
  <c r="FI255" i="3"/>
  <c r="FJ255" i="3"/>
  <c r="FK255" i="3"/>
  <c r="FL255" i="3"/>
  <c r="FM255" i="3"/>
  <c r="FN255" i="3"/>
  <c r="FO255" i="3"/>
  <c r="FP255" i="3"/>
  <c r="FQ255" i="3"/>
  <c r="FR255" i="3"/>
  <c r="FS255" i="3"/>
  <c r="FT255" i="3"/>
  <c r="FU255" i="3"/>
  <c r="FV255" i="3"/>
  <c r="FW255" i="3"/>
  <c r="FX255" i="3"/>
  <c r="FY255" i="3"/>
  <c r="FZ255" i="3"/>
  <c r="GA255" i="3"/>
  <c r="GB255" i="3"/>
  <c r="GC255" i="3"/>
  <c r="GD255" i="3"/>
  <c r="GE255" i="3"/>
  <c r="GF255" i="3"/>
  <c r="GG255" i="3"/>
  <c r="GH255" i="3"/>
  <c r="GI255" i="3"/>
  <c r="GJ255" i="3"/>
  <c r="GK255" i="3"/>
  <c r="GL255" i="3"/>
  <c r="GM255" i="3"/>
  <c r="GN255" i="3"/>
  <c r="GO255" i="3"/>
  <c r="GP255" i="3"/>
  <c r="GQ255" i="3"/>
  <c r="GR255" i="3"/>
  <c r="GS255" i="3"/>
  <c r="GT255" i="3"/>
  <c r="GU255" i="3"/>
  <c r="GV255" i="3"/>
  <c r="GW255" i="3"/>
  <c r="GX255" i="3"/>
  <c r="GY255" i="3"/>
  <c r="GZ255" i="3"/>
  <c r="HA255" i="3"/>
  <c r="HB255" i="3"/>
  <c r="HC255" i="3"/>
  <c r="HD255" i="3"/>
  <c r="HE255" i="3"/>
  <c r="HF255" i="3"/>
  <c r="HG255" i="3"/>
  <c r="HH255" i="3"/>
  <c r="HI255" i="3"/>
  <c r="HJ255" i="3"/>
  <c r="HK255" i="3"/>
  <c r="HL255" i="3"/>
  <c r="HM255" i="3"/>
  <c r="HN255" i="3"/>
  <c r="HO255" i="3"/>
  <c r="HP255" i="3"/>
  <c r="HQ255" i="3"/>
  <c r="HR255" i="3"/>
  <c r="HS255" i="3"/>
  <c r="HT255" i="3"/>
  <c r="HU255" i="3"/>
  <c r="HV255" i="3"/>
  <c r="HW255" i="3"/>
  <c r="HX255" i="3"/>
  <c r="HY255" i="3"/>
  <c r="HZ255" i="3"/>
  <c r="IA255" i="3"/>
  <c r="IB255" i="3"/>
  <c r="IC255" i="3"/>
  <c r="ID255" i="3"/>
  <c r="IE255" i="3"/>
  <c r="IF255" i="3"/>
  <c r="IG255" i="3"/>
  <c r="IH255" i="3"/>
  <c r="II255" i="3"/>
  <c r="IJ255" i="3"/>
  <c r="IK255" i="3"/>
  <c r="IL255" i="3"/>
  <c r="IM255" i="3"/>
  <c r="IN255" i="3"/>
  <c r="IO255" i="3"/>
  <c r="IP255" i="3"/>
  <c r="IQ255" i="3"/>
  <c r="EY256" i="3"/>
  <c r="EZ256" i="3"/>
  <c r="FA256" i="3"/>
  <c r="FB256" i="3"/>
  <c r="FC256" i="3"/>
  <c r="FD256" i="3"/>
  <c r="FE256" i="3"/>
  <c r="FF256" i="3"/>
  <c r="FG256" i="3"/>
  <c r="FH256" i="3"/>
  <c r="FI256" i="3"/>
  <c r="FJ256" i="3"/>
  <c r="FK256" i="3"/>
  <c r="FL256" i="3"/>
  <c r="FM256" i="3"/>
  <c r="FN256" i="3"/>
  <c r="FO256" i="3"/>
  <c r="FP256" i="3"/>
  <c r="FQ256" i="3"/>
  <c r="FR256" i="3"/>
  <c r="FS256" i="3"/>
  <c r="FT256" i="3"/>
  <c r="FU256" i="3"/>
  <c r="FV256" i="3"/>
  <c r="FW256" i="3"/>
  <c r="FX256" i="3"/>
  <c r="FY256" i="3"/>
  <c r="FZ256" i="3"/>
  <c r="GA256" i="3"/>
  <c r="GB256" i="3"/>
  <c r="GC256" i="3"/>
  <c r="GD256" i="3"/>
  <c r="GE256" i="3"/>
  <c r="GF256" i="3"/>
  <c r="GG256" i="3"/>
  <c r="GH256" i="3"/>
  <c r="GI256" i="3"/>
  <c r="GJ256" i="3"/>
  <c r="GK256" i="3"/>
  <c r="GL256" i="3"/>
  <c r="GM256" i="3"/>
  <c r="GN256" i="3"/>
  <c r="GO256" i="3"/>
  <c r="GP256" i="3"/>
  <c r="GQ256" i="3"/>
  <c r="GR256" i="3"/>
  <c r="GS256" i="3"/>
  <c r="GT256" i="3"/>
  <c r="GU256" i="3"/>
  <c r="GV256" i="3"/>
  <c r="GW256" i="3"/>
  <c r="GX256" i="3"/>
  <c r="GY256" i="3"/>
  <c r="GZ256" i="3"/>
  <c r="HA256" i="3"/>
  <c r="HB256" i="3"/>
  <c r="HC256" i="3"/>
  <c r="HD256" i="3"/>
  <c r="HE256" i="3"/>
  <c r="HF256" i="3"/>
  <c r="HG256" i="3"/>
  <c r="HH256" i="3"/>
  <c r="HI256" i="3"/>
  <c r="HJ256" i="3"/>
  <c r="HK256" i="3"/>
  <c r="HL256" i="3"/>
  <c r="HM256" i="3"/>
  <c r="HN256" i="3"/>
  <c r="HO256" i="3"/>
  <c r="HP256" i="3"/>
  <c r="HQ256" i="3"/>
  <c r="HR256" i="3"/>
  <c r="HS256" i="3"/>
  <c r="HT256" i="3"/>
  <c r="HU256" i="3"/>
  <c r="HV256" i="3"/>
  <c r="HW256" i="3"/>
  <c r="HX256" i="3"/>
  <c r="HY256" i="3"/>
  <c r="HZ256" i="3"/>
  <c r="IA256" i="3"/>
  <c r="IB256" i="3"/>
  <c r="IC256" i="3"/>
  <c r="ID256" i="3"/>
  <c r="IE256" i="3"/>
  <c r="IF256" i="3"/>
  <c r="IG256" i="3"/>
  <c r="IH256" i="3"/>
  <c r="II256" i="3"/>
  <c r="IJ256" i="3"/>
  <c r="IK256" i="3"/>
  <c r="IL256" i="3"/>
  <c r="IM256" i="3"/>
  <c r="IN256" i="3"/>
  <c r="IO256" i="3"/>
  <c r="IP256" i="3"/>
  <c r="IQ256" i="3"/>
  <c r="GY2" i="11"/>
  <c r="GZ2" i="11"/>
  <c r="HA2" i="11"/>
  <c r="HB2" i="11"/>
  <c r="HC2" i="11"/>
  <c r="HD2" i="11"/>
  <c r="HE2" i="11"/>
  <c r="HF2" i="11"/>
  <c r="GY4" i="11"/>
  <c r="GZ4" i="11"/>
  <c r="HA4" i="11"/>
  <c r="HB4" i="11"/>
  <c r="HC4" i="11"/>
  <c r="HD4" i="11"/>
  <c r="HE4" i="11"/>
  <c r="HF4" i="11"/>
  <c r="GY5" i="11"/>
  <c r="GZ5" i="11"/>
  <c r="HA5" i="11"/>
  <c r="HB5" i="11"/>
  <c r="HC5" i="11"/>
  <c r="HD5" i="11"/>
  <c r="HE5" i="11"/>
  <c r="HF5" i="11"/>
  <c r="FO45" i="13"/>
  <c r="FN6" i="11"/>
  <c r="FP45" i="13"/>
  <c r="FO6" i="11"/>
  <c r="FQ45" i="13"/>
  <c r="FP6" i="11"/>
  <c r="FR45" i="13"/>
  <c r="FQ6" i="11"/>
  <c r="FS45" i="13"/>
  <c r="FR6" i="11"/>
  <c r="FT45" i="13"/>
  <c r="FS6" i="11"/>
  <c r="FU45" i="13"/>
  <c r="FT6" i="11"/>
  <c r="FV45" i="13"/>
  <c r="FU6" i="11"/>
  <c r="FW45" i="13"/>
  <c r="FV6" i="11"/>
  <c r="FX45" i="13"/>
  <c r="FW6" i="11"/>
  <c r="FY45" i="13"/>
  <c r="FX6" i="11"/>
  <c r="FZ45" i="13"/>
  <c r="FY6" i="11"/>
  <c r="GA45" i="13"/>
  <c r="FZ6" i="11"/>
  <c r="GB45" i="13"/>
  <c r="GA6" i="11"/>
  <c r="GC45" i="13"/>
  <c r="GB6" i="11"/>
  <c r="GD45" i="13"/>
  <c r="GC6" i="11"/>
  <c r="GE45" i="13"/>
  <c r="GD6" i="11"/>
  <c r="GF45" i="13"/>
  <c r="GE6" i="11"/>
  <c r="GF6" i="11"/>
  <c r="GG6" i="11"/>
  <c r="GH6" i="11"/>
  <c r="GI6" i="11"/>
  <c r="GJ6" i="11"/>
  <c r="GK6" i="11"/>
  <c r="GL6" i="11"/>
  <c r="GM6" i="11"/>
  <c r="GN6" i="11"/>
  <c r="GO6" i="11"/>
  <c r="GP6" i="11"/>
  <c r="GQ6" i="11"/>
  <c r="GR6" i="11"/>
  <c r="GS6" i="11"/>
  <c r="GT6" i="11"/>
  <c r="GU6" i="11"/>
  <c r="GV6" i="11"/>
  <c r="GW6" i="11"/>
  <c r="GX6" i="11"/>
  <c r="GY6" i="11"/>
  <c r="GZ6" i="11"/>
  <c r="HA6" i="11"/>
  <c r="HB6" i="11"/>
  <c r="HC6" i="11"/>
  <c r="HD6" i="11"/>
  <c r="HE6" i="11"/>
  <c r="HF6" i="11"/>
  <c r="GY10" i="11"/>
  <c r="GZ10" i="11"/>
  <c r="HA10" i="11"/>
  <c r="HB10" i="11"/>
  <c r="HC10" i="11"/>
  <c r="HD10" i="11"/>
  <c r="HE10" i="11"/>
  <c r="HF10" i="11"/>
  <c r="GY11" i="11"/>
  <c r="GZ11" i="11"/>
  <c r="HA11" i="11"/>
  <c r="HB11" i="11"/>
  <c r="HC11" i="11"/>
  <c r="HD11" i="11"/>
  <c r="HE11" i="11"/>
  <c r="HF11" i="11"/>
  <c r="GY12" i="11"/>
  <c r="GZ12" i="11"/>
  <c r="HA12" i="11"/>
  <c r="HB12" i="11"/>
  <c r="HC12" i="11"/>
  <c r="HD12" i="11"/>
  <c r="HE12" i="11"/>
  <c r="HF12" i="11"/>
  <c r="GY13" i="11"/>
  <c r="GZ13" i="11"/>
  <c r="HA13" i="11"/>
  <c r="HB13" i="11"/>
  <c r="HC13" i="11"/>
  <c r="HD13" i="11"/>
  <c r="HE13" i="11"/>
  <c r="HF13" i="11"/>
  <c r="GY14" i="11"/>
  <c r="GZ14" i="11"/>
  <c r="HA14" i="11"/>
  <c r="HB14" i="11"/>
  <c r="HC14" i="11"/>
  <c r="HD14" i="11"/>
  <c r="HE14" i="11"/>
  <c r="HF14" i="11"/>
  <c r="GY15" i="11"/>
  <c r="GZ15" i="11"/>
  <c r="HA15" i="11"/>
  <c r="HB15" i="11"/>
  <c r="HC15" i="11"/>
  <c r="HD15" i="11"/>
  <c r="HE15" i="11"/>
  <c r="HF15" i="11"/>
  <c r="GY16" i="11"/>
  <c r="GZ16" i="11"/>
  <c r="HA16" i="11"/>
  <c r="HB16" i="11"/>
  <c r="HC16" i="11"/>
  <c r="HD16" i="11"/>
  <c r="HE16" i="11"/>
  <c r="HF16" i="11"/>
  <c r="GY17" i="11"/>
  <c r="GZ17" i="11"/>
  <c r="HA17" i="11"/>
  <c r="HB17" i="11"/>
  <c r="HC17" i="11"/>
  <c r="HD17" i="11"/>
  <c r="HE17" i="11"/>
  <c r="HF17" i="11"/>
  <c r="GY18" i="11"/>
  <c r="GZ18" i="11"/>
  <c r="HA18" i="11"/>
  <c r="HB18" i="11"/>
  <c r="HC18" i="11"/>
  <c r="HD18" i="11"/>
  <c r="HE18" i="11"/>
  <c r="HF18" i="11"/>
  <c r="GY19" i="11"/>
  <c r="GZ19" i="11"/>
  <c r="HA19" i="11"/>
  <c r="HB19" i="11"/>
  <c r="HC19" i="11"/>
  <c r="HD19" i="11"/>
  <c r="HE19" i="11"/>
  <c r="HF19" i="11"/>
  <c r="GY20" i="11"/>
  <c r="GZ20" i="11"/>
  <c r="HA20" i="11"/>
  <c r="HB20" i="11"/>
  <c r="HC20" i="11"/>
  <c r="HD20" i="11"/>
  <c r="HE20" i="11"/>
  <c r="HF20" i="11"/>
  <c r="ER21" i="11"/>
  <c r="ES21" i="11"/>
  <c r="ET21" i="11"/>
  <c r="EU21" i="11"/>
  <c r="EV21" i="11"/>
  <c r="EW21" i="11"/>
  <c r="EX21" i="11"/>
  <c r="EY21" i="11"/>
  <c r="EZ21" i="11"/>
  <c r="FA21" i="11"/>
  <c r="FB21" i="11"/>
  <c r="FC21" i="11"/>
  <c r="FD21" i="11"/>
  <c r="FE21" i="11"/>
  <c r="FF21" i="11"/>
  <c r="FG21" i="11"/>
  <c r="FH21" i="11"/>
  <c r="FI21" i="11"/>
  <c r="FJ21" i="11"/>
  <c r="FK21" i="11"/>
  <c r="FL21" i="11"/>
  <c r="FM21" i="11"/>
  <c r="FN21" i="11"/>
  <c r="FO21" i="11"/>
  <c r="FP21" i="11"/>
  <c r="FQ21" i="11"/>
  <c r="FR21" i="11"/>
  <c r="FS21" i="11"/>
  <c r="FT21" i="11"/>
  <c r="FU21" i="11"/>
  <c r="FV21" i="11"/>
  <c r="FW21" i="11"/>
  <c r="FY21" i="11"/>
  <c r="FZ21" i="11"/>
  <c r="GA21" i="11"/>
  <c r="GB21" i="11"/>
  <c r="GC21" i="11"/>
  <c r="GD21" i="11"/>
  <c r="GE21" i="11"/>
  <c r="GG21" i="11"/>
  <c r="GK21" i="11"/>
  <c r="GL21" i="11"/>
  <c r="GO21" i="11"/>
  <c r="GP21" i="11"/>
  <c r="GS21" i="11"/>
  <c r="GW21" i="11"/>
  <c r="GX21" i="11"/>
  <c r="GY21" i="11"/>
  <c r="GZ21" i="11"/>
  <c r="HA21" i="11"/>
  <c r="HB21" i="11"/>
  <c r="HC21" i="11"/>
  <c r="HD21" i="11"/>
  <c r="HE21" i="11"/>
  <c r="HF21" i="11"/>
  <c r="GY29" i="11"/>
  <c r="GZ29" i="11"/>
  <c r="HA29" i="11"/>
  <c r="HB29" i="11"/>
  <c r="HC29" i="11"/>
  <c r="HD29" i="11"/>
  <c r="HE29" i="11"/>
  <c r="HF29" i="11"/>
  <c r="FO46" i="13"/>
  <c r="FN30" i="11"/>
  <c r="FP46" i="13"/>
  <c r="FO30" i="11"/>
  <c r="FQ46" i="13"/>
  <c r="FP30" i="11"/>
  <c r="FR46" i="13"/>
  <c r="FQ30" i="11"/>
  <c r="FS46" i="13"/>
  <c r="FR30" i="11"/>
  <c r="FT46" i="13"/>
  <c r="FS30" i="11"/>
  <c r="FU46" i="13"/>
  <c r="FT30" i="11"/>
  <c r="FV46" i="13"/>
  <c r="FU30" i="11"/>
  <c r="FW46" i="13"/>
  <c r="FV30" i="11"/>
  <c r="FX46" i="13"/>
  <c r="FW30" i="11"/>
  <c r="FY46" i="13"/>
  <c r="FX30" i="11"/>
  <c r="FZ46" i="13"/>
  <c r="FY30" i="11"/>
  <c r="GA46" i="13"/>
  <c r="FZ30" i="11"/>
  <c r="GB46" i="13"/>
  <c r="GA30" i="11"/>
  <c r="GC46" i="13"/>
  <c r="GB30" i="11"/>
  <c r="GD46" i="13"/>
  <c r="GC30" i="11"/>
  <c r="GE46" i="13"/>
  <c r="GD30" i="11"/>
  <c r="GF46" i="13"/>
  <c r="GE30" i="11"/>
  <c r="GF30" i="11"/>
  <c r="GG30" i="11"/>
  <c r="GH30" i="11"/>
  <c r="GI30" i="11"/>
  <c r="GJ30" i="11"/>
  <c r="GK30" i="11"/>
  <c r="GL30" i="11"/>
  <c r="GM30" i="11"/>
  <c r="GN30" i="11"/>
  <c r="GO30" i="11"/>
  <c r="GP30" i="11"/>
  <c r="GQ30" i="11"/>
  <c r="GR30" i="11"/>
  <c r="GS30" i="11"/>
  <c r="GT30" i="11"/>
  <c r="GU30" i="11"/>
  <c r="GV30" i="11"/>
  <c r="GW30" i="11"/>
  <c r="GX30" i="11"/>
  <c r="GY30" i="11"/>
  <c r="GZ30" i="11"/>
  <c r="HA30" i="11"/>
  <c r="HB30" i="11"/>
  <c r="HC30" i="11"/>
  <c r="HD30" i="11"/>
  <c r="HE30" i="11"/>
  <c r="HF30" i="11"/>
  <c r="ED41" i="11"/>
  <c r="ET41" i="11"/>
  <c r="EY41" i="11"/>
  <c r="FN41" i="11"/>
  <c r="FO41" i="11"/>
  <c r="FP41" i="11"/>
  <c r="FQ41" i="11"/>
  <c r="FR41" i="11"/>
  <c r="FS41" i="11"/>
  <c r="FT41" i="11"/>
  <c r="FU41" i="11"/>
  <c r="FV41" i="11"/>
  <c r="FW41" i="11"/>
  <c r="FX41" i="11"/>
  <c r="FY41" i="11"/>
  <c r="FZ41" i="11"/>
  <c r="GA41" i="11"/>
  <c r="GB41" i="11"/>
  <c r="GC41" i="11"/>
  <c r="GD41" i="11"/>
  <c r="GE41" i="11"/>
  <c r="GF41" i="11"/>
  <c r="GG41" i="11"/>
  <c r="GH41" i="11"/>
  <c r="GI41" i="11"/>
  <c r="GJ41" i="11"/>
  <c r="GK41" i="11"/>
  <c r="GL41" i="11"/>
  <c r="GM41" i="11"/>
  <c r="GN41" i="11"/>
  <c r="GO41" i="11"/>
  <c r="GP41" i="11"/>
  <c r="GQ41" i="11"/>
  <c r="GR41" i="11"/>
  <c r="GS41" i="11"/>
  <c r="GT41" i="11"/>
  <c r="GU41" i="11"/>
  <c r="GV41" i="11"/>
  <c r="GW41" i="11"/>
  <c r="GX41" i="11"/>
  <c r="GY41" i="11"/>
  <c r="GZ41" i="11"/>
  <c r="HA41" i="11"/>
  <c r="HB41" i="11"/>
  <c r="HC41" i="11"/>
  <c r="HD41" i="11"/>
  <c r="HE41" i="11"/>
  <c r="HF41" i="11"/>
  <c r="HB9" i="11"/>
  <c r="HF9" i="11"/>
  <c r="HE3" i="11"/>
  <c r="HA3" i="11"/>
  <c r="HC9" i="11"/>
  <c r="GY9" i="11"/>
  <c r="HD9" i="11"/>
  <c r="GZ9" i="11"/>
  <c r="HE9" i="11"/>
  <c r="HA9" i="11"/>
  <c r="HF3" i="11"/>
  <c r="HB3" i="11"/>
  <c r="HD3" i="11"/>
  <c r="GZ3" i="11"/>
  <c r="HC3" i="11"/>
  <c r="GY3" i="11"/>
  <c r="HC32" i="11"/>
  <c r="HC35" i="11"/>
  <c r="HC39" i="11"/>
  <c r="GZ32" i="11"/>
  <c r="GZ35" i="11"/>
  <c r="GZ39" i="11"/>
  <c r="HF32" i="11"/>
  <c r="HF35" i="11"/>
  <c r="HF39" i="11"/>
  <c r="HA32" i="11"/>
  <c r="HA35" i="11"/>
  <c r="HA39" i="11"/>
  <c r="GY32" i="11"/>
  <c r="GY35" i="11"/>
  <c r="GY39" i="11"/>
  <c r="HB32" i="11"/>
  <c r="HB35" i="11"/>
  <c r="HB39" i="11"/>
  <c r="HD32" i="11"/>
  <c r="HD35" i="11"/>
  <c r="HD39" i="11"/>
  <c r="HE32" i="11"/>
  <c r="HE35" i="11"/>
  <c r="HE39" i="11"/>
  <c r="ER46" i="7"/>
  <c r="ES46" i="7"/>
  <c r="ET46" i="7"/>
  <c r="EU46" i="7"/>
  <c r="EV46" i="7"/>
  <c r="EW46" i="7"/>
  <c r="EX46" i="7"/>
  <c r="EY46" i="7"/>
  <c r="EZ46" i="7"/>
  <c r="FA46" i="7"/>
  <c r="FB46" i="7"/>
  <c r="FC46" i="7"/>
  <c r="FD46" i="7"/>
  <c r="FE46" i="7"/>
  <c r="FF46" i="7"/>
  <c r="FG46" i="7"/>
  <c r="FH46" i="7"/>
  <c r="FI46" i="7"/>
  <c r="FJ46" i="7"/>
  <c r="FK46" i="7"/>
  <c r="FL46" i="7"/>
  <c r="FM46" i="7"/>
  <c r="FN46" i="7"/>
  <c r="FO46" i="7"/>
  <c r="FP46" i="7"/>
  <c r="FQ46" i="7"/>
  <c r="FR46" i="7"/>
  <c r="FS46" i="7"/>
  <c r="FT46" i="7"/>
  <c r="FU46" i="7"/>
  <c r="FV46" i="7"/>
  <c r="FW46" i="7"/>
  <c r="FX46" i="7"/>
  <c r="FY46" i="7"/>
  <c r="FZ46" i="7"/>
  <c r="GA46" i="7"/>
  <c r="GB46" i="7"/>
  <c r="GC46" i="7"/>
  <c r="GD46" i="7"/>
  <c r="GE46" i="7"/>
  <c r="GF46" i="7"/>
  <c r="GG46" i="7"/>
  <c r="GH46" i="7"/>
  <c r="GI46" i="7"/>
  <c r="GJ46" i="7"/>
  <c r="GK46" i="7"/>
  <c r="GL46" i="7"/>
  <c r="GM46" i="7"/>
  <c r="GN46" i="7"/>
  <c r="GO46" i="7"/>
  <c r="GP46" i="7"/>
  <c r="GQ46" i="7"/>
  <c r="GR46" i="7"/>
  <c r="GS46" i="7"/>
  <c r="GT46" i="7"/>
  <c r="GU46" i="7"/>
  <c r="GV46" i="7"/>
  <c r="GW46" i="7"/>
  <c r="GX46" i="7"/>
  <c r="ER47" i="7"/>
  <c r="ES47" i="7"/>
  <c r="ET47" i="7"/>
  <c r="EU47" i="7"/>
  <c r="EV47" i="7"/>
  <c r="EW47" i="7"/>
  <c r="EX47" i="7"/>
  <c r="EY47" i="7"/>
  <c r="EZ47" i="7"/>
  <c r="FA47" i="7"/>
  <c r="FB47" i="7"/>
  <c r="FC47" i="7"/>
  <c r="FD47" i="7"/>
  <c r="FE47" i="7"/>
  <c r="FF47" i="7"/>
  <c r="FG47" i="7"/>
  <c r="FH47" i="7"/>
  <c r="FI47" i="7"/>
  <c r="FJ47" i="7"/>
  <c r="FK47" i="7"/>
  <c r="FL47" i="7"/>
  <c r="FM47" i="7"/>
  <c r="FN47" i="7"/>
  <c r="FO47" i="7"/>
  <c r="FP47" i="7"/>
  <c r="FQ47" i="7"/>
  <c r="FR47" i="7"/>
  <c r="FS47" i="7"/>
  <c r="FT47" i="7"/>
  <c r="FU47" i="7"/>
  <c r="FV47" i="7"/>
  <c r="FW47" i="7"/>
  <c r="FX47" i="7"/>
  <c r="FY47" i="7"/>
  <c r="FZ47" i="7"/>
  <c r="GA47" i="7"/>
  <c r="GB47" i="7"/>
  <c r="GC47" i="7"/>
  <c r="GD47" i="7"/>
  <c r="GE47" i="7"/>
  <c r="GF47" i="7"/>
  <c r="GG47" i="7"/>
  <c r="GH47" i="7"/>
  <c r="GI47" i="7"/>
  <c r="GJ47" i="7"/>
  <c r="GK47" i="7"/>
  <c r="GL47" i="7"/>
  <c r="GM47" i="7"/>
  <c r="GN47" i="7"/>
  <c r="GO47" i="7"/>
  <c r="GP47" i="7"/>
  <c r="GQ47" i="7"/>
  <c r="GR47" i="7"/>
  <c r="GS47" i="7"/>
  <c r="GT47" i="7"/>
  <c r="GU47" i="7"/>
  <c r="GV47" i="7"/>
  <c r="GW47" i="7"/>
  <c r="GX47" i="7"/>
  <c r="ER48" i="7"/>
  <c r="ES48" i="7"/>
  <c r="ET48" i="7"/>
  <c r="EU48" i="7"/>
  <c r="EV48" i="7"/>
  <c r="EW48" i="7"/>
  <c r="EX48" i="7"/>
  <c r="EY48" i="7"/>
  <c r="EZ48" i="7"/>
  <c r="FA48" i="7"/>
  <c r="FB48" i="7"/>
  <c r="FC48" i="7"/>
  <c r="FD48" i="7"/>
  <c r="FE48" i="7"/>
  <c r="FF48" i="7"/>
  <c r="FG48" i="7"/>
  <c r="FH48" i="7"/>
  <c r="FI48" i="7"/>
  <c r="FJ48" i="7"/>
  <c r="FK48" i="7"/>
  <c r="FL48" i="7"/>
  <c r="FM48" i="7"/>
  <c r="FN48" i="7"/>
  <c r="FO48" i="7"/>
  <c r="FP48" i="7"/>
  <c r="FQ48" i="7"/>
  <c r="FR48" i="7"/>
  <c r="FS48" i="7"/>
  <c r="FT48" i="7"/>
  <c r="FU48" i="7"/>
  <c r="FV48" i="7"/>
  <c r="FW48" i="7"/>
  <c r="FX48" i="7"/>
  <c r="FY48" i="7"/>
  <c r="FZ48" i="7"/>
  <c r="GA48" i="7"/>
  <c r="GB48" i="7"/>
  <c r="GC48" i="7"/>
  <c r="GD48" i="7"/>
  <c r="GE48" i="7"/>
  <c r="GF48" i="7"/>
  <c r="GG48" i="7"/>
  <c r="GH48" i="7"/>
  <c r="GI48" i="7"/>
  <c r="GJ48" i="7"/>
  <c r="GK48" i="7"/>
  <c r="GL48" i="7"/>
  <c r="GM48" i="7"/>
  <c r="GN48" i="7"/>
  <c r="GO48" i="7"/>
  <c r="GP48" i="7"/>
  <c r="GQ48" i="7"/>
  <c r="GR48" i="7"/>
  <c r="GS48" i="7"/>
  <c r="GT48" i="7"/>
  <c r="GU48" i="7"/>
  <c r="GV48" i="7"/>
  <c r="GW48" i="7"/>
  <c r="GX48" i="7"/>
  <c r="ER50" i="7"/>
  <c r="ER11" i="11"/>
  <c r="ES50" i="7"/>
  <c r="ES11" i="11"/>
  <c r="ET50" i="7"/>
  <c r="ET11" i="11"/>
  <c r="EU50" i="7"/>
  <c r="EU11" i="11"/>
  <c r="EV50" i="7"/>
  <c r="EV11" i="11"/>
  <c r="EW50" i="7"/>
  <c r="EW11" i="11"/>
  <c r="EX50" i="7"/>
  <c r="EX11" i="11"/>
  <c r="EY50" i="7"/>
  <c r="EY11" i="11"/>
  <c r="EZ50" i="7"/>
  <c r="EZ11" i="11"/>
  <c r="FA50" i="7"/>
  <c r="FA11" i="11"/>
  <c r="FB50" i="7"/>
  <c r="FB11" i="11"/>
  <c r="FC50" i="7"/>
  <c r="FC11" i="11"/>
  <c r="FD50" i="7"/>
  <c r="FD11" i="11"/>
  <c r="FE50" i="7"/>
  <c r="FE11" i="11"/>
  <c r="FF50" i="7"/>
  <c r="FF11" i="11"/>
  <c r="FG50" i="7"/>
  <c r="FG11" i="11"/>
  <c r="FH50" i="7"/>
  <c r="FH11" i="11"/>
  <c r="FI50" i="7"/>
  <c r="FI11" i="11"/>
  <c r="FJ50" i="7"/>
  <c r="FJ11" i="11"/>
  <c r="FK50" i="7"/>
  <c r="FK11" i="11"/>
  <c r="FL50" i="7"/>
  <c r="FL11" i="11"/>
  <c r="FM50" i="7"/>
  <c r="FM11" i="11"/>
  <c r="FN50" i="7"/>
  <c r="FN11" i="11"/>
  <c r="FO50" i="7"/>
  <c r="FO11" i="11"/>
  <c r="FP50" i="7"/>
  <c r="FP11" i="11"/>
  <c r="FQ50" i="7"/>
  <c r="FQ11" i="11"/>
  <c r="FR50" i="7"/>
  <c r="FR11" i="11"/>
  <c r="FS50" i="7"/>
  <c r="FS11" i="11"/>
  <c r="FT50" i="7"/>
  <c r="FT11" i="11"/>
  <c r="FU50" i="7"/>
  <c r="FU11" i="11"/>
  <c r="FV50" i="7"/>
  <c r="FV11" i="11"/>
  <c r="FW50" i="7"/>
  <c r="FW11" i="11"/>
  <c r="FX50" i="7"/>
  <c r="FX11" i="11"/>
  <c r="FY50" i="7"/>
  <c r="FY11" i="11"/>
  <c r="FZ50" i="7"/>
  <c r="FZ11" i="11"/>
  <c r="GA50" i="7"/>
  <c r="GA11" i="11"/>
  <c r="GB50" i="7"/>
  <c r="GB11" i="11"/>
  <c r="GC50" i="7"/>
  <c r="GC11" i="11"/>
  <c r="GD50" i="7"/>
  <c r="GD11" i="11"/>
  <c r="GE50" i="7"/>
  <c r="GE11" i="11"/>
  <c r="GF50" i="7"/>
  <c r="GF11" i="11"/>
  <c r="GG50" i="7"/>
  <c r="GG11" i="11"/>
  <c r="GH50" i="7"/>
  <c r="GH11" i="11"/>
  <c r="GI50" i="7"/>
  <c r="GI11" i="11"/>
  <c r="GJ50" i="7"/>
  <c r="GJ11" i="11"/>
  <c r="GK50" i="7"/>
  <c r="GK11" i="11"/>
  <c r="GL50" i="7"/>
  <c r="GL11" i="11"/>
  <c r="GM50" i="7"/>
  <c r="GM11" i="11"/>
  <c r="GN50" i="7"/>
  <c r="GN11" i="11"/>
  <c r="GO50" i="7"/>
  <c r="GO11" i="11"/>
  <c r="GP50" i="7"/>
  <c r="GP11" i="11"/>
  <c r="GQ50" i="7"/>
  <c r="GQ11" i="11"/>
  <c r="GR50" i="7"/>
  <c r="GR11" i="11"/>
  <c r="GS50" i="7"/>
  <c r="GS11" i="11"/>
  <c r="GT50" i="7"/>
  <c r="GT11" i="11"/>
  <c r="GU50" i="7"/>
  <c r="GU11" i="11"/>
  <c r="GV50" i="7"/>
  <c r="GV11" i="11"/>
  <c r="GW50" i="7"/>
  <c r="GW11" i="11"/>
  <c r="GX50" i="7"/>
  <c r="GX11" i="11"/>
  <c r="ER51" i="7"/>
  <c r="ER12" i="11"/>
  <c r="ES51" i="7"/>
  <c r="ES12" i="11"/>
  <c r="ET51" i="7"/>
  <c r="ET12" i="11"/>
  <c r="EU51" i="7"/>
  <c r="EU12" i="11"/>
  <c r="EV51" i="7"/>
  <c r="EV12" i="11"/>
  <c r="EW51" i="7"/>
  <c r="EW12" i="11"/>
  <c r="EX51" i="7"/>
  <c r="EX12" i="11"/>
  <c r="EY51" i="7"/>
  <c r="EY12" i="11"/>
  <c r="EZ51" i="7"/>
  <c r="EZ12" i="11"/>
  <c r="FA51" i="7"/>
  <c r="FA12" i="11"/>
  <c r="FB51" i="7"/>
  <c r="FB12" i="11"/>
  <c r="FC51" i="7"/>
  <c r="FC12" i="11"/>
  <c r="FD51" i="7"/>
  <c r="FD12" i="11"/>
  <c r="FE51" i="7"/>
  <c r="FE12" i="11"/>
  <c r="FF51" i="7"/>
  <c r="FF12" i="11"/>
  <c r="FG51" i="7"/>
  <c r="FG12" i="11"/>
  <c r="FH51" i="7"/>
  <c r="FH12" i="11"/>
  <c r="FI51" i="7"/>
  <c r="FI12" i="11"/>
  <c r="FJ51" i="7"/>
  <c r="FJ12" i="11"/>
  <c r="FK51" i="7"/>
  <c r="FK12" i="11"/>
  <c r="FL51" i="7"/>
  <c r="FL12" i="11"/>
  <c r="FM51" i="7"/>
  <c r="FM12" i="11"/>
  <c r="FN51" i="7"/>
  <c r="FN12" i="11"/>
  <c r="FO51" i="7"/>
  <c r="FO12" i="11"/>
  <c r="FP51" i="7"/>
  <c r="FP12" i="11"/>
  <c r="FQ51" i="7"/>
  <c r="FQ12" i="11"/>
  <c r="FR51" i="7"/>
  <c r="FR12" i="11"/>
  <c r="FS51" i="7"/>
  <c r="FS12" i="11"/>
  <c r="FT51" i="7"/>
  <c r="FT12" i="11"/>
  <c r="FU51" i="7"/>
  <c r="FU12" i="11"/>
  <c r="FV51" i="7"/>
  <c r="FV12" i="11"/>
  <c r="FW51" i="7"/>
  <c r="FW12" i="11"/>
  <c r="FX51" i="7"/>
  <c r="FX12" i="11"/>
  <c r="FY51" i="7"/>
  <c r="FY12" i="11"/>
  <c r="FZ51" i="7"/>
  <c r="FZ12" i="11"/>
  <c r="GA51" i="7"/>
  <c r="GA12" i="11"/>
  <c r="GB51" i="7"/>
  <c r="GB12" i="11"/>
  <c r="GC51" i="7"/>
  <c r="GC12" i="11"/>
  <c r="GD51" i="7"/>
  <c r="GD12" i="11"/>
  <c r="GE51" i="7"/>
  <c r="GE12" i="11"/>
  <c r="GF51" i="7"/>
  <c r="GF12" i="11"/>
  <c r="GG51" i="7"/>
  <c r="GG12" i="11"/>
  <c r="GH51" i="7"/>
  <c r="GH12" i="11"/>
  <c r="GI51" i="7"/>
  <c r="GI12" i="11"/>
  <c r="GJ51" i="7"/>
  <c r="GJ12" i="11"/>
  <c r="GK51" i="7"/>
  <c r="GK12" i="11"/>
  <c r="GL51" i="7"/>
  <c r="GL12" i="11"/>
  <c r="GM51" i="7"/>
  <c r="GM12" i="11"/>
  <c r="GN51" i="7"/>
  <c r="GN12" i="11"/>
  <c r="GO51" i="7"/>
  <c r="GO12" i="11"/>
  <c r="GP51" i="7"/>
  <c r="GP12" i="11"/>
  <c r="GQ51" i="7"/>
  <c r="GQ12" i="11"/>
  <c r="GR51" i="7"/>
  <c r="GR12" i="11"/>
  <c r="GS51" i="7"/>
  <c r="GS12" i="11"/>
  <c r="GT51" i="7"/>
  <c r="GT12" i="11"/>
  <c r="GU51" i="7"/>
  <c r="GU12" i="11"/>
  <c r="GV51" i="7"/>
  <c r="GV12" i="11"/>
  <c r="GW51" i="7"/>
  <c r="GW12" i="11"/>
  <c r="GX51" i="7"/>
  <c r="GX12" i="11"/>
  <c r="ER52" i="7"/>
  <c r="ER13" i="11"/>
  <c r="ES52" i="7"/>
  <c r="ES13" i="11"/>
  <c r="ET52" i="7"/>
  <c r="ET13" i="11"/>
  <c r="EU52" i="7"/>
  <c r="EU13" i="11"/>
  <c r="EV52" i="7"/>
  <c r="EV13" i="11"/>
  <c r="EW52" i="7"/>
  <c r="EW13" i="11"/>
  <c r="EX52" i="7"/>
  <c r="EX13" i="11"/>
  <c r="EY52" i="7"/>
  <c r="EY13" i="11"/>
  <c r="EZ52" i="7"/>
  <c r="EZ13" i="11"/>
  <c r="FA52" i="7"/>
  <c r="FA13" i="11"/>
  <c r="FB52" i="7"/>
  <c r="FB13" i="11"/>
  <c r="FC52" i="7"/>
  <c r="FC13" i="11"/>
  <c r="FD52" i="7"/>
  <c r="FD13" i="11"/>
  <c r="FE52" i="7"/>
  <c r="FE13" i="11"/>
  <c r="FF52" i="7"/>
  <c r="FF13" i="11"/>
  <c r="FG52" i="7"/>
  <c r="FG13" i="11"/>
  <c r="FH52" i="7"/>
  <c r="FH13" i="11"/>
  <c r="FI52" i="7"/>
  <c r="FI13" i="11"/>
  <c r="FJ52" i="7"/>
  <c r="FJ13" i="11"/>
  <c r="FK52" i="7"/>
  <c r="FK13" i="11"/>
  <c r="FL52" i="7"/>
  <c r="FL13" i="11"/>
  <c r="FM52" i="7"/>
  <c r="FM13" i="11"/>
  <c r="FN52" i="7"/>
  <c r="FN13" i="11"/>
  <c r="FO52" i="7"/>
  <c r="FO13" i="11"/>
  <c r="FP52" i="7"/>
  <c r="FP13" i="11"/>
  <c r="FQ52" i="7"/>
  <c r="FQ13" i="11"/>
  <c r="FR52" i="7"/>
  <c r="FR13" i="11"/>
  <c r="FS52" i="7"/>
  <c r="FS13" i="11"/>
  <c r="FT52" i="7"/>
  <c r="FT13" i="11"/>
  <c r="FU52" i="7"/>
  <c r="FU13" i="11"/>
  <c r="FV52" i="7"/>
  <c r="FV13" i="11"/>
  <c r="FW52" i="7"/>
  <c r="FW13" i="11"/>
  <c r="FX52" i="7"/>
  <c r="FX13" i="11"/>
  <c r="FY52" i="7"/>
  <c r="FY13" i="11"/>
  <c r="FZ52" i="7"/>
  <c r="FZ13" i="11"/>
  <c r="GA52" i="7"/>
  <c r="GA13" i="11"/>
  <c r="GB52" i="7"/>
  <c r="GB13" i="11"/>
  <c r="GC52" i="7"/>
  <c r="GC13" i="11"/>
  <c r="GD52" i="7"/>
  <c r="GD13" i="11"/>
  <c r="GE52" i="7"/>
  <c r="GE13" i="11"/>
  <c r="GF52" i="7"/>
  <c r="GF13" i="11"/>
  <c r="GG52" i="7"/>
  <c r="GG13" i="11"/>
  <c r="GH52" i="7"/>
  <c r="GH13" i="11"/>
  <c r="GI52" i="7"/>
  <c r="GI13" i="11"/>
  <c r="GJ52" i="7"/>
  <c r="GJ13" i="11"/>
  <c r="GK52" i="7"/>
  <c r="GK13" i="11"/>
  <c r="GL52" i="7"/>
  <c r="GL13" i="11"/>
  <c r="GM52" i="7"/>
  <c r="GM13" i="11"/>
  <c r="GN52" i="7"/>
  <c r="GN13" i="11"/>
  <c r="GO52" i="7"/>
  <c r="GO13" i="11"/>
  <c r="GP52" i="7"/>
  <c r="GP13" i="11"/>
  <c r="GQ52" i="7"/>
  <c r="GQ13" i="11"/>
  <c r="GR52" i="7"/>
  <c r="GR13" i="11"/>
  <c r="GS52" i="7"/>
  <c r="GS13" i="11"/>
  <c r="GT52" i="7"/>
  <c r="GT13" i="11"/>
  <c r="GU52" i="7"/>
  <c r="GU13" i="11"/>
  <c r="GV52" i="7"/>
  <c r="GV13" i="11"/>
  <c r="GW52" i="7"/>
  <c r="GW13" i="11"/>
  <c r="GX52" i="7"/>
  <c r="GX13" i="11"/>
  <c r="ER53" i="7"/>
  <c r="ER14" i="11"/>
  <c r="ES53" i="7"/>
  <c r="ES14" i="11"/>
  <c r="ET53" i="7"/>
  <c r="ET14" i="11"/>
  <c r="EU53" i="7"/>
  <c r="EU14" i="11"/>
  <c r="EV53" i="7"/>
  <c r="EV14" i="11"/>
  <c r="EW53" i="7"/>
  <c r="EW14" i="11"/>
  <c r="EX53" i="7"/>
  <c r="EX14" i="11"/>
  <c r="EY53" i="7"/>
  <c r="EY14" i="11"/>
  <c r="EZ53" i="7"/>
  <c r="EZ14" i="11"/>
  <c r="FA53" i="7"/>
  <c r="FA14" i="11"/>
  <c r="FB53" i="7"/>
  <c r="FB14" i="11"/>
  <c r="FC53" i="7"/>
  <c r="FC14" i="11"/>
  <c r="FD53" i="7"/>
  <c r="FD14" i="11"/>
  <c r="FE53" i="7"/>
  <c r="FE14" i="11"/>
  <c r="FF53" i="7"/>
  <c r="FF14" i="11"/>
  <c r="FG53" i="7"/>
  <c r="FG14" i="11"/>
  <c r="FH53" i="7"/>
  <c r="FH14" i="11"/>
  <c r="FI53" i="7"/>
  <c r="FI14" i="11"/>
  <c r="FJ53" i="7"/>
  <c r="FJ14" i="11"/>
  <c r="FK53" i="7"/>
  <c r="FK14" i="11"/>
  <c r="FL53" i="7"/>
  <c r="FL14" i="11"/>
  <c r="FM53" i="7"/>
  <c r="FM14" i="11"/>
  <c r="FN53" i="7"/>
  <c r="FN14" i="11"/>
  <c r="FO53" i="7"/>
  <c r="FO14" i="11"/>
  <c r="FP53" i="7"/>
  <c r="FP14" i="11"/>
  <c r="FQ53" i="7"/>
  <c r="FQ14" i="11"/>
  <c r="FR53" i="7"/>
  <c r="FR14" i="11"/>
  <c r="FS53" i="7"/>
  <c r="FS14" i="11"/>
  <c r="FT53" i="7"/>
  <c r="FT14" i="11"/>
  <c r="FU53" i="7"/>
  <c r="FU14" i="11"/>
  <c r="FV53" i="7"/>
  <c r="FV14" i="11"/>
  <c r="FW53" i="7"/>
  <c r="FW14" i="11"/>
  <c r="FX53" i="7"/>
  <c r="FX14" i="11"/>
  <c r="FY53" i="7"/>
  <c r="FY14" i="11"/>
  <c r="FZ53" i="7"/>
  <c r="FZ14" i="11"/>
  <c r="GA53" i="7"/>
  <c r="GA14" i="11"/>
  <c r="GB53" i="7"/>
  <c r="GB14" i="11"/>
  <c r="GC53" i="7"/>
  <c r="GC14" i="11"/>
  <c r="GD53" i="7"/>
  <c r="GD14" i="11"/>
  <c r="GE53" i="7"/>
  <c r="GE14" i="11"/>
  <c r="GF53" i="7"/>
  <c r="GF14" i="11"/>
  <c r="GG53" i="7"/>
  <c r="GG14" i="11"/>
  <c r="GH53" i="7"/>
  <c r="GH14" i="11"/>
  <c r="GI53" i="7"/>
  <c r="GI14" i="11"/>
  <c r="GJ53" i="7"/>
  <c r="GJ14" i="11"/>
  <c r="GK53" i="7"/>
  <c r="GK14" i="11"/>
  <c r="GL53" i="7"/>
  <c r="GL14" i="11"/>
  <c r="GM53" i="7"/>
  <c r="GM14" i="11"/>
  <c r="GN53" i="7"/>
  <c r="GN14" i="11"/>
  <c r="GO53" i="7"/>
  <c r="GO14" i="11"/>
  <c r="GP53" i="7"/>
  <c r="GP14" i="11"/>
  <c r="GQ53" i="7"/>
  <c r="GQ14" i="11"/>
  <c r="GR53" i="7"/>
  <c r="GR14" i="11"/>
  <c r="GS53" i="7"/>
  <c r="GS14" i="11"/>
  <c r="GT53" i="7"/>
  <c r="GT14" i="11"/>
  <c r="GU53" i="7"/>
  <c r="GU14" i="11"/>
  <c r="GV53" i="7"/>
  <c r="GV14" i="11"/>
  <c r="GW53" i="7"/>
  <c r="GW14" i="11"/>
  <c r="GX53" i="7"/>
  <c r="GX14" i="11"/>
  <c r="ER54" i="7"/>
  <c r="ER15" i="11"/>
  <c r="ES54" i="7"/>
  <c r="ES15" i="11"/>
  <c r="ET54" i="7"/>
  <c r="ET15" i="11"/>
  <c r="EU54" i="7"/>
  <c r="EU15" i="11"/>
  <c r="EV54" i="7"/>
  <c r="EV15" i="11"/>
  <c r="EW54" i="7"/>
  <c r="EW15" i="11"/>
  <c r="EX54" i="7"/>
  <c r="EX15" i="11"/>
  <c r="EY54" i="7"/>
  <c r="EY15" i="11"/>
  <c r="EZ54" i="7"/>
  <c r="EZ15" i="11"/>
  <c r="FA54" i="7"/>
  <c r="FA15" i="11"/>
  <c r="FB54" i="7"/>
  <c r="FB15" i="11"/>
  <c r="FC54" i="7"/>
  <c r="FC15" i="11"/>
  <c r="FD54" i="7"/>
  <c r="FD15" i="11"/>
  <c r="FE54" i="7"/>
  <c r="FE15" i="11"/>
  <c r="FF54" i="7"/>
  <c r="FF15" i="11"/>
  <c r="FG54" i="7"/>
  <c r="FG15" i="11"/>
  <c r="FH54" i="7"/>
  <c r="FH15" i="11"/>
  <c r="FI54" i="7"/>
  <c r="FI15" i="11"/>
  <c r="FJ54" i="7"/>
  <c r="FJ15" i="11"/>
  <c r="FK54" i="7"/>
  <c r="FK15" i="11"/>
  <c r="FL54" i="7"/>
  <c r="FL15" i="11"/>
  <c r="FM54" i="7"/>
  <c r="FM15" i="11"/>
  <c r="FN54" i="7"/>
  <c r="FN15" i="11"/>
  <c r="FO54" i="7"/>
  <c r="FO15" i="11"/>
  <c r="FP54" i="7"/>
  <c r="FP15" i="11"/>
  <c r="FQ54" i="7"/>
  <c r="FQ15" i="11"/>
  <c r="FR54" i="7"/>
  <c r="FR15" i="11"/>
  <c r="FS54" i="7"/>
  <c r="FS15" i="11"/>
  <c r="FT54" i="7"/>
  <c r="FT15" i="11"/>
  <c r="FU54" i="7"/>
  <c r="FU15" i="11"/>
  <c r="FV54" i="7"/>
  <c r="FV15" i="11"/>
  <c r="FW54" i="7"/>
  <c r="FW15" i="11"/>
  <c r="FX54" i="7"/>
  <c r="FX15" i="11"/>
  <c r="FY54" i="7"/>
  <c r="FY15" i="11"/>
  <c r="FZ54" i="7"/>
  <c r="FZ15" i="11"/>
  <c r="GA54" i="7"/>
  <c r="GA15" i="11"/>
  <c r="GB54" i="7"/>
  <c r="GB15" i="11"/>
  <c r="GC54" i="7"/>
  <c r="GC15" i="11"/>
  <c r="GD54" i="7"/>
  <c r="GD15" i="11"/>
  <c r="GE54" i="7"/>
  <c r="GE15" i="11"/>
  <c r="GF54" i="7"/>
  <c r="GF15" i="11"/>
  <c r="GG54" i="7"/>
  <c r="GG15" i="11"/>
  <c r="GH54" i="7"/>
  <c r="GH15" i="11"/>
  <c r="GI54" i="7"/>
  <c r="GI15" i="11"/>
  <c r="GJ54" i="7"/>
  <c r="GJ15" i="11"/>
  <c r="GK54" i="7"/>
  <c r="GK15" i="11"/>
  <c r="GL54" i="7"/>
  <c r="GL15" i="11"/>
  <c r="GM54" i="7"/>
  <c r="GM15" i="11"/>
  <c r="GN54" i="7"/>
  <c r="GN15" i="11"/>
  <c r="GO54" i="7"/>
  <c r="GO15" i="11"/>
  <c r="GP54" i="7"/>
  <c r="GP15" i="11"/>
  <c r="GQ54" i="7"/>
  <c r="GQ15" i="11"/>
  <c r="GR54" i="7"/>
  <c r="GR15" i="11"/>
  <c r="GS54" i="7"/>
  <c r="GS15" i="11"/>
  <c r="GT54" i="7"/>
  <c r="GT15" i="11"/>
  <c r="GU54" i="7"/>
  <c r="GU15" i="11"/>
  <c r="GV54" i="7"/>
  <c r="GV15" i="11"/>
  <c r="GW54" i="7"/>
  <c r="GW15" i="11"/>
  <c r="GX54" i="7"/>
  <c r="GX15" i="11"/>
  <c r="ER55" i="7"/>
  <c r="ER16" i="11"/>
  <c r="ES55" i="7"/>
  <c r="ES16" i="11"/>
  <c r="ET55" i="7"/>
  <c r="ET16" i="11"/>
  <c r="EU55" i="7"/>
  <c r="EU16" i="11"/>
  <c r="EV55" i="7"/>
  <c r="EV16" i="11"/>
  <c r="EW55" i="7"/>
  <c r="EW16" i="11"/>
  <c r="EX55" i="7"/>
  <c r="EX16" i="11"/>
  <c r="EY55" i="7"/>
  <c r="EY16" i="11"/>
  <c r="EZ55" i="7"/>
  <c r="EZ16" i="11"/>
  <c r="FA55" i="7"/>
  <c r="FA16" i="11"/>
  <c r="FB55" i="7"/>
  <c r="FB16" i="11"/>
  <c r="FC55" i="7"/>
  <c r="FC16" i="11"/>
  <c r="FD55" i="7"/>
  <c r="FD16" i="11"/>
  <c r="FE55" i="7"/>
  <c r="FE16" i="11"/>
  <c r="FF55" i="7"/>
  <c r="FF16" i="11"/>
  <c r="FG55" i="7"/>
  <c r="FG16" i="11"/>
  <c r="FH55" i="7"/>
  <c r="FH16" i="11"/>
  <c r="FI55" i="7"/>
  <c r="FI16" i="11"/>
  <c r="FJ55" i="7"/>
  <c r="FJ16" i="11"/>
  <c r="FK55" i="7"/>
  <c r="FK16" i="11"/>
  <c r="FL55" i="7"/>
  <c r="FL16" i="11"/>
  <c r="FM55" i="7"/>
  <c r="FM16" i="11"/>
  <c r="FN55" i="7"/>
  <c r="FN16" i="11"/>
  <c r="FO55" i="7"/>
  <c r="FO16" i="11"/>
  <c r="FP55" i="7"/>
  <c r="FP16" i="11"/>
  <c r="FQ55" i="7"/>
  <c r="FQ16" i="11"/>
  <c r="FR55" i="7"/>
  <c r="FR16" i="11"/>
  <c r="FS55" i="7"/>
  <c r="FS16" i="11"/>
  <c r="FT55" i="7"/>
  <c r="FT16" i="11"/>
  <c r="FU55" i="7"/>
  <c r="FU16" i="11"/>
  <c r="FV55" i="7"/>
  <c r="FV16" i="11"/>
  <c r="FW55" i="7"/>
  <c r="FW16" i="11"/>
  <c r="FX55" i="7"/>
  <c r="FX16" i="11"/>
  <c r="FY55" i="7"/>
  <c r="FY16" i="11"/>
  <c r="FZ55" i="7"/>
  <c r="FZ16" i="11"/>
  <c r="GA55" i="7"/>
  <c r="GA16" i="11"/>
  <c r="GB55" i="7"/>
  <c r="GB16" i="11"/>
  <c r="GC55" i="7"/>
  <c r="GC16" i="11"/>
  <c r="GD55" i="7"/>
  <c r="GD16" i="11"/>
  <c r="GE55" i="7"/>
  <c r="GE16" i="11"/>
  <c r="GF55" i="7"/>
  <c r="GF16" i="11"/>
  <c r="GG55" i="7"/>
  <c r="GG16" i="11"/>
  <c r="GH55" i="7"/>
  <c r="GH16" i="11"/>
  <c r="GI55" i="7"/>
  <c r="GI16" i="11"/>
  <c r="GJ55" i="7"/>
  <c r="GJ16" i="11"/>
  <c r="GK55" i="7"/>
  <c r="GK16" i="11"/>
  <c r="GL55" i="7"/>
  <c r="GL16" i="11"/>
  <c r="GM55" i="7"/>
  <c r="GM16" i="11"/>
  <c r="GN55" i="7"/>
  <c r="GN16" i="11"/>
  <c r="GO55" i="7"/>
  <c r="GO16" i="11"/>
  <c r="GP55" i="7"/>
  <c r="GP16" i="11"/>
  <c r="GQ55" i="7"/>
  <c r="GQ16" i="11"/>
  <c r="GR55" i="7"/>
  <c r="GR16" i="11"/>
  <c r="GS55" i="7"/>
  <c r="GS16" i="11"/>
  <c r="GT55" i="7"/>
  <c r="GT16" i="11"/>
  <c r="GU55" i="7"/>
  <c r="GU16" i="11"/>
  <c r="GV55" i="7"/>
  <c r="GV16" i="11"/>
  <c r="GW55" i="7"/>
  <c r="GW16" i="11"/>
  <c r="GX55" i="7"/>
  <c r="GX16" i="11"/>
  <c r="ER56" i="7"/>
  <c r="ER17" i="11"/>
  <c r="ES56" i="7"/>
  <c r="ES17" i="11"/>
  <c r="ET56" i="7"/>
  <c r="ET17" i="11"/>
  <c r="EU56" i="7"/>
  <c r="EU17" i="11"/>
  <c r="EV56" i="7"/>
  <c r="EV17" i="11"/>
  <c r="EW56" i="7"/>
  <c r="EW17" i="11"/>
  <c r="EX56" i="7"/>
  <c r="EX17" i="11"/>
  <c r="EY56" i="7"/>
  <c r="EY17" i="11"/>
  <c r="EZ56" i="7"/>
  <c r="EZ17" i="11"/>
  <c r="FA56" i="7"/>
  <c r="FA17" i="11"/>
  <c r="FB56" i="7"/>
  <c r="FB17" i="11"/>
  <c r="FC56" i="7"/>
  <c r="FC17" i="11"/>
  <c r="FD56" i="7"/>
  <c r="FD17" i="11"/>
  <c r="FE56" i="7"/>
  <c r="FE17" i="11"/>
  <c r="FF56" i="7"/>
  <c r="FF17" i="11"/>
  <c r="FG56" i="7"/>
  <c r="FG17" i="11"/>
  <c r="FH56" i="7"/>
  <c r="FH17" i="11"/>
  <c r="FI56" i="7"/>
  <c r="FI17" i="11"/>
  <c r="FJ56" i="7"/>
  <c r="FJ17" i="11"/>
  <c r="FK56" i="7"/>
  <c r="FK17" i="11"/>
  <c r="FL56" i="7"/>
  <c r="FL17" i="11"/>
  <c r="FM56" i="7"/>
  <c r="FM17" i="11"/>
  <c r="FN56" i="7"/>
  <c r="FN17" i="11"/>
  <c r="FO56" i="7"/>
  <c r="FO17" i="11"/>
  <c r="FP56" i="7"/>
  <c r="FP17" i="11"/>
  <c r="FQ56" i="7"/>
  <c r="FQ17" i="11"/>
  <c r="FR56" i="7"/>
  <c r="FR17" i="11"/>
  <c r="FS56" i="7"/>
  <c r="FS17" i="11"/>
  <c r="FT56" i="7"/>
  <c r="FT17" i="11"/>
  <c r="FU56" i="7"/>
  <c r="FU17" i="11"/>
  <c r="FV56" i="7"/>
  <c r="FV17" i="11"/>
  <c r="FW56" i="7"/>
  <c r="FW17" i="11"/>
  <c r="FX56" i="7"/>
  <c r="FX17" i="11"/>
  <c r="FY56" i="7"/>
  <c r="FY17" i="11"/>
  <c r="FZ56" i="7"/>
  <c r="FZ17" i="11"/>
  <c r="GA56" i="7"/>
  <c r="GA17" i="11"/>
  <c r="GB56" i="7"/>
  <c r="GB17" i="11"/>
  <c r="GC56" i="7"/>
  <c r="GC17" i="11"/>
  <c r="GD56" i="7"/>
  <c r="GD17" i="11"/>
  <c r="GE56" i="7"/>
  <c r="GE17" i="11"/>
  <c r="GF56" i="7"/>
  <c r="GF17" i="11"/>
  <c r="GG56" i="7"/>
  <c r="GG17" i="11"/>
  <c r="GH56" i="7"/>
  <c r="GH17" i="11"/>
  <c r="GI56" i="7"/>
  <c r="GI17" i="11"/>
  <c r="GJ56" i="7"/>
  <c r="GJ17" i="11"/>
  <c r="GK56" i="7"/>
  <c r="GK17" i="11"/>
  <c r="GL56" i="7"/>
  <c r="GL17" i="11"/>
  <c r="GM56" i="7"/>
  <c r="GM17" i="11"/>
  <c r="GN56" i="7"/>
  <c r="GN17" i="11"/>
  <c r="GO56" i="7"/>
  <c r="GO17" i="11"/>
  <c r="GP56" i="7"/>
  <c r="GP17" i="11"/>
  <c r="GQ56" i="7"/>
  <c r="GQ17" i="11"/>
  <c r="GR56" i="7"/>
  <c r="GR17" i="11"/>
  <c r="GS56" i="7"/>
  <c r="GS17" i="11"/>
  <c r="GT56" i="7"/>
  <c r="GT17" i="11"/>
  <c r="GU56" i="7"/>
  <c r="GU17" i="11"/>
  <c r="GV56" i="7"/>
  <c r="GV17" i="11"/>
  <c r="GW56" i="7"/>
  <c r="GW17" i="11"/>
  <c r="GX56" i="7"/>
  <c r="GX17" i="11"/>
  <c r="ER57" i="7"/>
  <c r="ER18" i="11"/>
  <c r="ES57" i="7"/>
  <c r="ES18" i="11"/>
  <c r="ET57" i="7"/>
  <c r="ET18" i="11"/>
  <c r="EU57" i="7"/>
  <c r="EU18" i="11"/>
  <c r="EV57" i="7"/>
  <c r="EV18" i="11"/>
  <c r="EW57" i="7"/>
  <c r="EW18" i="11"/>
  <c r="EX57" i="7"/>
  <c r="EX18" i="11"/>
  <c r="EY57" i="7"/>
  <c r="EY18" i="11"/>
  <c r="EZ57" i="7"/>
  <c r="EZ18" i="11"/>
  <c r="FA57" i="7"/>
  <c r="FA18" i="11"/>
  <c r="FB57" i="7"/>
  <c r="FB18" i="11"/>
  <c r="FC57" i="7"/>
  <c r="FC18" i="11"/>
  <c r="FD57" i="7"/>
  <c r="FD18" i="11"/>
  <c r="FE57" i="7"/>
  <c r="FE18" i="11"/>
  <c r="FF57" i="7"/>
  <c r="FF18" i="11"/>
  <c r="FG57" i="7"/>
  <c r="FG18" i="11"/>
  <c r="FH57" i="7"/>
  <c r="FH18" i="11"/>
  <c r="FI57" i="7"/>
  <c r="FI18" i="11"/>
  <c r="FJ57" i="7"/>
  <c r="FJ18" i="11"/>
  <c r="FK57" i="7"/>
  <c r="FK18" i="11"/>
  <c r="FL57" i="7"/>
  <c r="FL18" i="11"/>
  <c r="FM57" i="7"/>
  <c r="FM18" i="11"/>
  <c r="FN57" i="7"/>
  <c r="FN18" i="11"/>
  <c r="FO57" i="7"/>
  <c r="FO18" i="11"/>
  <c r="FP57" i="7"/>
  <c r="FP18" i="11"/>
  <c r="FQ57" i="7"/>
  <c r="FQ18" i="11"/>
  <c r="FR57" i="7"/>
  <c r="FR18" i="11"/>
  <c r="FS57" i="7"/>
  <c r="FS18" i="11"/>
  <c r="FT57" i="7"/>
  <c r="FT18" i="11"/>
  <c r="FU57" i="7"/>
  <c r="FU18" i="11"/>
  <c r="FV57" i="7"/>
  <c r="FV18" i="11"/>
  <c r="FW57" i="7"/>
  <c r="FW18" i="11"/>
  <c r="FX57" i="7"/>
  <c r="FX18" i="11"/>
  <c r="FY57" i="7"/>
  <c r="FY18" i="11"/>
  <c r="FZ57" i="7"/>
  <c r="FZ18" i="11"/>
  <c r="GA57" i="7"/>
  <c r="GA18" i="11"/>
  <c r="GB57" i="7"/>
  <c r="GB18" i="11"/>
  <c r="GC57" i="7"/>
  <c r="GC18" i="11"/>
  <c r="GD57" i="7"/>
  <c r="GD18" i="11"/>
  <c r="GE57" i="7"/>
  <c r="GE18" i="11"/>
  <c r="GF57" i="7"/>
  <c r="GF18" i="11"/>
  <c r="GG57" i="7"/>
  <c r="GG18" i="11"/>
  <c r="GH57" i="7"/>
  <c r="GH18" i="11"/>
  <c r="GI57" i="7"/>
  <c r="GI18" i="11"/>
  <c r="GJ57" i="7"/>
  <c r="GJ18" i="11"/>
  <c r="GK57" i="7"/>
  <c r="GK18" i="11"/>
  <c r="GL57" i="7"/>
  <c r="GL18" i="11"/>
  <c r="GM57" i="7"/>
  <c r="GM18" i="11"/>
  <c r="GN57" i="7"/>
  <c r="GN18" i="11"/>
  <c r="GO57" i="7"/>
  <c r="GO18" i="11"/>
  <c r="GP57" i="7"/>
  <c r="GP18" i="11"/>
  <c r="GQ57" i="7"/>
  <c r="GQ18" i="11"/>
  <c r="GR57" i="7"/>
  <c r="GR18" i="11"/>
  <c r="GS57" i="7"/>
  <c r="GS18" i="11"/>
  <c r="GT57" i="7"/>
  <c r="GT18" i="11"/>
  <c r="GU57" i="7"/>
  <c r="GU18" i="11"/>
  <c r="GV57" i="7"/>
  <c r="GV18" i="11"/>
  <c r="GW57" i="7"/>
  <c r="GW18" i="11"/>
  <c r="GX57" i="7"/>
  <c r="GX18" i="11"/>
  <c r="ER58" i="7"/>
  <c r="ER19" i="11"/>
  <c r="ES58" i="7"/>
  <c r="ES19" i="11"/>
  <c r="ET58" i="7"/>
  <c r="ET19" i="11"/>
  <c r="EU58" i="7"/>
  <c r="EU19" i="11"/>
  <c r="EV58" i="7"/>
  <c r="EV19" i="11"/>
  <c r="EW58" i="7"/>
  <c r="EW19" i="11"/>
  <c r="EX58" i="7"/>
  <c r="EX19" i="11"/>
  <c r="EY58" i="7"/>
  <c r="EY19" i="11"/>
  <c r="EZ58" i="7"/>
  <c r="EZ19" i="11"/>
  <c r="FA58" i="7"/>
  <c r="FA19" i="11"/>
  <c r="FB58" i="7"/>
  <c r="FB19" i="11"/>
  <c r="FC58" i="7"/>
  <c r="FC19" i="11"/>
  <c r="FD58" i="7"/>
  <c r="FD19" i="11"/>
  <c r="FE58" i="7"/>
  <c r="FE19" i="11"/>
  <c r="FF58" i="7"/>
  <c r="FF19" i="11"/>
  <c r="FG58" i="7"/>
  <c r="FG19" i="11"/>
  <c r="FH58" i="7"/>
  <c r="FH19" i="11"/>
  <c r="FI58" i="7"/>
  <c r="FI19" i="11"/>
  <c r="FJ58" i="7"/>
  <c r="FJ19" i="11"/>
  <c r="FK58" i="7"/>
  <c r="FK19" i="11"/>
  <c r="FL58" i="7"/>
  <c r="FL19" i="11"/>
  <c r="FM58" i="7"/>
  <c r="FM19" i="11"/>
  <c r="FN58" i="7"/>
  <c r="FN19" i="11"/>
  <c r="FO58" i="7"/>
  <c r="FO19" i="11"/>
  <c r="FP58" i="7"/>
  <c r="FP19" i="11"/>
  <c r="FQ58" i="7"/>
  <c r="FQ19" i="11"/>
  <c r="FR58" i="7"/>
  <c r="FR19" i="11"/>
  <c r="FS58" i="7"/>
  <c r="FS19" i="11"/>
  <c r="FT58" i="7"/>
  <c r="FT19" i="11"/>
  <c r="FU58" i="7"/>
  <c r="FU19" i="11"/>
  <c r="FV58" i="7"/>
  <c r="FV19" i="11"/>
  <c r="FW58" i="7"/>
  <c r="FW19" i="11"/>
  <c r="FX58" i="7"/>
  <c r="FX19" i="11"/>
  <c r="FY58" i="7"/>
  <c r="FY19" i="11"/>
  <c r="FZ58" i="7"/>
  <c r="FZ19" i="11"/>
  <c r="GA58" i="7"/>
  <c r="GA19" i="11"/>
  <c r="GB58" i="7"/>
  <c r="GB19" i="11"/>
  <c r="GC58" i="7"/>
  <c r="GC19" i="11"/>
  <c r="GD58" i="7"/>
  <c r="GD19" i="11"/>
  <c r="GE58" i="7"/>
  <c r="GE19" i="11"/>
  <c r="GF58" i="7"/>
  <c r="GF19" i="11"/>
  <c r="GG58" i="7"/>
  <c r="GG19" i="11"/>
  <c r="GH58" i="7"/>
  <c r="GH19" i="11"/>
  <c r="GI58" i="7"/>
  <c r="GI19" i="11"/>
  <c r="GJ58" i="7"/>
  <c r="GJ19" i="11"/>
  <c r="GK58" i="7"/>
  <c r="GK19" i="11"/>
  <c r="GL58" i="7"/>
  <c r="GL19" i="11"/>
  <c r="GM58" i="7"/>
  <c r="GM19" i="11"/>
  <c r="GN58" i="7"/>
  <c r="GN19" i="11"/>
  <c r="GO58" i="7"/>
  <c r="GO19" i="11"/>
  <c r="GP58" i="7"/>
  <c r="GP19" i="11"/>
  <c r="GQ58" i="7"/>
  <c r="GQ19" i="11"/>
  <c r="GR58" i="7"/>
  <c r="GR19" i="11"/>
  <c r="GS58" i="7"/>
  <c r="GS19" i="11"/>
  <c r="GT58" i="7"/>
  <c r="GT19" i="11"/>
  <c r="GU58" i="7"/>
  <c r="GU19" i="11"/>
  <c r="GV58" i="7"/>
  <c r="GV19" i="11"/>
  <c r="GW58" i="7"/>
  <c r="GW19" i="11"/>
  <c r="GX58" i="7"/>
  <c r="GX19" i="11"/>
  <c r="ER59" i="7"/>
  <c r="ER20" i="11"/>
  <c r="ES59" i="7"/>
  <c r="ES20" i="11"/>
  <c r="ET59" i="7"/>
  <c r="ET20" i="11"/>
  <c r="EU59" i="7"/>
  <c r="EU20" i="11"/>
  <c r="EV59" i="7"/>
  <c r="EV20" i="11"/>
  <c r="EW59" i="7"/>
  <c r="EW20" i="11"/>
  <c r="EX59" i="7"/>
  <c r="EX20" i="11"/>
  <c r="EY59" i="7"/>
  <c r="EY20" i="11"/>
  <c r="EZ59" i="7"/>
  <c r="EZ20" i="11"/>
  <c r="FA59" i="7"/>
  <c r="FA20" i="11"/>
  <c r="FB59" i="7"/>
  <c r="FB20" i="11"/>
  <c r="FC59" i="7"/>
  <c r="FC20" i="11"/>
  <c r="FD59" i="7"/>
  <c r="FD20" i="11"/>
  <c r="FE59" i="7"/>
  <c r="FE20" i="11"/>
  <c r="FF59" i="7"/>
  <c r="FF20" i="11"/>
  <c r="FG59" i="7"/>
  <c r="FG20" i="11"/>
  <c r="FH59" i="7"/>
  <c r="FH20" i="11"/>
  <c r="FI59" i="7"/>
  <c r="FI20" i="11"/>
  <c r="FJ59" i="7"/>
  <c r="FJ20" i="11"/>
  <c r="FK59" i="7"/>
  <c r="FK20" i="11"/>
  <c r="FL59" i="7"/>
  <c r="FL20" i="11"/>
  <c r="FM59" i="7"/>
  <c r="FM20" i="11"/>
  <c r="FN59" i="7"/>
  <c r="FN20" i="11"/>
  <c r="FO59" i="7"/>
  <c r="FO20" i="11"/>
  <c r="FP59" i="7"/>
  <c r="FP20" i="11"/>
  <c r="FQ59" i="7"/>
  <c r="FQ20" i="11"/>
  <c r="FR59" i="7"/>
  <c r="FR20" i="11"/>
  <c r="FS59" i="7"/>
  <c r="FS20" i="11"/>
  <c r="FT59" i="7"/>
  <c r="FT20" i="11"/>
  <c r="FU59" i="7"/>
  <c r="FU20" i="11"/>
  <c r="FV59" i="7"/>
  <c r="FV20" i="11"/>
  <c r="FW59" i="7"/>
  <c r="FW20" i="11"/>
  <c r="FX59" i="7"/>
  <c r="FX20" i="11"/>
  <c r="FY59" i="7"/>
  <c r="FY20" i="11"/>
  <c r="FZ59" i="7"/>
  <c r="FZ20" i="11"/>
  <c r="GA59" i="7"/>
  <c r="GA20" i="11"/>
  <c r="GB59" i="7"/>
  <c r="GB20" i="11"/>
  <c r="GC59" i="7"/>
  <c r="GC20" i="11"/>
  <c r="GD59" i="7"/>
  <c r="GD20" i="11"/>
  <c r="GE59" i="7"/>
  <c r="GE20" i="11"/>
  <c r="GF59" i="7"/>
  <c r="GF20" i="11"/>
  <c r="GG59" i="7"/>
  <c r="GG20" i="11"/>
  <c r="GH59" i="7"/>
  <c r="GH20" i="11"/>
  <c r="GI59" i="7"/>
  <c r="GI20" i="11"/>
  <c r="GJ59" i="7"/>
  <c r="GJ20" i="11"/>
  <c r="GK59" i="7"/>
  <c r="GK20" i="11"/>
  <c r="GL59" i="7"/>
  <c r="GL20" i="11"/>
  <c r="GM59" i="7"/>
  <c r="GM20" i="11"/>
  <c r="GN59" i="7"/>
  <c r="GN20" i="11"/>
  <c r="GO59" i="7"/>
  <c r="GO20" i="11"/>
  <c r="GP59" i="7"/>
  <c r="GP20" i="11"/>
  <c r="GQ59" i="7"/>
  <c r="GQ20" i="11"/>
  <c r="GR59" i="7"/>
  <c r="GR20" i="11"/>
  <c r="GS59" i="7"/>
  <c r="GS20" i="11"/>
  <c r="GT59" i="7"/>
  <c r="GT20" i="11"/>
  <c r="GU59" i="7"/>
  <c r="GU20" i="11"/>
  <c r="GV59" i="7"/>
  <c r="GV20" i="11"/>
  <c r="GW59" i="7"/>
  <c r="GW20" i="11"/>
  <c r="GX59" i="7"/>
  <c r="GX20" i="11"/>
  <c r="F180" i="3"/>
  <c r="E63" i="7"/>
  <c r="G180" i="3"/>
  <c r="F63" i="7"/>
  <c r="H180" i="3"/>
  <c r="G63" i="7"/>
  <c r="I180" i="3"/>
  <c r="H63" i="7"/>
  <c r="J180" i="3"/>
  <c r="I63" i="7"/>
  <c r="K180" i="3"/>
  <c r="J63" i="7"/>
  <c r="L180" i="3"/>
  <c r="K63" i="7"/>
  <c r="M180" i="3"/>
  <c r="L63" i="7"/>
  <c r="N180" i="3"/>
  <c r="M63" i="7"/>
  <c r="O180" i="3"/>
  <c r="N63" i="7"/>
  <c r="P180" i="3"/>
  <c r="O63" i="7"/>
  <c r="Q180" i="3"/>
  <c r="P63" i="7"/>
  <c r="R180" i="3"/>
  <c r="Q63" i="7"/>
  <c r="S180" i="3"/>
  <c r="R63" i="7"/>
  <c r="T180" i="3"/>
  <c r="S63" i="7"/>
  <c r="U180" i="3"/>
  <c r="T63" i="7"/>
  <c r="V180" i="3"/>
  <c r="U63" i="7"/>
  <c r="W180" i="3"/>
  <c r="V63" i="7"/>
  <c r="X180" i="3"/>
  <c r="W63" i="7"/>
  <c r="Y180" i="3"/>
  <c r="X63" i="7"/>
  <c r="Z180" i="3"/>
  <c r="Y63" i="7"/>
  <c r="AA180" i="3"/>
  <c r="Z63" i="7"/>
  <c r="AB180" i="3"/>
  <c r="AA63" i="7"/>
  <c r="AC180" i="3"/>
  <c r="AB63" i="7"/>
  <c r="AD180" i="3"/>
  <c r="AC63" i="7"/>
  <c r="AE180" i="3"/>
  <c r="AD63" i="7"/>
  <c r="AF180" i="3"/>
  <c r="AE63" i="7"/>
  <c r="AG180" i="3"/>
  <c r="AF63" i="7"/>
  <c r="AH180" i="3"/>
  <c r="AG63" i="7"/>
  <c r="AI180" i="3"/>
  <c r="AH63" i="7"/>
  <c r="AJ180" i="3"/>
  <c r="AI63" i="7"/>
  <c r="AK180" i="3"/>
  <c r="AJ63" i="7"/>
  <c r="AL180" i="3"/>
  <c r="AK63" i="7"/>
  <c r="AM180" i="3"/>
  <c r="AL63" i="7"/>
  <c r="AN180" i="3"/>
  <c r="AM63" i="7"/>
  <c r="AO180" i="3"/>
  <c r="AN63" i="7"/>
  <c r="AP180" i="3"/>
  <c r="AO63" i="7"/>
  <c r="AQ180" i="3"/>
  <c r="AP63" i="7"/>
  <c r="AR180" i="3"/>
  <c r="AQ63" i="7"/>
  <c r="AS180" i="3"/>
  <c r="AR63" i="7"/>
  <c r="AT180" i="3"/>
  <c r="AS63" i="7"/>
  <c r="AU180" i="3"/>
  <c r="AT63" i="7"/>
  <c r="AV180" i="3"/>
  <c r="AU63" i="7"/>
  <c r="AW180" i="3"/>
  <c r="AV63" i="7"/>
  <c r="AX180" i="3"/>
  <c r="AW63" i="7"/>
  <c r="AY180" i="3"/>
  <c r="AX63" i="7"/>
  <c r="AZ180" i="3"/>
  <c r="AY63" i="7"/>
  <c r="BA180" i="3"/>
  <c r="AZ63" i="7"/>
  <c r="BB180" i="3"/>
  <c r="BA63" i="7"/>
  <c r="BC180" i="3"/>
  <c r="BB63" i="7"/>
  <c r="BD180" i="3"/>
  <c r="BC63" i="7"/>
  <c r="BE180" i="3"/>
  <c r="BD63" i="7"/>
  <c r="BF180" i="3"/>
  <c r="BE63" i="7"/>
  <c r="BG180" i="3"/>
  <c r="BF63" i="7"/>
  <c r="BH180" i="3"/>
  <c r="BG63" i="7"/>
  <c r="BI180" i="3"/>
  <c r="BH63" i="7"/>
  <c r="BJ180" i="3"/>
  <c r="BI63" i="7"/>
  <c r="BK180" i="3"/>
  <c r="BJ63" i="7"/>
  <c r="BL180" i="3"/>
  <c r="BK63" i="7"/>
  <c r="BM180" i="3"/>
  <c r="BL63" i="7"/>
  <c r="BN180" i="3"/>
  <c r="BM63" i="7"/>
  <c r="BO180" i="3"/>
  <c r="BN63" i="7"/>
  <c r="BP180" i="3"/>
  <c r="BO63" i="7"/>
  <c r="BQ180" i="3"/>
  <c r="BP63" i="7"/>
  <c r="BR180" i="3"/>
  <c r="BQ63" i="7"/>
  <c r="BS180" i="3"/>
  <c r="BR63" i="7"/>
  <c r="BT180" i="3"/>
  <c r="BS63" i="7"/>
  <c r="BU180" i="3"/>
  <c r="BT63" i="7"/>
  <c r="BV180" i="3"/>
  <c r="BU63" i="7"/>
  <c r="BW180" i="3"/>
  <c r="BV63" i="7"/>
  <c r="BX180" i="3"/>
  <c r="BW63" i="7"/>
  <c r="BY180" i="3"/>
  <c r="BX63" i="7"/>
  <c r="BZ180" i="3"/>
  <c r="BY63" i="7"/>
  <c r="CA180" i="3"/>
  <c r="BZ63" i="7"/>
  <c r="CB180" i="3"/>
  <c r="CA63" i="7"/>
  <c r="CC180" i="3"/>
  <c r="CB63" i="7"/>
  <c r="CD180" i="3"/>
  <c r="CC63" i="7"/>
  <c r="CE180" i="3"/>
  <c r="CD63" i="7"/>
  <c r="CF180" i="3"/>
  <c r="CE63" i="7"/>
  <c r="CG180" i="3"/>
  <c r="CF63" i="7"/>
  <c r="CH180" i="3"/>
  <c r="CG63" i="7"/>
  <c r="CI180" i="3"/>
  <c r="CH63" i="7"/>
  <c r="CJ180" i="3"/>
  <c r="CI63" i="7"/>
  <c r="CK180" i="3"/>
  <c r="CJ63" i="7"/>
  <c r="CL180" i="3"/>
  <c r="CK63" i="7"/>
  <c r="CM180" i="3"/>
  <c r="CL63" i="7"/>
  <c r="CN180" i="3"/>
  <c r="CM63" i="7"/>
  <c r="CO180" i="3"/>
  <c r="CN63" i="7"/>
  <c r="CP180" i="3"/>
  <c r="CO63" i="7"/>
  <c r="CQ180" i="3"/>
  <c r="CP63" i="7"/>
  <c r="CR180" i="3"/>
  <c r="CQ63" i="7"/>
  <c r="CS180" i="3"/>
  <c r="CR63" i="7"/>
  <c r="CT180" i="3"/>
  <c r="CS63" i="7"/>
  <c r="CU180" i="3"/>
  <c r="CT63" i="7"/>
  <c r="CV180" i="3"/>
  <c r="CU63" i="7"/>
  <c r="CW180" i="3"/>
  <c r="CV63" i="7"/>
  <c r="CX180" i="3"/>
  <c r="CW63" i="7"/>
  <c r="CY180" i="3"/>
  <c r="CX63" i="7"/>
  <c r="CZ180" i="3"/>
  <c r="CY63" i="7"/>
  <c r="DA180" i="3"/>
  <c r="CZ63" i="7"/>
  <c r="DB180" i="3"/>
  <c r="DA63" i="7"/>
  <c r="DC180" i="3"/>
  <c r="DB63" i="7"/>
  <c r="DD180" i="3"/>
  <c r="DC63" i="7"/>
  <c r="DE180" i="3"/>
  <c r="DD63" i="7"/>
  <c r="DF180" i="3"/>
  <c r="DE63" i="7"/>
  <c r="DG180" i="3"/>
  <c r="DF63" i="7"/>
  <c r="DH180" i="3"/>
  <c r="DG63" i="7"/>
  <c r="DI180" i="3"/>
  <c r="DH63" i="7"/>
  <c r="DJ180" i="3"/>
  <c r="DI63" i="7"/>
  <c r="DK180" i="3"/>
  <c r="DJ63" i="7"/>
  <c r="DL180" i="3"/>
  <c r="DK63" i="7"/>
  <c r="DM180" i="3"/>
  <c r="DL63" i="7"/>
  <c r="DN180" i="3"/>
  <c r="DM63" i="7"/>
  <c r="DO180" i="3"/>
  <c r="DN63" i="7"/>
  <c r="DP180" i="3"/>
  <c r="DO63" i="7"/>
  <c r="DQ180" i="3"/>
  <c r="DP63" i="7"/>
  <c r="DR180" i="3"/>
  <c r="DQ63" i="7"/>
  <c r="DS180" i="3"/>
  <c r="DR63" i="7"/>
  <c r="DT180" i="3"/>
  <c r="DS63" i="7"/>
  <c r="DU180" i="3"/>
  <c r="DT63" i="7"/>
  <c r="DV180" i="3"/>
  <c r="DU63" i="7"/>
  <c r="DW180" i="3"/>
  <c r="DV63" i="7"/>
  <c r="DX180" i="3"/>
  <c r="DW63" i="7"/>
  <c r="DY180" i="3"/>
  <c r="DX63" i="7"/>
  <c r="DZ180" i="3"/>
  <c r="DY63" i="7"/>
  <c r="EA180" i="3"/>
  <c r="DZ63" i="7"/>
  <c r="EB180" i="3"/>
  <c r="EA63" i="7"/>
  <c r="EC180" i="3"/>
  <c r="EB63" i="7"/>
  <c r="ED180" i="3"/>
  <c r="EC63" i="7"/>
  <c r="EE180" i="3"/>
  <c r="ED63" i="7"/>
  <c r="EF180" i="3"/>
  <c r="EE63" i="7"/>
  <c r="EG180" i="3"/>
  <c r="EF63" i="7"/>
  <c r="EH180" i="3"/>
  <c r="EG63" i="7"/>
  <c r="EI180" i="3"/>
  <c r="EH63" i="7"/>
  <c r="EJ180" i="3"/>
  <c r="EI63" i="7"/>
  <c r="EK180" i="3"/>
  <c r="EJ63" i="7"/>
  <c r="EL180" i="3"/>
  <c r="EK63" i="7"/>
  <c r="EM180" i="3"/>
  <c r="EL63" i="7"/>
  <c r="EN180" i="3"/>
  <c r="EM63" i="7"/>
  <c r="EO180" i="3"/>
  <c r="EN63" i="7"/>
  <c r="EP180" i="3"/>
  <c r="EO63" i="7"/>
  <c r="EQ180" i="3"/>
  <c r="EP63" i="7"/>
  <c r="ER180" i="3"/>
  <c r="EQ63" i="7"/>
  <c r="ES180" i="3"/>
  <c r="ER63" i="7"/>
  <c r="ET180" i="3"/>
  <c r="ES63" i="7"/>
  <c r="EU180" i="3"/>
  <c r="ET63" i="7"/>
  <c r="EV180" i="3"/>
  <c r="EU63" i="7"/>
  <c r="EW180" i="3"/>
  <c r="EV63" i="7"/>
  <c r="EY180" i="3"/>
  <c r="EX63" i="7"/>
  <c r="EZ180" i="3"/>
  <c r="EY63" i="7"/>
  <c r="FA180" i="3"/>
  <c r="EZ63" i="7"/>
  <c r="FB180" i="3"/>
  <c r="FA63" i="7"/>
  <c r="FC180" i="3"/>
  <c r="FB63" i="7"/>
  <c r="FD180" i="3"/>
  <c r="FC63" i="7"/>
  <c r="FE180" i="3"/>
  <c r="FD63" i="7"/>
  <c r="FF180" i="3"/>
  <c r="FE63" i="7"/>
  <c r="FG180" i="3"/>
  <c r="FF63" i="7"/>
  <c r="FH180" i="3"/>
  <c r="FG63" i="7"/>
  <c r="FI180" i="3"/>
  <c r="FH63" i="7"/>
  <c r="FJ180" i="3"/>
  <c r="FI63" i="7"/>
  <c r="FK180" i="3"/>
  <c r="FJ63" i="7"/>
  <c r="FL180" i="3"/>
  <c r="FK63" i="7"/>
  <c r="FM180" i="3"/>
  <c r="FL63" i="7"/>
  <c r="FN180" i="3"/>
  <c r="FM63" i="7"/>
  <c r="FO180" i="3"/>
  <c r="FN63" i="7"/>
  <c r="FP180" i="3"/>
  <c r="FO63" i="7"/>
  <c r="FQ180" i="3"/>
  <c r="FP63" i="7"/>
  <c r="FR180" i="3"/>
  <c r="FQ63" i="7"/>
  <c r="FS180" i="3"/>
  <c r="FR63" i="7"/>
  <c r="FT180" i="3"/>
  <c r="FS63" i="7"/>
  <c r="FU180" i="3"/>
  <c r="FT63" i="7"/>
  <c r="FV180" i="3"/>
  <c r="FU63" i="7"/>
  <c r="FW180" i="3"/>
  <c r="FV63" i="7"/>
  <c r="FX180" i="3"/>
  <c r="FW63" i="7"/>
  <c r="FY180" i="3"/>
  <c r="FX63" i="7"/>
  <c r="FZ180" i="3"/>
  <c r="FY63" i="7"/>
  <c r="GA180" i="3"/>
  <c r="FZ63" i="7"/>
  <c r="GB180" i="3"/>
  <c r="GA63" i="7"/>
  <c r="GC180" i="3"/>
  <c r="GB63" i="7"/>
  <c r="GD180" i="3"/>
  <c r="GC63" i="7"/>
  <c r="GE180" i="3"/>
  <c r="GD63" i="7"/>
  <c r="GF180" i="3"/>
  <c r="GE63" i="7"/>
  <c r="GG180" i="3"/>
  <c r="GF63" i="7"/>
  <c r="GH180" i="3"/>
  <c r="GG63" i="7"/>
  <c r="GI180" i="3"/>
  <c r="GH63" i="7"/>
  <c r="GJ180" i="3"/>
  <c r="GI63" i="7"/>
  <c r="GK180" i="3"/>
  <c r="GJ63" i="7"/>
  <c r="GL180" i="3"/>
  <c r="GK63" i="7"/>
  <c r="GM180" i="3"/>
  <c r="GL63" i="7"/>
  <c r="GN180" i="3"/>
  <c r="GM63" i="7"/>
  <c r="GO180" i="3"/>
  <c r="GN63" i="7"/>
  <c r="GP180" i="3"/>
  <c r="GO63" i="7"/>
  <c r="GQ180" i="3"/>
  <c r="GP63" i="7"/>
  <c r="GR180" i="3"/>
  <c r="GQ63" i="7"/>
  <c r="GS180" i="3"/>
  <c r="GR63" i="7"/>
  <c r="GT180" i="3"/>
  <c r="GS63" i="7"/>
  <c r="GU180" i="3"/>
  <c r="GT63" i="7"/>
  <c r="GV180" i="3"/>
  <c r="GU63" i="7"/>
  <c r="GW180" i="3"/>
  <c r="GV63" i="7"/>
  <c r="GX180" i="3"/>
  <c r="GW63" i="7"/>
  <c r="GY180" i="3"/>
  <c r="GX63" i="7"/>
  <c r="F181" i="3"/>
  <c r="E64" i="7"/>
  <c r="G181" i="3"/>
  <c r="F64" i="7"/>
  <c r="H181" i="3"/>
  <c r="G64" i="7"/>
  <c r="I181" i="3"/>
  <c r="H64" i="7"/>
  <c r="J181" i="3"/>
  <c r="I64" i="7"/>
  <c r="K181" i="3"/>
  <c r="J64" i="7"/>
  <c r="L181" i="3"/>
  <c r="K64" i="7"/>
  <c r="M181" i="3"/>
  <c r="L64" i="7"/>
  <c r="N181" i="3"/>
  <c r="M64" i="7"/>
  <c r="O181" i="3"/>
  <c r="N64" i="7"/>
  <c r="P181" i="3"/>
  <c r="O64" i="7"/>
  <c r="Q181" i="3"/>
  <c r="P64" i="7"/>
  <c r="R181" i="3"/>
  <c r="Q64" i="7"/>
  <c r="S181" i="3"/>
  <c r="R64" i="7"/>
  <c r="T181" i="3"/>
  <c r="S64" i="7"/>
  <c r="U181" i="3"/>
  <c r="T64" i="7"/>
  <c r="V181" i="3"/>
  <c r="U64" i="7"/>
  <c r="W181" i="3"/>
  <c r="V64" i="7"/>
  <c r="X181" i="3"/>
  <c r="W64" i="7"/>
  <c r="Y181" i="3"/>
  <c r="X64" i="7"/>
  <c r="Z181" i="3"/>
  <c r="Y64" i="7"/>
  <c r="AA181" i="3"/>
  <c r="Z64" i="7"/>
  <c r="AB181" i="3"/>
  <c r="AA64" i="7"/>
  <c r="AC181" i="3"/>
  <c r="AB64" i="7"/>
  <c r="AD181" i="3"/>
  <c r="AC64" i="7"/>
  <c r="AE181" i="3"/>
  <c r="AD64" i="7"/>
  <c r="AF181" i="3"/>
  <c r="AE64" i="7"/>
  <c r="AG181" i="3"/>
  <c r="AF64" i="7"/>
  <c r="AH181" i="3"/>
  <c r="AG64" i="7"/>
  <c r="AI181" i="3"/>
  <c r="AH64" i="7"/>
  <c r="AJ181" i="3"/>
  <c r="AI64" i="7"/>
  <c r="AK181" i="3"/>
  <c r="AJ64" i="7"/>
  <c r="AL181" i="3"/>
  <c r="AK64" i="7"/>
  <c r="AM181" i="3"/>
  <c r="AL64" i="7"/>
  <c r="AN181" i="3"/>
  <c r="AM64" i="7"/>
  <c r="AO181" i="3"/>
  <c r="AN64" i="7"/>
  <c r="AP181" i="3"/>
  <c r="AO64" i="7"/>
  <c r="AQ181" i="3"/>
  <c r="AP64" i="7"/>
  <c r="AR181" i="3"/>
  <c r="AQ64" i="7"/>
  <c r="AS181" i="3"/>
  <c r="AR64" i="7"/>
  <c r="AT181" i="3"/>
  <c r="AS64" i="7"/>
  <c r="AU181" i="3"/>
  <c r="AT64" i="7"/>
  <c r="AV181" i="3"/>
  <c r="AU64" i="7"/>
  <c r="AW181" i="3"/>
  <c r="AV64" i="7"/>
  <c r="AX181" i="3"/>
  <c r="AW64" i="7"/>
  <c r="AY181" i="3"/>
  <c r="AX64" i="7"/>
  <c r="AZ181" i="3"/>
  <c r="AY64" i="7"/>
  <c r="BA181" i="3"/>
  <c r="AZ64" i="7"/>
  <c r="BB181" i="3"/>
  <c r="BA64" i="7"/>
  <c r="BC181" i="3"/>
  <c r="BB64" i="7"/>
  <c r="BD181" i="3"/>
  <c r="BC64" i="7"/>
  <c r="BE181" i="3"/>
  <c r="BD64" i="7"/>
  <c r="BF181" i="3"/>
  <c r="BE64" i="7"/>
  <c r="BG181" i="3"/>
  <c r="BF64" i="7"/>
  <c r="BH181" i="3"/>
  <c r="BG64" i="7"/>
  <c r="BI181" i="3"/>
  <c r="BH64" i="7"/>
  <c r="BJ181" i="3"/>
  <c r="BI64" i="7"/>
  <c r="BK181" i="3"/>
  <c r="BJ64" i="7"/>
  <c r="BL181" i="3"/>
  <c r="BK64" i="7"/>
  <c r="BM181" i="3"/>
  <c r="BL64" i="7"/>
  <c r="BN181" i="3"/>
  <c r="BM64" i="7"/>
  <c r="BO181" i="3"/>
  <c r="BN64" i="7"/>
  <c r="BP181" i="3"/>
  <c r="BO64" i="7"/>
  <c r="BQ181" i="3"/>
  <c r="BP64" i="7"/>
  <c r="BR181" i="3"/>
  <c r="BQ64" i="7"/>
  <c r="BS181" i="3"/>
  <c r="BR64" i="7"/>
  <c r="BT181" i="3"/>
  <c r="BS64" i="7"/>
  <c r="BU181" i="3"/>
  <c r="BT64" i="7"/>
  <c r="BV181" i="3"/>
  <c r="BU64" i="7"/>
  <c r="BW181" i="3"/>
  <c r="BV64" i="7"/>
  <c r="BX181" i="3"/>
  <c r="BW64" i="7"/>
  <c r="BY181" i="3"/>
  <c r="BX64" i="7"/>
  <c r="BZ181" i="3"/>
  <c r="BY64" i="7"/>
  <c r="CA181" i="3"/>
  <c r="BZ64" i="7"/>
  <c r="CB181" i="3"/>
  <c r="CA64" i="7"/>
  <c r="CC181" i="3"/>
  <c r="CB64" i="7"/>
  <c r="CD181" i="3"/>
  <c r="CC64" i="7"/>
  <c r="CE181" i="3"/>
  <c r="CD64" i="7"/>
  <c r="CF181" i="3"/>
  <c r="CE64" i="7"/>
  <c r="CG181" i="3"/>
  <c r="CF64" i="7"/>
  <c r="CH181" i="3"/>
  <c r="CG64" i="7"/>
  <c r="CI181" i="3"/>
  <c r="CH64" i="7"/>
  <c r="CJ181" i="3"/>
  <c r="CI64" i="7"/>
  <c r="CK181" i="3"/>
  <c r="CJ64" i="7"/>
  <c r="CL181" i="3"/>
  <c r="CK64" i="7"/>
  <c r="CM181" i="3"/>
  <c r="CL64" i="7"/>
  <c r="CN181" i="3"/>
  <c r="CM64" i="7"/>
  <c r="CO181" i="3"/>
  <c r="CN64" i="7"/>
  <c r="CP181" i="3"/>
  <c r="CO64" i="7"/>
  <c r="CQ181" i="3"/>
  <c r="CP64" i="7"/>
  <c r="CR181" i="3"/>
  <c r="CQ64" i="7"/>
  <c r="CS181" i="3"/>
  <c r="CR64" i="7"/>
  <c r="CT181" i="3"/>
  <c r="CS64" i="7"/>
  <c r="CU181" i="3"/>
  <c r="CT64" i="7"/>
  <c r="CV181" i="3"/>
  <c r="CU64" i="7"/>
  <c r="CW181" i="3"/>
  <c r="CV64" i="7"/>
  <c r="CX181" i="3"/>
  <c r="CW64" i="7"/>
  <c r="CY181" i="3"/>
  <c r="CX64" i="7"/>
  <c r="CZ181" i="3"/>
  <c r="CY64" i="7"/>
  <c r="DA181" i="3"/>
  <c r="CZ64" i="7"/>
  <c r="DB181" i="3"/>
  <c r="DA64" i="7"/>
  <c r="DC181" i="3"/>
  <c r="DB64" i="7"/>
  <c r="DD181" i="3"/>
  <c r="DC64" i="7"/>
  <c r="DE181" i="3"/>
  <c r="DD64" i="7"/>
  <c r="DF181" i="3"/>
  <c r="DE64" i="7"/>
  <c r="DG181" i="3"/>
  <c r="DF64" i="7"/>
  <c r="DH181" i="3"/>
  <c r="DG64" i="7"/>
  <c r="DI181" i="3"/>
  <c r="DH64" i="7"/>
  <c r="DJ181" i="3"/>
  <c r="DI64" i="7"/>
  <c r="DK181" i="3"/>
  <c r="DJ64" i="7"/>
  <c r="DL181" i="3"/>
  <c r="DK64" i="7"/>
  <c r="DM181" i="3"/>
  <c r="DL64" i="7"/>
  <c r="DN181" i="3"/>
  <c r="DM64" i="7"/>
  <c r="DO181" i="3"/>
  <c r="DN64" i="7"/>
  <c r="DP181" i="3"/>
  <c r="DO64" i="7"/>
  <c r="DQ181" i="3"/>
  <c r="DP64" i="7"/>
  <c r="DR181" i="3"/>
  <c r="DQ64" i="7"/>
  <c r="DS181" i="3"/>
  <c r="DR64" i="7"/>
  <c r="DT181" i="3"/>
  <c r="DS64" i="7"/>
  <c r="DU181" i="3"/>
  <c r="DT64" i="7"/>
  <c r="DV181" i="3"/>
  <c r="DU64" i="7"/>
  <c r="DW181" i="3"/>
  <c r="DV64" i="7"/>
  <c r="DX181" i="3"/>
  <c r="DW64" i="7"/>
  <c r="DY181" i="3"/>
  <c r="DX64" i="7"/>
  <c r="DZ181" i="3"/>
  <c r="DY64" i="7"/>
  <c r="EA181" i="3"/>
  <c r="DZ64" i="7"/>
  <c r="EB181" i="3"/>
  <c r="EA64" i="7"/>
  <c r="EC181" i="3"/>
  <c r="EB64" i="7"/>
  <c r="ED181" i="3"/>
  <c r="EC64" i="7"/>
  <c r="EE181" i="3"/>
  <c r="ED64" i="7"/>
  <c r="EF181" i="3"/>
  <c r="EE64" i="7"/>
  <c r="EG181" i="3"/>
  <c r="EF64" i="7"/>
  <c r="EH181" i="3"/>
  <c r="EG64" i="7"/>
  <c r="EI181" i="3"/>
  <c r="EH64" i="7"/>
  <c r="EJ181" i="3"/>
  <c r="EI64" i="7"/>
  <c r="EK181" i="3"/>
  <c r="EJ64" i="7"/>
  <c r="EL181" i="3"/>
  <c r="EK64" i="7"/>
  <c r="EM181" i="3"/>
  <c r="EL64" i="7"/>
  <c r="EN181" i="3"/>
  <c r="EM64" i="7"/>
  <c r="EO181" i="3"/>
  <c r="EN64" i="7"/>
  <c r="EP181" i="3"/>
  <c r="EO64" i="7"/>
  <c r="EQ181" i="3"/>
  <c r="EP64" i="7"/>
  <c r="ER181" i="3"/>
  <c r="EQ64" i="7"/>
  <c r="ES181" i="3"/>
  <c r="ER64" i="7"/>
  <c r="ET181" i="3"/>
  <c r="ES64" i="7"/>
  <c r="EU181" i="3"/>
  <c r="ET64" i="7"/>
  <c r="EV181" i="3"/>
  <c r="EU64" i="7"/>
  <c r="EW181" i="3"/>
  <c r="EV64" i="7"/>
  <c r="EY181" i="3"/>
  <c r="EX64" i="7"/>
  <c r="EZ181" i="3"/>
  <c r="EY64" i="7"/>
  <c r="FA181" i="3"/>
  <c r="EZ64" i="7"/>
  <c r="FB181" i="3"/>
  <c r="FA64" i="7"/>
  <c r="FC181" i="3"/>
  <c r="FB64" i="7"/>
  <c r="FD181" i="3"/>
  <c r="FC64" i="7"/>
  <c r="FE181" i="3"/>
  <c r="FD64" i="7"/>
  <c r="FF181" i="3"/>
  <c r="FE64" i="7"/>
  <c r="FG181" i="3"/>
  <c r="FF64" i="7"/>
  <c r="FH181" i="3"/>
  <c r="FG64" i="7"/>
  <c r="FI181" i="3"/>
  <c r="FH64" i="7"/>
  <c r="FJ181" i="3"/>
  <c r="FI64" i="7"/>
  <c r="FK181" i="3"/>
  <c r="FJ64" i="7"/>
  <c r="FL181" i="3"/>
  <c r="FK64" i="7"/>
  <c r="FM181" i="3"/>
  <c r="FL64" i="7"/>
  <c r="FN181" i="3"/>
  <c r="FM64" i="7"/>
  <c r="FO181" i="3"/>
  <c r="FN64" i="7"/>
  <c r="FP181" i="3"/>
  <c r="FO64" i="7"/>
  <c r="FQ181" i="3"/>
  <c r="FP64" i="7"/>
  <c r="FR181" i="3"/>
  <c r="FQ64" i="7"/>
  <c r="FS181" i="3"/>
  <c r="FR64" i="7"/>
  <c r="FT181" i="3"/>
  <c r="FS64" i="7"/>
  <c r="FU181" i="3"/>
  <c r="FT64" i="7"/>
  <c r="FV181" i="3"/>
  <c r="FU64" i="7"/>
  <c r="FW181" i="3"/>
  <c r="FV64" i="7"/>
  <c r="FX181" i="3"/>
  <c r="FW64" i="7"/>
  <c r="FY181" i="3"/>
  <c r="FX64" i="7"/>
  <c r="FZ181" i="3"/>
  <c r="FY64" i="7"/>
  <c r="GA181" i="3"/>
  <c r="FZ64" i="7"/>
  <c r="GB181" i="3"/>
  <c r="GA64" i="7"/>
  <c r="GC181" i="3"/>
  <c r="GB64" i="7"/>
  <c r="GD181" i="3"/>
  <c r="GC64" i="7"/>
  <c r="GE181" i="3"/>
  <c r="GD64" i="7"/>
  <c r="GF181" i="3"/>
  <c r="GE64" i="7"/>
  <c r="GG181" i="3"/>
  <c r="GF64" i="7"/>
  <c r="GH181" i="3"/>
  <c r="GG64" i="7"/>
  <c r="GI181" i="3"/>
  <c r="GH64" i="7"/>
  <c r="GJ181" i="3"/>
  <c r="GI64" i="7"/>
  <c r="GK181" i="3"/>
  <c r="GJ64" i="7"/>
  <c r="GL181" i="3"/>
  <c r="GK64" i="7"/>
  <c r="GM181" i="3"/>
  <c r="GL64" i="7"/>
  <c r="GN181" i="3"/>
  <c r="GM64" i="7"/>
  <c r="GO181" i="3"/>
  <c r="GN64" i="7"/>
  <c r="GP181" i="3"/>
  <c r="GO64" i="7"/>
  <c r="GQ181" i="3"/>
  <c r="GP64" i="7"/>
  <c r="GR181" i="3"/>
  <c r="GQ64" i="7"/>
  <c r="GS181" i="3"/>
  <c r="GR64" i="7"/>
  <c r="GT181" i="3"/>
  <c r="GS64" i="7"/>
  <c r="GU181" i="3"/>
  <c r="GT64" i="7"/>
  <c r="GV181" i="3"/>
  <c r="GU64" i="7"/>
  <c r="GW181" i="3"/>
  <c r="GV64" i="7"/>
  <c r="GX181" i="3"/>
  <c r="GW64" i="7"/>
  <c r="GY181" i="3"/>
  <c r="GX64" i="7"/>
  <c r="F182" i="3"/>
  <c r="E65" i="7"/>
  <c r="G182" i="3"/>
  <c r="F65" i="7"/>
  <c r="H182" i="3"/>
  <c r="G65" i="7"/>
  <c r="I182" i="3"/>
  <c r="H65" i="7"/>
  <c r="J182" i="3"/>
  <c r="I65" i="7"/>
  <c r="K182" i="3"/>
  <c r="J65" i="7"/>
  <c r="L182" i="3"/>
  <c r="K65" i="7"/>
  <c r="M182" i="3"/>
  <c r="L65" i="7"/>
  <c r="N182" i="3"/>
  <c r="M65" i="7"/>
  <c r="O182" i="3"/>
  <c r="N65" i="7"/>
  <c r="P182" i="3"/>
  <c r="O65" i="7"/>
  <c r="Q182" i="3"/>
  <c r="P65" i="7"/>
  <c r="R182" i="3"/>
  <c r="Q65" i="7"/>
  <c r="S182" i="3"/>
  <c r="R65" i="7"/>
  <c r="T182" i="3"/>
  <c r="S65" i="7"/>
  <c r="U182" i="3"/>
  <c r="T65" i="7"/>
  <c r="V182" i="3"/>
  <c r="U65" i="7"/>
  <c r="W182" i="3"/>
  <c r="V65" i="7"/>
  <c r="X182" i="3"/>
  <c r="W65" i="7"/>
  <c r="Y182" i="3"/>
  <c r="X65" i="7"/>
  <c r="Z182" i="3"/>
  <c r="Y65" i="7"/>
  <c r="AA182" i="3"/>
  <c r="Z65" i="7"/>
  <c r="AB182" i="3"/>
  <c r="AA65" i="7"/>
  <c r="AC182" i="3"/>
  <c r="AB65" i="7"/>
  <c r="AD182" i="3"/>
  <c r="AC65" i="7"/>
  <c r="AE182" i="3"/>
  <c r="AD65" i="7"/>
  <c r="AF182" i="3"/>
  <c r="AE65" i="7"/>
  <c r="AG182" i="3"/>
  <c r="AF65" i="7"/>
  <c r="AH182" i="3"/>
  <c r="AG65" i="7"/>
  <c r="AI182" i="3"/>
  <c r="AH65" i="7"/>
  <c r="AJ182" i="3"/>
  <c r="AI65" i="7"/>
  <c r="AK182" i="3"/>
  <c r="AJ65" i="7"/>
  <c r="AL182" i="3"/>
  <c r="AK65" i="7"/>
  <c r="AM182" i="3"/>
  <c r="AL65" i="7"/>
  <c r="AN182" i="3"/>
  <c r="AM65" i="7"/>
  <c r="AO182" i="3"/>
  <c r="AN65" i="7"/>
  <c r="AP182" i="3"/>
  <c r="AO65" i="7"/>
  <c r="AQ182" i="3"/>
  <c r="AP65" i="7"/>
  <c r="AR182" i="3"/>
  <c r="AQ65" i="7"/>
  <c r="AS182" i="3"/>
  <c r="AR65" i="7"/>
  <c r="AT182" i="3"/>
  <c r="AS65" i="7"/>
  <c r="AU182" i="3"/>
  <c r="AT65" i="7"/>
  <c r="AV182" i="3"/>
  <c r="AU65" i="7"/>
  <c r="AW182" i="3"/>
  <c r="AV65" i="7"/>
  <c r="AX182" i="3"/>
  <c r="AW65" i="7"/>
  <c r="AY182" i="3"/>
  <c r="AX65" i="7"/>
  <c r="AZ182" i="3"/>
  <c r="AY65" i="7"/>
  <c r="BA182" i="3"/>
  <c r="AZ65" i="7"/>
  <c r="BB182" i="3"/>
  <c r="BA65" i="7"/>
  <c r="BC182" i="3"/>
  <c r="BB65" i="7"/>
  <c r="BD182" i="3"/>
  <c r="BC65" i="7"/>
  <c r="BE182" i="3"/>
  <c r="BD65" i="7"/>
  <c r="BF182" i="3"/>
  <c r="BE65" i="7"/>
  <c r="BG182" i="3"/>
  <c r="BF65" i="7"/>
  <c r="BH182" i="3"/>
  <c r="BG65" i="7"/>
  <c r="BI182" i="3"/>
  <c r="BH65" i="7"/>
  <c r="BJ182" i="3"/>
  <c r="BI65" i="7"/>
  <c r="BK182" i="3"/>
  <c r="BJ65" i="7"/>
  <c r="BL182" i="3"/>
  <c r="BK65" i="7"/>
  <c r="BM182" i="3"/>
  <c r="BL65" i="7"/>
  <c r="BN182" i="3"/>
  <c r="BM65" i="7"/>
  <c r="BO182" i="3"/>
  <c r="BN65" i="7"/>
  <c r="BP182" i="3"/>
  <c r="BO65" i="7"/>
  <c r="BQ182" i="3"/>
  <c r="BP65" i="7"/>
  <c r="BR182" i="3"/>
  <c r="BQ65" i="7"/>
  <c r="BS182" i="3"/>
  <c r="BR65" i="7"/>
  <c r="BT182" i="3"/>
  <c r="BS65" i="7"/>
  <c r="BU182" i="3"/>
  <c r="BT65" i="7"/>
  <c r="BV182" i="3"/>
  <c r="BU65" i="7"/>
  <c r="BW182" i="3"/>
  <c r="BV65" i="7"/>
  <c r="BX182" i="3"/>
  <c r="BW65" i="7"/>
  <c r="BY182" i="3"/>
  <c r="BX65" i="7"/>
  <c r="BZ182" i="3"/>
  <c r="BY65" i="7"/>
  <c r="CA182" i="3"/>
  <c r="BZ65" i="7"/>
  <c r="CB182" i="3"/>
  <c r="CA65" i="7"/>
  <c r="CC182" i="3"/>
  <c r="CB65" i="7"/>
  <c r="CD182" i="3"/>
  <c r="CC65" i="7"/>
  <c r="CE182" i="3"/>
  <c r="CD65" i="7"/>
  <c r="CF182" i="3"/>
  <c r="CE65" i="7"/>
  <c r="CG182" i="3"/>
  <c r="CF65" i="7"/>
  <c r="CH182" i="3"/>
  <c r="CG65" i="7"/>
  <c r="CI182" i="3"/>
  <c r="CH65" i="7"/>
  <c r="CJ182" i="3"/>
  <c r="CI65" i="7"/>
  <c r="CK182" i="3"/>
  <c r="CJ65" i="7"/>
  <c r="CL182" i="3"/>
  <c r="CK65" i="7"/>
  <c r="CM182" i="3"/>
  <c r="CL65" i="7"/>
  <c r="CN182" i="3"/>
  <c r="CM65" i="7"/>
  <c r="CO182" i="3"/>
  <c r="CN65" i="7"/>
  <c r="CP182" i="3"/>
  <c r="CO65" i="7"/>
  <c r="CQ182" i="3"/>
  <c r="CP65" i="7"/>
  <c r="CR182" i="3"/>
  <c r="CQ65" i="7"/>
  <c r="CS182" i="3"/>
  <c r="CR65" i="7"/>
  <c r="CT182" i="3"/>
  <c r="CS65" i="7"/>
  <c r="CU182" i="3"/>
  <c r="CT65" i="7"/>
  <c r="CV182" i="3"/>
  <c r="CU65" i="7"/>
  <c r="CW182" i="3"/>
  <c r="CV65" i="7"/>
  <c r="CX182" i="3"/>
  <c r="CW65" i="7"/>
  <c r="CY182" i="3"/>
  <c r="CX65" i="7"/>
  <c r="CZ182" i="3"/>
  <c r="CY65" i="7"/>
  <c r="DA182" i="3"/>
  <c r="CZ65" i="7"/>
  <c r="DB182" i="3"/>
  <c r="DA65" i="7"/>
  <c r="DC182" i="3"/>
  <c r="DB65" i="7"/>
  <c r="DD182" i="3"/>
  <c r="DC65" i="7"/>
  <c r="DE182" i="3"/>
  <c r="DD65" i="7"/>
  <c r="DF182" i="3"/>
  <c r="DE65" i="7"/>
  <c r="DG182" i="3"/>
  <c r="DF65" i="7"/>
  <c r="DH182" i="3"/>
  <c r="DG65" i="7"/>
  <c r="DI182" i="3"/>
  <c r="DH65" i="7"/>
  <c r="DJ182" i="3"/>
  <c r="DI65" i="7"/>
  <c r="DK182" i="3"/>
  <c r="DJ65" i="7"/>
  <c r="DL182" i="3"/>
  <c r="DK65" i="7"/>
  <c r="DM182" i="3"/>
  <c r="DL65" i="7"/>
  <c r="DN182" i="3"/>
  <c r="DM65" i="7"/>
  <c r="DO182" i="3"/>
  <c r="DN65" i="7"/>
  <c r="DP182" i="3"/>
  <c r="DO65" i="7"/>
  <c r="DQ182" i="3"/>
  <c r="DP65" i="7"/>
  <c r="DR182" i="3"/>
  <c r="DQ65" i="7"/>
  <c r="DS182" i="3"/>
  <c r="DR65" i="7"/>
  <c r="DT182" i="3"/>
  <c r="DS65" i="7"/>
  <c r="DU182" i="3"/>
  <c r="DT65" i="7"/>
  <c r="DV182" i="3"/>
  <c r="DU65" i="7"/>
  <c r="DW182" i="3"/>
  <c r="DV65" i="7"/>
  <c r="DX182" i="3"/>
  <c r="DW65" i="7"/>
  <c r="DY182" i="3"/>
  <c r="DX65" i="7"/>
  <c r="DZ182" i="3"/>
  <c r="DY65" i="7"/>
  <c r="EA182" i="3"/>
  <c r="DZ65" i="7"/>
  <c r="EB182" i="3"/>
  <c r="EA65" i="7"/>
  <c r="EC182" i="3"/>
  <c r="EB65" i="7"/>
  <c r="ED182" i="3"/>
  <c r="EC65" i="7"/>
  <c r="EE182" i="3"/>
  <c r="ED65" i="7"/>
  <c r="EF182" i="3"/>
  <c r="EE65" i="7"/>
  <c r="EG182" i="3"/>
  <c r="EF65" i="7"/>
  <c r="EH182" i="3"/>
  <c r="EG65" i="7"/>
  <c r="EI182" i="3"/>
  <c r="EH65" i="7"/>
  <c r="EJ182" i="3"/>
  <c r="EI65" i="7"/>
  <c r="EK182" i="3"/>
  <c r="EJ65" i="7"/>
  <c r="EL182" i="3"/>
  <c r="EK65" i="7"/>
  <c r="EM182" i="3"/>
  <c r="EL65" i="7"/>
  <c r="EN182" i="3"/>
  <c r="EM65" i="7"/>
  <c r="EO182" i="3"/>
  <c r="EN65" i="7"/>
  <c r="EP182" i="3"/>
  <c r="EO65" i="7"/>
  <c r="EQ182" i="3"/>
  <c r="EP65" i="7"/>
  <c r="ER182" i="3"/>
  <c r="EQ65" i="7"/>
  <c r="ES182" i="3"/>
  <c r="ER65" i="7"/>
  <c r="ET182" i="3"/>
  <c r="ES65" i="7"/>
  <c r="EU182" i="3"/>
  <c r="ET65" i="7"/>
  <c r="EV182" i="3"/>
  <c r="EU65" i="7"/>
  <c r="EW182" i="3"/>
  <c r="EV65" i="7"/>
  <c r="EY182" i="3"/>
  <c r="EX65" i="7"/>
  <c r="EZ182" i="3"/>
  <c r="EY65" i="7"/>
  <c r="FA182" i="3"/>
  <c r="EZ65" i="7"/>
  <c r="FB182" i="3"/>
  <c r="FA65" i="7"/>
  <c r="FC182" i="3"/>
  <c r="FB65" i="7"/>
  <c r="FD182" i="3"/>
  <c r="FC65" i="7"/>
  <c r="FE182" i="3"/>
  <c r="FD65" i="7"/>
  <c r="FF182" i="3"/>
  <c r="FE65" i="7"/>
  <c r="FG182" i="3"/>
  <c r="FF65" i="7"/>
  <c r="FH182" i="3"/>
  <c r="FG65" i="7"/>
  <c r="FI182" i="3"/>
  <c r="FH65" i="7"/>
  <c r="FJ182" i="3"/>
  <c r="FI65" i="7"/>
  <c r="FK182" i="3"/>
  <c r="FJ65" i="7"/>
  <c r="FL182" i="3"/>
  <c r="FK65" i="7"/>
  <c r="FM182" i="3"/>
  <c r="FL65" i="7"/>
  <c r="FN182" i="3"/>
  <c r="FM65" i="7"/>
  <c r="FO182" i="3"/>
  <c r="FN65" i="7"/>
  <c r="FP182" i="3"/>
  <c r="FO65" i="7"/>
  <c r="FQ182" i="3"/>
  <c r="FP65" i="7"/>
  <c r="FR182" i="3"/>
  <c r="FQ65" i="7"/>
  <c r="FS182" i="3"/>
  <c r="FR65" i="7"/>
  <c r="FT182" i="3"/>
  <c r="FS65" i="7"/>
  <c r="FU182" i="3"/>
  <c r="FT65" i="7"/>
  <c r="FV182" i="3"/>
  <c r="FU65" i="7"/>
  <c r="FW182" i="3"/>
  <c r="FV65" i="7"/>
  <c r="FX182" i="3"/>
  <c r="FW65" i="7"/>
  <c r="FY182" i="3"/>
  <c r="FX65" i="7"/>
  <c r="FZ182" i="3"/>
  <c r="FY65" i="7"/>
  <c r="GA182" i="3"/>
  <c r="FZ65" i="7"/>
  <c r="GB182" i="3"/>
  <c r="GA65" i="7"/>
  <c r="GC182" i="3"/>
  <c r="GB65" i="7"/>
  <c r="GD182" i="3"/>
  <c r="GC65" i="7"/>
  <c r="GE182" i="3"/>
  <c r="GD65" i="7"/>
  <c r="GF182" i="3"/>
  <c r="GE65" i="7"/>
  <c r="GG182" i="3"/>
  <c r="GF65" i="7"/>
  <c r="GH182" i="3"/>
  <c r="GG65" i="7"/>
  <c r="GI182" i="3"/>
  <c r="GH65" i="7"/>
  <c r="GJ182" i="3"/>
  <c r="GI65" i="7"/>
  <c r="GK182" i="3"/>
  <c r="GJ65" i="7"/>
  <c r="GL182" i="3"/>
  <c r="GK65" i="7"/>
  <c r="GM182" i="3"/>
  <c r="GL65" i="7"/>
  <c r="GN182" i="3"/>
  <c r="GM65" i="7"/>
  <c r="GO182" i="3"/>
  <c r="GN65" i="7"/>
  <c r="GP182" i="3"/>
  <c r="GO65" i="7"/>
  <c r="GQ182" i="3"/>
  <c r="GP65" i="7"/>
  <c r="GR182" i="3"/>
  <c r="GQ65" i="7"/>
  <c r="GS182" i="3"/>
  <c r="GR65" i="7"/>
  <c r="GT182" i="3"/>
  <c r="GS65" i="7"/>
  <c r="GU182" i="3"/>
  <c r="GT65" i="7"/>
  <c r="GV182" i="3"/>
  <c r="GU65" i="7"/>
  <c r="GW182" i="3"/>
  <c r="GV65" i="7"/>
  <c r="GX182" i="3"/>
  <c r="GW65" i="7"/>
  <c r="GY182" i="3"/>
  <c r="GX65" i="7"/>
  <c r="F183" i="3"/>
  <c r="E66" i="7"/>
  <c r="G183" i="3"/>
  <c r="F66" i="7"/>
  <c r="H183" i="3"/>
  <c r="G66" i="7"/>
  <c r="I183" i="3"/>
  <c r="H66" i="7"/>
  <c r="J183" i="3"/>
  <c r="I66" i="7"/>
  <c r="K183" i="3"/>
  <c r="J66" i="7"/>
  <c r="L183" i="3"/>
  <c r="K66" i="7"/>
  <c r="M183" i="3"/>
  <c r="L66" i="7"/>
  <c r="N183" i="3"/>
  <c r="M66" i="7"/>
  <c r="O183" i="3"/>
  <c r="N66" i="7"/>
  <c r="P183" i="3"/>
  <c r="O66" i="7"/>
  <c r="Q183" i="3"/>
  <c r="P66" i="7"/>
  <c r="R183" i="3"/>
  <c r="Q66" i="7"/>
  <c r="S183" i="3"/>
  <c r="R66" i="7"/>
  <c r="T183" i="3"/>
  <c r="S66" i="7"/>
  <c r="U183" i="3"/>
  <c r="T66" i="7"/>
  <c r="V183" i="3"/>
  <c r="U66" i="7"/>
  <c r="W183" i="3"/>
  <c r="V66" i="7"/>
  <c r="X183" i="3"/>
  <c r="W66" i="7"/>
  <c r="Y183" i="3"/>
  <c r="X66" i="7"/>
  <c r="Z183" i="3"/>
  <c r="Y66" i="7"/>
  <c r="AA183" i="3"/>
  <c r="Z66" i="7"/>
  <c r="AB183" i="3"/>
  <c r="AA66" i="7"/>
  <c r="AC183" i="3"/>
  <c r="AB66" i="7"/>
  <c r="AD183" i="3"/>
  <c r="AC66" i="7"/>
  <c r="AE183" i="3"/>
  <c r="AD66" i="7"/>
  <c r="AF183" i="3"/>
  <c r="AE66" i="7"/>
  <c r="AG183" i="3"/>
  <c r="AF66" i="7"/>
  <c r="AH183" i="3"/>
  <c r="AG66" i="7"/>
  <c r="AI183" i="3"/>
  <c r="AH66" i="7"/>
  <c r="AJ183" i="3"/>
  <c r="AI66" i="7"/>
  <c r="AK183" i="3"/>
  <c r="AJ66" i="7"/>
  <c r="AL183" i="3"/>
  <c r="AK66" i="7"/>
  <c r="AM183" i="3"/>
  <c r="AL66" i="7"/>
  <c r="AN183" i="3"/>
  <c r="AM66" i="7"/>
  <c r="AO183" i="3"/>
  <c r="AN66" i="7"/>
  <c r="AP183" i="3"/>
  <c r="AO66" i="7"/>
  <c r="AQ183" i="3"/>
  <c r="AP66" i="7"/>
  <c r="AR183" i="3"/>
  <c r="AQ66" i="7"/>
  <c r="AS183" i="3"/>
  <c r="AR66" i="7"/>
  <c r="AT183" i="3"/>
  <c r="AS66" i="7"/>
  <c r="AU183" i="3"/>
  <c r="AT66" i="7"/>
  <c r="AV183" i="3"/>
  <c r="AU66" i="7"/>
  <c r="AW183" i="3"/>
  <c r="AV66" i="7"/>
  <c r="AX183" i="3"/>
  <c r="AW66" i="7"/>
  <c r="AY183" i="3"/>
  <c r="AX66" i="7"/>
  <c r="AZ183" i="3"/>
  <c r="AY66" i="7"/>
  <c r="BA183" i="3"/>
  <c r="AZ66" i="7"/>
  <c r="BB183" i="3"/>
  <c r="BA66" i="7"/>
  <c r="BC183" i="3"/>
  <c r="BB66" i="7"/>
  <c r="BD183" i="3"/>
  <c r="BC66" i="7"/>
  <c r="BE183" i="3"/>
  <c r="BD66" i="7"/>
  <c r="BF183" i="3"/>
  <c r="BE66" i="7"/>
  <c r="BG183" i="3"/>
  <c r="BF66" i="7"/>
  <c r="BH183" i="3"/>
  <c r="BG66" i="7"/>
  <c r="BI183" i="3"/>
  <c r="BH66" i="7"/>
  <c r="BJ183" i="3"/>
  <c r="BI66" i="7"/>
  <c r="BK183" i="3"/>
  <c r="BJ66" i="7"/>
  <c r="BL183" i="3"/>
  <c r="BK66" i="7"/>
  <c r="BM183" i="3"/>
  <c r="BL66" i="7"/>
  <c r="BN183" i="3"/>
  <c r="BM66" i="7"/>
  <c r="BO183" i="3"/>
  <c r="BN66" i="7"/>
  <c r="BP183" i="3"/>
  <c r="BO66" i="7"/>
  <c r="BQ183" i="3"/>
  <c r="BP66" i="7"/>
  <c r="BR183" i="3"/>
  <c r="BQ66" i="7"/>
  <c r="BS183" i="3"/>
  <c r="BR66" i="7"/>
  <c r="BT183" i="3"/>
  <c r="BS66" i="7"/>
  <c r="BU183" i="3"/>
  <c r="BT66" i="7"/>
  <c r="BV183" i="3"/>
  <c r="BU66" i="7"/>
  <c r="BW183" i="3"/>
  <c r="BV66" i="7"/>
  <c r="BX183" i="3"/>
  <c r="BW66" i="7"/>
  <c r="BY183" i="3"/>
  <c r="BX66" i="7"/>
  <c r="BZ183" i="3"/>
  <c r="BY66" i="7"/>
  <c r="CA183" i="3"/>
  <c r="BZ66" i="7"/>
  <c r="CB183" i="3"/>
  <c r="CA66" i="7"/>
  <c r="CC183" i="3"/>
  <c r="CB66" i="7"/>
  <c r="CD183" i="3"/>
  <c r="CC66" i="7"/>
  <c r="CE183" i="3"/>
  <c r="CD66" i="7"/>
  <c r="CF183" i="3"/>
  <c r="CE66" i="7"/>
  <c r="CG183" i="3"/>
  <c r="CF66" i="7"/>
  <c r="CH183" i="3"/>
  <c r="CG66" i="7"/>
  <c r="CI183" i="3"/>
  <c r="CH66" i="7"/>
  <c r="CJ183" i="3"/>
  <c r="CI66" i="7"/>
  <c r="CK183" i="3"/>
  <c r="CJ66" i="7"/>
  <c r="CL183" i="3"/>
  <c r="CK66" i="7"/>
  <c r="CM183" i="3"/>
  <c r="CL66" i="7"/>
  <c r="CN183" i="3"/>
  <c r="CM66" i="7"/>
  <c r="CO183" i="3"/>
  <c r="CN66" i="7"/>
  <c r="CP183" i="3"/>
  <c r="CO66" i="7"/>
  <c r="CQ183" i="3"/>
  <c r="CP66" i="7"/>
  <c r="CR183" i="3"/>
  <c r="CQ66" i="7"/>
  <c r="CS183" i="3"/>
  <c r="CR66" i="7"/>
  <c r="CT183" i="3"/>
  <c r="CS66" i="7"/>
  <c r="CU183" i="3"/>
  <c r="CT66" i="7"/>
  <c r="CV183" i="3"/>
  <c r="CU66" i="7"/>
  <c r="CW183" i="3"/>
  <c r="CV66" i="7"/>
  <c r="CX183" i="3"/>
  <c r="CW66" i="7"/>
  <c r="CY183" i="3"/>
  <c r="CX66" i="7"/>
  <c r="CZ183" i="3"/>
  <c r="CY66" i="7"/>
  <c r="DA183" i="3"/>
  <c r="CZ66" i="7"/>
  <c r="DB183" i="3"/>
  <c r="DA66" i="7"/>
  <c r="DC183" i="3"/>
  <c r="DB66" i="7"/>
  <c r="DD183" i="3"/>
  <c r="DC66" i="7"/>
  <c r="DE183" i="3"/>
  <c r="DD66" i="7"/>
  <c r="DF183" i="3"/>
  <c r="DE66" i="7"/>
  <c r="DG183" i="3"/>
  <c r="DF66" i="7"/>
  <c r="DH183" i="3"/>
  <c r="DG66" i="7"/>
  <c r="DI183" i="3"/>
  <c r="DH66" i="7"/>
  <c r="DJ183" i="3"/>
  <c r="DI66" i="7"/>
  <c r="DK183" i="3"/>
  <c r="DJ66" i="7"/>
  <c r="DL183" i="3"/>
  <c r="DK66" i="7"/>
  <c r="DM183" i="3"/>
  <c r="DL66" i="7"/>
  <c r="DN183" i="3"/>
  <c r="DM66" i="7"/>
  <c r="DO183" i="3"/>
  <c r="DN66" i="7"/>
  <c r="DP183" i="3"/>
  <c r="DO66" i="7"/>
  <c r="DQ183" i="3"/>
  <c r="DP66" i="7"/>
  <c r="DR183" i="3"/>
  <c r="DQ66" i="7"/>
  <c r="DS183" i="3"/>
  <c r="DR66" i="7"/>
  <c r="DT183" i="3"/>
  <c r="DS66" i="7"/>
  <c r="DU183" i="3"/>
  <c r="DT66" i="7"/>
  <c r="DV183" i="3"/>
  <c r="DU66" i="7"/>
  <c r="DW183" i="3"/>
  <c r="DV66" i="7"/>
  <c r="DX183" i="3"/>
  <c r="DW66" i="7"/>
  <c r="DY183" i="3"/>
  <c r="DX66" i="7"/>
  <c r="DZ183" i="3"/>
  <c r="DY66" i="7"/>
  <c r="EA183" i="3"/>
  <c r="DZ66" i="7"/>
  <c r="EB183" i="3"/>
  <c r="EA66" i="7"/>
  <c r="EC183" i="3"/>
  <c r="EB66" i="7"/>
  <c r="ED183" i="3"/>
  <c r="EC66" i="7"/>
  <c r="EE183" i="3"/>
  <c r="ED66" i="7"/>
  <c r="EF183" i="3"/>
  <c r="EE66" i="7"/>
  <c r="EG183" i="3"/>
  <c r="EF66" i="7"/>
  <c r="EH183" i="3"/>
  <c r="EG66" i="7"/>
  <c r="EI183" i="3"/>
  <c r="EH66" i="7"/>
  <c r="EJ183" i="3"/>
  <c r="EI66" i="7"/>
  <c r="EK183" i="3"/>
  <c r="EJ66" i="7"/>
  <c r="EL183" i="3"/>
  <c r="EK66" i="7"/>
  <c r="EM183" i="3"/>
  <c r="EL66" i="7"/>
  <c r="EN183" i="3"/>
  <c r="EM66" i="7"/>
  <c r="EO183" i="3"/>
  <c r="EN66" i="7"/>
  <c r="EP183" i="3"/>
  <c r="EO66" i="7"/>
  <c r="EQ183" i="3"/>
  <c r="EP66" i="7"/>
  <c r="ER183" i="3"/>
  <c r="EQ66" i="7"/>
  <c r="ES183" i="3"/>
  <c r="ER66" i="7"/>
  <c r="ET183" i="3"/>
  <c r="ES66" i="7"/>
  <c r="EU183" i="3"/>
  <c r="ET66" i="7"/>
  <c r="EV183" i="3"/>
  <c r="EU66" i="7"/>
  <c r="EW183" i="3"/>
  <c r="EV66" i="7"/>
  <c r="EY183" i="3"/>
  <c r="EX66" i="7"/>
  <c r="EZ183" i="3"/>
  <c r="EY66" i="7"/>
  <c r="FA183" i="3"/>
  <c r="EZ66" i="7"/>
  <c r="FB183" i="3"/>
  <c r="FA66" i="7"/>
  <c r="FC183" i="3"/>
  <c r="FB66" i="7"/>
  <c r="FD183" i="3"/>
  <c r="FC66" i="7"/>
  <c r="FE183" i="3"/>
  <c r="FD66" i="7"/>
  <c r="FF183" i="3"/>
  <c r="FE66" i="7"/>
  <c r="FG183" i="3"/>
  <c r="FF66" i="7"/>
  <c r="FH183" i="3"/>
  <c r="FG66" i="7"/>
  <c r="FI183" i="3"/>
  <c r="FH66" i="7"/>
  <c r="FJ183" i="3"/>
  <c r="FI66" i="7"/>
  <c r="FK183" i="3"/>
  <c r="FJ66" i="7"/>
  <c r="FL183" i="3"/>
  <c r="FK66" i="7"/>
  <c r="FM183" i="3"/>
  <c r="FL66" i="7"/>
  <c r="FN183" i="3"/>
  <c r="FM66" i="7"/>
  <c r="FO183" i="3"/>
  <c r="FN66" i="7"/>
  <c r="FP183" i="3"/>
  <c r="FO66" i="7"/>
  <c r="FQ183" i="3"/>
  <c r="FP66" i="7"/>
  <c r="FR183" i="3"/>
  <c r="FQ66" i="7"/>
  <c r="FS183" i="3"/>
  <c r="FR66" i="7"/>
  <c r="FT183" i="3"/>
  <c r="FS66" i="7"/>
  <c r="FU183" i="3"/>
  <c r="FT66" i="7"/>
  <c r="FV183" i="3"/>
  <c r="FU66" i="7"/>
  <c r="FW183" i="3"/>
  <c r="FV66" i="7"/>
  <c r="FX183" i="3"/>
  <c r="FW66" i="7"/>
  <c r="FY183" i="3"/>
  <c r="FX66" i="7"/>
  <c r="FZ183" i="3"/>
  <c r="FY66" i="7"/>
  <c r="GA183" i="3"/>
  <c r="FZ66" i="7"/>
  <c r="GB183" i="3"/>
  <c r="GA66" i="7"/>
  <c r="GC183" i="3"/>
  <c r="GB66" i="7"/>
  <c r="GD183" i="3"/>
  <c r="GC66" i="7"/>
  <c r="GE183" i="3"/>
  <c r="GD66" i="7"/>
  <c r="GF183" i="3"/>
  <c r="GE66" i="7"/>
  <c r="GG183" i="3"/>
  <c r="GF66" i="7"/>
  <c r="GH183" i="3"/>
  <c r="GG66" i="7"/>
  <c r="GI183" i="3"/>
  <c r="GH66" i="7"/>
  <c r="GJ183" i="3"/>
  <c r="GI66" i="7"/>
  <c r="GK183" i="3"/>
  <c r="GJ66" i="7"/>
  <c r="GL183" i="3"/>
  <c r="GK66" i="7"/>
  <c r="GM183" i="3"/>
  <c r="GL66" i="7"/>
  <c r="GN183" i="3"/>
  <c r="GM66" i="7"/>
  <c r="GO183" i="3"/>
  <c r="GN66" i="7"/>
  <c r="GP183" i="3"/>
  <c r="GO66" i="7"/>
  <c r="GQ183" i="3"/>
  <c r="GP66" i="7"/>
  <c r="GR183" i="3"/>
  <c r="GQ66" i="7"/>
  <c r="GS183" i="3"/>
  <c r="GR66" i="7"/>
  <c r="GT183" i="3"/>
  <c r="GS66" i="7"/>
  <c r="GU183" i="3"/>
  <c r="GT66" i="7"/>
  <c r="GV183" i="3"/>
  <c r="GU66" i="7"/>
  <c r="GW183" i="3"/>
  <c r="GV66" i="7"/>
  <c r="GX183" i="3"/>
  <c r="GW66" i="7"/>
  <c r="GY183" i="3"/>
  <c r="GX66" i="7"/>
  <c r="E276" i="3"/>
  <c r="F276" i="3"/>
  <c r="F293" i="3"/>
  <c r="F187" i="3"/>
  <c r="E71" i="7"/>
  <c r="E29" i="11"/>
  <c r="G276" i="3"/>
  <c r="G293" i="3"/>
  <c r="G187" i="3"/>
  <c r="F71" i="7"/>
  <c r="F29" i="11"/>
  <c r="H276" i="3"/>
  <c r="H293" i="3"/>
  <c r="H187" i="3"/>
  <c r="G71" i="7"/>
  <c r="G29" i="11"/>
  <c r="I276" i="3"/>
  <c r="I293" i="3"/>
  <c r="I187" i="3"/>
  <c r="H71" i="7"/>
  <c r="H29" i="11"/>
  <c r="J276" i="3"/>
  <c r="K276" i="3"/>
  <c r="K293" i="3"/>
  <c r="K187" i="3"/>
  <c r="J71" i="7"/>
  <c r="J29" i="11"/>
  <c r="L276" i="3"/>
  <c r="L293" i="3"/>
  <c r="L187" i="3"/>
  <c r="K71" i="7"/>
  <c r="K29" i="11"/>
  <c r="M276" i="3"/>
  <c r="M293" i="3"/>
  <c r="M187" i="3"/>
  <c r="L71" i="7"/>
  <c r="L29" i="11"/>
  <c r="N276" i="3"/>
  <c r="N293" i="3"/>
  <c r="N187" i="3"/>
  <c r="M71" i="7"/>
  <c r="M29" i="11"/>
  <c r="O276" i="3"/>
  <c r="O293" i="3"/>
  <c r="O187" i="3"/>
  <c r="N71" i="7"/>
  <c r="N29" i="11"/>
  <c r="P276" i="3"/>
  <c r="P293" i="3"/>
  <c r="P187" i="3"/>
  <c r="O71" i="7"/>
  <c r="O29" i="11"/>
  <c r="Q276" i="3"/>
  <c r="Q293" i="3"/>
  <c r="Q187" i="3"/>
  <c r="P71" i="7"/>
  <c r="P29" i="11"/>
  <c r="R276" i="3"/>
  <c r="R293" i="3"/>
  <c r="R187" i="3"/>
  <c r="Q71" i="7"/>
  <c r="Q29" i="11"/>
  <c r="S276" i="3"/>
  <c r="S293" i="3"/>
  <c r="S187" i="3"/>
  <c r="R71" i="7"/>
  <c r="R29" i="11"/>
  <c r="T276" i="3"/>
  <c r="T293" i="3"/>
  <c r="T187" i="3"/>
  <c r="S71" i="7"/>
  <c r="S29" i="11"/>
  <c r="U276" i="3"/>
  <c r="U293" i="3"/>
  <c r="U187" i="3"/>
  <c r="T71" i="7"/>
  <c r="T29" i="11"/>
  <c r="V276" i="3"/>
  <c r="W276" i="3"/>
  <c r="W293" i="3"/>
  <c r="W187" i="3"/>
  <c r="V71" i="7"/>
  <c r="V29" i="11"/>
  <c r="X276" i="3"/>
  <c r="X293" i="3"/>
  <c r="X187" i="3"/>
  <c r="W71" i="7"/>
  <c r="W29" i="11"/>
  <c r="Y276" i="3"/>
  <c r="Y293" i="3"/>
  <c r="Y187" i="3"/>
  <c r="X71" i="7"/>
  <c r="X29" i="11"/>
  <c r="Z276" i="3"/>
  <c r="Z293" i="3"/>
  <c r="Z187" i="3"/>
  <c r="Y71" i="7"/>
  <c r="Y29" i="11"/>
  <c r="AA276" i="3"/>
  <c r="AA293" i="3"/>
  <c r="AA187" i="3"/>
  <c r="Z71" i="7"/>
  <c r="Z29" i="11"/>
  <c r="AB276" i="3"/>
  <c r="AB293" i="3"/>
  <c r="AB187" i="3"/>
  <c r="AA71" i="7"/>
  <c r="AA29" i="11"/>
  <c r="AC276" i="3"/>
  <c r="AC293" i="3"/>
  <c r="AC187" i="3"/>
  <c r="AB71" i="7"/>
  <c r="AB29" i="11"/>
  <c r="AD276" i="3"/>
  <c r="AD293" i="3"/>
  <c r="AD187" i="3"/>
  <c r="AC71" i="7"/>
  <c r="AC29" i="11"/>
  <c r="AE276" i="3"/>
  <c r="AE293" i="3"/>
  <c r="AE187" i="3"/>
  <c r="AD71" i="7"/>
  <c r="AD29" i="11"/>
  <c r="AF276" i="3"/>
  <c r="AF293" i="3"/>
  <c r="AF187" i="3"/>
  <c r="AE71" i="7"/>
  <c r="AE29" i="11"/>
  <c r="AG276" i="3"/>
  <c r="AG293" i="3"/>
  <c r="AG187" i="3"/>
  <c r="AF71" i="7"/>
  <c r="AF29" i="11"/>
  <c r="AH276" i="3"/>
  <c r="AI276" i="3"/>
  <c r="AI293" i="3"/>
  <c r="AI187" i="3"/>
  <c r="AH71" i="7"/>
  <c r="AH29" i="11"/>
  <c r="AJ276" i="3"/>
  <c r="AJ293" i="3"/>
  <c r="AJ187" i="3"/>
  <c r="AI71" i="7"/>
  <c r="AI29" i="11"/>
  <c r="AK276" i="3"/>
  <c r="AK293" i="3"/>
  <c r="AK187" i="3"/>
  <c r="AJ71" i="7"/>
  <c r="AJ29" i="11"/>
  <c r="AL276" i="3"/>
  <c r="AL293" i="3"/>
  <c r="AL187" i="3"/>
  <c r="AK71" i="7"/>
  <c r="AK29" i="11"/>
  <c r="AM276" i="3"/>
  <c r="AM293" i="3"/>
  <c r="AM187" i="3"/>
  <c r="AL71" i="7"/>
  <c r="AL29" i="11"/>
  <c r="AN276" i="3"/>
  <c r="AN293" i="3"/>
  <c r="AN187" i="3"/>
  <c r="AM71" i="7"/>
  <c r="AM29" i="11"/>
  <c r="AO276" i="3"/>
  <c r="AO293" i="3"/>
  <c r="AO187" i="3"/>
  <c r="AN71" i="7"/>
  <c r="AN29" i="11"/>
  <c r="AP276" i="3"/>
  <c r="AP293" i="3"/>
  <c r="AP187" i="3"/>
  <c r="AO71" i="7"/>
  <c r="AO29" i="11"/>
  <c r="AQ276" i="3"/>
  <c r="AQ293" i="3"/>
  <c r="AQ187" i="3"/>
  <c r="AP71" i="7"/>
  <c r="AP29" i="11"/>
  <c r="AR276" i="3"/>
  <c r="AR293" i="3"/>
  <c r="AR187" i="3"/>
  <c r="AQ71" i="7"/>
  <c r="AQ29" i="11"/>
  <c r="AS276" i="3"/>
  <c r="AS293" i="3"/>
  <c r="AS187" i="3"/>
  <c r="AR71" i="7"/>
  <c r="AR29" i="11"/>
  <c r="AT276" i="3"/>
  <c r="AU276" i="3"/>
  <c r="AU293" i="3"/>
  <c r="AU187" i="3"/>
  <c r="AT71" i="7"/>
  <c r="AT29" i="11"/>
  <c r="AV276" i="3"/>
  <c r="AV293" i="3"/>
  <c r="AV187" i="3"/>
  <c r="AU71" i="7"/>
  <c r="AU29" i="11"/>
  <c r="AW276" i="3"/>
  <c r="AW293" i="3"/>
  <c r="AW187" i="3"/>
  <c r="AV71" i="7"/>
  <c r="AV29" i="11"/>
  <c r="AX276" i="3"/>
  <c r="AX293" i="3"/>
  <c r="AX187" i="3"/>
  <c r="AW71" i="7"/>
  <c r="AW29" i="11"/>
  <c r="AY276" i="3"/>
  <c r="AY293" i="3"/>
  <c r="AY187" i="3"/>
  <c r="AX71" i="7"/>
  <c r="AX29" i="11"/>
  <c r="AZ276" i="3"/>
  <c r="AZ293" i="3"/>
  <c r="AZ187" i="3"/>
  <c r="AY71" i="7"/>
  <c r="AY29" i="11"/>
  <c r="BA276" i="3"/>
  <c r="BA293" i="3"/>
  <c r="BA187" i="3"/>
  <c r="AZ71" i="7"/>
  <c r="AZ29" i="11"/>
  <c r="BB276" i="3"/>
  <c r="BB293" i="3"/>
  <c r="BB187" i="3"/>
  <c r="BA71" i="7"/>
  <c r="BA29" i="11"/>
  <c r="BC276" i="3"/>
  <c r="BC293" i="3"/>
  <c r="BC187" i="3"/>
  <c r="BB71" i="7"/>
  <c r="BB29" i="11"/>
  <c r="BD276" i="3"/>
  <c r="BD293" i="3"/>
  <c r="BD187" i="3"/>
  <c r="BC71" i="7"/>
  <c r="BC29" i="11"/>
  <c r="BE276" i="3"/>
  <c r="BE293" i="3"/>
  <c r="BE187" i="3"/>
  <c r="BD71" i="7"/>
  <c r="BD29" i="11"/>
  <c r="BF276" i="3"/>
  <c r="BG276" i="3"/>
  <c r="BG293" i="3"/>
  <c r="BG187" i="3"/>
  <c r="BF71" i="7"/>
  <c r="BF29" i="11"/>
  <c r="BH276" i="3"/>
  <c r="BH293" i="3"/>
  <c r="BH187" i="3"/>
  <c r="BG71" i="7"/>
  <c r="BG29" i="11"/>
  <c r="BI276" i="3"/>
  <c r="BI293" i="3"/>
  <c r="BI187" i="3"/>
  <c r="BH71" i="7"/>
  <c r="BH29" i="11"/>
  <c r="BJ276" i="3"/>
  <c r="BJ293" i="3"/>
  <c r="BJ187" i="3"/>
  <c r="BI71" i="7"/>
  <c r="BI29" i="11"/>
  <c r="BK276" i="3"/>
  <c r="BK293" i="3"/>
  <c r="BK187" i="3"/>
  <c r="BJ71" i="7"/>
  <c r="BJ29" i="11"/>
  <c r="BL276" i="3"/>
  <c r="BL293" i="3"/>
  <c r="BL187" i="3"/>
  <c r="BK71" i="7"/>
  <c r="BK29" i="11"/>
  <c r="BM276" i="3"/>
  <c r="BM293" i="3"/>
  <c r="BM187" i="3"/>
  <c r="BL71" i="7"/>
  <c r="BL29" i="11"/>
  <c r="BN276" i="3"/>
  <c r="BN293" i="3"/>
  <c r="BN187" i="3"/>
  <c r="BM71" i="7"/>
  <c r="BM29" i="11"/>
  <c r="BO276" i="3"/>
  <c r="BO293" i="3"/>
  <c r="BO187" i="3"/>
  <c r="BN71" i="7"/>
  <c r="BN29" i="11"/>
  <c r="BP276" i="3"/>
  <c r="BP293" i="3"/>
  <c r="BP187" i="3"/>
  <c r="BO71" i="7"/>
  <c r="BO29" i="11"/>
  <c r="BQ276" i="3"/>
  <c r="BQ293" i="3"/>
  <c r="BQ187" i="3"/>
  <c r="BP71" i="7"/>
  <c r="BP29" i="11"/>
  <c r="BR276" i="3"/>
  <c r="BS276" i="3"/>
  <c r="BS293" i="3"/>
  <c r="BS187" i="3"/>
  <c r="BR71" i="7"/>
  <c r="BR29" i="11"/>
  <c r="BT276" i="3"/>
  <c r="BT293" i="3"/>
  <c r="BT187" i="3"/>
  <c r="BS71" i="7"/>
  <c r="BS29" i="11"/>
  <c r="BU276" i="3"/>
  <c r="BU293" i="3"/>
  <c r="BU187" i="3"/>
  <c r="BT71" i="7"/>
  <c r="BT29" i="11"/>
  <c r="BV276" i="3"/>
  <c r="BV293" i="3"/>
  <c r="BV187" i="3"/>
  <c r="BU71" i="7"/>
  <c r="BU29" i="11"/>
  <c r="BW276" i="3"/>
  <c r="BW293" i="3"/>
  <c r="BW187" i="3"/>
  <c r="BV71" i="7"/>
  <c r="BV29" i="11"/>
  <c r="BX276" i="3"/>
  <c r="BX293" i="3"/>
  <c r="BX187" i="3"/>
  <c r="BW71" i="7"/>
  <c r="BW29" i="11"/>
  <c r="BY276" i="3"/>
  <c r="BY293" i="3"/>
  <c r="BY187" i="3"/>
  <c r="BX71" i="7"/>
  <c r="BX29" i="11"/>
  <c r="BZ276" i="3"/>
  <c r="BZ293" i="3"/>
  <c r="BZ187" i="3"/>
  <c r="BY71" i="7"/>
  <c r="BY29" i="11"/>
  <c r="CA276" i="3"/>
  <c r="CA293" i="3"/>
  <c r="CA187" i="3"/>
  <c r="BZ71" i="7"/>
  <c r="BZ29" i="11"/>
  <c r="CB276" i="3"/>
  <c r="CB293" i="3"/>
  <c r="CB187" i="3"/>
  <c r="CA71" i="7"/>
  <c r="CA29" i="11"/>
  <c r="CC276" i="3"/>
  <c r="CC293" i="3"/>
  <c r="CC187" i="3"/>
  <c r="CB71" i="7"/>
  <c r="CB29" i="11"/>
  <c r="CD276" i="3"/>
  <c r="CE276" i="3"/>
  <c r="CE293" i="3"/>
  <c r="CE187" i="3"/>
  <c r="CD71" i="7"/>
  <c r="CD29" i="11"/>
  <c r="CF276" i="3"/>
  <c r="CF293" i="3"/>
  <c r="CF187" i="3"/>
  <c r="CE71" i="7"/>
  <c r="CE29" i="11"/>
  <c r="CG276" i="3"/>
  <c r="CG293" i="3"/>
  <c r="CG187" i="3"/>
  <c r="CF71" i="7"/>
  <c r="CF29" i="11"/>
  <c r="CH276" i="3"/>
  <c r="CH293" i="3"/>
  <c r="CH187" i="3"/>
  <c r="CG71" i="7"/>
  <c r="CG29" i="11"/>
  <c r="CI276" i="3"/>
  <c r="CI293" i="3"/>
  <c r="CI187" i="3"/>
  <c r="CH71" i="7"/>
  <c r="CH29" i="11"/>
  <c r="CJ276" i="3"/>
  <c r="CJ293" i="3"/>
  <c r="CJ187" i="3"/>
  <c r="CI71" i="7"/>
  <c r="CI29" i="11"/>
  <c r="CK276" i="3"/>
  <c r="CK293" i="3"/>
  <c r="CK187" i="3"/>
  <c r="CJ71" i="7"/>
  <c r="CJ29" i="11"/>
  <c r="CL276" i="3"/>
  <c r="CL293" i="3"/>
  <c r="CL187" i="3"/>
  <c r="CK71" i="7"/>
  <c r="CK29" i="11"/>
  <c r="CM276" i="3"/>
  <c r="CM293" i="3"/>
  <c r="CM187" i="3"/>
  <c r="CL71" i="7"/>
  <c r="CL29" i="11"/>
  <c r="CN276" i="3"/>
  <c r="CN293" i="3"/>
  <c r="CN187" i="3"/>
  <c r="CM71" i="7"/>
  <c r="CM29" i="11"/>
  <c r="CO276" i="3"/>
  <c r="CO293" i="3"/>
  <c r="CO187" i="3"/>
  <c r="CN71" i="7"/>
  <c r="CN29" i="11"/>
  <c r="CP276" i="3"/>
  <c r="CQ276" i="3"/>
  <c r="CQ293" i="3"/>
  <c r="CQ187" i="3"/>
  <c r="CP71" i="7"/>
  <c r="CP29" i="11"/>
  <c r="CR276" i="3"/>
  <c r="CR293" i="3"/>
  <c r="CR187" i="3"/>
  <c r="CQ71" i="7"/>
  <c r="CQ29" i="11"/>
  <c r="CS276" i="3"/>
  <c r="CS293" i="3"/>
  <c r="CS187" i="3"/>
  <c r="CR71" i="7"/>
  <c r="CR29" i="11"/>
  <c r="CT276" i="3"/>
  <c r="CT293" i="3"/>
  <c r="CT187" i="3"/>
  <c r="CS71" i="7"/>
  <c r="CS29" i="11"/>
  <c r="CU276" i="3"/>
  <c r="CU293" i="3"/>
  <c r="CU187" i="3"/>
  <c r="CT71" i="7"/>
  <c r="CT29" i="11"/>
  <c r="CV276" i="3"/>
  <c r="CV293" i="3"/>
  <c r="CV187" i="3"/>
  <c r="CU71" i="7"/>
  <c r="CU29" i="11"/>
  <c r="CW276" i="3"/>
  <c r="CW293" i="3"/>
  <c r="CW187" i="3"/>
  <c r="CV71" i="7"/>
  <c r="CV29" i="11"/>
  <c r="CX276" i="3"/>
  <c r="CX293" i="3"/>
  <c r="CX187" i="3"/>
  <c r="CW71" i="7"/>
  <c r="CW29" i="11"/>
  <c r="CY276" i="3"/>
  <c r="CY293" i="3"/>
  <c r="CY187" i="3"/>
  <c r="CX71" i="7"/>
  <c r="CX29" i="11"/>
  <c r="CZ276" i="3"/>
  <c r="CZ293" i="3"/>
  <c r="CZ187" i="3"/>
  <c r="CY71" i="7"/>
  <c r="CY29" i="11"/>
  <c r="DA276" i="3"/>
  <c r="DA293" i="3"/>
  <c r="DA187" i="3"/>
  <c r="CZ71" i="7"/>
  <c r="CZ29" i="11"/>
  <c r="DB276" i="3"/>
  <c r="DC276" i="3"/>
  <c r="DC293" i="3"/>
  <c r="DC187" i="3"/>
  <c r="DB71" i="7"/>
  <c r="DB29" i="11"/>
  <c r="DD276" i="3"/>
  <c r="DD293" i="3"/>
  <c r="DD187" i="3"/>
  <c r="DC71" i="7"/>
  <c r="DC29" i="11"/>
  <c r="DE276" i="3"/>
  <c r="DE293" i="3"/>
  <c r="DE187" i="3"/>
  <c r="DD71" i="7"/>
  <c r="DD29" i="11"/>
  <c r="DF276" i="3"/>
  <c r="DF293" i="3"/>
  <c r="DF187" i="3"/>
  <c r="DE71" i="7"/>
  <c r="DE29" i="11"/>
  <c r="DG276" i="3"/>
  <c r="DG293" i="3"/>
  <c r="DG187" i="3"/>
  <c r="DF71" i="7"/>
  <c r="DF29" i="11"/>
  <c r="DH276" i="3"/>
  <c r="DH293" i="3"/>
  <c r="DH187" i="3"/>
  <c r="DG71" i="7"/>
  <c r="DG29" i="11"/>
  <c r="DI276" i="3"/>
  <c r="DI293" i="3"/>
  <c r="DI187" i="3"/>
  <c r="DH71" i="7"/>
  <c r="DH29" i="11"/>
  <c r="DJ276" i="3"/>
  <c r="DJ293" i="3"/>
  <c r="DJ187" i="3"/>
  <c r="DI71" i="7"/>
  <c r="DI29" i="11"/>
  <c r="DK276" i="3"/>
  <c r="DK293" i="3"/>
  <c r="DK187" i="3"/>
  <c r="DJ71" i="7"/>
  <c r="DJ29" i="11"/>
  <c r="DL276" i="3"/>
  <c r="DL293" i="3"/>
  <c r="DL187" i="3"/>
  <c r="DK71" i="7"/>
  <c r="DK29" i="11"/>
  <c r="DM276" i="3"/>
  <c r="DM293" i="3"/>
  <c r="DM187" i="3"/>
  <c r="DL71" i="7"/>
  <c r="DL29" i="11"/>
  <c r="DN276" i="3"/>
  <c r="DO276" i="3"/>
  <c r="DO293" i="3"/>
  <c r="DO187" i="3"/>
  <c r="DN71" i="7"/>
  <c r="DN29" i="11"/>
  <c r="DP276" i="3"/>
  <c r="DP293" i="3"/>
  <c r="DP187" i="3"/>
  <c r="DO71" i="7"/>
  <c r="DO29" i="11"/>
  <c r="DQ276" i="3"/>
  <c r="DQ293" i="3"/>
  <c r="DQ187" i="3"/>
  <c r="DP71" i="7"/>
  <c r="DP29" i="11"/>
  <c r="DR276" i="3"/>
  <c r="DR293" i="3"/>
  <c r="DR187" i="3"/>
  <c r="DQ71" i="7"/>
  <c r="DQ29" i="11"/>
  <c r="DS276" i="3"/>
  <c r="DS293" i="3"/>
  <c r="DS187" i="3"/>
  <c r="DR71" i="7"/>
  <c r="DR29" i="11"/>
  <c r="DT276" i="3"/>
  <c r="DT293" i="3"/>
  <c r="DT187" i="3"/>
  <c r="DS71" i="7"/>
  <c r="DS29" i="11"/>
  <c r="DU276" i="3"/>
  <c r="DU293" i="3"/>
  <c r="DU187" i="3"/>
  <c r="DT71" i="7"/>
  <c r="DT29" i="11"/>
  <c r="DV276" i="3"/>
  <c r="DV293" i="3"/>
  <c r="DV187" i="3"/>
  <c r="DU71" i="7"/>
  <c r="DU29" i="11"/>
  <c r="DW276" i="3"/>
  <c r="DW293" i="3"/>
  <c r="DW187" i="3"/>
  <c r="DV71" i="7"/>
  <c r="DV29" i="11"/>
  <c r="DX276" i="3"/>
  <c r="DX293" i="3"/>
  <c r="DX187" i="3"/>
  <c r="DW71" i="7"/>
  <c r="DW29" i="11"/>
  <c r="DY276" i="3"/>
  <c r="DY293" i="3"/>
  <c r="DY187" i="3"/>
  <c r="DX71" i="7"/>
  <c r="DX29" i="11"/>
  <c r="DZ276" i="3"/>
  <c r="EA276" i="3"/>
  <c r="EA293" i="3"/>
  <c r="EA187" i="3"/>
  <c r="DZ71" i="7"/>
  <c r="DZ29" i="11"/>
  <c r="EB276" i="3"/>
  <c r="EB293" i="3"/>
  <c r="EB187" i="3"/>
  <c r="EA71" i="7"/>
  <c r="EA29" i="11"/>
  <c r="EC276" i="3"/>
  <c r="EC293" i="3"/>
  <c r="EC187" i="3"/>
  <c r="EB71" i="7"/>
  <c r="EB29" i="11"/>
  <c r="ED276" i="3"/>
  <c r="ED293" i="3"/>
  <c r="ED187" i="3"/>
  <c r="EC71" i="7"/>
  <c r="EC29" i="11"/>
  <c r="EE276" i="3"/>
  <c r="EE293" i="3"/>
  <c r="EE187" i="3"/>
  <c r="ED71" i="7"/>
  <c r="ED29" i="11"/>
  <c r="EF276" i="3"/>
  <c r="EF293" i="3"/>
  <c r="EF187" i="3"/>
  <c r="EE71" i="7"/>
  <c r="EE29" i="11"/>
  <c r="EG276" i="3"/>
  <c r="EG293" i="3"/>
  <c r="EG187" i="3"/>
  <c r="EF71" i="7"/>
  <c r="EF29" i="11"/>
  <c r="EH276" i="3"/>
  <c r="EH293" i="3"/>
  <c r="EH187" i="3"/>
  <c r="EG71" i="7"/>
  <c r="EG29" i="11"/>
  <c r="EI276" i="3"/>
  <c r="EI293" i="3"/>
  <c r="EI187" i="3"/>
  <c r="EH71" i="7"/>
  <c r="EH29" i="11"/>
  <c r="EJ276" i="3"/>
  <c r="EJ293" i="3"/>
  <c r="EJ187" i="3"/>
  <c r="EI71" i="7"/>
  <c r="EI29" i="11"/>
  <c r="EK276" i="3"/>
  <c r="EK293" i="3"/>
  <c r="EK187" i="3"/>
  <c r="EJ71" i="7"/>
  <c r="EJ29" i="11"/>
  <c r="EL276" i="3"/>
  <c r="EM276" i="3"/>
  <c r="EM293" i="3"/>
  <c r="EM187" i="3"/>
  <c r="EL71" i="7"/>
  <c r="EL29" i="11"/>
  <c r="EN276" i="3"/>
  <c r="EN293" i="3"/>
  <c r="EN187" i="3"/>
  <c r="EM71" i="7"/>
  <c r="EM29" i="11"/>
  <c r="EO276" i="3"/>
  <c r="EO293" i="3"/>
  <c r="EO187" i="3"/>
  <c r="EN71" i="7"/>
  <c r="EN29" i="11"/>
  <c r="EP276" i="3"/>
  <c r="EP293" i="3"/>
  <c r="EP187" i="3"/>
  <c r="EO71" i="7"/>
  <c r="EO29" i="11"/>
  <c r="EQ276" i="3"/>
  <c r="EQ293" i="3"/>
  <c r="EQ187" i="3"/>
  <c r="EP71" i="7"/>
  <c r="EP29" i="11"/>
  <c r="ER276" i="3"/>
  <c r="ER293" i="3"/>
  <c r="ER187" i="3"/>
  <c r="EQ71" i="7"/>
  <c r="EQ29" i="11"/>
  <c r="ES276" i="3"/>
  <c r="ES293" i="3"/>
  <c r="ES187" i="3"/>
  <c r="ER71" i="7"/>
  <c r="ER29" i="11"/>
  <c r="ET276" i="3"/>
  <c r="ET293" i="3"/>
  <c r="ET187" i="3"/>
  <c r="ES71" i="7"/>
  <c r="ES29" i="11"/>
  <c r="EU276" i="3"/>
  <c r="EU293" i="3"/>
  <c r="EU187" i="3"/>
  <c r="ET71" i="7"/>
  <c r="ET29" i="11"/>
  <c r="EV276" i="3"/>
  <c r="EV293" i="3"/>
  <c r="EV187" i="3"/>
  <c r="EU71" i="7"/>
  <c r="EU29" i="11"/>
  <c r="EW276" i="3"/>
  <c r="EW293" i="3"/>
  <c r="EW187" i="3"/>
  <c r="EV71" i="7"/>
  <c r="EV29" i="11"/>
  <c r="EX276" i="3"/>
  <c r="EY276" i="3"/>
  <c r="EY293" i="3"/>
  <c r="EY187" i="3"/>
  <c r="EX71" i="7"/>
  <c r="EX29" i="11"/>
  <c r="EZ276" i="3"/>
  <c r="EZ293" i="3"/>
  <c r="EZ187" i="3"/>
  <c r="EY71" i="7"/>
  <c r="EY29" i="11"/>
  <c r="FA276" i="3"/>
  <c r="FA293" i="3"/>
  <c r="FA187" i="3"/>
  <c r="EZ71" i="7"/>
  <c r="EZ29" i="11"/>
  <c r="FB276" i="3"/>
  <c r="FB293" i="3"/>
  <c r="FB187" i="3"/>
  <c r="FA71" i="7"/>
  <c r="FA29" i="11"/>
  <c r="FC276" i="3"/>
  <c r="FC293" i="3"/>
  <c r="FC187" i="3"/>
  <c r="FB71" i="7"/>
  <c r="FB29" i="11"/>
  <c r="FD276" i="3"/>
  <c r="FD293" i="3"/>
  <c r="FD187" i="3"/>
  <c r="FC71" i="7"/>
  <c r="FC29" i="11"/>
  <c r="FE276" i="3"/>
  <c r="FE293" i="3"/>
  <c r="FE187" i="3"/>
  <c r="FD71" i="7"/>
  <c r="FD29" i="11"/>
  <c r="FF276" i="3"/>
  <c r="FF293" i="3"/>
  <c r="FF187" i="3"/>
  <c r="FE71" i="7"/>
  <c r="FE29" i="11"/>
  <c r="FG276" i="3"/>
  <c r="FG293" i="3"/>
  <c r="FG187" i="3"/>
  <c r="FF71" i="7"/>
  <c r="FF29" i="11"/>
  <c r="FH276" i="3"/>
  <c r="FH293" i="3"/>
  <c r="FH187" i="3"/>
  <c r="FG71" i="7"/>
  <c r="FG29" i="11"/>
  <c r="FI276" i="3"/>
  <c r="FI293" i="3"/>
  <c r="FI187" i="3"/>
  <c r="FH71" i="7"/>
  <c r="FH29" i="11"/>
  <c r="FJ276" i="3"/>
  <c r="FJ293" i="3"/>
  <c r="FJ187" i="3"/>
  <c r="FI71" i="7"/>
  <c r="FI29" i="11"/>
  <c r="FK276" i="3"/>
  <c r="FK293" i="3"/>
  <c r="FK187" i="3"/>
  <c r="FJ71" i="7"/>
  <c r="FJ29" i="11"/>
  <c r="FL276" i="3"/>
  <c r="FL293" i="3"/>
  <c r="FL187" i="3"/>
  <c r="FK71" i="7"/>
  <c r="FK29" i="11"/>
  <c r="FM276" i="3"/>
  <c r="FM293" i="3"/>
  <c r="FM187" i="3"/>
  <c r="FL71" i="7"/>
  <c r="FL29" i="11"/>
  <c r="FN276" i="3"/>
  <c r="FN293" i="3"/>
  <c r="FN187" i="3"/>
  <c r="FM71" i="7"/>
  <c r="FM29" i="11"/>
  <c r="FO276" i="3"/>
  <c r="FO293" i="3"/>
  <c r="FO187" i="3"/>
  <c r="FN71" i="7"/>
  <c r="FN29" i="11"/>
  <c r="FP276" i="3"/>
  <c r="FP293" i="3"/>
  <c r="FP187" i="3"/>
  <c r="FO71" i="7"/>
  <c r="FO29" i="11"/>
  <c r="FQ276" i="3"/>
  <c r="FQ293" i="3"/>
  <c r="FQ187" i="3"/>
  <c r="FP71" i="7"/>
  <c r="FP29" i="11"/>
  <c r="FR276" i="3"/>
  <c r="FR293" i="3"/>
  <c r="FR187" i="3"/>
  <c r="FQ71" i="7"/>
  <c r="FQ29" i="11"/>
  <c r="FS276" i="3"/>
  <c r="FS293" i="3"/>
  <c r="FS187" i="3"/>
  <c r="FR71" i="7"/>
  <c r="FR29" i="11"/>
  <c r="FT276" i="3"/>
  <c r="FT293" i="3"/>
  <c r="FT187" i="3"/>
  <c r="FS71" i="7"/>
  <c r="FS29" i="11"/>
  <c r="FU276" i="3"/>
  <c r="FU293" i="3"/>
  <c r="FU187" i="3"/>
  <c r="FT71" i="7"/>
  <c r="FT29" i="11"/>
  <c r="FV276" i="3"/>
  <c r="FV293" i="3"/>
  <c r="FV187" i="3"/>
  <c r="FU71" i="7"/>
  <c r="FU29" i="11"/>
  <c r="FW276" i="3"/>
  <c r="FW293" i="3"/>
  <c r="FW187" i="3"/>
  <c r="FV71" i="7"/>
  <c r="FV29" i="11"/>
  <c r="FX276" i="3"/>
  <c r="FX293" i="3"/>
  <c r="FX187" i="3"/>
  <c r="FW71" i="7"/>
  <c r="FW29" i="11"/>
  <c r="FY276" i="3"/>
  <c r="FY293" i="3"/>
  <c r="FY187" i="3"/>
  <c r="FX71" i="7"/>
  <c r="FX29" i="11"/>
  <c r="FZ276" i="3"/>
  <c r="FZ293" i="3"/>
  <c r="FZ187" i="3"/>
  <c r="FY71" i="7"/>
  <c r="FY29" i="11"/>
  <c r="GA276" i="3"/>
  <c r="GA293" i="3"/>
  <c r="GA187" i="3"/>
  <c r="FZ71" i="7"/>
  <c r="FZ29" i="11"/>
  <c r="GB276" i="3"/>
  <c r="GB293" i="3"/>
  <c r="GB187" i="3"/>
  <c r="GA71" i="7"/>
  <c r="GA29" i="11"/>
  <c r="GC276" i="3"/>
  <c r="GC293" i="3"/>
  <c r="GC187" i="3"/>
  <c r="GB71" i="7"/>
  <c r="GB29" i="11"/>
  <c r="GD276" i="3"/>
  <c r="GD293" i="3"/>
  <c r="GD187" i="3"/>
  <c r="GC71" i="7"/>
  <c r="GC29" i="11"/>
  <c r="GE276" i="3"/>
  <c r="GE293" i="3"/>
  <c r="GE187" i="3"/>
  <c r="GD71" i="7"/>
  <c r="GD29" i="11"/>
  <c r="GF276" i="3"/>
  <c r="GF293" i="3"/>
  <c r="GF187" i="3"/>
  <c r="GE71" i="7"/>
  <c r="GE29" i="11"/>
  <c r="GG276" i="3"/>
  <c r="GG293" i="3"/>
  <c r="GG187" i="3"/>
  <c r="GF71" i="7"/>
  <c r="GF29" i="11"/>
  <c r="GH276" i="3"/>
  <c r="GH293" i="3"/>
  <c r="GH187" i="3"/>
  <c r="GG71" i="7"/>
  <c r="GG29" i="11"/>
  <c r="GI276" i="3"/>
  <c r="GI293" i="3"/>
  <c r="GI187" i="3"/>
  <c r="GH71" i="7"/>
  <c r="GH29" i="11"/>
  <c r="GJ276" i="3"/>
  <c r="GJ293" i="3"/>
  <c r="GJ187" i="3"/>
  <c r="GI71" i="7"/>
  <c r="GI29" i="11"/>
  <c r="GK276" i="3"/>
  <c r="GK293" i="3"/>
  <c r="GK187" i="3"/>
  <c r="GJ71" i="7"/>
  <c r="GJ29" i="11"/>
  <c r="GL276" i="3"/>
  <c r="GL293" i="3"/>
  <c r="GL187" i="3"/>
  <c r="GK71" i="7"/>
  <c r="GK29" i="11"/>
  <c r="GM276" i="3"/>
  <c r="GM293" i="3"/>
  <c r="GM187" i="3"/>
  <c r="GL71" i="7"/>
  <c r="GL29" i="11"/>
  <c r="GN276" i="3"/>
  <c r="GN293" i="3"/>
  <c r="GN187" i="3"/>
  <c r="GM71" i="7"/>
  <c r="GM29" i="11"/>
  <c r="GO276" i="3"/>
  <c r="GO293" i="3"/>
  <c r="GO187" i="3"/>
  <c r="GN71" i="7"/>
  <c r="GN29" i="11"/>
  <c r="GP276" i="3"/>
  <c r="GP293" i="3"/>
  <c r="GP187" i="3"/>
  <c r="GO71" i="7"/>
  <c r="GO29" i="11"/>
  <c r="GQ276" i="3"/>
  <c r="GQ293" i="3"/>
  <c r="GQ187" i="3"/>
  <c r="GP71" i="7"/>
  <c r="GP29" i="11"/>
  <c r="GR276" i="3"/>
  <c r="GR293" i="3"/>
  <c r="GR187" i="3"/>
  <c r="GQ71" i="7"/>
  <c r="GQ29" i="11"/>
  <c r="GS276" i="3"/>
  <c r="GS293" i="3"/>
  <c r="GS187" i="3"/>
  <c r="GR71" i="7"/>
  <c r="GR29" i="11"/>
  <c r="GT276" i="3"/>
  <c r="GT293" i="3"/>
  <c r="GT187" i="3"/>
  <c r="GS71" i="7"/>
  <c r="GS29" i="11"/>
  <c r="GU276" i="3"/>
  <c r="GU293" i="3"/>
  <c r="GU187" i="3"/>
  <c r="GT71" i="7"/>
  <c r="GT29" i="11"/>
  <c r="GV276" i="3"/>
  <c r="GV293" i="3"/>
  <c r="GV187" i="3"/>
  <c r="GU71" i="7"/>
  <c r="GU29" i="11"/>
  <c r="GW276" i="3"/>
  <c r="GW293" i="3"/>
  <c r="GW187" i="3"/>
  <c r="GV71" i="7"/>
  <c r="GV29" i="11"/>
  <c r="GX276" i="3"/>
  <c r="GX293" i="3"/>
  <c r="GX187" i="3"/>
  <c r="GW71" i="7"/>
  <c r="GW29" i="11"/>
  <c r="GY276" i="3"/>
  <c r="GY293" i="3"/>
  <c r="GY187" i="3"/>
  <c r="GX71" i="7"/>
  <c r="GX29" i="11"/>
  <c r="D2" i="13"/>
  <c r="E37" i="13"/>
  <c r="F37" i="13"/>
  <c r="G37" i="13"/>
  <c r="H37" i="13"/>
  <c r="I37" i="13"/>
  <c r="J37" i="13"/>
  <c r="K37" i="13"/>
  <c r="L37" i="13"/>
  <c r="M37" i="13"/>
  <c r="N37" i="13"/>
  <c r="O37" i="13"/>
  <c r="P37" i="13"/>
  <c r="Q37" i="13"/>
  <c r="R37" i="13"/>
  <c r="S37" i="13"/>
  <c r="T37" i="13"/>
  <c r="U37" i="13"/>
  <c r="V37" i="13"/>
  <c r="W37" i="13"/>
  <c r="X37" i="13"/>
  <c r="Y37" i="13"/>
  <c r="Z37" i="13"/>
  <c r="AA37" i="13"/>
  <c r="AB37" i="13"/>
  <c r="AC37" i="13"/>
  <c r="AD37" i="13"/>
  <c r="AE37" i="13"/>
  <c r="AF37" i="13"/>
  <c r="AG37" i="13"/>
  <c r="AH37" i="13"/>
  <c r="AI37" i="13"/>
  <c r="AJ37" i="13"/>
  <c r="AK37" i="13"/>
  <c r="AL37" i="13"/>
  <c r="AM37" i="13"/>
  <c r="AN37" i="13"/>
  <c r="AO37" i="13"/>
  <c r="AP37" i="13"/>
  <c r="AQ37" i="13"/>
  <c r="AR37" i="13"/>
  <c r="AS37" i="13"/>
  <c r="AT37" i="13"/>
  <c r="AU37" i="13"/>
  <c r="AV37" i="13"/>
  <c r="AW37" i="13"/>
  <c r="AX37" i="13"/>
  <c r="AY37" i="13"/>
  <c r="AZ37" i="13"/>
  <c r="BA37" i="13"/>
  <c r="BB37" i="13"/>
  <c r="BC37" i="13"/>
  <c r="BD37" i="13"/>
  <c r="BE37" i="13"/>
  <c r="BF37" i="13"/>
  <c r="BG37" i="13"/>
  <c r="BH37" i="13"/>
  <c r="BI37" i="13"/>
  <c r="BJ37" i="13"/>
  <c r="BK37" i="13"/>
  <c r="BL37" i="13"/>
  <c r="BM37" i="13"/>
  <c r="BN37" i="13"/>
  <c r="BO37" i="13"/>
  <c r="BP37" i="13"/>
  <c r="BQ37" i="13"/>
  <c r="BR37" i="13"/>
  <c r="BS37" i="13"/>
  <c r="BT37" i="13"/>
  <c r="BU37" i="13"/>
  <c r="BV37" i="13"/>
  <c r="BW37" i="13"/>
  <c r="BX37" i="13"/>
  <c r="BY37" i="13"/>
  <c r="BZ37" i="13"/>
  <c r="CA37" i="13"/>
  <c r="CB37" i="13"/>
  <c r="CC37" i="13"/>
  <c r="CD37" i="13"/>
  <c r="CE37" i="13"/>
  <c r="CF37" i="13"/>
  <c r="CG37" i="13"/>
  <c r="CH37" i="13"/>
  <c r="CI37" i="13"/>
  <c r="CJ37" i="13"/>
  <c r="CK37" i="13"/>
  <c r="CL37" i="13"/>
  <c r="CM37" i="13"/>
  <c r="CN37" i="13"/>
  <c r="CO37" i="13"/>
  <c r="CP37" i="13"/>
  <c r="CQ37" i="13"/>
  <c r="CR37" i="13"/>
  <c r="CS37" i="13"/>
  <c r="CT37" i="13"/>
  <c r="CU37" i="13"/>
  <c r="CV37" i="13"/>
  <c r="CW37" i="13"/>
  <c r="CX37" i="13"/>
  <c r="CY37" i="13"/>
  <c r="CZ37" i="13"/>
  <c r="DA37" i="13"/>
  <c r="DB37" i="13"/>
  <c r="DC37" i="13"/>
  <c r="DD37" i="13"/>
  <c r="DE37" i="13"/>
  <c r="DF37" i="13"/>
  <c r="DG37" i="13"/>
  <c r="DH37" i="13"/>
  <c r="DI37" i="13"/>
  <c r="DJ37" i="13"/>
  <c r="DK37" i="13"/>
  <c r="DL37" i="13"/>
  <c r="DM37" i="13"/>
  <c r="DN37" i="13"/>
  <c r="DO37" i="13"/>
  <c r="DP37" i="13"/>
  <c r="DQ37" i="13"/>
  <c r="DR37" i="13"/>
  <c r="DS37" i="13"/>
  <c r="DT37" i="13"/>
  <c r="DU37" i="13"/>
  <c r="DV37" i="13"/>
  <c r="DW37" i="13"/>
  <c r="DX37" i="13"/>
  <c r="DY37" i="13"/>
  <c r="DZ37" i="13"/>
  <c r="DZ38" i="13"/>
  <c r="DY75" i="7"/>
  <c r="EA37" i="13"/>
  <c r="EA38" i="13"/>
  <c r="DZ75" i="7"/>
  <c r="EB37" i="13"/>
  <c r="EB38" i="13"/>
  <c r="EA75" i="7"/>
  <c r="EC37" i="13"/>
  <c r="EC38" i="13"/>
  <c r="EB75" i="7"/>
  <c r="ED37" i="13"/>
  <c r="ED38" i="13"/>
  <c r="EC75" i="7"/>
  <c r="EE37" i="13"/>
  <c r="EE38" i="13"/>
  <c r="ED75" i="7"/>
  <c r="EF37" i="13"/>
  <c r="EF38" i="13"/>
  <c r="EE75" i="7"/>
  <c r="EG37" i="13"/>
  <c r="EG38" i="13"/>
  <c r="EF75" i="7"/>
  <c r="EH37" i="13"/>
  <c r="EH38" i="13"/>
  <c r="EG75" i="7"/>
  <c r="EI37" i="13"/>
  <c r="EI38" i="13"/>
  <c r="EH75" i="7"/>
  <c r="EJ37" i="13"/>
  <c r="EJ38" i="13"/>
  <c r="EI75" i="7"/>
  <c r="EK37" i="13"/>
  <c r="EK38" i="13"/>
  <c r="EJ75" i="7"/>
  <c r="EL37" i="13"/>
  <c r="EL38" i="13"/>
  <c r="EK75" i="7"/>
  <c r="EM37" i="13"/>
  <c r="EM38" i="13"/>
  <c r="EL75" i="7"/>
  <c r="EN37" i="13"/>
  <c r="EN38" i="13"/>
  <c r="EM75" i="7"/>
  <c r="EO37" i="13"/>
  <c r="EO38" i="13"/>
  <c r="EN75" i="7"/>
  <c r="EP37" i="13"/>
  <c r="EP38" i="13"/>
  <c r="EO75" i="7"/>
  <c r="EQ37" i="13"/>
  <c r="EQ38" i="13"/>
  <c r="EP75" i="7"/>
  <c r="ER37" i="13"/>
  <c r="ER38" i="13"/>
  <c r="EQ75" i="7"/>
  <c r="ES37" i="13"/>
  <c r="ES38" i="13"/>
  <c r="ER75" i="7"/>
  <c r="ET37" i="13"/>
  <c r="ET38" i="13"/>
  <c r="ES75" i="7"/>
  <c r="EU37" i="13"/>
  <c r="EU38" i="13"/>
  <c r="ET75" i="7"/>
  <c r="EV37" i="13"/>
  <c r="EV38" i="13"/>
  <c r="EU75" i="7"/>
  <c r="EW37" i="13"/>
  <c r="EW38" i="13"/>
  <c r="EV75" i="7"/>
  <c r="EX37" i="13"/>
  <c r="EX38" i="13"/>
  <c r="EW75" i="7"/>
  <c r="EY37" i="13"/>
  <c r="EY38" i="13"/>
  <c r="EX75" i="7"/>
  <c r="EZ37" i="13"/>
  <c r="EZ38" i="13"/>
  <c r="EY75" i="7"/>
  <c r="FA37" i="13"/>
  <c r="FA38" i="13"/>
  <c r="EZ75" i="7"/>
  <c r="FB37" i="13"/>
  <c r="FB38" i="13"/>
  <c r="FA75" i="7"/>
  <c r="FC37" i="13"/>
  <c r="FC38" i="13"/>
  <c r="FB75" i="7"/>
  <c r="FD37" i="13"/>
  <c r="FD38" i="13"/>
  <c r="FC75" i="7"/>
  <c r="FE37" i="13"/>
  <c r="FE38" i="13"/>
  <c r="FD75" i="7"/>
  <c r="FF37" i="13"/>
  <c r="FF38" i="13"/>
  <c r="FE75" i="7"/>
  <c r="FG37" i="13"/>
  <c r="FG38" i="13"/>
  <c r="FF75" i="7"/>
  <c r="FH37" i="13"/>
  <c r="FH38" i="13"/>
  <c r="FG75" i="7"/>
  <c r="FI37" i="13"/>
  <c r="FI38" i="13"/>
  <c r="FH75" i="7"/>
  <c r="FJ37" i="13"/>
  <c r="FJ38" i="13"/>
  <c r="FI75" i="7"/>
  <c r="FK37" i="13"/>
  <c r="FK38" i="13"/>
  <c r="FJ75" i="7"/>
  <c r="FL37" i="13"/>
  <c r="FL38" i="13"/>
  <c r="FK75" i="7"/>
  <c r="FM37" i="13"/>
  <c r="FM38" i="13"/>
  <c r="FL75" i="7"/>
  <c r="FN37" i="13"/>
  <c r="FN38" i="13"/>
  <c r="FM75" i="7"/>
  <c r="FO37" i="13"/>
  <c r="FO38" i="13"/>
  <c r="FN75" i="7"/>
  <c r="FP37" i="13"/>
  <c r="FP38" i="13"/>
  <c r="FO75" i="7"/>
  <c r="FQ37" i="13"/>
  <c r="FQ38" i="13"/>
  <c r="FP75" i="7"/>
  <c r="FR37" i="13"/>
  <c r="FR38" i="13"/>
  <c r="FQ75" i="7"/>
  <c r="FS37" i="13"/>
  <c r="FS38" i="13"/>
  <c r="FR75" i="7"/>
  <c r="FT37" i="13"/>
  <c r="FT38" i="13"/>
  <c r="FS75" i="7"/>
  <c r="FU37" i="13"/>
  <c r="FU38" i="13"/>
  <c r="FT75" i="7"/>
  <c r="FV37" i="13"/>
  <c r="FV38" i="13"/>
  <c r="FU75" i="7"/>
  <c r="FW37" i="13"/>
  <c r="FW38" i="13"/>
  <c r="FV75" i="7"/>
  <c r="FX37" i="13"/>
  <c r="FX38" i="13"/>
  <c r="FW75" i="7"/>
  <c r="FY37" i="13"/>
  <c r="FY38" i="13"/>
  <c r="FX75" i="7"/>
  <c r="FZ37" i="13"/>
  <c r="FZ38" i="13"/>
  <c r="FY75" i="7"/>
  <c r="GA37" i="13"/>
  <c r="GA38" i="13"/>
  <c r="FZ75" i="7"/>
  <c r="GB37" i="13"/>
  <c r="GB38" i="13"/>
  <c r="GA75" i="7"/>
  <c r="GC37" i="13"/>
  <c r="GC38" i="13"/>
  <c r="GB75" i="7"/>
  <c r="GD37" i="13"/>
  <c r="GD38" i="13"/>
  <c r="GC75" i="7"/>
  <c r="GE37" i="13"/>
  <c r="GE38" i="13"/>
  <c r="GD75" i="7"/>
  <c r="GF37" i="13"/>
  <c r="GF38" i="13"/>
  <c r="GE75" i="7"/>
  <c r="GF75" i="7"/>
  <c r="GG75" i="7"/>
  <c r="GH75" i="7"/>
  <c r="GI75" i="7"/>
  <c r="GJ75" i="7"/>
  <c r="GK75" i="7"/>
  <c r="GL75" i="7"/>
  <c r="GM75" i="7"/>
  <c r="GN75" i="7"/>
  <c r="GO75" i="7"/>
  <c r="GP75" i="7"/>
  <c r="GQ75" i="7"/>
  <c r="GR75" i="7"/>
  <c r="GS75" i="7"/>
  <c r="GT75" i="7"/>
  <c r="GU75" i="7"/>
  <c r="GV75" i="7"/>
  <c r="GW75" i="7"/>
  <c r="GX75" i="7"/>
  <c r="FC39" i="13"/>
  <c r="FB76" i="7"/>
  <c r="FD39" i="13"/>
  <c r="FC76" i="7"/>
  <c r="FE39" i="13"/>
  <c r="FD76" i="7"/>
  <c r="FF39" i="13"/>
  <c r="FE76" i="7"/>
  <c r="FG39" i="13"/>
  <c r="FF76" i="7"/>
  <c r="FH39" i="13"/>
  <c r="FG76" i="7"/>
  <c r="FI39" i="13"/>
  <c r="FH76" i="7"/>
  <c r="FJ39" i="13"/>
  <c r="FI76" i="7"/>
  <c r="FK39" i="13"/>
  <c r="FJ76" i="7"/>
  <c r="FL39" i="13"/>
  <c r="FK76" i="7"/>
  <c r="FM39" i="13"/>
  <c r="FL76" i="7"/>
  <c r="FN39" i="13"/>
  <c r="FM76" i="7"/>
  <c r="FO39" i="13"/>
  <c r="FN76" i="7"/>
  <c r="FP39" i="13"/>
  <c r="FO76" i="7"/>
  <c r="FQ39" i="13"/>
  <c r="FP76" i="7"/>
  <c r="FR39" i="13"/>
  <c r="FQ76" i="7"/>
  <c r="FS39" i="13"/>
  <c r="FR76" i="7"/>
  <c r="FT39" i="13"/>
  <c r="FS76" i="7"/>
  <c r="FU39" i="13"/>
  <c r="FT76" i="7"/>
  <c r="FV39" i="13"/>
  <c r="FU76" i="7"/>
  <c r="FW39" i="13"/>
  <c r="FV76" i="7"/>
  <c r="FX39" i="13"/>
  <c r="FW76" i="7"/>
  <c r="FY39" i="13"/>
  <c r="FX76" i="7"/>
  <c r="FZ39" i="13"/>
  <c r="FY76" i="7"/>
  <c r="GA39" i="13"/>
  <c r="FZ76" i="7"/>
  <c r="GB39" i="13"/>
  <c r="GA76" i="7"/>
  <c r="GC39" i="13"/>
  <c r="GB76" i="7"/>
  <c r="GD39" i="13"/>
  <c r="GC76" i="7"/>
  <c r="GE39" i="13"/>
  <c r="GD76" i="7"/>
  <c r="GF39" i="13"/>
  <c r="GE76" i="7"/>
  <c r="GF76" i="7"/>
  <c r="GG76" i="7"/>
  <c r="GH76" i="7"/>
  <c r="GI76" i="7"/>
  <c r="GJ76" i="7"/>
  <c r="GK76" i="7"/>
  <c r="GL76" i="7"/>
  <c r="GM76" i="7"/>
  <c r="GN76" i="7"/>
  <c r="GO76" i="7"/>
  <c r="GP76" i="7"/>
  <c r="GQ76" i="7"/>
  <c r="GR76" i="7"/>
  <c r="GS76" i="7"/>
  <c r="GT76" i="7"/>
  <c r="GU76" i="7"/>
  <c r="GV76" i="7"/>
  <c r="GW76" i="7"/>
  <c r="GX76" i="7"/>
  <c r="F40" i="13"/>
  <c r="E77" i="7"/>
  <c r="G40" i="13"/>
  <c r="F77" i="7"/>
  <c r="CQ40" i="13"/>
  <c r="CP77" i="7"/>
  <c r="CR40" i="13"/>
  <c r="CQ77" i="7"/>
  <c r="CS40" i="13"/>
  <c r="CR77" i="7"/>
  <c r="CT40" i="13"/>
  <c r="CS77" i="7"/>
  <c r="CU40" i="13"/>
  <c r="CT77" i="7"/>
  <c r="CV40" i="13"/>
  <c r="CU77" i="7"/>
  <c r="CW40" i="13"/>
  <c r="CV77" i="7"/>
  <c r="CX40" i="13"/>
  <c r="CW77" i="7"/>
  <c r="CY40" i="13"/>
  <c r="CX77" i="7"/>
  <c r="CZ40" i="13"/>
  <c r="CY77" i="7"/>
  <c r="DA40" i="13"/>
  <c r="CZ77" i="7"/>
  <c r="DB40" i="13"/>
  <c r="DA77" i="7"/>
  <c r="DC40" i="13"/>
  <c r="DB77" i="7"/>
  <c r="DD40" i="13"/>
  <c r="DC77" i="7"/>
  <c r="DE40" i="13"/>
  <c r="DD77" i="7"/>
  <c r="DF40" i="13"/>
  <c r="DE77" i="7"/>
  <c r="DG40" i="13"/>
  <c r="DF77" i="7"/>
  <c r="DH40" i="13"/>
  <c r="DG77" i="7"/>
  <c r="DI40" i="13"/>
  <c r="DH77" i="7"/>
  <c r="DJ40" i="13"/>
  <c r="DI77" i="7"/>
  <c r="DK40" i="13"/>
  <c r="DJ77" i="7"/>
  <c r="DL40" i="13"/>
  <c r="DK77" i="7"/>
  <c r="DM40" i="13"/>
  <c r="DL77" i="7"/>
  <c r="DN40" i="13"/>
  <c r="DM77" i="7"/>
  <c r="DO40" i="13"/>
  <c r="DN77" i="7"/>
  <c r="DP40" i="13"/>
  <c r="DO77" i="7"/>
  <c r="DQ40" i="13"/>
  <c r="DP77" i="7"/>
  <c r="DR40" i="13"/>
  <c r="DQ77" i="7"/>
  <c r="DS40" i="13"/>
  <c r="DR77" i="7"/>
  <c r="DT40" i="13"/>
  <c r="DS77" i="7"/>
  <c r="DU40" i="13"/>
  <c r="DT77" i="7"/>
  <c r="DV40" i="13"/>
  <c r="DU77" i="7"/>
  <c r="DW40" i="13"/>
  <c r="DV77" i="7"/>
  <c r="DX40" i="13"/>
  <c r="DW77" i="7"/>
  <c r="DY40" i="13"/>
  <c r="DX77" i="7"/>
  <c r="DZ40" i="13"/>
  <c r="DY77" i="7"/>
  <c r="EA40" i="13"/>
  <c r="DZ77" i="7"/>
  <c r="EB40" i="13"/>
  <c r="EA77" i="7"/>
  <c r="EC40" i="13"/>
  <c r="EB77" i="7"/>
  <c r="ED40" i="13"/>
  <c r="EC77" i="7"/>
  <c r="EE40" i="13"/>
  <c r="ED77" i="7"/>
  <c r="EF40" i="13"/>
  <c r="EE77" i="7"/>
  <c r="EG40" i="13"/>
  <c r="EF77" i="7"/>
  <c r="EH40" i="13"/>
  <c r="EG77" i="7"/>
  <c r="EI40" i="13"/>
  <c r="EH77" i="7"/>
  <c r="EJ40" i="13"/>
  <c r="EI77" i="7"/>
  <c r="EK40" i="13"/>
  <c r="EJ77" i="7"/>
  <c r="EL40" i="13"/>
  <c r="EK77" i="7"/>
  <c r="EM40" i="13"/>
  <c r="EL77" i="7"/>
  <c r="EN40" i="13"/>
  <c r="EM77" i="7"/>
  <c r="EO40" i="13"/>
  <c r="EN77" i="7"/>
  <c r="EP40" i="13"/>
  <c r="EO77" i="7"/>
  <c r="EQ40" i="13"/>
  <c r="EP77" i="7"/>
  <c r="ER40" i="13"/>
  <c r="EQ77" i="7"/>
  <c r="ES40" i="13"/>
  <c r="ER77" i="7"/>
  <c r="ET40" i="13"/>
  <c r="ES77" i="7"/>
  <c r="EU40" i="13"/>
  <c r="ET77" i="7"/>
  <c r="EV40" i="13"/>
  <c r="EU77" i="7"/>
  <c r="EW40" i="13"/>
  <c r="EV77" i="7"/>
  <c r="EX40" i="13"/>
  <c r="EW77" i="7"/>
  <c r="EY40" i="13"/>
  <c r="EX77" i="7"/>
  <c r="EZ40" i="13"/>
  <c r="EY77" i="7"/>
  <c r="FA40" i="13"/>
  <c r="EZ77" i="7"/>
  <c r="FB40" i="13"/>
  <c r="FA77" i="7"/>
  <c r="FC40" i="13"/>
  <c r="FB77" i="7"/>
  <c r="FD40" i="13"/>
  <c r="FC77" i="7"/>
  <c r="FE40" i="13"/>
  <c r="FD77" i="7"/>
  <c r="FF40" i="13"/>
  <c r="FE77" i="7"/>
  <c r="FG40" i="13"/>
  <c r="FF77" i="7"/>
  <c r="FH40" i="13"/>
  <c r="FG77" i="7"/>
  <c r="FI40" i="13"/>
  <c r="FH77" i="7"/>
  <c r="FJ40" i="13"/>
  <c r="FI77" i="7"/>
  <c r="FK40" i="13"/>
  <c r="FJ77" i="7"/>
  <c r="FL40" i="13"/>
  <c r="FK77" i="7"/>
  <c r="FM40" i="13"/>
  <c r="FL77" i="7"/>
  <c r="FN40" i="13"/>
  <c r="FM77" i="7"/>
  <c r="FO40" i="13"/>
  <c r="FN77" i="7"/>
  <c r="FP40" i="13"/>
  <c r="FO77" i="7"/>
  <c r="FQ40" i="13"/>
  <c r="FP77" i="7"/>
  <c r="FR40" i="13"/>
  <c r="FQ77" i="7"/>
  <c r="FS40" i="13"/>
  <c r="FR77" i="7"/>
  <c r="FT40" i="13"/>
  <c r="FS77" i="7"/>
  <c r="FU40" i="13"/>
  <c r="FT77" i="7"/>
  <c r="FV40" i="13"/>
  <c r="FU77" i="7"/>
  <c r="FW40" i="13"/>
  <c r="FV77" i="7"/>
  <c r="FX40" i="13"/>
  <c r="FW77" i="7"/>
  <c r="FY40" i="13"/>
  <c r="FX77" i="7"/>
  <c r="FZ40" i="13"/>
  <c r="FY77" i="7"/>
  <c r="GA40" i="13"/>
  <c r="FZ77" i="7"/>
  <c r="GB40" i="13"/>
  <c r="GA77" i="7"/>
  <c r="GC40" i="13"/>
  <c r="GB77" i="7"/>
  <c r="GD40" i="13"/>
  <c r="GC77" i="7"/>
  <c r="GE40" i="13"/>
  <c r="GD77" i="7"/>
  <c r="GF40" i="13"/>
  <c r="GE77" i="7"/>
  <c r="GF77" i="7"/>
  <c r="GG77" i="7"/>
  <c r="GH77" i="7"/>
  <c r="GI77" i="7"/>
  <c r="GJ77" i="7"/>
  <c r="GK77" i="7"/>
  <c r="GL77" i="7"/>
  <c r="GM77" i="7"/>
  <c r="GN77" i="7"/>
  <c r="GO77" i="7"/>
  <c r="GP77" i="7"/>
  <c r="GQ77" i="7"/>
  <c r="GR77" i="7"/>
  <c r="GS77" i="7"/>
  <c r="GT77" i="7"/>
  <c r="GU77" i="7"/>
  <c r="GV77" i="7"/>
  <c r="GW77" i="7"/>
  <c r="GX77" i="7"/>
  <c r="FO41" i="13"/>
  <c r="FN78" i="7"/>
  <c r="FP41" i="13"/>
  <c r="FO78" i="7"/>
  <c r="FQ41" i="13"/>
  <c r="FP78" i="7"/>
  <c r="FR41" i="13"/>
  <c r="FQ78" i="7"/>
  <c r="FS41" i="13"/>
  <c r="FR78" i="7"/>
  <c r="FT41" i="13"/>
  <c r="FS78" i="7"/>
  <c r="FU41" i="13"/>
  <c r="FT78" i="7"/>
  <c r="FV41" i="13"/>
  <c r="FU78" i="7"/>
  <c r="FW41" i="13"/>
  <c r="FV78" i="7"/>
  <c r="FX41" i="13"/>
  <c r="FW78" i="7"/>
  <c r="FY41" i="13"/>
  <c r="FX78" i="7"/>
  <c r="FZ41" i="13"/>
  <c r="FY78" i="7"/>
  <c r="GA41" i="13"/>
  <c r="FZ78" i="7"/>
  <c r="GB41" i="13"/>
  <c r="GA78" i="7"/>
  <c r="GC41" i="13"/>
  <c r="GB78" i="7"/>
  <c r="GD41" i="13"/>
  <c r="GC78" i="7"/>
  <c r="GE41" i="13"/>
  <c r="GD78" i="7"/>
  <c r="GF41" i="13"/>
  <c r="GE78" i="7"/>
  <c r="GF78" i="7"/>
  <c r="GG78" i="7"/>
  <c r="GH78" i="7"/>
  <c r="GI78" i="7"/>
  <c r="GJ78" i="7"/>
  <c r="GK78" i="7"/>
  <c r="GL78" i="7"/>
  <c r="GM78" i="7"/>
  <c r="GN78" i="7"/>
  <c r="GO78" i="7"/>
  <c r="GP78" i="7"/>
  <c r="GQ78" i="7"/>
  <c r="GR78" i="7"/>
  <c r="GS78" i="7"/>
  <c r="GT78" i="7"/>
  <c r="GU78" i="7"/>
  <c r="GV78" i="7"/>
  <c r="GW78" i="7"/>
  <c r="GX78" i="7"/>
  <c r="F294" i="3"/>
  <c r="F190" i="3"/>
  <c r="E84" i="7"/>
  <c r="G294" i="3"/>
  <c r="G190" i="3"/>
  <c r="F84" i="7"/>
  <c r="H294" i="3"/>
  <c r="H190" i="3"/>
  <c r="G84" i="7"/>
  <c r="I294" i="3"/>
  <c r="I190" i="3"/>
  <c r="H84" i="7"/>
  <c r="K294" i="3"/>
  <c r="K190" i="3"/>
  <c r="J84" i="7"/>
  <c r="L294" i="3"/>
  <c r="L190" i="3"/>
  <c r="K84" i="7"/>
  <c r="M294" i="3"/>
  <c r="M190" i="3"/>
  <c r="L84" i="7"/>
  <c r="N294" i="3"/>
  <c r="N190" i="3"/>
  <c r="M84" i="7"/>
  <c r="O294" i="3"/>
  <c r="O190" i="3"/>
  <c r="N84" i="7"/>
  <c r="P294" i="3"/>
  <c r="P190" i="3"/>
  <c r="O84" i="7"/>
  <c r="Q294" i="3"/>
  <c r="Q190" i="3"/>
  <c r="P84" i="7"/>
  <c r="R294" i="3"/>
  <c r="R190" i="3"/>
  <c r="Q84" i="7"/>
  <c r="S294" i="3"/>
  <c r="S190" i="3"/>
  <c r="R84" i="7"/>
  <c r="T294" i="3"/>
  <c r="T190" i="3"/>
  <c r="S84" i="7"/>
  <c r="U294" i="3"/>
  <c r="U190" i="3"/>
  <c r="T84" i="7"/>
  <c r="W294" i="3"/>
  <c r="W190" i="3"/>
  <c r="V84" i="7"/>
  <c r="X294" i="3"/>
  <c r="X190" i="3"/>
  <c r="W84" i="7"/>
  <c r="Y294" i="3"/>
  <c r="Y190" i="3"/>
  <c r="X84" i="7"/>
  <c r="Z294" i="3"/>
  <c r="Z190" i="3"/>
  <c r="Y84" i="7"/>
  <c r="AA294" i="3"/>
  <c r="AA190" i="3"/>
  <c r="Z84" i="7"/>
  <c r="AB294" i="3"/>
  <c r="AB190" i="3"/>
  <c r="AA84" i="7"/>
  <c r="AC294" i="3"/>
  <c r="AC190" i="3"/>
  <c r="AB84" i="7"/>
  <c r="AD294" i="3"/>
  <c r="AD190" i="3"/>
  <c r="AC84" i="7"/>
  <c r="AE294" i="3"/>
  <c r="AE190" i="3"/>
  <c r="AD84" i="7"/>
  <c r="AF294" i="3"/>
  <c r="AF190" i="3"/>
  <c r="AE84" i="7"/>
  <c r="AG294" i="3"/>
  <c r="AG190" i="3"/>
  <c r="AF84" i="7"/>
  <c r="AI294" i="3"/>
  <c r="AI190" i="3"/>
  <c r="AH84" i="7"/>
  <c r="AJ294" i="3"/>
  <c r="AJ190" i="3"/>
  <c r="AI84" i="7"/>
  <c r="AK294" i="3"/>
  <c r="AK190" i="3"/>
  <c r="AJ84" i="7"/>
  <c r="AL294" i="3"/>
  <c r="AL190" i="3"/>
  <c r="AK84" i="7"/>
  <c r="AM294" i="3"/>
  <c r="AM190" i="3"/>
  <c r="AL84" i="7"/>
  <c r="AN294" i="3"/>
  <c r="AN190" i="3"/>
  <c r="AM84" i="7"/>
  <c r="AO294" i="3"/>
  <c r="AO190" i="3"/>
  <c r="AN84" i="7"/>
  <c r="AP294" i="3"/>
  <c r="AP190" i="3"/>
  <c r="AO84" i="7"/>
  <c r="AQ294" i="3"/>
  <c r="AQ190" i="3"/>
  <c r="AP84" i="7"/>
  <c r="AR294" i="3"/>
  <c r="AR190" i="3"/>
  <c r="AQ84" i="7"/>
  <c r="AS294" i="3"/>
  <c r="AS190" i="3"/>
  <c r="AR84" i="7"/>
  <c r="AU294" i="3"/>
  <c r="AU190" i="3"/>
  <c r="AT84" i="7"/>
  <c r="AV294" i="3"/>
  <c r="AV190" i="3"/>
  <c r="AU84" i="7"/>
  <c r="AW294" i="3"/>
  <c r="AW190" i="3"/>
  <c r="AV84" i="7"/>
  <c r="AX294" i="3"/>
  <c r="AX190" i="3"/>
  <c r="AW84" i="7"/>
  <c r="AY294" i="3"/>
  <c r="AY190" i="3"/>
  <c r="AX84" i="7"/>
  <c r="AZ294" i="3"/>
  <c r="AZ190" i="3"/>
  <c r="AY84" i="7"/>
  <c r="BA294" i="3"/>
  <c r="BA190" i="3"/>
  <c r="AZ84" i="7"/>
  <c r="BB294" i="3"/>
  <c r="BB190" i="3"/>
  <c r="BA84" i="7"/>
  <c r="BC294" i="3"/>
  <c r="BC190" i="3"/>
  <c r="BB84" i="7"/>
  <c r="BD294" i="3"/>
  <c r="BD190" i="3"/>
  <c r="BC84" i="7"/>
  <c r="BE294" i="3"/>
  <c r="BE190" i="3"/>
  <c r="BD84" i="7"/>
  <c r="BG294" i="3"/>
  <c r="BG190" i="3"/>
  <c r="BF84" i="7"/>
  <c r="BH294" i="3"/>
  <c r="BH190" i="3"/>
  <c r="BG84" i="7"/>
  <c r="BI294" i="3"/>
  <c r="BI190" i="3"/>
  <c r="BH84" i="7"/>
  <c r="BJ294" i="3"/>
  <c r="BJ190" i="3"/>
  <c r="BI84" i="7"/>
  <c r="BK294" i="3"/>
  <c r="BK190" i="3"/>
  <c r="BJ84" i="7"/>
  <c r="BL294" i="3"/>
  <c r="BL190" i="3"/>
  <c r="BK84" i="7"/>
  <c r="BM294" i="3"/>
  <c r="BM190" i="3"/>
  <c r="BL84" i="7"/>
  <c r="BN294" i="3"/>
  <c r="BN190" i="3"/>
  <c r="BM84" i="7"/>
  <c r="BO294" i="3"/>
  <c r="BO190" i="3"/>
  <c r="BN84" i="7"/>
  <c r="BP294" i="3"/>
  <c r="BP190" i="3"/>
  <c r="BO84" i="7"/>
  <c r="BQ294" i="3"/>
  <c r="BQ190" i="3"/>
  <c r="BP84" i="7"/>
  <c r="BS294" i="3"/>
  <c r="BS190" i="3"/>
  <c r="BR84" i="7"/>
  <c r="BT294" i="3"/>
  <c r="BT190" i="3"/>
  <c r="BS84" i="7"/>
  <c r="BU294" i="3"/>
  <c r="BU190" i="3"/>
  <c r="BT84" i="7"/>
  <c r="BV294" i="3"/>
  <c r="BV190" i="3"/>
  <c r="BU84" i="7"/>
  <c r="BW294" i="3"/>
  <c r="BW190" i="3"/>
  <c r="BV84" i="7"/>
  <c r="BX294" i="3"/>
  <c r="BX190" i="3"/>
  <c r="BW84" i="7"/>
  <c r="BY294" i="3"/>
  <c r="BY190" i="3"/>
  <c r="BX84" i="7"/>
  <c r="BZ294" i="3"/>
  <c r="BZ190" i="3"/>
  <c r="BY84" i="7"/>
  <c r="CA294" i="3"/>
  <c r="CA190" i="3"/>
  <c r="BZ84" i="7"/>
  <c r="CB294" i="3"/>
  <c r="CB190" i="3"/>
  <c r="CA84" i="7"/>
  <c r="CC294" i="3"/>
  <c r="CC190" i="3"/>
  <c r="CB84" i="7"/>
  <c r="CE294" i="3"/>
  <c r="CE190" i="3"/>
  <c r="CD84" i="7"/>
  <c r="CF294" i="3"/>
  <c r="CF190" i="3"/>
  <c r="CE84" i="7"/>
  <c r="CG294" i="3"/>
  <c r="CG190" i="3"/>
  <c r="CF84" i="7"/>
  <c r="CH294" i="3"/>
  <c r="CH190" i="3"/>
  <c r="CG84" i="7"/>
  <c r="CI294" i="3"/>
  <c r="CI190" i="3"/>
  <c r="CH84" i="7"/>
  <c r="CJ294" i="3"/>
  <c r="CJ190" i="3"/>
  <c r="CI84" i="7"/>
  <c r="CK294" i="3"/>
  <c r="CK190" i="3"/>
  <c r="CJ84" i="7"/>
  <c r="CL294" i="3"/>
  <c r="CL190" i="3"/>
  <c r="CK84" i="7"/>
  <c r="CM294" i="3"/>
  <c r="CM190" i="3"/>
  <c r="CL84" i="7"/>
  <c r="CN294" i="3"/>
  <c r="CN190" i="3"/>
  <c r="CM84" i="7"/>
  <c r="CO294" i="3"/>
  <c r="CO190" i="3"/>
  <c r="CN84" i="7"/>
  <c r="CQ294" i="3"/>
  <c r="CQ190" i="3"/>
  <c r="CP84" i="7"/>
  <c r="CR294" i="3"/>
  <c r="CR190" i="3"/>
  <c r="CQ84" i="7"/>
  <c r="CS294" i="3"/>
  <c r="CS190" i="3"/>
  <c r="CR84" i="7"/>
  <c r="CT294" i="3"/>
  <c r="CT190" i="3"/>
  <c r="CS84" i="7"/>
  <c r="CU294" i="3"/>
  <c r="CU190" i="3"/>
  <c r="CT84" i="7"/>
  <c r="CV294" i="3"/>
  <c r="CV190" i="3"/>
  <c r="CU84" i="7"/>
  <c r="CW294" i="3"/>
  <c r="CW190" i="3"/>
  <c r="CV84" i="7"/>
  <c r="CX294" i="3"/>
  <c r="CX190" i="3"/>
  <c r="CW84" i="7"/>
  <c r="CY294" i="3"/>
  <c r="CY190" i="3"/>
  <c r="CX84" i="7"/>
  <c r="CZ294" i="3"/>
  <c r="CZ190" i="3"/>
  <c r="CY84" i="7"/>
  <c r="DA294" i="3"/>
  <c r="DA190" i="3"/>
  <c r="CZ84" i="7"/>
  <c r="DC294" i="3"/>
  <c r="DC190" i="3"/>
  <c r="DB84" i="7"/>
  <c r="DD294" i="3"/>
  <c r="DD190" i="3"/>
  <c r="DC84" i="7"/>
  <c r="DE294" i="3"/>
  <c r="DE190" i="3"/>
  <c r="DD84" i="7"/>
  <c r="DF294" i="3"/>
  <c r="DF190" i="3"/>
  <c r="DE84" i="7"/>
  <c r="DG294" i="3"/>
  <c r="DG190" i="3"/>
  <c r="DF84" i="7"/>
  <c r="DH294" i="3"/>
  <c r="DH190" i="3"/>
  <c r="DG84" i="7"/>
  <c r="DI294" i="3"/>
  <c r="DI190" i="3"/>
  <c r="DH84" i="7"/>
  <c r="DJ294" i="3"/>
  <c r="DJ190" i="3"/>
  <c r="DI84" i="7"/>
  <c r="DK294" i="3"/>
  <c r="DK190" i="3"/>
  <c r="DJ84" i="7"/>
  <c r="DL294" i="3"/>
  <c r="DL190" i="3"/>
  <c r="DK84" i="7"/>
  <c r="DM294" i="3"/>
  <c r="DM190" i="3"/>
  <c r="DL84" i="7"/>
  <c r="DO294" i="3"/>
  <c r="DO190" i="3"/>
  <c r="DN84" i="7"/>
  <c r="DP294" i="3"/>
  <c r="DP190" i="3"/>
  <c r="DO84" i="7"/>
  <c r="DQ294" i="3"/>
  <c r="DQ190" i="3"/>
  <c r="DP84" i="7"/>
  <c r="DR294" i="3"/>
  <c r="DR190" i="3"/>
  <c r="DQ84" i="7"/>
  <c r="DS294" i="3"/>
  <c r="DS190" i="3"/>
  <c r="DR84" i="7"/>
  <c r="DT294" i="3"/>
  <c r="DT190" i="3"/>
  <c r="DS84" i="7"/>
  <c r="DU294" i="3"/>
  <c r="DU190" i="3"/>
  <c r="DT84" i="7"/>
  <c r="DV294" i="3"/>
  <c r="DV190" i="3"/>
  <c r="DU84" i="7"/>
  <c r="DW294" i="3"/>
  <c r="DW190" i="3"/>
  <c r="DV84" i="7"/>
  <c r="DX294" i="3"/>
  <c r="DX190" i="3"/>
  <c r="DW84" i="7"/>
  <c r="DY294" i="3"/>
  <c r="DY190" i="3"/>
  <c r="DX84" i="7"/>
  <c r="EA294" i="3"/>
  <c r="EA190" i="3"/>
  <c r="DZ84" i="7"/>
  <c r="EB294" i="3"/>
  <c r="EB190" i="3"/>
  <c r="EA84" i="7"/>
  <c r="EC294" i="3"/>
  <c r="EC190" i="3"/>
  <c r="EB84" i="7"/>
  <c r="ED294" i="3"/>
  <c r="ED190" i="3"/>
  <c r="EC84" i="7"/>
  <c r="EE294" i="3"/>
  <c r="EE190" i="3"/>
  <c r="ED84" i="7"/>
  <c r="EF294" i="3"/>
  <c r="EF190" i="3"/>
  <c r="EE84" i="7"/>
  <c r="EG294" i="3"/>
  <c r="EG190" i="3"/>
  <c r="EF84" i="7"/>
  <c r="EH294" i="3"/>
  <c r="EH190" i="3"/>
  <c r="EG84" i="7"/>
  <c r="EI294" i="3"/>
  <c r="EI190" i="3"/>
  <c r="EH84" i="7"/>
  <c r="EJ294" i="3"/>
  <c r="EJ190" i="3"/>
  <c r="EI84" i="7"/>
  <c r="EK294" i="3"/>
  <c r="EK190" i="3"/>
  <c r="EJ84" i="7"/>
  <c r="EM294" i="3"/>
  <c r="EM190" i="3"/>
  <c r="EL84" i="7"/>
  <c r="EN294" i="3"/>
  <c r="EN190" i="3"/>
  <c r="EM84" i="7"/>
  <c r="EO294" i="3"/>
  <c r="EO190" i="3"/>
  <c r="EN84" i="7"/>
  <c r="EP294" i="3"/>
  <c r="EP190" i="3"/>
  <c r="EO84" i="7"/>
  <c r="EQ294" i="3"/>
  <c r="EQ190" i="3"/>
  <c r="EP84" i="7"/>
  <c r="ER294" i="3"/>
  <c r="ER190" i="3"/>
  <c r="EQ84" i="7"/>
  <c r="ES294" i="3"/>
  <c r="ES190" i="3"/>
  <c r="ER84" i="7"/>
  <c r="ET294" i="3"/>
  <c r="ET190" i="3"/>
  <c r="ES84" i="7"/>
  <c r="EU294" i="3"/>
  <c r="EU190" i="3"/>
  <c r="ET84" i="7"/>
  <c r="EV294" i="3"/>
  <c r="EV190" i="3"/>
  <c r="EU84" i="7"/>
  <c r="EW294" i="3"/>
  <c r="EW190" i="3"/>
  <c r="EV84" i="7"/>
  <c r="EY294" i="3"/>
  <c r="EY190" i="3"/>
  <c r="EX84" i="7"/>
  <c r="EZ294" i="3"/>
  <c r="EZ190" i="3"/>
  <c r="EY84" i="7"/>
  <c r="FA294" i="3"/>
  <c r="FA190" i="3"/>
  <c r="EZ84" i="7"/>
  <c r="FB294" i="3"/>
  <c r="FB190" i="3"/>
  <c r="FA84" i="7"/>
  <c r="FC294" i="3"/>
  <c r="FC190" i="3"/>
  <c r="FB84" i="7"/>
  <c r="FD294" i="3"/>
  <c r="FD190" i="3"/>
  <c r="FC84" i="7"/>
  <c r="FE294" i="3"/>
  <c r="FE190" i="3"/>
  <c r="FD84" i="7"/>
  <c r="FF294" i="3"/>
  <c r="FF190" i="3"/>
  <c r="FE84" i="7"/>
  <c r="FG294" i="3"/>
  <c r="FG190" i="3"/>
  <c r="FF84" i="7"/>
  <c r="FH294" i="3"/>
  <c r="FH190" i="3"/>
  <c r="FG84" i="7"/>
  <c r="FI294" i="3"/>
  <c r="FI190" i="3"/>
  <c r="FH84" i="7"/>
  <c r="FJ294" i="3"/>
  <c r="FJ190" i="3"/>
  <c r="FI84" i="7"/>
  <c r="FK294" i="3"/>
  <c r="FK190" i="3"/>
  <c r="FJ84" i="7"/>
  <c r="FL294" i="3"/>
  <c r="FL190" i="3"/>
  <c r="FK84" i="7"/>
  <c r="FM294" i="3"/>
  <c r="FM190" i="3"/>
  <c r="FL84" i="7"/>
  <c r="FN294" i="3"/>
  <c r="FN190" i="3"/>
  <c r="FM84" i="7"/>
  <c r="FO294" i="3"/>
  <c r="FO190" i="3"/>
  <c r="FN84" i="7"/>
  <c r="FP294" i="3"/>
  <c r="FP190" i="3"/>
  <c r="FO84" i="7"/>
  <c r="FQ294" i="3"/>
  <c r="FQ190" i="3"/>
  <c r="FP84" i="7"/>
  <c r="FR294" i="3"/>
  <c r="FR190" i="3"/>
  <c r="FQ84" i="7"/>
  <c r="FS294" i="3"/>
  <c r="FS190" i="3"/>
  <c r="FR84" i="7"/>
  <c r="FT294" i="3"/>
  <c r="FT190" i="3"/>
  <c r="FS84" i="7"/>
  <c r="FU294" i="3"/>
  <c r="FU190" i="3"/>
  <c r="FT84" i="7"/>
  <c r="FV294" i="3"/>
  <c r="FV190" i="3"/>
  <c r="FU84" i="7"/>
  <c r="FW294" i="3"/>
  <c r="FW190" i="3"/>
  <c r="FV84" i="7"/>
  <c r="FX294" i="3"/>
  <c r="FX190" i="3"/>
  <c r="FW84" i="7"/>
  <c r="FY294" i="3"/>
  <c r="FY190" i="3"/>
  <c r="FX84" i="7"/>
  <c r="FZ294" i="3"/>
  <c r="FZ190" i="3"/>
  <c r="FY84" i="7"/>
  <c r="GA294" i="3"/>
  <c r="GA190" i="3"/>
  <c r="FZ84" i="7"/>
  <c r="GB294" i="3"/>
  <c r="GB190" i="3"/>
  <c r="GA84" i="7"/>
  <c r="GC294" i="3"/>
  <c r="GC190" i="3"/>
  <c r="GB84" i="7"/>
  <c r="GD294" i="3"/>
  <c r="GD190" i="3"/>
  <c r="GC84" i="7"/>
  <c r="GE294" i="3"/>
  <c r="GE190" i="3"/>
  <c r="GD84" i="7"/>
  <c r="GF294" i="3"/>
  <c r="GF190" i="3"/>
  <c r="GE84" i="7"/>
  <c r="GG294" i="3"/>
  <c r="GG190" i="3"/>
  <c r="GF84" i="7"/>
  <c r="GH294" i="3"/>
  <c r="GH190" i="3"/>
  <c r="GG84" i="7"/>
  <c r="GI294" i="3"/>
  <c r="GI190" i="3"/>
  <c r="GH84" i="7"/>
  <c r="GJ294" i="3"/>
  <c r="GJ190" i="3"/>
  <c r="GI84" i="7"/>
  <c r="GK294" i="3"/>
  <c r="GK190" i="3"/>
  <c r="GJ84" i="7"/>
  <c r="GL294" i="3"/>
  <c r="GL190" i="3"/>
  <c r="GK84" i="7"/>
  <c r="GM294" i="3"/>
  <c r="GM190" i="3"/>
  <c r="GL84" i="7"/>
  <c r="GN294" i="3"/>
  <c r="GN190" i="3"/>
  <c r="GM84" i="7"/>
  <c r="GO294" i="3"/>
  <c r="GO190" i="3"/>
  <c r="GN84" i="7"/>
  <c r="GP294" i="3"/>
  <c r="GP190" i="3"/>
  <c r="GO84" i="7"/>
  <c r="GQ294" i="3"/>
  <c r="GQ190" i="3"/>
  <c r="GP84" i="7"/>
  <c r="GR294" i="3"/>
  <c r="GR190" i="3"/>
  <c r="GQ84" i="7"/>
  <c r="GS294" i="3"/>
  <c r="GS190" i="3"/>
  <c r="GR84" i="7"/>
  <c r="GT294" i="3"/>
  <c r="GT190" i="3"/>
  <c r="GS84" i="7"/>
  <c r="GU294" i="3"/>
  <c r="GU190" i="3"/>
  <c r="GT84" i="7"/>
  <c r="GV294" i="3"/>
  <c r="GV190" i="3"/>
  <c r="GU84" i="7"/>
  <c r="GW294" i="3"/>
  <c r="GW190" i="3"/>
  <c r="GV84" i="7"/>
  <c r="GX294" i="3"/>
  <c r="GX190" i="3"/>
  <c r="GW84" i="7"/>
  <c r="GY294" i="3"/>
  <c r="GY190" i="3"/>
  <c r="GX84" i="7"/>
  <c r="E40" i="13"/>
  <c r="D77" i="7"/>
  <c r="C112" i="3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CY338" i="1"/>
  <c r="CZ338" i="1"/>
  <c r="DA338" i="1"/>
  <c r="DB338" i="1"/>
  <c r="DC338" i="1"/>
  <c r="DD338" i="1"/>
  <c r="DE338" i="1"/>
  <c r="DF338" i="1"/>
  <c r="DG338" i="1"/>
  <c r="DH338" i="1"/>
  <c r="DI338" i="1"/>
  <c r="DJ338" i="1"/>
  <c r="DK338" i="1"/>
  <c r="DL338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CY337" i="1"/>
  <c r="CZ337" i="1"/>
  <c r="DA337" i="1"/>
  <c r="DB337" i="1"/>
  <c r="DC337" i="1"/>
  <c r="DD337" i="1"/>
  <c r="DE337" i="1"/>
  <c r="DF337" i="1"/>
  <c r="DG337" i="1"/>
  <c r="DH337" i="1"/>
  <c r="DI337" i="1"/>
  <c r="DJ337" i="1"/>
  <c r="DK337" i="1"/>
  <c r="DL337" i="1"/>
  <c r="DL336" i="1"/>
  <c r="DL342" i="1"/>
  <c r="DK6" i="12" s="1"/>
  <c r="DM338" i="1"/>
  <c r="DM337" i="1"/>
  <c r="DM336" i="1"/>
  <c r="DM342" i="1"/>
  <c r="DL6" i="12" s="1"/>
  <c r="DN338" i="1"/>
  <c r="DN337" i="1"/>
  <c r="DN336" i="1"/>
  <c r="DN342" i="1"/>
  <c r="DM6" i="12" s="1"/>
  <c r="DO338" i="1"/>
  <c r="DO337" i="1"/>
  <c r="DO336" i="1"/>
  <c r="DO342" i="1"/>
  <c r="DN6" i="12" s="1"/>
  <c r="DP338" i="1"/>
  <c r="DP337" i="1"/>
  <c r="DP336" i="1"/>
  <c r="DP342" i="1"/>
  <c r="DO6" i="12" s="1"/>
  <c r="DQ338" i="1"/>
  <c r="DQ337" i="1"/>
  <c r="DQ336" i="1"/>
  <c r="DQ342" i="1"/>
  <c r="DP6" i="12" s="1"/>
  <c r="DR338" i="1"/>
  <c r="DR337" i="1"/>
  <c r="DR336" i="1"/>
  <c r="DR342" i="1"/>
  <c r="DQ6" i="12" s="1"/>
  <c r="DS338" i="1"/>
  <c r="DS337" i="1"/>
  <c r="DS336" i="1"/>
  <c r="DS342" i="1"/>
  <c r="DR6" i="12" s="1"/>
  <c r="DT338" i="1"/>
  <c r="DT337" i="1"/>
  <c r="DT336" i="1"/>
  <c r="DT342" i="1"/>
  <c r="DS6" i="12" s="1"/>
  <c r="DU338" i="1"/>
  <c r="DU337" i="1"/>
  <c r="DU336" i="1"/>
  <c r="DU342" i="1"/>
  <c r="DT6" i="12" s="1"/>
  <c r="DV338" i="1"/>
  <c r="DV337" i="1"/>
  <c r="DV336" i="1"/>
  <c r="DV342" i="1"/>
  <c r="DU6" i="12" s="1"/>
  <c r="DW338" i="1"/>
  <c r="DW337" i="1"/>
  <c r="DW336" i="1"/>
  <c r="DW342" i="1"/>
  <c r="DV6" i="12" s="1"/>
  <c r="DX338" i="1"/>
  <c r="DX337" i="1"/>
  <c r="DX336" i="1"/>
  <c r="DX342" i="1"/>
  <c r="DY338" i="1"/>
  <c r="DY337" i="1"/>
  <c r="DY336" i="1"/>
  <c r="DY342" i="1"/>
  <c r="DX6" i="12" s="1"/>
  <c r="DZ338" i="1"/>
  <c r="DZ337" i="1"/>
  <c r="DZ336" i="1"/>
  <c r="DZ342" i="1"/>
  <c r="DY6" i="12" s="1"/>
  <c r="EA338" i="1"/>
  <c r="EA337" i="1"/>
  <c r="EA336" i="1"/>
  <c r="EA342" i="1"/>
  <c r="DZ6" i="12" s="1"/>
  <c r="EB338" i="1"/>
  <c r="EB337" i="1"/>
  <c r="EB336" i="1"/>
  <c r="EB342" i="1"/>
  <c r="EA6" i="12" s="1"/>
  <c r="EC338" i="1"/>
  <c r="EC337" i="1"/>
  <c r="EC336" i="1"/>
  <c r="EC342" i="1"/>
  <c r="EB6" i="12" s="1"/>
  <c r="ED338" i="1"/>
  <c r="ED337" i="1"/>
  <c r="ED336" i="1"/>
  <c r="ED342" i="1"/>
  <c r="EC6" i="12" s="1"/>
  <c r="EE338" i="1"/>
  <c r="EE337" i="1"/>
  <c r="EE336" i="1"/>
  <c r="EE342" i="1"/>
  <c r="ED6" i="12" s="1"/>
  <c r="EF338" i="1"/>
  <c r="EF337" i="1"/>
  <c r="EF336" i="1"/>
  <c r="EF342" i="1"/>
  <c r="EE6" i="12" s="1"/>
  <c r="EG338" i="1"/>
  <c r="EG337" i="1"/>
  <c r="EG336" i="1"/>
  <c r="EG342" i="1"/>
  <c r="EF6" i="12" s="1"/>
  <c r="EH338" i="1"/>
  <c r="EH337" i="1"/>
  <c r="EH336" i="1"/>
  <c r="EH342" i="1"/>
  <c r="EG6" i="12" s="1"/>
  <c r="EI338" i="1"/>
  <c r="EI337" i="1"/>
  <c r="EI336" i="1"/>
  <c r="EI342" i="1"/>
  <c r="EH6" i="12" s="1"/>
  <c r="EJ338" i="1"/>
  <c r="EJ337" i="1"/>
  <c r="EJ336" i="1"/>
  <c r="EJ342" i="1"/>
  <c r="EI6" i="12" s="1"/>
  <c r="EK338" i="1"/>
  <c r="EK337" i="1"/>
  <c r="EK336" i="1"/>
  <c r="EK342" i="1"/>
  <c r="EJ6" i="12" s="1"/>
  <c r="EL338" i="1"/>
  <c r="EL337" i="1"/>
  <c r="EL336" i="1"/>
  <c r="EL342" i="1"/>
  <c r="EK6" i="12" s="1"/>
  <c r="EM338" i="1"/>
  <c r="EM337" i="1"/>
  <c r="EM336" i="1"/>
  <c r="EM342" i="1"/>
  <c r="EL6" i="12" s="1"/>
  <c r="EN338" i="1"/>
  <c r="EN337" i="1"/>
  <c r="EN336" i="1"/>
  <c r="EN342" i="1"/>
  <c r="EM6" i="12" s="1"/>
  <c r="EO338" i="1"/>
  <c r="EO337" i="1"/>
  <c r="EO336" i="1"/>
  <c r="EO342" i="1"/>
  <c r="EN6" i="12" s="1"/>
  <c r="EP338" i="1"/>
  <c r="EP337" i="1"/>
  <c r="EP336" i="1"/>
  <c r="EP342" i="1"/>
  <c r="EQ338" i="1"/>
  <c r="EQ337" i="1"/>
  <c r="EQ336" i="1"/>
  <c r="EQ342" i="1"/>
  <c r="EP6" i="12" s="1"/>
  <c r="ER338" i="1"/>
  <c r="ER337" i="1"/>
  <c r="ER336" i="1"/>
  <c r="ER342" i="1"/>
  <c r="EQ6" i="12" s="1"/>
  <c r="ES338" i="1"/>
  <c r="ES337" i="1"/>
  <c r="ES336" i="1"/>
  <c r="ES342" i="1"/>
  <c r="ER6" i="12" s="1"/>
  <c r="ET338" i="1"/>
  <c r="ET337" i="1"/>
  <c r="ET336" i="1"/>
  <c r="ET342" i="1"/>
  <c r="ES6" i="12" s="1"/>
  <c r="EU338" i="1"/>
  <c r="EU337" i="1"/>
  <c r="EU336" i="1"/>
  <c r="EU342" i="1"/>
  <c r="ET6" i="12" s="1"/>
  <c r="EV338" i="1"/>
  <c r="EV337" i="1"/>
  <c r="EV336" i="1"/>
  <c r="EV342" i="1"/>
  <c r="EU6" i="12" s="1"/>
  <c r="EW338" i="1"/>
  <c r="EW337" i="1"/>
  <c r="EW336" i="1"/>
  <c r="EW342" i="1"/>
  <c r="EV6" i="12" s="1"/>
  <c r="EX338" i="1"/>
  <c r="EX337" i="1"/>
  <c r="EX336" i="1"/>
  <c r="EX342" i="1"/>
  <c r="EW6" i="12" s="1"/>
  <c r="EY338" i="1"/>
  <c r="EY337" i="1"/>
  <c r="EY336" i="1"/>
  <c r="EY342" i="1"/>
  <c r="EZ338" i="1"/>
  <c r="EZ337" i="1"/>
  <c r="EZ336" i="1"/>
  <c r="EZ342" i="1"/>
  <c r="FA338" i="1"/>
  <c r="FA337" i="1"/>
  <c r="FA336" i="1"/>
  <c r="FA342" i="1"/>
  <c r="FB338" i="1"/>
  <c r="FB337" i="1"/>
  <c r="FB336" i="1"/>
  <c r="FB342" i="1"/>
  <c r="FC338" i="1"/>
  <c r="FC337" i="1"/>
  <c r="FC336" i="1"/>
  <c r="FC342" i="1"/>
  <c r="FD338" i="1"/>
  <c r="FD337" i="1"/>
  <c r="FD336" i="1"/>
  <c r="FD342" i="1"/>
  <c r="FE338" i="1"/>
  <c r="FE337" i="1"/>
  <c r="FE336" i="1"/>
  <c r="FE342" i="1"/>
  <c r="FF338" i="1"/>
  <c r="FF337" i="1"/>
  <c r="FF336" i="1"/>
  <c r="FF342" i="1"/>
  <c r="FG338" i="1"/>
  <c r="FG337" i="1"/>
  <c r="FG336" i="1"/>
  <c r="FG342" i="1"/>
  <c r="FH338" i="1"/>
  <c r="FH337" i="1"/>
  <c r="FH336" i="1"/>
  <c r="FH342" i="1"/>
  <c r="FI338" i="1"/>
  <c r="FI337" i="1"/>
  <c r="FI336" i="1"/>
  <c r="FI342" i="1"/>
  <c r="FJ338" i="1"/>
  <c r="FJ337" i="1"/>
  <c r="FJ336" i="1"/>
  <c r="FJ342" i="1"/>
  <c r="FK338" i="1"/>
  <c r="FK337" i="1"/>
  <c r="FK336" i="1"/>
  <c r="FK342" i="1"/>
  <c r="FL338" i="1"/>
  <c r="FL337" i="1"/>
  <c r="FL336" i="1"/>
  <c r="FL342" i="1"/>
  <c r="FM338" i="1"/>
  <c r="FM337" i="1"/>
  <c r="FM336" i="1"/>
  <c r="FM342" i="1"/>
  <c r="FN338" i="1"/>
  <c r="FN337" i="1"/>
  <c r="FN336" i="1"/>
  <c r="FN342" i="1"/>
  <c r="FO338" i="1"/>
  <c r="FO337" i="1"/>
  <c r="FO336" i="1"/>
  <c r="FO342" i="1"/>
  <c r="FP338" i="1"/>
  <c r="FP337" i="1"/>
  <c r="FP336" i="1"/>
  <c r="FP342" i="1"/>
  <c r="FQ338" i="1"/>
  <c r="FQ337" i="1"/>
  <c r="FQ336" i="1"/>
  <c r="FQ342" i="1"/>
  <c r="FR338" i="1"/>
  <c r="FR337" i="1"/>
  <c r="FR336" i="1"/>
  <c r="FR342" i="1"/>
  <c r="FS338" i="1"/>
  <c r="FS337" i="1"/>
  <c r="FS336" i="1"/>
  <c r="FS342" i="1"/>
  <c r="FT338" i="1"/>
  <c r="FT337" i="1"/>
  <c r="FT336" i="1"/>
  <c r="FT342" i="1"/>
  <c r="FU338" i="1"/>
  <c r="FU337" i="1"/>
  <c r="FU336" i="1"/>
  <c r="FU342" i="1"/>
  <c r="FV338" i="1"/>
  <c r="FV337" i="1"/>
  <c r="FV336" i="1"/>
  <c r="FV342" i="1"/>
  <c r="FW338" i="1"/>
  <c r="FW337" i="1"/>
  <c r="FW336" i="1"/>
  <c r="FW342" i="1"/>
  <c r="FX338" i="1"/>
  <c r="FX337" i="1"/>
  <c r="FX336" i="1"/>
  <c r="FX342" i="1"/>
  <c r="FY338" i="1"/>
  <c r="FY337" i="1"/>
  <c r="FY336" i="1"/>
  <c r="FY342" i="1"/>
  <c r="FZ338" i="1"/>
  <c r="FZ337" i="1"/>
  <c r="FZ336" i="1"/>
  <c r="FZ342" i="1"/>
  <c r="GA338" i="1"/>
  <c r="GA337" i="1"/>
  <c r="GA336" i="1"/>
  <c r="GA342" i="1"/>
  <c r="GB338" i="1"/>
  <c r="GB337" i="1"/>
  <c r="GB336" i="1"/>
  <c r="GB342" i="1"/>
  <c r="GC338" i="1"/>
  <c r="GC337" i="1"/>
  <c r="GC336" i="1"/>
  <c r="GC342" i="1"/>
  <c r="GD338" i="1"/>
  <c r="GD337" i="1"/>
  <c r="GD336" i="1"/>
  <c r="GD342" i="1"/>
  <c r="GE338" i="1"/>
  <c r="GE337" i="1"/>
  <c r="GE336" i="1"/>
  <c r="GE342" i="1"/>
  <c r="GF338" i="1"/>
  <c r="GF337" i="1"/>
  <c r="GF336" i="1"/>
  <c r="GF342" i="1"/>
  <c r="GG338" i="1"/>
  <c r="GG337" i="1"/>
  <c r="GG336" i="1"/>
  <c r="GG342" i="1"/>
  <c r="GH338" i="1"/>
  <c r="GH337" i="1"/>
  <c r="GH336" i="1"/>
  <c r="GH342" i="1"/>
  <c r="GI338" i="1"/>
  <c r="GI337" i="1"/>
  <c r="GI336" i="1"/>
  <c r="GI342" i="1"/>
  <c r="GJ338" i="1"/>
  <c r="GJ337" i="1"/>
  <c r="GJ336" i="1"/>
  <c r="GJ342" i="1"/>
  <c r="GK338" i="1"/>
  <c r="GK337" i="1"/>
  <c r="GK336" i="1"/>
  <c r="GK342" i="1"/>
  <c r="GL338" i="1"/>
  <c r="GL337" i="1"/>
  <c r="GL336" i="1"/>
  <c r="GL342" i="1"/>
  <c r="GM338" i="1"/>
  <c r="GM337" i="1"/>
  <c r="GM336" i="1"/>
  <c r="GM342" i="1"/>
  <c r="GN338" i="1"/>
  <c r="GN337" i="1"/>
  <c r="GN336" i="1"/>
  <c r="GN342" i="1"/>
  <c r="GO338" i="1"/>
  <c r="GO337" i="1"/>
  <c r="GO336" i="1"/>
  <c r="GO342" i="1"/>
  <c r="GP338" i="1"/>
  <c r="GP337" i="1"/>
  <c r="GP336" i="1"/>
  <c r="GP342" i="1"/>
  <c r="GQ338" i="1"/>
  <c r="GQ337" i="1"/>
  <c r="GQ336" i="1"/>
  <c r="GQ342" i="1"/>
  <c r="GR338" i="1"/>
  <c r="GR337" i="1"/>
  <c r="GR336" i="1"/>
  <c r="GR342" i="1"/>
  <c r="GS338" i="1"/>
  <c r="GS337" i="1"/>
  <c r="GS336" i="1"/>
  <c r="GS342" i="1"/>
  <c r="GT338" i="1"/>
  <c r="GT337" i="1"/>
  <c r="GT336" i="1"/>
  <c r="GT342" i="1"/>
  <c r="GU338" i="1"/>
  <c r="GU337" i="1"/>
  <c r="GU336" i="1"/>
  <c r="GU342" i="1"/>
  <c r="GV338" i="1"/>
  <c r="GV337" i="1"/>
  <c r="GV336" i="1"/>
  <c r="GV342" i="1"/>
  <c r="GW338" i="1"/>
  <c r="GW337" i="1"/>
  <c r="GW336" i="1"/>
  <c r="GW342" i="1"/>
  <c r="GX338" i="1"/>
  <c r="GX337" i="1"/>
  <c r="GX336" i="1"/>
  <c r="GX342" i="1"/>
  <c r="GY338" i="1"/>
  <c r="GY337" i="1"/>
  <c r="GY336" i="1"/>
  <c r="GY342" i="1"/>
  <c r="GZ338" i="1"/>
  <c r="GZ337" i="1"/>
  <c r="GZ336" i="1"/>
  <c r="GZ342" i="1"/>
  <c r="HA338" i="1"/>
  <c r="HA337" i="1"/>
  <c r="HA336" i="1"/>
  <c r="HA342" i="1"/>
  <c r="HB338" i="1"/>
  <c r="HB337" i="1"/>
  <c r="HB336" i="1"/>
  <c r="HB342" i="1"/>
  <c r="HC338" i="1"/>
  <c r="HC337" i="1"/>
  <c r="HC336" i="1"/>
  <c r="HC342" i="1"/>
  <c r="HD338" i="1"/>
  <c r="HD337" i="1"/>
  <c r="HD336" i="1"/>
  <c r="HD342" i="1"/>
  <c r="HE338" i="1"/>
  <c r="HE337" i="1"/>
  <c r="HE336" i="1"/>
  <c r="HE342" i="1"/>
  <c r="HF338" i="1"/>
  <c r="HF337" i="1"/>
  <c r="HF336" i="1"/>
  <c r="HF342" i="1"/>
  <c r="HG338" i="1"/>
  <c r="HG337" i="1"/>
  <c r="HG336" i="1"/>
  <c r="HG342" i="1"/>
  <c r="HH338" i="1"/>
  <c r="HH337" i="1"/>
  <c r="HH336" i="1"/>
  <c r="HH342" i="1"/>
  <c r="HI338" i="1"/>
  <c r="HI337" i="1"/>
  <c r="HI336" i="1"/>
  <c r="HI342" i="1"/>
  <c r="HJ338" i="1"/>
  <c r="HJ337" i="1"/>
  <c r="HJ336" i="1"/>
  <c r="HJ342" i="1"/>
  <c r="HK338" i="1"/>
  <c r="HK337" i="1"/>
  <c r="HK336" i="1"/>
  <c r="HK342" i="1"/>
  <c r="HL338" i="1"/>
  <c r="HL337" i="1"/>
  <c r="HL336" i="1"/>
  <c r="HL342" i="1"/>
  <c r="HM338" i="1"/>
  <c r="HM337" i="1"/>
  <c r="HM336" i="1"/>
  <c r="HM342" i="1"/>
  <c r="HN338" i="1"/>
  <c r="HN337" i="1"/>
  <c r="HN336" i="1"/>
  <c r="HN342" i="1"/>
  <c r="HO338" i="1"/>
  <c r="HO337" i="1"/>
  <c r="HO336" i="1"/>
  <c r="HO342" i="1"/>
  <c r="HP338" i="1"/>
  <c r="HP337" i="1"/>
  <c r="HP336" i="1"/>
  <c r="HP342" i="1"/>
  <c r="HQ338" i="1"/>
  <c r="HQ337" i="1"/>
  <c r="HQ336" i="1"/>
  <c r="HQ342" i="1"/>
  <c r="HR338" i="1"/>
  <c r="HR337" i="1"/>
  <c r="HR336" i="1"/>
  <c r="HR342" i="1"/>
  <c r="HS338" i="1"/>
  <c r="HS337" i="1"/>
  <c r="HS336" i="1"/>
  <c r="HS342" i="1"/>
  <c r="HT338" i="1"/>
  <c r="HT337" i="1"/>
  <c r="HT336" i="1"/>
  <c r="HT342" i="1"/>
  <c r="HU338" i="1"/>
  <c r="HU337" i="1"/>
  <c r="HU336" i="1"/>
  <c r="HU342" i="1"/>
  <c r="HV338" i="1"/>
  <c r="HV337" i="1"/>
  <c r="HV336" i="1"/>
  <c r="HV342" i="1"/>
  <c r="HW338" i="1"/>
  <c r="HW337" i="1"/>
  <c r="HW336" i="1"/>
  <c r="HW342" i="1"/>
  <c r="HX338" i="1"/>
  <c r="HX337" i="1"/>
  <c r="HX336" i="1"/>
  <c r="HX342" i="1"/>
  <c r="HY338" i="1"/>
  <c r="HY337" i="1"/>
  <c r="HY336" i="1"/>
  <c r="HY342" i="1"/>
  <c r="HZ338" i="1"/>
  <c r="HZ337" i="1"/>
  <c r="HZ336" i="1"/>
  <c r="HZ342" i="1"/>
  <c r="IA338" i="1"/>
  <c r="IA337" i="1"/>
  <c r="IA336" i="1"/>
  <c r="IA342" i="1"/>
  <c r="IB338" i="1"/>
  <c r="IB337" i="1"/>
  <c r="IB336" i="1"/>
  <c r="IB342" i="1"/>
  <c r="IC338" i="1"/>
  <c r="IC337" i="1"/>
  <c r="IC336" i="1"/>
  <c r="IC342" i="1"/>
  <c r="ID338" i="1"/>
  <c r="ID337" i="1"/>
  <c r="ID336" i="1"/>
  <c r="ID342" i="1"/>
  <c r="IE338" i="1"/>
  <c r="IE337" i="1"/>
  <c r="IE336" i="1"/>
  <c r="IE342" i="1"/>
  <c r="IF338" i="1"/>
  <c r="IF337" i="1"/>
  <c r="IF336" i="1"/>
  <c r="IF342" i="1"/>
  <c r="IG338" i="1"/>
  <c r="IG337" i="1"/>
  <c r="IG336" i="1"/>
  <c r="IG342" i="1"/>
  <c r="IH338" i="1"/>
  <c r="IH337" i="1"/>
  <c r="IH336" i="1"/>
  <c r="IH342" i="1"/>
  <c r="II338" i="1"/>
  <c r="II337" i="1"/>
  <c r="II336" i="1"/>
  <c r="II342" i="1"/>
  <c r="IJ338" i="1"/>
  <c r="IJ337" i="1"/>
  <c r="IJ336" i="1"/>
  <c r="IJ342" i="1"/>
  <c r="IK338" i="1"/>
  <c r="IK337" i="1"/>
  <c r="IK336" i="1"/>
  <c r="IK342" i="1"/>
  <c r="IL338" i="1"/>
  <c r="IL337" i="1"/>
  <c r="IL336" i="1"/>
  <c r="IL342" i="1"/>
  <c r="IM338" i="1"/>
  <c r="IM337" i="1"/>
  <c r="IM336" i="1"/>
  <c r="IM342" i="1"/>
  <c r="IN338" i="1"/>
  <c r="IN337" i="1"/>
  <c r="IN336" i="1"/>
  <c r="IN342" i="1"/>
  <c r="IO338" i="1"/>
  <c r="IO337" i="1"/>
  <c r="IO336" i="1"/>
  <c r="IO342" i="1"/>
  <c r="IP338" i="1"/>
  <c r="IP337" i="1"/>
  <c r="IP336" i="1"/>
  <c r="IP342" i="1"/>
  <c r="IQ338" i="1"/>
  <c r="IQ337" i="1"/>
  <c r="IQ336" i="1"/>
  <c r="IQ342" i="1"/>
  <c r="IR338" i="1"/>
  <c r="IR337" i="1"/>
  <c r="IR336" i="1"/>
  <c r="IR342" i="1"/>
  <c r="IS338" i="1"/>
  <c r="IS337" i="1"/>
  <c r="IS336" i="1"/>
  <c r="IS342" i="1"/>
  <c r="IT338" i="1"/>
  <c r="IT337" i="1"/>
  <c r="IT336" i="1"/>
  <c r="IT342" i="1"/>
  <c r="IU338" i="1"/>
  <c r="IU337" i="1"/>
  <c r="IU336" i="1"/>
  <c r="IU342" i="1"/>
  <c r="IV338" i="1"/>
  <c r="IV337" i="1"/>
  <c r="IV336" i="1"/>
  <c r="IV342" i="1"/>
  <c r="IW338" i="1"/>
  <c r="IW337" i="1"/>
  <c r="IW336" i="1"/>
  <c r="IW342" i="1"/>
  <c r="IX338" i="1"/>
  <c r="IX337" i="1"/>
  <c r="IX336" i="1"/>
  <c r="IX342" i="1"/>
  <c r="IY338" i="1"/>
  <c r="IY337" i="1"/>
  <c r="IY336" i="1"/>
  <c r="IY342" i="1"/>
  <c r="IZ338" i="1"/>
  <c r="IZ337" i="1"/>
  <c r="IZ336" i="1"/>
  <c r="IZ342" i="1"/>
  <c r="JA338" i="1"/>
  <c r="JA337" i="1"/>
  <c r="JA336" i="1"/>
  <c r="JA342" i="1"/>
  <c r="JB338" i="1"/>
  <c r="JB337" i="1"/>
  <c r="JB336" i="1"/>
  <c r="JB342" i="1"/>
  <c r="JC338" i="1"/>
  <c r="JC337" i="1"/>
  <c r="JC336" i="1"/>
  <c r="JC342" i="1"/>
  <c r="JD338" i="1"/>
  <c r="JD337" i="1"/>
  <c r="JD336" i="1"/>
  <c r="JD342" i="1"/>
  <c r="JE338" i="1"/>
  <c r="JE337" i="1"/>
  <c r="JE336" i="1"/>
  <c r="JE342" i="1"/>
  <c r="JF338" i="1"/>
  <c r="JF337" i="1"/>
  <c r="JF336" i="1"/>
  <c r="JF342" i="1"/>
  <c r="JG338" i="1"/>
  <c r="JG337" i="1"/>
  <c r="JG336" i="1"/>
  <c r="JG342" i="1"/>
  <c r="JH338" i="1"/>
  <c r="JH337" i="1"/>
  <c r="JH336" i="1"/>
  <c r="JH342" i="1"/>
  <c r="JI338" i="1"/>
  <c r="JI337" i="1"/>
  <c r="JI336" i="1"/>
  <c r="JI342" i="1"/>
  <c r="JJ338" i="1"/>
  <c r="JJ337" i="1"/>
  <c r="JJ336" i="1"/>
  <c r="JJ342" i="1"/>
  <c r="JK338" i="1"/>
  <c r="JK337" i="1"/>
  <c r="JK336" i="1"/>
  <c r="JK342" i="1"/>
  <c r="JL338" i="1"/>
  <c r="JL337" i="1"/>
  <c r="JL336" i="1"/>
  <c r="JL342" i="1"/>
  <c r="JM338" i="1"/>
  <c r="JM337" i="1"/>
  <c r="JM336" i="1"/>
  <c r="JM342" i="1"/>
  <c r="JN338" i="1"/>
  <c r="JN337" i="1"/>
  <c r="JN336" i="1"/>
  <c r="JN342" i="1"/>
  <c r="JO338" i="1"/>
  <c r="JO337" i="1"/>
  <c r="JO336" i="1"/>
  <c r="JO342" i="1"/>
  <c r="JP338" i="1"/>
  <c r="JP337" i="1"/>
  <c r="JP336" i="1"/>
  <c r="JP342" i="1"/>
  <c r="JQ338" i="1"/>
  <c r="JQ337" i="1"/>
  <c r="JQ336" i="1"/>
  <c r="JQ342" i="1"/>
  <c r="JR338" i="1"/>
  <c r="JR337" i="1"/>
  <c r="JR336" i="1"/>
  <c r="JR342" i="1"/>
  <c r="JS338" i="1"/>
  <c r="JS337" i="1"/>
  <c r="JS336" i="1"/>
  <c r="JS342" i="1"/>
  <c r="JT338" i="1"/>
  <c r="JT337" i="1"/>
  <c r="JT336" i="1"/>
  <c r="JT342" i="1"/>
  <c r="JU338" i="1"/>
  <c r="JU337" i="1"/>
  <c r="JU336" i="1"/>
  <c r="JU342" i="1"/>
  <c r="JV338" i="1"/>
  <c r="JV337" i="1"/>
  <c r="JV336" i="1"/>
  <c r="JV342" i="1"/>
  <c r="JW338" i="1"/>
  <c r="JW337" i="1"/>
  <c r="JW336" i="1"/>
  <c r="JW342" i="1"/>
  <c r="JX338" i="1"/>
  <c r="JX337" i="1"/>
  <c r="JX336" i="1"/>
  <c r="JX342" i="1"/>
  <c r="JY338" i="1"/>
  <c r="JY337" i="1"/>
  <c r="JY336" i="1"/>
  <c r="JY342" i="1"/>
  <c r="JZ338" i="1"/>
  <c r="JZ337" i="1"/>
  <c r="JZ336" i="1"/>
  <c r="JZ342" i="1"/>
  <c r="KA338" i="1"/>
  <c r="KA337" i="1"/>
  <c r="KA336" i="1"/>
  <c r="KA342" i="1"/>
  <c r="KB338" i="1"/>
  <c r="KB337" i="1"/>
  <c r="KB336" i="1"/>
  <c r="KB342" i="1"/>
  <c r="KC338" i="1"/>
  <c r="KC337" i="1"/>
  <c r="KC336" i="1"/>
  <c r="KC342" i="1"/>
  <c r="KD338" i="1"/>
  <c r="KD337" i="1"/>
  <c r="KD336" i="1"/>
  <c r="KD342" i="1"/>
  <c r="KE338" i="1"/>
  <c r="KE337" i="1"/>
  <c r="KE336" i="1"/>
  <c r="KE342" i="1"/>
  <c r="KF338" i="1"/>
  <c r="KF337" i="1"/>
  <c r="KF336" i="1"/>
  <c r="KF342" i="1"/>
  <c r="KG338" i="1"/>
  <c r="KG337" i="1"/>
  <c r="KG336" i="1"/>
  <c r="KG342" i="1"/>
  <c r="KH338" i="1"/>
  <c r="KH337" i="1"/>
  <c r="KH336" i="1"/>
  <c r="KH342" i="1"/>
  <c r="KI338" i="1"/>
  <c r="KI337" i="1"/>
  <c r="KI336" i="1"/>
  <c r="KI342" i="1"/>
  <c r="KJ338" i="1"/>
  <c r="KJ337" i="1"/>
  <c r="KJ336" i="1"/>
  <c r="KJ342" i="1"/>
  <c r="KK338" i="1"/>
  <c r="KK337" i="1"/>
  <c r="KK336" i="1"/>
  <c r="KK342" i="1"/>
  <c r="KL338" i="1"/>
  <c r="KL337" i="1"/>
  <c r="KL336" i="1"/>
  <c r="KL342" i="1"/>
  <c r="KM338" i="1"/>
  <c r="KM337" i="1"/>
  <c r="KM336" i="1"/>
  <c r="KM342" i="1"/>
  <c r="KN338" i="1"/>
  <c r="KN337" i="1"/>
  <c r="KN336" i="1"/>
  <c r="KN342" i="1"/>
  <c r="KO338" i="1"/>
  <c r="KO337" i="1"/>
  <c r="KO336" i="1"/>
  <c r="KO342" i="1"/>
  <c r="KP338" i="1"/>
  <c r="KP337" i="1"/>
  <c r="KP336" i="1"/>
  <c r="KP342" i="1"/>
  <c r="KQ338" i="1"/>
  <c r="KQ337" i="1"/>
  <c r="KQ336" i="1"/>
  <c r="KQ342" i="1"/>
  <c r="KR338" i="1"/>
  <c r="KR337" i="1"/>
  <c r="KR336" i="1"/>
  <c r="KR342" i="1"/>
  <c r="KS338" i="1"/>
  <c r="KS337" i="1"/>
  <c r="KS336" i="1"/>
  <c r="KS342" i="1"/>
  <c r="KT338" i="1"/>
  <c r="KT337" i="1"/>
  <c r="KT336" i="1"/>
  <c r="KT342" i="1"/>
  <c r="KU338" i="1"/>
  <c r="KU337" i="1"/>
  <c r="KU336" i="1"/>
  <c r="KU342" i="1"/>
  <c r="KV338" i="1"/>
  <c r="KV337" i="1"/>
  <c r="KV336" i="1"/>
  <c r="KV342" i="1"/>
  <c r="KW338" i="1"/>
  <c r="KW337" i="1"/>
  <c r="KW336" i="1"/>
  <c r="KW342" i="1"/>
  <c r="KX338" i="1"/>
  <c r="KX337" i="1"/>
  <c r="KX336" i="1"/>
  <c r="KX342" i="1"/>
  <c r="KY338" i="1"/>
  <c r="KY337" i="1"/>
  <c r="KY336" i="1"/>
  <c r="KY342" i="1"/>
  <c r="KZ338" i="1"/>
  <c r="KZ337" i="1"/>
  <c r="KZ336" i="1"/>
  <c r="KZ342" i="1"/>
  <c r="LA338" i="1"/>
  <c r="LA337" i="1"/>
  <c r="LA336" i="1"/>
  <c r="LA342" i="1"/>
  <c r="LB338" i="1"/>
  <c r="LB337" i="1"/>
  <c r="LB336" i="1"/>
  <c r="LB342" i="1"/>
  <c r="LC338" i="1"/>
  <c r="LC337" i="1"/>
  <c r="LC336" i="1"/>
  <c r="LC342" i="1"/>
  <c r="LD338" i="1"/>
  <c r="LD337" i="1"/>
  <c r="LD336" i="1"/>
  <c r="LD342" i="1"/>
  <c r="LE338" i="1"/>
  <c r="LE337" i="1"/>
  <c r="LE336" i="1"/>
  <c r="LE342" i="1"/>
  <c r="DL343" i="1"/>
  <c r="DK7" i="12" s="1"/>
  <c r="DM343" i="1"/>
  <c r="DL7" i="12" s="1"/>
  <c r="DN343" i="1"/>
  <c r="DM7" i="12" s="1"/>
  <c r="DO343" i="1"/>
  <c r="DN7" i="12" s="1"/>
  <c r="DP343" i="1"/>
  <c r="DO7" i="12" s="1"/>
  <c r="DQ343" i="1"/>
  <c r="DP7" i="12" s="1"/>
  <c r="DR343" i="1"/>
  <c r="DQ7" i="12" s="1"/>
  <c r="DS343" i="1"/>
  <c r="DR7" i="12" s="1"/>
  <c r="DT343" i="1"/>
  <c r="DS7" i="12" s="1"/>
  <c r="DU343" i="1"/>
  <c r="DT7" i="12" s="1"/>
  <c r="DV343" i="1"/>
  <c r="DU7" i="12" s="1"/>
  <c r="DW343" i="1"/>
  <c r="DV7" i="12" s="1"/>
  <c r="DX343" i="1"/>
  <c r="DW7" i="12" s="1"/>
  <c r="DY343" i="1"/>
  <c r="DX7" i="12" s="1"/>
  <c r="DZ343" i="1"/>
  <c r="DY7" i="12" s="1"/>
  <c r="EA343" i="1"/>
  <c r="DZ7" i="12" s="1"/>
  <c r="EB343" i="1"/>
  <c r="EA7" i="12" s="1"/>
  <c r="EC343" i="1"/>
  <c r="EB7" i="12" s="1"/>
  <c r="ED343" i="1"/>
  <c r="EC7" i="12" s="1"/>
  <c r="EE343" i="1"/>
  <c r="ED7" i="12" s="1"/>
  <c r="EF343" i="1"/>
  <c r="EE7" i="12" s="1"/>
  <c r="EG343" i="1"/>
  <c r="EF7" i="12" s="1"/>
  <c r="EH343" i="1"/>
  <c r="EG7" i="12" s="1"/>
  <c r="EI343" i="1"/>
  <c r="EH7" i="12" s="1"/>
  <c r="EJ343" i="1"/>
  <c r="EI7" i="12" s="1"/>
  <c r="EK343" i="1"/>
  <c r="EJ7" i="12" s="1"/>
  <c r="EL343" i="1"/>
  <c r="EK7" i="12" s="1"/>
  <c r="EM343" i="1"/>
  <c r="EL7" i="12" s="1"/>
  <c r="EN343" i="1"/>
  <c r="EM7" i="12" s="1"/>
  <c r="EO343" i="1"/>
  <c r="EN7" i="12" s="1"/>
  <c r="EP343" i="1"/>
  <c r="EO7" i="12" s="1"/>
  <c r="EQ343" i="1"/>
  <c r="EP7" i="12" s="1"/>
  <c r="ER343" i="1"/>
  <c r="EQ7" i="12" s="1"/>
  <c r="ES343" i="1"/>
  <c r="ER7" i="12" s="1"/>
  <c r="ET343" i="1"/>
  <c r="ES7" i="12" s="1"/>
  <c r="EU343" i="1"/>
  <c r="ET7" i="12" s="1"/>
  <c r="EV343" i="1"/>
  <c r="EU7" i="12" s="1"/>
  <c r="EW343" i="1"/>
  <c r="EV7" i="12" s="1"/>
  <c r="EX343" i="1"/>
  <c r="EW7" i="12" s="1"/>
  <c r="EY343" i="1"/>
  <c r="EZ343" i="1"/>
  <c r="FA343" i="1"/>
  <c r="FB343" i="1"/>
  <c r="FC343" i="1"/>
  <c r="FD343" i="1"/>
  <c r="FE343" i="1"/>
  <c r="FF343" i="1"/>
  <c r="FG343" i="1"/>
  <c r="FH343" i="1"/>
  <c r="FI343" i="1"/>
  <c r="FJ343" i="1"/>
  <c r="FK343" i="1"/>
  <c r="FL343" i="1"/>
  <c r="FM343" i="1"/>
  <c r="FN343" i="1"/>
  <c r="FO343" i="1"/>
  <c r="FP343" i="1"/>
  <c r="FQ343" i="1"/>
  <c r="FR343" i="1"/>
  <c r="FS343" i="1"/>
  <c r="FT343" i="1"/>
  <c r="FU343" i="1"/>
  <c r="FV343" i="1"/>
  <c r="FW343" i="1"/>
  <c r="FX343" i="1"/>
  <c r="FY343" i="1"/>
  <c r="FZ343" i="1"/>
  <c r="GA343" i="1"/>
  <c r="GB343" i="1"/>
  <c r="GC343" i="1"/>
  <c r="GD343" i="1"/>
  <c r="GE343" i="1"/>
  <c r="GF343" i="1"/>
  <c r="GG343" i="1"/>
  <c r="GH343" i="1"/>
  <c r="GI343" i="1"/>
  <c r="GJ343" i="1"/>
  <c r="GK343" i="1"/>
  <c r="GL343" i="1"/>
  <c r="GM343" i="1"/>
  <c r="GN343" i="1"/>
  <c r="GO343" i="1"/>
  <c r="GP343" i="1"/>
  <c r="GQ343" i="1"/>
  <c r="GR343" i="1"/>
  <c r="GS343" i="1"/>
  <c r="GT343" i="1"/>
  <c r="GU343" i="1"/>
  <c r="GV343" i="1"/>
  <c r="GW343" i="1"/>
  <c r="GX343" i="1"/>
  <c r="GY343" i="1"/>
  <c r="GZ343" i="1"/>
  <c r="HA343" i="1"/>
  <c r="HB343" i="1"/>
  <c r="HC343" i="1"/>
  <c r="HD343" i="1"/>
  <c r="HE343" i="1"/>
  <c r="HF343" i="1"/>
  <c r="HG343" i="1"/>
  <c r="HH343" i="1"/>
  <c r="HI343" i="1"/>
  <c r="HJ343" i="1"/>
  <c r="HK343" i="1"/>
  <c r="HL343" i="1"/>
  <c r="HM343" i="1"/>
  <c r="HN343" i="1"/>
  <c r="HO343" i="1"/>
  <c r="HP343" i="1"/>
  <c r="HQ343" i="1"/>
  <c r="HR343" i="1"/>
  <c r="HS343" i="1"/>
  <c r="HT343" i="1"/>
  <c r="HU343" i="1"/>
  <c r="HV343" i="1"/>
  <c r="HW343" i="1"/>
  <c r="HX343" i="1"/>
  <c r="HY343" i="1"/>
  <c r="HZ343" i="1"/>
  <c r="IA343" i="1"/>
  <c r="IB343" i="1"/>
  <c r="IC343" i="1"/>
  <c r="ID343" i="1"/>
  <c r="IE343" i="1"/>
  <c r="IF343" i="1"/>
  <c r="IG343" i="1"/>
  <c r="IH343" i="1"/>
  <c r="II343" i="1"/>
  <c r="IJ343" i="1"/>
  <c r="IK343" i="1"/>
  <c r="IL343" i="1"/>
  <c r="IM343" i="1"/>
  <c r="IN343" i="1"/>
  <c r="IO343" i="1"/>
  <c r="IP343" i="1"/>
  <c r="IQ343" i="1"/>
  <c r="IR343" i="1"/>
  <c r="IS343" i="1"/>
  <c r="IT343" i="1"/>
  <c r="IU343" i="1"/>
  <c r="IV343" i="1"/>
  <c r="IW343" i="1"/>
  <c r="IX343" i="1"/>
  <c r="IY343" i="1"/>
  <c r="IZ343" i="1"/>
  <c r="JA343" i="1"/>
  <c r="JB343" i="1"/>
  <c r="JC343" i="1"/>
  <c r="JD343" i="1"/>
  <c r="JE343" i="1"/>
  <c r="JF343" i="1"/>
  <c r="JG343" i="1"/>
  <c r="JH343" i="1"/>
  <c r="JI343" i="1"/>
  <c r="JJ343" i="1"/>
  <c r="JK343" i="1"/>
  <c r="JL343" i="1"/>
  <c r="JM343" i="1"/>
  <c r="JN343" i="1"/>
  <c r="JO343" i="1"/>
  <c r="JP343" i="1"/>
  <c r="JQ343" i="1"/>
  <c r="JR343" i="1"/>
  <c r="JS343" i="1"/>
  <c r="JT343" i="1"/>
  <c r="JU343" i="1"/>
  <c r="JV343" i="1"/>
  <c r="JW343" i="1"/>
  <c r="JX343" i="1"/>
  <c r="JY343" i="1"/>
  <c r="JZ343" i="1"/>
  <c r="KA343" i="1"/>
  <c r="KB343" i="1"/>
  <c r="KC343" i="1"/>
  <c r="KD343" i="1"/>
  <c r="KE343" i="1"/>
  <c r="KF343" i="1"/>
  <c r="KG343" i="1"/>
  <c r="KH343" i="1"/>
  <c r="KI343" i="1"/>
  <c r="KJ343" i="1"/>
  <c r="KK343" i="1"/>
  <c r="KL343" i="1"/>
  <c r="KM343" i="1"/>
  <c r="KN343" i="1"/>
  <c r="KO343" i="1"/>
  <c r="KP343" i="1"/>
  <c r="KQ343" i="1"/>
  <c r="KR343" i="1"/>
  <c r="KS343" i="1"/>
  <c r="KT343" i="1"/>
  <c r="KU343" i="1"/>
  <c r="KV343" i="1"/>
  <c r="KW343" i="1"/>
  <c r="KX343" i="1"/>
  <c r="KY343" i="1"/>
  <c r="KZ343" i="1"/>
  <c r="LA343" i="1"/>
  <c r="LB343" i="1"/>
  <c r="LC343" i="1"/>
  <c r="LD343" i="1"/>
  <c r="LE343" i="1"/>
  <c r="DL344" i="1"/>
  <c r="DK8" i="12" s="1"/>
  <c r="DM344" i="1"/>
  <c r="DL8" i="12" s="1"/>
  <c r="DN344" i="1"/>
  <c r="DM8" i="12" s="1"/>
  <c r="DO344" i="1"/>
  <c r="DN8" i="12" s="1"/>
  <c r="DP344" i="1"/>
  <c r="DO8" i="12" s="1"/>
  <c r="DQ344" i="1"/>
  <c r="DP8" i="12" s="1"/>
  <c r="DR344" i="1"/>
  <c r="DQ8" i="12" s="1"/>
  <c r="DS344" i="1"/>
  <c r="DR8" i="12" s="1"/>
  <c r="DT344" i="1"/>
  <c r="DS8" i="12" s="1"/>
  <c r="DU344" i="1"/>
  <c r="DT8" i="12" s="1"/>
  <c r="DV344" i="1"/>
  <c r="DW344" i="1"/>
  <c r="DV8" i="12" s="1"/>
  <c r="DX344" i="1"/>
  <c r="DW8" i="12" s="1"/>
  <c r="DY344" i="1"/>
  <c r="DX8" i="12" s="1"/>
  <c r="DZ344" i="1"/>
  <c r="DY8" i="12" s="1"/>
  <c r="EA344" i="1"/>
  <c r="DZ8" i="12" s="1"/>
  <c r="EB344" i="1"/>
  <c r="EA8" i="12" s="1"/>
  <c r="EC344" i="1"/>
  <c r="EB8" i="12" s="1"/>
  <c r="ED344" i="1"/>
  <c r="EC8" i="12" s="1"/>
  <c r="EE344" i="1"/>
  <c r="ED8" i="12" s="1"/>
  <c r="EF344" i="1"/>
  <c r="EE8" i="12" s="1"/>
  <c r="EG344" i="1"/>
  <c r="EF8" i="12" s="1"/>
  <c r="EH344" i="1"/>
  <c r="EG8" i="12" s="1"/>
  <c r="EI344" i="1"/>
  <c r="EH8" i="12" s="1"/>
  <c r="EJ344" i="1"/>
  <c r="EI8" i="12" s="1"/>
  <c r="EK344" i="1"/>
  <c r="EJ8" i="12" s="1"/>
  <c r="EL344" i="1"/>
  <c r="EK8" i="12" s="1"/>
  <c r="EM344" i="1"/>
  <c r="EL8" i="12" s="1"/>
  <c r="EN344" i="1"/>
  <c r="EM8" i="12" s="1"/>
  <c r="EO344" i="1"/>
  <c r="EN8" i="12" s="1"/>
  <c r="EP344" i="1"/>
  <c r="EO8" i="12" s="1"/>
  <c r="EQ344" i="1"/>
  <c r="EP8" i="12" s="1"/>
  <c r="ER344" i="1"/>
  <c r="EQ8" i="12" s="1"/>
  <c r="ES344" i="1"/>
  <c r="ER8" i="12" s="1"/>
  <c r="ET344" i="1"/>
  <c r="ES8" i="12" s="1"/>
  <c r="EU344" i="1"/>
  <c r="ET8" i="12" s="1"/>
  <c r="EV344" i="1"/>
  <c r="EU8" i="12" s="1"/>
  <c r="EW344" i="1"/>
  <c r="EV8" i="12" s="1"/>
  <c r="EX344" i="1"/>
  <c r="EW8" i="12" s="1"/>
  <c r="EY344" i="1"/>
  <c r="EZ344" i="1"/>
  <c r="FA344" i="1"/>
  <c r="FB344" i="1"/>
  <c r="FC344" i="1"/>
  <c r="FD344" i="1"/>
  <c r="FE344" i="1"/>
  <c r="FF344" i="1"/>
  <c r="FG344" i="1"/>
  <c r="FH344" i="1"/>
  <c r="FI344" i="1"/>
  <c r="FJ344" i="1"/>
  <c r="FK344" i="1"/>
  <c r="FL344" i="1"/>
  <c r="FM344" i="1"/>
  <c r="FN344" i="1"/>
  <c r="FO344" i="1"/>
  <c r="FP344" i="1"/>
  <c r="FQ344" i="1"/>
  <c r="FR344" i="1"/>
  <c r="FS344" i="1"/>
  <c r="FT344" i="1"/>
  <c r="FU344" i="1"/>
  <c r="FV344" i="1"/>
  <c r="FW344" i="1"/>
  <c r="FX344" i="1"/>
  <c r="FY344" i="1"/>
  <c r="FZ344" i="1"/>
  <c r="GA344" i="1"/>
  <c r="GB344" i="1"/>
  <c r="GC344" i="1"/>
  <c r="GD344" i="1"/>
  <c r="GE344" i="1"/>
  <c r="GF344" i="1"/>
  <c r="GG344" i="1"/>
  <c r="GH344" i="1"/>
  <c r="GI344" i="1"/>
  <c r="GJ344" i="1"/>
  <c r="GK344" i="1"/>
  <c r="GL344" i="1"/>
  <c r="GM344" i="1"/>
  <c r="GN344" i="1"/>
  <c r="GO344" i="1"/>
  <c r="GP344" i="1"/>
  <c r="GQ344" i="1"/>
  <c r="GR344" i="1"/>
  <c r="GS344" i="1"/>
  <c r="GT344" i="1"/>
  <c r="GU344" i="1"/>
  <c r="GV344" i="1"/>
  <c r="GW344" i="1"/>
  <c r="GX344" i="1"/>
  <c r="GY344" i="1"/>
  <c r="GZ344" i="1"/>
  <c r="HA344" i="1"/>
  <c r="HB344" i="1"/>
  <c r="HC344" i="1"/>
  <c r="HD344" i="1"/>
  <c r="HE344" i="1"/>
  <c r="HF344" i="1"/>
  <c r="HG344" i="1"/>
  <c r="HH344" i="1"/>
  <c r="HI344" i="1"/>
  <c r="HJ344" i="1"/>
  <c r="HK344" i="1"/>
  <c r="HL344" i="1"/>
  <c r="HM344" i="1"/>
  <c r="HN344" i="1"/>
  <c r="HO344" i="1"/>
  <c r="HP344" i="1"/>
  <c r="HQ344" i="1"/>
  <c r="HR344" i="1"/>
  <c r="HS344" i="1"/>
  <c r="HT344" i="1"/>
  <c r="HU344" i="1"/>
  <c r="HV344" i="1"/>
  <c r="HW344" i="1"/>
  <c r="HX344" i="1"/>
  <c r="HY344" i="1"/>
  <c r="HZ344" i="1"/>
  <c r="IA344" i="1"/>
  <c r="IB344" i="1"/>
  <c r="IC344" i="1"/>
  <c r="ID344" i="1"/>
  <c r="IE344" i="1"/>
  <c r="IF344" i="1"/>
  <c r="IG344" i="1"/>
  <c r="IH344" i="1"/>
  <c r="II344" i="1"/>
  <c r="IJ344" i="1"/>
  <c r="IK344" i="1"/>
  <c r="IL344" i="1"/>
  <c r="IM344" i="1"/>
  <c r="IN344" i="1"/>
  <c r="IO344" i="1"/>
  <c r="IP344" i="1"/>
  <c r="IQ344" i="1"/>
  <c r="IR344" i="1"/>
  <c r="IS344" i="1"/>
  <c r="IT344" i="1"/>
  <c r="IU344" i="1"/>
  <c r="IV344" i="1"/>
  <c r="IW344" i="1"/>
  <c r="IX344" i="1"/>
  <c r="IY344" i="1"/>
  <c r="IZ344" i="1"/>
  <c r="JA344" i="1"/>
  <c r="JB344" i="1"/>
  <c r="JC344" i="1"/>
  <c r="JD344" i="1"/>
  <c r="JE344" i="1"/>
  <c r="JF344" i="1"/>
  <c r="JG344" i="1"/>
  <c r="JH344" i="1"/>
  <c r="JI344" i="1"/>
  <c r="JJ344" i="1"/>
  <c r="JK344" i="1"/>
  <c r="JL344" i="1"/>
  <c r="JM344" i="1"/>
  <c r="JN344" i="1"/>
  <c r="JO344" i="1"/>
  <c r="JP344" i="1"/>
  <c r="JQ344" i="1"/>
  <c r="JR344" i="1"/>
  <c r="JS344" i="1"/>
  <c r="JT344" i="1"/>
  <c r="JU344" i="1"/>
  <c r="JV344" i="1"/>
  <c r="JW344" i="1"/>
  <c r="JX344" i="1"/>
  <c r="JY344" i="1"/>
  <c r="JZ344" i="1"/>
  <c r="KA344" i="1"/>
  <c r="KB344" i="1"/>
  <c r="KC344" i="1"/>
  <c r="KD344" i="1"/>
  <c r="KE344" i="1"/>
  <c r="KF344" i="1"/>
  <c r="KG344" i="1"/>
  <c r="KH344" i="1"/>
  <c r="KI344" i="1"/>
  <c r="KJ344" i="1"/>
  <c r="KK344" i="1"/>
  <c r="KL344" i="1"/>
  <c r="KM344" i="1"/>
  <c r="KN344" i="1"/>
  <c r="KO344" i="1"/>
  <c r="KP344" i="1"/>
  <c r="KQ344" i="1"/>
  <c r="KR344" i="1"/>
  <c r="KS344" i="1"/>
  <c r="KT344" i="1"/>
  <c r="KU344" i="1"/>
  <c r="KV344" i="1"/>
  <c r="KW344" i="1"/>
  <c r="KX344" i="1"/>
  <c r="KY344" i="1"/>
  <c r="KZ344" i="1"/>
  <c r="LA344" i="1"/>
  <c r="LB344" i="1"/>
  <c r="LC344" i="1"/>
  <c r="LD344" i="1"/>
  <c r="LE344" i="1"/>
  <c r="DL345" i="1"/>
  <c r="DK10" i="12" s="1"/>
  <c r="DM345" i="1"/>
  <c r="DL10" i="12" s="1"/>
  <c r="DN345" i="1"/>
  <c r="DM10" i="12" s="1"/>
  <c r="DO345" i="1"/>
  <c r="DN10" i="12" s="1"/>
  <c r="DP345" i="1"/>
  <c r="DO10" i="12" s="1"/>
  <c r="DQ345" i="1"/>
  <c r="DP10" i="12" s="1"/>
  <c r="DR345" i="1"/>
  <c r="DQ10" i="12" s="1"/>
  <c r="DS345" i="1"/>
  <c r="DR10" i="12" s="1"/>
  <c r="DT345" i="1"/>
  <c r="DS10" i="12" s="1"/>
  <c r="DU345" i="1"/>
  <c r="DT10" i="12" s="1"/>
  <c r="DV345" i="1"/>
  <c r="DU10" i="12" s="1"/>
  <c r="DW345" i="1"/>
  <c r="DV10" i="12" s="1"/>
  <c r="DX345" i="1"/>
  <c r="DW10" i="12" s="1"/>
  <c r="DY345" i="1"/>
  <c r="DX10" i="12" s="1"/>
  <c r="DZ345" i="1"/>
  <c r="DY10" i="12" s="1"/>
  <c r="EA345" i="1"/>
  <c r="DZ10" i="12" s="1"/>
  <c r="EB345" i="1"/>
  <c r="EA10" i="12" s="1"/>
  <c r="EC345" i="1"/>
  <c r="EB10" i="12" s="1"/>
  <c r="ED345" i="1"/>
  <c r="EC10" i="12" s="1"/>
  <c r="EE345" i="1"/>
  <c r="ED10" i="12" s="1"/>
  <c r="EF345" i="1"/>
  <c r="EE10" i="12" s="1"/>
  <c r="EG345" i="1"/>
  <c r="EF10" i="12" s="1"/>
  <c r="EH345" i="1"/>
  <c r="EG10" i="12" s="1"/>
  <c r="EI345" i="1"/>
  <c r="EH10" i="12" s="1"/>
  <c r="EJ345" i="1"/>
  <c r="EI10" i="12" s="1"/>
  <c r="EK345" i="1"/>
  <c r="EJ10" i="12" s="1"/>
  <c r="EL345" i="1"/>
  <c r="EK10" i="12" s="1"/>
  <c r="EM345" i="1"/>
  <c r="EL10" i="12" s="1"/>
  <c r="EN345" i="1"/>
  <c r="EM10" i="12" s="1"/>
  <c r="EO345" i="1"/>
  <c r="EN10" i="12" s="1"/>
  <c r="EP345" i="1"/>
  <c r="EO10" i="12" s="1"/>
  <c r="EQ345" i="1"/>
  <c r="EP10" i="12" s="1"/>
  <c r="ER345" i="1"/>
  <c r="EQ10" i="12" s="1"/>
  <c r="ES345" i="1"/>
  <c r="ER10" i="12" s="1"/>
  <c r="ET345" i="1"/>
  <c r="ES10" i="12" s="1"/>
  <c r="EU345" i="1"/>
  <c r="ET10" i="12" s="1"/>
  <c r="EV345" i="1"/>
  <c r="EU10" i="12" s="1"/>
  <c r="EW345" i="1"/>
  <c r="EV10" i="12" s="1"/>
  <c r="EX345" i="1"/>
  <c r="EW10" i="12" s="1"/>
  <c r="EY345" i="1"/>
  <c r="EZ345" i="1"/>
  <c r="FA345" i="1"/>
  <c r="FB345" i="1"/>
  <c r="FC345" i="1"/>
  <c r="FD345" i="1"/>
  <c r="FE345" i="1"/>
  <c r="FF345" i="1"/>
  <c r="FG345" i="1"/>
  <c r="FH345" i="1"/>
  <c r="FI345" i="1"/>
  <c r="FJ345" i="1"/>
  <c r="FK345" i="1"/>
  <c r="FL345" i="1"/>
  <c r="FM345" i="1"/>
  <c r="FN345" i="1"/>
  <c r="FO345" i="1"/>
  <c r="FP345" i="1"/>
  <c r="FQ345" i="1"/>
  <c r="FR345" i="1"/>
  <c r="FS345" i="1"/>
  <c r="FT345" i="1"/>
  <c r="FU345" i="1"/>
  <c r="FV345" i="1"/>
  <c r="FW345" i="1"/>
  <c r="FX345" i="1"/>
  <c r="FY345" i="1"/>
  <c r="FZ345" i="1"/>
  <c r="GA345" i="1"/>
  <c r="GB345" i="1"/>
  <c r="GC345" i="1"/>
  <c r="GD345" i="1"/>
  <c r="GE345" i="1"/>
  <c r="GF345" i="1"/>
  <c r="GG345" i="1"/>
  <c r="GH345" i="1"/>
  <c r="GI345" i="1"/>
  <c r="GJ345" i="1"/>
  <c r="GK345" i="1"/>
  <c r="GL345" i="1"/>
  <c r="GM345" i="1"/>
  <c r="GN345" i="1"/>
  <c r="GO345" i="1"/>
  <c r="GP345" i="1"/>
  <c r="GQ345" i="1"/>
  <c r="GR345" i="1"/>
  <c r="GS345" i="1"/>
  <c r="GT345" i="1"/>
  <c r="GU345" i="1"/>
  <c r="GV345" i="1"/>
  <c r="GW345" i="1"/>
  <c r="GX345" i="1"/>
  <c r="GY345" i="1"/>
  <c r="GZ345" i="1"/>
  <c r="HA345" i="1"/>
  <c r="HB345" i="1"/>
  <c r="HC345" i="1"/>
  <c r="HD345" i="1"/>
  <c r="HE345" i="1"/>
  <c r="HF345" i="1"/>
  <c r="HG345" i="1"/>
  <c r="HH345" i="1"/>
  <c r="HI345" i="1"/>
  <c r="HJ345" i="1"/>
  <c r="HK345" i="1"/>
  <c r="HL345" i="1"/>
  <c r="HM345" i="1"/>
  <c r="HN345" i="1"/>
  <c r="HO345" i="1"/>
  <c r="HP345" i="1"/>
  <c r="HQ345" i="1"/>
  <c r="HR345" i="1"/>
  <c r="HS345" i="1"/>
  <c r="HT345" i="1"/>
  <c r="HU345" i="1"/>
  <c r="HV345" i="1"/>
  <c r="HW345" i="1"/>
  <c r="HX345" i="1"/>
  <c r="HY345" i="1"/>
  <c r="HZ345" i="1"/>
  <c r="IA345" i="1"/>
  <c r="IB345" i="1"/>
  <c r="IC345" i="1"/>
  <c r="ID345" i="1"/>
  <c r="IE345" i="1"/>
  <c r="IF345" i="1"/>
  <c r="IG345" i="1"/>
  <c r="IH345" i="1"/>
  <c r="II345" i="1"/>
  <c r="IJ345" i="1"/>
  <c r="IK345" i="1"/>
  <c r="IL345" i="1"/>
  <c r="IM345" i="1"/>
  <c r="IN345" i="1"/>
  <c r="IO345" i="1"/>
  <c r="IP345" i="1"/>
  <c r="IQ345" i="1"/>
  <c r="IR345" i="1"/>
  <c r="IS345" i="1"/>
  <c r="IT345" i="1"/>
  <c r="IU345" i="1"/>
  <c r="IV345" i="1"/>
  <c r="IW345" i="1"/>
  <c r="IX345" i="1"/>
  <c r="IY345" i="1"/>
  <c r="IZ345" i="1"/>
  <c r="JA345" i="1"/>
  <c r="JB345" i="1"/>
  <c r="JC345" i="1"/>
  <c r="JD345" i="1"/>
  <c r="JE345" i="1"/>
  <c r="JF345" i="1"/>
  <c r="JG345" i="1"/>
  <c r="JH345" i="1"/>
  <c r="JI345" i="1"/>
  <c r="JJ345" i="1"/>
  <c r="JK345" i="1"/>
  <c r="JL345" i="1"/>
  <c r="JM345" i="1"/>
  <c r="JN345" i="1"/>
  <c r="JO345" i="1"/>
  <c r="JP345" i="1"/>
  <c r="JQ345" i="1"/>
  <c r="JR345" i="1"/>
  <c r="JS345" i="1"/>
  <c r="JT345" i="1"/>
  <c r="JU345" i="1"/>
  <c r="JV345" i="1"/>
  <c r="JW345" i="1"/>
  <c r="JX345" i="1"/>
  <c r="JY345" i="1"/>
  <c r="JZ345" i="1"/>
  <c r="KA345" i="1"/>
  <c r="KB345" i="1"/>
  <c r="KC345" i="1"/>
  <c r="KD345" i="1"/>
  <c r="KE345" i="1"/>
  <c r="KF345" i="1"/>
  <c r="KG345" i="1"/>
  <c r="KH345" i="1"/>
  <c r="KI345" i="1"/>
  <c r="KJ345" i="1"/>
  <c r="KK345" i="1"/>
  <c r="KL345" i="1"/>
  <c r="KM345" i="1"/>
  <c r="KN345" i="1"/>
  <c r="KO345" i="1"/>
  <c r="KP345" i="1"/>
  <c r="KQ345" i="1"/>
  <c r="KR345" i="1"/>
  <c r="KS345" i="1"/>
  <c r="KT345" i="1"/>
  <c r="KU345" i="1"/>
  <c r="KV345" i="1"/>
  <c r="KW345" i="1"/>
  <c r="KX345" i="1"/>
  <c r="KY345" i="1"/>
  <c r="KZ345" i="1"/>
  <c r="LA345" i="1"/>
  <c r="LB345" i="1"/>
  <c r="LC345" i="1"/>
  <c r="LD345" i="1"/>
  <c r="LE345" i="1"/>
  <c r="DL346" i="1"/>
  <c r="DK11" i="12" s="1"/>
  <c r="DM346" i="1"/>
  <c r="DL11" i="12" s="1"/>
  <c r="DN346" i="1"/>
  <c r="DM11" i="12" s="1"/>
  <c r="DO346" i="1"/>
  <c r="DN11" i="12" s="1"/>
  <c r="DP346" i="1"/>
  <c r="DO11" i="12" s="1"/>
  <c r="DQ346" i="1"/>
  <c r="DP11" i="12" s="1"/>
  <c r="DR346" i="1"/>
  <c r="DQ11" i="12" s="1"/>
  <c r="DS346" i="1"/>
  <c r="DR11" i="12" s="1"/>
  <c r="DT346" i="1"/>
  <c r="DS11" i="12" s="1"/>
  <c r="DU346" i="1"/>
  <c r="DT11" i="12" s="1"/>
  <c r="DV346" i="1"/>
  <c r="DU11" i="12" s="1"/>
  <c r="DW346" i="1"/>
  <c r="DV11" i="12" s="1"/>
  <c r="DX346" i="1"/>
  <c r="DW11" i="12" s="1"/>
  <c r="DY346" i="1"/>
  <c r="DX11" i="12" s="1"/>
  <c r="DZ346" i="1"/>
  <c r="DY11" i="12" s="1"/>
  <c r="EA346" i="1"/>
  <c r="DZ11" i="12" s="1"/>
  <c r="EB346" i="1"/>
  <c r="EA11" i="12" s="1"/>
  <c r="EC346" i="1"/>
  <c r="EB11" i="12" s="1"/>
  <c r="ED346" i="1"/>
  <c r="EC11" i="12" s="1"/>
  <c r="EE346" i="1"/>
  <c r="ED11" i="12" s="1"/>
  <c r="EF346" i="1"/>
  <c r="EE11" i="12" s="1"/>
  <c r="EG346" i="1"/>
  <c r="EF11" i="12" s="1"/>
  <c r="EH346" i="1"/>
  <c r="EG11" i="12" s="1"/>
  <c r="EI346" i="1"/>
  <c r="EH11" i="12" s="1"/>
  <c r="EJ346" i="1"/>
  <c r="EI11" i="12" s="1"/>
  <c r="EK346" i="1"/>
  <c r="EJ11" i="12" s="1"/>
  <c r="EL346" i="1"/>
  <c r="EK11" i="12" s="1"/>
  <c r="EM346" i="1"/>
  <c r="EL11" i="12" s="1"/>
  <c r="EN346" i="1"/>
  <c r="EM11" i="12" s="1"/>
  <c r="EO346" i="1"/>
  <c r="EN11" i="12" s="1"/>
  <c r="EP346" i="1"/>
  <c r="EO11" i="12" s="1"/>
  <c r="EQ346" i="1"/>
  <c r="EP11" i="12" s="1"/>
  <c r="ER346" i="1"/>
  <c r="EQ11" i="12" s="1"/>
  <c r="ES346" i="1"/>
  <c r="ER11" i="12" s="1"/>
  <c r="ET346" i="1"/>
  <c r="ES11" i="12" s="1"/>
  <c r="EU346" i="1"/>
  <c r="ET11" i="12" s="1"/>
  <c r="EV346" i="1"/>
  <c r="EU11" i="12" s="1"/>
  <c r="EW346" i="1"/>
  <c r="EV11" i="12" s="1"/>
  <c r="EX346" i="1"/>
  <c r="EW11" i="12" s="1"/>
  <c r="EY346" i="1"/>
  <c r="EZ346" i="1"/>
  <c r="FA346" i="1"/>
  <c r="FB346" i="1"/>
  <c r="FC346" i="1"/>
  <c r="FD346" i="1"/>
  <c r="FE346" i="1"/>
  <c r="FF346" i="1"/>
  <c r="FG346" i="1"/>
  <c r="FH346" i="1"/>
  <c r="FI346" i="1"/>
  <c r="FJ346" i="1"/>
  <c r="FK346" i="1"/>
  <c r="FL346" i="1"/>
  <c r="FM346" i="1"/>
  <c r="FN346" i="1"/>
  <c r="FO346" i="1"/>
  <c r="FP346" i="1"/>
  <c r="FQ346" i="1"/>
  <c r="FR346" i="1"/>
  <c r="FS346" i="1"/>
  <c r="FT346" i="1"/>
  <c r="FU346" i="1"/>
  <c r="FV346" i="1"/>
  <c r="FW346" i="1"/>
  <c r="FX346" i="1"/>
  <c r="FY346" i="1"/>
  <c r="FZ346" i="1"/>
  <c r="GA346" i="1"/>
  <c r="GB346" i="1"/>
  <c r="GC346" i="1"/>
  <c r="GD346" i="1"/>
  <c r="GE346" i="1"/>
  <c r="GF346" i="1"/>
  <c r="GG346" i="1"/>
  <c r="GH346" i="1"/>
  <c r="GI346" i="1"/>
  <c r="GJ346" i="1"/>
  <c r="GK346" i="1"/>
  <c r="GL346" i="1"/>
  <c r="GM346" i="1"/>
  <c r="GN346" i="1"/>
  <c r="GO346" i="1"/>
  <c r="GP346" i="1"/>
  <c r="GQ346" i="1"/>
  <c r="GR346" i="1"/>
  <c r="GS346" i="1"/>
  <c r="GT346" i="1"/>
  <c r="GU346" i="1"/>
  <c r="GV346" i="1"/>
  <c r="GW346" i="1"/>
  <c r="GX346" i="1"/>
  <c r="GY346" i="1"/>
  <c r="GZ346" i="1"/>
  <c r="HA346" i="1"/>
  <c r="HB346" i="1"/>
  <c r="HC346" i="1"/>
  <c r="HD346" i="1"/>
  <c r="HE346" i="1"/>
  <c r="HF346" i="1"/>
  <c r="HG346" i="1"/>
  <c r="HH346" i="1"/>
  <c r="HI346" i="1"/>
  <c r="HJ346" i="1"/>
  <c r="HK346" i="1"/>
  <c r="HL346" i="1"/>
  <c r="HM346" i="1"/>
  <c r="HN346" i="1"/>
  <c r="HO346" i="1"/>
  <c r="HP346" i="1"/>
  <c r="HQ346" i="1"/>
  <c r="HR346" i="1"/>
  <c r="HS346" i="1"/>
  <c r="HT346" i="1"/>
  <c r="HU346" i="1"/>
  <c r="HV346" i="1"/>
  <c r="HW346" i="1"/>
  <c r="HX346" i="1"/>
  <c r="HY346" i="1"/>
  <c r="HZ346" i="1"/>
  <c r="IA346" i="1"/>
  <c r="IB346" i="1"/>
  <c r="IC346" i="1"/>
  <c r="ID346" i="1"/>
  <c r="IE346" i="1"/>
  <c r="IF346" i="1"/>
  <c r="IG346" i="1"/>
  <c r="IH346" i="1"/>
  <c r="II346" i="1"/>
  <c r="IJ346" i="1"/>
  <c r="IK346" i="1"/>
  <c r="IL346" i="1"/>
  <c r="IM346" i="1"/>
  <c r="IN346" i="1"/>
  <c r="IO346" i="1"/>
  <c r="IP346" i="1"/>
  <c r="IQ346" i="1"/>
  <c r="IR346" i="1"/>
  <c r="IS346" i="1"/>
  <c r="IT346" i="1"/>
  <c r="IU346" i="1"/>
  <c r="IV346" i="1"/>
  <c r="IW346" i="1"/>
  <c r="IX346" i="1"/>
  <c r="IY346" i="1"/>
  <c r="IZ346" i="1"/>
  <c r="JA346" i="1"/>
  <c r="JB346" i="1"/>
  <c r="JC346" i="1"/>
  <c r="JD346" i="1"/>
  <c r="JE346" i="1"/>
  <c r="JF346" i="1"/>
  <c r="JG346" i="1"/>
  <c r="JH346" i="1"/>
  <c r="JI346" i="1"/>
  <c r="JJ346" i="1"/>
  <c r="JK346" i="1"/>
  <c r="JL346" i="1"/>
  <c r="JM346" i="1"/>
  <c r="JN346" i="1"/>
  <c r="JO346" i="1"/>
  <c r="JP346" i="1"/>
  <c r="JQ346" i="1"/>
  <c r="JR346" i="1"/>
  <c r="JS346" i="1"/>
  <c r="JT346" i="1"/>
  <c r="JU346" i="1"/>
  <c r="JV346" i="1"/>
  <c r="JW346" i="1"/>
  <c r="JX346" i="1"/>
  <c r="JY346" i="1"/>
  <c r="JZ346" i="1"/>
  <c r="KA346" i="1"/>
  <c r="KB346" i="1"/>
  <c r="KC346" i="1"/>
  <c r="KD346" i="1"/>
  <c r="KE346" i="1"/>
  <c r="KF346" i="1"/>
  <c r="KG346" i="1"/>
  <c r="KH346" i="1"/>
  <c r="KI346" i="1"/>
  <c r="KJ346" i="1"/>
  <c r="KK346" i="1"/>
  <c r="KL346" i="1"/>
  <c r="KM346" i="1"/>
  <c r="KN346" i="1"/>
  <c r="KO346" i="1"/>
  <c r="KP346" i="1"/>
  <c r="KQ346" i="1"/>
  <c r="KR346" i="1"/>
  <c r="KS346" i="1"/>
  <c r="KT346" i="1"/>
  <c r="KU346" i="1"/>
  <c r="KV346" i="1"/>
  <c r="KW346" i="1"/>
  <c r="KX346" i="1"/>
  <c r="KY346" i="1"/>
  <c r="KZ346" i="1"/>
  <c r="LA346" i="1"/>
  <c r="LB346" i="1"/>
  <c r="LC346" i="1"/>
  <c r="LD346" i="1"/>
  <c r="LE34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O342" i="1"/>
  <c r="CN6" i="12" s="1"/>
  <c r="CP336" i="1"/>
  <c r="CP342" i="1"/>
  <c r="CO6" i="12" s="1"/>
  <c r="CQ336" i="1"/>
  <c r="CQ342" i="1"/>
  <c r="CP6" i="12" s="1"/>
  <c r="CR336" i="1"/>
  <c r="CR342" i="1"/>
  <c r="CQ6" i="12" s="1"/>
  <c r="CS336" i="1"/>
  <c r="CS342" i="1"/>
  <c r="CR6" i="12" s="1"/>
  <c r="CT336" i="1"/>
  <c r="CT342" i="1"/>
  <c r="CS6" i="12" s="1"/>
  <c r="CU336" i="1"/>
  <c r="CU342" i="1"/>
  <c r="CT6" i="12" s="1"/>
  <c r="CV336" i="1"/>
  <c r="CV342" i="1"/>
  <c r="CU6" i="12" s="1"/>
  <c r="CW336" i="1"/>
  <c r="CW342" i="1"/>
  <c r="CV6" i="12" s="1"/>
  <c r="CX336" i="1"/>
  <c r="CX342" i="1"/>
  <c r="CW6" i="12" s="1"/>
  <c r="CY336" i="1"/>
  <c r="CY342" i="1"/>
  <c r="CX6" i="12" s="1"/>
  <c r="CZ336" i="1"/>
  <c r="CZ342" i="1"/>
  <c r="CY6" i="12" s="1"/>
  <c r="DA336" i="1"/>
  <c r="DA342" i="1"/>
  <c r="CZ6" i="12" s="1"/>
  <c r="DB336" i="1"/>
  <c r="DB342" i="1"/>
  <c r="DA6" i="12" s="1"/>
  <c r="DC336" i="1"/>
  <c r="DC342" i="1"/>
  <c r="DB6" i="12" s="1"/>
  <c r="DD336" i="1"/>
  <c r="DD342" i="1"/>
  <c r="DC6" i="12" s="1"/>
  <c r="DE336" i="1"/>
  <c r="DE342" i="1"/>
  <c r="DD6" i="12" s="1"/>
  <c r="DF336" i="1"/>
  <c r="DF342" i="1"/>
  <c r="DE6" i="12" s="1"/>
  <c r="DG336" i="1"/>
  <c r="DG342" i="1"/>
  <c r="DF6" i="12" s="1"/>
  <c r="DH336" i="1"/>
  <c r="DH342" i="1"/>
  <c r="DG6" i="12" s="1"/>
  <c r="DI336" i="1"/>
  <c r="DI342" i="1"/>
  <c r="DH6" i="12" s="1"/>
  <c r="DJ336" i="1"/>
  <c r="DJ342" i="1"/>
  <c r="DI6" i="12" s="1"/>
  <c r="DK336" i="1"/>
  <c r="DK342" i="1"/>
  <c r="DJ6" i="12" s="1"/>
  <c r="CO343" i="1"/>
  <c r="CN7" i="12" s="1"/>
  <c r="CP343" i="1"/>
  <c r="CO7" i="12" s="1"/>
  <c r="CQ343" i="1"/>
  <c r="CP7" i="12" s="1"/>
  <c r="CR343" i="1"/>
  <c r="CQ7" i="12" s="1"/>
  <c r="CS343" i="1"/>
  <c r="CR7" i="12" s="1"/>
  <c r="CT343" i="1"/>
  <c r="CS7" i="12" s="1"/>
  <c r="CU343" i="1"/>
  <c r="CT7" i="12" s="1"/>
  <c r="CV343" i="1"/>
  <c r="CU7" i="12" s="1"/>
  <c r="CW343" i="1"/>
  <c r="CV7" i="12" s="1"/>
  <c r="CX343" i="1"/>
  <c r="CW7" i="12" s="1"/>
  <c r="CY343" i="1"/>
  <c r="CX7" i="12" s="1"/>
  <c r="CZ343" i="1"/>
  <c r="CY7" i="12" s="1"/>
  <c r="DA343" i="1"/>
  <c r="CZ7" i="12" s="1"/>
  <c r="DB343" i="1"/>
  <c r="DA7" i="12" s="1"/>
  <c r="DC343" i="1"/>
  <c r="DB7" i="12" s="1"/>
  <c r="DD343" i="1"/>
  <c r="DC7" i="12" s="1"/>
  <c r="DE343" i="1"/>
  <c r="DD7" i="12" s="1"/>
  <c r="DF343" i="1"/>
  <c r="DE7" i="12" s="1"/>
  <c r="DG343" i="1"/>
  <c r="DF7" i="12" s="1"/>
  <c r="DH343" i="1"/>
  <c r="DG7" i="12" s="1"/>
  <c r="DI343" i="1"/>
  <c r="DH7" i="12" s="1"/>
  <c r="DJ343" i="1"/>
  <c r="DI7" i="12" s="1"/>
  <c r="DK343" i="1"/>
  <c r="DJ7" i="12" s="1"/>
  <c r="CO344" i="1"/>
  <c r="CN8" i="12" s="1"/>
  <c r="CP344" i="1"/>
  <c r="CO8" i="12" s="1"/>
  <c r="CQ344" i="1"/>
  <c r="CP8" i="12" s="1"/>
  <c r="CR344" i="1"/>
  <c r="CQ8" i="12" s="1"/>
  <c r="CS344" i="1"/>
  <c r="CR8" i="12" s="1"/>
  <c r="CT344" i="1"/>
  <c r="CS8" i="12" s="1"/>
  <c r="CU344" i="1"/>
  <c r="CT8" i="12" s="1"/>
  <c r="CV344" i="1"/>
  <c r="CU8" i="12" s="1"/>
  <c r="CW344" i="1"/>
  <c r="CV8" i="12" s="1"/>
  <c r="CX344" i="1"/>
  <c r="CW8" i="12" s="1"/>
  <c r="CY344" i="1"/>
  <c r="CX8" i="12" s="1"/>
  <c r="CZ344" i="1"/>
  <c r="CY8" i="12" s="1"/>
  <c r="DA344" i="1"/>
  <c r="CZ8" i="12" s="1"/>
  <c r="DB344" i="1"/>
  <c r="DA8" i="12" s="1"/>
  <c r="DC344" i="1"/>
  <c r="DB8" i="12" s="1"/>
  <c r="DD344" i="1"/>
  <c r="DC8" i="12" s="1"/>
  <c r="DE344" i="1"/>
  <c r="DD8" i="12" s="1"/>
  <c r="DF344" i="1"/>
  <c r="DE8" i="12" s="1"/>
  <c r="DG344" i="1"/>
  <c r="DF8" i="12" s="1"/>
  <c r="DH344" i="1"/>
  <c r="DG8" i="12" s="1"/>
  <c r="DI344" i="1"/>
  <c r="DH8" i="12" s="1"/>
  <c r="DJ344" i="1"/>
  <c r="DI8" i="12" s="1"/>
  <c r="DK344" i="1"/>
  <c r="DJ8" i="12" s="1"/>
  <c r="CO345" i="1"/>
  <c r="CN10" i="12" s="1"/>
  <c r="CP345" i="1"/>
  <c r="CO10" i="12" s="1"/>
  <c r="CQ345" i="1"/>
  <c r="CP10" i="12" s="1"/>
  <c r="CR345" i="1"/>
  <c r="CS345" i="1"/>
  <c r="CR10" i="12" s="1"/>
  <c r="CT345" i="1"/>
  <c r="CS10" i="12" s="1"/>
  <c r="CU345" i="1"/>
  <c r="CT10" i="12" s="1"/>
  <c r="CV345" i="1"/>
  <c r="CU10" i="12" s="1"/>
  <c r="CW345" i="1"/>
  <c r="CV10" i="12" s="1"/>
  <c r="CX345" i="1"/>
  <c r="CW10" i="12" s="1"/>
  <c r="CY345" i="1"/>
  <c r="CX10" i="12" s="1"/>
  <c r="CZ345" i="1"/>
  <c r="CY10" i="12" s="1"/>
  <c r="DA345" i="1"/>
  <c r="CZ10" i="12" s="1"/>
  <c r="DB345" i="1"/>
  <c r="DA10" i="12" s="1"/>
  <c r="DC345" i="1"/>
  <c r="DB10" i="12" s="1"/>
  <c r="DD345" i="1"/>
  <c r="DE345" i="1"/>
  <c r="DD10" i="12" s="1"/>
  <c r="DF345" i="1"/>
  <c r="DE10" i="12" s="1"/>
  <c r="DG345" i="1"/>
  <c r="DF10" i="12" s="1"/>
  <c r="DH345" i="1"/>
  <c r="DG10" i="12" s="1"/>
  <c r="DI345" i="1"/>
  <c r="DH10" i="12" s="1"/>
  <c r="DJ345" i="1"/>
  <c r="DI10" i="12" s="1"/>
  <c r="DK345" i="1"/>
  <c r="DJ10" i="12" s="1"/>
  <c r="CO346" i="1"/>
  <c r="CN11" i="12" s="1"/>
  <c r="CP346" i="1"/>
  <c r="CO11" i="12" s="1"/>
  <c r="CQ346" i="1"/>
  <c r="CP11" i="12" s="1"/>
  <c r="CR346" i="1"/>
  <c r="CQ11" i="12" s="1"/>
  <c r="CS346" i="1"/>
  <c r="CR11" i="12" s="1"/>
  <c r="CT346" i="1"/>
  <c r="CS11" i="12" s="1"/>
  <c r="CU346" i="1"/>
  <c r="CT11" i="12" s="1"/>
  <c r="CV346" i="1"/>
  <c r="CU11" i="12" s="1"/>
  <c r="CW346" i="1"/>
  <c r="CV11" i="12" s="1"/>
  <c r="CX346" i="1"/>
  <c r="CW11" i="12" s="1"/>
  <c r="CY346" i="1"/>
  <c r="CX11" i="12" s="1"/>
  <c r="CZ346" i="1"/>
  <c r="CY11" i="12" s="1"/>
  <c r="DA346" i="1"/>
  <c r="CZ11" i="12" s="1"/>
  <c r="DB346" i="1"/>
  <c r="DA11" i="12" s="1"/>
  <c r="DC346" i="1"/>
  <c r="DB11" i="12" s="1"/>
  <c r="DD346" i="1"/>
  <c r="DC11" i="12" s="1"/>
  <c r="DE346" i="1"/>
  <c r="DD11" i="12" s="1"/>
  <c r="DF346" i="1"/>
  <c r="DE11" i="12" s="1"/>
  <c r="DG346" i="1"/>
  <c r="DF11" i="12" s="1"/>
  <c r="DH346" i="1"/>
  <c r="DG11" i="12" s="1"/>
  <c r="DI346" i="1"/>
  <c r="DH11" i="12" s="1"/>
  <c r="DJ346" i="1"/>
  <c r="DI11" i="12" s="1"/>
  <c r="DK346" i="1"/>
  <c r="DJ11" i="12" s="1"/>
  <c r="HP4" i="12"/>
  <c r="HQ4" i="12"/>
  <c r="HR4" i="12"/>
  <c r="HS4" i="12"/>
  <c r="HT4" i="12"/>
  <c r="HU4" i="12"/>
  <c r="HV4" i="12"/>
  <c r="HW4" i="12"/>
  <c r="HX4" i="12"/>
  <c r="HY4" i="12"/>
  <c r="HZ4" i="12"/>
  <c r="IA4" i="12"/>
  <c r="IB4" i="12"/>
  <c r="IC4" i="12"/>
  <c r="ID4" i="12"/>
  <c r="IE4" i="12"/>
  <c r="IF4" i="12"/>
  <c r="IG4" i="12"/>
  <c r="IH4" i="12"/>
  <c r="II4" i="12"/>
  <c r="IJ4" i="12"/>
  <c r="IK4" i="12"/>
  <c r="IL4" i="12"/>
  <c r="IM4" i="12"/>
  <c r="IN4" i="12"/>
  <c r="IO4" i="12"/>
  <c r="IP4" i="12"/>
  <c r="IQ4" i="12"/>
  <c r="IR4" i="12"/>
  <c r="IS4" i="12"/>
  <c r="IT4" i="12"/>
  <c r="IU4" i="12"/>
  <c r="IV4" i="12"/>
  <c r="IW4" i="12"/>
  <c r="IX4" i="12"/>
  <c r="IY4" i="12"/>
  <c r="IZ4" i="12"/>
  <c r="JA4" i="12"/>
  <c r="JB4" i="12"/>
  <c r="JC4" i="12"/>
  <c r="JD4" i="12"/>
  <c r="JE4" i="12"/>
  <c r="JF4" i="12"/>
  <c r="JG4" i="12"/>
  <c r="JH4" i="12"/>
  <c r="JI4" i="12"/>
  <c r="JJ4" i="12"/>
  <c r="JK4" i="12"/>
  <c r="JL4" i="12"/>
  <c r="JM4" i="12"/>
  <c r="JN4" i="12"/>
  <c r="JO4" i="12"/>
  <c r="JP4" i="12"/>
  <c r="JQ4" i="12"/>
  <c r="JR4" i="12"/>
  <c r="JS4" i="12"/>
  <c r="JT4" i="12"/>
  <c r="JU4" i="12"/>
  <c r="JV4" i="12"/>
  <c r="JW4" i="12"/>
  <c r="JX4" i="12"/>
  <c r="JY4" i="12"/>
  <c r="JZ4" i="12"/>
  <c r="KA4" i="12"/>
  <c r="KB4" i="12"/>
  <c r="KC4" i="12"/>
  <c r="KD4" i="12"/>
  <c r="KE4" i="12"/>
  <c r="KF4" i="12"/>
  <c r="KG4" i="12"/>
  <c r="KH4" i="12"/>
  <c r="KI4" i="12"/>
  <c r="KJ4" i="12"/>
  <c r="KK4" i="12"/>
  <c r="KL4" i="12"/>
  <c r="KM4" i="12"/>
  <c r="KN4" i="12"/>
  <c r="KO4" i="12"/>
  <c r="KP4" i="12"/>
  <c r="KQ4" i="12"/>
  <c r="KR4" i="12"/>
  <c r="KS4" i="12"/>
  <c r="KT4" i="12"/>
  <c r="KU4" i="12"/>
  <c r="KV4" i="12"/>
  <c r="KW4" i="12"/>
  <c r="HP5" i="12"/>
  <c r="HQ5" i="12"/>
  <c r="HR5" i="12"/>
  <c r="HS5" i="12"/>
  <c r="HT5" i="12"/>
  <c r="HU5" i="12"/>
  <c r="HV5" i="12"/>
  <c r="HW5" i="12"/>
  <c r="HX5" i="12"/>
  <c r="HY5" i="12"/>
  <c r="HZ5" i="12"/>
  <c r="IA5" i="12"/>
  <c r="IB5" i="12"/>
  <c r="IC5" i="12"/>
  <c r="ID5" i="12"/>
  <c r="IE5" i="12"/>
  <c r="IF5" i="12"/>
  <c r="IG5" i="12"/>
  <c r="IH5" i="12"/>
  <c r="II5" i="12"/>
  <c r="IJ5" i="12"/>
  <c r="IK5" i="12"/>
  <c r="IL5" i="12"/>
  <c r="IM5" i="12"/>
  <c r="IN5" i="12"/>
  <c r="IO5" i="12"/>
  <c r="IP5" i="12"/>
  <c r="IQ5" i="12"/>
  <c r="IR5" i="12"/>
  <c r="IS5" i="12"/>
  <c r="IT5" i="12"/>
  <c r="IU5" i="12"/>
  <c r="IV5" i="12"/>
  <c r="IW5" i="12"/>
  <c r="IX5" i="12"/>
  <c r="IY5" i="12"/>
  <c r="IZ5" i="12"/>
  <c r="JA5" i="12"/>
  <c r="JB5" i="12"/>
  <c r="JC5" i="12"/>
  <c r="JD5" i="12"/>
  <c r="JE5" i="12"/>
  <c r="JF5" i="12"/>
  <c r="JG5" i="12"/>
  <c r="JH5" i="12"/>
  <c r="JI5" i="12"/>
  <c r="JJ5" i="12"/>
  <c r="JK5" i="12"/>
  <c r="JL5" i="12"/>
  <c r="JM5" i="12"/>
  <c r="JN5" i="12"/>
  <c r="JO5" i="12"/>
  <c r="JP5" i="12"/>
  <c r="JQ5" i="12"/>
  <c r="JR5" i="12"/>
  <c r="JS5" i="12"/>
  <c r="JT5" i="12"/>
  <c r="JU5" i="12"/>
  <c r="JV5" i="12"/>
  <c r="JW5" i="12"/>
  <c r="JX5" i="12"/>
  <c r="JY5" i="12"/>
  <c r="JZ5" i="12"/>
  <c r="KA5" i="12"/>
  <c r="KB5" i="12"/>
  <c r="KC5" i="12"/>
  <c r="KD5" i="12"/>
  <c r="KE5" i="12"/>
  <c r="KF5" i="12"/>
  <c r="KG5" i="12"/>
  <c r="KH5" i="12"/>
  <c r="KI5" i="12"/>
  <c r="KJ5" i="12"/>
  <c r="KK5" i="12"/>
  <c r="KL5" i="12"/>
  <c r="KM5" i="12"/>
  <c r="KN5" i="12"/>
  <c r="KO5" i="12"/>
  <c r="KP5" i="12"/>
  <c r="KQ5" i="12"/>
  <c r="KR5" i="12"/>
  <c r="KS5" i="12"/>
  <c r="KT5" i="12"/>
  <c r="KU5" i="12"/>
  <c r="KV5" i="12"/>
  <c r="KW5" i="12"/>
  <c r="HP6" i="12"/>
  <c r="HQ6" i="12"/>
  <c r="HR6" i="12"/>
  <c r="HS6" i="12"/>
  <c r="HT6" i="12"/>
  <c r="HU6" i="12"/>
  <c r="HV6" i="12"/>
  <c r="HW6" i="12"/>
  <c r="HX6" i="12"/>
  <c r="HY6" i="12"/>
  <c r="HZ6" i="12"/>
  <c r="IA6" i="12"/>
  <c r="IB6" i="12"/>
  <c r="IC6" i="12"/>
  <c r="ID6" i="12"/>
  <c r="IE6" i="12"/>
  <c r="IF6" i="12"/>
  <c r="IG6" i="12"/>
  <c r="IH6" i="12"/>
  <c r="II6" i="12"/>
  <c r="IJ6" i="12"/>
  <c r="IK6" i="12"/>
  <c r="IL6" i="12"/>
  <c r="IM6" i="12"/>
  <c r="IN6" i="12"/>
  <c r="IO6" i="12"/>
  <c r="IP6" i="12"/>
  <c r="IQ6" i="12"/>
  <c r="IR6" i="12"/>
  <c r="IS6" i="12"/>
  <c r="IT6" i="12"/>
  <c r="IU6" i="12"/>
  <c r="IV6" i="12"/>
  <c r="IW6" i="12"/>
  <c r="IX6" i="12"/>
  <c r="IY6" i="12"/>
  <c r="IZ6" i="12"/>
  <c r="JA6" i="12"/>
  <c r="JB6" i="12"/>
  <c r="JC6" i="12"/>
  <c r="JD6" i="12"/>
  <c r="JE6" i="12"/>
  <c r="JF6" i="12"/>
  <c r="JG6" i="12"/>
  <c r="JH6" i="12"/>
  <c r="JI6" i="12"/>
  <c r="JJ6" i="12"/>
  <c r="JK6" i="12"/>
  <c r="JL6" i="12"/>
  <c r="JM6" i="12"/>
  <c r="JN6" i="12"/>
  <c r="JO6" i="12"/>
  <c r="JP6" i="12"/>
  <c r="JQ6" i="12"/>
  <c r="JR6" i="12"/>
  <c r="JS6" i="12"/>
  <c r="JT6" i="12"/>
  <c r="JU6" i="12"/>
  <c r="JV6" i="12"/>
  <c r="JW6" i="12"/>
  <c r="JX6" i="12"/>
  <c r="JY6" i="12"/>
  <c r="JZ6" i="12"/>
  <c r="KA6" i="12"/>
  <c r="KB6" i="12"/>
  <c r="KC6" i="12"/>
  <c r="KD6" i="12"/>
  <c r="KE6" i="12"/>
  <c r="KF6" i="12"/>
  <c r="KG6" i="12"/>
  <c r="KH6" i="12"/>
  <c r="KI6" i="12"/>
  <c r="KJ6" i="12"/>
  <c r="KK6" i="12"/>
  <c r="KL6" i="12"/>
  <c r="KM6" i="12"/>
  <c r="KN6" i="12"/>
  <c r="KO6" i="12"/>
  <c r="KP6" i="12"/>
  <c r="KQ6" i="12"/>
  <c r="KR6" i="12"/>
  <c r="KS6" i="12"/>
  <c r="KT6" i="12"/>
  <c r="KU6" i="12"/>
  <c r="KV6" i="12"/>
  <c r="KW6" i="12"/>
  <c r="HP7" i="12"/>
  <c r="HQ7" i="12"/>
  <c r="HR7" i="12"/>
  <c r="HS7" i="12"/>
  <c r="HT7" i="12"/>
  <c r="HU7" i="12"/>
  <c r="HV7" i="12"/>
  <c r="HW7" i="12"/>
  <c r="HX7" i="12"/>
  <c r="HY7" i="12"/>
  <c r="HZ7" i="12"/>
  <c r="IA7" i="12"/>
  <c r="IB7" i="12"/>
  <c r="IC7" i="12"/>
  <c r="ID7" i="12"/>
  <c r="IE7" i="12"/>
  <c r="IF7" i="12"/>
  <c r="IG7" i="12"/>
  <c r="IH7" i="12"/>
  <c r="II7" i="12"/>
  <c r="IJ7" i="12"/>
  <c r="IK7" i="12"/>
  <c r="IL7" i="12"/>
  <c r="IM7" i="12"/>
  <c r="IN7" i="12"/>
  <c r="IO7" i="12"/>
  <c r="IP7" i="12"/>
  <c r="IQ7" i="12"/>
  <c r="IR7" i="12"/>
  <c r="IS7" i="12"/>
  <c r="IT7" i="12"/>
  <c r="IU7" i="12"/>
  <c r="IV7" i="12"/>
  <c r="IW7" i="12"/>
  <c r="IX7" i="12"/>
  <c r="IY7" i="12"/>
  <c r="IZ7" i="12"/>
  <c r="JA7" i="12"/>
  <c r="JB7" i="12"/>
  <c r="JC7" i="12"/>
  <c r="JD7" i="12"/>
  <c r="JE7" i="12"/>
  <c r="JF7" i="12"/>
  <c r="JG7" i="12"/>
  <c r="JH7" i="12"/>
  <c r="JI7" i="12"/>
  <c r="JJ7" i="12"/>
  <c r="JK7" i="12"/>
  <c r="JL7" i="12"/>
  <c r="JM7" i="12"/>
  <c r="JN7" i="12"/>
  <c r="JO7" i="12"/>
  <c r="JP7" i="12"/>
  <c r="JQ7" i="12"/>
  <c r="JR7" i="12"/>
  <c r="JS7" i="12"/>
  <c r="JT7" i="12"/>
  <c r="JU7" i="12"/>
  <c r="JV7" i="12"/>
  <c r="JW7" i="12"/>
  <c r="JX7" i="12"/>
  <c r="JY7" i="12"/>
  <c r="JZ7" i="12"/>
  <c r="KA7" i="12"/>
  <c r="KB7" i="12"/>
  <c r="KC7" i="12"/>
  <c r="KD7" i="12"/>
  <c r="KE7" i="12"/>
  <c r="KF7" i="12"/>
  <c r="KG7" i="12"/>
  <c r="KH7" i="12"/>
  <c r="KI7" i="12"/>
  <c r="KJ7" i="12"/>
  <c r="KK7" i="12"/>
  <c r="KL7" i="12"/>
  <c r="KM7" i="12"/>
  <c r="KN7" i="12"/>
  <c r="KO7" i="12"/>
  <c r="KP7" i="12"/>
  <c r="KQ7" i="12"/>
  <c r="KR7" i="12"/>
  <c r="KS7" i="12"/>
  <c r="KT7" i="12"/>
  <c r="KU7" i="12"/>
  <c r="KV7" i="12"/>
  <c r="KW7" i="12"/>
  <c r="HP8" i="12"/>
  <c r="HQ8" i="12"/>
  <c r="HR8" i="12"/>
  <c r="HS8" i="12"/>
  <c r="HT8" i="12"/>
  <c r="HU8" i="12"/>
  <c r="HV8" i="12"/>
  <c r="HW8" i="12"/>
  <c r="HX8" i="12"/>
  <c r="HY8" i="12"/>
  <c r="HZ8" i="12"/>
  <c r="IA8" i="12"/>
  <c r="IB8" i="12"/>
  <c r="IC8" i="12"/>
  <c r="ID8" i="12"/>
  <c r="IE8" i="12"/>
  <c r="IF8" i="12"/>
  <c r="IG8" i="12"/>
  <c r="IH8" i="12"/>
  <c r="II8" i="12"/>
  <c r="IJ8" i="12"/>
  <c r="IK8" i="12"/>
  <c r="IL8" i="12"/>
  <c r="IM8" i="12"/>
  <c r="IN8" i="12"/>
  <c r="IO8" i="12"/>
  <c r="IP8" i="12"/>
  <c r="IQ8" i="12"/>
  <c r="IR8" i="12"/>
  <c r="IS8" i="12"/>
  <c r="IT8" i="12"/>
  <c r="IU8" i="12"/>
  <c r="IV8" i="12"/>
  <c r="IW8" i="12"/>
  <c r="IX8" i="12"/>
  <c r="IY8" i="12"/>
  <c r="IZ8" i="12"/>
  <c r="JA8" i="12"/>
  <c r="JB8" i="12"/>
  <c r="JC8" i="12"/>
  <c r="JD8" i="12"/>
  <c r="JE8" i="12"/>
  <c r="JF8" i="12"/>
  <c r="JG8" i="12"/>
  <c r="JH8" i="12"/>
  <c r="JI8" i="12"/>
  <c r="JJ8" i="12"/>
  <c r="JK8" i="12"/>
  <c r="JL8" i="12"/>
  <c r="JM8" i="12"/>
  <c r="JN8" i="12"/>
  <c r="JO8" i="12"/>
  <c r="JP8" i="12"/>
  <c r="JQ8" i="12"/>
  <c r="JR8" i="12"/>
  <c r="JS8" i="12"/>
  <c r="JT8" i="12"/>
  <c r="JU8" i="12"/>
  <c r="JV8" i="12"/>
  <c r="JW8" i="12"/>
  <c r="JX8" i="12"/>
  <c r="JY8" i="12"/>
  <c r="JZ8" i="12"/>
  <c r="KA8" i="12"/>
  <c r="KB8" i="12"/>
  <c r="KC8" i="12"/>
  <c r="KD8" i="12"/>
  <c r="KE8" i="12"/>
  <c r="KF8" i="12"/>
  <c r="KG8" i="12"/>
  <c r="KH8" i="12"/>
  <c r="KI8" i="12"/>
  <c r="KJ8" i="12"/>
  <c r="KK8" i="12"/>
  <c r="KL8" i="12"/>
  <c r="KM8" i="12"/>
  <c r="KN8" i="12"/>
  <c r="KO8" i="12"/>
  <c r="KP8" i="12"/>
  <c r="KQ8" i="12"/>
  <c r="KR8" i="12"/>
  <c r="KS8" i="12"/>
  <c r="KT8" i="12"/>
  <c r="KU8" i="12"/>
  <c r="KV8" i="12"/>
  <c r="KW8" i="12"/>
  <c r="HP9" i="12"/>
  <c r="HQ9" i="12"/>
  <c r="HR9" i="12"/>
  <c r="HS9" i="12"/>
  <c r="HT9" i="12"/>
  <c r="HU9" i="12"/>
  <c r="HV9" i="12"/>
  <c r="HW9" i="12"/>
  <c r="HX9" i="12"/>
  <c r="HY9" i="12"/>
  <c r="HZ9" i="12"/>
  <c r="IA9" i="12"/>
  <c r="IB9" i="12"/>
  <c r="IC9" i="12"/>
  <c r="ID9" i="12"/>
  <c r="IE9" i="12"/>
  <c r="IF9" i="12"/>
  <c r="IG9" i="12"/>
  <c r="IH9" i="12"/>
  <c r="II9" i="12"/>
  <c r="IJ9" i="12"/>
  <c r="IK9" i="12"/>
  <c r="IL9" i="12"/>
  <c r="IM9" i="12"/>
  <c r="IN9" i="12"/>
  <c r="IO9" i="12"/>
  <c r="IP9" i="12"/>
  <c r="IQ9" i="12"/>
  <c r="IR9" i="12"/>
  <c r="IS9" i="12"/>
  <c r="IT9" i="12"/>
  <c r="IU9" i="12"/>
  <c r="IV9" i="12"/>
  <c r="IW9" i="12"/>
  <c r="IX9" i="12"/>
  <c r="IY9" i="12"/>
  <c r="IZ9" i="12"/>
  <c r="JA9" i="12"/>
  <c r="JB9" i="12"/>
  <c r="JC9" i="12"/>
  <c r="JD9" i="12"/>
  <c r="JE9" i="12"/>
  <c r="JF9" i="12"/>
  <c r="JG9" i="12"/>
  <c r="JH9" i="12"/>
  <c r="JI9" i="12"/>
  <c r="JJ9" i="12"/>
  <c r="JK9" i="12"/>
  <c r="JL9" i="12"/>
  <c r="JM9" i="12"/>
  <c r="JN9" i="12"/>
  <c r="JO9" i="12"/>
  <c r="JP9" i="12"/>
  <c r="JQ9" i="12"/>
  <c r="JR9" i="12"/>
  <c r="JS9" i="12"/>
  <c r="JT9" i="12"/>
  <c r="JU9" i="12"/>
  <c r="JV9" i="12"/>
  <c r="JW9" i="12"/>
  <c r="JX9" i="12"/>
  <c r="JY9" i="12"/>
  <c r="JZ9" i="12"/>
  <c r="KA9" i="12"/>
  <c r="KB9" i="12"/>
  <c r="KC9" i="12"/>
  <c r="KD9" i="12"/>
  <c r="KE9" i="12"/>
  <c r="KF9" i="12"/>
  <c r="KG9" i="12"/>
  <c r="KH9" i="12"/>
  <c r="KI9" i="12"/>
  <c r="KJ9" i="12"/>
  <c r="KK9" i="12"/>
  <c r="KL9" i="12"/>
  <c r="KM9" i="12"/>
  <c r="KN9" i="12"/>
  <c r="KO9" i="12"/>
  <c r="KP9" i="12"/>
  <c r="KQ9" i="12"/>
  <c r="KR9" i="12"/>
  <c r="KS9" i="12"/>
  <c r="KT9" i="12"/>
  <c r="KU9" i="12"/>
  <c r="KV9" i="12"/>
  <c r="KW9" i="12"/>
  <c r="HP10" i="12"/>
  <c r="HQ10" i="12"/>
  <c r="HR10" i="12"/>
  <c r="HS10" i="12"/>
  <c r="HT10" i="12"/>
  <c r="HU10" i="12"/>
  <c r="HV10" i="12"/>
  <c r="HW10" i="12"/>
  <c r="HX10" i="12"/>
  <c r="HY10" i="12"/>
  <c r="HZ10" i="12"/>
  <c r="IA10" i="12"/>
  <c r="IB10" i="12"/>
  <c r="IC10" i="12"/>
  <c r="ID10" i="12"/>
  <c r="IE10" i="12"/>
  <c r="IF10" i="12"/>
  <c r="IG10" i="12"/>
  <c r="IH10" i="12"/>
  <c r="II10" i="12"/>
  <c r="IJ10" i="12"/>
  <c r="IK10" i="12"/>
  <c r="IL10" i="12"/>
  <c r="IM10" i="12"/>
  <c r="IN10" i="12"/>
  <c r="IO10" i="12"/>
  <c r="IP10" i="12"/>
  <c r="IQ10" i="12"/>
  <c r="IR10" i="12"/>
  <c r="IS10" i="12"/>
  <c r="IT10" i="12"/>
  <c r="IU10" i="12"/>
  <c r="IV10" i="12"/>
  <c r="IW10" i="12"/>
  <c r="IX10" i="12"/>
  <c r="IY10" i="12"/>
  <c r="IZ10" i="12"/>
  <c r="JA10" i="12"/>
  <c r="JB10" i="12"/>
  <c r="JC10" i="12"/>
  <c r="JD10" i="12"/>
  <c r="JE10" i="12"/>
  <c r="JF10" i="12"/>
  <c r="JG10" i="12"/>
  <c r="JH10" i="12"/>
  <c r="JI10" i="12"/>
  <c r="JJ10" i="12"/>
  <c r="JK10" i="12"/>
  <c r="JL10" i="12"/>
  <c r="JM10" i="12"/>
  <c r="JN10" i="12"/>
  <c r="JO10" i="12"/>
  <c r="JP10" i="12"/>
  <c r="JQ10" i="12"/>
  <c r="JR10" i="12"/>
  <c r="JS10" i="12"/>
  <c r="JT10" i="12"/>
  <c r="JU10" i="12"/>
  <c r="JV10" i="12"/>
  <c r="JW10" i="12"/>
  <c r="JX10" i="12"/>
  <c r="JY10" i="12"/>
  <c r="JZ10" i="12"/>
  <c r="KA10" i="12"/>
  <c r="KB10" i="12"/>
  <c r="KC10" i="12"/>
  <c r="KD10" i="12"/>
  <c r="KE10" i="12"/>
  <c r="KF10" i="12"/>
  <c r="KG10" i="12"/>
  <c r="KH10" i="12"/>
  <c r="KI10" i="12"/>
  <c r="KJ10" i="12"/>
  <c r="KK10" i="12"/>
  <c r="KL10" i="12"/>
  <c r="KM10" i="12"/>
  <c r="KN10" i="12"/>
  <c r="KO10" i="12"/>
  <c r="KP10" i="12"/>
  <c r="KQ10" i="12"/>
  <c r="KR10" i="12"/>
  <c r="KS10" i="12"/>
  <c r="KT10" i="12"/>
  <c r="KU10" i="12"/>
  <c r="KV10" i="12"/>
  <c r="KW10" i="12"/>
  <c r="HP11" i="12"/>
  <c r="HQ11" i="12"/>
  <c r="HR11" i="12"/>
  <c r="HS11" i="12"/>
  <c r="HT11" i="12"/>
  <c r="HU11" i="12"/>
  <c r="HV11" i="12"/>
  <c r="HW11" i="12"/>
  <c r="HX11" i="12"/>
  <c r="HY11" i="12"/>
  <c r="HZ11" i="12"/>
  <c r="IA11" i="12"/>
  <c r="IB11" i="12"/>
  <c r="IC11" i="12"/>
  <c r="ID11" i="12"/>
  <c r="IE11" i="12"/>
  <c r="IF11" i="12"/>
  <c r="IG11" i="12"/>
  <c r="IH11" i="12"/>
  <c r="II11" i="12"/>
  <c r="IJ11" i="12"/>
  <c r="IK11" i="12"/>
  <c r="IL11" i="12"/>
  <c r="IM11" i="12"/>
  <c r="IN11" i="12"/>
  <c r="IO11" i="12"/>
  <c r="IP11" i="12"/>
  <c r="IQ11" i="12"/>
  <c r="IR11" i="12"/>
  <c r="IS11" i="12"/>
  <c r="IT11" i="12"/>
  <c r="IU11" i="12"/>
  <c r="IV11" i="12"/>
  <c r="IW11" i="12"/>
  <c r="IX11" i="12"/>
  <c r="IY11" i="12"/>
  <c r="IZ11" i="12"/>
  <c r="JA11" i="12"/>
  <c r="JB11" i="12"/>
  <c r="JC11" i="12"/>
  <c r="JD11" i="12"/>
  <c r="JE11" i="12"/>
  <c r="JF11" i="12"/>
  <c r="JG11" i="12"/>
  <c r="JH11" i="12"/>
  <c r="JI11" i="12"/>
  <c r="JJ11" i="12"/>
  <c r="JK11" i="12"/>
  <c r="JL11" i="12"/>
  <c r="JM11" i="12"/>
  <c r="JN11" i="12"/>
  <c r="JO11" i="12"/>
  <c r="JP11" i="12"/>
  <c r="JQ11" i="12"/>
  <c r="JR11" i="12"/>
  <c r="JS11" i="12"/>
  <c r="JT11" i="12"/>
  <c r="JU11" i="12"/>
  <c r="JV11" i="12"/>
  <c r="JW11" i="12"/>
  <c r="JX11" i="12"/>
  <c r="JY11" i="12"/>
  <c r="JZ11" i="12"/>
  <c r="KA11" i="12"/>
  <c r="KB11" i="12"/>
  <c r="KC11" i="12"/>
  <c r="KD11" i="12"/>
  <c r="KE11" i="12"/>
  <c r="KF11" i="12"/>
  <c r="KG11" i="12"/>
  <c r="KH11" i="12"/>
  <c r="KI11" i="12"/>
  <c r="KJ11" i="12"/>
  <c r="KK11" i="12"/>
  <c r="KL11" i="12"/>
  <c r="KM11" i="12"/>
  <c r="KN11" i="12"/>
  <c r="KO11" i="12"/>
  <c r="KP11" i="12"/>
  <c r="KQ11" i="12"/>
  <c r="KR11" i="12"/>
  <c r="KS11" i="12"/>
  <c r="KT11" i="12"/>
  <c r="KU11" i="12"/>
  <c r="KV11" i="12"/>
  <c r="KW11" i="12"/>
  <c r="HP12" i="12"/>
  <c r="HQ12" i="12"/>
  <c r="HR12" i="12"/>
  <c r="HS12" i="12"/>
  <c r="HT12" i="12"/>
  <c r="HU12" i="12"/>
  <c r="HV12" i="12"/>
  <c r="HW12" i="12"/>
  <c r="HX12" i="12"/>
  <c r="HY12" i="12"/>
  <c r="HZ12" i="12"/>
  <c r="IA12" i="12"/>
  <c r="IB12" i="12"/>
  <c r="IC12" i="12"/>
  <c r="ID12" i="12"/>
  <c r="IE12" i="12"/>
  <c r="IF12" i="12"/>
  <c r="IG12" i="12"/>
  <c r="IH12" i="12"/>
  <c r="II12" i="12"/>
  <c r="IJ12" i="12"/>
  <c r="IK12" i="12"/>
  <c r="IL12" i="12"/>
  <c r="IM12" i="12"/>
  <c r="IN12" i="12"/>
  <c r="IO12" i="12"/>
  <c r="IP12" i="12"/>
  <c r="IQ12" i="12"/>
  <c r="IR12" i="12"/>
  <c r="IS12" i="12"/>
  <c r="IT12" i="12"/>
  <c r="IU12" i="12"/>
  <c r="IV12" i="12"/>
  <c r="IW12" i="12"/>
  <c r="IX12" i="12"/>
  <c r="IY12" i="12"/>
  <c r="IZ12" i="12"/>
  <c r="JA12" i="12"/>
  <c r="JB12" i="12"/>
  <c r="JC12" i="12"/>
  <c r="JD12" i="12"/>
  <c r="JE12" i="12"/>
  <c r="JF12" i="12"/>
  <c r="JG12" i="12"/>
  <c r="JH12" i="12"/>
  <c r="JI12" i="12"/>
  <c r="JJ12" i="12"/>
  <c r="JK12" i="12"/>
  <c r="JL12" i="12"/>
  <c r="JM12" i="12"/>
  <c r="JN12" i="12"/>
  <c r="JO12" i="12"/>
  <c r="JP12" i="12"/>
  <c r="JQ12" i="12"/>
  <c r="JR12" i="12"/>
  <c r="JS12" i="12"/>
  <c r="JT12" i="12"/>
  <c r="JU12" i="12"/>
  <c r="JV12" i="12"/>
  <c r="JW12" i="12"/>
  <c r="JX12" i="12"/>
  <c r="JY12" i="12"/>
  <c r="JZ12" i="12"/>
  <c r="KA12" i="12"/>
  <c r="KB12" i="12"/>
  <c r="KC12" i="12"/>
  <c r="KD12" i="12"/>
  <c r="KE12" i="12"/>
  <c r="KF12" i="12"/>
  <c r="KG12" i="12"/>
  <c r="KH12" i="12"/>
  <c r="KI12" i="12"/>
  <c r="KJ12" i="12"/>
  <c r="KK12" i="12"/>
  <c r="KL12" i="12"/>
  <c r="KM12" i="12"/>
  <c r="KN12" i="12"/>
  <c r="KO12" i="12"/>
  <c r="KP12" i="12"/>
  <c r="KQ12" i="12"/>
  <c r="KR12" i="12"/>
  <c r="KS12" i="12"/>
  <c r="KT12" i="12"/>
  <c r="KU12" i="12"/>
  <c r="KV12" i="12"/>
  <c r="KW12" i="12"/>
  <c r="HP13" i="12"/>
  <c r="HQ13" i="12"/>
  <c r="HR13" i="12"/>
  <c r="HS13" i="12"/>
  <c r="HT13" i="12"/>
  <c r="HU13" i="12"/>
  <c r="HV13" i="12"/>
  <c r="HW13" i="12"/>
  <c r="HX13" i="12"/>
  <c r="HY13" i="12"/>
  <c r="HZ13" i="12"/>
  <c r="IA13" i="12"/>
  <c r="IB13" i="12"/>
  <c r="IC13" i="12"/>
  <c r="ID13" i="12"/>
  <c r="IE13" i="12"/>
  <c r="IF13" i="12"/>
  <c r="IG13" i="12"/>
  <c r="IH13" i="12"/>
  <c r="II13" i="12"/>
  <c r="IJ13" i="12"/>
  <c r="IK13" i="12"/>
  <c r="IL13" i="12"/>
  <c r="IM13" i="12"/>
  <c r="IN13" i="12"/>
  <c r="IO13" i="12"/>
  <c r="IP13" i="12"/>
  <c r="IQ13" i="12"/>
  <c r="IR13" i="12"/>
  <c r="IS13" i="12"/>
  <c r="IT13" i="12"/>
  <c r="IU13" i="12"/>
  <c r="IV13" i="12"/>
  <c r="IW13" i="12"/>
  <c r="IX13" i="12"/>
  <c r="IY13" i="12"/>
  <c r="IZ13" i="12"/>
  <c r="JA13" i="12"/>
  <c r="JB13" i="12"/>
  <c r="JC13" i="12"/>
  <c r="JD13" i="12"/>
  <c r="JE13" i="12"/>
  <c r="JF13" i="12"/>
  <c r="JG13" i="12"/>
  <c r="JH13" i="12"/>
  <c r="JI13" i="12"/>
  <c r="JJ13" i="12"/>
  <c r="JK13" i="12"/>
  <c r="JL13" i="12"/>
  <c r="JM13" i="12"/>
  <c r="JN13" i="12"/>
  <c r="JO13" i="12"/>
  <c r="JP13" i="12"/>
  <c r="JQ13" i="12"/>
  <c r="JR13" i="12"/>
  <c r="JS13" i="12"/>
  <c r="JT13" i="12"/>
  <c r="JU13" i="12"/>
  <c r="JV13" i="12"/>
  <c r="JW13" i="12"/>
  <c r="JX13" i="12"/>
  <c r="JY13" i="12"/>
  <c r="JZ13" i="12"/>
  <c r="KA13" i="12"/>
  <c r="KB13" i="12"/>
  <c r="KC13" i="12"/>
  <c r="KD13" i="12"/>
  <c r="KE13" i="12"/>
  <c r="KF13" i="12"/>
  <c r="KG13" i="12"/>
  <c r="KH13" i="12"/>
  <c r="KI13" i="12"/>
  <c r="KJ13" i="12"/>
  <c r="KK13" i="12"/>
  <c r="KL13" i="12"/>
  <c r="KM13" i="12"/>
  <c r="KN13" i="12"/>
  <c r="KO13" i="12"/>
  <c r="KP13" i="12"/>
  <c r="KQ13" i="12"/>
  <c r="KR13" i="12"/>
  <c r="KS13" i="12"/>
  <c r="KT13" i="12"/>
  <c r="KU13" i="12"/>
  <c r="KV13" i="12"/>
  <c r="KW13" i="12"/>
  <c r="HP14" i="12"/>
  <c r="HQ14" i="12"/>
  <c r="HR14" i="12"/>
  <c r="HS14" i="12"/>
  <c r="HT14" i="12"/>
  <c r="HU14" i="12"/>
  <c r="HV14" i="12"/>
  <c r="HW14" i="12"/>
  <c r="HX14" i="12"/>
  <c r="HY14" i="12"/>
  <c r="HZ14" i="12"/>
  <c r="IA14" i="12"/>
  <c r="IB14" i="12"/>
  <c r="IC14" i="12"/>
  <c r="ID14" i="12"/>
  <c r="IE14" i="12"/>
  <c r="IF14" i="12"/>
  <c r="IG14" i="12"/>
  <c r="IH14" i="12"/>
  <c r="II14" i="12"/>
  <c r="IJ14" i="12"/>
  <c r="IK14" i="12"/>
  <c r="IL14" i="12"/>
  <c r="IM14" i="12"/>
  <c r="IN14" i="12"/>
  <c r="IO14" i="12"/>
  <c r="IP14" i="12"/>
  <c r="IQ14" i="12"/>
  <c r="IR14" i="12"/>
  <c r="IS14" i="12"/>
  <c r="IT14" i="12"/>
  <c r="IU14" i="12"/>
  <c r="IV14" i="12"/>
  <c r="IW14" i="12"/>
  <c r="IX14" i="12"/>
  <c r="IY14" i="12"/>
  <c r="IZ14" i="12"/>
  <c r="JA14" i="12"/>
  <c r="JB14" i="12"/>
  <c r="JC14" i="12"/>
  <c r="JD14" i="12"/>
  <c r="JE14" i="12"/>
  <c r="JF14" i="12"/>
  <c r="JG14" i="12"/>
  <c r="JH14" i="12"/>
  <c r="JI14" i="12"/>
  <c r="JJ14" i="12"/>
  <c r="JK14" i="12"/>
  <c r="JL14" i="12"/>
  <c r="JM14" i="12"/>
  <c r="JN14" i="12"/>
  <c r="JO14" i="12"/>
  <c r="JP14" i="12"/>
  <c r="JQ14" i="12"/>
  <c r="JR14" i="12"/>
  <c r="JS14" i="12"/>
  <c r="JT14" i="12"/>
  <c r="JU14" i="12"/>
  <c r="JV14" i="12"/>
  <c r="JW14" i="12"/>
  <c r="JX14" i="12"/>
  <c r="JY14" i="12"/>
  <c r="JZ14" i="12"/>
  <c r="KA14" i="12"/>
  <c r="KB14" i="12"/>
  <c r="KC14" i="12"/>
  <c r="KD14" i="12"/>
  <c r="KE14" i="12"/>
  <c r="KF14" i="12"/>
  <c r="KG14" i="12"/>
  <c r="KH14" i="12"/>
  <c r="KI14" i="12"/>
  <c r="KJ14" i="12"/>
  <c r="KK14" i="12"/>
  <c r="KL14" i="12"/>
  <c r="KM14" i="12"/>
  <c r="KN14" i="12"/>
  <c r="KO14" i="12"/>
  <c r="KP14" i="12"/>
  <c r="KQ14" i="12"/>
  <c r="KR14" i="12"/>
  <c r="KS14" i="12"/>
  <c r="KT14" i="12"/>
  <c r="KU14" i="12"/>
  <c r="KV14" i="12"/>
  <c r="KW14" i="12"/>
  <c r="HP15" i="12"/>
  <c r="HQ15" i="12"/>
  <c r="HR15" i="12"/>
  <c r="HS15" i="12"/>
  <c r="HT15" i="12"/>
  <c r="HU15" i="12"/>
  <c r="HV15" i="12"/>
  <c r="HW15" i="12"/>
  <c r="HX15" i="12"/>
  <c r="HY15" i="12"/>
  <c r="HZ15" i="12"/>
  <c r="IA15" i="12"/>
  <c r="IB15" i="12"/>
  <c r="IC15" i="12"/>
  <c r="ID15" i="12"/>
  <c r="IE15" i="12"/>
  <c r="IF15" i="12"/>
  <c r="IG15" i="12"/>
  <c r="IH15" i="12"/>
  <c r="II15" i="12"/>
  <c r="IJ15" i="12"/>
  <c r="IK15" i="12"/>
  <c r="IL15" i="12"/>
  <c r="IM15" i="12"/>
  <c r="IN15" i="12"/>
  <c r="IO15" i="12"/>
  <c r="IP15" i="12"/>
  <c r="IQ15" i="12"/>
  <c r="IR15" i="12"/>
  <c r="IS15" i="12"/>
  <c r="IT15" i="12"/>
  <c r="IU15" i="12"/>
  <c r="IV15" i="12"/>
  <c r="IW15" i="12"/>
  <c r="IX15" i="12"/>
  <c r="IY15" i="12"/>
  <c r="IZ15" i="12"/>
  <c r="JA15" i="12"/>
  <c r="JB15" i="12"/>
  <c r="JC15" i="12"/>
  <c r="JD15" i="12"/>
  <c r="JE15" i="12"/>
  <c r="JF15" i="12"/>
  <c r="JG15" i="12"/>
  <c r="JH15" i="12"/>
  <c r="JI15" i="12"/>
  <c r="JJ15" i="12"/>
  <c r="JK15" i="12"/>
  <c r="JL15" i="12"/>
  <c r="JM15" i="12"/>
  <c r="JN15" i="12"/>
  <c r="JO15" i="12"/>
  <c r="JP15" i="12"/>
  <c r="JQ15" i="12"/>
  <c r="JR15" i="12"/>
  <c r="JS15" i="12"/>
  <c r="JT15" i="12"/>
  <c r="JU15" i="12"/>
  <c r="JV15" i="12"/>
  <c r="JW15" i="12"/>
  <c r="JX15" i="12"/>
  <c r="JY15" i="12"/>
  <c r="JZ15" i="12"/>
  <c r="KA15" i="12"/>
  <c r="KB15" i="12"/>
  <c r="KC15" i="12"/>
  <c r="KD15" i="12"/>
  <c r="KE15" i="12"/>
  <c r="KF15" i="12"/>
  <c r="KG15" i="12"/>
  <c r="KH15" i="12"/>
  <c r="KI15" i="12"/>
  <c r="KJ15" i="12"/>
  <c r="KK15" i="12"/>
  <c r="KL15" i="12"/>
  <c r="KM15" i="12"/>
  <c r="KN15" i="12"/>
  <c r="KO15" i="12"/>
  <c r="KP15" i="12"/>
  <c r="KQ15" i="12"/>
  <c r="KR15" i="12"/>
  <c r="KS15" i="12"/>
  <c r="KT15" i="12"/>
  <c r="KU15" i="12"/>
  <c r="KV15" i="12"/>
  <c r="KW15" i="12"/>
  <c r="HP18" i="12"/>
  <c r="HQ18" i="12"/>
  <c r="HR18" i="12"/>
  <c r="HS18" i="12"/>
  <c r="HT18" i="12"/>
  <c r="HU18" i="12"/>
  <c r="HV18" i="12"/>
  <c r="HW18" i="12"/>
  <c r="HX18" i="12"/>
  <c r="HY18" i="12"/>
  <c r="HZ18" i="12"/>
  <c r="IA18" i="12"/>
  <c r="IB18" i="12"/>
  <c r="IC18" i="12"/>
  <c r="ID18" i="12"/>
  <c r="IE18" i="12"/>
  <c r="IE19" i="12"/>
  <c r="IE17" i="12"/>
  <c r="IF18" i="12"/>
  <c r="IG18" i="12"/>
  <c r="IH18" i="12"/>
  <c r="II18" i="12"/>
  <c r="IJ18" i="12"/>
  <c r="IK18" i="12"/>
  <c r="IL18" i="12"/>
  <c r="IM18" i="12"/>
  <c r="IN18" i="12"/>
  <c r="IO18" i="12"/>
  <c r="IP18" i="12"/>
  <c r="IQ18" i="12"/>
  <c r="IR18" i="12"/>
  <c r="IS18" i="12"/>
  <c r="IT18" i="12"/>
  <c r="IU18" i="12"/>
  <c r="IV18" i="12"/>
  <c r="IW18" i="12"/>
  <c r="IX18" i="12"/>
  <c r="IY18" i="12"/>
  <c r="IZ18" i="12"/>
  <c r="JA18" i="12"/>
  <c r="JB18" i="12"/>
  <c r="JC18" i="12"/>
  <c r="JD18" i="12"/>
  <c r="JE18" i="12"/>
  <c r="JF18" i="12"/>
  <c r="JG18" i="12"/>
  <c r="JH18" i="12"/>
  <c r="JI18" i="12"/>
  <c r="JJ18" i="12"/>
  <c r="JK18" i="12"/>
  <c r="JL18" i="12"/>
  <c r="JM18" i="12"/>
  <c r="JN18" i="12"/>
  <c r="JO18" i="12"/>
  <c r="JP18" i="12"/>
  <c r="JQ18" i="12"/>
  <c r="JR18" i="12"/>
  <c r="JS18" i="12"/>
  <c r="JT18" i="12"/>
  <c r="JU18" i="12"/>
  <c r="JV18" i="12"/>
  <c r="JW18" i="12"/>
  <c r="JX18" i="12"/>
  <c r="JY18" i="12"/>
  <c r="JZ18" i="12"/>
  <c r="KA18" i="12"/>
  <c r="KB18" i="12"/>
  <c r="KC18" i="12"/>
  <c r="KD18" i="12"/>
  <c r="KE18" i="12"/>
  <c r="KF18" i="12"/>
  <c r="KG18" i="12"/>
  <c r="KH18" i="12"/>
  <c r="KI18" i="12"/>
  <c r="KJ18" i="12"/>
  <c r="KK18" i="12"/>
  <c r="KL18" i="12"/>
  <c r="KM18" i="12"/>
  <c r="KN18" i="12"/>
  <c r="KO18" i="12"/>
  <c r="KP18" i="12"/>
  <c r="KQ18" i="12"/>
  <c r="KQ19" i="12"/>
  <c r="KQ17" i="12"/>
  <c r="KR18" i="12"/>
  <c r="KS18" i="12"/>
  <c r="KT18" i="12"/>
  <c r="KU18" i="12"/>
  <c r="KV18" i="12"/>
  <c r="KW18" i="12"/>
  <c r="HP19" i="12"/>
  <c r="HQ19" i="12"/>
  <c r="HR19" i="12"/>
  <c r="HS19" i="12"/>
  <c r="HT19" i="12"/>
  <c r="HU19" i="12"/>
  <c r="HV19" i="12"/>
  <c r="HW19" i="12"/>
  <c r="HX19" i="12"/>
  <c r="HY19" i="12"/>
  <c r="HZ19" i="12"/>
  <c r="IA19" i="12"/>
  <c r="IB19" i="12"/>
  <c r="IC19" i="12"/>
  <c r="ID19" i="12"/>
  <c r="IF19" i="12"/>
  <c r="IG19" i="12"/>
  <c r="IH19" i="12"/>
  <c r="II19" i="12"/>
  <c r="IJ19" i="12"/>
  <c r="IK19" i="12"/>
  <c r="IL19" i="12"/>
  <c r="IM19" i="12"/>
  <c r="IN19" i="12"/>
  <c r="IO19" i="12"/>
  <c r="IP19" i="12"/>
  <c r="IQ19" i="12"/>
  <c r="IR19" i="12"/>
  <c r="IS19" i="12"/>
  <c r="IT19" i="12"/>
  <c r="IU19" i="12"/>
  <c r="IV19" i="12"/>
  <c r="IW19" i="12"/>
  <c r="IX19" i="12"/>
  <c r="IY19" i="12"/>
  <c r="IZ19" i="12"/>
  <c r="JA19" i="12"/>
  <c r="JB19" i="12"/>
  <c r="JC19" i="12"/>
  <c r="JD19" i="12"/>
  <c r="JE19" i="12"/>
  <c r="JF19" i="12"/>
  <c r="JG19" i="12"/>
  <c r="JH19" i="12"/>
  <c r="JI19" i="12"/>
  <c r="JJ19" i="12"/>
  <c r="JK19" i="12"/>
  <c r="JL19" i="12"/>
  <c r="JM19" i="12"/>
  <c r="JN19" i="12"/>
  <c r="JO19" i="12"/>
  <c r="JP19" i="12"/>
  <c r="JQ19" i="12"/>
  <c r="JR19" i="12"/>
  <c r="JS19" i="12"/>
  <c r="JT19" i="12"/>
  <c r="JU19" i="12"/>
  <c r="JV19" i="12"/>
  <c r="JW19" i="12"/>
  <c r="JX19" i="12"/>
  <c r="JY19" i="12"/>
  <c r="JZ19" i="12"/>
  <c r="KA19" i="12"/>
  <c r="KB19" i="12"/>
  <c r="KC19" i="12"/>
  <c r="KD19" i="12"/>
  <c r="KE19" i="12"/>
  <c r="KF19" i="12"/>
  <c r="KG19" i="12"/>
  <c r="KH19" i="12"/>
  <c r="KI19" i="12"/>
  <c r="KJ19" i="12"/>
  <c r="KK19" i="12"/>
  <c r="KL19" i="12"/>
  <c r="KM19" i="12"/>
  <c r="KN19" i="12"/>
  <c r="KO19" i="12"/>
  <c r="KP19" i="12"/>
  <c r="KR19" i="12"/>
  <c r="KS19" i="12"/>
  <c r="KT19" i="12"/>
  <c r="KU19" i="12"/>
  <c r="KV19" i="12"/>
  <c r="KW19" i="12"/>
  <c r="HP20" i="12"/>
  <c r="HQ20" i="12"/>
  <c r="HR20" i="12"/>
  <c r="HS20" i="12"/>
  <c r="HT20" i="12"/>
  <c r="HU20" i="12"/>
  <c r="HV20" i="12"/>
  <c r="HW20" i="12"/>
  <c r="HX20" i="12"/>
  <c r="HY20" i="12"/>
  <c r="HZ20" i="12"/>
  <c r="IA20" i="12"/>
  <c r="IB20" i="12"/>
  <c r="IC20" i="12"/>
  <c r="ID20" i="12"/>
  <c r="IE20" i="12"/>
  <c r="IF20" i="12"/>
  <c r="IG20" i="12"/>
  <c r="IH20" i="12"/>
  <c r="II20" i="12"/>
  <c r="IJ20" i="12"/>
  <c r="IK20" i="12"/>
  <c r="IL20" i="12"/>
  <c r="IM20" i="12"/>
  <c r="IN20" i="12"/>
  <c r="IO20" i="12"/>
  <c r="IP20" i="12"/>
  <c r="IQ20" i="12"/>
  <c r="IR20" i="12"/>
  <c r="IS20" i="12"/>
  <c r="IT20" i="12"/>
  <c r="IU20" i="12"/>
  <c r="IV20" i="12"/>
  <c r="IW20" i="12"/>
  <c r="IX20" i="12"/>
  <c r="IY20" i="12"/>
  <c r="IZ20" i="12"/>
  <c r="JA20" i="12"/>
  <c r="JB20" i="12"/>
  <c r="JC20" i="12"/>
  <c r="JD20" i="12"/>
  <c r="JE20" i="12"/>
  <c r="JF20" i="12"/>
  <c r="JG20" i="12"/>
  <c r="JH20" i="12"/>
  <c r="JI20" i="12"/>
  <c r="JJ20" i="12"/>
  <c r="JK20" i="12"/>
  <c r="JL20" i="12"/>
  <c r="JM20" i="12"/>
  <c r="JN20" i="12"/>
  <c r="JO20" i="12"/>
  <c r="JP20" i="12"/>
  <c r="JQ20" i="12"/>
  <c r="JR20" i="12"/>
  <c r="JS20" i="12"/>
  <c r="JT20" i="12"/>
  <c r="JU20" i="12"/>
  <c r="JV20" i="12"/>
  <c r="JW20" i="12"/>
  <c r="JX20" i="12"/>
  <c r="JY20" i="12"/>
  <c r="JZ20" i="12"/>
  <c r="KA20" i="12"/>
  <c r="KB20" i="12"/>
  <c r="KC20" i="12"/>
  <c r="KD20" i="12"/>
  <c r="KE20" i="12"/>
  <c r="KF20" i="12"/>
  <c r="KG20" i="12"/>
  <c r="KH20" i="12"/>
  <c r="KI20" i="12"/>
  <c r="KJ20" i="12"/>
  <c r="KK20" i="12"/>
  <c r="KL20" i="12"/>
  <c r="KM20" i="12"/>
  <c r="KN20" i="12"/>
  <c r="KO20" i="12"/>
  <c r="KP20" i="12"/>
  <c r="KQ20" i="12"/>
  <c r="KR20" i="12"/>
  <c r="KS20" i="12"/>
  <c r="KT20" i="12"/>
  <c r="KU20" i="12"/>
  <c r="KV20" i="12"/>
  <c r="KW20" i="12"/>
  <c r="HP21" i="12"/>
  <c r="HQ21" i="12"/>
  <c r="HR21" i="12"/>
  <c r="HS21" i="12"/>
  <c r="HT21" i="12"/>
  <c r="HU21" i="12"/>
  <c r="HV21" i="12"/>
  <c r="HW21" i="12"/>
  <c r="HX21" i="12"/>
  <c r="HY21" i="12"/>
  <c r="HZ21" i="12"/>
  <c r="IA21" i="12"/>
  <c r="IB21" i="12"/>
  <c r="IC21" i="12"/>
  <c r="ID21" i="12"/>
  <c r="IE21" i="12"/>
  <c r="IF21" i="12"/>
  <c r="IG21" i="12"/>
  <c r="IH21" i="12"/>
  <c r="II21" i="12"/>
  <c r="IJ21" i="12"/>
  <c r="IK21" i="12"/>
  <c r="IL21" i="12"/>
  <c r="IM21" i="12"/>
  <c r="IN21" i="12"/>
  <c r="IO21" i="12"/>
  <c r="IP21" i="12"/>
  <c r="IQ21" i="12"/>
  <c r="IR21" i="12"/>
  <c r="IS21" i="12"/>
  <c r="IT21" i="12"/>
  <c r="IU21" i="12"/>
  <c r="IV21" i="12"/>
  <c r="IW21" i="12"/>
  <c r="IX21" i="12"/>
  <c r="IY21" i="12"/>
  <c r="IZ21" i="12"/>
  <c r="JA21" i="12"/>
  <c r="JB21" i="12"/>
  <c r="JC21" i="12"/>
  <c r="JD21" i="12"/>
  <c r="JE21" i="12"/>
  <c r="JF21" i="12"/>
  <c r="JG21" i="12"/>
  <c r="JH21" i="12"/>
  <c r="JI21" i="12"/>
  <c r="JJ21" i="12"/>
  <c r="JK21" i="12"/>
  <c r="JL21" i="12"/>
  <c r="JM21" i="12"/>
  <c r="JN21" i="12"/>
  <c r="JO21" i="12"/>
  <c r="JP21" i="12"/>
  <c r="JQ21" i="12"/>
  <c r="JR21" i="12"/>
  <c r="JS21" i="12"/>
  <c r="JT21" i="12"/>
  <c r="JU21" i="12"/>
  <c r="JV21" i="12"/>
  <c r="JW21" i="12"/>
  <c r="JX21" i="12"/>
  <c r="JY21" i="12"/>
  <c r="JZ21" i="12"/>
  <c r="KA21" i="12"/>
  <c r="KB21" i="12"/>
  <c r="KC21" i="12"/>
  <c r="KD21" i="12"/>
  <c r="KE21" i="12"/>
  <c r="KF21" i="12"/>
  <c r="KG21" i="12"/>
  <c r="KH21" i="12"/>
  <c r="KI21" i="12"/>
  <c r="KJ21" i="12"/>
  <c r="KK21" i="12"/>
  <c r="KL21" i="12"/>
  <c r="KM21" i="12"/>
  <c r="KN21" i="12"/>
  <c r="KO21" i="12"/>
  <c r="KP21" i="12"/>
  <c r="KQ21" i="12"/>
  <c r="KR21" i="12"/>
  <c r="KS21" i="12"/>
  <c r="KT21" i="12"/>
  <c r="KU21" i="12"/>
  <c r="KV21" i="12"/>
  <c r="KW21" i="12"/>
  <c r="HP22" i="12"/>
  <c r="HQ22" i="12"/>
  <c r="HR22" i="12"/>
  <c r="HS22" i="12"/>
  <c r="HT22" i="12"/>
  <c r="HU22" i="12"/>
  <c r="HV22" i="12"/>
  <c r="HW22" i="12"/>
  <c r="HX22" i="12"/>
  <c r="HY22" i="12"/>
  <c r="HZ22" i="12"/>
  <c r="IA22" i="12"/>
  <c r="IB22" i="12"/>
  <c r="IC22" i="12"/>
  <c r="ID22" i="12"/>
  <c r="IE22" i="12"/>
  <c r="IF22" i="12"/>
  <c r="IG22" i="12"/>
  <c r="IH22" i="12"/>
  <c r="II22" i="12"/>
  <c r="IJ22" i="12"/>
  <c r="IK22" i="12"/>
  <c r="IL22" i="12"/>
  <c r="IM22" i="12"/>
  <c r="IN22" i="12"/>
  <c r="IO22" i="12"/>
  <c r="IP22" i="12"/>
  <c r="IQ22" i="12"/>
  <c r="IR22" i="12"/>
  <c r="IS22" i="12"/>
  <c r="IT22" i="12"/>
  <c r="IU22" i="12"/>
  <c r="IV22" i="12"/>
  <c r="IW22" i="12"/>
  <c r="IX22" i="12"/>
  <c r="IY22" i="12"/>
  <c r="IZ22" i="12"/>
  <c r="JA22" i="12"/>
  <c r="JB22" i="12"/>
  <c r="JC22" i="12"/>
  <c r="JD22" i="12"/>
  <c r="JE22" i="12"/>
  <c r="JF22" i="12"/>
  <c r="JG22" i="12"/>
  <c r="JH22" i="12"/>
  <c r="JI22" i="12"/>
  <c r="JJ22" i="12"/>
  <c r="JK22" i="12"/>
  <c r="JL22" i="12"/>
  <c r="JM22" i="12"/>
  <c r="JN22" i="12"/>
  <c r="JO22" i="12"/>
  <c r="JP22" i="12"/>
  <c r="JQ22" i="12"/>
  <c r="JR22" i="12"/>
  <c r="JS22" i="12"/>
  <c r="JT22" i="12"/>
  <c r="JU22" i="12"/>
  <c r="JV22" i="12"/>
  <c r="JW22" i="12"/>
  <c r="JX22" i="12"/>
  <c r="JY22" i="12"/>
  <c r="JZ22" i="12"/>
  <c r="KA22" i="12"/>
  <c r="KB22" i="12"/>
  <c r="KC22" i="12"/>
  <c r="KD22" i="12"/>
  <c r="KE22" i="12"/>
  <c r="KF22" i="12"/>
  <c r="KG22" i="12"/>
  <c r="KH22" i="12"/>
  <c r="KI22" i="12"/>
  <c r="KJ22" i="12"/>
  <c r="KK22" i="12"/>
  <c r="KL22" i="12"/>
  <c r="KM22" i="12"/>
  <c r="KN22" i="12"/>
  <c r="KO22" i="12"/>
  <c r="KP22" i="12"/>
  <c r="KQ22" i="12"/>
  <c r="KR22" i="12"/>
  <c r="KS22" i="12"/>
  <c r="KT22" i="12"/>
  <c r="KU22" i="12"/>
  <c r="KV22" i="12"/>
  <c r="KW22" i="12"/>
  <c r="HP23" i="12"/>
  <c r="HQ23" i="12"/>
  <c r="HR23" i="12"/>
  <c r="HS23" i="12"/>
  <c r="HT23" i="12"/>
  <c r="HU23" i="12"/>
  <c r="HV23" i="12"/>
  <c r="HW23" i="12"/>
  <c r="HX23" i="12"/>
  <c r="HY23" i="12"/>
  <c r="HZ23" i="12"/>
  <c r="IA23" i="12"/>
  <c r="IB23" i="12"/>
  <c r="IC23" i="12"/>
  <c r="ID23" i="12"/>
  <c r="IE23" i="12"/>
  <c r="IF23" i="12"/>
  <c r="IG23" i="12"/>
  <c r="IH23" i="12"/>
  <c r="II23" i="12"/>
  <c r="IJ23" i="12"/>
  <c r="IK23" i="12"/>
  <c r="IL23" i="12"/>
  <c r="IM23" i="12"/>
  <c r="IN23" i="12"/>
  <c r="IO23" i="12"/>
  <c r="IP23" i="12"/>
  <c r="IQ23" i="12"/>
  <c r="IR23" i="12"/>
  <c r="IS23" i="12"/>
  <c r="IT23" i="12"/>
  <c r="IU23" i="12"/>
  <c r="IV23" i="12"/>
  <c r="IW23" i="12"/>
  <c r="IX23" i="12"/>
  <c r="IY23" i="12"/>
  <c r="IZ23" i="12"/>
  <c r="JA23" i="12"/>
  <c r="JB23" i="12"/>
  <c r="JC23" i="12"/>
  <c r="JD23" i="12"/>
  <c r="JE23" i="12"/>
  <c r="JF23" i="12"/>
  <c r="JG23" i="12"/>
  <c r="JH23" i="12"/>
  <c r="JI23" i="12"/>
  <c r="JJ23" i="12"/>
  <c r="JK23" i="12"/>
  <c r="JL23" i="12"/>
  <c r="JM23" i="12"/>
  <c r="JN23" i="12"/>
  <c r="JO23" i="12"/>
  <c r="JP23" i="12"/>
  <c r="JQ23" i="12"/>
  <c r="JR23" i="12"/>
  <c r="JS23" i="12"/>
  <c r="JT23" i="12"/>
  <c r="JU23" i="12"/>
  <c r="JV23" i="12"/>
  <c r="JW23" i="12"/>
  <c r="JX23" i="12"/>
  <c r="JY23" i="12"/>
  <c r="JZ23" i="12"/>
  <c r="KA23" i="12"/>
  <c r="KB23" i="12"/>
  <c r="KC23" i="12"/>
  <c r="KD23" i="12"/>
  <c r="KE23" i="12"/>
  <c r="KF23" i="12"/>
  <c r="KG23" i="12"/>
  <c r="KH23" i="12"/>
  <c r="KI23" i="12"/>
  <c r="KJ23" i="12"/>
  <c r="KK23" i="12"/>
  <c r="KL23" i="12"/>
  <c r="KM23" i="12"/>
  <c r="KN23" i="12"/>
  <c r="KO23" i="12"/>
  <c r="KP23" i="12"/>
  <c r="KQ23" i="12"/>
  <c r="KR23" i="12"/>
  <c r="KS23" i="12"/>
  <c r="KT23" i="12"/>
  <c r="KU23" i="12"/>
  <c r="KV23" i="12"/>
  <c r="KW23" i="12"/>
  <c r="HP24" i="12"/>
  <c r="HQ24" i="12"/>
  <c r="HR24" i="12"/>
  <c r="HS24" i="12"/>
  <c r="HT24" i="12"/>
  <c r="HU24" i="12"/>
  <c r="HV24" i="12"/>
  <c r="HW24" i="12"/>
  <c r="HX24" i="12"/>
  <c r="HY24" i="12"/>
  <c r="HZ24" i="12"/>
  <c r="IA24" i="12"/>
  <c r="IB24" i="12"/>
  <c r="IC24" i="12"/>
  <c r="ID24" i="12"/>
  <c r="IE24" i="12"/>
  <c r="IF24" i="12"/>
  <c r="IG24" i="12"/>
  <c r="IH24" i="12"/>
  <c r="II24" i="12"/>
  <c r="IJ24" i="12"/>
  <c r="IK24" i="12"/>
  <c r="IL24" i="12"/>
  <c r="IM24" i="12"/>
  <c r="IN24" i="12"/>
  <c r="IO24" i="12"/>
  <c r="IP24" i="12"/>
  <c r="IQ24" i="12"/>
  <c r="IR24" i="12"/>
  <c r="IS24" i="12"/>
  <c r="IT24" i="12"/>
  <c r="IU24" i="12"/>
  <c r="IV24" i="12"/>
  <c r="IW24" i="12"/>
  <c r="IX24" i="12"/>
  <c r="IY24" i="12"/>
  <c r="IZ24" i="12"/>
  <c r="JA24" i="12"/>
  <c r="JB24" i="12"/>
  <c r="JC24" i="12"/>
  <c r="JD24" i="12"/>
  <c r="JE24" i="12"/>
  <c r="JF24" i="12"/>
  <c r="JG24" i="12"/>
  <c r="JH24" i="12"/>
  <c r="JI24" i="12"/>
  <c r="JJ24" i="12"/>
  <c r="JK24" i="12"/>
  <c r="JL24" i="12"/>
  <c r="JM24" i="12"/>
  <c r="JN24" i="12"/>
  <c r="JO24" i="12"/>
  <c r="JP24" i="12"/>
  <c r="JQ24" i="12"/>
  <c r="JR24" i="12"/>
  <c r="JS24" i="12"/>
  <c r="JT24" i="12"/>
  <c r="JU24" i="12"/>
  <c r="JV24" i="12"/>
  <c r="JW24" i="12"/>
  <c r="JX24" i="12"/>
  <c r="JY24" i="12"/>
  <c r="JZ24" i="12"/>
  <c r="KA24" i="12"/>
  <c r="KB24" i="12"/>
  <c r="KC24" i="12"/>
  <c r="KD24" i="12"/>
  <c r="KE24" i="12"/>
  <c r="KF24" i="12"/>
  <c r="KG24" i="12"/>
  <c r="KH24" i="12"/>
  <c r="KI24" i="12"/>
  <c r="KJ24" i="12"/>
  <c r="KK24" i="12"/>
  <c r="KL24" i="12"/>
  <c r="KM24" i="12"/>
  <c r="KN24" i="12"/>
  <c r="KO24" i="12"/>
  <c r="KP24" i="12"/>
  <c r="KQ24" i="12"/>
  <c r="KR24" i="12"/>
  <c r="KS24" i="12"/>
  <c r="KT24" i="12"/>
  <c r="KU24" i="12"/>
  <c r="KV24" i="12"/>
  <c r="KW24" i="12"/>
  <c r="HP25" i="12"/>
  <c r="HQ25" i="12"/>
  <c r="HR25" i="12"/>
  <c r="HS25" i="12"/>
  <c r="HT25" i="12"/>
  <c r="HU25" i="12"/>
  <c r="HV25" i="12"/>
  <c r="HW25" i="12"/>
  <c r="HX25" i="12"/>
  <c r="HY25" i="12"/>
  <c r="HZ25" i="12"/>
  <c r="IA25" i="12"/>
  <c r="IB25" i="12"/>
  <c r="IC25" i="12"/>
  <c r="ID25" i="12"/>
  <c r="IE25" i="12"/>
  <c r="IF25" i="12"/>
  <c r="IG25" i="12"/>
  <c r="IH25" i="12"/>
  <c r="II25" i="12"/>
  <c r="IJ25" i="12"/>
  <c r="IK25" i="12"/>
  <c r="IL25" i="12"/>
  <c r="IM25" i="12"/>
  <c r="IN25" i="12"/>
  <c r="IO25" i="12"/>
  <c r="IP25" i="12"/>
  <c r="IQ25" i="12"/>
  <c r="IR25" i="12"/>
  <c r="IS25" i="12"/>
  <c r="IT25" i="12"/>
  <c r="IU25" i="12"/>
  <c r="IV25" i="12"/>
  <c r="IW25" i="12"/>
  <c r="IX25" i="12"/>
  <c r="IY25" i="12"/>
  <c r="IZ25" i="12"/>
  <c r="JA25" i="12"/>
  <c r="JB25" i="12"/>
  <c r="JC25" i="12"/>
  <c r="JD25" i="12"/>
  <c r="JE25" i="12"/>
  <c r="JF25" i="12"/>
  <c r="JG25" i="12"/>
  <c r="JH25" i="12"/>
  <c r="JI25" i="12"/>
  <c r="JJ25" i="12"/>
  <c r="JK25" i="12"/>
  <c r="JL25" i="12"/>
  <c r="JM25" i="12"/>
  <c r="JN25" i="12"/>
  <c r="JO25" i="12"/>
  <c r="JP25" i="12"/>
  <c r="JQ25" i="12"/>
  <c r="JR25" i="12"/>
  <c r="JS25" i="12"/>
  <c r="JT25" i="12"/>
  <c r="JU25" i="12"/>
  <c r="JV25" i="12"/>
  <c r="JW25" i="12"/>
  <c r="JX25" i="12"/>
  <c r="JY25" i="12"/>
  <c r="JZ25" i="12"/>
  <c r="KA25" i="12"/>
  <c r="KB25" i="12"/>
  <c r="KC25" i="12"/>
  <c r="KD25" i="12"/>
  <c r="KE25" i="12"/>
  <c r="KF25" i="12"/>
  <c r="KG25" i="12"/>
  <c r="KH25" i="12"/>
  <c r="KI25" i="12"/>
  <c r="KJ25" i="12"/>
  <c r="KK25" i="12"/>
  <c r="KL25" i="12"/>
  <c r="KM25" i="12"/>
  <c r="KN25" i="12"/>
  <c r="KO25" i="12"/>
  <c r="KP25" i="12"/>
  <c r="KQ25" i="12"/>
  <c r="KR25" i="12"/>
  <c r="KS25" i="12"/>
  <c r="KT25" i="12"/>
  <c r="KU25" i="12"/>
  <c r="KV25" i="12"/>
  <c r="KW25" i="12"/>
  <c r="HP26" i="12"/>
  <c r="HQ26" i="12"/>
  <c r="HR26" i="12"/>
  <c r="HS26" i="12"/>
  <c r="HT26" i="12"/>
  <c r="HU26" i="12"/>
  <c r="HV26" i="12"/>
  <c r="HW26" i="12"/>
  <c r="HX26" i="12"/>
  <c r="HY26" i="12"/>
  <c r="HZ26" i="12"/>
  <c r="IA26" i="12"/>
  <c r="IB26" i="12"/>
  <c r="IC26" i="12"/>
  <c r="ID26" i="12"/>
  <c r="IE26" i="12"/>
  <c r="IF26" i="12"/>
  <c r="IG26" i="12"/>
  <c r="IH26" i="12"/>
  <c r="II26" i="12"/>
  <c r="IJ26" i="12"/>
  <c r="IK26" i="12"/>
  <c r="IL26" i="12"/>
  <c r="IM26" i="12"/>
  <c r="IN26" i="12"/>
  <c r="IO26" i="12"/>
  <c r="IP26" i="12"/>
  <c r="IQ26" i="12"/>
  <c r="IR26" i="12"/>
  <c r="IS26" i="12"/>
  <c r="IT26" i="12"/>
  <c r="IU26" i="12"/>
  <c r="IV26" i="12"/>
  <c r="IW26" i="12"/>
  <c r="IX26" i="12"/>
  <c r="IY26" i="12"/>
  <c r="IZ26" i="12"/>
  <c r="JA26" i="12"/>
  <c r="JB26" i="12"/>
  <c r="JC26" i="12"/>
  <c r="JD26" i="12"/>
  <c r="JE26" i="12"/>
  <c r="JF26" i="12"/>
  <c r="JG26" i="12"/>
  <c r="JH26" i="12"/>
  <c r="JI26" i="12"/>
  <c r="JJ26" i="12"/>
  <c r="JK26" i="12"/>
  <c r="JL26" i="12"/>
  <c r="JM26" i="12"/>
  <c r="JN26" i="12"/>
  <c r="JO26" i="12"/>
  <c r="JP26" i="12"/>
  <c r="JQ26" i="12"/>
  <c r="JR26" i="12"/>
  <c r="JS26" i="12"/>
  <c r="JT26" i="12"/>
  <c r="JU26" i="12"/>
  <c r="JV26" i="12"/>
  <c r="JW26" i="12"/>
  <c r="JX26" i="12"/>
  <c r="JY26" i="12"/>
  <c r="JZ26" i="12"/>
  <c r="KA26" i="12"/>
  <c r="KB26" i="12"/>
  <c r="KC26" i="12"/>
  <c r="KD26" i="12"/>
  <c r="KE26" i="12"/>
  <c r="KF26" i="12"/>
  <c r="KG26" i="12"/>
  <c r="KH26" i="12"/>
  <c r="KI26" i="12"/>
  <c r="KJ26" i="12"/>
  <c r="KK26" i="12"/>
  <c r="KL26" i="12"/>
  <c r="KM26" i="12"/>
  <c r="KN26" i="12"/>
  <c r="KO26" i="12"/>
  <c r="KP26" i="12"/>
  <c r="KQ26" i="12"/>
  <c r="KR26" i="12"/>
  <c r="KS26" i="12"/>
  <c r="KT26" i="12"/>
  <c r="KU26" i="12"/>
  <c r="KV26" i="12"/>
  <c r="KW26" i="12"/>
  <c r="HP27" i="12"/>
  <c r="HQ27" i="12"/>
  <c r="HR27" i="12"/>
  <c r="HS27" i="12"/>
  <c r="HT27" i="12"/>
  <c r="HU27" i="12"/>
  <c r="HV27" i="12"/>
  <c r="HW27" i="12"/>
  <c r="HX27" i="12"/>
  <c r="HY27" i="12"/>
  <c r="HZ27" i="12"/>
  <c r="IA27" i="12"/>
  <c r="IB27" i="12"/>
  <c r="IC27" i="12"/>
  <c r="ID27" i="12"/>
  <c r="IE27" i="12"/>
  <c r="IF27" i="12"/>
  <c r="IG27" i="12"/>
  <c r="IH27" i="12"/>
  <c r="II27" i="12"/>
  <c r="IJ27" i="12"/>
  <c r="IK27" i="12"/>
  <c r="IL27" i="12"/>
  <c r="IM27" i="12"/>
  <c r="IN27" i="12"/>
  <c r="IO27" i="12"/>
  <c r="IP27" i="12"/>
  <c r="IQ27" i="12"/>
  <c r="IR27" i="12"/>
  <c r="IS27" i="12"/>
  <c r="IT27" i="12"/>
  <c r="IU27" i="12"/>
  <c r="IV27" i="12"/>
  <c r="IW27" i="12"/>
  <c r="IX27" i="12"/>
  <c r="IY27" i="12"/>
  <c r="IZ27" i="12"/>
  <c r="JA27" i="12"/>
  <c r="JB27" i="12"/>
  <c r="JC27" i="12"/>
  <c r="JD27" i="12"/>
  <c r="JE27" i="12"/>
  <c r="JF27" i="12"/>
  <c r="JG27" i="12"/>
  <c r="JH27" i="12"/>
  <c r="JI27" i="12"/>
  <c r="JJ27" i="12"/>
  <c r="JK27" i="12"/>
  <c r="JL27" i="12"/>
  <c r="JM27" i="12"/>
  <c r="JN27" i="12"/>
  <c r="JO27" i="12"/>
  <c r="JP27" i="12"/>
  <c r="JQ27" i="12"/>
  <c r="JR27" i="12"/>
  <c r="JS27" i="12"/>
  <c r="JT27" i="12"/>
  <c r="JU27" i="12"/>
  <c r="JV27" i="12"/>
  <c r="JW27" i="12"/>
  <c r="JX27" i="12"/>
  <c r="JY27" i="12"/>
  <c r="JZ27" i="12"/>
  <c r="KA27" i="12"/>
  <c r="KB27" i="12"/>
  <c r="KC27" i="12"/>
  <c r="KD27" i="12"/>
  <c r="KE27" i="12"/>
  <c r="KF27" i="12"/>
  <c r="KG27" i="12"/>
  <c r="KH27" i="12"/>
  <c r="KI27" i="12"/>
  <c r="KJ27" i="12"/>
  <c r="KK27" i="12"/>
  <c r="KL27" i="12"/>
  <c r="KM27" i="12"/>
  <c r="KN27" i="12"/>
  <c r="KO27" i="12"/>
  <c r="KP27" i="12"/>
  <c r="KQ27" i="12"/>
  <c r="KR27" i="12"/>
  <c r="KS27" i="12"/>
  <c r="KT27" i="12"/>
  <c r="KU27" i="12"/>
  <c r="KV27" i="12"/>
  <c r="KW27" i="12"/>
  <c r="HP29" i="12"/>
  <c r="HQ29" i="12"/>
  <c r="HR29" i="12"/>
  <c r="HS29" i="12"/>
  <c r="HT29" i="12"/>
  <c r="HU29" i="12"/>
  <c r="HV29" i="12"/>
  <c r="HW29" i="12"/>
  <c r="HX29" i="12"/>
  <c r="HY29" i="12"/>
  <c r="HZ29" i="12"/>
  <c r="IA29" i="12"/>
  <c r="IB29" i="12"/>
  <c r="IC29" i="12"/>
  <c r="ID29" i="12"/>
  <c r="IE29" i="12"/>
  <c r="IF29" i="12"/>
  <c r="IG29" i="12"/>
  <c r="IH29" i="12"/>
  <c r="II29" i="12"/>
  <c r="IJ29" i="12"/>
  <c r="IK29" i="12"/>
  <c r="IL29" i="12"/>
  <c r="IM29" i="12"/>
  <c r="IN29" i="12"/>
  <c r="IO29" i="12"/>
  <c r="IP29" i="12"/>
  <c r="IQ29" i="12"/>
  <c r="IR29" i="12"/>
  <c r="IS29" i="12"/>
  <c r="IT29" i="12"/>
  <c r="IU29" i="12"/>
  <c r="IV29" i="12"/>
  <c r="IW29" i="12"/>
  <c r="IX29" i="12"/>
  <c r="IY29" i="12"/>
  <c r="IZ29" i="12"/>
  <c r="JA29" i="12"/>
  <c r="JB29" i="12"/>
  <c r="JC29" i="12"/>
  <c r="JD29" i="12"/>
  <c r="JE29" i="12"/>
  <c r="JF29" i="12"/>
  <c r="JG29" i="12"/>
  <c r="JH29" i="12"/>
  <c r="JI29" i="12"/>
  <c r="JJ29" i="12"/>
  <c r="JK29" i="12"/>
  <c r="JL29" i="12"/>
  <c r="JM29" i="12"/>
  <c r="JN29" i="12"/>
  <c r="JO29" i="12"/>
  <c r="JP29" i="12"/>
  <c r="JQ29" i="12"/>
  <c r="JR29" i="12"/>
  <c r="JS29" i="12"/>
  <c r="JT29" i="12"/>
  <c r="JU29" i="12"/>
  <c r="JV29" i="12"/>
  <c r="JW29" i="12"/>
  <c r="JX29" i="12"/>
  <c r="JY29" i="12"/>
  <c r="JZ29" i="12"/>
  <c r="KA29" i="12"/>
  <c r="KB29" i="12"/>
  <c r="KC29" i="12"/>
  <c r="KD29" i="12"/>
  <c r="KE29" i="12"/>
  <c r="KF29" i="12"/>
  <c r="KG29" i="12"/>
  <c r="KH29" i="12"/>
  <c r="KI29" i="12"/>
  <c r="KJ29" i="12"/>
  <c r="KK29" i="12"/>
  <c r="KL29" i="12"/>
  <c r="KM29" i="12"/>
  <c r="KN29" i="12"/>
  <c r="KO29" i="12"/>
  <c r="KP29" i="12"/>
  <c r="KQ29" i="12"/>
  <c r="KR29" i="12"/>
  <c r="KS29" i="12"/>
  <c r="KT29" i="12"/>
  <c r="KU29" i="12"/>
  <c r="KV29" i="12"/>
  <c r="KW29" i="12"/>
  <c r="HP30" i="12"/>
  <c r="HQ30" i="12"/>
  <c r="HR30" i="12"/>
  <c r="HS30" i="12"/>
  <c r="HT30" i="12"/>
  <c r="HU30" i="12"/>
  <c r="HV30" i="12"/>
  <c r="HV28" i="12" s="1"/>
  <c r="HW30" i="12"/>
  <c r="HX30" i="12"/>
  <c r="HY30" i="12"/>
  <c r="HZ30" i="12"/>
  <c r="IA30" i="12"/>
  <c r="IB30" i="12"/>
  <c r="IB28" i="12" s="1"/>
  <c r="IC30" i="12"/>
  <c r="ID30" i="12"/>
  <c r="IE30" i="12"/>
  <c r="IF30" i="12"/>
  <c r="IG30" i="12"/>
  <c r="IH30" i="12"/>
  <c r="II30" i="12"/>
  <c r="IJ30" i="12"/>
  <c r="IK30" i="12"/>
  <c r="IL30" i="12"/>
  <c r="IM30" i="12"/>
  <c r="IN30" i="12"/>
  <c r="IN28" i="12" s="1"/>
  <c r="IO30" i="12"/>
  <c r="IP30" i="12"/>
  <c r="IQ30" i="12"/>
  <c r="IR30" i="12"/>
  <c r="IS30" i="12"/>
  <c r="IT30" i="12"/>
  <c r="IT28" i="12" s="1"/>
  <c r="IU30" i="12"/>
  <c r="IV30" i="12"/>
  <c r="IW30" i="12"/>
  <c r="IX30" i="12"/>
  <c r="IY30" i="12"/>
  <c r="IZ30" i="12"/>
  <c r="JA30" i="12"/>
  <c r="JB30" i="12"/>
  <c r="JC30" i="12"/>
  <c r="JD30" i="12"/>
  <c r="JE30" i="12"/>
  <c r="JF30" i="12"/>
  <c r="JG30" i="12"/>
  <c r="JH30" i="12"/>
  <c r="JI30" i="12"/>
  <c r="JJ30" i="12"/>
  <c r="JK30" i="12"/>
  <c r="JL30" i="12"/>
  <c r="JM30" i="12"/>
  <c r="JN30" i="12"/>
  <c r="JO30" i="12"/>
  <c r="JP30" i="12"/>
  <c r="JQ30" i="12"/>
  <c r="JR30" i="12"/>
  <c r="JS30" i="12"/>
  <c r="JT30" i="12"/>
  <c r="JU30" i="12"/>
  <c r="JV30" i="12"/>
  <c r="JW30" i="12"/>
  <c r="JX30" i="12"/>
  <c r="JY30" i="12"/>
  <c r="JZ30" i="12"/>
  <c r="KA30" i="12"/>
  <c r="KB30" i="12"/>
  <c r="KC30" i="12"/>
  <c r="KD30" i="12"/>
  <c r="KE30" i="12"/>
  <c r="KF30" i="12"/>
  <c r="KG30" i="12"/>
  <c r="KH30" i="12"/>
  <c r="KI30" i="12"/>
  <c r="KJ30" i="12"/>
  <c r="KK30" i="12"/>
  <c r="KL30" i="12"/>
  <c r="KM30" i="12"/>
  <c r="KN30" i="12"/>
  <c r="KO30" i="12"/>
  <c r="KP30" i="12"/>
  <c r="KQ30" i="12"/>
  <c r="KR30" i="12"/>
  <c r="KS30" i="12"/>
  <c r="KT30" i="12"/>
  <c r="KU30" i="12"/>
  <c r="KV30" i="12"/>
  <c r="KW30" i="12"/>
  <c r="HP31" i="12"/>
  <c r="HQ31" i="12"/>
  <c r="HR31" i="12"/>
  <c r="HS31" i="12"/>
  <c r="HT31" i="12"/>
  <c r="HU31" i="12"/>
  <c r="HV31" i="12"/>
  <c r="HW31" i="12"/>
  <c r="HX31" i="12"/>
  <c r="HY31" i="12"/>
  <c r="HZ31" i="12"/>
  <c r="IA31" i="12"/>
  <c r="IB31" i="12"/>
  <c r="IC31" i="12"/>
  <c r="ID31" i="12"/>
  <c r="IE31" i="12"/>
  <c r="IF31" i="12"/>
  <c r="IG31" i="12"/>
  <c r="IH31" i="12"/>
  <c r="II31" i="12"/>
  <c r="IJ31" i="12"/>
  <c r="IK31" i="12"/>
  <c r="IL31" i="12"/>
  <c r="IM31" i="12"/>
  <c r="IN31" i="12"/>
  <c r="IO31" i="12"/>
  <c r="IP31" i="12"/>
  <c r="IQ31" i="12"/>
  <c r="IR31" i="12"/>
  <c r="IS31" i="12"/>
  <c r="IT31" i="12"/>
  <c r="IU31" i="12"/>
  <c r="IV31" i="12"/>
  <c r="IW31" i="12"/>
  <c r="IX31" i="12"/>
  <c r="IY31" i="12"/>
  <c r="IZ31" i="12"/>
  <c r="JA31" i="12"/>
  <c r="JB31" i="12"/>
  <c r="JC31" i="12"/>
  <c r="JD31" i="12"/>
  <c r="JE31" i="12"/>
  <c r="JF31" i="12"/>
  <c r="JG31" i="12"/>
  <c r="JH31" i="12"/>
  <c r="JI31" i="12"/>
  <c r="JJ31" i="12"/>
  <c r="JK31" i="12"/>
  <c r="JL31" i="12"/>
  <c r="JM31" i="12"/>
  <c r="JN31" i="12"/>
  <c r="JO31" i="12"/>
  <c r="JP31" i="12"/>
  <c r="JQ31" i="12"/>
  <c r="JR31" i="12"/>
  <c r="JS31" i="12"/>
  <c r="JT31" i="12"/>
  <c r="JU31" i="12"/>
  <c r="JV31" i="12"/>
  <c r="JW31" i="12"/>
  <c r="JX31" i="12"/>
  <c r="JY31" i="12"/>
  <c r="JZ31" i="12"/>
  <c r="KA31" i="12"/>
  <c r="KB31" i="12"/>
  <c r="KC31" i="12"/>
  <c r="KD31" i="12"/>
  <c r="KE31" i="12"/>
  <c r="KF31" i="12"/>
  <c r="KG31" i="12"/>
  <c r="KH31" i="12"/>
  <c r="KI31" i="12"/>
  <c r="KJ31" i="12"/>
  <c r="KK31" i="12"/>
  <c r="KL31" i="12"/>
  <c r="KM31" i="12"/>
  <c r="KN31" i="12"/>
  <c r="KO31" i="12"/>
  <c r="KP31" i="12"/>
  <c r="KQ31" i="12"/>
  <c r="KR31" i="12"/>
  <c r="KS31" i="12"/>
  <c r="KT31" i="12"/>
  <c r="KU31" i="12"/>
  <c r="KV31" i="12"/>
  <c r="KW31" i="12"/>
  <c r="HP32" i="12"/>
  <c r="HQ32" i="12"/>
  <c r="HR32" i="12"/>
  <c r="HS32" i="12"/>
  <c r="HT32" i="12"/>
  <c r="HU32" i="12"/>
  <c r="HV32" i="12"/>
  <c r="HW32" i="12"/>
  <c r="HX32" i="12"/>
  <c r="HY32" i="12"/>
  <c r="HZ32" i="12"/>
  <c r="IA32" i="12"/>
  <c r="IB32" i="12"/>
  <c r="IC32" i="12"/>
  <c r="ID32" i="12"/>
  <c r="IE32" i="12"/>
  <c r="IF32" i="12"/>
  <c r="IG32" i="12"/>
  <c r="IH32" i="12"/>
  <c r="II32" i="12"/>
  <c r="IJ32" i="12"/>
  <c r="IK32" i="12"/>
  <c r="IL32" i="12"/>
  <c r="IM32" i="12"/>
  <c r="IN32" i="12"/>
  <c r="IO32" i="12"/>
  <c r="IP32" i="12"/>
  <c r="IQ32" i="12"/>
  <c r="IR32" i="12"/>
  <c r="IS32" i="12"/>
  <c r="IT32" i="12"/>
  <c r="IU32" i="12"/>
  <c r="IV32" i="12"/>
  <c r="IW32" i="12"/>
  <c r="IX32" i="12"/>
  <c r="IY32" i="12"/>
  <c r="IZ32" i="12"/>
  <c r="JA32" i="12"/>
  <c r="JB32" i="12"/>
  <c r="JC32" i="12"/>
  <c r="JD32" i="12"/>
  <c r="JE32" i="12"/>
  <c r="JF32" i="12"/>
  <c r="JG32" i="12"/>
  <c r="JH32" i="12"/>
  <c r="JI32" i="12"/>
  <c r="JJ32" i="12"/>
  <c r="JK32" i="12"/>
  <c r="JL32" i="12"/>
  <c r="JM32" i="12"/>
  <c r="JN32" i="12"/>
  <c r="JO32" i="12"/>
  <c r="JP32" i="12"/>
  <c r="JQ32" i="12"/>
  <c r="JR32" i="12"/>
  <c r="JS32" i="12"/>
  <c r="JT32" i="12"/>
  <c r="JU32" i="12"/>
  <c r="JV32" i="12"/>
  <c r="JW32" i="12"/>
  <c r="JX32" i="12"/>
  <c r="JY32" i="12"/>
  <c r="JZ32" i="12"/>
  <c r="KA32" i="12"/>
  <c r="KB32" i="12"/>
  <c r="KC32" i="12"/>
  <c r="KD32" i="12"/>
  <c r="KE32" i="12"/>
  <c r="KF32" i="12"/>
  <c r="KG32" i="12"/>
  <c r="KH32" i="12"/>
  <c r="KI32" i="12"/>
  <c r="KJ32" i="12"/>
  <c r="KK32" i="12"/>
  <c r="KL32" i="12"/>
  <c r="KM32" i="12"/>
  <c r="KN32" i="12"/>
  <c r="KO32" i="12"/>
  <c r="KP32" i="12"/>
  <c r="KQ32" i="12"/>
  <c r="KR32" i="12"/>
  <c r="KS32" i="12"/>
  <c r="KT32" i="12"/>
  <c r="KU32" i="12"/>
  <c r="KV32" i="12"/>
  <c r="KW32" i="12"/>
  <c r="HP33" i="12"/>
  <c r="HQ33" i="12"/>
  <c r="HR33" i="12"/>
  <c r="HS33" i="12"/>
  <c r="HT33" i="12"/>
  <c r="HU33" i="12"/>
  <c r="HV33" i="12"/>
  <c r="HW33" i="12"/>
  <c r="HX33" i="12"/>
  <c r="HY33" i="12"/>
  <c r="HZ33" i="12"/>
  <c r="IA33" i="12"/>
  <c r="IB33" i="12"/>
  <c r="IC33" i="12"/>
  <c r="ID33" i="12"/>
  <c r="IE33" i="12"/>
  <c r="IF33" i="12"/>
  <c r="IG33" i="12"/>
  <c r="IH33" i="12"/>
  <c r="II33" i="12"/>
  <c r="IJ33" i="12"/>
  <c r="IK33" i="12"/>
  <c r="IL33" i="12"/>
  <c r="IM33" i="12"/>
  <c r="IN33" i="12"/>
  <c r="IO33" i="12"/>
  <c r="IP33" i="12"/>
  <c r="IQ33" i="12"/>
  <c r="IR33" i="12"/>
  <c r="IS33" i="12"/>
  <c r="IT33" i="12"/>
  <c r="IU33" i="12"/>
  <c r="IV33" i="12"/>
  <c r="IW33" i="12"/>
  <c r="IX33" i="12"/>
  <c r="IY33" i="12"/>
  <c r="IZ33" i="12"/>
  <c r="JA33" i="12"/>
  <c r="JB33" i="12"/>
  <c r="JC33" i="12"/>
  <c r="JD33" i="12"/>
  <c r="JE33" i="12"/>
  <c r="JF33" i="12"/>
  <c r="JG33" i="12"/>
  <c r="JH33" i="12"/>
  <c r="JI33" i="12"/>
  <c r="JJ33" i="12"/>
  <c r="JK33" i="12"/>
  <c r="JL33" i="12"/>
  <c r="JM33" i="12"/>
  <c r="JN33" i="12"/>
  <c r="JO33" i="12"/>
  <c r="JP33" i="12"/>
  <c r="JQ33" i="12"/>
  <c r="JR33" i="12"/>
  <c r="JS33" i="12"/>
  <c r="JT33" i="12"/>
  <c r="JU33" i="12"/>
  <c r="JV33" i="12"/>
  <c r="JW33" i="12"/>
  <c r="JX33" i="12"/>
  <c r="JY33" i="12"/>
  <c r="JZ33" i="12"/>
  <c r="KA33" i="12"/>
  <c r="KB33" i="12"/>
  <c r="KC33" i="12"/>
  <c r="KD33" i="12"/>
  <c r="KE33" i="12"/>
  <c r="KF33" i="12"/>
  <c r="KG33" i="12"/>
  <c r="KH33" i="12"/>
  <c r="KI33" i="12"/>
  <c r="KJ33" i="12"/>
  <c r="KK33" i="12"/>
  <c r="KL33" i="12"/>
  <c r="KM33" i="12"/>
  <c r="KN33" i="12"/>
  <c r="KO33" i="12"/>
  <c r="KP33" i="12"/>
  <c r="KQ33" i="12"/>
  <c r="KR33" i="12"/>
  <c r="KS33" i="12"/>
  <c r="KT33" i="12"/>
  <c r="KU33" i="12"/>
  <c r="KV33" i="12"/>
  <c r="KW33" i="12"/>
  <c r="HP34" i="12"/>
  <c r="HQ34" i="12"/>
  <c r="HR34" i="12"/>
  <c r="HS34" i="12"/>
  <c r="HT34" i="12"/>
  <c r="HU34" i="12"/>
  <c r="HV34" i="12"/>
  <c r="HW34" i="12"/>
  <c r="HX34" i="12"/>
  <c r="HY34" i="12"/>
  <c r="HZ34" i="12"/>
  <c r="HZ28" i="12" s="1"/>
  <c r="IA34" i="12"/>
  <c r="IB34" i="12"/>
  <c r="IC34" i="12"/>
  <c r="ID34" i="12"/>
  <c r="IE34" i="12"/>
  <c r="IF34" i="12"/>
  <c r="IF28" i="12" s="1"/>
  <c r="IG34" i="12"/>
  <c r="IH34" i="12"/>
  <c r="II34" i="12"/>
  <c r="IJ34" i="12"/>
  <c r="IK34" i="12"/>
  <c r="IL34" i="12"/>
  <c r="IM34" i="12"/>
  <c r="IN34" i="12"/>
  <c r="IO34" i="12"/>
  <c r="IP34" i="12"/>
  <c r="IQ34" i="12"/>
  <c r="IR34" i="12"/>
  <c r="IR28" i="12" s="1"/>
  <c r="IS34" i="12"/>
  <c r="IT34" i="12"/>
  <c r="IU34" i="12"/>
  <c r="IV34" i="12"/>
  <c r="IW34" i="12"/>
  <c r="IX34" i="12"/>
  <c r="IY34" i="12"/>
  <c r="IZ34" i="12"/>
  <c r="JA34" i="12"/>
  <c r="JB34" i="12"/>
  <c r="JC34" i="12"/>
  <c r="JD34" i="12"/>
  <c r="JE34" i="12"/>
  <c r="JF34" i="12"/>
  <c r="JG34" i="12"/>
  <c r="JH34" i="12"/>
  <c r="JI34" i="12"/>
  <c r="JJ34" i="12"/>
  <c r="JK34" i="12"/>
  <c r="JL34" i="12"/>
  <c r="JM34" i="12"/>
  <c r="JN34" i="12"/>
  <c r="JO34" i="12"/>
  <c r="JP34" i="12"/>
  <c r="JQ34" i="12"/>
  <c r="JR34" i="12"/>
  <c r="JS34" i="12"/>
  <c r="JT34" i="12"/>
  <c r="JU34" i="12"/>
  <c r="JV34" i="12"/>
  <c r="JW34" i="12"/>
  <c r="JX34" i="12"/>
  <c r="JY34" i="12"/>
  <c r="JZ34" i="12"/>
  <c r="KA34" i="12"/>
  <c r="KB34" i="12"/>
  <c r="KC34" i="12"/>
  <c r="KD34" i="12"/>
  <c r="KE34" i="12"/>
  <c r="KF34" i="12"/>
  <c r="KG34" i="12"/>
  <c r="KH34" i="12"/>
  <c r="KI34" i="12"/>
  <c r="KJ34" i="12"/>
  <c r="KK34" i="12"/>
  <c r="KL34" i="12"/>
  <c r="KM34" i="12"/>
  <c r="KN34" i="12"/>
  <c r="KO34" i="12"/>
  <c r="KP34" i="12"/>
  <c r="KQ34" i="12"/>
  <c r="KR34" i="12"/>
  <c r="KS34" i="12"/>
  <c r="KT34" i="12"/>
  <c r="KU34" i="12"/>
  <c r="KV34" i="12"/>
  <c r="KW34" i="12"/>
  <c r="HP35" i="12"/>
  <c r="HQ35" i="12"/>
  <c r="HR35" i="12"/>
  <c r="HS35" i="12"/>
  <c r="HT35" i="12"/>
  <c r="HU35" i="12"/>
  <c r="HV35" i="12"/>
  <c r="HW35" i="12"/>
  <c r="HX35" i="12"/>
  <c r="HY35" i="12"/>
  <c r="HZ35" i="12"/>
  <c r="IA35" i="12"/>
  <c r="IB35" i="12"/>
  <c r="IC35" i="12"/>
  <c r="ID35" i="12"/>
  <c r="IE35" i="12"/>
  <c r="IF35" i="12"/>
  <c r="IG35" i="12"/>
  <c r="IH35" i="12"/>
  <c r="II35" i="12"/>
  <c r="IJ35" i="12"/>
  <c r="IK35" i="12"/>
  <c r="IL35" i="12"/>
  <c r="IM35" i="12"/>
  <c r="IN35" i="12"/>
  <c r="IO35" i="12"/>
  <c r="IP35" i="12"/>
  <c r="IQ35" i="12"/>
  <c r="IR35" i="12"/>
  <c r="IS35" i="12"/>
  <c r="IT35" i="12"/>
  <c r="IU35" i="12"/>
  <c r="IV35" i="12"/>
  <c r="IW35" i="12"/>
  <c r="IX35" i="12"/>
  <c r="IY35" i="12"/>
  <c r="IZ35" i="12"/>
  <c r="JA35" i="12"/>
  <c r="JB35" i="12"/>
  <c r="JC35" i="12"/>
  <c r="JD35" i="12"/>
  <c r="JE35" i="12"/>
  <c r="JF35" i="12"/>
  <c r="JG35" i="12"/>
  <c r="JH35" i="12"/>
  <c r="JI35" i="12"/>
  <c r="JJ35" i="12"/>
  <c r="JK35" i="12"/>
  <c r="JL35" i="12"/>
  <c r="JM35" i="12"/>
  <c r="JN35" i="12"/>
  <c r="JO35" i="12"/>
  <c r="JP35" i="12"/>
  <c r="JQ35" i="12"/>
  <c r="JR35" i="12"/>
  <c r="JS35" i="12"/>
  <c r="JT35" i="12"/>
  <c r="JU35" i="12"/>
  <c r="JV35" i="12"/>
  <c r="JW35" i="12"/>
  <c r="JX35" i="12"/>
  <c r="JY35" i="12"/>
  <c r="JZ35" i="12"/>
  <c r="KA35" i="12"/>
  <c r="KB35" i="12"/>
  <c r="KC35" i="12"/>
  <c r="KD35" i="12"/>
  <c r="KE35" i="12"/>
  <c r="KF35" i="12"/>
  <c r="KG35" i="12"/>
  <c r="KH35" i="12"/>
  <c r="KI35" i="12"/>
  <c r="KJ35" i="12"/>
  <c r="KK35" i="12"/>
  <c r="KL35" i="12"/>
  <c r="KM35" i="12"/>
  <c r="KN35" i="12"/>
  <c r="KO35" i="12"/>
  <c r="KP35" i="12"/>
  <c r="KQ35" i="12"/>
  <c r="KR35" i="12"/>
  <c r="KS35" i="12"/>
  <c r="KT35" i="12"/>
  <c r="KU35" i="12"/>
  <c r="KV35" i="12"/>
  <c r="KW35" i="12"/>
  <c r="HP36" i="12"/>
  <c r="HQ36" i="12"/>
  <c r="HR36" i="12"/>
  <c r="HS36" i="12"/>
  <c r="HT36" i="12"/>
  <c r="HU36" i="12"/>
  <c r="HV36" i="12"/>
  <c r="HW36" i="12"/>
  <c r="HX36" i="12"/>
  <c r="HY36" i="12"/>
  <c r="HZ36" i="12"/>
  <c r="IA36" i="12"/>
  <c r="IB36" i="12"/>
  <c r="IC36" i="12"/>
  <c r="ID36" i="12"/>
  <c r="IE36" i="12"/>
  <c r="IF36" i="12"/>
  <c r="IG36" i="12"/>
  <c r="IH36" i="12"/>
  <c r="II36" i="12"/>
  <c r="IJ36" i="12"/>
  <c r="IK36" i="12"/>
  <c r="IL36" i="12"/>
  <c r="IM36" i="12"/>
  <c r="IN36" i="12"/>
  <c r="IO36" i="12"/>
  <c r="IP36" i="12"/>
  <c r="IQ36" i="12"/>
  <c r="IR36" i="12"/>
  <c r="IS36" i="12"/>
  <c r="IT36" i="12"/>
  <c r="IU36" i="12"/>
  <c r="IV36" i="12"/>
  <c r="IW36" i="12"/>
  <c r="IX36" i="12"/>
  <c r="IY36" i="12"/>
  <c r="IZ36" i="12"/>
  <c r="JA36" i="12"/>
  <c r="JB36" i="12"/>
  <c r="JC36" i="12"/>
  <c r="JD36" i="12"/>
  <c r="JE36" i="12"/>
  <c r="JF36" i="12"/>
  <c r="JG36" i="12"/>
  <c r="JH36" i="12"/>
  <c r="JI36" i="12"/>
  <c r="JJ36" i="12"/>
  <c r="JK36" i="12"/>
  <c r="JL36" i="12"/>
  <c r="JM36" i="12"/>
  <c r="JN36" i="12"/>
  <c r="JO36" i="12"/>
  <c r="JP36" i="12"/>
  <c r="JQ36" i="12"/>
  <c r="JR36" i="12"/>
  <c r="JS36" i="12"/>
  <c r="JT36" i="12"/>
  <c r="JU36" i="12"/>
  <c r="JV36" i="12"/>
  <c r="JW36" i="12"/>
  <c r="JX36" i="12"/>
  <c r="JY36" i="12"/>
  <c r="JZ36" i="12"/>
  <c r="KA36" i="12"/>
  <c r="KB36" i="12"/>
  <c r="KC36" i="12"/>
  <c r="KD36" i="12"/>
  <c r="KE36" i="12"/>
  <c r="KF36" i="12"/>
  <c r="KG36" i="12"/>
  <c r="KH36" i="12"/>
  <c r="KI36" i="12"/>
  <c r="KJ36" i="12"/>
  <c r="KK36" i="12"/>
  <c r="KL36" i="12"/>
  <c r="KM36" i="12"/>
  <c r="KN36" i="12"/>
  <c r="KO36" i="12"/>
  <c r="KP36" i="12"/>
  <c r="KQ36" i="12"/>
  <c r="KR36" i="12"/>
  <c r="KS36" i="12"/>
  <c r="KT36" i="12"/>
  <c r="KU36" i="12"/>
  <c r="KV36" i="12"/>
  <c r="KW36" i="12"/>
  <c r="HP38" i="12"/>
  <c r="HQ38" i="12"/>
  <c r="HR38" i="12"/>
  <c r="HS38" i="12"/>
  <c r="HT38" i="12"/>
  <c r="HT37" i="12" s="1"/>
  <c r="HU38" i="12"/>
  <c r="HV38" i="12"/>
  <c r="HW38" i="12"/>
  <c r="HX38" i="12"/>
  <c r="HY38" i="12"/>
  <c r="HZ38" i="12"/>
  <c r="HZ37" i="12" s="1"/>
  <c r="HZ44" i="12" s="1"/>
  <c r="IA38" i="12"/>
  <c r="IB38" i="12"/>
  <c r="IC38" i="12"/>
  <c r="ID38" i="12"/>
  <c r="IE38" i="12"/>
  <c r="IF38" i="12"/>
  <c r="IG38" i="12"/>
  <c r="IH38" i="12"/>
  <c r="II38" i="12"/>
  <c r="IJ38" i="12"/>
  <c r="IK38" i="12"/>
  <c r="IL38" i="12"/>
  <c r="IL37" i="12" s="1"/>
  <c r="IM38" i="12"/>
  <c r="IN38" i="12"/>
  <c r="IO38" i="12"/>
  <c r="IP38" i="12"/>
  <c r="IQ38" i="12"/>
  <c r="IR38" i="12"/>
  <c r="IR37" i="12" s="1"/>
  <c r="IR44" i="12" s="1"/>
  <c r="IS38" i="12"/>
  <c r="IT38" i="12"/>
  <c r="IU38" i="12"/>
  <c r="IV38" i="12"/>
  <c r="IW38" i="12"/>
  <c r="IX38" i="12"/>
  <c r="IY38" i="12"/>
  <c r="IZ38" i="12"/>
  <c r="JA38" i="12"/>
  <c r="JB38" i="12"/>
  <c r="JC38" i="12"/>
  <c r="JD38" i="12"/>
  <c r="JE38" i="12"/>
  <c r="JF38" i="12"/>
  <c r="JG38" i="12"/>
  <c r="JH38" i="12"/>
  <c r="JI38" i="12"/>
  <c r="JJ38" i="12"/>
  <c r="JK38" i="12"/>
  <c r="JL38" i="12"/>
  <c r="JM38" i="12"/>
  <c r="JN38" i="12"/>
  <c r="JO38" i="12"/>
  <c r="JP38" i="12"/>
  <c r="JQ38" i="12"/>
  <c r="JR38" i="12"/>
  <c r="JS38" i="12"/>
  <c r="JT38" i="12"/>
  <c r="JU38" i="12"/>
  <c r="JV38" i="12"/>
  <c r="JW38" i="12"/>
  <c r="JX38" i="12"/>
  <c r="JY38" i="12"/>
  <c r="JZ38" i="12"/>
  <c r="KA38" i="12"/>
  <c r="KB38" i="12"/>
  <c r="KC38" i="12"/>
  <c r="KD38" i="12"/>
  <c r="KE38" i="12"/>
  <c r="KF38" i="12"/>
  <c r="KG38" i="12"/>
  <c r="KH38" i="12"/>
  <c r="KI38" i="12"/>
  <c r="KJ38" i="12"/>
  <c r="KK38" i="12"/>
  <c r="KL38" i="12"/>
  <c r="KM38" i="12"/>
  <c r="KN38" i="12"/>
  <c r="KO38" i="12"/>
  <c r="KP38" i="12"/>
  <c r="KQ38" i="12"/>
  <c r="KR38" i="12"/>
  <c r="KS38" i="12"/>
  <c r="KT38" i="12"/>
  <c r="KU38" i="12"/>
  <c r="KV38" i="12"/>
  <c r="KW38" i="12"/>
  <c r="HP39" i="12"/>
  <c r="HQ39" i="12"/>
  <c r="HR39" i="12"/>
  <c r="HR37" i="12" s="1"/>
  <c r="HS39" i="12"/>
  <c r="HT39" i="12"/>
  <c r="HU39" i="12"/>
  <c r="HV39" i="12"/>
  <c r="HW39" i="12"/>
  <c r="HX39" i="12"/>
  <c r="HX37" i="12" s="1"/>
  <c r="HY39" i="12"/>
  <c r="HZ39" i="12"/>
  <c r="IA39" i="12"/>
  <c r="IB39" i="12"/>
  <c r="IC39" i="12"/>
  <c r="ID39" i="12"/>
  <c r="ID37" i="12" s="1"/>
  <c r="IE39" i="12"/>
  <c r="IF39" i="12"/>
  <c r="IG39" i="12"/>
  <c r="IH39" i="12"/>
  <c r="II39" i="12"/>
  <c r="IJ39" i="12"/>
  <c r="IJ37" i="12" s="1"/>
  <c r="IK39" i="12"/>
  <c r="IL39" i="12"/>
  <c r="IM39" i="12"/>
  <c r="IN39" i="12"/>
  <c r="IO39" i="12"/>
  <c r="IP39" i="12"/>
  <c r="IP37" i="12" s="1"/>
  <c r="IQ39" i="12"/>
  <c r="IR39" i="12"/>
  <c r="IS39" i="12"/>
  <c r="IT39" i="12"/>
  <c r="IU39" i="12"/>
  <c r="IV39" i="12"/>
  <c r="IW39" i="12"/>
  <c r="IX39" i="12"/>
  <c r="IY39" i="12"/>
  <c r="IZ39" i="12"/>
  <c r="JA39" i="12"/>
  <c r="JB39" i="12"/>
  <c r="JC39" i="12"/>
  <c r="JD39" i="12"/>
  <c r="JE39" i="12"/>
  <c r="JF39" i="12"/>
  <c r="JG39" i="12"/>
  <c r="JH39" i="12"/>
  <c r="JI39" i="12"/>
  <c r="JJ39" i="12"/>
  <c r="JK39" i="12"/>
  <c r="JL39" i="12"/>
  <c r="JM39" i="12"/>
  <c r="JN39" i="12"/>
  <c r="JO39" i="12"/>
  <c r="JP39" i="12"/>
  <c r="JQ39" i="12"/>
  <c r="JR39" i="12"/>
  <c r="JS39" i="12"/>
  <c r="JT39" i="12"/>
  <c r="JU39" i="12"/>
  <c r="JV39" i="12"/>
  <c r="JW39" i="12"/>
  <c r="JX39" i="12"/>
  <c r="JY39" i="12"/>
  <c r="JZ39" i="12"/>
  <c r="KA39" i="12"/>
  <c r="KB39" i="12"/>
  <c r="KC39" i="12"/>
  <c r="KD39" i="12"/>
  <c r="KE39" i="12"/>
  <c r="KF39" i="12"/>
  <c r="KG39" i="12"/>
  <c r="KH39" i="12"/>
  <c r="KI39" i="12"/>
  <c r="KJ39" i="12"/>
  <c r="KK39" i="12"/>
  <c r="KL39" i="12"/>
  <c r="KM39" i="12"/>
  <c r="KN39" i="12"/>
  <c r="KO39" i="12"/>
  <c r="KP39" i="12"/>
  <c r="KQ39" i="12"/>
  <c r="KR39" i="12"/>
  <c r="KS39" i="12"/>
  <c r="KT39" i="12"/>
  <c r="KU39" i="12"/>
  <c r="KV39" i="12"/>
  <c r="KW39" i="12"/>
  <c r="HP40" i="12"/>
  <c r="HP37" i="12" s="1"/>
  <c r="HQ40" i="12"/>
  <c r="HR40" i="12"/>
  <c r="HS40" i="12"/>
  <c r="HT40" i="12"/>
  <c r="HU40" i="12"/>
  <c r="HV40" i="12"/>
  <c r="HV37" i="12" s="1"/>
  <c r="HW40" i="12"/>
  <c r="HX40" i="12"/>
  <c r="HY40" i="12"/>
  <c r="HZ40" i="12"/>
  <c r="IA40" i="12"/>
  <c r="IB40" i="12"/>
  <c r="IC40" i="12"/>
  <c r="IC37" i="12" s="1"/>
  <c r="ID40" i="12"/>
  <c r="IE40" i="12"/>
  <c r="IF40" i="12"/>
  <c r="IG40" i="12"/>
  <c r="IH40" i="12"/>
  <c r="IH37" i="12" s="1"/>
  <c r="II40" i="12"/>
  <c r="II37" i="12" s="1"/>
  <c r="IJ40" i="12"/>
  <c r="IK40" i="12"/>
  <c r="IL40" i="12"/>
  <c r="IM40" i="12"/>
  <c r="IN40" i="12"/>
  <c r="IN37" i="12" s="1"/>
  <c r="IO40" i="12"/>
  <c r="IP40" i="12"/>
  <c r="IQ40" i="12"/>
  <c r="IR40" i="12"/>
  <c r="IS40" i="12"/>
  <c r="IT40" i="12"/>
  <c r="IT37" i="12" s="1"/>
  <c r="IU40" i="12"/>
  <c r="IV40" i="12"/>
  <c r="IW40" i="12"/>
  <c r="IX40" i="12"/>
  <c r="IY40" i="12"/>
  <c r="IZ40" i="12"/>
  <c r="JA40" i="12"/>
  <c r="JB40" i="12"/>
  <c r="JC40" i="12"/>
  <c r="JD40" i="12"/>
  <c r="JE40" i="12"/>
  <c r="JF40" i="12"/>
  <c r="JG40" i="12"/>
  <c r="JH40" i="12"/>
  <c r="JI40" i="12"/>
  <c r="JJ40" i="12"/>
  <c r="JK40" i="12"/>
  <c r="JL40" i="12"/>
  <c r="JM40" i="12"/>
  <c r="JN40" i="12"/>
  <c r="JO40" i="12"/>
  <c r="JP40" i="12"/>
  <c r="JQ40" i="12"/>
  <c r="JR40" i="12"/>
  <c r="JS40" i="12"/>
  <c r="JT40" i="12"/>
  <c r="JU40" i="12"/>
  <c r="JV40" i="12"/>
  <c r="JW40" i="12"/>
  <c r="JX40" i="12"/>
  <c r="JY40" i="12"/>
  <c r="JZ40" i="12"/>
  <c r="KA40" i="12"/>
  <c r="KB40" i="12"/>
  <c r="KC40" i="12"/>
  <c r="KD40" i="12"/>
  <c r="KE40" i="12"/>
  <c r="KF40" i="12"/>
  <c r="KG40" i="12"/>
  <c r="KH40" i="12"/>
  <c r="KI40" i="12"/>
  <c r="KJ40" i="12"/>
  <c r="KK40" i="12"/>
  <c r="KL40" i="12"/>
  <c r="KM40" i="12"/>
  <c r="KN40" i="12"/>
  <c r="KO40" i="12"/>
  <c r="KP40" i="12"/>
  <c r="KQ40" i="12"/>
  <c r="KR40" i="12"/>
  <c r="KS40" i="12"/>
  <c r="KT40" i="12"/>
  <c r="KU40" i="12"/>
  <c r="KV40" i="12"/>
  <c r="KW40" i="12"/>
  <c r="HP41" i="12"/>
  <c r="HQ41" i="12"/>
  <c r="HR41" i="12"/>
  <c r="HS41" i="12"/>
  <c r="HT41" i="12"/>
  <c r="HU41" i="12"/>
  <c r="HV41" i="12"/>
  <c r="HW41" i="12"/>
  <c r="HX41" i="12"/>
  <c r="HY41" i="12"/>
  <c r="HZ41" i="12"/>
  <c r="IA41" i="12"/>
  <c r="IB41" i="12"/>
  <c r="IC41" i="12"/>
  <c r="ID41" i="12"/>
  <c r="IE41" i="12"/>
  <c r="IF41" i="12"/>
  <c r="IG41" i="12"/>
  <c r="IH41" i="12"/>
  <c r="II41" i="12"/>
  <c r="IJ41" i="12"/>
  <c r="IK41" i="12"/>
  <c r="IL41" i="12"/>
  <c r="IM41" i="12"/>
  <c r="IN41" i="12"/>
  <c r="IO41" i="12"/>
  <c r="IP41" i="12"/>
  <c r="IQ41" i="12"/>
  <c r="IR41" i="12"/>
  <c r="IS41" i="12"/>
  <c r="IT41" i="12"/>
  <c r="IU41" i="12"/>
  <c r="IV41" i="12"/>
  <c r="IW41" i="12"/>
  <c r="IX41" i="12"/>
  <c r="IY41" i="12"/>
  <c r="IZ41" i="12"/>
  <c r="JA41" i="12"/>
  <c r="JB41" i="12"/>
  <c r="JC41" i="12"/>
  <c r="JD41" i="12"/>
  <c r="JE41" i="12"/>
  <c r="JF41" i="12"/>
  <c r="JG41" i="12"/>
  <c r="JH41" i="12"/>
  <c r="JI41" i="12"/>
  <c r="JJ41" i="12"/>
  <c r="JK41" i="12"/>
  <c r="JL41" i="12"/>
  <c r="JM41" i="12"/>
  <c r="JN41" i="12"/>
  <c r="JO41" i="12"/>
  <c r="JP41" i="12"/>
  <c r="JQ41" i="12"/>
  <c r="JR41" i="12"/>
  <c r="JS41" i="12"/>
  <c r="JT41" i="12"/>
  <c r="JU41" i="12"/>
  <c r="JV41" i="12"/>
  <c r="JW41" i="12"/>
  <c r="JX41" i="12"/>
  <c r="JY41" i="12"/>
  <c r="JZ41" i="12"/>
  <c r="KA41" i="12"/>
  <c r="KB41" i="12"/>
  <c r="KC41" i="12"/>
  <c r="KD41" i="12"/>
  <c r="KE41" i="12"/>
  <c r="KF41" i="12"/>
  <c r="KG41" i="12"/>
  <c r="KH41" i="12"/>
  <c r="KI41" i="12"/>
  <c r="KJ41" i="12"/>
  <c r="KK41" i="12"/>
  <c r="KL41" i="12"/>
  <c r="KM41" i="12"/>
  <c r="KN41" i="12"/>
  <c r="KO41" i="12"/>
  <c r="KP41" i="12"/>
  <c r="KQ41" i="12"/>
  <c r="KR41" i="12"/>
  <c r="KS41" i="12"/>
  <c r="KT41" i="12"/>
  <c r="KU41" i="12"/>
  <c r="KV41" i="12"/>
  <c r="KW41" i="12"/>
  <c r="HP42" i="12"/>
  <c r="HQ42" i="12"/>
  <c r="HR42" i="12"/>
  <c r="HS42" i="12"/>
  <c r="HT42" i="12"/>
  <c r="HU42" i="12"/>
  <c r="HV42" i="12"/>
  <c r="HW42" i="12"/>
  <c r="HX42" i="12"/>
  <c r="HY42" i="12"/>
  <c r="HZ42" i="12"/>
  <c r="IA42" i="12"/>
  <c r="IB42" i="12"/>
  <c r="IC42" i="12"/>
  <c r="ID42" i="12"/>
  <c r="IE42" i="12"/>
  <c r="IF42" i="12"/>
  <c r="IG42" i="12"/>
  <c r="IH42" i="12"/>
  <c r="II42" i="12"/>
  <c r="IJ42" i="12"/>
  <c r="IK42" i="12"/>
  <c r="IL42" i="12"/>
  <c r="IM42" i="12"/>
  <c r="IN42" i="12"/>
  <c r="IO42" i="12"/>
  <c r="IP42" i="12"/>
  <c r="IQ42" i="12"/>
  <c r="IR42" i="12"/>
  <c r="IS42" i="12"/>
  <c r="IT42" i="12"/>
  <c r="IU42" i="12"/>
  <c r="IV42" i="12"/>
  <c r="IW42" i="12"/>
  <c r="IX42" i="12"/>
  <c r="IY42" i="12"/>
  <c r="IZ42" i="12"/>
  <c r="JA42" i="12"/>
  <c r="JB42" i="12"/>
  <c r="JC42" i="12"/>
  <c r="JD42" i="12"/>
  <c r="JE42" i="12"/>
  <c r="JF42" i="12"/>
  <c r="JG42" i="12"/>
  <c r="JH42" i="12"/>
  <c r="JI42" i="12"/>
  <c r="JJ42" i="12"/>
  <c r="JK42" i="12"/>
  <c r="JL42" i="12"/>
  <c r="JM42" i="12"/>
  <c r="JN42" i="12"/>
  <c r="JO42" i="12"/>
  <c r="JP42" i="12"/>
  <c r="JQ42" i="12"/>
  <c r="JR42" i="12"/>
  <c r="JS42" i="12"/>
  <c r="JT42" i="12"/>
  <c r="JU42" i="12"/>
  <c r="JV42" i="12"/>
  <c r="JW42" i="12"/>
  <c r="JX42" i="12"/>
  <c r="JY42" i="12"/>
  <c r="JZ42" i="12"/>
  <c r="KA42" i="12"/>
  <c r="KB42" i="12"/>
  <c r="KC42" i="12"/>
  <c r="KD42" i="12"/>
  <c r="KE42" i="12"/>
  <c r="KF42" i="12"/>
  <c r="KG42" i="12"/>
  <c r="KH42" i="12"/>
  <c r="KI42" i="12"/>
  <c r="KJ42" i="12"/>
  <c r="KK42" i="12"/>
  <c r="KL42" i="12"/>
  <c r="KM42" i="12"/>
  <c r="KN42" i="12"/>
  <c r="KO42" i="12"/>
  <c r="KP42" i="12"/>
  <c r="KQ42" i="12"/>
  <c r="KR42" i="12"/>
  <c r="KS42" i="12"/>
  <c r="KT42" i="12"/>
  <c r="KU42" i="12"/>
  <c r="KV42" i="12"/>
  <c r="KW42" i="12"/>
  <c r="HP46" i="12"/>
  <c r="HQ46" i="12"/>
  <c r="HR46" i="12"/>
  <c r="HS46" i="12"/>
  <c r="HT46" i="12"/>
  <c r="HU46" i="12"/>
  <c r="HV46" i="12"/>
  <c r="HW46" i="12"/>
  <c r="HX46" i="12"/>
  <c r="HY46" i="12"/>
  <c r="HZ46" i="12"/>
  <c r="IA46" i="12"/>
  <c r="IB46" i="12"/>
  <c r="IC46" i="12"/>
  <c r="ID46" i="12"/>
  <c r="IE46" i="12"/>
  <c r="IF46" i="12"/>
  <c r="IG46" i="12"/>
  <c r="IH46" i="12"/>
  <c r="II46" i="12"/>
  <c r="IJ46" i="12"/>
  <c r="IK46" i="12"/>
  <c r="IL46" i="12"/>
  <c r="IM46" i="12"/>
  <c r="IN46" i="12"/>
  <c r="IO46" i="12"/>
  <c r="IP46" i="12"/>
  <c r="IQ46" i="12"/>
  <c r="IR46" i="12"/>
  <c r="IS46" i="12"/>
  <c r="IT46" i="12"/>
  <c r="IU46" i="12"/>
  <c r="IV46" i="12"/>
  <c r="IW46" i="12"/>
  <c r="IX46" i="12"/>
  <c r="IY46" i="12"/>
  <c r="IZ46" i="12"/>
  <c r="JA46" i="12"/>
  <c r="JB46" i="12"/>
  <c r="JC46" i="12"/>
  <c r="JD46" i="12"/>
  <c r="JE46" i="12"/>
  <c r="JF46" i="12"/>
  <c r="JG46" i="12"/>
  <c r="JH46" i="12"/>
  <c r="JI46" i="12"/>
  <c r="JJ46" i="12"/>
  <c r="JK46" i="12"/>
  <c r="JL46" i="12"/>
  <c r="JM46" i="12"/>
  <c r="JN46" i="12"/>
  <c r="JO46" i="12"/>
  <c r="JP46" i="12"/>
  <c r="JQ46" i="12"/>
  <c r="JR46" i="12"/>
  <c r="JS46" i="12"/>
  <c r="JT46" i="12"/>
  <c r="JU46" i="12"/>
  <c r="JV46" i="12"/>
  <c r="JW46" i="12"/>
  <c r="JX46" i="12"/>
  <c r="JY46" i="12"/>
  <c r="JZ46" i="12"/>
  <c r="KA46" i="12"/>
  <c r="KB46" i="12"/>
  <c r="KC46" i="12"/>
  <c r="KD46" i="12"/>
  <c r="KE46" i="12"/>
  <c r="KF46" i="12"/>
  <c r="KG46" i="12"/>
  <c r="KH46" i="12"/>
  <c r="KI46" i="12"/>
  <c r="KJ46" i="12"/>
  <c r="KK46" i="12"/>
  <c r="KL46" i="12"/>
  <c r="KM46" i="12"/>
  <c r="KN46" i="12"/>
  <c r="KO46" i="12"/>
  <c r="KP46" i="12"/>
  <c r="KQ46" i="12"/>
  <c r="KR46" i="12"/>
  <c r="KS46" i="12"/>
  <c r="KT46" i="12"/>
  <c r="KU46" i="12"/>
  <c r="KV46" i="12"/>
  <c r="KW46" i="12"/>
  <c r="GB4" i="12"/>
  <c r="GC4" i="12"/>
  <c r="GD4" i="12"/>
  <c r="GE4" i="12"/>
  <c r="GF4" i="12"/>
  <c r="GG4" i="12"/>
  <c r="GH4" i="12"/>
  <c r="GI4" i="12"/>
  <c r="GJ4" i="12"/>
  <c r="GK4" i="12"/>
  <c r="GL4" i="12"/>
  <c r="GM4" i="12"/>
  <c r="GN4" i="12"/>
  <c r="GO4" i="12"/>
  <c r="GP4" i="12"/>
  <c r="GQ4" i="12"/>
  <c r="GR4" i="12"/>
  <c r="GS4" i="12"/>
  <c r="GT4" i="12"/>
  <c r="GU4" i="12"/>
  <c r="GV4" i="12"/>
  <c r="GW4" i="12"/>
  <c r="GX4" i="12"/>
  <c r="GY4" i="12"/>
  <c r="GZ4" i="12"/>
  <c r="HA4" i="12"/>
  <c r="HB4" i="12"/>
  <c r="HC4" i="12"/>
  <c r="HD4" i="12"/>
  <c r="HE4" i="12"/>
  <c r="HF4" i="12"/>
  <c r="HG4" i="12"/>
  <c r="HH4" i="12"/>
  <c r="HI4" i="12"/>
  <c r="HJ4" i="12"/>
  <c r="HK4" i="12"/>
  <c r="HL4" i="12"/>
  <c r="HM4" i="12"/>
  <c r="HN4" i="12"/>
  <c r="HO4" i="12"/>
  <c r="GB5" i="12"/>
  <c r="GC5" i="12"/>
  <c r="GD5" i="12"/>
  <c r="GE5" i="12"/>
  <c r="GF5" i="12"/>
  <c r="GG5" i="12"/>
  <c r="GH5" i="12"/>
  <c r="GI5" i="12"/>
  <c r="GJ5" i="12"/>
  <c r="GK5" i="12"/>
  <c r="GL5" i="12"/>
  <c r="GM5" i="12"/>
  <c r="GN5" i="12"/>
  <c r="GO5" i="12"/>
  <c r="GP5" i="12"/>
  <c r="GQ5" i="12"/>
  <c r="GR5" i="12"/>
  <c r="GS5" i="12"/>
  <c r="GT5" i="12"/>
  <c r="GU5" i="12"/>
  <c r="GV5" i="12"/>
  <c r="GW5" i="12"/>
  <c r="GX5" i="12"/>
  <c r="GY5" i="12"/>
  <c r="GZ5" i="12"/>
  <c r="HA5" i="12"/>
  <c r="HB5" i="12"/>
  <c r="HC5" i="12"/>
  <c r="HD5" i="12"/>
  <c r="HE5" i="12"/>
  <c r="HF5" i="12"/>
  <c r="HG5" i="12"/>
  <c r="HH5" i="12"/>
  <c r="HI5" i="12"/>
  <c r="HJ5" i="12"/>
  <c r="HK5" i="12"/>
  <c r="HL5" i="12"/>
  <c r="HM5" i="12"/>
  <c r="HN5" i="12"/>
  <c r="HO5" i="12"/>
  <c r="GB6" i="12"/>
  <c r="GC6" i="12"/>
  <c r="GD6" i="12"/>
  <c r="GE6" i="12"/>
  <c r="GF6" i="12"/>
  <c r="GG6" i="12"/>
  <c r="GH6" i="12"/>
  <c r="GI6" i="12"/>
  <c r="GJ6" i="12"/>
  <c r="GK6" i="12"/>
  <c r="GL6" i="12"/>
  <c r="GM6" i="12"/>
  <c r="GN6" i="12"/>
  <c r="GO6" i="12"/>
  <c r="GP6" i="12"/>
  <c r="GQ6" i="12"/>
  <c r="GR6" i="12"/>
  <c r="GS6" i="12"/>
  <c r="GT6" i="12"/>
  <c r="GU6" i="12"/>
  <c r="GV6" i="12"/>
  <c r="GW6" i="12"/>
  <c r="GX6" i="12"/>
  <c r="GY6" i="12"/>
  <c r="GZ6" i="12"/>
  <c r="HA6" i="12"/>
  <c r="HB6" i="12"/>
  <c r="HC6" i="12"/>
  <c r="HD6" i="12"/>
  <c r="HE6" i="12"/>
  <c r="HF6" i="12"/>
  <c r="HG6" i="12"/>
  <c r="HH6" i="12"/>
  <c r="HI6" i="12"/>
  <c r="HJ6" i="12"/>
  <c r="HK6" i="12"/>
  <c r="HL6" i="12"/>
  <c r="HM6" i="12"/>
  <c r="HN6" i="12"/>
  <c r="HO6" i="12"/>
  <c r="GB7" i="12"/>
  <c r="GC7" i="12"/>
  <c r="GD7" i="12"/>
  <c r="GE7" i="12"/>
  <c r="GF7" i="12"/>
  <c r="GG7" i="12"/>
  <c r="GH7" i="12"/>
  <c r="GI7" i="12"/>
  <c r="GJ7" i="12"/>
  <c r="GK7" i="12"/>
  <c r="GL7" i="12"/>
  <c r="GM7" i="12"/>
  <c r="GN7" i="12"/>
  <c r="GO7" i="12"/>
  <c r="GP7" i="12"/>
  <c r="GQ7" i="12"/>
  <c r="GR7" i="12"/>
  <c r="GS7" i="12"/>
  <c r="GT7" i="12"/>
  <c r="GU7" i="12"/>
  <c r="GV7" i="12"/>
  <c r="GW7" i="12"/>
  <c r="GX7" i="12"/>
  <c r="GY7" i="12"/>
  <c r="GZ7" i="12"/>
  <c r="HA7" i="12"/>
  <c r="HB7" i="12"/>
  <c r="HC7" i="12"/>
  <c r="HD7" i="12"/>
  <c r="HE7" i="12"/>
  <c r="HF7" i="12"/>
  <c r="HG7" i="12"/>
  <c r="HH7" i="12"/>
  <c r="HI7" i="12"/>
  <c r="HJ7" i="12"/>
  <c r="HK7" i="12"/>
  <c r="HL7" i="12"/>
  <c r="HM7" i="12"/>
  <c r="HN7" i="12"/>
  <c r="HO7" i="12"/>
  <c r="GB8" i="12"/>
  <c r="GC8" i="12"/>
  <c r="GD8" i="12"/>
  <c r="GE8" i="12"/>
  <c r="GF8" i="12"/>
  <c r="GG8" i="12"/>
  <c r="GH8" i="12"/>
  <c r="GI8" i="12"/>
  <c r="GJ8" i="12"/>
  <c r="GK8" i="12"/>
  <c r="GL8" i="12"/>
  <c r="GM8" i="12"/>
  <c r="GN8" i="12"/>
  <c r="GO8" i="12"/>
  <c r="GP8" i="12"/>
  <c r="GQ8" i="12"/>
  <c r="GR8" i="12"/>
  <c r="GS8" i="12"/>
  <c r="GT8" i="12"/>
  <c r="GU8" i="12"/>
  <c r="GV8" i="12"/>
  <c r="GW8" i="12"/>
  <c r="GX8" i="12"/>
  <c r="GY8" i="12"/>
  <c r="GZ8" i="12"/>
  <c r="HA8" i="12"/>
  <c r="HB8" i="12"/>
  <c r="HC8" i="12"/>
  <c r="HD8" i="12"/>
  <c r="HE8" i="12"/>
  <c r="HF8" i="12"/>
  <c r="HG8" i="12"/>
  <c r="HH8" i="12"/>
  <c r="HI8" i="12"/>
  <c r="HJ8" i="12"/>
  <c r="HK8" i="12"/>
  <c r="HL8" i="12"/>
  <c r="HM8" i="12"/>
  <c r="HN8" i="12"/>
  <c r="HO8" i="12"/>
  <c r="GB9" i="12"/>
  <c r="GC9" i="12"/>
  <c r="GD9" i="12"/>
  <c r="GE9" i="12"/>
  <c r="GF9" i="12"/>
  <c r="GG9" i="12"/>
  <c r="GH9" i="12"/>
  <c r="GI9" i="12"/>
  <c r="GJ9" i="12"/>
  <c r="GK9" i="12"/>
  <c r="GL9" i="12"/>
  <c r="GM9" i="12"/>
  <c r="GN9" i="12"/>
  <c r="GO9" i="12"/>
  <c r="GP9" i="12"/>
  <c r="GQ9" i="12"/>
  <c r="GR9" i="12"/>
  <c r="GS9" i="12"/>
  <c r="GT9" i="12"/>
  <c r="GU9" i="12"/>
  <c r="GV9" i="12"/>
  <c r="GW9" i="12"/>
  <c r="GX9" i="12"/>
  <c r="GY9" i="12"/>
  <c r="GZ9" i="12"/>
  <c r="HA9" i="12"/>
  <c r="HB9" i="12"/>
  <c r="HC9" i="12"/>
  <c r="HD9" i="12"/>
  <c r="HE9" i="12"/>
  <c r="HF9" i="12"/>
  <c r="HG9" i="12"/>
  <c r="HH9" i="12"/>
  <c r="HI9" i="12"/>
  <c r="HJ9" i="12"/>
  <c r="HK9" i="12"/>
  <c r="HL9" i="12"/>
  <c r="HM9" i="12"/>
  <c r="HN9" i="12"/>
  <c r="HO9" i="12"/>
  <c r="GB10" i="12"/>
  <c r="GC10" i="12"/>
  <c r="GD10" i="12"/>
  <c r="GE10" i="12"/>
  <c r="GF10" i="12"/>
  <c r="GG10" i="12"/>
  <c r="GH10" i="12"/>
  <c r="GI10" i="12"/>
  <c r="GJ10" i="12"/>
  <c r="GK10" i="12"/>
  <c r="GL10" i="12"/>
  <c r="GM10" i="12"/>
  <c r="GN10" i="12"/>
  <c r="GO10" i="12"/>
  <c r="GP10" i="12"/>
  <c r="GQ10" i="12"/>
  <c r="GR10" i="12"/>
  <c r="GS10" i="12"/>
  <c r="GT10" i="12"/>
  <c r="GU10" i="12"/>
  <c r="GV10" i="12"/>
  <c r="GW10" i="12"/>
  <c r="GX10" i="12"/>
  <c r="GY10" i="12"/>
  <c r="GZ10" i="12"/>
  <c r="HA10" i="12"/>
  <c r="HB10" i="12"/>
  <c r="HC10" i="12"/>
  <c r="HD10" i="12"/>
  <c r="HE10" i="12"/>
  <c r="HF10" i="12"/>
  <c r="HG10" i="12"/>
  <c r="HH10" i="12"/>
  <c r="HI10" i="12"/>
  <c r="HJ10" i="12"/>
  <c r="HK10" i="12"/>
  <c r="HL10" i="12"/>
  <c r="HM10" i="12"/>
  <c r="HN10" i="12"/>
  <c r="HO10" i="12"/>
  <c r="GB11" i="12"/>
  <c r="GC11" i="12"/>
  <c r="GD11" i="12"/>
  <c r="GE11" i="12"/>
  <c r="GF11" i="12"/>
  <c r="GG11" i="12"/>
  <c r="GH11" i="12"/>
  <c r="GI11" i="12"/>
  <c r="GJ11" i="12"/>
  <c r="GK11" i="12"/>
  <c r="GL11" i="12"/>
  <c r="GM11" i="12"/>
  <c r="GN11" i="12"/>
  <c r="GO11" i="12"/>
  <c r="GP11" i="12"/>
  <c r="GQ11" i="12"/>
  <c r="GR11" i="12"/>
  <c r="GS11" i="12"/>
  <c r="GT11" i="12"/>
  <c r="GU11" i="12"/>
  <c r="GV11" i="12"/>
  <c r="GW11" i="12"/>
  <c r="GX11" i="12"/>
  <c r="GY11" i="12"/>
  <c r="GZ11" i="12"/>
  <c r="HA11" i="12"/>
  <c r="HB11" i="12"/>
  <c r="HC11" i="12"/>
  <c r="HD11" i="12"/>
  <c r="HE11" i="12"/>
  <c r="HF11" i="12"/>
  <c r="HG11" i="12"/>
  <c r="HH11" i="12"/>
  <c r="HI11" i="12"/>
  <c r="HJ11" i="12"/>
  <c r="HK11" i="12"/>
  <c r="HL11" i="12"/>
  <c r="HM11" i="12"/>
  <c r="HN11" i="12"/>
  <c r="HO11" i="12"/>
  <c r="GB12" i="12"/>
  <c r="GC12" i="12"/>
  <c r="GD12" i="12"/>
  <c r="GE12" i="12"/>
  <c r="GF12" i="12"/>
  <c r="GG12" i="12"/>
  <c r="GH12" i="12"/>
  <c r="GI12" i="12"/>
  <c r="GJ12" i="12"/>
  <c r="GK12" i="12"/>
  <c r="GL12" i="12"/>
  <c r="GM12" i="12"/>
  <c r="GN12" i="12"/>
  <c r="GO12" i="12"/>
  <c r="GP12" i="12"/>
  <c r="GQ12" i="12"/>
  <c r="GR12" i="12"/>
  <c r="GS12" i="12"/>
  <c r="GT12" i="12"/>
  <c r="GU12" i="12"/>
  <c r="GV12" i="12"/>
  <c r="GW12" i="12"/>
  <c r="GX12" i="12"/>
  <c r="GY12" i="12"/>
  <c r="GZ12" i="12"/>
  <c r="HA12" i="12"/>
  <c r="HB12" i="12"/>
  <c r="HC12" i="12"/>
  <c r="HD12" i="12"/>
  <c r="HE12" i="12"/>
  <c r="HF12" i="12"/>
  <c r="HG12" i="12"/>
  <c r="HH12" i="12"/>
  <c r="HI12" i="12"/>
  <c r="HJ12" i="12"/>
  <c r="HK12" i="12"/>
  <c r="HL12" i="12"/>
  <c r="HM12" i="12"/>
  <c r="HN12" i="12"/>
  <c r="HO12" i="12"/>
  <c r="GB13" i="12"/>
  <c r="GC13" i="12"/>
  <c r="GD13" i="12"/>
  <c r="GE13" i="12"/>
  <c r="GF13" i="12"/>
  <c r="GG13" i="12"/>
  <c r="GH13" i="12"/>
  <c r="GI13" i="12"/>
  <c r="GJ13" i="12"/>
  <c r="GK13" i="12"/>
  <c r="GL13" i="12"/>
  <c r="GM13" i="12"/>
  <c r="GN13" i="12"/>
  <c r="GO13" i="12"/>
  <c r="GP13" i="12"/>
  <c r="GQ13" i="12"/>
  <c r="GR13" i="12"/>
  <c r="GS13" i="12"/>
  <c r="GT13" i="12"/>
  <c r="GU13" i="12"/>
  <c r="GV13" i="12"/>
  <c r="GW13" i="12"/>
  <c r="GX13" i="12"/>
  <c r="GY13" i="12"/>
  <c r="GZ13" i="12"/>
  <c r="HA13" i="12"/>
  <c r="HB13" i="12"/>
  <c r="HC13" i="12"/>
  <c r="HD13" i="12"/>
  <c r="HE13" i="12"/>
  <c r="HF13" i="12"/>
  <c r="HG13" i="12"/>
  <c r="HH13" i="12"/>
  <c r="HI13" i="12"/>
  <c r="HJ13" i="12"/>
  <c r="HK13" i="12"/>
  <c r="HL13" i="12"/>
  <c r="HM13" i="12"/>
  <c r="HN13" i="12"/>
  <c r="HO13" i="12"/>
  <c r="GB14" i="12"/>
  <c r="GC14" i="12"/>
  <c r="GD14" i="12"/>
  <c r="GE14" i="12"/>
  <c r="GF14" i="12"/>
  <c r="GG14" i="12"/>
  <c r="GH14" i="12"/>
  <c r="GI14" i="12"/>
  <c r="GJ14" i="12"/>
  <c r="GK14" i="12"/>
  <c r="GL14" i="12"/>
  <c r="GM14" i="12"/>
  <c r="GN14" i="12"/>
  <c r="GO14" i="12"/>
  <c r="GP14" i="12"/>
  <c r="GQ14" i="12"/>
  <c r="GR14" i="12"/>
  <c r="GS14" i="12"/>
  <c r="GT14" i="12"/>
  <c r="GU14" i="12"/>
  <c r="GV14" i="12"/>
  <c r="GW14" i="12"/>
  <c r="GX14" i="12"/>
  <c r="GY14" i="12"/>
  <c r="GZ14" i="12"/>
  <c r="HA14" i="12"/>
  <c r="HB14" i="12"/>
  <c r="HC14" i="12"/>
  <c r="HD14" i="12"/>
  <c r="HE14" i="12"/>
  <c r="HF14" i="12"/>
  <c r="HG14" i="12"/>
  <c r="HH14" i="12"/>
  <c r="HI14" i="12"/>
  <c r="HJ14" i="12"/>
  <c r="HK14" i="12"/>
  <c r="HL14" i="12"/>
  <c r="HM14" i="12"/>
  <c r="HN14" i="12"/>
  <c r="HO14" i="12"/>
  <c r="GB15" i="12"/>
  <c r="GC15" i="12"/>
  <c r="GD15" i="12"/>
  <c r="GE15" i="12"/>
  <c r="GF15" i="12"/>
  <c r="GG15" i="12"/>
  <c r="GH15" i="12"/>
  <c r="GI15" i="12"/>
  <c r="GJ15" i="12"/>
  <c r="GK15" i="12"/>
  <c r="GL15" i="12"/>
  <c r="GM15" i="12"/>
  <c r="GN15" i="12"/>
  <c r="GO15" i="12"/>
  <c r="GP15" i="12"/>
  <c r="GQ15" i="12"/>
  <c r="GR15" i="12"/>
  <c r="GS15" i="12"/>
  <c r="GT15" i="12"/>
  <c r="GU15" i="12"/>
  <c r="GV15" i="12"/>
  <c r="GW15" i="12"/>
  <c r="GX15" i="12"/>
  <c r="GY15" i="12"/>
  <c r="GZ15" i="12"/>
  <c r="HA15" i="12"/>
  <c r="HB15" i="12"/>
  <c r="HC15" i="12"/>
  <c r="HD15" i="12"/>
  <c r="HE15" i="12"/>
  <c r="HF15" i="12"/>
  <c r="HG15" i="12"/>
  <c r="HH15" i="12"/>
  <c r="HI15" i="12"/>
  <c r="HJ15" i="12"/>
  <c r="HK15" i="12"/>
  <c r="HL15" i="12"/>
  <c r="HM15" i="12"/>
  <c r="HN15" i="12"/>
  <c r="HO15" i="12"/>
  <c r="GB18" i="12"/>
  <c r="GC18" i="12"/>
  <c r="GD18" i="12"/>
  <c r="GE18" i="12"/>
  <c r="GF18" i="12"/>
  <c r="GG18" i="12"/>
  <c r="GH18" i="12"/>
  <c r="GI18" i="12"/>
  <c r="GJ18" i="12"/>
  <c r="GK18" i="12"/>
  <c r="GL18" i="12"/>
  <c r="GM18" i="12"/>
  <c r="GN18" i="12"/>
  <c r="GO18" i="12"/>
  <c r="GP18" i="12"/>
  <c r="GQ18" i="12"/>
  <c r="GR18" i="12"/>
  <c r="GS18" i="12"/>
  <c r="GT18" i="12"/>
  <c r="GU18" i="12"/>
  <c r="GV18" i="12"/>
  <c r="GW18" i="12"/>
  <c r="GX18" i="12"/>
  <c r="GY18" i="12"/>
  <c r="GZ18" i="12"/>
  <c r="HA18" i="12"/>
  <c r="HB18" i="12"/>
  <c r="HC18" i="12"/>
  <c r="HD18" i="12"/>
  <c r="HE18" i="12"/>
  <c r="HF18" i="12"/>
  <c r="HG18" i="12"/>
  <c r="HH18" i="12"/>
  <c r="HI18" i="12"/>
  <c r="HJ18" i="12"/>
  <c r="HK18" i="12"/>
  <c r="HL18" i="12"/>
  <c r="HM18" i="12"/>
  <c r="HN18" i="12"/>
  <c r="HO18" i="12"/>
  <c r="GB19" i="12"/>
  <c r="GC19" i="12"/>
  <c r="GD19" i="12"/>
  <c r="GE19" i="12"/>
  <c r="GF19" i="12"/>
  <c r="GG19" i="12"/>
  <c r="GH19" i="12"/>
  <c r="GI19" i="12"/>
  <c r="GJ19" i="12"/>
  <c r="GK19" i="12"/>
  <c r="GL19" i="12"/>
  <c r="GM19" i="12"/>
  <c r="GN19" i="12"/>
  <c r="GO19" i="12"/>
  <c r="GP19" i="12"/>
  <c r="GQ19" i="12"/>
  <c r="GR19" i="12"/>
  <c r="GS19" i="12"/>
  <c r="GT19" i="12"/>
  <c r="GU19" i="12"/>
  <c r="GV19" i="12"/>
  <c r="GW19" i="12"/>
  <c r="GX19" i="12"/>
  <c r="GY19" i="12"/>
  <c r="GZ19" i="12"/>
  <c r="HA19" i="12"/>
  <c r="HB19" i="12"/>
  <c r="HC19" i="12"/>
  <c r="HD19" i="12"/>
  <c r="HE19" i="12"/>
  <c r="HF19" i="12"/>
  <c r="HG19" i="12"/>
  <c r="HH19" i="12"/>
  <c r="HI19" i="12"/>
  <c r="HJ19" i="12"/>
  <c r="HK19" i="12"/>
  <c r="HL19" i="12"/>
  <c r="HM19" i="12"/>
  <c r="HN19" i="12"/>
  <c r="HO19" i="12"/>
  <c r="GB20" i="12"/>
  <c r="GC20" i="12"/>
  <c r="GD20" i="12"/>
  <c r="GE20" i="12"/>
  <c r="GF20" i="12"/>
  <c r="GG20" i="12"/>
  <c r="GH20" i="12"/>
  <c r="GI20" i="12"/>
  <c r="GJ20" i="12"/>
  <c r="GK20" i="12"/>
  <c r="GL20" i="12"/>
  <c r="GM20" i="12"/>
  <c r="GN20" i="12"/>
  <c r="GO20" i="12"/>
  <c r="GP20" i="12"/>
  <c r="GQ20" i="12"/>
  <c r="GR20" i="12"/>
  <c r="GS20" i="12"/>
  <c r="GT20" i="12"/>
  <c r="GU20" i="12"/>
  <c r="GV20" i="12"/>
  <c r="GW20" i="12"/>
  <c r="GX20" i="12"/>
  <c r="GY20" i="12"/>
  <c r="GZ20" i="12"/>
  <c r="HA20" i="12"/>
  <c r="HB20" i="12"/>
  <c r="HC20" i="12"/>
  <c r="HD20" i="12"/>
  <c r="HE20" i="12"/>
  <c r="HF20" i="12"/>
  <c r="HG20" i="12"/>
  <c r="HH20" i="12"/>
  <c r="HI20" i="12"/>
  <c r="HJ20" i="12"/>
  <c r="HK20" i="12"/>
  <c r="HL20" i="12"/>
  <c r="HM20" i="12"/>
  <c r="HN20" i="12"/>
  <c r="HO20" i="12"/>
  <c r="GB21" i="12"/>
  <c r="GC21" i="12"/>
  <c r="GD21" i="12"/>
  <c r="GE21" i="12"/>
  <c r="GF21" i="12"/>
  <c r="GG21" i="12"/>
  <c r="GH21" i="12"/>
  <c r="GI21" i="12"/>
  <c r="GJ21" i="12"/>
  <c r="GK21" i="12"/>
  <c r="GL21" i="12"/>
  <c r="GM21" i="12"/>
  <c r="GN21" i="12"/>
  <c r="GO21" i="12"/>
  <c r="GP21" i="12"/>
  <c r="GQ21" i="12"/>
  <c r="GR21" i="12"/>
  <c r="GS21" i="12"/>
  <c r="GT21" i="12"/>
  <c r="GU21" i="12"/>
  <c r="GV21" i="12"/>
  <c r="GW21" i="12"/>
  <c r="GX21" i="12"/>
  <c r="GY21" i="12"/>
  <c r="GZ21" i="12"/>
  <c r="HA21" i="12"/>
  <c r="HB21" i="12"/>
  <c r="HC21" i="12"/>
  <c r="HD21" i="12"/>
  <c r="HE21" i="12"/>
  <c r="HF21" i="12"/>
  <c r="HG21" i="12"/>
  <c r="HH21" i="12"/>
  <c r="HI21" i="12"/>
  <c r="HJ21" i="12"/>
  <c r="HK21" i="12"/>
  <c r="HL21" i="12"/>
  <c r="HM21" i="12"/>
  <c r="HN21" i="12"/>
  <c r="HO21" i="12"/>
  <c r="GB22" i="12"/>
  <c r="GC22" i="12"/>
  <c r="GD22" i="12"/>
  <c r="GE22" i="12"/>
  <c r="GF22" i="12"/>
  <c r="GG22" i="12"/>
  <c r="GH22" i="12"/>
  <c r="GI22" i="12"/>
  <c r="GJ22" i="12"/>
  <c r="GK22" i="12"/>
  <c r="GL22" i="12"/>
  <c r="GM22" i="12"/>
  <c r="GN22" i="12"/>
  <c r="GO22" i="12"/>
  <c r="GP22" i="12"/>
  <c r="GQ22" i="12"/>
  <c r="GR22" i="12"/>
  <c r="GS22" i="12"/>
  <c r="GT22" i="12"/>
  <c r="GU22" i="12"/>
  <c r="GV22" i="12"/>
  <c r="GW22" i="12"/>
  <c r="GX22" i="12"/>
  <c r="GY22" i="12"/>
  <c r="GZ22" i="12"/>
  <c r="HA22" i="12"/>
  <c r="HB22" i="12"/>
  <c r="HC22" i="12"/>
  <c r="HD22" i="12"/>
  <c r="HE22" i="12"/>
  <c r="HF22" i="12"/>
  <c r="HG22" i="12"/>
  <c r="HH22" i="12"/>
  <c r="HI22" i="12"/>
  <c r="HJ22" i="12"/>
  <c r="HK22" i="12"/>
  <c r="HL22" i="12"/>
  <c r="HM22" i="12"/>
  <c r="HN22" i="12"/>
  <c r="HO22" i="12"/>
  <c r="GB23" i="12"/>
  <c r="GC23" i="12"/>
  <c r="GD23" i="12"/>
  <c r="GE23" i="12"/>
  <c r="GF23" i="12"/>
  <c r="GG23" i="12"/>
  <c r="GH23" i="12"/>
  <c r="GI23" i="12"/>
  <c r="GJ23" i="12"/>
  <c r="GK23" i="12"/>
  <c r="GL23" i="12"/>
  <c r="GM23" i="12"/>
  <c r="GN23" i="12"/>
  <c r="GO23" i="12"/>
  <c r="GP23" i="12"/>
  <c r="GQ23" i="12"/>
  <c r="GR23" i="12"/>
  <c r="GS23" i="12"/>
  <c r="GT23" i="12"/>
  <c r="GU23" i="12"/>
  <c r="GV23" i="12"/>
  <c r="GW23" i="12"/>
  <c r="GX23" i="12"/>
  <c r="GY23" i="12"/>
  <c r="GZ23" i="12"/>
  <c r="HA23" i="12"/>
  <c r="HB23" i="12"/>
  <c r="HC23" i="12"/>
  <c r="HD23" i="12"/>
  <c r="HE23" i="12"/>
  <c r="HF23" i="12"/>
  <c r="HG23" i="12"/>
  <c r="HH23" i="12"/>
  <c r="HI23" i="12"/>
  <c r="HJ23" i="12"/>
  <c r="HK23" i="12"/>
  <c r="HL23" i="12"/>
  <c r="HM23" i="12"/>
  <c r="HN23" i="12"/>
  <c r="HO23" i="12"/>
  <c r="GB24" i="12"/>
  <c r="GC24" i="12"/>
  <c r="GD24" i="12"/>
  <c r="GE24" i="12"/>
  <c r="GF24" i="12"/>
  <c r="GG24" i="12"/>
  <c r="GH24" i="12"/>
  <c r="GI24" i="12"/>
  <c r="GJ24" i="12"/>
  <c r="GK24" i="12"/>
  <c r="GL24" i="12"/>
  <c r="GM24" i="12"/>
  <c r="GN24" i="12"/>
  <c r="GO24" i="12"/>
  <c r="GP24" i="12"/>
  <c r="GQ24" i="12"/>
  <c r="GR24" i="12"/>
  <c r="GS24" i="12"/>
  <c r="GT24" i="12"/>
  <c r="GU24" i="12"/>
  <c r="GV24" i="12"/>
  <c r="GW24" i="12"/>
  <c r="GX24" i="12"/>
  <c r="GY24" i="12"/>
  <c r="GZ24" i="12"/>
  <c r="HA24" i="12"/>
  <c r="HB24" i="12"/>
  <c r="HC24" i="12"/>
  <c r="HD24" i="12"/>
  <c r="HE24" i="12"/>
  <c r="HF24" i="12"/>
  <c r="HG24" i="12"/>
  <c r="HH24" i="12"/>
  <c r="HI24" i="12"/>
  <c r="HJ24" i="12"/>
  <c r="HK24" i="12"/>
  <c r="HL24" i="12"/>
  <c r="HM24" i="12"/>
  <c r="HN24" i="12"/>
  <c r="HO24" i="12"/>
  <c r="GB25" i="12"/>
  <c r="GC25" i="12"/>
  <c r="GD25" i="12"/>
  <c r="GE25" i="12"/>
  <c r="GF25" i="12"/>
  <c r="GG25" i="12"/>
  <c r="GH25" i="12"/>
  <c r="GI25" i="12"/>
  <c r="GJ25" i="12"/>
  <c r="GK25" i="12"/>
  <c r="GL25" i="12"/>
  <c r="GM25" i="12"/>
  <c r="GN25" i="12"/>
  <c r="GO25" i="12"/>
  <c r="GP25" i="12"/>
  <c r="GQ25" i="12"/>
  <c r="GR25" i="12"/>
  <c r="GS25" i="12"/>
  <c r="GT25" i="12"/>
  <c r="GU25" i="12"/>
  <c r="GV25" i="12"/>
  <c r="GW25" i="12"/>
  <c r="GX25" i="12"/>
  <c r="GY25" i="12"/>
  <c r="GZ25" i="12"/>
  <c r="HA25" i="12"/>
  <c r="HB25" i="12"/>
  <c r="HC25" i="12"/>
  <c r="HD25" i="12"/>
  <c r="HE25" i="12"/>
  <c r="HF25" i="12"/>
  <c r="HG25" i="12"/>
  <c r="HH25" i="12"/>
  <c r="HI25" i="12"/>
  <c r="HJ25" i="12"/>
  <c r="HK25" i="12"/>
  <c r="HL25" i="12"/>
  <c r="HM25" i="12"/>
  <c r="HN25" i="12"/>
  <c r="HO25" i="12"/>
  <c r="GB26" i="12"/>
  <c r="GC26" i="12"/>
  <c r="GD26" i="12"/>
  <c r="GE26" i="12"/>
  <c r="GF26" i="12"/>
  <c r="GG26" i="12"/>
  <c r="GH26" i="12"/>
  <c r="GI26" i="12"/>
  <c r="GJ26" i="12"/>
  <c r="GK26" i="12"/>
  <c r="GL26" i="12"/>
  <c r="GM26" i="12"/>
  <c r="GN26" i="12"/>
  <c r="GO26" i="12"/>
  <c r="GP26" i="12"/>
  <c r="GQ26" i="12"/>
  <c r="GR26" i="12"/>
  <c r="GS26" i="12"/>
  <c r="GT26" i="12"/>
  <c r="GU26" i="12"/>
  <c r="GV26" i="12"/>
  <c r="GW26" i="12"/>
  <c r="GX26" i="12"/>
  <c r="GY26" i="12"/>
  <c r="GZ26" i="12"/>
  <c r="HA26" i="12"/>
  <c r="HB26" i="12"/>
  <c r="HC26" i="12"/>
  <c r="HD26" i="12"/>
  <c r="HE26" i="12"/>
  <c r="HF26" i="12"/>
  <c r="HG26" i="12"/>
  <c r="HH26" i="12"/>
  <c r="HI26" i="12"/>
  <c r="HJ26" i="12"/>
  <c r="HK26" i="12"/>
  <c r="HL26" i="12"/>
  <c r="HM26" i="12"/>
  <c r="HN26" i="12"/>
  <c r="HO26" i="12"/>
  <c r="GB27" i="12"/>
  <c r="GC27" i="12"/>
  <c r="GD27" i="12"/>
  <c r="GE27" i="12"/>
  <c r="GF27" i="12"/>
  <c r="GG27" i="12"/>
  <c r="GH27" i="12"/>
  <c r="GI27" i="12"/>
  <c r="GJ27" i="12"/>
  <c r="GK27" i="12"/>
  <c r="GL27" i="12"/>
  <c r="GM27" i="12"/>
  <c r="GN27" i="12"/>
  <c r="GO27" i="12"/>
  <c r="GP27" i="12"/>
  <c r="GQ27" i="12"/>
  <c r="GR27" i="12"/>
  <c r="GS27" i="12"/>
  <c r="GT27" i="12"/>
  <c r="GU27" i="12"/>
  <c r="GV27" i="12"/>
  <c r="GW27" i="12"/>
  <c r="GX27" i="12"/>
  <c r="GY27" i="12"/>
  <c r="GZ27" i="12"/>
  <c r="HA27" i="12"/>
  <c r="HB27" i="12"/>
  <c r="HC27" i="12"/>
  <c r="HD27" i="12"/>
  <c r="HE27" i="12"/>
  <c r="HF27" i="12"/>
  <c r="HG27" i="12"/>
  <c r="HH27" i="12"/>
  <c r="HI27" i="12"/>
  <c r="HJ27" i="12"/>
  <c r="HK27" i="12"/>
  <c r="HL27" i="12"/>
  <c r="HM27" i="12"/>
  <c r="HN27" i="12"/>
  <c r="HO27" i="12"/>
  <c r="GB29" i="12"/>
  <c r="GC29" i="12"/>
  <c r="GD29" i="12"/>
  <c r="GE29" i="12"/>
  <c r="GF29" i="12"/>
  <c r="GG29" i="12"/>
  <c r="GH29" i="12"/>
  <c r="GI29" i="12"/>
  <c r="GJ29" i="12"/>
  <c r="GK29" i="12"/>
  <c r="GL29" i="12"/>
  <c r="GM29" i="12"/>
  <c r="GN29" i="12"/>
  <c r="GO29" i="12"/>
  <c r="GP29" i="12"/>
  <c r="GQ29" i="12"/>
  <c r="GR29" i="12"/>
  <c r="GS29" i="12"/>
  <c r="GT29" i="12"/>
  <c r="GU29" i="12"/>
  <c r="GV29" i="12"/>
  <c r="GW29" i="12"/>
  <c r="GX29" i="12"/>
  <c r="GY29" i="12"/>
  <c r="GZ29" i="12"/>
  <c r="HA29" i="12"/>
  <c r="HB29" i="12"/>
  <c r="HC29" i="12"/>
  <c r="HD29" i="12"/>
  <c r="HE29" i="12"/>
  <c r="HF29" i="12"/>
  <c r="HG29" i="12"/>
  <c r="HH29" i="12"/>
  <c r="HI29" i="12"/>
  <c r="HJ29" i="12"/>
  <c r="HK29" i="12"/>
  <c r="HL29" i="12"/>
  <c r="HL28" i="12" s="1"/>
  <c r="HL44" i="12" s="1"/>
  <c r="HM29" i="12"/>
  <c r="HN29" i="12"/>
  <c r="HO29" i="12"/>
  <c r="GB30" i="12"/>
  <c r="GC30" i="12"/>
  <c r="GD30" i="12"/>
  <c r="GD28" i="12" s="1"/>
  <c r="GE30" i="12"/>
  <c r="GF30" i="12"/>
  <c r="GG30" i="12"/>
  <c r="GH30" i="12"/>
  <c r="GI30" i="12"/>
  <c r="GJ30" i="12"/>
  <c r="GJ28" i="12" s="1"/>
  <c r="GK30" i="12"/>
  <c r="GL30" i="12"/>
  <c r="GM30" i="12"/>
  <c r="GN30" i="12"/>
  <c r="GO30" i="12"/>
  <c r="GP30" i="12"/>
  <c r="GP28" i="12" s="1"/>
  <c r="GQ30" i="12"/>
  <c r="GR30" i="12"/>
  <c r="GS30" i="12"/>
  <c r="GT30" i="12"/>
  <c r="GU30" i="12"/>
  <c r="GV30" i="12"/>
  <c r="GW30" i="12"/>
  <c r="GX30" i="12"/>
  <c r="GY30" i="12"/>
  <c r="GZ30" i="12"/>
  <c r="HA30" i="12"/>
  <c r="HB30" i="12"/>
  <c r="HB28" i="12" s="1"/>
  <c r="HC30" i="12"/>
  <c r="HD30" i="12"/>
  <c r="HE30" i="12"/>
  <c r="HF30" i="12"/>
  <c r="HG30" i="12"/>
  <c r="HH30" i="12"/>
  <c r="HH28" i="12" s="1"/>
  <c r="HI30" i="12"/>
  <c r="HJ30" i="12"/>
  <c r="HK30" i="12"/>
  <c r="HL30" i="12"/>
  <c r="HM30" i="12"/>
  <c r="HN30" i="12"/>
  <c r="HN28" i="12" s="1"/>
  <c r="HO30" i="12"/>
  <c r="GB31" i="12"/>
  <c r="GC31" i="12"/>
  <c r="GD31" i="12"/>
  <c r="GE31" i="12"/>
  <c r="GF31" i="12"/>
  <c r="GG31" i="12"/>
  <c r="GH31" i="12"/>
  <c r="GI31" i="12"/>
  <c r="GJ31" i="12"/>
  <c r="GK31" i="12"/>
  <c r="GL31" i="12"/>
  <c r="GM31" i="12"/>
  <c r="GN31" i="12"/>
  <c r="GO31" i="12"/>
  <c r="GP31" i="12"/>
  <c r="GQ31" i="12"/>
  <c r="GR31" i="12"/>
  <c r="GS31" i="12"/>
  <c r="GT31" i="12"/>
  <c r="GU31" i="12"/>
  <c r="GV31" i="12"/>
  <c r="GW31" i="12"/>
  <c r="GX31" i="12"/>
  <c r="GY31" i="12"/>
  <c r="GZ31" i="12"/>
  <c r="HA31" i="12"/>
  <c r="HB31" i="12"/>
  <c r="HC31" i="12"/>
  <c r="HD31" i="12"/>
  <c r="HE31" i="12"/>
  <c r="HF31" i="12"/>
  <c r="HG31" i="12"/>
  <c r="HH31" i="12"/>
  <c r="HI31" i="12"/>
  <c r="HJ31" i="12"/>
  <c r="HK31" i="12"/>
  <c r="HL31" i="12"/>
  <c r="HM31" i="12"/>
  <c r="HN31" i="12"/>
  <c r="HO31" i="12"/>
  <c r="GB32" i="12"/>
  <c r="GC32" i="12"/>
  <c r="GD32" i="12"/>
  <c r="GE32" i="12"/>
  <c r="GF32" i="12"/>
  <c r="GG32" i="12"/>
  <c r="GH32" i="12"/>
  <c r="GI32" i="12"/>
  <c r="GJ32" i="12"/>
  <c r="GK32" i="12"/>
  <c r="GL32" i="12"/>
  <c r="GM32" i="12"/>
  <c r="GN32" i="12"/>
  <c r="GO32" i="12"/>
  <c r="GP32" i="12"/>
  <c r="GQ32" i="12"/>
  <c r="GR32" i="12"/>
  <c r="GS32" i="12"/>
  <c r="GT32" i="12"/>
  <c r="GU32" i="12"/>
  <c r="GV32" i="12"/>
  <c r="GW32" i="12"/>
  <c r="GX32" i="12"/>
  <c r="GY32" i="12"/>
  <c r="GZ32" i="12"/>
  <c r="HA32" i="12"/>
  <c r="HB32" i="12"/>
  <c r="HC32" i="12"/>
  <c r="HD32" i="12"/>
  <c r="HE32" i="12"/>
  <c r="HF32" i="12"/>
  <c r="HG32" i="12"/>
  <c r="HH32" i="12"/>
  <c r="HI32" i="12"/>
  <c r="HJ32" i="12"/>
  <c r="HK32" i="12"/>
  <c r="HL32" i="12"/>
  <c r="HM32" i="12"/>
  <c r="HN32" i="12"/>
  <c r="HO32" i="12"/>
  <c r="GB33" i="12"/>
  <c r="GC33" i="12"/>
  <c r="GD33" i="12"/>
  <c r="GE33" i="12"/>
  <c r="GF33" i="12"/>
  <c r="GG33" i="12"/>
  <c r="GH33" i="12"/>
  <c r="GI33" i="12"/>
  <c r="GJ33" i="12"/>
  <c r="GK33" i="12"/>
  <c r="GL33" i="12"/>
  <c r="GM33" i="12"/>
  <c r="GN33" i="12"/>
  <c r="GO33" i="12"/>
  <c r="GP33" i="12"/>
  <c r="GQ33" i="12"/>
  <c r="GR33" i="12"/>
  <c r="GS33" i="12"/>
  <c r="GT33" i="12"/>
  <c r="GU33" i="12"/>
  <c r="GV33" i="12"/>
  <c r="GW33" i="12"/>
  <c r="GX33" i="12"/>
  <c r="GY33" i="12"/>
  <c r="GZ33" i="12"/>
  <c r="HA33" i="12"/>
  <c r="HB33" i="12"/>
  <c r="HC33" i="12"/>
  <c r="HD33" i="12"/>
  <c r="HE33" i="12"/>
  <c r="HF33" i="12"/>
  <c r="HG33" i="12"/>
  <c r="HH33" i="12"/>
  <c r="HI33" i="12"/>
  <c r="HJ33" i="12"/>
  <c r="HK33" i="12"/>
  <c r="HL33" i="12"/>
  <c r="HM33" i="12"/>
  <c r="HN33" i="12"/>
  <c r="HO33" i="12"/>
  <c r="GB34" i="12"/>
  <c r="GC34" i="12"/>
  <c r="GD34" i="12"/>
  <c r="GE34" i="12"/>
  <c r="GF34" i="12"/>
  <c r="GF28" i="12" s="1"/>
  <c r="GG34" i="12"/>
  <c r="GH34" i="12"/>
  <c r="GI34" i="12"/>
  <c r="GJ34" i="12"/>
  <c r="GK34" i="12"/>
  <c r="GL34" i="12"/>
  <c r="GM34" i="12"/>
  <c r="GN34" i="12"/>
  <c r="GO34" i="12"/>
  <c r="GP34" i="12"/>
  <c r="GQ34" i="12"/>
  <c r="GR34" i="12"/>
  <c r="GR28" i="12" s="1"/>
  <c r="GS34" i="12"/>
  <c r="GT34" i="12"/>
  <c r="GU34" i="12"/>
  <c r="GV34" i="12"/>
  <c r="GW34" i="12"/>
  <c r="GX34" i="12"/>
  <c r="GX28" i="12" s="1"/>
  <c r="GY34" i="12"/>
  <c r="GZ34" i="12"/>
  <c r="HA34" i="12"/>
  <c r="HB34" i="12"/>
  <c r="HC34" i="12"/>
  <c r="HD34" i="12"/>
  <c r="HD28" i="12" s="1"/>
  <c r="HE34" i="12"/>
  <c r="HF34" i="12"/>
  <c r="HG34" i="12"/>
  <c r="HH34" i="12"/>
  <c r="HI34" i="12"/>
  <c r="HJ34" i="12"/>
  <c r="HK34" i="12"/>
  <c r="HL34" i="12"/>
  <c r="HM34" i="12"/>
  <c r="HN34" i="12"/>
  <c r="HO34" i="12"/>
  <c r="GB35" i="12"/>
  <c r="GC35" i="12"/>
  <c r="GD35" i="12"/>
  <c r="GE35" i="12"/>
  <c r="GF35" i="12"/>
  <c r="GG35" i="12"/>
  <c r="GH35" i="12"/>
  <c r="GI35" i="12"/>
  <c r="GJ35" i="12"/>
  <c r="GK35" i="12"/>
  <c r="GL35" i="12"/>
  <c r="GM35" i="12"/>
  <c r="GN35" i="12"/>
  <c r="GO35" i="12"/>
  <c r="GP35" i="12"/>
  <c r="GQ35" i="12"/>
  <c r="GR35" i="12"/>
  <c r="GS35" i="12"/>
  <c r="GT35" i="12"/>
  <c r="GU35" i="12"/>
  <c r="GV35" i="12"/>
  <c r="GW35" i="12"/>
  <c r="GX35" i="12"/>
  <c r="GY35" i="12"/>
  <c r="GZ35" i="12"/>
  <c r="HA35" i="12"/>
  <c r="HB35" i="12"/>
  <c r="HC35" i="12"/>
  <c r="HD35" i="12"/>
  <c r="HE35" i="12"/>
  <c r="HF35" i="12"/>
  <c r="HG35" i="12"/>
  <c r="HH35" i="12"/>
  <c r="HI35" i="12"/>
  <c r="HJ35" i="12"/>
  <c r="HK35" i="12"/>
  <c r="HL35" i="12"/>
  <c r="HM35" i="12"/>
  <c r="HN35" i="12"/>
  <c r="HO35" i="12"/>
  <c r="GB36" i="12"/>
  <c r="GC36" i="12"/>
  <c r="GD36" i="12"/>
  <c r="GE36" i="12"/>
  <c r="GF36" i="12"/>
  <c r="GG36" i="12"/>
  <c r="GH36" i="12"/>
  <c r="GI36" i="12"/>
  <c r="GJ36" i="12"/>
  <c r="GK36" i="12"/>
  <c r="GL36" i="12"/>
  <c r="GM36" i="12"/>
  <c r="GN36" i="12"/>
  <c r="GO36" i="12"/>
  <c r="GP36" i="12"/>
  <c r="GQ36" i="12"/>
  <c r="GR36" i="12"/>
  <c r="GS36" i="12"/>
  <c r="GT36" i="12"/>
  <c r="GU36" i="12"/>
  <c r="GV36" i="12"/>
  <c r="GW36" i="12"/>
  <c r="GX36" i="12"/>
  <c r="GY36" i="12"/>
  <c r="GZ36" i="12"/>
  <c r="HA36" i="12"/>
  <c r="HB36" i="12"/>
  <c r="HC36" i="12"/>
  <c r="HD36" i="12"/>
  <c r="HE36" i="12"/>
  <c r="HF36" i="12"/>
  <c r="HG36" i="12"/>
  <c r="HH36" i="12"/>
  <c r="HI36" i="12"/>
  <c r="HJ36" i="12"/>
  <c r="HK36" i="12"/>
  <c r="HL36" i="12"/>
  <c r="HM36" i="12"/>
  <c r="HN36" i="12"/>
  <c r="HO36" i="12"/>
  <c r="GB38" i="12"/>
  <c r="GC38" i="12"/>
  <c r="GD38" i="12"/>
  <c r="GE38" i="12"/>
  <c r="GF38" i="12"/>
  <c r="GF37" i="12" s="1"/>
  <c r="GG38" i="12"/>
  <c r="GH38" i="12"/>
  <c r="GI38" i="12"/>
  <c r="GJ38" i="12"/>
  <c r="GK38" i="12"/>
  <c r="GL38" i="12"/>
  <c r="GL37" i="12" s="1"/>
  <c r="GM38" i="12"/>
  <c r="GN38" i="12"/>
  <c r="GO38" i="12"/>
  <c r="GP38" i="12"/>
  <c r="GQ38" i="12"/>
  <c r="GR38" i="12"/>
  <c r="GR37" i="12" s="1"/>
  <c r="GS38" i="12"/>
  <c r="GT38" i="12"/>
  <c r="GU38" i="12"/>
  <c r="GV38" i="12"/>
  <c r="GW38" i="12"/>
  <c r="GX38" i="12"/>
  <c r="GY38" i="12"/>
  <c r="GZ38" i="12"/>
  <c r="HA38" i="12"/>
  <c r="HB38" i="12"/>
  <c r="HC38" i="12"/>
  <c r="HD38" i="12"/>
  <c r="HD37" i="12" s="1"/>
  <c r="HE38" i="12"/>
  <c r="HF38" i="12"/>
  <c r="HG38" i="12"/>
  <c r="HH38" i="12"/>
  <c r="HI38" i="12"/>
  <c r="HJ38" i="12"/>
  <c r="HJ37" i="12" s="1"/>
  <c r="HK38" i="12"/>
  <c r="HL38" i="12"/>
  <c r="HM38" i="12"/>
  <c r="HN38" i="12"/>
  <c r="HO38" i="12"/>
  <c r="GB39" i="12"/>
  <c r="GC39" i="12"/>
  <c r="GD39" i="12"/>
  <c r="GE39" i="12"/>
  <c r="GF39" i="12"/>
  <c r="GG39" i="12"/>
  <c r="GH39" i="12"/>
  <c r="GH37" i="12" s="1"/>
  <c r="GI39" i="12"/>
  <c r="GJ39" i="12"/>
  <c r="GK39" i="12"/>
  <c r="GL39" i="12"/>
  <c r="GM39" i="12"/>
  <c r="GN39" i="12"/>
  <c r="GN37" i="12" s="1"/>
  <c r="GO39" i="12"/>
  <c r="GP39" i="12"/>
  <c r="GQ39" i="12"/>
  <c r="GR39" i="12"/>
  <c r="GS39" i="12"/>
  <c r="GT39" i="12"/>
  <c r="GU39" i="12"/>
  <c r="GV39" i="12"/>
  <c r="GW39" i="12"/>
  <c r="GX39" i="12"/>
  <c r="GY39" i="12"/>
  <c r="GZ39" i="12"/>
  <c r="HA39" i="12"/>
  <c r="HB39" i="12"/>
  <c r="HC39" i="12"/>
  <c r="HD39" i="12"/>
  <c r="HE39" i="12"/>
  <c r="HF39" i="12"/>
  <c r="HF37" i="12" s="1"/>
  <c r="HG39" i="12"/>
  <c r="HH39" i="12"/>
  <c r="HI39" i="12"/>
  <c r="HJ39" i="12"/>
  <c r="HK39" i="12"/>
  <c r="HL39" i="12"/>
  <c r="HL37" i="12" s="1"/>
  <c r="HM39" i="12"/>
  <c r="HN39" i="12"/>
  <c r="HO39" i="12"/>
  <c r="GB40" i="12"/>
  <c r="GC40" i="12"/>
  <c r="GD40" i="12"/>
  <c r="GD37" i="12" s="1"/>
  <c r="GE40" i="12"/>
  <c r="GF40" i="12"/>
  <c r="GG40" i="12"/>
  <c r="GH40" i="12"/>
  <c r="GI40" i="12"/>
  <c r="GJ40" i="12"/>
  <c r="GJ37" i="12" s="1"/>
  <c r="GK40" i="12"/>
  <c r="GL40" i="12"/>
  <c r="GM40" i="12"/>
  <c r="GN40" i="12"/>
  <c r="GO40" i="12"/>
  <c r="GP40" i="12"/>
  <c r="GP37" i="12" s="1"/>
  <c r="GQ40" i="12"/>
  <c r="GR40" i="12"/>
  <c r="GS40" i="12"/>
  <c r="GT40" i="12"/>
  <c r="GU40" i="12"/>
  <c r="GV40" i="12"/>
  <c r="GW40" i="12"/>
  <c r="GX40" i="12"/>
  <c r="GY40" i="12"/>
  <c r="GZ40" i="12"/>
  <c r="HA40" i="12"/>
  <c r="HB40" i="12"/>
  <c r="HB37" i="12" s="1"/>
  <c r="HC40" i="12"/>
  <c r="HD40" i="12"/>
  <c r="HE40" i="12"/>
  <c r="HF40" i="12"/>
  <c r="HG40" i="12"/>
  <c r="HH40" i="12"/>
  <c r="HH37" i="12" s="1"/>
  <c r="HI40" i="12"/>
  <c r="HJ40" i="12"/>
  <c r="HK40" i="12"/>
  <c r="HL40" i="12"/>
  <c r="HM40" i="12"/>
  <c r="HN40" i="12"/>
  <c r="HN37" i="12" s="1"/>
  <c r="HO40" i="12"/>
  <c r="GB41" i="12"/>
  <c r="GC41" i="12"/>
  <c r="GD41" i="12"/>
  <c r="GE41" i="12"/>
  <c r="GF41" i="12"/>
  <c r="GG41" i="12"/>
  <c r="GH41" i="12"/>
  <c r="GI41" i="12"/>
  <c r="GJ41" i="12"/>
  <c r="GK41" i="12"/>
  <c r="GL41" i="12"/>
  <c r="GM41" i="12"/>
  <c r="GN41" i="12"/>
  <c r="GO41" i="12"/>
  <c r="GP41" i="12"/>
  <c r="GQ41" i="12"/>
  <c r="GR41" i="12"/>
  <c r="GS41" i="12"/>
  <c r="GT41" i="12"/>
  <c r="GU41" i="12"/>
  <c r="GV41" i="12"/>
  <c r="GW41" i="12"/>
  <c r="GX41" i="12"/>
  <c r="GY41" i="12"/>
  <c r="GZ41" i="12"/>
  <c r="HA41" i="12"/>
  <c r="HB41" i="12"/>
  <c r="HC41" i="12"/>
  <c r="HD41" i="12"/>
  <c r="HE41" i="12"/>
  <c r="HF41" i="12"/>
  <c r="HG41" i="12"/>
  <c r="HH41" i="12"/>
  <c r="HI41" i="12"/>
  <c r="HJ41" i="12"/>
  <c r="HK41" i="12"/>
  <c r="HL41" i="12"/>
  <c r="HM41" i="12"/>
  <c r="HN41" i="12"/>
  <c r="HO41" i="12"/>
  <c r="GB42" i="12"/>
  <c r="GC42" i="12"/>
  <c r="GD42" i="12"/>
  <c r="GE42" i="12"/>
  <c r="GF42" i="12"/>
  <c r="GG42" i="12"/>
  <c r="GH42" i="12"/>
  <c r="GI42" i="12"/>
  <c r="GJ42" i="12"/>
  <c r="GK42" i="12"/>
  <c r="GL42" i="12"/>
  <c r="GM42" i="12"/>
  <c r="GN42" i="12"/>
  <c r="GO42" i="12"/>
  <c r="GP42" i="12"/>
  <c r="GQ42" i="12"/>
  <c r="GR42" i="12"/>
  <c r="GS42" i="12"/>
  <c r="GT42" i="12"/>
  <c r="GU42" i="12"/>
  <c r="GV42" i="12"/>
  <c r="GW42" i="12"/>
  <c r="GX42" i="12"/>
  <c r="GY42" i="12"/>
  <c r="GZ42" i="12"/>
  <c r="HA42" i="12"/>
  <c r="HB42" i="12"/>
  <c r="HC42" i="12"/>
  <c r="HD42" i="12"/>
  <c r="HE42" i="12"/>
  <c r="HF42" i="12"/>
  <c r="HG42" i="12"/>
  <c r="HH42" i="12"/>
  <c r="HI42" i="12"/>
  <c r="HJ42" i="12"/>
  <c r="HK42" i="12"/>
  <c r="HL42" i="12"/>
  <c r="HM42" i="12"/>
  <c r="HN42" i="12"/>
  <c r="HO42" i="12"/>
  <c r="GB46" i="12"/>
  <c r="GC46" i="12"/>
  <c r="GD46" i="12"/>
  <c r="GE46" i="12"/>
  <c r="GF46" i="12"/>
  <c r="GG46" i="12"/>
  <c r="GH46" i="12"/>
  <c r="GI46" i="12"/>
  <c r="GJ46" i="12"/>
  <c r="GK46" i="12"/>
  <c r="GL46" i="12"/>
  <c r="GM46" i="12"/>
  <c r="GN46" i="12"/>
  <c r="GO46" i="12"/>
  <c r="GP46" i="12"/>
  <c r="GQ46" i="12"/>
  <c r="GR46" i="12"/>
  <c r="GS46" i="12"/>
  <c r="GT46" i="12"/>
  <c r="GU46" i="12"/>
  <c r="GV46" i="12"/>
  <c r="GW46" i="12"/>
  <c r="GX46" i="12"/>
  <c r="GY46" i="12"/>
  <c r="GZ46" i="12"/>
  <c r="HA46" i="12"/>
  <c r="HB46" i="12"/>
  <c r="HC46" i="12"/>
  <c r="HD46" i="12"/>
  <c r="HE46" i="12"/>
  <c r="HF46" i="12"/>
  <c r="HG46" i="12"/>
  <c r="HH46" i="12"/>
  <c r="HI46" i="12"/>
  <c r="HJ46" i="12"/>
  <c r="HK46" i="12"/>
  <c r="HL46" i="12"/>
  <c r="HM46" i="12"/>
  <c r="HN46" i="12"/>
  <c r="HO46" i="12"/>
  <c r="EX4" i="12"/>
  <c r="EY4" i="12"/>
  <c r="EZ4" i="12"/>
  <c r="FA4" i="12"/>
  <c r="FB4" i="12"/>
  <c r="FC4" i="12"/>
  <c r="FD4" i="12"/>
  <c r="FE4" i="12"/>
  <c r="FF4" i="12"/>
  <c r="FG4" i="12"/>
  <c r="FH4" i="12"/>
  <c r="FI4" i="12"/>
  <c r="FJ4" i="12"/>
  <c r="FK4" i="12"/>
  <c r="FL4" i="12"/>
  <c r="FM4" i="12"/>
  <c r="FN4" i="12"/>
  <c r="FO4" i="12"/>
  <c r="FP4" i="12"/>
  <c r="FQ4" i="12"/>
  <c r="FR4" i="12"/>
  <c r="FS4" i="12"/>
  <c r="FT4" i="12"/>
  <c r="FU4" i="12"/>
  <c r="FV4" i="12"/>
  <c r="FW4" i="12"/>
  <c r="FX4" i="12"/>
  <c r="FY4" i="12"/>
  <c r="FZ4" i="12"/>
  <c r="GA4" i="12"/>
  <c r="EX5" i="12"/>
  <c r="EY5" i="12"/>
  <c r="EZ5" i="12"/>
  <c r="FA5" i="12"/>
  <c r="FB5" i="12"/>
  <c r="FC5" i="12"/>
  <c r="FD5" i="12"/>
  <c r="FE5" i="12"/>
  <c r="FF5" i="12"/>
  <c r="FG5" i="12"/>
  <c r="FH5" i="12"/>
  <c r="FI5" i="12"/>
  <c r="FJ5" i="12"/>
  <c r="FK5" i="12"/>
  <c r="FL5" i="12"/>
  <c r="FM5" i="12"/>
  <c r="FN5" i="12"/>
  <c r="FO5" i="12"/>
  <c r="FP5" i="12"/>
  <c r="FQ5" i="12"/>
  <c r="FR5" i="12"/>
  <c r="FS5" i="12"/>
  <c r="FT5" i="12"/>
  <c r="FU5" i="12"/>
  <c r="FV5" i="12"/>
  <c r="FW5" i="12"/>
  <c r="FX5" i="12"/>
  <c r="FY5" i="12"/>
  <c r="FZ5" i="12"/>
  <c r="GA5" i="12"/>
  <c r="EX6" i="12"/>
  <c r="EY6" i="12"/>
  <c r="EZ6" i="12"/>
  <c r="FA6" i="12"/>
  <c r="FB6" i="12"/>
  <c r="FC6" i="12"/>
  <c r="FD6" i="12"/>
  <c r="FE6" i="12"/>
  <c r="FF6" i="12"/>
  <c r="FG6" i="12"/>
  <c r="FH6" i="12"/>
  <c r="FI6" i="12"/>
  <c r="FJ6" i="12"/>
  <c r="FK6" i="12"/>
  <c r="FL6" i="12"/>
  <c r="FM6" i="12"/>
  <c r="FN6" i="12"/>
  <c r="FO6" i="12"/>
  <c r="FP6" i="12"/>
  <c r="FQ6" i="12"/>
  <c r="FR6" i="12"/>
  <c r="FS6" i="12"/>
  <c r="FT6" i="12"/>
  <c r="FU6" i="12"/>
  <c r="FV6" i="12"/>
  <c r="FW6" i="12"/>
  <c r="FX6" i="12"/>
  <c r="FY6" i="12"/>
  <c r="FZ6" i="12"/>
  <c r="GA6" i="12"/>
  <c r="EX7" i="12"/>
  <c r="EY7" i="12"/>
  <c r="EZ7" i="12"/>
  <c r="FA7" i="12"/>
  <c r="FB7" i="12"/>
  <c r="FC7" i="12"/>
  <c r="FD7" i="12"/>
  <c r="FE7" i="12"/>
  <c r="FF7" i="12"/>
  <c r="FG7" i="12"/>
  <c r="FH7" i="12"/>
  <c r="FI7" i="12"/>
  <c r="FJ7" i="12"/>
  <c r="FK7" i="12"/>
  <c r="FL7" i="12"/>
  <c r="FM7" i="12"/>
  <c r="FN7" i="12"/>
  <c r="FO7" i="12"/>
  <c r="FP7" i="12"/>
  <c r="FQ7" i="12"/>
  <c r="FR7" i="12"/>
  <c r="FS7" i="12"/>
  <c r="FT7" i="12"/>
  <c r="FU7" i="12"/>
  <c r="FV7" i="12"/>
  <c r="FW7" i="12"/>
  <c r="FX7" i="12"/>
  <c r="FY7" i="12"/>
  <c r="FZ7" i="12"/>
  <c r="GA7" i="12"/>
  <c r="EX8" i="12"/>
  <c r="EY8" i="12"/>
  <c r="EZ8" i="12"/>
  <c r="FA8" i="12"/>
  <c r="FB8" i="12"/>
  <c r="FC8" i="12"/>
  <c r="FD8" i="12"/>
  <c r="FE8" i="12"/>
  <c r="FF8" i="12"/>
  <c r="FG8" i="12"/>
  <c r="FH8" i="12"/>
  <c r="FI8" i="12"/>
  <c r="FJ8" i="12"/>
  <c r="FK8" i="12"/>
  <c r="FL8" i="12"/>
  <c r="FM8" i="12"/>
  <c r="FN8" i="12"/>
  <c r="FO8" i="12"/>
  <c r="FP8" i="12"/>
  <c r="FQ8" i="12"/>
  <c r="FR8" i="12"/>
  <c r="FS8" i="12"/>
  <c r="FT8" i="12"/>
  <c r="FU8" i="12"/>
  <c r="FV8" i="12"/>
  <c r="FW8" i="12"/>
  <c r="FX8" i="12"/>
  <c r="FY8" i="12"/>
  <c r="FZ8" i="12"/>
  <c r="GA8" i="12"/>
  <c r="EX9" i="12"/>
  <c r="EY9" i="12"/>
  <c r="EZ9" i="12"/>
  <c r="FA9" i="12"/>
  <c r="FB9" i="12"/>
  <c r="FC9" i="12"/>
  <c r="FD9" i="12"/>
  <c r="FE9" i="12"/>
  <c r="FF9" i="12"/>
  <c r="FG9" i="12"/>
  <c r="FH9" i="12"/>
  <c r="FI9" i="12"/>
  <c r="FJ9" i="12"/>
  <c r="FK9" i="12"/>
  <c r="FL9" i="12"/>
  <c r="FM9" i="12"/>
  <c r="FN9" i="12"/>
  <c r="FO9" i="12"/>
  <c r="FP9" i="12"/>
  <c r="FQ9" i="12"/>
  <c r="FR9" i="12"/>
  <c r="FS9" i="12"/>
  <c r="FT9" i="12"/>
  <c r="FU9" i="12"/>
  <c r="FV9" i="12"/>
  <c r="FW9" i="12"/>
  <c r="FX9" i="12"/>
  <c r="FY9" i="12"/>
  <c r="FZ9" i="12"/>
  <c r="GA9" i="12"/>
  <c r="EX10" i="12"/>
  <c r="EY10" i="12"/>
  <c r="EZ10" i="12"/>
  <c r="FA10" i="12"/>
  <c r="FB10" i="12"/>
  <c r="FC10" i="12"/>
  <c r="FD10" i="12"/>
  <c r="FE10" i="12"/>
  <c r="FF10" i="12"/>
  <c r="FG10" i="12"/>
  <c r="FH10" i="12"/>
  <c r="FI10" i="12"/>
  <c r="FJ10" i="12"/>
  <c r="FK10" i="12"/>
  <c r="FL10" i="12"/>
  <c r="FM10" i="12"/>
  <c r="FN10" i="12"/>
  <c r="FO10" i="12"/>
  <c r="FP10" i="12"/>
  <c r="FQ10" i="12"/>
  <c r="FR10" i="12"/>
  <c r="FS10" i="12"/>
  <c r="FT10" i="12"/>
  <c r="FU10" i="12"/>
  <c r="FV10" i="12"/>
  <c r="FW10" i="12"/>
  <c r="FX10" i="12"/>
  <c r="FY10" i="12"/>
  <c r="FZ10" i="12"/>
  <c r="GA10" i="12"/>
  <c r="EX11" i="12"/>
  <c r="EY11" i="12"/>
  <c r="EZ11" i="12"/>
  <c r="FA11" i="12"/>
  <c r="FB11" i="12"/>
  <c r="FC11" i="12"/>
  <c r="FD11" i="12"/>
  <c r="FE11" i="12"/>
  <c r="FF11" i="12"/>
  <c r="FG11" i="12"/>
  <c r="FH11" i="12"/>
  <c r="FI11" i="12"/>
  <c r="FJ11" i="12"/>
  <c r="FK11" i="12"/>
  <c r="FL11" i="12"/>
  <c r="FM11" i="12"/>
  <c r="FN11" i="12"/>
  <c r="FO11" i="12"/>
  <c r="FP11" i="12"/>
  <c r="FQ11" i="12"/>
  <c r="FR11" i="12"/>
  <c r="FS11" i="12"/>
  <c r="FT11" i="12"/>
  <c r="FU11" i="12"/>
  <c r="FV11" i="12"/>
  <c r="FW11" i="12"/>
  <c r="FX11" i="12"/>
  <c r="FY11" i="12"/>
  <c r="FZ11" i="12"/>
  <c r="GA11" i="12"/>
  <c r="EX12" i="12"/>
  <c r="EY12" i="12"/>
  <c r="EZ12" i="12"/>
  <c r="FA12" i="12"/>
  <c r="FB12" i="12"/>
  <c r="FC12" i="12"/>
  <c r="FD12" i="12"/>
  <c r="FE12" i="12"/>
  <c r="FF12" i="12"/>
  <c r="FG12" i="12"/>
  <c r="FH12" i="12"/>
  <c r="FI12" i="12"/>
  <c r="FJ12" i="12"/>
  <c r="FK12" i="12"/>
  <c r="FL12" i="12"/>
  <c r="FM12" i="12"/>
  <c r="FN12" i="12"/>
  <c r="FO12" i="12"/>
  <c r="FP12" i="12"/>
  <c r="FQ12" i="12"/>
  <c r="FR12" i="12"/>
  <c r="FS12" i="12"/>
  <c r="FT12" i="12"/>
  <c r="FU12" i="12"/>
  <c r="FV12" i="12"/>
  <c r="FW12" i="12"/>
  <c r="FX12" i="12"/>
  <c r="FY12" i="12"/>
  <c r="FZ12" i="12"/>
  <c r="GA12" i="12"/>
  <c r="EX13" i="12"/>
  <c r="EY13" i="12"/>
  <c r="EZ13" i="12"/>
  <c r="FA13" i="12"/>
  <c r="FB13" i="12"/>
  <c r="FC13" i="12"/>
  <c r="FD13" i="12"/>
  <c r="FE13" i="12"/>
  <c r="FF13" i="12"/>
  <c r="FG13" i="12"/>
  <c r="FH13" i="12"/>
  <c r="FI13" i="12"/>
  <c r="FJ13" i="12"/>
  <c r="FK13" i="12"/>
  <c r="FL13" i="12"/>
  <c r="FM13" i="12"/>
  <c r="FN13" i="12"/>
  <c r="FO13" i="12"/>
  <c r="FP13" i="12"/>
  <c r="FQ13" i="12"/>
  <c r="FR13" i="12"/>
  <c r="FS13" i="12"/>
  <c r="FT13" i="12"/>
  <c r="FU13" i="12"/>
  <c r="FV13" i="12"/>
  <c r="FW13" i="12"/>
  <c r="FX13" i="12"/>
  <c r="FY13" i="12"/>
  <c r="FZ13" i="12"/>
  <c r="GA13" i="12"/>
  <c r="EX14" i="12"/>
  <c r="EY14" i="12"/>
  <c r="EZ14" i="12"/>
  <c r="FA14" i="12"/>
  <c r="FB14" i="12"/>
  <c r="FC14" i="12"/>
  <c r="FD14" i="12"/>
  <c r="FE14" i="12"/>
  <c r="FF14" i="12"/>
  <c r="FG14" i="12"/>
  <c r="FH14" i="12"/>
  <c r="FI14" i="12"/>
  <c r="FJ14" i="12"/>
  <c r="FK14" i="12"/>
  <c r="FL14" i="12"/>
  <c r="FM14" i="12"/>
  <c r="FN14" i="12"/>
  <c r="FO14" i="12"/>
  <c r="FP14" i="12"/>
  <c r="FQ14" i="12"/>
  <c r="FR14" i="12"/>
  <c r="FS14" i="12"/>
  <c r="FT14" i="12"/>
  <c r="FU14" i="12"/>
  <c r="FV14" i="12"/>
  <c r="FW14" i="12"/>
  <c r="FX14" i="12"/>
  <c r="FY14" i="12"/>
  <c r="FZ14" i="12"/>
  <c r="GA14" i="12"/>
  <c r="EX15" i="12"/>
  <c r="EY15" i="12"/>
  <c r="EZ15" i="12"/>
  <c r="FA15" i="12"/>
  <c r="FB15" i="12"/>
  <c r="FC15" i="12"/>
  <c r="FD15" i="12"/>
  <c r="FE15" i="12"/>
  <c r="FF15" i="12"/>
  <c r="FG15" i="12"/>
  <c r="FH15" i="12"/>
  <c r="FI15" i="12"/>
  <c r="FJ15" i="12"/>
  <c r="FK15" i="12"/>
  <c r="FL15" i="12"/>
  <c r="FM15" i="12"/>
  <c r="FN15" i="12"/>
  <c r="FO15" i="12"/>
  <c r="FP15" i="12"/>
  <c r="FQ15" i="12"/>
  <c r="FR15" i="12"/>
  <c r="FS15" i="12"/>
  <c r="FT15" i="12"/>
  <c r="FU15" i="12"/>
  <c r="FV15" i="12"/>
  <c r="FW15" i="12"/>
  <c r="FX15" i="12"/>
  <c r="FY15" i="12"/>
  <c r="FZ15" i="12"/>
  <c r="GA15" i="12"/>
  <c r="EX18" i="12"/>
  <c r="EY18" i="12"/>
  <c r="EZ18" i="12"/>
  <c r="FA18" i="12"/>
  <c r="FB18" i="12"/>
  <c r="FC18" i="12"/>
  <c r="FD18" i="12"/>
  <c r="FE18" i="12"/>
  <c r="FF18" i="12"/>
  <c r="FG18" i="12"/>
  <c r="FH18" i="12"/>
  <c r="FI18" i="12"/>
  <c r="FJ18" i="12"/>
  <c r="FK18" i="12"/>
  <c r="FL18" i="12"/>
  <c r="FM18" i="12"/>
  <c r="FN18" i="12"/>
  <c r="FO18" i="12"/>
  <c r="FP18" i="12"/>
  <c r="FQ18" i="12"/>
  <c r="FR18" i="12"/>
  <c r="FS18" i="12"/>
  <c r="FT18" i="12"/>
  <c r="FU18" i="12"/>
  <c r="FV18" i="12"/>
  <c r="FW18" i="12"/>
  <c r="FX18" i="12"/>
  <c r="FY18" i="12"/>
  <c r="FZ18" i="12"/>
  <c r="GA18" i="12"/>
  <c r="EX19" i="12"/>
  <c r="EY19" i="12"/>
  <c r="EZ19" i="12"/>
  <c r="FA19" i="12"/>
  <c r="FB19" i="12"/>
  <c r="FC19" i="12"/>
  <c r="FD19" i="12"/>
  <c r="FE19" i="12"/>
  <c r="FF19" i="12"/>
  <c r="FG19" i="12"/>
  <c r="FH19" i="12"/>
  <c r="FI19" i="12"/>
  <c r="FJ19" i="12"/>
  <c r="FK19" i="12"/>
  <c r="FL19" i="12"/>
  <c r="FM19" i="12"/>
  <c r="FN19" i="12"/>
  <c r="FO19" i="12"/>
  <c r="FP19" i="12"/>
  <c r="FQ19" i="12"/>
  <c r="FR19" i="12"/>
  <c r="FS19" i="12"/>
  <c r="FT19" i="12"/>
  <c r="FU19" i="12"/>
  <c r="FV19" i="12"/>
  <c r="FW19" i="12"/>
  <c r="FX19" i="12"/>
  <c r="FY19" i="12"/>
  <c r="FZ19" i="12"/>
  <c r="GA19" i="12"/>
  <c r="EX20" i="12"/>
  <c r="EY20" i="12"/>
  <c r="EZ20" i="12"/>
  <c r="FA20" i="12"/>
  <c r="FB20" i="12"/>
  <c r="FC20" i="12"/>
  <c r="FD20" i="12"/>
  <c r="FE20" i="12"/>
  <c r="FF20" i="12"/>
  <c r="FG20" i="12"/>
  <c r="FH20" i="12"/>
  <c r="FI20" i="12"/>
  <c r="FJ20" i="12"/>
  <c r="FK20" i="12"/>
  <c r="FL20" i="12"/>
  <c r="FM20" i="12"/>
  <c r="FN20" i="12"/>
  <c r="FO20" i="12"/>
  <c r="FP20" i="12"/>
  <c r="FQ20" i="12"/>
  <c r="FR20" i="12"/>
  <c r="FS20" i="12"/>
  <c r="FT20" i="12"/>
  <c r="FU20" i="12"/>
  <c r="FV20" i="12"/>
  <c r="FW20" i="12"/>
  <c r="FX20" i="12"/>
  <c r="FY20" i="12"/>
  <c r="FZ20" i="12"/>
  <c r="GA20" i="12"/>
  <c r="EX21" i="12"/>
  <c r="EY21" i="12"/>
  <c r="EZ21" i="12"/>
  <c r="FA21" i="12"/>
  <c r="FB21" i="12"/>
  <c r="FC21" i="12"/>
  <c r="FD21" i="12"/>
  <c r="FE21" i="12"/>
  <c r="FF21" i="12"/>
  <c r="FG21" i="12"/>
  <c r="FH21" i="12"/>
  <c r="FI21" i="12"/>
  <c r="FJ21" i="12"/>
  <c r="FK21" i="12"/>
  <c r="FL21" i="12"/>
  <c r="FM21" i="12"/>
  <c r="FN21" i="12"/>
  <c r="FO21" i="12"/>
  <c r="FP21" i="12"/>
  <c r="FQ21" i="12"/>
  <c r="FR21" i="12"/>
  <c r="FS21" i="12"/>
  <c r="FT21" i="12"/>
  <c r="FU21" i="12"/>
  <c r="FV21" i="12"/>
  <c r="FW21" i="12"/>
  <c r="FX21" i="12"/>
  <c r="FY21" i="12"/>
  <c r="FZ21" i="12"/>
  <c r="GA21" i="12"/>
  <c r="EX22" i="12"/>
  <c r="EY22" i="12"/>
  <c r="EZ22" i="12"/>
  <c r="FA22" i="12"/>
  <c r="FB22" i="12"/>
  <c r="FC22" i="12"/>
  <c r="FD22" i="12"/>
  <c r="FE22" i="12"/>
  <c r="FF22" i="12"/>
  <c r="FG22" i="12"/>
  <c r="FH22" i="12"/>
  <c r="FI22" i="12"/>
  <c r="FJ22" i="12"/>
  <c r="FK22" i="12"/>
  <c r="FL22" i="12"/>
  <c r="FM22" i="12"/>
  <c r="FN22" i="12"/>
  <c r="FO22" i="12"/>
  <c r="FP22" i="12"/>
  <c r="FQ22" i="12"/>
  <c r="FR22" i="12"/>
  <c r="FS22" i="12"/>
  <c r="FT22" i="12"/>
  <c r="FU22" i="12"/>
  <c r="FV22" i="12"/>
  <c r="FW22" i="12"/>
  <c r="FX22" i="12"/>
  <c r="FY22" i="12"/>
  <c r="FZ22" i="12"/>
  <c r="GA22" i="12"/>
  <c r="EX23" i="12"/>
  <c r="EY23" i="12"/>
  <c r="EZ23" i="12"/>
  <c r="FA23" i="12"/>
  <c r="FB23" i="12"/>
  <c r="FC23" i="12"/>
  <c r="FD23" i="12"/>
  <c r="FE23" i="12"/>
  <c r="FF23" i="12"/>
  <c r="FG23" i="12"/>
  <c r="FH23" i="12"/>
  <c r="FI23" i="12"/>
  <c r="FJ23" i="12"/>
  <c r="FK23" i="12"/>
  <c r="FL23" i="12"/>
  <c r="FM23" i="12"/>
  <c r="FN23" i="12"/>
  <c r="FO23" i="12"/>
  <c r="FP23" i="12"/>
  <c r="FQ23" i="12"/>
  <c r="FR23" i="12"/>
  <c r="FS23" i="12"/>
  <c r="FT23" i="12"/>
  <c r="FU23" i="12"/>
  <c r="FV23" i="12"/>
  <c r="FW23" i="12"/>
  <c r="FX23" i="12"/>
  <c r="FY23" i="12"/>
  <c r="FZ23" i="12"/>
  <c r="GA23" i="12"/>
  <c r="EX24" i="12"/>
  <c r="EY24" i="12"/>
  <c r="EZ24" i="12"/>
  <c r="FA24" i="12"/>
  <c r="FB24" i="12"/>
  <c r="FC24" i="12"/>
  <c r="FD24" i="12"/>
  <c r="FE24" i="12"/>
  <c r="FF24" i="12"/>
  <c r="FG24" i="12"/>
  <c r="FH24" i="12"/>
  <c r="FI24" i="12"/>
  <c r="FJ24" i="12"/>
  <c r="FK24" i="12"/>
  <c r="FL24" i="12"/>
  <c r="FM24" i="12"/>
  <c r="FN24" i="12"/>
  <c r="FO24" i="12"/>
  <c r="FP24" i="12"/>
  <c r="FQ24" i="12"/>
  <c r="FR24" i="12"/>
  <c r="FS24" i="12"/>
  <c r="FT24" i="12"/>
  <c r="FU24" i="12"/>
  <c r="FV24" i="12"/>
  <c r="FW24" i="12"/>
  <c r="FX24" i="12"/>
  <c r="FY24" i="12"/>
  <c r="FZ24" i="12"/>
  <c r="GA24" i="12"/>
  <c r="EX25" i="12"/>
  <c r="EY25" i="12"/>
  <c r="EZ25" i="12"/>
  <c r="FA25" i="12"/>
  <c r="FB25" i="12"/>
  <c r="FC25" i="12"/>
  <c r="FD25" i="12"/>
  <c r="FE25" i="12"/>
  <c r="FF25" i="12"/>
  <c r="FG25" i="12"/>
  <c r="FH25" i="12"/>
  <c r="FI25" i="12"/>
  <c r="FJ25" i="12"/>
  <c r="FK25" i="12"/>
  <c r="FL25" i="12"/>
  <c r="FM25" i="12"/>
  <c r="FN25" i="12"/>
  <c r="FO25" i="12"/>
  <c r="FP25" i="12"/>
  <c r="FQ25" i="12"/>
  <c r="FR25" i="12"/>
  <c r="FS25" i="12"/>
  <c r="FT25" i="12"/>
  <c r="FU25" i="12"/>
  <c r="FV25" i="12"/>
  <c r="FW25" i="12"/>
  <c r="FX25" i="12"/>
  <c r="FY25" i="12"/>
  <c r="FZ25" i="12"/>
  <c r="GA25" i="12"/>
  <c r="EX26" i="12"/>
  <c r="EY26" i="12"/>
  <c r="EZ26" i="12"/>
  <c r="FA26" i="12"/>
  <c r="FB26" i="12"/>
  <c r="FC26" i="12"/>
  <c r="FD26" i="12"/>
  <c r="FE26" i="12"/>
  <c r="FF26" i="12"/>
  <c r="FG26" i="12"/>
  <c r="FH26" i="12"/>
  <c r="FI26" i="12"/>
  <c r="FJ26" i="12"/>
  <c r="FK26" i="12"/>
  <c r="FL26" i="12"/>
  <c r="FM26" i="12"/>
  <c r="FN26" i="12"/>
  <c r="FO26" i="12"/>
  <c r="FP26" i="12"/>
  <c r="FQ26" i="12"/>
  <c r="FR26" i="12"/>
  <c r="FS26" i="12"/>
  <c r="FT26" i="12"/>
  <c r="FU26" i="12"/>
  <c r="FV26" i="12"/>
  <c r="FW26" i="12"/>
  <c r="FX26" i="12"/>
  <c r="FY26" i="12"/>
  <c r="FZ26" i="12"/>
  <c r="GA26" i="12"/>
  <c r="EX27" i="12"/>
  <c r="EY27" i="12"/>
  <c r="EZ27" i="12"/>
  <c r="FA27" i="12"/>
  <c r="FB27" i="12"/>
  <c r="FC27" i="12"/>
  <c r="FD27" i="12"/>
  <c r="FE27" i="12"/>
  <c r="FF27" i="12"/>
  <c r="FG27" i="12"/>
  <c r="FH27" i="12"/>
  <c r="FI27" i="12"/>
  <c r="FJ27" i="12"/>
  <c r="FK27" i="12"/>
  <c r="FL27" i="12"/>
  <c r="FM27" i="12"/>
  <c r="FN27" i="12"/>
  <c r="FO27" i="12"/>
  <c r="FP27" i="12"/>
  <c r="FQ27" i="12"/>
  <c r="FR27" i="12"/>
  <c r="FS27" i="12"/>
  <c r="FT27" i="12"/>
  <c r="FU27" i="12"/>
  <c r="FV27" i="12"/>
  <c r="FW27" i="12"/>
  <c r="FX27" i="12"/>
  <c r="FY27" i="12"/>
  <c r="FZ27" i="12"/>
  <c r="GA27" i="12"/>
  <c r="EX29" i="12"/>
  <c r="EY29" i="12"/>
  <c r="EZ29" i="12"/>
  <c r="FA29" i="12"/>
  <c r="FB29" i="12"/>
  <c r="FB28" i="12" s="1"/>
  <c r="FC29" i="12"/>
  <c r="FD29" i="12"/>
  <c r="FE29" i="12"/>
  <c r="FF29" i="12"/>
  <c r="FG29" i="12"/>
  <c r="FH29" i="12"/>
  <c r="FI29" i="12"/>
  <c r="FJ29" i="12"/>
  <c r="FK29" i="12"/>
  <c r="FL29" i="12"/>
  <c r="FM29" i="12"/>
  <c r="FN29" i="12"/>
  <c r="FO29" i="12"/>
  <c r="FP29" i="12"/>
  <c r="FQ29" i="12"/>
  <c r="FR29" i="12"/>
  <c r="FS29" i="12"/>
  <c r="FT29" i="12"/>
  <c r="FT28" i="12" s="1"/>
  <c r="FU29" i="12"/>
  <c r="FV29" i="12"/>
  <c r="FW29" i="12"/>
  <c r="FX29" i="12"/>
  <c r="FY29" i="12"/>
  <c r="FZ29" i="12"/>
  <c r="GA29" i="12"/>
  <c r="EX30" i="12"/>
  <c r="EY30" i="12"/>
  <c r="EZ30" i="12"/>
  <c r="FA30" i="12"/>
  <c r="FB30" i="12"/>
  <c r="FC30" i="12"/>
  <c r="FD30" i="12"/>
  <c r="FE30" i="12"/>
  <c r="FF30" i="12"/>
  <c r="FG30" i="12"/>
  <c r="FH30" i="12"/>
  <c r="FI30" i="12"/>
  <c r="FJ30" i="12"/>
  <c r="FK30" i="12"/>
  <c r="FL30" i="12"/>
  <c r="FM30" i="12"/>
  <c r="FN30" i="12"/>
  <c r="FO30" i="12"/>
  <c r="FP30" i="12"/>
  <c r="FQ30" i="12"/>
  <c r="FR30" i="12"/>
  <c r="FS30" i="12"/>
  <c r="FT30" i="12"/>
  <c r="FU30" i="12"/>
  <c r="FV30" i="12"/>
  <c r="FW30" i="12"/>
  <c r="FX30" i="12"/>
  <c r="FY30" i="12"/>
  <c r="FZ30" i="12"/>
  <c r="GA30" i="12"/>
  <c r="EX31" i="12"/>
  <c r="EY31" i="12"/>
  <c r="EZ31" i="12"/>
  <c r="FA31" i="12"/>
  <c r="FB31" i="12"/>
  <c r="FC31" i="12"/>
  <c r="FD31" i="12"/>
  <c r="FE31" i="12"/>
  <c r="FF31" i="12"/>
  <c r="FG31" i="12"/>
  <c r="FH31" i="12"/>
  <c r="FI31" i="12"/>
  <c r="FJ31" i="12"/>
  <c r="FK31" i="12"/>
  <c r="FL31" i="12"/>
  <c r="FM31" i="12"/>
  <c r="FN31" i="12"/>
  <c r="FO31" i="12"/>
  <c r="FP31" i="12"/>
  <c r="FQ31" i="12"/>
  <c r="FR31" i="12"/>
  <c r="FS31" i="12"/>
  <c r="FT31" i="12"/>
  <c r="FU31" i="12"/>
  <c r="FV31" i="12"/>
  <c r="FW31" i="12"/>
  <c r="FX31" i="12"/>
  <c r="FY31" i="12"/>
  <c r="FZ31" i="12"/>
  <c r="GA31" i="12"/>
  <c r="EX32" i="12"/>
  <c r="EY32" i="12"/>
  <c r="EZ32" i="12"/>
  <c r="FA32" i="12"/>
  <c r="FB32" i="12"/>
  <c r="FC32" i="12"/>
  <c r="FD32" i="12"/>
  <c r="FE32" i="12"/>
  <c r="FF32" i="12"/>
  <c r="FG32" i="12"/>
  <c r="FH32" i="12"/>
  <c r="FI32" i="12"/>
  <c r="FJ32" i="12"/>
  <c r="FK32" i="12"/>
  <c r="FL32" i="12"/>
  <c r="FM32" i="12"/>
  <c r="FN32" i="12"/>
  <c r="FO32" i="12"/>
  <c r="FP32" i="12"/>
  <c r="FQ32" i="12"/>
  <c r="FR32" i="12"/>
  <c r="FS32" i="12"/>
  <c r="FT32" i="12"/>
  <c r="FU32" i="12"/>
  <c r="FV32" i="12"/>
  <c r="FW32" i="12"/>
  <c r="FX32" i="12"/>
  <c r="FY32" i="12"/>
  <c r="FZ32" i="12"/>
  <c r="GA32" i="12"/>
  <c r="EX33" i="12"/>
  <c r="EY33" i="12"/>
  <c r="EZ33" i="12"/>
  <c r="FA33" i="12"/>
  <c r="FB33" i="12"/>
  <c r="FC33" i="12"/>
  <c r="FD33" i="12"/>
  <c r="FE33" i="12"/>
  <c r="FF33" i="12"/>
  <c r="FG33" i="12"/>
  <c r="FH33" i="12"/>
  <c r="FI33" i="12"/>
  <c r="FJ33" i="12"/>
  <c r="FK33" i="12"/>
  <c r="FL33" i="12"/>
  <c r="FM33" i="12"/>
  <c r="FN33" i="12"/>
  <c r="FO33" i="12"/>
  <c r="FP33" i="12"/>
  <c r="FQ33" i="12"/>
  <c r="FR33" i="12"/>
  <c r="FS33" i="12"/>
  <c r="FT33" i="12"/>
  <c r="FU33" i="12"/>
  <c r="FV33" i="12"/>
  <c r="FW33" i="12"/>
  <c r="FX33" i="12"/>
  <c r="FY33" i="12"/>
  <c r="FZ33" i="12"/>
  <c r="GA33" i="12"/>
  <c r="EX34" i="12"/>
  <c r="EY34" i="12"/>
  <c r="EZ34" i="12"/>
  <c r="FA34" i="12"/>
  <c r="FB34" i="12"/>
  <c r="FC34" i="12"/>
  <c r="FD34" i="12"/>
  <c r="FE34" i="12"/>
  <c r="FF34" i="12"/>
  <c r="FG34" i="12"/>
  <c r="FH34" i="12"/>
  <c r="FI34" i="12"/>
  <c r="FJ34" i="12"/>
  <c r="FK34" i="12"/>
  <c r="FL34" i="12"/>
  <c r="FM34" i="12"/>
  <c r="FN34" i="12"/>
  <c r="FO34" i="12"/>
  <c r="FP34" i="12"/>
  <c r="FQ34" i="12"/>
  <c r="FR34" i="12"/>
  <c r="FS34" i="12"/>
  <c r="FT34" i="12"/>
  <c r="FU34" i="12"/>
  <c r="FV34" i="12"/>
  <c r="FW34" i="12"/>
  <c r="FW28" i="12" s="1"/>
  <c r="FX34" i="12"/>
  <c r="FY34" i="12"/>
  <c r="FZ34" i="12"/>
  <c r="GA34" i="12"/>
  <c r="EX35" i="12"/>
  <c r="EY35" i="12"/>
  <c r="EZ35" i="12"/>
  <c r="FA35" i="12"/>
  <c r="FB35" i="12"/>
  <c r="FC35" i="12"/>
  <c r="FD35" i="12"/>
  <c r="FE35" i="12"/>
  <c r="FF35" i="12"/>
  <c r="FG35" i="12"/>
  <c r="FH35" i="12"/>
  <c r="FI35" i="12"/>
  <c r="FJ35" i="12"/>
  <c r="FK35" i="12"/>
  <c r="FK28" i="12" s="1"/>
  <c r="FL35" i="12"/>
  <c r="FM35" i="12"/>
  <c r="FN35" i="12"/>
  <c r="FO35" i="12"/>
  <c r="FP35" i="12"/>
  <c r="FQ35" i="12"/>
  <c r="FR35" i="12"/>
  <c r="FS35" i="12"/>
  <c r="FT35" i="12"/>
  <c r="FU35" i="12"/>
  <c r="FV35" i="12"/>
  <c r="FW35" i="12"/>
  <c r="FX35" i="12"/>
  <c r="FY35" i="12"/>
  <c r="FZ35" i="12"/>
  <c r="GA35" i="12"/>
  <c r="EX36" i="12"/>
  <c r="EY36" i="12"/>
  <c r="EZ36" i="12"/>
  <c r="FA36" i="12"/>
  <c r="FB36" i="12"/>
  <c r="FC36" i="12"/>
  <c r="FD36" i="12"/>
  <c r="FE36" i="12"/>
  <c r="FF36" i="12"/>
  <c r="FG36" i="12"/>
  <c r="FH36" i="12"/>
  <c r="FI36" i="12"/>
  <c r="FJ36" i="12"/>
  <c r="FK36" i="12"/>
  <c r="FL36" i="12"/>
  <c r="FM36" i="12"/>
  <c r="FN36" i="12"/>
  <c r="FO36" i="12"/>
  <c r="FP36" i="12"/>
  <c r="FQ36" i="12"/>
  <c r="FR36" i="12"/>
  <c r="FS36" i="12"/>
  <c r="FT36" i="12"/>
  <c r="FU36" i="12"/>
  <c r="FV36" i="12"/>
  <c r="FW36" i="12"/>
  <c r="FX36" i="12"/>
  <c r="FY36" i="12"/>
  <c r="FZ36" i="12"/>
  <c r="GA36" i="12"/>
  <c r="EX38" i="12"/>
  <c r="EY38" i="12"/>
  <c r="EZ38" i="12"/>
  <c r="FA38" i="12"/>
  <c r="FB38" i="12"/>
  <c r="FC38" i="12"/>
  <c r="FD38" i="12"/>
  <c r="FE38" i="12"/>
  <c r="FF38" i="12"/>
  <c r="FG38" i="12"/>
  <c r="FH38" i="12"/>
  <c r="FI38" i="12"/>
  <c r="FJ38" i="12"/>
  <c r="FK38" i="12"/>
  <c r="FK37" i="12" s="1"/>
  <c r="FL38" i="12"/>
  <c r="FM38" i="12"/>
  <c r="FN38" i="12"/>
  <c r="FO38" i="12"/>
  <c r="FP38" i="12"/>
  <c r="FQ38" i="12"/>
  <c r="FQ37" i="12" s="1"/>
  <c r="FR38" i="12"/>
  <c r="FS38" i="12"/>
  <c r="FT38" i="12"/>
  <c r="FU38" i="12"/>
  <c r="FV38" i="12"/>
  <c r="FW38" i="12"/>
  <c r="FX38" i="12"/>
  <c r="FY38" i="12"/>
  <c r="FZ38" i="12"/>
  <c r="GA38" i="12"/>
  <c r="GA37" i="12" s="1"/>
  <c r="EX39" i="12"/>
  <c r="EY39" i="12"/>
  <c r="EZ39" i="12"/>
  <c r="FA39" i="12"/>
  <c r="FB39" i="12"/>
  <c r="FC39" i="12"/>
  <c r="FD39" i="12"/>
  <c r="FE39" i="12"/>
  <c r="FF39" i="12"/>
  <c r="FG39" i="12"/>
  <c r="FH39" i="12"/>
  <c r="FI39" i="12"/>
  <c r="FJ39" i="12"/>
  <c r="FK39" i="12"/>
  <c r="FL39" i="12"/>
  <c r="FM39" i="12"/>
  <c r="FN39" i="12"/>
  <c r="FO39" i="12"/>
  <c r="FP39" i="12"/>
  <c r="FQ39" i="12"/>
  <c r="FR39" i="12"/>
  <c r="FS39" i="12"/>
  <c r="FT39" i="12"/>
  <c r="FU39" i="12"/>
  <c r="FV39" i="12"/>
  <c r="FW39" i="12"/>
  <c r="FX39" i="12"/>
  <c r="FY39" i="12"/>
  <c r="FZ39" i="12"/>
  <c r="GA39" i="12"/>
  <c r="EX40" i="12"/>
  <c r="EY40" i="12"/>
  <c r="EZ40" i="12"/>
  <c r="FA40" i="12"/>
  <c r="FB40" i="12"/>
  <c r="FC40" i="12"/>
  <c r="FD40" i="12"/>
  <c r="FE40" i="12"/>
  <c r="FF40" i="12"/>
  <c r="FG40" i="12"/>
  <c r="FH40" i="12"/>
  <c r="FI40" i="12"/>
  <c r="FJ40" i="12"/>
  <c r="FK40" i="12"/>
  <c r="FL40" i="12"/>
  <c r="FM40" i="12"/>
  <c r="FN40" i="12"/>
  <c r="FO40" i="12"/>
  <c r="FP40" i="12"/>
  <c r="FQ40" i="12"/>
  <c r="FR40" i="12"/>
  <c r="FS40" i="12"/>
  <c r="FT40" i="12"/>
  <c r="FU40" i="12"/>
  <c r="FV40" i="12"/>
  <c r="FW40" i="12"/>
  <c r="FX40" i="12"/>
  <c r="FY40" i="12"/>
  <c r="FZ40" i="12"/>
  <c r="GA40" i="12"/>
  <c r="EX41" i="12"/>
  <c r="EY41" i="12"/>
  <c r="EZ41" i="12"/>
  <c r="FA41" i="12"/>
  <c r="FB41" i="12"/>
  <c r="FC41" i="12"/>
  <c r="FD41" i="12"/>
  <c r="FE41" i="12"/>
  <c r="FF41" i="12"/>
  <c r="FG41" i="12"/>
  <c r="FH41" i="12"/>
  <c r="FI41" i="12"/>
  <c r="FJ41" i="12"/>
  <c r="FK41" i="12"/>
  <c r="FL41" i="12"/>
  <c r="FM41" i="12"/>
  <c r="FN41" i="12"/>
  <c r="FO41" i="12"/>
  <c r="FP41" i="12"/>
  <c r="FQ41" i="12"/>
  <c r="FR41" i="12"/>
  <c r="FS41" i="12"/>
  <c r="FT41" i="12"/>
  <c r="FU41" i="12"/>
  <c r="FV41" i="12"/>
  <c r="FW41" i="12"/>
  <c r="FX41" i="12"/>
  <c r="FY41" i="12"/>
  <c r="FZ41" i="12"/>
  <c r="GA41" i="12"/>
  <c r="EX42" i="12"/>
  <c r="EY42" i="12"/>
  <c r="EZ42" i="12"/>
  <c r="FA42" i="12"/>
  <c r="FB42" i="12"/>
  <c r="FC42" i="12"/>
  <c r="FD42" i="12"/>
  <c r="FE42" i="12"/>
  <c r="FF42" i="12"/>
  <c r="FG42" i="12"/>
  <c r="FH42" i="12"/>
  <c r="FI42" i="12"/>
  <c r="FJ42" i="12"/>
  <c r="FK42" i="12"/>
  <c r="FL42" i="12"/>
  <c r="FM42" i="12"/>
  <c r="FN42" i="12"/>
  <c r="FO42" i="12"/>
  <c r="FP42" i="12"/>
  <c r="FQ42" i="12"/>
  <c r="FR42" i="12"/>
  <c r="FS42" i="12"/>
  <c r="FT42" i="12"/>
  <c r="FU42" i="12"/>
  <c r="FV42" i="12"/>
  <c r="FW42" i="12"/>
  <c r="FX42" i="12"/>
  <c r="FY42" i="12"/>
  <c r="FZ42" i="12"/>
  <c r="GA42" i="12"/>
  <c r="EX46" i="12"/>
  <c r="EY46" i="12"/>
  <c r="EZ46" i="12"/>
  <c r="FA46" i="12"/>
  <c r="FB46" i="12"/>
  <c r="FC46" i="12"/>
  <c r="FD46" i="12"/>
  <c r="FE46" i="12"/>
  <c r="FF46" i="12"/>
  <c r="FG46" i="12"/>
  <c r="FH46" i="12"/>
  <c r="FI46" i="12"/>
  <c r="FJ46" i="12"/>
  <c r="FK46" i="12"/>
  <c r="FL46" i="12"/>
  <c r="FM46" i="12"/>
  <c r="FN46" i="12"/>
  <c r="FO46" i="12"/>
  <c r="FP46" i="12"/>
  <c r="FQ46" i="12"/>
  <c r="FR46" i="12"/>
  <c r="FS46" i="12"/>
  <c r="FT46" i="12"/>
  <c r="FU46" i="12"/>
  <c r="FV46" i="12"/>
  <c r="FW46" i="12"/>
  <c r="FX46" i="12"/>
  <c r="FY46" i="12"/>
  <c r="FZ46" i="12"/>
  <c r="GA46" i="12"/>
  <c r="GQ45" i="7"/>
  <c r="GQ10" i="11"/>
  <c r="GQ9" i="11"/>
  <c r="GV45" i="7"/>
  <c r="GV10" i="11"/>
  <c r="GV9" i="11"/>
  <c r="GR45" i="7"/>
  <c r="GR10" i="11"/>
  <c r="GR9" i="11"/>
  <c r="GN45" i="7"/>
  <c r="GN10" i="11"/>
  <c r="GN9" i="11"/>
  <c r="GJ45" i="7"/>
  <c r="GJ10" i="11"/>
  <c r="GJ9" i="11"/>
  <c r="GF45" i="7"/>
  <c r="GF10" i="11"/>
  <c r="GF9" i="11"/>
  <c r="GB45" i="7"/>
  <c r="GB10" i="11"/>
  <c r="GB9" i="11"/>
  <c r="FX45" i="7"/>
  <c r="FX10" i="11"/>
  <c r="FX9" i="11"/>
  <c r="FT45" i="7"/>
  <c r="FT10" i="11"/>
  <c r="FT9" i="11"/>
  <c r="FP45" i="7"/>
  <c r="FP10" i="11"/>
  <c r="FP9" i="11"/>
  <c r="FL45" i="7"/>
  <c r="FL10" i="11"/>
  <c r="FH45" i="7"/>
  <c r="FH10" i="11"/>
  <c r="FD45" i="7"/>
  <c r="FD10" i="11"/>
  <c r="EZ45" i="7"/>
  <c r="EZ10" i="11"/>
  <c r="EV45" i="7"/>
  <c r="EV10" i="11"/>
  <c r="ER45" i="7"/>
  <c r="ER10" i="11"/>
  <c r="GU45" i="7"/>
  <c r="GM45" i="7"/>
  <c r="GM10" i="11"/>
  <c r="GM9" i="11"/>
  <c r="GI45" i="7"/>
  <c r="GI10" i="11"/>
  <c r="GI9" i="11"/>
  <c r="GE45" i="7"/>
  <c r="FW45" i="7"/>
  <c r="FS45" i="7"/>
  <c r="FS10" i="11"/>
  <c r="FS9" i="11"/>
  <c r="FO45" i="7"/>
  <c r="FO10" i="11"/>
  <c r="FO9" i="11"/>
  <c r="FG45" i="7"/>
  <c r="FC45" i="7"/>
  <c r="EY45" i="7"/>
  <c r="EY10" i="11"/>
  <c r="GQ49" i="7"/>
  <c r="GQ60" i="7"/>
  <c r="GA49" i="7"/>
  <c r="FK49" i="7"/>
  <c r="EU49" i="7"/>
  <c r="GU49" i="7"/>
  <c r="GM49" i="7"/>
  <c r="GI49" i="7"/>
  <c r="GE49" i="7"/>
  <c r="FW49" i="7"/>
  <c r="FS49" i="7"/>
  <c r="FO49" i="7"/>
  <c r="FG49" i="7"/>
  <c r="FC49" i="7"/>
  <c r="EY49" i="7"/>
  <c r="GA45" i="7"/>
  <c r="GA10" i="11"/>
  <c r="GA9" i="11"/>
  <c r="FK45" i="7"/>
  <c r="FK10" i="11"/>
  <c r="EU45" i="7"/>
  <c r="EU10" i="11"/>
  <c r="GX45" i="7"/>
  <c r="GX10" i="11"/>
  <c r="GX9" i="11"/>
  <c r="GT45" i="7"/>
  <c r="GT10" i="11"/>
  <c r="GT9" i="11"/>
  <c r="GP45" i="7"/>
  <c r="GP10" i="11"/>
  <c r="GP9" i="11"/>
  <c r="GL45" i="7"/>
  <c r="GL10" i="11"/>
  <c r="GL9" i="11"/>
  <c r="GH45" i="7"/>
  <c r="GH10" i="11"/>
  <c r="GH9" i="11"/>
  <c r="GD45" i="7"/>
  <c r="GD10" i="11"/>
  <c r="GD9" i="11"/>
  <c r="FZ45" i="7"/>
  <c r="FZ10" i="11"/>
  <c r="FZ9" i="11"/>
  <c r="FV45" i="7"/>
  <c r="FV10" i="11"/>
  <c r="FV9" i="11"/>
  <c r="FR45" i="7"/>
  <c r="FR10" i="11"/>
  <c r="FR9" i="11"/>
  <c r="FN45" i="7"/>
  <c r="FN10" i="11"/>
  <c r="FN9" i="11"/>
  <c r="FJ45" i="7"/>
  <c r="FJ10" i="11"/>
  <c r="FF45" i="7"/>
  <c r="FF10" i="11"/>
  <c r="FB45" i="7"/>
  <c r="FB10" i="11"/>
  <c r="EX45" i="7"/>
  <c r="EX10" i="11"/>
  <c r="ET45" i="7"/>
  <c r="ET10" i="11"/>
  <c r="GI60" i="7"/>
  <c r="FO60" i="7"/>
  <c r="GV49" i="7"/>
  <c r="GR49" i="7"/>
  <c r="GN49" i="7"/>
  <c r="GN60" i="7"/>
  <c r="GJ49" i="7"/>
  <c r="GJ60" i="7"/>
  <c r="GF49" i="7"/>
  <c r="GB49" i="7"/>
  <c r="FX49" i="7"/>
  <c r="FX60" i="7"/>
  <c r="FT49" i="7"/>
  <c r="FT60" i="7"/>
  <c r="FP49" i="7"/>
  <c r="FL49" i="7"/>
  <c r="FH49" i="7"/>
  <c r="FH60" i="7"/>
  <c r="FD49" i="7"/>
  <c r="FD60" i="7"/>
  <c r="EZ49" i="7"/>
  <c r="EV49" i="7"/>
  <c r="ER49" i="7"/>
  <c r="ER60" i="7"/>
  <c r="GX49" i="7"/>
  <c r="GX60" i="7"/>
  <c r="GT49" i="7"/>
  <c r="GT60" i="7"/>
  <c r="GP49" i="7"/>
  <c r="GL49" i="7"/>
  <c r="GL60" i="7"/>
  <c r="GH49" i="7"/>
  <c r="GH60" i="7"/>
  <c r="GD49" i="7"/>
  <c r="GD60" i="7"/>
  <c r="FZ49" i="7"/>
  <c r="FV49" i="7"/>
  <c r="FV60" i="7"/>
  <c r="FR49" i="7"/>
  <c r="FR60" i="7"/>
  <c r="FN49" i="7"/>
  <c r="FN60" i="7"/>
  <c r="FJ49" i="7"/>
  <c r="FF49" i="7"/>
  <c r="FF60" i="7"/>
  <c r="FB49" i="7"/>
  <c r="FB60" i="7"/>
  <c r="EX49" i="7"/>
  <c r="EX60" i="7"/>
  <c r="ET49" i="7"/>
  <c r="GW49" i="7"/>
  <c r="GS49" i="7"/>
  <c r="GO49" i="7"/>
  <c r="GK49" i="7"/>
  <c r="GG49" i="7"/>
  <c r="GC49" i="7"/>
  <c r="FY49" i="7"/>
  <c r="FU49" i="7"/>
  <c r="FQ49" i="7"/>
  <c r="FM49" i="7"/>
  <c r="FI49" i="7"/>
  <c r="FE49" i="7"/>
  <c r="FA49" i="7"/>
  <c r="EW49" i="7"/>
  <c r="ES49" i="7"/>
  <c r="GW45" i="7"/>
  <c r="GW10" i="11"/>
  <c r="GW9" i="11"/>
  <c r="GS45" i="7"/>
  <c r="GS10" i="11"/>
  <c r="GS9" i="11"/>
  <c r="GO45" i="7"/>
  <c r="GO10" i="11"/>
  <c r="GO9" i="11"/>
  <c r="GK45" i="7"/>
  <c r="GG45" i="7"/>
  <c r="GG10" i="11"/>
  <c r="GG9" i="11"/>
  <c r="GC45" i="7"/>
  <c r="GC10" i="11"/>
  <c r="GC9" i="11"/>
  <c r="FY45" i="7"/>
  <c r="FY10" i="11"/>
  <c r="FY9" i="11"/>
  <c r="FU45" i="7"/>
  <c r="FQ45" i="7"/>
  <c r="FQ10" i="11"/>
  <c r="FQ9" i="11"/>
  <c r="FM45" i="7"/>
  <c r="FM10" i="11"/>
  <c r="FI45" i="7"/>
  <c r="FI10" i="11"/>
  <c r="FE45" i="7"/>
  <c r="FA45" i="7"/>
  <c r="FA10" i="11"/>
  <c r="EW45" i="7"/>
  <c r="EW10" i="11"/>
  <c r="ES45" i="7"/>
  <c r="ES10" i="11"/>
  <c r="KU37" i="12"/>
  <c r="KA37" i="12"/>
  <c r="JG37" i="12"/>
  <c r="FC17" i="12"/>
  <c r="KQ37" i="12"/>
  <c r="KM37" i="12"/>
  <c r="KI37" i="12"/>
  <c r="KE37" i="12"/>
  <c r="JW37" i="12"/>
  <c r="JS37" i="12"/>
  <c r="JO37" i="12"/>
  <c r="JK37" i="12"/>
  <c r="JC37" i="12"/>
  <c r="IY37" i="12"/>
  <c r="IU37" i="12"/>
  <c r="HS37" i="12"/>
  <c r="KU17" i="12"/>
  <c r="KM17" i="12"/>
  <c r="KI17" i="12"/>
  <c r="KE17" i="12"/>
  <c r="KA17" i="12"/>
  <c r="JW17" i="12"/>
  <c r="JS17" i="12"/>
  <c r="JO17" i="12"/>
  <c r="JK17" i="12"/>
  <c r="JG17" i="12"/>
  <c r="JC17" i="12"/>
  <c r="IY17" i="12"/>
  <c r="IU17" i="12"/>
  <c r="IQ17" i="12"/>
  <c r="IM17" i="12"/>
  <c r="II17" i="12"/>
  <c r="IA17" i="12"/>
  <c r="HW17" i="12"/>
  <c r="HS17" i="12"/>
  <c r="KW17" i="12"/>
  <c r="KS17" i="12"/>
  <c r="KO17" i="12"/>
  <c r="KK17" i="12"/>
  <c r="KG17" i="12"/>
  <c r="KC17" i="12"/>
  <c r="JY17" i="12"/>
  <c r="JU17" i="12"/>
  <c r="JQ17" i="12"/>
  <c r="JM17" i="12"/>
  <c r="JI17" i="12"/>
  <c r="JE17" i="12"/>
  <c r="JA17" i="12"/>
  <c r="IW17" i="12"/>
  <c r="IS17" i="12"/>
  <c r="IO17" i="12"/>
  <c r="IK17" i="12"/>
  <c r="IG17" i="12"/>
  <c r="IC17" i="12"/>
  <c r="HY17" i="12"/>
  <c r="HU17" i="12"/>
  <c r="HQ17" i="12"/>
  <c r="HI16" i="12"/>
  <c r="HA16" i="12"/>
  <c r="GW16" i="12"/>
  <c r="GO16" i="12"/>
  <c r="GG16" i="12"/>
  <c r="KG16" i="12"/>
  <c r="FS17" i="12"/>
  <c r="HL16" i="12"/>
  <c r="HH16" i="12"/>
  <c r="HD16" i="12"/>
  <c r="GZ16" i="12"/>
  <c r="GV16" i="12"/>
  <c r="GR16" i="12"/>
  <c r="GN16" i="12"/>
  <c r="GJ16" i="12"/>
  <c r="GF16" i="12"/>
  <c r="GB16" i="12"/>
  <c r="KB28" i="12"/>
  <c r="HP28" i="12"/>
  <c r="HP44" i="12" s="1"/>
  <c r="JF28" i="12"/>
  <c r="JL28" i="12"/>
  <c r="IV28" i="12"/>
  <c r="KT17" i="12"/>
  <c r="KP17" i="12"/>
  <c r="KL17" i="12"/>
  <c r="KH17" i="12"/>
  <c r="KD17" i="12"/>
  <c r="JZ17" i="12"/>
  <c r="JV17" i="12"/>
  <c r="JR17" i="12"/>
  <c r="JN17" i="12"/>
  <c r="JJ17" i="12"/>
  <c r="JF17" i="12"/>
  <c r="JB17" i="12"/>
  <c r="IX17" i="12"/>
  <c r="IT17" i="12"/>
  <c r="IP17" i="12"/>
  <c r="IL17" i="12"/>
  <c r="IH17" i="12"/>
  <c r="ID17" i="12"/>
  <c r="HZ17" i="12"/>
  <c r="HV17" i="12"/>
  <c r="HR17" i="12"/>
  <c r="KV17" i="12"/>
  <c r="KR17" i="12"/>
  <c r="KN17" i="12"/>
  <c r="KJ17" i="12"/>
  <c r="KF17" i="12"/>
  <c r="KB17" i="12"/>
  <c r="JX17" i="12"/>
  <c r="JT17" i="12"/>
  <c r="JP17" i="12"/>
  <c r="JL17" i="12"/>
  <c r="JH17" i="12"/>
  <c r="JD17" i="12"/>
  <c r="IZ17" i="12"/>
  <c r="IV17" i="12"/>
  <c r="IR17" i="12"/>
  <c r="IN17" i="12"/>
  <c r="IJ17" i="12"/>
  <c r="IF17" i="12"/>
  <c r="IB17" i="12"/>
  <c r="HX17" i="12"/>
  <c r="HT17" i="12"/>
  <c r="HP17" i="12"/>
  <c r="JQ16" i="12"/>
  <c r="HI3" i="12"/>
  <c r="HM16" i="12"/>
  <c r="HE16" i="12"/>
  <c r="GS16" i="12"/>
  <c r="GK16" i="12"/>
  <c r="GC16" i="12"/>
  <c r="HU16" i="12"/>
  <c r="GA17" i="12"/>
  <c r="FK17" i="12"/>
  <c r="HG3" i="12"/>
  <c r="HG16" i="12"/>
  <c r="HO17" i="12"/>
  <c r="HK17" i="12"/>
  <c r="HC16" i="12"/>
  <c r="GY17" i="12"/>
  <c r="GU17" i="12"/>
  <c r="GQ16" i="12"/>
  <c r="GM16" i="12"/>
  <c r="GI17" i="12"/>
  <c r="GE17" i="12"/>
  <c r="KG28" i="12"/>
  <c r="JQ28" i="12"/>
  <c r="JA28" i="12"/>
  <c r="JA16" i="12"/>
  <c r="KL28" i="12"/>
  <c r="JV28" i="12"/>
  <c r="HZ3" i="12"/>
  <c r="HZ16" i="12"/>
  <c r="HV16" i="12"/>
  <c r="HR16" i="12"/>
  <c r="KW16" i="12"/>
  <c r="IK16" i="12"/>
  <c r="FW37" i="12"/>
  <c r="FX37" i="12"/>
  <c r="FP37" i="12"/>
  <c r="FP44" i="12" s="1"/>
  <c r="FL37" i="12"/>
  <c r="FL44" i="12" s="1"/>
  <c r="FD37" i="12"/>
  <c r="EZ37" i="12"/>
  <c r="EY37" i="12"/>
  <c r="FZ28" i="12"/>
  <c r="FV28" i="12"/>
  <c r="FR28" i="12"/>
  <c r="FJ28" i="12"/>
  <c r="FF28" i="12"/>
  <c r="FF44" i="12" s="1"/>
  <c r="FF43" i="12" s="1"/>
  <c r="EX28" i="12"/>
  <c r="GZ37" i="12"/>
  <c r="GV37" i="12"/>
  <c r="GB37" i="12"/>
  <c r="HL3" i="12"/>
  <c r="GZ28" i="12"/>
  <c r="GV28" i="12"/>
  <c r="GV44" i="12" s="1"/>
  <c r="GF3" i="12"/>
  <c r="GF44" i="12"/>
  <c r="GF43" i="12" s="1"/>
  <c r="HN16" i="12"/>
  <c r="HJ16" i="12"/>
  <c r="HF16" i="12"/>
  <c r="HB16" i="12"/>
  <c r="GX16" i="12"/>
  <c r="GT16" i="12"/>
  <c r="GP16" i="12"/>
  <c r="GL16" i="12"/>
  <c r="GH16" i="12"/>
  <c r="GD16" i="12"/>
  <c r="GM3" i="12"/>
  <c r="FV16" i="12"/>
  <c r="FN16" i="12"/>
  <c r="FF16" i="12"/>
  <c r="HJ28" i="12"/>
  <c r="HF28" i="12"/>
  <c r="HF44" i="12" s="1"/>
  <c r="GL28" i="12"/>
  <c r="GL44" i="12" s="1"/>
  <c r="GH28" i="12"/>
  <c r="GH44" i="12" s="1"/>
  <c r="KL37" i="12"/>
  <c r="KH37" i="12"/>
  <c r="JV37" i="12"/>
  <c r="JR37" i="12"/>
  <c r="JF37" i="12"/>
  <c r="JB37" i="12"/>
  <c r="KV28" i="12"/>
  <c r="KR28" i="12"/>
  <c r="HD3" i="12"/>
  <c r="GN3" i="12"/>
  <c r="GB3" i="12"/>
  <c r="GU3" i="12"/>
  <c r="GQ3" i="12"/>
  <c r="GE3" i="12"/>
  <c r="HK3" i="12"/>
  <c r="HO3" i="12"/>
  <c r="HC3" i="12"/>
  <c r="GY3" i="12"/>
  <c r="GI3" i="12"/>
  <c r="GZ3" i="12"/>
  <c r="GR3" i="12"/>
  <c r="HN3" i="12"/>
  <c r="HB3" i="12"/>
  <c r="GT3" i="12"/>
  <c r="GL3" i="12"/>
  <c r="GH3" i="12"/>
  <c r="HH3" i="12"/>
  <c r="GV3" i="12"/>
  <c r="GJ3" i="12"/>
  <c r="HJ3" i="12"/>
  <c r="HF3" i="12"/>
  <c r="GX3" i="12"/>
  <c r="GP3" i="12"/>
  <c r="GD3" i="12"/>
  <c r="HM3" i="12"/>
  <c r="HE3" i="12"/>
  <c r="HA3" i="12"/>
  <c r="GW3" i="12"/>
  <c r="GS3" i="12"/>
  <c r="GO3" i="12"/>
  <c r="GK3" i="12"/>
  <c r="GG3" i="12"/>
  <c r="GC3" i="12"/>
  <c r="KT3" i="12"/>
  <c r="KP3" i="12"/>
  <c r="KL3" i="12"/>
  <c r="KH3" i="12"/>
  <c r="KD3" i="12"/>
  <c r="JZ3" i="12"/>
  <c r="JV3" i="12"/>
  <c r="JR3" i="12"/>
  <c r="JN3" i="12"/>
  <c r="JJ3" i="12"/>
  <c r="JF3" i="12"/>
  <c r="JB3" i="12"/>
  <c r="IX3" i="12"/>
  <c r="IT3" i="12"/>
  <c r="IP3" i="12"/>
  <c r="IL3" i="12"/>
  <c r="IH3" i="12"/>
  <c r="ID3" i="12"/>
  <c r="HV3" i="12"/>
  <c r="HR3" i="12"/>
  <c r="KV3" i="12"/>
  <c r="KR3" i="12"/>
  <c r="KN3" i="12"/>
  <c r="KJ3" i="12"/>
  <c r="KF3" i="12"/>
  <c r="KB3" i="12"/>
  <c r="JX3" i="12"/>
  <c r="JT3" i="12"/>
  <c r="JP3" i="12"/>
  <c r="JL3" i="12"/>
  <c r="JH3" i="12"/>
  <c r="JD3" i="12"/>
  <c r="IZ3" i="12"/>
  <c r="IV3" i="12"/>
  <c r="IR3" i="12"/>
  <c r="IN3" i="12"/>
  <c r="IJ3" i="12"/>
  <c r="IF3" i="12"/>
  <c r="IB3" i="12"/>
  <c r="HX3" i="12"/>
  <c r="HT3" i="12"/>
  <c r="HP3" i="12"/>
  <c r="KV37" i="12"/>
  <c r="KR37" i="12"/>
  <c r="KN37" i="12"/>
  <c r="KJ37" i="12"/>
  <c r="KF37" i="12"/>
  <c r="KB37" i="12"/>
  <c r="JX37" i="12"/>
  <c r="JT37" i="12"/>
  <c r="JP37" i="12"/>
  <c r="JL37" i="12"/>
  <c r="JH37" i="12"/>
  <c r="JD37" i="12"/>
  <c r="IZ37" i="12"/>
  <c r="IV37" i="12"/>
  <c r="IF37" i="12"/>
  <c r="IB37" i="12"/>
  <c r="KT37" i="12"/>
  <c r="KP37" i="12"/>
  <c r="KD37" i="12"/>
  <c r="JZ37" i="12"/>
  <c r="JN37" i="12"/>
  <c r="JJ37" i="12"/>
  <c r="IX37" i="12"/>
  <c r="JY28" i="12"/>
  <c r="JI28" i="12"/>
  <c r="KW28" i="12"/>
  <c r="KS28" i="12"/>
  <c r="KO28" i="12"/>
  <c r="KC28" i="12"/>
  <c r="JM28" i="12"/>
  <c r="IW28" i="12"/>
  <c r="KU28" i="12"/>
  <c r="KT28" i="12"/>
  <c r="KP28" i="12"/>
  <c r="KH28" i="12"/>
  <c r="KD28" i="12"/>
  <c r="JZ28" i="12"/>
  <c r="JR28" i="12"/>
  <c r="JN28" i="12"/>
  <c r="JJ28" i="12"/>
  <c r="JB28" i="12"/>
  <c r="IX28" i="12"/>
  <c r="IL28" i="12"/>
  <c r="IL44" i="12" s="1"/>
  <c r="IH28" i="12"/>
  <c r="KW37" i="12"/>
  <c r="KS37" i="12"/>
  <c r="KO37" i="12"/>
  <c r="KK37" i="12"/>
  <c r="KG37" i="12"/>
  <c r="KC37" i="12"/>
  <c r="JY37" i="12"/>
  <c r="JU37" i="12"/>
  <c r="JQ37" i="12"/>
  <c r="JM37" i="12"/>
  <c r="JI37" i="12"/>
  <c r="JE37" i="12"/>
  <c r="JA37" i="12"/>
  <c r="IW37" i="12"/>
  <c r="KK28" i="12"/>
  <c r="JU28" i="12"/>
  <c r="JE28" i="12"/>
  <c r="KN28" i="12"/>
  <c r="KJ28" i="12"/>
  <c r="KF28" i="12"/>
  <c r="JX28" i="12"/>
  <c r="JT28" i="12"/>
  <c r="JP28" i="12"/>
  <c r="JH28" i="12"/>
  <c r="JD28" i="12"/>
  <c r="IZ28" i="12"/>
  <c r="HX28" i="12"/>
  <c r="HX44" i="12" s="1"/>
  <c r="HX43" i="12" s="1"/>
  <c r="HT28" i="12"/>
  <c r="HT44" i="12" s="1"/>
  <c r="KO16" i="12"/>
  <c r="JY16" i="12"/>
  <c r="JI16" i="12"/>
  <c r="IS16" i="12"/>
  <c r="IC16" i="12"/>
  <c r="KU16" i="12"/>
  <c r="KQ16" i="12"/>
  <c r="KM16" i="12"/>
  <c r="KI16" i="12"/>
  <c r="KE16" i="12"/>
  <c r="KA16" i="12"/>
  <c r="JW16" i="12"/>
  <c r="JS16" i="12"/>
  <c r="JO16" i="12"/>
  <c r="JK16" i="12"/>
  <c r="JG16" i="12"/>
  <c r="JC16" i="12"/>
  <c r="IY16" i="12"/>
  <c r="IU16" i="12"/>
  <c r="IQ16" i="12"/>
  <c r="IM16" i="12"/>
  <c r="II16" i="12"/>
  <c r="IE16" i="12"/>
  <c r="IA16" i="12"/>
  <c r="HW16" i="12"/>
  <c r="HS16" i="12"/>
  <c r="KK16" i="12"/>
  <c r="JU16" i="12"/>
  <c r="JE16" i="12"/>
  <c r="IO16" i="12"/>
  <c r="HY16" i="12"/>
  <c r="KT16" i="12"/>
  <c r="KP16" i="12"/>
  <c r="KL16" i="12"/>
  <c r="KL44" i="12"/>
  <c r="KH16" i="12"/>
  <c r="KD16" i="12"/>
  <c r="JZ16" i="12"/>
  <c r="JV16" i="12"/>
  <c r="JV44" i="12"/>
  <c r="JR16" i="12"/>
  <c r="JR44" i="12"/>
  <c r="JN16" i="12"/>
  <c r="JJ16" i="12"/>
  <c r="JF16" i="12"/>
  <c r="JF44" i="12"/>
  <c r="JB16" i="12"/>
  <c r="IX16" i="12"/>
  <c r="IX44" i="12"/>
  <c r="IT16" i="12"/>
  <c r="IP16" i="12"/>
  <c r="IL16" i="12"/>
  <c r="IH16" i="12"/>
  <c r="ID16" i="12"/>
  <c r="KU3" i="12"/>
  <c r="KU44" i="12"/>
  <c r="KQ3" i="12"/>
  <c r="KM3" i="12"/>
  <c r="KI3" i="12"/>
  <c r="KE3" i="12"/>
  <c r="KA3" i="12"/>
  <c r="JW3" i="12"/>
  <c r="JS3" i="12"/>
  <c r="JO3" i="12"/>
  <c r="JK3" i="12"/>
  <c r="JG3" i="12"/>
  <c r="JC3" i="12"/>
  <c r="IY3" i="12"/>
  <c r="IU3" i="12"/>
  <c r="IQ3" i="12"/>
  <c r="IM3" i="12"/>
  <c r="II3" i="12"/>
  <c r="IE3" i="12"/>
  <c r="IA3" i="12"/>
  <c r="HW3" i="12"/>
  <c r="HS3" i="12"/>
  <c r="KW3" i="12"/>
  <c r="KS3" i="12"/>
  <c r="KO3" i="12"/>
  <c r="KO44" i="12"/>
  <c r="KK3" i="12"/>
  <c r="KK44" i="12"/>
  <c r="KG3" i="12"/>
  <c r="KC3" i="12"/>
  <c r="JY3" i="12"/>
  <c r="JU3" i="12"/>
  <c r="JU44" i="12"/>
  <c r="JQ3" i="12"/>
  <c r="JQ44" i="12"/>
  <c r="JM3" i="12"/>
  <c r="JI3" i="12"/>
  <c r="JE3" i="12"/>
  <c r="JE44" i="12"/>
  <c r="JA3" i="12"/>
  <c r="JA44" i="12"/>
  <c r="IW3" i="12"/>
  <c r="IS3" i="12"/>
  <c r="IO3" i="12"/>
  <c r="IK3" i="12"/>
  <c r="IG3" i="12"/>
  <c r="IC3" i="12"/>
  <c r="HY3" i="12"/>
  <c r="HU3" i="12"/>
  <c r="HQ3" i="12"/>
  <c r="KQ28" i="12"/>
  <c r="KM28" i="12"/>
  <c r="KI28" i="12"/>
  <c r="KE28" i="12"/>
  <c r="KA28" i="12"/>
  <c r="JW28" i="12"/>
  <c r="JS28" i="12"/>
  <c r="JO28" i="12"/>
  <c r="JK28" i="12"/>
  <c r="JG28" i="12"/>
  <c r="JC28" i="12"/>
  <c r="IY28" i="12"/>
  <c r="IU28" i="12"/>
  <c r="KS16" i="12"/>
  <c r="KC16" i="12"/>
  <c r="JM16" i="12"/>
  <c r="IW16" i="12"/>
  <c r="IG16" i="12"/>
  <c r="HQ16" i="12"/>
  <c r="KV16" i="12"/>
  <c r="KV44" i="12"/>
  <c r="KR16" i="12"/>
  <c r="KR44" i="12"/>
  <c r="KN16" i="12"/>
  <c r="KJ16" i="12"/>
  <c r="KF16" i="12"/>
  <c r="KF44" i="12"/>
  <c r="KB16" i="12"/>
  <c r="JX16" i="12"/>
  <c r="JT16" i="12"/>
  <c r="JP16" i="12"/>
  <c r="JP44" i="12"/>
  <c r="JL16" i="12"/>
  <c r="JH16" i="12"/>
  <c r="JD16" i="12"/>
  <c r="IZ16" i="12"/>
  <c r="IV16" i="12"/>
  <c r="IV44" i="12"/>
  <c r="IR16" i="12"/>
  <c r="IN16" i="12"/>
  <c r="IJ16" i="12"/>
  <c r="IF16" i="12"/>
  <c r="IB16" i="12"/>
  <c r="HX16" i="12"/>
  <c r="HT16" i="12"/>
  <c r="HP16" i="12"/>
  <c r="HG17" i="12"/>
  <c r="GQ17" i="12"/>
  <c r="HO16" i="12"/>
  <c r="GY16" i="12"/>
  <c r="GI16" i="12"/>
  <c r="HC17" i="12"/>
  <c r="GM17" i="12"/>
  <c r="HK16" i="12"/>
  <c r="GU16" i="12"/>
  <c r="GE16" i="12"/>
  <c r="GJ44" i="12"/>
  <c r="GJ43" i="12" s="1"/>
  <c r="GX37" i="12"/>
  <c r="GT37" i="12"/>
  <c r="GD44" i="12"/>
  <c r="HN17" i="12"/>
  <c r="HJ17" i="12"/>
  <c r="HF17" i="12"/>
  <c r="HB17" i="12"/>
  <c r="GX17" i="12"/>
  <c r="GT17" i="12"/>
  <c r="GP17" i="12"/>
  <c r="GL17" i="12"/>
  <c r="GH17" i="12"/>
  <c r="GD17" i="12"/>
  <c r="HM17" i="12"/>
  <c r="HI17" i="12"/>
  <c r="HE17" i="12"/>
  <c r="HA17" i="12"/>
  <c r="GW17" i="12"/>
  <c r="GS17" i="12"/>
  <c r="GO17" i="12"/>
  <c r="GK17" i="12"/>
  <c r="GG17" i="12"/>
  <c r="GC17" i="12"/>
  <c r="HL17" i="12"/>
  <c r="HH17" i="12"/>
  <c r="HD17" i="12"/>
  <c r="GZ17" i="12"/>
  <c r="GV17" i="12"/>
  <c r="GR17" i="12"/>
  <c r="GN17" i="12"/>
  <c r="GJ17" i="12"/>
  <c r="GF17" i="12"/>
  <c r="GB17" i="12"/>
  <c r="FU17" i="12"/>
  <c r="FU16" i="12"/>
  <c r="FM17" i="12"/>
  <c r="FM16" i="12"/>
  <c r="FE17" i="12"/>
  <c r="FE16" i="12"/>
  <c r="FA17" i="12"/>
  <c r="FA16" i="12"/>
  <c r="FV37" i="12"/>
  <c r="FV44" i="12" s="1"/>
  <c r="FR37" i="12"/>
  <c r="FJ37" i="12"/>
  <c r="FF37" i="12"/>
  <c r="EX37" i="12"/>
  <c r="EX44" i="12" s="1"/>
  <c r="GA28" i="12"/>
  <c r="EY28" i="12"/>
  <c r="EY44" i="12" s="1"/>
  <c r="FP28" i="12"/>
  <c r="EZ28" i="12"/>
  <c r="FY17" i="12"/>
  <c r="FY16" i="12"/>
  <c r="FQ17" i="12"/>
  <c r="FQ16" i="12"/>
  <c r="FI17" i="12"/>
  <c r="FI16" i="12"/>
  <c r="FE37" i="12"/>
  <c r="FX28" i="12"/>
  <c r="FX44" i="12" s="1"/>
  <c r="FX43" i="12" s="1"/>
  <c r="FL28" i="12"/>
  <c r="FD28" i="12"/>
  <c r="FQ28" i="12"/>
  <c r="FI28" i="12"/>
  <c r="FE28" i="12"/>
  <c r="FE44" i="12" s="1"/>
  <c r="GA16" i="12"/>
  <c r="FW16" i="12"/>
  <c r="FS16" i="12"/>
  <c r="FO16" i="12"/>
  <c r="FK16" i="12"/>
  <c r="FG16" i="12"/>
  <c r="FC16" i="12"/>
  <c r="EY16" i="12"/>
  <c r="FZ16" i="12"/>
  <c r="FR16" i="12"/>
  <c r="FJ16" i="12"/>
  <c r="FX16" i="12"/>
  <c r="FT16" i="12"/>
  <c r="FP16" i="12"/>
  <c r="FL16" i="12"/>
  <c r="FH16" i="12"/>
  <c r="FD16" i="12"/>
  <c r="EZ16" i="12"/>
  <c r="FX17" i="12"/>
  <c r="FP17" i="12"/>
  <c r="FH17" i="12"/>
  <c r="EZ17" i="12"/>
  <c r="FW17" i="12"/>
  <c r="FO17" i="12"/>
  <c r="FG17" i="12"/>
  <c r="EY17" i="12"/>
  <c r="FZ17" i="12"/>
  <c r="FV17" i="12"/>
  <c r="FR17" i="12"/>
  <c r="FN17" i="12"/>
  <c r="FJ17" i="12"/>
  <c r="FF17" i="12"/>
  <c r="FB17" i="12"/>
  <c r="FB16" i="12"/>
  <c r="EX17" i="12"/>
  <c r="EX16" i="12"/>
  <c r="FT17" i="12"/>
  <c r="FL17" i="12"/>
  <c r="FD17" i="12"/>
  <c r="FH3" i="12"/>
  <c r="EZ3" i="12"/>
  <c r="GA3" i="12"/>
  <c r="FW3" i="12"/>
  <c r="FS3" i="12"/>
  <c r="FO3" i="12"/>
  <c r="FK3" i="12"/>
  <c r="FG3" i="12"/>
  <c r="FC3" i="12"/>
  <c r="EY3" i="12"/>
  <c r="FX3" i="12"/>
  <c r="FT3" i="12"/>
  <c r="FP3" i="12"/>
  <c r="FL3" i="12"/>
  <c r="FD3" i="12"/>
  <c r="FZ3" i="12"/>
  <c r="FV3" i="12"/>
  <c r="FR3" i="12"/>
  <c r="FN3" i="12"/>
  <c r="FJ3" i="12"/>
  <c r="FF3" i="12"/>
  <c r="FB3" i="12"/>
  <c r="EX3" i="12"/>
  <c r="FY3" i="12"/>
  <c r="FU3" i="12"/>
  <c r="FQ3" i="12"/>
  <c r="FM3" i="12"/>
  <c r="FI3" i="12"/>
  <c r="FE3" i="12"/>
  <c r="FA3" i="12"/>
  <c r="GR44" i="12"/>
  <c r="HH44" i="12"/>
  <c r="EV60" i="7"/>
  <c r="FL60" i="7"/>
  <c r="GB60" i="7"/>
  <c r="GR60" i="7"/>
  <c r="FE60" i="7"/>
  <c r="FE10" i="11"/>
  <c r="FU60" i="7"/>
  <c r="FU10" i="11"/>
  <c r="FU9" i="11"/>
  <c r="GK60" i="7"/>
  <c r="GK10" i="11"/>
  <c r="GK9" i="11"/>
  <c r="EZ60" i="7"/>
  <c r="FP60" i="7"/>
  <c r="GF60" i="7"/>
  <c r="GV60" i="7"/>
  <c r="GA60" i="7"/>
  <c r="FG60" i="7"/>
  <c r="FG10" i="11"/>
  <c r="GE60" i="7"/>
  <c r="GE10" i="11"/>
  <c r="GE9" i="11"/>
  <c r="EY60" i="7"/>
  <c r="GM60" i="7"/>
  <c r="ET60" i="7"/>
  <c r="FJ60" i="7"/>
  <c r="FZ60" i="7"/>
  <c r="GP60" i="7"/>
  <c r="FS60" i="7"/>
  <c r="FC60" i="7"/>
  <c r="FC10" i="11"/>
  <c r="FW60" i="7"/>
  <c r="FW10" i="11"/>
  <c r="FW9" i="11"/>
  <c r="GU60" i="7"/>
  <c r="GU10" i="11"/>
  <c r="GU9" i="11"/>
  <c r="FJ44" i="12"/>
  <c r="EW60" i="7"/>
  <c r="FM60" i="7"/>
  <c r="GC60" i="7"/>
  <c r="GS60" i="7"/>
  <c r="EU60" i="7"/>
  <c r="FK60" i="7"/>
  <c r="ES60" i="7"/>
  <c r="FI60" i="7"/>
  <c r="FY60" i="7"/>
  <c r="GO60" i="7"/>
  <c r="FA60" i="7"/>
  <c r="FQ60" i="7"/>
  <c r="GG60" i="7"/>
  <c r="GW60" i="7"/>
  <c r="JI44" i="12"/>
  <c r="JZ44" i="12"/>
  <c r="KP44" i="12"/>
  <c r="JH44" i="12"/>
  <c r="JX44" i="12"/>
  <c r="KN44" i="12"/>
  <c r="KN43" i="12"/>
  <c r="JY44" i="12"/>
  <c r="JJ44" i="12"/>
  <c r="FQ44" i="12"/>
  <c r="FQ43" i="12"/>
  <c r="EZ44" i="12"/>
  <c r="JL44" i="12"/>
  <c r="JL49" i="12"/>
  <c r="KB44" i="12"/>
  <c r="JN44" i="12"/>
  <c r="KD44" i="12"/>
  <c r="KD43" i="12"/>
  <c r="KT44" i="12"/>
  <c r="FR44" i="12"/>
  <c r="FR43" i="12" s="1"/>
  <c r="FW44" i="12"/>
  <c r="FW43" i="12" s="1"/>
  <c r="IZ44" i="12"/>
  <c r="IZ49" i="12"/>
  <c r="KG44" i="12"/>
  <c r="KW44" i="12"/>
  <c r="JB44" i="12"/>
  <c r="KH44" i="12"/>
  <c r="HX49" i="12"/>
  <c r="IN44" i="12"/>
  <c r="JD44" i="12"/>
  <c r="JT44" i="12"/>
  <c r="JT49" i="12"/>
  <c r="KJ44" i="12"/>
  <c r="KJ49" i="12"/>
  <c r="IZ43" i="12"/>
  <c r="JP43" i="12"/>
  <c r="JP49" i="12"/>
  <c r="KF43" i="12"/>
  <c r="KF49" i="12"/>
  <c r="KV43" i="12"/>
  <c r="KV49" i="12"/>
  <c r="JA43" i="12"/>
  <c r="JA49" i="12"/>
  <c r="JQ43" i="12"/>
  <c r="JQ49" i="12"/>
  <c r="KG43" i="12"/>
  <c r="KG49" i="12"/>
  <c r="KW43" i="12"/>
  <c r="KW49" i="12"/>
  <c r="IU44" i="12"/>
  <c r="JK44" i="12"/>
  <c r="KA44" i="12"/>
  <c r="KQ44" i="12"/>
  <c r="JB49" i="12"/>
  <c r="JB43" i="12"/>
  <c r="JR49" i="12"/>
  <c r="JR43" i="12"/>
  <c r="KH43" i="12"/>
  <c r="KH49" i="12"/>
  <c r="JD43" i="12"/>
  <c r="JD49" i="12"/>
  <c r="KJ43" i="12"/>
  <c r="JE43" i="12"/>
  <c r="JE49" i="12"/>
  <c r="JU43" i="12"/>
  <c r="JU49" i="12"/>
  <c r="KK43" i="12"/>
  <c r="KK49" i="12"/>
  <c r="IY44" i="12"/>
  <c r="JO44" i="12"/>
  <c r="KE44" i="12"/>
  <c r="KU49" i="12"/>
  <c r="KU43" i="12"/>
  <c r="JF43" i="12"/>
  <c r="JF49" i="12"/>
  <c r="JV43" i="12"/>
  <c r="JV49" i="12"/>
  <c r="KL43" i="12"/>
  <c r="KL49" i="12"/>
  <c r="JH43" i="12"/>
  <c r="JH49" i="12"/>
  <c r="JX43" i="12"/>
  <c r="JX49" i="12"/>
  <c r="JI43" i="12"/>
  <c r="JI49" i="12"/>
  <c r="JY43" i="12"/>
  <c r="JY49" i="12"/>
  <c r="KO43" i="12"/>
  <c r="KO49" i="12"/>
  <c r="JC44" i="12"/>
  <c r="JS44" i="12"/>
  <c r="KI44" i="12"/>
  <c r="JJ49" i="12"/>
  <c r="JJ43" i="12"/>
  <c r="JZ43" i="12"/>
  <c r="JZ49" i="12"/>
  <c r="KP43" i="12"/>
  <c r="KP49" i="12"/>
  <c r="IV49" i="12"/>
  <c r="IV43" i="12"/>
  <c r="JL43" i="12"/>
  <c r="KB43" i="12"/>
  <c r="KB49" i="12"/>
  <c r="KR43" i="12"/>
  <c r="KR49" i="12"/>
  <c r="IW44" i="12"/>
  <c r="JM44" i="12"/>
  <c r="KC44" i="12"/>
  <c r="KS44" i="12"/>
  <c r="JG44" i="12"/>
  <c r="JW44" i="12"/>
  <c r="KM44" i="12"/>
  <c r="IX49" i="12"/>
  <c r="IX43" i="12"/>
  <c r="JN49" i="12"/>
  <c r="JN43" i="12"/>
  <c r="KT43" i="12"/>
  <c r="KT49" i="12"/>
  <c r="GL49" i="12"/>
  <c r="GL43" i="12"/>
  <c r="GJ49" i="12"/>
  <c r="FR49" i="12"/>
  <c r="FR50" i="12" s="1"/>
  <c r="FR51" i="12" s="1"/>
  <c r="FR52" i="12" s="1"/>
  <c r="EZ43" i="12"/>
  <c r="FD44" i="12"/>
  <c r="FD49" i="12" s="1"/>
  <c r="FD50" i="12" s="1"/>
  <c r="FX49" i="12"/>
  <c r="FK44" i="12"/>
  <c r="GA44" i="12"/>
  <c r="FW49" i="12"/>
  <c r="FW50" i="12" s="1"/>
  <c r="FW51" i="12" s="1"/>
  <c r="FW52" i="12" s="1"/>
  <c r="FQ49" i="12"/>
  <c r="KD49" i="12"/>
  <c r="KN49" i="12"/>
  <c r="JT43" i="12"/>
  <c r="JN50" i="12"/>
  <c r="JN51" i="12"/>
  <c r="JN52" i="12"/>
  <c r="KR50" i="12"/>
  <c r="KR51" i="12"/>
  <c r="KR52" i="12"/>
  <c r="KP50" i="12"/>
  <c r="KP51" i="12"/>
  <c r="KP52" i="12"/>
  <c r="JC43" i="12"/>
  <c r="JC49" i="12"/>
  <c r="KK50" i="12"/>
  <c r="KK51" i="12"/>
  <c r="KK52" i="12"/>
  <c r="KM49" i="12"/>
  <c r="KM43" i="12"/>
  <c r="IW43" i="12"/>
  <c r="IW49" i="12"/>
  <c r="JL50" i="12"/>
  <c r="JL51" i="12"/>
  <c r="JL52" i="12"/>
  <c r="JJ50" i="12"/>
  <c r="JJ51" i="12"/>
  <c r="JJ52" i="12"/>
  <c r="JY50" i="12"/>
  <c r="JY51" i="12"/>
  <c r="JY52" i="12"/>
  <c r="KN50" i="12"/>
  <c r="KN51" i="12"/>
  <c r="KN52" i="12"/>
  <c r="KL50" i="12"/>
  <c r="KL51" i="12"/>
  <c r="KL52" i="12"/>
  <c r="IY43" i="12"/>
  <c r="IY49" i="12"/>
  <c r="JB50" i="12"/>
  <c r="JB51" i="12"/>
  <c r="JB52" i="12"/>
  <c r="KW50" i="12"/>
  <c r="KW51" i="12"/>
  <c r="KW52" i="12"/>
  <c r="KV50" i="12"/>
  <c r="KV51" i="12"/>
  <c r="KV52" i="12"/>
  <c r="IX50" i="12"/>
  <c r="IX51" i="12"/>
  <c r="IX52" i="12"/>
  <c r="JW49" i="12"/>
  <c r="JW43" i="12"/>
  <c r="KS49" i="12"/>
  <c r="KS43" i="12"/>
  <c r="KB50" i="12"/>
  <c r="KB51" i="12"/>
  <c r="KB52" i="12"/>
  <c r="JZ50" i="12"/>
  <c r="JZ51" i="12"/>
  <c r="JZ52" i="12"/>
  <c r="KI43" i="12"/>
  <c r="KI49" i="12"/>
  <c r="KU50" i="12"/>
  <c r="KU51" i="12"/>
  <c r="KU52" i="12"/>
  <c r="JU50" i="12"/>
  <c r="JU51" i="12"/>
  <c r="JU52" i="12"/>
  <c r="KJ50" i="12"/>
  <c r="KJ51" i="12"/>
  <c r="KJ52" i="12"/>
  <c r="JD50" i="12"/>
  <c r="JD51" i="12"/>
  <c r="JD52" i="12"/>
  <c r="HX50" i="12"/>
  <c r="HX51" i="12" s="1"/>
  <c r="HX52" i="12" s="1"/>
  <c r="JK43" i="12"/>
  <c r="JK49" i="12"/>
  <c r="JM43" i="12"/>
  <c r="JM49" i="12"/>
  <c r="JO43" i="12"/>
  <c r="JO49" i="12"/>
  <c r="JE50" i="12"/>
  <c r="JE51" i="12"/>
  <c r="JE52" i="12"/>
  <c r="JT50" i="12"/>
  <c r="JT51" i="12"/>
  <c r="JT52" i="12"/>
  <c r="KH50" i="12"/>
  <c r="KH51" i="12"/>
  <c r="KH52" i="12"/>
  <c r="KQ43" i="12"/>
  <c r="KQ49" i="12"/>
  <c r="KD50" i="12"/>
  <c r="KD51" i="12"/>
  <c r="KD52" i="12"/>
  <c r="JH50" i="12"/>
  <c r="JH51" i="12"/>
  <c r="JH52" i="12"/>
  <c r="JF50" i="12"/>
  <c r="JF51" i="12"/>
  <c r="JF52" i="12"/>
  <c r="KA43" i="12"/>
  <c r="KA49" i="12"/>
  <c r="JQ50" i="12"/>
  <c r="JQ51" i="12"/>
  <c r="JQ52" i="12"/>
  <c r="JP50" i="12"/>
  <c r="JP51" i="12"/>
  <c r="JP52" i="12"/>
  <c r="KT50" i="12"/>
  <c r="KT51" i="12"/>
  <c r="KT52" i="12"/>
  <c r="JG49" i="12"/>
  <c r="JG43" i="12"/>
  <c r="KC49" i="12"/>
  <c r="KC43" i="12"/>
  <c r="IV50" i="12"/>
  <c r="IV51" i="12"/>
  <c r="IV52" i="12"/>
  <c r="JS43" i="12"/>
  <c r="JS49" i="12"/>
  <c r="KO50" i="12"/>
  <c r="KO51" i="12"/>
  <c r="KO52" i="12"/>
  <c r="JI50" i="12"/>
  <c r="JI51" i="12"/>
  <c r="JI52" i="12"/>
  <c r="JX50" i="12"/>
  <c r="JX51" i="12"/>
  <c r="JX52" i="12"/>
  <c r="JV50" i="12"/>
  <c r="JV51" i="12"/>
  <c r="JV52" i="12"/>
  <c r="KE49" i="12"/>
  <c r="KE43" i="12"/>
  <c r="JR50" i="12"/>
  <c r="JR51" i="12"/>
  <c r="JR52" i="12"/>
  <c r="IU43" i="12"/>
  <c r="IU49" i="12"/>
  <c r="KG50" i="12"/>
  <c r="KG51" i="12"/>
  <c r="KG52" i="12"/>
  <c r="JA50" i="12"/>
  <c r="JA51" i="12"/>
  <c r="JA52" i="12"/>
  <c r="KF50" i="12"/>
  <c r="KF51" i="12"/>
  <c r="KF52" i="12"/>
  <c r="IZ50" i="12"/>
  <c r="IZ51" i="12"/>
  <c r="IZ52" i="12"/>
  <c r="FD43" i="12"/>
  <c r="IW50" i="12"/>
  <c r="IW51" i="12"/>
  <c r="IW52" i="12"/>
  <c r="JW50" i="12"/>
  <c r="JW51" i="12"/>
  <c r="JW52" i="12"/>
  <c r="JO50" i="12"/>
  <c r="JO51" i="12"/>
  <c r="JO52" i="12"/>
  <c r="JK50" i="12"/>
  <c r="JK51" i="12"/>
  <c r="JK52" i="12"/>
  <c r="KC50" i="12"/>
  <c r="KC51" i="12"/>
  <c r="KC52" i="12"/>
  <c r="KA50" i="12"/>
  <c r="KA51" i="12"/>
  <c r="KA52" i="12"/>
  <c r="KI50" i="12"/>
  <c r="KI51" i="12"/>
  <c r="KI52" i="12"/>
  <c r="IY50" i="12"/>
  <c r="IY51" i="12"/>
  <c r="IY52" i="12"/>
  <c r="JC50" i="12"/>
  <c r="JC51" i="12"/>
  <c r="JC52" i="12"/>
  <c r="IU50" i="12"/>
  <c r="IU51" i="12"/>
  <c r="IU52" i="12"/>
  <c r="JS50" i="12"/>
  <c r="JS51" i="12"/>
  <c r="JS52" i="12"/>
  <c r="KQ50" i="12"/>
  <c r="KQ51" i="12"/>
  <c r="KQ52" i="12"/>
  <c r="JM50" i="12"/>
  <c r="JM51" i="12"/>
  <c r="JM52" i="12"/>
  <c r="KE50" i="12"/>
  <c r="KE51" i="12"/>
  <c r="KE52" i="12"/>
  <c r="JG50" i="12"/>
  <c r="JG51" i="12"/>
  <c r="JG52" i="12"/>
  <c r="KS50" i="12"/>
  <c r="KS51" i="12"/>
  <c r="KS52" i="12"/>
  <c r="KM50" i="12"/>
  <c r="KM51" i="12"/>
  <c r="KM52" i="12"/>
  <c r="FD51" i="12"/>
  <c r="FD52" i="12" s="1"/>
  <c r="F335" i="1"/>
  <c r="P70" i="1"/>
  <c r="D8" i="1"/>
  <c r="P69" i="1"/>
  <c r="G335" i="1"/>
  <c r="F41" i="12"/>
  <c r="H335" i="1"/>
  <c r="I335" i="1"/>
  <c r="J335" i="1"/>
  <c r="K335" i="1"/>
  <c r="Q70" i="1"/>
  <c r="Q69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R70" i="1"/>
  <c r="R69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S70" i="1"/>
  <c r="S69" i="1"/>
  <c r="AJ335" i="1"/>
  <c r="AK335" i="1"/>
  <c r="AL335" i="1"/>
  <c r="AM335" i="1"/>
  <c r="AN335" i="1"/>
  <c r="AO335" i="1"/>
  <c r="AP335" i="1"/>
  <c r="AQ335" i="1"/>
  <c r="AR335" i="1"/>
  <c r="AS335" i="1"/>
  <c r="AR41" i="12"/>
  <c r="AT335" i="1"/>
  <c r="AU335" i="1"/>
  <c r="T70" i="1"/>
  <c r="T69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U70" i="1"/>
  <c r="U69" i="1"/>
  <c r="BH335" i="1"/>
  <c r="BI335" i="1"/>
  <c r="BJ335" i="1"/>
  <c r="BK335" i="1"/>
  <c r="BL335" i="1"/>
  <c r="BM335" i="1"/>
  <c r="BN335" i="1"/>
  <c r="BO335" i="1"/>
  <c r="BP335" i="1"/>
  <c r="BO41" i="12"/>
  <c r="BQ335" i="1"/>
  <c r="BR335" i="1"/>
  <c r="BS335" i="1"/>
  <c r="V70" i="1"/>
  <c r="V69" i="1"/>
  <c r="BT335" i="1"/>
  <c r="BU335" i="1"/>
  <c r="BV335" i="1"/>
  <c r="BW335" i="1"/>
  <c r="BX335" i="1"/>
  <c r="BY335" i="1"/>
  <c r="BZ335" i="1"/>
  <c r="CA335" i="1"/>
  <c r="CA353" i="1"/>
  <c r="CB335" i="1"/>
  <c r="CB353" i="1"/>
  <c r="CA41" i="12" s="1"/>
  <c r="CC335" i="1"/>
  <c r="CC353" i="1"/>
  <c r="CD335" i="1"/>
  <c r="CD353" i="1"/>
  <c r="CD208" i="3" s="1"/>
  <c r="CE335" i="1"/>
  <c r="W70" i="1"/>
  <c r="W69" i="1"/>
  <c r="CE353" i="1"/>
  <c r="CF335" i="1"/>
  <c r="CF353" i="1"/>
  <c r="CG335" i="1"/>
  <c r="CG353" i="1"/>
  <c r="CH335" i="1"/>
  <c r="CH353" i="1"/>
  <c r="CI335" i="1"/>
  <c r="CI353" i="1"/>
  <c r="CH41" i="12" s="1"/>
  <c r="CJ335" i="1"/>
  <c r="CJ353" i="1"/>
  <c r="CK335" i="1"/>
  <c r="CK353" i="1"/>
  <c r="CJ41" i="12" s="1"/>
  <c r="CL335" i="1"/>
  <c r="CL353" i="1"/>
  <c r="CM335" i="1"/>
  <c r="CM353" i="1"/>
  <c r="CL41" i="12" s="1"/>
  <c r="CN335" i="1"/>
  <c r="CN353" i="1"/>
  <c r="CO335" i="1"/>
  <c r="CO353" i="1"/>
  <c r="CP335" i="1"/>
  <c r="CP353" i="1"/>
  <c r="CQ335" i="1"/>
  <c r="X70" i="1"/>
  <c r="X69" i="1"/>
  <c r="CQ353" i="1"/>
  <c r="CQ208" i="3" s="1"/>
  <c r="CR335" i="1"/>
  <c r="CR353" i="1"/>
  <c r="CS335" i="1"/>
  <c r="CS353" i="1"/>
  <c r="CS208" i="3" s="1"/>
  <c r="CT335" i="1"/>
  <c r="CT353" i="1"/>
  <c r="CS41" i="12" s="1"/>
  <c r="CU335" i="1"/>
  <c r="CU353" i="1"/>
  <c r="CU208" i="3" s="1"/>
  <c r="CV335" i="1"/>
  <c r="CV353" i="1"/>
  <c r="CW335" i="1"/>
  <c r="CW353" i="1"/>
  <c r="CW208" i="3" s="1"/>
  <c r="CX335" i="1"/>
  <c r="CX353" i="1"/>
  <c r="CW41" i="12" s="1"/>
  <c r="CY335" i="1"/>
  <c r="CY353" i="1"/>
  <c r="CY208" i="3" s="1"/>
  <c r="CZ335" i="1"/>
  <c r="CZ353" i="1"/>
  <c r="DA335" i="1"/>
  <c r="DA353" i="1"/>
  <c r="DA208" i="3" s="1"/>
  <c r="DB335" i="1"/>
  <c r="DB353" i="1"/>
  <c r="DC335" i="1"/>
  <c r="Y70" i="1"/>
  <c r="Y69" i="1"/>
  <c r="DC353" i="1"/>
  <c r="DD335" i="1"/>
  <c r="DD353" i="1"/>
  <c r="DC41" i="12" s="1"/>
  <c r="DE335" i="1"/>
  <c r="DE353" i="1"/>
  <c r="DF335" i="1"/>
  <c r="DF353" i="1"/>
  <c r="DF208" i="3" s="1"/>
  <c r="DG335" i="1"/>
  <c r="DG353" i="1"/>
  <c r="DF41" i="12" s="1"/>
  <c r="DH335" i="1"/>
  <c r="DH353" i="1"/>
  <c r="DI335" i="1"/>
  <c r="DI353" i="1"/>
  <c r="DJ335" i="1"/>
  <c r="DJ353" i="1"/>
  <c r="DK335" i="1"/>
  <c r="DK353" i="1"/>
  <c r="DL335" i="1"/>
  <c r="DL353" i="1"/>
  <c r="DM335" i="1"/>
  <c r="DM353" i="1"/>
  <c r="DN335" i="1"/>
  <c r="DN353" i="1"/>
  <c r="DM41" i="12" s="1"/>
  <c r="DO335" i="1"/>
  <c r="Z70" i="1"/>
  <c r="Z69" i="1"/>
  <c r="DO353" i="1"/>
  <c r="DN41" i="12" s="1"/>
  <c r="DP335" i="1"/>
  <c r="DP353" i="1"/>
  <c r="DQ335" i="1"/>
  <c r="DQ353" i="1"/>
  <c r="DP41" i="12" s="1"/>
  <c r="DR335" i="1"/>
  <c r="DR353" i="1"/>
  <c r="DQ41" i="12" s="1"/>
  <c r="DS335" i="1"/>
  <c r="DS353" i="1"/>
  <c r="DR41" i="12" s="1"/>
  <c r="DT335" i="1"/>
  <c r="DT353" i="1"/>
  <c r="DS41" i="12" s="1"/>
  <c r="DU335" i="1"/>
  <c r="DU353" i="1"/>
  <c r="DV335" i="1"/>
  <c r="DV353" i="1"/>
  <c r="DW335" i="1"/>
  <c r="DW353" i="1"/>
  <c r="DX335" i="1"/>
  <c r="DX353" i="1"/>
  <c r="DY335" i="1"/>
  <c r="DY353" i="1"/>
  <c r="DZ335" i="1"/>
  <c r="DZ353" i="1"/>
  <c r="EA335" i="1"/>
  <c r="AA70" i="1"/>
  <c r="AA69" i="1"/>
  <c r="EA353" i="1"/>
  <c r="EB335" i="1"/>
  <c r="EB353" i="1"/>
  <c r="EA41" i="12" s="1"/>
  <c r="EC335" i="1"/>
  <c r="EC353" i="1"/>
  <c r="EC208" i="3" s="1"/>
  <c r="ED335" i="1"/>
  <c r="ED353" i="1"/>
  <c r="EE335" i="1"/>
  <c r="EE353" i="1"/>
  <c r="ED41" i="12" s="1"/>
  <c r="EF335" i="1"/>
  <c r="EF353" i="1"/>
  <c r="EG335" i="1"/>
  <c r="EG353" i="1"/>
  <c r="EF41" i="12" s="1"/>
  <c r="EH335" i="1"/>
  <c r="EH353" i="1"/>
  <c r="EI335" i="1"/>
  <c r="EI353" i="1"/>
  <c r="EI208" i="3" s="1"/>
  <c r="EJ335" i="1"/>
  <c r="EJ353" i="1"/>
  <c r="EK335" i="1"/>
  <c r="EK353" i="1"/>
  <c r="EJ41" i="12" s="1"/>
  <c r="EL335" i="1"/>
  <c r="EL353" i="1"/>
  <c r="EM335" i="1"/>
  <c r="AB70" i="1"/>
  <c r="AB69" i="1"/>
  <c r="EM353" i="1"/>
  <c r="EN335" i="1"/>
  <c r="EN353" i="1"/>
  <c r="EM41" i="12" s="1"/>
  <c r="EO335" i="1"/>
  <c r="EO353" i="1"/>
  <c r="EP335" i="1"/>
  <c r="EP353" i="1"/>
  <c r="EO41" i="12" s="1"/>
  <c r="EQ335" i="1"/>
  <c r="EQ353" i="1"/>
  <c r="ER335" i="1"/>
  <c r="ER353" i="1"/>
  <c r="ES335" i="1"/>
  <c r="ES353" i="1"/>
  <c r="ER41" i="12" s="1"/>
  <c r="ET335" i="1"/>
  <c r="ET353" i="1"/>
  <c r="EU335" i="1"/>
  <c r="EU353" i="1"/>
  <c r="ET41" i="12" s="1"/>
  <c r="EV335" i="1"/>
  <c r="EV353" i="1"/>
  <c r="EU41" i="12" s="1"/>
  <c r="EW335" i="1"/>
  <c r="EW353" i="1"/>
  <c r="EV41" i="12" s="1"/>
  <c r="EX335" i="1"/>
  <c r="EX353" i="1"/>
  <c r="EX208" i="3" s="1"/>
  <c r="EY335" i="1"/>
  <c r="AC70" i="1"/>
  <c r="AC69" i="1"/>
  <c r="EY353" i="1"/>
  <c r="EY208" i="3" s="1"/>
  <c r="EZ335" i="1"/>
  <c r="EZ353" i="1"/>
  <c r="EZ208" i="3" s="1"/>
  <c r="FA335" i="1"/>
  <c r="FA353" i="1"/>
  <c r="FA208" i="3" s="1"/>
  <c r="FB335" i="1"/>
  <c r="FB353" i="1"/>
  <c r="FB208" i="3" s="1"/>
  <c r="FC335" i="1"/>
  <c r="FC353" i="1"/>
  <c r="FC208" i="3" s="1"/>
  <c r="FD335" i="1"/>
  <c r="FD353" i="1"/>
  <c r="FD208" i="3" s="1"/>
  <c r="FE335" i="1"/>
  <c r="FE353" i="1"/>
  <c r="FE208" i="3" s="1"/>
  <c r="FF335" i="1"/>
  <c r="FF353" i="1"/>
  <c r="FF208" i="3" s="1"/>
  <c r="FG335" i="1"/>
  <c r="FG353" i="1"/>
  <c r="FG208" i="3" s="1"/>
  <c r="FH335" i="1"/>
  <c r="FH353" i="1"/>
  <c r="FH208" i="3" s="1"/>
  <c r="FI335" i="1"/>
  <c r="FI353" i="1"/>
  <c r="FI208" i="3" s="1"/>
  <c r="FJ335" i="1"/>
  <c r="FJ353" i="1"/>
  <c r="FJ208" i="3" s="1"/>
  <c r="FK335" i="1"/>
  <c r="AD70" i="1"/>
  <c r="AD69" i="1"/>
  <c r="FK353" i="1"/>
  <c r="FK208" i="3" s="1"/>
  <c r="FL335" i="1"/>
  <c r="FL353" i="1"/>
  <c r="FL208" i="3" s="1"/>
  <c r="FM335" i="1"/>
  <c r="FM353" i="1"/>
  <c r="FM208" i="3" s="1"/>
  <c r="FN335" i="1"/>
  <c r="FN353" i="1"/>
  <c r="FN208" i="3" s="1"/>
  <c r="FO335" i="1"/>
  <c r="FO353" i="1"/>
  <c r="FO208" i="3" s="1"/>
  <c r="FP335" i="1"/>
  <c r="FP353" i="1"/>
  <c r="FP208" i="3" s="1"/>
  <c r="FQ335" i="1"/>
  <c r="FQ353" i="1"/>
  <c r="FQ208" i="3" s="1"/>
  <c r="FR335" i="1"/>
  <c r="FR353" i="1"/>
  <c r="FR208" i="3" s="1"/>
  <c r="FS335" i="1"/>
  <c r="FS353" i="1"/>
  <c r="FS208" i="3" s="1"/>
  <c r="FT335" i="1"/>
  <c r="FT353" i="1"/>
  <c r="FT208" i="3" s="1"/>
  <c r="FU335" i="1"/>
  <c r="FU353" i="1"/>
  <c r="FU208" i="3" s="1"/>
  <c r="FV335" i="1"/>
  <c r="FV353" i="1"/>
  <c r="FV208" i="3" s="1"/>
  <c r="FW335" i="1"/>
  <c r="AE70" i="1"/>
  <c r="AE69" i="1"/>
  <c r="FW353" i="1"/>
  <c r="FW208" i="3" s="1"/>
  <c r="FX335" i="1"/>
  <c r="FX353" i="1"/>
  <c r="FX208" i="3" s="1"/>
  <c r="FY335" i="1"/>
  <c r="FY353" i="1"/>
  <c r="FY208" i="3" s="1"/>
  <c r="FZ335" i="1"/>
  <c r="FZ353" i="1"/>
  <c r="FZ208" i="3" s="1"/>
  <c r="GA335" i="1"/>
  <c r="GA353" i="1"/>
  <c r="GA208" i="3" s="1"/>
  <c r="GB335" i="1"/>
  <c r="GB353" i="1"/>
  <c r="GB208" i="3" s="1"/>
  <c r="GC335" i="1"/>
  <c r="GC353" i="1"/>
  <c r="GC208" i="3" s="1"/>
  <c r="GD335" i="1"/>
  <c r="GD353" i="1"/>
  <c r="GD208" i="3" s="1"/>
  <c r="GE335" i="1"/>
  <c r="GE353" i="1"/>
  <c r="GE208" i="3" s="1"/>
  <c r="GF335" i="1"/>
  <c r="GF353" i="1"/>
  <c r="GF208" i="3" s="1"/>
  <c r="GG335" i="1"/>
  <c r="GG353" i="1"/>
  <c r="GG208" i="3" s="1"/>
  <c r="GH335" i="1"/>
  <c r="GH353" i="1"/>
  <c r="GH208" i="3" s="1"/>
  <c r="GI335" i="1"/>
  <c r="AF70" i="1"/>
  <c r="AF69" i="1"/>
  <c r="GI353" i="1"/>
  <c r="GI208" i="3" s="1"/>
  <c r="GJ335" i="1"/>
  <c r="GJ353" i="1"/>
  <c r="GJ208" i="3" s="1"/>
  <c r="GK335" i="1"/>
  <c r="GK353" i="1"/>
  <c r="GK208" i="3" s="1"/>
  <c r="GL335" i="1"/>
  <c r="GL353" i="1"/>
  <c r="GL208" i="3" s="1"/>
  <c r="GM335" i="1"/>
  <c r="GM353" i="1"/>
  <c r="GM208" i="3" s="1"/>
  <c r="GN335" i="1"/>
  <c r="GN353" i="1"/>
  <c r="GN208" i="3" s="1"/>
  <c r="GO335" i="1"/>
  <c r="GO353" i="1"/>
  <c r="GO208" i="3" s="1"/>
  <c r="GP335" i="1"/>
  <c r="GP353" i="1"/>
  <c r="GP208" i="3" s="1"/>
  <c r="GQ335" i="1"/>
  <c r="GQ353" i="1"/>
  <c r="GQ208" i="3" s="1"/>
  <c r="GR335" i="1"/>
  <c r="GR353" i="1"/>
  <c r="GR208" i="3" s="1"/>
  <c r="GS335" i="1"/>
  <c r="GS353" i="1"/>
  <c r="GS208" i="3" s="1"/>
  <c r="GT335" i="1"/>
  <c r="GT353" i="1"/>
  <c r="GT208" i="3" s="1"/>
  <c r="GU335" i="1"/>
  <c r="AG70" i="1"/>
  <c r="AG69" i="1"/>
  <c r="GU353" i="1"/>
  <c r="GU208" i="3" s="1"/>
  <c r="GV335" i="1"/>
  <c r="GV353" i="1"/>
  <c r="GV208" i="3" s="1"/>
  <c r="GW335" i="1"/>
  <c r="GW353" i="1"/>
  <c r="GW208" i="3" s="1"/>
  <c r="GX335" i="1"/>
  <c r="GX353" i="1"/>
  <c r="GX208" i="3" s="1"/>
  <c r="GY335" i="1"/>
  <c r="GY353" i="1"/>
  <c r="GY208" i="3" s="1"/>
  <c r="GZ335" i="1"/>
  <c r="GZ353" i="1"/>
  <c r="GZ208" i="3" s="1"/>
  <c r="HA335" i="1"/>
  <c r="HA353" i="1"/>
  <c r="HA208" i="3" s="1"/>
  <c r="HB335" i="1"/>
  <c r="HB353" i="1"/>
  <c r="HB208" i="3" s="1"/>
  <c r="HC335" i="1"/>
  <c r="HC353" i="1"/>
  <c r="HC208" i="3" s="1"/>
  <c r="HD335" i="1"/>
  <c r="HD353" i="1"/>
  <c r="HD208" i="3" s="1"/>
  <c r="HE335" i="1"/>
  <c r="HE353" i="1"/>
  <c r="HE208" i="3" s="1"/>
  <c r="HF335" i="1"/>
  <c r="HF353" i="1"/>
  <c r="HF208" i="3" s="1"/>
  <c r="HG335" i="1"/>
  <c r="AH70" i="1"/>
  <c r="AH69" i="1"/>
  <c r="HG353" i="1"/>
  <c r="HG208" i="3" s="1"/>
  <c r="HH335" i="1"/>
  <c r="HH353" i="1"/>
  <c r="HH208" i="3" s="1"/>
  <c r="HI335" i="1"/>
  <c r="HI353" i="1"/>
  <c r="HI208" i="3" s="1"/>
  <c r="HJ335" i="1"/>
  <c r="HJ353" i="1"/>
  <c r="HJ208" i="3" s="1"/>
  <c r="HK335" i="1"/>
  <c r="HK353" i="1"/>
  <c r="HK208" i="3" s="1"/>
  <c r="HL335" i="1"/>
  <c r="HL353" i="1"/>
  <c r="HL208" i="3" s="1"/>
  <c r="HM335" i="1"/>
  <c r="HM353" i="1"/>
  <c r="HM208" i="3" s="1"/>
  <c r="HN335" i="1"/>
  <c r="HN353" i="1"/>
  <c r="HN208" i="3" s="1"/>
  <c r="HO335" i="1"/>
  <c r="HO353" i="1"/>
  <c r="HO208" i="3" s="1"/>
  <c r="HP335" i="1"/>
  <c r="HP353" i="1"/>
  <c r="HP208" i="3" s="1"/>
  <c r="HQ335" i="1"/>
  <c r="HQ353" i="1"/>
  <c r="HQ208" i="3" s="1"/>
  <c r="HR335" i="1"/>
  <c r="HR353" i="1"/>
  <c r="HR208" i="3" s="1"/>
  <c r="HS335" i="1"/>
  <c r="AI70" i="1"/>
  <c r="AI69" i="1"/>
  <c r="HS353" i="1"/>
  <c r="HS208" i="3" s="1"/>
  <c r="HT335" i="1"/>
  <c r="HT353" i="1"/>
  <c r="HT208" i="3" s="1"/>
  <c r="HU335" i="1"/>
  <c r="HU353" i="1"/>
  <c r="HU208" i="3" s="1"/>
  <c r="HV335" i="1"/>
  <c r="HV353" i="1"/>
  <c r="HV208" i="3" s="1"/>
  <c r="HW335" i="1"/>
  <c r="HW353" i="1"/>
  <c r="HW208" i="3" s="1"/>
  <c r="HX335" i="1"/>
  <c r="HX353" i="1"/>
  <c r="HX208" i="3" s="1"/>
  <c r="HY335" i="1"/>
  <c r="HY353" i="1"/>
  <c r="HY208" i="3" s="1"/>
  <c r="HZ335" i="1"/>
  <c r="HZ353" i="1"/>
  <c r="HZ208" i="3" s="1"/>
  <c r="IA335" i="1"/>
  <c r="IA353" i="1"/>
  <c r="IA208" i="3" s="1"/>
  <c r="IB335" i="1"/>
  <c r="IB353" i="1"/>
  <c r="IB208" i="3" s="1"/>
  <c r="IC335" i="1"/>
  <c r="IC353" i="1"/>
  <c r="IC208" i="3" s="1"/>
  <c r="ID335" i="1"/>
  <c r="ID353" i="1"/>
  <c r="ID208" i="3" s="1"/>
  <c r="IE335" i="1"/>
  <c r="AJ70" i="1"/>
  <c r="AJ69" i="1"/>
  <c r="IE353" i="1"/>
  <c r="IE208" i="3" s="1"/>
  <c r="IF335" i="1"/>
  <c r="IF353" i="1"/>
  <c r="IF208" i="3" s="1"/>
  <c r="IG335" i="1"/>
  <c r="IG353" i="1"/>
  <c r="IG208" i="3" s="1"/>
  <c r="IH335" i="1"/>
  <c r="IH353" i="1"/>
  <c r="IH208" i="3" s="1"/>
  <c r="II335" i="1"/>
  <c r="II353" i="1"/>
  <c r="II208" i="3" s="1"/>
  <c r="IJ335" i="1"/>
  <c r="IJ353" i="1"/>
  <c r="IJ208" i="3" s="1"/>
  <c r="IK335" i="1"/>
  <c r="IK353" i="1"/>
  <c r="IK208" i="3" s="1"/>
  <c r="IL335" i="1"/>
  <c r="IL353" i="1"/>
  <c r="IL208" i="3" s="1"/>
  <c r="IM335" i="1"/>
  <c r="IM353" i="1"/>
  <c r="IM208" i="3" s="1"/>
  <c r="IN335" i="1"/>
  <c r="IN353" i="1"/>
  <c r="IN208" i="3" s="1"/>
  <c r="IO335" i="1"/>
  <c r="IO353" i="1"/>
  <c r="IO208" i="3" s="1"/>
  <c r="IP335" i="1"/>
  <c r="IP353" i="1"/>
  <c r="IP208" i="3" s="1"/>
  <c r="IQ335" i="1"/>
  <c r="IQ353" i="1"/>
  <c r="IQ208" i="3" s="1"/>
  <c r="IR335" i="1"/>
  <c r="IR353" i="1"/>
  <c r="IR208" i="3" s="1"/>
  <c r="IS335" i="1"/>
  <c r="IS353" i="1"/>
  <c r="IS208" i="3" s="1"/>
  <c r="IT335" i="1"/>
  <c r="IT353" i="1"/>
  <c r="IT208" i="3" s="1"/>
  <c r="IU335" i="1"/>
  <c r="IU353" i="1"/>
  <c r="IU208" i="3" s="1"/>
  <c r="IV335" i="1"/>
  <c r="IV353" i="1"/>
  <c r="IW335" i="1"/>
  <c r="IW353" i="1"/>
  <c r="IX335" i="1"/>
  <c r="IX353" i="1"/>
  <c r="IY335" i="1"/>
  <c r="IY353" i="1"/>
  <c r="IZ335" i="1"/>
  <c r="IZ353" i="1"/>
  <c r="JA335" i="1"/>
  <c r="JA353" i="1"/>
  <c r="JB335" i="1"/>
  <c r="JB353" i="1"/>
  <c r="JC335" i="1"/>
  <c r="JC353" i="1"/>
  <c r="JD335" i="1"/>
  <c r="JD353" i="1"/>
  <c r="JE335" i="1"/>
  <c r="JE353" i="1"/>
  <c r="JF335" i="1"/>
  <c r="JF353" i="1"/>
  <c r="JG335" i="1"/>
  <c r="JG353" i="1"/>
  <c r="JH335" i="1"/>
  <c r="JH353" i="1"/>
  <c r="JI335" i="1"/>
  <c r="JI353" i="1"/>
  <c r="JJ335" i="1"/>
  <c r="JJ353" i="1"/>
  <c r="JK335" i="1"/>
  <c r="JK353" i="1"/>
  <c r="JL335" i="1"/>
  <c r="JL353" i="1"/>
  <c r="JM335" i="1"/>
  <c r="JM353" i="1"/>
  <c r="JN335" i="1"/>
  <c r="JN353" i="1"/>
  <c r="JO335" i="1"/>
  <c r="JO353" i="1"/>
  <c r="JP335" i="1"/>
  <c r="JP353" i="1"/>
  <c r="JQ335" i="1"/>
  <c r="JQ353" i="1"/>
  <c r="JR335" i="1"/>
  <c r="JR353" i="1"/>
  <c r="JS335" i="1"/>
  <c r="JS353" i="1"/>
  <c r="JT335" i="1"/>
  <c r="JT353" i="1"/>
  <c r="JU335" i="1"/>
  <c r="JU353" i="1"/>
  <c r="JV335" i="1"/>
  <c r="JV353" i="1"/>
  <c r="JW335" i="1"/>
  <c r="JW353" i="1"/>
  <c r="JX335" i="1"/>
  <c r="JX353" i="1"/>
  <c r="JY335" i="1"/>
  <c r="JY353" i="1"/>
  <c r="JZ335" i="1"/>
  <c r="JZ353" i="1"/>
  <c r="KA335" i="1"/>
  <c r="KA353" i="1"/>
  <c r="KB335" i="1"/>
  <c r="KB353" i="1"/>
  <c r="KC335" i="1"/>
  <c r="KC353" i="1"/>
  <c r="KD335" i="1"/>
  <c r="KD353" i="1"/>
  <c r="KE335" i="1"/>
  <c r="KE353" i="1"/>
  <c r="KF335" i="1"/>
  <c r="KF353" i="1"/>
  <c r="KG335" i="1"/>
  <c r="KG353" i="1"/>
  <c r="KH335" i="1"/>
  <c r="KH353" i="1"/>
  <c r="KI335" i="1"/>
  <c r="KI353" i="1"/>
  <c r="KJ335" i="1"/>
  <c r="KJ353" i="1"/>
  <c r="KK335" i="1"/>
  <c r="KK353" i="1"/>
  <c r="KL335" i="1"/>
  <c r="KL353" i="1"/>
  <c r="KM335" i="1"/>
  <c r="KM353" i="1"/>
  <c r="KN335" i="1"/>
  <c r="KN353" i="1"/>
  <c r="KO335" i="1"/>
  <c r="KO353" i="1"/>
  <c r="KP335" i="1"/>
  <c r="KP353" i="1"/>
  <c r="KQ335" i="1"/>
  <c r="KQ353" i="1"/>
  <c r="KR335" i="1"/>
  <c r="KR353" i="1"/>
  <c r="KS335" i="1"/>
  <c r="KS353" i="1"/>
  <c r="KT335" i="1"/>
  <c r="KT353" i="1"/>
  <c r="KU335" i="1"/>
  <c r="KU353" i="1"/>
  <c r="KV335" i="1"/>
  <c r="KV353" i="1"/>
  <c r="KW335" i="1"/>
  <c r="KW353" i="1"/>
  <c r="KX335" i="1"/>
  <c r="KX353" i="1"/>
  <c r="KY335" i="1"/>
  <c r="KY353" i="1"/>
  <c r="KZ335" i="1"/>
  <c r="KZ353" i="1"/>
  <c r="LA335" i="1"/>
  <c r="LA353" i="1"/>
  <c r="LB335" i="1"/>
  <c r="LB353" i="1"/>
  <c r="LC335" i="1"/>
  <c r="LC353" i="1"/>
  <c r="LD335" i="1"/>
  <c r="LD353" i="1"/>
  <c r="LE335" i="1"/>
  <c r="LE353" i="1"/>
  <c r="E335" i="1"/>
  <c r="IR260" i="3"/>
  <c r="IS260" i="3"/>
  <c r="IT260" i="3"/>
  <c r="IT174" i="3" s="1"/>
  <c r="IU260" i="3"/>
  <c r="IU174" i="3" s="1"/>
  <c r="IV159" i="3"/>
  <c r="IW159" i="3"/>
  <c r="IX159" i="3"/>
  <c r="IY159" i="3"/>
  <c r="IZ159" i="3"/>
  <c r="JA159" i="3"/>
  <c r="JB159" i="3"/>
  <c r="JC159" i="3"/>
  <c r="JD159" i="3"/>
  <c r="JE159" i="3"/>
  <c r="JF159" i="3"/>
  <c r="JG159" i="3"/>
  <c r="JH159" i="3"/>
  <c r="JI159" i="3"/>
  <c r="JJ159" i="3"/>
  <c r="JK159" i="3"/>
  <c r="JL159" i="3"/>
  <c r="JM159" i="3"/>
  <c r="JN159" i="3"/>
  <c r="JO159" i="3"/>
  <c r="JP159" i="3"/>
  <c r="JQ159" i="3"/>
  <c r="JR159" i="3"/>
  <c r="JS159" i="3"/>
  <c r="JT159" i="3"/>
  <c r="JU159" i="3"/>
  <c r="JV159" i="3"/>
  <c r="JW159" i="3"/>
  <c r="JX159" i="3"/>
  <c r="JY159" i="3"/>
  <c r="JZ159" i="3"/>
  <c r="KA159" i="3"/>
  <c r="KB159" i="3"/>
  <c r="KC159" i="3"/>
  <c r="KD159" i="3"/>
  <c r="KE159" i="3"/>
  <c r="KF159" i="3"/>
  <c r="KG159" i="3"/>
  <c r="KH159" i="3"/>
  <c r="KI159" i="3"/>
  <c r="KJ159" i="3"/>
  <c r="KK159" i="3"/>
  <c r="KL159" i="3"/>
  <c r="KM159" i="3"/>
  <c r="KN159" i="3"/>
  <c r="KO159" i="3"/>
  <c r="KP159" i="3"/>
  <c r="KQ159" i="3"/>
  <c r="KR159" i="3"/>
  <c r="KS159" i="3"/>
  <c r="KT159" i="3"/>
  <c r="KU159" i="3"/>
  <c r="KV159" i="3"/>
  <c r="KW159" i="3"/>
  <c r="KX159" i="3"/>
  <c r="KY159" i="3"/>
  <c r="KZ159" i="3"/>
  <c r="LA159" i="3"/>
  <c r="LB159" i="3"/>
  <c r="LC159" i="3"/>
  <c r="LD159" i="3"/>
  <c r="LE159" i="3"/>
  <c r="EG159" i="13"/>
  <c r="EG185" i="13"/>
  <c r="EE159" i="13"/>
  <c r="EE180" i="13"/>
  <c r="EG177" i="13"/>
  <c r="EH159" i="13"/>
  <c r="EH175" i="13"/>
  <c r="ED159" i="13"/>
  <c r="ED175" i="13"/>
  <c r="DZ159" i="13"/>
  <c r="DZ175" i="13"/>
  <c r="EE174" i="13"/>
  <c r="EH171" i="13"/>
  <c r="EH188" i="13" s="1"/>
  <c r="ED171" i="13"/>
  <c r="ED188" i="13" s="1"/>
  <c r="DZ171" i="13"/>
  <c r="EI159" i="13"/>
  <c r="EI170" i="13"/>
  <c r="EK164" i="13"/>
  <c r="EJ164" i="13"/>
  <c r="EI164" i="13"/>
  <c r="EH164" i="13"/>
  <c r="EG164" i="13"/>
  <c r="EF164" i="13"/>
  <c r="EE164" i="13"/>
  <c r="ED164" i="13"/>
  <c r="EC164" i="13"/>
  <c r="EB164" i="13"/>
  <c r="EA164" i="13"/>
  <c r="DZ164" i="13"/>
  <c r="EK159" i="13"/>
  <c r="EK177" i="13"/>
  <c r="EJ159" i="13"/>
  <c r="EI174" i="13"/>
  <c r="EG180" i="13"/>
  <c r="EF159" i="13"/>
  <c r="EC159" i="13"/>
  <c r="EC180" i="13"/>
  <c r="EB159" i="13"/>
  <c r="EA159" i="13"/>
  <c r="FB149" i="13"/>
  <c r="FA149" i="13"/>
  <c r="EZ149" i="13"/>
  <c r="EY149" i="13"/>
  <c r="EX149" i="13"/>
  <c r="EW149" i="13"/>
  <c r="EV149" i="13"/>
  <c r="EU149" i="13"/>
  <c r="ET149" i="13"/>
  <c r="ES149" i="13"/>
  <c r="ER149" i="13"/>
  <c r="EQ149" i="13"/>
  <c r="EP149" i="13"/>
  <c r="EO149" i="13"/>
  <c r="EN149" i="13"/>
  <c r="EM149" i="13"/>
  <c r="EL149" i="13"/>
  <c r="EK149" i="13"/>
  <c r="EJ149" i="13"/>
  <c r="EI149" i="13"/>
  <c r="EH149" i="13"/>
  <c r="EG149" i="13"/>
  <c r="EF149" i="13"/>
  <c r="EE149" i="13"/>
  <c r="ED149" i="13"/>
  <c r="EC149" i="13"/>
  <c r="EB149" i="13"/>
  <c r="EA149" i="13"/>
  <c r="DZ149" i="13"/>
  <c r="DY149" i="13"/>
  <c r="DX149" i="13"/>
  <c r="DW149" i="13"/>
  <c r="DV149" i="13"/>
  <c r="DU149" i="13"/>
  <c r="DT149" i="13"/>
  <c r="DS149" i="13"/>
  <c r="DR149" i="13"/>
  <c r="DQ149" i="13"/>
  <c r="DP149" i="13"/>
  <c r="DO149" i="13"/>
  <c r="DN149" i="13"/>
  <c r="DM149" i="13"/>
  <c r="DL149" i="13"/>
  <c r="DK149" i="13"/>
  <c r="DJ149" i="13"/>
  <c r="DI149" i="13"/>
  <c r="DH149" i="13"/>
  <c r="DG149" i="13"/>
  <c r="DF149" i="13"/>
  <c r="DE149" i="13"/>
  <c r="DD149" i="13"/>
  <c r="DC149" i="13"/>
  <c r="DB149" i="13"/>
  <c r="DA149" i="13"/>
  <c r="CZ149" i="13"/>
  <c r="CY149" i="13"/>
  <c r="CX149" i="13"/>
  <c r="CW149" i="13"/>
  <c r="CV149" i="13"/>
  <c r="CU149" i="13"/>
  <c r="CT149" i="13"/>
  <c r="CS149" i="13"/>
  <c r="CR149" i="13"/>
  <c r="CQ149" i="13"/>
  <c r="CP149" i="13"/>
  <c r="CO149" i="13"/>
  <c r="CN149" i="13"/>
  <c r="CM149" i="13"/>
  <c r="CL149" i="13"/>
  <c r="CK149" i="13"/>
  <c r="CJ149" i="13"/>
  <c r="CI149" i="13"/>
  <c r="CH149" i="13"/>
  <c r="CG149" i="13"/>
  <c r="CF149" i="13"/>
  <c r="CE149" i="13"/>
  <c r="CD149" i="13"/>
  <c r="CC149" i="13"/>
  <c r="CB149" i="13"/>
  <c r="CA149" i="13"/>
  <c r="BZ149" i="13"/>
  <c r="BY149" i="13"/>
  <c r="BX149" i="13"/>
  <c r="BW149" i="13"/>
  <c r="BV149" i="13"/>
  <c r="BU149" i="13"/>
  <c r="BT149" i="13"/>
  <c r="BS149" i="13"/>
  <c r="BR149" i="13"/>
  <c r="BQ149" i="13"/>
  <c r="BP149" i="13"/>
  <c r="BO149" i="13"/>
  <c r="BN149" i="13"/>
  <c r="BM149" i="13"/>
  <c r="BL149" i="13"/>
  <c r="BK149" i="13"/>
  <c r="BJ149" i="13"/>
  <c r="BI149" i="13"/>
  <c r="BH149" i="13"/>
  <c r="BG149" i="13"/>
  <c r="BF149" i="13"/>
  <c r="BE149" i="13"/>
  <c r="BD149" i="13"/>
  <c r="BC149" i="13"/>
  <c r="BB149" i="13"/>
  <c r="BA149" i="13"/>
  <c r="AZ149" i="13"/>
  <c r="AY149" i="13"/>
  <c r="AX149" i="13"/>
  <c r="AW149" i="13"/>
  <c r="AV149" i="13"/>
  <c r="AU149" i="13"/>
  <c r="AT149" i="13"/>
  <c r="AS149" i="13"/>
  <c r="AR149" i="13"/>
  <c r="AQ149" i="13"/>
  <c r="AP149" i="13"/>
  <c r="AO149" i="13"/>
  <c r="AN149" i="13"/>
  <c r="AM149" i="13"/>
  <c r="AL149" i="13"/>
  <c r="AK149" i="13"/>
  <c r="AJ149" i="13"/>
  <c r="AI149" i="13"/>
  <c r="AH149" i="13"/>
  <c r="AG149" i="13"/>
  <c r="AF149" i="13"/>
  <c r="AE149" i="13"/>
  <c r="AD149" i="13"/>
  <c r="AC149" i="13"/>
  <c r="AB149" i="13"/>
  <c r="AA149" i="13"/>
  <c r="Z149" i="13"/>
  <c r="Y149" i="13"/>
  <c r="X149" i="13"/>
  <c r="W149" i="13"/>
  <c r="V149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ES90" i="13"/>
  <c r="ES118" i="13"/>
  <c r="ES140" i="13"/>
  <c r="ES151" i="13" s="1"/>
  <c r="EC90" i="13"/>
  <c r="EC118" i="13"/>
  <c r="EC140" i="13"/>
  <c r="EW90" i="13"/>
  <c r="EW115" i="13"/>
  <c r="EW138" i="13"/>
  <c r="EG90" i="13"/>
  <c r="EG115" i="13"/>
  <c r="EG138" i="13"/>
  <c r="EZ90" i="13"/>
  <c r="EZ111" i="13"/>
  <c r="EO90" i="13"/>
  <c r="EO111" i="13"/>
  <c r="EJ90" i="13"/>
  <c r="EJ111" i="13"/>
  <c r="EO110" i="13"/>
  <c r="EZ107" i="13"/>
  <c r="EV90" i="13"/>
  <c r="EV107" i="13"/>
  <c r="ER90" i="13"/>
  <c r="ER107" i="13"/>
  <c r="EN90" i="13"/>
  <c r="EN107" i="13"/>
  <c r="EJ107" i="13"/>
  <c r="EF90" i="13"/>
  <c r="EF107" i="13"/>
  <c r="EB90" i="13"/>
  <c r="EB107" i="13"/>
  <c r="FA90" i="13"/>
  <c r="FA104" i="13"/>
  <c r="EZ104" i="13"/>
  <c r="EW104" i="13"/>
  <c r="EV104" i="13"/>
  <c r="ES104" i="13"/>
  <c r="ER104" i="13"/>
  <c r="EO104" i="13"/>
  <c r="EN104" i="13"/>
  <c r="EK90" i="13"/>
  <c r="EK104" i="13"/>
  <c r="EJ104" i="13"/>
  <c r="EG104" i="13"/>
  <c r="EF104" i="13"/>
  <c r="EC104" i="13"/>
  <c r="EB104" i="13"/>
  <c r="FA99" i="13"/>
  <c r="EZ99" i="13"/>
  <c r="EW99" i="13"/>
  <c r="EV99" i="13"/>
  <c r="ES99" i="13"/>
  <c r="ER99" i="13"/>
  <c r="EO99" i="13"/>
  <c r="EN99" i="13"/>
  <c r="EK99" i="13"/>
  <c r="EJ99" i="13"/>
  <c r="EG99" i="13"/>
  <c r="EF99" i="13"/>
  <c r="EC99" i="13"/>
  <c r="EB99" i="13"/>
  <c r="FA96" i="13"/>
  <c r="EZ96" i="13"/>
  <c r="EW96" i="13"/>
  <c r="EV96" i="13"/>
  <c r="ES96" i="13"/>
  <c r="ER96" i="13"/>
  <c r="EO96" i="13"/>
  <c r="EN96" i="13"/>
  <c r="EK96" i="13"/>
  <c r="EJ96" i="13"/>
  <c r="EG96" i="13"/>
  <c r="EF96" i="13"/>
  <c r="EC96" i="13"/>
  <c r="EB96" i="13"/>
  <c r="FA93" i="13"/>
  <c r="EZ93" i="13"/>
  <c r="EW93" i="13"/>
  <c r="EV93" i="13"/>
  <c r="ES93" i="13"/>
  <c r="ER93" i="13"/>
  <c r="EO93" i="13"/>
  <c r="EN93" i="13"/>
  <c r="EK93" i="13"/>
  <c r="EJ93" i="13"/>
  <c r="EG93" i="13"/>
  <c r="EF93" i="13"/>
  <c r="EC93" i="13"/>
  <c r="EB93" i="13"/>
  <c r="FB90" i="13"/>
  <c r="FA133" i="13"/>
  <c r="EZ122" i="13"/>
  <c r="EZ146" i="13"/>
  <c r="EY90" i="13"/>
  <c r="EX90" i="13"/>
  <c r="EW133" i="13"/>
  <c r="EV122" i="13"/>
  <c r="EV146" i="13"/>
  <c r="EU90" i="13"/>
  <c r="ET90" i="13"/>
  <c r="ES133" i="13"/>
  <c r="ER126" i="13"/>
  <c r="EQ90" i="13"/>
  <c r="EP90" i="13"/>
  <c r="EO129" i="13"/>
  <c r="EM90" i="13"/>
  <c r="EL90" i="13"/>
  <c r="EK133" i="13"/>
  <c r="EJ122" i="13"/>
  <c r="EJ146" i="13"/>
  <c r="EI90" i="13"/>
  <c r="EI110" i="13"/>
  <c r="EH90" i="13"/>
  <c r="EG132" i="13"/>
  <c r="EF122" i="13"/>
  <c r="EF146" i="13"/>
  <c r="EE90" i="13"/>
  <c r="EE111" i="13"/>
  <c r="ED90" i="13"/>
  <c r="EC133" i="13"/>
  <c r="EB126" i="13"/>
  <c r="EA90" i="13"/>
  <c r="DZ90" i="13"/>
  <c r="FB85" i="13"/>
  <c r="FB113" i="13"/>
  <c r="FA85" i="13"/>
  <c r="FA113" i="13"/>
  <c r="EZ85" i="13"/>
  <c r="EZ113" i="13"/>
  <c r="EY85" i="13"/>
  <c r="EY113" i="13"/>
  <c r="EX85" i="13"/>
  <c r="EX113" i="13"/>
  <c r="EW85" i="13"/>
  <c r="EW113" i="13"/>
  <c r="EV85" i="13"/>
  <c r="EV113" i="13"/>
  <c r="EU85" i="13"/>
  <c r="EU113" i="13"/>
  <c r="ET85" i="13"/>
  <c r="ET113" i="13"/>
  <c r="ES85" i="13"/>
  <c r="ES113" i="13"/>
  <c r="ER85" i="13"/>
  <c r="ER113" i="13"/>
  <c r="EQ85" i="13"/>
  <c r="EQ113" i="13"/>
  <c r="EP85" i="13"/>
  <c r="EP113" i="13"/>
  <c r="EO85" i="13"/>
  <c r="EO113" i="13"/>
  <c r="EN85" i="13"/>
  <c r="EN113" i="13"/>
  <c r="EM85" i="13"/>
  <c r="EM113" i="13"/>
  <c r="EL85" i="13"/>
  <c r="EL113" i="13"/>
  <c r="EK85" i="13"/>
  <c r="EK113" i="13"/>
  <c r="EJ85" i="13"/>
  <c r="EJ113" i="13"/>
  <c r="EI85" i="13"/>
  <c r="EI113" i="13"/>
  <c r="EH85" i="13"/>
  <c r="EH113" i="13"/>
  <c r="EG85" i="13"/>
  <c r="EG113" i="13"/>
  <c r="EF85" i="13"/>
  <c r="EF113" i="13"/>
  <c r="EE85" i="13"/>
  <c r="EE113" i="13"/>
  <c r="ED85" i="13"/>
  <c r="ED113" i="13"/>
  <c r="EC85" i="13"/>
  <c r="EC113" i="13"/>
  <c r="EB85" i="13"/>
  <c r="EB113" i="13"/>
  <c r="EA85" i="13"/>
  <c r="EA113" i="13"/>
  <c r="DZ85" i="13"/>
  <c r="DZ113" i="13"/>
  <c r="FB82" i="13"/>
  <c r="FB102" i="13" s="1"/>
  <c r="FA82" i="13"/>
  <c r="FA102" i="13" s="1"/>
  <c r="EZ82" i="13"/>
  <c r="EZ102" i="13"/>
  <c r="EY82" i="13"/>
  <c r="EY102" i="13" s="1"/>
  <c r="EX82" i="13"/>
  <c r="EX102" i="13"/>
  <c r="EW82" i="13"/>
  <c r="EW102" i="13" s="1"/>
  <c r="EV82" i="13"/>
  <c r="EV102" i="13" s="1"/>
  <c r="EU82" i="13"/>
  <c r="EU102" i="13" s="1"/>
  <c r="ET82" i="13"/>
  <c r="ET102" i="13"/>
  <c r="ES82" i="13"/>
  <c r="ES102" i="13" s="1"/>
  <c r="ER82" i="13"/>
  <c r="ER102" i="13" s="1"/>
  <c r="EQ82" i="13"/>
  <c r="EQ102" i="13"/>
  <c r="EP82" i="13"/>
  <c r="EP102" i="13" s="1"/>
  <c r="EO82" i="13"/>
  <c r="EO102" i="13"/>
  <c r="EN82" i="13"/>
  <c r="EN102" i="13" s="1"/>
  <c r="EM82" i="13"/>
  <c r="EM102" i="13" s="1"/>
  <c r="EL82" i="13"/>
  <c r="EL102" i="13" s="1"/>
  <c r="EK82" i="13"/>
  <c r="EK102" i="13"/>
  <c r="EJ82" i="13"/>
  <c r="EJ102" i="13" s="1"/>
  <c r="EI82" i="13"/>
  <c r="EI102" i="13"/>
  <c r="EH82" i="13"/>
  <c r="EH102" i="13"/>
  <c r="EG82" i="13"/>
  <c r="EG102" i="13" s="1"/>
  <c r="EF82" i="13"/>
  <c r="EF102" i="13" s="1"/>
  <c r="EE82" i="13"/>
  <c r="EE102" i="13" s="1"/>
  <c r="ED82" i="13"/>
  <c r="ED102" i="13" s="1"/>
  <c r="EC82" i="13"/>
  <c r="EC102" i="13"/>
  <c r="EB82" i="13"/>
  <c r="EB102" i="13" s="1"/>
  <c r="EA82" i="13"/>
  <c r="EA102" i="13" s="1"/>
  <c r="DZ82" i="13"/>
  <c r="DZ102" i="13" s="1"/>
  <c r="FB78" i="13"/>
  <c r="FB91" i="13" s="1"/>
  <c r="FA78" i="13"/>
  <c r="FA91" i="13" s="1"/>
  <c r="EZ78" i="13"/>
  <c r="EZ91" i="13"/>
  <c r="EY78" i="13"/>
  <c r="EY91" i="13"/>
  <c r="EX78" i="13"/>
  <c r="EX91" i="13" s="1"/>
  <c r="EW78" i="13"/>
  <c r="EW91" i="13" s="1"/>
  <c r="EV78" i="13"/>
  <c r="EV91" i="13"/>
  <c r="EU78" i="13"/>
  <c r="EU91" i="13" s="1"/>
  <c r="ET78" i="13"/>
  <c r="ET91" i="13" s="1"/>
  <c r="ES78" i="13"/>
  <c r="ES91" i="13"/>
  <c r="ER78" i="13"/>
  <c r="ER91" i="13" s="1"/>
  <c r="EQ78" i="13"/>
  <c r="EQ91" i="13"/>
  <c r="EP78" i="13"/>
  <c r="EP91" i="13" s="1"/>
  <c r="EO78" i="13"/>
  <c r="EO91" i="13" s="1"/>
  <c r="EN78" i="13"/>
  <c r="EN91" i="13" s="1"/>
  <c r="EM78" i="13"/>
  <c r="EM91" i="13"/>
  <c r="EL78" i="13"/>
  <c r="EL91" i="13" s="1"/>
  <c r="EK78" i="13"/>
  <c r="EK91" i="13"/>
  <c r="EJ78" i="13"/>
  <c r="EJ91" i="13" s="1"/>
  <c r="EI78" i="13"/>
  <c r="EI91" i="13" s="1"/>
  <c r="EH78" i="13"/>
  <c r="EH91" i="13"/>
  <c r="EG78" i="13"/>
  <c r="EG91" i="13" s="1"/>
  <c r="EF78" i="13"/>
  <c r="EF91" i="13" s="1"/>
  <c r="EE78" i="13"/>
  <c r="EE91" i="13" s="1"/>
  <c r="ED78" i="13"/>
  <c r="ED91" i="13" s="1"/>
  <c r="EC78" i="13"/>
  <c r="EC91" i="13" s="1"/>
  <c r="EB78" i="13"/>
  <c r="EB91" i="13" s="1"/>
  <c r="EA78" i="13"/>
  <c r="EA91" i="13"/>
  <c r="DZ78" i="13"/>
  <c r="DZ91" i="13" s="1"/>
  <c r="FB77" i="13"/>
  <c r="FA77" i="13"/>
  <c r="EZ77" i="13"/>
  <c r="EY77" i="13"/>
  <c r="EX77" i="13"/>
  <c r="EW77" i="13"/>
  <c r="EV77" i="13"/>
  <c r="EU77" i="13"/>
  <c r="ET77" i="13"/>
  <c r="ES77" i="13"/>
  <c r="ER77" i="13"/>
  <c r="EQ77" i="13"/>
  <c r="EP77" i="13"/>
  <c r="EO77" i="13"/>
  <c r="EN77" i="13"/>
  <c r="EM77" i="13"/>
  <c r="EL77" i="13"/>
  <c r="EK77" i="13"/>
  <c r="EJ77" i="13"/>
  <c r="EI77" i="13"/>
  <c r="EH77" i="13"/>
  <c r="EG77" i="13"/>
  <c r="EF77" i="13"/>
  <c r="EE77" i="13"/>
  <c r="ED77" i="13"/>
  <c r="EC77" i="13"/>
  <c r="EB77" i="13"/>
  <c r="EA77" i="13"/>
  <c r="DZ77" i="13"/>
  <c r="DY74" i="13"/>
  <c r="DX74" i="13"/>
  <c r="DW74" i="13"/>
  <c r="DV74" i="13"/>
  <c r="DU74" i="13"/>
  <c r="DT74" i="13"/>
  <c r="DS74" i="13"/>
  <c r="DR74" i="13"/>
  <c r="DQ74" i="13"/>
  <c r="DP74" i="13"/>
  <c r="DO74" i="13"/>
  <c r="DN74" i="13"/>
  <c r="DM74" i="13"/>
  <c r="DL74" i="13"/>
  <c r="DK74" i="13"/>
  <c r="DJ74" i="13"/>
  <c r="DI74" i="13"/>
  <c r="DH74" i="13"/>
  <c r="DG74" i="13"/>
  <c r="DF74" i="13"/>
  <c r="DE74" i="13"/>
  <c r="DD74" i="13"/>
  <c r="DC74" i="13"/>
  <c r="DB74" i="13"/>
  <c r="DA74" i="13"/>
  <c r="CZ74" i="13"/>
  <c r="CY74" i="13"/>
  <c r="CX74" i="13"/>
  <c r="CW74" i="13"/>
  <c r="CV74" i="13"/>
  <c r="CU74" i="13"/>
  <c r="CT74" i="13"/>
  <c r="CS74" i="13"/>
  <c r="CR74" i="13"/>
  <c r="CQ74" i="13"/>
  <c r="CP74" i="13"/>
  <c r="CO74" i="13"/>
  <c r="CN74" i="13"/>
  <c r="CM74" i="13"/>
  <c r="CL74" i="13"/>
  <c r="CK74" i="13"/>
  <c r="CJ74" i="13"/>
  <c r="CI74" i="13"/>
  <c r="CH74" i="13"/>
  <c r="CG74" i="13"/>
  <c r="CF74" i="13"/>
  <c r="CE74" i="13"/>
  <c r="CD74" i="13"/>
  <c r="CC74" i="13"/>
  <c r="CB74" i="13"/>
  <c r="CA74" i="13"/>
  <c r="BZ74" i="13"/>
  <c r="BY74" i="13"/>
  <c r="BX74" i="13"/>
  <c r="BW74" i="13"/>
  <c r="BV74" i="13"/>
  <c r="BU74" i="13"/>
  <c r="BT74" i="13"/>
  <c r="BS74" i="13"/>
  <c r="BR74" i="13"/>
  <c r="BQ74" i="13"/>
  <c r="BP74" i="13"/>
  <c r="BO74" i="13"/>
  <c r="BN74" i="13"/>
  <c r="BM74" i="13"/>
  <c r="BL74" i="13"/>
  <c r="BK74" i="13"/>
  <c r="BJ74" i="13"/>
  <c r="BI74" i="13"/>
  <c r="BH74" i="13"/>
  <c r="BG74" i="13"/>
  <c r="BF74" i="13"/>
  <c r="BE74" i="13"/>
  <c r="BD74" i="13"/>
  <c r="BC74" i="13"/>
  <c r="BB74" i="13"/>
  <c r="BA74" i="13"/>
  <c r="AZ74" i="13"/>
  <c r="AY74" i="13"/>
  <c r="AX74" i="13"/>
  <c r="AW74" i="13"/>
  <c r="AV74" i="13"/>
  <c r="AU74" i="13"/>
  <c r="AT74" i="13"/>
  <c r="AS74" i="13"/>
  <c r="AR74" i="13"/>
  <c r="AQ74" i="13"/>
  <c r="AP74" i="13"/>
  <c r="AO74" i="13"/>
  <c r="AN74" i="13"/>
  <c r="AM74" i="13"/>
  <c r="AL74" i="13"/>
  <c r="AK74" i="13"/>
  <c r="AJ74" i="13"/>
  <c r="AI74" i="13"/>
  <c r="AH74" i="13"/>
  <c r="AG74" i="13"/>
  <c r="AF74" i="13"/>
  <c r="AE74" i="13"/>
  <c r="AD74" i="13"/>
  <c r="AC74" i="13"/>
  <c r="AB74" i="13"/>
  <c r="AA74" i="13"/>
  <c r="Z74" i="13"/>
  <c r="Y74" i="13"/>
  <c r="X74" i="13"/>
  <c r="W74" i="13"/>
  <c r="V74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DY67" i="13"/>
  <c r="DY164" i="13"/>
  <c r="DX67" i="13"/>
  <c r="DX164" i="13"/>
  <c r="DW67" i="13"/>
  <c r="DW164" i="13"/>
  <c r="DV67" i="13"/>
  <c r="DV164" i="13"/>
  <c r="DU67" i="13"/>
  <c r="DU164" i="13"/>
  <c r="DT67" i="13"/>
  <c r="DT164" i="13"/>
  <c r="DS67" i="13"/>
  <c r="DS164" i="13"/>
  <c r="DR67" i="13"/>
  <c r="DR164" i="13"/>
  <c r="DQ67" i="13"/>
  <c r="DQ164" i="13"/>
  <c r="DP67" i="13"/>
  <c r="DP164" i="13"/>
  <c r="DO67" i="13"/>
  <c r="DO164" i="13"/>
  <c r="DN67" i="13"/>
  <c r="DN164" i="13"/>
  <c r="DM67" i="13"/>
  <c r="DM164" i="13"/>
  <c r="DL67" i="13"/>
  <c r="DL164" i="13"/>
  <c r="DK67" i="13"/>
  <c r="DK164" i="13"/>
  <c r="DJ67" i="13"/>
  <c r="DJ164" i="13"/>
  <c r="DI67" i="13"/>
  <c r="DI164" i="13"/>
  <c r="DH67" i="13"/>
  <c r="DH164" i="13"/>
  <c r="DG67" i="13"/>
  <c r="DG164" i="13"/>
  <c r="DF67" i="13"/>
  <c r="DF164" i="13"/>
  <c r="DE67" i="13"/>
  <c r="DE164" i="13"/>
  <c r="DD67" i="13"/>
  <c r="DD164" i="13"/>
  <c r="DC67" i="13"/>
  <c r="DC164" i="13"/>
  <c r="DB67" i="13"/>
  <c r="DB164" i="13"/>
  <c r="DA67" i="13"/>
  <c r="DA164" i="13"/>
  <c r="CZ67" i="13"/>
  <c r="CZ164" i="13"/>
  <c r="CY67" i="13"/>
  <c r="CY164" i="13"/>
  <c r="CX67" i="13"/>
  <c r="CX164" i="13"/>
  <c r="CW67" i="13"/>
  <c r="CW164" i="13"/>
  <c r="CV67" i="13"/>
  <c r="CV164" i="13"/>
  <c r="CU67" i="13"/>
  <c r="CU164" i="13"/>
  <c r="CT67" i="13"/>
  <c r="CT164" i="13"/>
  <c r="CS67" i="13"/>
  <c r="CS164" i="13"/>
  <c r="CR67" i="13"/>
  <c r="CR164" i="13"/>
  <c r="CQ67" i="13"/>
  <c r="CQ164" i="13"/>
  <c r="CP67" i="13"/>
  <c r="CP164" i="13"/>
  <c r="CO67" i="13"/>
  <c r="CO164" i="13"/>
  <c r="CN67" i="13"/>
  <c r="CN164" i="13"/>
  <c r="CM67" i="13"/>
  <c r="CM164" i="13"/>
  <c r="CL67" i="13"/>
  <c r="CL164" i="13"/>
  <c r="CK67" i="13"/>
  <c r="CK164" i="13"/>
  <c r="CJ67" i="13"/>
  <c r="CJ164" i="13"/>
  <c r="CI67" i="13"/>
  <c r="CI164" i="13"/>
  <c r="CH67" i="13"/>
  <c r="CH164" i="13"/>
  <c r="CG67" i="13"/>
  <c r="CG164" i="13"/>
  <c r="CF67" i="13"/>
  <c r="CF164" i="13"/>
  <c r="CE67" i="13"/>
  <c r="CE164" i="13"/>
  <c r="CD67" i="13"/>
  <c r="CD164" i="13"/>
  <c r="CC67" i="13"/>
  <c r="CC164" i="13"/>
  <c r="CB67" i="13"/>
  <c r="CB164" i="13"/>
  <c r="CA67" i="13"/>
  <c r="CA164" i="13"/>
  <c r="BZ67" i="13"/>
  <c r="BZ164" i="13"/>
  <c r="BY67" i="13"/>
  <c r="BY164" i="13"/>
  <c r="BX67" i="13"/>
  <c r="BX164" i="13"/>
  <c r="BW67" i="13"/>
  <c r="BW164" i="13"/>
  <c r="BV67" i="13"/>
  <c r="BV164" i="13"/>
  <c r="BU67" i="13"/>
  <c r="BU164" i="13"/>
  <c r="BT67" i="13"/>
  <c r="BT164" i="13"/>
  <c r="BS67" i="13"/>
  <c r="BS164" i="13"/>
  <c r="BR67" i="13"/>
  <c r="BR164" i="13"/>
  <c r="BQ67" i="13"/>
  <c r="BQ164" i="13"/>
  <c r="BP67" i="13"/>
  <c r="BP164" i="13"/>
  <c r="BO67" i="13"/>
  <c r="BO164" i="13"/>
  <c r="BN67" i="13"/>
  <c r="BN164" i="13"/>
  <c r="BM67" i="13"/>
  <c r="BM164" i="13"/>
  <c r="BL67" i="13"/>
  <c r="BL164" i="13"/>
  <c r="BK67" i="13"/>
  <c r="BK164" i="13"/>
  <c r="BJ67" i="13"/>
  <c r="BJ164" i="13"/>
  <c r="BI67" i="13"/>
  <c r="BI164" i="13"/>
  <c r="BH67" i="13"/>
  <c r="BH164" i="13"/>
  <c r="BG67" i="13"/>
  <c r="BG164" i="13"/>
  <c r="BF67" i="13"/>
  <c r="BF164" i="13"/>
  <c r="BE67" i="13"/>
  <c r="BE164" i="13"/>
  <c r="BD67" i="13"/>
  <c r="BD164" i="13"/>
  <c r="BC67" i="13"/>
  <c r="BC164" i="13"/>
  <c r="BB67" i="13"/>
  <c r="BB164" i="13"/>
  <c r="BA67" i="13"/>
  <c r="BA164" i="13"/>
  <c r="AZ67" i="13"/>
  <c r="AZ164" i="13"/>
  <c r="AY67" i="13"/>
  <c r="AY164" i="13"/>
  <c r="AX67" i="13"/>
  <c r="AX164" i="13"/>
  <c r="AW67" i="13"/>
  <c r="AW164" i="13"/>
  <c r="AV67" i="13"/>
  <c r="AV164" i="13"/>
  <c r="AU67" i="13"/>
  <c r="AU164" i="13"/>
  <c r="AT67" i="13"/>
  <c r="AT164" i="13"/>
  <c r="AS67" i="13"/>
  <c r="AS164" i="13"/>
  <c r="AR67" i="13"/>
  <c r="AR164" i="13"/>
  <c r="AQ67" i="13"/>
  <c r="AQ164" i="13"/>
  <c r="AP67" i="13"/>
  <c r="AP164" i="13"/>
  <c r="AO67" i="13"/>
  <c r="AO164" i="13"/>
  <c r="AN67" i="13"/>
  <c r="AN164" i="13"/>
  <c r="AM67" i="13"/>
  <c r="AM164" i="13"/>
  <c r="AL67" i="13"/>
  <c r="AL164" i="13"/>
  <c r="AK67" i="13"/>
  <c r="AK164" i="13"/>
  <c r="AJ67" i="13"/>
  <c r="AJ164" i="13"/>
  <c r="AI67" i="13"/>
  <c r="AI164" i="13"/>
  <c r="AH67" i="13"/>
  <c r="AH164" i="13"/>
  <c r="AG67" i="13"/>
  <c r="AG164" i="13"/>
  <c r="AF67" i="13"/>
  <c r="AF164" i="13"/>
  <c r="AE67" i="13"/>
  <c r="AE164" i="13"/>
  <c r="AD67" i="13"/>
  <c r="AD164" i="13"/>
  <c r="AC67" i="13"/>
  <c r="AC164" i="13"/>
  <c r="AB67" i="13"/>
  <c r="AB164" i="13"/>
  <c r="AA67" i="13"/>
  <c r="AA164" i="13"/>
  <c r="Z67" i="13"/>
  <c r="Z164" i="13"/>
  <c r="Y67" i="13"/>
  <c r="Y164" i="13"/>
  <c r="X67" i="13"/>
  <c r="X164" i="13"/>
  <c r="W67" i="13"/>
  <c r="W164" i="13"/>
  <c r="V67" i="13"/>
  <c r="V164" i="13"/>
  <c r="U67" i="13"/>
  <c r="U164" i="13"/>
  <c r="T67" i="13"/>
  <c r="T164" i="13"/>
  <c r="S67" i="13"/>
  <c r="S164" i="13"/>
  <c r="R67" i="13"/>
  <c r="R164" i="13"/>
  <c r="Q67" i="13"/>
  <c r="Q164" i="13"/>
  <c r="P67" i="13"/>
  <c r="P164" i="13"/>
  <c r="O67" i="13"/>
  <c r="O164" i="13"/>
  <c r="N67" i="13"/>
  <c r="N164" i="13"/>
  <c r="M67" i="13"/>
  <c r="M164" i="13"/>
  <c r="L67" i="13"/>
  <c r="L164" i="13"/>
  <c r="K67" i="13"/>
  <c r="K164" i="13"/>
  <c r="J67" i="13"/>
  <c r="J164" i="13"/>
  <c r="I67" i="13"/>
  <c r="I164" i="13"/>
  <c r="H67" i="13"/>
  <c r="H164" i="13"/>
  <c r="G67" i="13"/>
  <c r="G164" i="13"/>
  <c r="F67" i="13"/>
  <c r="F164" i="13"/>
  <c r="E67" i="13"/>
  <c r="E164" i="13"/>
  <c r="DY51" i="13"/>
  <c r="DX51" i="13"/>
  <c r="DW51" i="13"/>
  <c r="DV51" i="13"/>
  <c r="DU51" i="13"/>
  <c r="DT51" i="13"/>
  <c r="DS51" i="13"/>
  <c r="DR51" i="13"/>
  <c r="DQ51" i="13"/>
  <c r="DP51" i="13"/>
  <c r="DO51" i="13"/>
  <c r="DN51" i="13"/>
  <c r="DM51" i="13"/>
  <c r="DL51" i="13"/>
  <c r="DK51" i="13"/>
  <c r="DJ51" i="13"/>
  <c r="DI51" i="13"/>
  <c r="DH51" i="13"/>
  <c r="DG51" i="13"/>
  <c r="DF51" i="13"/>
  <c r="DE51" i="13"/>
  <c r="DD51" i="13"/>
  <c r="DC51" i="13"/>
  <c r="DB51" i="13"/>
  <c r="DA51" i="13"/>
  <c r="CZ51" i="13"/>
  <c r="CY51" i="13"/>
  <c r="CX51" i="13"/>
  <c r="CW51" i="13"/>
  <c r="CV51" i="13"/>
  <c r="CU51" i="13"/>
  <c r="CT51" i="13"/>
  <c r="CS51" i="13"/>
  <c r="CR51" i="13"/>
  <c r="CQ51" i="13"/>
  <c r="CP51" i="13"/>
  <c r="CO51" i="13"/>
  <c r="CN51" i="13"/>
  <c r="CM51" i="13"/>
  <c r="CL51" i="13"/>
  <c r="CK51" i="13"/>
  <c r="CJ51" i="13"/>
  <c r="CI51" i="13"/>
  <c r="CH51" i="13"/>
  <c r="CG51" i="13"/>
  <c r="CF51" i="13"/>
  <c r="CE51" i="13"/>
  <c r="CD51" i="13"/>
  <c r="CC51" i="13"/>
  <c r="CB51" i="13"/>
  <c r="CA51" i="13"/>
  <c r="BZ51" i="13"/>
  <c r="BY51" i="13"/>
  <c r="BX51" i="13"/>
  <c r="BW51" i="13"/>
  <c r="BV51" i="13"/>
  <c r="BU51" i="13"/>
  <c r="BT51" i="13"/>
  <c r="BS51" i="13"/>
  <c r="BR51" i="13"/>
  <c r="BQ51" i="13"/>
  <c r="BP51" i="13"/>
  <c r="BO51" i="13"/>
  <c r="BN51" i="13"/>
  <c r="BM51" i="13"/>
  <c r="BL51" i="13"/>
  <c r="BK51" i="13"/>
  <c r="BJ51" i="13"/>
  <c r="BI51" i="13"/>
  <c r="BH51" i="13"/>
  <c r="BG51" i="13"/>
  <c r="BF51" i="13"/>
  <c r="BE51" i="13"/>
  <c r="BD51" i="13"/>
  <c r="BC51" i="13"/>
  <c r="BB51" i="13"/>
  <c r="BA51" i="13"/>
  <c r="AZ51" i="13"/>
  <c r="AY51" i="13"/>
  <c r="AX51" i="13"/>
  <c r="AW51" i="13"/>
  <c r="AV51" i="13"/>
  <c r="AU51" i="13"/>
  <c r="AT51" i="13"/>
  <c r="AS51" i="13"/>
  <c r="AR51" i="13"/>
  <c r="AQ51" i="13"/>
  <c r="AP51" i="13"/>
  <c r="AO51" i="13"/>
  <c r="AN51" i="13"/>
  <c r="AM51" i="13"/>
  <c r="AL51" i="13"/>
  <c r="AK51" i="13"/>
  <c r="AJ51" i="13"/>
  <c r="AI51" i="13"/>
  <c r="AH51" i="13"/>
  <c r="AG51" i="13"/>
  <c r="AF51" i="13"/>
  <c r="AE51" i="13"/>
  <c r="AD51" i="13"/>
  <c r="AC51" i="13"/>
  <c r="AB51" i="13"/>
  <c r="AA51" i="13"/>
  <c r="Z51" i="13"/>
  <c r="Y51" i="13"/>
  <c r="X51" i="13"/>
  <c r="W51" i="13"/>
  <c r="V51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GF43" i="13"/>
  <c r="GE43" i="13"/>
  <c r="GD43" i="13"/>
  <c r="GC43" i="13"/>
  <c r="GB43" i="13"/>
  <c r="GA43" i="13"/>
  <c r="FZ43" i="13"/>
  <c r="FY43" i="13"/>
  <c r="FX43" i="13"/>
  <c r="FW43" i="13"/>
  <c r="FV43" i="13"/>
  <c r="FU43" i="13"/>
  <c r="FT43" i="13"/>
  <c r="FS43" i="13"/>
  <c r="FR43" i="13"/>
  <c r="FQ43" i="13"/>
  <c r="FP43" i="13"/>
  <c r="FO43" i="13"/>
  <c r="FN43" i="13"/>
  <c r="FM43" i="13"/>
  <c r="FL43" i="13"/>
  <c r="FK43" i="13"/>
  <c r="FJ43" i="13"/>
  <c r="FI43" i="13"/>
  <c r="FH43" i="13"/>
  <c r="FG43" i="13"/>
  <c r="FF43" i="13"/>
  <c r="FE43" i="13"/>
  <c r="FD43" i="13"/>
  <c r="FC43" i="13"/>
  <c r="D23" i="13"/>
  <c r="H21" i="13"/>
  <c r="D16" i="13"/>
  <c r="M15" i="13"/>
  <c r="R14" i="13"/>
  <c r="S7" i="13"/>
  <c r="I7" i="13"/>
  <c r="ED165" i="13"/>
  <c r="EU142" i="13"/>
  <c r="EU136" i="13"/>
  <c r="EU148" i="13" s="1"/>
  <c r="EE142" i="13"/>
  <c r="EE136" i="13"/>
  <c r="EE148" i="13" s="1"/>
  <c r="DZ136" i="13"/>
  <c r="DZ148" i="13" s="1"/>
  <c r="DZ142" i="13"/>
  <c r="EP136" i="13"/>
  <c r="EP148" i="13" s="1"/>
  <c r="EP142" i="13"/>
  <c r="ED136" i="13"/>
  <c r="ED148" i="13" s="1"/>
  <c r="ED142" i="13"/>
  <c r="EH136" i="13"/>
  <c r="EH148" i="13" s="1"/>
  <c r="EH142" i="13"/>
  <c r="EL136" i="13"/>
  <c r="EL148" i="13" s="1"/>
  <c r="EL142" i="13"/>
  <c r="ET136" i="13"/>
  <c r="ET148" i="13" s="1"/>
  <c r="ET142" i="13"/>
  <c r="EX136" i="13"/>
  <c r="EX148" i="13" s="1"/>
  <c r="EX142" i="13"/>
  <c r="FB136" i="13"/>
  <c r="FB148" i="13" s="1"/>
  <c r="FB142" i="13"/>
  <c r="DZ132" i="13"/>
  <c r="DZ129" i="13"/>
  <c r="DZ133" i="13"/>
  <c r="DZ126" i="13"/>
  <c r="DZ122" i="13"/>
  <c r="DZ146" i="13"/>
  <c r="DZ111" i="13"/>
  <c r="DZ115" i="13"/>
  <c r="DZ138" i="13"/>
  <c r="DZ118" i="13"/>
  <c r="DZ140" i="13"/>
  <c r="DZ107" i="13"/>
  <c r="DZ104" i="13"/>
  <c r="DZ99" i="13"/>
  <c r="DZ96" i="13"/>
  <c r="DZ93" i="13"/>
  <c r="DZ121" i="13"/>
  <c r="DZ144" i="13"/>
  <c r="DZ110" i="13"/>
  <c r="ED132" i="13"/>
  <c r="ED129" i="13"/>
  <c r="ED133" i="13"/>
  <c r="ED126" i="13"/>
  <c r="ED122" i="13"/>
  <c r="ED146" i="13"/>
  <c r="ED111" i="13"/>
  <c r="ED115" i="13"/>
  <c r="ED138" i="13"/>
  <c r="ED107" i="13"/>
  <c r="ED104" i="13"/>
  <c r="ED99" i="13"/>
  <c r="ED96" i="13"/>
  <c r="ED93" i="13"/>
  <c r="ED118" i="13"/>
  <c r="ED140" i="13"/>
  <c r="ED121" i="13"/>
  <c r="ED144" i="13"/>
  <c r="EH132" i="13"/>
  <c r="EH129" i="13"/>
  <c r="EH133" i="13"/>
  <c r="EH126" i="13"/>
  <c r="EH122" i="13"/>
  <c r="EH146" i="13"/>
  <c r="EH111" i="13"/>
  <c r="EH121" i="13"/>
  <c r="EH144" i="13"/>
  <c r="EH110" i="13"/>
  <c r="EH107" i="13"/>
  <c r="EH104" i="13"/>
  <c r="EH99" i="13"/>
  <c r="EH96" i="13"/>
  <c r="EH93" i="13"/>
  <c r="EH115" i="13"/>
  <c r="EH138" i="13"/>
  <c r="EH118" i="13"/>
  <c r="EH140" i="13"/>
  <c r="EH151" i="13" s="1"/>
  <c r="EL132" i="13"/>
  <c r="EL129" i="13"/>
  <c r="EL133" i="13"/>
  <c r="EL126" i="13"/>
  <c r="EL122" i="13"/>
  <c r="EL146" i="13"/>
  <c r="EL111" i="13"/>
  <c r="EL118" i="13"/>
  <c r="EL140" i="13"/>
  <c r="EL121" i="13"/>
  <c r="EL144" i="13"/>
  <c r="EL110" i="13"/>
  <c r="EL107" i="13"/>
  <c r="EL104" i="13"/>
  <c r="EL99" i="13"/>
  <c r="EL96" i="13"/>
  <c r="EL93" i="13"/>
  <c r="EL115" i="13"/>
  <c r="EL138" i="13"/>
  <c r="EP132" i="13"/>
  <c r="EP129" i="13"/>
  <c r="EP133" i="13"/>
  <c r="EP126" i="13"/>
  <c r="EP122" i="13"/>
  <c r="EP146" i="13"/>
  <c r="EP111" i="13"/>
  <c r="EP115" i="13"/>
  <c r="EP138" i="13"/>
  <c r="EP118" i="13"/>
  <c r="EP140" i="13"/>
  <c r="EP107" i="13"/>
  <c r="EP104" i="13"/>
  <c r="EP99" i="13"/>
  <c r="EP96" i="13"/>
  <c r="EP93" i="13"/>
  <c r="EP121" i="13"/>
  <c r="EP144" i="13"/>
  <c r="EP110" i="13"/>
  <c r="ET132" i="13"/>
  <c r="ET129" i="13"/>
  <c r="ET133" i="13"/>
  <c r="ET126" i="13"/>
  <c r="ET122" i="13"/>
  <c r="ET146" i="13"/>
  <c r="ET111" i="13"/>
  <c r="ET115" i="13"/>
  <c r="ET138" i="13"/>
  <c r="ET107" i="13"/>
  <c r="ET104" i="13"/>
  <c r="ET99" i="13"/>
  <c r="ET96" i="13"/>
  <c r="ET93" i="13"/>
  <c r="ET118" i="13"/>
  <c r="ET140" i="13"/>
  <c r="ET151" i="13" s="1"/>
  <c r="ET121" i="13"/>
  <c r="ET144" i="13"/>
  <c r="EX132" i="13"/>
  <c r="EX129" i="13"/>
  <c r="EX133" i="13"/>
  <c r="EX126" i="13"/>
  <c r="EX122" i="13"/>
  <c r="EX146" i="13"/>
  <c r="EX111" i="13"/>
  <c r="EX121" i="13"/>
  <c r="EX144" i="13"/>
  <c r="EX110" i="13"/>
  <c r="EX107" i="13"/>
  <c r="EX104" i="13"/>
  <c r="EX99" i="13"/>
  <c r="EX96" i="13"/>
  <c r="EX93" i="13"/>
  <c r="EX115" i="13"/>
  <c r="EX138" i="13"/>
  <c r="EX118" i="13"/>
  <c r="EX140" i="13"/>
  <c r="FB132" i="13"/>
  <c r="FB129" i="13"/>
  <c r="FB133" i="13"/>
  <c r="FB126" i="13"/>
  <c r="FB122" i="13"/>
  <c r="FB146" i="13"/>
  <c r="FB111" i="13"/>
  <c r="FB118" i="13"/>
  <c r="FB140" i="13"/>
  <c r="FB151" i="13" s="1"/>
  <c r="FB121" i="13"/>
  <c r="FB144" i="13"/>
  <c r="FB110" i="13"/>
  <c r="FB107" i="13"/>
  <c r="FB104" i="13"/>
  <c r="FB99" i="13"/>
  <c r="FB96" i="13"/>
  <c r="FB93" i="13"/>
  <c r="FB115" i="13"/>
  <c r="FB138" i="13"/>
  <c r="ED100" i="13"/>
  <c r="EL100" i="13"/>
  <c r="ET100" i="13"/>
  <c r="FB100" i="13"/>
  <c r="EA142" i="13"/>
  <c r="EA136" i="13"/>
  <c r="EA148" i="13"/>
  <c r="EI142" i="13"/>
  <c r="EI136" i="13"/>
  <c r="EI148" i="13"/>
  <c r="EM142" i="13"/>
  <c r="EM136" i="13"/>
  <c r="EM148" i="13"/>
  <c r="EQ142" i="13"/>
  <c r="EQ136" i="13"/>
  <c r="EQ148" i="13"/>
  <c r="EY142" i="13"/>
  <c r="EY136" i="13"/>
  <c r="EY148" i="13"/>
  <c r="EA129" i="13"/>
  <c r="EA133" i="13"/>
  <c r="EA118" i="13"/>
  <c r="EA140" i="13"/>
  <c r="EA107" i="13"/>
  <c r="EA104" i="13"/>
  <c r="EA99" i="13"/>
  <c r="EA96" i="13"/>
  <c r="EA93" i="13"/>
  <c r="EA121" i="13"/>
  <c r="EA144" i="13"/>
  <c r="EA110" i="13"/>
  <c r="EA132" i="13"/>
  <c r="EA122" i="13"/>
  <c r="EA146" i="13"/>
  <c r="EA111" i="13"/>
  <c r="EA126" i="13"/>
  <c r="EA115" i="13"/>
  <c r="EA138" i="13"/>
  <c r="EE132" i="13"/>
  <c r="EE129" i="13"/>
  <c r="EE126" i="13"/>
  <c r="EE115" i="13"/>
  <c r="EE138" i="13"/>
  <c r="EE107" i="13"/>
  <c r="EE104" i="13"/>
  <c r="EE99" i="13"/>
  <c r="EE96" i="13"/>
  <c r="EE93" i="13"/>
  <c r="EE118" i="13"/>
  <c r="EE140" i="13"/>
  <c r="EE121" i="13"/>
  <c r="EE144" i="13"/>
  <c r="EE110" i="13"/>
  <c r="EE133" i="13"/>
  <c r="EE122" i="13"/>
  <c r="EE146" i="13"/>
  <c r="EI129" i="13"/>
  <c r="EI122" i="13"/>
  <c r="EI146" i="13"/>
  <c r="EI111" i="13"/>
  <c r="EI107" i="13"/>
  <c r="EI104" i="13"/>
  <c r="EI99" i="13"/>
  <c r="EI96" i="13"/>
  <c r="EI93" i="13"/>
  <c r="EI133" i="13"/>
  <c r="EI126" i="13"/>
  <c r="EI115" i="13"/>
  <c r="EI138" i="13"/>
  <c r="EI118" i="13"/>
  <c r="EI140" i="13"/>
  <c r="EI132" i="13"/>
  <c r="EI121" i="13"/>
  <c r="EI144" i="13"/>
  <c r="EM132" i="13"/>
  <c r="EM133" i="13"/>
  <c r="EM121" i="13"/>
  <c r="EM144" i="13"/>
  <c r="EM110" i="13"/>
  <c r="EM107" i="13"/>
  <c r="EM104" i="13"/>
  <c r="EM99" i="13"/>
  <c r="EM96" i="13"/>
  <c r="EM93" i="13"/>
  <c r="EM129" i="13"/>
  <c r="EM122" i="13"/>
  <c r="EM146" i="13"/>
  <c r="EM111" i="13"/>
  <c r="EM126" i="13"/>
  <c r="EM115" i="13"/>
  <c r="EM138" i="13"/>
  <c r="EM118" i="13"/>
  <c r="EM140" i="13"/>
  <c r="EM151" i="13" s="1"/>
  <c r="EQ129" i="13"/>
  <c r="EQ132" i="13"/>
  <c r="EQ118" i="13"/>
  <c r="EQ140" i="13"/>
  <c r="EQ151" i="13" s="1"/>
  <c r="EQ107" i="13"/>
  <c r="EQ104" i="13"/>
  <c r="EQ99" i="13"/>
  <c r="EQ96" i="13"/>
  <c r="EQ93" i="13"/>
  <c r="EQ121" i="13"/>
  <c r="EQ144" i="13"/>
  <c r="EQ110" i="13"/>
  <c r="EQ133" i="13"/>
  <c r="EQ122" i="13"/>
  <c r="EQ146" i="13"/>
  <c r="EQ111" i="13"/>
  <c r="EQ126" i="13"/>
  <c r="EQ115" i="13"/>
  <c r="EQ138" i="13"/>
  <c r="EU132" i="13"/>
  <c r="EU126" i="13"/>
  <c r="EU115" i="13"/>
  <c r="EU138" i="13"/>
  <c r="EU107" i="13"/>
  <c r="EU104" i="13"/>
  <c r="EU99" i="13"/>
  <c r="EU96" i="13"/>
  <c r="EU93" i="13"/>
  <c r="EU133" i="13"/>
  <c r="EU118" i="13"/>
  <c r="EU140" i="13"/>
  <c r="EU129" i="13"/>
  <c r="EU121" i="13"/>
  <c r="EU144" i="13"/>
  <c r="EU110" i="13"/>
  <c r="EU122" i="13"/>
  <c r="EU146" i="13"/>
  <c r="EY129" i="13"/>
  <c r="EY122" i="13"/>
  <c r="EY146" i="13"/>
  <c r="EY111" i="13"/>
  <c r="EY107" i="13"/>
  <c r="EY104" i="13"/>
  <c r="EY99" i="13"/>
  <c r="EY96" i="13"/>
  <c r="EY93" i="13"/>
  <c r="EY132" i="13"/>
  <c r="EY126" i="13"/>
  <c r="EY115" i="13"/>
  <c r="EY138" i="13"/>
  <c r="EY118" i="13"/>
  <c r="EY140" i="13"/>
  <c r="EY151" i="13" s="1"/>
  <c r="EY133" i="13"/>
  <c r="EY121" i="13"/>
  <c r="EY144" i="13"/>
  <c r="EE100" i="13"/>
  <c r="EM100" i="13"/>
  <c r="EU100" i="13"/>
  <c r="FA136" i="13"/>
  <c r="FA148" i="13"/>
  <c r="FA142" i="13"/>
  <c r="DZ100" i="13"/>
  <c r="EH100" i="13"/>
  <c r="EP100" i="13"/>
  <c r="EX100" i="13"/>
  <c r="ET110" i="13"/>
  <c r="EK136" i="13"/>
  <c r="EK148" i="13" s="1"/>
  <c r="EK142" i="13"/>
  <c r="EC136" i="13"/>
  <c r="EC148" i="13"/>
  <c r="EC142" i="13"/>
  <c r="EG136" i="13"/>
  <c r="EG148" i="13" s="1"/>
  <c r="EG142" i="13"/>
  <c r="EO136" i="13"/>
  <c r="EO148" i="13"/>
  <c r="EO142" i="13"/>
  <c r="ES136" i="13"/>
  <c r="ES148" i="13" s="1"/>
  <c r="ES142" i="13"/>
  <c r="EW136" i="13"/>
  <c r="EW148" i="13" s="1"/>
  <c r="EW142" i="13"/>
  <c r="EA100" i="13"/>
  <c r="EI100" i="13"/>
  <c r="EQ100" i="13"/>
  <c r="EY100" i="13"/>
  <c r="ED110" i="13"/>
  <c r="EY110" i="13"/>
  <c r="EU111" i="13"/>
  <c r="EO121" i="13"/>
  <c r="EO144" i="13"/>
  <c r="EO122" i="13"/>
  <c r="EO146" i="13"/>
  <c r="EF126" i="13"/>
  <c r="EK126" i="13"/>
  <c r="EV126" i="13"/>
  <c r="FA126" i="13"/>
  <c r="EG129" i="13"/>
  <c r="ES129" i="13"/>
  <c r="ES132" i="13"/>
  <c r="EO133" i="13"/>
  <c r="EC107" i="13"/>
  <c r="EG107" i="13"/>
  <c r="EK107" i="13"/>
  <c r="EO107" i="13"/>
  <c r="ES107" i="13"/>
  <c r="EW107" i="13"/>
  <c r="FA107" i="13"/>
  <c r="EK110" i="13"/>
  <c r="FA110" i="13"/>
  <c r="EF111" i="13"/>
  <c r="EK111" i="13"/>
  <c r="EV111" i="13"/>
  <c r="FA111" i="13"/>
  <c r="EC115" i="13"/>
  <c r="EC138" i="13"/>
  <c r="EC151" i="13"/>
  <c r="ES115" i="13"/>
  <c r="ES138" i="13"/>
  <c r="EO118" i="13"/>
  <c r="EO140" i="13"/>
  <c r="EK121" i="13"/>
  <c r="EK144" i="13"/>
  <c r="FA121" i="13"/>
  <c r="FA144" i="13"/>
  <c r="EK122" i="13"/>
  <c r="EK146" i="13"/>
  <c r="FA122" i="13"/>
  <c r="FA146" i="13"/>
  <c r="EG126" i="13"/>
  <c r="EW126" i="13"/>
  <c r="EK129" i="13"/>
  <c r="EK132" i="13"/>
  <c r="EW132" i="13"/>
  <c r="EG133" i="13"/>
  <c r="EB142" i="13"/>
  <c r="EB136" i="13"/>
  <c r="EB148" i="13"/>
  <c r="EF142" i="13"/>
  <c r="EF136" i="13"/>
  <c r="EF148" i="13" s="1"/>
  <c r="EJ142" i="13"/>
  <c r="EJ136" i="13"/>
  <c r="EJ148" i="13" s="1"/>
  <c r="EN142" i="13"/>
  <c r="EN136" i="13"/>
  <c r="EN148" i="13" s="1"/>
  <c r="ER142" i="13"/>
  <c r="ER136" i="13"/>
  <c r="ER148" i="13"/>
  <c r="EV142" i="13"/>
  <c r="EV136" i="13"/>
  <c r="EV148" i="13" s="1"/>
  <c r="EZ142" i="13"/>
  <c r="EZ136" i="13"/>
  <c r="EZ148" i="13"/>
  <c r="EB133" i="13"/>
  <c r="EB132" i="13"/>
  <c r="EB129" i="13"/>
  <c r="EB121" i="13"/>
  <c r="EB144" i="13"/>
  <c r="EB118" i="13"/>
  <c r="EB140" i="13"/>
  <c r="EB151" i="13" s="1"/>
  <c r="EB115" i="13"/>
  <c r="EB138" i="13"/>
  <c r="EB110" i="13"/>
  <c r="EF133" i="13"/>
  <c r="EF132" i="13"/>
  <c r="EF129" i="13"/>
  <c r="EF121" i="13"/>
  <c r="EF144" i="13"/>
  <c r="EF118" i="13"/>
  <c r="EF140" i="13"/>
  <c r="EF115" i="13"/>
  <c r="EF138" i="13"/>
  <c r="EF110" i="13"/>
  <c r="EJ133" i="13"/>
  <c r="EJ132" i="13"/>
  <c r="EJ129" i="13"/>
  <c r="EJ121" i="13"/>
  <c r="EJ144" i="13"/>
  <c r="EJ118" i="13"/>
  <c r="EJ140" i="13"/>
  <c r="EJ115" i="13"/>
  <c r="EJ138" i="13"/>
  <c r="EJ110" i="13"/>
  <c r="EN133" i="13"/>
  <c r="EN132" i="13"/>
  <c r="EN129" i="13"/>
  <c r="EN121" i="13"/>
  <c r="EN144" i="13"/>
  <c r="EN118" i="13"/>
  <c r="EN140" i="13"/>
  <c r="EN151" i="13" s="1"/>
  <c r="EN115" i="13"/>
  <c r="EN138" i="13"/>
  <c r="EN110" i="13"/>
  <c r="ER133" i="13"/>
  <c r="ER132" i="13"/>
  <c r="ER129" i="13"/>
  <c r="ER121" i="13"/>
  <c r="ER144" i="13"/>
  <c r="ER118" i="13"/>
  <c r="ER140" i="13"/>
  <c r="ER115" i="13"/>
  <c r="ER138" i="13"/>
  <c r="ER110" i="13"/>
  <c r="EV133" i="13"/>
  <c r="EV132" i="13"/>
  <c r="EV129" i="13"/>
  <c r="EV121" i="13"/>
  <c r="EV144" i="13"/>
  <c r="EV118" i="13"/>
  <c r="EV140" i="13"/>
  <c r="EV151" i="13" s="1"/>
  <c r="EV115" i="13"/>
  <c r="EV138" i="13"/>
  <c r="EV110" i="13"/>
  <c r="EZ133" i="13"/>
  <c r="EZ132" i="13"/>
  <c r="EZ129" i="13"/>
  <c r="EZ121" i="13"/>
  <c r="EZ144" i="13"/>
  <c r="EZ118" i="13"/>
  <c r="EZ140" i="13"/>
  <c r="EZ151" i="13" s="1"/>
  <c r="EZ115" i="13"/>
  <c r="EZ138" i="13"/>
  <c r="EZ110" i="13"/>
  <c r="EB100" i="13"/>
  <c r="EF100" i="13"/>
  <c r="EJ100" i="13"/>
  <c r="EN100" i="13"/>
  <c r="ER100" i="13"/>
  <c r="EV100" i="13"/>
  <c r="EZ100" i="13"/>
  <c r="EG110" i="13"/>
  <c r="EW110" i="13"/>
  <c r="EB111" i="13"/>
  <c r="EG111" i="13"/>
  <c r="ER111" i="13"/>
  <c r="EW111" i="13"/>
  <c r="EO115" i="13"/>
  <c r="EO138" i="13"/>
  <c r="EK118" i="13"/>
  <c r="EK140" i="13"/>
  <c r="EK151" i="13" s="1"/>
  <c r="FA118" i="13"/>
  <c r="FA140" i="13"/>
  <c r="EG121" i="13"/>
  <c r="EG144" i="13"/>
  <c r="EW121" i="13"/>
  <c r="EW144" i="13"/>
  <c r="EB122" i="13"/>
  <c r="EB146" i="13"/>
  <c r="EG122" i="13"/>
  <c r="EG146" i="13"/>
  <c r="ER122" i="13"/>
  <c r="ER146" i="13"/>
  <c r="EW122" i="13"/>
  <c r="EW146" i="13"/>
  <c r="EC126" i="13"/>
  <c r="EN126" i="13"/>
  <c r="ES126" i="13"/>
  <c r="EC129" i="13"/>
  <c r="EW129" i="13"/>
  <c r="EC132" i="13"/>
  <c r="EO132" i="13"/>
  <c r="EI190" i="13"/>
  <c r="EC100" i="13"/>
  <c r="EG100" i="13"/>
  <c r="EK100" i="13"/>
  <c r="EO100" i="13"/>
  <c r="ES100" i="13"/>
  <c r="EW100" i="13"/>
  <c r="FA100" i="13"/>
  <c r="EC110" i="13"/>
  <c r="ES110" i="13"/>
  <c r="EC111" i="13"/>
  <c r="EN111" i="13"/>
  <c r="ES111" i="13"/>
  <c r="EK115" i="13"/>
  <c r="EK138" i="13"/>
  <c r="FA115" i="13"/>
  <c r="FA138" i="13"/>
  <c r="EG118" i="13"/>
  <c r="EG140" i="13"/>
  <c r="EG151" i="13" s="1"/>
  <c r="EW118" i="13"/>
  <c r="EW140" i="13"/>
  <c r="EW151" i="13" s="1"/>
  <c r="EC121" i="13"/>
  <c r="EC144" i="13"/>
  <c r="ES121" i="13"/>
  <c r="ES144" i="13"/>
  <c r="EC122" i="13"/>
  <c r="EC146" i="13"/>
  <c r="EN122" i="13"/>
  <c r="EN146" i="13"/>
  <c r="ES122" i="13"/>
  <c r="ES146" i="13"/>
  <c r="EJ126" i="13"/>
  <c r="EO126" i="13"/>
  <c r="EZ126" i="13"/>
  <c r="FA129" i="13"/>
  <c r="FA132" i="13"/>
  <c r="EA185" i="13"/>
  <c r="EA177" i="13"/>
  <c r="EA180" i="13"/>
  <c r="EA175" i="13"/>
  <c r="EA171" i="13"/>
  <c r="EA188" i="13" s="1"/>
  <c r="EE185" i="13"/>
  <c r="EE177" i="13"/>
  <c r="EE175" i="13"/>
  <c r="EE171" i="13"/>
  <c r="EI177" i="13"/>
  <c r="EI185" i="13"/>
  <c r="EI180" i="13"/>
  <c r="EI175" i="13"/>
  <c r="EI171" i="13"/>
  <c r="EI165" i="13" s="1"/>
  <c r="EA170" i="13"/>
  <c r="EE170" i="13"/>
  <c r="EE190" i="13" s="1"/>
  <c r="EA174" i="13"/>
  <c r="EB185" i="13"/>
  <c r="EB177" i="13"/>
  <c r="EB180" i="13"/>
  <c r="EF185" i="13"/>
  <c r="EF177" i="13"/>
  <c r="EF180" i="13"/>
  <c r="EJ177" i="13"/>
  <c r="EJ185" i="13"/>
  <c r="EJ180" i="13"/>
  <c r="EB170" i="13"/>
  <c r="EF170" i="13"/>
  <c r="EF190" i="13" s="1"/>
  <c r="EJ170" i="13"/>
  <c r="EJ190" i="13" s="1"/>
  <c r="EB174" i="13"/>
  <c r="EF174" i="13"/>
  <c r="EJ174" i="13"/>
  <c r="EK185" i="13"/>
  <c r="EK180" i="13"/>
  <c r="EC170" i="13"/>
  <c r="EC190" i="13" s="1"/>
  <c r="EG170" i="13"/>
  <c r="EG190" i="13" s="1"/>
  <c r="EK170" i="13"/>
  <c r="EK190" i="13" s="1"/>
  <c r="EB171" i="13"/>
  <c r="EB188" i="13" s="1"/>
  <c r="EF171" i="13"/>
  <c r="EF188" i="13" s="1"/>
  <c r="EJ171" i="13"/>
  <c r="EJ165" i="13" s="1"/>
  <c r="EC174" i="13"/>
  <c r="EG174" i="13"/>
  <c r="EK174" i="13"/>
  <c r="EB175" i="13"/>
  <c r="EF175" i="13"/>
  <c r="EJ175" i="13"/>
  <c r="DZ180" i="13"/>
  <c r="DZ185" i="13"/>
  <c r="DZ177" i="13"/>
  <c r="ED180" i="13"/>
  <c r="ED185" i="13"/>
  <c r="ED177" i="13"/>
  <c r="EH185" i="13"/>
  <c r="EH180" i="13"/>
  <c r="EH177" i="13"/>
  <c r="DZ170" i="13"/>
  <c r="ED170" i="13"/>
  <c r="ED190" i="13" s="1"/>
  <c r="EH170" i="13"/>
  <c r="EH190" i="13" s="1"/>
  <c r="EC171" i="13"/>
  <c r="EG171" i="13"/>
  <c r="EK171" i="13"/>
  <c r="DZ174" i="13"/>
  <c r="ED174" i="13"/>
  <c r="EH174" i="13"/>
  <c r="EC175" i="13"/>
  <c r="EG175" i="13"/>
  <c r="EK175" i="13"/>
  <c r="EC177" i="13"/>
  <c r="EC185" i="13"/>
  <c r="FA151" i="13"/>
  <c r="EE151" i="13"/>
  <c r="DZ151" i="13"/>
  <c r="EO151" i="13"/>
  <c r="EI151" i="13"/>
  <c r="EJ151" i="13"/>
  <c r="EL151" i="13"/>
  <c r="ED151" i="13"/>
  <c r="EA151" i="13"/>
  <c r="EU151" i="13"/>
  <c r="EB165" i="13"/>
  <c r="EA190" i="13"/>
  <c r="EX151" i="13"/>
  <c r="EP151" i="13"/>
  <c r="EB190" i="13"/>
  <c r="EI188" i="13"/>
  <c r="EG188" i="13"/>
  <c r="EG165" i="13"/>
  <c r="DZ190" i="13"/>
  <c r="EJ188" i="13"/>
  <c r="EA165" i="13"/>
  <c r="ER151" i="13"/>
  <c r="EF165" i="13"/>
  <c r="EF151" i="13"/>
  <c r="IR202" i="3"/>
  <c r="IS202" i="3"/>
  <c r="IT202" i="3"/>
  <c r="IU202" i="3"/>
  <c r="IR203" i="3"/>
  <c r="IS203" i="3"/>
  <c r="IT203" i="3"/>
  <c r="IU203" i="3"/>
  <c r="IR204" i="3"/>
  <c r="IS204" i="3"/>
  <c r="IT204" i="3"/>
  <c r="IU204" i="3"/>
  <c r="KK161" i="3"/>
  <c r="KL161" i="3"/>
  <c r="KM161" i="3"/>
  <c r="KN161" i="3"/>
  <c r="KO161" i="3"/>
  <c r="KP161" i="3"/>
  <c r="KQ161" i="3"/>
  <c r="KR161" i="3"/>
  <c r="KS161" i="3"/>
  <c r="KT161" i="3"/>
  <c r="KU161" i="3"/>
  <c r="KV161" i="3"/>
  <c r="KW161" i="3"/>
  <c r="KX161" i="3"/>
  <c r="KY161" i="3"/>
  <c r="KZ161" i="3"/>
  <c r="LA161" i="3"/>
  <c r="LB161" i="3"/>
  <c r="LC161" i="3"/>
  <c r="LD161" i="3"/>
  <c r="LE161" i="3"/>
  <c r="KK163" i="3"/>
  <c r="KL163" i="3"/>
  <c r="KM163" i="3"/>
  <c r="KN163" i="3"/>
  <c r="KO163" i="3"/>
  <c r="KP163" i="3"/>
  <c r="KQ163" i="3"/>
  <c r="KR163" i="3"/>
  <c r="KS163" i="3"/>
  <c r="KT163" i="3"/>
  <c r="KU163" i="3"/>
  <c r="KV163" i="3"/>
  <c r="KW163" i="3"/>
  <c r="KX163" i="3"/>
  <c r="KY163" i="3"/>
  <c r="KZ163" i="3"/>
  <c r="LA163" i="3"/>
  <c r="LB163" i="3"/>
  <c r="LC163" i="3"/>
  <c r="LD163" i="3"/>
  <c r="LE163" i="3"/>
  <c r="KK164" i="3"/>
  <c r="KL164" i="3"/>
  <c r="KM164" i="3"/>
  <c r="KN164" i="3"/>
  <c r="KO164" i="3"/>
  <c r="KP164" i="3"/>
  <c r="KQ164" i="3"/>
  <c r="KR164" i="3"/>
  <c r="KS164" i="3"/>
  <c r="KT164" i="3"/>
  <c r="KU164" i="3"/>
  <c r="KV164" i="3"/>
  <c r="KW164" i="3"/>
  <c r="KX164" i="3"/>
  <c r="KY164" i="3"/>
  <c r="KZ164" i="3"/>
  <c r="LA164" i="3"/>
  <c r="LB164" i="3"/>
  <c r="LC164" i="3"/>
  <c r="LD164" i="3"/>
  <c r="LE164" i="3"/>
  <c r="KK165" i="3"/>
  <c r="KL165" i="3"/>
  <c r="KM165" i="3"/>
  <c r="KN165" i="3"/>
  <c r="KO165" i="3"/>
  <c r="KP165" i="3"/>
  <c r="KQ165" i="3"/>
  <c r="KR165" i="3"/>
  <c r="KS165" i="3"/>
  <c r="KT165" i="3"/>
  <c r="KU165" i="3"/>
  <c r="KV165" i="3"/>
  <c r="KW165" i="3"/>
  <c r="KX165" i="3"/>
  <c r="KY165" i="3"/>
  <c r="KZ165" i="3"/>
  <c r="LA165" i="3"/>
  <c r="LB165" i="3"/>
  <c r="LC165" i="3"/>
  <c r="LD165" i="3"/>
  <c r="LE165" i="3"/>
  <c r="KK167" i="3"/>
  <c r="KL167" i="3"/>
  <c r="KM167" i="3"/>
  <c r="KN167" i="3"/>
  <c r="KO167" i="3"/>
  <c r="KP167" i="3"/>
  <c r="KQ167" i="3"/>
  <c r="KR167" i="3"/>
  <c r="KS167" i="3"/>
  <c r="KT167" i="3"/>
  <c r="KU167" i="3"/>
  <c r="KV167" i="3"/>
  <c r="KW167" i="3"/>
  <c r="KX167" i="3"/>
  <c r="KY167" i="3"/>
  <c r="KZ167" i="3"/>
  <c r="LA167" i="3"/>
  <c r="LB167" i="3"/>
  <c r="LC167" i="3"/>
  <c r="LD167" i="3"/>
  <c r="LE167" i="3"/>
  <c r="KK173" i="3"/>
  <c r="KL173" i="3"/>
  <c r="KM173" i="3"/>
  <c r="KN173" i="3"/>
  <c r="KO173" i="3"/>
  <c r="KP173" i="3"/>
  <c r="KQ173" i="3"/>
  <c r="KR173" i="3"/>
  <c r="KS173" i="3"/>
  <c r="KT173" i="3"/>
  <c r="KU173" i="3"/>
  <c r="KV173" i="3"/>
  <c r="KW173" i="3"/>
  <c r="KX173" i="3"/>
  <c r="KY173" i="3"/>
  <c r="KZ173" i="3"/>
  <c r="LA173" i="3"/>
  <c r="LB173" i="3"/>
  <c r="LC173" i="3"/>
  <c r="LD173" i="3"/>
  <c r="LE173" i="3"/>
  <c r="KK174" i="3"/>
  <c r="KL174" i="3"/>
  <c r="KM174" i="3"/>
  <c r="KN174" i="3"/>
  <c r="KO174" i="3"/>
  <c r="KP174" i="3"/>
  <c r="KQ174" i="3"/>
  <c r="KR174" i="3"/>
  <c r="KS174" i="3"/>
  <c r="KT174" i="3"/>
  <c r="KU174" i="3"/>
  <c r="KV174" i="3"/>
  <c r="KW174" i="3"/>
  <c r="KX174" i="3"/>
  <c r="KY174" i="3"/>
  <c r="KZ174" i="3"/>
  <c r="LA174" i="3"/>
  <c r="LB174" i="3"/>
  <c r="LC174" i="3"/>
  <c r="LD174" i="3"/>
  <c r="LE174" i="3"/>
  <c r="KK175" i="3"/>
  <c r="KL175" i="3"/>
  <c r="KM175" i="3"/>
  <c r="KN175" i="3"/>
  <c r="KO175" i="3"/>
  <c r="KP175" i="3"/>
  <c r="KQ175" i="3"/>
  <c r="KR175" i="3"/>
  <c r="KS175" i="3"/>
  <c r="KT175" i="3"/>
  <c r="KU175" i="3"/>
  <c r="KV175" i="3"/>
  <c r="KW175" i="3"/>
  <c r="KX175" i="3"/>
  <c r="KY175" i="3"/>
  <c r="KZ175" i="3"/>
  <c r="LA175" i="3"/>
  <c r="LB175" i="3"/>
  <c r="LC175" i="3"/>
  <c r="LD175" i="3"/>
  <c r="LE175" i="3"/>
  <c r="KK176" i="3"/>
  <c r="KL176" i="3"/>
  <c r="KM176" i="3"/>
  <c r="KN176" i="3"/>
  <c r="KO176" i="3"/>
  <c r="KP176" i="3"/>
  <c r="KQ176" i="3"/>
  <c r="KR176" i="3"/>
  <c r="KS176" i="3"/>
  <c r="KT176" i="3"/>
  <c r="KU176" i="3"/>
  <c r="KV176" i="3"/>
  <c r="KW176" i="3"/>
  <c r="KX176" i="3"/>
  <c r="KY176" i="3"/>
  <c r="KZ176" i="3"/>
  <c r="LA176" i="3"/>
  <c r="LB176" i="3"/>
  <c r="LC176" i="3"/>
  <c r="LD176" i="3"/>
  <c r="LE176" i="3"/>
  <c r="KK180" i="3"/>
  <c r="KK182" i="3"/>
  <c r="KL180" i="3"/>
  <c r="KL181" i="3"/>
  <c r="KM180" i="3"/>
  <c r="KM182" i="3"/>
  <c r="KN180" i="3"/>
  <c r="KN181" i="3"/>
  <c r="KO180" i="3"/>
  <c r="KO182" i="3"/>
  <c r="KP180" i="3"/>
  <c r="KP181" i="3"/>
  <c r="KQ180" i="3"/>
  <c r="KQ182" i="3"/>
  <c r="KR180" i="3"/>
  <c r="KR181" i="3"/>
  <c r="KS180" i="3"/>
  <c r="KS181" i="3"/>
  <c r="KT180" i="3"/>
  <c r="KT182" i="3"/>
  <c r="KU180" i="3"/>
  <c r="KU182" i="3"/>
  <c r="KV180" i="3"/>
  <c r="KV181" i="3"/>
  <c r="KW180" i="3"/>
  <c r="KW181" i="3"/>
  <c r="KX180" i="3"/>
  <c r="KX181" i="3"/>
  <c r="KY180" i="3"/>
  <c r="KY182" i="3"/>
  <c r="KZ180" i="3"/>
  <c r="KZ181" i="3"/>
  <c r="LA180" i="3"/>
  <c r="LA182" i="3"/>
  <c r="LB180" i="3"/>
  <c r="LB181" i="3"/>
  <c r="LC180" i="3"/>
  <c r="LC182" i="3"/>
  <c r="LD180" i="3"/>
  <c r="LD181" i="3"/>
  <c r="LE180" i="3"/>
  <c r="LE182" i="3"/>
  <c r="KK183" i="3"/>
  <c r="KL183" i="3"/>
  <c r="KM183" i="3"/>
  <c r="KN183" i="3"/>
  <c r="KO183" i="3"/>
  <c r="KP183" i="3"/>
  <c r="KQ183" i="3"/>
  <c r="KR183" i="3"/>
  <c r="KS183" i="3"/>
  <c r="KT183" i="3"/>
  <c r="KU183" i="3"/>
  <c r="KV183" i="3"/>
  <c r="KW183" i="3"/>
  <c r="KX183" i="3"/>
  <c r="KY183" i="3"/>
  <c r="KZ183" i="3"/>
  <c r="LA183" i="3"/>
  <c r="LB183" i="3"/>
  <c r="LC183" i="3"/>
  <c r="LD183" i="3"/>
  <c r="LE183" i="3"/>
  <c r="KK184" i="3"/>
  <c r="KL184" i="3"/>
  <c r="KM184" i="3"/>
  <c r="KN184" i="3"/>
  <c r="KO184" i="3"/>
  <c r="KP184" i="3"/>
  <c r="KQ184" i="3"/>
  <c r="KR184" i="3"/>
  <c r="KS184" i="3"/>
  <c r="KT184" i="3"/>
  <c r="KU184" i="3"/>
  <c r="KV184" i="3"/>
  <c r="KW184" i="3"/>
  <c r="KX184" i="3"/>
  <c r="KY184" i="3"/>
  <c r="KZ184" i="3"/>
  <c r="LA184" i="3"/>
  <c r="LB184" i="3"/>
  <c r="LC184" i="3"/>
  <c r="LD184" i="3"/>
  <c r="LE184" i="3"/>
  <c r="KK187" i="3"/>
  <c r="KL187" i="3"/>
  <c r="KM187" i="3"/>
  <c r="KN187" i="3"/>
  <c r="KO187" i="3"/>
  <c r="KP187" i="3"/>
  <c r="KQ187" i="3"/>
  <c r="KR187" i="3"/>
  <c r="KS187" i="3"/>
  <c r="KT187" i="3"/>
  <c r="KU187" i="3"/>
  <c r="KV187" i="3"/>
  <c r="KW187" i="3"/>
  <c r="KX187" i="3"/>
  <c r="KY187" i="3"/>
  <c r="KZ187" i="3"/>
  <c r="LA187" i="3"/>
  <c r="LB187" i="3"/>
  <c r="LC187" i="3"/>
  <c r="LD187" i="3"/>
  <c r="LE187" i="3"/>
  <c r="KK189" i="3"/>
  <c r="KL189" i="3"/>
  <c r="KM189" i="3"/>
  <c r="KN189" i="3"/>
  <c r="KO189" i="3"/>
  <c r="KP189" i="3"/>
  <c r="KQ189" i="3"/>
  <c r="KR189" i="3"/>
  <c r="KS189" i="3"/>
  <c r="KT189" i="3"/>
  <c r="KU189" i="3"/>
  <c r="KV189" i="3"/>
  <c r="KW189" i="3"/>
  <c r="KX189" i="3"/>
  <c r="KY189" i="3"/>
  <c r="KZ189" i="3"/>
  <c r="LA189" i="3"/>
  <c r="LB189" i="3"/>
  <c r="LC189" i="3"/>
  <c r="LD189" i="3"/>
  <c r="LE189" i="3"/>
  <c r="KK190" i="3"/>
  <c r="KL190" i="3"/>
  <c r="KM190" i="3"/>
  <c r="KN190" i="3"/>
  <c r="KO190" i="3"/>
  <c r="KP190" i="3"/>
  <c r="KQ190" i="3"/>
  <c r="KR190" i="3"/>
  <c r="KS190" i="3"/>
  <c r="KT190" i="3"/>
  <c r="KU190" i="3"/>
  <c r="KV190" i="3"/>
  <c r="KW190" i="3"/>
  <c r="KX190" i="3"/>
  <c r="KY190" i="3"/>
  <c r="KZ190" i="3"/>
  <c r="LA190" i="3"/>
  <c r="LB190" i="3"/>
  <c r="LC190" i="3"/>
  <c r="LD190" i="3"/>
  <c r="LE190" i="3"/>
  <c r="IV161" i="3"/>
  <c r="IW161" i="3"/>
  <c r="IX161" i="3"/>
  <c r="IY161" i="3"/>
  <c r="IZ161" i="3"/>
  <c r="JA161" i="3"/>
  <c r="JB161" i="3"/>
  <c r="JC161" i="3"/>
  <c r="JD161" i="3"/>
  <c r="JE161" i="3"/>
  <c r="JF161" i="3"/>
  <c r="JG161" i="3"/>
  <c r="JH161" i="3"/>
  <c r="JI161" i="3"/>
  <c r="JJ161" i="3"/>
  <c r="JK161" i="3"/>
  <c r="JL161" i="3"/>
  <c r="JM161" i="3"/>
  <c r="JN161" i="3"/>
  <c r="JO161" i="3"/>
  <c r="JP161" i="3"/>
  <c r="JQ161" i="3"/>
  <c r="JR161" i="3"/>
  <c r="JS161" i="3"/>
  <c r="JT161" i="3"/>
  <c r="JU161" i="3"/>
  <c r="JV161" i="3"/>
  <c r="JW161" i="3"/>
  <c r="JX161" i="3"/>
  <c r="JY161" i="3"/>
  <c r="JZ161" i="3"/>
  <c r="KA161" i="3"/>
  <c r="KB161" i="3"/>
  <c r="KC161" i="3"/>
  <c r="KD161" i="3"/>
  <c r="KE161" i="3"/>
  <c r="KF161" i="3"/>
  <c r="KG161" i="3"/>
  <c r="KH161" i="3"/>
  <c r="KI161" i="3"/>
  <c r="KJ161" i="3"/>
  <c r="IV163" i="3"/>
  <c r="IW163" i="3"/>
  <c r="IX163" i="3"/>
  <c r="IY163" i="3"/>
  <c r="IZ163" i="3"/>
  <c r="JA163" i="3"/>
  <c r="JB163" i="3"/>
  <c r="JC163" i="3"/>
  <c r="JD163" i="3"/>
  <c r="JE163" i="3"/>
  <c r="JF163" i="3"/>
  <c r="JG163" i="3"/>
  <c r="JH163" i="3"/>
  <c r="JI163" i="3"/>
  <c r="JJ163" i="3"/>
  <c r="JK163" i="3"/>
  <c r="JL163" i="3"/>
  <c r="JM163" i="3"/>
  <c r="JN163" i="3"/>
  <c r="JO163" i="3"/>
  <c r="JP163" i="3"/>
  <c r="JQ163" i="3"/>
  <c r="JR163" i="3"/>
  <c r="JS163" i="3"/>
  <c r="JT163" i="3"/>
  <c r="JU163" i="3"/>
  <c r="JV163" i="3"/>
  <c r="JW163" i="3"/>
  <c r="JX163" i="3"/>
  <c r="JY163" i="3"/>
  <c r="JZ163" i="3"/>
  <c r="KA163" i="3"/>
  <c r="KB163" i="3"/>
  <c r="KC163" i="3"/>
  <c r="KD163" i="3"/>
  <c r="KE163" i="3"/>
  <c r="KF163" i="3"/>
  <c r="KG163" i="3"/>
  <c r="KH163" i="3"/>
  <c r="KI163" i="3"/>
  <c r="KJ163" i="3"/>
  <c r="IV164" i="3"/>
  <c r="IW164" i="3"/>
  <c r="IX164" i="3"/>
  <c r="IY164" i="3"/>
  <c r="IZ164" i="3"/>
  <c r="JA164" i="3"/>
  <c r="JB164" i="3"/>
  <c r="JC164" i="3"/>
  <c r="JD164" i="3"/>
  <c r="JE164" i="3"/>
  <c r="JF164" i="3"/>
  <c r="JG164" i="3"/>
  <c r="JH164" i="3"/>
  <c r="JI164" i="3"/>
  <c r="JJ164" i="3"/>
  <c r="JK164" i="3"/>
  <c r="JL164" i="3"/>
  <c r="JM164" i="3"/>
  <c r="JN164" i="3"/>
  <c r="JO164" i="3"/>
  <c r="JP164" i="3"/>
  <c r="JQ164" i="3"/>
  <c r="JR164" i="3"/>
  <c r="JS164" i="3"/>
  <c r="JT164" i="3"/>
  <c r="JU164" i="3"/>
  <c r="JV164" i="3"/>
  <c r="JW164" i="3"/>
  <c r="JX164" i="3"/>
  <c r="JY164" i="3"/>
  <c r="JZ164" i="3"/>
  <c r="KA164" i="3"/>
  <c r="KB164" i="3"/>
  <c r="KC164" i="3"/>
  <c r="KD164" i="3"/>
  <c r="KE164" i="3"/>
  <c r="KF164" i="3"/>
  <c r="KG164" i="3"/>
  <c r="KH164" i="3"/>
  <c r="KI164" i="3"/>
  <c r="KJ164" i="3"/>
  <c r="IV165" i="3"/>
  <c r="IW165" i="3"/>
  <c r="IX165" i="3"/>
  <c r="IY165" i="3"/>
  <c r="IZ165" i="3"/>
  <c r="JA165" i="3"/>
  <c r="JB165" i="3"/>
  <c r="JC165" i="3"/>
  <c r="JD165" i="3"/>
  <c r="JE165" i="3"/>
  <c r="JF165" i="3"/>
  <c r="JG165" i="3"/>
  <c r="JH165" i="3"/>
  <c r="JI165" i="3"/>
  <c r="JJ165" i="3"/>
  <c r="JK165" i="3"/>
  <c r="JL165" i="3"/>
  <c r="JM165" i="3"/>
  <c r="JN165" i="3"/>
  <c r="JO165" i="3"/>
  <c r="JP165" i="3"/>
  <c r="JQ165" i="3"/>
  <c r="JR165" i="3"/>
  <c r="JS165" i="3"/>
  <c r="JT165" i="3"/>
  <c r="JU165" i="3"/>
  <c r="JV165" i="3"/>
  <c r="JW165" i="3"/>
  <c r="JX165" i="3"/>
  <c r="JY165" i="3"/>
  <c r="JZ165" i="3"/>
  <c r="KA165" i="3"/>
  <c r="KB165" i="3"/>
  <c r="KC165" i="3"/>
  <c r="KD165" i="3"/>
  <c r="KE165" i="3"/>
  <c r="KF165" i="3"/>
  <c r="KG165" i="3"/>
  <c r="KH165" i="3"/>
  <c r="KI165" i="3"/>
  <c r="KJ165" i="3"/>
  <c r="IV167" i="3"/>
  <c r="IW167" i="3"/>
  <c r="IX167" i="3"/>
  <c r="IY167" i="3"/>
  <c r="IZ167" i="3"/>
  <c r="JA167" i="3"/>
  <c r="JB167" i="3"/>
  <c r="JC167" i="3"/>
  <c r="JD167" i="3"/>
  <c r="JE167" i="3"/>
  <c r="JF167" i="3"/>
  <c r="JG167" i="3"/>
  <c r="JH167" i="3"/>
  <c r="JI167" i="3"/>
  <c r="JJ167" i="3"/>
  <c r="JK167" i="3"/>
  <c r="JL167" i="3"/>
  <c r="JM167" i="3"/>
  <c r="JN167" i="3"/>
  <c r="JO167" i="3"/>
  <c r="JP167" i="3"/>
  <c r="JQ167" i="3"/>
  <c r="JR167" i="3"/>
  <c r="JS167" i="3"/>
  <c r="JT167" i="3"/>
  <c r="JU167" i="3"/>
  <c r="JV167" i="3"/>
  <c r="JW167" i="3"/>
  <c r="JX167" i="3"/>
  <c r="JY167" i="3"/>
  <c r="JZ167" i="3"/>
  <c r="KA167" i="3"/>
  <c r="KB167" i="3"/>
  <c r="KC167" i="3"/>
  <c r="KD167" i="3"/>
  <c r="KE167" i="3"/>
  <c r="KF167" i="3"/>
  <c r="KG167" i="3"/>
  <c r="KH167" i="3"/>
  <c r="KI167" i="3"/>
  <c r="KJ167" i="3"/>
  <c r="IV173" i="3"/>
  <c r="IW173" i="3"/>
  <c r="IX173" i="3"/>
  <c r="IY173" i="3"/>
  <c r="IZ173" i="3"/>
  <c r="JA173" i="3"/>
  <c r="JB173" i="3"/>
  <c r="JC173" i="3"/>
  <c r="JD173" i="3"/>
  <c r="JE173" i="3"/>
  <c r="JF173" i="3"/>
  <c r="JG173" i="3"/>
  <c r="JH173" i="3"/>
  <c r="JI173" i="3"/>
  <c r="JJ173" i="3"/>
  <c r="JK173" i="3"/>
  <c r="JL173" i="3"/>
  <c r="JM173" i="3"/>
  <c r="JN173" i="3"/>
  <c r="JO173" i="3"/>
  <c r="JP173" i="3"/>
  <c r="JQ173" i="3"/>
  <c r="JR173" i="3"/>
  <c r="JS173" i="3"/>
  <c r="JT173" i="3"/>
  <c r="JU173" i="3"/>
  <c r="JV173" i="3"/>
  <c r="JW173" i="3"/>
  <c r="JX173" i="3"/>
  <c r="JY173" i="3"/>
  <c r="JZ173" i="3"/>
  <c r="KA173" i="3"/>
  <c r="KB173" i="3"/>
  <c r="KC173" i="3"/>
  <c r="KD173" i="3"/>
  <c r="KE173" i="3"/>
  <c r="KF173" i="3"/>
  <c r="KG173" i="3"/>
  <c r="KH173" i="3"/>
  <c r="KI173" i="3"/>
  <c r="KJ173" i="3"/>
  <c r="IV174" i="3"/>
  <c r="IW174" i="3"/>
  <c r="IX174" i="3"/>
  <c r="IY174" i="3"/>
  <c r="IZ174" i="3"/>
  <c r="JA174" i="3"/>
  <c r="JB174" i="3"/>
  <c r="JC174" i="3"/>
  <c r="JD174" i="3"/>
  <c r="JE174" i="3"/>
  <c r="JF174" i="3"/>
  <c r="JG174" i="3"/>
  <c r="JH174" i="3"/>
  <c r="JI174" i="3"/>
  <c r="JJ174" i="3"/>
  <c r="JK174" i="3"/>
  <c r="JL174" i="3"/>
  <c r="JM174" i="3"/>
  <c r="JN174" i="3"/>
  <c r="JO174" i="3"/>
  <c r="JP174" i="3"/>
  <c r="JQ174" i="3"/>
  <c r="JR174" i="3"/>
  <c r="JS174" i="3"/>
  <c r="JT174" i="3"/>
  <c r="JU174" i="3"/>
  <c r="JV174" i="3"/>
  <c r="JW174" i="3"/>
  <c r="JX174" i="3"/>
  <c r="JY174" i="3"/>
  <c r="JZ174" i="3"/>
  <c r="KA174" i="3"/>
  <c r="KB174" i="3"/>
  <c r="KC174" i="3"/>
  <c r="KD174" i="3"/>
  <c r="KE174" i="3"/>
  <c r="KF174" i="3"/>
  <c r="KG174" i="3"/>
  <c r="KH174" i="3"/>
  <c r="KI174" i="3"/>
  <c r="KJ174" i="3"/>
  <c r="IV175" i="3"/>
  <c r="IW175" i="3"/>
  <c r="IX175" i="3"/>
  <c r="IY175" i="3"/>
  <c r="IZ175" i="3"/>
  <c r="JA175" i="3"/>
  <c r="JB175" i="3"/>
  <c r="JC175" i="3"/>
  <c r="JD175" i="3"/>
  <c r="JE175" i="3"/>
  <c r="JF175" i="3"/>
  <c r="JG175" i="3"/>
  <c r="JH175" i="3"/>
  <c r="JI175" i="3"/>
  <c r="JJ175" i="3"/>
  <c r="JK175" i="3"/>
  <c r="JL175" i="3"/>
  <c r="JM175" i="3"/>
  <c r="JN175" i="3"/>
  <c r="JO175" i="3"/>
  <c r="JP175" i="3"/>
  <c r="JQ175" i="3"/>
  <c r="JR175" i="3"/>
  <c r="JS175" i="3"/>
  <c r="JT175" i="3"/>
  <c r="JU175" i="3"/>
  <c r="JV175" i="3"/>
  <c r="JW175" i="3"/>
  <c r="JX175" i="3"/>
  <c r="JY175" i="3"/>
  <c r="JZ175" i="3"/>
  <c r="KA175" i="3"/>
  <c r="KB175" i="3"/>
  <c r="KC175" i="3"/>
  <c r="KD175" i="3"/>
  <c r="KE175" i="3"/>
  <c r="KF175" i="3"/>
  <c r="KG175" i="3"/>
  <c r="KH175" i="3"/>
  <c r="KI175" i="3"/>
  <c r="KJ175" i="3"/>
  <c r="IV176" i="3"/>
  <c r="IW176" i="3"/>
  <c r="IX176" i="3"/>
  <c r="IY176" i="3"/>
  <c r="IZ176" i="3"/>
  <c r="JA176" i="3"/>
  <c r="JB176" i="3"/>
  <c r="JC176" i="3"/>
  <c r="JD176" i="3"/>
  <c r="JE176" i="3"/>
  <c r="JF176" i="3"/>
  <c r="JG176" i="3"/>
  <c r="JH176" i="3"/>
  <c r="JI176" i="3"/>
  <c r="JJ176" i="3"/>
  <c r="JK176" i="3"/>
  <c r="JL176" i="3"/>
  <c r="JM176" i="3"/>
  <c r="JN176" i="3"/>
  <c r="JO176" i="3"/>
  <c r="JP176" i="3"/>
  <c r="JQ176" i="3"/>
  <c r="JR176" i="3"/>
  <c r="JS176" i="3"/>
  <c r="JT176" i="3"/>
  <c r="JU176" i="3"/>
  <c r="JV176" i="3"/>
  <c r="JW176" i="3"/>
  <c r="JX176" i="3"/>
  <c r="JY176" i="3"/>
  <c r="JZ176" i="3"/>
  <c r="KA176" i="3"/>
  <c r="KB176" i="3"/>
  <c r="KC176" i="3"/>
  <c r="KD176" i="3"/>
  <c r="KE176" i="3"/>
  <c r="KF176" i="3"/>
  <c r="KG176" i="3"/>
  <c r="KH176" i="3"/>
  <c r="KI176" i="3"/>
  <c r="KJ176" i="3"/>
  <c r="IV180" i="3"/>
  <c r="IV181" i="3"/>
  <c r="IW180" i="3"/>
  <c r="IW181" i="3"/>
  <c r="IX180" i="3"/>
  <c r="IX182" i="3"/>
  <c r="IY180" i="3"/>
  <c r="IZ180" i="3"/>
  <c r="IZ181" i="3"/>
  <c r="JA180" i="3"/>
  <c r="JA182" i="3"/>
  <c r="JB180" i="3"/>
  <c r="JB182" i="3"/>
  <c r="JC180" i="3"/>
  <c r="JD180" i="3"/>
  <c r="JD181" i="3"/>
  <c r="JE180" i="3"/>
  <c r="JE181" i="3"/>
  <c r="JF180" i="3"/>
  <c r="JF182" i="3"/>
  <c r="JG180" i="3"/>
  <c r="JG182" i="3"/>
  <c r="JH180" i="3"/>
  <c r="JH181" i="3"/>
  <c r="JI180" i="3"/>
  <c r="JI181" i="3"/>
  <c r="JJ180" i="3"/>
  <c r="JJ182" i="3"/>
  <c r="JK180" i="3"/>
  <c r="JK182" i="3"/>
  <c r="JL180" i="3"/>
  <c r="JL182" i="3"/>
  <c r="JM180" i="3"/>
  <c r="JM182" i="3"/>
  <c r="JN180" i="3"/>
  <c r="JN182" i="3"/>
  <c r="JO180" i="3"/>
  <c r="JP180" i="3"/>
  <c r="JP182" i="3"/>
  <c r="JQ180" i="3"/>
  <c r="JQ181" i="3"/>
  <c r="JR180" i="3"/>
  <c r="JR182" i="3"/>
  <c r="JS180" i="3"/>
  <c r="JT180" i="3"/>
  <c r="JT181" i="3"/>
  <c r="JU180" i="3"/>
  <c r="JU181" i="3"/>
  <c r="JV180" i="3"/>
  <c r="JV182" i="3"/>
  <c r="JW180" i="3"/>
  <c r="JW182" i="3"/>
  <c r="JX180" i="3"/>
  <c r="JX182" i="3"/>
  <c r="JY180" i="3"/>
  <c r="JY182" i="3"/>
  <c r="JZ180" i="3"/>
  <c r="JZ182" i="3"/>
  <c r="KA180" i="3"/>
  <c r="KA182" i="3"/>
  <c r="KB180" i="3"/>
  <c r="KB181" i="3"/>
  <c r="KC180" i="3"/>
  <c r="KC181" i="3"/>
  <c r="KD180" i="3"/>
  <c r="KD182" i="3"/>
  <c r="KE180" i="3"/>
  <c r="KF180" i="3"/>
  <c r="KF181" i="3"/>
  <c r="KG180" i="3"/>
  <c r="KG181" i="3"/>
  <c r="KH180" i="3"/>
  <c r="KH182" i="3"/>
  <c r="KI180" i="3"/>
  <c r="KJ180" i="3"/>
  <c r="KJ181" i="3"/>
  <c r="IV183" i="3"/>
  <c r="IW183" i="3"/>
  <c r="IX183" i="3"/>
  <c r="IY183" i="3"/>
  <c r="IZ183" i="3"/>
  <c r="JA183" i="3"/>
  <c r="JB183" i="3"/>
  <c r="JC183" i="3"/>
  <c r="JD183" i="3"/>
  <c r="JE183" i="3"/>
  <c r="JF183" i="3"/>
  <c r="JG183" i="3"/>
  <c r="JH183" i="3"/>
  <c r="JI183" i="3"/>
  <c r="JJ183" i="3"/>
  <c r="JK183" i="3"/>
  <c r="JL183" i="3"/>
  <c r="JM183" i="3"/>
  <c r="JN183" i="3"/>
  <c r="JO183" i="3"/>
  <c r="JP183" i="3"/>
  <c r="JQ183" i="3"/>
  <c r="JR183" i="3"/>
  <c r="JS183" i="3"/>
  <c r="JT183" i="3"/>
  <c r="JU183" i="3"/>
  <c r="JV183" i="3"/>
  <c r="JW183" i="3"/>
  <c r="JX183" i="3"/>
  <c r="JY183" i="3"/>
  <c r="JZ183" i="3"/>
  <c r="KA183" i="3"/>
  <c r="KB183" i="3"/>
  <c r="KC183" i="3"/>
  <c r="KD183" i="3"/>
  <c r="KE183" i="3"/>
  <c r="KF183" i="3"/>
  <c r="KG183" i="3"/>
  <c r="KH183" i="3"/>
  <c r="KI183" i="3"/>
  <c r="KJ183" i="3"/>
  <c r="IV184" i="3"/>
  <c r="IW184" i="3"/>
  <c r="IX184" i="3"/>
  <c r="IY184" i="3"/>
  <c r="IZ184" i="3"/>
  <c r="JA184" i="3"/>
  <c r="JB184" i="3"/>
  <c r="JC184" i="3"/>
  <c r="JD184" i="3"/>
  <c r="JE184" i="3"/>
  <c r="JF184" i="3"/>
  <c r="JG184" i="3"/>
  <c r="JH184" i="3"/>
  <c r="JI184" i="3"/>
  <c r="JJ184" i="3"/>
  <c r="JK184" i="3"/>
  <c r="JL184" i="3"/>
  <c r="JM184" i="3"/>
  <c r="JN184" i="3"/>
  <c r="JO184" i="3"/>
  <c r="JP184" i="3"/>
  <c r="JQ184" i="3"/>
  <c r="JR184" i="3"/>
  <c r="JS184" i="3"/>
  <c r="JT184" i="3"/>
  <c r="JU184" i="3"/>
  <c r="JV184" i="3"/>
  <c r="JW184" i="3"/>
  <c r="JX184" i="3"/>
  <c r="JY184" i="3"/>
  <c r="JZ184" i="3"/>
  <c r="KA184" i="3"/>
  <c r="KB184" i="3"/>
  <c r="KC184" i="3"/>
  <c r="KD184" i="3"/>
  <c r="KE184" i="3"/>
  <c r="KF184" i="3"/>
  <c r="KG184" i="3"/>
  <c r="KH184" i="3"/>
  <c r="KI184" i="3"/>
  <c r="KJ184" i="3"/>
  <c r="IV187" i="3"/>
  <c r="IW187" i="3"/>
  <c r="IX187" i="3"/>
  <c r="IY187" i="3"/>
  <c r="IZ187" i="3"/>
  <c r="JA187" i="3"/>
  <c r="JB187" i="3"/>
  <c r="JC187" i="3"/>
  <c r="JD187" i="3"/>
  <c r="JE187" i="3"/>
  <c r="JF187" i="3"/>
  <c r="JG187" i="3"/>
  <c r="JH187" i="3"/>
  <c r="JI187" i="3"/>
  <c r="JJ187" i="3"/>
  <c r="JK187" i="3"/>
  <c r="JL187" i="3"/>
  <c r="JM187" i="3"/>
  <c r="JN187" i="3"/>
  <c r="JO187" i="3"/>
  <c r="JP187" i="3"/>
  <c r="JQ187" i="3"/>
  <c r="JR187" i="3"/>
  <c r="JS187" i="3"/>
  <c r="JT187" i="3"/>
  <c r="JU187" i="3"/>
  <c r="JV187" i="3"/>
  <c r="JW187" i="3"/>
  <c r="JX187" i="3"/>
  <c r="JY187" i="3"/>
  <c r="JZ187" i="3"/>
  <c r="KA187" i="3"/>
  <c r="KB187" i="3"/>
  <c r="KC187" i="3"/>
  <c r="KD187" i="3"/>
  <c r="KE187" i="3"/>
  <c r="KF187" i="3"/>
  <c r="KG187" i="3"/>
  <c r="KH187" i="3"/>
  <c r="KI187" i="3"/>
  <c r="KJ187" i="3"/>
  <c r="IV189" i="3"/>
  <c r="IW189" i="3"/>
  <c r="IX189" i="3"/>
  <c r="IY189" i="3"/>
  <c r="IZ189" i="3"/>
  <c r="JA189" i="3"/>
  <c r="JB189" i="3"/>
  <c r="JC189" i="3"/>
  <c r="JD189" i="3"/>
  <c r="JE189" i="3"/>
  <c r="JF189" i="3"/>
  <c r="JG189" i="3"/>
  <c r="JH189" i="3"/>
  <c r="JI189" i="3"/>
  <c r="JJ189" i="3"/>
  <c r="JK189" i="3"/>
  <c r="JL189" i="3"/>
  <c r="JM189" i="3"/>
  <c r="JN189" i="3"/>
  <c r="JO189" i="3"/>
  <c r="JP189" i="3"/>
  <c r="JQ189" i="3"/>
  <c r="JR189" i="3"/>
  <c r="JS189" i="3"/>
  <c r="JT189" i="3"/>
  <c r="JU189" i="3"/>
  <c r="JV189" i="3"/>
  <c r="JW189" i="3"/>
  <c r="JX189" i="3"/>
  <c r="JY189" i="3"/>
  <c r="JZ189" i="3"/>
  <c r="KA189" i="3"/>
  <c r="KB189" i="3"/>
  <c r="KC189" i="3"/>
  <c r="KD189" i="3"/>
  <c r="KE189" i="3"/>
  <c r="KF189" i="3"/>
  <c r="KG189" i="3"/>
  <c r="KH189" i="3"/>
  <c r="KI189" i="3"/>
  <c r="KJ189" i="3"/>
  <c r="IV190" i="3"/>
  <c r="IW190" i="3"/>
  <c r="IX190" i="3"/>
  <c r="IY190" i="3"/>
  <c r="IZ190" i="3"/>
  <c r="JA190" i="3"/>
  <c r="JB190" i="3"/>
  <c r="JC190" i="3"/>
  <c r="JD190" i="3"/>
  <c r="JE190" i="3"/>
  <c r="JF190" i="3"/>
  <c r="JG190" i="3"/>
  <c r="JH190" i="3"/>
  <c r="JI190" i="3"/>
  <c r="JJ190" i="3"/>
  <c r="JK190" i="3"/>
  <c r="JL190" i="3"/>
  <c r="JM190" i="3"/>
  <c r="JN190" i="3"/>
  <c r="JO190" i="3"/>
  <c r="JP190" i="3"/>
  <c r="JQ190" i="3"/>
  <c r="JR190" i="3"/>
  <c r="JS190" i="3"/>
  <c r="JT190" i="3"/>
  <c r="JU190" i="3"/>
  <c r="JV190" i="3"/>
  <c r="JW190" i="3"/>
  <c r="JX190" i="3"/>
  <c r="JY190" i="3"/>
  <c r="JZ190" i="3"/>
  <c r="KA190" i="3"/>
  <c r="KB190" i="3"/>
  <c r="KC190" i="3"/>
  <c r="KD190" i="3"/>
  <c r="KE190" i="3"/>
  <c r="KF190" i="3"/>
  <c r="KG190" i="3"/>
  <c r="KH190" i="3"/>
  <c r="KI190" i="3"/>
  <c r="KJ190" i="3"/>
  <c r="CA161" i="3"/>
  <c r="BZ24" i="7" s="1"/>
  <c r="CB161" i="3"/>
  <c r="CA24" i="7" s="1"/>
  <c r="CC161" i="3"/>
  <c r="CB24" i="7" s="1"/>
  <c r="CD161" i="3"/>
  <c r="CC24" i="7" s="1"/>
  <c r="CE161" i="3"/>
  <c r="CD24" i="7" s="1"/>
  <c r="CF161" i="3"/>
  <c r="CG161" i="3"/>
  <c r="CF24" i="7" s="1"/>
  <c r="CH161" i="3"/>
  <c r="CG24" i="7" s="1"/>
  <c r="CI161" i="3"/>
  <c r="CH24" i="7" s="1"/>
  <c r="CJ161" i="3"/>
  <c r="CI24" i="7" s="1"/>
  <c r="CK161" i="3"/>
  <c r="CJ24" i="7" s="1"/>
  <c r="CL161" i="3"/>
  <c r="CM161" i="3"/>
  <c r="CL24" i="7" s="1"/>
  <c r="CN161" i="3"/>
  <c r="CM24" i="7" s="1"/>
  <c r="CO161" i="3"/>
  <c r="CN24" i="7" s="1"/>
  <c r="CP161" i="3"/>
  <c r="CO24" i="7" s="1"/>
  <c r="CQ161" i="3"/>
  <c r="CP24" i="7" s="1"/>
  <c r="CR161" i="3"/>
  <c r="CS161" i="3"/>
  <c r="CR24" i="7" s="1"/>
  <c r="CT161" i="3"/>
  <c r="CS24" i="7" s="1"/>
  <c r="CU161" i="3"/>
  <c r="CT24" i="7" s="1"/>
  <c r="CV161" i="3"/>
  <c r="CU24" i="7" s="1"/>
  <c r="CW161" i="3"/>
  <c r="CV24" i="7" s="1"/>
  <c r="CX161" i="3"/>
  <c r="CY161" i="3"/>
  <c r="CX24" i="7" s="1"/>
  <c r="CZ161" i="3"/>
  <c r="CY24" i="7" s="1"/>
  <c r="DA161" i="3"/>
  <c r="CZ24" i="7" s="1"/>
  <c r="DB161" i="3"/>
  <c r="DA24" i="7" s="1"/>
  <c r="DC161" i="3"/>
  <c r="DB24" i="7" s="1"/>
  <c r="DD161" i="3"/>
  <c r="DE161" i="3"/>
  <c r="DD24" i="7" s="1"/>
  <c r="DF161" i="3"/>
  <c r="DG161" i="3"/>
  <c r="DF24" i="7" s="1"/>
  <c r="DH161" i="3"/>
  <c r="DG24" i="7" s="1"/>
  <c r="DI161" i="3"/>
  <c r="DH24" i="7" s="1"/>
  <c r="DJ161" i="3"/>
  <c r="DK161" i="3"/>
  <c r="DJ24" i="7" s="1"/>
  <c r="DL161" i="3"/>
  <c r="DK24" i="7" s="1"/>
  <c r="DM161" i="3"/>
  <c r="DL24" i="7" s="1"/>
  <c r="DN161" i="3"/>
  <c r="DM24" i="7" s="1"/>
  <c r="DO161" i="3"/>
  <c r="DN24" i="7" s="1"/>
  <c r="DP161" i="3"/>
  <c r="DQ161" i="3"/>
  <c r="DP24" i="7" s="1"/>
  <c r="DR161" i="3"/>
  <c r="DQ24" i="7" s="1"/>
  <c r="DS161" i="3"/>
  <c r="DT161" i="3"/>
  <c r="DS24" i="7" s="1"/>
  <c r="DU161" i="3"/>
  <c r="DT24" i="7" s="1"/>
  <c r="DV161" i="3"/>
  <c r="DW161" i="3"/>
  <c r="DV24" i="7" s="1"/>
  <c r="DX161" i="3"/>
  <c r="DW24" i="7" s="1"/>
  <c r="DY161" i="3"/>
  <c r="DX24" i="7" s="1"/>
  <c r="DZ161" i="3"/>
  <c r="DY24" i="7" s="1"/>
  <c r="EA161" i="3"/>
  <c r="DZ24" i="7" s="1"/>
  <c r="EB161" i="3"/>
  <c r="EC161" i="3"/>
  <c r="EB24" i="7" s="1"/>
  <c r="ED161" i="3"/>
  <c r="EC24" i="7" s="1"/>
  <c r="EE161" i="3"/>
  <c r="ED24" i="7" s="1"/>
  <c r="EF161" i="3"/>
  <c r="EE24" i="7" s="1"/>
  <c r="EG161" i="3"/>
  <c r="EF24" i="7" s="1"/>
  <c r="EH161" i="3"/>
  <c r="EI161" i="3"/>
  <c r="EH24" i="7" s="1"/>
  <c r="EJ161" i="3"/>
  <c r="EI24" i="7" s="1"/>
  <c r="EK161" i="3"/>
  <c r="EL161" i="3"/>
  <c r="EK24" i="7" s="1"/>
  <c r="EM161" i="3"/>
  <c r="EL24" i="7" s="1"/>
  <c r="EN161" i="3"/>
  <c r="EO161" i="3"/>
  <c r="EN24" i="7" s="1"/>
  <c r="EP161" i="3"/>
  <c r="EO24" i="7" s="1"/>
  <c r="EQ161" i="3"/>
  <c r="EP24" i="7" s="1"/>
  <c r="ER161" i="3"/>
  <c r="EQ24" i="7" s="1"/>
  <c r="ES161" i="3"/>
  <c r="ER24" i="7" s="1"/>
  <c r="ET161" i="3"/>
  <c r="EU161" i="3"/>
  <c r="ET24" i="7" s="1"/>
  <c r="EV161" i="3"/>
  <c r="EU24" i="7" s="1"/>
  <c r="EW161" i="3"/>
  <c r="EV24" i="7" s="1"/>
  <c r="EX161" i="3"/>
  <c r="EW24" i="7" s="1"/>
  <c r="EY161" i="3"/>
  <c r="EZ161" i="3"/>
  <c r="FA161" i="3"/>
  <c r="FB161" i="3"/>
  <c r="FC161" i="3"/>
  <c r="FD161" i="3"/>
  <c r="FE161" i="3"/>
  <c r="FF161" i="3"/>
  <c r="FG161" i="3"/>
  <c r="FH161" i="3"/>
  <c r="FI161" i="3"/>
  <c r="FJ161" i="3"/>
  <c r="FK161" i="3"/>
  <c r="FL161" i="3"/>
  <c r="FM161" i="3"/>
  <c r="FN161" i="3"/>
  <c r="FO161" i="3"/>
  <c r="FP161" i="3"/>
  <c r="FQ161" i="3"/>
  <c r="FR161" i="3"/>
  <c r="FS161" i="3"/>
  <c r="FT161" i="3"/>
  <c r="FU161" i="3"/>
  <c r="FV161" i="3"/>
  <c r="FW161" i="3"/>
  <c r="FX161" i="3"/>
  <c r="FY161" i="3"/>
  <c r="FZ161" i="3"/>
  <c r="GA161" i="3"/>
  <c r="GB161" i="3"/>
  <c r="GC161" i="3"/>
  <c r="GD161" i="3"/>
  <c r="GE161" i="3"/>
  <c r="GF161" i="3"/>
  <c r="GG161" i="3"/>
  <c r="GH161" i="3"/>
  <c r="GI161" i="3"/>
  <c r="GJ161" i="3"/>
  <c r="GK161" i="3"/>
  <c r="GL161" i="3"/>
  <c r="GM161" i="3"/>
  <c r="GN161" i="3"/>
  <c r="GO161" i="3"/>
  <c r="GP161" i="3"/>
  <c r="GQ161" i="3"/>
  <c r="GR161" i="3"/>
  <c r="GS161" i="3"/>
  <c r="GT161" i="3"/>
  <c r="GU161" i="3"/>
  <c r="GV161" i="3"/>
  <c r="GW161" i="3"/>
  <c r="GX161" i="3"/>
  <c r="GY161" i="3"/>
  <c r="GZ161" i="3"/>
  <c r="HA161" i="3"/>
  <c r="HB161" i="3"/>
  <c r="HC161" i="3"/>
  <c r="HD161" i="3"/>
  <c r="HE161" i="3"/>
  <c r="HF161" i="3"/>
  <c r="HG161" i="3"/>
  <c r="HH161" i="3"/>
  <c r="HI161" i="3"/>
  <c r="HJ161" i="3"/>
  <c r="HK161" i="3"/>
  <c r="HL161" i="3"/>
  <c r="HM161" i="3"/>
  <c r="HN161" i="3"/>
  <c r="HO161" i="3"/>
  <c r="HP161" i="3"/>
  <c r="HQ161" i="3"/>
  <c r="HR161" i="3"/>
  <c r="HS161" i="3"/>
  <c r="HT161" i="3"/>
  <c r="HU161" i="3"/>
  <c r="HV161" i="3"/>
  <c r="HW161" i="3"/>
  <c r="HX161" i="3"/>
  <c r="HY161" i="3"/>
  <c r="HZ161" i="3"/>
  <c r="IA161" i="3"/>
  <c r="IB161" i="3"/>
  <c r="IC161" i="3"/>
  <c r="ID161" i="3"/>
  <c r="IE161" i="3"/>
  <c r="IF161" i="3"/>
  <c r="IG161" i="3"/>
  <c r="IH161" i="3"/>
  <c r="II161" i="3"/>
  <c r="IJ161" i="3"/>
  <c r="IK161" i="3"/>
  <c r="IL161" i="3"/>
  <c r="IM161" i="3"/>
  <c r="IN161" i="3"/>
  <c r="IO161" i="3"/>
  <c r="IP161" i="3"/>
  <c r="IQ161" i="3"/>
  <c r="IR161" i="3"/>
  <c r="IS161" i="3"/>
  <c r="IT161" i="3"/>
  <c r="IU161" i="3"/>
  <c r="IR180" i="3"/>
  <c r="IR181" i="3"/>
  <c r="IS180" i="3"/>
  <c r="IS181" i="3"/>
  <c r="IT180" i="3"/>
  <c r="IU180" i="3"/>
  <c r="IR183" i="3"/>
  <c r="IS183" i="3"/>
  <c r="IT183" i="3"/>
  <c r="IU183" i="3"/>
  <c r="IR184" i="3"/>
  <c r="IS184" i="3"/>
  <c r="IT184" i="3"/>
  <c r="IU184" i="3"/>
  <c r="IR189" i="3"/>
  <c r="IS189" i="3"/>
  <c r="IT189" i="3"/>
  <c r="IU189" i="3"/>
  <c r="IR258" i="3"/>
  <c r="IS258" i="3"/>
  <c r="IT258" i="3"/>
  <c r="IU258" i="3"/>
  <c r="IR259" i="3"/>
  <c r="IS259" i="3"/>
  <c r="IT259" i="3"/>
  <c r="IU259" i="3"/>
  <c r="IR174" i="3"/>
  <c r="IS174" i="3"/>
  <c r="IR262" i="3"/>
  <c r="IS262" i="3"/>
  <c r="IT262" i="3"/>
  <c r="IU262" i="3"/>
  <c r="IR263" i="3"/>
  <c r="IS263" i="3"/>
  <c r="IT263" i="3"/>
  <c r="IU263" i="3"/>
  <c r="IR264" i="3"/>
  <c r="IS264" i="3"/>
  <c r="IT264" i="3"/>
  <c r="IU264" i="3"/>
  <c r="IR265" i="3"/>
  <c r="IR175" i="3"/>
  <c r="IS265" i="3"/>
  <c r="IS175" i="3"/>
  <c r="IT265" i="3"/>
  <c r="IT175" i="3"/>
  <c r="IU265" i="3"/>
  <c r="IU175" i="3"/>
  <c r="IR267" i="3"/>
  <c r="IS267" i="3"/>
  <c r="IT267" i="3"/>
  <c r="IU267" i="3"/>
  <c r="IR268" i="3"/>
  <c r="IS268" i="3"/>
  <c r="IT268" i="3"/>
  <c r="IU268" i="3"/>
  <c r="IR269" i="3"/>
  <c r="IS269" i="3"/>
  <c r="IT269" i="3"/>
  <c r="IU269" i="3"/>
  <c r="IR270" i="3"/>
  <c r="IR176" i="3"/>
  <c r="IS270" i="3"/>
  <c r="IS176" i="3"/>
  <c r="IT270" i="3"/>
  <c r="IT176" i="3"/>
  <c r="IU270" i="3"/>
  <c r="IU176" i="3"/>
  <c r="IR271" i="3"/>
  <c r="IS271" i="3"/>
  <c r="IT271" i="3"/>
  <c r="IU271" i="3"/>
  <c r="C87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D58" i="3"/>
  <c r="C52" i="3"/>
  <c r="C53" i="3"/>
  <c r="G79" i="3"/>
  <c r="G80" i="3"/>
  <c r="G81" i="3"/>
  <c r="E108" i="3"/>
  <c r="C17" i="3"/>
  <c r="D17" i="3"/>
  <c r="E17" i="3"/>
  <c r="F17" i="3"/>
  <c r="G17" i="3"/>
  <c r="H17" i="3"/>
  <c r="I17" i="3"/>
  <c r="J17" i="3"/>
  <c r="K17" i="3"/>
  <c r="L17" i="3"/>
  <c r="M17" i="3"/>
  <c r="M6" i="3"/>
  <c r="M7" i="3"/>
  <c r="M8" i="3"/>
  <c r="M9" i="3"/>
  <c r="M10" i="3"/>
  <c r="M11" i="3"/>
  <c r="M12" i="3"/>
  <c r="M13" i="3"/>
  <c r="M5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BQ128" i="3"/>
  <c r="BR128" i="3"/>
  <c r="BS128" i="3"/>
  <c r="BT128" i="3"/>
  <c r="BU128" i="3"/>
  <c r="BV128" i="3"/>
  <c r="BW128" i="3"/>
  <c r="BX128" i="3"/>
  <c r="BY128" i="3"/>
  <c r="BZ128" i="3"/>
  <c r="CA128" i="3"/>
  <c r="CB128" i="3"/>
  <c r="CC128" i="3"/>
  <c r="CD128" i="3"/>
  <c r="CE128" i="3"/>
  <c r="CF128" i="3"/>
  <c r="IT254" i="3"/>
  <c r="IT173" i="3" s="1"/>
  <c r="IR254" i="3"/>
  <c r="IR173" i="3" s="1"/>
  <c r="JN181" i="3"/>
  <c r="JN185" i="3"/>
  <c r="KM181" i="3"/>
  <c r="KM185" i="3"/>
  <c r="IT181" i="3"/>
  <c r="IT182" i="3"/>
  <c r="IU182" i="3"/>
  <c r="IU181" i="3"/>
  <c r="JE182" i="3"/>
  <c r="JE185" i="3"/>
  <c r="JP181" i="3"/>
  <c r="JP185" i="3"/>
  <c r="KH181" i="3"/>
  <c r="KH185" i="3"/>
  <c r="IX181" i="3"/>
  <c r="IX185" i="3"/>
  <c r="JZ181" i="3"/>
  <c r="JZ185" i="3"/>
  <c r="KS182" i="3"/>
  <c r="KS185" i="3"/>
  <c r="KF182" i="3"/>
  <c r="KF185" i="3"/>
  <c r="IV182" i="3"/>
  <c r="IV185" i="3"/>
  <c r="LA181" i="3"/>
  <c r="LA185" i="3"/>
  <c r="JA181" i="3"/>
  <c r="JA185" i="3"/>
  <c r="KK181" i="3"/>
  <c r="KK185" i="3"/>
  <c r="JT182" i="3"/>
  <c r="JT185" i="3"/>
  <c r="JL181" i="3"/>
  <c r="JL185" i="3"/>
  <c r="LC181" i="3"/>
  <c r="LC185" i="3"/>
  <c r="IR182" i="3"/>
  <c r="IR185" i="3"/>
  <c r="KP182" i="3"/>
  <c r="KP185" i="3"/>
  <c r="KT181" i="3"/>
  <c r="KT185" i="3"/>
  <c r="KJ182" i="3"/>
  <c r="KJ185" i="3"/>
  <c r="JD182" i="3"/>
  <c r="JD185" i="3"/>
  <c r="JR181" i="3"/>
  <c r="JR185" i="3"/>
  <c r="JJ181" i="3"/>
  <c r="JJ185" i="3"/>
  <c r="JB181" i="3"/>
  <c r="JB185" i="3"/>
  <c r="JY181" i="3"/>
  <c r="JY185" i="3"/>
  <c r="KB182" i="3"/>
  <c r="KB185" i="3"/>
  <c r="JQ182" i="3"/>
  <c r="JQ185" i="3"/>
  <c r="JH182" i="3"/>
  <c r="JH185" i="3"/>
  <c r="IZ182" i="3"/>
  <c r="IZ185" i="3"/>
  <c r="JX181" i="3"/>
  <c r="JX185" i="3"/>
  <c r="IW182" i="3"/>
  <c r="IW185" i="3"/>
  <c r="JM181" i="3"/>
  <c r="JM185" i="3"/>
  <c r="KC182" i="3"/>
  <c r="KC185" i="3"/>
  <c r="JI182" i="3"/>
  <c r="JI185" i="3"/>
  <c r="KQ181" i="3"/>
  <c r="KQ185" i="3"/>
  <c r="JU182" i="3"/>
  <c r="JU185" i="3"/>
  <c r="KY181" i="3"/>
  <c r="KY185" i="3"/>
  <c r="KG182" i="3"/>
  <c r="KG185" i="3"/>
  <c r="KX182" i="3"/>
  <c r="KX185" i="3"/>
  <c r="LE181" i="3"/>
  <c r="LE185" i="3"/>
  <c r="KU181" i="3"/>
  <c r="KU185" i="3"/>
  <c r="KO181" i="3"/>
  <c r="KO185" i="3"/>
  <c r="IS182" i="3"/>
  <c r="IS185" i="3"/>
  <c r="KW182" i="3"/>
  <c r="KW185" i="3"/>
  <c r="KD181" i="3"/>
  <c r="KD185" i="3"/>
  <c r="LB182" i="3"/>
  <c r="LB185" i="3"/>
  <c r="KL182" i="3"/>
  <c r="KL185" i="3"/>
  <c r="LD182" i="3"/>
  <c r="LD185" i="3"/>
  <c r="KZ182" i="3"/>
  <c r="KZ185" i="3"/>
  <c r="KV182" i="3"/>
  <c r="KV185" i="3"/>
  <c r="KR182" i="3"/>
  <c r="KR185" i="3"/>
  <c r="KN182" i="3"/>
  <c r="KN185" i="3"/>
  <c r="KI181" i="3"/>
  <c r="KE181" i="3"/>
  <c r="KA181" i="3"/>
  <c r="KA185" i="3"/>
  <c r="JW181" i="3"/>
  <c r="JW185" i="3"/>
  <c r="JS181" i="3"/>
  <c r="JO181" i="3"/>
  <c r="JK181" i="3"/>
  <c r="JK185" i="3"/>
  <c r="JG181" i="3"/>
  <c r="JG185" i="3"/>
  <c r="JC181" i="3"/>
  <c r="IY181" i="3"/>
  <c r="KE182" i="3"/>
  <c r="JO182" i="3"/>
  <c r="IY182" i="3"/>
  <c r="KI182" i="3"/>
  <c r="JS182" i="3"/>
  <c r="JC182" i="3"/>
  <c r="JV181" i="3"/>
  <c r="JV185" i="3"/>
  <c r="JF181" i="3"/>
  <c r="JF185" i="3"/>
  <c r="D87" i="3"/>
  <c r="N17" i="3"/>
  <c r="O17" i="3"/>
  <c r="E144" i="3"/>
  <c r="E143" i="3"/>
  <c r="C14" i="3"/>
  <c r="I12" i="3"/>
  <c r="D14" i="3"/>
  <c r="E14" i="3"/>
  <c r="F14" i="3"/>
  <c r="C25" i="3"/>
  <c r="C26" i="3"/>
  <c r="C27" i="3"/>
  <c r="C28" i="3"/>
  <c r="C29" i="3"/>
  <c r="C30" i="3"/>
  <c r="D60" i="3"/>
  <c r="D59" i="3"/>
  <c r="D37" i="2"/>
  <c r="IU185" i="3"/>
  <c r="D57" i="3"/>
  <c r="IT185" i="3"/>
  <c r="JO185" i="3"/>
  <c r="JC185" i="3"/>
  <c r="KE185" i="3"/>
  <c r="E87" i="3"/>
  <c r="IY185" i="3"/>
  <c r="JS185" i="3"/>
  <c r="KI185" i="3"/>
  <c r="E142" i="3"/>
  <c r="P17" i="3"/>
  <c r="E141" i="3"/>
  <c r="E149" i="3"/>
  <c r="E218" i="3" s="1"/>
  <c r="D38" i="12" s="1"/>
  <c r="D37" i="12" s="1"/>
  <c r="E153" i="3"/>
  <c r="E222" i="3" s="1"/>
  <c r="E147" i="3"/>
  <c r="E216" i="3" s="1"/>
  <c r="D30" i="12" s="1"/>
  <c r="E152" i="3"/>
  <c r="E146" i="3"/>
  <c r="E150" i="3"/>
  <c r="E219" i="3" s="1"/>
  <c r="D39" i="12" s="1"/>
  <c r="E145" i="3"/>
  <c r="E214" i="3" s="1"/>
  <c r="E151" i="3"/>
  <c r="E220" i="3" s="1"/>
  <c r="E148" i="3"/>
  <c r="E217" i="3" s="1"/>
  <c r="D32" i="12" s="1"/>
  <c r="F144" i="3"/>
  <c r="F141" i="3"/>
  <c r="E37" i="2"/>
  <c r="E196" i="3"/>
  <c r="E274" i="3"/>
  <c r="F196" i="3"/>
  <c r="F274" i="3"/>
  <c r="F87" i="3"/>
  <c r="D35" i="12"/>
  <c r="D40" i="12"/>
  <c r="E221" i="3"/>
  <c r="D34" i="12" s="1"/>
  <c r="E215" i="3"/>
  <c r="D29" i="12"/>
  <c r="F143" i="3"/>
  <c r="Q17" i="3"/>
  <c r="G144" i="3"/>
  <c r="F145" i="3"/>
  <c r="F214" i="3" s="1"/>
  <c r="F146" i="3"/>
  <c r="F215" i="3" s="1"/>
  <c r="E29" i="12" s="1"/>
  <c r="F147" i="3"/>
  <c r="F216" i="3"/>
  <c r="E30" i="12" s="1"/>
  <c r="F148" i="3"/>
  <c r="F217" i="3" s="1"/>
  <c r="E32" i="12" s="1"/>
  <c r="F149" i="3"/>
  <c r="F218" i="3" s="1"/>
  <c r="E38" i="12" s="1"/>
  <c r="F151" i="3"/>
  <c r="F220" i="3" s="1"/>
  <c r="E40" i="12" s="1"/>
  <c r="F153" i="3"/>
  <c r="F222" i="3" s="1"/>
  <c r="E35" i="12" s="1"/>
  <c r="F150" i="3"/>
  <c r="F219" i="3" s="1"/>
  <c r="E39" i="12" s="1"/>
  <c r="F152" i="3"/>
  <c r="F221" i="3" s="1"/>
  <c r="E34" i="12" s="1"/>
  <c r="F37" i="2"/>
  <c r="G87" i="3"/>
  <c r="F142" i="3"/>
  <c r="R17" i="3"/>
  <c r="G143" i="3"/>
  <c r="G145" i="3"/>
  <c r="G214" i="3" s="1"/>
  <c r="G146" i="3"/>
  <c r="G215" i="3" s="1"/>
  <c r="F29" i="12" s="1"/>
  <c r="G147" i="3"/>
  <c r="G216" i="3" s="1"/>
  <c r="F30" i="12" s="1"/>
  <c r="G148" i="3"/>
  <c r="G217" i="3" s="1"/>
  <c r="F32" i="12" s="1"/>
  <c r="G150" i="3"/>
  <c r="G219" i="3"/>
  <c r="F39" i="12" s="1"/>
  <c r="G149" i="3"/>
  <c r="G218" i="3" s="1"/>
  <c r="F38" i="12" s="1"/>
  <c r="G152" i="3"/>
  <c r="G221" i="3" s="1"/>
  <c r="F34" i="12" s="1"/>
  <c r="G151" i="3"/>
  <c r="G220" i="3" s="1"/>
  <c r="F40" i="12" s="1"/>
  <c r="G153" i="3"/>
  <c r="G222" i="3" s="1"/>
  <c r="F35" i="12" s="1"/>
  <c r="H144" i="3"/>
  <c r="G141" i="3"/>
  <c r="G37" i="2"/>
  <c r="G196" i="3"/>
  <c r="G274" i="3"/>
  <c r="H87" i="3"/>
  <c r="G142" i="3"/>
  <c r="S17" i="3"/>
  <c r="H145" i="3"/>
  <c r="H214" i="3" s="1"/>
  <c r="H146" i="3"/>
  <c r="H215" i="3" s="1"/>
  <c r="G29" i="12" s="1"/>
  <c r="H147" i="3"/>
  <c r="H216" i="3" s="1"/>
  <c r="G30" i="12" s="1"/>
  <c r="H150" i="3"/>
  <c r="H219" i="3" s="1"/>
  <c r="G39" i="12" s="1"/>
  <c r="H151" i="3"/>
  <c r="H220" i="3" s="1"/>
  <c r="G40" i="12" s="1"/>
  <c r="H152" i="3"/>
  <c r="H221" i="3" s="1"/>
  <c r="G34" i="12" s="1"/>
  <c r="H148" i="3"/>
  <c r="H217" i="3" s="1"/>
  <c r="G32" i="12" s="1"/>
  <c r="H149" i="3"/>
  <c r="H218" i="3" s="1"/>
  <c r="G38" i="12" s="1"/>
  <c r="G37" i="12" s="1"/>
  <c r="H153" i="3"/>
  <c r="H222" i="3" s="1"/>
  <c r="G35" i="12" s="1"/>
  <c r="I144" i="3"/>
  <c r="H143" i="3"/>
  <c r="H141" i="3"/>
  <c r="H37" i="2"/>
  <c r="H196" i="3"/>
  <c r="H274" i="3"/>
  <c r="I87" i="3"/>
  <c r="H142" i="3"/>
  <c r="T17" i="3"/>
  <c r="I145" i="3"/>
  <c r="I214" i="3" s="1"/>
  <c r="I146" i="3"/>
  <c r="I215" i="3" s="1"/>
  <c r="H29" i="12" s="1"/>
  <c r="I147" i="3"/>
  <c r="I216" i="3" s="1"/>
  <c r="H30" i="12" s="1"/>
  <c r="I148" i="3"/>
  <c r="I217" i="3" s="1"/>
  <c r="H32" i="12" s="1"/>
  <c r="I149" i="3"/>
  <c r="I218" i="3" s="1"/>
  <c r="H38" i="12" s="1"/>
  <c r="I150" i="3"/>
  <c r="I219" i="3" s="1"/>
  <c r="H39" i="12" s="1"/>
  <c r="I151" i="3"/>
  <c r="I220" i="3" s="1"/>
  <c r="H40" i="12" s="1"/>
  <c r="I153" i="3"/>
  <c r="I222" i="3" s="1"/>
  <c r="H35" i="12" s="1"/>
  <c r="I152" i="3"/>
  <c r="I221" i="3" s="1"/>
  <c r="H34" i="12" s="1"/>
  <c r="I143" i="3"/>
  <c r="J144" i="3"/>
  <c r="I141" i="3"/>
  <c r="I37" i="2"/>
  <c r="I196" i="3"/>
  <c r="I274" i="3"/>
  <c r="J87" i="3"/>
  <c r="I142" i="3"/>
  <c r="J145" i="3"/>
  <c r="J214" i="3"/>
  <c r="J146" i="3"/>
  <c r="J215" i="3" s="1"/>
  <c r="I29" i="12" s="1"/>
  <c r="J148" i="3"/>
  <c r="J217" i="3"/>
  <c r="I32" i="12"/>
  <c r="J149" i="3"/>
  <c r="J218" i="3" s="1"/>
  <c r="I38" i="12" s="1"/>
  <c r="J147" i="3"/>
  <c r="J216" i="3" s="1"/>
  <c r="I30" i="12" s="1"/>
  <c r="J151" i="3"/>
  <c r="J220" i="3" s="1"/>
  <c r="I40" i="12" s="1"/>
  <c r="J153" i="3"/>
  <c r="J222" i="3" s="1"/>
  <c r="I35" i="12" s="1"/>
  <c r="J150" i="3"/>
  <c r="J219" i="3" s="1"/>
  <c r="I39" i="12" s="1"/>
  <c r="I37" i="12" s="1"/>
  <c r="J152" i="3"/>
  <c r="J221" i="3" s="1"/>
  <c r="I34" i="12"/>
  <c r="K144" i="3"/>
  <c r="J141" i="3"/>
  <c r="J143" i="3"/>
  <c r="J37" i="2"/>
  <c r="J196" i="3"/>
  <c r="J274" i="3"/>
  <c r="K87" i="3"/>
  <c r="J142" i="3"/>
  <c r="K146" i="3"/>
  <c r="K215" i="3" s="1"/>
  <c r="K145" i="3"/>
  <c r="K214" i="3"/>
  <c r="K147" i="3"/>
  <c r="K216" i="3"/>
  <c r="J30" i="12" s="1"/>
  <c r="K148" i="3"/>
  <c r="K217" i="3" s="1"/>
  <c r="J32" i="12" s="1"/>
  <c r="K149" i="3"/>
  <c r="K218" i="3" s="1"/>
  <c r="J38" i="12" s="1"/>
  <c r="K151" i="3"/>
  <c r="K220" i="3" s="1"/>
  <c r="J40" i="12" s="1"/>
  <c r="K150" i="3"/>
  <c r="K219" i="3"/>
  <c r="J39" i="12" s="1"/>
  <c r="K152" i="3"/>
  <c r="K221" i="3" s="1"/>
  <c r="J34" i="12" s="1"/>
  <c r="K153" i="3"/>
  <c r="K222" i="3" s="1"/>
  <c r="J35" i="12" s="1"/>
  <c r="L144" i="3"/>
  <c r="K141" i="3"/>
  <c r="K143" i="3"/>
  <c r="K37" i="2"/>
  <c r="K196" i="3"/>
  <c r="K274" i="3"/>
  <c r="L87" i="3"/>
  <c r="K142" i="3"/>
  <c r="L146" i="3"/>
  <c r="L215" i="3" s="1"/>
  <c r="K29" i="12" s="1"/>
  <c r="L145" i="3"/>
  <c r="L214" i="3" s="1"/>
  <c r="L147" i="3"/>
  <c r="L216" i="3" s="1"/>
  <c r="K30" i="12" s="1"/>
  <c r="L148" i="3"/>
  <c r="L217" i="3"/>
  <c r="K32" i="12" s="1"/>
  <c r="L150" i="3"/>
  <c r="L219" i="3" s="1"/>
  <c r="K39" i="12" s="1"/>
  <c r="L151" i="3"/>
  <c r="L220" i="3"/>
  <c r="K40" i="12" s="1"/>
  <c r="L152" i="3"/>
  <c r="L221" i="3" s="1"/>
  <c r="K34" i="12" s="1"/>
  <c r="L149" i="3"/>
  <c r="L218" i="3"/>
  <c r="K38" i="12" s="1"/>
  <c r="L153" i="3"/>
  <c r="L222" i="3" s="1"/>
  <c r="K35" i="12" s="1"/>
  <c r="M144" i="3"/>
  <c r="L143" i="3"/>
  <c r="L141" i="3"/>
  <c r="L37" i="2"/>
  <c r="L196" i="3"/>
  <c r="L274" i="3"/>
  <c r="M87" i="3"/>
  <c r="L142" i="3"/>
  <c r="M145" i="3"/>
  <c r="M214" i="3" s="1"/>
  <c r="M146" i="3"/>
  <c r="M215" i="3" s="1"/>
  <c r="L29" i="12" s="1"/>
  <c r="M147" i="3"/>
  <c r="M216" i="3" s="1"/>
  <c r="L30" i="12" s="1"/>
  <c r="M150" i="3"/>
  <c r="M219" i="3" s="1"/>
  <c r="L39" i="12"/>
  <c r="M149" i="3"/>
  <c r="M218" i="3" s="1"/>
  <c r="L38" i="12" s="1"/>
  <c r="M151" i="3"/>
  <c r="M220" i="3" s="1"/>
  <c r="L40" i="12" s="1"/>
  <c r="M152" i="3"/>
  <c r="M221" i="3" s="1"/>
  <c r="L34" i="12" s="1"/>
  <c r="M148" i="3"/>
  <c r="M217" i="3" s="1"/>
  <c r="L32" i="12" s="1"/>
  <c r="M153" i="3"/>
  <c r="M222" i="3" s="1"/>
  <c r="L35" i="12" s="1"/>
  <c r="M143" i="3"/>
  <c r="N144" i="3"/>
  <c r="M141" i="3"/>
  <c r="M37" i="2"/>
  <c r="M196" i="3"/>
  <c r="M274" i="3"/>
  <c r="N87" i="3"/>
  <c r="M142" i="3"/>
  <c r="N145" i="3"/>
  <c r="N214" i="3" s="1"/>
  <c r="N146" i="3"/>
  <c r="N215" i="3"/>
  <c r="M29" i="12" s="1"/>
  <c r="N147" i="3"/>
  <c r="N216" i="3" s="1"/>
  <c r="M30" i="12" s="1"/>
  <c r="N148" i="3"/>
  <c r="N217" i="3"/>
  <c r="M32" i="12" s="1"/>
  <c r="N149" i="3"/>
  <c r="N218" i="3" s="1"/>
  <c r="M38" i="12"/>
  <c r="N150" i="3"/>
  <c r="N219" i="3"/>
  <c r="M39" i="12" s="1"/>
  <c r="N153" i="3"/>
  <c r="N222" i="3" s="1"/>
  <c r="M35" i="12" s="1"/>
  <c r="N151" i="3"/>
  <c r="N220" i="3" s="1"/>
  <c r="M40" i="12" s="1"/>
  <c r="N152" i="3"/>
  <c r="N221" i="3" s="1"/>
  <c r="M34" i="12"/>
  <c r="O144" i="3"/>
  <c r="N141" i="3"/>
  <c r="N143" i="3"/>
  <c r="N37" i="2"/>
  <c r="N196" i="3"/>
  <c r="N274" i="3"/>
  <c r="O87" i="3"/>
  <c r="N142" i="3"/>
  <c r="O145" i="3"/>
  <c r="O214" i="3" s="1"/>
  <c r="O147" i="3"/>
  <c r="O216" i="3" s="1"/>
  <c r="N30" i="12" s="1"/>
  <c r="O146" i="3"/>
  <c r="O215" i="3"/>
  <c r="N29" i="12" s="1"/>
  <c r="O148" i="3"/>
  <c r="O217" i="3" s="1"/>
  <c r="N32" i="12" s="1"/>
  <c r="O149" i="3"/>
  <c r="O218" i="3"/>
  <c r="N38" i="12" s="1"/>
  <c r="O151" i="3"/>
  <c r="O220" i="3" s="1"/>
  <c r="N40" i="12" s="1"/>
  <c r="O150" i="3"/>
  <c r="O219" i="3"/>
  <c r="N39" i="12" s="1"/>
  <c r="O153" i="3"/>
  <c r="O222" i="3" s="1"/>
  <c r="N35" i="12" s="1"/>
  <c r="O152" i="3"/>
  <c r="O221" i="3"/>
  <c r="N34" i="12" s="1"/>
  <c r="P144" i="3"/>
  <c r="O143" i="3"/>
  <c r="O141" i="3"/>
  <c r="O37" i="2"/>
  <c r="O196" i="3"/>
  <c r="O274" i="3"/>
  <c r="P87" i="3"/>
  <c r="O142" i="3"/>
  <c r="P146" i="3"/>
  <c r="P215" i="3"/>
  <c r="O29" i="12" s="1"/>
  <c r="P147" i="3"/>
  <c r="P216" i="3" s="1"/>
  <c r="O30" i="12"/>
  <c r="P145" i="3"/>
  <c r="P214" i="3"/>
  <c r="P149" i="3"/>
  <c r="P218" i="3" s="1"/>
  <c r="O38" i="12" s="1"/>
  <c r="P150" i="3"/>
  <c r="P219" i="3" s="1"/>
  <c r="O39" i="12" s="1"/>
  <c r="O37" i="12" s="1"/>
  <c r="P151" i="3"/>
  <c r="P220" i="3" s="1"/>
  <c r="O40" i="12" s="1"/>
  <c r="P152" i="3"/>
  <c r="P221" i="3" s="1"/>
  <c r="O34" i="12" s="1"/>
  <c r="P148" i="3"/>
  <c r="P217" i="3" s="1"/>
  <c r="O32" i="12" s="1"/>
  <c r="P153" i="3"/>
  <c r="P222" i="3" s="1"/>
  <c r="O35" i="12" s="1"/>
  <c r="Q144" i="3"/>
  <c r="P143" i="3"/>
  <c r="P141" i="3"/>
  <c r="P37" i="2"/>
  <c r="P196" i="3"/>
  <c r="P274" i="3"/>
  <c r="Q87" i="3"/>
  <c r="P142" i="3"/>
  <c r="Q146" i="3"/>
  <c r="Q215" i="3" s="1"/>
  <c r="P29" i="12" s="1"/>
  <c r="Q145" i="3"/>
  <c r="Q214" i="3" s="1"/>
  <c r="Q147" i="3"/>
  <c r="Q216" i="3"/>
  <c r="P30" i="12" s="1"/>
  <c r="Q148" i="3"/>
  <c r="Q217" i="3"/>
  <c r="P32" i="12"/>
  <c r="Q151" i="3"/>
  <c r="Q220" i="3" s="1"/>
  <c r="P40" i="12" s="1"/>
  <c r="Q149" i="3"/>
  <c r="Q218" i="3" s="1"/>
  <c r="P38" i="12" s="1"/>
  <c r="Q150" i="3"/>
  <c r="Q219" i="3" s="1"/>
  <c r="P39" i="12" s="1"/>
  <c r="Q152" i="3"/>
  <c r="Q221" i="3" s="1"/>
  <c r="P34" i="12" s="1"/>
  <c r="Q153" i="3"/>
  <c r="Q222" i="3" s="1"/>
  <c r="P35" i="12" s="1"/>
  <c r="R144" i="3"/>
  <c r="Q143" i="3"/>
  <c r="Q141" i="3"/>
  <c r="Q37" i="2"/>
  <c r="Q196" i="3"/>
  <c r="Q274" i="3"/>
  <c r="R87" i="3"/>
  <c r="Q142" i="3"/>
  <c r="R145" i="3"/>
  <c r="R214" i="3" s="1"/>
  <c r="R146" i="3"/>
  <c r="R215" i="3"/>
  <c r="Q29" i="12" s="1"/>
  <c r="R148" i="3"/>
  <c r="R217" i="3" s="1"/>
  <c r="Q32" i="12" s="1"/>
  <c r="R147" i="3"/>
  <c r="R216" i="3"/>
  <c r="Q30" i="12" s="1"/>
  <c r="R150" i="3"/>
  <c r="R219" i="3" s="1"/>
  <c r="Q39" i="12" s="1"/>
  <c r="R152" i="3"/>
  <c r="R221" i="3"/>
  <c r="Q34" i="12" s="1"/>
  <c r="R153" i="3"/>
  <c r="R222" i="3" s="1"/>
  <c r="Q35" i="12" s="1"/>
  <c r="R151" i="3"/>
  <c r="R220" i="3"/>
  <c r="Q40" i="12" s="1"/>
  <c r="R149" i="3"/>
  <c r="R218" i="3" s="1"/>
  <c r="Q38" i="12" s="1"/>
  <c r="Q37" i="12" s="1"/>
  <c r="R143" i="3"/>
  <c r="S144" i="3"/>
  <c r="R141" i="3"/>
  <c r="R37" i="2"/>
  <c r="R196" i="3"/>
  <c r="R274" i="3"/>
  <c r="S87" i="3"/>
  <c r="R142" i="3"/>
  <c r="S145" i="3"/>
  <c r="S214" i="3" s="1"/>
  <c r="S146" i="3"/>
  <c r="S215" i="3" s="1"/>
  <c r="R29" i="12"/>
  <c r="S149" i="3"/>
  <c r="S218" i="3" s="1"/>
  <c r="R38" i="12" s="1"/>
  <c r="S147" i="3"/>
  <c r="S216" i="3" s="1"/>
  <c r="R30" i="12"/>
  <c r="S148" i="3"/>
  <c r="S217" i="3" s="1"/>
  <c r="R32" i="12" s="1"/>
  <c r="S150" i="3"/>
  <c r="S219" i="3" s="1"/>
  <c r="R39" i="12"/>
  <c r="S151" i="3"/>
  <c r="S220" i="3" s="1"/>
  <c r="R40" i="12" s="1"/>
  <c r="S152" i="3"/>
  <c r="S221" i="3" s="1"/>
  <c r="R34" i="12"/>
  <c r="S153" i="3"/>
  <c r="S222" i="3" s="1"/>
  <c r="R35" i="12" s="1"/>
  <c r="T144" i="3"/>
  <c r="S143" i="3"/>
  <c r="S141" i="3"/>
  <c r="S37" i="2"/>
  <c r="S196" i="3"/>
  <c r="S274" i="3"/>
  <c r="T87" i="3"/>
  <c r="S142" i="3"/>
  <c r="T145" i="3"/>
  <c r="T214" i="3"/>
  <c r="T146" i="3"/>
  <c r="T215" i="3" s="1"/>
  <c r="S29" i="12" s="1"/>
  <c r="T147" i="3"/>
  <c r="T216" i="3" s="1"/>
  <c r="S30" i="12" s="1"/>
  <c r="T149" i="3"/>
  <c r="T218" i="3" s="1"/>
  <c r="S38" i="12" s="1"/>
  <c r="T150" i="3"/>
  <c r="T219" i="3"/>
  <c r="S39" i="12"/>
  <c r="T151" i="3"/>
  <c r="T220" i="3"/>
  <c r="S40" i="12" s="1"/>
  <c r="T152" i="3"/>
  <c r="T221" i="3" s="1"/>
  <c r="S34" i="12" s="1"/>
  <c r="T148" i="3"/>
  <c r="T217" i="3" s="1"/>
  <c r="S32" i="12" s="1"/>
  <c r="T153" i="3"/>
  <c r="T222" i="3" s="1"/>
  <c r="S35" i="12"/>
  <c r="U144" i="3"/>
  <c r="T143" i="3"/>
  <c r="T141" i="3"/>
  <c r="T37" i="2"/>
  <c r="T196" i="3"/>
  <c r="T274" i="3"/>
  <c r="U87" i="3"/>
  <c r="T142" i="3"/>
  <c r="U146" i="3"/>
  <c r="U215" i="3" s="1"/>
  <c r="T29" i="12" s="1"/>
  <c r="U145" i="3"/>
  <c r="U214" i="3" s="1"/>
  <c r="U147" i="3"/>
  <c r="U216" i="3" s="1"/>
  <c r="T30" i="12" s="1"/>
  <c r="U148" i="3"/>
  <c r="U217" i="3" s="1"/>
  <c r="T32" i="12" s="1"/>
  <c r="U149" i="3"/>
  <c r="U218" i="3" s="1"/>
  <c r="T38" i="12" s="1"/>
  <c r="U151" i="3"/>
  <c r="U220" i="3" s="1"/>
  <c r="T40" i="12" s="1"/>
  <c r="U150" i="3"/>
  <c r="U219" i="3" s="1"/>
  <c r="T39" i="12" s="1"/>
  <c r="U152" i="3"/>
  <c r="U221" i="3" s="1"/>
  <c r="T34" i="12" s="1"/>
  <c r="U153" i="3"/>
  <c r="U222" i="3" s="1"/>
  <c r="T35" i="12" s="1"/>
  <c r="U141" i="3"/>
  <c r="U143" i="3"/>
  <c r="V144" i="3"/>
  <c r="U37" i="2"/>
  <c r="U196" i="3"/>
  <c r="U274" i="3"/>
  <c r="V87" i="3"/>
  <c r="U142" i="3"/>
  <c r="V145" i="3"/>
  <c r="V214" i="3"/>
  <c r="V146" i="3"/>
  <c r="V215" i="3" s="1"/>
  <c r="U29" i="12" s="1"/>
  <c r="V148" i="3"/>
  <c r="V217" i="3" s="1"/>
  <c r="U32" i="12"/>
  <c r="V147" i="3"/>
  <c r="V216" i="3" s="1"/>
  <c r="U30" i="12" s="1"/>
  <c r="V149" i="3"/>
  <c r="V218" i="3" s="1"/>
  <c r="U38" i="12" s="1"/>
  <c r="V151" i="3"/>
  <c r="V220" i="3" s="1"/>
  <c r="U40" i="12" s="1"/>
  <c r="V153" i="3"/>
  <c r="V222" i="3" s="1"/>
  <c r="U35" i="12" s="1"/>
  <c r="V150" i="3"/>
  <c r="V219" i="3" s="1"/>
  <c r="U39" i="12" s="1"/>
  <c r="V152" i="3"/>
  <c r="V221" i="3" s="1"/>
  <c r="U34" i="12" s="1"/>
  <c r="W144" i="3"/>
  <c r="V141" i="3"/>
  <c r="V143" i="3"/>
  <c r="V37" i="2"/>
  <c r="V196" i="3"/>
  <c r="V274" i="3"/>
  <c r="W87" i="3"/>
  <c r="V142" i="3"/>
  <c r="W146" i="3"/>
  <c r="W215" i="3" s="1"/>
  <c r="W145" i="3"/>
  <c r="W214" i="3"/>
  <c r="W147" i="3"/>
  <c r="W216" i="3" s="1"/>
  <c r="V30" i="12" s="1"/>
  <c r="W148" i="3"/>
  <c r="W217" i="3" s="1"/>
  <c r="V32" i="12"/>
  <c r="W149" i="3"/>
  <c r="W218" i="3" s="1"/>
  <c r="V38" i="12"/>
  <c r="W150" i="3"/>
  <c r="W219" i="3" s="1"/>
  <c r="V39" i="12" s="1"/>
  <c r="W151" i="3"/>
  <c r="W220" i="3" s="1"/>
  <c r="V40" i="12"/>
  <c r="W152" i="3"/>
  <c r="W221" i="3" s="1"/>
  <c r="V34" i="12"/>
  <c r="W153" i="3"/>
  <c r="W222" i="3" s="1"/>
  <c r="V35" i="12" s="1"/>
  <c r="W143" i="3"/>
  <c r="X144" i="3"/>
  <c r="W141" i="3"/>
  <c r="W37" i="2"/>
  <c r="W196" i="3"/>
  <c r="W274" i="3"/>
  <c r="X87" i="3"/>
  <c r="W142" i="3"/>
  <c r="X145" i="3"/>
  <c r="X214" i="3" s="1"/>
  <c r="X147" i="3"/>
  <c r="X216" i="3"/>
  <c r="W30" i="12" s="1"/>
  <c r="X146" i="3"/>
  <c r="X215" i="3" s="1"/>
  <c r="W29" i="12" s="1"/>
  <c r="X148" i="3"/>
  <c r="X217" i="3" s="1"/>
  <c r="W32" i="12" s="1"/>
  <c r="X149" i="3"/>
  <c r="X218" i="3"/>
  <c r="W38" i="12" s="1"/>
  <c r="X150" i="3"/>
  <c r="X219" i="3" s="1"/>
  <c r="W39" i="12" s="1"/>
  <c r="X151" i="3"/>
  <c r="X220" i="3" s="1"/>
  <c r="W40" i="12" s="1"/>
  <c r="X152" i="3"/>
  <c r="X221" i="3"/>
  <c r="W34" i="12" s="1"/>
  <c r="X153" i="3"/>
  <c r="X222" i="3" s="1"/>
  <c r="W35" i="12" s="1"/>
  <c r="Y144" i="3"/>
  <c r="X141" i="3"/>
  <c r="X143" i="3"/>
  <c r="X37" i="2"/>
  <c r="X196" i="3"/>
  <c r="X274" i="3"/>
  <c r="Y87" i="3"/>
  <c r="X142" i="3"/>
  <c r="Y145" i="3"/>
  <c r="Y214" i="3"/>
  <c r="Y146" i="3"/>
  <c r="Y215" i="3" s="1"/>
  <c r="X29" i="12" s="1"/>
  <c r="Y147" i="3"/>
  <c r="Y216" i="3" s="1"/>
  <c r="X30" i="12" s="1"/>
  <c r="Y148" i="3"/>
  <c r="Y217" i="3" s="1"/>
  <c r="X32" i="12" s="1"/>
  <c r="Y150" i="3"/>
  <c r="Y219" i="3" s="1"/>
  <c r="X39" i="12" s="1"/>
  <c r="Y149" i="3"/>
  <c r="Y218" i="3" s="1"/>
  <c r="X38" i="12" s="1"/>
  <c r="Y151" i="3"/>
  <c r="Y220" i="3" s="1"/>
  <c r="X40" i="12" s="1"/>
  <c r="Y153" i="3"/>
  <c r="Y222" i="3" s="1"/>
  <c r="X35" i="12" s="1"/>
  <c r="Y152" i="3"/>
  <c r="Y221" i="3" s="1"/>
  <c r="X34" i="12" s="1"/>
  <c r="Y143" i="3"/>
  <c r="Y141" i="3"/>
  <c r="Z144" i="3"/>
  <c r="Y37" i="2"/>
  <c r="Y196" i="3"/>
  <c r="Y274" i="3"/>
  <c r="Y142" i="3"/>
  <c r="Z145" i="3"/>
  <c r="Z214" i="3"/>
  <c r="Z146" i="3"/>
  <c r="Z215" i="3" s="1"/>
  <c r="Y29" i="12" s="1"/>
  <c r="Z147" i="3"/>
  <c r="Z216" i="3" s="1"/>
  <c r="Y30" i="12" s="1"/>
  <c r="Z148" i="3"/>
  <c r="Z217" i="3" s="1"/>
  <c r="Y32" i="12" s="1"/>
  <c r="Z151" i="3"/>
  <c r="Z220" i="3" s="1"/>
  <c r="Y40" i="12" s="1"/>
  <c r="Z149" i="3"/>
  <c r="Z218" i="3" s="1"/>
  <c r="Y38" i="12"/>
  <c r="Z150" i="3"/>
  <c r="Z219" i="3" s="1"/>
  <c r="Y39" i="12" s="1"/>
  <c r="Z153" i="3"/>
  <c r="Z222" i="3" s="1"/>
  <c r="Y35" i="12" s="1"/>
  <c r="Z152" i="3"/>
  <c r="Z221" i="3" s="1"/>
  <c r="Y34" i="12" s="1"/>
  <c r="AA144" i="3"/>
  <c r="Z143" i="3"/>
  <c r="Z141" i="3"/>
  <c r="Z37" i="2"/>
  <c r="Z196" i="3"/>
  <c r="Z274" i="3"/>
  <c r="Z142" i="3"/>
  <c r="AA146" i="3"/>
  <c r="AA215" i="3" s="1"/>
  <c r="Z29" i="12" s="1"/>
  <c r="AA145" i="3"/>
  <c r="AA214" i="3"/>
  <c r="AA149" i="3"/>
  <c r="AA218" i="3" s="1"/>
  <c r="AA147" i="3"/>
  <c r="AA216" i="3" s="1"/>
  <c r="Z30" i="12"/>
  <c r="AA148" i="3"/>
  <c r="AA217" i="3" s="1"/>
  <c r="Z32" i="12" s="1"/>
  <c r="AA151" i="3"/>
  <c r="AA220" i="3" s="1"/>
  <c r="Z40" i="12" s="1"/>
  <c r="AA150" i="3"/>
  <c r="AA219" i="3" s="1"/>
  <c r="Z39" i="12" s="1"/>
  <c r="AA152" i="3"/>
  <c r="AA221" i="3" s="1"/>
  <c r="Z34" i="12"/>
  <c r="AA153" i="3"/>
  <c r="AA222" i="3" s="1"/>
  <c r="Z35" i="12" s="1"/>
  <c r="AB144" i="3"/>
  <c r="AA143" i="3"/>
  <c r="AA141" i="3"/>
  <c r="AA37" i="2"/>
  <c r="AA196" i="3"/>
  <c r="AA274" i="3"/>
  <c r="AA142" i="3"/>
  <c r="AB146" i="3"/>
  <c r="AB215" i="3" s="1"/>
  <c r="AA29" i="12" s="1"/>
  <c r="AB147" i="3"/>
  <c r="AB216" i="3"/>
  <c r="AA30" i="12" s="1"/>
  <c r="AB145" i="3"/>
  <c r="AB214" i="3" s="1"/>
  <c r="AB148" i="3"/>
  <c r="AB217" i="3" s="1"/>
  <c r="AA32" i="12" s="1"/>
  <c r="AB149" i="3"/>
  <c r="AB218" i="3" s="1"/>
  <c r="AA38" i="12" s="1"/>
  <c r="AB150" i="3"/>
  <c r="AB219" i="3" s="1"/>
  <c r="AA39" i="12" s="1"/>
  <c r="AB151" i="3"/>
  <c r="AB220" i="3"/>
  <c r="AA40" i="12" s="1"/>
  <c r="AB152" i="3"/>
  <c r="AB221" i="3" s="1"/>
  <c r="AA34" i="12" s="1"/>
  <c r="AB153" i="3"/>
  <c r="AB222" i="3" s="1"/>
  <c r="AA35" i="12" s="1"/>
  <c r="AB143" i="3"/>
  <c r="AB141" i="3"/>
  <c r="AC144" i="3"/>
  <c r="AB37" i="2"/>
  <c r="AB196" i="3"/>
  <c r="AB274" i="3"/>
  <c r="AB142" i="3"/>
  <c r="AC145" i="3"/>
  <c r="AC214" i="3"/>
  <c r="AC146" i="3"/>
  <c r="AC215" i="3" s="1"/>
  <c r="AB29" i="12" s="1"/>
  <c r="AC147" i="3"/>
  <c r="AC216" i="3" s="1"/>
  <c r="AB30" i="12" s="1"/>
  <c r="AC148" i="3"/>
  <c r="AC217" i="3" s="1"/>
  <c r="AB32" i="12" s="1"/>
  <c r="AC149" i="3"/>
  <c r="AC218" i="3" s="1"/>
  <c r="AB38" i="12" s="1"/>
  <c r="AC150" i="3"/>
  <c r="AC219" i="3" s="1"/>
  <c r="AB39" i="12" s="1"/>
  <c r="AC152" i="3"/>
  <c r="AC221" i="3" s="1"/>
  <c r="AB34" i="12" s="1"/>
  <c r="AC151" i="3"/>
  <c r="AC220" i="3" s="1"/>
  <c r="AB40" i="12" s="1"/>
  <c r="AC153" i="3"/>
  <c r="AC222" i="3" s="1"/>
  <c r="AB35" i="12" s="1"/>
  <c r="AC143" i="3"/>
  <c r="AD144" i="3"/>
  <c r="AC141" i="3"/>
  <c r="AC37" i="2"/>
  <c r="AC196" i="3"/>
  <c r="AC274" i="3"/>
  <c r="AC142" i="3"/>
  <c r="AD145" i="3"/>
  <c r="AD214" i="3"/>
  <c r="AD146" i="3"/>
  <c r="AD215" i="3" s="1"/>
  <c r="AC29" i="12" s="1"/>
  <c r="AD147" i="3"/>
  <c r="AD216" i="3" s="1"/>
  <c r="AC30" i="12" s="1"/>
  <c r="AD148" i="3"/>
  <c r="AD217" i="3" s="1"/>
  <c r="AC32" i="12" s="1"/>
  <c r="AD149" i="3"/>
  <c r="AD218" i="3" s="1"/>
  <c r="AC38" i="12" s="1"/>
  <c r="AC37" i="12" s="1"/>
  <c r="AD150" i="3"/>
  <c r="AD219" i="3" s="1"/>
  <c r="AC39" i="12" s="1"/>
  <c r="AD153" i="3"/>
  <c r="AD222" i="3"/>
  <c r="AC35" i="12" s="1"/>
  <c r="AD151" i="3"/>
  <c r="AD220" i="3" s="1"/>
  <c r="AC40" i="12" s="1"/>
  <c r="AD152" i="3"/>
  <c r="AD221" i="3" s="1"/>
  <c r="AC34" i="12" s="1"/>
  <c r="AE144" i="3"/>
  <c r="AD143" i="3"/>
  <c r="AD141" i="3"/>
  <c r="AD37" i="2"/>
  <c r="AD196" i="3"/>
  <c r="AD274" i="3"/>
  <c r="AD142" i="3"/>
  <c r="AE145" i="3"/>
  <c r="AE214" i="3"/>
  <c r="AE146" i="3"/>
  <c r="AE215" i="3" s="1"/>
  <c r="AD29" i="12" s="1"/>
  <c r="AE147" i="3"/>
  <c r="AE216" i="3" s="1"/>
  <c r="AD30" i="12" s="1"/>
  <c r="AE149" i="3"/>
  <c r="AE218" i="3" s="1"/>
  <c r="AD38" i="12" s="1"/>
  <c r="AE151" i="3"/>
  <c r="AE220" i="3" s="1"/>
  <c r="AD40" i="12" s="1"/>
  <c r="AE148" i="3"/>
  <c r="AE217" i="3" s="1"/>
  <c r="AD32" i="12" s="1"/>
  <c r="AE150" i="3"/>
  <c r="AE219" i="3" s="1"/>
  <c r="AD39" i="12" s="1"/>
  <c r="AE152" i="3"/>
  <c r="AE221" i="3" s="1"/>
  <c r="AD34" i="12" s="1"/>
  <c r="AE153" i="3"/>
  <c r="AE222" i="3" s="1"/>
  <c r="AD35" i="12" s="1"/>
  <c r="AF144" i="3"/>
  <c r="AE143" i="3"/>
  <c r="AE141" i="3"/>
  <c r="AE37" i="2"/>
  <c r="AE196" i="3"/>
  <c r="AE274" i="3"/>
  <c r="AE142" i="3"/>
  <c r="AF146" i="3"/>
  <c r="AF215" i="3"/>
  <c r="AE29" i="12" s="1"/>
  <c r="AF145" i="3"/>
  <c r="AF214" i="3" s="1"/>
  <c r="AF147" i="3"/>
  <c r="AF216" i="3" s="1"/>
  <c r="AF149" i="3"/>
  <c r="AF218" i="3" s="1"/>
  <c r="AE38" i="12" s="1"/>
  <c r="AF150" i="3"/>
  <c r="AF219" i="3" s="1"/>
  <c r="AE39" i="12" s="1"/>
  <c r="AF151" i="3"/>
  <c r="AF220" i="3" s="1"/>
  <c r="AE40" i="12" s="1"/>
  <c r="AF152" i="3"/>
  <c r="AF221" i="3" s="1"/>
  <c r="AE34" i="12" s="1"/>
  <c r="AF148" i="3"/>
  <c r="AF217" i="3" s="1"/>
  <c r="AE32" i="12" s="1"/>
  <c r="AF153" i="3"/>
  <c r="AF222" i="3" s="1"/>
  <c r="AE35" i="12" s="1"/>
  <c r="AG144" i="3"/>
  <c r="AF143" i="3"/>
  <c r="AF141" i="3"/>
  <c r="AF37" i="2"/>
  <c r="AF196" i="3"/>
  <c r="AF274" i="3"/>
  <c r="AF142" i="3"/>
  <c r="AG146" i="3"/>
  <c r="AG215" i="3" s="1"/>
  <c r="AF29" i="12" s="1"/>
  <c r="AG145" i="3"/>
  <c r="AG214" i="3" s="1"/>
  <c r="AG147" i="3"/>
  <c r="AG216" i="3" s="1"/>
  <c r="AF30" i="12" s="1"/>
  <c r="AG148" i="3"/>
  <c r="AG217" i="3" s="1"/>
  <c r="AF32" i="12" s="1"/>
  <c r="AG151" i="3"/>
  <c r="AG220" i="3" s="1"/>
  <c r="AF40" i="12" s="1"/>
  <c r="AG149" i="3"/>
  <c r="AG218" i="3" s="1"/>
  <c r="AF38" i="12" s="1"/>
  <c r="AG150" i="3"/>
  <c r="AG219" i="3" s="1"/>
  <c r="AF39" i="12" s="1"/>
  <c r="AG152" i="3"/>
  <c r="AG221" i="3" s="1"/>
  <c r="AF34" i="12" s="1"/>
  <c r="AG153" i="3"/>
  <c r="AG222" i="3" s="1"/>
  <c r="AF35" i="12" s="1"/>
  <c r="AH144" i="3"/>
  <c r="AG143" i="3"/>
  <c r="AG141" i="3"/>
  <c r="AG37" i="2"/>
  <c r="AG196" i="3"/>
  <c r="AG274" i="3"/>
  <c r="AG142" i="3"/>
  <c r="AH145" i="3"/>
  <c r="AH214" i="3"/>
  <c r="AH148" i="3"/>
  <c r="AH217" i="3" s="1"/>
  <c r="AG32" i="12" s="1"/>
  <c r="AH147" i="3"/>
  <c r="AH216" i="3" s="1"/>
  <c r="AG30" i="12" s="1"/>
  <c r="AH146" i="3"/>
  <c r="AH215" i="3" s="1"/>
  <c r="AG29" i="12" s="1"/>
  <c r="AH150" i="3"/>
  <c r="AH219" i="3" s="1"/>
  <c r="AG39" i="12" s="1"/>
  <c r="AH151" i="3"/>
  <c r="AH220" i="3" s="1"/>
  <c r="AG40" i="12" s="1"/>
  <c r="AH152" i="3"/>
  <c r="AH221" i="3" s="1"/>
  <c r="AG34" i="12" s="1"/>
  <c r="AH153" i="3"/>
  <c r="AH222" i="3" s="1"/>
  <c r="AG35" i="12" s="1"/>
  <c r="AH149" i="3"/>
  <c r="AH218" i="3" s="1"/>
  <c r="AG38" i="12" s="1"/>
  <c r="AH143" i="3"/>
  <c r="AI144" i="3"/>
  <c r="AH141" i="3"/>
  <c r="AH37" i="2"/>
  <c r="AH196" i="3"/>
  <c r="AH274" i="3"/>
  <c r="AH142" i="3"/>
  <c r="AI145" i="3"/>
  <c r="AI214" i="3"/>
  <c r="AI146" i="3"/>
  <c r="AI215" i="3" s="1"/>
  <c r="AH29" i="12" s="1"/>
  <c r="AI149" i="3"/>
  <c r="AI218" i="3" s="1"/>
  <c r="AH38" i="12" s="1"/>
  <c r="AI148" i="3"/>
  <c r="AI217" i="3" s="1"/>
  <c r="AH32" i="12" s="1"/>
  <c r="AI147" i="3"/>
  <c r="AI216" i="3" s="1"/>
  <c r="AH30" i="12" s="1"/>
  <c r="AI150" i="3"/>
  <c r="AI219" i="3" s="1"/>
  <c r="AH39" i="12" s="1"/>
  <c r="AI151" i="3"/>
  <c r="AI220" i="3" s="1"/>
  <c r="AH40" i="12" s="1"/>
  <c r="AI153" i="3"/>
  <c r="AI222" i="3" s="1"/>
  <c r="AH35" i="12" s="1"/>
  <c r="AI152" i="3"/>
  <c r="AI221" i="3" s="1"/>
  <c r="AH34" i="12" s="1"/>
  <c r="AJ144" i="3"/>
  <c r="AI143" i="3"/>
  <c r="AI141" i="3"/>
  <c r="AI37" i="2"/>
  <c r="AI196" i="3"/>
  <c r="AI274" i="3"/>
  <c r="AI142" i="3"/>
  <c r="AJ146" i="3"/>
  <c r="AJ215" i="3"/>
  <c r="AI29" i="12" s="1"/>
  <c r="AJ145" i="3"/>
  <c r="AJ214" i="3" s="1"/>
  <c r="AJ147" i="3"/>
  <c r="AJ216" i="3" s="1"/>
  <c r="AJ149" i="3"/>
  <c r="AJ218" i="3" s="1"/>
  <c r="AI38" i="12"/>
  <c r="AJ150" i="3"/>
  <c r="AJ219" i="3" s="1"/>
  <c r="AI39" i="12" s="1"/>
  <c r="AJ151" i="3"/>
  <c r="AJ220" i="3" s="1"/>
  <c r="AI40" i="12" s="1"/>
  <c r="AJ152" i="3"/>
  <c r="AJ221" i="3" s="1"/>
  <c r="AI34" i="12" s="1"/>
  <c r="AJ148" i="3"/>
  <c r="AJ217" i="3" s="1"/>
  <c r="AI32" i="12" s="1"/>
  <c r="AJ153" i="3"/>
  <c r="AJ222" i="3" s="1"/>
  <c r="AI35" i="12" s="1"/>
  <c r="AK144" i="3"/>
  <c r="AJ141" i="3"/>
  <c r="AJ143" i="3"/>
  <c r="AJ37" i="2"/>
  <c r="AJ196" i="3"/>
  <c r="AJ274" i="3"/>
  <c r="AJ142" i="3"/>
  <c r="AK146" i="3"/>
  <c r="AK215" i="3" s="1"/>
  <c r="AJ29" i="12" s="1"/>
  <c r="AK147" i="3"/>
  <c r="AK216" i="3" s="1"/>
  <c r="AJ30" i="12" s="1"/>
  <c r="AK145" i="3"/>
  <c r="AK214" i="3" s="1"/>
  <c r="AK148" i="3"/>
  <c r="AK217" i="3" s="1"/>
  <c r="AJ32" i="12" s="1"/>
  <c r="AK149" i="3"/>
  <c r="AK218" i="3" s="1"/>
  <c r="AJ38" i="12" s="1"/>
  <c r="AK151" i="3"/>
  <c r="AK220" i="3" s="1"/>
  <c r="AJ40" i="12"/>
  <c r="AK150" i="3"/>
  <c r="AK219" i="3" s="1"/>
  <c r="AJ39" i="12" s="1"/>
  <c r="AK153" i="3"/>
  <c r="AK222" i="3" s="1"/>
  <c r="AJ35" i="12" s="1"/>
  <c r="AK152" i="3"/>
  <c r="AK221" i="3" s="1"/>
  <c r="AJ34" i="12" s="1"/>
  <c r="AK143" i="3"/>
  <c r="AK141" i="3"/>
  <c r="AL144" i="3"/>
  <c r="AK37" i="2"/>
  <c r="AK196" i="3"/>
  <c r="AK274" i="3"/>
  <c r="AK142" i="3"/>
  <c r="AL145" i="3"/>
  <c r="AL214" i="3" s="1"/>
  <c r="AL146" i="3"/>
  <c r="AL215" i="3" s="1"/>
  <c r="AK29" i="12" s="1"/>
  <c r="AL147" i="3"/>
  <c r="AL216" i="3"/>
  <c r="AK30" i="12" s="1"/>
  <c r="AL148" i="3"/>
  <c r="AL217" i="3" s="1"/>
  <c r="AK32" i="12" s="1"/>
  <c r="AL149" i="3"/>
  <c r="AL218" i="3" s="1"/>
  <c r="AK38" i="12" s="1"/>
  <c r="AK37" i="12" s="1"/>
  <c r="AL151" i="3"/>
  <c r="AL220" i="3" s="1"/>
  <c r="AK40" i="12" s="1"/>
  <c r="AL153" i="3"/>
  <c r="AL222" i="3"/>
  <c r="AK35" i="12" s="1"/>
  <c r="AL150" i="3"/>
  <c r="AL219" i="3" s="1"/>
  <c r="AK39" i="12" s="1"/>
  <c r="AL152" i="3"/>
  <c r="AL221" i="3" s="1"/>
  <c r="AK34" i="12" s="1"/>
  <c r="AM144" i="3"/>
  <c r="AL141" i="3"/>
  <c r="AL143" i="3"/>
  <c r="AL37" i="2"/>
  <c r="AL196" i="3"/>
  <c r="AL274" i="3"/>
  <c r="AL142" i="3"/>
  <c r="AM146" i="3"/>
  <c r="AM215" i="3" s="1"/>
  <c r="AL29" i="12" s="1"/>
  <c r="AM145" i="3"/>
  <c r="AM214" i="3"/>
  <c r="AM147" i="3"/>
  <c r="AM216" i="3" s="1"/>
  <c r="AM148" i="3"/>
  <c r="AM217" i="3" s="1"/>
  <c r="AL32" i="12" s="1"/>
  <c r="AM149" i="3"/>
  <c r="AM218" i="3"/>
  <c r="AL38" i="12" s="1"/>
  <c r="AM150" i="3"/>
  <c r="AM219" i="3" s="1"/>
  <c r="AL39" i="12" s="1"/>
  <c r="AM152" i="3"/>
  <c r="AM221" i="3" s="1"/>
  <c r="AL34" i="12" s="1"/>
  <c r="AM151" i="3"/>
  <c r="AM220" i="3" s="1"/>
  <c r="AL40" i="12" s="1"/>
  <c r="AM153" i="3"/>
  <c r="AM222" i="3"/>
  <c r="AL35" i="12" s="1"/>
  <c r="AM143" i="3"/>
  <c r="AM141" i="3"/>
  <c r="AN144" i="3"/>
  <c r="AM37" i="2"/>
  <c r="AM196" i="3"/>
  <c r="AM274" i="3"/>
  <c r="AM142" i="3"/>
  <c r="AN145" i="3"/>
  <c r="AN214" i="3" s="1"/>
  <c r="AN146" i="3"/>
  <c r="AN215" i="3" s="1"/>
  <c r="AM29" i="12" s="1"/>
  <c r="AN147" i="3"/>
  <c r="AN216" i="3" s="1"/>
  <c r="AM30" i="12" s="1"/>
  <c r="AN148" i="3"/>
  <c r="AN217" i="3" s="1"/>
  <c r="AM32" i="12"/>
  <c r="AN149" i="3"/>
  <c r="AN218" i="3" s="1"/>
  <c r="AM38" i="12" s="1"/>
  <c r="AN150" i="3"/>
  <c r="AN219" i="3" s="1"/>
  <c r="AM39" i="12" s="1"/>
  <c r="AN151" i="3"/>
  <c r="AN220" i="3" s="1"/>
  <c r="AM40" i="12" s="1"/>
  <c r="AN152" i="3"/>
  <c r="AN221" i="3" s="1"/>
  <c r="AM34" i="12"/>
  <c r="AN153" i="3"/>
  <c r="AN222" i="3" s="1"/>
  <c r="AM35" i="12" s="1"/>
  <c r="AO144" i="3"/>
  <c r="AN143" i="3"/>
  <c r="AN141" i="3"/>
  <c r="AN37" i="2"/>
  <c r="AN196" i="3"/>
  <c r="AN274" i="3"/>
  <c r="AN142" i="3"/>
  <c r="AO145" i="3"/>
  <c r="AO214" i="3" s="1"/>
  <c r="AO146" i="3"/>
  <c r="AO215" i="3" s="1"/>
  <c r="AN29" i="12" s="1"/>
  <c r="AO147" i="3"/>
  <c r="AO216" i="3" s="1"/>
  <c r="AN30" i="12" s="1"/>
  <c r="AO148" i="3"/>
  <c r="AO217" i="3" s="1"/>
  <c r="AN32" i="12" s="1"/>
  <c r="AO150" i="3"/>
  <c r="AO219" i="3" s="1"/>
  <c r="AN39" i="12" s="1"/>
  <c r="AO149" i="3"/>
  <c r="AO218" i="3" s="1"/>
  <c r="AN38" i="12" s="1"/>
  <c r="AO151" i="3"/>
  <c r="AO220" i="3" s="1"/>
  <c r="AN40" i="12" s="1"/>
  <c r="AO153" i="3"/>
  <c r="AO222" i="3" s="1"/>
  <c r="AN35" i="12" s="1"/>
  <c r="AO152" i="3"/>
  <c r="AO221" i="3" s="1"/>
  <c r="AN34" i="12" s="1"/>
  <c r="AO143" i="3"/>
  <c r="AP144" i="3"/>
  <c r="AO141" i="3"/>
  <c r="AO37" i="2"/>
  <c r="AO196" i="3"/>
  <c r="AO274" i="3"/>
  <c r="AO142" i="3"/>
  <c r="AP145" i="3"/>
  <c r="AP214" i="3" s="1"/>
  <c r="AP147" i="3"/>
  <c r="AP216" i="3" s="1"/>
  <c r="AO30" i="12" s="1"/>
  <c r="AP146" i="3"/>
  <c r="AP215" i="3" s="1"/>
  <c r="AO29" i="12" s="1"/>
  <c r="AP148" i="3"/>
  <c r="AP217" i="3" s="1"/>
  <c r="AO32" i="12" s="1"/>
  <c r="AP151" i="3"/>
  <c r="AP220" i="3" s="1"/>
  <c r="AO40" i="12" s="1"/>
  <c r="AP153" i="3"/>
  <c r="AP222" i="3"/>
  <c r="AO35" i="12" s="1"/>
  <c r="AP149" i="3"/>
  <c r="AP218" i="3" s="1"/>
  <c r="AO38" i="12" s="1"/>
  <c r="AP150" i="3"/>
  <c r="AP219" i="3" s="1"/>
  <c r="AO39" i="12" s="1"/>
  <c r="AP152" i="3"/>
  <c r="AP221" i="3" s="1"/>
  <c r="AO34" i="12" s="1"/>
  <c r="AQ144" i="3"/>
  <c r="AP143" i="3"/>
  <c r="AP141" i="3"/>
  <c r="AP37" i="2"/>
  <c r="AP196" i="3"/>
  <c r="AP274" i="3"/>
  <c r="AP142" i="3"/>
  <c r="AQ145" i="3"/>
  <c r="AQ214" i="3"/>
  <c r="AQ146" i="3"/>
  <c r="AQ215" i="3" s="1"/>
  <c r="AP29" i="12" s="1"/>
  <c r="AQ147" i="3"/>
  <c r="AQ216" i="3" s="1"/>
  <c r="AP30" i="12" s="1"/>
  <c r="AQ149" i="3"/>
  <c r="AQ218" i="3" s="1"/>
  <c r="AP38" i="12" s="1"/>
  <c r="AQ148" i="3"/>
  <c r="AQ217" i="3" s="1"/>
  <c r="AP32" i="12" s="1"/>
  <c r="AQ151" i="3"/>
  <c r="AQ220" i="3" s="1"/>
  <c r="AP40" i="12" s="1"/>
  <c r="AQ150" i="3"/>
  <c r="AQ219" i="3" s="1"/>
  <c r="AP39" i="12" s="1"/>
  <c r="AQ152" i="3"/>
  <c r="AQ221" i="3" s="1"/>
  <c r="AP34" i="12" s="1"/>
  <c r="AQ153" i="3"/>
  <c r="AQ222" i="3" s="1"/>
  <c r="AP35" i="12" s="1"/>
  <c r="AR144" i="3"/>
  <c r="AQ143" i="3"/>
  <c r="AQ141" i="3"/>
  <c r="AQ37" i="2"/>
  <c r="AQ196" i="3"/>
  <c r="AQ274" i="3"/>
  <c r="AQ142" i="3"/>
  <c r="AR146" i="3"/>
  <c r="AR215" i="3" s="1"/>
  <c r="AQ29" i="12" s="1"/>
  <c r="AR145" i="3"/>
  <c r="AR214" i="3" s="1"/>
  <c r="AR147" i="3"/>
  <c r="AR216" i="3" s="1"/>
  <c r="AQ30" i="12" s="1"/>
  <c r="AR148" i="3"/>
  <c r="AR217" i="3" s="1"/>
  <c r="AQ32" i="12" s="1"/>
  <c r="AR149" i="3"/>
  <c r="AR218" i="3" s="1"/>
  <c r="AQ38" i="12" s="1"/>
  <c r="AR150" i="3"/>
  <c r="AR219" i="3"/>
  <c r="AQ39" i="12" s="1"/>
  <c r="AR151" i="3"/>
  <c r="AR220" i="3" s="1"/>
  <c r="AQ40" i="12" s="1"/>
  <c r="AR152" i="3"/>
  <c r="AR221" i="3" s="1"/>
  <c r="AQ34" i="12" s="1"/>
  <c r="AR153" i="3"/>
  <c r="AR222" i="3" s="1"/>
  <c r="AQ35" i="12" s="1"/>
  <c r="AS144" i="3"/>
  <c r="AR143" i="3"/>
  <c r="AR141" i="3"/>
  <c r="AR37" i="2"/>
  <c r="AR196" i="3"/>
  <c r="AR274" i="3"/>
  <c r="AR142" i="3"/>
  <c r="AS145" i="3"/>
  <c r="AS214" i="3"/>
  <c r="AS146" i="3"/>
  <c r="AS215" i="3" s="1"/>
  <c r="AR29" i="12" s="1"/>
  <c r="AS147" i="3"/>
  <c r="AS216" i="3" s="1"/>
  <c r="AR30" i="12" s="1"/>
  <c r="AS148" i="3"/>
  <c r="AS217" i="3"/>
  <c r="AR32" i="12" s="1"/>
  <c r="AS149" i="3"/>
  <c r="AS218" i="3" s="1"/>
  <c r="AR38" i="12" s="1"/>
  <c r="AR37" i="12" s="1"/>
  <c r="AS150" i="3"/>
  <c r="AS219" i="3" s="1"/>
  <c r="AR39" i="12" s="1"/>
  <c r="AS151" i="3"/>
  <c r="AS220" i="3" s="1"/>
  <c r="AR40" i="12" s="1"/>
  <c r="AS152" i="3"/>
  <c r="AS221" i="3"/>
  <c r="AR34" i="12" s="1"/>
  <c r="AS153" i="3"/>
  <c r="AS222" i="3" s="1"/>
  <c r="AR35" i="12" s="1"/>
  <c r="AS143" i="3"/>
  <c r="AS141" i="3"/>
  <c r="AT144" i="3"/>
  <c r="AS37" i="2"/>
  <c r="AS196" i="3"/>
  <c r="AS274" i="3"/>
  <c r="AS142" i="3"/>
  <c r="AT145" i="3"/>
  <c r="AT214" i="3" s="1"/>
  <c r="AT146" i="3"/>
  <c r="AT215" i="3"/>
  <c r="AS29" i="12" s="1"/>
  <c r="AT148" i="3"/>
  <c r="AT217" i="3" s="1"/>
  <c r="AS32" i="12" s="1"/>
  <c r="AT147" i="3"/>
  <c r="AT216" i="3" s="1"/>
  <c r="AS30" i="12" s="1"/>
  <c r="AT149" i="3"/>
  <c r="AT218" i="3" s="1"/>
  <c r="AS38" i="12" s="1"/>
  <c r="AT150" i="3"/>
  <c r="AT219" i="3"/>
  <c r="AS39" i="12" s="1"/>
  <c r="AT153" i="3"/>
  <c r="AT222" i="3" s="1"/>
  <c r="AS35" i="12" s="1"/>
  <c r="AT151" i="3"/>
  <c r="AT220" i="3" s="1"/>
  <c r="AS40" i="12" s="1"/>
  <c r="AT152" i="3"/>
  <c r="AT221" i="3" s="1"/>
  <c r="AS34" i="12" s="1"/>
  <c r="AU144" i="3"/>
  <c r="AT141" i="3"/>
  <c r="AT143" i="3"/>
  <c r="AT37" i="2"/>
  <c r="AT196" i="3"/>
  <c r="AT274" i="3"/>
  <c r="AT142" i="3"/>
  <c r="AU145" i="3"/>
  <c r="AU214" i="3" s="1"/>
  <c r="AU146" i="3"/>
  <c r="AU215" i="3" s="1"/>
  <c r="AT29" i="12" s="1"/>
  <c r="AU147" i="3"/>
  <c r="AU216" i="3" s="1"/>
  <c r="AT30" i="12" s="1"/>
  <c r="AU149" i="3"/>
  <c r="AU218" i="3"/>
  <c r="AT38" i="12"/>
  <c r="AU151" i="3"/>
  <c r="AU220" i="3" s="1"/>
  <c r="AT40" i="12" s="1"/>
  <c r="AU148" i="3"/>
  <c r="AU217" i="3"/>
  <c r="AT32" i="12" s="1"/>
  <c r="AU150" i="3"/>
  <c r="AU219" i="3" s="1"/>
  <c r="AT39" i="12" s="1"/>
  <c r="AU153" i="3"/>
  <c r="AU222" i="3" s="1"/>
  <c r="AT35" i="12" s="1"/>
  <c r="AU152" i="3"/>
  <c r="AU221" i="3" s="1"/>
  <c r="AT34" i="12" s="1"/>
  <c r="AV144" i="3"/>
  <c r="AU143" i="3"/>
  <c r="AU141" i="3"/>
  <c r="AU37" i="2"/>
  <c r="AU196" i="3"/>
  <c r="AU274" i="3"/>
  <c r="AU142" i="3"/>
  <c r="AV146" i="3"/>
  <c r="AV215" i="3" s="1"/>
  <c r="AU29" i="12" s="1"/>
  <c r="AV147" i="3"/>
  <c r="AV216" i="3"/>
  <c r="AU30" i="12" s="1"/>
  <c r="AV145" i="3"/>
  <c r="AV214" i="3"/>
  <c r="AV149" i="3"/>
  <c r="AV218" i="3" s="1"/>
  <c r="AU38" i="12" s="1"/>
  <c r="AV150" i="3"/>
  <c r="AV219" i="3" s="1"/>
  <c r="AU39" i="12" s="1"/>
  <c r="AV151" i="3"/>
  <c r="AV220" i="3" s="1"/>
  <c r="AU40" i="12" s="1"/>
  <c r="AV152" i="3"/>
  <c r="AV221" i="3" s="1"/>
  <c r="AU34" i="12" s="1"/>
  <c r="AV148" i="3"/>
  <c r="AV217" i="3" s="1"/>
  <c r="AU32" i="12" s="1"/>
  <c r="AV153" i="3"/>
  <c r="AV222" i="3" s="1"/>
  <c r="AU35" i="12" s="1"/>
  <c r="AW144" i="3"/>
  <c r="AV143" i="3"/>
  <c r="AV141" i="3"/>
  <c r="AV37" i="2"/>
  <c r="AV196" i="3"/>
  <c r="AV274" i="3"/>
  <c r="AV142" i="3"/>
  <c r="AW146" i="3"/>
  <c r="AW215" i="3"/>
  <c r="AV29" i="12" s="1"/>
  <c r="AW145" i="3"/>
  <c r="AW214" i="3" s="1"/>
  <c r="AW148" i="3"/>
  <c r="AW217" i="3" s="1"/>
  <c r="AV32" i="12" s="1"/>
  <c r="AW147" i="3"/>
  <c r="AW216" i="3" s="1"/>
  <c r="AV30" i="12" s="1"/>
  <c r="AW151" i="3"/>
  <c r="AW220" i="3" s="1"/>
  <c r="AV40" i="12" s="1"/>
  <c r="AW149" i="3"/>
  <c r="AW218" i="3" s="1"/>
  <c r="AV38" i="12" s="1"/>
  <c r="AW150" i="3"/>
  <c r="AW219" i="3" s="1"/>
  <c r="AV39" i="12" s="1"/>
  <c r="AW152" i="3"/>
  <c r="AW221" i="3" s="1"/>
  <c r="AV34" i="12" s="1"/>
  <c r="AW153" i="3"/>
  <c r="AW222" i="3" s="1"/>
  <c r="AV35" i="12" s="1"/>
  <c r="AW143" i="3"/>
  <c r="AW141" i="3"/>
  <c r="AX144" i="3"/>
  <c r="AW37" i="2"/>
  <c r="AW196" i="3"/>
  <c r="AW274" i="3"/>
  <c r="AW142" i="3"/>
  <c r="AX145" i="3"/>
  <c r="AX214" i="3" s="1"/>
  <c r="AX148" i="3"/>
  <c r="AX217" i="3" s="1"/>
  <c r="AW32" i="12" s="1"/>
  <c r="AX146" i="3"/>
  <c r="AX215" i="3" s="1"/>
  <c r="AW29" i="12" s="1"/>
  <c r="AX150" i="3"/>
  <c r="AX219" i="3" s="1"/>
  <c r="AW39" i="12" s="1"/>
  <c r="AX147" i="3"/>
  <c r="AX216" i="3" s="1"/>
  <c r="AW30" i="12" s="1"/>
  <c r="AX152" i="3"/>
  <c r="AX221" i="3" s="1"/>
  <c r="AW34" i="12" s="1"/>
  <c r="AX153" i="3"/>
  <c r="AX222" i="3" s="1"/>
  <c r="AW35" i="12" s="1"/>
  <c r="AX151" i="3"/>
  <c r="AX220" i="3" s="1"/>
  <c r="AW40" i="12" s="1"/>
  <c r="AX149" i="3"/>
  <c r="AX218" i="3" s="1"/>
  <c r="AW38" i="12" s="1"/>
  <c r="AY144" i="3"/>
  <c r="AX143" i="3"/>
  <c r="AX141" i="3"/>
  <c r="AX37" i="2"/>
  <c r="AX196" i="3"/>
  <c r="AX274" i="3"/>
  <c r="AX142" i="3"/>
  <c r="AY145" i="3"/>
  <c r="AY214" i="3" s="1"/>
  <c r="AY146" i="3"/>
  <c r="AY215" i="3" s="1"/>
  <c r="AX29" i="12" s="1"/>
  <c r="AY147" i="3"/>
  <c r="AY216" i="3" s="1"/>
  <c r="AX30" i="12" s="1"/>
  <c r="AY149" i="3"/>
  <c r="AY218" i="3" s="1"/>
  <c r="AX38" i="12" s="1"/>
  <c r="AY148" i="3"/>
  <c r="AY217" i="3" s="1"/>
  <c r="AX32" i="12" s="1"/>
  <c r="AY150" i="3"/>
  <c r="AY219" i="3" s="1"/>
  <c r="AX39" i="12" s="1"/>
  <c r="AY151" i="3"/>
  <c r="AY220" i="3" s="1"/>
  <c r="AX40" i="12" s="1"/>
  <c r="AY153" i="3"/>
  <c r="AY222" i="3" s="1"/>
  <c r="AX35" i="12" s="1"/>
  <c r="AY152" i="3"/>
  <c r="AY221" i="3"/>
  <c r="AX34" i="12" s="1"/>
  <c r="AZ144" i="3"/>
  <c r="AY143" i="3"/>
  <c r="AY141" i="3"/>
  <c r="AY37" i="2"/>
  <c r="AY196" i="3"/>
  <c r="AY274" i="3"/>
  <c r="AY142" i="3"/>
  <c r="AZ146" i="3"/>
  <c r="AZ215" i="3" s="1"/>
  <c r="AY29" i="12" s="1"/>
  <c r="AZ145" i="3"/>
  <c r="AZ214" i="3" s="1"/>
  <c r="AZ147" i="3"/>
  <c r="AZ216" i="3"/>
  <c r="AY30" i="12" s="1"/>
  <c r="AZ149" i="3"/>
  <c r="AZ218" i="3" s="1"/>
  <c r="AY38" i="12" s="1"/>
  <c r="AZ150" i="3"/>
  <c r="AZ219" i="3"/>
  <c r="AY39" i="12" s="1"/>
  <c r="AZ151" i="3"/>
  <c r="AZ220" i="3" s="1"/>
  <c r="AY40" i="12" s="1"/>
  <c r="AZ152" i="3"/>
  <c r="AZ221" i="3"/>
  <c r="AY34" i="12" s="1"/>
  <c r="AZ148" i="3"/>
  <c r="AZ217" i="3" s="1"/>
  <c r="AY32" i="12" s="1"/>
  <c r="AZ153" i="3"/>
  <c r="AZ222" i="3"/>
  <c r="AY35" i="12" s="1"/>
  <c r="AZ143" i="3"/>
  <c r="AZ141" i="3"/>
  <c r="BA144" i="3"/>
  <c r="AZ37" i="2"/>
  <c r="AZ196" i="3"/>
  <c r="AZ274" i="3"/>
  <c r="AZ142" i="3"/>
  <c r="BA146" i="3"/>
  <c r="BA215" i="3" s="1"/>
  <c r="AZ29" i="12" s="1"/>
  <c r="BA145" i="3"/>
  <c r="BA214" i="3" s="1"/>
  <c r="BA147" i="3"/>
  <c r="BA216" i="3" s="1"/>
  <c r="AZ30" i="12" s="1"/>
  <c r="BA148" i="3"/>
  <c r="BA217" i="3" s="1"/>
  <c r="AZ32" i="12" s="1"/>
  <c r="BA149" i="3"/>
  <c r="BA218" i="3" s="1"/>
  <c r="AZ38" i="12" s="1"/>
  <c r="BA151" i="3"/>
  <c r="BA220" i="3" s="1"/>
  <c r="AZ40" i="12" s="1"/>
  <c r="BA150" i="3"/>
  <c r="BA219" i="3"/>
  <c r="AZ39" i="12" s="1"/>
  <c r="BA152" i="3"/>
  <c r="BA221" i="3" s="1"/>
  <c r="AZ34" i="12" s="1"/>
  <c r="BA153" i="3"/>
  <c r="BA222" i="3" s="1"/>
  <c r="AZ35" i="12" s="1"/>
  <c r="BA143" i="3"/>
  <c r="BB144" i="3"/>
  <c r="BA141" i="3"/>
  <c r="BA37" i="2"/>
  <c r="BA196" i="3"/>
  <c r="BA274" i="3"/>
  <c r="BA142" i="3"/>
  <c r="BB145" i="3"/>
  <c r="BB214" i="3" s="1"/>
  <c r="BB146" i="3"/>
  <c r="BB215" i="3" s="1"/>
  <c r="BA29" i="12" s="1"/>
  <c r="BB148" i="3"/>
  <c r="BB217" i="3" s="1"/>
  <c r="BA32" i="12" s="1"/>
  <c r="BB147" i="3"/>
  <c r="BB216" i="3" s="1"/>
  <c r="BA30" i="12" s="1"/>
  <c r="BB149" i="3"/>
  <c r="BB218" i="3" s="1"/>
  <c r="BA38" i="12" s="1"/>
  <c r="BB151" i="3"/>
  <c r="BB220" i="3" s="1"/>
  <c r="BA40" i="12" s="1"/>
  <c r="BB153" i="3"/>
  <c r="BB222" i="3" s="1"/>
  <c r="BA35" i="12" s="1"/>
  <c r="BB150" i="3"/>
  <c r="BB219" i="3" s="1"/>
  <c r="BA39" i="12" s="1"/>
  <c r="BB152" i="3"/>
  <c r="BB221" i="3"/>
  <c r="BA34" i="12" s="1"/>
  <c r="BC144" i="3"/>
  <c r="BB143" i="3"/>
  <c r="BB141" i="3"/>
  <c r="BB37" i="2"/>
  <c r="BB196" i="3"/>
  <c r="BB274" i="3"/>
  <c r="BB142" i="3"/>
  <c r="BC145" i="3"/>
  <c r="BC214" i="3" s="1"/>
  <c r="BC146" i="3"/>
  <c r="BC215" i="3" s="1"/>
  <c r="BB29" i="12" s="1"/>
  <c r="BC148" i="3"/>
  <c r="BC217" i="3"/>
  <c r="BB32" i="12" s="1"/>
  <c r="BC149" i="3"/>
  <c r="BC218" i="3" s="1"/>
  <c r="BB38" i="12" s="1"/>
  <c r="BC147" i="3"/>
  <c r="BC216" i="3" s="1"/>
  <c r="BB30" i="12" s="1"/>
  <c r="BC150" i="3"/>
  <c r="BC219" i="3" s="1"/>
  <c r="BB39" i="12" s="1"/>
  <c r="BC151" i="3"/>
  <c r="BC220" i="3"/>
  <c r="BB40" i="12" s="1"/>
  <c r="BC152" i="3"/>
  <c r="BC221" i="3" s="1"/>
  <c r="BB34" i="12" s="1"/>
  <c r="BC153" i="3"/>
  <c r="BC222" i="3" s="1"/>
  <c r="BB35" i="12" s="1"/>
  <c r="BC141" i="3"/>
  <c r="BD144" i="3"/>
  <c r="BC143" i="3"/>
  <c r="BC37" i="2"/>
  <c r="BC196" i="3"/>
  <c r="BC274" i="3"/>
  <c r="BC142" i="3"/>
  <c r="BD145" i="3"/>
  <c r="BD214" i="3" s="1"/>
  <c r="BD146" i="3"/>
  <c r="BD215" i="3" s="1"/>
  <c r="BC29" i="12" s="1"/>
  <c r="BD147" i="3"/>
  <c r="BD216" i="3" s="1"/>
  <c r="BC30" i="12" s="1"/>
  <c r="BD148" i="3"/>
  <c r="BD217" i="3" s="1"/>
  <c r="BC32" i="12" s="1"/>
  <c r="BD149" i="3"/>
  <c r="BD218" i="3" s="1"/>
  <c r="BC38" i="12" s="1"/>
  <c r="BD150" i="3"/>
  <c r="BD219" i="3" s="1"/>
  <c r="BC39" i="12" s="1"/>
  <c r="BD151" i="3"/>
  <c r="BD220" i="3"/>
  <c r="BC40" i="12" s="1"/>
  <c r="BD152" i="3"/>
  <c r="BD221" i="3" s="1"/>
  <c r="BC34" i="12" s="1"/>
  <c r="BD153" i="3"/>
  <c r="BD222" i="3" s="1"/>
  <c r="BC35" i="12" s="1"/>
  <c r="BE144" i="3"/>
  <c r="BD143" i="3"/>
  <c r="BD141" i="3"/>
  <c r="BD37" i="2"/>
  <c r="BD196" i="3"/>
  <c r="BD274" i="3"/>
  <c r="BD142" i="3"/>
  <c r="BE145" i="3"/>
  <c r="BE214" i="3" s="1"/>
  <c r="BE146" i="3"/>
  <c r="BE215" i="3" s="1"/>
  <c r="BD29" i="12" s="1"/>
  <c r="BE147" i="3"/>
  <c r="BE216" i="3" s="1"/>
  <c r="BD30" i="12" s="1"/>
  <c r="BE150" i="3"/>
  <c r="BE219" i="3" s="1"/>
  <c r="BD39" i="12" s="1"/>
  <c r="BE149" i="3"/>
  <c r="BE218" i="3"/>
  <c r="BD38" i="12" s="1"/>
  <c r="BE151" i="3"/>
  <c r="BE220" i="3" s="1"/>
  <c r="BD40" i="12" s="1"/>
  <c r="BE148" i="3"/>
  <c r="BE217" i="3" s="1"/>
  <c r="BD32" i="12" s="1"/>
  <c r="BE153" i="3"/>
  <c r="BE222" i="3" s="1"/>
  <c r="BD35" i="12" s="1"/>
  <c r="BE152" i="3"/>
  <c r="BE221" i="3" s="1"/>
  <c r="BD34" i="12" s="1"/>
  <c r="BE143" i="3"/>
  <c r="BE141" i="3"/>
  <c r="BF144" i="3"/>
  <c r="BE37" i="2"/>
  <c r="BE196" i="3"/>
  <c r="BE274" i="3"/>
  <c r="BE142" i="3"/>
  <c r="BF145" i="3"/>
  <c r="BF214" i="3" s="1"/>
  <c r="BF147" i="3"/>
  <c r="BF216" i="3" s="1"/>
  <c r="BE30" i="12" s="1"/>
  <c r="BF148" i="3"/>
  <c r="BF217" i="3"/>
  <c r="BE32" i="12" s="1"/>
  <c r="BF146" i="3"/>
  <c r="BF215" i="3" s="1"/>
  <c r="BE29" i="12" s="1"/>
  <c r="BF151" i="3"/>
  <c r="BF220" i="3"/>
  <c r="BE40" i="12" s="1"/>
  <c r="BF149" i="3"/>
  <c r="BF218" i="3" s="1"/>
  <c r="BE38" i="12" s="1"/>
  <c r="BF150" i="3"/>
  <c r="BF219" i="3"/>
  <c r="BE39" i="12" s="1"/>
  <c r="BF153" i="3"/>
  <c r="BF222" i="3" s="1"/>
  <c r="BE35" i="12" s="1"/>
  <c r="BF152" i="3"/>
  <c r="BF221" i="3"/>
  <c r="BE34" i="12" s="1"/>
  <c r="BF141" i="3"/>
  <c r="BG144" i="3"/>
  <c r="BF143" i="3"/>
  <c r="BF37" i="2"/>
  <c r="BF196" i="3"/>
  <c r="BF274" i="3"/>
  <c r="BF142" i="3"/>
  <c r="BG146" i="3"/>
  <c r="BG215" i="3" s="1"/>
  <c r="BF29" i="12" s="1"/>
  <c r="BG147" i="3"/>
  <c r="BG216" i="3" s="1"/>
  <c r="BF30" i="12" s="1"/>
  <c r="BG145" i="3"/>
  <c r="BG214" i="3" s="1"/>
  <c r="BG149" i="3"/>
  <c r="BG218" i="3" s="1"/>
  <c r="BF38" i="12" s="1"/>
  <c r="BG148" i="3"/>
  <c r="BG217" i="3"/>
  <c r="BF32" i="12" s="1"/>
  <c r="BG151" i="3"/>
  <c r="BG220" i="3" s="1"/>
  <c r="BF40" i="12" s="1"/>
  <c r="BG150" i="3"/>
  <c r="BG219" i="3"/>
  <c r="BF39" i="12" s="1"/>
  <c r="BG152" i="3"/>
  <c r="BG221" i="3" s="1"/>
  <c r="BF34" i="12" s="1"/>
  <c r="BG153" i="3"/>
  <c r="BG222" i="3"/>
  <c r="BF35" i="12" s="1"/>
  <c r="BH144" i="3"/>
  <c r="BG143" i="3"/>
  <c r="BG141" i="3"/>
  <c r="BG37" i="2"/>
  <c r="BG196" i="3"/>
  <c r="BG274" i="3"/>
  <c r="BG142" i="3"/>
  <c r="BH146" i="3"/>
  <c r="BH215" i="3" s="1"/>
  <c r="BH147" i="3"/>
  <c r="BH216" i="3" s="1"/>
  <c r="BG30" i="12" s="1"/>
  <c r="BH148" i="3"/>
  <c r="BH217" i="3" s="1"/>
  <c r="BG32" i="12" s="1"/>
  <c r="BH145" i="3"/>
  <c r="BH214" i="3" s="1"/>
  <c r="BH149" i="3"/>
  <c r="BH218" i="3" s="1"/>
  <c r="BG38" i="12" s="1"/>
  <c r="BH150" i="3"/>
  <c r="BH219" i="3" s="1"/>
  <c r="BG39" i="12" s="1"/>
  <c r="BH151" i="3"/>
  <c r="BH220" i="3" s="1"/>
  <c r="BG40" i="12" s="1"/>
  <c r="BH152" i="3"/>
  <c r="BH221" i="3" s="1"/>
  <c r="BG34" i="12" s="1"/>
  <c r="BH153" i="3"/>
  <c r="BH222" i="3" s="1"/>
  <c r="BG35" i="12" s="1"/>
  <c r="BI144" i="3"/>
  <c r="BH143" i="3"/>
  <c r="BH141" i="3"/>
  <c r="BH37" i="2"/>
  <c r="BH196" i="3"/>
  <c r="BH274" i="3"/>
  <c r="BH142" i="3"/>
  <c r="BI145" i="3"/>
  <c r="BI214" i="3" s="1"/>
  <c r="BI146" i="3"/>
  <c r="BI215" i="3" s="1"/>
  <c r="BH29" i="12" s="1"/>
  <c r="BI147" i="3"/>
  <c r="BI216" i="3"/>
  <c r="BH30" i="12" s="1"/>
  <c r="BI148" i="3"/>
  <c r="BI217" i="3" s="1"/>
  <c r="BH32" i="12" s="1"/>
  <c r="BI149" i="3"/>
  <c r="BI218" i="3"/>
  <c r="BH38" i="12" s="1"/>
  <c r="BI150" i="3"/>
  <c r="BI219" i="3" s="1"/>
  <c r="BH39" i="12" s="1"/>
  <c r="BI152" i="3"/>
  <c r="BI221" i="3"/>
  <c r="BH34" i="12" s="1"/>
  <c r="BI151" i="3"/>
  <c r="BI220" i="3" s="1"/>
  <c r="BH40" i="12" s="1"/>
  <c r="BI153" i="3"/>
  <c r="BI222" i="3"/>
  <c r="BH35" i="12" s="1"/>
  <c r="BI141" i="3"/>
  <c r="BI143" i="3"/>
  <c r="BJ144" i="3"/>
  <c r="BI37" i="2"/>
  <c r="BI196" i="3"/>
  <c r="BI274" i="3"/>
  <c r="BI142" i="3"/>
  <c r="BJ145" i="3"/>
  <c r="BJ214" i="3" s="1"/>
  <c r="BJ146" i="3"/>
  <c r="BJ215" i="3" s="1"/>
  <c r="BI29" i="12" s="1"/>
  <c r="BJ148" i="3"/>
  <c r="BJ217" i="3" s="1"/>
  <c r="BI32" i="12" s="1"/>
  <c r="BJ147" i="3"/>
  <c r="BJ216" i="3" s="1"/>
  <c r="BI30" i="12" s="1"/>
  <c r="BJ149" i="3"/>
  <c r="BJ218" i="3"/>
  <c r="BI38" i="12" s="1"/>
  <c r="BJ150" i="3"/>
  <c r="BJ219" i="3" s="1"/>
  <c r="BI39" i="12" s="1"/>
  <c r="BJ153" i="3"/>
  <c r="BJ222" i="3" s="1"/>
  <c r="BI35" i="12" s="1"/>
  <c r="BJ151" i="3"/>
  <c r="BJ220" i="3" s="1"/>
  <c r="BI40" i="12" s="1"/>
  <c r="BJ152" i="3"/>
  <c r="BJ221" i="3"/>
  <c r="BI34" i="12" s="1"/>
  <c r="BK144" i="3"/>
  <c r="BJ143" i="3"/>
  <c r="BJ141" i="3"/>
  <c r="BJ37" i="2"/>
  <c r="BJ196" i="3"/>
  <c r="BJ274" i="3"/>
  <c r="BJ142" i="3"/>
  <c r="BK145" i="3"/>
  <c r="BK214" i="3" s="1"/>
  <c r="BK146" i="3"/>
  <c r="BK215" i="3" s="1"/>
  <c r="BJ29" i="12" s="1"/>
  <c r="BK147" i="3"/>
  <c r="BK216" i="3" s="1"/>
  <c r="BJ30" i="12" s="1"/>
  <c r="BK149" i="3"/>
  <c r="BK218" i="3" s="1"/>
  <c r="BJ38" i="12" s="1"/>
  <c r="BK148" i="3"/>
  <c r="BK217" i="3" s="1"/>
  <c r="BJ32" i="12" s="1"/>
  <c r="BK151" i="3"/>
  <c r="BK220" i="3" s="1"/>
  <c r="BJ40" i="12" s="1"/>
  <c r="BK150" i="3"/>
  <c r="BK219" i="3" s="1"/>
  <c r="BJ39" i="12" s="1"/>
  <c r="BK152" i="3"/>
  <c r="BK221" i="3" s="1"/>
  <c r="BJ34" i="12" s="1"/>
  <c r="BK153" i="3"/>
  <c r="BK222" i="3" s="1"/>
  <c r="BJ35" i="12" s="1"/>
  <c r="BL144" i="3"/>
  <c r="BK143" i="3"/>
  <c r="BK141" i="3"/>
  <c r="BK37" i="2"/>
  <c r="BK196" i="3"/>
  <c r="BK274" i="3"/>
  <c r="BK142" i="3"/>
  <c r="BL146" i="3"/>
  <c r="BL215" i="3" s="1"/>
  <c r="BL145" i="3"/>
  <c r="BL214" i="3" s="1"/>
  <c r="BL147" i="3"/>
  <c r="BL216" i="3" s="1"/>
  <c r="BK30" i="12" s="1"/>
  <c r="BL149" i="3"/>
  <c r="BL218" i="3" s="1"/>
  <c r="BK38" i="12" s="1"/>
  <c r="BL150" i="3"/>
  <c r="BL219" i="3" s="1"/>
  <c r="BK39" i="12" s="1"/>
  <c r="BL151" i="3"/>
  <c r="BL220" i="3" s="1"/>
  <c r="BK40" i="12" s="1"/>
  <c r="BL152" i="3"/>
  <c r="BL221" i="3" s="1"/>
  <c r="BK34" i="12" s="1"/>
  <c r="BL148" i="3"/>
  <c r="BL217" i="3" s="1"/>
  <c r="BK32" i="12" s="1"/>
  <c r="BL153" i="3"/>
  <c r="BL222" i="3"/>
  <c r="BK35" i="12" s="1"/>
  <c r="BM144" i="3"/>
  <c r="BL143" i="3"/>
  <c r="BL141" i="3"/>
  <c r="BL37" i="2"/>
  <c r="BL196" i="3"/>
  <c r="BL274" i="3"/>
  <c r="BL142" i="3"/>
  <c r="BM146" i="3"/>
  <c r="BM215" i="3" s="1"/>
  <c r="BM145" i="3"/>
  <c r="BM214" i="3"/>
  <c r="BM148" i="3"/>
  <c r="BM217" i="3"/>
  <c r="BL32" i="12" s="1"/>
  <c r="BM151" i="3"/>
  <c r="BM220" i="3" s="1"/>
  <c r="BL40" i="12" s="1"/>
  <c r="BM147" i="3"/>
  <c r="BM216" i="3" s="1"/>
  <c r="BL30" i="12" s="1"/>
  <c r="BM149" i="3"/>
  <c r="BM218" i="3" s="1"/>
  <c r="BL38" i="12" s="1"/>
  <c r="BM150" i="3"/>
  <c r="BM219" i="3"/>
  <c r="BL39" i="12" s="1"/>
  <c r="BM152" i="3"/>
  <c r="BM221" i="3" s="1"/>
  <c r="BL34" i="12" s="1"/>
  <c r="BM153" i="3"/>
  <c r="BM222" i="3" s="1"/>
  <c r="BL35" i="12" s="1"/>
  <c r="BN144" i="3"/>
  <c r="BM143" i="3"/>
  <c r="BM141" i="3"/>
  <c r="BM37" i="2"/>
  <c r="BM196" i="3"/>
  <c r="BM274" i="3"/>
  <c r="BM142" i="3"/>
  <c r="BN145" i="3"/>
  <c r="BN214" i="3" s="1"/>
  <c r="BN146" i="3"/>
  <c r="BN215" i="3" s="1"/>
  <c r="BM29" i="12" s="1"/>
  <c r="BN147" i="3"/>
  <c r="BN216" i="3"/>
  <c r="BM30" i="12" s="1"/>
  <c r="BN148" i="3"/>
  <c r="BN217" i="3" s="1"/>
  <c r="BM32" i="12" s="1"/>
  <c r="BN150" i="3"/>
  <c r="BN219" i="3"/>
  <c r="BM39" i="12" s="1"/>
  <c r="BN151" i="3"/>
  <c r="BN220" i="3" s="1"/>
  <c r="BM40" i="12" s="1"/>
  <c r="BN152" i="3"/>
  <c r="BN221" i="3"/>
  <c r="BM34" i="12" s="1"/>
  <c r="BN153" i="3"/>
  <c r="BN222" i="3" s="1"/>
  <c r="BM35" i="12" s="1"/>
  <c r="BN149" i="3"/>
  <c r="BN218" i="3"/>
  <c r="BM38" i="12" s="1"/>
  <c r="BO144" i="3"/>
  <c r="BN143" i="3"/>
  <c r="BN141" i="3"/>
  <c r="BN37" i="2"/>
  <c r="BN196" i="3"/>
  <c r="BN274" i="3"/>
  <c r="BN142" i="3"/>
  <c r="BO145" i="3"/>
  <c r="BO214" i="3" s="1"/>
  <c r="BO146" i="3"/>
  <c r="BO215" i="3" s="1"/>
  <c r="BN29" i="12" s="1"/>
  <c r="BO147" i="3"/>
  <c r="BO216" i="3"/>
  <c r="BN30" i="12" s="1"/>
  <c r="BO149" i="3"/>
  <c r="BO218" i="3" s="1"/>
  <c r="BN38" i="12" s="1"/>
  <c r="BO148" i="3"/>
  <c r="BO217" i="3"/>
  <c r="BN32" i="12" s="1"/>
  <c r="BO150" i="3"/>
  <c r="BO219" i="3" s="1"/>
  <c r="BN39" i="12" s="1"/>
  <c r="BO151" i="3"/>
  <c r="BO220" i="3"/>
  <c r="BN40" i="12" s="1"/>
  <c r="BO152" i="3"/>
  <c r="BO221" i="3" s="1"/>
  <c r="BN34" i="12" s="1"/>
  <c r="BO153" i="3"/>
  <c r="BO222" i="3"/>
  <c r="BN35" i="12" s="1"/>
  <c r="BP144" i="3"/>
  <c r="BO141" i="3"/>
  <c r="BO143" i="3"/>
  <c r="BO37" i="2"/>
  <c r="BO196" i="3"/>
  <c r="BO274" i="3"/>
  <c r="BO142" i="3"/>
  <c r="BP146" i="3"/>
  <c r="BP215" i="3" s="1"/>
  <c r="BP145" i="3"/>
  <c r="BP214" i="3" s="1"/>
  <c r="BP147" i="3"/>
  <c r="BP216" i="3"/>
  <c r="BO30" i="12" s="1"/>
  <c r="BP149" i="3"/>
  <c r="BP218" i="3" s="1"/>
  <c r="BO38" i="12" s="1"/>
  <c r="BP150" i="3"/>
  <c r="BP219" i="3"/>
  <c r="BO39" i="12" s="1"/>
  <c r="BP151" i="3"/>
  <c r="BP220" i="3" s="1"/>
  <c r="BO40" i="12" s="1"/>
  <c r="BP148" i="3"/>
  <c r="BP217" i="3"/>
  <c r="BO32" i="12" s="1"/>
  <c r="BP153" i="3"/>
  <c r="BP222" i="3" s="1"/>
  <c r="BO35" i="12" s="1"/>
  <c r="BP152" i="3"/>
  <c r="BP221" i="3"/>
  <c r="BO34" i="12" s="1"/>
  <c r="BQ144" i="3"/>
  <c r="BP143" i="3"/>
  <c r="BP141" i="3"/>
  <c r="BP37" i="2"/>
  <c r="BP196" i="3"/>
  <c r="BP274" i="3"/>
  <c r="BP142" i="3"/>
  <c r="BQ146" i="3"/>
  <c r="BQ215" i="3" s="1"/>
  <c r="BP29" i="12" s="1"/>
  <c r="BQ147" i="3"/>
  <c r="BQ216" i="3"/>
  <c r="BP30" i="12" s="1"/>
  <c r="BQ145" i="3"/>
  <c r="BQ214" i="3" s="1"/>
  <c r="BQ148" i="3"/>
  <c r="BQ217" i="3" s="1"/>
  <c r="BP32" i="12" s="1"/>
  <c r="BQ149" i="3"/>
  <c r="BQ218" i="3" s="1"/>
  <c r="BP38" i="12" s="1"/>
  <c r="BQ151" i="3"/>
  <c r="BQ220" i="3" s="1"/>
  <c r="BP40" i="12" s="1"/>
  <c r="BQ150" i="3"/>
  <c r="BQ219" i="3" s="1"/>
  <c r="BP39" i="12" s="1"/>
  <c r="BQ152" i="3"/>
  <c r="BQ221" i="3" s="1"/>
  <c r="BP34" i="12" s="1"/>
  <c r="BQ153" i="3"/>
  <c r="BQ222" i="3" s="1"/>
  <c r="BP35" i="12" s="1"/>
  <c r="BQ143" i="3"/>
  <c r="BR144" i="3"/>
  <c r="BQ141" i="3"/>
  <c r="BQ37" i="2"/>
  <c r="BQ196" i="3"/>
  <c r="BQ274" i="3"/>
  <c r="BQ142" i="3"/>
  <c r="BR145" i="3"/>
  <c r="BR214" i="3" s="1"/>
  <c r="BR146" i="3"/>
  <c r="BR215" i="3" s="1"/>
  <c r="BQ29" i="12" s="1"/>
  <c r="BR148" i="3"/>
  <c r="BR217" i="3" s="1"/>
  <c r="BQ32" i="12" s="1"/>
  <c r="BR147" i="3"/>
  <c r="BR216" i="3" s="1"/>
  <c r="BQ30" i="12" s="1"/>
  <c r="BR149" i="3"/>
  <c r="BR218" i="3"/>
  <c r="BQ38" i="12" s="1"/>
  <c r="BR151" i="3"/>
  <c r="BR220" i="3" s="1"/>
  <c r="BQ40" i="12" s="1"/>
  <c r="BR152" i="3"/>
  <c r="BR221" i="3" s="1"/>
  <c r="BQ34" i="12" s="1"/>
  <c r="BR153" i="3"/>
  <c r="BR222" i="3" s="1"/>
  <c r="BQ35" i="12" s="1"/>
  <c r="BR150" i="3"/>
  <c r="BR219" i="3"/>
  <c r="BQ39" i="12" s="1"/>
  <c r="BS144" i="3"/>
  <c r="BR143" i="3"/>
  <c r="BR141" i="3"/>
  <c r="BR37" i="2"/>
  <c r="BR196" i="3"/>
  <c r="BR274" i="3"/>
  <c r="BR142" i="3"/>
  <c r="BS146" i="3"/>
  <c r="BS215" i="3" s="1"/>
  <c r="BS145" i="3"/>
  <c r="BS214" i="3" s="1"/>
  <c r="BS147" i="3"/>
  <c r="BS216" i="3"/>
  <c r="BR30" i="12" s="1"/>
  <c r="BS148" i="3"/>
  <c r="BS217" i="3" s="1"/>
  <c r="BR32" i="12" s="1"/>
  <c r="BS149" i="3"/>
  <c r="BS218" i="3" s="1"/>
  <c r="BR38" i="12" s="1"/>
  <c r="BS150" i="3"/>
  <c r="BS219" i="3" s="1"/>
  <c r="BR39" i="12" s="1"/>
  <c r="BS151" i="3"/>
  <c r="BS220" i="3"/>
  <c r="BR40" i="12" s="1"/>
  <c r="BS153" i="3"/>
  <c r="BS222" i="3" s="1"/>
  <c r="BR35" i="12" s="1"/>
  <c r="BS152" i="3"/>
  <c r="BS221" i="3" s="1"/>
  <c r="BR34" i="12" s="1"/>
  <c r="BT144" i="3"/>
  <c r="BS143" i="3"/>
  <c r="BS141" i="3"/>
  <c r="BS37" i="2"/>
  <c r="BS196" i="3"/>
  <c r="BS274" i="3"/>
  <c r="BS142" i="3"/>
  <c r="BT145" i="3"/>
  <c r="BT214" i="3" s="1"/>
  <c r="BT146" i="3"/>
  <c r="BT215" i="3" s="1"/>
  <c r="BS29" i="12" s="1"/>
  <c r="BT147" i="3"/>
  <c r="BT216" i="3"/>
  <c r="BS30" i="12" s="1"/>
  <c r="BT148" i="3"/>
  <c r="BT217" i="3" s="1"/>
  <c r="BS32" i="12" s="1"/>
  <c r="BT149" i="3"/>
  <c r="BT218" i="3"/>
  <c r="BS38" i="12" s="1"/>
  <c r="BT150" i="3"/>
  <c r="BT219" i="3" s="1"/>
  <c r="BS39" i="12" s="1"/>
  <c r="BT151" i="3"/>
  <c r="BT220" i="3"/>
  <c r="BS40" i="12" s="1"/>
  <c r="BT152" i="3"/>
  <c r="BT221" i="3" s="1"/>
  <c r="BS34" i="12" s="1"/>
  <c r="BT153" i="3"/>
  <c r="BT222" i="3"/>
  <c r="BS35" i="12" s="1"/>
  <c r="BU144" i="3"/>
  <c r="BT143" i="3"/>
  <c r="BT141" i="3"/>
  <c r="BT37" i="2"/>
  <c r="BT196" i="3"/>
  <c r="BT274" i="3"/>
  <c r="BT142" i="3"/>
  <c r="BU145" i="3"/>
  <c r="BU214" i="3" s="1"/>
  <c r="BU146" i="3"/>
  <c r="BU215" i="3" s="1"/>
  <c r="BT29" i="12" s="1"/>
  <c r="BU147" i="3"/>
  <c r="BU216" i="3" s="1"/>
  <c r="BT30" i="12" s="1"/>
  <c r="BU150" i="3"/>
  <c r="BU219" i="3" s="1"/>
  <c r="BT39" i="12" s="1"/>
  <c r="BU148" i="3"/>
  <c r="BU217" i="3" s="1"/>
  <c r="BT32" i="12" s="1"/>
  <c r="BU149" i="3"/>
  <c r="BU218" i="3" s="1"/>
  <c r="BT38" i="12" s="1"/>
  <c r="BU151" i="3"/>
  <c r="BU220" i="3" s="1"/>
  <c r="BT40" i="12" s="1"/>
  <c r="BU152" i="3"/>
  <c r="BU221" i="3" s="1"/>
  <c r="BT34" i="12" s="1"/>
  <c r="BU153" i="3"/>
  <c r="BU222" i="3" s="1"/>
  <c r="BT35" i="12" s="1"/>
  <c r="BV144" i="3"/>
  <c r="BU141" i="3"/>
  <c r="BU143" i="3"/>
  <c r="BU37" i="2"/>
  <c r="BU196" i="3"/>
  <c r="BU274" i="3"/>
  <c r="BU142" i="3"/>
  <c r="BV145" i="3"/>
  <c r="BV214" i="3" s="1"/>
  <c r="BV147" i="3"/>
  <c r="BV216" i="3" s="1"/>
  <c r="BU30" i="12" s="1"/>
  <c r="BV148" i="3"/>
  <c r="BV217" i="3"/>
  <c r="BU32" i="12" s="1"/>
  <c r="BV146" i="3"/>
  <c r="BV215" i="3" s="1"/>
  <c r="BU29" i="12" s="1"/>
  <c r="BV151" i="3"/>
  <c r="BV220" i="3"/>
  <c r="BU40" i="12" s="1"/>
  <c r="BV152" i="3"/>
  <c r="BV221" i="3" s="1"/>
  <c r="BU34" i="12" s="1"/>
  <c r="BV153" i="3"/>
  <c r="BV222" i="3"/>
  <c r="BU35" i="12" s="1"/>
  <c r="BV149" i="3"/>
  <c r="BV218" i="3" s="1"/>
  <c r="BU38" i="12" s="1"/>
  <c r="BV150" i="3"/>
  <c r="BV219" i="3" s="1"/>
  <c r="BU39" i="12" s="1"/>
  <c r="BV141" i="3"/>
  <c r="BV143" i="3"/>
  <c r="BW144" i="3"/>
  <c r="BV37" i="2"/>
  <c r="BV196" i="3"/>
  <c r="BV274" i="3"/>
  <c r="BV142" i="3"/>
  <c r="BW145" i="3"/>
  <c r="BW214" i="3" s="1"/>
  <c r="BW147" i="3"/>
  <c r="BW216" i="3" s="1"/>
  <c r="BV30" i="12" s="1"/>
  <c r="BW149" i="3"/>
  <c r="BW218" i="3"/>
  <c r="BV38" i="12" s="1"/>
  <c r="BW146" i="3"/>
  <c r="BW215" i="3" s="1"/>
  <c r="BV29" i="12" s="1"/>
  <c r="BW148" i="3"/>
  <c r="BW217" i="3" s="1"/>
  <c r="BV32" i="12" s="1"/>
  <c r="BW151" i="3"/>
  <c r="BW220" i="3" s="1"/>
  <c r="BV40" i="12" s="1"/>
  <c r="BW150" i="3"/>
  <c r="BW219" i="3" s="1"/>
  <c r="BV39" i="12" s="1"/>
  <c r="BW152" i="3"/>
  <c r="BW221" i="3" s="1"/>
  <c r="BV34" i="12" s="1"/>
  <c r="BW153" i="3"/>
  <c r="BW222" i="3" s="1"/>
  <c r="BV35" i="12" s="1"/>
  <c r="BW143" i="3"/>
  <c r="BW141" i="3"/>
  <c r="BX144" i="3"/>
  <c r="BW37" i="2"/>
  <c r="BW196" i="3"/>
  <c r="BW274" i="3"/>
  <c r="BW142" i="3"/>
  <c r="BX146" i="3"/>
  <c r="BX215" i="3" s="1"/>
  <c r="BX145" i="3"/>
  <c r="BX214" i="3"/>
  <c r="BX147" i="3"/>
  <c r="BX216" i="3" s="1"/>
  <c r="BW30" i="12" s="1"/>
  <c r="BX148" i="3"/>
  <c r="BX217" i="3" s="1"/>
  <c r="BW32" i="12" s="1"/>
  <c r="BX149" i="3"/>
  <c r="BX218" i="3" s="1"/>
  <c r="BW38" i="12" s="1"/>
  <c r="BX150" i="3"/>
  <c r="BX219" i="3" s="1"/>
  <c r="BW39" i="12" s="1"/>
  <c r="BX151" i="3"/>
  <c r="BX220" i="3" s="1"/>
  <c r="BW40" i="12" s="1"/>
  <c r="BX152" i="3"/>
  <c r="BX221" i="3" s="1"/>
  <c r="BW34" i="12" s="1"/>
  <c r="BX153" i="3"/>
  <c r="BX222" i="3" s="1"/>
  <c r="BW35" i="12" s="1"/>
  <c r="BX141" i="3"/>
  <c r="BX143" i="3"/>
  <c r="BY144" i="3"/>
  <c r="BX37" i="2"/>
  <c r="BX196" i="3"/>
  <c r="BX274" i="3"/>
  <c r="BX142" i="3"/>
  <c r="BY145" i="3"/>
  <c r="BY214" i="3" s="1"/>
  <c r="BY146" i="3"/>
  <c r="BY215" i="3" s="1"/>
  <c r="BX29" i="12" s="1"/>
  <c r="BY147" i="3"/>
  <c r="BY216" i="3" s="1"/>
  <c r="BX30" i="12" s="1"/>
  <c r="BY148" i="3"/>
  <c r="BY217" i="3" s="1"/>
  <c r="BX32" i="12" s="1"/>
  <c r="BY149" i="3"/>
  <c r="BY218" i="3" s="1"/>
  <c r="BX38" i="12" s="1"/>
  <c r="BY150" i="3"/>
  <c r="BY219" i="3" s="1"/>
  <c r="BX39" i="12" s="1"/>
  <c r="BY151" i="3"/>
  <c r="BY220" i="3" s="1"/>
  <c r="BX40" i="12" s="1"/>
  <c r="BY152" i="3"/>
  <c r="BY221" i="3" s="1"/>
  <c r="BX34" i="12" s="1"/>
  <c r="BY153" i="3"/>
  <c r="BY222" i="3" s="1"/>
  <c r="BX35" i="12" s="1"/>
  <c r="BY143" i="3"/>
  <c r="BZ144" i="3"/>
  <c r="BY141" i="3"/>
  <c r="BY37" i="2"/>
  <c r="BY196" i="3"/>
  <c r="BY274" i="3"/>
  <c r="BY142" i="3"/>
  <c r="BZ145" i="3"/>
  <c r="BZ214" i="3" s="1"/>
  <c r="BZ146" i="3"/>
  <c r="BZ215" i="3" s="1"/>
  <c r="BY29" i="12" s="1"/>
  <c r="BZ148" i="3"/>
  <c r="BZ217" i="3" s="1"/>
  <c r="BY32" i="12" s="1"/>
  <c r="BZ149" i="3"/>
  <c r="BZ218" i="3" s="1"/>
  <c r="BY38" i="12" s="1"/>
  <c r="BZ150" i="3"/>
  <c r="BZ219" i="3" s="1"/>
  <c r="BY39" i="12" s="1"/>
  <c r="BZ147" i="3"/>
  <c r="BZ216" i="3" s="1"/>
  <c r="BY30" i="12" s="1"/>
  <c r="BZ152" i="3"/>
  <c r="BZ221" i="3" s="1"/>
  <c r="BY34" i="12" s="1"/>
  <c r="BZ153" i="3"/>
  <c r="BZ222" i="3" s="1"/>
  <c r="BY35" i="12" s="1"/>
  <c r="BZ151" i="3"/>
  <c r="BZ220" i="3" s="1"/>
  <c r="BY40" i="12" s="1"/>
  <c r="BZ141" i="3"/>
  <c r="CA144" i="3"/>
  <c r="BZ143" i="3"/>
  <c r="BZ37" i="2"/>
  <c r="BZ196" i="3"/>
  <c r="BZ274" i="3"/>
  <c r="BZ142" i="3"/>
  <c r="CB144" i="3"/>
  <c r="CA143" i="3"/>
  <c r="CA142" i="3"/>
  <c r="CA141" i="3"/>
  <c r="CA37" i="2"/>
  <c r="CA196" i="3"/>
  <c r="CA274" i="3"/>
  <c r="CC144" i="3"/>
  <c r="CB143" i="3"/>
  <c r="CB142" i="3"/>
  <c r="CB141" i="3"/>
  <c r="CB37" i="2"/>
  <c r="CB196" i="3"/>
  <c r="CB274" i="3"/>
  <c r="CC143" i="3"/>
  <c r="CC142" i="3"/>
  <c r="CC141" i="3"/>
  <c r="CD144" i="3"/>
  <c r="CC37" i="2"/>
  <c r="CC196" i="3"/>
  <c r="CC274" i="3"/>
  <c r="CE144" i="3"/>
  <c r="CD143" i="3"/>
  <c r="CD142" i="3"/>
  <c r="CD141" i="3"/>
  <c r="CD37" i="2"/>
  <c r="CD196" i="3"/>
  <c r="CD274" i="3"/>
  <c r="CF144" i="3"/>
  <c r="CE141" i="3"/>
  <c r="CE143" i="3"/>
  <c r="CE142" i="3"/>
  <c r="CE37" i="2"/>
  <c r="CE196" i="3"/>
  <c r="CE274" i="3"/>
  <c r="CG144" i="3"/>
  <c r="CF143" i="3"/>
  <c r="CF142" i="3"/>
  <c r="CF141" i="3"/>
  <c r="CF37" i="2"/>
  <c r="CF196" i="3"/>
  <c r="CF274" i="3"/>
  <c r="CG143" i="3"/>
  <c r="CG142" i="3"/>
  <c r="CH144" i="3"/>
  <c r="CG141" i="3"/>
  <c r="CG37" i="2"/>
  <c r="CG196" i="3"/>
  <c r="CG274" i="3"/>
  <c r="CI144" i="3"/>
  <c r="CH143" i="3"/>
  <c r="CH142" i="3"/>
  <c r="CH141" i="3"/>
  <c r="CH37" i="2"/>
  <c r="CH196" i="3"/>
  <c r="CH274" i="3"/>
  <c r="CJ144" i="3"/>
  <c r="CI141" i="3"/>
  <c r="CI143" i="3"/>
  <c r="CI142" i="3"/>
  <c r="CI37" i="2"/>
  <c r="CI196" i="3"/>
  <c r="CI274" i="3"/>
  <c r="CK144" i="3"/>
  <c r="CJ143" i="3"/>
  <c r="CJ142" i="3"/>
  <c r="CJ141" i="3"/>
  <c r="CJ37" i="2"/>
  <c r="CJ196" i="3"/>
  <c r="CJ274" i="3"/>
  <c r="CK143" i="3"/>
  <c r="CK142" i="3"/>
  <c r="CK141" i="3"/>
  <c r="CL144" i="3"/>
  <c r="CK37" i="2"/>
  <c r="CK196" i="3"/>
  <c r="CK274" i="3"/>
  <c r="CM144" i="3"/>
  <c r="CL143" i="3"/>
  <c r="CL142" i="3"/>
  <c r="CL141" i="3"/>
  <c r="CL37" i="2"/>
  <c r="CL196" i="3"/>
  <c r="CL274" i="3"/>
  <c r="CN144" i="3"/>
  <c r="CM143" i="3"/>
  <c r="CM142" i="3"/>
  <c r="CM141" i="3"/>
  <c r="CM37" i="2"/>
  <c r="CM196" i="3"/>
  <c r="CM274" i="3"/>
  <c r="CN143" i="3"/>
  <c r="CN142" i="3"/>
  <c r="CN141" i="3"/>
  <c r="CO144" i="3"/>
  <c r="CN37" i="2"/>
  <c r="CN196" i="3"/>
  <c r="CN274" i="3"/>
  <c r="CP144" i="3"/>
  <c r="CO143" i="3"/>
  <c r="CO142" i="3"/>
  <c r="CO141" i="3"/>
  <c r="CO37" i="2"/>
  <c r="CO196" i="3"/>
  <c r="CO274" i="3"/>
  <c r="CP143" i="3"/>
  <c r="CP142" i="3"/>
  <c r="CQ144" i="3"/>
  <c r="CP141" i="3"/>
  <c r="CP37" i="2"/>
  <c r="CP196" i="3"/>
  <c r="CP274" i="3"/>
  <c r="CR144" i="3"/>
  <c r="CQ143" i="3"/>
  <c r="CQ142" i="3"/>
  <c r="CQ141" i="3"/>
  <c r="CQ37" i="2"/>
  <c r="CQ196" i="3"/>
  <c r="CQ274" i="3"/>
  <c r="CR141" i="3"/>
  <c r="CS144" i="3"/>
  <c r="CR143" i="3"/>
  <c r="CR142" i="3"/>
  <c r="CR37" i="2"/>
  <c r="CR196" i="3"/>
  <c r="CR274" i="3"/>
  <c r="CT144" i="3"/>
  <c r="CS143" i="3"/>
  <c r="CS142" i="3"/>
  <c r="CS141" i="3"/>
  <c r="CS37" i="2"/>
  <c r="CS196" i="3"/>
  <c r="CS274" i="3"/>
  <c r="CU144" i="3"/>
  <c r="CT143" i="3"/>
  <c r="CT142" i="3"/>
  <c r="CT141" i="3"/>
  <c r="CT37" i="2"/>
  <c r="CT196" i="3"/>
  <c r="CT274" i="3"/>
  <c r="CV144" i="3"/>
  <c r="CU143" i="3"/>
  <c r="CU142" i="3"/>
  <c r="CU141" i="3"/>
  <c r="CU37" i="2"/>
  <c r="CU196" i="3"/>
  <c r="CU274" i="3"/>
  <c r="CW144" i="3"/>
  <c r="CV143" i="3"/>
  <c r="CV142" i="3"/>
  <c r="CV141" i="3"/>
  <c r="CV37" i="2"/>
  <c r="CV196" i="3"/>
  <c r="CV274" i="3"/>
  <c r="CW143" i="3"/>
  <c r="CW142" i="3"/>
  <c r="CX144" i="3"/>
  <c r="CW141" i="3"/>
  <c r="CW37" i="2"/>
  <c r="CW196" i="3"/>
  <c r="CW274" i="3"/>
  <c r="CY144" i="3"/>
  <c r="CX143" i="3"/>
  <c r="CX142" i="3"/>
  <c r="CX141" i="3"/>
  <c r="CX37" i="2"/>
  <c r="CX196" i="3"/>
  <c r="CX274" i="3"/>
  <c r="CY143" i="3"/>
  <c r="CY142" i="3"/>
  <c r="CZ144" i="3"/>
  <c r="CY141" i="3"/>
  <c r="CY37" i="2"/>
  <c r="CY196" i="3"/>
  <c r="CY274" i="3"/>
  <c r="CZ141" i="3"/>
  <c r="DA144" i="3"/>
  <c r="CZ143" i="3"/>
  <c r="CZ142" i="3"/>
  <c r="CZ37" i="2"/>
  <c r="CZ196" i="3"/>
  <c r="CZ274" i="3"/>
  <c r="DB144" i="3"/>
  <c r="DA141" i="3"/>
  <c r="DA143" i="3"/>
  <c r="DA142" i="3"/>
  <c r="DA37" i="2"/>
  <c r="DA196" i="3"/>
  <c r="DA274" i="3"/>
  <c r="DC144" i="3"/>
  <c r="DB141" i="3"/>
  <c r="DB143" i="3"/>
  <c r="DB142" i="3"/>
  <c r="DB37" i="2"/>
  <c r="DB196" i="3"/>
  <c r="DB274" i="3"/>
  <c r="DD144" i="3"/>
  <c r="DC143" i="3"/>
  <c r="DC142" i="3"/>
  <c r="DC141" i="3"/>
  <c r="DC37" i="2"/>
  <c r="DC196" i="3"/>
  <c r="DC274" i="3"/>
  <c r="DE144" i="3"/>
  <c r="DD143" i="3"/>
  <c r="DD142" i="3"/>
  <c r="DD141" i="3"/>
  <c r="DD37" i="2"/>
  <c r="DD196" i="3"/>
  <c r="DD274" i="3"/>
  <c r="DE143" i="3"/>
  <c r="DE142" i="3"/>
  <c r="DE141" i="3"/>
  <c r="DF144" i="3"/>
  <c r="DE37" i="2"/>
  <c r="DE196" i="3"/>
  <c r="DE274" i="3"/>
  <c r="DF143" i="3"/>
  <c r="DF142" i="3"/>
  <c r="DF141" i="3"/>
  <c r="DG144" i="3"/>
  <c r="DF37" i="2"/>
  <c r="DF196" i="3"/>
  <c r="DF274" i="3"/>
  <c r="DH144" i="3"/>
  <c r="DG141" i="3"/>
  <c r="DG143" i="3"/>
  <c r="DG142" i="3"/>
  <c r="DG37" i="2"/>
  <c r="DG196" i="3"/>
  <c r="DG274" i="3"/>
  <c r="DI144" i="3"/>
  <c r="DH143" i="3"/>
  <c r="DH142" i="3"/>
  <c r="DH141" i="3"/>
  <c r="DH37" i="2"/>
  <c r="DH196" i="3"/>
  <c r="DH274" i="3"/>
  <c r="DJ144" i="3"/>
  <c r="DI143" i="3"/>
  <c r="DI142" i="3"/>
  <c r="DI141" i="3"/>
  <c r="DI37" i="2"/>
  <c r="DI196" i="3"/>
  <c r="DI274" i="3"/>
  <c r="DJ143" i="3"/>
  <c r="DJ142" i="3"/>
  <c r="DJ141" i="3"/>
  <c r="DK144" i="3"/>
  <c r="DJ37" i="2"/>
  <c r="DJ196" i="3"/>
  <c r="DJ274" i="3"/>
  <c r="DK143" i="3"/>
  <c r="DK142" i="3"/>
  <c r="DK141" i="3"/>
  <c r="DL144" i="3"/>
  <c r="DK37" i="2"/>
  <c r="DK196" i="3"/>
  <c r="DK274" i="3"/>
  <c r="DM144" i="3"/>
  <c r="DL141" i="3"/>
  <c r="DL143" i="3"/>
  <c r="DL142" i="3"/>
  <c r="DL37" i="2"/>
  <c r="DL196" i="3"/>
  <c r="DL274" i="3"/>
  <c r="DM143" i="3"/>
  <c r="DM142" i="3"/>
  <c r="DM141" i="3"/>
  <c r="DN144" i="3"/>
  <c r="DM37" i="2"/>
  <c r="DM196" i="3"/>
  <c r="DM274" i="3"/>
  <c r="DO144" i="3"/>
  <c r="DN143" i="3"/>
  <c r="DN142" i="3"/>
  <c r="DN141" i="3"/>
  <c r="DN37" i="2"/>
  <c r="DN196" i="3"/>
  <c r="DN274" i="3"/>
  <c r="DO143" i="3"/>
  <c r="DO142" i="3"/>
  <c r="DP144" i="3"/>
  <c r="DO141" i="3"/>
  <c r="DO37" i="2"/>
  <c r="DO196" i="3"/>
  <c r="DO274" i="3"/>
  <c r="DQ144" i="3"/>
  <c r="DP143" i="3"/>
  <c r="DP142" i="3"/>
  <c r="DP141" i="3"/>
  <c r="DP37" i="2"/>
  <c r="DP196" i="3"/>
  <c r="DP274" i="3"/>
  <c r="DR144" i="3"/>
  <c r="DQ141" i="3"/>
  <c r="DQ143" i="3"/>
  <c r="DQ142" i="3"/>
  <c r="DQ37" i="2"/>
  <c r="DQ196" i="3"/>
  <c r="DQ274" i="3"/>
  <c r="DS144" i="3"/>
  <c r="DR143" i="3"/>
  <c r="DR142" i="3"/>
  <c r="DR141" i="3"/>
  <c r="DR37" i="2"/>
  <c r="DR196" i="3"/>
  <c r="DR274" i="3"/>
  <c r="DS143" i="3"/>
  <c r="DS142" i="3"/>
  <c r="DS141" i="3"/>
  <c r="DT144" i="3"/>
  <c r="DS37" i="2"/>
  <c r="DS196" i="3"/>
  <c r="DS274" i="3"/>
  <c r="DU144" i="3"/>
  <c r="DT143" i="3"/>
  <c r="DT142" i="3"/>
  <c r="DT141" i="3"/>
  <c r="DT37" i="2"/>
  <c r="DT196" i="3"/>
  <c r="DT274" i="3"/>
  <c r="DU143" i="3"/>
  <c r="DU142" i="3"/>
  <c r="DU141" i="3"/>
  <c r="DV144" i="3"/>
  <c r="DU37" i="2"/>
  <c r="DU196" i="3"/>
  <c r="DU274" i="3"/>
  <c r="DV141" i="3"/>
  <c r="DW144" i="3"/>
  <c r="DV143" i="3"/>
  <c r="DV142" i="3"/>
  <c r="DV37" i="2"/>
  <c r="DV196" i="3"/>
  <c r="DV274" i="3"/>
  <c r="DW141" i="3"/>
  <c r="DX144" i="3"/>
  <c r="DW143" i="3"/>
  <c r="DW142" i="3"/>
  <c r="DW37" i="2"/>
  <c r="DW196" i="3"/>
  <c r="DW274" i="3"/>
  <c r="DY144" i="3"/>
  <c r="DX143" i="3"/>
  <c r="DX142" i="3"/>
  <c r="DX141" i="3"/>
  <c r="DX37" i="2"/>
  <c r="DX196" i="3"/>
  <c r="DX274" i="3"/>
  <c r="DY141" i="3"/>
  <c r="DZ144" i="3"/>
  <c r="DY143" i="3"/>
  <c r="DY142" i="3"/>
  <c r="DY37" i="2"/>
  <c r="DY196" i="3"/>
  <c r="DY274" i="3"/>
  <c r="DZ141" i="3"/>
  <c r="DZ143" i="3"/>
  <c r="DZ142" i="3"/>
  <c r="EA144" i="3"/>
  <c r="DZ37" i="2"/>
  <c r="DZ196" i="3"/>
  <c r="DZ274" i="3"/>
  <c r="EB144" i="3"/>
  <c r="EA143" i="3"/>
  <c r="EA142" i="3"/>
  <c r="EA141" i="3"/>
  <c r="EA37" i="2"/>
  <c r="EA196" i="3"/>
  <c r="EA274" i="3"/>
  <c r="EB143" i="3"/>
  <c r="EB142" i="3"/>
  <c r="EC144" i="3"/>
  <c r="EB141" i="3"/>
  <c r="EB37" i="2"/>
  <c r="EB196" i="3"/>
  <c r="EB274" i="3"/>
  <c r="EC141" i="3"/>
  <c r="ED144" i="3"/>
  <c r="EC143" i="3"/>
  <c r="EC142" i="3"/>
  <c r="EC37" i="2"/>
  <c r="EC196" i="3"/>
  <c r="EC274" i="3"/>
  <c r="EE144" i="3"/>
  <c r="ED143" i="3"/>
  <c r="ED142" i="3"/>
  <c r="ED141" i="3"/>
  <c r="ED37" i="2"/>
  <c r="ED196" i="3"/>
  <c r="ED274" i="3"/>
  <c r="EE141" i="3"/>
  <c r="EE143" i="3"/>
  <c r="EE142" i="3"/>
  <c r="EF144" i="3"/>
  <c r="EE37" i="2"/>
  <c r="EE196" i="3"/>
  <c r="EE274" i="3"/>
  <c r="EG144" i="3"/>
  <c r="EF143" i="3"/>
  <c r="EF142" i="3"/>
  <c r="EF141" i="3"/>
  <c r="EF37" i="2"/>
  <c r="EF196" i="3"/>
  <c r="EF274" i="3"/>
  <c r="EG141" i="3"/>
  <c r="EG143" i="3"/>
  <c r="EG142" i="3"/>
  <c r="EH144" i="3"/>
  <c r="EG37" i="2"/>
  <c r="EG196" i="3"/>
  <c r="EG274" i="3"/>
  <c r="EI144" i="3"/>
  <c r="EH143" i="3"/>
  <c r="EH142" i="3"/>
  <c r="EH141" i="3"/>
  <c r="EH37" i="2"/>
  <c r="EH196" i="3"/>
  <c r="EH274" i="3"/>
  <c r="EI141" i="3"/>
  <c r="EI143" i="3"/>
  <c r="EI142" i="3"/>
  <c r="EJ144" i="3"/>
  <c r="EI37" i="2"/>
  <c r="EI196" i="3"/>
  <c r="EI274" i="3"/>
  <c r="EK144" i="3"/>
  <c r="EJ143" i="3"/>
  <c r="EJ142" i="3"/>
  <c r="EJ141" i="3"/>
  <c r="EJ37" i="2"/>
  <c r="EJ196" i="3"/>
  <c r="EJ274" i="3"/>
  <c r="EK143" i="3"/>
  <c r="EK142" i="3"/>
  <c r="EL144" i="3"/>
  <c r="EK141" i="3"/>
  <c r="EK37" i="2"/>
  <c r="EK196" i="3"/>
  <c r="EK274" i="3"/>
  <c r="EM144" i="3"/>
  <c r="EL143" i="3"/>
  <c r="EL142" i="3"/>
  <c r="EL141" i="3"/>
  <c r="EL37" i="2"/>
  <c r="EL196" i="3"/>
  <c r="EL274" i="3"/>
  <c r="EN144" i="3"/>
  <c r="EM143" i="3"/>
  <c r="EM142" i="3"/>
  <c r="EM141" i="3"/>
  <c r="EM37" i="2"/>
  <c r="EM196" i="3"/>
  <c r="EM274" i="3"/>
  <c r="EN143" i="3"/>
  <c r="EN142" i="3"/>
  <c r="EN141" i="3"/>
  <c r="EO144" i="3"/>
  <c r="EN37" i="2"/>
  <c r="EN196" i="3"/>
  <c r="EN274" i="3"/>
  <c r="EP144" i="3"/>
  <c r="EO143" i="3"/>
  <c r="EO142" i="3"/>
  <c r="EO141" i="3"/>
  <c r="EO37" i="2"/>
  <c r="EO196" i="3"/>
  <c r="EO274" i="3"/>
  <c r="EP143" i="3"/>
  <c r="EP142" i="3"/>
  <c r="EQ144" i="3"/>
  <c r="EP141" i="3"/>
  <c r="EP37" i="2"/>
  <c r="EP196" i="3"/>
  <c r="EP274" i="3"/>
  <c r="ER144" i="3"/>
  <c r="EQ141" i="3"/>
  <c r="EQ143" i="3"/>
  <c r="EQ142" i="3"/>
  <c r="EQ37" i="2"/>
  <c r="EQ196" i="3"/>
  <c r="EQ274" i="3"/>
  <c r="ER141" i="3"/>
  <c r="ES144" i="3"/>
  <c r="ER143" i="3"/>
  <c r="ER142" i="3"/>
  <c r="D23" i="2"/>
  <c r="C13" i="2"/>
  <c r="D13" i="2"/>
  <c r="C14" i="2"/>
  <c r="D14" i="2"/>
  <c r="C15" i="2"/>
  <c r="D15" i="2"/>
  <c r="C16" i="2"/>
  <c r="D16" i="2"/>
  <c r="C17" i="2"/>
  <c r="D17" i="2"/>
  <c r="C18" i="2"/>
  <c r="D18" i="2"/>
  <c r="C19" i="2"/>
  <c r="D19" i="2"/>
  <c r="C20" i="2"/>
  <c r="V28" i="10"/>
  <c r="D20" i="2"/>
  <c r="C21" i="2"/>
  <c r="V29" i="10"/>
  <c r="D21" i="2"/>
  <c r="D12" i="2"/>
  <c r="C23" i="2"/>
  <c r="C7" i="2"/>
  <c r="D10" i="13"/>
  <c r="E4" i="2"/>
  <c r="C12" i="2"/>
  <c r="I12" i="2"/>
  <c r="I14" i="2"/>
  <c r="K14" i="2"/>
  <c r="L14" i="2"/>
  <c r="L15" i="2"/>
  <c r="I15" i="2"/>
  <c r="I16" i="2"/>
  <c r="I17" i="2"/>
  <c r="L16" i="2"/>
  <c r="L17" i="2"/>
  <c r="E364" i="1"/>
  <c r="E365" i="1"/>
  <c r="E366" i="1"/>
  <c r="E367" i="1"/>
  <c r="E368" i="1"/>
  <c r="E369" i="1"/>
  <c r="E370" i="1"/>
  <c r="E371" i="1"/>
  <c r="E372" i="1"/>
  <c r="E373" i="1"/>
  <c r="E374" i="1"/>
  <c r="E375" i="1"/>
  <c r="IB328" i="1"/>
  <c r="IC328" i="1"/>
  <c r="ID328" i="1"/>
  <c r="IE328" i="1"/>
  <c r="IF328" i="1"/>
  <c r="IG328" i="1"/>
  <c r="IH328" i="1"/>
  <c r="II328" i="1"/>
  <c r="IJ328" i="1"/>
  <c r="IK328" i="1"/>
  <c r="IL328" i="1"/>
  <c r="IM328" i="1"/>
  <c r="IN328" i="1"/>
  <c r="IO328" i="1"/>
  <c r="IP328" i="1"/>
  <c r="IQ328" i="1"/>
  <c r="IR328" i="1"/>
  <c r="IS328" i="1"/>
  <c r="IT328" i="1"/>
  <c r="IU328" i="1"/>
  <c r="IV328" i="1"/>
  <c r="IW328" i="1"/>
  <c r="IX328" i="1"/>
  <c r="IY328" i="1"/>
  <c r="IZ328" i="1"/>
  <c r="JA328" i="1"/>
  <c r="JB328" i="1"/>
  <c r="JC328" i="1"/>
  <c r="JD328" i="1"/>
  <c r="JE328" i="1"/>
  <c r="JF328" i="1"/>
  <c r="JG328" i="1"/>
  <c r="JH328" i="1"/>
  <c r="JI328" i="1"/>
  <c r="JJ328" i="1"/>
  <c r="JK328" i="1"/>
  <c r="JL328" i="1"/>
  <c r="JM328" i="1"/>
  <c r="JN328" i="1"/>
  <c r="JO328" i="1"/>
  <c r="JP328" i="1"/>
  <c r="JQ328" i="1"/>
  <c r="JR328" i="1"/>
  <c r="JS328" i="1"/>
  <c r="JT328" i="1"/>
  <c r="JU328" i="1"/>
  <c r="JV328" i="1"/>
  <c r="JW328" i="1"/>
  <c r="JX328" i="1"/>
  <c r="JY328" i="1"/>
  <c r="JZ328" i="1"/>
  <c r="KA328" i="1"/>
  <c r="KB328" i="1"/>
  <c r="KC328" i="1"/>
  <c r="KD328" i="1"/>
  <c r="KE328" i="1"/>
  <c r="KF328" i="1"/>
  <c r="KG328" i="1"/>
  <c r="KH328" i="1"/>
  <c r="KI328" i="1"/>
  <c r="KJ328" i="1"/>
  <c r="KK328" i="1"/>
  <c r="KL328" i="1"/>
  <c r="KM328" i="1"/>
  <c r="KN328" i="1"/>
  <c r="KO328" i="1"/>
  <c r="KP328" i="1"/>
  <c r="KQ328" i="1"/>
  <c r="KR328" i="1"/>
  <c r="KS328" i="1"/>
  <c r="KT328" i="1"/>
  <c r="KU328" i="1"/>
  <c r="KV328" i="1"/>
  <c r="KW328" i="1"/>
  <c r="KX328" i="1"/>
  <c r="KY328" i="1"/>
  <c r="KZ328" i="1"/>
  <c r="LA328" i="1"/>
  <c r="LB328" i="1"/>
  <c r="LC328" i="1"/>
  <c r="LD328" i="1"/>
  <c r="LE328" i="1"/>
  <c r="IB329" i="1"/>
  <c r="IC329" i="1"/>
  <c r="ID329" i="1"/>
  <c r="ID330" i="1"/>
  <c r="ID331" i="1"/>
  <c r="ID332" i="1"/>
  <c r="IE329" i="1"/>
  <c r="IF329" i="1"/>
  <c r="IG329" i="1"/>
  <c r="IH329" i="1"/>
  <c r="IH330" i="1"/>
  <c r="IH331" i="1"/>
  <c r="IH332" i="1"/>
  <c r="II329" i="1"/>
  <c r="IJ329" i="1"/>
  <c r="IK329" i="1"/>
  <c r="IL329" i="1"/>
  <c r="IL330" i="1"/>
  <c r="IL331" i="1"/>
  <c r="IL332" i="1"/>
  <c r="IM329" i="1"/>
  <c r="IN329" i="1"/>
  <c r="IO329" i="1"/>
  <c r="IP329" i="1"/>
  <c r="IP330" i="1"/>
  <c r="IP331" i="1"/>
  <c r="IP332" i="1"/>
  <c r="IQ329" i="1"/>
  <c r="IR329" i="1"/>
  <c r="IS329" i="1"/>
  <c r="IT329" i="1"/>
  <c r="IT330" i="1"/>
  <c r="IT331" i="1"/>
  <c r="IT332" i="1"/>
  <c r="IU329" i="1"/>
  <c r="IV329" i="1"/>
  <c r="IW329" i="1"/>
  <c r="IX329" i="1"/>
  <c r="IX330" i="1"/>
  <c r="IX331" i="1"/>
  <c r="IX332" i="1"/>
  <c r="IY329" i="1"/>
  <c r="IZ329" i="1"/>
  <c r="JA329" i="1"/>
  <c r="JB329" i="1"/>
  <c r="JB330" i="1"/>
  <c r="JB331" i="1"/>
  <c r="JB332" i="1"/>
  <c r="JC329" i="1"/>
  <c r="JD329" i="1"/>
  <c r="JE329" i="1"/>
  <c r="JF329" i="1"/>
  <c r="JF330" i="1"/>
  <c r="JF331" i="1"/>
  <c r="JF332" i="1"/>
  <c r="JG329" i="1"/>
  <c r="JH329" i="1"/>
  <c r="JI329" i="1"/>
  <c r="JJ329" i="1"/>
  <c r="JJ330" i="1"/>
  <c r="JJ331" i="1"/>
  <c r="JJ332" i="1"/>
  <c r="JK329" i="1"/>
  <c r="JL329" i="1"/>
  <c r="JM329" i="1"/>
  <c r="JN329" i="1"/>
  <c r="JN330" i="1"/>
  <c r="JN331" i="1"/>
  <c r="JN332" i="1"/>
  <c r="JO329" i="1"/>
  <c r="JP329" i="1"/>
  <c r="JQ329" i="1"/>
  <c r="JR329" i="1"/>
  <c r="JR330" i="1"/>
  <c r="JR331" i="1"/>
  <c r="JR332" i="1"/>
  <c r="JS329" i="1"/>
  <c r="JT329" i="1"/>
  <c r="JU329" i="1"/>
  <c r="JV329" i="1"/>
  <c r="JV330" i="1"/>
  <c r="JV331" i="1"/>
  <c r="JV332" i="1"/>
  <c r="JW329" i="1"/>
  <c r="JX329" i="1"/>
  <c r="JY329" i="1"/>
  <c r="JZ329" i="1"/>
  <c r="JZ330" i="1"/>
  <c r="JZ331" i="1"/>
  <c r="JZ332" i="1"/>
  <c r="KA329" i="1"/>
  <c r="KB329" i="1"/>
  <c r="KC329" i="1"/>
  <c r="KD329" i="1"/>
  <c r="KD330" i="1"/>
  <c r="KD331" i="1"/>
  <c r="KD332" i="1"/>
  <c r="KE329" i="1"/>
  <c r="KF329" i="1"/>
  <c r="KG329" i="1"/>
  <c r="KH329" i="1"/>
  <c r="KH330" i="1"/>
  <c r="KH331" i="1"/>
  <c r="KH332" i="1"/>
  <c r="KI329" i="1"/>
  <c r="KJ329" i="1"/>
  <c r="KK329" i="1"/>
  <c r="KL329" i="1"/>
  <c r="KL330" i="1"/>
  <c r="KL331" i="1"/>
  <c r="KL332" i="1"/>
  <c r="KM329" i="1"/>
  <c r="KN329" i="1"/>
  <c r="KO329" i="1"/>
  <c r="KP329" i="1"/>
  <c r="KP330" i="1"/>
  <c r="KP331" i="1"/>
  <c r="KP332" i="1"/>
  <c r="KQ329" i="1"/>
  <c r="KR329" i="1"/>
  <c r="KS329" i="1"/>
  <c r="KT329" i="1"/>
  <c r="KT330" i="1"/>
  <c r="KT331" i="1"/>
  <c r="KT332" i="1"/>
  <c r="KU329" i="1"/>
  <c r="KV329" i="1"/>
  <c r="KW329" i="1"/>
  <c r="KX329" i="1"/>
  <c r="KX330" i="1"/>
  <c r="KX331" i="1"/>
  <c r="KX332" i="1"/>
  <c r="KY329" i="1"/>
  <c r="KZ329" i="1"/>
  <c r="LA329" i="1"/>
  <c r="LB329" i="1"/>
  <c r="LB330" i="1"/>
  <c r="LB331" i="1"/>
  <c r="LB332" i="1"/>
  <c r="LC329" i="1"/>
  <c r="LD329" i="1"/>
  <c r="LE329" i="1"/>
  <c r="IB330" i="1"/>
  <c r="IC330" i="1"/>
  <c r="IE330" i="1"/>
  <c r="IF330" i="1"/>
  <c r="IG330" i="1"/>
  <c r="II330" i="1"/>
  <c r="IJ330" i="1"/>
  <c r="IK330" i="1"/>
  <c r="IM330" i="1"/>
  <c r="IN330" i="1"/>
  <c r="IO330" i="1"/>
  <c r="IQ330" i="1"/>
  <c r="IR330" i="1"/>
  <c r="IS330" i="1"/>
  <c r="IU330" i="1"/>
  <c r="IV330" i="1"/>
  <c r="IW330" i="1"/>
  <c r="IY330" i="1"/>
  <c r="IZ330" i="1"/>
  <c r="JA330" i="1"/>
  <c r="JC330" i="1"/>
  <c r="JD330" i="1"/>
  <c r="JE330" i="1"/>
  <c r="JG330" i="1"/>
  <c r="JH330" i="1"/>
  <c r="JI330" i="1"/>
  <c r="JK330" i="1"/>
  <c r="JL330" i="1"/>
  <c r="JM330" i="1"/>
  <c r="JO330" i="1"/>
  <c r="JP330" i="1"/>
  <c r="JQ330" i="1"/>
  <c r="JS330" i="1"/>
  <c r="JT330" i="1"/>
  <c r="JU330" i="1"/>
  <c r="JW330" i="1"/>
  <c r="JX330" i="1"/>
  <c r="JY330" i="1"/>
  <c r="KA330" i="1"/>
  <c r="KB330" i="1"/>
  <c r="KC330" i="1"/>
  <c r="KE330" i="1"/>
  <c r="KF330" i="1"/>
  <c r="KG330" i="1"/>
  <c r="KI330" i="1"/>
  <c r="KJ330" i="1"/>
  <c r="KK330" i="1"/>
  <c r="KM330" i="1"/>
  <c r="KN330" i="1"/>
  <c r="KO330" i="1"/>
  <c r="KQ330" i="1"/>
  <c r="KR330" i="1"/>
  <c r="KS330" i="1"/>
  <c r="KU330" i="1"/>
  <c r="KV330" i="1"/>
  <c r="KW330" i="1"/>
  <c r="KY330" i="1"/>
  <c r="KZ330" i="1"/>
  <c r="LA330" i="1"/>
  <c r="LC330" i="1"/>
  <c r="LD330" i="1"/>
  <c r="LE330" i="1"/>
  <c r="IB331" i="1"/>
  <c r="IC331" i="1"/>
  <c r="IE331" i="1"/>
  <c r="IF331" i="1"/>
  <c r="IG331" i="1"/>
  <c r="II331" i="1"/>
  <c r="IJ331" i="1"/>
  <c r="IK331" i="1"/>
  <c r="IM331" i="1"/>
  <c r="IN331" i="1"/>
  <c r="IO331" i="1"/>
  <c r="IQ331" i="1"/>
  <c r="IR331" i="1"/>
  <c r="IS331" i="1"/>
  <c r="IU331" i="1"/>
  <c r="IV331" i="1"/>
  <c r="IW331" i="1"/>
  <c r="IY331" i="1"/>
  <c r="IZ331" i="1"/>
  <c r="JA331" i="1"/>
  <c r="JC331" i="1"/>
  <c r="JD331" i="1"/>
  <c r="JE331" i="1"/>
  <c r="JG331" i="1"/>
  <c r="JH331" i="1"/>
  <c r="JI331" i="1"/>
  <c r="JK331" i="1"/>
  <c r="JL331" i="1"/>
  <c r="JM331" i="1"/>
  <c r="JO331" i="1"/>
  <c r="JP331" i="1"/>
  <c r="JQ331" i="1"/>
  <c r="JS331" i="1"/>
  <c r="JT331" i="1"/>
  <c r="JU331" i="1"/>
  <c r="JW331" i="1"/>
  <c r="JX331" i="1"/>
  <c r="JY331" i="1"/>
  <c r="KA331" i="1"/>
  <c r="KB331" i="1"/>
  <c r="KC331" i="1"/>
  <c r="KE331" i="1"/>
  <c r="KF331" i="1"/>
  <c r="KG331" i="1"/>
  <c r="KI331" i="1"/>
  <c r="KJ331" i="1"/>
  <c r="KK331" i="1"/>
  <c r="KM331" i="1"/>
  <c r="KN331" i="1"/>
  <c r="KO331" i="1"/>
  <c r="KQ331" i="1"/>
  <c r="KR331" i="1"/>
  <c r="KS331" i="1"/>
  <c r="KU331" i="1"/>
  <c r="KV331" i="1"/>
  <c r="KW331" i="1"/>
  <c r="KY331" i="1"/>
  <c r="KZ331" i="1"/>
  <c r="LA331" i="1"/>
  <c r="LC331" i="1"/>
  <c r="LD331" i="1"/>
  <c r="LE331" i="1"/>
  <c r="IB332" i="1"/>
  <c r="IC332" i="1"/>
  <c r="IE332" i="1"/>
  <c r="IF332" i="1"/>
  <c r="IG332" i="1"/>
  <c r="II332" i="1"/>
  <c r="IJ332" i="1"/>
  <c r="IK332" i="1"/>
  <c r="IM332" i="1"/>
  <c r="IN332" i="1"/>
  <c r="IO332" i="1"/>
  <c r="IQ332" i="1"/>
  <c r="IR332" i="1"/>
  <c r="IS332" i="1"/>
  <c r="IU332" i="1"/>
  <c r="IV332" i="1"/>
  <c r="IW332" i="1"/>
  <c r="IY332" i="1"/>
  <c r="IZ332" i="1"/>
  <c r="JA332" i="1"/>
  <c r="JC332" i="1"/>
  <c r="JD332" i="1"/>
  <c r="JE332" i="1"/>
  <c r="JG332" i="1"/>
  <c r="JH332" i="1"/>
  <c r="JI332" i="1"/>
  <c r="JK332" i="1"/>
  <c r="JL332" i="1"/>
  <c r="JM332" i="1"/>
  <c r="JO332" i="1"/>
  <c r="JP332" i="1"/>
  <c r="JQ332" i="1"/>
  <c r="JS332" i="1"/>
  <c r="JT332" i="1"/>
  <c r="JU332" i="1"/>
  <c r="JW332" i="1"/>
  <c r="JX332" i="1"/>
  <c r="JY332" i="1"/>
  <c r="KA332" i="1"/>
  <c r="KB332" i="1"/>
  <c r="KC332" i="1"/>
  <c r="KE332" i="1"/>
  <c r="KF332" i="1"/>
  <c r="KG332" i="1"/>
  <c r="KI332" i="1"/>
  <c r="KJ332" i="1"/>
  <c r="KK332" i="1"/>
  <c r="KM332" i="1"/>
  <c r="KN332" i="1"/>
  <c r="KO332" i="1"/>
  <c r="KQ332" i="1"/>
  <c r="KR332" i="1"/>
  <c r="KS332" i="1"/>
  <c r="KU332" i="1"/>
  <c r="KV332" i="1"/>
  <c r="KW332" i="1"/>
  <c r="KY332" i="1"/>
  <c r="KZ332" i="1"/>
  <c r="LA332" i="1"/>
  <c r="LC332" i="1"/>
  <c r="LD332" i="1"/>
  <c r="LE332" i="1"/>
  <c r="IB333" i="1"/>
  <c r="IC333" i="1"/>
  <c r="ID333" i="1"/>
  <c r="IE333" i="1"/>
  <c r="IF333" i="1"/>
  <c r="IG333" i="1"/>
  <c r="IH333" i="1"/>
  <c r="II333" i="1"/>
  <c r="IJ333" i="1"/>
  <c r="IK333" i="1"/>
  <c r="IL333" i="1"/>
  <c r="IM333" i="1"/>
  <c r="IN333" i="1"/>
  <c r="IO333" i="1"/>
  <c r="IP333" i="1"/>
  <c r="IQ333" i="1"/>
  <c r="IR333" i="1"/>
  <c r="IS333" i="1"/>
  <c r="IT333" i="1"/>
  <c r="IU333" i="1"/>
  <c r="IV333" i="1"/>
  <c r="IW333" i="1"/>
  <c r="IX333" i="1"/>
  <c r="IY333" i="1"/>
  <c r="IZ333" i="1"/>
  <c r="JA333" i="1"/>
  <c r="JB333" i="1"/>
  <c r="JC333" i="1"/>
  <c r="JD333" i="1"/>
  <c r="JE333" i="1"/>
  <c r="JF333" i="1"/>
  <c r="JG333" i="1"/>
  <c r="JH333" i="1"/>
  <c r="JI333" i="1"/>
  <c r="JJ333" i="1"/>
  <c r="JK333" i="1"/>
  <c r="JL333" i="1"/>
  <c r="JM333" i="1"/>
  <c r="JN333" i="1"/>
  <c r="JO333" i="1"/>
  <c r="JP333" i="1"/>
  <c r="JQ333" i="1"/>
  <c r="JR333" i="1"/>
  <c r="JS333" i="1"/>
  <c r="JT333" i="1"/>
  <c r="JU333" i="1"/>
  <c r="JV333" i="1"/>
  <c r="JW333" i="1"/>
  <c r="JX333" i="1"/>
  <c r="JY333" i="1"/>
  <c r="JZ333" i="1"/>
  <c r="KA333" i="1"/>
  <c r="KB333" i="1"/>
  <c r="KC333" i="1"/>
  <c r="KD333" i="1"/>
  <c r="KE333" i="1"/>
  <c r="KF333" i="1"/>
  <c r="KG333" i="1"/>
  <c r="KH333" i="1"/>
  <c r="KI333" i="1"/>
  <c r="KJ333" i="1"/>
  <c r="KK333" i="1"/>
  <c r="KL333" i="1"/>
  <c r="KM333" i="1"/>
  <c r="KN333" i="1"/>
  <c r="KO333" i="1"/>
  <c r="KP333" i="1"/>
  <c r="KQ333" i="1"/>
  <c r="KR333" i="1"/>
  <c r="KS333" i="1"/>
  <c r="KT333" i="1"/>
  <c r="KU333" i="1"/>
  <c r="KV333" i="1"/>
  <c r="KW333" i="1"/>
  <c r="KX333" i="1"/>
  <c r="KY333" i="1"/>
  <c r="KZ333" i="1"/>
  <c r="LA333" i="1"/>
  <c r="LB333" i="1"/>
  <c r="LC333" i="1"/>
  <c r="LD333" i="1"/>
  <c r="LE333" i="1"/>
  <c r="E337" i="1"/>
  <c r="E336" i="1"/>
  <c r="E357" i="1"/>
  <c r="E355" i="1"/>
  <c r="D6" i="7" s="1"/>
  <c r="E358" i="1"/>
  <c r="E359" i="1"/>
  <c r="D4" i="12" s="1"/>
  <c r="E356" i="1"/>
  <c r="E360" i="1"/>
  <c r="D17" i="7" s="1"/>
  <c r="D18" i="7" s="1"/>
  <c r="ER196" i="3"/>
  <c r="ER274" i="3"/>
  <c r="G6" i="2"/>
  <c r="ET144" i="3"/>
  <c r="ES141" i="3"/>
  <c r="ES143" i="3"/>
  <c r="ES142" i="3"/>
  <c r="E5" i="2"/>
  <c r="E6" i="2"/>
  <c r="E38" i="2"/>
  <c r="E46" i="7"/>
  <c r="D39" i="2"/>
  <c r="D47" i="7"/>
  <c r="D40" i="2"/>
  <c r="D48" i="7"/>
  <c r="D38" i="2"/>
  <c r="D46" i="7"/>
  <c r="E39" i="2"/>
  <c r="E47" i="7"/>
  <c r="E40" i="2"/>
  <c r="E48" i="7"/>
  <c r="F40" i="2"/>
  <c r="F48" i="7"/>
  <c r="F39" i="2"/>
  <c r="F47" i="7"/>
  <c r="F38" i="2"/>
  <c r="F46" i="7"/>
  <c r="G38" i="2"/>
  <c r="G46" i="7"/>
  <c r="G40" i="2"/>
  <c r="G48" i="7"/>
  <c r="G39" i="2"/>
  <c r="G47" i="7"/>
  <c r="H40" i="2"/>
  <c r="H48" i="7"/>
  <c r="H38" i="2"/>
  <c r="H46" i="7"/>
  <c r="H39" i="2"/>
  <c r="H47" i="7"/>
  <c r="I39" i="2"/>
  <c r="I47" i="7"/>
  <c r="I40" i="2"/>
  <c r="I48" i="7"/>
  <c r="I38" i="2"/>
  <c r="I46" i="7"/>
  <c r="J39" i="2"/>
  <c r="J47" i="7"/>
  <c r="J40" i="2"/>
  <c r="J48" i="7"/>
  <c r="J38" i="2"/>
  <c r="J46" i="7"/>
  <c r="K38" i="2"/>
  <c r="K46" i="7"/>
  <c r="K40" i="2"/>
  <c r="K48" i="7"/>
  <c r="K39" i="2"/>
  <c r="K47" i="7"/>
  <c r="L38" i="2"/>
  <c r="L46" i="7"/>
  <c r="L40" i="2"/>
  <c r="L48" i="7"/>
  <c r="L39" i="2"/>
  <c r="L47" i="7"/>
  <c r="M39" i="2"/>
  <c r="M47" i="7"/>
  <c r="M38" i="2"/>
  <c r="M46" i="7"/>
  <c r="M40" i="2"/>
  <c r="M48" i="7"/>
  <c r="N39" i="2"/>
  <c r="N47" i="7"/>
  <c r="N38" i="2"/>
  <c r="N46" i="7"/>
  <c r="N40" i="2"/>
  <c r="N48" i="7"/>
  <c r="O38" i="2"/>
  <c r="O46" i="7"/>
  <c r="O40" i="2"/>
  <c r="O48" i="7"/>
  <c r="O39" i="2"/>
  <c r="O47" i="7"/>
  <c r="P40" i="2"/>
  <c r="P48" i="7"/>
  <c r="P38" i="2"/>
  <c r="P46" i="7"/>
  <c r="P39" i="2"/>
  <c r="P47" i="7"/>
  <c r="Q39" i="2"/>
  <c r="Q47" i="7"/>
  <c r="Q40" i="2"/>
  <c r="Q48" i="7"/>
  <c r="Q38" i="2"/>
  <c r="Q46" i="7"/>
  <c r="R39" i="2"/>
  <c r="R47" i="7"/>
  <c r="R40" i="2"/>
  <c r="R48" i="7"/>
  <c r="R38" i="2"/>
  <c r="R46" i="7"/>
  <c r="S38" i="2"/>
  <c r="S46" i="7"/>
  <c r="S40" i="2"/>
  <c r="S48" i="7"/>
  <c r="S39" i="2"/>
  <c r="S47" i="7"/>
  <c r="T38" i="2"/>
  <c r="T46" i="7"/>
  <c r="T40" i="2"/>
  <c r="T48" i="7"/>
  <c r="T39" i="2"/>
  <c r="T47" i="7"/>
  <c r="U39" i="2"/>
  <c r="U47" i="7"/>
  <c r="U38" i="2"/>
  <c r="U46" i="7"/>
  <c r="U40" i="2"/>
  <c r="U48" i="7"/>
  <c r="V39" i="2"/>
  <c r="V47" i="7"/>
  <c r="V38" i="2"/>
  <c r="V46" i="7"/>
  <c r="V40" i="2"/>
  <c r="V48" i="7"/>
  <c r="W40" i="2"/>
  <c r="W48" i="7"/>
  <c r="W38" i="2"/>
  <c r="W46" i="7"/>
  <c r="W39" i="2"/>
  <c r="W47" i="7"/>
  <c r="X38" i="2"/>
  <c r="X46" i="7"/>
  <c r="X40" i="2"/>
  <c r="X48" i="7"/>
  <c r="X39" i="2"/>
  <c r="X47" i="7"/>
  <c r="Y40" i="2"/>
  <c r="Y48" i="7"/>
  <c r="Y38" i="2"/>
  <c r="Y46" i="7"/>
  <c r="Y39" i="2"/>
  <c r="Y47" i="7"/>
  <c r="Z39" i="2"/>
  <c r="Z47" i="7"/>
  <c r="Z40" i="2"/>
  <c r="Z48" i="7"/>
  <c r="Z38" i="2"/>
  <c r="Z46" i="7"/>
  <c r="AA39" i="2"/>
  <c r="AA47" i="7"/>
  <c r="AA38" i="2"/>
  <c r="AA46" i="7"/>
  <c r="AA40" i="2"/>
  <c r="AA48" i="7"/>
  <c r="AB38" i="2"/>
  <c r="AB46" i="7"/>
  <c r="AB39" i="2"/>
  <c r="AB47" i="7"/>
  <c r="AB40" i="2"/>
  <c r="AB48" i="7"/>
  <c r="AC40" i="2"/>
  <c r="AC48" i="7"/>
  <c r="AC38" i="2"/>
  <c r="AC46" i="7"/>
  <c r="AC39" i="2"/>
  <c r="AC47" i="7"/>
  <c r="AD39" i="2"/>
  <c r="AD47" i="7"/>
  <c r="AD40" i="2"/>
  <c r="AD48" i="7"/>
  <c r="AD38" i="2"/>
  <c r="AD46" i="7"/>
  <c r="AE38" i="2"/>
  <c r="AE46" i="7"/>
  <c r="AE40" i="2"/>
  <c r="AE48" i="7"/>
  <c r="AE39" i="2"/>
  <c r="AE47" i="7"/>
  <c r="AF39" i="2"/>
  <c r="AF47" i="7"/>
  <c r="AF40" i="2"/>
  <c r="AF48" i="7"/>
  <c r="AF38" i="2"/>
  <c r="AF46" i="7"/>
  <c r="AG40" i="2"/>
  <c r="AG48" i="7"/>
  <c r="AG39" i="2"/>
  <c r="AG47" i="7"/>
  <c r="AG38" i="2"/>
  <c r="AG46" i="7"/>
  <c r="AH39" i="2"/>
  <c r="AH47" i="7"/>
  <c r="AH38" i="2"/>
  <c r="AH46" i="7"/>
  <c r="AH40" i="2"/>
  <c r="AH48" i="7"/>
  <c r="AI39" i="2"/>
  <c r="AI47" i="7"/>
  <c r="AI38" i="2"/>
  <c r="AI46" i="7"/>
  <c r="AI40" i="2"/>
  <c r="AI48" i="7"/>
  <c r="AJ38" i="2"/>
  <c r="AJ46" i="7"/>
  <c r="AJ40" i="2"/>
  <c r="AJ48" i="7"/>
  <c r="AJ39" i="2"/>
  <c r="AJ47" i="7"/>
  <c r="AK40" i="2"/>
  <c r="AK48" i="7"/>
  <c r="AK39" i="2"/>
  <c r="AK47" i="7"/>
  <c r="AK38" i="2"/>
  <c r="AK46" i="7"/>
  <c r="AL39" i="2"/>
  <c r="AL47" i="7"/>
  <c r="AL40" i="2"/>
  <c r="AL48" i="7"/>
  <c r="AL38" i="2"/>
  <c r="AL46" i="7"/>
  <c r="AM38" i="2"/>
  <c r="AM46" i="7"/>
  <c r="AM39" i="2"/>
  <c r="AM47" i="7"/>
  <c r="AM40" i="2"/>
  <c r="AM48" i="7"/>
  <c r="AN39" i="2"/>
  <c r="AN47" i="7"/>
  <c r="AN38" i="2"/>
  <c r="AN46" i="7"/>
  <c r="AN40" i="2"/>
  <c r="AN48" i="7"/>
  <c r="AO40" i="2"/>
  <c r="AO48" i="7"/>
  <c r="AO38" i="2"/>
  <c r="AO46" i="7"/>
  <c r="AO39" i="2"/>
  <c r="AO47" i="7"/>
  <c r="AP39" i="2"/>
  <c r="AP47" i="7"/>
  <c r="AP40" i="2"/>
  <c r="AP48" i="7"/>
  <c r="AP38" i="2"/>
  <c r="AP46" i="7"/>
  <c r="AQ38" i="2"/>
  <c r="AQ46" i="7"/>
  <c r="AQ39" i="2"/>
  <c r="AQ47" i="7"/>
  <c r="AQ40" i="2"/>
  <c r="AQ48" i="7"/>
  <c r="AR39" i="2"/>
  <c r="AR47" i="7"/>
  <c r="AR38" i="2"/>
  <c r="AR46" i="7"/>
  <c r="AR40" i="2"/>
  <c r="AR48" i="7"/>
  <c r="AS40" i="2"/>
  <c r="AS48" i="7"/>
  <c r="AS38" i="2"/>
  <c r="AS46" i="7"/>
  <c r="AS39" i="2"/>
  <c r="AS47" i="7"/>
  <c r="AT38" i="2"/>
  <c r="AT46" i="7"/>
  <c r="AT39" i="2"/>
  <c r="AT47" i="7"/>
  <c r="AT40" i="2"/>
  <c r="AT48" i="7"/>
  <c r="AU38" i="2"/>
  <c r="AU46" i="7"/>
  <c r="AU40" i="2"/>
  <c r="AU48" i="7"/>
  <c r="AU39" i="2"/>
  <c r="AU47" i="7"/>
  <c r="AV39" i="2"/>
  <c r="AV47" i="7"/>
  <c r="AV38" i="2"/>
  <c r="AV46" i="7"/>
  <c r="AV40" i="2"/>
  <c r="AV48" i="7"/>
  <c r="AW40" i="2"/>
  <c r="AW48" i="7"/>
  <c r="AW39" i="2"/>
  <c r="AW47" i="7"/>
  <c r="AW38" i="2"/>
  <c r="AW46" i="7"/>
  <c r="AX39" i="2"/>
  <c r="AX47" i="7"/>
  <c r="AX38" i="2"/>
  <c r="AX46" i="7"/>
  <c r="AX40" i="2"/>
  <c r="AX48" i="7"/>
  <c r="AY38" i="2"/>
  <c r="AY46" i="7"/>
  <c r="AY40" i="2"/>
  <c r="AY48" i="7"/>
  <c r="AY39" i="2"/>
  <c r="AY47" i="7"/>
  <c r="AZ38" i="2"/>
  <c r="AZ46" i="7"/>
  <c r="AZ40" i="2"/>
  <c r="AZ48" i="7"/>
  <c r="AZ39" i="2"/>
  <c r="AZ47" i="7"/>
  <c r="BA40" i="2"/>
  <c r="BA48" i="7"/>
  <c r="BA39" i="2"/>
  <c r="BA47" i="7"/>
  <c r="BA38" i="2"/>
  <c r="BA46" i="7"/>
  <c r="BB38" i="2"/>
  <c r="BB46" i="7"/>
  <c r="BB39" i="2"/>
  <c r="BB47" i="7"/>
  <c r="BB40" i="2"/>
  <c r="BB48" i="7"/>
  <c r="BC38" i="2"/>
  <c r="BC46" i="7"/>
  <c r="BC39" i="2"/>
  <c r="BC47" i="7"/>
  <c r="BC40" i="2"/>
  <c r="BC48" i="7"/>
  <c r="BD38" i="2"/>
  <c r="BD46" i="7"/>
  <c r="BD39" i="2"/>
  <c r="BD47" i="7"/>
  <c r="BD40" i="2"/>
  <c r="BD48" i="7"/>
  <c r="BE40" i="2"/>
  <c r="BE48" i="7"/>
  <c r="BE38" i="2"/>
  <c r="BE46" i="7"/>
  <c r="BE39" i="2"/>
  <c r="BE47" i="7"/>
  <c r="BF39" i="2"/>
  <c r="BF47" i="7"/>
  <c r="BF40" i="2"/>
  <c r="BF48" i="7"/>
  <c r="BF38" i="2"/>
  <c r="BF46" i="7"/>
  <c r="BG38" i="2"/>
  <c r="BG46" i="7"/>
  <c r="BG39" i="2"/>
  <c r="BG47" i="7"/>
  <c r="BG40" i="2"/>
  <c r="BG48" i="7"/>
  <c r="BH38" i="2"/>
  <c r="BH46" i="7"/>
  <c r="BH39" i="2"/>
  <c r="BH47" i="7"/>
  <c r="BH40" i="2"/>
  <c r="BH48" i="7"/>
  <c r="BI40" i="2"/>
  <c r="BI48" i="7"/>
  <c r="BI38" i="2"/>
  <c r="BI46" i="7"/>
  <c r="BI39" i="2"/>
  <c r="BI47" i="7"/>
  <c r="BJ40" i="2"/>
  <c r="BJ48" i="7"/>
  <c r="BJ39" i="2"/>
  <c r="BJ47" i="7"/>
  <c r="BJ38" i="2"/>
  <c r="BJ46" i="7"/>
  <c r="BK38" i="2"/>
  <c r="BK46" i="7"/>
  <c r="BK40" i="2"/>
  <c r="BK48" i="7"/>
  <c r="BK39" i="2"/>
  <c r="BK47" i="7"/>
  <c r="BL39" i="2"/>
  <c r="BL47" i="7"/>
  <c r="BL40" i="2"/>
  <c r="BL48" i="7"/>
  <c r="BL38" i="2"/>
  <c r="BL46" i="7"/>
  <c r="BM40" i="2"/>
  <c r="BM48" i="7"/>
  <c r="BM39" i="2"/>
  <c r="BM47" i="7"/>
  <c r="BM38" i="2"/>
  <c r="BM46" i="7"/>
  <c r="BN39" i="2"/>
  <c r="BN47" i="7"/>
  <c r="BN38" i="2"/>
  <c r="BN46" i="7"/>
  <c r="BN40" i="2"/>
  <c r="BN48" i="7"/>
  <c r="BO38" i="2"/>
  <c r="BO46" i="7"/>
  <c r="BO40" i="2"/>
  <c r="BO48" i="7"/>
  <c r="BO39" i="2"/>
  <c r="BO47" i="7"/>
  <c r="BP38" i="2"/>
  <c r="BP46" i="7"/>
  <c r="BP39" i="2"/>
  <c r="BP47" i="7"/>
  <c r="BP40" i="2"/>
  <c r="BP48" i="7"/>
  <c r="BQ40" i="2"/>
  <c r="BQ48" i="7"/>
  <c r="BQ39" i="2"/>
  <c r="BQ47" i="7"/>
  <c r="BQ38" i="2"/>
  <c r="BQ46" i="7"/>
  <c r="BR39" i="2"/>
  <c r="BR47" i="7"/>
  <c r="BR38" i="2"/>
  <c r="BR46" i="7"/>
  <c r="BR40" i="2"/>
  <c r="BR48" i="7"/>
  <c r="BS38" i="2"/>
  <c r="BS46" i="7"/>
  <c r="BS39" i="2"/>
  <c r="BS47" i="7"/>
  <c r="BS40" i="2"/>
  <c r="BS48" i="7"/>
  <c r="BT38" i="2"/>
  <c r="BT46" i="7"/>
  <c r="BT40" i="2"/>
  <c r="BT48" i="7"/>
  <c r="BT39" i="2"/>
  <c r="BT47" i="7"/>
  <c r="BU40" i="2"/>
  <c r="BU48" i="7"/>
  <c r="BU38" i="2"/>
  <c r="BU46" i="7"/>
  <c r="BU39" i="2"/>
  <c r="BU47" i="7"/>
  <c r="BV39" i="2"/>
  <c r="BV47" i="7"/>
  <c r="BV40" i="2"/>
  <c r="BV48" i="7"/>
  <c r="BV38" i="2"/>
  <c r="BV46" i="7"/>
  <c r="BW38" i="2"/>
  <c r="BW46" i="7"/>
  <c r="BW39" i="2"/>
  <c r="BW47" i="7"/>
  <c r="BW40" i="2"/>
  <c r="BW48" i="7"/>
  <c r="BX39" i="2"/>
  <c r="BX47" i="7"/>
  <c r="BX40" i="2"/>
  <c r="BX48" i="7"/>
  <c r="BX38" i="2"/>
  <c r="BX46" i="7"/>
  <c r="BY40" i="2"/>
  <c r="BY48" i="7"/>
  <c r="BY38" i="2"/>
  <c r="BY46" i="7"/>
  <c r="BY39" i="2"/>
  <c r="BY47" i="7"/>
  <c r="BZ39" i="2"/>
  <c r="BZ47" i="7"/>
  <c r="BZ40" i="2"/>
  <c r="BZ48" i="7"/>
  <c r="BZ38" i="2"/>
  <c r="BZ46" i="7"/>
  <c r="CA38" i="2"/>
  <c r="CA46" i="7"/>
  <c r="CA40" i="2"/>
  <c r="CA48" i="7"/>
  <c r="CA39" i="2"/>
  <c r="CA47" i="7"/>
  <c r="CB39" i="2"/>
  <c r="CB47" i="7"/>
  <c r="CB38" i="2"/>
  <c r="CB46" i="7"/>
  <c r="CB40" i="2"/>
  <c r="CB48" i="7"/>
  <c r="CC40" i="2"/>
  <c r="CC48" i="7"/>
  <c r="CC39" i="2"/>
  <c r="CC47" i="7"/>
  <c r="CC38" i="2"/>
  <c r="CC46" i="7"/>
  <c r="CD39" i="2"/>
  <c r="CD47" i="7"/>
  <c r="CD38" i="2"/>
  <c r="CD46" i="7"/>
  <c r="CD40" i="2"/>
  <c r="CD48" i="7"/>
  <c r="CE38" i="2"/>
  <c r="CE46" i="7"/>
  <c r="CE40" i="2"/>
  <c r="CE48" i="7"/>
  <c r="CE39" i="2"/>
  <c r="CE47" i="7"/>
  <c r="CF38" i="2"/>
  <c r="CF46" i="7"/>
  <c r="CF40" i="2"/>
  <c r="CF48" i="7"/>
  <c r="CF39" i="2"/>
  <c r="CF47" i="7"/>
  <c r="CG40" i="2"/>
  <c r="CG48" i="7"/>
  <c r="CG39" i="2"/>
  <c r="CG47" i="7"/>
  <c r="CG38" i="2"/>
  <c r="CG46" i="7"/>
  <c r="CH39" i="2"/>
  <c r="CH47" i="7"/>
  <c r="CH40" i="2"/>
  <c r="CH48" i="7"/>
  <c r="CH38" i="2"/>
  <c r="CH46" i="7"/>
  <c r="CI38" i="2"/>
  <c r="CI46" i="7"/>
  <c r="CI39" i="2"/>
  <c r="CI47" i="7"/>
  <c r="CI40" i="2"/>
  <c r="CI48" i="7"/>
  <c r="CJ38" i="2"/>
  <c r="CJ46" i="7"/>
  <c r="CJ39" i="2"/>
  <c r="CJ47" i="7"/>
  <c r="CJ40" i="2"/>
  <c r="CJ48" i="7"/>
  <c r="CK38" i="2"/>
  <c r="CK46" i="7"/>
  <c r="CK39" i="2"/>
  <c r="CK47" i="7"/>
  <c r="CK40" i="2"/>
  <c r="CK48" i="7"/>
  <c r="CL39" i="2"/>
  <c r="CL47" i="7"/>
  <c r="CL40" i="2"/>
  <c r="CL48" i="7"/>
  <c r="CL38" i="2"/>
  <c r="CL46" i="7"/>
  <c r="CM39" i="2"/>
  <c r="CM47" i="7"/>
  <c r="CM38" i="2"/>
  <c r="CM46" i="7"/>
  <c r="CM40" i="2"/>
  <c r="CM48" i="7"/>
  <c r="CN40" i="2"/>
  <c r="CN48" i="7"/>
  <c r="CN38" i="2"/>
  <c r="CN46" i="7"/>
  <c r="CN39" i="2"/>
  <c r="CN47" i="7"/>
  <c r="CO40" i="2"/>
  <c r="CO48" i="7"/>
  <c r="CO38" i="2"/>
  <c r="CO46" i="7"/>
  <c r="CO39" i="2"/>
  <c r="CO47" i="7"/>
  <c r="CP39" i="2"/>
  <c r="CP47" i="7"/>
  <c r="CP40" i="2"/>
  <c r="CP48" i="7"/>
  <c r="CP38" i="2"/>
  <c r="CP46" i="7"/>
  <c r="CQ38" i="2"/>
  <c r="CQ46" i="7"/>
  <c r="CQ39" i="2"/>
  <c r="CQ47" i="7"/>
  <c r="CQ40" i="2"/>
  <c r="CQ48" i="7"/>
  <c r="CR39" i="2"/>
  <c r="CR47" i="7"/>
  <c r="CR40" i="2"/>
  <c r="CR48" i="7"/>
  <c r="CR38" i="2"/>
  <c r="CR46" i="7"/>
  <c r="CS40" i="2"/>
  <c r="CS48" i="7"/>
  <c r="CS39" i="2"/>
  <c r="CS47" i="7"/>
  <c r="CS38" i="2"/>
  <c r="CS46" i="7"/>
  <c r="CT39" i="2"/>
  <c r="CT47" i="7"/>
  <c r="CT38" i="2"/>
  <c r="CT46" i="7"/>
  <c r="CT40" i="2"/>
  <c r="CT48" i="7"/>
  <c r="CU38" i="2"/>
  <c r="CU46" i="7"/>
  <c r="CU39" i="2"/>
  <c r="CU47" i="7"/>
  <c r="CU40" i="2"/>
  <c r="CU48" i="7"/>
  <c r="CV40" i="2"/>
  <c r="CV48" i="7"/>
  <c r="CV38" i="2"/>
  <c r="CV46" i="7"/>
  <c r="CV39" i="2"/>
  <c r="CV47" i="7"/>
  <c r="CW40" i="2"/>
  <c r="CW48" i="7"/>
  <c r="CW39" i="2"/>
  <c r="CW47" i="7"/>
  <c r="CW38" i="2"/>
  <c r="CW46" i="7"/>
  <c r="CX39" i="2"/>
  <c r="CX47" i="7"/>
  <c r="CX40" i="2"/>
  <c r="CX48" i="7"/>
  <c r="CX38" i="2"/>
  <c r="CX46" i="7"/>
  <c r="CY38" i="2"/>
  <c r="CY46" i="7"/>
  <c r="CY39" i="2"/>
  <c r="CY47" i="7"/>
  <c r="CY40" i="2"/>
  <c r="CY48" i="7"/>
  <c r="CZ40" i="2"/>
  <c r="CZ48" i="7"/>
  <c r="CZ39" i="2"/>
  <c r="CZ47" i="7"/>
  <c r="CZ38" i="2"/>
  <c r="CZ46" i="7"/>
  <c r="DA40" i="2"/>
  <c r="DA48" i="7"/>
  <c r="DA38" i="2"/>
  <c r="DA46" i="7"/>
  <c r="DA39" i="2"/>
  <c r="DA47" i="7"/>
  <c r="DB39" i="2"/>
  <c r="DB47" i="7"/>
  <c r="DB40" i="2"/>
  <c r="DB48" i="7"/>
  <c r="DB38" i="2"/>
  <c r="DB46" i="7"/>
  <c r="DC38" i="2"/>
  <c r="DC46" i="7"/>
  <c r="DC39" i="2"/>
  <c r="DC47" i="7"/>
  <c r="DC40" i="2"/>
  <c r="DC48" i="7"/>
  <c r="DD39" i="2"/>
  <c r="DD47" i="7"/>
  <c r="DD38" i="2"/>
  <c r="DD46" i="7"/>
  <c r="DD40" i="2"/>
  <c r="DD48" i="7"/>
  <c r="DE40" i="2"/>
  <c r="DE48" i="7"/>
  <c r="DE38" i="2"/>
  <c r="DE46" i="7"/>
  <c r="DE39" i="2"/>
  <c r="DE47" i="7"/>
  <c r="DF39" i="2"/>
  <c r="DF47" i="7"/>
  <c r="DF38" i="2"/>
  <c r="DF46" i="7"/>
  <c r="DF40" i="2"/>
  <c r="DF48" i="7"/>
  <c r="DG39" i="2"/>
  <c r="DG47" i="7"/>
  <c r="DG38" i="2"/>
  <c r="DG46" i="7"/>
  <c r="DG40" i="2"/>
  <c r="DG48" i="7"/>
  <c r="DH40" i="2"/>
  <c r="DH48" i="7"/>
  <c r="DH39" i="2"/>
  <c r="DH47" i="7"/>
  <c r="DH38" i="2"/>
  <c r="DH46" i="7"/>
  <c r="DI39" i="2"/>
  <c r="DI47" i="7"/>
  <c r="DI40" i="2"/>
  <c r="DI48" i="7"/>
  <c r="DI38" i="2"/>
  <c r="DI46" i="7"/>
  <c r="DJ38" i="2"/>
  <c r="DJ46" i="7"/>
  <c r="DJ39" i="2"/>
  <c r="DJ47" i="7"/>
  <c r="DJ40" i="2"/>
  <c r="DJ48" i="7"/>
  <c r="DK38" i="2"/>
  <c r="DK46" i="7"/>
  <c r="DK40" i="2"/>
  <c r="DK48" i="7"/>
  <c r="DK39" i="2"/>
  <c r="DK47" i="7"/>
  <c r="DL39" i="2"/>
  <c r="DL47" i="7"/>
  <c r="DL38" i="2"/>
  <c r="DL46" i="7"/>
  <c r="DL40" i="2"/>
  <c r="DL48" i="7"/>
  <c r="DM39" i="2"/>
  <c r="DM47" i="7"/>
  <c r="DM38" i="2"/>
  <c r="DM46" i="7"/>
  <c r="DM40" i="2"/>
  <c r="DM48" i="7"/>
  <c r="DN39" i="2"/>
  <c r="DN47" i="7"/>
  <c r="DN40" i="2"/>
  <c r="DN48" i="7"/>
  <c r="DN38" i="2"/>
  <c r="DN46" i="7"/>
  <c r="DO39" i="2"/>
  <c r="DO47" i="7"/>
  <c r="DO40" i="2"/>
  <c r="DO48" i="7"/>
  <c r="DO38" i="2"/>
  <c r="DO46" i="7"/>
  <c r="DP39" i="2"/>
  <c r="DP47" i="7"/>
  <c r="DP38" i="2"/>
  <c r="DP46" i="7"/>
  <c r="DP40" i="2"/>
  <c r="DP48" i="7"/>
  <c r="DQ38" i="2"/>
  <c r="DQ46" i="7"/>
  <c r="DQ39" i="2"/>
  <c r="DQ47" i="7"/>
  <c r="DQ40" i="2"/>
  <c r="DQ48" i="7"/>
  <c r="DR39" i="2"/>
  <c r="DR47" i="7"/>
  <c r="DR40" i="2"/>
  <c r="DR48" i="7"/>
  <c r="DR38" i="2"/>
  <c r="DR46" i="7"/>
  <c r="DS38" i="2"/>
  <c r="DS46" i="7"/>
  <c r="DS39" i="2"/>
  <c r="DS47" i="7"/>
  <c r="DS40" i="2"/>
  <c r="DS48" i="7"/>
  <c r="DT40" i="2"/>
  <c r="DT48" i="7"/>
  <c r="DT39" i="2"/>
  <c r="DT47" i="7"/>
  <c r="DT38" i="2"/>
  <c r="DT46" i="7"/>
  <c r="DU40" i="2"/>
  <c r="DU48" i="7"/>
  <c r="DU38" i="2"/>
  <c r="DU46" i="7"/>
  <c r="DU39" i="2"/>
  <c r="DU47" i="7"/>
  <c r="DV39" i="2"/>
  <c r="DV47" i="7"/>
  <c r="DV40" i="2"/>
  <c r="DV48" i="7"/>
  <c r="DV38" i="2"/>
  <c r="DV46" i="7"/>
  <c r="DW38" i="2"/>
  <c r="DW46" i="7"/>
  <c r="DW40" i="2"/>
  <c r="DW48" i="7"/>
  <c r="DW39" i="2"/>
  <c r="DW47" i="7"/>
  <c r="DX39" i="2"/>
  <c r="DX47" i="7"/>
  <c r="DX38" i="2"/>
  <c r="DX46" i="7"/>
  <c r="DX40" i="2"/>
  <c r="DX48" i="7"/>
  <c r="DY39" i="2"/>
  <c r="DY47" i="7"/>
  <c r="DY38" i="2"/>
  <c r="DY46" i="7"/>
  <c r="DY40" i="2"/>
  <c r="DY48" i="7"/>
  <c r="DZ39" i="2"/>
  <c r="DZ47" i="7"/>
  <c r="DZ38" i="2"/>
  <c r="DZ46" i="7"/>
  <c r="DZ40" i="2"/>
  <c r="DZ48" i="7"/>
  <c r="EA38" i="2"/>
  <c r="EA46" i="7"/>
  <c r="EA40" i="2"/>
  <c r="EA48" i="7"/>
  <c r="EA39" i="2"/>
  <c r="EA47" i="7"/>
  <c r="EB38" i="2"/>
  <c r="EB46" i="7"/>
  <c r="EB40" i="2"/>
  <c r="EB48" i="7"/>
  <c r="EB39" i="2"/>
  <c r="EB47" i="7"/>
  <c r="EC40" i="2"/>
  <c r="EC48" i="7"/>
  <c r="EC39" i="2"/>
  <c r="EC47" i="7"/>
  <c r="EC38" i="2"/>
  <c r="EC46" i="7"/>
  <c r="ED40" i="2"/>
  <c r="ED48" i="7"/>
  <c r="ED39" i="2"/>
  <c r="ED47" i="7"/>
  <c r="ED38" i="2"/>
  <c r="ED46" i="7"/>
  <c r="EE38" i="2"/>
  <c r="EE46" i="7"/>
  <c r="EE39" i="2"/>
  <c r="EE47" i="7"/>
  <c r="EE40" i="2"/>
  <c r="EE48" i="7"/>
  <c r="EF40" i="2"/>
  <c r="EF48" i="7"/>
  <c r="EF38" i="2"/>
  <c r="EF46" i="7"/>
  <c r="EF39" i="2"/>
  <c r="EF47" i="7"/>
  <c r="EG39" i="2"/>
  <c r="EG47" i="7"/>
  <c r="EG40" i="2"/>
  <c r="EG48" i="7"/>
  <c r="EG38" i="2"/>
  <c r="EG46" i="7"/>
  <c r="EH39" i="2"/>
  <c r="EH47" i="7"/>
  <c r="EH40" i="2"/>
  <c r="EH48" i="7"/>
  <c r="EH38" i="2"/>
  <c r="EH46" i="7"/>
  <c r="EI38" i="2"/>
  <c r="EI46" i="7"/>
  <c r="EI39" i="2"/>
  <c r="EI47" i="7"/>
  <c r="EI40" i="2"/>
  <c r="EI48" i="7"/>
  <c r="EJ39" i="2"/>
  <c r="EJ47" i="7"/>
  <c r="EJ40" i="2"/>
  <c r="EJ48" i="7"/>
  <c r="EJ38" i="2"/>
  <c r="EJ46" i="7"/>
  <c r="EK38" i="2"/>
  <c r="EK46" i="7"/>
  <c r="EK39" i="2"/>
  <c r="EK47" i="7"/>
  <c r="EK40" i="2"/>
  <c r="EK48" i="7"/>
  <c r="EL38" i="2"/>
  <c r="EL46" i="7"/>
  <c r="EL39" i="2"/>
  <c r="EL47" i="7"/>
  <c r="EL40" i="2"/>
  <c r="EL48" i="7"/>
  <c r="EM38" i="2"/>
  <c r="EM46" i="7"/>
  <c r="EM40" i="2"/>
  <c r="EM48" i="7"/>
  <c r="EM39" i="2"/>
  <c r="EM47" i="7"/>
  <c r="EN39" i="2"/>
  <c r="EN47" i="7"/>
  <c r="EN38" i="2"/>
  <c r="EN46" i="7"/>
  <c r="EN40" i="2"/>
  <c r="EN48" i="7"/>
  <c r="EO39" i="2"/>
  <c r="EO47" i="7"/>
  <c r="EO40" i="2"/>
  <c r="EO48" i="7"/>
  <c r="EO38" i="2"/>
  <c r="EO46" i="7"/>
  <c r="EP39" i="2"/>
  <c r="EP47" i="7"/>
  <c r="EP38" i="2"/>
  <c r="EP46" i="7"/>
  <c r="EP40" i="2"/>
  <c r="EP48" i="7"/>
  <c r="EQ38" i="2"/>
  <c r="EQ46" i="7"/>
  <c r="EQ40" i="2"/>
  <c r="EQ48" i="7"/>
  <c r="EQ39" i="2"/>
  <c r="EQ47" i="7"/>
  <c r="G4" i="2"/>
  <c r="G5" i="2"/>
  <c r="D22" i="2"/>
  <c r="K12" i="2"/>
  <c r="L12" i="2"/>
  <c r="L13" i="2"/>
  <c r="D12" i="12"/>
  <c r="AT45" i="7"/>
  <c r="AT10" i="11"/>
  <c r="CC45" i="7"/>
  <c r="CC10" i="11"/>
  <c r="BQ45" i="7"/>
  <c r="BQ10" i="11"/>
  <c r="BM45" i="7"/>
  <c r="BM10" i="11"/>
  <c r="BA45" i="7"/>
  <c r="BA10" i="11"/>
  <c r="AW45" i="7"/>
  <c r="AW10" i="11"/>
  <c r="AK45" i="7"/>
  <c r="AK10" i="11"/>
  <c r="AG45" i="7"/>
  <c r="AG10" i="11"/>
  <c r="Q45" i="7"/>
  <c r="Q10" i="11"/>
  <c r="I45" i="7"/>
  <c r="I10" i="11"/>
  <c r="BB45" i="7"/>
  <c r="BB10" i="11"/>
  <c r="EL45" i="7"/>
  <c r="EL10" i="11"/>
  <c r="EJ45" i="7"/>
  <c r="EJ10" i="11"/>
  <c r="DT45" i="7"/>
  <c r="DT10" i="11"/>
  <c r="DJ45" i="7"/>
  <c r="DJ10" i="11"/>
  <c r="DH45" i="7"/>
  <c r="DH10" i="11"/>
  <c r="DG45" i="7"/>
  <c r="DG10" i="11"/>
  <c r="CZ45" i="7"/>
  <c r="CZ10" i="11"/>
  <c r="CR45" i="7"/>
  <c r="CR10" i="11"/>
  <c r="CM45" i="7"/>
  <c r="CM10" i="11"/>
  <c r="BX45" i="7"/>
  <c r="BX10" i="11"/>
  <c r="BL45" i="7"/>
  <c r="BL10" i="11"/>
  <c r="AI45" i="7"/>
  <c r="AI10" i="11"/>
  <c r="AF45" i="7"/>
  <c r="AF10" i="11"/>
  <c r="AA45" i="7"/>
  <c r="AA10" i="11"/>
  <c r="EO45" i="7"/>
  <c r="EO10" i="11"/>
  <c r="EG45" i="7"/>
  <c r="EG10" i="11"/>
  <c r="EC45" i="7"/>
  <c r="EC10" i="11"/>
  <c r="DI45" i="7"/>
  <c r="DI10" i="11"/>
  <c r="CW45" i="7"/>
  <c r="CW10" i="11"/>
  <c r="CS45" i="7"/>
  <c r="CS10" i="11"/>
  <c r="CG45" i="7"/>
  <c r="CG10" i="11"/>
  <c r="EN45" i="7"/>
  <c r="EN10" i="11"/>
  <c r="EF45" i="7"/>
  <c r="EF10" i="11"/>
  <c r="EA45" i="7"/>
  <c r="EA10" i="11"/>
  <c r="DX45" i="7"/>
  <c r="DX10" i="11"/>
  <c r="DD45" i="7"/>
  <c r="DD10" i="11"/>
  <c r="CY45" i="7"/>
  <c r="CY10" i="11"/>
  <c r="CV45" i="7"/>
  <c r="CV10" i="11"/>
  <c r="CQ45" i="7"/>
  <c r="CQ10" i="11"/>
  <c r="CN45" i="7"/>
  <c r="CN10" i="11"/>
  <c r="CB45" i="7"/>
  <c r="CB10" i="11"/>
  <c r="BS45" i="7"/>
  <c r="BS10" i="11"/>
  <c r="BO45" i="7"/>
  <c r="BO10" i="11"/>
  <c r="BK45" i="7"/>
  <c r="BK10" i="11"/>
  <c r="AY45" i="7"/>
  <c r="AY10" i="11"/>
  <c r="AU45" i="7"/>
  <c r="AU10" i="11"/>
  <c r="AR45" i="7"/>
  <c r="AR10" i="11"/>
  <c r="EQ45" i="7"/>
  <c r="EQ10" i="11"/>
  <c r="EM45" i="7"/>
  <c r="EM10" i="11"/>
  <c r="EI45" i="7"/>
  <c r="EI10" i="11"/>
  <c r="DS45" i="7"/>
  <c r="DS10" i="11"/>
  <c r="DP45" i="7"/>
  <c r="DP10" i="11"/>
  <c r="DL45" i="7"/>
  <c r="DL10" i="11"/>
  <c r="DK45" i="7"/>
  <c r="DK10" i="11"/>
  <c r="DC45" i="7"/>
  <c r="DC10" i="11"/>
  <c r="CU45" i="7"/>
  <c r="CU10" i="11"/>
  <c r="CE45" i="7"/>
  <c r="CE10" i="11"/>
  <c r="CA45" i="7"/>
  <c r="CA10" i="11"/>
  <c r="BW45" i="7"/>
  <c r="BW10" i="11"/>
  <c r="BG45" i="7"/>
  <c r="BG10" i="11"/>
  <c r="AV45" i="7"/>
  <c r="AV10" i="11"/>
  <c r="AQ45" i="7"/>
  <c r="AQ10" i="11"/>
  <c r="AN45" i="7"/>
  <c r="AN10" i="11"/>
  <c r="AM45" i="7"/>
  <c r="AM10" i="11"/>
  <c r="AE45" i="7"/>
  <c r="AE10" i="11"/>
  <c r="W45" i="7"/>
  <c r="W10" i="11"/>
  <c r="S45" i="7"/>
  <c r="S10" i="11"/>
  <c r="P45" i="7"/>
  <c r="P10" i="11"/>
  <c r="O45" i="7"/>
  <c r="O10" i="11"/>
  <c r="K45" i="7"/>
  <c r="K10" i="11"/>
  <c r="H45" i="7"/>
  <c r="H10" i="11"/>
  <c r="G45" i="7"/>
  <c r="G10" i="11"/>
  <c r="EH45" i="7"/>
  <c r="EH10" i="11"/>
  <c r="ED45" i="7"/>
  <c r="ED10" i="11"/>
  <c r="EB45" i="7"/>
  <c r="EB10" i="11"/>
  <c r="DY45" i="7"/>
  <c r="DY10" i="11"/>
  <c r="DV45" i="7"/>
  <c r="DV10" i="11"/>
  <c r="DU45" i="7"/>
  <c r="DU10" i="11"/>
  <c r="DR45" i="7"/>
  <c r="DR10" i="11"/>
  <c r="DN45" i="7"/>
  <c r="DN10" i="11"/>
  <c r="DM45" i="7"/>
  <c r="DM10" i="11"/>
  <c r="DE45" i="7"/>
  <c r="DE10" i="11"/>
  <c r="DB45" i="7"/>
  <c r="DB10" i="11"/>
  <c r="DA45" i="7"/>
  <c r="DA10" i="11"/>
  <c r="CX45" i="7"/>
  <c r="CX10" i="11"/>
  <c r="CP45" i="7"/>
  <c r="CP10" i="11"/>
  <c r="CO45" i="7"/>
  <c r="CO10" i="11"/>
  <c r="CL45" i="7"/>
  <c r="CL10" i="11"/>
  <c r="CJ45" i="7"/>
  <c r="CJ10" i="11"/>
  <c r="CH45" i="7"/>
  <c r="CH10" i="11"/>
  <c r="CF45" i="7"/>
  <c r="CF10" i="11"/>
  <c r="BZ45" i="7"/>
  <c r="BZ10" i="11"/>
  <c r="BY45" i="7"/>
  <c r="BY10" i="11"/>
  <c r="BV45" i="7"/>
  <c r="BV10" i="11"/>
  <c r="BU45" i="7"/>
  <c r="BU10" i="11"/>
  <c r="BT45" i="7"/>
  <c r="BT10" i="11"/>
  <c r="BP45" i="7"/>
  <c r="BP10" i="11"/>
  <c r="BJ45" i="7"/>
  <c r="BJ10" i="11"/>
  <c r="BI45" i="7"/>
  <c r="BI10" i="11"/>
  <c r="BH45" i="7"/>
  <c r="BH10" i="11"/>
  <c r="BF45" i="7"/>
  <c r="BF10" i="11"/>
  <c r="BE45" i="7"/>
  <c r="BE10" i="11"/>
  <c r="BD45" i="7"/>
  <c r="BD10" i="11"/>
  <c r="AZ45" i="7"/>
  <c r="AZ10" i="11"/>
  <c r="AS45" i="7"/>
  <c r="AS10" i="11"/>
  <c r="AP45" i="7"/>
  <c r="AP10" i="11"/>
  <c r="AO45" i="7"/>
  <c r="AO10" i="11"/>
  <c r="AL45" i="7"/>
  <c r="AL10" i="11"/>
  <c r="AJ45" i="7"/>
  <c r="AJ10" i="11"/>
  <c r="AD45" i="7"/>
  <c r="AD10" i="11"/>
  <c r="AC45" i="7"/>
  <c r="AC10" i="11"/>
  <c r="AB45" i="7"/>
  <c r="AB10" i="11"/>
  <c r="Z45" i="7"/>
  <c r="Z10" i="11"/>
  <c r="Y45" i="7"/>
  <c r="Y10" i="11"/>
  <c r="X45" i="7"/>
  <c r="X10" i="11"/>
  <c r="U45" i="7"/>
  <c r="U10" i="11"/>
  <c r="T45" i="7"/>
  <c r="T10" i="11"/>
  <c r="R45" i="7"/>
  <c r="R10" i="11"/>
  <c r="M45" i="7"/>
  <c r="M10" i="11"/>
  <c r="L45" i="7"/>
  <c r="L10" i="11"/>
  <c r="J45" i="7"/>
  <c r="J10" i="11"/>
  <c r="F45" i="7"/>
  <c r="F10" i="11"/>
  <c r="E45" i="7"/>
  <c r="E10" i="11"/>
  <c r="DW45" i="7"/>
  <c r="DW10" i="11"/>
  <c r="EP45" i="7"/>
  <c r="EP10" i="11"/>
  <c r="EK45" i="7"/>
  <c r="EK10" i="11"/>
  <c r="EE45" i="7"/>
  <c r="EE10" i="11"/>
  <c r="DZ45" i="7"/>
  <c r="DZ10" i="11"/>
  <c r="DQ45" i="7"/>
  <c r="DQ10" i="11"/>
  <c r="DO45" i="7"/>
  <c r="DO10" i="11"/>
  <c r="DF45" i="7"/>
  <c r="DF10" i="11"/>
  <c r="CT45" i="7"/>
  <c r="CT10" i="11"/>
  <c r="CK45" i="7"/>
  <c r="CK10" i="11"/>
  <c r="CI45" i="7"/>
  <c r="CI10" i="11"/>
  <c r="CD45" i="7"/>
  <c r="CD10" i="11"/>
  <c r="BR45" i="7"/>
  <c r="BR10" i="11"/>
  <c r="BN45" i="7"/>
  <c r="BN10" i="11"/>
  <c r="BC45" i="7"/>
  <c r="BC10" i="11"/>
  <c r="AX45" i="7"/>
  <c r="AX10" i="11"/>
  <c r="AH45" i="7"/>
  <c r="AH10" i="11"/>
  <c r="V45" i="7"/>
  <c r="V10" i="11"/>
  <c r="N45" i="7"/>
  <c r="N10" i="11"/>
  <c r="D45" i="7"/>
  <c r="D10" i="11"/>
  <c r="D9" i="12"/>
  <c r="G337" i="1"/>
  <c r="ES196" i="3"/>
  <c r="ES274" i="3"/>
  <c r="E14" i="12"/>
  <c r="F337" i="1"/>
  <c r="E7" i="12"/>
  <c r="ET143" i="3"/>
  <c r="ET142" i="3"/>
  <c r="ET141" i="3"/>
  <c r="EU144" i="3"/>
  <c r="D42" i="2"/>
  <c r="I13" i="2"/>
  <c r="F10" i="12"/>
  <c r="F8" i="12"/>
  <c r="F336" i="1"/>
  <c r="F358" i="1"/>
  <c r="F355" i="1"/>
  <c r="E6" i="7" s="1"/>
  <c r="E19" i="7" s="1"/>
  <c r="F359" i="1"/>
  <c r="E4" i="12" s="1"/>
  <c r="F356" i="1"/>
  <c r="F360" i="1"/>
  <c r="E5" i="12" s="1"/>
  <c r="F357" i="1"/>
  <c r="G336" i="1"/>
  <c r="G357" i="1"/>
  <c r="G358" i="1"/>
  <c r="G355" i="1"/>
  <c r="F6" i="7" s="1"/>
  <c r="G359" i="1"/>
  <c r="F4" i="12" s="1"/>
  <c r="G356" i="1"/>
  <c r="G360" i="1"/>
  <c r="ET196" i="3"/>
  <c r="ET274" i="3"/>
  <c r="EV144" i="3"/>
  <c r="EU141" i="3"/>
  <c r="EU143" i="3"/>
  <c r="EU142" i="3"/>
  <c r="BW42" i="2"/>
  <c r="CI42" i="2"/>
  <c r="CM42" i="2"/>
  <c r="CQ42" i="2"/>
  <c r="CU42" i="2"/>
  <c r="CY42" i="2"/>
  <c r="DC42" i="2"/>
  <c r="DG42" i="2"/>
  <c r="DK42" i="2"/>
  <c r="DO42" i="2"/>
  <c r="DS42" i="2"/>
  <c r="DW42" i="2"/>
  <c r="EA42" i="2"/>
  <c r="EE42" i="2"/>
  <c r="EI42" i="2"/>
  <c r="EM42" i="2"/>
  <c r="EQ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BX42" i="2"/>
  <c r="CJ42" i="2"/>
  <c r="CN42" i="2"/>
  <c r="CR42" i="2"/>
  <c r="CV42" i="2"/>
  <c r="CZ42" i="2"/>
  <c r="DD42" i="2"/>
  <c r="DH42" i="2"/>
  <c r="DL42" i="2"/>
  <c r="DP42" i="2"/>
  <c r="DT42" i="2"/>
  <c r="DX42" i="2"/>
  <c r="EB42" i="2"/>
  <c r="EF42" i="2"/>
  <c r="EJ42" i="2"/>
  <c r="EN42" i="2"/>
  <c r="AG42" i="2"/>
  <c r="BY42" i="2"/>
  <c r="BZ42" i="2"/>
  <c r="CA42" i="2"/>
  <c r="CB42" i="2"/>
  <c r="CC42" i="2"/>
  <c r="CD42" i="2"/>
  <c r="CE42" i="2"/>
  <c r="CF42" i="2"/>
  <c r="CG42" i="2"/>
  <c r="CH42" i="2"/>
  <c r="CK42" i="2"/>
  <c r="CO42" i="2"/>
  <c r="CS42" i="2"/>
  <c r="CW42" i="2"/>
  <c r="DA42" i="2"/>
  <c r="DE42" i="2"/>
  <c r="DI42" i="2"/>
  <c r="DM42" i="2"/>
  <c r="DQ42" i="2"/>
  <c r="DU42" i="2"/>
  <c r="DY42" i="2"/>
  <c r="EC42" i="2"/>
  <c r="EG42" i="2"/>
  <c r="EK42" i="2"/>
  <c r="EO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CL42" i="2"/>
  <c r="CP42" i="2"/>
  <c r="CT42" i="2"/>
  <c r="CX42" i="2"/>
  <c r="DB42" i="2"/>
  <c r="DF42" i="2"/>
  <c r="DJ42" i="2"/>
  <c r="DN42" i="2"/>
  <c r="DR42" i="2"/>
  <c r="DV42" i="2"/>
  <c r="DZ42" i="2"/>
  <c r="ED42" i="2"/>
  <c r="EH42" i="2"/>
  <c r="EL42" i="2"/>
  <c r="EP42" i="2"/>
  <c r="G11" i="12"/>
  <c r="H337" i="1"/>
  <c r="G9" i="12"/>
  <c r="G12" i="12"/>
  <c r="H336" i="1"/>
  <c r="H356" i="1"/>
  <c r="H360" i="1"/>
  <c r="G5" i="12" s="1"/>
  <c r="H357" i="1"/>
  <c r="H358" i="1"/>
  <c r="H355" i="1"/>
  <c r="G6" i="7" s="1"/>
  <c r="H359" i="1"/>
  <c r="G4" i="12" s="1"/>
  <c r="EU196" i="3"/>
  <c r="EU274" i="3"/>
  <c r="EW144" i="3"/>
  <c r="EV143" i="3"/>
  <c r="EV142" i="3"/>
  <c r="EV141" i="3"/>
  <c r="H7" i="12"/>
  <c r="H14" i="12"/>
  <c r="I337" i="1"/>
  <c r="I336" i="1"/>
  <c r="I355" i="1"/>
  <c r="H6" i="7" s="1"/>
  <c r="I359" i="1"/>
  <c r="H4" i="12" s="1"/>
  <c r="I356" i="1"/>
  <c r="I360" i="1"/>
  <c r="H5" i="12" s="1"/>
  <c r="I357" i="1"/>
  <c r="I358" i="1"/>
  <c r="EV196" i="3"/>
  <c r="EV274" i="3"/>
  <c r="EW143" i="3"/>
  <c r="EW142" i="3"/>
  <c r="EX144" i="3"/>
  <c r="EW141" i="3"/>
  <c r="I10" i="12"/>
  <c r="J337" i="1"/>
  <c r="J336" i="1"/>
  <c r="J358" i="1"/>
  <c r="J355" i="1"/>
  <c r="I6" i="7" s="1"/>
  <c r="J359" i="1"/>
  <c r="I4" i="12" s="1"/>
  <c r="J356" i="1"/>
  <c r="J360" i="1"/>
  <c r="J357" i="1"/>
  <c r="EW196" i="3"/>
  <c r="EW274" i="3"/>
  <c r="EX141" i="3"/>
  <c r="EY144" i="3"/>
  <c r="EX143" i="3"/>
  <c r="EX142" i="3"/>
  <c r="K337" i="1"/>
  <c r="J9" i="12"/>
  <c r="J12" i="12"/>
  <c r="K336" i="1"/>
  <c r="K357" i="1"/>
  <c r="K358" i="1"/>
  <c r="K355" i="1"/>
  <c r="J6" i="7" s="1"/>
  <c r="K359" i="1"/>
  <c r="J4" i="12" s="1"/>
  <c r="K356" i="1"/>
  <c r="K360" i="1"/>
  <c r="EX196" i="3"/>
  <c r="EX274" i="3"/>
  <c r="EZ144" i="3"/>
  <c r="EY143" i="3"/>
  <c r="EY142" i="3"/>
  <c r="EY141" i="3"/>
  <c r="K7" i="12"/>
  <c r="K14" i="12"/>
  <c r="L337" i="1"/>
  <c r="L336" i="1"/>
  <c r="L356" i="1"/>
  <c r="L360" i="1"/>
  <c r="K5" i="12" s="1"/>
  <c r="L357" i="1"/>
  <c r="L358" i="1"/>
  <c r="L355" i="1"/>
  <c r="K6" i="7" s="1"/>
  <c r="K19" i="7" s="1"/>
  <c r="L359" i="1"/>
  <c r="K4" i="12" s="1"/>
  <c r="EY196" i="3"/>
  <c r="EY274" i="3"/>
  <c r="EZ141" i="3"/>
  <c r="FA144" i="3"/>
  <c r="EZ143" i="3"/>
  <c r="EZ142" i="3"/>
  <c r="L8" i="12"/>
  <c r="L10" i="12"/>
  <c r="M337" i="1"/>
  <c r="M336" i="1"/>
  <c r="M355" i="1"/>
  <c r="L6" i="7" s="1"/>
  <c r="M359" i="1"/>
  <c r="L4" i="12" s="1"/>
  <c r="M356" i="1"/>
  <c r="M360" i="1"/>
  <c r="L5" i="12" s="1"/>
  <c r="M357" i="1"/>
  <c r="M358" i="1"/>
  <c r="EZ196" i="3"/>
  <c r="EZ274" i="3"/>
  <c r="FA143" i="3"/>
  <c r="FA142" i="3"/>
  <c r="FB144" i="3"/>
  <c r="FA141" i="3"/>
  <c r="N337" i="1"/>
  <c r="M9" i="12"/>
  <c r="M12" i="12"/>
  <c r="N336" i="1"/>
  <c r="N358" i="1"/>
  <c r="N355" i="1"/>
  <c r="M6" i="7" s="1"/>
  <c r="N359" i="1"/>
  <c r="M4" i="12" s="1"/>
  <c r="N356" i="1"/>
  <c r="N360" i="1"/>
  <c r="M5" i="12" s="1"/>
  <c r="N357" i="1"/>
  <c r="FA196" i="3"/>
  <c r="FA274" i="3"/>
  <c r="FC144" i="3"/>
  <c r="FB143" i="3"/>
  <c r="FB142" i="3"/>
  <c r="FB141" i="3"/>
  <c r="N6" i="12"/>
  <c r="N7" i="12"/>
  <c r="N14" i="12"/>
  <c r="O337" i="1"/>
  <c r="O336" i="1"/>
  <c r="O357" i="1"/>
  <c r="O358" i="1"/>
  <c r="O355" i="1"/>
  <c r="N6" i="7" s="1"/>
  <c r="O359" i="1"/>
  <c r="N4" i="12" s="1"/>
  <c r="O356" i="1"/>
  <c r="O360" i="1"/>
  <c r="FB196" i="3"/>
  <c r="FB274" i="3"/>
  <c r="FC143" i="3"/>
  <c r="FC142" i="3"/>
  <c r="FD144" i="3"/>
  <c r="FC141" i="3"/>
  <c r="O15" i="12"/>
  <c r="O10" i="12"/>
  <c r="P337" i="1"/>
  <c r="P336" i="1"/>
  <c r="P356" i="1"/>
  <c r="P360" i="1"/>
  <c r="O5" i="12" s="1"/>
  <c r="P357" i="1"/>
  <c r="P358" i="1"/>
  <c r="P355" i="1"/>
  <c r="O6" i="7" s="1"/>
  <c r="P359" i="1"/>
  <c r="O4" i="12" s="1"/>
  <c r="FC196" i="3"/>
  <c r="FC274" i="3"/>
  <c r="FD143" i="3"/>
  <c r="FD142" i="3"/>
  <c r="FD141" i="3"/>
  <c r="FE144" i="3"/>
  <c r="P11" i="12"/>
  <c r="Q337" i="1"/>
  <c r="P9" i="12"/>
  <c r="P12" i="12"/>
  <c r="Q336" i="1"/>
  <c r="Q355" i="1"/>
  <c r="P6" i="7" s="1"/>
  <c r="Q359" i="1"/>
  <c r="P4" i="12" s="1"/>
  <c r="Q356" i="1"/>
  <c r="Q360" i="1"/>
  <c r="P5" i="12" s="1"/>
  <c r="Q357" i="1"/>
  <c r="Q358" i="1"/>
  <c r="FD196" i="3"/>
  <c r="FD274" i="3"/>
  <c r="FE143" i="3"/>
  <c r="FE142" i="3"/>
  <c r="FF144" i="3"/>
  <c r="FE141" i="3"/>
  <c r="Q7" i="12"/>
  <c r="Q14" i="12"/>
  <c r="R337" i="1"/>
  <c r="Q9" i="12"/>
  <c r="Q12" i="12"/>
  <c r="R336" i="1"/>
  <c r="R358" i="1"/>
  <c r="R355" i="1"/>
  <c r="Q6" i="7" s="1"/>
  <c r="R359" i="1"/>
  <c r="Q4" i="12" s="1"/>
  <c r="R356" i="1"/>
  <c r="R360" i="1"/>
  <c r="Q5" i="12" s="1"/>
  <c r="R357" i="1"/>
  <c r="FE196" i="3"/>
  <c r="FE274" i="3"/>
  <c r="FF141" i="3"/>
  <c r="FG144" i="3"/>
  <c r="FF143" i="3"/>
  <c r="FF142" i="3"/>
  <c r="R8" i="12"/>
  <c r="R14" i="12"/>
  <c r="R15" i="12"/>
  <c r="S337" i="1"/>
  <c r="S336" i="1"/>
  <c r="S357" i="1"/>
  <c r="S358" i="1"/>
  <c r="S355" i="1"/>
  <c r="R6" i="7" s="1"/>
  <c r="S359" i="1"/>
  <c r="R4" i="12" s="1"/>
  <c r="S356" i="1"/>
  <c r="S360" i="1"/>
  <c r="FF196" i="3"/>
  <c r="FF274" i="3"/>
  <c r="FG143" i="3"/>
  <c r="FG142" i="3"/>
  <c r="FG141" i="3"/>
  <c r="FH144" i="3"/>
  <c r="S11" i="12"/>
  <c r="S10" i="12"/>
  <c r="T337" i="1"/>
  <c r="T336" i="1"/>
  <c r="T356" i="1"/>
  <c r="T360" i="1"/>
  <c r="S5" i="12" s="1"/>
  <c r="T357" i="1"/>
  <c r="T358" i="1"/>
  <c r="T355" i="1"/>
  <c r="S6" i="7" s="1"/>
  <c r="T359" i="1"/>
  <c r="S4" i="12" s="1"/>
  <c r="FG196" i="3"/>
  <c r="FG274" i="3"/>
  <c r="FH141" i="3"/>
  <c r="FI144" i="3"/>
  <c r="FH143" i="3"/>
  <c r="FH142" i="3"/>
  <c r="U337" i="1"/>
  <c r="T9" i="12"/>
  <c r="T12" i="12"/>
  <c r="U336" i="1"/>
  <c r="U355" i="1"/>
  <c r="T6" i="7" s="1"/>
  <c r="U359" i="1"/>
  <c r="T4" i="12" s="1"/>
  <c r="U356" i="1"/>
  <c r="U360" i="1"/>
  <c r="T17" i="7" s="1"/>
  <c r="T18" i="7" s="1"/>
  <c r="U357" i="1"/>
  <c r="U358" i="1"/>
  <c r="FH196" i="3"/>
  <c r="FH274" i="3"/>
  <c r="FJ144" i="3"/>
  <c r="FI141" i="3"/>
  <c r="FI143" i="3"/>
  <c r="FI142" i="3"/>
  <c r="U7" i="12"/>
  <c r="U10" i="12"/>
  <c r="U14" i="12"/>
  <c r="V337" i="1"/>
  <c r="V336" i="1"/>
  <c r="V358" i="1"/>
  <c r="V355" i="1"/>
  <c r="U6" i="7" s="1"/>
  <c r="V359" i="1"/>
  <c r="U4" i="12" s="1"/>
  <c r="V356" i="1"/>
  <c r="V360" i="1"/>
  <c r="U5" i="12" s="1"/>
  <c r="V357" i="1"/>
  <c r="FI196" i="3"/>
  <c r="FI274" i="3"/>
  <c r="FJ141" i="3"/>
  <c r="FK144" i="3"/>
  <c r="FJ143" i="3"/>
  <c r="FJ142" i="3"/>
  <c r="V10" i="12"/>
  <c r="W337" i="1"/>
  <c r="W336" i="1"/>
  <c r="W357" i="1"/>
  <c r="W358" i="1"/>
  <c r="W355" i="1"/>
  <c r="V6" i="7" s="1"/>
  <c r="W359" i="1"/>
  <c r="V4" i="12" s="1"/>
  <c r="W356" i="1"/>
  <c r="W360" i="1"/>
  <c r="V5" i="12" s="1"/>
  <c r="FJ196" i="3"/>
  <c r="FJ274" i="3"/>
  <c r="FL144" i="3"/>
  <c r="FK143" i="3"/>
  <c r="FK142" i="3"/>
  <c r="FK141" i="3"/>
  <c r="W6" i="12"/>
  <c r="W13" i="12"/>
  <c r="X337" i="1"/>
  <c r="W9" i="12"/>
  <c r="W12" i="12"/>
  <c r="X336" i="1"/>
  <c r="X356" i="1"/>
  <c r="X360" i="1"/>
  <c r="X357" i="1"/>
  <c r="X358" i="1"/>
  <c r="X355" i="1"/>
  <c r="W6" i="7" s="1"/>
  <c r="W19" i="7" s="1"/>
  <c r="X359" i="1"/>
  <c r="W4" i="12" s="1"/>
  <c r="FK196" i="3"/>
  <c r="FK274" i="3"/>
  <c r="FM144" i="3"/>
  <c r="FL143" i="3"/>
  <c r="FL142" i="3"/>
  <c r="FL141" i="3"/>
  <c r="X7" i="12"/>
  <c r="X10" i="12"/>
  <c r="X15" i="12"/>
  <c r="Y337" i="1"/>
  <c r="Y336" i="1"/>
  <c r="Y355" i="1"/>
  <c r="X6" i="7" s="1"/>
  <c r="Y359" i="1"/>
  <c r="X4" i="12" s="1"/>
  <c r="Y356" i="1"/>
  <c r="Y360" i="1"/>
  <c r="X5" i="12" s="1"/>
  <c r="Y357" i="1"/>
  <c r="Y358" i="1"/>
  <c r="FL196" i="3"/>
  <c r="FL274" i="3"/>
  <c r="FM143" i="3"/>
  <c r="FM142" i="3"/>
  <c r="FN144" i="3"/>
  <c r="FM141" i="3"/>
  <c r="Y10" i="12"/>
  <c r="Z337" i="1"/>
  <c r="Y9" i="12"/>
  <c r="Y12" i="12"/>
  <c r="Z336" i="1"/>
  <c r="Z358" i="1"/>
  <c r="Z355" i="1"/>
  <c r="Y6" i="7" s="1"/>
  <c r="Z359" i="1"/>
  <c r="Y4" i="12" s="1"/>
  <c r="Z356" i="1"/>
  <c r="Z360" i="1"/>
  <c r="Y5" i="12" s="1"/>
  <c r="Z357" i="1"/>
  <c r="FM196" i="3"/>
  <c r="FM274" i="3"/>
  <c r="FN143" i="3"/>
  <c r="FN142" i="3"/>
  <c r="FN141" i="3"/>
  <c r="FO144" i="3"/>
  <c r="AA337" i="1"/>
  <c r="Z9" i="12"/>
  <c r="AA336" i="1"/>
  <c r="AA357" i="1"/>
  <c r="AA358" i="1"/>
  <c r="AA355" i="1"/>
  <c r="Z6" i="7" s="1"/>
  <c r="AA359" i="1"/>
  <c r="Z4" i="12" s="1"/>
  <c r="AA356" i="1"/>
  <c r="AA360" i="1"/>
  <c r="Z5" i="12" s="1"/>
  <c r="FN196" i="3"/>
  <c r="FN274" i="3"/>
  <c r="FO141" i="3"/>
  <c r="FP144" i="3"/>
  <c r="FO143" i="3"/>
  <c r="FO142" i="3"/>
  <c r="AA7" i="12"/>
  <c r="AA15" i="12"/>
  <c r="AA8" i="12"/>
  <c r="AA14" i="12"/>
  <c r="AB337" i="1"/>
  <c r="AB336" i="1"/>
  <c r="AB356" i="1"/>
  <c r="AB360" i="1"/>
  <c r="AA5" i="12" s="1"/>
  <c r="AB357" i="1"/>
  <c r="AB358" i="1"/>
  <c r="AB355" i="1"/>
  <c r="AA6" i="7" s="1"/>
  <c r="AA19" i="7" s="1"/>
  <c r="AB359" i="1"/>
  <c r="AA4" i="12" s="1"/>
  <c r="FO196" i="3"/>
  <c r="FO274" i="3"/>
  <c r="FP141" i="3"/>
  <c r="FQ144" i="3"/>
  <c r="FP143" i="3"/>
  <c r="FP142" i="3"/>
  <c r="AB7" i="12"/>
  <c r="AB10" i="12"/>
  <c r="AC337" i="1"/>
  <c r="AC336" i="1"/>
  <c r="AC355" i="1"/>
  <c r="AB6" i="7" s="1"/>
  <c r="AC359" i="1"/>
  <c r="AB4" i="12" s="1"/>
  <c r="AC356" i="1"/>
  <c r="AC360" i="1"/>
  <c r="AB5" i="12" s="1"/>
  <c r="AC357" i="1"/>
  <c r="AC358" i="1"/>
  <c r="FP196" i="3"/>
  <c r="FP274" i="3"/>
  <c r="FQ141" i="3"/>
  <c r="FQ143" i="3"/>
  <c r="FQ142" i="3"/>
  <c r="FR144" i="3"/>
  <c r="AD337" i="1"/>
  <c r="AC9" i="12"/>
  <c r="AC12" i="12"/>
  <c r="AD336" i="1"/>
  <c r="AD358" i="1"/>
  <c r="AD355" i="1"/>
  <c r="AC6" i="7" s="1"/>
  <c r="AD359" i="1"/>
  <c r="AC4" i="12" s="1"/>
  <c r="AD356" i="1"/>
  <c r="AD360" i="1"/>
  <c r="AC5" i="12" s="1"/>
  <c r="AD357" i="1"/>
  <c r="FQ196" i="3"/>
  <c r="FQ274" i="3"/>
  <c r="FS144" i="3"/>
  <c r="FR143" i="3"/>
  <c r="FR142" i="3"/>
  <c r="FR141" i="3"/>
  <c r="AD7" i="12"/>
  <c r="AD14" i="12"/>
  <c r="AE337" i="1"/>
  <c r="AD9" i="12"/>
  <c r="AD12" i="12"/>
  <c r="AE336" i="1"/>
  <c r="AE357" i="1"/>
  <c r="AE358" i="1"/>
  <c r="AE355" i="1"/>
  <c r="AD6" i="7" s="1"/>
  <c r="AD19" i="7" s="1"/>
  <c r="AE359" i="1"/>
  <c r="AD4" i="12" s="1"/>
  <c r="AE356" i="1"/>
  <c r="AE360" i="1"/>
  <c r="AD5" i="12" s="1"/>
  <c r="FR196" i="3"/>
  <c r="FR274" i="3"/>
  <c r="FS143" i="3"/>
  <c r="FS142" i="3"/>
  <c r="FS141" i="3"/>
  <c r="FT144" i="3"/>
  <c r="AE7" i="12"/>
  <c r="AE10" i="12"/>
  <c r="AE14" i="12"/>
  <c r="AF337" i="1"/>
  <c r="AF336" i="1"/>
  <c r="AF356" i="1"/>
  <c r="AF360" i="1"/>
  <c r="AE5" i="12" s="1"/>
  <c r="AF357" i="1"/>
  <c r="AF358" i="1"/>
  <c r="AF355" i="1"/>
  <c r="AE6" i="7" s="1"/>
  <c r="AF359" i="1"/>
  <c r="AE4" i="12" s="1"/>
  <c r="FS196" i="3"/>
  <c r="FS274" i="3"/>
  <c r="FT143" i="3"/>
  <c r="FT142" i="3"/>
  <c r="FT141" i="3"/>
  <c r="FU144" i="3"/>
  <c r="AF10" i="12"/>
  <c r="AG337" i="1"/>
  <c r="AG336" i="1"/>
  <c r="AG355" i="1"/>
  <c r="AF6" i="7" s="1"/>
  <c r="AG359" i="1"/>
  <c r="AF4" i="12" s="1"/>
  <c r="AG356" i="1"/>
  <c r="AG360" i="1"/>
  <c r="AF5" i="12" s="1"/>
  <c r="AG357" i="1"/>
  <c r="AG358" i="1"/>
  <c r="FT196" i="3"/>
  <c r="FT274" i="3"/>
  <c r="FU141" i="3"/>
  <c r="FV144" i="3"/>
  <c r="FU143" i="3"/>
  <c r="FU142" i="3"/>
  <c r="AG7" i="12"/>
  <c r="AH337" i="1"/>
  <c r="AH336" i="1"/>
  <c r="AH358" i="1"/>
  <c r="AH355" i="1"/>
  <c r="AG6" i="7" s="1"/>
  <c r="AH359" i="1"/>
  <c r="AG4" i="12" s="1"/>
  <c r="AH356" i="1"/>
  <c r="AH360" i="1"/>
  <c r="AH357" i="1"/>
  <c r="FU196" i="3"/>
  <c r="FU274" i="3"/>
  <c r="FW144" i="3"/>
  <c r="FV143" i="3"/>
  <c r="FV142" i="3"/>
  <c r="FV141" i="3"/>
  <c r="AH7" i="12"/>
  <c r="AI337" i="1"/>
  <c r="AI336" i="1"/>
  <c r="AI357" i="1"/>
  <c r="AI358" i="1"/>
  <c r="AI355" i="1"/>
  <c r="AH6" i="7" s="1"/>
  <c r="AI359" i="1"/>
  <c r="AH4" i="12" s="1"/>
  <c r="AI356" i="1"/>
  <c r="AI360" i="1"/>
  <c r="FV196" i="3"/>
  <c r="FV274" i="3"/>
  <c r="FX144" i="3"/>
  <c r="FW143" i="3"/>
  <c r="FW142" i="3"/>
  <c r="FW141" i="3"/>
  <c r="AI10" i="12"/>
  <c r="AJ337" i="1"/>
  <c r="AI12" i="12"/>
  <c r="AJ336" i="1"/>
  <c r="AJ356" i="1"/>
  <c r="AJ360" i="1"/>
  <c r="AI5" i="12" s="1"/>
  <c r="AJ357" i="1"/>
  <c r="AJ358" i="1"/>
  <c r="AJ355" i="1"/>
  <c r="AI6" i="7" s="1"/>
  <c r="AI19" i="7" s="1"/>
  <c r="AJ359" i="1"/>
  <c r="AI4" i="12" s="1"/>
  <c r="FW196" i="3"/>
  <c r="FW274" i="3"/>
  <c r="FY144" i="3"/>
  <c r="FX141" i="3"/>
  <c r="FX143" i="3"/>
  <c r="FX142" i="3"/>
  <c r="AJ14" i="12"/>
  <c r="AJ7" i="12"/>
  <c r="AK337" i="1"/>
  <c r="AJ9" i="12"/>
  <c r="AJ12" i="12"/>
  <c r="AK336" i="1"/>
  <c r="AK355" i="1"/>
  <c r="AJ6" i="7" s="1"/>
  <c r="AK359" i="1"/>
  <c r="AJ4" i="12" s="1"/>
  <c r="AK356" i="1"/>
  <c r="AK360" i="1"/>
  <c r="AJ5" i="12" s="1"/>
  <c r="AK357" i="1"/>
  <c r="AK358" i="1"/>
  <c r="FX196" i="3"/>
  <c r="FX274" i="3"/>
  <c r="FZ144" i="3"/>
  <c r="FY143" i="3"/>
  <c r="FY142" i="3"/>
  <c r="FY141" i="3"/>
  <c r="AK10" i="12"/>
  <c r="AL337" i="1"/>
  <c r="AL336" i="1"/>
  <c r="AL358" i="1"/>
  <c r="AL355" i="1"/>
  <c r="AK6" i="7" s="1"/>
  <c r="AL359" i="1"/>
  <c r="AK4" i="12" s="1"/>
  <c r="AL356" i="1"/>
  <c r="AL360" i="1"/>
  <c r="AK5" i="12" s="1"/>
  <c r="AL357" i="1"/>
  <c r="FY196" i="3"/>
  <c r="FY274" i="3"/>
  <c r="FZ143" i="3"/>
  <c r="FZ142" i="3"/>
  <c r="FZ141" i="3"/>
  <c r="GA144" i="3"/>
  <c r="AL10" i="12"/>
  <c r="AM337" i="1"/>
  <c r="AM336" i="1"/>
  <c r="AM357" i="1"/>
  <c r="AM358" i="1"/>
  <c r="AM355" i="1"/>
  <c r="AL6" i="7" s="1"/>
  <c r="AM359" i="1"/>
  <c r="AL4" i="12" s="1"/>
  <c r="AM356" i="1"/>
  <c r="AM360" i="1"/>
  <c r="AL5" i="12" s="1"/>
  <c r="FZ196" i="3"/>
  <c r="FZ274" i="3"/>
  <c r="GB144" i="3"/>
  <c r="GA143" i="3"/>
  <c r="GA142" i="3"/>
  <c r="GA141" i="3"/>
  <c r="AM14" i="12"/>
  <c r="AN337" i="1"/>
  <c r="AM9" i="12"/>
  <c r="AM12" i="12"/>
  <c r="AN336" i="1"/>
  <c r="AN356" i="1"/>
  <c r="AN360" i="1"/>
  <c r="AN357" i="1"/>
  <c r="AN358" i="1"/>
  <c r="AN355" i="1"/>
  <c r="AM6" i="7" s="1"/>
  <c r="AN359" i="1"/>
  <c r="AM4" i="12" s="1"/>
  <c r="GA196" i="3"/>
  <c r="GA274" i="3"/>
  <c r="GB141" i="3"/>
  <c r="GB143" i="3"/>
  <c r="GB142" i="3"/>
  <c r="GC144" i="3"/>
  <c r="AO337" i="1"/>
  <c r="AN9" i="12"/>
  <c r="AN12" i="12"/>
  <c r="AO336" i="1"/>
  <c r="AO355" i="1"/>
  <c r="AN6" i="7" s="1"/>
  <c r="AO359" i="1"/>
  <c r="AN4" i="12" s="1"/>
  <c r="AO356" i="1"/>
  <c r="AO360" i="1"/>
  <c r="AN5" i="12" s="1"/>
  <c r="AO357" i="1"/>
  <c r="AO358" i="1"/>
  <c r="GB196" i="3"/>
  <c r="GB274" i="3"/>
  <c r="GC143" i="3"/>
  <c r="GC142" i="3"/>
  <c r="GD144" i="3"/>
  <c r="GC141" i="3"/>
  <c r="AO7" i="12"/>
  <c r="AO14" i="12"/>
  <c r="AP337" i="1"/>
  <c r="AP336" i="1"/>
  <c r="AP358" i="1"/>
  <c r="AP355" i="1"/>
  <c r="AO6" i="7" s="1"/>
  <c r="AP359" i="1"/>
  <c r="AO4" i="12" s="1"/>
  <c r="AP356" i="1"/>
  <c r="AP360" i="1"/>
  <c r="AO5" i="12" s="1"/>
  <c r="AP357" i="1"/>
  <c r="GC196" i="3"/>
  <c r="GC274" i="3"/>
  <c r="GE144" i="3"/>
  <c r="GD143" i="3"/>
  <c r="GD142" i="3"/>
  <c r="GD141" i="3"/>
  <c r="AP10" i="12"/>
  <c r="AQ337" i="1"/>
  <c r="AP12" i="12"/>
  <c r="AQ336" i="1"/>
  <c r="AQ357" i="1"/>
  <c r="AQ358" i="1"/>
  <c r="AQ355" i="1"/>
  <c r="AP6" i="7" s="1"/>
  <c r="AQ359" i="1"/>
  <c r="AP4" i="12" s="1"/>
  <c r="AQ356" i="1"/>
  <c r="AQ360" i="1"/>
  <c r="AP5" i="12" s="1"/>
  <c r="GD196" i="3"/>
  <c r="GD274" i="3"/>
  <c r="GF144" i="3"/>
  <c r="GE143" i="3"/>
  <c r="GE142" i="3"/>
  <c r="GE141" i="3"/>
  <c r="AQ14" i="12"/>
  <c r="AR337" i="1"/>
  <c r="AQ9" i="12"/>
  <c r="AQ12" i="12"/>
  <c r="AR336" i="1"/>
  <c r="AR356" i="1"/>
  <c r="AR360" i="1"/>
  <c r="AQ5" i="12" s="1"/>
  <c r="AR357" i="1"/>
  <c r="AR358" i="1"/>
  <c r="AR355" i="1"/>
  <c r="AR359" i="1"/>
  <c r="AQ4" i="12" s="1"/>
  <c r="GE196" i="3"/>
  <c r="GE274" i="3"/>
  <c r="GG144" i="3"/>
  <c r="GF143" i="3"/>
  <c r="GF142" i="3"/>
  <c r="GF141" i="3"/>
  <c r="AR10" i="12"/>
  <c r="AR14" i="12"/>
  <c r="AR7" i="12"/>
  <c r="AS337" i="1"/>
  <c r="AS336" i="1"/>
  <c r="AS355" i="1"/>
  <c r="AR6" i="7" s="1"/>
  <c r="AS359" i="1"/>
  <c r="AR4" i="12" s="1"/>
  <c r="AS356" i="1"/>
  <c r="AS360" i="1"/>
  <c r="AR5" i="12" s="1"/>
  <c r="AS357" i="1"/>
  <c r="AS358" i="1"/>
  <c r="GF196" i="3"/>
  <c r="GF274" i="3"/>
  <c r="GG143" i="3"/>
  <c r="GG142" i="3"/>
  <c r="GH144" i="3"/>
  <c r="GG141" i="3"/>
  <c r="AS10" i="12"/>
  <c r="AT337" i="1"/>
  <c r="AS9" i="12"/>
  <c r="AS12" i="12"/>
  <c r="AT336" i="1"/>
  <c r="AT358" i="1"/>
  <c r="AT355" i="1"/>
  <c r="AS6" i="7" s="1"/>
  <c r="AT359" i="1"/>
  <c r="AS4" i="12" s="1"/>
  <c r="AT356" i="1"/>
  <c r="AT360" i="1"/>
  <c r="AS5" i="12" s="1"/>
  <c r="AT357" i="1"/>
  <c r="GG196" i="3"/>
  <c r="GG274" i="3"/>
  <c r="GH143" i="3"/>
  <c r="GH142" i="3"/>
  <c r="GH141" i="3"/>
  <c r="GI144" i="3"/>
  <c r="AT14" i="12"/>
  <c r="AU337" i="1"/>
  <c r="AT9" i="12"/>
  <c r="AT12" i="12"/>
  <c r="AU336" i="1"/>
  <c r="AU357" i="1"/>
  <c r="AU358" i="1"/>
  <c r="AU355" i="1"/>
  <c r="AU359" i="1"/>
  <c r="AT4" i="12" s="1"/>
  <c r="AU356" i="1"/>
  <c r="AU360" i="1"/>
  <c r="AT5" i="12" s="1"/>
  <c r="GH196" i="3"/>
  <c r="GH274" i="3"/>
  <c r="GI143" i="3"/>
  <c r="GI142" i="3"/>
  <c r="GI141" i="3"/>
  <c r="GJ144" i="3"/>
  <c r="AU7" i="12"/>
  <c r="AU14" i="12"/>
  <c r="AV337" i="1"/>
  <c r="AV336" i="1"/>
  <c r="AV356" i="1"/>
  <c r="AV360" i="1"/>
  <c r="AU5" i="12" s="1"/>
  <c r="AV357" i="1"/>
  <c r="AV358" i="1"/>
  <c r="AV355" i="1"/>
  <c r="AU6" i="7" s="1"/>
  <c r="AV359" i="1"/>
  <c r="AU4" i="12" s="1"/>
  <c r="GI196" i="3"/>
  <c r="GI274" i="3"/>
  <c r="GJ143" i="3"/>
  <c r="GJ142" i="3"/>
  <c r="GJ141" i="3"/>
  <c r="GK144" i="3"/>
  <c r="AV10" i="12"/>
  <c r="AW337" i="1"/>
  <c r="AW336" i="1"/>
  <c r="AW355" i="1"/>
  <c r="AV6" i="7" s="1"/>
  <c r="AV19" i="7" s="1"/>
  <c r="AW359" i="1"/>
  <c r="AV4" i="12" s="1"/>
  <c r="AW356" i="1"/>
  <c r="AW360" i="1"/>
  <c r="AV5" i="12" s="1"/>
  <c r="AW357" i="1"/>
  <c r="AW358" i="1"/>
  <c r="GJ196" i="3"/>
  <c r="GJ274" i="3"/>
  <c r="GL144" i="3"/>
  <c r="GK143" i="3"/>
  <c r="GK142" i="3"/>
  <c r="GK141" i="3"/>
  <c r="AX337" i="1"/>
  <c r="AW9" i="12"/>
  <c r="AW12" i="12"/>
  <c r="AX336" i="1"/>
  <c r="AX358" i="1"/>
  <c r="AX355" i="1"/>
  <c r="AW6" i="7" s="1"/>
  <c r="AX359" i="1"/>
  <c r="AW4" i="12" s="1"/>
  <c r="AX356" i="1"/>
  <c r="AX360" i="1"/>
  <c r="AW5" i="12" s="1"/>
  <c r="AX357" i="1"/>
  <c r="GK196" i="3"/>
  <c r="GK274" i="3"/>
  <c r="GL141" i="3"/>
  <c r="GM144" i="3"/>
  <c r="GL143" i="3"/>
  <c r="GL142" i="3"/>
  <c r="AX7" i="12"/>
  <c r="AX14" i="12"/>
  <c r="AY337" i="1"/>
  <c r="AY336" i="1"/>
  <c r="AY357" i="1"/>
  <c r="AY358" i="1"/>
  <c r="AY355" i="1"/>
  <c r="AX6" i="7" s="1"/>
  <c r="AY359" i="1"/>
  <c r="AX4" i="12" s="1"/>
  <c r="AY356" i="1"/>
  <c r="AY360" i="1"/>
  <c r="AX5" i="12" s="1"/>
  <c r="GL196" i="3"/>
  <c r="GL274" i="3"/>
  <c r="GM143" i="3"/>
  <c r="GM142" i="3"/>
  <c r="GM141" i="3"/>
  <c r="GN144" i="3"/>
  <c r="AZ337" i="1"/>
  <c r="AY9" i="12"/>
  <c r="AY12" i="12"/>
  <c r="AZ336" i="1"/>
  <c r="AZ356" i="1"/>
  <c r="AZ360" i="1"/>
  <c r="AY5" i="12" s="1"/>
  <c r="AZ357" i="1"/>
  <c r="AZ358" i="1"/>
  <c r="AZ355" i="1"/>
  <c r="AY6" i="7" s="1"/>
  <c r="AZ359" i="1"/>
  <c r="AY4" i="12" s="1"/>
  <c r="GM196" i="3"/>
  <c r="GM274" i="3"/>
  <c r="GO144" i="3"/>
  <c r="GN141" i="3"/>
  <c r="GN143" i="3"/>
  <c r="GN142" i="3"/>
  <c r="AZ10" i="12"/>
  <c r="AZ14" i="12"/>
  <c r="BA337" i="1"/>
  <c r="BA336" i="1"/>
  <c r="BA355" i="1"/>
  <c r="AZ6" i="7" s="1"/>
  <c r="BA359" i="1"/>
  <c r="AZ4" i="12" s="1"/>
  <c r="BA356" i="1"/>
  <c r="BA360" i="1"/>
  <c r="AZ5" i="12" s="1"/>
  <c r="BA357" i="1"/>
  <c r="BA358" i="1"/>
  <c r="GN196" i="3"/>
  <c r="GN274" i="3"/>
  <c r="GP144" i="3"/>
  <c r="GO143" i="3"/>
  <c r="GO142" i="3"/>
  <c r="GO141" i="3"/>
  <c r="BA10" i="12"/>
  <c r="BB337" i="1"/>
  <c r="BA9" i="12"/>
  <c r="BA12" i="12"/>
  <c r="BB336" i="1"/>
  <c r="BB358" i="1"/>
  <c r="BB355" i="1"/>
  <c r="BA6" i="7" s="1"/>
  <c r="BB359" i="1"/>
  <c r="BA4" i="12" s="1"/>
  <c r="BB356" i="1"/>
  <c r="BB360" i="1"/>
  <c r="BA5" i="12" s="1"/>
  <c r="BB357" i="1"/>
  <c r="GO196" i="3"/>
  <c r="GO274" i="3"/>
  <c r="GQ144" i="3"/>
  <c r="GP143" i="3"/>
  <c r="GP142" i="3"/>
  <c r="GP141" i="3"/>
  <c r="BB7" i="12"/>
  <c r="BB14" i="12"/>
  <c r="BC337" i="1"/>
  <c r="BC336" i="1"/>
  <c r="BC357" i="1"/>
  <c r="BC358" i="1"/>
  <c r="BC355" i="1"/>
  <c r="BB6" i="7" s="1"/>
  <c r="BB19" i="7" s="1"/>
  <c r="BC359" i="1"/>
  <c r="BB4" i="12" s="1"/>
  <c r="BC356" i="1"/>
  <c r="BC360" i="1"/>
  <c r="BB5" i="12" s="1"/>
  <c r="GP196" i="3"/>
  <c r="GP274" i="3"/>
  <c r="GR144" i="3"/>
  <c r="GQ141" i="3"/>
  <c r="GQ143" i="3"/>
  <c r="GQ142" i="3"/>
  <c r="BC7" i="12"/>
  <c r="BC10" i="12"/>
  <c r="BD337" i="1"/>
  <c r="BD336" i="1"/>
  <c r="BD356" i="1"/>
  <c r="BD360" i="1"/>
  <c r="BD357" i="1"/>
  <c r="BD358" i="1"/>
  <c r="BD355" i="1"/>
  <c r="BC6" i="7" s="1"/>
  <c r="BD359" i="1"/>
  <c r="BC4" i="12" s="1"/>
  <c r="GQ196" i="3"/>
  <c r="GQ274" i="3"/>
  <c r="GR141" i="3"/>
  <c r="GS144" i="3"/>
  <c r="GR143" i="3"/>
  <c r="GR142" i="3"/>
  <c r="BE337" i="1"/>
  <c r="BD9" i="12"/>
  <c r="BD12" i="12"/>
  <c r="BE336" i="1"/>
  <c r="BE355" i="1"/>
  <c r="BD6" i="7" s="1"/>
  <c r="BE359" i="1"/>
  <c r="BD4" i="12" s="1"/>
  <c r="BE356" i="1"/>
  <c r="BE360" i="1"/>
  <c r="BD5" i="12" s="1"/>
  <c r="BE357" i="1"/>
  <c r="BE358" i="1"/>
  <c r="GR196" i="3"/>
  <c r="GR274" i="3"/>
  <c r="GS141" i="3"/>
  <c r="GS143" i="3"/>
  <c r="GS142" i="3"/>
  <c r="GT144" i="3"/>
  <c r="BE7" i="12"/>
  <c r="BE14" i="12"/>
  <c r="BF337" i="1"/>
  <c r="BE12" i="12"/>
  <c r="BF336" i="1"/>
  <c r="BF358" i="1"/>
  <c r="BF355" i="1"/>
  <c r="BE6" i="7" s="1"/>
  <c r="BF359" i="1"/>
  <c r="BE4" i="12" s="1"/>
  <c r="BF356" i="1"/>
  <c r="BF360" i="1"/>
  <c r="BE5" i="12" s="1"/>
  <c r="BF357" i="1"/>
  <c r="GS196" i="3"/>
  <c r="GS274" i="3"/>
  <c r="GU144" i="3"/>
  <c r="GT143" i="3"/>
  <c r="GT142" i="3"/>
  <c r="GT141" i="3"/>
  <c r="BF10" i="12"/>
  <c r="BF14" i="12"/>
  <c r="BG337" i="1"/>
  <c r="BG336" i="1"/>
  <c r="BG357" i="1"/>
  <c r="BG358" i="1"/>
  <c r="BG355" i="1"/>
  <c r="BF6" i="7" s="1"/>
  <c r="BG359" i="1"/>
  <c r="BF4" i="12" s="1"/>
  <c r="BG356" i="1"/>
  <c r="BG360" i="1"/>
  <c r="BF5" i="12" s="1"/>
  <c r="GT196" i="3"/>
  <c r="GT274" i="3"/>
  <c r="GU141" i="3"/>
  <c r="GV144" i="3"/>
  <c r="GU143" i="3"/>
  <c r="GU142" i="3"/>
  <c r="BG10" i="12"/>
  <c r="BH337" i="1"/>
  <c r="BG9" i="12"/>
  <c r="BG12" i="12"/>
  <c r="BH336" i="1"/>
  <c r="BH356" i="1"/>
  <c r="BH360" i="1"/>
  <c r="BG5" i="12" s="1"/>
  <c r="BH357" i="1"/>
  <c r="BH358" i="1"/>
  <c r="BH355" i="1"/>
  <c r="BG6" i="7" s="1"/>
  <c r="BH359" i="1"/>
  <c r="BG4" i="12" s="1"/>
  <c r="GU196" i="3"/>
  <c r="GU274" i="3"/>
  <c r="GW144" i="3"/>
  <c r="GV143" i="3"/>
  <c r="GV142" i="3"/>
  <c r="GV141" i="3"/>
  <c r="BH14" i="12"/>
  <c r="BH7" i="12"/>
  <c r="BI337" i="1"/>
  <c r="BI336" i="1"/>
  <c r="BI355" i="1"/>
  <c r="BH6" i="7" s="1"/>
  <c r="BI359" i="1"/>
  <c r="BH4" i="12" s="1"/>
  <c r="BI356" i="1"/>
  <c r="BI360" i="1"/>
  <c r="BH5" i="12" s="1"/>
  <c r="BI357" i="1"/>
  <c r="BI358" i="1"/>
  <c r="GV196" i="3"/>
  <c r="GV274" i="3"/>
  <c r="GW143" i="3"/>
  <c r="GW142" i="3"/>
  <c r="GX144" i="3"/>
  <c r="GW141" i="3"/>
  <c r="BI7" i="12"/>
  <c r="BI10" i="12"/>
  <c r="BJ337" i="1"/>
  <c r="BJ336" i="1"/>
  <c r="BJ358" i="1"/>
  <c r="BJ355" i="1"/>
  <c r="BI6" i="7" s="1"/>
  <c r="BJ359" i="1"/>
  <c r="BI4" i="12" s="1"/>
  <c r="BJ356" i="1"/>
  <c r="BJ360" i="1"/>
  <c r="BI5" i="12" s="1"/>
  <c r="BJ357" i="1"/>
  <c r="GW196" i="3"/>
  <c r="GW274" i="3"/>
  <c r="GX143" i="3"/>
  <c r="GX142" i="3"/>
  <c r="GX141" i="3"/>
  <c r="GY144" i="3"/>
  <c r="BK337" i="1"/>
  <c r="BJ9" i="12"/>
  <c r="BJ12" i="12"/>
  <c r="BK336" i="1"/>
  <c r="BK357" i="1"/>
  <c r="BK358" i="1"/>
  <c r="BK355" i="1"/>
  <c r="BJ6" i="7" s="1"/>
  <c r="BK359" i="1"/>
  <c r="BJ4" i="12" s="1"/>
  <c r="BK356" i="1"/>
  <c r="BK360" i="1"/>
  <c r="BJ5" i="12" s="1"/>
  <c r="GX196" i="3"/>
  <c r="GX274" i="3"/>
  <c r="GZ144" i="3"/>
  <c r="GY143" i="3"/>
  <c r="GY142" i="3"/>
  <c r="GY141" i="3"/>
  <c r="BK7" i="12"/>
  <c r="BK14" i="12"/>
  <c r="BL337" i="1"/>
  <c r="BK9" i="12"/>
  <c r="BK12" i="12"/>
  <c r="BL336" i="1"/>
  <c r="BL356" i="1"/>
  <c r="BL360" i="1"/>
  <c r="BK5" i="12" s="1"/>
  <c r="BL357" i="1"/>
  <c r="BL358" i="1"/>
  <c r="BL355" i="1"/>
  <c r="BK6" i="7" s="1"/>
  <c r="BL359" i="1"/>
  <c r="BK4" i="12" s="1"/>
  <c r="GY196" i="3"/>
  <c r="GY274" i="3"/>
  <c r="HA144" i="3"/>
  <c r="GZ143" i="3"/>
  <c r="GZ142" i="3"/>
  <c r="GZ141" i="3"/>
  <c r="BL7" i="12"/>
  <c r="BL10" i="12"/>
  <c r="BM337" i="1"/>
  <c r="BM336" i="1"/>
  <c r="BM355" i="1"/>
  <c r="BL6" i="7" s="1"/>
  <c r="BM359" i="1"/>
  <c r="BL4" i="12" s="1"/>
  <c r="BM356" i="1"/>
  <c r="BM360" i="1"/>
  <c r="BL5" i="12" s="1"/>
  <c r="BM357" i="1"/>
  <c r="BM358" i="1"/>
  <c r="GZ196" i="3"/>
  <c r="GZ274" i="3"/>
  <c r="HA143" i="3"/>
  <c r="HA142" i="3"/>
  <c r="HA141" i="3"/>
  <c r="HB144" i="3"/>
  <c r="BM10" i="12"/>
  <c r="BN337" i="1"/>
  <c r="BM9" i="12"/>
  <c r="BM12" i="12"/>
  <c r="BN336" i="1"/>
  <c r="BN358" i="1"/>
  <c r="BN355" i="1"/>
  <c r="BM6" i="7" s="1"/>
  <c r="BN359" i="1"/>
  <c r="BM4" i="12" s="1"/>
  <c r="BN356" i="1"/>
  <c r="BN360" i="1"/>
  <c r="BM5" i="12" s="1"/>
  <c r="BN357" i="1"/>
  <c r="HA196" i="3"/>
  <c r="HA274" i="3"/>
  <c r="HC144" i="3"/>
  <c r="HB141" i="3"/>
  <c r="HB143" i="3"/>
  <c r="HB142" i="3"/>
  <c r="BN7" i="12"/>
  <c r="BN14" i="12"/>
  <c r="BO337" i="1"/>
  <c r="BO336" i="1"/>
  <c r="BO357" i="1"/>
  <c r="BO358" i="1"/>
  <c r="BO355" i="1"/>
  <c r="BN6" i="7" s="1"/>
  <c r="BN19" i="7" s="1"/>
  <c r="BO359" i="1"/>
  <c r="BN4" i="12" s="1"/>
  <c r="BO356" i="1"/>
  <c r="BO360" i="1"/>
  <c r="BN5" i="12" s="1"/>
  <c r="HB196" i="3"/>
  <c r="HB274" i="3"/>
  <c r="HC141" i="3"/>
  <c r="HC143" i="3"/>
  <c r="HC142" i="3"/>
  <c r="HD144" i="3"/>
  <c r="BO7" i="12"/>
  <c r="BO10" i="12"/>
  <c r="BP337" i="1"/>
  <c r="BP336" i="1"/>
  <c r="BP356" i="1"/>
  <c r="BP360" i="1"/>
  <c r="BO5" i="12" s="1"/>
  <c r="BP357" i="1"/>
  <c r="BP358" i="1"/>
  <c r="BP355" i="1"/>
  <c r="BO6" i="7" s="1"/>
  <c r="BP359" i="1"/>
  <c r="BO4" i="12" s="1"/>
  <c r="HC196" i="3"/>
  <c r="HC274" i="3"/>
  <c r="HD141" i="3"/>
  <c r="HE144" i="3"/>
  <c r="HD143" i="3"/>
  <c r="HD142" i="3"/>
  <c r="BQ337" i="1"/>
  <c r="BP9" i="12"/>
  <c r="BP12" i="12"/>
  <c r="BQ336" i="1"/>
  <c r="BQ355" i="1"/>
  <c r="BP6" i="7" s="1"/>
  <c r="BQ359" i="1"/>
  <c r="BP4" i="12" s="1"/>
  <c r="BQ356" i="1"/>
  <c r="BQ360" i="1"/>
  <c r="BP17" i="7" s="1"/>
  <c r="BP18" i="7" s="1"/>
  <c r="BQ357" i="1"/>
  <c r="BQ358" i="1"/>
  <c r="HD196" i="3"/>
  <c r="HD274" i="3"/>
  <c r="HE141" i="3"/>
  <c r="HE143" i="3"/>
  <c r="HE142" i="3"/>
  <c r="HF144" i="3"/>
  <c r="BQ7" i="12"/>
  <c r="BQ14" i="12"/>
  <c r="BR337" i="1"/>
  <c r="BQ12" i="12"/>
  <c r="BR336" i="1"/>
  <c r="BR358" i="1"/>
  <c r="BR355" i="1"/>
  <c r="BQ6" i="7" s="1"/>
  <c r="BR359" i="1"/>
  <c r="BQ4" i="12" s="1"/>
  <c r="BR356" i="1"/>
  <c r="BR360" i="1"/>
  <c r="BQ5" i="12" s="1"/>
  <c r="BR357" i="1"/>
  <c r="HE196" i="3"/>
  <c r="HE274" i="3"/>
  <c r="HG144" i="3"/>
  <c r="HF143" i="3"/>
  <c r="HF142" i="3"/>
  <c r="HF141" i="3"/>
  <c r="BR10" i="12"/>
  <c r="BR14" i="12"/>
  <c r="BS337" i="1"/>
  <c r="BS336" i="1"/>
  <c r="BS357" i="1"/>
  <c r="BS358" i="1"/>
  <c r="BS355" i="1"/>
  <c r="BR6" i="7" s="1"/>
  <c r="BS359" i="1"/>
  <c r="BR4" i="12" s="1"/>
  <c r="BS356" i="1"/>
  <c r="BS360" i="1"/>
  <c r="BR5" i="12" s="1"/>
  <c r="HF196" i="3"/>
  <c r="HF274" i="3"/>
  <c r="HG143" i="3"/>
  <c r="HG142" i="3"/>
  <c r="HG141" i="3"/>
  <c r="HG274" i="3"/>
  <c r="HH144" i="3"/>
  <c r="BT337" i="1"/>
  <c r="BS9" i="12"/>
  <c r="BS12" i="12"/>
  <c r="BT336" i="1"/>
  <c r="BT356" i="1"/>
  <c r="BT360" i="1"/>
  <c r="BS5" i="12" s="1"/>
  <c r="BT357" i="1"/>
  <c r="BT358" i="1"/>
  <c r="BT355" i="1"/>
  <c r="BS6" i="7" s="1"/>
  <c r="BT359" i="1"/>
  <c r="BS4" i="12" s="1"/>
  <c r="HG154" i="3"/>
  <c r="HG162" i="3" s="1"/>
  <c r="HG196" i="3"/>
  <c r="HI144" i="3"/>
  <c r="HH141" i="3"/>
  <c r="HH274" i="3"/>
  <c r="HH143" i="3"/>
  <c r="HH142" i="3"/>
  <c r="BT7" i="12"/>
  <c r="BT14" i="12"/>
  <c r="BU337" i="1"/>
  <c r="BU336" i="1"/>
  <c r="BU355" i="1"/>
  <c r="BT6" i="7" s="1"/>
  <c r="BU359" i="1"/>
  <c r="BT4" i="12" s="1"/>
  <c r="BU356" i="1"/>
  <c r="BU360" i="1"/>
  <c r="BT5" i="12" s="1"/>
  <c r="BU357" i="1"/>
  <c r="BU358" i="1"/>
  <c r="HH154" i="3"/>
  <c r="HH162" i="3" s="1"/>
  <c r="HH196" i="3"/>
  <c r="HJ144" i="3"/>
  <c r="HI141" i="3"/>
  <c r="HI274" i="3"/>
  <c r="HI143" i="3"/>
  <c r="HI142" i="3"/>
  <c r="BU10" i="12"/>
  <c r="BV337" i="1"/>
  <c r="BV336" i="1"/>
  <c r="BV358" i="1"/>
  <c r="BV355" i="1"/>
  <c r="BU6" i="7" s="1"/>
  <c r="BV359" i="1"/>
  <c r="BU4" i="12" s="1"/>
  <c r="BV356" i="1"/>
  <c r="BV360" i="1"/>
  <c r="BU5" i="12" s="1"/>
  <c r="BV357" i="1"/>
  <c r="HI154" i="3"/>
  <c r="HI226" i="3" s="1"/>
  <c r="HI196" i="3"/>
  <c r="HK144" i="3"/>
  <c r="HJ143" i="3"/>
  <c r="HJ142" i="3"/>
  <c r="HJ141" i="3"/>
  <c r="HJ274" i="3"/>
  <c r="BW337" i="1"/>
  <c r="BV9" i="12"/>
  <c r="BV12" i="12"/>
  <c r="BW336" i="1"/>
  <c r="BW357" i="1"/>
  <c r="BW358" i="1"/>
  <c r="BW355" i="1"/>
  <c r="BV6" i="7" s="1"/>
  <c r="BW359" i="1"/>
  <c r="BV4" i="12" s="1"/>
  <c r="BW356" i="1"/>
  <c r="BW360" i="1"/>
  <c r="BV5" i="12" s="1"/>
  <c r="HJ154" i="3"/>
  <c r="HJ226" i="3" s="1"/>
  <c r="HJ196" i="3"/>
  <c r="HL144" i="3"/>
  <c r="HK143" i="3"/>
  <c r="HK142" i="3"/>
  <c r="HK141" i="3"/>
  <c r="HK274" i="3"/>
  <c r="BW7" i="12"/>
  <c r="BW14" i="12"/>
  <c r="BX337" i="1"/>
  <c r="BW9" i="12"/>
  <c r="BW12" i="12"/>
  <c r="BX336" i="1"/>
  <c r="BX356" i="1"/>
  <c r="BX360" i="1"/>
  <c r="BW5" i="12" s="1"/>
  <c r="BX357" i="1"/>
  <c r="BX358" i="1"/>
  <c r="BX355" i="1"/>
  <c r="BX359" i="1"/>
  <c r="BW4" i="12" s="1"/>
  <c r="HK154" i="3"/>
  <c r="HK162" i="3" s="1"/>
  <c r="HK196" i="3"/>
  <c r="HM144" i="3"/>
  <c r="HL143" i="3"/>
  <c r="HL142" i="3"/>
  <c r="HL141" i="3"/>
  <c r="HL274" i="3"/>
  <c r="BX10" i="12"/>
  <c r="BY337" i="1"/>
  <c r="BY336" i="1"/>
  <c r="BY355" i="1"/>
  <c r="BX6" i="7" s="1"/>
  <c r="BY359" i="1"/>
  <c r="BX4" i="12" s="1"/>
  <c r="BY356" i="1"/>
  <c r="BY360" i="1"/>
  <c r="BX5" i="12" s="1"/>
  <c r="BY357" i="1"/>
  <c r="BY358" i="1"/>
  <c r="HL154" i="3"/>
  <c r="HL162" i="3" s="1"/>
  <c r="HL196" i="3"/>
  <c r="HM141" i="3"/>
  <c r="HM274" i="3"/>
  <c r="HM143" i="3"/>
  <c r="HM142" i="3"/>
  <c r="HN144" i="3"/>
  <c r="BY10" i="12"/>
  <c r="BZ337" i="1"/>
  <c r="BY9" i="12"/>
  <c r="BY12" i="12"/>
  <c r="BZ336" i="1"/>
  <c r="BZ358" i="1"/>
  <c r="BZ355" i="1"/>
  <c r="BY6" i="7" s="1"/>
  <c r="BZ359" i="1"/>
  <c r="BY4" i="12" s="1"/>
  <c r="BZ356" i="1"/>
  <c r="BZ360" i="1"/>
  <c r="BY5" i="12" s="1"/>
  <c r="BZ357" i="1"/>
  <c r="HM154" i="3"/>
  <c r="HM226" i="3" s="1"/>
  <c r="HM196" i="3"/>
  <c r="HN143" i="3"/>
  <c r="HN142" i="3"/>
  <c r="HN141" i="3"/>
  <c r="HN274" i="3"/>
  <c r="HO144" i="3"/>
  <c r="BZ9" i="12"/>
  <c r="HN154" i="3"/>
  <c r="HN196" i="3"/>
  <c r="HO143" i="3"/>
  <c r="HO142" i="3"/>
  <c r="HO141" i="3"/>
  <c r="HO274" i="3"/>
  <c r="HP144" i="3"/>
  <c r="BZ7" i="12"/>
  <c r="BZ14" i="12"/>
  <c r="HO154" i="3"/>
  <c r="HO196" i="3"/>
  <c r="HP141" i="3"/>
  <c r="HP274" i="3"/>
  <c r="HQ144" i="3"/>
  <c r="HP143" i="3"/>
  <c r="HP142" i="3"/>
  <c r="CA14" i="12"/>
  <c r="CA10" i="12"/>
  <c r="HP154" i="3"/>
  <c r="HP196" i="3"/>
  <c r="HQ141" i="3"/>
  <c r="HQ274" i="3"/>
  <c r="HR144" i="3"/>
  <c r="HQ143" i="3"/>
  <c r="HQ142" i="3"/>
  <c r="CB11" i="12"/>
  <c r="CB9" i="12"/>
  <c r="CB12" i="12"/>
  <c r="HQ154" i="3"/>
  <c r="HQ196" i="3"/>
  <c r="HR141" i="3"/>
  <c r="HR274" i="3"/>
  <c r="HR143" i="3"/>
  <c r="HR142" i="3"/>
  <c r="HS144" i="3"/>
  <c r="CC7" i="12"/>
  <c r="CC14" i="12"/>
  <c r="CD7" i="12"/>
  <c r="HR154" i="3"/>
  <c r="HR196" i="3"/>
  <c r="HT144" i="3"/>
  <c r="HS143" i="3"/>
  <c r="HS142" i="3"/>
  <c r="HS141" i="3"/>
  <c r="HS274" i="3"/>
  <c r="CD14" i="12"/>
  <c r="CD10" i="12"/>
  <c r="HS154" i="3"/>
  <c r="HS162" i="3" s="1"/>
  <c r="HS196" i="3"/>
  <c r="HT143" i="3"/>
  <c r="HT142" i="3"/>
  <c r="HU144" i="3"/>
  <c r="HT141" i="3"/>
  <c r="HT274" i="3"/>
  <c r="CE10" i="12"/>
  <c r="CE9" i="12"/>
  <c r="CE12" i="12"/>
  <c r="CF12" i="12"/>
  <c r="HT154" i="3"/>
  <c r="HT226" i="3" s="1"/>
  <c r="HT196" i="3"/>
  <c r="HV144" i="3"/>
  <c r="HU141" i="3"/>
  <c r="HU274" i="3"/>
  <c r="HU143" i="3"/>
  <c r="HU142" i="3"/>
  <c r="CF7" i="12"/>
  <c r="CF14" i="12"/>
  <c r="HU154" i="3"/>
  <c r="HU226" i="3" s="1"/>
  <c r="HU196" i="3"/>
  <c r="HW144" i="3"/>
  <c r="HV141" i="3"/>
  <c r="HV274" i="3"/>
  <c r="HV143" i="3"/>
  <c r="HV142" i="3"/>
  <c r="CG7" i="12"/>
  <c r="CG10" i="12"/>
  <c r="HV154" i="3"/>
  <c r="HV226" i="3" s="1"/>
  <c r="HV196" i="3"/>
  <c r="HX144" i="3"/>
  <c r="HW143" i="3"/>
  <c r="HW142" i="3"/>
  <c r="HW141" i="3"/>
  <c r="HW274" i="3"/>
  <c r="CH9" i="12"/>
  <c r="CH12" i="12"/>
  <c r="HW154" i="3"/>
  <c r="HW226" i="3" s="1"/>
  <c r="HW196" i="3"/>
  <c r="HY144" i="3"/>
  <c r="HX143" i="3"/>
  <c r="HX142" i="3"/>
  <c r="HX141" i="3"/>
  <c r="HX274" i="3"/>
  <c r="CI14" i="12"/>
  <c r="CJ10" i="12"/>
  <c r="CI7" i="12"/>
  <c r="CI9" i="12"/>
  <c r="HX154" i="3"/>
  <c r="HX226" i="3" s="1"/>
  <c r="HX196" i="3"/>
  <c r="HY143" i="3"/>
  <c r="HY142" i="3"/>
  <c r="HZ144" i="3"/>
  <c r="HY141" i="3"/>
  <c r="HY274" i="3"/>
  <c r="CJ14" i="12"/>
  <c r="HY154" i="3"/>
  <c r="HY196" i="3"/>
  <c r="HZ143" i="3"/>
  <c r="HZ142" i="3"/>
  <c r="HZ141" i="3"/>
  <c r="HZ274" i="3"/>
  <c r="IA144" i="3"/>
  <c r="CK9" i="12"/>
  <c r="CK12" i="12"/>
  <c r="HZ154" i="3"/>
  <c r="HZ196" i="3"/>
  <c r="IB144" i="3"/>
  <c r="IA143" i="3"/>
  <c r="IA142" i="3"/>
  <c r="IA141" i="3"/>
  <c r="IA274" i="3"/>
  <c r="CL14" i="12"/>
  <c r="CL7" i="12"/>
  <c r="CL9" i="12"/>
  <c r="CM10" i="12"/>
  <c r="CM7" i="12"/>
  <c r="IA154" i="3"/>
  <c r="IA196" i="3"/>
  <c r="IC144" i="3"/>
  <c r="IB143" i="3"/>
  <c r="IB142" i="3"/>
  <c r="IB141" i="3"/>
  <c r="IB274" i="3"/>
  <c r="CO351" i="1"/>
  <c r="CN15" i="12" s="1"/>
  <c r="CO340" i="1"/>
  <c r="CN9" i="12" s="1"/>
  <c r="CO349" i="1"/>
  <c r="CN13" i="12" s="1"/>
  <c r="CO350" i="1"/>
  <c r="CN14" i="12" s="1"/>
  <c r="CO348" i="1"/>
  <c r="CN12" i="12" s="1"/>
  <c r="IB154" i="3"/>
  <c r="IB226" i="3" s="1"/>
  <c r="IB196" i="3"/>
  <c r="IC143" i="3"/>
  <c r="IC142" i="3"/>
  <c r="ID144" i="3"/>
  <c r="IC141" i="3"/>
  <c r="IC274" i="3"/>
  <c r="CP350" i="1"/>
  <c r="CO14" i="12" s="1"/>
  <c r="CP348" i="1"/>
  <c r="CP349" i="1"/>
  <c r="CO13" i="12" s="1"/>
  <c r="CP351" i="1"/>
  <c r="CO15" i="12" s="1"/>
  <c r="CP340" i="1"/>
  <c r="CO12" i="7" s="1"/>
  <c r="IC154" i="3"/>
  <c r="IC226" i="3" s="1"/>
  <c r="IC196" i="3"/>
  <c r="IE144" i="3"/>
  <c r="ID143" i="3"/>
  <c r="ID142" i="3"/>
  <c r="ID141" i="3"/>
  <c r="ID274" i="3"/>
  <c r="CQ340" i="1"/>
  <c r="CP9" i="12" s="1"/>
  <c r="CQ349" i="1"/>
  <c r="CP13" i="12" s="1"/>
  <c r="CQ348" i="1"/>
  <c r="CP12" i="12" s="1"/>
  <c r="CQ351" i="1"/>
  <c r="CP15" i="12" s="1"/>
  <c r="CQ350" i="1"/>
  <c r="CP14" i="12" s="1"/>
  <c r="ID154" i="3"/>
  <c r="ID196" i="3"/>
  <c r="IF144" i="3"/>
  <c r="IE143" i="3"/>
  <c r="IE142" i="3"/>
  <c r="IE141" i="3"/>
  <c r="IE274" i="3"/>
  <c r="CQ10" i="12"/>
  <c r="CR348" i="1"/>
  <c r="CR350" i="1"/>
  <c r="CQ14" i="12" s="1"/>
  <c r="CR340" i="1"/>
  <c r="CQ12" i="7" s="1"/>
  <c r="CR351" i="1"/>
  <c r="CQ15" i="12" s="1"/>
  <c r="CR349" i="1"/>
  <c r="CQ13" i="12" s="1"/>
  <c r="IE154" i="3"/>
  <c r="IE196" i="3"/>
  <c r="IG144" i="3"/>
  <c r="IF143" i="3"/>
  <c r="IF142" i="3"/>
  <c r="IF141" i="3"/>
  <c r="IF274" i="3"/>
  <c r="CS340" i="1"/>
  <c r="CR12" i="7" s="1"/>
  <c r="CS349" i="1"/>
  <c r="CR13" i="12" s="1"/>
  <c r="CS350" i="1"/>
  <c r="CR14" i="12" s="1"/>
  <c r="CS348" i="1"/>
  <c r="CR12" i="12" s="1"/>
  <c r="CS351" i="1"/>
  <c r="CR15" i="12" s="1"/>
  <c r="IF154" i="3"/>
  <c r="IF226" i="3" s="1"/>
  <c r="IF196" i="3"/>
  <c r="IG143" i="3"/>
  <c r="IG142" i="3"/>
  <c r="IH144" i="3"/>
  <c r="IG141" i="3"/>
  <c r="IG274" i="3"/>
  <c r="CT350" i="1"/>
  <c r="CS14" i="12" s="1"/>
  <c r="CT349" i="1"/>
  <c r="CT348" i="1"/>
  <c r="CS12" i="12" s="1"/>
  <c r="CT351" i="1"/>
  <c r="CS15" i="12" s="1"/>
  <c r="CT340" i="1"/>
  <c r="CS12" i="7" s="1"/>
  <c r="IG154" i="3"/>
  <c r="IG226" i="3" s="1"/>
  <c r="IG196" i="3"/>
  <c r="IH141" i="3"/>
  <c r="IH274" i="3"/>
  <c r="II144" i="3"/>
  <c r="IH143" i="3"/>
  <c r="IH142" i="3"/>
  <c r="CU340" i="1"/>
  <c r="CT9" i="12" s="1"/>
  <c r="CU349" i="1"/>
  <c r="CU348" i="1"/>
  <c r="CT12" i="12" s="1"/>
  <c r="CU351" i="1"/>
  <c r="CT15" i="12" s="1"/>
  <c r="CU350" i="1"/>
  <c r="CT14" i="12" s="1"/>
  <c r="IH154" i="3"/>
  <c r="IH162" i="3" s="1"/>
  <c r="IH196" i="3"/>
  <c r="IJ144" i="3"/>
  <c r="II141" i="3"/>
  <c r="II274" i="3"/>
  <c r="II143" i="3"/>
  <c r="II142" i="3"/>
  <c r="CV340" i="1"/>
  <c r="CU9" i="12" s="1"/>
  <c r="CV349" i="1"/>
  <c r="CU13" i="12" s="1"/>
  <c r="CV348" i="1"/>
  <c r="CV350" i="1"/>
  <c r="CU14" i="12" s="1"/>
  <c r="CV351" i="1"/>
  <c r="CU15" i="12" s="1"/>
  <c r="II154" i="3"/>
  <c r="II226" i="3" s="1"/>
  <c r="II196" i="3"/>
  <c r="IJ141" i="3"/>
  <c r="IJ274" i="3"/>
  <c r="IJ143" i="3"/>
  <c r="IJ142" i="3"/>
  <c r="IK144" i="3"/>
  <c r="CW348" i="1"/>
  <c r="CV12" i="12" s="1"/>
  <c r="CW350" i="1"/>
  <c r="CV14" i="12" s="1"/>
  <c r="CW351" i="1"/>
  <c r="CV15" i="12" s="1"/>
  <c r="CW340" i="1"/>
  <c r="CV9" i="12" s="1"/>
  <c r="CW349" i="1"/>
  <c r="IJ154" i="3"/>
  <c r="IJ196" i="3"/>
  <c r="IL144" i="3"/>
  <c r="IK141" i="3"/>
  <c r="IK274" i="3"/>
  <c r="IK143" i="3"/>
  <c r="IK142" i="3"/>
  <c r="CX351" i="1"/>
  <c r="CX340" i="1"/>
  <c r="CW9" i="12" s="1"/>
  <c r="CX350" i="1"/>
  <c r="CW14" i="12" s="1"/>
  <c r="CX348" i="1"/>
  <c r="CW12" i="12" s="1"/>
  <c r="CX349" i="1"/>
  <c r="CW13" i="12" s="1"/>
  <c r="IK154" i="3"/>
  <c r="IK162" i="3" s="1"/>
  <c r="IK196" i="3"/>
  <c r="IL143" i="3"/>
  <c r="IL142" i="3"/>
  <c r="IL141" i="3"/>
  <c r="IL274" i="3"/>
  <c r="IM144" i="3"/>
  <c r="CY340" i="1"/>
  <c r="CX12" i="7" s="1"/>
  <c r="CY349" i="1"/>
  <c r="CX13" i="12" s="1"/>
  <c r="CY348" i="1"/>
  <c r="CX12" i="12" s="1"/>
  <c r="CY351" i="1"/>
  <c r="CX15" i="12" s="1"/>
  <c r="CY350" i="1"/>
  <c r="CX14" i="12" s="1"/>
  <c r="IL154" i="3"/>
  <c r="IL196" i="3"/>
  <c r="IM143" i="3"/>
  <c r="IM142" i="3"/>
  <c r="IM141" i="3"/>
  <c r="IM274" i="3"/>
  <c r="IN144" i="3"/>
  <c r="CZ350" i="1"/>
  <c r="CY14" i="12" s="1"/>
  <c r="CZ340" i="1"/>
  <c r="CY9" i="12" s="1"/>
  <c r="CZ351" i="1"/>
  <c r="CY15" i="12" s="1"/>
  <c r="CZ349" i="1"/>
  <c r="CY13" i="12" s="1"/>
  <c r="CZ348" i="1"/>
  <c r="CY12" i="12" s="1"/>
  <c r="IM154" i="3"/>
  <c r="IM226" i="3" s="1"/>
  <c r="IM196" i="3"/>
  <c r="IN143" i="3"/>
  <c r="IN142" i="3"/>
  <c r="IN141" i="3"/>
  <c r="IN274" i="3"/>
  <c r="IO144" i="3"/>
  <c r="DA340" i="1"/>
  <c r="CZ9" i="12" s="1"/>
  <c r="DA349" i="1"/>
  <c r="CZ13" i="12" s="1"/>
  <c r="DA350" i="1"/>
  <c r="CZ14" i="12" s="1"/>
  <c r="DA348" i="1"/>
  <c r="CZ12" i="12" s="1"/>
  <c r="DA351" i="1"/>
  <c r="CZ15" i="12" s="1"/>
  <c r="IN154" i="3"/>
  <c r="IN226" i="3" s="1"/>
  <c r="IN196" i="3"/>
  <c r="IO141" i="3"/>
  <c r="IO274" i="3"/>
  <c r="IP144" i="3"/>
  <c r="IO143" i="3"/>
  <c r="IO142" i="3"/>
  <c r="DB350" i="1"/>
  <c r="DA14" i="12" s="1"/>
  <c r="DB349" i="1"/>
  <c r="DA13" i="12" s="1"/>
  <c r="DB348" i="1"/>
  <c r="DA12" i="12" s="1"/>
  <c r="DB351" i="1"/>
  <c r="DA15" i="12" s="1"/>
  <c r="DB340" i="1"/>
  <c r="DA9" i="12" s="1"/>
  <c r="IO154" i="3"/>
  <c r="IO226" i="3" s="1"/>
  <c r="IO196" i="3"/>
  <c r="IQ144" i="3"/>
  <c r="IP143" i="3"/>
  <c r="IP142" i="3"/>
  <c r="IP141" i="3"/>
  <c r="IP274" i="3"/>
  <c r="DC351" i="1"/>
  <c r="DB15" i="12" s="1"/>
  <c r="DC350" i="1"/>
  <c r="DB14" i="12" s="1"/>
  <c r="DC340" i="1"/>
  <c r="DB9" i="12" s="1"/>
  <c r="DC349" i="1"/>
  <c r="DB13" i="12" s="1"/>
  <c r="DC348" i="1"/>
  <c r="DB12" i="12" s="1"/>
  <c r="IP154" i="3"/>
  <c r="IP162" i="3" s="1"/>
  <c r="IP196" i="3"/>
  <c r="IR144" i="3"/>
  <c r="IQ143" i="3"/>
  <c r="IQ142" i="3"/>
  <c r="IQ141" i="3"/>
  <c r="IQ274" i="3"/>
  <c r="DD350" i="1"/>
  <c r="DC14" i="12" s="1"/>
  <c r="DD351" i="1"/>
  <c r="DC15" i="12" s="1"/>
  <c r="DD348" i="1"/>
  <c r="DC12" i="12" s="1"/>
  <c r="DD340" i="1"/>
  <c r="DC9" i="12" s="1"/>
  <c r="DD349" i="1"/>
  <c r="DC13" i="12" s="1"/>
  <c r="IQ154" i="3"/>
  <c r="IQ162" i="3" s="1"/>
  <c r="IQ196" i="3"/>
  <c r="IS144" i="3"/>
  <c r="IR143" i="3"/>
  <c r="IR142" i="3"/>
  <c r="IR141" i="3"/>
  <c r="DE340" i="1"/>
  <c r="DD9" i="12" s="1"/>
  <c r="DE349" i="1"/>
  <c r="DD13" i="12" s="1"/>
  <c r="DE348" i="1"/>
  <c r="DD12" i="12" s="1"/>
  <c r="DE350" i="1"/>
  <c r="DD14" i="12" s="1"/>
  <c r="DE351" i="1"/>
  <c r="DD15" i="12" s="1"/>
  <c r="IR154" i="3"/>
  <c r="IR226" i="3" s="1"/>
  <c r="IR274" i="3"/>
  <c r="IT144" i="3"/>
  <c r="IS141" i="3"/>
  <c r="IS143" i="3"/>
  <c r="IS142" i="3"/>
  <c r="DF350" i="1"/>
  <c r="DE14" i="12" s="1"/>
  <c r="DF348" i="1"/>
  <c r="DE12" i="12" s="1"/>
  <c r="DF349" i="1"/>
  <c r="DE13" i="12" s="1"/>
  <c r="DF351" i="1"/>
  <c r="DE15" i="12" s="1"/>
  <c r="DF340" i="1"/>
  <c r="IS154" i="3"/>
  <c r="IS226" i="3" s="1"/>
  <c r="IS274" i="3"/>
  <c r="IU144" i="3"/>
  <c r="IT143" i="3"/>
  <c r="IT142" i="3"/>
  <c r="IT141" i="3"/>
  <c r="DG350" i="1"/>
  <c r="DF14" i="12" s="1"/>
  <c r="DG340" i="1"/>
  <c r="DF9" i="12" s="1"/>
  <c r="DG351" i="1"/>
  <c r="DF15" i="12" s="1"/>
  <c r="DG349" i="1"/>
  <c r="DF13" i="12" s="1"/>
  <c r="DG348" i="1"/>
  <c r="DF12" i="12" s="1"/>
  <c r="IT154" i="3"/>
  <c r="IT226" i="3" s="1"/>
  <c r="IT274" i="3"/>
  <c r="IV144" i="3"/>
  <c r="IU141" i="3"/>
  <c r="IU143" i="3"/>
  <c r="IU142" i="3"/>
  <c r="DH349" i="1"/>
  <c r="DG13" i="12" s="1"/>
  <c r="DH350" i="1"/>
  <c r="DG14" i="12" s="1"/>
  <c r="DH351" i="1"/>
  <c r="DG15" i="12" s="1"/>
  <c r="DH340" i="1"/>
  <c r="DH348" i="1"/>
  <c r="IU154" i="3"/>
  <c r="IU274" i="3"/>
  <c r="IW144" i="3"/>
  <c r="IV143" i="3"/>
  <c r="IV142" i="3"/>
  <c r="IV141" i="3"/>
  <c r="IV154" i="3"/>
  <c r="IV162" i="3" s="1"/>
  <c r="DI351" i="1"/>
  <c r="DH15" i="12" s="1"/>
  <c r="DI340" i="1"/>
  <c r="DH9" i="12" s="1"/>
  <c r="DI348" i="1"/>
  <c r="DI349" i="1"/>
  <c r="DH13" i="12" s="1"/>
  <c r="DI350" i="1"/>
  <c r="DH14" i="12" s="1"/>
  <c r="IW141" i="3"/>
  <c r="IW154" i="3"/>
  <c r="IW162" i="3" s="1"/>
  <c r="IX144" i="3"/>
  <c r="IW143" i="3"/>
  <c r="IW142" i="3"/>
  <c r="DJ350" i="1"/>
  <c r="DI14" i="12" s="1"/>
  <c r="DJ348" i="1"/>
  <c r="DJ349" i="1"/>
  <c r="DI13" i="12" s="1"/>
  <c r="DJ351" i="1"/>
  <c r="DI15" i="12" s="1"/>
  <c r="DJ340" i="1"/>
  <c r="IX141" i="3"/>
  <c r="IX154" i="3"/>
  <c r="IX162" i="3" s="1"/>
  <c r="IX143" i="3"/>
  <c r="IX142" i="3"/>
  <c r="IY144" i="3"/>
  <c r="DK340" i="1"/>
  <c r="DK349" i="1"/>
  <c r="DJ13" i="12" s="1"/>
  <c r="DK348" i="1"/>
  <c r="DJ12" i="12" s="1"/>
  <c r="DK351" i="1"/>
  <c r="DJ15" i="12" s="1"/>
  <c r="DK350" i="1"/>
  <c r="DJ14" i="12" s="1"/>
  <c r="IZ144" i="3"/>
  <c r="IY143" i="3"/>
  <c r="IY142" i="3"/>
  <c r="IY141" i="3"/>
  <c r="IY154" i="3"/>
  <c r="IY162" i="3" s="1"/>
  <c r="DL350" i="1"/>
  <c r="DK14" i="12" s="1"/>
  <c r="DL348" i="1"/>
  <c r="DK12" i="12" s="1"/>
  <c r="DL351" i="1"/>
  <c r="DK15" i="12" s="1"/>
  <c r="DL340" i="1"/>
  <c r="DK9" i="12" s="1"/>
  <c r="DL349" i="1"/>
  <c r="DK13" i="12" s="1"/>
  <c r="JA144" i="3"/>
  <c r="IZ141" i="3"/>
  <c r="IZ154" i="3"/>
  <c r="IZ162" i="3" s="1"/>
  <c r="IZ143" i="3"/>
  <c r="IZ142" i="3"/>
  <c r="DM340" i="1"/>
  <c r="DL9" i="12" s="1"/>
  <c r="DM349" i="1"/>
  <c r="DL13" i="12" s="1"/>
  <c r="DM351" i="1"/>
  <c r="DL15" i="12" s="1"/>
  <c r="DM348" i="1"/>
  <c r="DL12" i="12" s="1"/>
  <c r="DM350" i="1"/>
  <c r="JB144" i="3"/>
  <c r="JA141" i="3"/>
  <c r="JA154" i="3"/>
  <c r="JA162" i="3" s="1"/>
  <c r="JA143" i="3"/>
  <c r="JA142" i="3"/>
  <c r="DN348" i="1"/>
  <c r="DM12" i="12" s="1"/>
  <c r="DN349" i="1"/>
  <c r="DM13" i="12" s="1"/>
  <c r="DN351" i="1"/>
  <c r="DM15" i="12" s="1"/>
  <c r="DN340" i="1"/>
  <c r="DM9" i="12" s="1"/>
  <c r="DN350" i="1"/>
  <c r="DM14" i="12" s="1"/>
  <c r="JB143" i="3"/>
  <c r="JB142" i="3"/>
  <c r="JB141" i="3"/>
  <c r="JB154" i="3"/>
  <c r="JB162" i="3" s="1"/>
  <c r="JC144" i="3"/>
  <c r="DO350" i="1"/>
  <c r="DN14" i="12" s="1"/>
  <c r="DO340" i="1"/>
  <c r="DN9" i="12" s="1"/>
  <c r="DO348" i="1"/>
  <c r="DN12" i="12" s="1"/>
  <c r="DO349" i="1"/>
  <c r="DN13" i="12" s="1"/>
  <c r="DO351" i="1"/>
  <c r="DN15" i="12" s="1"/>
  <c r="JD144" i="3"/>
  <c r="JC143" i="3"/>
  <c r="JC142" i="3"/>
  <c r="JC141" i="3"/>
  <c r="JC154" i="3"/>
  <c r="JC162" i="3" s="1"/>
  <c r="DP350" i="1"/>
  <c r="DO14" i="12" s="1"/>
  <c r="DP340" i="1"/>
  <c r="DO9" i="12" s="1"/>
  <c r="DP348" i="1"/>
  <c r="DO12" i="12" s="1"/>
  <c r="DP351" i="1"/>
  <c r="DO15" i="12" s="1"/>
  <c r="DP349" i="1"/>
  <c r="DO13" i="12" s="1"/>
  <c r="JE144" i="3"/>
  <c r="JD143" i="3"/>
  <c r="JD141" i="3"/>
  <c r="JD154" i="3"/>
  <c r="JD162" i="3" s="1"/>
  <c r="DQ348" i="1"/>
  <c r="DP12" i="12" s="1"/>
  <c r="DQ351" i="1"/>
  <c r="DP15" i="12" s="1"/>
  <c r="DQ340" i="1"/>
  <c r="DP9" i="12" s="1"/>
  <c r="DQ349" i="1"/>
  <c r="DP13" i="12" s="1"/>
  <c r="DQ350" i="1"/>
  <c r="DP14" i="12" s="1"/>
  <c r="JD142" i="3"/>
  <c r="JD172" i="3"/>
  <c r="JD177" i="3" s="1"/>
  <c r="JE143" i="3"/>
  <c r="JF144" i="3"/>
  <c r="JE141" i="3"/>
  <c r="JE154" i="3"/>
  <c r="JE162" i="3" s="1"/>
  <c r="DR350" i="1"/>
  <c r="DQ14" i="12" s="1"/>
  <c r="DR349" i="1"/>
  <c r="DQ13" i="12" s="1"/>
  <c r="DR348" i="1"/>
  <c r="DQ12" i="12" s="1"/>
  <c r="DR351" i="1"/>
  <c r="DQ15" i="12" s="1"/>
  <c r="DR340" i="1"/>
  <c r="DQ9" i="12" s="1"/>
  <c r="JE142" i="3"/>
  <c r="JE172" i="3"/>
  <c r="JE177" i="3" s="1"/>
  <c r="JF141" i="3"/>
  <c r="JF154" i="3"/>
  <c r="JF162" i="3" s="1"/>
  <c r="JF143" i="3"/>
  <c r="JG144" i="3"/>
  <c r="DS351" i="1"/>
  <c r="DR15" i="12" s="1"/>
  <c r="DS350" i="1"/>
  <c r="DR14" i="12" s="1"/>
  <c r="DS340" i="1"/>
  <c r="DR9" i="12" s="1"/>
  <c r="DS349" i="1"/>
  <c r="DR13" i="12" s="1"/>
  <c r="DS348" i="1"/>
  <c r="DR12" i="12" s="1"/>
  <c r="JF142" i="3"/>
  <c r="JF172" i="3"/>
  <c r="JF177" i="3" s="1"/>
  <c r="JG143" i="3"/>
  <c r="JG141" i="3"/>
  <c r="JG154" i="3"/>
  <c r="JG162" i="3" s="1"/>
  <c r="JH144" i="3"/>
  <c r="DT348" i="1"/>
  <c r="DT350" i="1"/>
  <c r="DS14" i="12" s="1"/>
  <c r="DT351" i="1"/>
  <c r="DS15" i="12" s="1"/>
  <c r="DT340" i="1"/>
  <c r="DS9" i="12" s="1"/>
  <c r="DT349" i="1"/>
  <c r="DS13" i="12" s="1"/>
  <c r="JG142" i="3"/>
  <c r="JG172" i="3"/>
  <c r="JG177" i="3" s="1"/>
  <c r="JI144" i="3"/>
  <c r="JH143" i="3"/>
  <c r="JH141" i="3"/>
  <c r="JH154" i="3"/>
  <c r="JH162" i="3" s="1"/>
  <c r="DU350" i="1"/>
  <c r="DT14" i="12" s="1"/>
  <c r="DU348" i="1"/>
  <c r="DT12" i="12" s="1"/>
  <c r="DU351" i="1"/>
  <c r="DT15" i="12" s="1"/>
  <c r="DU349" i="1"/>
  <c r="DT13" i="12" s="1"/>
  <c r="DU340" i="1"/>
  <c r="DT9" i="12" s="1"/>
  <c r="JH142" i="3"/>
  <c r="JH172" i="3"/>
  <c r="JH177" i="3" s="1"/>
  <c r="JI143" i="3"/>
  <c r="JJ144" i="3"/>
  <c r="JI141" i="3"/>
  <c r="JI154" i="3"/>
  <c r="JI162" i="3" s="1"/>
  <c r="JI168" i="3" s="1"/>
  <c r="JI169" i="3" s="1"/>
  <c r="DV340" i="1"/>
  <c r="DU9" i="12" s="1"/>
  <c r="DV349" i="1"/>
  <c r="DU13" i="12" s="1"/>
  <c r="DV348" i="1"/>
  <c r="DU12" i="12" s="1"/>
  <c r="DV351" i="1"/>
  <c r="DU15" i="12" s="1"/>
  <c r="DV350" i="1"/>
  <c r="DU14" i="12" s="1"/>
  <c r="JI142" i="3"/>
  <c r="JI172" i="3"/>
  <c r="JI177" i="3" s="1"/>
  <c r="JK144" i="3"/>
  <c r="JJ143" i="3"/>
  <c r="JJ141" i="3"/>
  <c r="JJ154" i="3"/>
  <c r="JJ162" i="3" s="1"/>
  <c r="DW340" i="1"/>
  <c r="DV9" i="12" s="1"/>
  <c r="DW349" i="1"/>
  <c r="DV13" i="12" s="1"/>
  <c r="DW350" i="1"/>
  <c r="DV14" i="12" s="1"/>
  <c r="DW348" i="1"/>
  <c r="DV12" i="12" s="1"/>
  <c r="DW351" i="1"/>
  <c r="JJ142" i="3"/>
  <c r="JJ172" i="3"/>
  <c r="JJ177" i="3" s="1"/>
  <c r="JL144" i="3"/>
  <c r="JK143" i="3"/>
  <c r="JK141" i="3"/>
  <c r="JK154" i="3"/>
  <c r="JK162" i="3" s="1"/>
  <c r="DW6" i="12"/>
  <c r="DX351" i="1"/>
  <c r="DW15" i="12" s="1"/>
  <c r="DX350" i="1"/>
  <c r="DW14" i="12" s="1"/>
  <c r="DX349" i="1"/>
  <c r="DW13" i="12" s="1"/>
  <c r="DX340" i="1"/>
  <c r="DW12" i="7" s="1"/>
  <c r="DX348" i="1"/>
  <c r="JK142" i="3"/>
  <c r="JK172" i="3"/>
  <c r="JK177" i="3" s="1"/>
  <c r="JL141" i="3"/>
  <c r="JL154" i="3"/>
  <c r="JL162" i="3" s="1"/>
  <c r="JM144" i="3"/>
  <c r="JL143" i="3"/>
  <c r="DY340" i="1"/>
  <c r="DX9" i="12" s="1"/>
  <c r="DY350" i="1"/>
  <c r="DX14" i="12" s="1"/>
  <c r="DY351" i="1"/>
  <c r="DX15" i="12" s="1"/>
  <c r="DY349" i="1"/>
  <c r="DX13" i="12" s="1"/>
  <c r="DY348" i="1"/>
  <c r="JL142" i="3"/>
  <c r="JL172" i="3"/>
  <c r="JL177" i="3" s="1"/>
  <c r="JM143" i="3"/>
  <c r="JN144" i="3"/>
  <c r="JM141" i="3"/>
  <c r="JM154" i="3"/>
  <c r="JM162" i="3" s="1"/>
  <c r="DZ350" i="1"/>
  <c r="DY14" i="12" s="1"/>
  <c r="DZ340" i="1"/>
  <c r="DY9" i="12" s="1"/>
  <c r="DZ349" i="1"/>
  <c r="DY13" i="12" s="1"/>
  <c r="DZ348" i="1"/>
  <c r="DY12" i="12" s="1"/>
  <c r="DZ351" i="1"/>
  <c r="DY15" i="12" s="1"/>
  <c r="JM142" i="3"/>
  <c r="JM172" i="3"/>
  <c r="JM177" i="3" s="1"/>
  <c r="JN143" i="3"/>
  <c r="JN141" i="3"/>
  <c r="JN154" i="3"/>
  <c r="JN162" i="3" s="1"/>
  <c r="JO144" i="3"/>
  <c r="EA351" i="1"/>
  <c r="DZ15" i="12" s="1"/>
  <c r="EA340" i="1"/>
  <c r="DZ9" i="12" s="1"/>
  <c r="EA349" i="1"/>
  <c r="DZ13" i="12" s="1"/>
  <c r="EA348" i="1"/>
  <c r="DZ12" i="12" s="1"/>
  <c r="EA350" i="1"/>
  <c r="DZ14" i="12" s="1"/>
  <c r="JN142" i="3"/>
  <c r="JN172" i="3"/>
  <c r="JN177" i="3" s="1"/>
  <c r="JP144" i="3"/>
  <c r="JO141" i="3"/>
  <c r="JO154" i="3"/>
  <c r="JO162" i="3" s="1"/>
  <c r="JO143" i="3"/>
  <c r="EB349" i="1"/>
  <c r="EA13" i="12" s="1"/>
  <c r="EB340" i="1"/>
  <c r="EA12" i="7" s="1"/>
  <c r="EB350" i="1"/>
  <c r="EA14" i="12" s="1"/>
  <c r="EB348" i="1"/>
  <c r="EA12" i="12" s="1"/>
  <c r="EB351" i="1"/>
  <c r="EA15" i="12" s="1"/>
  <c r="JO142" i="3"/>
  <c r="JO172" i="3"/>
  <c r="JO177" i="3" s="1"/>
  <c r="JP143" i="3"/>
  <c r="JP141" i="3"/>
  <c r="JP154" i="3"/>
  <c r="JP162" i="3" s="1"/>
  <c r="JQ144" i="3"/>
  <c r="EC348" i="1"/>
  <c r="EB12" i="12" s="1"/>
  <c r="EC351" i="1"/>
  <c r="EB15" i="12" s="1"/>
  <c r="EC349" i="1"/>
  <c r="EB13" i="12" s="1"/>
  <c r="EC340" i="1"/>
  <c r="EB9" i="12" s="1"/>
  <c r="EC350" i="1"/>
  <c r="JP142" i="3"/>
  <c r="JP172" i="3"/>
  <c r="JP177" i="3" s="1"/>
  <c r="JQ141" i="3"/>
  <c r="JQ154" i="3"/>
  <c r="JQ162" i="3" s="1"/>
  <c r="JQ143" i="3"/>
  <c r="JR144" i="3"/>
  <c r="ED340" i="1"/>
  <c r="EC9" i="12" s="1"/>
  <c r="ED349" i="1"/>
  <c r="EC13" i="12" s="1"/>
  <c r="ED348" i="1"/>
  <c r="EC12" i="12" s="1"/>
  <c r="ED350" i="1"/>
  <c r="EC14" i="12" s="1"/>
  <c r="ED351" i="1"/>
  <c r="EC15" i="12" s="1"/>
  <c r="JQ142" i="3"/>
  <c r="JQ172" i="3"/>
  <c r="JQ177" i="3" s="1"/>
  <c r="JR141" i="3"/>
  <c r="JR154" i="3"/>
  <c r="JR162" i="3" s="1"/>
  <c r="JS144" i="3"/>
  <c r="JR143" i="3"/>
  <c r="EE340" i="1"/>
  <c r="ED12" i="7" s="1"/>
  <c r="EE350" i="1"/>
  <c r="ED14" i="12" s="1"/>
  <c r="EE349" i="1"/>
  <c r="ED13" i="12" s="1"/>
  <c r="EE348" i="1"/>
  <c r="EE351" i="1"/>
  <c r="ED15" i="12" s="1"/>
  <c r="JR142" i="3"/>
  <c r="JR172" i="3"/>
  <c r="JT144" i="3"/>
  <c r="JS143" i="3"/>
  <c r="JS141" i="3"/>
  <c r="JS154" i="3"/>
  <c r="JS162" i="3" s="1"/>
  <c r="EF340" i="1"/>
  <c r="EE12" i="7" s="1"/>
  <c r="JR177" i="3"/>
  <c r="EF348" i="1"/>
  <c r="EE12" i="12" s="1"/>
  <c r="EF351" i="1"/>
  <c r="EE15" i="12" s="1"/>
  <c r="EF350" i="1"/>
  <c r="EF349" i="1"/>
  <c r="EE13" i="12" s="1"/>
  <c r="JS142" i="3"/>
  <c r="JS172" i="3"/>
  <c r="JS177" i="3" s="1"/>
  <c r="JT141" i="3"/>
  <c r="JT154" i="3"/>
  <c r="JT162" i="3" s="1"/>
  <c r="JU144" i="3"/>
  <c r="JT143" i="3"/>
  <c r="EG348" i="1"/>
  <c r="EF12" i="12" s="1"/>
  <c r="EG340" i="1"/>
  <c r="EF9" i="12" s="1"/>
  <c r="EG350" i="1"/>
  <c r="EF14" i="12" s="1"/>
  <c r="EG349" i="1"/>
  <c r="EF13" i="12" s="1"/>
  <c r="EG351" i="1"/>
  <c r="EF15" i="12" s="1"/>
  <c r="JT142" i="3"/>
  <c r="JT172" i="3"/>
  <c r="JT177" i="3" s="1"/>
  <c r="JU141" i="3"/>
  <c r="JU154" i="3"/>
  <c r="JU162" i="3" s="1"/>
  <c r="JU168" i="3" s="1"/>
  <c r="JU169" i="3" s="1"/>
  <c r="JU143" i="3"/>
  <c r="JV144" i="3"/>
  <c r="EH340" i="1"/>
  <c r="EG9" i="12" s="1"/>
  <c r="EH349" i="1"/>
  <c r="EG13" i="12" s="1"/>
  <c r="EH351" i="1"/>
  <c r="EG15" i="12" s="1"/>
  <c r="EH348" i="1"/>
  <c r="EG12" i="12" s="1"/>
  <c r="EH350" i="1"/>
  <c r="EG14" i="12" s="1"/>
  <c r="JU142" i="3"/>
  <c r="JU172" i="3"/>
  <c r="JU177" i="3" s="1"/>
  <c r="JV141" i="3"/>
  <c r="JV154" i="3"/>
  <c r="JV162" i="3" s="1"/>
  <c r="JW144" i="3"/>
  <c r="JV143" i="3"/>
  <c r="EI348" i="1"/>
  <c r="EH12" i="12" s="1"/>
  <c r="EI349" i="1"/>
  <c r="EH13" i="12" s="1"/>
  <c r="EI351" i="1"/>
  <c r="EH15" i="12" s="1"/>
  <c r="EI340" i="1"/>
  <c r="EH9" i="12" s="1"/>
  <c r="EI350" i="1"/>
  <c r="EH14" i="12" s="1"/>
  <c r="JV142" i="3"/>
  <c r="JV172" i="3"/>
  <c r="JV177" i="3" s="1"/>
  <c r="JX144" i="3"/>
  <c r="JW143" i="3"/>
  <c r="JW141" i="3"/>
  <c r="JW154" i="3"/>
  <c r="JW162" i="3" s="1"/>
  <c r="EJ349" i="1"/>
  <c r="EI13" i="12" s="1"/>
  <c r="EJ350" i="1"/>
  <c r="EI14" i="12" s="1"/>
  <c r="EJ340" i="1"/>
  <c r="EI9" i="12" s="1"/>
  <c r="EJ348" i="1"/>
  <c r="EI12" i="12" s="1"/>
  <c r="EJ351" i="1"/>
  <c r="EI15" i="12" s="1"/>
  <c r="JW142" i="3"/>
  <c r="JW172" i="3"/>
  <c r="JW177" i="3" s="1"/>
  <c r="JY144" i="3"/>
  <c r="JX141" i="3"/>
  <c r="JX154" i="3"/>
  <c r="JX162" i="3" s="1"/>
  <c r="JX143" i="3"/>
  <c r="EK340" i="1"/>
  <c r="EJ9" i="12" s="1"/>
  <c r="EK348" i="1"/>
  <c r="EK350" i="1"/>
  <c r="EJ14" i="12" s="1"/>
  <c r="EK351" i="1"/>
  <c r="EJ15" i="12" s="1"/>
  <c r="EK349" i="1"/>
  <c r="EJ13" i="12" s="1"/>
  <c r="JX142" i="3"/>
  <c r="JX172" i="3"/>
  <c r="JX177" i="3" s="1"/>
  <c r="JY141" i="3"/>
  <c r="JY154" i="3"/>
  <c r="JY162" i="3" s="1"/>
  <c r="JZ144" i="3"/>
  <c r="JY143" i="3"/>
  <c r="EL351" i="1"/>
  <c r="EK15" i="12" s="1"/>
  <c r="EL350" i="1"/>
  <c r="EK14" i="12" s="1"/>
  <c r="EL340" i="1"/>
  <c r="EK9" i="12" s="1"/>
  <c r="EL349" i="1"/>
  <c r="EK13" i="12" s="1"/>
  <c r="EL348" i="1"/>
  <c r="EK12" i="12" s="1"/>
  <c r="JY142" i="3"/>
  <c r="JY172" i="3"/>
  <c r="JY177" i="3" s="1"/>
  <c r="JZ141" i="3"/>
  <c r="JZ154" i="3"/>
  <c r="JZ162" i="3" s="1"/>
  <c r="KA144" i="3"/>
  <c r="JZ143" i="3"/>
  <c r="EM340" i="1"/>
  <c r="EL9" i="12" s="1"/>
  <c r="EM350" i="1"/>
  <c r="EL14" i="12" s="1"/>
  <c r="EM349" i="1"/>
  <c r="EL13" i="12" s="1"/>
  <c r="EM351" i="1"/>
  <c r="EL15" i="12" s="1"/>
  <c r="EM348" i="1"/>
  <c r="JZ142" i="3"/>
  <c r="JZ172" i="3"/>
  <c r="JZ177" i="3" s="1"/>
  <c r="KA141" i="3"/>
  <c r="KA154" i="3"/>
  <c r="KA162" i="3" s="1"/>
  <c r="KB144" i="3"/>
  <c r="KA143" i="3"/>
  <c r="EN340" i="1"/>
  <c r="EM9" i="12" s="1"/>
  <c r="EN348" i="1"/>
  <c r="EM12" i="12" s="1"/>
  <c r="EN351" i="1"/>
  <c r="EM15" i="12" s="1"/>
  <c r="EN350" i="1"/>
  <c r="EM14" i="12" s="1"/>
  <c r="EN349" i="1"/>
  <c r="KA142" i="3"/>
  <c r="KA172" i="3"/>
  <c r="KA177" i="3" s="1"/>
  <c r="KC144" i="3"/>
  <c r="KB143" i="3"/>
  <c r="KB141" i="3"/>
  <c r="KB154" i="3"/>
  <c r="KB162" i="3" s="1"/>
  <c r="EO340" i="1"/>
  <c r="EN9" i="12" s="1"/>
  <c r="EO350" i="1"/>
  <c r="EN14" i="12" s="1"/>
  <c r="EO349" i="1"/>
  <c r="EO351" i="1"/>
  <c r="EN15" i="12" s="1"/>
  <c r="EO348" i="1"/>
  <c r="EN12" i="12" s="1"/>
  <c r="KB142" i="3"/>
  <c r="KB172" i="3"/>
  <c r="KB177" i="3" s="1"/>
  <c r="KD144" i="3"/>
  <c r="KC141" i="3"/>
  <c r="KC154" i="3"/>
  <c r="KC162" i="3" s="1"/>
  <c r="KC143" i="3"/>
  <c r="EP350" i="1"/>
  <c r="EO14" i="12" s="1"/>
  <c r="EP351" i="1"/>
  <c r="EO6" i="12"/>
  <c r="EP340" i="1"/>
  <c r="EO9" i="12" s="1"/>
  <c r="EP349" i="1"/>
  <c r="EO13" i="12" s="1"/>
  <c r="EP348" i="1"/>
  <c r="EO12" i="12" s="1"/>
  <c r="KC142" i="3"/>
  <c r="KC172" i="3"/>
  <c r="KC177" i="3" s="1"/>
  <c r="KD141" i="3"/>
  <c r="KD154" i="3"/>
  <c r="KD162" i="3" s="1"/>
  <c r="KD143" i="3"/>
  <c r="KE144" i="3"/>
  <c r="EQ348" i="1"/>
  <c r="EP12" i="12" s="1"/>
  <c r="EQ340" i="1"/>
  <c r="EQ351" i="1"/>
  <c r="EP15" i="12" s="1"/>
  <c r="EQ349" i="1"/>
  <c r="EP13" i="12" s="1"/>
  <c r="EQ350" i="1"/>
  <c r="EP14" i="12" s="1"/>
  <c r="KD142" i="3"/>
  <c r="KD172" i="3"/>
  <c r="KD177" i="3" s="1"/>
  <c r="KF144" i="3"/>
  <c r="KE143" i="3"/>
  <c r="KE141" i="3"/>
  <c r="KE154" i="3"/>
  <c r="KE162" i="3" s="1"/>
  <c r="ER348" i="1"/>
  <c r="EQ12" i="12" s="1"/>
  <c r="ER349" i="1"/>
  <c r="EQ13" i="12" s="1"/>
  <c r="ER350" i="1"/>
  <c r="EQ14" i="12" s="1"/>
  <c r="ER340" i="1"/>
  <c r="EQ9" i="12" s="1"/>
  <c r="ER351" i="1"/>
  <c r="EQ15" i="12" s="1"/>
  <c r="KE142" i="3"/>
  <c r="KE172" i="3"/>
  <c r="KE177" i="3" s="1"/>
  <c r="KG144" i="3"/>
  <c r="KF143" i="3"/>
  <c r="KF141" i="3"/>
  <c r="KF154" i="3"/>
  <c r="KF162" i="3" s="1"/>
  <c r="ES340" i="1"/>
  <c r="ER9" i="12" s="1"/>
  <c r="ES350" i="1"/>
  <c r="ER14" i="12" s="1"/>
  <c r="ES348" i="1"/>
  <c r="ER12" i="12" s="1"/>
  <c r="ES351" i="1"/>
  <c r="ER15" i="12" s="1"/>
  <c r="ES349" i="1"/>
  <c r="ER13" i="12" s="1"/>
  <c r="KF142" i="3"/>
  <c r="KF172" i="3"/>
  <c r="KF177" i="3" s="1"/>
  <c r="KG143" i="3"/>
  <c r="KG141" i="3"/>
  <c r="KG154" i="3"/>
  <c r="KG162" i="3" s="1"/>
  <c r="KG168" i="3" s="1"/>
  <c r="KG169" i="3" s="1"/>
  <c r="KH144" i="3"/>
  <c r="ET350" i="1"/>
  <c r="ES14" i="12" s="1"/>
  <c r="ET351" i="1"/>
  <c r="ES15" i="12" s="1"/>
  <c r="ET340" i="1"/>
  <c r="ES9" i="12" s="1"/>
  <c r="ET349" i="1"/>
  <c r="ES13" i="12" s="1"/>
  <c r="ET348" i="1"/>
  <c r="ES12" i="12" s="1"/>
  <c r="KG142" i="3"/>
  <c r="KG172" i="3"/>
  <c r="KG177" i="3" s="1"/>
  <c r="KH143" i="3"/>
  <c r="KI144" i="3"/>
  <c r="KH141" i="3"/>
  <c r="KH154" i="3"/>
  <c r="KH162" i="3" s="1"/>
  <c r="EU350" i="1"/>
  <c r="ET14" i="12" s="1"/>
  <c r="EU340" i="1"/>
  <c r="ET12" i="7" s="1"/>
  <c r="EU348" i="1"/>
  <c r="EU349" i="1"/>
  <c r="ET13" i="12" s="1"/>
  <c r="EU351" i="1"/>
  <c r="ET15" i="12" s="1"/>
  <c r="KH142" i="3"/>
  <c r="KH172" i="3"/>
  <c r="KH177" i="3" s="1"/>
  <c r="KI143" i="3"/>
  <c r="KJ144" i="3"/>
  <c r="KI141" i="3"/>
  <c r="KI154" i="3"/>
  <c r="KI162" i="3" s="1"/>
  <c r="EV340" i="1"/>
  <c r="EU9" i="12" s="1"/>
  <c r="EV351" i="1"/>
  <c r="EU15" i="12" s="1"/>
  <c r="EV348" i="1"/>
  <c r="EU12" i="12" s="1"/>
  <c r="EV349" i="1"/>
  <c r="EU13" i="12" s="1"/>
  <c r="EV350" i="1"/>
  <c r="EU14" i="12" s="1"/>
  <c r="KI142" i="3"/>
  <c r="KI172" i="3"/>
  <c r="KI177" i="3" s="1"/>
  <c r="KJ141" i="3"/>
  <c r="KJ154" i="3"/>
  <c r="KJ162" i="3" s="1"/>
  <c r="KK144" i="3"/>
  <c r="KJ143" i="3"/>
  <c r="EW340" i="1"/>
  <c r="EV12" i="7" s="1"/>
  <c r="EW350" i="1"/>
  <c r="EV14" i="12" s="1"/>
  <c r="EW349" i="1"/>
  <c r="EV13" i="12" s="1"/>
  <c r="EW351" i="1"/>
  <c r="EV15" i="12" s="1"/>
  <c r="EW348" i="1"/>
  <c r="EV12" i="12" s="1"/>
  <c r="KJ142" i="3"/>
  <c r="KJ172" i="3"/>
  <c r="KJ177" i="3" s="1"/>
  <c r="KL144" i="3"/>
  <c r="KK141" i="3"/>
  <c r="KK154" i="3"/>
  <c r="KK162" i="3" s="1"/>
  <c r="KK143" i="3"/>
  <c r="EX350" i="1"/>
  <c r="EW14" i="12" s="1"/>
  <c r="EX340" i="1"/>
  <c r="EW12" i="7" s="1"/>
  <c r="EX349" i="1"/>
  <c r="EW13" i="12" s="1"/>
  <c r="EX351" i="1"/>
  <c r="EW15" i="12" s="1"/>
  <c r="EX348" i="1"/>
  <c r="EW12" i="12" s="1"/>
  <c r="KK142" i="3"/>
  <c r="KK172" i="3"/>
  <c r="KK177" i="3" s="1"/>
  <c r="KM144" i="3"/>
  <c r="KL141" i="3"/>
  <c r="KL154" i="3"/>
  <c r="KL162" i="3" s="1"/>
  <c r="KL168" i="3" s="1"/>
  <c r="KL169" i="3" s="1"/>
  <c r="KL143" i="3"/>
  <c r="EY340" i="1"/>
  <c r="EY350" i="1"/>
  <c r="EY349" i="1"/>
  <c r="EY351" i="1"/>
  <c r="EY348" i="1"/>
  <c r="KL142" i="3"/>
  <c r="KL172" i="3"/>
  <c r="KL177" i="3" s="1"/>
  <c r="KN144" i="3"/>
  <c r="KM143" i="3"/>
  <c r="KM141" i="3"/>
  <c r="KM154" i="3"/>
  <c r="KM162" i="3" s="1"/>
  <c r="EZ348" i="1"/>
  <c r="EZ351" i="1"/>
  <c r="EZ349" i="1"/>
  <c r="EZ340" i="1"/>
  <c r="EZ350" i="1"/>
  <c r="KM142" i="3"/>
  <c r="KM172" i="3"/>
  <c r="KM177" i="3" s="1"/>
  <c r="KN141" i="3"/>
  <c r="KN154" i="3"/>
  <c r="KN162" i="3" s="1"/>
  <c r="KO144" i="3"/>
  <c r="KN143" i="3"/>
  <c r="FA349" i="1"/>
  <c r="FA348" i="1"/>
  <c r="FA350" i="1"/>
  <c r="FA340" i="1"/>
  <c r="FA351" i="1"/>
  <c r="KN142" i="3"/>
  <c r="KN172" i="3"/>
  <c r="KN177" i="3" s="1"/>
  <c r="KO141" i="3"/>
  <c r="KO154" i="3"/>
  <c r="KO162" i="3" s="1"/>
  <c r="KO143" i="3"/>
  <c r="KP144" i="3"/>
  <c r="FB340" i="1"/>
  <c r="FB349" i="1"/>
  <c r="FB348" i="1"/>
  <c r="FB351" i="1"/>
  <c r="FB350" i="1"/>
  <c r="KO142" i="3"/>
  <c r="KO172" i="3"/>
  <c r="KO177" i="3" s="1"/>
  <c r="KQ144" i="3"/>
  <c r="KP141" i="3"/>
  <c r="KP154" i="3"/>
  <c r="KP162" i="3" s="1"/>
  <c r="KP143" i="3"/>
  <c r="FC340" i="1"/>
  <c r="FC348" i="1"/>
  <c r="FC349" i="1"/>
  <c r="FC350" i="1"/>
  <c r="FC351" i="1"/>
  <c r="KP142" i="3"/>
  <c r="KP172" i="3"/>
  <c r="KP177" i="3" s="1"/>
  <c r="KR144" i="3"/>
  <c r="KQ143" i="3"/>
  <c r="KQ141" i="3"/>
  <c r="KQ154" i="3"/>
  <c r="KQ162" i="3" s="1"/>
  <c r="FD349" i="1"/>
  <c r="FD340" i="1"/>
  <c r="FD350" i="1"/>
  <c r="FD348" i="1"/>
  <c r="FD351" i="1"/>
  <c r="KQ142" i="3"/>
  <c r="KQ172" i="3"/>
  <c r="KQ177" i="3" s="1"/>
  <c r="KS144" i="3"/>
  <c r="KR143" i="3"/>
  <c r="KR141" i="3"/>
  <c r="KR154" i="3"/>
  <c r="KR162" i="3" s="1"/>
  <c r="KR168" i="3" s="1"/>
  <c r="KR169" i="3" s="1"/>
  <c r="FE351" i="1"/>
  <c r="FE348" i="1"/>
  <c r="FE340" i="1"/>
  <c r="FE350" i="1"/>
  <c r="FE349" i="1"/>
  <c r="KR142" i="3"/>
  <c r="KR172" i="3"/>
  <c r="KR177" i="3" s="1"/>
  <c r="KS143" i="3"/>
  <c r="KS141" i="3"/>
  <c r="KS154" i="3"/>
  <c r="KS162" i="3" s="1"/>
  <c r="KT144" i="3"/>
  <c r="FF350" i="1"/>
  <c r="FF340" i="1"/>
  <c r="FF349" i="1"/>
  <c r="FF348" i="1"/>
  <c r="FF351" i="1"/>
  <c r="KS142" i="3"/>
  <c r="KS172" i="3"/>
  <c r="KT141" i="3"/>
  <c r="KT154" i="3"/>
  <c r="KT162" i="3" s="1"/>
  <c r="KU144" i="3"/>
  <c r="KT143" i="3"/>
  <c r="FG340" i="1"/>
  <c r="KS177" i="3"/>
  <c r="FG350" i="1"/>
  <c r="FG349" i="1"/>
  <c r="FG348" i="1"/>
  <c r="FG351" i="1"/>
  <c r="KT142" i="3"/>
  <c r="KT172" i="3"/>
  <c r="KT177" i="3" s="1"/>
  <c r="KV144" i="3"/>
  <c r="KU143" i="3"/>
  <c r="KU141" i="3"/>
  <c r="KU154" i="3"/>
  <c r="KU162" i="3" s="1"/>
  <c r="FH340" i="1"/>
  <c r="FH349" i="1"/>
  <c r="FH348" i="1"/>
  <c r="FH351" i="1"/>
  <c r="FH350" i="1"/>
  <c r="KU142" i="3"/>
  <c r="KU172" i="3"/>
  <c r="KU177" i="3" s="1"/>
  <c r="KW144" i="3"/>
  <c r="KV141" i="3"/>
  <c r="KV154" i="3"/>
  <c r="KV162" i="3" s="1"/>
  <c r="KV143" i="3"/>
  <c r="FI348" i="1"/>
  <c r="FI351" i="1"/>
  <c r="FI349" i="1"/>
  <c r="FI340" i="1"/>
  <c r="FI350" i="1"/>
  <c r="KV142" i="3"/>
  <c r="KV172" i="3"/>
  <c r="KV177" i="3" s="1"/>
  <c r="KX144" i="3"/>
  <c r="KW143" i="3"/>
  <c r="KW141" i="3"/>
  <c r="KW154" i="3"/>
  <c r="KW162" i="3" s="1"/>
  <c r="FJ350" i="1"/>
  <c r="FJ351" i="1"/>
  <c r="FJ340" i="1"/>
  <c r="FJ349" i="1"/>
  <c r="FJ348" i="1"/>
  <c r="KW142" i="3"/>
  <c r="KW172" i="3"/>
  <c r="KW177" i="3" s="1"/>
  <c r="KX143" i="3"/>
  <c r="KX141" i="3"/>
  <c r="KX154" i="3"/>
  <c r="KX162" i="3" s="1"/>
  <c r="KX168" i="3" s="1"/>
  <c r="KX169" i="3" s="1"/>
  <c r="KY144" i="3"/>
  <c r="FK350" i="1"/>
  <c r="FK340" i="1"/>
  <c r="FK348" i="1"/>
  <c r="FK349" i="1"/>
  <c r="FK351" i="1"/>
  <c r="KX142" i="3"/>
  <c r="KX172" i="3"/>
  <c r="KX177" i="3" s="1"/>
  <c r="KY141" i="3"/>
  <c r="KY154" i="3"/>
  <c r="KY162" i="3" s="1"/>
  <c r="KY143" i="3"/>
  <c r="KZ144" i="3"/>
  <c r="FL350" i="1"/>
  <c r="FL340" i="1"/>
  <c r="FL349" i="1"/>
  <c r="FL348" i="1"/>
  <c r="FL351" i="1"/>
  <c r="KY142" i="3"/>
  <c r="KY172" i="3"/>
  <c r="KY177" i="3" s="1"/>
  <c r="LA144" i="3"/>
  <c r="KZ141" i="3"/>
  <c r="KZ154" i="3"/>
  <c r="KZ162" i="3" s="1"/>
  <c r="KZ143" i="3"/>
  <c r="FM340" i="1"/>
  <c r="FM348" i="1"/>
  <c r="FM351" i="1"/>
  <c r="FM350" i="1"/>
  <c r="FM349" i="1"/>
  <c r="KZ142" i="3"/>
  <c r="KZ172" i="3"/>
  <c r="KZ177" i="3" s="1"/>
  <c r="LA141" i="3"/>
  <c r="LA154" i="3"/>
  <c r="LA162" i="3" s="1"/>
  <c r="LA143" i="3"/>
  <c r="LB144" i="3"/>
  <c r="FN340" i="1"/>
  <c r="FN351" i="1"/>
  <c r="FN349" i="1"/>
  <c r="FN348" i="1"/>
  <c r="FN350" i="1"/>
  <c r="LA142" i="3"/>
  <c r="LA172" i="3"/>
  <c r="LA177" i="3" s="1"/>
  <c r="LC144" i="3"/>
  <c r="LB141" i="3"/>
  <c r="LB154" i="3"/>
  <c r="LB162" i="3" s="1"/>
  <c r="LB143" i="3"/>
  <c r="FO349" i="1"/>
  <c r="FO351" i="1"/>
  <c r="FO348" i="1"/>
  <c r="FO340" i="1"/>
  <c r="FO350" i="1"/>
  <c r="LB142" i="3"/>
  <c r="LB172" i="3"/>
  <c r="LB177" i="3" s="1"/>
  <c r="LC143" i="3"/>
  <c r="LC141" i="3"/>
  <c r="LC154" i="3"/>
  <c r="LC162" i="3" s="1"/>
  <c r="LD144" i="3"/>
  <c r="FP350" i="1"/>
  <c r="FP351" i="1"/>
  <c r="FP349" i="1"/>
  <c r="FP340" i="1"/>
  <c r="FP348" i="1"/>
  <c r="LC142" i="3"/>
  <c r="LC172" i="3"/>
  <c r="LC177" i="3" s="1"/>
  <c r="LE144" i="3"/>
  <c r="LD141" i="3"/>
  <c r="LD154" i="3"/>
  <c r="LD162" i="3" s="1"/>
  <c r="LD143" i="3"/>
  <c r="FQ350" i="1"/>
  <c r="FQ349" i="1"/>
  <c r="FQ340" i="1"/>
  <c r="FQ351" i="1"/>
  <c r="FQ348" i="1"/>
  <c r="LD142" i="3"/>
  <c r="LD172" i="3"/>
  <c r="LD177" i="3" s="1"/>
  <c r="LE143" i="3"/>
  <c r="LE141" i="3"/>
  <c r="LE154" i="3"/>
  <c r="LE162" i="3" s="1"/>
  <c r="FR351" i="1"/>
  <c r="FR350" i="1"/>
  <c r="FR340" i="1"/>
  <c r="FR349" i="1"/>
  <c r="FR348" i="1"/>
  <c r="LE142" i="3"/>
  <c r="LE172" i="3"/>
  <c r="LE177" i="3" s="1"/>
  <c r="FS340" i="1"/>
  <c r="FS348" i="1"/>
  <c r="FS349" i="1"/>
  <c r="FS350" i="1"/>
  <c r="FS351" i="1"/>
  <c r="FT340" i="1"/>
  <c r="FT350" i="1"/>
  <c r="FT348" i="1"/>
  <c r="FT351" i="1"/>
  <c r="FT349" i="1"/>
  <c r="FU350" i="1"/>
  <c r="FU340" i="1"/>
  <c r="FU348" i="1"/>
  <c r="FU351" i="1"/>
  <c r="FU349" i="1"/>
  <c r="FV351" i="1"/>
  <c r="FV350" i="1"/>
  <c r="FV340" i="1"/>
  <c r="FV349" i="1"/>
  <c r="FV348" i="1"/>
  <c r="FW340" i="1"/>
  <c r="FW350" i="1"/>
  <c r="FW349" i="1"/>
  <c r="FW348" i="1"/>
  <c r="FW351" i="1"/>
  <c r="FX349" i="1"/>
  <c r="FX350" i="1"/>
  <c r="FX340" i="1"/>
  <c r="FX351" i="1"/>
  <c r="FX348" i="1"/>
  <c r="FY351" i="1"/>
  <c r="FY349" i="1"/>
  <c r="FY340" i="1"/>
  <c r="FY350" i="1"/>
  <c r="FY348" i="1"/>
  <c r="FZ350" i="1"/>
  <c r="FZ351" i="1"/>
  <c r="FZ340" i="1"/>
  <c r="FZ349" i="1"/>
  <c r="FZ348" i="1"/>
  <c r="GA340" i="1"/>
  <c r="GA348" i="1"/>
  <c r="GA349" i="1"/>
  <c r="GA351" i="1"/>
  <c r="GA350" i="1"/>
  <c r="GB350" i="1"/>
  <c r="GB340" i="1"/>
  <c r="GB349" i="1"/>
  <c r="GB348" i="1"/>
  <c r="GB351" i="1"/>
  <c r="GC350" i="1"/>
  <c r="GC351" i="1"/>
  <c r="GC349" i="1"/>
  <c r="GC340" i="1"/>
  <c r="GC348" i="1"/>
  <c r="GD350" i="1"/>
  <c r="GD340" i="1"/>
  <c r="GD349" i="1"/>
  <c r="GD351" i="1"/>
  <c r="GD348" i="1"/>
  <c r="GE340" i="1"/>
  <c r="GE348" i="1"/>
  <c r="GE349" i="1"/>
  <c r="GE351" i="1"/>
  <c r="GE350" i="1"/>
  <c r="GF340" i="1"/>
  <c r="GF351" i="1"/>
  <c r="GF350" i="1"/>
  <c r="GF348" i="1"/>
  <c r="GF349" i="1"/>
  <c r="GG351" i="1"/>
  <c r="GG348" i="1"/>
  <c r="GG350" i="1"/>
  <c r="GG349" i="1"/>
  <c r="GG340" i="1"/>
  <c r="GH349" i="1"/>
  <c r="GH351" i="1"/>
  <c r="GH340" i="1"/>
  <c r="GH350" i="1"/>
  <c r="GH348" i="1"/>
  <c r="GI340" i="1"/>
  <c r="GI350" i="1"/>
  <c r="GI349" i="1"/>
  <c r="GI351" i="1"/>
  <c r="GI348" i="1"/>
  <c r="GJ350" i="1"/>
  <c r="GJ340" i="1"/>
  <c r="GJ349" i="1"/>
  <c r="GJ348" i="1"/>
  <c r="GJ351" i="1"/>
  <c r="GK351" i="1"/>
  <c r="GK340" i="1"/>
  <c r="GK349" i="1"/>
  <c r="GK350" i="1"/>
  <c r="GK348" i="1"/>
  <c r="GL349" i="1"/>
  <c r="GL348" i="1"/>
  <c r="GL340" i="1"/>
  <c r="GL351" i="1"/>
  <c r="GL350" i="1"/>
  <c r="GM348" i="1"/>
  <c r="GM351" i="1"/>
  <c r="GM340" i="1"/>
  <c r="GM350" i="1"/>
  <c r="GM349" i="1"/>
  <c r="GN348" i="1"/>
  <c r="GN351" i="1"/>
  <c r="GN349" i="1"/>
  <c r="GN340" i="1"/>
  <c r="GN350" i="1"/>
  <c r="GO350" i="1"/>
  <c r="GO349" i="1"/>
  <c r="GO351" i="1"/>
  <c r="GO340" i="1"/>
  <c r="GO348" i="1"/>
  <c r="GP340" i="1"/>
  <c r="GP349" i="1"/>
  <c r="GP351" i="1"/>
  <c r="GP350" i="1"/>
  <c r="GP348" i="1"/>
  <c r="GQ340" i="1"/>
  <c r="GQ348" i="1"/>
  <c r="GQ349" i="1"/>
  <c r="GQ351" i="1"/>
  <c r="GQ350" i="1"/>
  <c r="GR349" i="1"/>
  <c r="GR350" i="1"/>
  <c r="GR340" i="1"/>
  <c r="GR348" i="1"/>
  <c r="GR351" i="1"/>
  <c r="GS348" i="1"/>
  <c r="GS350" i="1"/>
  <c r="GS349" i="1"/>
  <c r="GS340" i="1"/>
  <c r="GS351" i="1"/>
  <c r="GT349" i="1"/>
  <c r="GT350" i="1"/>
  <c r="GT340" i="1"/>
  <c r="GT351" i="1"/>
  <c r="GT348" i="1"/>
  <c r="GU340" i="1"/>
  <c r="GU350" i="1"/>
  <c r="GU351" i="1"/>
  <c r="GU348" i="1"/>
  <c r="GU349" i="1"/>
  <c r="GV351" i="1"/>
  <c r="GV349" i="1"/>
  <c r="GV340" i="1"/>
  <c r="GV350" i="1"/>
  <c r="GV348" i="1"/>
  <c r="GW340" i="1"/>
  <c r="GW348" i="1"/>
  <c r="GW350" i="1"/>
  <c r="GW349" i="1"/>
  <c r="GW351" i="1"/>
  <c r="GX340" i="1"/>
  <c r="GX349" i="1"/>
  <c r="GX351" i="1"/>
  <c r="GX350" i="1"/>
  <c r="GX348" i="1"/>
  <c r="GY348" i="1"/>
  <c r="GY350" i="1"/>
  <c r="GY349" i="1"/>
  <c r="GY340" i="1"/>
  <c r="GY351" i="1"/>
  <c r="GZ351" i="1"/>
  <c r="GZ350" i="1"/>
  <c r="GZ340" i="1"/>
  <c r="GZ349" i="1"/>
  <c r="GZ348" i="1"/>
  <c r="HA350" i="1"/>
  <c r="HA348" i="1"/>
  <c r="HA340" i="1"/>
  <c r="HA349" i="1"/>
  <c r="HA351" i="1"/>
  <c r="HB350" i="1"/>
  <c r="HB349" i="1"/>
  <c r="HB348" i="1"/>
  <c r="HB340" i="1"/>
  <c r="HB351" i="1"/>
  <c r="HC349" i="1"/>
  <c r="HC348" i="1"/>
  <c r="HC351" i="1"/>
  <c r="HC340" i="1"/>
  <c r="HC350" i="1"/>
  <c r="HD340" i="1"/>
  <c r="HD351" i="1"/>
  <c r="HD348" i="1"/>
  <c r="HD350" i="1"/>
  <c r="HD349" i="1"/>
  <c r="HE351" i="1"/>
  <c r="HE348" i="1"/>
  <c r="HE340" i="1"/>
  <c r="HE350" i="1"/>
  <c r="HE349" i="1"/>
  <c r="HF340" i="1"/>
  <c r="HF349" i="1"/>
  <c r="HF351" i="1"/>
  <c r="HF350" i="1"/>
  <c r="HF348" i="1"/>
  <c r="HG350" i="1"/>
  <c r="HG349" i="1"/>
  <c r="HG340" i="1"/>
  <c r="HG348" i="1"/>
  <c r="HG351" i="1"/>
  <c r="HH340" i="1"/>
  <c r="HH351" i="1"/>
  <c r="HH350" i="1"/>
  <c r="HH349" i="1"/>
  <c r="HH348" i="1"/>
  <c r="HI349" i="1"/>
  <c r="HI350" i="1"/>
  <c r="HI351" i="1"/>
  <c r="HI340" i="1"/>
  <c r="HI348" i="1"/>
  <c r="HJ349" i="1"/>
  <c r="HJ340" i="1"/>
  <c r="HJ351" i="1"/>
  <c r="HJ348" i="1"/>
  <c r="HJ350" i="1"/>
  <c r="HK340" i="1"/>
  <c r="HK349" i="1"/>
  <c r="HK351" i="1"/>
  <c r="HK348" i="1"/>
  <c r="HK350" i="1"/>
  <c r="HL349" i="1"/>
  <c r="HL340" i="1"/>
  <c r="HL350" i="1"/>
  <c r="HL348" i="1"/>
  <c r="HL351" i="1"/>
  <c r="HM348" i="1"/>
  <c r="HM351" i="1"/>
  <c r="HM340" i="1"/>
  <c r="HM350" i="1"/>
  <c r="HM349" i="1"/>
  <c r="HN351" i="1"/>
  <c r="HN350" i="1"/>
  <c r="HN348" i="1"/>
  <c r="HN340" i="1"/>
  <c r="HN349" i="1"/>
  <c r="HO340" i="1"/>
  <c r="HO349" i="1"/>
  <c r="HO350" i="1"/>
  <c r="HO351" i="1"/>
  <c r="HO348" i="1"/>
  <c r="HP340" i="1"/>
  <c r="HP349" i="1"/>
  <c r="HP348" i="1"/>
  <c r="HP351" i="1"/>
  <c r="HP350" i="1"/>
  <c r="HQ351" i="1"/>
  <c r="HQ340" i="1"/>
  <c r="HQ348" i="1"/>
  <c r="HQ350" i="1"/>
  <c r="HQ349" i="1"/>
  <c r="HR349" i="1"/>
  <c r="HR351" i="1"/>
  <c r="HR348" i="1"/>
  <c r="HR340" i="1"/>
  <c r="HR350" i="1"/>
  <c r="HS340" i="1"/>
  <c r="HS348" i="1"/>
  <c r="HS350" i="1"/>
  <c r="HS349" i="1"/>
  <c r="HS351" i="1"/>
  <c r="HT340" i="1"/>
  <c r="HT348" i="1"/>
  <c r="HT351" i="1"/>
  <c r="HT350" i="1"/>
  <c r="HT349" i="1"/>
  <c r="HU350" i="1"/>
  <c r="HU349" i="1"/>
  <c r="HU340" i="1"/>
  <c r="HU351" i="1"/>
  <c r="HU348" i="1"/>
  <c r="HV350" i="1"/>
  <c r="HV348" i="1"/>
  <c r="HV340" i="1"/>
  <c r="HV351" i="1"/>
  <c r="HV349" i="1"/>
  <c r="HW340" i="1"/>
  <c r="HW348" i="1"/>
  <c r="HW349" i="1"/>
  <c r="HW351" i="1"/>
  <c r="HW350" i="1"/>
  <c r="HX340" i="1"/>
  <c r="HX349" i="1"/>
  <c r="HX348" i="1"/>
  <c r="HX351" i="1"/>
  <c r="HX350" i="1"/>
  <c r="HY340" i="1"/>
  <c r="HY348" i="1"/>
  <c r="HY351" i="1"/>
  <c r="HY350" i="1"/>
  <c r="HY349" i="1"/>
  <c r="HZ340" i="1"/>
  <c r="HZ349" i="1"/>
  <c r="HZ350" i="1"/>
  <c r="HZ351" i="1"/>
  <c r="HZ348" i="1"/>
  <c r="IA348" i="1"/>
  <c r="IA340" i="1"/>
  <c r="IA349" i="1"/>
  <c r="IA350" i="1"/>
  <c r="IA351" i="1"/>
  <c r="IB349" i="1"/>
  <c r="IB340" i="1"/>
  <c r="IB350" i="1"/>
  <c r="IB348" i="1"/>
  <c r="IB351" i="1"/>
  <c r="IC350" i="1"/>
  <c r="IC349" i="1"/>
  <c r="IC340" i="1"/>
  <c r="IC348" i="1"/>
  <c r="IC351" i="1"/>
  <c r="ID350" i="1"/>
  <c r="ID348" i="1"/>
  <c r="ID340" i="1"/>
  <c r="ID349" i="1"/>
  <c r="ID351" i="1"/>
  <c r="IE340" i="1"/>
  <c r="IE348" i="1"/>
  <c r="IE351" i="1"/>
  <c r="IE349" i="1"/>
  <c r="IE350" i="1"/>
  <c r="IF340" i="1"/>
  <c r="IF351" i="1"/>
  <c r="IF349" i="1"/>
  <c r="IF348" i="1"/>
  <c r="IF350" i="1"/>
  <c r="IG351" i="1"/>
  <c r="IG340" i="1"/>
  <c r="IG350" i="1"/>
  <c r="IG349" i="1"/>
  <c r="IG348" i="1"/>
  <c r="IH351" i="1"/>
  <c r="IH340" i="1"/>
  <c r="IH350" i="1"/>
  <c r="IH349" i="1"/>
  <c r="IH348" i="1"/>
  <c r="II351" i="1"/>
  <c r="II348" i="1"/>
  <c r="II340" i="1"/>
  <c r="II350" i="1"/>
  <c r="II349" i="1"/>
  <c r="IJ349" i="1"/>
  <c r="IJ340" i="1"/>
  <c r="IJ350" i="1"/>
  <c r="IJ348" i="1"/>
  <c r="IJ351" i="1"/>
  <c r="IK348" i="1"/>
  <c r="IK349" i="1"/>
  <c r="IK340" i="1"/>
  <c r="IK351" i="1"/>
  <c r="IK350" i="1"/>
  <c r="IL350" i="1"/>
  <c r="IL348" i="1"/>
  <c r="IL340" i="1"/>
  <c r="IL349" i="1"/>
  <c r="IL351" i="1"/>
  <c r="IM340" i="1"/>
  <c r="IM348" i="1"/>
  <c r="IM349" i="1"/>
  <c r="IM351" i="1"/>
  <c r="IM350" i="1"/>
  <c r="IN351" i="1"/>
  <c r="IN350" i="1"/>
  <c r="IN340" i="1"/>
  <c r="IN349" i="1"/>
  <c r="IN348" i="1"/>
  <c r="IO340" i="1"/>
  <c r="IO351" i="1"/>
  <c r="IO349" i="1"/>
  <c r="IO350" i="1"/>
  <c r="IO348" i="1"/>
  <c r="IP351" i="1"/>
  <c r="IP348" i="1"/>
  <c r="IP340" i="1"/>
  <c r="IP350" i="1"/>
  <c r="IP349" i="1"/>
  <c r="IQ351" i="1"/>
  <c r="IQ348" i="1"/>
  <c r="IQ340" i="1"/>
  <c r="IQ350" i="1"/>
  <c r="IQ349" i="1"/>
  <c r="IR340" i="1"/>
  <c r="IR350" i="1"/>
  <c r="IR348" i="1"/>
  <c r="IR351" i="1"/>
  <c r="IR349" i="1"/>
  <c r="IS348" i="1"/>
  <c r="IS340" i="1"/>
  <c r="IS351" i="1"/>
  <c r="IS350" i="1"/>
  <c r="IS349" i="1"/>
  <c r="IT349" i="1"/>
  <c r="IT351" i="1"/>
  <c r="IT350" i="1"/>
  <c r="IT348" i="1"/>
  <c r="IT340" i="1"/>
  <c r="IU340" i="1"/>
  <c r="IU349" i="1"/>
  <c r="IU351" i="1"/>
  <c r="IU348" i="1"/>
  <c r="IU350" i="1"/>
  <c r="IV351" i="1"/>
  <c r="IV350" i="1"/>
  <c r="IV340" i="1"/>
  <c r="IV349" i="1"/>
  <c r="IV348" i="1"/>
  <c r="IW340" i="1"/>
  <c r="IW351" i="1"/>
  <c r="IW350" i="1"/>
  <c r="IW349" i="1"/>
  <c r="IW348" i="1"/>
  <c r="IX340" i="1"/>
  <c r="IX350" i="1"/>
  <c r="IX349" i="1"/>
  <c r="IX351" i="1"/>
  <c r="IX348" i="1"/>
  <c r="IY351" i="1"/>
  <c r="IY348" i="1"/>
  <c r="IY340" i="1"/>
  <c r="IY350" i="1"/>
  <c r="IY349" i="1"/>
  <c r="IZ340" i="1"/>
  <c r="IZ350" i="1"/>
  <c r="IZ348" i="1"/>
  <c r="IZ351" i="1"/>
  <c r="IZ349" i="1"/>
  <c r="JA340" i="1"/>
  <c r="JA351" i="1"/>
  <c r="JA349" i="1"/>
  <c r="JA350" i="1"/>
  <c r="JA348" i="1"/>
  <c r="JB340" i="1"/>
  <c r="JB349" i="1"/>
  <c r="JB351" i="1"/>
  <c r="JB350" i="1"/>
  <c r="JB348" i="1"/>
  <c r="JC350" i="1"/>
  <c r="JC340" i="1"/>
  <c r="JC348" i="1"/>
  <c r="JC349" i="1"/>
  <c r="JC351" i="1"/>
  <c r="JD349" i="1"/>
  <c r="JD351" i="1"/>
  <c r="JD350" i="1"/>
  <c r="JD340" i="1"/>
  <c r="JD348" i="1"/>
  <c r="JE351" i="1"/>
  <c r="JE340" i="1"/>
  <c r="JE350" i="1"/>
  <c r="JE349" i="1"/>
  <c r="JE348" i="1"/>
  <c r="JF340" i="1"/>
  <c r="JF350" i="1"/>
  <c r="JF349" i="1"/>
  <c r="JF351" i="1"/>
  <c r="JF348" i="1"/>
  <c r="JG351" i="1"/>
  <c r="JG348" i="1"/>
  <c r="JG340" i="1"/>
  <c r="JG350" i="1"/>
  <c r="JG349" i="1"/>
  <c r="JH340" i="1"/>
  <c r="JH351" i="1"/>
  <c r="JH350" i="1"/>
  <c r="JH348" i="1"/>
  <c r="JH349" i="1"/>
  <c r="JI350" i="1"/>
  <c r="JI348" i="1"/>
  <c r="JI349" i="1"/>
  <c r="JI340" i="1"/>
  <c r="JI351" i="1"/>
  <c r="JJ351" i="1"/>
  <c r="JJ350" i="1"/>
  <c r="JJ348" i="1"/>
  <c r="JJ340" i="1"/>
  <c r="JJ349" i="1"/>
  <c r="JK340" i="1"/>
  <c r="JK351" i="1"/>
  <c r="JK348" i="1"/>
  <c r="JK349" i="1"/>
  <c r="JK350" i="1"/>
  <c r="JL351" i="1"/>
  <c r="JL350" i="1"/>
  <c r="JL340" i="1"/>
  <c r="JL349" i="1"/>
  <c r="JL348" i="1"/>
  <c r="JM351" i="1"/>
  <c r="JM340" i="1"/>
  <c r="JM350" i="1"/>
  <c r="JM349" i="1"/>
  <c r="JM348" i="1"/>
  <c r="JN349" i="1"/>
  <c r="JN351" i="1"/>
  <c r="JN348" i="1"/>
  <c r="JN340" i="1"/>
  <c r="JN350" i="1"/>
  <c r="JO348" i="1"/>
  <c r="JO340" i="1"/>
  <c r="JO350" i="1"/>
  <c r="JO349" i="1"/>
  <c r="JO351" i="1"/>
  <c r="JP351" i="1"/>
  <c r="JP349" i="1"/>
  <c r="JP340" i="1"/>
  <c r="JP350" i="1"/>
  <c r="JP348" i="1"/>
  <c r="JQ340" i="1"/>
  <c r="JQ351" i="1"/>
  <c r="JQ350" i="1"/>
  <c r="JQ348" i="1"/>
  <c r="JQ349" i="1"/>
  <c r="JR350" i="1"/>
  <c r="JR348" i="1"/>
  <c r="JR340" i="1"/>
  <c r="JR349" i="1"/>
  <c r="JR351" i="1"/>
  <c r="JS340" i="1"/>
  <c r="JS348" i="1"/>
  <c r="JS349" i="1"/>
  <c r="JS351" i="1"/>
  <c r="JS350" i="1"/>
  <c r="JT348" i="1"/>
  <c r="JT350" i="1"/>
  <c r="JT349" i="1"/>
  <c r="JT340" i="1"/>
  <c r="JT351" i="1"/>
  <c r="JU351" i="1"/>
  <c r="JU350" i="1"/>
  <c r="JU349" i="1"/>
  <c r="JU348" i="1"/>
  <c r="JU340" i="1"/>
  <c r="JV349" i="1"/>
  <c r="JV351" i="1"/>
  <c r="JV348" i="1"/>
  <c r="JV340" i="1"/>
  <c r="JV350" i="1"/>
  <c r="JW350" i="1"/>
  <c r="JW348" i="1"/>
  <c r="JW340" i="1"/>
  <c r="JW349" i="1"/>
  <c r="JW351" i="1"/>
  <c r="JX349" i="1"/>
  <c r="JX340" i="1"/>
  <c r="JX348" i="1"/>
  <c r="JX351" i="1"/>
  <c r="JX350" i="1"/>
  <c r="JY340" i="1"/>
  <c r="JY349" i="1"/>
  <c r="JY350" i="1"/>
  <c r="JY351" i="1"/>
  <c r="JY348" i="1"/>
  <c r="JZ340" i="1"/>
  <c r="JZ349" i="1"/>
  <c r="JZ351" i="1"/>
  <c r="JZ350" i="1"/>
  <c r="JZ348" i="1"/>
  <c r="KA340" i="1"/>
  <c r="KA348" i="1"/>
  <c r="KA351" i="1"/>
  <c r="KA349" i="1"/>
  <c r="KA350" i="1"/>
  <c r="KB340" i="1"/>
  <c r="KB349" i="1"/>
  <c r="KB348" i="1"/>
  <c r="KB351" i="1"/>
  <c r="KB350" i="1"/>
  <c r="KC340" i="1"/>
  <c r="KC351" i="1"/>
  <c r="KC350" i="1"/>
  <c r="KC349" i="1"/>
  <c r="KC348" i="1"/>
  <c r="KD351" i="1"/>
  <c r="KD348" i="1"/>
  <c r="KD350" i="1"/>
  <c r="KD340" i="1"/>
  <c r="KD349" i="1"/>
  <c r="KE348" i="1"/>
  <c r="KE350" i="1"/>
  <c r="KE349" i="1"/>
  <c r="KE340" i="1"/>
  <c r="KE351" i="1"/>
  <c r="KF349" i="1"/>
  <c r="KF340" i="1"/>
  <c r="KF350" i="1"/>
  <c r="KF348" i="1"/>
  <c r="KF351" i="1"/>
  <c r="KG348" i="1"/>
  <c r="KG340" i="1"/>
  <c r="KG351" i="1"/>
  <c r="KG350" i="1"/>
  <c r="KG349" i="1"/>
  <c r="KH340" i="1"/>
  <c r="KH349" i="1"/>
  <c r="KH351" i="1"/>
  <c r="KH350" i="1"/>
  <c r="KH348" i="1"/>
  <c r="KI340" i="1"/>
  <c r="KI348" i="1"/>
  <c r="KI349" i="1"/>
  <c r="KI351" i="1"/>
  <c r="KI350" i="1"/>
  <c r="KJ350" i="1"/>
  <c r="KJ340" i="1"/>
  <c r="KJ349" i="1"/>
  <c r="KJ348" i="1"/>
  <c r="KJ351" i="1"/>
  <c r="KK350" i="1"/>
  <c r="KK340" i="1"/>
  <c r="KK348" i="1"/>
  <c r="KK349" i="1"/>
  <c r="KK351" i="1"/>
  <c r="KL340" i="1"/>
  <c r="KL350" i="1"/>
  <c r="KL349" i="1"/>
  <c r="KL351" i="1"/>
  <c r="KL348" i="1"/>
  <c r="KM340" i="1"/>
  <c r="KM350" i="1"/>
  <c r="KM349" i="1"/>
  <c r="KM351" i="1"/>
  <c r="KM348" i="1"/>
  <c r="KN348" i="1"/>
  <c r="KN349" i="1"/>
  <c r="KN340" i="1"/>
  <c r="KN350" i="1"/>
  <c r="KN351" i="1"/>
  <c r="KO340" i="1"/>
  <c r="KP340" i="1"/>
  <c r="KO351" i="1"/>
  <c r="KO350" i="1"/>
  <c r="KO348" i="1"/>
  <c r="KO349" i="1"/>
  <c r="KP349" i="1"/>
  <c r="KP350" i="1"/>
  <c r="KP348" i="1"/>
  <c r="KQ348" i="1"/>
  <c r="KQ349" i="1"/>
  <c r="KQ351" i="1"/>
  <c r="KP351" i="1"/>
  <c r="KQ350" i="1"/>
  <c r="KQ340" i="1"/>
  <c r="KR340" i="1"/>
  <c r="KR351" i="1"/>
  <c r="KR349" i="1"/>
  <c r="KS349" i="1"/>
  <c r="KR350" i="1"/>
  <c r="KR348" i="1"/>
  <c r="KS340" i="1"/>
  <c r="KS348" i="1"/>
  <c r="KS351" i="1"/>
  <c r="KS350" i="1"/>
  <c r="KT351" i="1"/>
  <c r="KT348" i="1"/>
  <c r="KU348" i="1"/>
  <c r="KT350" i="1"/>
  <c r="KT340" i="1"/>
  <c r="KT349" i="1"/>
  <c r="KU351" i="1"/>
  <c r="KU350" i="1"/>
  <c r="KU340" i="1"/>
  <c r="KV349" i="1"/>
  <c r="KV351" i="1"/>
  <c r="KU349" i="1"/>
  <c r="KV350" i="1"/>
  <c r="KV348" i="1"/>
  <c r="KW348" i="1"/>
  <c r="KV340" i="1"/>
  <c r="KW351" i="1"/>
  <c r="KW350" i="1"/>
  <c r="KW340" i="1"/>
  <c r="KW349" i="1"/>
  <c r="KX355" i="1"/>
  <c r="KX356" i="1"/>
  <c r="KX357" i="1"/>
  <c r="KX358" i="1"/>
  <c r="KX359" i="1"/>
  <c r="KX360" i="1"/>
  <c r="KY355" i="1"/>
  <c r="KY356" i="1"/>
  <c r="KY357" i="1"/>
  <c r="KY358" i="1"/>
  <c r="KY359" i="1"/>
  <c r="KY360" i="1"/>
  <c r="KX348" i="1"/>
  <c r="KX351" i="1"/>
  <c r="KX349" i="1"/>
  <c r="KX340" i="1"/>
  <c r="KX350" i="1"/>
  <c r="KY351" i="1"/>
  <c r="KY349" i="1"/>
  <c r="KY348" i="1"/>
  <c r="KY340" i="1"/>
  <c r="KY350" i="1"/>
  <c r="KZ355" i="1"/>
  <c r="KZ356" i="1"/>
  <c r="KZ357" i="1"/>
  <c r="KZ358" i="1"/>
  <c r="KZ359" i="1"/>
  <c r="KZ360" i="1"/>
  <c r="KZ348" i="1"/>
  <c r="KZ350" i="1"/>
  <c r="KZ340" i="1"/>
  <c r="KZ349" i="1"/>
  <c r="KZ351" i="1"/>
  <c r="LA355" i="1"/>
  <c r="LA356" i="1"/>
  <c r="LA357" i="1"/>
  <c r="LA358" i="1"/>
  <c r="LA359" i="1"/>
  <c r="LA360" i="1"/>
  <c r="LB355" i="1"/>
  <c r="LB356" i="1"/>
  <c r="LB357" i="1"/>
  <c r="LB358" i="1"/>
  <c r="LB359" i="1"/>
  <c r="LB360" i="1"/>
  <c r="LA349" i="1"/>
  <c r="LA351" i="1"/>
  <c r="LA348" i="1"/>
  <c r="LA340" i="1"/>
  <c r="LA350" i="1"/>
  <c r="LB340" i="1"/>
  <c r="LB350" i="1"/>
  <c r="LB348" i="1"/>
  <c r="LB351" i="1"/>
  <c r="LB349" i="1"/>
  <c r="LC355" i="1"/>
  <c r="LC356" i="1"/>
  <c r="LC357" i="1"/>
  <c r="LC358" i="1"/>
  <c r="LC359" i="1"/>
  <c r="LC360" i="1"/>
  <c r="LC340" i="1"/>
  <c r="LC350" i="1"/>
  <c r="LC351" i="1"/>
  <c r="LC348" i="1"/>
  <c r="LC349" i="1"/>
  <c r="LD355" i="1"/>
  <c r="LD356" i="1"/>
  <c r="LD357" i="1"/>
  <c r="LD358" i="1"/>
  <c r="LD359" i="1"/>
  <c r="LD360" i="1"/>
  <c r="LD349" i="1"/>
  <c r="LD351" i="1"/>
  <c r="LD348" i="1"/>
  <c r="LD340" i="1"/>
  <c r="LD350" i="1"/>
  <c r="LE355" i="1"/>
  <c r="LE356" i="1"/>
  <c r="LE357" i="1"/>
  <c r="LE358" i="1"/>
  <c r="LE359" i="1"/>
  <c r="LE360" i="1"/>
  <c r="LE349" i="1"/>
  <c r="LE340" i="1"/>
  <c r="LE350" i="1"/>
  <c r="LE351" i="1"/>
  <c r="LE348" i="1"/>
  <c r="U30" i="10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DC191" i="1"/>
  <c r="DD191" i="1"/>
  <c r="DE191" i="1"/>
  <c r="DF191" i="1"/>
  <c r="DG191" i="1"/>
  <c r="DH191" i="1"/>
  <c r="DI191" i="1"/>
  <c r="DJ191" i="1"/>
  <c r="DK191" i="1"/>
  <c r="DL191" i="1"/>
  <c r="DM191" i="1"/>
  <c r="DN191" i="1"/>
  <c r="DO191" i="1"/>
  <c r="DP191" i="1"/>
  <c r="DQ191" i="1"/>
  <c r="DR191" i="1"/>
  <c r="DS191" i="1"/>
  <c r="DT191" i="1"/>
  <c r="DU191" i="1"/>
  <c r="DV191" i="1"/>
  <c r="DW191" i="1"/>
  <c r="DX191" i="1"/>
  <c r="DY191" i="1"/>
  <c r="DZ191" i="1"/>
  <c r="EA191" i="1"/>
  <c r="EB191" i="1"/>
  <c r="EC191" i="1"/>
  <c r="ED191" i="1"/>
  <c r="EE191" i="1"/>
  <c r="EF191" i="1"/>
  <c r="EG191" i="1"/>
  <c r="EH191" i="1"/>
  <c r="EI191" i="1"/>
  <c r="EJ191" i="1"/>
  <c r="EK191" i="1"/>
  <c r="EL191" i="1"/>
  <c r="EM191" i="1"/>
  <c r="EN191" i="1"/>
  <c r="EO191" i="1"/>
  <c r="EP191" i="1"/>
  <c r="EQ191" i="1"/>
  <c r="ER191" i="1"/>
  <c r="ES191" i="1"/>
  <c r="ET191" i="1"/>
  <c r="EU191" i="1"/>
  <c r="EV191" i="1"/>
  <c r="EW191" i="1"/>
  <c r="EX191" i="1"/>
  <c r="EY191" i="1"/>
  <c r="EZ191" i="1"/>
  <c r="FA191" i="1"/>
  <c r="FB191" i="1"/>
  <c r="FC191" i="1"/>
  <c r="FD191" i="1"/>
  <c r="FE191" i="1"/>
  <c r="FF191" i="1"/>
  <c r="FG191" i="1"/>
  <c r="FH191" i="1"/>
  <c r="FI191" i="1"/>
  <c r="FJ191" i="1"/>
  <c r="FK191" i="1"/>
  <c r="FL191" i="1"/>
  <c r="FM191" i="1"/>
  <c r="FN191" i="1"/>
  <c r="FO191" i="1"/>
  <c r="FP191" i="1"/>
  <c r="FQ191" i="1"/>
  <c r="FR191" i="1"/>
  <c r="FS191" i="1"/>
  <c r="FT191" i="1"/>
  <c r="FU191" i="1"/>
  <c r="FV191" i="1"/>
  <c r="FW191" i="1"/>
  <c r="FX191" i="1"/>
  <c r="FY191" i="1"/>
  <c r="FZ191" i="1"/>
  <c r="GA191" i="1"/>
  <c r="GB191" i="1"/>
  <c r="GC191" i="1"/>
  <c r="GD191" i="1"/>
  <c r="GE191" i="1"/>
  <c r="GF191" i="1"/>
  <c r="GG191" i="1"/>
  <c r="GH191" i="1"/>
  <c r="GI191" i="1"/>
  <c r="GJ191" i="1"/>
  <c r="GK191" i="1"/>
  <c r="GL191" i="1"/>
  <c r="GM191" i="1"/>
  <c r="GN191" i="1"/>
  <c r="GO191" i="1"/>
  <c r="GP191" i="1"/>
  <c r="GQ191" i="1"/>
  <c r="GR191" i="1"/>
  <c r="GS191" i="1"/>
  <c r="GT191" i="1"/>
  <c r="GU191" i="1"/>
  <c r="GV191" i="1"/>
  <c r="GW191" i="1"/>
  <c r="GX191" i="1"/>
  <c r="GY191" i="1"/>
  <c r="GZ191" i="1"/>
  <c r="HA191" i="1"/>
  <c r="HB191" i="1"/>
  <c r="HC191" i="1"/>
  <c r="HD191" i="1"/>
  <c r="HE191" i="1"/>
  <c r="HF191" i="1"/>
  <c r="HG191" i="1"/>
  <c r="HH191" i="1"/>
  <c r="HI191" i="1"/>
  <c r="HJ191" i="1"/>
  <c r="HK191" i="1"/>
  <c r="HL191" i="1"/>
  <c r="HM191" i="1"/>
  <c r="HN191" i="1"/>
  <c r="HO191" i="1"/>
  <c r="HP191" i="1"/>
  <c r="HQ191" i="1"/>
  <c r="HR191" i="1"/>
  <c r="HS191" i="1"/>
  <c r="HT191" i="1"/>
  <c r="HU191" i="1"/>
  <c r="HV191" i="1"/>
  <c r="HW191" i="1"/>
  <c r="HX191" i="1"/>
  <c r="HY191" i="1"/>
  <c r="HZ191" i="1"/>
  <c r="IA191" i="1"/>
  <c r="G191" i="1"/>
  <c r="H191" i="1"/>
  <c r="I191" i="1"/>
  <c r="J191" i="1"/>
  <c r="K191" i="1"/>
  <c r="L191" i="1"/>
  <c r="M191" i="1"/>
  <c r="N191" i="1"/>
  <c r="O191" i="1"/>
  <c r="F191" i="1"/>
  <c r="E191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DH193" i="1"/>
  <c r="DI193" i="1"/>
  <c r="DJ193" i="1"/>
  <c r="DK193" i="1"/>
  <c r="DL193" i="1"/>
  <c r="DM193" i="1"/>
  <c r="DN193" i="1"/>
  <c r="DO193" i="1"/>
  <c r="DP193" i="1"/>
  <c r="DQ193" i="1"/>
  <c r="DR193" i="1"/>
  <c r="DS193" i="1"/>
  <c r="DT193" i="1"/>
  <c r="DU193" i="1"/>
  <c r="DV193" i="1"/>
  <c r="DW193" i="1"/>
  <c r="DX193" i="1"/>
  <c r="DY193" i="1"/>
  <c r="DZ193" i="1"/>
  <c r="EA193" i="1"/>
  <c r="EB193" i="1"/>
  <c r="EC193" i="1"/>
  <c r="ED193" i="1"/>
  <c r="EE193" i="1"/>
  <c r="EF193" i="1"/>
  <c r="EG193" i="1"/>
  <c r="EH193" i="1"/>
  <c r="EI193" i="1"/>
  <c r="EJ193" i="1"/>
  <c r="EK193" i="1"/>
  <c r="EL193" i="1"/>
  <c r="EM193" i="1"/>
  <c r="EN193" i="1"/>
  <c r="EO193" i="1"/>
  <c r="EP193" i="1"/>
  <c r="EQ193" i="1"/>
  <c r="ER193" i="1"/>
  <c r="ES193" i="1"/>
  <c r="ET193" i="1"/>
  <c r="EU193" i="1"/>
  <c r="EV193" i="1"/>
  <c r="EW193" i="1"/>
  <c r="EX193" i="1"/>
  <c r="EY193" i="1"/>
  <c r="EZ193" i="1"/>
  <c r="FA193" i="1"/>
  <c r="FB193" i="1"/>
  <c r="FC193" i="1"/>
  <c r="FD193" i="1"/>
  <c r="FE193" i="1"/>
  <c r="FF193" i="1"/>
  <c r="FG193" i="1"/>
  <c r="FH193" i="1"/>
  <c r="FI193" i="1"/>
  <c r="FJ193" i="1"/>
  <c r="FK193" i="1"/>
  <c r="FL193" i="1"/>
  <c r="FM193" i="1"/>
  <c r="FN193" i="1"/>
  <c r="FO193" i="1"/>
  <c r="FP193" i="1"/>
  <c r="FQ193" i="1"/>
  <c r="FR193" i="1"/>
  <c r="FS193" i="1"/>
  <c r="FT193" i="1"/>
  <c r="FU193" i="1"/>
  <c r="FV193" i="1"/>
  <c r="FW193" i="1"/>
  <c r="FX193" i="1"/>
  <c r="FY193" i="1"/>
  <c r="FZ193" i="1"/>
  <c r="GA193" i="1"/>
  <c r="GB193" i="1"/>
  <c r="GC193" i="1"/>
  <c r="GD193" i="1"/>
  <c r="GE193" i="1"/>
  <c r="GF193" i="1"/>
  <c r="GG193" i="1"/>
  <c r="GH193" i="1"/>
  <c r="GI193" i="1"/>
  <c r="GJ193" i="1"/>
  <c r="GK193" i="1"/>
  <c r="GL193" i="1"/>
  <c r="GM193" i="1"/>
  <c r="GN193" i="1"/>
  <c r="GO193" i="1"/>
  <c r="GP193" i="1"/>
  <c r="GQ193" i="1"/>
  <c r="GR193" i="1"/>
  <c r="GS193" i="1"/>
  <c r="GT193" i="1"/>
  <c r="GU193" i="1"/>
  <c r="GV193" i="1"/>
  <c r="GW193" i="1"/>
  <c r="GX193" i="1"/>
  <c r="GY193" i="1"/>
  <c r="GZ193" i="1"/>
  <c r="HA193" i="1"/>
  <c r="HB193" i="1"/>
  <c r="HC193" i="1"/>
  <c r="HD193" i="1"/>
  <c r="HE193" i="1"/>
  <c r="HF193" i="1"/>
  <c r="HG193" i="1"/>
  <c r="HH193" i="1"/>
  <c r="HI193" i="1"/>
  <c r="HJ193" i="1"/>
  <c r="HK193" i="1"/>
  <c r="HL193" i="1"/>
  <c r="HM193" i="1"/>
  <c r="HN193" i="1"/>
  <c r="HO193" i="1"/>
  <c r="HP193" i="1"/>
  <c r="HQ193" i="1"/>
  <c r="HR193" i="1"/>
  <c r="HS193" i="1"/>
  <c r="HT193" i="1"/>
  <c r="HU193" i="1"/>
  <c r="HV193" i="1"/>
  <c r="HW193" i="1"/>
  <c r="HX193" i="1"/>
  <c r="HY193" i="1"/>
  <c r="HZ193" i="1"/>
  <c r="IA193" i="1"/>
  <c r="E149" i="1"/>
  <c r="D149" i="1"/>
  <c r="E148" i="1"/>
  <c r="D148" i="1"/>
  <c r="E147" i="1"/>
  <c r="D147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CY275" i="1"/>
  <c r="CZ275" i="1"/>
  <c r="DA275" i="1"/>
  <c r="DB275" i="1"/>
  <c r="DC275" i="1"/>
  <c r="DD275" i="1"/>
  <c r="DE275" i="1"/>
  <c r="DF275" i="1"/>
  <c r="DG275" i="1"/>
  <c r="DH275" i="1"/>
  <c r="DI275" i="1"/>
  <c r="DJ275" i="1"/>
  <c r="DK275" i="1"/>
  <c r="DL275" i="1"/>
  <c r="DM275" i="1"/>
  <c r="DN275" i="1"/>
  <c r="DO275" i="1"/>
  <c r="DP275" i="1"/>
  <c r="DQ275" i="1"/>
  <c r="DR275" i="1"/>
  <c r="DS275" i="1"/>
  <c r="DT275" i="1"/>
  <c r="DU275" i="1"/>
  <c r="DV275" i="1"/>
  <c r="DW275" i="1"/>
  <c r="DX275" i="1"/>
  <c r="DY275" i="1"/>
  <c r="DZ275" i="1"/>
  <c r="EA275" i="1"/>
  <c r="EB275" i="1"/>
  <c r="EC275" i="1"/>
  <c r="ED275" i="1"/>
  <c r="EE275" i="1"/>
  <c r="EF275" i="1"/>
  <c r="EG275" i="1"/>
  <c r="EH275" i="1"/>
  <c r="EI275" i="1"/>
  <c r="EJ275" i="1"/>
  <c r="EK275" i="1"/>
  <c r="EL275" i="1"/>
  <c r="EM275" i="1"/>
  <c r="EN275" i="1"/>
  <c r="EO275" i="1"/>
  <c r="EP275" i="1"/>
  <c r="EQ275" i="1"/>
  <c r="ER275" i="1"/>
  <c r="ES275" i="1"/>
  <c r="Q33" i="1"/>
  <c r="Q34" i="1"/>
  <c r="Q35" i="1"/>
  <c r="Q36" i="1"/>
  <c r="Q37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CY309" i="1"/>
  <c r="CZ309" i="1"/>
  <c r="DA309" i="1"/>
  <c r="DB309" i="1"/>
  <c r="DC309" i="1"/>
  <c r="DD309" i="1"/>
  <c r="DE309" i="1"/>
  <c r="DF309" i="1"/>
  <c r="DG309" i="1"/>
  <c r="DH309" i="1"/>
  <c r="DI309" i="1"/>
  <c r="DJ309" i="1"/>
  <c r="DK309" i="1"/>
  <c r="DL309" i="1"/>
  <c r="DM309" i="1"/>
  <c r="DN309" i="1"/>
  <c r="DO309" i="1"/>
  <c r="DP309" i="1"/>
  <c r="DQ309" i="1"/>
  <c r="DR309" i="1"/>
  <c r="DS309" i="1"/>
  <c r="DT309" i="1"/>
  <c r="DU309" i="1"/>
  <c r="DV309" i="1"/>
  <c r="DW309" i="1"/>
  <c r="DX309" i="1"/>
  <c r="DY309" i="1"/>
  <c r="DZ309" i="1"/>
  <c r="EA309" i="1"/>
  <c r="EB309" i="1"/>
  <c r="EC309" i="1"/>
  <c r="ED309" i="1"/>
  <c r="EE309" i="1"/>
  <c r="EF309" i="1"/>
  <c r="EG309" i="1"/>
  <c r="EH309" i="1"/>
  <c r="EI309" i="1"/>
  <c r="EJ309" i="1"/>
  <c r="EK309" i="1"/>
  <c r="EL309" i="1"/>
  <c r="EM309" i="1"/>
  <c r="EN309" i="1"/>
  <c r="EO309" i="1"/>
  <c r="EP309" i="1"/>
  <c r="EQ309" i="1"/>
  <c r="ER309" i="1"/>
  <c r="ES309" i="1"/>
  <c r="ET309" i="1"/>
  <c r="EU309" i="1"/>
  <c r="EV309" i="1"/>
  <c r="EW309" i="1"/>
  <c r="EX309" i="1"/>
  <c r="EY309" i="1"/>
  <c r="EZ309" i="1"/>
  <c r="FA309" i="1"/>
  <c r="FB309" i="1"/>
  <c r="FC309" i="1"/>
  <c r="FD309" i="1"/>
  <c r="FE309" i="1"/>
  <c r="FF309" i="1"/>
  <c r="FG309" i="1"/>
  <c r="FH309" i="1"/>
  <c r="FI309" i="1"/>
  <c r="FJ309" i="1"/>
  <c r="FK309" i="1"/>
  <c r="FL309" i="1"/>
  <c r="FM309" i="1"/>
  <c r="FN309" i="1"/>
  <c r="FO309" i="1"/>
  <c r="FP309" i="1"/>
  <c r="FQ309" i="1"/>
  <c r="FR309" i="1"/>
  <c r="FS309" i="1"/>
  <c r="FT309" i="1"/>
  <c r="FU309" i="1"/>
  <c r="FV309" i="1"/>
  <c r="FW309" i="1"/>
  <c r="FX309" i="1"/>
  <c r="FY309" i="1"/>
  <c r="FZ309" i="1"/>
  <c r="GA309" i="1"/>
  <c r="GB309" i="1"/>
  <c r="GC309" i="1"/>
  <c r="GD309" i="1"/>
  <c r="GE309" i="1"/>
  <c r="GF309" i="1"/>
  <c r="GG309" i="1"/>
  <c r="E176" i="1"/>
  <c r="E292" i="1"/>
  <c r="GG290" i="1"/>
  <c r="GF290" i="1"/>
  <c r="GE290" i="1"/>
  <c r="GD290" i="1"/>
  <c r="GC290" i="1"/>
  <c r="GB290" i="1"/>
  <c r="GA290" i="1"/>
  <c r="FZ290" i="1"/>
  <c r="FY290" i="1"/>
  <c r="FX290" i="1"/>
  <c r="FW290" i="1"/>
  <c r="FV290" i="1"/>
  <c r="FU290" i="1"/>
  <c r="FT290" i="1"/>
  <c r="FS290" i="1"/>
  <c r="FR290" i="1"/>
  <c r="FQ290" i="1"/>
  <c r="FP290" i="1"/>
  <c r="FO290" i="1"/>
  <c r="FN290" i="1"/>
  <c r="FM290" i="1"/>
  <c r="FL290" i="1"/>
  <c r="FK290" i="1"/>
  <c r="FJ290" i="1"/>
  <c r="FI290" i="1"/>
  <c r="FH290" i="1"/>
  <c r="FG290" i="1"/>
  <c r="FF290" i="1"/>
  <c r="FE290" i="1"/>
  <c r="FD290" i="1"/>
  <c r="FC290" i="1"/>
  <c r="FB290" i="1"/>
  <c r="FA290" i="1"/>
  <c r="EZ290" i="1"/>
  <c r="EY290" i="1"/>
  <c r="EX290" i="1"/>
  <c r="EW290" i="1"/>
  <c r="EV290" i="1"/>
  <c r="EU290" i="1"/>
  <c r="ET290" i="1"/>
  <c r="ES290" i="1"/>
  <c r="ER290" i="1"/>
  <c r="EQ290" i="1"/>
  <c r="EP290" i="1"/>
  <c r="EO290" i="1"/>
  <c r="EN290" i="1"/>
  <c r="EM290" i="1"/>
  <c r="EL290" i="1"/>
  <c r="EK290" i="1"/>
  <c r="EJ290" i="1"/>
  <c r="EI290" i="1"/>
  <c r="EH290" i="1"/>
  <c r="EG290" i="1"/>
  <c r="EF290" i="1"/>
  <c r="EE290" i="1"/>
  <c r="ED290" i="1"/>
  <c r="EC290" i="1"/>
  <c r="EB290" i="1"/>
  <c r="EA290" i="1"/>
  <c r="DZ290" i="1"/>
  <c r="DY290" i="1"/>
  <c r="DX290" i="1"/>
  <c r="DW290" i="1"/>
  <c r="DV290" i="1"/>
  <c r="DU290" i="1"/>
  <c r="DT290" i="1"/>
  <c r="DS290" i="1"/>
  <c r="DR290" i="1"/>
  <c r="DQ290" i="1"/>
  <c r="DP290" i="1"/>
  <c r="DO290" i="1"/>
  <c r="DN290" i="1"/>
  <c r="DM290" i="1"/>
  <c r="DL290" i="1"/>
  <c r="DK290" i="1"/>
  <c r="DJ290" i="1"/>
  <c r="DI290" i="1"/>
  <c r="DH290" i="1"/>
  <c r="DG290" i="1"/>
  <c r="DF290" i="1"/>
  <c r="DE290" i="1"/>
  <c r="DD290" i="1"/>
  <c r="DC290" i="1"/>
  <c r="DB290" i="1"/>
  <c r="DA290" i="1"/>
  <c r="CZ290" i="1"/>
  <c r="CY290" i="1"/>
  <c r="CX290" i="1"/>
  <c r="CW290" i="1"/>
  <c r="CV290" i="1"/>
  <c r="CU290" i="1"/>
  <c r="CT290" i="1"/>
  <c r="CS290" i="1"/>
  <c r="CR290" i="1"/>
  <c r="CQ290" i="1"/>
  <c r="CP290" i="1"/>
  <c r="CO290" i="1"/>
  <c r="CN290" i="1"/>
  <c r="CM290" i="1"/>
  <c r="CL290" i="1"/>
  <c r="CK290" i="1"/>
  <c r="CJ290" i="1"/>
  <c r="CI290" i="1"/>
  <c r="CH290" i="1"/>
  <c r="CG290" i="1"/>
  <c r="CF290" i="1"/>
  <c r="CE290" i="1"/>
  <c r="CD290" i="1"/>
  <c r="CC290" i="1"/>
  <c r="CB290" i="1"/>
  <c r="CA290" i="1"/>
  <c r="BZ290" i="1"/>
  <c r="BY290" i="1"/>
  <c r="BX290" i="1"/>
  <c r="BW290" i="1"/>
  <c r="BV290" i="1"/>
  <c r="BU290" i="1"/>
  <c r="BT290" i="1"/>
  <c r="BS290" i="1"/>
  <c r="BR290" i="1"/>
  <c r="BQ290" i="1"/>
  <c r="BP290" i="1"/>
  <c r="BO290" i="1"/>
  <c r="BN290" i="1"/>
  <c r="BM290" i="1"/>
  <c r="BL290" i="1"/>
  <c r="BK290" i="1"/>
  <c r="BJ290" i="1"/>
  <c r="BI290" i="1"/>
  <c r="BH290" i="1"/>
  <c r="BG290" i="1"/>
  <c r="BF290" i="1"/>
  <c r="BE290" i="1"/>
  <c r="BD290" i="1"/>
  <c r="BC290" i="1"/>
  <c r="BB290" i="1"/>
  <c r="BA290" i="1"/>
  <c r="AZ290" i="1"/>
  <c r="AY290" i="1"/>
  <c r="AX290" i="1"/>
  <c r="AW290" i="1"/>
  <c r="AV290" i="1"/>
  <c r="AU290" i="1"/>
  <c r="AT290" i="1"/>
  <c r="AS290" i="1"/>
  <c r="AR290" i="1"/>
  <c r="AQ290" i="1"/>
  <c r="AP290" i="1"/>
  <c r="AO290" i="1"/>
  <c r="AN290" i="1"/>
  <c r="AM290" i="1"/>
  <c r="AL290" i="1"/>
  <c r="AK290" i="1"/>
  <c r="AJ290" i="1"/>
  <c r="AI290" i="1"/>
  <c r="AH290" i="1"/>
  <c r="AG290" i="1"/>
  <c r="AF290" i="1"/>
  <c r="AE290" i="1"/>
  <c r="AD290" i="1"/>
  <c r="AC290" i="1"/>
  <c r="AB290" i="1"/>
  <c r="AA290" i="1"/>
  <c r="Z290" i="1"/>
  <c r="Y290" i="1"/>
  <c r="X290" i="1"/>
  <c r="W290" i="1"/>
  <c r="V290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Y245" i="1"/>
  <c r="CZ245" i="1"/>
  <c r="DA245" i="1"/>
  <c r="DB245" i="1"/>
  <c r="DC245" i="1"/>
  <c r="DD245" i="1"/>
  <c r="DE245" i="1"/>
  <c r="DF245" i="1"/>
  <c r="DG245" i="1"/>
  <c r="DH245" i="1"/>
  <c r="DI245" i="1"/>
  <c r="DJ245" i="1"/>
  <c r="DK245" i="1"/>
  <c r="DL245" i="1"/>
  <c r="DM245" i="1"/>
  <c r="DN245" i="1"/>
  <c r="DO245" i="1"/>
  <c r="DP245" i="1"/>
  <c r="DQ245" i="1"/>
  <c r="DR245" i="1"/>
  <c r="DS245" i="1"/>
  <c r="DT245" i="1"/>
  <c r="DU245" i="1"/>
  <c r="DV245" i="1"/>
  <c r="DW245" i="1"/>
  <c r="DX245" i="1"/>
  <c r="DY245" i="1"/>
  <c r="DZ245" i="1"/>
  <c r="EA245" i="1"/>
  <c r="EB245" i="1"/>
  <c r="EC245" i="1"/>
  <c r="ED245" i="1"/>
  <c r="EE245" i="1"/>
  <c r="EF245" i="1"/>
  <c r="EG245" i="1"/>
  <c r="EH245" i="1"/>
  <c r="EI245" i="1"/>
  <c r="EJ245" i="1"/>
  <c r="EK245" i="1"/>
  <c r="EL245" i="1"/>
  <c r="EM245" i="1"/>
  <c r="EN245" i="1"/>
  <c r="EO245" i="1"/>
  <c r="EP245" i="1"/>
  <c r="EQ245" i="1"/>
  <c r="ER245" i="1"/>
  <c r="ES245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CY227" i="1"/>
  <c r="CZ227" i="1"/>
  <c r="DA227" i="1"/>
  <c r="DB227" i="1"/>
  <c r="DC227" i="1"/>
  <c r="DD227" i="1"/>
  <c r="DE227" i="1"/>
  <c r="DF227" i="1"/>
  <c r="DG227" i="1"/>
  <c r="DH227" i="1"/>
  <c r="DI227" i="1"/>
  <c r="DJ227" i="1"/>
  <c r="DK227" i="1"/>
  <c r="DL227" i="1"/>
  <c r="DM227" i="1"/>
  <c r="DN227" i="1"/>
  <c r="DO227" i="1"/>
  <c r="DP227" i="1"/>
  <c r="DQ227" i="1"/>
  <c r="DR227" i="1"/>
  <c r="DS227" i="1"/>
  <c r="DT227" i="1"/>
  <c r="DU227" i="1"/>
  <c r="DV227" i="1"/>
  <c r="DW227" i="1"/>
  <c r="DX227" i="1"/>
  <c r="DY227" i="1"/>
  <c r="DZ227" i="1"/>
  <c r="EA227" i="1"/>
  <c r="EB227" i="1"/>
  <c r="EC227" i="1"/>
  <c r="ED227" i="1"/>
  <c r="EE227" i="1"/>
  <c r="EF227" i="1"/>
  <c r="EG227" i="1"/>
  <c r="EH227" i="1"/>
  <c r="EI227" i="1"/>
  <c r="EJ227" i="1"/>
  <c r="EK227" i="1"/>
  <c r="EL227" i="1"/>
  <c r="EM227" i="1"/>
  <c r="EN227" i="1"/>
  <c r="EO227" i="1"/>
  <c r="EP227" i="1"/>
  <c r="EQ227" i="1"/>
  <c r="ER227" i="1"/>
  <c r="ES227" i="1"/>
  <c r="ES225" i="1"/>
  <c r="ER225" i="1"/>
  <c r="EQ225" i="1"/>
  <c r="EP225" i="1"/>
  <c r="EO225" i="1"/>
  <c r="EN225" i="1"/>
  <c r="EM225" i="1"/>
  <c r="EL225" i="1"/>
  <c r="EK225" i="1"/>
  <c r="EJ225" i="1"/>
  <c r="EI225" i="1"/>
  <c r="EH225" i="1"/>
  <c r="EF225" i="1"/>
  <c r="EE225" i="1"/>
  <c r="ED225" i="1"/>
  <c r="EC225" i="1"/>
  <c r="EB225" i="1"/>
  <c r="EA225" i="1"/>
  <c r="DZ225" i="1"/>
  <c r="DY225" i="1"/>
  <c r="DX225" i="1"/>
  <c r="DW225" i="1"/>
  <c r="DV225" i="1"/>
  <c r="DT225" i="1"/>
  <c r="DS225" i="1"/>
  <c r="DR225" i="1"/>
  <c r="DQ225" i="1"/>
  <c r="DP225" i="1"/>
  <c r="DO225" i="1"/>
  <c r="DN225" i="1"/>
  <c r="DM225" i="1"/>
  <c r="DL225" i="1"/>
  <c r="DK225" i="1"/>
  <c r="DJ225" i="1"/>
  <c r="DH225" i="1"/>
  <c r="DG225" i="1"/>
  <c r="DF225" i="1"/>
  <c r="DE225" i="1"/>
  <c r="DD225" i="1"/>
  <c r="DC225" i="1"/>
  <c r="DB225" i="1"/>
  <c r="DA225" i="1"/>
  <c r="CZ225" i="1"/>
  <c r="CY225" i="1"/>
  <c r="CX225" i="1"/>
  <c r="CV225" i="1"/>
  <c r="CU225" i="1"/>
  <c r="CT225" i="1"/>
  <c r="CS225" i="1"/>
  <c r="CR225" i="1"/>
  <c r="CQ225" i="1"/>
  <c r="CP225" i="1"/>
  <c r="CO225" i="1"/>
  <c r="CN225" i="1"/>
  <c r="CM225" i="1"/>
  <c r="CL225" i="1"/>
  <c r="CJ225" i="1"/>
  <c r="CI225" i="1"/>
  <c r="CH225" i="1"/>
  <c r="CG225" i="1"/>
  <c r="CF225" i="1"/>
  <c r="CE225" i="1"/>
  <c r="CD225" i="1"/>
  <c r="CC225" i="1"/>
  <c r="CB225" i="1"/>
  <c r="CA225" i="1"/>
  <c r="BZ225" i="1"/>
  <c r="BX225" i="1"/>
  <c r="BW225" i="1"/>
  <c r="BV225" i="1"/>
  <c r="BU225" i="1"/>
  <c r="BT225" i="1"/>
  <c r="BS225" i="1"/>
  <c r="BR225" i="1"/>
  <c r="BQ225" i="1"/>
  <c r="BP225" i="1"/>
  <c r="BO225" i="1"/>
  <c r="BN225" i="1"/>
  <c r="BL225" i="1"/>
  <c r="BK225" i="1"/>
  <c r="BJ225" i="1"/>
  <c r="BI225" i="1"/>
  <c r="BH225" i="1"/>
  <c r="BG225" i="1"/>
  <c r="BF225" i="1"/>
  <c r="BE225" i="1"/>
  <c r="BD225" i="1"/>
  <c r="BC225" i="1"/>
  <c r="BB225" i="1"/>
  <c r="AZ225" i="1"/>
  <c r="AY225" i="1"/>
  <c r="AX225" i="1"/>
  <c r="AW225" i="1"/>
  <c r="AV225" i="1"/>
  <c r="AU225" i="1"/>
  <c r="AT225" i="1"/>
  <c r="AS225" i="1"/>
  <c r="AR225" i="1"/>
  <c r="AQ225" i="1"/>
  <c r="AP225" i="1"/>
  <c r="AN225" i="1"/>
  <c r="AM225" i="1"/>
  <c r="AL225" i="1"/>
  <c r="AK225" i="1"/>
  <c r="AJ225" i="1"/>
  <c r="AI225" i="1"/>
  <c r="AH225" i="1"/>
  <c r="AG225" i="1"/>
  <c r="AF225" i="1"/>
  <c r="AE225" i="1"/>
  <c r="AD225" i="1"/>
  <c r="AB225" i="1"/>
  <c r="AA225" i="1"/>
  <c r="Z225" i="1"/>
  <c r="Y225" i="1"/>
  <c r="X225" i="1"/>
  <c r="W225" i="1"/>
  <c r="V225" i="1"/>
  <c r="U225" i="1"/>
  <c r="T225" i="1"/>
  <c r="S225" i="1"/>
  <c r="R225" i="1"/>
  <c r="P225" i="1"/>
  <c r="P230" i="1"/>
  <c r="O225" i="1"/>
  <c r="O233" i="1"/>
  <c r="N225" i="1"/>
  <c r="M225" i="1"/>
  <c r="M236" i="1"/>
  <c r="L225" i="1"/>
  <c r="L235" i="1"/>
  <c r="K225" i="1"/>
  <c r="K238" i="1"/>
  <c r="J225" i="1"/>
  <c r="I225" i="1"/>
  <c r="I232" i="1"/>
  <c r="H225" i="1"/>
  <c r="H230" i="1"/>
  <c r="G225" i="1"/>
  <c r="G233" i="1"/>
  <c r="F225" i="1"/>
  <c r="E225" i="1"/>
  <c r="E229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CY210" i="1"/>
  <c r="CZ210" i="1"/>
  <c r="DA210" i="1"/>
  <c r="DB210" i="1"/>
  <c r="DC210" i="1"/>
  <c r="DD210" i="1"/>
  <c r="DE210" i="1"/>
  <c r="DF210" i="1"/>
  <c r="DG210" i="1"/>
  <c r="DH210" i="1"/>
  <c r="DI210" i="1"/>
  <c r="DJ210" i="1"/>
  <c r="DK210" i="1"/>
  <c r="DL210" i="1"/>
  <c r="DM210" i="1"/>
  <c r="DN210" i="1"/>
  <c r="DO210" i="1"/>
  <c r="DP210" i="1"/>
  <c r="DQ210" i="1"/>
  <c r="DR210" i="1"/>
  <c r="DS210" i="1"/>
  <c r="DT210" i="1"/>
  <c r="DU210" i="1"/>
  <c r="DV210" i="1"/>
  <c r="DW210" i="1"/>
  <c r="DX210" i="1"/>
  <c r="DY210" i="1"/>
  <c r="DZ210" i="1"/>
  <c r="EA210" i="1"/>
  <c r="EB210" i="1"/>
  <c r="EC210" i="1"/>
  <c r="ED210" i="1"/>
  <c r="EE210" i="1"/>
  <c r="EF210" i="1"/>
  <c r="EG210" i="1"/>
  <c r="EH210" i="1"/>
  <c r="EI210" i="1"/>
  <c r="EJ210" i="1"/>
  <c r="EK210" i="1"/>
  <c r="EL210" i="1"/>
  <c r="EM210" i="1"/>
  <c r="EN210" i="1"/>
  <c r="EO210" i="1"/>
  <c r="EP210" i="1"/>
  <c r="EQ210" i="1"/>
  <c r="ER210" i="1"/>
  <c r="ES210" i="1"/>
  <c r="ES208" i="1"/>
  <c r="ER208" i="1"/>
  <c r="EQ208" i="1"/>
  <c r="EP208" i="1"/>
  <c r="EO208" i="1"/>
  <c r="EN208" i="1"/>
  <c r="EM208" i="1"/>
  <c r="EL208" i="1"/>
  <c r="GR174" i="1"/>
  <c r="GS174" i="1"/>
  <c r="GT174" i="1"/>
  <c r="GU174" i="1"/>
  <c r="GV174" i="1"/>
  <c r="GW174" i="1"/>
  <c r="GX174" i="1"/>
  <c r="GY174" i="1"/>
  <c r="GZ174" i="1"/>
  <c r="HA174" i="1"/>
  <c r="HB174" i="1"/>
  <c r="HC174" i="1"/>
  <c r="HD174" i="1"/>
  <c r="HE174" i="1"/>
  <c r="HF174" i="1"/>
  <c r="HG174" i="1"/>
  <c r="HH174" i="1"/>
  <c r="HI174" i="1"/>
  <c r="HJ174" i="1"/>
  <c r="HK174" i="1"/>
  <c r="HL174" i="1"/>
  <c r="HM174" i="1"/>
  <c r="HN174" i="1"/>
  <c r="HO174" i="1"/>
  <c r="HP174" i="1"/>
  <c r="HQ174" i="1"/>
  <c r="HR174" i="1"/>
  <c r="HS174" i="1"/>
  <c r="HT174" i="1"/>
  <c r="HU174" i="1"/>
  <c r="HV174" i="1"/>
  <c r="HW174" i="1"/>
  <c r="HX174" i="1"/>
  <c r="HY174" i="1"/>
  <c r="HZ174" i="1"/>
  <c r="IA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D174" i="1"/>
  <c r="DE174" i="1"/>
  <c r="DF174" i="1"/>
  <c r="DG174" i="1"/>
  <c r="DH174" i="1"/>
  <c r="DI174" i="1"/>
  <c r="DJ174" i="1"/>
  <c r="DK174" i="1"/>
  <c r="DL174" i="1"/>
  <c r="DM174" i="1"/>
  <c r="DN174" i="1"/>
  <c r="DO174" i="1"/>
  <c r="DP174" i="1"/>
  <c r="DQ174" i="1"/>
  <c r="DR174" i="1"/>
  <c r="DS174" i="1"/>
  <c r="DT174" i="1"/>
  <c r="DU174" i="1"/>
  <c r="DV174" i="1"/>
  <c r="DW174" i="1"/>
  <c r="DX174" i="1"/>
  <c r="DY174" i="1"/>
  <c r="DZ174" i="1"/>
  <c r="EA174" i="1"/>
  <c r="EB174" i="1"/>
  <c r="EC174" i="1"/>
  <c r="ED174" i="1"/>
  <c r="EE174" i="1"/>
  <c r="EF174" i="1"/>
  <c r="EG174" i="1"/>
  <c r="EH174" i="1"/>
  <c r="EI174" i="1"/>
  <c r="EJ174" i="1"/>
  <c r="EK174" i="1"/>
  <c r="EL174" i="1"/>
  <c r="EM174" i="1"/>
  <c r="EN174" i="1"/>
  <c r="EO174" i="1"/>
  <c r="EP174" i="1"/>
  <c r="EQ174" i="1"/>
  <c r="ER174" i="1"/>
  <c r="ES174" i="1"/>
  <c r="ET174" i="1"/>
  <c r="EU174" i="1"/>
  <c r="EV174" i="1"/>
  <c r="EW174" i="1"/>
  <c r="EX174" i="1"/>
  <c r="EY174" i="1"/>
  <c r="EZ174" i="1"/>
  <c r="FA174" i="1"/>
  <c r="FB174" i="1"/>
  <c r="FC174" i="1"/>
  <c r="FD174" i="1"/>
  <c r="FE174" i="1"/>
  <c r="FF174" i="1"/>
  <c r="FG174" i="1"/>
  <c r="FH174" i="1"/>
  <c r="FI174" i="1"/>
  <c r="FJ174" i="1"/>
  <c r="FK174" i="1"/>
  <c r="FL174" i="1"/>
  <c r="FM174" i="1"/>
  <c r="FN174" i="1"/>
  <c r="FO174" i="1"/>
  <c r="FP174" i="1"/>
  <c r="FQ174" i="1"/>
  <c r="FR174" i="1"/>
  <c r="FS174" i="1"/>
  <c r="FT174" i="1"/>
  <c r="FU174" i="1"/>
  <c r="FV174" i="1"/>
  <c r="FW174" i="1"/>
  <c r="FX174" i="1"/>
  <c r="FY174" i="1"/>
  <c r="FZ174" i="1"/>
  <c r="GA174" i="1"/>
  <c r="GB174" i="1"/>
  <c r="GC174" i="1"/>
  <c r="GD174" i="1"/>
  <c r="GE174" i="1"/>
  <c r="GF174" i="1"/>
  <c r="GG174" i="1"/>
  <c r="GH174" i="1"/>
  <c r="GI174" i="1"/>
  <c r="GJ174" i="1"/>
  <c r="GK174" i="1"/>
  <c r="GL174" i="1"/>
  <c r="GM174" i="1"/>
  <c r="GN174" i="1"/>
  <c r="GO174" i="1"/>
  <c r="GP174" i="1"/>
  <c r="GQ174" i="1"/>
  <c r="L174" i="1"/>
  <c r="K174" i="1"/>
  <c r="J174" i="1"/>
  <c r="I174" i="1"/>
  <c r="H174" i="1"/>
  <c r="G174" i="1"/>
  <c r="F174" i="1"/>
  <c r="E174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DC176" i="1"/>
  <c r="DD176" i="1"/>
  <c r="DE176" i="1"/>
  <c r="DF176" i="1"/>
  <c r="DG176" i="1"/>
  <c r="DH176" i="1"/>
  <c r="DI176" i="1"/>
  <c r="DJ176" i="1"/>
  <c r="DK176" i="1"/>
  <c r="DL176" i="1"/>
  <c r="DM176" i="1"/>
  <c r="DN176" i="1"/>
  <c r="DO176" i="1"/>
  <c r="DP176" i="1"/>
  <c r="DQ176" i="1"/>
  <c r="DR176" i="1"/>
  <c r="DS176" i="1"/>
  <c r="DT176" i="1"/>
  <c r="DU176" i="1"/>
  <c r="DV176" i="1"/>
  <c r="DW176" i="1"/>
  <c r="DX176" i="1"/>
  <c r="DY176" i="1"/>
  <c r="DZ176" i="1"/>
  <c r="EA176" i="1"/>
  <c r="EB176" i="1"/>
  <c r="EC176" i="1"/>
  <c r="ED176" i="1"/>
  <c r="EE176" i="1"/>
  <c r="EF176" i="1"/>
  <c r="EG176" i="1"/>
  <c r="EH176" i="1"/>
  <c r="EI176" i="1"/>
  <c r="EJ176" i="1"/>
  <c r="EK176" i="1"/>
  <c r="EL176" i="1"/>
  <c r="EM176" i="1"/>
  <c r="EN176" i="1"/>
  <c r="EO176" i="1"/>
  <c r="EP176" i="1"/>
  <c r="EQ176" i="1"/>
  <c r="ER176" i="1"/>
  <c r="ES176" i="1"/>
  <c r="ET176" i="1"/>
  <c r="EU176" i="1"/>
  <c r="EV176" i="1"/>
  <c r="EW176" i="1"/>
  <c r="EX176" i="1"/>
  <c r="EY176" i="1"/>
  <c r="EZ176" i="1"/>
  <c r="FA176" i="1"/>
  <c r="FB176" i="1"/>
  <c r="FC176" i="1"/>
  <c r="FD176" i="1"/>
  <c r="FE176" i="1"/>
  <c r="FF176" i="1"/>
  <c r="FG176" i="1"/>
  <c r="FH176" i="1"/>
  <c r="FI176" i="1"/>
  <c r="FJ176" i="1"/>
  <c r="FK176" i="1"/>
  <c r="FL176" i="1"/>
  <c r="FM176" i="1"/>
  <c r="FN176" i="1"/>
  <c r="FO176" i="1"/>
  <c r="FP176" i="1"/>
  <c r="FQ176" i="1"/>
  <c r="FR176" i="1"/>
  <c r="FS176" i="1"/>
  <c r="FT176" i="1"/>
  <c r="FU176" i="1"/>
  <c r="FV176" i="1"/>
  <c r="FW176" i="1"/>
  <c r="FX176" i="1"/>
  <c r="FY176" i="1"/>
  <c r="FZ176" i="1"/>
  <c r="GA176" i="1"/>
  <c r="GB176" i="1"/>
  <c r="GC176" i="1"/>
  <c r="GD176" i="1"/>
  <c r="GE176" i="1"/>
  <c r="GF176" i="1"/>
  <c r="GG176" i="1"/>
  <c r="GH176" i="1"/>
  <c r="GI176" i="1"/>
  <c r="GJ176" i="1"/>
  <c r="GK176" i="1"/>
  <c r="GL176" i="1"/>
  <c r="GM176" i="1"/>
  <c r="GN176" i="1"/>
  <c r="GO176" i="1"/>
  <c r="GP176" i="1"/>
  <c r="GQ176" i="1"/>
  <c r="GR176" i="1"/>
  <c r="GS176" i="1"/>
  <c r="GT176" i="1"/>
  <c r="GU176" i="1"/>
  <c r="GV176" i="1"/>
  <c r="GW176" i="1"/>
  <c r="GX176" i="1"/>
  <c r="GY176" i="1"/>
  <c r="GZ176" i="1"/>
  <c r="HA176" i="1"/>
  <c r="HB176" i="1"/>
  <c r="HC176" i="1"/>
  <c r="HD176" i="1"/>
  <c r="HE176" i="1"/>
  <c r="HF176" i="1"/>
  <c r="HG176" i="1"/>
  <c r="HH176" i="1"/>
  <c r="HI176" i="1"/>
  <c r="HJ176" i="1"/>
  <c r="HK176" i="1"/>
  <c r="HL176" i="1"/>
  <c r="HM176" i="1"/>
  <c r="HN176" i="1"/>
  <c r="HO176" i="1"/>
  <c r="HP176" i="1"/>
  <c r="HQ176" i="1"/>
  <c r="HR176" i="1"/>
  <c r="HS176" i="1"/>
  <c r="HT176" i="1"/>
  <c r="HU176" i="1"/>
  <c r="HV176" i="1"/>
  <c r="HW176" i="1"/>
  <c r="HX176" i="1"/>
  <c r="HY176" i="1"/>
  <c r="HZ176" i="1"/>
  <c r="IA176" i="1"/>
  <c r="D88" i="1"/>
  <c r="D89" i="1"/>
  <c r="D90" i="1"/>
  <c r="D91" i="1"/>
  <c r="D92" i="1"/>
  <c r="D93" i="1"/>
  <c r="D94" i="1"/>
  <c r="D95" i="1"/>
  <c r="D96" i="1"/>
  <c r="D97" i="1"/>
  <c r="D98" i="1"/>
  <c r="D99" i="1"/>
  <c r="O229" i="1"/>
  <c r="L230" i="1"/>
  <c r="G229" i="1"/>
  <c r="M231" i="1"/>
  <c r="E231" i="1"/>
  <c r="E236" i="1"/>
  <c r="O234" i="1"/>
  <c r="K229" i="1"/>
  <c r="E232" i="1"/>
  <c r="M232" i="1"/>
  <c r="I231" i="1"/>
  <c r="G234" i="1"/>
  <c r="O238" i="1"/>
  <c r="F238" i="1"/>
  <c r="F234" i="1"/>
  <c r="F239" i="1"/>
  <c r="F235" i="1"/>
  <c r="F236" i="1"/>
  <c r="F237" i="1"/>
  <c r="F232" i="1"/>
  <c r="F231" i="1"/>
  <c r="F228" i="1"/>
  <c r="F229" i="1"/>
  <c r="F233" i="1"/>
  <c r="F230" i="1"/>
  <c r="J238" i="1"/>
  <c r="J234" i="1"/>
  <c r="J239" i="1"/>
  <c r="J235" i="1"/>
  <c r="J236" i="1"/>
  <c r="J231" i="1"/>
  <c r="J233" i="1"/>
  <c r="J228" i="1"/>
  <c r="J232" i="1"/>
  <c r="J229" i="1"/>
  <c r="J237" i="1"/>
  <c r="J230" i="1"/>
  <c r="N238" i="1"/>
  <c r="N234" i="1"/>
  <c r="N239" i="1"/>
  <c r="N235" i="1"/>
  <c r="N236" i="1"/>
  <c r="N232" i="1"/>
  <c r="N231" i="1"/>
  <c r="N228" i="1"/>
  <c r="N237" i="1"/>
  <c r="N229" i="1"/>
  <c r="N233" i="1"/>
  <c r="N230" i="1"/>
  <c r="H236" i="1"/>
  <c r="H232" i="1"/>
  <c r="H237" i="1"/>
  <c r="H233" i="1"/>
  <c r="H238" i="1"/>
  <c r="H239" i="1"/>
  <c r="L236" i="1"/>
  <c r="L232" i="1"/>
  <c r="L237" i="1"/>
  <c r="L233" i="1"/>
  <c r="L238" i="1"/>
  <c r="L239" i="1"/>
  <c r="P236" i="1"/>
  <c r="P232" i="1"/>
  <c r="P237" i="1"/>
  <c r="P233" i="1"/>
  <c r="P238" i="1"/>
  <c r="P239" i="1"/>
  <c r="H228" i="1"/>
  <c r="L228" i="1"/>
  <c r="P228" i="1"/>
  <c r="I229" i="1"/>
  <c r="M229" i="1"/>
  <c r="G231" i="1"/>
  <c r="K231" i="1"/>
  <c r="O231" i="1"/>
  <c r="K234" i="1"/>
  <c r="H235" i="1"/>
  <c r="P235" i="1"/>
  <c r="G238" i="1"/>
  <c r="E237" i="1"/>
  <c r="E233" i="1"/>
  <c r="E238" i="1"/>
  <c r="E234" i="1"/>
  <c r="E239" i="1"/>
  <c r="I237" i="1"/>
  <c r="I233" i="1"/>
  <c r="I238" i="1"/>
  <c r="I234" i="1"/>
  <c r="I239" i="1"/>
  <c r="M237" i="1"/>
  <c r="M233" i="1"/>
  <c r="M238" i="1"/>
  <c r="M234" i="1"/>
  <c r="M239" i="1"/>
  <c r="E228" i="1"/>
  <c r="I228" i="1"/>
  <c r="M228" i="1"/>
  <c r="G230" i="1"/>
  <c r="K230" i="1"/>
  <c r="O230" i="1"/>
  <c r="H231" i="1"/>
  <c r="L231" i="1"/>
  <c r="P231" i="1"/>
  <c r="L234" i="1"/>
  <c r="I235" i="1"/>
  <c r="G239" i="1"/>
  <c r="G235" i="1"/>
  <c r="G236" i="1"/>
  <c r="G232" i="1"/>
  <c r="G237" i="1"/>
  <c r="K239" i="1"/>
  <c r="K235" i="1"/>
  <c r="K236" i="1"/>
  <c r="K232" i="1"/>
  <c r="K237" i="1"/>
  <c r="O239" i="1"/>
  <c r="O235" i="1"/>
  <c r="O236" i="1"/>
  <c r="O232" i="1"/>
  <c r="O237" i="1"/>
  <c r="G228" i="1"/>
  <c r="K228" i="1"/>
  <c r="O228" i="1"/>
  <c r="H229" i="1"/>
  <c r="L229" i="1"/>
  <c r="P229" i="1"/>
  <c r="E230" i="1"/>
  <c r="I230" i="1"/>
  <c r="M230" i="1"/>
  <c r="K233" i="1"/>
  <c r="H234" i="1"/>
  <c r="P234" i="1"/>
  <c r="E235" i="1"/>
  <c r="M235" i="1"/>
  <c r="I236" i="1"/>
  <c r="E306" i="1"/>
  <c r="E310" i="1"/>
  <c r="E327" i="1"/>
  <c r="F292" i="1"/>
  <c r="E326" i="1"/>
  <c r="E325" i="1"/>
  <c r="F327" i="1"/>
  <c r="F306" i="1"/>
  <c r="F310" i="1"/>
  <c r="G292" i="1"/>
  <c r="E39" i="10"/>
  <c r="E40" i="10"/>
  <c r="E41" i="10"/>
  <c r="E42" i="10"/>
  <c r="E43" i="10"/>
  <c r="E44" i="10"/>
  <c r="E45" i="10"/>
  <c r="E46" i="10"/>
  <c r="E47" i="10"/>
  <c r="E48" i="10"/>
  <c r="E49" i="10"/>
  <c r="E38" i="10"/>
  <c r="R4" i="1"/>
  <c r="S4" i="1"/>
  <c r="Q4" i="1"/>
  <c r="G327" i="1"/>
  <c r="F326" i="1"/>
  <c r="F325" i="1"/>
  <c r="G306" i="1"/>
  <c r="G310" i="1"/>
  <c r="H292" i="1"/>
  <c r="L5" i="10"/>
  <c r="S5" i="1"/>
  <c r="K5" i="10"/>
  <c r="R5" i="1"/>
  <c r="J5" i="10"/>
  <c r="Q5" i="1"/>
  <c r="AM22" i="10"/>
  <c r="AE20" i="10"/>
  <c r="AE26" i="10"/>
  <c r="AM15" i="10"/>
  <c r="AJ15" i="10"/>
  <c r="H327" i="1"/>
  <c r="G326" i="1"/>
  <c r="G325" i="1"/>
  <c r="H306" i="1"/>
  <c r="H310" i="1"/>
  <c r="I292" i="1"/>
  <c r="I5" i="10"/>
  <c r="H326" i="1"/>
  <c r="H325" i="1"/>
  <c r="I327" i="1"/>
  <c r="I306" i="1"/>
  <c r="I310" i="1"/>
  <c r="J292" i="1"/>
  <c r="Q41" i="1"/>
  <c r="Q42" i="1"/>
  <c r="Q43" i="1"/>
  <c r="Q44" i="1"/>
  <c r="Q45" i="1"/>
  <c r="Q40" i="1"/>
  <c r="Q25" i="1"/>
  <c r="R25" i="1"/>
  <c r="S25" i="1"/>
  <c r="T25" i="1"/>
  <c r="Q26" i="1"/>
  <c r="R26" i="1"/>
  <c r="Q27" i="1"/>
  <c r="P33" i="1"/>
  <c r="R33" i="1"/>
  <c r="S33" i="1"/>
  <c r="T33" i="1"/>
  <c r="U33" i="1"/>
  <c r="V33" i="1"/>
  <c r="W33" i="1"/>
  <c r="X33" i="1"/>
  <c r="Y33" i="1"/>
  <c r="Z33" i="1"/>
  <c r="AA33" i="1"/>
  <c r="P34" i="1"/>
  <c r="R34" i="1"/>
  <c r="S34" i="1"/>
  <c r="T34" i="1"/>
  <c r="U34" i="1"/>
  <c r="V34" i="1"/>
  <c r="W34" i="1"/>
  <c r="X34" i="1"/>
  <c r="Y34" i="1"/>
  <c r="Z34" i="1"/>
  <c r="AA34" i="1"/>
  <c r="P35" i="1"/>
  <c r="R35" i="1"/>
  <c r="S35" i="1"/>
  <c r="T35" i="1"/>
  <c r="U35" i="1"/>
  <c r="V35" i="1"/>
  <c r="W35" i="1"/>
  <c r="X35" i="1"/>
  <c r="Y35" i="1"/>
  <c r="Z35" i="1"/>
  <c r="AA35" i="1"/>
  <c r="P36" i="1"/>
  <c r="R36" i="1"/>
  <c r="S36" i="1"/>
  <c r="T36" i="1"/>
  <c r="U36" i="1"/>
  <c r="V36" i="1"/>
  <c r="W36" i="1"/>
  <c r="X36" i="1"/>
  <c r="Y36" i="1"/>
  <c r="Z36" i="1"/>
  <c r="AA36" i="1"/>
  <c r="P37" i="1"/>
  <c r="R37" i="1"/>
  <c r="S37" i="1"/>
  <c r="T37" i="1"/>
  <c r="U37" i="1"/>
  <c r="V37" i="1"/>
  <c r="W37" i="1"/>
  <c r="X37" i="1"/>
  <c r="Y37" i="1"/>
  <c r="Z37" i="1"/>
  <c r="D10" i="1"/>
  <c r="E17" i="10"/>
  <c r="E16" i="10"/>
  <c r="E15" i="10"/>
  <c r="E14" i="10"/>
  <c r="E13" i="10"/>
  <c r="E12" i="10"/>
  <c r="J327" i="1"/>
  <c r="I326" i="1"/>
  <c r="I325" i="1"/>
  <c r="J306" i="1"/>
  <c r="J310" i="1"/>
  <c r="K292" i="1"/>
  <c r="J326" i="1"/>
  <c r="J325" i="1"/>
  <c r="K327" i="1"/>
  <c r="K306" i="1"/>
  <c r="K310" i="1"/>
  <c r="L292" i="1"/>
  <c r="B66" i="7"/>
  <c r="B184" i="3"/>
  <c r="B67" i="7"/>
  <c r="L327" i="1"/>
  <c r="K326" i="1"/>
  <c r="K325" i="1"/>
  <c r="L306" i="1"/>
  <c r="L310" i="1"/>
  <c r="M292" i="1"/>
  <c r="L326" i="1"/>
  <c r="L325" i="1"/>
  <c r="M327" i="1"/>
  <c r="M306" i="1"/>
  <c r="M310" i="1"/>
  <c r="N292" i="1"/>
  <c r="B28" i="7"/>
  <c r="B164" i="3"/>
  <c r="N327" i="1"/>
  <c r="M326" i="1"/>
  <c r="M325" i="1"/>
  <c r="N306" i="1"/>
  <c r="N310" i="1"/>
  <c r="O292" i="1"/>
  <c r="B27" i="7"/>
  <c r="E158" i="3"/>
  <c r="E156" i="3"/>
  <c r="E157" i="3"/>
  <c r="O327" i="1"/>
  <c r="N326" i="1"/>
  <c r="N325" i="1"/>
  <c r="O306" i="1"/>
  <c r="O310" i="1"/>
  <c r="P292" i="1"/>
  <c r="P327" i="1"/>
  <c r="O326" i="1"/>
  <c r="O325" i="1"/>
  <c r="P306" i="1"/>
  <c r="P310" i="1"/>
  <c r="Q292" i="1"/>
  <c r="Q327" i="1"/>
  <c r="P326" i="1"/>
  <c r="P325" i="1"/>
  <c r="Q306" i="1"/>
  <c r="Q310" i="1"/>
  <c r="R292" i="1"/>
  <c r="D2" i="11"/>
  <c r="D12" i="7"/>
  <c r="R327" i="1"/>
  <c r="Q326" i="1"/>
  <c r="Q325" i="1"/>
  <c r="R306" i="1"/>
  <c r="R310" i="1"/>
  <c r="S292" i="1"/>
  <c r="D2" i="7"/>
  <c r="P8" i="1"/>
  <c r="B94" i="8"/>
  <c r="C94" i="8"/>
  <c r="D94" i="8"/>
  <c r="E94" i="8"/>
  <c r="F94" i="8"/>
  <c r="G94" i="8"/>
  <c r="H94" i="8"/>
  <c r="I94" i="8"/>
  <c r="B20" i="8"/>
  <c r="D20" i="8"/>
  <c r="B21" i="8"/>
  <c r="D21" i="8"/>
  <c r="B22" i="8"/>
  <c r="D22" i="8"/>
  <c r="B23" i="8"/>
  <c r="D23" i="8"/>
  <c r="B24" i="8"/>
  <c r="D24" i="8"/>
  <c r="B25" i="8"/>
  <c r="D25" i="8"/>
  <c r="D19" i="8"/>
  <c r="B19" i="8"/>
  <c r="C19" i="8"/>
  <c r="F21" i="1"/>
  <c r="C21" i="8"/>
  <c r="F22" i="1"/>
  <c r="C22" i="8"/>
  <c r="F23" i="1"/>
  <c r="C23" i="8"/>
  <c r="F24" i="1"/>
  <c r="C24" i="8"/>
  <c r="F25" i="1"/>
  <c r="C25" i="8"/>
  <c r="D26" i="1"/>
  <c r="I38" i="1"/>
  <c r="I39" i="1"/>
  <c r="F39" i="1"/>
  <c r="I40" i="1"/>
  <c r="F366" i="1"/>
  <c r="I41" i="1"/>
  <c r="F367" i="1"/>
  <c r="I42" i="1"/>
  <c r="F368" i="1"/>
  <c r="I43" i="1"/>
  <c r="F369" i="1"/>
  <c r="I44" i="1"/>
  <c r="F370" i="1"/>
  <c r="I45" i="1"/>
  <c r="F371" i="1"/>
  <c r="I46" i="1"/>
  <c r="F372" i="1"/>
  <c r="I47" i="1"/>
  <c r="F373" i="1"/>
  <c r="I48" i="1"/>
  <c r="F374" i="1"/>
  <c r="I49" i="1"/>
  <c r="F375" i="1"/>
  <c r="F38" i="1"/>
  <c r="F88" i="1"/>
  <c r="F40" i="1"/>
  <c r="F41" i="1"/>
  <c r="F42" i="1"/>
  <c r="F43" i="1"/>
  <c r="F44" i="1"/>
  <c r="F45" i="1"/>
  <c r="F46" i="1"/>
  <c r="F47" i="1"/>
  <c r="F48" i="1"/>
  <c r="F49" i="1"/>
  <c r="D370" i="1"/>
  <c r="B31" i="8"/>
  <c r="C31" i="8"/>
  <c r="D31" i="8"/>
  <c r="E31" i="8"/>
  <c r="F31" i="8"/>
  <c r="G31" i="8"/>
  <c r="B30" i="8"/>
  <c r="C30" i="8"/>
  <c r="D30" i="8"/>
  <c r="E30" i="8"/>
  <c r="F30" i="8"/>
  <c r="G30" i="8"/>
  <c r="B41" i="8"/>
  <c r="C41" i="8"/>
  <c r="D41" i="8"/>
  <c r="E41" i="8"/>
  <c r="F41" i="8"/>
  <c r="G41" i="8"/>
  <c r="B40" i="8"/>
  <c r="C40" i="8"/>
  <c r="D40" i="8"/>
  <c r="E40" i="8"/>
  <c r="F40" i="8"/>
  <c r="G40" i="8"/>
  <c r="E260" i="3"/>
  <c r="E174" i="3" s="1"/>
  <c r="D37" i="7" s="1"/>
  <c r="D24" i="7"/>
  <c r="F158" i="3"/>
  <c r="C214" i="8"/>
  <c r="D214" i="8"/>
  <c r="E214" i="8"/>
  <c r="F214" i="8"/>
  <c r="G214" i="8"/>
  <c r="H214" i="8"/>
  <c r="I214" i="8"/>
  <c r="J214" i="8"/>
  <c r="K214" i="8"/>
  <c r="L214" i="8"/>
  <c r="M214" i="8"/>
  <c r="N214" i="8"/>
  <c r="O214" i="8"/>
  <c r="P214" i="8"/>
  <c r="D15" i="1"/>
  <c r="R3" i="8"/>
  <c r="R6" i="8"/>
  <c r="R7" i="8"/>
  <c r="R9" i="8"/>
  <c r="R11" i="8"/>
  <c r="R12" i="8"/>
  <c r="R13" i="8"/>
  <c r="Q3" i="8"/>
  <c r="Q6" i="8"/>
  <c r="Q7" i="8"/>
  <c r="Q9" i="8"/>
  <c r="Q11" i="8"/>
  <c r="Q12" i="8"/>
  <c r="Q13" i="8"/>
  <c r="O3" i="8"/>
  <c r="O6" i="8"/>
  <c r="O7" i="8"/>
  <c r="O9" i="8"/>
  <c r="O11" i="8"/>
  <c r="O12" i="8"/>
  <c r="O13" i="8"/>
  <c r="N3" i="8"/>
  <c r="N6" i="8"/>
  <c r="N7" i="8"/>
  <c r="N11" i="8"/>
  <c r="N12" i="8"/>
  <c r="L3" i="8"/>
  <c r="L6" i="8"/>
  <c r="L7" i="8"/>
  <c r="L9" i="8"/>
  <c r="L11" i="8"/>
  <c r="L12" i="8"/>
  <c r="L13" i="8"/>
  <c r="K3" i="8"/>
  <c r="K6" i="8"/>
  <c r="K7" i="8"/>
  <c r="K9" i="8"/>
  <c r="K11" i="8"/>
  <c r="K12" i="8"/>
  <c r="K13" i="8"/>
  <c r="I3" i="8"/>
  <c r="I6" i="8"/>
  <c r="I7" i="8"/>
  <c r="I9" i="8"/>
  <c r="I11" i="8"/>
  <c r="I12" i="8"/>
  <c r="I13" i="8"/>
  <c r="H3" i="8"/>
  <c r="H6" i="8"/>
  <c r="H7" i="8"/>
  <c r="H11" i="8"/>
  <c r="H12" i="8"/>
  <c r="F3" i="8"/>
  <c r="F6" i="8"/>
  <c r="F7" i="8"/>
  <c r="F9" i="8"/>
  <c r="F10" i="8"/>
  <c r="F11" i="8"/>
  <c r="F12" i="8"/>
  <c r="F13" i="8"/>
  <c r="E3" i="8"/>
  <c r="E6" i="8"/>
  <c r="E7" i="8"/>
  <c r="E9" i="8"/>
  <c r="E11" i="8"/>
  <c r="E12" i="8"/>
  <c r="E13" i="8"/>
  <c r="C3" i="8"/>
  <c r="C6" i="8"/>
  <c r="C7" i="8"/>
  <c r="C9" i="8"/>
  <c r="C11" i="8"/>
  <c r="C12" i="8"/>
  <c r="C13" i="8"/>
  <c r="B3" i="8"/>
  <c r="B6" i="8"/>
  <c r="B7" i="8"/>
  <c r="B11" i="8"/>
  <c r="B12" i="8"/>
  <c r="O8" i="1"/>
  <c r="Q8" i="1"/>
  <c r="P24" i="1"/>
  <c r="P25" i="1"/>
  <c r="P26" i="1"/>
  <c r="P27" i="1"/>
  <c r="P28" i="1"/>
  <c r="P29" i="1"/>
  <c r="E2" i="11"/>
  <c r="D3" i="7"/>
  <c r="G32" i="8"/>
  <c r="C42" i="8"/>
  <c r="G42" i="8"/>
  <c r="D32" i="8"/>
  <c r="D42" i="8"/>
  <c r="E42" i="8"/>
  <c r="B32" i="8"/>
  <c r="B42" i="8"/>
  <c r="F42" i="8"/>
  <c r="F32" i="8"/>
  <c r="G35" i="8"/>
  <c r="F35" i="8"/>
  <c r="E35" i="8"/>
  <c r="E32" i="8"/>
  <c r="C32" i="8"/>
  <c r="C20" i="8"/>
  <c r="B36" i="8"/>
  <c r="F36" i="8"/>
  <c r="C46" i="8"/>
  <c r="G46" i="8"/>
  <c r="C36" i="8"/>
  <c r="D46" i="8"/>
  <c r="D36" i="8"/>
  <c r="E36" i="8"/>
  <c r="B46" i="8"/>
  <c r="G36" i="8"/>
  <c r="E46" i="8"/>
  <c r="F46" i="8"/>
  <c r="N5" i="8"/>
  <c r="E45" i="8"/>
  <c r="C45" i="8"/>
  <c r="G45" i="8"/>
  <c r="B35" i="8"/>
  <c r="B45" i="8"/>
  <c r="D35" i="8"/>
  <c r="F45" i="8"/>
  <c r="N9" i="8"/>
  <c r="P9" i="8"/>
  <c r="H9" i="8"/>
  <c r="B9" i="8"/>
  <c r="N13" i="8"/>
  <c r="H13" i="8"/>
  <c r="B13" i="8"/>
  <c r="C35" i="8"/>
  <c r="D45" i="8"/>
  <c r="F166" i="3"/>
  <c r="E29" i="7"/>
  <c r="F265" i="3"/>
  <c r="F175" i="3"/>
  <c r="E38" i="7"/>
  <c r="E3" i="7"/>
  <c r="E294" i="3"/>
  <c r="E190" i="3"/>
  <c r="D84" i="7"/>
  <c r="E284" i="3"/>
  <c r="E285" i="3" s="1"/>
  <c r="D46" i="12" s="1"/>
  <c r="IU223" i="3"/>
  <c r="IU224" i="3"/>
  <c r="IU229" i="3"/>
  <c r="IU235" i="3"/>
  <c r="IU237" i="3"/>
  <c r="IU240" i="3"/>
  <c r="KN160" i="3"/>
  <c r="KR160" i="3"/>
  <c r="KV160" i="3"/>
  <c r="KZ160" i="3"/>
  <c r="LD160" i="3"/>
  <c r="IX160" i="3"/>
  <c r="JB160" i="3"/>
  <c r="JF160" i="3"/>
  <c r="JJ160" i="3"/>
  <c r="JN160" i="3"/>
  <c r="JR160" i="3"/>
  <c r="JV160" i="3"/>
  <c r="JZ160" i="3"/>
  <c r="KD160" i="3"/>
  <c r="KH160" i="3"/>
  <c r="IR223" i="3"/>
  <c r="IR224" i="3"/>
  <c r="IR229" i="3"/>
  <c r="IR235" i="3"/>
  <c r="IR237" i="3"/>
  <c r="IR240" i="3"/>
  <c r="KK160" i="3"/>
  <c r="KO160" i="3"/>
  <c r="KS160" i="3"/>
  <c r="KW160" i="3"/>
  <c r="LA160" i="3"/>
  <c r="LE160" i="3"/>
  <c r="IY160" i="3"/>
  <c r="JC160" i="3"/>
  <c r="JG160" i="3"/>
  <c r="JK160" i="3"/>
  <c r="JO160" i="3"/>
  <c r="JS160" i="3"/>
  <c r="JW160" i="3"/>
  <c r="KA160" i="3"/>
  <c r="KE160" i="3"/>
  <c r="KI160" i="3"/>
  <c r="IS223" i="3"/>
  <c r="IS224" i="3"/>
  <c r="IS229" i="3"/>
  <c r="IS235" i="3"/>
  <c r="IS237" i="3"/>
  <c r="IS240" i="3"/>
  <c r="KL160" i="3"/>
  <c r="KP160" i="3"/>
  <c r="KT160" i="3"/>
  <c r="KX160" i="3"/>
  <c r="LB160" i="3"/>
  <c r="IV160" i="3"/>
  <c r="IZ160" i="3"/>
  <c r="JD160" i="3"/>
  <c r="JH160" i="3"/>
  <c r="JL160" i="3"/>
  <c r="JP160" i="3"/>
  <c r="JT160" i="3"/>
  <c r="JX160" i="3"/>
  <c r="KB160" i="3"/>
  <c r="KF160" i="3"/>
  <c r="KJ160" i="3"/>
  <c r="IT223" i="3"/>
  <c r="IT224" i="3"/>
  <c r="IT229" i="3"/>
  <c r="IT235" i="3"/>
  <c r="IT237" i="3"/>
  <c r="IT240" i="3"/>
  <c r="KM160" i="3"/>
  <c r="KQ160" i="3"/>
  <c r="KU160" i="3"/>
  <c r="KY160" i="3"/>
  <c r="LC160" i="3"/>
  <c r="JA160" i="3"/>
  <c r="JQ160" i="3"/>
  <c r="KG160" i="3"/>
  <c r="JE160" i="3"/>
  <c r="JU160" i="3"/>
  <c r="JI160" i="3"/>
  <c r="JY160" i="3"/>
  <c r="IW160" i="3"/>
  <c r="JM160" i="3"/>
  <c r="KC160" i="3"/>
  <c r="IT248" i="3"/>
  <c r="IU248" i="3"/>
  <c r="IR248" i="3"/>
  <c r="IS248" i="3"/>
  <c r="IT250" i="3"/>
  <c r="IT167" i="3" s="1"/>
  <c r="Y95" i="3"/>
  <c r="IR250" i="3"/>
  <c r="IR167" i="3" s="1"/>
  <c r="J95" i="3"/>
  <c r="N95" i="3"/>
  <c r="C95" i="3"/>
  <c r="M95" i="3"/>
  <c r="X95" i="3"/>
  <c r="S95" i="3"/>
  <c r="C86" i="3"/>
  <c r="U95" i="3"/>
  <c r="K95" i="3"/>
  <c r="F95" i="3"/>
  <c r="I95" i="3"/>
  <c r="T95" i="3"/>
  <c r="E95" i="3"/>
  <c r="O95" i="3"/>
  <c r="P95" i="3"/>
  <c r="V95" i="3"/>
  <c r="D95" i="3"/>
  <c r="G95" i="3"/>
  <c r="R95" i="3"/>
  <c r="Q95" i="3"/>
  <c r="H95" i="3"/>
  <c r="L95" i="3"/>
  <c r="W95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E236" i="3"/>
  <c r="E238" i="3" s="1"/>
  <c r="E271" i="3"/>
  <c r="F156" i="3"/>
  <c r="F236" i="3"/>
  <c r="F238" i="3" s="1"/>
  <c r="F157" i="3"/>
  <c r="E20" i="12"/>
  <c r="E229" i="3"/>
  <c r="E237" i="3"/>
  <c r="K16" i="3"/>
  <c r="E16" i="3"/>
  <c r="I16" i="3"/>
  <c r="J16" i="3"/>
  <c r="G16" i="3"/>
  <c r="C16" i="3"/>
  <c r="H16" i="3"/>
  <c r="L16" i="3"/>
  <c r="M16" i="3"/>
  <c r="D16" i="3"/>
  <c r="F16" i="3"/>
  <c r="N16" i="3"/>
  <c r="O16" i="3"/>
  <c r="P16" i="3"/>
  <c r="Q16" i="3"/>
  <c r="R16" i="3"/>
  <c r="S16" i="3"/>
  <c r="T16" i="3"/>
  <c r="E183" i="3"/>
  <c r="D66" i="7"/>
  <c r="E223" i="3"/>
  <c r="D36" i="12"/>
  <c r="E293" i="3"/>
  <c r="E187" i="3"/>
  <c r="D71" i="7"/>
  <c r="D29" i="11" s="1"/>
  <c r="E224" i="3"/>
  <c r="E189" i="3"/>
  <c r="D81" i="7"/>
  <c r="D177" i="1"/>
  <c r="D194" i="1"/>
  <c r="FX194" i="1"/>
  <c r="E89" i="1"/>
  <c r="F365" i="1"/>
  <c r="E88" i="1"/>
  <c r="F364" i="1"/>
  <c r="C319" i="1"/>
  <c r="D372" i="1"/>
  <c r="C315" i="1"/>
  <c r="D368" i="1"/>
  <c r="C311" i="1"/>
  <c r="D364" i="1"/>
  <c r="C322" i="1"/>
  <c r="D375" i="1"/>
  <c r="C318" i="1"/>
  <c r="D371" i="1"/>
  <c r="C314" i="1"/>
  <c r="D367" i="1"/>
  <c r="C321" i="1"/>
  <c r="D374" i="1"/>
  <c r="C313" i="1"/>
  <c r="D366" i="1"/>
  <c r="C320" i="1"/>
  <c r="D373" i="1"/>
  <c r="E5" i="8"/>
  <c r="D369" i="1"/>
  <c r="C312" i="1"/>
  <c r="D365" i="1"/>
  <c r="R326" i="1"/>
  <c r="R325" i="1"/>
  <c r="S327" i="1"/>
  <c r="E258" i="3"/>
  <c r="E262" i="3"/>
  <c r="E180" i="3"/>
  <c r="E181" i="3"/>
  <c r="D64" i="7"/>
  <c r="E198" i="3"/>
  <c r="F260" i="3"/>
  <c r="E268" i="3"/>
  <c r="C5" i="8"/>
  <c r="P13" i="8"/>
  <c r="E259" i="3"/>
  <c r="E283" i="3"/>
  <c r="E275" i="3"/>
  <c r="E267" i="3"/>
  <c r="F284" i="3"/>
  <c r="E200" i="3"/>
  <c r="E197" i="3"/>
  <c r="E235" i="3"/>
  <c r="E270" i="3"/>
  <c r="E176" i="3"/>
  <c r="D41" i="7"/>
  <c r="E263" i="3"/>
  <c r="E269" i="3"/>
  <c r="E264" i="3"/>
  <c r="C317" i="1"/>
  <c r="K5" i="8"/>
  <c r="C316" i="1"/>
  <c r="I205" i="8"/>
  <c r="F33" i="8"/>
  <c r="K206" i="8"/>
  <c r="H5" i="8"/>
  <c r="F38" i="10"/>
  <c r="F5" i="8"/>
  <c r="B5" i="8"/>
  <c r="D33" i="8"/>
  <c r="P12" i="8"/>
  <c r="F44" i="8"/>
  <c r="R4" i="8"/>
  <c r="I72" i="8"/>
  <c r="F4" i="8"/>
  <c r="J71" i="8"/>
  <c r="F182" i="8"/>
  <c r="O4" i="8"/>
  <c r="I5" i="8"/>
  <c r="B33" i="8"/>
  <c r="C4" i="8"/>
  <c r="B71" i="8"/>
  <c r="C72" i="8"/>
  <c r="F157" i="8"/>
  <c r="B4" i="8"/>
  <c r="I4" i="8"/>
  <c r="I68" i="8"/>
  <c r="E4" i="8"/>
  <c r="H4" i="8"/>
  <c r="D44" i="8"/>
  <c r="J68" i="8"/>
  <c r="F179" i="8"/>
  <c r="J13" i="8"/>
  <c r="GL194" i="1"/>
  <c r="HB194" i="1"/>
  <c r="HH194" i="1"/>
  <c r="GW194" i="1"/>
  <c r="HX194" i="1"/>
  <c r="HM194" i="1"/>
  <c r="FZ194" i="1"/>
  <c r="HT194" i="1"/>
  <c r="GB194" i="1"/>
  <c r="HK194" i="1"/>
  <c r="GE194" i="1"/>
  <c r="HG194" i="1"/>
  <c r="GQ194" i="1"/>
  <c r="HS194" i="1"/>
  <c r="HC194" i="1"/>
  <c r="GX194" i="1"/>
  <c r="FR194" i="1"/>
  <c r="GY194" i="1"/>
  <c r="GI194" i="1"/>
  <c r="C171" i="1"/>
  <c r="C157" i="1"/>
  <c r="C167" i="1"/>
  <c r="C153" i="1"/>
  <c r="C163" i="1"/>
  <c r="C149" i="1"/>
  <c r="C170" i="1"/>
  <c r="C156" i="1"/>
  <c r="C166" i="1"/>
  <c r="C152" i="1"/>
  <c r="C162" i="1"/>
  <c r="C148" i="1"/>
  <c r="C155" i="1"/>
  <c r="C169" i="1"/>
  <c r="C151" i="1"/>
  <c r="C165" i="1"/>
  <c r="C147" i="1"/>
  <c r="C161" i="1"/>
  <c r="C172" i="1"/>
  <c r="C158" i="1"/>
  <c r="C168" i="1"/>
  <c r="C154" i="1"/>
  <c r="C164" i="1"/>
  <c r="C150" i="1"/>
  <c r="N4" i="8"/>
  <c r="G11" i="8"/>
  <c r="G7" i="8"/>
  <c r="G3" i="8"/>
  <c r="J3" i="8"/>
  <c r="K4" i="8"/>
  <c r="L5" i="8"/>
  <c r="M5" i="8"/>
  <c r="H41" i="8"/>
  <c r="K205" i="8"/>
  <c r="O8" i="8"/>
  <c r="I73" i="8"/>
  <c r="O5" i="8"/>
  <c r="P5" i="8"/>
  <c r="Q5" i="8"/>
  <c r="R5" i="8"/>
  <c r="C304" i="1"/>
  <c r="C271" i="1"/>
  <c r="C257" i="1"/>
  <c r="C296" i="1"/>
  <c r="C263" i="1"/>
  <c r="C249" i="1"/>
  <c r="J67" i="8"/>
  <c r="F178" i="8"/>
  <c r="C43" i="8"/>
  <c r="G43" i="8"/>
  <c r="C34" i="8"/>
  <c r="J9" i="8"/>
  <c r="I69" i="8"/>
  <c r="B69" i="8"/>
  <c r="I71" i="8"/>
  <c r="E33" i="8"/>
  <c r="G34" i="8"/>
  <c r="I206" i="8"/>
  <c r="J206" i="8"/>
  <c r="B72" i="8"/>
  <c r="I70" i="8"/>
  <c r="J69" i="8"/>
  <c r="F180" i="8"/>
  <c r="C68" i="8"/>
  <c r="F153" i="8"/>
  <c r="C301" i="1"/>
  <c r="C268" i="1"/>
  <c r="C254" i="1"/>
  <c r="C297" i="1"/>
  <c r="C264" i="1"/>
  <c r="C250" i="1"/>
  <c r="C293" i="1"/>
  <c r="C260" i="1"/>
  <c r="C246" i="1"/>
  <c r="C300" i="1"/>
  <c r="C267" i="1"/>
  <c r="C253" i="1"/>
  <c r="S306" i="1"/>
  <c r="S310" i="1"/>
  <c r="T292" i="1"/>
  <c r="F43" i="8"/>
  <c r="F47" i="8"/>
  <c r="D43" i="8"/>
  <c r="B44" i="8"/>
  <c r="B43" i="8"/>
  <c r="D34" i="8"/>
  <c r="E43" i="8"/>
  <c r="G44" i="8"/>
  <c r="C8" i="8"/>
  <c r="J70" i="8"/>
  <c r="F181" i="8"/>
  <c r="F26" i="1"/>
  <c r="E26" i="1"/>
  <c r="F34" i="8"/>
  <c r="G33" i="8"/>
  <c r="J205" i="8"/>
  <c r="B68" i="8"/>
  <c r="I67" i="8"/>
  <c r="J73" i="8"/>
  <c r="F184" i="8"/>
  <c r="C69" i="8"/>
  <c r="F154" i="8"/>
  <c r="K8" i="8"/>
  <c r="R8" i="8"/>
  <c r="E166" i="3"/>
  <c r="D20" i="12"/>
  <c r="C303" i="1"/>
  <c r="C270" i="1"/>
  <c r="C256" i="1"/>
  <c r="C299" i="1"/>
  <c r="C266" i="1"/>
  <c r="C252" i="1"/>
  <c r="C295" i="1"/>
  <c r="C262" i="1"/>
  <c r="C248" i="1"/>
  <c r="C33" i="8"/>
  <c r="E44" i="8"/>
  <c r="B34" i="8"/>
  <c r="C44" i="8"/>
  <c r="I8" i="8"/>
  <c r="J72" i="8"/>
  <c r="F183" i="8"/>
  <c r="B67" i="8"/>
  <c r="E34" i="8"/>
  <c r="C71" i="8"/>
  <c r="F156" i="8"/>
  <c r="B70" i="8"/>
  <c r="C70" i="8"/>
  <c r="F155" i="8"/>
  <c r="C67" i="8"/>
  <c r="F152" i="8"/>
  <c r="C302" i="1"/>
  <c r="C269" i="1"/>
  <c r="C255" i="1"/>
  <c r="C298" i="1"/>
  <c r="C265" i="1"/>
  <c r="C294" i="1"/>
  <c r="C261" i="1"/>
  <c r="C247" i="1"/>
  <c r="GB177" i="1"/>
  <c r="GN177" i="1"/>
  <c r="GZ177" i="1"/>
  <c r="HT177" i="1"/>
  <c r="FX177" i="1"/>
  <c r="GJ177" i="1"/>
  <c r="GV177" i="1"/>
  <c r="HH177" i="1"/>
  <c r="HL177" i="1"/>
  <c r="FT177" i="1"/>
  <c r="GF177" i="1"/>
  <c r="GR177" i="1"/>
  <c r="HD177" i="1"/>
  <c r="HP177" i="1"/>
  <c r="HX177" i="1"/>
  <c r="FQ177" i="1"/>
  <c r="GP177" i="1"/>
  <c r="FZ177" i="1"/>
  <c r="HY177" i="1"/>
  <c r="HI177" i="1"/>
  <c r="GS177" i="1"/>
  <c r="FU177" i="1"/>
  <c r="IA177" i="1"/>
  <c r="HK177" i="1"/>
  <c r="GU177" i="1"/>
  <c r="GE177" i="1"/>
  <c r="HN177" i="1"/>
  <c r="GX177" i="1"/>
  <c r="GO177" i="1"/>
  <c r="GL177" i="1"/>
  <c r="FV177" i="1"/>
  <c r="HU177" i="1"/>
  <c r="HE177" i="1"/>
  <c r="HW177" i="1"/>
  <c r="HG177" i="1"/>
  <c r="GQ177" i="1"/>
  <c r="GA177" i="1"/>
  <c r="HZ177" i="1"/>
  <c r="HJ177" i="1"/>
  <c r="GT177" i="1"/>
  <c r="GG177" i="1"/>
  <c r="GH177" i="1"/>
  <c r="FR177" i="1"/>
  <c r="HQ177" i="1"/>
  <c r="HA177" i="1"/>
  <c r="GK177" i="1"/>
  <c r="HS177" i="1"/>
  <c r="HC177" i="1"/>
  <c r="GM177" i="1"/>
  <c r="FW177" i="1"/>
  <c r="HV177" i="1"/>
  <c r="HF177" i="1"/>
  <c r="FY177" i="1"/>
  <c r="GD177" i="1"/>
  <c r="HM177" i="1"/>
  <c r="GW177" i="1"/>
  <c r="GC177" i="1"/>
  <c r="HO177" i="1"/>
  <c r="GY177" i="1"/>
  <c r="GI177" i="1"/>
  <c r="FS177" i="1"/>
  <c r="HR177" i="1"/>
  <c r="HB177" i="1"/>
  <c r="M6" i="8"/>
  <c r="S9" i="8"/>
  <c r="F99" i="1"/>
  <c r="D188" i="1"/>
  <c r="D205" i="1"/>
  <c r="F95" i="1"/>
  <c r="F91" i="1"/>
  <c r="D180" i="1"/>
  <c r="D197" i="1"/>
  <c r="E98" i="1"/>
  <c r="E94" i="1"/>
  <c r="E90" i="1"/>
  <c r="M13" i="8"/>
  <c r="P7" i="8"/>
  <c r="S13" i="8"/>
  <c r="F98" i="1"/>
  <c r="F94" i="1"/>
  <c r="F90" i="1"/>
  <c r="E97" i="1"/>
  <c r="E93" i="1"/>
  <c r="F89" i="1"/>
  <c r="F97" i="1"/>
  <c r="F93" i="1"/>
  <c r="E96" i="1"/>
  <c r="E92" i="1"/>
  <c r="F96" i="1"/>
  <c r="F92" i="1"/>
  <c r="E99" i="1"/>
  <c r="E95" i="1"/>
  <c r="E91" i="1"/>
  <c r="C114" i="1"/>
  <c r="C130" i="1"/>
  <c r="C144" i="1"/>
  <c r="C110" i="1"/>
  <c r="C126" i="1"/>
  <c r="C140" i="1"/>
  <c r="C106" i="1"/>
  <c r="C122" i="1"/>
  <c r="C136" i="1"/>
  <c r="C113" i="1"/>
  <c r="C129" i="1"/>
  <c r="C143" i="1"/>
  <c r="C109" i="1"/>
  <c r="C125" i="1"/>
  <c r="C139" i="1"/>
  <c r="C105" i="1"/>
  <c r="C121" i="1"/>
  <c r="C135" i="1"/>
  <c r="B8" i="8"/>
  <c r="C10" i="8"/>
  <c r="L4" i="8"/>
  <c r="N8" i="8"/>
  <c r="O10" i="8"/>
  <c r="C112" i="1"/>
  <c r="C128" i="1"/>
  <c r="C142" i="1"/>
  <c r="C108" i="1"/>
  <c r="C124" i="1"/>
  <c r="C138" i="1"/>
  <c r="C104" i="1"/>
  <c r="C134" i="1"/>
  <c r="C120" i="1"/>
  <c r="Q4" i="8"/>
  <c r="C111" i="1"/>
  <c r="C127" i="1"/>
  <c r="C141" i="1"/>
  <c r="C107" i="1"/>
  <c r="C123" i="1"/>
  <c r="C137" i="1"/>
  <c r="C103" i="1"/>
  <c r="C119" i="1"/>
  <c r="C133" i="1"/>
  <c r="G99" i="1"/>
  <c r="G95" i="1"/>
  <c r="G91" i="1"/>
  <c r="G98" i="1"/>
  <c r="G48" i="10"/>
  <c r="H48" i="10"/>
  <c r="I48" i="10"/>
  <c r="G94" i="1"/>
  <c r="G90" i="1"/>
  <c r="G40" i="10"/>
  <c r="H40" i="10"/>
  <c r="I40" i="10"/>
  <c r="M11" i="8"/>
  <c r="G97" i="1"/>
  <c r="G93" i="1"/>
  <c r="G89" i="1"/>
  <c r="G96" i="1"/>
  <c r="G92" i="1"/>
  <c r="G88" i="1"/>
  <c r="F8" i="8"/>
  <c r="H10" i="8"/>
  <c r="K10" i="8"/>
  <c r="R10" i="8"/>
  <c r="H36" i="8"/>
  <c r="Q8" i="8"/>
  <c r="L8" i="8"/>
  <c r="H8" i="8"/>
  <c r="E8" i="8"/>
  <c r="N10" i="8"/>
  <c r="E10" i="8"/>
  <c r="G10" i="8"/>
  <c r="Q10" i="8"/>
  <c r="L10" i="8"/>
  <c r="I10" i="8"/>
  <c r="B10" i="8"/>
  <c r="G12" i="8"/>
  <c r="D11" i="8"/>
  <c r="D6" i="8"/>
  <c r="J11" i="8"/>
  <c r="M7" i="8"/>
  <c r="M3" i="8"/>
  <c r="P3" i="8"/>
  <c r="S6" i="8"/>
  <c r="D12" i="8"/>
  <c r="D7" i="8"/>
  <c r="D3" i="8"/>
  <c r="G6" i="8"/>
  <c r="G13" i="8"/>
  <c r="G9" i="8"/>
  <c r="J6" i="8"/>
  <c r="J12" i="8"/>
  <c r="J7" i="8"/>
  <c r="M9" i="8"/>
  <c r="S12" i="8"/>
  <c r="J94" i="8"/>
  <c r="M12" i="8"/>
  <c r="P11" i="8"/>
  <c r="P6" i="8"/>
  <c r="S11" i="8"/>
  <c r="S7" i="8"/>
  <c r="H40" i="8"/>
  <c r="H30" i="8"/>
  <c r="F205" i="8"/>
  <c r="H31" i="8"/>
  <c r="F206" i="8"/>
  <c r="C26" i="8"/>
  <c r="B26" i="8"/>
  <c r="H32" i="8"/>
  <c r="F207" i="8"/>
  <c r="H46" i="8"/>
  <c r="D13" i="8"/>
  <c r="S3" i="8"/>
  <c r="D9" i="8"/>
  <c r="H35" i="8"/>
  <c r="F37" i="8"/>
  <c r="E184" i="3"/>
  <c r="D67" i="7"/>
  <c r="E248" i="3"/>
  <c r="G158" i="3"/>
  <c r="E265" i="3"/>
  <c r="E175" i="3"/>
  <c r="D38" i="7"/>
  <c r="F2" i="11"/>
  <c r="H42" i="8"/>
  <c r="H45" i="8"/>
  <c r="E2" i="7"/>
  <c r="E225" i="8"/>
  <c r="G166" i="3"/>
  <c r="F29" i="7"/>
  <c r="G265" i="3"/>
  <c r="G175" i="3"/>
  <c r="F38" i="7"/>
  <c r="F24" i="7"/>
  <c r="F3" i="7"/>
  <c r="D29" i="7"/>
  <c r="G5" i="8"/>
  <c r="GT194" i="1"/>
  <c r="HJ194" i="1"/>
  <c r="HN194" i="1"/>
  <c r="HZ194" i="1"/>
  <c r="GD194" i="1"/>
  <c r="IA194" i="1"/>
  <c r="HR194" i="1"/>
  <c r="GK194" i="1"/>
  <c r="GJ194" i="1"/>
  <c r="GG194" i="1"/>
  <c r="D5" i="8"/>
  <c r="FS194" i="1"/>
  <c r="HY194" i="1"/>
  <c r="FW194" i="1"/>
  <c r="GA194" i="1"/>
  <c r="GS194" i="1"/>
  <c r="HE194" i="1"/>
  <c r="GO194" i="1"/>
  <c r="FV194" i="1"/>
  <c r="FU194" i="1"/>
  <c r="HP194" i="1"/>
  <c r="HQ194" i="1"/>
  <c r="GN194" i="1"/>
  <c r="HU194" i="1"/>
  <c r="GR194" i="1"/>
  <c r="FQ194" i="1"/>
  <c r="FY194" i="1"/>
  <c r="HF194" i="1"/>
  <c r="GF194" i="1"/>
  <c r="HI194" i="1"/>
  <c r="HO194" i="1"/>
  <c r="GH194" i="1"/>
  <c r="GM194" i="1"/>
  <c r="GC194" i="1"/>
  <c r="HW194" i="1"/>
  <c r="GU194" i="1"/>
  <c r="GP194" i="1"/>
  <c r="HD194" i="1"/>
  <c r="GZ194" i="1"/>
  <c r="HL194" i="1"/>
  <c r="HV194" i="1"/>
  <c r="GV194" i="1"/>
  <c r="FT194" i="1"/>
  <c r="HA194" i="1"/>
  <c r="F275" i="3"/>
  <c r="F283" i="3"/>
  <c r="F223" i="3"/>
  <c r="E36" i="12"/>
  <c r="F229" i="3"/>
  <c r="F237" i="3"/>
  <c r="F224" i="3"/>
  <c r="F20" i="12"/>
  <c r="G156" i="3"/>
  <c r="G236" i="3"/>
  <c r="G238" i="3" s="1"/>
  <c r="G157" i="3"/>
  <c r="E240" i="3"/>
  <c r="E241" i="3" s="1"/>
  <c r="F189" i="3"/>
  <c r="E81" i="7"/>
  <c r="F184" i="3"/>
  <c r="E67" i="7"/>
  <c r="E68" i="7"/>
  <c r="E4" i="11"/>
  <c r="F174" i="3"/>
  <c r="E37" i="7" s="1"/>
  <c r="F263" i="3"/>
  <c r="F259" i="3"/>
  <c r="F264" i="3"/>
  <c r="F267" i="3"/>
  <c r="F258" i="3"/>
  <c r="F262" i="3"/>
  <c r="F271" i="3"/>
  <c r="F248" i="3"/>
  <c r="F269" i="3"/>
  <c r="F268" i="3"/>
  <c r="FW154" i="3"/>
  <c r="FX154" i="3"/>
  <c r="FX162" i="3" s="1"/>
  <c r="FW25" i="7" s="1"/>
  <c r="FY154" i="3"/>
  <c r="FZ154" i="3"/>
  <c r="FZ226" i="3" s="1"/>
  <c r="GA154" i="3"/>
  <c r="GA162" i="3" s="1"/>
  <c r="FZ25" i="7" s="1"/>
  <c r="GB154" i="3"/>
  <c r="GB226" i="3" s="1"/>
  <c r="GC154" i="3"/>
  <c r="GC226" i="3" s="1"/>
  <c r="GD154" i="3"/>
  <c r="GD162" i="3" s="1"/>
  <c r="GC25" i="7" s="1"/>
  <c r="GE154" i="3"/>
  <c r="GF154" i="3"/>
  <c r="GF226" i="3" s="1"/>
  <c r="GG154" i="3"/>
  <c r="GG162" i="3" s="1"/>
  <c r="GF25" i="7" s="1"/>
  <c r="GH154" i="3"/>
  <c r="GH226" i="3" s="1"/>
  <c r="EA154" i="3"/>
  <c r="EB154" i="3"/>
  <c r="EB162" i="3" s="1"/>
  <c r="EC154" i="3"/>
  <c r="EC226" i="3" s="1"/>
  <c r="ED154" i="3"/>
  <c r="ED226" i="3" s="1"/>
  <c r="EE154" i="3"/>
  <c r="EE226" i="3" s="1"/>
  <c r="EF154" i="3"/>
  <c r="EG154" i="3"/>
  <c r="EG226" i="3" s="1"/>
  <c r="EH154" i="3"/>
  <c r="EH162" i="3" s="1"/>
  <c r="EG25" i="7" s="1"/>
  <c r="EI154" i="3"/>
  <c r="EJ154" i="3"/>
  <c r="EJ226" i="3" s="1"/>
  <c r="EK154" i="3"/>
  <c r="EK226" i="3" s="1"/>
  <c r="EL154" i="3"/>
  <c r="EL226" i="3" s="1"/>
  <c r="DC154" i="3"/>
  <c r="DD154" i="3"/>
  <c r="DD226" i="3" s="1"/>
  <c r="DE154" i="3"/>
  <c r="DF154" i="3"/>
  <c r="DF162" i="3" s="1"/>
  <c r="DE25" i="7" s="1"/>
  <c r="DG154" i="3"/>
  <c r="DG226" i="3" s="1"/>
  <c r="DH154" i="3"/>
  <c r="DI154" i="3"/>
  <c r="DI226" i="3" s="1"/>
  <c r="DJ154" i="3"/>
  <c r="DJ162" i="3" s="1"/>
  <c r="DK154" i="3"/>
  <c r="DL154" i="3"/>
  <c r="DL162" i="3" s="1"/>
  <c r="DM154" i="3"/>
  <c r="DM226" i="3" s="1"/>
  <c r="DN154" i="3"/>
  <c r="DN162" i="3" s="1"/>
  <c r="CE154" i="3"/>
  <c r="CF154" i="3"/>
  <c r="CF226" i="3" s="1"/>
  <c r="CG154" i="3"/>
  <c r="CH154" i="3"/>
  <c r="CH226" i="3" s="1"/>
  <c r="CI154" i="3"/>
  <c r="CI162" i="3" s="1"/>
  <c r="CJ154" i="3"/>
  <c r="CJ226" i="3" s="1"/>
  <c r="CK154" i="3"/>
  <c r="CK226" i="3" s="1"/>
  <c r="CL154" i="3"/>
  <c r="CL162" i="3" s="1"/>
  <c r="CM154" i="3"/>
  <c r="CM226" i="3" s="1"/>
  <c r="CN154" i="3"/>
  <c r="CN226" i="3" s="1"/>
  <c r="CO154" i="3"/>
  <c r="CO162" i="3" s="1"/>
  <c r="CP154" i="3"/>
  <c r="FK154" i="3"/>
  <c r="FK162" i="3" s="1"/>
  <c r="FJ25" i="7" s="1"/>
  <c r="FL154" i="3"/>
  <c r="FL226" i="3" s="1"/>
  <c r="FM154" i="3"/>
  <c r="FN154" i="3"/>
  <c r="FN162" i="3" s="1"/>
  <c r="FM25" i="7" s="1"/>
  <c r="FO154" i="3"/>
  <c r="FO162" i="3" s="1"/>
  <c r="FN25" i="7" s="1"/>
  <c r="FP154" i="3"/>
  <c r="FP226" i="3" s="1"/>
  <c r="FQ154" i="3"/>
  <c r="FR154" i="3"/>
  <c r="FR162" i="3" s="1"/>
  <c r="FQ25" i="7" s="1"/>
  <c r="FQ31" i="7" s="1"/>
  <c r="FS154" i="3"/>
  <c r="FT154" i="3"/>
  <c r="FT226" i="3" s="1"/>
  <c r="FU154" i="3"/>
  <c r="FU226" i="3" s="1"/>
  <c r="FV154" i="3"/>
  <c r="AM25" i="7"/>
  <c r="AN25" i="7"/>
  <c r="CA154" i="3"/>
  <c r="CA162" i="3" s="1"/>
  <c r="CB154" i="3"/>
  <c r="CC154" i="3"/>
  <c r="CD154" i="3"/>
  <c r="CD162" i="3" s="1"/>
  <c r="GU154" i="3"/>
  <c r="GU162" i="3" s="1"/>
  <c r="GT25" i="7" s="1"/>
  <c r="GV154" i="3"/>
  <c r="GW154" i="3"/>
  <c r="GW226" i="3" s="1"/>
  <c r="GX154" i="3"/>
  <c r="GY154" i="3"/>
  <c r="GY226" i="3" s="1"/>
  <c r="GZ154" i="3"/>
  <c r="GZ226" i="3" s="1"/>
  <c r="HA154" i="3"/>
  <c r="HA162" i="3" s="1"/>
  <c r="HB154" i="3"/>
  <c r="HC154" i="3"/>
  <c r="HC162" i="3" s="1"/>
  <c r="HD154" i="3"/>
  <c r="HE154" i="3"/>
  <c r="HE162" i="3" s="1"/>
  <c r="HF154" i="3"/>
  <c r="HF226" i="3" s="1"/>
  <c r="EY154" i="3"/>
  <c r="EY226" i="3" s="1"/>
  <c r="EZ154" i="3"/>
  <c r="FA154" i="3"/>
  <c r="FA226" i="3" s="1"/>
  <c r="FB154" i="3"/>
  <c r="FC154" i="3"/>
  <c r="FC226" i="3" s="1"/>
  <c r="FD154" i="3"/>
  <c r="FD226" i="3" s="1"/>
  <c r="FE154" i="3"/>
  <c r="FE226" i="3" s="1"/>
  <c r="FF154" i="3"/>
  <c r="FG154" i="3"/>
  <c r="FG162" i="3" s="1"/>
  <c r="FF25" i="7" s="1"/>
  <c r="FH154" i="3"/>
  <c r="FH226" i="3" s="1"/>
  <c r="FI154" i="3"/>
  <c r="FI226" i="3" s="1"/>
  <c r="FJ154" i="3"/>
  <c r="FJ162" i="3" s="1"/>
  <c r="FI25" i="7" s="1"/>
  <c r="GI154" i="3"/>
  <c r="GI162" i="3" s="1"/>
  <c r="GH25" i="7" s="1"/>
  <c r="GJ154" i="3"/>
  <c r="GK154" i="3"/>
  <c r="GK226" i="3" s="1"/>
  <c r="GL154" i="3"/>
  <c r="GM154" i="3"/>
  <c r="GM162" i="3" s="1"/>
  <c r="GL25" i="7" s="1"/>
  <c r="GN154" i="3"/>
  <c r="GO154" i="3"/>
  <c r="GO226" i="3" s="1"/>
  <c r="GP154" i="3"/>
  <c r="GQ154" i="3"/>
  <c r="GQ226" i="3" s="1"/>
  <c r="GR154" i="3"/>
  <c r="GS154" i="3"/>
  <c r="GS226" i="3" s="1"/>
  <c r="GT154" i="3"/>
  <c r="GT226" i="3" s="1"/>
  <c r="EM154" i="3"/>
  <c r="EN154" i="3"/>
  <c r="EN226" i="3" s="1"/>
  <c r="EO154" i="3"/>
  <c r="EO226" i="3" s="1"/>
  <c r="EP154" i="3"/>
  <c r="EQ154" i="3"/>
  <c r="EQ226" i="3" s="1"/>
  <c r="ER154" i="3"/>
  <c r="ER162" i="3" s="1"/>
  <c r="ES154" i="3"/>
  <c r="ET154" i="3"/>
  <c r="EU154" i="3"/>
  <c r="EU226" i="3" s="1"/>
  <c r="EV154" i="3"/>
  <c r="EW154" i="3"/>
  <c r="EW226" i="3" s="1"/>
  <c r="EX154" i="3"/>
  <c r="DO154" i="3"/>
  <c r="DO162" i="3" s="1"/>
  <c r="DP154" i="3"/>
  <c r="DP226" i="3" s="1"/>
  <c r="DQ154" i="3"/>
  <c r="DQ226" i="3" s="1"/>
  <c r="DR154" i="3"/>
  <c r="DS154" i="3"/>
  <c r="DS226" i="3" s="1"/>
  <c r="DT154" i="3"/>
  <c r="DU154" i="3"/>
  <c r="DV154" i="3"/>
  <c r="DV226" i="3" s="1"/>
  <c r="DW154" i="3"/>
  <c r="DW226" i="3" s="1"/>
  <c r="DX154" i="3"/>
  <c r="DX226" i="3" s="1"/>
  <c r="DY154" i="3"/>
  <c r="DY162" i="3" s="1"/>
  <c r="DZ154" i="3"/>
  <c r="DZ226" i="3" s="1"/>
  <c r="CQ154" i="3"/>
  <c r="CQ226" i="3" s="1"/>
  <c r="CR154" i="3"/>
  <c r="CR162" i="3" s="1"/>
  <c r="CS154" i="3"/>
  <c r="CS226" i="3" s="1"/>
  <c r="CT154" i="3"/>
  <c r="CT226" i="3" s="1"/>
  <c r="CU154" i="3"/>
  <c r="CU162" i="3" s="1"/>
  <c r="CT25" i="7" s="1"/>
  <c r="CV154" i="3"/>
  <c r="CV162" i="3" s="1"/>
  <c r="CW154" i="3"/>
  <c r="CX154" i="3"/>
  <c r="CX162" i="3" s="1"/>
  <c r="CY154" i="3"/>
  <c r="CY162" i="3" s="1"/>
  <c r="CZ154" i="3"/>
  <c r="DA154" i="3"/>
  <c r="DA162" i="3" s="1"/>
  <c r="DB154" i="3"/>
  <c r="G260" i="3"/>
  <c r="E199" i="3"/>
  <c r="E203" i="3"/>
  <c r="E204" i="3"/>
  <c r="E202" i="3"/>
  <c r="D63" i="7"/>
  <c r="F197" i="3"/>
  <c r="F235" i="3"/>
  <c r="E182" i="3"/>
  <c r="D65" i="7"/>
  <c r="F198" i="3"/>
  <c r="F200" i="3"/>
  <c r="G284" i="3"/>
  <c r="S4" i="8"/>
  <c r="T327" i="1"/>
  <c r="S326" i="1"/>
  <c r="S325" i="1"/>
  <c r="J4" i="8"/>
  <c r="J5" i="8"/>
  <c r="P8" i="8"/>
  <c r="E72" i="8"/>
  <c r="E206" i="8"/>
  <c r="P4" i="8"/>
  <c r="C37" i="8"/>
  <c r="L68" i="8"/>
  <c r="G4" i="8"/>
  <c r="R14" i="8"/>
  <c r="L71" i="8"/>
  <c r="D37" i="8"/>
  <c r="B73" i="8"/>
  <c r="E69" i="8"/>
  <c r="S8" i="8"/>
  <c r="C206" i="8"/>
  <c r="F14" i="8"/>
  <c r="B37" i="8"/>
  <c r="C47" i="8"/>
  <c r="D47" i="8"/>
  <c r="D4" i="8"/>
  <c r="E68" i="8"/>
  <c r="O14" i="8"/>
  <c r="E47" i="8"/>
  <c r="Q93" i="1"/>
  <c r="I14" i="8"/>
  <c r="L67" i="8"/>
  <c r="S5" i="8"/>
  <c r="M8" i="8"/>
  <c r="H37" i="8"/>
  <c r="I37" i="8"/>
  <c r="E205" i="8"/>
  <c r="S10" i="8"/>
  <c r="E67" i="8"/>
  <c r="L70" i="8"/>
  <c r="J74" i="8"/>
  <c r="K68" i="8"/>
  <c r="G179" i="8"/>
  <c r="J10" i="8"/>
  <c r="M10" i="8"/>
  <c r="C14" i="8"/>
  <c r="H34" i="8"/>
  <c r="F209" i="8"/>
  <c r="H44" i="8"/>
  <c r="F158" i="8"/>
  <c r="E37" i="8"/>
  <c r="K14" i="8"/>
  <c r="D8" i="8"/>
  <c r="J8" i="8"/>
  <c r="H33" i="8"/>
  <c r="F208" i="8"/>
  <c r="P10" i="8"/>
  <c r="E70" i="8"/>
  <c r="M4" i="8"/>
  <c r="F41" i="10"/>
  <c r="F185" i="8"/>
  <c r="L69" i="8"/>
  <c r="G47" i="8"/>
  <c r="F45" i="10"/>
  <c r="D184" i="1"/>
  <c r="D201" i="1"/>
  <c r="AU211" i="1"/>
  <c r="AI211" i="1"/>
  <c r="S211" i="1"/>
  <c r="G211" i="1"/>
  <c r="AM211" i="1"/>
  <c r="AA211" i="1"/>
  <c r="O211" i="1"/>
  <c r="AQ211" i="1"/>
  <c r="AE211" i="1"/>
  <c r="W211" i="1"/>
  <c r="K211" i="1"/>
  <c r="L211" i="1"/>
  <c r="AB211" i="1"/>
  <c r="AR211" i="1"/>
  <c r="M211" i="1"/>
  <c r="M246" i="1"/>
  <c r="AC211" i="1"/>
  <c r="AS211" i="1"/>
  <c r="R211" i="1"/>
  <c r="AH211" i="1"/>
  <c r="P211" i="1"/>
  <c r="AF211" i="1"/>
  <c r="AV211" i="1"/>
  <c r="Q211" i="1"/>
  <c r="AG211" i="1"/>
  <c r="AW211" i="1"/>
  <c r="F211" i="1"/>
  <c r="V211" i="1"/>
  <c r="AL211" i="1"/>
  <c r="T211" i="1"/>
  <c r="AJ211" i="1"/>
  <c r="E211" i="1"/>
  <c r="E246" i="1"/>
  <c r="U211" i="1"/>
  <c r="AK211" i="1"/>
  <c r="J211" i="1"/>
  <c r="Z211" i="1"/>
  <c r="AP211" i="1"/>
  <c r="H211" i="1"/>
  <c r="H246" i="1"/>
  <c r="X211" i="1"/>
  <c r="AN211" i="1"/>
  <c r="I211" i="1"/>
  <c r="I246" i="1"/>
  <c r="Y211" i="1"/>
  <c r="AO211" i="1"/>
  <c r="N211" i="1"/>
  <c r="AD211" i="1"/>
  <c r="AT211" i="1"/>
  <c r="G219" i="1"/>
  <c r="K219" i="1"/>
  <c r="O219" i="1"/>
  <c r="S219" i="1"/>
  <c r="W219" i="1"/>
  <c r="N219" i="1"/>
  <c r="R219" i="1"/>
  <c r="V219" i="1"/>
  <c r="AA219" i="1"/>
  <c r="F219" i="1"/>
  <c r="J219" i="1"/>
  <c r="AH219" i="1"/>
  <c r="AD219" i="1"/>
  <c r="AE219" i="1"/>
  <c r="EM219" i="1"/>
  <c r="EO219" i="1"/>
  <c r="EQ219" i="1"/>
  <c r="ES219" i="1"/>
  <c r="Z219" i="1"/>
  <c r="E219" i="1"/>
  <c r="E254" i="1"/>
  <c r="I219" i="1"/>
  <c r="M219" i="1"/>
  <c r="Q219" i="1"/>
  <c r="U219" i="1"/>
  <c r="Y219" i="1"/>
  <c r="AC219" i="1"/>
  <c r="AG219" i="1"/>
  <c r="AK219" i="1"/>
  <c r="AI219" i="1"/>
  <c r="H219" i="1"/>
  <c r="H254" i="1"/>
  <c r="L219" i="1"/>
  <c r="L254" i="1"/>
  <c r="P219" i="1"/>
  <c r="P254" i="1"/>
  <c r="T219" i="1"/>
  <c r="X219" i="1"/>
  <c r="AB219" i="1"/>
  <c r="AF219" i="1"/>
  <c r="AJ219" i="1"/>
  <c r="EL219" i="1"/>
  <c r="EN219" i="1"/>
  <c r="EP219" i="1"/>
  <c r="ER219" i="1"/>
  <c r="D296" i="1"/>
  <c r="FH296" i="1"/>
  <c r="G37" i="8"/>
  <c r="L72" i="8"/>
  <c r="F42" i="10"/>
  <c r="D181" i="1"/>
  <c r="D198" i="1"/>
  <c r="F39" i="10"/>
  <c r="D178" i="1"/>
  <c r="D195" i="1"/>
  <c r="FZ188" i="1"/>
  <c r="GL188" i="1"/>
  <c r="FV188" i="1"/>
  <c r="GH188" i="1"/>
  <c r="FR188" i="1"/>
  <c r="GD188" i="1"/>
  <c r="GP188" i="1"/>
  <c r="HZ188" i="1"/>
  <c r="HM188" i="1"/>
  <c r="GW188" i="1"/>
  <c r="GG188" i="1"/>
  <c r="FQ188" i="1"/>
  <c r="HJ188" i="1"/>
  <c r="HX188" i="1"/>
  <c r="HH188" i="1"/>
  <c r="GR188" i="1"/>
  <c r="GB188" i="1"/>
  <c r="IA188" i="1"/>
  <c r="HK188" i="1"/>
  <c r="GU188" i="1"/>
  <c r="GE188" i="1"/>
  <c r="HN188" i="1"/>
  <c r="HY188" i="1"/>
  <c r="HI188" i="1"/>
  <c r="GS188" i="1"/>
  <c r="GC188" i="1"/>
  <c r="GX188" i="1"/>
  <c r="HT188" i="1"/>
  <c r="HD188" i="1"/>
  <c r="GN188" i="1"/>
  <c r="FX188" i="1"/>
  <c r="HW188" i="1"/>
  <c r="HG188" i="1"/>
  <c r="GQ188" i="1"/>
  <c r="GA188" i="1"/>
  <c r="HV188" i="1"/>
  <c r="HB188" i="1"/>
  <c r="HU188" i="1"/>
  <c r="HE188" i="1"/>
  <c r="GO188" i="1"/>
  <c r="FY188" i="1"/>
  <c r="GT188" i="1"/>
  <c r="HP188" i="1"/>
  <c r="GZ188" i="1"/>
  <c r="GJ188" i="1"/>
  <c r="FT188" i="1"/>
  <c r="HS188" i="1"/>
  <c r="HC188" i="1"/>
  <c r="GM188" i="1"/>
  <c r="FW188" i="1"/>
  <c r="HF188" i="1"/>
  <c r="HQ188" i="1"/>
  <c r="HA188" i="1"/>
  <c r="GK188" i="1"/>
  <c r="FU188" i="1"/>
  <c r="HR188" i="1"/>
  <c r="HL188" i="1"/>
  <c r="GV188" i="1"/>
  <c r="GF188" i="1"/>
  <c r="HO188" i="1"/>
  <c r="GY188" i="1"/>
  <c r="GI188" i="1"/>
  <c r="FS188" i="1"/>
  <c r="AG212" i="1"/>
  <c r="AC212" i="1"/>
  <c r="Y212" i="1"/>
  <c r="U212" i="1"/>
  <c r="Q212" i="1"/>
  <c r="M212" i="1"/>
  <c r="I212" i="1"/>
  <c r="E212" i="1"/>
  <c r="E247" i="1"/>
  <c r="AK212" i="1"/>
  <c r="J212" i="1"/>
  <c r="J247" i="1"/>
  <c r="Z212" i="1"/>
  <c r="K212" i="1"/>
  <c r="K247" i="1"/>
  <c r="AA212" i="1"/>
  <c r="T212" i="1"/>
  <c r="AJ212" i="1"/>
  <c r="N212" i="1"/>
  <c r="AD212" i="1"/>
  <c r="O212" i="1"/>
  <c r="AE212" i="1"/>
  <c r="EM212" i="1"/>
  <c r="EO212" i="1"/>
  <c r="EQ212" i="1"/>
  <c r="ES212" i="1"/>
  <c r="H212" i="1"/>
  <c r="X212" i="1"/>
  <c r="R212" i="1"/>
  <c r="AH212" i="1"/>
  <c r="S212" i="1"/>
  <c r="AI212" i="1"/>
  <c r="L212" i="1"/>
  <c r="AB212" i="1"/>
  <c r="F212" i="1"/>
  <c r="F247" i="1"/>
  <c r="V212" i="1"/>
  <c r="G212" i="1"/>
  <c r="G247" i="1"/>
  <c r="W212" i="1"/>
  <c r="P212" i="1"/>
  <c r="AF212" i="1"/>
  <c r="EL212" i="1"/>
  <c r="EN212" i="1"/>
  <c r="EP212" i="1"/>
  <c r="ER212" i="1"/>
  <c r="EL220" i="1"/>
  <c r="EN220" i="1"/>
  <c r="EP220" i="1"/>
  <c r="ER220" i="1"/>
  <c r="P220" i="1"/>
  <c r="G220" i="1"/>
  <c r="K220" i="1"/>
  <c r="O220" i="1"/>
  <c r="S220" i="1"/>
  <c r="W220" i="1"/>
  <c r="J220" i="1"/>
  <c r="V220" i="1"/>
  <c r="R220" i="1"/>
  <c r="T220" i="1"/>
  <c r="F220" i="1"/>
  <c r="N220" i="1"/>
  <c r="Z220" i="1"/>
  <c r="EM220" i="1"/>
  <c r="EO220" i="1"/>
  <c r="EQ220" i="1"/>
  <c r="ES220" i="1"/>
  <c r="H220" i="1"/>
  <c r="E220" i="1"/>
  <c r="E255" i="1"/>
  <c r="I220" i="1"/>
  <c r="M220" i="1"/>
  <c r="Q220" i="1"/>
  <c r="U220" i="1"/>
  <c r="Y220" i="1"/>
  <c r="L220" i="1"/>
  <c r="X220" i="1"/>
  <c r="D299" i="1"/>
  <c r="FB299" i="1"/>
  <c r="D293" i="1"/>
  <c r="FJ293" i="1"/>
  <c r="D301" i="1"/>
  <c r="L222" i="1"/>
  <c r="J222" i="1"/>
  <c r="EL222" i="1"/>
  <c r="EN222" i="1"/>
  <c r="EP222" i="1"/>
  <c r="ER222" i="1"/>
  <c r="F222" i="1"/>
  <c r="N222" i="1"/>
  <c r="EM222" i="1"/>
  <c r="EO222" i="1"/>
  <c r="EQ222" i="1"/>
  <c r="ES222" i="1"/>
  <c r="E222" i="1"/>
  <c r="E257" i="1"/>
  <c r="I222" i="1"/>
  <c r="M222" i="1"/>
  <c r="H222" i="1"/>
  <c r="G222" i="1"/>
  <c r="K222" i="1"/>
  <c r="O222" i="1"/>
  <c r="O257" i="1"/>
  <c r="F47" i="10"/>
  <c r="D186" i="1"/>
  <c r="D203" i="1"/>
  <c r="F48" i="10"/>
  <c r="D187" i="1"/>
  <c r="D204" i="1"/>
  <c r="D298" i="1"/>
  <c r="EU298" i="1"/>
  <c r="R217" i="1"/>
  <c r="AI217" i="1"/>
  <c r="AP217" i="1"/>
  <c r="H217" i="1"/>
  <c r="L217" i="1"/>
  <c r="P217" i="1"/>
  <c r="T217" i="1"/>
  <c r="X217" i="1"/>
  <c r="AB217" i="1"/>
  <c r="AF217" i="1"/>
  <c r="AJ217" i="1"/>
  <c r="AN217" i="1"/>
  <c r="AR217" i="1"/>
  <c r="AV217" i="1"/>
  <c r="EL217" i="1"/>
  <c r="EN217" i="1"/>
  <c r="EP217" i="1"/>
  <c r="ER217" i="1"/>
  <c r="AD217" i="1"/>
  <c r="V217" i="1"/>
  <c r="G217" i="1"/>
  <c r="K217" i="1"/>
  <c r="O217" i="1"/>
  <c r="S217" i="1"/>
  <c r="W217" i="1"/>
  <c r="AM217" i="1"/>
  <c r="AT217" i="1"/>
  <c r="AL217" i="1"/>
  <c r="AA217" i="1"/>
  <c r="AQ217" i="1"/>
  <c r="AH217" i="1"/>
  <c r="J217" i="1"/>
  <c r="AE217" i="1"/>
  <c r="AU217" i="1"/>
  <c r="EM217" i="1"/>
  <c r="EO217" i="1"/>
  <c r="EQ217" i="1"/>
  <c r="ES217" i="1"/>
  <c r="Z217" i="1"/>
  <c r="N217" i="1"/>
  <c r="E217" i="1"/>
  <c r="E252" i="1"/>
  <c r="I217" i="1"/>
  <c r="I252" i="1"/>
  <c r="M217" i="1"/>
  <c r="M252" i="1"/>
  <c r="Q217" i="1"/>
  <c r="U217" i="1"/>
  <c r="Y217" i="1"/>
  <c r="AC217" i="1"/>
  <c r="AG217" i="1"/>
  <c r="AK217" i="1"/>
  <c r="AO217" i="1"/>
  <c r="AS217" i="1"/>
  <c r="AW217" i="1"/>
  <c r="F217" i="1"/>
  <c r="F252" i="1"/>
  <c r="E71" i="8"/>
  <c r="C73" i="8"/>
  <c r="D67" i="8"/>
  <c r="G152" i="8"/>
  <c r="H43" i="8"/>
  <c r="I74" i="8"/>
  <c r="F46" i="10"/>
  <c r="D185" i="1"/>
  <c r="D202" i="1"/>
  <c r="F40" i="10"/>
  <c r="D179" i="1"/>
  <c r="D196" i="1"/>
  <c r="FR180" i="1"/>
  <c r="GH180" i="1"/>
  <c r="FV180" i="1"/>
  <c r="GD180" i="1"/>
  <c r="GP180" i="1"/>
  <c r="FZ180" i="1"/>
  <c r="GL180" i="1"/>
  <c r="HR180" i="1"/>
  <c r="GT180" i="1"/>
  <c r="HM180" i="1"/>
  <c r="GW180" i="1"/>
  <c r="GG180" i="1"/>
  <c r="FQ180" i="1"/>
  <c r="HF180" i="1"/>
  <c r="HX180" i="1"/>
  <c r="HH180" i="1"/>
  <c r="GR180" i="1"/>
  <c r="GB180" i="1"/>
  <c r="IA180" i="1"/>
  <c r="HK180" i="1"/>
  <c r="GU180" i="1"/>
  <c r="GE180" i="1"/>
  <c r="GX180" i="1"/>
  <c r="HV180" i="1"/>
  <c r="HY180" i="1"/>
  <c r="HI180" i="1"/>
  <c r="GS180" i="1"/>
  <c r="GC180" i="1"/>
  <c r="HT180" i="1"/>
  <c r="HD180" i="1"/>
  <c r="GN180" i="1"/>
  <c r="FX180" i="1"/>
  <c r="HW180" i="1"/>
  <c r="HG180" i="1"/>
  <c r="GQ180" i="1"/>
  <c r="GA180" i="1"/>
  <c r="HJ180" i="1"/>
  <c r="HU180" i="1"/>
  <c r="HE180" i="1"/>
  <c r="GO180" i="1"/>
  <c r="FY180" i="1"/>
  <c r="HZ180" i="1"/>
  <c r="HP180" i="1"/>
  <c r="GZ180" i="1"/>
  <c r="GJ180" i="1"/>
  <c r="FT180" i="1"/>
  <c r="HS180" i="1"/>
  <c r="HC180" i="1"/>
  <c r="GM180" i="1"/>
  <c r="FW180" i="1"/>
  <c r="HB180" i="1"/>
  <c r="HQ180" i="1"/>
  <c r="HA180" i="1"/>
  <c r="GK180" i="1"/>
  <c r="FU180" i="1"/>
  <c r="HN180" i="1"/>
  <c r="HL180" i="1"/>
  <c r="GV180" i="1"/>
  <c r="GF180" i="1"/>
  <c r="HO180" i="1"/>
  <c r="GY180" i="1"/>
  <c r="GI180" i="1"/>
  <c r="FS180" i="1"/>
  <c r="F49" i="10"/>
  <c r="D294" i="1"/>
  <c r="EV294" i="1"/>
  <c r="D302" i="1"/>
  <c r="EZ302" i="1"/>
  <c r="EM213" i="1"/>
  <c r="EO213" i="1"/>
  <c r="EQ213" i="1"/>
  <c r="ES213" i="1"/>
  <c r="W213" i="1"/>
  <c r="S213" i="1"/>
  <c r="O213" i="1"/>
  <c r="K213" i="1"/>
  <c r="G213" i="1"/>
  <c r="M213" i="1"/>
  <c r="L213" i="1"/>
  <c r="L248" i="1"/>
  <c r="R213" i="1"/>
  <c r="U213" i="1"/>
  <c r="I213" i="1"/>
  <c r="P213" i="1"/>
  <c r="P248" i="1"/>
  <c r="EL213" i="1"/>
  <c r="EN213" i="1"/>
  <c r="EP213" i="1"/>
  <c r="ER213" i="1"/>
  <c r="F213" i="1"/>
  <c r="V213" i="1"/>
  <c r="Q213" i="1"/>
  <c r="T213" i="1"/>
  <c r="J213" i="1"/>
  <c r="Z213" i="1"/>
  <c r="E213" i="1"/>
  <c r="E248" i="1"/>
  <c r="Y213" i="1"/>
  <c r="H213" i="1"/>
  <c r="X213" i="1"/>
  <c r="N213" i="1"/>
  <c r="EM221" i="1"/>
  <c r="EO221" i="1"/>
  <c r="EQ221" i="1"/>
  <c r="ES221" i="1"/>
  <c r="E221" i="1"/>
  <c r="E256" i="1"/>
  <c r="I221" i="1"/>
  <c r="M221" i="1"/>
  <c r="N221" i="1"/>
  <c r="H221" i="1"/>
  <c r="L221" i="1"/>
  <c r="EL221" i="1"/>
  <c r="EN221" i="1"/>
  <c r="EP221" i="1"/>
  <c r="ER221" i="1"/>
  <c r="G221" i="1"/>
  <c r="K221" i="1"/>
  <c r="O221" i="1"/>
  <c r="O256" i="1"/>
  <c r="F221" i="1"/>
  <c r="J221" i="1"/>
  <c r="AJ218" i="1"/>
  <c r="T218" i="1"/>
  <c r="AI218" i="1"/>
  <c r="L218" i="1"/>
  <c r="AF218" i="1"/>
  <c r="G218" i="1"/>
  <c r="K218" i="1"/>
  <c r="O218" i="1"/>
  <c r="S218" i="1"/>
  <c r="W218" i="1"/>
  <c r="AM218" i="1"/>
  <c r="AB218" i="1"/>
  <c r="AV218" i="1"/>
  <c r="AA218" i="1"/>
  <c r="AQ218" i="1"/>
  <c r="J218" i="1"/>
  <c r="V218" i="1"/>
  <c r="AH218" i="1"/>
  <c r="AT218" i="1"/>
  <c r="AR218" i="1"/>
  <c r="EL218" i="1"/>
  <c r="EN218" i="1"/>
  <c r="EP218" i="1"/>
  <c r="ER218" i="1"/>
  <c r="R218" i="1"/>
  <c r="AD218" i="1"/>
  <c r="AP218" i="1"/>
  <c r="H218" i="1"/>
  <c r="X218" i="1"/>
  <c r="AN218" i="1"/>
  <c r="F218" i="1"/>
  <c r="N218" i="1"/>
  <c r="Z218" i="1"/>
  <c r="AL218" i="1"/>
  <c r="AE218" i="1"/>
  <c r="AU218" i="1"/>
  <c r="EM218" i="1"/>
  <c r="EO218" i="1"/>
  <c r="EQ218" i="1"/>
  <c r="ES218" i="1"/>
  <c r="E218" i="1"/>
  <c r="E253" i="1"/>
  <c r="I218" i="1"/>
  <c r="M218" i="1"/>
  <c r="M253" i="1"/>
  <c r="Q218" i="1"/>
  <c r="U218" i="1"/>
  <c r="Y218" i="1"/>
  <c r="AC218" i="1"/>
  <c r="AG218" i="1"/>
  <c r="AK218" i="1"/>
  <c r="AO218" i="1"/>
  <c r="AS218" i="1"/>
  <c r="AW218" i="1"/>
  <c r="P218" i="1"/>
  <c r="EM215" i="1"/>
  <c r="EO215" i="1"/>
  <c r="EQ215" i="1"/>
  <c r="ES215" i="1"/>
  <c r="E215" i="1"/>
  <c r="E250" i="1"/>
  <c r="I215" i="1"/>
  <c r="M215" i="1"/>
  <c r="N215" i="1"/>
  <c r="H215" i="1"/>
  <c r="L215" i="1"/>
  <c r="EL215" i="1"/>
  <c r="EN215" i="1"/>
  <c r="EP215" i="1"/>
  <c r="ER215" i="1"/>
  <c r="G215" i="1"/>
  <c r="K215" i="1"/>
  <c r="O215" i="1"/>
  <c r="F215" i="1"/>
  <c r="F250" i="1"/>
  <c r="J215" i="1"/>
  <c r="J250" i="1"/>
  <c r="D304" i="1"/>
  <c r="EU304" i="1"/>
  <c r="F2" i="7"/>
  <c r="B47" i="8"/>
  <c r="F43" i="10"/>
  <c r="D182" i="1"/>
  <c r="D199" i="1"/>
  <c r="F44" i="10"/>
  <c r="D183" i="1"/>
  <c r="D200" i="1"/>
  <c r="EM216" i="1"/>
  <c r="EO216" i="1"/>
  <c r="EQ216" i="1"/>
  <c r="ES216" i="1"/>
  <c r="EL216" i="1"/>
  <c r="EN216" i="1"/>
  <c r="EP216" i="1"/>
  <c r="ER216" i="1"/>
  <c r="D295" i="1"/>
  <c r="D303" i="1"/>
  <c r="GD303" i="1"/>
  <c r="T306" i="1"/>
  <c r="T310" i="1"/>
  <c r="U292" i="1"/>
  <c r="D300" i="1"/>
  <c r="FR300" i="1"/>
  <c r="D297" i="1"/>
  <c r="FY297" i="1"/>
  <c r="AW214" i="1"/>
  <c r="AK214" i="1"/>
  <c r="AF214" i="1"/>
  <c r="U214" i="1"/>
  <c r="Q214" i="1"/>
  <c r="M214" i="1"/>
  <c r="I214" i="1"/>
  <c r="E214" i="1"/>
  <c r="E249" i="1"/>
  <c r="AS214" i="1"/>
  <c r="AA214" i="1"/>
  <c r="AQ214" i="1"/>
  <c r="J214" i="1"/>
  <c r="AB214" i="1"/>
  <c r="AT214" i="1"/>
  <c r="O214" i="1"/>
  <c r="AN214" i="1"/>
  <c r="T214" i="1"/>
  <c r="AO214" i="1"/>
  <c r="Z214" i="1"/>
  <c r="AE214" i="1"/>
  <c r="AU214" i="1"/>
  <c r="EM214" i="1"/>
  <c r="EO214" i="1"/>
  <c r="EQ214" i="1"/>
  <c r="ES214" i="1"/>
  <c r="N214" i="1"/>
  <c r="AG214" i="1"/>
  <c r="S214" i="1"/>
  <c r="H214" i="1"/>
  <c r="Y214" i="1"/>
  <c r="AV214" i="1"/>
  <c r="AP214" i="1"/>
  <c r="AC214" i="1"/>
  <c r="AI214" i="1"/>
  <c r="R214" i="1"/>
  <c r="AL214" i="1"/>
  <c r="G214" i="1"/>
  <c r="X214" i="1"/>
  <c r="L214" i="1"/>
  <c r="AD214" i="1"/>
  <c r="W214" i="1"/>
  <c r="AM214" i="1"/>
  <c r="F214" i="1"/>
  <c r="F249" i="1"/>
  <c r="V214" i="1"/>
  <c r="AR214" i="1"/>
  <c r="K214" i="1"/>
  <c r="AH214" i="1"/>
  <c r="P214" i="1"/>
  <c r="P249" i="1"/>
  <c r="AJ214" i="1"/>
  <c r="EL214" i="1"/>
  <c r="EN214" i="1"/>
  <c r="EP214" i="1"/>
  <c r="ER214" i="1"/>
  <c r="L73" i="8"/>
  <c r="K92" i="1"/>
  <c r="O92" i="1"/>
  <c r="L92" i="1"/>
  <c r="P92" i="1"/>
  <c r="M92" i="1"/>
  <c r="N92" i="1"/>
  <c r="F151" i="1"/>
  <c r="L89" i="1"/>
  <c r="E120" i="1"/>
  <c r="P89" i="1"/>
  <c r="M89" i="1"/>
  <c r="K89" i="1"/>
  <c r="O89" i="1"/>
  <c r="N89" i="1"/>
  <c r="F148" i="1"/>
  <c r="L97" i="1"/>
  <c r="E128" i="1"/>
  <c r="P97" i="1"/>
  <c r="M97" i="1"/>
  <c r="N97" i="1"/>
  <c r="F156" i="1"/>
  <c r="K97" i="1"/>
  <c r="O97" i="1"/>
  <c r="M98" i="1"/>
  <c r="L98" i="1"/>
  <c r="E129" i="1"/>
  <c r="P98" i="1"/>
  <c r="N98" i="1"/>
  <c r="F157" i="1"/>
  <c r="K98" i="1"/>
  <c r="O98" i="1"/>
  <c r="G49" i="10"/>
  <c r="H49" i="10"/>
  <c r="I49" i="10"/>
  <c r="Q14" i="8"/>
  <c r="S14" i="8"/>
  <c r="G38" i="10"/>
  <c r="H38" i="10"/>
  <c r="I38" i="10"/>
  <c r="G46" i="10"/>
  <c r="H46" i="10"/>
  <c r="I46" i="10"/>
  <c r="G43" i="10"/>
  <c r="H43" i="10"/>
  <c r="I43" i="10"/>
  <c r="G44" i="10"/>
  <c r="H44" i="10"/>
  <c r="I44" i="10"/>
  <c r="G45" i="10"/>
  <c r="H45" i="10"/>
  <c r="I45" i="10"/>
  <c r="N99" i="1"/>
  <c r="F158" i="1"/>
  <c r="M99" i="1"/>
  <c r="K99" i="1"/>
  <c r="O99" i="1"/>
  <c r="P99" i="1"/>
  <c r="L99" i="1"/>
  <c r="K88" i="1"/>
  <c r="O88" i="1"/>
  <c r="L88" i="1"/>
  <c r="E119" i="1"/>
  <c r="P88" i="1"/>
  <c r="N88" i="1"/>
  <c r="F147" i="1"/>
  <c r="M88" i="1"/>
  <c r="K96" i="1"/>
  <c r="O96" i="1"/>
  <c r="L96" i="1"/>
  <c r="E127" i="1"/>
  <c r="P96" i="1"/>
  <c r="M96" i="1"/>
  <c r="N96" i="1"/>
  <c r="F155" i="1"/>
  <c r="L93" i="1"/>
  <c r="E124" i="1"/>
  <c r="P93" i="1"/>
  <c r="M93" i="1"/>
  <c r="K93" i="1"/>
  <c r="O93" i="1"/>
  <c r="N93" i="1"/>
  <c r="F152" i="1"/>
  <c r="M94" i="1"/>
  <c r="N94" i="1"/>
  <c r="F153" i="1"/>
  <c r="L94" i="1"/>
  <c r="E125" i="1"/>
  <c r="K94" i="1"/>
  <c r="O94" i="1"/>
  <c r="P94" i="1"/>
  <c r="G41" i="10"/>
  <c r="H41" i="10"/>
  <c r="I41" i="10"/>
  <c r="N95" i="1"/>
  <c r="F154" i="1"/>
  <c r="K95" i="1"/>
  <c r="O95" i="1"/>
  <c r="L95" i="1"/>
  <c r="E126" i="1"/>
  <c r="P95" i="1"/>
  <c r="M95" i="1"/>
  <c r="G42" i="10"/>
  <c r="H42" i="10"/>
  <c r="I42" i="10"/>
  <c r="G39" i="10"/>
  <c r="H39" i="10"/>
  <c r="I39" i="10"/>
  <c r="G47" i="10"/>
  <c r="H47" i="10"/>
  <c r="I47" i="10"/>
  <c r="M90" i="1"/>
  <c r="N90" i="1"/>
  <c r="F149" i="1"/>
  <c r="L90" i="1"/>
  <c r="K90" i="1"/>
  <c r="O90" i="1"/>
  <c r="P90" i="1"/>
  <c r="N91" i="1"/>
  <c r="F150" i="1"/>
  <c r="K91" i="1"/>
  <c r="O91" i="1"/>
  <c r="L91" i="1"/>
  <c r="E122" i="1"/>
  <c r="P91" i="1"/>
  <c r="M91" i="1"/>
  <c r="E14" i="8"/>
  <c r="G14" i="8"/>
  <c r="L14" i="8"/>
  <c r="G2" i="11"/>
  <c r="H14" i="8"/>
  <c r="G8" i="8"/>
  <c r="N14" i="8"/>
  <c r="F211" i="8"/>
  <c r="D10" i="8"/>
  <c r="B14" i="8"/>
  <c r="D206" i="8"/>
  <c r="K94" i="8"/>
  <c r="D205" i="8"/>
  <c r="C205" i="8"/>
  <c r="D26" i="8"/>
  <c r="F210" i="8"/>
  <c r="H158" i="3"/>
  <c r="H166" i="3"/>
  <c r="G29" i="7"/>
  <c r="H265" i="3"/>
  <c r="H175" i="3"/>
  <c r="G38" i="7"/>
  <c r="G12" i="7"/>
  <c r="H2" i="11"/>
  <c r="AM42" i="12"/>
  <c r="AN42" i="12"/>
  <c r="AG226" i="3"/>
  <c r="AF25" i="7"/>
  <c r="Y226" i="3"/>
  <c r="X25" i="7"/>
  <c r="BQ226" i="3"/>
  <c r="BP25" i="7"/>
  <c r="BL25" i="7"/>
  <c r="BI226" i="3"/>
  <c r="AK226" i="3"/>
  <c r="AJ25" i="7"/>
  <c r="BB25" i="7"/>
  <c r="AB226" i="3"/>
  <c r="V226" i="3"/>
  <c r="U25" i="7"/>
  <c r="AJ226" i="3"/>
  <c r="AI25" i="7"/>
  <c r="AX226" i="3"/>
  <c r="BW226" i="3"/>
  <c r="BA226" i="3"/>
  <c r="AZ25" i="7"/>
  <c r="Z226" i="3"/>
  <c r="Y25" i="7"/>
  <c r="J226" i="3"/>
  <c r="I25" i="7"/>
  <c r="F226" i="3"/>
  <c r="E25" i="7"/>
  <c r="T226" i="3"/>
  <c r="S25" i="7"/>
  <c r="L226" i="3"/>
  <c r="BN226" i="3"/>
  <c r="BM25" i="7"/>
  <c r="AT226" i="3"/>
  <c r="AS25" i="7"/>
  <c r="E226" i="3"/>
  <c r="AO226" i="3"/>
  <c r="AN226" i="3"/>
  <c r="G283" i="3"/>
  <c r="G285" i="3"/>
  <c r="F46" i="12" s="1"/>
  <c r="F285" i="3"/>
  <c r="E46" i="12" s="1"/>
  <c r="F202" i="3"/>
  <c r="F203" i="3"/>
  <c r="F204" i="3"/>
  <c r="G223" i="3"/>
  <c r="F36" i="12"/>
  <c r="G229" i="3"/>
  <c r="G237" i="3"/>
  <c r="G224" i="3"/>
  <c r="F240" i="3"/>
  <c r="G20" i="12"/>
  <c r="H156" i="3"/>
  <c r="H236" i="3"/>
  <c r="H238" i="3" s="1"/>
  <c r="H157" i="3"/>
  <c r="G184" i="3"/>
  <c r="F67" i="7"/>
  <c r="F68" i="7"/>
  <c r="F4" i="11"/>
  <c r="G189" i="3"/>
  <c r="F81" i="7"/>
  <c r="G248" i="3"/>
  <c r="G262" i="3"/>
  <c r="G174" i="3"/>
  <c r="F37" i="7" s="1"/>
  <c r="G263" i="3"/>
  <c r="G259" i="3"/>
  <c r="G264" i="3"/>
  <c r="G267" i="3"/>
  <c r="G269" i="3"/>
  <c r="G271" i="3"/>
  <c r="G268" i="3"/>
  <c r="G258" i="3"/>
  <c r="H284" i="3"/>
  <c r="D68" i="7"/>
  <c r="D4" i="11"/>
  <c r="G197" i="3"/>
  <c r="G235" i="3"/>
  <c r="G198" i="3"/>
  <c r="G200" i="3"/>
  <c r="F199" i="3"/>
  <c r="E185" i="3"/>
  <c r="G275" i="3"/>
  <c r="G6" i="3"/>
  <c r="K71" i="8"/>
  <c r="G182" i="8"/>
  <c r="K72" i="8"/>
  <c r="G183" i="8"/>
  <c r="U327" i="1"/>
  <c r="T326" i="1"/>
  <c r="T325" i="1"/>
  <c r="I35" i="8"/>
  <c r="G210" i="8"/>
  <c r="D72" i="8"/>
  <c r="G157" i="8"/>
  <c r="D73" i="8"/>
  <c r="I33" i="8"/>
  <c r="G208" i="8"/>
  <c r="I30" i="8"/>
  <c r="G205" i="8"/>
  <c r="I254" i="1"/>
  <c r="O247" i="1"/>
  <c r="H47" i="8"/>
  <c r="N247" i="1"/>
  <c r="K73" i="8"/>
  <c r="G184" i="8"/>
  <c r="K70" i="8"/>
  <c r="G181" i="8"/>
  <c r="M14" i="8"/>
  <c r="K74" i="8"/>
  <c r="K69" i="8"/>
  <c r="G180" i="8"/>
  <c r="I255" i="1"/>
  <c r="K67" i="8"/>
  <c r="G178" i="8"/>
  <c r="D14" i="8"/>
  <c r="J14" i="8"/>
  <c r="L74" i="8"/>
  <c r="O252" i="1"/>
  <c r="I257" i="1"/>
  <c r="P255" i="1"/>
  <c r="FV304" i="1"/>
  <c r="FO304" i="1"/>
  <c r="P246" i="1"/>
  <c r="P14" i="8"/>
  <c r="I36" i="8"/>
  <c r="G211" i="8"/>
  <c r="L197" i="1"/>
  <c r="K197" i="1"/>
  <c r="F197" i="1"/>
  <c r="J197" i="1"/>
  <c r="M197" i="1"/>
  <c r="G197" i="1"/>
  <c r="N197" i="1"/>
  <c r="H197" i="1"/>
  <c r="O197" i="1"/>
  <c r="E197" i="1"/>
  <c r="I197" i="1"/>
  <c r="M200" i="1"/>
  <c r="L200" i="1"/>
  <c r="G200" i="1"/>
  <c r="N200" i="1"/>
  <c r="H200" i="1"/>
  <c r="O200" i="1"/>
  <c r="I200" i="1"/>
  <c r="E200" i="1"/>
  <c r="K200" i="1"/>
  <c r="F200" i="1"/>
  <c r="J200" i="1"/>
  <c r="L204" i="1"/>
  <c r="G204" i="1"/>
  <c r="M204" i="1"/>
  <c r="H204" i="1"/>
  <c r="N204" i="1"/>
  <c r="I204" i="1"/>
  <c r="E204" i="1"/>
  <c r="K204" i="1"/>
  <c r="J204" i="1"/>
  <c r="O204" i="1"/>
  <c r="F204" i="1"/>
  <c r="L195" i="1"/>
  <c r="P195" i="1"/>
  <c r="M195" i="1"/>
  <c r="K195" i="1"/>
  <c r="N195" i="1"/>
  <c r="H195" i="1"/>
  <c r="O195" i="1"/>
  <c r="I195" i="1"/>
  <c r="E195" i="1"/>
  <c r="F195" i="1"/>
  <c r="J195" i="1"/>
  <c r="G195" i="1"/>
  <c r="L201" i="1"/>
  <c r="M201" i="1"/>
  <c r="F201" i="1"/>
  <c r="J201" i="1"/>
  <c r="N201" i="1"/>
  <c r="G201" i="1"/>
  <c r="O201" i="1"/>
  <c r="H201" i="1"/>
  <c r="I201" i="1"/>
  <c r="K201" i="1"/>
  <c r="E201" i="1"/>
  <c r="K205" i="1"/>
  <c r="O205" i="1"/>
  <c r="F205" i="1"/>
  <c r="J205" i="1"/>
  <c r="L205" i="1"/>
  <c r="G205" i="1"/>
  <c r="M205" i="1"/>
  <c r="H205" i="1"/>
  <c r="E205" i="1"/>
  <c r="I205" i="1"/>
  <c r="N205" i="1"/>
  <c r="FT195" i="1"/>
  <c r="FY195" i="1"/>
  <c r="GD195" i="1"/>
  <c r="GJ195" i="1"/>
  <c r="GO195" i="1"/>
  <c r="GT195" i="1"/>
  <c r="GZ195" i="1"/>
  <c r="HE195" i="1"/>
  <c r="HJ195" i="1"/>
  <c r="HP195" i="1"/>
  <c r="HU195" i="1"/>
  <c r="HZ195" i="1"/>
  <c r="FU195" i="1"/>
  <c r="GB195" i="1"/>
  <c r="GH195" i="1"/>
  <c r="GP195" i="1"/>
  <c r="GW195" i="1"/>
  <c r="HD195" i="1"/>
  <c r="HL195" i="1"/>
  <c r="HR195" i="1"/>
  <c r="HY195" i="1"/>
  <c r="FV195" i="1"/>
  <c r="GF195" i="1"/>
  <c r="GN195" i="1"/>
  <c r="GX195" i="1"/>
  <c r="HH195" i="1"/>
  <c r="HQ195" i="1"/>
  <c r="FX195" i="1"/>
  <c r="GG195" i="1"/>
  <c r="GR195" i="1"/>
  <c r="HA195" i="1"/>
  <c r="HI195" i="1"/>
  <c r="HT195" i="1"/>
  <c r="FQ195" i="1"/>
  <c r="FZ195" i="1"/>
  <c r="GK195" i="1"/>
  <c r="GS195" i="1"/>
  <c r="HB195" i="1"/>
  <c r="HM195" i="1"/>
  <c r="HV195" i="1"/>
  <c r="FR195" i="1"/>
  <c r="GC195" i="1"/>
  <c r="GL195" i="1"/>
  <c r="GV195" i="1"/>
  <c r="HF195" i="1"/>
  <c r="HN195" i="1"/>
  <c r="HX195" i="1"/>
  <c r="HS195" i="1"/>
  <c r="HC195" i="1"/>
  <c r="GM195" i="1"/>
  <c r="FW195" i="1"/>
  <c r="HO195" i="1"/>
  <c r="GY195" i="1"/>
  <c r="GI195" i="1"/>
  <c r="FS195" i="1"/>
  <c r="IA195" i="1"/>
  <c r="HK195" i="1"/>
  <c r="GU195" i="1"/>
  <c r="GE195" i="1"/>
  <c r="HW195" i="1"/>
  <c r="HG195" i="1"/>
  <c r="GQ195" i="1"/>
  <c r="GA195" i="1"/>
  <c r="N196" i="1"/>
  <c r="O196" i="1"/>
  <c r="K196" i="1"/>
  <c r="G196" i="1"/>
  <c r="L196" i="1"/>
  <c r="H196" i="1"/>
  <c r="M196" i="1"/>
  <c r="I196" i="1"/>
  <c r="E196" i="1"/>
  <c r="P196" i="1"/>
  <c r="F196" i="1"/>
  <c r="J196" i="1"/>
  <c r="K202" i="1"/>
  <c r="O202" i="1"/>
  <c r="M202" i="1"/>
  <c r="I202" i="1"/>
  <c r="E202" i="1"/>
  <c r="N202" i="1"/>
  <c r="F202" i="1"/>
  <c r="J202" i="1"/>
  <c r="G202" i="1"/>
  <c r="H202" i="1"/>
  <c r="L202" i="1"/>
  <c r="K194" i="1"/>
  <c r="O194" i="1"/>
  <c r="L194" i="1"/>
  <c r="P194" i="1"/>
  <c r="M194" i="1"/>
  <c r="N194" i="1"/>
  <c r="I194" i="1"/>
  <c r="E194" i="1"/>
  <c r="F194" i="1"/>
  <c r="J194" i="1"/>
  <c r="G194" i="1"/>
  <c r="H194" i="1"/>
  <c r="G250" i="1"/>
  <c r="I31" i="8"/>
  <c r="G206" i="8"/>
  <c r="G257" i="1"/>
  <c r="N199" i="1"/>
  <c r="L199" i="1"/>
  <c r="H199" i="1"/>
  <c r="M199" i="1"/>
  <c r="I199" i="1"/>
  <c r="E199" i="1"/>
  <c r="O199" i="1"/>
  <c r="F199" i="1"/>
  <c r="J199" i="1"/>
  <c r="G199" i="1"/>
  <c r="K199" i="1"/>
  <c r="M203" i="1"/>
  <c r="H203" i="1"/>
  <c r="N203" i="1"/>
  <c r="I203" i="1"/>
  <c r="E203" i="1"/>
  <c r="K203" i="1"/>
  <c r="O203" i="1"/>
  <c r="F203" i="1"/>
  <c r="J203" i="1"/>
  <c r="G203" i="1"/>
  <c r="L203" i="1"/>
  <c r="K198" i="1"/>
  <c r="O198" i="1"/>
  <c r="L198" i="1"/>
  <c r="I198" i="1"/>
  <c r="E198" i="1"/>
  <c r="M198" i="1"/>
  <c r="F198" i="1"/>
  <c r="J198" i="1"/>
  <c r="N198" i="1"/>
  <c r="G198" i="1"/>
  <c r="H198" i="1"/>
  <c r="FQ196" i="1"/>
  <c r="FY196" i="1"/>
  <c r="GG196" i="1"/>
  <c r="GO196" i="1"/>
  <c r="GW196" i="1"/>
  <c r="HE196" i="1"/>
  <c r="HM196" i="1"/>
  <c r="HU196" i="1"/>
  <c r="GB196" i="1"/>
  <c r="GK196" i="1"/>
  <c r="GV196" i="1"/>
  <c r="HH196" i="1"/>
  <c r="HQ196" i="1"/>
  <c r="FT196" i="1"/>
  <c r="GC196" i="1"/>
  <c r="GN196" i="1"/>
  <c r="GZ196" i="1"/>
  <c r="HI196" i="1"/>
  <c r="HT196" i="1"/>
  <c r="FU196" i="1"/>
  <c r="GF196" i="1"/>
  <c r="GR196" i="1"/>
  <c r="HA196" i="1"/>
  <c r="HL196" i="1"/>
  <c r="HX196" i="1"/>
  <c r="FX196" i="1"/>
  <c r="HP196" i="1"/>
  <c r="GJ196" i="1"/>
  <c r="HY196" i="1"/>
  <c r="GS196" i="1"/>
  <c r="HD196" i="1"/>
  <c r="HV196" i="1"/>
  <c r="HF196" i="1"/>
  <c r="GP196" i="1"/>
  <c r="FZ196" i="1"/>
  <c r="HS196" i="1"/>
  <c r="HC196" i="1"/>
  <c r="GM196" i="1"/>
  <c r="FW196" i="1"/>
  <c r="GH196" i="1"/>
  <c r="HR196" i="1"/>
  <c r="HB196" i="1"/>
  <c r="GL196" i="1"/>
  <c r="FV196" i="1"/>
  <c r="HO196" i="1"/>
  <c r="GY196" i="1"/>
  <c r="GI196" i="1"/>
  <c r="FS196" i="1"/>
  <c r="FR196" i="1"/>
  <c r="IA196" i="1"/>
  <c r="HK196" i="1"/>
  <c r="GU196" i="1"/>
  <c r="GE196" i="1"/>
  <c r="HN196" i="1"/>
  <c r="HZ196" i="1"/>
  <c r="HJ196" i="1"/>
  <c r="GT196" i="1"/>
  <c r="GD196" i="1"/>
  <c r="HW196" i="1"/>
  <c r="HG196" i="1"/>
  <c r="GQ196" i="1"/>
  <c r="GA196" i="1"/>
  <c r="GX196" i="1"/>
  <c r="FY300" i="1"/>
  <c r="N249" i="1"/>
  <c r="AZ298" i="1"/>
  <c r="AM298" i="1"/>
  <c r="L250" i="1"/>
  <c r="F256" i="1"/>
  <c r="K252" i="1"/>
  <c r="AD301" i="1"/>
  <c r="ET296" i="1"/>
  <c r="O250" i="1"/>
  <c r="G253" i="1"/>
  <c r="L256" i="1"/>
  <c r="I256" i="1"/>
  <c r="N248" i="1"/>
  <c r="J248" i="1"/>
  <c r="BI299" i="1"/>
  <c r="AS299" i="1"/>
  <c r="AC299" i="1"/>
  <c r="K249" i="1"/>
  <c r="FI304" i="1"/>
  <c r="FU302" i="1"/>
  <c r="N257" i="1"/>
  <c r="GC293" i="1"/>
  <c r="FG300" i="1"/>
  <c r="EV304" i="1"/>
  <c r="K255" i="1"/>
  <c r="H165" i="1"/>
  <c r="L165" i="1"/>
  <c r="P165" i="1"/>
  <c r="I165" i="1"/>
  <c r="M165" i="1"/>
  <c r="Q165" i="1"/>
  <c r="J165" i="1"/>
  <c r="N165" i="1"/>
  <c r="R165" i="1"/>
  <c r="G165" i="1"/>
  <c r="G151" i="1"/>
  <c r="K165" i="1"/>
  <c r="O165" i="1"/>
  <c r="S165" i="1"/>
  <c r="FA300" i="1"/>
  <c r="EX300" i="1"/>
  <c r="FH304" i="1"/>
  <c r="EX304" i="1"/>
  <c r="I253" i="1"/>
  <c r="K253" i="1"/>
  <c r="P256" i="1"/>
  <c r="M256" i="1"/>
  <c r="F248" i="1"/>
  <c r="K248" i="1"/>
  <c r="AB302" i="1"/>
  <c r="N252" i="1"/>
  <c r="L257" i="1"/>
  <c r="I247" i="1"/>
  <c r="FS296" i="1"/>
  <c r="J254" i="1"/>
  <c r="L246" i="1"/>
  <c r="I249" i="1"/>
  <c r="GG297" i="1"/>
  <c r="H250" i="1"/>
  <c r="J167" i="1"/>
  <c r="N167" i="1"/>
  <c r="R167" i="1"/>
  <c r="G167" i="1"/>
  <c r="G153" i="1"/>
  <c r="K167" i="1"/>
  <c r="O167" i="1"/>
  <c r="S167" i="1"/>
  <c r="H167" i="1"/>
  <c r="L167" i="1"/>
  <c r="P167" i="1"/>
  <c r="I167" i="1"/>
  <c r="M167" i="1"/>
  <c r="Q167" i="1"/>
  <c r="G166" i="1"/>
  <c r="G152" i="1"/>
  <c r="K166" i="1"/>
  <c r="O166" i="1"/>
  <c r="S166" i="1"/>
  <c r="H166" i="1"/>
  <c r="L166" i="1"/>
  <c r="P166" i="1"/>
  <c r="I166" i="1"/>
  <c r="M166" i="1"/>
  <c r="Q166" i="1"/>
  <c r="J166" i="1"/>
  <c r="N166" i="1"/>
  <c r="R166" i="1"/>
  <c r="G170" i="1"/>
  <c r="G156" i="1"/>
  <c r="K170" i="1"/>
  <c r="O170" i="1"/>
  <c r="S170" i="1"/>
  <c r="H170" i="1"/>
  <c r="L170" i="1"/>
  <c r="P170" i="1"/>
  <c r="I170" i="1"/>
  <c r="M170" i="1"/>
  <c r="Q170" i="1"/>
  <c r="J170" i="1"/>
  <c r="N170" i="1"/>
  <c r="R170" i="1"/>
  <c r="I164" i="1"/>
  <c r="M164" i="1"/>
  <c r="Q164" i="1"/>
  <c r="J164" i="1"/>
  <c r="N164" i="1"/>
  <c r="R164" i="1"/>
  <c r="G164" i="1"/>
  <c r="G150" i="1"/>
  <c r="K164" i="1"/>
  <c r="O164" i="1"/>
  <c r="S164" i="1"/>
  <c r="H164" i="1"/>
  <c r="L164" i="1"/>
  <c r="P164" i="1"/>
  <c r="I161" i="1"/>
  <c r="M161" i="1"/>
  <c r="Q161" i="1"/>
  <c r="J161" i="1"/>
  <c r="N161" i="1"/>
  <c r="R161" i="1"/>
  <c r="K161" i="1"/>
  <c r="O161" i="1"/>
  <c r="S161" i="1"/>
  <c r="P161" i="1"/>
  <c r="G161" i="1"/>
  <c r="G147" i="1"/>
  <c r="H161" i="1"/>
  <c r="L161" i="1"/>
  <c r="I172" i="1"/>
  <c r="M172" i="1"/>
  <c r="Q172" i="1"/>
  <c r="J172" i="1"/>
  <c r="N172" i="1"/>
  <c r="R172" i="1"/>
  <c r="G172" i="1"/>
  <c r="G158" i="1"/>
  <c r="K172" i="1"/>
  <c r="O172" i="1"/>
  <c r="S172" i="1"/>
  <c r="L172" i="1"/>
  <c r="P172" i="1"/>
  <c r="H172" i="1"/>
  <c r="J171" i="1"/>
  <c r="N171" i="1"/>
  <c r="R171" i="1"/>
  <c r="G171" i="1"/>
  <c r="G157" i="1"/>
  <c r="K171" i="1"/>
  <c r="O171" i="1"/>
  <c r="S171" i="1"/>
  <c r="H171" i="1"/>
  <c r="L171" i="1"/>
  <c r="P171" i="1"/>
  <c r="I171" i="1"/>
  <c r="M171" i="1"/>
  <c r="Q171" i="1"/>
  <c r="G162" i="1"/>
  <c r="G148" i="1"/>
  <c r="K162" i="1"/>
  <c r="O162" i="1"/>
  <c r="S162" i="1"/>
  <c r="H162" i="1"/>
  <c r="L162" i="1"/>
  <c r="P162" i="1"/>
  <c r="I162" i="1"/>
  <c r="M162" i="1"/>
  <c r="Q162" i="1"/>
  <c r="J162" i="1"/>
  <c r="N162" i="1"/>
  <c r="R162" i="1"/>
  <c r="M249" i="1"/>
  <c r="GC297" i="1"/>
  <c r="FN300" i="1"/>
  <c r="FM304" i="1"/>
  <c r="GE304" i="1"/>
  <c r="P253" i="1"/>
  <c r="N253" i="1"/>
  <c r="H248" i="1"/>
  <c r="FO294" i="1"/>
  <c r="M255" i="1"/>
  <c r="F255" i="1"/>
  <c r="J163" i="1"/>
  <c r="N163" i="1"/>
  <c r="R163" i="1"/>
  <c r="G163" i="1"/>
  <c r="G149" i="1"/>
  <c r="K163" i="1"/>
  <c r="O163" i="1"/>
  <c r="S163" i="1"/>
  <c r="H163" i="1"/>
  <c r="L163" i="1"/>
  <c r="P163" i="1"/>
  <c r="I163" i="1"/>
  <c r="M163" i="1"/>
  <c r="Q163" i="1"/>
  <c r="I168" i="1"/>
  <c r="M168" i="1"/>
  <c r="Q168" i="1"/>
  <c r="J168" i="1"/>
  <c r="N168" i="1"/>
  <c r="R168" i="1"/>
  <c r="G168" i="1"/>
  <c r="G154" i="1"/>
  <c r="K168" i="1"/>
  <c r="O168" i="1"/>
  <c r="S168" i="1"/>
  <c r="H168" i="1"/>
  <c r="L168" i="1"/>
  <c r="P168" i="1"/>
  <c r="H169" i="1"/>
  <c r="L169" i="1"/>
  <c r="P169" i="1"/>
  <c r="I169" i="1"/>
  <c r="M169" i="1"/>
  <c r="Q169" i="1"/>
  <c r="J169" i="1"/>
  <c r="N169" i="1"/>
  <c r="R169" i="1"/>
  <c r="G169" i="1"/>
  <c r="G155" i="1"/>
  <c r="K169" i="1"/>
  <c r="O169" i="1"/>
  <c r="S169" i="1"/>
  <c r="P247" i="1"/>
  <c r="L247" i="1"/>
  <c r="G256" i="1"/>
  <c r="ER304" i="1"/>
  <c r="AQ294" i="1"/>
  <c r="G249" i="1"/>
  <c r="I250" i="1"/>
  <c r="J253" i="1"/>
  <c r="O248" i="1"/>
  <c r="AY302" i="1"/>
  <c r="FJ294" i="1"/>
  <c r="P252" i="1"/>
  <c r="H257" i="1"/>
  <c r="J257" i="1"/>
  <c r="GA293" i="1"/>
  <c r="J255" i="1"/>
  <c r="G255" i="1"/>
  <c r="M254" i="1"/>
  <c r="F254" i="1"/>
  <c r="O254" i="1"/>
  <c r="K246" i="1"/>
  <c r="EY297" i="1"/>
  <c r="FC303" i="1"/>
  <c r="BR304" i="1"/>
  <c r="EW304" i="1"/>
  <c r="BD304" i="1"/>
  <c r="EY304" i="1"/>
  <c r="K250" i="1"/>
  <c r="N250" i="1"/>
  <c r="H256" i="1"/>
  <c r="N256" i="1"/>
  <c r="M248" i="1"/>
  <c r="FY302" i="1"/>
  <c r="GE302" i="1"/>
  <c r="FY294" i="1"/>
  <c r="GB294" i="1"/>
  <c r="G252" i="1"/>
  <c r="L252" i="1"/>
  <c r="FX293" i="1"/>
  <c r="FG293" i="1"/>
  <c r="I32" i="8"/>
  <c r="G207" i="8"/>
  <c r="K254" i="1"/>
  <c r="F246" i="1"/>
  <c r="O246" i="1"/>
  <c r="M250" i="1"/>
  <c r="I241" i="1"/>
  <c r="L249" i="1"/>
  <c r="H249" i="1"/>
  <c r="O249" i="1"/>
  <c r="J249" i="1"/>
  <c r="FB297" i="1"/>
  <c r="FP303" i="1"/>
  <c r="GC304" i="1"/>
  <c r="GB304" i="1"/>
  <c r="EL304" i="1"/>
  <c r="P250" i="1"/>
  <c r="F253" i="1"/>
  <c r="H253" i="1"/>
  <c r="O253" i="1"/>
  <c r="L253" i="1"/>
  <c r="J256" i="1"/>
  <c r="K256" i="1"/>
  <c r="I248" i="1"/>
  <c r="G248" i="1"/>
  <c r="FP302" i="1"/>
  <c r="FC302" i="1"/>
  <c r="GE294" i="1"/>
  <c r="J252" i="1"/>
  <c r="H252" i="1"/>
  <c r="K257" i="1"/>
  <c r="M257" i="1"/>
  <c r="F257" i="1"/>
  <c r="P257" i="1"/>
  <c r="FR293" i="1"/>
  <c r="GG293" i="1"/>
  <c r="L255" i="1"/>
  <c r="H255" i="1"/>
  <c r="N255" i="1"/>
  <c r="O255" i="1"/>
  <c r="H247" i="1"/>
  <c r="M247" i="1"/>
  <c r="FT296" i="1"/>
  <c r="N254" i="1"/>
  <c r="G254" i="1"/>
  <c r="N246" i="1"/>
  <c r="J246" i="1"/>
  <c r="G246" i="1"/>
  <c r="FR297" i="1"/>
  <c r="FX297" i="1"/>
  <c r="GA300" i="1"/>
  <c r="GC300" i="1"/>
  <c r="FT300" i="1"/>
  <c r="FX303" i="1"/>
  <c r="EW303" i="1"/>
  <c r="EV303" i="1"/>
  <c r="CE304" i="1"/>
  <c r="CC304" i="1"/>
  <c r="CH304" i="1"/>
  <c r="AM303" i="1"/>
  <c r="GF302" i="1"/>
  <c r="FL302" i="1"/>
  <c r="EV302" i="1"/>
  <c r="FM302" i="1"/>
  <c r="FW302" i="1"/>
  <c r="EY302" i="1"/>
  <c r="FJ302" i="1"/>
  <c r="DN294" i="1"/>
  <c r="CO294" i="1"/>
  <c r="EV301" i="1"/>
  <c r="BL293" i="1"/>
  <c r="FF293" i="1"/>
  <c r="FQ293" i="1"/>
  <c r="FW293" i="1"/>
  <c r="EY293" i="1"/>
  <c r="GB293" i="1"/>
  <c r="FV296" i="1"/>
  <c r="BE293" i="1"/>
  <c r="S293" i="1"/>
  <c r="GE303" i="1"/>
  <c r="FU303" i="1"/>
  <c r="FM303" i="1"/>
  <c r="ET298" i="1"/>
  <c r="EE304" i="1"/>
  <c r="CF304" i="1"/>
  <c r="BE300" i="1"/>
  <c r="AW303" i="1"/>
  <c r="GB302" i="1"/>
  <c r="FH302" i="1"/>
  <c r="AD302" i="1"/>
  <c r="EW302" i="1"/>
  <c r="FS302" i="1"/>
  <c r="FI302" i="1"/>
  <c r="FF302" i="1"/>
  <c r="CL294" i="1"/>
  <c r="FZ293" i="1"/>
  <c r="FB293" i="1"/>
  <c r="FE293" i="1"/>
  <c r="FO293" i="1"/>
  <c r="EU293" i="1"/>
  <c r="FD293" i="1"/>
  <c r="BH302" i="1"/>
  <c r="ER294" i="1"/>
  <c r="BC294" i="1"/>
  <c r="G3" i="7"/>
  <c r="GE297" i="1"/>
  <c r="FU300" i="1"/>
  <c r="FC300" i="1"/>
  <c r="FS303" i="1"/>
  <c r="FA303" i="1"/>
  <c r="FT302" i="1"/>
  <c r="FD302" i="1"/>
  <c r="GG302" i="1"/>
  <c r="FX302" i="1"/>
  <c r="FG302" i="1"/>
  <c r="FA302" i="1"/>
  <c r="FH298" i="1"/>
  <c r="AN304" i="1"/>
  <c r="AS304" i="1"/>
  <c r="FI293" i="1"/>
  <c r="FV293" i="1"/>
  <c r="EX293" i="1"/>
  <c r="GE293" i="1"/>
  <c r="FK293" i="1"/>
  <c r="FU293" i="1"/>
  <c r="EV293" i="1"/>
  <c r="AR294" i="1"/>
  <c r="R294" i="1"/>
  <c r="Y293" i="1"/>
  <c r="AS293" i="1"/>
  <c r="AE302" i="1"/>
  <c r="Q302" i="1"/>
  <c r="ER296" i="1"/>
  <c r="AF304" i="1"/>
  <c r="T294" i="1"/>
  <c r="AS294" i="1"/>
  <c r="EA294" i="1"/>
  <c r="DY294" i="1"/>
  <c r="BB294" i="1"/>
  <c r="BU294" i="1"/>
  <c r="BO294" i="1"/>
  <c r="CB294" i="1"/>
  <c r="DA294" i="1"/>
  <c r="AK304" i="1"/>
  <c r="AF301" i="1"/>
  <c r="BJ293" i="1"/>
  <c r="AZ293" i="1"/>
  <c r="EH300" i="1"/>
  <c r="BQ297" i="1"/>
  <c r="AT295" i="1"/>
  <c r="DH297" i="1"/>
  <c r="CV303" i="1"/>
  <c r="EM303" i="1"/>
  <c r="DE303" i="1"/>
  <c r="BR297" i="1"/>
  <c r="DX297" i="1"/>
  <c r="AM300" i="1"/>
  <c r="CB297" i="1"/>
  <c r="U302" i="1"/>
  <c r="S302" i="1"/>
  <c r="DV297" i="1"/>
  <c r="AH304" i="1"/>
  <c r="T302" i="1"/>
  <c r="DR301" i="1"/>
  <c r="AX294" i="1"/>
  <c r="CU297" i="1"/>
  <c r="DO303" i="1"/>
  <c r="DZ303" i="1"/>
  <c r="AZ304" i="1"/>
  <c r="EI301" i="1"/>
  <c r="AC294" i="1"/>
  <c r="DM300" i="1"/>
  <c r="T293" i="1"/>
  <c r="DO300" i="1"/>
  <c r="W297" i="1"/>
  <c r="AM304" i="1"/>
  <c r="V302" i="1"/>
  <c r="AA302" i="1"/>
  <c r="AD293" i="1"/>
  <c r="BG304" i="1"/>
  <c r="AX304" i="1"/>
  <c r="AH293" i="1"/>
  <c r="EF297" i="1"/>
  <c r="CE297" i="1"/>
  <c r="DY297" i="1"/>
  <c r="DG297" i="1"/>
  <c r="DF300" i="1"/>
  <c r="EL303" i="1"/>
  <c r="DW303" i="1"/>
  <c r="X297" i="1"/>
  <c r="AF297" i="1"/>
  <c r="AA300" i="1"/>
  <c r="AB303" i="1"/>
  <c r="EK294" i="1"/>
  <c r="DS294" i="1"/>
  <c r="CQ294" i="1"/>
  <c r="DB297" i="1"/>
  <c r="EQ297" i="1"/>
  <c r="CH297" i="1"/>
  <c r="EL297" i="1"/>
  <c r="AE297" i="1"/>
  <c r="EN297" i="1"/>
  <c r="CG297" i="1"/>
  <c r="BN297" i="1"/>
  <c r="DA300" i="1"/>
  <c r="CZ303" i="1"/>
  <c r="R303" i="1"/>
  <c r="BB302" i="1"/>
  <c r="BN294" i="1"/>
  <c r="DT294" i="1"/>
  <c r="EP294" i="1"/>
  <c r="BB298" i="1"/>
  <c r="BF301" i="1"/>
  <c r="BF293" i="1"/>
  <c r="AV300" i="1"/>
  <c r="BY300" i="1"/>
  <c r="Z297" i="1"/>
  <c r="V300" i="1"/>
  <c r="BF304" i="1"/>
  <c r="DD302" i="1"/>
  <c r="CF302" i="1"/>
  <c r="AV296" i="1"/>
  <c r="AF296" i="1"/>
  <c r="DH300" i="1"/>
  <c r="CA300" i="1"/>
  <c r="CT300" i="1"/>
  <c r="CF300" i="1"/>
  <c r="CP300" i="1"/>
  <c r="CV300" i="1"/>
  <c r="AO298" i="1"/>
  <c r="DS302" i="1"/>
  <c r="CL302" i="1"/>
  <c r="FO303" i="1"/>
  <c r="EY303" i="1"/>
  <c r="BK303" i="1"/>
  <c r="GG303" i="1"/>
  <c r="FQ303" i="1"/>
  <c r="EO303" i="1"/>
  <c r="CS303" i="1"/>
  <c r="GF303" i="1"/>
  <c r="FL303" i="1"/>
  <c r="DX303" i="1"/>
  <c r="DK303" i="1"/>
  <c r="S303" i="1"/>
  <c r="DN303" i="1"/>
  <c r="AG303" i="1"/>
  <c r="FN303" i="1"/>
  <c r="DB303" i="1"/>
  <c r="DS303" i="1"/>
  <c r="AV295" i="1"/>
  <c r="DC294" i="1"/>
  <c r="FZ294" i="1"/>
  <c r="EO294" i="1"/>
  <c r="FL294" i="1"/>
  <c r="EF294" i="1"/>
  <c r="EG294" i="1"/>
  <c r="BQ294" i="1"/>
  <c r="DH294" i="1"/>
  <c r="BX294" i="1"/>
  <c r="FG294" i="1"/>
  <c r="AE294" i="1"/>
  <c r="DV294" i="1"/>
  <c r="BZ294" i="1"/>
  <c r="FQ298" i="1"/>
  <c r="BJ304" i="1"/>
  <c r="AU304" i="1"/>
  <c r="AQ304" i="1"/>
  <c r="FU301" i="1"/>
  <c r="BC301" i="1"/>
  <c r="FX301" i="1"/>
  <c r="R301" i="1"/>
  <c r="T301" i="1"/>
  <c r="CJ301" i="1"/>
  <c r="BK293" i="1"/>
  <c r="FY293" i="1"/>
  <c r="FT293" i="1"/>
  <c r="W293" i="1"/>
  <c r="FG299" i="1"/>
  <c r="ER303" i="1"/>
  <c r="BT303" i="1"/>
  <c r="GA303" i="1"/>
  <c r="FK303" i="1"/>
  <c r="EU303" i="1"/>
  <c r="FB303" i="1"/>
  <c r="GC303" i="1"/>
  <c r="FI303" i="1"/>
  <c r="EK303" i="1"/>
  <c r="CO303" i="1"/>
  <c r="GB303" i="1"/>
  <c r="FD303" i="1"/>
  <c r="DT303" i="1"/>
  <c r="CI303" i="1"/>
  <c r="FZ303" i="1"/>
  <c r="DF303" i="1"/>
  <c r="AR303" i="1"/>
  <c r="FF303" i="1"/>
  <c r="CP303" i="1"/>
  <c r="BW303" i="1"/>
  <c r="DE295" i="1"/>
  <c r="BG302" i="1"/>
  <c r="GC302" i="1"/>
  <c r="AG302" i="1"/>
  <c r="AN302" i="1"/>
  <c r="FO302" i="1"/>
  <c r="AU302" i="1"/>
  <c r="AK302" i="1"/>
  <c r="GD302" i="1"/>
  <c r="BC302" i="1"/>
  <c r="GC294" i="1"/>
  <c r="Y294" i="1"/>
  <c r="DK294" i="1"/>
  <c r="FU294" i="1"/>
  <c r="CY294" i="1"/>
  <c r="ET294" i="1"/>
  <c r="FA294" i="1"/>
  <c r="FH294" i="1"/>
  <c r="EB294" i="1"/>
  <c r="DE294" i="1"/>
  <c r="BA294" i="1"/>
  <c r="DD294" i="1"/>
  <c r="BH294" i="1"/>
  <c r="EQ294" i="1"/>
  <c r="FN294" i="1"/>
  <c r="DF294" i="1"/>
  <c r="BV294" i="1"/>
  <c r="Z299" i="1"/>
  <c r="BF299" i="1"/>
  <c r="W299" i="1"/>
  <c r="BH299" i="1"/>
  <c r="AR299" i="1"/>
  <c r="AI299" i="1"/>
  <c r="FI298" i="1"/>
  <c r="FD301" i="1"/>
  <c r="FV301" i="1"/>
  <c r="DX301" i="1"/>
  <c r="GG301" i="1"/>
  <c r="EY301" i="1"/>
  <c r="DN301" i="1"/>
  <c r="FH293" i="1"/>
  <c r="GD293" i="1"/>
  <c r="FN293" i="1"/>
  <c r="Q293" i="1"/>
  <c r="AO293" i="1"/>
  <c r="AR293" i="1"/>
  <c r="FS293" i="1"/>
  <c r="FC293" i="1"/>
  <c r="AG293" i="1"/>
  <c r="X293" i="1"/>
  <c r="EW293" i="1"/>
  <c r="FP293" i="1"/>
  <c r="Z293" i="1"/>
  <c r="EV296" i="1"/>
  <c r="FQ296" i="1"/>
  <c r="DK300" i="1"/>
  <c r="GF300" i="1"/>
  <c r="EJ300" i="1"/>
  <c r="EB303" i="1"/>
  <c r="BP303" i="1"/>
  <c r="FW303" i="1"/>
  <c r="FG303" i="1"/>
  <c r="EQ303" i="1"/>
  <c r="BR303" i="1"/>
  <c r="FY303" i="1"/>
  <c r="FE303" i="1"/>
  <c r="DY303" i="1"/>
  <c r="BQ303" i="1"/>
  <c r="FT303" i="1"/>
  <c r="EZ303" i="1"/>
  <c r="BX303" i="1"/>
  <c r="AY303" i="1"/>
  <c r="FJ303" i="1"/>
  <c r="CD303" i="1"/>
  <c r="EE303" i="1"/>
  <c r="EX303" i="1"/>
  <c r="BJ303" i="1"/>
  <c r="AA303" i="1"/>
  <c r="AB295" i="1"/>
  <c r="CN294" i="1"/>
  <c r="AJ294" i="1"/>
  <c r="EM294" i="1"/>
  <c r="EX294" i="1"/>
  <c r="DB294" i="1"/>
  <c r="AD294" i="1"/>
  <c r="FS298" i="1"/>
  <c r="AQ299" i="1"/>
  <c r="AJ302" i="1"/>
  <c r="BE302" i="1"/>
  <c r="AO302" i="1"/>
  <c r="Y302" i="1"/>
  <c r="AL302" i="1"/>
  <c r="AZ302" i="1"/>
  <c r="BD302" i="1"/>
  <c r="AS302" i="1"/>
  <c r="X302" i="1"/>
  <c r="AY294" i="1"/>
  <c r="AU294" i="1"/>
  <c r="AA294" i="1"/>
  <c r="U294" i="1"/>
  <c r="AP294" i="1"/>
  <c r="BE294" i="1"/>
  <c r="FI296" i="1"/>
  <c r="FZ296" i="1"/>
  <c r="AG300" i="1"/>
  <c r="BH300" i="1"/>
  <c r="Y300" i="1"/>
  <c r="BJ300" i="1"/>
  <c r="AT303" i="1"/>
  <c r="BC303" i="1"/>
  <c r="AN303" i="1"/>
  <c r="X303" i="1"/>
  <c r="BB303" i="1"/>
  <c r="AL303" i="1"/>
  <c r="V303" i="1"/>
  <c r="BG303" i="1"/>
  <c r="CU301" i="1"/>
  <c r="FY301" i="1"/>
  <c r="BW301" i="1"/>
  <c r="DP301" i="1"/>
  <c r="DA301" i="1"/>
  <c r="AT293" i="1"/>
  <c r="AN293" i="1"/>
  <c r="AK293" i="1"/>
  <c r="AJ293" i="1"/>
  <c r="V293" i="1"/>
  <c r="R293" i="1"/>
  <c r="BI293" i="1"/>
  <c r="BD293" i="1"/>
  <c r="AY293" i="1"/>
  <c r="H318" i="1"/>
  <c r="L318" i="1"/>
  <c r="P318" i="1"/>
  <c r="T318" i="1"/>
  <c r="X318" i="1"/>
  <c r="AB318" i="1"/>
  <c r="AF318" i="1"/>
  <c r="AJ318" i="1"/>
  <c r="AN318" i="1"/>
  <c r="AR318" i="1"/>
  <c r="AV318" i="1"/>
  <c r="AZ318" i="1"/>
  <c r="BD318" i="1"/>
  <c r="BH318" i="1"/>
  <c r="BL318" i="1"/>
  <c r="BP318" i="1"/>
  <c r="BT318" i="1"/>
  <c r="BX318" i="1"/>
  <c r="CB318" i="1"/>
  <c r="CF318" i="1"/>
  <c r="CJ318" i="1"/>
  <c r="CN318" i="1"/>
  <c r="CR318" i="1"/>
  <c r="CV318" i="1"/>
  <c r="CZ318" i="1"/>
  <c r="DD318" i="1"/>
  <c r="DH318" i="1"/>
  <c r="DL318" i="1"/>
  <c r="DP318" i="1"/>
  <c r="DT318" i="1"/>
  <c r="DX318" i="1"/>
  <c r="EB318" i="1"/>
  <c r="EF318" i="1"/>
  <c r="EJ318" i="1"/>
  <c r="EN318" i="1"/>
  <c r="ER318" i="1"/>
  <c r="EV318" i="1"/>
  <c r="EZ318" i="1"/>
  <c r="FD318" i="1"/>
  <c r="FH318" i="1"/>
  <c r="FL318" i="1"/>
  <c r="FP318" i="1"/>
  <c r="FT318" i="1"/>
  <c r="FX318" i="1"/>
  <c r="GB318" i="1"/>
  <c r="GF318" i="1"/>
  <c r="I318" i="1"/>
  <c r="M318" i="1"/>
  <c r="Q318" i="1"/>
  <c r="U318" i="1"/>
  <c r="Y318" i="1"/>
  <c r="AC318" i="1"/>
  <c r="AG318" i="1"/>
  <c r="AK318" i="1"/>
  <c r="AO318" i="1"/>
  <c r="AS318" i="1"/>
  <c r="AW318" i="1"/>
  <c r="BA318" i="1"/>
  <c r="BE318" i="1"/>
  <c r="BI318" i="1"/>
  <c r="BM318" i="1"/>
  <c r="BQ318" i="1"/>
  <c r="BU318" i="1"/>
  <c r="BY318" i="1"/>
  <c r="CC318" i="1"/>
  <c r="CG318" i="1"/>
  <c r="CK318" i="1"/>
  <c r="CO318" i="1"/>
  <c r="CS318" i="1"/>
  <c r="CW318" i="1"/>
  <c r="DA318" i="1"/>
  <c r="DE318" i="1"/>
  <c r="DI318" i="1"/>
  <c r="DM318" i="1"/>
  <c r="DQ318" i="1"/>
  <c r="DU318" i="1"/>
  <c r="DY318" i="1"/>
  <c r="EC318" i="1"/>
  <c r="EG318" i="1"/>
  <c r="EK318" i="1"/>
  <c r="EO318" i="1"/>
  <c r="ES318" i="1"/>
  <c r="EW318" i="1"/>
  <c r="FA318" i="1"/>
  <c r="FE318" i="1"/>
  <c r="FI318" i="1"/>
  <c r="FM318" i="1"/>
  <c r="FQ318" i="1"/>
  <c r="FU318" i="1"/>
  <c r="FY318" i="1"/>
  <c r="GC318" i="1"/>
  <c r="GG318" i="1"/>
  <c r="F318" i="1"/>
  <c r="J318" i="1"/>
  <c r="N318" i="1"/>
  <c r="R318" i="1"/>
  <c r="V318" i="1"/>
  <c r="Z318" i="1"/>
  <c r="AD318" i="1"/>
  <c r="AH318" i="1"/>
  <c r="AL318" i="1"/>
  <c r="AP318" i="1"/>
  <c r="AT318" i="1"/>
  <c r="AX318" i="1"/>
  <c r="BB318" i="1"/>
  <c r="BF318" i="1"/>
  <c r="BJ318" i="1"/>
  <c r="BN318" i="1"/>
  <c r="BR318" i="1"/>
  <c r="BV318" i="1"/>
  <c r="BZ318" i="1"/>
  <c r="CD318" i="1"/>
  <c r="CH318" i="1"/>
  <c r="CL318" i="1"/>
  <c r="CP318" i="1"/>
  <c r="CT318" i="1"/>
  <c r="CX318" i="1"/>
  <c r="DB318" i="1"/>
  <c r="DF318" i="1"/>
  <c r="DJ318" i="1"/>
  <c r="DN318" i="1"/>
  <c r="DR318" i="1"/>
  <c r="DV318" i="1"/>
  <c r="DZ318" i="1"/>
  <c r="ED318" i="1"/>
  <c r="EH318" i="1"/>
  <c r="EL318" i="1"/>
  <c r="EP318" i="1"/>
  <c r="ET318" i="1"/>
  <c r="EX318" i="1"/>
  <c r="FB318" i="1"/>
  <c r="FF318" i="1"/>
  <c r="FJ318" i="1"/>
  <c r="FN318" i="1"/>
  <c r="FR318" i="1"/>
  <c r="FV318" i="1"/>
  <c r="FZ318" i="1"/>
  <c r="GD318" i="1"/>
  <c r="O318" i="1"/>
  <c r="AE318" i="1"/>
  <c r="AU318" i="1"/>
  <c r="BK318" i="1"/>
  <c r="CA318" i="1"/>
  <c r="CQ318" i="1"/>
  <c r="DG318" i="1"/>
  <c r="DW318" i="1"/>
  <c r="EM318" i="1"/>
  <c r="FC318" i="1"/>
  <c r="FS318" i="1"/>
  <c r="S318" i="1"/>
  <c r="AI318" i="1"/>
  <c r="AY318" i="1"/>
  <c r="BO318" i="1"/>
  <c r="CE318" i="1"/>
  <c r="CU318" i="1"/>
  <c r="DK318" i="1"/>
  <c r="EA318" i="1"/>
  <c r="EQ318" i="1"/>
  <c r="FG318" i="1"/>
  <c r="FW318" i="1"/>
  <c r="G318" i="1"/>
  <c r="W318" i="1"/>
  <c r="AM318" i="1"/>
  <c r="BC318" i="1"/>
  <c r="BS318" i="1"/>
  <c r="CI318" i="1"/>
  <c r="CY318" i="1"/>
  <c r="DO318" i="1"/>
  <c r="EE318" i="1"/>
  <c r="EU318" i="1"/>
  <c r="FK318" i="1"/>
  <c r="GA318" i="1"/>
  <c r="K318" i="1"/>
  <c r="AA318" i="1"/>
  <c r="AQ318" i="1"/>
  <c r="BG318" i="1"/>
  <c r="BW318" i="1"/>
  <c r="CM318" i="1"/>
  <c r="DC318" i="1"/>
  <c r="DS318" i="1"/>
  <c r="EI318" i="1"/>
  <c r="EY318" i="1"/>
  <c r="FO318" i="1"/>
  <c r="GE318" i="1"/>
  <c r="E318" i="1"/>
  <c r="I322" i="1"/>
  <c r="M322" i="1"/>
  <c r="Q322" i="1"/>
  <c r="U322" i="1"/>
  <c r="Y322" i="1"/>
  <c r="AC322" i="1"/>
  <c r="AG322" i="1"/>
  <c r="AK322" i="1"/>
  <c r="AO322" i="1"/>
  <c r="AS322" i="1"/>
  <c r="AW322" i="1"/>
  <c r="BA322" i="1"/>
  <c r="BE322" i="1"/>
  <c r="BI322" i="1"/>
  <c r="BM322" i="1"/>
  <c r="BQ322" i="1"/>
  <c r="BU322" i="1"/>
  <c r="BY322" i="1"/>
  <c r="CC322" i="1"/>
  <c r="CG322" i="1"/>
  <c r="CK322" i="1"/>
  <c r="CO322" i="1"/>
  <c r="CS322" i="1"/>
  <c r="CW322" i="1"/>
  <c r="DA322" i="1"/>
  <c r="DE322" i="1"/>
  <c r="DI322" i="1"/>
  <c r="DM322" i="1"/>
  <c r="DQ322" i="1"/>
  <c r="DU322" i="1"/>
  <c r="DY322" i="1"/>
  <c r="EC322" i="1"/>
  <c r="EG322" i="1"/>
  <c r="EK322" i="1"/>
  <c r="EO322" i="1"/>
  <c r="ES322" i="1"/>
  <c r="EW322" i="1"/>
  <c r="FA322" i="1"/>
  <c r="FE322" i="1"/>
  <c r="FI322" i="1"/>
  <c r="FM322" i="1"/>
  <c r="FQ322" i="1"/>
  <c r="FU322" i="1"/>
  <c r="FY322" i="1"/>
  <c r="GC322" i="1"/>
  <c r="GG322" i="1"/>
  <c r="F322" i="1"/>
  <c r="J322" i="1"/>
  <c r="N322" i="1"/>
  <c r="R322" i="1"/>
  <c r="V322" i="1"/>
  <c r="Z322" i="1"/>
  <c r="AD322" i="1"/>
  <c r="AH322" i="1"/>
  <c r="AL322" i="1"/>
  <c r="AP322" i="1"/>
  <c r="AT322" i="1"/>
  <c r="AX322" i="1"/>
  <c r="BB322" i="1"/>
  <c r="BF322" i="1"/>
  <c r="BJ322" i="1"/>
  <c r="BN322" i="1"/>
  <c r="BR322" i="1"/>
  <c r="BV322" i="1"/>
  <c r="BZ322" i="1"/>
  <c r="CD322" i="1"/>
  <c r="CH322" i="1"/>
  <c r="CL322" i="1"/>
  <c r="CP322" i="1"/>
  <c r="CT322" i="1"/>
  <c r="CX322" i="1"/>
  <c r="DB322" i="1"/>
  <c r="DF322" i="1"/>
  <c r="DJ322" i="1"/>
  <c r="DN322" i="1"/>
  <c r="DR322" i="1"/>
  <c r="DV322" i="1"/>
  <c r="DZ322" i="1"/>
  <c r="ED322" i="1"/>
  <c r="EH322" i="1"/>
  <c r="EL322" i="1"/>
  <c r="EP322" i="1"/>
  <c r="ET322" i="1"/>
  <c r="EX322" i="1"/>
  <c r="FB322" i="1"/>
  <c r="FF322" i="1"/>
  <c r="FJ322" i="1"/>
  <c r="FN322" i="1"/>
  <c r="FR322" i="1"/>
  <c r="FV322" i="1"/>
  <c r="FZ322" i="1"/>
  <c r="GD322" i="1"/>
  <c r="G322" i="1"/>
  <c r="K322" i="1"/>
  <c r="O322" i="1"/>
  <c r="S322" i="1"/>
  <c r="W322" i="1"/>
  <c r="AA322" i="1"/>
  <c r="AE322" i="1"/>
  <c r="AI322" i="1"/>
  <c r="AM322" i="1"/>
  <c r="AQ322" i="1"/>
  <c r="AU322" i="1"/>
  <c r="AY322" i="1"/>
  <c r="BC322" i="1"/>
  <c r="BG322" i="1"/>
  <c r="BK322" i="1"/>
  <c r="BO322" i="1"/>
  <c r="BS322" i="1"/>
  <c r="BW322" i="1"/>
  <c r="CA322" i="1"/>
  <c r="CE322" i="1"/>
  <c r="CI322" i="1"/>
  <c r="CM322" i="1"/>
  <c r="CQ322" i="1"/>
  <c r="CU322" i="1"/>
  <c r="CY322" i="1"/>
  <c r="DC322" i="1"/>
  <c r="DG322" i="1"/>
  <c r="DK322" i="1"/>
  <c r="DO322" i="1"/>
  <c r="DS322" i="1"/>
  <c r="DW322" i="1"/>
  <c r="EA322" i="1"/>
  <c r="EE322" i="1"/>
  <c r="EI322" i="1"/>
  <c r="EM322" i="1"/>
  <c r="EQ322" i="1"/>
  <c r="EU322" i="1"/>
  <c r="EY322" i="1"/>
  <c r="FC322" i="1"/>
  <c r="FG322" i="1"/>
  <c r="FK322" i="1"/>
  <c r="FO322" i="1"/>
  <c r="FS322" i="1"/>
  <c r="FW322" i="1"/>
  <c r="GA322" i="1"/>
  <c r="GE322" i="1"/>
  <c r="P322" i="1"/>
  <c r="AF322" i="1"/>
  <c r="AV322" i="1"/>
  <c r="BL322" i="1"/>
  <c r="CB322" i="1"/>
  <c r="CR322" i="1"/>
  <c r="DH322" i="1"/>
  <c r="DX322" i="1"/>
  <c r="EN322" i="1"/>
  <c r="FD322" i="1"/>
  <c r="FT322" i="1"/>
  <c r="T322" i="1"/>
  <c r="AJ322" i="1"/>
  <c r="AZ322" i="1"/>
  <c r="BP322" i="1"/>
  <c r="CF322" i="1"/>
  <c r="CV322" i="1"/>
  <c r="DL322" i="1"/>
  <c r="EB322" i="1"/>
  <c r="ER322" i="1"/>
  <c r="FH322" i="1"/>
  <c r="FX322" i="1"/>
  <c r="H322" i="1"/>
  <c r="X322" i="1"/>
  <c r="AN322" i="1"/>
  <c r="BD322" i="1"/>
  <c r="BT322" i="1"/>
  <c r="CJ322" i="1"/>
  <c r="CZ322" i="1"/>
  <c r="DP322" i="1"/>
  <c r="EF322" i="1"/>
  <c r="EV322" i="1"/>
  <c r="FL322" i="1"/>
  <c r="GB322" i="1"/>
  <c r="E322" i="1"/>
  <c r="L322" i="1"/>
  <c r="AB322" i="1"/>
  <c r="AR322" i="1"/>
  <c r="BH322" i="1"/>
  <c r="BX322" i="1"/>
  <c r="CN322" i="1"/>
  <c r="DD322" i="1"/>
  <c r="DT322" i="1"/>
  <c r="EJ322" i="1"/>
  <c r="EZ322" i="1"/>
  <c r="FP322" i="1"/>
  <c r="GF322" i="1"/>
  <c r="BG297" i="1"/>
  <c r="AZ297" i="1"/>
  <c r="AQ297" i="1"/>
  <c r="U297" i="1"/>
  <c r="BJ295" i="1"/>
  <c r="AL295" i="1"/>
  <c r="S295" i="1"/>
  <c r="ER302" i="1"/>
  <c r="D70" i="8"/>
  <c r="G155" i="8"/>
  <c r="D71" i="8"/>
  <c r="G156" i="8"/>
  <c r="I34" i="8"/>
  <c r="G209" i="8"/>
  <c r="G313" i="1"/>
  <c r="K313" i="1"/>
  <c r="O313" i="1"/>
  <c r="S313" i="1"/>
  <c r="W313" i="1"/>
  <c r="AA313" i="1"/>
  <c r="AE313" i="1"/>
  <c r="AI313" i="1"/>
  <c r="AM313" i="1"/>
  <c r="AQ313" i="1"/>
  <c r="AU313" i="1"/>
  <c r="AY313" i="1"/>
  <c r="BC313" i="1"/>
  <c r="BG313" i="1"/>
  <c r="BK313" i="1"/>
  <c r="BO313" i="1"/>
  <c r="BS313" i="1"/>
  <c r="BW313" i="1"/>
  <c r="CA313" i="1"/>
  <c r="CE313" i="1"/>
  <c r="CI313" i="1"/>
  <c r="CM313" i="1"/>
  <c r="CQ313" i="1"/>
  <c r="CU313" i="1"/>
  <c r="CY313" i="1"/>
  <c r="DC313" i="1"/>
  <c r="DG313" i="1"/>
  <c r="DK313" i="1"/>
  <c r="DO313" i="1"/>
  <c r="DS313" i="1"/>
  <c r="DW313" i="1"/>
  <c r="EA313" i="1"/>
  <c r="EE313" i="1"/>
  <c r="EI313" i="1"/>
  <c r="EM313" i="1"/>
  <c r="EQ313" i="1"/>
  <c r="EU313" i="1"/>
  <c r="EY313" i="1"/>
  <c r="FC313" i="1"/>
  <c r="FG313" i="1"/>
  <c r="FK313" i="1"/>
  <c r="FO313" i="1"/>
  <c r="FS313" i="1"/>
  <c r="H313" i="1"/>
  <c r="L313" i="1"/>
  <c r="P313" i="1"/>
  <c r="T313" i="1"/>
  <c r="X313" i="1"/>
  <c r="AB313" i="1"/>
  <c r="AF313" i="1"/>
  <c r="AJ313" i="1"/>
  <c r="I313" i="1"/>
  <c r="Q313" i="1"/>
  <c r="Y313" i="1"/>
  <c r="AG313" i="1"/>
  <c r="AN313" i="1"/>
  <c r="AS313" i="1"/>
  <c r="AX313" i="1"/>
  <c r="BD313" i="1"/>
  <c r="BI313" i="1"/>
  <c r="BN313" i="1"/>
  <c r="BT313" i="1"/>
  <c r="BY313" i="1"/>
  <c r="CD313" i="1"/>
  <c r="CJ313" i="1"/>
  <c r="CO313" i="1"/>
  <c r="CT313" i="1"/>
  <c r="CZ313" i="1"/>
  <c r="DE313" i="1"/>
  <c r="DJ313" i="1"/>
  <c r="DP313" i="1"/>
  <c r="DU313" i="1"/>
  <c r="DZ313" i="1"/>
  <c r="EF313" i="1"/>
  <c r="EK313" i="1"/>
  <c r="EP313" i="1"/>
  <c r="EV313" i="1"/>
  <c r="FA313" i="1"/>
  <c r="FF313" i="1"/>
  <c r="FL313" i="1"/>
  <c r="FQ313" i="1"/>
  <c r="FV313" i="1"/>
  <c r="FZ313" i="1"/>
  <c r="GD313" i="1"/>
  <c r="J313" i="1"/>
  <c r="R313" i="1"/>
  <c r="Z313" i="1"/>
  <c r="AH313" i="1"/>
  <c r="AO313" i="1"/>
  <c r="AT313" i="1"/>
  <c r="AZ313" i="1"/>
  <c r="BE313" i="1"/>
  <c r="BJ313" i="1"/>
  <c r="BP313" i="1"/>
  <c r="BU313" i="1"/>
  <c r="BZ313" i="1"/>
  <c r="CF313" i="1"/>
  <c r="CK313" i="1"/>
  <c r="CP313" i="1"/>
  <c r="CV313" i="1"/>
  <c r="DA313" i="1"/>
  <c r="DF313" i="1"/>
  <c r="DL313" i="1"/>
  <c r="DQ313" i="1"/>
  <c r="DV313" i="1"/>
  <c r="EB313" i="1"/>
  <c r="EG313" i="1"/>
  <c r="EL313" i="1"/>
  <c r="ER313" i="1"/>
  <c r="EW313" i="1"/>
  <c r="FB313" i="1"/>
  <c r="FH313" i="1"/>
  <c r="FM313" i="1"/>
  <c r="FR313" i="1"/>
  <c r="FW313" i="1"/>
  <c r="GA313" i="1"/>
  <c r="GE313" i="1"/>
  <c r="M313" i="1"/>
  <c r="U313" i="1"/>
  <c r="AC313" i="1"/>
  <c r="AK313" i="1"/>
  <c r="AP313" i="1"/>
  <c r="AV313" i="1"/>
  <c r="BA313" i="1"/>
  <c r="BF313" i="1"/>
  <c r="BL313" i="1"/>
  <c r="BQ313" i="1"/>
  <c r="BV313" i="1"/>
  <c r="CB313" i="1"/>
  <c r="CG313" i="1"/>
  <c r="CL313" i="1"/>
  <c r="CR313" i="1"/>
  <c r="CW313" i="1"/>
  <c r="DB313" i="1"/>
  <c r="DH313" i="1"/>
  <c r="DM313" i="1"/>
  <c r="DR313" i="1"/>
  <c r="DX313" i="1"/>
  <c r="EC313" i="1"/>
  <c r="EH313" i="1"/>
  <c r="EN313" i="1"/>
  <c r="ES313" i="1"/>
  <c r="EX313" i="1"/>
  <c r="FD313" i="1"/>
  <c r="FI313" i="1"/>
  <c r="FN313" i="1"/>
  <c r="FT313" i="1"/>
  <c r="FX313" i="1"/>
  <c r="GB313" i="1"/>
  <c r="GF313" i="1"/>
  <c r="F313" i="1"/>
  <c r="AL313" i="1"/>
  <c r="BH313" i="1"/>
  <c r="CC313" i="1"/>
  <c r="CX313" i="1"/>
  <c r="DT313" i="1"/>
  <c r="EO313" i="1"/>
  <c r="FJ313" i="1"/>
  <c r="GC313" i="1"/>
  <c r="N313" i="1"/>
  <c r="AR313" i="1"/>
  <c r="BM313" i="1"/>
  <c r="CH313" i="1"/>
  <c r="DD313" i="1"/>
  <c r="DY313" i="1"/>
  <c r="ET313" i="1"/>
  <c r="FP313" i="1"/>
  <c r="GG313" i="1"/>
  <c r="V313" i="1"/>
  <c r="AW313" i="1"/>
  <c r="BR313" i="1"/>
  <c r="CN313" i="1"/>
  <c r="DI313" i="1"/>
  <c r="ED313" i="1"/>
  <c r="EZ313" i="1"/>
  <c r="FU313" i="1"/>
  <c r="CS313" i="1"/>
  <c r="FY313" i="1"/>
  <c r="AD313" i="1"/>
  <c r="DN313" i="1"/>
  <c r="BB313" i="1"/>
  <c r="EJ313" i="1"/>
  <c r="BX313" i="1"/>
  <c r="FE313" i="1"/>
  <c r="E313" i="1"/>
  <c r="H319" i="1"/>
  <c r="L319" i="1"/>
  <c r="P319" i="1"/>
  <c r="T319" i="1"/>
  <c r="X319" i="1"/>
  <c r="AB319" i="1"/>
  <c r="AF319" i="1"/>
  <c r="AJ319" i="1"/>
  <c r="AN319" i="1"/>
  <c r="AR319" i="1"/>
  <c r="AV319" i="1"/>
  <c r="AZ319" i="1"/>
  <c r="BD319" i="1"/>
  <c r="BH319" i="1"/>
  <c r="BL319" i="1"/>
  <c r="BP319" i="1"/>
  <c r="BT319" i="1"/>
  <c r="BX319" i="1"/>
  <c r="CB319" i="1"/>
  <c r="CF319" i="1"/>
  <c r="CJ319" i="1"/>
  <c r="CN319" i="1"/>
  <c r="CR319" i="1"/>
  <c r="CV319" i="1"/>
  <c r="CZ319" i="1"/>
  <c r="DD319" i="1"/>
  <c r="DH319" i="1"/>
  <c r="DL319" i="1"/>
  <c r="DP319" i="1"/>
  <c r="DT319" i="1"/>
  <c r="DX319" i="1"/>
  <c r="EB319" i="1"/>
  <c r="EF319" i="1"/>
  <c r="EJ319" i="1"/>
  <c r="EN319" i="1"/>
  <c r="ER319" i="1"/>
  <c r="EV319" i="1"/>
  <c r="EZ319" i="1"/>
  <c r="FD319" i="1"/>
  <c r="FH319" i="1"/>
  <c r="FL319" i="1"/>
  <c r="FP319" i="1"/>
  <c r="FT319" i="1"/>
  <c r="FX319" i="1"/>
  <c r="GB319" i="1"/>
  <c r="GF319" i="1"/>
  <c r="I319" i="1"/>
  <c r="M319" i="1"/>
  <c r="Q319" i="1"/>
  <c r="U319" i="1"/>
  <c r="Y319" i="1"/>
  <c r="AC319" i="1"/>
  <c r="AG319" i="1"/>
  <c r="AK319" i="1"/>
  <c r="AO319" i="1"/>
  <c r="AS319" i="1"/>
  <c r="AW319" i="1"/>
  <c r="BA319" i="1"/>
  <c r="BE319" i="1"/>
  <c r="BI319" i="1"/>
  <c r="BM319" i="1"/>
  <c r="BQ319" i="1"/>
  <c r="BU319" i="1"/>
  <c r="BY319" i="1"/>
  <c r="CC319" i="1"/>
  <c r="CG319" i="1"/>
  <c r="CK319" i="1"/>
  <c r="CO319" i="1"/>
  <c r="CS319" i="1"/>
  <c r="CW319" i="1"/>
  <c r="DA319" i="1"/>
  <c r="DE319" i="1"/>
  <c r="DI319" i="1"/>
  <c r="DM319" i="1"/>
  <c r="DQ319" i="1"/>
  <c r="DU319" i="1"/>
  <c r="DY319" i="1"/>
  <c r="EC319" i="1"/>
  <c r="EG319" i="1"/>
  <c r="EK319" i="1"/>
  <c r="EO319" i="1"/>
  <c r="ES319" i="1"/>
  <c r="EW319" i="1"/>
  <c r="FA319" i="1"/>
  <c r="FE319" i="1"/>
  <c r="FI319" i="1"/>
  <c r="FM319" i="1"/>
  <c r="FQ319" i="1"/>
  <c r="FU319" i="1"/>
  <c r="FY319" i="1"/>
  <c r="GC319" i="1"/>
  <c r="GG319" i="1"/>
  <c r="F319" i="1"/>
  <c r="J319" i="1"/>
  <c r="N319" i="1"/>
  <c r="R319" i="1"/>
  <c r="V319" i="1"/>
  <c r="Z319" i="1"/>
  <c r="AD319" i="1"/>
  <c r="AH319" i="1"/>
  <c r="AL319" i="1"/>
  <c r="AP319" i="1"/>
  <c r="AT319" i="1"/>
  <c r="AX319" i="1"/>
  <c r="BB319" i="1"/>
  <c r="BF319" i="1"/>
  <c r="BJ319" i="1"/>
  <c r="BN319" i="1"/>
  <c r="BR319" i="1"/>
  <c r="BV319" i="1"/>
  <c r="BZ319" i="1"/>
  <c r="CD319" i="1"/>
  <c r="CH319" i="1"/>
  <c r="CL319" i="1"/>
  <c r="CP319" i="1"/>
  <c r="CT319" i="1"/>
  <c r="CX319" i="1"/>
  <c r="DB319" i="1"/>
  <c r="DF319" i="1"/>
  <c r="DJ319" i="1"/>
  <c r="DN319" i="1"/>
  <c r="DR319" i="1"/>
  <c r="DV319" i="1"/>
  <c r="DZ319" i="1"/>
  <c r="ED319" i="1"/>
  <c r="EH319" i="1"/>
  <c r="EL319" i="1"/>
  <c r="EP319" i="1"/>
  <c r="ET319" i="1"/>
  <c r="EX319" i="1"/>
  <c r="FB319" i="1"/>
  <c r="FF319" i="1"/>
  <c r="FJ319" i="1"/>
  <c r="FN319" i="1"/>
  <c r="FR319" i="1"/>
  <c r="FV319" i="1"/>
  <c r="FZ319" i="1"/>
  <c r="GD319" i="1"/>
  <c r="G319" i="1"/>
  <c r="W319" i="1"/>
  <c r="AM319" i="1"/>
  <c r="BC319" i="1"/>
  <c r="BS319" i="1"/>
  <c r="CI319" i="1"/>
  <c r="CY319" i="1"/>
  <c r="DO319" i="1"/>
  <c r="EE319" i="1"/>
  <c r="EU319" i="1"/>
  <c r="FK319" i="1"/>
  <c r="GA319" i="1"/>
  <c r="E319" i="1"/>
  <c r="K319" i="1"/>
  <c r="AA319" i="1"/>
  <c r="AQ319" i="1"/>
  <c r="BG319" i="1"/>
  <c r="BW319" i="1"/>
  <c r="CM319" i="1"/>
  <c r="DC319" i="1"/>
  <c r="DS319" i="1"/>
  <c r="EI319" i="1"/>
  <c r="EY319" i="1"/>
  <c r="FO319" i="1"/>
  <c r="GE319" i="1"/>
  <c r="O319" i="1"/>
  <c r="AE319" i="1"/>
  <c r="AU319" i="1"/>
  <c r="BK319" i="1"/>
  <c r="CA319" i="1"/>
  <c r="CQ319" i="1"/>
  <c r="DG319" i="1"/>
  <c r="DW319" i="1"/>
  <c r="EM319" i="1"/>
  <c r="FC319" i="1"/>
  <c r="FS319" i="1"/>
  <c r="S319" i="1"/>
  <c r="AI319" i="1"/>
  <c r="AY319" i="1"/>
  <c r="BO319" i="1"/>
  <c r="CE319" i="1"/>
  <c r="CU319" i="1"/>
  <c r="DK319" i="1"/>
  <c r="EA319" i="1"/>
  <c r="EQ319" i="1"/>
  <c r="FG319" i="1"/>
  <c r="FW319" i="1"/>
  <c r="F311" i="1"/>
  <c r="J311" i="1"/>
  <c r="N311" i="1"/>
  <c r="R311" i="1"/>
  <c r="V311" i="1"/>
  <c r="Z311" i="1"/>
  <c r="AD311" i="1"/>
  <c r="AH311" i="1"/>
  <c r="AL311" i="1"/>
  <c r="AP311" i="1"/>
  <c r="AT311" i="1"/>
  <c r="AX311" i="1"/>
  <c r="BB311" i="1"/>
  <c r="BF311" i="1"/>
  <c r="BJ311" i="1"/>
  <c r="ET311" i="1"/>
  <c r="EX311" i="1"/>
  <c r="FB311" i="1"/>
  <c r="FF311" i="1"/>
  <c r="FJ311" i="1"/>
  <c r="FN311" i="1"/>
  <c r="FR311" i="1"/>
  <c r="FV311" i="1"/>
  <c r="FZ311" i="1"/>
  <c r="GD311" i="1"/>
  <c r="G311" i="1"/>
  <c r="K311" i="1"/>
  <c r="O311" i="1"/>
  <c r="S311" i="1"/>
  <c r="W311" i="1"/>
  <c r="AA311" i="1"/>
  <c r="AE311" i="1"/>
  <c r="AI311" i="1"/>
  <c r="AM311" i="1"/>
  <c r="AQ311" i="1"/>
  <c r="AU311" i="1"/>
  <c r="AY311" i="1"/>
  <c r="BC311" i="1"/>
  <c r="BG311" i="1"/>
  <c r="BK311" i="1"/>
  <c r="H311" i="1"/>
  <c r="L311" i="1"/>
  <c r="P311" i="1"/>
  <c r="T311" i="1"/>
  <c r="X311" i="1"/>
  <c r="AB311" i="1"/>
  <c r="AF311" i="1"/>
  <c r="AJ311" i="1"/>
  <c r="AN311" i="1"/>
  <c r="AR311" i="1"/>
  <c r="AV311" i="1"/>
  <c r="AZ311" i="1"/>
  <c r="BD311" i="1"/>
  <c r="BH311" i="1"/>
  <c r="BL311" i="1"/>
  <c r="EV311" i="1"/>
  <c r="EZ311" i="1"/>
  <c r="FD311" i="1"/>
  <c r="FH311" i="1"/>
  <c r="FL311" i="1"/>
  <c r="FP311" i="1"/>
  <c r="FT311" i="1"/>
  <c r="FX311" i="1"/>
  <c r="GB311" i="1"/>
  <c r="GF311" i="1"/>
  <c r="I311" i="1"/>
  <c r="Y311" i="1"/>
  <c r="AO311" i="1"/>
  <c r="BE311" i="1"/>
  <c r="EU311" i="1"/>
  <c r="FC311" i="1"/>
  <c r="FK311" i="1"/>
  <c r="FS311" i="1"/>
  <c r="GA311" i="1"/>
  <c r="M311" i="1"/>
  <c r="AC311" i="1"/>
  <c r="AS311" i="1"/>
  <c r="BI311" i="1"/>
  <c r="EW311" i="1"/>
  <c r="FE311" i="1"/>
  <c r="FM311" i="1"/>
  <c r="FU311" i="1"/>
  <c r="GC311" i="1"/>
  <c r="Q311" i="1"/>
  <c r="AW311" i="1"/>
  <c r="EY311" i="1"/>
  <c r="FO311" i="1"/>
  <c r="GE311" i="1"/>
  <c r="U311" i="1"/>
  <c r="BA311" i="1"/>
  <c r="FA311" i="1"/>
  <c r="FQ311" i="1"/>
  <c r="GG311" i="1"/>
  <c r="AG311" i="1"/>
  <c r="FG311" i="1"/>
  <c r="FW311" i="1"/>
  <c r="AK311" i="1"/>
  <c r="FI311" i="1"/>
  <c r="FY311" i="1"/>
  <c r="E311" i="1"/>
  <c r="AM296" i="1"/>
  <c r="AD296" i="1"/>
  <c r="AL296" i="1"/>
  <c r="AB296" i="1"/>
  <c r="FE297" i="1"/>
  <c r="BT297" i="1"/>
  <c r="GA297" i="1"/>
  <c r="EU297" i="1"/>
  <c r="GD297" i="1"/>
  <c r="FN297" i="1"/>
  <c r="EX297" i="1"/>
  <c r="EH297" i="1"/>
  <c r="DR297" i="1"/>
  <c r="CX297" i="1"/>
  <c r="BZ297" i="1"/>
  <c r="FI297" i="1"/>
  <c r="GF297" i="1"/>
  <c r="CZ297" i="1"/>
  <c r="BO297" i="1"/>
  <c r="DJ297" i="1"/>
  <c r="AD297" i="1"/>
  <c r="FM297" i="1"/>
  <c r="FP297" i="1"/>
  <c r="EJ297" i="1"/>
  <c r="DD297" i="1"/>
  <c r="DO297" i="1"/>
  <c r="BJ297" i="1"/>
  <c r="DQ297" i="1"/>
  <c r="BE297" i="1"/>
  <c r="CF297" i="1"/>
  <c r="FW297" i="1"/>
  <c r="EM297" i="1"/>
  <c r="CQ297" i="1"/>
  <c r="AT297" i="1"/>
  <c r="BK300" i="1"/>
  <c r="EI300" i="1"/>
  <c r="AO300" i="1"/>
  <c r="DL300" i="1"/>
  <c r="BF300" i="1"/>
  <c r="U303" i="1"/>
  <c r="FM295" i="1"/>
  <c r="BP295" i="1"/>
  <c r="EA295" i="1"/>
  <c r="AY298" i="1"/>
  <c r="BE298" i="1"/>
  <c r="Y298" i="1"/>
  <c r="AL298" i="1"/>
  <c r="BH298" i="1"/>
  <c r="FY304" i="1"/>
  <c r="DQ304" i="1"/>
  <c r="FX304" i="1"/>
  <c r="DL304" i="1"/>
  <c r="CI304" i="1"/>
  <c r="FR304" i="1"/>
  <c r="GA304" i="1"/>
  <c r="CU304" i="1"/>
  <c r="CC302" i="1"/>
  <c r="DQ302" i="1"/>
  <c r="BL302" i="1"/>
  <c r="EK302" i="1"/>
  <c r="DK302" i="1"/>
  <c r="BM302" i="1"/>
  <c r="FD298" i="1"/>
  <c r="FR298" i="1"/>
  <c r="FQ301" i="1"/>
  <c r="EN301" i="1"/>
  <c r="EE301" i="1"/>
  <c r="CI301" i="1"/>
  <c r="AM301" i="1"/>
  <c r="FR301" i="1"/>
  <c r="DJ301" i="1"/>
  <c r="EW301" i="1"/>
  <c r="FP301" i="1"/>
  <c r="DL301" i="1"/>
  <c r="DS301" i="1"/>
  <c r="BG301" i="1"/>
  <c r="GC301" i="1"/>
  <c r="GF301" i="1"/>
  <c r="ER301" i="1"/>
  <c r="CZ301" i="1"/>
  <c r="FW301" i="1"/>
  <c r="DW301" i="1"/>
  <c r="EK301" i="1"/>
  <c r="BU301" i="1"/>
  <c r="CE301" i="1"/>
  <c r="CX301" i="1"/>
  <c r="EZ293" i="1"/>
  <c r="AP293" i="1"/>
  <c r="AU293" i="1"/>
  <c r="EW299" i="1"/>
  <c r="FK299" i="1"/>
  <c r="FP296" i="1"/>
  <c r="EU296" i="1"/>
  <c r="FE296" i="1"/>
  <c r="FK296" i="1"/>
  <c r="FR296" i="1"/>
  <c r="FA296" i="1"/>
  <c r="FJ296" i="1"/>
  <c r="AM297" i="1"/>
  <c r="AL297" i="1"/>
  <c r="E73" i="8"/>
  <c r="D69" i="8"/>
  <c r="G154" i="8"/>
  <c r="F316" i="1"/>
  <c r="J316" i="1"/>
  <c r="N316" i="1"/>
  <c r="R316" i="1"/>
  <c r="V316" i="1"/>
  <c r="Z316" i="1"/>
  <c r="AD316" i="1"/>
  <c r="AH316" i="1"/>
  <c r="AL316" i="1"/>
  <c r="AP316" i="1"/>
  <c r="AT316" i="1"/>
  <c r="AX316" i="1"/>
  <c r="BB316" i="1"/>
  <c r="BF316" i="1"/>
  <c r="BJ316" i="1"/>
  <c r="BN316" i="1"/>
  <c r="BR316" i="1"/>
  <c r="BV316" i="1"/>
  <c r="BZ316" i="1"/>
  <c r="CD316" i="1"/>
  <c r="CH316" i="1"/>
  <c r="CL316" i="1"/>
  <c r="CP316" i="1"/>
  <c r="CT316" i="1"/>
  <c r="CX316" i="1"/>
  <c r="DB316" i="1"/>
  <c r="DF316" i="1"/>
  <c r="DJ316" i="1"/>
  <c r="DN316" i="1"/>
  <c r="DR316" i="1"/>
  <c r="DV316" i="1"/>
  <c r="DZ316" i="1"/>
  <c r="ED316" i="1"/>
  <c r="EH316" i="1"/>
  <c r="EL316" i="1"/>
  <c r="EP316" i="1"/>
  <c r="ET316" i="1"/>
  <c r="EX316" i="1"/>
  <c r="FB316" i="1"/>
  <c r="FF316" i="1"/>
  <c r="FJ316" i="1"/>
  <c r="FN316" i="1"/>
  <c r="FR316" i="1"/>
  <c r="FV316" i="1"/>
  <c r="FZ316" i="1"/>
  <c r="GD316" i="1"/>
  <c r="G316" i="1"/>
  <c r="K316" i="1"/>
  <c r="O316" i="1"/>
  <c r="S316" i="1"/>
  <c r="W316" i="1"/>
  <c r="AA316" i="1"/>
  <c r="AE316" i="1"/>
  <c r="AI316" i="1"/>
  <c r="AM316" i="1"/>
  <c r="AQ316" i="1"/>
  <c r="AU316" i="1"/>
  <c r="AY316" i="1"/>
  <c r="BC316" i="1"/>
  <c r="BG316" i="1"/>
  <c r="BK316" i="1"/>
  <c r="BO316" i="1"/>
  <c r="BS316" i="1"/>
  <c r="BW316" i="1"/>
  <c r="CA316" i="1"/>
  <c r="CE316" i="1"/>
  <c r="CI316" i="1"/>
  <c r="CM316" i="1"/>
  <c r="CQ316" i="1"/>
  <c r="CU316" i="1"/>
  <c r="CY316" i="1"/>
  <c r="DC316" i="1"/>
  <c r="DG316" i="1"/>
  <c r="DK316" i="1"/>
  <c r="DO316" i="1"/>
  <c r="DS316" i="1"/>
  <c r="DW316" i="1"/>
  <c r="EA316" i="1"/>
  <c r="EE316" i="1"/>
  <c r="EI316" i="1"/>
  <c r="EM316" i="1"/>
  <c r="EQ316" i="1"/>
  <c r="EU316" i="1"/>
  <c r="EY316" i="1"/>
  <c r="FC316" i="1"/>
  <c r="FG316" i="1"/>
  <c r="FK316" i="1"/>
  <c r="FO316" i="1"/>
  <c r="FS316" i="1"/>
  <c r="FW316" i="1"/>
  <c r="GA316" i="1"/>
  <c r="GE316" i="1"/>
  <c r="H316" i="1"/>
  <c r="L316" i="1"/>
  <c r="P316" i="1"/>
  <c r="T316" i="1"/>
  <c r="X316" i="1"/>
  <c r="AB316" i="1"/>
  <c r="AF316" i="1"/>
  <c r="AJ316" i="1"/>
  <c r="AN316" i="1"/>
  <c r="AR316" i="1"/>
  <c r="AV316" i="1"/>
  <c r="AZ316" i="1"/>
  <c r="BD316" i="1"/>
  <c r="BH316" i="1"/>
  <c r="BL316" i="1"/>
  <c r="BP316" i="1"/>
  <c r="BT316" i="1"/>
  <c r="BX316" i="1"/>
  <c r="CB316" i="1"/>
  <c r="CF316" i="1"/>
  <c r="CJ316" i="1"/>
  <c r="CN316" i="1"/>
  <c r="CR316" i="1"/>
  <c r="CV316" i="1"/>
  <c r="CZ316" i="1"/>
  <c r="DD316" i="1"/>
  <c r="DH316" i="1"/>
  <c r="DL316" i="1"/>
  <c r="DP316" i="1"/>
  <c r="DT316" i="1"/>
  <c r="DX316" i="1"/>
  <c r="EB316" i="1"/>
  <c r="EF316" i="1"/>
  <c r="EJ316" i="1"/>
  <c r="EN316" i="1"/>
  <c r="ER316" i="1"/>
  <c r="EV316" i="1"/>
  <c r="EZ316" i="1"/>
  <c r="FD316" i="1"/>
  <c r="FH316" i="1"/>
  <c r="FL316" i="1"/>
  <c r="FP316" i="1"/>
  <c r="FT316" i="1"/>
  <c r="FX316" i="1"/>
  <c r="GB316" i="1"/>
  <c r="GF316" i="1"/>
  <c r="Q316" i="1"/>
  <c r="AG316" i="1"/>
  <c r="AW316" i="1"/>
  <c r="BM316" i="1"/>
  <c r="CC316" i="1"/>
  <c r="CS316" i="1"/>
  <c r="DI316" i="1"/>
  <c r="DY316" i="1"/>
  <c r="EO316" i="1"/>
  <c r="FE316" i="1"/>
  <c r="FU316" i="1"/>
  <c r="U316" i="1"/>
  <c r="AK316" i="1"/>
  <c r="BA316" i="1"/>
  <c r="BQ316" i="1"/>
  <c r="CG316" i="1"/>
  <c r="CW316" i="1"/>
  <c r="DM316" i="1"/>
  <c r="EC316" i="1"/>
  <c r="ES316" i="1"/>
  <c r="FI316" i="1"/>
  <c r="FY316" i="1"/>
  <c r="I316" i="1"/>
  <c r="Y316" i="1"/>
  <c r="AO316" i="1"/>
  <c r="BE316" i="1"/>
  <c r="BU316" i="1"/>
  <c r="CK316" i="1"/>
  <c r="DA316" i="1"/>
  <c r="DQ316" i="1"/>
  <c r="EG316" i="1"/>
  <c r="EW316" i="1"/>
  <c r="FM316" i="1"/>
  <c r="GC316" i="1"/>
  <c r="AC316" i="1"/>
  <c r="CO316" i="1"/>
  <c r="FA316" i="1"/>
  <c r="AS316" i="1"/>
  <c r="DE316" i="1"/>
  <c r="FQ316" i="1"/>
  <c r="E316" i="1"/>
  <c r="BI316" i="1"/>
  <c r="DU316" i="1"/>
  <c r="GG316" i="1"/>
  <c r="M316" i="1"/>
  <c r="BY316" i="1"/>
  <c r="EK316" i="1"/>
  <c r="H320" i="1"/>
  <c r="L320" i="1"/>
  <c r="P320" i="1"/>
  <c r="T320" i="1"/>
  <c r="X320" i="1"/>
  <c r="AB320" i="1"/>
  <c r="AF320" i="1"/>
  <c r="AJ320" i="1"/>
  <c r="AN320" i="1"/>
  <c r="AR320" i="1"/>
  <c r="AV320" i="1"/>
  <c r="AZ320" i="1"/>
  <c r="BD320" i="1"/>
  <c r="BH320" i="1"/>
  <c r="BL320" i="1"/>
  <c r="BP320" i="1"/>
  <c r="BT320" i="1"/>
  <c r="BX320" i="1"/>
  <c r="CB320" i="1"/>
  <c r="CF320" i="1"/>
  <c r="CJ320" i="1"/>
  <c r="CN320" i="1"/>
  <c r="CR320" i="1"/>
  <c r="CV320" i="1"/>
  <c r="CZ320" i="1"/>
  <c r="DD320" i="1"/>
  <c r="DH320" i="1"/>
  <c r="I320" i="1"/>
  <c r="M320" i="1"/>
  <c r="Q320" i="1"/>
  <c r="U320" i="1"/>
  <c r="Y320" i="1"/>
  <c r="AC320" i="1"/>
  <c r="AG320" i="1"/>
  <c r="AK320" i="1"/>
  <c r="AO320" i="1"/>
  <c r="AS320" i="1"/>
  <c r="AW320" i="1"/>
  <c r="BA320" i="1"/>
  <c r="BE320" i="1"/>
  <c r="BI320" i="1"/>
  <c r="BM320" i="1"/>
  <c r="BQ320" i="1"/>
  <c r="BU320" i="1"/>
  <c r="BY320" i="1"/>
  <c r="CC320" i="1"/>
  <c r="CG320" i="1"/>
  <c r="CK320" i="1"/>
  <c r="CO320" i="1"/>
  <c r="CS320" i="1"/>
  <c r="CW320" i="1"/>
  <c r="DA320" i="1"/>
  <c r="DE320" i="1"/>
  <c r="F320" i="1"/>
  <c r="J320" i="1"/>
  <c r="N320" i="1"/>
  <c r="R320" i="1"/>
  <c r="V320" i="1"/>
  <c r="Z320" i="1"/>
  <c r="AD320" i="1"/>
  <c r="AH320" i="1"/>
  <c r="AL320" i="1"/>
  <c r="AP320" i="1"/>
  <c r="AT320" i="1"/>
  <c r="AX320" i="1"/>
  <c r="BB320" i="1"/>
  <c r="BF320" i="1"/>
  <c r="BJ320" i="1"/>
  <c r="BN320" i="1"/>
  <c r="BR320" i="1"/>
  <c r="BV320" i="1"/>
  <c r="BZ320" i="1"/>
  <c r="CD320" i="1"/>
  <c r="CH320" i="1"/>
  <c r="CL320" i="1"/>
  <c r="CP320" i="1"/>
  <c r="CT320" i="1"/>
  <c r="CX320" i="1"/>
  <c r="DB320" i="1"/>
  <c r="DF320" i="1"/>
  <c r="DJ320" i="1"/>
  <c r="DN320" i="1"/>
  <c r="DR320" i="1"/>
  <c r="DV320" i="1"/>
  <c r="DZ320" i="1"/>
  <c r="ED320" i="1"/>
  <c r="EH320" i="1"/>
  <c r="EL320" i="1"/>
  <c r="EP320" i="1"/>
  <c r="O320" i="1"/>
  <c r="AE320" i="1"/>
  <c r="AU320" i="1"/>
  <c r="BK320" i="1"/>
  <c r="CA320" i="1"/>
  <c r="CQ320" i="1"/>
  <c r="DG320" i="1"/>
  <c r="DM320" i="1"/>
  <c r="DS320" i="1"/>
  <c r="DX320" i="1"/>
  <c r="EC320" i="1"/>
  <c r="EI320" i="1"/>
  <c r="EN320" i="1"/>
  <c r="ES320" i="1"/>
  <c r="EW320" i="1"/>
  <c r="FA320" i="1"/>
  <c r="FE320" i="1"/>
  <c r="FI320" i="1"/>
  <c r="FM320" i="1"/>
  <c r="FQ320" i="1"/>
  <c r="FU320" i="1"/>
  <c r="FY320" i="1"/>
  <c r="GC320" i="1"/>
  <c r="GG320" i="1"/>
  <c r="S320" i="1"/>
  <c r="AI320" i="1"/>
  <c r="AY320" i="1"/>
  <c r="BO320" i="1"/>
  <c r="CE320" i="1"/>
  <c r="CU320" i="1"/>
  <c r="DI320" i="1"/>
  <c r="DO320" i="1"/>
  <c r="DT320" i="1"/>
  <c r="DY320" i="1"/>
  <c r="EE320" i="1"/>
  <c r="EJ320" i="1"/>
  <c r="EO320" i="1"/>
  <c r="ET320" i="1"/>
  <c r="EX320" i="1"/>
  <c r="FB320" i="1"/>
  <c r="FF320" i="1"/>
  <c r="FJ320" i="1"/>
  <c r="FN320" i="1"/>
  <c r="FR320" i="1"/>
  <c r="FV320" i="1"/>
  <c r="FZ320" i="1"/>
  <c r="GD320" i="1"/>
  <c r="E320" i="1"/>
  <c r="G320" i="1"/>
  <c r="W320" i="1"/>
  <c r="AM320" i="1"/>
  <c r="BC320" i="1"/>
  <c r="BS320" i="1"/>
  <c r="CI320" i="1"/>
  <c r="CY320" i="1"/>
  <c r="DK320" i="1"/>
  <c r="DP320" i="1"/>
  <c r="DU320" i="1"/>
  <c r="EA320" i="1"/>
  <c r="EF320" i="1"/>
  <c r="EK320" i="1"/>
  <c r="EQ320" i="1"/>
  <c r="EU320" i="1"/>
  <c r="EY320" i="1"/>
  <c r="FC320" i="1"/>
  <c r="FG320" i="1"/>
  <c r="FK320" i="1"/>
  <c r="FO320" i="1"/>
  <c r="FS320" i="1"/>
  <c r="FW320" i="1"/>
  <c r="GA320" i="1"/>
  <c r="GE320" i="1"/>
  <c r="K320" i="1"/>
  <c r="AA320" i="1"/>
  <c r="AQ320" i="1"/>
  <c r="BG320" i="1"/>
  <c r="BW320" i="1"/>
  <c r="CM320" i="1"/>
  <c r="DC320" i="1"/>
  <c r="DL320" i="1"/>
  <c r="DQ320" i="1"/>
  <c r="DW320" i="1"/>
  <c r="EB320" i="1"/>
  <c r="EG320" i="1"/>
  <c r="EM320" i="1"/>
  <c r="ER320" i="1"/>
  <c r="EV320" i="1"/>
  <c r="EZ320" i="1"/>
  <c r="FD320" i="1"/>
  <c r="FH320" i="1"/>
  <c r="FL320" i="1"/>
  <c r="FP320" i="1"/>
  <c r="FT320" i="1"/>
  <c r="FX320" i="1"/>
  <c r="GB320" i="1"/>
  <c r="GF320" i="1"/>
  <c r="F315" i="1"/>
  <c r="J315" i="1"/>
  <c r="N315" i="1"/>
  <c r="R315" i="1"/>
  <c r="V315" i="1"/>
  <c r="Z315" i="1"/>
  <c r="AD315" i="1"/>
  <c r="AH315" i="1"/>
  <c r="AL315" i="1"/>
  <c r="AP315" i="1"/>
  <c r="AT315" i="1"/>
  <c r="AX315" i="1"/>
  <c r="BB315" i="1"/>
  <c r="BF315" i="1"/>
  <c r="BJ315" i="1"/>
  <c r="BN315" i="1"/>
  <c r="BR315" i="1"/>
  <c r="BV315" i="1"/>
  <c r="BZ315" i="1"/>
  <c r="CD315" i="1"/>
  <c r="CH315" i="1"/>
  <c r="CL315" i="1"/>
  <c r="CP315" i="1"/>
  <c r="CT315" i="1"/>
  <c r="CX315" i="1"/>
  <c r="DB315" i="1"/>
  <c r="DF315" i="1"/>
  <c r="DJ315" i="1"/>
  <c r="DN315" i="1"/>
  <c r="DR315" i="1"/>
  <c r="DV315" i="1"/>
  <c r="DZ315" i="1"/>
  <c r="ED315" i="1"/>
  <c r="EH315" i="1"/>
  <c r="EL315" i="1"/>
  <c r="EP315" i="1"/>
  <c r="ET315" i="1"/>
  <c r="EX315" i="1"/>
  <c r="FB315" i="1"/>
  <c r="FF315" i="1"/>
  <c r="FJ315" i="1"/>
  <c r="FN315" i="1"/>
  <c r="FR315" i="1"/>
  <c r="FV315" i="1"/>
  <c r="FZ315" i="1"/>
  <c r="GD315" i="1"/>
  <c r="G315" i="1"/>
  <c r="K315" i="1"/>
  <c r="O315" i="1"/>
  <c r="S315" i="1"/>
  <c r="W315" i="1"/>
  <c r="AA315" i="1"/>
  <c r="AE315" i="1"/>
  <c r="AI315" i="1"/>
  <c r="AM315" i="1"/>
  <c r="AQ315" i="1"/>
  <c r="AU315" i="1"/>
  <c r="AY315" i="1"/>
  <c r="BC315" i="1"/>
  <c r="BG315" i="1"/>
  <c r="BK315" i="1"/>
  <c r="BO315" i="1"/>
  <c r="BS315" i="1"/>
  <c r="BW315" i="1"/>
  <c r="CA315" i="1"/>
  <c r="CE315" i="1"/>
  <c r="CI315" i="1"/>
  <c r="CM315" i="1"/>
  <c r="CQ315" i="1"/>
  <c r="CU315" i="1"/>
  <c r="CY315" i="1"/>
  <c r="DC315" i="1"/>
  <c r="DG315" i="1"/>
  <c r="DK315" i="1"/>
  <c r="DO315" i="1"/>
  <c r="DS315" i="1"/>
  <c r="DW315" i="1"/>
  <c r="EA315" i="1"/>
  <c r="EE315" i="1"/>
  <c r="EI315" i="1"/>
  <c r="EM315" i="1"/>
  <c r="EQ315" i="1"/>
  <c r="EU315" i="1"/>
  <c r="EY315" i="1"/>
  <c r="FC315" i="1"/>
  <c r="FG315" i="1"/>
  <c r="FK315" i="1"/>
  <c r="FO315" i="1"/>
  <c r="FS315" i="1"/>
  <c r="FW315" i="1"/>
  <c r="GA315" i="1"/>
  <c r="GE315" i="1"/>
  <c r="H315" i="1"/>
  <c r="L315" i="1"/>
  <c r="P315" i="1"/>
  <c r="T315" i="1"/>
  <c r="X315" i="1"/>
  <c r="AB315" i="1"/>
  <c r="AF315" i="1"/>
  <c r="AJ315" i="1"/>
  <c r="AN315" i="1"/>
  <c r="AR315" i="1"/>
  <c r="AV315" i="1"/>
  <c r="AZ315" i="1"/>
  <c r="BD315" i="1"/>
  <c r="BH315" i="1"/>
  <c r="BL315" i="1"/>
  <c r="BP315" i="1"/>
  <c r="BT315" i="1"/>
  <c r="BX315" i="1"/>
  <c r="CB315" i="1"/>
  <c r="CF315" i="1"/>
  <c r="CJ315" i="1"/>
  <c r="CN315" i="1"/>
  <c r="CR315" i="1"/>
  <c r="CV315" i="1"/>
  <c r="CZ315" i="1"/>
  <c r="DD315" i="1"/>
  <c r="DH315" i="1"/>
  <c r="DL315" i="1"/>
  <c r="DP315" i="1"/>
  <c r="DT315" i="1"/>
  <c r="DX315" i="1"/>
  <c r="EB315" i="1"/>
  <c r="EF315" i="1"/>
  <c r="EJ315" i="1"/>
  <c r="EN315" i="1"/>
  <c r="ER315" i="1"/>
  <c r="EV315" i="1"/>
  <c r="EZ315" i="1"/>
  <c r="FD315" i="1"/>
  <c r="FH315" i="1"/>
  <c r="FL315" i="1"/>
  <c r="FP315" i="1"/>
  <c r="FT315" i="1"/>
  <c r="FX315" i="1"/>
  <c r="GB315" i="1"/>
  <c r="GF315" i="1"/>
  <c r="I315" i="1"/>
  <c r="Y315" i="1"/>
  <c r="AO315" i="1"/>
  <c r="BE315" i="1"/>
  <c r="BU315" i="1"/>
  <c r="CK315" i="1"/>
  <c r="DA315" i="1"/>
  <c r="DQ315" i="1"/>
  <c r="EG315" i="1"/>
  <c r="EW315" i="1"/>
  <c r="FM315" i="1"/>
  <c r="GC315" i="1"/>
  <c r="M315" i="1"/>
  <c r="AC315" i="1"/>
  <c r="AS315" i="1"/>
  <c r="BI315" i="1"/>
  <c r="BY315" i="1"/>
  <c r="CO315" i="1"/>
  <c r="DE315" i="1"/>
  <c r="DU315" i="1"/>
  <c r="EK315" i="1"/>
  <c r="FA315" i="1"/>
  <c r="FQ315" i="1"/>
  <c r="GG315" i="1"/>
  <c r="Q315" i="1"/>
  <c r="AG315" i="1"/>
  <c r="AW315" i="1"/>
  <c r="BM315" i="1"/>
  <c r="CC315" i="1"/>
  <c r="CS315" i="1"/>
  <c r="DI315" i="1"/>
  <c r="DY315" i="1"/>
  <c r="EO315" i="1"/>
  <c r="FE315" i="1"/>
  <c r="FU315" i="1"/>
  <c r="U315" i="1"/>
  <c r="CG315" i="1"/>
  <c r="ES315" i="1"/>
  <c r="E315" i="1"/>
  <c r="AK315" i="1"/>
  <c r="CW315" i="1"/>
  <c r="FI315" i="1"/>
  <c r="BA315" i="1"/>
  <c r="DM315" i="1"/>
  <c r="FY315" i="1"/>
  <c r="BQ315" i="1"/>
  <c r="EC315" i="1"/>
  <c r="AC296" i="1"/>
  <c r="AG296" i="1"/>
  <c r="CC297" i="1"/>
  <c r="BL297" i="1"/>
  <c r="FO297" i="1"/>
  <c r="EA297" i="1"/>
  <c r="FZ297" i="1"/>
  <c r="FJ297" i="1"/>
  <c r="ET297" i="1"/>
  <c r="ED297" i="1"/>
  <c r="DN297" i="1"/>
  <c r="CT297" i="1"/>
  <c r="AH297" i="1"/>
  <c r="EC297" i="1"/>
  <c r="FL297" i="1"/>
  <c r="AR297" i="1"/>
  <c r="BK297" i="1"/>
  <c r="CL297" i="1"/>
  <c r="FU297" i="1"/>
  <c r="DM297" i="1"/>
  <c r="FH297" i="1"/>
  <c r="EB297" i="1"/>
  <c r="CN297" i="1"/>
  <c r="CY297" i="1"/>
  <c r="R297" i="1"/>
  <c r="DE297" i="1"/>
  <c r="AK297" i="1"/>
  <c r="BX297" i="1"/>
  <c r="FS297" i="1"/>
  <c r="DW297" i="1"/>
  <c r="CM297" i="1"/>
  <c r="BF297" i="1"/>
  <c r="FL295" i="1"/>
  <c r="DG295" i="1"/>
  <c r="FN295" i="1"/>
  <c r="BU302" i="1"/>
  <c r="DX302" i="1"/>
  <c r="Z302" i="1"/>
  <c r="ED302" i="1"/>
  <c r="CY302" i="1"/>
  <c r="GF298" i="1"/>
  <c r="FJ298" i="1"/>
  <c r="CK301" i="1"/>
  <c r="DH301" i="1"/>
  <c r="DO301" i="1"/>
  <c r="BS301" i="1"/>
  <c r="AI301" i="1"/>
  <c r="EX301" i="1"/>
  <c r="CP301" i="1"/>
  <c r="AG301" i="1"/>
  <c r="FH301" i="1"/>
  <c r="CV301" i="1"/>
  <c r="DC301" i="1"/>
  <c r="AA301" i="1"/>
  <c r="FI301" i="1"/>
  <c r="GB301" i="1"/>
  <c r="EF301" i="1"/>
  <c r="CF301" i="1"/>
  <c r="FS301" i="1"/>
  <c r="DG301" i="1"/>
  <c r="EG301" i="1"/>
  <c r="BQ301" i="1"/>
  <c r="FF301" i="1"/>
  <c r="BZ301" i="1"/>
  <c r="AL293" i="1"/>
  <c r="FE299" i="1"/>
  <c r="GB299" i="1"/>
  <c r="GF296" i="1"/>
  <c r="FL296" i="1"/>
  <c r="GG296" i="1"/>
  <c r="GA296" i="1"/>
  <c r="FG296" i="1"/>
  <c r="FF296" i="1"/>
  <c r="FU296" i="1"/>
  <c r="EX296" i="1"/>
  <c r="AN301" i="1"/>
  <c r="X301" i="1"/>
  <c r="AY301" i="1"/>
  <c r="BA301" i="1"/>
  <c r="AK301" i="1"/>
  <c r="V301" i="1"/>
  <c r="AU301" i="1"/>
  <c r="AR301" i="1"/>
  <c r="W301" i="1"/>
  <c r="AI293" i="1"/>
  <c r="AC293" i="1"/>
  <c r="AB293" i="1"/>
  <c r="AF293" i="1"/>
  <c r="BH293" i="1"/>
  <c r="T297" i="1"/>
  <c r="BD303" i="1"/>
  <c r="AE303" i="1"/>
  <c r="AP302" i="1"/>
  <c r="D68" i="8"/>
  <c r="G153" i="8"/>
  <c r="F314" i="1"/>
  <c r="J314" i="1"/>
  <c r="N314" i="1"/>
  <c r="R314" i="1"/>
  <c r="V314" i="1"/>
  <c r="Z314" i="1"/>
  <c r="AD314" i="1"/>
  <c r="AH314" i="1"/>
  <c r="AL314" i="1"/>
  <c r="AP314" i="1"/>
  <c r="AT314" i="1"/>
  <c r="AX314" i="1"/>
  <c r="BB314" i="1"/>
  <c r="BF314" i="1"/>
  <c r="BJ314" i="1"/>
  <c r="BN314" i="1"/>
  <c r="BR314" i="1"/>
  <c r="BV314" i="1"/>
  <c r="BZ314" i="1"/>
  <c r="CD314" i="1"/>
  <c r="CH314" i="1"/>
  <c r="CL314" i="1"/>
  <c r="CP314" i="1"/>
  <c r="CT314" i="1"/>
  <c r="CX314" i="1"/>
  <c r="DB314" i="1"/>
  <c r="DF314" i="1"/>
  <c r="DJ314" i="1"/>
  <c r="DN314" i="1"/>
  <c r="DR314" i="1"/>
  <c r="DV314" i="1"/>
  <c r="DZ314" i="1"/>
  <c r="ED314" i="1"/>
  <c r="EH314" i="1"/>
  <c r="EL314" i="1"/>
  <c r="EP314" i="1"/>
  <c r="ET314" i="1"/>
  <c r="EX314" i="1"/>
  <c r="FB314" i="1"/>
  <c r="FF314" i="1"/>
  <c r="G314" i="1"/>
  <c r="K314" i="1"/>
  <c r="O314" i="1"/>
  <c r="S314" i="1"/>
  <c r="W314" i="1"/>
  <c r="AA314" i="1"/>
  <c r="AE314" i="1"/>
  <c r="AI314" i="1"/>
  <c r="AM314" i="1"/>
  <c r="AQ314" i="1"/>
  <c r="AU314" i="1"/>
  <c r="AY314" i="1"/>
  <c r="BC314" i="1"/>
  <c r="BG314" i="1"/>
  <c r="BK314" i="1"/>
  <c r="BO314" i="1"/>
  <c r="BS314" i="1"/>
  <c r="BW314" i="1"/>
  <c r="CA314" i="1"/>
  <c r="CE314" i="1"/>
  <c r="CI314" i="1"/>
  <c r="CM314" i="1"/>
  <c r="CQ314" i="1"/>
  <c r="CU314" i="1"/>
  <c r="CY314" i="1"/>
  <c r="DC314" i="1"/>
  <c r="DG314" i="1"/>
  <c r="DK314" i="1"/>
  <c r="DO314" i="1"/>
  <c r="DS314" i="1"/>
  <c r="DW314" i="1"/>
  <c r="H314" i="1"/>
  <c r="L314" i="1"/>
  <c r="P314" i="1"/>
  <c r="T314" i="1"/>
  <c r="X314" i="1"/>
  <c r="AB314" i="1"/>
  <c r="AF314" i="1"/>
  <c r="AJ314" i="1"/>
  <c r="AN314" i="1"/>
  <c r="AR314" i="1"/>
  <c r="AV314" i="1"/>
  <c r="AZ314" i="1"/>
  <c r="BD314" i="1"/>
  <c r="BH314" i="1"/>
  <c r="BL314" i="1"/>
  <c r="BP314" i="1"/>
  <c r="BT314" i="1"/>
  <c r="BX314" i="1"/>
  <c r="CB314" i="1"/>
  <c r="CF314" i="1"/>
  <c r="CJ314" i="1"/>
  <c r="CN314" i="1"/>
  <c r="CR314" i="1"/>
  <c r="CV314" i="1"/>
  <c r="CZ314" i="1"/>
  <c r="DD314" i="1"/>
  <c r="DH314" i="1"/>
  <c r="DL314" i="1"/>
  <c r="DP314" i="1"/>
  <c r="DT314" i="1"/>
  <c r="DX314" i="1"/>
  <c r="EB314" i="1"/>
  <c r="EF314" i="1"/>
  <c r="EJ314" i="1"/>
  <c r="EN314" i="1"/>
  <c r="ER314" i="1"/>
  <c r="EV314" i="1"/>
  <c r="EZ314" i="1"/>
  <c r="FD314" i="1"/>
  <c r="Q314" i="1"/>
  <c r="AG314" i="1"/>
  <c r="AW314" i="1"/>
  <c r="BM314" i="1"/>
  <c r="CC314" i="1"/>
  <c r="CS314" i="1"/>
  <c r="DI314" i="1"/>
  <c r="DY314" i="1"/>
  <c r="EG314" i="1"/>
  <c r="EO314" i="1"/>
  <c r="EW314" i="1"/>
  <c r="FE314" i="1"/>
  <c r="FJ314" i="1"/>
  <c r="FN314" i="1"/>
  <c r="FR314" i="1"/>
  <c r="FV314" i="1"/>
  <c r="FZ314" i="1"/>
  <c r="GD314" i="1"/>
  <c r="U314" i="1"/>
  <c r="AK314" i="1"/>
  <c r="BA314" i="1"/>
  <c r="BQ314" i="1"/>
  <c r="CG314" i="1"/>
  <c r="CW314" i="1"/>
  <c r="DM314" i="1"/>
  <c r="EA314" i="1"/>
  <c r="EI314" i="1"/>
  <c r="EQ314" i="1"/>
  <c r="EY314" i="1"/>
  <c r="FG314" i="1"/>
  <c r="FK314" i="1"/>
  <c r="FO314" i="1"/>
  <c r="FS314" i="1"/>
  <c r="FW314" i="1"/>
  <c r="GA314" i="1"/>
  <c r="GE314" i="1"/>
  <c r="I314" i="1"/>
  <c r="Y314" i="1"/>
  <c r="AO314" i="1"/>
  <c r="BE314" i="1"/>
  <c r="BU314" i="1"/>
  <c r="CK314" i="1"/>
  <c r="DA314" i="1"/>
  <c r="DQ314" i="1"/>
  <c r="EC314" i="1"/>
  <c r="EK314" i="1"/>
  <c r="ES314" i="1"/>
  <c r="FA314" i="1"/>
  <c r="FH314" i="1"/>
  <c r="FL314" i="1"/>
  <c r="FP314" i="1"/>
  <c r="FT314" i="1"/>
  <c r="FX314" i="1"/>
  <c r="GB314" i="1"/>
  <c r="GF314" i="1"/>
  <c r="BI314" i="1"/>
  <c r="DU314" i="1"/>
  <c r="FC314" i="1"/>
  <c r="FU314" i="1"/>
  <c r="M314" i="1"/>
  <c r="BY314" i="1"/>
  <c r="EE314" i="1"/>
  <c r="FI314" i="1"/>
  <c r="FY314" i="1"/>
  <c r="AC314" i="1"/>
  <c r="CO314" i="1"/>
  <c r="EM314" i="1"/>
  <c r="FM314" i="1"/>
  <c r="GC314" i="1"/>
  <c r="DE314" i="1"/>
  <c r="EU314" i="1"/>
  <c r="FQ314" i="1"/>
  <c r="AS314" i="1"/>
  <c r="GG314" i="1"/>
  <c r="E314" i="1"/>
  <c r="F317" i="1"/>
  <c r="J317" i="1"/>
  <c r="N317" i="1"/>
  <c r="R317" i="1"/>
  <c r="V317" i="1"/>
  <c r="Z317" i="1"/>
  <c r="AD317" i="1"/>
  <c r="AH317" i="1"/>
  <c r="AL317" i="1"/>
  <c r="AP317" i="1"/>
  <c r="AT317" i="1"/>
  <c r="AX317" i="1"/>
  <c r="BB317" i="1"/>
  <c r="BF317" i="1"/>
  <c r="BJ317" i="1"/>
  <c r="BN317" i="1"/>
  <c r="BR317" i="1"/>
  <c r="BV317" i="1"/>
  <c r="BZ317" i="1"/>
  <c r="CD317" i="1"/>
  <c r="CH317" i="1"/>
  <c r="CL317" i="1"/>
  <c r="CP317" i="1"/>
  <c r="CT317" i="1"/>
  <c r="CX317" i="1"/>
  <c r="DB317" i="1"/>
  <c r="DF317" i="1"/>
  <c r="DJ317" i="1"/>
  <c r="DN317" i="1"/>
  <c r="DR317" i="1"/>
  <c r="DV317" i="1"/>
  <c r="DZ317" i="1"/>
  <c r="ED317" i="1"/>
  <c r="EH317" i="1"/>
  <c r="EL317" i="1"/>
  <c r="EP317" i="1"/>
  <c r="ET317" i="1"/>
  <c r="EX317" i="1"/>
  <c r="FB317" i="1"/>
  <c r="FF317" i="1"/>
  <c r="FJ317" i="1"/>
  <c r="FN317" i="1"/>
  <c r="FR317" i="1"/>
  <c r="FV317" i="1"/>
  <c r="FZ317" i="1"/>
  <c r="GD317" i="1"/>
  <c r="G317" i="1"/>
  <c r="K317" i="1"/>
  <c r="O317" i="1"/>
  <c r="S317" i="1"/>
  <c r="W317" i="1"/>
  <c r="AA317" i="1"/>
  <c r="AE317" i="1"/>
  <c r="AI317" i="1"/>
  <c r="AM317" i="1"/>
  <c r="AQ317" i="1"/>
  <c r="AU317" i="1"/>
  <c r="AY317" i="1"/>
  <c r="BC317" i="1"/>
  <c r="BG317" i="1"/>
  <c r="BK317" i="1"/>
  <c r="BO317" i="1"/>
  <c r="BS317" i="1"/>
  <c r="BW317" i="1"/>
  <c r="CA317" i="1"/>
  <c r="CE317" i="1"/>
  <c r="CI317" i="1"/>
  <c r="CM317" i="1"/>
  <c r="CQ317" i="1"/>
  <c r="CU317" i="1"/>
  <c r="CY317" i="1"/>
  <c r="DC317" i="1"/>
  <c r="DG317" i="1"/>
  <c r="DK317" i="1"/>
  <c r="DO317" i="1"/>
  <c r="DS317" i="1"/>
  <c r="DW317" i="1"/>
  <c r="EA317" i="1"/>
  <c r="EE317" i="1"/>
  <c r="EI317" i="1"/>
  <c r="EM317" i="1"/>
  <c r="EQ317" i="1"/>
  <c r="EU317" i="1"/>
  <c r="EY317" i="1"/>
  <c r="FC317" i="1"/>
  <c r="FG317" i="1"/>
  <c r="FK317" i="1"/>
  <c r="FO317" i="1"/>
  <c r="FS317" i="1"/>
  <c r="FW317" i="1"/>
  <c r="GA317" i="1"/>
  <c r="GE317" i="1"/>
  <c r="H317" i="1"/>
  <c r="L317" i="1"/>
  <c r="P317" i="1"/>
  <c r="T317" i="1"/>
  <c r="X317" i="1"/>
  <c r="AB317" i="1"/>
  <c r="AF317" i="1"/>
  <c r="AJ317" i="1"/>
  <c r="AN317" i="1"/>
  <c r="AR317" i="1"/>
  <c r="AV317" i="1"/>
  <c r="AZ317" i="1"/>
  <c r="BD317" i="1"/>
  <c r="BH317" i="1"/>
  <c r="BL317" i="1"/>
  <c r="BP317" i="1"/>
  <c r="BT317" i="1"/>
  <c r="BX317" i="1"/>
  <c r="CB317" i="1"/>
  <c r="CF317" i="1"/>
  <c r="CJ317" i="1"/>
  <c r="CN317" i="1"/>
  <c r="CR317" i="1"/>
  <c r="CV317" i="1"/>
  <c r="CZ317" i="1"/>
  <c r="DD317" i="1"/>
  <c r="DH317" i="1"/>
  <c r="DL317" i="1"/>
  <c r="DP317" i="1"/>
  <c r="DT317" i="1"/>
  <c r="DX317" i="1"/>
  <c r="EB317" i="1"/>
  <c r="EF317" i="1"/>
  <c r="EJ317" i="1"/>
  <c r="EN317" i="1"/>
  <c r="ER317" i="1"/>
  <c r="EV317" i="1"/>
  <c r="EZ317" i="1"/>
  <c r="FD317" i="1"/>
  <c r="FH317" i="1"/>
  <c r="FL317" i="1"/>
  <c r="FP317" i="1"/>
  <c r="FT317" i="1"/>
  <c r="FX317" i="1"/>
  <c r="GB317" i="1"/>
  <c r="GF317" i="1"/>
  <c r="I317" i="1"/>
  <c r="Y317" i="1"/>
  <c r="AO317" i="1"/>
  <c r="BE317" i="1"/>
  <c r="BU317" i="1"/>
  <c r="CK317" i="1"/>
  <c r="DA317" i="1"/>
  <c r="DQ317" i="1"/>
  <c r="EG317" i="1"/>
  <c r="EW317" i="1"/>
  <c r="FM317" i="1"/>
  <c r="GC317" i="1"/>
  <c r="M317" i="1"/>
  <c r="AC317" i="1"/>
  <c r="AS317" i="1"/>
  <c r="BI317" i="1"/>
  <c r="BY317" i="1"/>
  <c r="CO317" i="1"/>
  <c r="DE317" i="1"/>
  <c r="DU317" i="1"/>
  <c r="EK317" i="1"/>
  <c r="FA317" i="1"/>
  <c r="FQ317" i="1"/>
  <c r="GG317" i="1"/>
  <c r="Q317" i="1"/>
  <c r="AG317" i="1"/>
  <c r="AW317" i="1"/>
  <c r="BM317" i="1"/>
  <c r="CC317" i="1"/>
  <c r="CS317" i="1"/>
  <c r="DI317" i="1"/>
  <c r="DY317" i="1"/>
  <c r="EO317" i="1"/>
  <c r="FE317" i="1"/>
  <c r="FU317" i="1"/>
  <c r="AK317" i="1"/>
  <c r="CW317" i="1"/>
  <c r="FI317" i="1"/>
  <c r="BA317" i="1"/>
  <c r="DM317" i="1"/>
  <c r="FY317" i="1"/>
  <c r="BQ317" i="1"/>
  <c r="EC317" i="1"/>
  <c r="E317" i="1"/>
  <c r="U317" i="1"/>
  <c r="CG317" i="1"/>
  <c r="ES317" i="1"/>
  <c r="I321" i="1"/>
  <c r="M321" i="1"/>
  <c r="Q321" i="1"/>
  <c r="U321" i="1"/>
  <c r="Y321" i="1"/>
  <c r="AC321" i="1"/>
  <c r="AG321" i="1"/>
  <c r="AK321" i="1"/>
  <c r="AO321" i="1"/>
  <c r="AS321" i="1"/>
  <c r="AW321" i="1"/>
  <c r="BA321" i="1"/>
  <c r="BE321" i="1"/>
  <c r="BI321" i="1"/>
  <c r="BM321" i="1"/>
  <c r="BQ321" i="1"/>
  <c r="BU321" i="1"/>
  <c r="BY321" i="1"/>
  <c r="CC321" i="1"/>
  <c r="CG321" i="1"/>
  <c r="CK321" i="1"/>
  <c r="CO321" i="1"/>
  <c r="CS321" i="1"/>
  <c r="CW321" i="1"/>
  <c r="DA321" i="1"/>
  <c r="DE321" i="1"/>
  <c r="DI321" i="1"/>
  <c r="DM321" i="1"/>
  <c r="DQ321" i="1"/>
  <c r="DU321" i="1"/>
  <c r="DY321" i="1"/>
  <c r="EC321" i="1"/>
  <c r="EG321" i="1"/>
  <c r="EK321" i="1"/>
  <c r="EO321" i="1"/>
  <c r="ES321" i="1"/>
  <c r="EW321" i="1"/>
  <c r="FA321" i="1"/>
  <c r="FE321" i="1"/>
  <c r="FI321" i="1"/>
  <c r="FM321" i="1"/>
  <c r="FQ321" i="1"/>
  <c r="FU321" i="1"/>
  <c r="FY321" i="1"/>
  <c r="GC321" i="1"/>
  <c r="GG321" i="1"/>
  <c r="F321" i="1"/>
  <c r="J321" i="1"/>
  <c r="N321" i="1"/>
  <c r="R321" i="1"/>
  <c r="V321" i="1"/>
  <c r="Z321" i="1"/>
  <c r="AD321" i="1"/>
  <c r="AH321" i="1"/>
  <c r="AL321" i="1"/>
  <c r="AP321" i="1"/>
  <c r="AT321" i="1"/>
  <c r="AX321" i="1"/>
  <c r="BB321" i="1"/>
  <c r="BF321" i="1"/>
  <c r="BJ321" i="1"/>
  <c r="BN321" i="1"/>
  <c r="BR321" i="1"/>
  <c r="BV321" i="1"/>
  <c r="BZ321" i="1"/>
  <c r="CD321" i="1"/>
  <c r="CH321" i="1"/>
  <c r="CL321" i="1"/>
  <c r="CP321" i="1"/>
  <c r="CT321" i="1"/>
  <c r="CX321" i="1"/>
  <c r="DB321" i="1"/>
  <c r="DF321" i="1"/>
  <c r="DJ321" i="1"/>
  <c r="DN321" i="1"/>
  <c r="DR321" i="1"/>
  <c r="DV321" i="1"/>
  <c r="DZ321" i="1"/>
  <c r="ED321" i="1"/>
  <c r="EH321" i="1"/>
  <c r="EL321" i="1"/>
  <c r="EP321" i="1"/>
  <c r="ET321" i="1"/>
  <c r="EX321" i="1"/>
  <c r="FB321" i="1"/>
  <c r="FF321" i="1"/>
  <c r="FJ321" i="1"/>
  <c r="FN321" i="1"/>
  <c r="FR321" i="1"/>
  <c r="FV321" i="1"/>
  <c r="FZ321" i="1"/>
  <c r="GD321" i="1"/>
  <c r="G321" i="1"/>
  <c r="K321" i="1"/>
  <c r="O321" i="1"/>
  <c r="S321" i="1"/>
  <c r="W321" i="1"/>
  <c r="AA321" i="1"/>
  <c r="AE321" i="1"/>
  <c r="AI321" i="1"/>
  <c r="AM321" i="1"/>
  <c r="AQ321" i="1"/>
  <c r="AU321" i="1"/>
  <c r="AY321" i="1"/>
  <c r="BC321" i="1"/>
  <c r="BG321" i="1"/>
  <c r="BK321" i="1"/>
  <c r="BO321" i="1"/>
  <c r="BS321" i="1"/>
  <c r="BW321" i="1"/>
  <c r="CA321" i="1"/>
  <c r="CE321" i="1"/>
  <c r="CI321" i="1"/>
  <c r="CM321" i="1"/>
  <c r="CQ321" i="1"/>
  <c r="CU321" i="1"/>
  <c r="CY321" i="1"/>
  <c r="DC321" i="1"/>
  <c r="DG321" i="1"/>
  <c r="DK321" i="1"/>
  <c r="DO321" i="1"/>
  <c r="DS321" i="1"/>
  <c r="DW321" i="1"/>
  <c r="EA321" i="1"/>
  <c r="EE321" i="1"/>
  <c r="EI321" i="1"/>
  <c r="EM321" i="1"/>
  <c r="EQ321" i="1"/>
  <c r="EU321" i="1"/>
  <c r="EY321" i="1"/>
  <c r="FC321" i="1"/>
  <c r="FG321" i="1"/>
  <c r="FK321" i="1"/>
  <c r="FO321" i="1"/>
  <c r="FS321" i="1"/>
  <c r="FW321" i="1"/>
  <c r="GA321" i="1"/>
  <c r="GE321" i="1"/>
  <c r="E321" i="1"/>
  <c r="H321" i="1"/>
  <c r="L321" i="1"/>
  <c r="P321" i="1"/>
  <c r="T321" i="1"/>
  <c r="X321" i="1"/>
  <c r="AB321" i="1"/>
  <c r="AF321" i="1"/>
  <c r="AJ321" i="1"/>
  <c r="AN321" i="1"/>
  <c r="AR321" i="1"/>
  <c r="AV321" i="1"/>
  <c r="AZ321" i="1"/>
  <c r="BD321" i="1"/>
  <c r="BH321" i="1"/>
  <c r="BL321" i="1"/>
  <c r="BP321" i="1"/>
  <c r="BT321" i="1"/>
  <c r="BX321" i="1"/>
  <c r="CB321" i="1"/>
  <c r="CF321" i="1"/>
  <c r="CJ321" i="1"/>
  <c r="CN321" i="1"/>
  <c r="CR321" i="1"/>
  <c r="CV321" i="1"/>
  <c r="CZ321" i="1"/>
  <c r="DD321" i="1"/>
  <c r="DH321" i="1"/>
  <c r="DL321" i="1"/>
  <c r="DP321" i="1"/>
  <c r="EF321" i="1"/>
  <c r="EV321" i="1"/>
  <c r="FL321" i="1"/>
  <c r="GB321" i="1"/>
  <c r="DT321" i="1"/>
  <c r="EJ321" i="1"/>
  <c r="EZ321" i="1"/>
  <c r="FP321" i="1"/>
  <c r="GF321" i="1"/>
  <c r="DX321" i="1"/>
  <c r="EN321" i="1"/>
  <c r="FD321" i="1"/>
  <c r="FT321" i="1"/>
  <c r="EB321" i="1"/>
  <c r="ER321" i="1"/>
  <c r="FH321" i="1"/>
  <c r="FX321" i="1"/>
  <c r="F312" i="1"/>
  <c r="J312" i="1"/>
  <c r="N312" i="1"/>
  <c r="R312" i="1"/>
  <c r="V312" i="1"/>
  <c r="Z312" i="1"/>
  <c r="AD312" i="1"/>
  <c r="AH312" i="1"/>
  <c r="AL312" i="1"/>
  <c r="AP312" i="1"/>
  <c r="AT312" i="1"/>
  <c r="AX312" i="1"/>
  <c r="BB312" i="1"/>
  <c r="BF312" i="1"/>
  <c r="BJ312" i="1"/>
  <c r="BN312" i="1"/>
  <c r="BR312" i="1"/>
  <c r="BV312" i="1"/>
  <c r="BZ312" i="1"/>
  <c r="CD312" i="1"/>
  <c r="CH312" i="1"/>
  <c r="CL312" i="1"/>
  <c r="CP312" i="1"/>
  <c r="CT312" i="1"/>
  <c r="CX312" i="1"/>
  <c r="DB312" i="1"/>
  <c r="DF312" i="1"/>
  <c r="DJ312" i="1"/>
  <c r="DN312" i="1"/>
  <c r="DR312" i="1"/>
  <c r="DV312" i="1"/>
  <c r="DZ312" i="1"/>
  <c r="ED312" i="1"/>
  <c r="EH312" i="1"/>
  <c r="EL312" i="1"/>
  <c r="EP312" i="1"/>
  <c r="ET312" i="1"/>
  <c r="EX312" i="1"/>
  <c r="H312" i="1"/>
  <c r="L312" i="1"/>
  <c r="P312" i="1"/>
  <c r="T312" i="1"/>
  <c r="X312" i="1"/>
  <c r="AB312" i="1"/>
  <c r="AF312" i="1"/>
  <c r="AJ312" i="1"/>
  <c r="AN312" i="1"/>
  <c r="AR312" i="1"/>
  <c r="AV312" i="1"/>
  <c r="AZ312" i="1"/>
  <c r="BD312" i="1"/>
  <c r="BH312" i="1"/>
  <c r="BL312" i="1"/>
  <c r="BP312" i="1"/>
  <c r="BT312" i="1"/>
  <c r="BX312" i="1"/>
  <c r="CB312" i="1"/>
  <c r="CF312" i="1"/>
  <c r="CJ312" i="1"/>
  <c r="CN312" i="1"/>
  <c r="CR312" i="1"/>
  <c r="CV312" i="1"/>
  <c r="CZ312" i="1"/>
  <c r="DD312" i="1"/>
  <c r="DH312" i="1"/>
  <c r="DL312" i="1"/>
  <c r="DP312" i="1"/>
  <c r="DT312" i="1"/>
  <c r="DX312" i="1"/>
  <c r="EB312" i="1"/>
  <c r="EF312" i="1"/>
  <c r="EJ312" i="1"/>
  <c r="EN312" i="1"/>
  <c r="ER312" i="1"/>
  <c r="EV312" i="1"/>
  <c r="EZ312" i="1"/>
  <c r="FD312" i="1"/>
  <c r="G312" i="1"/>
  <c r="O312" i="1"/>
  <c r="W312" i="1"/>
  <c r="AE312" i="1"/>
  <c r="AM312" i="1"/>
  <c r="AU312" i="1"/>
  <c r="BC312" i="1"/>
  <c r="BK312" i="1"/>
  <c r="BS312" i="1"/>
  <c r="CA312" i="1"/>
  <c r="CI312" i="1"/>
  <c r="CQ312" i="1"/>
  <c r="CY312" i="1"/>
  <c r="DG312" i="1"/>
  <c r="DO312" i="1"/>
  <c r="DW312" i="1"/>
  <c r="EE312" i="1"/>
  <c r="EM312" i="1"/>
  <c r="EU312" i="1"/>
  <c r="FB312" i="1"/>
  <c r="FG312" i="1"/>
  <c r="FK312" i="1"/>
  <c r="FO312" i="1"/>
  <c r="FS312" i="1"/>
  <c r="FW312" i="1"/>
  <c r="GA312" i="1"/>
  <c r="GE312" i="1"/>
  <c r="I312" i="1"/>
  <c r="Q312" i="1"/>
  <c r="Y312" i="1"/>
  <c r="AG312" i="1"/>
  <c r="AO312" i="1"/>
  <c r="AW312" i="1"/>
  <c r="BE312" i="1"/>
  <c r="BM312" i="1"/>
  <c r="BU312" i="1"/>
  <c r="CC312" i="1"/>
  <c r="CK312" i="1"/>
  <c r="CS312" i="1"/>
  <c r="DA312" i="1"/>
  <c r="DI312" i="1"/>
  <c r="DQ312" i="1"/>
  <c r="DY312" i="1"/>
  <c r="EG312" i="1"/>
  <c r="EO312" i="1"/>
  <c r="EW312" i="1"/>
  <c r="FC312" i="1"/>
  <c r="FH312" i="1"/>
  <c r="FL312" i="1"/>
  <c r="FP312" i="1"/>
  <c r="FT312" i="1"/>
  <c r="FX312" i="1"/>
  <c r="GB312" i="1"/>
  <c r="GF312" i="1"/>
  <c r="S312" i="1"/>
  <c r="AI312" i="1"/>
  <c r="AY312" i="1"/>
  <c r="BO312" i="1"/>
  <c r="CE312" i="1"/>
  <c r="CU312" i="1"/>
  <c r="DK312" i="1"/>
  <c r="EA312" i="1"/>
  <c r="EQ312" i="1"/>
  <c r="FE312" i="1"/>
  <c r="FM312" i="1"/>
  <c r="FU312" i="1"/>
  <c r="GC312" i="1"/>
  <c r="U312" i="1"/>
  <c r="AK312" i="1"/>
  <c r="BA312" i="1"/>
  <c r="BQ312" i="1"/>
  <c r="CG312" i="1"/>
  <c r="CW312" i="1"/>
  <c r="DM312" i="1"/>
  <c r="EC312" i="1"/>
  <c r="ES312" i="1"/>
  <c r="FF312" i="1"/>
  <c r="FN312" i="1"/>
  <c r="FV312" i="1"/>
  <c r="GD312" i="1"/>
  <c r="K312" i="1"/>
  <c r="AA312" i="1"/>
  <c r="AQ312" i="1"/>
  <c r="BG312" i="1"/>
  <c r="BW312" i="1"/>
  <c r="CM312" i="1"/>
  <c r="DC312" i="1"/>
  <c r="DS312" i="1"/>
  <c r="EI312" i="1"/>
  <c r="EY312" i="1"/>
  <c r="FI312" i="1"/>
  <c r="FQ312" i="1"/>
  <c r="FY312" i="1"/>
  <c r="GG312" i="1"/>
  <c r="AC312" i="1"/>
  <c r="CO312" i="1"/>
  <c r="FA312" i="1"/>
  <c r="AS312" i="1"/>
  <c r="DE312" i="1"/>
  <c r="FJ312" i="1"/>
  <c r="BI312" i="1"/>
  <c r="DU312" i="1"/>
  <c r="FR312" i="1"/>
  <c r="FZ312" i="1"/>
  <c r="M312" i="1"/>
  <c r="BY312" i="1"/>
  <c r="EK312" i="1"/>
  <c r="E312" i="1"/>
  <c r="AH296" i="1"/>
  <c r="BI296" i="1"/>
  <c r="X296" i="1"/>
  <c r="AY296" i="1"/>
  <c r="AP296" i="1"/>
  <c r="S296" i="1"/>
  <c r="AX296" i="1"/>
  <c r="AO296" i="1"/>
  <c r="AT296" i="1"/>
  <c r="BG296" i="1"/>
  <c r="U296" i="1"/>
  <c r="BE296" i="1"/>
  <c r="BI297" i="1"/>
  <c r="AN297" i="1"/>
  <c r="FK297" i="1"/>
  <c r="DK297" i="1"/>
  <c r="FV297" i="1"/>
  <c r="FF297" i="1"/>
  <c r="EP297" i="1"/>
  <c r="DZ297" i="1"/>
  <c r="DF297" i="1"/>
  <c r="CP297" i="1"/>
  <c r="FA297" i="1"/>
  <c r="CS297" i="1"/>
  <c r="EV297" i="1"/>
  <c r="AB297" i="1"/>
  <c r="AI297" i="1"/>
  <c r="CD297" i="1"/>
  <c r="EO297" i="1"/>
  <c r="AG297" i="1"/>
  <c r="FD297" i="1"/>
  <c r="DL297" i="1"/>
  <c r="CJ297" i="1"/>
  <c r="BS297" i="1"/>
  <c r="EK297" i="1"/>
  <c r="CO297" i="1"/>
  <c r="ER297" i="1"/>
  <c r="BP297" i="1"/>
  <c r="FC297" i="1"/>
  <c r="DS297" i="1"/>
  <c r="CA297" i="1"/>
  <c r="CR300" i="1"/>
  <c r="DG300" i="1"/>
  <c r="EL300" i="1"/>
  <c r="CL300" i="1"/>
  <c r="FM300" i="1"/>
  <c r="AY300" i="1"/>
  <c r="GG300" i="1"/>
  <c r="BW300" i="1"/>
  <c r="EZ300" i="1"/>
  <c r="GE300" i="1"/>
  <c r="EV295" i="1"/>
  <c r="DY295" i="1"/>
  <c r="CH295" i="1"/>
  <c r="BB304" i="1"/>
  <c r="EN302" i="1"/>
  <c r="CZ302" i="1"/>
  <c r="EM302" i="1"/>
  <c r="DF302" i="1"/>
  <c r="AE298" i="1"/>
  <c r="AI304" i="1"/>
  <c r="ET304" i="1"/>
  <c r="V304" i="1"/>
  <c r="BI304" i="1"/>
  <c r="FT301" i="1"/>
  <c r="CR301" i="1"/>
  <c r="CY301" i="1"/>
  <c r="BO301" i="1"/>
  <c r="GD301" i="1"/>
  <c r="EP301" i="1"/>
  <c r="AP301" i="1"/>
  <c r="Q301" i="1"/>
  <c r="EB301" i="1"/>
  <c r="CB301" i="1"/>
  <c r="CM301" i="1"/>
  <c r="BN301" i="1"/>
  <c r="FM301" i="1"/>
  <c r="FL301" i="1"/>
  <c r="DT301" i="1"/>
  <c r="AB301" i="1"/>
  <c r="FC301" i="1"/>
  <c r="BR301" i="1"/>
  <c r="DE301" i="1"/>
  <c r="CN301" i="1"/>
  <c r="EL301" i="1"/>
  <c r="AH301" i="1"/>
  <c r="FA293" i="1"/>
  <c r="U293" i="1"/>
  <c r="AQ293" i="1"/>
  <c r="FM293" i="1"/>
  <c r="GF293" i="1"/>
  <c r="FL293" i="1"/>
  <c r="AM293" i="1"/>
  <c r="FP299" i="1"/>
  <c r="FR299" i="1"/>
  <c r="FD299" i="1"/>
  <c r="GB296" i="1"/>
  <c r="FD296" i="1"/>
  <c r="FM296" i="1"/>
  <c r="FW296" i="1"/>
  <c r="FC296" i="1"/>
  <c r="FY296" i="1"/>
  <c r="GD296" i="1"/>
  <c r="FX296" i="1"/>
  <c r="BJ299" i="1"/>
  <c r="BD296" i="1"/>
  <c r="AI296" i="1"/>
  <c r="BF296" i="1"/>
  <c r="T296" i="1"/>
  <c r="AZ296" i="1"/>
  <c r="AQ296" i="1"/>
  <c r="V297" i="1"/>
  <c r="CC300" i="1"/>
  <c r="AS300" i="1"/>
  <c r="X300" i="1"/>
  <c r="DW300" i="1"/>
  <c r="FZ300" i="1"/>
  <c r="DN300" i="1"/>
  <c r="BV300" i="1"/>
  <c r="EO300" i="1"/>
  <c r="EW300" i="1"/>
  <c r="AJ300" i="1"/>
  <c r="AI300" i="1"/>
  <c r="EP300" i="1"/>
  <c r="FQ300" i="1"/>
  <c r="BX300" i="1"/>
  <c r="DC300" i="1"/>
  <c r="W300" i="1"/>
  <c r="FP300" i="1"/>
  <c r="EF300" i="1"/>
  <c r="CN300" i="1"/>
  <c r="FO300" i="1"/>
  <c r="AP300" i="1"/>
  <c r="FH303" i="1"/>
  <c r="EN303" i="1"/>
  <c r="BL303" i="1"/>
  <c r="CE303" i="1"/>
  <c r="W303" i="1"/>
  <c r="ET303" i="1"/>
  <c r="CH303" i="1"/>
  <c r="CR303" i="1"/>
  <c r="FV303" i="1"/>
  <c r="EH303" i="1"/>
  <c r="BV303" i="1"/>
  <c r="AJ303" i="1"/>
  <c r="CM303" i="1"/>
  <c r="FR303" i="1"/>
  <c r="CY295" i="1"/>
  <c r="EG295" i="1"/>
  <c r="EF295" i="1"/>
  <c r="DP295" i="1"/>
  <c r="X295" i="1"/>
  <c r="BK295" i="1"/>
  <c r="CK295" i="1"/>
  <c r="CM295" i="1"/>
  <c r="ET295" i="1"/>
  <c r="BF295" i="1"/>
  <c r="AF298" i="1"/>
  <c r="AJ298" i="1"/>
  <c r="W298" i="1"/>
  <c r="AK298" i="1"/>
  <c r="U298" i="1"/>
  <c r="AU298" i="1"/>
  <c r="Z298" i="1"/>
  <c r="DZ304" i="1"/>
  <c r="DM304" i="1"/>
  <c r="FL304" i="1"/>
  <c r="EF304" i="1"/>
  <c r="CZ304" i="1"/>
  <c r="BT304" i="1"/>
  <c r="DS304" i="1"/>
  <c r="BO304" i="1"/>
  <c r="FZ304" i="1"/>
  <c r="DN304" i="1"/>
  <c r="AG304" i="1"/>
  <c r="FK304" i="1"/>
  <c r="CQ304" i="1"/>
  <c r="DR304" i="1"/>
  <c r="DM302" i="1"/>
  <c r="BQ302" i="1"/>
  <c r="EJ302" i="1"/>
  <c r="CN302" i="1"/>
  <c r="DC302" i="1"/>
  <c r="AQ302" i="1"/>
  <c r="EC302" i="1"/>
  <c r="DI302" i="1"/>
  <c r="DP302" i="1"/>
  <c r="CV302" i="1"/>
  <c r="CB302" i="1"/>
  <c r="DG302" i="1"/>
  <c r="DE302" i="1"/>
  <c r="CU302" i="1"/>
  <c r="FZ302" i="1"/>
  <c r="EX302" i="1"/>
  <c r="DZ302" i="1"/>
  <c r="DB302" i="1"/>
  <c r="CD302" i="1"/>
  <c r="AW302" i="1"/>
  <c r="CI302" i="1"/>
  <c r="FV302" i="1"/>
  <c r="AH302" i="1"/>
  <c r="AB294" i="1"/>
  <c r="BE299" i="1"/>
  <c r="AO299" i="1"/>
  <c r="Y299" i="1"/>
  <c r="ET299" i="1"/>
  <c r="BG299" i="1"/>
  <c r="AT299" i="1"/>
  <c r="S299" i="1"/>
  <c r="V299" i="1"/>
  <c r="BD299" i="1"/>
  <c r="AN299" i="1"/>
  <c r="X299" i="1"/>
  <c r="R299" i="1"/>
  <c r="GB298" i="1"/>
  <c r="EV298" i="1"/>
  <c r="FA298" i="1"/>
  <c r="EZ298" i="1"/>
  <c r="EX298" i="1"/>
  <c r="EW298" i="1"/>
  <c r="FG298" i="1"/>
  <c r="FB298" i="1"/>
  <c r="AV301" i="1"/>
  <c r="AZ301" i="1"/>
  <c r="GE301" i="1"/>
  <c r="FO301" i="1"/>
  <c r="EU301" i="1"/>
  <c r="CA301" i="1"/>
  <c r="FE301" i="1"/>
  <c r="DU301" i="1"/>
  <c r="CO301" i="1"/>
  <c r="BE301" i="1"/>
  <c r="BP301" i="1"/>
  <c r="S301" i="1"/>
  <c r="EH301" i="1"/>
  <c r="CT301" i="1"/>
  <c r="BJ301" i="1"/>
  <c r="EZ299" i="1"/>
  <c r="FC299" i="1"/>
  <c r="FY299" i="1"/>
  <c r="EU299" i="1"/>
  <c r="FN299" i="1"/>
  <c r="EX299" i="1"/>
  <c r="EY299" i="1"/>
  <c r="FX299" i="1"/>
  <c r="AV299" i="1"/>
  <c r="EZ296" i="1"/>
  <c r="GC296" i="1"/>
  <c r="GE296" i="1"/>
  <c r="FO296" i="1"/>
  <c r="EY296" i="1"/>
  <c r="FB296" i="1"/>
  <c r="EW296" i="1"/>
  <c r="FN296" i="1"/>
  <c r="V298" i="1"/>
  <c r="AJ296" i="1"/>
  <c r="AR296" i="1"/>
  <c r="Y296" i="1"/>
  <c r="BH296" i="1"/>
  <c r="AU296" i="1"/>
  <c r="Z296" i="1"/>
  <c r="AN296" i="1"/>
  <c r="AA296" i="1"/>
  <c r="AK296" i="1"/>
  <c r="AP297" i="1"/>
  <c r="DQ300" i="1"/>
  <c r="AC300" i="1"/>
  <c r="EA300" i="1"/>
  <c r="FV300" i="1"/>
  <c r="DJ300" i="1"/>
  <c r="AK300" i="1"/>
  <c r="EU300" i="1"/>
  <c r="CI300" i="1"/>
  <c r="R300" i="1"/>
  <c r="FD300" i="1"/>
  <c r="DP300" i="1"/>
  <c r="BT300" i="1"/>
  <c r="AQ300" i="1"/>
  <c r="AU303" i="1"/>
  <c r="AF303" i="1"/>
  <c r="AM295" i="1"/>
  <c r="GF295" i="1"/>
  <c r="AJ295" i="1"/>
  <c r="CV295" i="1"/>
  <c r="FO295" i="1"/>
  <c r="FV295" i="1"/>
  <c r="BI295" i="1"/>
  <c r="BG295" i="1"/>
  <c r="DV295" i="1"/>
  <c r="AD298" i="1"/>
  <c r="AT298" i="1"/>
  <c r="S298" i="1"/>
  <c r="BJ298" i="1"/>
  <c r="AW298" i="1"/>
  <c r="Q298" i="1"/>
  <c r="AV298" i="1"/>
  <c r="AB298" i="1"/>
  <c r="AN298" i="1"/>
  <c r="EA304" i="1"/>
  <c r="BZ304" i="1"/>
  <c r="EH304" i="1"/>
  <c r="DA304" i="1"/>
  <c r="EB304" i="1"/>
  <c r="CV304" i="1"/>
  <c r="BP304" i="1"/>
  <c r="DO304" i="1"/>
  <c r="DJ304" i="1"/>
  <c r="AA297" i="1"/>
  <c r="BH297" i="1"/>
  <c r="AJ297" i="1"/>
  <c r="AS297" i="1"/>
  <c r="AU297" i="1"/>
  <c r="AV303" i="1"/>
  <c r="AZ303" i="1"/>
  <c r="BI303" i="1"/>
  <c r="AS303" i="1"/>
  <c r="AD303" i="1"/>
  <c r="Z303" i="1"/>
  <c r="CS302" i="1"/>
  <c r="EF302" i="1"/>
  <c r="BX302" i="1"/>
  <c r="CM302" i="1"/>
  <c r="DA302" i="1"/>
  <c r="DL302" i="1"/>
  <c r="CR302" i="1"/>
  <c r="BT302" i="1"/>
  <c r="AR302" i="1"/>
  <c r="GA302" i="1"/>
  <c r="FK302" i="1"/>
  <c r="EU302" i="1"/>
  <c r="CQ302" i="1"/>
  <c r="BR302" i="1"/>
  <c r="FQ302" i="1"/>
  <c r="CO302" i="1"/>
  <c r="AF302" i="1"/>
  <c r="CE302" i="1"/>
  <c r="FN302" i="1"/>
  <c r="ET302" i="1"/>
  <c r="DV302" i="1"/>
  <c r="CT302" i="1"/>
  <c r="BZ302" i="1"/>
  <c r="AV302" i="1"/>
  <c r="BO302" i="1"/>
  <c r="EP302" i="1"/>
  <c r="R302" i="1"/>
  <c r="CM294" i="1"/>
  <c r="EC294" i="1"/>
  <c r="CK294" i="1"/>
  <c r="DX294" i="1"/>
  <c r="CR294" i="1"/>
  <c r="BL294" i="1"/>
  <c r="FS294" i="1"/>
  <c r="DG294" i="1"/>
  <c r="FR294" i="1"/>
  <c r="DZ294" i="1"/>
  <c r="CP294" i="1"/>
  <c r="AK299" i="1"/>
  <c r="BC299" i="1"/>
  <c r="AD299" i="1"/>
  <c r="AJ299" i="1"/>
  <c r="GG298" i="1"/>
  <c r="FX298" i="1"/>
  <c r="T298" i="1"/>
  <c r="FT298" i="1"/>
  <c r="GD298" i="1"/>
  <c r="FY298" i="1"/>
  <c r="GE298" i="1"/>
  <c r="FC298" i="1"/>
  <c r="GA298" i="1"/>
  <c r="FZ298" i="1"/>
  <c r="U301" i="1"/>
  <c r="AQ301" i="1"/>
  <c r="DD301" i="1"/>
  <c r="AJ301" i="1"/>
  <c r="GA301" i="1"/>
  <c r="FK301" i="1"/>
  <c r="EM301" i="1"/>
  <c r="BK301" i="1"/>
  <c r="FA301" i="1"/>
  <c r="DQ301" i="1"/>
  <c r="CG301" i="1"/>
  <c r="AC301" i="1"/>
  <c r="BL301" i="1"/>
  <c r="FJ301" i="1"/>
  <c r="DV301" i="1"/>
  <c r="CD301" i="1"/>
  <c r="FW299" i="1"/>
  <c r="FQ299" i="1"/>
  <c r="FU299" i="1"/>
  <c r="GD299" i="1"/>
  <c r="FJ299" i="1"/>
  <c r="GG299" i="1"/>
  <c r="FV299" i="1"/>
  <c r="FL299" i="1"/>
  <c r="FO299" i="1"/>
  <c r="R296" i="1"/>
  <c r="I36" i="10"/>
  <c r="B11" i="10"/>
  <c r="P4" i="1"/>
  <c r="P5" i="1"/>
  <c r="H96" i="1"/>
  <c r="J111" i="1"/>
  <c r="V296" i="1"/>
  <c r="AE296" i="1"/>
  <c r="BB296" i="1"/>
  <c r="AW296" i="1"/>
  <c r="BI300" i="1"/>
  <c r="AK303" i="1"/>
  <c r="BM295" i="1"/>
  <c r="CF295" i="1"/>
  <c r="EQ295" i="1"/>
  <c r="CT295" i="1"/>
  <c r="DF295" i="1"/>
  <c r="AH298" i="1"/>
  <c r="AQ298" i="1"/>
  <c r="BC298" i="1"/>
  <c r="ER298" i="1"/>
  <c r="BI298" i="1"/>
  <c r="AS298" i="1"/>
  <c r="AC298" i="1"/>
  <c r="BF298" i="1"/>
  <c r="AX298" i="1"/>
  <c r="BD298" i="1"/>
  <c r="BU304" i="1"/>
  <c r="DG304" i="1"/>
  <c r="DB304" i="1"/>
  <c r="EC304" i="1"/>
  <c r="CG304" i="1"/>
  <c r="DP304" i="1"/>
  <c r="CJ304" i="1"/>
  <c r="CM304" i="1"/>
  <c r="CT304" i="1"/>
  <c r="AX303" i="1"/>
  <c r="T303" i="1"/>
  <c r="AH303" i="1"/>
  <c r="BH303" i="1"/>
  <c r="AI303" i="1"/>
  <c r="BF303" i="1"/>
  <c r="Y303" i="1"/>
  <c r="AQ303" i="1"/>
  <c r="CG302" i="1"/>
  <c r="DT302" i="1"/>
  <c r="EI302" i="1"/>
  <c r="BW302" i="1"/>
  <c r="BN302" i="1"/>
  <c r="EG302" i="1"/>
  <c r="CK302" i="1"/>
  <c r="EB302" i="1"/>
  <c r="DH302" i="1"/>
  <c r="CJ302" i="1"/>
  <c r="BP302" i="1"/>
  <c r="EQ302" i="1"/>
  <c r="CA302" i="1"/>
  <c r="EL302" i="1"/>
  <c r="DN302" i="1"/>
  <c r="CP302" i="1"/>
  <c r="BV302" i="1"/>
  <c r="DO302" i="1"/>
  <c r="AX299" i="1"/>
  <c r="AW299" i="1"/>
  <c r="AG299" i="1"/>
  <c r="AE299" i="1"/>
  <c r="AA299" i="1"/>
  <c r="AM299" i="1"/>
  <c r="AF299" i="1"/>
  <c r="AG298" i="1"/>
  <c r="FL298" i="1"/>
  <c r="FM298" i="1"/>
  <c r="FP298" i="1"/>
  <c r="FN298" i="1"/>
  <c r="FU298" i="1"/>
  <c r="FW298" i="1"/>
  <c r="EY298" i="1"/>
  <c r="FK298" i="1"/>
  <c r="FF298" i="1"/>
  <c r="FM299" i="1"/>
  <c r="FS299" i="1"/>
  <c r="FA299" i="1"/>
  <c r="FI299" i="1"/>
  <c r="FZ299" i="1"/>
  <c r="FF299" i="1"/>
  <c r="GE299" i="1"/>
  <c r="GF299" i="1"/>
  <c r="FH299" i="1"/>
  <c r="BJ302" i="1"/>
  <c r="AT302" i="1"/>
  <c r="W302" i="1"/>
  <c r="N295" i="1"/>
  <c r="F295" i="1"/>
  <c r="J295" i="1"/>
  <c r="K295" i="1"/>
  <c r="L295" i="1"/>
  <c r="M295" i="1"/>
  <c r="O295" i="1"/>
  <c r="H295" i="1"/>
  <c r="I295" i="1"/>
  <c r="E295" i="1"/>
  <c r="G295" i="1"/>
  <c r="P295" i="1"/>
  <c r="FX185" i="1"/>
  <c r="GR185" i="1"/>
  <c r="HD185" i="1"/>
  <c r="HP185" i="1"/>
  <c r="GB185" i="1"/>
  <c r="GJ185" i="1"/>
  <c r="GV185" i="1"/>
  <c r="HH185" i="1"/>
  <c r="HT185" i="1"/>
  <c r="FT185" i="1"/>
  <c r="GF185" i="1"/>
  <c r="GN185" i="1"/>
  <c r="GZ185" i="1"/>
  <c r="HL185" i="1"/>
  <c r="HX185" i="1"/>
  <c r="IA185" i="1"/>
  <c r="HK185" i="1"/>
  <c r="GU185" i="1"/>
  <c r="GE185" i="1"/>
  <c r="HV185" i="1"/>
  <c r="HF185" i="1"/>
  <c r="GP185" i="1"/>
  <c r="FZ185" i="1"/>
  <c r="HY185" i="1"/>
  <c r="HI185" i="1"/>
  <c r="GS185" i="1"/>
  <c r="GC185" i="1"/>
  <c r="HW185" i="1"/>
  <c r="HG185" i="1"/>
  <c r="GQ185" i="1"/>
  <c r="GA185" i="1"/>
  <c r="HR185" i="1"/>
  <c r="HB185" i="1"/>
  <c r="GL185" i="1"/>
  <c r="FV185" i="1"/>
  <c r="HU185" i="1"/>
  <c r="HE185" i="1"/>
  <c r="GO185" i="1"/>
  <c r="FY185" i="1"/>
  <c r="HS185" i="1"/>
  <c r="HC185" i="1"/>
  <c r="GM185" i="1"/>
  <c r="FW185" i="1"/>
  <c r="HN185" i="1"/>
  <c r="GX185" i="1"/>
  <c r="GH185" i="1"/>
  <c r="FR185" i="1"/>
  <c r="HQ185" i="1"/>
  <c r="HA185" i="1"/>
  <c r="GK185" i="1"/>
  <c r="FU185" i="1"/>
  <c r="HO185" i="1"/>
  <c r="GY185" i="1"/>
  <c r="GI185" i="1"/>
  <c r="FS185" i="1"/>
  <c r="HZ185" i="1"/>
  <c r="HJ185" i="1"/>
  <c r="GT185" i="1"/>
  <c r="GD185" i="1"/>
  <c r="HM185" i="1"/>
  <c r="GW185" i="1"/>
  <c r="GG185" i="1"/>
  <c r="FQ185" i="1"/>
  <c r="DL298" i="1"/>
  <c r="BL298" i="1"/>
  <c r="AI298" i="1"/>
  <c r="CD298" i="1"/>
  <c r="DE298" i="1"/>
  <c r="EN298" i="1"/>
  <c r="DD298" i="1"/>
  <c r="BX298" i="1"/>
  <c r="EI298" i="1"/>
  <c r="DC298" i="1"/>
  <c r="BS298" i="1"/>
  <c r="EH298" i="1"/>
  <c r="AP298" i="1"/>
  <c r="ES298" i="1"/>
  <c r="DY298" i="1"/>
  <c r="DA298" i="1"/>
  <c r="CG298" i="1"/>
  <c r="BM298" i="1"/>
  <c r="DW298" i="1"/>
  <c r="BG298" i="1"/>
  <c r="CP298" i="1"/>
  <c r="BN298" i="1"/>
  <c r="CU298" i="1"/>
  <c r="DN298" i="1"/>
  <c r="GB187" i="1"/>
  <c r="GN187" i="1"/>
  <c r="GZ187" i="1"/>
  <c r="HL187" i="1"/>
  <c r="HX187" i="1"/>
  <c r="FT187" i="1"/>
  <c r="GF187" i="1"/>
  <c r="GR187" i="1"/>
  <c r="HD187" i="1"/>
  <c r="HP187" i="1"/>
  <c r="FX187" i="1"/>
  <c r="GJ187" i="1"/>
  <c r="GV187" i="1"/>
  <c r="HH187" i="1"/>
  <c r="HT187" i="1"/>
  <c r="HW187" i="1"/>
  <c r="HG187" i="1"/>
  <c r="GQ187" i="1"/>
  <c r="GA187" i="1"/>
  <c r="HR187" i="1"/>
  <c r="HB187" i="1"/>
  <c r="GL187" i="1"/>
  <c r="FV187" i="1"/>
  <c r="HU187" i="1"/>
  <c r="HE187" i="1"/>
  <c r="GO187" i="1"/>
  <c r="FY187" i="1"/>
  <c r="HS187" i="1"/>
  <c r="HC187" i="1"/>
  <c r="GM187" i="1"/>
  <c r="FW187" i="1"/>
  <c r="HN187" i="1"/>
  <c r="GX187" i="1"/>
  <c r="GH187" i="1"/>
  <c r="FR187" i="1"/>
  <c r="HQ187" i="1"/>
  <c r="HA187" i="1"/>
  <c r="GK187" i="1"/>
  <c r="FU187" i="1"/>
  <c r="HO187" i="1"/>
  <c r="GY187" i="1"/>
  <c r="GI187" i="1"/>
  <c r="FS187" i="1"/>
  <c r="HZ187" i="1"/>
  <c r="HJ187" i="1"/>
  <c r="GT187" i="1"/>
  <c r="GD187" i="1"/>
  <c r="HM187" i="1"/>
  <c r="GW187" i="1"/>
  <c r="GG187" i="1"/>
  <c r="FQ187" i="1"/>
  <c r="IA187" i="1"/>
  <c r="HK187" i="1"/>
  <c r="GU187" i="1"/>
  <c r="GE187" i="1"/>
  <c r="HV187" i="1"/>
  <c r="HF187" i="1"/>
  <c r="GP187" i="1"/>
  <c r="FZ187" i="1"/>
  <c r="HY187" i="1"/>
  <c r="HI187" i="1"/>
  <c r="GS187" i="1"/>
  <c r="GC187" i="1"/>
  <c r="CO299" i="1"/>
  <c r="DX299" i="1"/>
  <c r="CJ299" i="1"/>
  <c r="EQ299" i="1"/>
  <c r="DO299" i="1"/>
  <c r="CA299" i="1"/>
  <c r="AU299" i="1"/>
  <c r="BR299" i="1"/>
  <c r="EC299" i="1"/>
  <c r="BQ299" i="1"/>
  <c r="BT299" i="1"/>
  <c r="DS299" i="1"/>
  <c r="CE299" i="1"/>
  <c r="DZ299" i="1"/>
  <c r="DF299" i="1"/>
  <c r="CP299" i="1"/>
  <c r="BZ299" i="1"/>
  <c r="EK299" i="1"/>
  <c r="BL299" i="1"/>
  <c r="DJ299" i="1"/>
  <c r="ER299" i="1"/>
  <c r="DP299" i="1"/>
  <c r="CV299" i="1"/>
  <c r="T299" i="1"/>
  <c r="EN296" i="1"/>
  <c r="DT296" i="1"/>
  <c r="BP296" i="1"/>
  <c r="DC296" i="1"/>
  <c r="DM296" i="1"/>
  <c r="CO296" i="1"/>
  <c r="CZ296" i="1"/>
  <c r="CB296" i="1"/>
  <c r="EQ296" i="1"/>
  <c r="CQ296" i="1"/>
  <c r="DV296" i="1"/>
  <c r="CP296" i="1"/>
  <c r="CS296" i="1"/>
  <c r="BQ296" i="1"/>
  <c r="CI296" i="1"/>
  <c r="ED296" i="1"/>
  <c r="CX296" i="1"/>
  <c r="EE296" i="1"/>
  <c r="BO296" i="1"/>
  <c r="BV296" i="1"/>
  <c r="N223" i="1"/>
  <c r="I223" i="1"/>
  <c r="H223" i="1"/>
  <c r="J223" i="1"/>
  <c r="E223" i="1"/>
  <c r="BB223" i="1"/>
  <c r="AW223" i="1"/>
  <c r="AV223" i="1"/>
  <c r="AH223" i="1"/>
  <c r="AC223" i="1"/>
  <c r="AB223" i="1"/>
  <c r="AE223" i="1"/>
  <c r="AA223" i="1"/>
  <c r="G223" i="1"/>
  <c r="BG223" i="1"/>
  <c r="F300" i="1"/>
  <c r="J300" i="1"/>
  <c r="K300" i="1"/>
  <c r="H300" i="1"/>
  <c r="G300" i="1"/>
  <c r="E300" i="1"/>
  <c r="L300" i="1"/>
  <c r="P300" i="1"/>
  <c r="M300" i="1"/>
  <c r="N300" i="1"/>
  <c r="O300" i="1"/>
  <c r="I300" i="1"/>
  <c r="AW295" i="1"/>
  <c r="AR295" i="1"/>
  <c r="CI295" i="1"/>
  <c r="W295" i="1"/>
  <c r="GG295" i="1"/>
  <c r="FA295" i="1"/>
  <c r="GB295" i="1"/>
  <c r="FH295" i="1"/>
  <c r="ER295" i="1"/>
  <c r="EB295" i="1"/>
  <c r="AF295" i="1"/>
  <c r="FY295" i="1"/>
  <c r="EO295" i="1"/>
  <c r="DA295" i="1"/>
  <c r="AO295" i="1"/>
  <c r="DL295" i="1"/>
  <c r="CR295" i="1"/>
  <c r="CB295" i="1"/>
  <c r="BH295" i="1"/>
  <c r="GA295" i="1"/>
  <c r="FG295" i="1"/>
  <c r="EM295" i="1"/>
  <c r="DC295" i="1"/>
  <c r="AU295" i="1"/>
  <c r="FF295" i="1"/>
  <c r="BB295" i="1"/>
  <c r="DM295" i="1"/>
  <c r="CC295" i="1"/>
  <c r="BE295" i="1"/>
  <c r="Y295" i="1"/>
  <c r="GE295" i="1"/>
  <c r="DS295" i="1"/>
  <c r="CE295" i="1"/>
  <c r="AY295" i="1"/>
  <c r="GD295" i="1"/>
  <c r="FJ295" i="1"/>
  <c r="EL295" i="1"/>
  <c r="DR295" i="1"/>
  <c r="DB295" i="1"/>
  <c r="CD295" i="1"/>
  <c r="AP295" i="1"/>
  <c r="AH295" i="1"/>
  <c r="GB183" i="1"/>
  <c r="GV183" i="1"/>
  <c r="HH183" i="1"/>
  <c r="HT183" i="1"/>
  <c r="FT183" i="1"/>
  <c r="GF183" i="1"/>
  <c r="GN183" i="1"/>
  <c r="GZ183" i="1"/>
  <c r="HL183" i="1"/>
  <c r="HX183" i="1"/>
  <c r="FX183" i="1"/>
  <c r="GJ183" i="1"/>
  <c r="GR183" i="1"/>
  <c r="HD183" i="1"/>
  <c r="HP183" i="1"/>
  <c r="HO183" i="1"/>
  <c r="GY183" i="1"/>
  <c r="GI183" i="1"/>
  <c r="FS183" i="1"/>
  <c r="HZ183" i="1"/>
  <c r="HJ183" i="1"/>
  <c r="GT183" i="1"/>
  <c r="GD183" i="1"/>
  <c r="HM183" i="1"/>
  <c r="GW183" i="1"/>
  <c r="GG183" i="1"/>
  <c r="FQ183" i="1"/>
  <c r="IA183" i="1"/>
  <c r="HK183" i="1"/>
  <c r="GU183" i="1"/>
  <c r="GE183" i="1"/>
  <c r="HV183" i="1"/>
  <c r="HF183" i="1"/>
  <c r="GP183" i="1"/>
  <c r="FZ183" i="1"/>
  <c r="HY183" i="1"/>
  <c r="HI183" i="1"/>
  <c r="GS183" i="1"/>
  <c r="GC183" i="1"/>
  <c r="HW183" i="1"/>
  <c r="HG183" i="1"/>
  <c r="GQ183" i="1"/>
  <c r="GA183" i="1"/>
  <c r="HR183" i="1"/>
  <c r="HB183" i="1"/>
  <c r="GL183" i="1"/>
  <c r="FV183" i="1"/>
  <c r="HU183" i="1"/>
  <c r="HE183" i="1"/>
  <c r="GO183" i="1"/>
  <c r="FY183" i="1"/>
  <c r="HS183" i="1"/>
  <c r="HC183" i="1"/>
  <c r="GM183" i="1"/>
  <c r="FW183" i="1"/>
  <c r="HN183" i="1"/>
  <c r="GX183" i="1"/>
  <c r="GH183" i="1"/>
  <c r="FR183" i="1"/>
  <c r="HQ183" i="1"/>
  <c r="HA183" i="1"/>
  <c r="GK183" i="1"/>
  <c r="FU183" i="1"/>
  <c r="F304" i="1"/>
  <c r="N304" i="1"/>
  <c r="O304" i="1"/>
  <c r="L304" i="1"/>
  <c r="I304" i="1"/>
  <c r="G304" i="1"/>
  <c r="K304" i="1"/>
  <c r="H304" i="1"/>
  <c r="M304" i="1"/>
  <c r="J304" i="1"/>
  <c r="P304" i="1"/>
  <c r="E304" i="1"/>
  <c r="N294" i="1"/>
  <c r="F294" i="1"/>
  <c r="J294" i="1"/>
  <c r="O294" i="1"/>
  <c r="K294" i="1"/>
  <c r="P294" i="1"/>
  <c r="E294" i="1"/>
  <c r="G294" i="1"/>
  <c r="L294" i="1"/>
  <c r="H294" i="1"/>
  <c r="I294" i="1"/>
  <c r="M294" i="1"/>
  <c r="EF298" i="1"/>
  <c r="CZ298" i="1"/>
  <c r="CI298" i="1"/>
  <c r="CO298" i="1"/>
  <c r="EJ298" i="1"/>
  <c r="CR298" i="1"/>
  <c r="BP298" i="1"/>
  <c r="EE298" i="1"/>
  <c r="CY298" i="1"/>
  <c r="DR298" i="1"/>
  <c r="EO298" i="1"/>
  <c r="DQ298" i="1"/>
  <c r="CW298" i="1"/>
  <c r="CC298" i="1"/>
  <c r="DX298" i="1"/>
  <c r="DG298" i="1"/>
  <c r="EL298" i="1"/>
  <c r="CL298" i="1"/>
  <c r="CB298" i="1"/>
  <c r="CE298" i="1"/>
  <c r="EP298" i="1"/>
  <c r="CT298" i="1"/>
  <c r="Y301" i="1"/>
  <c r="N301" i="1"/>
  <c r="H301" i="1"/>
  <c r="M301" i="1"/>
  <c r="F301" i="1"/>
  <c r="O301" i="1"/>
  <c r="I301" i="1"/>
  <c r="K301" i="1"/>
  <c r="E301" i="1"/>
  <c r="J301" i="1"/>
  <c r="G301" i="1"/>
  <c r="L301" i="1"/>
  <c r="P301" i="1"/>
  <c r="EG299" i="1"/>
  <c r="CK299" i="1"/>
  <c r="DT299" i="1"/>
  <c r="CB299" i="1"/>
  <c r="EM299" i="1"/>
  <c r="DG299" i="1"/>
  <c r="BS299" i="1"/>
  <c r="DY299" i="1"/>
  <c r="CS299" i="1"/>
  <c r="BM299" i="1"/>
  <c r="DK299" i="1"/>
  <c r="BW299" i="1"/>
  <c r="EL299" i="1"/>
  <c r="DV299" i="1"/>
  <c r="DB299" i="1"/>
  <c r="CL299" i="1"/>
  <c r="BV299" i="1"/>
  <c r="DU299" i="1"/>
  <c r="EN299" i="1"/>
  <c r="DL299" i="1"/>
  <c r="CR299" i="1"/>
  <c r="BN299" i="1"/>
  <c r="F299" i="1"/>
  <c r="J299" i="1"/>
  <c r="P299" i="1"/>
  <c r="E299" i="1"/>
  <c r="I299" i="1"/>
  <c r="L299" i="1"/>
  <c r="N299" i="1"/>
  <c r="K299" i="1"/>
  <c r="H299" i="1"/>
  <c r="G299" i="1"/>
  <c r="O299" i="1"/>
  <c r="M299" i="1"/>
  <c r="FZ178" i="1"/>
  <c r="GP178" i="1"/>
  <c r="FR178" i="1"/>
  <c r="GD178" i="1"/>
  <c r="GH178" i="1"/>
  <c r="FV178" i="1"/>
  <c r="GL178" i="1"/>
  <c r="GB178" i="1"/>
  <c r="HO178" i="1"/>
  <c r="GU178" i="1"/>
  <c r="GI178" i="1"/>
  <c r="FS178" i="1"/>
  <c r="HP178" i="1"/>
  <c r="GZ178" i="1"/>
  <c r="GX178" i="1"/>
  <c r="HQ178" i="1"/>
  <c r="HA178" i="1"/>
  <c r="GK178" i="1"/>
  <c r="FU178" i="1"/>
  <c r="HW178" i="1"/>
  <c r="FT178" i="1"/>
  <c r="HK178" i="1"/>
  <c r="GE178" i="1"/>
  <c r="HL178" i="1"/>
  <c r="GV178" i="1"/>
  <c r="HZ178" i="1"/>
  <c r="HM178" i="1"/>
  <c r="GW178" i="1"/>
  <c r="GG178" i="1"/>
  <c r="FQ178" i="1"/>
  <c r="HR178" i="1"/>
  <c r="GJ178" i="1"/>
  <c r="GY178" i="1"/>
  <c r="GN178" i="1"/>
  <c r="IA178" i="1"/>
  <c r="HG178" i="1"/>
  <c r="GQ178" i="1"/>
  <c r="GA178" i="1"/>
  <c r="HJ178" i="1"/>
  <c r="HX178" i="1"/>
  <c r="HH178" i="1"/>
  <c r="GR178" i="1"/>
  <c r="HN178" i="1"/>
  <c r="HY178" i="1"/>
  <c r="HI178" i="1"/>
  <c r="GS178" i="1"/>
  <c r="GC178" i="1"/>
  <c r="HB178" i="1"/>
  <c r="FX178" i="1"/>
  <c r="GF178" i="1"/>
  <c r="HS178" i="1"/>
  <c r="HC178" i="1"/>
  <c r="GM178" i="1"/>
  <c r="FW178" i="1"/>
  <c r="HV178" i="1"/>
  <c r="HT178" i="1"/>
  <c r="HD178" i="1"/>
  <c r="HF178" i="1"/>
  <c r="HU178" i="1"/>
  <c r="HE178" i="1"/>
  <c r="GO178" i="1"/>
  <c r="FY178" i="1"/>
  <c r="GT178" i="1"/>
  <c r="EK296" i="1"/>
  <c r="EJ296" i="1"/>
  <c r="DL296" i="1"/>
  <c r="CM296" i="1"/>
  <c r="EO296" i="1"/>
  <c r="DE296" i="1"/>
  <c r="CG296" i="1"/>
  <c r="DP296" i="1"/>
  <c r="CR296" i="1"/>
  <c r="BX296" i="1"/>
  <c r="EM296" i="1"/>
  <c r="CA296" i="1"/>
  <c r="EP296" i="1"/>
  <c r="DJ296" i="1"/>
  <c r="BZ296" i="1"/>
  <c r="EG296" i="1"/>
  <c r="CK296" i="1"/>
  <c r="BM296" i="1"/>
  <c r="AS296" i="1"/>
  <c r="EA296" i="1"/>
  <c r="CE296" i="1"/>
  <c r="DR296" i="1"/>
  <c r="CH296" i="1"/>
  <c r="Q296" i="1"/>
  <c r="EB296" i="1"/>
  <c r="DO296" i="1"/>
  <c r="BC296" i="1"/>
  <c r="W296" i="1"/>
  <c r="BJ296" i="1"/>
  <c r="BJ223" i="1"/>
  <c r="BE223" i="1"/>
  <c r="BD223" i="1"/>
  <c r="BF223" i="1"/>
  <c r="BA223" i="1"/>
  <c r="AZ223" i="1"/>
  <c r="AL223" i="1"/>
  <c r="AG223" i="1"/>
  <c r="AF223" i="1"/>
  <c r="R223" i="1"/>
  <c r="M223" i="1"/>
  <c r="L223" i="1"/>
  <c r="AQ223" i="1"/>
  <c r="AM223" i="1"/>
  <c r="S223" i="1"/>
  <c r="FR184" i="1"/>
  <c r="GD184" i="1"/>
  <c r="GP184" i="1"/>
  <c r="FZ184" i="1"/>
  <c r="GL184" i="1"/>
  <c r="FV184" i="1"/>
  <c r="GH184" i="1"/>
  <c r="HB184" i="1"/>
  <c r="HJ184" i="1"/>
  <c r="HU184" i="1"/>
  <c r="HE184" i="1"/>
  <c r="GO184" i="1"/>
  <c r="FY184" i="1"/>
  <c r="HN184" i="1"/>
  <c r="HP184" i="1"/>
  <c r="GZ184" i="1"/>
  <c r="GJ184" i="1"/>
  <c r="FT184" i="1"/>
  <c r="HS184" i="1"/>
  <c r="HC184" i="1"/>
  <c r="GM184" i="1"/>
  <c r="FW184" i="1"/>
  <c r="GX184" i="1"/>
  <c r="HQ184" i="1"/>
  <c r="HA184" i="1"/>
  <c r="GK184" i="1"/>
  <c r="FU184" i="1"/>
  <c r="HF184" i="1"/>
  <c r="HL184" i="1"/>
  <c r="GV184" i="1"/>
  <c r="GF184" i="1"/>
  <c r="HO184" i="1"/>
  <c r="GY184" i="1"/>
  <c r="GI184" i="1"/>
  <c r="FS184" i="1"/>
  <c r="HM184" i="1"/>
  <c r="GW184" i="1"/>
  <c r="GG184" i="1"/>
  <c r="FQ184" i="1"/>
  <c r="GT184" i="1"/>
  <c r="HX184" i="1"/>
  <c r="HH184" i="1"/>
  <c r="GR184" i="1"/>
  <c r="GB184" i="1"/>
  <c r="IA184" i="1"/>
  <c r="HK184" i="1"/>
  <c r="GU184" i="1"/>
  <c r="GE184" i="1"/>
  <c r="HR184" i="1"/>
  <c r="HY184" i="1"/>
  <c r="HI184" i="1"/>
  <c r="GS184" i="1"/>
  <c r="GC184" i="1"/>
  <c r="HZ184" i="1"/>
  <c r="HT184" i="1"/>
  <c r="HD184" i="1"/>
  <c r="GN184" i="1"/>
  <c r="FX184" i="1"/>
  <c r="HW184" i="1"/>
  <c r="HG184" i="1"/>
  <c r="GQ184" i="1"/>
  <c r="GA184" i="1"/>
  <c r="HV184" i="1"/>
  <c r="GB297" i="1"/>
  <c r="DP297" i="1"/>
  <c r="CI297" i="1"/>
  <c r="AY297" i="1"/>
  <c r="S297" i="1"/>
  <c r="BV297" i="1"/>
  <c r="FQ297" i="1"/>
  <c r="EW297" i="1"/>
  <c r="AW297" i="1"/>
  <c r="FT297" i="1"/>
  <c r="EZ297" i="1"/>
  <c r="DT297" i="1"/>
  <c r="CV297" i="1"/>
  <c r="AV297" i="1"/>
  <c r="EE297" i="1"/>
  <c r="BC297" i="1"/>
  <c r="AX297" i="1"/>
  <c r="DA297" i="1"/>
  <c r="BU297" i="1"/>
  <c r="Y297" i="1"/>
  <c r="CR297" i="1"/>
  <c r="BD297" i="1"/>
  <c r="FG297" i="1"/>
  <c r="EI297" i="1"/>
  <c r="DC297" i="1"/>
  <c r="BW297" i="1"/>
  <c r="BB297" i="1"/>
  <c r="DU300" i="1"/>
  <c r="CO300" i="1"/>
  <c r="BQ300" i="1"/>
  <c r="ER300" i="1"/>
  <c r="BD300" i="1"/>
  <c r="FW300" i="1"/>
  <c r="EQ300" i="1"/>
  <c r="CQ300" i="1"/>
  <c r="AU300" i="1"/>
  <c r="FJ300" i="1"/>
  <c r="ED300" i="1"/>
  <c r="DB300" i="1"/>
  <c r="CH300" i="1"/>
  <c r="BB300" i="1"/>
  <c r="FI300" i="1"/>
  <c r="EK300" i="1"/>
  <c r="DI300" i="1"/>
  <c r="CK300" i="1"/>
  <c r="BL300" i="1"/>
  <c r="AB300" i="1"/>
  <c r="CU300" i="1"/>
  <c r="S300" i="1"/>
  <c r="FF300" i="1"/>
  <c r="DZ300" i="1"/>
  <c r="BZ300" i="1"/>
  <c r="EC300" i="1"/>
  <c r="U300" i="1"/>
  <c r="BP300" i="1"/>
  <c r="EE300" i="1"/>
  <c r="CY300" i="1"/>
  <c r="BS300" i="1"/>
  <c r="BN300" i="1"/>
  <c r="GB300" i="1"/>
  <c r="FL300" i="1"/>
  <c r="EV300" i="1"/>
  <c r="EB300" i="1"/>
  <c r="DD300" i="1"/>
  <c r="CJ300" i="1"/>
  <c r="AN300" i="1"/>
  <c r="EY300" i="1"/>
  <c r="BR300" i="1"/>
  <c r="AL300" i="1"/>
  <c r="U306" i="1"/>
  <c r="U310" i="1"/>
  <c r="V292" i="1"/>
  <c r="DP303" i="1"/>
  <c r="CJ303" i="1"/>
  <c r="CQ303" i="1"/>
  <c r="DQ303" i="1"/>
  <c r="DA303" i="1"/>
  <c r="CG303" i="1"/>
  <c r="EJ303" i="1"/>
  <c r="DD303" i="1"/>
  <c r="CY303" i="1"/>
  <c r="BS303" i="1"/>
  <c r="ED303" i="1"/>
  <c r="CX303" i="1"/>
  <c r="AP303" i="1"/>
  <c r="BU303" i="1"/>
  <c r="CB303" i="1"/>
  <c r="DR303" i="1"/>
  <c r="CL303" i="1"/>
  <c r="DH303" i="1"/>
  <c r="DG303" i="1"/>
  <c r="BN303" i="1"/>
  <c r="J303" i="1"/>
  <c r="N303" i="1"/>
  <c r="F303" i="1"/>
  <c r="K303" i="1"/>
  <c r="L303" i="1"/>
  <c r="P303" i="1"/>
  <c r="E303" i="1"/>
  <c r="G303" i="1"/>
  <c r="I303" i="1"/>
  <c r="O303" i="1"/>
  <c r="H303" i="1"/>
  <c r="M303" i="1"/>
  <c r="AG295" i="1"/>
  <c r="EE295" i="1"/>
  <c r="BS295" i="1"/>
  <c r="CL295" i="1"/>
  <c r="GC295" i="1"/>
  <c r="EW295" i="1"/>
  <c r="AK295" i="1"/>
  <c r="FX295" i="1"/>
  <c r="FD295" i="1"/>
  <c r="EN295" i="1"/>
  <c r="DT295" i="1"/>
  <c r="T295" i="1"/>
  <c r="FI295" i="1"/>
  <c r="EC295" i="1"/>
  <c r="CO295" i="1"/>
  <c r="FP295" i="1"/>
  <c r="DH295" i="1"/>
  <c r="CN295" i="1"/>
  <c r="BX295" i="1"/>
  <c r="BD295" i="1"/>
  <c r="FW295" i="1"/>
  <c r="FC295" i="1"/>
  <c r="EI295" i="1"/>
  <c r="CQ295" i="1"/>
  <c r="AQ295" i="1"/>
  <c r="EP295" i="1"/>
  <c r="V295" i="1"/>
  <c r="BU295" i="1"/>
  <c r="DD295" i="1"/>
  <c r="FK295" i="1"/>
  <c r="DK295" i="1"/>
  <c r="BW295" i="1"/>
  <c r="AI295" i="1"/>
  <c r="FZ295" i="1"/>
  <c r="FB295" i="1"/>
  <c r="EH295" i="1"/>
  <c r="DN295" i="1"/>
  <c r="CX295" i="1"/>
  <c r="BZ295" i="1"/>
  <c r="Z295" i="1"/>
  <c r="AD295" i="1"/>
  <c r="U304" i="1"/>
  <c r="DW304" i="1"/>
  <c r="S304" i="1"/>
  <c r="BN304" i="1"/>
  <c r="AJ304" i="1"/>
  <c r="FN304" i="1"/>
  <c r="CL304" i="1"/>
  <c r="AT304" i="1"/>
  <c r="FU304" i="1"/>
  <c r="FE304" i="1"/>
  <c r="EO304" i="1"/>
  <c r="DY304" i="1"/>
  <c r="CS304" i="1"/>
  <c r="Y304" i="1"/>
  <c r="FT304" i="1"/>
  <c r="FD304" i="1"/>
  <c r="EN304" i="1"/>
  <c r="DX304" i="1"/>
  <c r="DH304" i="1"/>
  <c r="CR304" i="1"/>
  <c r="CB304" i="1"/>
  <c r="BL304" i="1"/>
  <c r="X304" i="1"/>
  <c r="DC304" i="1"/>
  <c r="BW304" i="1"/>
  <c r="BC304" i="1"/>
  <c r="AA304" i="1"/>
  <c r="FJ304" i="1"/>
  <c r="ED304" i="1"/>
  <c r="DF304" i="1"/>
  <c r="CD304" i="1"/>
  <c r="AR304" i="1"/>
  <c r="FW304" i="1"/>
  <c r="FG304" i="1"/>
  <c r="EQ304" i="1"/>
  <c r="CA304" i="1"/>
  <c r="AE304" i="1"/>
  <c r="CP304" i="1"/>
  <c r="AD304" i="1"/>
  <c r="AP304" i="1"/>
  <c r="DW302" i="1"/>
  <c r="BK302" i="1"/>
  <c r="BF302" i="1"/>
  <c r="FE302" i="1"/>
  <c r="DY302" i="1"/>
  <c r="EA302" i="1"/>
  <c r="AI302" i="1"/>
  <c r="FR302" i="1"/>
  <c r="FB302" i="1"/>
  <c r="EH302" i="1"/>
  <c r="DR302" i="1"/>
  <c r="CX302" i="1"/>
  <c r="CH302" i="1"/>
  <c r="EO302" i="1"/>
  <c r="EE302" i="1"/>
  <c r="BS302" i="1"/>
  <c r="AM302" i="1"/>
  <c r="DJ302" i="1"/>
  <c r="AX302" i="1"/>
  <c r="FE294" i="1"/>
  <c r="AW294" i="1"/>
  <c r="AN294" i="1"/>
  <c r="FK294" i="1"/>
  <c r="CU294" i="1"/>
  <c r="AI294" i="1"/>
  <c r="BR294" i="1"/>
  <c r="AG294" i="1"/>
  <c r="EE294" i="1"/>
  <c r="CI294" i="1"/>
  <c r="AM294" i="1"/>
  <c r="ED294" i="1"/>
  <c r="FM294" i="1"/>
  <c r="GG294" i="1"/>
  <c r="DU294" i="1"/>
  <c r="FX294" i="1"/>
  <c r="FD294" i="1"/>
  <c r="EN294" i="1"/>
  <c r="AV294" i="1"/>
  <c r="BW294" i="1"/>
  <c r="AL294" i="1"/>
  <c r="DQ294" i="1"/>
  <c r="CW294" i="1"/>
  <c r="CG294" i="1"/>
  <c r="BM294" i="1"/>
  <c r="GF294" i="1"/>
  <c r="DP294" i="1"/>
  <c r="CZ294" i="1"/>
  <c r="CJ294" i="1"/>
  <c r="BT294" i="1"/>
  <c r="BD294" i="1"/>
  <c r="GA294" i="1"/>
  <c r="FC294" i="1"/>
  <c r="EI294" i="1"/>
  <c r="CA294" i="1"/>
  <c r="GD294" i="1"/>
  <c r="FF294" i="1"/>
  <c r="EL294" i="1"/>
  <c r="DR294" i="1"/>
  <c r="CX294" i="1"/>
  <c r="CH294" i="1"/>
  <c r="AH294" i="1"/>
  <c r="Z294" i="1"/>
  <c r="GB179" i="1"/>
  <c r="GV179" i="1"/>
  <c r="HH179" i="1"/>
  <c r="FT179" i="1"/>
  <c r="GF179" i="1"/>
  <c r="GN179" i="1"/>
  <c r="HD179" i="1"/>
  <c r="HL179" i="1"/>
  <c r="HT179" i="1"/>
  <c r="FX179" i="1"/>
  <c r="GJ179" i="1"/>
  <c r="GR179" i="1"/>
  <c r="GZ179" i="1"/>
  <c r="HP179" i="1"/>
  <c r="HX179" i="1"/>
  <c r="HW179" i="1"/>
  <c r="HG179" i="1"/>
  <c r="GQ179" i="1"/>
  <c r="GA179" i="1"/>
  <c r="HR179" i="1"/>
  <c r="HB179" i="1"/>
  <c r="GL179" i="1"/>
  <c r="FV179" i="1"/>
  <c r="HU179" i="1"/>
  <c r="HE179" i="1"/>
  <c r="GO179" i="1"/>
  <c r="FY179" i="1"/>
  <c r="HS179" i="1"/>
  <c r="HC179" i="1"/>
  <c r="GM179" i="1"/>
  <c r="FW179" i="1"/>
  <c r="HN179" i="1"/>
  <c r="GX179" i="1"/>
  <c r="GH179" i="1"/>
  <c r="FR179" i="1"/>
  <c r="HQ179" i="1"/>
  <c r="HA179" i="1"/>
  <c r="GK179" i="1"/>
  <c r="FU179" i="1"/>
  <c r="HO179" i="1"/>
  <c r="GY179" i="1"/>
  <c r="GI179" i="1"/>
  <c r="FS179" i="1"/>
  <c r="HZ179" i="1"/>
  <c r="HJ179" i="1"/>
  <c r="GT179" i="1"/>
  <c r="GD179" i="1"/>
  <c r="HM179" i="1"/>
  <c r="GW179" i="1"/>
  <c r="GG179" i="1"/>
  <c r="FQ179" i="1"/>
  <c r="IA179" i="1"/>
  <c r="HK179" i="1"/>
  <c r="GU179" i="1"/>
  <c r="GE179" i="1"/>
  <c r="HV179" i="1"/>
  <c r="HF179" i="1"/>
  <c r="GP179" i="1"/>
  <c r="FZ179" i="1"/>
  <c r="HY179" i="1"/>
  <c r="HI179" i="1"/>
  <c r="GS179" i="1"/>
  <c r="GC179" i="1"/>
  <c r="EB298" i="1"/>
  <c r="CV298" i="1"/>
  <c r="BO298" i="1"/>
  <c r="DJ298" i="1"/>
  <c r="EK298" i="1"/>
  <c r="BY298" i="1"/>
  <c r="DT298" i="1"/>
  <c r="CN298" i="1"/>
  <c r="DS298" i="1"/>
  <c r="CM298" i="1"/>
  <c r="DB298" i="1"/>
  <c r="GC298" i="1"/>
  <c r="FE298" i="1"/>
  <c r="EG298" i="1"/>
  <c r="DM298" i="1"/>
  <c r="CS298" i="1"/>
  <c r="BU298" i="1"/>
  <c r="BA298" i="1"/>
  <c r="BT298" i="1"/>
  <c r="X298" i="1"/>
  <c r="FO298" i="1"/>
  <c r="EQ298" i="1"/>
  <c r="CQ298" i="1"/>
  <c r="AA298" i="1"/>
  <c r="DV298" i="1"/>
  <c r="BZ298" i="1"/>
  <c r="AR298" i="1"/>
  <c r="EA298" i="1"/>
  <c r="BK298" i="1"/>
  <c r="FV298" i="1"/>
  <c r="ED298" i="1"/>
  <c r="BR298" i="1"/>
  <c r="R298" i="1"/>
  <c r="FR186" i="1"/>
  <c r="GD186" i="1"/>
  <c r="GP186" i="1"/>
  <c r="FV186" i="1"/>
  <c r="GH186" i="1"/>
  <c r="FZ186" i="1"/>
  <c r="GL186" i="1"/>
  <c r="HR186" i="1"/>
  <c r="HQ186" i="1"/>
  <c r="HA186" i="1"/>
  <c r="GK186" i="1"/>
  <c r="FU186" i="1"/>
  <c r="HN186" i="1"/>
  <c r="HL186" i="1"/>
  <c r="GV186" i="1"/>
  <c r="GF186" i="1"/>
  <c r="HO186" i="1"/>
  <c r="GY186" i="1"/>
  <c r="GI186" i="1"/>
  <c r="FS186" i="1"/>
  <c r="HF186" i="1"/>
  <c r="HM186" i="1"/>
  <c r="GW186" i="1"/>
  <c r="GG186" i="1"/>
  <c r="FQ186" i="1"/>
  <c r="HB186" i="1"/>
  <c r="HX186" i="1"/>
  <c r="HH186" i="1"/>
  <c r="GR186" i="1"/>
  <c r="GB186" i="1"/>
  <c r="IA186" i="1"/>
  <c r="HK186" i="1"/>
  <c r="GU186" i="1"/>
  <c r="GE186" i="1"/>
  <c r="GX186" i="1"/>
  <c r="HY186" i="1"/>
  <c r="HI186" i="1"/>
  <c r="GS186" i="1"/>
  <c r="GC186" i="1"/>
  <c r="GT186" i="1"/>
  <c r="HT186" i="1"/>
  <c r="HD186" i="1"/>
  <c r="GN186" i="1"/>
  <c r="FX186" i="1"/>
  <c r="HW186" i="1"/>
  <c r="HG186" i="1"/>
  <c r="GQ186" i="1"/>
  <c r="GA186" i="1"/>
  <c r="HJ186" i="1"/>
  <c r="HZ186" i="1"/>
  <c r="HU186" i="1"/>
  <c r="HE186" i="1"/>
  <c r="GO186" i="1"/>
  <c r="FY186" i="1"/>
  <c r="HV186" i="1"/>
  <c r="HP186" i="1"/>
  <c r="GZ186" i="1"/>
  <c r="GJ186" i="1"/>
  <c r="FT186" i="1"/>
  <c r="HS186" i="1"/>
  <c r="HC186" i="1"/>
  <c r="GM186" i="1"/>
  <c r="FW186" i="1"/>
  <c r="AL301" i="1"/>
  <c r="EC301" i="1"/>
  <c r="DM301" i="1"/>
  <c r="CW301" i="1"/>
  <c r="CC301" i="1"/>
  <c r="BM301" i="1"/>
  <c r="AW301" i="1"/>
  <c r="EZ301" i="1"/>
  <c r="BX301" i="1"/>
  <c r="BH301" i="1"/>
  <c r="EA301" i="1"/>
  <c r="FZ301" i="1"/>
  <c r="FB301" i="1"/>
  <c r="ED301" i="1"/>
  <c r="DF301" i="1"/>
  <c r="CL301" i="1"/>
  <c r="BV301" i="1"/>
  <c r="AX301" i="1"/>
  <c r="AV293" i="1"/>
  <c r="BB293" i="1"/>
  <c r="BC293" i="1"/>
  <c r="BG293" i="1"/>
  <c r="DE299" i="1"/>
  <c r="BY299" i="1"/>
  <c r="DD299" i="1"/>
  <c r="BX299" i="1"/>
  <c r="EE299" i="1"/>
  <c r="CY299" i="1"/>
  <c r="BK299" i="1"/>
  <c r="DM299" i="1"/>
  <c r="CG299" i="1"/>
  <c r="EI299" i="1"/>
  <c r="CU299" i="1"/>
  <c r="EH299" i="1"/>
  <c r="DR299" i="1"/>
  <c r="CX299" i="1"/>
  <c r="CH299" i="1"/>
  <c r="DQ299" i="1"/>
  <c r="BO299" i="1"/>
  <c r="EF299" i="1"/>
  <c r="DH299" i="1"/>
  <c r="CF299" i="1"/>
  <c r="DC299" i="1"/>
  <c r="AP299" i="1"/>
  <c r="EF296" i="1"/>
  <c r="CV296" i="1"/>
  <c r="EI296" i="1"/>
  <c r="BW296" i="1"/>
  <c r="DY296" i="1"/>
  <c r="DA296" i="1"/>
  <c r="BY296" i="1"/>
  <c r="DH296" i="1"/>
  <c r="CN296" i="1"/>
  <c r="BT296" i="1"/>
  <c r="DW296" i="1"/>
  <c r="EL296" i="1"/>
  <c r="DF296" i="1"/>
  <c r="EC296" i="1"/>
  <c r="CC296" i="1"/>
  <c r="DK296" i="1"/>
  <c r="BK296" i="1"/>
  <c r="DN296" i="1"/>
  <c r="CD296" i="1"/>
  <c r="DI296" i="1"/>
  <c r="CY296" i="1"/>
  <c r="G296" i="1"/>
  <c r="P296" i="1"/>
  <c r="J296" i="1"/>
  <c r="O296" i="1"/>
  <c r="L296" i="1"/>
  <c r="M296" i="1"/>
  <c r="K296" i="1"/>
  <c r="H296" i="1"/>
  <c r="I296" i="1"/>
  <c r="F296" i="1"/>
  <c r="N296" i="1"/>
  <c r="E296" i="1"/>
  <c r="AT223" i="1"/>
  <c r="AO223" i="1"/>
  <c r="AN223" i="1"/>
  <c r="AP223" i="1"/>
  <c r="AK223" i="1"/>
  <c r="AJ223" i="1"/>
  <c r="V223" i="1"/>
  <c r="Q223" i="1"/>
  <c r="P223" i="1"/>
  <c r="BI223" i="1"/>
  <c r="BH223" i="1"/>
  <c r="K223" i="1"/>
  <c r="BC223" i="1"/>
  <c r="AY223" i="1"/>
  <c r="AI223" i="1"/>
  <c r="F297" i="1"/>
  <c r="J297" i="1"/>
  <c r="N297" i="1"/>
  <c r="E297" i="1"/>
  <c r="I297" i="1"/>
  <c r="G297" i="1"/>
  <c r="P297" i="1"/>
  <c r="O297" i="1"/>
  <c r="L297" i="1"/>
  <c r="M297" i="1"/>
  <c r="K297" i="1"/>
  <c r="H297" i="1"/>
  <c r="DE300" i="1"/>
  <c r="CG300" i="1"/>
  <c r="BM300" i="1"/>
  <c r="AW300" i="1"/>
  <c r="DX300" i="1"/>
  <c r="AR300" i="1"/>
  <c r="FS300" i="1"/>
  <c r="EM300" i="1"/>
  <c r="CE300" i="1"/>
  <c r="AE300" i="1"/>
  <c r="ET300" i="1"/>
  <c r="DV300" i="1"/>
  <c r="CX300" i="1"/>
  <c r="CD300" i="1"/>
  <c r="AH300" i="1"/>
  <c r="FE300" i="1"/>
  <c r="EG300" i="1"/>
  <c r="CS300" i="1"/>
  <c r="BU300" i="1"/>
  <c r="AZ300" i="1"/>
  <c r="T300" i="1"/>
  <c r="BO300" i="1"/>
  <c r="GD300" i="1"/>
  <c r="FB300" i="1"/>
  <c r="DR300" i="1"/>
  <c r="AX300" i="1"/>
  <c r="DY300" i="1"/>
  <c r="Q300" i="1"/>
  <c r="FK300" i="1"/>
  <c r="DS300" i="1"/>
  <c r="CM300" i="1"/>
  <c r="BC300" i="1"/>
  <c r="AD300" i="1"/>
  <c r="FX300" i="1"/>
  <c r="FH300" i="1"/>
  <c r="EN300" i="1"/>
  <c r="DT300" i="1"/>
  <c r="CZ300" i="1"/>
  <c r="CB300" i="1"/>
  <c r="AF300" i="1"/>
  <c r="BG300" i="1"/>
  <c r="AT300" i="1"/>
  <c r="Z300" i="1"/>
  <c r="DL303" i="1"/>
  <c r="CF303" i="1"/>
  <c r="CA303" i="1"/>
  <c r="EC303" i="1"/>
  <c r="DM303" i="1"/>
  <c r="CC303" i="1"/>
  <c r="EF303" i="1"/>
  <c r="CN303" i="1"/>
  <c r="EA303" i="1"/>
  <c r="CU303" i="1"/>
  <c r="BO303" i="1"/>
  <c r="DV303" i="1"/>
  <c r="CT303" i="1"/>
  <c r="BE303" i="1"/>
  <c r="EP303" i="1"/>
  <c r="DJ303" i="1"/>
  <c r="BZ303" i="1"/>
  <c r="EI303" i="1"/>
  <c r="DC303" i="1"/>
  <c r="DI295" i="1"/>
  <c r="Q295" i="1"/>
  <c r="DO295" i="1"/>
  <c r="BC295" i="1"/>
  <c r="BV295" i="1"/>
  <c r="FQ295" i="1"/>
  <c r="EK295" i="1"/>
  <c r="U295" i="1"/>
  <c r="FT295" i="1"/>
  <c r="EZ295" i="1"/>
  <c r="EJ295" i="1"/>
  <c r="AZ295" i="1"/>
  <c r="BN295" i="1"/>
  <c r="FE295" i="1"/>
  <c r="DQ295" i="1"/>
  <c r="CG295" i="1"/>
  <c r="DX295" i="1"/>
  <c r="CZ295" i="1"/>
  <c r="CJ295" i="1"/>
  <c r="BT295" i="1"/>
  <c r="AN295" i="1"/>
  <c r="FS295" i="1"/>
  <c r="EU295" i="1"/>
  <c r="DW295" i="1"/>
  <c r="CA295" i="1"/>
  <c r="AE295" i="1"/>
  <c r="DZ295" i="1"/>
  <c r="FU295" i="1"/>
  <c r="CS295" i="1"/>
  <c r="BQ295" i="1"/>
  <c r="AS295" i="1"/>
  <c r="BL295" i="1"/>
  <c r="EY295" i="1"/>
  <c r="CU295" i="1"/>
  <c r="BO295" i="1"/>
  <c r="AA295" i="1"/>
  <c r="FR295" i="1"/>
  <c r="EX295" i="1"/>
  <c r="ED295" i="1"/>
  <c r="DJ295" i="1"/>
  <c r="CP295" i="1"/>
  <c r="BR295" i="1"/>
  <c r="AX295" i="1"/>
  <c r="R295" i="1"/>
  <c r="FV182" i="1"/>
  <c r="GH182" i="1"/>
  <c r="FZ182" i="1"/>
  <c r="GL182" i="1"/>
  <c r="FR182" i="1"/>
  <c r="GD182" i="1"/>
  <c r="GP182" i="1"/>
  <c r="HB182" i="1"/>
  <c r="HY182" i="1"/>
  <c r="HI182" i="1"/>
  <c r="GS182" i="1"/>
  <c r="GC182" i="1"/>
  <c r="HF182" i="1"/>
  <c r="HT182" i="1"/>
  <c r="HD182" i="1"/>
  <c r="GN182" i="1"/>
  <c r="FX182" i="1"/>
  <c r="HW182" i="1"/>
  <c r="HG182" i="1"/>
  <c r="GQ182" i="1"/>
  <c r="GA182" i="1"/>
  <c r="HN182" i="1"/>
  <c r="HU182" i="1"/>
  <c r="HE182" i="1"/>
  <c r="GO182" i="1"/>
  <c r="FY182" i="1"/>
  <c r="GX182" i="1"/>
  <c r="HP182" i="1"/>
  <c r="GZ182" i="1"/>
  <c r="GJ182" i="1"/>
  <c r="FT182" i="1"/>
  <c r="HS182" i="1"/>
  <c r="HC182" i="1"/>
  <c r="GM182" i="1"/>
  <c r="FW182" i="1"/>
  <c r="HZ182" i="1"/>
  <c r="GT182" i="1"/>
  <c r="HV182" i="1"/>
  <c r="HQ182" i="1"/>
  <c r="HA182" i="1"/>
  <c r="GK182" i="1"/>
  <c r="FU182" i="1"/>
  <c r="HL182" i="1"/>
  <c r="GV182" i="1"/>
  <c r="GF182" i="1"/>
  <c r="HO182" i="1"/>
  <c r="GY182" i="1"/>
  <c r="GI182" i="1"/>
  <c r="FS182" i="1"/>
  <c r="HJ182" i="1"/>
  <c r="HM182" i="1"/>
  <c r="GW182" i="1"/>
  <c r="GG182" i="1"/>
  <c r="FQ182" i="1"/>
  <c r="HR182" i="1"/>
  <c r="HX182" i="1"/>
  <c r="HH182" i="1"/>
  <c r="GR182" i="1"/>
  <c r="GB182" i="1"/>
  <c r="IA182" i="1"/>
  <c r="HK182" i="1"/>
  <c r="GU182" i="1"/>
  <c r="GE182" i="1"/>
  <c r="AV304" i="1"/>
  <c r="DK304" i="1"/>
  <c r="FF304" i="1"/>
  <c r="BE304" i="1"/>
  <c r="T304" i="1"/>
  <c r="EP304" i="1"/>
  <c r="BV304" i="1"/>
  <c r="GG304" i="1"/>
  <c r="FQ304" i="1"/>
  <c r="FA304" i="1"/>
  <c r="EK304" i="1"/>
  <c r="DE304" i="1"/>
  <c r="CO304" i="1"/>
  <c r="BQ304" i="1"/>
  <c r="AW304" i="1"/>
  <c r="GF304" i="1"/>
  <c r="FP304" i="1"/>
  <c r="EZ304" i="1"/>
  <c r="EJ304" i="1"/>
  <c r="DT304" i="1"/>
  <c r="DD304" i="1"/>
  <c r="CN304" i="1"/>
  <c r="BX304" i="1"/>
  <c r="BH304" i="1"/>
  <c r="EI304" i="1"/>
  <c r="CY304" i="1"/>
  <c r="BS304" i="1"/>
  <c r="AY304" i="1"/>
  <c r="W304" i="1"/>
  <c r="FB304" i="1"/>
  <c r="DV304" i="1"/>
  <c r="CX304" i="1"/>
  <c r="AB304" i="1"/>
  <c r="FS304" i="1"/>
  <c r="FC304" i="1"/>
  <c r="EM304" i="1"/>
  <c r="BK304" i="1"/>
  <c r="GD304" i="1"/>
  <c r="Z304" i="1"/>
  <c r="R304" i="1"/>
  <c r="AL304" i="1"/>
  <c r="BI302" i="1"/>
  <c r="J302" i="1"/>
  <c r="G302" i="1"/>
  <c r="N302" i="1"/>
  <c r="L302" i="1"/>
  <c r="P302" i="1"/>
  <c r="E302" i="1"/>
  <c r="M302" i="1"/>
  <c r="F302" i="1"/>
  <c r="O302" i="1"/>
  <c r="H302" i="1"/>
  <c r="K302" i="1"/>
  <c r="I302" i="1"/>
  <c r="EW294" i="1"/>
  <c r="X294" i="1"/>
  <c r="EY294" i="1"/>
  <c r="CE294" i="1"/>
  <c r="S294" i="1"/>
  <c r="V294" i="1"/>
  <c r="Q294" i="1"/>
  <c r="DO294" i="1"/>
  <c r="BS294" i="1"/>
  <c r="W294" i="1"/>
  <c r="BJ294" i="1"/>
  <c r="FQ294" i="1"/>
  <c r="AK294" i="1"/>
  <c r="FT294" i="1"/>
  <c r="EZ294" i="1"/>
  <c r="EJ294" i="1"/>
  <c r="AF294" i="1"/>
  <c r="BG294" i="1"/>
  <c r="FI294" i="1"/>
  <c r="DM294" i="1"/>
  <c r="CS294" i="1"/>
  <c r="CC294" i="1"/>
  <c r="BI294" i="1"/>
  <c r="FP294" i="1"/>
  <c r="DL294" i="1"/>
  <c r="CV294" i="1"/>
  <c r="CF294" i="1"/>
  <c r="BP294" i="1"/>
  <c r="AZ294" i="1"/>
  <c r="FW294" i="1"/>
  <c r="EU294" i="1"/>
  <c r="DW294" i="1"/>
  <c r="BK294" i="1"/>
  <c r="FV294" i="1"/>
  <c r="FB294" i="1"/>
  <c r="EH294" i="1"/>
  <c r="DJ294" i="1"/>
  <c r="CT294" i="1"/>
  <c r="CD294" i="1"/>
  <c r="BF294" i="1"/>
  <c r="AT294" i="1"/>
  <c r="DP298" i="1"/>
  <c r="CF298" i="1"/>
  <c r="CH298" i="1"/>
  <c r="DH298" i="1"/>
  <c r="CJ298" i="1"/>
  <c r="DO298" i="1"/>
  <c r="BW298" i="1"/>
  <c r="CX298" i="1"/>
  <c r="EC298" i="1"/>
  <c r="DI298" i="1"/>
  <c r="CK298" i="1"/>
  <c r="BQ298" i="1"/>
  <c r="EM298" i="1"/>
  <c r="CA298" i="1"/>
  <c r="DF298" i="1"/>
  <c r="BV298" i="1"/>
  <c r="DK298" i="1"/>
  <c r="DZ298" i="1"/>
  <c r="N298" i="1"/>
  <c r="O298" i="1"/>
  <c r="F298" i="1"/>
  <c r="K298" i="1"/>
  <c r="H298" i="1"/>
  <c r="J298" i="1"/>
  <c r="G298" i="1"/>
  <c r="P298" i="1"/>
  <c r="I298" i="1"/>
  <c r="M298" i="1"/>
  <c r="L298" i="1"/>
  <c r="E298" i="1"/>
  <c r="FG301" i="1"/>
  <c r="EQ301" i="1"/>
  <c r="CQ301" i="1"/>
  <c r="AE301" i="1"/>
  <c r="Z301" i="1"/>
  <c r="EO301" i="1"/>
  <c r="DY301" i="1"/>
  <c r="CS301" i="1"/>
  <c r="BI301" i="1"/>
  <c r="AS301" i="1"/>
  <c r="EJ301" i="1"/>
  <c r="BT301" i="1"/>
  <c r="BD301" i="1"/>
  <c r="DK301" i="1"/>
  <c r="FN301" i="1"/>
  <c r="ET301" i="1"/>
  <c r="DZ301" i="1"/>
  <c r="DB301" i="1"/>
  <c r="CH301" i="1"/>
  <c r="BB301" i="1"/>
  <c r="AT301" i="1"/>
  <c r="AX293" i="1"/>
  <c r="AW293" i="1"/>
  <c r="AE293" i="1"/>
  <c r="AA293" i="1"/>
  <c r="J293" i="1"/>
  <c r="G293" i="1"/>
  <c r="N293" i="1"/>
  <c r="K293" i="1"/>
  <c r="H293" i="1"/>
  <c r="E293" i="1"/>
  <c r="M293" i="1"/>
  <c r="O293" i="1"/>
  <c r="L293" i="1"/>
  <c r="I293" i="1"/>
  <c r="F293" i="1"/>
  <c r="P293" i="1"/>
  <c r="DA299" i="1"/>
  <c r="BU299" i="1"/>
  <c r="EJ299" i="1"/>
  <c r="CN299" i="1"/>
  <c r="BP299" i="1"/>
  <c r="DW299" i="1"/>
  <c r="CQ299" i="1"/>
  <c r="EO299" i="1"/>
  <c r="DI299" i="1"/>
  <c r="CC299" i="1"/>
  <c r="EA299" i="1"/>
  <c r="CM299" i="1"/>
  <c r="ED299" i="1"/>
  <c r="DN299" i="1"/>
  <c r="CT299" i="1"/>
  <c r="CD299" i="1"/>
  <c r="GC299" i="1"/>
  <c r="Q299" i="1"/>
  <c r="GA299" i="1"/>
  <c r="AY299" i="1"/>
  <c r="EP299" i="1"/>
  <c r="AH299" i="1"/>
  <c r="U299" i="1"/>
  <c r="FT299" i="1"/>
  <c r="EV299" i="1"/>
  <c r="EB299" i="1"/>
  <c r="CZ299" i="1"/>
  <c r="AZ299" i="1"/>
  <c r="AB299" i="1"/>
  <c r="CI299" i="1"/>
  <c r="BB299" i="1"/>
  <c r="AL299" i="1"/>
  <c r="GB181" i="1"/>
  <c r="GN181" i="1"/>
  <c r="GZ181" i="1"/>
  <c r="HL181" i="1"/>
  <c r="FX181" i="1"/>
  <c r="GJ181" i="1"/>
  <c r="GV181" i="1"/>
  <c r="HD181" i="1"/>
  <c r="HT181" i="1"/>
  <c r="HX181" i="1"/>
  <c r="FT181" i="1"/>
  <c r="GF181" i="1"/>
  <c r="GR181" i="1"/>
  <c r="HH181" i="1"/>
  <c r="HP181" i="1"/>
  <c r="HS181" i="1"/>
  <c r="HC181" i="1"/>
  <c r="GM181" i="1"/>
  <c r="FW181" i="1"/>
  <c r="HN181" i="1"/>
  <c r="GX181" i="1"/>
  <c r="GH181" i="1"/>
  <c r="FR181" i="1"/>
  <c r="HQ181" i="1"/>
  <c r="HA181" i="1"/>
  <c r="GK181" i="1"/>
  <c r="FU181" i="1"/>
  <c r="HO181" i="1"/>
  <c r="GY181" i="1"/>
  <c r="GI181" i="1"/>
  <c r="FS181" i="1"/>
  <c r="HZ181" i="1"/>
  <c r="HJ181" i="1"/>
  <c r="GT181" i="1"/>
  <c r="GD181" i="1"/>
  <c r="HM181" i="1"/>
  <c r="GW181" i="1"/>
  <c r="GG181" i="1"/>
  <c r="FQ181" i="1"/>
  <c r="IA181" i="1"/>
  <c r="HK181" i="1"/>
  <c r="GU181" i="1"/>
  <c r="GE181" i="1"/>
  <c r="HV181" i="1"/>
  <c r="HF181" i="1"/>
  <c r="GP181" i="1"/>
  <c r="FZ181" i="1"/>
  <c r="HY181" i="1"/>
  <c r="HI181" i="1"/>
  <c r="GS181" i="1"/>
  <c r="GC181" i="1"/>
  <c r="HW181" i="1"/>
  <c r="HG181" i="1"/>
  <c r="GQ181" i="1"/>
  <c r="GA181" i="1"/>
  <c r="HR181" i="1"/>
  <c r="HB181" i="1"/>
  <c r="GL181" i="1"/>
  <c r="FV181" i="1"/>
  <c r="HU181" i="1"/>
  <c r="HE181" i="1"/>
  <c r="GO181" i="1"/>
  <c r="FY181" i="1"/>
  <c r="DX296" i="1"/>
  <c r="CF296" i="1"/>
  <c r="DS296" i="1"/>
  <c r="BN296" i="1"/>
  <c r="DU296" i="1"/>
  <c r="DQ296" i="1"/>
  <c r="DD296" i="1"/>
  <c r="CJ296" i="1"/>
  <c r="DG296" i="1"/>
  <c r="DZ296" i="1"/>
  <c r="CT296" i="1"/>
  <c r="BU296" i="1"/>
  <c r="BL296" i="1"/>
  <c r="CU296" i="1"/>
  <c r="EH296" i="1"/>
  <c r="DB296" i="1"/>
  <c r="BR296" i="1"/>
  <c r="BS296" i="1"/>
  <c r="CL296" i="1"/>
  <c r="AD223" i="1"/>
  <c r="Y223" i="1"/>
  <c r="X223" i="1"/>
  <c r="Z223" i="1"/>
  <c r="U223" i="1"/>
  <c r="T223" i="1"/>
  <c r="F223" i="1"/>
  <c r="BL223" i="1"/>
  <c r="BN311" i="1"/>
  <c r="AX223" i="1"/>
  <c r="AS223" i="1"/>
  <c r="AR223" i="1"/>
  <c r="W223" i="1"/>
  <c r="O223" i="1"/>
  <c r="BK223" i="1"/>
  <c r="BM311" i="1"/>
  <c r="AU223" i="1"/>
  <c r="E121" i="1"/>
  <c r="E130" i="1"/>
  <c r="E123" i="1"/>
  <c r="F212" i="8"/>
  <c r="G2" i="7"/>
  <c r="L94" i="8"/>
  <c r="G185" i="8"/>
  <c r="I158" i="3"/>
  <c r="H3" i="7"/>
  <c r="H2" i="7"/>
  <c r="I2" i="11"/>
  <c r="I260" i="3"/>
  <c r="I174" i="3" s="1"/>
  <c r="H37" i="7" s="1"/>
  <c r="H197" i="3"/>
  <c r="H235" i="3"/>
  <c r="I166" i="3"/>
  <c r="H29" i="7"/>
  <c r="I265" i="3"/>
  <c r="I175" i="3"/>
  <c r="H38" i="7"/>
  <c r="H35" i="7"/>
  <c r="J158" i="3"/>
  <c r="J166" i="3"/>
  <c r="I29" i="7"/>
  <c r="J265" i="3"/>
  <c r="J175" i="3"/>
  <c r="I38" i="7"/>
  <c r="I35" i="7"/>
  <c r="AS42" i="12"/>
  <c r="BM42" i="12"/>
  <c r="E42" i="12"/>
  <c r="Y42" i="12"/>
  <c r="AI42" i="12"/>
  <c r="BB42" i="12"/>
  <c r="BQ42" i="12"/>
  <c r="S42" i="12"/>
  <c r="I42" i="12"/>
  <c r="AZ42" i="12"/>
  <c r="AH42" i="12"/>
  <c r="L42" i="12"/>
  <c r="V42" i="12"/>
  <c r="BE42" i="12"/>
  <c r="BK42" i="12"/>
  <c r="AJ42" i="12"/>
  <c r="BP42" i="12"/>
  <c r="X42" i="12"/>
  <c r="AF42" i="12"/>
  <c r="D42" i="12"/>
  <c r="D25" i="7"/>
  <c r="H200" i="3"/>
  <c r="H260" i="3"/>
  <c r="H174" i="3"/>
  <c r="G37" i="7" s="1"/>
  <c r="H283" i="3"/>
  <c r="H198" i="3"/>
  <c r="H240" i="3"/>
  <c r="H223" i="3"/>
  <c r="G36" i="12"/>
  <c r="H229" i="3"/>
  <c r="H237" i="3"/>
  <c r="H224" i="3"/>
  <c r="I224" i="3"/>
  <c r="I223" i="3"/>
  <c r="H36" i="12"/>
  <c r="I229" i="3"/>
  <c r="I237" i="3"/>
  <c r="G199" i="3"/>
  <c r="G204" i="3"/>
  <c r="G202" i="3"/>
  <c r="G203" i="3"/>
  <c r="G240" i="3"/>
  <c r="F185" i="3"/>
  <c r="H20" i="12"/>
  <c r="I156" i="3"/>
  <c r="I236" i="3"/>
  <c r="I238" i="3" s="1"/>
  <c r="I157" i="3"/>
  <c r="I184" i="3"/>
  <c r="H67" i="7"/>
  <c r="H68" i="7"/>
  <c r="H4" i="11"/>
  <c r="I189" i="3"/>
  <c r="H81" i="7"/>
  <c r="I259" i="3"/>
  <c r="I264" i="3"/>
  <c r="I267" i="3"/>
  <c r="I258" i="3"/>
  <c r="I248" i="3"/>
  <c r="I262" i="3"/>
  <c r="I268" i="3"/>
  <c r="I269" i="3"/>
  <c r="I271" i="3"/>
  <c r="I263" i="3"/>
  <c r="H184" i="3"/>
  <c r="G67" i="7"/>
  <c r="G68" i="7"/>
  <c r="G4" i="11"/>
  <c r="H189" i="3"/>
  <c r="G81" i="7"/>
  <c r="H258" i="3"/>
  <c r="H248" i="3"/>
  <c r="H262" i="3"/>
  <c r="H263" i="3"/>
  <c r="H268" i="3"/>
  <c r="H259" i="3"/>
  <c r="H264" i="3"/>
  <c r="H269" i="3"/>
  <c r="H271" i="3"/>
  <c r="H267" i="3"/>
  <c r="I284" i="3"/>
  <c r="H275" i="3"/>
  <c r="H199" i="3"/>
  <c r="U326" i="1"/>
  <c r="U325" i="1"/>
  <c r="V327" i="1"/>
  <c r="E241" i="1"/>
  <c r="M241" i="1"/>
  <c r="O241" i="1"/>
  <c r="G212" i="8"/>
  <c r="H151" i="1"/>
  <c r="I151" i="1"/>
  <c r="J151" i="1"/>
  <c r="K151" i="1"/>
  <c r="L151" i="1"/>
  <c r="M151" i="1"/>
  <c r="N151" i="1"/>
  <c r="O151" i="1"/>
  <c r="P151" i="1"/>
  <c r="Q151" i="1"/>
  <c r="R151" i="1"/>
  <c r="S151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I111" i="1"/>
  <c r="H94" i="1"/>
  <c r="R111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96" i="1"/>
  <c r="AB196" i="1"/>
  <c r="X196" i="1"/>
  <c r="Q196" i="1"/>
  <c r="U196" i="1"/>
  <c r="Y196" i="1"/>
  <c r="S196" i="1"/>
  <c r="V196" i="1"/>
  <c r="R196" i="1"/>
  <c r="AA196" i="1"/>
  <c r="W196" i="1"/>
  <c r="Z196" i="1"/>
  <c r="X195" i="1"/>
  <c r="Q195" i="1"/>
  <c r="Y195" i="1"/>
  <c r="T195" i="1"/>
  <c r="U195" i="1"/>
  <c r="AA195" i="1"/>
  <c r="AB195" i="1"/>
  <c r="V195" i="1"/>
  <c r="S195" i="1"/>
  <c r="R195" i="1"/>
  <c r="W195" i="1"/>
  <c r="Z195" i="1"/>
  <c r="T194" i="1"/>
  <c r="Y194" i="1"/>
  <c r="U194" i="1"/>
  <c r="AB194" i="1"/>
  <c r="V194" i="1"/>
  <c r="X194" i="1"/>
  <c r="Q194" i="1"/>
  <c r="R194" i="1"/>
  <c r="AA194" i="1"/>
  <c r="W194" i="1"/>
  <c r="S194" i="1"/>
  <c r="Z194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G241" i="1"/>
  <c r="J241" i="1"/>
  <c r="H241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L241" i="1"/>
  <c r="N241" i="1"/>
  <c r="H148" i="1"/>
  <c r="I148" i="1"/>
  <c r="K241" i="1"/>
  <c r="F241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H149" i="1"/>
  <c r="H14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H97" i="1"/>
  <c r="K112" i="1"/>
  <c r="H89" i="1"/>
  <c r="H111" i="1"/>
  <c r="O111" i="1"/>
  <c r="F111" i="1"/>
  <c r="H88" i="1"/>
  <c r="N103" i="1"/>
  <c r="H93" i="1"/>
  <c r="K108" i="1"/>
  <c r="L111" i="1"/>
  <c r="G111" i="1"/>
  <c r="H92" i="1"/>
  <c r="F107" i="1"/>
  <c r="H98" i="1"/>
  <c r="M113" i="1"/>
  <c r="H90" i="1"/>
  <c r="Q105" i="1"/>
  <c r="P111" i="1"/>
  <c r="S111" i="1"/>
  <c r="N111" i="1"/>
  <c r="D262" i="1"/>
  <c r="I262" i="1"/>
  <c r="V248" i="1"/>
  <c r="Z248" i="1"/>
  <c r="W248" i="1"/>
  <c r="AA248" i="1"/>
  <c r="AJ262" i="1"/>
  <c r="BS262" i="1"/>
  <c r="CJ262" i="1"/>
  <c r="DB262" i="1"/>
  <c r="DS262" i="1"/>
  <c r="EK262" i="1"/>
  <c r="X248" i="1"/>
  <c r="U248" i="1"/>
  <c r="Y248" i="1"/>
  <c r="DZ262" i="1"/>
  <c r="S248" i="1"/>
  <c r="T248" i="1"/>
  <c r="R248" i="1"/>
  <c r="M262" i="1"/>
  <c r="D270" i="1"/>
  <c r="H270" i="1"/>
  <c r="AD270" i="1"/>
  <c r="AU270" i="1"/>
  <c r="BL270" i="1"/>
  <c r="CD270" i="1"/>
  <c r="CU270" i="1"/>
  <c r="DM270" i="1"/>
  <c r="ED270" i="1"/>
  <c r="Z270" i="1"/>
  <c r="AR270" i="1"/>
  <c r="BI270" i="1"/>
  <c r="CA270" i="1"/>
  <c r="CR270" i="1"/>
  <c r="DJ270" i="1"/>
  <c r="EA270" i="1"/>
  <c r="W270" i="1"/>
  <c r="AN270" i="1"/>
  <c r="BF270" i="1"/>
  <c r="BW270" i="1"/>
  <c r="CO270" i="1"/>
  <c r="DF270" i="1"/>
  <c r="DX270" i="1"/>
  <c r="T270" i="1"/>
  <c r="AK270" i="1"/>
  <c r="BC270" i="1"/>
  <c r="BT270" i="1"/>
  <c r="CL270" i="1"/>
  <c r="DC270" i="1"/>
  <c r="DT270" i="1"/>
  <c r="D263" i="1"/>
  <c r="W249" i="1"/>
  <c r="AA249" i="1"/>
  <c r="AE249" i="1"/>
  <c r="AI249" i="1"/>
  <c r="AM249" i="1"/>
  <c r="AR249" i="1"/>
  <c r="AV249" i="1"/>
  <c r="X249" i="1"/>
  <c r="AB249" i="1"/>
  <c r="AF249" i="1"/>
  <c r="AJ249" i="1"/>
  <c r="AN249" i="1"/>
  <c r="AS249" i="1"/>
  <c r="AW249" i="1"/>
  <c r="U249" i="1"/>
  <c r="AC249" i="1"/>
  <c r="AK249" i="1"/>
  <c r="AT249" i="1"/>
  <c r="V249" i="1"/>
  <c r="AD249" i="1"/>
  <c r="AL249" i="1"/>
  <c r="AU249" i="1"/>
  <c r="AH249" i="1"/>
  <c r="Y249" i="1"/>
  <c r="AP249" i="1"/>
  <c r="Z249" i="1"/>
  <c r="AQ249" i="1"/>
  <c r="AG249" i="1"/>
  <c r="AX249" i="1"/>
  <c r="T249" i="1"/>
  <c r="Q249" i="1"/>
  <c r="R249" i="1"/>
  <c r="S249" i="1"/>
  <c r="D265" i="1"/>
  <c r="G262" i="1"/>
  <c r="V246" i="1"/>
  <c r="Z246" i="1"/>
  <c r="AD246" i="1"/>
  <c r="AH246" i="1"/>
  <c r="AL246" i="1"/>
  <c r="AQ246" i="1"/>
  <c r="AU246" i="1"/>
  <c r="W246" i="1"/>
  <c r="AA246" i="1"/>
  <c r="AE246" i="1"/>
  <c r="AI246" i="1"/>
  <c r="AM246" i="1"/>
  <c r="AR246" i="1"/>
  <c r="AV246" i="1"/>
  <c r="X246" i="1"/>
  <c r="AB246" i="1"/>
  <c r="AF246" i="1"/>
  <c r="AJ246" i="1"/>
  <c r="AN246" i="1"/>
  <c r="AS246" i="1"/>
  <c r="AW246" i="1"/>
  <c r="AG246" i="1"/>
  <c r="AX246" i="1"/>
  <c r="D260" i="1"/>
  <c r="U246" i="1"/>
  <c r="AK246" i="1"/>
  <c r="Y246" i="1"/>
  <c r="AP246" i="1"/>
  <c r="AC246" i="1"/>
  <c r="AT246" i="1"/>
  <c r="T246" i="1"/>
  <c r="Q246" i="1"/>
  <c r="R246" i="1"/>
  <c r="S246" i="1"/>
  <c r="D271" i="1"/>
  <c r="H271" i="1"/>
  <c r="AE271" i="1"/>
  <c r="AV271" i="1"/>
  <c r="BN271" i="1"/>
  <c r="CE271" i="1"/>
  <c r="CV271" i="1"/>
  <c r="DN271" i="1"/>
  <c r="EE271" i="1"/>
  <c r="AA271" i="1"/>
  <c r="AS271" i="1"/>
  <c r="BJ271" i="1"/>
  <c r="CB271" i="1"/>
  <c r="CS271" i="1"/>
  <c r="DK271" i="1"/>
  <c r="EB271" i="1"/>
  <c r="AB271" i="1"/>
  <c r="AT271" i="1"/>
  <c r="BK271" i="1"/>
  <c r="CC271" i="1"/>
  <c r="CT271" i="1"/>
  <c r="DL271" i="1"/>
  <c r="EC271" i="1"/>
  <c r="Y271" i="1"/>
  <c r="AQ271" i="1"/>
  <c r="BH271" i="1"/>
  <c r="BZ271" i="1"/>
  <c r="CQ271" i="1"/>
  <c r="DH271" i="1"/>
  <c r="DZ271" i="1"/>
  <c r="D267" i="1"/>
  <c r="V253" i="1"/>
  <c r="Z253" i="1"/>
  <c r="AD253" i="1"/>
  <c r="AH253" i="1"/>
  <c r="AL253" i="1"/>
  <c r="AQ253" i="1"/>
  <c r="AU253" i="1"/>
  <c r="W253" i="1"/>
  <c r="AA253" i="1"/>
  <c r="AE253" i="1"/>
  <c r="AI253" i="1"/>
  <c r="AM253" i="1"/>
  <c r="AR253" i="1"/>
  <c r="AV253" i="1"/>
  <c r="X253" i="1"/>
  <c r="AB253" i="1"/>
  <c r="AF253" i="1"/>
  <c r="AJ253" i="1"/>
  <c r="AN253" i="1"/>
  <c r="AS253" i="1"/>
  <c r="AW253" i="1"/>
  <c r="U253" i="1"/>
  <c r="Y253" i="1"/>
  <c r="AC253" i="1"/>
  <c r="AG253" i="1"/>
  <c r="AK253" i="1"/>
  <c r="AP253" i="1"/>
  <c r="AT253" i="1"/>
  <c r="AX253" i="1"/>
  <c r="Q253" i="1"/>
  <c r="R253" i="1"/>
  <c r="S253" i="1"/>
  <c r="T253" i="1"/>
  <c r="D264" i="1"/>
  <c r="I264" i="1"/>
  <c r="AJ264" i="1"/>
  <c r="BB264" i="1"/>
  <c r="BS264" i="1"/>
  <c r="CJ264" i="1"/>
  <c r="DB264" i="1"/>
  <c r="DS264" i="1"/>
  <c r="EK264" i="1"/>
  <c r="AK264" i="1"/>
  <c r="BC264" i="1"/>
  <c r="BT264" i="1"/>
  <c r="CL264" i="1"/>
  <c r="DC264" i="1"/>
  <c r="DT264" i="1"/>
  <c r="Z264" i="1"/>
  <c r="BI264" i="1"/>
  <c r="CR264" i="1"/>
  <c r="EA264" i="1"/>
  <c r="AL264" i="1"/>
  <c r="BU264" i="1"/>
  <c r="DD264" i="1"/>
  <c r="V264" i="1"/>
  <c r="BE264" i="1"/>
  <c r="CN264" i="1"/>
  <c r="DW264" i="1"/>
  <c r="AQ264" i="1"/>
  <c r="BZ264" i="1"/>
  <c r="DH264" i="1"/>
  <c r="R264" i="1"/>
  <c r="H242" i="1"/>
  <c r="L242" i="1"/>
  <c r="E242" i="1"/>
  <c r="I242" i="1"/>
  <c r="M242" i="1"/>
  <c r="F242" i="1"/>
  <c r="J242" i="1"/>
  <c r="N242" i="1"/>
  <c r="G242" i="1"/>
  <c r="K242" i="1"/>
  <c r="O242" i="1"/>
  <c r="D268" i="1"/>
  <c r="N268" i="1"/>
  <c r="X254" i="1"/>
  <c r="AB254" i="1"/>
  <c r="AG254" i="1"/>
  <c r="AK254" i="1"/>
  <c r="U254" i="1"/>
  <c r="Y254" i="1"/>
  <c r="AD254" i="1"/>
  <c r="AH254" i="1"/>
  <c r="AL254" i="1"/>
  <c r="Z254" i="1"/>
  <c r="AI254" i="1"/>
  <c r="R254" i="1"/>
  <c r="AA254" i="1"/>
  <c r="AJ254" i="1"/>
  <c r="S254" i="1"/>
  <c r="V254" i="1"/>
  <c r="AE254" i="1"/>
  <c r="T254" i="1"/>
  <c r="W254" i="1"/>
  <c r="AF254" i="1"/>
  <c r="Q254" i="1"/>
  <c r="D261" i="1"/>
  <c r="X247" i="1"/>
  <c r="AB247" i="1"/>
  <c r="AG247" i="1"/>
  <c r="AK247" i="1"/>
  <c r="U247" i="1"/>
  <c r="Y247" i="1"/>
  <c r="AD247" i="1"/>
  <c r="AH247" i="1"/>
  <c r="AL247" i="1"/>
  <c r="V247" i="1"/>
  <c r="Z247" i="1"/>
  <c r="AE247" i="1"/>
  <c r="AI247" i="1"/>
  <c r="AA247" i="1"/>
  <c r="AF247" i="1"/>
  <c r="AJ247" i="1"/>
  <c r="W247" i="1"/>
  <c r="Q247" i="1"/>
  <c r="R247" i="1"/>
  <c r="S247" i="1"/>
  <c r="T247" i="1"/>
  <c r="D266" i="1"/>
  <c r="X252" i="1"/>
  <c r="AB252" i="1"/>
  <c r="AF252" i="1"/>
  <c r="AJ252" i="1"/>
  <c r="AN252" i="1"/>
  <c r="AS252" i="1"/>
  <c r="AW252" i="1"/>
  <c r="U252" i="1"/>
  <c r="Y252" i="1"/>
  <c r="AC252" i="1"/>
  <c r="AG252" i="1"/>
  <c r="AK252" i="1"/>
  <c r="AP252" i="1"/>
  <c r="AT252" i="1"/>
  <c r="AX252" i="1"/>
  <c r="V252" i="1"/>
  <c r="Z252" i="1"/>
  <c r="AD252" i="1"/>
  <c r="AH252" i="1"/>
  <c r="AL252" i="1"/>
  <c r="AQ252" i="1"/>
  <c r="AU252" i="1"/>
  <c r="W252" i="1"/>
  <c r="AA252" i="1"/>
  <c r="AE252" i="1"/>
  <c r="AI252" i="1"/>
  <c r="AM252" i="1"/>
  <c r="AR252" i="1"/>
  <c r="AV252" i="1"/>
  <c r="T252" i="1"/>
  <c r="Q252" i="1"/>
  <c r="R252" i="1"/>
  <c r="S252" i="1"/>
  <c r="D269" i="1"/>
  <c r="O269" i="1"/>
  <c r="X255" i="1"/>
  <c r="U255" i="1"/>
  <c r="Y255" i="1"/>
  <c r="V255" i="1"/>
  <c r="T255" i="1"/>
  <c r="W255" i="1"/>
  <c r="Z255" i="1"/>
  <c r="R255" i="1"/>
  <c r="AA255" i="1"/>
  <c r="S255" i="1"/>
  <c r="P242" i="1"/>
  <c r="H95" i="1"/>
  <c r="S110" i="1"/>
  <c r="H99" i="1"/>
  <c r="M114" i="1"/>
  <c r="H91" i="1"/>
  <c r="M106" i="1"/>
  <c r="M111" i="1"/>
  <c r="Q111" i="1"/>
  <c r="K111" i="1"/>
  <c r="G158" i="8"/>
  <c r="V306" i="1"/>
  <c r="V310" i="1"/>
  <c r="W292" i="1"/>
  <c r="EM234" i="1"/>
  <c r="EE234" i="1"/>
  <c r="DW234" i="1"/>
  <c r="DO234" i="1"/>
  <c r="DG234" i="1"/>
  <c r="CY234" i="1"/>
  <c r="CQ234" i="1"/>
  <c r="CI234" i="1"/>
  <c r="CA234" i="1"/>
  <c r="BS234" i="1"/>
  <c r="BK234" i="1"/>
  <c r="BC234" i="1"/>
  <c r="AU234" i="1"/>
  <c r="AM234" i="1"/>
  <c r="AE234" i="1"/>
  <c r="W234" i="1"/>
  <c r="R234" i="1"/>
  <c r="V234" i="1"/>
  <c r="Z234" i="1"/>
  <c r="AD234" i="1"/>
  <c r="AH234" i="1"/>
  <c r="AL234" i="1"/>
  <c r="AP234" i="1"/>
  <c r="AT234" i="1"/>
  <c r="S234" i="1"/>
  <c r="AY234" i="1"/>
  <c r="CE234" i="1"/>
  <c r="DK234" i="1"/>
  <c r="EQ234" i="1"/>
  <c r="Q234" i="1"/>
  <c r="AG234" i="1"/>
  <c r="AO234" i="1"/>
  <c r="AO252" i="1"/>
  <c r="AW234" i="1"/>
  <c r="BE234" i="1"/>
  <c r="BM234" i="1"/>
  <c r="BU234" i="1"/>
  <c r="CC234" i="1"/>
  <c r="CK234" i="1"/>
  <c r="CS234" i="1"/>
  <c r="DA234" i="1"/>
  <c r="DI234" i="1"/>
  <c r="DQ234" i="1"/>
  <c r="DY234" i="1"/>
  <c r="EG234" i="1"/>
  <c r="EO234" i="1"/>
  <c r="AR234" i="1"/>
  <c r="BX234" i="1"/>
  <c r="DD234" i="1"/>
  <c r="EJ234" i="1"/>
  <c r="BJ234" i="1"/>
  <c r="BZ234" i="1"/>
  <c r="CP234" i="1"/>
  <c r="DF234" i="1"/>
  <c r="DV234" i="1"/>
  <c r="EL234" i="1"/>
  <c r="AV234" i="1"/>
  <c r="CB234" i="1"/>
  <c r="DH234" i="1"/>
  <c r="EN234" i="1"/>
  <c r="AA234" i="1"/>
  <c r="BG234" i="1"/>
  <c r="CM234" i="1"/>
  <c r="DS234" i="1"/>
  <c r="U234" i="1"/>
  <c r="T234" i="1"/>
  <c r="AZ234" i="1"/>
  <c r="CF234" i="1"/>
  <c r="DL234" i="1"/>
  <c r="ER234" i="1"/>
  <c r="AX234" i="1"/>
  <c r="BN234" i="1"/>
  <c r="CD234" i="1"/>
  <c r="CT234" i="1"/>
  <c r="DJ234" i="1"/>
  <c r="DZ234" i="1"/>
  <c r="EP234" i="1"/>
  <c r="X234" i="1"/>
  <c r="BD234" i="1"/>
  <c r="CJ234" i="1"/>
  <c r="DP234" i="1"/>
  <c r="AI234" i="1"/>
  <c r="BO234" i="1"/>
  <c r="CU234" i="1"/>
  <c r="EA234" i="1"/>
  <c r="Y234" i="1"/>
  <c r="AK234" i="1"/>
  <c r="AS234" i="1"/>
  <c r="BA299" i="1"/>
  <c r="BI234" i="1"/>
  <c r="BQ234" i="1"/>
  <c r="BY234" i="1"/>
  <c r="CG234" i="1"/>
  <c r="CO234" i="1"/>
  <c r="CW299" i="1"/>
  <c r="DE234" i="1"/>
  <c r="DM234" i="1"/>
  <c r="DU234" i="1"/>
  <c r="EC234" i="1"/>
  <c r="EK234" i="1"/>
  <c r="ES234" i="1"/>
  <c r="ES299" i="1"/>
  <c r="AB234" i="1"/>
  <c r="BH234" i="1"/>
  <c r="CN234" i="1"/>
  <c r="DT234" i="1"/>
  <c r="BB234" i="1"/>
  <c r="BR234" i="1"/>
  <c r="CH234" i="1"/>
  <c r="CX234" i="1"/>
  <c r="DN234" i="1"/>
  <c r="ED234" i="1"/>
  <c r="AF234" i="1"/>
  <c r="BL234" i="1"/>
  <c r="CR234" i="1"/>
  <c r="DX234" i="1"/>
  <c r="AQ234" i="1"/>
  <c r="BW234" i="1"/>
  <c r="DC234" i="1"/>
  <c r="EI234" i="1"/>
  <c r="AC234" i="1"/>
  <c r="AJ234" i="1"/>
  <c r="BP234" i="1"/>
  <c r="CV234" i="1"/>
  <c r="EB234" i="1"/>
  <c r="BF234" i="1"/>
  <c r="BV234" i="1"/>
  <c r="CL234" i="1"/>
  <c r="DB234" i="1"/>
  <c r="DR234" i="1"/>
  <c r="EH234" i="1"/>
  <c r="AN234" i="1"/>
  <c r="BT234" i="1"/>
  <c r="CZ234" i="1"/>
  <c r="EF234" i="1"/>
  <c r="ES232" i="1"/>
  <c r="ES297" i="1"/>
  <c r="EK232" i="1"/>
  <c r="EC232" i="1"/>
  <c r="DM232" i="1"/>
  <c r="DE232" i="1"/>
  <c r="CO232" i="1"/>
  <c r="CG232" i="1"/>
  <c r="BQ232" i="1"/>
  <c r="BI232" i="1"/>
  <c r="AS232" i="1"/>
  <c r="AK232" i="1"/>
  <c r="U232" i="1"/>
  <c r="V232" i="1"/>
  <c r="AL232" i="1"/>
  <c r="BF232" i="1"/>
  <c r="BV232" i="1"/>
  <c r="CL232" i="1"/>
  <c r="DB232" i="1"/>
  <c r="DR232" i="1"/>
  <c r="EH232" i="1"/>
  <c r="X232" i="1"/>
  <c r="AF232" i="1"/>
  <c r="AN232" i="1"/>
  <c r="AV232" i="1"/>
  <c r="BD232" i="1"/>
  <c r="BL232" i="1"/>
  <c r="BT232" i="1"/>
  <c r="CB232" i="1"/>
  <c r="CJ232" i="1"/>
  <c r="CR232" i="1"/>
  <c r="CZ232" i="1"/>
  <c r="DH232" i="1"/>
  <c r="DP232" i="1"/>
  <c r="DX232" i="1"/>
  <c r="EF232" i="1"/>
  <c r="EN232" i="1"/>
  <c r="Y232" i="1"/>
  <c r="BE232" i="1"/>
  <c r="BU232" i="1"/>
  <c r="DA232" i="1"/>
  <c r="DQ232" i="1"/>
  <c r="Z232" i="1"/>
  <c r="AP232" i="1"/>
  <c r="AX232" i="1"/>
  <c r="BN232" i="1"/>
  <c r="AG232" i="1"/>
  <c r="AW232" i="1"/>
  <c r="CC232" i="1"/>
  <c r="CS232" i="1"/>
  <c r="DY232" i="1"/>
  <c r="EO232" i="1"/>
  <c r="R232" i="1"/>
  <c r="AD232" i="1"/>
  <c r="AH232" i="1"/>
  <c r="AT232" i="1"/>
  <c r="CD232" i="1"/>
  <c r="DJ232" i="1"/>
  <c r="EP232" i="1"/>
  <c r="S232" i="1"/>
  <c r="AI232" i="1"/>
  <c r="AY232" i="1"/>
  <c r="BO232" i="1"/>
  <c r="CE232" i="1"/>
  <c r="CU232" i="1"/>
  <c r="DK232" i="1"/>
  <c r="EA232" i="1"/>
  <c r="BZ232" i="1"/>
  <c r="DF232" i="1"/>
  <c r="EL232" i="1"/>
  <c r="AB232" i="1"/>
  <c r="AR232" i="1"/>
  <c r="BH232" i="1"/>
  <c r="BX232" i="1"/>
  <c r="CN232" i="1"/>
  <c r="DD232" i="1"/>
  <c r="DT232" i="1"/>
  <c r="EJ232" i="1"/>
  <c r="W232" i="1"/>
  <c r="AM232" i="1"/>
  <c r="BC232" i="1"/>
  <c r="BS232" i="1"/>
  <c r="CI232" i="1"/>
  <c r="CY232" i="1"/>
  <c r="DO232" i="1"/>
  <c r="EE232" i="1"/>
  <c r="EQ232" i="1"/>
  <c r="BB232" i="1"/>
  <c r="CH232" i="1"/>
  <c r="DN232" i="1"/>
  <c r="CT232" i="1"/>
  <c r="DZ232" i="1"/>
  <c r="AA232" i="1"/>
  <c r="AQ232" i="1"/>
  <c r="BG232" i="1"/>
  <c r="BW232" i="1"/>
  <c r="CM232" i="1"/>
  <c r="DC232" i="1"/>
  <c r="DS232" i="1"/>
  <c r="EI232" i="1"/>
  <c r="BJ232" i="1"/>
  <c r="CP232" i="1"/>
  <c r="DV232" i="1"/>
  <c r="T232" i="1"/>
  <c r="AJ232" i="1"/>
  <c r="AZ232" i="1"/>
  <c r="BP232" i="1"/>
  <c r="CF232" i="1"/>
  <c r="CV232" i="1"/>
  <c r="DL232" i="1"/>
  <c r="EB232" i="1"/>
  <c r="ER232" i="1"/>
  <c r="AE232" i="1"/>
  <c r="AU232" i="1"/>
  <c r="BK232" i="1"/>
  <c r="CA232" i="1"/>
  <c r="CQ232" i="1"/>
  <c r="DG232" i="1"/>
  <c r="DW232" i="1"/>
  <c r="EM232" i="1"/>
  <c r="BR232" i="1"/>
  <c r="CX232" i="1"/>
  <c r="ED232" i="1"/>
  <c r="AB228" i="1"/>
  <c r="AR228" i="1"/>
  <c r="BH228" i="1"/>
  <c r="BX228" i="1"/>
  <c r="CN228" i="1"/>
  <c r="DD228" i="1"/>
  <c r="DT228" i="1"/>
  <c r="EJ228" i="1"/>
  <c r="Z228" i="1"/>
  <c r="AD228" i="1"/>
  <c r="AP228" i="1"/>
  <c r="AT228" i="1"/>
  <c r="AF228" i="1"/>
  <c r="AV228" i="1"/>
  <c r="BL228" i="1"/>
  <c r="CB228" i="1"/>
  <c r="CR228" i="1"/>
  <c r="DH228" i="1"/>
  <c r="DX228" i="1"/>
  <c r="R228" i="1"/>
  <c r="R242" i="1"/>
  <c r="V228" i="1"/>
  <c r="AH228" i="1"/>
  <c r="AL228" i="1"/>
  <c r="AN228" i="1"/>
  <c r="BT228" i="1"/>
  <c r="CZ228" i="1"/>
  <c r="EF228" i="1"/>
  <c r="Q228" i="1"/>
  <c r="Q242" i="1"/>
  <c r="AG228" i="1"/>
  <c r="AW228" i="1"/>
  <c r="BM228" i="1"/>
  <c r="CC228" i="1"/>
  <c r="CS228" i="1"/>
  <c r="DI228" i="1"/>
  <c r="DY228" i="1"/>
  <c r="EO228" i="1"/>
  <c r="BJ228" i="1"/>
  <c r="BZ228" i="1"/>
  <c r="CP228" i="1"/>
  <c r="DF228" i="1"/>
  <c r="DV228" i="1"/>
  <c r="EL228" i="1"/>
  <c r="AA228" i="1"/>
  <c r="AQ228" i="1"/>
  <c r="BG228" i="1"/>
  <c r="BW228" i="1"/>
  <c r="CM228" i="1"/>
  <c r="DC228" i="1"/>
  <c r="DS228" i="1"/>
  <c r="EI228" i="1"/>
  <c r="T228" i="1"/>
  <c r="AZ228" i="1"/>
  <c r="CF228" i="1"/>
  <c r="DL228" i="1"/>
  <c r="EN228" i="1"/>
  <c r="U228" i="1"/>
  <c r="AK228" i="1"/>
  <c r="BA293" i="1"/>
  <c r="BQ228" i="1"/>
  <c r="CG228" i="1"/>
  <c r="DM228" i="1"/>
  <c r="EC228" i="1"/>
  <c r="ES228" i="1"/>
  <c r="AX228" i="1"/>
  <c r="BN228" i="1"/>
  <c r="CD228" i="1"/>
  <c r="CT228" i="1"/>
  <c r="DJ228" i="1"/>
  <c r="DZ228" i="1"/>
  <c r="EP228" i="1"/>
  <c r="AE228" i="1"/>
  <c r="AU228" i="1"/>
  <c r="BK228" i="1"/>
  <c r="CA228" i="1"/>
  <c r="CQ228" i="1"/>
  <c r="DG228" i="1"/>
  <c r="DW228" i="1"/>
  <c r="EM228" i="1"/>
  <c r="X228" i="1"/>
  <c r="BD228" i="1"/>
  <c r="CJ228" i="1"/>
  <c r="DP228" i="1"/>
  <c r="ER228" i="1"/>
  <c r="Y228" i="1"/>
  <c r="AO228" i="1"/>
  <c r="AO246" i="1"/>
  <c r="BE228" i="1"/>
  <c r="BU228" i="1"/>
  <c r="CK228" i="1"/>
  <c r="DA228" i="1"/>
  <c r="DQ228" i="1"/>
  <c r="EG228" i="1"/>
  <c r="BB228" i="1"/>
  <c r="BR228" i="1"/>
  <c r="CH228" i="1"/>
  <c r="CX228" i="1"/>
  <c r="DN228" i="1"/>
  <c r="ED228" i="1"/>
  <c r="S228" i="1"/>
  <c r="S242" i="1"/>
  <c r="AI228" i="1"/>
  <c r="AY228" i="1"/>
  <c r="BO228" i="1"/>
  <c r="CE228" i="1"/>
  <c r="CU228" i="1"/>
  <c r="DK228" i="1"/>
  <c r="EA228" i="1"/>
  <c r="EQ228" i="1"/>
  <c r="AJ228" i="1"/>
  <c r="BP228" i="1"/>
  <c r="CV228" i="1"/>
  <c r="EB228" i="1"/>
  <c r="AC228" i="1"/>
  <c r="AS228" i="1"/>
  <c r="BI228" i="1"/>
  <c r="BY228" i="1"/>
  <c r="CO228" i="1"/>
  <c r="DE228" i="1"/>
  <c r="DU228" i="1"/>
  <c r="EK228" i="1"/>
  <c r="BF228" i="1"/>
  <c r="BV228" i="1"/>
  <c r="CL228" i="1"/>
  <c r="DB228" i="1"/>
  <c r="DR228" i="1"/>
  <c r="EH228" i="1"/>
  <c r="W228" i="1"/>
  <c r="AM228" i="1"/>
  <c r="BC228" i="1"/>
  <c r="BS228" i="1"/>
  <c r="CI228" i="1"/>
  <c r="CY228" i="1"/>
  <c r="DO228" i="1"/>
  <c r="EE228" i="1"/>
  <c r="ES236" i="1"/>
  <c r="ES301" i="1"/>
  <c r="EC236" i="1"/>
  <c r="DM236" i="1"/>
  <c r="CW236" i="1"/>
  <c r="CG236" i="1"/>
  <c r="BQ236" i="1"/>
  <c r="BA236" i="1"/>
  <c r="AK236" i="1"/>
  <c r="U236" i="1"/>
  <c r="T236" i="1"/>
  <c r="AB236" i="1"/>
  <c r="AJ236" i="1"/>
  <c r="AR236" i="1"/>
  <c r="AZ236" i="1"/>
  <c r="BH236" i="1"/>
  <c r="BP236" i="1"/>
  <c r="BX236" i="1"/>
  <c r="CF236" i="1"/>
  <c r="CN236" i="1"/>
  <c r="CV236" i="1"/>
  <c r="DD236" i="1"/>
  <c r="DL236" i="1"/>
  <c r="DT236" i="1"/>
  <c r="EB236" i="1"/>
  <c r="EJ236" i="1"/>
  <c r="ER236" i="1"/>
  <c r="AC236" i="1"/>
  <c r="AC254" i="1"/>
  <c r="AS236" i="1"/>
  <c r="BI236" i="1"/>
  <c r="CO236" i="1"/>
  <c r="DE236" i="1"/>
  <c r="DU236" i="1"/>
  <c r="EK236" i="1"/>
  <c r="R236" i="1"/>
  <c r="V236" i="1"/>
  <c r="Z236" i="1"/>
  <c r="AD236" i="1"/>
  <c r="AH236" i="1"/>
  <c r="AL236" i="1"/>
  <c r="AP236" i="1"/>
  <c r="AT236" i="1"/>
  <c r="AF236" i="1"/>
  <c r="AV236" i="1"/>
  <c r="BL236" i="1"/>
  <c r="CB236" i="1"/>
  <c r="CR236" i="1"/>
  <c r="DH236" i="1"/>
  <c r="DX236" i="1"/>
  <c r="EN236" i="1"/>
  <c r="BM236" i="1"/>
  <c r="DY236" i="1"/>
  <c r="AX236" i="1"/>
  <c r="BN236" i="1"/>
  <c r="CD236" i="1"/>
  <c r="CT236" i="1"/>
  <c r="DJ236" i="1"/>
  <c r="DZ236" i="1"/>
  <c r="EP236" i="1"/>
  <c r="W236" i="1"/>
  <c r="AM236" i="1"/>
  <c r="BC236" i="1"/>
  <c r="BS236" i="1"/>
  <c r="CI236" i="1"/>
  <c r="CY236" i="1"/>
  <c r="DO236" i="1"/>
  <c r="EE236" i="1"/>
  <c r="EQ236" i="1"/>
  <c r="BU236" i="1"/>
  <c r="EG236" i="1"/>
  <c r="Q236" i="1"/>
  <c r="CC236" i="1"/>
  <c r="EO236" i="1"/>
  <c r="BB236" i="1"/>
  <c r="BR236" i="1"/>
  <c r="CH236" i="1"/>
  <c r="CX236" i="1"/>
  <c r="DN236" i="1"/>
  <c r="ED236" i="1"/>
  <c r="AA236" i="1"/>
  <c r="AQ236" i="1"/>
  <c r="BG236" i="1"/>
  <c r="BW236" i="1"/>
  <c r="CM236" i="1"/>
  <c r="DC236" i="1"/>
  <c r="DS236" i="1"/>
  <c r="EI236" i="1"/>
  <c r="Y236" i="1"/>
  <c r="CK236" i="1"/>
  <c r="X236" i="1"/>
  <c r="AN236" i="1"/>
  <c r="BD236" i="1"/>
  <c r="BT236" i="1"/>
  <c r="CJ236" i="1"/>
  <c r="CZ236" i="1"/>
  <c r="DP236" i="1"/>
  <c r="EF236" i="1"/>
  <c r="AG236" i="1"/>
  <c r="CS236" i="1"/>
  <c r="BF236" i="1"/>
  <c r="BV236" i="1"/>
  <c r="CL236" i="1"/>
  <c r="DB236" i="1"/>
  <c r="DR236" i="1"/>
  <c r="EH236" i="1"/>
  <c r="AE236" i="1"/>
  <c r="AU236" i="1"/>
  <c r="BK236" i="1"/>
  <c r="CA236" i="1"/>
  <c r="CQ236" i="1"/>
  <c r="DG236" i="1"/>
  <c r="DW236" i="1"/>
  <c r="EM236" i="1"/>
  <c r="AO301" i="1"/>
  <c r="DA236" i="1"/>
  <c r="AW236" i="1"/>
  <c r="BJ236" i="1"/>
  <c r="BZ236" i="1"/>
  <c r="CP236" i="1"/>
  <c r="DF236" i="1"/>
  <c r="DV236" i="1"/>
  <c r="EL236" i="1"/>
  <c r="S236" i="1"/>
  <c r="AI236" i="1"/>
  <c r="AY236" i="1"/>
  <c r="BO236" i="1"/>
  <c r="CE236" i="1"/>
  <c r="CU236" i="1"/>
  <c r="DK236" i="1"/>
  <c r="EA236" i="1"/>
  <c r="BE236" i="1"/>
  <c r="DQ236" i="1"/>
  <c r="EQ229" i="1"/>
  <c r="EM229" i="1"/>
  <c r="EI229" i="1"/>
  <c r="EE229" i="1"/>
  <c r="EA229" i="1"/>
  <c r="DW229" i="1"/>
  <c r="DS229" i="1"/>
  <c r="DO229" i="1"/>
  <c r="DK229" i="1"/>
  <c r="DG229" i="1"/>
  <c r="DC229" i="1"/>
  <c r="CY229" i="1"/>
  <c r="CU229" i="1"/>
  <c r="CQ229" i="1"/>
  <c r="CM229" i="1"/>
  <c r="CI229" i="1"/>
  <c r="CE229" i="1"/>
  <c r="CA229" i="1"/>
  <c r="BW229" i="1"/>
  <c r="BS229" i="1"/>
  <c r="BO229" i="1"/>
  <c r="BK229" i="1"/>
  <c r="BG229" i="1"/>
  <c r="BC229" i="1"/>
  <c r="AY229" i="1"/>
  <c r="AU229" i="1"/>
  <c r="AQ229" i="1"/>
  <c r="AM229" i="1"/>
  <c r="AI229" i="1"/>
  <c r="AE229" i="1"/>
  <c r="AA229" i="1"/>
  <c r="W229" i="1"/>
  <c r="S229" i="1"/>
  <c r="U229" i="1"/>
  <c r="AK229" i="1"/>
  <c r="BA229" i="1"/>
  <c r="BQ229" i="1"/>
  <c r="CG229" i="1"/>
  <c r="CW229" i="1"/>
  <c r="DM229" i="1"/>
  <c r="EC229" i="1"/>
  <c r="ES229" i="1"/>
  <c r="ES294" i="1"/>
  <c r="R229" i="1"/>
  <c r="AH229" i="1"/>
  <c r="V229" i="1"/>
  <c r="Z229" i="1"/>
  <c r="AD229" i="1"/>
  <c r="AL229" i="1"/>
  <c r="AP229" i="1"/>
  <c r="AT229" i="1"/>
  <c r="BB229" i="1"/>
  <c r="BR229" i="1"/>
  <c r="AG229" i="1"/>
  <c r="BE229" i="1"/>
  <c r="CS229" i="1"/>
  <c r="DQ229" i="1"/>
  <c r="EK229" i="1"/>
  <c r="BJ229" i="1"/>
  <c r="CD229" i="1"/>
  <c r="DB229" i="1"/>
  <c r="DV229" i="1"/>
  <c r="EP229" i="1"/>
  <c r="AB229" i="1"/>
  <c r="AR229" i="1"/>
  <c r="BH229" i="1"/>
  <c r="BX229" i="1"/>
  <c r="CN229" i="1"/>
  <c r="DD229" i="1"/>
  <c r="DT229" i="1"/>
  <c r="EJ229" i="1"/>
  <c r="CH229" i="1"/>
  <c r="DN229" i="1"/>
  <c r="Q229" i="1"/>
  <c r="AO294" i="1"/>
  <c r="BI229" i="1"/>
  <c r="CC229" i="1"/>
  <c r="DA229" i="1"/>
  <c r="DU229" i="1"/>
  <c r="EO229" i="1"/>
  <c r="BN229" i="1"/>
  <c r="CL229" i="1"/>
  <c r="DF229" i="1"/>
  <c r="DZ229" i="1"/>
  <c r="AF229" i="1"/>
  <c r="AV229" i="1"/>
  <c r="BL229" i="1"/>
  <c r="CB229" i="1"/>
  <c r="CR229" i="1"/>
  <c r="DH229" i="1"/>
  <c r="DX229" i="1"/>
  <c r="EN229" i="1"/>
  <c r="Y229" i="1"/>
  <c r="AS229" i="1"/>
  <c r="BM229" i="1"/>
  <c r="CK229" i="1"/>
  <c r="DE229" i="1"/>
  <c r="DY229" i="1"/>
  <c r="AX229" i="1"/>
  <c r="BV229" i="1"/>
  <c r="CP229" i="1"/>
  <c r="DJ229" i="1"/>
  <c r="EH229" i="1"/>
  <c r="T229" i="1"/>
  <c r="AJ229" i="1"/>
  <c r="AZ229" i="1"/>
  <c r="BP229" i="1"/>
  <c r="CF229" i="1"/>
  <c r="CV229" i="1"/>
  <c r="DL229" i="1"/>
  <c r="EB229" i="1"/>
  <c r="ER229" i="1"/>
  <c r="CX229" i="1"/>
  <c r="ED229" i="1"/>
  <c r="AC229" i="1"/>
  <c r="AC247" i="1"/>
  <c r="AW229" i="1"/>
  <c r="BU229" i="1"/>
  <c r="CO229" i="1"/>
  <c r="DI294" i="1"/>
  <c r="EG229" i="1"/>
  <c r="BF229" i="1"/>
  <c r="BZ229" i="1"/>
  <c r="CT229" i="1"/>
  <c r="DR229" i="1"/>
  <c r="EL229" i="1"/>
  <c r="X229" i="1"/>
  <c r="AN229" i="1"/>
  <c r="BD229" i="1"/>
  <c r="BT229" i="1"/>
  <c r="CJ229" i="1"/>
  <c r="CZ229" i="1"/>
  <c r="DP229" i="1"/>
  <c r="EF229" i="1"/>
  <c r="R237" i="1"/>
  <c r="Z237" i="1"/>
  <c r="AH237" i="1"/>
  <c r="AP237" i="1"/>
  <c r="BJ237" i="1"/>
  <c r="BZ237" i="1"/>
  <c r="CP237" i="1"/>
  <c r="DF237" i="1"/>
  <c r="DV237" i="1"/>
  <c r="EL237" i="1"/>
  <c r="X237" i="1"/>
  <c r="AF237" i="1"/>
  <c r="AN237" i="1"/>
  <c r="AV237" i="1"/>
  <c r="BD237" i="1"/>
  <c r="BL237" i="1"/>
  <c r="BT237" i="1"/>
  <c r="CB237" i="1"/>
  <c r="CJ237" i="1"/>
  <c r="CR237" i="1"/>
  <c r="CZ237" i="1"/>
  <c r="DH237" i="1"/>
  <c r="DP237" i="1"/>
  <c r="DX237" i="1"/>
  <c r="EF237" i="1"/>
  <c r="EN237" i="1"/>
  <c r="AD237" i="1"/>
  <c r="AT237" i="1"/>
  <c r="V237" i="1"/>
  <c r="AL237" i="1"/>
  <c r="T237" i="1"/>
  <c r="AJ237" i="1"/>
  <c r="AZ237" i="1"/>
  <c r="BP237" i="1"/>
  <c r="CF237" i="1"/>
  <c r="CV237" i="1"/>
  <c r="DL237" i="1"/>
  <c r="EB237" i="1"/>
  <c r="ER237" i="1"/>
  <c r="BF237" i="1"/>
  <c r="DR237" i="1"/>
  <c r="BN237" i="1"/>
  <c r="DZ237" i="1"/>
  <c r="AE237" i="1"/>
  <c r="AU237" i="1"/>
  <c r="BK237" i="1"/>
  <c r="CA237" i="1"/>
  <c r="CQ237" i="1"/>
  <c r="DG237" i="1"/>
  <c r="DW237" i="1"/>
  <c r="EM237" i="1"/>
  <c r="CX237" i="1"/>
  <c r="BV237" i="1"/>
  <c r="EH237" i="1"/>
  <c r="Q237" i="1"/>
  <c r="Q255" i="1"/>
  <c r="AG237" i="1"/>
  <c r="AO237" i="1"/>
  <c r="AW237" i="1"/>
  <c r="BE237" i="1"/>
  <c r="BM237" i="1"/>
  <c r="BU237" i="1"/>
  <c r="CC237" i="1"/>
  <c r="CK237" i="1"/>
  <c r="CS237" i="1"/>
  <c r="DA237" i="1"/>
  <c r="DI237" i="1"/>
  <c r="DQ237" i="1"/>
  <c r="DY237" i="1"/>
  <c r="EG237" i="1"/>
  <c r="EO237" i="1"/>
  <c r="CD237" i="1"/>
  <c r="EP237" i="1"/>
  <c r="S237" i="1"/>
  <c r="AI237" i="1"/>
  <c r="AY237" i="1"/>
  <c r="BO237" i="1"/>
  <c r="CE237" i="1"/>
  <c r="CU237" i="1"/>
  <c r="DK237" i="1"/>
  <c r="EA237" i="1"/>
  <c r="BB237" i="1"/>
  <c r="DN237" i="1"/>
  <c r="AB237" i="1"/>
  <c r="AR237" i="1"/>
  <c r="BH237" i="1"/>
  <c r="BX237" i="1"/>
  <c r="CN237" i="1"/>
  <c r="DD237" i="1"/>
  <c r="DT237" i="1"/>
  <c r="EJ237" i="1"/>
  <c r="CL237" i="1"/>
  <c r="U237" i="1"/>
  <c r="CT237" i="1"/>
  <c r="W237" i="1"/>
  <c r="AM237" i="1"/>
  <c r="BC237" i="1"/>
  <c r="BS237" i="1"/>
  <c r="CI237" i="1"/>
  <c r="CY237" i="1"/>
  <c r="DO237" i="1"/>
  <c r="EE237" i="1"/>
  <c r="EQ237" i="1"/>
  <c r="BR237" i="1"/>
  <c r="ED237" i="1"/>
  <c r="DB237" i="1"/>
  <c r="Y237" i="1"/>
  <c r="AK237" i="1"/>
  <c r="AS237" i="1"/>
  <c r="BI237" i="1"/>
  <c r="BQ237" i="1"/>
  <c r="CG237" i="1"/>
  <c r="CO237" i="1"/>
  <c r="DE237" i="1"/>
  <c r="DM237" i="1"/>
  <c r="EC237" i="1"/>
  <c r="EK237" i="1"/>
  <c r="ES237" i="1"/>
  <c r="ES302" i="1"/>
  <c r="AX237" i="1"/>
  <c r="DJ237" i="1"/>
  <c r="AA237" i="1"/>
  <c r="AQ237" i="1"/>
  <c r="BG237" i="1"/>
  <c r="BW237" i="1"/>
  <c r="CM237" i="1"/>
  <c r="DC237" i="1"/>
  <c r="DS237" i="1"/>
  <c r="EI237" i="1"/>
  <c r="CH237" i="1"/>
  <c r="ER230" i="1"/>
  <c r="EN230" i="1"/>
  <c r="EJ230" i="1"/>
  <c r="EF230" i="1"/>
  <c r="EB230" i="1"/>
  <c r="DX230" i="1"/>
  <c r="DT230" i="1"/>
  <c r="DP230" i="1"/>
  <c r="DL230" i="1"/>
  <c r="DH230" i="1"/>
  <c r="DD230" i="1"/>
  <c r="CZ230" i="1"/>
  <c r="CV230" i="1"/>
  <c r="CR230" i="1"/>
  <c r="CN230" i="1"/>
  <c r="CJ230" i="1"/>
  <c r="CF230" i="1"/>
  <c r="CB230" i="1"/>
  <c r="BX230" i="1"/>
  <c r="BT230" i="1"/>
  <c r="BP230" i="1"/>
  <c r="BL230" i="1"/>
  <c r="BH230" i="1"/>
  <c r="BD230" i="1"/>
  <c r="AZ230" i="1"/>
  <c r="AV230" i="1"/>
  <c r="AR230" i="1"/>
  <c r="AN230" i="1"/>
  <c r="AJ230" i="1"/>
  <c r="AF230" i="1"/>
  <c r="AB230" i="1"/>
  <c r="X230" i="1"/>
  <c r="T230" i="1"/>
  <c r="S230" i="1"/>
  <c r="AI230" i="1"/>
  <c r="AY230" i="1"/>
  <c r="BO230" i="1"/>
  <c r="CE230" i="1"/>
  <c r="CU230" i="1"/>
  <c r="DK230" i="1"/>
  <c r="EA230" i="1"/>
  <c r="EQ230" i="1"/>
  <c r="R230" i="1"/>
  <c r="V230" i="1"/>
  <c r="Z230" i="1"/>
  <c r="AD230" i="1"/>
  <c r="AH230" i="1"/>
  <c r="AL230" i="1"/>
  <c r="AP230" i="1"/>
  <c r="AT230" i="1"/>
  <c r="BF230" i="1"/>
  <c r="BV230" i="1"/>
  <c r="CL230" i="1"/>
  <c r="DB230" i="1"/>
  <c r="DR230" i="1"/>
  <c r="EH230" i="1"/>
  <c r="W230" i="1"/>
  <c r="AQ230" i="1"/>
  <c r="BK230" i="1"/>
  <c r="CI230" i="1"/>
  <c r="DC230" i="1"/>
  <c r="DW230" i="1"/>
  <c r="Y230" i="1"/>
  <c r="AO230" i="1"/>
  <c r="BE230" i="1"/>
  <c r="BU230" i="1"/>
  <c r="CK230" i="1"/>
  <c r="DA230" i="1"/>
  <c r="DQ230" i="1"/>
  <c r="EG230" i="1"/>
  <c r="BJ230" i="1"/>
  <c r="BZ230" i="1"/>
  <c r="CP230" i="1"/>
  <c r="DF230" i="1"/>
  <c r="DV230" i="1"/>
  <c r="EL230" i="1"/>
  <c r="AA230" i="1"/>
  <c r="AU230" i="1"/>
  <c r="BS230" i="1"/>
  <c r="CM230" i="1"/>
  <c r="DG230" i="1"/>
  <c r="EE230" i="1"/>
  <c r="AS230" i="1"/>
  <c r="BI230" i="1"/>
  <c r="CO230" i="1"/>
  <c r="DE230" i="1"/>
  <c r="EK230" i="1"/>
  <c r="AX230" i="1"/>
  <c r="BN230" i="1"/>
  <c r="CD230" i="1"/>
  <c r="CT230" i="1"/>
  <c r="DJ230" i="1"/>
  <c r="DZ230" i="1"/>
  <c r="EP230" i="1"/>
  <c r="AE230" i="1"/>
  <c r="BC230" i="1"/>
  <c r="BW230" i="1"/>
  <c r="CQ230" i="1"/>
  <c r="DO230" i="1"/>
  <c r="EI230" i="1"/>
  <c r="Q230" i="1"/>
  <c r="Q248" i="1"/>
  <c r="AG230" i="1"/>
  <c r="AW230" i="1"/>
  <c r="BM230" i="1"/>
  <c r="CC230" i="1"/>
  <c r="CS230" i="1"/>
  <c r="DI230" i="1"/>
  <c r="DY230" i="1"/>
  <c r="EO230" i="1"/>
  <c r="BB230" i="1"/>
  <c r="BR230" i="1"/>
  <c r="CH230" i="1"/>
  <c r="CX230" i="1"/>
  <c r="DN230" i="1"/>
  <c r="ED230" i="1"/>
  <c r="AM230" i="1"/>
  <c r="BG230" i="1"/>
  <c r="CA230" i="1"/>
  <c r="CY230" i="1"/>
  <c r="DS230" i="1"/>
  <c r="EM230" i="1"/>
  <c r="U230" i="1"/>
  <c r="AK230" i="1"/>
  <c r="BQ230" i="1"/>
  <c r="CG230" i="1"/>
  <c r="DM230" i="1"/>
  <c r="EC230" i="1"/>
  <c r="ES230" i="1"/>
  <c r="ES295" i="1"/>
  <c r="BM223" i="1"/>
  <c r="BM293" i="1"/>
  <c r="BN223" i="1"/>
  <c r="BP311" i="1"/>
  <c r="BN293" i="1"/>
  <c r="R239" i="1"/>
  <c r="V239" i="1"/>
  <c r="Z239" i="1"/>
  <c r="AD239" i="1"/>
  <c r="AH239" i="1"/>
  <c r="AL239" i="1"/>
  <c r="AP239" i="1"/>
  <c r="AT239" i="1"/>
  <c r="X239" i="1"/>
  <c r="AF239" i="1"/>
  <c r="AN239" i="1"/>
  <c r="AV239" i="1"/>
  <c r="BD239" i="1"/>
  <c r="BL239" i="1"/>
  <c r="BT239" i="1"/>
  <c r="CB239" i="1"/>
  <c r="CJ239" i="1"/>
  <c r="CR239" i="1"/>
  <c r="CZ239" i="1"/>
  <c r="DH239" i="1"/>
  <c r="DP239" i="1"/>
  <c r="DX239" i="1"/>
  <c r="EF239" i="1"/>
  <c r="EN239" i="1"/>
  <c r="BF239" i="1"/>
  <c r="BV239" i="1"/>
  <c r="CL239" i="1"/>
  <c r="DB239" i="1"/>
  <c r="DR239" i="1"/>
  <c r="EH239" i="1"/>
  <c r="AE239" i="1"/>
  <c r="AU239" i="1"/>
  <c r="BK239" i="1"/>
  <c r="CA239" i="1"/>
  <c r="CQ239" i="1"/>
  <c r="DG239" i="1"/>
  <c r="DW239" i="1"/>
  <c r="EM239" i="1"/>
  <c r="T239" i="1"/>
  <c r="AJ239" i="1"/>
  <c r="AZ239" i="1"/>
  <c r="BP239" i="1"/>
  <c r="CF239" i="1"/>
  <c r="CV239" i="1"/>
  <c r="DL239" i="1"/>
  <c r="EB239" i="1"/>
  <c r="ER239" i="1"/>
  <c r="AG239" i="1"/>
  <c r="AW239" i="1"/>
  <c r="BE239" i="1"/>
  <c r="BU239" i="1"/>
  <c r="CC239" i="1"/>
  <c r="CS239" i="1"/>
  <c r="DA239" i="1"/>
  <c r="DQ239" i="1"/>
  <c r="DY239" i="1"/>
  <c r="EO239" i="1"/>
  <c r="BJ239" i="1"/>
  <c r="BZ239" i="1"/>
  <c r="CP239" i="1"/>
  <c r="DF239" i="1"/>
  <c r="DV239" i="1"/>
  <c r="EL239" i="1"/>
  <c r="S239" i="1"/>
  <c r="AI239" i="1"/>
  <c r="AY239" i="1"/>
  <c r="BO239" i="1"/>
  <c r="CE239" i="1"/>
  <c r="CU239" i="1"/>
  <c r="DK239" i="1"/>
  <c r="EA239" i="1"/>
  <c r="EQ239" i="1"/>
  <c r="U239" i="1"/>
  <c r="AX239" i="1"/>
  <c r="BN239" i="1"/>
  <c r="CD239" i="1"/>
  <c r="CT239" i="1"/>
  <c r="DJ239" i="1"/>
  <c r="DZ239" i="1"/>
  <c r="EP239" i="1"/>
  <c r="W239" i="1"/>
  <c r="AM239" i="1"/>
  <c r="BC239" i="1"/>
  <c r="BS239" i="1"/>
  <c r="CI239" i="1"/>
  <c r="CY239" i="1"/>
  <c r="DO239" i="1"/>
  <c r="EE239" i="1"/>
  <c r="AB239" i="1"/>
  <c r="AR239" i="1"/>
  <c r="BH239" i="1"/>
  <c r="BX239" i="1"/>
  <c r="CN239" i="1"/>
  <c r="DD239" i="1"/>
  <c r="DT239" i="1"/>
  <c r="EJ239" i="1"/>
  <c r="Y239" i="1"/>
  <c r="AK239" i="1"/>
  <c r="AS239" i="1"/>
  <c r="BI239" i="1"/>
  <c r="BQ239" i="1"/>
  <c r="CG239" i="1"/>
  <c r="CO239" i="1"/>
  <c r="DE239" i="1"/>
  <c r="DM239" i="1"/>
  <c r="EC239" i="1"/>
  <c r="EK239" i="1"/>
  <c r="ES239" i="1"/>
  <c r="ES304" i="1"/>
  <c r="BB239" i="1"/>
  <c r="BR239" i="1"/>
  <c r="CH239" i="1"/>
  <c r="CX239" i="1"/>
  <c r="DN239" i="1"/>
  <c r="ED239" i="1"/>
  <c r="AA239" i="1"/>
  <c r="AQ239" i="1"/>
  <c r="BG239" i="1"/>
  <c r="BW239" i="1"/>
  <c r="CM239" i="1"/>
  <c r="DC239" i="1"/>
  <c r="DS239" i="1"/>
  <c r="EI239" i="1"/>
  <c r="EF235" i="1"/>
  <c r="DP235" i="1"/>
  <c r="CZ235" i="1"/>
  <c r="CJ235" i="1"/>
  <c r="BT235" i="1"/>
  <c r="BD235" i="1"/>
  <c r="AN235" i="1"/>
  <c r="AB235" i="1"/>
  <c r="T235" i="1"/>
  <c r="R235" i="1"/>
  <c r="V235" i="1"/>
  <c r="Z235" i="1"/>
  <c r="AD235" i="1"/>
  <c r="AH235" i="1"/>
  <c r="AL235" i="1"/>
  <c r="AP235" i="1"/>
  <c r="AT235" i="1"/>
  <c r="AF235" i="1"/>
  <c r="CR235" i="1"/>
  <c r="AK235" i="1"/>
  <c r="AS235" i="1"/>
  <c r="BA300" i="1"/>
  <c r="BI235" i="1"/>
  <c r="BQ235" i="1"/>
  <c r="BY235" i="1"/>
  <c r="CG235" i="1"/>
  <c r="CO235" i="1"/>
  <c r="CW300" i="1"/>
  <c r="DE235" i="1"/>
  <c r="DM235" i="1"/>
  <c r="DU235" i="1"/>
  <c r="EC235" i="1"/>
  <c r="EK235" i="1"/>
  <c r="ES235" i="1"/>
  <c r="ES300" i="1"/>
  <c r="Y235" i="1"/>
  <c r="CF235" i="1"/>
  <c r="ER235" i="1"/>
  <c r="BB235" i="1"/>
  <c r="BR235" i="1"/>
  <c r="CH235" i="1"/>
  <c r="CX235" i="1"/>
  <c r="DN235" i="1"/>
  <c r="ED235" i="1"/>
  <c r="AA235" i="1"/>
  <c r="AQ235" i="1"/>
  <c r="BG235" i="1"/>
  <c r="BW235" i="1"/>
  <c r="CM235" i="1"/>
  <c r="DC235" i="1"/>
  <c r="DS235" i="1"/>
  <c r="EI235" i="1"/>
  <c r="AC235" i="1"/>
  <c r="CN235" i="1"/>
  <c r="AV235" i="1"/>
  <c r="DH235" i="1"/>
  <c r="AJ235" i="1"/>
  <c r="CV235" i="1"/>
  <c r="BF235" i="1"/>
  <c r="BV235" i="1"/>
  <c r="CL235" i="1"/>
  <c r="DB235" i="1"/>
  <c r="DR235" i="1"/>
  <c r="EH235" i="1"/>
  <c r="AE235" i="1"/>
  <c r="AU235" i="1"/>
  <c r="BK235" i="1"/>
  <c r="CA235" i="1"/>
  <c r="CQ235" i="1"/>
  <c r="DG235" i="1"/>
  <c r="DW235" i="1"/>
  <c r="EM235" i="1"/>
  <c r="AR235" i="1"/>
  <c r="DD235" i="1"/>
  <c r="BL235" i="1"/>
  <c r="DX235" i="1"/>
  <c r="AG235" i="1"/>
  <c r="AO235" i="1"/>
  <c r="AW235" i="1"/>
  <c r="BE235" i="1"/>
  <c r="BM235" i="1"/>
  <c r="BU235" i="1"/>
  <c r="CC235" i="1"/>
  <c r="CK235" i="1"/>
  <c r="CS235" i="1"/>
  <c r="DA235" i="1"/>
  <c r="DI235" i="1"/>
  <c r="DQ235" i="1"/>
  <c r="DY235" i="1"/>
  <c r="EG235" i="1"/>
  <c r="EO235" i="1"/>
  <c r="AZ235" i="1"/>
  <c r="DL235" i="1"/>
  <c r="BJ235" i="1"/>
  <c r="BZ235" i="1"/>
  <c r="CP235" i="1"/>
  <c r="DF235" i="1"/>
  <c r="DV235" i="1"/>
  <c r="EL235" i="1"/>
  <c r="S235" i="1"/>
  <c r="AI235" i="1"/>
  <c r="AY235" i="1"/>
  <c r="BO235" i="1"/>
  <c r="CE235" i="1"/>
  <c r="CU235" i="1"/>
  <c r="DK235" i="1"/>
  <c r="EA235" i="1"/>
  <c r="EQ235" i="1"/>
  <c r="BH235" i="1"/>
  <c r="DT235" i="1"/>
  <c r="X235" i="1"/>
  <c r="CB235" i="1"/>
  <c r="EN235" i="1"/>
  <c r="Q235" i="1"/>
  <c r="BP235" i="1"/>
  <c r="EB235" i="1"/>
  <c r="AX235" i="1"/>
  <c r="BN235" i="1"/>
  <c r="CD235" i="1"/>
  <c r="CT235" i="1"/>
  <c r="DJ235" i="1"/>
  <c r="DZ235" i="1"/>
  <c r="EP235" i="1"/>
  <c r="W235" i="1"/>
  <c r="AM235" i="1"/>
  <c r="BC235" i="1"/>
  <c r="BS235" i="1"/>
  <c r="CI235" i="1"/>
  <c r="CY235" i="1"/>
  <c r="DO235" i="1"/>
  <c r="EE235" i="1"/>
  <c r="U235" i="1"/>
  <c r="BX235" i="1"/>
  <c r="EJ235" i="1"/>
  <c r="EM238" i="1"/>
  <c r="DW238" i="1"/>
  <c r="DG238" i="1"/>
  <c r="CQ238" i="1"/>
  <c r="CA238" i="1"/>
  <c r="BK238" i="1"/>
  <c r="AU238" i="1"/>
  <c r="AE238" i="1"/>
  <c r="T238" i="1"/>
  <c r="AB238" i="1"/>
  <c r="AJ238" i="1"/>
  <c r="AR238" i="1"/>
  <c r="AZ238" i="1"/>
  <c r="BH238" i="1"/>
  <c r="BP238" i="1"/>
  <c r="BX238" i="1"/>
  <c r="CF238" i="1"/>
  <c r="CN238" i="1"/>
  <c r="CV238" i="1"/>
  <c r="DD238" i="1"/>
  <c r="DL238" i="1"/>
  <c r="DT238" i="1"/>
  <c r="EB238" i="1"/>
  <c r="EJ238" i="1"/>
  <c r="ER238" i="1"/>
  <c r="R238" i="1"/>
  <c r="V238" i="1"/>
  <c r="Z238" i="1"/>
  <c r="AD238" i="1"/>
  <c r="AH238" i="1"/>
  <c r="AL238" i="1"/>
  <c r="AP238" i="1"/>
  <c r="AT238" i="1"/>
  <c r="AA238" i="1"/>
  <c r="AQ238" i="1"/>
  <c r="BG238" i="1"/>
  <c r="BW238" i="1"/>
  <c r="CM238" i="1"/>
  <c r="DC238" i="1"/>
  <c r="DS238" i="1"/>
  <c r="EI238" i="1"/>
  <c r="X238" i="1"/>
  <c r="AN238" i="1"/>
  <c r="BD238" i="1"/>
  <c r="BT238" i="1"/>
  <c r="CJ238" i="1"/>
  <c r="CZ238" i="1"/>
  <c r="DP238" i="1"/>
  <c r="EF238" i="1"/>
  <c r="AM238" i="1"/>
  <c r="CY238" i="1"/>
  <c r="U238" i="1"/>
  <c r="AX238" i="1"/>
  <c r="BN238" i="1"/>
  <c r="CD238" i="1"/>
  <c r="CT238" i="1"/>
  <c r="DJ238" i="1"/>
  <c r="DZ238" i="1"/>
  <c r="EP238" i="1"/>
  <c r="AI238" i="1"/>
  <c r="CU238" i="1"/>
  <c r="BC238" i="1"/>
  <c r="DO238" i="1"/>
  <c r="Y238" i="1"/>
  <c r="AK238" i="1"/>
  <c r="AS238" i="1"/>
  <c r="BI238" i="1"/>
  <c r="BQ238" i="1"/>
  <c r="CG238" i="1"/>
  <c r="CO238" i="1"/>
  <c r="DE238" i="1"/>
  <c r="DM238" i="1"/>
  <c r="EC238" i="1"/>
  <c r="EK238" i="1"/>
  <c r="ES238" i="1"/>
  <c r="ES303" i="1"/>
  <c r="BB238" i="1"/>
  <c r="BR238" i="1"/>
  <c r="CH238" i="1"/>
  <c r="CX238" i="1"/>
  <c r="DN238" i="1"/>
  <c r="ED238" i="1"/>
  <c r="AY238" i="1"/>
  <c r="DK238" i="1"/>
  <c r="AF238" i="1"/>
  <c r="AV238" i="1"/>
  <c r="BL238" i="1"/>
  <c r="CB238" i="1"/>
  <c r="CR238" i="1"/>
  <c r="DH238" i="1"/>
  <c r="DX238" i="1"/>
  <c r="EN238" i="1"/>
  <c r="BS238" i="1"/>
  <c r="EE238" i="1"/>
  <c r="BF238" i="1"/>
  <c r="BV238" i="1"/>
  <c r="CL238" i="1"/>
  <c r="DB238" i="1"/>
  <c r="DR238" i="1"/>
  <c r="EH238" i="1"/>
  <c r="BO238" i="1"/>
  <c r="EA238" i="1"/>
  <c r="W238" i="1"/>
  <c r="CI238" i="1"/>
  <c r="AG238" i="1"/>
  <c r="AW238" i="1"/>
  <c r="BE238" i="1"/>
  <c r="BU238" i="1"/>
  <c r="CC238" i="1"/>
  <c r="CS238" i="1"/>
  <c r="DA238" i="1"/>
  <c r="DQ238" i="1"/>
  <c r="DY238" i="1"/>
  <c r="EO238" i="1"/>
  <c r="BJ238" i="1"/>
  <c r="BZ238" i="1"/>
  <c r="CP238" i="1"/>
  <c r="DF238" i="1"/>
  <c r="DV238" i="1"/>
  <c r="EL238" i="1"/>
  <c r="S238" i="1"/>
  <c r="CE238" i="1"/>
  <c r="EQ238" i="1"/>
  <c r="EO231" i="1"/>
  <c r="EK231" i="1"/>
  <c r="EG231" i="1"/>
  <c r="EC231" i="1"/>
  <c r="DY231" i="1"/>
  <c r="DU231" i="1"/>
  <c r="DQ231" i="1"/>
  <c r="DM231" i="1"/>
  <c r="DI231" i="1"/>
  <c r="DE231" i="1"/>
  <c r="DA231" i="1"/>
  <c r="CW296" i="1"/>
  <c r="CS231" i="1"/>
  <c r="CO231" i="1"/>
  <c r="CK231" i="1"/>
  <c r="CG231" i="1"/>
  <c r="CC231" i="1"/>
  <c r="BY231" i="1"/>
  <c r="BU231" i="1"/>
  <c r="BQ231" i="1"/>
  <c r="BM231" i="1"/>
  <c r="BI231" i="1"/>
  <c r="BE231" i="1"/>
  <c r="BA296" i="1"/>
  <c r="AW231" i="1"/>
  <c r="AS231" i="1"/>
  <c r="AO231" i="1"/>
  <c r="AK231" i="1"/>
  <c r="AG231" i="1"/>
  <c r="AC231" i="1"/>
  <c r="Y231" i="1"/>
  <c r="U231" i="1"/>
  <c r="Q231" i="1"/>
  <c r="AD231" i="1"/>
  <c r="AT231" i="1"/>
  <c r="V231" i="1"/>
  <c r="AL231" i="1"/>
  <c r="R231" i="1"/>
  <c r="Z231" i="1"/>
  <c r="AH231" i="1"/>
  <c r="AP231" i="1"/>
  <c r="AA231" i="1"/>
  <c r="AQ231" i="1"/>
  <c r="BG231" i="1"/>
  <c r="BW231" i="1"/>
  <c r="CM231" i="1"/>
  <c r="DC231" i="1"/>
  <c r="DS231" i="1"/>
  <c r="EI231" i="1"/>
  <c r="X231" i="1"/>
  <c r="AN231" i="1"/>
  <c r="BD231" i="1"/>
  <c r="BT231" i="1"/>
  <c r="CJ231" i="1"/>
  <c r="CZ231" i="1"/>
  <c r="DP231" i="1"/>
  <c r="EF231" i="1"/>
  <c r="AX231" i="1"/>
  <c r="BN231" i="1"/>
  <c r="CD231" i="1"/>
  <c r="CT231" i="1"/>
  <c r="DJ231" i="1"/>
  <c r="DZ231" i="1"/>
  <c r="EP231" i="1"/>
  <c r="AE231" i="1"/>
  <c r="AU231" i="1"/>
  <c r="BK231" i="1"/>
  <c r="CA231" i="1"/>
  <c r="CQ231" i="1"/>
  <c r="DG231" i="1"/>
  <c r="DW231" i="1"/>
  <c r="EM231" i="1"/>
  <c r="AB231" i="1"/>
  <c r="AR231" i="1"/>
  <c r="BH231" i="1"/>
  <c r="BX231" i="1"/>
  <c r="CN231" i="1"/>
  <c r="DD231" i="1"/>
  <c r="DT231" i="1"/>
  <c r="EJ231" i="1"/>
  <c r="BB231" i="1"/>
  <c r="BR231" i="1"/>
  <c r="CH231" i="1"/>
  <c r="CX231" i="1"/>
  <c r="DN231" i="1"/>
  <c r="ED231" i="1"/>
  <c r="S231" i="1"/>
  <c r="AI231" i="1"/>
  <c r="AY231" i="1"/>
  <c r="BO231" i="1"/>
  <c r="CE231" i="1"/>
  <c r="CU231" i="1"/>
  <c r="DK231" i="1"/>
  <c r="EA231" i="1"/>
  <c r="ER231" i="1"/>
  <c r="AF231" i="1"/>
  <c r="AV231" i="1"/>
  <c r="BL231" i="1"/>
  <c r="CB231" i="1"/>
  <c r="CR231" i="1"/>
  <c r="DH231" i="1"/>
  <c r="DX231" i="1"/>
  <c r="EN231" i="1"/>
  <c r="BF231" i="1"/>
  <c r="BV231" i="1"/>
  <c r="CL231" i="1"/>
  <c r="DB231" i="1"/>
  <c r="DR231" i="1"/>
  <c r="EH231" i="1"/>
  <c r="W231" i="1"/>
  <c r="AM231" i="1"/>
  <c r="BC231" i="1"/>
  <c r="BS231" i="1"/>
  <c r="CI231" i="1"/>
  <c r="CY231" i="1"/>
  <c r="DO231" i="1"/>
  <c r="EE231" i="1"/>
  <c r="T231" i="1"/>
  <c r="AJ231" i="1"/>
  <c r="AZ231" i="1"/>
  <c r="BP231" i="1"/>
  <c r="CF231" i="1"/>
  <c r="CV231" i="1"/>
  <c r="DL231" i="1"/>
  <c r="EB231" i="1"/>
  <c r="ES231" i="1"/>
  <c r="ES296" i="1"/>
  <c r="EQ231" i="1"/>
  <c r="BJ231" i="1"/>
  <c r="BZ231" i="1"/>
  <c r="CP231" i="1"/>
  <c r="DF231" i="1"/>
  <c r="DV231" i="1"/>
  <c r="EL231" i="1"/>
  <c r="AE233" i="1"/>
  <c r="AU233" i="1"/>
  <c r="BK233" i="1"/>
  <c r="CA233" i="1"/>
  <c r="CQ233" i="1"/>
  <c r="DG233" i="1"/>
  <c r="DW233" i="1"/>
  <c r="EM233" i="1"/>
  <c r="V233" i="1"/>
  <c r="Z233" i="1"/>
  <c r="AD233" i="1"/>
  <c r="AL233" i="1"/>
  <c r="AP233" i="1"/>
  <c r="AT233" i="1"/>
  <c r="T233" i="1"/>
  <c r="AB233" i="1"/>
  <c r="AJ233" i="1"/>
  <c r="AR233" i="1"/>
  <c r="AZ233" i="1"/>
  <c r="BH233" i="1"/>
  <c r="BP233" i="1"/>
  <c r="BX233" i="1"/>
  <c r="CF233" i="1"/>
  <c r="CN233" i="1"/>
  <c r="CV233" i="1"/>
  <c r="DD233" i="1"/>
  <c r="DL233" i="1"/>
  <c r="DT233" i="1"/>
  <c r="EB233" i="1"/>
  <c r="EJ233" i="1"/>
  <c r="ER233" i="1"/>
  <c r="R233" i="1"/>
  <c r="AH233" i="1"/>
  <c r="W233" i="1"/>
  <c r="AM233" i="1"/>
  <c r="BC233" i="1"/>
  <c r="BS233" i="1"/>
  <c r="CI233" i="1"/>
  <c r="CY233" i="1"/>
  <c r="DO233" i="1"/>
  <c r="EE233" i="1"/>
  <c r="BJ233" i="1"/>
  <c r="CP233" i="1"/>
  <c r="DV233" i="1"/>
  <c r="Y233" i="1"/>
  <c r="AK233" i="1"/>
  <c r="AS233" i="1"/>
  <c r="BA233" i="1"/>
  <c r="BI233" i="1"/>
  <c r="BQ233" i="1"/>
  <c r="BY233" i="1"/>
  <c r="CG233" i="1"/>
  <c r="CO233" i="1"/>
  <c r="CW233" i="1"/>
  <c r="DE233" i="1"/>
  <c r="DM233" i="1"/>
  <c r="EC233" i="1"/>
  <c r="EK233" i="1"/>
  <c r="ES233" i="1"/>
  <c r="BN233" i="1"/>
  <c r="CT233" i="1"/>
  <c r="DZ233" i="1"/>
  <c r="AI233" i="1"/>
  <c r="BO233" i="1"/>
  <c r="CU233" i="1"/>
  <c r="EA233" i="1"/>
  <c r="AF233" i="1"/>
  <c r="AV233" i="1"/>
  <c r="BL233" i="1"/>
  <c r="CB233" i="1"/>
  <c r="CR233" i="1"/>
  <c r="DH233" i="1"/>
  <c r="DX233" i="1"/>
  <c r="EN233" i="1"/>
  <c r="BR233" i="1"/>
  <c r="CX233" i="1"/>
  <c r="ED233" i="1"/>
  <c r="AC233" i="1"/>
  <c r="BV233" i="1"/>
  <c r="DB233" i="1"/>
  <c r="EH233" i="1"/>
  <c r="AQ233" i="1"/>
  <c r="BW233" i="1"/>
  <c r="DC233" i="1"/>
  <c r="EI233" i="1"/>
  <c r="BZ233" i="1"/>
  <c r="DF233" i="1"/>
  <c r="EL233" i="1"/>
  <c r="Q233" i="1"/>
  <c r="AG233" i="1"/>
  <c r="AO233" i="1"/>
  <c r="AW233" i="1"/>
  <c r="BE233" i="1"/>
  <c r="BM233" i="1"/>
  <c r="BU233" i="1"/>
  <c r="CC233" i="1"/>
  <c r="CK233" i="1"/>
  <c r="CS233" i="1"/>
  <c r="DA233" i="1"/>
  <c r="DI233" i="1"/>
  <c r="DQ233" i="1"/>
  <c r="DY233" i="1"/>
  <c r="EG233" i="1"/>
  <c r="EO233" i="1"/>
  <c r="AX233" i="1"/>
  <c r="CD233" i="1"/>
  <c r="DJ233" i="1"/>
  <c r="EP233" i="1"/>
  <c r="S233" i="1"/>
  <c r="AY233" i="1"/>
  <c r="CE233" i="1"/>
  <c r="DK233" i="1"/>
  <c r="EQ233" i="1"/>
  <c r="X233" i="1"/>
  <c r="AN233" i="1"/>
  <c r="BD233" i="1"/>
  <c r="BT233" i="1"/>
  <c r="CJ233" i="1"/>
  <c r="CZ233" i="1"/>
  <c r="DP233" i="1"/>
  <c r="EF233" i="1"/>
  <c r="BB233" i="1"/>
  <c r="CH233" i="1"/>
  <c r="DN233" i="1"/>
  <c r="U233" i="1"/>
  <c r="BF233" i="1"/>
  <c r="CL233" i="1"/>
  <c r="DR233" i="1"/>
  <c r="AA233" i="1"/>
  <c r="BG233" i="1"/>
  <c r="CM233" i="1"/>
  <c r="DS233" i="1"/>
  <c r="P113" i="1"/>
  <c r="Q113" i="1"/>
  <c r="F113" i="1"/>
  <c r="N113" i="1"/>
  <c r="J113" i="1"/>
  <c r="H109" i="1"/>
  <c r="L109" i="1"/>
  <c r="P109" i="1"/>
  <c r="I109" i="1"/>
  <c r="M109" i="1"/>
  <c r="Q109" i="1"/>
  <c r="G109" i="1"/>
  <c r="O109" i="1"/>
  <c r="J109" i="1"/>
  <c r="R109" i="1"/>
  <c r="F109" i="1"/>
  <c r="N109" i="1"/>
  <c r="K109" i="1"/>
  <c r="S109" i="1"/>
  <c r="G104" i="1"/>
  <c r="K104" i="1"/>
  <c r="O104" i="1"/>
  <c r="S104" i="1"/>
  <c r="H104" i="1"/>
  <c r="L104" i="1"/>
  <c r="P104" i="1"/>
  <c r="J104" i="1"/>
  <c r="R104" i="1"/>
  <c r="M104" i="1"/>
  <c r="I104" i="1"/>
  <c r="F104" i="1"/>
  <c r="N104" i="1"/>
  <c r="Q104" i="1"/>
  <c r="R112" i="1"/>
  <c r="I103" i="1"/>
  <c r="R103" i="1"/>
  <c r="S103" i="1"/>
  <c r="M103" i="1"/>
  <c r="R107" i="1"/>
  <c r="L107" i="1"/>
  <c r="P108" i="1"/>
  <c r="I2" i="7"/>
  <c r="I3" i="7"/>
  <c r="J2" i="11"/>
  <c r="I200" i="3"/>
  <c r="J260" i="3"/>
  <c r="I197" i="3"/>
  <c r="I235" i="3"/>
  <c r="I198" i="3"/>
  <c r="K158" i="3"/>
  <c r="K166" i="3"/>
  <c r="J29" i="7"/>
  <c r="K265" i="3"/>
  <c r="K175" i="3"/>
  <c r="J38" i="7"/>
  <c r="J35" i="7"/>
  <c r="J12" i="7"/>
  <c r="H203" i="3"/>
  <c r="H204" i="3"/>
  <c r="H202" i="3"/>
  <c r="I283" i="3"/>
  <c r="H285" i="3"/>
  <c r="G46" i="12" s="1"/>
  <c r="J223" i="3"/>
  <c r="I36" i="12"/>
  <c r="J229" i="3"/>
  <c r="J237" i="3"/>
  <c r="J224" i="3"/>
  <c r="I202" i="3"/>
  <c r="I203" i="3"/>
  <c r="I204" i="3"/>
  <c r="I240" i="3"/>
  <c r="J156" i="3"/>
  <c r="J157" i="3"/>
  <c r="G185" i="3"/>
  <c r="J189" i="3"/>
  <c r="I81" i="7"/>
  <c r="J184" i="3"/>
  <c r="I67" i="7"/>
  <c r="I68" i="7"/>
  <c r="I4" i="11"/>
  <c r="J174" i="3"/>
  <c r="I37" i="7" s="1"/>
  <c r="J263" i="3"/>
  <c r="J259" i="3"/>
  <c r="J264" i="3"/>
  <c r="J267" i="3"/>
  <c r="J258" i="3"/>
  <c r="J269" i="3"/>
  <c r="J262" i="3"/>
  <c r="J248" i="3"/>
  <c r="J268" i="3"/>
  <c r="J271" i="3"/>
  <c r="J284" i="3"/>
  <c r="J285" i="3" s="1"/>
  <c r="I46" i="12" s="1"/>
  <c r="I275" i="3"/>
  <c r="I199" i="3"/>
  <c r="J105" i="1"/>
  <c r="P105" i="1"/>
  <c r="K106" i="1"/>
  <c r="R106" i="1"/>
  <c r="O113" i="1"/>
  <c r="K113" i="1"/>
  <c r="L113" i="1"/>
  <c r="R113" i="1"/>
  <c r="I113" i="1"/>
  <c r="H113" i="1"/>
  <c r="W327" i="1"/>
  <c r="V326" i="1"/>
  <c r="V325" i="1"/>
  <c r="H112" i="1"/>
  <c r="G112" i="1"/>
  <c r="N112" i="1"/>
  <c r="AL262" i="1"/>
  <c r="Q106" i="1"/>
  <c r="K105" i="1"/>
  <c r="G108" i="1"/>
  <c r="I114" i="1"/>
  <c r="M108" i="1"/>
  <c r="S107" i="1"/>
  <c r="H114" i="1"/>
  <c r="Q108" i="1"/>
  <c r="H108" i="1"/>
  <c r="P107" i="1"/>
  <c r="O107" i="1"/>
  <c r="N107" i="1"/>
  <c r="R114" i="1"/>
  <c r="AR260" i="1"/>
  <c r="S108" i="1"/>
  <c r="H107" i="1"/>
  <c r="P114" i="1"/>
  <c r="AU262" i="1"/>
  <c r="N108" i="1"/>
  <c r="Q107" i="1"/>
  <c r="K107" i="1"/>
  <c r="J107" i="1"/>
  <c r="J108" i="1"/>
  <c r="F108" i="1"/>
  <c r="O108" i="1"/>
  <c r="I107" i="1"/>
  <c r="M107" i="1"/>
  <c r="G107" i="1"/>
  <c r="Q114" i="1"/>
  <c r="S264" i="1"/>
  <c r="DQ264" i="1"/>
  <c r="CH264" i="1"/>
  <c r="AY264" i="1"/>
  <c r="EE264" i="1"/>
  <c r="CV264" i="1"/>
  <c r="BN264" i="1"/>
  <c r="AE264" i="1"/>
  <c r="DM264" i="1"/>
  <c r="CD264" i="1"/>
  <c r="AU264" i="1"/>
  <c r="EJ264" i="1"/>
  <c r="DA264" i="1"/>
  <c r="BR264" i="1"/>
  <c r="AI264" i="1"/>
  <c r="DY264" i="1"/>
  <c r="DG264" i="1"/>
  <c r="CP264" i="1"/>
  <c r="BX264" i="1"/>
  <c r="BG264" i="1"/>
  <c r="AP264" i="1"/>
  <c r="X264" i="1"/>
  <c r="DX264" i="1"/>
  <c r="DF264" i="1"/>
  <c r="CO264" i="1"/>
  <c r="BW264" i="1"/>
  <c r="BF264" i="1"/>
  <c r="AN264" i="1"/>
  <c r="W264" i="1"/>
  <c r="AM261" i="1"/>
  <c r="CB263" i="1"/>
  <c r="R108" i="1"/>
  <c r="I108" i="1"/>
  <c r="L108" i="1"/>
  <c r="K114" i="1"/>
  <c r="J148" i="1"/>
  <c r="AR195" i="1"/>
  <c r="AS195" i="1"/>
  <c r="AV195" i="1"/>
  <c r="AW195" i="1"/>
  <c r="AO195" i="1"/>
  <c r="AZ195" i="1"/>
  <c r="AQ195" i="1"/>
  <c r="AU195" i="1"/>
  <c r="AX195" i="1"/>
  <c r="AT195" i="1"/>
  <c r="AY195" i="1"/>
  <c r="AP195" i="1"/>
  <c r="DW261" i="1"/>
  <c r="I147" i="1"/>
  <c r="AG194" i="1"/>
  <c r="AL194" i="1"/>
  <c r="AH194" i="1"/>
  <c r="AN194" i="1"/>
  <c r="AJ194" i="1"/>
  <c r="AK194" i="1"/>
  <c r="AC194" i="1"/>
  <c r="AF194" i="1"/>
  <c r="AM194" i="1"/>
  <c r="AD194" i="1"/>
  <c r="AI194" i="1"/>
  <c r="AE194" i="1"/>
  <c r="AE268" i="1"/>
  <c r="BC268" i="1"/>
  <c r="I149" i="1"/>
  <c r="AJ196" i="1"/>
  <c r="AG196" i="1"/>
  <c r="AF196" i="1"/>
  <c r="AK196" i="1"/>
  <c r="AN196" i="1"/>
  <c r="AC196" i="1"/>
  <c r="AI196" i="1"/>
  <c r="AL196" i="1"/>
  <c r="AE196" i="1"/>
  <c r="AH196" i="1"/>
  <c r="AD196" i="1"/>
  <c r="AM196" i="1"/>
  <c r="AC195" i="1"/>
  <c r="AK195" i="1"/>
  <c r="AF195" i="1"/>
  <c r="AN195" i="1"/>
  <c r="AG195" i="1"/>
  <c r="AJ195" i="1"/>
  <c r="AL195" i="1"/>
  <c r="AH195" i="1"/>
  <c r="AE195" i="1"/>
  <c r="AM195" i="1"/>
  <c r="AD195" i="1"/>
  <c r="AI195" i="1"/>
  <c r="O103" i="1"/>
  <c r="R105" i="1"/>
  <c r="L105" i="1"/>
  <c r="F112" i="1"/>
  <c r="J112" i="1"/>
  <c r="S112" i="1"/>
  <c r="S106" i="1"/>
  <c r="Q103" i="1"/>
  <c r="K103" i="1"/>
  <c r="J103" i="1"/>
  <c r="O105" i="1"/>
  <c r="F105" i="1"/>
  <c r="M105" i="1"/>
  <c r="H105" i="1"/>
  <c r="Q112" i="1"/>
  <c r="P112" i="1"/>
  <c r="O112" i="1"/>
  <c r="P106" i="1"/>
  <c r="G106" i="1"/>
  <c r="J106" i="1"/>
  <c r="I106" i="1"/>
  <c r="CQ262" i="1"/>
  <c r="EB262" i="1"/>
  <c r="DK262" i="1"/>
  <c r="CS262" i="1"/>
  <c r="CB262" i="1"/>
  <c r="BJ262" i="1"/>
  <c r="AS262" i="1"/>
  <c r="AA262" i="1"/>
  <c r="N105" i="1"/>
  <c r="N106" i="1"/>
  <c r="P103" i="1"/>
  <c r="H103" i="1"/>
  <c r="G103" i="1"/>
  <c r="F103" i="1"/>
  <c r="G105" i="1"/>
  <c r="S105" i="1"/>
  <c r="I105" i="1"/>
  <c r="I112" i="1"/>
  <c r="M112" i="1"/>
  <c r="L112" i="1"/>
  <c r="H106" i="1"/>
  <c r="L106" i="1"/>
  <c r="F106" i="1"/>
  <c r="CI261" i="1"/>
  <c r="CK261" i="1"/>
  <c r="BI263" i="1"/>
  <c r="CM262" i="1"/>
  <c r="BD262" i="1"/>
  <c r="AQ262" i="1"/>
  <c r="Y262" i="1"/>
  <c r="DX262" i="1"/>
  <c r="DF262" i="1"/>
  <c r="CO262" i="1"/>
  <c r="BW262" i="1"/>
  <c r="BF262" i="1"/>
  <c r="AN262" i="1"/>
  <c r="W262" i="1"/>
  <c r="L103" i="1"/>
  <c r="O106" i="1"/>
  <c r="DL266" i="1"/>
  <c r="CP268" i="1"/>
  <c r="DH262" i="1"/>
  <c r="BH262" i="1"/>
  <c r="DD262" i="1"/>
  <c r="BU262" i="1"/>
  <c r="AH262" i="1"/>
  <c r="EF262" i="1"/>
  <c r="DO262" i="1"/>
  <c r="CF262" i="1"/>
  <c r="BO262" i="1"/>
  <c r="AW262" i="1"/>
  <c r="AF262" i="1"/>
  <c r="L114" i="1"/>
  <c r="O114" i="1"/>
  <c r="AR266" i="1"/>
  <c r="BB266" i="1"/>
  <c r="DI261" i="1"/>
  <c r="CE261" i="1"/>
  <c r="CS261" i="1"/>
  <c r="CC261" i="1"/>
  <c r="AU261" i="1"/>
  <c r="G269" i="1"/>
  <c r="S268" i="1"/>
  <c r="AH268" i="1"/>
  <c r="CZ264" i="1"/>
  <c r="AV264" i="1"/>
  <c r="ED264" i="1"/>
  <c r="CU264" i="1"/>
  <c r="DR264" i="1"/>
  <c r="CI264" i="1"/>
  <c r="CG264" i="1"/>
  <c r="EF264" i="1"/>
  <c r="AB263" i="1"/>
  <c r="BM263" i="1"/>
  <c r="AF263" i="1"/>
  <c r="N114" i="1"/>
  <c r="J114" i="1"/>
  <c r="BC261" i="1"/>
  <c r="DW268" i="1"/>
  <c r="AN267" i="1"/>
  <c r="R271" i="1"/>
  <c r="DT271" i="1"/>
  <c r="DS271" i="1"/>
  <c r="BS271" i="1"/>
  <c r="T271" i="1"/>
  <c r="DW271" i="1"/>
  <c r="CN271" i="1"/>
  <c r="AP261" i="1"/>
  <c r="P264" i="1"/>
  <c r="DR269" i="1"/>
  <c r="CI269" i="1"/>
  <c r="AZ269" i="1"/>
  <c r="DW269" i="1"/>
  <c r="CN269" i="1"/>
  <c r="BE269" i="1"/>
  <c r="V269" i="1"/>
  <c r="DT269" i="1"/>
  <c r="DC269" i="1"/>
  <c r="BT269" i="1"/>
  <c r="BC269" i="1"/>
  <c r="AK269" i="1"/>
  <c r="ED268" i="1"/>
  <c r="AX268" i="1"/>
  <c r="M271" i="1"/>
  <c r="ED271" i="1"/>
  <c r="DM271" i="1"/>
  <c r="CU271" i="1"/>
  <c r="CD271" i="1"/>
  <c r="BL271" i="1"/>
  <c r="AU271" i="1"/>
  <c r="AD271" i="1"/>
  <c r="EH271" i="1"/>
  <c r="DP271" i="1"/>
  <c r="CY271" i="1"/>
  <c r="CG271" i="1"/>
  <c r="BP271" i="1"/>
  <c r="AX271" i="1"/>
  <c r="AG271" i="1"/>
  <c r="EF271" i="1"/>
  <c r="DO271" i="1"/>
  <c r="CX271" i="1"/>
  <c r="ED262" i="1"/>
  <c r="CA269" i="1"/>
  <c r="AR269" i="1"/>
  <c r="BM266" i="1"/>
  <c r="AW266" i="1"/>
  <c r="AF266" i="1"/>
  <c r="EI261" i="1"/>
  <c r="DR261" i="1"/>
  <c r="DB261" i="1"/>
  <c r="EK261" i="1"/>
  <c r="S262" i="1"/>
  <c r="CB266" i="1"/>
  <c r="S114" i="1"/>
  <c r="G114" i="1"/>
  <c r="F114" i="1"/>
  <c r="G113" i="1"/>
  <c r="S113" i="1"/>
  <c r="EJ269" i="1"/>
  <c r="DA269" i="1"/>
  <c r="BR269" i="1"/>
  <c r="AI269" i="1"/>
  <c r="DE269" i="1"/>
  <c r="BV269" i="1"/>
  <c r="AM269" i="1"/>
  <c r="EC269" i="1"/>
  <c r="CT269" i="1"/>
  <c r="BK269" i="1"/>
  <c r="AB269" i="1"/>
  <c r="S271" i="1"/>
  <c r="DV271" i="1"/>
  <c r="DD271" i="1"/>
  <c r="CM271" i="1"/>
  <c r="BU271" i="1"/>
  <c r="BD271" i="1"/>
  <c r="AL271" i="1"/>
  <c r="U271" i="1"/>
  <c r="DY271" i="1"/>
  <c r="DG271" i="1"/>
  <c r="CP271" i="1"/>
  <c r="BX271" i="1"/>
  <c r="BG271" i="1"/>
  <c r="AP271" i="1"/>
  <c r="X271" i="1"/>
  <c r="DX271" i="1"/>
  <c r="DF271" i="1"/>
  <c r="CO271" i="1"/>
  <c r="BW271" i="1"/>
  <c r="BF271" i="1"/>
  <c r="AN271" i="1"/>
  <c r="W271" i="1"/>
  <c r="EA271" i="1"/>
  <c r="DJ271" i="1"/>
  <c r="BA260" i="1"/>
  <c r="AS263" i="1"/>
  <c r="F110" i="1"/>
  <c r="H110" i="1"/>
  <c r="G110" i="1"/>
  <c r="I110" i="1"/>
  <c r="J110" i="1"/>
  <c r="P110" i="1"/>
  <c r="L110" i="1"/>
  <c r="M110" i="1"/>
  <c r="N110" i="1"/>
  <c r="K110" i="1"/>
  <c r="O110" i="1"/>
  <c r="T269" i="1"/>
  <c r="DL269" i="1"/>
  <c r="CC269" i="1"/>
  <c r="AT269" i="1"/>
  <c r="BO311" i="1"/>
  <c r="BO260" i="1"/>
  <c r="DI301" i="1"/>
  <c r="DK268" i="1"/>
  <c r="EI271" i="1"/>
  <c r="DQ271" i="1"/>
  <c r="CZ271" i="1"/>
  <c r="CH271" i="1"/>
  <c r="BQ271" i="1"/>
  <c r="AY271" i="1"/>
  <c r="AH271" i="1"/>
  <c r="DC271" i="1"/>
  <c r="CL271" i="1"/>
  <c r="BT271" i="1"/>
  <c r="BC271" i="1"/>
  <c r="AK271" i="1"/>
  <c r="EK271" i="1"/>
  <c r="DB271" i="1"/>
  <c r="CJ271" i="1"/>
  <c r="BB271" i="1"/>
  <c r="AJ271" i="1"/>
  <c r="DE271" i="1"/>
  <c r="BV271" i="1"/>
  <c r="BE271" i="1"/>
  <c r="AM271" i="1"/>
  <c r="V271" i="1"/>
  <c r="Q110" i="1"/>
  <c r="AJ260" i="1"/>
  <c r="DU298" i="1"/>
  <c r="DU265" i="1"/>
  <c r="R110" i="1"/>
  <c r="EI264" i="1"/>
  <c r="BQ264" i="1"/>
  <c r="AH264" i="1"/>
  <c r="DN264" i="1"/>
  <c r="CE264" i="1"/>
  <c r="BL264" i="1"/>
  <c r="AD264" i="1"/>
  <c r="AZ264" i="1"/>
  <c r="EH264" i="1"/>
  <c r="DP264" i="1"/>
  <c r="CY264" i="1"/>
  <c r="BP264" i="1"/>
  <c r="AX264" i="1"/>
  <c r="AG264" i="1"/>
  <c r="DO264" i="1"/>
  <c r="CX264" i="1"/>
  <c r="CF264" i="1"/>
  <c r="BO264" i="1"/>
  <c r="AW264" i="1"/>
  <c r="AF264" i="1"/>
  <c r="G270" i="1"/>
  <c r="R265" i="1"/>
  <c r="S265" i="1"/>
  <c r="BT265" i="1"/>
  <c r="BD265" i="1"/>
  <c r="AN265" i="1"/>
  <c r="F265" i="1"/>
  <c r="H265" i="1"/>
  <c r="K265" i="1"/>
  <c r="DH265" i="1"/>
  <c r="CR265" i="1"/>
  <c r="V265" i="1"/>
  <c r="DN265" i="1"/>
  <c r="CX265" i="1"/>
  <c r="BV265" i="1"/>
  <c r="BF265" i="1"/>
  <c r="AP265" i="1"/>
  <c r="Z265" i="1"/>
  <c r="P265" i="1"/>
  <c r="DI265" i="1"/>
  <c r="CS265" i="1"/>
  <c r="Y265" i="1"/>
  <c r="X265" i="1"/>
  <c r="BP265" i="1"/>
  <c r="AZ265" i="1"/>
  <c r="AJ265" i="1"/>
  <c r="J265" i="1"/>
  <c r="EJ265" i="1"/>
  <c r="DT265" i="1"/>
  <c r="DD265" i="1"/>
  <c r="CN265" i="1"/>
  <c r="DJ265" i="1"/>
  <c r="CT265" i="1"/>
  <c r="BR265" i="1"/>
  <c r="BB265" i="1"/>
  <c r="AL265" i="1"/>
  <c r="L265" i="1"/>
  <c r="U265" i="1"/>
  <c r="EK265" i="1"/>
  <c r="DE265" i="1"/>
  <c r="CO265" i="1"/>
  <c r="T265" i="1"/>
  <c r="Q265" i="1"/>
  <c r="BL265" i="1"/>
  <c r="AV265" i="1"/>
  <c r="AF265" i="1"/>
  <c r="G265" i="1"/>
  <c r="EF265" i="1"/>
  <c r="DP265" i="1"/>
  <c r="CZ265" i="1"/>
  <c r="CJ265" i="1"/>
  <c r="DF265" i="1"/>
  <c r="CP265" i="1"/>
  <c r="BN265" i="1"/>
  <c r="AX265" i="1"/>
  <c r="AH265" i="1"/>
  <c r="EG265" i="1"/>
  <c r="DQ265" i="1"/>
  <c r="DA265" i="1"/>
  <c r="CK265" i="1"/>
  <c r="N265" i="1"/>
  <c r="M265" i="1"/>
  <c r="W265" i="1"/>
  <c r="BX265" i="1"/>
  <c r="BH265" i="1"/>
  <c r="AR265" i="1"/>
  <c r="I265" i="1"/>
  <c r="E265" i="1"/>
  <c r="O265" i="1"/>
  <c r="DL265" i="1"/>
  <c r="CV265" i="1"/>
  <c r="EH265" i="1"/>
  <c r="DR265" i="1"/>
  <c r="DB265" i="1"/>
  <c r="CL265" i="1"/>
  <c r="BJ265" i="1"/>
  <c r="AT265" i="1"/>
  <c r="AD265" i="1"/>
  <c r="DM265" i="1"/>
  <c r="CW265" i="1"/>
  <c r="BU265" i="1"/>
  <c r="BE265" i="1"/>
  <c r="AO265" i="1"/>
  <c r="EI265" i="1"/>
  <c r="DS265" i="1"/>
  <c r="DC265" i="1"/>
  <c r="CM265" i="1"/>
  <c r="BO265" i="1"/>
  <c r="AY265" i="1"/>
  <c r="AI265" i="1"/>
  <c r="DK265" i="1"/>
  <c r="CU265" i="1"/>
  <c r="AQ265" i="1"/>
  <c r="BQ265" i="1"/>
  <c r="BA265" i="1"/>
  <c r="AK265" i="1"/>
  <c r="EE265" i="1"/>
  <c r="DO265" i="1"/>
  <c r="CY265" i="1"/>
  <c r="CI265" i="1"/>
  <c r="BK265" i="1"/>
  <c r="AU265" i="1"/>
  <c r="AE265" i="1"/>
  <c r="BW265" i="1"/>
  <c r="AA265" i="1"/>
  <c r="BM265" i="1"/>
  <c r="AW265" i="1"/>
  <c r="AG265" i="1"/>
  <c r="AB265" i="1"/>
  <c r="BG265" i="1"/>
  <c r="BI265" i="1"/>
  <c r="AS265" i="1"/>
  <c r="AC265" i="1"/>
  <c r="DG265" i="1"/>
  <c r="CQ265" i="1"/>
  <c r="BS265" i="1"/>
  <c r="BC265" i="1"/>
  <c r="AM265" i="1"/>
  <c r="AJ263" i="1"/>
  <c r="P270" i="1"/>
  <c r="M270" i="1"/>
  <c r="L270" i="1"/>
  <c r="E270" i="1"/>
  <c r="F270" i="1"/>
  <c r="I270" i="1"/>
  <c r="O270" i="1"/>
  <c r="CH262" i="1"/>
  <c r="DL263" i="1"/>
  <c r="DL267" i="1"/>
  <c r="AE261" i="1"/>
  <c r="CY261" i="1"/>
  <c r="CY268" i="1"/>
  <c r="EA269" i="1"/>
  <c r="CR269" i="1"/>
  <c r="BI269" i="1"/>
  <c r="Z269" i="1"/>
  <c r="EE269" i="1"/>
  <c r="CV269" i="1"/>
  <c r="AE269" i="1"/>
  <c r="DY269" i="1"/>
  <c r="DG269" i="1"/>
  <c r="CP269" i="1"/>
  <c r="BX269" i="1"/>
  <c r="BG269" i="1"/>
  <c r="X269" i="1"/>
  <c r="CZ266" i="1"/>
  <c r="BI266" i="1"/>
  <c r="AS266" i="1"/>
  <c r="AB266" i="1"/>
  <c r="T261" i="1"/>
  <c r="EE261" i="1"/>
  <c r="DN261" i="1"/>
  <c r="CM261" i="1"/>
  <c r="EG261" i="1"/>
  <c r="CU261" i="1"/>
  <c r="CG261" i="1"/>
  <c r="AY261" i="1"/>
  <c r="AI261" i="1"/>
  <c r="V261" i="1"/>
  <c r="EH261" i="1"/>
  <c r="DM261" i="1"/>
  <c r="BW261" i="1"/>
  <c r="BG261" i="1"/>
  <c r="AL261" i="1"/>
  <c r="BV261" i="1"/>
  <c r="BF261" i="1"/>
  <c r="AK261" i="1"/>
  <c r="DS261" i="1"/>
  <c r="DC261" i="1"/>
  <c r="CH261" i="1"/>
  <c r="BM261" i="1"/>
  <c r="W261" i="1"/>
  <c r="M261" i="1"/>
  <c r="L261" i="1"/>
  <c r="Q261" i="1"/>
  <c r="ED261" i="1"/>
  <c r="BS261" i="1"/>
  <c r="AX261" i="1"/>
  <c r="AH261" i="1"/>
  <c r="BR261" i="1"/>
  <c r="AW261" i="1"/>
  <c r="AG261" i="1"/>
  <c r="DO261" i="1"/>
  <c r="CT261" i="1"/>
  <c r="CD261" i="1"/>
  <c r="BI261" i="1"/>
  <c r="F261" i="1"/>
  <c r="I261" i="1"/>
  <c r="H261" i="1"/>
  <c r="K261" i="1"/>
  <c r="DZ261" i="1"/>
  <c r="DE261" i="1"/>
  <c r="BO261" i="1"/>
  <c r="AT261" i="1"/>
  <c r="Y261" i="1"/>
  <c r="EC261" i="1"/>
  <c r="BN261" i="1"/>
  <c r="AS261" i="1"/>
  <c r="CP261" i="1"/>
  <c r="BU261" i="1"/>
  <c r="BE261" i="1"/>
  <c r="S261" i="1"/>
  <c r="E261" i="1"/>
  <c r="G261" i="1"/>
  <c r="DQ261" i="1"/>
  <c r="DA261" i="1"/>
  <c r="BK261" i="1"/>
  <c r="U261" i="1"/>
  <c r="DY261" i="1"/>
  <c r="BJ261" i="1"/>
  <c r="DG261" i="1"/>
  <c r="CL261" i="1"/>
  <c r="BQ261" i="1"/>
  <c r="AA261" i="1"/>
  <c r="O261" i="1"/>
  <c r="R261" i="1"/>
  <c r="EB261" i="1"/>
  <c r="DL261" i="1"/>
  <c r="CV261" i="1"/>
  <c r="CF261" i="1"/>
  <c r="BP261" i="1"/>
  <c r="AZ261" i="1"/>
  <c r="AJ261" i="1"/>
  <c r="DX261" i="1"/>
  <c r="DH261" i="1"/>
  <c r="CR261" i="1"/>
  <c r="CB261" i="1"/>
  <c r="BL261" i="1"/>
  <c r="AV261" i="1"/>
  <c r="AF261" i="1"/>
  <c r="AB261" i="1"/>
  <c r="EJ261" i="1"/>
  <c r="DT261" i="1"/>
  <c r="DD261" i="1"/>
  <c r="CN261" i="1"/>
  <c r="BX261" i="1"/>
  <c r="BH261" i="1"/>
  <c r="AR261" i="1"/>
  <c r="EF261" i="1"/>
  <c r="DP261" i="1"/>
  <c r="CZ261" i="1"/>
  <c r="CJ261" i="1"/>
  <c r="BT261" i="1"/>
  <c r="BD261" i="1"/>
  <c r="AN261" i="1"/>
  <c r="X261" i="1"/>
  <c r="J261" i="1"/>
  <c r="P261" i="1"/>
  <c r="CT268" i="1"/>
  <c r="CH268" i="1"/>
  <c r="DZ268" i="1"/>
  <c r="AT268" i="1"/>
  <c r="N264" i="1"/>
  <c r="T264" i="1"/>
  <c r="DZ264" i="1"/>
  <c r="CQ264" i="1"/>
  <c r="BH264" i="1"/>
  <c r="Y264" i="1"/>
  <c r="DE264" i="1"/>
  <c r="BV264" i="1"/>
  <c r="AM264" i="1"/>
  <c r="DV264" i="1"/>
  <c r="CM264" i="1"/>
  <c r="BD264" i="1"/>
  <c r="U264" i="1"/>
  <c r="DJ264" i="1"/>
  <c r="CA264" i="1"/>
  <c r="AR264" i="1"/>
  <c r="EC264" i="1"/>
  <c r="DL264" i="1"/>
  <c r="CT264" i="1"/>
  <c r="CC264" i="1"/>
  <c r="BK264" i="1"/>
  <c r="AT264" i="1"/>
  <c r="AB264" i="1"/>
  <c r="EB264" i="1"/>
  <c r="DK264" i="1"/>
  <c r="CS264" i="1"/>
  <c r="CB264" i="1"/>
  <c r="BJ264" i="1"/>
  <c r="AS264" i="1"/>
  <c r="AA264" i="1"/>
  <c r="DD267" i="1"/>
  <c r="AJ267" i="1"/>
  <c r="CF271" i="1"/>
  <c r="BO271" i="1"/>
  <c r="AW271" i="1"/>
  <c r="AF271" i="1"/>
  <c r="EJ271" i="1"/>
  <c r="DR271" i="1"/>
  <c r="DA271" i="1"/>
  <c r="CI271" i="1"/>
  <c r="BR271" i="1"/>
  <c r="AZ271" i="1"/>
  <c r="AI271" i="1"/>
  <c r="BM260" i="1"/>
  <c r="AW260" i="1"/>
  <c r="AF260" i="1"/>
  <c r="BE263" i="1"/>
  <c r="X263" i="1"/>
  <c r="BB263" i="1"/>
  <c r="EH270" i="1"/>
  <c r="DP270" i="1"/>
  <c r="CY270" i="1"/>
  <c r="CG270" i="1"/>
  <c r="BP270" i="1"/>
  <c r="AX270" i="1"/>
  <c r="AG270" i="1"/>
  <c r="EK270" i="1"/>
  <c r="DS270" i="1"/>
  <c r="DB270" i="1"/>
  <c r="CJ270" i="1"/>
  <c r="BS270" i="1"/>
  <c r="BB270" i="1"/>
  <c r="AJ270" i="1"/>
  <c r="S270" i="1"/>
  <c r="DW270" i="1"/>
  <c r="DE270" i="1"/>
  <c r="CN270" i="1"/>
  <c r="BV270" i="1"/>
  <c r="BE270" i="1"/>
  <c r="AM270" i="1"/>
  <c r="V270" i="1"/>
  <c r="DZ270" i="1"/>
  <c r="DH270" i="1"/>
  <c r="CQ270" i="1"/>
  <c r="BZ270" i="1"/>
  <c r="BH270" i="1"/>
  <c r="AQ270" i="1"/>
  <c r="Y270" i="1"/>
  <c r="EI262" i="1"/>
  <c r="BQ262" i="1"/>
  <c r="DM262" i="1"/>
  <c r="CD262" i="1"/>
  <c r="J262" i="1"/>
  <c r="O262" i="1"/>
  <c r="EC262" i="1"/>
  <c r="DL262" i="1"/>
  <c r="CT262" i="1"/>
  <c r="BX262" i="1"/>
  <c r="BG262" i="1"/>
  <c r="AK262" i="1"/>
  <c r="EA262" i="1"/>
  <c r="DE262" i="1"/>
  <c r="CN262" i="1"/>
  <c r="BV262" i="1"/>
  <c r="AZ262" i="1"/>
  <c r="AI262" i="1"/>
  <c r="F262" i="1"/>
  <c r="DY262" i="1"/>
  <c r="DG262" i="1"/>
  <c r="CP262" i="1"/>
  <c r="BT262" i="1"/>
  <c r="BC262" i="1"/>
  <c r="AG262" i="1"/>
  <c r="DW262" i="1"/>
  <c r="DA262" i="1"/>
  <c r="CI262" i="1"/>
  <c r="BR262" i="1"/>
  <c r="AV262" i="1"/>
  <c r="AE262" i="1"/>
  <c r="DT262" i="1"/>
  <c r="DC262" i="1"/>
  <c r="CG262" i="1"/>
  <c r="BP262" i="1"/>
  <c r="AX262" i="1"/>
  <c r="AB262" i="1"/>
  <c r="L262" i="1"/>
  <c r="EJ262" i="1"/>
  <c r="DR262" i="1"/>
  <c r="CV262" i="1"/>
  <c r="CE262" i="1"/>
  <c r="BI262" i="1"/>
  <c r="AR262" i="1"/>
  <c r="Z262" i="1"/>
  <c r="T262" i="1"/>
  <c r="U262" i="1"/>
  <c r="DP262" i="1"/>
  <c r="CY262" i="1"/>
  <c r="CC262" i="1"/>
  <c r="BK262" i="1"/>
  <c r="AT262" i="1"/>
  <c r="X262" i="1"/>
  <c r="N262" i="1"/>
  <c r="H262" i="1"/>
  <c r="EE262" i="1"/>
  <c r="DN262" i="1"/>
  <c r="CR262" i="1"/>
  <c r="CA262" i="1"/>
  <c r="BE262" i="1"/>
  <c r="AM262" i="1"/>
  <c r="V262" i="1"/>
  <c r="P262" i="1"/>
  <c r="K262" i="1"/>
  <c r="E262" i="1"/>
  <c r="K270" i="1"/>
  <c r="BU266" i="1"/>
  <c r="BE266" i="1"/>
  <c r="AN266" i="1"/>
  <c r="X266" i="1"/>
  <c r="EA261" i="1"/>
  <c r="CL268" i="1"/>
  <c r="AP268" i="1"/>
  <c r="N270" i="1"/>
  <c r="BD267" i="1"/>
  <c r="O267" i="1"/>
  <c r="CJ267" i="1"/>
  <c r="DX267" i="1"/>
  <c r="BT267" i="1"/>
  <c r="F267" i="1"/>
  <c r="N267" i="1"/>
  <c r="R267" i="1"/>
  <c r="EI267" i="1"/>
  <c r="DS267" i="1"/>
  <c r="CI267" i="1"/>
  <c r="BO267" i="1"/>
  <c r="AY267" i="1"/>
  <c r="AE267" i="1"/>
  <c r="U267" i="1"/>
  <c r="DZ267" i="1"/>
  <c r="DF267" i="1"/>
  <c r="CP267" i="1"/>
  <c r="BV267" i="1"/>
  <c r="BF267" i="1"/>
  <c r="AL267" i="1"/>
  <c r="EK267" i="1"/>
  <c r="DU267" i="1"/>
  <c r="DA267" i="1"/>
  <c r="CK267" i="1"/>
  <c r="BQ267" i="1"/>
  <c r="AG267" i="1"/>
  <c r="K267" i="1"/>
  <c r="CV267" i="1"/>
  <c r="CF267" i="1"/>
  <c r="EJ267" i="1"/>
  <c r="DT267" i="1"/>
  <c r="AF267" i="1"/>
  <c r="BP267" i="1"/>
  <c r="AZ267" i="1"/>
  <c r="EE267" i="1"/>
  <c r="DO267" i="1"/>
  <c r="CU267" i="1"/>
  <c r="CE267" i="1"/>
  <c r="BK267" i="1"/>
  <c r="AU267" i="1"/>
  <c r="AA267" i="1"/>
  <c r="Q267" i="1"/>
  <c r="DV267" i="1"/>
  <c r="DB267" i="1"/>
  <c r="CL267" i="1"/>
  <c r="BR267" i="1"/>
  <c r="AH267" i="1"/>
  <c r="I267" i="1"/>
  <c r="EG267" i="1"/>
  <c r="DQ267" i="1"/>
  <c r="CG267" i="1"/>
  <c r="BM267" i="1"/>
  <c r="AW267" i="1"/>
  <c r="AC267" i="1"/>
  <c r="CR267" i="1"/>
  <c r="L267" i="1"/>
  <c r="EF267" i="1"/>
  <c r="DP267" i="1"/>
  <c r="AB267" i="1"/>
  <c r="V267" i="1"/>
  <c r="BL267" i="1"/>
  <c r="AV267" i="1"/>
  <c r="G267" i="1"/>
  <c r="M267" i="1"/>
  <c r="EA267" i="1"/>
  <c r="DG267" i="1"/>
  <c r="CQ267" i="1"/>
  <c r="BW267" i="1"/>
  <c r="BG267" i="1"/>
  <c r="AM267" i="1"/>
  <c r="W267" i="1"/>
  <c r="EH267" i="1"/>
  <c r="DR267" i="1"/>
  <c r="CH267" i="1"/>
  <c r="BN267" i="1"/>
  <c r="AX267" i="1"/>
  <c r="AD267" i="1"/>
  <c r="T267" i="1"/>
  <c r="EC267" i="1"/>
  <c r="DM267" i="1"/>
  <c r="CS267" i="1"/>
  <c r="CC267" i="1"/>
  <c r="BI267" i="1"/>
  <c r="AS267" i="1"/>
  <c r="Y267" i="1"/>
  <c r="CN267" i="1"/>
  <c r="H267" i="1"/>
  <c r="EB267" i="1"/>
  <c r="X267" i="1"/>
  <c r="S267" i="1"/>
  <c r="BX267" i="1"/>
  <c r="BH267" i="1"/>
  <c r="E267" i="1"/>
  <c r="J267" i="1"/>
  <c r="DW267" i="1"/>
  <c r="DC267" i="1"/>
  <c r="CM267" i="1"/>
  <c r="BS267" i="1"/>
  <c r="AI267" i="1"/>
  <c r="ED267" i="1"/>
  <c r="DN267" i="1"/>
  <c r="CT267" i="1"/>
  <c r="CD267" i="1"/>
  <c r="BJ267" i="1"/>
  <c r="AT267" i="1"/>
  <c r="Z267" i="1"/>
  <c r="P267" i="1"/>
  <c r="DY267" i="1"/>
  <c r="DE267" i="1"/>
  <c r="CO267" i="1"/>
  <c r="BU267" i="1"/>
  <c r="BE267" i="1"/>
  <c r="AK267" i="1"/>
  <c r="I271" i="1"/>
  <c r="L271" i="1"/>
  <c r="O271" i="1"/>
  <c r="E271" i="1"/>
  <c r="N271" i="1"/>
  <c r="G271" i="1"/>
  <c r="BI260" i="1"/>
  <c r="AS260" i="1"/>
  <c r="AB260" i="1"/>
  <c r="F271" i="1"/>
  <c r="BQ263" i="1"/>
  <c r="AW263" i="1"/>
  <c r="EC270" i="1"/>
  <c r="DL270" i="1"/>
  <c r="CT270" i="1"/>
  <c r="CC270" i="1"/>
  <c r="BK270" i="1"/>
  <c r="AT270" i="1"/>
  <c r="AB270" i="1"/>
  <c r="EF270" i="1"/>
  <c r="DO270" i="1"/>
  <c r="CX270" i="1"/>
  <c r="CF270" i="1"/>
  <c r="BO270" i="1"/>
  <c r="AW270" i="1"/>
  <c r="AF270" i="1"/>
  <c r="EJ270" i="1"/>
  <c r="DR270" i="1"/>
  <c r="DA270" i="1"/>
  <c r="CI270" i="1"/>
  <c r="BR270" i="1"/>
  <c r="AZ270" i="1"/>
  <c r="AI270" i="1"/>
  <c r="R270" i="1"/>
  <c r="DV270" i="1"/>
  <c r="DD270" i="1"/>
  <c r="CM270" i="1"/>
  <c r="BU270" i="1"/>
  <c r="BD270" i="1"/>
  <c r="AL270" i="1"/>
  <c r="U270" i="1"/>
  <c r="DQ262" i="1"/>
  <c r="J270" i="1"/>
  <c r="J271" i="1"/>
  <c r="K271" i="1"/>
  <c r="CB267" i="1"/>
  <c r="DN269" i="1"/>
  <c r="CE269" i="1"/>
  <c r="AV269" i="1"/>
  <c r="DP269" i="1"/>
  <c r="CY269" i="1"/>
  <c r="CG269" i="1"/>
  <c r="BP269" i="1"/>
  <c r="AX269" i="1"/>
  <c r="AG269" i="1"/>
  <c r="P269" i="1"/>
  <c r="DQ269" i="1"/>
  <c r="CZ269" i="1"/>
  <c r="CH269" i="1"/>
  <c r="BL269" i="1"/>
  <c r="AU269" i="1"/>
  <c r="Y269" i="1"/>
  <c r="L269" i="1"/>
  <c r="S269" i="1"/>
  <c r="EK269" i="1"/>
  <c r="DS269" i="1"/>
  <c r="DB269" i="1"/>
  <c r="CF269" i="1"/>
  <c r="BO269" i="1"/>
  <c r="AS269" i="1"/>
  <c r="AA269" i="1"/>
  <c r="EI269" i="1"/>
  <c r="DM269" i="1"/>
  <c r="CU269" i="1"/>
  <c r="CD269" i="1"/>
  <c r="BH269" i="1"/>
  <c r="AQ269" i="1"/>
  <c r="U269" i="1"/>
  <c r="H269" i="1"/>
  <c r="N269" i="1"/>
  <c r="EF269" i="1"/>
  <c r="DO269" i="1"/>
  <c r="CS269" i="1"/>
  <c r="CB269" i="1"/>
  <c r="BJ269" i="1"/>
  <c r="AN269" i="1"/>
  <c r="W269" i="1"/>
  <c r="J269" i="1"/>
  <c r="ED269" i="1"/>
  <c r="DH269" i="1"/>
  <c r="CQ269" i="1"/>
  <c r="BU269" i="1"/>
  <c r="BD269" i="1"/>
  <c r="AL269" i="1"/>
  <c r="EB269" i="1"/>
  <c r="DK269" i="1"/>
  <c r="CO269" i="1"/>
  <c r="BW269" i="1"/>
  <c r="BF269" i="1"/>
  <c r="AJ269" i="1"/>
  <c r="F269" i="1"/>
  <c r="DZ269" i="1"/>
  <c r="DD269" i="1"/>
  <c r="CM269" i="1"/>
  <c r="BQ269" i="1"/>
  <c r="AY269" i="1"/>
  <c r="AH269" i="1"/>
  <c r="DX269" i="1"/>
  <c r="DF269" i="1"/>
  <c r="CJ269" i="1"/>
  <c r="BS269" i="1"/>
  <c r="AW269" i="1"/>
  <c r="AF269" i="1"/>
  <c r="E269" i="1"/>
  <c r="M269" i="1"/>
  <c r="I269" i="1"/>
  <c r="K269" i="1"/>
  <c r="V266" i="1"/>
  <c r="BQ266" i="1"/>
  <c r="BA266" i="1"/>
  <c r="AJ266" i="1"/>
  <c r="L266" i="1"/>
  <c r="DA266" i="1"/>
  <c r="CK266" i="1"/>
  <c r="EK266" i="1"/>
  <c r="DU266" i="1"/>
  <c r="R266" i="1"/>
  <c r="J266" i="1"/>
  <c r="EF266" i="1"/>
  <c r="DP266" i="1"/>
  <c r="CV266" i="1"/>
  <c r="CF266" i="1"/>
  <c r="BL266" i="1"/>
  <c r="AV266" i="1"/>
  <c r="EI266" i="1"/>
  <c r="DS266" i="1"/>
  <c r="CI266" i="1"/>
  <c r="BO266" i="1"/>
  <c r="AH266" i="1"/>
  <c r="S266" i="1"/>
  <c r="ED266" i="1"/>
  <c r="DN266" i="1"/>
  <c r="CT266" i="1"/>
  <c r="CD266" i="1"/>
  <c r="BJ266" i="1"/>
  <c r="AT266" i="1"/>
  <c r="Y266" i="1"/>
  <c r="H266" i="1"/>
  <c r="CW266" i="1"/>
  <c r="CG266" i="1"/>
  <c r="EG266" i="1"/>
  <c r="DQ266" i="1"/>
  <c r="N266" i="1"/>
  <c r="F266" i="1"/>
  <c r="U266" i="1"/>
  <c r="EB266" i="1"/>
  <c r="DH266" i="1"/>
  <c r="CR266" i="1"/>
  <c r="BX266" i="1"/>
  <c r="BH266" i="1"/>
  <c r="EE266" i="1"/>
  <c r="DO266" i="1"/>
  <c r="CU266" i="1"/>
  <c r="CE266" i="1"/>
  <c r="BK266" i="1"/>
  <c r="AD266" i="1"/>
  <c r="DZ266" i="1"/>
  <c r="DF266" i="1"/>
  <c r="CP266" i="1"/>
  <c r="BV266" i="1"/>
  <c r="BF266" i="1"/>
  <c r="AK266" i="1"/>
  <c r="O266" i="1"/>
  <c r="CS266" i="1"/>
  <c r="CC266" i="1"/>
  <c r="EC266" i="1"/>
  <c r="DM266" i="1"/>
  <c r="G266" i="1"/>
  <c r="Q266" i="1"/>
  <c r="DX266" i="1"/>
  <c r="DD266" i="1"/>
  <c r="CN266" i="1"/>
  <c r="BT266" i="1"/>
  <c r="BD266" i="1"/>
  <c r="T266" i="1"/>
  <c r="EA266" i="1"/>
  <c r="DG266" i="1"/>
  <c r="CQ266" i="1"/>
  <c r="BW266" i="1"/>
  <c r="BG266" i="1"/>
  <c r="Z266" i="1"/>
  <c r="M266" i="1"/>
  <c r="DV266" i="1"/>
  <c r="DB266" i="1"/>
  <c r="CL266" i="1"/>
  <c r="BR266" i="1"/>
  <c r="AG266" i="1"/>
  <c r="K266" i="1"/>
  <c r="DE266" i="1"/>
  <c r="CO266" i="1"/>
  <c r="DY266" i="1"/>
  <c r="E266" i="1"/>
  <c r="EJ266" i="1"/>
  <c r="DT266" i="1"/>
  <c r="CJ266" i="1"/>
  <c r="BP266" i="1"/>
  <c r="AZ266" i="1"/>
  <c r="P266" i="1"/>
  <c r="DW266" i="1"/>
  <c r="DC266" i="1"/>
  <c r="CM266" i="1"/>
  <c r="BS266" i="1"/>
  <c r="AL266" i="1"/>
  <c r="I266" i="1"/>
  <c r="EH266" i="1"/>
  <c r="DR266" i="1"/>
  <c r="CH266" i="1"/>
  <c r="BN266" i="1"/>
  <c r="AX266" i="1"/>
  <c r="AC266" i="1"/>
  <c r="AI266" i="1"/>
  <c r="AU266" i="1"/>
  <c r="AY266" i="1"/>
  <c r="AE266" i="1"/>
  <c r="AA266" i="1"/>
  <c r="AM266" i="1"/>
  <c r="W266" i="1"/>
  <c r="DF261" i="1"/>
  <c r="CQ261" i="1"/>
  <c r="CO261" i="1"/>
  <c r="AQ261" i="1"/>
  <c r="Z261" i="1"/>
  <c r="CD268" i="1"/>
  <c r="EH268" i="1"/>
  <c r="AL268" i="1"/>
  <c r="K268" i="1"/>
  <c r="DJ268" i="1"/>
  <c r="V268" i="1"/>
  <c r="BN268" i="1"/>
  <c r="E268" i="1"/>
  <c r="L268" i="1"/>
  <c r="EG268" i="1"/>
  <c r="DM268" i="1"/>
  <c r="CS268" i="1"/>
  <c r="CC268" i="1"/>
  <c r="BI268" i="1"/>
  <c r="EJ268" i="1"/>
  <c r="DT268" i="1"/>
  <c r="DD268" i="1"/>
  <c r="CN268" i="1"/>
  <c r="BX268" i="1"/>
  <c r="BH268" i="1"/>
  <c r="AR268" i="1"/>
  <c r="AB268" i="1"/>
  <c r="T268" i="1"/>
  <c r="EE268" i="1"/>
  <c r="CQ268" i="1"/>
  <c r="BW268" i="1"/>
  <c r="BG268" i="1"/>
  <c r="AM268" i="1"/>
  <c r="G268" i="1"/>
  <c r="DF268" i="1"/>
  <c r="BJ268" i="1"/>
  <c r="F268" i="1"/>
  <c r="M268" i="1"/>
  <c r="H268" i="1"/>
  <c r="EC268" i="1"/>
  <c r="CO268" i="1"/>
  <c r="BU268" i="1"/>
  <c r="BE268" i="1"/>
  <c r="AK268" i="1"/>
  <c r="EF268" i="1"/>
  <c r="DP268" i="1"/>
  <c r="CZ268" i="1"/>
  <c r="CJ268" i="1"/>
  <c r="BT268" i="1"/>
  <c r="BD268" i="1"/>
  <c r="AN268" i="1"/>
  <c r="X268" i="1"/>
  <c r="P268" i="1"/>
  <c r="EA268" i="1"/>
  <c r="DG268" i="1"/>
  <c r="CM268" i="1"/>
  <c r="BS268" i="1"/>
  <c r="AY268" i="1"/>
  <c r="AI268" i="1"/>
  <c r="DR268" i="1"/>
  <c r="DB268" i="1"/>
  <c r="O268" i="1"/>
  <c r="BV268" i="1"/>
  <c r="BF268" i="1"/>
  <c r="I268" i="1"/>
  <c r="DY268" i="1"/>
  <c r="DE268" i="1"/>
  <c r="CK268" i="1"/>
  <c r="BQ268" i="1"/>
  <c r="AW268" i="1"/>
  <c r="AG268" i="1"/>
  <c r="U268" i="1"/>
  <c r="EB268" i="1"/>
  <c r="DL268" i="1"/>
  <c r="CV268" i="1"/>
  <c r="CF268" i="1"/>
  <c r="BP268" i="1"/>
  <c r="AZ268" i="1"/>
  <c r="AJ268" i="1"/>
  <c r="DS268" i="1"/>
  <c r="DC268" i="1"/>
  <c r="CI268" i="1"/>
  <c r="BO268" i="1"/>
  <c r="AU268" i="1"/>
  <c r="AA268" i="1"/>
  <c r="DN268" i="1"/>
  <c r="Z268" i="1"/>
  <c r="BR268" i="1"/>
  <c r="R268" i="1"/>
  <c r="EK268" i="1"/>
  <c r="DQ268" i="1"/>
  <c r="DA268" i="1"/>
  <c r="CG268" i="1"/>
  <c r="BM268" i="1"/>
  <c r="AS268" i="1"/>
  <c r="Y268" i="1"/>
  <c r="Q268" i="1"/>
  <c r="DX268" i="1"/>
  <c r="DH268" i="1"/>
  <c r="CR268" i="1"/>
  <c r="CB268" i="1"/>
  <c r="BL268" i="1"/>
  <c r="AV268" i="1"/>
  <c r="AF268" i="1"/>
  <c r="EI268" i="1"/>
  <c r="DO268" i="1"/>
  <c r="CU268" i="1"/>
  <c r="CE268" i="1"/>
  <c r="BK268" i="1"/>
  <c r="W268" i="1"/>
  <c r="J268" i="1"/>
  <c r="J264" i="1"/>
  <c r="L264" i="1"/>
  <c r="G264" i="1"/>
  <c r="O264" i="1"/>
  <c r="E264" i="1"/>
  <c r="H264" i="1"/>
  <c r="F264" i="1"/>
  <c r="DH267" i="1"/>
  <c r="CY267" i="1"/>
  <c r="CR271" i="1"/>
  <c r="CA271" i="1"/>
  <c r="BI271" i="1"/>
  <c r="AR271" i="1"/>
  <c r="Z271" i="1"/>
  <c r="M264" i="1"/>
  <c r="V260" i="1"/>
  <c r="BN260" i="1"/>
  <c r="AX260" i="1"/>
  <c r="R260" i="1"/>
  <c r="T260" i="1"/>
  <c r="BJ260" i="1"/>
  <c r="AT260" i="1"/>
  <c r="S260" i="1"/>
  <c r="P260" i="1"/>
  <c r="BF260" i="1"/>
  <c r="AK260" i="1"/>
  <c r="M260" i="1"/>
  <c r="Q260" i="1"/>
  <c r="L260" i="1"/>
  <c r="AG260" i="1"/>
  <c r="I260" i="1"/>
  <c r="AI260" i="1"/>
  <c r="AH260" i="1"/>
  <c r="Y260" i="1"/>
  <c r="K260" i="1"/>
  <c r="BK260" i="1"/>
  <c r="AZ260" i="1"/>
  <c r="AE260" i="1"/>
  <c r="AY260" i="1"/>
  <c r="AD260" i="1"/>
  <c r="H260" i="1"/>
  <c r="O260" i="1"/>
  <c r="AA260" i="1"/>
  <c r="Z260" i="1"/>
  <c r="BL260" i="1"/>
  <c r="AV260" i="1"/>
  <c r="AU260" i="1"/>
  <c r="E260" i="1"/>
  <c r="BH260" i="1"/>
  <c r="AM260" i="1"/>
  <c r="W260" i="1"/>
  <c r="BG260" i="1"/>
  <c r="AL260" i="1"/>
  <c r="AC260" i="1"/>
  <c r="G260" i="1"/>
  <c r="U260" i="1"/>
  <c r="J260" i="1"/>
  <c r="N260" i="1"/>
  <c r="F260" i="1"/>
  <c r="BE260" i="1"/>
  <c r="AN260" i="1"/>
  <c r="X260" i="1"/>
  <c r="BA263" i="1"/>
  <c r="BU263" i="1"/>
  <c r="AN263" i="1"/>
  <c r="CW263" i="1"/>
  <c r="DA263" i="1"/>
  <c r="CK263" i="1"/>
  <c r="O263" i="1"/>
  <c r="EG263" i="1"/>
  <c r="DQ263" i="1"/>
  <c r="AC263" i="1"/>
  <c r="J263" i="1"/>
  <c r="BL263" i="1"/>
  <c r="CV263" i="1"/>
  <c r="CF263" i="1"/>
  <c r="CG263" i="1"/>
  <c r="K263" i="1"/>
  <c r="EC263" i="1"/>
  <c r="DM263" i="1"/>
  <c r="Y263" i="1"/>
  <c r="G263" i="1"/>
  <c r="N263" i="1"/>
  <c r="V263" i="1"/>
  <c r="BX263" i="1"/>
  <c r="BH263" i="1"/>
  <c r="U263" i="1"/>
  <c r="DH263" i="1"/>
  <c r="CR263" i="1"/>
  <c r="L263" i="1"/>
  <c r="S263" i="1"/>
  <c r="CS263" i="1"/>
  <c r="CC263" i="1"/>
  <c r="DY263" i="1"/>
  <c r="AK263" i="1"/>
  <c r="E263" i="1"/>
  <c r="R263" i="1"/>
  <c r="BT263" i="1"/>
  <c r="BD263" i="1"/>
  <c r="Q263" i="1"/>
  <c r="DD263" i="1"/>
  <c r="CN263" i="1"/>
  <c r="M263" i="1"/>
  <c r="T263" i="1"/>
  <c r="H263" i="1"/>
  <c r="DE263" i="1"/>
  <c r="CO263" i="1"/>
  <c r="AV263" i="1"/>
  <c r="EK263" i="1"/>
  <c r="DU263" i="1"/>
  <c r="AG263" i="1"/>
  <c r="F263" i="1"/>
  <c r="BP263" i="1"/>
  <c r="AZ263" i="1"/>
  <c r="CJ263" i="1"/>
  <c r="I263" i="1"/>
  <c r="P263" i="1"/>
  <c r="EJ263" i="1"/>
  <c r="DT263" i="1"/>
  <c r="EE263" i="1"/>
  <c r="DO263" i="1"/>
  <c r="CU263" i="1"/>
  <c r="CE263" i="1"/>
  <c r="BK263" i="1"/>
  <c r="AU263" i="1"/>
  <c r="AA263" i="1"/>
  <c r="ED263" i="1"/>
  <c r="DN263" i="1"/>
  <c r="CT263" i="1"/>
  <c r="CD263" i="1"/>
  <c r="BJ263" i="1"/>
  <c r="AT263" i="1"/>
  <c r="Z263" i="1"/>
  <c r="DV263" i="1"/>
  <c r="BR263" i="1"/>
  <c r="AH263" i="1"/>
  <c r="EF263" i="1"/>
  <c r="DP263" i="1"/>
  <c r="EA263" i="1"/>
  <c r="DG263" i="1"/>
  <c r="CQ263" i="1"/>
  <c r="BW263" i="1"/>
  <c r="BG263" i="1"/>
  <c r="AM263" i="1"/>
  <c r="W263" i="1"/>
  <c r="DZ263" i="1"/>
  <c r="DF263" i="1"/>
  <c r="CP263" i="1"/>
  <c r="BV263" i="1"/>
  <c r="BF263" i="1"/>
  <c r="AL263" i="1"/>
  <c r="DB263" i="1"/>
  <c r="EB263" i="1"/>
  <c r="DW263" i="1"/>
  <c r="DC263" i="1"/>
  <c r="CM263" i="1"/>
  <c r="BS263" i="1"/>
  <c r="AI263" i="1"/>
  <c r="CL263" i="1"/>
  <c r="DX263" i="1"/>
  <c r="EI263" i="1"/>
  <c r="DS263" i="1"/>
  <c r="CI263" i="1"/>
  <c r="BO263" i="1"/>
  <c r="AY263" i="1"/>
  <c r="AE263" i="1"/>
  <c r="EH263" i="1"/>
  <c r="DR263" i="1"/>
  <c r="CH263" i="1"/>
  <c r="BN263" i="1"/>
  <c r="AX263" i="1"/>
  <c r="AD263" i="1"/>
  <c r="DY270" i="1"/>
  <c r="DG270" i="1"/>
  <c r="CP270" i="1"/>
  <c r="BX270" i="1"/>
  <c r="BG270" i="1"/>
  <c r="AP270" i="1"/>
  <c r="X270" i="1"/>
  <c r="EB270" i="1"/>
  <c r="DK270" i="1"/>
  <c r="CS270" i="1"/>
  <c r="CB270" i="1"/>
  <c r="BJ270" i="1"/>
  <c r="AS270" i="1"/>
  <c r="AA270" i="1"/>
  <c r="EE270" i="1"/>
  <c r="DN270" i="1"/>
  <c r="CV270" i="1"/>
  <c r="CE270" i="1"/>
  <c r="BN270" i="1"/>
  <c r="AV270" i="1"/>
  <c r="AE270" i="1"/>
  <c r="EI270" i="1"/>
  <c r="DQ270" i="1"/>
  <c r="CZ270" i="1"/>
  <c r="CH270" i="1"/>
  <c r="BQ270" i="1"/>
  <c r="AY270" i="1"/>
  <c r="AH270" i="1"/>
  <c r="CZ262" i="1"/>
  <c r="AY262" i="1"/>
  <c r="CU262" i="1"/>
  <c r="BL262" i="1"/>
  <c r="P271" i="1"/>
  <c r="K264" i="1"/>
  <c r="N261" i="1"/>
  <c r="DI269" i="1"/>
  <c r="DJ269" i="1"/>
  <c r="Q262" i="1"/>
  <c r="R262" i="1"/>
  <c r="AO262" i="1"/>
  <c r="AP262" i="1"/>
  <c r="CG265" i="1"/>
  <c r="CE265" i="1"/>
  <c r="CF265" i="1"/>
  <c r="CH265" i="1"/>
  <c r="BM262" i="1"/>
  <c r="BN262" i="1"/>
  <c r="CK262" i="1"/>
  <c r="CL262" i="1"/>
  <c r="EG269" i="1"/>
  <c r="EH269" i="1"/>
  <c r="AO269" i="1"/>
  <c r="AP269" i="1"/>
  <c r="CK269" i="1"/>
  <c r="CL269" i="1"/>
  <c r="Q269" i="1"/>
  <c r="R269" i="1"/>
  <c r="DI262" i="1"/>
  <c r="DJ262" i="1"/>
  <c r="EG262" i="1"/>
  <c r="EH262" i="1"/>
  <c r="BM269" i="1"/>
  <c r="BN269" i="1"/>
  <c r="BM303" i="1"/>
  <c r="BM270" i="1"/>
  <c r="DU295" i="1"/>
  <c r="CK297" i="1"/>
  <c r="CK264" i="1"/>
  <c r="DU304" i="1"/>
  <c r="DU271" i="1"/>
  <c r="DI304" i="1"/>
  <c r="DI271" i="1"/>
  <c r="BY302" i="1"/>
  <c r="BY301" i="1"/>
  <c r="CA268" i="1"/>
  <c r="Q297" i="1"/>
  <c r="BY297" i="1"/>
  <c r="AQ266" i="1"/>
  <c r="AP266" i="1"/>
  <c r="AO266" i="1"/>
  <c r="DK263" i="1"/>
  <c r="DJ263" i="1"/>
  <c r="DI263" i="1"/>
  <c r="CK303" i="1"/>
  <c r="CK270" i="1"/>
  <c r="Q303" i="1"/>
  <c r="Q270" i="1"/>
  <c r="CW303" i="1"/>
  <c r="CW270" i="1"/>
  <c r="DK267" i="1"/>
  <c r="DJ267" i="1"/>
  <c r="DI267" i="1"/>
  <c r="BA304" i="1"/>
  <c r="BA271" i="1"/>
  <c r="EG304" i="1"/>
  <c r="EG271" i="1"/>
  <c r="AO304" i="1"/>
  <c r="AO271" i="1"/>
  <c r="CW302" i="1"/>
  <c r="BB261" i="1"/>
  <c r="BA261" i="1"/>
  <c r="DV268" i="1"/>
  <c r="DU268" i="1"/>
  <c r="BM297" i="1"/>
  <c r="EG297" i="1"/>
  <c r="EG264" i="1"/>
  <c r="BA297" i="1"/>
  <c r="BA264" i="1"/>
  <c r="CA266" i="1"/>
  <c r="BY266" i="1"/>
  <c r="BZ266" i="1"/>
  <c r="AC303" i="1"/>
  <c r="AC270" i="1"/>
  <c r="BY303" i="1"/>
  <c r="BY270" i="1"/>
  <c r="CD265" i="1"/>
  <c r="BY265" i="1"/>
  <c r="CA265" i="1"/>
  <c r="BZ265" i="1"/>
  <c r="CB265" i="1"/>
  <c r="CC265" i="1"/>
  <c r="DI303" i="1"/>
  <c r="DI270" i="1"/>
  <c r="DU303" i="1"/>
  <c r="DU270" i="1"/>
  <c r="AO253" i="1"/>
  <c r="AR267" i="1"/>
  <c r="CA267" i="1"/>
  <c r="BZ267" i="1"/>
  <c r="BY267" i="1"/>
  <c r="BY304" i="1"/>
  <c r="BY271" i="1"/>
  <c r="BM304" i="1"/>
  <c r="BM271" i="1"/>
  <c r="BA295" i="1"/>
  <c r="AC295" i="1"/>
  <c r="DU302" i="1"/>
  <c r="AD261" i="1"/>
  <c r="AC261" i="1"/>
  <c r="DV261" i="1"/>
  <c r="DU261" i="1"/>
  <c r="BY294" i="1"/>
  <c r="CA261" i="1"/>
  <c r="CX261" i="1"/>
  <c r="CW261" i="1"/>
  <c r="CX268" i="1"/>
  <c r="CW268" i="1"/>
  <c r="DI297" i="1"/>
  <c r="DI264" i="1"/>
  <c r="AC297" i="1"/>
  <c r="AC264" i="1"/>
  <c r="DU297" i="1"/>
  <c r="CA263" i="1"/>
  <c r="BZ263" i="1"/>
  <c r="BY263" i="1"/>
  <c r="AO249" i="1"/>
  <c r="AR263" i="1"/>
  <c r="EG303" i="1"/>
  <c r="EG270" i="1"/>
  <c r="AO303" i="1"/>
  <c r="AO270" i="1"/>
  <c r="BA303" i="1"/>
  <c r="BA270" i="1"/>
  <c r="CW304" i="1"/>
  <c r="CW271" i="1"/>
  <c r="CK304" i="1"/>
  <c r="CK271" i="1"/>
  <c r="Q304" i="1"/>
  <c r="Q271" i="1"/>
  <c r="AC304" i="1"/>
  <c r="AC271" i="1"/>
  <c r="CW295" i="1"/>
  <c r="BY295" i="1"/>
  <c r="BA302" i="1"/>
  <c r="AC302" i="1"/>
  <c r="AD268" i="1"/>
  <c r="AC268" i="1"/>
  <c r="BB268" i="1"/>
  <c r="BA268" i="1"/>
  <c r="AO297" i="1"/>
  <c r="AO264" i="1"/>
  <c r="CW297" i="1"/>
  <c r="DK266" i="1"/>
  <c r="DJ266" i="1"/>
  <c r="DI266" i="1"/>
  <c r="AQ260" i="1"/>
  <c r="AO260" i="1"/>
  <c r="AP260" i="1"/>
  <c r="W306" i="1"/>
  <c r="W310" i="1"/>
  <c r="X292" i="1"/>
  <c r="BP223" i="1"/>
  <c r="BP293" i="1"/>
  <c r="BO223" i="1"/>
  <c r="BO293" i="1"/>
  <c r="K284" i="3"/>
  <c r="J2" i="7"/>
  <c r="J3" i="7"/>
  <c r="K2" i="11"/>
  <c r="J198" i="3"/>
  <c r="J197" i="3"/>
  <c r="K260" i="3"/>
  <c r="J200" i="3"/>
  <c r="H255" i="3"/>
  <c r="L158" i="3"/>
  <c r="L166" i="3"/>
  <c r="K29" i="7"/>
  <c r="L265" i="3"/>
  <c r="L175" i="3"/>
  <c r="K38" i="7"/>
  <c r="I20" i="12"/>
  <c r="G30" i="7"/>
  <c r="I285" i="3"/>
  <c r="H46" i="12" s="1"/>
  <c r="K275" i="3"/>
  <c r="K283" i="3"/>
  <c r="J275" i="3"/>
  <c r="J283" i="3"/>
  <c r="K223" i="3"/>
  <c r="J36" i="12"/>
  <c r="K229" i="3"/>
  <c r="K237" i="3"/>
  <c r="K224" i="3"/>
  <c r="J203" i="3"/>
  <c r="J202" i="3"/>
  <c r="J204" i="3"/>
  <c r="K156" i="3"/>
  <c r="K236" i="3"/>
  <c r="K238" i="3" s="1"/>
  <c r="K157" i="3"/>
  <c r="I185" i="3"/>
  <c r="K184" i="3"/>
  <c r="J67" i="7"/>
  <c r="J68" i="7"/>
  <c r="J4" i="11"/>
  <c r="K189" i="3"/>
  <c r="J81" i="7"/>
  <c r="K248" i="3"/>
  <c r="K262" i="3"/>
  <c r="K174" i="3"/>
  <c r="J37" i="7" s="1"/>
  <c r="K263" i="3"/>
  <c r="K259" i="3"/>
  <c r="K264" i="3"/>
  <c r="K267" i="3"/>
  <c r="K269" i="3"/>
  <c r="K271" i="3"/>
  <c r="K258" i="3"/>
  <c r="K268" i="3"/>
  <c r="H185" i="3"/>
  <c r="J199" i="3"/>
  <c r="X327" i="1"/>
  <c r="W326" i="1"/>
  <c r="W325" i="1"/>
  <c r="BC266" i="1"/>
  <c r="DK261" i="1"/>
  <c r="BC263" i="1"/>
  <c r="CY266" i="1"/>
  <c r="BP260" i="1"/>
  <c r="CX266" i="1"/>
  <c r="AO268" i="1"/>
  <c r="BC260" i="1"/>
  <c r="BB260" i="1"/>
  <c r="BD260" i="1"/>
  <c r="DI268" i="1"/>
  <c r="DJ261" i="1"/>
  <c r="AQ268" i="1"/>
  <c r="BB267" i="1"/>
  <c r="AO261" i="1"/>
  <c r="DW265" i="1"/>
  <c r="J147" i="1"/>
  <c r="AS194" i="1"/>
  <c r="AZ194" i="1"/>
  <c r="AV194" i="1"/>
  <c r="AW194" i="1"/>
  <c r="AX194" i="1"/>
  <c r="AO194" i="1"/>
  <c r="AR194" i="1"/>
  <c r="AQ194" i="1"/>
  <c r="AT194" i="1"/>
  <c r="AP194" i="1"/>
  <c r="AY194" i="1"/>
  <c r="AU194" i="1"/>
  <c r="J149" i="1"/>
  <c r="AR196" i="1"/>
  <c r="AZ196" i="1"/>
  <c r="AS196" i="1"/>
  <c r="AV196" i="1"/>
  <c r="AW196" i="1"/>
  <c r="AO196" i="1"/>
  <c r="AY196" i="1"/>
  <c r="AU196" i="1"/>
  <c r="AX196" i="1"/>
  <c r="AQ196" i="1"/>
  <c r="AT196" i="1"/>
  <c r="AP196" i="1"/>
  <c r="BA267" i="1"/>
  <c r="K148" i="1"/>
  <c r="BA195" i="1"/>
  <c r="BH195" i="1"/>
  <c r="BE195" i="1"/>
  <c r="BG195" i="1"/>
  <c r="BI195" i="1"/>
  <c r="BD195" i="1"/>
  <c r="BL195" i="1"/>
  <c r="BB195" i="1"/>
  <c r="BC195" i="1"/>
  <c r="BK195" i="1"/>
  <c r="BJ195" i="1"/>
  <c r="BF195" i="1"/>
  <c r="CY263" i="1"/>
  <c r="BC267" i="1"/>
  <c r="DZ265" i="1"/>
  <c r="CZ263" i="1"/>
  <c r="EC265" i="1"/>
  <c r="DY265" i="1"/>
  <c r="ED265" i="1"/>
  <c r="DX265" i="1"/>
  <c r="DV265" i="1"/>
  <c r="CX263" i="1"/>
  <c r="EA265" i="1"/>
  <c r="EB265" i="1"/>
  <c r="CZ267" i="1"/>
  <c r="BR311" i="1"/>
  <c r="CX267" i="1"/>
  <c r="CW267" i="1"/>
  <c r="BQ311" i="1"/>
  <c r="BQ260" i="1"/>
  <c r="DU262" i="1"/>
  <c r="DV262" i="1"/>
  <c r="BY269" i="1"/>
  <c r="BZ269" i="1"/>
  <c r="BA269" i="1"/>
  <c r="BB269" i="1"/>
  <c r="CW262" i="1"/>
  <c r="CX262" i="1"/>
  <c r="DU269" i="1"/>
  <c r="DV269" i="1"/>
  <c r="BA262" i="1"/>
  <c r="BB262" i="1"/>
  <c r="AC269" i="1"/>
  <c r="AD269" i="1"/>
  <c r="BY262" i="1"/>
  <c r="BZ262" i="1"/>
  <c r="AC262" i="1"/>
  <c r="AD262" i="1"/>
  <c r="CW269" i="1"/>
  <c r="CX269" i="1"/>
  <c r="AQ263" i="1"/>
  <c r="AP263" i="1"/>
  <c r="AO263" i="1"/>
  <c r="Q264" i="1"/>
  <c r="DU264" i="1"/>
  <c r="BM264" i="1"/>
  <c r="CW264" i="1"/>
  <c r="AQ267" i="1"/>
  <c r="AP267" i="1"/>
  <c r="AO267" i="1"/>
  <c r="BY264" i="1"/>
  <c r="BZ268" i="1"/>
  <c r="BY268" i="1"/>
  <c r="BZ261" i="1"/>
  <c r="BY261" i="1"/>
  <c r="L284" i="3"/>
  <c r="L285" i="3" s="1"/>
  <c r="K46" i="12" s="1"/>
  <c r="BQ223" i="1"/>
  <c r="BQ293" i="1"/>
  <c r="BR223" i="1"/>
  <c r="BR293" i="1"/>
  <c r="X306" i="1"/>
  <c r="X310" i="1"/>
  <c r="Y292" i="1"/>
  <c r="K200" i="3"/>
  <c r="K198" i="3"/>
  <c r="L260" i="3"/>
  <c r="K197" i="3"/>
  <c r="K235" i="3"/>
  <c r="L2" i="11"/>
  <c r="K2" i="7"/>
  <c r="K3" i="7"/>
  <c r="M158" i="3"/>
  <c r="M166" i="3"/>
  <c r="L29" i="7"/>
  <c r="M265" i="3"/>
  <c r="M175" i="3"/>
  <c r="L38" i="7"/>
  <c r="L24" i="7"/>
  <c r="L35" i="7"/>
  <c r="G21" i="12"/>
  <c r="J20" i="12"/>
  <c r="L283" i="3"/>
  <c r="K285" i="3"/>
  <c r="J46" i="12" s="1"/>
  <c r="K202" i="3"/>
  <c r="K204" i="3"/>
  <c r="K203" i="3"/>
  <c r="L223" i="3"/>
  <c r="K36" i="12"/>
  <c r="L229" i="3"/>
  <c r="L237" i="3"/>
  <c r="L224" i="3"/>
  <c r="K240" i="3"/>
  <c r="J185" i="3"/>
  <c r="L156" i="3"/>
  <c r="L236" i="3"/>
  <c r="L238" i="3" s="1"/>
  <c r="L157" i="3"/>
  <c r="L184" i="3"/>
  <c r="K67" i="7"/>
  <c r="K68" i="7"/>
  <c r="K4" i="11"/>
  <c r="L189" i="3"/>
  <c r="K81" i="7"/>
  <c r="L258" i="3"/>
  <c r="L248" i="3"/>
  <c r="L262" i="3"/>
  <c r="L174" i="3"/>
  <c r="K37" i="7" s="1"/>
  <c r="L263" i="3"/>
  <c r="L267" i="3"/>
  <c r="L268" i="3"/>
  <c r="L269" i="3"/>
  <c r="L271" i="3"/>
  <c r="L259" i="3"/>
  <c r="L264" i="3"/>
  <c r="I30" i="7"/>
  <c r="K199" i="3"/>
  <c r="X326" i="1"/>
  <c r="X325" i="1"/>
  <c r="Y327" i="1"/>
  <c r="L148" i="1"/>
  <c r="BP195" i="1"/>
  <c r="BW195" i="1"/>
  <c r="BM195" i="1"/>
  <c r="BX195" i="1"/>
  <c r="BQ195" i="1"/>
  <c r="BT195" i="1"/>
  <c r="BU195" i="1"/>
  <c r="BR195" i="1"/>
  <c r="BN195" i="1"/>
  <c r="BO195" i="1"/>
  <c r="BV195" i="1"/>
  <c r="BS195" i="1"/>
  <c r="K149" i="1"/>
  <c r="BH196" i="1"/>
  <c r="BD196" i="1"/>
  <c r="BI196" i="1"/>
  <c r="BL196" i="1"/>
  <c r="BA196" i="1"/>
  <c r="BE196" i="1"/>
  <c r="BB196" i="1"/>
  <c r="BK196" i="1"/>
  <c r="BG196" i="1"/>
  <c r="BJ196" i="1"/>
  <c r="BC196" i="1"/>
  <c r="BF196" i="1"/>
  <c r="K147" i="1"/>
  <c r="BE194" i="1"/>
  <c r="BA194" i="1"/>
  <c r="BH194" i="1"/>
  <c r="BI194" i="1"/>
  <c r="BL194" i="1"/>
  <c r="BB194" i="1"/>
  <c r="BD194" i="1"/>
  <c r="BG194" i="1"/>
  <c r="BF194" i="1"/>
  <c r="BC194" i="1"/>
  <c r="BK194" i="1"/>
  <c r="BJ194" i="1"/>
  <c r="L275" i="3"/>
  <c r="M284" i="3"/>
  <c r="M285" i="3" s="1"/>
  <c r="L46" i="12" s="1"/>
  <c r="BS311" i="1"/>
  <c r="BS260" i="1"/>
  <c r="BT311" i="1"/>
  <c r="BR260" i="1"/>
  <c r="BT223" i="1"/>
  <c r="BT293" i="1"/>
  <c r="BS223" i="1"/>
  <c r="BS293" i="1"/>
  <c r="Y306" i="1"/>
  <c r="Y310" i="1"/>
  <c r="Z292" i="1"/>
  <c r="M2" i="11"/>
  <c r="L2" i="7"/>
  <c r="L3" i="7"/>
  <c r="L197" i="3"/>
  <c r="L235" i="3"/>
  <c r="M260" i="3"/>
  <c r="M174" i="3" s="1"/>
  <c r="L200" i="3"/>
  <c r="L198" i="3"/>
  <c r="K255" i="3"/>
  <c r="J36" i="7"/>
  <c r="N158" i="3"/>
  <c r="N166" i="3"/>
  <c r="M29" i="7"/>
  <c r="N265" i="3"/>
  <c r="N175" i="3"/>
  <c r="M38" i="7"/>
  <c r="M35" i="7"/>
  <c r="M12" i="7"/>
  <c r="I21" i="12"/>
  <c r="K20" i="12"/>
  <c r="M283" i="3"/>
  <c r="M224" i="3"/>
  <c r="M223" i="3"/>
  <c r="L36" i="12"/>
  <c r="M229" i="3"/>
  <c r="M237" i="3"/>
  <c r="L240" i="3"/>
  <c r="L202" i="3"/>
  <c r="L203" i="3"/>
  <c r="L204" i="3"/>
  <c r="L20" i="12"/>
  <c r="M156" i="3"/>
  <c r="M236" i="3"/>
  <c r="M238" i="3" s="1"/>
  <c r="M157" i="3"/>
  <c r="K185" i="3"/>
  <c r="M184" i="3"/>
  <c r="L67" i="7"/>
  <c r="L68" i="7"/>
  <c r="L4" i="11"/>
  <c r="M189" i="3"/>
  <c r="L81" i="7"/>
  <c r="M259" i="3"/>
  <c r="M264" i="3"/>
  <c r="M267" i="3"/>
  <c r="M258" i="3"/>
  <c r="M248" i="3"/>
  <c r="M262" i="3"/>
  <c r="M263" i="3"/>
  <c r="M268" i="3"/>
  <c r="M269" i="3"/>
  <c r="M271" i="3"/>
  <c r="L199" i="3"/>
  <c r="Y326" i="1"/>
  <c r="Y325" i="1"/>
  <c r="Z327" i="1"/>
  <c r="N284" i="3"/>
  <c r="BT260" i="1"/>
  <c r="M275" i="3"/>
  <c r="L147" i="1"/>
  <c r="BM194" i="1"/>
  <c r="BR194" i="1"/>
  <c r="BN194" i="1"/>
  <c r="BT194" i="1"/>
  <c r="BU194" i="1"/>
  <c r="BX194" i="1"/>
  <c r="BP194" i="1"/>
  <c r="BQ194" i="1"/>
  <c r="BW194" i="1"/>
  <c r="BS194" i="1"/>
  <c r="BO194" i="1"/>
  <c r="BV194" i="1"/>
  <c r="L149" i="1"/>
  <c r="BP196" i="1"/>
  <c r="BX196" i="1"/>
  <c r="BM196" i="1"/>
  <c r="BU196" i="1"/>
  <c r="BQ196" i="1"/>
  <c r="BT196" i="1"/>
  <c r="BO196" i="1"/>
  <c r="BR196" i="1"/>
  <c r="BN196" i="1"/>
  <c r="BW196" i="1"/>
  <c r="BS196" i="1"/>
  <c r="BV196" i="1"/>
  <c r="M148" i="1"/>
  <c r="CC195" i="1"/>
  <c r="CG195" i="1"/>
  <c r="BY195" i="1"/>
  <c r="CJ195" i="1"/>
  <c r="CB195" i="1"/>
  <c r="CF195" i="1"/>
  <c r="CH195" i="1"/>
  <c r="CE195" i="1"/>
  <c r="CD195" i="1"/>
  <c r="BZ195" i="1"/>
  <c r="CI195" i="1"/>
  <c r="CA195" i="1"/>
  <c r="BV311" i="1"/>
  <c r="BU311" i="1"/>
  <c r="BU260" i="1"/>
  <c r="Z306" i="1"/>
  <c r="Z310" i="1"/>
  <c r="AA292" i="1"/>
  <c r="BU223" i="1"/>
  <c r="BU293" i="1"/>
  <c r="BV223" i="1"/>
  <c r="BV293" i="1"/>
  <c r="M2" i="7"/>
  <c r="N2" i="11"/>
  <c r="M3" i="7"/>
  <c r="M197" i="3"/>
  <c r="M235" i="3"/>
  <c r="N260" i="3"/>
  <c r="N174" i="3" s="1"/>
  <c r="M37" i="7" s="1"/>
  <c r="M198" i="3"/>
  <c r="M200" i="3"/>
  <c r="O158" i="3"/>
  <c r="O166" i="3"/>
  <c r="N29" i="7"/>
  <c r="O265" i="3"/>
  <c r="O175" i="3"/>
  <c r="N38" i="7"/>
  <c r="N24" i="7"/>
  <c r="J33" i="12"/>
  <c r="O284" i="3"/>
  <c r="O285" i="3" s="1"/>
  <c r="N46" i="12" s="1"/>
  <c r="N283" i="3"/>
  <c r="M202" i="3"/>
  <c r="M203" i="3"/>
  <c r="M204" i="3"/>
  <c r="N223" i="3"/>
  <c r="M36" i="12"/>
  <c r="N229" i="3"/>
  <c r="N237" i="3"/>
  <c r="N224" i="3"/>
  <c r="M240" i="3"/>
  <c r="L185" i="3"/>
  <c r="N156" i="3"/>
  <c r="N236" i="3"/>
  <c r="N238" i="3" s="1"/>
  <c r="N157" i="3"/>
  <c r="N189" i="3"/>
  <c r="M81" i="7"/>
  <c r="N184" i="3"/>
  <c r="M67" i="7"/>
  <c r="M68" i="7"/>
  <c r="M4" i="11"/>
  <c r="N263" i="3"/>
  <c r="N259" i="3"/>
  <c r="N264" i="3"/>
  <c r="N267" i="3"/>
  <c r="N258" i="3"/>
  <c r="N248" i="3"/>
  <c r="N271" i="3"/>
  <c r="N262" i="3"/>
  <c r="N268" i="3"/>
  <c r="N269" i="3"/>
  <c r="M199" i="3"/>
  <c r="AA327" i="1"/>
  <c r="Z326" i="1"/>
  <c r="Z325" i="1"/>
  <c r="N275" i="3"/>
  <c r="N148" i="1"/>
  <c r="CK195" i="1"/>
  <c r="CR195" i="1"/>
  <c r="CO195" i="1"/>
  <c r="CS195" i="1"/>
  <c r="CM195" i="1"/>
  <c r="CV195" i="1"/>
  <c r="CN195" i="1"/>
  <c r="CQ195" i="1"/>
  <c r="CT195" i="1"/>
  <c r="CP195" i="1"/>
  <c r="CL195" i="1"/>
  <c r="CU195" i="1"/>
  <c r="M149" i="1"/>
  <c r="BY196" i="1"/>
  <c r="CG196" i="1"/>
  <c r="CJ196" i="1"/>
  <c r="CB196" i="1"/>
  <c r="CC196" i="1"/>
  <c r="CF196" i="1"/>
  <c r="CE196" i="1"/>
  <c r="CH196" i="1"/>
  <c r="CA196" i="1"/>
  <c r="CD196" i="1"/>
  <c r="BZ196" i="1"/>
  <c r="CI196" i="1"/>
  <c r="M147" i="1"/>
  <c r="BY194" i="1"/>
  <c r="CF194" i="1"/>
  <c r="CB194" i="1"/>
  <c r="CG194" i="1"/>
  <c r="CH194" i="1"/>
  <c r="CJ194" i="1"/>
  <c r="CC194" i="1"/>
  <c r="CD194" i="1"/>
  <c r="CI194" i="1"/>
  <c r="CE194" i="1"/>
  <c r="BZ194" i="1"/>
  <c r="CA194" i="1"/>
  <c r="BV260" i="1"/>
  <c r="BW311" i="1"/>
  <c r="BW260" i="1"/>
  <c r="BX311" i="1"/>
  <c r="AA306" i="1"/>
  <c r="AA310" i="1"/>
  <c r="AB292" i="1"/>
  <c r="BW223" i="1"/>
  <c r="BW293" i="1"/>
  <c r="BX223" i="1"/>
  <c r="BX293" i="1"/>
  <c r="P284" i="3"/>
  <c r="N3" i="7"/>
  <c r="N2" i="7"/>
  <c r="O2" i="11"/>
  <c r="O260" i="3"/>
  <c r="N197" i="3"/>
  <c r="N235" i="3"/>
  <c r="N200" i="3"/>
  <c r="N198" i="3"/>
  <c r="M255" i="3"/>
  <c r="P158" i="3"/>
  <c r="P166" i="3"/>
  <c r="O29" i="7"/>
  <c r="P265" i="3"/>
  <c r="P175" i="3"/>
  <c r="O38" i="7"/>
  <c r="O24" i="7"/>
  <c r="O35" i="7"/>
  <c r="M20" i="12"/>
  <c r="O275" i="3"/>
  <c r="P283" i="3"/>
  <c r="N285" i="3"/>
  <c r="M46" i="12" s="1"/>
  <c r="O283" i="3"/>
  <c r="N202" i="3"/>
  <c r="N203" i="3"/>
  <c r="N204" i="3"/>
  <c r="O223" i="3"/>
  <c r="N36" i="12"/>
  <c r="O229" i="3"/>
  <c r="O237" i="3"/>
  <c r="O224" i="3"/>
  <c r="N240" i="3"/>
  <c r="O156" i="3"/>
  <c r="O236" i="3"/>
  <c r="O238" i="3" s="1"/>
  <c r="O157" i="3"/>
  <c r="O184" i="3"/>
  <c r="N67" i="7"/>
  <c r="N68" i="7"/>
  <c r="N4" i="11"/>
  <c r="O189" i="3"/>
  <c r="N81" i="7"/>
  <c r="O248" i="3"/>
  <c r="O262" i="3"/>
  <c r="O174" i="3"/>
  <c r="N37" i="7"/>
  <c r="O263" i="3"/>
  <c r="O259" i="3"/>
  <c r="O264" i="3"/>
  <c r="O267" i="3"/>
  <c r="O269" i="3"/>
  <c r="O271" i="3"/>
  <c r="O268" i="3"/>
  <c r="O258" i="3"/>
  <c r="M185" i="3"/>
  <c r="N199" i="3"/>
  <c r="AA326" i="1"/>
  <c r="AA325" i="1"/>
  <c r="AB327" i="1"/>
  <c r="BX260" i="1"/>
  <c r="N147" i="1"/>
  <c r="CK194" i="1"/>
  <c r="CS194" i="1"/>
  <c r="CN194" i="1"/>
  <c r="CT194" i="1"/>
  <c r="CV194" i="1"/>
  <c r="CO194" i="1"/>
  <c r="CR194" i="1"/>
  <c r="CM194" i="1"/>
  <c r="CP194" i="1"/>
  <c r="CU194" i="1"/>
  <c r="CL194" i="1"/>
  <c r="CQ194" i="1"/>
  <c r="N149" i="1"/>
  <c r="CO196" i="1"/>
  <c r="CS196" i="1"/>
  <c r="CK196" i="1"/>
  <c r="CV196" i="1"/>
  <c r="CN196" i="1"/>
  <c r="CR196" i="1"/>
  <c r="CU196" i="1"/>
  <c r="CQ196" i="1"/>
  <c r="CT196" i="1"/>
  <c r="CM196" i="1"/>
  <c r="CP196" i="1"/>
  <c r="CL196" i="1"/>
  <c r="O148" i="1"/>
  <c r="CZ195" i="1"/>
  <c r="DE195" i="1"/>
  <c r="DA195" i="1"/>
  <c r="DC195" i="1"/>
  <c r="DD195" i="1"/>
  <c r="CW195" i="1"/>
  <c r="DH195" i="1"/>
  <c r="CX195" i="1"/>
  <c r="CY195" i="1"/>
  <c r="DF195" i="1"/>
  <c r="DG195" i="1"/>
  <c r="DB195" i="1"/>
  <c r="BY311" i="1"/>
  <c r="BY260" i="1"/>
  <c r="BZ311" i="1"/>
  <c r="BY223" i="1"/>
  <c r="BY293" i="1"/>
  <c r="BZ223" i="1"/>
  <c r="BZ293" i="1"/>
  <c r="AB306" i="1"/>
  <c r="AB310" i="1"/>
  <c r="AC292" i="1"/>
  <c r="Q284" i="3"/>
  <c r="Q285" i="3" s="1"/>
  <c r="P46" i="12" s="1"/>
  <c r="P275" i="3"/>
  <c r="P2" i="11"/>
  <c r="O2" i="7"/>
  <c r="O3" i="7"/>
  <c r="P260" i="3"/>
  <c r="P174" i="3" s="1"/>
  <c r="O37" i="7" s="1"/>
  <c r="O198" i="3"/>
  <c r="O197" i="3"/>
  <c r="O235" i="3"/>
  <c r="O200" i="3"/>
  <c r="Q158" i="3"/>
  <c r="Q166" i="3"/>
  <c r="P29" i="7"/>
  <c r="Q265" i="3"/>
  <c r="Q175" i="3"/>
  <c r="P38" i="7"/>
  <c r="P35" i="7"/>
  <c r="P12" i="7"/>
  <c r="N20" i="12"/>
  <c r="Q283" i="3"/>
  <c r="P285" i="3"/>
  <c r="O46" i="12" s="1"/>
  <c r="P223" i="3"/>
  <c r="O36" i="12"/>
  <c r="P229" i="3"/>
  <c r="P237" i="3"/>
  <c r="P224" i="3"/>
  <c r="O204" i="3"/>
  <c r="O202" i="3"/>
  <c r="O203" i="3"/>
  <c r="O240" i="3"/>
  <c r="P156" i="3"/>
  <c r="P236" i="3"/>
  <c r="P238" i="3" s="1"/>
  <c r="P157" i="3"/>
  <c r="N185" i="3"/>
  <c r="P184" i="3"/>
  <c r="O67" i="7"/>
  <c r="O68" i="7"/>
  <c r="O4" i="11"/>
  <c r="P189" i="3"/>
  <c r="O81" i="7"/>
  <c r="P258" i="3"/>
  <c r="P248" i="3"/>
  <c r="P262" i="3"/>
  <c r="P263" i="3"/>
  <c r="P268" i="3"/>
  <c r="P259" i="3"/>
  <c r="P267" i="3"/>
  <c r="P269" i="3"/>
  <c r="P271" i="3"/>
  <c r="P264" i="3"/>
  <c r="O199" i="3"/>
  <c r="AB326" i="1"/>
  <c r="AB325" i="1"/>
  <c r="AC327" i="1"/>
  <c r="BZ260" i="1"/>
  <c r="P148" i="1"/>
  <c r="DM195" i="1"/>
  <c r="DT195" i="1"/>
  <c r="DI195" i="1"/>
  <c r="DS195" i="1"/>
  <c r="DL195" i="1"/>
  <c r="DP195" i="1"/>
  <c r="DQ195" i="1"/>
  <c r="DN195" i="1"/>
  <c r="DO195" i="1"/>
  <c r="DJ195" i="1"/>
  <c r="DK195" i="1"/>
  <c r="DR195" i="1"/>
  <c r="O149" i="1"/>
  <c r="CW196" i="1"/>
  <c r="DE196" i="1"/>
  <c r="DD196" i="1"/>
  <c r="DH196" i="1"/>
  <c r="CZ196" i="1"/>
  <c r="DA196" i="1"/>
  <c r="CX196" i="1"/>
  <c r="DG196" i="1"/>
  <c r="DC196" i="1"/>
  <c r="DF196" i="1"/>
  <c r="CY196" i="1"/>
  <c r="DB196" i="1"/>
  <c r="O147" i="1"/>
  <c r="CX194" i="1"/>
  <c r="DE194" i="1"/>
  <c r="CZ194" i="1"/>
  <c r="DH194" i="1"/>
  <c r="CW194" i="1"/>
  <c r="DA194" i="1"/>
  <c r="DD194" i="1"/>
  <c r="DC194" i="1"/>
  <c r="DF194" i="1"/>
  <c r="CY194" i="1"/>
  <c r="DB194" i="1"/>
  <c r="DG194" i="1"/>
  <c r="CA311" i="1"/>
  <c r="CA260" i="1"/>
  <c r="CB311" i="1"/>
  <c r="AC306" i="1"/>
  <c r="AC310" i="1"/>
  <c r="AD292" i="1"/>
  <c r="CB223" i="1"/>
  <c r="CB293" i="1"/>
  <c r="CA223" i="1"/>
  <c r="CA293" i="1"/>
  <c r="Q275" i="3"/>
  <c r="R284" i="3"/>
  <c r="P200" i="3"/>
  <c r="Q260" i="3"/>
  <c r="Q174" i="3" s="1"/>
  <c r="P37" i="7" s="1"/>
  <c r="P197" i="3"/>
  <c r="P235" i="3"/>
  <c r="P198" i="3"/>
  <c r="P2" i="7"/>
  <c r="P3" i="7"/>
  <c r="Q2" i="11"/>
  <c r="O255" i="3"/>
  <c r="R158" i="3"/>
  <c r="R166" i="3"/>
  <c r="Q29" i="7"/>
  <c r="R265" i="3"/>
  <c r="R175" i="3"/>
  <c r="Q38" i="7"/>
  <c r="Q24" i="7"/>
  <c r="Q12" i="7"/>
  <c r="O20" i="12"/>
  <c r="O185" i="3"/>
  <c r="R283" i="3"/>
  <c r="P203" i="3"/>
  <c r="P204" i="3"/>
  <c r="P202" i="3"/>
  <c r="Q224" i="3"/>
  <c r="Q223" i="3"/>
  <c r="P36" i="12"/>
  <c r="Q229" i="3"/>
  <c r="Q237" i="3"/>
  <c r="P240" i="3"/>
  <c r="Q156" i="3"/>
  <c r="Q236" i="3"/>
  <c r="Q238" i="3" s="1"/>
  <c r="Q157" i="3"/>
  <c r="Q184" i="3"/>
  <c r="P67" i="7"/>
  <c r="P68" i="7"/>
  <c r="P4" i="11"/>
  <c r="Q189" i="3"/>
  <c r="P81" i="7"/>
  <c r="Q259" i="3"/>
  <c r="Q264" i="3"/>
  <c r="Q267" i="3"/>
  <c r="Q258" i="3"/>
  <c r="Q248" i="3"/>
  <c r="Q262" i="3"/>
  <c r="Q263" i="3"/>
  <c r="Q268" i="3"/>
  <c r="Q269" i="3"/>
  <c r="Q271" i="3"/>
  <c r="P199" i="3"/>
  <c r="AD327" i="1"/>
  <c r="AC326" i="1"/>
  <c r="AC325" i="1"/>
  <c r="CB260" i="1"/>
  <c r="P147" i="1"/>
  <c r="DL194" i="1"/>
  <c r="DQ194" i="1"/>
  <c r="DM194" i="1"/>
  <c r="DT194" i="1"/>
  <c r="DI194" i="1"/>
  <c r="DJ194" i="1"/>
  <c r="DN194" i="1"/>
  <c r="DP194" i="1"/>
  <c r="DS194" i="1"/>
  <c r="DR194" i="1"/>
  <c r="DO194" i="1"/>
  <c r="DK194" i="1"/>
  <c r="P149" i="1"/>
  <c r="DM196" i="1"/>
  <c r="DP196" i="1"/>
  <c r="DQ196" i="1"/>
  <c r="DI196" i="1"/>
  <c r="DT196" i="1"/>
  <c r="DL196" i="1"/>
  <c r="DK196" i="1"/>
  <c r="DN196" i="1"/>
  <c r="DJ196" i="1"/>
  <c r="DS196" i="1"/>
  <c r="DO196" i="1"/>
  <c r="DR196" i="1"/>
  <c r="Q148" i="1"/>
  <c r="EB195" i="1"/>
  <c r="EC195" i="1"/>
  <c r="DU195" i="1"/>
  <c r="EF195" i="1"/>
  <c r="DX195" i="1"/>
  <c r="DY195" i="1"/>
  <c r="ED195" i="1"/>
  <c r="DZ195" i="1"/>
  <c r="EA195" i="1"/>
  <c r="DV195" i="1"/>
  <c r="DW195" i="1"/>
  <c r="EE195" i="1"/>
  <c r="CC311" i="1"/>
  <c r="CD311" i="1"/>
  <c r="CC223" i="1"/>
  <c r="CC293" i="1"/>
  <c r="AD306" i="1"/>
  <c r="AD310" i="1"/>
  <c r="AE292" i="1"/>
  <c r="CD223" i="1"/>
  <c r="CD293" i="1"/>
  <c r="J101" i="8"/>
  <c r="I101" i="8"/>
  <c r="I100" i="8"/>
  <c r="L100" i="8"/>
  <c r="J100" i="8"/>
  <c r="L101" i="8"/>
  <c r="K101" i="8"/>
  <c r="K100" i="8"/>
  <c r="I95" i="8"/>
  <c r="K95" i="8"/>
  <c r="P215" i="8"/>
  <c r="P216" i="8"/>
  <c r="L96" i="8"/>
  <c r="K96" i="8"/>
  <c r="J96" i="8"/>
  <c r="I96" i="8"/>
  <c r="L95" i="8"/>
  <c r="J95" i="8"/>
  <c r="R275" i="3"/>
  <c r="S284" i="3"/>
  <c r="S285" i="3" s="1"/>
  <c r="R46" i="12" s="1"/>
  <c r="Q2" i="7"/>
  <c r="Q3" i="7"/>
  <c r="R2" i="11"/>
  <c r="Q197" i="3"/>
  <c r="Q235" i="3"/>
  <c r="R260" i="3"/>
  <c r="R174" i="3" s="1"/>
  <c r="Q37" i="7" s="1"/>
  <c r="Q200" i="3"/>
  <c r="Q198" i="3"/>
  <c r="S158" i="3"/>
  <c r="S166" i="3"/>
  <c r="R29" i="7"/>
  <c r="S265" i="3"/>
  <c r="S175" i="3"/>
  <c r="R38" i="7"/>
  <c r="R24" i="7"/>
  <c r="P20" i="12"/>
  <c r="R285" i="3"/>
  <c r="Q46" i="12" s="1"/>
  <c r="S283" i="3"/>
  <c r="R223" i="3"/>
  <c r="Q36" i="12"/>
  <c r="R229" i="3"/>
  <c r="R237" i="3"/>
  <c r="R224" i="3"/>
  <c r="Q202" i="3"/>
  <c r="Q203" i="3"/>
  <c r="Q204" i="3"/>
  <c r="Q240" i="3"/>
  <c r="Q20" i="12"/>
  <c r="R156" i="3"/>
  <c r="R236" i="3"/>
  <c r="R238" i="3"/>
  <c r="R157" i="3"/>
  <c r="P185" i="3"/>
  <c r="R189" i="3"/>
  <c r="Q81" i="7"/>
  <c r="R184" i="3"/>
  <c r="Q67" i="7"/>
  <c r="Q68" i="7"/>
  <c r="Q4" i="11"/>
  <c r="R263" i="3"/>
  <c r="R259" i="3"/>
  <c r="R264" i="3"/>
  <c r="R267" i="3"/>
  <c r="R258" i="3"/>
  <c r="R248" i="3"/>
  <c r="R262" i="3"/>
  <c r="R271" i="3"/>
  <c r="R269" i="3"/>
  <c r="R268" i="3"/>
  <c r="Q199" i="3"/>
  <c r="AE327" i="1"/>
  <c r="AD326" i="1"/>
  <c r="AD325" i="1"/>
  <c r="R148" i="1"/>
  <c r="EH195" i="1"/>
  <c r="EN195" i="1"/>
  <c r="EK195" i="1"/>
  <c r="ER195" i="1"/>
  <c r="EL195" i="1"/>
  <c r="EG195" i="1"/>
  <c r="EJ195" i="1"/>
  <c r="EO195" i="1"/>
  <c r="EP195" i="1"/>
  <c r="EQ195" i="1"/>
  <c r="EM195" i="1"/>
  <c r="EI195" i="1"/>
  <c r="Q149" i="1"/>
  <c r="DU196" i="1"/>
  <c r="EC196" i="1"/>
  <c r="DY196" i="1"/>
  <c r="EB196" i="1"/>
  <c r="EF196" i="1"/>
  <c r="DX196" i="1"/>
  <c r="EA196" i="1"/>
  <c r="ED196" i="1"/>
  <c r="DW196" i="1"/>
  <c r="DZ196" i="1"/>
  <c r="DV196" i="1"/>
  <c r="EE196" i="1"/>
  <c r="Q147" i="1"/>
  <c r="DY194" i="1"/>
  <c r="ED194" i="1"/>
  <c r="DZ194" i="1"/>
  <c r="EF194" i="1"/>
  <c r="DU194" i="1"/>
  <c r="DX194" i="1"/>
  <c r="EB194" i="1"/>
  <c r="EC194" i="1"/>
  <c r="EE194" i="1"/>
  <c r="EA194" i="1"/>
  <c r="DW194" i="1"/>
  <c r="DV194" i="1"/>
  <c r="CC260" i="1"/>
  <c r="CE311" i="1"/>
  <c r="CE260" i="1"/>
  <c r="CF311" i="1"/>
  <c r="CD260" i="1"/>
  <c r="AE306" i="1"/>
  <c r="AE310" i="1"/>
  <c r="AF292" i="1"/>
  <c r="CF223" i="1"/>
  <c r="CF293" i="1"/>
  <c r="CE223" i="1"/>
  <c r="CE293" i="1"/>
  <c r="S275" i="3"/>
  <c r="T284" i="3"/>
  <c r="T285" i="3" s="1"/>
  <c r="S46" i="12" s="1"/>
  <c r="R2" i="7"/>
  <c r="S2" i="11"/>
  <c r="R3" i="7"/>
  <c r="R198" i="3"/>
  <c r="R197" i="3"/>
  <c r="R235" i="3"/>
  <c r="R200" i="3"/>
  <c r="S260" i="3"/>
  <c r="S174" i="3" s="1"/>
  <c r="R37" i="7" s="1"/>
  <c r="Q255" i="3"/>
  <c r="T158" i="3"/>
  <c r="T166" i="3"/>
  <c r="S29" i="7"/>
  <c r="T265" i="3"/>
  <c r="T175" i="3"/>
  <c r="S38" i="7"/>
  <c r="S35" i="7"/>
  <c r="T283" i="3"/>
  <c r="R202" i="3"/>
  <c r="R203" i="3"/>
  <c r="R204" i="3"/>
  <c r="R240" i="3"/>
  <c r="S223" i="3"/>
  <c r="R36" i="12"/>
  <c r="S229" i="3"/>
  <c r="S237" i="3"/>
  <c r="S224" i="3"/>
  <c r="Q185" i="3"/>
  <c r="S156" i="3"/>
  <c r="S236" i="3"/>
  <c r="S238" i="3"/>
  <c r="S157" i="3"/>
  <c r="S184" i="3"/>
  <c r="R67" i="7"/>
  <c r="R68" i="7"/>
  <c r="R4" i="11"/>
  <c r="S189" i="3"/>
  <c r="R81" i="7"/>
  <c r="S248" i="3"/>
  <c r="S262" i="3"/>
  <c r="S263" i="3"/>
  <c r="S259" i="3"/>
  <c r="S264" i="3"/>
  <c r="S267" i="3"/>
  <c r="S258" i="3"/>
  <c r="S269" i="3"/>
  <c r="S271" i="3"/>
  <c r="S268" i="3"/>
  <c r="R199" i="3"/>
  <c r="AE326" i="1"/>
  <c r="AE325" i="1"/>
  <c r="AF327" i="1"/>
  <c r="CF260" i="1"/>
  <c r="R147" i="1"/>
  <c r="EK194" i="1"/>
  <c r="ER194" i="1"/>
  <c r="EN194" i="1"/>
  <c r="EG194" i="1"/>
  <c r="EJ194" i="1"/>
  <c r="EO194" i="1"/>
  <c r="EP194" i="1"/>
  <c r="EI194" i="1"/>
  <c r="EQ194" i="1"/>
  <c r="EL194" i="1"/>
  <c r="EM194" i="1"/>
  <c r="EH194" i="1"/>
  <c r="R149" i="1"/>
  <c r="EK196" i="1"/>
  <c r="EJ196" i="1"/>
  <c r="EN196" i="1"/>
  <c r="EO196" i="1"/>
  <c r="EG196" i="1"/>
  <c r="ER196" i="1"/>
  <c r="EQ196" i="1"/>
  <c r="EP196" i="1"/>
  <c r="EM196" i="1"/>
  <c r="EI196" i="1"/>
  <c r="EH196" i="1"/>
  <c r="EL196" i="1"/>
  <c r="S148" i="1"/>
  <c r="ES195" i="1"/>
  <c r="EX195" i="1"/>
  <c r="FD195" i="1"/>
  <c r="EZ195" i="1"/>
  <c r="ET195" i="1"/>
  <c r="FA195" i="1"/>
  <c r="EV195" i="1"/>
  <c r="EW195" i="1"/>
  <c r="FB195" i="1"/>
  <c r="FC195" i="1"/>
  <c r="EY195" i="1"/>
  <c r="EU195" i="1"/>
  <c r="CG311" i="1"/>
  <c r="CH311" i="1"/>
  <c r="CG223" i="1"/>
  <c r="CG293" i="1"/>
  <c r="CH223" i="1"/>
  <c r="CH293" i="1"/>
  <c r="AF306" i="1"/>
  <c r="AF310" i="1"/>
  <c r="AG292" i="1"/>
  <c r="U284" i="3"/>
  <c r="T275" i="3"/>
  <c r="T260" i="3"/>
  <c r="T174" i="3" s="1"/>
  <c r="S37" i="7" s="1"/>
  <c r="S197" i="3"/>
  <c r="S235" i="3"/>
  <c r="S198" i="3"/>
  <c r="S200" i="3"/>
  <c r="T2" i="11"/>
  <c r="S2" i="7"/>
  <c r="S3" i="7"/>
  <c r="U158" i="3"/>
  <c r="U166" i="3"/>
  <c r="T29" i="7"/>
  <c r="U265" i="3"/>
  <c r="U175" i="3"/>
  <c r="T38" i="7"/>
  <c r="T24" i="7"/>
  <c r="T12" i="7"/>
  <c r="R20" i="12"/>
  <c r="R185" i="3"/>
  <c r="U283" i="3"/>
  <c r="S240" i="3"/>
  <c r="T223" i="3"/>
  <c r="S36" i="12"/>
  <c r="T229" i="3"/>
  <c r="T237" i="3"/>
  <c r="T224" i="3"/>
  <c r="S204" i="3"/>
  <c r="S202" i="3"/>
  <c r="S203" i="3"/>
  <c r="T156" i="3"/>
  <c r="T236" i="3"/>
  <c r="T238" i="3" s="1"/>
  <c r="T157" i="3"/>
  <c r="T184" i="3"/>
  <c r="S67" i="7"/>
  <c r="S68" i="7"/>
  <c r="S4" i="11"/>
  <c r="T189" i="3"/>
  <c r="S81" i="7"/>
  <c r="T258" i="3"/>
  <c r="T248" i="3"/>
  <c r="T262" i="3"/>
  <c r="T263" i="3"/>
  <c r="T259" i="3"/>
  <c r="T264" i="3"/>
  <c r="T268" i="3"/>
  <c r="T269" i="3"/>
  <c r="T271" i="3"/>
  <c r="T267" i="3"/>
  <c r="S199" i="3"/>
  <c r="AF326" i="1"/>
  <c r="AF325" i="1"/>
  <c r="AG327" i="1"/>
  <c r="FI195" i="1"/>
  <c r="FN195" i="1"/>
  <c r="FF195" i="1"/>
  <c r="FM195" i="1"/>
  <c r="FH195" i="1"/>
  <c r="FP195" i="1"/>
  <c r="FJ195" i="1"/>
  <c r="FL195" i="1"/>
  <c r="FE195" i="1"/>
  <c r="FG195" i="1"/>
  <c r="FO195" i="1"/>
  <c r="FK195" i="1"/>
  <c r="S149" i="1"/>
  <c r="ES196" i="1"/>
  <c r="FA196" i="1"/>
  <c r="EV196" i="1"/>
  <c r="EW196" i="1"/>
  <c r="EZ196" i="1"/>
  <c r="FD196" i="1"/>
  <c r="ET196" i="1"/>
  <c r="FC196" i="1"/>
  <c r="EY196" i="1"/>
  <c r="FB196" i="1"/>
  <c r="EX196" i="1"/>
  <c r="EU196" i="1"/>
  <c r="S147" i="1"/>
  <c r="EW194" i="1"/>
  <c r="ES194" i="1"/>
  <c r="EZ194" i="1"/>
  <c r="ET194" i="1"/>
  <c r="EV194" i="1"/>
  <c r="FA194" i="1"/>
  <c r="FD194" i="1"/>
  <c r="EY194" i="1"/>
  <c r="EU194" i="1"/>
  <c r="FB194" i="1"/>
  <c r="EX194" i="1"/>
  <c r="FC194" i="1"/>
  <c r="CI311" i="1"/>
  <c r="CJ311" i="1"/>
  <c r="CI260" i="1"/>
  <c r="CG260" i="1"/>
  <c r="CH260" i="1"/>
  <c r="AG306" i="1"/>
  <c r="AG310" i="1"/>
  <c r="AH292" i="1"/>
  <c r="CI223" i="1"/>
  <c r="CI293" i="1"/>
  <c r="CJ223" i="1"/>
  <c r="CJ293" i="1"/>
  <c r="U275" i="3"/>
  <c r="V284" i="3"/>
  <c r="T2" i="7"/>
  <c r="T3" i="7"/>
  <c r="U2" i="11"/>
  <c r="T200" i="3"/>
  <c r="T198" i="3"/>
  <c r="T197" i="3"/>
  <c r="T235" i="3"/>
  <c r="U260" i="3"/>
  <c r="S255" i="3"/>
  <c r="V158" i="3"/>
  <c r="V166" i="3"/>
  <c r="U29" i="7"/>
  <c r="V265" i="3"/>
  <c r="V175" i="3"/>
  <c r="U38" i="7"/>
  <c r="U24" i="7"/>
  <c r="S20" i="12"/>
  <c r="V283" i="3"/>
  <c r="U285" i="3"/>
  <c r="T46" i="12" s="1"/>
  <c r="S185" i="3"/>
  <c r="U224" i="3"/>
  <c r="U223" i="3"/>
  <c r="T36" i="12"/>
  <c r="U229" i="3"/>
  <c r="U237" i="3"/>
  <c r="T203" i="3"/>
  <c r="T204" i="3"/>
  <c r="T202" i="3"/>
  <c r="T240" i="3"/>
  <c r="U156" i="3"/>
  <c r="U236" i="3"/>
  <c r="U238" i="3" s="1"/>
  <c r="U157" i="3"/>
  <c r="U184" i="3"/>
  <c r="T67" i="7"/>
  <c r="T68" i="7"/>
  <c r="T4" i="11"/>
  <c r="U189" i="3"/>
  <c r="T81" i="7"/>
  <c r="U259" i="3"/>
  <c r="U264" i="3"/>
  <c r="U267" i="3"/>
  <c r="U258" i="3"/>
  <c r="U248" i="3"/>
  <c r="U262" i="3"/>
  <c r="U174" i="3"/>
  <c r="T37" i="7" s="1"/>
  <c r="U268" i="3"/>
  <c r="U263" i="3"/>
  <c r="U269" i="3"/>
  <c r="U271" i="3"/>
  <c r="T199" i="3"/>
  <c r="AH327" i="1"/>
  <c r="AG326" i="1"/>
  <c r="AG325" i="1"/>
  <c r="CJ260" i="1"/>
  <c r="FE194" i="1"/>
  <c r="FJ194" i="1"/>
  <c r="FF194" i="1"/>
  <c r="FL194" i="1"/>
  <c r="FH194" i="1"/>
  <c r="FI194" i="1"/>
  <c r="FM194" i="1"/>
  <c r="FP194" i="1"/>
  <c r="FO194" i="1"/>
  <c r="FK194" i="1"/>
  <c r="FN194" i="1"/>
  <c r="FG194" i="1"/>
  <c r="FI196" i="1"/>
  <c r="FE196" i="1"/>
  <c r="FP196" i="1"/>
  <c r="FH196" i="1"/>
  <c r="FL196" i="1"/>
  <c r="FM196" i="1"/>
  <c r="FJ196" i="1"/>
  <c r="FG196" i="1"/>
  <c r="FF196" i="1"/>
  <c r="FO196" i="1"/>
  <c r="FN196" i="1"/>
  <c r="FK196" i="1"/>
  <c r="CL311" i="1"/>
  <c r="CK311" i="1"/>
  <c r="CL223" i="1"/>
  <c r="CL293" i="1"/>
  <c r="AH306" i="1"/>
  <c r="AH310" i="1"/>
  <c r="AI292" i="1"/>
  <c r="CK223" i="1"/>
  <c r="CK293" i="1"/>
  <c r="V275" i="3"/>
  <c r="W284" i="3"/>
  <c r="W285" i="3" s="1"/>
  <c r="V46" i="12" s="1"/>
  <c r="U2" i="7"/>
  <c r="U3" i="7"/>
  <c r="V2" i="11"/>
  <c r="U200" i="3"/>
  <c r="V260" i="3"/>
  <c r="U198" i="3"/>
  <c r="U197" i="3"/>
  <c r="U235" i="3"/>
  <c r="W158" i="3"/>
  <c r="W166" i="3"/>
  <c r="V29" i="7"/>
  <c r="W265" i="3"/>
  <c r="W175" i="3"/>
  <c r="V38" i="7"/>
  <c r="V35" i="7"/>
  <c r="V12" i="7"/>
  <c r="T20" i="12"/>
  <c r="V285" i="3"/>
  <c r="U46" i="12" s="1"/>
  <c r="W283" i="3"/>
  <c r="V223" i="3"/>
  <c r="U36" i="12"/>
  <c r="V229" i="3"/>
  <c r="V237" i="3"/>
  <c r="V224" i="3"/>
  <c r="U240" i="3"/>
  <c r="U202" i="3"/>
  <c r="U203" i="3"/>
  <c r="U204" i="3"/>
  <c r="T185" i="3"/>
  <c r="V156" i="3"/>
  <c r="V157" i="3"/>
  <c r="V189" i="3"/>
  <c r="U81" i="7"/>
  <c r="V184" i="3"/>
  <c r="U67" i="7"/>
  <c r="U68" i="7"/>
  <c r="U4" i="11"/>
  <c r="V174" i="3"/>
  <c r="U37" i="7"/>
  <c r="V263" i="3"/>
  <c r="V259" i="3"/>
  <c r="V264" i="3"/>
  <c r="V267" i="3"/>
  <c r="V258" i="3"/>
  <c r="V262" i="3"/>
  <c r="V269" i="3"/>
  <c r="V248" i="3"/>
  <c r="V268" i="3"/>
  <c r="V271" i="3"/>
  <c r="U199" i="3"/>
  <c r="AI327" i="1"/>
  <c r="AH326" i="1"/>
  <c r="AH325" i="1"/>
  <c r="CL260" i="1"/>
  <c r="CM311" i="1"/>
  <c r="CN311" i="1"/>
  <c r="CK260" i="1"/>
  <c r="CM223" i="1"/>
  <c r="CM293" i="1"/>
  <c r="AI306" i="1"/>
  <c r="AI310" i="1"/>
  <c r="AJ292" i="1"/>
  <c r="CN223" i="1"/>
  <c r="CN293" i="1"/>
  <c r="X284" i="3"/>
  <c r="W275" i="3"/>
  <c r="V2" i="7"/>
  <c r="W2" i="11"/>
  <c r="V3" i="7"/>
  <c r="W260" i="3"/>
  <c r="V200" i="3"/>
  <c r="V197" i="3"/>
  <c r="V198" i="3"/>
  <c r="U255" i="3"/>
  <c r="X158" i="3"/>
  <c r="X166" i="3"/>
  <c r="W29" i="7"/>
  <c r="X265" i="3"/>
  <c r="X175" i="3"/>
  <c r="W38" i="7"/>
  <c r="W24" i="7"/>
  <c r="W12" i="7"/>
  <c r="U20" i="12"/>
  <c r="X283" i="3"/>
  <c r="V202" i="3"/>
  <c r="V203" i="3"/>
  <c r="V204" i="3"/>
  <c r="W223" i="3"/>
  <c r="V36" i="12"/>
  <c r="W229" i="3"/>
  <c r="W237" i="3"/>
  <c r="W224" i="3"/>
  <c r="V20" i="12"/>
  <c r="W156" i="3"/>
  <c r="W236" i="3"/>
  <c r="W238" i="3"/>
  <c r="W157" i="3"/>
  <c r="W184" i="3"/>
  <c r="V67" i="7"/>
  <c r="V68" i="7"/>
  <c r="V4" i="11"/>
  <c r="W189" i="3"/>
  <c r="V81" i="7"/>
  <c r="W248" i="3"/>
  <c r="W262" i="3"/>
  <c r="W174" i="3"/>
  <c r="V37" i="7" s="1"/>
  <c r="W263" i="3"/>
  <c r="W259" i="3"/>
  <c r="W264" i="3"/>
  <c r="W267" i="3"/>
  <c r="W269" i="3"/>
  <c r="W271" i="3"/>
  <c r="W258" i="3"/>
  <c r="W268" i="3"/>
  <c r="U185" i="3"/>
  <c r="V199" i="3"/>
  <c r="AI326" i="1"/>
  <c r="AI325" i="1"/>
  <c r="AJ327" i="1"/>
  <c r="CN260" i="1"/>
  <c r="CM260" i="1"/>
  <c r="CO311" i="1"/>
  <c r="CP311" i="1"/>
  <c r="CP223" i="1"/>
  <c r="CP293" i="1"/>
  <c r="CO223" i="1"/>
  <c r="CO293" i="1"/>
  <c r="AJ306" i="1"/>
  <c r="AJ310" i="1"/>
  <c r="AK292" i="1"/>
  <c r="Y284" i="3"/>
  <c r="X275" i="3"/>
  <c r="W3" i="7"/>
  <c r="W2" i="7"/>
  <c r="X2" i="11"/>
  <c r="X260" i="3"/>
  <c r="X174" i="3" s="1"/>
  <c r="W200" i="3"/>
  <c r="W198" i="3"/>
  <c r="W197" i="3"/>
  <c r="W235" i="3"/>
  <c r="Y158" i="3"/>
  <c r="Y166" i="3"/>
  <c r="X29" i="7"/>
  <c r="Y265" i="3"/>
  <c r="Y175" i="3"/>
  <c r="X38" i="7"/>
  <c r="X24" i="7"/>
  <c r="X285" i="3"/>
  <c r="W46" i="12" s="1"/>
  <c r="Y283" i="3"/>
  <c r="W204" i="3"/>
  <c r="W202" i="3"/>
  <c r="W203" i="3"/>
  <c r="W240" i="3"/>
  <c r="X223" i="3"/>
  <c r="W36" i="12"/>
  <c r="X229" i="3"/>
  <c r="X237" i="3"/>
  <c r="X224" i="3"/>
  <c r="X156" i="3"/>
  <c r="X236" i="3"/>
  <c r="X238" i="3" s="1"/>
  <c r="X157" i="3"/>
  <c r="V185" i="3"/>
  <c r="X184" i="3"/>
  <c r="W67" i="7"/>
  <c r="W68" i="7"/>
  <c r="W4" i="11"/>
  <c r="X189" i="3"/>
  <c r="W81" i="7"/>
  <c r="X258" i="3"/>
  <c r="X248" i="3"/>
  <c r="X262" i="3"/>
  <c r="X263" i="3"/>
  <c r="X268" i="3"/>
  <c r="X267" i="3"/>
  <c r="X259" i="3"/>
  <c r="X264" i="3"/>
  <c r="X269" i="3"/>
  <c r="X271" i="3"/>
  <c r="W199" i="3"/>
  <c r="AJ326" i="1"/>
  <c r="AJ325" i="1"/>
  <c r="AK327" i="1"/>
  <c r="CP260" i="1"/>
  <c r="CR311" i="1"/>
  <c r="CQ311" i="1"/>
  <c r="CQ260" i="1"/>
  <c r="CO260" i="1"/>
  <c r="CQ223" i="1"/>
  <c r="CQ293" i="1"/>
  <c r="AK306" i="1"/>
  <c r="AK310" i="1"/>
  <c r="AL292" i="1"/>
  <c r="CR223" i="1"/>
  <c r="CR293" i="1"/>
  <c r="Y275" i="3"/>
  <c r="Z284" i="3"/>
  <c r="Y260" i="3"/>
  <c r="X198" i="3"/>
  <c r="X200" i="3"/>
  <c r="X197" i="3"/>
  <c r="X235" i="3"/>
  <c r="Y2" i="11"/>
  <c r="X2" i="7"/>
  <c r="X3" i="7"/>
  <c r="W255" i="3"/>
  <c r="Z158" i="3"/>
  <c r="Z166" i="3"/>
  <c r="Y29" i="7"/>
  <c r="Z265" i="3"/>
  <c r="Z175" i="3"/>
  <c r="Y38" i="7"/>
  <c r="Y24" i="7"/>
  <c r="Y35" i="7"/>
  <c r="Y12" i="7"/>
  <c r="W20" i="12"/>
  <c r="Y285" i="3"/>
  <c r="X46" i="12" s="1"/>
  <c r="Z283" i="3"/>
  <c r="X203" i="3"/>
  <c r="X204" i="3"/>
  <c r="X202" i="3"/>
  <c r="Y224" i="3"/>
  <c r="Y223" i="3"/>
  <c r="X36" i="12"/>
  <c r="Y229" i="3"/>
  <c r="Y237" i="3"/>
  <c r="X240" i="3"/>
  <c r="W185" i="3"/>
  <c r="X20" i="12"/>
  <c r="Y156" i="3"/>
  <c r="Y236" i="3"/>
  <c r="Y238" i="3"/>
  <c r="Y157" i="3"/>
  <c r="Y184" i="3"/>
  <c r="X67" i="7"/>
  <c r="X68" i="7"/>
  <c r="X4" i="11"/>
  <c r="Y189" i="3"/>
  <c r="X81" i="7"/>
  <c r="Y259" i="3"/>
  <c r="Y264" i="3"/>
  <c r="Y267" i="3"/>
  <c r="Y258" i="3"/>
  <c r="Y248" i="3"/>
  <c r="Y262" i="3"/>
  <c r="Y263" i="3"/>
  <c r="Y174" i="3"/>
  <c r="X37" i="7" s="1"/>
  <c r="Y268" i="3"/>
  <c r="Y269" i="3"/>
  <c r="Y271" i="3"/>
  <c r="X199" i="3"/>
  <c r="AL327" i="1"/>
  <c r="AK326" i="1"/>
  <c r="AK325" i="1"/>
  <c r="CR260" i="1"/>
  <c r="CT311" i="1"/>
  <c r="CS311" i="1"/>
  <c r="CT223" i="1"/>
  <c r="CT293" i="1"/>
  <c r="CS223" i="1"/>
  <c r="CS293" i="1"/>
  <c r="AL306" i="1"/>
  <c r="AL310" i="1"/>
  <c r="AM292" i="1"/>
  <c r="Z275" i="3"/>
  <c r="AA284" i="3"/>
  <c r="AA285" i="3" s="1"/>
  <c r="Z46" i="12" s="1"/>
  <c r="Y197" i="3"/>
  <c r="Y235" i="3"/>
  <c r="Y198" i="3"/>
  <c r="Y200" i="3"/>
  <c r="Z260" i="3"/>
  <c r="Z174" i="3" s="1"/>
  <c r="Y37" i="7" s="1"/>
  <c r="Z2" i="11"/>
  <c r="Y2" i="7"/>
  <c r="Y3" i="7"/>
  <c r="AA158" i="3"/>
  <c r="AA166" i="3"/>
  <c r="Z29" i="7"/>
  <c r="AA265" i="3"/>
  <c r="AA175" i="3"/>
  <c r="Z38" i="7"/>
  <c r="Z35" i="7"/>
  <c r="Z12" i="7"/>
  <c r="Z17" i="7"/>
  <c r="Z18" i="7" s="1"/>
  <c r="Z285" i="3"/>
  <c r="Y46" i="12" s="1"/>
  <c r="AA283" i="3"/>
  <c r="Y240" i="3"/>
  <c r="Y202" i="3"/>
  <c r="Y203" i="3"/>
  <c r="Y204" i="3"/>
  <c r="Z223" i="3"/>
  <c r="Y36" i="12"/>
  <c r="Z229" i="3"/>
  <c r="Z237" i="3"/>
  <c r="Z224" i="3"/>
  <c r="Z156" i="3"/>
  <c r="Z236" i="3"/>
  <c r="Z238" i="3" s="1"/>
  <c r="Z157" i="3"/>
  <c r="X185" i="3"/>
  <c r="Z189" i="3"/>
  <c r="Y81" i="7"/>
  <c r="Z184" i="3"/>
  <c r="Y67" i="7"/>
  <c r="Y68" i="7"/>
  <c r="Y4" i="11"/>
  <c r="Z263" i="3"/>
  <c r="Z259" i="3"/>
  <c r="Z264" i="3"/>
  <c r="Z267" i="3"/>
  <c r="Z258" i="3"/>
  <c r="Z262" i="3"/>
  <c r="Z248" i="3"/>
  <c r="Z268" i="3"/>
  <c r="Z269" i="3"/>
  <c r="Z271" i="3"/>
  <c r="Y199" i="3"/>
  <c r="AM327" i="1"/>
  <c r="AL326" i="1"/>
  <c r="AL325" i="1"/>
  <c r="CT260" i="1"/>
  <c r="CU311" i="1"/>
  <c r="CU260" i="1"/>
  <c r="CS260" i="1"/>
  <c r="CV311" i="1"/>
  <c r="AM306" i="1"/>
  <c r="AM310" i="1"/>
  <c r="AN292" i="1"/>
  <c r="CU223" i="1"/>
  <c r="CU293" i="1"/>
  <c r="CV223" i="1"/>
  <c r="CV293" i="1"/>
  <c r="AB284" i="3"/>
  <c r="AB285" i="3" s="1"/>
  <c r="AA46" i="12" s="1"/>
  <c r="AA275" i="3"/>
  <c r="Z2" i="7"/>
  <c r="Z3" i="7"/>
  <c r="AA2" i="11"/>
  <c r="Z200" i="3"/>
  <c r="Z197" i="3"/>
  <c r="Z235" i="3"/>
  <c r="Z198" i="3"/>
  <c r="AA260" i="3"/>
  <c r="AA174" i="3" s="1"/>
  <c r="Y255" i="3"/>
  <c r="AB158" i="3"/>
  <c r="AB166" i="3"/>
  <c r="AA29" i="7"/>
  <c r="AB265" i="3"/>
  <c r="AB175" i="3"/>
  <c r="AA38" i="7"/>
  <c r="Y20" i="12"/>
  <c r="AB283" i="3"/>
  <c r="AA223" i="3"/>
  <c r="Z36" i="12"/>
  <c r="AA229" i="3"/>
  <c r="AA237" i="3"/>
  <c r="AA224" i="3"/>
  <c r="Z202" i="3"/>
  <c r="Z203" i="3"/>
  <c r="Z204" i="3"/>
  <c r="Z240" i="3"/>
  <c r="Z20" i="12"/>
  <c r="AA156" i="3"/>
  <c r="AA236" i="3"/>
  <c r="AA238" i="3" s="1"/>
  <c r="AA157" i="3"/>
  <c r="Y185" i="3"/>
  <c r="AA184" i="3"/>
  <c r="Z67" i="7"/>
  <c r="Z68" i="7"/>
  <c r="Z4" i="11"/>
  <c r="AA189" i="3"/>
  <c r="Z81" i="7"/>
  <c r="AA248" i="3"/>
  <c r="AA262" i="3"/>
  <c r="AA263" i="3"/>
  <c r="AA259" i="3"/>
  <c r="AA264" i="3"/>
  <c r="AA267" i="3"/>
  <c r="AA269" i="3"/>
  <c r="AA271" i="3"/>
  <c r="AA268" i="3"/>
  <c r="AA258" i="3"/>
  <c r="Z199" i="3"/>
  <c r="AM326" i="1"/>
  <c r="AM325" i="1"/>
  <c r="AN327" i="1"/>
  <c r="CV260" i="1"/>
  <c r="CX311" i="1"/>
  <c r="CW311" i="1"/>
  <c r="CW260" i="1"/>
  <c r="CW293" i="1"/>
  <c r="AN306" i="1"/>
  <c r="AN310" i="1"/>
  <c r="AO292" i="1"/>
  <c r="CX223" i="1"/>
  <c r="CX293" i="1"/>
  <c r="CW223" i="1"/>
  <c r="AC284" i="3"/>
  <c r="AC285" i="3" s="1"/>
  <c r="AB46" i="12" s="1"/>
  <c r="AB275" i="3"/>
  <c r="AA200" i="3"/>
  <c r="AA197" i="3"/>
  <c r="AA235" i="3"/>
  <c r="AB260" i="3"/>
  <c r="AA198" i="3"/>
  <c r="AA2" i="7"/>
  <c r="AB2" i="11"/>
  <c r="AA3" i="7"/>
  <c r="AC158" i="3"/>
  <c r="AC166" i="3"/>
  <c r="AB29" i="7"/>
  <c r="AC265" i="3"/>
  <c r="AC175" i="3"/>
  <c r="AB38" i="7"/>
  <c r="AB24" i="7"/>
  <c r="AC283" i="3"/>
  <c r="AA240" i="3"/>
  <c r="AB223" i="3"/>
  <c r="AA36" i="12"/>
  <c r="AB229" i="3"/>
  <c r="AB237" i="3"/>
  <c r="AB224" i="3"/>
  <c r="AA204" i="3"/>
  <c r="AA202" i="3"/>
  <c r="AA203" i="3"/>
  <c r="AB156" i="3"/>
  <c r="AB236" i="3"/>
  <c r="AB238" i="3" s="1"/>
  <c r="AB157" i="3"/>
  <c r="Z185" i="3"/>
  <c r="AB184" i="3"/>
  <c r="AA67" i="7"/>
  <c r="AA68" i="7"/>
  <c r="AA4" i="11"/>
  <c r="AB189" i="3"/>
  <c r="AA81" i="7"/>
  <c r="AB258" i="3"/>
  <c r="AB248" i="3"/>
  <c r="AB262" i="3"/>
  <c r="AB174" i="3"/>
  <c r="AA37" i="7" s="1"/>
  <c r="AB263" i="3"/>
  <c r="AB267" i="3"/>
  <c r="AB268" i="3"/>
  <c r="AB269" i="3"/>
  <c r="AB271" i="3"/>
  <c r="AB259" i="3"/>
  <c r="AB264" i="3"/>
  <c r="AA199" i="3"/>
  <c r="AN326" i="1"/>
  <c r="AN325" i="1"/>
  <c r="AO327" i="1"/>
  <c r="CX260" i="1"/>
  <c r="CY311" i="1"/>
  <c r="CY260" i="1"/>
  <c r="CZ311" i="1"/>
  <c r="AO306" i="1"/>
  <c r="AO310" i="1"/>
  <c r="AP292" i="1"/>
  <c r="CY223" i="1"/>
  <c r="CY293" i="1"/>
  <c r="CZ223" i="1"/>
  <c r="CZ293" i="1"/>
  <c r="AD284" i="3"/>
  <c r="AD285" i="3" s="1"/>
  <c r="AC46" i="12" s="1"/>
  <c r="AC275" i="3"/>
  <c r="AB200" i="3"/>
  <c r="AC260" i="3"/>
  <c r="AB198" i="3"/>
  <c r="AB197" i="3"/>
  <c r="AB235" i="3"/>
  <c r="AB3" i="7"/>
  <c r="AB2" i="7"/>
  <c r="AC2" i="11"/>
  <c r="AA255" i="3"/>
  <c r="AD158" i="3"/>
  <c r="AD166" i="3"/>
  <c r="AC29" i="7"/>
  <c r="AD265" i="3"/>
  <c r="AD175" i="3"/>
  <c r="AC38" i="7"/>
  <c r="AC12" i="7"/>
  <c r="AA20" i="12"/>
  <c r="AD283" i="3"/>
  <c r="AB240" i="3"/>
  <c r="AC224" i="3"/>
  <c r="AC223" i="3"/>
  <c r="AB36" i="12"/>
  <c r="AC229" i="3"/>
  <c r="AC237" i="3"/>
  <c r="AB203" i="3"/>
  <c r="AB204" i="3"/>
  <c r="AB202" i="3"/>
  <c r="AC156" i="3"/>
  <c r="AC236" i="3"/>
  <c r="AC238" i="3" s="1"/>
  <c r="AC157" i="3"/>
  <c r="AA185" i="3"/>
  <c r="AC184" i="3"/>
  <c r="AB67" i="7"/>
  <c r="AB68" i="7"/>
  <c r="AB4" i="11"/>
  <c r="AC189" i="3"/>
  <c r="AB81" i="7"/>
  <c r="AC259" i="3"/>
  <c r="AC264" i="3"/>
  <c r="AC267" i="3"/>
  <c r="AC258" i="3"/>
  <c r="AC248" i="3"/>
  <c r="AC262" i="3"/>
  <c r="AC263" i="3"/>
  <c r="AC268" i="3"/>
  <c r="AC174" i="3"/>
  <c r="AB37" i="7" s="1"/>
  <c r="AC269" i="3"/>
  <c r="AC271" i="3"/>
  <c r="AB199" i="3"/>
  <c r="AP327" i="1"/>
  <c r="AO326" i="1"/>
  <c r="AO325" i="1"/>
  <c r="CZ260" i="1"/>
  <c r="DA311" i="1"/>
  <c r="DB311" i="1"/>
  <c r="DB223" i="1"/>
  <c r="DB293" i="1"/>
  <c r="DA223" i="1"/>
  <c r="DA293" i="1"/>
  <c r="AP306" i="1"/>
  <c r="AP310" i="1"/>
  <c r="AQ292" i="1"/>
  <c r="AE284" i="3"/>
  <c r="AE285" i="3" s="1"/>
  <c r="AD46" i="12" s="1"/>
  <c r="AD275" i="3"/>
  <c r="AC197" i="3"/>
  <c r="AC235" i="3"/>
  <c r="AC198" i="3"/>
  <c r="AC200" i="3"/>
  <c r="AD260" i="3"/>
  <c r="AD174" i="3" s="1"/>
  <c r="AC37" i="7" s="1"/>
  <c r="AC2" i="7"/>
  <c r="AC3" i="7"/>
  <c r="AD2" i="11"/>
  <c r="AE158" i="3"/>
  <c r="AE166" i="3"/>
  <c r="AD29" i="7"/>
  <c r="AE265" i="3"/>
  <c r="AE175" i="3"/>
  <c r="AD38" i="7"/>
  <c r="AD35" i="7"/>
  <c r="AD12" i="7"/>
  <c r="AB20" i="12"/>
  <c r="AE283" i="3"/>
  <c r="AD223" i="3"/>
  <c r="AC36" i="12"/>
  <c r="AD229" i="3"/>
  <c r="AD237" i="3"/>
  <c r="AD224" i="3"/>
  <c r="AC202" i="3"/>
  <c r="AC203" i="3"/>
  <c r="AC204" i="3"/>
  <c r="AC240" i="3"/>
  <c r="AB185" i="3"/>
  <c r="AD156" i="3"/>
  <c r="AD236" i="3"/>
  <c r="AD238" i="3" s="1"/>
  <c r="AD157" i="3"/>
  <c r="AD189" i="3"/>
  <c r="AC81" i="7"/>
  <c r="AD184" i="3"/>
  <c r="AC67" i="7"/>
  <c r="AC68" i="7"/>
  <c r="AC4" i="11"/>
  <c r="AD263" i="3"/>
  <c r="AD259" i="3"/>
  <c r="AD264" i="3"/>
  <c r="AD267" i="3"/>
  <c r="AD258" i="3"/>
  <c r="AD271" i="3"/>
  <c r="AD269" i="3"/>
  <c r="AD262" i="3"/>
  <c r="AD268" i="3"/>
  <c r="AD248" i="3"/>
  <c r="AC199" i="3"/>
  <c r="AQ327" i="1"/>
  <c r="AP326" i="1"/>
  <c r="AP325" i="1"/>
  <c r="DD311" i="1"/>
  <c r="DC311" i="1"/>
  <c r="DC260" i="1"/>
  <c r="DB260" i="1"/>
  <c r="DA260" i="1"/>
  <c r="DC223" i="1"/>
  <c r="DC293" i="1"/>
  <c r="DD223" i="1"/>
  <c r="DD293" i="1"/>
  <c r="AQ306" i="1"/>
  <c r="AQ310" i="1"/>
  <c r="AR292" i="1"/>
  <c r="AE275" i="3"/>
  <c r="AF284" i="3"/>
  <c r="AE2" i="11"/>
  <c r="AD2" i="7"/>
  <c r="AD3" i="7"/>
  <c r="AE260" i="3"/>
  <c r="AE174" i="3" s="1"/>
  <c r="AD37" i="7" s="1"/>
  <c r="AD198" i="3"/>
  <c r="AD200" i="3"/>
  <c r="AD197" i="3"/>
  <c r="AD235" i="3"/>
  <c r="AC255" i="3"/>
  <c r="AB36" i="7"/>
  <c r="AF158" i="3"/>
  <c r="AF166" i="3"/>
  <c r="AE29" i="7"/>
  <c r="AF265" i="3"/>
  <c r="AF175" i="3"/>
  <c r="AE38" i="7"/>
  <c r="AE24" i="7"/>
  <c r="AC20" i="12"/>
  <c r="AF283" i="3"/>
  <c r="AD240" i="3"/>
  <c r="AD202" i="3"/>
  <c r="AD203" i="3"/>
  <c r="AD204" i="3"/>
  <c r="AE223" i="3"/>
  <c r="AD36" i="12"/>
  <c r="AE229" i="3"/>
  <c r="AE237" i="3"/>
  <c r="AE224" i="3"/>
  <c r="AC185" i="3"/>
  <c r="AD20" i="12"/>
  <c r="AE156" i="3"/>
  <c r="AE236" i="3"/>
  <c r="AE238" i="3" s="1"/>
  <c r="AE157" i="3"/>
  <c r="AE184" i="3"/>
  <c r="AD67" i="7"/>
  <c r="AD68" i="7"/>
  <c r="AD4" i="11"/>
  <c r="AE189" i="3"/>
  <c r="AD81" i="7"/>
  <c r="AE248" i="3"/>
  <c r="AE262" i="3"/>
  <c r="AE263" i="3"/>
  <c r="AE259" i="3"/>
  <c r="AE264" i="3"/>
  <c r="AE267" i="3"/>
  <c r="AE269" i="3"/>
  <c r="AE271" i="3"/>
  <c r="AE258" i="3"/>
  <c r="AE268" i="3"/>
  <c r="AB30" i="7"/>
  <c r="AD199" i="3"/>
  <c r="AQ326" i="1"/>
  <c r="AQ325" i="1"/>
  <c r="AR327" i="1"/>
  <c r="DD260" i="1"/>
  <c r="DF311" i="1"/>
  <c r="DE311" i="1"/>
  <c r="DF223" i="1"/>
  <c r="DF293" i="1"/>
  <c r="DE223" i="1"/>
  <c r="DE293" i="1"/>
  <c r="AR306" i="1"/>
  <c r="AR310" i="1"/>
  <c r="AS292" i="1"/>
  <c r="AG284" i="3"/>
  <c r="AF275" i="3"/>
  <c r="AE197" i="3"/>
  <c r="AE235" i="3"/>
  <c r="AF260" i="3"/>
  <c r="AF174" i="3" s="1"/>
  <c r="AE37" i="7" s="1"/>
  <c r="AE200" i="3"/>
  <c r="AE198" i="3"/>
  <c r="AF2" i="11"/>
  <c r="AE2" i="7"/>
  <c r="AE3" i="7"/>
  <c r="AG158" i="3"/>
  <c r="AG166" i="3"/>
  <c r="AF29" i="7"/>
  <c r="AG265" i="3"/>
  <c r="AG175" i="3"/>
  <c r="AF38" i="7"/>
  <c r="AF24" i="7"/>
  <c r="AF35" i="7"/>
  <c r="AF12" i="7"/>
  <c r="AB33" i="12"/>
  <c r="AB21" i="12"/>
  <c r="AG283" i="3"/>
  <c r="AF285" i="3"/>
  <c r="AE46" i="12" s="1"/>
  <c r="AE240" i="3"/>
  <c r="AE204" i="3"/>
  <c r="AE202" i="3"/>
  <c r="AE203" i="3"/>
  <c r="AF223" i="3"/>
  <c r="AE36" i="12"/>
  <c r="AF229" i="3"/>
  <c r="AF237" i="3"/>
  <c r="AF224" i="3"/>
  <c r="AF156" i="3"/>
  <c r="AF236" i="3"/>
  <c r="AF238" i="3" s="1"/>
  <c r="AF157" i="3"/>
  <c r="AD185" i="3"/>
  <c r="AF184" i="3"/>
  <c r="AE67" i="7"/>
  <c r="AE68" i="7"/>
  <c r="AE4" i="11"/>
  <c r="AF189" i="3"/>
  <c r="AE81" i="7"/>
  <c r="AF258" i="3"/>
  <c r="AF248" i="3"/>
  <c r="AF262" i="3"/>
  <c r="AF263" i="3"/>
  <c r="AF268" i="3"/>
  <c r="AF264" i="3"/>
  <c r="AF267" i="3"/>
  <c r="AF269" i="3"/>
  <c r="AF271" i="3"/>
  <c r="AF259" i="3"/>
  <c r="AE199" i="3"/>
  <c r="AR326" i="1"/>
  <c r="AR325" i="1"/>
  <c r="AS327" i="1"/>
  <c r="DE260" i="1"/>
  <c r="DH311" i="1"/>
  <c r="DG311" i="1"/>
  <c r="DF260" i="1"/>
  <c r="AS306" i="1"/>
  <c r="AS310" i="1"/>
  <c r="AT292" i="1"/>
  <c r="DG223" i="1"/>
  <c r="DG293" i="1"/>
  <c r="DH223" i="1"/>
  <c r="DH293" i="1"/>
  <c r="AH284" i="3"/>
  <c r="AH285" i="3" s="1"/>
  <c r="AG46" i="12" s="1"/>
  <c r="AG275" i="3"/>
  <c r="AF3" i="7"/>
  <c r="AF2" i="7"/>
  <c r="AG2" i="11"/>
  <c r="AF198" i="3"/>
  <c r="AG260" i="3"/>
  <c r="AF197" i="3"/>
  <c r="AF235" i="3"/>
  <c r="AF200" i="3"/>
  <c r="AD36" i="7"/>
  <c r="AE255" i="3"/>
  <c r="AH158" i="3"/>
  <c r="AH166" i="3"/>
  <c r="AG29" i="7"/>
  <c r="AH265" i="3"/>
  <c r="AH175" i="3"/>
  <c r="AG38" i="7"/>
  <c r="AG35" i="7"/>
  <c r="AG12" i="7"/>
  <c r="AE20" i="12"/>
  <c r="AH283" i="3"/>
  <c r="AG285" i="3"/>
  <c r="AF46" i="12" s="1"/>
  <c r="AF203" i="3"/>
  <c r="AF204" i="3"/>
  <c r="AF202" i="3"/>
  <c r="AG224" i="3"/>
  <c r="AG223" i="3"/>
  <c r="AF36" i="12"/>
  <c r="AG229" i="3"/>
  <c r="AG237" i="3"/>
  <c r="AE185" i="3"/>
  <c r="AF240" i="3"/>
  <c r="AG156" i="3"/>
  <c r="AG236" i="3"/>
  <c r="AG238" i="3" s="1"/>
  <c r="AG157" i="3"/>
  <c r="AG184" i="3"/>
  <c r="AF67" i="7"/>
  <c r="AF68" i="7"/>
  <c r="AF4" i="11"/>
  <c r="AG189" i="3"/>
  <c r="AF81" i="7"/>
  <c r="AG259" i="3"/>
  <c r="AG264" i="3"/>
  <c r="AG267" i="3"/>
  <c r="AG258" i="3"/>
  <c r="AG248" i="3"/>
  <c r="AG262" i="3"/>
  <c r="AG174" i="3"/>
  <c r="AG177" i="3" s="1"/>
  <c r="AG263" i="3"/>
  <c r="AG268" i="3"/>
  <c r="AG269" i="3"/>
  <c r="AG271" i="3"/>
  <c r="AF199" i="3"/>
  <c r="AT327" i="1"/>
  <c r="AS326" i="1"/>
  <c r="AS325" i="1"/>
  <c r="DH260" i="1"/>
  <c r="DG260" i="1"/>
  <c r="DJ311" i="1"/>
  <c r="DI311" i="1"/>
  <c r="DI223" i="1"/>
  <c r="DI293" i="1"/>
  <c r="AT306" i="1"/>
  <c r="AT310" i="1"/>
  <c r="AU292" i="1"/>
  <c r="DJ223" i="1"/>
  <c r="DJ293" i="1"/>
  <c r="AH275" i="3"/>
  <c r="AI284" i="3"/>
  <c r="AG200" i="3"/>
  <c r="AH260" i="3"/>
  <c r="AH174" i="3" s="1"/>
  <c r="AG37" i="7" s="1"/>
  <c r="AG197" i="3"/>
  <c r="AG235" i="3"/>
  <c r="AG198" i="3"/>
  <c r="AG3" i="7"/>
  <c r="AG2" i="7"/>
  <c r="AH2" i="11"/>
  <c r="AI158" i="3"/>
  <c r="AI166" i="3"/>
  <c r="AH29" i="7"/>
  <c r="AI265" i="3"/>
  <c r="AI175" i="3"/>
  <c r="AH38" i="7"/>
  <c r="AH24" i="7"/>
  <c r="AD33" i="12"/>
  <c r="AF20" i="12"/>
  <c r="AI283" i="3"/>
  <c r="AI285" i="3"/>
  <c r="AH46" i="12" s="1"/>
  <c r="AH223" i="3"/>
  <c r="AG36" i="12"/>
  <c r="AH229" i="3"/>
  <c r="AH237" i="3"/>
  <c r="AH224" i="3"/>
  <c r="AG240" i="3"/>
  <c r="AG202" i="3"/>
  <c r="AG203" i="3"/>
  <c r="AG204" i="3"/>
  <c r="AH156" i="3"/>
  <c r="AH157" i="3"/>
  <c r="AF185" i="3"/>
  <c r="AH189" i="3"/>
  <c r="AG81" i="7"/>
  <c r="AH184" i="3"/>
  <c r="AG67" i="7"/>
  <c r="AG68" i="7"/>
  <c r="AG4" i="11"/>
  <c r="AH263" i="3"/>
  <c r="AH259" i="3"/>
  <c r="AH264" i="3"/>
  <c r="AH267" i="3"/>
  <c r="AH258" i="3"/>
  <c r="AH248" i="3"/>
  <c r="AH269" i="3"/>
  <c r="AH271" i="3"/>
  <c r="AH268" i="3"/>
  <c r="AH262" i="3"/>
  <c r="AG199" i="3"/>
  <c r="AU327" i="1"/>
  <c r="AT326" i="1"/>
  <c r="AT325" i="1"/>
  <c r="DL311" i="1"/>
  <c r="DI260" i="1"/>
  <c r="DJ260" i="1"/>
  <c r="DK311" i="1"/>
  <c r="DK260" i="1"/>
  <c r="DL223" i="1"/>
  <c r="DL293" i="1"/>
  <c r="AU306" i="1"/>
  <c r="AU310" i="1"/>
  <c r="AV292" i="1"/>
  <c r="DK223" i="1"/>
  <c r="DK293" i="1"/>
  <c r="AJ284" i="3"/>
  <c r="AJ285" i="3" s="1"/>
  <c r="AI46" i="12" s="1"/>
  <c r="AI275" i="3"/>
  <c r="AH198" i="3"/>
  <c r="AH197" i="3"/>
  <c r="AH200" i="3"/>
  <c r="AI260" i="3"/>
  <c r="AI174" i="3" s="1"/>
  <c r="AH37" i="7" s="1"/>
  <c r="AH2" i="7"/>
  <c r="AH3" i="7"/>
  <c r="AI2" i="11"/>
  <c r="AG255" i="3"/>
  <c r="AF36" i="7"/>
  <c r="AJ158" i="3"/>
  <c r="AJ166" i="3"/>
  <c r="AI29" i="7"/>
  <c r="AJ265" i="3"/>
  <c r="AJ175" i="3"/>
  <c r="AI38" i="7"/>
  <c r="AI24" i="7"/>
  <c r="AI12" i="7"/>
  <c r="AG20" i="12"/>
  <c r="AJ283" i="3"/>
  <c r="AH202" i="3"/>
  <c r="AH203" i="3"/>
  <c r="AH204" i="3"/>
  <c r="AI223" i="3"/>
  <c r="AH36" i="12"/>
  <c r="AI229" i="3"/>
  <c r="AI237" i="3"/>
  <c r="AI224" i="3"/>
  <c r="AG185" i="3"/>
  <c r="AI156" i="3"/>
  <c r="AI236" i="3"/>
  <c r="AI238" i="3"/>
  <c r="AI157" i="3"/>
  <c r="AI184" i="3"/>
  <c r="AH67" i="7"/>
  <c r="AH68" i="7"/>
  <c r="AH4" i="11"/>
  <c r="AI189" i="3"/>
  <c r="AH81" i="7"/>
  <c r="AI248" i="3"/>
  <c r="AI262" i="3"/>
  <c r="AI263" i="3"/>
  <c r="AI259" i="3"/>
  <c r="AI264" i="3"/>
  <c r="AI267" i="3"/>
  <c r="AI258" i="3"/>
  <c r="AI269" i="3"/>
  <c r="AI271" i="3"/>
  <c r="AI268" i="3"/>
  <c r="AH199" i="3"/>
  <c r="AU326" i="1"/>
  <c r="AU325" i="1"/>
  <c r="AV327" i="1"/>
  <c r="DN311" i="1"/>
  <c r="DL260" i="1"/>
  <c r="DM311" i="1"/>
  <c r="DM223" i="1"/>
  <c r="DM293" i="1"/>
  <c r="AV306" i="1"/>
  <c r="AV310" i="1"/>
  <c r="AW292" i="1"/>
  <c r="DN223" i="1"/>
  <c r="DN293" i="1"/>
  <c r="AJ275" i="3"/>
  <c r="AK284" i="3"/>
  <c r="AI2" i="7"/>
  <c r="AJ2" i="11"/>
  <c r="AI3" i="7"/>
  <c r="AI200" i="3"/>
  <c r="AI198" i="3"/>
  <c r="AJ260" i="3"/>
  <c r="AJ174" i="3" s="1"/>
  <c r="AI37" i="7" s="1"/>
  <c r="AI197" i="3"/>
  <c r="AI235" i="3"/>
  <c r="AK158" i="3"/>
  <c r="AK166" i="3"/>
  <c r="AJ29" i="7"/>
  <c r="AK265" i="3"/>
  <c r="AK175" i="3"/>
  <c r="AJ38" i="7"/>
  <c r="AJ12" i="7"/>
  <c r="AF33" i="12"/>
  <c r="AH20" i="12"/>
  <c r="AH185" i="3"/>
  <c r="AK283" i="3"/>
  <c r="AK285" i="3"/>
  <c r="AJ46" i="12" s="1"/>
  <c r="AI240" i="3"/>
  <c r="AJ223" i="3"/>
  <c r="AI36" i="12"/>
  <c r="AJ229" i="3"/>
  <c r="AJ237" i="3"/>
  <c r="AJ224" i="3"/>
  <c r="AI204" i="3"/>
  <c r="AI202" i="3"/>
  <c r="AI203" i="3"/>
  <c r="AJ156" i="3"/>
  <c r="AJ236" i="3"/>
  <c r="AJ238" i="3" s="1"/>
  <c r="AJ157" i="3"/>
  <c r="AJ184" i="3"/>
  <c r="AI67" i="7"/>
  <c r="AI68" i="7"/>
  <c r="AI4" i="11"/>
  <c r="AJ189" i="3"/>
  <c r="AI81" i="7"/>
  <c r="AJ258" i="3"/>
  <c r="AJ248" i="3"/>
  <c r="AJ262" i="3"/>
  <c r="AJ263" i="3"/>
  <c r="AJ259" i="3"/>
  <c r="AJ264" i="3"/>
  <c r="AJ268" i="3"/>
  <c r="AJ269" i="3"/>
  <c r="AJ271" i="3"/>
  <c r="AJ267" i="3"/>
  <c r="AI199" i="3"/>
  <c r="AV326" i="1"/>
  <c r="AV325" i="1"/>
  <c r="AW327" i="1"/>
  <c r="DN260" i="1"/>
  <c r="DP311" i="1"/>
  <c r="DO311" i="1"/>
  <c r="DM260" i="1"/>
  <c r="AW306" i="1"/>
  <c r="AW310" i="1"/>
  <c r="AX292" i="1"/>
  <c r="DO223" i="1"/>
  <c r="DO293" i="1"/>
  <c r="DP223" i="1"/>
  <c r="DP293" i="1"/>
  <c r="AK275" i="3"/>
  <c r="AL284" i="3"/>
  <c r="AJ2" i="7"/>
  <c r="AJ3" i="7"/>
  <c r="AK2" i="11"/>
  <c r="AJ198" i="3"/>
  <c r="AJ200" i="3"/>
  <c r="AJ197" i="3"/>
  <c r="AJ235" i="3"/>
  <c r="AK260" i="3"/>
  <c r="AI255" i="3"/>
  <c r="AL158" i="3"/>
  <c r="AL166" i="3"/>
  <c r="AK29" i="7"/>
  <c r="AL265" i="3"/>
  <c r="AL175" i="3"/>
  <c r="AK38" i="7"/>
  <c r="AK35" i="7"/>
  <c r="AI20" i="12"/>
  <c r="AM284" i="3"/>
  <c r="AL283" i="3"/>
  <c r="AJ203" i="3"/>
  <c r="AJ204" i="3"/>
  <c r="AJ202" i="3"/>
  <c r="AJ240" i="3"/>
  <c r="AK224" i="3"/>
  <c r="AK223" i="3"/>
  <c r="AJ36" i="12"/>
  <c r="AK229" i="3"/>
  <c r="AK237" i="3"/>
  <c r="AK156" i="3"/>
  <c r="AK236" i="3"/>
  <c r="AK238" i="3" s="1"/>
  <c r="AK157" i="3"/>
  <c r="AI185" i="3"/>
  <c r="AK184" i="3"/>
  <c r="AJ67" i="7"/>
  <c r="AJ68" i="7"/>
  <c r="AJ4" i="11"/>
  <c r="AK189" i="3"/>
  <c r="AJ81" i="7"/>
  <c r="AK259" i="3"/>
  <c r="AK264" i="3"/>
  <c r="AK267" i="3"/>
  <c r="AK258" i="3"/>
  <c r="AK248" i="3"/>
  <c r="AK262" i="3"/>
  <c r="AK174" i="3"/>
  <c r="AK268" i="3"/>
  <c r="AK263" i="3"/>
  <c r="AK269" i="3"/>
  <c r="AK271" i="3"/>
  <c r="AJ199" i="3"/>
  <c r="AW326" i="1"/>
  <c r="AW325" i="1"/>
  <c r="AX327" i="1"/>
  <c r="DR311" i="1"/>
  <c r="DQ311" i="1"/>
  <c r="DP260" i="1"/>
  <c r="DO260" i="1"/>
  <c r="DR223" i="1"/>
  <c r="DR293" i="1"/>
  <c r="AX306" i="1"/>
  <c r="AX310" i="1"/>
  <c r="AY292" i="1"/>
  <c r="DQ223" i="1"/>
  <c r="DQ293" i="1"/>
  <c r="AL275" i="3"/>
  <c r="AL260" i="3"/>
  <c r="AL174" i="3" s="1"/>
  <c r="AK37" i="7" s="1"/>
  <c r="AK197" i="3"/>
  <c r="AK235" i="3"/>
  <c r="AK200" i="3"/>
  <c r="AK198" i="3"/>
  <c r="AK3" i="7"/>
  <c r="AK2" i="7"/>
  <c r="AL2" i="11"/>
  <c r="AM158" i="3"/>
  <c r="AM166" i="3"/>
  <c r="AL29" i="7"/>
  <c r="AM265" i="3"/>
  <c r="AM175" i="3"/>
  <c r="AL38" i="7"/>
  <c r="AL24" i="7"/>
  <c r="AL12" i="7"/>
  <c r="AJ20" i="12"/>
  <c r="AL285" i="3"/>
  <c r="AK46" i="12" s="1"/>
  <c r="AM275" i="3"/>
  <c r="AN284" i="3"/>
  <c r="AN285" i="3" s="1"/>
  <c r="AM46" i="12" s="1"/>
  <c r="AM283" i="3"/>
  <c r="AL223" i="3"/>
  <c r="AK36" i="12"/>
  <c r="AL229" i="3"/>
  <c r="AL237" i="3"/>
  <c r="AL224" i="3"/>
  <c r="AK240" i="3"/>
  <c r="AK202" i="3"/>
  <c r="AK203" i="3"/>
  <c r="AK204" i="3"/>
  <c r="AL156" i="3"/>
  <c r="AL236" i="3"/>
  <c r="AL238" i="3" s="1"/>
  <c r="AL157" i="3"/>
  <c r="AJ185" i="3"/>
  <c r="AL189" i="3"/>
  <c r="AK81" i="7"/>
  <c r="AL184" i="3"/>
  <c r="AK67" i="7"/>
  <c r="AK68" i="7"/>
  <c r="AK4" i="11"/>
  <c r="AL263" i="3"/>
  <c r="AL259" i="3"/>
  <c r="AL264" i="3"/>
  <c r="AL267" i="3"/>
  <c r="AL258" i="3"/>
  <c r="AL262" i="3"/>
  <c r="AL271" i="3"/>
  <c r="AL248" i="3"/>
  <c r="AL268" i="3"/>
  <c r="AL269" i="3"/>
  <c r="AK199" i="3"/>
  <c r="AM260" i="3"/>
  <c r="DR260" i="1"/>
  <c r="AY327" i="1"/>
  <c r="AX326" i="1"/>
  <c r="AX325" i="1"/>
  <c r="DT311" i="1"/>
  <c r="DQ260" i="1"/>
  <c r="DS311" i="1"/>
  <c r="DS223" i="1"/>
  <c r="DS293" i="1"/>
  <c r="AY306" i="1"/>
  <c r="AY310" i="1"/>
  <c r="AZ292" i="1"/>
  <c r="DT223" i="1"/>
  <c r="DT293" i="1"/>
  <c r="AL3" i="7"/>
  <c r="AL2" i="7"/>
  <c r="AM2" i="11"/>
  <c r="AL200" i="3"/>
  <c r="AL198" i="3"/>
  <c r="AL197" i="3"/>
  <c r="AL235" i="3"/>
  <c r="AK255" i="3"/>
  <c r="AN158" i="3"/>
  <c r="AN166" i="3"/>
  <c r="AM29" i="7"/>
  <c r="AN265" i="3"/>
  <c r="AN175" i="3"/>
  <c r="AM38" i="7"/>
  <c r="AM24" i="7"/>
  <c r="AM12" i="7"/>
  <c r="AK20" i="12"/>
  <c r="AM285" i="3"/>
  <c r="AL46" i="12" s="1"/>
  <c r="AO284" i="3"/>
  <c r="AO285" i="3" s="1"/>
  <c r="AN46" i="12" s="1"/>
  <c r="AN283" i="3"/>
  <c r="AN275" i="3"/>
  <c r="AL202" i="3"/>
  <c r="AL203" i="3"/>
  <c r="AL204" i="3"/>
  <c r="AK185" i="3"/>
  <c r="AM223" i="3"/>
  <c r="AL36" i="12"/>
  <c r="AM229" i="3"/>
  <c r="AM237" i="3"/>
  <c r="AM224" i="3"/>
  <c r="AL240" i="3"/>
  <c r="AL20" i="12"/>
  <c r="AM156" i="3"/>
  <c r="AM236" i="3"/>
  <c r="AM238" i="3" s="1"/>
  <c r="AM157" i="3"/>
  <c r="AM184" i="3"/>
  <c r="AL67" i="7"/>
  <c r="AL68" i="7"/>
  <c r="AL4" i="11"/>
  <c r="AM189" i="3"/>
  <c r="AL81" i="7"/>
  <c r="AM248" i="3"/>
  <c r="AM262" i="3"/>
  <c r="AM174" i="3"/>
  <c r="AL37" i="7" s="1"/>
  <c r="AM263" i="3"/>
  <c r="AM259" i="3"/>
  <c r="AM264" i="3"/>
  <c r="AM267" i="3"/>
  <c r="AM269" i="3"/>
  <c r="AM271" i="3"/>
  <c r="AM268" i="3"/>
  <c r="AM258" i="3"/>
  <c r="AJ30" i="7"/>
  <c r="AL199" i="3"/>
  <c r="AM200" i="3"/>
  <c r="AN260" i="3"/>
  <c r="AN174" i="3" s="1"/>
  <c r="AM37" i="7" s="1"/>
  <c r="AM197" i="3"/>
  <c r="AM235" i="3"/>
  <c r="AM198" i="3"/>
  <c r="DT260" i="1"/>
  <c r="AY326" i="1"/>
  <c r="AY325" i="1"/>
  <c r="AZ327" i="1"/>
  <c r="DS260" i="1"/>
  <c r="DV311" i="1"/>
  <c r="DU311" i="1"/>
  <c r="AZ306" i="1"/>
  <c r="AZ310" i="1"/>
  <c r="BA292" i="1"/>
  <c r="DV223" i="1"/>
  <c r="DV293" i="1"/>
  <c r="DU223" i="1"/>
  <c r="DU293" i="1"/>
  <c r="AM3" i="7"/>
  <c r="AM2" i="7"/>
  <c r="AN2" i="11"/>
  <c r="AO158" i="3"/>
  <c r="AO166" i="3"/>
  <c r="AN29" i="7"/>
  <c r="AO265" i="3"/>
  <c r="AO175" i="3"/>
  <c r="AN38" i="7"/>
  <c r="AN24" i="7"/>
  <c r="AN35" i="7"/>
  <c r="AN12" i="7"/>
  <c r="AJ21" i="12"/>
  <c r="AP284" i="3"/>
  <c r="AO275" i="3"/>
  <c r="AO283" i="3"/>
  <c r="AM204" i="3"/>
  <c r="AM202" i="3"/>
  <c r="AM203" i="3"/>
  <c r="AM240" i="3"/>
  <c r="AN223" i="3"/>
  <c r="AM36" i="12"/>
  <c r="AN229" i="3"/>
  <c r="AN237" i="3"/>
  <c r="AN224" i="3"/>
  <c r="AN157" i="3"/>
  <c r="AN156" i="3"/>
  <c r="AN236" i="3"/>
  <c r="AN238" i="3"/>
  <c r="AM20" i="12"/>
  <c r="AL185" i="3"/>
  <c r="AN184" i="3"/>
  <c r="AM67" i="7"/>
  <c r="AM68" i="7"/>
  <c r="AM4" i="11"/>
  <c r="AN189" i="3"/>
  <c r="AM81" i="7"/>
  <c r="AN258" i="3"/>
  <c r="AN248" i="3"/>
  <c r="AN262" i="3"/>
  <c r="AN263" i="3"/>
  <c r="AN268" i="3"/>
  <c r="AN259" i="3"/>
  <c r="AN264" i="3"/>
  <c r="AN269" i="3"/>
  <c r="AN271" i="3"/>
  <c r="AN267" i="3"/>
  <c r="AN197" i="3"/>
  <c r="AN235" i="3"/>
  <c r="AN198" i="3"/>
  <c r="AN200" i="3"/>
  <c r="AO260" i="3"/>
  <c r="AO174" i="3" s="1"/>
  <c r="AN37" i="7" s="1"/>
  <c r="AM199" i="3"/>
  <c r="AZ326" i="1"/>
  <c r="AZ325" i="1"/>
  <c r="BA327" i="1"/>
  <c r="DU260" i="1"/>
  <c r="DW311" i="1"/>
  <c r="DX311" i="1"/>
  <c r="DV260" i="1"/>
  <c r="DX223" i="1"/>
  <c r="DX293" i="1"/>
  <c r="DW223" i="1"/>
  <c r="DW293" i="1"/>
  <c r="BA306" i="1"/>
  <c r="BA310" i="1"/>
  <c r="BB292" i="1"/>
  <c r="AN2" i="7"/>
  <c r="AO2" i="11"/>
  <c r="AN3" i="7"/>
  <c r="AM255" i="3"/>
  <c r="AP158" i="3"/>
  <c r="AP166" i="3"/>
  <c r="AO29" i="7"/>
  <c r="AP265" i="3"/>
  <c r="AP175" i="3"/>
  <c r="AO38" i="7"/>
  <c r="AP283" i="3"/>
  <c r="AP275" i="3"/>
  <c r="AQ284" i="3"/>
  <c r="AQ285" i="3" s="1"/>
  <c r="AP46" i="12" s="1"/>
  <c r="AM185" i="3"/>
  <c r="AO224" i="3"/>
  <c r="AO223" i="3"/>
  <c r="AN36" i="12"/>
  <c r="AO229" i="3"/>
  <c r="AO237" i="3"/>
  <c r="AN203" i="3"/>
  <c r="AN204" i="3"/>
  <c r="AN202" i="3"/>
  <c r="AN240" i="3"/>
  <c r="AN20" i="12"/>
  <c r="AO156" i="3"/>
  <c r="AO236" i="3"/>
  <c r="AO238" i="3" s="1"/>
  <c r="AO157" i="3"/>
  <c r="AO184" i="3"/>
  <c r="AN67" i="7"/>
  <c r="AN68" i="7"/>
  <c r="AN4" i="11"/>
  <c r="AO189" i="3"/>
  <c r="AN81" i="7"/>
  <c r="AO259" i="3"/>
  <c r="AO264" i="3"/>
  <c r="AO267" i="3"/>
  <c r="AO258" i="3"/>
  <c r="AO248" i="3"/>
  <c r="AO262" i="3"/>
  <c r="AO268" i="3"/>
  <c r="AO269" i="3"/>
  <c r="AO271" i="3"/>
  <c r="AO263" i="3"/>
  <c r="AO200" i="3"/>
  <c r="AO197" i="3"/>
  <c r="AO235" i="3"/>
  <c r="AO198" i="3"/>
  <c r="AP260" i="3"/>
  <c r="AN199" i="3"/>
  <c r="BB327" i="1"/>
  <c r="BA326" i="1"/>
  <c r="BA325" i="1"/>
  <c r="DX260" i="1"/>
  <c r="DZ311" i="1"/>
  <c r="DY311" i="1"/>
  <c r="DW260" i="1"/>
  <c r="DY223" i="1"/>
  <c r="DY293" i="1"/>
  <c r="DZ223" i="1"/>
  <c r="DZ293" i="1"/>
  <c r="BB306" i="1"/>
  <c r="BB310" i="1"/>
  <c r="BC292" i="1"/>
  <c r="AO3" i="7"/>
  <c r="AO2" i="7"/>
  <c r="AP2" i="11"/>
  <c r="AQ158" i="3"/>
  <c r="AQ166" i="3"/>
  <c r="AP29" i="7"/>
  <c r="AQ265" i="3"/>
  <c r="AQ175" i="3"/>
  <c r="AP38" i="7"/>
  <c r="AP24" i="7"/>
  <c r="AP12" i="7"/>
  <c r="DZ260" i="1"/>
  <c r="AP285" i="3"/>
  <c r="AO46" i="12" s="1"/>
  <c r="AQ275" i="3"/>
  <c r="AQ283" i="3"/>
  <c r="AR284" i="3"/>
  <c r="AR285" i="3" s="1"/>
  <c r="AQ46" i="12" s="1"/>
  <c r="AO240" i="3"/>
  <c r="AN185" i="3"/>
  <c r="AO202" i="3"/>
  <c r="AO203" i="3"/>
  <c r="AO204" i="3"/>
  <c r="AP223" i="3"/>
  <c r="AO36" i="12"/>
  <c r="AP229" i="3"/>
  <c r="AP237" i="3"/>
  <c r="AP224" i="3"/>
  <c r="AP157" i="3"/>
  <c r="AP156" i="3"/>
  <c r="AP236" i="3"/>
  <c r="AP238" i="3" s="1"/>
  <c r="AO20" i="12"/>
  <c r="AP189" i="3"/>
  <c r="AO81" i="7"/>
  <c r="AP184" i="3"/>
  <c r="AO67" i="7"/>
  <c r="AO68" i="7"/>
  <c r="AO4" i="11"/>
  <c r="AP174" i="3"/>
  <c r="AO37" i="7" s="1"/>
  <c r="AP263" i="3"/>
  <c r="AP259" i="3"/>
  <c r="AP264" i="3"/>
  <c r="AP267" i="3"/>
  <c r="AP258" i="3"/>
  <c r="AP262" i="3"/>
  <c r="AP248" i="3"/>
  <c r="AP268" i="3"/>
  <c r="AP269" i="3"/>
  <c r="AP271" i="3"/>
  <c r="AO199" i="3"/>
  <c r="AQ260" i="3"/>
  <c r="AQ174" i="3" s="1"/>
  <c r="AP198" i="3"/>
  <c r="AP197" i="3"/>
  <c r="AP235" i="3"/>
  <c r="AP200" i="3"/>
  <c r="BC327" i="1"/>
  <c r="BB326" i="1"/>
  <c r="BB325" i="1"/>
  <c r="EA311" i="1"/>
  <c r="EB311" i="1"/>
  <c r="DY260" i="1"/>
  <c r="EA260" i="1"/>
  <c r="BC306" i="1"/>
  <c r="BC310" i="1"/>
  <c r="BD292" i="1"/>
  <c r="EB223" i="1"/>
  <c r="EB293" i="1"/>
  <c r="EA223" i="1"/>
  <c r="EA293" i="1"/>
  <c r="AP3" i="7"/>
  <c r="AP2" i="7"/>
  <c r="AQ2" i="11"/>
  <c r="AO255" i="3"/>
  <c r="AR158" i="3"/>
  <c r="AR166" i="3"/>
  <c r="AQ29" i="7"/>
  <c r="AR265" i="3"/>
  <c r="AR175" i="3"/>
  <c r="AQ38" i="7"/>
  <c r="AQ35" i="7"/>
  <c r="AQ12" i="7"/>
  <c r="AQ6" i="7"/>
  <c r="AS284" i="3"/>
  <c r="AS285" i="3" s="1"/>
  <c r="AR46" i="12" s="1"/>
  <c r="AR283" i="3"/>
  <c r="AR275" i="3"/>
  <c r="AQ223" i="3"/>
  <c r="AP36" i="12"/>
  <c r="AQ229" i="3"/>
  <c r="AQ237" i="3"/>
  <c r="AQ224" i="3"/>
  <c r="AP202" i="3"/>
  <c r="AP203" i="3"/>
  <c r="AP204" i="3"/>
  <c r="AP240" i="3"/>
  <c r="AQ156" i="3"/>
  <c r="AQ236" i="3"/>
  <c r="AQ238" i="3" s="1"/>
  <c r="AP20" i="12"/>
  <c r="AQ157" i="3"/>
  <c r="AO185" i="3"/>
  <c r="AQ184" i="3"/>
  <c r="AP67" i="7"/>
  <c r="AP68" i="7"/>
  <c r="AP4" i="11"/>
  <c r="AQ189" i="3"/>
  <c r="AP81" i="7"/>
  <c r="AQ248" i="3"/>
  <c r="AQ262" i="3"/>
  <c r="AQ263" i="3"/>
  <c r="AQ259" i="3"/>
  <c r="AQ264" i="3"/>
  <c r="AQ267" i="3"/>
  <c r="AQ269" i="3"/>
  <c r="AQ271" i="3"/>
  <c r="AQ268" i="3"/>
  <c r="AQ258" i="3"/>
  <c r="AP199" i="3"/>
  <c r="AQ198" i="3"/>
  <c r="AQ200" i="3"/>
  <c r="AQ197" i="3"/>
  <c r="AQ235" i="3"/>
  <c r="AR260" i="3"/>
  <c r="AR174" i="3" s="1"/>
  <c r="BC326" i="1"/>
  <c r="BC325" i="1"/>
  <c r="BD327" i="1"/>
  <c r="EC311" i="1"/>
  <c r="EB260" i="1"/>
  <c r="ED311" i="1"/>
  <c r="EC260" i="1"/>
  <c r="EC223" i="1"/>
  <c r="EC293" i="1"/>
  <c r="ED223" i="1"/>
  <c r="ED293" i="1"/>
  <c r="BD306" i="1"/>
  <c r="BD310" i="1"/>
  <c r="BE292" i="1"/>
  <c r="AQ2" i="7"/>
  <c r="AQ3" i="7"/>
  <c r="AR2" i="11"/>
  <c r="AS158" i="3"/>
  <c r="AS166" i="3"/>
  <c r="AR29" i="7"/>
  <c r="AS265" i="3"/>
  <c r="AS175" i="3"/>
  <c r="AR38" i="7"/>
  <c r="AP185" i="3"/>
  <c r="AT284" i="3"/>
  <c r="AT285" i="3" s="1"/>
  <c r="AS46" i="12" s="1"/>
  <c r="AS275" i="3"/>
  <c r="AS283" i="3"/>
  <c r="AR223" i="3"/>
  <c r="AQ36" i="12"/>
  <c r="AR229" i="3"/>
  <c r="AR237" i="3"/>
  <c r="AR224" i="3"/>
  <c r="AQ204" i="3"/>
  <c r="AQ202" i="3"/>
  <c r="AQ203" i="3"/>
  <c r="AQ240" i="3"/>
  <c r="AR156" i="3"/>
  <c r="AR236" i="3"/>
  <c r="AR238" i="3" s="1"/>
  <c r="AQ20" i="12"/>
  <c r="AR157" i="3"/>
  <c r="AR184" i="3"/>
  <c r="AQ67" i="7"/>
  <c r="AQ68" i="7"/>
  <c r="AQ4" i="11"/>
  <c r="AR189" i="3"/>
  <c r="AQ81" i="7"/>
  <c r="AR258" i="3"/>
  <c r="AR248" i="3"/>
  <c r="AR262" i="3"/>
  <c r="AR263" i="3"/>
  <c r="AR267" i="3"/>
  <c r="AR268" i="3"/>
  <c r="AR269" i="3"/>
  <c r="AR271" i="3"/>
  <c r="AR259" i="3"/>
  <c r="AR264" i="3"/>
  <c r="AQ199" i="3"/>
  <c r="AR197" i="3"/>
  <c r="AR235" i="3"/>
  <c r="AR200" i="3"/>
  <c r="AR198" i="3"/>
  <c r="AS260" i="3"/>
  <c r="AS174" i="3" s="1"/>
  <c r="AR37" i="7" s="1"/>
  <c r="BD326" i="1"/>
  <c r="BD325" i="1"/>
  <c r="BE327" i="1"/>
  <c r="ED260" i="1"/>
  <c r="EF311" i="1"/>
  <c r="EE311" i="1"/>
  <c r="EF223" i="1"/>
  <c r="EF293" i="1"/>
  <c r="EE223" i="1"/>
  <c r="EE293" i="1"/>
  <c r="BE306" i="1"/>
  <c r="BE310" i="1"/>
  <c r="BF292" i="1"/>
  <c r="AR2" i="7"/>
  <c r="AS2" i="11"/>
  <c r="AR3" i="7"/>
  <c r="AQ255" i="3"/>
  <c r="AT158" i="3"/>
  <c r="AT166" i="3"/>
  <c r="AS29" i="7"/>
  <c r="AT265" i="3"/>
  <c r="AT175" i="3"/>
  <c r="AS38" i="7"/>
  <c r="AS24" i="7"/>
  <c r="AS12" i="7"/>
  <c r="AT283" i="3"/>
  <c r="AT275" i="3"/>
  <c r="AU284" i="3"/>
  <c r="AS224" i="3"/>
  <c r="AS223" i="3"/>
  <c r="AR36" i="12"/>
  <c r="AS229" i="3"/>
  <c r="AS237" i="3"/>
  <c r="AR203" i="3"/>
  <c r="AR204" i="3"/>
  <c r="AR202" i="3"/>
  <c r="AR240" i="3"/>
  <c r="AS157" i="3"/>
  <c r="AS156" i="3"/>
  <c r="AS236" i="3"/>
  <c r="AS238" i="3" s="1"/>
  <c r="AR20" i="12"/>
  <c r="AQ185" i="3"/>
  <c r="AS184" i="3"/>
  <c r="AR67" i="7"/>
  <c r="AR68" i="7"/>
  <c r="AR4" i="11"/>
  <c r="AS189" i="3"/>
  <c r="AR81" i="7"/>
  <c r="AS259" i="3"/>
  <c r="AS264" i="3"/>
  <c r="AS267" i="3"/>
  <c r="AS258" i="3"/>
  <c r="AS248" i="3"/>
  <c r="AS262" i="3"/>
  <c r="AS263" i="3"/>
  <c r="AS268" i="3"/>
  <c r="AS269" i="3"/>
  <c r="AS271" i="3"/>
  <c r="AR199" i="3"/>
  <c r="AT260" i="3"/>
  <c r="AS197" i="3"/>
  <c r="AS235" i="3"/>
  <c r="AS200" i="3"/>
  <c r="AS198" i="3"/>
  <c r="BF327" i="1"/>
  <c r="BE326" i="1"/>
  <c r="BE325" i="1"/>
  <c r="EF260" i="1"/>
  <c r="EE260" i="1"/>
  <c r="EH311" i="1"/>
  <c r="EG311" i="1"/>
  <c r="BF306" i="1"/>
  <c r="BF310" i="1"/>
  <c r="BG292" i="1"/>
  <c r="EG223" i="1"/>
  <c r="EG293" i="1"/>
  <c r="EH223" i="1"/>
  <c r="EH293" i="1"/>
  <c r="AS3" i="7"/>
  <c r="AS2" i="7"/>
  <c r="AT2" i="11"/>
  <c r="AU158" i="3"/>
  <c r="AU166" i="3"/>
  <c r="AT29" i="7"/>
  <c r="AU265" i="3"/>
  <c r="AU175" i="3"/>
  <c r="AT38" i="7"/>
  <c r="AT35" i="7"/>
  <c r="AT12" i="7"/>
  <c r="AT6" i="7"/>
  <c r="AU275" i="3"/>
  <c r="AV284" i="3"/>
  <c r="AV285" i="3" s="1"/>
  <c r="AU46" i="12" s="1"/>
  <c r="AU283" i="3"/>
  <c r="AT223" i="3"/>
  <c r="AS36" i="12"/>
  <c r="AT229" i="3"/>
  <c r="AT237" i="3"/>
  <c r="AT224" i="3"/>
  <c r="AS202" i="3"/>
  <c r="AS203" i="3"/>
  <c r="AS204" i="3"/>
  <c r="AS240" i="3"/>
  <c r="AR185" i="3"/>
  <c r="AT156" i="3"/>
  <c r="AS20" i="12"/>
  <c r="AT157" i="3"/>
  <c r="AT189" i="3"/>
  <c r="AS81" i="7"/>
  <c r="AT184" i="3"/>
  <c r="AS67" i="7"/>
  <c r="AS68" i="7"/>
  <c r="AS4" i="11"/>
  <c r="AT174" i="3"/>
  <c r="AS37" i="7" s="1"/>
  <c r="AT263" i="3"/>
  <c r="AT259" i="3"/>
  <c r="AT264" i="3"/>
  <c r="AT267" i="3"/>
  <c r="AT258" i="3"/>
  <c r="AT269" i="3"/>
  <c r="AT248" i="3"/>
  <c r="AT271" i="3"/>
  <c r="AT262" i="3"/>
  <c r="AT268" i="3"/>
  <c r="AS199" i="3"/>
  <c r="AU260" i="3"/>
  <c r="AU174" i="3" s="1"/>
  <c r="AT198" i="3"/>
  <c r="AT197" i="3"/>
  <c r="AT200" i="3"/>
  <c r="BG327" i="1"/>
  <c r="BF326" i="1"/>
  <c r="BF325" i="1"/>
  <c r="EH260" i="1"/>
  <c r="EJ311" i="1"/>
  <c r="EI311" i="1"/>
  <c r="EI260" i="1"/>
  <c r="EG260" i="1"/>
  <c r="BG306" i="1"/>
  <c r="BG310" i="1"/>
  <c r="BH292" i="1"/>
  <c r="EJ223" i="1"/>
  <c r="EL211" i="1"/>
  <c r="EL311" i="1"/>
  <c r="EJ293" i="1"/>
  <c r="EI223" i="1"/>
  <c r="EI293" i="1"/>
  <c r="AT2" i="7"/>
  <c r="AT3" i="7"/>
  <c r="AU2" i="11"/>
  <c r="AS255" i="3"/>
  <c r="AR36" i="7"/>
  <c r="AV158" i="3"/>
  <c r="AV166" i="3"/>
  <c r="AU29" i="7"/>
  <c r="AV265" i="3"/>
  <c r="AV175" i="3"/>
  <c r="AU38" i="7"/>
  <c r="AU285" i="3"/>
  <c r="AT46" i="12" s="1"/>
  <c r="AV275" i="3"/>
  <c r="AV283" i="3"/>
  <c r="AW284" i="3"/>
  <c r="AW285" i="3" s="1"/>
  <c r="AV46" i="12" s="1"/>
  <c r="AU223" i="3"/>
  <c r="AT36" i="12"/>
  <c r="AU229" i="3"/>
  <c r="AU237" i="3"/>
  <c r="AU224" i="3"/>
  <c r="AT202" i="3"/>
  <c r="AT203" i="3"/>
  <c r="AT204" i="3"/>
  <c r="AS185" i="3"/>
  <c r="AU156" i="3"/>
  <c r="AU236" i="3"/>
  <c r="AU238" i="3" s="1"/>
  <c r="AU157" i="3"/>
  <c r="AT20" i="12"/>
  <c r="AU184" i="3"/>
  <c r="AT67" i="7"/>
  <c r="AT68" i="7"/>
  <c r="AT4" i="11"/>
  <c r="AU189" i="3"/>
  <c r="AT81" i="7"/>
  <c r="AU248" i="3"/>
  <c r="AU262" i="3"/>
  <c r="AU263" i="3"/>
  <c r="AU259" i="3"/>
  <c r="AU264" i="3"/>
  <c r="AU267" i="3"/>
  <c r="AU269" i="3"/>
  <c r="AU271" i="3"/>
  <c r="AU258" i="3"/>
  <c r="AU268" i="3"/>
  <c r="AU198" i="3"/>
  <c r="AU200" i="3"/>
  <c r="AU197" i="3"/>
  <c r="AU235" i="3"/>
  <c r="AV260" i="3"/>
  <c r="AV174" i="3" s="1"/>
  <c r="AU37" i="7" s="1"/>
  <c r="AT199" i="3"/>
  <c r="BG326" i="1"/>
  <c r="BG325" i="1"/>
  <c r="BH327" i="1"/>
  <c r="EJ260" i="1"/>
  <c r="EK311" i="1"/>
  <c r="EK260" i="1"/>
  <c r="EK223" i="1"/>
  <c r="EM211" i="1"/>
  <c r="EM311" i="1"/>
  <c r="EK293" i="1"/>
  <c r="EL223" i="1"/>
  <c r="EN211" i="1"/>
  <c r="EN311" i="1"/>
  <c r="EL293" i="1"/>
  <c r="BH306" i="1"/>
  <c r="BH310" i="1"/>
  <c r="BI292" i="1"/>
  <c r="AV2" i="11"/>
  <c r="AU3" i="7"/>
  <c r="AU2" i="7"/>
  <c r="AW158" i="3"/>
  <c r="AW166" i="3"/>
  <c r="AV29" i="7"/>
  <c r="AW265" i="3"/>
  <c r="AW175" i="3"/>
  <c r="AV38" i="7"/>
  <c r="AV24" i="7"/>
  <c r="AV12" i="7"/>
  <c r="AR33" i="12"/>
  <c r="AW275" i="3"/>
  <c r="AW283" i="3"/>
  <c r="AX284" i="3"/>
  <c r="AX285" i="3" s="1"/>
  <c r="AW46" i="12" s="1"/>
  <c r="AV223" i="3"/>
  <c r="AU36" i="12"/>
  <c r="AV229" i="3"/>
  <c r="AV237" i="3"/>
  <c r="AV224" i="3"/>
  <c r="AU204" i="3"/>
  <c r="AU202" i="3"/>
  <c r="AU203" i="3"/>
  <c r="AU240" i="3"/>
  <c r="AV157" i="3"/>
  <c r="AV156" i="3"/>
  <c r="AV236" i="3"/>
  <c r="AV238" i="3" s="1"/>
  <c r="AU20" i="12"/>
  <c r="AT185" i="3"/>
  <c r="AV184" i="3"/>
  <c r="AU67" i="7"/>
  <c r="AU68" i="7"/>
  <c r="AU4" i="11"/>
  <c r="AV189" i="3"/>
  <c r="AU81" i="7"/>
  <c r="AV258" i="3"/>
  <c r="AV248" i="3"/>
  <c r="AV262" i="3"/>
  <c r="AV263" i="3"/>
  <c r="AV268" i="3"/>
  <c r="AV267" i="3"/>
  <c r="AV269" i="3"/>
  <c r="AV271" i="3"/>
  <c r="AV259" i="3"/>
  <c r="AV264" i="3"/>
  <c r="AU199" i="3"/>
  <c r="AV198" i="3"/>
  <c r="AV200" i="3"/>
  <c r="AW260" i="3"/>
  <c r="AW174" i="3" s="1"/>
  <c r="AV37" i="7" s="1"/>
  <c r="AV197" i="3"/>
  <c r="AV235" i="3"/>
  <c r="BH326" i="1"/>
  <c r="BH325" i="1"/>
  <c r="BI327" i="1"/>
  <c r="BI306" i="1"/>
  <c r="BI310" i="1"/>
  <c r="BJ292" i="1"/>
  <c r="EN223" i="1"/>
  <c r="EP211" i="1"/>
  <c r="EP311" i="1"/>
  <c r="EN293" i="1"/>
  <c r="EM223" i="1"/>
  <c r="EO211" i="1"/>
  <c r="EO311" i="1"/>
  <c r="EM293" i="1"/>
  <c r="AW2" i="11"/>
  <c r="AV2" i="7"/>
  <c r="AV3" i="7"/>
  <c r="AT36" i="7"/>
  <c r="AU255" i="3"/>
  <c r="AX158" i="3"/>
  <c r="AX166" i="3"/>
  <c r="AW29" i="7"/>
  <c r="AX265" i="3"/>
  <c r="AX175" i="3"/>
  <c r="AW38" i="7"/>
  <c r="AW24" i="7"/>
  <c r="AW35" i="7"/>
  <c r="AW12" i="7"/>
  <c r="AX283" i="3"/>
  <c r="AX275" i="3"/>
  <c r="AY284" i="3"/>
  <c r="AY285" i="3" s="1"/>
  <c r="AX46" i="12" s="1"/>
  <c r="AW224" i="3"/>
  <c r="AW223" i="3"/>
  <c r="AV36" i="12"/>
  <c r="AW229" i="3"/>
  <c r="AW237" i="3"/>
  <c r="AV240" i="3"/>
  <c r="AV203" i="3"/>
  <c r="AV204" i="3"/>
  <c r="AV202" i="3"/>
  <c r="AU185" i="3"/>
  <c r="AW157" i="3"/>
  <c r="AV20" i="12"/>
  <c r="AW156" i="3"/>
  <c r="AW236" i="3"/>
  <c r="AW238" i="3" s="1"/>
  <c r="AW184" i="3"/>
  <c r="AV67" i="7"/>
  <c r="AV68" i="7"/>
  <c r="AV4" i="11"/>
  <c r="AW189" i="3"/>
  <c r="AV81" i="7"/>
  <c r="AW259" i="3"/>
  <c r="AW264" i="3"/>
  <c r="AW267" i="3"/>
  <c r="AW258" i="3"/>
  <c r="AW248" i="3"/>
  <c r="AW262" i="3"/>
  <c r="AW263" i="3"/>
  <c r="AW268" i="3"/>
  <c r="AW269" i="3"/>
  <c r="AW271" i="3"/>
  <c r="AV199" i="3"/>
  <c r="AX260" i="3"/>
  <c r="AX174" i="3" s="1"/>
  <c r="AW37" i="7" s="1"/>
  <c r="AW197" i="3"/>
  <c r="AW235" i="3"/>
  <c r="AW198" i="3"/>
  <c r="AW200" i="3"/>
  <c r="BJ327" i="1"/>
  <c r="BI326" i="1"/>
  <c r="BI325" i="1"/>
  <c r="BJ306" i="1"/>
  <c r="BJ310" i="1"/>
  <c r="BK292" i="1"/>
  <c r="EP223" i="1"/>
  <c r="ER211" i="1"/>
  <c r="ER311" i="1"/>
  <c r="EP293" i="1"/>
  <c r="EO223" i="1"/>
  <c r="EQ211" i="1"/>
  <c r="EQ311" i="1"/>
  <c r="EO293" i="1"/>
  <c r="AW2" i="7"/>
  <c r="AW3" i="7"/>
  <c r="AX2" i="11"/>
  <c r="AY158" i="3"/>
  <c r="AY166" i="3"/>
  <c r="AX29" i="7"/>
  <c r="AY265" i="3"/>
  <c r="AY175" i="3"/>
  <c r="AX38" i="7"/>
  <c r="AX35" i="7"/>
  <c r="AT33" i="12"/>
  <c r="AZ284" i="3"/>
  <c r="AZ285" i="3" s="1"/>
  <c r="AY46" i="12" s="1"/>
  <c r="AY275" i="3"/>
  <c r="AY283" i="3"/>
  <c r="AW240" i="3"/>
  <c r="AW202" i="3"/>
  <c r="AW203" i="3"/>
  <c r="AW204" i="3"/>
  <c r="AX223" i="3"/>
  <c r="AW36" i="12"/>
  <c r="AX229" i="3"/>
  <c r="AX237" i="3"/>
  <c r="AX224" i="3"/>
  <c r="AX156" i="3"/>
  <c r="AX236" i="3"/>
  <c r="AX238" i="3" s="1"/>
  <c r="AW20" i="12"/>
  <c r="AX157" i="3"/>
  <c r="AV185" i="3"/>
  <c r="AX189" i="3"/>
  <c r="AW81" i="7"/>
  <c r="AX184" i="3"/>
  <c r="AW67" i="7"/>
  <c r="AW68" i="7"/>
  <c r="AW4" i="11"/>
  <c r="AX263" i="3"/>
  <c r="AX259" i="3"/>
  <c r="AX264" i="3"/>
  <c r="AX267" i="3"/>
  <c r="AX258" i="3"/>
  <c r="AX248" i="3"/>
  <c r="AX262" i="3"/>
  <c r="AX271" i="3"/>
  <c r="AX269" i="3"/>
  <c r="AX268" i="3"/>
  <c r="AY260" i="3"/>
  <c r="AX200" i="3"/>
  <c r="AX198" i="3"/>
  <c r="AX197" i="3"/>
  <c r="AX235" i="3"/>
  <c r="AW199" i="3"/>
  <c r="BK327" i="1"/>
  <c r="BJ326" i="1"/>
  <c r="BJ325" i="1"/>
  <c r="EQ223" i="1"/>
  <c r="ES211" i="1"/>
  <c r="ES311" i="1"/>
  <c r="EQ293" i="1"/>
  <c r="ER223" i="1"/>
  <c r="ER293" i="1"/>
  <c r="BK306" i="1"/>
  <c r="BK310" i="1"/>
  <c r="BL292" i="1"/>
  <c r="AX3" i="7"/>
  <c r="AX2" i="7"/>
  <c r="AY2" i="11"/>
  <c r="AW255" i="3"/>
  <c r="AZ158" i="3"/>
  <c r="AZ166" i="3"/>
  <c r="AY29" i="7"/>
  <c r="AZ265" i="3"/>
  <c r="AZ175" i="3"/>
  <c r="AY38" i="7"/>
  <c r="AY12" i="7"/>
  <c r="AZ283" i="3"/>
  <c r="AZ275" i="3"/>
  <c r="BA284" i="3"/>
  <c r="BA285" i="3" s="1"/>
  <c r="AZ46" i="12" s="1"/>
  <c r="AX240" i="3"/>
  <c r="AW185" i="3"/>
  <c r="AX202" i="3"/>
  <c r="AX203" i="3"/>
  <c r="AX204" i="3"/>
  <c r="AY223" i="3"/>
  <c r="AX36" i="12"/>
  <c r="AY229" i="3"/>
  <c r="AY237" i="3"/>
  <c r="AY224" i="3"/>
  <c r="AY156" i="3"/>
  <c r="AY236" i="3"/>
  <c r="AY238" i="3" s="1"/>
  <c r="AX20" i="12"/>
  <c r="AY157" i="3"/>
  <c r="AY184" i="3"/>
  <c r="AX67" i="7"/>
  <c r="AX68" i="7"/>
  <c r="AX4" i="11"/>
  <c r="AY189" i="3"/>
  <c r="AX81" i="7"/>
  <c r="AY248" i="3"/>
  <c r="AY262" i="3"/>
  <c r="AY174" i="3"/>
  <c r="AX37" i="7" s="1"/>
  <c r="AY263" i="3"/>
  <c r="AY259" i="3"/>
  <c r="AY264" i="3"/>
  <c r="AY267" i="3"/>
  <c r="AY258" i="3"/>
  <c r="AY269" i="3"/>
  <c r="AY271" i="3"/>
  <c r="AY268" i="3"/>
  <c r="AY200" i="3"/>
  <c r="AY197" i="3"/>
  <c r="AY235" i="3"/>
  <c r="AZ260" i="3"/>
  <c r="AY198" i="3"/>
  <c r="AX199" i="3"/>
  <c r="BK326" i="1"/>
  <c r="BK325" i="1"/>
  <c r="BL327" i="1"/>
  <c r="ES293" i="1"/>
  <c r="BL306" i="1"/>
  <c r="BL310" i="1"/>
  <c r="BM292" i="1"/>
  <c r="ES223" i="1"/>
  <c r="ET293" i="1"/>
  <c r="AZ2" i="11"/>
  <c r="AY2" i="7"/>
  <c r="AY3" i="7"/>
  <c r="BA158" i="3"/>
  <c r="BA166" i="3"/>
  <c r="AZ29" i="7"/>
  <c r="BA265" i="3"/>
  <c r="BA175" i="3"/>
  <c r="AZ38" i="7"/>
  <c r="AZ24" i="7"/>
  <c r="BA283" i="3"/>
  <c r="BA275" i="3"/>
  <c r="BB284" i="3"/>
  <c r="AY204" i="3"/>
  <c r="AY202" i="3"/>
  <c r="AY203" i="3"/>
  <c r="AZ223" i="3"/>
  <c r="AY36" i="12"/>
  <c r="AZ229" i="3"/>
  <c r="AZ237" i="3"/>
  <c r="AZ224" i="3"/>
  <c r="AY240" i="3"/>
  <c r="AX185" i="3"/>
  <c r="AY20" i="12"/>
  <c r="AZ157" i="3"/>
  <c r="AZ156" i="3"/>
  <c r="AZ236" i="3"/>
  <c r="AZ238" i="3" s="1"/>
  <c r="AZ184" i="3"/>
  <c r="AY67" i="7"/>
  <c r="AY68" i="7"/>
  <c r="AY4" i="11"/>
  <c r="AZ189" i="3"/>
  <c r="AY81" i="7"/>
  <c r="AZ258" i="3"/>
  <c r="AZ248" i="3"/>
  <c r="AZ262" i="3"/>
  <c r="AZ174" i="3"/>
  <c r="AY37" i="7" s="1"/>
  <c r="AZ263" i="3"/>
  <c r="AZ259" i="3"/>
  <c r="AZ264" i="3"/>
  <c r="AZ268" i="3"/>
  <c r="AZ269" i="3"/>
  <c r="AZ271" i="3"/>
  <c r="AZ267" i="3"/>
  <c r="AY199" i="3"/>
  <c r="BA260" i="3"/>
  <c r="AZ200" i="3"/>
  <c r="AZ198" i="3"/>
  <c r="AZ197" i="3"/>
  <c r="AZ235" i="3"/>
  <c r="BM327" i="1"/>
  <c r="BL326" i="1"/>
  <c r="BL325" i="1"/>
  <c r="BM306" i="1"/>
  <c r="BM310" i="1"/>
  <c r="BN292" i="1"/>
  <c r="BA2" i="11"/>
  <c r="AZ3" i="7"/>
  <c r="AZ2" i="7"/>
  <c r="AY255" i="3"/>
  <c r="BB158" i="3"/>
  <c r="BB166" i="3"/>
  <c r="BA29" i="7"/>
  <c r="BB265" i="3"/>
  <c r="BB175" i="3"/>
  <c r="BA38" i="7"/>
  <c r="BA35" i="7"/>
  <c r="BA12" i="7"/>
  <c r="BB283" i="3"/>
  <c r="BB275" i="3"/>
  <c r="BC284" i="3"/>
  <c r="BC285" i="3" s="1"/>
  <c r="BB46" i="12" s="1"/>
  <c r="AZ203" i="3"/>
  <c r="AZ204" i="3"/>
  <c r="AZ202" i="3"/>
  <c r="AZ240" i="3"/>
  <c r="BA224" i="3"/>
  <c r="BA223" i="3"/>
  <c r="AZ36" i="12"/>
  <c r="BA229" i="3"/>
  <c r="BA237" i="3"/>
  <c r="AY185" i="3"/>
  <c r="BA157" i="3"/>
  <c r="BA156" i="3"/>
  <c r="BA236" i="3"/>
  <c r="BA238" i="3" s="1"/>
  <c r="AZ20" i="12"/>
  <c r="BA184" i="3"/>
  <c r="AZ67" i="7"/>
  <c r="AZ68" i="7"/>
  <c r="AZ4" i="11"/>
  <c r="BA189" i="3"/>
  <c r="AZ81" i="7"/>
  <c r="BA259" i="3"/>
  <c r="BA264" i="3"/>
  <c r="BA258" i="3"/>
  <c r="BA248" i="3"/>
  <c r="BA262" i="3"/>
  <c r="BA174" i="3"/>
  <c r="AZ37" i="7" s="1"/>
  <c r="BA268" i="3"/>
  <c r="BA263" i="3"/>
  <c r="BA269" i="3"/>
  <c r="BA271" i="3"/>
  <c r="BA267" i="3"/>
  <c r="AZ199" i="3"/>
  <c r="BA200" i="3"/>
  <c r="BA197" i="3"/>
  <c r="BA235" i="3"/>
  <c r="BA198" i="3"/>
  <c r="BB260" i="3"/>
  <c r="BN327" i="1"/>
  <c r="BM326" i="1"/>
  <c r="BM325" i="1"/>
  <c r="BN306" i="1"/>
  <c r="BN310" i="1"/>
  <c r="BO292" i="1"/>
  <c r="BA3" i="7"/>
  <c r="BA2" i="7"/>
  <c r="BB2" i="11"/>
  <c r="BC158" i="3"/>
  <c r="BC166" i="3"/>
  <c r="BB29" i="7"/>
  <c r="BC265" i="3"/>
  <c r="BC175" i="3"/>
  <c r="BB38" i="7"/>
  <c r="BB12" i="7"/>
  <c r="BB285" i="3"/>
  <c r="BA46" i="12" s="1"/>
  <c r="BD284" i="3"/>
  <c r="BC283" i="3"/>
  <c r="BC275" i="3"/>
  <c r="AZ185" i="3"/>
  <c r="BA202" i="3"/>
  <c r="BA203" i="3"/>
  <c r="BA204" i="3"/>
  <c r="BA240" i="3"/>
  <c r="BB223" i="3"/>
  <c r="BA36" i="12"/>
  <c r="BB229" i="3"/>
  <c r="BB237" i="3"/>
  <c r="BB224" i="3"/>
  <c r="BB156" i="3"/>
  <c r="BB236" i="3"/>
  <c r="BB238" i="3" s="1"/>
  <c r="BA20" i="12"/>
  <c r="BB157" i="3"/>
  <c r="BB189" i="3"/>
  <c r="BA81" i="7"/>
  <c r="BB184" i="3"/>
  <c r="BA67" i="7"/>
  <c r="BA68" i="7"/>
  <c r="BA4" i="11"/>
  <c r="BB174" i="3"/>
  <c r="BA37" i="7" s="1"/>
  <c r="BB263" i="3"/>
  <c r="BB259" i="3"/>
  <c r="BB264" i="3"/>
  <c r="BB267" i="3"/>
  <c r="BB258" i="3"/>
  <c r="BB262" i="3"/>
  <c r="BB269" i="3"/>
  <c r="BB248" i="3"/>
  <c r="BB268" i="3"/>
  <c r="BB271" i="3"/>
  <c r="BA199" i="3"/>
  <c r="BB200" i="3"/>
  <c r="BB198" i="3"/>
  <c r="BC260" i="3"/>
  <c r="BC174" i="3" s="1"/>
  <c r="BB197" i="3"/>
  <c r="BB235" i="3"/>
  <c r="BN326" i="1"/>
  <c r="BN325" i="1"/>
  <c r="BO327" i="1"/>
  <c r="BO306" i="1"/>
  <c r="BO310" i="1"/>
  <c r="BP292" i="1"/>
  <c r="BC2" i="11"/>
  <c r="BB2" i="7"/>
  <c r="BB3" i="7"/>
  <c r="BA255" i="3"/>
  <c r="BD158" i="3"/>
  <c r="BD166" i="3"/>
  <c r="BC29" i="7"/>
  <c r="BD265" i="3"/>
  <c r="BD175" i="3"/>
  <c r="BC38" i="7"/>
  <c r="BC24" i="7"/>
  <c r="BC35" i="7"/>
  <c r="BD283" i="3"/>
  <c r="BE284" i="3"/>
  <c r="BE285" i="3" s="1"/>
  <c r="BD46" i="12" s="1"/>
  <c r="BD275" i="3"/>
  <c r="BC223" i="3"/>
  <c r="BB36" i="12"/>
  <c r="BC229" i="3"/>
  <c r="BC237" i="3"/>
  <c r="BC224" i="3"/>
  <c r="BB240" i="3"/>
  <c r="BB202" i="3"/>
  <c r="BB203" i="3"/>
  <c r="BB204" i="3"/>
  <c r="BA185" i="3"/>
  <c r="BC156" i="3"/>
  <c r="BC236" i="3"/>
  <c r="BC238" i="3" s="1"/>
  <c r="BB20" i="12"/>
  <c r="BC157" i="3"/>
  <c r="BC184" i="3"/>
  <c r="BB67" i="7"/>
  <c r="BB68" i="7"/>
  <c r="BB4" i="11"/>
  <c r="BC189" i="3"/>
  <c r="BB81" i="7"/>
  <c r="BC248" i="3"/>
  <c r="BC262" i="3"/>
  <c r="BC263" i="3"/>
  <c r="BC259" i="3"/>
  <c r="BC264" i="3"/>
  <c r="BC267" i="3"/>
  <c r="BC269" i="3"/>
  <c r="BC271" i="3"/>
  <c r="BC258" i="3"/>
  <c r="BC268" i="3"/>
  <c r="BB199" i="3"/>
  <c r="BC197" i="3"/>
  <c r="BC235" i="3"/>
  <c r="BC198" i="3"/>
  <c r="BD260" i="3"/>
  <c r="BD174" i="3" s="1"/>
  <c r="BC200" i="3"/>
  <c r="BP327" i="1"/>
  <c r="BO326" i="1"/>
  <c r="BO325" i="1"/>
  <c r="BP306" i="1"/>
  <c r="BP310" i="1"/>
  <c r="BQ292" i="1"/>
  <c r="BC2" i="7"/>
  <c r="BC3" i="7"/>
  <c r="BD2" i="11"/>
  <c r="BE158" i="3"/>
  <c r="BE166" i="3"/>
  <c r="BD29" i="7"/>
  <c r="BE265" i="3"/>
  <c r="BE175" i="3"/>
  <c r="BD38" i="7"/>
  <c r="BD12" i="7"/>
  <c r="BD285" i="3"/>
  <c r="BC46" i="12" s="1"/>
  <c r="BE275" i="3"/>
  <c r="BF284" i="3"/>
  <c r="BE283" i="3"/>
  <c r="BD223" i="3"/>
  <c r="BC36" i="12"/>
  <c r="BD229" i="3"/>
  <c r="BD237" i="3"/>
  <c r="BD224" i="3"/>
  <c r="BC204" i="3"/>
  <c r="BC202" i="3"/>
  <c r="BC203" i="3"/>
  <c r="BB185" i="3"/>
  <c r="BC240" i="3"/>
  <c r="BD156" i="3"/>
  <c r="BD236" i="3"/>
  <c r="BD238" i="3" s="1"/>
  <c r="BD157" i="3"/>
  <c r="BC20" i="12"/>
  <c r="BD184" i="3"/>
  <c r="BC67" i="7"/>
  <c r="BC68" i="7"/>
  <c r="BC4" i="11"/>
  <c r="BD189" i="3"/>
  <c r="BC81" i="7"/>
  <c r="BD258" i="3"/>
  <c r="BD248" i="3"/>
  <c r="BD262" i="3"/>
  <c r="BD263" i="3"/>
  <c r="BD267" i="3"/>
  <c r="BD268" i="3"/>
  <c r="BD259" i="3"/>
  <c r="BD264" i="3"/>
  <c r="BD269" i="3"/>
  <c r="BD271" i="3"/>
  <c r="BD198" i="3"/>
  <c r="BE260" i="3"/>
  <c r="BE174" i="3" s="1"/>
  <c r="BD37" i="7" s="1"/>
  <c r="BD197" i="3"/>
  <c r="BD235" i="3"/>
  <c r="BD200" i="3"/>
  <c r="BC199" i="3"/>
  <c r="BP326" i="1"/>
  <c r="BP325" i="1"/>
  <c r="BQ327" i="1"/>
  <c r="BQ306" i="1"/>
  <c r="BQ310" i="1"/>
  <c r="BR292" i="1"/>
  <c r="BD2" i="7"/>
  <c r="BE2" i="11"/>
  <c r="BD3" i="7"/>
  <c r="BC255" i="3"/>
  <c r="BF158" i="3"/>
  <c r="BF166" i="3"/>
  <c r="BE29" i="7"/>
  <c r="BF265" i="3"/>
  <c r="BF175" i="3"/>
  <c r="BE38" i="7"/>
  <c r="BE24" i="7"/>
  <c r="BE12" i="7"/>
  <c r="BE17" i="7"/>
  <c r="BE18" i="7" s="1"/>
  <c r="BF283" i="3"/>
  <c r="BF275" i="3"/>
  <c r="BG284" i="3"/>
  <c r="BD240" i="3"/>
  <c r="BD203" i="3"/>
  <c r="BD204" i="3"/>
  <c r="BD202" i="3"/>
  <c r="BE224" i="3"/>
  <c r="BE223" i="3"/>
  <c r="BD36" i="12"/>
  <c r="BE229" i="3"/>
  <c r="BE237" i="3"/>
  <c r="BC185" i="3"/>
  <c r="BD20" i="12"/>
  <c r="BE157" i="3"/>
  <c r="BE156" i="3"/>
  <c r="BE236" i="3"/>
  <c r="BE238" i="3" s="1"/>
  <c r="BE184" i="3"/>
  <c r="BD67" i="7"/>
  <c r="BD68" i="7"/>
  <c r="BD4" i="11"/>
  <c r="BE189" i="3"/>
  <c r="BD81" i="7"/>
  <c r="BE259" i="3"/>
  <c r="BE264" i="3"/>
  <c r="BE258" i="3"/>
  <c r="BE248" i="3"/>
  <c r="BE262" i="3"/>
  <c r="BE267" i="3"/>
  <c r="BE268" i="3"/>
  <c r="BE263" i="3"/>
  <c r="BE269" i="3"/>
  <c r="BE271" i="3"/>
  <c r="BF260" i="3"/>
  <c r="BE200" i="3"/>
  <c r="BE197" i="3"/>
  <c r="BE235" i="3"/>
  <c r="BE198" i="3"/>
  <c r="BD199" i="3"/>
  <c r="BQ326" i="1"/>
  <c r="BQ325" i="1"/>
  <c r="BR327" i="1"/>
  <c r="BR306" i="1"/>
  <c r="BR310" i="1"/>
  <c r="BS292" i="1"/>
  <c r="BF2" i="11"/>
  <c r="BE2" i="7"/>
  <c r="BE3" i="7"/>
  <c r="BG158" i="3"/>
  <c r="BG166" i="3"/>
  <c r="BF29" i="7"/>
  <c r="BG265" i="3"/>
  <c r="BG175" i="3"/>
  <c r="BF38" i="7"/>
  <c r="BF35" i="7"/>
  <c r="BF17" i="7"/>
  <c r="BF18" i="7" s="1"/>
  <c r="BF285" i="3"/>
  <c r="BE46" i="12" s="1"/>
  <c r="BG275" i="3"/>
  <c r="BG283" i="3"/>
  <c r="BH284" i="3"/>
  <c r="BF223" i="3"/>
  <c r="BE36" i="12"/>
  <c r="BF229" i="3"/>
  <c r="BF237" i="3"/>
  <c r="BF224" i="3"/>
  <c r="BE202" i="3"/>
  <c r="BE203" i="3"/>
  <c r="BE204" i="3"/>
  <c r="BE240" i="3"/>
  <c r="BF156" i="3"/>
  <c r="BE20" i="12"/>
  <c r="BF157" i="3"/>
  <c r="BD185" i="3"/>
  <c r="BF189" i="3"/>
  <c r="BE81" i="7"/>
  <c r="BF184" i="3"/>
  <c r="BE67" i="7"/>
  <c r="BE68" i="7"/>
  <c r="BE4" i="11"/>
  <c r="BF174" i="3"/>
  <c r="BE37" i="7"/>
  <c r="BF263" i="3"/>
  <c r="BF259" i="3"/>
  <c r="BF264" i="3"/>
  <c r="BF267" i="3"/>
  <c r="BF258" i="3"/>
  <c r="BF271" i="3"/>
  <c r="BF262" i="3"/>
  <c r="BF248" i="3"/>
  <c r="BF268" i="3"/>
  <c r="BF269" i="3"/>
  <c r="BE199" i="3"/>
  <c r="BF197" i="3"/>
  <c r="BG260" i="3"/>
  <c r="BF198" i="3"/>
  <c r="BF200" i="3"/>
  <c r="BR326" i="1"/>
  <c r="BR325" i="1"/>
  <c r="BS327" i="1"/>
  <c r="BS306" i="1"/>
  <c r="BS310" i="1"/>
  <c r="BT292" i="1"/>
  <c r="BG2" i="11"/>
  <c r="BF3" i="7"/>
  <c r="BF2" i="7"/>
  <c r="BE255" i="3"/>
  <c r="BH158" i="3"/>
  <c r="BH166" i="3"/>
  <c r="BG29" i="7"/>
  <c r="BH265" i="3"/>
  <c r="BH175" i="3"/>
  <c r="BG38" i="7"/>
  <c r="BG12" i="7"/>
  <c r="BG285" i="3"/>
  <c r="BF46" i="12" s="1"/>
  <c r="BH283" i="3"/>
  <c r="BI284" i="3"/>
  <c r="BI285" i="3" s="1"/>
  <c r="BH46" i="12" s="1"/>
  <c r="BH275" i="3"/>
  <c r="BF202" i="3"/>
  <c r="BF203" i="3"/>
  <c r="BF204" i="3"/>
  <c r="BG223" i="3"/>
  <c r="BF36" i="12"/>
  <c r="BG229" i="3"/>
  <c r="BG237" i="3"/>
  <c r="BG224" i="3"/>
  <c r="BE185" i="3"/>
  <c r="BG156" i="3"/>
  <c r="BG236" i="3"/>
  <c r="BG238" i="3" s="1"/>
  <c r="BF20" i="12"/>
  <c r="BG157" i="3"/>
  <c r="BG184" i="3"/>
  <c r="BF67" i="7"/>
  <c r="BF68" i="7"/>
  <c r="BF4" i="11"/>
  <c r="BG189" i="3"/>
  <c r="BF81" i="7"/>
  <c r="BG248" i="3"/>
  <c r="BG262" i="3"/>
  <c r="BG174" i="3"/>
  <c r="BF37" i="7" s="1"/>
  <c r="BG263" i="3"/>
  <c r="BG259" i="3"/>
  <c r="BG264" i="3"/>
  <c r="BG267" i="3"/>
  <c r="BG269" i="3"/>
  <c r="BG271" i="3"/>
  <c r="BG268" i="3"/>
  <c r="BG258" i="3"/>
  <c r="BG200" i="3"/>
  <c r="BG197" i="3"/>
  <c r="BG235" i="3"/>
  <c r="BH260" i="3"/>
  <c r="BH174" i="3" s="1"/>
  <c r="BG198" i="3"/>
  <c r="BF199" i="3"/>
  <c r="BT327" i="1"/>
  <c r="BS326" i="1"/>
  <c r="BS325" i="1"/>
  <c r="BT306" i="1"/>
  <c r="BT310" i="1"/>
  <c r="BU292" i="1"/>
  <c r="BG3" i="7"/>
  <c r="BG2" i="7"/>
  <c r="BH2" i="11"/>
  <c r="BI158" i="3"/>
  <c r="BI166" i="3"/>
  <c r="BH29" i="7"/>
  <c r="BI265" i="3"/>
  <c r="BI175" i="3"/>
  <c r="BH38" i="7"/>
  <c r="BH24" i="7"/>
  <c r="BH35" i="7"/>
  <c r="BH12" i="7"/>
  <c r="BH285" i="3"/>
  <c r="BG46" i="12" s="1"/>
  <c r="BI275" i="3"/>
  <c r="BI283" i="3"/>
  <c r="BJ284" i="3"/>
  <c r="BG204" i="3"/>
  <c r="BG202" i="3"/>
  <c r="BG203" i="3"/>
  <c r="BG240" i="3"/>
  <c r="BH223" i="3"/>
  <c r="BG36" i="12"/>
  <c r="BH229" i="3"/>
  <c r="BH237" i="3"/>
  <c r="BH224" i="3"/>
  <c r="BH157" i="3"/>
  <c r="BH156" i="3"/>
  <c r="BH236" i="3"/>
  <c r="BH238" i="3" s="1"/>
  <c r="BG20" i="12"/>
  <c r="BF185" i="3"/>
  <c r="BH184" i="3"/>
  <c r="BG67" i="7"/>
  <c r="BG68" i="7"/>
  <c r="BG4" i="11"/>
  <c r="BH189" i="3"/>
  <c r="BG81" i="7"/>
  <c r="BH258" i="3"/>
  <c r="BH248" i="3"/>
  <c r="BH262" i="3"/>
  <c r="BH263" i="3"/>
  <c r="BH268" i="3"/>
  <c r="BH269" i="3"/>
  <c r="BH271" i="3"/>
  <c r="BH259" i="3"/>
  <c r="BH264" i="3"/>
  <c r="BH267" i="3"/>
  <c r="BG199" i="3"/>
  <c r="BH198" i="3"/>
  <c r="BI260" i="3"/>
  <c r="BH197" i="3"/>
  <c r="BH235" i="3"/>
  <c r="BH200" i="3"/>
  <c r="BT326" i="1"/>
  <c r="BT325" i="1"/>
  <c r="BU327" i="1"/>
  <c r="BU306" i="1"/>
  <c r="BU310" i="1"/>
  <c r="BV292" i="1"/>
  <c r="BH3" i="7"/>
  <c r="BH2" i="7"/>
  <c r="BI2" i="11"/>
  <c r="BG255" i="3"/>
  <c r="BJ158" i="3"/>
  <c r="BJ166" i="3"/>
  <c r="BI29" i="7"/>
  <c r="BJ265" i="3"/>
  <c r="BJ175" i="3"/>
  <c r="BI38" i="7"/>
  <c r="BI35" i="7"/>
  <c r="BI17" i="7"/>
  <c r="BI18" i="7" s="1"/>
  <c r="BJ283" i="3"/>
  <c r="BJ275" i="3"/>
  <c r="BK284" i="3"/>
  <c r="BK285" i="3" s="1"/>
  <c r="BJ46" i="12" s="1"/>
  <c r="BG185" i="3"/>
  <c r="BH203" i="3"/>
  <c r="BH204" i="3"/>
  <c r="BH202" i="3"/>
  <c r="BI224" i="3"/>
  <c r="BI223" i="3"/>
  <c r="BH36" i="12"/>
  <c r="BI229" i="3"/>
  <c r="BI237" i="3"/>
  <c r="BH240" i="3"/>
  <c r="BH20" i="12"/>
  <c r="BI157" i="3"/>
  <c r="BI156" i="3"/>
  <c r="BI236" i="3"/>
  <c r="BI238" i="3"/>
  <c r="BI184" i="3"/>
  <c r="BH67" i="7"/>
  <c r="BH68" i="7"/>
  <c r="BH4" i="11"/>
  <c r="BI189" i="3"/>
  <c r="BH81" i="7"/>
  <c r="BI259" i="3"/>
  <c r="BI264" i="3"/>
  <c r="BI258" i="3"/>
  <c r="BI248" i="3"/>
  <c r="BI262" i="3"/>
  <c r="BI263" i="3"/>
  <c r="BI267" i="3"/>
  <c r="BI268" i="3"/>
  <c r="BI174" i="3"/>
  <c r="BH37" i="7"/>
  <c r="BI269" i="3"/>
  <c r="BI271" i="3"/>
  <c r="BJ260" i="3"/>
  <c r="BI197" i="3"/>
  <c r="BI235" i="3"/>
  <c r="BI200" i="3"/>
  <c r="BI198" i="3"/>
  <c r="BH199" i="3"/>
  <c r="BU326" i="1"/>
  <c r="BU325" i="1"/>
  <c r="BV327" i="1"/>
  <c r="BV306" i="1"/>
  <c r="BV310" i="1"/>
  <c r="BW292" i="1"/>
  <c r="BJ2" i="11"/>
  <c r="BI3" i="7"/>
  <c r="BI2" i="7"/>
  <c r="BK158" i="3"/>
  <c r="BK166" i="3"/>
  <c r="BJ29" i="7"/>
  <c r="BK265" i="3"/>
  <c r="BK175" i="3"/>
  <c r="BJ38" i="7"/>
  <c r="BJ35" i="7"/>
  <c r="BJ12" i="7"/>
  <c r="BJ285" i="3"/>
  <c r="BI46" i="12" s="1"/>
  <c r="BH185" i="3"/>
  <c r="BI240" i="3"/>
  <c r="BL284" i="3"/>
  <c r="BK283" i="3"/>
  <c r="BK275" i="3"/>
  <c r="BI202" i="3"/>
  <c r="BI203" i="3"/>
  <c r="BI204" i="3"/>
  <c r="BJ223" i="3"/>
  <c r="BI36" i="12"/>
  <c r="BJ229" i="3"/>
  <c r="BJ237" i="3"/>
  <c r="BJ224" i="3"/>
  <c r="BJ156" i="3"/>
  <c r="BJ236" i="3"/>
  <c r="BJ238" i="3" s="1"/>
  <c r="BJ157" i="3"/>
  <c r="BI20" i="12"/>
  <c r="BJ189" i="3"/>
  <c r="BI81" i="7"/>
  <c r="BJ184" i="3"/>
  <c r="BI67" i="7"/>
  <c r="BI68" i="7"/>
  <c r="BI4" i="11"/>
  <c r="BJ174" i="3"/>
  <c r="BI37" i="7" s="1"/>
  <c r="BJ263" i="3"/>
  <c r="BJ259" i="3"/>
  <c r="BJ264" i="3"/>
  <c r="BJ267" i="3"/>
  <c r="BJ258" i="3"/>
  <c r="BJ248" i="3"/>
  <c r="BJ269" i="3"/>
  <c r="BJ262" i="3"/>
  <c r="BJ268" i="3"/>
  <c r="BJ271" i="3"/>
  <c r="BK260" i="3"/>
  <c r="BK174" i="3" s="1"/>
  <c r="BJ37" i="7" s="1"/>
  <c r="BJ198" i="3"/>
  <c r="BJ197" i="3"/>
  <c r="BJ235" i="3"/>
  <c r="BJ200" i="3"/>
  <c r="BI199" i="3"/>
  <c r="BV326" i="1"/>
  <c r="BV325" i="1"/>
  <c r="BW327" i="1"/>
  <c r="BW306" i="1"/>
  <c r="BW310" i="1"/>
  <c r="BX292" i="1"/>
  <c r="BJ3" i="7"/>
  <c r="BJ2" i="7"/>
  <c r="BK2" i="11"/>
  <c r="BI255" i="3"/>
  <c r="BH36" i="7"/>
  <c r="BL158" i="3"/>
  <c r="BL166" i="3"/>
  <c r="BK29" i="7"/>
  <c r="BL265" i="3"/>
  <c r="BL175" i="3"/>
  <c r="BK38" i="7"/>
  <c r="BK24" i="7"/>
  <c r="BK12" i="7"/>
  <c r="BK17" i="7"/>
  <c r="BK18" i="7" s="1"/>
  <c r="BL275" i="3"/>
  <c r="BL283" i="3"/>
  <c r="BM284" i="3"/>
  <c r="BM285" i="3" s="1"/>
  <c r="BL46" i="12" s="1"/>
  <c r="BJ240" i="3"/>
  <c r="BK223" i="3"/>
  <c r="BJ36" i="12"/>
  <c r="BK229" i="3"/>
  <c r="BK237" i="3"/>
  <c r="BK224" i="3"/>
  <c r="BJ202" i="3"/>
  <c r="BJ203" i="3"/>
  <c r="BJ204" i="3"/>
  <c r="BI185" i="3"/>
  <c r="BK156" i="3"/>
  <c r="BK236" i="3"/>
  <c r="BK238" i="3" s="1"/>
  <c r="BJ20" i="12"/>
  <c r="BK157" i="3"/>
  <c r="BK184" i="3"/>
  <c r="BJ67" i="7"/>
  <c r="BJ68" i="7"/>
  <c r="BJ4" i="11"/>
  <c r="BK189" i="3"/>
  <c r="BJ81" i="7"/>
  <c r="BK248" i="3"/>
  <c r="BK262" i="3"/>
  <c r="BK263" i="3"/>
  <c r="BK259" i="3"/>
  <c r="BK264" i="3"/>
  <c r="BK267" i="3"/>
  <c r="BK269" i="3"/>
  <c r="BK271" i="3"/>
  <c r="BK258" i="3"/>
  <c r="BK268" i="3"/>
  <c r="BK200" i="3"/>
  <c r="BK198" i="3"/>
  <c r="BK197" i="3"/>
  <c r="BK235" i="3"/>
  <c r="BL260" i="3"/>
  <c r="BL174" i="3" s="1"/>
  <c r="BK37" i="7" s="1"/>
  <c r="BJ199" i="3"/>
  <c r="BW326" i="1"/>
  <c r="BW325" i="1"/>
  <c r="BX327" i="1"/>
  <c r="BX306" i="1"/>
  <c r="BX310" i="1"/>
  <c r="BY292" i="1"/>
  <c r="BL2" i="11"/>
  <c r="BK3" i="7"/>
  <c r="BK2" i="7"/>
  <c r="BM158" i="3"/>
  <c r="BM166" i="3"/>
  <c r="BL29" i="7"/>
  <c r="BM265" i="3"/>
  <c r="BM175" i="3"/>
  <c r="BL38" i="7"/>
  <c r="BL24" i="7"/>
  <c r="BH33" i="12"/>
  <c r="BL285" i="3"/>
  <c r="BK46" i="12" s="1"/>
  <c r="BM283" i="3"/>
  <c r="BN284" i="3"/>
  <c r="BM275" i="3"/>
  <c r="BK204" i="3"/>
  <c r="BK202" i="3"/>
  <c r="BK203" i="3"/>
  <c r="BL223" i="3"/>
  <c r="BK36" i="12"/>
  <c r="BL229" i="3"/>
  <c r="BL237" i="3"/>
  <c r="BL224" i="3"/>
  <c r="BK240" i="3"/>
  <c r="BJ185" i="3"/>
  <c r="BL156" i="3"/>
  <c r="BL236" i="3"/>
  <c r="BL238" i="3" s="1"/>
  <c r="BL157" i="3"/>
  <c r="BK20" i="12"/>
  <c r="BL184" i="3"/>
  <c r="BK67" i="7"/>
  <c r="BK68" i="7"/>
  <c r="BK4" i="11"/>
  <c r="BL189" i="3"/>
  <c r="BK81" i="7"/>
  <c r="BL258" i="3"/>
  <c r="BL248" i="3"/>
  <c r="BL262" i="3"/>
  <c r="BL263" i="3"/>
  <c r="BL267" i="3"/>
  <c r="BL268" i="3"/>
  <c r="BL259" i="3"/>
  <c r="BL269" i="3"/>
  <c r="BL271" i="3"/>
  <c r="BL264" i="3"/>
  <c r="BK199" i="3"/>
  <c r="BL197" i="3"/>
  <c r="BL235" i="3"/>
  <c r="BL198" i="3"/>
  <c r="BM260" i="3"/>
  <c r="BM174" i="3" s="1"/>
  <c r="BL37" i="7" s="1"/>
  <c r="BL200" i="3"/>
  <c r="BX326" i="1"/>
  <c r="BX325" i="1"/>
  <c r="BY327" i="1"/>
  <c r="BY306" i="1"/>
  <c r="BY310" i="1"/>
  <c r="BZ292" i="1"/>
  <c r="BM2" i="11"/>
  <c r="BL2" i="7"/>
  <c r="BL3" i="7"/>
  <c r="BK255" i="3"/>
  <c r="BN158" i="3"/>
  <c r="BN166" i="3"/>
  <c r="BM29" i="7"/>
  <c r="BN265" i="3"/>
  <c r="BN175" i="3"/>
  <c r="BM38" i="7"/>
  <c r="BM35" i="7"/>
  <c r="BM12" i="7"/>
  <c r="BN283" i="3"/>
  <c r="BN275" i="3"/>
  <c r="BO284" i="3"/>
  <c r="BO285" i="3" s="1"/>
  <c r="BN46" i="12" s="1"/>
  <c r="BL203" i="3"/>
  <c r="BL204" i="3"/>
  <c r="BL202" i="3"/>
  <c r="BM224" i="3"/>
  <c r="BM223" i="3"/>
  <c r="BL36" i="12"/>
  <c r="BM229" i="3"/>
  <c r="BM237" i="3"/>
  <c r="BL240" i="3"/>
  <c r="BK185" i="3"/>
  <c r="BM157" i="3"/>
  <c r="BM156" i="3"/>
  <c r="BM236" i="3"/>
  <c r="BM238" i="3" s="1"/>
  <c r="BL20" i="12"/>
  <c r="BM184" i="3"/>
  <c r="BL67" i="7"/>
  <c r="BL68" i="7"/>
  <c r="BL4" i="11"/>
  <c r="BM189" i="3"/>
  <c r="BL81" i="7"/>
  <c r="BM259" i="3"/>
  <c r="BM264" i="3"/>
  <c r="BM258" i="3"/>
  <c r="BM248" i="3"/>
  <c r="BM262" i="3"/>
  <c r="BM263" i="3"/>
  <c r="BM267" i="3"/>
  <c r="BM268" i="3"/>
  <c r="BM269" i="3"/>
  <c r="BM271" i="3"/>
  <c r="BM197" i="3"/>
  <c r="BM235" i="3"/>
  <c r="BM200" i="3"/>
  <c r="BN260" i="3"/>
  <c r="BM198" i="3"/>
  <c r="BL199" i="3"/>
  <c r="BY326" i="1"/>
  <c r="BY325" i="1"/>
  <c r="BZ327" i="1"/>
  <c r="BZ306" i="1"/>
  <c r="BZ310" i="1"/>
  <c r="CA292" i="1"/>
  <c r="BM3" i="7"/>
  <c r="BM2" i="7"/>
  <c r="BN2" i="11"/>
  <c r="BO158" i="3"/>
  <c r="BO166" i="3"/>
  <c r="BN29" i="7"/>
  <c r="BO265" i="3"/>
  <c r="BO175" i="3"/>
  <c r="BN38" i="7"/>
  <c r="BN35" i="7"/>
  <c r="BN12" i="7"/>
  <c r="BN285" i="3"/>
  <c r="BM46" i="12" s="1"/>
  <c r="BP284" i="3"/>
  <c r="BP285" i="3" s="1"/>
  <c r="BO46" i="12" s="1"/>
  <c r="BO275" i="3"/>
  <c r="BO283" i="3"/>
  <c r="BM240" i="3"/>
  <c r="BN223" i="3"/>
  <c r="BM36" i="12"/>
  <c r="BN229" i="3"/>
  <c r="BN237" i="3"/>
  <c r="BN224" i="3"/>
  <c r="BM202" i="3"/>
  <c r="BM203" i="3"/>
  <c r="BM204" i="3"/>
  <c r="BL185" i="3"/>
  <c r="BN157" i="3"/>
  <c r="BN156" i="3"/>
  <c r="BN236" i="3"/>
  <c r="BN238" i="3"/>
  <c r="BM20" i="12"/>
  <c r="BN189" i="3"/>
  <c r="BM81" i="7"/>
  <c r="BN184" i="3"/>
  <c r="BM67" i="7"/>
  <c r="BM68" i="7"/>
  <c r="BM4" i="11"/>
  <c r="BN174" i="3"/>
  <c r="BM37" i="7" s="1"/>
  <c r="BN263" i="3"/>
  <c r="BN259" i="3"/>
  <c r="BN264" i="3"/>
  <c r="BN267" i="3"/>
  <c r="BN258" i="3"/>
  <c r="BN248" i="3"/>
  <c r="BN269" i="3"/>
  <c r="BN262" i="3"/>
  <c r="BN271" i="3"/>
  <c r="BN268" i="3"/>
  <c r="BM199" i="3"/>
  <c r="BN200" i="3"/>
  <c r="BN198" i="3"/>
  <c r="BN197" i="3"/>
  <c r="BN235" i="3"/>
  <c r="BO260" i="3"/>
  <c r="BO174" i="3" s="1"/>
  <c r="BN37" i="7" s="1"/>
  <c r="BZ326" i="1"/>
  <c r="BZ325" i="1"/>
  <c r="CA327" i="1"/>
  <c r="CA306" i="1"/>
  <c r="CA310" i="1"/>
  <c r="CB292" i="1"/>
  <c r="BN2" i="7"/>
  <c r="BN3" i="7"/>
  <c r="BO2" i="11"/>
  <c r="BM255" i="3"/>
  <c r="BP158" i="3"/>
  <c r="BP166" i="3"/>
  <c r="BO29" i="7"/>
  <c r="BP265" i="3"/>
  <c r="BP175" i="3"/>
  <c r="BO38" i="7"/>
  <c r="BO24" i="7"/>
  <c r="BO17" i="7"/>
  <c r="BO18" i="7" s="1"/>
  <c r="BP283" i="3"/>
  <c r="BQ284" i="3"/>
  <c r="BQ285" i="3" s="1"/>
  <c r="BP46" i="12" s="1"/>
  <c r="BP275" i="3"/>
  <c r="BO223" i="3"/>
  <c r="BN36" i="12"/>
  <c r="BO229" i="3"/>
  <c r="BO237" i="3"/>
  <c r="BO224" i="3"/>
  <c r="BN240" i="3"/>
  <c r="BN202" i="3"/>
  <c r="BN203" i="3"/>
  <c r="BN204" i="3"/>
  <c r="BO156" i="3"/>
  <c r="BO236" i="3"/>
  <c r="BO238" i="3" s="1"/>
  <c r="BO157" i="3"/>
  <c r="BN20" i="12"/>
  <c r="BM185" i="3"/>
  <c r="BO184" i="3"/>
  <c r="BN67" i="7"/>
  <c r="BN68" i="7"/>
  <c r="BN4" i="11"/>
  <c r="BO189" i="3"/>
  <c r="BN81" i="7"/>
  <c r="BO248" i="3"/>
  <c r="BO262" i="3"/>
  <c r="BO263" i="3"/>
  <c r="BO259" i="3"/>
  <c r="BO264" i="3"/>
  <c r="BO267" i="3"/>
  <c r="BO258" i="3"/>
  <c r="BO269" i="3"/>
  <c r="BO271" i="3"/>
  <c r="BO268" i="3"/>
  <c r="BL30" i="7"/>
  <c r="BN199" i="3"/>
  <c r="BO197" i="3"/>
  <c r="BO235" i="3"/>
  <c r="BO198" i="3"/>
  <c r="BP260" i="3"/>
  <c r="BO200" i="3"/>
  <c r="CB327" i="1"/>
  <c r="CA326" i="1"/>
  <c r="CA325" i="1"/>
  <c r="CB306" i="1"/>
  <c r="CB310" i="1"/>
  <c r="CC292" i="1"/>
  <c r="BO3" i="7"/>
  <c r="BP2" i="11"/>
  <c r="BO2" i="7"/>
  <c r="BQ158" i="3"/>
  <c r="BQ166" i="3"/>
  <c r="BP29" i="7"/>
  <c r="BQ265" i="3"/>
  <c r="BQ175" i="3"/>
  <c r="BP38" i="7"/>
  <c r="BP12" i="7"/>
  <c r="BL21" i="12"/>
  <c r="BR284" i="3"/>
  <c r="BR285" i="3" s="1"/>
  <c r="BQ46" i="12" s="1"/>
  <c r="BQ283" i="3"/>
  <c r="BQ275" i="3"/>
  <c r="BO204" i="3"/>
  <c r="BO202" i="3"/>
  <c r="BO203" i="3"/>
  <c r="BP223" i="3"/>
  <c r="BO36" i="12"/>
  <c r="BP229" i="3"/>
  <c r="BP237" i="3"/>
  <c r="BP224" i="3"/>
  <c r="BO240" i="3"/>
  <c r="BP156" i="3"/>
  <c r="BP236" i="3"/>
  <c r="BP238" i="3"/>
  <c r="BP157" i="3"/>
  <c r="BO20" i="12"/>
  <c r="BN185" i="3"/>
  <c r="BP184" i="3"/>
  <c r="BO67" i="7"/>
  <c r="BO68" i="7"/>
  <c r="BO4" i="11"/>
  <c r="BP189" i="3"/>
  <c r="BO81" i="7"/>
  <c r="BP258" i="3"/>
  <c r="BP248" i="3"/>
  <c r="BP262" i="3"/>
  <c r="BP174" i="3"/>
  <c r="BO37" i="7"/>
  <c r="BP263" i="3"/>
  <c r="BP259" i="3"/>
  <c r="BP264" i="3"/>
  <c r="BP268" i="3"/>
  <c r="BP269" i="3"/>
  <c r="BP271" i="3"/>
  <c r="BP267" i="3"/>
  <c r="BQ260" i="3"/>
  <c r="BP197" i="3"/>
  <c r="BP235" i="3"/>
  <c r="BP198" i="3"/>
  <c r="BP200" i="3"/>
  <c r="BO199" i="3"/>
  <c r="CC327" i="1"/>
  <c r="CB326" i="1"/>
  <c r="CB325" i="1"/>
  <c r="CC306" i="1"/>
  <c r="CC310" i="1"/>
  <c r="CD292" i="1"/>
  <c r="BQ2" i="11"/>
  <c r="BP2" i="7"/>
  <c r="BP3" i="7"/>
  <c r="BO255" i="3"/>
  <c r="BR158" i="3"/>
  <c r="BR166" i="3"/>
  <c r="BQ29" i="7"/>
  <c r="BR265" i="3"/>
  <c r="BR175" i="3"/>
  <c r="BQ38" i="7"/>
  <c r="BQ24" i="7"/>
  <c r="BQ35" i="7"/>
  <c r="BQ12" i="7"/>
  <c r="BO185" i="3"/>
  <c r="BS284" i="3"/>
  <c r="BR275" i="3"/>
  <c r="BR283" i="3"/>
  <c r="BP203" i="3"/>
  <c r="BP204" i="3"/>
  <c r="BP202" i="3"/>
  <c r="BP240" i="3"/>
  <c r="BQ224" i="3"/>
  <c r="BQ223" i="3"/>
  <c r="BP36" i="12"/>
  <c r="BQ229" i="3"/>
  <c r="BQ237" i="3"/>
  <c r="BQ156" i="3"/>
  <c r="BQ236" i="3"/>
  <c r="BQ238" i="3" s="1"/>
  <c r="BQ157" i="3"/>
  <c r="BP20" i="12"/>
  <c r="BQ184" i="3"/>
  <c r="BP67" i="7"/>
  <c r="BP68" i="7"/>
  <c r="BP4" i="11"/>
  <c r="BQ189" i="3"/>
  <c r="BP81" i="7"/>
  <c r="BQ259" i="3"/>
  <c r="BQ264" i="3"/>
  <c r="BQ258" i="3"/>
  <c r="BQ248" i="3"/>
  <c r="BQ262" i="3"/>
  <c r="BQ174" i="3"/>
  <c r="BP37" i="7" s="1"/>
  <c r="BQ268" i="3"/>
  <c r="BQ263" i="3"/>
  <c r="BQ269" i="3"/>
  <c r="BQ271" i="3"/>
  <c r="BQ267" i="3"/>
  <c r="BQ198" i="3"/>
  <c r="BQ197" i="3"/>
  <c r="BQ235" i="3"/>
  <c r="BR260" i="3"/>
  <c r="BR174" i="3" s="1"/>
  <c r="BQ37" i="7" s="1"/>
  <c r="BQ200" i="3"/>
  <c r="BP199" i="3"/>
  <c r="CD327" i="1"/>
  <c r="CC326" i="1"/>
  <c r="CC325" i="1"/>
  <c r="CD306" i="1"/>
  <c r="CD310" i="1"/>
  <c r="CE292" i="1"/>
  <c r="BQ2" i="7"/>
  <c r="BQ3" i="7"/>
  <c r="BR2" i="11"/>
  <c r="BS158" i="3"/>
  <c r="BS166" i="3"/>
  <c r="BR29" i="7"/>
  <c r="BS265" i="3"/>
  <c r="BS175" i="3"/>
  <c r="BR38" i="7"/>
  <c r="BR35" i="7"/>
  <c r="BR17" i="7"/>
  <c r="BR18" i="7" s="1"/>
  <c r="BS283" i="3"/>
  <c r="BS275" i="3"/>
  <c r="BT284" i="3"/>
  <c r="BT285" i="3" s="1"/>
  <c r="BS46" i="12" s="1"/>
  <c r="BQ202" i="3"/>
  <c r="BQ203" i="3"/>
  <c r="BQ204" i="3"/>
  <c r="BQ240" i="3"/>
  <c r="BR223" i="3"/>
  <c r="BQ36" i="12"/>
  <c r="BR229" i="3"/>
  <c r="BR237" i="3"/>
  <c r="BR224" i="3"/>
  <c r="BP185" i="3"/>
  <c r="BR157" i="3"/>
  <c r="BR156" i="3"/>
  <c r="BQ20" i="12"/>
  <c r="BR189" i="3"/>
  <c r="BQ81" i="7"/>
  <c r="BR184" i="3"/>
  <c r="BQ67" i="7"/>
  <c r="BQ68" i="7"/>
  <c r="BQ4" i="11"/>
  <c r="BR263" i="3"/>
  <c r="BR259" i="3"/>
  <c r="BR264" i="3"/>
  <c r="BR267" i="3"/>
  <c r="BR258" i="3"/>
  <c r="BR262" i="3"/>
  <c r="BR271" i="3"/>
  <c r="BR248" i="3"/>
  <c r="BR268" i="3"/>
  <c r="BR269" i="3"/>
  <c r="BQ199" i="3"/>
  <c r="BR198" i="3"/>
  <c r="BS260" i="3"/>
  <c r="BS174" i="3" s="1"/>
  <c r="BR37" i="7" s="1"/>
  <c r="BR197" i="3"/>
  <c r="BR200" i="3"/>
  <c r="CD326" i="1"/>
  <c r="CD325" i="1"/>
  <c r="CE327" i="1"/>
  <c r="CE306" i="1"/>
  <c r="CE310" i="1"/>
  <c r="CF292" i="1"/>
  <c r="BS2" i="11"/>
  <c r="BR2" i="7"/>
  <c r="BR3" i="7"/>
  <c r="BQ255" i="3"/>
  <c r="BT158" i="3"/>
  <c r="BT166" i="3"/>
  <c r="BS29" i="7"/>
  <c r="BT265" i="3"/>
  <c r="BT175" i="3"/>
  <c r="BS38" i="7"/>
  <c r="BS24" i="7"/>
  <c r="BS12" i="7"/>
  <c r="BS285" i="3"/>
  <c r="BR46" i="12" s="1"/>
  <c r="BT283" i="3"/>
  <c r="BU284" i="3"/>
  <c r="BT275" i="3"/>
  <c r="BR202" i="3"/>
  <c r="BR203" i="3"/>
  <c r="BR204" i="3"/>
  <c r="BS223" i="3"/>
  <c r="BR36" i="12"/>
  <c r="BS229" i="3"/>
  <c r="BS237" i="3"/>
  <c r="BS224" i="3"/>
  <c r="BS157" i="3"/>
  <c r="BS156" i="3"/>
  <c r="BS236" i="3"/>
  <c r="BS238" i="3"/>
  <c r="BR20" i="12"/>
  <c r="BQ185" i="3"/>
  <c r="BS184" i="3"/>
  <c r="BR67" i="7"/>
  <c r="BR68" i="7"/>
  <c r="BR4" i="11"/>
  <c r="BS189" i="3"/>
  <c r="BR81" i="7"/>
  <c r="BS248" i="3"/>
  <c r="BS262" i="3"/>
  <c r="BS263" i="3"/>
  <c r="BS259" i="3"/>
  <c r="BS264" i="3"/>
  <c r="BS267" i="3"/>
  <c r="BS269" i="3"/>
  <c r="BS271" i="3"/>
  <c r="BS268" i="3"/>
  <c r="BS258" i="3"/>
  <c r="BS197" i="3"/>
  <c r="BS235" i="3"/>
  <c r="BS198" i="3"/>
  <c r="BT260" i="3"/>
  <c r="BT174" i="3" s="1"/>
  <c r="BS37" i="7" s="1"/>
  <c r="BS200" i="3"/>
  <c r="BR199" i="3"/>
  <c r="CE326" i="1"/>
  <c r="CE325" i="1"/>
  <c r="CF327" i="1"/>
  <c r="CF306" i="1"/>
  <c r="CF310" i="1"/>
  <c r="CG292" i="1"/>
  <c r="BT2" i="11"/>
  <c r="BS2" i="7"/>
  <c r="BS3" i="7"/>
  <c r="BU158" i="3"/>
  <c r="BU166" i="3"/>
  <c r="BT29" i="7"/>
  <c r="BU265" i="3"/>
  <c r="BU175" i="3"/>
  <c r="BT38" i="7"/>
  <c r="BT24" i="7"/>
  <c r="BT35" i="7"/>
  <c r="BT12" i="7"/>
  <c r="BU275" i="3"/>
  <c r="BV284" i="3"/>
  <c r="BU283" i="3"/>
  <c r="BU285" i="3"/>
  <c r="BT46" i="12" s="1"/>
  <c r="BS240" i="3"/>
  <c r="BS204" i="3"/>
  <c r="BS202" i="3"/>
  <c r="BS203" i="3"/>
  <c r="BT223" i="3"/>
  <c r="BS36" i="12"/>
  <c r="BT229" i="3"/>
  <c r="BT237" i="3"/>
  <c r="BT224" i="3"/>
  <c r="BT156" i="3"/>
  <c r="BT236" i="3"/>
  <c r="BT238" i="3"/>
  <c r="BT157" i="3"/>
  <c r="BS20" i="12"/>
  <c r="BR185" i="3"/>
  <c r="BT184" i="3"/>
  <c r="BS67" i="7"/>
  <c r="BS68" i="7"/>
  <c r="BS4" i="11"/>
  <c r="BT189" i="3"/>
  <c r="BS81" i="7"/>
  <c r="BT258" i="3"/>
  <c r="BT248" i="3"/>
  <c r="BT262" i="3"/>
  <c r="BT263" i="3"/>
  <c r="BT267" i="3"/>
  <c r="BT268" i="3"/>
  <c r="BT259" i="3"/>
  <c r="BT264" i="3"/>
  <c r="BT269" i="3"/>
  <c r="BT271" i="3"/>
  <c r="BS199" i="3"/>
  <c r="BT200" i="3"/>
  <c r="BU260" i="3"/>
  <c r="BT197" i="3"/>
  <c r="BT235" i="3"/>
  <c r="BT198" i="3"/>
  <c r="CG327" i="1"/>
  <c r="CF326" i="1"/>
  <c r="CF325" i="1"/>
  <c r="CG306" i="1"/>
  <c r="CG310" i="1"/>
  <c r="CH292" i="1"/>
  <c r="BT2" i="7"/>
  <c r="BT3" i="7"/>
  <c r="BU2" i="11"/>
  <c r="BS255" i="3"/>
  <c r="BV158" i="3"/>
  <c r="BV166" i="3"/>
  <c r="BU29" i="7"/>
  <c r="BV265" i="3"/>
  <c r="BV175" i="3"/>
  <c r="BU38" i="7"/>
  <c r="BU35" i="7"/>
  <c r="BV283" i="3"/>
  <c r="BV275" i="3"/>
  <c r="BW284" i="3"/>
  <c r="BW285" i="3" s="1"/>
  <c r="BV46" i="12" s="1"/>
  <c r="BT240" i="3"/>
  <c r="BT203" i="3"/>
  <c r="BT204" i="3"/>
  <c r="BT202" i="3"/>
  <c r="BU224" i="3"/>
  <c r="BU223" i="3"/>
  <c r="BT36" i="12"/>
  <c r="BU229" i="3"/>
  <c r="BU237" i="3"/>
  <c r="BS185" i="3"/>
  <c r="BU156" i="3"/>
  <c r="BU236" i="3"/>
  <c r="BU238" i="3" s="1"/>
  <c r="BU157" i="3"/>
  <c r="BT20" i="12"/>
  <c r="BU184" i="3"/>
  <c r="BT67" i="7"/>
  <c r="BT68" i="7"/>
  <c r="BT4" i="11"/>
  <c r="BU189" i="3"/>
  <c r="BT81" i="7"/>
  <c r="BU259" i="3"/>
  <c r="BU264" i="3"/>
  <c r="BU258" i="3"/>
  <c r="BU248" i="3"/>
  <c r="BU262" i="3"/>
  <c r="BU263" i="3"/>
  <c r="BU174" i="3"/>
  <c r="BT37" i="7" s="1"/>
  <c r="BU267" i="3"/>
  <c r="BU268" i="3"/>
  <c r="BU269" i="3"/>
  <c r="BU271" i="3"/>
  <c r="BU198" i="3"/>
  <c r="BV260" i="3"/>
  <c r="BV174" i="3" s="1"/>
  <c r="BU37" i="7" s="1"/>
  <c r="BU200" i="3"/>
  <c r="BU197" i="3"/>
  <c r="BU235" i="3"/>
  <c r="BT199" i="3"/>
  <c r="CG326" i="1"/>
  <c r="CG325" i="1"/>
  <c r="CH327" i="1"/>
  <c r="CH306" i="1"/>
  <c r="CH310" i="1"/>
  <c r="CI292" i="1"/>
  <c r="BU3" i="7"/>
  <c r="BU2" i="7"/>
  <c r="BV2" i="11"/>
  <c r="BW158" i="3"/>
  <c r="BW166" i="3"/>
  <c r="BV29" i="7"/>
  <c r="BW265" i="3"/>
  <c r="BW175" i="3"/>
  <c r="BV38" i="7"/>
  <c r="BV24" i="7"/>
  <c r="BV12" i="7"/>
  <c r="BV17" i="7"/>
  <c r="BV18" i="7" s="1"/>
  <c r="BV285" i="3"/>
  <c r="BU46" i="12" s="1"/>
  <c r="BX284" i="3"/>
  <c r="BX285" i="3" s="1"/>
  <c r="BW46" i="12" s="1"/>
  <c r="BW275" i="3"/>
  <c r="BW283" i="3"/>
  <c r="BU202" i="3"/>
  <c r="BU203" i="3"/>
  <c r="BU204" i="3"/>
  <c r="BT185" i="3"/>
  <c r="BV223" i="3"/>
  <c r="BU36" i="12"/>
  <c r="BV229" i="3"/>
  <c r="BV237" i="3"/>
  <c r="BV224" i="3"/>
  <c r="BU240" i="3"/>
  <c r="BV157" i="3"/>
  <c r="BV156" i="3"/>
  <c r="BV236" i="3"/>
  <c r="BV238" i="3" s="1"/>
  <c r="BU20" i="12"/>
  <c r="BV189" i="3"/>
  <c r="BU81" i="7"/>
  <c r="BV184" i="3"/>
  <c r="BU67" i="7"/>
  <c r="BU68" i="7"/>
  <c r="BU4" i="11"/>
  <c r="BV263" i="3"/>
  <c r="BV259" i="3"/>
  <c r="BV264" i="3"/>
  <c r="BV258" i="3"/>
  <c r="BV262" i="3"/>
  <c r="BV269" i="3"/>
  <c r="BV248" i="3"/>
  <c r="BV267" i="3"/>
  <c r="BV268" i="3"/>
  <c r="BV271" i="3"/>
  <c r="BU199" i="3"/>
  <c r="BV200" i="3"/>
  <c r="BV198" i="3"/>
  <c r="BW260" i="3"/>
  <c r="BW174" i="3" s="1"/>
  <c r="BV37" i="7" s="1"/>
  <c r="BV197" i="3"/>
  <c r="BV235" i="3"/>
  <c r="CH326" i="1"/>
  <c r="CH325" i="1"/>
  <c r="CI327" i="1"/>
  <c r="CI306" i="1"/>
  <c r="CI310" i="1"/>
  <c r="CJ292" i="1"/>
  <c r="BV2" i="7"/>
  <c r="BV3" i="7"/>
  <c r="BW2" i="11"/>
  <c r="BU255" i="3"/>
  <c r="BX158" i="3"/>
  <c r="BX166" i="3"/>
  <c r="BW29" i="7"/>
  <c r="BX265" i="3"/>
  <c r="BX175" i="3"/>
  <c r="BW38" i="7"/>
  <c r="BW24" i="7"/>
  <c r="BW35" i="7"/>
  <c r="BW12" i="7"/>
  <c r="BW6" i="7"/>
  <c r="BX283" i="3"/>
  <c r="BY284" i="3"/>
  <c r="BX275" i="3"/>
  <c r="BV240" i="3"/>
  <c r="BW223" i="3"/>
  <c r="BV36" i="12"/>
  <c r="BW229" i="3"/>
  <c r="BW237" i="3"/>
  <c r="BW224" i="3"/>
  <c r="BV202" i="3"/>
  <c r="BV203" i="3"/>
  <c r="BV204" i="3"/>
  <c r="BW156" i="3"/>
  <c r="BW236" i="3"/>
  <c r="BW238" i="3" s="1"/>
  <c r="BW157" i="3"/>
  <c r="BV20" i="12"/>
  <c r="BU185" i="3"/>
  <c r="BW184" i="3"/>
  <c r="BV67" i="7"/>
  <c r="BV68" i="7"/>
  <c r="BV4" i="11"/>
  <c r="BW189" i="3"/>
  <c r="BV81" i="7"/>
  <c r="BW248" i="3"/>
  <c r="BW262" i="3"/>
  <c r="BW263" i="3"/>
  <c r="BW259" i="3"/>
  <c r="BW264" i="3"/>
  <c r="BW267" i="3"/>
  <c r="BW269" i="3"/>
  <c r="BW271" i="3"/>
  <c r="BW258" i="3"/>
  <c r="BW268" i="3"/>
  <c r="BV199" i="3"/>
  <c r="BW200" i="3"/>
  <c r="BW197" i="3"/>
  <c r="BW235" i="3"/>
  <c r="BX260" i="3"/>
  <c r="BX174" i="3" s="1"/>
  <c r="BW37" i="7" s="1"/>
  <c r="BW198" i="3"/>
  <c r="CJ327" i="1"/>
  <c r="CI326" i="1"/>
  <c r="CI325" i="1"/>
  <c r="CJ306" i="1"/>
  <c r="CJ310" i="1"/>
  <c r="CK292" i="1"/>
  <c r="BW2" i="7"/>
  <c r="BX2" i="11"/>
  <c r="BW3" i="7"/>
  <c r="BY158" i="3"/>
  <c r="BY166" i="3"/>
  <c r="BX29" i="7"/>
  <c r="BY265" i="3"/>
  <c r="BY175" i="3"/>
  <c r="BX38" i="7"/>
  <c r="BY283" i="3"/>
  <c r="BY275" i="3"/>
  <c r="BZ284" i="3"/>
  <c r="BV185" i="3"/>
  <c r="BX223" i="3"/>
  <c r="BW36" i="12"/>
  <c r="BX229" i="3"/>
  <c r="BX237" i="3"/>
  <c r="BX224" i="3"/>
  <c r="BW204" i="3"/>
  <c r="BW202" i="3"/>
  <c r="BW203" i="3"/>
  <c r="BW240" i="3"/>
  <c r="BX156" i="3"/>
  <c r="BX236" i="3"/>
  <c r="BX238" i="3" s="1"/>
  <c r="BX157" i="3"/>
  <c r="BW20" i="12"/>
  <c r="BX184" i="3"/>
  <c r="BW67" i="7"/>
  <c r="BW68" i="7"/>
  <c r="BW4" i="11"/>
  <c r="BX189" i="3"/>
  <c r="BW81" i="7"/>
  <c r="BX258" i="3"/>
  <c r="BX248" i="3"/>
  <c r="BX262" i="3"/>
  <c r="BX263" i="3"/>
  <c r="BX268" i="3"/>
  <c r="BX269" i="3"/>
  <c r="BX271" i="3"/>
  <c r="BX267" i="3"/>
  <c r="BX259" i="3"/>
  <c r="BX264" i="3"/>
  <c r="BW185" i="3"/>
  <c r="BX200" i="3"/>
  <c r="BX198" i="3"/>
  <c r="BY260" i="3"/>
  <c r="BX197" i="3"/>
  <c r="BX235" i="3"/>
  <c r="BW199" i="3"/>
  <c r="CK327" i="1"/>
  <c r="CJ326" i="1"/>
  <c r="CJ325" i="1"/>
  <c r="CK306" i="1"/>
  <c r="CK310" i="1"/>
  <c r="CL292" i="1"/>
  <c r="BX3" i="7"/>
  <c r="BX2" i="7"/>
  <c r="BY2" i="11"/>
  <c r="BW255" i="3"/>
  <c r="BZ158" i="3"/>
  <c r="BZ166" i="3"/>
  <c r="BY29" i="7"/>
  <c r="BZ265" i="3"/>
  <c r="BZ175" i="3"/>
  <c r="BY38" i="7"/>
  <c r="BY35" i="7"/>
  <c r="BY12" i="7"/>
  <c r="BY285" i="3"/>
  <c r="BX46" i="12" s="1"/>
  <c r="BZ275" i="3"/>
  <c r="BZ283" i="3"/>
  <c r="BX203" i="3"/>
  <c r="BX204" i="3"/>
  <c r="BX202" i="3"/>
  <c r="BX240" i="3"/>
  <c r="BY224" i="3"/>
  <c r="BY223" i="3"/>
  <c r="BX36" i="12"/>
  <c r="BY229" i="3"/>
  <c r="BY237" i="3"/>
  <c r="BY156" i="3"/>
  <c r="BY236" i="3"/>
  <c r="BY238" i="3"/>
  <c r="BY157" i="3"/>
  <c r="BX20" i="12"/>
  <c r="BY184" i="3"/>
  <c r="BX67" i="7"/>
  <c r="BX68" i="7"/>
  <c r="BX4" i="11"/>
  <c r="BY189" i="3"/>
  <c r="BX81" i="7"/>
  <c r="BY259" i="3"/>
  <c r="BY264" i="3"/>
  <c r="BY258" i="3"/>
  <c r="BY248" i="3"/>
  <c r="BY262" i="3"/>
  <c r="BY263" i="3"/>
  <c r="BY267" i="3"/>
  <c r="BY268" i="3"/>
  <c r="BY174" i="3"/>
  <c r="BX37" i="7" s="1"/>
  <c r="BY269" i="3"/>
  <c r="BY271" i="3"/>
  <c r="BX199" i="3"/>
  <c r="BY198" i="3"/>
  <c r="BZ260" i="3"/>
  <c r="BZ174" i="3" s="1"/>
  <c r="BY37" i="7" s="1"/>
  <c r="BY197" i="3"/>
  <c r="BY235" i="3"/>
  <c r="BY200" i="3"/>
  <c r="CK326" i="1"/>
  <c r="CK325" i="1"/>
  <c r="CL327" i="1"/>
  <c r="CL306" i="1"/>
  <c r="CL310" i="1"/>
  <c r="CM292" i="1"/>
  <c r="BZ2" i="11"/>
  <c r="BY2" i="7"/>
  <c r="BY3" i="7"/>
  <c r="CA158" i="3"/>
  <c r="CA166" i="3"/>
  <c r="BZ29" i="7"/>
  <c r="CA265" i="3"/>
  <c r="CA175" i="3"/>
  <c r="BZ38" i="7"/>
  <c r="BZ12" i="7"/>
  <c r="BX185" i="3"/>
  <c r="BZ285" i="3"/>
  <c r="BY46" i="12" s="1"/>
  <c r="CA275" i="3"/>
  <c r="CA283" i="3"/>
  <c r="BY240" i="3"/>
  <c r="BY202" i="3"/>
  <c r="BY203" i="3"/>
  <c r="BY204" i="3"/>
  <c r="BZ223" i="3"/>
  <c r="BY36" i="12"/>
  <c r="BZ229" i="3"/>
  <c r="BZ237" i="3"/>
  <c r="BZ224" i="3"/>
  <c r="BZ157" i="3"/>
  <c r="BZ156" i="3"/>
  <c r="BZ236" i="3"/>
  <c r="BZ238" i="3" s="1"/>
  <c r="BY20" i="12"/>
  <c r="BZ189" i="3"/>
  <c r="BY81" i="7"/>
  <c r="BZ184" i="3"/>
  <c r="BY67" i="7"/>
  <c r="BY68" i="7"/>
  <c r="BY4" i="11"/>
  <c r="BZ263" i="3"/>
  <c r="BZ259" i="3"/>
  <c r="BZ264" i="3"/>
  <c r="BZ258" i="3"/>
  <c r="BZ269" i="3"/>
  <c r="BZ267" i="3"/>
  <c r="BZ271" i="3"/>
  <c r="BZ262" i="3"/>
  <c r="BZ268" i="3"/>
  <c r="BZ248" i="3"/>
  <c r="BZ200" i="3"/>
  <c r="BZ198" i="3"/>
  <c r="BZ197" i="3"/>
  <c r="BZ235" i="3"/>
  <c r="BY199" i="3"/>
  <c r="CL326" i="1"/>
  <c r="CL325" i="1"/>
  <c r="CM327" i="1"/>
  <c r="CM306" i="1"/>
  <c r="CM310" i="1"/>
  <c r="CN292" i="1"/>
  <c r="CA2" i="11"/>
  <c r="BZ2" i="7"/>
  <c r="BZ3" i="7"/>
  <c r="BY255" i="3"/>
  <c r="BX36" i="7"/>
  <c r="CB158" i="3"/>
  <c r="CB166" i="3"/>
  <c r="CA29" i="7"/>
  <c r="CB265" i="3"/>
  <c r="CB175" i="3"/>
  <c r="CA38" i="7"/>
  <c r="CB283" i="3"/>
  <c r="CB275" i="3"/>
  <c r="CA237" i="3"/>
  <c r="BZ240" i="3"/>
  <c r="BZ202" i="3"/>
  <c r="BZ203" i="3"/>
  <c r="BZ204" i="3"/>
  <c r="BY185" i="3"/>
  <c r="CA157" i="3"/>
  <c r="CA156" i="3"/>
  <c r="CA236" i="3"/>
  <c r="CA238" i="3"/>
  <c r="BZ20" i="12"/>
  <c r="CA184" i="3"/>
  <c r="BZ67" i="7"/>
  <c r="BZ68" i="7"/>
  <c r="BZ4" i="11"/>
  <c r="CA189" i="3"/>
  <c r="BZ81" i="7"/>
  <c r="CA248" i="3"/>
  <c r="CA259" i="3"/>
  <c r="CA271" i="3"/>
  <c r="BX30" i="7"/>
  <c r="CA197" i="3"/>
  <c r="CA235" i="3"/>
  <c r="CA198" i="3"/>
  <c r="BZ199" i="3"/>
  <c r="CN327" i="1"/>
  <c r="CM326" i="1"/>
  <c r="CM325" i="1"/>
  <c r="CN306" i="1"/>
  <c r="CN310" i="1"/>
  <c r="CO292" i="1"/>
  <c r="CO307" i="1"/>
  <c r="CA2" i="7"/>
  <c r="CB2" i="11"/>
  <c r="CA3" i="7"/>
  <c r="CC158" i="3"/>
  <c r="CC166" i="3"/>
  <c r="CB29" i="7"/>
  <c r="CC265" i="3"/>
  <c r="CC175" i="3"/>
  <c r="CB38" i="7"/>
  <c r="CB12" i="7"/>
  <c r="BX21" i="12"/>
  <c r="BX33" i="12"/>
  <c r="CC275" i="3"/>
  <c r="CC283" i="3"/>
  <c r="CA240" i="3"/>
  <c r="CB237" i="3"/>
  <c r="BZ185" i="3"/>
  <c r="CB156" i="3"/>
  <c r="CB236" i="3"/>
  <c r="CB238" i="3"/>
  <c r="CB157" i="3"/>
  <c r="CA20" i="12"/>
  <c r="CB184" i="3"/>
  <c r="CA67" i="7"/>
  <c r="CA68" i="7"/>
  <c r="CA4" i="11"/>
  <c r="CB189" i="3"/>
  <c r="CA81" i="7"/>
  <c r="CB248" i="3"/>
  <c r="CB271" i="3"/>
  <c r="CB259" i="3"/>
  <c r="CA224" i="3"/>
  <c r="CB198" i="3"/>
  <c r="CB197" i="3"/>
  <c r="CB235" i="3"/>
  <c r="CO327" i="1"/>
  <c r="CN326" i="1"/>
  <c r="CN325" i="1"/>
  <c r="CO306" i="1"/>
  <c r="CO310" i="1"/>
  <c r="CP292" i="1"/>
  <c r="CP307" i="1"/>
  <c r="CB2" i="7"/>
  <c r="CC2" i="11"/>
  <c r="CB3" i="7"/>
  <c r="CD158" i="3"/>
  <c r="CD166" i="3"/>
  <c r="CC29" i="7"/>
  <c r="CD265" i="3"/>
  <c r="CD175" i="3"/>
  <c r="CC38" i="7"/>
  <c r="CC12" i="7"/>
  <c r="CD283" i="3"/>
  <c r="CD275" i="3"/>
  <c r="CB240" i="3"/>
  <c r="CC237" i="3"/>
  <c r="CA185" i="3"/>
  <c r="CC156" i="3"/>
  <c r="CC236" i="3"/>
  <c r="CC238" i="3" s="1"/>
  <c r="CC157" i="3"/>
  <c r="CB20" i="12"/>
  <c r="CC184" i="3"/>
  <c r="CB67" i="7"/>
  <c r="CB68" i="7"/>
  <c r="CB4" i="11"/>
  <c r="CC189" i="3"/>
  <c r="CB81" i="7"/>
  <c r="CC259" i="3"/>
  <c r="CC248" i="3"/>
  <c r="CC271" i="3"/>
  <c r="CC197" i="3"/>
  <c r="CC235" i="3"/>
  <c r="CC198" i="3"/>
  <c r="CB224" i="3"/>
  <c r="CO326" i="1"/>
  <c r="CO325" i="1"/>
  <c r="CP327" i="1"/>
  <c r="CP306" i="1"/>
  <c r="CP310" i="1"/>
  <c r="CQ292" i="1"/>
  <c r="CQ307" i="1"/>
  <c r="CC3" i="7"/>
  <c r="CC2" i="7"/>
  <c r="CD2" i="11"/>
  <c r="CE158" i="3"/>
  <c r="CE166" i="3"/>
  <c r="CD29" i="7"/>
  <c r="CE265" i="3"/>
  <c r="CE175" i="3"/>
  <c r="CD38" i="7"/>
  <c r="CE275" i="3"/>
  <c r="CE283" i="3"/>
  <c r="CC240" i="3"/>
  <c r="CD237" i="3"/>
  <c r="CB185" i="3"/>
  <c r="CD157" i="3"/>
  <c r="CD156" i="3"/>
  <c r="CC20" i="12"/>
  <c r="CD189" i="3"/>
  <c r="CC81" i="7"/>
  <c r="CD184" i="3"/>
  <c r="CC67" i="7"/>
  <c r="CC68" i="7"/>
  <c r="CC4" i="11"/>
  <c r="CD259" i="3"/>
  <c r="CD248" i="3"/>
  <c r="CD271" i="3"/>
  <c r="CD198" i="3"/>
  <c r="CD197" i="3"/>
  <c r="CC224" i="3"/>
  <c r="CP326" i="1"/>
  <c r="CP325" i="1"/>
  <c r="CQ327" i="1"/>
  <c r="CQ306" i="1"/>
  <c r="CQ310" i="1"/>
  <c r="CR292" i="1"/>
  <c r="CR307" i="1"/>
  <c r="CD3" i="7"/>
  <c r="CD2" i="7"/>
  <c r="CE2" i="11"/>
  <c r="CF158" i="3"/>
  <c r="CF166" i="3"/>
  <c r="CE29" i="7"/>
  <c r="CF265" i="3"/>
  <c r="CF175" i="3"/>
  <c r="CE38" i="7"/>
  <c r="CE24" i="7"/>
  <c r="CE12" i="7"/>
  <c r="CF283" i="3"/>
  <c r="CF275" i="3"/>
  <c r="CE237" i="3"/>
  <c r="CC185" i="3"/>
  <c r="CE156" i="3"/>
  <c r="CE236" i="3"/>
  <c r="CE238" i="3" s="1"/>
  <c r="CD20" i="12"/>
  <c r="CE157" i="3"/>
  <c r="CE184" i="3"/>
  <c r="CD67" i="7"/>
  <c r="CD68" i="7"/>
  <c r="CD4" i="11"/>
  <c r="CE189" i="3"/>
  <c r="CD81" i="7"/>
  <c r="CE248" i="3"/>
  <c r="CE259" i="3"/>
  <c r="CE271" i="3"/>
  <c r="CD224" i="3"/>
  <c r="CE197" i="3"/>
  <c r="CE235" i="3"/>
  <c r="CE198" i="3"/>
  <c r="CR327" i="1"/>
  <c r="CQ326" i="1"/>
  <c r="CQ325" i="1"/>
  <c r="CR306" i="1"/>
  <c r="CR310" i="1"/>
  <c r="CS292" i="1"/>
  <c r="CS307" i="1"/>
  <c r="CE2" i="7"/>
  <c r="CF2" i="11"/>
  <c r="CE3" i="7"/>
  <c r="CG158" i="3"/>
  <c r="CG166" i="3"/>
  <c r="CF29" i="7"/>
  <c r="CG265" i="3"/>
  <c r="CG175" i="3"/>
  <c r="CF38" i="7"/>
  <c r="CF12" i="7"/>
  <c r="CG283" i="3"/>
  <c r="CG275" i="3"/>
  <c r="CE240" i="3"/>
  <c r="CF237" i="3"/>
  <c r="CF156" i="3"/>
  <c r="CF236" i="3"/>
  <c r="CF238" i="3" s="1"/>
  <c r="CF157" i="3"/>
  <c r="CE20" i="12"/>
  <c r="CD185" i="3"/>
  <c r="CF184" i="3"/>
  <c r="CE67" i="7"/>
  <c r="CE68" i="7"/>
  <c r="CE4" i="11"/>
  <c r="CF189" i="3"/>
  <c r="CE81" i="7"/>
  <c r="CF248" i="3"/>
  <c r="CF259" i="3"/>
  <c r="CF271" i="3"/>
  <c r="CF198" i="3"/>
  <c r="CF197" i="3"/>
  <c r="CF235" i="3"/>
  <c r="CE224" i="3"/>
  <c r="CS327" i="1"/>
  <c r="CR326" i="1"/>
  <c r="CR325" i="1"/>
  <c r="CS306" i="1"/>
  <c r="CS310" i="1"/>
  <c r="CT292" i="1"/>
  <c r="CT307" i="1"/>
  <c r="CG2" i="11"/>
  <c r="CF2" i="7"/>
  <c r="CF3" i="7"/>
  <c r="CH158" i="3"/>
  <c r="CH166" i="3"/>
  <c r="CG29" i="7"/>
  <c r="CH265" i="3"/>
  <c r="CH175" i="3"/>
  <c r="CG38" i="7"/>
  <c r="CH283" i="3"/>
  <c r="CH275" i="3"/>
  <c r="CF240" i="3"/>
  <c r="CG237" i="3"/>
  <c r="CG156" i="3"/>
  <c r="CG236" i="3"/>
  <c r="CG238" i="3"/>
  <c r="CG157" i="3"/>
  <c r="CF20" i="12"/>
  <c r="CE185" i="3"/>
  <c r="CG184" i="3"/>
  <c r="CF67" i="7"/>
  <c r="CF68" i="7"/>
  <c r="CF4" i="11"/>
  <c r="CG189" i="3"/>
  <c r="CF81" i="7"/>
  <c r="CG259" i="3"/>
  <c r="CG248" i="3"/>
  <c r="CG271" i="3"/>
  <c r="CG197" i="3"/>
  <c r="CG235" i="3"/>
  <c r="CG198" i="3"/>
  <c r="CF224" i="3"/>
  <c r="CT327" i="1"/>
  <c r="CS326" i="1"/>
  <c r="CS325" i="1"/>
  <c r="CT306" i="1"/>
  <c r="CT310" i="1"/>
  <c r="CU292" i="1"/>
  <c r="CU307" i="1"/>
  <c r="CG2" i="7"/>
  <c r="CH2" i="11"/>
  <c r="CG3" i="7"/>
  <c r="CI158" i="3"/>
  <c r="CI166" i="3"/>
  <c r="CH29" i="7"/>
  <c r="CI265" i="3"/>
  <c r="CI175" i="3"/>
  <c r="CH38" i="7"/>
  <c r="CH12" i="7"/>
  <c r="CI283" i="3"/>
  <c r="CI275" i="3"/>
  <c r="CG240" i="3"/>
  <c r="CH237" i="3"/>
  <c r="CF185" i="3"/>
  <c r="CH157" i="3"/>
  <c r="CH156" i="3"/>
  <c r="CH236" i="3"/>
  <c r="CH238" i="3" s="1"/>
  <c r="CG20" i="12"/>
  <c r="CH189" i="3"/>
  <c r="CG81" i="7"/>
  <c r="CH184" i="3"/>
  <c r="CG67" i="7"/>
  <c r="CG68" i="7"/>
  <c r="CG4" i="11"/>
  <c r="CH259" i="3"/>
  <c r="CH248" i="3"/>
  <c r="CH271" i="3"/>
  <c r="CG224" i="3"/>
  <c r="CH197" i="3"/>
  <c r="CH235" i="3"/>
  <c r="CH198" i="3"/>
  <c r="CT326" i="1"/>
  <c r="CT325" i="1"/>
  <c r="CU327" i="1"/>
  <c r="CU306" i="1"/>
  <c r="CU310" i="1"/>
  <c r="CV292" i="1"/>
  <c r="CV307" i="1"/>
  <c r="CH2" i="7"/>
  <c r="CI2" i="11"/>
  <c r="CH3" i="7"/>
  <c r="CJ158" i="3"/>
  <c r="CJ166" i="3"/>
  <c r="CI29" i="7"/>
  <c r="CJ265" i="3"/>
  <c r="CJ175" i="3"/>
  <c r="CI38" i="7"/>
  <c r="CI12" i="7"/>
  <c r="CJ283" i="3"/>
  <c r="CJ275" i="3"/>
  <c r="CI237" i="3"/>
  <c r="CH240" i="3"/>
  <c r="CG185" i="3"/>
  <c r="CH20" i="12"/>
  <c r="CI156" i="3"/>
  <c r="CI236" i="3"/>
  <c r="CI238" i="3" s="1"/>
  <c r="CI157" i="3"/>
  <c r="CI184" i="3"/>
  <c r="CH67" i="7"/>
  <c r="CH68" i="7"/>
  <c r="CH4" i="11"/>
  <c r="CI189" i="3"/>
  <c r="CH81" i="7"/>
  <c r="CI248" i="3"/>
  <c r="CI259" i="3"/>
  <c r="CI271" i="3"/>
  <c r="CI197" i="3"/>
  <c r="CI235" i="3"/>
  <c r="CI198" i="3"/>
  <c r="CH224" i="3"/>
  <c r="CV327" i="1"/>
  <c r="CU326" i="1"/>
  <c r="CU325" i="1"/>
  <c r="CV306" i="1"/>
  <c r="CV310" i="1"/>
  <c r="CW292" i="1"/>
  <c r="CW307" i="1"/>
  <c r="CI2" i="7"/>
  <c r="CI3" i="7"/>
  <c r="CJ2" i="11"/>
  <c r="CK158" i="3"/>
  <c r="CK166" i="3"/>
  <c r="CJ29" i="7"/>
  <c r="CK265" i="3"/>
  <c r="CK175" i="3"/>
  <c r="CJ38" i="7"/>
  <c r="CK275" i="3"/>
  <c r="CK283" i="3"/>
  <c r="CI240" i="3"/>
  <c r="CJ237" i="3"/>
  <c r="CH185" i="3"/>
  <c r="CJ156" i="3"/>
  <c r="CJ236" i="3"/>
  <c r="CJ238" i="3" s="1"/>
  <c r="CI20" i="12"/>
  <c r="CJ157" i="3"/>
  <c r="CJ184" i="3"/>
  <c r="CI67" i="7"/>
  <c r="CI68" i="7"/>
  <c r="CI4" i="11"/>
  <c r="CJ189" i="3"/>
  <c r="CI81" i="7"/>
  <c r="CJ248" i="3"/>
  <c r="CJ259" i="3"/>
  <c r="CJ271" i="3"/>
  <c r="CI224" i="3"/>
  <c r="CJ198" i="3"/>
  <c r="CJ197" i="3"/>
  <c r="CJ235" i="3"/>
  <c r="CW327" i="1"/>
  <c r="CV326" i="1"/>
  <c r="CV325" i="1"/>
  <c r="CW306" i="1"/>
  <c r="CW310" i="1"/>
  <c r="CX292" i="1"/>
  <c r="CX307" i="1"/>
  <c r="CJ2" i="7"/>
  <c r="CJ3" i="7"/>
  <c r="CK2" i="11"/>
  <c r="CL158" i="3"/>
  <c r="CL166" i="3"/>
  <c r="CK29" i="7"/>
  <c r="CL265" i="3"/>
  <c r="CL175" i="3"/>
  <c r="CK38" i="7"/>
  <c r="CK24" i="7"/>
  <c r="CK12" i="7"/>
  <c r="CL275" i="3"/>
  <c r="CL283" i="3"/>
  <c r="CJ240" i="3"/>
  <c r="CK237" i="3"/>
  <c r="CK156" i="3"/>
  <c r="CK236" i="3"/>
  <c r="CK238" i="3" s="1"/>
  <c r="CJ20" i="12"/>
  <c r="CK157" i="3"/>
  <c r="CI185" i="3"/>
  <c r="CK184" i="3"/>
  <c r="CJ67" i="7"/>
  <c r="CJ68" i="7"/>
  <c r="CJ4" i="11"/>
  <c r="CK189" i="3"/>
  <c r="CJ81" i="7"/>
  <c r="CK259" i="3"/>
  <c r="CK248" i="3"/>
  <c r="CK271" i="3"/>
  <c r="CK197" i="3"/>
  <c r="CK235" i="3"/>
  <c r="CK198" i="3"/>
  <c r="CJ224" i="3"/>
  <c r="CW326" i="1"/>
  <c r="CW325" i="1"/>
  <c r="CX327" i="1"/>
  <c r="CX306" i="1"/>
  <c r="CX310" i="1"/>
  <c r="CY292" i="1"/>
  <c r="CY307" i="1"/>
  <c r="CK3" i="7"/>
  <c r="CK2" i="7"/>
  <c r="CL2" i="11"/>
  <c r="CM158" i="3"/>
  <c r="CM166" i="3"/>
  <c r="CL29" i="7"/>
  <c r="CM265" i="3"/>
  <c r="CM175" i="3"/>
  <c r="CL38" i="7"/>
  <c r="CL12" i="7"/>
  <c r="CJ185" i="3"/>
  <c r="CM275" i="3"/>
  <c r="CM283" i="3"/>
  <c r="CL237" i="3"/>
  <c r="CK240" i="3"/>
  <c r="CL157" i="3"/>
  <c r="CL156" i="3"/>
  <c r="CL236" i="3"/>
  <c r="CL238" i="3"/>
  <c r="CK20" i="12"/>
  <c r="CL189" i="3"/>
  <c r="CK81" i="7"/>
  <c r="CL184" i="3"/>
  <c r="CK67" i="7"/>
  <c r="CK68" i="7"/>
  <c r="CK4" i="11"/>
  <c r="CL259" i="3"/>
  <c r="CL271" i="3"/>
  <c r="CL248" i="3"/>
  <c r="CL198" i="3"/>
  <c r="CL197" i="3"/>
  <c r="CL235" i="3"/>
  <c r="CK224" i="3"/>
  <c r="CX326" i="1"/>
  <c r="CX325" i="1"/>
  <c r="CY327" i="1"/>
  <c r="CY306" i="1"/>
  <c r="CY310" i="1"/>
  <c r="CZ292" i="1"/>
  <c r="CZ307" i="1"/>
  <c r="CM2" i="11"/>
  <c r="CL2" i="7"/>
  <c r="CL3" i="7"/>
  <c r="CN158" i="3"/>
  <c r="CN166" i="3"/>
  <c r="CM29" i="7"/>
  <c r="CN265" i="3"/>
  <c r="CN175" i="3"/>
  <c r="CM38" i="7"/>
  <c r="CN283" i="3"/>
  <c r="CN275" i="3"/>
  <c r="CL240" i="3"/>
  <c r="CM237" i="3"/>
  <c r="CM157" i="3"/>
  <c r="CM156" i="3"/>
  <c r="CM236" i="3"/>
  <c r="CM238" i="3" s="1"/>
  <c r="CL20" i="12"/>
  <c r="CK185" i="3"/>
  <c r="CM184" i="3"/>
  <c r="CL67" i="7"/>
  <c r="CL68" i="7"/>
  <c r="CL4" i="11"/>
  <c r="CM189" i="3"/>
  <c r="CL81" i="7"/>
  <c r="CM248" i="3"/>
  <c r="CM259" i="3"/>
  <c r="CM271" i="3"/>
  <c r="CM198" i="3"/>
  <c r="CM197" i="3"/>
  <c r="CM235" i="3"/>
  <c r="CL224" i="3"/>
  <c r="CY326" i="1"/>
  <c r="CY325" i="1"/>
  <c r="CZ327" i="1"/>
  <c r="CZ306" i="1"/>
  <c r="CZ310" i="1"/>
  <c r="DA292" i="1"/>
  <c r="DA307" i="1"/>
  <c r="CM3" i="7"/>
  <c r="CN2" i="11"/>
  <c r="CM2" i="7"/>
  <c r="CO158" i="3"/>
  <c r="CO166" i="3"/>
  <c r="CN29" i="7"/>
  <c r="CO265" i="3"/>
  <c r="CO175" i="3"/>
  <c r="CN38" i="7"/>
  <c r="CO275" i="3"/>
  <c r="CO283" i="3"/>
  <c r="CM240" i="3"/>
  <c r="CN237" i="3"/>
  <c r="CL185" i="3"/>
  <c r="CN156" i="3"/>
  <c r="CN236" i="3"/>
  <c r="CN238" i="3" s="1"/>
  <c r="CN157" i="3"/>
  <c r="CM20" i="12"/>
  <c r="CN184" i="3"/>
  <c r="CM67" i="7"/>
  <c r="CM68" i="7"/>
  <c r="CM4" i="11"/>
  <c r="CN189" i="3"/>
  <c r="CM81" i="7"/>
  <c r="CN248" i="3"/>
  <c r="CN271" i="3"/>
  <c r="CN259" i="3"/>
  <c r="CM224" i="3"/>
  <c r="CN197" i="3"/>
  <c r="CN235" i="3"/>
  <c r="CN198" i="3"/>
  <c r="DA327" i="1"/>
  <c r="CZ326" i="1"/>
  <c r="CZ325" i="1"/>
  <c r="DA306" i="1"/>
  <c r="DA310" i="1"/>
  <c r="DB292" i="1"/>
  <c r="DB307" i="1"/>
  <c r="CN2" i="7"/>
  <c r="CO2" i="11"/>
  <c r="CN3" i="7"/>
  <c r="CP158" i="3"/>
  <c r="CP166" i="3"/>
  <c r="CO29" i="7"/>
  <c r="CP265" i="3"/>
  <c r="CP175" i="3"/>
  <c r="CO38" i="7"/>
  <c r="CP283" i="3"/>
  <c r="CP275" i="3"/>
  <c r="CO237" i="3"/>
  <c r="CN240" i="3"/>
  <c r="CO156" i="3"/>
  <c r="CO236" i="3"/>
  <c r="CO238" i="3" s="1"/>
  <c r="CO157" i="3"/>
  <c r="CN20" i="12"/>
  <c r="CM185" i="3"/>
  <c r="CO184" i="3"/>
  <c r="CN67" i="7"/>
  <c r="CN68" i="7"/>
  <c r="CN4" i="11"/>
  <c r="CO189" i="3"/>
  <c r="CN81" i="7"/>
  <c r="CO259" i="3"/>
  <c r="CO248" i="3"/>
  <c r="CO271" i="3"/>
  <c r="CO198" i="3"/>
  <c r="CO197" i="3"/>
  <c r="CO235" i="3"/>
  <c r="CN224" i="3"/>
  <c r="DA326" i="1"/>
  <c r="DA325" i="1"/>
  <c r="DB327" i="1"/>
  <c r="DB306" i="1"/>
  <c r="DB310" i="1"/>
  <c r="DC292" i="1"/>
  <c r="DC307" i="1"/>
  <c r="CO2" i="7"/>
  <c r="CO3" i="7"/>
  <c r="CP2" i="11"/>
  <c r="CQ158" i="3"/>
  <c r="CQ166" i="3"/>
  <c r="CP29" i="7"/>
  <c r="CQ265" i="3"/>
  <c r="CQ175" i="3"/>
  <c r="CP38" i="7"/>
  <c r="CQ275" i="3"/>
  <c r="CQ283" i="3"/>
  <c r="CO240" i="3"/>
  <c r="CP237" i="3"/>
  <c r="CP157" i="3"/>
  <c r="CP156" i="3"/>
  <c r="CO20" i="12"/>
  <c r="CN185" i="3"/>
  <c r="CP189" i="3"/>
  <c r="CO81" i="7"/>
  <c r="CP184" i="3"/>
  <c r="CO67" i="7"/>
  <c r="CO68" i="7"/>
  <c r="CO4" i="11"/>
  <c r="CP259" i="3"/>
  <c r="CP248" i="3"/>
  <c r="CP271" i="3"/>
  <c r="CP198" i="3"/>
  <c r="CP197" i="3"/>
  <c r="CO224" i="3"/>
  <c r="DB326" i="1"/>
  <c r="DB325" i="1"/>
  <c r="DC327" i="1"/>
  <c r="DC306" i="1"/>
  <c r="DC310" i="1"/>
  <c r="DD292" i="1"/>
  <c r="DD307" i="1"/>
  <c r="CP3" i="7"/>
  <c r="CP2" i="7"/>
  <c r="CQ2" i="11"/>
  <c r="CR158" i="3"/>
  <c r="CR166" i="3"/>
  <c r="CQ29" i="7"/>
  <c r="CR265" i="3"/>
  <c r="CR175" i="3"/>
  <c r="CQ38" i="7"/>
  <c r="CQ24" i="7"/>
  <c r="CR283" i="3"/>
  <c r="CR275" i="3"/>
  <c r="CQ237" i="3"/>
  <c r="CO185" i="3"/>
  <c r="CQ157" i="3"/>
  <c r="CQ156" i="3"/>
  <c r="CQ236" i="3"/>
  <c r="CQ238" i="3" s="1"/>
  <c r="CP20" i="12"/>
  <c r="CQ184" i="3"/>
  <c r="CP67" i="7"/>
  <c r="CP68" i="7"/>
  <c r="CP4" i="11"/>
  <c r="CQ189" i="3"/>
  <c r="CP81" i="7"/>
  <c r="CQ248" i="3"/>
  <c r="CQ259" i="3"/>
  <c r="CQ271" i="3"/>
  <c r="CQ198" i="3"/>
  <c r="CQ197" i="3"/>
  <c r="CQ235" i="3"/>
  <c r="CP224" i="3"/>
  <c r="DD327" i="1"/>
  <c r="DC326" i="1"/>
  <c r="DC325" i="1"/>
  <c r="DD306" i="1"/>
  <c r="DD310" i="1"/>
  <c r="DE292" i="1"/>
  <c r="DE307" i="1"/>
  <c r="CR2" i="11"/>
  <c r="CQ2" i="7"/>
  <c r="CQ3" i="7"/>
  <c r="CS158" i="3"/>
  <c r="CS166" i="3"/>
  <c r="CR29" i="7"/>
  <c r="CS265" i="3"/>
  <c r="CS175" i="3"/>
  <c r="CR38" i="7"/>
  <c r="CS275" i="3"/>
  <c r="CS283" i="3"/>
  <c r="CR237" i="3"/>
  <c r="CQ240" i="3"/>
  <c r="CR156" i="3"/>
  <c r="CR236" i="3"/>
  <c r="CR238" i="3" s="1"/>
  <c r="CQ20" i="12"/>
  <c r="CR157" i="3"/>
  <c r="CP185" i="3"/>
  <c r="CR184" i="3"/>
  <c r="CQ67" i="7"/>
  <c r="CQ68" i="7"/>
  <c r="CQ4" i="11"/>
  <c r="CR189" i="3"/>
  <c r="CQ81" i="7"/>
  <c r="CR248" i="3"/>
  <c r="CR259" i="3"/>
  <c r="CR271" i="3"/>
  <c r="CR197" i="3"/>
  <c r="CR235" i="3"/>
  <c r="CR198" i="3"/>
  <c r="CQ224" i="3"/>
  <c r="DE327" i="1"/>
  <c r="DD326" i="1"/>
  <c r="DD325" i="1"/>
  <c r="DE306" i="1"/>
  <c r="DE310" i="1"/>
  <c r="DF292" i="1"/>
  <c r="DF307" i="1"/>
  <c r="CR3" i="7"/>
  <c r="CR2" i="7"/>
  <c r="CS2" i="11"/>
  <c r="CT158" i="3"/>
  <c r="CT166" i="3"/>
  <c r="CS29" i="7"/>
  <c r="CT265" i="3"/>
  <c r="CT175" i="3"/>
  <c r="CS38" i="7"/>
  <c r="CT275" i="3"/>
  <c r="CT283" i="3"/>
  <c r="CS237" i="3"/>
  <c r="CR240" i="3"/>
  <c r="CQ185" i="3"/>
  <c r="CS156" i="3"/>
  <c r="CS236" i="3"/>
  <c r="CS238" i="3" s="1"/>
  <c r="CS157" i="3"/>
  <c r="CR20" i="12"/>
  <c r="CS184" i="3"/>
  <c r="CR67" i="7"/>
  <c r="CR68" i="7"/>
  <c r="CR4" i="11"/>
  <c r="CS189" i="3"/>
  <c r="CR81" i="7"/>
  <c r="CS259" i="3"/>
  <c r="CS248" i="3"/>
  <c r="CS271" i="3"/>
  <c r="CS197" i="3"/>
  <c r="CS235" i="3"/>
  <c r="CS198" i="3"/>
  <c r="CR224" i="3"/>
  <c r="DE326" i="1"/>
  <c r="DE325" i="1"/>
  <c r="DF327" i="1"/>
  <c r="DF306" i="1"/>
  <c r="DF310" i="1"/>
  <c r="DG292" i="1"/>
  <c r="DG307" i="1"/>
  <c r="CS3" i="7"/>
  <c r="CT2" i="11"/>
  <c r="CS2" i="7"/>
  <c r="CU158" i="3"/>
  <c r="CU166" i="3"/>
  <c r="CT29" i="7"/>
  <c r="CU265" i="3"/>
  <c r="CU175" i="3"/>
  <c r="CT38" i="7"/>
  <c r="CU275" i="3"/>
  <c r="CU283" i="3"/>
  <c r="CT237" i="3"/>
  <c r="CS240" i="3"/>
  <c r="CR185" i="3"/>
  <c r="CT157" i="3"/>
  <c r="CT156" i="3"/>
  <c r="CT236" i="3"/>
  <c r="CT238" i="3" s="1"/>
  <c r="CS20" i="12"/>
  <c r="CT189" i="3"/>
  <c r="CS81" i="7"/>
  <c r="CT184" i="3"/>
  <c r="CS67" i="7"/>
  <c r="CS68" i="7"/>
  <c r="CS4" i="11"/>
  <c r="CT259" i="3"/>
  <c r="CT248" i="3"/>
  <c r="CT271" i="3"/>
  <c r="CT197" i="3"/>
  <c r="CT235" i="3"/>
  <c r="CT198" i="3"/>
  <c r="CS224" i="3"/>
  <c r="DF326" i="1"/>
  <c r="DF325" i="1"/>
  <c r="DG327" i="1"/>
  <c r="DG306" i="1"/>
  <c r="DG310" i="1"/>
  <c r="DH292" i="1"/>
  <c r="DH307" i="1"/>
  <c r="CT2" i="7"/>
  <c r="CU2" i="11"/>
  <c r="CT3" i="7"/>
  <c r="CV158" i="3"/>
  <c r="CV166" i="3"/>
  <c r="CU29" i="7"/>
  <c r="CV265" i="3"/>
  <c r="CV175" i="3"/>
  <c r="CU38" i="7"/>
  <c r="CV283" i="3"/>
  <c r="CV275" i="3"/>
  <c r="CU237" i="3"/>
  <c r="CT240" i="3"/>
  <c r="CS185" i="3"/>
  <c r="CU156" i="3"/>
  <c r="CU236" i="3"/>
  <c r="CU238" i="3"/>
  <c r="CT20" i="12"/>
  <c r="CU157" i="3"/>
  <c r="CU184" i="3"/>
  <c r="CT67" i="7"/>
  <c r="CT68" i="7"/>
  <c r="CT4" i="11"/>
  <c r="CU189" i="3"/>
  <c r="CT81" i="7"/>
  <c r="CU248" i="3"/>
  <c r="CU259" i="3"/>
  <c r="CU271" i="3"/>
  <c r="CU197" i="3"/>
  <c r="CU235" i="3"/>
  <c r="CU198" i="3"/>
  <c r="CT224" i="3"/>
  <c r="DH327" i="1"/>
  <c r="DG326" i="1"/>
  <c r="DG325" i="1"/>
  <c r="DH306" i="1"/>
  <c r="DH310" i="1"/>
  <c r="DI292" i="1"/>
  <c r="DI307" i="1"/>
  <c r="CU2" i="7"/>
  <c r="CU3" i="7"/>
  <c r="CV2" i="11"/>
  <c r="CW158" i="3"/>
  <c r="CW166" i="3"/>
  <c r="CV29" i="7"/>
  <c r="CW265" i="3"/>
  <c r="CW175" i="3"/>
  <c r="CV38" i="7"/>
  <c r="CV12" i="7"/>
  <c r="CW275" i="3"/>
  <c r="CW283" i="3"/>
  <c r="CU240" i="3"/>
  <c r="CV237" i="3"/>
  <c r="CV156" i="3"/>
  <c r="CV236" i="3"/>
  <c r="CV238" i="3" s="1"/>
  <c r="CU20" i="12"/>
  <c r="CV157" i="3"/>
  <c r="CT185" i="3"/>
  <c r="CV184" i="3"/>
  <c r="CU67" i="7"/>
  <c r="CU68" i="7"/>
  <c r="CU4" i="11"/>
  <c r="CV189" i="3"/>
  <c r="CU81" i="7"/>
  <c r="CV248" i="3"/>
  <c r="CV259" i="3"/>
  <c r="CV271" i="3"/>
  <c r="CV197" i="3"/>
  <c r="CV235" i="3"/>
  <c r="CV198" i="3"/>
  <c r="CU224" i="3"/>
  <c r="DI327" i="1"/>
  <c r="DH326" i="1"/>
  <c r="DH325" i="1"/>
  <c r="DI306" i="1"/>
  <c r="DI310" i="1"/>
  <c r="DJ292" i="1"/>
  <c r="DJ307" i="1"/>
  <c r="CW2" i="11"/>
  <c r="CV2" i="7"/>
  <c r="CV3" i="7"/>
  <c r="CX158" i="3"/>
  <c r="CX166" i="3"/>
  <c r="CW29" i="7"/>
  <c r="CX265" i="3"/>
  <c r="CX175" i="3"/>
  <c r="CW38" i="7"/>
  <c r="CW24" i="7"/>
  <c r="CX283" i="3"/>
  <c r="CX275" i="3"/>
  <c r="CV240" i="3"/>
  <c r="CW237" i="3"/>
  <c r="CU185" i="3"/>
  <c r="CW156" i="3"/>
  <c r="CW236" i="3"/>
  <c r="CW238" i="3" s="1"/>
  <c r="CW157" i="3"/>
  <c r="CV20" i="12"/>
  <c r="CW184" i="3"/>
  <c r="CV67" i="7"/>
  <c r="CV68" i="7"/>
  <c r="CV4" i="11"/>
  <c r="CW189" i="3"/>
  <c r="CV81" i="7"/>
  <c r="CW259" i="3"/>
  <c r="CW248" i="3"/>
  <c r="CW271" i="3"/>
  <c r="CW197" i="3"/>
  <c r="CW235" i="3"/>
  <c r="CW198" i="3"/>
  <c r="CV224" i="3"/>
  <c r="DJ327" i="1"/>
  <c r="DI326" i="1"/>
  <c r="DI325" i="1"/>
  <c r="DJ306" i="1"/>
  <c r="DJ310" i="1"/>
  <c r="DK292" i="1"/>
  <c r="DK307" i="1"/>
  <c r="CX2" i="11"/>
  <c r="CW2" i="7"/>
  <c r="CW3" i="7"/>
  <c r="CY158" i="3"/>
  <c r="CY166" i="3"/>
  <c r="CX29" i="7"/>
  <c r="CY265" i="3"/>
  <c r="CY175" i="3"/>
  <c r="CX38" i="7"/>
  <c r="CV185" i="3"/>
  <c r="CY283" i="3"/>
  <c r="CY275" i="3"/>
  <c r="CX237" i="3"/>
  <c r="CW240" i="3"/>
  <c r="CX157" i="3"/>
  <c r="CX156" i="3"/>
  <c r="CX236" i="3"/>
  <c r="CX238" i="3" s="1"/>
  <c r="CW20" i="12"/>
  <c r="CX189" i="3"/>
  <c r="CW81" i="7"/>
  <c r="CX184" i="3"/>
  <c r="CW67" i="7"/>
  <c r="CW68" i="7"/>
  <c r="CW4" i="11"/>
  <c r="CX259" i="3"/>
  <c r="CX271" i="3"/>
  <c r="CX248" i="3"/>
  <c r="CW224" i="3"/>
  <c r="CX197" i="3"/>
  <c r="CX235" i="3"/>
  <c r="CX198" i="3"/>
  <c r="DJ326" i="1"/>
  <c r="DJ325" i="1"/>
  <c r="DK327" i="1"/>
  <c r="DK306" i="1"/>
  <c r="DK310" i="1"/>
  <c r="DL292" i="1"/>
  <c r="DL307" i="1"/>
  <c r="CX2" i="7"/>
  <c r="CX3" i="7"/>
  <c r="CY2" i="11"/>
  <c r="CZ158" i="3"/>
  <c r="CZ166" i="3"/>
  <c r="CY29" i="7"/>
  <c r="CZ265" i="3"/>
  <c r="CZ175" i="3"/>
  <c r="CY38" i="7"/>
  <c r="CZ283" i="3"/>
  <c r="CZ275" i="3"/>
  <c r="CX240" i="3"/>
  <c r="CY237" i="3"/>
  <c r="CY157" i="3"/>
  <c r="CX20" i="12"/>
  <c r="CY156" i="3"/>
  <c r="CY236" i="3"/>
  <c r="CY238" i="3"/>
  <c r="CW185" i="3"/>
  <c r="CY184" i="3"/>
  <c r="CX67" i="7"/>
  <c r="CX68" i="7"/>
  <c r="CX4" i="11"/>
  <c r="CY189" i="3"/>
  <c r="CX81" i="7"/>
  <c r="CY248" i="3"/>
  <c r="CY259" i="3"/>
  <c r="CY271" i="3"/>
  <c r="CY198" i="3"/>
  <c r="CY197" i="3"/>
  <c r="CY235" i="3"/>
  <c r="CX224" i="3"/>
  <c r="DL327" i="1"/>
  <c r="DK326" i="1"/>
  <c r="DK325" i="1"/>
  <c r="DL306" i="1"/>
  <c r="DL310" i="1"/>
  <c r="DM292" i="1"/>
  <c r="DM307" i="1"/>
  <c r="CZ2" i="11"/>
  <c r="CY2" i="7"/>
  <c r="CY3" i="7"/>
  <c r="DA158" i="3"/>
  <c r="DA166" i="3"/>
  <c r="CZ29" i="7"/>
  <c r="DA265" i="3"/>
  <c r="DA175" i="3"/>
  <c r="CZ38" i="7"/>
  <c r="DA275" i="3"/>
  <c r="DA283" i="3"/>
  <c r="CY240" i="3"/>
  <c r="CZ237" i="3"/>
  <c r="CZ156" i="3"/>
  <c r="CZ236" i="3"/>
  <c r="CZ238" i="3" s="1"/>
  <c r="CZ157" i="3"/>
  <c r="CY20" i="12"/>
  <c r="CX185" i="3"/>
  <c r="CZ184" i="3"/>
  <c r="CY67" i="7"/>
  <c r="CY68" i="7"/>
  <c r="CY4" i="11"/>
  <c r="CZ189" i="3"/>
  <c r="CY81" i="7"/>
  <c r="CZ248" i="3"/>
  <c r="CZ259" i="3"/>
  <c r="CZ271" i="3"/>
  <c r="CY224" i="3"/>
  <c r="CZ198" i="3"/>
  <c r="CZ197" i="3"/>
  <c r="CZ235" i="3"/>
  <c r="DM327" i="1"/>
  <c r="DL326" i="1"/>
  <c r="DL325" i="1"/>
  <c r="DM306" i="1"/>
  <c r="DM310" i="1"/>
  <c r="DN292" i="1"/>
  <c r="DN307" i="1"/>
  <c r="DA2" i="11"/>
  <c r="CZ2" i="7"/>
  <c r="CZ3" i="7"/>
  <c r="DB158" i="3"/>
  <c r="DB166" i="3"/>
  <c r="DA29" i="7"/>
  <c r="DB265" i="3"/>
  <c r="DB175" i="3"/>
  <c r="DA38" i="7"/>
  <c r="DB283" i="3"/>
  <c r="DB275" i="3"/>
  <c r="DA237" i="3"/>
  <c r="CZ240" i="3"/>
  <c r="DA156" i="3"/>
  <c r="DA236" i="3"/>
  <c r="DA238" i="3" s="1"/>
  <c r="DA157" i="3"/>
  <c r="CZ20" i="12"/>
  <c r="CY185" i="3"/>
  <c r="DA184" i="3"/>
  <c r="CZ67" i="7"/>
  <c r="CZ68" i="7"/>
  <c r="CZ4" i="11"/>
  <c r="DA189" i="3"/>
  <c r="CZ81" i="7"/>
  <c r="DA259" i="3"/>
  <c r="DA248" i="3"/>
  <c r="DA271" i="3"/>
  <c r="DA197" i="3"/>
  <c r="DA235" i="3"/>
  <c r="DA198" i="3"/>
  <c r="CZ224" i="3"/>
  <c r="DN327" i="1"/>
  <c r="DM326" i="1"/>
  <c r="DM325" i="1"/>
  <c r="DN306" i="1"/>
  <c r="DN310" i="1"/>
  <c r="DO292" i="1"/>
  <c r="DO307" i="1"/>
  <c r="DA2" i="7"/>
  <c r="DA3" i="7"/>
  <c r="DB2" i="11"/>
  <c r="DC158" i="3"/>
  <c r="DC166" i="3"/>
  <c r="DB29" i="7"/>
  <c r="DC265" i="3"/>
  <c r="DC175" i="3"/>
  <c r="DB38" i="7"/>
  <c r="DC275" i="3"/>
  <c r="DC283" i="3"/>
  <c r="DA240" i="3"/>
  <c r="CZ185" i="3"/>
  <c r="DB237" i="3"/>
  <c r="DB157" i="3"/>
  <c r="DB156" i="3"/>
  <c r="DA20" i="12"/>
  <c r="DB189" i="3"/>
  <c r="DA81" i="7"/>
  <c r="DB184" i="3"/>
  <c r="DA67" i="7"/>
  <c r="DA68" i="7"/>
  <c r="DA4" i="11"/>
  <c r="DB259" i="3"/>
  <c r="DB248" i="3"/>
  <c r="DB271" i="3"/>
  <c r="DB198" i="3"/>
  <c r="DB197" i="3"/>
  <c r="DA224" i="3"/>
  <c r="DN326" i="1"/>
  <c r="DN325" i="1"/>
  <c r="DO327" i="1"/>
  <c r="DO306" i="1"/>
  <c r="DO310" i="1"/>
  <c r="DP292" i="1"/>
  <c r="DP307" i="1"/>
  <c r="DC2" i="11"/>
  <c r="DB3" i="7"/>
  <c r="DB2" i="7"/>
  <c r="DD158" i="3"/>
  <c r="DD166" i="3"/>
  <c r="DC29" i="7"/>
  <c r="DD265" i="3"/>
  <c r="DD175" i="3"/>
  <c r="DC38" i="7"/>
  <c r="DC24" i="7"/>
  <c r="DD283" i="3"/>
  <c r="DD275" i="3"/>
  <c r="DC237" i="3"/>
  <c r="DA185" i="3"/>
  <c r="DC156" i="3"/>
  <c r="DC236" i="3"/>
  <c r="DC238" i="3" s="1"/>
  <c r="DC157" i="3"/>
  <c r="DB20" i="12"/>
  <c r="DC184" i="3"/>
  <c r="DB67" i="7"/>
  <c r="DB68" i="7"/>
  <c r="DB4" i="11"/>
  <c r="DC189" i="3"/>
  <c r="DB81" i="7"/>
  <c r="DC248" i="3"/>
  <c r="DC259" i="3"/>
  <c r="DC271" i="3"/>
  <c r="DB224" i="3"/>
  <c r="DC198" i="3"/>
  <c r="DC197" i="3"/>
  <c r="DC235" i="3"/>
  <c r="DP327" i="1"/>
  <c r="DO326" i="1"/>
  <c r="DO325" i="1"/>
  <c r="DP306" i="1"/>
  <c r="DP310" i="1"/>
  <c r="DQ292" i="1"/>
  <c r="DQ307" i="1"/>
  <c r="DD2" i="11"/>
  <c r="DC2" i="7"/>
  <c r="DC3" i="7"/>
  <c r="DE158" i="3"/>
  <c r="DE166" i="3"/>
  <c r="DD29" i="7"/>
  <c r="DE265" i="3"/>
  <c r="DE175" i="3"/>
  <c r="DD38" i="7"/>
  <c r="DE275" i="3"/>
  <c r="DE283" i="3"/>
  <c r="DC240" i="3"/>
  <c r="DD237" i="3"/>
  <c r="DD156" i="3"/>
  <c r="DD236" i="3"/>
  <c r="DD238" i="3" s="1"/>
  <c r="DC20" i="12"/>
  <c r="DD157" i="3"/>
  <c r="DB185" i="3"/>
  <c r="DD184" i="3"/>
  <c r="DC67" i="7"/>
  <c r="DC68" i="7"/>
  <c r="DC4" i="11"/>
  <c r="DD189" i="3"/>
  <c r="DC81" i="7"/>
  <c r="DD248" i="3"/>
  <c r="DD271" i="3"/>
  <c r="DD259" i="3"/>
  <c r="DD197" i="3"/>
  <c r="DD235" i="3"/>
  <c r="DD198" i="3"/>
  <c r="DC224" i="3"/>
  <c r="DQ327" i="1"/>
  <c r="DP326" i="1"/>
  <c r="DP325" i="1"/>
  <c r="DQ306" i="1"/>
  <c r="DQ310" i="1"/>
  <c r="DR292" i="1"/>
  <c r="DR307" i="1"/>
  <c r="DE2" i="11"/>
  <c r="DD2" i="7"/>
  <c r="DD3" i="7"/>
  <c r="DF158" i="3"/>
  <c r="DF166" i="3"/>
  <c r="DE29" i="7"/>
  <c r="DF265" i="3"/>
  <c r="DF175" i="3"/>
  <c r="DE38" i="7"/>
  <c r="DE24" i="7"/>
  <c r="DE12" i="7"/>
  <c r="DF283" i="3"/>
  <c r="DF275" i="3"/>
  <c r="DE237" i="3"/>
  <c r="DD240" i="3"/>
  <c r="DE156" i="3"/>
  <c r="DE236" i="3"/>
  <c r="DE238" i="3" s="1"/>
  <c r="DE157" i="3"/>
  <c r="DD20" i="12"/>
  <c r="DC185" i="3"/>
  <c r="DE184" i="3"/>
  <c r="DD67" i="7"/>
  <c r="DD68" i="7"/>
  <c r="DD4" i="11"/>
  <c r="DE189" i="3"/>
  <c r="DD81" i="7"/>
  <c r="DE259" i="3"/>
  <c r="DE248" i="3"/>
  <c r="DE271" i="3"/>
  <c r="DD224" i="3"/>
  <c r="DE197" i="3"/>
  <c r="DE235" i="3"/>
  <c r="DE198" i="3"/>
  <c r="DR327" i="1"/>
  <c r="DQ326" i="1"/>
  <c r="DQ325" i="1"/>
  <c r="DR306" i="1"/>
  <c r="DR310" i="1"/>
  <c r="DS292" i="1"/>
  <c r="DS307" i="1"/>
  <c r="DE3" i="7"/>
  <c r="DE2" i="7"/>
  <c r="DF2" i="11"/>
  <c r="DG158" i="3"/>
  <c r="DG166" i="3"/>
  <c r="DF29" i="7"/>
  <c r="DG265" i="3"/>
  <c r="DG175" i="3"/>
  <c r="DF38" i="7"/>
  <c r="DG283" i="3"/>
  <c r="DG275" i="3"/>
  <c r="DF237" i="3"/>
  <c r="DE240" i="3"/>
  <c r="DD185" i="3"/>
  <c r="DF157" i="3"/>
  <c r="DF156" i="3"/>
  <c r="DF236" i="3"/>
  <c r="DF238" i="3"/>
  <c r="DE20" i="12"/>
  <c r="DF189" i="3"/>
  <c r="DE81" i="7"/>
  <c r="DF184" i="3"/>
  <c r="DE67" i="7"/>
  <c r="DE68" i="7"/>
  <c r="DE4" i="11"/>
  <c r="DF259" i="3"/>
  <c r="DF248" i="3"/>
  <c r="DF271" i="3"/>
  <c r="DF198" i="3"/>
  <c r="DF197" i="3"/>
  <c r="DF235" i="3"/>
  <c r="DE224" i="3"/>
  <c r="DR326" i="1"/>
  <c r="DR325" i="1"/>
  <c r="DS327" i="1"/>
  <c r="DS306" i="1"/>
  <c r="DS310" i="1"/>
  <c r="DT292" i="1"/>
  <c r="DT307" i="1"/>
  <c r="DF2" i="7"/>
  <c r="DF3" i="7"/>
  <c r="DG2" i="11"/>
  <c r="DH158" i="3"/>
  <c r="DH166" i="3"/>
  <c r="DG29" i="7"/>
  <c r="DH265" i="3"/>
  <c r="DH175" i="3"/>
  <c r="DG38" i="7"/>
  <c r="DH283" i="3"/>
  <c r="DH275" i="3"/>
  <c r="DE185" i="3"/>
  <c r="DF240" i="3"/>
  <c r="DG237" i="3"/>
  <c r="DG157" i="3"/>
  <c r="DF20" i="12"/>
  <c r="DG156" i="3"/>
  <c r="DG236" i="3"/>
  <c r="DG238" i="3" s="1"/>
  <c r="DG184" i="3"/>
  <c r="DF67" i="7"/>
  <c r="DF68" i="7"/>
  <c r="DF4" i="11"/>
  <c r="DG189" i="3"/>
  <c r="DF81" i="7"/>
  <c r="DG248" i="3"/>
  <c r="DG259" i="3"/>
  <c r="DG271" i="3"/>
  <c r="DG197" i="3"/>
  <c r="DG235" i="3"/>
  <c r="DG198" i="3"/>
  <c r="DF224" i="3"/>
  <c r="DT327" i="1"/>
  <c r="DS326" i="1"/>
  <c r="DS325" i="1"/>
  <c r="DT306" i="1"/>
  <c r="DT310" i="1"/>
  <c r="DU292" i="1"/>
  <c r="DU307" i="1"/>
  <c r="DG2" i="7"/>
  <c r="DG3" i="7"/>
  <c r="DH2" i="11"/>
  <c r="DI158" i="3"/>
  <c r="DI166" i="3"/>
  <c r="DH29" i="7"/>
  <c r="DI265" i="3"/>
  <c r="DI175" i="3"/>
  <c r="DH38" i="7"/>
  <c r="DI283" i="3"/>
  <c r="DI275" i="3"/>
  <c r="DH237" i="3"/>
  <c r="DG240" i="3"/>
  <c r="DH156" i="3"/>
  <c r="DH236" i="3"/>
  <c r="DH238" i="3" s="1"/>
  <c r="DG20" i="12"/>
  <c r="DH157" i="3"/>
  <c r="DF185" i="3"/>
  <c r="DH184" i="3"/>
  <c r="DG67" i="7"/>
  <c r="DG68" i="7"/>
  <c r="DG4" i="11"/>
  <c r="DH189" i="3"/>
  <c r="DG81" i="7"/>
  <c r="DH248" i="3"/>
  <c r="DH271" i="3"/>
  <c r="DH259" i="3"/>
  <c r="DH197" i="3"/>
  <c r="DH235" i="3"/>
  <c r="DH198" i="3"/>
  <c r="DG224" i="3"/>
  <c r="DU327" i="1"/>
  <c r="DT326" i="1"/>
  <c r="DT325" i="1"/>
  <c r="DU306" i="1"/>
  <c r="DU310" i="1"/>
  <c r="DV292" i="1"/>
  <c r="DV307" i="1"/>
  <c r="DI2" i="11"/>
  <c r="DH3" i="7"/>
  <c r="DH2" i="7"/>
  <c r="DJ158" i="3"/>
  <c r="DJ166" i="3"/>
  <c r="DI29" i="7"/>
  <c r="DJ265" i="3"/>
  <c r="DJ175" i="3"/>
  <c r="DI38" i="7"/>
  <c r="DI24" i="7"/>
  <c r="DJ275" i="3"/>
  <c r="DJ283" i="3"/>
  <c r="DH240" i="3"/>
  <c r="DI237" i="3"/>
  <c r="DG185" i="3"/>
  <c r="DI156" i="3"/>
  <c r="DI236" i="3"/>
  <c r="DI238" i="3"/>
  <c r="DH20" i="12"/>
  <c r="DI157" i="3"/>
  <c r="DI184" i="3"/>
  <c r="DH67" i="7"/>
  <c r="DH68" i="7"/>
  <c r="DH4" i="11"/>
  <c r="DI189" i="3"/>
  <c r="DH81" i="7"/>
  <c r="DI259" i="3"/>
  <c r="DI248" i="3"/>
  <c r="DI271" i="3"/>
  <c r="DI197" i="3"/>
  <c r="DI235" i="3"/>
  <c r="DI198" i="3"/>
  <c r="DH224" i="3"/>
  <c r="DU326" i="1"/>
  <c r="DU325" i="1"/>
  <c r="DV327" i="1"/>
  <c r="DV306" i="1"/>
  <c r="DV310" i="1"/>
  <c r="DW292" i="1"/>
  <c r="DW307" i="1"/>
  <c r="DI2" i="7"/>
  <c r="DI3" i="7"/>
  <c r="DJ2" i="11"/>
  <c r="DK158" i="3"/>
  <c r="DK166" i="3"/>
  <c r="DJ29" i="7"/>
  <c r="DK265" i="3"/>
  <c r="DK175" i="3"/>
  <c r="DJ38" i="7"/>
  <c r="DK283" i="3"/>
  <c r="DK275" i="3"/>
  <c r="DJ237" i="3"/>
  <c r="DI240" i="3"/>
  <c r="DJ157" i="3"/>
  <c r="DJ156" i="3"/>
  <c r="DJ236" i="3"/>
  <c r="DJ238" i="3"/>
  <c r="DI20" i="12"/>
  <c r="DH185" i="3"/>
  <c r="DJ189" i="3"/>
  <c r="DI81" i="7"/>
  <c r="DJ184" i="3"/>
  <c r="DI67" i="7"/>
  <c r="DI68" i="7"/>
  <c r="DI4" i="11"/>
  <c r="DJ259" i="3"/>
  <c r="DJ248" i="3"/>
  <c r="DJ271" i="3"/>
  <c r="DJ198" i="3"/>
  <c r="DJ197" i="3"/>
  <c r="DJ235" i="3"/>
  <c r="DI224" i="3"/>
  <c r="DV326" i="1"/>
  <c r="DV325" i="1"/>
  <c r="DW327" i="1"/>
  <c r="DW306" i="1"/>
  <c r="DW310" i="1"/>
  <c r="DX292" i="1"/>
  <c r="DX307" i="1"/>
  <c r="DJ3" i="7"/>
  <c r="DK2" i="11"/>
  <c r="DJ2" i="7"/>
  <c r="DL158" i="3"/>
  <c r="DL166" i="3"/>
  <c r="DK29" i="7"/>
  <c r="DL265" i="3"/>
  <c r="DL175" i="3"/>
  <c r="DK38" i="7"/>
  <c r="DI185" i="3"/>
  <c r="DL275" i="3"/>
  <c r="DL283" i="3"/>
  <c r="DK237" i="3"/>
  <c r="DJ240" i="3"/>
  <c r="DK156" i="3"/>
  <c r="DK236" i="3"/>
  <c r="DK238" i="3" s="1"/>
  <c r="DJ20" i="12"/>
  <c r="DK157" i="3"/>
  <c r="DK184" i="3"/>
  <c r="DJ67" i="7"/>
  <c r="DJ68" i="7"/>
  <c r="DJ4" i="11"/>
  <c r="DK189" i="3"/>
  <c r="DJ81" i="7"/>
  <c r="DK248" i="3"/>
  <c r="DK259" i="3"/>
  <c r="DK271" i="3"/>
  <c r="DK197" i="3"/>
  <c r="DK235" i="3"/>
  <c r="DK198" i="3"/>
  <c r="DJ224" i="3"/>
  <c r="DW326" i="1"/>
  <c r="DW325" i="1"/>
  <c r="DX327" i="1"/>
  <c r="DX306" i="1"/>
  <c r="DX310" i="1"/>
  <c r="DY292" i="1"/>
  <c r="DY307" i="1"/>
  <c r="DK2" i="7"/>
  <c r="DK3" i="7"/>
  <c r="DL2" i="11"/>
  <c r="DM158" i="3"/>
  <c r="DM166" i="3"/>
  <c r="DL29" i="7"/>
  <c r="DM265" i="3"/>
  <c r="DM175" i="3"/>
  <c r="DL38" i="7"/>
  <c r="DM283" i="3"/>
  <c r="DM275" i="3"/>
  <c r="DL237" i="3"/>
  <c r="DK240" i="3"/>
  <c r="DL156" i="3"/>
  <c r="DL236" i="3"/>
  <c r="DL238" i="3" s="1"/>
  <c r="DL157" i="3"/>
  <c r="DK20" i="12"/>
  <c r="DJ185" i="3"/>
  <c r="DL184" i="3"/>
  <c r="DK67" i="7"/>
  <c r="DK68" i="7"/>
  <c r="DK4" i="11"/>
  <c r="DL189" i="3"/>
  <c r="DK81" i="7"/>
  <c r="DL248" i="3"/>
  <c r="DL259" i="3"/>
  <c r="DL271" i="3"/>
  <c r="DK224" i="3"/>
  <c r="DL198" i="3"/>
  <c r="DL197" i="3"/>
  <c r="DL235" i="3"/>
  <c r="DX326" i="1"/>
  <c r="DX325" i="1"/>
  <c r="DY327" i="1"/>
  <c r="DY306" i="1"/>
  <c r="DY310" i="1"/>
  <c r="DZ292" i="1"/>
  <c r="DZ307" i="1"/>
  <c r="DL2" i="7"/>
  <c r="DM2" i="11"/>
  <c r="DL3" i="7"/>
  <c r="DN158" i="3"/>
  <c r="DN166" i="3"/>
  <c r="DM29" i="7"/>
  <c r="DN265" i="3"/>
  <c r="DN175" i="3"/>
  <c r="DM38" i="7"/>
  <c r="DN283" i="3"/>
  <c r="DN275" i="3"/>
  <c r="DM237" i="3"/>
  <c r="DL240" i="3"/>
  <c r="DM156" i="3"/>
  <c r="DM236" i="3"/>
  <c r="DM238" i="3" s="1"/>
  <c r="DM157" i="3"/>
  <c r="DL20" i="12"/>
  <c r="DK185" i="3"/>
  <c r="DM184" i="3"/>
  <c r="DL67" i="7"/>
  <c r="DL68" i="7"/>
  <c r="DL4" i="11"/>
  <c r="DM189" i="3"/>
  <c r="DL81" i="7"/>
  <c r="DM259" i="3"/>
  <c r="DM248" i="3"/>
  <c r="DM271" i="3"/>
  <c r="DL224" i="3"/>
  <c r="DM198" i="3"/>
  <c r="DM197" i="3"/>
  <c r="DM235" i="3"/>
  <c r="DZ327" i="1"/>
  <c r="DY326" i="1"/>
  <c r="DY325" i="1"/>
  <c r="DZ306" i="1"/>
  <c r="DZ310" i="1"/>
  <c r="EA292" i="1"/>
  <c r="EA307" i="1"/>
  <c r="DN2" i="11"/>
  <c r="DM2" i="7"/>
  <c r="DM3" i="7"/>
  <c r="DO158" i="3"/>
  <c r="DO166" i="3"/>
  <c r="DN29" i="7"/>
  <c r="DO265" i="3"/>
  <c r="DO175" i="3"/>
  <c r="DN38" i="7"/>
  <c r="DL185" i="3"/>
  <c r="DO283" i="3"/>
  <c r="DO275" i="3"/>
  <c r="DN237" i="3"/>
  <c r="DM240" i="3"/>
  <c r="DN157" i="3"/>
  <c r="DN156" i="3"/>
  <c r="DM20" i="12"/>
  <c r="DN189" i="3"/>
  <c r="DM81" i="7"/>
  <c r="DN184" i="3"/>
  <c r="DM67" i="7"/>
  <c r="DM68" i="7"/>
  <c r="DM4" i="11"/>
  <c r="DN259" i="3"/>
  <c r="DN271" i="3"/>
  <c r="DN248" i="3"/>
  <c r="DM224" i="3"/>
  <c r="DN198" i="3"/>
  <c r="DN197" i="3"/>
  <c r="DZ326" i="1"/>
  <c r="DZ325" i="1"/>
  <c r="EA327" i="1"/>
  <c r="EA306" i="1"/>
  <c r="EA310" i="1"/>
  <c r="EB292" i="1"/>
  <c r="EB307" i="1"/>
  <c r="DN3" i="7"/>
  <c r="DO2" i="11"/>
  <c r="DN2" i="7"/>
  <c r="DP158" i="3"/>
  <c r="DP166" i="3"/>
  <c r="DO29" i="7"/>
  <c r="DP265" i="3"/>
  <c r="DP175" i="3"/>
  <c r="DO38" i="7"/>
  <c r="DO24" i="7"/>
  <c r="DP283" i="3"/>
  <c r="DP275" i="3"/>
  <c r="DO237" i="3"/>
  <c r="DN20" i="12"/>
  <c r="DO156" i="3"/>
  <c r="DO236" i="3"/>
  <c r="DO238" i="3"/>
  <c r="DO157" i="3"/>
  <c r="DM185" i="3"/>
  <c r="DO184" i="3"/>
  <c r="DN67" i="7"/>
  <c r="DN68" i="7"/>
  <c r="DN4" i="11"/>
  <c r="DO189" i="3"/>
  <c r="DN81" i="7"/>
  <c r="DO248" i="3"/>
  <c r="DO259" i="3"/>
  <c r="DO271" i="3"/>
  <c r="DN224" i="3"/>
  <c r="DO197" i="3"/>
  <c r="DO235" i="3"/>
  <c r="DO198" i="3"/>
  <c r="EA326" i="1"/>
  <c r="EA325" i="1"/>
  <c r="EB327" i="1"/>
  <c r="EB306" i="1"/>
  <c r="EB310" i="1"/>
  <c r="EC292" i="1"/>
  <c r="EC307" i="1"/>
  <c r="DO2" i="7"/>
  <c r="DP2" i="11"/>
  <c r="DO3" i="7"/>
  <c r="DQ158" i="3"/>
  <c r="DQ166" i="3"/>
  <c r="DP29" i="7"/>
  <c r="DQ265" i="3"/>
  <c r="DQ175" i="3"/>
  <c r="DP38" i="7"/>
  <c r="DQ275" i="3"/>
  <c r="DQ283" i="3"/>
  <c r="DO240" i="3"/>
  <c r="DP237" i="3"/>
  <c r="DP156" i="3"/>
  <c r="DP236" i="3"/>
  <c r="DP238" i="3" s="1"/>
  <c r="DP157" i="3"/>
  <c r="DO20" i="12"/>
  <c r="DN185" i="3"/>
  <c r="DP184" i="3"/>
  <c r="DO67" i="7"/>
  <c r="DO68" i="7"/>
  <c r="DO4" i="11"/>
  <c r="DP189" i="3"/>
  <c r="DO81" i="7"/>
  <c r="DP248" i="3"/>
  <c r="DP259" i="3"/>
  <c r="DP271" i="3"/>
  <c r="DP197" i="3"/>
  <c r="DP235" i="3"/>
  <c r="DP198" i="3"/>
  <c r="DO224" i="3"/>
  <c r="EC327" i="1"/>
  <c r="EB326" i="1"/>
  <c r="EB325" i="1"/>
  <c r="EC306" i="1"/>
  <c r="EC310" i="1"/>
  <c r="ED292" i="1"/>
  <c r="ED307" i="1"/>
  <c r="DP3" i="7"/>
  <c r="DQ2" i="11"/>
  <c r="DP2" i="7"/>
  <c r="DR158" i="3"/>
  <c r="DR166" i="3"/>
  <c r="DQ29" i="7"/>
  <c r="DR265" i="3"/>
  <c r="DR175" i="3"/>
  <c r="DQ38" i="7"/>
  <c r="DR283" i="3"/>
  <c r="DR275" i="3"/>
  <c r="DQ237" i="3"/>
  <c r="DP240" i="3"/>
  <c r="DQ156" i="3"/>
  <c r="DQ236" i="3"/>
  <c r="DQ238" i="3" s="1"/>
  <c r="DQ157" i="3"/>
  <c r="DP20" i="12"/>
  <c r="DO185" i="3"/>
  <c r="DQ184" i="3"/>
  <c r="DP67" i="7"/>
  <c r="DP68" i="7"/>
  <c r="DP4" i="11"/>
  <c r="DQ189" i="3"/>
  <c r="DP81" i="7"/>
  <c r="DQ259" i="3"/>
  <c r="DQ248" i="3"/>
  <c r="DQ271" i="3"/>
  <c r="DP224" i="3"/>
  <c r="DQ197" i="3"/>
  <c r="DQ235" i="3"/>
  <c r="DQ198" i="3"/>
  <c r="EC326" i="1"/>
  <c r="EC325" i="1"/>
  <c r="ED327" i="1"/>
  <c r="ED306" i="1"/>
  <c r="ED310" i="1"/>
  <c r="EE292" i="1"/>
  <c r="EE307" i="1"/>
  <c r="DQ2" i="7"/>
  <c r="DR2" i="11"/>
  <c r="DQ3" i="7"/>
  <c r="DS158" i="3"/>
  <c r="DS166" i="3"/>
  <c r="DR29" i="7"/>
  <c r="DS265" i="3"/>
  <c r="DS175" i="3"/>
  <c r="DR38" i="7"/>
  <c r="DR24" i="7"/>
  <c r="DS275" i="3"/>
  <c r="DS283" i="3"/>
  <c r="DQ240" i="3"/>
  <c r="DR237" i="3"/>
  <c r="DP185" i="3"/>
  <c r="DR157" i="3"/>
  <c r="DR156" i="3"/>
  <c r="DR236" i="3"/>
  <c r="DR238" i="3" s="1"/>
  <c r="DQ20" i="12"/>
  <c r="DR189" i="3"/>
  <c r="DQ81" i="7"/>
  <c r="DR184" i="3"/>
  <c r="DQ67" i="7"/>
  <c r="DQ68" i="7"/>
  <c r="DQ4" i="11"/>
  <c r="DR259" i="3"/>
  <c r="DR248" i="3"/>
  <c r="DR271" i="3"/>
  <c r="DQ224" i="3"/>
  <c r="DR198" i="3"/>
  <c r="DR197" i="3"/>
  <c r="DR235" i="3"/>
  <c r="ED326" i="1"/>
  <c r="ED325" i="1"/>
  <c r="EE327" i="1"/>
  <c r="EE306" i="1"/>
  <c r="EE310" i="1"/>
  <c r="EF292" i="1"/>
  <c r="EF307" i="1"/>
  <c r="DR3" i="7"/>
  <c r="DR2" i="7"/>
  <c r="DS2" i="11"/>
  <c r="DT158" i="3"/>
  <c r="DT166" i="3"/>
  <c r="DS29" i="7"/>
  <c r="DT265" i="3"/>
  <c r="DT175" i="3"/>
  <c r="DS38" i="7"/>
  <c r="DT283" i="3"/>
  <c r="DT275" i="3"/>
  <c r="DR240" i="3"/>
  <c r="DS237" i="3"/>
  <c r="DQ185" i="3"/>
  <c r="DS156" i="3"/>
  <c r="DS236" i="3"/>
  <c r="DS238" i="3"/>
  <c r="DS157" i="3"/>
  <c r="DR20" i="12"/>
  <c r="DS184" i="3"/>
  <c r="DR67" i="7"/>
  <c r="DR68" i="7"/>
  <c r="DR4" i="11"/>
  <c r="DS189" i="3"/>
  <c r="DR81" i="7"/>
  <c r="DS248" i="3"/>
  <c r="DS259" i="3"/>
  <c r="DS271" i="3"/>
  <c r="DS198" i="3"/>
  <c r="DS197" i="3"/>
  <c r="DS235" i="3"/>
  <c r="DR224" i="3"/>
  <c r="EF327" i="1"/>
  <c r="EE326" i="1"/>
  <c r="EE325" i="1"/>
  <c r="EF306" i="1"/>
  <c r="EF310" i="1"/>
  <c r="EG292" i="1"/>
  <c r="EG307" i="1"/>
  <c r="DS2" i="7"/>
  <c r="DT2" i="11"/>
  <c r="DS3" i="7"/>
  <c r="DU158" i="3"/>
  <c r="DU166" i="3"/>
  <c r="DT29" i="7"/>
  <c r="DU265" i="3"/>
  <c r="DU175" i="3"/>
  <c r="DT38" i="7"/>
  <c r="DT12" i="7"/>
  <c r="DR185" i="3"/>
  <c r="DU275" i="3"/>
  <c r="DU283" i="3"/>
  <c r="DT237" i="3"/>
  <c r="DS240" i="3"/>
  <c r="DT156" i="3"/>
  <c r="DT236" i="3"/>
  <c r="DT238" i="3" s="1"/>
  <c r="DT157" i="3"/>
  <c r="DS20" i="12"/>
  <c r="DT184" i="3"/>
  <c r="DS67" i="7"/>
  <c r="DS68" i="7"/>
  <c r="DS4" i="11"/>
  <c r="DT189" i="3"/>
  <c r="DS81" i="7"/>
  <c r="DT248" i="3"/>
  <c r="DT271" i="3"/>
  <c r="DT259" i="3"/>
  <c r="DS224" i="3"/>
  <c r="DT197" i="3"/>
  <c r="DT235" i="3"/>
  <c r="DT198" i="3"/>
  <c r="EG327" i="1"/>
  <c r="EF326" i="1"/>
  <c r="EF325" i="1"/>
  <c r="EG306" i="1"/>
  <c r="EG310" i="1"/>
  <c r="EH292" i="1"/>
  <c r="EH307" i="1"/>
  <c r="DT3" i="7"/>
  <c r="DU2" i="11"/>
  <c r="DT2" i="7"/>
  <c r="DV158" i="3"/>
  <c r="DV166" i="3"/>
  <c r="DU29" i="7"/>
  <c r="DV265" i="3"/>
  <c r="DV175" i="3"/>
  <c r="DU38" i="7"/>
  <c r="DU24" i="7"/>
  <c r="DV283" i="3"/>
  <c r="DV275" i="3"/>
  <c r="DT240" i="3"/>
  <c r="DU237" i="3"/>
  <c r="DU156" i="3"/>
  <c r="DU236" i="3"/>
  <c r="DU238" i="3" s="1"/>
  <c r="DU157" i="3"/>
  <c r="DT20" i="12"/>
  <c r="DS185" i="3"/>
  <c r="DT185" i="3"/>
  <c r="DU184" i="3"/>
  <c r="DT67" i="7"/>
  <c r="DT68" i="7"/>
  <c r="DT4" i="11"/>
  <c r="DU189" i="3"/>
  <c r="DT81" i="7"/>
  <c r="DU259" i="3"/>
  <c r="DU248" i="3"/>
  <c r="DU271" i="3"/>
  <c r="DU197" i="3"/>
  <c r="DU235" i="3"/>
  <c r="DU198" i="3"/>
  <c r="DT224" i="3"/>
  <c r="EH327" i="1"/>
  <c r="EG326" i="1"/>
  <c r="EG325" i="1"/>
  <c r="EH306" i="1"/>
  <c r="EH310" i="1"/>
  <c r="EI292" i="1"/>
  <c r="EI307" i="1"/>
  <c r="DU3" i="7"/>
  <c r="DV2" i="11"/>
  <c r="DU2" i="7"/>
  <c r="DW158" i="3"/>
  <c r="DW166" i="3"/>
  <c r="DV29" i="7"/>
  <c r="DW265" i="3"/>
  <c r="DW175" i="3"/>
  <c r="DV38" i="7"/>
  <c r="DW283" i="3"/>
  <c r="DW275" i="3"/>
  <c r="DV237" i="3"/>
  <c r="DU240" i="3"/>
  <c r="DV157" i="3"/>
  <c r="DV156" i="3"/>
  <c r="DV236" i="3"/>
  <c r="DV238" i="3" s="1"/>
  <c r="DU20" i="12"/>
  <c r="DV189" i="3"/>
  <c r="DU81" i="7"/>
  <c r="DV184" i="3"/>
  <c r="DU67" i="7"/>
  <c r="DU68" i="7"/>
  <c r="DU4" i="11"/>
  <c r="DV259" i="3"/>
  <c r="DV248" i="3"/>
  <c r="DV271" i="3"/>
  <c r="DU224" i="3"/>
  <c r="DV198" i="3"/>
  <c r="DV197" i="3"/>
  <c r="DV235" i="3"/>
  <c r="EH326" i="1"/>
  <c r="EH325" i="1"/>
  <c r="EI327" i="1"/>
  <c r="EI306" i="1"/>
  <c r="EI310" i="1"/>
  <c r="EJ292" i="1"/>
  <c r="EJ307" i="1"/>
  <c r="DW2" i="11"/>
  <c r="DV2" i="7"/>
  <c r="DV3" i="7"/>
  <c r="DX158" i="3"/>
  <c r="DX166" i="3"/>
  <c r="DW29" i="7"/>
  <c r="DX265" i="3"/>
  <c r="DX175" i="3"/>
  <c r="DW38" i="7"/>
  <c r="DX283" i="3"/>
  <c r="DX275" i="3"/>
  <c r="DU185" i="3"/>
  <c r="DW237" i="3"/>
  <c r="DV240" i="3"/>
  <c r="DW157" i="3"/>
  <c r="DV20" i="12"/>
  <c r="DW156" i="3"/>
  <c r="DW236" i="3"/>
  <c r="DW238" i="3"/>
  <c r="DW184" i="3"/>
  <c r="DV67" i="7"/>
  <c r="DV68" i="7"/>
  <c r="DV4" i="11"/>
  <c r="DW189" i="3"/>
  <c r="DV81" i="7"/>
  <c r="DW248" i="3"/>
  <c r="DW259" i="3"/>
  <c r="DW271" i="3"/>
  <c r="DW198" i="3"/>
  <c r="DW197" i="3"/>
  <c r="DW235" i="3"/>
  <c r="DV224" i="3"/>
  <c r="EJ327" i="1"/>
  <c r="EI326" i="1"/>
  <c r="EI325" i="1"/>
  <c r="EJ306" i="1"/>
  <c r="EJ310" i="1"/>
  <c r="EK292" i="1"/>
  <c r="EK307" i="1"/>
  <c r="DW3" i="7"/>
  <c r="DX2" i="11"/>
  <c r="DW2" i="7"/>
  <c r="DY158" i="3"/>
  <c r="DY166" i="3"/>
  <c r="DX29" i="7"/>
  <c r="DY265" i="3"/>
  <c r="DY175" i="3"/>
  <c r="DX38" i="7"/>
  <c r="DY275" i="3"/>
  <c r="DY283" i="3"/>
  <c r="DX237" i="3"/>
  <c r="DV185" i="3"/>
  <c r="DW240" i="3"/>
  <c r="DX156" i="3"/>
  <c r="DX236" i="3"/>
  <c r="DX238" i="3" s="1"/>
  <c r="DW20" i="12"/>
  <c r="DX157" i="3"/>
  <c r="DX184" i="3"/>
  <c r="DW67" i="7"/>
  <c r="DW68" i="7"/>
  <c r="DW4" i="11"/>
  <c r="DX189" i="3"/>
  <c r="DW81" i="7"/>
  <c r="DX248" i="3"/>
  <c r="DX271" i="3"/>
  <c r="DX259" i="3"/>
  <c r="DW224" i="3"/>
  <c r="DX198" i="3"/>
  <c r="DX197" i="3"/>
  <c r="DX235" i="3"/>
  <c r="EJ326" i="1"/>
  <c r="EJ325" i="1"/>
  <c r="EK327" i="1"/>
  <c r="EK306" i="1"/>
  <c r="EK310" i="1"/>
  <c r="EL292" i="1"/>
  <c r="EL307" i="1"/>
  <c r="DX2" i="7"/>
  <c r="DX3" i="7"/>
  <c r="DY2" i="11"/>
  <c r="DZ158" i="3"/>
  <c r="DZ166" i="3"/>
  <c r="DY29" i="7"/>
  <c r="DZ265" i="3"/>
  <c r="DZ175" i="3"/>
  <c r="DY38" i="7"/>
  <c r="DZ283" i="3"/>
  <c r="DZ275" i="3"/>
  <c r="DW185" i="3"/>
  <c r="DX240" i="3"/>
  <c r="DY237" i="3"/>
  <c r="DY156" i="3"/>
  <c r="DY236" i="3"/>
  <c r="DY238" i="3"/>
  <c r="DY157" i="3"/>
  <c r="DX20" i="12"/>
  <c r="DY184" i="3"/>
  <c r="DX67" i="7"/>
  <c r="DX68" i="7"/>
  <c r="DX4" i="11"/>
  <c r="DY189" i="3"/>
  <c r="DX81" i="7"/>
  <c r="DY259" i="3"/>
  <c r="DY248" i="3"/>
  <c r="DY271" i="3"/>
  <c r="DY197" i="3"/>
  <c r="DY235" i="3"/>
  <c r="DY198" i="3"/>
  <c r="DX224" i="3"/>
  <c r="EK326" i="1"/>
  <c r="EK325" i="1"/>
  <c r="EL327" i="1"/>
  <c r="EL306" i="1"/>
  <c r="EL310" i="1"/>
  <c r="EM292" i="1"/>
  <c r="EM307" i="1"/>
  <c r="DY2" i="7"/>
  <c r="DY3" i="7"/>
  <c r="DZ2" i="11"/>
  <c r="EA158" i="3"/>
  <c r="EA166" i="3"/>
  <c r="DZ29" i="7"/>
  <c r="EA265" i="3"/>
  <c r="EA175" i="3"/>
  <c r="DZ38" i="7"/>
  <c r="EA283" i="3"/>
  <c r="EA275" i="3"/>
  <c r="DZ237" i="3"/>
  <c r="DY240" i="3"/>
  <c r="DZ157" i="3"/>
  <c r="DZ156" i="3"/>
  <c r="DY20" i="12"/>
  <c r="DX185" i="3"/>
  <c r="DZ189" i="3"/>
  <c r="DY81" i="7"/>
  <c r="DZ184" i="3"/>
  <c r="DY67" i="7"/>
  <c r="DY68" i="7"/>
  <c r="DY4" i="11"/>
  <c r="DZ259" i="3"/>
  <c r="DZ248" i="3"/>
  <c r="DZ271" i="3"/>
  <c r="DY224" i="3"/>
  <c r="DZ198" i="3"/>
  <c r="DZ197" i="3"/>
  <c r="EL326" i="1"/>
  <c r="EL325" i="1"/>
  <c r="EM327" i="1"/>
  <c r="EM306" i="1"/>
  <c r="EM310" i="1"/>
  <c r="EN292" i="1"/>
  <c r="EN307" i="1"/>
  <c r="DZ2" i="7"/>
  <c r="EA2" i="11"/>
  <c r="DZ3" i="7"/>
  <c r="EB158" i="3"/>
  <c r="EB166" i="3"/>
  <c r="EA29" i="7"/>
  <c r="EB265" i="3"/>
  <c r="EB175" i="3"/>
  <c r="EA38" i="7"/>
  <c r="EA24" i="7"/>
  <c r="EB283" i="3"/>
  <c r="EB275" i="3"/>
  <c r="EA237" i="3"/>
  <c r="EA156" i="3"/>
  <c r="EA236" i="3"/>
  <c r="EA238" i="3"/>
  <c r="DZ20" i="12"/>
  <c r="EA157" i="3"/>
  <c r="DY185" i="3"/>
  <c r="EA184" i="3"/>
  <c r="DZ67" i="7"/>
  <c r="DZ68" i="7"/>
  <c r="DZ4" i="11"/>
  <c r="EA189" i="3"/>
  <c r="DZ81" i="7"/>
  <c r="EA248" i="3"/>
  <c r="EA259" i="3"/>
  <c r="EA271" i="3"/>
  <c r="DZ224" i="3"/>
  <c r="EA198" i="3"/>
  <c r="EA197" i="3"/>
  <c r="EA235" i="3"/>
  <c r="EN327" i="1"/>
  <c r="EM326" i="1"/>
  <c r="EM325" i="1"/>
  <c r="EN306" i="1"/>
  <c r="EN310" i="1"/>
  <c r="EO292" i="1"/>
  <c r="EO307" i="1"/>
  <c r="EA2" i="7"/>
  <c r="EA3" i="7"/>
  <c r="EB2" i="11"/>
  <c r="EC158" i="3"/>
  <c r="EC166" i="3"/>
  <c r="EB29" i="7"/>
  <c r="EC265" i="3"/>
  <c r="EC175" i="3"/>
  <c r="EB38" i="7"/>
  <c r="EC283" i="3"/>
  <c r="EC275" i="3"/>
  <c r="EB237" i="3"/>
  <c r="EA240" i="3"/>
  <c r="EB156" i="3"/>
  <c r="EB236" i="3"/>
  <c r="EB238" i="3" s="1"/>
  <c r="EB157" i="3"/>
  <c r="EA20" i="12"/>
  <c r="DZ185" i="3"/>
  <c r="EB184" i="3"/>
  <c r="EA67" i="7"/>
  <c r="EA68" i="7"/>
  <c r="EA4" i="11"/>
  <c r="EB189" i="3"/>
  <c r="EA81" i="7"/>
  <c r="EB248" i="3"/>
  <c r="EB259" i="3"/>
  <c r="EB271" i="3"/>
  <c r="EB197" i="3"/>
  <c r="EB235" i="3"/>
  <c r="EB198" i="3"/>
  <c r="EA224" i="3"/>
  <c r="EO327" i="1"/>
  <c r="EN326" i="1"/>
  <c r="EN325" i="1"/>
  <c r="EO306" i="1"/>
  <c r="EO310" i="1"/>
  <c r="EP292" i="1"/>
  <c r="EP307" i="1"/>
  <c r="EB2" i="7"/>
  <c r="EC2" i="11"/>
  <c r="EB3" i="7"/>
  <c r="ED158" i="3"/>
  <c r="ED166" i="3"/>
  <c r="EC29" i="7"/>
  <c r="ED265" i="3"/>
  <c r="ED175" i="3"/>
  <c r="EC38" i="7"/>
  <c r="EA185" i="3"/>
  <c r="ED275" i="3"/>
  <c r="ED283" i="3"/>
  <c r="EC237" i="3"/>
  <c r="EB240" i="3"/>
  <c r="EC156" i="3"/>
  <c r="EC236" i="3"/>
  <c r="EC238" i="3"/>
  <c r="EC157" i="3"/>
  <c r="EB20" i="12"/>
  <c r="EC184" i="3"/>
  <c r="EB67" i="7"/>
  <c r="EB68" i="7"/>
  <c r="EB4" i="11"/>
  <c r="EC189" i="3"/>
  <c r="EB81" i="7"/>
  <c r="EC259" i="3"/>
  <c r="EC248" i="3"/>
  <c r="EC271" i="3"/>
  <c r="EB224" i="3"/>
  <c r="EC197" i="3"/>
  <c r="EC235" i="3"/>
  <c r="EC198" i="3"/>
  <c r="EO326" i="1"/>
  <c r="EO325" i="1"/>
  <c r="EP327" i="1"/>
  <c r="EP306" i="1"/>
  <c r="EP310" i="1"/>
  <c r="EQ292" i="1"/>
  <c r="EQ307" i="1"/>
  <c r="EC2" i="7"/>
  <c r="ED2" i="11"/>
  <c r="EC3" i="7"/>
  <c r="EE158" i="3"/>
  <c r="EE166" i="3"/>
  <c r="ED29" i="7"/>
  <c r="EE265" i="3"/>
  <c r="EE175" i="3"/>
  <c r="ED38" i="7"/>
  <c r="EE283" i="3"/>
  <c r="EE275" i="3"/>
  <c r="EC240" i="3"/>
  <c r="ED237" i="3"/>
  <c r="ED157" i="3"/>
  <c r="EC20" i="12"/>
  <c r="ED156" i="3"/>
  <c r="ED236" i="3"/>
  <c r="ED238" i="3" s="1"/>
  <c r="EB185" i="3"/>
  <c r="ED189" i="3"/>
  <c r="EC81" i="7"/>
  <c r="ED184" i="3"/>
  <c r="EC67" i="7"/>
  <c r="EC68" i="7"/>
  <c r="EC4" i="11"/>
  <c r="ED259" i="3"/>
  <c r="ED248" i="3"/>
  <c r="ED271" i="3"/>
  <c r="EC224" i="3"/>
  <c r="ED197" i="3"/>
  <c r="ED235" i="3"/>
  <c r="ED198" i="3"/>
  <c r="EP326" i="1"/>
  <c r="EP325" i="1"/>
  <c r="EQ327" i="1"/>
  <c r="EQ306" i="1"/>
  <c r="EQ310" i="1"/>
  <c r="ER292" i="1"/>
  <c r="ER307" i="1"/>
  <c r="EE2" i="11"/>
  <c r="ED2" i="7"/>
  <c r="ED3" i="7"/>
  <c r="EF158" i="3"/>
  <c r="EF166" i="3"/>
  <c r="EE29" i="7"/>
  <c r="EF265" i="3"/>
  <c r="EF175" i="3"/>
  <c r="EE38" i="7"/>
  <c r="EF283" i="3"/>
  <c r="EF275" i="3"/>
  <c r="EE237" i="3"/>
  <c r="ED240" i="3"/>
  <c r="EE157" i="3"/>
  <c r="ED20" i="12"/>
  <c r="EE156" i="3"/>
  <c r="EE236" i="3"/>
  <c r="EE238" i="3" s="1"/>
  <c r="EC185" i="3"/>
  <c r="EE184" i="3"/>
  <c r="ED67" i="7"/>
  <c r="ED68" i="7"/>
  <c r="ED4" i="11"/>
  <c r="EE189" i="3"/>
  <c r="ED81" i="7"/>
  <c r="EE248" i="3"/>
  <c r="EE259" i="3"/>
  <c r="EE271" i="3"/>
  <c r="ED224" i="3"/>
  <c r="EE197" i="3"/>
  <c r="EE235" i="3"/>
  <c r="EE198" i="3"/>
  <c r="ER327" i="1"/>
  <c r="EQ326" i="1"/>
  <c r="EQ325" i="1"/>
  <c r="ER306" i="1"/>
  <c r="ER310" i="1"/>
  <c r="ES292" i="1"/>
  <c r="ES307" i="1"/>
  <c r="EE2" i="7"/>
  <c r="EE3" i="7"/>
  <c r="EF2" i="11"/>
  <c r="EG158" i="3"/>
  <c r="EG166" i="3"/>
  <c r="EF29" i="7"/>
  <c r="EG265" i="3"/>
  <c r="EG175" i="3"/>
  <c r="EF38" i="7"/>
  <c r="EG275" i="3"/>
  <c r="EG283" i="3"/>
  <c r="EF237" i="3"/>
  <c r="EE240" i="3"/>
  <c r="ED185" i="3"/>
  <c r="EF156" i="3"/>
  <c r="EF236" i="3"/>
  <c r="EF238" i="3" s="1"/>
  <c r="EF157" i="3"/>
  <c r="EE20" i="12"/>
  <c r="EF184" i="3"/>
  <c r="EE67" i="7"/>
  <c r="EE68" i="7"/>
  <c r="EE4" i="11"/>
  <c r="EF189" i="3"/>
  <c r="EE81" i="7"/>
  <c r="EF248" i="3"/>
  <c r="EF259" i="3"/>
  <c r="EF271" i="3"/>
  <c r="EE224" i="3"/>
  <c r="EF198" i="3"/>
  <c r="EF197" i="3"/>
  <c r="EF235" i="3"/>
  <c r="ES327" i="1"/>
  <c r="ER326" i="1"/>
  <c r="ER325" i="1"/>
  <c r="ES306" i="1"/>
  <c r="ES310" i="1"/>
  <c r="ET292" i="1"/>
  <c r="ET307" i="1"/>
  <c r="EF2" i="7"/>
  <c r="EG2" i="11"/>
  <c r="EF3" i="7"/>
  <c r="EH158" i="3"/>
  <c r="EH166" i="3"/>
  <c r="EG29" i="7"/>
  <c r="EH265" i="3"/>
  <c r="EH175" i="3"/>
  <c r="EG38" i="7"/>
  <c r="EG24" i="7"/>
  <c r="EE185" i="3"/>
  <c r="EH283" i="3"/>
  <c r="EH275" i="3"/>
  <c r="EF240" i="3"/>
  <c r="EG237" i="3"/>
  <c r="EG156" i="3"/>
  <c r="EG236" i="3"/>
  <c r="EG238" i="3" s="1"/>
  <c r="EG157" i="3"/>
  <c r="EF20" i="12"/>
  <c r="EG184" i="3"/>
  <c r="EF67" i="7"/>
  <c r="EF68" i="7"/>
  <c r="EF4" i="11"/>
  <c r="EG189" i="3"/>
  <c r="EF81" i="7"/>
  <c r="EG259" i="3"/>
  <c r="EG248" i="3"/>
  <c r="EG271" i="3"/>
  <c r="EG197" i="3"/>
  <c r="EG235" i="3"/>
  <c r="EG198" i="3"/>
  <c r="EF224" i="3"/>
  <c r="ES326" i="1"/>
  <c r="ES325" i="1"/>
  <c r="ET327" i="1"/>
  <c r="ET306" i="1"/>
  <c r="ET310" i="1"/>
  <c r="EU292" i="1"/>
  <c r="EU307" i="1"/>
  <c r="EG2" i="7"/>
  <c r="EH2" i="11"/>
  <c r="EG3" i="7"/>
  <c r="EI158" i="3"/>
  <c r="EI166" i="3"/>
  <c r="EH29" i="7"/>
  <c r="EI265" i="3"/>
  <c r="EI175" i="3"/>
  <c r="EH38" i="7"/>
  <c r="EI275" i="3"/>
  <c r="EI283" i="3"/>
  <c r="EG240" i="3"/>
  <c r="EH237" i="3"/>
  <c r="EH157" i="3"/>
  <c r="EG20" i="12"/>
  <c r="EH156" i="3"/>
  <c r="EH236" i="3"/>
  <c r="EH238" i="3" s="1"/>
  <c r="EF185" i="3"/>
  <c r="EH189" i="3"/>
  <c r="EG81" i="7"/>
  <c r="EH184" i="3"/>
  <c r="EG67" i="7"/>
  <c r="EG68" i="7"/>
  <c r="EG4" i="11"/>
  <c r="EH259" i="3"/>
  <c r="EH271" i="3"/>
  <c r="EH248" i="3"/>
  <c r="EG224" i="3"/>
  <c r="EH198" i="3"/>
  <c r="EH197" i="3"/>
  <c r="EH235" i="3"/>
  <c r="EU327" i="1"/>
  <c r="ET326" i="1"/>
  <c r="ET325" i="1"/>
  <c r="EU306" i="1"/>
  <c r="EU310" i="1"/>
  <c r="EV292" i="1"/>
  <c r="EV307" i="1"/>
  <c r="EH2" i="7"/>
  <c r="EH3" i="7"/>
  <c r="EI2" i="11"/>
  <c r="EJ158" i="3"/>
  <c r="EJ166" i="3"/>
  <c r="EI29" i="7"/>
  <c r="EJ265" i="3"/>
  <c r="EJ175" i="3"/>
  <c r="EI38" i="7"/>
  <c r="EJ283" i="3"/>
  <c r="EJ275" i="3"/>
  <c r="EH240" i="3"/>
  <c r="EI237" i="3"/>
  <c r="EG185" i="3"/>
  <c r="EI156" i="3"/>
  <c r="EI236" i="3"/>
  <c r="EI238" i="3"/>
  <c r="EH20" i="12"/>
  <c r="EI157" i="3"/>
  <c r="EI184" i="3"/>
  <c r="EH67" i="7"/>
  <c r="EH68" i="7"/>
  <c r="EH4" i="11"/>
  <c r="EI189" i="3"/>
  <c r="EH81" i="7"/>
  <c r="EI248" i="3"/>
  <c r="EI259" i="3"/>
  <c r="EI271" i="3"/>
  <c r="EI197" i="3"/>
  <c r="EI235" i="3"/>
  <c r="EI198" i="3"/>
  <c r="EH224" i="3"/>
  <c r="EV327" i="1"/>
  <c r="EU326" i="1"/>
  <c r="EU325" i="1"/>
  <c r="EV306" i="1"/>
  <c r="EV310" i="1"/>
  <c r="EW292" i="1"/>
  <c r="EW307" i="1"/>
  <c r="EJ2" i="11"/>
  <c r="EI3" i="7"/>
  <c r="EI2" i="7"/>
  <c r="EK158" i="3"/>
  <c r="EK166" i="3"/>
  <c r="EJ29" i="7"/>
  <c r="EK265" i="3"/>
  <c r="EK175" i="3"/>
  <c r="EJ38" i="7"/>
  <c r="EJ24" i="7"/>
  <c r="EK275" i="3"/>
  <c r="EK283" i="3"/>
  <c r="EI240" i="3"/>
  <c r="EJ237" i="3"/>
  <c r="EH185" i="3"/>
  <c r="EJ156" i="3"/>
  <c r="EJ236" i="3"/>
  <c r="EJ238" i="3" s="1"/>
  <c r="EI20" i="12"/>
  <c r="EJ157" i="3"/>
  <c r="EJ184" i="3"/>
  <c r="EI67" i="7"/>
  <c r="EI68" i="7"/>
  <c r="EI4" i="11"/>
  <c r="EJ189" i="3"/>
  <c r="EI81" i="7"/>
  <c r="EJ248" i="3"/>
  <c r="EJ271" i="3"/>
  <c r="EJ259" i="3"/>
  <c r="EJ197" i="3"/>
  <c r="EJ235" i="3"/>
  <c r="EJ198" i="3"/>
  <c r="EI224" i="3"/>
  <c r="EW327" i="1"/>
  <c r="EV326" i="1"/>
  <c r="EV325" i="1"/>
  <c r="EW306" i="1"/>
  <c r="EW310" i="1"/>
  <c r="EX292" i="1"/>
  <c r="EX307" i="1"/>
  <c r="EJ3" i="7"/>
  <c r="EK2" i="11"/>
  <c r="EJ2" i="7"/>
  <c r="EL158" i="3"/>
  <c r="EL166" i="3"/>
  <c r="EK29" i="7"/>
  <c r="EL265" i="3"/>
  <c r="EL175" i="3"/>
  <c r="EK38" i="7"/>
  <c r="EL283" i="3"/>
  <c r="EL275" i="3"/>
  <c r="EK237" i="3"/>
  <c r="EJ240" i="3"/>
  <c r="EI185" i="3"/>
  <c r="EK156" i="3"/>
  <c r="EK236" i="3"/>
  <c r="EK238" i="3"/>
  <c r="EK157" i="3"/>
  <c r="EJ20" i="12"/>
  <c r="EK184" i="3"/>
  <c r="EJ67" i="7"/>
  <c r="EJ68" i="7"/>
  <c r="EJ4" i="11"/>
  <c r="EK189" i="3"/>
  <c r="EJ81" i="7"/>
  <c r="EK259" i="3"/>
  <c r="EK248" i="3"/>
  <c r="EK271" i="3"/>
  <c r="EJ224" i="3"/>
  <c r="EK198" i="3"/>
  <c r="EK197" i="3"/>
  <c r="EK235" i="3"/>
  <c r="EW326" i="1"/>
  <c r="EW325" i="1"/>
  <c r="EX327" i="1"/>
  <c r="EX306" i="1"/>
  <c r="EX310" i="1"/>
  <c r="EY292" i="1"/>
  <c r="EY307" i="1"/>
  <c r="EK2" i="7"/>
  <c r="EL2" i="11"/>
  <c r="EK3" i="7"/>
  <c r="EM158" i="3"/>
  <c r="EM166" i="3"/>
  <c r="EL29" i="7"/>
  <c r="EM265" i="3"/>
  <c r="EM175" i="3"/>
  <c r="EL38" i="7"/>
  <c r="EM275" i="3"/>
  <c r="EM283" i="3"/>
  <c r="EK240" i="3"/>
  <c r="EL237" i="3"/>
  <c r="EJ185" i="3"/>
  <c r="EL157" i="3"/>
  <c r="EK20" i="12"/>
  <c r="EL156" i="3"/>
  <c r="EL189" i="3"/>
  <c r="EK81" i="7"/>
  <c r="EL184" i="3"/>
  <c r="EK67" i="7"/>
  <c r="EK68" i="7"/>
  <c r="EK4" i="11"/>
  <c r="EL259" i="3"/>
  <c r="EL248" i="3"/>
  <c r="EL271" i="3"/>
  <c r="EK224" i="3"/>
  <c r="EL198" i="3"/>
  <c r="EL197" i="3"/>
  <c r="EX326" i="1"/>
  <c r="EX325" i="1"/>
  <c r="EY327" i="1"/>
  <c r="EY306" i="1"/>
  <c r="EY310" i="1"/>
  <c r="EZ292" i="1"/>
  <c r="EZ307" i="1"/>
  <c r="EL2" i="7"/>
  <c r="EM2" i="11"/>
  <c r="EL3" i="7"/>
  <c r="EN158" i="3"/>
  <c r="EN166" i="3"/>
  <c r="EM29" i="7"/>
  <c r="EN265" i="3"/>
  <c r="EN175" i="3"/>
  <c r="EM38" i="7"/>
  <c r="EM24" i="7"/>
  <c r="EN275" i="3"/>
  <c r="EN283" i="3"/>
  <c r="EM237" i="3"/>
  <c r="EK185" i="3"/>
  <c r="EM157" i="3"/>
  <c r="EM156" i="3"/>
  <c r="EM236" i="3"/>
  <c r="EM238" i="3" s="1"/>
  <c r="EL20" i="12"/>
  <c r="EM184" i="3"/>
  <c r="EL67" i="7"/>
  <c r="EL68" i="7"/>
  <c r="EL4" i="11"/>
  <c r="EM189" i="3"/>
  <c r="EL81" i="7"/>
  <c r="EM248" i="3"/>
  <c r="EM259" i="3"/>
  <c r="EM271" i="3"/>
  <c r="EM197" i="3"/>
  <c r="EM235" i="3"/>
  <c r="EM198" i="3"/>
  <c r="EL224" i="3"/>
  <c r="EZ327" i="1"/>
  <c r="EY326" i="1"/>
  <c r="EY325" i="1"/>
  <c r="EZ306" i="1"/>
  <c r="EZ310" i="1"/>
  <c r="FA292" i="1"/>
  <c r="FA307" i="1"/>
  <c r="EM2" i="7"/>
  <c r="EM3" i="7"/>
  <c r="EN2" i="11"/>
  <c r="EO158" i="3"/>
  <c r="EO166" i="3"/>
  <c r="EN29" i="7"/>
  <c r="EO265" i="3"/>
  <c r="EO175" i="3"/>
  <c r="EN38" i="7"/>
  <c r="EO283" i="3"/>
  <c r="EO275" i="3"/>
  <c r="EM240" i="3"/>
  <c r="EN237" i="3"/>
  <c r="EN156" i="3"/>
  <c r="EN236" i="3"/>
  <c r="EN238" i="3" s="1"/>
  <c r="EN157" i="3"/>
  <c r="EM20" i="12"/>
  <c r="EL185" i="3"/>
  <c r="EN184" i="3"/>
  <c r="EM67" i="7"/>
  <c r="EM68" i="7"/>
  <c r="EM4" i="11"/>
  <c r="EN189" i="3"/>
  <c r="EM81" i="7"/>
  <c r="EN248" i="3"/>
  <c r="EN259" i="3"/>
  <c r="EN271" i="3"/>
  <c r="EN198" i="3"/>
  <c r="EN197" i="3"/>
  <c r="EN235" i="3"/>
  <c r="EM224" i="3"/>
  <c r="FA327" i="1"/>
  <c r="EZ326" i="1"/>
  <c r="EZ325" i="1"/>
  <c r="FA306" i="1"/>
  <c r="FA310" i="1"/>
  <c r="FB292" i="1"/>
  <c r="FB307" i="1"/>
  <c r="EN3" i="7"/>
  <c r="EN2" i="7"/>
  <c r="EO2" i="11"/>
  <c r="EP158" i="3"/>
  <c r="EP166" i="3"/>
  <c r="EO29" i="7"/>
  <c r="EP265" i="3"/>
  <c r="EP175" i="3"/>
  <c r="EO38" i="7"/>
  <c r="EP283" i="3"/>
  <c r="EP275" i="3"/>
  <c r="EO237" i="3"/>
  <c r="EN240" i="3"/>
  <c r="EO156" i="3"/>
  <c r="EO236" i="3"/>
  <c r="EO238" i="3" s="1"/>
  <c r="EO157" i="3"/>
  <c r="EN20" i="12"/>
  <c r="EM185" i="3"/>
  <c r="EO184" i="3"/>
  <c r="EN67" i="7"/>
  <c r="EN68" i="7"/>
  <c r="EN4" i="11"/>
  <c r="EO189" i="3"/>
  <c r="EN81" i="7"/>
  <c r="EO259" i="3"/>
  <c r="EO248" i="3"/>
  <c r="EO271" i="3"/>
  <c r="EN224" i="3"/>
  <c r="EO198" i="3"/>
  <c r="EO197" i="3"/>
  <c r="EO235" i="3"/>
  <c r="FA326" i="1"/>
  <c r="FA325" i="1"/>
  <c r="FB327" i="1"/>
  <c r="FB306" i="1"/>
  <c r="FB310" i="1"/>
  <c r="FC292" i="1"/>
  <c r="FC307" i="1"/>
  <c r="EP2" i="11"/>
  <c r="EO3" i="7"/>
  <c r="EO2" i="7"/>
  <c r="EQ158" i="3"/>
  <c r="EQ166" i="3"/>
  <c r="EP29" i="7"/>
  <c r="EQ265" i="3"/>
  <c r="EQ175" i="3"/>
  <c r="EP38" i="7"/>
  <c r="EQ275" i="3"/>
  <c r="EQ283" i="3"/>
  <c r="EO240" i="3"/>
  <c r="EP237" i="3"/>
  <c r="EN185" i="3"/>
  <c r="EP157" i="3"/>
  <c r="EP156" i="3"/>
  <c r="EP236" i="3"/>
  <c r="EP238" i="3" s="1"/>
  <c r="EO20" i="12"/>
  <c r="EP189" i="3"/>
  <c r="EO81" i="7"/>
  <c r="EP184" i="3"/>
  <c r="EO67" i="7"/>
  <c r="EO68" i="7"/>
  <c r="EO4" i="11"/>
  <c r="EP259" i="3"/>
  <c r="EP248" i="3"/>
  <c r="EP271" i="3"/>
  <c r="EP198" i="3"/>
  <c r="EP197" i="3"/>
  <c r="EP235" i="3"/>
  <c r="EO224" i="3"/>
  <c r="FB326" i="1"/>
  <c r="FB325" i="1"/>
  <c r="FC327" i="1"/>
  <c r="FC306" i="1"/>
  <c r="FC310" i="1"/>
  <c r="FD292" i="1"/>
  <c r="FD307" i="1"/>
  <c r="EP3" i="7"/>
  <c r="EP2" i="7"/>
  <c r="EQ2" i="11"/>
  <c r="ER158" i="3"/>
  <c r="ER166" i="3"/>
  <c r="EQ29" i="7"/>
  <c r="ER265" i="3"/>
  <c r="ER175" i="3"/>
  <c r="EQ38" i="7"/>
  <c r="ER283" i="3"/>
  <c r="ER275" i="3"/>
  <c r="EP240" i="3"/>
  <c r="EQ237" i="3"/>
  <c r="EO185" i="3"/>
  <c r="EQ156" i="3"/>
  <c r="EQ236" i="3"/>
  <c r="EQ238" i="3"/>
  <c r="EQ157" i="3"/>
  <c r="EP20" i="12"/>
  <c r="EQ184" i="3"/>
  <c r="EP67" i="7"/>
  <c r="EP68" i="7"/>
  <c r="EP4" i="11"/>
  <c r="EQ189" i="3"/>
  <c r="EP81" i="7"/>
  <c r="EQ248" i="3"/>
  <c r="EQ259" i="3"/>
  <c r="EQ271" i="3"/>
  <c r="EP224" i="3"/>
  <c r="EQ197" i="3"/>
  <c r="EQ235" i="3"/>
  <c r="EQ198" i="3"/>
  <c r="FD327" i="1"/>
  <c r="FC326" i="1"/>
  <c r="FC325" i="1"/>
  <c r="FD306" i="1"/>
  <c r="FD310" i="1"/>
  <c r="FE292" i="1"/>
  <c r="FE307" i="1"/>
  <c r="ER2" i="11"/>
  <c r="EQ2" i="7"/>
  <c r="EQ3" i="7"/>
  <c r="ES158" i="3"/>
  <c r="ES166" i="3"/>
  <c r="ER29" i="7"/>
  <c r="ES265" i="3"/>
  <c r="ES175" i="3"/>
  <c r="ER38" i="7"/>
  <c r="ER12" i="7"/>
  <c r="EQ240" i="3"/>
  <c r="ES283" i="3"/>
  <c r="ES275" i="3"/>
  <c r="ER237" i="3"/>
  <c r="ER156" i="3"/>
  <c r="ER236" i="3"/>
  <c r="ER238" i="3" s="1"/>
  <c r="ER157" i="3"/>
  <c r="EQ20" i="12"/>
  <c r="EP185" i="3"/>
  <c r="ER184" i="3"/>
  <c r="EQ67" i="7"/>
  <c r="EQ68" i="7"/>
  <c r="EQ4" i="11"/>
  <c r="ER189" i="3"/>
  <c r="EQ81" i="7"/>
  <c r="ER248" i="3"/>
  <c r="ER259" i="3"/>
  <c r="ER271" i="3"/>
  <c r="EQ224" i="3"/>
  <c r="ER197" i="3"/>
  <c r="ER235" i="3"/>
  <c r="ER198" i="3"/>
  <c r="FE327" i="1"/>
  <c r="FD326" i="1"/>
  <c r="FD325" i="1"/>
  <c r="FE306" i="1"/>
  <c r="FE310" i="1"/>
  <c r="FF292" i="1"/>
  <c r="FF307" i="1"/>
  <c r="ER2" i="7"/>
  <c r="ER3" i="7"/>
  <c r="ES2" i="11"/>
  <c r="ET158" i="3"/>
  <c r="ET166" i="3"/>
  <c r="ES29" i="7"/>
  <c r="ET265" i="3"/>
  <c r="ET175" i="3"/>
  <c r="ES38" i="7"/>
  <c r="ES24" i="7"/>
  <c r="ET283" i="3"/>
  <c r="ET275" i="3"/>
  <c r="ES237" i="3"/>
  <c r="EQ185" i="3"/>
  <c r="ER240" i="3"/>
  <c r="ES156" i="3"/>
  <c r="ES236" i="3"/>
  <c r="ES238" i="3"/>
  <c r="ES157" i="3"/>
  <c r="ER20" i="12"/>
  <c r="ES184" i="3"/>
  <c r="ER67" i="7"/>
  <c r="ER68" i="7"/>
  <c r="ER4" i="11"/>
  <c r="ES189" i="3"/>
  <c r="ER81" i="7"/>
  <c r="ES248" i="3"/>
  <c r="ES259" i="3"/>
  <c r="ES271" i="3"/>
  <c r="ES197" i="3"/>
  <c r="ES235" i="3"/>
  <c r="ES198" i="3"/>
  <c r="ER224" i="3"/>
  <c r="FF327" i="1"/>
  <c r="FE326" i="1"/>
  <c r="FE325" i="1"/>
  <c r="FF306" i="1"/>
  <c r="FF310" i="1"/>
  <c r="FG292" i="1"/>
  <c r="FG307" i="1"/>
  <c r="ES2" i="7"/>
  <c r="ET2" i="11"/>
  <c r="ES3" i="7"/>
  <c r="EU158" i="3"/>
  <c r="EU166" i="3"/>
  <c r="ET29" i="7"/>
  <c r="EU265" i="3"/>
  <c r="EU175" i="3"/>
  <c r="ET38" i="7"/>
  <c r="EU283" i="3"/>
  <c r="EU275" i="3"/>
  <c r="ET237" i="3"/>
  <c r="ES240" i="3"/>
  <c r="ER185" i="3"/>
  <c r="ET156" i="3"/>
  <c r="ET236" i="3"/>
  <c r="ET238" i="3" s="1"/>
  <c r="ET157" i="3"/>
  <c r="ES20" i="12"/>
  <c r="ET189" i="3"/>
  <c r="ES81" i="7"/>
  <c r="ET184" i="3"/>
  <c r="ES67" i="7"/>
  <c r="ES68" i="7"/>
  <c r="ES4" i="11"/>
  <c r="ET248" i="3"/>
  <c r="ET259" i="3"/>
  <c r="ET271" i="3"/>
  <c r="ES224" i="3"/>
  <c r="ET198" i="3"/>
  <c r="ET197" i="3"/>
  <c r="ET235" i="3"/>
  <c r="FF326" i="1"/>
  <c r="FF325" i="1"/>
  <c r="FG327" i="1"/>
  <c r="FG306" i="1"/>
  <c r="FG310" i="1"/>
  <c r="FH292" i="1"/>
  <c r="FH307" i="1"/>
  <c r="ET2" i="7"/>
  <c r="ET3" i="7"/>
  <c r="EU2" i="11"/>
  <c r="EV158" i="3"/>
  <c r="EV166" i="3"/>
  <c r="EU29" i="7"/>
  <c r="EV265" i="3"/>
  <c r="EV175" i="3"/>
  <c r="EU38" i="7"/>
  <c r="ES185" i="3"/>
  <c r="EV275" i="3"/>
  <c r="EV283" i="3"/>
  <c r="ET240" i="3"/>
  <c r="EU237" i="3"/>
  <c r="EU156" i="3"/>
  <c r="EU236" i="3"/>
  <c r="EU238" i="3"/>
  <c r="ET20" i="12"/>
  <c r="EU157" i="3"/>
  <c r="EU184" i="3"/>
  <c r="ET67" i="7"/>
  <c r="ET68" i="7"/>
  <c r="ET4" i="11"/>
  <c r="EU189" i="3"/>
  <c r="ET81" i="7"/>
  <c r="EU248" i="3"/>
  <c r="EU259" i="3"/>
  <c r="EU271" i="3"/>
  <c r="ET224" i="3"/>
  <c r="EU198" i="3"/>
  <c r="EU197" i="3"/>
  <c r="EU235" i="3"/>
  <c r="FH327" i="1"/>
  <c r="FG326" i="1"/>
  <c r="FG325" i="1"/>
  <c r="FH306" i="1"/>
  <c r="FH310" i="1"/>
  <c r="FI292" i="1"/>
  <c r="FI307" i="1"/>
  <c r="EU3" i="7"/>
  <c r="EU2" i="7"/>
  <c r="EV2" i="11"/>
  <c r="EW158" i="3"/>
  <c r="EW166" i="3"/>
  <c r="EV29" i="7"/>
  <c r="EW265" i="3"/>
  <c r="EW175" i="3"/>
  <c r="EV38" i="7"/>
  <c r="ET185" i="3"/>
  <c r="EW283" i="3"/>
  <c r="EW275" i="3"/>
  <c r="EV237" i="3"/>
  <c r="EU240" i="3"/>
  <c r="EU20" i="12"/>
  <c r="EV156" i="3"/>
  <c r="EV236" i="3"/>
  <c r="EV238" i="3" s="1"/>
  <c r="EV157" i="3"/>
  <c r="EV184" i="3"/>
  <c r="EU67" i="7"/>
  <c r="EU68" i="7"/>
  <c r="EU4" i="11"/>
  <c r="EV189" i="3"/>
  <c r="EU81" i="7"/>
  <c r="EV259" i="3"/>
  <c r="EV271" i="3"/>
  <c r="EV248" i="3"/>
  <c r="EU224" i="3"/>
  <c r="EV197" i="3"/>
  <c r="EV235" i="3"/>
  <c r="EV198" i="3"/>
  <c r="FI327" i="1"/>
  <c r="FH326" i="1"/>
  <c r="FH325" i="1"/>
  <c r="FI306" i="1"/>
  <c r="FI310" i="1"/>
  <c r="FJ292" i="1"/>
  <c r="FJ307" i="1"/>
  <c r="EV3" i="7"/>
  <c r="EV2" i="7"/>
  <c r="EW2" i="11"/>
  <c r="EX158" i="3"/>
  <c r="EX166" i="3"/>
  <c r="EW29" i="7"/>
  <c r="EX265" i="3"/>
  <c r="EX175" i="3"/>
  <c r="EW38" i="7"/>
  <c r="EX275" i="3"/>
  <c r="EX283" i="3"/>
  <c r="EV240" i="3"/>
  <c r="EW237" i="3"/>
  <c r="EU185" i="3"/>
  <c r="EV20" i="12"/>
  <c r="EW156" i="3"/>
  <c r="EW236" i="3"/>
  <c r="EW238" i="3" s="1"/>
  <c r="EW157" i="3"/>
  <c r="EW184" i="3"/>
  <c r="EV67" i="7"/>
  <c r="EV68" i="7"/>
  <c r="EV4" i="11"/>
  <c r="EW189" i="3"/>
  <c r="EV81" i="7"/>
  <c r="EW248" i="3"/>
  <c r="EW259" i="3"/>
  <c r="EW271" i="3"/>
  <c r="EV224" i="3"/>
  <c r="EW197" i="3"/>
  <c r="EW235" i="3"/>
  <c r="EW198" i="3"/>
  <c r="FJ327" i="1"/>
  <c r="FI326" i="1"/>
  <c r="FI325" i="1"/>
  <c r="FJ306" i="1"/>
  <c r="FJ310" i="1"/>
  <c r="FK292" i="1"/>
  <c r="FK307" i="1"/>
  <c r="EW2" i="7"/>
  <c r="EX2" i="11"/>
  <c r="EW3" i="7"/>
  <c r="EX6" i="7"/>
  <c r="EX12" i="7"/>
  <c r="EX14" i="7"/>
  <c r="EX27" i="7"/>
  <c r="EX23" i="7"/>
  <c r="EX24" i="7"/>
  <c r="EX17" i="7"/>
  <c r="EX18" i="7"/>
  <c r="EX26" i="7"/>
  <c r="EX29" i="7"/>
  <c r="EX30" i="7"/>
  <c r="EX28" i="7"/>
  <c r="EX37" i="7"/>
  <c r="EX39" i="7" s="1"/>
  <c r="EX35" i="7"/>
  <c r="EX36" i="7"/>
  <c r="EX38" i="7"/>
  <c r="EY283" i="3"/>
  <c r="EY275" i="3"/>
  <c r="EX237" i="3"/>
  <c r="EW240" i="3"/>
  <c r="EV185" i="3"/>
  <c r="EX156" i="3"/>
  <c r="EX157" i="3"/>
  <c r="EW20" i="12"/>
  <c r="EY158" i="3"/>
  <c r="EX248" i="3"/>
  <c r="EX259" i="3"/>
  <c r="EX271" i="3"/>
  <c r="EY260" i="3"/>
  <c r="EY174" i="3" s="1"/>
  <c r="EX198" i="3"/>
  <c r="EX197" i="3"/>
  <c r="EW224" i="3"/>
  <c r="FJ326" i="1"/>
  <c r="FJ325" i="1"/>
  <c r="FK327" i="1"/>
  <c r="FK306" i="1"/>
  <c r="FK310" i="1"/>
  <c r="FL292" i="1"/>
  <c r="FL307" i="1"/>
  <c r="EX3" i="7"/>
  <c r="EY2" i="11"/>
  <c r="EX2" i="7"/>
  <c r="EY17" i="7"/>
  <c r="EY18" i="7"/>
  <c r="EY6" i="7"/>
  <c r="EY12" i="7"/>
  <c r="EY26" i="7"/>
  <c r="EY27" i="7"/>
  <c r="EY14" i="7"/>
  <c r="EY23" i="7"/>
  <c r="EY24" i="7"/>
  <c r="EY28" i="7"/>
  <c r="EY29" i="7"/>
  <c r="EY30" i="7"/>
  <c r="EY37" i="7"/>
  <c r="EY35" i="7"/>
  <c r="EY36" i="7"/>
  <c r="EY38" i="7"/>
  <c r="EY39" i="7"/>
  <c r="EZ283" i="3"/>
  <c r="EZ275" i="3"/>
  <c r="EY237" i="3"/>
  <c r="EY156" i="3"/>
  <c r="EY236" i="3"/>
  <c r="EY238" i="3"/>
  <c r="EZ158" i="3"/>
  <c r="EY166" i="3"/>
  <c r="EY157" i="3"/>
  <c r="EW185" i="3"/>
  <c r="EY189" i="3"/>
  <c r="EX81" i="7"/>
  <c r="EY184" i="3"/>
  <c r="EX67" i="7"/>
  <c r="EX68" i="7"/>
  <c r="EX4" i="11"/>
  <c r="EY248" i="3"/>
  <c r="EY258" i="3"/>
  <c r="EY262" i="3"/>
  <c r="EY263" i="3"/>
  <c r="EY264" i="3"/>
  <c r="EY270" i="3"/>
  <c r="EY176" i="3"/>
  <c r="EY259" i="3"/>
  <c r="EY265" i="3"/>
  <c r="EY175" i="3"/>
  <c r="EY267" i="3"/>
  <c r="EY268" i="3"/>
  <c r="EY269" i="3"/>
  <c r="EY271" i="3"/>
  <c r="EX224" i="3"/>
  <c r="EY200" i="3"/>
  <c r="EY235" i="3"/>
  <c r="EZ260" i="3"/>
  <c r="EZ174" i="3" s="1"/>
  <c r="EY198" i="3"/>
  <c r="FL327" i="1"/>
  <c r="FK326" i="1"/>
  <c r="FK325" i="1"/>
  <c r="FL306" i="1"/>
  <c r="FL310" i="1"/>
  <c r="FM292" i="1"/>
  <c r="FM307" i="1"/>
  <c r="EZ2" i="11"/>
  <c r="EY3" i="7"/>
  <c r="EY2" i="7"/>
  <c r="EZ14" i="7"/>
  <c r="EZ17" i="7"/>
  <c r="EZ18" i="7"/>
  <c r="EZ6" i="7"/>
  <c r="EZ24" i="7"/>
  <c r="EZ12" i="7"/>
  <c r="EZ26" i="7"/>
  <c r="EZ27" i="7"/>
  <c r="EZ23" i="7"/>
  <c r="EZ30" i="7"/>
  <c r="EZ28" i="7"/>
  <c r="EZ29" i="7"/>
  <c r="EZ36" i="7"/>
  <c r="EZ37" i="7"/>
  <c r="EZ39" i="7" s="1"/>
  <c r="EZ35" i="7"/>
  <c r="EZ38" i="7"/>
  <c r="FA283" i="3"/>
  <c r="FA275" i="3"/>
  <c r="EY240" i="3"/>
  <c r="EZ237" i="3"/>
  <c r="EZ156" i="3"/>
  <c r="EZ236" i="3"/>
  <c r="EZ238" i="3"/>
  <c r="EZ157" i="3"/>
  <c r="EZ166" i="3"/>
  <c r="FA158" i="3"/>
  <c r="EY173" i="3"/>
  <c r="EZ184" i="3"/>
  <c r="EY67" i="7"/>
  <c r="EY68" i="7"/>
  <c r="EY4" i="11"/>
  <c r="EZ189" i="3"/>
  <c r="EY81" i="7"/>
  <c r="EZ248" i="3"/>
  <c r="EZ258" i="3"/>
  <c r="EZ262" i="3"/>
  <c r="EZ263" i="3"/>
  <c r="EZ264" i="3"/>
  <c r="EZ270" i="3"/>
  <c r="EZ176" i="3"/>
  <c r="EZ265" i="3"/>
  <c r="EZ175" i="3"/>
  <c r="EZ269" i="3"/>
  <c r="EZ259" i="3"/>
  <c r="EZ268" i="3"/>
  <c r="EZ271" i="3"/>
  <c r="EZ267" i="3"/>
  <c r="EY199" i="3"/>
  <c r="EY224" i="3"/>
  <c r="EZ198" i="3"/>
  <c r="EZ235" i="3"/>
  <c r="EZ200" i="3"/>
  <c r="FA260" i="3"/>
  <c r="FA174" i="3" s="1"/>
  <c r="FL326" i="1"/>
  <c r="FL325" i="1"/>
  <c r="FM327" i="1"/>
  <c r="FM306" i="1"/>
  <c r="FM310" i="1"/>
  <c r="FN292" i="1"/>
  <c r="FN307" i="1"/>
  <c r="EZ2" i="7"/>
  <c r="FA2" i="11"/>
  <c r="EZ3" i="7"/>
  <c r="FA12" i="7"/>
  <c r="FA14" i="7"/>
  <c r="FA17" i="7"/>
  <c r="FA18" i="7"/>
  <c r="FA6" i="7"/>
  <c r="FA23" i="7"/>
  <c r="FA24" i="7"/>
  <c r="FA26" i="7"/>
  <c r="FA29" i="7"/>
  <c r="FA27" i="7"/>
  <c r="FA28" i="7"/>
  <c r="FA35" i="7"/>
  <c r="FA30" i="7"/>
  <c r="FA36" i="7"/>
  <c r="FA37" i="7"/>
  <c r="FA38" i="7"/>
  <c r="FA39" i="7"/>
  <c r="FB283" i="3"/>
  <c r="FB275" i="3"/>
  <c r="FA237" i="3"/>
  <c r="EZ240" i="3"/>
  <c r="EY185" i="3"/>
  <c r="FA156" i="3"/>
  <c r="FA236" i="3"/>
  <c r="FA238" i="3" s="1"/>
  <c r="FA157" i="3"/>
  <c r="FA166" i="3"/>
  <c r="FB158" i="3"/>
  <c r="FA184" i="3"/>
  <c r="EZ67" i="7"/>
  <c r="EZ68" i="7"/>
  <c r="EZ4" i="11"/>
  <c r="FA189" i="3"/>
  <c r="EZ81" i="7"/>
  <c r="FA248" i="3"/>
  <c r="FA259" i="3"/>
  <c r="FA265" i="3"/>
  <c r="FA175" i="3"/>
  <c r="FA267" i="3"/>
  <c r="FA268" i="3"/>
  <c r="FA269" i="3"/>
  <c r="FA271" i="3"/>
  <c r="FA258" i="3"/>
  <c r="FA262" i="3"/>
  <c r="FA263" i="3"/>
  <c r="FA264" i="3"/>
  <c r="FA270" i="3"/>
  <c r="FA176" i="3"/>
  <c r="EZ173" i="3"/>
  <c r="FA235" i="3"/>
  <c r="FA200" i="3"/>
  <c r="FA198" i="3"/>
  <c r="FB260" i="3"/>
  <c r="FB174" i="3" s="1"/>
  <c r="EZ199" i="3"/>
  <c r="EZ224" i="3"/>
  <c r="FN327" i="1"/>
  <c r="FM326" i="1"/>
  <c r="FM325" i="1"/>
  <c r="FN306" i="1"/>
  <c r="FN310" i="1"/>
  <c r="FO292" i="1"/>
  <c r="FO307" i="1"/>
  <c r="FA3" i="7"/>
  <c r="FA2" i="7"/>
  <c r="FB2" i="11"/>
  <c r="FB6" i="7"/>
  <c r="FB12" i="7"/>
  <c r="FB14" i="7"/>
  <c r="FB17" i="7"/>
  <c r="FB18" i="7"/>
  <c r="FB23" i="7"/>
  <c r="FB24" i="7"/>
  <c r="FB26" i="7"/>
  <c r="FB29" i="7"/>
  <c r="FB27" i="7"/>
  <c r="FB30" i="7"/>
  <c r="FB28" i="7"/>
  <c r="FB37" i="7"/>
  <c r="FB39" i="7" s="1"/>
  <c r="FB35" i="7"/>
  <c r="FB36" i="7"/>
  <c r="FB38" i="7"/>
  <c r="FC275" i="3"/>
  <c r="FC283" i="3"/>
  <c r="FA240" i="3"/>
  <c r="FB237" i="3"/>
  <c r="FA173" i="3"/>
  <c r="FC158" i="3"/>
  <c r="FB156" i="3"/>
  <c r="FB236" i="3"/>
  <c r="FB238" i="3" s="1"/>
  <c r="FB157" i="3"/>
  <c r="FB166" i="3"/>
  <c r="EZ185" i="3"/>
  <c r="FB184" i="3"/>
  <c r="FA67" i="7"/>
  <c r="FA68" i="7"/>
  <c r="FA4" i="11"/>
  <c r="FB189" i="3"/>
  <c r="FA81" i="7"/>
  <c r="FB248" i="3"/>
  <c r="FB259" i="3"/>
  <c r="FB265" i="3"/>
  <c r="FB175" i="3"/>
  <c r="FB267" i="3"/>
  <c r="FB268" i="3"/>
  <c r="FB269" i="3"/>
  <c r="FB271" i="3"/>
  <c r="FB264" i="3"/>
  <c r="FB263" i="3"/>
  <c r="FB258" i="3"/>
  <c r="FB262" i="3"/>
  <c r="FB270" i="3"/>
  <c r="FB176" i="3"/>
  <c r="FA199" i="3"/>
  <c r="FA224" i="3"/>
  <c r="FC260" i="3"/>
  <c r="FB198" i="3"/>
  <c r="FB235" i="3"/>
  <c r="FB200" i="3"/>
  <c r="FN326" i="1"/>
  <c r="FN325" i="1"/>
  <c r="FO327" i="1"/>
  <c r="FO306" i="1"/>
  <c r="FO310" i="1"/>
  <c r="FP292" i="1"/>
  <c r="FP307" i="1"/>
  <c r="FB3" i="7"/>
  <c r="FB2" i="7"/>
  <c r="FC2" i="11"/>
  <c r="FC17" i="7"/>
  <c r="FC18" i="7"/>
  <c r="FC6" i="7"/>
  <c r="FC12" i="7"/>
  <c r="FC26" i="7"/>
  <c r="FC23" i="7"/>
  <c r="FC14" i="7"/>
  <c r="FC24" i="7"/>
  <c r="FC28" i="7"/>
  <c r="FC29" i="7"/>
  <c r="FC27" i="7"/>
  <c r="FC37" i="7"/>
  <c r="FC39" i="7" s="1"/>
  <c r="FC35" i="7"/>
  <c r="FC36" i="7"/>
  <c r="FC38" i="7"/>
  <c r="FC30" i="7"/>
  <c r="FD275" i="3"/>
  <c r="FD283" i="3"/>
  <c r="FB240" i="3"/>
  <c r="FC237" i="3"/>
  <c r="FD158" i="3"/>
  <c r="FC166" i="3"/>
  <c r="FC157" i="3"/>
  <c r="FC156" i="3"/>
  <c r="FC236" i="3"/>
  <c r="FC238" i="3" s="1"/>
  <c r="FA185" i="3"/>
  <c r="FC189" i="3"/>
  <c r="FB81" i="7"/>
  <c r="FC184" i="3"/>
  <c r="FB67" i="7"/>
  <c r="FB68" i="7"/>
  <c r="FB4" i="11"/>
  <c r="FC258" i="3"/>
  <c r="FC174" i="3"/>
  <c r="FC262" i="3"/>
  <c r="FC263" i="3"/>
  <c r="FC264" i="3"/>
  <c r="FC270" i="3"/>
  <c r="FC176" i="3"/>
  <c r="FC248" i="3"/>
  <c r="FC259" i="3"/>
  <c r="FC265" i="3"/>
  <c r="FC175" i="3"/>
  <c r="FC267" i="3"/>
  <c r="FC268" i="3"/>
  <c r="FC269" i="3"/>
  <c r="FC271" i="3"/>
  <c r="FB173" i="3"/>
  <c r="FC235" i="3"/>
  <c r="FD260" i="3"/>
  <c r="FC198" i="3"/>
  <c r="FC200" i="3"/>
  <c r="FB199" i="3"/>
  <c r="FB224" i="3"/>
  <c r="FO326" i="1"/>
  <c r="FO325" i="1"/>
  <c r="FP327" i="1"/>
  <c r="FP306" i="1"/>
  <c r="FP310" i="1"/>
  <c r="FQ292" i="1"/>
  <c r="FQ307" i="1"/>
  <c r="FC3" i="7"/>
  <c r="FC2" i="7"/>
  <c r="FD2" i="11"/>
  <c r="FD14" i="7"/>
  <c r="FD17" i="7"/>
  <c r="FD18" i="7"/>
  <c r="FD6" i="7"/>
  <c r="FD24" i="7"/>
  <c r="FD26" i="7"/>
  <c r="FD12" i="7"/>
  <c r="FD23" i="7"/>
  <c r="FD27" i="7"/>
  <c r="FD30" i="7"/>
  <c r="FD28" i="7"/>
  <c r="FD29" i="7"/>
  <c r="FD36" i="7"/>
  <c r="FD37" i="7"/>
  <c r="FD39" i="7" s="1"/>
  <c r="FD35" i="7"/>
  <c r="FD38" i="7"/>
  <c r="FE283" i="3"/>
  <c r="FE275" i="3"/>
  <c r="FD237" i="3"/>
  <c r="FC240" i="3"/>
  <c r="FC173" i="3"/>
  <c r="FD156" i="3"/>
  <c r="FD236" i="3"/>
  <c r="FD238" i="3" s="1"/>
  <c r="FD157" i="3"/>
  <c r="FD166" i="3"/>
  <c r="FE158" i="3"/>
  <c r="FB185" i="3"/>
  <c r="FD184" i="3"/>
  <c r="FC67" i="7"/>
  <c r="FC68" i="7"/>
  <c r="FC4" i="11"/>
  <c r="FD189" i="3"/>
  <c r="FC81" i="7"/>
  <c r="FD258" i="3"/>
  <c r="FD174" i="3"/>
  <c r="FD262" i="3"/>
  <c r="FD263" i="3"/>
  <c r="FD264" i="3"/>
  <c r="FD270" i="3"/>
  <c r="FD176" i="3"/>
  <c r="FD248" i="3"/>
  <c r="FD267" i="3"/>
  <c r="FD265" i="3"/>
  <c r="FD175" i="3"/>
  <c r="FD269" i="3"/>
  <c r="FD268" i="3"/>
  <c r="FD271" i="3"/>
  <c r="FD259" i="3"/>
  <c r="FE260" i="3"/>
  <c r="FD200" i="3"/>
  <c r="FD235" i="3"/>
  <c r="FD198" i="3"/>
  <c r="FC199" i="3"/>
  <c r="FC224" i="3"/>
  <c r="FQ327" i="1"/>
  <c r="FP326" i="1"/>
  <c r="FP325" i="1"/>
  <c r="FQ306" i="1"/>
  <c r="FQ310" i="1"/>
  <c r="FR292" i="1"/>
  <c r="FR307" i="1"/>
  <c r="FD2" i="7"/>
  <c r="FD3" i="7"/>
  <c r="FE2" i="11"/>
  <c r="FE12" i="7"/>
  <c r="FE14" i="7"/>
  <c r="FE17" i="7"/>
  <c r="FE18" i="7"/>
  <c r="FE23" i="7"/>
  <c r="FE6" i="7"/>
  <c r="FE24" i="7"/>
  <c r="FE26" i="7"/>
  <c r="FE29" i="7"/>
  <c r="FE27" i="7"/>
  <c r="FE28" i="7"/>
  <c r="FE35" i="7"/>
  <c r="FE36" i="7"/>
  <c r="FE30" i="7"/>
  <c r="FE37" i="7"/>
  <c r="FE38" i="7"/>
  <c r="FE39" i="7"/>
  <c r="FC185" i="3"/>
  <c r="FF283" i="3"/>
  <c r="FF275" i="3"/>
  <c r="FD240" i="3"/>
  <c r="FE237" i="3"/>
  <c r="FE156" i="3"/>
  <c r="FE236" i="3"/>
  <c r="FE238" i="3" s="1"/>
  <c r="FF158" i="3"/>
  <c r="FE157" i="3"/>
  <c r="FE166" i="3"/>
  <c r="FE184" i="3"/>
  <c r="FD67" i="7"/>
  <c r="FD68" i="7"/>
  <c r="FD4" i="11"/>
  <c r="FE189" i="3"/>
  <c r="FD81" i="7"/>
  <c r="FE248" i="3"/>
  <c r="FE259" i="3"/>
  <c r="FE265" i="3"/>
  <c r="FE175" i="3"/>
  <c r="FE267" i="3"/>
  <c r="FE268" i="3"/>
  <c r="FE269" i="3"/>
  <c r="FE271" i="3"/>
  <c r="FE258" i="3"/>
  <c r="FE174" i="3"/>
  <c r="FE262" i="3"/>
  <c r="FE263" i="3"/>
  <c r="FE264" i="3"/>
  <c r="FE270" i="3"/>
  <c r="FE176" i="3"/>
  <c r="FD173" i="3"/>
  <c r="FD199" i="3"/>
  <c r="FD224" i="3"/>
  <c r="FF260" i="3"/>
  <c r="FF174" i="3" s="1"/>
  <c r="FE198" i="3"/>
  <c r="FE200" i="3"/>
  <c r="FE235" i="3"/>
  <c r="FQ326" i="1"/>
  <c r="FQ325" i="1"/>
  <c r="FR327" i="1"/>
  <c r="FR306" i="1"/>
  <c r="FR310" i="1"/>
  <c r="FS292" i="1"/>
  <c r="FS307" i="1"/>
  <c r="FE3" i="7"/>
  <c r="FE2" i="7"/>
  <c r="FF2" i="11"/>
  <c r="FF6" i="7"/>
  <c r="FF12" i="7"/>
  <c r="FF14" i="7"/>
  <c r="FF17" i="7"/>
  <c r="FF18" i="7"/>
  <c r="FF23" i="7"/>
  <c r="FF24" i="7"/>
  <c r="FF26" i="7"/>
  <c r="FF29" i="7"/>
  <c r="FF27" i="7"/>
  <c r="FF30" i="7"/>
  <c r="FF28" i="7"/>
  <c r="FF37" i="7"/>
  <c r="FF35" i="7"/>
  <c r="FF36" i="7"/>
  <c r="FF38" i="7"/>
  <c r="FF39" i="7"/>
  <c r="FD185" i="3"/>
  <c r="FG275" i="3"/>
  <c r="FG283" i="3"/>
  <c r="FF237" i="3"/>
  <c r="FE240" i="3"/>
  <c r="FF156" i="3"/>
  <c r="FF236" i="3"/>
  <c r="FF238" i="3"/>
  <c r="FF166" i="3"/>
  <c r="FG158" i="3"/>
  <c r="FF157" i="3"/>
  <c r="FF184" i="3"/>
  <c r="FE67" i="7"/>
  <c r="FE68" i="7"/>
  <c r="FE4" i="11"/>
  <c r="FF189" i="3"/>
  <c r="FE81" i="7"/>
  <c r="FF248" i="3"/>
  <c r="FF259" i="3"/>
  <c r="FF265" i="3"/>
  <c r="FF175" i="3"/>
  <c r="FF267" i="3"/>
  <c r="FF268" i="3"/>
  <c r="FF269" i="3"/>
  <c r="FF271" i="3"/>
  <c r="FF264" i="3"/>
  <c r="FF263" i="3"/>
  <c r="FF270" i="3"/>
  <c r="FF176" i="3"/>
  <c r="FF258" i="3"/>
  <c r="FF262" i="3"/>
  <c r="FE173" i="3"/>
  <c r="FF198" i="3"/>
  <c r="FF235" i="3"/>
  <c r="FG260" i="3"/>
  <c r="FG174" i="3" s="1"/>
  <c r="FF200" i="3"/>
  <c r="FE199" i="3"/>
  <c r="FE224" i="3"/>
  <c r="FR326" i="1"/>
  <c r="FR325" i="1"/>
  <c r="FS327" i="1"/>
  <c r="FS306" i="1"/>
  <c r="FS310" i="1"/>
  <c r="FT292" i="1"/>
  <c r="FT307" i="1"/>
  <c r="FF3" i="7"/>
  <c r="FG2" i="11"/>
  <c r="FF2" i="7"/>
  <c r="FF19" i="7"/>
  <c r="FG17" i="7"/>
  <c r="FG18" i="7"/>
  <c r="FG6" i="7"/>
  <c r="FG12" i="7"/>
  <c r="FG14" i="7"/>
  <c r="FG26" i="7"/>
  <c r="FG23" i="7"/>
  <c r="FG24" i="7"/>
  <c r="FG28" i="7"/>
  <c r="FG29" i="7"/>
  <c r="FG27" i="7"/>
  <c r="FG30" i="7"/>
  <c r="FG37" i="7"/>
  <c r="FG39" i="7" s="1"/>
  <c r="FG35" i="7"/>
  <c r="FG36" i="7"/>
  <c r="FG38" i="7"/>
  <c r="FH275" i="3"/>
  <c r="FH283" i="3"/>
  <c r="FG237" i="3"/>
  <c r="FF240" i="3"/>
  <c r="FG156" i="3"/>
  <c r="FG236" i="3"/>
  <c r="FG238" i="3" s="1"/>
  <c r="FG166" i="3"/>
  <c r="FG157" i="3"/>
  <c r="FH158" i="3"/>
  <c r="FE185" i="3"/>
  <c r="FG189" i="3"/>
  <c r="FF81" i="7"/>
  <c r="FG184" i="3"/>
  <c r="FF67" i="7"/>
  <c r="FF68" i="7"/>
  <c r="FF4" i="11"/>
  <c r="FG248" i="3"/>
  <c r="FG258" i="3"/>
  <c r="FG262" i="3"/>
  <c r="FG263" i="3"/>
  <c r="FG264" i="3"/>
  <c r="FG270" i="3"/>
  <c r="FG176" i="3"/>
  <c r="FG259" i="3"/>
  <c r="FG265" i="3"/>
  <c r="FG175" i="3"/>
  <c r="FG267" i="3"/>
  <c r="FG268" i="3"/>
  <c r="FG269" i="3"/>
  <c r="FG271" i="3"/>
  <c r="FF173" i="3"/>
  <c r="FH260" i="3"/>
  <c r="FH174" i="3" s="1"/>
  <c r="FG200" i="3"/>
  <c r="FG198" i="3"/>
  <c r="FG235" i="3"/>
  <c r="FF199" i="3"/>
  <c r="FF224" i="3"/>
  <c r="FS326" i="1"/>
  <c r="FS325" i="1"/>
  <c r="FT327" i="1"/>
  <c r="FT306" i="1"/>
  <c r="FT310" i="1"/>
  <c r="FU292" i="1"/>
  <c r="FU307" i="1"/>
  <c r="FG2" i="7"/>
  <c r="FH2" i="11"/>
  <c r="FG3" i="7"/>
  <c r="FH14" i="7"/>
  <c r="FH17" i="7"/>
  <c r="FH18" i="7"/>
  <c r="FH6" i="7"/>
  <c r="FH24" i="7"/>
  <c r="FH26" i="7"/>
  <c r="FH12" i="7"/>
  <c r="FH23" i="7"/>
  <c r="FH27" i="7"/>
  <c r="FH30" i="7"/>
  <c r="FH28" i="7"/>
  <c r="FH29" i="7"/>
  <c r="FH36" i="7"/>
  <c r="FH37" i="7"/>
  <c r="FH39" i="7" s="1"/>
  <c r="FH35" i="7"/>
  <c r="FH38" i="7"/>
  <c r="FI283" i="3"/>
  <c r="FI275" i="3"/>
  <c r="FG240" i="3"/>
  <c r="FH237" i="3"/>
  <c r="FH157" i="3"/>
  <c r="FH166" i="3"/>
  <c r="FH156" i="3"/>
  <c r="FH236" i="3"/>
  <c r="FH238" i="3" s="1"/>
  <c r="FI158" i="3"/>
  <c r="FF185" i="3"/>
  <c r="FH184" i="3"/>
  <c r="FG67" i="7"/>
  <c r="FG68" i="7"/>
  <c r="FG4" i="11"/>
  <c r="FH189" i="3"/>
  <c r="FG81" i="7"/>
  <c r="FH248" i="3"/>
  <c r="FH258" i="3"/>
  <c r="FH262" i="3"/>
  <c r="FH263" i="3"/>
  <c r="FH264" i="3"/>
  <c r="FH270" i="3"/>
  <c r="FH176" i="3"/>
  <c r="FH259" i="3"/>
  <c r="FH268" i="3"/>
  <c r="FH271" i="3"/>
  <c r="FH267" i="3"/>
  <c r="FH265" i="3"/>
  <c r="FH175" i="3"/>
  <c r="FH269" i="3"/>
  <c r="FG173" i="3"/>
  <c r="FG199" i="3"/>
  <c r="FG224" i="3"/>
  <c r="FH200" i="3"/>
  <c r="FI260" i="3"/>
  <c r="FH198" i="3"/>
  <c r="FH235" i="3"/>
  <c r="FT326" i="1"/>
  <c r="FT325" i="1"/>
  <c r="FU327" i="1"/>
  <c r="FU306" i="1"/>
  <c r="FU310" i="1"/>
  <c r="FV292" i="1"/>
  <c r="FV307" i="1"/>
  <c r="FH2" i="7"/>
  <c r="FH3" i="7"/>
  <c r="FI2" i="11"/>
  <c r="FI12" i="7"/>
  <c r="FI14" i="7"/>
  <c r="FI17" i="7"/>
  <c r="FI18" i="7"/>
  <c r="FI23" i="7"/>
  <c r="FI24" i="7"/>
  <c r="FI6" i="7"/>
  <c r="FI26" i="7"/>
  <c r="FI29" i="7"/>
  <c r="FI27" i="7"/>
  <c r="FI28" i="7"/>
  <c r="FI35" i="7"/>
  <c r="FI30" i="7"/>
  <c r="FI36" i="7"/>
  <c r="FI37" i="7"/>
  <c r="FI39" i="7" s="1"/>
  <c r="FI38" i="7"/>
  <c r="FJ283" i="3"/>
  <c r="FJ275" i="3"/>
  <c r="FI237" i="3"/>
  <c r="FH240" i="3"/>
  <c r="FI166" i="3"/>
  <c r="FI156" i="3"/>
  <c r="FI236" i="3"/>
  <c r="FI238" i="3"/>
  <c r="FI157" i="3"/>
  <c r="FJ158" i="3"/>
  <c r="FG185" i="3"/>
  <c r="FH173" i="3"/>
  <c r="FI184" i="3"/>
  <c r="FH67" i="7"/>
  <c r="FH68" i="7"/>
  <c r="FH4" i="11"/>
  <c r="FI189" i="3"/>
  <c r="FH81" i="7"/>
  <c r="FI248" i="3"/>
  <c r="FI259" i="3"/>
  <c r="FI265" i="3"/>
  <c r="FI175" i="3"/>
  <c r="FI267" i="3"/>
  <c r="FI268" i="3"/>
  <c r="FI269" i="3"/>
  <c r="FI271" i="3"/>
  <c r="FI258" i="3"/>
  <c r="FI174" i="3"/>
  <c r="FI262" i="3"/>
  <c r="FI263" i="3"/>
  <c r="FI264" i="3"/>
  <c r="FI270" i="3"/>
  <c r="FI176" i="3"/>
  <c r="FH199" i="3"/>
  <c r="FH224" i="3"/>
  <c r="FJ260" i="3"/>
  <c r="FJ174" i="3" s="1"/>
  <c r="FI200" i="3"/>
  <c r="FI198" i="3"/>
  <c r="FI235" i="3"/>
  <c r="FV327" i="1"/>
  <c r="FU326" i="1"/>
  <c r="FU325" i="1"/>
  <c r="FV306" i="1"/>
  <c r="FV310" i="1"/>
  <c r="FW292" i="1"/>
  <c r="FW307" i="1"/>
  <c r="FI3" i="7"/>
  <c r="FI2" i="7"/>
  <c r="FJ2" i="11"/>
  <c r="FJ6" i="7"/>
  <c r="FJ12" i="7"/>
  <c r="FJ14" i="7"/>
  <c r="FJ23" i="7"/>
  <c r="FJ17" i="7"/>
  <c r="FJ18" i="7"/>
  <c r="FJ24" i="7"/>
  <c r="FJ29" i="7"/>
  <c r="FJ26" i="7"/>
  <c r="FJ27" i="7"/>
  <c r="FJ30" i="7"/>
  <c r="FJ28" i="7"/>
  <c r="FJ37" i="7"/>
  <c r="FJ39" i="7" s="1"/>
  <c r="FJ35" i="7"/>
  <c r="FJ36" i="7"/>
  <c r="FJ38" i="7"/>
  <c r="FK283" i="3"/>
  <c r="FK275" i="3"/>
  <c r="FJ237" i="3"/>
  <c r="FI240" i="3"/>
  <c r="FH185" i="3"/>
  <c r="FJ157" i="3"/>
  <c r="FJ166" i="3"/>
  <c r="FJ156" i="3"/>
  <c r="FK158" i="3"/>
  <c r="FI173" i="3"/>
  <c r="FJ184" i="3"/>
  <c r="FI67" i="7"/>
  <c r="FI68" i="7"/>
  <c r="FI4" i="11"/>
  <c r="FJ189" i="3"/>
  <c r="FI81" i="7"/>
  <c r="FJ248" i="3"/>
  <c r="FJ259" i="3"/>
  <c r="FJ265" i="3"/>
  <c r="FJ175" i="3"/>
  <c r="FJ267" i="3"/>
  <c r="FJ268" i="3"/>
  <c r="FJ269" i="3"/>
  <c r="FJ271" i="3"/>
  <c r="FJ258" i="3"/>
  <c r="FJ262" i="3"/>
  <c r="FJ270" i="3"/>
  <c r="FJ176" i="3"/>
  <c r="FJ264" i="3"/>
  <c r="FJ263" i="3"/>
  <c r="FK260" i="3"/>
  <c r="FK174" i="3" s="1"/>
  <c r="FJ198" i="3"/>
  <c r="FJ200" i="3"/>
  <c r="FJ173" i="3"/>
  <c r="FI199" i="3"/>
  <c r="FI224" i="3"/>
  <c r="FV326" i="1"/>
  <c r="FV325" i="1"/>
  <c r="FW327" i="1"/>
  <c r="FW306" i="1"/>
  <c r="FW310" i="1"/>
  <c r="FX292" i="1"/>
  <c r="FX307" i="1"/>
  <c r="FJ2" i="7"/>
  <c r="FJ3" i="7"/>
  <c r="FK2" i="11"/>
  <c r="FK17" i="7"/>
  <c r="FK18" i="7"/>
  <c r="FK6" i="7"/>
  <c r="FK12" i="7"/>
  <c r="FK26" i="7"/>
  <c r="FK14" i="7"/>
  <c r="FK23" i="7"/>
  <c r="FK24" i="7"/>
  <c r="FK28" i="7"/>
  <c r="FK29" i="7"/>
  <c r="FK27" i="7"/>
  <c r="FK37" i="7"/>
  <c r="FK39" i="7" s="1"/>
  <c r="FK35" i="7"/>
  <c r="FK36" i="7"/>
  <c r="FK38" i="7"/>
  <c r="FK30" i="7"/>
  <c r="FL283" i="3"/>
  <c r="FL275" i="3"/>
  <c r="FK224" i="3"/>
  <c r="FK229" i="3"/>
  <c r="FK223" i="3"/>
  <c r="FK232" i="3"/>
  <c r="FK239" i="3"/>
  <c r="FK240" i="3"/>
  <c r="FK234" i="3"/>
  <c r="FK237" i="3"/>
  <c r="FK156" i="3"/>
  <c r="FK236" i="3"/>
  <c r="FK238" i="3" s="1"/>
  <c r="FK157" i="3"/>
  <c r="FL158" i="3"/>
  <c r="FK166" i="3"/>
  <c r="FI185" i="3"/>
  <c r="FK160" i="3"/>
  <c r="FK189" i="3"/>
  <c r="FJ81" i="7"/>
  <c r="FK184" i="3"/>
  <c r="FJ67" i="7"/>
  <c r="FJ68" i="7"/>
  <c r="FJ4" i="11"/>
  <c r="FK243" i="3"/>
  <c r="FK258" i="3"/>
  <c r="FK262" i="3"/>
  <c r="FK263" i="3"/>
  <c r="FK264" i="3"/>
  <c r="FK270" i="3"/>
  <c r="FK176" i="3"/>
  <c r="FK248" i="3"/>
  <c r="FK250" i="3"/>
  <c r="FK167" i="3"/>
  <c r="FK251" i="3"/>
  <c r="FK259" i="3"/>
  <c r="FK265" i="3"/>
  <c r="FK175" i="3"/>
  <c r="FK267" i="3"/>
  <c r="FK268" i="3"/>
  <c r="FK269" i="3"/>
  <c r="FK271" i="3"/>
  <c r="FK235" i="3"/>
  <c r="FK198" i="3"/>
  <c r="FL260" i="3"/>
  <c r="FK200" i="3"/>
  <c r="FJ199" i="3"/>
  <c r="FJ224" i="3"/>
  <c r="FW326" i="1"/>
  <c r="FW325" i="1"/>
  <c r="FX327" i="1"/>
  <c r="FX306" i="1"/>
  <c r="FX310" i="1"/>
  <c r="FY292" i="1"/>
  <c r="FY307" i="1"/>
  <c r="FK3" i="7"/>
  <c r="FL2" i="11"/>
  <c r="FK2" i="7"/>
  <c r="FL14" i="7"/>
  <c r="FL17" i="7"/>
  <c r="FL18" i="7"/>
  <c r="FL6" i="7"/>
  <c r="FL12" i="7"/>
  <c r="FL24" i="7"/>
  <c r="FL26" i="7"/>
  <c r="FL23" i="7"/>
  <c r="FL27" i="7"/>
  <c r="FL30" i="7"/>
  <c r="FL28" i="7"/>
  <c r="FL29" i="7"/>
  <c r="FL36" i="7"/>
  <c r="FL37" i="7"/>
  <c r="FL39" i="7" s="1"/>
  <c r="FL35" i="7"/>
  <c r="FL38" i="7"/>
  <c r="FM283" i="3"/>
  <c r="FM275" i="3"/>
  <c r="FL223" i="3"/>
  <c r="FL234" i="3"/>
  <c r="FL224" i="3"/>
  <c r="FL229" i="3"/>
  <c r="FL237" i="3"/>
  <c r="FL239" i="3"/>
  <c r="FL232" i="3"/>
  <c r="FL240" i="3"/>
  <c r="FL157" i="3"/>
  <c r="FL166" i="3"/>
  <c r="FL156" i="3"/>
  <c r="FL236" i="3"/>
  <c r="FL238" i="3" s="1"/>
  <c r="FM158" i="3"/>
  <c r="FJ185" i="3"/>
  <c r="FK246" i="3"/>
  <c r="FK245" i="3"/>
  <c r="FK247" i="3"/>
  <c r="FK164" i="3"/>
  <c r="FK173" i="3"/>
  <c r="FL160" i="3"/>
  <c r="FL189" i="3"/>
  <c r="FK81" i="7"/>
  <c r="FL184" i="3"/>
  <c r="FK67" i="7"/>
  <c r="FK68" i="7"/>
  <c r="FK4" i="11"/>
  <c r="FL258" i="3"/>
  <c r="FL174" i="3"/>
  <c r="FL262" i="3"/>
  <c r="FL263" i="3"/>
  <c r="FL264" i="3"/>
  <c r="FL270" i="3"/>
  <c r="FL176" i="3"/>
  <c r="FL243" i="3"/>
  <c r="FL269" i="3"/>
  <c r="FL248" i="3"/>
  <c r="FL259" i="3"/>
  <c r="FL268" i="3"/>
  <c r="FL271" i="3"/>
  <c r="FL267" i="3"/>
  <c r="FL265" i="3"/>
  <c r="FL175" i="3"/>
  <c r="FL251" i="3"/>
  <c r="FL250" i="3"/>
  <c r="FL167" i="3"/>
  <c r="FK199" i="3"/>
  <c r="FL200" i="3"/>
  <c r="FL198" i="3"/>
  <c r="FM260" i="3"/>
  <c r="FL235" i="3"/>
  <c r="FY327" i="1"/>
  <c r="FX326" i="1"/>
  <c r="FX325" i="1"/>
  <c r="FY306" i="1"/>
  <c r="FY310" i="1"/>
  <c r="FZ292" i="1"/>
  <c r="FZ307" i="1"/>
  <c r="FL2" i="7"/>
  <c r="FM2" i="11"/>
  <c r="FL3" i="7"/>
  <c r="FM12" i="7"/>
  <c r="FM14" i="7"/>
  <c r="FM17" i="7"/>
  <c r="FM18" i="7"/>
  <c r="FM23" i="7"/>
  <c r="FM24" i="7"/>
  <c r="FM26" i="7"/>
  <c r="FM6" i="7"/>
  <c r="FM29" i="7"/>
  <c r="FM27" i="7"/>
  <c r="FM28" i="7"/>
  <c r="FM35" i="7"/>
  <c r="FM36" i="7"/>
  <c r="FM30" i="7"/>
  <c r="FM37" i="7"/>
  <c r="FM38" i="7"/>
  <c r="FM39" i="7"/>
  <c r="FK185" i="3"/>
  <c r="FN283" i="3"/>
  <c r="FN275" i="3"/>
  <c r="FM223" i="3"/>
  <c r="FM234" i="3"/>
  <c r="FM224" i="3"/>
  <c r="FM232" i="3"/>
  <c r="FM229" i="3"/>
  <c r="FM237" i="3"/>
  <c r="FM240" i="3"/>
  <c r="FM239" i="3"/>
  <c r="FM166" i="3"/>
  <c r="FN158" i="3"/>
  <c r="FM156" i="3"/>
  <c r="FM236" i="3"/>
  <c r="FM238" i="3" s="1"/>
  <c r="FM157" i="3"/>
  <c r="FL173" i="3"/>
  <c r="FL247" i="3"/>
  <c r="FL246" i="3"/>
  <c r="FL245" i="3"/>
  <c r="FL164" i="3"/>
  <c r="FK165" i="3"/>
  <c r="FM160" i="3"/>
  <c r="FM189" i="3"/>
  <c r="FL81" i="7"/>
  <c r="FM184" i="3"/>
  <c r="FL67" i="7"/>
  <c r="FL68" i="7"/>
  <c r="FL4" i="11"/>
  <c r="FM243" i="3"/>
  <c r="FM248" i="3"/>
  <c r="FM250" i="3"/>
  <c r="FM167" i="3"/>
  <c r="FM251" i="3"/>
  <c r="FM259" i="3"/>
  <c r="FM265" i="3"/>
  <c r="FM175" i="3"/>
  <c r="FM267" i="3"/>
  <c r="FM268" i="3"/>
  <c r="FM269" i="3"/>
  <c r="FM271" i="3"/>
  <c r="FM258" i="3"/>
  <c r="FM174" i="3"/>
  <c r="FM262" i="3"/>
  <c r="FM263" i="3"/>
  <c r="FM264" i="3"/>
  <c r="FM270" i="3"/>
  <c r="FM176" i="3"/>
  <c r="FM200" i="3"/>
  <c r="FM235" i="3"/>
  <c r="FM198" i="3"/>
  <c r="FN260" i="3"/>
  <c r="FN174" i="3" s="1"/>
  <c r="FL199" i="3"/>
  <c r="FZ327" i="1"/>
  <c r="FY326" i="1"/>
  <c r="FY325" i="1"/>
  <c r="FZ306" i="1"/>
  <c r="FZ310" i="1"/>
  <c r="GA292" i="1"/>
  <c r="GA307" i="1"/>
  <c r="FM2" i="7"/>
  <c r="FM3" i="7"/>
  <c r="FN2" i="11"/>
  <c r="FN6" i="7"/>
  <c r="FN12" i="7"/>
  <c r="FN14" i="7"/>
  <c r="FN23" i="7"/>
  <c r="FN24" i="7"/>
  <c r="FN17" i="7"/>
  <c r="FN18" i="7"/>
  <c r="FN29" i="7"/>
  <c r="FN27" i="7"/>
  <c r="FN30" i="7"/>
  <c r="FN26" i="7"/>
  <c r="FN28" i="7"/>
  <c r="FN37" i="7"/>
  <c r="FN39" i="7" s="1"/>
  <c r="FN35" i="7"/>
  <c r="FN36" i="7"/>
  <c r="FN38" i="7"/>
  <c r="FO275" i="3"/>
  <c r="FO283" i="3"/>
  <c r="FN232" i="3"/>
  <c r="FN223" i="3"/>
  <c r="FN224" i="3"/>
  <c r="FN240" i="3"/>
  <c r="FN229" i="3"/>
  <c r="FN237" i="3"/>
  <c r="FN234" i="3"/>
  <c r="FN239" i="3"/>
  <c r="FL185" i="3"/>
  <c r="FN156" i="3"/>
  <c r="FN236" i="3"/>
  <c r="FN238" i="3" s="1"/>
  <c r="FN157" i="3"/>
  <c r="FN166" i="3"/>
  <c r="FO158" i="3"/>
  <c r="FM173" i="3"/>
  <c r="FN160" i="3"/>
  <c r="FN184" i="3"/>
  <c r="FM67" i="7"/>
  <c r="FM68" i="7"/>
  <c r="FM4" i="11"/>
  <c r="FN189" i="3"/>
  <c r="FM81" i="7"/>
  <c r="FN243" i="3"/>
  <c r="FN248" i="3"/>
  <c r="FN250" i="3"/>
  <c r="FN167" i="3"/>
  <c r="FN251" i="3"/>
  <c r="FN259" i="3"/>
  <c r="FN265" i="3"/>
  <c r="FN175" i="3"/>
  <c r="FN267" i="3"/>
  <c r="FN268" i="3"/>
  <c r="FN269" i="3"/>
  <c r="FN271" i="3"/>
  <c r="FN263" i="3"/>
  <c r="FN258" i="3"/>
  <c r="FN262" i="3"/>
  <c r="FN270" i="3"/>
  <c r="FN176" i="3"/>
  <c r="FN264" i="3"/>
  <c r="FM164" i="3"/>
  <c r="FM246" i="3"/>
  <c r="FM247" i="3"/>
  <c r="FM245" i="3"/>
  <c r="FL165" i="3"/>
  <c r="FM199" i="3"/>
  <c r="FO260" i="3"/>
  <c r="FN198" i="3"/>
  <c r="FN235" i="3"/>
  <c r="FN200" i="3"/>
  <c r="FZ326" i="1"/>
  <c r="FZ325" i="1"/>
  <c r="GA327" i="1"/>
  <c r="GA306" i="1"/>
  <c r="GA310" i="1"/>
  <c r="GB292" i="1"/>
  <c r="GB307" i="1"/>
  <c r="FN3" i="7"/>
  <c r="FN2" i="7"/>
  <c r="FO2" i="11"/>
  <c r="FO17" i="7"/>
  <c r="FO18" i="7"/>
  <c r="FO6" i="7"/>
  <c r="FO12" i="7"/>
  <c r="FO26" i="7"/>
  <c r="FO14" i="7"/>
  <c r="FO23" i="7"/>
  <c r="FO24" i="7"/>
  <c r="FO28" i="7"/>
  <c r="FO29" i="7"/>
  <c r="FO27" i="7"/>
  <c r="FO30" i="7"/>
  <c r="FO37" i="7"/>
  <c r="FO39" i="7" s="1"/>
  <c r="FO35" i="7"/>
  <c r="FO36" i="7"/>
  <c r="FO38" i="7"/>
  <c r="FP283" i="3"/>
  <c r="FP275" i="3"/>
  <c r="FO224" i="3"/>
  <c r="FO229" i="3"/>
  <c r="FO232" i="3"/>
  <c r="FO223" i="3"/>
  <c r="FO234" i="3"/>
  <c r="FO239" i="3"/>
  <c r="FO240" i="3"/>
  <c r="FO237" i="3"/>
  <c r="FM185" i="3"/>
  <c r="FO156" i="3"/>
  <c r="FO236" i="3"/>
  <c r="FO238" i="3" s="1"/>
  <c r="FO166" i="3"/>
  <c r="FP158" i="3"/>
  <c r="FO157" i="3"/>
  <c r="FM165" i="3"/>
  <c r="FN246" i="3"/>
  <c r="FN247" i="3"/>
  <c r="FN245" i="3"/>
  <c r="FN164" i="3"/>
  <c r="FN173" i="3"/>
  <c r="FO160" i="3"/>
  <c r="FO184" i="3"/>
  <c r="FN67" i="7"/>
  <c r="FN68" i="7"/>
  <c r="FN4" i="11"/>
  <c r="FO189" i="3"/>
  <c r="FN81" i="7"/>
  <c r="FO243" i="3"/>
  <c r="FO248" i="3"/>
  <c r="FO258" i="3"/>
  <c r="FO174" i="3"/>
  <c r="FO262" i="3"/>
  <c r="FO263" i="3"/>
  <c r="FO264" i="3"/>
  <c r="FO270" i="3"/>
  <c r="FO176" i="3"/>
  <c r="FO250" i="3"/>
  <c r="FO167" i="3"/>
  <c r="FO251" i="3"/>
  <c r="FO259" i="3"/>
  <c r="FO265" i="3"/>
  <c r="FO175" i="3"/>
  <c r="FO267" i="3"/>
  <c r="FO268" i="3"/>
  <c r="FO269" i="3"/>
  <c r="FO271" i="3"/>
  <c r="FN199" i="3"/>
  <c r="FO200" i="3"/>
  <c r="FO235" i="3"/>
  <c r="FP260" i="3"/>
  <c r="FP174" i="3" s="1"/>
  <c r="FO198" i="3"/>
  <c r="GA326" i="1"/>
  <c r="GA325" i="1"/>
  <c r="GB327" i="1"/>
  <c r="GB306" i="1"/>
  <c r="GB310" i="1"/>
  <c r="GC292" i="1"/>
  <c r="GC307" i="1"/>
  <c r="FO3" i="7"/>
  <c r="FO2" i="7"/>
  <c r="FP2" i="11"/>
  <c r="FP14" i="7"/>
  <c r="FP17" i="7"/>
  <c r="FP18" i="7"/>
  <c r="FP6" i="7"/>
  <c r="FP24" i="7"/>
  <c r="FP12" i="7"/>
  <c r="FP26" i="7"/>
  <c r="FP23" i="7"/>
  <c r="FP27" i="7"/>
  <c r="FP30" i="7"/>
  <c r="FP28" i="7"/>
  <c r="FP29" i="7"/>
  <c r="FP36" i="7"/>
  <c r="FP37" i="7"/>
  <c r="FP39" i="7" s="1"/>
  <c r="FP35" i="7"/>
  <c r="FP38" i="7"/>
  <c r="FQ283" i="3"/>
  <c r="FQ275" i="3"/>
  <c r="FP223" i="3"/>
  <c r="FP234" i="3"/>
  <c r="FP224" i="3"/>
  <c r="FP229" i="3"/>
  <c r="FP237" i="3"/>
  <c r="FP232" i="3"/>
  <c r="FP239" i="3"/>
  <c r="FP240" i="3"/>
  <c r="FP156" i="3"/>
  <c r="FP236" i="3"/>
  <c r="FP238" i="3" s="1"/>
  <c r="FP166" i="3"/>
  <c r="FP157" i="3"/>
  <c r="FQ158" i="3"/>
  <c r="FN185" i="3"/>
  <c r="FP160" i="3"/>
  <c r="FP184" i="3"/>
  <c r="FO67" i="7"/>
  <c r="FO68" i="7"/>
  <c r="FO4" i="11"/>
  <c r="FP189" i="3"/>
  <c r="FO81" i="7"/>
  <c r="FP248" i="3"/>
  <c r="FP258" i="3"/>
  <c r="FP262" i="3"/>
  <c r="FP263" i="3"/>
  <c r="FP264" i="3"/>
  <c r="FP270" i="3"/>
  <c r="FP176" i="3"/>
  <c r="FP250" i="3"/>
  <c r="FP167" i="3"/>
  <c r="FP251" i="3"/>
  <c r="FP265" i="3"/>
  <c r="FP175" i="3"/>
  <c r="FP269" i="3"/>
  <c r="FP243" i="3"/>
  <c r="FP259" i="3"/>
  <c r="FP268" i="3"/>
  <c r="FP271" i="3"/>
  <c r="FP267" i="3"/>
  <c r="FO173" i="3"/>
  <c r="FO246" i="3"/>
  <c r="FO245" i="3"/>
  <c r="FO164" i="3"/>
  <c r="FO247" i="3"/>
  <c r="FN165" i="3"/>
  <c r="FP235" i="3"/>
  <c r="FQ260" i="3"/>
  <c r="FP200" i="3"/>
  <c r="FP198" i="3"/>
  <c r="FO199" i="3"/>
  <c r="GB326" i="1"/>
  <c r="GB325" i="1"/>
  <c r="GC327" i="1"/>
  <c r="GC306" i="1"/>
  <c r="GC310" i="1"/>
  <c r="GD292" i="1"/>
  <c r="GD307" i="1"/>
  <c r="FQ2" i="11"/>
  <c r="FP2" i="7"/>
  <c r="FP3" i="7"/>
  <c r="FQ12" i="7"/>
  <c r="FQ14" i="7"/>
  <c r="FQ17" i="7"/>
  <c r="FQ18" i="7"/>
  <c r="FQ6" i="7"/>
  <c r="FQ23" i="7"/>
  <c r="FQ24" i="7"/>
  <c r="FQ26" i="7"/>
  <c r="FQ29" i="7"/>
  <c r="FQ27" i="7"/>
  <c r="FQ28" i="7"/>
  <c r="FQ35" i="7"/>
  <c r="FQ30" i="7"/>
  <c r="FQ36" i="7"/>
  <c r="FQ37" i="7"/>
  <c r="FQ39" i="7" s="1"/>
  <c r="FQ38" i="7"/>
  <c r="FR283" i="3"/>
  <c r="FR275" i="3"/>
  <c r="FQ223" i="3"/>
  <c r="FQ234" i="3"/>
  <c r="FQ224" i="3"/>
  <c r="FQ237" i="3"/>
  <c r="FQ232" i="3"/>
  <c r="FQ229" i="3"/>
  <c r="FQ239" i="3"/>
  <c r="FQ240" i="3"/>
  <c r="FO165" i="3"/>
  <c r="FQ156" i="3"/>
  <c r="FQ236" i="3"/>
  <c r="FQ238" i="3"/>
  <c r="FQ157" i="3"/>
  <c r="FQ166" i="3"/>
  <c r="FR158" i="3"/>
  <c r="FO185" i="3"/>
  <c r="FP173" i="3"/>
  <c r="FP164" i="3"/>
  <c r="FP246" i="3"/>
  <c r="FP245" i="3"/>
  <c r="FP247" i="3"/>
  <c r="FQ160" i="3"/>
  <c r="FQ184" i="3"/>
  <c r="FP67" i="7"/>
  <c r="FP68" i="7"/>
  <c r="FP4" i="11"/>
  <c r="FQ189" i="3"/>
  <c r="FP81" i="7"/>
  <c r="FQ243" i="3"/>
  <c r="FQ248" i="3"/>
  <c r="FQ250" i="3"/>
  <c r="FQ167" i="3"/>
  <c r="FQ251" i="3"/>
  <c r="FQ259" i="3"/>
  <c r="FQ265" i="3"/>
  <c r="FQ175" i="3"/>
  <c r="FQ267" i="3"/>
  <c r="FQ268" i="3"/>
  <c r="FQ269" i="3"/>
  <c r="FQ271" i="3"/>
  <c r="FQ258" i="3"/>
  <c r="FQ174" i="3"/>
  <c r="FQ262" i="3"/>
  <c r="FQ263" i="3"/>
  <c r="FQ264" i="3"/>
  <c r="FQ270" i="3"/>
  <c r="FQ176" i="3"/>
  <c r="FP199" i="3"/>
  <c r="FR260" i="3"/>
  <c r="FQ235" i="3"/>
  <c r="FQ198" i="3"/>
  <c r="FQ200" i="3"/>
  <c r="GC326" i="1"/>
  <c r="GC325" i="1"/>
  <c r="GD327" i="1"/>
  <c r="GD306" i="1"/>
  <c r="GD310" i="1"/>
  <c r="GE292" i="1"/>
  <c r="GE307" i="1"/>
  <c r="FR2" i="11"/>
  <c r="FQ2" i="7"/>
  <c r="FQ3" i="7"/>
  <c r="FR6" i="7"/>
  <c r="FR12" i="7"/>
  <c r="FR14" i="7"/>
  <c r="FR17" i="7"/>
  <c r="FR18" i="7"/>
  <c r="FR23" i="7"/>
  <c r="FR24" i="7"/>
  <c r="FR26" i="7"/>
  <c r="FR29" i="7"/>
  <c r="FR27" i="7"/>
  <c r="FR30" i="7"/>
  <c r="FR28" i="7"/>
  <c r="FR37" i="7"/>
  <c r="FR39" i="7" s="1"/>
  <c r="FR35" i="7"/>
  <c r="FR36" i="7"/>
  <c r="FR38" i="7"/>
  <c r="FS283" i="3"/>
  <c r="FS275" i="3"/>
  <c r="FR223" i="3"/>
  <c r="FR232" i="3"/>
  <c r="FR224" i="3"/>
  <c r="FR229" i="3"/>
  <c r="FR240" i="3"/>
  <c r="FR234" i="3"/>
  <c r="FR237" i="3"/>
  <c r="FR239" i="3"/>
  <c r="FR156" i="3"/>
  <c r="FR236" i="3"/>
  <c r="FR238" i="3"/>
  <c r="FS158" i="3"/>
  <c r="FR166" i="3"/>
  <c r="FR157" i="3"/>
  <c r="FP185" i="3"/>
  <c r="FR160" i="3"/>
  <c r="FR184" i="3"/>
  <c r="FQ67" i="7"/>
  <c r="FQ68" i="7"/>
  <c r="FQ4" i="11"/>
  <c r="FR189" i="3"/>
  <c r="FQ81" i="7"/>
  <c r="FR243" i="3"/>
  <c r="FR248" i="3"/>
  <c r="FR250" i="3"/>
  <c r="FR167" i="3"/>
  <c r="FR251" i="3"/>
  <c r="FR259" i="3"/>
  <c r="FR265" i="3"/>
  <c r="FR175" i="3"/>
  <c r="FR267" i="3"/>
  <c r="FR268" i="3"/>
  <c r="FR269" i="3"/>
  <c r="FR271" i="3"/>
  <c r="FR264" i="3"/>
  <c r="FR263" i="3"/>
  <c r="FR258" i="3"/>
  <c r="FR262" i="3"/>
  <c r="FR270" i="3"/>
  <c r="FR176" i="3"/>
  <c r="FR174" i="3"/>
  <c r="FQ164" i="3"/>
  <c r="FQ247" i="3"/>
  <c r="FQ246" i="3"/>
  <c r="FQ245" i="3"/>
  <c r="FP165" i="3"/>
  <c r="FQ173" i="3"/>
  <c r="FQ199" i="3"/>
  <c r="FR200" i="3"/>
  <c r="FS260" i="3"/>
  <c r="FS174" i="3" s="1"/>
  <c r="FR198" i="3"/>
  <c r="FR235" i="3"/>
  <c r="GD326" i="1"/>
  <c r="GD325" i="1"/>
  <c r="GE327" i="1"/>
  <c r="GE306" i="1"/>
  <c r="GE310" i="1"/>
  <c r="GF292" i="1"/>
  <c r="GF307" i="1"/>
  <c r="FR2" i="7"/>
  <c r="FS2" i="11"/>
  <c r="FR3" i="7"/>
  <c r="FS17" i="7"/>
  <c r="FS18" i="7"/>
  <c r="FS6" i="7"/>
  <c r="FS12" i="7"/>
  <c r="FS26" i="7"/>
  <c r="FS23" i="7"/>
  <c r="FS14" i="7"/>
  <c r="FS24" i="7"/>
  <c r="FS28" i="7"/>
  <c r="FS29" i="7"/>
  <c r="FS27" i="7"/>
  <c r="FS37" i="7"/>
  <c r="FS39" i="7" s="1"/>
  <c r="FS35" i="7"/>
  <c r="FS36" i="7"/>
  <c r="FS38" i="7"/>
  <c r="FS30" i="7"/>
  <c r="FQ185" i="3"/>
  <c r="FT283" i="3"/>
  <c r="FT275" i="3"/>
  <c r="FS224" i="3"/>
  <c r="FS229" i="3"/>
  <c r="FS223" i="3"/>
  <c r="FS232" i="3"/>
  <c r="FS239" i="3"/>
  <c r="FS240" i="3"/>
  <c r="FS234" i="3"/>
  <c r="FS237" i="3"/>
  <c r="FT158" i="3"/>
  <c r="FS156" i="3"/>
  <c r="FS236" i="3"/>
  <c r="FS238" i="3" s="1"/>
  <c r="FS166" i="3"/>
  <c r="FS157" i="3"/>
  <c r="FS160" i="3"/>
  <c r="FS189" i="3"/>
  <c r="FR81" i="7"/>
  <c r="FS184" i="3"/>
  <c r="FR67" i="7"/>
  <c r="FR68" i="7"/>
  <c r="FR4" i="11"/>
  <c r="FS243" i="3"/>
  <c r="FS258" i="3"/>
  <c r="FS262" i="3"/>
  <c r="FS263" i="3"/>
  <c r="FS264" i="3"/>
  <c r="FS270" i="3"/>
  <c r="FS176" i="3"/>
  <c r="FS248" i="3"/>
  <c r="FS250" i="3"/>
  <c r="FS167" i="3"/>
  <c r="FS251" i="3"/>
  <c r="FS259" i="3"/>
  <c r="FS265" i="3"/>
  <c r="FS175" i="3"/>
  <c r="FS267" i="3"/>
  <c r="FS268" i="3"/>
  <c r="FS269" i="3"/>
  <c r="FS271" i="3"/>
  <c r="FR173" i="3"/>
  <c r="FQ165" i="3"/>
  <c r="FR246" i="3"/>
  <c r="FR245" i="3"/>
  <c r="FR164" i="3"/>
  <c r="FR247" i="3"/>
  <c r="FS235" i="3"/>
  <c r="FT260" i="3"/>
  <c r="FT174" i="3" s="1"/>
  <c r="FS200" i="3"/>
  <c r="FS198" i="3"/>
  <c r="FR199" i="3"/>
  <c r="GE326" i="1"/>
  <c r="GE325" i="1"/>
  <c r="GF327" i="1"/>
  <c r="GF306" i="1"/>
  <c r="GF310" i="1"/>
  <c r="GG292" i="1"/>
  <c r="GG307" i="1"/>
  <c r="FS3" i="7"/>
  <c r="FS2" i="7"/>
  <c r="FT2" i="11"/>
  <c r="FT14" i="7"/>
  <c r="FT17" i="7"/>
  <c r="FT18" i="7"/>
  <c r="FT6" i="7"/>
  <c r="FT24" i="7"/>
  <c r="FT26" i="7"/>
  <c r="FT12" i="7"/>
  <c r="FT23" i="7"/>
  <c r="FT27" i="7"/>
  <c r="FT30" i="7"/>
  <c r="FT28" i="7"/>
  <c r="FT29" i="7"/>
  <c r="FT36" i="7"/>
  <c r="FT37" i="7"/>
  <c r="FT39" i="7" s="1"/>
  <c r="FT35" i="7"/>
  <c r="FT38" i="7"/>
  <c r="FU275" i="3"/>
  <c r="FU283" i="3"/>
  <c r="FT223" i="3"/>
  <c r="FT234" i="3"/>
  <c r="FT224" i="3"/>
  <c r="FT229" i="3"/>
  <c r="FT237" i="3"/>
  <c r="FT239" i="3"/>
  <c r="FT232" i="3"/>
  <c r="FT240" i="3"/>
  <c r="FR185" i="3"/>
  <c r="FS173" i="3"/>
  <c r="FT156" i="3"/>
  <c r="FT236" i="3"/>
  <c r="FT238" i="3" s="1"/>
  <c r="FT157" i="3"/>
  <c r="FU158" i="3"/>
  <c r="FT166" i="3"/>
  <c r="FT160" i="3"/>
  <c r="FT184" i="3"/>
  <c r="FS67" i="7"/>
  <c r="FS68" i="7"/>
  <c r="FS4" i="11"/>
  <c r="FT189" i="3"/>
  <c r="FS81" i="7"/>
  <c r="FT243" i="3"/>
  <c r="FT258" i="3"/>
  <c r="FT262" i="3"/>
  <c r="FT263" i="3"/>
  <c r="FT264" i="3"/>
  <c r="FT270" i="3"/>
  <c r="FT176" i="3"/>
  <c r="FT267" i="3"/>
  <c r="FT250" i="3"/>
  <c r="FT167" i="3"/>
  <c r="FT251" i="3"/>
  <c r="FT265" i="3"/>
  <c r="FT175" i="3"/>
  <c r="FT248" i="3"/>
  <c r="FT269" i="3"/>
  <c r="FT268" i="3"/>
  <c r="FT271" i="3"/>
  <c r="FT259" i="3"/>
  <c r="FR165" i="3"/>
  <c r="FS246" i="3"/>
  <c r="FS245" i="3"/>
  <c r="FS164" i="3"/>
  <c r="FS247" i="3"/>
  <c r="FT200" i="3"/>
  <c r="FU260" i="3"/>
  <c r="FU174" i="3" s="1"/>
  <c r="FT235" i="3"/>
  <c r="FT198" i="3"/>
  <c r="FS199" i="3"/>
  <c r="GF326" i="1"/>
  <c r="GF325" i="1"/>
  <c r="GG327" i="1"/>
  <c r="GG306" i="1"/>
  <c r="GG310" i="1"/>
  <c r="FT3" i="7"/>
  <c r="FU2" i="11"/>
  <c r="FT2" i="7"/>
  <c r="FU12" i="7"/>
  <c r="FU14" i="7"/>
  <c r="FU17" i="7"/>
  <c r="FU18" i="7"/>
  <c r="FU23" i="7"/>
  <c r="FU6" i="7"/>
  <c r="FU24" i="7"/>
  <c r="FU26" i="7"/>
  <c r="FU29" i="7"/>
  <c r="FU27" i="7"/>
  <c r="FU28" i="7"/>
  <c r="FU35" i="7"/>
  <c r="FU36" i="7"/>
  <c r="FU30" i="7"/>
  <c r="FU37" i="7"/>
  <c r="FU38" i="7"/>
  <c r="FU39" i="7"/>
  <c r="FT19" i="7"/>
  <c r="FV283" i="3"/>
  <c r="FV275" i="3"/>
  <c r="FU223" i="3"/>
  <c r="FU234" i="3"/>
  <c r="FU224" i="3"/>
  <c r="FU232" i="3"/>
  <c r="FU229" i="3"/>
  <c r="FU237" i="3"/>
  <c r="FU240" i="3"/>
  <c r="FU239" i="3"/>
  <c r="FU156" i="3"/>
  <c r="FU236" i="3"/>
  <c r="FU238" i="3" s="1"/>
  <c r="FU157" i="3"/>
  <c r="FU166" i="3"/>
  <c r="FV158" i="3"/>
  <c r="FT173" i="3"/>
  <c r="FS185" i="3"/>
  <c r="FS165" i="3"/>
  <c r="FU160" i="3"/>
  <c r="FU184" i="3"/>
  <c r="FT67" i="7"/>
  <c r="FT68" i="7"/>
  <c r="FT4" i="11"/>
  <c r="FU189" i="3"/>
  <c r="FT81" i="7"/>
  <c r="FU243" i="3"/>
  <c r="FU248" i="3"/>
  <c r="FU250" i="3"/>
  <c r="FU167" i="3"/>
  <c r="FU251" i="3"/>
  <c r="FU259" i="3"/>
  <c r="FU265" i="3"/>
  <c r="FU175" i="3"/>
  <c r="FU267" i="3"/>
  <c r="FU268" i="3"/>
  <c r="FU269" i="3"/>
  <c r="FU271" i="3"/>
  <c r="FU258" i="3"/>
  <c r="FU262" i="3"/>
  <c r="FU263" i="3"/>
  <c r="FU264" i="3"/>
  <c r="FU270" i="3"/>
  <c r="FU176" i="3"/>
  <c r="FT164" i="3"/>
  <c r="FT247" i="3"/>
  <c r="FT246" i="3"/>
  <c r="FT245" i="3"/>
  <c r="FT199" i="3"/>
  <c r="FU198" i="3"/>
  <c r="FU200" i="3"/>
  <c r="FV260" i="3"/>
  <c r="FV174" i="3" s="1"/>
  <c r="FU235" i="3"/>
  <c r="GH327" i="1"/>
  <c r="GG326" i="1"/>
  <c r="GG325" i="1"/>
  <c r="FU2" i="7"/>
  <c r="FV2" i="11"/>
  <c r="FU3" i="7"/>
  <c r="FV6" i="7"/>
  <c r="FV12" i="7"/>
  <c r="FV14" i="7"/>
  <c r="FV17" i="7"/>
  <c r="FV18" i="7"/>
  <c r="FV23" i="7"/>
  <c r="FV24" i="7"/>
  <c r="FV26" i="7"/>
  <c r="FV29" i="7"/>
  <c r="FV27" i="7"/>
  <c r="FV28" i="7"/>
  <c r="FV30" i="7"/>
  <c r="FV37" i="7"/>
  <c r="FV39" i="7" s="1"/>
  <c r="FV35" i="7"/>
  <c r="FV36" i="7"/>
  <c r="FV38" i="7"/>
  <c r="FW275" i="3"/>
  <c r="FW283" i="3"/>
  <c r="FV232" i="3"/>
  <c r="FV223" i="3"/>
  <c r="FV224" i="3"/>
  <c r="FV240" i="3"/>
  <c r="FV229" i="3"/>
  <c r="FV237" i="3"/>
  <c r="FV234" i="3"/>
  <c r="FV239" i="3"/>
  <c r="FV156" i="3"/>
  <c r="FV236" i="3"/>
  <c r="FV238" i="3" s="1"/>
  <c r="FV157" i="3"/>
  <c r="FW158" i="3"/>
  <c r="FV166" i="3"/>
  <c r="FT185" i="3"/>
  <c r="FT165" i="3"/>
  <c r="FV160" i="3"/>
  <c r="FV184" i="3"/>
  <c r="FU67" i="7"/>
  <c r="FU68" i="7"/>
  <c r="FU4" i="11"/>
  <c r="FV189" i="3"/>
  <c r="FU81" i="7"/>
  <c r="FV243" i="3"/>
  <c r="FV248" i="3"/>
  <c r="FV250" i="3"/>
  <c r="FV167" i="3"/>
  <c r="FV251" i="3"/>
  <c r="FV259" i="3"/>
  <c r="FV265" i="3"/>
  <c r="FV175" i="3"/>
  <c r="FV267" i="3"/>
  <c r="FV268" i="3"/>
  <c r="FV269" i="3"/>
  <c r="FV271" i="3"/>
  <c r="FV264" i="3"/>
  <c r="FV263" i="3"/>
  <c r="FV270" i="3"/>
  <c r="FV176" i="3"/>
  <c r="FV258" i="3"/>
  <c r="FV262" i="3"/>
  <c r="FU246" i="3"/>
  <c r="FU247" i="3"/>
  <c r="FU245" i="3"/>
  <c r="FU164" i="3"/>
  <c r="FU173" i="3"/>
  <c r="FW260" i="3"/>
  <c r="FW174" i="3" s="1"/>
  <c r="FV198" i="3"/>
  <c r="FV235" i="3"/>
  <c r="FV200" i="3"/>
  <c r="FU199" i="3"/>
  <c r="GI327" i="1"/>
  <c r="GH326" i="1"/>
  <c r="GH325" i="1"/>
  <c r="FW2" i="11"/>
  <c r="FV2" i="7"/>
  <c r="FV3" i="7"/>
  <c r="FW17" i="7"/>
  <c r="FW18" i="7"/>
  <c r="FW6" i="7"/>
  <c r="FW12" i="7"/>
  <c r="FW14" i="7"/>
  <c r="FW26" i="7"/>
  <c r="FW23" i="7"/>
  <c r="FW24" i="7"/>
  <c r="FW28" i="7"/>
  <c r="FW29" i="7"/>
  <c r="FW27" i="7"/>
  <c r="FW30" i="7"/>
  <c r="FW37" i="7"/>
  <c r="FW39" i="7" s="1"/>
  <c r="FW35" i="7"/>
  <c r="FW36" i="7"/>
  <c r="FW38" i="7"/>
  <c r="FX283" i="3"/>
  <c r="FX275" i="3"/>
  <c r="FW224" i="3"/>
  <c r="FW229" i="3"/>
  <c r="FW232" i="3"/>
  <c r="FW223" i="3"/>
  <c r="FW234" i="3"/>
  <c r="FW239" i="3"/>
  <c r="FW240" i="3"/>
  <c r="FW237" i="3"/>
  <c r="FW156" i="3"/>
  <c r="FW236" i="3"/>
  <c r="FW238" i="3" s="1"/>
  <c r="FX158" i="3"/>
  <c r="FW166" i="3"/>
  <c r="FW157" i="3"/>
  <c r="FU185" i="3"/>
  <c r="FW160" i="3"/>
  <c r="FW189" i="3"/>
  <c r="FV81" i="7"/>
  <c r="FW184" i="3"/>
  <c r="FV67" i="7"/>
  <c r="FV68" i="7"/>
  <c r="FV4" i="11"/>
  <c r="FW243" i="3"/>
  <c r="FW248" i="3"/>
  <c r="FW258" i="3"/>
  <c r="FW262" i="3"/>
  <c r="FW263" i="3"/>
  <c r="FW264" i="3"/>
  <c r="FW270" i="3"/>
  <c r="FW176" i="3"/>
  <c r="FW250" i="3"/>
  <c r="FW167" i="3"/>
  <c r="FW251" i="3"/>
  <c r="FW259" i="3"/>
  <c r="FW265" i="3"/>
  <c r="FW175" i="3"/>
  <c r="FW267" i="3"/>
  <c r="FW268" i="3"/>
  <c r="FW269" i="3"/>
  <c r="FW271" i="3"/>
  <c r="FV246" i="3"/>
  <c r="FV245" i="3"/>
  <c r="FV164" i="3"/>
  <c r="FV247" i="3"/>
  <c r="FV173" i="3"/>
  <c r="FU165" i="3"/>
  <c r="FW235" i="3"/>
  <c r="FX260" i="3"/>
  <c r="FX174" i="3" s="1"/>
  <c r="FW200" i="3"/>
  <c r="FW198" i="3"/>
  <c r="FV199" i="3"/>
  <c r="GI326" i="1"/>
  <c r="GI325" i="1"/>
  <c r="GJ327" i="1"/>
  <c r="FW3" i="7"/>
  <c r="FW2" i="7"/>
  <c r="FX2" i="11"/>
  <c r="FX14" i="7"/>
  <c r="FX17" i="7"/>
  <c r="FX18" i="7"/>
  <c r="FX6" i="7"/>
  <c r="FX24" i="7"/>
  <c r="FX26" i="7"/>
  <c r="FX12" i="7"/>
  <c r="FX23" i="7"/>
  <c r="FX27" i="7"/>
  <c r="FX28" i="7"/>
  <c r="FX29" i="7"/>
  <c r="FX36" i="7"/>
  <c r="FX30" i="7"/>
  <c r="FX37" i="7"/>
  <c r="FX35" i="7"/>
  <c r="FX38" i="7"/>
  <c r="FX39" i="7"/>
  <c r="FY283" i="3"/>
  <c r="FY275" i="3"/>
  <c r="FX223" i="3"/>
  <c r="FX234" i="3"/>
  <c r="FX224" i="3"/>
  <c r="FX229" i="3"/>
  <c r="FX237" i="3"/>
  <c r="FX232" i="3"/>
  <c r="FX239" i="3"/>
  <c r="FX240" i="3"/>
  <c r="FV185" i="3"/>
  <c r="FX156" i="3"/>
  <c r="FX236" i="3"/>
  <c r="FX238" i="3"/>
  <c r="FX157" i="3"/>
  <c r="FY158" i="3"/>
  <c r="FX166" i="3"/>
  <c r="FW173" i="3"/>
  <c r="FW246" i="3"/>
  <c r="FW247" i="3"/>
  <c r="FW245" i="3"/>
  <c r="FW164" i="3"/>
  <c r="FX160" i="3"/>
  <c r="FX189" i="3"/>
  <c r="FW81" i="7"/>
  <c r="FX184" i="3"/>
  <c r="FW67" i="7"/>
  <c r="FW68" i="7"/>
  <c r="FW4" i="11"/>
  <c r="FX243" i="3"/>
  <c r="FX248" i="3"/>
  <c r="FX258" i="3"/>
  <c r="FX262" i="3"/>
  <c r="FX263" i="3"/>
  <c r="FX264" i="3"/>
  <c r="FX270" i="3"/>
  <c r="FX176" i="3"/>
  <c r="FX259" i="3"/>
  <c r="FX268" i="3"/>
  <c r="FX271" i="3"/>
  <c r="FX267" i="3"/>
  <c r="FX250" i="3"/>
  <c r="FX167" i="3"/>
  <c r="FX251" i="3"/>
  <c r="FX265" i="3"/>
  <c r="FX175" i="3"/>
  <c r="FX269" i="3"/>
  <c r="FV165" i="3"/>
  <c r="FX200" i="3"/>
  <c r="FY260" i="3"/>
  <c r="FX198" i="3"/>
  <c r="FX235" i="3"/>
  <c r="FW199" i="3"/>
  <c r="GJ326" i="1"/>
  <c r="GJ325" i="1"/>
  <c r="GK327" i="1"/>
  <c r="FY2" i="11"/>
  <c r="FX3" i="7"/>
  <c r="FX2" i="7"/>
  <c r="FY12" i="7"/>
  <c r="FY14" i="7"/>
  <c r="FY17" i="7"/>
  <c r="FY18" i="7"/>
  <c r="FY23" i="7"/>
  <c r="FY24" i="7"/>
  <c r="FY6" i="7"/>
  <c r="FY26" i="7"/>
  <c r="FY29" i="7"/>
  <c r="FY27" i="7"/>
  <c r="FY28" i="7"/>
  <c r="FY35" i="7"/>
  <c r="FY36" i="7"/>
  <c r="FY30" i="7"/>
  <c r="FY37" i="7"/>
  <c r="FY39" i="7" s="1"/>
  <c r="FY38" i="7"/>
  <c r="FZ283" i="3"/>
  <c r="FZ275" i="3"/>
  <c r="FY223" i="3"/>
  <c r="FY234" i="3"/>
  <c r="FY224" i="3"/>
  <c r="FY237" i="3"/>
  <c r="FY232" i="3"/>
  <c r="FY229" i="3"/>
  <c r="FY239" i="3"/>
  <c r="FY240" i="3"/>
  <c r="FY156" i="3"/>
  <c r="FY236" i="3"/>
  <c r="FY238" i="3" s="1"/>
  <c r="FY157" i="3"/>
  <c r="FZ158" i="3"/>
  <c r="FY166" i="3"/>
  <c r="FW165" i="3"/>
  <c r="FW185" i="3"/>
  <c r="FX173" i="3"/>
  <c r="FX246" i="3"/>
  <c r="FX164" i="3"/>
  <c r="FX247" i="3"/>
  <c r="FX245" i="3"/>
  <c r="FY160" i="3"/>
  <c r="FY184" i="3"/>
  <c r="FX67" i="7"/>
  <c r="FX68" i="7"/>
  <c r="FX4" i="11"/>
  <c r="FY189" i="3"/>
  <c r="FX81" i="7"/>
  <c r="FY243" i="3"/>
  <c r="FY248" i="3"/>
  <c r="FY250" i="3"/>
  <c r="FY167" i="3"/>
  <c r="FY251" i="3"/>
  <c r="FY259" i="3"/>
  <c r="FY265" i="3"/>
  <c r="FY175" i="3"/>
  <c r="FY267" i="3"/>
  <c r="FY268" i="3"/>
  <c r="FY269" i="3"/>
  <c r="FY271" i="3"/>
  <c r="FY258" i="3"/>
  <c r="FY174" i="3"/>
  <c r="FY262" i="3"/>
  <c r="FY263" i="3"/>
  <c r="FY264" i="3"/>
  <c r="FY270" i="3"/>
  <c r="FY176" i="3"/>
  <c r="FZ260" i="3"/>
  <c r="FY198" i="3"/>
  <c r="FY200" i="3"/>
  <c r="FY235" i="3"/>
  <c r="FX199" i="3"/>
  <c r="GK326" i="1"/>
  <c r="GK325" i="1"/>
  <c r="GL327" i="1"/>
  <c r="FZ2" i="11"/>
  <c r="FY2" i="7"/>
  <c r="FY3" i="7"/>
  <c r="FZ6" i="7"/>
  <c r="FZ12" i="7"/>
  <c r="FZ14" i="7"/>
  <c r="FZ23" i="7"/>
  <c r="FZ17" i="7"/>
  <c r="FZ18" i="7"/>
  <c r="FZ24" i="7"/>
  <c r="FZ29" i="7"/>
  <c r="FZ26" i="7"/>
  <c r="FZ27" i="7"/>
  <c r="FZ28" i="7"/>
  <c r="FZ30" i="7"/>
  <c r="FZ37" i="7"/>
  <c r="FZ39" i="7" s="1"/>
  <c r="FZ35" i="7"/>
  <c r="FZ36" i="7"/>
  <c r="FZ38" i="7"/>
  <c r="GA283" i="3"/>
  <c r="GA275" i="3"/>
  <c r="FZ223" i="3"/>
  <c r="FZ232" i="3"/>
  <c r="FZ224" i="3"/>
  <c r="FZ229" i="3"/>
  <c r="FZ240" i="3"/>
  <c r="FZ234" i="3"/>
  <c r="FZ237" i="3"/>
  <c r="FZ239" i="3"/>
  <c r="FZ156" i="3"/>
  <c r="FZ236" i="3"/>
  <c r="FZ238" i="3"/>
  <c r="FZ157" i="3"/>
  <c r="GA158" i="3"/>
  <c r="FZ166" i="3"/>
  <c r="FX185" i="3"/>
  <c r="FX165" i="3"/>
  <c r="FY173" i="3"/>
  <c r="FZ160" i="3"/>
  <c r="FZ184" i="3"/>
  <c r="FY67" i="7"/>
  <c r="FY68" i="7"/>
  <c r="FY4" i="11"/>
  <c r="FZ189" i="3"/>
  <c r="FY81" i="7"/>
  <c r="FZ243" i="3"/>
  <c r="FZ248" i="3"/>
  <c r="FZ250" i="3"/>
  <c r="FZ167" i="3"/>
  <c r="FZ251" i="3"/>
  <c r="FZ259" i="3"/>
  <c r="FZ265" i="3"/>
  <c r="FZ175" i="3"/>
  <c r="FZ267" i="3"/>
  <c r="FZ268" i="3"/>
  <c r="FZ269" i="3"/>
  <c r="FZ271" i="3"/>
  <c r="FZ258" i="3"/>
  <c r="FZ262" i="3"/>
  <c r="FZ270" i="3"/>
  <c r="FZ176" i="3"/>
  <c r="FZ174" i="3"/>
  <c r="FZ264" i="3"/>
  <c r="FZ263" i="3"/>
  <c r="FY164" i="3"/>
  <c r="FY246" i="3"/>
  <c r="FY247" i="3"/>
  <c r="FY245" i="3"/>
  <c r="FZ200" i="3"/>
  <c r="FZ198" i="3"/>
  <c r="FZ235" i="3"/>
  <c r="GA260" i="3"/>
  <c r="GA174" i="3" s="1"/>
  <c r="FY199" i="3"/>
  <c r="GL326" i="1"/>
  <c r="GL325" i="1"/>
  <c r="GM327" i="1"/>
  <c r="GA2" i="11"/>
  <c r="FZ2" i="7"/>
  <c r="FZ3" i="7"/>
  <c r="GA17" i="7"/>
  <c r="GA18" i="7"/>
  <c r="GA6" i="7"/>
  <c r="GA12" i="7"/>
  <c r="GA26" i="7"/>
  <c r="GA14" i="7"/>
  <c r="GA23" i="7"/>
  <c r="GA24" i="7"/>
  <c r="GA28" i="7"/>
  <c r="GA29" i="7"/>
  <c r="GA27" i="7"/>
  <c r="GA30" i="7"/>
  <c r="GA37" i="7"/>
  <c r="GA39" i="7" s="1"/>
  <c r="GA35" i="7"/>
  <c r="GA36" i="7"/>
  <c r="GA38" i="7"/>
  <c r="GB283" i="3"/>
  <c r="GB275" i="3"/>
  <c r="GA224" i="3"/>
  <c r="GA229" i="3"/>
  <c r="GA223" i="3"/>
  <c r="GA232" i="3"/>
  <c r="GA239" i="3"/>
  <c r="GA240" i="3"/>
  <c r="GA234" i="3"/>
  <c r="GA237" i="3"/>
  <c r="FY185" i="3"/>
  <c r="GB158" i="3"/>
  <c r="GA166" i="3"/>
  <c r="GA156" i="3"/>
  <c r="GA236" i="3"/>
  <c r="GA238" i="3" s="1"/>
  <c r="GA157" i="3"/>
  <c r="FY165" i="3"/>
  <c r="GA160" i="3"/>
  <c r="GA189" i="3"/>
  <c r="FZ81" i="7"/>
  <c r="GA184" i="3"/>
  <c r="FZ67" i="7"/>
  <c r="FZ68" i="7"/>
  <c r="FZ4" i="11"/>
  <c r="GA243" i="3"/>
  <c r="GA258" i="3"/>
  <c r="GA262" i="3"/>
  <c r="GA263" i="3"/>
  <c r="GA264" i="3"/>
  <c r="GA270" i="3"/>
  <c r="GA176" i="3"/>
  <c r="GA248" i="3"/>
  <c r="GA250" i="3"/>
  <c r="GA167" i="3"/>
  <c r="GA251" i="3"/>
  <c r="GA259" i="3"/>
  <c r="GA265" i="3"/>
  <c r="GA175" i="3"/>
  <c r="GA267" i="3"/>
  <c r="GA268" i="3"/>
  <c r="GA269" i="3"/>
  <c r="GA271" i="3"/>
  <c r="FZ246" i="3"/>
  <c r="FZ245" i="3"/>
  <c r="FZ164" i="3"/>
  <c r="FZ247" i="3"/>
  <c r="FZ173" i="3"/>
  <c r="GB260" i="3"/>
  <c r="GB174" i="3" s="1"/>
  <c r="GA198" i="3"/>
  <c r="GA200" i="3"/>
  <c r="GA235" i="3"/>
  <c r="FZ199" i="3"/>
  <c r="GM326" i="1"/>
  <c r="GM325" i="1"/>
  <c r="GN327" i="1"/>
  <c r="GA2" i="7"/>
  <c r="GA3" i="7"/>
  <c r="GB2" i="11"/>
  <c r="GA19" i="7"/>
  <c r="GB14" i="7"/>
  <c r="GB17" i="7"/>
  <c r="GB18" i="7"/>
  <c r="GB6" i="7"/>
  <c r="GB12" i="7"/>
  <c r="GB24" i="7"/>
  <c r="GB26" i="7"/>
  <c r="GB23" i="7"/>
  <c r="GB27" i="7"/>
  <c r="GB28" i="7"/>
  <c r="GB29" i="7"/>
  <c r="GB36" i="7"/>
  <c r="GB30" i="7"/>
  <c r="GB37" i="7"/>
  <c r="GB39" i="7" s="1"/>
  <c r="GB35" i="7"/>
  <c r="GB38" i="7"/>
  <c r="GC283" i="3"/>
  <c r="GC275" i="3"/>
  <c r="GB223" i="3"/>
  <c r="GB234" i="3"/>
  <c r="GB224" i="3"/>
  <c r="GB229" i="3"/>
  <c r="GB237" i="3"/>
  <c r="GB239" i="3"/>
  <c r="GB232" i="3"/>
  <c r="GB240" i="3"/>
  <c r="GB156" i="3"/>
  <c r="GB236" i="3"/>
  <c r="GB238" i="3" s="1"/>
  <c r="GB157" i="3"/>
  <c r="GC158" i="3"/>
  <c r="GB166" i="3"/>
  <c r="FZ185" i="3"/>
  <c r="FZ165" i="3"/>
  <c r="GB160" i="3"/>
  <c r="GB189" i="3"/>
  <c r="GA81" i="7"/>
  <c r="GB184" i="3"/>
  <c r="GA67" i="7"/>
  <c r="GA68" i="7"/>
  <c r="GA4" i="11"/>
  <c r="GB258" i="3"/>
  <c r="GB262" i="3"/>
  <c r="GB263" i="3"/>
  <c r="GB264" i="3"/>
  <c r="GB270" i="3"/>
  <c r="GB176" i="3"/>
  <c r="GB243" i="3"/>
  <c r="GB269" i="3"/>
  <c r="GB259" i="3"/>
  <c r="GB268" i="3"/>
  <c r="GB271" i="3"/>
  <c r="GB267" i="3"/>
  <c r="GB250" i="3"/>
  <c r="GB167" i="3"/>
  <c r="GB248" i="3"/>
  <c r="GB265" i="3"/>
  <c r="GB175" i="3"/>
  <c r="GB251" i="3"/>
  <c r="GA246" i="3"/>
  <c r="GA247" i="3"/>
  <c r="GA245" i="3"/>
  <c r="GA164" i="3"/>
  <c r="GA173" i="3"/>
  <c r="GB235" i="3"/>
  <c r="GC260" i="3"/>
  <c r="GC174" i="3" s="1"/>
  <c r="GB200" i="3"/>
  <c r="GB198" i="3"/>
  <c r="GA199" i="3"/>
  <c r="GN326" i="1"/>
  <c r="GN325" i="1"/>
  <c r="GO327" i="1"/>
  <c r="GC2" i="11"/>
  <c r="GB2" i="7"/>
  <c r="GB3" i="7"/>
  <c r="GB19" i="7"/>
  <c r="GC12" i="7"/>
  <c r="GC14" i="7"/>
  <c r="GC17" i="7"/>
  <c r="GC18" i="7"/>
  <c r="GC23" i="7"/>
  <c r="GC24" i="7"/>
  <c r="GC26" i="7"/>
  <c r="GC6" i="7"/>
  <c r="GC29" i="7"/>
  <c r="GC27" i="7"/>
  <c r="GC28" i="7"/>
  <c r="GC35" i="7"/>
  <c r="GC36" i="7"/>
  <c r="GC30" i="7"/>
  <c r="GC37" i="7"/>
  <c r="GC39" i="7" s="1"/>
  <c r="GC38" i="7"/>
  <c r="GD283" i="3"/>
  <c r="GD275" i="3"/>
  <c r="GC223" i="3"/>
  <c r="GC234" i="3"/>
  <c r="GC224" i="3"/>
  <c r="GC232" i="3"/>
  <c r="GC229" i="3"/>
  <c r="GC237" i="3"/>
  <c r="GC240" i="3"/>
  <c r="GC239" i="3"/>
  <c r="GC156" i="3"/>
  <c r="GC236" i="3"/>
  <c r="GC238" i="3" s="1"/>
  <c r="GC157" i="3"/>
  <c r="GC166" i="3"/>
  <c r="GD158" i="3"/>
  <c r="GA165" i="3"/>
  <c r="GB173" i="3"/>
  <c r="GA185" i="3"/>
  <c r="GB245" i="3"/>
  <c r="GB247" i="3"/>
  <c r="GB164" i="3"/>
  <c r="GB246" i="3"/>
  <c r="GC160" i="3"/>
  <c r="GC189" i="3"/>
  <c r="GB81" i="7"/>
  <c r="GC184" i="3"/>
  <c r="GB67" i="7"/>
  <c r="GB68" i="7"/>
  <c r="GB4" i="11"/>
  <c r="GC243" i="3"/>
  <c r="GC248" i="3"/>
  <c r="GC250" i="3"/>
  <c r="GC167" i="3"/>
  <c r="GC251" i="3"/>
  <c r="GC259" i="3"/>
  <c r="GC265" i="3"/>
  <c r="GC175" i="3"/>
  <c r="GC267" i="3"/>
  <c r="GC268" i="3"/>
  <c r="GC269" i="3"/>
  <c r="GC271" i="3"/>
  <c r="GC258" i="3"/>
  <c r="GC262" i="3"/>
  <c r="GC263" i="3"/>
  <c r="GC264" i="3"/>
  <c r="GC270" i="3"/>
  <c r="GC176" i="3"/>
  <c r="GC235" i="3"/>
  <c r="GC198" i="3"/>
  <c r="GC200" i="3"/>
  <c r="GD260" i="3"/>
  <c r="GD174" i="3" s="1"/>
  <c r="GB199" i="3"/>
  <c r="GO326" i="1"/>
  <c r="GO325" i="1"/>
  <c r="GP327" i="1"/>
  <c r="GC2" i="7"/>
  <c r="GC3" i="7"/>
  <c r="GD2" i="11"/>
  <c r="GC31" i="7"/>
  <c r="GD6" i="7"/>
  <c r="GD12" i="7"/>
  <c r="GD14" i="7"/>
  <c r="GD23" i="7"/>
  <c r="GD24" i="7"/>
  <c r="GD17" i="7"/>
  <c r="GD18" i="7"/>
  <c r="GD29" i="7"/>
  <c r="GD27" i="7"/>
  <c r="GD26" i="7"/>
  <c r="GD28" i="7"/>
  <c r="GD30" i="7"/>
  <c r="GD37" i="7"/>
  <c r="GD39" i="7" s="1"/>
  <c r="GD35" i="7"/>
  <c r="GD36" i="7"/>
  <c r="GD38" i="7"/>
  <c r="GB185" i="3"/>
  <c r="GE275" i="3"/>
  <c r="GE283" i="3"/>
  <c r="GD232" i="3"/>
  <c r="GD223" i="3"/>
  <c r="GD224" i="3"/>
  <c r="GD240" i="3"/>
  <c r="GD229" i="3"/>
  <c r="GD237" i="3"/>
  <c r="GD234" i="3"/>
  <c r="GD239" i="3"/>
  <c r="GD156" i="3"/>
  <c r="GD236" i="3"/>
  <c r="GD238" i="3" s="1"/>
  <c r="GD157" i="3"/>
  <c r="GD166" i="3"/>
  <c r="GE158" i="3"/>
  <c r="GC173" i="3"/>
  <c r="GB165" i="3"/>
  <c r="GD160" i="3"/>
  <c r="GD184" i="3"/>
  <c r="GC67" i="7"/>
  <c r="GC68" i="7"/>
  <c r="GC4" i="11"/>
  <c r="GD189" i="3"/>
  <c r="GC81" i="7"/>
  <c r="GD243" i="3"/>
  <c r="GD248" i="3"/>
  <c r="GD250" i="3"/>
  <c r="GD167" i="3"/>
  <c r="GD251" i="3"/>
  <c r="GD259" i="3"/>
  <c r="GD265" i="3"/>
  <c r="GD175" i="3"/>
  <c r="GD267" i="3"/>
  <c r="GD268" i="3"/>
  <c r="GD269" i="3"/>
  <c r="GD271" i="3"/>
  <c r="GD263" i="3"/>
  <c r="GD258" i="3"/>
  <c r="GD262" i="3"/>
  <c r="GD270" i="3"/>
  <c r="GD176" i="3"/>
  <c r="GD264" i="3"/>
  <c r="GC164" i="3"/>
  <c r="GC246" i="3"/>
  <c r="GC245" i="3"/>
  <c r="GC247" i="3"/>
  <c r="GD200" i="3"/>
  <c r="GE260" i="3"/>
  <c r="GD235" i="3"/>
  <c r="GD198" i="3"/>
  <c r="GC199" i="3"/>
  <c r="GP326" i="1"/>
  <c r="GP325" i="1"/>
  <c r="GQ327" i="1"/>
  <c r="GD2" i="7"/>
  <c r="GE2" i="11"/>
  <c r="GD3" i="7"/>
  <c r="GE17" i="7"/>
  <c r="GE18" i="7"/>
  <c r="GE6" i="7"/>
  <c r="GE12" i="7"/>
  <c r="GE26" i="7"/>
  <c r="GE14" i="7"/>
  <c r="GE23" i="7"/>
  <c r="GE24" i="7"/>
  <c r="GE28" i="7"/>
  <c r="GE29" i="7"/>
  <c r="GE27" i="7"/>
  <c r="GE30" i="7"/>
  <c r="GE37" i="7"/>
  <c r="GE39" i="7" s="1"/>
  <c r="GE35" i="7"/>
  <c r="GE36" i="7"/>
  <c r="GE38" i="7"/>
  <c r="GF283" i="3"/>
  <c r="GF275" i="3"/>
  <c r="GE224" i="3"/>
  <c r="GE229" i="3"/>
  <c r="GE232" i="3"/>
  <c r="GE223" i="3"/>
  <c r="GE234" i="3"/>
  <c r="GE239" i="3"/>
  <c r="GE240" i="3"/>
  <c r="GE237" i="3"/>
  <c r="GE156" i="3"/>
  <c r="GE236" i="3"/>
  <c r="GE238" i="3" s="1"/>
  <c r="GF158" i="3"/>
  <c r="GE166" i="3"/>
  <c r="GE157" i="3"/>
  <c r="GC185" i="3"/>
  <c r="GD246" i="3"/>
  <c r="GD164" i="3"/>
  <c r="GD247" i="3"/>
  <c r="GD245" i="3"/>
  <c r="GE160" i="3"/>
  <c r="GE184" i="3"/>
  <c r="GD67" i="7"/>
  <c r="GD68" i="7"/>
  <c r="GD4" i="11"/>
  <c r="GE189" i="3"/>
  <c r="GD81" i="7"/>
  <c r="GE243" i="3"/>
  <c r="GE258" i="3"/>
  <c r="GE174" i="3"/>
  <c r="GE262" i="3"/>
  <c r="GE263" i="3"/>
  <c r="GE264" i="3"/>
  <c r="GE270" i="3"/>
  <c r="GE176" i="3"/>
  <c r="GE248" i="3"/>
  <c r="GE250" i="3"/>
  <c r="GE167" i="3"/>
  <c r="GE251" i="3"/>
  <c r="GE259" i="3"/>
  <c r="GE265" i="3"/>
  <c r="GE175" i="3"/>
  <c r="GE267" i="3"/>
  <c r="GE268" i="3"/>
  <c r="GE269" i="3"/>
  <c r="GE271" i="3"/>
  <c r="GC165" i="3"/>
  <c r="GD173" i="3"/>
  <c r="GE235" i="3"/>
  <c r="GE200" i="3"/>
  <c r="GE198" i="3"/>
  <c r="GF260" i="3"/>
  <c r="GF174" i="3" s="1"/>
  <c r="GD199" i="3"/>
  <c r="GQ326" i="1"/>
  <c r="GQ325" i="1"/>
  <c r="GR327" i="1"/>
  <c r="GF2" i="11"/>
  <c r="GE2" i="7"/>
  <c r="GE3" i="7"/>
  <c r="GF14" i="7"/>
  <c r="GF17" i="7"/>
  <c r="GF18" i="7"/>
  <c r="GF6" i="7"/>
  <c r="GF24" i="7"/>
  <c r="GF12" i="7"/>
  <c r="GF26" i="7"/>
  <c r="GF23" i="7"/>
  <c r="GF27" i="7"/>
  <c r="GF28" i="7"/>
  <c r="GF29" i="7"/>
  <c r="GF36" i="7"/>
  <c r="GF30" i="7"/>
  <c r="GF37" i="7"/>
  <c r="GF35" i="7"/>
  <c r="GF38" i="7"/>
  <c r="GF39" i="7"/>
  <c r="GG275" i="3"/>
  <c r="GG283" i="3"/>
  <c r="GD185" i="3"/>
  <c r="GF223" i="3"/>
  <c r="GF234" i="3"/>
  <c r="GF224" i="3"/>
  <c r="GF229" i="3"/>
  <c r="GF237" i="3"/>
  <c r="GF232" i="3"/>
  <c r="GF239" i="3"/>
  <c r="GF240" i="3"/>
  <c r="GE173" i="3"/>
  <c r="GF156" i="3"/>
  <c r="GF236" i="3"/>
  <c r="GF238" i="3" s="1"/>
  <c r="GF157" i="3"/>
  <c r="GG158" i="3"/>
  <c r="GF166" i="3"/>
  <c r="GD165" i="3"/>
  <c r="GE246" i="3"/>
  <c r="GE245" i="3"/>
  <c r="GE247" i="3"/>
  <c r="GE164" i="3"/>
  <c r="GF160" i="3"/>
  <c r="GF184" i="3"/>
  <c r="GE67" i="7"/>
  <c r="GE68" i="7"/>
  <c r="GE4" i="11"/>
  <c r="GF189" i="3"/>
  <c r="GE81" i="7"/>
  <c r="GF258" i="3"/>
  <c r="GF262" i="3"/>
  <c r="GF263" i="3"/>
  <c r="GF264" i="3"/>
  <c r="GF270" i="3"/>
  <c r="GF176" i="3"/>
  <c r="GF248" i="3"/>
  <c r="GF250" i="3"/>
  <c r="GF167" i="3"/>
  <c r="GF251" i="3"/>
  <c r="GF265" i="3"/>
  <c r="GF175" i="3"/>
  <c r="GF269" i="3"/>
  <c r="GF259" i="3"/>
  <c r="GF268" i="3"/>
  <c r="GF271" i="3"/>
  <c r="GF267" i="3"/>
  <c r="GF243" i="3"/>
  <c r="GE199" i="3"/>
  <c r="GG260" i="3"/>
  <c r="GF235" i="3"/>
  <c r="GF198" i="3"/>
  <c r="GF200" i="3"/>
  <c r="GR326" i="1"/>
  <c r="GR325" i="1"/>
  <c r="GS327" i="1"/>
  <c r="GF2" i="7"/>
  <c r="GF3" i="7"/>
  <c r="GG2" i="11"/>
  <c r="GG12" i="7"/>
  <c r="GG14" i="7"/>
  <c r="GG17" i="7"/>
  <c r="GG18" i="7"/>
  <c r="GG6" i="7"/>
  <c r="GG23" i="7"/>
  <c r="GG24" i="7"/>
  <c r="GG26" i="7"/>
  <c r="GG29" i="7"/>
  <c r="GG27" i="7"/>
  <c r="GG28" i="7"/>
  <c r="GG35" i="7"/>
  <c r="GG36" i="7"/>
  <c r="GG30" i="7"/>
  <c r="GG37" i="7"/>
  <c r="GG39" i="7" s="1"/>
  <c r="GG38" i="7"/>
  <c r="GH283" i="3"/>
  <c r="GH275" i="3"/>
  <c r="GG223" i="3"/>
  <c r="GG234" i="3"/>
  <c r="GG224" i="3"/>
  <c r="GG237" i="3"/>
  <c r="GG232" i="3"/>
  <c r="GG229" i="3"/>
  <c r="GG239" i="3"/>
  <c r="GG240" i="3"/>
  <c r="GG156" i="3"/>
  <c r="GG236" i="3"/>
  <c r="GG238" i="3" s="1"/>
  <c r="GG157" i="3"/>
  <c r="GG166" i="3"/>
  <c r="GH158" i="3"/>
  <c r="GE185" i="3"/>
  <c r="GF173" i="3"/>
  <c r="GE165" i="3"/>
  <c r="GF245" i="3"/>
  <c r="GF164" i="3"/>
  <c r="GF246" i="3"/>
  <c r="GF247" i="3"/>
  <c r="GG160" i="3"/>
  <c r="GG184" i="3"/>
  <c r="GF67" i="7"/>
  <c r="GF68" i="7"/>
  <c r="GF4" i="11"/>
  <c r="GG189" i="3"/>
  <c r="GF81" i="7"/>
  <c r="GG243" i="3"/>
  <c r="GG248" i="3"/>
  <c r="GG250" i="3"/>
  <c r="GG167" i="3"/>
  <c r="GG251" i="3"/>
  <c r="GG259" i="3"/>
  <c r="GG265" i="3"/>
  <c r="GG175" i="3"/>
  <c r="GG267" i="3"/>
  <c r="GG268" i="3"/>
  <c r="GG269" i="3"/>
  <c r="GG271" i="3"/>
  <c r="GG258" i="3"/>
  <c r="GG174" i="3"/>
  <c r="GG262" i="3"/>
  <c r="GG263" i="3"/>
  <c r="GG264" i="3"/>
  <c r="GG270" i="3"/>
  <c r="GG176" i="3"/>
  <c r="GF199" i="3"/>
  <c r="GG200" i="3"/>
  <c r="GH260" i="3"/>
  <c r="GH174" i="3" s="1"/>
  <c r="GG235" i="3"/>
  <c r="GG198" i="3"/>
  <c r="GS326" i="1"/>
  <c r="GS325" i="1"/>
  <c r="GT327" i="1"/>
  <c r="GG3" i="7"/>
  <c r="GG2" i="7"/>
  <c r="GH2" i="11"/>
  <c r="GH6" i="7"/>
  <c r="GH12" i="7"/>
  <c r="GH14" i="7"/>
  <c r="GH17" i="7"/>
  <c r="GH18" i="7"/>
  <c r="GH23" i="7"/>
  <c r="GH24" i="7"/>
  <c r="GH26" i="7"/>
  <c r="GH29" i="7"/>
  <c r="GH27" i="7"/>
  <c r="GH28" i="7"/>
  <c r="GH30" i="7"/>
  <c r="GH37" i="7"/>
  <c r="GH39" i="7" s="1"/>
  <c r="GH35" i="7"/>
  <c r="GH36" i="7"/>
  <c r="GH38" i="7"/>
  <c r="GI283" i="3"/>
  <c r="GI275" i="3"/>
  <c r="GH223" i="3"/>
  <c r="GH232" i="3"/>
  <c r="GH224" i="3"/>
  <c r="GH229" i="3"/>
  <c r="GH240" i="3"/>
  <c r="GH234" i="3"/>
  <c r="GH237" i="3"/>
  <c r="GH239" i="3"/>
  <c r="GI158" i="3"/>
  <c r="GH157" i="3"/>
  <c r="GH156" i="3"/>
  <c r="GH236" i="3"/>
  <c r="GH238" i="3" s="1"/>
  <c r="GH166" i="3"/>
  <c r="GF185" i="3"/>
  <c r="GG246" i="3"/>
  <c r="GG164" i="3"/>
  <c r="GG247" i="3"/>
  <c r="GG245" i="3"/>
  <c r="GH160" i="3"/>
  <c r="GH184" i="3"/>
  <c r="GG67" i="7"/>
  <c r="GG68" i="7"/>
  <c r="GG4" i="11"/>
  <c r="GH189" i="3"/>
  <c r="GG81" i="7"/>
  <c r="GH243" i="3"/>
  <c r="GH248" i="3"/>
  <c r="GH250" i="3"/>
  <c r="GH167" i="3"/>
  <c r="GH251" i="3"/>
  <c r="GH259" i="3"/>
  <c r="GH265" i="3"/>
  <c r="GH175" i="3"/>
  <c r="GH267" i="3"/>
  <c r="GH268" i="3"/>
  <c r="GH269" i="3"/>
  <c r="GH271" i="3"/>
  <c r="GH264" i="3"/>
  <c r="GH263" i="3"/>
  <c r="GH258" i="3"/>
  <c r="GH262" i="3"/>
  <c r="GH270" i="3"/>
  <c r="GH176" i="3"/>
  <c r="GG173" i="3"/>
  <c r="GF165" i="3"/>
  <c r="GH200" i="3"/>
  <c r="GI260" i="3"/>
  <c r="GI174" i="3" s="1"/>
  <c r="GH235" i="3"/>
  <c r="GH198" i="3"/>
  <c r="GG199" i="3"/>
  <c r="GT326" i="1"/>
  <c r="GT325" i="1"/>
  <c r="GU327" i="1"/>
  <c r="GI2" i="11"/>
  <c r="GH2" i="7"/>
  <c r="GH3" i="7"/>
  <c r="GI17" i="7"/>
  <c r="GI18" i="7"/>
  <c r="GI6" i="7"/>
  <c r="GI12" i="7"/>
  <c r="GI26" i="7"/>
  <c r="GI23" i="7"/>
  <c r="GI14" i="7"/>
  <c r="GI24" i="7"/>
  <c r="GI28" i="7"/>
  <c r="GI29" i="7"/>
  <c r="GI27" i="7"/>
  <c r="GI30" i="7"/>
  <c r="GI37" i="7"/>
  <c r="GI39" i="7" s="1"/>
  <c r="GI35" i="7"/>
  <c r="GI36" i="7"/>
  <c r="GI38" i="7"/>
  <c r="GJ283" i="3"/>
  <c r="GJ275" i="3"/>
  <c r="GG185" i="3"/>
  <c r="GI224" i="3"/>
  <c r="GI229" i="3"/>
  <c r="GI223" i="3"/>
  <c r="GI232" i="3"/>
  <c r="GI239" i="3"/>
  <c r="GI240" i="3"/>
  <c r="GI234" i="3"/>
  <c r="GI237" i="3"/>
  <c r="GJ158" i="3"/>
  <c r="GI166" i="3"/>
  <c r="GI156" i="3"/>
  <c r="GI236" i="3"/>
  <c r="GI238" i="3" s="1"/>
  <c r="GI157" i="3"/>
  <c r="GH173" i="3"/>
  <c r="GG165" i="3"/>
  <c r="GI160" i="3"/>
  <c r="GI189" i="3"/>
  <c r="GH81" i="7"/>
  <c r="GI184" i="3"/>
  <c r="GH67" i="7"/>
  <c r="GH68" i="7"/>
  <c r="GH4" i="11"/>
  <c r="GI243" i="3"/>
  <c r="GI258" i="3"/>
  <c r="GI262" i="3"/>
  <c r="GI263" i="3"/>
  <c r="GI264" i="3"/>
  <c r="GI270" i="3"/>
  <c r="GI176" i="3"/>
  <c r="GI248" i="3"/>
  <c r="GI250" i="3"/>
  <c r="GI167" i="3"/>
  <c r="GI251" i="3"/>
  <c r="GI259" i="3"/>
  <c r="GI265" i="3"/>
  <c r="GI175" i="3"/>
  <c r="GI267" i="3"/>
  <c r="GI268" i="3"/>
  <c r="GI269" i="3"/>
  <c r="GI271" i="3"/>
  <c r="GH246" i="3"/>
  <c r="GH245" i="3"/>
  <c r="GH164" i="3"/>
  <c r="GH247" i="3"/>
  <c r="GJ260" i="3"/>
  <c r="GJ174" i="3" s="1"/>
  <c r="GI198" i="3"/>
  <c r="GI200" i="3"/>
  <c r="GI235" i="3"/>
  <c r="GH199" i="3"/>
  <c r="GU326" i="1"/>
  <c r="GU325" i="1"/>
  <c r="GV327" i="1"/>
  <c r="GJ2" i="11"/>
  <c r="GI2" i="7"/>
  <c r="GI3" i="7"/>
  <c r="GI19" i="7"/>
  <c r="GJ14" i="7"/>
  <c r="GJ17" i="7"/>
  <c r="GJ18" i="7"/>
  <c r="GJ6" i="7"/>
  <c r="GJ24" i="7"/>
  <c r="GJ26" i="7"/>
  <c r="GJ12" i="7"/>
  <c r="GJ23" i="7"/>
  <c r="GJ27" i="7"/>
  <c r="GJ28" i="7"/>
  <c r="GJ29" i="7"/>
  <c r="GJ36" i="7"/>
  <c r="GJ30" i="7"/>
  <c r="GJ37" i="7"/>
  <c r="GJ39" i="7" s="1"/>
  <c r="GJ35" i="7"/>
  <c r="GJ38" i="7"/>
  <c r="GK275" i="3"/>
  <c r="GK283" i="3"/>
  <c r="GJ223" i="3"/>
  <c r="GJ234" i="3"/>
  <c r="GJ224" i="3"/>
  <c r="GJ229" i="3"/>
  <c r="GJ237" i="3"/>
  <c r="GJ239" i="3"/>
  <c r="GJ232" i="3"/>
  <c r="GJ240" i="3"/>
  <c r="GI173" i="3"/>
  <c r="GJ157" i="3"/>
  <c r="GK158" i="3"/>
  <c r="GJ166" i="3"/>
  <c r="GJ156" i="3"/>
  <c r="GJ236" i="3"/>
  <c r="GJ238" i="3" s="1"/>
  <c r="GH185" i="3"/>
  <c r="GI246" i="3"/>
  <c r="GI245" i="3"/>
  <c r="GI164" i="3"/>
  <c r="GI247" i="3"/>
  <c r="GJ160" i="3"/>
  <c r="GJ184" i="3"/>
  <c r="GI67" i="7"/>
  <c r="GI68" i="7"/>
  <c r="GI4" i="11"/>
  <c r="GJ189" i="3"/>
  <c r="GI81" i="7"/>
  <c r="GJ243" i="3"/>
  <c r="GJ258" i="3"/>
  <c r="GJ262" i="3"/>
  <c r="GJ263" i="3"/>
  <c r="GJ264" i="3"/>
  <c r="GJ270" i="3"/>
  <c r="GJ176" i="3"/>
  <c r="GJ267" i="3"/>
  <c r="GJ248" i="3"/>
  <c r="GJ250" i="3"/>
  <c r="GJ167" i="3"/>
  <c r="GJ251" i="3"/>
  <c r="GJ265" i="3"/>
  <c r="GJ175" i="3"/>
  <c r="GJ269" i="3"/>
  <c r="GJ268" i="3"/>
  <c r="GJ271" i="3"/>
  <c r="GJ259" i="3"/>
  <c r="GH165" i="3"/>
  <c r="GJ200" i="3"/>
  <c r="GK260" i="3"/>
  <c r="GK174" i="3" s="1"/>
  <c r="GJ235" i="3"/>
  <c r="GJ198" i="3"/>
  <c r="GI199" i="3"/>
  <c r="GV326" i="1"/>
  <c r="GV325" i="1"/>
  <c r="GW327" i="1"/>
  <c r="GK2" i="11"/>
  <c r="GJ2" i="7"/>
  <c r="GJ3" i="7"/>
  <c r="GK12" i="7"/>
  <c r="GK14" i="7"/>
  <c r="GK17" i="7"/>
  <c r="GK18" i="7"/>
  <c r="GK23" i="7"/>
  <c r="GK6" i="7"/>
  <c r="GK24" i="7"/>
  <c r="GK26" i="7"/>
  <c r="GK29" i="7"/>
  <c r="GK27" i="7"/>
  <c r="GK28" i="7"/>
  <c r="GK35" i="7"/>
  <c r="GK36" i="7"/>
  <c r="GK30" i="7"/>
  <c r="GK37" i="7"/>
  <c r="GK39" i="7" s="1"/>
  <c r="GK38" i="7"/>
  <c r="GL283" i="3"/>
  <c r="GL275" i="3"/>
  <c r="GK223" i="3"/>
  <c r="GK234" i="3"/>
  <c r="GK224" i="3"/>
  <c r="GK232" i="3"/>
  <c r="GK229" i="3"/>
  <c r="GK237" i="3"/>
  <c r="GK240" i="3"/>
  <c r="GK239" i="3"/>
  <c r="GK156" i="3"/>
  <c r="GK236" i="3"/>
  <c r="GK238" i="3" s="1"/>
  <c r="GK157" i="3"/>
  <c r="GK166" i="3"/>
  <c r="GL158" i="3"/>
  <c r="GI165" i="3"/>
  <c r="GI185" i="3"/>
  <c r="GJ164" i="3"/>
  <c r="GJ246" i="3"/>
  <c r="GJ247" i="3"/>
  <c r="GJ245" i="3"/>
  <c r="GK160" i="3"/>
  <c r="GK184" i="3"/>
  <c r="GJ67" i="7"/>
  <c r="GJ68" i="7"/>
  <c r="GJ4" i="11"/>
  <c r="GK189" i="3"/>
  <c r="GJ81" i="7"/>
  <c r="GK243" i="3"/>
  <c r="GK248" i="3"/>
  <c r="GK250" i="3"/>
  <c r="GK167" i="3"/>
  <c r="GK251" i="3"/>
  <c r="GK259" i="3"/>
  <c r="GK265" i="3"/>
  <c r="GK175" i="3"/>
  <c r="GK267" i="3"/>
  <c r="GK268" i="3"/>
  <c r="GK269" i="3"/>
  <c r="GK271" i="3"/>
  <c r="GK258" i="3"/>
  <c r="GK262" i="3"/>
  <c r="GK263" i="3"/>
  <c r="GK264" i="3"/>
  <c r="GK270" i="3"/>
  <c r="GK176" i="3"/>
  <c r="GJ173" i="3"/>
  <c r="GL260" i="3"/>
  <c r="GL174" i="3" s="1"/>
  <c r="GK200" i="3"/>
  <c r="GK235" i="3"/>
  <c r="GK198" i="3"/>
  <c r="GJ199" i="3"/>
  <c r="GW326" i="1"/>
  <c r="GW325" i="1"/>
  <c r="GX327" i="1"/>
  <c r="GK3" i="7"/>
  <c r="GK2" i="7"/>
  <c r="GL2" i="11"/>
  <c r="GL6" i="7"/>
  <c r="GL12" i="7"/>
  <c r="GL14" i="7"/>
  <c r="GL17" i="7"/>
  <c r="GL18" i="7"/>
  <c r="GL23" i="7"/>
  <c r="GL24" i="7"/>
  <c r="GL26" i="7"/>
  <c r="GL29" i="7"/>
  <c r="GL27" i="7"/>
  <c r="GL28" i="7"/>
  <c r="GL30" i="7"/>
  <c r="GL37" i="7"/>
  <c r="GL39" i="7" s="1"/>
  <c r="GL35" i="7"/>
  <c r="GL36" i="7"/>
  <c r="GL38" i="7"/>
  <c r="GM275" i="3"/>
  <c r="GM283" i="3"/>
  <c r="GJ185" i="3"/>
  <c r="GL232" i="3"/>
  <c r="GL223" i="3"/>
  <c r="GL224" i="3"/>
  <c r="GL240" i="3"/>
  <c r="GL229" i="3"/>
  <c r="GL237" i="3"/>
  <c r="GL234" i="3"/>
  <c r="GL239" i="3"/>
  <c r="GL156" i="3"/>
  <c r="GL236" i="3"/>
  <c r="GL238" i="3"/>
  <c r="GL157" i="3"/>
  <c r="GL166" i="3"/>
  <c r="GM158" i="3"/>
  <c r="GK164" i="3"/>
  <c r="GK246" i="3"/>
  <c r="GK245" i="3"/>
  <c r="GK247" i="3"/>
  <c r="GJ165" i="3"/>
  <c r="GL160" i="3"/>
  <c r="GL184" i="3"/>
  <c r="GK67" i="7"/>
  <c r="GK68" i="7"/>
  <c r="GK4" i="11"/>
  <c r="GL189" i="3"/>
  <c r="GK81" i="7"/>
  <c r="GL243" i="3"/>
  <c r="GL248" i="3"/>
  <c r="GL250" i="3"/>
  <c r="GL167" i="3"/>
  <c r="GL251" i="3"/>
  <c r="GL259" i="3"/>
  <c r="GL265" i="3"/>
  <c r="GL175" i="3"/>
  <c r="GL267" i="3"/>
  <c r="GL268" i="3"/>
  <c r="GL269" i="3"/>
  <c r="GL271" i="3"/>
  <c r="GL264" i="3"/>
  <c r="GL263" i="3"/>
  <c r="GL270" i="3"/>
  <c r="GL176" i="3"/>
  <c r="GL258" i="3"/>
  <c r="GL262" i="3"/>
  <c r="GK173" i="3"/>
  <c r="GK199" i="3"/>
  <c r="GL198" i="3"/>
  <c r="GL200" i="3"/>
  <c r="GM260" i="3"/>
  <c r="GM174" i="3" s="1"/>
  <c r="GL235" i="3"/>
  <c r="GX326" i="1"/>
  <c r="GX325" i="1"/>
  <c r="GY327" i="1"/>
  <c r="GM2" i="11"/>
  <c r="GL2" i="7"/>
  <c r="GL3" i="7"/>
  <c r="GM17" i="7"/>
  <c r="GM18" i="7"/>
  <c r="GM6" i="7"/>
  <c r="GM12" i="7"/>
  <c r="GM14" i="7"/>
  <c r="GM26" i="7"/>
  <c r="GM23" i="7"/>
  <c r="GM24" i="7"/>
  <c r="GM28" i="7"/>
  <c r="GM29" i="7"/>
  <c r="GM27" i="7"/>
  <c r="GM30" i="7"/>
  <c r="GM37" i="7"/>
  <c r="GM39" i="7" s="1"/>
  <c r="GM35" i="7"/>
  <c r="GM36" i="7"/>
  <c r="GM38" i="7"/>
  <c r="GL19" i="7"/>
  <c r="GN275" i="3"/>
  <c r="GN283" i="3"/>
  <c r="GM224" i="3"/>
  <c r="GM229" i="3"/>
  <c r="GM232" i="3"/>
  <c r="GM223" i="3"/>
  <c r="GM234" i="3"/>
  <c r="GM239" i="3"/>
  <c r="GM240" i="3"/>
  <c r="GM237" i="3"/>
  <c r="GN158" i="3"/>
  <c r="GM166" i="3"/>
  <c r="GM157" i="3"/>
  <c r="GM156" i="3"/>
  <c r="GM236" i="3"/>
  <c r="GM238" i="3" s="1"/>
  <c r="GL173" i="3"/>
  <c r="GK185" i="3"/>
  <c r="GM160" i="3"/>
  <c r="GM189" i="3"/>
  <c r="GL81" i="7"/>
  <c r="GM184" i="3"/>
  <c r="GL67" i="7"/>
  <c r="GL68" i="7"/>
  <c r="GL4" i="11"/>
  <c r="GM243" i="3"/>
  <c r="GM258" i="3"/>
  <c r="GM262" i="3"/>
  <c r="GM263" i="3"/>
  <c r="GM264" i="3"/>
  <c r="GM270" i="3"/>
  <c r="GM176" i="3"/>
  <c r="GM248" i="3"/>
  <c r="GM250" i="3"/>
  <c r="GM167" i="3"/>
  <c r="GM251" i="3"/>
  <c r="GM259" i="3"/>
  <c r="GM265" i="3"/>
  <c r="GM175" i="3"/>
  <c r="GM267" i="3"/>
  <c r="GM268" i="3"/>
  <c r="GM269" i="3"/>
  <c r="GM271" i="3"/>
  <c r="GK165" i="3"/>
  <c r="GL246" i="3"/>
  <c r="GL245" i="3"/>
  <c r="GL247" i="3"/>
  <c r="GL164" i="3"/>
  <c r="GM235" i="3"/>
  <c r="GM198" i="3"/>
  <c r="GM200" i="3"/>
  <c r="GN260" i="3"/>
  <c r="GN174" i="3" s="1"/>
  <c r="GL199" i="3"/>
  <c r="GY326" i="1"/>
  <c r="GY325" i="1"/>
  <c r="GZ327" i="1"/>
  <c r="GM2" i="7"/>
  <c r="GN2" i="11"/>
  <c r="GM3" i="7"/>
  <c r="GN14" i="7"/>
  <c r="GN17" i="7"/>
  <c r="GN18" i="7"/>
  <c r="GN6" i="7"/>
  <c r="GN24" i="7"/>
  <c r="GN26" i="7"/>
  <c r="GN12" i="7"/>
  <c r="GN23" i="7"/>
  <c r="GN27" i="7"/>
  <c r="GN28" i="7"/>
  <c r="GN29" i="7"/>
  <c r="GN36" i="7"/>
  <c r="GN30" i="7"/>
  <c r="GN37" i="7"/>
  <c r="GN39" i="7" s="1"/>
  <c r="GN35" i="7"/>
  <c r="GN38" i="7"/>
  <c r="GO275" i="3"/>
  <c r="GO283" i="3"/>
  <c r="GN223" i="3"/>
  <c r="GN234" i="3"/>
  <c r="GN224" i="3"/>
  <c r="GN229" i="3"/>
  <c r="GN237" i="3"/>
  <c r="GN232" i="3"/>
  <c r="GN239" i="3"/>
  <c r="GN240" i="3"/>
  <c r="GN156" i="3"/>
  <c r="GN236" i="3"/>
  <c r="GN238" i="3"/>
  <c r="GN157" i="3"/>
  <c r="GO158" i="3"/>
  <c r="GN166" i="3"/>
  <c r="GL185" i="3"/>
  <c r="GN160" i="3"/>
  <c r="GN184" i="3"/>
  <c r="GM67" i="7"/>
  <c r="GM68" i="7"/>
  <c r="GM4" i="11"/>
  <c r="GN189" i="3"/>
  <c r="GM81" i="7"/>
  <c r="GN243" i="3"/>
  <c r="GN258" i="3"/>
  <c r="GN262" i="3"/>
  <c r="GN263" i="3"/>
  <c r="GN264" i="3"/>
  <c r="GN270" i="3"/>
  <c r="GN176" i="3"/>
  <c r="GN259" i="3"/>
  <c r="GN268" i="3"/>
  <c r="GN271" i="3"/>
  <c r="GN267" i="3"/>
  <c r="GN248" i="3"/>
  <c r="GN250" i="3"/>
  <c r="GN167" i="3"/>
  <c r="GN251" i="3"/>
  <c r="GN265" i="3"/>
  <c r="GN175" i="3"/>
  <c r="GN269" i="3"/>
  <c r="GM173" i="3"/>
  <c r="GM246" i="3"/>
  <c r="GM245" i="3"/>
  <c r="GM164" i="3"/>
  <c r="GM247" i="3"/>
  <c r="GL165" i="3"/>
  <c r="GO260" i="3"/>
  <c r="GO174" i="3" s="1"/>
  <c r="GN235" i="3"/>
  <c r="GN198" i="3"/>
  <c r="GN200" i="3"/>
  <c r="GM199" i="3"/>
  <c r="GZ326" i="1"/>
  <c r="GZ325" i="1"/>
  <c r="HA327" i="1"/>
  <c r="GO2" i="11"/>
  <c r="GN2" i="7"/>
  <c r="GN3" i="7"/>
  <c r="GO12" i="7"/>
  <c r="GO14" i="7"/>
  <c r="GO23" i="7"/>
  <c r="GO24" i="7"/>
  <c r="GO6" i="7"/>
  <c r="GO17" i="7"/>
  <c r="GO18" i="7"/>
  <c r="GO26" i="7"/>
  <c r="GO29" i="7"/>
  <c r="GO27" i="7"/>
  <c r="GO28" i="7"/>
  <c r="GO35" i="7"/>
  <c r="GO36" i="7"/>
  <c r="GO30" i="7"/>
  <c r="GO37" i="7"/>
  <c r="GO38" i="7"/>
  <c r="GO39" i="7"/>
  <c r="GP283" i="3"/>
  <c r="GP275" i="3"/>
  <c r="GM185" i="3"/>
  <c r="GO223" i="3"/>
  <c r="GO234" i="3"/>
  <c r="GO224" i="3"/>
  <c r="GO237" i="3"/>
  <c r="GO232" i="3"/>
  <c r="GO229" i="3"/>
  <c r="GO239" i="3"/>
  <c r="GO240" i="3"/>
  <c r="GO156" i="3"/>
  <c r="GO236" i="3"/>
  <c r="GO238" i="3"/>
  <c r="GO157" i="3"/>
  <c r="GP158" i="3"/>
  <c r="GO166" i="3"/>
  <c r="GO160" i="3"/>
  <c r="GO184" i="3"/>
  <c r="GN67" i="7"/>
  <c r="GN68" i="7"/>
  <c r="GN4" i="11"/>
  <c r="GO189" i="3"/>
  <c r="GN81" i="7"/>
  <c r="GO243" i="3"/>
  <c r="GO248" i="3"/>
  <c r="GO250" i="3"/>
  <c r="GO167" i="3"/>
  <c r="GO251" i="3"/>
  <c r="GO259" i="3"/>
  <c r="GO265" i="3"/>
  <c r="GO175" i="3"/>
  <c r="GO267" i="3"/>
  <c r="GO268" i="3"/>
  <c r="GO269" i="3"/>
  <c r="GO271" i="3"/>
  <c r="GO258" i="3"/>
  <c r="GO262" i="3"/>
  <c r="GO263" i="3"/>
  <c r="GO264" i="3"/>
  <c r="GO270" i="3"/>
  <c r="GO176" i="3"/>
  <c r="GM165" i="3"/>
  <c r="GN246" i="3"/>
  <c r="GN164" i="3"/>
  <c r="GN245" i="3"/>
  <c r="GN247" i="3"/>
  <c r="GN173" i="3"/>
  <c r="GN199" i="3"/>
  <c r="GO198" i="3"/>
  <c r="GO200" i="3"/>
  <c r="GP260" i="3"/>
  <c r="GO235" i="3"/>
  <c r="HA326" i="1"/>
  <c r="HA325" i="1"/>
  <c r="HB327" i="1"/>
  <c r="GO3" i="7"/>
  <c r="GO2" i="7"/>
  <c r="GP2" i="11"/>
  <c r="GP6" i="7"/>
  <c r="GP12" i="7"/>
  <c r="GP14" i="7"/>
  <c r="GP23" i="7"/>
  <c r="GP24" i="7"/>
  <c r="GP17" i="7"/>
  <c r="GP18" i="7"/>
  <c r="GP29" i="7"/>
  <c r="GP26" i="7"/>
  <c r="GP27" i="7"/>
  <c r="GP28" i="7"/>
  <c r="GP30" i="7"/>
  <c r="GP37" i="7"/>
  <c r="GP39" i="7" s="1"/>
  <c r="GP35" i="7"/>
  <c r="GP36" i="7"/>
  <c r="GP38" i="7"/>
  <c r="GQ283" i="3"/>
  <c r="GQ275" i="3"/>
  <c r="GN185" i="3"/>
  <c r="GP223" i="3"/>
  <c r="GP232" i="3"/>
  <c r="GP224" i="3"/>
  <c r="GP229" i="3"/>
  <c r="GP240" i="3"/>
  <c r="GP234" i="3"/>
  <c r="GP237" i="3"/>
  <c r="GP239" i="3"/>
  <c r="GP156" i="3"/>
  <c r="GP236" i="3"/>
  <c r="GP238" i="3" s="1"/>
  <c r="GP157" i="3"/>
  <c r="GQ158" i="3"/>
  <c r="GP166" i="3"/>
  <c r="GO173" i="3"/>
  <c r="GN165" i="3"/>
  <c r="GO164" i="3"/>
  <c r="GO247" i="3"/>
  <c r="GO245" i="3"/>
  <c r="GO246" i="3"/>
  <c r="GP160" i="3"/>
  <c r="GP184" i="3"/>
  <c r="GO67" i="7"/>
  <c r="GO68" i="7"/>
  <c r="GO4" i="11"/>
  <c r="GP189" i="3"/>
  <c r="GO81" i="7"/>
  <c r="GP243" i="3"/>
  <c r="GP248" i="3"/>
  <c r="GP250" i="3"/>
  <c r="GP167" i="3"/>
  <c r="GP251" i="3"/>
  <c r="GP259" i="3"/>
  <c r="GP265" i="3"/>
  <c r="GP175" i="3"/>
  <c r="GP267" i="3"/>
  <c r="GP268" i="3"/>
  <c r="GP269" i="3"/>
  <c r="GP271" i="3"/>
  <c r="GP258" i="3"/>
  <c r="GP262" i="3"/>
  <c r="GP270" i="3"/>
  <c r="GP176" i="3"/>
  <c r="GP174" i="3"/>
  <c r="GP264" i="3"/>
  <c r="GP263" i="3"/>
  <c r="GP198" i="3"/>
  <c r="GP200" i="3"/>
  <c r="GQ260" i="3"/>
  <c r="GQ174" i="3" s="1"/>
  <c r="GP235" i="3"/>
  <c r="GO199" i="3"/>
  <c r="HB326" i="1"/>
  <c r="HB325" i="1"/>
  <c r="HC327" i="1"/>
  <c r="GP3" i="7"/>
  <c r="GP2" i="7"/>
  <c r="GQ2" i="11"/>
  <c r="GQ17" i="7"/>
  <c r="GQ18" i="7"/>
  <c r="GQ6" i="7"/>
  <c r="GQ12" i="7"/>
  <c r="GQ26" i="7"/>
  <c r="GQ14" i="7"/>
  <c r="GQ23" i="7"/>
  <c r="GQ24" i="7"/>
  <c r="GQ28" i="7"/>
  <c r="GQ29" i="7"/>
  <c r="GQ27" i="7"/>
  <c r="GQ30" i="7"/>
  <c r="GQ37" i="7"/>
  <c r="GQ39" i="7" s="1"/>
  <c r="GQ35" i="7"/>
  <c r="GQ36" i="7"/>
  <c r="GQ38" i="7"/>
  <c r="GR283" i="3"/>
  <c r="GR275" i="3"/>
  <c r="GQ224" i="3"/>
  <c r="GQ229" i="3"/>
  <c r="GQ223" i="3"/>
  <c r="GQ232" i="3"/>
  <c r="GQ239" i="3"/>
  <c r="GQ240" i="3"/>
  <c r="GQ234" i="3"/>
  <c r="GQ237" i="3"/>
  <c r="GO185" i="3"/>
  <c r="GR158" i="3"/>
  <c r="GQ166" i="3"/>
  <c r="GQ156" i="3"/>
  <c r="GQ236" i="3"/>
  <c r="GQ238" i="3" s="1"/>
  <c r="GQ157" i="3"/>
  <c r="GP246" i="3"/>
  <c r="GP245" i="3"/>
  <c r="GP247" i="3"/>
  <c r="GP164" i="3"/>
  <c r="GQ160" i="3"/>
  <c r="GQ189" i="3"/>
  <c r="GP81" i="7"/>
  <c r="GQ184" i="3"/>
  <c r="GP67" i="7"/>
  <c r="GP68" i="7"/>
  <c r="GP4" i="11"/>
  <c r="GQ243" i="3"/>
  <c r="GQ258" i="3"/>
  <c r="GQ262" i="3"/>
  <c r="GQ263" i="3"/>
  <c r="GQ264" i="3"/>
  <c r="GQ270" i="3"/>
  <c r="GQ176" i="3"/>
  <c r="GQ248" i="3"/>
  <c r="GQ250" i="3"/>
  <c r="GQ167" i="3"/>
  <c r="GQ251" i="3"/>
  <c r="GQ259" i="3"/>
  <c r="GQ265" i="3"/>
  <c r="GQ175" i="3"/>
  <c r="GQ267" i="3"/>
  <c r="GQ268" i="3"/>
  <c r="GQ269" i="3"/>
  <c r="GQ271" i="3"/>
  <c r="GP173" i="3"/>
  <c r="GO165" i="3"/>
  <c r="GP199" i="3"/>
  <c r="GQ198" i="3"/>
  <c r="GQ200" i="3"/>
  <c r="GQ235" i="3"/>
  <c r="GR260" i="3"/>
  <c r="GR174" i="3" s="1"/>
  <c r="HC326" i="1"/>
  <c r="HC325" i="1"/>
  <c r="HD327" i="1"/>
  <c r="GQ3" i="7"/>
  <c r="GR2" i="11"/>
  <c r="GQ2" i="7"/>
  <c r="GR14" i="7"/>
  <c r="GR17" i="7"/>
  <c r="GR18" i="7"/>
  <c r="GR6" i="7"/>
  <c r="GR12" i="7"/>
  <c r="GR24" i="7"/>
  <c r="GR26" i="7"/>
  <c r="GR23" i="7"/>
  <c r="GR27" i="7"/>
  <c r="GR28" i="7"/>
  <c r="GR29" i="7"/>
  <c r="GR36" i="7"/>
  <c r="GR30" i="7"/>
  <c r="GR37" i="7"/>
  <c r="GR39" i="7" s="1"/>
  <c r="GR35" i="7"/>
  <c r="GR38" i="7"/>
  <c r="GS275" i="3"/>
  <c r="GS283" i="3"/>
  <c r="GR223" i="3"/>
  <c r="GR234" i="3"/>
  <c r="GR224" i="3"/>
  <c r="GR229" i="3"/>
  <c r="GR237" i="3"/>
  <c r="GR239" i="3"/>
  <c r="GR232" i="3"/>
  <c r="GR240" i="3"/>
  <c r="GP185" i="3"/>
  <c r="GR156" i="3"/>
  <c r="GR236" i="3"/>
  <c r="GR238" i="3"/>
  <c r="GR157" i="3"/>
  <c r="GS158" i="3"/>
  <c r="GR166" i="3"/>
  <c r="GQ173" i="3"/>
  <c r="GP165" i="3"/>
  <c r="GR160" i="3"/>
  <c r="GR184" i="3"/>
  <c r="GQ67" i="7"/>
  <c r="GQ68" i="7"/>
  <c r="GQ4" i="11"/>
  <c r="GR189" i="3"/>
  <c r="GQ81" i="7"/>
  <c r="GR258" i="3"/>
  <c r="GR262" i="3"/>
  <c r="GR263" i="3"/>
  <c r="GR264" i="3"/>
  <c r="GR270" i="3"/>
  <c r="GR176" i="3"/>
  <c r="GR243" i="3"/>
  <c r="GR269" i="3"/>
  <c r="GR259" i="3"/>
  <c r="GR268" i="3"/>
  <c r="GR271" i="3"/>
  <c r="GR267" i="3"/>
  <c r="GR251" i="3"/>
  <c r="GR250" i="3"/>
  <c r="GR167" i="3"/>
  <c r="GR248" i="3"/>
  <c r="GR265" i="3"/>
  <c r="GR175" i="3"/>
  <c r="GQ246" i="3"/>
  <c r="GQ245" i="3"/>
  <c r="GQ247" i="3"/>
  <c r="GQ164" i="3"/>
  <c r="GR235" i="3"/>
  <c r="GR198" i="3"/>
  <c r="GR200" i="3"/>
  <c r="GS260" i="3"/>
  <c r="GQ199" i="3"/>
  <c r="HD326" i="1"/>
  <c r="HD325" i="1"/>
  <c r="HE327" i="1"/>
  <c r="GR3" i="7"/>
  <c r="GR2" i="7"/>
  <c r="GS2" i="11"/>
  <c r="GS12" i="7"/>
  <c r="GS14" i="7"/>
  <c r="GS17" i="7"/>
  <c r="GS18" i="7"/>
  <c r="GS23" i="7"/>
  <c r="GS24" i="7"/>
  <c r="GS26" i="7"/>
  <c r="GS6" i="7"/>
  <c r="GS29" i="7"/>
  <c r="GS27" i="7"/>
  <c r="GS28" i="7"/>
  <c r="GS35" i="7"/>
  <c r="GS36" i="7"/>
  <c r="GS30" i="7"/>
  <c r="GS37" i="7"/>
  <c r="GS38" i="7"/>
  <c r="GS39" i="7"/>
  <c r="GT283" i="3"/>
  <c r="GT275" i="3"/>
  <c r="GQ185" i="3"/>
  <c r="GS223" i="3"/>
  <c r="GS234" i="3"/>
  <c r="GS224" i="3"/>
  <c r="GS232" i="3"/>
  <c r="GS229" i="3"/>
  <c r="GS237" i="3"/>
  <c r="GS240" i="3"/>
  <c r="GS239" i="3"/>
  <c r="GS156" i="3"/>
  <c r="GS236" i="3"/>
  <c r="GS238" i="3"/>
  <c r="GS157" i="3"/>
  <c r="GT158" i="3"/>
  <c r="GS166" i="3"/>
  <c r="GQ165" i="3"/>
  <c r="GR245" i="3"/>
  <c r="GR247" i="3"/>
  <c r="GR246" i="3"/>
  <c r="GR164" i="3"/>
  <c r="GR173" i="3"/>
  <c r="GS160" i="3"/>
  <c r="GS184" i="3"/>
  <c r="GR67" i="7"/>
  <c r="GR68" i="7"/>
  <c r="GR4" i="11"/>
  <c r="GS189" i="3"/>
  <c r="GR81" i="7"/>
  <c r="GS243" i="3"/>
  <c r="GS248" i="3"/>
  <c r="GS250" i="3"/>
  <c r="GS167" i="3"/>
  <c r="GS251" i="3"/>
  <c r="GS259" i="3"/>
  <c r="GS265" i="3"/>
  <c r="GS175" i="3"/>
  <c r="GS267" i="3"/>
  <c r="GS268" i="3"/>
  <c r="GS269" i="3"/>
  <c r="GS271" i="3"/>
  <c r="GS258" i="3"/>
  <c r="GS174" i="3"/>
  <c r="GS262" i="3"/>
  <c r="GS263" i="3"/>
  <c r="GS264" i="3"/>
  <c r="GS270" i="3"/>
  <c r="GS176" i="3"/>
  <c r="GS200" i="3"/>
  <c r="GS235" i="3"/>
  <c r="GT260" i="3"/>
  <c r="GS198" i="3"/>
  <c r="GR199" i="3"/>
  <c r="HE326" i="1"/>
  <c r="HE325" i="1"/>
  <c r="HF327" i="1"/>
  <c r="GS2" i="7"/>
  <c r="GT2" i="11"/>
  <c r="GS3" i="7"/>
  <c r="GT6" i="7"/>
  <c r="GT12" i="7"/>
  <c r="GT14" i="7"/>
  <c r="GT17" i="7"/>
  <c r="GT18" i="7"/>
  <c r="GT23" i="7"/>
  <c r="GT24" i="7"/>
  <c r="GT29" i="7"/>
  <c r="GT27" i="7"/>
  <c r="GT26" i="7"/>
  <c r="GT28" i="7"/>
  <c r="GT30" i="7"/>
  <c r="GT35" i="7"/>
  <c r="GT36" i="7"/>
  <c r="GT37" i="7"/>
  <c r="GT39" i="7" s="1"/>
  <c r="GT38" i="7"/>
  <c r="GU275" i="3"/>
  <c r="GU283" i="3"/>
  <c r="GT232" i="3"/>
  <c r="GT223" i="3"/>
  <c r="GT224" i="3"/>
  <c r="GT240" i="3"/>
  <c r="GT229" i="3"/>
  <c r="GT237" i="3"/>
  <c r="GT234" i="3"/>
  <c r="GT239" i="3"/>
  <c r="GR185" i="3"/>
  <c r="GT156" i="3"/>
  <c r="GT236" i="3"/>
  <c r="GT238" i="3" s="1"/>
  <c r="GT157" i="3"/>
  <c r="GT166" i="3"/>
  <c r="GU158" i="3"/>
  <c r="GR165" i="3"/>
  <c r="GS173" i="3"/>
  <c r="GT160" i="3"/>
  <c r="GT184" i="3"/>
  <c r="GS67" i="7"/>
  <c r="GS68" i="7"/>
  <c r="GS4" i="11"/>
  <c r="GT189" i="3"/>
  <c r="GS81" i="7"/>
  <c r="GT243" i="3"/>
  <c r="GT248" i="3"/>
  <c r="GT250" i="3"/>
  <c r="GT167" i="3"/>
  <c r="GT251" i="3"/>
  <c r="GT259" i="3"/>
  <c r="GT265" i="3"/>
  <c r="GT175" i="3"/>
  <c r="GT267" i="3"/>
  <c r="GT268" i="3"/>
  <c r="GT269" i="3"/>
  <c r="GT271" i="3"/>
  <c r="GT263" i="3"/>
  <c r="GT258" i="3"/>
  <c r="GT262" i="3"/>
  <c r="GT270" i="3"/>
  <c r="GT176" i="3"/>
  <c r="GT174" i="3"/>
  <c r="GT264" i="3"/>
  <c r="GS164" i="3"/>
  <c r="GS246" i="3"/>
  <c r="GS247" i="3"/>
  <c r="GS245" i="3"/>
  <c r="GS199" i="3"/>
  <c r="GU260" i="3"/>
  <c r="GU174" i="3" s="1"/>
  <c r="GT235" i="3"/>
  <c r="GT198" i="3"/>
  <c r="GT200" i="3"/>
  <c r="HF326" i="1"/>
  <c r="HF325" i="1"/>
  <c r="HG327" i="1"/>
  <c r="GT2" i="7"/>
  <c r="GT3" i="7"/>
  <c r="GU2" i="11"/>
  <c r="GU17" i="7"/>
  <c r="GU18" i="7"/>
  <c r="GU6" i="7"/>
  <c r="GU12" i="7"/>
  <c r="GU26" i="7"/>
  <c r="GU14" i="7"/>
  <c r="GU23" i="7"/>
  <c r="GU24" i="7"/>
  <c r="GU28" i="7"/>
  <c r="GU29" i="7"/>
  <c r="GU27" i="7"/>
  <c r="GU30" i="7"/>
  <c r="GU37" i="7"/>
  <c r="GU39" i="7" s="1"/>
  <c r="GU35" i="7"/>
  <c r="GU36" i="7"/>
  <c r="GU38" i="7"/>
  <c r="GV283" i="3"/>
  <c r="GV275" i="3"/>
  <c r="GU224" i="3"/>
  <c r="GU229" i="3"/>
  <c r="GU232" i="3"/>
  <c r="GU223" i="3"/>
  <c r="GU234" i="3"/>
  <c r="GU239" i="3"/>
  <c r="GU240" i="3"/>
  <c r="GU237" i="3"/>
  <c r="GV158" i="3"/>
  <c r="GU166" i="3"/>
  <c r="GU157" i="3"/>
  <c r="GU156" i="3"/>
  <c r="GU236" i="3"/>
  <c r="GU238" i="3" s="1"/>
  <c r="GS185" i="3"/>
  <c r="GS165" i="3"/>
  <c r="GT246" i="3"/>
  <c r="GT247" i="3"/>
  <c r="GT245" i="3"/>
  <c r="GT164" i="3"/>
  <c r="GU160" i="3"/>
  <c r="GU189" i="3"/>
  <c r="GT81" i="7"/>
  <c r="GU184" i="3"/>
  <c r="GT67" i="7"/>
  <c r="GT68" i="7"/>
  <c r="GT4" i="11"/>
  <c r="GU243" i="3"/>
  <c r="GU258" i="3"/>
  <c r="GU262" i="3"/>
  <c r="GU263" i="3"/>
  <c r="GU264" i="3"/>
  <c r="GU270" i="3"/>
  <c r="GU176" i="3"/>
  <c r="GU248" i="3"/>
  <c r="GU250" i="3"/>
  <c r="GU167" i="3"/>
  <c r="GU251" i="3"/>
  <c r="GU259" i="3"/>
  <c r="GU265" i="3"/>
  <c r="GU175" i="3"/>
  <c r="GU267" i="3"/>
  <c r="GU268" i="3"/>
  <c r="GU269" i="3"/>
  <c r="GU271" i="3"/>
  <c r="GT173" i="3"/>
  <c r="GT199" i="3"/>
  <c r="GU235" i="3"/>
  <c r="GU200" i="3"/>
  <c r="GU198" i="3"/>
  <c r="GV260" i="3"/>
  <c r="HG326" i="1"/>
  <c r="HG325" i="1"/>
  <c r="HH327" i="1"/>
  <c r="GV2" i="11"/>
  <c r="GU2" i="7"/>
  <c r="GU3" i="7"/>
  <c r="GV14" i="7"/>
  <c r="GV17" i="7"/>
  <c r="GV18" i="7"/>
  <c r="GV6" i="7"/>
  <c r="GV24" i="7"/>
  <c r="GV12" i="7"/>
  <c r="GV26" i="7"/>
  <c r="GV23" i="7"/>
  <c r="GV27" i="7"/>
  <c r="GV28" i="7"/>
  <c r="GV29" i="7"/>
  <c r="GV36" i="7"/>
  <c r="GV30" i="7"/>
  <c r="GV35" i="7"/>
  <c r="GV38" i="7"/>
  <c r="GV37" i="7"/>
  <c r="GV39" i="7" s="1"/>
  <c r="GW283" i="3"/>
  <c r="GW275" i="3"/>
  <c r="GV223" i="3"/>
  <c r="GV234" i="3"/>
  <c r="GV224" i="3"/>
  <c r="GV229" i="3"/>
  <c r="GV237" i="3"/>
  <c r="GV232" i="3"/>
  <c r="GV239" i="3"/>
  <c r="GV240" i="3"/>
  <c r="GU173" i="3"/>
  <c r="GV156" i="3"/>
  <c r="GV236" i="3"/>
  <c r="GV238" i="3" s="1"/>
  <c r="GV157" i="3"/>
  <c r="GW158" i="3"/>
  <c r="GV166" i="3"/>
  <c r="GT185" i="3"/>
  <c r="GV160" i="3"/>
  <c r="GV184" i="3"/>
  <c r="GU67" i="7"/>
  <c r="GU68" i="7"/>
  <c r="GU4" i="11"/>
  <c r="GV189" i="3"/>
  <c r="GU81" i="7"/>
  <c r="GV258" i="3"/>
  <c r="GV174" i="3"/>
  <c r="GV262" i="3"/>
  <c r="GV263" i="3"/>
  <c r="GV264" i="3"/>
  <c r="GV270" i="3"/>
  <c r="GV176" i="3"/>
  <c r="GV243" i="3"/>
  <c r="GV248" i="3"/>
  <c r="GV250" i="3"/>
  <c r="GV167" i="3"/>
  <c r="GV251" i="3"/>
  <c r="GV265" i="3"/>
  <c r="GV175" i="3"/>
  <c r="GV269" i="3"/>
  <c r="GV259" i="3"/>
  <c r="GV268" i="3"/>
  <c r="GV271" i="3"/>
  <c r="GV267" i="3"/>
  <c r="GU246" i="3"/>
  <c r="GU245" i="3"/>
  <c r="GU247" i="3"/>
  <c r="GU164" i="3"/>
  <c r="GT165" i="3"/>
  <c r="GW260" i="3"/>
  <c r="GW174" i="3" s="1"/>
  <c r="GV235" i="3"/>
  <c r="GV198" i="3"/>
  <c r="GV200" i="3"/>
  <c r="GU199" i="3"/>
  <c r="HH326" i="1"/>
  <c r="HH325" i="1"/>
  <c r="HI327" i="1"/>
  <c r="GV2" i="7"/>
  <c r="GW2" i="11"/>
  <c r="GV3" i="7"/>
  <c r="GW12" i="7"/>
  <c r="GW14" i="7"/>
  <c r="GW6" i="7"/>
  <c r="GW23" i="7"/>
  <c r="GW24" i="7"/>
  <c r="GW17" i="7"/>
  <c r="GW18" i="7"/>
  <c r="GW26" i="7"/>
  <c r="GW29" i="7"/>
  <c r="GW27" i="7"/>
  <c r="GW28" i="7"/>
  <c r="GW35" i="7"/>
  <c r="GW36" i="7"/>
  <c r="GW30" i="7"/>
  <c r="GW38" i="7"/>
  <c r="GW37" i="7"/>
  <c r="GW39" i="7" s="1"/>
  <c r="GX275" i="3"/>
  <c r="GX283" i="3"/>
  <c r="GW223" i="3"/>
  <c r="GW234" i="3"/>
  <c r="GW224" i="3"/>
  <c r="GW237" i="3"/>
  <c r="GW232" i="3"/>
  <c r="GW229" i="3"/>
  <c r="GW239" i="3"/>
  <c r="GW240" i="3"/>
  <c r="GU185" i="3"/>
  <c r="GW156" i="3"/>
  <c r="GW236" i="3"/>
  <c r="GW238" i="3" s="1"/>
  <c r="GW157" i="3"/>
  <c r="GW166" i="3"/>
  <c r="GX158" i="3"/>
  <c r="GU165" i="3"/>
  <c r="GV164" i="3"/>
  <c r="GV247" i="3"/>
  <c r="GV245" i="3"/>
  <c r="GV246" i="3"/>
  <c r="GW160" i="3"/>
  <c r="GW184" i="3"/>
  <c r="GV67" i="7"/>
  <c r="GV68" i="7"/>
  <c r="GV4" i="11"/>
  <c r="GW189" i="3"/>
  <c r="GV81" i="7"/>
  <c r="GW243" i="3"/>
  <c r="GW248" i="3"/>
  <c r="GW250" i="3"/>
  <c r="GW167" i="3"/>
  <c r="GW251" i="3"/>
  <c r="GW259" i="3"/>
  <c r="GW265" i="3"/>
  <c r="GW175" i="3"/>
  <c r="GW267" i="3"/>
  <c r="GW268" i="3"/>
  <c r="GW269" i="3"/>
  <c r="GW271" i="3"/>
  <c r="GW258" i="3"/>
  <c r="GW262" i="3"/>
  <c r="GW263" i="3"/>
  <c r="GW264" i="3"/>
  <c r="GW270" i="3"/>
  <c r="GW176" i="3"/>
  <c r="GV173" i="3"/>
  <c r="GW198" i="3"/>
  <c r="GW200" i="3"/>
  <c r="GX260" i="3"/>
  <c r="GW235" i="3"/>
  <c r="GV199" i="3"/>
  <c r="HJ327" i="1"/>
  <c r="HI326" i="1"/>
  <c r="HI325" i="1"/>
  <c r="GX2" i="11"/>
  <c r="GW2" i="7"/>
  <c r="GW3" i="7"/>
  <c r="GX6" i="7"/>
  <c r="GX12" i="7"/>
  <c r="GX14" i="7"/>
  <c r="GX23" i="7"/>
  <c r="GX24" i="7"/>
  <c r="GX17" i="7"/>
  <c r="GX18" i="7"/>
  <c r="GX26" i="7"/>
  <c r="GX29" i="7"/>
  <c r="GX27" i="7"/>
  <c r="GX28" i="7"/>
  <c r="GX30" i="7"/>
  <c r="GX35" i="7"/>
  <c r="GX36" i="7"/>
  <c r="GX37" i="7"/>
  <c r="GX39" i="7" s="1"/>
  <c r="GX38" i="7"/>
  <c r="GZ276" i="3"/>
  <c r="GY283" i="3"/>
  <c r="GY275" i="3"/>
  <c r="GX223" i="3"/>
  <c r="GX232" i="3"/>
  <c r="GX224" i="3"/>
  <c r="GX229" i="3"/>
  <c r="GX240" i="3"/>
  <c r="GX234" i="3"/>
  <c r="GX237" i="3"/>
  <c r="GX239" i="3"/>
  <c r="GX156" i="3"/>
  <c r="GX236" i="3"/>
  <c r="GX238" i="3" s="1"/>
  <c r="GY158" i="3"/>
  <c r="GX166" i="3"/>
  <c r="GX157" i="3"/>
  <c r="GV185" i="3"/>
  <c r="GX160" i="3"/>
  <c r="GX184" i="3"/>
  <c r="GW67" i="7"/>
  <c r="GW68" i="7"/>
  <c r="GW4" i="11"/>
  <c r="GX189" i="3"/>
  <c r="GW81" i="7"/>
  <c r="GX243" i="3"/>
  <c r="GX248" i="3"/>
  <c r="GX250" i="3"/>
  <c r="GX167" i="3"/>
  <c r="GX251" i="3"/>
  <c r="GX259" i="3"/>
  <c r="GX265" i="3"/>
  <c r="GX175" i="3"/>
  <c r="GX267" i="3"/>
  <c r="GX268" i="3"/>
  <c r="GX269" i="3"/>
  <c r="GX271" i="3"/>
  <c r="GX264" i="3"/>
  <c r="GX263" i="3"/>
  <c r="GX258" i="3"/>
  <c r="GX262" i="3"/>
  <c r="GX270" i="3"/>
  <c r="GX176" i="3"/>
  <c r="GX174" i="3"/>
  <c r="GW173" i="3"/>
  <c r="GW246" i="3"/>
  <c r="GW247" i="3"/>
  <c r="GW245" i="3"/>
  <c r="GW164" i="3"/>
  <c r="GV165" i="3"/>
  <c r="GW199" i="3"/>
  <c r="GX200" i="3"/>
  <c r="GY260" i="3"/>
  <c r="GX235" i="3"/>
  <c r="GX198" i="3"/>
  <c r="HK327" i="1"/>
  <c r="HJ326" i="1"/>
  <c r="HJ325" i="1"/>
  <c r="GX3" i="7"/>
  <c r="GX2" i="7"/>
  <c r="HA276" i="3"/>
  <c r="GZ283" i="3"/>
  <c r="GZ293" i="3"/>
  <c r="GZ187" i="3"/>
  <c r="GZ275" i="3"/>
  <c r="GZ294" i="3"/>
  <c r="GZ190" i="3"/>
  <c r="GY224" i="3"/>
  <c r="GY229" i="3"/>
  <c r="GY223" i="3"/>
  <c r="GY232" i="3"/>
  <c r="GY239" i="3"/>
  <c r="GY240" i="3"/>
  <c r="GY234" i="3"/>
  <c r="GY237" i="3"/>
  <c r="GX173" i="3"/>
  <c r="GW185" i="3"/>
  <c r="GZ158" i="3"/>
  <c r="GY166" i="3"/>
  <c r="GY156" i="3"/>
  <c r="GY236" i="3"/>
  <c r="GY238" i="3" s="1"/>
  <c r="GY157" i="3"/>
  <c r="GY160" i="3"/>
  <c r="GY189" i="3"/>
  <c r="GX81" i="7"/>
  <c r="GY184" i="3"/>
  <c r="GX67" i="7"/>
  <c r="GX68" i="7"/>
  <c r="GX4" i="11"/>
  <c r="GY243" i="3"/>
  <c r="GY258" i="3"/>
  <c r="GY174" i="3"/>
  <c r="GY262" i="3"/>
  <c r="GY263" i="3"/>
  <c r="GY264" i="3"/>
  <c r="GY270" i="3"/>
  <c r="GY176" i="3"/>
  <c r="GY248" i="3"/>
  <c r="GY250" i="3"/>
  <c r="GY167" i="3"/>
  <c r="GY251" i="3"/>
  <c r="GY259" i="3"/>
  <c r="GY265" i="3"/>
  <c r="GY175" i="3"/>
  <c r="GY267" i="3"/>
  <c r="GY268" i="3"/>
  <c r="GY269" i="3"/>
  <c r="GY271" i="3"/>
  <c r="GW165" i="3"/>
  <c r="GX246" i="3"/>
  <c r="GX245" i="3"/>
  <c r="GX164" i="3"/>
  <c r="GX247" i="3"/>
  <c r="GY198" i="3"/>
  <c r="GY200" i="3"/>
  <c r="GY235" i="3"/>
  <c r="GZ260" i="3"/>
  <c r="GZ174" i="3" s="1"/>
  <c r="GX199" i="3"/>
  <c r="HK326" i="1"/>
  <c r="HK325" i="1"/>
  <c r="HL327" i="1"/>
  <c r="HA294" i="3"/>
  <c r="HA190" i="3"/>
  <c r="HA293" i="3"/>
  <c r="HA187" i="3"/>
  <c r="HA275" i="3"/>
  <c r="HA283" i="3"/>
  <c r="HB276" i="3"/>
  <c r="GZ223" i="3"/>
  <c r="GZ234" i="3"/>
  <c r="GZ224" i="3"/>
  <c r="GZ229" i="3"/>
  <c r="GZ237" i="3"/>
  <c r="GZ239" i="3"/>
  <c r="GZ232" i="3"/>
  <c r="GZ240" i="3"/>
  <c r="GZ156" i="3"/>
  <c r="GZ236" i="3"/>
  <c r="GZ238" i="3" s="1"/>
  <c r="GZ157" i="3"/>
  <c r="HA158" i="3"/>
  <c r="GZ166" i="3"/>
  <c r="GX185" i="3"/>
  <c r="GY246" i="3"/>
  <c r="GY245" i="3"/>
  <c r="GY247" i="3"/>
  <c r="GY164" i="3"/>
  <c r="GZ160" i="3"/>
  <c r="GZ180" i="3"/>
  <c r="GZ184" i="3"/>
  <c r="GZ189" i="3"/>
  <c r="GZ183" i="3"/>
  <c r="GZ243" i="3"/>
  <c r="GZ258" i="3"/>
  <c r="GZ262" i="3"/>
  <c r="GZ263" i="3"/>
  <c r="GZ264" i="3"/>
  <c r="GZ270" i="3"/>
  <c r="GZ176" i="3"/>
  <c r="GZ267" i="3"/>
  <c r="GZ248" i="3"/>
  <c r="GZ250" i="3"/>
  <c r="GZ167" i="3"/>
  <c r="GZ251" i="3"/>
  <c r="GZ265" i="3"/>
  <c r="GZ175" i="3"/>
  <c r="GZ269" i="3"/>
  <c r="GZ259" i="3"/>
  <c r="GZ268" i="3"/>
  <c r="GZ271" i="3"/>
  <c r="GY173" i="3"/>
  <c r="GX165" i="3"/>
  <c r="GY199" i="3"/>
  <c r="GZ200" i="3"/>
  <c r="HA260" i="3"/>
  <c r="GZ235" i="3"/>
  <c r="GZ198" i="3"/>
  <c r="HL326" i="1"/>
  <c r="HL325" i="1"/>
  <c r="HM327" i="1"/>
  <c r="M216" i="8"/>
  <c r="I216" i="8"/>
  <c r="E216" i="8"/>
  <c r="C215" i="8"/>
  <c r="J216" i="8"/>
  <c r="D216" i="8"/>
  <c r="N216" i="8"/>
  <c r="H216" i="8"/>
  <c r="F216" i="8"/>
  <c r="L216" i="8"/>
  <c r="G216" i="8"/>
  <c r="K216" i="8"/>
  <c r="C216" i="8"/>
  <c r="HB283" i="3"/>
  <c r="HB294" i="3"/>
  <c r="HB190" i="3"/>
  <c r="HB275" i="3"/>
  <c r="HC276" i="3"/>
  <c r="HB293" i="3"/>
  <c r="HB187" i="3"/>
  <c r="HA223" i="3"/>
  <c r="HA234" i="3"/>
  <c r="HA224" i="3"/>
  <c r="HA232" i="3"/>
  <c r="HA229" i="3"/>
  <c r="HA237" i="3"/>
  <c r="HA240" i="3"/>
  <c r="HA239" i="3"/>
  <c r="HA156" i="3"/>
  <c r="HA236" i="3"/>
  <c r="HA238" i="3" s="1"/>
  <c r="HB158" i="3"/>
  <c r="HA157" i="3"/>
  <c r="HA166" i="3"/>
  <c r="GZ173" i="3"/>
  <c r="GY185" i="3"/>
  <c r="HA160" i="3"/>
  <c r="HA183" i="3"/>
  <c r="HA184" i="3"/>
  <c r="HA189" i="3"/>
  <c r="HA180" i="3"/>
  <c r="HA243" i="3"/>
  <c r="HA248" i="3"/>
  <c r="HA250" i="3"/>
  <c r="HA167" i="3"/>
  <c r="HA251" i="3"/>
  <c r="HA259" i="3"/>
  <c r="HA265" i="3"/>
  <c r="HA175" i="3"/>
  <c r="HA267" i="3"/>
  <c r="HA268" i="3"/>
  <c r="HA269" i="3"/>
  <c r="HA271" i="3"/>
  <c r="HA258" i="3"/>
  <c r="HA174" i="3"/>
  <c r="HA262" i="3"/>
  <c r="HA263" i="3"/>
  <c r="HA264" i="3"/>
  <c r="HA270" i="3"/>
  <c r="HA176" i="3"/>
  <c r="GZ246" i="3"/>
  <c r="GZ164" i="3"/>
  <c r="GZ245" i="3"/>
  <c r="GZ247" i="3"/>
  <c r="GZ181" i="3"/>
  <c r="GZ182" i="3"/>
  <c r="GY165" i="3"/>
  <c r="GZ199" i="3"/>
  <c r="HB260" i="3"/>
  <c r="HB174" i="3" s="1"/>
  <c r="HA235" i="3"/>
  <c r="HA198" i="3"/>
  <c r="HA200" i="3"/>
  <c r="HM326" i="1"/>
  <c r="HM325" i="1"/>
  <c r="HN327" i="1"/>
  <c r="HD276" i="3"/>
  <c r="HC293" i="3"/>
  <c r="HC187" i="3"/>
  <c r="HC294" i="3"/>
  <c r="HC190" i="3"/>
  <c r="HC275" i="3"/>
  <c r="HC283" i="3"/>
  <c r="HB232" i="3"/>
  <c r="HB223" i="3"/>
  <c r="HB224" i="3"/>
  <c r="HB240" i="3"/>
  <c r="HB229" i="3"/>
  <c r="HB237" i="3"/>
  <c r="HB234" i="3"/>
  <c r="HB239" i="3"/>
  <c r="HA173" i="3"/>
  <c r="GZ185" i="3"/>
  <c r="HB156" i="3"/>
  <c r="HB236" i="3"/>
  <c r="HB238" i="3" s="1"/>
  <c r="HB157" i="3"/>
  <c r="HB166" i="3"/>
  <c r="HC158" i="3"/>
  <c r="HA247" i="3"/>
  <c r="HA164" i="3"/>
  <c r="HA246" i="3"/>
  <c r="HA245" i="3"/>
  <c r="HA181" i="3"/>
  <c r="HA182" i="3"/>
  <c r="HB160" i="3"/>
  <c r="HB180" i="3"/>
  <c r="HB183" i="3"/>
  <c r="HB184" i="3"/>
  <c r="HB189" i="3"/>
  <c r="HB243" i="3"/>
  <c r="HB248" i="3"/>
  <c r="HB250" i="3"/>
  <c r="HB167" i="3"/>
  <c r="HB251" i="3"/>
  <c r="HB259" i="3"/>
  <c r="HB265" i="3"/>
  <c r="HB175" i="3"/>
  <c r="HB267" i="3"/>
  <c r="HB268" i="3"/>
  <c r="HB269" i="3"/>
  <c r="HB271" i="3"/>
  <c r="HB264" i="3"/>
  <c r="HB263" i="3"/>
  <c r="HB258" i="3"/>
  <c r="HB262" i="3"/>
  <c r="HB270" i="3"/>
  <c r="HB176" i="3"/>
  <c r="GZ165" i="3"/>
  <c r="HA199" i="3"/>
  <c r="HB198" i="3"/>
  <c r="HB200" i="3"/>
  <c r="HC260" i="3"/>
  <c r="HC174" i="3" s="1"/>
  <c r="HB235" i="3"/>
  <c r="HN326" i="1"/>
  <c r="HN325" i="1"/>
  <c r="HO327" i="1"/>
  <c r="HD283" i="3"/>
  <c r="HD293" i="3"/>
  <c r="HD187" i="3"/>
  <c r="HD275" i="3"/>
  <c r="HE276" i="3"/>
  <c r="HD294" i="3"/>
  <c r="HD190" i="3"/>
  <c r="HC224" i="3"/>
  <c r="HC229" i="3"/>
  <c r="HC232" i="3"/>
  <c r="HC223" i="3"/>
  <c r="HC234" i="3"/>
  <c r="HC239" i="3"/>
  <c r="HC240" i="3"/>
  <c r="HC237" i="3"/>
  <c r="HA185" i="3"/>
  <c r="HC156" i="3"/>
  <c r="HC236" i="3"/>
  <c r="HC238" i="3" s="1"/>
  <c r="HC157" i="3"/>
  <c r="HD158" i="3"/>
  <c r="HC166" i="3"/>
  <c r="HA165" i="3"/>
  <c r="HB173" i="3"/>
  <c r="HC160" i="3"/>
  <c r="HC180" i="3"/>
  <c r="HC183" i="3"/>
  <c r="HC189" i="3"/>
  <c r="HC184" i="3"/>
  <c r="HC243" i="3"/>
  <c r="HC258" i="3"/>
  <c r="HC262" i="3"/>
  <c r="HC263" i="3"/>
  <c r="HC264" i="3"/>
  <c r="HC270" i="3"/>
  <c r="HC176" i="3"/>
  <c r="HC248" i="3"/>
  <c r="HC250" i="3"/>
  <c r="HC167" i="3"/>
  <c r="HC251" i="3"/>
  <c r="HC259" i="3"/>
  <c r="HC265" i="3"/>
  <c r="HC175" i="3"/>
  <c r="HC267" i="3"/>
  <c r="HC268" i="3"/>
  <c r="HC269" i="3"/>
  <c r="HC271" i="3"/>
  <c r="HB246" i="3"/>
  <c r="HB164" i="3"/>
  <c r="HB247" i="3"/>
  <c r="HB245" i="3"/>
  <c r="HB181" i="3"/>
  <c r="HB182" i="3"/>
  <c r="HC198" i="3"/>
  <c r="HC200" i="3"/>
  <c r="HD260" i="3"/>
  <c r="HC235" i="3"/>
  <c r="HB199" i="3"/>
  <c r="HO326" i="1"/>
  <c r="HO325" i="1"/>
  <c r="HP327" i="1"/>
  <c r="HF276" i="3"/>
  <c r="HE283" i="3"/>
  <c r="HE294" i="3"/>
  <c r="HE190" i="3"/>
  <c r="HE275" i="3"/>
  <c r="HE293" i="3"/>
  <c r="HE187" i="3"/>
  <c r="HD223" i="3"/>
  <c r="HD234" i="3"/>
  <c r="HD224" i="3"/>
  <c r="HD229" i="3"/>
  <c r="HD237" i="3"/>
  <c r="HD232" i="3"/>
  <c r="HD239" i="3"/>
  <c r="HD240" i="3"/>
  <c r="HB185" i="3"/>
  <c r="HD156" i="3"/>
  <c r="HD236" i="3"/>
  <c r="HD238" i="3" s="1"/>
  <c r="HD157" i="3"/>
  <c r="HE158" i="3"/>
  <c r="HD166" i="3"/>
  <c r="HC173" i="3"/>
  <c r="HB165" i="3"/>
  <c r="HC181" i="3"/>
  <c r="HC182" i="3"/>
  <c r="HD160" i="3"/>
  <c r="HD180" i="3"/>
  <c r="HD184" i="3"/>
  <c r="HD183" i="3"/>
  <c r="HD189" i="3"/>
  <c r="HD243" i="3"/>
  <c r="HD258" i="3"/>
  <c r="HD174" i="3"/>
  <c r="HD262" i="3"/>
  <c r="HD263" i="3"/>
  <c r="HD264" i="3"/>
  <c r="HD270" i="3"/>
  <c r="HD176" i="3"/>
  <c r="HD259" i="3"/>
  <c r="HD268" i="3"/>
  <c r="HD271" i="3"/>
  <c r="HD267" i="3"/>
  <c r="HD248" i="3"/>
  <c r="HD250" i="3"/>
  <c r="HD167" i="3"/>
  <c r="HD251" i="3"/>
  <c r="HD265" i="3"/>
  <c r="HD175" i="3"/>
  <c r="HD269" i="3"/>
  <c r="HC246" i="3"/>
  <c r="HC247" i="3"/>
  <c r="HC245" i="3"/>
  <c r="HC164" i="3"/>
  <c r="HC199" i="3"/>
  <c r="HE260" i="3"/>
  <c r="HE174" i="3" s="1"/>
  <c r="HD200" i="3"/>
  <c r="HD235" i="3"/>
  <c r="HD198" i="3"/>
  <c r="HP326" i="1"/>
  <c r="HP325" i="1"/>
  <c r="HQ327" i="1"/>
  <c r="HG276" i="3"/>
  <c r="HF294" i="3"/>
  <c r="HF190" i="3"/>
  <c r="HF283" i="3"/>
  <c r="HF275" i="3"/>
  <c r="HF293" i="3"/>
  <c r="HF187" i="3"/>
  <c r="HE223" i="3"/>
  <c r="HE234" i="3"/>
  <c r="HE224" i="3"/>
  <c r="HE237" i="3"/>
  <c r="HE232" i="3"/>
  <c r="HE229" i="3"/>
  <c r="HE239" i="3"/>
  <c r="HE240" i="3"/>
  <c r="HC185" i="3"/>
  <c r="HE156" i="3"/>
  <c r="HE236" i="3"/>
  <c r="HE238" i="3"/>
  <c r="HE157" i="3"/>
  <c r="HF158" i="3"/>
  <c r="HE166" i="3"/>
  <c r="HC165" i="3"/>
  <c r="HE160" i="3"/>
  <c r="HE180" i="3"/>
  <c r="HE183" i="3"/>
  <c r="HE184" i="3"/>
  <c r="HE189" i="3"/>
  <c r="HE243" i="3"/>
  <c r="HE248" i="3"/>
  <c r="HE250" i="3"/>
  <c r="HE167" i="3"/>
  <c r="HE251" i="3"/>
  <c r="HE259" i="3"/>
  <c r="HE265" i="3"/>
  <c r="HE175" i="3"/>
  <c r="HE267" i="3"/>
  <c r="HE268" i="3"/>
  <c r="HE269" i="3"/>
  <c r="HE271" i="3"/>
  <c r="HE258" i="3"/>
  <c r="HE262" i="3"/>
  <c r="HE263" i="3"/>
  <c r="HE264" i="3"/>
  <c r="HE270" i="3"/>
  <c r="HE176" i="3"/>
  <c r="HD245" i="3"/>
  <c r="HD246" i="3"/>
  <c r="HD164" i="3"/>
  <c r="HD247" i="3"/>
  <c r="HD181" i="3"/>
  <c r="HD182" i="3"/>
  <c r="HD173" i="3"/>
  <c r="HE198" i="3"/>
  <c r="HE200" i="3"/>
  <c r="HF260" i="3"/>
  <c r="HE235" i="3"/>
  <c r="HD199" i="3"/>
  <c r="HQ326" i="1"/>
  <c r="HQ325" i="1"/>
  <c r="HR327" i="1"/>
  <c r="HH276" i="3"/>
  <c r="HG293" i="3"/>
  <c r="HG187" i="3"/>
  <c r="HG294" i="3"/>
  <c r="HG190" i="3"/>
  <c r="HG283" i="3"/>
  <c r="HG275" i="3"/>
  <c r="HF223" i="3"/>
  <c r="HF232" i="3"/>
  <c r="HF224" i="3"/>
  <c r="HF229" i="3"/>
  <c r="HF240" i="3"/>
  <c r="HF234" i="3"/>
  <c r="HF237" i="3"/>
  <c r="HF239" i="3"/>
  <c r="HD185" i="3"/>
  <c r="HF156" i="3"/>
  <c r="HF236" i="3"/>
  <c r="HF238" i="3" s="1"/>
  <c r="HF157" i="3"/>
  <c r="HG158" i="3"/>
  <c r="HF166" i="3"/>
  <c r="HD165" i="3"/>
  <c r="HE173" i="3"/>
  <c r="HF160" i="3"/>
  <c r="HF180" i="3"/>
  <c r="HF183" i="3"/>
  <c r="HF184" i="3"/>
  <c r="HF189" i="3"/>
  <c r="HF243" i="3"/>
  <c r="HF248" i="3"/>
  <c r="HF250" i="3"/>
  <c r="HF167" i="3"/>
  <c r="HF251" i="3"/>
  <c r="HF259" i="3"/>
  <c r="HF265" i="3"/>
  <c r="HF175" i="3"/>
  <c r="HF267" i="3"/>
  <c r="HF268" i="3"/>
  <c r="HF269" i="3"/>
  <c r="HF271" i="3"/>
  <c r="HF258" i="3"/>
  <c r="HF262" i="3"/>
  <c r="HF270" i="3"/>
  <c r="HF176" i="3"/>
  <c r="HF174" i="3"/>
  <c r="HF264" i="3"/>
  <c r="HF263" i="3"/>
  <c r="HE164" i="3"/>
  <c r="HE245" i="3"/>
  <c r="HE246" i="3"/>
  <c r="HE247" i="3"/>
  <c r="HE181" i="3"/>
  <c r="HE182" i="3"/>
  <c r="HE199" i="3"/>
  <c r="HF198" i="3"/>
  <c r="HF200" i="3"/>
  <c r="HG260" i="3"/>
  <c r="HG174" i="3" s="1"/>
  <c r="HF235" i="3"/>
  <c r="HR326" i="1"/>
  <c r="HR325" i="1"/>
  <c r="HS327" i="1"/>
  <c r="HE185" i="3"/>
  <c r="HH283" i="3"/>
  <c r="HH293" i="3"/>
  <c r="HH187" i="3"/>
  <c r="HH275" i="3"/>
  <c r="HI276" i="3"/>
  <c r="HH294" i="3"/>
  <c r="HH190" i="3"/>
  <c r="HG224" i="3"/>
  <c r="HG229" i="3"/>
  <c r="HG223" i="3"/>
  <c r="HG232" i="3"/>
  <c r="HG239" i="3"/>
  <c r="HG240" i="3"/>
  <c r="HG234" i="3"/>
  <c r="HG237" i="3"/>
  <c r="HH158" i="3"/>
  <c r="HG166" i="3"/>
  <c r="HG157" i="3"/>
  <c r="HG156" i="3"/>
  <c r="HG236" i="3"/>
  <c r="HG238" i="3" s="1"/>
  <c r="HF246" i="3"/>
  <c r="HF245" i="3"/>
  <c r="HF164" i="3"/>
  <c r="HF247" i="3"/>
  <c r="HF173" i="3"/>
  <c r="HF182" i="3"/>
  <c r="HF181" i="3"/>
  <c r="HG160" i="3"/>
  <c r="HG180" i="3"/>
  <c r="HG183" i="3"/>
  <c r="HG189" i="3"/>
  <c r="HG184" i="3"/>
  <c r="HG250" i="3"/>
  <c r="HG167" i="3"/>
  <c r="HG262" i="3"/>
  <c r="HG267" i="3"/>
  <c r="HG271" i="3"/>
  <c r="HG251" i="3"/>
  <c r="HG258" i="3"/>
  <c r="HG263" i="3"/>
  <c r="HG268" i="3"/>
  <c r="HG259" i="3"/>
  <c r="HG264" i="3"/>
  <c r="HG269" i="3"/>
  <c r="HG243" i="3"/>
  <c r="HG265" i="3"/>
  <c r="HG175" i="3"/>
  <c r="HG248" i="3"/>
  <c r="HG270" i="3"/>
  <c r="HG176" i="3"/>
  <c r="HE165" i="3"/>
  <c r="HG198" i="3"/>
  <c r="HG200" i="3"/>
  <c r="HG235" i="3"/>
  <c r="HH260" i="3"/>
  <c r="HH174" i="3" s="1"/>
  <c r="HF199" i="3"/>
  <c r="HS326" i="1"/>
  <c r="HS325" i="1"/>
  <c r="HT327" i="1"/>
  <c r="HI283" i="3"/>
  <c r="HI294" i="3"/>
  <c r="HI190" i="3"/>
  <c r="HI275" i="3"/>
  <c r="HJ276" i="3"/>
  <c r="HI293" i="3"/>
  <c r="HI187" i="3"/>
  <c r="HH223" i="3"/>
  <c r="HH234" i="3"/>
  <c r="HH224" i="3"/>
  <c r="HH229" i="3"/>
  <c r="HH237" i="3"/>
  <c r="HH239" i="3"/>
  <c r="HH232" i="3"/>
  <c r="HH240" i="3"/>
  <c r="HF185" i="3"/>
  <c r="HH156" i="3"/>
  <c r="HH236" i="3"/>
  <c r="HH238" i="3" s="1"/>
  <c r="HH157" i="3"/>
  <c r="HI158" i="3"/>
  <c r="HH166" i="3"/>
  <c r="HF165" i="3"/>
  <c r="HG173" i="3"/>
  <c r="HH160" i="3"/>
  <c r="HH180" i="3"/>
  <c r="HH184" i="3"/>
  <c r="HH189" i="3"/>
  <c r="HH183" i="3"/>
  <c r="HH243" i="3"/>
  <c r="HH248" i="3"/>
  <c r="HH265" i="3"/>
  <c r="HH175" i="3"/>
  <c r="HH270" i="3"/>
  <c r="HH176" i="3"/>
  <c r="HH250" i="3"/>
  <c r="HH167" i="3"/>
  <c r="HH262" i="3"/>
  <c r="HH267" i="3"/>
  <c r="HH271" i="3"/>
  <c r="HH251" i="3"/>
  <c r="HH258" i="3"/>
  <c r="HH263" i="3"/>
  <c r="HH268" i="3"/>
  <c r="HH259" i="3"/>
  <c r="HH264" i="3"/>
  <c r="HH269" i="3"/>
  <c r="HG181" i="3"/>
  <c r="HG182" i="3"/>
  <c r="HG164" i="3"/>
  <c r="HG245" i="3"/>
  <c r="HG246" i="3"/>
  <c r="HG247" i="3"/>
  <c r="HG199" i="3"/>
  <c r="HI260" i="3"/>
  <c r="HI174" i="3" s="1"/>
  <c r="HH235" i="3"/>
  <c r="HH198" i="3"/>
  <c r="HH200" i="3"/>
  <c r="HT326" i="1"/>
  <c r="HT325" i="1"/>
  <c r="HU327" i="1"/>
  <c r="HJ294" i="3"/>
  <c r="HJ190" i="3"/>
  <c r="HJ293" i="3"/>
  <c r="HJ187" i="3"/>
  <c r="HJ275" i="3"/>
  <c r="HK276" i="3"/>
  <c r="HJ283" i="3"/>
  <c r="HI223" i="3"/>
  <c r="HI234" i="3"/>
  <c r="HI224" i="3"/>
  <c r="HI232" i="3"/>
  <c r="HI229" i="3"/>
  <c r="HI237" i="3"/>
  <c r="HI240" i="3"/>
  <c r="HI239" i="3"/>
  <c r="HG185" i="3"/>
  <c r="HI156" i="3"/>
  <c r="HI236" i="3"/>
  <c r="HI238" i="3" s="1"/>
  <c r="HI157" i="3"/>
  <c r="HI166" i="3"/>
  <c r="HJ158" i="3"/>
  <c r="HI160" i="3"/>
  <c r="HI180" i="3"/>
  <c r="HI183" i="3"/>
  <c r="HI184" i="3"/>
  <c r="HI189" i="3"/>
  <c r="HI259" i="3"/>
  <c r="HI264" i="3"/>
  <c r="HI269" i="3"/>
  <c r="HI243" i="3"/>
  <c r="HI248" i="3"/>
  <c r="HI265" i="3"/>
  <c r="HI175" i="3"/>
  <c r="HI270" i="3"/>
  <c r="HI176" i="3"/>
  <c r="HI250" i="3"/>
  <c r="HI167" i="3"/>
  <c r="HI262" i="3"/>
  <c r="HI267" i="3"/>
  <c r="HI271" i="3"/>
  <c r="HI263" i="3"/>
  <c r="HI268" i="3"/>
  <c r="HI251" i="3"/>
  <c r="HI258" i="3"/>
  <c r="HG165" i="3"/>
  <c r="HH173" i="3"/>
  <c r="HH164" i="3"/>
  <c r="HH245" i="3"/>
  <c r="HH246" i="3"/>
  <c r="HH247" i="3"/>
  <c r="HH181" i="3"/>
  <c r="HH182" i="3"/>
  <c r="HH199" i="3"/>
  <c r="HJ260" i="3"/>
  <c r="HI235" i="3"/>
  <c r="HI198" i="3"/>
  <c r="HI200" i="3"/>
  <c r="HU326" i="1"/>
  <c r="HU325" i="1"/>
  <c r="HV327" i="1"/>
  <c r="HK293" i="3"/>
  <c r="HK187" i="3"/>
  <c r="HK275" i="3"/>
  <c r="HK294" i="3"/>
  <c r="HK190" i="3"/>
  <c r="HL276" i="3"/>
  <c r="HK283" i="3"/>
  <c r="HJ232" i="3"/>
  <c r="HJ223" i="3"/>
  <c r="HJ224" i="3"/>
  <c r="HJ240" i="3"/>
  <c r="HJ229" i="3"/>
  <c r="HJ237" i="3"/>
  <c r="HJ234" i="3"/>
  <c r="HJ239" i="3"/>
  <c r="HJ156" i="3"/>
  <c r="HJ236" i="3"/>
  <c r="HJ238" i="3" s="1"/>
  <c r="HJ157" i="3"/>
  <c r="HJ166" i="3"/>
  <c r="HK158" i="3"/>
  <c r="HH185" i="3"/>
  <c r="HJ160" i="3"/>
  <c r="HJ180" i="3"/>
  <c r="HJ183" i="3"/>
  <c r="HJ184" i="3"/>
  <c r="HJ189" i="3"/>
  <c r="HJ251" i="3"/>
  <c r="HJ258" i="3"/>
  <c r="HJ263" i="3"/>
  <c r="HJ268" i="3"/>
  <c r="HJ259" i="3"/>
  <c r="HJ264" i="3"/>
  <c r="HJ269" i="3"/>
  <c r="HJ243" i="3"/>
  <c r="HJ248" i="3"/>
  <c r="HJ174" i="3"/>
  <c r="HJ265" i="3"/>
  <c r="HJ175" i="3"/>
  <c r="HJ270" i="3"/>
  <c r="HJ176" i="3"/>
  <c r="HJ267" i="3"/>
  <c r="HJ250" i="3"/>
  <c r="HJ167" i="3"/>
  <c r="HJ271" i="3"/>
  <c r="HJ262" i="3"/>
  <c r="HH165" i="3"/>
  <c r="HI164" i="3"/>
  <c r="HI246" i="3"/>
  <c r="HI247" i="3"/>
  <c r="HI245" i="3"/>
  <c r="HI173" i="3"/>
  <c r="HI181" i="3"/>
  <c r="HI182" i="3"/>
  <c r="HI199" i="3"/>
  <c r="HJ200" i="3"/>
  <c r="HK260" i="3"/>
  <c r="HJ235" i="3"/>
  <c r="HJ198" i="3"/>
  <c r="HV326" i="1"/>
  <c r="HV325" i="1"/>
  <c r="HW327" i="1"/>
  <c r="HL283" i="3"/>
  <c r="HL294" i="3"/>
  <c r="HL190" i="3"/>
  <c r="HL275" i="3"/>
  <c r="HM276" i="3"/>
  <c r="HL293" i="3"/>
  <c r="HL187" i="3"/>
  <c r="HK224" i="3"/>
  <c r="HK229" i="3"/>
  <c r="HK232" i="3"/>
  <c r="HK223" i="3"/>
  <c r="HK234" i="3"/>
  <c r="HK239" i="3"/>
  <c r="HK240" i="3"/>
  <c r="HK237" i="3"/>
  <c r="HL158" i="3"/>
  <c r="HK166" i="3"/>
  <c r="HK156" i="3"/>
  <c r="HK236" i="3"/>
  <c r="HK238" i="3"/>
  <c r="HK157" i="3"/>
  <c r="HI185" i="3"/>
  <c r="HI165" i="3"/>
  <c r="HJ247" i="3"/>
  <c r="HJ245" i="3"/>
  <c r="HJ246" i="3"/>
  <c r="HJ164" i="3"/>
  <c r="HJ173" i="3"/>
  <c r="HK160" i="3"/>
  <c r="HK180" i="3"/>
  <c r="HK183" i="3"/>
  <c r="HK189" i="3"/>
  <c r="HK184" i="3"/>
  <c r="HK250" i="3"/>
  <c r="HK167" i="3"/>
  <c r="HK262" i="3"/>
  <c r="HK267" i="3"/>
  <c r="HK271" i="3"/>
  <c r="HK251" i="3"/>
  <c r="HK258" i="3"/>
  <c r="HK263" i="3"/>
  <c r="HK268" i="3"/>
  <c r="HK259" i="3"/>
  <c r="HK264" i="3"/>
  <c r="HK269" i="3"/>
  <c r="HK248" i="3"/>
  <c r="HK270" i="3"/>
  <c r="HK176" i="3"/>
  <c r="HK243" i="3"/>
  <c r="HK174" i="3"/>
  <c r="HK265" i="3"/>
  <c r="HK175" i="3"/>
  <c r="HJ181" i="3"/>
  <c r="HJ182" i="3"/>
  <c r="HL260" i="3"/>
  <c r="HK235" i="3"/>
  <c r="HK200" i="3"/>
  <c r="HK198" i="3"/>
  <c r="HJ199" i="3"/>
  <c r="HW326" i="1"/>
  <c r="HW325" i="1"/>
  <c r="HX327" i="1"/>
  <c r="HJ185" i="3"/>
  <c r="HN276" i="3"/>
  <c r="HM293" i="3"/>
  <c r="HM187" i="3"/>
  <c r="HM283" i="3"/>
  <c r="HM294" i="3"/>
  <c r="HM190" i="3"/>
  <c r="HM275" i="3"/>
  <c r="HL223" i="3"/>
  <c r="HL234" i="3"/>
  <c r="HL224" i="3"/>
  <c r="HL229" i="3"/>
  <c r="HL237" i="3"/>
  <c r="HL232" i="3"/>
  <c r="HL239" i="3"/>
  <c r="HL240" i="3"/>
  <c r="HL156" i="3"/>
  <c r="HL236" i="3"/>
  <c r="HL238" i="3" s="1"/>
  <c r="HL157" i="3"/>
  <c r="HL166" i="3"/>
  <c r="HM158" i="3"/>
  <c r="HJ165" i="3"/>
  <c r="HK245" i="3"/>
  <c r="HK246" i="3"/>
  <c r="HK247" i="3"/>
  <c r="HK164" i="3"/>
  <c r="HL160" i="3"/>
  <c r="HL180" i="3"/>
  <c r="HL184" i="3"/>
  <c r="HL183" i="3"/>
  <c r="HL189" i="3"/>
  <c r="HL243" i="3"/>
  <c r="HL248" i="3"/>
  <c r="HL174" i="3"/>
  <c r="HL265" i="3"/>
  <c r="HL175" i="3"/>
  <c r="HL270" i="3"/>
  <c r="HL176" i="3"/>
  <c r="HL250" i="3"/>
  <c r="HL167" i="3"/>
  <c r="HL262" i="3"/>
  <c r="HL267" i="3"/>
  <c r="HL271" i="3"/>
  <c r="HL251" i="3"/>
  <c r="HL258" i="3"/>
  <c r="HL263" i="3"/>
  <c r="HL268" i="3"/>
  <c r="HL259" i="3"/>
  <c r="HL264" i="3"/>
  <c r="HL269" i="3"/>
  <c r="HK173" i="3"/>
  <c r="HK181" i="3"/>
  <c r="HK182" i="3"/>
  <c r="HK199" i="3"/>
  <c r="HL235" i="3"/>
  <c r="HL198" i="3"/>
  <c r="HM260" i="3"/>
  <c r="HM174" i="3" s="1"/>
  <c r="HL200" i="3"/>
  <c r="HX326" i="1"/>
  <c r="HX325" i="1"/>
  <c r="HY327" i="1"/>
  <c r="HO276" i="3"/>
  <c r="HN293" i="3"/>
  <c r="HN187" i="3"/>
  <c r="HN283" i="3"/>
  <c r="HN294" i="3"/>
  <c r="HN190" i="3"/>
  <c r="HN275" i="3"/>
  <c r="HM223" i="3"/>
  <c r="HM234" i="3"/>
  <c r="HM224" i="3"/>
  <c r="HM237" i="3"/>
  <c r="HM232" i="3"/>
  <c r="HM229" i="3"/>
  <c r="HM239" i="3"/>
  <c r="HM240" i="3"/>
  <c r="HM156" i="3"/>
  <c r="HM236" i="3"/>
  <c r="HM238" i="3" s="1"/>
  <c r="HM157" i="3"/>
  <c r="HM166" i="3"/>
  <c r="HN158" i="3"/>
  <c r="HK185" i="3"/>
  <c r="HK165" i="3"/>
  <c r="HL173" i="3"/>
  <c r="HL245" i="3"/>
  <c r="HL246" i="3"/>
  <c r="HL164" i="3"/>
  <c r="HL247" i="3"/>
  <c r="HM160" i="3"/>
  <c r="HM180" i="3"/>
  <c r="HM183" i="3"/>
  <c r="HM184" i="3"/>
  <c r="HM189" i="3"/>
  <c r="HM259" i="3"/>
  <c r="HM264" i="3"/>
  <c r="HM269" i="3"/>
  <c r="HM243" i="3"/>
  <c r="HM248" i="3"/>
  <c r="HM265" i="3"/>
  <c r="HM175" i="3"/>
  <c r="HM270" i="3"/>
  <c r="HM176" i="3"/>
  <c r="HM250" i="3"/>
  <c r="HM167" i="3"/>
  <c r="HM262" i="3"/>
  <c r="HM267" i="3"/>
  <c r="HM271" i="3"/>
  <c r="HM258" i="3"/>
  <c r="HM263" i="3"/>
  <c r="HM268" i="3"/>
  <c r="HM251" i="3"/>
  <c r="HL181" i="3"/>
  <c r="HL182" i="3"/>
  <c r="HL199" i="3"/>
  <c r="HM200" i="3"/>
  <c r="HN260" i="3"/>
  <c r="HN174" i="3" s="1"/>
  <c r="HM235" i="3"/>
  <c r="HM198" i="3"/>
  <c r="HY326" i="1"/>
  <c r="HY325" i="1"/>
  <c r="HZ327" i="1"/>
  <c r="HO275" i="3"/>
  <c r="HO293" i="3"/>
  <c r="HO187" i="3"/>
  <c r="HO294" i="3"/>
  <c r="HO190" i="3"/>
  <c r="HO283" i="3"/>
  <c r="HP276" i="3"/>
  <c r="HN223" i="3"/>
  <c r="HN232" i="3"/>
  <c r="HN224" i="3"/>
  <c r="HN229" i="3"/>
  <c r="HN240" i="3"/>
  <c r="HN234" i="3"/>
  <c r="HN237" i="3"/>
  <c r="HN239" i="3"/>
  <c r="HL185" i="3"/>
  <c r="HO158" i="3"/>
  <c r="HN156" i="3"/>
  <c r="HN236" i="3"/>
  <c r="HN238" i="3" s="1"/>
  <c r="HN157" i="3"/>
  <c r="HN166" i="3"/>
  <c r="HM173" i="3"/>
  <c r="HL165" i="3"/>
  <c r="HM181" i="3"/>
  <c r="HM182" i="3"/>
  <c r="HN160" i="3"/>
  <c r="HN180" i="3"/>
  <c r="HN183" i="3"/>
  <c r="HN184" i="3"/>
  <c r="HN189" i="3"/>
  <c r="HN251" i="3"/>
  <c r="HN258" i="3"/>
  <c r="HN263" i="3"/>
  <c r="HN268" i="3"/>
  <c r="HN259" i="3"/>
  <c r="HN264" i="3"/>
  <c r="HN269" i="3"/>
  <c r="HN243" i="3"/>
  <c r="HN248" i="3"/>
  <c r="HN265" i="3"/>
  <c r="HN175" i="3"/>
  <c r="HN270" i="3"/>
  <c r="HN176" i="3"/>
  <c r="HN262" i="3"/>
  <c r="HN267" i="3"/>
  <c r="HN250" i="3"/>
  <c r="HN167" i="3"/>
  <c r="HN271" i="3"/>
  <c r="HM245" i="3"/>
  <c r="HM247" i="3"/>
  <c r="HM164" i="3"/>
  <c r="HM246" i="3"/>
  <c r="HM199" i="3"/>
  <c r="HN235" i="3"/>
  <c r="HN198" i="3"/>
  <c r="HN200" i="3"/>
  <c r="HO260" i="3"/>
  <c r="HO174" i="3" s="1"/>
  <c r="HZ326" i="1"/>
  <c r="HZ325" i="1"/>
  <c r="IA327" i="1"/>
  <c r="HP283" i="3"/>
  <c r="HP275" i="3"/>
  <c r="HP294" i="3"/>
  <c r="HP190" i="3"/>
  <c r="HQ276" i="3"/>
  <c r="HP293" i="3"/>
  <c r="HP187" i="3"/>
  <c r="HO224" i="3"/>
  <c r="HO229" i="3"/>
  <c r="HO223" i="3"/>
  <c r="HO232" i="3"/>
  <c r="HO239" i="3"/>
  <c r="HO240" i="3"/>
  <c r="HO234" i="3"/>
  <c r="HO237" i="3"/>
  <c r="HP158" i="3"/>
  <c r="HO166" i="3"/>
  <c r="HO156" i="3"/>
  <c r="HO236" i="3"/>
  <c r="HO238" i="3" s="1"/>
  <c r="HO157" i="3"/>
  <c r="HM185" i="3"/>
  <c r="HO160" i="3"/>
  <c r="HO180" i="3"/>
  <c r="HO183" i="3"/>
  <c r="HO189" i="3"/>
  <c r="HO184" i="3"/>
  <c r="HO250" i="3"/>
  <c r="HO167" i="3"/>
  <c r="HO262" i="3"/>
  <c r="HO267" i="3"/>
  <c r="HO271" i="3"/>
  <c r="HO251" i="3"/>
  <c r="HO258" i="3"/>
  <c r="HO263" i="3"/>
  <c r="HO268" i="3"/>
  <c r="HO259" i="3"/>
  <c r="HO264" i="3"/>
  <c r="HO269" i="3"/>
  <c r="HO265" i="3"/>
  <c r="HO175" i="3"/>
  <c r="HO248" i="3"/>
  <c r="HO270" i="3"/>
  <c r="HO176" i="3"/>
  <c r="HO243" i="3"/>
  <c r="HM165" i="3"/>
  <c r="HN181" i="3"/>
  <c r="HN182" i="3"/>
  <c r="HN164" i="3"/>
  <c r="HN245" i="3"/>
  <c r="HN246" i="3"/>
  <c r="HN247" i="3"/>
  <c r="HN173" i="3"/>
  <c r="HN199" i="3"/>
  <c r="HO200" i="3"/>
  <c r="HP260" i="3"/>
  <c r="HO235" i="3"/>
  <c r="HO198" i="3"/>
  <c r="IA326" i="1"/>
  <c r="IA325" i="1"/>
  <c r="IB327" i="1"/>
  <c r="HQ294" i="3"/>
  <c r="HQ190" i="3"/>
  <c r="HQ293" i="3"/>
  <c r="HQ187" i="3"/>
  <c r="HR276" i="3"/>
  <c r="HQ283" i="3"/>
  <c r="HQ275" i="3"/>
  <c r="HN185" i="3"/>
  <c r="HP223" i="3"/>
  <c r="HP234" i="3"/>
  <c r="HP224" i="3"/>
  <c r="HP229" i="3"/>
  <c r="HP237" i="3"/>
  <c r="HP239" i="3"/>
  <c r="HP232" i="3"/>
  <c r="HP240" i="3"/>
  <c r="HP156" i="3"/>
  <c r="HP236" i="3"/>
  <c r="HP238" i="3" s="1"/>
  <c r="HP157" i="3"/>
  <c r="HQ158" i="3"/>
  <c r="HP166" i="3"/>
  <c r="HN165" i="3"/>
  <c r="HP160" i="3"/>
  <c r="HP180" i="3"/>
  <c r="HP184" i="3"/>
  <c r="HP189" i="3"/>
  <c r="HP183" i="3"/>
  <c r="HP243" i="3"/>
  <c r="HP248" i="3"/>
  <c r="HP174" i="3"/>
  <c r="HP265" i="3"/>
  <c r="HP175" i="3"/>
  <c r="HP270" i="3"/>
  <c r="HP176" i="3"/>
  <c r="HP250" i="3"/>
  <c r="HP167" i="3"/>
  <c r="HP262" i="3"/>
  <c r="HP267" i="3"/>
  <c r="HP271" i="3"/>
  <c r="HP251" i="3"/>
  <c r="HP258" i="3"/>
  <c r="HP263" i="3"/>
  <c r="HP268" i="3"/>
  <c r="HP269" i="3"/>
  <c r="HP259" i="3"/>
  <c r="HP264" i="3"/>
  <c r="HO173" i="3"/>
  <c r="HO164" i="3"/>
  <c r="HO247" i="3"/>
  <c r="HO245" i="3"/>
  <c r="HO246" i="3"/>
  <c r="HO181" i="3"/>
  <c r="HO182" i="3"/>
  <c r="HP198" i="3"/>
  <c r="HP200" i="3"/>
  <c r="HQ260" i="3"/>
  <c r="HQ174" i="3" s="1"/>
  <c r="HP235" i="3"/>
  <c r="HO199" i="3"/>
  <c r="IB326" i="1"/>
  <c r="IB325" i="1"/>
  <c r="IC327" i="1"/>
  <c r="HR283" i="3"/>
  <c r="HR294" i="3"/>
  <c r="HR190" i="3"/>
  <c r="HR275" i="3"/>
  <c r="HS276" i="3"/>
  <c r="HR293" i="3"/>
  <c r="HR187" i="3"/>
  <c r="HQ223" i="3"/>
  <c r="HQ234" i="3"/>
  <c r="HQ224" i="3"/>
  <c r="HQ232" i="3"/>
  <c r="HQ229" i="3"/>
  <c r="HQ237" i="3"/>
  <c r="HQ240" i="3"/>
  <c r="HQ239" i="3"/>
  <c r="HO185" i="3"/>
  <c r="HQ156" i="3"/>
  <c r="HQ236" i="3"/>
  <c r="HQ238" i="3" s="1"/>
  <c r="HQ157" i="3"/>
  <c r="HQ166" i="3"/>
  <c r="HR158" i="3"/>
  <c r="HO165" i="3"/>
  <c r="HP173" i="3"/>
  <c r="HP245" i="3"/>
  <c r="HP247" i="3"/>
  <c r="HP246" i="3"/>
  <c r="HP164" i="3"/>
  <c r="HP181" i="3"/>
  <c r="HP182" i="3"/>
  <c r="HQ160" i="3"/>
  <c r="HQ183" i="3"/>
  <c r="HQ180" i="3"/>
  <c r="HQ184" i="3"/>
  <c r="HQ189" i="3"/>
  <c r="HQ259" i="3"/>
  <c r="HQ264" i="3"/>
  <c r="HQ269" i="3"/>
  <c r="HQ243" i="3"/>
  <c r="HQ248" i="3"/>
  <c r="HQ265" i="3"/>
  <c r="HQ175" i="3"/>
  <c r="HQ270" i="3"/>
  <c r="HQ176" i="3"/>
  <c r="HQ250" i="3"/>
  <c r="HQ167" i="3"/>
  <c r="HQ262" i="3"/>
  <c r="HQ267" i="3"/>
  <c r="HQ271" i="3"/>
  <c r="HQ251" i="3"/>
  <c r="HQ258" i="3"/>
  <c r="HQ263" i="3"/>
  <c r="HQ268" i="3"/>
  <c r="HR260" i="3"/>
  <c r="HQ235" i="3"/>
  <c r="HQ198" i="3"/>
  <c r="HQ200" i="3"/>
  <c r="HP199" i="3"/>
  <c r="IC326" i="1"/>
  <c r="IC325" i="1"/>
  <c r="ID327" i="1"/>
  <c r="HP185" i="3"/>
  <c r="HT276" i="3"/>
  <c r="HS294" i="3"/>
  <c r="HS190" i="3"/>
  <c r="HS283" i="3"/>
  <c r="HS293" i="3"/>
  <c r="HS187" i="3"/>
  <c r="HS275" i="3"/>
  <c r="HR232" i="3"/>
  <c r="HR223" i="3"/>
  <c r="HR224" i="3"/>
  <c r="HR240" i="3"/>
  <c r="HR229" i="3"/>
  <c r="HR237" i="3"/>
  <c r="HR234" i="3"/>
  <c r="HR239" i="3"/>
  <c r="HR156" i="3"/>
  <c r="HR236" i="3"/>
  <c r="HR238" i="3" s="1"/>
  <c r="HR166" i="3"/>
  <c r="HR157" i="3"/>
  <c r="HS158" i="3"/>
  <c r="HQ181" i="3"/>
  <c r="HQ182" i="3"/>
  <c r="HR160" i="3"/>
  <c r="HR180" i="3"/>
  <c r="HR183" i="3"/>
  <c r="HR184" i="3"/>
  <c r="HR189" i="3"/>
  <c r="HR251" i="3"/>
  <c r="HR258" i="3"/>
  <c r="HR263" i="3"/>
  <c r="HR268" i="3"/>
  <c r="HR259" i="3"/>
  <c r="HR264" i="3"/>
  <c r="HR269" i="3"/>
  <c r="HR243" i="3"/>
  <c r="HR248" i="3"/>
  <c r="HR174" i="3"/>
  <c r="HR265" i="3"/>
  <c r="HR175" i="3"/>
  <c r="HR270" i="3"/>
  <c r="HR176" i="3"/>
  <c r="HR262" i="3"/>
  <c r="HR267" i="3"/>
  <c r="HR250" i="3"/>
  <c r="HR167" i="3"/>
  <c r="HR271" i="3"/>
  <c r="HQ164" i="3"/>
  <c r="HQ247" i="3"/>
  <c r="HQ246" i="3"/>
  <c r="HQ245" i="3"/>
  <c r="HQ173" i="3"/>
  <c r="HP165" i="3"/>
  <c r="HR235" i="3"/>
  <c r="HS260" i="3"/>
  <c r="HR198" i="3"/>
  <c r="HR200" i="3"/>
  <c r="HQ199" i="3"/>
  <c r="ID326" i="1"/>
  <c r="ID325" i="1"/>
  <c r="IE327" i="1"/>
  <c r="HU276" i="3"/>
  <c r="HT293" i="3"/>
  <c r="HT187" i="3"/>
  <c r="HT275" i="3"/>
  <c r="HT283" i="3"/>
  <c r="HT294" i="3"/>
  <c r="HT190" i="3"/>
  <c r="HS224" i="3"/>
  <c r="HS229" i="3"/>
  <c r="HS232" i="3"/>
  <c r="HS223" i="3"/>
  <c r="HS234" i="3"/>
  <c r="HS239" i="3"/>
  <c r="HS240" i="3"/>
  <c r="HS237" i="3"/>
  <c r="HQ185" i="3"/>
  <c r="HR173" i="3"/>
  <c r="HS156" i="3"/>
  <c r="HS236" i="3"/>
  <c r="HS238" i="3" s="1"/>
  <c r="HT158" i="3"/>
  <c r="HS166" i="3"/>
  <c r="HS157" i="3"/>
  <c r="HR181" i="3"/>
  <c r="HR182" i="3"/>
  <c r="HR164" i="3"/>
  <c r="HR247" i="3"/>
  <c r="HR245" i="3"/>
  <c r="HR246" i="3"/>
  <c r="HS160" i="3"/>
  <c r="HS180" i="3"/>
  <c r="HS183" i="3"/>
  <c r="HS189" i="3"/>
  <c r="HS184" i="3"/>
  <c r="HS250" i="3"/>
  <c r="HS167" i="3"/>
  <c r="HS262" i="3"/>
  <c r="HS267" i="3"/>
  <c r="HS271" i="3"/>
  <c r="HS251" i="3"/>
  <c r="HS258" i="3"/>
  <c r="HS263" i="3"/>
  <c r="HS268" i="3"/>
  <c r="HS259" i="3"/>
  <c r="HS264" i="3"/>
  <c r="HS269" i="3"/>
  <c r="HS174" i="3"/>
  <c r="HS265" i="3"/>
  <c r="HS175" i="3"/>
  <c r="HS248" i="3"/>
  <c r="HS270" i="3"/>
  <c r="HS176" i="3"/>
  <c r="HS243" i="3"/>
  <c r="HQ165" i="3"/>
  <c r="HT260" i="3"/>
  <c r="HT174" i="3" s="1"/>
  <c r="HS235" i="3"/>
  <c r="HS198" i="3"/>
  <c r="HS200" i="3"/>
  <c r="HR199" i="3"/>
  <c r="IF327" i="1"/>
  <c r="IE326" i="1"/>
  <c r="IE325" i="1"/>
  <c r="HU294" i="3"/>
  <c r="HU190" i="3"/>
  <c r="HU283" i="3"/>
  <c r="HU275" i="3"/>
  <c r="HV276" i="3"/>
  <c r="HU293" i="3"/>
  <c r="HU187" i="3"/>
  <c r="HT223" i="3"/>
  <c r="HT234" i="3"/>
  <c r="HT224" i="3"/>
  <c r="HT229" i="3"/>
  <c r="HT237" i="3"/>
  <c r="HT232" i="3"/>
  <c r="HT239" i="3"/>
  <c r="HT240" i="3"/>
  <c r="HT156" i="3"/>
  <c r="HT236" i="3"/>
  <c r="HT238" i="3" s="1"/>
  <c r="HT157" i="3"/>
  <c r="HU158" i="3"/>
  <c r="HT166" i="3"/>
  <c r="HR185" i="3"/>
  <c r="HS164" i="3"/>
  <c r="HS245" i="3"/>
  <c r="HS246" i="3"/>
  <c r="HS247" i="3"/>
  <c r="HR165" i="3"/>
  <c r="HS173" i="3"/>
  <c r="HT160" i="3"/>
  <c r="HT180" i="3"/>
  <c r="HT184" i="3"/>
  <c r="HT183" i="3"/>
  <c r="HT189" i="3"/>
  <c r="HT243" i="3"/>
  <c r="HT248" i="3"/>
  <c r="HT265" i="3"/>
  <c r="HT175" i="3"/>
  <c r="HT270" i="3"/>
  <c r="HT176" i="3"/>
  <c r="HT250" i="3"/>
  <c r="HT167" i="3"/>
  <c r="HT262" i="3"/>
  <c r="HT267" i="3"/>
  <c r="HT271" i="3"/>
  <c r="HT251" i="3"/>
  <c r="HT258" i="3"/>
  <c r="HT263" i="3"/>
  <c r="HT268" i="3"/>
  <c r="HT264" i="3"/>
  <c r="HT269" i="3"/>
  <c r="HT259" i="3"/>
  <c r="HS181" i="3"/>
  <c r="HS182" i="3"/>
  <c r="HT235" i="3"/>
  <c r="HT198" i="3"/>
  <c r="HT200" i="3"/>
  <c r="HU260" i="3"/>
  <c r="HU174" i="3" s="1"/>
  <c r="HS199" i="3"/>
  <c r="IF326" i="1"/>
  <c r="IF325" i="1"/>
  <c r="IG327" i="1"/>
  <c r="HV294" i="3"/>
  <c r="HV190" i="3"/>
  <c r="HV283" i="3"/>
  <c r="HV275" i="3"/>
  <c r="HW276" i="3"/>
  <c r="HV293" i="3"/>
  <c r="HV187" i="3"/>
  <c r="HU223" i="3"/>
  <c r="HU234" i="3"/>
  <c r="HU224" i="3"/>
  <c r="HU237" i="3"/>
  <c r="HU232" i="3"/>
  <c r="HU229" i="3"/>
  <c r="HU239" i="3"/>
  <c r="HU240" i="3"/>
  <c r="HS185" i="3"/>
  <c r="HU157" i="3"/>
  <c r="HU156" i="3"/>
  <c r="HU236" i="3"/>
  <c r="HU238" i="3" s="1"/>
  <c r="HV158" i="3"/>
  <c r="HU166" i="3"/>
  <c r="HS165" i="3"/>
  <c r="HU160" i="3"/>
  <c r="HU180" i="3"/>
  <c r="HU183" i="3"/>
  <c r="HU184" i="3"/>
  <c r="HU189" i="3"/>
  <c r="HU259" i="3"/>
  <c r="HU264" i="3"/>
  <c r="HU269" i="3"/>
  <c r="HU243" i="3"/>
  <c r="HU248" i="3"/>
  <c r="HU265" i="3"/>
  <c r="HU175" i="3"/>
  <c r="HU270" i="3"/>
  <c r="HU176" i="3"/>
  <c r="HU250" i="3"/>
  <c r="HU167" i="3"/>
  <c r="HU262" i="3"/>
  <c r="HU267" i="3"/>
  <c r="HU271" i="3"/>
  <c r="HU268" i="3"/>
  <c r="HU251" i="3"/>
  <c r="HU258" i="3"/>
  <c r="HU263" i="3"/>
  <c r="HT173" i="3"/>
  <c r="HT247" i="3"/>
  <c r="HT246" i="3"/>
  <c r="HT245" i="3"/>
  <c r="HT164" i="3"/>
  <c r="HT181" i="3"/>
  <c r="HT182" i="3"/>
  <c r="HU198" i="3"/>
  <c r="HV260" i="3"/>
  <c r="HV174" i="3" s="1"/>
  <c r="HU235" i="3"/>
  <c r="HU200" i="3"/>
  <c r="HT199" i="3"/>
  <c r="IH327" i="1"/>
  <c r="IG326" i="1"/>
  <c r="IG325" i="1"/>
  <c r="HW283" i="3"/>
  <c r="HW294" i="3"/>
  <c r="HW190" i="3"/>
  <c r="HW275" i="3"/>
  <c r="HX276" i="3"/>
  <c r="HW293" i="3"/>
  <c r="HW187" i="3"/>
  <c r="HV223" i="3"/>
  <c r="HV232" i="3"/>
  <c r="HV224" i="3"/>
  <c r="HV229" i="3"/>
  <c r="HV240" i="3"/>
  <c r="HV234" i="3"/>
  <c r="HV237" i="3"/>
  <c r="HV239" i="3"/>
  <c r="HV156" i="3"/>
  <c r="HV236" i="3"/>
  <c r="HV238" i="3" s="1"/>
  <c r="HV157" i="3"/>
  <c r="HW158" i="3"/>
  <c r="HV166" i="3"/>
  <c r="HT165" i="3"/>
  <c r="HT185" i="3"/>
  <c r="HV160" i="3"/>
  <c r="HV180" i="3"/>
  <c r="HV183" i="3"/>
  <c r="HV184" i="3"/>
  <c r="HV189" i="3"/>
  <c r="HV251" i="3"/>
  <c r="HV258" i="3"/>
  <c r="HV263" i="3"/>
  <c r="HV268" i="3"/>
  <c r="HV259" i="3"/>
  <c r="HV264" i="3"/>
  <c r="HV269" i="3"/>
  <c r="HV243" i="3"/>
  <c r="HV248" i="3"/>
  <c r="HV265" i="3"/>
  <c r="HV175" i="3"/>
  <c r="HV270" i="3"/>
  <c r="HV176" i="3"/>
  <c r="HV250" i="3"/>
  <c r="HV167" i="3"/>
  <c r="HV271" i="3"/>
  <c r="HV262" i="3"/>
  <c r="HV267" i="3"/>
  <c r="HU245" i="3"/>
  <c r="HU246" i="3"/>
  <c r="HU164" i="3"/>
  <c r="HU247" i="3"/>
  <c r="HU173" i="3"/>
  <c r="HU181" i="3"/>
  <c r="HU182" i="3"/>
  <c r="HU199" i="3"/>
  <c r="HW260" i="3"/>
  <c r="HW174" i="3" s="1"/>
  <c r="HV235" i="3"/>
  <c r="HV198" i="3"/>
  <c r="HV200" i="3"/>
  <c r="II327" i="1"/>
  <c r="IH326" i="1"/>
  <c r="IH325" i="1"/>
  <c r="HY276" i="3"/>
  <c r="HX294" i="3"/>
  <c r="HX190" i="3"/>
  <c r="HX283" i="3"/>
  <c r="HX293" i="3"/>
  <c r="HX187" i="3"/>
  <c r="HX275" i="3"/>
  <c r="HW224" i="3"/>
  <c r="HW229" i="3"/>
  <c r="HW223" i="3"/>
  <c r="HW232" i="3"/>
  <c r="HW239" i="3"/>
  <c r="HW240" i="3"/>
  <c r="HW234" i="3"/>
  <c r="HW237" i="3"/>
  <c r="HW156" i="3"/>
  <c r="HW236" i="3"/>
  <c r="HW238" i="3" s="1"/>
  <c r="HX158" i="3"/>
  <c r="HW166" i="3"/>
  <c r="HW157" i="3"/>
  <c r="HU185" i="3"/>
  <c r="HU165" i="3"/>
  <c r="HV181" i="3"/>
  <c r="HV182" i="3"/>
  <c r="HV164" i="3"/>
  <c r="HV247" i="3"/>
  <c r="HV245" i="3"/>
  <c r="HV246" i="3"/>
  <c r="HV173" i="3"/>
  <c r="HW160" i="3"/>
  <c r="HW180" i="3"/>
  <c r="HW183" i="3"/>
  <c r="HW189" i="3"/>
  <c r="HW184" i="3"/>
  <c r="HW250" i="3"/>
  <c r="HW167" i="3"/>
  <c r="HW262" i="3"/>
  <c r="HW267" i="3"/>
  <c r="HW271" i="3"/>
  <c r="HW251" i="3"/>
  <c r="HW258" i="3"/>
  <c r="HW263" i="3"/>
  <c r="HW268" i="3"/>
  <c r="HW259" i="3"/>
  <c r="HW264" i="3"/>
  <c r="HW269" i="3"/>
  <c r="HW243" i="3"/>
  <c r="HW265" i="3"/>
  <c r="HW175" i="3"/>
  <c r="HW248" i="3"/>
  <c r="HW270" i="3"/>
  <c r="HW176" i="3"/>
  <c r="HV199" i="3"/>
  <c r="HW200" i="3"/>
  <c r="HX260" i="3"/>
  <c r="HW235" i="3"/>
  <c r="HW198" i="3"/>
  <c r="IJ327" i="1"/>
  <c r="II326" i="1"/>
  <c r="II325" i="1"/>
  <c r="HY294" i="3"/>
  <c r="HY190" i="3"/>
  <c r="HY283" i="3"/>
  <c r="HY275" i="3"/>
  <c r="HZ276" i="3"/>
  <c r="HY293" i="3"/>
  <c r="HY187" i="3"/>
  <c r="HX223" i="3"/>
  <c r="HX234" i="3"/>
  <c r="HX224" i="3"/>
  <c r="HX229" i="3"/>
  <c r="HX237" i="3"/>
  <c r="HX239" i="3"/>
  <c r="HX232" i="3"/>
  <c r="HX240" i="3"/>
  <c r="HV185" i="3"/>
  <c r="HX156" i="3"/>
  <c r="HX236" i="3"/>
  <c r="HX238" i="3" s="1"/>
  <c r="HX157" i="3"/>
  <c r="HY158" i="3"/>
  <c r="HX166" i="3"/>
  <c r="HV165" i="3"/>
  <c r="HX160" i="3"/>
  <c r="HX180" i="3"/>
  <c r="HX184" i="3"/>
  <c r="HX189" i="3"/>
  <c r="HX183" i="3"/>
  <c r="HX243" i="3"/>
  <c r="HX248" i="3"/>
  <c r="HX174" i="3"/>
  <c r="HX265" i="3"/>
  <c r="HX175" i="3"/>
  <c r="HX270" i="3"/>
  <c r="HX176" i="3"/>
  <c r="HX250" i="3"/>
  <c r="HX167" i="3"/>
  <c r="HX262" i="3"/>
  <c r="HX267" i="3"/>
  <c r="HX271" i="3"/>
  <c r="HX251" i="3"/>
  <c r="HX258" i="3"/>
  <c r="HX263" i="3"/>
  <c r="HX268" i="3"/>
  <c r="HX259" i="3"/>
  <c r="HX264" i="3"/>
  <c r="HX269" i="3"/>
  <c r="HW247" i="3"/>
  <c r="HW164" i="3"/>
  <c r="HW245" i="3"/>
  <c r="HW246" i="3"/>
  <c r="HW173" i="3"/>
  <c r="HW181" i="3"/>
  <c r="HW182" i="3"/>
  <c r="HX198" i="3"/>
  <c r="HX200" i="3"/>
  <c r="HY260" i="3"/>
  <c r="HX235" i="3"/>
  <c r="HW199" i="3"/>
  <c r="IJ326" i="1"/>
  <c r="IJ325" i="1"/>
  <c r="IK327" i="1"/>
  <c r="HZ294" i="3"/>
  <c r="HZ190" i="3"/>
  <c r="HZ283" i="3"/>
  <c r="HZ275" i="3"/>
  <c r="HZ293" i="3"/>
  <c r="HZ187" i="3"/>
  <c r="IA276" i="3"/>
  <c r="HY223" i="3"/>
  <c r="HY234" i="3"/>
  <c r="HY224" i="3"/>
  <c r="HY232" i="3"/>
  <c r="HY229" i="3"/>
  <c r="HY237" i="3"/>
  <c r="HY240" i="3"/>
  <c r="HY239" i="3"/>
  <c r="HW185" i="3"/>
  <c r="HY156" i="3"/>
  <c r="HY236" i="3"/>
  <c r="HY238" i="3" s="1"/>
  <c r="HY157" i="3"/>
  <c r="HY166" i="3"/>
  <c r="HZ158" i="3"/>
  <c r="HW165" i="3"/>
  <c r="HY160" i="3"/>
  <c r="HY180" i="3"/>
  <c r="HY183" i="3"/>
  <c r="HY184" i="3"/>
  <c r="HY189" i="3"/>
  <c r="HY259" i="3"/>
  <c r="HY264" i="3"/>
  <c r="HY269" i="3"/>
  <c r="HY243" i="3"/>
  <c r="HY248" i="3"/>
  <c r="HY174" i="3"/>
  <c r="HY265" i="3"/>
  <c r="HY175" i="3"/>
  <c r="HY270" i="3"/>
  <c r="HY176" i="3"/>
  <c r="HY250" i="3"/>
  <c r="HY167" i="3"/>
  <c r="HY262" i="3"/>
  <c r="HY267" i="3"/>
  <c r="HY271" i="3"/>
  <c r="HY263" i="3"/>
  <c r="HY268" i="3"/>
  <c r="HY251" i="3"/>
  <c r="HY258" i="3"/>
  <c r="HX173" i="3"/>
  <c r="HX246" i="3"/>
  <c r="HX164" i="3"/>
  <c r="HX245" i="3"/>
  <c r="HX247" i="3"/>
  <c r="HX181" i="3"/>
  <c r="HX182" i="3"/>
  <c r="HX199" i="3"/>
  <c r="HZ260" i="3"/>
  <c r="HZ174" i="3" s="1"/>
  <c r="HY235" i="3"/>
  <c r="HY198" i="3"/>
  <c r="HY200" i="3"/>
  <c r="IL327" i="1"/>
  <c r="IK326" i="1"/>
  <c r="IK325" i="1"/>
  <c r="IA293" i="3"/>
  <c r="IA187" i="3"/>
  <c r="IA283" i="3"/>
  <c r="IA275" i="3"/>
  <c r="IB276" i="3"/>
  <c r="IA294" i="3"/>
  <c r="IA190" i="3"/>
  <c r="HZ232" i="3"/>
  <c r="HZ223" i="3"/>
  <c r="HZ224" i="3"/>
  <c r="HZ240" i="3"/>
  <c r="HZ229" i="3"/>
  <c r="HZ237" i="3"/>
  <c r="HZ234" i="3"/>
  <c r="HZ239" i="3"/>
  <c r="HX185" i="3"/>
  <c r="HZ157" i="3"/>
  <c r="HZ156" i="3"/>
  <c r="HZ236" i="3"/>
  <c r="HZ238" i="3"/>
  <c r="HZ166" i="3"/>
  <c r="IA158" i="3"/>
  <c r="HY173" i="3"/>
  <c r="HY164" i="3"/>
  <c r="HY246" i="3"/>
  <c r="HY247" i="3"/>
  <c r="HY245" i="3"/>
  <c r="HY181" i="3"/>
  <c r="HY182" i="3"/>
  <c r="HX165" i="3"/>
  <c r="HZ160" i="3"/>
  <c r="HZ180" i="3"/>
  <c r="HZ183" i="3"/>
  <c r="HZ184" i="3"/>
  <c r="HZ189" i="3"/>
  <c r="HZ251" i="3"/>
  <c r="HZ258" i="3"/>
  <c r="HZ263" i="3"/>
  <c r="HZ268" i="3"/>
  <c r="HZ259" i="3"/>
  <c r="HZ264" i="3"/>
  <c r="HZ269" i="3"/>
  <c r="HZ243" i="3"/>
  <c r="HZ248" i="3"/>
  <c r="HZ265" i="3"/>
  <c r="HZ175" i="3"/>
  <c r="HZ270" i="3"/>
  <c r="HZ176" i="3"/>
  <c r="HZ267" i="3"/>
  <c r="HZ250" i="3"/>
  <c r="HZ167" i="3"/>
  <c r="HZ271" i="3"/>
  <c r="HZ262" i="3"/>
  <c r="IA260" i="3"/>
  <c r="HZ235" i="3"/>
  <c r="HZ198" i="3"/>
  <c r="HZ200" i="3"/>
  <c r="HY199" i="3"/>
  <c r="IL326" i="1"/>
  <c r="IL325" i="1"/>
  <c r="IM327" i="1"/>
  <c r="IC276" i="3"/>
  <c r="IB294" i="3"/>
  <c r="IB190" i="3"/>
  <c r="IB283" i="3"/>
  <c r="IB293" i="3"/>
  <c r="IB187" i="3"/>
  <c r="IB275" i="3"/>
  <c r="IA224" i="3"/>
  <c r="IA229" i="3"/>
  <c r="IA232" i="3"/>
  <c r="IA223" i="3"/>
  <c r="IA234" i="3"/>
  <c r="IA239" i="3"/>
  <c r="IA240" i="3"/>
  <c r="IA237" i="3"/>
  <c r="IB158" i="3"/>
  <c r="IA166" i="3"/>
  <c r="IA157" i="3"/>
  <c r="IA156" i="3"/>
  <c r="IA236" i="3"/>
  <c r="IA238" i="3"/>
  <c r="HY185" i="3"/>
  <c r="HZ181" i="3"/>
  <c r="HZ182" i="3"/>
  <c r="IA160" i="3"/>
  <c r="IA180" i="3"/>
  <c r="IA183" i="3"/>
  <c r="IA189" i="3"/>
  <c r="IA184" i="3"/>
  <c r="IA250" i="3"/>
  <c r="IA167" i="3"/>
  <c r="IA262" i="3"/>
  <c r="IA267" i="3"/>
  <c r="IA271" i="3"/>
  <c r="IA251" i="3"/>
  <c r="IA258" i="3"/>
  <c r="IA263" i="3"/>
  <c r="IA268" i="3"/>
  <c r="IA259" i="3"/>
  <c r="IA264" i="3"/>
  <c r="IA269" i="3"/>
  <c r="IA248" i="3"/>
  <c r="IA270" i="3"/>
  <c r="IA176" i="3"/>
  <c r="IA243" i="3"/>
  <c r="IA174" i="3"/>
  <c r="IA265" i="3"/>
  <c r="IA175" i="3"/>
  <c r="HY165" i="3"/>
  <c r="HZ164" i="3"/>
  <c r="HZ246" i="3"/>
  <c r="HZ245" i="3"/>
  <c r="HZ247" i="3"/>
  <c r="HZ173" i="3"/>
  <c r="IA235" i="3"/>
  <c r="IA198" i="3"/>
  <c r="IA200" i="3"/>
  <c r="IB260" i="3"/>
  <c r="IB174" i="3" s="1"/>
  <c r="HZ199" i="3"/>
  <c r="IN327" i="1"/>
  <c r="IM326" i="1"/>
  <c r="IM325" i="1"/>
  <c r="IC283" i="3"/>
  <c r="IC294" i="3"/>
  <c r="IC190" i="3"/>
  <c r="IC275" i="3"/>
  <c r="ID276" i="3"/>
  <c r="IC293" i="3"/>
  <c r="IC187" i="3"/>
  <c r="IB223" i="3"/>
  <c r="IB234" i="3"/>
  <c r="IB224" i="3"/>
  <c r="IB229" i="3"/>
  <c r="IB237" i="3"/>
  <c r="IB232" i="3"/>
  <c r="IB239" i="3"/>
  <c r="IB240" i="3"/>
  <c r="IA173" i="3"/>
  <c r="IB156" i="3"/>
  <c r="IB236" i="3"/>
  <c r="IB238" i="3" s="1"/>
  <c r="IB157" i="3"/>
  <c r="IC158" i="3"/>
  <c r="IB166" i="3"/>
  <c r="HZ165" i="3"/>
  <c r="HZ185" i="3"/>
  <c r="IA164" i="3"/>
  <c r="IA245" i="3"/>
  <c r="IA247" i="3"/>
  <c r="IA246" i="3"/>
  <c r="IB160" i="3"/>
  <c r="IB180" i="3"/>
  <c r="IB184" i="3"/>
  <c r="IB183" i="3"/>
  <c r="IB189" i="3"/>
  <c r="IB243" i="3"/>
  <c r="IB248" i="3"/>
  <c r="IB265" i="3"/>
  <c r="IB175" i="3"/>
  <c r="IB270" i="3"/>
  <c r="IB176" i="3"/>
  <c r="IB250" i="3"/>
  <c r="IB167" i="3"/>
  <c r="IB262" i="3"/>
  <c r="IB267" i="3"/>
  <c r="IB271" i="3"/>
  <c r="IB251" i="3"/>
  <c r="IB258" i="3"/>
  <c r="IB263" i="3"/>
  <c r="IB268" i="3"/>
  <c r="IB259" i="3"/>
  <c r="IB264" i="3"/>
  <c r="IB269" i="3"/>
  <c r="IA181" i="3"/>
  <c r="IA182" i="3"/>
  <c r="IB235" i="3"/>
  <c r="IB198" i="3"/>
  <c r="IB200" i="3"/>
  <c r="IC260" i="3"/>
  <c r="IC174" i="3" s="1"/>
  <c r="IA199" i="3"/>
  <c r="IN326" i="1"/>
  <c r="IN325" i="1"/>
  <c r="IO327" i="1"/>
  <c r="ID283" i="3"/>
  <c r="ID293" i="3"/>
  <c r="ID187" i="3"/>
  <c r="ID294" i="3"/>
  <c r="ID190" i="3"/>
  <c r="IE276" i="3"/>
  <c r="ID275" i="3"/>
  <c r="IC223" i="3"/>
  <c r="IC234" i="3"/>
  <c r="IC224" i="3"/>
  <c r="IC237" i="3"/>
  <c r="IC232" i="3"/>
  <c r="IC229" i="3"/>
  <c r="IC239" i="3"/>
  <c r="IC240" i="3"/>
  <c r="IC156" i="3"/>
  <c r="IC236" i="3"/>
  <c r="IC238" i="3"/>
  <c r="IC157" i="3"/>
  <c r="IC166" i="3"/>
  <c r="ID158" i="3"/>
  <c r="IA165" i="3"/>
  <c r="IA185" i="3"/>
  <c r="IB181" i="3"/>
  <c r="IB182" i="3"/>
  <c r="IB245" i="3"/>
  <c r="IB164" i="3"/>
  <c r="IB247" i="3"/>
  <c r="IB246" i="3"/>
  <c r="IC160" i="3"/>
  <c r="IC180" i="3"/>
  <c r="IC183" i="3"/>
  <c r="IC184" i="3"/>
  <c r="IC189" i="3"/>
  <c r="IC259" i="3"/>
  <c r="IC264" i="3"/>
  <c r="IC269" i="3"/>
  <c r="IC243" i="3"/>
  <c r="IC248" i="3"/>
  <c r="IC265" i="3"/>
  <c r="IC175" i="3"/>
  <c r="IC270" i="3"/>
  <c r="IC176" i="3"/>
  <c r="IC250" i="3"/>
  <c r="IC167" i="3"/>
  <c r="IC262" i="3"/>
  <c r="IC267" i="3"/>
  <c r="IC271" i="3"/>
  <c r="IC258" i="3"/>
  <c r="IC263" i="3"/>
  <c r="IC268" i="3"/>
  <c r="IC251" i="3"/>
  <c r="IB173" i="3"/>
  <c r="IC235" i="3"/>
  <c r="IC200" i="3"/>
  <c r="ID260" i="3"/>
  <c r="ID174" i="3" s="1"/>
  <c r="IC198" i="3"/>
  <c r="IB199" i="3"/>
  <c r="IO326" i="1"/>
  <c r="IO325" i="1"/>
  <c r="IP327" i="1"/>
  <c r="IE294" i="3"/>
  <c r="IE190" i="3"/>
  <c r="IE293" i="3"/>
  <c r="IE187" i="3"/>
  <c r="IE283" i="3"/>
  <c r="IF276" i="3"/>
  <c r="IE275" i="3"/>
  <c r="ID223" i="3"/>
  <c r="ID232" i="3"/>
  <c r="ID224" i="3"/>
  <c r="ID229" i="3"/>
  <c r="ID240" i="3"/>
  <c r="ID234" i="3"/>
  <c r="ID237" i="3"/>
  <c r="ID239" i="3"/>
  <c r="IB185" i="3"/>
  <c r="IE158" i="3"/>
  <c r="ID156" i="3"/>
  <c r="ID236" i="3"/>
  <c r="ID238" i="3" s="1"/>
  <c r="ID157" i="3"/>
  <c r="ID166" i="3"/>
  <c r="IB165" i="3"/>
  <c r="IC181" i="3"/>
  <c r="IC182" i="3"/>
  <c r="IC173" i="3"/>
  <c r="ID160" i="3"/>
  <c r="ID180" i="3"/>
  <c r="ID183" i="3"/>
  <c r="ID184" i="3"/>
  <c r="ID189" i="3"/>
  <c r="ID251" i="3"/>
  <c r="ID258" i="3"/>
  <c r="ID263" i="3"/>
  <c r="ID268" i="3"/>
  <c r="ID259" i="3"/>
  <c r="ID264" i="3"/>
  <c r="ID269" i="3"/>
  <c r="ID243" i="3"/>
  <c r="ID248" i="3"/>
  <c r="ID265" i="3"/>
  <c r="ID175" i="3"/>
  <c r="ID270" i="3"/>
  <c r="ID176" i="3"/>
  <c r="ID262" i="3"/>
  <c r="ID267" i="3"/>
  <c r="ID250" i="3"/>
  <c r="ID167" i="3"/>
  <c r="ID271" i="3"/>
  <c r="IC245" i="3"/>
  <c r="IC247" i="3"/>
  <c r="IC164" i="3"/>
  <c r="IC246" i="3"/>
  <c r="IC199" i="3"/>
  <c r="ID198" i="3"/>
  <c r="ID200" i="3"/>
  <c r="IE260" i="3"/>
  <c r="ID235" i="3"/>
  <c r="IP326" i="1"/>
  <c r="IP325" i="1"/>
  <c r="IQ327" i="1"/>
  <c r="IF283" i="3"/>
  <c r="IF293" i="3"/>
  <c r="IF187" i="3"/>
  <c r="IF275" i="3"/>
  <c r="IG276" i="3"/>
  <c r="IF294" i="3"/>
  <c r="IF190" i="3"/>
  <c r="IE224" i="3"/>
  <c r="IE229" i="3"/>
  <c r="IE223" i="3"/>
  <c r="IE232" i="3"/>
  <c r="IE239" i="3"/>
  <c r="IE240" i="3"/>
  <c r="IE234" i="3"/>
  <c r="IE237" i="3"/>
  <c r="IC185" i="3"/>
  <c r="IE156" i="3"/>
  <c r="IE236" i="3"/>
  <c r="IE238" i="3" s="1"/>
  <c r="IF158" i="3"/>
  <c r="IE166" i="3"/>
  <c r="IE157" i="3"/>
  <c r="IC165" i="3"/>
  <c r="ID164" i="3"/>
  <c r="ID247" i="3"/>
  <c r="ID245" i="3"/>
  <c r="ID246" i="3"/>
  <c r="ID173" i="3"/>
  <c r="IE160" i="3"/>
  <c r="IE180" i="3"/>
  <c r="IE183" i="3"/>
  <c r="IE189" i="3"/>
  <c r="IE184" i="3"/>
  <c r="IE250" i="3"/>
  <c r="IE167" i="3"/>
  <c r="IE262" i="3"/>
  <c r="IE267" i="3"/>
  <c r="IE271" i="3"/>
  <c r="IE251" i="3"/>
  <c r="IE258" i="3"/>
  <c r="IE263" i="3"/>
  <c r="IE268" i="3"/>
  <c r="IE259" i="3"/>
  <c r="IE264" i="3"/>
  <c r="IE269" i="3"/>
  <c r="IE265" i="3"/>
  <c r="IE175" i="3"/>
  <c r="IE248" i="3"/>
  <c r="IE270" i="3"/>
  <c r="IE176" i="3"/>
  <c r="IE243" i="3"/>
  <c r="IE174" i="3"/>
  <c r="ID181" i="3"/>
  <c r="ID182" i="3"/>
  <c r="IE235" i="3"/>
  <c r="IE198" i="3"/>
  <c r="IE200" i="3"/>
  <c r="IF260" i="3"/>
  <c r="ID199" i="3"/>
  <c r="IQ326" i="1"/>
  <c r="IQ325" i="1"/>
  <c r="IR327" i="1"/>
  <c r="IG283" i="3"/>
  <c r="IG293" i="3"/>
  <c r="IG187" i="3"/>
  <c r="IG275" i="3"/>
  <c r="IH276" i="3"/>
  <c r="IG294" i="3"/>
  <c r="IG190" i="3"/>
  <c r="IF223" i="3"/>
  <c r="IF234" i="3"/>
  <c r="IF224" i="3"/>
  <c r="IF229" i="3"/>
  <c r="IF237" i="3"/>
  <c r="IF239" i="3"/>
  <c r="IF232" i="3"/>
  <c r="IF240" i="3"/>
  <c r="ID185" i="3"/>
  <c r="IF156" i="3"/>
  <c r="IF236" i="3"/>
  <c r="IF238" i="3" s="1"/>
  <c r="IF157" i="3"/>
  <c r="IG158" i="3"/>
  <c r="IF166" i="3"/>
  <c r="IF160" i="3"/>
  <c r="IF180" i="3"/>
  <c r="IF184" i="3"/>
  <c r="IF189" i="3"/>
  <c r="IF183" i="3"/>
  <c r="IF243" i="3"/>
  <c r="IF248" i="3"/>
  <c r="IF174" i="3"/>
  <c r="IF265" i="3"/>
  <c r="IF175" i="3"/>
  <c r="IF270" i="3"/>
  <c r="IF176" i="3"/>
  <c r="IF250" i="3"/>
  <c r="IF167" i="3"/>
  <c r="IF262" i="3"/>
  <c r="IF267" i="3"/>
  <c r="IF271" i="3"/>
  <c r="IF251" i="3"/>
  <c r="IF258" i="3"/>
  <c r="IF263" i="3"/>
  <c r="IF268" i="3"/>
  <c r="IF269" i="3"/>
  <c r="IF259" i="3"/>
  <c r="IF264" i="3"/>
  <c r="IE173" i="3"/>
  <c r="IE246" i="3"/>
  <c r="IE247" i="3"/>
  <c r="IE245" i="3"/>
  <c r="IE164" i="3"/>
  <c r="IE181" i="3"/>
  <c r="IE182" i="3"/>
  <c r="ID165" i="3"/>
  <c r="IG260" i="3"/>
  <c r="IF235" i="3"/>
  <c r="IF198" i="3"/>
  <c r="IF200" i="3"/>
  <c r="IE199" i="3"/>
  <c r="IR326" i="1"/>
  <c r="IR325" i="1"/>
  <c r="IS327" i="1"/>
  <c r="IH283" i="3"/>
  <c r="IH294" i="3"/>
  <c r="IH190" i="3"/>
  <c r="IH293" i="3"/>
  <c r="IH187" i="3"/>
  <c r="II276" i="3"/>
  <c r="IH275" i="3"/>
  <c r="IE185" i="3"/>
  <c r="IG223" i="3"/>
  <c r="IG234" i="3"/>
  <c r="IG224" i="3"/>
  <c r="IG232" i="3"/>
  <c r="IG229" i="3"/>
  <c r="IG237" i="3"/>
  <c r="IG240" i="3"/>
  <c r="IG239" i="3"/>
  <c r="IG157" i="3"/>
  <c r="IG166" i="3"/>
  <c r="IG156" i="3"/>
  <c r="IG236" i="3"/>
  <c r="IG238" i="3" s="1"/>
  <c r="IH158" i="3"/>
  <c r="IE165" i="3"/>
  <c r="IF173" i="3"/>
  <c r="IG160" i="3"/>
  <c r="IG183" i="3"/>
  <c r="IG180" i="3"/>
  <c r="IG184" i="3"/>
  <c r="IG189" i="3"/>
  <c r="IG259" i="3"/>
  <c r="IG264" i="3"/>
  <c r="IG269" i="3"/>
  <c r="IG243" i="3"/>
  <c r="IG248" i="3"/>
  <c r="IG174" i="3"/>
  <c r="IG265" i="3"/>
  <c r="IG175" i="3"/>
  <c r="IG270" i="3"/>
  <c r="IG176" i="3"/>
  <c r="IG250" i="3"/>
  <c r="IG167" i="3"/>
  <c r="IG262" i="3"/>
  <c r="IG267" i="3"/>
  <c r="IG271" i="3"/>
  <c r="IG251" i="3"/>
  <c r="IG258" i="3"/>
  <c r="IG263" i="3"/>
  <c r="IG268" i="3"/>
  <c r="IF245" i="3"/>
  <c r="IF246" i="3"/>
  <c r="IF247" i="3"/>
  <c r="IF164" i="3"/>
  <c r="IF181" i="3"/>
  <c r="IF182" i="3"/>
  <c r="IH260" i="3"/>
  <c r="IH174" i="3" s="1"/>
  <c r="IG235" i="3"/>
  <c r="IG198" i="3"/>
  <c r="IG200" i="3"/>
  <c r="IF199" i="3"/>
  <c r="IS326" i="1"/>
  <c r="IS325" i="1"/>
  <c r="IT327" i="1"/>
  <c r="II294" i="3"/>
  <c r="II190" i="3"/>
  <c r="II283" i="3"/>
  <c r="II275" i="3"/>
  <c r="IJ276" i="3"/>
  <c r="II293" i="3"/>
  <c r="II187" i="3"/>
  <c r="IH232" i="3"/>
  <c r="IH223" i="3"/>
  <c r="IH224" i="3"/>
  <c r="IH240" i="3"/>
  <c r="IH229" i="3"/>
  <c r="IH237" i="3"/>
  <c r="IH234" i="3"/>
  <c r="IH239" i="3"/>
  <c r="IF185" i="3"/>
  <c r="IH156" i="3"/>
  <c r="IH236" i="3"/>
  <c r="IH238" i="3" s="1"/>
  <c r="IH157" i="3"/>
  <c r="IH166" i="3"/>
  <c r="II158" i="3"/>
  <c r="IF165" i="3"/>
  <c r="IG173" i="3"/>
  <c r="IH160" i="3"/>
  <c r="IH180" i="3"/>
  <c r="IH183" i="3"/>
  <c r="IH184" i="3"/>
  <c r="IH189" i="3"/>
  <c r="IH251" i="3"/>
  <c r="IH258" i="3"/>
  <c r="IH263" i="3"/>
  <c r="IH268" i="3"/>
  <c r="IH259" i="3"/>
  <c r="IH264" i="3"/>
  <c r="IH269" i="3"/>
  <c r="IH243" i="3"/>
  <c r="IH248" i="3"/>
  <c r="IH265" i="3"/>
  <c r="IH175" i="3"/>
  <c r="IH270" i="3"/>
  <c r="IH176" i="3"/>
  <c r="IH262" i="3"/>
  <c r="IH267" i="3"/>
  <c r="IH250" i="3"/>
  <c r="IH167" i="3"/>
  <c r="IH271" i="3"/>
  <c r="IG164" i="3"/>
  <c r="IG247" i="3"/>
  <c r="IG246" i="3"/>
  <c r="IG245" i="3"/>
  <c r="IG181" i="3"/>
  <c r="IG182" i="3"/>
  <c r="IG199" i="3"/>
  <c r="IH235" i="3"/>
  <c r="IH198" i="3"/>
  <c r="IH200" i="3"/>
  <c r="II260" i="3"/>
  <c r="II174" i="3" s="1"/>
  <c r="IT326" i="1"/>
  <c r="IT325" i="1"/>
  <c r="IU327" i="1"/>
  <c r="IK276" i="3"/>
  <c r="IJ294" i="3"/>
  <c r="IJ190" i="3"/>
  <c r="IJ275" i="3"/>
  <c r="IJ293" i="3"/>
  <c r="IJ187" i="3"/>
  <c r="IJ283" i="3"/>
  <c r="IG185" i="3"/>
  <c r="II224" i="3"/>
  <c r="II229" i="3"/>
  <c r="II232" i="3"/>
  <c r="II223" i="3"/>
  <c r="II234" i="3"/>
  <c r="II239" i="3"/>
  <c r="II240" i="3"/>
  <c r="II237" i="3"/>
  <c r="IJ158" i="3"/>
  <c r="II157" i="3"/>
  <c r="II156" i="3"/>
  <c r="II236" i="3"/>
  <c r="II238" i="3" s="1"/>
  <c r="II166" i="3"/>
  <c r="IH173" i="3"/>
  <c r="IH164" i="3"/>
  <c r="IH246" i="3"/>
  <c r="IH247" i="3"/>
  <c r="IH245" i="3"/>
  <c r="IH181" i="3"/>
  <c r="IH182" i="3"/>
  <c r="IG165" i="3"/>
  <c r="II160" i="3"/>
  <c r="II180" i="3"/>
  <c r="II183" i="3"/>
  <c r="II189" i="3"/>
  <c r="II184" i="3"/>
  <c r="II250" i="3"/>
  <c r="II167" i="3"/>
  <c r="II262" i="3"/>
  <c r="II267" i="3"/>
  <c r="II271" i="3"/>
  <c r="II251" i="3"/>
  <c r="II258" i="3"/>
  <c r="II263" i="3"/>
  <c r="II268" i="3"/>
  <c r="II259" i="3"/>
  <c r="II264" i="3"/>
  <c r="II269" i="3"/>
  <c r="II265" i="3"/>
  <c r="II175" i="3"/>
  <c r="II248" i="3"/>
  <c r="II270" i="3"/>
  <c r="II176" i="3"/>
  <c r="II243" i="3"/>
  <c r="II235" i="3"/>
  <c r="II198" i="3"/>
  <c r="II200" i="3"/>
  <c r="IJ260" i="3"/>
  <c r="IH199" i="3"/>
  <c r="IU326" i="1"/>
  <c r="IU325" i="1"/>
  <c r="IV327" i="1"/>
  <c r="IK294" i="3"/>
  <c r="IK190" i="3"/>
  <c r="IK283" i="3"/>
  <c r="IK275" i="3"/>
  <c r="IK293" i="3"/>
  <c r="IK187" i="3"/>
  <c r="IL276" i="3"/>
  <c r="IJ223" i="3"/>
  <c r="IJ234" i="3"/>
  <c r="IJ224" i="3"/>
  <c r="IJ229" i="3"/>
  <c r="IJ237" i="3"/>
  <c r="IJ232" i="3"/>
  <c r="IJ239" i="3"/>
  <c r="IJ240" i="3"/>
  <c r="IH185" i="3"/>
  <c r="IJ157" i="3"/>
  <c r="IK158" i="3"/>
  <c r="IJ166" i="3"/>
  <c r="IJ156" i="3"/>
  <c r="IJ236" i="3"/>
  <c r="IJ238" i="3" s="1"/>
  <c r="IJ160" i="3"/>
  <c r="IJ180" i="3"/>
  <c r="IJ184" i="3"/>
  <c r="IJ183" i="3"/>
  <c r="IJ189" i="3"/>
  <c r="IJ243" i="3"/>
  <c r="IJ248" i="3"/>
  <c r="IJ174" i="3"/>
  <c r="IJ265" i="3"/>
  <c r="IJ175" i="3"/>
  <c r="IJ270" i="3"/>
  <c r="IJ176" i="3"/>
  <c r="IJ250" i="3"/>
  <c r="IJ167" i="3"/>
  <c r="IJ262" i="3"/>
  <c r="IJ267" i="3"/>
  <c r="IJ271" i="3"/>
  <c r="IJ251" i="3"/>
  <c r="IJ258" i="3"/>
  <c r="IJ263" i="3"/>
  <c r="IJ268" i="3"/>
  <c r="IJ264" i="3"/>
  <c r="IJ269" i="3"/>
  <c r="IJ259" i="3"/>
  <c r="II181" i="3"/>
  <c r="II182" i="3"/>
  <c r="IH165" i="3"/>
  <c r="II164" i="3"/>
  <c r="II246" i="3"/>
  <c r="II245" i="3"/>
  <c r="II247" i="3"/>
  <c r="II173" i="3"/>
  <c r="IJ198" i="3"/>
  <c r="IJ200" i="3"/>
  <c r="IK260" i="3"/>
  <c r="IJ235" i="3"/>
  <c r="II199" i="3"/>
  <c r="IV326" i="1"/>
  <c r="IV325" i="1"/>
  <c r="IW327" i="1"/>
  <c r="IL294" i="3"/>
  <c r="IL190" i="3"/>
  <c r="IL275" i="3"/>
  <c r="IL283" i="3"/>
  <c r="IL293" i="3"/>
  <c r="IL187" i="3"/>
  <c r="IM276" i="3"/>
  <c r="IK223" i="3"/>
  <c r="IK234" i="3"/>
  <c r="IK224" i="3"/>
  <c r="IK237" i="3"/>
  <c r="IK232" i="3"/>
  <c r="IK229" i="3"/>
  <c r="IK239" i="3"/>
  <c r="IK240" i="3"/>
  <c r="II185" i="3"/>
  <c r="IK157" i="3"/>
  <c r="IK156" i="3"/>
  <c r="IK236" i="3"/>
  <c r="IK238" i="3" s="1"/>
  <c r="IL158" i="3"/>
  <c r="IK166" i="3"/>
  <c r="IJ247" i="3"/>
  <c r="IJ246" i="3"/>
  <c r="IJ164" i="3"/>
  <c r="IJ245" i="3"/>
  <c r="IK160" i="3"/>
  <c r="IK180" i="3"/>
  <c r="IK183" i="3"/>
  <c r="IK184" i="3"/>
  <c r="IK189" i="3"/>
  <c r="IK259" i="3"/>
  <c r="IK264" i="3"/>
  <c r="IK269" i="3"/>
  <c r="IK243" i="3"/>
  <c r="IK248" i="3"/>
  <c r="IK174" i="3"/>
  <c r="IK265" i="3"/>
  <c r="IK175" i="3"/>
  <c r="IK270" i="3"/>
  <c r="IK176" i="3"/>
  <c r="IK250" i="3"/>
  <c r="IK167" i="3"/>
  <c r="IK262" i="3"/>
  <c r="IK267" i="3"/>
  <c r="IK271" i="3"/>
  <c r="IK268" i="3"/>
  <c r="IK251" i="3"/>
  <c r="IK258" i="3"/>
  <c r="IK263" i="3"/>
  <c r="IJ173" i="3"/>
  <c r="II165" i="3"/>
  <c r="IJ181" i="3"/>
  <c r="IJ182" i="3"/>
  <c r="IJ199" i="3"/>
  <c r="IL260" i="3"/>
  <c r="IL174" i="3" s="1"/>
  <c r="IK235" i="3"/>
  <c r="IK198" i="3"/>
  <c r="IK200" i="3"/>
  <c r="IW326" i="1"/>
  <c r="IW325" i="1"/>
  <c r="IX327" i="1"/>
  <c r="IM283" i="3"/>
  <c r="IM294" i="3"/>
  <c r="IM190" i="3"/>
  <c r="IM275" i="3"/>
  <c r="IN276" i="3"/>
  <c r="IM293" i="3"/>
  <c r="IM187" i="3"/>
  <c r="IJ185" i="3"/>
  <c r="IL223" i="3"/>
  <c r="IL232" i="3"/>
  <c r="IL224" i="3"/>
  <c r="IL229" i="3"/>
  <c r="IL240" i="3"/>
  <c r="IL234" i="3"/>
  <c r="IL237" i="3"/>
  <c r="IL239" i="3"/>
  <c r="IL157" i="3"/>
  <c r="IM158" i="3"/>
  <c r="IL166" i="3"/>
  <c r="IL156" i="3"/>
  <c r="IL236" i="3"/>
  <c r="IL238" i="3" s="1"/>
  <c r="IK173" i="3"/>
  <c r="IL160" i="3"/>
  <c r="IL180" i="3"/>
  <c r="IL183" i="3"/>
  <c r="IL184" i="3"/>
  <c r="IL189" i="3"/>
  <c r="IL251" i="3"/>
  <c r="IL258" i="3"/>
  <c r="IL263" i="3"/>
  <c r="IL268" i="3"/>
  <c r="IL259" i="3"/>
  <c r="IL264" i="3"/>
  <c r="IL269" i="3"/>
  <c r="IL243" i="3"/>
  <c r="IL248" i="3"/>
  <c r="IL265" i="3"/>
  <c r="IL175" i="3"/>
  <c r="IL270" i="3"/>
  <c r="IL176" i="3"/>
  <c r="IL250" i="3"/>
  <c r="IL167" i="3"/>
  <c r="IL271" i="3"/>
  <c r="IL262" i="3"/>
  <c r="IL267" i="3"/>
  <c r="IJ165" i="3"/>
  <c r="IK245" i="3"/>
  <c r="IK246" i="3"/>
  <c r="IK164" i="3"/>
  <c r="IK247" i="3"/>
  <c r="IK181" i="3"/>
  <c r="IK182" i="3"/>
  <c r="IK199" i="3"/>
  <c r="IL198" i="3"/>
  <c r="IL200" i="3"/>
  <c r="IM260" i="3"/>
  <c r="IM174" i="3" s="1"/>
  <c r="IL235" i="3"/>
  <c r="IX326" i="1"/>
  <c r="IX325" i="1"/>
  <c r="IY327" i="1"/>
  <c r="IO276" i="3"/>
  <c r="IN293" i="3"/>
  <c r="IN187" i="3"/>
  <c r="IN275" i="3"/>
  <c r="IN283" i="3"/>
  <c r="IN294" i="3"/>
  <c r="IN190" i="3"/>
  <c r="IM224" i="3"/>
  <c r="IM229" i="3"/>
  <c r="IM223" i="3"/>
  <c r="IM232" i="3"/>
  <c r="IM239" i="3"/>
  <c r="IM240" i="3"/>
  <c r="IM234" i="3"/>
  <c r="IM237" i="3"/>
  <c r="IK185" i="3"/>
  <c r="IL173" i="3"/>
  <c r="IM156" i="3"/>
  <c r="IM236" i="3"/>
  <c r="IM238" i="3" s="1"/>
  <c r="IN158" i="3"/>
  <c r="IM157" i="3"/>
  <c r="IM166" i="3"/>
  <c r="IK165" i="3"/>
  <c r="IL181" i="3"/>
  <c r="IL182" i="3"/>
  <c r="IM160" i="3"/>
  <c r="IM180" i="3"/>
  <c r="IM183" i="3"/>
  <c r="IM189" i="3"/>
  <c r="IM184" i="3"/>
  <c r="IM250" i="3"/>
  <c r="IM167" i="3"/>
  <c r="IM262" i="3"/>
  <c r="IM267" i="3"/>
  <c r="IM271" i="3"/>
  <c r="IM251" i="3"/>
  <c r="IM258" i="3"/>
  <c r="IM263" i="3"/>
  <c r="IM268" i="3"/>
  <c r="IM259" i="3"/>
  <c r="IM264" i="3"/>
  <c r="IM269" i="3"/>
  <c r="IM243" i="3"/>
  <c r="IM265" i="3"/>
  <c r="IM175" i="3"/>
  <c r="IM270" i="3"/>
  <c r="IM176" i="3"/>
  <c r="IM248" i="3"/>
  <c r="IL164" i="3"/>
  <c r="IL246" i="3"/>
  <c r="IL245" i="3"/>
  <c r="IL247" i="3"/>
  <c r="IM200" i="3"/>
  <c r="IN260" i="3"/>
  <c r="IM235" i="3"/>
  <c r="IM198" i="3"/>
  <c r="IL199" i="3"/>
  <c r="IY326" i="1"/>
  <c r="IY325" i="1"/>
  <c r="IZ327" i="1"/>
  <c r="IO294" i="3"/>
  <c r="IO190" i="3"/>
  <c r="IO283" i="3"/>
  <c r="IO275" i="3"/>
  <c r="IP276" i="3"/>
  <c r="IO293" i="3"/>
  <c r="IO187" i="3"/>
  <c r="IN223" i="3"/>
  <c r="IN234" i="3"/>
  <c r="IN224" i="3"/>
  <c r="IN229" i="3"/>
  <c r="IN237" i="3"/>
  <c r="IN239" i="3"/>
  <c r="IN232" i="3"/>
  <c r="IN240" i="3"/>
  <c r="IM173" i="3"/>
  <c r="IN156" i="3"/>
  <c r="IN236" i="3"/>
  <c r="IN238" i="3"/>
  <c r="IN157" i="3"/>
  <c r="IO158" i="3"/>
  <c r="IN166" i="3"/>
  <c r="IL185" i="3"/>
  <c r="IN160" i="3"/>
  <c r="IN180" i="3"/>
  <c r="IN184" i="3"/>
  <c r="IN189" i="3"/>
  <c r="IN183" i="3"/>
  <c r="IN243" i="3"/>
  <c r="IN248" i="3"/>
  <c r="IN174" i="3"/>
  <c r="IN265" i="3"/>
  <c r="IN175" i="3"/>
  <c r="IN270" i="3"/>
  <c r="IN176" i="3"/>
  <c r="IN250" i="3"/>
  <c r="IN167" i="3"/>
  <c r="IN262" i="3"/>
  <c r="IN267" i="3"/>
  <c r="IN271" i="3"/>
  <c r="IN251" i="3"/>
  <c r="IN258" i="3"/>
  <c r="IN263" i="3"/>
  <c r="IN268" i="3"/>
  <c r="IN259" i="3"/>
  <c r="IN264" i="3"/>
  <c r="IN269" i="3"/>
  <c r="IM164" i="3"/>
  <c r="IM246" i="3"/>
  <c r="IM245" i="3"/>
  <c r="IM247" i="3"/>
  <c r="IM181" i="3"/>
  <c r="IM182" i="3"/>
  <c r="IL165" i="3"/>
  <c r="IN198" i="3"/>
  <c r="IN235" i="3"/>
  <c r="IN200" i="3"/>
  <c r="IO260" i="3"/>
  <c r="IM199" i="3"/>
  <c r="IZ326" i="1"/>
  <c r="IZ325" i="1"/>
  <c r="JA327" i="1"/>
  <c r="IP294" i="3"/>
  <c r="IP190" i="3"/>
  <c r="IP283" i="3"/>
  <c r="IP275" i="3"/>
  <c r="IQ276" i="3"/>
  <c r="IP293" i="3"/>
  <c r="IP187" i="3"/>
  <c r="IO223" i="3"/>
  <c r="IO234" i="3"/>
  <c r="IO224" i="3"/>
  <c r="IO232" i="3"/>
  <c r="IO229" i="3"/>
  <c r="IO237" i="3"/>
  <c r="IO240" i="3"/>
  <c r="IO239" i="3"/>
  <c r="IM185" i="3"/>
  <c r="IO156" i="3"/>
  <c r="IO236" i="3"/>
  <c r="IO238" i="3" s="1"/>
  <c r="IO157" i="3"/>
  <c r="IO166" i="3"/>
  <c r="IP158" i="3"/>
  <c r="IM165" i="3"/>
  <c r="IO160" i="3"/>
  <c r="IO180" i="3"/>
  <c r="IO183" i="3"/>
  <c r="IO184" i="3"/>
  <c r="IO189" i="3"/>
  <c r="IO259" i="3"/>
  <c r="IO264" i="3"/>
  <c r="IO269" i="3"/>
  <c r="IO243" i="3"/>
  <c r="IO248" i="3"/>
  <c r="IO174" i="3"/>
  <c r="IO265" i="3"/>
  <c r="IO175" i="3"/>
  <c r="IO270" i="3"/>
  <c r="IO176" i="3"/>
  <c r="IO250" i="3"/>
  <c r="IO167" i="3"/>
  <c r="IO262" i="3"/>
  <c r="IO267" i="3"/>
  <c r="IO271" i="3"/>
  <c r="IO263" i="3"/>
  <c r="IO268" i="3"/>
  <c r="IO251" i="3"/>
  <c r="IO258" i="3"/>
  <c r="IN173" i="3"/>
  <c r="IN245" i="3"/>
  <c r="IN246" i="3"/>
  <c r="IN164" i="3"/>
  <c r="IN247" i="3"/>
  <c r="IN181" i="3"/>
  <c r="IN182" i="3"/>
  <c r="IP260" i="3"/>
  <c r="IO235" i="3"/>
  <c r="IO198" i="3"/>
  <c r="IO200" i="3"/>
  <c r="IN199" i="3"/>
  <c r="JA326" i="1"/>
  <c r="JA325" i="1"/>
  <c r="JB327" i="1"/>
  <c r="IQ293" i="3"/>
  <c r="IQ187" i="3"/>
  <c r="IQ283" i="3"/>
  <c r="IQ275" i="3"/>
  <c r="IR276" i="3"/>
  <c r="IQ294" i="3"/>
  <c r="IQ190" i="3"/>
  <c r="IP232" i="3"/>
  <c r="IP223" i="3"/>
  <c r="IP224" i="3"/>
  <c r="IP240" i="3"/>
  <c r="IP229" i="3"/>
  <c r="IP237" i="3"/>
  <c r="IP234" i="3"/>
  <c r="IP239" i="3"/>
  <c r="IP156" i="3"/>
  <c r="IP236" i="3"/>
  <c r="IP238" i="3" s="1"/>
  <c r="IP157" i="3"/>
  <c r="IP166" i="3"/>
  <c r="IQ158" i="3"/>
  <c r="IN185" i="3"/>
  <c r="IN165" i="3"/>
  <c r="IP160" i="3"/>
  <c r="IP180" i="3"/>
  <c r="IP183" i="3"/>
  <c r="IP184" i="3"/>
  <c r="IP189" i="3"/>
  <c r="IP251" i="3"/>
  <c r="IP258" i="3"/>
  <c r="IP263" i="3"/>
  <c r="IP268" i="3"/>
  <c r="IP259" i="3"/>
  <c r="IP264" i="3"/>
  <c r="IP269" i="3"/>
  <c r="IP243" i="3"/>
  <c r="IP248" i="3"/>
  <c r="IP174" i="3"/>
  <c r="IP265" i="3"/>
  <c r="IP175" i="3"/>
  <c r="IP270" i="3"/>
  <c r="IP176" i="3"/>
  <c r="IP267" i="3"/>
  <c r="IP250" i="3"/>
  <c r="IP167" i="3"/>
  <c r="IP271" i="3"/>
  <c r="IP262" i="3"/>
  <c r="IO164" i="3"/>
  <c r="IO246" i="3"/>
  <c r="IO247" i="3"/>
  <c r="IO245" i="3"/>
  <c r="IO173" i="3"/>
  <c r="IO181" i="3"/>
  <c r="IO182" i="3"/>
  <c r="IQ260" i="3"/>
  <c r="IP235" i="3"/>
  <c r="IP198" i="3"/>
  <c r="IP200" i="3"/>
  <c r="IO199" i="3"/>
  <c r="JB326" i="1"/>
  <c r="JB325" i="1"/>
  <c r="JC327" i="1"/>
  <c r="IR283" i="3"/>
  <c r="IR294" i="3"/>
  <c r="IR190" i="3"/>
  <c r="IR275" i="3"/>
  <c r="IS276" i="3"/>
  <c r="IR293" i="3"/>
  <c r="IR187" i="3"/>
  <c r="IQ224" i="3"/>
  <c r="IQ229" i="3"/>
  <c r="IQ232" i="3"/>
  <c r="IQ223" i="3"/>
  <c r="IQ234" i="3"/>
  <c r="IQ239" i="3"/>
  <c r="IQ240" i="3"/>
  <c r="IQ237" i="3"/>
  <c r="IP173" i="3"/>
  <c r="IR158" i="3"/>
  <c r="IQ156" i="3"/>
  <c r="IQ236" i="3"/>
  <c r="IQ238" i="3"/>
  <c r="IQ157" i="3"/>
  <c r="IQ166" i="3"/>
  <c r="IO185" i="3"/>
  <c r="IP164" i="3"/>
  <c r="IP247" i="3"/>
  <c r="IP245" i="3"/>
  <c r="IP246" i="3"/>
  <c r="IO165" i="3"/>
  <c r="IQ160" i="3"/>
  <c r="IQ180" i="3"/>
  <c r="IQ183" i="3"/>
  <c r="IQ189" i="3"/>
  <c r="IQ184" i="3"/>
  <c r="IQ250" i="3"/>
  <c r="IQ167" i="3"/>
  <c r="IQ262" i="3"/>
  <c r="IQ267" i="3"/>
  <c r="IQ271" i="3"/>
  <c r="IQ251" i="3"/>
  <c r="IQ258" i="3"/>
  <c r="IQ263" i="3"/>
  <c r="IQ268" i="3"/>
  <c r="IQ259" i="3"/>
  <c r="IQ264" i="3"/>
  <c r="IQ269" i="3"/>
  <c r="IQ248" i="3"/>
  <c r="IQ270" i="3"/>
  <c r="IQ176" i="3"/>
  <c r="IQ243" i="3"/>
  <c r="IQ174" i="3"/>
  <c r="IQ265" i="3"/>
  <c r="IQ175" i="3"/>
  <c r="IP181" i="3"/>
  <c r="IP182" i="3"/>
  <c r="IP199" i="3"/>
  <c r="IQ235" i="3"/>
  <c r="IQ198" i="3"/>
  <c r="IQ200" i="3"/>
  <c r="JD327" i="1"/>
  <c r="JC326" i="1"/>
  <c r="JC325" i="1"/>
  <c r="IT276" i="3"/>
  <c r="IS293" i="3"/>
  <c r="IS187" i="3"/>
  <c r="IS283" i="3"/>
  <c r="IS294" i="3"/>
  <c r="IS190" i="3"/>
  <c r="IS275" i="3"/>
  <c r="IR156" i="3"/>
  <c r="IR236" i="3"/>
  <c r="IR238" i="3" s="1"/>
  <c r="IR157" i="3"/>
  <c r="IS158" i="3"/>
  <c r="IR166" i="3"/>
  <c r="IP185" i="3"/>
  <c r="IP165" i="3"/>
  <c r="IQ173" i="3"/>
  <c r="IQ181" i="3"/>
  <c r="IQ182" i="3"/>
  <c r="IQ164" i="3"/>
  <c r="IQ245" i="3"/>
  <c r="IQ246" i="3"/>
  <c r="IQ247" i="3"/>
  <c r="IQ199" i="3"/>
  <c r="JE327" i="1"/>
  <c r="JD326" i="1"/>
  <c r="JD325" i="1"/>
  <c r="IT283" i="3"/>
  <c r="IT275" i="3"/>
  <c r="IU276" i="3"/>
  <c r="IT293" i="3"/>
  <c r="IT187" i="3"/>
  <c r="IT294" i="3"/>
  <c r="IT190" i="3"/>
  <c r="IS156" i="3"/>
  <c r="IS236" i="3"/>
  <c r="IS238" i="3" s="1"/>
  <c r="IS157" i="3"/>
  <c r="IT158" i="3"/>
  <c r="IS166" i="3"/>
  <c r="IQ165" i="3"/>
  <c r="IQ185" i="3"/>
  <c r="JE326" i="1"/>
  <c r="JE325" i="1"/>
  <c r="JF327" i="1"/>
  <c r="IU275" i="3"/>
  <c r="IU293" i="3"/>
  <c r="IU187" i="3"/>
  <c r="IU283" i="3"/>
  <c r="IU294" i="3"/>
  <c r="IU190" i="3"/>
  <c r="IT156" i="3"/>
  <c r="IT236" i="3"/>
  <c r="IT238" i="3" s="1"/>
  <c r="IU158" i="3"/>
  <c r="IT166" i="3"/>
  <c r="IT157" i="3"/>
  <c r="JG327" i="1"/>
  <c r="JF326" i="1"/>
  <c r="JF325" i="1"/>
  <c r="IV158" i="3"/>
  <c r="IU156" i="3"/>
  <c r="IU236" i="3"/>
  <c r="IU238" i="3" s="1"/>
  <c r="IU166" i="3"/>
  <c r="IU157" i="3"/>
  <c r="JG326" i="1"/>
  <c r="JG325" i="1"/>
  <c r="JH327" i="1"/>
  <c r="IV156" i="3"/>
  <c r="IV157" i="3"/>
  <c r="IW158" i="3"/>
  <c r="IV166" i="3"/>
  <c r="JI327" i="1"/>
  <c r="JH326" i="1"/>
  <c r="JH325" i="1"/>
  <c r="IW157" i="3"/>
  <c r="IW156" i="3"/>
  <c r="IW166" i="3"/>
  <c r="IX158" i="3"/>
  <c r="JI326" i="1"/>
  <c r="JI325" i="1"/>
  <c r="JJ327" i="1"/>
  <c r="IX156" i="3"/>
  <c r="IX157" i="3"/>
  <c r="IX166" i="3"/>
  <c r="IY158" i="3"/>
  <c r="JJ326" i="1"/>
  <c r="JJ325" i="1"/>
  <c r="JK327" i="1"/>
  <c r="IY157" i="3"/>
  <c r="IY156" i="3"/>
  <c r="IY166" i="3"/>
  <c r="IZ158" i="3"/>
  <c r="JK326" i="1"/>
  <c r="JK325" i="1"/>
  <c r="JL327" i="1"/>
  <c r="IZ156" i="3"/>
  <c r="IZ157" i="3"/>
  <c r="JA158" i="3"/>
  <c r="IZ166" i="3"/>
  <c r="JL326" i="1"/>
  <c r="JL325" i="1"/>
  <c r="JM327" i="1"/>
  <c r="JA157" i="3"/>
  <c r="JA156" i="3"/>
  <c r="JA166" i="3"/>
  <c r="JB158" i="3"/>
  <c r="JM326" i="1"/>
  <c r="JM325" i="1"/>
  <c r="JN327" i="1"/>
  <c r="JB166" i="3"/>
  <c r="JB156" i="3"/>
  <c r="JB157" i="3"/>
  <c r="JC158" i="3"/>
  <c r="JO327" i="1"/>
  <c r="JN326" i="1"/>
  <c r="JN325" i="1"/>
  <c r="JC156" i="3"/>
  <c r="JD158" i="3"/>
  <c r="JC166" i="3"/>
  <c r="JC157" i="3"/>
  <c r="JO326" i="1"/>
  <c r="JO325" i="1"/>
  <c r="JP327" i="1"/>
  <c r="JD156" i="3"/>
  <c r="JD157" i="3"/>
  <c r="JE158" i="3"/>
  <c r="JD166" i="3"/>
  <c r="JQ327" i="1"/>
  <c r="JP326" i="1"/>
  <c r="JP325" i="1"/>
  <c r="JE156" i="3"/>
  <c r="JE157" i="3"/>
  <c r="JE166" i="3"/>
  <c r="JF158" i="3"/>
  <c r="JR327" i="1"/>
  <c r="JQ326" i="1"/>
  <c r="JQ325" i="1"/>
  <c r="JF157" i="3"/>
  <c r="JF166" i="3"/>
  <c r="JF156" i="3"/>
  <c r="JG158" i="3"/>
  <c r="JR326" i="1"/>
  <c r="JR325" i="1"/>
  <c r="JS327" i="1"/>
  <c r="JH158" i="3"/>
  <c r="JG157" i="3"/>
  <c r="JG166" i="3"/>
  <c r="JG156" i="3"/>
  <c r="JT327" i="1"/>
  <c r="JS326" i="1"/>
  <c r="JS325" i="1"/>
  <c r="JH156" i="3"/>
  <c r="JH157" i="3"/>
  <c r="JI158" i="3"/>
  <c r="JH166" i="3"/>
  <c r="JU327" i="1"/>
  <c r="JT326" i="1"/>
  <c r="JT325" i="1"/>
  <c r="JI156" i="3"/>
  <c r="JI157" i="3"/>
  <c r="JI166" i="3"/>
  <c r="JJ158" i="3"/>
  <c r="JV327" i="1"/>
  <c r="JU326" i="1"/>
  <c r="JU325" i="1"/>
  <c r="JK158" i="3"/>
  <c r="JJ157" i="3"/>
  <c r="JJ156" i="3"/>
  <c r="JJ166" i="3"/>
  <c r="JW327" i="1"/>
  <c r="JV326" i="1"/>
  <c r="JV325" i="1"/>
  <c r="JK166" i="3"/>
  <c r="JK156" i="3"/>
  <c r="JL158" i="3"/>
  <c r="JK157" i="3"/>
  <c r="JX327" i="1"/>
  <c r="JW326" i="1"/>
  <c r="JW325" i="1"/>
  <c r="JM158" i="3"/>
  <c r="JL166" i="3"/>
  <c r="JL156" i="3"/>
  <c r="JL157" i="3"/>
  <c r="JX326" i="1"/>
  <c r="JX325" i="1"/>
  <c r="JY327" i="1"/>
  <c r="JM166" i="3"/>
  <c r="JN158" i="3"/>
  <c r="JM157" i="3"/>
  <c r="JM156" i="3"/>
  <c r="JZ327" i="1"/>
  <c r="JY326" i="1"/>
  <c r="JY325" i="1"/>
  <c r="JN156" i="3"/>
  <c r="JN157" i="3"/>
  <c r="JN166" i="3"/>
  <c r="JO158" i="3"/>
  <c r="JZ326" i="1"/>
  <c r="JZ325" i="1"/>
  <c r="KA327" i="1"/>
  <c r="JO156" i="3"/>
  <c r="JP158" i="3"/>
  <c r="JO157" i="3"/>
  <c r="JO166" i="3"/>
  <c r="JO168" i="3"/>
  <c r="JO169" i="3" s="1"/>
  <c r="KA326" i="1"/>
  <c r="KA325" i="1"/>
  <c r="KB327" i="1"/>
  <c r="JP156" i="3"/>
  <c r="JP157" i="3"/>
  <c r="JQ158" i="3"/>
  <c r="JP166" i="3"/>
  <c r="KC327" i="1"/>
  <c r="KB326" i="1"/>
  <c r="KB325" i="1"/>
  <c r="JQ156" i="3"/>
  <c r="JQ157" i="3"/>
  <c r="JQ166" i="3"/>
  <c r="JR158" i="3"/>
  <c r="KD327" i="1"/>
  <c r="KC326" i="1"/>
  <c r="KC325" i="1"/>
  <c r="JR156" i="3"/>
  <c r="JR166" i="3"/>
  <c r="JR157" i="3"/>
  <c r="JS158" i="3"/>
  <c r="KE327" i="1"/>
  <c r="KD326" i="1"/>
  <c r="KD325" i="1"/>
  <c r="JT158" i="3"/>
  <c r="JS156" i="3"/>
  <c r="JS166" i="3"/>
  <c r="JS157" i="3"/>
  <c r="KE326" i="1"/>
  <c r="KE325" i="1"/>
  <c r="KF327" i="1"/>
  <c r="JU158" i="3"/>
  <c r="JT166" i="3"/>
  <c r="JT156" i="3"/>
  <c r="JT157" i="3"/>
  <c r="KG327" i="1"/>
  <c r="KF326" i="1"/>
  <c r="KF325" i="1"/>
  <c r="JU157" i="3"/>
  <c r="JU166" i="3"/>
  <c r="JV158" i="3"/>
  <c r="JU156" i="3"/>
  <c r="KG326" i="1"/>
  <c r="KG325" i="1"/>
  <c r="KH327" i="1"/>
  <c r="JV156" i="3"/>
  <c r="JV166" i="3"/>
  <c r="JV157" i="3"/>
  <c r="JW158" i="3"/>
  <c r="KI327" i="1"/>
  <c r="KH326" i="1"/>
  <c r="KH325" i="1"/>
  <c r="JX158" i="3"/>
  <c r="JW156" i="3"/>
  <c r="JW166" i="3"/>
  <c r="JW157" i="3"/>
  <c r="KI326" i="1"/>
  <c r="KI325" i="1"/>
  <c r="KJ327" i="1"/>
  <c r="JX156" i="3"/>
  <c r="JX157" i="3"/>
  <c r="JY158" i="3"/>
  <c r="JX166" i="3"/>
  <c r="KJ326" i="1"/>
  <c r="KJ325" i="1"/>
  <c r="KK327" i="1"/>
  <c r="JY156" i="3"/>
  <c r="JY157" i="3"/>
  <c r="JY166" i="3"/>
  <c r="JZ158" i="3"/>
  <c r="KL327" i="1"/>
  <c r="KK326" i="1"/>
  <c r="KK325" i="1"/>
  <c r="JZ156" i="3"/>
  <c r="JZ166" i="3"/>
  <c r="JZ157" i="3"/>
  <c r="KA158" i="3"/>
  <c r="KL326" i="1"/>
  <c r="KL325" i="1"/>
  <c r="KM327" i="1"/>
  <c r="KB158" i="3"/>
  <c r="KA166" i="3"/>
  <c r="KA157" i="3"/>
  <c r="KA156" i="3"/>
  <c r="KM326" i="1"/>
  <c r="KM325" i="1"/>
  <c r="KN327" i="1"/>
  <c r="KB156" i="3"/>
  <c r="KB157" i="3"/>
  <c r="KC158" i="3"/>
  <c r="KB166" i="3"/>
  <c r="KN326" i="1"/>
  <c r="KN325" i="1"/>
  <c r="KO327" i="1"/>
  <c r="KC157" i="3"/>
  <c r="KC166" i="3"/>
  <c r="KC156" i="3"/>
  <c r="KD158" i="3"/>
  <c r="KP327" i="1"/>
  <c r="KO326" i="1"/>
  <c r="KO325" i="1"/>
  <c r="KD156" i="3"/>
  <c r="KD157" i="3"/>
  <c r="KD166" i="3"/>
  <c r="KE158" i="3"/>
  <c r="KQ327" i="1"/>
  <c r="KP326" i="1"/>
  <c r="KP325" i="1"/>
  <c r="KE156" i="3"/>
  <c r="KF158" i="3"/>
  <c r="KE157" i="3"/>
  <c r="KE166" i="3"/>
  <c r="KR327" i="1"/>
  <c r="KQ326" i="1"/>
  <c r="KQ325" i="1"/>
  <c r="KF156" i="3"/>
  <c r="KF157" i="3"/>
  <c r="KG158" i="3"/>
  <c r="KF166" i="3"/>
  <c r="KS327" i="1"/>
  <c r="KR326" i="1"/>
  <c r="KR325" i="1"/>
  <c r="KG156" i="3"/>
  <c r="KG166" i="3"/>
  <c r="KG157" i="3"/>
  <c r="KH158" i="3"/>
  <c r="KS326" i="1"/>
  <c r="KS325" i="1"/>
  <c r="KT327" i="1"/>
  <c r="KH166" i="3"/>
  <c r="KH168" i="3"/>
  <c r="KH169" i="3" s="1"/>
  <c r="KH156" i="3"/>
  <c r="KI158" i="3"/>
  <c r="KH157" i="3"/>
  <c r="KT326" i="1"/>
  <c r="KT325" i="1"/>
  <c r="KU327" i="1"/>
  <c r="KI156" i="3"/>
  <c r="KI157" i="3"/>
  <c r="KJ158" i="3"/>
  <c r="KI166" i="3"/>
  <c r="KU326" i="1"/>
  <c r="KU325" i="1"/>
  <c r="KV327" i="1"/>
  <c r="KJ156" i="3"/>
  <c r="KJ157" i="3"/>
  <c r="KK158" i="3"/>
  <c r="KJ166" i="3"/>
  <c r="KV326" i="1"/>
  <c r="KV325" i="1"/>
  <c r="KW327" i="1"/>
  <c r="KK166" i="3"/>
  <c r="KK157" i="3"/>
  <c r="KL158" i="3"/>
  <c r="KK156" i="3"/>
  <c r="KX327" i="1"/>
  <c r="KW326" i="1"/>
  <c r="KW325" i="1"/>
  <c r="KL166" i="3"/>
  <c r="KL156" i="3"/>
  <c r="KL157" i="3"/>
  <c r="KM158" i="3"/>
  <c r="KY327" i="1"/>
  <c r="KX326" i="1"/>
  <c r="KX325" i="1"/>
  <c r="KN158" i="3"/>
  <c r="KM166" i="3"/>
  <c r="KM156" i="3"/>
  <c r="KM157" i="3"/>
  <c r="KZ327" i="1"/>
  <c r="KY326" i="1"/>
  <c r="KY325" i="1"/>
  <c r="KO158" i="3"/>
  <c r="KN166" i="3"/>
  <c r="KN156" i="3"/>
  <c r="KN157" i="3"/>
  <c r="KZ326" i="1"/>
  <c r="KZ325" i="1"/>
  <c r="LA327" i="1"/>
  <c r="KO166" i="3"/>
  <c r="KO156" i="3"/>
  <c r="KP158" i="3"/>
  <c r="KO157" i="3"/>
  <c r="LA326" i="1"/>
  <c r="LA325" i="1"/>
  <c r="LB327" i="1"/>
  <c r="KP166" i="3"/>
  <c r="KP157" i="3"/>
  <c r="KQ158" i="3"/>
  <c r="KP156" i="3"/>
  <c r="LB326" i="1"/>
  <c r="LB325" i="1"/>
  <c r="LC327" i="1"/>
  <c r="KQ156" i="3"/>
  <c r="KR158" i="3"/>
  <c r="KQ166" i="3"/>
  <c r="KQ157" i="3"/>
  <c r="LD327" i="1"/>
  <c r="LC326" i="1"/>
  <c r="LC325" i="1"/>
  <c r="KR156" i="3"/>
  <c r="KR157" i="3"/>
  <c r="KS158" i="3"/>
  <c r="KR166" i="3"/>
  <c r="LE327" i="1"/>
  <c r="LD326" i="1"/>
  <c r="LD325" i="1"/>
  <c r="KS156" i="3"/>
  <c r="KS166" i="3"/>
  <c r="KS168" i="3"/>
  <c r="KS169" i="3" s="1"/>
  <c r="KS157" i="3"/>
  <c r="KT158" i="3"/>
  <c r="LE326" i="1"/>
  <c r="LE325" i="1"/>
  <c r="KT156" i="3"/>
  <c r="KT157" i="3"/>
  <c r="KT166" i="3"/>
  <c r="KU158" i="3"/>
  <c r="KU157" i="3"/>
  <c r="KU166" i="3"/>
  <c r="KU156" i="3"/>
  <c r="KV158" i="3"/>
  <c r="KW158" i="3"/>
  <c r="KV156" i="3"/>
  <c r="KV157" i="3"/>
  <c r="KV166" i="3"/>
  <c r="KW166" i="3"/>
  <c r="KW156" i="3"/>
  <c r="KX158" i="3"/>
  <c r="KW157" i="3"/>
  <c r="KX166" i="3"/>
  <c r="KY158" i="3"/>
  <c r="KX157" i="3"/>
  <c r="KX156" i="3"/>
  <c r="KY156" i="3"/>
  <c r="KY157" i="3"/>
  <c r="KZ158" i="3"/>
  <c r="KY166" i="3"/>
  <c r="KY168" i="3"/>
  <c r="KY169" i="3" s="1"/>
  <c r="KZ156" i="3"/>
  <c r="KZ157" i="3"/>
  <c r="LA158" i="3"/>
  <c r="KZ166" i="3"/>
  <c r="LA156" i="3"/>
  <c r="LA157" i="3"/>
  <c r="LA166" i="3"/>
  <c r="LB158" i="3"/>
  <c r="LB157" i="3"/>
  <c r="LB166" i="3"/>
  <c r="LC158" i="3"/>
  <c r="LB156" i="3"/>
  <c r="LD158" i="3"/>
  <c r="LC156" i="3"/>
  <c r="LC166" i="3"/>
  <c r="LC157" i="3"/>
  <c r="LD156" i="3"/>
  <c r="LD157" i="3"/>
  <c r="LE158" i="3"/>
  <c r="LD166" i="3"/>
  <c r="LD168" i="3"/>
  <c r="LD169" i="3" s="1"/>
  <c r="LE156" i="3"/>
  <c r="LE157" i="3"/>
  <c r="LE166" i="3"/>
  <c r="E227" i="8"/>
  <c r="G215" i="8"/>
  <c r="F215" i="8"/>
  <c r="H215" i="8"/>
  <c r="E215" i="8"/>
  <c r="D215" i="8"/>
  <c r="S7" i="1"/>
  <c r="I93" i="1"/>
  <c r="F124" i="1"/>
  <c r="I91" i="1"/>
  <c r="F122" i="1"/>
  <c r="I89" i="1"/>
  <c r="F120" i="1"/>
  <c r="I98" i="1"/>
  <c r="F129" i="1"/>
  <c r="I96" i="1"/>
  <c r="F127" i="1"/>
  <c r="I92" i="1"/>
  <c r="F123" i="1"/>
  <c r="I99" i="1"/>
  <c r="F130" i="1"/>
  <c r="I94" i="1"/>
  <c r="F125" i="1"/>
  <c r="I95" i="1"/>
  <c r="F126" i="1"/>
  <c r="I90" i="1"/>
  <c r="F121" i="1"/>
  <c r="I97" i="1"/>
  <c r="F128" i="1"/>
  <c r="G117" i="1"/>
  <c r="K211" i="8"/>
  <c r="D211" i="8"/>
  <c r="G139" i="1"/>
  <c r="G144" i="1"/>
  <c r="G140" i="1"/>
  <c r="G138" i="1"/>
  <c r="G143" i="1"/>
  <c r="G137" i="1"/>
  <c r="G134" i="1"/>
  <c r="G133" i="1"/>
  <c r="K210" i="8"/>
  <c r="D210" i="8"/>
  <c r="D35" i="7"/>
  <c r="J211" i="8"/>
  <c r="I211" i="8"/>
  <c r="J184" i="8"/>
  <c r="C184" i="8"/>
  <c r="I210" i="8"/>
  <c r="J210" i="8"/>
  <c r="J182" i="8"/>
  <c r="C182" i="8"/>
  <c r="C211" i="8"/>
  <c r="E211" i="8"/>
  <c r="J207" i="8"/>
  <c r="C207" i="8"/>
  <c r="J180" i="8"/>
  <c r="C180" i="8"/>
  <c r="J157" i="8"/>
  <c r="C157" i="8"/>
  <c r="J179" i="8"/>
  <c r="C179" i="8"/>
  <c r="J152" i="8"/>
  <c r="J155" i="8"/>
  <c r="C155" i="8"/>
  <c r="B96" i="8"/>
  <c r="J183" i="8"/>
  <c r="C183" i="8"/>
  <c r="J153" i="8"/>
  <c r="C153" i="8"/>
  <c r="J181" i="8"/>
  <c r="C181" i="8"/>
  <c r="J209" i="8"/>
  <c r="C209" i="8"/>
  <c r="J178" i="8"/>
  <c r="J208" i="8"/>
  <c r="C208" i="8"/>
  <c r="J154" i="8"/>
  <c r="C154" i="8"/>
  <c r="E210" i="8"/>
  <c r="C210" i="8"/>
  <c r="J156" i="8"/>
  <c r="C156" i="8"/>
  <c r="J212" i="8"/>
  <c r="C212" i="8"/>
  <c r="J158" i="8"/>
  <c r="C158" i="8"/>
  <c r="C152" i="8"/>
  <c r="J185" i="8"/>
  <c r="C185" i="8"/>
  <c r="C178" i="8"/>
  <c r="P197" i="1"/>
  <c r="T197" i="1"/>
  <c r="X197" i="1"/>
  <c r="AB197" i="1"/>
  <c r="AF197" i="1"/>
  <c r="AJ197" i="1"/>
  <c r="AN197" i="1"/>
  <c r="AR197" i="1"/>
  <c r="AV197" i="1"/>
  <c r="AZ197" i="1"/>
  <c r="BD197" i="1"/>
  <c r="BH197" i="1"/>
  <c r="BL197" i="1"/>
  <c r="BP197" i="1"/>
  <c r="BT197" i="1"/>
  <c r="BX197" i="1"/>
  <c r="CB197" i="1"/>
  <c r="CF197" i="1"/>
  <c r="CJ197" i="1"/>
  <c r="CN197" i="1"/>
  <c r="CR197" i="1"/>
  <c r="CV197" i="1"/>
  <c r="CZ197" i="1"/>
  <c r="DD197" i="1"/>
  <c r="DH197" i="1"/>
  <c r="DL197" i="1"/>
  <c r="DP197" i="1"/>
  <c r="DT197" i="1"/>
  <c r="DX197" i="1"/>
  <c r="EB197" i="1"/>
  <c r="EF197" i="1"/>
  <c r="EJ197" i="1"/>
  <c r="EN197" i="1"/>
  <c r="ER197" i="1"/>
  <c r="EV197" i="1"/>
  <c r="EZ197" i="1"/>
  <c r="FD197" i="1"/>
  <c r="FH197" i="1"/>
  <c r="FL197" i="1"/>
  <c r="FP197" i="1"/>
  <c r="FT197" i="1"/>
  <c r="FX197" i="1"/>
  <c r="GB197" i="1"/>
  <c r="GF197" i="1"/>
  <c r="GJ197" i="1"/>
  <c r="GN197" i="1"/>
  <c r="GR197" i="1"/>
  <c r="GV197" i="1"/>
  <c r="GZ197" i="1"/>
  <c r="HD197" i="1"/>
  <c r="HH197" i="1"/>
  <c r="HL197" i="1"/>
  <c r="HP197" i="1"/>
  <c r="HT197" i="1"/>
  <c r="HX197" i="1"/>
  <c r="Q197" i="1"/>
  <c r="U197" i="1"/>
  <c r="Y197" i="1"/>
  <c r="AC197" i="1"/>
  <c r="AG197" i="1"/>
  <c r="AK197" i="1"/>
  <c r="AO197" i="1"/>
  <c r="AS197" i="1"/>
  <c r="AW197" i="1"/>
  <c r="BA197" i="1"/>
  <c r="BE197" i="1"/>
  <c r="BI197" i="1"/>
  <c r="BM197" i="1"/>
  <c r="BQ197" i="1"/>
  <c r="BU197" i="1"/>
  <c r="BY197" i="1"/>
  <c r="CC197" i="1"/>
  <c r="CG197" i="1"/>
  <c r="CK197" i="1"/>
  <c r="CO197" i="1"/>
  <c r="CS197" i="1"/>
  <c r="CW197" i="1"/>
  <c r="DA197" i="1"/>
  <c r="DE197" i="1"/>
  <c r="DI197" i="1"/>
  <c r="DM197" i="1"/>
  <c r="DQ197" i="1"/>
  <c r="DU197" i="1"/>
  <c r="DY197" i="1"/>
  <c r="EC197" i="1"/>
  <c r="EG197" i="1"/>
  <c r="EK197" i="1"/>
  <c r="EO197" i="1"/>
  <c r="ES197" i="1"/>
  <c r="EW197" i="1"/>
  <c r="FA197" i="1"/>
  <c r="FE197" i="1"/>
  <c r="FI197" i="1"/>
  <c r="FM197" i="1"/>
  <c r="FQ197" i="1"/>
  <c r="FU197" i="1"/>
  <c r="FY197" i="1"/>
  <c r="GC197" i="1"/>
  <c r="GG197" i="1"/>
  <c r="GK197" i="1"/>
  <c r="GO197" i="1"/>
  <c r="GS197" i="1"/>
  <c r="GW197" i="1"/>
  <c r="HA197" i="1"/>
  <c r="HE197" i="1"/>
  <c r="HI197" i="1"/>
  <c r="HM197" i="1"/>
  <c r="HQ197" i="1"/>
  <c r="HU197" i="1"/>
  <c r="HY197" i="1"/>
  <c r="R197" i="1"/>
  <c r="Z197" i="1"/>
  <c r="AH197" i="1"/>
  <c r="AP197" i="1"/>
  <c r="AX197" i="1"/>
  <c r="BF197" i="1"/>
  <c r="BN197" i="1"/>
  <c r="BV197" i="1"/>
  <c r="CD197" i="1"/>
  <c r="CL197" i="1"/>
  <c r="CT197" i="1"/>
  <c r="DB197" i="1"/>
  <c r="DJ197" i="1"/>
  <c r="DR197" i="1"/>
  <c r="DZ197" i="1"/>
  <c r="EH197" i="1"/>
  <c r="EP197" i="1"/>
  <c r="EX197" i="1"/>
  <c r="FF197" i="1"/>
  <c r="FN197" i="1"/>
  <c r="FV197" i="1"/>
  <c r="GD197" i="1"/>
  <c r="GL197" i="1"/>
  <c r="GT197" i="1"/>
  <c r="HB197" i="1"/>
  <c r="HJ197" i="1"/>
  <c r="HR197" i="1"/>
  <c r="HZ197" i="1"/>
  <c r="S197" i="1"/>
  <c r="AA197" i="1"/>
  <c r="AI197" i="1"/>
  <c r="AQ197" i="1"/>
  <c r="AY197" i="1"/>
  <c r="BG197" i="1"/>
  <c r="BO197" i="1"/>
  <c r="BW197" i="1"/>
  <c r="CE197" i="1"/>
  <c r="CM197" i="1"/>
  <c r="CU197" i="1"/>
  <c r="DC197" i="1"/>
  <c r="DK197" i="1"/>
  <c r="DS197" i="1"/>
  <c r="EA197" i="1"/>
  <c r="EI197" i="1"/>
  <c r="EQ197" i="1"/>
  <c r="EY197" i="1"/>
  <c r="FG197" i="1"/>
  <c r="FO197" i="1"/>
  <c r="FW197" i="1"/>
  <c r="GE197" i="1"/>
  <c r="GM197" i="1"/>
  <c r="GU197" i="1"/>
  <c r="HC197" i="1"/>
  <c r="HK197" i="1"/>
  <c r="HS197" i="1"/>
  <c r="IA197" i="1"/>
  <c r="V197" i="1"/>
  <c r="AL197" i="1"/>
  <c r="BB197" i="1"/>
  <c r="BR197" i="1"/>
  <c r="CH197" i="1"/>
  <c r="CX197" i="1"/>
  <c r="DN197" i="1"/>
  <c r="ED197" i="1"/>
  <c r="ET197" i="1"/>
  <c r="FJ197" i="1"/>
  <c r="FZ197" i="1"/>
  <c r="GP197" i="1"/>
  <c r="HF197" i="1"/>
  <c r="HV197" i="1"/>
  <c r="W197" i="1"/>
  <c r="AM197" i="1"/>
  <c r="BC197" i="1"/>
  <c r="BS197" i="1"/>
  <c r="CI197" i="1"/>
  <c r="CY197" i="1"/>
  <c r="DO197" i="1"/>
  <c r="EE197" i="1"/>
  <c r="EU197" i="1"/>
  <c r="FK197" i="1"/>
  <c r="GA197" i="1"/>
  <c r="GQ197" i="1"/>
  <c r="HG197" i="1"/>
  <c r="HW197" i="1"/>
  <c r="AD197" i="1"/>
  <c r="BJ197" i="1"/>
  <c r="CP197" i="1"/>
  <c r="DV197" i="1"/>
  <c r="FB197" i="1"/>
  <c r="GH197" i="1"/>
  <c r="HN197" i="1"/>
  <c r="AE197" i="1"/>
  <c r="BK197" i="1"/>
  <c r="CQ197" i="1"/>
  <c r="DW197" i="1"/>
  <c r="FC197" i="1"/>
  <c r="GI197" i="1"/>
  <c r="HO197" i="1"/>
  <c r="AT197" i="1"/>
  <c r="BZ197" i="1"/>
  <c r="DF197" i="1"/>
  <c r="EL197" i="1"/>
  <c r="FR197" i="1"/>
  <c r="GX197" i="1"/>
  <c r="AU197" i="1"/>
  <c r="FS197" i="1"/>
  <c r="CA197" i="1"/>
  <c r="GY197" i="1"/>
  <c r="DG197" i="1"/>
  <c r="EM197" i="1"/>
  <c r="R201" i="1"/>
  <c r="V201" i="1"/>
  <c r="Z201" i="1"/>
  <c r="AD201" i="1"/>
  <c r="AH201" i="1"/>
  <c r="AL201" i="1"/>
  <c r="AP201" i="1"/>
  <c r="AT201" i="1"/>
  <c r="AX201" i="1"/>
  <c r="BB201" i="1"/>
  <c r="BF201" i="1"/>
  <c r="BJ201" i="1"/>
  <c r="BN201" i="1"/>
  <c r="BR201" i="1"/>
  <c r="BV201" i="1"/>
  <c r="BZ201" i="1"/>
  <c r="CD201" i="1"/>
  <c r="CH201" i="1"/>
  <c r="CL201" i="1"/>
  <c r="CP201" i="1"/>
  <c r="CT201" i="1"/>
  <c r="CX201" i="1"/>
  <c r="DB201" i="1"/>
  <c r="DF201" i="1"/>
  <c r="DJ201" i="1"/>
  <c r="DN201" i="1"/>
  <c r="S201" i="1"/>
  <c r="X201" i="1"/>
  <c r="AC201" i="1"/>
  <c r="AI201" i="1"/>
  <c r="AN201" i="1"/>
  <c r="AS201" i="1"/>
  <c r="AY201" i="1"/>
  <c r="BD201" i="1"/>
  <c r="BI201" i="1"/>
  <c r="BO201" i="1"/>
  <c r="BT201" i="1"/>
  <c r="BY201" i="1"/>
  <c r="CE201" i="1"/>
  <c r="CJ201" i="1"/>
  <c r="CO201" i="1"/>
  <c r="CU201" i="1"/>
  <c r="CZ201" i="1"/>
  <c r="DE201" i="1"/>
  <c r="DK201" i="1"/>
  <c r="DP201" i="1"/>
  <c r="DT201" i="1"/>
  <c r="DX201" i="1"/>
  <c r="EB201" i="1"/>
  <c r="EF201" i="1"/>
  <c r="EJ201" i="1"/>
  <c r="EN201" i="1"/>
  <c r="ER201" i="1"/>
  <c r="EV201" i="1"/>
  <c r="EZ201" i="1"/>
  <c r="FD201" i="1"/>
  <c r="FH201" i="1"/>
  <c r="FL201" i="1"/>
  <c r="FP201" i="1"/>
  <c r="FT201" i="1"/>
  <c r="FX201" i="1"/>
  <c r="GB201" i="1"/>
  <c r="GF201" i="1"/>
  <c r="T201" i="1"/>
  <c r="Y201" i="1"/>
  <c r="AE201" i="1"/>
  <c r="AJ201" i="1"/>
  <c r="AO201" i="1"/>
  <c r="AU201" i="1"/>
  <c r="AZ201" i="1"/>
  <c r="BE201" i="1"/>
  <c r="BK201" i="1"/>
  <c r="BP201" i="1"/>
  <c r="BU201" i="1"/>
  <c r="CA201" i="1"/>
  <c r="CF201" i="1"/>
  <c r="CK201" i="1"/>
  <c r="CQ201" i="1"/>
  <c r="CV201" i="1"/>
  <c r="DA201" i="1"/>
  <c r="DG201" i="1"/>
  <c r="DL201" i="1"/>
  <c r="DQ201" i="1"/>
  <c r="DU201" i="1"/>
  <c r="DY201" i="1"/>
  <c r="P201" i="1"/>
  <c r="U201" i="1"/>
  <c r="AA201" i="1"/>
  <c r="AF201" i="1"/>
  <c r="AK201" i="1"/>
  <c r="AQ201" i="1"/>
  <c r="AV201" i="1"/>
  <c r="BA201" i="1"/>
  <c r="BG201" i="1"/>
  <c r="BL201" i="1"/>
  <c r="BQ201" i="1"/>
  <c r="BW201" i="1"/>
  <c r="CB201" i="1"/>
  <c r="CG201" i="1"/>
  <c r="CM201" i="1"/>
  <c r="W201" i="1"/>
  <c r="AR201" i="1"/>
  <c r="BM201" i="1"/>
  <c r="CI201" i="1"/>
  <c r="CW201" i="1"/>
  <c r="DH201" i="1"/>
  <c r="DR201" i="1"/>
  <c r="DZ201" i="1"/>
  <c r="EE201" i="1"/>
  <c r="EK201" i="1"/>
  <c r="EP201" i="1"/>
  <c r="EU201" i="1"/>
  <c r="FA201" i="1"/>
  <c r="FF201" i="1"/>
  <c r="FK201" i="1"/>
  <c r="FQ201" i="1"/>
  <c r="FV201" i="1"/>
  <c r="GA201" i="1"/>
  <c r="GG201" i="1"/>
  <c r="GK201" i="1"/>
  <c r="GO201" i="1"/>
  <c r="GS201" i="1"/>
  <c r="GW201" i="1"/>
  <c r="HA201" i="1"/>
  <c r="HE201" i="1"/>
  <c r="HI201" i="1"/>
  <c r="HM201" i="1"/>
  <c r="HQ201" i="1"/>
  <c r="HU201" i="1"/>
  <c r="HY201" i="1"/>
  <c r="AB201" i="1"/>
  <c r="AW201" i="1"/>
  <c r="BS201" i="1"/>
  <c r="CN201" i="1"/>
  <c r="CY201" i="1"/>
  <c r="DI201" i="1"/>
  <c r="DS201" i="1"/>
  <c r="EA201" i="1"/>
  <c r="EG201" i="1"/>
  <c r="EL201" i="1"/>
  <c r="EQ201" i="1"/>
  <c r="EW201" i="1"/>
  <c r="FB201" i="1"/>
  <c r="FG201" i="1"/>
  <c r="FM201" i="1"/>
  <c r="FR201" i="1"/>
  <c r="FW201" i="1"/>
  <c r="GC201" i="1"/>
  <c r="GH201" i="1"/>
  <c r="GL201" i="1"/>
  <c r="GP201" i="1"/>
  <c r="GT201" i="1"/>
  <c r="GX201" i="1"/>
  <c r="HB201" i="1"/>
  <c r="HF201" i="1"/>
  <c r="HJ201" i="1"/>
  <c r="HN201" i="1"/>
  <c r="HR201" i="1"/>
  <c r="HV201" i="1"/>
  <c r="HZ201" i="1"/>
  <c r="AG201" i="1"/>
  <c r="BC201" i="1"/>
  <c r="BX201" i="1"/>
  <c r="CR201" i="1"/>
  <c r="DC201" i="1"/>
  <c r="DM201" i="1"/>
  <c r="DV201" i="1"/>
  <c r="EC201" i="1"/>
  <c r="EH201" i="1"/>
  <c r="EM201" i="1"/>
  <c r="ES201" i="1"/>
  <c r="EX201" i="1"/>
  <c r="FC201" i="1"/>
  <c r="FI201" i="1"/>
  <c r="FN201" i="1"/>
  <c r="FS201" i="1"/>
  <c r="FY201" i="1"/>
  <c r="GD201" i="1"/>
  <c r="GI201" i="1"/>
  <c r="GM201" i="1"/>
  <c r="GQ201" i="1"/>
  <c r="GU201" i="1"/>
  <c r="GY201" i="1"/>
  <c r="HC201" i="1"/>
  <c r="HG201" i="1"/>
  <c r="HK201" i="1"/>
  <c r="HO201" i="1"/>
  <c r="HS201" i="1"/>
  <c r="HW201" i="1"/>
  <c r="IA201" i="1"/>
  <c r="CC201" i="1"/>
  <c r="DW201" i="1"/>
  <c r="ET201" i="1"/>
  <c r="FO201" i="1"/>
  <c r="GJ201" i="1"/>
  <c r="GZ201" i="1"/>
  <c r="HP201" i="1"/>
  <c r="HL201" i="1"/>
  <c r="Q201" i="1"/>
  <c r="CS201" i="1"/>
  <c r="ED201" i="1"/>
  <c r="EY201" i="1"/>
  <c r="FU201" i="1"/>
  <c r="GN201" i="1"/>
  <c r="HD201" i="1"/>
  <c r="HT201" i="1"/>
  <c r="FJ201" i="1"/>
  <c r="AM201" i="1"/>
  <c r="DD201" i="1"/>
  <c r="EI201" i="1"/>
  <c r="FE201" i="1"/>
  <c r="FZ201" i="1"/>
  <c r="GR201" i="1"/>
  <c r="HH201" i="1"/>
  <c r="HX201" i="1"/>
  <c r="GE201" i="1"/>
  <c r="BH201" i="1"/>
  <c r="DO201" i="1"/>
  <c r="EO201" i="1"/>
  <c r="GV201" i="1"/>
  <c r="R205" i="1"/>
  <c r="V205" i="1"/>
  <c r="Z205" i="1"/>
  <c r="AD205" i="1"/>
  <c r="AH205" i="1"/>
  <c r="AL205" i="1"/>
  <c r="AP205" i="1"/>
  <c r="AT205" i="1"/>
  <c r="AX205" i="1"/>
  <c r="BB205" i="1"/>
  <c r="BF205" i="1"/>
  <c r="BJ205" i="1"/>
  <c r="BN205" i="1"/>
  <c r="BR205" i="1"/>
  <c r="BV205" i="1"/>
  <c r="BZ205" i="1"/>
  <c r="CD205" i="1"/>
  <c r="CH205" i="1"/>
  <c r="CL205" i="1"/>
  <c r="CP205" i="1"/>
  <c r="CT205" i="1"/>
  <c r="CX205" i="1"/>
  <c r="DB205" i="1"/>
  <c r="DF205" i="1"/>
  <c r="DJ205" i="1"/>
  <c r="DN205" i="1"/>
  <c r="DR205" i="1"/>
  <c r="DV205" i="1"/>
  <c r="DZ205" i="1"/>
  <c r="ED205" i="1"/>
  <c r="EH205" i="1"/>
  <c r="EL205" i="1"/>
  <c r="EP205" i="1"/>
  <c r="ET205" i="1"/>
  <c r="EX205" i="1"/>
  <c r="FB205" i="1"/>
  <c r="FF205" i="1"/>
  <c r="FJ205" i="1"/>
  <c r="FN205" i="1"/>
  <c r="FR205" i="1"/>
  <c r="FV205" i="1"/>
  <c r="FZ205" i="1"/>
  <c r="GD205" i="1"/>
  <c r="GH205" i="1"/>
  <c r="GL205" i="1"/>
  <c r="GP205" i="1"/>
  <c r="GT205" i="1"/>
  <c r="GX205" i="1"/>
  <c r="HB205" i="1"/>
  <c r="HF205" i="1"/>
  <c r="HJ205" i="1"/>
  <c r="HN205" i="1"/>
  <c r="HR205" i="1"/>
  <c r="HV205" i="1"/>
  <c r="HZ205" i="1"/>
  <c r="S205" i="1"/>
  <c r="W205" i="1"/>
  <c r="AA205" i="1"/>
  <c r="AE205" i="1"/>
  <c r="AI205" i="1"/>
  <c r="AM205" i="1"/>
  <c r="AQ205" i="1"/>
  <c r="AU205" i="1"/>
  <c r="AY205" i="1"/>
  <c r="BC205" i="1"/>
  <c r="BG205" i="1"/>
  <c r="BK205" i="1"/>
  <c r="BO205" i="1"/>
  <c r="BS205" i="1"/>
  <c r="BW205" i="1"/>
  <c r="CA205" i="1"/>
  <c r="CE205" i="1"/>
  <c r="CI205" i="1"/>
  <c r="CM205" i="1"/>
  <c r="CQ205" i="1"/>
  <c r="CU205" i="1"/>
  <c r="CY205" i="1"/>
  <c r="DC205" i="1"/>
  <c r="DG205" i="1"/>
  <c r="DK205" i="1"/>
  <c r="DO205" i="1"/>
  <c r="DS205" i="1"/>
  <c r="DW205" i="1"/>
  <c r="EA205" i="1"/>
  <c r="EE205" i="1"/>
  <c r="EI205" i="1"/>
  <c r="EM205" i="1"/>
  <c r="EQ205" i="1"/>
  <c r="EU205" i="1"/>
  <c r="EY205" i="1"/>
  <c r="FC205" i="1"/>
  <c r="FG205" i="1"/>
  <c r="FK205" i="1"/>
  <c r="FO205" i="1"/>
  <c r="FS205" i="1"/>
  <c r="FW205" i="1"/>
  <c r="GA205" i="1"/>
  <c r="GE205" i="1"/>
  <c r="GI205" i="1"/>
  <c r="GM205" i="1"/>
  <c r="GQ205" i="1"/>
  <c r="GU205" i="1"/>
  <c r="GY205" i="1"/>
  <c r="HC205" i="1"/>
  <c r="HG205" i="1"/>
  <c r="HK205" i="1"/>
  <c r="HO205" i="1"/>
  <c r="HS205" i="1"/>
  <c r="HW205" i="1"/>
  <c r="IA205" i="1"/>
  <c r="P205" i="1"/>
  <c r="T205" i="1"/>
  <c r="X205" i="1"/>
  <c r="AB205" i="1"/>
  <c r="AF205" i="1"/>
  <c r="AJ205" i="1"/>
  <c r="AN205" i="1"/>
  <c r="AR205" i="1"/>
  <c r="AV205" i="1"/>
  <c r="AZ205" i="1"/>
  <c r="BD205" i="1"/>
  <c r="BH205" i="1"/>
  <c r="BL205" i="1"/>
  <c r="BP205" i="1"/>
  <c r="BT205" i="1"/>
  <c r="BX205" i="1"/>
  <c r="CB205" i="1"/>
  <c r="CF205" i="1"/>
  <c r="CJ205" i="1"/>
  <c r="CN205" i="1"/>
  <c r="CR205" i="1"/>
  <c r="CV205" i="1"/>
  <c r="CZ205" i="1"/>
  <c r="DD205" i="1"/>
  <c r="DH205" i="1"/>
  <c r="DL205" i="1"/>
  <c r="DP205" i="1"/>
  <c r="DT205" i="1"/>
  <c r="DX205" i="1"/>
  <c r="EB205" i="1"/>
  <c r="EF205" i="1"/>
  <c r="EJ205" i="1"/>
  <c r="EN205" i="1"/>
  <c r="ER205" i="1"/>
  <c r="EV205" i="1"/>
  <c r="EZ205" i="1"/>
  <c r="FD205" i="1"/>
  <c r="FH205" i="1"/>
  <c r="FL205" i="1"/>
  <c r="FP205" i="1"/>
  <c r="FT205" i="1"/>
  <c r="FX205" i="1"/>
  <c r="GB205" i="1"/>
  <c r="GF205" i="1"/>
  <c r="GJ205" i="1"/>
  <c r="GN205" i="1"/>
  <c r="GR205" i="1"/>
  <c r="GV205" i="1"/>
  <c r="GZ205" i="1"/>
  <c r="HD205" i="1"/>
  <c r="HH205" i="1"/>
  <c r="HL205" i="1"/>
  <c r="HP205" i="1"/>
  <c r="HT205" i="1"/>
  <c r="HX205" i="1"/>
  <c r="Q205" i="1"/>
  <c r="AG205" i="1"/>
  <c r="AW205" i="1"/>
  <c r="BM205" i="1"/>
  <c r="CC205" i="1"/>
  <c r="CS205" i="1"/>
  <c r="DI205" i="1"/>
  <c r="DY205" i="1"/>
  <c r="EO205" i="1"/>
  <c r="FE205" i="1"/>
  <c r="FU205" i="1"/>
  <c r="GK205" i="1"/>
  <c r="HA205" i="1"/>
  <c r="HQ205" i="1"/>
  <c r="U205" i="1"/>
  <c r="AK205" i="1"/>
  <c r="BA205" i="1"/>
  <c r="BQ205" i="1"/>
  <c r="CG205" i="1"/>
  <c r="CW205" i="1"/>
  <c r="DM205" i="1"/>
  <c r="EC205" i="1"/>
  <c r="ES205" i="1"/>
  <c r="FI205" i="1"/>
  <c r="FY205" i="1"/>
  <c r="GO205" i="1"/>
  <c r="HE205" i="1"/>
  <c r="HU205" i="1"/>
  <c r="AO205" i="1"/>
  <c r="BU205" i="1"/>
  <c r="DA205" i="1"/>
  <c r="EG205" i="1"/>
  <c r="EW205" i="1"/>
  <c r="GC205" i="1"/>
  <c r="HI205" i="1"/>
  <c r="Y205" i="1"/>
  <c r="BE205" i="1"/>
  <c r="CK205" i="1"/>
  <c r="DQ205" i="1"/>
  <c r="FM205" i="1"/>
  <c r="GS205" i="1"/>
  <c r="HY205" i="1"/>
  <c r="AC205" i="1"/>
  <c r="AS205" i="1"/>
  <c r="BI205" i="1"/>
  <c r="BY205" i="1"/>
  <c r="CO205" i="1"/>
  <c r="DE205" i="1"/>
  <c r="DU205" i="1"/>
  <c r="EK205" i="1"/>
  <c r="FA205" i="1"/>
  <c r="FQ205" i="1"/>
  <c r="GG205" i="1"/>
  <c r="GW205" i="1"/>
  <c r="HM205" i="1"/>
  <c r="C96" i="8"/>
  <c r="D96" i="8"/>
  <c r="S203" i="1"/>
  <c r="W203" i="1"/>
  <c r="AA203" i="1"/>
  <c r="AE203" i="1"/>
  <c r="AI203" i="1"/>
  <c r="AM203" i="1"/>
  <c r="AQ203" i="1"/>
  <c r="AU203" i="1"/>
  <c r="AY203" i="1"/>
  <c r="BC203" i="1"/>
  <c r="BG203" i="1"/>
  <c r="BK203" i="1"/>
  <c r="BO203" i="1"/>
  <c r="BS203" i="1"/>
  <c r="BW203" i="1"/>
  <c r="CA203" i="1"/>
  <c r="CE203" i="1"/>
  <c r="CI203" i="1"/>
  <c r="CM203" i="1"/>
  <c r="CQ203" i="1"/>
  <c r="CU203" i="1"/>
  <c r="CY203" i="1"/>
  <c r="DC203" i="1"/>
  <c r="DG203" i="1"/>
  <c r="DK203" i="1"/>
  <c r="DO203" i="1"/>
  <c r="DS203" i="1"/>
  <c r="DW203" i="1"/>
  <c r="EA203" i="1"/>
  <c r="EE203" i="1"/>
  <c r="EI203" i="1"/>
  <c r="EM203" i="1"/>
  <c r="EQ203" i="1"/>
  <c r="EU203" i="1"/>
  <c r="EY203" i="1"/>
  <c r="FC203" i="1"/>
  <c r="FG203" i="1"/>
  <c r="FK203" i="1"/>
  <c r="FO203" i="1"/>
  <c r="FS203" i="1"/>
  <c r="FW203" i="1"/>
  <c r="GA203" i="1"/>
  <c r="GE203" i="1"/>
  <c r="GI203" i="1"/>
  <c r="GM203" i="1"/>
  <c r="GQ203" i="1"/>
  <c r="GU203" i="1"/>
  <c r="GY203" i="1"/>
  <c r="HC203" i="1"/>
  <c r="HG203" i="1"/>
  <c r="HK203" i="1"/>
  <c r="HO203" i="1"/>
  <c r="HS203" i="1"/>
  <c r="HW203" i="1"/>
  <c r="IA203" i="1"/>
  <c r="Q203" i="1"/>
  <c r="U203" i="1"/>
  <c r="Y203" i="1"/>
  <c r="AC203" i="1"/>
  <c r="AG203" i="1"/>
  <c r="AK203" i="1"/>
  <c r="AO203" i="1"/>
  <c r="AS203" i="1"/>
  <c r="AW203" i="1"/>
  <c r="BA203" i="1"/>
  <c r="BE203" i="1"/>
  <c r="BI203" i="1"/>
  <c r="BM203" i="1"/>
  <c r="BQ203" i="1"/>
  <c r="BU203" i="1"/>
  <c r="BY203" i="1"/>
  <c r="CC203" i="1"/>
  <c r="CG203" i="1"/>
  <c r="CK203" i="1"/>
  <c r="CO203" i="1"/>
  <c r="CS203" i="1"/>
  <c r="CW203" i="1"/>
  <c r="DA203" i="1"/>
  <c r="DE203" i="1"/>
  <c r="DI203" i="1"/>
  <c r="DM203" i="1"/>
  <c r="DQ203" i="1"/>
  <c r="DU203" i="1"/>
  <c r="DY203" i="1"/>
  <c r="EC203" i="1"/>
  <c r="EG203" i="1"/>
  <c r="EK203" i="1"/>
  <c r="EO203" i="1"/>
  <c r="ES203" i="1"/>
  <c r="EW203" i="1"/>
  <c r="FA203" i="1"/>
  <c r="FE203" i="1"/>
  <c r="FI203" i="1"/>
  <c r="FM203" i="1"/>
  <c r="FQ203" i="1"/>
  <c r="FU203" i="1"/>
  <c r="FY203" i="1"/>
  <c r="GC203" i="1"/>
  <c r="GG203" i="1"/>
  <c r="GK203" i="1"/>
  <c r="GO203" i="1"/>
  <c r="GS203" i="1"/>
  <c r="GW203" i="1"/>
  <c r="HA203" i="1"/>
  <c r="HE203" i="1"/>
  <c r="HI203" i="1"/>
  <c r="HM203" i="1"/>
  <c r="HQ203" i="1"/>
  <c r="HU203" i="1"/>
  <c r="HY203" i="1"/>
  <c r="V203" i="1"/>
  <c r="AD203" i="1"/>
  <c r="AL203" i="1"/>
  <c r="AT203" i="1"/>
  <c r="BB203" i="1"/>
  <c r="BJ203" i="1"/>
  <c r="BR203" i="1"/>
  <c r="BZ203" i="1"/>
  <c r="CH203" i="1"/>
  <c r="CP203" i="1"/>
  <c r="CX203" i="1"/>
  <c r="DF203" i="1"/>
  <c r="DN203" i="1"/>
  <c r="DV203" i="1"/>
  <c r="ED203" i="1"/>
  <c r="EL203" i="1"/>
  <c r="ET203" i="1"/>
  <c r="FB203" i="1"/>
  <c r="FJ203" i="1"/>
  <c r="FR203" i="1"/>
  <c r="FZ203" i="1"/>
  <c r="GH203" i="1"/>
  <c r="GP203" i="1"/>
  <c r="GX203" i="1"/>
  <c r="HF203" i="1"/>
  <c r="HN203" i="1"/>
  <c r="HV203" i="1"/>
  <c r="AJ203" i="1"/>
  <c r="P203" i="1"/>
  <c r="X203" i="1"/>
  <c r="AF203" i="1"/>
  <c r="AN203" i="1"/>
  <c r="AV203" i="1"/>
  <c r="BD203" i="1"/>
  <c r="BL203" i="1"/>
  <c r="BT203" i="1"/>
  <c r="CB203" i="1"/>
  <c r="CJ203" i="1"/>
  <c r="CR203" i="1"/>
  <c r="CZ203" i="1"/>
  <c r="DH203" i="1"/>
  <c r="DP203" i="1"/>
  <c r="DX203" i="1"/>
  <c r="EF203" i="1"/>
  <c r="EN203" i="1"/>
  <c r="EV203" i="1"/>
  <c r="FD203" i="1"/>
  <c r="FL203" i="1"/>
  <c r="FT203" i="1"/>
  <c r="GB203" i="1"/>
  <c r="GJ203" i="1"/>
  <c r="GR203" i="1"/>
  <c r="GZ203" i="1"/>
  <c r="HH203" i="1"/>
  <c r="HP203" i="1"/>
  <c r="HX203" i="1"/>
  <c r="AR203" i="1"/>
  <c r="R203" i="1"/>
  <c r="Z203" i="1"/>
  <c r="AH203" i="1"/>
  <c r="AP203" i="1"/>
  <c r="AX203" i="1"/>
  <c r="BF203" i="1"/>
  <c r="BN203" i="1"/>
  <c r="BV203" i="1"/>
  <c r="CD203" i="1"/>
  <c r="CL203" i="1"/>
  <c r="CT203" i="1"/>
  <c r="DB203" i="1"/>
  <c r="DJ203" i="1"/>
  <c r="DR203" i="1"/>
  <c r="DZ203" i="1"/>
  <c r="EH203" i="1"/>
  <c r="EP203" i="1"/>
  <c r="EX203" i="1"/>
  <c r="FF203" i="1"/>
  <c r="FN203" i="1"/>
  <c r="FV203" i="1"/>
  <c r="GD203" i="1"/>
  <c r="GL203" i="1"/>
  <c r="GT203" i="1"/>
  <c r="HB203" i="1"/>
  <c r="HJ203" i="1"/>
  <c r="HR203" i="1"/>
  <c r="HZ203" i="1"/>
  <c r="AB203" i="1"/>
  <c r="BH203" i="1"/>
  <c r="T203" i="1"/>
  <c r="AZ203" i="1"/>
  <c r="CF203" i="1"/>
  <c r="DL203" i="1"/>
  <c r="ER203" i="1"/>
  <c r="FX203" i="1"/>
  <c r="HD203" i="1"/>
  <c r="CN203" i="1"/>
  <c r="DT203" i="1"/>
  <c r="EZ203" i="1"/>
  <c r="GF203" i="1"/>
  <c r="HL203" i="1"/>
  <c r="BP203" i="1"/>
  <c r="CV203" i="1"/>
  <c r="EB203" i="1"/>
  <c r="FH203" i="1"/>
  <c r="GN203" i="1"/>
  <c r="HT203" i="1"/>
  <c r="BX203" i="1"/>
  <c r="DD203" i="1"/>
  <c r="EJ203" i="1"/>
  <c r="FP203" i="1"/>
  <c r="GV203" i="1"/>
  <c r="R204" i="1"/>
  <c r="V204" i="1"/>
  <c r="P204" i="1"/>
  <c r="T204" i="1"/>
  <c r="X204" i="1"/>
  <c r="AB204" i="1"/>
  <c r="AF204" i="1"/>
  <c r="AJ204" i="1"/>
  <c r="AN204" i="1"/>
  <c r="AR204" i="1"/>
  <c r="AV204" i="1"/>
  <c r="AZ204" i="1"/>
  <c r="BD204" i="1"/>
  <c r="BH204" i="1"/>
  <c r="BL204" i="1"/>
  <c r="Q204" i="1"/>
  <c r="Y204" i="1"/>
  <c r="AD204" i="1"/>
  <c r="AI204" i="1"/>
  <c r="AO204" i="1"/>
  <c r="AT204" i="1"/>
  <c r="AY204" i="1"/>
  <c r="BE204" i="1"/>
  <c r="BJ204" i="1"/>
  <c r="BO204" i="1"/>
  <c r="BS204" i="1"/>
  <c r="BW204" i="1"/>
  <c r="CA204" i="1"/>
  <c r="CE204" i="1"/>
  <c r="CI204" i="1"/>
  <c r="CM204" i="1"/>
  <c r="CQ204" i="1"/>
  <c r="CU204" i="1"/>
  <c r="CY204" i="1"/>
  <c r="DC204" i="1"/>
  <c r="DG204" i="1"/>
  <c r="DK204" i="1"/>
  <c r="DO204" i="1"/>
  <c r="DS204" i="1"/>
  <c r="DW204" i="1"/>
  <c r="EA204" i="1"/>
  <c r="EE204" i="1"/>
  <c r="EI204" i="1"/>
  <c r="EM204" i="1"/>
  <c r="EQ204" i="1"/>
  <c r="EU204" i="1"/>
  <c r="EY204" i="1"/>
  <c r="FC204" i="1"/>
  <c r="FG204" i="1"/>
  <c r="FK204" i="1"/>
  <c r="FO204" i="1"/>
  <c r="FS204" i="1"/>
  <c r="FW204" i="1"/>
  <c r="GA204" i="1"/>
  <c r="GE204" i="1"/>
  <c r="GI204" i="1"/>
  <c r="GM204" i="1"/>
  <c r="GQ204" i="1"/>
  <c r="GU204" i="1"/>
  <c r="GY204" i="1"/>
  <c r="HC204" i="1"/>
  <c r="HG204" i="1"/>
  <c r="HK204" i="1"/>
  <c r="HO204" i="1"/>
  <c r="HS204" i="1"/>
  <c r="HW204" i="1"/>
  <c r="IA204" i="1"/>
  <c r="S204" i="1"/>
  <c r="Z204" i="1"/>
  <c r="AE204" i="1"/>
  <c r="AK204" i="1"/>
  <c r="AP204" i="1"/>
  <c r="AU204" i="1"/>
  <c r="BA204" i="1"/>
  <c r="BF204" i="1"/>
  <c r="BK204" i="1"/>
  <c r="BP204" i="1"/>
  <c r="BT204" i="1"/>
  <c r="BX204" i="1"/>
  <c r="CB204" i="1"/>
  <c r="CF204" i="1"/>
  <c r="CJ204" i="1"/>
  <c r="CN204" i="1"/>
  <c r="CR204" i="1"/>
  <c r="CV204" i="1"/>
  <c r="CZ204" i="1"/>
  <c r="DD204" i="1"/>
  <c r="DH204" i="1"/>
  <c r="DL204" i="1"/>
  <c r="DP204" i="1"/>
  <c r="DT204" i="1"/>
  <c r="DX204" i="1"/>
  <c r="EB204" i="1"/>
  <c r="EF204" i="1"/>
  <c r="EJ204" i="1"/>
  <c r="EN204" i="1"/>
  <c r="ER204" i="1"/>
  <c r="EV204" i="1"/>
  <c r="EZ204" i="1"/>
  <c r="FD204" i="1"/>
  <c r="FH204" i="1"/>
  <c r="FL204" i="1"/>
  <c r="FP204" i="1"/>
  <c r="FT204" i="1"/>
  <c r="FX204" i="1"/>
  <c r="GB204" i="1"/>
  <c r="GF204" i="1"/>
  <c r="GJ204" i="1"/>
  <c r="GN204" i="1"/>
  <c r="GR204" i="1"/>
  <c r="GV204" i="1"/>
  <c r="GZ204" i="1"/>
  <c r="HD204" i="1"/>
  <c r="HH204" i="1"/>
  <c r="HL204" i="1"/>
  <c r="HP204" i="1"/>
  <c r="HT204" i="1"/>
  <c r="HX204" i="1"/>
  <c r="U204" i="1"/>
  <c r="AA204" i="1"/>
  <c r="AG204" i="1"/>
  <c r="AL204" i="1"/>
  <c r="AQ204" i="1"/>
  <c r="AW204" i="1"/>
  <c r="BB204" i="1"/>
  <c r="BG204" i="1"/>
  <c r="BM204" i="1"/>
  <c r="BQ204" i="1"/>
  <c r="BU204" i="1"/>
  <c r="BY204" i="1"/>
  <c r="CC204" i="1"/>
  <c r="CG204" i="1"/>
  <c r="CK204" i="1"/>
  <c r="CO204" i="1"/>
  <c r="CS204" i="1"/>
  <c r="CW204" i="1"/>
  <c r="DA204" i="1"/>
  <c r="DE204" i="1"/>
  <c r="DI204" i="1"/>
  <c r="DM204" i="1"/>
  <c r="DQ204" i="1"/>
  <c r="DU204" i="1"/>
  <c r="DY204" i="1"/>
  <c r="EC204" i="1"/>
  <c r="EG204" i="1"/>
  <c r="EK204" i="1"/>
  <c r="EO204" i="1"/>
  <c r="ES204" i="1"/>
  <c r="EW204" i="1"/>
  <c r="FA204" i="1"/>
  <c r="FE204" i="1"/>
  <c r="FI204" i="1"/>
  <c r="FM204" i="1"/>
  <c r="FQ204" i="1"/>
  <c r="FU204" i="1"/>
  <c r="FY204" i="1"/>
  <c r="GC204" i="1"/>
  <c r="GG204" i="1"/>
  <c r="GK204" i="1"/>
  <c r="GO204" i="1"/>
  <c r="GS204" i="1"/>
  <c r="GW204" i="1"/>
  <c r="HA204" i="1"/>
  <c r="HE204" i="1"/>
  <c r="HI204" i="1"/>
  <c r="HM204" i="1"/>
  <c r="HQ204" i="1"/>
  <c r="HU204" i="1"/>
  <c r="HY204" i="1"/>
  <c r="W204" i="1"/>
  <c r="AS204" i="1"/>
  <c r="BN204" i="1"/>
  <c r="CD204" i="1"/>
  <c r="CT204" i="1"/>
  <c r="DJ204" i="1"/>
  <c r="DZ204" i="1"/>
  <c r="EP204" i="1"/>
  <c r="FF204" i="1"/>
  <c r="FV204" i="1"/>
  <c r="GL204" i="1"/>
  <c r="HB204" i="1"/>
  <c r="HR204" i="1"/>
  <c r="AC204" i="1"/>
  <c r="AX204" i="1"/>
  <c r="BR204" i="1"/>
  <c r="CH204" i="1"/>
  <c r="CX204" i="1"/>
  <c r="DN204" i="1"/>
  <c r="ED204" i="1"/>
  <c r="ET204" i="1"/>
  <c r="FJ204" i="1"/>
  <c r="FZ204" i="1"/>
  <c r="GP204" i="1"/>
  <c r="HF204" i="1"/>
  <c r="HV204" i="1"/>
  <c r="FN204" i="1"/>
  <c r="AH204" i="1"/>
  <c r="BC204" i="1"/>
  <c r="BV204" i="1"/>
  <c r="CL204" i="1"/>
  <c r="DB204" i="1"/>
  <c r="DR204" i="1"/>
  <c r="EH204" i="1"/>
  <c r="EX204" i="1"/>
  <c r="GD204" i="1"/>
  <c r="GT204" i="1"/>
  <c r="HJ204" i="1"/>
  <c r="HZ204" i="1"/>
  <c r="AM204" i="1"/>
  <c r="BI204" i="1"/>
  <c r="BZ204" i="1"/>
  <c r="CP204" i="1"/>
  <c r="DF204" i="1"/>
  <c r="DV204" i="1"/>
  <c r="EL204" i="1"/>
  <c r="FB204" i="1"/>
  <c r="FR204" i="1"/>
  <c r="GH204" i="1"/>
  <c r="GX204" i="1"/>
  <c r="HN204" i="1"/>
  <c r="R199" i="1"/>
  <c r="V199" i="1"/>
  <c r="Z199" i="1"/>
  <c r="AD199" i="1"/>
  <c r="AH199" i="1"/>
  <c r="AL199" i="1"/>
  <c r="AP199" i="1"/>
  <c r="AT199" i="1"/>
  <c r="AX199" i="1"/>
  <c r="BB199" i="1"/>
  <c r="BF199" i="1"/>
  <c r="BJ199" i="1"/>
  <c r="BN199" i="1"/>
  <c r="BR199" i="1"/>
  <c r="BV199" i="1"/>
  <c r="BZ199" i="1"/>
  <c r="P199" i="1"/>
  <c r="U199" i="1"/>
  <c r="AA199" i="1"/>
  <c r="AF199" i="1"/>
  <c r="AK199" i="1"/>
  <c r="AQ199" i="1"/>
  <c r="AV199" i="1"/>
  <c r="BA199" i="1"/>
  <c r="BG199" i="1"/>
  <c r="BL199" i="1"/>
  <c r="BQ199" i="1"/>
  <c r="BW199" i="1"/>
  <c r="CB199" i="1"/>
  <c r="CF199" i="1"/>
  <c r="CJ199" i="1"/>
  <c r="CN199" i="1"/>
  <c r="CR199" i="1"/>
  <c r="CV199" i="1"/>
  <c r="CZ199" i="1"/>
  <c r="DD199" i="1"/>
  <c r="DH199" i="1"/>
  <c r="DL199" i="1"/>
  <c r="DP199" i="1"/>
  <c r="DT199" i="1"/>
  <c r="DX199" i="1"/>
  <c r="EB199" i="1"/>
  <c r="EF199" i="1"/>
  <c r="EJ199" i="1"/>
  <c r="EN199" i="1"/>
  <c r="ER199" i="1"/>
  <c r="EV199" i="1"/>
  <c r="EZ199" i="1"/>
  <c r="FD199" i="1"/>
  <c r="FH199" i="1"/>
  <c r="FL199" i="1"/>
  <c r="FP199" i="1"/>
  <c r="FT199" i="1"/>
  <c r="FX199" i="1"/>
  <c r="GB199" i="1"/>
  <c r="GF199" i="1"/>
  <c r="GJ199" i="1"/>
  <c r="GN199" i="1"/>
  <c r="GR199" i="1"/>
  <c r="GV199" i="1"/>
  <c r="GZ199" i="1"/>
  <c r="HD199" i="1"/>
  <c r="HH199" i="1"/>
  <c r="HL199" i="1"/>
  <c r="HP199" i="1"/>
  <c r="HT199" i="1"/>
  <c r="HX199" i="1"/>
  <c r="Q199" i="1"/>
  <c r="W199" i="1"/>
  <c r="AB199" i="1"/>
  <c r="AG199" i="1"/>
  <c r="AM199" i="1"/>
  <c r="AR199" i="1"/>
  <c r="AW199" i="1"/>
  <c r="BC199" i="1"/>
  <c r="BH199" i="1"/>
  <c r="BM199" i="1"/>
  <c r="BS199" i="1"/>
  <c r="BX199" i="1"/>
  <c r="CC199" i="1"/>
  <c r="CG199" i="1"/>
  <c r="CK199" i="1"/>
  <c r="CO199" i="1"/>
  <c r="CS199" i="1"/>
  <c r="CW199" i="1"/>
  <c r="DA199" i="1"/>
  <c r="DE199" i="1"/>
  <c r="DI199" i="1"/>
  <c r="DM199" i="1"/>
  <c r="DQ199" i="1"/>
  <c r="DU199" i="1"/>
  <c r="DY199" i="1"/>
  <c r="EC199" i="1"/>
  <c r="EG199" i="1"/>
  <c r="EK199" i="1"/>
  <c r="EO199" i="1"/>
  <c r="ES199" i="1"/>
  <c r="EW199" i="1"/>
  <c r="FA199" i="1"/>
  <c r="FE199" i="1"/>
  <c r="FI199" i="1"/>
  <c r="FM199" i="1"/>
  <c r="FQ199" i="1"/>
  <c r="FU199" i="1"/>
  <c r="FY199" i="1"/>
  <c r="GC199" i="1"/>
  <c r="GG199" i="1"/>
  <c r="GK199" i="1"/>
  <c r="GO199" i="1"/>
  <c r="GS199" i="1"/>
  <c r="GW199" i="1"/>
  <c r="HA199" i="1"/>
  <c r="HE199" i="1"/>
  <c r="HI199" i="1"/>
  <c r="HM199" i="1"/>
  <c r="HQ199" i="1"/>
  <c r="HU199" i="1"/>
  <c r="HY199" i="1"/>
  <c r="S199" i="1"/>
  <c r="AC199" i="1"/>
  <c r="AN199" i="1"/>
  <c r="AY199" i="1"/>
  <c r="BI199" i="1"/>
  <c r="BT199" i="1"/>
  <c r="CD199" i="1"/>
  <c r="CL199" i="1"/>
  <c r="CT199" i="1"/>
  <c r="DB199" i="1"/>
  <c r="DJ199" i="1"/>
  <c r="DR199" i="1"/>
  <c r="DZ199" i="1"/>
  <c r="EH199" i="1"/>
  <c r="EP199" i="1"/>
  <c r="EX199" i="1"/>
  <c r="FF199" i="1"/>
  <c r="FN199" i="1"/>
  <c r="FV199" i="1"/>
  <c r="GD199" i="1"/>
  <c r="GL199" i="1"/>
  <c r="GT199" i="1"/>
  <c r="HB199" i="1"/>
  <c r="HJ199" i="1"/>
  <c r="HR199" i="1"/>
  <c r="HZ199" i="1"/>
  <c r="T199" i="1"/>
  <c r="AE199" i="1"/>
  <c r="AO199" i="1"/>
  <c r="AZ199" i="1"/>
  <c r="BK199" i="1"/>
  <c r="BU199" i="1"/>
  <c r="CE199" i="1"/>
  <c r="CM199" i="1"/>
  <c r="CU199" i="1"/>
  <c r="DC199" i="1"/>
  <c r="DK199" i="1"/>
  <c r="DS199" i="1"/>
  <c r="EA199" i="1"/>
  <c r="EI199" i="1"/>
  <c r="EQ199" i="1"/>
  <c r="EY199" i="1"/>
  <c r="FG199" i="1"/>
  <c r="FO199" i="1"/>
  <c r="FW199" i="1"/>
  <c r="GE199" i="1"/>
  <c r="GM199" i="1"/>
  <c r="GU199" i="1"/>
  <c r="HC199" i="1"/>
  <c r="HK199" i="1"/>
  <c r="HS199" i="1"/>
  <c r="IA199" i="1"/>
  <c r="X199" i="1"/>
  <c r="AI199" i="1"/>
  <c r="AS199" i="1"/>
  <c r="BD199" i="1"/>
  <c r="BO199" i="1"/>
  <c r="BY199" i="1"/>
  <c r="CH199" i="1"/>
  <c r="CP199" i="1"/>
  <c r="CX199" i="1"/>
  <c r="DF199" i="1"/>
  <c r="DN199" i="1"/>
  <c r="DV199" i="1"/>
  <c r="ED199" i="1"/>
  <c r="EL199" i="1"/>
  <c r="ET199" i="1"/>
  <c r="FB199" i="1"/>
  <c r="FJ199" i="1"/>
  <c r="FR199" i="1"/>
  <c r="FZ199" i="1"/>
  <c r="GH199" i="1"/>
  <c r="GP199" i="1"/>
  <c r="GX199" i="1"/>
  <c r="HF199" i="1"/>
  <c r="HN199" i="1"/>
  <c r="HV199" i="1"/>
  <c r="Y199" i="1"/>
  <c r="BP199" i="1"/>
  <c r="CY199" i="1"/>
  <c r="EE199" i="1"/>
  <c r="FK199" i="1"/>
  <c r="GQ199" i="1"/>
  <c r="HW199" i="1"/>
  <c r="AJ199" i="1"/>
  <c r="CA199" i="1"/>
  <c r="DG199" i="1"/>
  <c r="EM199" i="1"/>
  <c r="FS199" i="1"/>
  <c r="GY199" i="1"/>
  <c r="AU199" i="1"/>
  <c r="CI199" i="1"/>
  <c r="DO199" i="1"/>
  <c r="EU199" i="1"/>
  <c r="GA199" i="1"/>
  <c r="HG199" i="1"/>
  <c r="DW199" i="1"/>
  <c r="FC199" i="1"/>
  <c r="BE199" i="1"/>
  <c r="GI199" i="1"/>
  <c r="CQ199" i="1"/>
  <c r="HO199" i="1"/>
  <c r="S198" i="1"/>
  <c r="W198" i="1"/>
  <c r="AA198" i="1"/>
  <c r="AE198" i="1"/>
  <c r="AI198" i="1"/>
  <c r="AM198" i="1"/>
  <c r="AQ198" i="1"/>
  <c r="AU198" i="1"/>
  <c r="AY198" i="1"/>
  <c r="BC198" i="1"/>
  <c r="BG198" i="1"/>
  <c r="BK198" i="1"/>
  <c r="BO198" i="1"/>
  <c r="BS198" i="1"/>
  <c r="BW198" i="1"/>
  <c r="CA198" i="1"/>
  <c r="CE198" i="1"/>
  <c r="CI198" i="1"/>
  <c r="CM198" i="1"/>
  <c r="CQ198" i="1"/>
  <c r="CU198" i="1"/>
  <c r="CY198" i="1"/>
  <c r="DC198" i="1"/>
  <c r="DG198" i="1"/>
  <c r="DK198" i="1"/>
  <c r="DO198" i="1"/>
  <c r="DS198" i="1"/>
  <c r="DW198" i="1"/>
  <c r="EA198" i="1"/>
  <c r="EE198" i="1"/>
  <c r="P198" i="1"/>
  <c r="T198" i="1"/>
  <c r="X198" i="1"/>
  <c r="AB198" i="1"/>
  <c r="AF198" i="1"/>
  <c r="AJ198" i="1"/>
  <c r="AN198" i="1"/>
  <c r="AR198" i="1"/>
  <c r="AV198" i="1"/>
  <c r="AZ198" i="1"/>
  <c r="BD198" i="1"/>
  <c r="BH198" i="1"/>
  <c r="BL198" i="1"/>
  <c r="BP198" i="1"/>
  <c r="BT198" i="1"/>
  <c r="BX198" i="1"/>
  <c r="CB198" i="1"/>
  <c r="CF198" i="1"/>
  <c r="CJ198" i="1"/>
  <c r="CN198" i="1"/>
  <c r="CR198" i="1"/>
  <c r="CV198" i="1"/>
  <c r="CZ198" i="1"/>
  <c r="DD198" i="1"/>
  <c r="DH198" i="1"/>
  <c r="DL198" i="1"/>
  <c r="DP198" i="1"/>
  <c r="R198" i="1"/>
  <c r="Z198" i="1"/>
  <c r="AH198" i="1"/>
  <c r="AP198" i="1"/>
  <c r="AX198" i="1"/>
  <c r="BF198" i="1"/>
  <c r="BN198" i="1"/>
  <c r="BV198" i="1"/>
  <c r="CD198" i="1"/>
  <c r="CL198" i="1"/>
  <c r="CT198" i="1"/>
  <c r="DB198" i="1"/>
  <c r="DJ198" i="1"/>
  <c r="DR198" i="1"/>
  <c r="DX198" i="1"/>
  <c r="EC198" i="1"/>
  <c r="EH198" i="1"/>
  <c r="EL198" i="1"/>
  <c r="EP198" i="1"/>
  <c r="ET198" i="1"/>
  <c r="EX198" i="1"/>
  <c r="FB198" i="1"/>
  <c r="FF198" i="1"/>
  <c r="FJ198" i="1"/>
  <c r="FN198" i="1"/>
  <c r="FR198" i="1"/>
  <c r="U198" i="1"/>
  <c r="AC198" i="1"/>
  <c r="AK198" i="1"/>
  <c r="AS198" i="1"/>
  <c r="BA198" i="1"/>
  <c r="BI198" i="1"/>
  <c r="BQ198" i="1"/>
  <c r="BY198" i="1"/>
  <c r="CG198" i="1"/>
  <c r="CO198" i="1"/>
  <c r="CW198" i="1"/>
  <c r="DE198" i="1"/>
  <c r="DM198" i="1"/>
  <c r="DT198" i="1"/>
  <c r="DY198" i="1"/>
  <c r="ED198" i="1"/>
  <c r="EI198" i="1"/>
  <c r="EM198" i="1"/>
  <c r="EQ198" i="1"/>
  <c r="EU198" i="1"/>
  <c r="EY198" i="1"/>
  <c r="FC198" i="1"/>
  <c r="FG198" i="1"/>
  <c r="FK198" i="1"/>
  <c r="FO198" i="1"/>
  <c r="FS198" i="1"/>
  <c r="FW198" i="1"/>
  <c r="GA198" i="1"/>
  <c r="GE198" i="1"/>
  <c r="GI198" i="1"/>
  <c r="GM198" i="1"/>
  <c r="GQ198" i="1"/>
  <c r="GU198" i="1"/>
  <c r="GY198" i="1"/>
  <c r="HC198" i="1"/>
  <c r="HG198" i="1"/>
  <c r="HK198" i="1"/>
  <c r="HO198" i="1"/>
  <c r="HS198" i="1"/>
  <c r="HW198" i="1"/>
  <c r="IA198" i="1"/>
  <c r="V198" i="1"/>
  <c r="AL198" i="1"/>
  <c r="BB198" i="1"/>
  <c r="BR198" i="1"/>
  <c r="CH198" i="1"/>
  <c r="CX198" i="1"/>
  <c r="DN198" i="1"/>
  <c r="DZ198" i="1"/>
  <c r="EJ198" i="1"/>
  <c r="ER198" i="1"/>
  <c r="EZ198" i="1"/>
  <c r="FH198" i="1"/>
  <c r="FP198" i="1"/>
  <c r="FV198" i="1"/>
  <c r="GB198" i="1"/>
  <c r="GG198" i="1"/>
  <c r="GL198" i="1"/>
  <c r="GR198" i="1"/>
  <c r="GW198" i="1"/>
  <c r="HB198" i="1"/>
  <c r="HH198" i="1"/>
  <c r="HM198" i="1"/>
  <c r="HR198" i="1"/>
  <c r="HX198" i="1"/>
  <c r="Y198" i="1"/>
  <c r="AO198" i="1"/>
  <c r="BE198" i="1"/>
  <c r="BU198" i="1"/>
  <c r="CK198" i="1"/>
  <c r="DA198" i="1"/>
  <c r="DQ198" i="1"/>
  <c r="EB198" i="1"/>
  <c r="EK198" i="1"/>
  <c r="ES198" i="1"/>
  <c r="FA198" i="1"/>
  <c r="FI198" i="1"/>
  <c r="FQ198" i="1"/>
  <c r="FX198" i="1"/>
  <c r="GC198" i="1"/>
  <c r="GH198" i="1"/>
  <c r="GN198" i="1"/>
  <c r="GS198" i="1"/>
  <c r="GX198" i="1"/>
  <c r="HD198" i="1"/>
  <c r="HI198" i="1"/>
  <c r="HN198" i="1"/>
  <c r="HT198" i="1"/>
  <c r="HY198" i="1"/>
  <c r="AD198" i="1"/>
  <c r="BJ198" i="1"/>
  <c r="CP198" i="1"/>
  <c r="DU198" i="1"/>
  <c r="EN198" i="1"/>
  <c r="FD198" i="1"/>
  <c r="FT198" i="1"/>
  <c r="GD198" i="1"/>
  <c r="GO198" i="1"/>
  <c r="GZ198" i="1"/>
  <c r="HJ198" i="1"/>
  <c r="HU198" i="1"/>
  <c r="AG198" i="1"/>
  <c r="BM198" i="1"/>
  <c r="CS198" i="1"/>
  <c r="DV198" i="1"/>
  <c r="EO198" i="1"/>
  <c r="FE198" i="1"/>
  <c r="FU198" i="1"/>
  <c r="GF198" i="1"/>
  <c r="GP198" i="1"/>
  <c r="HA198" i="1"/>
  <c r="HL198" i="1"/>
  <c r="HV198" i="1"/>
  <c r="AT198" i="1"/>
  <c r="BZ198" i="1"/>
  <c r="DF198" i="1"/>
  <c r="EF198" i="1"/>
  <c r="EV198" i="1"/>
  <c r="FL198" i="1"/>
  <c r="FY198" i="1"/>
  <c r="GJ198" i="1"/>
  <c r="GT198" i="1"/>
  <c r="HE198" i="1"/>
  <c r="HP198" i="1"/>
  <c r="HZ198" i="1"/>
  <c r="AW198" i="1"/>
  <c r="EW198" i="1"/>
  <c r="GV198" i="1"/>
  <c r="CC198" i="1"/>
  <c r="FM198" i="1"/>
  <c r="HF198" i="1"/>
  <c r="DI198" i="1"/>
  <c r="FZ198" i="1"/>
  <c r="HQ198" i="1"/>
  <c r="GK198" i="1"/>
  <c r="Q198" i="1"/>
  <c r="EG198" i="1"/>
  <c r="P202" i="1"/>
  <c r="T202" i="1"/>
  <c r="X202" i="1"/>
  <c r="AB202" i="1"/>
  <c r="AF202" i="1"/>
  <c r="AJ202" i="1"/>
  <c r="AN202" i="1"/>
  <c r="AR202" i="1"/>
  <c r="AV202" i="1"/>
  <c r="AZ202" i="1"/>
  <c r="BD202" i="1"/>
  <c r="BH202" i="1"/>
  <c r="BL202" i="1"/>
  <c r="BP202" i="1"/>
  <c r="BT202" i="1"/>
  <c r="BX202" i="1"/>
  <c r="CB202" i="1"/>
  <c r="CF202" i="1"/>
  <c r="CJ202" i="1"/>
  <c r="CN202" i="1"/>
  <c r="CR202" i="1"/>
  <c r="CV202" i="1"/>
  <c r="CZ202" i="1"/>
  <c r="DD202" i="1"/>
  <c r="DH202" i="1"/>
  <c r="DL202" i="1"/>
  <c r="DP202" i="1"/>
  <c r="DT202" i="1"/>
  <c r="DX202" i="1"/>
  <c r="EB202" i="1"/>
  <c r="EF202" i="1"/>
  <c r="EJ202" i="1"/>
  <c r="EN202" i="1"/>
  <c r="ER202" i="1"/>
  <c r="EV202" i="1"/>
  <c r="EZ202" i="1"/>
  <c r="FD202" i="1"/>
  <c r="FH202" i="1"/>
  <c r="FL202" i="1"/>
  <c r="FP202" i="1"/>
  <c r="FT202" i="1"/>
  <c r="FX202" i="1"/>
  <c r="GB202" i="1"/>
  <c r="GF202" i="1"/>
  <c r="GJ202" i="1"/>
  <c r="GN202" i="1"/>
  <c r="GR202" i="1"/>
  <c r="GV202" i="1"/>
  <c r="GZ202" i="1"/>
  <c r="HD202" i="1"/>
  <c r="HH202" i="1"/>
  <c r="HL202" i="1"/>
  <c r="HP202" i="1"/>
  <c r="HT202" i="1"/>
  <c r="HX202" i="1"/>
  <c r="Q202" i="1"/>
  <c r="U202" i="1"/>
  <c r="Y202" i="1"/>
  <c r="AC202" i="1"/>
  <c r="AG202" i="1"/>
  <c r="AK202" i="1"/>
  <c r="AO202" i="1"/>
  <c r="AS202" i="1"/>
  <c r="AW202" i="1"/>
  <c r="BA202" i="1"/>
  <c r="BE202" i="1"/>
  <c r="BI202" i="1"/>
  <c r="BM202" i="1"/>
  <c r="BQ202" i="1"/>
  <c r="BU202" i="1"/>
  <c r="BY202" i="1"/>
  <c r="CC202" i="1"/>
  <c r="CG202" i="1"/>
  <c r="CK202" i="1"/>
  <c r="CO202" i="1"/>
  <c r="CS202" i="1"/>
  <c r="CW202" i="1"/>
  <c r="DA202" i="1"/>
  <c r="DE202" i="1"/>
  <c r="DI202" i="1"/>
  <c r="DM202" i="1"/>
  <c r="DQ202" i="1"/>
  <c r="DU202" i="1"/>
  <c r="DY202" i="1"/>
  <c r="EC202" i="1"/>
  <c r="EG202" i="1"/>
  <c r="EK202" i="1"/>
  <c r="EO202" i="1"/>
  <c r="ES202" i="1"/>
  <c r="EW202" i="1"/>
  <c r="FA202" i="1"/>
  <c r="FE202" i="1"/>
  <c r="FI202" i="1"/>
  <c r="R202" i="1"/>
  <c r="V202" i="1"/>
  <c r="Z202" i="1"/>
  <c r="AD202" i="1"/>
  <c r="AH202" i="1"/>
  <c r="AL202" i="1"/>
  <c r="AP202" i="1"/>
  <c r="AT202" i="1"/>
  <c r="AX202" i="1"/>
  <c r="BB202" i="1"/>
  <c r="BF202" i="1"/>
  <c r="BJ202" i="1"/>
  <c r="BN202" i="1"/>
  <c r="BR202" i="1"/>
  <c r="BV202" i="1"/>
  <c r="BZ202" i="1"/>
  <c r="CD202" i="1"/>
  <c r="CH202" i="1"/>
  <c r="CL202" i="1"/>
  <c r="CP202" i="1"/>
  <c r="CT202" i="1"/>
  <c r="CX202" i="1"/>
  <c r="DB202" i="1"/>
  <c r="DF202" i="1"/>
  <c r="DJ202" i="1"/>
  <c r="DN202" i="1"/>
  <c r="DR202" i="1"/>
  <c r="DV202" i="1"/>
  <c r="DZ202" i="1"/>
  <c r="ED202" i="1"/>
  <c r="EH202" i="1"/>
  <c r="EL202" i="1"/>
  <c r="EP202" i="1"/>
  <c r="ET202" i="1"/>
  <c r="EX202" i="1"/>
  <c r="FB202" i="1"/>
  <c r="FF202" i="1"/>
  <c r="FJ202" i="1"/>
  <c r="FN202" i="1"/>
  <c r="FR202" i="1"/>
  <c r="FV202" i="1"/>
  <c r="FZ202" i="1"/>
  <c r="GD202" i="1"/>
  <c r="GH202" i="1"/>
  <c r="GL202" i="1"/>
  <c r="GP202" i="1"/>
  <c r="GT202" i="1"/>
  <c r="GX202" i="1"/>
  <c r="HB202" i="1"/>
  <c r="HF202" i="1"/>
  <c r="HJ202" i="1"/>
  <c r="HN202" i="1"/>
  <c r="HR202" i="1"/>
  <c r="HV202" i="1"/>
  <c r="HZ202" i="1"/>
  <c r="S202" i="1"/>
  <c r="AI202" i="1"/>
  <c r="AY202" i="1"/>
  <c r="BO202" i="1"/>
  <c r="CE202" i="1"/>
  <c r="CU202" i="1"/>
  <c r="DK202" i="1"/>
  <c r="EA202" i="1"/>
  <c r="EQ202" i="1"/>
  <c r="FG202" i="1"/>
  <c r="FQ202" i="1"/>
  <c r="FY202" i="1"/>
  <c r="GG202" i="1"/>
  <c r="GO202" i="1"/>
  <c r="GW202" i="1"/>
  <c r="HE202" i="1"/>
  <c r="HM202" i="1"/>
  <c r="HU202" i="1"/>
  <c r="CQ202" i="1"/>
  <c r="EM202" i="1"/>
  <c r="FW202" i="1"/>
  <c r="HC202" i="1"/>
  <c r="W202" i="1"/>
  <c r="AM202" i="1"/>
  <c r="BC202" i="1"/>
  <c r="BS202" i="1"/>
  <c r="CI202" i="1"/>
  <c r="CY202" i="1"/>
  <c r="DO202" i="1"/>
  <c r="EE202" i="1"/>
  <c r="EU202" i="1"/>
  <c r="FK202" i="1"/>
  <c r="FS202" i="1"/>
  <c r="GA202" i="1"/>
  <c r="GI202" i="1"/>
  <c r="GQ202" i="1"/>
  <c r="GY202" i="1"/>
  <c r="HG202" i="1"/>
  <c r="HO202" i="1"/>
  <c r="HW202" i="1"/>
  <c r="DG202" i="1"/>
  <c r="FC202" i="1"/>
  <c r="GE202" i="1"/>
  <c r="GU202" i="1"/>
  <c r="IA202" i="1"/>
  <c r="AA202" i="1"/>
  <c r="AQ202" i="1"/>
  <c r="BG202" i="1"/>
  <c r="BW202" i="1"/>
  <c r="CM202" i="1"/>
  <c r="DC202" i="1"/>
  <c r="DS202" i="1"/>
  <c r="EI202" i="1"/>
  <c r="EY202" i="1"/>
  <c r="FM202" i="1"/>
  <c r="FU202" i="1"/>
  <c r="GC202" i="1"/>
  <c r="GK202" i="1"/>
  <c r="GS202" i="1"/>
  <c r="HA202" i="1"/>
  <c r="HI202" i="1"/>
  <c r="HQ202" i="1"/>
  <c r="HY202" i="1"/>
  <c r="HS202" i="1"/>
  <c r="AE202" i="1"/>
  <c r="AU202" i="1"/>
  <c r="BK202" i="1"/>
  <c r="CA202" i="1"/>
  <c r="DW202" i="1"/>
  <c r="FO202" i="1"/>
  <c r="GM202" i="1"/>
  <c r="HK202" i="1"/>
  <c r="S200" i="1"/>
  <c r="W200" i="1"/>
  <c r="AA200" i="1"/>
  <c r="AE200" i="1"/>
  <c r="AI200" i="1"/>
  <c r="AM200" i="1"/>
  <c r="AQ200" i="1"/>
  <c r="AU200" i="1"/>
  <c r="AY200" i="1"/>
  <c r="BC200" i="1"/>
  <c r="BG200" i="1"/>
  <c r="BK200" i="1"/>
  <c r="BO200" i="1"/>
  <c r="BS200" i="1"/>
  <c r="BW200" i="1"/>
  <c r="CA200" i="1"/>
  <c r="CE200" i="1"/>
  <c r="CI200" i="1"/>
  <c r="CM200" i="1"/>
  <c r="CQ200" i="1"/>
  <c r="CU200" i="1"/>
  <c r="CY200" i="1"/>
  <c r="DC200" i="1"/>
  <c r="DG200" i="1"/>
  <c r="DK200" i="1"/>
  <c r="DO200" i="1"/>
  <c r="DS200" i="1"/>
  <c r="DW200" i="1"/>
  <c r="EA200" i="1"/>
  <c r="EE200" i="1"/>
  <c r="EI200" i="1"/>
  <c r="EM200" i="1"/>
  <c r="EQ200" i="1"/>
  <c r="EU200" i="1"/>
  <c r="EY200" i="1"/>
  <c r="FC200" i="1"/>
  <c r="FG200" i="1"/>
  <c r="FK200" i="1"/>
  <c r="FO200" i="1"/>
  <c r="FS200" i="1"/>
  <c r="FW200" i="1"/>
  <c r="GA200" i="1"/>
  <c r="GE200" i="1"/>
  <c r="GI200" i="1"/>
  <c r="GM200" i="1"/>
  <c r="GQ200" i="1"/>
  <c r="GU200" i="1"/>
  <c r="GY200" i="1"/>
  <c r="HC200" i="1"/>
  <c r="HG200" i="1"/>
  <c r="HK200" i="1"/>
  <c r="HO200" i="1"/>
  <c r="HS200" i="1"/>
  <c r="HW200" i="1"/>
  <c r="IA200" i="1"/>
  <c r="P200" i="1"/>
  <c r="T200" i="1"/>
  <c r="X200" i="1"/>
  <c r="AB200" i="1"/>
  <c r="AF200" i="1"/>
  <c r="AJ200" i="1"/>
  <c r="AN200" i="1"/>
  <c r="AR200" i="1"/>
  <c r="AV200" i="1"/>
  <c r="AZ200" i="1"/>
  <c r="BD200" i="1"/>
  <c r="BH200" i="1"/>
  <c r="BL200" i="1"/>
  <c r="BP200" i="1"/>
  <c r="BT200" i="1"/>
  <c r="BX200" i="1"/>
  <c r="CB200" i="1"/>
  <c r="CF200" i="1"/>
  <c r="CJ200" i="1"/>
  <c r="CN200" i="1"/>
  <c r="CR200" i="1"/>
  <c r="CV200" i="1"/>
  <c r="CZ200" i="1"/>
  <c r="DD200" i="1"/>
  <c r="DH200" i="1"/>
  <c r="DL200" i="1"/>
  <c r="DP200" i="1"/>
  <c r="DT200" i="1"/>
  <c r="DX200" i="1"/>
  <c r="EB200" i="1"/>
  <c r="EF200" i="1"/>
  <c r="EJ200" i="1"/>
  <c r="EN200" i="1"/>
  <c r="ER200" i="1"/>
  <c r="EV200" i="1"/>
  <c r="EZ200" i="1"/>
  <c r="FD200" i="1"/>
  <c r="FH200" i="1"/>
  <c r="FL200" i="1"/>
  <c r="FP200" i="1"/>
  <c r="FT200" i="1"/>
  <c r="FX200" i="1"/>
  <c r="GB200" i="1"/>
  <c r="GF200" i="1"/>
  <c r="GJ200" i="1"/>
  <c r="GN200" i="1"/>
  <c r="GR200" i="1"/>
  <c r="GV200" i="1"/>
  <c r="GZ200" i="1"/>
  <c r="HD200" i="1"/>
  <c r="HH200" i="1"/>
  <c r="HL200" i="1"/>
  <c r="HP200" i="1"/>
  <c r="HT200" i="1"/>
  <c r="HX200" i="1"/>
  <c r="R200" i="1"/>
  <c r="Z200" i="1"/>
  <c r="AH200" i="1"/>
  <c r="AP200" i="1"/>
  <c r="AX200" i="1"/>
  <c r="BF200" i="1"/>
  <c r="BN200" i="1"/>
  <c r="BV200" i="1"/>
  <c r="CD200" i="1"/>
  <c r="CL200" i="1"/>
  <c r="CT200" i="1"/>
  <c r="DB200" i="1"/>
  <c r="DJ200" i="1"/>
  <c r="DR200" i="1"/>
  <c r="DZ200" i="1"/>
  <c r="EH200" i="1"/>
  <c r="EP200" i="1"/>
  <c r="EX200" i="1"/>
  <c r="FF200" i="1"/>
  <c r="FN200" i="1"/>
  <c r="FV200" i="1"/>
  <c r="GD200" i="1"/>
  <c r="GL200" i="1"/>
  <c r="GT200" i="1"/>
  <c r="HB200" i="1"/>
  <c r="HJ200" i="1"/>
  <c r="HR200" i="1"/>
  <c r="HZ200" i="1"/>
  <c r="U200" i="1"/>
  <c r="AC200" i="1"/>
  <c r="AK200" i="1"/>
  <c r="AS200" i="1"/>
  <c r="BA200" i="1"/>
  <c r="BI200" i="1"/>
  <c r="BQ200" i="1"/>
  <c r="BY200" i="1"/>
  <c r="CG200" i="1"/>
  <c r="CO200" i="1"/>
  <c r="CW200" i="1"/>
  <c r="DE200" i="1"/>
  <c r="DM200" i="1"/>
  <c r="DU200" i="1"/>
  <c r="EC200" i="1"/>
  <c r="EK200" i="1"/>
  <c r="ES200" i="1"/>
  <c r="FA200" i="1"/>
  <c r="FI200" i="1"/>
  <c r="FQ200" i="1"/>
  <c r="FY200" i="1"/>
  <c r="GG200" i="1"/>
  <c r="GO200" i="1"/>
  <c r="GW200" i="1"/>
  <c r="HE200" i="1"/>
  <c r="HM200" i="1"/>
  <c r="HU200" i="1"/>
  <c r="V200" i="1"/>
  <c r="AD200" i="1"/>
  <c r="AL200" i="1"/>
  <c r="AT200" i="1"/>
  <c r="BB200" i="1"/>
  <c r="BJ200" i="1"/>
  <c r="BR200" i="1"/>
  <c r="BZ200" i="1"/>
  <c r="CH200" i="1"/>
  <c r="CP200" i="1"/>
  <c r="CX200" i="1"/>
  <c r="DF200" i="1"/>
  <c r="DN200" i="1"/>
  <c r="DV200" i="1"/>
  <c r="ED200" i="1"/>
  <c r="EL200" i="1"/>
  <c r="ET200" i="1"/>
  <c r="FB200" i="1"/>
  <c r="FJ200" i="1"/>
  <c r="FR200" i="1"/>
  <c r="FZ200" i="1"/>
  <c r="GH200" i="1"/>
  <c r="GP200" i="1"/>
  <c r="GX200" i="1"/>
  <c r="HF200" i="1"/>
  <c r="HN200" i="1"/>
  <c r="HV200" i="1"/>
  <c r="AG200" i="1"/>
  <c r="BM200" i="1"/>
  <c r="CS200" i="1"/>
  <c r="DY200" i="1"/>
  <c r="FE200" i="1"/>
  <c r="GK200" i="1"/>
  <c r="HQ200" i="1"/>
  <c r="AO200" i="1"/>
  <c r="BU200" i="1"/>
  <c r="DA200" i="1"/>
  <c r="EG200" i="1"/>
  <c r="FM200" i="1"/>
  <c r="GS200" i="1"/>
  <c r="HY200" i="1"/>
  <c r="Q200" i="1"/>
  <c r="AW200" i="1"/>
  <c r="CC200" i="1"/>
  <c r="DI200" i="1"/>
  <c r="EO200" i="1"/>
  <c r="FU200" i="1"/>
  <c r="HA200" i="1"/>
  <c r="DQ200" i="1"/>
  <c r="Y200" i="1"/>
  <c r="EW200" i="1"/>
  <c r="BE200" i="1"/>
  <c r="GC200" i="1"/>
  <c r="CK200" i="1"/>
  <c r="HI200" i="1"/>
  <c r="B95" i="8"/>
  <c r="E96" i="8"/>
  <c r="K184" i="8"/>
  <c r="C95" i="8"/>
  <c r="K182" i="8"/>
  <c r="F96" i="8"/>
  <c r="K207" i="8"/>
  <c r="E207" i="8"/>
  <c r="K152" i="8"/>
  <c r="D152" i="8"/>
  <c r="K180" i="8"/>
  <c r="D180" i="8"/>
  <c r="D95" i="8"/>
  <c r="K209" i="8"/>
  <c r="D209" i="8"/>
  <c r="K157" i="8"/>
  <c r="K179" i="8"/>
  <c r="K155" i="8"/>
  <c r="K183" i="8"/>
  <c r="K153" i="8"/>
  <c r="D182" i="8"/>
  <c r="E182" i="8"/>
  <c r="G96" i="8"/>
  <c r="D184" i="8"/>
  <c r="E184" i="8"/>
  <c r="K181" i="8"/>
  <c r="K156" i="8"/>
  <c r="E180" i="8"/>
  <c r="E209" i="8"/>
  <c r="D207" i="8"/>
  <c r="E152" i="8"/>
  <c r="H96" i="8"/>
  <c r="E181" i="8"/>
  <c r="D181" i="8"/>
  <c r="E95" i="8"/>
  <c r="D153" i="8"/>
  <c r="E153" i="8"/>
  <c r="D156" i="8"/>
  <c r="E156" i="8"/>
  <c r="F95" i="8"/>
  <c r="D183" i="8"/>
  <c r="E183" i="8"/>
  <c r="E179" i="8"/>
  <c r="D179" i="8"/>
  <c r="K208" i="8"/>
  <c r="K154" i="8"/>
  <c r="K178" i="8"/>
  <c r="E155" i="8"/>
  <c r="D155" i="8"/>
  <c r="D157" i="8"/>
  <c r="E157" i="8"/>
  <c r="E154" i="8"/>
  <c r="D154" i="8"/>
  <c r="K158" i="8"/>
  <c r="E178" i="8"/>
  <c r="K185" i="8"/>
  <c r="D178" i="8"/>
  <c r="E208" i="8"/>
  <c r="D208" i="8"/>
  <c r="K212" i="8"/>
  <c r="E158" i="8"/>
  <c r="D158" i="8"/>
  <c r="G95" i="8"/>
  <c r="E185" i="8"/>
  <c r="D185" i="8"/>
  <c r="D212" i="8"/>
  <c r="E212" i="8"/>
  <c r="B101" i="8"/>
  <c r="B100" i="8"/>
  <c r="I182" i="8"/>
  <c r="I184" i="8"/>
  <c r="H95" i="8"/>
  <c r="I152" i="8"/>
  <c r="I180" i="8"/>
  <c r="I207" i="8"/>
  <c r="I181" i="8"/>
  <c r="I154" i="8"/>
  <c r="I209" i="8"/>
  <c r="I156" i="8"/>
  <c r="I183" i="8"/>
  <c r="I153" i="8"/>
  <c r="I179" i="8"/>
  <c r="I157" i="8"/>
  <c r="I155" i="8"/>
  <c r="I208" i="8"/>
  <c r="I178" i="8"/>
  <c r="I158" i="8"/>
  <c r="I185" i="8"/>
  <c r="I212" i="8"/>
  <c r="H155" i="8"/>
  <c r="H153" i="8"/>
  <c r="H185" i="8"/>
  <c r="H178" i="8"/>
  <c r="H158" i="8"/>
  <c r="H154" i="8"/>
  <c r="H179" i="8"/>
  <c r="H183" i="8"/>
  <c r="H208" i="8"/>
  <c r="H156" i="8"/>
  <c r="H206" i="8"/>
  <c r="H212" i="8"/>
  <c r="H205" i="8"/>
  <c r="H211" i="8"/>
  <c r="H210" i="8"/>
  <c r="H184" i="8"/>
  <c r="H207" i="8"/>
  <c r="H182" i="8"/>
  <c r="H152" i="8"/>
  <c r="H180" i="8"/>
  <c r="H157" i="8"/>
  <c r="H181" i="8"/>
  <c r="H209" i="8"/>
  <c r="I215" i="8"/>
  <c r="C101" i="8"/>
  <c r="C100" i="8"/>
  <c r="D101" i="8"/>
  <c r="E101" i="8"/>
  <c r="F101" i="8"/>
  <c r="G101" i="8"/>
  <c r="H101" i="8"/>
  <c r="D100" i="8"/>
  <c r="G100" i="8"/>
  <c r="F100" i="8"/>
  <c r="E100" i="8"/>
  <c r="H100" i="8"/>
  <c r="O216" i="8"/>
  <c r="K215" i="8"/>
  <c r="N215" i="8"/>
  <c r="J215" i="8"/>
  <c r="M215" i="8"/>
  <c r="O215" i="8"/>
  <c r="L215" i="8"/>
  <c r="DA76" i="13"/>
  <c r="DA82" i="13"/>
  <c r="DA102" i="13"/>
  <c r="CK76" i="13"/>
  <c r="CK90" i="13"/>
  <c r="CK115" i="13"/>
  <c r="CK138" i="13"/>
  <c r="DV76" i="13"/>
  <c r="DV82" i="13"/>
  <c r="DV102" i="13" s="1"/>
  <c r="AV76" i="13"/>
  <c r="AV90" i="13"/>
  <c r="CJ76" i="13"/>
  <c r="CJ90" i="13"/>
  <c r="CJ122" i="13"/>
  <c r="CJ146" i="13"/>
  <c r="CO76" i="13"/>
  <c r="CO85" i="13"/>
  <c r="CO113" i="13"/>
  <c r="CP76" i="13"/>
  <c r="CP85" i="13"/>
  <c r="CP113" i="13"/>
  <c r="CL76" i="13"/>
  <c r="AM76" i="13"/>
  <c r="AM90" i="13"/>
  <c r="CE76" i="13"/>
  <c r="CE90" i="13"/>
  <c r="DW76" i="13"/>
  <c r="DW90" i="13"/>
  <c r="DW121" i="13"/>
  <c r="DW144" i="13"/>
  <c r="AG76" i="13"/>
  <c r="AG90" i="13"/>
  <c r="AG115" i="13"/>
  <c r="AG138" i="13"/>
  <c r="Y76" i="13"/>
  <c r="Y85" i="13"/>
  <c r="Y113" i="13"/>
  <c r="DF76" i="13"/>
  <c r="DF90" i="13"/>
  <c r="DF121" i="13"/>
  <c r="DF144" i="13"/>
  <c r="DF115" i="13"/>
  <c r="DF138" i="13"/>
  <c r="AP76" i="13"/>
  <c r="AP90" i="13"/>
  <c r="AY76" i="13"/>
  <c r="AY90" i="13"/>
  <c r="O76" i="13"/>
  <c r="O90" i="13"/>
  <c r="O115" i="13"/>
  <c r="O138" i="13"/>
  <c r="R76" i="13"/>
  <c r="R90" i="13"/>
  <c r="DK76" i="13"/>
  <c r="DK85" i="13"/>
  <c r="DK113" i="13"/>
  <c r="DK90" i="13"/>
  <c r="DK118" i="13"/>
  <c r="DK140" i="13"/>
  <c r="DK151" i="13" s="1"/>
  <c r="DQ76" i="13"/>
  <c r="DQ85" i="13"/>
  <c r="DQ113" i="13"/>
  <c r="DI76" i="13"/>
  <c r="DI90" i="13"/>
  <c r="DI115" i="13"/>
  <c r="DI138" i="13"/>
  <c r="CF76" i="13"/>
  <c r="N76" i="13"/>
  <c r="AO76" i="13"/>
  <c r="AS76" i="13"/>
  <c r="AS90" i="13"/>
  <c r="DG76" i="13"/>
  <c r="DG90" i="13"/>
  <c r="CY76" i="13"/>
  <c r="CY90" i="13"/>
  <c r="M76" i="13"/>
  <c r="M90" i="13"/>
  <c r="S76" i="13"/>
  <c r="S85" i="13"/>
  <c r="S113" i="13"/>
  <c r="DM76" i="13"/>
  <c r="DM90" i="13"/>
  <c r="DM121" i="13"/>
  <c r="DM144" i="13"/>
  <c r="DD76" i="13"/>
  <c r="DD90" i="13"/>
  <c r="DD115" i="13"/>
  <c r="DD138" i="13"/>
  <c r="AC76" i="13"/>
  <c r="AD76" i="13"/>
  <c r="AD85" i="13"/>
  <c r="AD113" i="13"/>
  <c r="DY76" i="13"/>
  <c r="DY85" i="13"/>
  <c r="DY113" i="13"/>
  <c r="DN76" i="13"/>
  <c r="DN90" i="13"/>
  <c r="DN115" i="13"/>
  <c r="DN138" i="13"/>
  <c r="AT76" i="13"/>
  <c r="AT90" i="13"/>
  <c r="AN76" i="13"/>
  <c r="AN90" i="13"/>
  <c r="DP76" i="13"/>
  <c r="DP90" i="13"/>
  <c r="AB76" i="13"/>
  <c r="AB90" i="13"/>
  <c r="AB115" i="13"/>
  <c r="AB138" i="13"/>
  <c r="CC76" i="13"/>
  <c r="DE76" i="13"/>
  <c r="AL76" i="13"/>
  <c r="AL90" i="13"/>
  <c r="DJ76" i="13"/>
  <c r="DJ90" i="13"/>
  <c r="AZ76" i="13"/>
  <c r="BB76" i="13"/>
  <c r="AA76" i="13"/>
  <c r="AA90" i="13"/>
  <c r="G76" i="13"/>
  <c r="G90" i="13"/>
  <c r="G115" i="13"/>
  <c r="G138" i="13"/>
  <c r="CG76" i="13"/>
  <c r="CG90" i="13"/>
  <c r="CQ76" i="13"/>
  <c r="CW76" i="13"/>
  <c r="CW90" i="13"/>
  <c r="K76" i="13"/>
  <c r="CM76" i="13"/>
  <c r="CM90" i="13"/>
  <c r="CM115" i="13"/>
  <c r="CM138" i="13"/>
  <c r="AE76" i="13"/>
  <c r="AE90" i="13"/>
  <c r="AU76" i="13"/>
  <c r="AU90" i="13"/>
  <c r="AX76" i="13"/>
  <c r="AX90" i="13"/>
  <c r="X76" i="13"/>
  <c r="X90" i="13"/>
  <c r="DO76" i="13"/>
  <c r="DO90" i="13"/>
  <c r="DX76" i="13"/>
  <c r="DX90" i="13"/>
  <c r="V76" i="13"/>
  <c r="BR76" i="13"/>
  <c r="CT76" i="13"/>
  <c r="CT90" i="13"/>
  <c r="CT115" i="13"/>
  <c r="CT138" i="13"/>
  <c r="DR76" i="13"/>
  <c r="DR90" i="13"/>
  <c r="DR115" i="13"/>
  <c r="DR138" i="13"/>
  <c r="AW76" i="13"/>
  <c r="AW90" i="13"/>
  <c r="AW115" i="13"/>
  <c r="AW138" i="13"/>
  <c r="Z76" i="13"/>
  <c r="Z90" i="13"/>
  <c r="Z115" i="13"/>
  <c r="Z138" i="13"/>
  <c r="CU76" i="13"/>
  <c r="CU90" i="13"/>
  <c r="DH76" i="13"/>
  <c r="DH90" i="13"/>
  <c r="DS76" i="13"/>
  <c r="DS90" i="13"/>
  <c r="CI76" i="13"/>
  <c r="CI85" i="13"/>
  <c r="CI113" i="13"/>
  <c r="U76" i="13"/>
  <c r="BX76" i="13"/>
  <c r="BX90" i="13"/>
  <c r="BQ76" i="13"/>
  <c r="BW76" i="13"/>
  <c r="DC76" i="13"/>
  <c r="DC90" i="13"/>
  <c r="DC115" i="13"/>
  <c r="DC138" i="13"/>
  <c r="AK76" i="13"/>
  <c r="CR76" i="13"/>
  <c r="CR85" i="13"/>
  <c r="CR113" i="13"/>
  <c r="CH76" i="13"/>
  <c r="CH90" i="13"/>
  <c r="CH118" i="13"/>
  <c r="CH140" i="13"/>
  <c r="BC76" i="13"/>
  <c r="BC85" i="13"/>
  <c r="BC113" i="13"/>
  <c r="BI76" i="13"/>
  <c r="BU76" i="13"/>
  <c r="CB76" i="13"/>
  <c r="CV76" i="13"/>
  <c r="BN76" i="13"/>
  <c r="T76" i="13"/>
  <c r="CS76" i="13"/>
  <c r="CS90" i="13"/>
  <c r="BL76" i="13"/>
  <c r="DT76" i="13"/>
  <c r="DT90" i="13"/>
  <c r="P76" i="13"/>
  <c r="BJ76" i="13"/>
  <c r="BF76" i="13"/>
  <c r="I76" i="13"/>
  <c r="I90" i="13"/>
  <c r="AF76" i="13"/>
  <c r="AF90" i="13"/>
  <c r="CN76" i="13"/>
  <c r="CN90" i="13"/>
  <c r="CA76" i="13"/>
  <c r="CP53" i="13"/>
  <c r="CP57" i="13"/>
  <c r="DQ53" i="13"/>
  <c r="W76" i="13"/>
  <c r="W90" i="13"/>
  <c r="W115" i="13"/>
  <c r="W138" i="13"/>
  <c r="AH76" i="13"/>
  <c r="AH90" i="13"/>
  <c r="AH115" i="13"/>
  <c r="AH138" i="13"/>
  <c r="DB76" i="13"/>
  <c r="DM53" i="13"/>
  <c r="CX76" i="13"/>
  <c r="CX90" i="13"/>
  <c r="DL76" i="13"/>
  <c r="DL90" i="13"/>
  <c r="J76" i="13"/>
  <c r="J90" i="13"/>
  <c r="CQ53" i="13"/>
  <c r="CQ159" i="13"/>
  <c r="H76" i="13"/>
  <c r="H90" i="13"/>
  <c r="CY53" i="13"/>
  <c r="CY159" i="13"/>
  <c r="DU76" i="13"/>
  <c r="DU90" i="13"/>
  <c r="BK76" i="13"/>
  <c r="DF53" i="13"/>
  <c r="DF55" i="13"/>
  <c r="DF66" i="13"/>
  <c r="L53" i="13"/>
  <c r="L57" i="13"/>
  <c r="AJ76" i="13"/>
  <c r="AJ90" i="13"/>
  <c r="AJ115" i="13"/>
  <c r="AJ138" i="13"/>
  <c r="BA76" i="13"/>
  <c r="BA85" i="13"/>
  <c r="BA113" i="13"/>
  <c r="BS76" i="13"/>
  <c r="BG76" i="13"/>
  <c r="DT53" i="13"/>
  <c r="DT57" i="13"/>
  <c r="BP76" i="13"/>
  <c r="AD53" i="13"/>
  <c r="AQ76" i="13"/>
  <c r="AQ90" i="13"/>
  <c r="AQ115" i="13"/>
  <c r="AQ138" i="13"/>
  <c r="AR76" i="13"/>
  <c r="AR90" i="13"/>
  <c r="AL53" i="13"/>
  <c r="AL159" i="13"/>
  <c r="BE76" i="13"/>
  <c r="F53" i="13"/>
  <c r="F57" i="13"/>
  <c r="H53" i="13"/>
  <c r="H57" i="13"/>
  <c r="CD76" i="13"/>
  <c r="CD90" i="13"/>
  <c r="BM76" i="13"/>
  <c r="BY76" i="13"/>
  <c r="DU53" i="13"/>
  <c r="P53" i="13"/>
  <c r="P57" i="13"/>
  <c r="BH76" i="13"/>
  <c r="BH90" i="13"/>
  <c r="BH115" i="13"/>
  <c r="BH138" i="13"/>
  <c r="BZ76" i="13"/>
  <c r="BT76" i="13"/>
  <c r="CT53" i="13"/>
  <c r="DA53" i="13"/>
  <c r="DA55" i="13"/>
  <c r="DA66" i="13"/>
  <c r="G53" i="13"/>
  <c r="G55" i="13"/>
  <c r="G66" i="13"/>
  <c r="M53" i="13"/>
  <c r="M57" i="13"/>
  <c r="F76" i="13"/>
  <c r="X53" i="13"/>
  <c r="X159" i="13"/>
  <c r="CZ53" i="13"/>
  <c r="DR53" i="13"/>
  <c r="AI76" i="13"/>
  <c r="AI90" i="13"/>
  <c r="BE53" i="13"/>
  <c r="BE159" i="13"/>
  <c r="CW53" i="13"/>
  <c r="DJ53" i="13"/>
  <c r="DJ159" i="13"/>
  <c r="DJ180" i="13"/>
  <c r="BV53" i="13"/>
  <c r="BV159" i="13"/>
  <c r="BV76" i="13"/>
  <c r="CB53" i="13"/>
  <c r="DD53" i="13"/>
  <c r="DD159" i="13"/>
  <c r="DG53" i="13"/>
  <c r="DG159" i="13"/>
  <c r="DO53" i="13"/>
  <c r="DO159" i="13"/>
  <c r="DO180" i="13"/>
  <c r="BQ53" i="13"/>
  <c r="BQ57" i="13"/>
  <c r="Q76" i="13"/>
  <c r="Q90" i="13"/>
  <c r="Q115" i="13"/>
  <c r="Q138" i="13"/>
  <c r="AT53" i="13"/>
  <c r="AT57" i="13"/>
  <c r="DS53" i="13"/>
  <c r="DS159" i="13"/>
  <c r="DS180" i="13"/>
  <c r="CE53" i="13"/>
  <c r="J53" i="13"/>
  <c r="J159" i="13"/>
  <c r="DB53" i="13"/>
  <c r="BY53" i="13"/>
  <c r="CU53" i="13"/>
  <c r="BX53" i="13"/>
  <c r="BX55" i="13"/>
  <c r="BX66" i="13"/>
  <c r="AX53" i="13"/>
  <c r="AX159" i="13"/>
  <c r="DK53" i="13"/>
  <c r="DK159" i="13"/>
  <c r="DV53" i="13"/>
  <c r="DV159" i="13"/>
  <c r="BS53" i="13"/>
  <c r="BD76" i="13"/>
  <c r="DL53" i="13"/>
  <c r="DL57" i="13"/>
  <c r="CN53" i="13"/>
  <c r="CN57" i="13"/>
  <c r="DH53" i="13"/>
  <c r="DH159" i="13"/>
  <c r="DH180" i="13"/>
  <c r="DC53" i="13"/>
  <c r="DC159" i="13"/>
  <c r="CV53" i="13"/>
  <c r="CV159" i="13"/>
  <c r="CV180" i="13"/>
  <c r="DW53" i="13"/>
  <c r="DW159" i="13"/>
  <c r="DW180" i="13"/>
  <c r="AC53" i="13"/>
  <c r="AC55" i="13"/>
  <c r="AC66" i="13"/>
  <c r="AC159" i="13"/>
  <c r="Z53" i="13"/>
  <c r="Z57" i="13"/>
  <c r="BU53" i="13"/>
  <c r="BU159" i="13"/>
  <c r="CH53" i="13"/>
  <c r="CH159" i="13"/>
  <c r="AK53" i="13"/>
  <c r="DY53" i="13"/>
  <c r="DY57" i="13"/>
  <c r="BJ53" i="13"/>
  <c r="BJ55" i="13"/>
  <c r="BJ66" i="13"/>
  <c r="S53" i="13"/>
  <c r="S57" i="13"/>
  <c r="BF53" i="13"/>
  <c r="BF57" i="13"/>
  <c r="BG53" i="13"/>
  <c r="BG159" i="13"/>
  <c r="BG55" i="13"/>
  <c r="BG66" i="13"/>
  <c r="AU53" i="13"/>
  <c r="AQ53" i="13"/>
  <c r="Q53" i="13"/>
  <c r="Q159" i="13"/>
  <c r="Q177" i="13"/>
  <c r="V53" i="13"/>
  <c r="V159" i="13"/>
  <c r="AB53" i="13"/>
  <c r="AB159" i="13"/>
  <c r="AB177" i="13"/>
  <c r="CO53" i="13"/>
  <c r="CO55" i="13"/>
  <c r="CO66" i="13"/>
  <c r="AF53" i="13"/>
  <c r="AF159" i="13"/>
  <c r="CL53" i="13"/>
  <c r="CL57" i="13"/>
  <c r="CX53" i="13"/>
  <c r="CX159" i="13"/>
  <c r="CX180" i="13"/>
  <c r="BB53" i="13"/>
  <c r="BB159" i="13"/>
  <c r="AP53" i="13"/>
  <c r="AP159" i="13"/>
  <c r="I53" i="13"/>
  <c r="I57" i="13"/>
  <c r="BM53" i="13"/>
  <c r="BM55" i="13"/>
  <c r="BM66" i="13"/>
  <c r="BM57" i="13"/>
  <c r="BN53" i="13"/>
  <c r="BN159" i="13"/>
  <c r="CZ76" i="13"/>
  <c r="CZ90" i="13"/>
  <c r="CJ53" i="13"/>
  <c r="CJ159" i="13"/>
  <c r="AN53" i="13"/>
  <c r="AN57" i="13"/>
  <c r="DI53" i="13"/>
  <c r="DI57" i="13"/>
  <c r="AS53" i="13"/>
  <c r="AS159" i="13"/>
  <c r="BZ53" i="13"/>
  <c r="BZ57" i="13"/>
  <c r="AW53" i="13"/>
  <c r="AW57" i="13"/>
  <c r="AM53" i="13"/>
  <c r="AM159" i="13"/>
  <c r="U53" i="13"/>
  <c r="U159" i="13"/>
  <c r="U57" i="13"/>
  <c r="DX53" i="13"/>
  <c r="DX159" i="13"/>
  <c r="BO53" i="13"/>
  <c r="BO57" i="13"/>
  <c r="BK53" i="13"/>
  <c r="BK57" i="13"/>
  <c r="W53" i="13"/>
  <c r="W57" i="13"/>
  <c r="BC53" i="13"/>
  <c r="BC57" i="13"/>
  <c r="BD53" i="13"/>
  <c r="BD57" i="13"/>
  <c r="CC53" i="13"/>
  <c r="CC57" i="13"/>
  <c r="CC159" i="13"/>
  <c r="DP53" i="13"/>
  <c r="DP55" i="13"/>
  <c r="DP66" i="13"/>
  <c r="AV53" i="13"/>
  <c r="AV57" i="13"/>
  <c r="BI53" i="13"/>
  <c r="BI55" i="13"/>
  <c r="BI66" i="13"/>
  <c r="BL53" i="13"/>
  <c r="BL159" i="13"/>
  <c r="CR53" i="13"/>
  <c r="CR55" i="13"/>
  <c r="CR66" i="13"/>
  <c r="BH53" i="13"/>
  <c r="BH55" i="13"/>
  <c r="BH66" i="13"/>
  <c r="R53" i="13"/>
  <c r="R55" i="13"/>
  <c r="R66" i="13"/>
  <c r="BP53" i="13"/>
  <c r="BP159" i="13"/>
  <c r="L76" i="13"/>
  <c r="L90" i="13"/>
  <c r="L115" i="13"/>
  <c r="L138" i="13"/>
  <c r="CS53" i="13"/>
  <c r="CS57" i="13"/>
  <c r="CD53" i="13"/>
  <c r="CD159" i="13"/>
  <c r="CK53" i="13"/>
  <c r="CK159" i="13"/>
  <c r="AR53" i="13"/>
  <c r="Y53" i="13"/>
  <c r="Y57" i="13"/>
  <c r="CG53" i="13"/>
  <c r="CG159" i="13"/>
  <c r="AG53" i="13"/>
  <c r="AG159" i="13"/>
  <c r="AZ53" i="13"/>
  <c r="K53" i="13"/>
  <c r="AJ53" i="13"/>
  <c r="BA53" i="13"/>
  <c r="BA159" i="13"/>
  <c r="BA55" i="13"/>
  <c r="BA66" i="13"/>
  <c r="BR53" i="13"/>
  <c r="O53" i="13"/>
  <c r="AO53" i="13"/>
  <c r="CI53" i="13"/>
  <c r="DE53" i="13"/>
  <c r="DE57" i="13"/>
  <c r="AA53" i="13"/>
  <c r="AA159" i="13"/>
  <c r="AI53" i="13"/>
  <c r="AI159" i="13"/>
  <c r="BW53" i="13"/>
  <c r="AY53" i="13"/>
  <c r="AY57" i="13"/>
  <c r="CM53" i="13"/>
  <c r="CM159" i="13"/>
  <c r="CA53" i="13"/>
  <c r="CA57" i="13"/>
  <c r="CF53" i="13"/>
  <c r="CF159" i="13"/>
  <c r="T53" i="13"/>
  <c r="AE53" i="13"/>
  <c r="AE57" i="13"/>
  <c r="BT53" i="13"/>
  <c r="BO76" i="13"/>
  <c r="DN53" i="13"/>
  <c r="DN57" i="13"/>
  <c r="N53" i="13"/>
  <c r="N159" i="13"/>
  <c r="E53" i="13"/>
  <c r="E159" i="13"/>
  <c r="E180" i="13"/>
  <c r="E76" i="13"/>
  <c r="E78" i="13"/>
  <c r="E80" i="13" s="1"/>
  <c r="E85" i="13"/>
  <c r="E113" i="13"/>
  <c r="AH53" i="13"/>
  <c r="N57" i="13"/>
  <c r="BL57" i="13"/>
  <c r="AL57" i="13"/>
  <c r="E200" i="13"/>
  <c r="E39" i="13"/>
  <c r="D76" i="7" s="1"/>
  <c r="E41" i="13"/>
  <c r="D78" i="7" s="1"/>
  <c r="E38" i="13"/>
  <c r="D75" i="7"/>
  <c r="CF57" i="13"/>
  <c r="BC55" i="13"/>
  <c r="BC66" i="13"/>
  <c r="AC177" i="13"/>
  <c r="DT159" i="13"/>
  <c r="DT180" i="13"/>
  <c r="DK115" i="13"/>
  <c r="DK138" i="13"/>
  <c r="Y90" i="13"/>
  <c r="Y121" i="13"/>
  <c r="Y144" i="13"/>
  <c r="DW122" i="13"/>
  <c r="DW146" i="13"/>
  <c r="DW115" i="13"/>
  <c r="DW138" i="13"/>
  <c r="AE159" i="13"/>
  <c r="CG57" i="13"/>
  <c r="BI159" i="13"/>
  <c r="W159" i="13"/>
  <c r="AF55" i="13"/>
  <c r="AF66" i="13"/>
  <c r="CZ129" i="13"/>
  <c r="CZ93" i="13"/>
  <c r="CZ104" i="13"/>
  <c r="CZ111" i="13"/>
  <c r="CZ110" i="13"/>
  <c r="CZ107" i="13"/>
  <c r="CZ96" i="13"/>
  <c r="CZ133" i="13"/>
  <c r="CZ100" i="13"/>
  <c r="CZ99" i="13"/>
  <c r="CZ121" i="13"/>
  <c r="CZ144" i="13"/>
  <c r="CZ126" i="13"/>
  <c r="CZ132" i="13"/>
  <c r="CZ118" i="13"/>
  <c r="CZ140" i="13"/>
  <c r="CZ122" i="13"/>
  <c r="CZ146" i="13"/>
  <c r="CZ115" i="13"/>
  <c r="CZ138" i="13"/>
  <c r="BB185" i="13"/>
  <c r="BB177" i="13"/>
  <c r="BU185" i="13"/>
  <c r="BU177" i="13"/>
  <c r="U185" i="13"/>
  <c r="U177" i="13"/>
  <c r="N185" i="13"/>
  <c r="N177" i="13"/>
  <c r="BA185" i="13"/>
  <c r="BA177" i="13"/>
  <c r="BL185" i="13"/>
  <c r="BL177" i="13"/>
  <c r="BG185" i="13"/>
  <c r="BG177" i="13"/>
  <c r="DK175" i="13"/>
  <c r="DK185" i="13"/>
  <c r="DK171" i="13"/>
  <c r="DK177" i="13"/>
  <c r="DK170" i="13"/>
  <c r="DK174" i="13"/>
  <c r="DK180" i="13"/>
  <c r="AI111" i="13"/>
  <c r="AI104" i="13"/>
  <c r="AI129" i="13"/>
  <c r="AI96" i="13"/>
  <c r="AI110" i="13"/>
  <c r="AI126" i="13"/>
  <c r="AI99" i="13"/>
  <c r="AI107" i="13"/>
  <c r="AI93" i="13"/>
  <c r="AI132" i="13"/>
  <c r="AI133" i="13"/>
  <c r="AI100" i="13"/>
  <c r="AI122" i="13"/>
  <c r="AI146" i="13"/>
  <c r="AI121" i="13"/>
  <c r="AI144" i="13"/>
  <c r="AI118" i="13"/>
  <c r="AI140" i="13"/>
  <c r="AI115" i="13"/>
  <c r="AI138" i="13"/>
  <c r="AM185" i="13"/>
  <c r="AM177" i="13"/>
  <c r="AS185" i="13"/>
  <c r="AS177" i="13"/>
  <c r="AI185" i="13"/>
  <c r="AI177" i="13"/>
  <c r="CG185" i="13"/>
  <c r="CG177" i="13"/>
  <c r="BP185" i="13"/>
  <c r="BP177" i="13"/>
  <c r="DX175" i="13"/>
  <c r="DX185" i="13"/>
  <c r="DX177" i="13"/>
  <c r="DX171" i="13"/>
  <c r="DX170" i="13"/>
  <c r="DX174" i="13"/>
  <c r="DX180" i="13"/>
  <c r="AF185" i="13"/>
  <c r="AF177" i="13"/>
  <c r="V185" i="13"/>
  <c r="V177" i="13"/>
  <c r="J185" i="13"/>
  <c r="J177" i="13"/>
  <c r="DG175" i="13"/>
  <c r="DG185" i="13"/>
  <c r="DG170" i="13"/>
  <c r="DG177" i="13"/>
  <c r="DG174" i="13"/>
  <c r="DG171" i="13"/>
  <c r="DG180" i="13"/>
  <c r="DC185" i="13"/>
  <c r="DC175" i="13"/>
  <c r="DC177" i="13"/>
  <c r="DC170" i="13"/>
  <c r="DC174" i="13"/>
  <c r="DC171" i="13"/>
  <c r="DC180" i="13"/>
  <c r="AX185" i="13"/>
  <c r="AX177" i="13"/>
  <c r="CF177" i="13"/>
  <c r="CF185" i="13"/>
  <c r="AA185" i="13"/>
  <c r="AA177" i="13"/>
  <c r="AP185" i="13"/>
  <c r="AP177" i="13"/>
  <c r="CH177" i="13"/>
  <c r="CH185" i="13"/>
  <c r="DV185" i="13"/>
  <c r="DV175" i="13"/>
  <c r="DV177" i="13"/>
  <c r="DV170" i="13"/>
  <c r="DV174" i="13"/>
  <c r="DV171" i="13"/>
  <c r="DV180" i="13"/>
  <c r="DD185" i="13"/>
  <c r="DD175" i="13"/>
  <c r="DD170" i="13"/>
  <c r="DD177" i="13"/>
  <c r="DD171" i="13"/>
  <c r="DD174" i="13"/>
  <c r="DD180" i="13"/>
  <c r="BE185" i="13"/>
  <c r="BE177" i="13"/>
  <c r="X185" i="13"/>
  <c r="X177" i="13"/>
  <c r="BT60" i="13"/>
  <c r="BT64" i="13"/>
  <c r="T64" i="13"/>
  <c r="T60" i="13"/>
  <c r="T55" i="13"/>
  <c r="T66" i="13"/>
  <c r="BW60" i="13"/>
  <c r="BW64" i="13"/>
  <c r="BW55" i="13"/>
  <c r="BW66" i="13"/>
  <c r="BW57" i="13"/>
  <c r="DN60" i="13"/>
  <c r="DN69" i="13"/>
  <c r="DN64" i="13"/>
  <c r="DN55" i="13"/>
  <c r="DN66" i="13"/>
  <c r="CA60" i="13"/>
  <c r="CA69" i="13"/>
  <c r="CA64" i="13"/>
  <c r="AH64" i="13"/>
  <c r="AH60" i="13"/>
  <c r="AH55" i="13"/>
  <c r="AH66" i="13"/>
  <c r="E60" i="13"/>
  <c r="E64" i="13"/>
  <c r="E57" i="13"/>
  <c r="E69" i="13"/>
  <c r="BT57" i="13"/>
  <c r="T57" i="13"/>
  <c r="AY55" i="13"/>
  <c r="AY66" i="13"/>
  <c r="BW159" i="13"/>
  <c r="CI64" i="13"/>
  <c r="CI60" i="13"/>
  <c r="CI55" i="13"/>
  <c r="CI66" i="13"/>
  <c r="AO60" i="13"/>
  <c r="AO64" i="13"/>
  <c r="AO57" i="13"/>
  <c r="AO55" i="13"/>
  <c r="AO66" i="13"/>
  <c r="O60" i="13"/>
  <c r="O64" i="13"/>
  <c r="BR60" i="13"/>
  <c r="BR64" i="13"/>
  <c r="BR159" i="13"/>
  <c r="AJ60" i="13"/>
  <c r="AJ64" i="13"/>
  <c r="AJ55" i="13"/>
  <c r="AJ66" i="13"/>
  <c r="AJ57" i="13"/>
  <c r="K60" i="13"/>
  <c r="K64" i="13"/>
  <c r="K57" i="13"/>
  <c r="K55" i="13"/>
  <c r="K66" i="13"/>
  <c r="AZ60" i="13"/>
  <c r="AZ64" i="13"/>
  <c r="AZ57" i="13"/>
  <c r="AG64" i="13"/>
  <c r="AG60" i="13"/>
  <c r="AG55" i="13"/>
  <c r="AG66" i="13"/>
  <c r="BR55" i="13"/>
  <c r="BR66" i="13"/>
  <c r="AR64" i="13"/>
  <c r="AR60" i="13"/>
  <c r="AR55" i="13"/>
  <c r="AR66" i="13"/>
  <c r="CK64" i="13"/>
  <c r="CK60" i="13"/>
  <c r="CK55" i="13"/>
  <c r="CK66" i="13"/>
  <c r="CK57" i="13"/>
  <c r="CD64" i="13"/>
  <c r="CD60" i="13"/>
  <c r="CD55" i="13"/>
  <c r="CD66" i="13"/>
  <c r="CS64" i="13"/>
  <c r="CS60" i="13"/>
  <c r="CS69" i="13"/>
  <c r="CS55" i="13"/>
  <c r="CS66" i="13"/>
  <c r="CS159" i="13"/>
  <c r="L78" i="13"/>
  <c r="L91" i="13" s="1"/>
  <c r="L77" i="13"/>
  <c r="L82" i="13"/>
  <c r="L102" i="13" s="1"/>
  <c r="L85" i="13"/>
  <c r="L113" i="13"/>
  <c r="R64" i="13"/>
  <c r="R60" i="13"/>
  <c r="R57" i="13"/>
  <c r="BH64" i="13"/>
  <c r="BH60" i="13"/>
  <c r="BH159" i="13"/>
  <c r="CI57" i="13"/>
  <c r="BK159" i="13"/>
  <c r="BO64" i="13"/>
  <c r="BO60" i="13"/>
  <c r="BO69" i="13"/>
  <c r="BO159" i="13"/>
  <c r="AW64" i="13"/>
  <c r="AW60" i="13"/>
  <c r="AW69" i="13"/>
  <c r="AQ64" i="13"/>
  <c r="AQ60" i="13"/>
  <c r="AQ55" i="13"/>
  <c r="AQ66" i="13"/>
  <c r="AU64" i="13"/>
  <c r="AU60" i="13"/>
  <c r="AU55" i="13"/>
  <c r="AU66" i="13"/>
  <c r="BB55" i="13"/>
  <c r="BB66" i="13"/>
  <c r="BF159" i="13"/>
  <c r="S159" i="13"/>
  <c r="AK64" i="13"/>
  <c r="AK60" i="13"/>
  <c r="AK55" i="13"/>
  <c r="AK66" i="13"/>
  <c r="BS60" i="13"/>
  <c r="BS64" i="13"/>
  <c r="BS55" i="13"/>
  <c r="BS66" i="13"/>
  <c r="BS57" i="13"/>
  <c r="AK159" i="13"/>
  <c r="BX57" i="13"/>
  <c r="DN159" i="13"/>
  <c r="CU64" i="13"/>
  <c r="CU60" i="13"/>
  <c r="CU159" i="13"/>
  <c r="CU57" i="13"/>
  <c r="BY64" i="13"/>
  <c r="BY60" i="13"/>
  <c r="BY55" i="13"/>
  <c r="BY66" i="13"/>
  <c r="BY57" i="13"/>
  <c r="DB60" i="13"/>
  <c r="DB64" i="13"/>
  <c r="DB57" i="13"/>
  <c r="DB159" i="13"/>
  <c r="CE60" i="13"/>
  <c r="CE64" i="13"/>
  <c r="CE55" i="13"/>
  <c r="CE66" i="13"/>
  <c r="CB55" i="13"/>
  <c r="CB66" i="13"/>
  <c r="O57" i="13"/>
  <c r="CW60" i="13"/>
  <c r="CW64" i="13"/>
  <c r="CW57" i="13"/>
  <c r="CW55" i="13"/>
  <c r="CW66" i="13"/>
  <c r="DR60" i="13"/>
  <c r="DR64" i="13"/>
  <c r="DR57" i="13"/>
  <c r="DR55" i="13"/>
  <c r="DR66" i="13"/>
  <c r="CZ60" i="13"/>
  <c r="CZ64" i="13"/>
  <c r="CZ55" i="13"/>
  <c r="CZ66" i="13"/>
  <c r="CZ57" i="13"/>
  <c r="BM90" i="13"/>
  <c r="AL185" i="13"/>
  <c r="AL177" i="13"/>
  <c r="DU111" i="13"/>
  <c r="DU104" i="13"/>
  <c r="DU99" i="13"/>
  <c r="DU133" i="13"/>
  <c r="DU100" i="13"/>
  <c r="DU110" i="13"/>
  <c r="DU96" i="13"/>
  <c r="DU132" i="13"/>
  <c r="DU129" i="13"/>
  <c r="DU107" i="13"/>
  <c r="DU126" i="13"/>
  <c r="DU93" i="13"/>
  <c r="DU122" i="13"/>
  <c r="DU146" i="13"/>
  <c r="DU118" i="13"/>
  <c r="DU140" i="13"/>
  <c r="DU151" i="13" s="1"/>
  <c r="DU121" i="13"/>
  <c r="DU144" i="13"/>
  <c r="DU115" i="13"/>
  <c r="DU138" i="13"/>
  <c r="CX126" i="13"/>
  <c r="CX133" i="13"/>
  <c r="CX132" i="13"/>
  <c r="CX110" i="13"/>
  <c r="CX93" i="13"/>
  <c r="CX111" i="13"/>
  <c r="CX100" i="13"/>
  <c r="CX104" i="13"/>
  <c r="CX107" i="13"/>
  <c r="CX129" i="13"/>
  <c r="CX96" i="13"/>
  <c r="CX99" i="13"/>
  <c r="CX118" i="13"/>
  <c r="CX140" i="13"/>
  <c r="CX151" i="13" s="1"/>
  <c r="CX122" i="13"/>
  <c r="CX146" i="13"/>
  <c r="CX121" i="13"/>
  <c r="CX144" i="13"/>
  <c r="CX115" i="13"/>
  <c r="CX138" i="13"/>
  <c r="CN104" i="13"/>
  <c r="CN100" i="13"/>
  <c r="CN111" i="13"/>
  <c r="CN96" i="13"/>
  <c r="CN93" i="13"/>
  <c r="CN129" i="13"/>
  <c r="CN126" i="13"/>
  <c r="CN99" i="13"/>
  <c r="CN132" i="13"/>
  <c r="CN107" i="13"/>
  <c r="CN110" i="13"/>
  <c r="CN133" i="13"/>
  <c r="CN118" i="13"/>
  <c r="CN140" i="13"/>
  <c r="CN121" i="13"/>
  <c r="CN144" i="13"/>
  <c r="CN122" i="13"/>
  <c r="CN146" i="13"/>
  <c r="CN115" i="13"/>
  <c r="CN138" i="13"/>
  <c r="BC142" i="13"/>
  <c r="BC136" i="13"/>
  <c r="BC148" i="13" s="1"/>
  <c r="BO90" i="13"/>
  <c r="AI64" i="13"/>
  <c r="AI60" i="13"/>
  <c r="AI57" i="13"/>
  <c r="BT55" i="13"/>
  <c r="BT66" i="13"/>
  <c r="BP64" i="13"/>
  <c r="BP60" i="13"/>
  <c r="BD64" i="13"/>
  <c r="BD60" i="13"/>
  <c r="BD69" i="13"/>
  <c r="BP55" i="13"/>
  <c r="BP66" i="13"/>
  <c r="AG185" i="13"/>
  <c r="AG177" i="13"/>
  <c r="W185" i="13"/>
  <c r="W177" i="13"/>
  <c r="BK60" i="13"/>
  <c r="BK69" i="13"/>
  <c r="BK64" i="13"/>
  <c r="BK55" i="13"/>
  <c r="BK66" i="13"/>
  <c r="DX60" i="13"/>
  <c r="DX64" i="13"/>
  <c r="DX57" i="13"/>
  <c r="DX55" i="13"/>
  <c r="DX66" i="13"/>
  <c r="AM60" i="13"/>
  <c r="AM64" i="13"/>
  <c r="AM55" i="13"/>
  <c r="AM66" i="13"/>
  <c r="BZ60" i="13"/>
  <c r="BZ69" i="13"/>
  <c r="BZ64" i="13"/>
  <c r="BZ55" i="13"/>
  <c r="BZ66" i="13"/>
  <c r="AS64" i="13"/>
  <c r="AS60" i="13"/>
  <c r="AS55" i="13"/>
  <c r="AS66" i="13"/>
  <c r="AN60" i="13"/>
  <c r="AN69" i="13"/>
  <c r="AN64" i="13"/>
  <c r="AN55" i="13"/>
  <c r="AN66" i="13"/>
  <c r="CZ78" i="13"/>
  <c r="CZ91" i="13"/>
  <c r="CZ82" i="13"/>
  <c r="CZ102" i="13" s="1"/>
  <c r="CZ85" i="13"/>
  <c r="CZ113" i="13"/>
  <c r="CX175" i="13"/>
  <c r="CX185" i="13"/>
  <c r="CX177" i="13"/>
  <c r="CX170" i="13"/>
  <c r="CX174" i="13"/>
  <c r="CX171" i="13"/>
  <c r="CO60" i="13"/>
  <c r="CO64" i="13"/>
  <c r="CO57" i="13"/>
  <c r="CO159" i="13"/>
  <c r="AB185" i="13"/>
  <c r="V60" i="13"/>
  <c r="V64" i="13"/>
  <c r="V55" i="13"/>
  <c r="V66" i="13"/>
  <c r="Q185" i="13"/>
  <c r="BF60" i="13"/>
  <c r="BF69" i="13"/>
  <c r="BF64" i="13"/>
  <c r="BF55" i="13"/>
  <c r="BF66" i="13"/>
  <c r="S64" i="13"/>
  <c r="S60" i="13"/>
  <c r="S69" i="13"/>
  <c r="S55" i="13"/>
  <c r="S66" i="13"/>
  <c r="DY159" i="13"/>
  <c r="CH64" i="13"/>
  <c r="CH60" i="13"/>
  <c r="CH57" i="13"/>
  <c r="CH55" i="13"/>
  <c r="CH66" i="13"/>
  <c r="Z64" i="13"/>
  <c r="Z60" i="13"/>
  <c r="Z69" i="13"/>
  <c r="Z55" i="13"/>
  <c r="Z66" i="13"/>
  <c r="DW185" i="13"/>
  <c r="DW175" i="13"/>
  <c r="DW177" i="13"/>
  <c r="DW171" i="13"/>
  <c r="DW165" i="13" s="1"/>
  <c r="DW170" i="13"/>
  <c r="DW174" i="13"/>
  <c r="CV185" i="13"/>
  <c r="CV175" i="13"/>
  <c r="CV177" i="13"/>
  <c r="CV170" i="13"/>
  <c r="CV171" i="13"/>
  <c r="CV174" i="13"/>
  <c r="DC64" i="13"/>
  <c r="DC60" i="13"/>
  <c r="DC55" i="13"/>
  <c r="DC66" i="13"/>
  <c r="DC57" i="13"/>
  <c r="DV60" i="13"/>
  <c r="DV64" i="13"/>
  <c r="DV55" i="13"/>
  <c r="DV66" i="13"/>
  <c r="DV57" i="13"/>
  <c r="DK64" i="13"/>
  <c r="DK60" i="13"/>
  <c r="DK55" i="13"/>
  <c r="DK66" i="13"/>
  <c r="DK57" i="13"/>
  <c r="AX60" i="13"/>
  <c r="AX64" i="13"/>
  <c r="AX57" i="13"/>
  <c r="BX60" i="13"/>
  <c r="BX64" i="13"/>
  <c r="BX159" i="13"/>
  <c r="AX55" i="13"/>
  <c r="AX66" i="13"/>
  <c r="BA57" i="13"/>
  <c r="V57" i="13"/>
  <c r="AQ57" i="13"/>
  <c r="CE57" i="13"/>
  <c r="CE69" i="13"/>
  <c r="DG60" i="13"/>
  <c r="DG64" i="13"/>
  <c r="DG57" i="13"/>
  <c r="DG55" i="13"/>
  <c r="DG66" i="13"/>
  <c r="DD64" i="13"/>
  <c r="DD60" i="13"/>
  <c r="DD55" i="13"/>
  <c r="DD66" i="13"/>
  <c r="DD57" i="13"/>
  <c r="BZ159" i="13"/>
  <c r="CA55" i="13"/>
  <c r="CA66" i="13"/>
  <c r="AU57" i="13"/>
  <c r="BE64" i="13"/>
  <c r="BE60" i="13"/>
  <c r="BE57" i="13"/>
  <c r="BE55" i="13"/>
  <c r="BE66" i="13"/>
  <c r="CD57" i="13"/>
  <c r="AI77" i="13"/>
  <c r="AI82" i="13"/>
  <c r="AI102" i="13" s="1"/>
  <c r="AI78" i="13"/>
  <c r="AI91" i="13" s="1"/>
  <c r="AI85" i="13"/>
  <c r="AI113" i="13"/>
  <c r="X64" i="13"/>
  <c r="X60" i="13"/>
  <c r="X55" i="13"/>
  <c r="X66" i="13"/>
  <c r="X57" i="13"/>
  <c r="CB57" i="13"/>
  <c r="AN159" i="13"/>
  <c r="DA60" i="13"/>
  <c r="DA64" i="13"/>
  <c r="DA57" i="13"/>
  <c r="DA159" i="13"/>
  <c r="P64" i="13"/>
  <c r="P60" i="13"/>
  <c r="P69" i="13"/>
  <c r="P55" i="13"/>
  <c r="P66" i="13"/>
  <c r="P159" i="13"/>
  <c r="AZ159" i="13"/>
  <c r="BH93" i="13"/>
  <c r="BH111" i="13"/>
  <c r="BH104" i="13"/>
  <c r="BH132" i="13"/>
  <c r="BH129" i="13"/>
  <c r="BH110" i="13"/>
  <c r="BH126" i="13"/>
  <c r="BH100" i="13"/>
  <c r="BH96" i="13"/>
  <c r="BH121" i="13"/>
  <c r="BH144" i="13"/>
  <c r="BH99" i="13"/>
  <c r="BH133" i="13"/>
  <c r="BH107" i="13"/>
  <c r="BH122" i="13"/>
  <c r="BH146" i="13"/>
  <c r="BH118" i="13"/>
  <c r="BH140" i="13"/>
  <c r="BH151" i="13" s="1"/>
  <c r="AR111" i="13"/>
  <c r="AR100" i="13"/>
  <c r="AR104" i="13"/>
  <c r="AR93" i="13"/>
  <c r="AR133" i="13"/>
  <c r="AR132" i="13"/>
  <c r="AR96" i="13"/>
  <c r="AR110" i="13"/>
  <c r="AR99" i="13"/>
  <c r="AR129" i="13"/>
  <c r="AR107" i="13"/>
  <c r="AR126" i="13"/>
  <c r="AR118" i="13"/>
  <c r="AR140" i="13"/>
  <c r="AR121" i="13"/>
  <c r="AR144" i="13"/>
  <c r="AR122" i="13"/>
  <c r="AR146" i="13"/>
  <c r="AR115" i="13"/>
  <c r="AR138" i="13"/>
  <c r="CY175" i="13"/>
  <c r="CY185" i="13"/>
  <c r="CY177" i="13"/>
  <c r="CY171" i="13"/>
  <c r="CY174" i="13"/>
  <c r="CY170" i="13"/>
  <c r="CY180" i="13"/>
  <c r="AF111" i="13"/>
  <c r="AF107" i="13"/>
  <c r="AF99" i="13"/>
  <c r="AF133" i="13"/>
  <c r="AF132" i="13"/>
  <c r="AF93" i="13"/>
  <c r="AF110" i="13"/>
  <c r="AF126" i="13"/>
  <c r="AF96" i="13"/>
  <c r="AF104" i="13"/>
  <c r="AF129" i="13"/>
  <c r="AF100" i="13"/>
  <c r="AF122" i="13"/>
  <c r="AF146" i="13"/>
  <c r="AF121" i="13"/>
  <c r="AF144" i="13"/>
  <c r="AF118" i="13"/>
  <c r="AF140" i="13"/>
  <c r="AF115" i="13"/>
  <c r="AF138" i="13"/>
  <c r="E136" i="13"/>
  <c r="E148" i="13" s="1"/>
  <c r="E142" i="13"/>
  <c r="AE185" i="13"/>
  <c r="AE177" i="13"/>
  <c r="E181" i="13"/>
  <c r="E166" i="13" s="1"/>
  <c r="AY64" i="13"/>
  <c r="AY60" i="13"/>
  <c r="AY69" i="13"/>
  <c r="AY159" i="13"/>
  <c r="E86" i="13"/>
  <c r="Y64" i="13"/>
  <c r="Y60" i="13"/>
  <c r="Y69" i="13"/>
  <c r="Y55" i="13"/>
  <c r="Y66" i="13"/>
  <c r="CR64" i="13"/>
  <c r="CR60" i="13"/>
  <c r="CR57" i="13"/>
  <c r="CR69" i="13"/>
  <c r="BL64" i="13"/>
  <c r="BL60" i="13"/>
  <c r="BL69" i="13"/>
  <c r="BL55" i="13"/>
  <c r="BL66" i="13"/>
  <c r="BI185" i="13"/>
  <c r="BI177" i="13"/>
  <c r="DP60" i="13"/>
  <c r="DP64" i="13"/>
  <c r="DP159" i="13"/>
  <c r="DP57" i="13"/>
  <c r="CC185" i="13"/>
  <c r="CC177" i="13"/>
  <c r="BC60" i="13"/>
  <c r="BC69" i="13"/>
  <c r="BC64" i="13"/>
  <c r="W60" i="13"/>
  <c r="W69" i="13"/>
  <c r="W64" i="13"/>
  <c r="W55" i="13"/>
  <c r="W66" i="13"/>
  <c r="BD55" i="13"/>
  <c r="BD66" i="13"/>
  <c r="U60" i="13"/>
  <c r="U69" i="13"/>
  <c r="U64" i="13"/>
  <c r="U55" i="13"/>
  <c r="U66" i="13"/>
  <c r="BD159" i="13"/>
  <c r="CJ185" i="13"/>
  <c r="CJ177" i="13"/>
  <c r="BN185" i="13"/>
  <c r="BN177" i="13"/>
  <c r="AP64" i="13"/>
  <c r="AP60" i="13"/>
  <c r="AP57" i="13"/>
  <c r="AP55" i="13"/>
  <c r="AP66" i="13"/>
  <c r="BB64" i="13"/>
  <c r="BB60" i="13"/>
  <c r="BB57" i="13"/>
  <c r="CX60" i="13"/>
  <c r="CX64" i="13"/>
  <c r="CX57" i="13"/>
  <c r="CL64" i="13"/>
  <c r="CL60" i="13"/>
  <c r="CL69" i="13"/>
  <c r="CL55" i="13"/>
  <c r="CL66" i="13"/>
  <c r="AF64" i="13"/>
  <c r="AF60" i="13"/>
  <c r="AB64" i="13"/>
  <c r="AB60" i="13"/>
  <c r="AB57" i="13"/>
  <c r="AB55" i="13"/>
  <c r="AB66" i="13"/>
  <c r="Q64" i="13"/>
  <c r="Q60" i="13"/>
  <c r="Q55" i="13"/>
  <c r="Q66" i="13"/>
  <c r="Q57" i="13"/>
  <c r="BG64" i="13"/>
  <c r="BG60" i="13"/>
  <c r="BJ60" i="13"/>
  <c r="BJ64" i="13"/>
  <c r="BJ57" i="13"/>
  <c r="BJ159" i="13"/>
  <c r="DY60" i="13"/>
  <c r="DY69" i="13"/>
  <c r="DY64" i="13"/>
  <c r="DY55" i="13"/>
  <c r="DY66" i="13"/>
  <c r="BU64" i="13"/>
  <c r="BU60" i="13"/>
  <c r="BU55" i="13"/>
  <c r="BU66" i="13"/>
  <c r="AC185" i="13"/>
  <c r="DW60" i="13"/>
  <c r="DW64" i="13"/>
  <c r="DW55" i="13"/>
  <c r="DW66" i="13"/>
  <c r="CV64" i="13"/>
  <c r="CV60" i="13"/>
  <c r="CV57" i="13"/>
  <c r="CV55" i="13"/>
  <c r="CV66" i="13"/>
  <c r="DH175" i="13"/>
  <c r="DH185" i="13"/>
  <c r="DH177" i="13"/>
  <c r="DH171" i="13"/>
  <c r="DH170" i="13"/>
  <c r="DH174" i="13"/>
  <c r="CN60" i="13"/>
  <c r="CN69" i="13"/>
  <c r="CN64" i="13"/>
  <c r="CN55" i="13"/>
  <c r="CN66" i="13"/>
  <c r="CN159" i="13"/>
  <c r="AI55" i="13"/>
  <c r="AI66" i="13"/>
  <c r="BD90" i="13"/>
  <c r="BG57" i="13"/>
  <c r="J60" i="13"/>
  <c r="J64" i="13"/>
  <c r="J55" i="13"/>
  <c r="J66" i="13"/>
  <c r="J57" i="13"/>
  <c r="DS175" i="13"/>
  <c r="DS185" i="13"/>
  <c r="DS177" i="13"/>
  <c r="DS171" i="13"/>
  <c r="DS174" i="13"/>
  <c r="DS170" i="13"/>
  <c r="CA159" i="13"/>
  <c r="DW57" i="13"/>
  <c r="AH159" i="13"/>
  <c r="Q111" i="13"/>
  <c r="Q99" i="13"/>
  <c r="Q107" i="13"/>
  <c r="Q104" i="13"/>
  <c r="Q96" i="13"/>
  <c r="Q129" i="13"/>
  <c r="Q122" i="13"/>
  <c r="Q146" i="13"/>
  <c r="Q133" i="13"/>
  <c r="Q110" i="13"/>
  <c r="Q126" i="13"/>
  <c r="Q100" i="13"/>
  <c r="Q132" i="13"/>
  <c r="Q93" i="13"/>
  <c r="Q118" i="13"/>
  <c r="Q140" i="13"/>
  <c r="Q151" i="13" s="1"/>
  <c r="Q121" i="13"/>
  <c r="Q144" i="13"/>
  <c r="DO177" i="13"/>
  <c r="DO175" i="13"/>
  <c r="DO185" i="13"/>
  <c r="DO171" i="13"/>
  <c r="DO170" i="13"/>
  <c r="DO174" i="13"/>
  <c r="BU57" i="13"/>
  <c r="T159" i="13"/>
  <c r="R159" i="13"/>
  <c r="BV90" i="13"/>
  <c r="BV185" i="13"/>
  <c r="BV177" i="13"/>
  <c r="DJ185" i="13"/>
  <c r="DJ175" i="13"/>
  <c r="DJ171" i="13"/>
  <c r="DJ177" i="13"/>
  <c r="DJ174" i="13"/>
  <c r="DJ170" i="13"/>
  <c r="Z159" i="13"/>
  <c r="F77" i="13"/>
  <c r="F78" i="13"/>
  <c r="F91" i="13" s="1"/>
  <c r="F82" i="13"/>
  <c r="F102" i="13" s="1"/>
  <c r="F85" i="13"/>
  <c r="F113" i="13"/>
  <c r="F90" i="13"/>
  <c r="AM57" i="13"/>
  <c r="AM69" i="13"/>
  <c r="CT60" i="13"/>
  <c r="CT64" i="13"/>
  <c r="CT57" i="13"/>
  <c r="CT159" i="13"/>
  <c r="CT55" i="13"/>
  <c r="CT66" i="13"/>
  <c r="BT90" i="13"/>
  <c r="DU60" i="13"/>
  <c r="DU64" i="13"/>
  <c r="DU159" i="13"/>
  <c r="DU55" i="13"/>
  <c r="DU66" i="13"/>
  <c r="DU57" i="13"/>
  <c r="DU69" i="13"/>
  <c r="CD99" i="13"/>
  <c r="CD93" i="13"/>
  <c r="CD110" i="13"/>
  <c r="CD126" i="13"/>
  <c r="CD104" i="13"/>
  <c r="CD132" i="13"/>
  <c r="CD121" i="13"/>
  <c r="CD144" i="13"/>
  <c r="CD115" i="13"/>
  <c r="CD138" i="13"/>
  <c r="F64" i="13"/>
  <c r="F60" i="13"/>
  <c r="F69" i="13"/>
  <c r="F159" i="13"/>
  <c r="F55" i="13"/>
  <c r="F66" i="13"/>
  <c r="BA136" i="13"/>
  <c r="BA148" i="13" s="1"/>
  <c r="BA142" i="13"/>
  <c r="H100" i="13"/>
  <c r="H132" i="13"/>
  <c r="H99" i="13"/>
  <c r="H110" i="13"/>
  <c r="H126" i="13"/>
  <c r="H107" i="13"/>
  <c r="H129" i="13"/>
  <c r="H93" i="13"/>
  <c r="H111" i="13"/>
  <c r="H133" i="13"/>
  <c r="H104" i="13"/>
  <c r="H96" i="13"/>
  <c r="H118" i="13"/>
  <c r="H140" i="13"/>
  <c r="H121" i="13"/>
  <c r="H144" i="13"/>
  <c r="H122" i="13"/>
  <c r="H146" i="13"/>
  <c r="H115" i="13"/>
  <c r="H138" i="13"/>
  <c r="I129" i="13"/>
  <c r="I93" i="13"/>
  <c r="I96" i="13"/>
  <c r="I104" i="13"/>
  <c r="I110" i="13"/>
  <c r="I111" i="13"/>
  <c r="I100" i="13"/>
  <c r="I99" i="13"/>
  <c r="I132" i="13"/>
  <c r="I126" i="13"/>
  <c r="I133" i="13"/>
  <c r="I107" i="13"/>
  <c r="I118" i="13"/>
  <c r="I140" i="13"/>
  <c r="I121" i="13"/>
  <c r="I144" i="13"/>
  <c r="I122" i="13"/>
  <c r="I146" i="13"/>
  <c r="I115" i="13"/>
  <c r="I138" i="13"/>
  <c r="CM185" i="13"/>
  <c r="CM177" i="13"/>
  <c r="AA64" i="13"/>
  <c r="AA60" i="13"/>
  <c r="AA57" i="13"/>
  <c r="AA55" i="13"/>
  <c r="AA66" i="13"/>
  <c r="AE64" i="13"/>
  <c r="AE60" i="13"/>
  <c r="AE69" i="13"/>
  <c r="AE55" i="13"/>
  <c r="AE66" i="13"/>
  <c r="E185" i="13"/>
  <c r="E175" i="13"/>
  <c r="E174" i="13"/>
  <c r="E171" i="13"/>
  <c r="E177" i="13"/>
  <c r="CM60" i="13"/>
  <c r="CM64" i="13"/>
  <c r="CM55" i="13"/>
  <c r="CM66" i="13"/>
  <c r="CG60" i="13"/>
  <c r="CG69" i="13"/>
  <c r="CG64" i="13"/>
  <c r="AH57" i="13"/>
  <c r="AH69" i="13"/>
  <c r="E77" i="13"/>
  <c r="E90" i="13"/>
  <c r="E82" i="13"/>
  <c r="E55" i="13"/>
  <c r="N60" i="13"/>
  <c r="N69" i="13"/>
  <c r="N64" i="13"/>
  <c r="CF64" i="13"/>
  <c r="CF60" i="13"/>
  <c r="CF69" i="13"/>
  <c r="CF55" i="13"/>
  <c r="CF66" i="13"/>
  <c r="DE60" i="13"/>
  <c r="DE69" i="13"/>
  <c r="DE64" i="13"/>
  <c r="DE55" i="13"/>
  <c r="DE66" i="13"/>
  <c r="DE159" i="13"/>
  <c r="CI159" i="13"/>
  <c r="AO159" i="13"/>
  <c r="O159" i="13"/>
  <c r="BR57" i="13"/>
  <c r="BA64" i="13"/>
  <c r="BA60" i="13"/>
  <c r="AJ159" i="13"/>
  <c r="O55" i="13"/>
  <c r="O66" i="13"/>
  <c r="K159" i="13"/>
  <c r="AZ55" i="13"/>
  <c r="AZ66" i="13"/>
  <c r="AG57" i="13"/>
  <c r="E170" i="13"/>
  <c r="AR159" i="13"/>
  <c r="CK185" i="13"/>
  <c r="CK177" i="13"/>
  <c r="CD185" i="13"/>
  <c r="CD177" i="13"/>
  <c r="L100" i="13"/>
  <c r="L132" i="13"/>
  <c r="L110" i="13"/>
  <c r="L99" i="13"/>
  <c r="L126" i="13"/>
  <c r="L93" i="13"/>
  <c r="L129" i="13"/>
  <c r="L133" i="13"/>
  <c r="L96" i="13"/>
  <c r="L107" i="13"/>
  <c r="L104" i="13"/>
  <c r="L111" i="13"/>
  <c r="L121" i="13"/>
  <c r="L144" i="13"/>
  <c r="L118" i="13"/>
  <c r="L140" i="13"/>
  <c r="L151" i="13" s="1"/>
  <c r="L122" i="13"/>
  <c r="L146" i="13"/>
  <c r="N55" i="13"/>
  <c r="N66" i="13"/>
  <c r="BI60" i="13"/>
  <c r="BI64" i="13"/>
  <c r="BI57" i="13"/>
  <c r="AV60" i="13"/>
  <c r="AV69" i="13"/>
  <c r="AV64" i="13"/>
  <c r="AV159" i="13"/>
  <c r="AV55" i="13"/>
  <c r="AV66" i="13"/>
  <c r="CC64" i="13"/>
  <c r="CC60" i="13"/>
  <c r="CC69" i="13"/>
  <c r="CC55" i="13"/>
  <c r="CC66" i="13"/>
  <c r="CG55" i="13"/>
  <c r="CG66" i="13"/>
  <c r="BP57" i="13"/>
  <c r="DI64" i="13"/>
  <c r="DI60" i="13"/>
  <c r="DI69" i="13"/>
  <c r="DI55" i="13"/>
  <c r="DI66" i="13"/>
  <c r="DI159" i="13"/>
  <c r="BO55" i="13"/>
  <c r="BO66" i="13"/>
  <c r="CJ60" i="13"/>
  <c r="CJ64" i="13"/>
  <c r="CJ55" i="13"/>
  <c r="CJ66" i="13"/>
  <c r="CJ57" i="13"/>
  <c r="BN64" i="13"/>
  <c r="BN60" i="13"/>
  <c r="BN55" i="13"/>
  <c r="BN66" i="13"/>
  <c r="BN57" i="13"/>
  <c r="BN69" i="13"/>
  <c r="BM64" i="13"/>
  <c r="BM60" i="13"/>
  <c r="BM69" i="13"/>
  <c r="BM159" i="13"/>
  <c r="I60" i="13"/>
  <c r="I69" i="13"/>
  <c r="I64" i="13"/>
  <c r="I159" i="13"/>
  <c r="I55" i="13"/>
  <c r="I66" i="13"/>
  <c r="BH57" i="13"/>
  <c r="AQ159" i="13"/>
  <c r="AU159" i="13"/>
  <c r="BC159" i="13"/>
  <c r="AK57" i="13"/>
  <c r="AC64" i="13"/>
  <c r="AC60" i="13"/>
  <c r="AC57" i="13"/>
  <c r="CM57" i="13"/>
  <c r="CM69" i="13"/>
  <c r="DH60" i="13"/>
  <c r="DH64" i="13"/>
  <c r="DH55" i="13"/>
  <c r="DH66" i="13"/>
  <c r="DH57" i="13"/>
  <c r="DL60" i="13"/>
  <c r="DL69" i="13"/>
  <c r="DL64" i="13"/>
  <c r="DL55" i="13"/>
  <c r="DL66" i="13"/>
  <c r="DL159" i="13"/>
  <c r="BS159" i="13"/>
  <c r="AS57" i="13"/>
  <c r="Y159" i="13"/>
  <c r="AF57" i="13"/>
  <c r="CU55" i="13"/>
  <c r="CU66" i="13"/>
  <c r="BY159" i="13"/>
  <c r="DB55" i="13"/>
  <c r="DB66" i="13"/>
  <c r="CE159" i="13"/>
  <c r="DS64" i="13"/>
  <c r="DS60" i="13"/>
  <c r="DS55" i="13"/>
  <c r="DS66" i="13"/>
  <c r="DS57" i="13"/>
  <c r="AT60" i="13"/>
  <c r="AT69" i="13"/>
  <c r="AT64" i="13"/>
  <c r="AT159" i="13"/>
  <c r="AT55" i="13"/>
  <c r="AT66" i="13"/>
  <c r="CX55" i="13"/>
  <c r="CX66" i="13"/>
  <c r="Q78" i="13"/>
  <c r="Q91" i="13" s="1"/>
  <c r="Q77" i="13"/>
  <c r="Q82" i="13"/>
  <c r="Q102" i="13" s="1"/>
  <c r="Q85" i="13"/>
  <c r="Q113" i="13"/>
  <c r="BQ64" i="13"/>
  <c r="BQ60" i="13"/>
  <c r="BQ69" i="13"/>
  <c r="BQ159" i="13"/>
  <c r="BQ55" i="13"/>
  <c r="BQ66" i="13"/>
  <c r="CL159" i="13"/>
  <c r="DO64" i="13"/>
  <c r="DO60" i="13"/>
  <c r="DO55" i="13"/>
  <c r="DO66" i="13"/>
  <c r="DO57" i="13"/>
  <c r="CB159" i="13"/>
  <c r="AW55" i="13"/>
  <c r="AW66" i="13"/>
  <c r="BT159" i="13"/>
  <c r="AR57" i="13"/>
  <c r="BV64" i="13"/>
  <c r="BV60" i="13"/>
  <c r="BV55" i="13"/>
  <c r="BV66" i="13"/>
  <c r="DJ64" i="13"/>
  <c r="DJ60" i="13"/>
  <c r="DJ57" i="13"/>
  <c r="DJ55" i="13"/>
  <c r="DJ66" i="13"/>
  <c r="BV57" i="13"/>
  <c r="CW159" i="13"/>
  <c r="DR159" i="13"/>
  <c r="CZ159" i="13"/>
  <c r="CR159" i="13"/>
  <c r="AW159" i="13"/>
  <c r="BY90" i="13"/>
  <c r="CQ170" i="13"/>
  <c r="CQ175" i="13"/>
  <c r="CQ177" i="13"/>
  <c r="CQ185" i="13"/>
  <c r="CQ171" i="13"/>
  <c r="CQ174" i="13"/>
  <c r="CQ180" i="13"/>
  <c r="AD60" i="13"/>
  <c r="AD64" i="13"/>
  <c r="CY55" i="13"/>
  <c r="CY66" i="13"/>
  <c r="J100" i="13"/>
  <c r="J126" i="13"/>
  <c r="J133" i="13"/>
  <c r="J104" i="13"/>
  <c r="J129" i="13"/>
  <c r="J93" i="13"/>
  <c r="J110" i="13"/>
  <c r="J111" i="13"/>
  <c r="J107" i="13"/>
  <c r="J96" i="13"/>
  <c r="J132" i="13"/>
  <c r="J99" i="13"/>
  <c r="J121" i="13"/>
  <c r="J144" i="13"/>
  <c r="J122" i="13"/>
  <c r="J146" i="13"/>
  <c r="J118" i="13"/>
  <c r="J140" i="13"/>
  <c r="DL111" i="13"/>
  <c r="DL110" i="13"/>
  <c r="DL96" i="13"/>
  <c r="DL99" i="13"/>
  <c r="DL107" i="13"/>
  <c r="DL129" i="13"/>
  <c r="DL100" i="13"/>
  <c r="DL133" i="13"/>
  <c r="DL132" i="13"/>
  <c r="DL104" i="13"/>
  <c r="DL93" i="13"/>
  <c r="DL126" i="13"/>
  <c r="DL118" i="13"/>
  <c r="DL140" i="13"/>
  <c r="DL121" i="13"/>
  <c r="DL144" i="13"/>
  <c r="DL122" i="13"/>
  <c r="DL146" i="13"/>
  <c r="DM60" i="13"/>
  <c r="DM64" i="13"/>
  <c r="DM57" i="13"/>
  <c r="DM159" i="13"/>
  <c r="DB78" i="13"/>
  <c r="DB91" i="13" s="1"/>
  <c r="DB82" i="13"/>
  <c r="DB102" i="13" s="1"/>
  <c r="DB85" i="13"/>
  <c r="DB113" i="13"/>
  <c r="DQ64" i="13"/>
  <c r="DQ60" i="13"/>
  <c r="DQ55" i="13"/>
  <c r="DQ66" i="13"/>
  <c r="DQ159" i="13"/>
  <c r="CP159" i="13"/>
  <c r="CA90" i="13"/>
  <c r="BJ90" i="13"/>
  <c r="CS96" i="13"/>
  <c r="CS110" i="13"/>
  <c r="CS111" i="13"/>
  <c r="CS107" i="13"/>
  <c r="CS129" i="13"/>
  <c r="CS132" i="13"/>
  <c r="CS121" i="13"/>
  <c r="CS144" i="13"/>
  <c r="CS133" i="13"/>
  <c r="CS99" i="13"/>
  <c r="CS100" i="13"/>
  <c r="CS126" i="13"/>
  <c r="CS93" i="13"/>
  <c r="CS104" i="13"/>
  <c r="CS118" i="13"/>
  <c r="CS140" i="13"/>
  <c r="CS122" i="13"/>
  <c r="CS146" i="13"/>
  <c r="CR142" i="13"/>
  <c r="CR136" i="13"/>
  <c r="CR148" i="13" s="1"/>
  <c r="AE93" i="13"/>
  <c r="AE126" i="13"/>
  <c r="AE96" i="13"/>
  <c r="AE118" i="13"/>
  <c r="AE140" i="13"/>
  <c r="AE151" i="13" s="1"/>
  <c r="AE100" i="13"/>
  <c r="AE104" i="13"/>
  <c r="AE107" i="13"/>
  <c r="AE129" i="13"/>
  <c r="AE133" i="13"/>
  <c r="AE132" i="13"/>
  <c r="AE99" i="13"/>
  <c r="AE110" i="13"/>
  <c r="AE111" i="13"/>
  <c r="AE122" i="13"/>
  <c r="AE146" i="13"/>
  <c r="AE121" i="13"/>
  <c r="AE144" i="13"/>
  <c r="AE115" i="13"/>
  <c r="AE138" i="13"/>
  <c r="CW110" i="13"/>
  <c r="CW111" i="13"/>
  <c r="CW93" i="13"/>
  <c r="CW133" i="13"/>
  <c r="CW99" i="13"/>
  <c r="CW107" i="13"/>
  <c r="CW104" i="13"/>
  <c r="CW129" i="13"/>
  <c r="CW100" i="13"/>
  <c r="CW132" i="13"/>
  <c r="CW96" i="13"/>
  <c r="CW126" i="13"/>
  <c r="CW121" i="13"/>
  <c r="CW144" i="13"/>
  <c r="CW122" i="13"/>
  <c r="CW146" i="13"/>
  <c r="CW118" i="13"/>
  <c r="CW140" i="13"/>
  <c r="CW151" i="13" s="1"/>
  <c r="CW115" i="13"/>
  <c r="CW138" i="13"/>
  <c r="AA126" i="13"/>
  <c r="AA100" i="13"/>
  <c r="AA104" i="13"/>
  <c r="AA110" i="13"/>
  <c r="AA111" i="13"/>
  <c r="AA107" i="13"/>
  <c r="AA96" i="13"/>
  <c r="AA133" i="13"/>
  <c r="AA132" i="13"/>
  <c r="AA93" i="13"/>
  <c r="AA129" i="13"/>
  <c r="AA99" i="13"/>
  <c r="AA122" i="13"/>
  <c r="AA146" i="13"/>
  <c r="AA118" i="13"/>
  <c r="AA140" i="13"/>
  <c r="AA121" i="13"/>
  <c r="AA144" i="13"/>
  <c r="AA115" i="13"/>
  <c r="AA138" i="13"/>
  <c r="BE90" i="13"/>
  <c r="AR77" i="13"/>
  <c r="AR78" i="13"/>
  <c r="AR91" i="13" s="1"/>
  <c r="AR82" i="13"/>
  <c r="AR102" i="13" s="1"/>
  <c r="AR85" i="13"/>
  <c r="AR113" i="13"/>
  <c r="AQ104" i="13"/>
  <c r="AQ107" i="13"/>
  <c r="AQ96" i="13"/>
  <c r="AQ121" i="13"/>
  <c r="AQ144" i="13"/>
  <c r="AQ110" i="13"/>
  <c r="AQ100" i="13"/>
  <c r="AQ93" i="13"/>
  <c r="AQ133" i="13"/>
  <c r="AQ132" i="13"/>
  <c r="AQ99" i="13"/>
  <c r="AQ111" i="13"/>
  <c r="AQ126" i="13"/>
  <c r="AQ129" i="13"/>
  <c r="AQ118" i="13"/>
  <c r="AQ140" i="13"/>
  <c r="AQ151" i="13" s="1"/>
  <c r="AQ122" i="13"/>
  <c r="AQ146" i="13"/>
  <c r="DT175" i="13"/>
  <c r="DT185" i="13"/>
  <c r="DT177" i="13"/>
  <c r="DT170" i="13"/>
  <c r="DT174" i="13"/>
  <c r="BG90" i="13"/>
  <c r="AJ110" i="13"/>
  <c r="AJ100" i="13"/>
  <c r="AJ126" i="13"/>
  <c r="AJ133" i="13"/>
  <c r="AJ104" i="13"/>
  <c r="AJ93" i="13"/>
  <c r="AJ132" i="13"/>
  <c r="AJ96" i="13"/>
  <c r="AJ129" i="13"/>
  <c r="AJ107" i="13"/>
  <c r="AJ111" i="13"/>
  <c r="AJ121" i="13"/>
  <c r="AJ144" i="13"/>
  <c r="AJ99" i="13"/>
  <c r="AJ122" i="13"/>
  <c r="AJ146" i="13"/>
  <c r="AJ118" i="13"/>
  <c r="AJ140" i="13"/>
  <c r="AJ151" i="13" s="1"/>
  <c r="DF64" i="13"/>
  <c r="DF60" i="13"/>
  <c r="DF57" i="13"/>
  <c r="DU78" i="13"/>
  <c r="DU91" i="13" s="1"/>
  <c r="DU82" i="13"/>
  <c r="DU102" i="13" s="1"/>
  <c r="DU85" i="13"/>
  <c r="DU113" i="13"/>
  <c r="CY60" i="13"/>
  <c r="CY64" i="13"/>
  <c r="H77" i="13"/>
  <c r="H82" i="13"/>
  <c r="H102" i="13" s="1"/>
  <c r="H78" i="13"/>
  <c r="H91" i="13" s="1"/>
  <c r="H85" i="13"/>
  <c r="H113" i="13"/>
  <c r="L159" i="13"/>
  <c r="J77" i="13"/>
  <c r="J82" i="13"/>
  <c r="J102" i="13" s="1"/>
  <c r="J78" i="13"/>
  <c r="J91" i="13" s="1"/>
  <c r="J85" i="13"/>
  <c r="J113" i="13"/>
  <c r="DL82" i="13"/>
  <c r="DL102" i="13" s="1"/>
  <c r="DL78" i="13"/>
  <c r="DL91" i="13" s="1"/>
  <c r="DL85" i="13"/>
  <c r="DL113" i="13"/>
  <c r="AH111" i="13"/>
  <c r="AH129" i="13"/>
  <c r="AH99" i="13"/>
  <c r="AH104" i="13"/>
  <c r="AH107" i="13"/>
  <c r="AH110" i="13"/>
  <c r="AH126" i="13"/>
  <c r="AH100" i="13"/>
  <c r="AH93" i="13"/>
  <c r="AH96" i="13"/>
  <c r="AH133" i="13"/>
  <c r="AH132" i="13"/>
  <c r="AH121" i="13"/>
  <c r="AH144" i="13"/>
  <c r="AH118" i="13"/>
  <c r="AH140" i="13"/>
  <c r="AH151" i="13" s="1"/>
  <c r="AH122" i="13"/>
  <c r="AH146" i="13"/>
  <c r="BS90" i="13"/>
  <c r="W111" i="13"/>
  <c r="W104" i="13"/>
  <c r="W96" i="13"/>
  <c r="W100" i="13"/>
  <c r="W107" i="13"/>
  <c r="W93" i="13"/>
  <c r="W110" i="13"/>
  <c r="W133" i="13"/>
  <c r="W129" i="13"/>
  <c r="W99" i="13"/>
  <c r="W126" i="13"/>
  <c r="W132" i="13"/>
  <c r="W118" i="13"/>
  <c r="W140" i="13"/>
  <c r="W151" i="13" s="1"/>
  <c r="W122" i="13"/>
  <c r="W146" i="13"/>
  <c r="W121" i="13"/>
  <c r="W144" i="13"/>
  <c r="CP60" i="13"/>
  <c r="CP69" i="13"/>
  <c r="CP64" i="13"/>
  <c r="CP55" i="13"/>
  <c r="CP66" i="13"/>
  <c r="CN78" i="13"/>
  <c r="CN91" i="13" s="1"/>
  <c r="CN82" i="13"/>
  <c r="CN102" i="13" s="1"/>
  <c r="CN85" i="13"/>
  <c r="CN113" i="13"/>
  <c r="BF90" i="13"/>
  <c r="DT96" i="13"/>
  <c r="DT110" i="13"/>
  <c r="DT129" i="13"/>
  <c r="DT126" i="13"/>
  <c r="DT99" i="13"/>
  <c r="DT93" i="13"/>
  <c r="DT132" i="13"/>
  <c r="DT104" i="13"/>
  <c r="DT111" i="13"/>
  <c r="DT100" i="13"/>
  <c r="DT107" i="13"/>
  <c r="DT133" i="13"/>
  <c r="DT121" i="13"/>
  <c r="DT144" i="13"/>
  <c r="DT122" i="13"/>
  <c r="DT146" i="13"/>
  <c r="DT118" i="13"/>
  <c r="DT140" i="13"/>
  <c r="DT115" i="13"/>
  <c r="DT138" i="13"/>
  <c r="BN90" i="13"/>
  <c r="CB90" i="13"/>
  <c r="DH100" i="13"/>
  <c r="DH110" i="13"/>
  <c r="DH96" i="13"/>
  <c r="DH104" i="13"/>
  <c r="DH99" i="13"/>
  <c r="DH107" i="13"/>
  <c r="DH93" i="13"/>
  <c r="DH132" i="13"/>
  <c r="DH126" i="13"/>
  <c r="DH129" i="13"/>
  <c r="DH133" i="13"/>
  <c r="DH111" i="13"/>
  <c r="DH121" i="13"/>
  <c r="DH144" i="13"/>
  <c r="DH122" i="13"/>
  <c r="DH146" i="13"/>
  <c r="DH118" i="13"/>
  <c r="DH140" i="13"/>
  <c r="DH115" i="13"/>
  <c r="DH138" i="13"/>
  <c r="G64" i="13"/>
  <c r="G60" i="13"/>
  <c r="H159" i="13"/>
  <c r="AL64" i="13"/>
  <c r="AL60" i="13"/>
  <c r="AL69" i="13"/>
  <c r="AQ77" i="13"/>
  <c r="AQ82" i="13"/>
  <c r="AQ102" i="13" s="1"/>
  <c r="AQ78" i="13"/>
  <c r="AQ91" i="13" s="1"/>
  <c r="AQ85" i="13"/>
  <c r="AQ113" i="13"/>
  <c r="BP90" i="13"/>
  <c r="DT60" i="13"/>
  <c r="DT69" i="13"/>
  <c r="DT64" i="13"/>
  <c r="DT55" i="13"/>
  <c r="DT66" i="13"/>
  <c r="G57" i="13"/>
  <c r="DT171" i="13"/>
  <c r="AJ77" i="13"/>
  <c r="AJ78" i="13"/>
  <c r="AJ91" i="13" s="1"/>
  <c r="AJ82" i="13"/>
  <c r="AJ102" i="13" s="1"/>
  <c r="AJ85" i="13"/>
  <c r="AJ113" i="13"/>
  <c r="L55" i="13"/>
  <c r="L66" i="13"/>
  <c r="BK90" i="13"/>
  <c r="AD55" i="13"/>
  <c r="AD66" i="13"/>
  <c r="CQ57" i="13"/>
  <c r="CY57" i="13"/>
  <c r="AH77" i="13"/>
  <c r="AH82" i="13"/>
  <c r="AH102" i="13" s="1"/>
  <c r="AH78" i="13"/>
  <c r="AH91" i="13"/>
  <c r="AH85" i="13"/>
  <c r="AH113" i="13"/>
  <c r="W82" i="13"/>
  <c r="W102" i="13" s="1"/>
  <c r="W77" i="13"/>
  <c r="W78" i="13"/>
  <c r="W91" i="13" s="1"/>
  <c r="W85" i="13"/>
  <c r="W113" i="13"/>
  <c r="DT78" i="13"/>
  <c r="DT91" i="13" s="1"/>
  <c r="DT82" i="13"/>
  <c r="DT102" i="13" s="1"/>
  <c r="DT85" i="13"/>
  <c r="DT113" i="13"/>
  <c r="CH99" i="13"/>
  <c r="CH100" i="13"/>
  <c r="CH132" i="13"/>
  <c r="CH110" i="13"/>
  <c r="CH133" i="13"/>
  <c r="CH111" i="13"/>
  <c r="CH129" i="13"/>
  <c r="CH104" i="13"/>
  <c r="CH126" i="13"/>
  <c r="CH93" i="13"/>
  <c r="CH96" i="13"/>
  <c r="CH107" i="13"/>
  <c r="CH122" i="13"/>
  <c r="CH146" i="13"/>
  <c r="CH121" i="13"/>
  <c r="CH144" i="13"/>
  <c r="CH115" i="13"/>
  <c r="CH138" i="13"/>
  <c r="CH151" i="13"/>
  <c r="CI142" i="13"/>
  <c r="CI136" i="13"/>
  <c r="CI148" i="13" s="1"/>
  <c r="DX129" i="13"/>
  <c r="DX107" i="13"/>
  <c r="DX100" i="13"/>
  <c r="DX133" i="13"/>
  <c r="DX96" i="13"/>
  <c r="DX110" i="13"/>
  <c r="DX132" i="13"/>
  <c r="DX126" i="13"/>
  <c r="DX104" i="13"/>
  <c r="DX99" i="13"/>
  <c r="DX111" i="13"/>
  <c r="DX93" i="13"/>
  <c r="DX121" i="13"/>
  <c r="DX144" i="13"/>
  <c r="DX118" i="13"/>
  <c r="DX140" i="13"/>
  <c r="DX151" i="13" s="1"/>
  <c r="DX122" i="13"/>
  <c r="DX146" i="13"/>
  <c r="DX115" i="13"/>
  <c r="DX138" i="13"/>
  <c r="AX100" i="13"/>
  <c r="AX96" i="13"/>
  <c r="AX111" i="13"/>
  <c r="AX133" i="13"/>
  <c r="AX110" i="13"/>
  <c r="AX99" i="13"/>
  <c r="AX107" i="13"/>
  <c r="AX126" i="13"/>
  <c r="AX129" i="13"/>
  <c r="AX132" i="13"/>
  <c r="AX104" i="13"/>
  <c r="AX93" i="13"/>
  <c r="AX122" i="13"/>
  <c r="AX146" i="13"/>
  <c r="AX118" i="13"/>
  <c r="AX140" i="13"/>
  <c r="AX121" i="13"/>
  <c r="AX144" i="13"/>
  <c r="AX115" i="13"/>
  <c r="AX138" i="13"/>
  <c r="M64" i="13"/>
  <c r="M60" i="13"/>
  <c r="M69" i="13"/>
  <c r="BZ90" i="13"/>
  <c r="H60" i="13"/>
  <c r="H69" i="13"/>
  <c r="H64" i="13"/>
  <c r="M159" i="13"/>
  <c r="AD159" i="13"/>
  <c r="M55" i="13"/>
  <c r="M66" i="13"/>
  <c r="BA77" i="13"/>
  <c r="BA78" i="13"/>
  <c r="BA91" i="13" s="1"/>
  <c r="BA82" i="13"/>
  <c r="BA102" i="13" s="1"/>
  <c r="BA90" i="13"/>
  <c r="L64" i="13"/>
  <c r="L60" i="13"/>
  <c r="L69" i="13"/>
  <c r="AL55" i="13"/>
  <c r="AL66" i="13"/>
  <c r="DF159" i="13"/>
  <c r="AD57" i="13"/>
  <c r="H55" i="13"/>
  <c r="H66" i="13"/>
  <c r="G159" i="13"/>
  <c r="CQ60" i="13"/>
  <c r="CQ64" i="13"/>
  <c r="CQ55" i="13"/>
  <c r="CQ66" i="13"/>
  <c r="J115" i="13"/>
  <c r="J138" i="13"/>
  <c r="DL115" i="13"/>
  <c r="DL138" i="13"/>
  <c r="DL151" i="13"/>
  <c r="CX78" i="13"/>
  <c r="CX91" i="13" s="1"/>
  <c r="CX82" i="13"/>
  <c r="CX102" i="13" s="1"/>
  <c r="CX85" i="13"/>
  <c r="CX113" i="13"/>
  <c r="DM55" i="13"/>
  <c r="DM66" i="13"/>
  <c r="DB90" i="13"/>
  <c r="DQ57" i="13"/>
  <c r="AF77" i="13"/>
  <c r="AF82" i="13"/>
  <c r="AF102" i="13" s="1"/>
  <c r="AF78" i="13"/>
  <c r="AF91" i="13" s="1"/>
  <c r="AF85" i="13"/>
  <c r="AF113" i="13"/>
  <c r="I78" i="13"/>
  <c r="I91" i="13" s="1"/>
  <c r="I82" i="13"/>
  <c r="I102" i="13" s="1"/>
  <c r="I77" i="13"/>
  <c r="I85" i="13"/>
  <c r="I113" i="13"/>
  <c r="P77" i="13"/>
  <c r="P82" i="13"/>
  <c r="P102" i="13" s="1"/>
  <c r="P78" i="13"/>
  <c r="P91" i="13"/>
  <c r="P85" i="13"/>
  <c r="P113" i="13"/>
  <c r="P90" i="13"/>
  <c r="CS115" i="13"/>
  <c r="CS138" i="13"/>
  <c r="CS151" i="13"/>
  <c r="T78" i="13"/>
  <c r="T91" i="13" s="1"/>
  <c r="T77" i="13"/>
  <c r="T82" i="13"/>
  <c r="T102" i="13" s="1"/>
  <c r="T85" i="13"/>
  <c r="T113" i="13"/>
  <c r="T90" i="13"/>
  <c r="CV78" i="13"/>
  <c r="CV91" i="13" s="1"/>
  <c r="CV82" i="13"/>
  <c r="CV102" i="13" s="1"/>
  <c r="CV85" i="13"/>
  <c r="CV113" i="13"/>
  <c r="CV90" i="13"/>
  <c r="BI90" i="13"/>
  <c r="DS133" i="13"/>
  <c r="DS104" i="13"/>
  <c r="DS129" i="13"/>
  <c r="DS122" i="13"/>
  <c r="DS146" i="13"/>
  <c r="DS126" i="13"/>
  <c r="DS111" i="13"/>
  <c r="DS107" i="13"/>
  <c r="DS93" i="13"/>
  <c r="DS132" i="13"/>
  <c r="DS96" i="13"/>
  <c r="DS121" i="13"/>
  <c r="DS144" i="13"/>
  <c r="DS99" i="13"/>
  <c r="DS100" i="13"/>
  <c r="DS110" i="13"/>
  <c r="DS118" i="13"/>
  <c r="DS140" i="13"/>
  <c r="DS151" i="13" s="1"/>
  <c r="DS115" i="13"/>
  <c r="DS138" i="13"/>
  <c r="DO129" i="13"/>
  <c r="DO104" i="13"/>
  <c r="DO126" i="13"/>
  <c r="DO96" i="13"/>
  <c r="DO99" i="13"/>
  <c r="DO110" i="13"/>
  <c r="DO93" i="13"/>
  <c r="DO100" i="13"/>
  <c r="DO107" i="13"/>
  <c r="DO111" i="13"/>
  <c r="DO132" i="13"/>
  <c r="DO133" i="13"/>
  <c r="DO122" i="13"/>
  <c r="DO146" i="13"/>
  <c r="DO118" i="13"/>
  <c r="DO140" i="13"/>
  <c r="DO151" i="13" s="1"/>
  <c r="DO121" i="13"/>
  <c r="DO144" i="13"/>
  <c r="DO115" i="13"/>
  <c r="DO138" i="13"/>
  <c r="AU104" i="13"/>
  <c r="AU129" i="13"/>
  <c r="AU110" i="13"/>
  <c r="AU100" i="13"/>
  <c r="AU99" i="13"/>
  <c r="AU132" i="13"/>
  <c r="AU133" i="13"/>
  <c r="AU96" i="13"/>
  <c r="AU126" i="13"/>
  <c r="AU111" i="13"/>
  <c r="AU107" i="13"/>
  <c r="AU93" i="13"/>
  <c r="AU121" i="13"/>
  <c r="AU144" i="13"/>
  <c r="AU118" i="13"/>
  <c r="AU140" i="13"/>
  <c r="AU122" i="13"/>
  <c r="AU146" i="13"/>
  <c r="AU115" i="13"/>
  <c r="AU138" i="13"/>
  <c r="AK78" i="13"/>
  <c r="AK91" i="13"/>
  <c r="AK77" i="13"/>
  <c r="AK82" i="13"/>
  <c r="AK102" i="13" s="1"/>
  <c r="U77" i="13"/>
  <c r="U82" i="13"/>
  <c r="U102" i="13" s="1"/>
  <c r="U78" i="13"/>
  <c r="U91" i="13"/>
  <c r="U85" i="13"/>
  <c r="U113" i="13"/>
  <c r="BX110" i="13"/>
  <c r="BX111" i="13"/>
  <c r="BX126" i="13"/>
  <c r="BX129" i="13"/>
  <c r="BX93" i="13"/>
  <c r="BX107" i="13"/>
  <c r="BX96" i="13"/>
  <c r="BX104" i="13"/>
  <c r="BX99" i="13"/>
  <c r="BX133" i="13"/>
  <c r="BX100" i="13"/>
  <c r="BX132" i="13"/>
  <c r="BX118" i="13"/>
  <c r="BX140" i="13"/>
  <c r="BX151" i="13" s="1"/>
  <c r="BX121" i="13"/>
  <c r="BX144" i="13"/>
  <c r="BX122" i="13"/>
  <c r="BX146" i="13"/>
  <c r="CU110" i="13"/>
  <c r="CU107" i="13"/>
  <c r="CU132" i="13"/>
  <c r="CU93" i="13"/>
  <c r="CU96" i="13"/>
  <c r="CU104" i="13"/>
  <c r="CU121" i="13"/>
  <c r="CU144" i="13"/>
  <c r="CU99" i="13"/>
  <c r="CU126" i="13"/>
  <c r="CU100" i="13"/>
  <c r="CU133" i="13"/>
  <c r="CU111" i="13"/>
  <c r="CU129" i="13"/>
  <c r="CU118" i="13"/>
  <c r="CU140" i="13"/>
  <c r="CU122" i="13"/>
  <c r="CU146" i="13"/>
  <c r="V77" i="13"/>
  <c r="V82" i="13"/>
  <c r="V78" i="13"/>
  <c r="V91" i="13" s="1"/>
  <c r="BQ90" i="13"/>
  <c r="X96" i="13"/>
  <c r="X104" i="13"/>
  <c r="X132" i="13"/>
  <c r="X111" i="13"/>
  <c r="X99" i="13"/>
  <c r="X126" i="13"/>
  <c r="X133" i="13"/>
  <c r="X129" i="13"/>
  <c r="X110" i="13"/>
  <c r="X100" i="13"/>
  <c r="X93" i="13"/>
  <c r="X107" i="13"/>
  <c r="X122" i="13"/>
  <c r="X146" i="13"/>
  <c r="X118" i="13"/>
  <c r="X140" i="13"/>
  <c r="X121" i="13"/>
  <c r="X144" i="13"/>
  <c r="CG133" i="13"/>
  <c r="CG107" i="13"/>
  <c r="CG110" i="13"/>
  <c r="CG100" i="13"/>
  <c r="CG99" i="13"/>
  <c r="CG132" i="13"/>
  <c r="CG93" i="13"/>
  <c r="CG121" i="13"/>
  <c r="CG144" i="13"/>
  <c r="CG126" i="13"/>
  <c r="CG129" i="13"/>
  <c r="CG104" i="13"/>
  <c r="CG96" i="13"/>
  <c r="CG111" i="13"/>
  <c r="CG122" i="13"/>
  <c r="CG146" i="13"/>
  <c r="CG118" i="13"/>
  <c r="CG140" i="13"/>
  <c r="V85" i="13"/>
  <c r="V113" i="13"/>
  <c r="DY142" i="13"/>
  <c r="DY136" i="13"/>
  <c r="DY148" i="13" s="1"/>
  <c r="S136" i="13"/>
  <c r="S148" i="13" s="1"/>
  <c r="S142" i="13"/>
  <c r="AS110" i="13"/>
  <c r="AS129" i="13"/>
  <c r="AS132" i="13"/>
  <c r="AS121" i="13"/>
  <c r="AS144" i="13"/>
  <c r="AS107" i="13"/>
  <c r="AS96" i="13"/>
  <c r="AS100" i="13"/>
  <c r="AS126" i="13"/>
  <c r="AS99" i="13"/>
  <c r="AS104" i="13"/>
  <c r="AS133" i="13"/>
  <c r="AS111" i="13"/>
  <c r="AS93" i="13"/>
  <c r="AS122" i="13"/>
  <c r="AS146" i="13"/>
  <c r="AS115" i="13"/>
  <c r="AS138" i="13"/>
  <c r="AS118" i="13"/>
  <c r="AS140" i="13"/>
  <c r="DC104" i="13"/>
  <c r="DC126" i="13"/>
  <c r="DC133" i="13"/>
  <c r="DC107" i="13"/>
  <c r="DC111" i="13"/>
  <c r="DC132" i="13"/>
  <c r="DC93" i="13"/>
  <c r="DC96" i="13"/>
  <c r="DC110" i="13"/>
  <c r="DC129" i="13"/>
  <c r="DC121" i="13"/>
  <c r="DC144" i="13"/>
  <c r="DC99" i="13"/>
  <c r="DC122" i="13"/>
  <c r="DC146" i="13"/>
  <c r="DC100" i="13"/>
  <c r="DC118" i="13"/>
  <c r="DC140" i="13"/>
  <c r="DC151" i="13" s="1"/>
  <c r="CI78" i="13"/>
  <c r="CI91" i="13" s="1"/>
  <c r="CI82" i="13"/>
  <c r="CI102" i="13" s="1"/>
  <c r="DS82" i="13"/>
  <c r="DS102" i="13" s="1"/>
  <c r="DS85" i="13"/>
  <c r="DS113" i="13"/>
  <c r="DS78" i="13"/>
  <c r="DS91" i="13" s="1"/>
  <c r="CU82" i="13"/>
  <c r="CU102" i="13" s="1"/>
  <c r="CU78" i="13"/>
  <c r="CU91" i="13" s="1"/>
  <c r="CU85" i="13"/>
  <c r="CU113" i="13"/>
  <c r="Z132" i="13"/>
  <c r="Z129" i="13"/>
  <c r="Z126" i="13"/>
  <c r="Z104" i="13"/>
  <c r="Z107" i="13"/>
  <c r="Z93" i="13"/>
  <c r="Z100" i="13"/>
  <c r="Z133" i="13"/>
  <c r="Z99" i="13"/>
  <c r="Z110" i="13"/>
  <c r="Z96" i="13"/>
  <c r="Z111" i="13"/>
  <c r="Z122" i="13"/>
  <c r="Z146" i="13"/>
  <c r="Z121" i="13"/>
  <c r="Z144" i="13"/>
  <c r="Z118" i="13"/>
  <c r="Z140" i="13"/>
  <c r="Z151" i="13"/>
  <c r="AW133" i="13"/>
  <c r="AW99" i="13"/>
  <c r="AW132" i="13"/>
  <c r="AW110" i="13"/>
  <c r="AW111" i="13"/>
  <c r="AW129" i="13"/>
  <c r="AW100" i="13"/>
  <c r="AW104" i="13"/>
  <c r="AW93" i="13"/>
  <c r="AW107" i="13"/>
  <c r="AW126" i="13"/>
  <c r="AW96" i="13"/>
  <c r="AW122" i="13"/>
  <c r="AW146" i="13"/>
  <c r="AW118" i="13"/>
  <c r="AW140" i="13"/>
  <c r="AW151" i="13" s="1"/>
  <c r="AW121" i="13"/>
  <c r="AW144" i="13"/>
  <c r="DR129" i="13"/>
  <c r="DR100" i="13"/>
  <c r="DR96" i="13"/>
  <c r="DR126" i="13"/>
  <c r="DR107" i="13"/>
  <c r="DR93" i="13"/>
  <c r="DR99" i="13"/>
  <c r="DR132" i="13"/>
  <c r="DR104" i="13"/>
  <c r="DR111" i="13"/>
  <c r="DR110" i="13"/>
  <c r="DR133" i="13"/>
  <c r="DR121" i="13"/>
  <c r="DR144" i="13"/>
  <c r="DR118" i="13"/>
  <c r="DR140" i="13"/>
  <c r="DR151" i="13" s="1"/>
  <c r="DR122" i="13"/>
  <c r="DR146" i="13"/>
  <c r="CT132" i="13"/>
  <c r="CT126" i="13"/>
  <c r="CT129" i="13"/>
  <c r="CT111" i="13"/>
  <c r="CT133" i="13"/>
  <c r="CT93" i="13"/>
  <c r="CT107" i="13"/>
  <c r="CT100" i="13"/>
  <c r="CT104" i="13"/>
  <c r="CT99" i="13"/>
  <c r="CT96" i="13"/>
  <c r="CT121" i="13"/>
  <c r="CT144" i="13"/>
  <c r="CT110" i="13"/>
  <c r="CT118" i="13"/>
  <c r="CT140" i="13"/>
  <c r="CT151" i="13" s="1"/>
  <c r="CT122" i="13"/>
  <c r="CT146" i="13"/>
  <c r="DX78" i="13"/>
  <c r="DX91" i="13" s="1"/>
  <c r="DX82" i="13"/>
  <c r="DX102" i="13" s="1"/>
  <c r="DX85" i="13"/>
  <c r="DX113" i="13"/>
  <c r="DO78" i="13"/>
  <c r="DO91" i="13" s="1"/>
  <c r="DO82" i="13"/>
  <c r="DO102" i="13" s="1"/>
  <c r="DO85" i="13"/>
  <c r="DO113" i="13"/>
  <c r="X77" i="13"/>
  <c r="X78" i="13"/>
  <c r="X91" i="13"/>
  <c r="X82" i="13"/>
  <c r="X102" i="13"/>
  <c r="X85" i="13"/>
  <c r="X113" i="13"/>
  <c r="AE78" i="13"/>
  <c r="AE91" i="13"/>
  <c r="AE82" i="13"/>
  <c r="AE102" i="13"/>
  <c r="AE77" i="13"/>
  <c r="AE85" i="13"/>
  <c r="AE113" i="13"/>
  <c r="CM93" i="13"/>
  <c r="CM110" i="13"/>
  <c r="CM107" i="13"/>
  <c r="CM129" i="13"/>
  <c r="CM133" i="13"/>
  <c r="CM99" i="13"/>
  <c r="CM132" i="13"/>
  <c r="CM104" i="13"/>
  <c r="CM126" i="13"/>
  <c r="CM111" i="13"/>
  <c r="CM100" i="13"/>
  <c r="CM96" i="13"/>
  <c r="CM122" i="13"/>
  <c r="CM146" i="13"/>
  <c r="CM118" i="13"/>
  <c r="CM140" i="13"/>
  <c r="CM151" i="13" s="1"/>
  <c r="CM121" i="13"/>
  <c r="CM144" i="13"/>
  <c r="CW78" i="13"/>
  <c r="CW91" i="13"/>
  <c r="CW82" i="13"/>
  <c r="CW102" i="13" s="1"/>
  <c r="CW85" i="13"/>
  <c r="CW113" i="13"/>
  <c r="AZ82" i="13"/>
  <c r="AZ102" i="13"/>
  <c r="AZ77" i="13"/>
  <c r="AZ78" i="13"/>
  <c r="AZ91" i="13" s="1"/>
  <c r="AZ85" i="13"/>
  <c r="AZ113" i="13"/>
  <c r="AZ90" i="13"/>
  <c r="AD142" i="13"/>
  <c r="AD136" i="13"/>
  <c r="AD148" i="13" s="1"/>
  <c r="M104" i="13"/>
  <c r="M93" i="13"/>
  <c r="M107" i="13"/>
  <c r="M133" i="13"/>
  <c r="M126" i="13"/>
  <c r="M132" i="13"/>
  <c r="M111" i="13"/>
  <c r="M110" i="13"/>
  <c r="M129" i="13"/>
  <c r="M100" i="13"/>
  <c r="M96" i="13"/>
  <c r="M99" i="13"/>
  <c r="M121" i="13"/>
  <c r="M144" i="13"/>
  <c r="M118" i="13"/>
  <c r="M140" i="13"/>
  <c r="M122" i="13"/>
  <c r="M146" i="13"/>
  <c r="M115" i="13"/>
  <c r="M138" i="13"/>
  <c r="BL90" i="13"/>
  <c r="BC77" i="13"/>
  <c r="BC78" i="13"/>
  <c r="BC91" i="13" s="1"/>
  <c r="BC82" i="13"/>
  <c r="BC102" i="13" s="1"/>
  <c r="BC90" i="13"/>
  <c r="CH82" i="13"/>
  <c r="CH102" i="13"/>
  <c r="CH78" i="13"/>
  <c r="CH91" i="13"/>
  <c r="CH85" i="13"/>
  <c r="CH113" i="13"/>
  <c r="CR90" i="13"/>
  <c r="DC82" i="13"/>
  <c r="DC102" i="13" s="1"/>
  <c r="DC78" i="13"/>
  <c r="DC91" i="13" s="1"/>
  <c r="DC85" i="13"/>
  <c r="DC113" i="13"/>
  <c r="Z77" i="13"/>
  <c r="Z82" i="13"/>
  <c r="Z102" i="13"/>
  <c r="Z78" i="13"/>
  <c r="Z91" i="13" s="1"/>
  <c r="Z85" i="13"/>
  <c r="Z113" i="13"/>
  <c r="AW77" i="13"/>
  <c r="AW82" i="13"/>
  <c r="AW102" i="13" s="1"/>
  <c r="AW78" i="13"/>
  <c r="AW91" i="13" s="1"/>
  <c r="AW85" i="13"/>
  <c r="AW113" i="13"/>
  <c r="DR78" i="13"/>
  <c r="DR91" i="13" s="1"/>
  <c r="DR82" i="13"/>
  <c r="DR102" i="13"/>
  <c r="DR85" i="13"/>
  <c r="DR113" i="13"/>
  <c r="CT78" i="13"/>
  <c r="CT91" i="13" s="1"/>
  <c r="CT82" i="13"/>
  <c r="CT102" i="13" s="1"/>
  <c r="CT85" i="13"/>
  <c r="CT113" i="13"/>
  <c r="BU90" i="13"/>
  <c r="BW90" i="13"/>
  <c r="CM82" i="13"/>
  <c r="CM102" i="13" s="1"/>
  <c r="CM78" i="13"/>
  <c r="CM91" i="13" s="1"/>
  <c r="CM85" i="13"/>
  <c r="CM113" i="13"/>
  <c r="K78" i="13"/>
  <c r="K91" i="13" s="1"/>
  <c r="K77" i="13"/>
  <c r="K85" i="13"/>
  <c r="K113" i="13"/>
  <c r="K82" i="13"/>
  <c r="K102" i="13"/>
  <c r="K90" i="13"/>
  <c r="CQ82" i="13"/>
  <c r="CQ102" i="13" s="1"/>
  <c r="CQ78" i="13"/>
  <c r="CQ91" i="13" s="1"/>
  <c r="CQ90" i="13"/>
  <c r="CQ85" i="13"/>
  <c r="CQ113" i="13"/>
  <c r="AK85" i="13"/>
  <c r="AK113" i="13"/>
  <c r="AN129" i="13"/>
  <c r="AN99" i="13"/>
  <c r="AN111" i="13"/>
  <c r="AN93" i="13"/>
  <c r="AN104" i="13"/>
  <c r="AN126" i="13"/>
  <c r="AN132" i="13"/>
  <c r="AN133" i="13"/>
  <c r="AN110" i="13"/>
  <c r="AN96" i="13"/>
  <c r="AN107" i="13"/>
  <c r="AN100" i="13"/>
  <c r="AN118" i="13"/>
  <c r="AN140" i="13"/>
  <c r="AN122" i="13"/>
  <c r="AN146" i="13"/>
  <c r="AN121" i="13"/>
  <c r="AN144" i="13"/>
  <c r="AN115" i="13"/>
  <c r="AN138" i="13"/>
  <c r="CY104" i="13"/>
  <c r="CY133" i="13"/>
  <c r="CY96" i="13"/>
  <c r="CY110" i="13"/>
  <c r="CY132" i="13"/>
  <c r="CY100" i="13"/>
  <c r="CY111" i="13"/>
  <c r="CY107" i="13"/>
  <c r="CY126" i="13"/>
  <c r="CY129" i="13"/>
  <c r="CY99" i="13"/>
  <c r="CY93" i="13"/>
  <c r="CY118" i="13"/>
  <c r="CY140" i="13"/>
  <c r="CY151" i="13" s="1"/>
  <c r="CY122" i="13"/>
  <c r="CY146" i="13"/>
  <c r="CY121" i="13"/>
  <c r="CY144" i="13"/>
  <c r="CY115" i="13"/>
  <c r="CY138" i="13"/>
  <c r="CS82" i="13"/>
  <c r="CS102" i="13"/>
  <c r="CS78" i="13"/>
  <c r="CS91" i="13" s="1"/>
  <c r="CS85" i="13"/>
  <c r="CS113" i="13"/>
  <c r="CR82" i="13"/>
  <c r="CR102" i="13"/>
  <c r="CR78" i="13"/>
  <c r="CR91" i="13" s="1"/>
  <c r="AK90" i="13"/>
  <c r="U90" i="13"/>
  <c r="BX115" i="13"/>
  <c r="BX138" i="13"/>
  <c r="DH82" i="13"/>
  <c r="DH102" i="13" s="1"/>
  <c r="DH78" i="13"/>
  <c r="DH91" i="13"/>
  <c r="DH85" i="13"/>
  <c r="DH113" i="13"/>
  <c r="CU115" i="13"/>
  <c r="CU138" i="13"/>
  <c r="CU151" i="13"/>
  <c r="BR90" i="13"/>
  <c r="V90" i="13"/>
  <c r="X115" i="13"/>
  <c r="X138" i="13"/>
  <c r="AX78" i="13"/>
  <c r="AX91" i="13" s="1"/>
  <c r="AX77" i="13"/>
  <c r="AX82" i="13"/>
  <c r="AX102" i="13" s="1"/>
  <c r="AX85" i="13"/>
  <c r="AX113" i="13"/>
  <c r="AU82" i="13"/>
  <c r="AU102" i="13" s="1"/>
  <c r="AU77" i="13"/>
  <c r="AU78" i="13"/>
  <c r="AU91" i="13" s="1"/>
  <c r="AU85" i="13"/>
  <c r="AU113" i="13"/>
  <c r="CI90" i="13"/>
  <c r="CG115" i="13"/>
  <c r="CG138" i="13"/>
  <c r="G111" i="13"/>
  <c r="G126" i="13"/>
  <c r="G107" i="13"/>
  <c r="G132" i="13"/>
  <c r="G129" i="13"/>
  <c r="G93" i="13"/>
  <c r="G133" i="13"/>
  <c r="G96" i="13"/>
  <c r="G110" i="13"/>
  <c r="G99" i="13"/>
  <c r="G100" i="13"/>
  <c r="G104" i="13"/>
  <c r="G122" i="13"/>
  <c r="G146" i="13"/>
  <c r="G121" i="13"/>
  <c r="G144" i="13"/>
  <c r="G118" i="13"/>
  <c r="G140" i="13"/>
  <c r="G151" i="13" s="1"/>
  <c r="AA77" i="13"/>
  <c r="AA82" i="13"/>
  <c r="AA102" i="13" s="1"/>
  <c r="AA78" i="13"/>
  <c r="AA91" i="13" s="1"/>
  <c r="AA85" i="13"/>
  <c r="AA113" i="13"/>
  <c r="BB77" i="13"/>
  <c r="BB90" i="13"/>
  <c r="BB78" i="13"/>
  <c r="BB91" i="13" s="1"/>
  <c r="BB82" i="13"/>
  <c r="BB102" i="13" s="1"/>
  <c r="BB85" i="13"/>
  <c r="BB113" i="13"/>
  <c r="AT107" i="13"/>
  <c r="AT100" i="13"/>
  <c r="AT96" i="13"/>
  <c r="AT132" i="13"/>
  <c r="AT93" i="13"/>
  <c r="AT129" i="13"/>
  <c r="AT126" i="13"/>
  <c r="AT111" i="13"/>
  <c r="AT99" i="13"/>
  <c r="AT133" i="13"/>
  <c r="AT104" i="13"/>
  <c r="AT110" i="13"/>
  <c r="AT122" i="13"/>
  <c r="AT146" i="13"/>
  <c r="AT118" i="13"/>
  <c r="AT140" i="13"/>
  <c r="AT121" i="13"/>
  <c r="AT144" i="13"/>
  <c r="AT115" i="13"/>
  <c r="AT138" i="13"/>
  <c r="DG100" i="13"/>
  <c r="DG132" i="13"/>
  <c r="DG93" i="13"/>
  <c r="DG96" i="13"/>
  <c r="DG126" i="13"/>
  <c r="DG104" i="13"/>
  <c r="DG111" i="13"/>
  <c r="DG107" i="13"/>
  <c r="DG110" i="13"/>
  <c r="DG99" i="13"/>
  <c r="DG129" i="13"/>
  <c r="DG133" i="13"/>
  <c r="DG121" i="13"/>
  <c r="DG144" i="13"/>
  <c r="DG122" i="13"/>
  <c r="DG146" i="13"/>
  <c r="DG118" i="13"/>
  <c r="DG140" i="13"/>
  <c r="DG115" i="13"/>
  <c r="DG138" i="13"/>
  <c r="DJ126" i="13"/>
  <c r="DJ104" i="13"/>
  <c r="DJ107" i="13"/>
  <c r="DJ132" i="13"/>
  <c r="DJ100" i="13"/>
  <c r="DJ110" i="13"/>
  <c r="DJ93" i="13"/>
  <c r="DJ96" i="13"/>
  <c r="DJ99" i="13"/>
  <c r="DJ111" i="13"/>
  <c r="DJ129" i="13"/>
  <c r="DJ133" i="13"/>
  <c r="DJ118" i="13"/>
  <c r="DJ140" i="13"/>
  <c r="DJ151" i="13" s="1"/>
  <c r="DJ122" i="13"/>
  <c r="DJ146" i="13"/>
  <c r="DJ121" i="13"/>
  <c r="DJ144" i="13"/>
  <c r="AL129" i="13"/>
  <c r="AL110" i="13"/>
  <c r="AL104" i="13"/>
  <c r="AL107" i="13"/>
  <c r="AL133" i="13"/>
  <c r="AL93" i="13"/>
  <c r="AL118" i="13"/>
  <c r="AL140" i="13"/>
  <c r="AL151" i="13" s="1"/>
  <c r="AL96" i="13"/>
  <c r="AL99" i="13"/>
  <c r="AL100" i="13"/>
  <c r="AL132" i="13"/>
  <c r="AL126" i="13"/>
  <c r="AL111" i="13"/>
  <c r="AL122" i="13"/>
  <c r="AL146" i="13"/>
  <c r="AL121" i="13"/>
  <c r="AL144" i="13"/>
  <c r="DE78" i="13"/>
  <c r="DE91" i="13" s="1"/>
  <c r="DE82" i="13"/>
  <c r="DE102" i="13"/>
  <c r="DE90" i="13"/>
  <c r="DP93" i="13"/>
  <c r="DP100" i="13"/>
  <c r="DP132" i="13"/>
  <c r="DP133" i="13"/>
  <c r="DP99" i="13"/>
  <c r="DP111" i="13"/>
  <c r="DP110" i="13"/>
  <c r="DP96" i="13"/>
  <c r="DP129" i="13"/>
  <c r="DP107" i="13"/>
  <c r="DP104" i="13"/>
  <c r="DP126" i="13"/>
  <c r="DP122" i="13"/>
  <c r="DP146" i="13"/>
  <c r="DP121" i="13"/>
  <c r="DP144" i="13"/>
  <c r="DP118" i="13"/>
  <c r="DP140" i="13"/>
  <c r="DP151" i="13" s="1"/>
  <c r="AC78" i="13"/>
  <c r="AC91" i="13"/>
  <c r="AC77" i="13"/>
  <c r="AC82" i="13"/>
  <c r="AC102" i="13"/>
  <c r="AC85" i="13"/>
  <c r="AC113" i="13"/>
  <c r="AO77" i="13"/>
  <c r="AO78" i="13"/>
  <c r="AO82" i="13"/>
  <c r="AO102" i="13" s="1"/>
  <c r="AO85" i="13"/>
  <c r="AO113" i="13"/>
  <c r="N77" i="13"/>
  <c r="N78" i="13"/>
  <c r="N91" i="13" s="1"/>
  <c r="N85" i="13"/>
  <c r="N113" i="13"/>
  <c r="N82" i="13"/>
  <c r="N102" i="13" s="1"/>
  <c r="CF82" i="13"/>
  <c r="CF102" i="13" s="1"/>
  <c r="CF78" i="13"/>
  <c r="CF91" i="13" s="1"/>
  <c r="CF85" i="13"/>
  <c r="CF113" i="13"/>
  <c r="Y142" i="13"/>
  <c r="Y136" i="13"/>
  <c r="Y148" i="13" s="1"/>
  <c r="AM96" i="13"/>
  <c r="AM126" i="13"/>
  <c r="AM132" i="13"/>
  <c r="AM121" i="13"/>
  <c r="AM144" i="13"/>
  <c r="AM111" i="13"/>
  <c r="AM107" i="13"/>
  <c r="AM129" i="13"/>
  <c r="AM100" i="13"/>
  <c r="AM133" i="13"/>
  <c r="AM99" i="13"/>
  <c r="AM93" i="13"/>
  <c r="AM110" i="13"/>
  <c r="AM104" i="13"/>
  <c r="AM122" i="13"/>
  <c r="AM146" i="13"/>
  <c r="AM115" i="13"/>
  <c r="AM138" i="13"/>
  <c r="AM118" i="13"/>
  <c r="AM140" i="13"/>
  <c r="DJ82" i="13"/>
  <c r="DJ102" i="13" s="1"/>
  <c r="DJ78" i="13"/>
  <c r="DJ91" i="13" s="1"/>
  <c r="DJ85" i="13"/>
  <c r="DJ113" i="13"/>
  <c r="AL77" i="13"/>
  <c r="AL78" i="13"/>
  <c r="AL91" i="13" s="1"/>
  <c r="AL82" i="13"/>
  <c r="AL102" i="13" s="1"/>
  <c r="AL85" i="13"/>
  <c r="AL113" i="13"/>
  <c r="CC90" i="13"/>
  <c r="AB100" i="13"/>
  <c r="AB110" i="13"/>
  <c r="AB93" i="13"/>
  <c r="AB132" i="13"/>
  <c r="AB107" i="13"/>
  <c r="AB126" i="13"/>
  <c r="AB104" i="13"/>
  <c r="AB133" i="13"/>
  <c r="AB129" i="13"/>
  <c r="AB99" i="13"/>
  <c r="AB111" i="13"/>
  <c r="AB96" i="13"/>
  <c r="AB118" i="13"/>
  <c r="AB140" i="13"/>
  <c r="AB151" i="13" s="1"/>
  <c r="AB122" i="13"/>
  <c r="AB146" i="13"/>
  <c r="AB121" i="13"/>
  <c r="AB144" i="13"/>
  <c r="DP78" i="13"/>
  <c r="DP91" i="13" s="1"/>
  <c r="DP82" i="13"/>
  <c r="DP102" i="13"/>
  <c r="DP85" i="13"/>
  <c r="DP113" i="13"/>
  <c r="DD110" i="13"/>
  <c r="DD132" i="13"/>
  <c r="DD99" i="13"/>
  <c r="DD96" i="13"/>
  <c r="DD107" i="13"/>
  <c r="DD93" i="13"/>
  <c r="DD121" i="13"/>
  <c r="DD144" i="13"/>
  <c r="DD133" i="13"/>
  <c r="DD129" i="13"/>
  <c r="DD126" i="13"/>
  <c r="DD104" i="13"/>
  <c r="DD111" i="13"/>
  <c r="DD100" i="13"/>
  <c r="DD118" i="13"/>
  <c r="DD140" i="13"/>
  <c r="DD151" i="13" s="1"/>
  <c r="DD122" i="13"/>
  <c r="DD146" i="13"/>
  <c r="DM133" i="13"/>
  <c r="DM110" i="13"/>
  <c r="DM129" i="13"/>
  <c r="DM104" i="13"/>
  <c r="DM96" i="13"/>
  <c r="DM107" i="13"/>
  <c r="DM93" i="13"/>
  <c r="DM99" i="13"/>
  <c r="DM126" i="13"/>
  <c r="DM132" i="13"/>
  <c r="DM100" i="13"/>
  <c r="DM111" i="13"/>
  <c r="DM122" i="13"/>
  <c r="DM146" i="13"/>
  <c r="DM118" i="13"/>
  <c r="DM140" i="13"/>
  <c r="DM115" i="13"/>
  <c r="DM138" i="13"/>
  <c r="S77" i="13"/>
  <c r="S82" i="13"/>
  <c r="S102" i="13" s="1"/>
  <c r="S78" i="13"/>
  <c r="S91" i="13" s="1"/>
  <c r="S90" i="13"/>
  <c r="DQ142" i="13"/>
  <c r="DQ136" i="13"/>
  <c r="DQ148" i="13" s="1"/>
  <c r="DK142" i="13"/>
  <c r="DK136" i="13"/>
  <c r="DK148" i="13" s="1"/>
  <c r="AB77" i="13"/>
  <c r="AB78" i="13"/>
  <c r="AB91" i="13" s="1"/>
  <c r="AB82" i="13"/>
  <c r="AB102" i="13"/>
  <c r="AB85" i="13"/>
  <c r="AB113" i="13"/>
  <c r="DN96" i="13"/>
  <c r="DN132" i="13"/>
  <c r="DN133" i="13"/>
  <c r="DN107" i="13"/>
  <c r="DN126" i="13"/>
  <c r="DN129" i="13"/>
  <c r="DN93" i="13"/>
  <c r="DN111" i="13"/>
  <c r="DN104" i="13"/>
  <c r="DN110" i="13"/>
  <c r="DN100" i="13"/>
  <c r="DN99" i="13"/>
  <c r="DN118" i="13"/>
  <c r="DN140" i="13"/>
  <c r="DN151" i="13" s="1"/>
  <c r="DN121" i="13"/>
  <c r="DN144" i="13"/>
  <c r="DN122" i="13"/>
  <c r="DN146" i="13"/>
  <c r="AD77" i="13"/>
  <c r="AD82" i="13"/>
  <c r="AD102" i="13" s="1"/>
  <c r="AD78" i="13"/>
  <c r="AD91" i="13" s="1"/>
  <c r="AD90" i="13"/>
  <c r="DD78" i="13"/>
  <c r="DD91" i="13" s="1"/>
  <c r="DD82" i="13"/>
  <c r="DD102" i="13" s="1"/>
  <c r="DD85" i="13"/>
  <c r="DD113" i="13"/>
  <c r="DM78" i="13"/>
  <c r="DM91" i="13" s="1"/>
  <c r="DM82" i="13"/>
  <c r="DM102" i="13" s="1"/>
  <c r="DM85" i="13"/>
  <c r="DM113" i="13"/>
  <c r="R100" i="13"/>
  <c r="R111" i="13"/>
  <c r="R126" i="13"/>
  <c r="R93" i="13"/>
  <c r="R133" i="13"/>
  <c r="R110" i="13"/>
  <c r="R104" i="13"/>
  <c r="R129" i="13"/>
  <c r="R132" i="13"/>
  <c r="R96" i="13"/>
  <c r="R99" i="13"/>
  <c r="R107" i="13"/>
  <c r="R118" i="13"/>
  <c r="R140" i="13"/>
  <c r="R121" i="13"/>
  <c r="R144" i="13"/>
  <c r="R115" i="13"/>
  <c r="R138" i="13"/>
  <c r="R122" i="13"/>
  <c r="R146" i="13"/>
  <c r="AY110" i="13"/>
  <c r="AY96" i="13"/>
  <c r="AY126" i="13"/>
  <c r="AY129" i="13"/>
  <c r="AY122" i="13"/>
  <c r="AY146" i="13"/>
  <c r="AY104" i="13"/>
  <c r="AY111" i="13"/>
  <c r="AY107" i="13"/>
  <c r="AY132" i="13"/>
  <c r="AY93" i="13"/>
  <c r="AY99" i="13"/>
  <c r="AY100" i="13"/>
  <c r="AY133" i="13"/>
  <c r="AY121" i="13"/>
  <c r="AY144" i="13"/>
  <c r="AY115" i="13"/>
  <c r="AY138" i="13"/>
  <c r="AY118" i="13"/>
  <c r="AY140" i="13"/>
  <c r="CE126" i="13"/>
  <c r="CE129" i="13"/>
  <c r="CE99" i="13"/>
  <c r="CE133" i="13"/>
  <c r="CE107" i="13"/>
  <c r="CE96" i="13"/>
  <c r="CE93" i="13"/>
  <c r="CE111" i="13"/>
  <c r="CE110" i="13"/>
  <c r="CE132" i="13"/>
  <c r="CE100" i="13"/>
  <c r="CE104" i="13"/>
  <c r="CE121" i="13"/>
  <c r="CE144" i="13"/>
  <c r="CE122" i="13"/>
  <c r="CE146" i="13"/>
  <c r="CE118" i="13"/>
  <c r="CE140" i="13"/>
  <c r="CE115" i="13"/>
  <c r="CE138" i="13"/>
  <c r="CP142" i="13"/>
  <c r="CP136" i="13"/>
  <c r="CP148" i="13"/>
  <c r="CG78" i="13"/>
  <c r="CG91" i="13" s="1"/>
  <c r="CG82" i="13"/>
  <c r="CG102" i="13" s="1"/>
  <c r="CG85" i="13"/>
  <c r="CG113" i="13"/>
  <c r="G82" i="13"/>
  <c r="G102" i="13" s="1"/>
  <c r="G77" i="13"/>
  <c r="G78" i="13"/>
  <c r="G85" i="13"/>
  <c r="G113" i="13"/>
  <c r="DJ115" i="13"/>
  <c r="DJ138" i="13"/>
  <c r="AL115" i="13"/>
  <c r="AL138" i="13"/>
  <c r="DE85" i="13"/>
  <c r="DE113" i="13"/>
  <c r="DP115" i="13"/>
  <c r="DP138" i="13"/>
  <c r="AN77" i="13"/>
  <c r="AN82" i="13"/>
  <c r="AN102" i="13" s="1"/>
  <c r="AN85" i="13"/>
  <c r="AN113" i="13"/>
  <c r="AN78" i="13"/>
  <c r="AN91" i="13" s="1"/>
  <c r="AT77" i="13"/>
  <c r="AT82" i="13"/>
  <c r="AT102" i="13" s="1"/>
  <c r="AT78" i="13"/>
  <c r="AT91" i="13"/>
  <c r="AT85" i="13"/>
  <c r="AT113" i="13"/>
  <c r="DN82" i="13"/>
  <c r="DN102" i="13" s="1"/>
  <c r="DN78" i="13"/>
  <c r="DN91" i="13" s="1"/>
  <c r="DN85" i="13"/>
  <c r="DN113" i="13"/>
  <c r="DY78" i="13"/>
  <c r="DY91" i="13" s="1"/>
  <c r="DY82" i="13"/>
  <c r="DY102" i="13" s="1"/>
  <c r="DY90" i="13"/>
  <c r="AC90" i="13"/>
  <c r="M82" i="13"/>
  <c r="M102" i="13" s="1"/>
  <c r="M78" i="13"/>
  <c r="M91" i="13"/>
  <c r="M77" i="13"/>
  <c r="M85" i="13"/>
  <c r="M113" i="13"/>
  <c r="CY82" i="13"/>
  <c r="CY102" i="13" s="1"/>
  <c r="CY78" i="13"/>
  <c r="CY91" i="13"/>
  <c r="CY85" i="13"/>
  <c r="CY113" i="13"/>
  <c r="DG78" i="13"/>
  <c r="DG91" i="13" s="1"/>
  <c r="DG82" i="13"/>
  <c r="DG102" i="13" s="1"/>
  <c r="DG85" i="13"/>
  <c r="DG113" i="13"/>
  <c r="AS77" i="13"/>
  <c r="AS82" i="13"/>
  <c r="AS102" i="13"/>
  <c r="AS78" i="13"/>
  <c r="AS91" i="13" s="1"/>
  <c r="AS85" i="13"/>
  <c r="AS113" i="13"/>
  <c r="AO90" i="13"/>
  <c r="N90" i="13"/>
  <c r="CF90" i="13"/>
  <c r="AP93" i="13"/>
  <c r="AP132" i="13"/>
  <c r="AP100" i="13"/>
  <c r="AP107" i="13"/>
  <c r="AP111" i="13"/>
  <c r="AP99" i="13"/>
  <c r="AP96" i="13"/>
  <c r="AP129" i="13"/>
  <c r="AP110" i="13"/>
  <c r="AP122" i="13"/>
  <c r="AP146" i="13"/>
  <c r="AP104" i="13"/>
  <c r="AP133" i="13"/>
  <c r="AP126" i="13"/>
  <c r="AP115" i="13"/>
  <c r="AP138" i="13"/>
  <c r="AP121" i="13"/>
  <c r="AP144" i="13"/>
  <c r="AP118" i="13"/>
  <c r="AP140" i="13"/>
  <c r="CO142" i="13"/>
  <c r="CO136" i="13"/>
  <c r="CO148" i="13"/>
  <c r="AV129" i="13"/>
  <c r="AV107" i="13"/>
  <c r="AV110" i="13"/>
  <c r="AV99" i="13"/>
  <c r="AV126" i="13"/>
  <c r="AV132" i="13"/>
  <c r="AV111" i="13"/>
  <c r="AV100" i="13"/>
  <c r="AV96" i="13"/>
  <c r="AV133" i="13"/>
  <c r="AV93" i="13"/>
  <c r="AV104" i="13"/>
  <c r="AV121" i="13"/>
  <c r="AV144" i="13"/>
  <c r="AV122" i="13"/>
  <c r="AV146" i="13"/>
  <c r="AV118" i="13"/>
  <c r="AV140" i="13"/>
  <c r="AV151" i="13" s="1"/>
  <c r="AV115" i="13"/>
  <c r="AV138" i="13"/>
  <c r="DI78" i="13"/>
  <c r="DI91" i="13" s="1"/>
  <c r="DI82" i="13"/>
  <c r="DI102" i="13" s="1"/>
  <c r="Y115" i="13"/>
  <c r="Y138" i="13"/>
  <c r="CL78" i="13"/>
  <c r="CL91" i="13" s="1"/>
  <c r="CL82" i="13"/>
  <c r="CL102" i="13" s="1"/>
  <c r="CL85" i="13"/>
  <c r="CL113" i="13"/>
  <c r="DK121" i="13"/>
  <c r="DK144" i="13"/>
  <c r="DV85" i="13"/>
  <c r="DV113" i="13"/>
  <c r="DV78" i="13"/>
  <c r="DV91" i="13"/>
  <c r="DV90" i="13"/>
  <c r="DQ78" i="13"/>
  <c r="DQ91" i="13" s="1"/>
  <c r="DQ82" i="13"/>
  <c r="DQ102" i="13" s="1"/>
  <c r="DQ90" i="13"/>
  <c r="DI96" i="13"/>
  <c r="DI111" i="13"/>
  <c r="DI126" i="13"/>
  <c r="DI110" i="13"/>
  <c r="DI100" i="13"/>
  <c r="DI93" i="13"/>
  <c r="DI129" i="13"/>
  <c r="DI132" i="13"/>
  <c r="DI99" i="13"/>
  <c r="DI133" i="13"/>
  <c r="DI107" i="13"/>
  <c r="DI104" i="13"/>
  <c r="DI122" i="13"/>
  <c r="DI146" i="13"/>
  <c r="DI121" i="13"/>
  <c r="DI144" i="13"/>
  <c r="DI118" i="13"/>
  <c r="DI140" i="13"/>
  <c r="DI151" i="13" s="1"/>
  <c r="R77" i="13"/>
  <c r="R78" i="13"/>
  <c r="R91" i="13"/>
  <c r="R82" i="13"/>
  <c r="R102" i="13"/>
  <c r="R85" i="13"/>
  <c r="R113" i="13"/>
  <c r="AY77" i="13"/>
  <c r="AY78" i="13"/>
  <c r="AY91" i="13" s="1"/>
  <c r="AY82" i="13"/>
  <c r="AY102" i="13" s="1"/>
  <c r="AY85" i="13"/>
  <c r="AY113" i="13"/>
  <c r="AP77" i="13"/>
  <c r="AP78" i="13"/>
  <c r="AP91" i="13"/>
  <c r="AP82" i="13"/>
  <c r="AP102" i="13" s="1"/>
  <c r="Y99" i="13"/>
  <c r="Y133" i="13"/>
  <c r="Y111" i="13"/>
  <c r="Y104" i="13"/>
  <c r="Y107" i="13"/>
  <c r="Y126" i="13"/>
  <c r="Y129" i="13"/>
  <c r="Y110" i="13"/>
  <c r="Y132" i="13"/>
  <c r="Y96" i="13"/>
  <c r="Y100" i="13"/>
  <c r="Y93" i="13"/>
  <c r="Y122" i="13"/>
  <c r="Y146" i="13"/>
  <c r="AG104" i="13"/>
  <c r="AG93" i="13"/>
  <c r="AG110" i="13"/>
  <c r="AG133" i="13"/>
  <c r="AG129" i="13"/>
  <c r="AG126" i="13"/>
  <c r="AG122" i="13"/>
  <c r="AG146" i="13"/>
  <c r="AG107" i="13"/>
  <c r="AG96" i="13"/>
  <c r="AG100" i="13"/>
  <c r="AG118" i="13"/>
  <c r="AG140" i="13"/>
  <c r="AG151" i="13" s="1"/>
  <c r="AG99" i="13"/>
  <c r="AG132" i="13"/>
  <c r="AG111" i="13"/>
  <c r="CE78" i="13"/>
  <c r="CE91" i="13" s="1"/>
  <c r="CE82" i="13"/>
  <c r="CE102" i="13" s="1"/>
  <c r="AM77" i="13"/>
  <c r="AM78" i="13"/>
  <c r="AM91" i="13" s="1"/>
  <c r="AM82" i="13"/>
  <c r="AM102" i="13"/>
  <c r="AM85" i="13"/>
  <c r="AM113" i="13"/>
  <c r="CP82" i="13"/>
  <c r="CP102" i="13" s="1"/>
  <c r="CP78" i="13"/>
  <c r="CP91" i="13" s="1"/>
  <c r="CP90" i="13"/>
  <c r="DK99" i="13"/>
  <c r="DK100" i="13"/>
  <c r="DK104" i="13"/>
  <c r="DK93" i="13"/>
  <c r="DK111" i="13"/>
  <c r="DK96" i="13"/>
  <c r="DK133" i="13"/>
  <c r="DK129" i="13"/>
  <c r="DK132" i="13"/>
  <c r="DK107" i="13"/>
  <c r="DK126" i="13"/>
  <c r="DK110" i="13"/>
  <c r="DK122" i="13"/>
  <c r="DK146" i="13"/>
  <c r="O132" i="13"/>
  <c r="O104" i="13"/>
  <c r="O110" i="13"/>
  <c r="O129" i="13"/>
  <c r="O133" i="13"/>
  <c r="O111" i="13"/>
  <c r="O96" i="13"/>
  <c r="O93" i="13"/>
  <c r="O99" i="13"/>
  <c r="O107" i="13"/>
  <c r="O126" i="13"/>
  <c r="O100" i="13"/>
  <c r="O118" i="13"/>
  <c r="O140" i="13"/>
  <c r="O151" i="13" s="1"/>
  <c r="O122" i="13"/>
  <c r="O146" i="13"/>
  <c r="O121" i="13"/>
  <c r="O144" i="13"/>
  <c r="DF104" i="13"/>
  <c r="DF111" i="13"/>
  <c r="DF93" i="13"/>
  <c r="DF126" i="13"/>
  <c r="DF129" i="13"/>
  <c r="DF110" i="13"/>
  <c r="DF132" i="13"/>
  <c r="DF107" i="13"/>
  <c r="DF96" i="13"/>
  <c r="DF133" i="13"/>
  <c r="DF100" i="13"/>
  <c r="DF99" i="13"/>
  <c r="DF122" i="13"/>
  <c r="DF146" i="13"/>
  <c r="DF118" i="13"/>
  <c r="DF140" i="13"/>
  <c r="DF151" i="13" s="1"/>
  <c r="Y77" i="13"/>
  <c r="Y82" i="13"/>
  <c r="Y102" i="13" s="1"/>
  <c r="Y78" i="13"/>
  <c r="Y91" i="13" s="1"/>
  <c r="AG77" i="13"/>
  <c r="AG82" i="13"/>
  <c r="AG102" i="13" s="1"/>
  <c r="AG78" i="13"/>
  <c r="AG91" i="13" s="1"/>
  <c r="DW107" i="13"/>
  <c r="DW96" i="13"/>
  <c r="DW93" i="13"/>
  <c r="DW99" i="13"/>
  <c r="DW104" i="13"/>
  <c r="DW129" i="13"/>
  <c r="DW126" i="13"/>
  <c r="DW100" i="13"/>
  <c r="DW111" i="13"/>
  <c r="DW132" i="13"/>
  <c r="DW133" i="13"/>
  <c r="DW110" i="13"/>
  <c r="DW118" i="13"/>
  <c r="DW140" i="13"/>
  <c r="DW151" i="13" s="1"/>
  <c r="CJ100" i="13"/>
  <c r="CJ96" i="13"/>
  <c r="CJ107" i="13"/>
  <c r="CJ129" i="13"/>
  <c r="CJ133" i="13"/>
  <c r="CJ104" i="13"/>
  <c r="CJ93" i="13"/>
  <c r="CJ110" i="13"/>
  <c r="CJ126" i="13"/>
  <c r="CJ132" i="13"/>
  <c r="CJ99" i="13"/>
  <c r="CJ111" i="13"/>
  <c r="CJ121" i="13"/>
  <c r="CJ144" i="13"/>
  <c r="CJ115" i="13"/>
  <c r="CJ138" i="13"/>
  <c r="AP85" i="13"/>
  <c r="AP113" i="13"/>
  <c r="CJ118" i="13"/>
  <c r="CJ140" i="13"/>
  <c r="CJ151" i="13" s="1"/>
  <c r="AG85" i="13"/>
  <c r="AG113" i="13"/>
  <c r="CK93" i="13"/>
  <c r="CK111" i="13"/>
  <c r="CK110" i="13"/>
  <c r="CK100" i="13"/>
  <c r="CK107" i="13"/>
  <c r="CK99" i="13"/>
  <c r="CK104" i="13"/>
  <c r="CK96" i="13"/>
  <c r="CK132" i="13"/>
  <c r="CK129" i="13"/>
  <c r="CK133" i="13"/>
  <c r="CK126" i="13"/>
  <c r="CK122" i="13"/>
  <c r="CK146" i="13"/>
  <c r="CK118" i="13"/>
  <c r="CK140" i="13"/>
  <c r="CK151" i="13" s="1"/>
  <c r="CK121" i="13"/>
  <c r="CK144" i="13"/>
  <c r="DI85" i="13"/>
  <c r="DI113" i="13"/>
  <c r="DK82" i="13"/>
  <c r="DK102" i="13" s="1"/>
  <c r="DK78" i="13"/>
  <c r="DK91" i="13"/>
  <c r="O77" i="13"/>
  <c r="O78" i="13"/>
  <c r="O91" i="13" s="1"/>
  <c r="O85" i="13"/>
  <c r="O113" i="13"/>
  <c r="O82" i="13"/>
  <c r="DF78" i="13"/>
  <c r="DF91" i="13"/>
  <c r="DF82" i="13"/>
  <c r="DF102" i="13" s="1"/>
  <c r="DF85" i="13"/>
  <c r="DF113" i="13"/>
  <c r="DW78" i="13"/>
  <c r="DW91" i="13" s="1"/>
  <c r="DW82" i="13"/>
  <c r="DW102" i="13" s="1"/>
  <c r="DW85" i="13"/>
  <c r="DW113" i="13"/>
  <c r="Y118" i="13"/>
  <c r="Y140" i="13"/>
  <c r="Y151" i="13" s="1"/>
  <c r="CL90" i="13"/>
  <c r="CO78" i="13"/>
  <c r="CO91" i="13" s="1"/>
  <c r="CO82" i="13"/>
  <c r="CO102" i="13" s="1"/>
  <c r="CO90" i="13"/>
  <c r="AG121" i="13"/>
  <c r="AG144" i="13"/>
  <c r="CJ82" i="13"/>
  <c r="CJ102" i="13" s="1"/>
  <c r="CJ78" i="13"/>
  <c r="CJ91" i="13" s="1"/>
  <c r="CJ85" i="13"/>
  <c r="CJ113" i="13"/>
  <c r="CE85" i="13"/>
  <c r="CE113" i="13"/>
  <c r="AV77" i="13"/>
  <c r="AV82" i="13"/>
  <c r="AV102" i="13" s="1"/>
  <c r="AV78" i="13"/>
  <c r="AV91" i="13"/>
  <c r="AV85" i="13"/>
  <c r="AV113" i="13"/>
  <c r="CK78" i="13"/>
  <c r="CK91" i="13" s="1"/>
  <c r="CK82" i="13"/>
  <c r="CK102" i="13" s="1"/>
  <c r="CK85" i="13"/>
  <c r="CK113" i="13"/>
  <c r="DA78" i="13"/>
  <c r="DA91" i="13" s="1"/>
  <c r="DA85" i="13"/>
  <c r="DA113" i="13"/>
  <c r="DA90" i="13"/>
  <c r="BP69" i="13"/>
  <c r="AK69" i="13"/>
  <c r="AG69" i="13"/>
  <c r="J69" i="13"/>
  <c r="BW69" i="13"/>
  <c r="BU69" i="13"/>
  <c r="DV69" i="13"/>
  <c r="AR69" i="13"/>
  <c r="AS69" i="13"/>
  <c r="CD69" i="13"/>
  <c r="AD69" i="13"/>
  <c r="AU69" i="13"/>
  <c r="AQ69" i="13"/>
  <c r="DM69" i="13"/>
  <c r="AC69" i="13"/>
  <c r="DF69" i="13"/>
  <c r="AX69" i="13"/>
  <c r="CZ69" i="13"/>
  <c r="O69" i="13"/>
  <c r="DG69" i="13"/>
  <c r="DR69" i="13"/>
  <c r="CW69" i="13"/>
  <c r="J151" i="13"/>
  <c r="CV69" i="13"/>
  <c r="BY69" i="13"/>
  <c r="AF69" i="13"/>
  <c r="DH69" i="13"/>
  <c r="BH69" i="13"/>
  <c r="BR69" i="13"/>
  <c r="V69" i="13"/>
  <c r="DX69" i="13"/>
  <c r="DB69" i="13"/>
  <c r="CI69" i="13"/>
  <c r="DQ69" i="13"/>
  <c r="I151" i="13"/>
  <c r="AB69" i="13"/>
  <c r="R69" i="13"/>
  <c r="DP69" i="13"/>
  <c r="CU69" i="13"/>
  <c r="BE69" i="13"/>
  <c r="BX69" i="13"/>
  <c r="DC69" i="13"/>
  <c r="E214" i="13"/>
  <c r="E210" i="13"/>
  <c r="E213" i="13"/>
  <c r="E199" i="13"/>
  <c r="E215" i="13"/>
  <c r="E205" i="13"/>
  <c r="E201" i="13"/>
  <c r="E203" i="13"/>
  <c r="CT69" i="13"/>
  <c r="CX69" i="13"/>
  <c r="F86" i="13"/>
  <c r="F200" i="13"/>
  <c r="F41" i="13"/>
  <c r="E78" i="7"/>
  <c r="F38" i="13"/>
  <c r="E75" i="7"/>
  <c r="F39" i="13"/>
  <c r="DH151" i="13"/>
  <c r="AA151" i="13"/>
  <c r="CN151" i="13"/>
  <c r="CE151" i="13"/>
  <c r="DM151" i="13"/>
  <c r="AM151" i="13"/>
  <c r="AX151" i="13"/>
  <c r="AF151" i="13"/>
  <c r="DA142" i="13"/>
  <c r="DA136" i="13"/>
  <c r="DA148" i="13" s="1"/>
  <c r="AP142" i="13"/>
  <c r="AP136" i="13"/>
  <c r="AP148" i="13" s="1"/>
  <c r="AM142" i="13"/>
  <c r="AM136" i="13"/>
  <c r="AM148" i="13" s="1"/>
  <c r="DQ104" i="13"/>
  <c r="DQ133" i="13"/>
  <c r="DQ132" i="13"/>
  <c r="DQ93" i="13"/>
  <c r="DQ99" i="13"/>
  <c r="DQ96" i="13"/>
  <c r="DQ126" i="13"/>
  <c r="DQ129" i="13"/>
  <c r="DQ111" i="13"/>
  <c r="DQ107" i="13"/>
  <c r="DQ100" i="13"/>
  <c r="DQ110" i="13"/>
  <c r="DQ118" i="13"/>
  <c r="DQ140" i="13"/>
  <c r="DQ151" i="13" s="1"/>
  <c r="DQ115" i="13"/>
  <c r="DQ138" i="13"/>
  <c r="DQ122" i="13"/>
  <c r="DQ146" i="13"/>
  <c r="DQ121" i="13"/>
  <c r="DQ144" i="13"/>
  <c r="AO133" i="13"/>
  <c r="AO132" i="13"/>
  <c r="AO99" i="13"/>
  <c r="AO93" i="13"/>
  <c r="AO100" i="13"/>
  <c r="AO111" i="13"/>
  <c r="AO129" i="13"/>
  <c r="AO110" i="13"/>
  <c r="AO96" i="13"/>
  <c r="AO107" i="13"/>
  <c r="AO104" i="13"/>
  <c r="AO121" i="13"/>
  <c r="AO144" i="13"/>
  <c r="AO126" i="13"/>
  <c r="AO122" i="13"/>
  <c r="AO146" i="13"/>
  <c r="AO118" i="13"/>
  <c r="AO140" i="13"/>
  <c r="AO151" i="13" s="1"/>
  <c r="AO115" i="13"/>
  <c r="AO138" i="13"/>
  <c r="DP136" i="13"/>
  <c r="DP148" i="13"/>
  <c r="DP142" i="13"/>
  <c r="AA136" i="13"/>
  <c r="AA148" i="13" s="1"/>
  <c r="AA142" i="13"/>
  <c r="BR111" i="13"/>
  <c r="BR110" i="13"/>
  <c r="BR93" i="13"/>
  <c r="BR121" i="13"/>
  <c r="BR144" i="13"/>
  <c r="BR133" i="13"/>
  <c r="BR107" i="13"/>
  <c r="BR99" i="13"/>
  <c r="BR132" i="13"/>
  <c r="BR129" i="13"/>
  <c r="BR104" i="13"/>
  <c r="BR100" i="13"/>
  <c r="BR96" i="13"/>
  <c r="BR126" i="13"/>
  <c r="BR118" i="13"/>
  <c r="BR140" i="13"/>
  <c r="BR122" i="13"/>
  <c r="BR146" i="13"/>
  <c r="BR115" i="13"/>
  <c r="BR138" i="13"/>
  <c r="AK110" i="13"/>
  <c r="AK111" i="13"/>
  <c r="AK129" i="13"/>
  <c r="AK104" i="13"/>
  <c r="AK100" i="13"/>
  <c r="AK126" i="13"/>
  <c r="AK132" i="13"/>
  <c r="AK99" i="13"/>
  <c r="AK93" i="13"/>
  <c r="AK107" i="13"/>
  <c r="AK133" i="13"/>
  <c r="AK96" i="13"/>
  <c r="AK122" i="13"/>
  <c r="AK146" i="13"/>
  <c r="AK118" i="13"/>
  <c r="AK140" i="13"/>
  <c r="AK121" i="13"/>
  <c r="AK144" i="13"/>
  <c r="AK115" i="13"/>
  <c r="AK138" i="13"/>
  <c r="CQ142" i="13"/>
  <c r="CQ136" i="13"/>
  <c r="CQ148" i="13" s="1"/>
  <c r="CT142" i="13"/>
  <c r="CT136" i="13"/>
  <c r="CT148" i="13"/>
  <c r="DR142" i="13"/>
  <c r="DR136" i="13"/>
  <c r="DR148" i="13" s="1"/>
  <c r="AW136" i="13"/>
  <c r="AW148" i="13" s="1"/>
  <c r="AW142" i="13"/>
  <c r="Z136" i="13"/>
  <c r="Z148" i="13"/>
  <c r="Z142" i="13"/>
  <c r="CH142" i="13"/>
  <c r="CH136" i="13"/>
  <c r="CH148" i="13"/>
  <c r="BC111" i="13"/>
  <c r="BC96" i="13"/>
  <c r="BC104" i="13"/>
  <c r="BC110" i="13"/>
  <c r="BC107" i="13"/>
  <c r="BC93" i="13"/>
  <c r="BC126" i="13"/>
  <c r="BC129" i="13"/>
  <c r="BC132" i="13"/>
  <c r="BC133" i="13"/>
  <c r="BC100" i="13"/>
  <c r="BC99" i="13"/>
  <c r="BC121" i="13"/>
  <c r="BC144" i="13"/>
  <c r="BC118" i="13"/>
  <c r="BC140" i="13"/>
  <c r="BC151" i="13" s="1"/>
  <c r="BC115" i="13"/>
  <c r="BC138" i="13"/>
  <c r="BC122" i="13"/>
  <c r="BC146" i="13"/>
  <c r="BL129" i="13"/>
  <c r="BL107" i="13"/>
  <c r="BL111" i="13"/>
  <c r="BL126" i="13"/>
  <c r="BL132" i="13"/>
  <c r="BL99" i="13"/>
  <c r="BL93" i="13"/>
  <c r="BL100" i="13"/>
  <c r="BL110" i="13"/>
  <c r="BL96" i="13"/>
  <c r="BL104" i="13"/>
  <c r="BL133" i="13"/>
  <c r="BL121" i="13"/>
  <c r="BL144" i="13"/>
  <c r="BL122" i="13"/>
  <c r="BL146" i="13"/>
  <c r="BL118" i="13"/>
  <c r="BL140" i="13"/>
  <c r="BL151" i="13" s="1"/>
  <c r="BL115" i="13"/>
  <c r="BL138" i="13"/>
  <c r="V136" i="13"/>
  <c r="V148" i="13"/>
  <c r="V142" i="13"/>
  <c r="BI133" i="13"/>
  <c r="BI132" i="13"/>
  <c r="BI111" i="13"/>
  <c r="BI93" i="13"/>
  <c r="BI104" i="13"/>
  <c r="BI100" i="13"/>
  <c r="BI96" i="13"/>
  <c r="BI107" i="13"/>
  <c r="BI126" i="13"/>
  <c r="BI129" i="13"/>
  <c r="BI110" i="13"/>
  <c r="BI99" i="13"/>
  <c r="BI118" i="13"/>
  <c r="BI140" i="13"/>
  <c r="BI121" i="13"/>
  <c r="BI144" i="13"/>
  <c r="BI115" i="13"/>
  <c r="BI138" i="13"/>
  <c r="BI122" i="13"/>
  <c r="BI146" i="13"/>
  <c r="G185" i="13"/>
  <c r="G175" i="13"/>
  <c r="G171" i="13"/>
  <c r="G188" i="13" s="1"/>
  <c r="G180" i="13"/>
  <c r="G174" i="13"/>
  <c r="G170" i="13"/>
  <c r="G177" i="13"/>
  <c r="M185" i="13"/>
  <c r="M177" i="13"/>
  <c r="BZ133" i="13"/>
  <c r="BZ93" i="13"/>
  <c r="BZ129" i="13"/>
  <c r="BZ110" i="13"/>
  <c r="BZ107" i="13"/>
  <c r="BZ126" i="13"/>
  <c r="BZ122" i="13"/>
  <c r="BZ146" i="13"/>
  <c r="BZ99" i="13"/>
  <c r="BZ104" i="13"/>
  <c r="BZ111" i="13"/>
  <c r="BZ100" i="13"/>
  <c r="BZ96" i="13"/>
  <c r="BZ132" i="13"/>
  <c r="BZ121" i="13"/>
  <c r="BZ144" i="13"/>
  <c r="BZ118" i="13"/>
  <c r="BZ140" i="13"/>
  <c r="BZ115" i="13"/>
  <c r="BZ138" i="13"/>
  <c r="DT151" i="13"/>
  <c r="BF111" i="13"/>
  <c r="BF133" i="13"/>
  <c r="BF99" i="13"/>
  <c r="BF122" i="13"/>
  <c r="BF146" i="13"/>
  <c r="BF96" i="13"/>
  <c r="BF93" i="13"/>
  <c r="BF100" i="13"/>
  <c r="BF104" i="13"/>
  <c r="BF126" i="13"/>
  <c r="BF110" i="13"/>
  <c r="BF107" i="13"/>
  <c r="BF132" i="13"/>
  <c r="BF129" i="13"/>
  <c r="BF121" i="13"/>
  <c r="BF144" i="13"/>
  <c r="BF118" i="13"/>
  <c r="BF140" i="13"/>
  <c r="BF115" i="13"/>
  <c r="BF138" i="13"/>
  <c r="CN142" i="13"/>
  <c r="CN136" i="13"/>
  <c r="CN148" i="13"/>
  <c r="H136" i="13"/>
  <c r="H148" i="13" s="1"/>
  <c r="H142" i="13"/>
  <c r="BG107" i="13"/>
  <c r="BG129" i="13"/>
  <c r="BG110" i="13"/>
  <c r="BG133" i="13"/>
  <c r="BG100" i="13"/>
  <c r="BG111" i="13"/>
  <c r="BG96" i="13"/>
  <c r="BG99" i="13"/>
  <c r="BG132" i="13"/>
  <c r="BG104" i="13"/>
  <c r="BG93" i="13"/>
  <c r="BG126" i="13"/>
  <c r="BG122" i="13"/>
  <c r="BG146" i="13"/>
  <c r="BG118" i="13"/>
  <c r="BG140" i="13"/>
  <c r="BG121" i="13"/>
  <c r="BG144" i="13"/>
  <c r="BG115" i="13"/>
  <c r="BG138" i="13"/>
  <c r="AR142" i="13"/>
  <c r="AR136" i="13"/>
  <c r="AR148" i="13" s="1"/>
  <c r="BE132" i="13"/>
  <c r="BE93" i="13"/>
  <c r="BE133" i="13"/>
  <c r="BE104" i="13"/>
  <c r="BE107" i="13"/>
  <c r="BE129" i="13"/>
  <c r="BE111" i="13"/>
  <c r="BE99" i="13"/>
  <c r="BE100" i="13"/>
  <c r="BE126" i="13"/>
  <c r="BE110" i="13"/>
  <c r="BE96" i="13"/>
  <c r="BE121" i="13"/>
  <c r="BE144" i="13"/>
  <c r="BE122" i="13"/>
  <c r="BE146" i="13"/>
  <c r="BE118" i="13"/>
  <c r="BE140" i="13"/>
  <c r="BE115" i="13"/>
  <c r="BE138" i="13"/>
  <c r="BJ111" i="13"/>
  <c r="BJ96" i="13"/>
  <c r="BJ132" i="13"/>
  <c r="BJ126" i="13"/>
  <c r="BJ110" i="13"/>
  <c r="BJ93" i="13"/>
  <c r="BJ99" i="13"/>
  <c r="BJ104" i="13"/>
  <c r="BJ129" i="13"/>
  <c r="BJ107" i="13"/>
  <c r="BJ100" i="13"/>
  <c r="BJ133" i="13"/>
  <c r="BJ122" i="13"/>
  <c r="BJ146" i="13"/>
  <c r="BJ121" i="13"/>
  <c r="BJ144" i="13"/>
  <c r="BJ118" i="13"/>
  <c r="BJ140" i="13"/>
  <c r="BJ151" i="13" s="1"/>
  <c r="BJ115" i="13"/>
  <c r="BJ138" i="13"/>
  <c r="CA129" i="13"/>
  <c r="CA107" i="13"/>
  <c r="CA111" i="13"/>
  <c r="CA96" i="13"/>
  <c r="CA126" i="13"/>
  <c r="CA93" i="13"/>
  <c r="CA100" i="13"/>
  <c r="CA110" i="13"/>
  <c r="CA133" i="13"/>
  <c r="CA104" i="13"/>
  <c r="CA132" i="13"/>
  <c r="CA99" i="13"/>
  <c r="CA121" i="13"/>
  <c r="CA144" i="13"/>
  <c r="CA115" i="13"/>
  <c r="CA138" i="13"/>
  <c r="CA122" i="13"/>
  <c r="CA146" i="13"/>
  <c r="CA118" i="13"/>
  <c r="CA140" i="13"/>
  <c r="DR175" i="13"/>
  <c r="DR185" i="13"/>
  <c r="DR177" i="13"/>
  <c r="DR170" i="13"/>
  <c r="DR190" i="13" s="1"/>
  <c r="DR171" i="13"/>
  <c r="DR174" i="13"/>
  <c r="DR180" i="13"/>
  <c r="DJ69" i="13"/>
  <c r="Q142" i="13"/>
  <c r="Q136" i="13"/>
  <c r="Q148" i="13" s="1"/>
  <c r="CE185" i="13"/>
  <c r="CE177" i="13"/>
  <c r="DL175" i="13"/>
  <c r="DL185" i="13"/>
  <c r="DL177" i="13"/>
  <c r="DL170" i="13"/>
  <c r="DL171" i="13"/>
  <c r="DL174" i="13"/>
  <c r="DL180" i="13"/>
  <c r="AQ185" i="13"/>
  <c r="AQ177" i="13"/>
  <c r="AR185" i="13"/>
  <c r="AR177" i="13"/>
  <c r="K185" i="13"/>
  <c r="K177" i="13"/>
  <c r="CI185" i="13"/>
  <c r="CI177" i="13"/>
  <c r="F175" i="13"/>
  <c r="F185" i="13"/>
  <c r="F174" i="13"/>
  <c r="F177" i="13"/>
  <c r="F171" i="13"/>
  <c r="F180" i="13"/>
  <c r="F170" i="13"/>
  <c r="CT185" i="13"/>
  <c r="CT175" i="13"/>
  <c r="CT177" i="13"/>
  <c r="CT170" i="13"/>
  <c r="CT190" i="13" s="1"/>
  <c r="CT174" i="13"/>
  <c r="CT180" i="13"/>
  <c r="CT171" i="13"/>
  <c r="BV133" i="13"/>
  <c r="BV96" i="13"/>
  <c r="BV104" i="13"/>
  <c r="BV132" i="13"/>
  <c r="BV100" i="13"/>
  <c r="BV107" i="13"/>
  <c r="BV110" i="13"/>
  <c r="BV126" i="13"/>
  <c r="BV99" i="13"/>
  <c r="BV93" i="13"/>
  <c r="BV111" i="13"/>
  <c r="BV129" i="13"/>
  <c r="BV122" i="13"/>
  <c r="BV146" i="13"/>
  <c r="BV118" i="13"/>
  <c r="BV140" i="13"/>
  <c r="BV151" i="13" s="1"/>
  <c r="BV121" i="13"/>
  <c r="BV144" i="13"/>
  <c r="BV115" i="13"/>
  <c r="BV138" i="13"/>
  <c r="CA185" i="13"/>
  <c r="CA177" i="13"/>
  <c r="BD110" i="13"/>
  <c r="BD96" i="13"/>
  <c r="BD107" i="13"/>
  <c r="BD104" i="13"/>
  <c r="BD111" i="13"/>
  <c r="BD132" i="13"/>
  <c r="BD126" i="13"/>
  <c r="BD133" i="13"/>
  <c r="BD100" i="13"/>
  <c r="BD99" i="13"/>
  <c r="BD129" i="13"/>
  <c r="BD93" i="13"/>
  <c r="BD121" i="13"/>
  <c r="BD144" i="13"/>
  <c r="BD122" i="13"/>
  <c r="BD146" i="13"/>
  <c r="BD118" i="13"/>
  <c r="BD140" i="13"/>
  <c r="BD151" i="13" s="1"/>
  <c r="BD115" i="13"/>
  <c r="BD138" i="13"/>
  <c r="DP175" i="13"/>
  <c r="DP185" i="13"/>
  <c r="DP177" i="13"/>
  <c r="DP171" i="13"/>
  <c r="DP188" i="13" s="1"/>
  <c r="DP170" i="13"/>
  <c r="DP174" i="13"/>
  <c r="DP180" i="13"/>
  <c r="AE86" i="13"/>
  <c r="J86" i="13"/>
  <c r="AT86" i="13"/>
  <c r="X86" i="13"/>
  <c r="AX86" i="13"/>
  <c r="AB86" i="13"/>
  <c r="AS86" i="13"/>
  <c r="I86" i="13"/>
  <c r="W86" i="13"/>
  <c r="AF86" i="13"/>
  <c r="Y86" i="13"/>
  <c r="AK86" i="13"/>
  <c r="AZ185" i="13"/>
  <c r="AZ177" i="13"/>
  <c r="DW188" i="13"/>
  <c r="CH69" i="13"/>
  <c r="AI69" i="13"/>
  <c r="DN175" i="13"/>
  <c r="DN185" i="13"/>
  <c r="DN170" i="13"/>
  <c r="DN190" i="13" s="1"/>
  <c r="DN171" i="13"/>
  <c r="DN188" i="13" s="1"/>
  <c r="DN177" i="13"/>
  <c r="DN174" i="13"/>
  <c r="DN180" i="13"/>
  <c r="BF185" i="13"/>
  <c r="BF177" i="13"/>
  <c r="L136" i="13"/>
  <c r="L148" i="13" s="1"/>
  <c r="L142" i="13"/>
  <c r="CS185" i="13"/>
  <c r="CS175" i="13"/>
  <c r="CS177" i="13"/>
  <c r="CS170" i="13"/>
  <c r="CS190" i="13" s="1"/>
  <c r="CS174" i="13"/>
  <c r="CS171" i="13"/>
  <c r="CS180" i="13"/>
  <c r="AG80" i="13"/>
  <c r="DX188" i="13"/>
  <c r="DX165" i="13"/>
  <c r="CJ136" i="13"/>
  <c r="CJ148" i="13" s="1"/>
  <c r="CJ142" i="13"/>
  <c r="DV100" i="13"/>
  <c r="DV99" i="13"/>
  <c r="DV110" i="13"/>
  <c r="DV132" i="13"/>
  <c r="DV104" i="13"/>
  <c r="DV96" i="13"/>
  <c r="DV126" i="13"/>
  <c r="DV93" i="13"/>
  <c r="DV111" i="13"/>
  <c r="DV133" i="13"/>
  <c r="DV129" i="13"/>
  <c r="DV107" i="13"/>
  <c r="DV122" i="13"/>
  <c r="DV146" i="13"/>
  <c r="DV115" i="13"/>
  <c r="DV138" i="13"/>
  <c r="DV118" i="13"/>
  <c r="DV140" i="13"/>
  <c r="DV121" i="13"/>
  <c r="DV144" i="13"/>
  <c r="R142" i="13"/>
  <c r="R136" i="13"/>
  <c r="R148" i="13" s="1"/>
  <c r="CY142" i="13"/>
  <c r="CY136" i="13"/>
  <c r="CY148" i="13" s="1"/>
  <c r="AC96" i="13"/>
  <c r="AC126" i="13"/>
  <c r="AC111" i="13"/>
  <c r="AC132" i="13"/>
  <c r="AC93" i="13"/>
  <c r="AC133" i="13"/>
  <c r="AC104" i="13"/>
  <c r="AC129" i="13"/>
  <c r="AC107" i="13"/>
  <c r="AC100" i="13"/>
  <c r="AC99" i="13"/>
  <c r="AC110" i="13"/>
  <c r="AC121" i="13"/>
  <c r="AC144" i="13"/>
  <c r="AC122" i="13"/>
  <c r="AC146" i="13"/>
  <c r="AC118" i="13"/>
  <c r="AC140" i="13"/>
  <c r="AC115" i="13"/>
  <c r="AC138" i="13"/>
  <c r="AB142" i="13"/>
  <c r="AB136" i="13"/>
  <c r="AB148" i="13" s="1"/>
  <c r="DE104" i="13"/>
  <c r="DE96" i="13"/>
  <c r="DE99" i="13"/>
  <c r="DE126" i="13"/>
  <c r="DE110" i="13"/>
  <c r="DE133" i="13"/>
  <c r="DE93" i="13"/>
  <c r="DE129" i="13"/>
  <c r="DE111" i="13"/>
  <c r="DE100" i="13"/>
  <c r="DE107" i="13"/>
  <c r="DE132" i="13"/>
  <c r="DE122" i="13"/>
  <c r="DE146" i="13"/>
  <c r="DE121" i="13"/>
  <c r="DE144" i="13"/>
  <c r="DE118" i="13"/>
  <c r="DE140" i="13"/>
  <c r="DE115" i="13"/>
  <c r="DE138" i="13"/>
  <c r="CI129" i="13"/>
  <c r="CI96" i="13"/>
  <c r="CI107" i="13"/>
  <c r="CI99" i="13"/>
  <c r="CI100" i="13"/>
  <c r="CI133" i="13"/>
  <c r="CI110" i="13"/>
  <c r="CI93" i="13"/>
  <c r="CI126" i="13"/>
  <c r="CI111" i="13"/>
  <c r="CI104" i="13"/>
  <c r="CI121" i="13"/>
  <c r="CI144" i="13"/>
  <c r="CI132" i="13"/>
  <c r="CI118" i="13"/>
  <c r="CI140" i="13"/>
  <c r="CI122" i="13"/>
  <c r="CI146" i="13"/>
  <c r="CI115" i="13"/>
  <c r="CI138" i="13"/>
  <c r="CQ110" i="13"/>
  <c r="CQ107" i="13"/>
  <c r="CQ111" i="13"/>
  <c r="CQ132" i="13"/>
  <c r="CQ133" i="13"/>
  <c r="CQ126" i="13"/>
  <c r="CQ104" i="13"/>
  <c r="CQ99" i="13"/>
  <c r="CQ100" i="13"/>
  <c r="CQ129" i="13"/>
  <c r="CQ93" i="13"/>
  <c r="CQ96" i="13"/>
  <c r="CQ122" i="13"/>
  <c r="CQ146" i="13"/>
  <c r="CQ121" i="13"/>
  <c r="CQ144" i="13"/>
  <c r="CQ118" i="13"/>
  <c r="CQ140" i="13"/>
  <c r="CQ115" i="13"/>
  <c r="CQ138" i="13"/>
  <c r="K132" i="13"/>
  <c r="K126" i="13"/>
  <c r="K129" i="13"/>
  <c r="K107" i="13"/>
  <c r="K100" i="13"/>
  <c r="K110" i="13"/>
  <c r="K133" i="13"/>
  <c r="K96" i="13"/>
  <c r="K93" i="13"/>
  <c r="K99" i="13"/>
  <c r="K104" i="13"/>
  <c r="K111" i="13"/>
  <c r="K121" i="13"/>
  <c r="K144" i="13"/>
  <c r="K118" i="13"/>
  <c r="K140" i="13"/>
  <c r="K122" i="13"/>
  <c r="K146" i="13"/>
  <c r="K115" i="13"/>
  <c r="K138" i="13"/>
  <c r="AZ133" i="13"/>
  <c r="AZ132" i="13"/>
  <c r="AZ126" i="13"/>
  <c r="AZ93" i="13"/>
  <c r="AZ110" i="13"/>
  <c r="AZ129" i="13"/>
  <c r="AZ96" i="13"/>
  <c r="AZ107" i="13"/>
  <c r="AZ111" i="13"/>
  <c r="AZ100" i="13"/>
  <c r="AZ99" i="13"/>
  <c r="AZ104" i="13"/>
  <c r="AZ121" i="13"/>
  <c r="AZ144" i="13"/>
  <c r="AZ122" i="13"/>
  <c r="AZ146" i="13"/>
  <c r="AZ118" i="13"/>
  <c r="AZ140" i="13"/>
  <c r="AZ151" i="13" s="1"/>
  <c r="AZ115" i="13"/>
  <c r="AZ138" i="13"/>
  <c r="AE136" i="13"/>
  <c r="AE148" i="13" s="1"/>
  <c r="AE142" i="13"/>
  <c r="U142" i="13"/>
  <c r="U136" i="13"/>
  <c r="U148" i="13" s="1"/>
  <c r="CV129" i="13"/>
  <c r="CV96" i="13"/>
  <c r="CV133" i="13"/>
  <c r="CV100" i="13"/>
  <c r="CV104" i="13"/>
  <c r="CV126" i="13"/>
  <c r="CV110" i="13"/>
  <c r="CV111" i="13"/>
  <c r="CV107" i="13"/>
  <c r="CV99" i="13"/>
  <c r="CV93" i="13"/>
  <c r="CV132" i="13"/>
  <c r="CV121" i="13"/>
  <c r="CV144" i="13"/>
  <c r="CV118" i="13"/>
  <c r="CV140" i="13"/>
  <c r="CV151" i="13" s="1"/>
  <c r="CV122" i="13"/>
  <c r="CV146" i="13"/>
  <c r="CV115" i="13"/>
  <c r="CV138" i="13"/>
  <c r="P132" i="13"/>
  <c r="P133" i="13"/>
  <c r="P96" i="13"/>
  <c r="P110" i="13"/>
  <c r="P99" i="13"/>
  <c r="P129" i="13"/>
  <c r="P104" i="13"/>
  <c r="P111" i="13"/>
  <c r="P93" i="13"/>
  <c r="P100" i="13"/>
  <c r="P107" i="13"/>
  <c r="P126" i="13"/>
  <c r="P121" i="13"/>
  <c r="P144" i="13"/>
  <c r="P122" i="13"/>
  <c r="P146" i="13"/>
  <c r="P118" i="13"/>
  <c r="P140" i="13"/>
  <c r="P115" i="13"/>
  <c r="P138" i="13"/>
  <c r="DB126" i="13"/>
  <c r="DB129" i="13"/>
  <c r="DB100" i="13"/>
  <c r="DB104" i="13"/>
  <c r="DB132" i="13"/>
  <c r="DB99" i="13"/>
  <c r="DB93" i="13"/>
  <c r="DB133" i="13"/>
  <c r="DB96" i="13"/>
  <c r="DB107" i="13"/>
  <c r="DB110" i="13"/>
  <c r="DB111" i="13"/>
  <c r="DB121" i="13"/>
  <c r="DB144" i="13"/>
  <c r="DB122" i="13"/>
  <c r="DB146" i="13"/>
  <c r="DB118" i="13"/>
  <c r="DB140" i="13"/>
  <c r="DB151" i="13" s="1"/>
  <c r="DB115" i="13"/>
  <c r="DB138" i="13"/>
  <c r="H185" i="13"/>
  <c r="H177" i="13"/>
  <c r="BN129" i="13"/>
  <c r="BN93" i="13"/>
  <c r="BN96" i="13"/>
  <c r="BN110" i="13"/>
  <c r="BN133" i="13"/>
  <c r="BN99" i="13"/>
  <c r="BN104" i="13"/>
  <c r="BN132" i="13"/>
  <c r="BN126" i="13"/>
  <c r="BN100" i="13"/>
  <c r="BN107" i="13"/>
  <c r="BN111" i="13"/>
  <c r="BN121" i="13"/>
  <c r="BN144" i="13"/>
  <c r="BN118" i="13"/>
  <c r="BN140" i="13"/>
  <c r="BN122" i="13"/>
  <c r="BN146" i="13"/>
  <c r="BN115" i="13"/>
  <c r="BN138" i="13"/>
  <c r="DT190" i="13"/>
  <c r="CQ188" i="13"/>
  <c r="CQ165" i="13"/>
  <c r="CQ190" i="13"/>
  <c r="AW185" i="13"/>
  <c r="AW177" i="13"/>
  <c r="CW185" i="13"/>
  <c r="CW175" i="13"/>
  <c r="CW177" i="13"/>
  <c r="CW174" i="13"/>
  <c r="CW170" i="13"/>
  <c r="CW190" i="13" s="1"/>
  <c r="CW171" i="13"/>
  <c r="CW180" i="13"/>
  <c r="BQ185" i="13"/>
  <c r="BQ177" i="13"/>
  <c r="Y185" i="13"/>
  <c r="Y177" i="13"/>
  <c r="BC185" i="13"/>
  <c r="BC177" i="13"/>
  <c r="E190" i="13"/>
  <c r="E42" i="13"/>
  <c r="DE175" i="13"/>
  <c r="DE185" i="13"/>
  <c r="DE177" i="13"/>
  <c r="DE174" i="13"/>
  <c r="DE171" i="13"/>
  <c r="DE170" i="13"/>
  <c r="DE180" i="13"/>
  <c r="H151" i="13"/>
  <c r="BT132" i="13"/>
  <c r="BT100" i="13"/>
  <c r="BT93" i="13"/>
  <c r="BT107" i="13"/>
  <c r="BT99" i="13"/>
  <c r="BT111" i="13"/>
  <c r="BT110" i="13"/>
  <c r="BT96" i="13"/>
  <c r="BT129" i="13"/>
  <c r="BT133" i="13"/>
  <c r="BT104" i="13"/>
  <c r="BT126" i="13"/>
  <c r="BT118" i="13"/>
  <c r="BT140" i="13"/>
  <c r="BT121" i="13"/>
  <c r="BT144" i="13"/>
  <c r="BT122" i="13"/>
  <c r="BT146" i="13"/>
  <c r="BT115" i="13"/>
  <c r="BT138" i="13"/>
  <c r="F100" i="13"/>
  <c r="F133" i="13"/>
  <c r="F111" i="13"/>
  <c r="F107" i="13"/>
  <c r="F93" i="13"/>
  <c r="F110" i="13"/>
  <c r="F99" i="13"/>
  <c r="F96" i="13"/>
  <c r="F132" i="13"/>
  <c r="F129" i="13"/>
  <c r="F126" i="13"/>
  <c r="F104" i="13"/>
  <c r="F121" i="13"/>
  <c r="F144" i="13"/>
  <c r="F118" i="13"/>
  <c r="F140" i="13"/>
  <c r="F122" i="13"/>
  <c r="F146" i="13"/>
  <c r="F115" i="13"/>
  <c r="F138" i="13"/>
  <c r="DJ165" i="13"/>
  <c r="DJ188" i="13"/>
  <c r="DS190" i="13"/>
  <c r="CN185" i="13"/>
  <c r="CN177" i="13"/>
  <c r="BJ185" i="13"/>
  <c r="BJ177" i="13"/>
  <c r="V86" i="13"/>
  <c r="L86" i="13"/>
  <c r="K86" i="13"/>
  <c r="M86" i="13"/>
  <c r="AZ86" i="13"/>
  <c r="G86" i="13"/>
  <c r="AG86" i="13"/>
  <c r="AA86" i="13"/>
  <c r="AV86" i="13"/>
  <c r="AW86" i="13"/>
  <c r="AY185" i="13"/>
  <c r="AY177" i="13"/>
  <c r="CY190" i="13"/>
  <c r="AR151" i="13"/>
  <c r="P185" i="13"/>
  <c r="P177" i="13"/>
  <c r="DA175" i="13"/>
  <c r="DA185" i="13"/>
  <c r="DA177" i="13"/>
  <c r="DA174" i="13"/>
  <c r="DA170" i="13"/>
  <c r="DA190" i="13" s="1"/>
  <c r="DA171" i="13"/>
  <c r="DA180" i="13"/>
  <c r="AN185" i="13"/>
  <c r="AN177" i="13"/>
  <c r="BX177" i="13"/>
  <c r="BX185" i="13"/>
  <c r="CV165" i="13"/>
  <c r="CV188" i="13"/>
  <c r="CO185" i="13"/>
  <c r="CO177" i="13"/>
  <c r="CX188" i="13"/>
  <c r="CX165" i="13"/>
  <c r="BM129" i="13"/>
  <c r="BM93" i="13"/>
  <c r="BM107" i="13"/>
  <c r="BM104" i="13"/>
  <c r="BM100" i="13"/>
  <c r="BM96" i="13"/>
  <c r="BM133" i="13"/>
  <c r="BM126" i="13"/>
  <c r="BM132" i="13"/>
  <c r="BM111" i="13"/>
  <c r="BM110" i="13"/>
  <c r="BM99" i="13"/>
  <c r="BM118" i="13"/>
  <c r="BM140" i="13"/>
  <c r="BM151" i="13" s="1"/>
  <c r="BM121" i="13"/>
  <c r="BM144" i="13"/>
  <c r="BM122" i="13"/>
  <c r="BM146" i="13"/>
  <c r="BM115" i="13"/>
  <c r="BM138" i="13"/>
  <c r="CU185" i="13"/>
  <c r="CU175" i="13"/>
  <c r="CU177" i="13"/>
  <c r="CU171" i="13"/>
  <c r="CU174" i="13"/>
  <c r="CU170" i="13"/>
  <c r="CU190" i="13" s="1"/>
  <c r="CU180" i="13"/>
  <c r="AJ69" i="13"/>
  <c r="BR185" i="13"/>
  <c r="BR177" i="13"/>
  <c r="DD188" i="13"/>
  <c r="DD165" i="13"/>
  <c r="DV190" i="13"/>
  <c r="DC188" i="13"/>
  <c r="DC165" i="13"/>
  <c r="DK190" i="13"/>
  <c r="O142" i="13"/>
  <c r="O136" i="13"/>
  <c r="O148" i="13"/>
  <c r="CO133" i="13"/>
  <c r="CO100" i="13"/>
  <c r="CO99" i="13"/>
  <c r="CO129" i="13"/>
  <c r="CO96" i="13"/>
  <c r="CO132" i="13"/>
  <c r="CO126" i="13"/>
  <c r="CO110" i="13"/>
  <c r="CO107" i="13"/>
  <c r="CO111" i="13"/>
  <c r="CO93" i="13"/>
  <c r="CO104" i="13"/>
  <c r="CO122" i="13"/>
  <c r="CO146" i="13"/>
  <c r="CO121" i="13"/>
  <c r="CO144" i="13"/>
  <c r="CO118" i="13"/>
  <c r="CO140" i="13"/>
  <c r="CO115" i="13"/>
  <c r="CO138" i="13"/>
  <c r="CL133" i="13"/>
  <c r="CL126" i="13"/>
  <c r="CL111" i="13"/>
  <c r="CL100" i="13"/>
  <c r="CL107" i="13"/>
  <c r="CL110" i="13"/>
  <c r="CL132" i="13"/>
  <c r="CL104" i="13"/>
  <c r="CL99" i="13"/>
  <c r="CL93" i="13"/>
  <c r="CL96" i="13"/>
  <c r="CL129" i="13"/>
  <c r="CL121" i="13"/>
  <c r="CL144" i="13"/>
  <c r="CL122" i="13"/>
  <c r="CL146" i="13"/>
  <c r="CL115" i="13"/>
  <c r="CL138" i="13"/>
  <c r="CL118" i="13"/>
  <c r="CL140" i="13"/>
  <c r="AY142" i="13"/>
  <c r="AY136" i="13"/>
  <c r="AY148" i="13" s="1"/>
  <c r="CL142" i="13"/>
  <c r="CL136" i="13"/>
  <c r="CL148" i="13"/>
  <c r="AS142" i="13"/>
  <c r="AS136" i="13"/>
  <c r="AS148" i="13" s="1"/>
  <c r="M136" i="13"/>
  <c r="M148" i="13" s="1"/>
  <c r="M142" i="13"/>
  <c r="DI142" i="13"/>
  <c r="DI136" i="13"/>
  <c r="DI148" i="13" s="1"/>
  <c r="AG136" i="13"/>
  <c r="AG148" i="13" s="1"/>
  <c r="AG142" i="13"/>
  <c r="DV142" i="13"/>
  <c r="DV136" i="13"/>
  <c r="DV148" i="13" s="1"/>
  <c r="AP151" i="13"/>
  <c r="CF110" i="13"/>
  <c r="CF96" i="13"/>
  <c r="CF107" i="13"/>
  <c r="CF99" i="13"/>
  <c r="CF129" i="13"/>
  <c r="CF126" i="13"/>
  <c r="CF93" i="13"/>
  <c r="CF111" i="13"/>
  <c r="CF100" i="13"/>
  <c r="CF133" i="13"/>
  <c r="CF132" i="13"/>
  <c r="CF104" i="13"/>
  <c r="CF121" i="13"/>
  <c r="CF144" i="13"/>
  <c r="CF118" i="13"/>
  <c r="CF140" i="13"/>
  <c r="CF122" i="13"/>
  <c r="CF146" i="13"/>
  <c r="CF115" i="13"/>
  <c r="CF138" i="13"/>
  <c r="DY107" i="13"/>
  <c r="DY132" i="13"/>
  <c r="DY100" i="13"/>
  <c r="DY104" i="13"/>
  <c r="DY93" i="13"/>
  <c r="DY99" i="13"/>
  <c r="DY110" i="13"/>
  <c r="DY96" i="13"/>
  <c r="DY111" i="13"/>
  <c r="DY126" i="13"/>
  <c r="DY129" i="13"/>
  <c r="DY133" i="13"/>
  <c r="DY121" i="13"/>
  <c r="DY144" i="13"/>
  <c r="DY118" i="13"/>
  <c r="DY140" i="13"/>
  <c r="DY151" i="13" s="1"/>
  <c r="DY122" i="13"/>
  <c r="DY146" i="13"/>
  <c r="DY115" i="13"/>
  <c r="DY138" i="13"/>
  <c r="DN136" i="13"/>
  <c r="DN148" i="13" s="1"/>
  <c r="DN142" i="13"/>
  <c r="AT142" i="13"/>
  <c r="AT136" i="13"/>
  <c r="AT148" i="13"/>
  <c r="G136" i="13"/>
  <c r="G148" i="13" s="1"/>
  <c r="G142" i="13"/>
  <c r="CG142" i="13"/>
  <c r="CG136" i="13"/>
  <c r="CG148" i="13"/>
  <c r="AY151" i="13"/>
  <c r="R151" i="13"/>
  <c r="DM142" i="13"/>
  <c r="DM136" i="13"/>
  <c r="DM148" i="13"/>
  <c r="DD142" i="13"/>
  <c r="DD136" i="13"/>
  <c r="DD148" i="13" s="1"/>
  <c r="AD104" i="13"/>
  <c r="AD126" i="13"/>
  <c r="AD99" i="13"/>
  <c r="AD132" i="13"/>
  <c r="AD129" i="13"/>
  <c r="AD111" i="13"/>
  <c r="AD133" i="13"/>
  <c r="AD100" i="13"/>
  <c r="AD93" i="13"/>
  <c r="AD96" i="13"/>
  <c r="AD107" i="13"/>
  <c r="AD110" i="13"/>
  <c r="AD121" i="13"/>
  <c r="AD144" i="13"/>
  <c r="AD118" i="13"/>
  <c r="AD140" i="13"/>
  <c r="AD122" i="13"/>
  <c r="AD146" i="13"/>
  <c r="AD115" i="13"/>
  <c r="AD138" i="13"/>
  <c r="S104" i="13"/>
  <c r="S133" i="13"/>
  <c r="S129" i="13"/>
  <c r="S132" i="13"/>
  <c r="S107" i="13"/>
  <c r="S93" i="13"/>
  <c r="S110" i="13"/>
  <c r="S96" i="13"/>
  <c r="S99" i="13"/>
  <c r="S111" i="13"/>
  <c r="S100" i="13"/>
  <c r="S126" i="13"/>
  <c r="S118" i="13"/>
  <c r="S140" i="13"/>
  <c r="S122" i="13"/>
  <c r="S146" i="13"/>
  <c r="S121" i="13"/>
  <c r="S144" i="13"/>
  <c r="S115" i="13"/>
  <c r="S138" i="13"/>
  <c r="CF136" i="13"/>
  <c r="CF148" i="13" s="1"/>
  <c r="CF142" i="13"/>
  <c r="AO142" i="13"/>
  <c r="AO136" i="13"/>
  <c r="AO148" i="13"/>
  <c r="AC142" i="13"/>
  <c r="AC136" i="13"/>
  <c r="AC148" i="13" s="1"/>
  <c r="BB133" i="13"/>
  <c r="BB132" i="13"/>
  <c r="BB104" i="13"/>
  <c r="BB107" i="13"/>
  <c r="BB96" i="13"/>
  <c r="BB100" i="13"/>
  <c r="BB126" i="13"/>
  <c r="BB129" i="13"/>
  <c r="BB111" i="13"/>
  <c r="BB93" i="13"/>
  <c r="BB110" i="13"/>
  <c r="BB99" i="13"/>
  <c r="BB118" i="13"/>
  <c r="BB140" i="13"/>
  <c r="BB121" i="13"/>
  <c r="BB144" i="13"/>
  <c r="BB122" i="13"/>
  <c r="BB146" i="13"/>
  <c r="BB115" i="13"/>
  <c r="BB138" i="13"/>
  <c r="AU136" i="13"/>
  <c r="AU148" i="13" s="1"/>
  <c r="AU142" i="13"/>
  <c r="AX142" i="13"/>
  <c r="AX136" i="13"/>
  <c r="AX148" i="13"/>
  <c r="X151" i="13"/>
  <c r="DH142" i="13"/>
  <c r="DH136" i="13"/>
  <c r="DH148" i="13" s="1"/>
  <c r="CS136" i="13"/>
  <c r="CS148" i="13" s="1"/>
  <c r="CS142" i="13"/>
  <c r="AN151" i="13"/>
  <c r="AK142" i="13"/>
  <c r="AK136" i="13"/>
  <c r="AK148" i="13" s="1"/>
  <c r="CM142" i="13"/>
  <c r="CM136" i="13"/>
  <c r="CM148" i="13" s="1"/>
  <c r="BW126" i="13"/>
  <c r="BW110" i="13"/>
  <c r="BW111" i="13"/>
  <c r="BW100" i="13"/>
  <c r="BW96" i="13"/>
  <c r="BW93" i="13"/>
  <c r="BW99" i="13"/>
  <c r="BW107" i="13"/>
  <c r="BW104" i="13"/>
  <c r="BW132" i="13"/>
  <c r="BW129" i="13"/>
  <c r="BW133" i="13"/>
  <c r="BW121" i="13"/>
  <c r="BW144" i="13"/>
  <c r="BW118" i="13"/>
  <c r="BW140" i="13"/>
  <c r="BW122" i="13"/>
  <c r="BW146" i="13"/>
  <c r="BW115" i="13"/>
  <c r="BW138" i="13"/>
  <c r="M151" i="13"/>
  <c r="AZ142" i="13"/>
  <c r="AZ136" i="13"/>
  <c r="AZ148" i="13" s="1"/>
  <c r="CW142" i="13"/>
  <c r="CW136" i="13"/>
  <c r="CW148" i="13"/>
  <c r="X142" i="13"/>
  <c r="X136" i="13"/>
  <c r="X148" i="13" s="1"/>
  <c r="DO142" i="13"/>
  <c r="DO136" i="13"/>
  <c r="DO148" i="13" s="1"/>
  <c r="DX142" i="13"/>
  <c r="DX136" i="13"/>
  <c r="DX148" i="13" s="1"/>
  <c r="CU142" i="13"/>
  <c r="CU136" i="13"/>
  <c r="CU148" i="13" s="1"/>
  <c r="AU151" i="13"/>
  <c r="CV136" i="13"/>
  <c r="CV148" i="13" s="1"/>
  <c r="CV142" i="13"/>
  <c r="T111" i="13"/>
  <c r="T132" i="13"/>
  <c r="T133" i="13"/>
  <c r="T126" i="13"/>
  <c r="T107" i="13"/>
  <c r="T96" i="13"/>
  <c r="T100" i="13"/>
  <c r="T99" i="13"/>
  <c r="T129" i="13"/>
  <c r="T122" i="13"/>
  <c r="T146" i="13"/>
  <c r="T93" i="13"/>
  <c r="T110" i="13"/>
  <c r="T104" i="13"/>
  <c r="T118" i="13"/>
  <c r="T140" i="13"/>
  <c r="T151" i="13" s="1"/>
  <c r="T121" i="13"/>
  <c r="T144" i="13"/>
  <c r="T115" i="13"/>
  <c r="T138" i="13"/>
  <c r="P142" i="13"/>
  <c r="P136" i="13"/>
  <c r="P148" i="13" s="1"/>
  <c r="DT142" i="13"/>
  <c r="DT136" i="13"/>
  <c r="DT148" i="13" s="1"/>
  <c r="W136" i="13"/>
  <c r="W148" i="13" s="1"/>
  <c r="W142" i="13"/>
  <c r="AH142" i="13"/>
  <c r="AH136" i="13"/>
  <c r="AH148" i="13" s="1"/>
  <c r="CY69" i="13"/>
  <c r="AJ142" i="13"/>
  <c r="AJ136" i="13"/>
  <c r="AJ148" i="13"/>
  <c r="DT188" i="13"/>
  <c r="DT165" i="13"/>
  <c r="DU142" i="13"/>
  <c r="DU136" i="13"/>
  <c r="DU148" i="13" s="1"/>
  <c r="BY126" i="13"/>
  <c r="BY111" i="13"/>
  <c r="BY96" i="13"/>
  <c r="BY110" i="13"/>
  <c r="BY129" i="13"/>
  <c r="BY100" i="13"/>
  <c r="BY104" i="13"/>
  <c r="BY99" i="13"/>
  <c r="BY107" i="13"/>
  <c r="BY133" i="13"/>
  <c r="BY93" i="13"/>
  <c r="BY132" i="13"/>
  <c r="BY118" i="13"/>
  <c r="BY140" i="13"/>
  <c r="BY121" i="13"/>
  <c r="BY144" i="13"/>
  <c r="BY122" i="13"/>
  <c r="BY146" i="13"/>
  <c r="BY115" i="13"/>
  <c r="BY138" i="13"/>
  <c r="CR185" i="13"/>
  <c r="CR175" i="13"/>
  <c r="CR177" i="13"/>
  <c r="CR171" i="13"/>
  <c r="CR170" i="13"/>
  <c r="CR174" i="13"/>
  <c r="CR180" i="13"/>
  <c r="BV69" i="13"/>
  <c r="CB185" i="13"/>
  <c r="CB177" i="13"/>
  <c r="AT185" i="13"/>
  <c r="AT177" i="13"/>
  <c r="BY185" i="13"/>
  <c r="BY177" i="13"/>
  <c r="AU185" i="13"/>
  <c r="AU177" i="13"/>
  <c r="BM185" i="13"/>
  <c r="BM177" i="13"/>
  <c r="CJ69" i="13"/>
  <c r="BI69" i="13"/>
  <c r="AJ185" i="13"/>
  <c r="AJ177" i="13"/>
  <c r="O185" i="13"/>
  <c r="O177" i="13"/>
  <c r="BU62" i="13"/>
  <c r="AS63" i="13"/>
  <c r="AZ62" i="13"/>
  <c r="BS62" i="13"/>
  <c r="AZ63" i="13"/>
  <c r="X62" i="13"/>
  <c r="BF62" i="13"/>
  <c r="AL63" i="13"/>
  <c r="AD63" i="13"/>
  <c r="AG63" i="13"/>
  <c r="AG62" i="13"/>
  <c r="AU63" i="13"/>
  <c r="BE63" i="13"/>
  <c r="BA63" i="13"/>
  <c r="Z62" i="13"/>
  <c r="P63" i="13"/>
  <c r="BH63" i="13"/>
  <c r="AL62" i="13"/>
  <c r="P62" i="13"/>
  <c r="E62" i="13"/>
  <c r="N63" i="13"/>
  <c r="AX63" i="13"/>
  <c r="Q63" i="13"/>
  <c r="CB63" i="13"/>
  <c r="L63" i="13"/>
  <c r="BE62" i="13"/>
  <c r="AA62" i="13"/>
  <c r="AJ63" i="13"/>
  <c r="BG62" i="13"/>
  <c r="BV63" i="13"/>
  <c r="BL62" i="13"/>
  <c r="BY62" i="13"/>
  <c r="AA63" i="13"/>
  <c r="BW63" i="13"/>
  <c r="I63" i="13"/>
  <c r="Z63" i="13"/>
  <c r="BD62" i="13"/>
  <c r="V62" i="13"/>
  <c r="BH62" i="13"/>
  <c r="BK62" i="13"/>
  <c r="BB63" i="13"/>
  <c r="AM62" i="13"/>
  <c r="Y63" i="13"/>
  <c r="BS63" i="13"/>
  <c r="BL63" i="13"/>
  <c r="AR63" i="13"/>
  <c r="BN63" i="13"/>
  <c r="AT62" i="13"/>
  <c r="BM62" i="13"/>
  <c r="AU62" i="13"/>
  <c r="BI63" i="13"/>
  <c r="AV63" i="13"/>
  <c r="AB63" i="13"/>
  <c r="AX62" i="13"/>
  <c r="AE63" i="13"/>
  <c r="U62" i="13"/>
  <c r="AI62" i="13"/>
  <c r="BR62" i="13"/>
  <c r="AK63" i="13"/>
  <c r="AB62" i="13"/>
  <c r="CA62" i="13"/>
  <c r="T63" i="13"/>
  <c r="R62" i="13"/>
  <c r="H62" i="13"/>
  <c r="BQ63" i="13"/>
  <c r="BT62" i="13"/>
  <c r="BV62" i="13"/>
  <c r="BD63" i="13"/>
  <c r="BC63" i="13"/>
  <c r="T62" i="13"/>
  <c r="BZ63" i="13"/>
  <c r="Y62" i="13"/>
  <c r="AH62" i="13"/>
  <c r="U63" i="13"/>
  <c r="F62" i="13"/>
  <c r="AH63" i="13"/>
  <c r="BQ62" i="13"/>
  <c r="AW63" i="13"/>
  <c r="I62" i="13"/>
  <c r="AF62" i="13"/>
  <c r="AI63" i="13"/>
  <c r="AO63" i="13"/>
  <c r="BN62" i="13"/>
  <c r="N62" i="13"/>
  <c r="AP63" i="13"/>
  <c r="AK62" i="13"/>
  <c r="AW62" i="13"/>
  <c r="BB62" i="13"/>
  <c r="BX63" i="13"/>
  <c r="BP62" i="13"/>
  <c r="X63" i="13"/>
  <c r="BK63" i="13"/>
  <c r="G62" i="13"/>
  <c r="Q62" i="13"/>
  <c r="O63" i="13"/>
  <c r="G63" i="13"/>
  <c r="AR62" i="13"/>
  <c r="L62" i="13"/>
  <c r="AC62" i="13"/>
  <c r="CA63" i="13"/>
  <c r="K62" i="13"/>
  <c r="BC62" i="13"/>
  <c r="AF63" i="13"/>
  <c r="BZ62" i="13"/>
  <c r="AY62" i="13"/>
  <c r="BY63" i="13"/>
  <c r="F63" i="13"/>
  <c r="BR63" i="13"/>
  <c r="AQ62" i="13"/>
  <c r="AV62" i="13"/>
  <c r="BI62" i="13"/>
  <c r="BT63" i="13"/>
  <c r="AS62" i="13"/>
  <c r="AN62" i="13"/>
  <c r="AM63" i="13"/>
  <c r="O62" i="13"/>
  <c r="W62" i="13"/>
  <c r="AC63" i="13"/>
  <c r="M63" i="13"/>
  <c r="BO63" i="13"/>
  <c r="BM63" i="13"/>
  <c r="BU63" i="13"/>
  <c r="BF63" i="13"/>
  <c r="K63" i="13"/>
  <c r="AJ62" i="13"/>
  <c r="M62" i="13"/>
  <c r="W63" i="13"/>
  <c r="AT63" i="13"/>
  <c r="BP63" i="13"/>
  <c r="H63" i="13"/>
  <c r="S62" i="13"/>
  <c r="J63" i="13"/>
  <c r="BA62" i="13"/>
  <c r="AO62" i="13"/>
  <c r="AY63" i="13"/>
  <c r="AD62" i="13"/>
  <c r="BJ62" i="13"/>
  <c r="AP62" i="13"/>
  <c r="BJ63" i="13"/>
  <c r="S63" i="13"/>
  <c r="J62" i="13"/>
  <c r="BO62" i="13"/>
  <c r="AE62" i="13"/>
  <c r="BG63" i="13"/>
  <c r="BX62" i="13"/>
  <c r="R63" i="13"/>
  <c r="V63" i="13"/>
  <c r="E63" i="13"/>
  <c r="AN63" i="13"/>
  <c r="BW62" i="13"/>
  <c r="AQ63" i="13"/>
  <c r="E58" i="13"/>
  <c r="E66" i="13"/>
  <c r="E104" i="13"/>
  <c r="E107" i="13"/>
  <c r="E93" i="13"/>
  <c r="E100" i="13"/>
  <c r="E111" i="13"/>
  <c r="E129" i="13"/>
  <c r="E110" i="13"/>
  <c r="E132" i="13"/>
  <c r="E99" i="13"/>
  <c r="E96" i="13"/>
  <c r="E133" i="13"/>
  <c r="E122" i="13"/>
  <c r="E121" i="13"/>
  <c r="E144" i="13"/>
  <c r="E118" i="13"/>
  <c r="E140" i="13"/>
  <c r="E115" i="13"/>
  <c r="E126" i="13"/>
  <c r="F136" i="13"/>
  <c r="F148" i="13" s="1"/>
  <c r="F142" i="13"/>
  <c r="DJ190" i="13"/>
  <c r="R185" i="13"/>
  <c r="R177" i="13"/>
  <c r="DO190" i="13"/>
  <c r="AH185" i="13"/>
  <c r="AH177" i="13"/>
  <c r="DH190" i="13"/>
  <c r="BJ69" i="13"/>
  <c r="AI86" i="13"/>
  <c r="AL86" i="13"/>
  <c r="BC86" i="13"/>
  <c r="BD85" i="13"/>
  <c r="BD113" i="13"/>
  <c r="R86" i="13"/>
  <c r="O86" i="13"/>
  <c r="AC86" i="13"/>
  <c r="AO86" i="13"/>
  <c r="Z86" i="13"/>
  <c r="U86" i="13"/>
  <c r="AU86" i="13"/>
  <c r="Q86" i="13"/>
  <c r="AD86" i="13"/>
  <c r="AR86" i="13"/>
  <c r="DA69" i="13"/>
  <c r="BZ185" i="13"/>
  <c r="BZ177" i="13"/>
  <c r="CV190" i="13"/>
  <c r="CO69" i="13"/>
  <c r="BO99" i="13"/>
  <c r="BO110" i="13"/>
  <c r="BO107" i="13"/>
  <c r="BO129" i="13"/>
  <c r="BO111" i="13"/>
  <c r="BO100" i="13"/>
  <c r="BO133" i="13"/>
  <c r="BO104" i="13"/>
  <c r="BO93" i="13"/>
  <c r="BO132" i="13"/>
  <c r="BO126" i="13"/>
  <c r="BO122" i="13"/>
  <c r="BO146" i="13"/>
  <c r="BO96" i="13"/>
  <c r="BO115" i="13"/>
  <c r="BO138" i="13"/>
  <c r="BO121" i="13"/>
  <c r="BO144" i="13"/>
  <c r="BO118" i="13"/>
  <c r="BO140" i="13"/>
  <c r="CB64" i="13"/>
  <c r="DL63" i="13"/>
  <c r="AK185" i="13"/>
  <c r="AK177" i="13"/>
  <c r="BK185" i="13"/>
  <c r="BK177" i="13"/>
  <c r="BH185" i="13"/>
  <c r="BH177" i="13"/>
  <c r="AZ69" i="13"/>
  <c r="K69" i="13"/>
  <c r="BW185" i="13"/>
  <c r="BW177" i="13"/>
  <c r="T69" i="13"/>
  <c r="AN80" i="13"/>
  <c r="F80" i="13"/>
  <c r="DG190" i="13"/>
  <c r="AI151" i="13"/>
  <c r="CP110" i="13"/>
  <c r="CP96" i="13"/>
  <c r="CP111" i="13"/>
  <c r="CP100" i="13"/>
  <c r="CP132" i="13"/>
  <c r="CP99" i="13"/>
  <c r="CP129" i="13"/>
  <c r="CP93" i="13"/>
  <c r="CP126" i="13"/>
  <c r="CP104" i="13"/>
  <c r="CP133" i="13"/>
  <c r="CP107" i="13"/>
  <c r="CP121" i="13"/>
  <c r="CP144" i="13"/>
  <c r="CP115" i="13"/>
  <c r="CP138" i="13"/>
  <c r="CP122" i="13"/>
  <c r="CP146" i="13"/>
  <c r="CP118" i="13"/>
  <c r="CP140" i="13"/>
  <c r="CP151" i="13" s="1"/>
  <c r="DG136" i="13"/>
  <c r="DG148" i="13" s="1"/>
  <c r="DG142" i="13"/>
  <c r="DA132" i="13"/>
  <c r="DA93" i="13"/>
  <c r="DA126" i="13"/>
  <c r="DA99" i="13"/>
  <c r="DA111" i="13"/>
  <c r="DA107" i="13"/>
  <c r="DA110" i="13"/>
  <c r="DA100" i="13"/>
  <c r="DA104" i="13"/>
  <c r="DA129" i="13"/>
  <c r="DA133" i="13"/>
  <c r="DA96" i="13"/>
  <c r="DA122" i="13"/>
  <c r="DA146" i="13"/>
  <c r="DA115" i="13"/>
  <c r="DA138" i="13"/>
  <c r="DA121" i="13"/>
  <c r="DA144" i="13"/>
  <c r="DA118" i="13"/>
  <c r="DA140" i="13"/>
  <c r="CK142" i="13"/>
  <c r="CK136" i="13"/>
  <c r="CK148" i="13" s="1"/>
  <c r="AV142" i="13"/>
  <c r="AV136" i="13"/>
  <c r="AV148" i="13" s="1"/>
  <c r="CE136" i="13"/>
  <c r="CE148" i="13" s="1"/>
  <c r="CE142" i="13"/>
  <c r="DW142" i="13"/>
  <c r="DW136" i="13"/>
  <c r="DW148" i="13" s="1"/>
  <c r="DF136" i="13"/>
  <c r="DF148" i="13" s="1"/>
  <c r="DF142" i="13"/>
  <c r="N107" i="13"/>
  <c r="N132" i="13"/>
  <c r="N111" i="13"/>
  <c r="N96" i="13"/>
  <c r="N129" i="13"/>
  <c r="N110" i="13"/>
  <c r="N133" i="13"/>
  <c r="N122" i="13"/>
  <c r="N146" i="13"/>
  <c r="N104" i="13"/>
  <c r="N99" i="13"/>
  <c r="N100" i="13"/>
  <c r="N93" i="13"/>
  <c r="N126" i="13"/>
  <c r="N121" i="13"/>
  <c r="N144" i="13"/>
  <c r="N118" i="13"/>
  <c r="N140" i="13"/>
  <c r="N115" i="13"/>
  <c r="N138" i="13"/>
  <c r="AN142" i="13"/>
  <c r="AN136" i="13"/>
  <c r="AN148" i="13" s="1"/>
  <c r="DE142" i="13"/>
  <c r="DE136" i="13"/>
  <c r="DE148" i="13"/>
  <c r="CC111" i="13"/>
  <c r="CC93" i="13"/>
  <c r="CC100" i="13"/>
  <c r="CC110" i="13"/>
  <c r="CC104" i="13"/>
  <c r="CC129" i="13"/>
  <c r="CC107" i="13"/>
  <c r="CC96" i="13"/>
  <c r="CC132" i="13"/>
  <c r="CC126" i="13"/>
  <c r="CC133" i="13"/>
  <c r="CC99" i="13"/>
  <c r="CC121" i="13"/>
  <c r="CC144" i="13"/>
  <c r="CC118" i="13"/>
  <c r="CC140" i="13"/>
  <c r="CC151" i="13" s="1"/>
  <c r="CC122" i="13"/>
  <c r="CC146" i="13"/>
  <c r="CC115" i="13"/>
  <c r="CC138" i="13"/>
  <c r="AL142" i="13"/>
  <c r="AL136" i="13"/>
  <c r="AL148" i="13" s="1"/>
  <c r="DJ136" i="13"/>
  <c r="DJ148" i="13" s="1"/>
  <c r="DJ142" i="13"/>
  <c r="N142" i="13"/>
  <c r="N136" i="13"/>
  <c r="N148" i="13" s="1"/>
  <c r="DG151" i="13"/>
  <c r="AT151" i="13"/>
  <c r="BB142" i="13"/>
  <c r="BB136" i="13"/>
  <c r="BB148" i="13" s="1"/>
  <c r="CG151" i="13"/>
  <c r="V96" i="13"/>
  <c r="V129" i="13"/>
  <c r="V110" i="13"/>
  <c r="V126" i="13"/>
  <c r="V104" i="13"/>
  <c r="V111" i="13"/>
  <c r="V133" i="13"/>
  <c r="V93" i="13"/>
  <c r="V107" i="13"/>
  <c r="V100" i="13"/>
  <c r="V99" i="13"/>
  <c r="V132" i="13"/>
  <c r="V121" i="13"/>
  <c r="V144" i="13"/>
  <c r="V118" i="13"/>
  <c r="V140" i="13"/>
  <c r="V122" i="13"/>
  <c r="V146" i="13"/>
  <c r="V115" i="13"/>
  <c r="V138" i="13"/>
  <c r="U93" i="13"/>
  <c r="U132" i="13"/>
  <c r="U96" i="13"/>
  <c r="U126" i="13"/>
  <c r="U129" i="13"/>
  <c r="U100" i="13"/>
  <c r="U110" i="13"/>
  <c r="U111" i="13"/>
  <c r="U104" i="13"/>
  <c r="U107" i="13"/>
  <c r="U133" i="13"/>
  <c r="U99" i="13"/>
  <c r="U121" i="13"/>
  <c r="U144" i="13"/>
  <c r="U118" i="13"/>
  <c r="U140" i="13"/>
  <c r="U122" i="13"/>
  <c r="U146" i="13"/>
  <c r="U115" i="13"/>
  <c r="U138" i="13"/>
  <c r="K142" i="13"/>
  <c r="K136" i="13"/>
  <c r="K148" i="13" s="1"/>
  <c r="BU133" i="13"/>
  <c r="BU93" i="13"/>
  <c r="BU110" i="13"/>
  <c r="BU96" i="13"/>
  <c r="BU126" i="13"/>
  <c r="BU107" i="13"/>
  <c r="BU100" i="13"/>
  <c r="BU111" i="13"/>
  <c r="BU129" i="13"/>
  <c r="BU99" i="13"/>
  <c r="BU104" i="13"/>
  <c r="BU132" i="13"/>
  <c r="BU121" i="13"/>
  <c r="BU144" i="13"/>
  <c r="BU118" i="13"/>
  <c r="BU140" i="13"/>
  <c r="BU122" i="13"/>
  <c r="BU146" i="13"/>
  <c r="BU115" i="13"/>
  <c r="BU138" i="13"/>
  <c r="DC142" i="13"/>
  <c r="DC136" i="13"/>
  <c r="DC148" i="13" s="1"/>
  <c r="CR110" i="13"/>
  <c r="CR99" i="13"/>
  <c r="CR133" i="13"/>
  <c r="CR121" i="13"/>
  <c r="CR144" i="13"/>
  <c r="CR93" i="13"/>
  <c r="CR104" i="13"/>
  <c r="CR107" i="13"/>
  <c r="CR100" i="13"/>
  <c r="CR132" i="13"/>
  <c r="CR129" i="13"/>
  <c r="CR126" i="13"/>
  <c r="CR96" i="13"/>
  <c r="CR111" i="13"/>
  <c r="CR118" i="13"/>
  <c r="CR140" i="13"/>
  <c r="CR122" i="13"/>
  <c r="CR146" i="13"/>
  <c r="CR115" i="13"/>
  <c r="CR138" i="13"/>
  <c r="DS136" i="13"/>
  <c r="DS148" i="13" s="1"/>
  <c r="DS142" i="13"/>
  <c r="AS151" i="13"/>
  <c r="BQ100" i="13"/>
  <c r="BQ107" i="13"/>
  <c r="BQ110" i="13"/>
  <c r="BQ93" i="13"/>
  <c r="BQ111" i="13"/>
  <c r="BQ96" i="13"/>
  <c r="BQ104" i="13"/>
  <c r="BQ129" i="13"/>
  <c r="BQ133" i="13"/>
  <c r="BQ132" i="13"/>
  <c r="BQ99" i="13"/>
  <c r="BQ126" i="13"/>
  <c r="BQ118" i="13"/>
  <c r="BQ140" i="13"/>
  <c r="BQ121" i="13"/>
  <c r="BQ144" i="13"/>
  <c r="BQ122" i="13"/>
  <c r="BQ146" i="13"/>
  <c r="BQ115" i="13"/>
  <c r="BQ138" i="13"/>
  <c r="T142" i="13"/>
  <c r="T136" i="13"/>
  <c r="T148" i="13"/>
  <c r="I142" i="13"/>
  <c r="I136" i="13"/>
  <c r="I148" i="13" s="1"/>
  <c r="AF142" i="13"/>
  <c r="AF136" i="13"/>
  <c r="AF148" i="13" s="1"/>
  <c r="CX142" i="13"/>
  <c r="CX136" i="13"/>
  <c r="CX148" i="13"/>
  <c r="DF177" i="13"/>
  <c r="DF185" i="13"/>
  <c r="DF175" i="13"/>
  <c r="DF174" i="13"/>
  <c r="DF170" i="13"/>
  <c r="DF171" i="13"/>
  <c r="DF180" i="13"/>
  <c r="BA99" i="13"/>
  <c r="BA96" i="13"/>
  <c r="BA100" i="13"/>
  <c r="BA133" i="13"/>
  <c r="BA110" i="13"/>
  <c r="BA129" i="13"/>
  <c r="BA111" i="13"/>
  <c r="BA93" i="13"/>
  <c r="BA107" i="13"/>
  <c r="BA132" i="13"/>
  <c r="BA104" i="13"/>
  <c r="BA118" i="13"/>
  <c r="BA140" i="13"/>
  <c r="BA151" i="13" s="1"/>
  <c r="BA126" i="13"/>
  <c r="BA122" i="13"/>
  <c r="BA146" i="13"/>
  <c r="BA121" i="13"/>
  <c r="BA144" i="13"/>
  <c r="BA115" i="13"/>
  <c r="BA138" i="13"/>
  <c r="AD185" i="13"/>
  <c r="AD177" i="13"/>
  <c r="CQ69" i="13"/>
  <c r="BK100" i="13"/>
  <c r="BK111" i="13"/>
  <c r="BK133" i="13"/>
  <c r="BK132" i="13"/>
  <c r="BK96" i="13"/>
  <c r="BK126" i="13"/>
  <c r="BK129" i="13"/>
  <c r="BK107" i="13"/>
  <c r="BK93" i="13"/>
  <c r="BK110" i="13"/>
  <c r="BK99" i="13"/>
  <c r="BK104" i="13"/>
  <c r="BK121" i="13"/>
  <c r="BK144" i="13"/>
  <c r="BK118" i="13"/>
  <c r="BK140" i="13"/>
  <c r="BK122" i="13"/>
  <c r="BK146" i="13"/>
  <c r="BK115" i="13"/>
  <c r="BK138" i="13"/>
  <c r="G69" i="13"/>
  <c r="BP99" i="13"/>
  <c r="BP110" i="13"/>
  <c r="BP129" i="13"/>
  <c r="BP93" i="13"/>
  <c r="BP133" i="13"/>
  <c r="BP132" i="13"/>
  <c r="BP100" i="13"/>
  <c r="BP107" i="13"/>
  <c r="BP104" i="13"/>
  <c r="BP96" i="13"/>
  <c r="BP126" i="13"/>
  <c r="BP111" i="13"/>
  <c r="BP118" i="13"/>
  <c r="BP140" i="13"/>
  <c r="BP151" i="13" s="1"/>
  <c r="BP121" i="13"/>
  <c r="BP144" i="13"/>
  <c r="BP122" i="13"/>
  <c r="BP146" i="13"/>
  <c r="BP115" i="13"/>
  <c r="BP138" i="13"/>
  <c r="AQ142" i="13"/>
  <c r="AQ136" i="13"/>
  <c r="AQ148" i="13" s="1"/>
  <c r="CB132" i="13"/>
  <c r="CB104" i="13"/>
  <c r="CB110" i="13"/>
  <c r="CB93" i="13"/>
  <c r="CB96" i="13"/>
  <c r="CB133" i="13"/>
  <c r="CB99" i="13"/>
  <c r="CB129" i="13"/>
  <c r="CB100" i="13"/>
  <c r="CB126" i="13"/>
  <c r="CB118" i="13"/>
  <c r="CB140" i="13"/>
  <c r="CB111" i="13"/>
  <c r="CB107" i="13"/>
  <c r="CB121" i="13"/>
  <c r="CB144" i="13"/>
  <c r="CB122" i="13"/>
  <c r="CB146" i="13"/>
  <c r="CB115" i="13"/>
  <c r="CB138" i="13"/>
  <c r="BS129" i="13"/>
  <c r="BS100" i="13"/>
  <c r="BS107" i="13"/>
  <c r="BS111" i="13"/>
  <c r="BS104" i="13"/>
  <c r="BS132" i="13"/>
  <c r="BS99" i="13"/>
  <c r="BS96" i="13"/>
  <c r="BS133" i="13"/>
  <c r="BS110" i="13"/>
  <c r="BS126" i="13"/>
  <c r="BS93" i="13"/>
  <c r="BS118" i="13"/>
  <c r="BS140" i="13"/>
  <c r="BS122" i="13"/>
  <c r="BS146" i="13"/>
  <c r="BS121" i="13"/>
  <c r="BS144" i="13"/>
  <c r="BS115" i="13"/>
  <c r="BS138" i="13"/>
  <c r="DL142" i="13"/>
  <c r="DL136" i="13"/>
  <c r="DL148" i="13" s="1"/>
  <c r="J142" i="13"/>
  <c r="J136" i="13"/>
  <c r="J148" i="13" s="1"/>
  <c r="L185" i="13"/>
  <c r="L177" i="13"/>
  <c r="DQ175" i="13"/>
  <c r="DQ185" i="13"/>
  <c r="DQ171" i="13"/>
  <c r="DQ165" i="13" s="1"/>
  <c r="DQ174" i="13"/>
  <c r="DQ177" i="13"/>
  <c r="DQ170" i="13"/>
  <c r="DQ180" i="13"/>
  <c r="DB136" i="13"/>
  <c r="DB148" i="13"/>
  <c r="DB142" i="13"/>
  <c r="DM177" i="13"/>
  <c r="DM175" i="13"/>
  <c r="DM185" i="13"/>
  <c r="DM171" i="13"/>
  <c r="DM174" i="13"/>
  <c r="DM170" i="13"/>
  <c r="DM180" i="13"/>
  <c r="CZ185" i="13"/>
  <c r="CZ175" i="13"/>
  <c r="CZ177" i="13"/>
  <c r="CZ171" i="13"/>
  <c r="CZ170" i="13"/>
  <c r="CZ174" i="13"/>
  <c r="CZ180" i="13"/>
  <c r="BT185" i="13"/>
  <c r="BT177" i="13"/>
  <c r="DO69" i="13"/>
  <c r="CL185" i="13"/>
  <c r="CL177" i="13"/>
  <c r="DS69" i="13"/>
  <c r="BS185" i="13"/>
  <c r="BS177" i="13"/>
  <c r="I185" i="13"/>
  <c r="I177" i="13"/>
  <c r="DI185" i="13"/>
  <c r="DI175" i="13"/>
  <c r="DI174" i="13"/>
  <c r="DI177" i="13"/>
  <c r="DI170" i="13"/>
  <c r="DI190" i="13" s="1"/>
  <c r="DI171" i="13"/>
  <c r="DI180" i="13"/>
  <c r="AV185" i="13"/>
  <c r="AV177" i="13"/>
  <c r="AO185" i="13"/>
  <c r="AO177" i="13"/>
  <c r="J83" i="13"/>
  <c r="F83" i="13"/>
  <c r="R83" i="13"/>
  <c r="M83" i="13"/>
  <c r="H83" i="13"/>
  <c r="I83" i="13"/>
  <c r="L83" i="13"/>
  <c r="E83" i="13"/>
  <c r="T83" i="13"/>
  <c r="O83" i="13"/>
  <c r="N83" i="13"/>
  <c r="K83" i="13"/>
  <c r="G83" i="13"/>
  <c r="E102" i="13"/>
  <c r="E188" i="13"/>
  <c r="E165" i="13"/>
  <c r="AA69" i="13"/>
  <c r="DU185" i="13"/>
  <c r="DU175" i="13"/>
  <c r="DU177" i="13"/>
  <c r="DU174" i="13"/>
  <c r="DU170" i="13"/>
  <c r="DU171" i="13"/>
  <c r="DU188" i="13" s="1"/>
  <c r="DU180" i="13"/>
  <c r="Z185" i="13"/>
  <c r="Z177" i="13"/>
  <c r="T185" i="13"/>
  <c r="T177" i="13"/>
  <c r="DO165" i="13"/>
  <c r="DO188" i="13"/>
  <c r="DW69" i="13"/>
  <c r="DS165" i="13"/>
  <c r="DS188" i="13"/>
  <c r="BG69" i="13"/>
  <c r="DH188" i="13"/>
  <c r="DH165" i="13"/>
  <c r="Q69" i="13"/>
  <c r="BB69" i="13"/>
  <c r="AP69" i="13"/>
  <c r="BD185" i="13"/>
  <c r="BD177" i="13"/>
  <c r="BD86" i="13"/>
  <c r="BE85" i="13"/>
  <c r="BE113" i="13"/>
  <c r="N86" i="13"/>
  <c r="AQ86" i="13"/>
  <c r="AN86" i="13"/>
  <c r="T86" i="13"/>
  <c r="AY86" i="13"/>
  <c r="AP86" i="13"/>
  <c r="S86" i="13"/>
  <c r="P86" i="13"/>
  <c r="AH86" i="13"/>
  <c r="BB86" i="13"/>
  <c r="AM86" i="13"/>
  <c r="BA86" i="13"/>
  <c r="AJ86" i="13"/>
  <c r="H86" i="13"/>
  <c r="I120" i="13"/>
  <c r="I143" i="13"/>
  <c r="AZ120" i="13"/>
  <c r="AZ143" i="13"/>
  <c r="W120" i="13"/>
  <c r="W143" i="13"/>
  <c r="CY165" i="13"/>
  <c r="CY188" i="13"/>
  <c r="X69" i="13"/>
  <c r="AI136" i="13"/>
  <c r="AI148" i="13" s="1"/>
  <c r="AI142" i="13"/>
  <c r="DD69" i="13"/>
  <c r="BA69" i="13"/>
  <c r="DK69" i="13"/>
  <c r="DW190" i="13"/>
  <c r="DY185" i="13"/>
  <c r="DY175" i="13"/>
  <c r="DY177" i="13"/>
  <c r="DY170" i="13"/>
  <c r="DY171" i="13"/>
  <c r="DY180" i="13"/>
  <c r="DY174" i="13"/>
  <c r="CX190" i="13"/>
  <c r="CZ142" i="13"/>
  <c r="CZ136" i="13"/>
  <c r="CZ148" i="13"/>
  <c r="DB175" i="13"/>
  <c r="DB185" i="13"/>
  <c r="DB177" i="13"/>
  <c r="DB174" i="13"/>
  <c r="DB171" i="13"/>
  <c r="DB170" i="13"/>
  <c r="DB190" i="13" s="1"/>
  <c r="DB180" i="13"/>
  <c r="BS69" i="13"/>
  <c r="S185" i="13"/>
  <c r="S177" i="13"/>
  <c r="BO185" i="13"/>
  <c r="BO177" i="13"/>
  <c r="CK69" i="13"/>
  <c r="AO69" i="13"/>
  <c r="BT69" i="13"/>
  <c r="DD190" i="13"/>
  <c r="DV165" i="13"/>
  <c r="DV188" i="13"/>
  <c r="DC190" i="13"/>
  <c r="L80" i="13"/>
  <c r="AH80" i="13"/>
  <c r="P80" i="13"/>
  <c r="DG188" i="13"/>
  <c r="DG165" i="13"/>
  <c r="DX190" i="13"/>
  <c r="DK165" i="13"/>
  <c r="DK188" i="13"/>
  <c r="CZ151" i="13"/>
  <c r="CB151" i="13"/>
  <c r="E221" i="13"/>
  <c r="M120" i="13"/>
  <c r="M143" i="13"/>
  <c r="AR120" i="13"/>
  <c r="AR143" i="13"/>
  <c r="AU120" i="13"/>
  <c r="AU143" i="13"/>
  <c r="O120" i="13"/>
  <c r="O143" i="13"/>
  <c r="N120" i="13"/>
  <c r="N143" i="13"/>
  <c r="Z120" i="13"/>
  <c r="Z143" i="13"/>
  <c r="AO120" i="13"/>
  <c r="AO143" i="13"/>
  <c r="BC120" i="13"/>
  <c r="BC143" i="13"/>
  <c r="J120" i="13"/>
  <c r="J143" i="13"/>
  <c r="AM120" i="13"/>
  <c r="AM143" i="13"/>
  <c r="AK120" i="13"/>
  <c r="AK143" i="13"/>
  <c r="BE151" i="13"/>
  <c r="BZ151" i="13"/>
  <c r="BS151" i="13"/>
  <c r="BQ151" i="13"/>
  <c r="BU151" i="13"/>
  <c r="BO151" i="13"/>
  <c r="E218" i="13"/>
  <c r="E45" i="13" s="1"/>
  <c r="D6" i="11" s="1"/>
  <c r="E209" i="13"/>
  <c r="F205" i="13"/>
  <c r="F201" i="13"/>
  <c r="F206" i="13" s="1"/>
  <c r="F203" i="13"/>
  <c r="F199" i="13"/>
  <c r="F214" i="13"/>
  <c r="F215" i="13"/>
  <c r="F210" i="13"/>
  <c r="F213" i="13"/>
  <c r="K120" i="13"/>
  <c r="K143" i="13"/>
  <c r="AE120" i="13"/>
  <c r="AE143" i="13"/>
  <c r="G200" i="13"/>
  <c r="G38" i="13"/>
  <c r="F75" i="7"/>
  <c r="G41" i="13"/>
  <c r="F78" i="7"/>
  <c r="G39" i="13"/>
  <c r="G120" i="13"/>
  <c r="G143" i="13"/>
  <c r="F151" i="13"/>
  <c r="P151" i="13"/>
  <c r="CQ151" i="13"/>
  <c r="DE151" i="13"/>
  <c r="AK151" i="13"/>
  <c r="BR151" i="13"/>
  <c r="BY151" i="13"/>
  <c r="S151" i="13"/>
  <c r="AD151" i="13"/>
  <c r="CA151" i="13"/>
  <c r="BK151" i="13"/>
  <c r="CO151" i="13"/>
  <c r="BN151" i="13"/>
  <c r="DY190" i="13"/>
  <c r="DU165" i="13"/>
  <c r="G109" i="13"/>
  <c r="DI188" i="13"/>
  <c r="DI165" i="13"/>
  <c r="DM188" i="13"/>
  <c r="DM165" i="13"/>
  <c r="AJ120" i="13"/>
  <c r="AJ143" i="13"/>
  <c r="AA120" i="13"/>
  <c r="AA143" i="13"/>
  <c r="DK63" i="13"/>
  <c r="CO62" i="13"/>
  <c r="CQ63" i="13"/>
  <c r="CL63" i="13"/>
  <c r="DG63" i="13"/>
  <c r="DL62" i="13"/>
  <c r="DT62" i="13"/>
  <c r="CN62" i="13"/>
  <c r="CJ63" i="13"/>
  <c r="DU63" i="13"/>
  <c r="DG62" i="13"/>
  <c r="DR63" i="13"/>
  <c r="DY63" i="13"/>
  <c r="DF63" i="13"/>
  <c r="DA62" i="13"/>
  <c r="DX63" i="13"/>
  <c r="DV62" i="13"/>
  <c r="DT63" i="13"/>
  <c r="CR63" i="13"/>
  <c r="DW62" i="13"/>
  <c r="CN63" i="13"/>
  <c r="DH62" i="13"/>
  <c r="CW62" i="13"/>
  <c r="DC62" i="13"/>
  <c r="DQ63" i="13"/>
  <c r="CR190" i="13"/>
  <c r="AX120" i="13"/>
  <c r="AX143" i="13"/>
  <c r="AS120" i="13"/>
  <c r="AS143" i="13"/>
  <c r="AN120" i="13"/>
  <c r="AN143" i="13"/>
  <c r="DN165" i="13"/>
  <c r="T120" i="13"/>
  <c r="T143" i="13"/>
  <c r="S120" i="13"/>
  <c r="S143" i="13"/>
  <c r="BE86" i="13"/>
  <c r="BF85" i="13"/>
  <c r="BF86" i="13"/>
  <c r="BG85" i="13"/>
  <c r="BG113" i="13"/>
  <c r="F190" i="13"/>
  <c r="DL188" i="13"/>
  <c r="DL165" i="13"/>
  <c r="DR165" i="13"/>
  <c r="DR188" i="13"/>
  <c r="DU190" i="13"/>
  <c r="DF190" i="13"/>
  <c r="N151" i="13"/>
  <c r="DA151" i="13"/>
  <c r="AQ120" i="13"/>
  <c r="AQ143" i="13"/>
  <c r="U120" i="13"/>
  <c r="U143" i="13"/>
  <c r="V120" i="13"/>
  <c r="V143" i="13"/>
  <c r="E127" i="13"/>
  <c r="E125" i="13"/>
  <c r="E146" i="13"/>
  <c r="M145" i="13" s="1"/>
  <c r="E120" i="13"/>
  <c r="E143" i="13"/>
  <c r="F120" i="13"/>
  <c r="F143" i="13"/>
  <c r="CD133" i="13"/>
  <c r="EK131" i="13"/>
  <c r="DR62" i="13"/>
  <c r="CS63" i="13"/>
  <c r="CD63" i="13"/>
  <c r="DB62" i="13"/>
  <c r="DS63" i="13"/>
  <c r="DB63" i="13"/>
  <c r="CL62" i="13"/>
  <c r="CR62" i="13"/>
  <c r="DM62" i="13"/>
  <c r="CO63" i="13"/>
  <c r="DD62" i="13"/>
  <c r="DY62" i="13"/>
  <c r="CV62" i="13"/>
  <c r="DJ63" i="13"/>
  <c r="CU62" i="13"/>
  <c r="DF62" i="13"/>
  <c r="DI63" i="13"/>
  <c r="CI62" i="13"/>
  <c r="CC63" i="13"/>
  <c r="DS62" i="13"/>
  <c r="CZ63" i="13"/>
  <c r="CR188" i="13"/>
  <c r="CR165" i="13"/>
  <c r="BW151" i="13"/>
  <c r="BB151" i="13"/>
  <c r="CF151" i="13"/>
  <c r="CL151" i="13"/>
  <c r="BE120" i="13"/>
  <c r="BE143" i="13"/>
  <c r="Y120" i="13"/>
  <c r="Y143" i="13"/>
  <c r="BT151" i="13"/>
  <c r="K151" i="13"/>
  <c r="CI151" i="13"/>
  <c r="DV151" i="13"/>
  <c r="CS188" i="13"/>
  <c r="CS165" i="13"/>
  <c r="AC120" i="13"/>
  <c r="AC143" i="13"/>
  <c r="DL190" i="13"/>
  <c r="DB188" i="13"/>
  <c r="DB165" i="13"/>
  <c r="CZ190" i="13"/>
  <c r="DM190" i="13"/>
  <c r="DQ188" i="13"/>
  <c r="CR151" i="13"/>
  <c r="U151" i="13"/>
  <c r="V151" i="13"/>
  <c r="P120" i="13"/>
  <c r="P143" i="13"/>
  <c r="R120" i="13"/>
  <c r="R143" i="13"/>
  <c r="E138" i="13"/>
  <c r="E151" i="13"/>
  <c r="E116" i="13"/>
  <c r="AV131" i="13"/>
  <c r="P131" i="13"/>
  <c r="BK131" i="13"/>
  <c r="BO131" i="13"/>
  <c r="AX131" i="13"/>
  <c r="Z131" i="13"/>
  <c r="BX131" i="13"/>
  <c r="BA131" i="13"/>
  <c r="AM131" i="13"/>
  <c r="AR131" i="13"/>
  <c r="EO131" i="13"/>
  <c r="Y131" i="13"/>
  <c r="AT131" i="13"/>
  <c r="AE131" i="13"/>
  <c r="CI131" i="13"/>
  <c r="S131" i="13"/>
  <c r="E131" i="13"/>
  <c r="I131" i="13"/>
  <c r="R131" i="13"/>
  <c r="CA131" i="13"/>
  <c r="AG131" i="13"/>
  <c r="AY131" i="13"/>
  <c r="X131" i="13"/>
  <c r="AH131" i="13"/>
  <c r="AJ131" i="13"/>
  <c r="BR131" i="13"/>
  <c r="DA131" i="13"/>
  <c r="BY131" i="13"/>
  <c r="CH131" i="13"/>
  <c r="BZ131" i="13"/>
  <c r="AD131" i="13"/>
  <c r="CE131" i="13"/>
  <c r="L131" i="13"/>
  <c r="N131" i="13"/>
  <c r="BU131" i="13"/>
  <c r="M131" i="13"/>
  <c r="AZ131" i="13"/>
  <c r="BD131" i="13"/>
  <c r="DU131" i="13"/>
  <c r="AQ131" i="13"/>
  <c r="BS131" i="13"/>
  <c r="CU131" i="13"/>
  <c r="AO131" i="13"/>
  <c r="DV131" i="13"/>
  <c r="G131" i="13"/>
  <c r="H131" i="13"/>
  <c r="BB131" i="13"/>
  <c r="ED131" i="13"/>
  <c r="BL131" i="13"/>
  <c r="AN131" i="13"/>
  <c r="ER131" i="13"/>
  <c r="AW131" i="13"/>
  <c r="AU131" i="13"/>
  <c r="BT131" i="13"/>
  <c r="CC131" i="13"/>
  <c r="CZ131" i="13"/>
  <c r="AP131" i="13"/>
  <c r="AK131" i="13"/>
  <c r="CQ131" i="13"/>
  <c r="BQ131" i="13"/>
  <c r="BF131" i="13"/>
  <c r="EN131" i="13"/>
  <c r="W131" i="13"/>
  <c r="BI131" i="13"/>
  <c r="BH131" i="13"/>
  <c r="DH131" i="13"/>
  <c r="Q131" i="13"/>
  <c r="O131" i="13"/>
  <c r="AA131" i="13"/>
  <c r="BG131" i="13"/>
  <c r="DG131" i="13"/>
  <c r="J131" i="13"/>
  <c r="BM131" i="13"/>
  <c r="AF131" i="13"/>
  <c r="BC131" i="13"/>
  <c r="V131" i="13"/>
  <c r="AI131" i="13"/>
  <c r="EV131" i="13"/>
  <c r="CB131" i="13"/>
  <c r="FB131" i="13"/>
  <c r="K131" i="13"/>
  <c r="F131" i="13"/>
  <c r="BJ131" i="13"/>
  <c r="BN131" i="13"/>
  <c r="CW131" i="13"/>
  <c r="AL131" i="13"/>
  <c r="BV131" i="13"/>
  <c r="AC131" i="13"/>
  <c r="EA131" i="13"/>
  <c r="AB131" i="13"/>
  <c r="BE131" i="13"/>
  <c r="T131" i="13"/>
  <c r="AS131" i="13"/>
  <c r="BW131" i="13"/>
  <c r="CY131" i="13"/>
  <c r="U131" i="13"/>
  <c r="BP131" i="13"/>
  <c r="DD63" i="13"/>
  <c r="DC63" i="13"/>
  <c r="DK62" i="13"/>
  <c r="DV63" i="13"/>
  <c r="DU62" i="13"/>
  <c r="CP63" i="13"/>
  <c r="DE63" i="13"/>
  <c r="DP62" i="13"/>
  <c r="CT63" i="13"/>
  <c r="CS62" i="13"/>
  <c r="CX62" i="13"/>
  <c r="DH63" i="13"/>
  <c r="DE62" i="13"/>
  <c r="CI63" i="13"/>
  <c r="DO62" i="13"/>
  <c r="CT62" i="13"/>
  <c r="CK63" i="13"/>
  <c r="DI62" i="13"/>
  <c r="CU63" i="13"/>
  <c r="CJ62" i="13"/>
  <c r="DN63" i="13"/>
  <c r="CP62" i="13"/>
  <c r="BB120" i="13"/>
  <c r="BB143" i="13"/>
  <c r="CW188" i="13"/>
  <c r="CW165" i="13"/>
  <c r="H120" i="13"/>
  <c r="H143" i="13"/>
  <c r="AB120" i="13"/>
  <c r="AB143" i="13"/>
  <c r="AG120" i="13"/>
  <c r="AG143" i="13"/>
  <c r="DP190" i="13"/>
  <c r="F188" i="13"/>
  <c r="F165" i="13"/>
  <c r="BG151" i="13"/>
  <c r="G165" i="13"/>
  <c r="BE142" i="13"/>
  <c r="BE136" i="13"/>
  <c r="BE148" i="13" s="1"/>
  <c r="DQ190" i="13"/>
  <c r="AF120" i="13"/>
  <c r="AF143" i="13"/>
  <c r="X120" i="13"/>
  <c r="X143" i="13"/>
  <c r="AW120" i="13"/>
  <c r="AW143" i="13"/>
  <c r="AV120" i="13"/>
  <c r="AV143" i="13"/>
  <c r="AD120" i="13"/>
  <c r="AD143" i="13"/>
  <c r="AI120" i="13"/>
  <c r="AI143" i="13"/>
  <c r="BD142" i="13"/>
  <c r="BD136" i="13"/>
  <c r="BD148" i="13"/>
  <c r="E68" i="13"/>
  <c r="E56" i="13"/>
  <c r="DX62" i="13"/>
  <c r="CH62" i="13"/>
  <c r="CF63" i="13"/>
  <c r="DA63" i="13"/>
  <c r="CB62" i="13"/>
  <c r="CF62" i="13"/>
  <c r="CY63" i="13"/>
  <c r="CZ62" i="13"/>
  <c r="CE62" i="13"/>
  <c r="CQ62" i="13"/>
  <c r="CG62" i="13"/>
  <c r="DQ62" i="13"/>
  <c r="CW63" i="13"/>
  <c r="CH63" i="13"/>
  <c r="DP63" i="13"/>
  <c r="CK62" i="13"/>
  <c r="DW63" i="13"/>
  <c r="CG63" i="13"/>
  <c r="CD62" i="13"/>
  <c r="DM63" i="13"/>
  <c r="DN62" i="13"/>
  <c r="DO63" i="13"/>
  <c r="CX63" i="13"/>
  <c r="CY62" i="13"/>
  <c r="CC62" i="13"/>
  <c r="CV63" i="13"/>
  <c r="CE63" i="13"/>
  <c r="DJ62" i="13"/>
  <c r="CM63" i="13"/>
  <c r="CM62" i="13"/>
  <c r="DA188" i="13"/>
  <c r="DA165" i="13"/>
  <c r="AP120" i="13"/>
  <c r="AP143" i="13"/>
  <c r="Q120" i="13"/>
  <c r="Q143" i="13"/>
  <c r="AL120" i="13"/>
  <c r="AL143" i="13"/>
  <c r="L120" i="13"/>
  <c r="L143" i="13"/>
  <c r="DE190" i="13"/>
  <c r="AC151" i="13"/>
  <c r="AY120" i="13"/>
  <c r="AY143" i="13"/>
  <c r="BA120" i="13"/>
  <c r="BA143" i="13"/>
  <c r="BD120" i="13"/>
  <c r="BD143" i="13"/>
  <c r="AT120" i="13"/>
  <c r="AT143" i="13"/>
  <c r="DP165" i="13"/>
  <c r="CT188" i="13"/>
  <c r="CT165" i="13"/>
  <c r="BF151" i="13"/>
  <c r="G190" i="13"/>
  <c r="BI151" i="13"/>
  <c r="AH120" i="13"/>
  <c r="AH143" i="13"/>
  <c r="F221" i="13"/>
  <c r="DZ131" i="13"/>
  <c r="CT131" i="13"/>
  <c r="DC131" i="13"/>
  <c r="CP131" i="13"/>
  <c r="EE131" i="13"/>
  <c r="CX131" i="13"/>
  <c r="EC131" i="13"/>
  <c r="DQ131" i="13"/>
  <c r="CL131" i="13"/>
  <c r="CG131" i="13"/>
  <c r="EX131" i="13"/>
  <c r="CS131" i="13"/>
  <c r="DO131" i="13"/>
  <c r="CR131" i="13"/>
  <c r="CD131" i="13"/>
  <c r="DN131" i="13"/>
  <c r="CV131" i="13"/>
  <c r="CO131" i="13"/>
  <c r="EH131" i="13"/>
  <c r="EG131" i="13"/>
  <c r="DX131" i="13"/>
  <c r="DF131" i="13"/>
  <c r="DJ131" i="13"/>
  <c r="DP131" i="13"/>
  <c r="DR131" i="13"/>
  <c r="DT131" i="13"/>
  <c r="DK131" i="13"/>
  <c r="CM131" i="13"/>
  <c r="EI131" i="13"/>
  <c r="DS131" i="13"/>
  <c r="DD131" i="13"/>
  <c r="ES131" i="13"/>
  <c r="DE131" i="13"/>
  <c r="EY131" i="13"/>
  <c r="EJ131" i="13"/>
  <c r="EB131" i="13"/>
  <c r="CF131" i="13"/>
  <c r="EM131" i="13"/>
  <c r="FA131" i="13"/>
  <c r="DY131" i="13"/>
  <c r="DL131" i="13"/>
  <c r="EL131" i="13"/>
  <c r="EP131" i="13"/>
  <c r="CJ131" i="13"/>
  <c r="CK131" i="13"/>
  <c r="EW131" i="13"/>
  <c r="DW131" i="13"/>
  <c r="EU131" i="13"/>
  <c r="DM131" i="13"/>
  <c r="CN131" i="13"/>
  <c r="DI131" i="13"/>
  <c r="EZ131" i="13"/>
  <c r="ET131" i="13"/>
  <c r="EQ131" i="13"/>
  <c r="EF131" i="13"/>
  <c r="DB131" i="13"/>
  <c r="H41" i="13"/>
  <c r="G78" i="7" s="1"/>
  <c r="H39" i="13"/>
  <c r="G76" i="7" s="1"/>
  <c r="H200" i="13"/>
  <c r="H38" i="13"/>
  <c r="G75" i="7"/>
  <c r="G214" i="13"/>
  <c r="G205" i="13"/>
  <c r="G206" i="13" s="1"/>
  <c r="G203" i="13"/>
  <c r="G215" i="13"/>
  <c r="G213" i="13"/>
  <c r="G216" i="13" s="1"/>
  <c r="G201" i="13"/>
  <c r="G210" i="13"/>
  <c r="G199" i="13"/>
  <c r="F218" i="13"/>
  <c r="F216" i="13"/>
  <c r="H145" i="13"/>
  <c r="L145" i="13"/>
  <c r="E145" i="13"/>
  <c r="J145" i="13"/>
  <c r="O145" i="13"/>
  <c r="E139" i="13"/>
  <c r="E150" i="13" s="1"/>
  <c r="E114" i="13"/>
  <c r="BG142" i="13"/>
  <c r="BG136" i="13"/>
  <c r="BG148" i="13" s="1"/>
  <c r="F127" i="13"/>
  <c r="F125" i="13"/>
  <c r="BF113" i="13"/>
  <c r="E70" i="13"/>
  <c r="E44" i="13"/>
  <c r="D41" i="11" s="1"/>
  <c r="F58" i="13"/>
  <c r="BG86" i="13"/>
  <c r="BH85" i="13"/>
  <c r="G221" i="13"/>
  <c r="G208" i="13"/>
  <c r="G211" i="13" s="1"/>
  <c r="I39" i="13"/>
  <c r="H76" i="7" s="1"/>
  <c r="I38" i="13"/>
  <c r="H75" i="7"/>
  <c r="I200" i="13"/>
  <c r="I41" i="13"/>
  <c r="H78" i="7"/>
  <c r="G218" i="13"/>
  <c r="H215" i="13"/>
  <c r="H205" i="13"/>
  <c r="H213" i="13"/>
  <c r="H216" i="13" s="1"/>
  <c r="H199" i="13"/>
  <c r="H210" i="13"/>
  <c r="H203" i="13"/>
  <c r="H214" i="13"/>
  <c r="H201" i="13"/>
  <c r="H209" i="13" s="1"/>
  <c r="G127" i="13"/>
  <c r="G125" i="13"/>
  <c r="BH113" i="13"/>
  <c r="BH86" i="13"/>
  <c r="BI85" i="13"/>
  <c r="F68" i="13"/>
  <c r="F56" i="13"/>
  <c r="BF142" i="13"/>
  <c r="BF136" i="13"/>
  <c r="BF148" i="13" s="1"/>
  <c r="BF39" i="13" s="1"/>
  <c r="BE76" i="7" s="1"/>
  <c r="BF120" i="13"/>
  <c r="BF143" i="13"/>
  <c r="BH120" i="13"/>
  <c r="BH143" i="13"/>
  <c r="BG120" i="13"/>
  <c r="BG143" i="13"/>
  <c r="E137" i="13"/>
  <c r="E152" i="13" s="1"/>
  <c r="E43" i="13" s="1"/>
  <c r="D55" i="2" s="1"/>
  <c r="F116" i="13"/>
  <c r="H221" i="13"/>
  <c r="I215" i="13"/>
  <c r="I203" i="13"/>
  <c r="I214" i="13"/>
  <c r="I210" i="13"/>
  <c r="I205" i="13"/>
  <c r="I221" i="13" s="1"/>
  <c r="I199" i="13"/>
  <c r="I213" i="13"/>
  <c r="I201" i="13"/>
  <c r="I206" i="13" s="1"/>
  <c r="H208" i="13"/>
  <c r="J38" i="13"/>
  <c r="I75" i="7"/>
  <c r="J41" i="13"/>
  <c r="I78" i="7" s="1"/>
  <c r="J200" i="13"/>
  <c r="J39" i="13"/>
  <c r="I76" i="7"/>
  <c r="F139" i="13"/>
  <c r="F150" i="13" s="1"/>
  <c r="F114" i="13"/>
  <c r="BI113" i="13"/>
  <c r="BI86" i="13"/>
  <c r="BJ85" i="13"/>
  <c r="BJ86" i="13"/>
  <c r="BK85" i="13"/>
  <c r="H127" i="13"/>
  <c r="H125" i="13"/>
  <c r="I127" i="13"/>
  <c r="I125" i="13"/>
  <c r="F70" i="13"/>
  <c r="F44" i="13"/>
  <c r="E41" i="11" s="1"/>
  <c r="G58" i="13"/>
  <c r="BH142" i="13"/>
  <c r="BH136" i="13"/>
  <c r="BH148" i="13"/>
  <c r="BK113" i="13"/>
  <c r="BK142" i="13"/>
  <c r="BK86" i="13"/>
  <c r="BL85" i="13"/>
  <c r="BL113" i="13"/>
  <c r="K41" i="13"/>
  <c r="J78" i="7" s="1"/>
  <c r="K39" i="13"/>
  <c r="J76" i="7" s="1"/>
  <c r="K200" i="13"/>
  <c r="K38" i="13"/>
  <c r="J75" i="7"/>
  <c r="J205" i="13"/>
  <c r="J201" i="13"/>
  <c r="J206" i="13" s="1"/>
  <c r="J203" i="13"/>
  <c r="J199" i="13"/>
  <c r="J214" i="13"/>
  <c r="J215" i="13"/>
  <c r="J210" i="13"/>
  <c r="J213" i="13"/>
  <c r="BI142" i="13"/>
  <c r="BI136" i="13"/>
  <c r="BI148" i="13"/>
  <c r="BI120" i="13"/>
  <c r="BI143" i="13"/>
  <c r="G68" i="13"/>
  <c r="G56" i="13"/>
  <c r="J127" i="13"/>
  <c r="J125" i="13"/>
  <c r="K127" i="13"/>
  <c r="K125" i="13"/>
  <c r="BL86" i="13"/>
  <c r="BM85" i="13"/>
  <c r="BL136" i="13"/>
  <c r="BL148" i="13" s="1"/>
  <c r="BL142" i="13"/>
  <c r="BJ113" i="13"/>
  <c r="BK120" i="13"/>
  <c r="BK143" i="13"/>
  <c r="F137" i="13"/>
  <c r="F152" i="13" s="1"/>
  <c r="F43" i="13" s="1"/>
  <c r="E55" i="2" s="1"/>
  <c r="G116" i="13"/>
  <c r="J221" i="13"/>
  <c r="BK136" i="13"/>
  <c r="BK148" i="13" s="1"/>
  <c r="L39" i="13"/>
  <c r="K76" i="7"/>
  <c r="L38" i="13"/>
  <c r="K75" i="7"/>
  <c r="L41" i="13"/>
  <c r="K78" i="7" s="1"/>
  <c r="L200" i="13"/>
  <c r="K215" i="13"/>
  <c r="K199" i="13"/>
  <c r="K203" i="13"/>
  <c r="K210" i="13"/>
  <c r="K201" i="13"/>
  <c r="K214" i="13"/>
  <c r="K213" i="13"/>
  <c r="K216" i="13" s="1"/>
  <c r="K205" i="13"/>
  <c r="K206" i="13" s="1"/>
  <c r="BM113" i="13"/>
  <c r="BM86" i="13"/>
  <c r="BN85" i="13"/>
  <c r="G139" i="13"/>
  <c r="G150" i="13" s="1"/>
  <c r="G114" i="13"/>
  <c r="L127" i="13"/>
  <c r="L125" i="13"/>
  <c r="G70" i="13"/>
  <c r="G44" i="13"/>
  <c r="F41" i="11" s="1"/>
  <c r="H58" i="13"/>
  <c r="BJ120" i="13"/>
  <c r="BJ143" i="13"/>
  <c r="BJ142" i="13"/>
  <c r="BJ136" i="13"/>
  <c r="BJ148" i="13" s="1"/>
  <c r="BL120" i="13"/>
  <c r="BL143" i="13"/>
  <c r="K221" i="13"/>
  <c r="L213" i="13"/>
  <c r="L216" i="13" s="1"/>
  <c r="L203" i="13"/>
  <c r="L210" i="13"/>
  <c r="L201" i="13"/>
  <c r="L214" i="13"/>
  <c r="L199" i="13"/>
  <c r="L215" i="13"/>
  <c r="L205" i="13"/>
  <c r="L221" i="13" s="1"/>
  <c r="K218" i="13"/>
  <c r="M39" i="13"/>
  <c r="L76" i="7" s="1"/>
  <c r="M38" i="13"/>
  <c r="L75" i="7"/>
  <c r="M200" i="13"/>
  <c r="M41" i="13"/>
  <c r="L78" i="7"/>
  <c r="H68" i="13"/>
  <c r="H56" i="13"/>
  <c r="BN113" i="13"/>
  <c r="BN86" i="13"/>
  <c r="BO85" i="13"/>
  <c r="G137" i="13"/>
  <c r="G152" i="13" s="1"/>
  <c r="G43" i="13" s="1"/>
  <c r="F55" i="2" s="1"/>
  <c r="H116" i="13"/>
  <c r="BM142" i="13"/>
  <c r="BM136" i="13"/>
  <c r="BM148" i="13" s="1"/>
  <c r="BM120" i="13"/>
  <c r="BM143" i="13"/>
  <c r="M127" i="13"/>
  <c r="M125" i="13"/>
  <c r="N127" i="13"/>
  <c r="N125" i="13"/>
  <c r="O127" i="13"/>
  <c r="O125" i="13"/>
  <c r="P127" i="13"/>
  <c r="P125" i="13"/>
  <c r="Q127" i="13"/>
  <c r="Q125" i="13"/>
  <c r="R127" i="13"/>
  <c r="R125" i="13"/>
  <c r="S127" i="13"/>
  <c r="S125" i="13"/>
  <c r="T127" i="13"/>
  <c r="T125" i="13"/>
  <c r="U127" i="13"/>
  <c r="U125" i="13"/>
  <c r="V127" i="13"/>
  <c r="V125" i="13"/>
  <c r="W127" i="13"/>
  <c r="W125" i="13"/>
  <c r="X127" i="13"/>
  <c r="X125" i="13"/>
  <c r="Y127" i="13"/>
  <c r="Y125" i="13"/>
  <c r="N200" i="13"/>
  <c r="N38" i="13"/>
  <c r="M75" i="7"/>
  <c r="N41" i="13"/>
  <c r="M78" i="7" s="1"/>
  <c r="N39" i="13"/>
  <c r="M76" i="7" s="1"/>
  <c r="M213" i="13"/>
  <c r="M199" i="13"/>
  <c r="M205" i="13"/>
  <c r="M201" i="13"/>
  <c r="M218" i="13" s="1"/>
  <c r="M214" i="13"/>
  <c r="M210" i="13"/>
  <c r="M215" i="13"/>
  <c r="M203" i="13"/>
  <c r="L208" i="13"/>
  <c r="L211" i="13" s="1"/>
  <c r="L206" i="13"/>
  <c r="L218" i="13"/>
  <c r="BN142" i="13"/>
  <c r="BN136" i="13"/>
  <c r="BN148" i="13" s="1"/>
  <c r="BN120" i="13"/>
  <c r="BN143" i="13"/>
  <c r="H114" i="13"/>
  <c r="H139" i="13"/>
  <c r="H150" i="13" s="1"/>
  <c r="H70" i="13"/>
  <c r="H44" i="13"/>
  <c r="G41" i="11" s="1"/>
  <c r="I58" i="13"/>
  <c r="Z127" i="13"/>
  <c r="Z125" i="13"/>
  <c r="AA127" i="13"/>
  <c r="AA125" i="13"/>
  <c r="AB127" i="13"/>
  <c r="AB125" i="13"/>
  <c r="AC127" i="13"/>
  <c r="AC125" i="13"/>
  <c r="AD127" i="13"/>
  <c r="AD125" i="13"/>
  <c r="AE127" i="13"/>
  <c r="AE125" i="13"/>
  <c r="AF127" i="13"/>
  <c r="AF125" i="13"/>
  <c r="AG127" i="13"/>
  <c r="AG125" i="13"/>
  <c r="AH127" i="13"/>
  <c r="AH125" i="13"/>
  <c r="AI127" i="13"/>
  <c r="AI125" i="13"/>
  <c r="AJ127" i="13"/>
  <c r="AJ125" i="13"/>
  <c r="AK127" i="13"/>
  <c r="AK125" i="13"/>
  <c r="AL127" i="13"/>
  <c r="AL125" i="13"/>
  <c r="AM127" i="13"/>
  <c r="AM125" i="13"/>
  <c r="AN127" i="13"/>
  <c r="AN125" i="13"/>
  <c r="AO127" i="13"/>
  <c r="AO125" i="13"/>
  <c r="AP127" i="13"/>
  <c r="AP125" i="13"/>
  <c r="AQ127" i="13"/>
  <c r="AQ125" i="13"/>
  <c r="AR127" i="13"/>
  <c r="AR125" i="13"/>
  <c r="AS127" i="13"/>
  <c r="AS125" i="13"/>
  <c r="AT127" i="13"/>
  <c r="AT125" i="13"/>
  <c r="AU127" i="13"/>
  <c r="AU125" i="13"/>
  <c r="AV127" i="13"/>
  <c r="AV125" i="13"/>
  <c r="AW127" i="13"/>
  <c r="AW125" i="13"/>
  <c r="AX127" i="13"/>
  <c r="AX125" i="13"/>
  <c r="AY127" i="13"/>
  <c r="AY125" i="13"/>
  <c r="AZ127" i="13"/>
  <c r="AZ125" i="13"/>
  <c r="BA127" i="13"/>
  <c r="BA125" i="13"/>
  <c r="BB127" i="13"/>
  <c r="BB125" i="13"/>
  <c r="BC127" i="13"/>
  <c r="BC125" i="13"/>
  <c r="BD127" i="13"/>
  <c r="BD125" i="13"/>
  <c r="BE127" i="13"/>
  <c r="BE125" i="13"/>
  <c r="BF127" i="13"/>
  <c r="BF125" i="13"/>
  <c r="BG127" i="13"/>
  <c r="BG125" i="13"/>
  <c r="BH127" i="13"/>
  <c r="BH125" i="13"/>
  <c r="BI127" i="13"/>
  <c r="BI125" i="13"/>
  <c r="BJ127" i="13"/>
  <c r="BJ125" i="13"/>
  <c r="BK127" i="13"/>
  <c r="BK125" i="13"/>
  <c r="BL127" i="13"/>
  <c r="BL125" i="13"/>
  <c r="BM127" i="13"/>
  <c r="BM125" i="13"/>
  <c r="BN127" i="13"/>
  <c r="BN125" i="13"/>
  <c r="BO127" i="13"/>
  <c r="BO125" i="13"/>
  <c r="BP127" i="13"/>
  <c r="BP125" i="13"/>
  <c r="BQ127" i="13"/>
  <c r="BQ125" i="13"/>
  <c r="BR127" i="13"/>
  <c r="BR125" i="13"/>
  <c r="BS127" i="13"/>
  <c r="BS125" i="13"/>
  <c r="BT127" i="13"/>
  <c r="BT125" i="13"/>
  <c r="BU127" i="13"/>
  <c r="BU125" i="13"/>
  <c r="BV127" i="13"/>
  <c r="BV125" i="13"/>
  <c r="BW127" i="13"/>
  <c r="BW125" i="13"/>
  <c r="BX127" i="13"/>
  <c r="BX125" i="13"/>
  <c r="BY127" i="13"/>
  <c r="BY125" i="13"/>
  <c r="BZ127" i="13"/>
  <c r="BZ125" i="13"/>
  <c r="CA127" i="13"/>
  <c r="CA125" i="13"/>
  <c r="CB127" i="13"/>
  <c r="CB125" i="13"/>
  <c r="CC127" i="13"/>
  <c r="CC125" i="13"/>
  <c r="CD127" i="13"/>
  <c r="BO113" i="13"/>
  <c r="BO86" i="13"/>
  <c r="BP85" i="13"/>
  <c r="O41" i="13"/>
  <c r="N78" i="7" s="1"/>
  <c r="O39" i="13"/>
  <c r="N76" i="7" s="1"/>
  <c r="O200" i="13"/>
  <c r="O38" i="13"/>
  <c r="N75" i="7"/>
  <c r="N214" i="13"/>
  <c r="N210" i="13"/>
  <c r="N203" i="13"/>
  <c r="N213" i="13"/>
  <c r="N201" i="13"/>
  <c r="N215" i="13"/>
  <c r="N205" i="13"/>
  <c r="N199" i="13"/>
  <c r="CD129" i="13"/>
  <c r="CD125" i="13"/>
  <c r="CE127" i="13"/>
  <c r="CE125" i="13"/>
  <c r="CF127" i="13"/>
  <c r="CF125" i="13"/>
  <c r="CG127" i="13"/>
  <c r="CG125" i="13"/>
  <c r="CH127" i="13"/>
  <c r="CH125" i="13"/>
  <c r="CI127" i="13"/>
  <c r="CI125" i="13"/>
  <c r="CJ127" i="13"/>
  <c r="CJ125" i="13"/>
  <c r="CK127" i="13"/>
  <c r="CK125" i="13"/>
  <c r="CL127" i="13"/>
  <c r="CL125" i="13"/>
  <c r="CM127" i="13"/>
  <c r="CM125" i="13"/>
  <c r="CN127" i="13"/>
  <c r="CN125" i="13"/>
  <c r="CO127" i="13"/>
  <c r="CO125" i="13"/>
  <c r="CP127" i="13"/>
  <c r="CP125" i="13"/>
  <c r="CQ127" i="13"/>
  <c r="CQ125" i="13"/>
  <c r="CR127" i="13"/>
  <c r="CR125" i="13"/>
  <c r="CS127" i="13"/>
  <c r="CS125" i="13"/>
  <c r="CT127" i="13"/>
  <c r="CT125" i="13"/>
  <c r="CU127" i="13"/>
  <c r="CU125" i="13"/>
  <c r="CV127" i="13"/>
  <c r="CV125" i="13"/>
  <c r="CW127" i="13"/>
  <c r="CW125" i="13"/>
  <c r="CX127" i="13"/>
  <c r="CX125" i="13"/>
  <c r="CY127" i="13"/>
  <c r="CY125" i="13"/>
  <c r="CZ127" i="13"/>
  <c r="CZ125" i="13"/>
  <c r="DA127" i="13"/>
  <c r="DA125" i="13"/>
  <c r="DB127" i="13"/>
  <c r="DB125" i="13"/>
  <c r="DC127" i="13"/>
  <c r="DC125" i="13"/>
  <c r="DD127" i="13"/>
  <c r="DD125" i="13"/>
  <c r="DE127" i="13"/>
  <c r="DE125" i="13"/>
  <c r="DF127" i="13"/>
  <c r="DF125" i="13"/>
  <c r="DG127" i="13"/>
  <c r="DG125" i="13"/>
  <c r="DH127" i="13"/>
  <c r="DH125" i="13"/>
  <c r="DI127" i="13"/>
  <c r="DI125" i="13"/>
  <c r="DJ127" i="13"/>
  <c r="DJ125" i="13"/>
  <c r="DK127" i="13"/>
  <c r="DK125" i="13"/>
  <c r="DL127" i="13"/>
  <c r="DL125" i="13"/>
  <c r="DM127" i="13"/>
  <c r="DM125" i="13"/>
  <c r="DN127" i="13"/>
  <c r="DN125" i="13"/>
  <c r="DO127" i="13"/>
  <c r="DO125" i="13"/>
  <c r="DP127" i="13"/>
  <c r="DP125" i="13"/>
  <c r="DQ127" i="13"/>
  <c r="DQ125" i="13"/>
  <c r="DR127" i="13"/>
  <c r="DR125" i="13"/>
  <c r="DS127" i="13"/>
  <c r="DS125" i="13"/>
  <c r="DT127" i="13"/>
  <c r="DT125" i="13"/>
  <c r="DU127" i="13"/>
  <c r="DU125" i="13"/>
  <c r="DV127" i="13"/>
  <c r="DV125" i="13"/>
  <c r="DW127" i="13"/>
  <c r="DW125" i="13"/>
  <c r="DX127" i="13"/>
  <c r="DX125" i="13"/>
  <c r="DY127" i="13"/>
  <c r="DY125" i="13"/>
  <c r="DZ127" i="13"/>
  <c r="DZ125" i="13"/>
  <c r="EA127" i="13"/>
  <c r="EA125" i="13"/>
  <c r="EB127" i="13"/>
  <c r="EB125" i="13"/>
  <c r="EC127" i="13"/>
  <c r="EC125" i="13"/>
  <c r="ED127" i="13"/>
  <c r="ED125" i="13"/>
  <c r="EE127" i="13"/>
  <c r="EE125" i="13"/>
  <c r="EF127" i="13"/>
  <c r="EF125" i="13"/>
  <c r="EG127" i="13"/>
  <c r="EG125" i="13"/>
  <c r="EH127" i="13"/>
  <c r="EH125" i="13"/>
  <c r="EI127" i="13"/>
  <c r="EI125" i="13"/>
  <c r="EJ127" i="13"/>
  <c r="EJ125" i="13"/>
  <c r="EK127" i="13"/>
  <c r="EK125" i="13"/>
  <c r="EL127" i="13"/>
  <c r="EL125" i="13"/>
  <c r="EM127" i="13"/>
  <c r="EM125" i="13"/>
  <c r="EN127" i="13"/>
  <c r="EN125" i="13"/>
  <c r="EO127" i="13"/>
  <c r="EO125" i="13"/>
  <c r="EP127" i="13"/>
  <c r="EP125" i="13"/>
  <c r="EQ127" i="13"/>
  <c r="EQ125" i="13"/>
  <c r="ER127" i="13"/>
  <c r="ER125" i="13"/>
  <c r="ES127" i="13"/>
  <c r="ES125" i="13"/>
  <c r="ET127" i="13"/>
  <c r="ET125" i="13"/>
  <c r="EU127" i="13"/>
  <c r="EU125" i="13"/>
  <c r="EV127" i="13"/>
  <c r="EV125" i="13"/>
  <c r="EW127" i="13"/>
  <c r="EW125" i="13"/>
  <c r="EX127" i="13"/>
  <c r="EX125" i="13"/>
  <c r="EY127" i="13"/>
  <c r="EY125" i="13"/>
  <c r="EZ127" i="13"/>
  <c r="EZ125" i="13"/>
  <c r="FA127" i="13"/>
  <c r="FA125" i="13"/>
  <c r="FB127" i="13"/>
  <c r="FB125" i="13"/>
  <c r="I68" i="13"/>
  <c r="I56" i="13"/>
  <c r="BP113" i="13"/>
  <c r="BP86" i="13"/>
  <c r="BQ85" i="13"/>
  <c r="BO142" i="13"/>
  <c r="BO136" i="13"/>
  <c r="BO148" i="13" s="1"/>
  <c r="BO120" i="13"/>
  <c r="BO143" i="13"/>
  <c r="H137" i="13"/>
  <c r="H152" i="13" s="1"/>
  <c r="I116" i="13"/>
  <c r="N221" i="13"/>
  <c r="P39" i="13"/>
  <c r="O76" i="7"/>
  <c r="P200" i="13"/>
  <c r="P41" i="13"/>
  <c r="O78" i="7" s="1"/>
  <c r="P38" i="13"/>
  <c r="O75" i="7"/>
  <c r="O215" i="13"/>
  <c r="O203" i="13"/>
  <c r="O214" i="13"/>
  <c r="O201" i="13"/>
  <c r="O210" i="13"/>
  <c r="O205" i="13"/>
  <c r="O213" i="13"/>
  <c r="O199" i="13"/>
  <c r="I139" i="13"/>
  <c r="I150" i="13" s="1"/>
  <c r="I114" i="13"/>
  <c r="BQ113" i="13"/>
  <c r="BQ86" i="13"/>
  <c r="BR85" i="13"/>
  <c r="I70" i="13"/>
  <c r="I44" i="13"/>
  <c r="H41" i="11" s="1"/>
  <c r="J58" i="13"/>
  <c r="BP142" i="13"/>
  <c r="BP136" i="13"/>
  <c r="BP148" i="13" s="1"/>
  <c r="BP120" i="13"/>
  <c r="BP143" i="13"/>
  <c r="O221" i="13"/>
  <c r="P215" i="13"/>
  <c r="P205" i="13"/>
  <c r="P213" i="13"/>
  <c r="P203" i="13"/>
  <c r="P214" i="13"/>
  <c r="P210" i="13"/>
  <c r="P221" i="13"/>
  <c r="P199" i="13"/>
  <c r="P201" i="13"/>
  <c r="Q200" i="13"/>
  <c r="Q38" i="13"/>
  <c r="P75" i="7"/>
  <c r="Q41" i="13"/>
  <c r="P78" i="7" s="1"/>
  <c r="Q39" i="13"/>
  <c r="P76" i="7"/>
  <c r="O206" i="13"/>
  <c r="O218" i="13"/>
  <c r="O216" i="13"/>
  <c r="I137" i="13"/>
  <c r="I152" i="13" s="1"/>
  <c r="J116" i="13"/>
  <c r="BR113" i="13"/>
  <c r="BR86" i="13"/>
  <c r="BS85" i="13"/>
  <c r="BQ136" i="13"/>
  <c r="BQ148" i="13" s="1"/>
  <c r="BQ142" i="13"/>
  <c r="BQ120" i="13"/>
  <c r="BQ143" i="13"/>
  <c r="J68" i="13"/>
  <c r="J56" i="13"/>
  <c r="R200" i="13"/>
  <c r="R41" i="13"/>
  <c r="Q78" i="7" s="1"/>
  <c r="R38" i="13"/>
  <c r="Q75" i="7"/>
  <c r="R39" i="13"/>
  <c r="Q76" i="7" s="1"/>
  <c r="P206" i="13"/>
  <c r="P216" i="13"/>
  <c r="P218" i="13"/>
  <c r="Q205" i="13"/>
  <c r="Q221" i="13" s="1"/>
  <c r="Q199" i="13"/>
  <c r="Q203" i="13"/>
  <c r="Q214" i="13"/>
  <c r="Q213" i="13"/>
  <c r="Q215" i="13"/>
  <c r="Q210" i="13"/>
  <c r="Q201" i="13"/>
  <c r="Q218" i="13" s="1"/>
  <c r="BR136" i="13"/>
  <c r="BR148" i="13" s="1"/>
  <c r="BR39" i="13" s="1"/>
  <c r="BQ76" i="7" s="1"/>
  <c r="BR142" i="13"/>
  <c r="BR120" i="13"/>
  <c r="BR143" i="13"/>
  <c r="J139" i="13"/>
  <c r="J150" i="13" s="1"/>
  <c r="J114" i="13"/>
  <c r="BS113" i="13"/>
  <c r="BS86" i="13"/>
  <c r="BT85" i="13"/>
  <c r="J70" i="13"/>
  <c r="J44" i="13"/>
  <c r="I41" i="11" s="1"/>
  <c r="K58" i="13"/>
  <c r="S41" i="13"/>
  <c r="R78" i="7"/>
  <c r="S39" i="13"/>
  <c r="S38" i="13"/>
  <c r="R75" i="7"/>
  <c r="S200" i="13"/>
  <c r="R214" i="13"/>
  <c r="R210" i="13"/>
  <c r="R213" i="13"/>
  <c r="R203" i="13"/>
  <c r="R215" i="13"/>
  <c r="R205" i="13"/>
  <c r="R221" i="13" s="1"/>
  <c r="R201" i="13"/>
  <c r="R199" i="13"/>
  <c r="Q216" i="13"/>
  <c r="J137" i="13"/>
  <c r="J152" i="13" s="1"/>
  <c r="K116" i="13"/>
  <c r="K56" i="13"/>
  <c r="K68" i="13"/>
  <c r="BS142" i="13"/>
  <c r="BS136" i="13"/>
  <c r="BS148" i="13" s="1"/>
  <c r="BS120" i="13"/>
  <c r="BS143" i="13"/>
  <c r="BT113" i="13"/>
  <c r="BT86" i="13"/>
  <c r="BU85" i="13"/>
  <c r="T41" i="13"/>
  <c r="S78" i="7" s="1"/>
  <c r="T39" i="13"/>
  <c r="S76" i="7" s="1"/>
  <c r="T200" i="13"/>
  <c r="T38" i="13"/>
  <c r="S75" i="7"/>
  <c r="S205" i="13"/>
  <c r="S221" i="13" s="1"/>
  <c r="S203" i="13"/>
  <c r="S201" i="13"/>
  <c r="S214" i="13"/>
  <c r="S213" i="13"/>
  <c r="S199" i="13"/>
  <c r="S210" i="13"/>
  <c r="S215" i="13"/>
  <c r="BU113" i="13"/>
  <c r="BU86" i="13"/>
  <c r="BV85" i="13"/>
  <c r="K139" i="13"/>
  <c r="K150" i="13"/>
  <c r="K114" i="13"/>
  <c r="BT142" i="13"/>
  <c r="BT136" i="13"/>
  <c r="BT148" i="13" s="1"/>
  <c r="BT120" i="13"/>
  <c r="BT143" i="13"/>
  <c r="K70" i="13"/>
  <c r="K44" i="13"/>
  <c r="J41" i="11" s="1"/>
  <c r="L58" i="13"/>
  <c r="T215" i="13"/>
  <c r="T205" i="13"/>
  <c r="T221" i="13" s="1"/>
  <c r="T201" i="13"/>
  <c r="T218" i="13" s="1"/>
  <c r="T210" i="13"/>
  <c r="T199" i="13"/>
  <c r="T214" i="13"/>
  <c r="T203" i="13"/>
  <c r="T213" i="13"/>
  <c r="S216" i="13"/>
  <c r="S218" i="13"/>
  <c r="U41" i="13"/>
  <c r="T78" i="7" s="1"/>
  <c r="U38" i="13"/>
  <c r="T75" i="7"/>
  <c r="U200" i="13"/>
  <c r="U39" i="13"/>
  <c r="T76" i="7" s="1"/>
  <c r="BU142" i="13"/>
  <c r="BU136" i="13"/>
  <c r="BU148" i="13" s="1"/>
  <c r="BU39" i="13" s="1"/>
  <c r="BT76" i="7" s="1"/>
  <c r="BU120" i="13"/>
  <c r="BU143" i="13"/>
  <c r="K137" i="13"/>
  <c r="K152" i="13" s="1"/>
  <c r="L116" i="13"/>
  <c r="L68" i="13"/>
  <c r="L56" i="13"/>
  <c r="BV113" i="13"/>
  <c r="BV86" i="13"/>
  <c r="BW85" i="13"/>
  <c r="U215" i="13"/>
  <c r="U203" i="13"/>
  <c r="U210" i="13"/>
  <c r="U214" i="13"/>
  <c r="U213" i="13"/>
  <c r="U199" i="13"/>
  <c r="U205" i="13"/>
  <c r="U221" i="13" s="1"/>
  <c r="U201" i="13"/>
  <c r="U216" i="13" s="1"/>
  <c r="V39" i="13"/>
  <c r="U76" i="7" s="1"/>
  <c r="V38" i="13"/>
  <c r="U75" i="7"/>
  <c r="V41" i="13"/>
  <c r="U78" i="7" s="1"/>
  <c r="V200" i="13"/>
  <c r="BW113" i="13"/>
  <c r="BW86" i="13"/>
  <c r="BX85" i="13"/>
  <c r="L139" i="13"/>
  <c r="L150" i="13" s="1"/>
  <c r="L114" i="13"/>
  <c r="BV136" i="13"/>
  <c r="BV148" i="13" s="1"/>
  <c r="BV142" i="13"/>
  <c r="BV120" i="13"/>
  <c r="BV143" i="13"/>
  <c r="L70" i="13"/>
  <c r="L44" i="13"/>
  <c r="K41" i="11" s="1"/>
  <c r="M58" i="13"/>
  <c r="W39" i="13"/>
  <c r="V76" i="7"/>
  <c r="W200" i="13"/>
  <c r="W41" i="13"/>
  <c r="V78" i="7" s="1"/>
  <c r="W38" i="13"/>
  <c r="V75" i="7"/>
  <c r="V213" i="13"/>
  <c r="V215" i="13"/>
  <c r="V201" i="13"/>
  <c r="V216" i="13" s="1"/>
  <c r="V214" i="13"/>
  <c r="V205" i="13"/>
  <c r="V210" i="13"/>
  <c r="V203" i="13"/>
  <c r="V199" i="13"/>
  <c r="M68" i="13"/>
  <c r="M56" i="13"/>
  <c r="BW142" i="13"/>
  <c r="BW136" i="13"/>
  <c r="BW148" i="13" s="1"/>
  <c r="BW120" i="13"/>
  <c r="BW143" i="13"/>
  <c r="L137" i="13"/>
  <c r="L152" i="13" s="1"/>
  <c r="M116" i="13"/>
  <c r="BX113" i="13"/>
  <c r="BX86" i="13"/>
  <c r="BY85" i="13"/>
  <c r="V221" i="13"/>
  <c r="W213" i="13"/>
  <c r="W201" i="13"/>
  <c r="W199" i="13"/>
  <c r="W205" i="13"/>
  <c r="W221" i="13" s="1"/>
  <c r="W215" i="13"/>
  <c r="W203" i="13"/>
  <c r="W210" i="13"/>
  <c r="W214" i="13"/>
  <c r="X200" i="13"/>
  <c r="X38" i="13"/>
  <c r="W75" i="7"/>
  <c r="X41" i="13"/>
  <c r="W78" i="7" s="1"/>
  <c r="X39" i="13"/>
  <c r="W76" i="7" s="1"/>
  <c r="V206" i="13"/>
  <c r="M70" i="13"/>
  <c r="M44" i="13"/>
  <c r="L41" i="11" s="1"/>
  <c r="N58" i="13"/>
  <c r="M139" i="13"/>
  <c r="M150" i="13" s="1"/>
  <c r="M114" i="13"/>
  <c r="BY113" i="13"/>
  <c r="BY86" i="13"/>
  <c r="BZ85" i="13"/>
  <c r="BX142" i="13"/>
  <c r="BX136" i="13"/>
  <c r="BX148" i="13"/>
  <c r="BX120" i="13"/>
  <c r="BX143" i="13"/>
  <c r="Y41" i="13"/>
  <c r="X78" i="7" s="1"/>
  <c r="Y38" i="13"/>
  <c r="X75" i="7"/>
  <c r="Y200" i="13"/>
  <c r="Y39" i="13"/>
  <c r="X76" i="7" s="1"/>
  <c r="X213" i="13"/>
  <c r="X199" i="13"/>
  <c r="X214" i="13"/>
  <c r="X215" i="13"/>
  <c r="X210" i="13"/>
  <c r="X203" i="13"/>
  <c r="X201" i="13"/>
  <c r="X218" i="13" s="1"/>
  <c r="X205" i="13"/>
  <c r="X221" i="13" s="1"/>
  <c r="M137" i="13"/>
  <c r="M152" i="13" s="1"/>
  <c r="N116" i="13"/>
  <c r="N68" i="13"/>
  <c r="N56" i="13"/>
  <c r="BZ113" i="13"/>
  <c r="BZ86" i="13"/>
  <c r="CA85" i="13"/>
  <c r="BY142" i="13"/>
  <c r="BY136" i="13"/>
  <c r="BY148" i="13" s="1"/>
  <c r="BY39" i="13" s="1"/>
  <c r="BX76" i="7" s="1"/>
  <c r="BY120" i="13"/>
  <c r="BY143" i="13"/>
  <c r="X206" i="13"/>
  <c r="Y215" i="13"/>
  <c r="Y203" i="13"/>
  <c r="Y214" i="13"/>
  <c r="Y213" i="13"/>
  <c r="Y210" i="13"/>
  <c r="Y201" i="13"/>
  <c r="Y216" i="13" s="1"/>
  <c r="Y205" i="13"/>
  <c r="Y199" i="13"/>
  <c r="Z41" i="13"/>
  <c r="Y78" i="7"/>
  <c r="Z39" i="13"/>
  <c r="Y76" i="7" s="1"/>
  <c r="Z200" i="13"/>
  <c r="Z38" i="13"/>
  <c r="Y75" i="7"/>
  <c r="BZ142" i="13"/>
  <c r="BZ136" i="13"/>
  <c r="BZ148" i="13"/>
  <c r="BZ120" i="13"/>
  <c r="BZ143" i="13"/>
  <c r="N139" i="13"/>
  <c r="N150" i="13" s="1"/>
  <c r="N114" i="13"/>
  <c r="N70" i="13"/>
  <c r="N44" i="13"/>
  <c r="M41" i="11" s="1"/>
  <c r="O58" i="13"/>
  <c r="CA113" i="13"/>
  <c r="CA86" i="13"/>
  <c r="CB85" i="13"/>
  <c r="Y221" i="13"/>
  <c r="Z215" i="13"/>
  <c r="Z213" i="13"/>
  <c r="Z210" i="13"/>
  <c r="Z205" i="13"/>
  <c r="Z199" i="13"/>
  <c r="Z201" i="13"/>
  <c r="Z206" i="13" s="1"/>
  <c r="Z214" i="13"/>
  <c r="Z203" i="13"/>
  <c r="AA200" i="13"/>
  <c r="AA38" i="13"/>
  <c r="Z75" i="7"/>
  <c r="AA41" i="13"/>
  <c r="Z78" i="7" s="1"/>
  <c r="AA39" i="13"/>
  <c r="Z76" i="7" s="1"/>
  <c r="O68" i="13"/>
  <c r="O56" i="13"/>
  <c r="CB113" i="13"/>
  <c r="CB86" i="13"/>
  <c r="CC85" i="13"/>
  <c r="CA142" i="13"/>
  <c r="CA136" i="13"/>
  <c r="CA148" i="13" s="1"/>
  <c r="CA120" i="13"/>
  <c r="CA143" i="13"/>
  <c r="N137" i="13"/>
  <c r="N152" i="13" s="1"/>
  <c r="O116" i="13"/>
  <c r="Z221" i="13"/>
  <c r="AA215" i="13"/>
  <c r="AA201" i="13"/>
  <c r="AA218" i="13" s="1"/>
  <c r="AA210" i="13"/>
  <c r="AA199" i="13"/>
  <c r="AA214" i="13"/>
  <c r="AA203" i="13"/>
  <c r="AA205" i="13"/>
  <c r="AA221" i="13" s="1"/>
  <c r="AA213" i="13"/>
  <c r="AB39" i="13"/>
  <c r="AA76" i="7"/>
  <c r="AB200" i="13"/>
  <c r="AB41" i="13"/>
  <c r="AA78" i="7" s="1"/>
  <c r="AB38" i="13"/>
  <c r="AA75" i="7"/>
  <c r="O114" i="13"/>
  <c r="O139" i="13"/>
  <c r="O150" i="13" s="1"/>
  <c r="CC113" i="13"/>
  <c r="CC86" i="13"/>
  <c r="CD85" i="13"/>
  <c r="O70" i="13"/>
  <c r="O44" i="13"/>
  <c r="N41" i="11" s="1"/>
  <c r="P58" i="13"/>
  <c r="CB142" i="13"/>
  <c r="DQ145" i="13" s="1"/>
  <c r="CB136" i="13"/>
  <c r="CB148" i="13" s="1"/>
  <c r="CB39" i="13" s="1"/>
  <c r="CA76" i="7" s="1"/>
  <c r="CB120" i="13"/>
  <c r="CB143" i="13"/>
  <c r="AA206" i="13"/>
  <c r="AB213" i="13"/>
  <c r="AB216" i="13" s="1"/>
  <c r="AB203" i="13"/>
  <c r="AB201" i="13"/>
  <c r="AB214" i="13"/>
  <c r="AB210" i="13"/>
  <c r="AB215" i="13"/>
  <c r="AB199" i="13"/>
  <c r="AB205" i="13"/>
  <c r="AB221" i="13" s="1"/>
  <c r="AC200" i="13"/>
  <c r="AC41" i="13"/>
  <c r="AB78" i="7"/>
  <c r="AC39" i="13"/>
  <c r="AB76" i="7" s="1"/>
  <c r="AC38" i="13"/>
  <c r="AB75" i="7"/>
  <c r="CC142" i="13"/>
  <c r="CC136" i="13"/>
  <c r="CC148" i="13"/>
  <c r="CC39" i="13" s="1"/>
  <c r="CC120" i="13"/>
  <c r="CC143" i="13"/>
  <c r="P68" i="13"/>
  <c r="P56" i="13"/>
  <c r="CD113" i="13"/>
  <c r="CS86" i="13"/>
  <c r="DD86" i="13"/>
  <c r="EG86" i="13"/>
  <c r="EV86" i="13"/>
  <c r="DM86" i="13"/>
  <c r="CL86" i="13"/>
  <c r="EJ86" i="13"/>
  <c r="CF86" i="13"/>
  <c r="CU86" i="13"/>
  <c r="DG86" i="13"/>
  <c r="DZ86" i="13"/>
  <c r="EO86" i="13"/>
  <c r="EF86" i="13"/>
  <c r="DF86" i="13"/>
  <c r="EE86" i="13"/>
  <c r="DR86" i="13"/>
  <c r="EY86" i="13"/>
  <c r="FB86" i="13"/>
  <c r="DT86" i="13"/>
  <c r="CN86" i="13"/>
  <c r="EB86" i="13"/>
  <c r="EC86" i="13"/>
  <c r="DI86" i="13"/>
  <c r="EQ86" i="13"/>
  <c r="DC86" i="13"/>
  <c r="DQ86" i="13"/>
  <c r="DH86" i="13"/>
  <c r="CV86" i="13"/>
  <c r="DA86" i="13"/>
  <c r="DN86" i="13"/>
  <c r="DS86" i="13"/>
  <c r="CP86" i="13"/>
  <c r="DJ86" i="13"/>
  <c r="DL86" i="13"/>
  <c r="DK86" i="13"/>
  <c r="CZ86" i="13"/>
  <c r="CE86" i="13"/>
  <c r="EW86" i="13"/>
  <c r="CR86" i="13"/>
  <c r="CX86" i="13"/>
  <c r="CY86" i="13"/>
  <c r="EP86" i="13"/>
  <c r="DV86" i="13"/>
  <c r="DW86" i="13"/>
  <c r="EN86" i="13"/>
  <c r="CJ86" i="13"/>
  <c r="ER86" i="13"/>
  <c r="CK86" i="13"/>
  <c r="DB86" i="13"/>
  <c r="CT86" i="13"/>
  <c r="EL86" i="13"/>
  <c r="EI86" i="13"/>
  <c r="FA86" i="13"/>
  <c r="CM86" i="13"/>
  <c r="EM86" i="13"/>
  <c r="CH86" i="13"/>
  <c r="CG86" i="13"/>
  <c r="EZ86" i="13"/>
  <c r="CI86" i="13"/>
  <c r="CW86" i="13"/>
  <c r="CD86" i="13"/>
  <c r="EU86" i="13"/>
  <c r="DE86" i="13"/>
  <c r="EK86" i="13"/>
  <c r="EA86" i="13"/>
  <c r="DY86" i="13"/>
  <c r="ET86" i="13"/>
  <c r="DP86" i="13"/>
  <c r="EX86" i="13"/>
  <c r="ED86" i="13"/>
  <c r="CQ86" i="13"/>
  <c r="CO86" i="13"/>
  <c r="DO86" i="13"/>
  <c r="DX86" i="13"/>
  <c r="DU86" i="13"/>
  <c r="EH86" i="13"/>
  <c r="ES86" i="13"/>
  <c r="O137" i="13"/>
  <c r="O152" i="13" s="1"/>
  <c r="P116" i="13"/>
  <c r="AD38" i="13"/>
  <c r="AC75" i="7"/>
  <c r="AD41" i="13"/>
  <c r="AC78" i="7" s="1"/>
  <c r="AD200" i="13"/>
  <c r="AD39" i="13"/>
  <c r="AB218" i="13"/>
  <c r="AB206" i="13"/>
  <c r="AC214" i="13"/>
  <c r="AC210" i="13"/>
  <c r="AC213" i="13"/>
  <c r="AC201" i="13"/>
  <c r="AC216" i="13" s="1"/>
  <c r="AC203" i="13"/>
  <c r="AC199" i="13"/>
  <c r="AC205" i="13"/>
  <c r="AC215" i="13"/>
  <c r="P70" i="13"/>
  <c r="P44" i="13"/>
  <c r="O41" i="11" s="1"/>
  <c r="Q58" i="13"/>
  <c r="P139" i="13"/>
  <c r="P150" i="13" s="1"/>
  <c r="P114" i="13"/>
  <c r="CD142" i="13"/>
  <c r="CD136" i="13"/>
  <c r="CD148" i="13"/>
  <c r="CD122" i="13"/>
  <c r="CD146" i="13"/>
  <c r="EP120" i="13"/>
  <c r="EP143" i="13"/>
  <c r="DF120" i="13"/>
  <c r="DF143" i="13"/>
  <c r="ED120" i="13"/>
  <c r="ED143" i="13"/>
  <c r="EO120" i="13"/>
  <c r="EO143" i="13"/>
  <c r="CD120" i="13"/>
  <c r="CD143" i="13"/>
  <c r="DN120" i="13"/>
  <c r="DN143" i="13"/>
  <c r="DM120" i="13"/>
  <c r="DM143" i="13"/>
  <c r="EY120" i="13"/>
  <c r="EY143" i="13"/>
  <c r="DJ120" i="13"/>
  <c r="DJ143" i="13"/>
  <c r="EW120" i="13"/>
  <c r="EW143" i="13"/>
  <c r="EB120" i="13"/>
  <c r="EB143" i="13"/>
  <c r="CI120" i="13"/>
  <c r="CI143" i="13"/>
  <c r="CX120" i="13"/>
  <c r="CX143" i="13"/>
  <c r="DB120" i="13"/>
  <c r="DB143" i="13"/>
  <c r="CG120" i="13"/>
  <c r="CG143" i="13"/>
  <c r="CO120" i="13"/>
  <c r="CO143" i="13"/>
  <c r="EZ120" i="13"/>
  <c r="EZ143" i="13"/>
  <c r="ET120" i="13"/>
  <c r="ET143" i="13"/>
  <c r="EX120" i="13"/>
  <c r="EX143" i="13"/>
  <c r="DP120" i="13"/>
  <c r="DP143" i="13"/>
  <c r="DZ120" i="13"/>
  <c r="DZ143" i="13"/>
  <c r="CN120" i="13"/>
  <c r="CN143" i="13"/>
  <c r="AC221" i="13"/>
  <c r="CH120" i="13"/>
  <c r="CH143" i="13"/>
  <c r="CK120" i="13"/>
  <c r="CK143" i="13"/>
  <c r="EQ120" i="13"/>
  <c r="EQ143" i="13"/>
  <c r="ER120" i="13"/>
  <c r="ER143" i="13"/>
  <c r="CV120" i="13"/>
  <c r="CV143" i="13"/>
  <c r="AE200" i="13"/>
  <c r="AE38" i="13"/>
  <c r="AD75" i="7"/>
  <c r="AE41" i="13"/>
  <c r="AD78" i="7" s="1"/>
  <c r="AE39" i="13"/>
  <c r="AD76" i="7" s="1"/>
  <c r="DG120" i="13"/>
  <c r="DG143" i="13"/>
  <c r="ES120" i="13"/>
  <c r="ES143" i="13"/>
  <c r="CW120" i="13"/>
  <c r="CW143" i="13"/>
  <c r="EM120" i="13"/>
  <c r="EM143" i="13"/>
  <c r="DK120" i="13"/>
  <c r="DK143" i="13"/>
  <c r="EU120" i="13"/>
  <c r="EU143" i="13"/>
  <c r="DO120" i="13"/>
  <c r="DO143" i="13"/>
  <c r="DC120" i="13"/>
  <c r="DC143" i="13"/>
  <c r="DL120" i="13"/>
  <c r="DL143" i="13"/>
  <c r="EV120" i="13"/>
  <c r="EV143" i="13"/>
  <c r="CE120" i="13"/>
  <c r="CE143" i="13"/>
  <c r="FB120" i="13"/>
  <c r="FB143" i="13"/>
  <c r="DH120" i="13"/>
  <c r="DH143" i="13"/>
  <c r="CM120" i="13"/>
  <c r="CM143" i="13"/>
  <c r="CJ120" i="13"/>
  <c r="CJ143" i="13"/>
  <c r="DQ120" i="13"/>
  <c r="DQ143" i="13"/>
  <c r="EL120" i="13"/>
  <c r="EL143" i="13"/>
  <c r="EN120" i="13"/>
  <c r="EN143" i="13"/>
  <c r="CQ120" i="13"/>
  <c r="CQ143" i="13"/>
  <c r="DV120" i="13"/>
  <c r="DV143" i="13"/>
  <c r="EG120" i="13"/>
  <c r="EG143" i="13"/>
  <c r="FA120" i="13"/>
  <c r="FA143" i="13"/>
  <c r="EJ120" i="13"/>
  <c r="EJ143" i="13"/>
  <c r="EK120" i="13"/>
  <c r="EK143" i="13"/>
  <c r="DX120" i="13"/>
  <c r="DX143" i="13"/>
  <c r="CF120" i="13"/>
  <c r="CF143" i="13"/>
  <c r="DW120" i="13"/>
  <c r="DW143" i="13"/>
  <c r="DE120" i="13"/>
  <c r="DE143" i="13"/>
  <c r="CL120" i="13"/>
  <c r="CL143" i="13"/>
  <c r="EC120" i="13"/>
  <c r="EC143" i="13"/>
  <c r="EE120" i="13"/>
  <c r="EE143" i="13"/>
  <c r="CU120" i="13"/>
  <c r="CU143" i="13"/>
  <c r="DD120" i="13"/>
  <c r="DD143" i="13"/>
  <c r="AC218" i="13"/>
  <c r="AD203" i="13"/>
  <c r="AD199" i="13"/>
  <c r="AD210" i="13"/>
  <c r="AD201" i="13"/>
  <c r="AD214" i="13"/>
  <c r="AD215" i="13"/>
  <c r="AD213" i="13"/>
  <c r="AD216" i="13" s="1"/>
  <c r="AD205" i="13"/>
  <c r="DS120" i="13"/>
  <c r="DS143" i="13"/>
  <c r="CZ120" i="13"/>
  <c r="CZ143" i="13"/>
  <c r="EI120" i="13"/>
  <c r="EI143" i="13"/>
  <c r="EF120" i="13"/>
  <c r="EF143" i="13"/>
  <c r="DR120" i="13"/>
  <c r="DR143" i="13"/>
  <c r="DI120" i="13"/>
  <c r="DI143" i="13"/>
  <c r="DU120" i="13"/>
  <c r="DU143" i="13"/>
  <c r="CP120" i="13"/>
  <c r="CP143" i="13"/>
  <c r="DA120" i="13"/>
  <c r="DA143" i="13"/>
  <c r="EH120" i="13"/>
  <c r="EH143" i="13"/>
  <c r="P137" i="13"/>
  <c r="P152" i="13" s="1"/>
  <c r="Q116" i="13"/>
  <c r="Q68" i="13"/>
  <c r="Q56" i="13"/>
  <c r="DT120" i="13"/>
  <c r="DT143" i="13"/>
  <c r="EA120" i="13"/>
  <c r="EA143" i="13"/>
  <c r="CR120" i="13"/>
  <c r="CR143" i="13"/>
  <c r="CT120" i="13"/>
  <c r="CT143" i="13"/>
  <c r="CY120" i="13"/>
  <c r="CY143" i="13"/>
  <c r="CS120" i="13"/>
  <c r="CS143" i="13"/>
  <c r="DY120" i="13"/>
  <c r="DY143" i="13"/>
  <c r="AD221" i="13"/>
  <c r="AD218" i="13"/>
  <c r="AD206" i="13"/>
  <c r="AF39" i="13"/>
  <c r="AE76" i="7"/>
  <c r="AF200" i="13"/>
  <c r="AF38" i="13"/>
  <c r="AE75" i="7"/>
  <c r="AF41" i="13"/>
  <c r="AE78" i="7" s="1"/>
  <c r="AE215" i="13"/>
  <c r="AE203" i="13"/>
  <c r="AE214" i="13"/>
  <c r="AE201" i="13"/>
  <c r="AE213" i="13"/>
  <c r="AE199" i="13"/>
  <c r="AE210" i="13"/>
  <c r="AE205" i="13"/>
  <c r="Q139" i="13"/>
  <c r="Q150" i="13" s="1"/>
  <c r="Q114" i="13"/>
  <c r="Q70" i="13"/>
  <c r="Q44" i="13"/>
  <c r="P41" i="11" s="1"/>
  <c r="R58" i="13"/>
  <c r="AE218" i="13"/>
  <c r="AE216" i="13"/>
  <c r="AG200" i="13"/>
  <c r="AG38" i="13"/>
  <c r="AF75" i="7"/>
  <c r="AG41" i="13"/>
  <c r="AF78" i="7"/>
  <c r="AG39" i="13"/>
  <c r="AF76" i="7" s="1"/>
  <c r="AF210" i="13"/>
  <c r="AF199" i="13"/>
  <c r="AF215" i="13"/>
  <c r="AF205" i="13"/>
  <c r="AF221" i="13" s="1"/>
  <c r="AF214" i="13"/>
  <c r="AF201" i="13"/>
  <c r="AF218" i="13" s="1"/>
  <c r="AF203" i="13"/>
  <c r="AF213" i="13"/>
  <c r="Q137" i="13"/>
  <c r="Q152" i="13"/>
  <c r="R116" i="13"/>
  <c r="R68" i="13"/>
  <c r="R56" i="13"/>
  <c r="AG205" i="13"/>
  <c r="AG221" i="13" s="1"/>
  <c r="AG199" i="13"/>
  <c r="AG215" i="13"/>
  <c r="AG203" i="13"/>
  <c r="AG214" i="13"/>
  <c r="AG213" i="13"/>
  <c r="AG210" i="13"/>
  <c r="AG201" i="13"/>
  <c r="AG216" i="13" s="1"/>
  <c r="AH39" i="13"/>
  <c r="AG76" i="7" s="1"/>
  <c r="AH41" i="13"/>
  <c r="AG78" i="7"/>
  <c r="AH200" i="13"/>
  <c r="AH38" i="13"/>
  <c r="AG75" i="7"/>
  <c r="R70" i="13"/>
  <c r="R44" i="13"/>
  <c r="Q41" i="11"/>
  <c r="S58" i="13"/>
  <c r="R114" i="13"/>
  <c r="R139" i="13"/>
  <c r="R150" i="13" s="1"/>
  <c r="AI41" i="13"/>
  <c r="AH78" i="7"/>
  <c r="AI39" i="13"/>
  <c r="AH76" i="7"/>
  <c r="AI38" i="13"/>
  <c r="AH75" i="7"/>
  <c r="AI200" i="13"/>
  <c r="AG218" i="13"/>
  <c r="AG206" i="13"/>
  <c r="AH214" i="13"/>
  <c r="AH213" i="13"/>
  <c r="AH210" i="13"/>
  <c r="AH201" i="13"/>
  <c r="AH199" i="13"/>
  <c r="AH203" i="13"/>
  <c r="AH205" i="13"/>
  <c r="AH221" i="13" s="1"/>
  <c r="AH215" i="13"/>
  <c r="R137" i="13"/>
  <c r="R152" i="13"/>
  <c r="S116" i="13"/>
  <c r="S68" i="13"/>
  <c r="S56" i="13"/>
  <c r="AJ39" i="13"/>
  <c r="AI76" i="7"/>
  <c r="AJ200" i="13"/>
  <c r="AJ38" i="13"/>
  <c r="AI75" i="7"/>
  <c r="AJ41" i="13"/>
  <c r="AI78" i="7" s="1"/>
  <c r="AI215" i="13"/>
  <c r="AI205" i="13"/>
  <c r="AI206" i="13" s="1"/>
  <c r="AI214" i="13"/>
  <c r="AI201" i="13"/>
  <c r="AI216" i="13" s="1"/>
  <c r="AI213" i="13"/>
  <c r="AI199" i="13"/>
  <c r="AI210" i="13"/>
  <c r="AI203" i="13"/>
  <c r="S114" i="13"/>
  <c r="S139" i="13"/>
  <c r="S150" i="13" s="1"/>
  <c r="S70" i="13"/>
  <c r="S44" i="13"/>
  <c r="R41" i="11" s="1"/>
  <c r="T58" i="13"/>
  <c r="AI218" i="13"/>
  <c r="AK41" i="13"/>
  <c r="AJ78" i="7" s="1"/>
  <c r="AK38" i="13"/>
  <c r="AJ75" i="7"/>
  <c r="AK200" i="13"/>
  <c r="AK39" i="13"/>
  <c r="AJ76" i="7" s="1"/>
  <c r="AJ215" i="13"/>
  <c r="AJ205" i="13"/>
  <c r="AJ214" i="13"/>
  <c r="AJ203" i="13"/>
  <c r="AJ213" i="13"/>
  <c r="AJ201" i="13"/>
  <c r="AJ210" i="13"/>
  <c r="AJ199" i="13"/>
  <c r="T68" i="13"/>
  <c r="T56" i="13"/>
  <c r="S137" i="13"/>
  <c r="S152" i="13" s="1"/>
  <c r="T116" i="13"/>
  <c r="AJ221" i="13"/>
  <c r="AL200" i="13"/>
  <c r="AL39" i="13"/>
  <c r="AK76" i="7" s="1"/>
  <c r="AL38" i="13"/>
  <c r="AK75" i="7"/>
  <c r="AL41" i="13"/>
  <c r="AK78" i="7"/>
  <c r="AJ216" i="13"/>
  <c r="AK215" i="13"/>
  <c r="AK203" i="13"/>
  <c r="AK210" i="13"/>
  <c r="AK213" i="13"/>
  <c r="AK205" i="13"/>
  <c r="AK221" i="13" s="1"/>
  <c r="AK201" i="13"/>
  <c r="AK206" i="13" s="1"/>
  <c r="AK214" i="13"/>
  <c r="AK199" i="13"/>
  <c r="T139" i="13"/>
  <c r="T150" i="13"/>
  <c r="T114" i="13"/>
  <c r="T70" i="13"/>
  <c r="T44" i="13"/>
  <c r="S41" i="11" s="1"/>
  <c r="U58" i="13"/>
  <c r="AK218" i="13"/>
  <c r="AM200" i="13"/>
  <c r="AM41" i="13"/>
  <c r="AL78" i="7" s="1"/>
  <c r="AM39" i="13"/>
  <c r="AL76" i="7"/>
  <c r="AM38" i="13"/>
  <c r="AL75" i="7"/>
  <c r="AL203" i="13"/>
  <c r="AL214" i="13"/>
  <c r="AL199" i="13"/>
  <c r="AL215" i="13"/>
  <c r="AL210" i="13"/>
  <c r="AL213" i="13"/>
  <c r="AL201" i="13"/>
  <c r="AL205" i="13"/>
  <c r="AL221" i="13" s="1"/>
  <c r="U68" i="13"/>
  <c r="U56" i="13"/>
  <c r="T137" i="13"/>
  <c r="T152" i="13" s="1"/>
  <c r="U116" i="13"/>
  <c r="AN41" i="13"/>
  <c r="AM78" i="7" s="1"/>
  <c r="AN39" i="13"/>
  <c r="AM76" i="7" s="1"/>
  <c r="AN200" i="13"/>
  <c r="AN38" i="13"/>
  <c r="AM75" i="7"/>
  <c r="AL218" i="13"/>
  <c r="AM215" i="13"/>
  <c r="AM203" i="13"/>
  <c r="AM213" i="13"/>
  <c r="AM201" i="13"/>
  <c r="AM218" i="13" s="1"/>
  <c r="AM210" i="13"/>
  <c r="AM199" i="13"/>
  <c r="AM214" i="13"/>
  <c r="AM205" i="13"/>
  <c r="U70" i="13"/>
  <c r="U44" i="13"/>
  <c r="T41" i="11" s="1"/>
  <c r="V58" i="13"/>
  <c r="U139" i="13"/>
  <c r="U150" i="13"/>
  <c r="U114" i="13"/>
  <c r="AM221" i="13"/>
  <c r="AN215" i="13"/>
  <c r="AN203" i="13"/>
  <c r="AN205" i="13"/>
  <c r="AN221" i="13" s="1"/>
  <c r="AN201" i="13"/>
  <c r="AN213" i="13"/>
  <c r="AN210" i="13"/>
  <c r="AN199" i="13"/>
  <c r="AN214" i="13"/>
  <c r="AO38" i="13"/>
  <c r="AN75" i="7"/>
  <c r="AO41" i="13"/>
  <c r="AN78" i="7" s="1"/>
  <c r="AO200" i="13"/>
  <c r="AO39" i="13"/>
  <c r="AN76" i="7"/>
  <c r="U137" i="13"/>
  <c r="U152" i="13" s="1"/>
  <c r="V116" i="13"/>
  <c r="V68" i="13"/>
  <c r="V56" i="13"/>
  <c r="AO214" i="13"/>
  <c r="AO213" i="13"/>
  <c r="AO210" i="13"/>
  <c r="AO201" i="13"/>
  <c r="AO206" i="13" s="1"/>
  <c r="AO205" i="13"/>
  <c r="AO221" i="13" s="1"/>
  <c r="AO199" i="13"/>
  <c r="AO215" i="13"/>
  <c r="AO203" i="13"/>
  <c r="AP38" i="13"/>
  <c r="AO75" i="7"/>
  <c r="AP200" i="13"/>
  <c r="AP41" i="13"/>
  <c r="AO78" i="7" s="1"/>
  <c r="AP39" i="13"/>
  <c r="AO76" i="7" s="1"/>
  <c r="V70" i="13"/>
  <c r="V44" i="13"/>
  <c r="U41" i="11" s="1"/>
  <c r="W58" i="13"/>
  <c r="V139" i="13"/>
  <c r="V150" i="13" s="1"/>
  <c r="V114" i="13"/>
  <c r="AO218" i="13"/>
  <c r="AO216" i="13"/>
  <c r="AP203" i="13"/>
  <c r="AP199" i="13"/>
  <c r="AP214" i="13"/>
  <c r="AP213" i="13"/>
  <c r="AP210" i="13"/>
  <c r="AP215" i="13"/>
  <c r="AP201" i="13"/>
  <c r="AP205" i="13"/>
  <c r="AP221" i="13" s="1"/>
  <c r="AQ200" i="13"/>
  <c r="AQ38" i="13"/>
  <c r="AP75" i="7"/>
  <c r="AQ41" i="13"/>
  <c r="AP78" i="7" s="1"/>
  <c r="AQ39" i="13"/>
  <c r="AP76" i="7" s="1"/>
  <c r="V137" i="13"/>
  <c r="V152" i="13"/>
  <c r="W116" i="13"/>
  <c r="W68" i="13"/>
  <c r="W56" i="13"/>
  <c r="AQ210" i="13"/>
  <c r="AQ201" i="13"/>
  <c r="AQ214" i="13"/>
  <c r="AQ199" i="13"/>
  <c r="AQ215" i="13"/>
  <c r="AQ213" i="13"/>
  <c r="AQ205" i="13"/>
  <c r="AQ203" i="13"/>
  <c r="AR200" i="13"/>
  <c r="AR41" i="13"/>
  <c r="AQ78" i="7" s="1"/>
  <c r="AR39" i="13"/>
  <c r="AQ76" i="7"/>
  <c r="AR38" i="13"/>
  <c r="AQ75" i="7"/>
  <c r="AP206" i="13"/>
  <c r="W114" i="13"/>
  <c r="W139" i="13"/>
  <c r="W150" i="13" s="1"/>
  <c r="W70" i="13"/>
  <c r="W44" i="13"/>
  <c r="V41" i="11"/>
  <c r="X58" i="13"/>
  <c r="AQ221" i="13"/>
  <c r="AS200" i="13"/>
  <c r="AS41" i="13"/>
  <c r="AR78" i="7"/>
  <c r="AS39" i="13"/>
  <c r="AR76" i="7" s="1"/>
  <c r="AS38" i="13"/>
  <c r="AR75" i="7"/>
  <c r="AR210" i="13"/>
  <c r="AR201" i="13"/>
  <c r="AR214" i="13"/>
  <c r="AR199" i="13"/>
  <c r="AR203" i="13"/>
  <c r="AR215" i="13"/>
  <c r="AR205" i="13"/>
  <c r="AR213" i="13"/>
  <c r="X68" i="13"/>
  <c r="X56" i="13"/>
  <c r="W137" i="13"/>
  <c r="W152" i="13" s="1"/>
  <c r="X116" i="13"/>
  <c r="AR221" i="13"/>
  <c r="AT39" i="13"/>
  <c r="AS76" i="7" s="1"/>
  <c r="AT200" i="13"/>
  <c r="AT41" i="13"/>
  <c r="AS78" i="7" s="1"/>
  <c r="AT38" i="13"/>
  <c r="AS75" i="7"/>
  <c r="AS214" i="13"/>
  <c r="AS210" i="13"/>
  <c r="AS199" i="13"/>
  <c r="AS213" i="13"/>
  <c r="AS216" i="13" s="1"/>
  <c r="AS205" i="13"/>
  <c r="AS201" i="13"/>
  <c r="AS215" i="13"/>
  <c r="AS203" i="13"/>
  <c r="X70" i="13"/>
  <c r="X44" i="13"/>
  <c r="W41" i="11" s="1"/>
  <c r="Y58" i="13"/>
  <c r="X139" i="13"/>
  <c r="X150" i="13"/>
  <c r="X114" i="13"/>
  <c r="AS218" i="13"/>
  <c r="AT214" i="13"/>
  <c r="AT210" i="13"/>
  <c r="AT213" i="13"/>
  <c r="AT201" i="13"/>
  <c r="AT216" i="13" s="1"/>
  <c r="AT199" i="13"/>
  <c r="AT215" i="13"/>
  <c r="AT203" i="13"/>
  <c r="AT205" i="13"/>
  <c r="AU39" i="13"/>
  <c r="AT76" i="7"/>
  <c r="AU200" i="13"/>
  <c r="AU41" i="13"/>
  <c r="AT78" i="7" s="1"/>
  <c r="AU38" i="13"/>
  <c r="AT75" i="7"/>
  <c r="Y68" i="13"/>
  <c r="Y56" i="13"/>
  <c r="X137" i="13"/>
  <c r="X152" i="13" s="1"/>
  <c r="Y116" i="13"/>
  <c r="AT221" i="13"/>
  <c r="AU214" i="13"/>
  <c r="AU201" i="13"/>
  <c r="AU206" i="13" s="1"/>
  <c r="AU210" i="13"/>
  <c r="AU213" i="13"/>
  <c r="AU199" i="13"/>
  <c r="AU215" i="13"/>
  <c r="AU203" i="13"/>
  <c r="AU205" i="13"/>
  <c r="AU221" i="13" s="1"/>
  <c r="AV200" i="13"/>
  <c r="AV41" i="13"/>
  <c r="AU78" i="7" s="1"/>
  <c r="AV39" i="13"/>
  <c r="AU76" i="7"/>
  <c r="AV38" i="13"/>
  <c r="AU75" i="7"/>
  <c r="Y139" i="13"/>
  <c r="Y150" i="13" s="1"/>
  <c r="Y114" i="13"/>
  <c r="Y70" i="13"/>
  <c r="Y44" i="13"/>
  <c r="X41" i="11" s="1"/>
  <c r="Z58" i="13"/>
  <c r="AV213" i="13"/>
  <c r="AV205" i="13"/>
  <c r="AV221" i="13" s="1"/>
  <c r="AV214" i="13"/>
  <c r="AV210" i="13"/>
  <c r="AV199" i="13"/>
  <c r="AV203" i="13"/>
  <c r="AV201" i="13"/>
  <c r="AV218" i="13" s="1"/>
  <c r="AV215" i="13"/>
  <c r="AU218" i="13"/>
  <c r="AW41" i="13"/>
  <c r="AV78" i="7"/>
  <c r="AW39" i="13"/>
  <c r="AV76" i="7"/>
  <c r="AW200" i="13"/>
  <c r="AW38" i="13"/>
  <c r="AV75" i="7"/>
  <c r="Z68" i="13"/>
  <c r="Z56" i="13"/>
  <c r="Y137" i="13"/>
  <c r="Y152" i="13" s="1"/>
  <c r="Z116" i="13"/>
  <c r="AW214" i="13"/>
  <c r="AW213" i="13"/>
  <c r="AW216" i="13" s="1"/>
  <c r="AW210" i="13"/>
  <c r="AW201" i="13"/>
  <c r="AW206" i="13" s="1"/>
  <c r="AW205" i="13"/>
  <c r="AW199" i="13"/>
  <c r="AW215" i="13"/>
  <c r="AW203" i="13"/>
  <c r="AV216" i="13"/>
  <c r="AX200" i="13"/>
  <c r="AX39" i="13"/>
  <c r="AW76" i="7"/>
  <c r="AX41" i="13"/>
  <c r="AW78" i="7"/>
  <c r="AX38" i="13"/>
  <c r="AW75" i="7"/>
  <c r="Z70" i="13"/>
  <c r="Z44" i="13"/>
  <c r="Y41" i="11" s="1"/>
  <c r="AA58" i="13"/>
  <c r="Z139" i="13"/>
  <c r="Z150" i="13" s="1"/>
  <c r="Z114" i="13"/>
  <c r="AW221" i="13"/>
  <c r="AX210" i="13"/>
  <c r="AX213" i="13"/>
  <c r="AX205" i="13"/>
  <c r="AX201" i="13"/>
  <c r="AX218" i="13" s="1"/>
  <c r="AX203" i="13"/>
  <c r="AX199" i="13"/>
  <c r="AX215" i="13"/>
  <c r="AX214" i="13"/>
  <c r="AY200" i="13"/>
  <c r="AY41" i="13"/>
  <c r="AX78" i="7" s="1"/>
  <c r="AY39" i="13"/>
  <c r="AX76" i="7" s="1"/>
  <c r="AY38" i="13"/>
  <c r="AX75" i="7"/>
  <c r="AW218" i="13"/>
  <c r="Z137" i="13"/>
  <c r="Z152" i="13" s="1"/>
  <c r="AA116" i="13"/>
  <c r="AA68" i="13"/>
  <c r="AA56" i="13"/>
  <c r="AX221" i="13"/>
  <c r="AX216" i="13"/>
  <c r="AZ200" i="13"/>
  <c r="AZ41" i="13"/>
  <c r="AY78" i="7" s="1"/>
  <c r="AZ39" i="13"/>
  <c r="AY76" i="7" s="1"/>
  <c r="AZ38" i="13"/>
  <c r="AY75" i="7"/>
  <c r="AY213" i="13"/>
  <c r="AY216" i="13" s="1"/>
  <c r="AY201" i="13"/>
  <c r="AY210" i="13"/>
  <c r="AY203" i="13"/>
  <c r="AY205" i="13"/>
  <c r="AY206" i="13" s="1"/>
  <c r="AY221" i="13"/>
  <c r="AY199" i="13"/>
  <c r="AY214" i="13"/>
  <c r="AY215" i="13"/>
  <c r="AA139" i="13"/>
  <c r="AA150" i="13" s="1"/>
  <c r="AA114" i="13"/>
  <c r="AA70" i="13"/>
  <c r="AA44" i="13"/>
  <c r="Z41" i="11" s="1"/>
  <c r="AB58" i="13"/>
  <c r="AZ213" i="13"/>
  <c r="AZ201" i="13"/>
  <c r="AZ216" i="13" s="1"/>
  <c r="AZ215" i="13"/>
  <c r="AZ214" i="13"/>
  <c r="AZ203" i="13"/>
  <c r="AZ210" i="13"/>
  <c r="AZ199" i="13"/>
  <c r="AZ205" i="13"/>
  <c r="AZ221" i="13" s="1"/>
  <c r="AY218" i="13"/>
  <c r="BA200" i="13"/>
  <c r="BA41" i="13"/>
  <c r="AZ78" i="7" s="1"/>
  <c r="BA39" i="13"/>
  <c r="AZ76" i="7"/>
  <c r="BA38" i="13"/>
  <c r="AZ75" i="7"/>
  <c r="AA137" i="13"/>
  <c r="AA152" i="13" s="1"/>
  <c r="AB116" i="13"/>
  <c r="AB68" i="13"/>
  <c r="AB56" i="13"/>
  <c r="BB200" i="13"/>
  <c r="BB41" i="13"/>
  <c r="BA78" i="7"/>
  <c r="BB39" i="13"/>
  <c r="BA76" i="7"/>
  <c r="BB38" i="13"/>
  <c r="BA75" i="7"/>
  <c r="BA215" i="13"/>
  <c r="BA205" i="13"/>
  <c r="BA221" i="13" s="1"/>
  <c r="BA214" i="13"/>
  <c r="BA210" i="13"/>
  <c r="BA213" i="13"/>
  <c r="BA199" i="13"/>
  <c r="BA203" i="13"/>
  <c r="BA201" i="13"/>
  <c r="BA216" i="13" s="1"/>
  <c r="AB70" i="13"/>
  <c r="AB44" i="13"/>
  <c r="AA41" i="11" s="1"/>
  <c r="AC58" i="13"/>
  <c r="AB139" i="13"/>
  <c r="AB150" i="13"/>
  <c r="AB114" i="13"/>
  <c r="BC200" i="13"/>
  <c r="BC41" i="13"/>
  <c r="BB78" i="7"/>
  <c r="BC38" i="13"/>
  <c r="BB75" i="7"/>
  <c r="BC39" i="13"/>
  <c r="BB76" i="7"/>
  <c r="BB203" i="13"/>
  <c r="BB201" i="13"/>
  <c r="BB218" i="13" s="1"/>
  <c r="BB214" i="13"/>
  <c r="BB199" i="13"/>
  <c r="BB215" i="13"/>
  <c r="BB210" i="13"/>
  <c r="BB213" i="13"/>
  <c r="BB205" i="13"/>
  <c r="AC68" i="13"/>
  <c r="AC56" i="13"/>
  <c r="AB137" i="13"/>
  <c r="AB152" i="13"/>
  <c r="AC116" i="13"/>
  <c r="BB221" i="13"/>
  <c r="BC210" i="13"/>
  <c r="BC201" i="13"/>
  <c r="BC205" i="13"/>
  <c r="BC199" i="13"/>
  <c r="BC215" i="13"/>
  <c r="BC214" i="13"/>
  <c r="BC213" i="13"/>
  <c r="BC203" i="13"/>
  <c r="BD200" i="13"/>
  <c r="BD41" i="13"/>
  <c r="BC78" i="7" s="1"/>
  <c r="BD38" i="13"/>
  <c r="BC75" i="7"/>
  <c r="BD39" i="13"/>
  <c r="BC76" i="7" s="1"/>
  <c r="AC139" i="13"/>
  <c r="AC150" i="13"/>
  <c r="AC114" i="13"/>
  <c r="AC70" i="13"/>
  <c r="AC44" i="13"/>
  <c r="AB41" i="11"/>
  <c r="AD58" i="13"/>
  <c r="BC221" i="13"/>
  <c r="BC218" i="13"/>
  <c r="BE41" i="13"/>
  <c r="BD78" i="7" s="1"/>
  <c r="BE200" i="13"/>
  <c r="BE38" i="13"/>
  <c r="BD75" i="7"/>
  <c r="BD205" i="13"/>
  <c r="BD221" i="13" s="1"/>
  <c r="BD201" i="13"/>
  <c r="BD214" i="13"/>
  <c r="BD203" i="13"/>
  <c r="BD210" i="13"/>
  <c r="BD215" i="13"/>
  <c r="BD213" i="13"/>
  <c r="BD199" i="13"/>
  <c r="AD68" i="13"/>
  <c r="AD56" i="13"/>
  <c r="AC137" i="13"/>
  <c r="AC152" i="13"/>
  <c r="AD116" i="13"/>
  <c r="BE210" i="13"/>
  <c r="BE201" i="13"/>
  <c r="BE205" i="13"/>
  <c r="BE221" i="13" s="1"/>
  <c r="BE199" i="13"/>
  <c r="BE203" i="13"/>
  <c r="BE214" i="13"/>
  <c r="BE213" i="13"/>
  <c r="BE216" i="13" s="1"/>
  <c r="BE215" i="13"/>
  <c r="BF41" i="13"/>
  <c r="BE78" i="7" s="1"/>
  <c r="BF200" i="13"/>
  <c r="BF38" i="13"/>
  <c r="BE75" i="7"/>
  <c r="AD139" i="13"/>
  <c r="AD150" i="13" s="1"/>
  <c r="AD114" i="13"/>
  <c r="AD70" i="13"/>
  <c r="AD44" i="13"/>
  <c r="AC41" i="11" s="1"/>
  <c r="AE58" i="13"/>
  <c r="BF210" i="13"/>
  <c r="BF201" i="13"/>
  <c r="BF199" i="13"/>
  <c r="BF214" i="13"/>
  <c r="BF203" i="13"/>
  <c r="BF215" i="13"/>
  <c r="BF213" i="13"/>
  <c r="BF205" i="13"/>
  <c r="BE206" i="13"/>
  <c r="BE218" i="13"/>
  <c r="BG41" i="13"/>
  <c r="BF78" i="7" s="1"/>
  <c r="BG200" i="13"/>
  <c r="BG38" i="13"/>
  <c r="BF75" i="7"/>
  <c r="AD137" i="13"/>
  <c r="AD152" i="13"/>
  <c r="AE116" i="13"/>
  <c r="AE68" i="13"/>
  <c r="AE56" i="13"/>
  <c r="BF221" i="13"/>
  <c r="BH41" i="13"/>
  <c r="BG78" i="7" s="1"/>
  <c r="BH200" i="13"/>
  <c r="BH38" i="13"/>
  <c r="BG75" i="7"/>
  <c r="BG210" i="13"/>
  <c r="BG199" i="13"/>
  <c r="BG205" i="13"/>
  <c r="BG206" i="13" s="1"/>
  <c r="BG203" i="13"/>
  <c r="BG215" i="13"/>
  <c r="BG214" i="13"/>
  <c r="BG201" i="13"/>
  <c r="BG213" i="13"/>
  <c r="BF218" i="13"/>
  <c r="BF216" i="13"/>
  <c r="AE114" i="13"/>
  <c r="AE139" i="13"/>
  <c r="AE150" i="13" s="1"/>
  <c r="AE70" i="13"/>
  <c r="AE44" i="13"/>
  <c r="AD41" i="11"/>
  <c r="AF58" i="13"/>
  <c r="BG221" i="13"/>
  <c r="BG218" i="13"/>
  <c r="BH210" i="13"/>
  <c r="BH201" i="13"/>
  <c r="BH205" i="13"/>
  <c r="BH221" i="13" s="1"/>
  <c r="BH199" i="13"/>
  <c r="BH215" i="13"/>
  <c r="BH203" i="13"/>
  <c r="BH214" i="13"/>
  <c r="BH213" i="13"/>
  <c r="BI200" i="13"/>
  <c r="BI41" i="13"/>
  <c r="BH78" i="7" s="1"/>
  <c r="BI38" i="13"/>
  <c r="BH75" i="7"/>
  <c r="BI39" i="13"/>
  <c r="BH76" i="7" s="1"/>
  <c r="AF68" i="13"/>
  <c r="AF56" i="13"/>
  <c r="AE137" i="13"/>
  <c r="AE152" i="13" s="1"/>
  <c r="AF116" i="13"/>
  <c r="BI214" i="13"/>
  <c r="BI210" i="13"/>
  <c r="BI213" i="13"/>
  <c r="BI216" i="13" s="1"/>
  <c r="BI199" i="13"/>
  <c r="BI203" i="13"/>
  <c r="BI201" i="13"/>
  <c r="BI215" i="13"/>
  <c r="BI205" i="13"/>
  <c r="BI221" i="13" s="1"/>
  <c r="BJ41" i="13"/>
  <c r="BI78" i="7" s="1"/>
  <c r="BJ200" i="13"/>
  <c r="BJ38" i="13"/>
  <c r="BI75" i="7"/>
  <c r="BH218" i="13"/>
  <c r="BH206" i="13"/>
  <c r="AF70" i="13"/>
  <c r="AF44" i="13"/>
  <c r="AE41" i="11" s="1"/>
  <c r="AG58" i="13"/>
  <c r="AF114" i="13"/>
  <c r="AF139" i="13"/>
  <c r="AF150" i="13"/>
  <c r="BJ214" i="13"/>
  <c r="BJ205" i="13"/>
  <c r="BJ221" i="13" s="1"/>
  <c r="BJ199" i="13"/>
  <c r="BJ213" i="13"/>
  <c r="BJ216" i="13" s="1"/>
  <c r="BJ215" i="13"/>
  <c r="BJ203" i="13"/>
  <c r="BJ201" i="13"/>
  <c r="BJ210" i="13"/>
  <c r="BI206" i="13"/>
  <c r="BK41" i="13"/>
  <c r="BJ78" i="7" s="1"/>
  <c r="BK200" i="13"/>
  <c r="BK38" i="13"/>
  <c r="BJ75" i="7"/>
  <c r="AG68" i="13"/>
  <c r="AG56" i="13"/>
  <c r="AF137" i="13"/>
  <c r="AF152" i="13" s="1"/>
  <c r="AG116" i="13"/>
  <c r="BJ218" i="13"/>
  <c r="BK214" i="13"/>
  <c r="BK205" i="13"/>
  <c r="BK221" i="13" s="1"/>
  <c r="BK203" i="13"/>
  <c r="BK213" i="13"/>
  <c r="BK216" i="13" s="1"/>
  <c r="BK201" i="13"/>
  <c r="BK218" i="13" s="1"/>
  <c r="BK215" i="13"/>
  <c r="BK210" i="13"/>
  <c r="BK199" i="13"/>
  <c r="BL200" i="13"/>
  <c r="BL41" i="13"/>
  <c r="BK78" i="7" s="1"/>
  <c r="BL38" i="13"/>
  <c r="BK75" i="7"/>
  <c r="AG139" i="13"/>
  <c r="AG150" i="13" s="1"/>
  <c r="AG114" i="13"/>
  <c r="AG70" i="13"/>
  <c r="AG44" i="13"/>
  <c r="AF41" i="11" s="1"/>
  <c r="AH58" i="13"/>
  <c r="BM41" i="13"/>
  <c r="BL78" i="7" s="1"/>
  <c r="BM200" i="13"/>
  <c r="BM38" i="13"/>
  <c r="BL75" i="7"/>
  <c r="BL210" i="13"/>
  <c r="BL199" i="13"/>
  <c r="BL201" i="13"/>
  <c r="BL214" i="13"/>
  <c r="BL205" i="13"/>
  <c r="BL206" i="13" s="1"/>
  <c r="BL213" i="13"/>
  <c r="BL216" i="13" s="1"/>
  <c r="BL203" i="13"/>
  <c r="BL215" i="13"/>
  <c r="AG137" i="13"/>
  <c r="AG152" i="13" s="1"/>
  <c r="AH116" i="13"/>
  <c r="AH68" i="13"/>
  <c r="AH56" i="13"/>
  <c r="BL218" i="13"/>
  <c r="BM214" i="13"/>
  <c r="BM213" i="13"/>
  <c r="BM201" i="13"/>
  <c r="BM210" i="13"/>
  <c r="BM205" i="13"/>
  <c r="BM221" i="13" s="1"/>
  <c r="BM199" i="13"/>
  <c r="BM203" i="13"/>
  <c r="BM215" i="13"/>
  <c r="BN200" i="13"/>
  <c r="BN41" i="13"/>
  <c r="BM78" i="7" s="1"/>
  <c r="BN38" i="13"/>
  <c r="BM75" i="7"/>
  <c r="AH70" i="13"/>
  <c r="AH44" i="13"/>
  <c r="AG41" i="11" s="1"/>
  <c r="AI58" i="13"/>
  <c r="AH139" i="13"/>
  <c r="AH150" i="13" s="1"/>
  <c r="AH114" i="13"/>
  <c r="BN203" i="13"/>
  <c r="BN199" i="13"/>
  <c r="BN214" i="13"/>
  <c r="BN215" i="13"/>
  <c r="BN213" i="13"/>
  <c r="BN216" i="13" s="1"/>
  <c r="BN210" i="13"/>
  <c r="BN205" i="13"/>
  <c r="BN206" i="13" s="1"/>
  <c r="BN201" i="13"/>
  <c r="BM218" i="13"/>
  <c r="BO200" i="13"/>
  <c r="BO38" i="13"/>
  <c r="BN75" i="7"/>
  <c r="AH137" i="13"/>
  <c r="AH152" i="13" s="1"/>
  <c r="AI116" i="13"/>
  <c r="AI68" i="13"/>
  <c r="AI56" i="13"/>
  <c r="BN221" i="13"/>
  <c r="BN218" i="13"/>
  <c r="BO201" i="13"/>
  <c r="BO213" i="13"/>
  <c r="BO199" i="13"/>
  <c r="BO214" i="13"/>
  <c r="BO203" i="13"/>
  <c r="BO210" i="13"/>
  <c r="BO205" i="13"/>
  <c r="BO215" i="13"/>
  <c r="BP200" i="13"/>
  <c r="BP38" i="13"/>
  <c r="BO75" i="7"/>
  <c r="AI70" i="13"/>
  <c r="AI44" i="13"/>
  <c r="AH41" i="11" s="1"/>
  <c r="AJ58" i="13"/>
  <c r="AI114" i="13"/>
  <c r="AI139" i="13"/>
  <c r="AI150" i="13" s="1"/>
  <c r="BO221" i="13"/>
  <c r="BQ200" i="13"/>
  <c r="BQ38" i="13"/>
  <c r="BP75" i="7"/>
  <c r="BQ39" i="13"/>
  <c r="BP76" i="7" s="1"/>
  <c r="BO218" i="13"/>
  <c r="BO216" i="13"/>
  <c r="BO206" i="13"/>
  <c r="BP205" i="13"/>
  <c r="BP221" i="13" s="1"/>
  <c r="BP199" i="13"/>
  <c r="BP215" i="13"/>
  <c r="BP214" i="13"/>
  <c r="BP203" i="13"/>
  <c r="BP213" i="13"/>
  <c r="BP210" i="13"/>
  <c r="BP201" i="13"/>
  <c r="BP218" i="13" s="1"/>
  <c r="AJ68" i="13"/>
  <c r="AJ56" i="13"/>
  <c r="AI137" i="13"/>
  <c r="AI152" i="13" s="1"/>
  <c r="AJ116" i="13"/>
  <c r="BP206" i="13"/>
  <c r="BP216" i="13"/>
  <c r="BO41" i="13"/>
  <c r="BN78" i="7" s="1"/>
  <c r="BR200" i="13"/>
  <c r="BR38" i="13"/>
  <c r="BQ75" i="7"/>
  <c r="BQ205" i="13"/>
  <c r="BQ206" i="13" s="1"/>
  <c r="BQ213" i="13"/>
  <c r="BQ201" i="13"/>
  <c r="BQ218" i="13" s="1"/>
  <c r="BQ199" i="13"/>
  <c r="BQ215" i="13"/>
  <c r="BQ203" i="13"/>
  <c r="BQ210" i="13"/>
  <c r="BQ214" i="13"/>
  <c r="AJ139" i="13"/>
  <c r="AJ150" i="13" s="1"/>
  <c r="AJ114" i="13"/>
  <c r="AJ70" i="13"/>
  <c r="AJ44" i="13"/>
  <c r="AI41" i="11" s="1"/>
  <c r="AK58" i="13"/>
  <c r="BP41" i="13"/>
  <c r="BO78" i="7" s="1"/>
  <c r="BS200" i="13"/>
  <c r="BS38" i="13"/>
  <c r="BR75" i="7"/>
  <c r="BR205" i="13"/>
  <c r="BR213" i="13"/>
  <c r="BR201" i="13"/>
  <c r="BR203" i="13"/>
  <c r="BR199" i="13"/>
  <c r="BR214" i="13"/>
  <c r="BR210" i="13"/>
  <c r="BR221" i="13"/>
  <c r="BR215" i="13"/>
  <c r="AJ137" i="13"/>
  <c r="AJ152" i="13" s="1"/>
  <c r="AK116" i="13"/>
  <c r="AK68" i="13"/>
  <c r="AK56" i="13"/>
  <c r="BR206" i="13"/>
  <c r="BR218" i="13"/>
  <c r="BT200" i="13"/>
  <c r="BT38" i="13"/>
  <c r="BS75" i="7"/>
  <c r="BT39" i="13"/>
  <c r="BS76" i="7" s="1"/>
  <c r="BS210" i="13"/>
  <c r="BS199" i="13"/>
  <c r="BS215" i="13"/>
  <c r="BS205" i="13"/>
  <c r="BS213" i="13"/>
  <c r="BS216" i="13" s="1"/>
  <c r="BS201" i="13"/>
  <c r="BS203" i="13"/>
  <c r="BQ41" i="13"/>
  <c r="BP78" i="7" s="1"/>
  <c r="AK114" i="13"/>
  <c r="AK139" i="13"/>
  <c r="AK150" i="13" s="1"/>
  <c r="AK70" i="13"/>
  <c r="AK44" i="13"/>
  <c r="AJ41" i="11"/>
  <c r="AL58" i="13"/>
  <c r="BS221" i="13"/>
  <c r="BS214" i="13"/>
  <c r="BU200" i="13"/>
  <c r="BU38" i="13"/>
  <c r="BT75" i="7"/>
  <c r="BR41" i="13"/>
  <c r="BQ78" i="7" s="1"/>
  <c r="BS206" i="13"/>
  <c r="BS218" i="13"/>
  <c r="BT203" i="13"/>
  <c r="BT213" i="13"/>
  <c r="BT216" i="13" s="1"/>
  <c r="BT199" i="13"/>
  <c r="BT215" i="13"/>
  <c r="BT210" i="13"/>
  <c r="BT201" i="13"/>
  <c r="BT205" i="13"/>
  <c r="BT221" i="13" s="1"/>
  <c r="BT214" i="13"/>
  <c r="AK137" i="13"/>
  <c r="AK152" i="13"/>
  <c r="AL116" i="13"/>
  <c r="AL68" i="13"/>
  <c r="AL56" i="13"/>
  <c r="BV200" i="13"/>
  <c r="BV38" i="13"/>
  <c r="BU75" i="7"/>
  <c r="BV39" i="13"/>
  <c r="BU76" i="7" s="1"/>
  <c r="BT218" i="13"/>
  <c r="BS41" i="13"/>
  <c r="BR78" i="7" s="1"/>
  <c r="BU210" i="13"/>
  <c r="BU201" i="13"/>
  <c r="BU205" i="13"/>
  <c r="BU199" i="13"/>
  <c r="BU214" i="13"/>
  <c r="BU213" i="13"/>
  <c r="BU203" i="13"/>
  <c r="AL139" i="13"/>
  <c r="AL150" i="13"/>
  <c r="AL114" i="13"/>
  <c r="AL70" i="13"/>
  <c r="AL44" i="13"/>
  <c r="AK41" i="11" s="1"/>
  <c r="AM58" i="13"/>
  <c r="BU221" i="13"/>
  <c r="BU215" i="13"/>
  <c r="BW200" i="13"/>
  <c r="BW38" i="13"/>
  <c r="BV75" i="7"/>
  <c r="BW39" i="13"/>
  <c r="BV76" i="7" s="1"/>
  <c r="BV205" i="13"/>
  <c r="BV199" i="13"/>
  <c r="BV214" i="13"/>
  <c r="BV203" i="13"/>
  <c r="BV213" i="13"/>
  <c r="BV210" i="13"/>
  <c r="BV221" i="13"/>
  <c r="BV201" i="13"/>
  <c r="AL137" i="13"/>
  <c r="AL152" i="13" s="1"/>
  <c r="AM116" i="13"/>
  <c r="AM68" i="13"/>
  <c r="AM56" i="13"/>
  <c r="BV215" i="13"/>
  <c r="BW210" i="13"/>
  <c r="BW203" i="13"/>
  <c r="BW205" i="13"/>
  <c r="BW221" i="13" s="1"/>
  <c r="BW201" i="13"/>
  <c r="BW213" i="13"/>
  <c r="BW199" i="13"/>
  <c r="BW214" i="13"/>
  <c r="BX200" i="13"/>
  <c r="BX38" i="13"/>
  <c r="BW75" i="7"/>
  <c r="AM70" i="13"/>
  <c r="AM44" i="13"/>
  <c r="AL41" i="11" s="1"/>
  <c r="AN58" i="13"/>
  <c r="AM139" i="13"/>
  <c r="AM150" i="13"/>
  <c r="AM114" i="13"/>
  <c r="BY200" i="13"/>
  <c r="BY38" i="13"/>
  <c r="BX75" i="7"/>
  <c r="BX203" i="13"/>
  <c r="BX199" i="13"/>
  <c r="BX215" i="13"/>
  <c r="BX213" i="13"/>
  <c r="BX201" i="13"/>
  <c r="BX218" i="13" s="1"/>
  <c r="BX210" i="13"/>
  <c r="BX208" i="13" s="1"/>
  <c r="BX211" i="13" s="1"/>
  <c r="BX205" i="13"/>
  <c r="BX221" i="13" s="1"/>
  <c r="BW218" i="13"/>
  <c r="BW215" i="13"/>
  <c r="AM137" i="13"/>
  <c r="AM152" i="13" s="1"/>
  <c r="AN116" i="13"/>
  <c r="AN68" i="13"/>
  <c r="AN56" i="13"/>
  <c r="BX214" i="13"/>
  <c r="BX216" i="13"/>
  <c r="BZ200" i="13"/>
  <c r="BZ38" i="13"/>
  <c r="BY75" i="7"/>
  <c r="BZ39" i="13"/>
  <c r="BY76" i="7" s="1"/>
  <c r="BY205" i="13"/>
  <c r="BY221" i="13" s="1"/>
  <c r="BY213" i="13"/>
  <c r="BY210" i="13"/>
  <c r="BY199" i="13"/>
  <c r="BY215" i="13"/>
  <c r="BY203" i="13"/>
  <c r="BY201" i="13"/>
  <c r="BY218" i="13" s="1"/>
  <c r="AN139" i="13"/>
  <c r="AN150" i="13" s="1"/>
  <c r="AN114" i="13"/>
  <c r="AN70" i="13"/>
  <c r="AN44" i="13"/>
  <c r="AM41" i="11" s="1"/>
  <c r="AO58" i="13"/>
  <c r="BY214" i="13"/>
  <c r="CA38" i="13"/>
  <c r="BZ75" i="7"/>
  <c r="CA200" i="13"/>
  <c r="CA39" i="13"/>
  <c r="BZ76" i="7" s="1"/>
  <c r="BZ213" i="13"/>
  <c r="BZ201" i="13"/>
  <c r="BZ199" i="13"/>
  <c r="BZ215" i="13"/>
  <c r="BZ210" i="13"/>
  <c r="BZ203" i="13"/>
  <c r="BZ205" i="13"/>
  <c r="BZ206" i="13" s="1"/>
  <c r="BZ41" i="13" s="1"/>
  <c r="BY78" i="7" s="1"/>
  <c r="AO68" i="13"/>
  <c r="AO56" i="13"/>
  <c r="AN137" i="13"/>
  <c r="AN152" i="13" s="1"/>
  <c r="AO116" i="13"/>
  <c r="BZ214" i="13"/>
  <c r="CB200" i="13"/>
  <c r="BZ208" i="13"/>
  <c r="CA213" i="13"/>
  <c r="CA216" i="13" s="1"/>
  <c r="CA201" i="13"/>
  <c r="CA210" i="13"/>
  <c r="CA203" i="13"/>
  <c r="CA205" i="13"/>
  <c r="CA221" i="13"/>
  <c r="CA199" i="13"/>
  <c r="CA214" i="13"/>
  <c r="AO70" i="13"/>
  <c r="AO44" i="13"/>
  <c r="AN41" i="11" s="1"/>
  <c r="AP58" i="13"/>
  <c r="AO139" i="13"/>
  <c r="AO150" i="13"/>
  <c r="AO114" i="13"/>
  <c r="CC38" i="13"/>
  <c r="CB75" i="7"/>
  <c r="CC200" i="13"/>
  <c r="CB76" i="7"/>
  <c r="CA215" i="13"/>
  <c r="CA206" i="13"/>
  <c r="CA218" i="13"/>
  <c r="CB213" i="13"/>
  <c r="CB199" i="13"/>
  <c r="CB215" i="13"/>
  <c r="CB203" i="13"/>
  <c r="CB210" i="13"/>
  <c r="CB201" i="13"/>
  <c r="CB216" i="13" s="1"/>
  <c r="CB205" i="13"/>
  <c r="CB221" i="13" s="1"/>
  <c r="AP68" i="13"/>
  <c r="AP56" i="13"/>
  <c r="AO137" i="13"/>
  <c r="AO152" i="13" s="1"/>
  <c r="AP116" i="13"/>
  <c r="CB214" i="13"/>
  <c r="CC203" i="13"/>
  <c r="CC213" i="13"/>
  <c r="CC210" i="13"/>
  <c r="CC205" i="13"/>
  <c r="CC221" i="13"/>
  <c r="CC201" i="13"/>
  <c r="CC206" i="13" s="1"/>
  <c r="CC41" i="13" s="1"/>
  <c r="CB78" i="7" s="1"/>
  <c r="CC199" i="13"/>
  <c r="CC215" i="13"/>
  <c r="CB218" i="13"/>
  <c r="CA41" i="13"/>
  <c r="BZ78" i="7" s="1"/>
  <c r="CD38" i="13"/>
  <c r="CC75" i="7"/>
  <c r="CD200" i="13"/>
  <c r="AP139" i="13"/>
  <c r="AP150" i="13" s="1"/>
  <c r="AP114" i="13"/>
  <c r="AP70" i="13"/>
  <c r="AP44" i="13"/>
  <c r="AO41" i="11"/>
  <c r="AQ58" i="13"/>
  <c r="CC214" i="13"/>
  <c r="CE39" i="13"/>
  <c r="CD76" i="7" s="1"/>
  <c r="CE38" i="13"/>
  <c r="CD75" i="7"/>
  <c r="CE200" i="13"/>
  <c r="CD210" i="13"/>
  <c r="CD201" i="13"/>
  <c r="CD218" i="13" s="1"/>
  <c r="CD213" i="13"/>
  <c r="CD205" i="13"/>
  <c r="CD199" i="13"/>
  <c r="CD214" i="13"/>
  <c r="CD203" i="13"/>
  <c r="AQ68" i="13"/>
  <c r="AQ56" i="13"/>
  <c r="AP137" i="13"/>
  <c r="AP152" i="13" s="1"/>
  <c r="AQ116" i="13"/>
  <c r="CD221" i="13"/>
  <c r="CD215" i="13"/>
  <c r="CF200" i="13"/>
  <c r="CF39" i="13"/>
  <c r="CE76" i="7" s="1"/>
  <c r="CF38" i="13"/>
  <c r="CE75" i="7"/>
  <c r="CE213" i="13"/>
  <c r="CE199" i="13"/>
  <c r="CE214" i="13"/>
  <c r="CE210" i="13"/>
  <c r="CE205" i="13"/>
  <c r="CE203" i="13"/>
  <c r="CE201" i="13"/>
  <c r="CE216" i="13" s="1"/>
  <c r="CD206" i="13"/>
  <c r="AQ114" i="13"/>
  <c r="AQ139" i="13"/>
  <c r="AQ150" i="13"/>
  <c r="AQ70" i="13"/>
  <c r="AQ44" i="13"/>
  <c r="AP41" i="11"/>
  <c r="AR58" i="13"/>
  <c r="CE221" i="13"/>
  <c r="CE215" i="13"/>
  <c r="CD41" i="13"/>
  <c r="CC78" i="7" s="1"/>
  <c r="CE206" i="13"/>
  <c r="CE41" i="13" s="1"/>
  <c r="CD78" i="7" s="1"/>
  <c r="CG200" i="13"/>
  <c r="CG39" i="13"/>
  <c r="CF76" i="7" s="1"/>
  <c r="CG38" i="13"/>
  <c r="CF75" i="7"/>
  <c r="CF213" i="13"/>
  <c r="CF201" i="13"/>
  <c r="CF210" i="13"/>
  <c r="CF199" i="13"/>
  <c r="CF215" i="13"/>
  <c r="CF205" i="13"/>
  <c r="CF203" i="13"/>
  <c r="AR68" i="13"/>
  <c r="AR56" i="13"/>
  <c r="AQ137" i="13"/>
  <c r="AQ152" i="13"/>
  <c r="AR116" i="13"/>
  <c r="CF221" i="13"/>
  <c r="CH38" i="13"/>
  <c r="CG75" i="7"/>
  <c r="CH200" i="13"/>
  <c r="CH39" i="13"/>
  <c r="CG76" i="7" s="1"/>
  <c r="CF214" i="13"/>
  <c r="CG205" i="13"/>
  <c r="CG210" i="13"/>
  <c r="CG213" i="13"/>
  <c r="CG199" i="13"/>
  <c r="CG215" i="13"/>
  <c r="CG203" i="13"/>
  <c r="CG201" i="13"/>
  <c r="CG216" i="13" s="1"/>
  <c r="AR70" i="13"/>
  <c r="AR44" i="13"/>
  <c r="AQ41" i="11" s="1"/>
  <c r="AS58" i="13"/>
  <c r="AR139" i="13"/>
  <c r="AR150" i="13" s="1"/>
  <c r="AR114" i="13"/>
  <c r="CG221" i="13"/>
  <c r="CG214" i="13"/>
  <c r="CH213" i="13"/>
  <c r="CH201" i="13"/>
  <c r="CH203" i="13"/>
  <c r="CH199" i="13"/>
  <c r="CH214" i="13"/>
  <c r="CH210" i="13"/>
  <c r="CH205" i="13"/>
  <c r="CG206" i="13"/>
  <c r="CI38" i="13"/>
  <c r="CH75" i="7"/>
  <c r="CI200" i="13"/>
  <c r="CI39" i="13"/>
  <c r="CH76" i="7" s="1"/>
  <c r="AS68" i="13"/>
  <c r="AS56" i="13"/>
  <c r="AR137" i="13"/>
  <c r="AR152" i="13" s="1"/>
  <c r="AS116" i="13"/>
  <c r="CH221" i="13"/>
  <c r="CI213" i="13"/>
  <c r="CI210" i="13"/>
  <c r="CI199" i="13"/>
  <c r="CI214" i="13"/>
  <c r="CI201" i="13"/>
  <c r="CI205" i="13"/>
  <c r="CI221" i="13" s="1"/>
  <c r="CI203" i="13"/>
  <c r="CI215" i="13"/>
  <c r="CG41" i="13"/>
  <c r="CF78" i="7" s="1"/>
  <c r="CH215" i="13"/>
  <c r="CH218" i="13"/>
  <c r="CJ38" i="13"/>
  <c r="CI75" i="7"/>
  <c r="CJ200" i="13"/>
  <c r="CJ39" i="13"/>
  <c r="CI76" i="7"/>
  <c r="AS70" i="13"/>
  <c r="AS44" i="13"/>
  <c r="AR41" i="11"/>
  <c r="AT58" i="13"/>
  <c r="AS139" i="13"/>
  <c r="AS150" i="13"/>
  <c r="AS114" i="13"/>
  <c r="CK200" i="13"/>
  <c r="CK39" i="13"/>
  <c r="CJ76" i="7"/>
  <c r="CK38" i="13"/>
  <c r="CJ75" i="7"/>
  <c r="CJ213" i="13"/>
  <c r="CJ199" i="13"/>
  <c r="CJ214" i="13"/>
  <c r="CJ210" i="13"/>
  <c r="CJ201" i="13"/>
  <c r="CJ205" i="13"/>
  <c r="CJ203" i="13"/>
  <c r="AS137" i="13"/>
  <c r="AS152" i="13"/>
  <c r="AT116" i="13"/>
  <c r="AT68" i="13"/>
  <c r="AT56" i="13"/>
  <c r="CJ221" i="13"/>
  <c r="CJ215" i="13"/>
  <c r="CJ218" i="13"/>
  <c r="CJ216" i="13"/>
  <c r="CL39" i="13"/>
  <c r="CK76" i="7" s="1"/>
  <c r="CL38" i="13"/>
  <c r="CK75" i="7"/>
  <c r="CL200" i="13"/>
  <c r="CK210" i="13"/>
  <c r="CK201" i="13"/>
  <c r="CK216" i="13" s="1"/>
  <c r="CK205" i="13"/>
  <c r="CK199" i="13"/>
  <c r="CK214" i="13"/>
  <c r="CK203" i="13"/>
  <c r="CK213" i="13"/>
  <c r="AT70" i="13"/>
  <c r="AT44" i="13"/>
  <c r="AS41" i="11" s="1"/>
  <c r="AU58" i="13"/>
  <c r="AT114" i="13"/>
  <c r="AT139" i="13"/>
  <c r="AT150" i="13" s="1"/>
  <c r="CK221" i="13"/>
  <c r="CK215" i="13"/>
  <c r="CM39" i="13"/>
  <c r="CL76" i="7"/>
  <c r="CM38" i="13"/>
  <c r="CL75" i="7"/>
  <c r="CM200" i="13"/>
  <c r="CL210" i="13"/>
  <c r="CL201" i="13"/>
  <c r="CL218" i="13" s="1"/>
  <c r="CL205" i="13"/>
  <c r="CL203" i="13"/>
  <c r="CL199" i="13"/>
  <c r="CL214" i="13"/>
  <c r="CL213" i="13"/>
  <c r="CL216" i="13" s="1"/>
  <c r="AU68" i="13"/>
  <c r="AU56" i="13"/>
  <c r="AT137" i="13"/>
  <c r="AT152" i="13" s="1"/>
  <c r="AU116" i="13"/>
  <c r="CL221" i="13"/>
  <c r="CL215" i="13"/>
  <c r="CM201" i="13"/>
  <c r="CM218" i="13" s="1"/>
  <c r="CM213" i="13"/>
  <c r="CM199" i="13"/>
  <c r="CM214" i="13"/>
  <c r="CM210" i="13"/>
  <c r="CM203" i="13"/>
  <c r="CM205" i="13"/>
  <c r="CM221" i="13" s="1"/>
  <c r="CN38" i="13"/>
  <c r="CM75" i="7"/>
  <c r="CN200" i="13"/>
  <c r="CN39" i="13"/>
  <c r="CM76" i="7" s="1"/>
  <c r="CL206" i="13"/>
  <c r="CL41" i="13" s="1"/>
  <c r="CK78" i="7" s="1"/>
  <c r="AU139" i="13"/>
  <c r="AU150" i="13" s="1"/>
  <c r="AU114" i="13"/>
  <c r="AU70" i="13"/>
  <c r="AU44" i="13"/>
  <c r="AT41" i="11" s="1"/>
  <c r="AV58" i="13"/>
  <c r="CO39" i="13"/>
  <c r="CN76" i="7"/>
  <c r="CO38" i="13"/>
  <c r="CN75" i="7"/>
  <c r="CO200" i="13"/>
  <c r="CM215" i="13"/>
  <c r="CN210" i="13"/>
  <c r="CN199" i="13"/>
  <c r="CN215" i="13"/>
  <c r="CN205" i="13"/>
  <c r="CN203" i="13"/>
  <c r="CN213" i="13"/>
  <c r="CN201" i="13"/>
  <c r="CN206" i="13" s="1"/>
  <c r="CN41" i="13" s="1"/>
  <c r="CM78" i="7" s="1"/>
  <c r="AV68" i="13"/>
  <c r="AV56" i="13"/>
  <c r="AU137" i="13"/>
  <c r="AU152" i="13" s="1"/>
  <c r="AV116" i="13"/>
  <c r="CN221" i="13"/>
  <c r="CN218" i="13"/>
  <c r="CO199" i="13"/>
  <c r="CO214" i="13"/>
  <c r="CO203" i="13"/>
  <c r="CO201" i="13"/>
  <c r="CO213" i="13"/>
  <c r="CO205" i="13"/>
  <c r="CO221" i="13" s="1"/>
  <c r="CO210" i="13"/>
  <c r="CP39" i="13"/>
  <c r="CO76" i="7" s="1"/>
  <c r="CP200" i="13"/>
  <c r="CP38" i="13"/>
  <c r="CO75" i="7"/>
  <c r="CN214" i="13"/>
  <c r="AV70" i="13"/>
  <c r="AV44" i="13"/>
  <c r="AU41" i="11" s="1"/>
  <c r="AW58" i="13"/>
  <c r="AV139" i="13"/>
  <c r="AV150" i="13" s="1"/>
  <c r="AV114" i="13"/>
  <c r="CO215" i="13"/>
  <c r="CP210" i="13"/>
  <c r="CP205" i="13"/>
  <c r="CP221" i="13" s="1"/>
  <c r="CP213" i="13"/>
  <c r="CP201" i="13"/>
  <c r="CP203" i="13"/>
  <c r="CP199" i="13"/>
  <c r="CP215" i="13"/>
  <c r="CO218" i="13"/>
  <c r="CQ39" i="13"/>
  <c r="CP76" i="7" s="1"/>
  <c r="CQ200" i="13"/>
  <c r="CQ38" i="13"/>
  <c r="CP75" i="7"/>
  <c r="AV137" i="13"/>
  <c r="AV152" i="13" s="1"/>
  <c r="AW116" i="13"/>
  <c r="AW68" i="13"/>
  <c r="AW56" i="13"/>
  <c r="CR39" i="13"/>
  <c r="CQ76" i="7" s="1"/>
  <c r="CR200" i="13"/>
  <c r="CR38" i="13"/>
  <c r="CQ75" i="7"/>
  <c r="CP214" i="13"/>
  <c r="CQ203" i="13"/>
  <c r="CQ210" i="13"/>
  <c r="CQ205" i="13"/>
  <c r="CQ221" i="13" s="1"/>
  <c r="CQ213" i="13"/>
  <c r="CQ216" i="13" s="1"/>
  <c r="CQ201" i="13"/>
  <c r="CQ199" i="13"/>
  <c r="CQ214" i="13"/>
  <c r="CP218" i="13"/>
  <c r="AW139" i="13"/>
  <c r="AW150" i="13"/>
  <c r="AW114" i="13"/>
  <c r="AW70" i="13"/>
  <c r="AW44" i="13"/>
  <c r="AV41" i="11" s="1"/>
  <c r="AX58" i="13"/>
  <c r="CQ215" i="13"/>
  <c r="CR210" i="13"/>
  <c r="CR201" i="13"/>
  <c r="CR203" i="13"/>
  <c r="CR205" i="13"/>
  <c r="CR221" i="13" s="1"/>
  <c r="CR213" i="13"/>
  <c r="CR199" i="13"/>
  <c r="CR215" i="13"/>
  <c r="CS38" i="13"/>
  <c r="CR75" i="7"/>
  <c r="CS200" i="13"/>
  <c r="CS39" i="13"/>
  <c r="CR76" i="7"/>
  <c r="CQ218" i="13"/>
  <c r="CQ45" i="13" s="1"/>
  <c r="CP6" i="11" s="1"/>
  <c r="CQ206" i="13"/>
  <c r="CQ41" i="13" s="1"/>
  <c r="CP78" i="7" s="1"/>
  <c r="AW137" i="13"/>
  <c r="AW152" i="13"/>
  <c r="AX116" i="13"/>
  <c r="AX68" i="13"/>
  <c r="AX56" i="13"/>
  <c r="CR214" i="13"/>
  <c r="CT200" i="13"/>
  <c r="CT38" i="13"/>
  <c r="CS75" i="7"/>
  <c r="CT39" i="13"/>
  <c r="CS76" i="7" s="1"/>
  <c r="CR218" i="13"/>
  <c r="CR45" i="13"/>
  <c r="CQ6" i="11" s="1"/>
  <c r="CR216" i="13"/>
  <c r="CS205" i="13"/>
  <c r="CS206" i="13" s="1"/>
  <c r="CS41" i="13" s="1"/>
  <c r="CR78" i="7" s="1"/>
  <c r="CS199" i="13"/>
  <c r="CS214" i="13"/>
  <c r="CS203" i="13"/>
  <c r="CS213" i="13"/>
  <c r="CS210" i="13"/>
  <c r="CS221" i="13"/>
  <c r="CS201" i="13"/>
  <c r="CS216" i="13" s="1"/>
  <c r="AX70" i="13"/>
  <c r="AX44" i="13"/>
  <c r="AW41" i="11" s="1"/>
  <c r="AY58" i="13"/>
  <c r="AX139" i="13"/>
  <c r="AX150" i="13" s="1"/>
  <c r="AX114" i="13"/>
  <c r="CS215" i="13"/>
  <c r="CU39" i="13"/>
  <c r="CT76" i="7"/>
  <c r="CU200" i="13"/>
  <c r="CU38" i="13"/>
  <c r="CT75" i="7"/>
  <c r="CT203" i="13"/>
  <c r="CT205" i="13"/>
  <c r="CT213" i="13"/>
  <c r="CT201" i="13"/>
  <c r="CT206" i="13" s="1"/>
  <c r="CT41" i="13" s="1"/>
  <c r="CS78" i="7" s="1"/>
  <c r="CT199" i="13"/>
  <c r="CT215" i="13"/>
  <c r="CT210" i="13"/>
  <c r="CT221" i="13"/>
  <c r="AY68" i="13"/>
  <c r="AY56" i="13"/>
  <c r="AX137" i="13"/>
  <c r="AX152" i="13"/>
  <c r="AY116" i="13"/>
  <c r="CV39" i="13"/>
  <c r="CU76" i="7" s="1"/>
  <c r="CV200" i="13"/>
  <c r="CV38" i="13"/>
  <c r="CU75" i="7"/>
  <c r="CT214" i="13"/>
  <c r="CU210" i="13"/>
  <c r="CU203" i="13"/>
  <c r="CU205" i="13"/>
  <c r="CU206" i="13" s="1"/>
  <c r="CU41" i="13" s="1"/>
  <c r="CU201" i="13"/>
  <c r="CU213" i="13"/>
  <c r="CU199" i="13"/>
  <c r="CU215" i="13"/>
  <c r="AY139" i="13"/>
  <c r="AY150" i="13"/>
  <c r="AY114" i="13"/>
  <c r="AY70" i="13"/>
  <c r="AY44" i="13"/>
  <c r="AX41" i="11" s="1"/>
  <c r="AZ58" i="13"/>
  <c r="CU221" i="13"/>
  <c r="CU214" i="13"/>
  <c r="CW200" i="13"/>
  <c r="CW38" i="13"/>
  <c r="CV75" i="7"/>
  <c r="CW39" i="13"/>
  <c r="CV76" i="7"/>
  <c r="CV210" i="13"/>
  <c r="CV199" i="13"/>
  <c r="CV215" i="13"/>
  <c r="CV201" i="13"/>
  <c r="CV205" i="13"/>
  <c r="CV203" i="13"/>
  <c r="CV213" i="13"/>
  <c r="CU216" i="13"/>
  <c r="CU218" i="13"/>
  <c r="AY137" i="13"/>
  <c r="AY152" i="13" s="1"/>
  <c r="AZ116" i="13"/>
  <c r="AZ68" i="13"/>
  <c r="AZ56" i="13"/>
  <c r="CX200" i="13"/>
  <c r="CX39" i="13"/>
  <c r="CW76" i="7"/>
  <c r="CX38" i="13"/>
  <c r="CW75" i="7"/>
  <c r="CV214" i="13"/>
  <c r="CV216" i="13"/>
  <c r="CV218" i="13"/>
  <c r="CV45" i="13" s="1"/>
  <c r="CU6" i="11" s="1"/>
  <c r="CW205" i="13"/>
  <c r="CW221" i="13" s="1"/>
  <c r="CW213" i="13"/>
  <c r="CW199" i="13"/>
  <c r="CW214" i="13"/>
  <c r="CW203" i="13"/>
  <c r="CW201" i="13"/>
  <c r="CW218" i="13" s="1"/>
  <c r="CW45" i="13" s="1"/>
  <c r="CV6" i="11" s="1"/>
  <c r="CW210" i="13"/>
  <c r="CW215" i="13"/>
  <c r="AZ70" i="13"/>
  <c r="AZ44" i="13"/>
  <c r="AY41" i="11" s="1"/>
  <c r="BA58" i="13"/>
  <c r="AZ114" i="13"/>
  <c r="AZ139" i="13"/>
  <c r="AZ150" i="13" s="1"/>
  <c r="CY200" i="13"/>
  <c r="CY38" i="13"/>
  <c r="CX75" i="7"/>
  <c r="CY39" i="13"/>
  <c r="CX76" i="7" s="1"/>
  <c r="CX210" i="13"/>
  <c r="CX205" i="13"/>
  <c r="CX221" i="13" s="1"/>
  <c r="CX199" i="13"/>
  <c r="CX215" i="13"/>
  <c r="CX213" i="13"/>
  <c r="CX216" i="13" s="1"/>
  <c r="CX201" i="13"/>
  <c r="CX203" i="13"/>
  <c r="CW216" i="13"/>
  <c r="BA68" i="13"/>
  <c r="BA56" i="13"/>
  <c r="AZ137" i="13"/>
  <c r="AZ152" i="13" s="1"/>
  <c r="BA116" i="13"/>
  <c r="CY213" i="13"/>
  <c r="CY201" i="13"/>
  <c r="CY218" i="13" s="1"/>
  <c r="CY45" i="13" s="1"/>
  <c r="CX6" i="11" s="1"/>
  <c r="CY199" i="13"/>
  <c r="CY214" i="13"/>
  <c r="CY210" i="13"/>
  <c r="CY205" i="13"/>
  <c r="CY221" i="13" s="1"/>
  <c r="CY203" i="13"/>
  <c r="CY215" i="13"/>
  <c r="CX218" i="13"/>
  <c r="CX45" i="13" s="1"/>
  <c r="CW6" i="11" s="1"/>
  <c r="CX214" i="13"/>
  <c r="CZ39" i="13"/>
  <c r="CY76" i="7" s="1"/>
  <c r="CZ200" i="13"/>
  <c r="CZ38" i="13"/>
  <c r="CY75" i="7"/>
  <c r="BA70" i="13"/>
  <c r="BA44" i="13"/>
  <c r="AZ41" i="11" s="1"/>
  <c r="BB58" i="13"/>
  <c r="BA139" i="13"/>
  <c r="BA150" i="13" s="1"/>
  <c r="BA114" i="13"/>
  <c r="CZ213" i="13"/>
  <c r="CZ199" i="13"/>
  <c r="CZ215" i="13"/>
  <c r="CZ210" i="13"/>
  <c r="CZ201" i="13"/>
  <c r="CZ218" i="13" s="1"/>
  <c r="CZ45" i="13" s="1"/>
  <c r="CY6" i="11" s="1"/>
  <c r="CZ205" i="13"/>
  <c r="CZ203" i="13"/>
  <c r="CY206" i="13"/>
  <c r="CY41" i="13" s="1"/>
  <c r="DA39" i="13"/>
  <c r="CZ76" i="7" s="1"/>
  <c r="DA38" i="13"/>
  <c r="CZ75" i="7"/>
  <c r="DA200" i="13"/>
  <c r="BA137" i="13"/>
  <c r="BA152" i="13" s="1"/>
  <c r="BB116" i="13"/>
  <c r="BB68" i="13"/>
  <c r="BB56" i="13"/>
  <c r="CZ221" i="13"/>
  <c r="CZ214" i="13"/>
  <c r="DA205" i="13"/>
  <c r="DA221" i="13" s="1"/>
  <c r="DA199" i="13"/>
  <c r="DA215" i="13"/>
  <c r="DA210" i="13"/>
  <c r="DA213" i="13"/>
  <c r="DA203" i="13"/>
  <c r="DA201" i="13"/>
  <c r="DA206" i="13" s="1"/>
  <c r="DA41" i="13" s="1"/>
  <c r="DB200" i="13"/>
  <c r="DB39" i="13"/>
  <c r="DB38" i="13"/>
  <c r="DA75" i="7"/>
  <c r="BB114" i="13"/>
  <c r="BB139" i="13"/>
  <c r="BB150" i="13" s="1"/>
  <c r="BB70" i="13"/>
  <c r="BB44" i="13"/>
  <c r="BA41" i="11" s="1"/>
  <c r="BC58" i="13"/>
  <c r="DA218" i="13"/>
  <c r="DA45" i="13" s="1"/>
  <c r="CZ6" i="11" s="1"/>
  <c r="DA214" i="13"/>
  <c r="DC200" i="13"/>
  <c r="DC38" i="13"/>
  <c r="DB75" i="7"/>
  <c r="DC39" i="13"/>
  <c r="DB76" i="7"/>
  <c r="DB210" i="13"/>
  <c r="DB199" i="13"/>
  <c r="DB214" i="13"/>
  <c r="DB203" i="13"/>
  <c r="DB205" i="13"/>
  <c r="DB201" i="13"/>
  <c r="DB206" i="13" s="1"/>
  <c r="DB41" i="13" s="1"/>
  <c r="DA78" i="7" s="1"/>
  <c r="DB213" i="13"/>
  <c r="BC68" i="13"/>
  <c r="BC56" i="13"/>
  <c r="BB137" i="13"/>
  <c r="BB152" i="13" s="1"/>
  <c r="BC116" i="13"/>
  <c r="DB221" i="13"/>
  <c r="DC199" i="13"/>
  <c r="DC215" i="13"/>
  <c r="DC213" i="13"/>
  <c r="DC201" i="13"/>
  <c r="DC216" i="13" s="1"/>
  <c r="DC210" i="13"/>
  <c r="DC203" i="13"/>
  <c r="DC205" i="13"/>
  <c r="DC221" i="13" s="1"/>
  <c r="DB215" i="13"/>
  <c r="DD39" i="13"/>
  <c r="DC76" i="7"/>
  <c r="DD200" i="13"/>
  <c r="DD38" i="13"/>
  <c r="DC75" i="7"/>
  <c r="BC139" i="13"/>
  <c r="BC150" i="13" s="1"/>
  <c r="BC114" i="13"/>
  <c r="BC70" i="13"/>
  <c r="BC44" i="13"/>
  <c r="BB41" i="11" s="1"/>
  <c r="BD58" i="13"/>
  <c r="DC214" i="13"/>
  <c r="DD205" i="13"/>
  <c r="DD221" i="13" s="1"/>
  <c r="DD213" i="13"/>
  <c r="DD216" i="13" s="1"/>
  <c r="DD210" i="13"/>
  <c r="DD201" i="13"/>
  <c r="DD203" i="13"/>
  <c r="DD199" i="13"/>
  <c r="DD215" i="13"/>
  <c r="DE38" i="13"/>
  <c r="DD75" i="7"/>
  <c r="DE39" i="13"/>
  <c r="DD76" i="7" s="1"/>
  <c r="DE200" i="13"/>
  <c r="BD68" i="13"/>
  <c r="BD56" i="13"/>
  <c r="BC137" i="13"/>
  <c r="BC152" i="13" s="1"/>
  <c r="BD116" i="13"/>
  <c r="DD214" i="13"/>
  <c r="DF39" i="13"/>
  <c r="DF200" i="13"/>
  <c r="DF38" i="13"/>
  <c r="DE75" i="7"/>
  <c r="DE213" i="13"/>
  <c r="DE216" i="13" s="1"/>
  <c r="DE210" i="13"/>
  <c r="DL208" i="13" s="1"/>
  <c r="DL211" i="13" s="1"/>
  <c r="DE203" i="13"/>
  <c r="DE199" i="13"/>
  <c r="DE214" i="13"/>
  <c r="DE201" i="13"/>
  <c r="DE205" i="13"/>
  <c r="DE206" i="13" s="1"/>
  <c r="DE41" i="13" s="1"/>
  <c r="DD78" i="7" s="1"/>
  <c r="DD218" i="13"/>
  <c r="DD206" i="13"/>
  <c r="BD139" i="13"/>
  <c r="BD150" i="13"/>
  <c r="BD114" i="13"/>
  <c r="BD70" i="13"/>
  <c r="BD44" i="13"/>
  <c r="BC41" i="11" s="1"/>
  <c r="BE58" i="13"/>
  <c r="DE215" i="13"/>
  <c r="DD41" i="13"/>
  <c r="DD42" i="13" s="1"/>
  <c r="DE218" i="13"/>
  <c r="DE45" i="13"/>
  <c r="DD6" i="11" s="1"/>
  <c r="DG39" i="13"/>
  <c r="DG200" i="13"/>
  <c r="DG38" i="13"/>
  <c r="DF75" i="7"/>
  <c r="DF210" i="13"/>
  <c r="DF205" i="13"/>
  <c r="DF221" i="13" s="1"/>
  <c r="DF213" i="13"/>
  <c r="DF199" i="13"/>
  <c r="DF214" i="13"/>
  <c r="DF201" i="13"/>
  <c r="DF218" i="13" s="1"/>
  <c r="DF45" i="13" s="1"/>
  <c r="DE6" i="11" s="1"/>
  <c r="DF203" i="13"/>
  <c r="BE56" i="13"/>
  <c r="BE68" i="13"/>
  <c r="BD137" i="13"/>
  <c r="BD152" i="13"/>
  <c r="BE116" i="13"/>
  <c r="DF215" i="13"/>
  <c r="DG199" i="13"/>
  <c r="DG215" i="13"/>
  <c r="DG205" i="13"/>
  <c r="DG221" i="13" s="1"/>
  <c r="DG203" i="13"/>
  <c r="DG213" i="13"/>
  <c r="DG210" i="13"/>
  <c r="DG201" i="13"/>
  <c r="DG218" i="13" s="1"/>
  <c r="DG45" i="13" s="1"/>
  <c r="DF6" i="11" s="1"/>
  <c r="DH200" i="13"/>
  <c r="DH39" i="13"/>
  <c r="DG76" i="7" s="1"/>
  <c r="DH38" i="13"/>
  <c r="DG75" i="7"/>
  <c r="BE70" i="13"/>
  <c r="BE44" i="13"/>
  <c r="BD41" i="11" s="1"/>
  <c r="BF58" i="13"/>
  <c r="BE114" i="13"/>
  <c r="BE139" i="13"/>
  <c r="BE150" i="13" s="1"/>
  <c r="DE42" i="13"/>
  <c r="DI39" i="13"/>
  <c r="DH76" i="7" s="1"/>
  <c r="DI38" i="13"/>
  <c r="DH75" i="7"/>
  <c r="DI200" i="13"/>
  <c r="DG214" i="13"/>
  <c r="DH203" i="13"/>
  <c r="DH213" i="13"/>
  <c r="DH201" i="13"/>
  <c r="DH210" i="13"/>
  <c r="DH199" i="13"/>
  <c r="DH215" i="13"/>
  <c r="DH205" i="13"/>
  <c r="DG206" i="13"/>
  <c r="DG41" i="13" s="1"/>
  <c r="DF78" i="7" s="1"/>
  <c r="BF68" i="13"/>
  <c r="BF56" i="13"/>
  <c r="BE137" i="13"/>
  <c r="BE152" i="13" s="1"/>
  <c r="BF116" i="13"/>
  <c r="DH221" i="13"/>
  <c r="DJ38" i="13"/>
  <c r="DI75" i="7"/>
  <c r="DJ39" i="13"/>
  <c r="DI76" i="7" s="1"/>
  <c r="DJ200" i="13"/>
  <c r="DH214" i="13"/>
  <c r="DI210" i="13"/>
  <c r="DI213" i="13"/>
  <c r="DI205" i="13"/>
  <c r="DI199" i="13"/>
  <c r="DI214" i="13"/>
  <c r="DI201" i="13"/>
  <c r="DI206" i="13" s="1"/>
  <c r="DI41" i="13" s="1"/>
  <c r="DI203" i="13"/>
  <c r="BF139" i="13"/>
  <c r="BF150" i="13" s="1"/>
  <c r="BF114" i="13"/>
  <c r="BF70" i="13"/>
  <c r="BF44" i="13"/>
  <c r="BE41" i="11" s="1"/>
  <c r="BG58" i="13"/>
  <c r="DI221" i="13"/>
  <c r="DK39" i="13"/>
  <c r="DJ76" i="7"/>
  <c r="DK200" i="13"/>
  <c r="DK38" i="13"/>
  <c r="DJ75" i="7"/>
  <c r="DI216" i="13"/>
  <c r="DI215" i="13"/>
  <c r="DJ201" i="13"/>
  <c r="DJ210" i="13"/>
  <c r="DJ213" i="13"/>
  <c r="DJ199" i="13"/>
  <c r="DJ214" i="13"/>
  <c r="DJ205" i="13"/>
  <c r="DJ203" i="13"/>
  <c r="BF137" i="13"/>
  <c r="BF152" i="13" s="1"/>
  <c r="BG116" i="13"/>
  <c r="BG68" i="13"/>
  <c r="BG56" i="13"/>
  <c r="DJ221" i="13"/>
  <c r="DK213" i="13"/>
  <c r="DK199" i="13"/>
  <c r="DK214" i="13"/>
  <c r="DK205" i="13"/>
  <c r="DK210" i="13"/>
  <c r="DK203" i="13"/>
  <c r="DK201" i="13"/>
  <c r="DJ215" i="13"/>
  <c r="DL39" i="13"/>
  <c r="DK76" i="7" s="1"/>
  <c r="DL200" i="13"/>
  <c r="DL38" i="13"/>
  <c r="DK75" i="7"/>
  <c r="BG70" i="13"/>
  <c r="BG44" i="13"/>
  <c r="BF41" i="11" s="1"/>
  <c r="BH58" i="13"/>
  <c r="BG139" i="13"/>
  <c r="BG150" i="13" s="1"/>
  <c r="BG114" i="13"/>
  <c r="DK215" i="13"/>
  <c r="DK221" i="13"/>
  <c r="DH78" i="7"/>
  <c r="DM39" i="13"/>
  <c r="DL76" i="7" s="1"/>
  <c r="DM200" i="13"/>
  <c r="DM38" i="13"/>
  <c r="DL75" i="7"/>
  <c r="DL201" i="13"/>
  <c r="DL218" i="13" s="1"/>
  <c r="DL210" i="13"/>
  <c r="DL205" i="13"/>
  <c r="DL206" i="13" s="1"/>
  <c r="DL41" i="13" s="1"/>
  <c r="DK78" i="7" s="1"/>
  <c r="DL203" i="13"/>
  <c r="DL213" i="13"/>
  <c r="DL199" i="13"/>
  <c r="DL215" i="13"/>
  <c r="BG137" i="13"/>
  <c r="BG152" i="13" s="1"/>
  <c r="BH116" i="13"/>
  <c r="BH68" i="13"/>
  <c r="BH56" i="13"/>
  <c r="DL221" i="13"/>
  <c r="DN38" i="13"/>
  <c r="DM75" i="7"/>
  <c r="DN200" i="13"/>
  <c r="DN39" i="13"/>
  <c r="DM76" i="7" s="1"/>
  <c r="DL216" i="13"/>
  <c r="DM203" i="13"/>
  <c r="DM199" i="13"/>
  <c r="DM215" i="13"/>
  <c r="DM205" i="13"/>
  <c r="DM213" i="13"/>
  <c r="DM210" i="13"/>
  <c r="DM201" i="13"/>
  <c r="DL214" i="13"/>
  <c r="BH114" i="13"/>
  <c r="BH139" i="13"/>
  <c r="BH150" i="13"/>
  <c r="BH70" i="13"/>
  <c r="BH44" i="13"/>
  <c r="BG41" i="11"/>
  <c r="BI58" i="13"/>
  <c r="DM221" i="13"/>
  <c r="DM214" i="13"/>
  <c r="DO39" i="13"/>
  <c r="DN76" i="7" s="1"/>
  <c r="DO200" i="13"/>
  <c r="DO38" i="13"/>
  <c r="DN75" i="7"/>
  <c r="DM206" i="13"/>
  <c r="DM41" i="13" s="1"/>
  <c r="DN210" i="13"/>
  <c r="DN213" i="13"/>
  <c r="DN205" i="13"/>
  <c r="DN203" i="13"/>
  <c r="DN199" i="13"/>
  <c r="DN214" i="13"/>
  <c r="DN201" i="13"/>
  <c r="DN218" i="13" s="1"/>
  <c r="BI68" i="13"/>
  <c r="BI56" i="13"/>
  <c r="BH137" i="13"/>
  <c r="BH152" i="13" s="1"/>
  <c r="BI116" i="13"/>
  <c r="DN221" i="13"/>
  <c r="DN215" i="13"/>
  <c r="DN216" i="13"/>
  <c r="DP39" i="13"/>
  <c r="DP200" i="13"/>
  <c r="DP38" i="13"/>
  <c r="DO75" i="7"/>
  <c r="DO203" i="13"/>
  <c r="DO210" i="13"/>
  <c r="DO213" i="13"/>
  <c r="DO199" i="13"/>
  <c r="DO215" i="13"/>
  <c r="DO201" i="13"/>
  <c r="DO205" i="13"/>
  <c r="DO221" i="13" s="1"/>
  <c r="BI70" i="13"/>
  <c r="BI44" i="13"/>
  <c r="BH41" i="11"/>
  <c r="BJ58" i="13"/>
  <c r="BI139" i="13"/>
  <c r="BI150" i="13"/>
  <c r="BI114" i="13"/>
  <c r="DO214" i="13"/>
  <c r="DO218" i="13"/>
  <c r="DO45" i="13" s="1"/>
  <c r="DN6" i="11" s="1"/>
  <c r="DO206" i="13"/>
  <c r="DO41" i="13" s="1"/>
  <c r="DP213" i="13"/>
  <c r="DP201" i="13"/>
  <c r="DP216" i="13" s="1"/>
  <c r="DP210" i="13"/>
  <c r="DP199" i="13"/>
  <c r="DP215" i="13"/>
  <c r="DP205" i="13"/>
  <c r="DP221" i="13" s="1"/>
  <c r="DP203" i="13"/>
  <c r="DQ39" i="13"/>
  <c r="DQ38" i="13"/>
  <c r="DP75" i="7"/>
  <c r="DQ200" i="13"/>
  <c r="BI137" i="13"/>
  <c r="BI152" i="13" s="1"/>
  <c r="BJ116" i="13"/>
  <c r="BJ68" i="13"/>
  <c r="BJ56" i="13"/>
  <c r="DP214" i="13"/>
  <c r="DR200" i="13"/>
  <c r="DR38" i="13"/>
  <c r="DQ75" i="7"/>
  <c r="DR39" i="13"/>
  <c r="DQ76" i="7" s="1"/>
  <c r="DQ210" i="13"/>
  <c r="DQ213" i="13"/>
  <c r="DQ205" i="13"/>
  <c r="DQ221" i="13" s="1"/>
  <c r="DQ203" i="13"/>
  <c r="DQ201" i="13"/>
  <c r="DQ218" i="13" s="1"/>
  <c r="DQ45" i="13" s="1"/>
  <c r="DP6" i="11" s="1"/>
  <c r="DQ199" i="13"/>
  <c r="DQ214" i="13"/>
  <c r="BJ114" i="13"/>
  <c r="BJ139" i="13"/>
  <c r="BJ150" i="13" s="1"/>
  <c r="BJ70" i="13"/>
  <c r="BJ44" i="13"/>
  <c r="BI41" i="11" s="1"/>
  <c r="BK58" i="13"/>
  <c r="DQ215" i="13"/>
  <c r="DQ216" i="13"/>
  <c r="DS200" i="13"/>
  <c r="DS38" i="13"/>
  <c r="DR75" i="7"/>
  <c r="DS39" i="13"/>
  <c r="DR201" i="13"/>
  <c r="DR218" i="13" s="1"/>
  <c r="DR45" i="13" s="1"/>
  <c r="DQ6" i="11" s="1"/>
  <c r="DR210" i="13"/>
  <c r="DR213" i="13"/>
  <c r="DR216" i="13" s="1"/>
  <c r="DR205" i="13"/>
  <c r="DR221" i="13" s="1"/>
  <c r="DR199" i="13"/>
  <c r="DR215" i="13"/>
  <c r="DR203" i="13"/>
  <c r="BK68" i="13"/>
  <c r="BK56" i="13"/>
  <c r="BJ137" i="13"/>
  <c r="BJ152" i="13"/>
  <c r="BK116" i="13"/>
  <c r="DT39" i="13"/>
  <c r="DT200" i="13"/>
  <c r="DT38" i="13"/>
  <c r="DS75" i="7"/>
  <c r="DR206" i="13"/>
  <c r="DR41" i="13" s="1"/>
  <c r="DR42" i="13" s="1"/>
  <c r="DS201" i="13"/>
  <c r="DS213" i="13"/>
  <c r="DS199" i="13"/>
  <c r="DS214" i="13"/>
  <c r="DS210" i="13"/>
  <c r="DS203" i="13"/>
  <c r="DS205" i="13"/>
  <c r="DS221" i="13" s="1"/>
  <c r="DS215" i="13"/>
  <c r="DR214" i="13"/>
  <c r="BK70" i="13"/>
  <c r="BK44" i="13"/>
  <c r="BJ41" i="11"/>
  <c r="BL58" i="13"/>
  <c r="BK139" i="13"/>
  <c r="BK150" i="13"/>
  <c r="BK114" i="13"/>
  <c r="DT213" i="13"/>
  <c r="DT201" i="13"/>
  <c r="DT216" i="13" s="1"/>
  <c r="DT210" i="13"/>
  <c r="DT199" i="13"/>
  <c r="DT215" i="13"/>
  <c r="DT205" i="13"/>
  <c r="DT203" i="13"/>
  <c r="DS218" i="13"/>
  <c r="DS45" i="13" s="1"/>
  <c r="DR6" i="11" s="1"/>
  <c r="DS216" i="13"/>
  <c r="DU39" i="13"/>
  <c r="DT76" i="7" s="1"/>
  <c r="DU38" i="13"/>
  <c r="DT75" i="7"/>
  <c r="DU200" i="13"/>
  <c r="BL56" i="13"/>
  <c r="BL68" i="13"/>
  <c r="BK137" i="13"/>
  <c r="BK152" i="13" s="1"/>
  <c r="BL116" i="13"/>
  <c r="DT221" i="13"/>
  <c r="DT214" i="13"/>
  <c r="DU213" i="13"/>
  <c r="DU210" i="13"/>
  <c r="DU203" i="13"/>
  <c r="DU199" i="13"/>
  <c r="DU215" i="13"/>
  <c r="DU201" i="13"/>
  <c r="DU206" i="13" s="1"/>
  <c r="DU41" i="13" s="1"/>
  <c r="DU205" i="13"/>
  <c r="DU221" i="13" s="1"/>
  <c r="DV39" i="13"/>
  <c r="DU76" i="7" s="1"/>
  <c r="DV200" i="13"/>
  <c r="DV38" i="13"/>
  <c r="DU75" i="7"/>
  <c r="BL139" i="13"/>
  <c r="BL150" i="13" s="1"/>
  <c r="BL114" i="13"/>
  <c r="BL70" i="13"/>
  <c r="BL44" i="13"/>
  <c r="BK41" i="11" s="1"/>
  <c r="BM58" i="13"/>
  <c r="DU214" i="13"/>
  <c r="DV213" i="13"/>
  <c r="DV205" i="13"/>
  <c r="DV199" i="13"/>
  <c r="DV215" i="13"/>
  <c r="DV201" i="13"/>
  <c r="DV206" i="13" s="1"/>
  <c r="DV41" i="13" s="1"/>
  <c r="DV210" i="13"/>
  <c r="DV203" i="13"/>
  <c r="DV214" i="13"/>
  <c r="DU218" i="13"/>
  <c r="DU45" i="13" s="1"/>
  <c r="DT6" i="11" s="1"/>
  <c r="DU216" i="13"/>
  <c r="DW39" i="13"/>
  <c r="DV76" i="7" s="1"/>
  <c r="DW200" i="13"/>
  <c r="DW38" i="13"/>
  <c r="DV75" i="7"/>
  <c r="BM68" i="13"/>
  <c r="BM56" i="13"/>
  <c r="BL137" i="13"/>
  <c r="BL152" i="13"/>
  <c r="BM116" i="13"/>
  <c r="DV221" i="13"/>
  <c r="DX38" i="13"/>
  <c r="DW75" i="7"/>
  <c r="DX39" i="13"/>
  <c r="DW76" i="7" s="1"/>
  <c r="DX200" i="13"/>
  <c r="DW205" i="13"/>
  <c r="DW203" i="13"/>
  <c r="DW210" i="13"/>
  <c r="DW221" i="13"/>
  <c r="DW213" i="13"/>
  <c r="DW199" i="13"/>
  <c r="DW214" i="13"/>
  <c r="DW201" i="13"/>
  <c r="DV218" i="13"/>
  <c r="DV45" i="13" s="1"/>
  <c r="DU6" i="11" s="1"/>
  <c r="BM114" i="13"/>
  <c r="BM139" i="13"/>
  <c r="BM150" i="13" s="1"/>
  <c r="BM70" i="13"/>
  <c r="BM44" i="13"/>
  <c r="BL41" i="11" s="1"/>
  <c r="BN58" i="13"/>
  <c r="DW206" i="13"/>
  <c r="DW41" i="13" s="1"/>
  <c r="DW218" i="13"/>
  <c r="DW216" i="13"/>
  <c r="DW215" i="13"/>
  <c r="DX213" i="13"/>
  <c r="DX201" i="13"/>
  <c r="DX205" i="13"/>
  <c r="DX221" i="13" s="1"/>
  <c r="DX203" i="13"/>
  <c r="DX210" i="13"/>
  <c r="DX199" i="13"/>
  <c r="DX215" i="13"/>
  <c r="DY200" i="13"/>
  <c r="DY39" i="13"/>
  <c r="DX76" i="7" s="1"/>
  <c r="DY38" i="13"/>
  <c r="DX75" i="7"/>
  <c r="BM137" i="13"/>
  <c r="BM152" i="13" s="1"/>
  <c r="BN116" i="13"/>
  <c r="BN68" i="13"/>
  <c r="BN56" i="13"/>
  <c r="DZ200" i="13"/>
  <c r="DZ39" i="13"/>
  <c r="DY76" i="7" s="1"/>
  <c r="DX214" i="13"/>
  <c r="DY203" i="13"/>
  <c r="DY201" i="13"/>
  <c r="DY210" i="13"/>
  <c r="DY213" i="13"/>
  <c r="DY216" i="13" s="1"/>
  <c r="DY205" i="13"/>
  <c r="DY221" i="13" s="1"/>
  <c r="DY199" i="13"/>
  <c r="DY215" i="13"/>
  <c r="DX218" i="13"/>
  <c r="DX45" i="13" s="1"/>
  <c r="DW6" i="11"/>
  <c r="DX216" i="13"/>
  <c r="BN139" i="13"/>
  <c r="BN150" i="13" s="1"/>
  <c r="BN114" i="13"/>
  <c r="BN70" i="13"/>
  <c r="BN44" i="13"/>
  <c r="BM41" i="11" s="1"/>
  <c r="BO58" i="13"/>
  <c r="EA39" i="13"/>
  <c r="DZ76" i="7" s="1"/>
  <c r="EA200" i="13"/>
  <c r="DY218" i="13"/>
  <c r="DY214" i="13"/>
  <c r="DZ210" i="13"/>
  <c r="DZ213" i="13"/>
  <c r="DZ205" i="13"/>
  <c r="DZ221" i="13" s="1"/>
  <c r="DZ199" i="13"/>
  <c r="DZ214" i="13"/>
  <c r="DZ203" i="13"/>
  <c r="DZ201" i="13"/>
  <c r="BO56" i="13"/>
  <c r="BO68" i="13"/>
  <c r="BN137" i="13"/>
  <c r="BN152" i="13" s="1"/>
  <c r="BO116" i="13"/>
  <c r="DZ215" i="13"/>
  <c r="EA205" i="13"/>
  <c r="EA206" i="13" s="1"/>
  <c r="EA41" i="13" s="1"/>
  <c r="EA201" i="13"/>
  <c r="EA218" i="13" s="1"/>
  <c r="EA45" i="13" s="1"/>
  <c r="DZ6" i="11" s="1"/>
  <c r="EA213" i="13"/>
  <c r="EA216" i="13" s="1"/>
  <c r="EA210" i="13"/>
  <c r="EA203" i="13"/>
  <c r="EA221" i="13"/>
  <c r="EA199" i="13"/>
  <c r="EA214" i="13"/>
  <c r="DZ218" i="13"/>
  <c r="DZ45" i="13" s="1"/>
  <c r="DY6" i="11" s="1"/>
  <c r="EB39" i="13"/>
  <c r="EA76" i="7" s="1"/>
  <c r="EB200" i="13"/>
  <c r="BO139" i="13"/>
  <c r="BO150" i="13" s="1"/>
  <c r="BO114" i="13"/>
  <c r="BO70" i="13"/>
  <c r="BO44" i="13"/>
  <c r="BN41" i="11" s="1"/>
  <c r="BP58" i="13"/>
  <c r="EA215" i="13"/>
  <c r="EB213" i="13"/>
  <c r="EB201" i="13"/>
  <c r="EB199" i="13"/>
  <c r="EB215" i="13"/>
  <c r="EB205" i="13"/>
  <c r="EB221" i="13" s="1"/>
  <c r="EB203" i="13"/>
  <c r="EB210" i="13"/>
  <c r="EB214" i="13"/>
  <c r="EC39" i="13"/>
  <c r="EC200" i="13"/>
  <c r="BP68" i="13"/>
  <c r="BP56" i="13"/>
  <c r="BO137" i="13"/>
  <c r="BO152" i="13" s="1"/>
  <c r="BP116" i="13"/>
  <c r="ED39" i="13"/>
  <c r="EC76" i="7" s="1"/>
  <c r="ED200" i="13"/>
  <c r="EC213" i="13"/>
  <c r="EC205" i="13"/>
  <c r="EC221" i="13" s="1"/>
  <c r="EC203" i="13"/>
  <c r="EC199" i="13"/>
  <c r="EC215" i="13"/>
  <c r="EC210" i="13"/>
  <c r="EC201" i="13"/>
  <c r="EC218" i="13" s="1"/>
  <c r="EC45" i="13" s="1"/>
  <c r="EB6" i="11" s="1"/>
  <c r="BP139" i="13"/>
  <c r="BP150" i="13" s="1"/>
  <c r="BP114" i="13"/>
  <c r="BP70" i="13"/>
  <c r="BP44" i="13"/>
  <c r="BO41" i="11" s="1"/>
  <c r="BQ58" i="13"/>
  <c r="EC214" i="13"/>
  <c r="EC206" i="13"/>
  <c r="EC41" i="13" s="1"/>
  <c r="EB78" i="7" s="1"/>
  <c r="ED201" i="13"/>
  <c r="ED210" i="13"/>
  <c r="ED213" i="13"/>
  <c r="ED205" i="13"/>
  <c r="ED221" i="13" s="1"/>
  <c r="ED203" i="13"/>
  <c r="ED199" i="13"/>
  <c r="ED215" i="13"/>
  <c r="EE200" i="13"/>
  <c r="EE39" i="13"/>
  <c r="ED76" i="7" s="1"/>
  <c r="BQ68" i="13"/>
  <c r="BQ56" i="13"/>
  <c r="BP137" i="13"/>
  <c r="BP152" i="13"/>
  <c r="BQ116" i="13"/>
  <c r="ED214" i="13"/>
  <c r="EF200" i="13"/>
  <c r="EF39" i="13"/>
  <c r="EE76" i="7" s="1"/>
  <c r="EE205" i="13"/>
  <c r="EE203" i="13"/>
  <c r="EE213" i="13"/>
  <c r="EE199" i="13"/>
  <c r="EE214" i="13"/>
  <c r="EE210" i="13"/>
  <c r="EE221" i="13"/>
  <c r="EE201" i="13"/>
  <c r="EE206" i="13" s="1"/>
  <c r="EE41" i="13" s="1"/>
  <c r="ED78" i="7" s="1"/>
  <c r="BQ139" i="13"/>
  <c r="BQ150" i="13" s="1"/>
  <c r="BQ114" i="13"/>
  <c r="BQ70" i="13"/>
  <c r="BQ44" i="13"/>
  <c r="BP41" i="11" s="1"/>
  <c r="BR58" i="13"/>
  <c r="EF213" i="13"/>
  <c r="EF201" i="13"/>
  <c r="EF218" i="13" s="1"/>
  <c r="EF45" i="13" s="1"/>
  <c r="EE6" i="11" s="1"/>
  <c r="EF199" i="13"/>
  <c r="EF215" i="13"/>
  <c r="EF210" i="13"/>
  <c r="EF205" i="13"/>
  <c r="EF221" i="13" s="1"/>
  <c r="EF203" i="13"/>
  <c r="EG200" i="13"/>
  <c r="EG39" i="13"/>
  <c r="EF76" i="7" s="1"/>
  <c r="EE215" i="13"/>
  <c r="BQ137" i="13"/>
  <c r="BQ152" i="13" s="1"/>
  <c r="BR116" i="13"/>
  <c r="BR56" i="13"/>
  <c r="BR68" i="13"/>
  <c r="EH200" i="13"/>
  <c r="EH39" i="13"/>
  <c r="EG76" i="7" s="1"/>
  <c r="EF216" i="13"/>
  <c r="EF206" i="13"/>
  <c r="EF41" i="13" s="1"/>
  <c r="EE78" i="7" s="1"/>
  <c r="EF214" i="13"/>
  <c r="EG203" i="13"/>
  <c r="EG201" i="13"/>
  <c r="EG206" i="13" s="1"/>
  <c r="EG41" i="13" s="1"/>
  <c r="EG210" i="13"/>
  <c r="EG213" i="13"/>
  <c r="EG205" i="13"/>
  <c r="EG221" i="13" s="1"/>
  <c r="EG199" i="13"/>
  <c r="EG215" i="13"/>
  <c r="BR139" i="13"/>
  <c r="BR150" i="13" s="1"/>
  <c r="BR114" i="13"/>
  <c r="BR70" i="13"/>
  <c r="BR44" i="13"/>
  <c r="BQ41" i="11" s="1"/>
  <c r="BS58" i="13"/>
  <c r="EG214" i="13"/>
  <c r="EI39" i="13"/>
  <c r="EH76" i="7" s="1"/>
  <c r="EI200" i="13"/>
  <c r="EH203" i="13"/>
  <c r="EH199" i="13"/>
  <c r="EH214" i="13"/>
  <c r="EH201" i="13"/>
  <c r="EH218" i="13" s="1"/>
  <c r="EH45" i="13" s="1"/>
  <c r="EG6" i="11" s="1"/>
  <c r="EH210" i="13"/>
  <c r="EH205" i="13"/>
  <c r="EH213" i="13"/>
  <c r="BS68" i="13"/>
  <c r="BS56" i="13"/>
  <c r="BR137" i="13"/>
  <c r="BR152" i="13" s="1"/>
  <c r="BS116" i="13"/>
  <c r="EH215" i="13"/>
  <c r="EI199" i="13"/>
  <c r="EI215" i="13"/>
  <c r="EI203" i="13"/>
  <c r="EI213" i="13"/>
  <c r="EI201" i="13"/>
  <c r="EI206" i="13" s="1"/>
  <c r="EI41" i="13" s="1"/>
  <c r="EI214" i="13"/>
  <c r="EI210" i="13"/>
  <c r="EI205" i="13"/>
  <c r="EJ39" i="13"/>
  <c r="EJ200" i="13"/>
  <c r="BS139" i="13"/>
  <c r="BS150" i="13" s="1"/>
  <c r="BS114" i="13"/>
  <c r="BS70" i="13"/>
  <c r="BS44" i="13"/>
  <c r="BR41" i="11" s="1"/>
  <c r="BT58" i="13"/>
  <c r="EI221" i="13"/>
  <c r="EK39" i="13"/>
  <c r="EJ76" i="7" s="1"/>
  <c r="EK200" i="13"/>
  <c r="EI218" i="13"/>
  <c r="EI45" i="13" s="1"/>
  <c r="EH6" i="11" s="1"/>
  <c r="EJ199" i="13"/>
  <c r="EJ215" i="13"/>
  <c r="EJ205" i="13"/>
  <c r="EJ203" i="13"/>
  <c r="EJ213" i="13"/>
  <c r="EJ201" i="13"/>
  <c r="EJ210" i="13"/>
  <c r="EJ221" i="13"/>
  <c r="BT68" i="13"/>
  <c r="BT56" i="13"/>
  <c r="BS137" i="13"/>
  <c r="BS152" i="13" s="1"/>
  <c r="BT116" i="13"/>
  <c r="EJ214" i="13"/>
  <c r="EL200" i="13"/>
  <c r="EL39" i="13"/>
  <c r="EK201" i="13"/>
  <c r="EK205" i="13"/>
  <c r="EK221" i="13" s="1"/>
  <c r="EK213" i="13"/>
  <c r="EK199" i="13"/>
  <c r="EK214" i="13"/>
  <c r="EK210" i="13"/>
  <c r="EK203" i="13"/>
  <c r="EJ216" i="13"/>
  <c r="EJ206" i="13"/>
  <c r="EJ41" i="13" s="1"/>
  <c r="EJ218" i="13"/>
  <c r="EJ45" i="13" s="1"/>
  <c r="EI6" i="11" s="1"/>
  <c r="EJ209" i="13"/>
  <c r="BT139" i="13"/>
  <c r="BT150" i="13" s="1"/>
  <c r="BT114" i="13"/>
  <c r="BT70" i="13"/>
  <c r="BT44" i="13"/>
  <c r="BS41" i="11" s="1"/>
  <c r="BU58" i="13"/>
  <c r="EH78" i="7"/>
  <c r="EK215" i="13"/>
  <c r="EK218" i="13"/>
  <c r="EK45" i="13" s="1"/>
  <c r="EJ6" i="11" s="1"/>
  <c r="EK206" i="13"/>
  <c r="EK41" i="13" s="1"/>
  <c r="EL215" i="13"/>
  <c r="EL199" i="13"/>
  <c r="EL203" i="13"/>
  <c r="EL213" i="13"/>
  <c r="EL214" i="13"/>
  <c r="EL201" i="13"/>
  <c r="EL216" i="13" s="1"/>
  <c r="EM41" i="13"/>
  <c r="EL78" i="7" s="1"/>
  <c r="EM200" i="13"/>
  <c r="EM39" i="13"/>
  <c r="EL76" i="7" s="1"/>
  <c r="BT137" i="13"/>
  <c r="BT152" i="13" s="1"/>
  <c r="BU116" i="13"/>
  <c r="BU68" i="13"/>
  <c r="BU56" i="13"/>
  <c r="EI78" i="7"/>
  <c r="EN200" i="13"/>
  <c r="EN39" i="13"/>
  <c r="EN41" i="13"/>
  <c r="EM78" i="7"/>
  <c r="EM210" i="13"/>
  <c r="EM201" i="13"/>
  <c r="EM214" i="13"/>
  <c r="EM205" i="13"/>
  <c r="EM215" i="13"/>
  <c r="EM203" i="13"/>
  <c r="EM213" i="13"/>
  <c r="EM216" i="13" s="1"/>
  <c r="EM199" i="13"/>
  <c r="EL218" i="13"/>
  <c r="EL45" i="13" s="1"/>
  <c r="EK6" i="11" s="1"/>
  <c r="BU70" i="13"/>
  <c r="BU44" i="13"/>
  <c r="BT41" i="11"/>
  <c r="BV58" i="13"/>
  <c r="BU139" i="13"/>
  <c r="BU150" i="13"/>
  <c r="BU114" i="13"/>
  <c r="EM218" i="13"/>
  <c r="EM45" i="13" s="1"/>
  <c r="EL6" i="11" s="1"/>
  <c r="EN210" i="13"/>
  <c r="EN201" i="13"/>
  <c r="EN206" i="13" s="1"/>
  <c r="EN205" i="13"/>
  <c r="EN221" i="13" s="1"/>
  <c r="EN46" i="13" s="1"/>
  <c r="EM30" i="11" s="1"/>
  <c r="EN199" i="13"/>
  <c r="EN203" i="13"/>
  <c r="EN213" i="13"/>
  <c r="EN216" i="13" s="1"/>
  <c r="EN215" i="13"/>
  <c r="EN214" i="13"/>
  <c r="EO41" i="13"/>
  <c r="EN78" i="7"/>
  <c r="EO39" i="13"/>
  <c r="EN76" i="7" s="1"/>
  <c r="EO200" i="13"/>
  <c r="BV68" i="13"/>
  <c r="BV56" i="13"/>
  <c r="BU137" i="13"/>
  <c r="BU152" i="13" s="1"/>
  <c r="BV116" i="13"/>
  <c r="EO42" i="13"/>
  <c r="EN218" i="13"/>
  <c r="EN45" i="13" s="1"/>
  <c r="EM6" i="11" s="1"/>
  <c r="EO210" i="13"/>
  <c r="EO214" i="13"/>
  <c r="EO203" i="13"/>
  <c r="EO201" i="13"/>
  <c r="EO205" i="13"/>
  <c r="EO221" i="13" s="1"/>
  <c r="EO46" i="13" s="1"/>
  <c r="EN30" i="11" s="1"/>
  <c r="EO213" i="13"/>
  <c r="EO199" i="13"/>
  <c r="EO215" i="13"/>
  <c r="EP200" i="13"/>
  <c r="EP41" i="13"/>
  <c r="EO78" i="7" s="1"/>
  <c r="EP39" i="13"/>
  <c r="EO76" i="7"/>
  <c r="BV70" i="13"/>
  <c r="BV44" i="13"/>
  <c r="BU41" i="11" s="1"/>
  <c r="BW58" i="13"/>
  <c r="BV139" i="13"/>
  <c r="BV150" i="13" s="1"/>
  <c r="BV114" i="13"/>
  <c r="EQ41" i="13"/>
  <c r="EP78" i="7" s="1"/>
  <c r="EQ39" i="13"/>
  <c r="EQ200" i="13"/>
  <c r="EO206" i="13"/>
  <c r="EP205" i="13"/>
  <c r="EP199" i="13"/>
  <c r="EP214" i="13"/>
  <c r="EP215" i="13"/>
  <c r="EP201" i="13"/>
  <c r="EP213" i="13"/>
  <c r="EP203" i="13"/>
  <c r="EP210" i="13"/>
  <c r="BV137" i="13"/>
  <c r="BV152" i="13" s="1"/>
  <c r="BW116" i="13"/>
  <c r="BW68" i="13"/>
  <c r="BW56" i="13"/>
  <c r="EP221" i="13"/>
  <c r="EQ214" i="13"/>
  <c r="EQ215" i="13"/>
  <c r="EQ203" i="13"/>
  <c r="EQ213" i="13"/>
  <c r="EQ201" i="13"/>
  <c r="EQ206" i="13" s="1"/>
  <c r="EQ210" i="13"/>
  <c r="EQ199" i="13"/>
  <c r="EQ205" i="13"/>
  <c r="ER200" i="13"/>
  <c r="ER39" i="13"/>
  <c r="EQ76" i="7" s="1"/>
  <c r="ER41" i="13"/>
  <c r="EQ78" i="7" s="1"/>
  <c r="BW70" i="13"/>
  <c r="BW44" i="13"/>
  <c r="BV41" i="11" s="1"/>
  <c r="BX58" i="13"/>
  <c r="BW139" i="13"/>
  <c r="BW150" i="13" s="1"/>
  <c r="BW114" i="13"/>
  <c r="EQ221" i="13"/>
  <c r="EQ46" i="13" s="1"/>
  <c r="EP30" i="11" s="1"/>
  <c r="ER205" i="13"/>
  <c r="ER199" i="13"/>
  <c r="ER203" i="13"/>
  <c r="ER201" i="13"/>
  <c r="ER216" i="13" s="1"/>
  <c r="ER215" i="13"/>
  <c r="ER214" i="13"/>
  <c r="ER213" i="13"/>
  <c r="ER210" i="13"/>
  <c r="ES41" i="13"/>
  <c r="ER78" i="7" s="1"/>
  <c r="ES200" i="13"/>
  <c r="ES39" i="13"/>
  <c r="BX68" i="13"/>
  <c r="BX56" i="13"/>
  <c r="BW137" i="13"/>
  <c r="BW152" i="13" s="1"/>
  <c r="BX116" i="13"/>
  <c r="ER221" i="13"/>
  <c r="ES213" i="13"/>
  <c r="ES210" i="13"/>
  <c r="ES203" i="13"/>
  <c r="ES199" i="13"/>
  <c r="ES201" i="13"/>
  <c r="ES214" i="13"/>
  <c r="ES205" i="13"/>
  <c r="ES221" i="13" s="1"/>
  <c r="ES46" i="13" s="1"/>
  <c r="ER30" i="11" s="1"/>
  <c r="ER9" i="11" s="1"/>
  <c r="ES215" i="13"/>
  <c r="ET39" i="13"/>
  <c r="ET41" i="13"/>
  <c r="ES78" i="7" s="1"/>
  <c r="ET200" i="13"/>
  <c r="BX139" i="13"/>
  <c r="BX150" i="13" s="1"/>
  <c r="BX114" i="13"/>
  <c r="BX70" i="13"/>
  <c r="BX44" i="13"/>
  <c r="BW41" i="11" s="1"/>
  <c r="BY58" i="13"/>
  <c r="ET214" i="13"/>
  <c r="ET215" i="13"/>
  <c r="ET203" i="13"/>
  <c r="ET201" i="13"/>
  <c r="ET199" i="13"/>
  <c r="ET213" i="13"/>
  <c r="ET210" i="13"/>
  <c r="ET205" i="13"/>
  <c r="EU200" i="13"/>
  <c r="EU41" i="13"/>
  <c r="ET78" i="7" s="1"/>
  <c r="EU39" i="13"/>
  <c r="ET76" i="7" s="1"/>
  <c r="ES216" i="13"/>
  <c r="ES218" i="13"/>
  <c r="ES45" i="13" s="1"/>
  <c r="ER6" i="11" s="1"/>
  <c r="BX137" i="13"/>
  <c r="BX152" i="13" s="1"/>
  <c r="BY116" i="13"/>
  <c r="BY56" i="13"/>
  <c r="BY68" i="13"/>
  <c r="ET221" i="13"/>
  <c r="EU213" i="13"/>
  <c r="EU214" i="13"/>
  <c r="EU210" i="13"/>
  <c r="EU201" i="13"/>
  <c r="EU218" i="13" s="1"/>
  <c r="EU45" i="13" s="1"/>
  <c r="ET6" i="11" s="1"/>
  <c r="EU205" i="13"/>
  <c r="EU221" i="13" s="1"/>
  <c r="EU46" i="13" s="1"/>
  <c r="ET30" i="11" s="1"/>
  <c r="ET9" i="11" s="1"/>
  <c r="EU215" i="13"/>
  <c r="EU203" i="13"/>
  <c r="EU199" i="13"/>
  <c r="EU42" i="13"/>
  <c r="EV200" i="13"/>
  <c r="EV39" i="13"/>
  <c r="EU76" i="7" s="1"/>
  <c r="EV41" i="13"/>
  <c r="EU78" i="7"/>
  <c r="BY139" i="13"/>
  <c r="BY150" i="13" s="1"/>
  <c r="BY114" i="13"/>
  <c r="BY70" i="13"/>
  <c r="BY44" i="13"/>
  <c r="BX41" i="11" s="1"/>
  <c r="BZ58" i="13"/>
  <c r="EV210" i="13"/>
  <c r="EV199" i="13"/>
  <c r="EV215" i="13"/>
  <c r="EV205" i="13"/>
  <c r="EV214" i="13"/>
  <c r="EV203" i="13"/>
  <c r="EV213" i="13"/>
  <c r="EV201" i="13"/>
  <c r="EW200" i="13"/>
  <c r="EW41" i="13"/>
  <c r="EV78" i="7"/>
  <c r="EW39" i="13"/>
  <c r="BY137" i="13"/>
  <c r="BY152" i="13" s="1"/>
  <c r="BZ116" i="13"/>
  <c r="BZ68" i="13"/>
  <c r="BZ56" i="13"/>
  <c r="EX200" i="13"/>
  <c r="EX41" i="13"/>
  <c r="EW78" i="7"/>
  <c r="EX39" i="13"/>
  <c r="EW76" i="7" s="1"/>
  <c r="EV218" i="13"/>
  <c r="EV45" i="13" s="1"/>
  <c r="EU6" i="11" s="1"/>
  <c r="EW214" i="13"/>
  <c r="EW201" i="13"/>
  <c r="EW210" i="13"/>
  <c r="EW213" i="13"/>
  <c r="EW199" i="13"/>
  <c r="EW215" i="13"/>
  <c r="EW203" i="13"/>
  <c r="EW205" i="13"/>
  <c r="EW221" i="13" s="1"/>
  <c r="EW46" i="13" s="1"/>
  <c r="EV30" i="11" s="1"/>
  <c r="EV9" i="11" s="1"/>
  <c r="BZ70" i="13"/>
  <c r="BZ44" i="13"/>
  <c r="BY41" i="11" s="1"/>
  <c r="CA58" i="13"/>
  <c r="BZ114" i="13"/>
  <c r="BZ139" i="13"/>
  <c r="BZ150" i="13" s="1"/>
  <c r="EY200" i="13"/>
  <c r="EY39" i="13"/>
  <c r="EX76" i="7" s="1"/>
  <c r="EY41" i="13"/>
  <c r="EX210" i="13"/>
  <c r="EX213" i="13"/>
  <c r="EX205" i="13"/>
  <c r="EX221" i="13" s="1"/>
  <c r="EX46" i="13" s="1"/>
  <c r="EW30" i="11" s="1"/>
  <c r="EX199" i="13"/>
  <c r="EX203" i="13"/>
  <c r="EX215" i="13"/>
  <c r="EX201" i="13"/>
  <c r="EX214" i="13"/>
  <c r="EX42" i="13"/>
  <c r="BZ137" i="13"/>
  <c r="BZ152" i="13" s="1"/>
  <c r="CA116" i="13"/>
  <c r="CA68" i="13"/>
  <c r="CA56" i="13"/>
  <c r="EP46" i="13"/>
  <c r="EO30" i="11" s="1"/>
  <c r="EZ200" i="13"/>
  <c r="EZ39" i="13"/>
  <c r="EZ41" i="13"/>
  <c r="EY78" i="7" s="1"/>
  <c r="EX216" i="13"/>
  <c r="EX218" i="13"/>
  <c r="EX45" i="13" s="1"/>
  <c r="EW6" i="11" s="1"/>
  <c r="EY215" i="13"/>
  <c r="EY201" i="13"/>
  <c r="EY210" i="13"/>
  <c r="EY213" i="13"/>
  <c r="EY199" i="13"/>
  <c r="EY203" i="13"/>
  <c r="EY214" i="13"/>
  <c r="EY205" i="13"/>
  <c r="EY221" i="13" s="1"/>
  <c r="EY46" i="13" s="1"/>
  <c r="CA139" i="13"/>
  <c r="CA150" i="13" s="1"/>
  <c r="CA114" i="13"/>
  <c r="CA70" i="13"/>
  <c r="CA44" i="13"/>
  <c r="BZ41" i="11"/>
  <c r="CB58" i="13"/>
  <c r="FA200" i="13"/>
  <c r="FA41" i="13"/>
  <c r="EZ78" i="7"/>
  <c r="FA39" i="13"/>
  <c r="EZ76" i="7" s="1"/>
  <c r="EZ210" i="13"/>
  <c r="EZ201" i="13"/>
  <c r="EZ205" i="13"/>
  <c r="EZ221" i="13" s="1"/>
  <c r="EZ46" i="13" s="1"/>
  <c r="EY30" i="11" s="1"/>
  <c r="EY9" i="11" s="1"/>
  <c r="EZ199" i="13"/>
  <c r="EZ214" i="13"/>
  <c r="EZ203" i="13"/>
  <c r="EZ215" i="13"/>
  <c r="EZ213" i="13"/>
  <c r="CA137" i="13"/>
  <c r="CA152" i="13"/>
  <c r="CB116" i="13"/>
  <c r="CB68" i="13"/>
  <c r="CB60" i="13"/>
  <c r="CB69" i="13"/>
  <c r="CB38" i="13"/>
  <c r="CA75" i="7"/>
  <c r="FA42" i="13"/>
  <c r="FA203" i="13"/>
  <c r="FA199" i="13"/>
  <c r="FA215" i="13"/>
  <c r="FA201" i="13"/>
  <c r="FA214" i="13"/>
  <c r="FA205" i="13"/>
  <c r="FA221" i="13" s="1"/>
  <c r="FA46" i="13" s="1"/>
  <c r="EZ30" i="11" s="1"/>
  <c r="EZ9" i="11" s="1"/>
  <c r="FA213" i="13"/>
  <c r="FA216" i="13" s="1"/>
  <c r="FA210" i="13"/>
  <c r="FB39" i="13"/>
  <c r="FA76" i="7" s="1"/>
  <c r="FB41" i="13"/>
  <c r="FA78" i="7" s="1"/>
  <c r="FB200" i="13"/>
  <c r="CB56" i="13"/>
  <c r="CB139" i="13"/>
  <c r="CB150" i="13"/>
  <c r="CB114" i="13"/>
  <c r="FB203" i="13"/>
  <c r="FB205" i="13"/>
  <c r="FB221" i="13" s="1"/>
  <c r="FB46" i="13" s="1"/>
  <c r="FA30" i="11" s="1"/>
  <c r="FA9" i="11" s="1"/>
  <c r="FB201" i="13"/>
  <c r="FB199" i="13"/>
  <c r="FB210" i="13"/>
  <c r="FB214" i="13"/>
  <c r="FB215" i="13"/>
  <c r="FB213" i="13"/>
  <c r="FC200" i="13"/>
  <c r="FC41" i="13"/>
  <c r="FB78" i="7"/>
  <c r="FA218" i="13"/>
  <c r="FA45" i="13" s="1"/>
  <c r="EZ6" i="11" s="1"/>
  <c r="CB137" i="13"/>
  <c r="CB152" i="13" s="1"/>
  <c r="CC116" i="13"/>
  <c r="CB70" i="13"/>
  <c r="CB44" i="13"/>
  <c r="CA41" i="11" s="1"/>
  <c r="CC58" i="13"/>
  <c r="ER46" i="13"/>
  <c r="EQ30" i="11" s="1"/>
  <c r="FC42" i="13"/>
  <c r="FD200" i="13"/>
  <c r="FD41" i="13"/>
  <c r="FD42" i="13" s="1"/>
  <c r="FC78" i="7"/>
  <c r="FC215" i="13"/>
  <c r="FC203" i="13"/>
  <c r="FC213" i="13"/>
  <c r="FC199" i="13"/>
  <c r="FC210" i="13"/>
  <c r="FC201" i="13"/>
  <c r="FC218" i="13" s="1"/>
  <c r="FC45" i="13" s="1"/>
  <c r="FB6" i="11" s="1"/>
  <c r="FC214" i="13"/>
  <c r="FC205" i="13"/>
  <c r="CC68" i="13"/>
  <c r="CC56" i="13"/>
  <c r="CC139" i="13"/>
  <c r="CC150" i="13" s="1"/>
  <c r="CC114" i="13"/>
  <c r="FD215" i="13"/>
  <c r="FD214" i="13"/>
  <c r="FD213" i="13"/>
  <c r="FD203" i="13"/>
  <c r="FD210" i="13"/>
  <c r="FD201" i="13"/>
  <c r="FD205" i="13"/>
  <c r="FD206" i="13" s="1"/>
  <c r="FD199" i="13"/>
  <c r="FE200" i="13"/>
  <c r="FE41" i="13"/>
  <c r="CC137" i="13"/>
  <c r="CC152" i="13" s="1"/>
  <c r="CD116" i="13"/>
  <c r="CC70" i="13"/>
  <c r="CC44" i="13"/>
  <c r="CB41" i="11" s="1"/>
  <c r="CD58" i="13"/>
  <c r="FD221" i="13"/>
  <c r="FE214" i="13"/>
  <c r="FE201" i="13"/>
  <c r="FE216" i="13" s="1"/>
  <c r="FE199" i="13"/>
  <c r="FE215" i="13"/>
  <c r="FE210" i="13"/>
  <c r="FE213" i="13"/>
  <c r="FE205" i="13"/>
  <c r="FE221" i="13" s="1"/>
  <c r="FE46" i="13" s="1"/>
  <c r="FD30" i="11" s="1"/>
  <c r="FD9" i="11" s="1"/>
  <c r="FE203" i="13"/>
  <c r="FF200" i="13"/>
  <c r="FF41" i="13"/>
  <c r="FE78" i="7" s="1"/>
  <c r="FD218" i="13"/>
  <c r="FD45" i="13" s="1"/>
  <c r="FC6" i="11" s="1"/>
  <c r="FD216" i="13"/>
  <c r="CD68" i="13"/>
  <c r="CD56" i="13"/>
  <c r="CD139" i="13"/>
  <c r="CD150" i="13" s="1"/>
  <c r="CD118" i="13"/>
  <c r="CD140" i="13"/>
  <c r="CD151" i="13" s="1"/>
  <c r="CD39" i="13" s="1"/>
  <c r="CC76" i="7" s="1"/>
  <c r="FG41" i="13"/>
  <c r="FF78" i="7" s="1"/>
  <c r="FG200" i="13"/>
  <c r="FF215" i="13"/>
  <c r="FF201" i="13"/>
  <c r="FF206" i="13" s="1"/>
  <c r="FF210" i="13"/>
  <c r="FF213" i="13"/>
  <c r="FF205" i="13"/>
  <c r="FF221" i="13" s="1"/>
  <c r="FF46" i="13" s="1"/>
  <c r="FE30" i="11" s="1"/>
  <c r="FE9" i="11" s="1"/>
  <c r="FF199" i="13"/>
  <c r="FF214" i="13"/>
  <c r="FF203" i="13"/>
  <c r="FE218" i="13"/>
  <c r="FE45" i="13" s="1"/>
  <c r="FD6" i="11" s="1"/>
  <c r="CD114" i="13"/>
  <c r="CD70" i="13"/>
  <c r="CD44" i="13"/>
  <c r="CC41" i="11" s="1"/>
  <c r="CE58" i="13"/>
  <c r="ET46" i="13"/>
  <c r="ES30" i="11" s="1"/>
  <c r="ES9" i="11" s="1"/>
  <c r="FG210" i="13"/>
  <c r="FG203" i="13"/>
  <c r="FG215" i="13"/>
  <c r="FG214" i="13"/>
  <c r="FG205" i="13"/>
  <c r="FG221" i="13" s="1"/>
  <c r="FG46" i="13" s="1"/>
  <c r="FF30" i="11" s="1"/>
  <c r="FF9" i="11" s="1"/>
  <c r="FG213" i="13"/>
  <c r="FG201" i="13"/>
  <c r="FG218" i="13" s="1"/>
  <c r="FG45" i="13" s="1"/>
  <c r="FF6" i="11" s="1"/>
  <c r="FG199" i="13"/>
  <c r="FH41" i="13"/>
  <c r="FG78" i="7" s="1"/>
  <c r="FH200" i="13"/>
  <c r="CE68" i="13"/>
  <c r="CE56" i="13"/>
  <c r="CD137" i="13"/>
  <c r="CD152" i="13" s="1"/>
  <c r="CE116" i="13"/>
  <c r="FH42" i="13"/>
  <c r="FH205" i="13"/>
  <c r="FH201" i="13"/>
  <c r="FH216" i="13" s="1"/>
  <c r="FH213" i="13"/>
  <c r="FH199" i="13"/>
  <c r="FH215" i="13"/>
  <c r="FH203" i="13"/>
  <c r="FH214" i="13"/>
  <c r="FH210" i="13"/>
  <c r="FI200" i="13"/>
  <c r="FI41" i="13"/>
  <c r="FI42" i="13" s="1"/>
  <c r="FH78" i="7"/>
  <c r="FG216" i="13"/>
  <c r="CE139" i="13"/>
  <c r="CE150" i="13" s="1"/>
  <c r="CE114" i="13"/>
  <c r="CE70" i="13"/>
  <c r="CE44" i="13"/>
  <c r="CD41" i="11" s="1"/>
  <c r="CF58" i="13"/>
  <c r="FH221" i="13"/>
  <c r="FH46" i="13" s="1"/>
  <c r="FJ200" i="13"/>
  <c r="FJ41" i="13"/>
  <c r="FI78" i="7" s="1"/>
  <c r="FI215" i="13"/>
  <c r="FI201" i="13"/>
  <c r="FI206" i="13" s="1"/>
  <c r="FI210" i="13"/>
  <c r="FI214" i="13"/>
  <c r="FI213" i="13"/>
  <c r="FI205" i="13"/>
  <c r="FI221" i="13" s="1"/>
  <c r="FI46" i="13" s="1"/>
  <c r="FH30" i="11" s="1"/>
  <c r="FH9" i="11" s="1"/>
  <c r="FI203" i="13"/>
  <c r="FI199" i="13"/>
  <c r="CF68" i="13"/>
  <c r="CF56" i="13"/>
  <c r="CE137" i="13"/>
  <c r="CE152" i="13" s="1"/>
  <c r="CF116" i="13"/>
  <c r="FK200" i="13"/>
  <c r="FK41" i="13"/>
  <c r="FJ78" i="7" s="1"/>
  <c r="FJ215" i="13"/>
  <c r="FJ210" i="13"/>
  <c r="FJ203" i="13"/>
  <c r="FJ205" i="13"/>
  <c r="FJ201" i="13"/>
  <c r="FJ206" i="13" s="1"/>
  <c r="FJ199" i="13"/>
  <c r="FJ214" i="13"/>
  <c r="FJ213" i="13"/>
  <c r="FJ216" i="13" s="1"/>
  <c r="FJ42" i="13"/>
  <c r="CF139" i="13"/>
  <c r="CF150" i="13" s="1"/>
  <c r="CF114" i="13"/>
  <c r="CF70" i="13"/>
  <c r="CF44" i="13"/>
  <c r="CE41" i="11"/>
  <c r="CG58" i="13"/>
  <c r="FJ221" i="13"/>
  <c r="FL200" i="13"/>
  <c r="FL41" i="13"/>
  <c r="FK78" i="7" s="1"/>
  <c r="FJ218" i="13"/>
  <c r="FJ45" i="13" s="1"/>
  <c r="FI6" i="11" s="1"/>
  <c r="FK213" i="13"/>
  <c r="FK216" i="13" s="1"/>
  <c r="FK199" i="13"/>
  <c r="FK201" i="13"/>
  <c r="FK218" i="13" s="1"/>
  <c r="FK45" i="13" s="1"/>
  <c r="FJ6" i="11" s="1"/>
  <c r="FK214" i="13"/>
  <c r="FK205" i="13"/>
  <c r="FK221" i="13" s="1"/>
  <c r="FK46" i="13" s="1"/>
  <c r="FK215" i="13"/>
  <c r="FK203" i="13"/>
  <c r="FK210" i="13"/>
  <c r="CG68" i="13"/>
  <c r="CG56" i="13"/>
  <c r="CF137" i="13"/>
  <c r="CF152" i="13"/>
  <c r="CG116" i="13"/>
  <c r="FL205" i="13"/>
  <c r="FL221" i="13" s="1"/>
  <c r="FL46" i="13" s="1"/>
  <c r="FK30" i="11" s="1"/>
  <c r="FK9" i="11" s="1"/>
  <c r="FL201" i="13"/>
  <c r="FL218" i="13" s="1"/>
  <c r="FL45" i="13" s="1"/>
  <c r="FK6" i="11" s="1"/>
  <c r="FL213" i="13"/>
  <c r="FL199" i="13"/>
  <c r="FL215" i="13"/>
  <c r="FL214" i="13"/>
  <c r="FL210" i="13"/>
  <c r="FL203" i="13"/>
  <c r="FM200" i="13"/>
  <c r="FM41" i="13"/>
  <c r="FL78" i="7" s="1"/>
  <c r="CG70" i="13"/>
  <c r="CG44" i="13"/>
  <c r="CF41" i="11" s="1"/>
  <c r="CH58" i="13"/>
  <c r="CG139" i="13"/>
  <c r="CG150" i="13" s="1"/>
  <c r="CG114" i="13"/>
  <c r="FM42" i="13"/>
  <c r="FN41" i="13"/>
  <c r="FN200" i="13"/>
  <c r="FM210" i="13"/>
  <c r="FM199" i="13"/>
  <c r="FM215" i="13"/>
  <c r="FM205" i="13"/>
  <c r="FM221" i="13" s="1"/>
  <c r="FM46" i="13" s="1"/>
  <c r="FL30" i="11" s="1"/>
  <c r="FL9" i="11" s="1"/>
  <c r="FM214" i="13"/>
  <c r="FM203" i="13"/>
  <c r="FM213" i="13"/>
  <c r="FM201" i="13"/>
  <c r="FM218" i="13" s="1"/>
  <c r="FM45" i="13" s="1"/>
  <c r="FL6" i="11" s="1"/>
  <c r="CG137" i="13"/>
  <c r="CG152" i="13" s="1"/>
  <c r="CH116" i="13"/>
  <c r="CH68" i="13"/>
  <c r="CH56" i="13"/>
  <c r="FN213" i="13"/>
  <c r="FN201" i="13"/>
  <c r="FN218" i="13" s="1"/>
  <c r="FN45" i="13" s="1"/>
  <c r="FM6" i="11" s="1"/>
  <c r="FN210" i="13"/>
  <c r="FN215" i="13"/>
  <c r="FN205" i="13"/>
  <c r="FN221" i="13" s="1"/>
  <c r="FN46" i="13" s="1"/>
  <c r="FM30" i="11" s="1"/>
  <c r="FM9" i="11" s="1"/>
  <c r="FN199" i="13"/>
  <c r="FN214" i="13"/>
  <c r="FN203" i="13"/>
  <c r="FM216" i="13"/>
  <c r="CH70" i="13"/>
  <c r="CH44" i="13"/>
  <c r="CG41" i="11" s="1"/>
  <c r="CI58" i="13"/>
  <c r="CH139" i="13"/>
  <c r="CH150" i="13" s="1"/>
  <c r="CH114" i="13"/>
  <c r="FO42" i="13"/>
  <c r="FN206" i="13"/>
  <c r="CH137" i="13"/>
  <c r="CH152" i="13" s="1"/>
  <c r="CI116" i="13"/>
  <c r="CI68" i="13"/>
  <c r="CI56" i="13"/>
  <c r="FP42" i="13"/>
  <c r="CI70" i="13"/>
  <c r="CI44" i="13"/>
  <c r="CH41" i="11" s="1"/>
  <c r="CJ58" i="13"/>
  <c r="CI139" i="13"/>
  <c r="CI150" i="13" s="1"/>
  <c r="CI114" i="13"/>
  <c r="EX30" i="11"/>
  <c r="EX9" i="11" s="1"/>
  <c r="FQ42" i="13"/>
  <c r="CI137" i="13"/>
  <c r="CI152" i="13" s="1"/>
  <c r="CJ116" i="13"/>
  <c r="CJ68" i="13"/>
  <c r="CJ56" i="13"/>
  <c r="FR42" i="13"/>
  <c r="CJ114" i="13"/>
  <c r="CJ139" i="13"/>
  <c r="CJ150" i="13"/>
  <c r="CJ70" i="13"/>
  <c r="CJ44" i="13"/>
  <c r="CI41" i="11"/>
  <c r="CK58" i="13"/>
  <c r="FS42" i="13"/>
  <c r="CK68" i="13"/>
  <c r="CK56" i="13"/>
  <c r="CJ137" i="13"/>
  <c r="CJ152" i="13" s="1"/>
  <c r="CK116" i="13"/>
  <c r="FT42" i="13"/>
  <c r="CK139" i="13"/>
  <c r="CK150" i="13"/>
  <c r="CK114" i="13"/>
  <c r="CK70" i="13"/>
  <c r="CK44" i="13"/>
  <c r="CJ41" i="11" s="1"/>
  <c r="CL58" i="13"/>
  <c r="FU42" i="13"/>
  <c r="CL68" i="13"/>
  <c r="CL56" i="13"/>
  <c r="CK137" i="13"/>
  <c r="CK152" i="13" s="1"/>
  <c r="CL116" i="13"/>
  <c r="FV42" i="13"/>
  <c r="CL70" i="13"/>
  <c r="CL44" i="13"/>
  <c r="CK41" i="11" s="1"/>
  <c r="CM58" i="13"/>
  <c r="CL139" i="13"/>
  <c r="CL150" i="13" s="1"/>
  <c r="CL114" i="13"/>
  <c r="FW42" i="13"/>
  <c r="CM68" i="13"/>
  <c r="CM56" i="13"/>
  <c r="CL137" i="13"/>
  <c r="CL152" i="13"/>
  <c r="CM116" i="13"/>
  <c r="FX42" i="13"/>
  <c r="CM114" i="13"/>
  <c r="CM139" i="13"/>
  <c r="CM150" i="13" s="1"/>
  <c r="CM70" i="13"/>
  <c r="CM44" i="13"/>
  <c r="CL41" i="11" s="1"/>
  <c r="CN58" i="13"/>
  <c r="FY42" i="13"/>
  <c r="CN68" i="13"/>
  <c r="CN56" i="13"/>
  <c r="CM137" i="13"/>
  <c r="CM152" i="13" s="1"/>
  <c r="CN116" i="13"/>
  <c r="FZ42" i="13"/>
  <c r="CN114" i="13"/>
  <c r="CN139" i="13"/>
  <c r="CN150" i="13" s="1"/>
  <c r="CN70" i="13"/>
  <c r="CN44" i="13"/>
  <c r="CM41" i="11" s="1"/>
  <c r="CO58" i="13"/>
  <c r="FD46" i="13"/>
  <c r="FC30" i="11" s="1"/>
  <c r="FC9" i="11" s="1"/>
  <c r="GA42" i="13"/>
  <c r="GB42" i="13"/>
  <c r="CO68" i="13"/>
  <c r="CO56" i="13"/>
  <c r="CN137" i="13"/>
  <c r="CN152" i="13"/>
  <c r="CO116" i="13"/>
  <c r="CO139" i="13"/>
  <c r="CO150" i="13" s="1"/>
  <c r="CO114" i="13"/>
  <c r="CO70" i="13"/>
  <c r="CO44" i="13"/>
  <c r="CN41" i="11" s="1"/>
  <c r="CP58" i="13"/>
  <c r="GC42" i="13"/>
  <c r="CP68" i="13"/>
  <c r="CP56" i="13"/>
  <c r="CO137" i="13"/>
  <c r="CO152" i="13"/>
  <c r="CP116" i="13"/>
  <c r="GD42" i="13"/>
  <c r="CP139" i="13"/>
  <c r="CP150" i="13" s="1"/>
  <c r="CP114" i="13"/>
  <c r="CP70" i="13"/>
  <c r="CP44" i="13"/>
  <c r="CO41" i="11"/>
  <c r="CQ58" i="13"/>
  <c r="GE42" i="13"/>
  <c r="CQ56" i="13"/>
  <c r="CQ68" i="13"/>
  <c r="CP137" i="13"/>
  <c r="CP152" i="13" s="1"/>
  <c r="CQ116" i="13"/>
  <c r="GF42" i="13"/>
  <c r="CQ139" i="13"/>
  <c r="CQ150" i="13" s="1"/>
  <c r="CQ114" i="13"/>
  <c r="CQ70" i="13"/>
  <c r="CQ44" i="13"/>
  <c r="CP41" i="11" s="1"/>
  <c r="CR58" i="13"/>
  <c r="CQ137" i="13"/>
  <c r="CQ152" i="13" s="1"/>
  <c r="CQ43" i="13" s="1"/>
  <c r="CP55" i="2" s="1"/>
  <c r="CR116" i="13"/>
  <c r="CR56" i="13"/>
  <c r="CR68" i="13"/>
  <c r="CR70" i="13"/>
  <c r="CR44" i="13"/>
  <c r="CQ41" i="11" s="1"/>
  <c r="CS58" i="13"/>
  <c r="CR114" i="13"/>
  <c r="CR139" i="13"/>
  <c r="CR150" i="13" s="1"/>
  <c r="FG30" i="11"/>
  <c r="FG9" i="11" s="1"/>
  <c r="CR137" i="13"/>
  <c r="CR152" i="13" s="1"/>
  <c r="CR43" i="13" s="1"/>
  <c r="CQ55" i="2" s="1"/>
  <c r="CS116" i="13"/>
  <c r="CS68" i="13"/>
  <c r="CS56" i="13"/>
  <c r="CS114" i="13"/>
  <c r="CS139" i="13"/>
  <c r="CS150" i="13" s="1"/>
  <c r="CS70" i="13"/>
  <c r="CS44" i="13"/>
  <c r="CR41" i="11" s="1"/>
  <c r="CT58" i="13"/>
  <c r="CT56" i="13"/>
  <c r="CT68" i="13"/>
  <c r="CS137" i="13"/>
  <c r="CS152" i="13"/>
  <c r="CS43" i="13" s="1"/>
  <c r="CR55" i="2" s="1"/>
  <c r="CT116" i="13"/>
  <c r="CT139" i="13"/>
  <c r="CT150" i="13"/>
  <c r="CT114" i="13"/>
  <c r="CT70" i="13"/>
  <c r="CT44" i="13"/>
  <c r="CS41" i="11" s="1"/>
  <c r="CU58" i="13"/>
  <c r="FJ46" i="13"/>
  <c r="FI30" i="11" s="1"/>
  <c r="FI9" i="11" s="1"/>
  <c r="CU68" i="13"/>
  <c r="CU56" i="13"/>
  <c r="CT137" i="13"/>
  <c r="CT152" i="13" s="1"/>
  <c r="CT43" i="13" s="1"/>
  <c r="CS55" i="2" s="1"/>
  <c r="CU116" i="13"/>
  <c r="CU70" i="13"/>
  <c r="CU44" i="13"/>
  <c r="CT41" i="11" s="1"/>
  <c r="CV58" i="13"/>
  <c r="CU139" i="13"/>
  <c r="CU150" i="13" s="1"/>
  <c r="CU114" i="13"/>
  <c r="FJ30" i="11"/>
  <c r="FJ9" i="11" s="1"/>
  <c r="CU137" i="13"/>
  <c r="CU152" i="13"/>
  <c r="CV116" i="13"/>
  <c r="CV68" i="13"/>
  <c r="CV56" i="13"/>
  <c r="CV70" i="13"/>
  <c r="CV44" i="13"/>
  <c r="CU41" i="11"/>
  <c r="CW58" i="13"/>
  <c r="CV114" i="13"/>
  <c r="CV139" i="13"/>
  <c r="CV150" i="13" s="1"/>
  <c r="CV137" i="13"/>
  <c r="CV152" i="13" s="1"/>
  <c r="CV43" i="13" s="1"/>
  <c r="CU55" i="2" s="1"/>
  <c r="CW116" i="13"/>
  <c r="CW68" i="13"/>
  <c r="CW56" i="13"/>
  <c r="CW70" i="13"/>
  <c r="CW44" i="13"/>
  <c r="CV41" i="11" s="1"/>
  <c r="CX58" i="13"/>
  <c r="CW139" i="13"/>
  <c r="CW150" i="13" s="1"/>
  <c r="CW114" i="13"/>
  <c r="CW137" i="13"/>
  <c r="CW152" i="13" s="1"/>
  <c r="CW43" i="13" s="1"/>
  <c r="CV55" i="2" s="1"/>
  <c r="CX116" i="13"/>
  <c r="CX68" i="13"/>
  <c r="CX56" i="13"/>
  <c r="CX70" i="13"/>
  <c r="CX44" i="13"/>
  <c r="CW41" i="11" s="1"/>
  <c r="CY58" i="13"/>
  <c r="CX114" i="13"/>
  <c r="CX139" i="13"/>
  <c r="CX150" i="13" s="1"/>
  <c r="CX137" i="13"/>
  <c r="CX152" i="13" s="1"/>
  <c r="CX43" i="13" s="1"/>
  <c r="CW55" i="2" s="1"/>
  <c r="CY116" i="13"/>
  <c r="CY68" i="13"/>
  <c r="CY56" i="13"/>
  <c r="CY70" i="13"/>
  <c r="CY44" i="13"/>
  <c r="CX41" i="11"/>
  <c r="CZ58" i="13"/>
  <c r="CY114" i="13"/>
  <c r="CY139" i="13"/>
  <c r="CY150" i="13" s="1"/>
  <c r="CY137" i="13"/>
  <c r="CY152" i="13" s="1"/>
  <c r="CY43" i="13" s="1"/>
  <c r="CX55" i="2" s="1"/>
  <c r="CZ116" i="13"/>
  <c r="CZ68" i="13"/>
  <c r="CZ56" i="13"/>
  <c r="CZ70" i="13"/>
  <c r="CZ44" i="13"/>
  <c r="CY41" i="11" s="1"/>
  <c r="DA58" i="13"/>
  <c r="CZ139" i="13"/>
  <c r="CZ150" i="13" s="1"/>
  <c r="CZ114" i="13"/>
  <c r="DA68" i="13"/>
  <c r="DA56" i="13"/>
  <c r="CZ137" i="13"/>
  <c r="CZ152" i="13" s="1"/>
  <c r="DA116" i="13"/>
  <c r="DA139" i="13"/>
  <c r="DA150" i="13" s="1"/>
  <c r="DA114" i="13"/>
  <c r="DA70" i="13"/>
  <c r="DA44" i="13"/>
  <c r="CZ41" i="11" s="1"/>
  <c r="DB58" i="13"/>
  <c r="DA137" i="13"/>
  <c r="DA152" i="13" s="1"/>
  <c r="DA43" i="13" s="1"/>
  <c r="CZ55" i="2" s="1"/>
  <c r="DB116" i="13"/>
  <c r="DB56" i="13"/>
  <c r="DB68" i="13"/>
  <c r="DB114" i="13"/>
  <c r="DB139" i="13"/>
  <c r="DB150" i="13" s="1"/>
  <c r="DB70" i="13"/>
  <c r="DB44" i="13"/>
  <c r="DA41" i="11"/>
  <c r="DC58" i="13"/>
  <c r="DC68" i="13"/>
  <c r="DC56" i="13"/>
  <c r="DB137" i="13"/>
  <c r="DB152" i="13" s="1"/>
  <c r="DB43" i="13" s="1"/>
  <c r="DA55" i="2" s="1"/>
  <c r="DC116" i="13"/>
  <c r="DC139" i="13"/>
  <c r="DC150" i="13" s="1"/>
  <c r="DC114" i="13"/>
  <c r="DC70" i="13"/>
  <c r="DC44" i="13"/>
  <c r="DB41" i="11" s="1"/>
  <c r="DD58" i="13"/>
  <c r="DD68" i="13"/>
  <c r="DD56" i="13"/>
  <c r="DC137" i="13"/>
  <c r="DC152" i="13" s="1"/>
  <c r="DC43" i="13" s="1"/>
  <c r="DB55" i="2" s="1"/>
  <c r="DD116" i="13"/>
  <c r="DD114" i="13"/>
  <c r="DD139" i="13"/>
  <c r="DD150" i="13" s="1"/>
  <c r="DD70" i="13"/>
  <c r="DD44" i="13"/>
  <c r="DC41" i="11" s="1"/>
  <c r="DE58" i="13"/>
  <c r="DE68" i="13"/>
  <c r="DE56" i="13"/>
  <c r="DD137" i="13"/>
  <c r="DD152" i="13"/>
  <c r="DD43" i="13" s="1"/>
  <c r="DC55" i="2" s="1"/>
  <c r="DE116" i="13"/>
  <c r="DE70" i="13"/>
  <c r="DE44" i="13"/>
  <c r="DD41" i="11" s="1"/>
  <c r="DF58" i="13"/>
  <c r="DE114" i="13"/>
  <c r="DE139" i="13"/>
  <c r="DE150" i="13" s="1"/>
  <c r="DE137" i="13"/>
  <c r="DE152" i="13"/>
  <c r="DF116" i="13"/>
  <c r="DF68" i="13"/>
  <c r="DF56" i="13"/>
  <c r="DF139" i="13"/>
  <c r="DF150" i="13" s="1"/>
  <c r="DF114" i="13"/>
  <c r="DF70" i="13"/>
  <c r="DF44" i="13"/>
  <c r="DE41" i="11" s="1"/>
  <c r="DG58" i="13"/>
  <c r="DF137" i="13"/>
  <c r="DF152" i="13" s="1"/>
  <c r="DG116" i="13"/>
  <c r="DG68" i="13"/>
  <c r="DG56" i="13"/>
  <c r="DG139" i="13"/>
  <c r="DG150" i="13"/>
  <c r="DG114" i="13"/>
  <c r="DG70" i="13"/>
  <c r="DG44" i="13"/>
  <c r="DF41" i="11" s="1"/>
  <c r="DH58" i="13"/>
  <c r="DH68" i="13"/>
  <c r="DH56" i="13"/>
  <c r="DG137" i="13"/>
  <c r="DG152" i="13" s="1"/>
  <c r="DG43" i="13" s="1"/>
  <c r="DF55" i="2" s="1"/>
  <c r="DH116" i="13"/>
  <c r="DH139" i="13"/>
  <c r="DH150" i="13" s="1"/>
  <c r="DH114" i="13"/>
  <c r="DH70" i="13"/>
  <c r="DH44" i="13"/>
  <c r="DG41" i="11" s="1"/>
  <c r="DI58" i="13"/>
  <c r="DH137" i="13"/>
  <c r="DH152" i="13" s="1"/>
  <c r="DH43" i="13" s="1"/>
  <c r="DG55" i="2" s="1"/>
  <c r="DI116" i="13"/>
  <c r="DI68" i="13"/>
  <c r="DI56" i="13"/>
  <c r="DI114" i="13"/>
  <c r="DI139" i="13"/>
  <c r="DI150" i="13" s="1"/>
  <c r="DI70" i="13"/>
  <c r="DI44" i="13"/>
  <c r="DH41" i="11" s="1"/>
  <c r="DJ58" i="13"/>
  <c r="DJ56" i="13"/>
  <c r="DJ68" i="13"/>
  <c r="DI137" i="13"/>
  <c r="DI152" i="13" s="1"/>
  <c r="DI43" i="13" s="1"/>
  <c r="DH55" i="2" s="1"/>
  <c r="DJ116" i="13"/>
  <c r="DJ70" i="13"/>
  <c r="DJ44" i="13"/>
  <c r="DI41" i="11" s="1"/>
  <c r="DK58" i="13"/>
  <c r="DJ114" i="13"/>
  <c r="DJ139" i="13"/>
  <c r="DJ150" i="13" s="1"/>
  <c r="DJ137" i="13"/>
  <c r="DJ152" i="13" s="1"/>
  <c r="DJ43" i="13" s="1"/>
  <c r="DI55" i="2" s="1"/>
  <c r="DK116" i="13"/>
  <c r="DK68" i="13"/>
  <c r="DK56" i="13"/>
  <c r="DK70" i="13"/>
  <c r="DK44" i="13"/>
  <c r="DJ41" i="11" s="1"/>
  <c r="DL58" i="13"/>
  <c r="DK139" i="13"/>
  <c r="DK150" i="13" s="1"/>
  <c r="DK114" i="13"/>
  <c r="DK137" i="13"/>
  <c r="DK152" i="13" s="1"/>
  <c r="DK43" i="13" s="1"/>
  <c r="DJ55" i="2" s="1"/>
  <c r="DL116" i="13"/>
  <c r="DL68" i="13"/>
  <c r="DL56" i="13"/>
  <c r="DL70" i="13"/>
  <c r="DL44" i="13"/>
  <c r="DK41" i="11" s="1"/>
  <c r="DM58" i="13"/>
  <c r="DL139" i="13"/>
  <c r="DL150" i="13" s="1"/>
  <c r="DL114" i="13"/>
  <c r="DL137" i="13"/>
  <c r="DL152" i="13" s="1"/>
  <c r="DL43" i="13" s="1"/>
  <c r="DK55" i="2" s="1"/>
  <c r="DM116" i="13"/>
  <c r="DM68" i="13"/>
  <c r="DM56" i="13"/>
  <c r="DM139" i="13"/>
  <c r="DM150" i="13" s="1"/>
  <c r="DM114" i="13"/>
  <c r="DM70" i="13"/>
  <c r="DM44" i="13"/>
  <c r="DL41" i="11"/>
  <c r="DN58" i="13"/>
  <c r="DM137" i="13"/>
  <c r="DM152" i="13" s="1"/>
  <c r="DM43" i="13" s="1"/>
  <c r="DL55" i="2" s="1"/>
  <c r="DN116" i="13"/>
  <c r="DN56" i="13"/>
  <c r="DN68" i="13"/>
  <c r="DN70" i="13"/>
  <c r="DN44" i="13"/>
  <c r="DM41" i="11" s="1"/>
  <c r="DO58" i="13"/>
  <c r="DN139" i="13"/>
  <c r="DN150" i="13" s="1"/>
  <c r="DN114" i="13"/>
  <c r="DN137" i="13"/>
  <c r="DN152" i="13" s="1"/>
  <c r="DN43" i="13" s="1"/>
  <c r="DM55" i="2" s="1"/>
  <c r="DO116" i="13"/>
  <c r="DO68" i="13"/>
  <c r="DO56" i="13"/>
  <c r="DO139" i="13"/>
  <c r="DO150" i="13" s="1"/>
  <c r="DO114" i="13"/>
  <c r="DO70" i="13"/>
  <c r="DO44" i="13"/>
  <c r="DN41" i="11" s="1"/>
  <c r="DP58" i="13"/>
  <c r="DO137" i="13"/>
  <c r="DO152" i="13" s="1"/>
  <c r="DO43" i="13" s="1"/>
  <c r="DN55" i="2" s="1"/>
  <c r="DP116" i="13"/>
  <c r="DP68" i="13"/>
  <c r="DP56" i="13"/>
  <c r="DP139" i="13"/>
  <c r="DP150" i="13" s="1"/>
  <c r="DP114" i="13"/>
  <c r="DP70" i="13"/>
  <c r="DP44" i="13"/>
  <c r="DO41" i="11" s="1"/>
  <c r="DQ58" i="13"/>
  <c r="DQ68" i="13"/>
  <c r="DQ56" i="13"/>
  <c r="DP137" i="13"/>
  <c r="DP152" i="13" s="1"/>
  <c r="DP43" i="13" s="1"/>
  <c r="DO55" i="2" s="1"/>
  <c r="DQ116" i="13"/>
  <c r="DQ70" i="13"/>
  <c r="DQ44" i="13"/>
  <c r="DP41" i="11" s="1"/>
  <c r="DR58" i="13"/>
  <c r="DQ114" i="13"/>
  <c r="DQ139" i="13"/>
  <c r="DQ150" i="13" s="1"/>
  <c r="DQ137" i="13"/>
  <c r="DQ152" i="13"/>
  <c r="DQ43" i="13" s="1"/>
  <c r="DP55" i="2" s="1"/>
  <c r="DR116" i="13"/>
  <c r="DR68" i="13"/>
  <c r="DR56" i="13"/>
  <c r="DR70" i="13"/>
  <c r="DR44" i="13"/>
  <c r="DQ41" i="11" s="1"/>
  <c r="DS58" i="13"/>
  <c r="DR114" i="13"/>
  <c r="DR139" i="13"/>
  <c r="DR150" i="13" s="1"/>
  <c r="DR137" i="13"/>
  <c r="DR152" i="13" s="1"/>
  <c r="DR43" i="13" s="1"/>
  <c r="DQ55" i="2" s="1"/>
  <c r="DS116" i="13"/>
  <c r="DS68" i="13"/>
  <c r="DS56" i="13"/>
  <c r="DS139" i="13"/>
  <c r="DS150" i="13" s="1"/>
  <c r="DS114" i="13"/>
  <c r="DS70" i="13"/>
  <c r="DS44" i="13"/>
  <c r="DR41" i="11" s="1"/>
  <c r="DT58" i="13"/>
  <c r="DS137" i="13"/>
  <c r="DS152" i="13" s="1"/>
  <c r="DS43" i="13" s="1"/>
  <c r="DR55" i="2" s="1"/>
  <c r="DT116" i="13"/>
  <c r="DT68" i="13"/>
  <c r="DT56" i="13"/>
  <c r="DT139" i="13"/>
  <c r="DT150" i="13" s="1"/>
  <c r="DT114" i="13"/>
  <c r="DT70" i="13"/>
  <c r="DT44" i="13"/>
  <c r="DS41" i="11" s="1"/>
  <c r="DU58" i="13"/>
  <c r="DT137" i="13"/>
  <c r="DT152" i="13" s="1"/>
  <c r="DT43" i="13" s="1"/>
  <c r="DS55" i="2" s="1"/>
  <c r="DU116" i="13"/>
  <c r="DU68" i="13"/>
  <c r="DU56" i="13"/>
  <c r="DU139" i="13"/>
  <c r="DU150" i="13"/>
  <c r="DU114" i="13"/>
  <c r="DU70" i="13"/>
  <c r="DU44" i="13"/>
  <c r="DT41" i="11" s="1"/>
  <c r="DV58" i="13"/>
  <c r="DU137" i="13"/>
  <c r="DU152" i="13" s="1"/>
  <c r="DU43" i="13" s="1"/>
  <c r="DT55" i="2" s="1"/>
  <c r="DV116" i="13"/>
  <c r="DV68" i="13"/>
  <c r="DV56" i="13"/>
  <c r="DV139" i="13"/>
  <c r="DV150" i="13"/>
  <c r="DV114" i="13"/>
  <c r="DV70" i="13"/>
  <c r="DV44" i="13"/>
  <c r="DU41" i="11"/>
  <c r="DW58" i="13"/>
  <c r="DV137" i="13"/>
  <c r="DV152" i="13" s="1"/>
  <c r="DV43" i="13" s="1"/>
  <c r="DU55" i="2"/>
  <c r="DW116" i="13"/>
  <c r="DW68" i="13"/>
  <c r="DW56" i="13"/>
  <c r="DW70" i="13"/>
  <c r="DW44" i="13"/>
  <c r="DV41" i="11" s="1"/>
  <c r="DX58" i="13"/>
  <c r="DW114" i="13"/>
  <c r="DW139" i="13"/>
  <c r="DW150" i="13" s="1"/>
  <c r="DW137" i="13"/>
  <c r="DW152" i="13"/>
  <c r="DW43" i="13" s="1"/>
  <c r="DV55" i="2" s="1"/>
  <c r="DX116" i="13"/>
  <c r="DX56" i="13"/>
  <c r="DX68" i="13"/>
  <c r="DX70" i="13"/>
  <c r="DX44" i="13"/>
  <c r="DW41" i="11" s="1"/>
  <c r="DY58" i="13"/>
  <c r="DX139" i="13"/>
  <c r="DX150" i="13"/>
  <c r="DX114" i="13"/>
  <c r="DX137" i="13"/>
  <c r="DX152" i="13" s="1"/>
  <c r="DX43" i="13"/>
  <c r="DW55" i="2" s="1"/>
  <c r="DY116" i="13"/>
  <c r="DY68" i="13"/>
  <c r="DY56" i="13"/>
  <c r="DY70" i="13"/>
  <c r="DY44" i="13"/>
  <c r="DX41" i="11" s="1"/>
  <c r="DY114" i="13"/>
  <c r="DY139" i="13"/>
  <c r="DY150" i="13" s="1"/>
  <c r="DY137" i="13"/>
  <c r="DY152" i="13"/>
  <c r="DZ116" i="13"/>
  <c r="DZ139" i="13"/>
  <c r="DZ150" i="13" s="1"/>
  <c r="DZ114" i="13"/>
  <c r="DZ137" i="13"/>
  <c r="DZ152" i="13" s="1"/>
  <c r="EA116" i="13"/>
  <c r="EA114" i="13"/>
  <c r="EA139" i="13"/>
  <c r="EA150" i="13"/>
  <c r="EA137" i="13"/>
  <c r="EA152" i="13" s="1"/>
  <c r="EA43" i="13" s="1"/>
  <c r="DZ55" i="2" s="1"/>
  <c r="EB116" i="13"/>
  <c r="EB139" i="13"/>
  <c r="EB150" i="13"/>
  <c r="EB114" i="13"/>
  <c r="EB137" i="13"/>
  <c r="EB152" i="13"/>
  <c r="EB43" i="13" s="1"/>
  <c r="EA55" i="2" s="1"/>
  <c r="EC116" i="13"/>
  <c r="EC114" i="13"/>
  <c r="EC139" i="13"/>
  <c r="EC150" i="13" s="1"/>
  <c r="EC137" i="13"/>
  <c r="EC152" i="13"/>
  <c r="ED116" i="13"/>
  <c r="ED139" i="13"/>
  <c r="ED150" i="13" s="1"/>
  <c r="ED114" i="13"/>
  <c r="ED137" i="13"/>
  <c r="ED152" i="13"/>
  <c r="ED43" i="13" s="1"/>
  <c r="EC55" i="2" s="1"/>
  <c r="EE116" i="13"/>
  <c r="EE139" i="13"/>
  <c r="EE150" i="13"/>
  <c r="EE114" i="13"/>
  <c r="EE137" i="13"/>
  <c r="EE152" i="13"/>
  <c r="EF116" i="13"/>
  <c r="EF139" i="13"/>
  <c r="EF150" i="13" s="1"/>
  <c r="EF114" i="13"/>
  <c r="EF137" i="13"/>
  <c r="EF152" i="13"/>
  <c r="EF43" i="13"/>
  <c r="EE55" i="2" s="1"/>
  <c r="EG116" i="13"/>
  <c r="EG139" i="13"/>
  <c r="EG150" i="13" s="1"/>
  <c r="EG114" i="13"/>
  <c r="EG137" i="13"/>
  <c r="EG152" i="13" s="1"/>
  <c r="EG43" i="13" s="1"/>
  <c r="EF55" i="2" s="1"/>
  <c r="EH116" i="13"/>
  <c r="EH139" i="13"/>
  <c r="EH150" i="13" s="1"/>
  <c r="EH114" i="13"/>
  <c r="EH137" i="13"/>
  <c r="EH152" i="13" s="1"/>
  <c r="EH43" i="13" s="1"/>
  <c r="EG55" i="2" s="1"/>
  <c r="EI116" i="13"/>
  <c r="EI139" i="13"/>
  <c r="EI150" i="13" s="1"/>
  <c r="EI114" i="13"/>
  <c r="EI137" i="13"/>
  <c r="EI152" i="13"/>
  <c r="EI43" i="13" s="1"/>
  <c r="EH55" i="2" s="1"/>
  <c r="EJ116" i="13"/>
  <c r="EJ114" i="13"/>
  <c r="EJ139" i="13"/>
  <c r="EJ150" i="13"/>
  <c r="EJ137" i="13"/>
  <c r="EJ152" i="13"/>
  <c r="EJ43" i="13" s="1"/>
  <c r="EI55" i="2" s="1"/>
  <c r="EK116" i="13"/>
  <c r="EK139" i="13"/>
  <c r="EK150" i="13"/>
  <c r="EK114" i="13"/>
  <c r="EK137" i="13"/>
  <c r="EK152" i="13"/>
  <c r="EL116" i="13"/>
  <c r="EL139" i="13"/>
  <c r="EL150" i="13" s="1"/>
  <c r="EL114" i="13"/>
  <c r="EL137" i="13"/>
  <c r="EL152" i="13" s="1"/>
  <c r="EL43" i="13" s="1"/>
  <c r="EK55" i="2" s="1"/>
  <c r="EM116" i="13"/>
  <c r="EM139" i="13"/>
  <c r="EM150" i="13" s="1"/>
  <c r="EM114" i="13"/>
  <c r="EM137" i="13"/>
  <c r="EM152" i="13" s="1"/>
  <c r="EM43" i="13" s="1"/>
  <c r="EL55" i="2" s="1"/>
  <c r="EN116" i="13"/>
  <c r="EN139" i="13"/>
  <c r="EN150" i="13" s="1"/>
  <c r="EN114" i="13"/>
  <c r="EN137" i="13"/>
  <c r="EN152" i="13" s="1"/>
  <c r="EN43" i="13" s="1"/>
  <c r="EM55" i="2" s="1"/>
  <c r="EO116" i="13"/>
  <c r="EO114" i="13"/>
  <c r="EO139" i="13"/>
  <c r="EO150" i="13"/>
  <c r="EO137" i="13"/>
  <c r="EO152" i="13" s="1"/>
  <c r="EO43" i="13" s="1"/>
  <c r="EN55" i="2" s="1"/>
  <c r="EP116" i="13"/>
  <c r="EP139" i="13"/>
  <c r="EP150" i="13" s="1"/>
  <c r="EP114" i="13"/>
  <c r="EP137" i="13"/>
  <c r="EP152" i="13" s="1"/>
  <c r="EP43" i="13" s="1"/>
  <c r="EO55" i="2" s="1"/>
  <c r="EQ116" i="13"/>
  <c r="EQ114" i="13"/>
  <c r="EQ139" i="13"/>
  <c r="EQ150" i="13"/>
  <c r="EQ137" i="13"/>
  <c r="EQ152" i="13" s="1"/>
  <c r="EQ43" i="13" s="1"/>
  <c r="EP55" i="2" s="1"/>
  <c r="ER116" i="13"/>
  <c r="ER114" i="13"/>
  <c r="ER139" i="13"/>
  <c r="ER150" i="13"/>
  <c r="ER137" i="13"/>
  <c r="ER152" i="13" s="1"/>
  <c r="ER43" i="13" s="1"/>
  <c r="EQ55" i="2" s="1"/>
  <c r="ES116" i="13"/>
  <c r="ES139" i="13"/>
  <c r="ES150" i="13" s="1"/>
  <c r="ES114" i="13"/>
  <c r="ES137" i="13"/>
  <c r="ES152" i="13" s="1"/>
  <c r="ES43" i="13" s="1"/>
  <c r="ET116" i="13"/>
  <c r="ET139" i="13"/>
  <c r="ET150" i="13" s="1"/>
  <c r="ET114" i="13"/>
  <c r="ET137" i="13"/>
  <c r="ET152" i="13" s="1"/>
  <c r="ET43" i="13" s="1"/>
  <c r="EU116" i="13"/>
  <c r="EU139" i="13"/>
  <c r="EU150" i="13"/>
  <c r="EU114" i="13"/>
  <c r="EU137" i="13"/>
  <c r="EU152" i="13"/>
  <c r="EU43" i="13" s="1"/>
  <c r="EV116" i="13"/>
  <c r="EV139" i="13"/>
  <c r="EV150" i="13"/>
  <c r="EV114" i="13"/>
  <c r="EV137" i="13"/>
  <c r="EV152" i="13" s="1"/>
  <c r="EV43" i="13" s="1"/>
  <c r="EW116" i="13"/>
  <c r="EW139" i="13"/>
  <c r="EW150" i="13" s="1"/>
  <c r="EW114" i="13"/>
  <c r="EW137" i="13"/>
  <c r="EW152" i="13" s="1"/>
  <c r="EW43" i="13" s="1"/>
  <c r="EX116" i="13"/>
  <c r="EX139" i="13"/>
  <c r="EX150" i="13"/>
  <c r="EX114" i="13"/>
  <c r="EX137" i="13"/>
  <c r="EX152" i="13"/>
  <c r="EX43" i="13" s="1"/>
  <c r="EY116" i="13"/>
  <c r="EY114" i="13"/>
  <c r="EY139" i="13"/>
  <c r="EY150" i="13"/>
  <c r="EY137" i="13"/>
  <c r="EY152" i="13" s="1"/>
  <c r="EY43" i="13" s="1"/>
  <c r="EZ116" i="13"/>
  <c r="EZ114" i="13"/>
  <c r="EZ139" i="13"/>
  <c r="EZ150" i="13"/>
  <c r="EZ137" i="13"/>
  <c r="EZ152" i="13" s="1"/>
  <c r="EZ43" i="13" s="1"/>
  <c r="FA116" i="13"/>
  <c r="FA114" i="13"/>
  <c r="FA139" i="13"/>
  <c r="FA150" i="13" s="1"/>
  <c r="FA137" i="13"/>
  <c r="FA152" i="13"/>
  <c r="FA43" i="13" s="1"/>
  <c r="FB116" i="13"/>
  <c r="FB139" i="13"/>
  <c r="FB150" i="13"/>
  <c r="FB114" i="13"/>
  <c r="FB137" i="13"/>
  <c r="FB152" i="13" s="1"/>
  <c r="FB43" i="13" s="1"/>
  <c r="GW19" i="7" l="1"/>
  <c r="GR19" i="7"/>
  <c r="FX19" i="7"/>
  <c r="FB19" i="7"/>
  <c r="GD19" i="7"/>
  <c r="FP19" i="7"/>
  <c r="FM19" i="7"/>
  <c r="FJ19" i="7"/>
  <c r="BS17" i="7"/>
  <c r="BS18" i="7" s="1"/>
  <c r="BM17" i="7"/>
  <c r="BM18" i="7" s="1"/>
  <c r="BL17" i="7"/>
  <c r="BL18" i="7" s="1"/>
  <c r="JC168" i="3"/>
  <c r="JC169" i="3" s="1"/>
  <c r="BR19" i="7"/>
  <c r="GG19" i="7"/>
  <c r="FH19" i="7"/>
  <c r="FE19" i="7"/>
  <c r="EY19" i="7"/>
  <c r="GT19" i="7"/>
  <c r="GO19" i="7"/>
  <c r="BU17" i="7"/>
  <c r="BU18" i="7" s="1"/>
  <c r="IW168" i="3"/>
  <c r="IW169" i="3" s="1"/>
  <c r="FS19" i="7"/>
  <c r="BG17" i="7"/>
  <c r="BG18" i="7" s="1"/>
  <c r="BD17" i="7"/>
  <c r="BD18" i="7" s="1"/>
  <c r="P17" i="7"/>
  <c r="P18" i="7" s="1"/>
  <c r="JS168" i="3"/>
  <c r="JS169" i="3" s="1"/>
  <c r="JM168" i="3"/>
  <c r="JM169" i="3" s="1"/>
  <c r="FN216" i="13"/>
  <c r="FI218" i="13"/>
  <c r="FI45" i="13" s="1"/>
  <c r="FH6" i="11" s="1"/>
  <c r="FH218" i="13"/>
  <c r="FH45" i="13" s="1"/>
  <c r="FG6" i="11" s="1"/>
  <c r="FF216" i="13"/>
  <c r="FC206" i="13"/>
  <c r="EV76" i="7"/>
  <c r="EW42" i="13"/>
  <c r="EG218" i="13"/>
  <c r="EG45" i="13" s="1"/>
  <c r="EF6" i="11" s="1"/>
  <c r="FL216" i="13"/>
  <c r="FI216" i="13"/>
  <c r="FC221" i="13"/>
  <c r="FC46" i="13" s="1"/>
  <c r="FB30" i="11" s="1"/>
  <c r="FB9" i="11" s="1"/>
  <c r="EP76" i="7"/>
  <c r="EQ42" i="13"/>
  <c r="EM42" i="13"/>
  <c r="EF78" i="7"/>
  <c r="EG42" i="13"/>
  <c r="ED206" i="13"/>
  <c r="ED41" i="13" s="1"/>
  <c r="ED216" i="13"/>
  <c r="EG208" i="13"/>
  <c r="EG211" i="13" s="1"/>
  <c r="DL78" i="7"/>
  <c r="DM42" i="13"/>
  <c r="FK42" i="13"/>
  <c r="EQ216" i="13"/>
  <c r="CU42" i="13"/>
  <c r="CT78" i="7"/>
  <c r="FL206" i="13"/>
  <c r="FK206" i="13"/>
  <c r="FF218" i="13"/>
  <c r="FF45" i="13" s="1"/>
  <c r="FE6" i="11" s="1"/>
  <c r="FG42" i="13"/>
  <c r="FC216" i="13"/>
  <c r="EX206" i="13"/>
  <c r="EV216" i="13"/>
  <c r="EQ218" i="13"/>
  <c r="EQ45" i="13" s="1"/>
  <c r="EP6" i="11" s="1"/>
  <c r="EO216" i="13"/>
  <c r="EO218" i="13"/>
  <c r="EO45" i="13" s="1"/>
  <c r="EN6" i="11" s="1"/>
  <c r="ED218" i="13"/>
  <c r="ED45" i="13" s="1"/>
  <c r="EC6" i="11" s="1"/>
  <c r="FB42" i="13"/>
  <c r="EM206" i="13"/>
  <c r="EM221" i="13"/>
  <c r="EM46" i="13" s="1"/>
  <c r="EL30" i="11" s="1"/>
  <c r="EM76" i="7"/>
  <c r="EN42" i="13"/>
  <c r="EE208" i="13"/>
  <c r="ES206" i="13"/>
  <c r="EK216" i="13"/>
  <c r="EC216" i="13"/>
  <c r="EB218" i="13"/>
  <c r="EB45" i="13" s="1"/>
  <c r="EA6" i="11" s="1"/>
  <c r="EB216" i="13"/>
  <c r="DX206" i="13"/>
  <c r="DX41" i="13" s="1"/>
  <c r="DO216" i="13"/>
  <c r="DC78" i="7"/>
  <c r="DB218" i="13"/>
  <c r="DB45" i="13" s="1"/>
  <c r="DA6" i="11" s="1"/>
  <c r="DA216" i="13"/>
  <c r="CZ216" i="13"/>
  <c r="CS218" i="13"/>
  <c r="CS45" i="13" s="1"/>
  <c r="CR6" i="11" s="1"/>
  <c r="DB209" i="13"/>
  <c r="CR209" i="13"/>
  <c r="CP206" i="13"/>
  <c r="CP41" i="13" s="1"/>
  <c r="CO78" i="7" s="1"/>
  <c r="CO206" i="13"/>
  <c r="CO41" i="13" s="1"/>
  <c r="CN78" i="7" s="1"/>
  <c r="CG218" i="13"/>
  <c r="CB206" i="13"/>
  <c r="CB41" i="13" s="1"/>
  <c r="CA78" i="7" s="1"/>
  <c r="BW209" i="13"/>
  <c r="BQ221" i="13"/>
  <c r="AV206" i="13"/>
  <c r="AU216" i="13"/>
  <c r="AT206" i="13"/>
  <c r="AM206" i="13"/>
  <c r="AI221" i="13"/>
  <c r="O102" i="13"/>
  <c r="Q83" i="13"/>
  <c r="U83" i="13"/>
  <c r="S83" i="13"/>
  <c r="P83" i="13"/>
  <c r="ET216" i="13"/>
  <c r="ER206" i="13"/>
  <c r="EB206" i="13"/>
  <c r="EB41" i="13" s="1"/>
  <c r="DZ216" i="13"/>
  <c r="DB216" i="13"/>
  <c r="CZ206" i="13"/>
  <c r="CZ41" i="13" s="1"/>
  <c r="CR206" i="13"/>
  <c r="CR41" i="13" s="1"/>
  <c r="CQ78" i="7" s="1"/>
  <c r="BZ221" i="13"/>
  <c r="BY216" i="13"/>
  <c r="BW216" i="13"/>
  <c r="G91" i="13"/>
  <c r="I80" i="13"/>
  <c r="Q80" i="13"/>
  <c r="J80" i="13"/>
  <c r="AD80" i="13"/>
  <c r="G80" i="13"/>
  <c r="AA80" i="13"/>
  <c r="AR80" i="13"/>
  <c r="AC80" i="13"/>
  <c r="M80" i="13"/>
  <c r="U80" i="13"/>
  <c r="AK80" i="13"/>
  <c r="AI80" i="13"/>
  <c r="N80" i="13"/>
  <c r="AE80" i="13"/>
  <c r="AB80" i="13"/>
  <c r="T80" i="13"/>
  <c r="AL80" i="13"/>
  <c r="Y80" i="13"/>
  <c r="S80" i="13"/>
  <c r="AM80" i="13"/>
  <c r="W80" i="13"/>
  <c r="Z80" i="13"/>
  <c r="BR216" i="13"/>
  <c r="BB216" i="13"/>
  <c r="AM216" i="13"/>
  <c r="AK216" i="13"/>
  <c r="AF206" i="13"/>
  <c r="AC206" i="13"/>
  <c r="Y206" i="13"/>
  <c r="W208" i="13"/>
  <c r="T208" i="13"/>
  <c r="T211" i="13" s="1"/>
  <c r="F109" i="13"/>
  <c r="H109" i="13"/>
  <c r="I109" i="13"/>
  <c r="J109" i="13"/>
  <c r="K109" i="13"/>
  <c r="E105" i="13"/>
  <c r="E103" i="13" s="1"/>
  <c r="AF80" i="13"/>
  <c r="O80" i="13"/>
  <c r="CU45" i="13"/>
  <c r="CT6" i="11" s="1"/>
  <c r="AJ80" i="13"/>
  <c r="EI216" i="13"/>
  <c r="DT218" i="13"/>
  <c r="DT45" i="13" s="1"/>
  <c r="DS6" i="11" s="1"/>
  <c r="DM216" i="13"/>
  <c r="DF216" i="13"/>
  <c r="DC218" i="13"/>
  <c r="DC45" i="13" s="1"/>
  <c r="DB6" i="11" s="1"/>
  <c r="CS42" i="13"/>
  <c r="CH206" i="13"/>
  <c r="CH41" i="13" s="1"/>
  <c r="CG78" i="7" s="1"/>
  <c r="CH216" i="13"/>
  <c r="CE218" i="13"/>
  <c r="CC218" i="13"/>
  <c r="CC216" i="13"/>
  <c r="BL221" i="13"/>
  <c r="BK206" i="13"/>
  <c r="BH216" i="13"/>
  <c r="BB206" i="13"/>
  <c r="AZ206" i="13"/>
  <c r="AH206" i="13"/>
  <c r="AH216" i="13"/>
  <c r="Y218" i="13"/>
  <c r="V218" i="13"/>
  <c r="U206" i="13"/>
  <c r="T206" i="13"/>
  <c r="M216" i="13"/>
  <c r="J218" i="13"/>
  <c r="H206" i="13"/>
  <c r="F145" i="13"/>
  <c r="E109" i="13"/>
  <c r="X80" i="13"/>
  <c r="N145" i="13"/>
  <c r="G145" i="13"/>
  <c r="I145" i="13"/>
  <c r="K145" i="13"/>
  <c r="DN45" i="13"/>
  <c r="DM6" i="11" s="1"/>
  <c r="K80" i="13"/>
  <c r="V80" i="13"/>
  <c r="DS206" i="13"/>
  <c r="DS41" i="13" s="1"/>
  <c r="DR78" i="7" s="1"/>
  <c r="DN206" i="13"/>
  <c r="DN41" i="13" s="1"/>
  <c r="DG216" i="13"/>
  <c r="DF206" i="13"/>
  <c r="DF41" i="13" s="1"/>
  <c r="DE78" i="7" s="1"/>
  <c r="CY216" i="13"/>
  <c r="CK218" i="13"/>
  <c r="CJ206" i="13"/>
  <c r="CJ41" i="13" s="1"/>
  <c r="CI78" i="7" s="1"/>
  <c r="CD216" i="13"/>
  <c r="BX206" i="13"/>
  <c r="BX41" i="13" s="1"/>
  <c r="BW78" i="7" s="1"/>
  <c r="BU206" i="13"/>
  <c r="BU41" i="13" s="1"/>
  <c r="BT78" i="7" s="1"/>
  <c r="BM216" i="13"/>
  <c r="BG216" i="13"/>
  <c r="BF206" i="13"/>
  <c r="BA206" i="13"/>
  <c r="AZ218" i="13"/>
  <c r="AS206" i="13"/>
  <c r="AJ206" i="13"/>
  <c r="AH218" i="13"/>
  <c r="AF216" i="13"/>
  <c r="Z216" i="13"/>
  <c r="U218" i="13"/>
  <c r="T216" i="13"/>
  <c r="J216" i="13"/>
  <c r="H218" i="13"/>
  <c r="G209" i="13"/>
  <c r="DY165" i="13"/>
  <c r="DY188" i="13"/>
  <c r="DY43" i="13" s="1"/>
  <c r="DX55" i="2" s="1"/>
  <c r="CZ165" i="13"/>
  <c r="CZ188" i="13"/>
  <c r="CZ43" i="13" s="1"/>
  <c r="CY55" i="2" s="1"/>
  <c r="G45" i="13"/>
  <c r="F6" i="11" s="1"/>
  <c r="R80" i="13"/>
  <c r="CU188" i="13"/>
  <c r="CU43" i="13" s="1"/>
  <c r="CT55" i="2" s="1"/>
  <c r="CU165" i="13"/>
  <c r="E208" i="13"/>
  <c r="E211" i="13" s="1"/>
  <c r="E206" i="13"/>
  <c r="E204" i="13"/>
  <c r="F208" i="13"/>
  <c r="F211" i="13" s="1"/>
  <c r="BC216" i="13"/>
  <c r="BA218" i="13"/>
  <c r="AT218" i="13"/>
  <c r="AL216" i="13"/>
  <c r="Z218" i="13"/>
  <c r="AV209" i="13"/>
  <c r="S206" i="13"/>
  <c r="H211" i="13"/>
  <c r="F209" i="13"/>
  <c r="H80" i="13"/>
  <c r="DD45" i="13"/>
  <c r="DC6" i="11" s="1"/>
  <c r="L12" i="3"/>
  <c r="L10" i="3"/>
  <c r="L9" i="3"/>
  <c r="HP49" i="12"/>
  <c r="HP50" i="12" s="1"/>
  <c r="HP43" i="12"/>
  <c r="F45" i="13"/>
  <c r="E6" i="11" s="1"/>
  <c r="E216" i="13"/>
  <c r="DY45" i="13"/>
  <c r="DX6" i="11" s="1"/>
  <c r="FI31" i="7"/>
  <c r="GL31" i="7"/>
  <c r="BS39" i="13"/>
  <c r="BR76" i="7" s="1"/>
  <c r="DL45" i="13"/>
  <c r="DK6" i="11" s="1"/>
  <c r="DW45" i="13"/>
  <c r="DV6" i="11" s="1"/>
  <c r="FJ31" i="7"/>
  <c r="GH31" i="7"/>
  <c r="GT31" i="7"/>
  <c r="FF31" i="7"/>
  <c r="EK188" i="13"/>
  <c r="EK43" i="13" s="1"/>
  <c r="EJ55" i="2" s="1"/>
  <c r="EK165" i="13"/>
  <c r="FM31" i="7"/>
  <c r="M213" i="3"/>
  <c r="M160" i="3" s="1"/>
  <c r="L23" i="7" s="1"/>
  <c r="BV213" i="3"/>
  <c r="BV160" i="3" s="1"/>
  <c r="BU23" i="7" s="1"/>
  <c r="BP37" i="12"/>
  <c r="V37" i="12"/>
  <c r="AE37" i="12"/>
  <c r="S213" i="3"/>
  <c r="S160" i="3" s="1"/>
  <c r="R23" i="7" s="1"/>
  <c r="GL50" i="12"/>
  <c r="GL51" i="12" s="1"/>
  <c r="GL52" i="12" s="1"/>
  <c r="IN49" i="12"/>
  <c r="IN50" i="12" s="1"/>
  <c r="IN51" i="12" s="1"/>
  <c r="IN52" i="12" s="1"/>
  <c r="IN43" i="12"/>
  <c r="FL43" i="12"/>
  <c r="FL49" i="12"/>
  <c r="BR213" i="3"/>
  <c r="BR160" i="3" s="1"/>
  <c r="BO37" i="12"/>
  <c r="AY37" i="12"/>
  <c r="EC188" i="13"/>
  <c r="EC43" i="13" s="1"/>
  <c r="EB55" i="2" s="1"/>
  <c r="EC165" i="13"/>
  <c r="EY49" i="12"/>
  <c r="EY43" i="12"/>
  <c r="FV49" i="12"/>
  <c r="FV43" i="12"/>
  <c r="FP49" i="12"/>
  <c r="FP50" i="12" s="1"/>
  <c r="FP51" i="12" s="1"/>
  <c r="FP52" i="12" s="1"/>
  <c r="FP43" i="12"/>
  <c r="BJ37" i="12"/>
  <c r="AG37" i="12"/>
  <c r="S37" i="12"/>
  <c r="FN31" i="7"/>
  <c r="GF31" i="7"/>
  <c r="AV37" i="12"/>
  <c r="AN213" i="3"/>
  <c r="AN160" i="3" s="1"/>
  <c r="AM23" i="7" s="1"/>
  <c r="AK213" i="3"/>
  <c r="AK160" i="3" s="1"/>
  <c r="Y37" i="12"/>
  <c r="T37" i="12"/>
  <c r="K37" i="12"/>
  <c r="J37" i="12"/>
  <c r="F37" i="12"/>
  <c r="FJ43" i="12"/>
  <c r="FJ49" i="12"/>
  <c r="FJ50" i="12" s="1"/>
  <c r="FJ51" i="12" s="1"/>
  <c r="FJ52" i="12" s="1"/>
  <c r="GV49" i="12"/>
  <c r="GV50" i="12" s="1"/>
  <c r="GV51" i="12" s="1"/>
  <c r="GV52" i="12" s="1"/>
  <c r="GV43" i="12"/>
  <c r="BW37" i="12"/>
  <c r="AA37" i="12"/>
  <c r="FB44" i="12"/>
  <c r="FB49" i="12" s="1"/>
  <c r="FB50" i="12" s="1"/>
  <c r="FB51" i="12" s="1"/>
  <c r="FB52" i="12" s="1"/>
  <c r="HL43" i="12"/>
  <c r="HL49" i="12"/>
  <c r="GZ44" i="12"/>
  <c r="BL37" i="12"/>
  <c r="AW37" i="12"/>
  <c r="AN37" i="12"/>
  <c r="U37" i="12"/>
  <c r="M37" i="12"/>
  <c r="E37" i="12"/>
  <c r="FX50" i="12"/>
  <c r="FX51" i="12"/>
  <c r="FX52" i="12" s="1"/>
  <c r="AO213" i="3"/>
  <c r="AO160" i="3" s="1"/>
  <c r="AN23" i="7" s="1"/>
  <c r="G213" i="3"/>
  <c r="G160" i="3" s="1"/>
  <c r="F23" i="7" s="1"/>
  <c r="GF49" i="12"/>
  <c r="FE43" i="12"/>
  <c r="FE49" i="12"/>
  <c r="HH43" i="12"/>
  <c r="HH49" i="12"/>
  <c r="HH50" i="12" s="1"/>
  <c r="HH51" i="12" s="1"/>
  <c r="HH52" i="12" s="1"/>
  <c r="GD43" i="12"/>
  <c r="GD49" i="12"/>
  <c r="FU37" i="12"/>
  <c r="FO37" i="12"/>
  <c r="FI37" i="12"/>
  <c r="FI44" i="12" s="1"/>
  <c r="FC37" i="12"/>
  <c r="FU28" i="12"/>
  <c r="FO28" i="12"/>
  <c r="FO44" i="12" s="1"/>
  <c r="FC28" i="12"/>
  <c r="FC44" i="12" s="1"/>
  <c r="HS28" i="12"/>
  <c r="HS44" i="12" s="1"/>
  <c r="GR43" i="12"/>
  <c r="GR49" i="12"/>
  <c r="IH44" i="12"/>
  <c r="FZ37" i="12"/>
  <c r="FZ44" i="12" s="1"/>
  <c r="FT37" i="12"/>
  <c r="FT44" i="12" s="1"/>
  <c r="FN37" i="12"/>
  <c r="FH37" i="12"/>
  <c r="FB37" i="12"/>
  <c r="FN28" i="12"/>
  <c r="FN44" i="12" s="1"/>
  <c r="FH28" i="12"/>
  <c r="FH44" i="12" s="1"/>
  <c r="HD44" i="12"/>
  <c r="GX44" i="12"/>
  <c r="HN44" i="12"/>
  <c r="HB44" i="12"/>
  <c r="HB49" i="12" s="1"/>
  <c r="GP44" i="12"/>
  <c r="GT28" i="12"/>
  <c r="GT44" i="12" s="1"/>
  <c r="GN28" i="12"/>
  <c r="GN44" i="12" s="1"/>
  <c r="GB28" i="12"/>
  <c r="GB44" i="12" s="1"/>
  <c r="IF44" i="12"/>
  <c r="IT44" i="12"/>
  <c r="IB44" i="12"/>
  <c r="HV44" i="12"/>
  <c r="IP28" i="12"/>
  <c r="IP44" i="12" s="1"/>
  <c r="IJ28" i="12"/>
  <c r="IJ44" i="12" s="1"/>
  <c r="ID28" i="12"/>
  <c r="ID44" i="12" s="1"/>
  <c r="HR28" i="12"/>
  <c r="HR44" i="12" s="1"/>
  <c r="FM37" i="12"/>
  <c r="HM37" i="12"/>
  <c r="HG37" i="12"/>
  <c r="HA37" i="12"/>
  <c r="GU37" i="12"/>
  <c r="GO37" i="12"/>
  <c r="GI37" i="12"/>
  <c r="GC37" i="12"/>
  <c r="HK37" i="12"/>
  <c r="HE37" i="12"/>
  <c r="GY37" i="12"/>
  <c r="GS37" i="12"/>
  <c r="GM37" i="12"/>
  <c r="GG37" i="12"/>
  <c r="HO37" i="12"/>
  <c r="HI37" i="12"/>
  <c r="HC37" i="12"/>
  <c r="GW37" i="12"/>
  <c r="GQ37" i="12"/>
  <c r="GK37" i="12"/>
  <c r="GE37" i="12"/>
  <c r="HO28" i="12"/>
  <c r="HO44" i="12" s="1"/>
  <c r="HI28" i="12"/>
  <c r="HC28" i="12"/>
  <c r="HC44" i="12" s="1"/>
  <c r="GW28" i="12"/>
  <c r="GQ28" i="12"/>
  <c r="GK28" i="12"/>
  <c r="GE28" i="12"/>
  <c r="HM28" i="12"/>
  <c r="HG28" i="12"/>
  <c r="HA28" i="12"/>
  <c r="GU28" i="12"/>
  <c r="GO28" i="12"/>
  <c r="GI28" i="12"/>
  <c r="GC28" i="12"/>
  <c r="IS37" i="12"/>
  <c r="IM37" i="12"/>
  <c r="IG37" i="12"/>
  <c r="IA37" i="12"/>
  <c r="HU37" i="12"/>
  <c r="IO37" i="12"/>
  <c r="HW37" i="12"/>
  <c r="HQ37" i="12"/>
  <c r="IQ37" i="12"/>
  <c r="IK37" i="12"/>
  <c r="IE37" i="12"/>
  <c r="HY37" i="12"/>
  <c r="IQ28" i="12"/>
  <c r="IK28" i="12"/>
  <c r="IK44" i="12" s="1"/>
  <c r="IE28" i="12"/>
  <c r="IE44" i="12" s="1"/>
  <c r="HY28" i="12"/>
  <c r="IS28" i="12"/>
  <c r="IM28" i="12"/>
  <c r="IG28" i="12"/>
  <c r="IA28" i="12"/>
  <c r="IA44" i="12" s="1"/>
  <c r="HU28" i="12"/>
  <c r="HQ28" i="12"/>
  <c r="BT7" i="7"/>
  <c r="AJ7" i="7"/>
  <c r="IX168" i="3"/>
  <c r="IX169" i="3" s="1"/>
  <c r="AH19" i="7"/>
  <c r="Q19" i="7"/>
  <c r="GV19" i="7"/>
  <c r="IV168" i="3"/>
  <c r="IV169" i="3" s="1"/>
  <c r="EL12" i="7"/>
  <c r="JM178" i="3"/>
  <c r="KS178" i="3"/>
  <c r="AR17" i="7"/>
  <c r="AR18" i="7" s="1"/>
  <c r="BJ17" i="7"/>
  <c r="BJ18" i="7" s="1"/>
  <c r="BW17" i="7"/>
  <c r="BW18" i="7" s="1"/>
  <c r="X17" i="7"/>
  <c r="X18" i="7" s="1"/>
  <c r="CU12" i="7"/>
  <c r="CN12" i="7"/>
  <c r="AC7" i="7"/>
  <c r="AC8" i="7" s="1"/>
  <c r="AC9" i="7" s="1"/>
  <c r="AC10" i="7" s="1"/>
  <c r="BY17" i="7"/>
  <c r="BY18" i="7" s="1"/>
  <c r="AU17" i="7"/>
  <c r="AU18" i="7" s="1"/>
  <c r="DM12" i="7"/>
  <c r="AB7" i="7"/>
  <c r="GK19" i="7"/>
  <c r="FZ19" i="7"/>
  <c r="FO19" i="7"/>
  <c r="DZ12" i="7"/>
  <c r="Y17" i="7"/>
  <c r="Y18" i="7" s="1"/>
  <c r="FR19" i="7"/>
  <c r="FL19" i="7"/>
  <c r="EQ12" i="7"/>
  <c r="EF12" i="7"/>
  <c r="BT17" i="7"/>
  <c r="BT18" i="7" s="1"/>
  <c r="KP168" i="3"/>
  <c r="KP169" i="3" s="1"/>
  <c r="GH19" i="7"/>
  <c r="GF19" i="7"/>
  <c r="GC19" i="7"/>
  <c r="FW19" i="7"/>
  <c r="FU19" i="7"/>
  <c r="FG19" i="7"/>
  <c r="BA17" i="7"/>
  <c r="BA18" i="7" s="1"/>
  <c r="AB17" i="7"/>
  <c r="AB18" i="7" s="1"/>
  <c r="AA17" i="7"/>
  <c r="AA18" i="7" s="1"/>
  <c r="GQ19" i="7"/>
  <c r="GN19" i="7"/>
  <c r="FD19" i="7"/>
  <c r="FA19" i="7"/>
  <c r="EX19" i="7"/>
  <c r="DD12" i="7"/>
  <c r="DA12" i="7"/>
  <c r="AZ17" i="7"/>
  <c r="AZ18" i="7" s="1"/>
  <c r="AY17" i="7"/>
  <c r="AY18" i="7" s="1"/>
  <c r="AC17" i="7"/>
  <c r="AC18" i="7" s="1"/>
  <c r="J19" i="7"/>
  <c r="GA226" i="3"/>
  <c r="BS278" i="3"/>
  <c r="BM278" i="3"/>
  <c r="BA278" i="3"/>
  <c r="Q278" i="3"/>
  <c r="M278" i="3"/>
  <c r="K278" i="3"/>
  <c r="KL178" i="3"/>
  <c r="EB12" i="7"/>
  <c r="BR42" i="12"/>
  <c r="H17" i="7"/>
  <c r="H18" i="7" s="1"/>
  <c r="CI226" i="3"/>
  <c r="GG226" i="3"/>
  <c r="KY178" i="3"/>
  <c r="KR178" i="3"/>
  <c r="DH12" i="7"/>
  <c r="AD21" i="12"/>
  <c r="CO226" i="3"/>
  <c r="BX25" i="7"/>
  <c r="AX7" i="7"/>
  <c r="AX8" i="7" s="1"/>
  <c r="AX9" i="7" s="1"/>
  <c r="AX10" i="7" s="1"/>
  <c r="JY168" i="3"/>
  <c r="JY169" i="3" s="1"/>
  <c r="JY178" i="3" s="1"/>
  <c r="BV278" i="3"/>
  <c r="I333" i="1"/>
  <c r="CE207" i="3" s="1"/>
  <c r="JU178" i="3"/>
  <c r="JQ168" i="3"/>
  <c r="JQ169" i="3" s="1"/>
  <c r="JQ178" i="3" s="1"/>
  <c r="JK168" i="3"/>
  <c r="JK169" i="3" s="1"/>
  <c r="JK178" i="3" s="1"/>
  <c r="IY168" i="3"/>
  <c r="IY169" i="3" s="1"/>
  <c r="KZ168" i="3"/>
  <c r="KZ169" i="3" s="1"/>
  <c r="KZ178" i="3" s="1"/>
  <c r="KN168" i="3"/>
  <c r="KN169" i="3" s="1"/>
  <c r="KN178" i="3" s="1"/>
  <c r="LB168" i="3"/>
  <c r="LB169" i="3" s="1"/>
  <c r="LB178" i="3" s="1"/>
  <c r="KB168" i="3"/>
  <c r="KB169" i="3" s="1"/>
  <c r="KB178" i="3" s="1"/>
  <c r="JV168" i="3"/>
  <c r="JV169" i="3" s="1"/>
  <c r="JV178" i="3" s="1"/>
  <c r="JD168" i="3"/>
  <c r="JD169" i="3" s="1"/>
  <c r="JD178" i="3" s="1"/>
  <c r="LE168" i="3"/>
  <c r="LE169" i="3" s="1"/>
  <c r="LE178" i="3" s="1"/>
  <c r="KM168" i="3"/>
  <c r="KM169" i="3" s="1"/>
  <c r="KM178" i="3" s="1"/>
  <c r="GS19" i="7"/>
  <c r="GM19" i="7"/>
  <c r="GE19" i="7"/>
  <c r="FK19" i="7"/>
  <c r="DL12" i="7"/>
  <c r="CP12" i="7"/>
  <c r="BY19" i="7"/>
  <c r="BR12" i="7"/>
  <c r="E30" i="7"/>
  <c r="Q42" i="12"/>
  <c r="BV42" i="12"/>
  <c r="E36" i="7"/>
  <c r="E39" i="7" s="1"/>
  <c r="K25" i="7"/>
  <c r="AA25" i="7"/>
  <c r="AR25" i="7"/>
  <c r="GU226" i="3"/>
  <c r="AL42" i="12"/>
  <c r="KC168" i="3"/>
  <c r="KC169" i="3" s="1"/>
  <c r="KC178" i="3" s="1"/>
  <c r="JW168" i="3"/>
  <c r="JW169" i="3" s="1"/>
  <c r="JW178" i="3" s="1"/>
  <c r="AP7" i="7"/>
  <c r="AP8" i="7" s="1"/>
  <c r="AP9" i="7" s="1"/>
  <c r="AP10" i="7" s="1"/>
  <c r="AF7" i="7"/>
  <c r="AF8" i="7" s="1"/>
  <c r="AF9" i="7" s="1"/>
  <c r="AF10" i="7" s="1"/>
  <c r="KJ168" i="3"/>
  <c r="KJ169" i="3" s="1"/>
  <c r="KJ178" i="3" s="1"/>
  <c r="KD168" i="3"/>
  <c r="KD169" i="3" s="1"/>
  <c r="KD178" i="3" s="1"/>
  <c r="JR168" i="3"/>
  <c r="JR169" i="3" s="1"/>
  <c r="JR178" i="3" s="1"/>
  <c r="JL168" i="3"/>
  <c r="JL169" i="3" s="1"/>
  <c r="JL178" i="3" s="1"/>
  <c r="JF168" i="3"/>
  <c r="JF169" i="3" s="1"/>
  <c r="JF178" i="3" s="1"/>
  <c r="IZ168" i="3"/>
  <c r="IZ169" i="3" s="1"/>
  <c r="KU168" i="3"/>
  <c r="KU169" i="3" s="1"/>
  <c r="KU178" i="3" s="1"/>
  <c r="KO168" i="3"/>
  <c r="KO169" i="3" s="1"/>
  <c r="KO178" i="3" s="1"/>
  <c r="L305" i="1"/>
  <c r="CH172" i="3" s="1"/>
  <c r="CG35" i="7" s="1"/>
  <c r="BN278" i="3"/>
  <c r="KP178" i="3"/>
  <c r="FQ19" i="7"/>
  <c r="GX19" i="7"/>
  <c r="FI19" i="7"/>
  <c r="FC19" i="7"/>
  <c r="EH12" i="7"/>
  <c r="DO12" i="7"/>
  <c r="AL17" i="7"/>
  <c r="AL18" i="7" s="1"/>
  <c r="AD42" i="12"/>
  <c r="BL226" i="3"/>
  <c r="BC226" i="3"/>
  <c r="BJ7" i="7"/>
  <c r="BJ8" i="7" s="1"/>
  <c r="BJ9" i="7" s="1"/>
  <c r="BJ10" i="7" s="1"/>
  <c r="AU12" i="7"/>
  <c r="AS17" i="7"/>
  <c r="AS18" i="7" s="1"/>
  <c r="AL21" i="12"/>
  <c r="AP226" i="3"/>
  <c r="GU19" i="7"/>
  <c r="GP19" i="7"/>
  <c r="EZ19" i="7"/>
  <c r="ES12" i="7"/>
  <c r="DR12" i="7"/>
  <c r="DB12" i="7"/>
  <c r="BX17" i="7"/>
  <c r="BX18" i="7" s="1"/>
  <c r="BP33" i="12"/>
  <c r="AZ12" i="7"/>
  <c r="BH42" i="12"/>
  <c r="BF226" i="3"/>
  <c r="KI168" i="3"/>
  <c r="KI169" i="3" s="1"/>
  <c r="KI178" i="3" s="1"/>
  <c r="M41" i="12"/>
  <c r="GJ19" i="7"/>
  <c r="FY19" i="7"/>
  <c r="FV19" i="7"/>
  <c r="FN19" i="7"/>
  <c r="EI12" i="7"/>
  <c r="DP12" i="7"/>
  <c r="DN12" i="7"/>
  <c r="CA12" i="7"/>
  <c r="AO17" i="7"/>
  <c r="AO18" i="7" s="1"/>
  <c r="AI17" i="7"/>
  <c r="AI18" i="7" s="1"/>
  <c r="AE17" i="7"/>
  <c r="AE18" i="7" s="1"/>
  <c r="S17" i="7"/>
  <c r="S18" i="7" s="1"/>
  <c r="F255" i="3"/>
  <c r="JE168" i="3"/>
  <c r="JE169" i="3" s="1"/>
  <c r="JE178" i="3" s="1"/>
  <c r="BY41" i="12"/>
  <c r="BN30" i="7"/>
  <c r="AQ7" i="7"/>
  <c r="AQ8" i="7" s="1"/>
  <c r="AQ9" i="7" s="1"/>
  <c r="AQ10" i="7" s="1"/>
  <c r="AP17" i="7"/>
  <c r="AP18" i="7" s="1"/>
  <c r="AK30" i="7"/>
  <c r="AF17" i="7"/>
  <c r="AF18" i="7" s="1"/>
  <c r="AU42" i="12"/>
  <c r="M42" i="12"/>
  <c r="AG42" i="12"/>
  <c r="AK25" i="7"/>
  <c r="BU25" i="7"/>
  <c r="BE226" i="3"/>
  <c r="BH226" i="3"/>
  <c r="AX25" i="7"/>
  <c r="BY226" i="3"/>
  <c r="LA168" i="3"/>
  <c r="LA169" i="3" s="1"/>
  <c r="JX168" i="3"/>
  <c r="JX169" i="3" s="1"/>
  <c r="JX178" i="3" s="1"/>
  <c r="I307" i="1"/>
  <c r="BY278" i="3"/>
  <c r="BW278" i="3"/>
  <c r="BU278" i="3"/>
  <c r="BQ278" i="3"/>
  <c r="BO278" i="3"/>
  <c r="BK278" i="3"/>
  <c r="BI278" i="3"/>
  <c r="BG278" i="3"/>
  <c r="BE278" i="3"/>
  <c r="BC278" i="3"/>
  <c r="AY278" i="3"/>
  <c r="AW278" i="3"/>
  <c r="AU278" i="3"/>
  <c r="AS278" i="3"/>
  <c r="AO278" i="3"/>
  <c r="AM278" i="3"/>
  <c r="AK278" i="3"/>
  <c r="AI278" i="3"/>
  <c r="AG278" i="3"/>
  <c r="AE278" i="3"/>
  <c r="AC278" i="3"/>
  <c r="AA278" i="3"/>
  <c r="Y278" i="3"/>
  <c r="W278" i="3"/>
  <c r="U278" i="3"/>
  <c r="S278" i="3"/>
  <c r="O278" i="3"/>
  <c r="J278" i="3"/>
  <c r="BQ19" i="7"/>
  <c r="BL19" i="7"/>
  <c r="BG42" i="12"/>
  <c r="AL226" i="3"/>
  <c r="BV226" i="3"/>
  <c r="AY226" i="3"/>
  <c r="AV226" i="3"/>
  <c r="AO31" i="12"/>
  <c r="BC228" i="3"/>
  <c r="BB18" i="12" s="1"/>
  <c r="AY228" i="3"/>
  <c r="AX18" i="12" s="1"/>
  <c r="AE228" i="3"/>
  <c r="AD18" i="12" s="1"/>
  <c r="AL7" i="7"/>
  <c r="AL8" i="7" s="1"/>
  <c r="AL9" i="7" s="1"/>
  <c r="AL10" i="7" s="1"/>
  <c r="BY42" i="12"/>
  <c r="AW17" i="7"/>
  <c r="AW18" i="7" s="1"/>
  <c r="BA42" i="12"/>
  <c r="O333" i="1"/>
  <c r="CK207" i="3" s="1"/>
  <c r="F333" i="1"/>
  <c r="CB207" i="3" s="1"/>
  <c r="M333" i="1"/>
  <c r="CI207" i="3" s="1"/>
  <c r="BZ226" i="3"/>
  <c r="AH226" i="3"/>
  <c r="Z25" i="7"/>
  <c r="I102" i="3"/>
  <c r="JZ168" i="3"/>
  <c r="JZ169" i="3" s="1"/>
  <c r="JZ178" i="3" s="1"/>
  <c r="JT168" i="3"/>
  <c r="JT169" i="3" s="1"/>
  <c r="JT178" i="3" s="1"/>
  <c r="JH168" i="3"/>
  <c r="JH169" i="3" s="1"/>
  <c r="JH178" i="3" s="1"/>
  <c r="JB168" i="3"/>
  <c r="JB169" i="3" s="1"/>
  <c r="LC168" i="3"/>
  <c r="LC169" i="3" s="1"/>
  <c r="LC178" i="3" s="1"/>
  <c r="KQ168" i="3"/>
  <c r="KQ169" i="3" s="1"/>
  <c r="KQ178" i="3" s="1"/>
  <c r="EU12" i="7"/>
  <c r="DK12" i="7"/>
  <c r="BS33" i="12"/>
  <c r="AA226" i="3"/>
  <c r="BP7" i="7"/>
  <c r="BP8" i="7" s="1"/>
  <c r="BP9" i="7" s="1"/>
  <c r="BP10" i="7" s="1"/>
  <c r="BF7" i="7"/>
  <c r="BF8" i="7" s="1"/>
  <c r="BF9" i="7" s="1"/>
  <c r="BF10" i="7" s="1"/>
  <c r="DV12" i="7"/>
  <c r="CY12" i="7"/>
  <c r="BU12" i="7"/>
  <c r="BF12" i="7"/>
  <c r="BC230" i="3"/>
  <c r="BC163" i="3" s="1"/>
  <c r="BB26" i="7" s="1"/>
  <c r="AX12" i="7"/>
  <c r="AO24" i="7"/>
  <c r="AB12" i="7"/>
  <c r="X36" i="7"/>
  <c r="BF42" i="12"/>
  <c r="AE42" i="12"/>
  <c r="F42" i="12"/>
  <c r="BR226" i="3"/>
  <c r="G226" i="3"/>
  <c r="X226" i="3"/>
  <c r="BU226" i="3"/>
  <c r="JG168" i="3"/>
  <c r="JG169" i="3" s="1"/>
  <c r="JG178" i="3" s="1"/>
  <c r="AW7" i="7"/>
  <c r="AW8" i="7" s="1"/>
  <c r="AW9" i="7" s="1"/>
  <c r="AW10" i="7" s="1"/>
  <c r="BZ278" i="3"/>
  <c r="JI178" i="3"/>
  <c r="EO12" i="7"/>
  <c r="EM12" i="7"/>
  <c r="BN36" i="7"/>
  <c r="BC12" i="7"/>
  <c r="AH12" i="7"/>
  <c r="AV42" i="12"/>
  <c r="CA226" i="3"/>
  <c r="BM226" i="3"/>
  <c r="JO178" i="3"/>
  <c r="DQ12" i="7"/>
  <c r="DC12" i="7"/>
  <c r="CM12" i="7"/>
  <c r="CD12" i="7"/>
  <c r="BX12" i="7"/>
  <c r="BK19" i="7"/>
  <c r="AR12" i="7"/>
  <c r="AK19" i="7"/>
  <c r="AE12" i="7"/>
  <c r="X12" i="7"/>
  <c r="R12" i="7"/>
  <c r="T42" i="12"/>
  <c r="BT42" i="12"/>
  <c r="I12" i="7"/>
  <c r="FJ226" i="3"/>
  <c r="BY228" i="3"/>
  <c r="BX18" i="12" s="1"/>
  <c r="G135" i="1"/>
  <c r="DU12" i="7"/>
  <c r="CJ12" i="7"/>
  <c r="BO12" i="7"/>
  <c r="BL12" i="7"/>
  <c r="AO12" i="7"/>
  <c r="AK17" i="7"/>
  <c r="AK18" i="7" s="1"/>
  <c r="AA12" i="7"/>
  <c r="U17" i="7"/>
  <c r="U18" i="7" s="1"/>
  <c r="AI226" i="3"/>
  <c r="U226" i="3"/>
  <c r="AE226" i="3"/>
  <c r="AF226" i="3"/>
  <c r="BC25" i="7"/>
  <c r="G141" i="1"/>
  <c r="LD178" i="3"/>
  <c r="CG12" i="7"/>
  <c r="BI12" i="7"/>
  <c r="AU19" i="7"/>
  <c r="AK12" i="7"/>
  <c r="AG7" i="7"/>
  <c r="AG8" i="7" s="1"/>
  <c r="AG9" i="7" s="1"/>
  <c r="AG10" i="7" s="1"/>
  <c r="V17" i="7"/>
  <c r="V18" i="7" s="1"/>
  <c r="U12" i="7"/>
  <c r="O12" i="7"/>
  <c r="L12" i="7"/>
  <c r="AM226" i="3"/>
  <c r="AW226" i="3"/>
  <c r="BG226" i="3"/>
  <c r="GT162" i="3"/>
  <c r="GS25" i="7" s="1"/>
  <c r="GS31" i="7" s="1"/>
  <c r="BD226" i="3"/>
  <c r="AS7" i="7"/>
  <c r="AS8" i="7" s="1"/>
  <c r="AS9" i="7" s="1"/>
  <c r="AS10" i="7" s="1"/>
  <c r="O305" i="1"/>
  <c r="CK172" i="3" s="1"/>
  <c r="CJ35" i="7" s="1"/>
  <c r="M307" i="1"/>
  <c r="J305" i="1"/>
  <c r="CF172" i="3" s="1"/>
  <c r="BR278" i="3"/>
  <c r="AT278" i="3"/>
  <c r="AH278" i="3"/>
  <c r="R278" i="3"/>
  <c r="F278" i="3"/>
  <c r="L17" i="7"/>
  <c r="L18" i="7" s="1"/>
  <c r="KF168" i="3"/>
  <c r="KF169" i="3" s="1"/>
  <c r="KF178" i="3" s="1"/>
  <c r="BW31" i="12"/>
  <c r="AW31" i="12"/>
  <c r="BM31" i="12"/>
  <c r="BA31" i="12"/>
  <c r="FW31" i="7"/>
  <c r="AH5" i="12"/>
  <c r="AH17" i="7"/>
  <c r="AH18" i="7" s="1"/>
  <c r="AQ162" i="3"/>
  <c r="AQ226" i="3"/>
  <c r="Q162" i="3"/>
  <c r="P25" i="7" s="1"/>
  <c r="Q226" i="3"/>
  <c r="IU254" i="3"/>
  <c r="IU173" i="3" s="1"/>
  <c r="IU250" i="3"/>
  <c r="IU167" i="3" s="1"/>
  <c r="IS254" i="3"/>
  <c r="IS173" i="3" s="1"/>
  <c r="IS255" i="3"/>
  <c r="IS250" i="3"/>
  <c r="IS167" i="3" s="1"/>
  <c r="BV254" i="3"/>
  <c r="BV173" i="3" s="1"/>
  <c r="BV250" i="3"/>
  <c r="BV167" i="3" s="1"/>
  <c r="BP254" i="3"/>
  <c r="BP173" i="3" s="1"/>
  <c r="BP177" i="3" s="1"/>
  <c r="BP250" i="3"/>
  <c r="BP167" i="3" s="1"/>
  <c r="BN250" i="3"/>
  <c r="BN167" i="3" s="1"/>
  <c r="BN254" i="3"/>
  <c r="BN173" i="3" s="1"/>
  <c r="BN177" i="3" s="1"/>
  <c r="BF250" i="3"/>
  <c r="BF167" i="3" s="1"/>
  <c r="BF278" i="3"/>
  <c r="BD254" i="3"/>
  <c r="BD173" i="3" s="1"/>
  <c r="BD177" i="3" s="1"/>
  <c r="BD250" i="3"/>
  <c r="BD167" i="3" s="1"/>
  <c r="BC30" i="7" s="1"/>
  <c r="BB254" i="3"/>
  <c r="BB173" i="3" s="1"/>
  <c r="BB177" i="3" s="1"/>
  <c r="BB250" i="3"/>
  <c r="BB167" i="3" s="1"/>
  <c r="AX255" i="3"/>
  <c r="AX250" i="3"/>
  <c r="AX167" i="3" s="1"/>
  <c r="AR254" i="3"/>
  <c r="AR173" i="3" s="1"/>
  <c r="AR177" i="3" s="1"/>
  <c r="AR250" i="3"/>
  <c r="AR167" i="3" s="1"/>
  <c r="AP250" i="3"/>
  <c r="AP167" i="3" s="1"/>
  <c r="AP254" i="3"/>
  <c r="AP173" i="3" s="1"/>
  <c r="AP177" i="3" s="1"/>
  <c r="AN250" i="3"/>
  <c r="AN167" i="3" s="1"/>
  <c r="AN254" i="3"/>
  <c r="AN173" i="3" s="1"/>
  <c r="AJ254" i="3"/>
  <c r="AJ173" i="3" s="1"/>
  <c r="AJ177" i="3" s="1"/>
  <c r="AJ250" i="3"/>
  <c r="AJ167" i="3" s="1"/>
  <c r="AD254" i="3"/>
  <c r="AD173" i="3" s="1"/>
  <c r="AD177" i="3" s="1"/>
  <c r="AD255" i="3"/>
  <c r="AB278" i="3"/>
  <c r="AB250" i="3"/>
  <c r="AB167" i="3" s="1"/>
  <c r="Z255" i="3"/>
  <c r="Z278" i="3"/>
  <c r="X250" i="3"/>
  <c r="X167" i="3" s="1"/>
  <c r="X255" i="3"/>
  <c r="X278" i="3"/>
  <c r="V278" i="3"/>
  <c r="V250" i="3"/>
  <c r="V167" i="3" s="1"/>
  <c r="T255" i="3"/>
  <c r="T278" i="3"/>
  <c r="P250" i="3"/>
  <c r="P167" i="3" s="1"/>
  <c r="P254" i="3"/>
  <c r="P173" i="3" s="1"/>
  <c r="N250" i="3"/>
  <c r="N167" i="3" s="1"/>
  <c r="N278" i="3"/>
  <c r="N254" i="3"/>
  <c r="N173" i="3" s="1"/>
  <c r="N177" i="3" s="1"/>
  <c r="L254" i="3"/>
  <c r="L173" i="3" s="1"/>
  <c r="L278" i="3"/>
  <c r="L250" i="3"/>
  <c r="L167" i="3" s="1"/>
  <c r="I162" i="3"/>
  <c r="I226" i="3"/>
  <c r="F35" i="7"/>
  <c r="F31" i="12"/>
  <c r="F36" i="7"/>
  <c r="F33" i="12"/>
  <c r="E208" i="3"/>
  <c r="D41" i="12"/>
  <c r="H162" i="3"/>
  <c r="H226" i="3"/>
  <c r="BW7" i="7"/>
  <c r="BW8" i="7" s="1"/>
  <c r="BW9" i="7" s="1"/>
  <c r="BW10" i="7" s="1"/>
  <c r="AV278" i="3"/>
  <c r="AU36" i="7"/>
  <c r="AP278" i="3"/>
  <c r="AF255" i="3"/>
  <c r="BK162" i="3"/>
  <c r="BK226" i="3"/>
  <c r="W25" i="7"/>
  <c r="W42" i="12"/>
  <c r="BJ255" i="3"/>
  <c r="BB278" i="3"/>
  <c r="AE30" i="7"/>
  <c r="AF278" i="3"/>
  <c r="DG12" i="7"/>
  <c r="DG9" i="12"/>
  <c r="BP162" i="3"/>
  <c r="BP226" i="3"/>
  <c r="BO162" i="3"/>
  <c r="BO226" i="3"/>
  <c r="AU162" i="3"/>
  <c r="AU226" i="3"/>
  <c r="AL254" i="3"/>
  <c r="AL173" i="3" s="1"/>
  <c r="AL177" i="3" s="1"/>
  <c r="Z254" i="3"/>
  <c r="Z173" i="3" s="1"/>
  <c r="Z177" i="3" s="1"/>
  <c r="BJ278" i="3"/>
  <c r="BI36" i="7"/>
  <c r="BI39" i="7" s="1"/>
  <c r="AD278" i="3"/>
  <c r="AB255" i="3"/>
  <c r="L255" i="3"/>
  <c r="AC162" i="3"/>
  <c r="AB25" i="7" s="1"/>
  <c r="AC226" i="3"/>
  <c r="BN17" i="7"/>
  <c r="BN18" i="7" s="1"/>
  <c r="R255" i="3"/>
  <c r="J42" i="12"/>
  <c r="K226" i="3"/>
  <c r="BC5" i="12"/>
  <c r="BC3" i="12" s="1"/>
  <c r="BC17" i="7"/>
  <c r="BC18" i="7" s="1"/>
  <c r="AG5" i="12"/>
  <c r="AG3" i="12" s="1"/>
  <c r="AG17" i="7"/>
  <c r="AG18" i="7" s="1"/>
  <c r="R5" i="12"/>
  <c r="R3" i="12" s="1"/>
  <c r="R17" i="7"/>
  <c r="R18" i="7" s="1"/>
  <c r="N5" i="12"/>
  <c r="N17" i="7"/>
  <c r="N18" i="7" s="1"/>
  <c r="BB208" i="3"/>
  <c r="BB209" i="3" s="1"/>
  <c r="BA41" i="12"/>
  <c r="AZ162" i="3"/>
  <c r="AZ226" i="3"/>
  <c r="AO25" i="7"/>
  <c r="AO42" i="12"/>
  <c r="P162" i="3"/>
  <c r="P226" i="3"/>
  <c r="O208" i="3"/>
  <c r="O209" i="3" s="1"/>
  <c r="O239" i="3" s="1"/>
  <c r="N41" i="12"/>
  <c r="Q36" i="7"/>
  <c r="Q39" i="7" s="1"/>
  <c r="AM5" i="12"/>
  <c r="AM3" i="12" s="1"/>
  <c r="AM17" i="7"/>
  <c r="AM18" i="7" s="1"/>
  <c r="I19" i="7"/>
  <c r="BX162" i="3"/>
  <c r="BX226" i="3"/>
  <c r="AH30" i="7"/>
  <c r="AH21" i="12"/>
  <c r="AE31" i="12"/>
  <c r="AE35" i="7"/>
  <c r="AV177" i="3"/>
  <c r="BD31" i="12"/>
  <c r="D19" i="7"/>
  <c r="KT168" i="3"/>
  <c r="KT169" i="3" s="1"/>
  <c r="KT178" i="3" s="1"/>
  <c r="AM19" i="7"/>
  <c r="E17" i="7"/>
  <c r="E18" i="7" s="1"/>
  <c r="IS228" i="3"/>
  <c r="IS230" i="3" s="1"/>
  <c r="IS163" i="3" s="1"/>
  <c r="DA226" i="3"/>
  <c r="JP168" i="3"/>
  <c r="JP169" i="3" s="1"/>
  <c r="JP178" i="3" s="1"/>
  <c r="IT228" i="3"/>
  <c r="IT230" i="3" s="1"/>
  <c r="IT163" i="3" s="1"/>
  <c r="IR228" i="3"/>
  <c r="IR230" i="3" s="1"/>
  <c r="IR163" i="3" s="1"/>
  <c r="G17" i="7"/>
  <c r="G18" i="7" s="1"/>
  <c r="BS7" i="7"/>
  <c r="BS8" i="7" s="1"/>
  <c r="BS9" i="7" s="1"/>
  <c r="BS10" i="7" s="1"/>
  <c r="L7" i="7"/>
  <c r="L8" i="7" s="1"/>
  <c r="L9" i="7" s="1"/>
  <c r="L10" i="7" s="1"/>
  <c r="GM226" i="3"/>
  <c r="FZ162" i="3"/>
  <c r="FY25" i="7" s="1"/>
  <c r="FY31" i="7" s="1"/>
  <c r="Q17" i="7"/>
  <c r="Q18" i="7" s="1"/>
  <c r="JJ168" i="3"/>
  <c r="JJ169" i="3" s="1"/>
  <c r="JJ178" i="3" s="1"/>
  <c r="DN226" i="3"/>
  <c r="S19" i="7"/>
  <c r="AA41" i="12"/>
  <c r="FP162" i="3"/>
  <c r="FO25" i="7" s="1"/>
  <c r="FO31" i="7" s="1"/>
  <c r="KW168" i="3"/>
  <c r="KW169" i="3" s="1"/>
  <c r="KW178" i="3" s="1"/>
  <c r="BF41" i="12"/>
  <c r="GO162" i="3"/>
  <c r="GN25" i="7" s="1"/>
  <c r="GN31" i="7" s="1"/>
  <c r="CJ162" i="3"/>
  <c r="CI25" i="7" s="1"/>
  <c r="GI226" i="3"/>
  <c r="BK31" i="12"/>
  <c r="HA226" i="3"/>
  <c r="BU31" i="12"/>
  <c r="GH162" i="3"/>
  <c r="GG25" i="7" s="1"/>
  <c r="GG31" i="7" s="1"/>
  <c r="AY7" i="7"/>
  <c r="AY8" i="7" s="1"/>
  <c r="AY9" i="7" s="1"/>
  <c r="AY10" i="7" s="1"/>
  <c r="P31" i="12"/>
  <c r="N30" i="7"/>
  <c r="N21" i="12"/>
  <c r="BQ17" i="7"/>
  <c r="BQ18" i="7" s="1"/>
  <c r="FO226" i="3"/>
  <c r="BW250" i="3"/>
  <c r="BW167" i="3" s="1"/>
  <c r="FZ31" i="7"/>
  <c r="DY12" i="7"/>
  <c r="EE162" i="3"/>
  <c r="ED42" i="12" s="1"/>
  <c r="GZ162" i="3"/>
  <c r="DZ162" i="3"/>
  <c r="DY25" i="7" s="1"/>
  <c r="EK162" i="3"/>
  <c r="EJ42" i="12" s="1"/>
  <c r="BO7" i="7"/>
  <c r="BO8" i="7" s="1"/>
  <c r="BO9" i="7" s="1"/>
  <c r="BO10" i="7" s="1"/>
  <c r="BD7" i="7"/>
  <c r="BD8" i="7" s="1"/>
  <c r="BD9" i="7" s="1"/>
  <c r="BD10" i="7" s="1"/>
  <c r="DY226" i="3"/>
  <c r="DL226" i="3"/>
  <c r="FI162" i="3"/>
  <c r="FH25" i="7" s="1"/>
  <c r="DF226" i="3"/>
  <c r="AR7" i="7"/>
  <c r="AR8" i="7" s="1"/>
  <c r="AR9" i="7" s="1"/>
  <c r="AR10" i="7" s="1"/>
  <c r="AO7" i="7"/>
  <c r="AO8" i="7" s="1"/>
  <c r="AO9" i="7" s="1"/>
  <c r="AO10" i="7" s="1"/>
  <c r="BC41" i="12"/>
  <c r="BG7" i="7"/>
  <c r="BG8" i="7" s="1"/>
  <c r="BG9" i="7" s="1"/>
  <c r="BG10" i="7" s="1"/>
  <c r="BA7" i="7"/>
  <c r="BA8" i="7" s="1"/>
  <c r="BA9" i="7" s="1"/>
  <c r="BA10" i="7" s="1"/>
  <c r="AX17" i="7"/>
  <c r="AX18" i="7" s="1"/>
  <c r="AN17" i="7"/>
  <c r="AN18" i="7" s="1"/>
  <c r="V7" i="7"/>
  <c r="V8" i="7" s="1"/>
  <c r="V9" i="7" s="1"/>
  <c r="V10" i="7" s="1"/>
  <c r="DG162" i="3"/>
  <c r="DF42" i="12" s="1"/>
  <c r="FD162" i="3"/>
  <c r="FC25" i="7" s="1"/>
  <c r="FC31" i="7" s="1"/>
  <c r="DM162" i="3"/>
  <c r="HF162" i="3"/>
  <c r="BU250" i="3"/>
  <c r="BU167" i="3" s="1"/>
  <c r="BK228" i="3"/>
  <c r="BJ18" i="12" s="1"/>
  <c r="AO250" i="3"/>
  <c r="AO167" i="3" s="1"/>
  <c r="AM228" i="3"/>
  <c r="AL18" i="12" s="1"/>
  <c r="K250" i="3"/>
  <c r="K167" i="3" s="1"/>
  <c r="G333" i="1"/>
  <c r="CC360" i="1" s="1"/>
  <c r="CB17" i="7" s="1"/>
  <c r="CB18" i="7" s="1"/>
  <c r="K333" i="1"/>
  <c r="CG207" i="3" s="1"/>
  <c r="N333" i="1"/>
  <c r="CJ360" i="1" s="1"/>
  <c r="J333" i="1"/>
  <c r="CF360" i="1" s="1"/>
  <c r="CE17" i="7" s="1"/>
  <c r="CE18" i="7" s="1"/>
  <c r="H333" i="1"/>
  <c r="CD207" i="3" s="1"/>
  <c r="L333" i="1"/>
  <c r="CH207" i="3" s="1"/>
  <c r="E333" i="1"/>
  <c r="CA207" i="3" s="1"/>
  <c r="FU162" i="3"/>
  <c r="FT25" i="7" s="1"/>
  <c r="FT31" i="7" s="1"/>
  <c r="BV31" i="12"/>
  <c r="AQ228" i="3"/>
  <c r="AP18" i="12" s="1"/>
  <c r="V31" i="12"/>
  <c r="K228" i="3"/>
  <c r="J18" i="12" s="1"/>
  <c r="AX31" i="12"/>
  <c r="I7" i="7"/>
  <c r="I8" i="7" s="1"/>
  <c r="I9" i="7" s="1"/>
  <c r="I10" i="7" s="1"/>
  <c r="BH31" i="12"/>
  <c r="BH28" i="12" s="1"/>
  <c r="AB177" i="1"/>
  <c r="H119" i="1"/>
  <c r="H133" i="1" s="1"/>
  <c r="LA178" i="3"/>
  <c r="KG178" i="3"/>
  <c r="W31" i="12"/>
  <c r="D5" i="12"/>
  <c r="D3" i="12" s="1"/>
  <c r="AZ19" i="7"/>
  <c r="AZ7" i="7"/>
  <c r="AZ8" i="7" s="1"/>
  <c r="AZ9" i="7" s="1"/>
  <c r="AZ10" i="7" s="1"/>
  <c r="BV36" i="7"/>
  <c r="BV39" i="7" s="1"/>
  <c r="BV33" i="12"/>
  <c r="BT33" i="12"/>
  <c r="BT36" i="7"/>
  <c r="BT39" i="7" s="1"/>
  <c r="BR36" i="7"/>
  <c r="BR39" i="7" s="1"/>
  <c r="BR33" i="12"/>
  <c r="BP21" i="12"/>
  <c r="BP30" i="7"/>
  <c r="BL36" i="7"/>
  <c r="BL39" i="7" s="1"/>
  <c r="BL33" i="12"/>
  <c r="BJ33" i="12"/>
  <c r="BJ36" i="7"/>
  <c r="BJ39" i="7" s="1"/>
  <c r="BD21" i="12"/>
  <c r="BD30" i="7"/>
  <c r="AP33" i="12"/>
  <c r="AP36" i="7"/>
  <c r="AN33" i="12"/>
  <c r="AN36" i="7"/>
  <c r="AN39" i="7" s="1"/>
  <c r="AL36" i="7"/>
  <c r="AL39" i="7" s="1"/>
  <c r="AL33" i="12"/>
  <c r="AJ36" i="7"/>
  <c r="AJ33" i="12"/>
  <c r="Z36" i="7"/>
  <c r="Z33" i="12"/>
  <c r="V36" i="7"/>
  <c r="V39" i="7" s="1"/>
  <c r="V33" i="12"/>
  <c r="T33" i="12"/>
  <c r="T36" i="7"/>
  <c r="T39" i="7" s="1"/>
  <c r="DX25" i="7"/>
  <c r="DX42" i="12"/>
  <c r="DK25" i="7"/>
  <c r="DK42" i="12"/>
  <c r="JS178" i="3"/>
  <c r="EK12" i="7"/>
  <c r="DX12" i="7"/>
  <c r="AV17" i="7"/>
  <c r="AV18" i="7" s="1"/>
  <c r="FN226" i="3"/>
  <c r="HE226" i="3"/>
  <c r="AR226" i="3"/>
  <c r="R226" i="3"/>
  <c r="CU226" i="3"/>
  <c r="BK41" i="12"/>
  <c r="BS250" i="3"/>
  <c r="BS167" i="3" s="1"/>
  <c r="BK250" i="3"/>
  <c r="BK167" i="3" s="1"/>
  <c r="AS250" i="3"/>
  <c r="AS167" i="3" s="1"/>
  <c r="AQ250" i="3"/>
  <c r="AQ167" i="3" s="1"/>
  <c r="AB178" i="1"/>
  <c r="AB8" i="7"/>
  <c r="AB9" i="7" s="1"/>
  <c r="AB10" i="7" s="1"/>
  <c r="O17" i="7"/>
  <c r="O18" i="7" s="1"/>
  <c r="GS162" i="3"/>
  <c r="GR25" i="7" s="1"/>
  <c r="GR31" i="7" s="1"/>
  <c r="GF162" i="3"/>
  <c r="GE25" i="7" s="1"/>
  <c r="GE31" i="7" s="1"/>
  <c r="FT162" i="3"/>
  <c r="FS25" i="7" s="1"/>
  <c r="FS31" i="7" s="1"/>
  <c r="EQ162" i="3"/>
  <c r="EP25" i="7" s="1"/>
  <c r="GY162" i="3"/>
  <c r="GX25" i="7" s="1"/>
  <c r="GX31" i="7" s="1"/>
  <c r="DF12" i="7"/>
  <c r="CZ12" i="7"/>
  <c r="AD17" i="7"/>
  <c r="AD18" i="7" s="1"/>
  <c r="CN162" i="3"/>
  <c r="CM42" i="12" s="1"/>
  <c r="CH162" i="3"/>
  <c r="CG25" i="7" s="1"/>
  <c r="AS226" i="3"/>
  <c r="EV208" i="3"/>
  <c r="KH178" i="3"/>
  <c r="EJ12" i="7"/>
  <c r="CW12" i="7"/>
  <c r="BU7" i="7"/>
  <c r="BU8" i="7" s="1"/>
  <c r="BU9" i="7" s="1"/>
  <c r="BU10" i="7" s="1"/>
  <c r="BB17" i="7"/>
  <c r="BB18" i="7" s="1"/>
  <c r="AK177" i="3"/>
  <c r="K17" i="7"/>
  <c r="K18" i="7" s="1"/>
  <c r="EW162" i="3"/>
  <c r="EV25" i="7" s="1"/>
  <c r="EJ162" i="3"/>
  <c r="EI25" i="7" s="1"/>
  <c r="DS162" i="3"/>
  <c r="DR25" i="7" s="1"/>
  <c r="ED162" i="3"/>
  <c r="EC25" i="7" s="1"/>
  <c r="FC162" i="3"/>
  <c r="FB25" i="7" s="1"/>
  <c r="FB31" i="7" s="1"/>
  <c r="F12" i="7"/>
  <c r="BH41" i="12"/>
  <c r="AV41" i="12"/>
  <c r="AG250" i="3"/>
  <c r="AG167" i="3" s="1"/>
  <c r="L31" i="12"/>
  <c r="KX178" i="3"/>
  <c r="EC12" i="7"/>
  <c r="DS12" i="7"/>
  <c r="BT8" i="7"/>
  <c r="BT9" i="7" s="1"/>
  <c r="BT10" i="7" s="1"/>
  <c r="BH17" i="7"/>
  <c r="BH18" i="7" s="1"/>
  <c r="AJ17" i="7"/>
  <c r="AJ18" i="7" s="1"/>
  <c r="M17" i="7"/>
  <c r="M18" i="7" s="1"/>
  <c r="BS226" i="3"/>
  <c r="BT226" i="3"/>
  <c r="T41" i="12"/>
  <c r="BO31" i="12"/>
  <c r="BN31" i="12"/>
  <c r="BN28" i="12" s="1"/>
  <c r="BJ31" i="12"/>
  <c r="BI250" i="3"/>
  <c r="BI167" i="3" s="1"/>
  <c r="AR31" i="12"/>
  <c r="AR28" i="12" s="1"/>
  <c r="S31" i="12"/>
  <c r="N31" i="12"/>
  <c r="BX31" i="12"/>
  <c r="BX28" i="12" s="1"/>
  <c r="BI31" i="12"/>
  <c r="BI28" i="12" s="1"/>
  <c r="Y31" i="12"/>
  <c r="BU19" i="7"/>
  <c r="P41" i="12"/>
  <c r="BW228" i="3"/>
  <c r="BV18" i="12" s="1"/>
  <c r="BU228" i="3"/>
  <c r="BT18" i="12" s="1"/>
  <c r="BS228" i="3"/>
  <c r="BR18" i="12" s="1"/>
  <c r="BQ228" i="3"/>
  <c r="BP18" i="12" s="1"/>
  <c r="BO228" i="3"/>
  <c r="BN18" i="12" s="1"/>
  <c r="BM228" i="3"/>
  <c r="BL18" i="12" s="1"/>
  <c r="BI228" i="3"/>
  <c r="BH18" i="12" s="1"/>
  <c r="BG228" i="3"/>
  <c r="BF18" i="12" s="1"/>
  <c r="AS228" i="3"/>
  <c r="AR18" i="12" s="1"/>
  <c r="AG228" i="3"/>
  <c r="AF18" i="12" s="1"/>
  <c r="AC228" i="3"/>
  <c r="AB18" i="12" s="1"/>
  <c r="S228" i="3"/>
  <c r="R18" i="12" s="1"/>
  <c r="Q228" i="3"/>
  <c r="P18" i="12" s="1"/>
  <c r="BG230" i="3"/>
  <c r="BG163" i="3" s="1"/>
  <c r="BF26" i="7" s="1"/>
  <c r="AC333" i="1"/>
  <c r="CY207" i="3" s="1"/>
  <c r="EH333" i="1"/>
  <c r="HD360" i="1" s="1"/>
  <c r="KK168" i="3"/>
  <c r="KK169" i="3" s="1"/>
  <c r="KK178" i="3" s="1"/>
  <c r="O41" i="12"/>
  <c r="IF162" i="3"/>
  <c r="AJ41" i="12"/>
  <c r="J31" i="12"/>
  <c r="Z183" i="1"/>
  <c r="S178" i="1"/>
  <c r="BY333" i="1"/>
  <c r="EU207" i="3" s="1"/>
  <c r="BD333" i="1"/>
  <c r="DZ207" i="3" s="1"/>
  <c r="AY333" i="1"/>
  <c r="DU207" i="3" s="1"/>
  <c r="AL41" i="12"/>
  <c r="KA168" i="3"/>
  <c r="KA169" i="3" s="1"/>
  <c r="KA178" i="3" s="1"/>
  <c r="AV31" i="12"/>
  <c r="AG31" i="12"/>
  <c r="AD31" i="12"/>
  <c r="AD28" i="12" s="1"/>
  <c r="AK41" i="12"/>
  <c r="AA31" i="12"/>
  <c r="U209" i="3"/>
  <c r="U256" i="3" s="1"/>
  <c r="IT255" i="3"/>
  <c r="L41" i="12"/>
  <c r="BG31" i="12"/>
  <c r="AP31" i="12"/>
  <c r="AN31" i="12"/>
  <c r="AM31" i="12"/>
  <c r="AH31" i="12"/>
  <c r="O31" i="12"/>
  <c r="Y183" i="1"/>
  <c r="R178" i="1"/>
  <c r="BZ255" i="3"/>
  <c r="BF228" i="3"/>
  <c r="BE18" i="12" s="1"/>
  <c r="AV255" i="3"/>
  <c r="AB228" i="3"/>
  <c r="AA18" i="12" s="1"/>
  <c r="X228" i="3"/>
  <c r="W18" i="12" s="1"/>
  <c r="L228" i="3"/>
  <c r="K18" i="12" s="1"/>
  <c r="DU223" i="3"/>
  <c r="DT36" i="12" s="1"/>
  <c r="HX333" i="1"/>
  <c r="KT360" i="1" s="1"/>
  <c r="EF333" i="1"/>
  <c r="HB360" i="1" s="1"/>
  <c r="AN333" i="1"/>
  <c r="DJ360" i="1" s="1"/>
  <c r="DI17" i="7" s="1"/>
  <c r="DI18" i="7" s="1"/>
  <c r="P333" i="1"/>
  <c r="CL360" i="1" s="1"/>
  <c r="CK5" i="12" s="1"/>
  <c r="AI333" i="1"/>
  <c r="DE207" i="3" s="1"/>
  <c r="AX333" i="1"/>
  <c r="DT207" i="3" s="1"/>
  <c r="Z333" i="1"/>
  <c r="CV360" i="1" s="1"/>
  <c r="EG333" i="1"/>
  <c r="HC207" i="3" s="1"/>
  <c r="CA333" i="1"/>
  <c r="EW207" i="3" s="1"/>
  <c r="CM333" i="1"/>
  <c r="FI207" i="3" s="1"/>
  <c r="AW333" i="1"/>
  <c r="DS207" i="3" s="1"/>
  <c r="Q333" i="1"/>
  <c r="CM207" i="3" s="1"/>
  <c r="BL333" i="1"/>
  <c r="EH360" i="1" s="1"/>
  <c r="EG17" i="7" s="1"/>
  <c r="EG18" i="7" s="1"/>
  <c r="FY333" i="1"/>
  <c r="IU360" i="1" s="1"/>
  <c r="CG333" i="1"/>
  <c r="FC207" i="3" s="1"/>
  <c r="BJ333" i="1"/>
  <c r="EF207" i="3" s="1"/>
  <c r="BP333" i="1"/>
  <c r="EL360" i="1" s="1"/>
  <c r="EK17" i="7" s="1"/>
  <c r="EK18" i="7" s="1"/>
  <c r="BU333" i="1"/>
  <c r="EQ207" i="3" s="1"/>
  <c r="DE333" i="1"/>
  <c r="GA207" i="3" s="1"/>
  <c r="AP333" i="1"/>
  <c r="DL207" i="3" s="1"/>
  <c r="Y209" i="3"/>
  <c r="IT278" i="3"/>
  <c r="IR278" i="3"/>
  <c r="DD162" i="3"/>
  <c r="DC42" i="12" s="1"/>
  <c r="BH7" i="7"/>
  <c r="BH8" i="7" s="1"/>
  <c r="BH9" i="7" s="1"/>
  <c r="BH10" i="7" s="1"/>
  <c r="IR255" i="3"/>
  <c r="BD41" i="12"/>
  <c r="AF41" i="12"/>
  <c r="BS31" i="12"/>
  <c r="BS28" i="12" s="1"/>
  <c r="AC31" i="12"/>
  <c r="H121" i="1"/>
  <c r="AN179" i="1" s="1"/>
  <c r="AA179" i="1"/>
  <c r="Z179" i="1"/>
  <c r="Y177" i="1"/>
  <c r="GP333" i="1"/>
  <c r="JL360" i="1" s="1"/>
  <c r="DK333" i="1"/>
  <c r="GG360" i="1" s="1"/>
  <c r="K41" i="12"/>
  <c r="BF31" i="12"/>
  <c r="AS31" i="12"/>
  <c r="D31" i="12"/>
  <c r="FJ333" i="1"/>
  <c r="IF207" i="3" s="1"/>
  <c r="GG333" i="1"/>
  <c r="JC360" i="1" s="1"/>
  <c r="FL162" i="3"/>
  <c r="FK25" i="7" s="1"/>
  <c r="FK31" i="7" s="1"/>
  <c r="IR209" i="3"/>
  <c r="IR159" i="3" s="1"/>
  <c r="BQ31" i="12"/>
  <c r="AL31" i="12"/>
  <c r="M31" i="12"/>
  <c r="V183" i="1"/>
  <c r="R179" i="1"/>
  <c r="H31" i="12"/>
  <c r="ES208" i="3"/>
  <c r="J41" i="12"/>
  <c r="AY31" i="12"/>
  <c r="AT31" i="12"/>
  <c r="AT28" i="12" s="1"/>
  <c r="W179" i="1"/>
  <c r="BJ19" i="7"/>
  <c r="DO226" i="3"/>
  <c r="O162" i="3"/>
  <c r="O226" i="3"/>
  <c r="S12" i="7"/>
  <c r="S9" i="12"/>
  <c r="S3" i="12" s="1"/>
  <c r="BJ162" i="3"/>
  <c r="BJ226" i="3"/>
  <c r="EJ25" i="7"/>
  <c r="CW162" i="3"/>
  <c r="CV25" i="7" s="1"/>
  <c r="CW226" i="3"/>
  <c r="DU226" i="3"/>
  <c r="DU162" i="3"/>
  <c r="DT42" i="12" s="1"/>
  <c r="ES162" i="3"/>
  <c r="ER25" i="7" s="1"/>
  <c r="ES226" i="3"/>
  <c r="EM162" i="3"/>
  <c r="EL42" i="12" s="1"/>
  <c r="EM226" i="3"/>
  <c r="CB162" i="3"/>
  <c r="CA25" i="7" s="1"/>
  <c r="CB226" i="3"/>
  <c r="FV162" i="3"/>
  <c r="FU25" i="7" s="1"/>
  <c r="FU31" i="7" s="1"/>
  <c r="FV226" i="3"/>
  <c r="CP162" i="3"/>
  <c r="CO25" i="7" s="1"/>
  <c r="CP226" i="3"/>
  <c r="DH226" i="3"/>
  <c r="DH162" i="3"/>
  <c r="EF226" i="3"/>
  <c r="EF162" i="3"/>
  <c r="IU226" i="3"/>
  <c r="IU162" i="3"/>
  <c r="AD162" i="3"/>
  <c r="AD226" i="3"/>
  <c r="KE168" i="3"/>
  <c r="KE169" i="3" s="1"/>
  <c r="KE178" i="3" s="1"/>
  <c r="EG41" i="12"/>
  <c r="EH208" i="3"/>
  <c r="DV41" i="12"/>
  <c r="DW208" i="3"/>
  <c r="DK41" i="12"/>
  <c r="DL208" i="3"/>
  <c r="CQ41" i="12"/>
  <c r="CR208" i="3"/>
  <c r="CF41" i="12"/>
  <c r="CG208" i="3"/>
  <c r="AQ208" i="3"/>
  <c r="AQ209" i="3" s="1"/>
  <c r="AQ239" i="3" s="1"/>
  <c r="AP41" i="12"/>
  <c r="H228" i="3"/>
  <c r="G18" i="12" s="1"/>
  <c r="H278" i="3"/>
  <c r="DQ223" i="3"/>
  <c r="DP36" i="12" s="1"/>
  <c r="HF333" i="1"/>
  <c r="KB360" i="1" s="1"/>
  <c r="V333" i="1"/>
  <c r="CR360" i="1" s="1"/>
  <c r="HJ333" i="1"/>
  <c r="KF360" i="1" s="1"/>
  <c r="DR333" i="1"/>
  <c r="GN207" i="3" s="1"/>
  <c r="BV333" i="1"/>
  <c r="ER207" i="3" s="1"/>
  <c r="AV333" i="1"/>
  <c r="DR360" i="1" s="1"/>
  <c r="DQ17" i="7" s="1"/>
  <c r="DQ18" i="7" s="1"/>
  <c r="BC333" i="1"/>
  <c r="DY207" i="3" s="1"/>
  <c r="BO333" i="1"/>
  <c r="EK207" i="3" s="1"/>
  <c r="BD42" i="12"/>
  <c r="BD25" i="7"/>
  <c r="BC208" i="3"/>
  <c r="BC209" i="3" s="1"/>
  <c r="BB41" i="12"/>
  <c r="AY208" i="3"/>
  <c r="AY209" i="3" s="1"/>
  <c r="AY239" i="3" s="1"/>
  <c r="AX41" i="12"/>
  <c r="P228" i="3"/>
  <c r="O18" i="12" s="1"/>
  <c r="P255" i="3"/>
  <c r="P278" i="3"/>
  <c r="N228" i="3"/>
  <c r="M18" i="12" s="1"/>
  <c r="N255" i="3"/>
  <c r="I31" i="12"/>
  <c r="I24" i="7"/>
  <c r="EG42" i="12"/>
  <c r="CF162" i="3"/>
  <c r="CE25" i="7" s="1"/>
  <c r="JN168" i="3"/>
  <c r="JN169" i="3" s="1"/>
  <c r="JN178" i="3" s="1"/>
  <c r="HG226" i="3"/>
  <c r="IT209" i="3"/>
  <c r="IT159" i="3" s="1"/>
  <c r="BV41" i="12"/>
  <c r="X41" i="12"/>
  <c r="H41" i="12"/>
  <c r="BE31" i="12"/>
  <c r="BB31" i="12"/>
  <c r="AZ31" i="12"/>
  <c r="AB183" i="1"/>
  <c r="BC31" i="12"/>
  <c r="BT31" i="12"/>
  <c r="AA178" i="1"/>
  <c r="E228" i="3"/>
  <c r="D18" i="12" s="1"/>
  <c r="KV168" i="3"/>
  <c r="KV169" i="3" s="1"/>
  <c r="KV178" i="3" s="1"/>
  <c r="JA168" i="3"/>
  <c r="JA169" i="3" s="1"/>
  <c r="HJ162" i="3"/>
  <c r="T5" i="12"/>
  <c r="T3" i="12" s="1"/>
  <c r="AE41" i="12"/>
  <c r="DJ341" i="1"/>
  <c r="DD341" i="1"/>
  <c r="CX341" i="1"/>
  <c r="CR341" i="1"/>
  <c r="BW209" i="3"/>
  <c r="BW239" i="3" s="1"/>
  <c r="T31" i="12"/>
  <c r="Z177" i="1"/>
  <c r="Y178" i="1"/>
  <c r="X178" i="1"/>
  <c r="W178" i="1"/>
  <c r="H234" i="3"/>
  <c r="G26" i="12" s="1"/>
  <c r="AG41" i="12"/>
  <c r="Q41" i="12"/>
  <c r="X31" i="12"/>
  <c r="X28" i="12" s="1"/>
  <c r="M209" i="3"/>
  <c r="DN25" i="7"/>
  <c r="DN42" i="12"/>
  <c r="EC333" i="1"/>
  <c r="GY207" i="3" s="1"/>
  <c r="GQ162" i="3"/>
  <c r="GP25" i="7" s="1"/>
  <c r="GP31" i="7" s="1"/>
  <c r="EU162" i="3"/>
  <c r="ET25" i="7" s="1"/>
  <c r="DW162" i="3"/>
  <c r="DV42" i="12" s="1"/>
  <c r="CY226" i="3"/>
  <c r="HC226" i="3"/>
  <c r="HN226" i="3"/>
  <c r="HN162" i="3"/>
  <c r="CT42" i="12"/>
  <c r="EO162" i="3"/>
  <c r="GB162" i="3"/>
  <c r="GA25" i="7" s="1"/>
  <c r="GA31" i="7" s="1"/>
  <c r="FE162" i="3"/>
  <c r="FD25" i="7" s="1"/>
  <c r="FD31" i="7" s="1"/>
  <c r="CT162" i="3"/>
  <c r="CS42" i="12" s="1"/>
  <c r="CQ162" i="3"/>
  <c r="EL162" i="3"/>
  <c r="EK25" i="7" s="1"/>
  <c r="EY162" i="3"/>
  <c r="EX25" i="7" s="1"/>
  <c r="EX31" i="7" s="1"/>
  <c r="DC10" i="12"/>
  <c r="FH333" i="1"/>
  <c r="ID360" i="1" s="1"/>
  <c r="FB223" i="3"/>
  <c r="CK333" i="1"/>
  <c r="FG207" i="3" s="1"/>
  <c r="CT333" i="1"/>
  <c r="FP360" i="1" s="1"/>
  <c r="CE333" i="1"/>
  <c r="FA207" i="3" s="1"/>
  <c r="BN333" i="1"/>
  <c r="EJ207" i="3" s="1"/>
  <c r="BM333" i="1"/>
  <c r="EI207" i="3" s="1"/>
  <c r="BS333" i="1"/>
  <c r="EO207" i="3" s="1"/>
  <c r="BT333" i="1"/>
  <c r="EP360" i="1" s="1"/>
  <c r="GK162" i="3"/>
  <c r="GJ25" i="7" s="1"/>
  <c r="GJ31" i="7" s="1"/>
  <c r="DX162" i="3"/>
  <c r="DW25" i="7" s="1"/>
  <c r="HH226" i="3"/>
  <c r="DR208" i="3"/>
  <c r="DD208" i="3"/>
  <c r="BN208" i="3"/>
  <c r="BN209" i="3" s="1"/>
  <c r="BN239" i="3" s="1"/>
  <c r="BM41" i="12"/>
  <c r="IU278" i="3"/>
  <c r="IS278" i="3"/>
  <c r="ES41" i="12"/>
  <c r="ET208" i="3"/>
  <c r="EP41" i="12"/>
  <c r="EQ208" i="3"/>
  <c r="EE41" i="12"/>
  <c r="EF208" i="3"/>
  <c r="DT41" i="12"/>
  <c r="DU208" i="3"/>
  <c r="DL41" i="12"/>
  <c r="DM208" i="3"/>
  <c r="DI41" i="12"/>
  <c r="DJ208" i="3"/>
  <c r="CD41" i="12"/>
  <c r="CE208" i="3"/>
  <c r="CB41" i="12"/>
  <c r="CC208" i="3"/>
  <c r="BX208" i="3"/>
  <c r="BX209" i="3" s="1"/>
  <c r="BX239" i="3" s="1"/>
  <c r="BW41" i="12"/>
  <c r="BV208" i="3"/>
  <c r="BU41" i="12"/>
  <c r="BO208" i="3"/>
  <c r="BO209" i="3" s="1"/>
  <c r="BO239" i="3" s="1"/>
  <c r="BN41" i="12"/>
  <c r="IU228" i="3"/>
  <c r="IU230" i="3" s="1"/>
  <c r="IU163" i="3" s="1"/>
  <c r="IU255" i="3"/>
  <c r="Q182" i="1"/>
  <c r="W182" i="1"/>
  <c r="X182" i="1"/>
  <c r="AA182" i="1"/>
  <c r="Y182" i="1"/>
  <c r="AB182" i="1"/>
  <c r="BZ333" i="1"/>
  <c r="EV360" i="1" s="1"/>
  <c r="AL333" i="1"/>
  <c r="DH207" i="3" s="1"/>
  <c r="DM223" i="3"/>
  <c r="DL36" i="12" s="1"/>
  <c r="BQ333" i="1"/>
  <c r="EM207" i="3" s="1"/>
  <c r="U333" i="1"/>
  <c r="CQ207" i="3" s="1"/>
  <c r="AH333" i="1"/>
  <c r="DD207" i="3" s="1"/>
  <c r="CF333" i="1"/>
  <c r="FB360" i="1" s="1"/>
  <c r="BH333" i="1"/>
  <c r="ED360" i="1" s="1"/>
  <c r="AJ333" i="1"/>
  <c r="DF207" i="3" s="1"/>
  <c r="CI333" i="1"/>
  <c r="FE207" i="3" s="1"/>
  <c r="BK333" i="1"/>
  <c r="EG207" i="3" s="1"/>
  <c r="Y333" i="1"/>
  <c r="CU360" i="1" s="1"/>
  <c r="AQ333" i="1"/>
  <c r="DM207" i="3" s="1"/>
  <c r="BB333" i="1"/>
  <c r="DX207" i="3" s="1"/>
  <c r="AD333" i="1"/>
  <c r="CZ207" i="3" s="1"/>
  <c r="CL333" i="1"/>
  <c r="FH207" i="3" s="1"/>
  <c r="W333" i="1"/>
  <c r="CS207" i="3" s="1"/>
  <c r="CB333" i="1"/>
  <c r="EX207" i="3" s="1"/>
  <c r="BA333" i="1"/>
  <c r="DW207" i="3" s="1"/>
  <c r="BX333" i="1"/>
  <c r="ET207" i="3" s="1"/>
  <c r="R333" i="1"/>
  <c r="CN207" i="3" s="1"/>
  <c r="AT333" i="1"/>
  <c r="DP207" i="3" s="1"/>
  <c r="CC333" i="1"/>
  <c r="EY207" i="3" s="1"/>
  <c r="BE333" i="1"/>
  <c r="EA207" i="3" s="1"/>
  <c r="AG333" i="1"/>
  <c r="DC207" i="3" s="1"/>
  <c r="BI333" i="1"/>
  <c r="EE207" i="3" s="1"/>
  <c r="CH333" i="1"/>
  <c r="FD207" i="3" s="1"/>
  <c r="BG333" i="1"/>
  <c r="EC207" i="3" s="1"/>
  <c r="CJ333" i="1"/>
  <c r="FF207" i="3" s="1"/>
  <c r="AM333" i="1"/>
  <c r="DI207" i="3" s="1"/>
  <c r="BR333" i="1"/>
  <c r="BW333" i="1"/>
  <c r="ES207" i="3" s="1"/>
  <c r="AA333" i="1"/>
  <c r="CW207" i="3" s="1"/>
  <c r="BF333" i="1"/>
  <c r="EB360" i="1" s="1"/>
  <c r="AO333" i="1"/>
  <c r="DK207" i="3" s="1"/>
  <c r="HD333" i="1"/>
  <c r="JZ360" i="1" s="1"/>
  <c r="AR333" i="1"/>
  <c r="DN360" i="1" s="1"/>
  <c r="DM17" i="7" s="1"/>
  <c r="DM18" i="7" s="1"/>
  <c r="DG208" i="3"/>
  <c r="EN208" i="3"/>
  <c r="BU208" i="3"/>
  <c r="BU209" i="3" s="1"/>
  <c r="BU239" i="3" s="1"/>
  <c r="BT41" i="12"/>
  <c r="AR208" i="3"/>
  <c r="AQ41" i="12"/>
  <c r="Z208" i="3"/>
  <c r="Y41" i="12"/>
  <c r="T208" i="3"/>
  <c r="T209" i="3" s="1"/>
  <c r="T239" i="3" s="1"/>
  <c r="S41" i="12"/>
  <c r="H124" i="1"/>
  <c r="AG182" i="1" s="1"/>
  <c r="DE42" i="12"/>
  <c r="GL329" i="1"/>
  <c r="JH356" i="1" s="1"/>
  <c r="HW329" i="1"/>
  <c r="KS356" i="1" s="1"/>
  <c r="IA328" i="1"/>
  <c r="KW355" i="1" s="1"/>
  <c r="GF328" i="1"/>
  <c r="JB355" i="1" s="1"/>
  <c r="GQ328" i="1"/>
  <c r="JM355" i="1" s="1"/>
  <c r="HJ328" i="1"/>
  <c r="KF355" i="1" s="1"/>
  <c r="GO329" i="1"/>
  <c r="JK356" i="1" s="1"/>
  <c r="GQ347" i="1"/>
  <c r="CK208" i="3"/>
  <c r="DO208" i="3"/>
  <c r="HZ341" i="1"/>
  <c r="BY208" i="3"/>
  <c r="BY209" i="3" s="1"/>
  <c r="BY239" i="3" s="1"/>
  <c r="BX41" i="12"/>
  <c r="AP208" i="3"/>
  <c r="AP209" i="3" s="1"/>
  <c r="AO41" i="12"/>
  <c r="HK226" i="3"/>
  <c r="EK208" i="3"/>
  <c r="CM208" i="3"/>
  <c r="AU31" i="12"/>
  <c r="AU28" i="12" s="1"/>
  <c r="AQ31" i="12"/>
  <c r="Z187" i="1"/>
  <c r="AX278" i="3"/>
  <c r="BR31" i="12"/>
  <c r="U31" i="12"/>
  <c r="R31" i="12"/>
  <c r="BX19" i="7"/>
  <c r="DQ208" i="3"/>
  <c r="EE208" i="3"/>
  <c r="DT208" i="3"/>
  <c r="GR341" i="1"/>
  <c r="GQ13" i="7" s="1"/>
  <c r="GQ15" i="7" s="1"/>
  <c r="FT341" i="1"/>
  <c r="FS13" i="7" s="1"/>
  <c r="FS15" i="7" s="1"/>
  <c r="HT341" i="1"/>
  <c r="DV341" i="1"/>
  <c r="DP341" i="1"/>
  <c r="ID341" i="1"/>
  <c r="BY31" i="12"/>
  <c r="BH208" i="3"/>
  <c r="BH209" i="3" s="1"/>
  <c r="BH239" i="3" s="1"/>
  <c r="AA187" i="1"/>
  <c r="Z7" i="7"/>
  <c r="Z8" i="7" s="1"/>
  <c r="Z9" i="7" s="1"/>
  <c r="Z10" i="7" s="1"/>
  <c r="CB208" i="3"/>
  <c r="CX208" i="3"/>
  <c r="EB208" i="3"/>
  <c r="AK31" i="12"/>
  <c r="AJ31" i="12"/>
  <c r="AI31" i="12"/>
  <c r="AF31" i="12"/>
  <c r="AF28" i="12" s="1"/>
  <c r="AB31" i="12"/>
  <c r="AB28" i="12" s="1"/>
  <c r="L209" i="3"/>
  <c r="L239" i="3" s="1"/>
  <c r="H129" i="1"/>
  <c r="AD187" i="1" s="1"/>
  <c r="DV223" i="3"/>
  <c r="DU36" i="12" s="1"/>
  <c r="CW223" i="3"/>
  <c r="CV36" i="12" s="1"/>
  <c r="CD333" i="1"/>
  <c r="EZ207" i="3" s="1"/>
  <c r="CV333" i="1"/>
  <c r="FR360" i="1" s="1"/>
  <c r="AZ333" i="1"/>
  <c r="DV360" i="1" s="1"/>
  <c r="EY333" i="1"/>
  <c r="HU207" i="3" s="1"/>
  <c r="GS333" i="1"/>
  <c r="JO360" i="1" s="1"/>
  <c r="GI333" i="1"/>
  <c r="JE360" i="1" s="1"/>
  <c r="GT333" i="1"/>
  <c r="JP360" i="1" s="1"/>
  <c r="CS223" i="3"/>
  <c r="CR36" i="12" s="1"/>
  <c r="GB333" i="1"/>
  <c r="IX360" i="1" s="1"/>
  <c r="EV333" i="1"/>
  <c r="HR207" i="3" s="1"/>
  <c r="FM333" i="1"/>
  <c r="II360" i="1" s="1"/>
  <c r="EO223" i="3"/>
  <c r="EN36" i="12" s="1"/>
  <c r="HT333" i="1"/>
  <c r="KP360" i="1" s="1"/>
  <c r="CU333" i="1"/>
  <c r="FQ207" i="3" s="1"/>
  <c r="HU333" i="1"/>
  <c r="KQ360" i="1" s="1"/>
  <c r="EE223" i="3"/>
  <c r="ED36" i="12" s="1"/>
  <c r="HZ333" i="1"/>
  <c r="KV360" i="1" s="1"/>
  <c r="EH223" i="3"/>
  <c r="EG36" i="12" s="1"/>
  <c r="HN333" i="1"/>
  <c r="KJ360" i="1" s="1"/>
  <c r="EG12" i="7"/>
  <c r="CT12" i="7"/>
  <c r="AW19" i="7"/>
  <c r="AU39" i="7"/>
  <c r="AK7" i="7"/>
  <c r="AK8" i="7" s="1"/>
  <c r="AK9" i="7" s="1"/>
  <c r="AK10" i="7" s="1"/>
  <c r="I5" i="12"/>
  <c r="I3" i="12" s="1"/>
  <c r="I17" i="7"/>
  <c r="I18" i="7" s="1"/>
  <c r="L36" i="7"/>
  <c r="L33" i="12"/>
  <c r="W5" i="12"/>
  <c r="W3" i="12" s="1"/>
  <c r="W17" i="7"/>
  <c r="W18" i="7" s="1"/>
  <c r="M7" i="7"/>
  <c r="M8" i="7" s="1"/>
  <c r="M9" i="7" s="1"/>
  <c r="M10" i="7" s="1"/>
  <c r="M19" i="7"/>
  <c r="EN12" i="7"/>
  <c r="AU7" i="7"/>
  <c r="AU8" i="7" s="1"/>
  <c r="AU9" i="7" s="1"/>
  <c r="AU10" i="7" s="1"/>
  <c r="AQ17" i="7"/>
  <c r="AQ18" i="7" s="1"/>
  <c r="AJ8" i="7"/>
  <c r="AJ9" i="7" s="1"/>
  <c r="AJ10" i="7" s="1"/>
  <c r="BP5" i="12"/>
  <c r="BP3" i="12" s="1"/>
  <c r="AW42" i="12"/>
  <c r="AW25" i="7"/>
  <c r="CT223" i="3"/>
  <c r="CS36" i="12" s="1"/>
  <c r="FK333" i="1"/>
  <c r="IG360" i="1" s="1"/>
  <c r="GL333" i="1"/>
  <c r="JH360" i="1" s="1"/>
  <c r="BR7" i="7"/>
  <c r="BR8" i="7" s="1"/>
  <c r="BR9" i="7" s="1"/>
  <c r="BR10" i="7" s="1"/>
  <c r="BQ7" i="7"/>
  <c r="BQ8" i="7" s="1"/>
  <c r="BQ9" i="7" s="1"/>
  <c r="BQ10" i="7" s="1"/>
  <c r="AT17" i="7"/>
  <c r="AT18" i="7" s="1"/>
  <c r="AG19" i="7"/>
  <c r="AB39" i="7"/>
  <c r="AA7" i="7"/>
  <c r="AA8" i="7" s="1"/>
  <c r="AA9" i="7" s="1"/>
  <c r="AA10" i="7" s="1"/>
  <c r="BL7" i="7"/>
  <c r="BL8" i="7" s="1"/>
  <c r="BL9" i="7" s="1"/>
  <c r="BL10" i="7" s="1"/>
  <c r="R19" i="7"/>
  <c r="R7" i="7"/>
  <c r="R8" i="7" s="1"/>
  <c r="R9" i="7" s="1"/>
  <c r="R10" i="7" s="1"/>
  <c r="CZ25" i="7"/>
  <c r="CZ42" i="12"/>
  <c r="FQ162" i="3"/>
  <c r="FP25" i="7" s="1"/>
  <c r="FP31" i="7" s="1"/>
  <c r="FQ226" i="3"/>
  <c r="CE162" i="3"/>
  <c r="CD25" i="7" s="1"/>
  <c r="CE226" i="3"/>
  <c r="DC162" i="3"/>
  <c r="DB25" i="7" s="1"/>
  <c r="DC226" i="3"/>
  <c r="EA162" i="3"/>
  <c r="DZ42" i="12" s="1"/>
  <c r="EA226" i="3"/>
  <c r="FW162" i="3"/>
  <c r="FV25" i="7" s="1"/>
  <c r="FV31" i="7" s="1"/>
  <c r="FW226" i="3"/>
  <c r="HF331" i="1"/>
  <c r="KB358" i="1" s="1"/>
  <c r="GT329" i="1"/>
  <c r="JP356" i="1" s="1"/>
  <c r="GX328" i="1"/>
  <c r="JT355" i="1" s="1"/>
  <c r="HS226" i="3"/>
  <c r="CN25" i="7"/>
  <c r="CN42" i="12"/>
  <c r="O7" i="7"/>
  <c r="O8" i="7" s="1"/>
  <c r="O9" i="7" s="1"/>
  <c r="O10" i="7" s="1"/>
  <c r="O19" i="7"/>
  <c r="DI223" i="3"/>
  <c r="DH36" i="12" s="1"/>
  <c r="AV7" i="7"/>
  <c r="AV8" i="7" s="1"/>
  <c r="AV9" i="7" s="1"/>
  <c r="AV10" i="7" s="1"/>
  <c r="AR19" i="7"/>
  <c r="ID162" i="3"/>
  <c r="ID226" i="3"/>
  <c r="BS42" i="12"/>
  <c r="BS25" i="7"/>
  <c r="G33" i="12"/>
  <c r="G36" i="7"/>
  <c r="G39" i="7" s="1"/>
  <c r="ED333" i="1"/>
  <c r="GZ360" i="1" s="1"/>
  <c r="Q7" i="7"/>
  <c r="Q8" i="7" s="1"/>
  <c r="Q9" i="7" s="1"/>
  <c r="Q10" i="7" s="1"/>
  <c r="FR330" i="1"/>
  <c r="FT330" i="1"/>
  <c r="FX331" i="1"/>
  <c r="IT358" i="1" s="1"/>
  <c r="HO330" i="1"/>
  <c r="KK357" i="1" s="1"/>
  <c r="HN328" i="1"/>
  <c r="KJ355" i="1" s="1"/>
  <c r="GL330" i="1"/>
  <c r="JH357" i="1" s="1"/>
  <c r="HV329" i="1"/>
  <c r="KR356" i="1" s="1"/>
  <c r="GA328" i="1"/>
  <c r="IW355" i="1" s="1"/>
  <c r="GZ330" i="1"/>
  <c r="JV357" i="1" s="1"/>
  <c r="HD329" i="1"/>
  <c r="JZ356" i="1" s="1"/>
  <c r="GB331" i="1"/>
  <c r="IX358" i="1" s="1"/>
  <c r="GC328" i="1"/>
  <c r="IY355" i="1" s="1"/>
  <c r="HL329" i="1"/>
  <c r="KH356" i="1" s="1"/>
  <c r="GX329" i="1"/>
  <c r="JT356" i="1" s="1"/>
  <c r="GJ328" i="1"/>
  <c r="JF355" i="1" s="1"/>
  <c r="GS328" i="1"/>
  <c r="JO355" i="1" s="1"/>
  <c r="GT330" i="1"/>
  <c r="JP357" i="1" s="1"/>
  <c r="HT331" i="1"/>
  <c r="KP358" i="1" s="1"/>
  <c r="HM329" i="1"/>
  <c r="KI356" i="1" s="1"/>
  <c r="FU329" i="1"/>
  <c r="HB328" i="1"/>
  <c r="JX355" i="1" s="1"/>
  <c r="DU8" i="12"/>
  <c r="DZ341" i="1"/>
  <c r="DG341" i="1"/>
  <c r="DA341" i="1"/>
  <c r="CU341" i="1"/>
  <c r="CO341" i="1"/>
  <c r="JV341" i="1"/>
  <c r="JD341" i="1"/>
  <c r="GP341" i="1"/>
  <c r="GO13" i="7" s="1"/>
  <c r="GO15" i="7" s="1"/>
  <c r="FF341" i="1"/>
  <c r="FE13" i="7" s="1"/>
  <c r="FE15" i="7" s="1"/>
  <c r="EN341" i="1"/>
  <c r="HI347" i="1"/>
  <c r="IS209" i="3"/>
  <c r="IS256" i="3" s="1"/>
  <c r="CJ347" i="1"/>
  <c r="CI14" i="7" s="1"/>
  <c r="CG347" i="1"/>
  <c r="CF14" i="7" s="1"/>
  <c r="BY341" i="1"/>
  <c r="BX13" i="7" s="1"/>
  <c r="BP341" i="1"/>
  <c r="BO13" i="7" s="1"/>
  <c r="BO347" i="1"/>
  <c r="BN14" i="7" s="1"/>
  <c r="X177" i="1"/>
  <c r="V188" i="1"/>
  <c r="AF333" i="1"/>
  <c r="DB360" i="1" s="1"/>
  <c r="DA17" i="7" s="1"/>
  <c r="DA18" i="7" s="1"/>
  <c r="AE333" i="1"/>
  <c r="DA360" i="1" s="1"/>
  <c r="AK333" i="1"/>
  <c r="DG207" i="3" s="1"/>
  <c r="AU333" i="1"/>
  <c r="DQ360" i="1" s="1"/>
  <c r="AS333" i="1"/>
  <c r="DO207" i="3" s="1"/>
  <c r="T333" i="1"/>
  <c r="CP360" i="1" s="1"/>
  <c r="CO17" i="7" s="1"/>
  <c r="CO18" i="7" s="1"/>
  <c r="AB333" i="1"/>
  <c r="CX207" i="3" s="1"/>
  <c r="X333" i="1"/>
  <c r="CT360" i="1" s="1"/>
  <c r="CS5" i="12" s="1"/>
  <c r="S333" i="1"/>
  <c r="CO207" i="3" s="1"/>
  <c r="M226" i="3"/>
  <c r="BB226" i="3"/>
  <c r="GE331" i="1"/>
  <c r="JA358" i="1" s="1"/>
  <c r="HP330" i="1"/>
  <c r="KL357" i="1" s="1"/>
  <c r="GN328" i="1"/>
  <c r="JJ355" i="1" s="1"/>
  <c r="KG347" i="1"/>
  <c r="BE41" i="12"/>
  <c r="Z31" i="12"/>
  <c r="Q31" i="12"/>
  <c r="Q28" i="12" s="1"/>
  <c r="U182" i="1"/>
  <c r="T182" i="1"/>
  <c r="S182" i="1"/>
  <c r="R182" i="1"/>
  <c r="BS234" i="3"/>
  <c r="BR26" i="12" s="1"/>
  <c r="BM234" i="3"/>
  <c r="BL26" i="12" s="1"/>
  <c r="BJ208" i="3"/>
  <c r="BJ209" i="3" s="1"/>
  <c r="V182" i="1"/>
  <c r="U177" i="1"/>
  <c r="Q188" i="1"/>
  <c r="AO228" i="3"/>
  <c r="AN18" i="12" s="1"/>
  <c r="AK228" i="3"/>
  <c r="AJ18" i="12" s="1"/>
  <c r="DC333" i="1"/>
  <c r="FY207" i="3" s="1"/>
  <c r="CN333" i="1"/>
  <c r="FJ360" i="1" s="1"/>
  <c r="CO333" i="1"/>
  <c r="FK207" i="3" s="1"/>
  <c r="W226" i="3"/>
  <c r="N226" i="3"/>
  <c r="GG330" i="1"/>
  <c r="JC357" i="1" s="1"/>
  <c r="AB41" i="12"/>
  <c r="BL31" i="12"/>
  <c r="T347" i="1"/>
  <c r="S14" i="7" s="1"/>
  <c r="CE360" i="1"/>
  <c r="ES223" i="3"/>
  <c r="ER36" i="12" s="1"/>
  <c r="ES333" i="1"/>
  <c r="HO207" i="3" s="1"/>
  <c r="FR333" i="1"/>
  <c r="IN207" i="3" s="1"/>
  <c r="FW333" i="1"/>
  <c r="IS360" i="1" s="1"/>
  <c r="HB333" i="1"/>
  <c r="JX360" i="1" s="1"/>
  <c r="FF333" i="1"/>
  <c r="IB207" i="3" s="1"/>
  <c r="HZ226" i="3"/>
  <c r="HZ162" i="3"/>
  <c r="N7" i="7"/>
  <c r="N8" i="7" s="1"/>
  <c r="N9" i="7" s="1"/>
  <c r="N10" i="7" s="1"/>
  <c r="N19" i="7"/>
  <c r="S186" i="1"/>
  <c r="U186" i="1"/>
  <c r="AA186" i="1"/>
  <c r="Q186" i="1"/>
  <c r="T186" i="1"/>
  <c r="X186" i="1"/>
  <c r="Z186" i="1"/>
  <c r="W186" i="1"/>
  <c r="R186" i="1"/>
  <c r="G142" i="1"/>
  <c r="Q180" i="1"/>
  <c r="G136" i="1"/>
  <c r="P305" i="1"/>
  <c r="CL172" i="3" s="1"/>
  <c r="CK35" i="7" s="1"/>
  <c r="P307" i="1"/>
  <c r="N12" i="7"/>
  <c r="N9" i="12"/>
  <c r="O307" i="1"/>
  <c r="N307" i="1"/>
  <c r="N305" i="1"/>
  <c r="CJ172" i="3" s="1"/>
  <c r="CI35" i="7" s="1"/>
  <c r="M305" i="1"/>
  <c r="CI172" i="3" s="1"/>
  <c r="CH31" i="12" s="1"/>
  <c r="K12" i="7"/>
  <c r="K9" i="12"/>
  <c r="K3" i="12" s="1"/>
  <c r="L307" i="1"/>
  <c r="K307" i="1"/>
  <c r="K305" i="1"/>
  <c r="CG172" i="3" s="1"/>
  <c r="CF35" i="7" s="1"/>
  <c r="J307" i="1"/>
  <c r="H9" i="12"/>
  <c r="H12" i="7"/>
  <c r="I305" i="1"/>
  <c r="CE172" i="3" s="1"/>
  <c r="CD31" i="12" s="1"/>
  <c r="H305" i="1"/>
  <c r="CD172" i="3" s="1"/>
  <c r="CC31" i="12" s="1"/>
  <c r="H307" i="1"/>
  <c r="G305" i="1"/>
  <c r="CC172" i="3" s="1"/>
  <c r="CB31" i="12" s="1"/>
  <c r="G307" i="1"/>
  <c r="E12" i="7"/>
  <c r="E9" i="12"/>
  <c r="E3" i="12" s="1"/>
  <c r="F307" i="1"/>
  <c r="F305" i="1"/>
  <c r="CB172" i="3" s="1"/>
  <c r="CA31" i="12" s="1"/>
  <c r="E305" i="1"/>
  <c r="CA172" i="3" s="1"/>
  <c r="BZ35" i="7" s="1"/>
  <c r="E307" i="1"/>
  <c r="BX278" i="3"/>
  <c r="BX255" i="3"/>
  <c r="BV228" i="3"/>
  <c r="BU18" i="12" s="1"/>
  <c r="BV255" i="3"/>
  <c r="BT255" i="3"/>
  <c r="BT278" i="3"/>
  <c r="BP228" i="3"/>
  <c r="BO18" i="12" s="1"/>
  <c r="BP278" i="3"/>
  <c r="BP255" i="3"/>
  <c r="BN228" i="3"/>
  <c r="BM18" i="12" s="1"/>
  <c r="BN255" i="3"/>
  <c r="BL228" i="3"/>
  <c r="BK18" i="12" s="1"/>
  <c r="BL278" i="3"/>
  <c r="BL255" i="3"/>
  <c r="BH228" i="3"/>
  <c r="BG18" i="12" s="1"/>
  <c r="BH255" i="3"/>
  <c r="BH278" i="3"/>
  <c r="BD228" i="3"/>
  <c r="BC18" i="12" s="1"/>
  <c r="BD278" i="3"/>
  <c r="BD255" i="3"/>
  <c r="BB255" i="3"/>
  <c r="BB228" i="3"/>
  <c r="BA18" i="12" s="1"/>
  <c r="AZ228" i="3"/>
  <c r="AY18" i="12" s="1"/>
  <c r="AZ255" i="3"/>
  <c r="AZ278" i="3"/>
  <c r="AR228" i="3"/>
  <c r="AQ18" i="12" s="1"/>
  <c r="AR255" i="3"/>
  <c r="AR278" i="3"/>
  <c r="AP228" i="3"/>
  <c r="AO18" i="12" s="1"/>
  <c r="AP255" i="3"/>
  <c r="AN228" i="3"/>
  <c r="AM18" i="12" s="1"/>
  <c r="AN255" i="3"/>
  <c r="AN278" i="3"/>
  <c r="AL228" i="3"/>
  <c r="AK18" i="12" s="1"/>
  <c r="AL255" i="3"/>
  <c r="AL278" i="3"/>
  <c r="AJ228" i="3"/>
  <c r="AI18" i="12" s="1"/>
  <c r="AJ278" i="3"/>
  <c r="AJ255" i="3"/>
  <c r="H30" i="7"/>
  <c r="H21" i="12"/>
  <c r="I254" i="3"/>
  <c r="I173" i="3" s="1"/>
  <c r="I177" i="3" s="1"/>
  <c r="I234" i="3"/>
  <c r="H26" i="12" s="1"/>
  <c r="I255" i="3"/>
  <c r="I278" i="3"/>
  <c r="G255" i="3"/>
  <c r="G278" i="3"/>
  <c r="E31" i="12"/>
  <c r="E28" i="12" s="1"/>
  <c r="E24" i="7"/>
  <c r="E254" i="3"/>
  <c r="E173" i="3" s="1"/>
  <c r="E177" i="3" s="1"/>
  <c r="E255" i="3"/>
  <c r="E278" i="3"/>
  <c r="G31" i="12"/>
  <c r="G24" i="7"/>
  <c r="HI333" i="1"/>
  <c r="KE360" i="1" s="1"/>
  <c r="DY223" i="3"/>
  <c r="DX36" i="12" s="1"/>
  <c r="EK333" i="1"/>
  <c r="HG207" i="3" s="1"/>
  <c r="CO223" i="3"/>
  <c r="CN36" i="12" s="1"/>
  <c r="HH333" i="1"/>
  <c r="KD360" i="1" s="1"/>
  <c r="DV333" i="1"/>
  <c r="EP9" i="12"/>
  <c r="EP12" i="7"/>
  <c r="DJ9" i="12"/>
  <c r="DJ12" i="7"/>
  <c r="DI9" i="12"/>
  <c r="DI12" i="7"/>
  <c r="F7" i="7"/>
  <c r="F8" i="7" s="1"/>
  <c r="F9" i="7" s="1"/>
  <c r="F10" i="7" s="1"/>
  <c r="F19" i="7"/>
  <c r="HR331" i="1"/>
  <c r="KN358" i="1" s="1"/>
  <c r="HR328" i="1"/>
  <c r="KN355" i="1" s="1"/>
  <c r="CA360" i="1"/>
  <c r="EO333" i="1"/>
  <c r="HK360" i="1" s="1"/>
  <c r="CS333" i="1"/>
  <c r="ET333" i="1"/>
  <c r="HP207" i="3" s="1"/>
  <c r="CX333" i="1"/>
  <c r="FT207" i="3" s="1"/>
  <c r="HM333" i="1"/>
  <c r="KI360" i="1" s="1"/>
  <c r="FQ333" i="1"/>
  <c r="IM207" i="3" s="1"/>
  <c r="DB223" i="3"/>
  <c r="DA36" i="12" s="1"/>
  <c r="GZ333" i="1"/>
  <c r="JV360" i="1" s="1"/>
  <c r="DH333" i="1"/>
  <c r="GD207" i="3" s="1"/>
  <c r="CJ223" i="3"/>
  <c r="CI36" i="12" s="1"/>
  <c r="HG333" i="1"/>
  <c r="KC360" i="1" s="1"/>
  <c r="CF223" i="3"/>
  <c r="CE36" i="12" s="1"/>
  <c r="BF19" i="7"/>
  <c r="CW333" i="1"/>
  <c r="FS360" i="1" s="1"/>
  <c r="GK333" i="1"/>
  <c r="JG360" i="1" s="1"/>
  <c r="CC223" i="3"/>
  <c r="CB36" i="12" s="1"/>
  <c r="DM25" i="7"/>
  <c r="DM42" i="12"/>
  <c r="HY226" i="3"/>
  <c r="HY162" i="3"/>
  <c r="H7" i="7"/>
  <c r="H8" i="7" s="1"/>
  <c r="H9" i="7" s="1"/>
  <c r="H10" i="7" s="1"/>
  <c r="H19" i="7"/>
  <c r="EQ41" i="12"/>
  <c r="ER208" i="3"/>
  <c r="EN41" i="12"/>
  <c r="EO208" i="3"/>
  <c r="EI41" i="12"/>
  <c r="EJ208" i="3"/>
  <c r="DG41" i="12"/>
  <c r="DH208" i="3"/>
  <c r="DD41" i="12"/>
  <c r="DE208" i="3"/>
  <c r="CY41" i="12"/>
  <c r="CZ208" i="3"/>
  <c r="CE41" i="12"/>
  <c r="CF208" i="3"/>
  <c r="FL333" i="1"/>
  <c r="IH360" i="1" s="1"/>
  <c r="EN333" i="1"/>
  <c r="HJ360" i="1" s="1"/>
  <c r="DP333" i="1"/>
  <c r="GL360" i="1" s="1"/>
  <c r="CR333" i="1"/>
  <c r="FN207" i="3" s="1"/>
  <c r="GQ333" i="1"/>
  <c r="JM360" i="1" s="1"/>
  <c r="FS333" i="1"/>
  <c r="IO360" i="1" s="1"/>
  <c r="EU223" i="3"/>
  <c r="ET36" i="12" s="1"/>
  <c r="HS333" i="1"/>
  <c r="KO360" i="1" s="1"/>
  <c r="DS333" i="1"/>
  <c r="GO360" i="1" s="1"/>
  <c r="GA333" i="1"/>
  <c r="IW360" i="1" s="1"/>
  <c r="HC333" i="1"/>
  <c r="JY360" i="1" s="1"/>
  <c r="HE333" i="1"/>
  <c r="KA360" i="1" s="1"/>
  <c r="FG223" i="3"/>
  <c r="HR333" i="1"/>
  <c r="KN360" i="1" s="1"/>
  <c r="EJ333" i="1"/>
  <c r="HF360" i="1" s="1"/>
  <c r="DL333" i="1"/>
  <c r="GH207" i="3" s="1"/>
  <c r="FZ333" i="1"/>
  <c r="IV360" i="1" s="1"/>
  <c r="EW223" i="3"/>
  <c r="EV36" i="12" s="1"/>
  <c r="GJ333" i="1"/>
  <c r="JF360" i="1" s="1"/>
  <c r="GD333" i="1"/>
  <c r="IZ360" i="1" s="1"/>
  <c r="FX333" i="1"/>
  <c r="IT360" i="1" s="1"/>
  <c r="EB223" i="3"/>
  <c r="EA36" i="12" s="1"/>
  <c r="DM333" i="1"/>
  <c r="GI207" i="3" s="1"/>
  <c r="AP19" i="7"/>
  <c r="AC19" i="7"/>
  <c r="S7" i="7"/>
  <c r="S8" i="7" s="1"/>
  <c r="S9" i="7" s="1"/>
  <c r="S10" i="7" s="1"/>
  <c r="J5" i="12"/>
  <c r="J3" i="12" s="1"/>
  <c r="J17" i="7"/>
  <c r="J18" i="7" s="1"/>
  <c r="DS208" i="3"/>
  <c r="FB333" i="1"/>
  <c r="HX207" i="3" s="1"/>
  <c r="DF223" i="3"/>
  <c r="DE36" i="12" s="1"/>
  <c r="CZ162" i="3"/>
  <c r="CZ226" i="3"/>
  <c r="DR226" i="3"/>
  <c r="DR162" i="3"/>
  <c r="DQ42" i="12" s="1"/>
  <c r="EV162" i="3"/>
  <c r="EV226" i="3"/>
  <c r="EP226" i="3"/>
  <c r="EP162" i="3"/>
  <c r="EO25" i="7" s="1"/>
  <c r="GR226" i="3"/>
  <c r="GR162" i="3"/>
  <c r="GQ25" i="7" s="1"/>
  <c r="GQ31" i="7" s="1"/>
  <c r="GL162" i="3"/>
  <c r="GK25" i="7" s="1"/>
  <c r="GK31" i="7" s="1"/>
  <c r="GL226" i="3"/>
  <c r="FB226" i="3"/>
  <c r="FB162" i="3"/>
  <c r="FA25" i="7" s="1"/>
  <c r="FA31" i="7" s="1"/>
  <c r="HD226" i="3"/>
  <c r="HD162" i="3"/>
  <c r="GX162" i="3"/>
  <c r="GW25" i="7" s="1"/>
  <c r="GW31" i="7" s="1"/>
  <c r="GX226" i="3"/>
  <c r="FS226" i="3"/>
  <c r="FS162" i="3"/>
  <c r="FR25" i="7" s="1"/>
  <c r="FR31" i="7" s="1"/>
  <c r="FM162" i="3"/>
  <c r="FL25" i="7" s="1"/>
  <c r="FL31" i="7" s="1"/>
  <c r="FM226" i="3"/>
  <c r="CG226" i="3"/>
  <c r="CG162" i="3"/>
  <c r="DK226" i="3"/>
  <c r="DK162" i="3"/>
  <c r="DJ42" i="12" s="1"/>
  <c r="DE162" i="3"/>
  <c r="DD25" i="7" s="1"/>
  <c r="DE226" i="3"/>
  <c r="EI226" i="3"/>
  <c r="EI162" i="3"/>
  <c r="GE226" i="3"/>
  <c r="GE162" i="3"/>
  <c r="GD25" i="7" s="1"/>
  <c r="GD31" i="7" s="1"/>
  <c r="FY226" i="3"/>
  <c r="FY162" i="3"/>
  <c r="FX25" i="7" s="1"/>
  <c r="FX31" i="7" s="1"/>
  <c r="IJ162" i="3"/>
  <c r="IJ226" i="3"/>
  <c r="W208" i="3"/>
  <c r="W209" i="3" s="1"/>
  <c r="V41" i="12"/>
  <c r="S162" i="3"/>
  <c r="S226" i="3"/>
  <c r="K31" i="12"/>
  <c r="K24" i="7"/>
  <c r="DO223" i="3"/>
  <c r="DN36" i="12" s="1"/>
  <c r="CM223" i="3"/>
  <c r="CL36" i="12" s="1"/>
  <c r="GU333" i="1"/>
  <c r="JQ360" i="1" s="1"/>
  <c r="GO333" i="1"/>
  <c r="JK360" i="1" s="1"/>
  <c r="EA333" i="1"/>
  <c r="GW207" i="3" s="1"/>
  <c r="EP333" i="1"/>
  <c r="HL360" i="1" s="1"/>
  <c r="GV333" i="1"/>
  <c r="JR360" i="1" s="1"/>
  <c r="EZ223" i="3"/>
  <c r="FD333" i="1"/>
  <c r="HZ360" i="1" s="1"/>
  <c r="FI223" i="3"/>
  <c r="GE333" i="1"/>
  <c r="JA360" i="1" s="1"/>
  <c r="EI333" i="1"/>
  <c r="HE207" i="3" s="1"/>
  <c r="FH31" i="7"/>
  <c r="FH162" i="3"/>
  <c r="FG25" i="7" s="1"/>
  <c r="FG31" i="7" s="1"/>
  <c r="EC162" i="3"/>
  <c r="CK25" i="7"/>
  <c r="CK42" i="12"/>
  <c r="DI25" i="7"/>
  <c r="DI42" i="12"/>
  <c r="EA25" i="7"/>
  <c r="EA42" i="12"/>
  <c r="EG208" i="3"/>
  <c r="HG328" i="1"/>
  <c r="KC355" i="1" s="1"/>
  <c r="HG331" i="1"/>
  <c r="KC358" i="1" s="1"/>
  <c r="HP329" i="1"/>
  <c r="KL356" i="1" s="1"/>
  <c r="HI330" i="1"/>
  <c r="KE357" i="1" s="1"/>
  <c r="GE328" i="1"/>
  <c r="JA355" i="1" s="1"/>
  <c r="FS331" i="1"/>
  <c r="FS330" i="1"/>
  <c r="HA329" i="1"/>
  <c r="JW356" i="1" s="1"/>
  <c r="HF330" i="1"/>
  <c r="KB357" i="1" s="1"/>
  <c r="HC328" i="1"/>
  <c r="JY355" i="1" s="1"/>
  <c r="HX328" i="1"/>
  <c r="KT355" i="1" s="1"/>
  <c r="HX331" i="1"/>
  <c r="KT358" i="1" s="1"/>
  <c r="GW330" i="1"/>
  <c r="JS357" i="1" s="1"/>
  <c r="HK329" i="1"/>
  <c r="KG356" i="1" s="1"/>
  <c r="HQ329" i="1"/>
  <c r="KM356" i="1" s="1"/>
  <c r="GD331" i="1"/>
  <c r="IZ358" i="1" s="1"/>
  <c r="GH331" i="1"/>
  <c r="JD358" i="1" s="1"/>
  <c r="HS330" i="1"/>
  <c r="KO357" i="1" s="1"/>
  <c r="HW330" i="1"/>
  <c r="KS357" i="1" s="1"/>
  <c r="IA329" i="1"/>
  <c r="KW356" i="1" s="1"/>
  <c r="HU328" i="1"/>
  <c r="KQ355" i="1" s="1"/>
  <c r="FQ328" i="1"/>
  <c r="IM355" i="1" s="1"/>
  <c r="HJ329" i="1"/>
  <c r="KF356" i="1" s="1"/>
  <c r="CM162" i="3"/>
  <c r="AQ42" i="12"/>
  <c r="AQ25" i="7"/>
  <c r="HY330" i="1"/>
  <c r="KU357" i="1" s="1"/>
  <c r="FR226" i="3"/>
  <c r="CD226" i="3"/>
  <c r="FX226" i="3"/>
  <c r="EB226" i="3"/>
  <c r="GD226" i="3"/>
  <c r="EH226" i="3"/>
  <c r="DJ226" i="3"/>
  <c r="CL226" i="3"/>
  <c r="FG226" i="3"/>
  <c r="LA347" i="1"/>
  <c r="DJ347" i="1"/>
  <c r="DI14" i="7" s="1"/>
  <c r="AK3" i="12"/>
  <c r="BR208" i="3"/>
  <c r="BR209" i="3" s="1"/>
  <c r="BR239" i="3" s="1"/>
  <c r="BQ41" i="12"/>
  <c r="AN208" i="3"/>
  <c r="AN209" i="3" s="1"/>
  <c r="AN239" i="3" s="1"/>
  <c r="AM41" i="12"/>
  <c r="V208" i="3"/>
  <c r="V209" i="3" s="1"/>
  <c r="V239" i="3" s="1"/>
  <c r="U41" i="12"/>
  <c r="BL347" i="1"/>
  <c r="BK14" i="7" s="1"/>
  <c r="BI347" i="1"/>
  <c r="BH14" i="7" s="1"/>
  <c r="AL234" i="3"/>
  <c r="AK26" i="12" s="1"/>
  <c r="HW347" i="1"/>
  <c r="HC347" i="1"/>
  <c r="BX3" i="12"/>
  <c r="BI3" i="12"/>
  <c r="LC341" i="1"/>
  <c r="BS208" i="3"/>
  <c r="BS209" i="3" s="1"/>
  <c r="BS239" i="3" s="1"/>
  <c r="BR41" i="12"/>
  <c r="BM208" i="3"/>
  <c r="BM209" i="3" s="1"/>
  <c r="BM239" i="3" s="1"/>
  <c r="BL41" i="12"/>
  <c r="X208" i="3"/>
  <c r="X209" i="3" s="1"/>
  <c r="X239" i="3" s="1"/>
  <c r="W41" i="12"/>
  <c r="BR228" i="3"/>
  <c r="BQ18" i="12" s="1"/>
  <c r="BR250" i="3"/>
  <c r="BR167" i="3" s="1"/>
  <c r="BL254" i="3"/>
  <c r="BL173" i="3" s="1"/>
  <c r="BL177" i="3" s="1"/>
  <c r="BL250" i="3"/>
  <c r="BL167" i="3" s="1"/>
  <c r="BJ228" i="3"/>
  <c r="BI18" i="12" s="1"/>
  <c r="BJ250" i="3"/>
  <c r="BJ167" i="3" s="1"/>
  <c r="BH254" i="3"/>
  <c r="BH173" i="3" s="1"/>
  <c r="BH250" i="3"/>
  <c r="BH167" i="3" s="1"/>
  <c r="AZ254" i="3"/>
  <c r="AZ173" i="3" s="1"/>
  <c r="AZ177" i="3" s="1"/>
  <c r="AZ250" i="3"/>
  <c r="AZ167" i="3" s="1"/>
  <c r="AX254" i="3"/>
  <c r="AX173" i="3" s="1"/>
  <c r="AX228" i="3"/>
  <c r="AW18" i="12" s="1"/>
  <c r="AV250" i="3"/>
  <c r="AV167" i="3" s="1"/>
  <c r="AV228" i="3"/>
  <c r="AU18" i="12" s="1"/>
  <c r="AT228" i="3"/>
  <c r="AS18" i="12" s="1"/>
  <c r="AT250" i="3"/>
  <c r="AT167" i="3" s="1"/>
  <c r="AR234" i="3"/>
  <c r="AQ26" i="12" s="1"/>
  <c r="J208" i="3"/>
  <c r="J209" i="3" s="1"/>
  <c r="I41" i="12"/>
  <c r="J39" i="7"/>
  <c r="GW162" i="3"/>
  <c r="GV25" i="7" s="1"/>
  <c r="GV31" i="7" s="1"/>
  <c r="FA162" i="3"/>
  <c r="EZ25" i="7" s="1"/>
  <c r="EZ31" i="7" s="1"/>
  <c r="LD347" i="1"/>
  <c r="KF341" i="1"/>
  <c r="JZ341" i="1"/>
  <c r="IV341" i="1"/>
  <c r="HX341" i="1"/>
  <c r="GT341" i="1"/>
  <c r="GS13" i="7" s="1"/>
  <c r="GS15" i="7" s="1"/>
  <c r="FP341" i="1"/>
  <c r="FO13" i="7" s="1"/>
  <c r="FO15" i="7" s="1"/>
  <c r="FJ341" i="1"/>
  <c r="FI13" i="7" s="1"/>
  <c r="FI15" i="7" s="1"/>
  <c r="ER341" i="1"/>
  <c r="AT208" i="3"/>
  <c r="AT209" i="3" s="1"/>
  <c r="AS41" i="12"/>
  <c r="DQ162" i="3"/>
  <c r="CS162" i="3"/>
  <c r="HZ347" i="1"/>
  <c r="HU347" i="1"/>
  <c r="GN347" i="1"/>
  <c r="GD347" i="1"/>
  <c r="GR330" i="1"/>
  <c r="JN357" i="1" s="1"/>
  <c r="IA331" i="1"/>
  <c r="KW358" i="1" s="1"/>
  <c r="GI329" i="1"/>
  <c r="JE356" i="1" s="1"/>
  <c r="FU330" i="1"/>
  <c r="HW328" i="1"/>
  <c r="KS355" i="1" s="1"/>
  <c r="GC329" i="1"/>
  <c r="IY356" i="1" s="1"/>
  <c r="GC330" i="1"/>
  <c r="IY357" i="1" s="1"/>
  <c r="HJ331" i="1"/>
  <c r="KF358" i="1" s="1"/>
  <c r="FU331" i="1"/>
  <c r="GX331" i="1"/>
  <c r="JT358" i="1" s="1"/>
  <c r="FY329" i="1"/>
  <c r="IU356" i="1" s="1"/>
  <c r="HB329" i="1"/>
  <c r="JX356" i="1" s="1"/>
  <c r="HT330" i="1"/>
  <c r="KP357" i="1" s="1"/>
  <c r="HE330" i="1"/>
  <c r="KA357" i="1" s="1"/>
  <c r="KH347" i="1"/>
  <c r="JQ347" i="1"/>
  <c r="JK347" i="1"/>
  <c r="IW347" i="1"/>
  <c r="IE347" i="1"/>
  <c r="FD347" i="1"/>
  <c r="IQ226" i="3"/>
  <c r="EW208" i="3"/>
  <c r="AI234" i="3"/>
  <c r="AH26" i="12" s="1"/>
  <c r="AI228" i="3"/>
  <c r="AH18" i="12" s="1"/>
  <c r="AI254" i="3"/>
  <c r="AI173" i="3" s="1"/>
  <c r="AI177" i="3" s="1"/>
  <c r="AA228" i="3"/>
  <c r="Z18" i="12" s="1"/>
  <c r="AA250" i="3"/>
  <c r="AA167" i="3" s="1"/>
  <c r="Y228" i="3"/>
  <c r="X18" i="12" s="1"/>
  <c r="Y250" i="3"/>
  <c r="Y167" i="3" s="1"/>
  <c r="W228" i="3"/>
  <c r="V18" i="12" s="1"/>
  <c r="W250" i="3"/>
  <c r="W167" i="3" s="1"/>
  <c r="U228" i="3"/>
  <c r="T18" i="12" s="1"/>
  <c r="U250" i="3"/>
  <c r="U167" i="3" s="1"/>
  <c r="S254" i="3"/>
  <c r="S173" i="3" s="1"/>
  <c r="S250" i="3"/>
  <c r="S167" i="3" s="1"/>
  <c r="Q234" i="3"/>
  <c r="P26" i="12" s="1"/>
  <c r="Q254" i="3"/>
  <c r="Q173" i="3" s="1"/>
  <c r="Q177" i="3" s="1"/>
  <c r="Q250" i="3"/>
  <c r="Q167" i="3" s="1"/>
  <c r="O228" i="3"/>
  <c r="N18" i="12" s="1"/>
  <c r="O254" i="3"/>
  <c r="O173" i="3" s="1"/>
  <c r="M228" i="3"/>
  <c r="L18" i="12" s="1"/>
  <c r="M250" i="3"/>
  <c r="M167" i="3" s="1"/>
  <c r="Z209" i="3"/>
  <c r="Z239" i="3" s="1"/>
  <c r="AZ347" i="1"/>
  <c r="AY14" i="7" s="1"/>
  <c r="AS347" i="1"/>
  <c r="AR14" i="7" s="1"/>
  <c r="AQ347" i="1"/>
  <c r="AP14" i="7" s="1"/>
  <c r="AP347" i="1"/>
  <c r="AO14" i="7" s="1"/>
  <c r="BJ234" i="3"/>
  <c r="BI26" i="12" s="1"/>
  <c r="BD234" i="3"/>
  <c r="BC26" i="12" s="1"/>
  <c r="K234" i="3"/>
  <c r="J26" i="12" s="1"/>
  <c r="I228" i="3"/>
  <c r="H18" i="12" s="1"/>
  <c r="AV209" i="3"/>
  <c r="AV239" i="3" s="1"/>
  <c r="R209" i="3"/>
  <c r="KZ341" i="1"/>
  <c r="KT341" i="1"/>
  <c r="KN341" i="1"/>
  <c r="KH341" i="1"/>
  <c r="KB341" i="1"/>
  <c r="JP341" i="1"/>
  <c r="JJ341" i="1"/>
  <c r="IX341" i="1"/>
  <c r="IR341" i="1"/>
  <c r="IL341" i="1"/>
  <c r="IF341" i="1"/>
  <c r="HN341" i="1"/>
  <c r="HH341" i="1"/>
  <c r="HB341" i="1"/>
  <c r="GV341" i="1"/>
  <c r="GU13" i="7" s="1"/>
  <c r="GU15" i="7" s="1"/>
  <c r="GJ341" i="1"/>
  <c r="GI13" i="7" s="1"/>
  <c r="GI15" i="7" s="1"/>
  <c r="GD341" i="1"/>
  <c r="GC13" i="7" s="1"/>
  <c r="GC15" i="7" s="1"/>
  <c r="FX341" i="1"/>
  <c r="FW13" i="7" s="1"/>
  <c r="FW15" i="7" s="1"/>
  <c r="FR341" i="1"/>
  <c r="FQ13" i="7" s="1"/>
  <c r="FQ15" i="7" s="1"/>
  <c r="FL341" i="1"/>
  <c r="FK13" i="7" s="1"/>
  <c r="FK15" i="7" s="1"/>
  <c r="EZ341" i="1"/>
  <c r="EY13" i="7" s="1"/>
  <c r="EY15" i="7" s="1"/>
  <c r="ET341" i="1"/>
  <c r="EH341" i="1"/>
  <c r="EB341" i="1"/>
  <c r="LD341" i="1"/>
  <c r="KX341" i="1"/>
  <c r="KR341" i="1"/>
  <c r="KL341" i="1"/>
  <c r="JT341" i="1"/>
  <c r="JN341" i="1"/>
  <c r="JH341" i="1"/>
  <c r="JB341" i="1"/>
  <c r="IP341" i="1"/>
  <c r="IJ341" i="1"/>
  <c r="HR341" i="1"/>
  <c r="HL341" i="1"/>
  <c r="HF341" i="1"/>
  <c r="GZ341" i="1"/>
  <c r="GN341" i="1"/>
  <c r="GM13" i="7" s="1"/>
  <c r="GM15" i="7" s="1"/>
  <c r="GH341" i="1"/>
  <c r="GG13" i="7" s="1"/>
  <c r="GG15" i="7" s="1"/>
  <c r="GB341" i="1"/>
  <c r="GA13" i="7" s="1"/>
  <c r="GA15" i="7" s="1"/>
  <c r="FV341" i="1"/>
  <c r="FU13" i="7" s="1"/>
  <c r="FU15" i="7" s="1"/>
  <c r="FD341" i="1"/>
  <c r="FC13" i="7" s="1"/>
  <c r="FC15" i="7" s="1"/>
  <c r="EX341" i="1"/>
  <c r="EL341" i="1"/>
  <c r="EF341" i="1"/>
  <c r="DT341" i="1"/>
  <c r="DN341" i="1"/>
  <c r="BP31" i="12"/>
  <c r="AR209" i="3"/>
  <c r="AR239" i="3" s="1"/>
  <c r="AL209" i="3"/>
  <c r="AL239" i="3" s="1"/>
  <c r="AG341" i="1"/>
  <c r="AF13" i="7" s="1"/>
  <c r="Z347" i="1"/>
  <c r="Y14" i="7" s="1"/>
  <c r="T341" i="1"/>
  <c r="S13" i="7" s="1"/>
  <c r="GE341" i="1"/>
  <c r="GD13" i="7" s="1"/>
  <c r="GD15" i="7" s="1"/>
  <c r="KE341" i="1"/>
  <c r="FG341" i="1"/>
  <c r="FF13" i="7" s="1"/>
  <c r="FF15" i="7" s="1"/>
  <c r="IN341" i="1"/>
  <c r="HP341" i="1"/>
  <c r="EV341" i="1"/>
  <c r="DX341" i="1"/>
  <c r="Q209" i="3"/>
  <c r="K209" i="3"/>
  <c r="K239" i="3" s="1"/>
  <c r="AC234" i="3"/>
  <c r="AB26" i="12" s="1"/>
  <c r="DB333" i="1"/>
  <c r="FX360" i="1" s="1"/>
  <c r="FV333" i="1"/>
  <c r="IR360" i="1" s="1"/>
  <c r="DZ333" i="1"/>
  <c r="GV207" i="3" s="1"/>
  <c r="FO333" i="1"/>
  <c r="IK360" i="1" s="1"/>
  <c r="EX333" i="1"/>
  <c r="HT207" i="3" s="1"/>
  <c r="DX333" i="1"/>
  <c r="GT360" i="1" s="1"/>
  <c r="CD223" i="3"/>
  <c r="CC36" i="12" s="1"/>
  <c r="DD333" i="1"/>
  <c r="FZ360" i="1" s="1"/>
  <c r="EE333" i="1"/>
  <c r="HA360" i="1" s="1"/>
  <c r="DG333" i="1"/>
  <c r="GC360" i="1" s="1"/>
  <c r="HO333" i="1"/>
  <c r="KK360" i="1" s="1"/>
  <c r="GY333" i="1"/>
  <c r="JU360" i="1" s="1"/>
  <c r="HW333" i="1"/>
  <c r="KS360" i="1" s="1"/>
  <c r="GH333" i="1"/>
  <c r="JD360" i="1" s="1"/>
  <c r="EL333" i="1"/>
  <c r="CP333" i="1"/>
  <c r="FL207" i="3" s="1"/>
  <c r="HY333" i="1"/>
  <c r="KU360" i="1" s="1"/>
  <c r="GC333" i="1"/>
  <c r="IY360" i="1" s="1"/>
  <c r="FE223" i="3"/>
  <c r="DI333" i="1"/>
  <c r="GE207" i="3" s="1"/>
  <c r="CK223" i="3"/>
  <c r="CJ36" i="12" s="1"/>
  <c r="HL333" i="1"/>
  <c r="KH360" i="1" s="1"/>
  <c r="GN333" i="1"/>
  <c r="JJ360" i="1" s="1"/>
  <c r="FP333" i="1"/>
  <c r="ER333" i="1"/>
  <c r="HN360" i="1" s="1"/>
  <c r="DT333" i="1"/>
  <c r="CL223" i="3"/>
  <c r="CK36" i="12" s="1"/>
  <c r="FI333" i="1"/>
  <c r="IE360" i="1" s="1"/>
  <c r="HP333" i="1"/>
  <c r="KL360" i="1" s="1"/>
  <c r="FT333" i="1"/>
  <c r="IP207" i="3" s="1"/>
  <c r="EM333" i="1"/>
  <c r="HI207" i="3" s="1"/>
  <c r="CQ333" i="1"/>
  <c r="FM207" i="3" s="1"/>
  <c r="GR333" i="1"/>
  <c r="JN360" i="1" s="1"/>
  <c r="EV223" i="3"/>
  <c r="EU36" i="12" s="1"/>
  <c r="CZ333" i="1"/>
  <c r="HQ333" i="1"/>
  <c r="KM360" i="1" s="1"/>
  <c r="FC223" i="3"/>
  <c r="BP19" i="7"/>
  <c r="X19" i="7"/>
  <c r="X7" i="7"/>
  <c r="X8" i="7" s="1"/>
  <c r="X9" i="7" s="1"/>
  <c r="X10" i="7" s="1"/>
  <c r="DO333" i="1"/>
  <c r="GK360" i="1" s="1"/>
  <c r="GW333" i="1"/>
  <c r="JS360" i="1" s="1"/>
  <c r="FU333" i="1"/>
  <c r="IQ360" i="1" s="1"/>
  <c r="BK7" i="7"/>
  <c r="BK8" i="7" s="1"/>
  <c r="BK9" i="7" s="1"/>
  <c r="BK10" i="7" s="1"/>
  <c r="BH39" i="7"/>
  <c r="HV333" i="1"/>
  <c r="KR360" i="1" s="1"/>
  <c r="FE333" i="1"/>
  <c r="FG333" i="1"/>
  <c r="IC207" i="3" s="1"/>
  <c r="FN333" i="1"/>
  <c r="IJ360" i="1" s="1"/>
  <c r="EP223" i="3"/>
  <c r="EO36" i="12" s="1"/>
  <c r="DW333" i="1"/>
  <c r="GS207" i="3" s="1"/>
  <c r="CY223" i="3"/>
  <c r="CX36" i="12" s="1"/>
  <c r="EU333" i="1"/>
  <c r="HQ207" i="3" s="1"/>
  <c r="EM223" i="3"/>
  <c r="EL36" i="12" s="1"/>
  <c r="CN223" i="3"/>
  <c r="CM36" i="12" s="1"/>
  <c r="AR39" i="7"/>
  <c r="AQ19" i="7"/>
  <c r="DQ333" i="1"/>
  <c r="GM207" i="3" s="1"/>
  <c r="AL19" i="7"/>
  <c r="AI7" i="7"/>
  <c r="AI8" i="7" s="1"/>
  <c r="AI9" i="7" s="1"/>
  <c r="AI10" i="7" s="1"/>
  <c r="DU333" i="1"/>
  <c r="GQ207" i="3" s="1"/>
  <c r="EK223" i="3"/>
  <c r="EJ36" i="12" s="1"/>
  <c r="FK226" i="3"/>
  <c r="KT347" i="1"/>
  <c r="JW347" i="1"/>
  <c r="JV347" i="1"/>
  <c r="IV347" i="1"/>
  <c r="IU347" i="1"/>
  <c r="IM347" i="1"/>
  <c r="HP226" i="3"/>
  <c r="HP162" i="3"/>
  <c r="FR328" i="1"/>
  <c r="IN355" i="1" s="1"/>
  <c r="FU328" i="1"/>
  <c r="IQ355" i="1" s="1"/>
  <c r="HS328" i="1"/>
  <c r="KO355" i="1" s="1"/>
  <c r="GT328" i="1"/>
  <c r="JP355" i="1" s="1"/>
  <c r="HQ330" i="1"/>
  <c r="KM357" i="1" s="1"/>
  <c r="HL328" i="1"/>
  <c r="KH355" i="1" s="1"/>
  <c r="HG330" i="1"/>
  <c r="KC357" i="1" s="1"/>
  <c r="HX330" i="1"/>
  <c r="KT357" i="1" s="1"/>
  <c r="GA329" i="1"/>
  <c r="IW356" i="1" s="1"/>
  <c r="FY305" i="1"/>
  <c r="IU172" i="3" s="1"/>
  <c r="IU177" i="3" s="1"/>
  <c r="DV162" i="3"/>
  <c r="EN162" i="3"/>
  <c r="EM42" i="12" s="1"/>
  <c r="KN347" i="1"/>
  <c r="DX347" i="1"/>
  <c r="DW14" i="7" s="1"/>
  <c r="DW12" i="12"/>
  <c r="HQ226" i="3"/>
  <c r="HQ162" i="3"/>
  <c r="HV331" i="1"/>
  <c r="KR358" i="1" s="1"/>
  <c r="GD328" i="1"/>
  <c r="IZ355" i="1" s="1"/>
  <c r="HK330" i="1"/>
  <c r="KG357" i="1" s="1"/>
  <c r="FY330" i="1"/>
  <c r="IU357" i="1" s="1"/>
  <c r="GC162" i="3"/>
  <c r="GB25" i="7" s="1"/>
  <c r="GB31" i="7" s="1"/>
  <c r="EG162" i="3"/>
  <c r="DI162" i="3"/>
  <c r="CK162" i="3"/>
  <c r="CJ42" i="12" s="1"/>
  <c r="ER226" i="3"/>
  <c r="CV226" i="3"/>
  <c r="HF347" i="1"/>
  <c r="HE347" i="1"/>
  <c r="EM347" i="1"/>
  <c r="EL14" i="7" s="1"/>
  <c r="HR226" i="3"/>
  <c r="HR162" i="3"/>
  <c r="GL328" i="1"/>
  <c r="JH355" i="1" s="1"/>
  <c r="GX330" i="1"/>
  <c r="JT357" i="1" s="1"/>
  <c r="GW331" i="1"/>
  <c r="JS358" i="1" s="1"/>
  <c r="HX329" i="1"/>
  <c r="KT356" i="1" s="1"/>
  <c r="FT328" i="1"/>
  <c r="IP355" i="1" s="1"/>
  <c r="HD328" i="1"/>
  <c r="JZ355" i="1" s="1"/>
  <c r="GN330" i="1"/>
  <c r="JJ357" i="1" s="1"/>
  <c r="HK328" i="1"/>
  <c r="KG355" i="1" s="1"/>
  <c r="FS328" i="1"/>
  <c r="IO355" i="1" s="1"/>
  <c r="GT331" i="1"/>
  <c r="JP358" i="1" s="1"/>
  <c r="HG329" i="1"/>
  <c r="KC356" i="1" s="1"/>
  <c r="HF328" i="1"/>
  <c r="KB355" i="1" s="1"/>
  <c r="HE329" i="1"/>
  <c r="KA356" i="1" s="1"/>
  <c r="GP328" i="1"/>
  <c r="JL355" i="1" s="1"/>
  <c r="HO329" i="1"/>
  <c r="KK356" i="1" s="1"/>
  <c r="HS331" i="1"/>
  <c r="KO358" i="1" s="1"/>
  <c r="GA331" i="1"/>
  <c r="IW358" i="1" s="1"/>
  <c r="GR329" i="1"/>
  <c r="JN356" i="1" s="1"/>
  <c r="DR347" i="1"/>
  <c r="DQ14" i="7" s="1"/>
  <c r="IL226" i="3"/>
  <c r="IL162" i="3"/>
  <c r="HJ330" i="1"/>
  <c r="KF357" i="1" s="1"/>
  <c r="HO331" i="1"/>
  <c r="KK358" i="1" s="1"/>
  <c r="FQ330" i="1"/>
  <c r="GV347" i="1"/>
  <c r="GP347" i="1"/>
  <c r="HU331" i="1"/>
  <c r="KQ358" i="1" s="1"/>
  <c r="GQ331" i="1"/>
  <c r="JM358" i="1" s="1"/>
  <c r="GU331" i="1"/>
  <c r="JQ358" i="1" s="1"/>
  <c r="HM330" i="1"/>
  <c r="KI357" i="1" s="1"/>
  <c r="GI330" i="1"/>
  <c r="JE357" i="1" s="1"/>
  <c r="HQ331" i="1"/>
  <c r="KM358" i="1" s="1"/>
  <c r="GJ329" i="1"/>
  <c r="JF356" i="1" s="1"/>
  <c r="GB305" i="1"/>
  <c r="IX172" i="3" s="1"/>
  <c r="IX177" i="3" s="1"/>
  <c r="IX178" i="3" s="1"/>
  <c r="FX305" i="1"/>
  <c r="IT172" i="3" s="1"/>
  <c r="IT177" i="3" s="1"/>
  <c r="FR305" i="1"/>
  <c r="IN172" i="3" s="1"/>
  <c r="IN177" i="3" s="1"/>
  <c r="HB330" i="1"/>
  <c r="JX357" i="1" s="1"/>
  <c r="FS305" i="1"/>
  <c r="IO172" i="3" s="1"/>
  <c r="IO177" i="3" s="1"/>
  <c r="HL330" i="1"/>
  <c r="KH357" i="1" s="1"/>
  <c r="HV330" i="1"/>
  <c r="KR357" i="1" s="1"/>
  <c r="HN329" i="1"/>
  <c r="KJ356" i="1" s="1"/>
  <c r="GO328" i="1"/>
  <c r="JK355" i="1" s="1"/>
  <c r="HR329" i="1"/>
  <c r="KN356" i="1" s="1"/>
  <c r="HP331" i="1"/>
  <c r="KL358" i="1" s="1"/>
  <c r="HL331" i="1"/>
  <c r="KH358" i="1" s="1"/>
  <c r="GV329" i="1"/>
  <c r="JR356" i="1" s="1"/>
  <c r="GE330" i="1"/>
  <c r="JA357" i="1" s="1"/>
  <c r="FV329" i="1"/>
  <c r="IR356" i="1" s="1"/>
  <c r="HU329" i="1"/>
  <c r="KQ356" i="1" s="1"/>
  <c r="GC305" i="1"/>
  <c r="IY172" i="3" s="1"/>
  <c r="IY177" i="3" s="1"/>
  <c r="IA330" i="1"/>
  <c r="KW357" i="1" s="1"/>
  <c r="GE329" i="1"/>
  <c r="JA356" i="1" s="1"/>
  <c r="HA328" i="1"/>
  <c r="JW355" i="1" s="1"/>
  <c r="FZ305" i="1"/>
  <c r="IV172" i="3" s="1"/>
  <c r="IV177" i="3" s="1"/>
  <c r="GD329" i="1"/>
  <c r="IZ356" i="1" s="1"/>
  <c r="GW328" i="1"/>
  <c r="JS355" i="1" s="1"/>
  <c r="GA305" i="1"/>
  <c r="IW172" i="3" s="1"/>
  <c r="IW177" i="3" s="1"/>
  <c r="IW178" i="3" s="1"/>
  <c r="HS329" i="1"/>
  <c r="KO356" i="1" s="1"/>
  <c r="GL331" i="1"/>
  <c r="JH358" i="1" s="1"/>
  <c r="HW331" i="1"/>
  <c r="KS358" i="1" s="1"/>
  <c r="CX226" i="3"/>
  <c r="DP162" i="3"/>
  <c r="DO25" i="7" s="1"/>
  <c r="IL347" i="1"/>
  <c r="HS347" i="1"/>
  <c r="HH347" i="1"/>
  <c r="FE347" i="1"/>
  <c r="EA347" i="1"/>
  <c r="DZ14" i="7" s="1"/>
  <c r="IE162" i="3"/>
  <c r="IE226" i="3"/>
  <c r="HO226" i="3"/>
  <c r="HO162" i="3"/>
  <c r="BK3" i="12"/>
  <c r="BR3" i="12"/>
  <c r="BE3" i="12"/>
  <c r="AW3" i="12"/>
  <c r="DJ41" i="12"/>
  <c r="DK208" i="3"/>
  <c r="DB41" i="12"/>
  <c r="DC208" i="3"/>
  <c r="IK341" i="1"/>
  <c r="HM341" i="1"/>
  <c r="AJ208" i="3"/>
  <c r="AJ209" i="3" s="1"/>
  <c r="AI41" i="12"/>
  <c r="AE208" i="3"/>
  <c r="AE209" i="3" s="1"/>
  <c r="AD41" i="12"/>
  <c r="KZ347" i="1"/>
  <c r="KI347" i="1"/>
  <c r="JO347" i="1"/>
  <c r="IG347" i="1"/>
  <c r="IF347" i="1"/>
  <c r="IA347" i="1"/>
  <c r="HT347" i="1"/>
  <c r="HN347" i="1"/>
  <c r="HL347" i="1"/>
  <c r="GJ347" i="1"/>
  <c r="GH347" i="1"/>
  <c r="GG347" i="1"/>
  <c r="GE347" i="1"/>
  <c r="ER347" i="1"/>
  <c r="EQ14" i="7" s="1"/>
  <c r="DY347" i="1"/>
  <c r="DX14" i="7" s="1"/>
  <c r="HX162" i="3"/>
  <c r="HW162" i="3"/>
  <c r="BL3" i="12"/>
  <c r="BJ3" i="12"/>
  <c r="U3" i="12"/>
  <c r="CT208" i="3"/>
  <c r="EP208" i="3"/>
  <c r="EU208" i="3"/>
  <c r="EK41" i="12"/>
  <c r="EL208" i="3"/>
  <c r="AX208" i="3"/>
  <c r="AX209" i="3" s="1"/>
  <c r="AX239" i="3" s="1"/>
  <c r="AW41" i="12"/>
  <c r="AI208" i="3"/>
  <c r="AI209" i="3" s="1"/>
  <c r="AH41" i="12"/>
  <c r="AB185" i="1"/>
  <c r="W185" i="1"/>
  <c r="S185" i="1"/>
  <c r="U185" i="1"/>
  <c r="X185" i="1"/>
  <c r="AA185" i="1"/>
  <c r="M329" i="1"/>
  <c r="BZ234" i="3"/>
  <c r="BY26" i="12" s="1"/>
  <c r="BZ254" i="3"/>
  <c r="BZ173" i="3" s="1"/>
  <c r="BX228" i="3"/>
  <c r="BW18" i="12" s="1"/>
  <c r="BX250" i="3"/>
  <c r="BX167" i="3" s="1"/>
  <c r="BT228" i="3"/>
  <c r="BS18" i="12" s="1"/>
  <c r="BT250" i="3"/>
  <c r="BT167" i="3" s="1"/>
  <c r="EF347" i="1"/>
  <c r="EE14" i="7" s="1"/>
  <c r="EB347" i="1"/>
  <c r="EA14" i="7" s="1"/>
  <c r="Z3" i="12"/>
  <c r="EW41" i="12"/>
  <c r="CN41" i="12"/>
  <c r="CO208" i="3"/>
  <c r="CC41" i="12"/>
  <c r="AU41" i="12"/>
  <c r="BQ208" i="3"/>
  <c r="BQ209" i="3" s="1"/>
  <c r="BQ239" i="3" s="1"/>
  <c r="BP41" i="12"/>
  <c r="AU208" i="3"/>
  <c r="AU209" i="3" s="1"/>
  <c r="AU239" i="3" s="1"/>
  <c r="AT41" i="12"/>
  <c r="AO208" i="3"/>
  <c r="AO209" i="3" s="1"/>
  <c r="AN41" i="12"/>
  <c r="AA208" i="3"/>
  <c r="AA209" i="3" s="1"/>
  <c r="AA239" i="3" s="1"/>
  <c r="Z41" i="12"/>
  <c r="BV341" i="1"/>
  <c r="BU13" i="7" s="1"/>
  <c r="BG347" i="1"/>
  <c r="BF14" i="7" s="1"/>
  <c r="AW347" i="1"/>
  <c r="AV14" i="7" s="1"/>
  <c r="Y184" i="1"/>
  <c r="H126" i="1"/>
  <c r="AK184" i="1" s="1"/>
  <c r="Z184" i="1"/>
  <c r="T179" i="1"/>
  <c r="V179" i="1"/>
  <c r="Y179" i="1"/>
  <c r="X179" i="1"/>
  <c r="AB179" i="1"/>
  <c r="S179" i="1"/>
  <c r="U179" i="1"/>
  <c r="F208" i="3"/>
  <c r="F209" i="3" s="1"/>
  <c r="E41" i="12"/>
  <c r="H208" i="3"/>
  <c r="H209" i="3" s="1"/>
  <c r="H239" i="3" s="1"/>
  <c r="G41" i="12"/>
  <c r="EL41" i="12"/>
  <c r="EM208" i="3"/>
  <c r="BZ41" i="12"/>
  <c r="CA208" i="3"/>
  <c r="BA208" i="3"/>
  <c r="BA209" i="3" s="1"/>
  <c r="AZ41" i="12"/>
  <c r="BD347" i="1"/>
  <c r="BC14" i="7" s="1"/>
  <c r="BD341" i="1"/>
  <c r="BC13" i="7" s="1"/>
  <c r="KS347" i="1"/>
  <c r="KO347" i="1"/>
  <c r="KB347" i="1"/>
  <c r="JP347" i="1"/>
  <c r="JJ347" i="1"/>
  <c r="IX347" i="1"/>
  <c r="IR347" i="1"/>
  <c r="II347" i="1"/>
  <c r="GK347" i="1"/>
  <c r="FY347" i="1"/>
  <c r="FL347" i="1"/>
  <c r="FJ347" i="1"/>
  <c r="IS162" i="3"/>
  <c r="IN162" i="3"/>
  <c r="II162" i="3"/>
  <c r="CQ347" i="1"/>
  <c r="CP14" i="7" s="1"/>
  <c r="HL226" i="3"/>
  <c r="HI162" i="3"/>
  <c r="DN208" i="3"/>
  <c r="DB208" i="3"/>
  <c r="DA41" i="12"/>
  <c r="CU41" i="12"/>
  <c r="CV208" i="3"/>
  <c r="BZ250" i="3"/>
  <c r="BZ167" i="3" s="1"/>
  <c r="BX254" i="3"/>
  <c r="BX173" i="3" s="1"/>
  <c r="AZ208" i="3"/>
  <c r="AZ209" i="3" s="1"/>
  <c r="AZ239" i="3" s="1"/>
  <c r="AY41" i="12"/>
  <c r="X184" i="1"/>
  <c r="AH250" i="3"/>
  <c r="AH167" i="3" s="1"/>
  <c r="AH228" i="3"/>
  <c r="AG18" i="12" s="1"/>
  <c r="AF234" i="3"/>
  <c r="AE26" i="12" s="1"/>
  <c r="AF228" i="3"/>
  <c r="AE18" i="12" s="1"/>
  <c r="AF254" i="3"/>
  <c r="AF173" i="3" s="1"/>
  <c r="AF177" i="3" s="1"/>
  <c r="AD228" i="3"/>
  <c r="AC18" i="12" s="1"/>
  <c r="AD250" i="3"/>
  <c r="AD167" i="3" s="1"/>
  <c r="AB209" i="3"/>
  <c r="AB254" i="3"/>
  <c r="AB173" i="3" s="1"/>
  <c r="AB177" i="3" s="1"/>
  <c r="Z234" i="3"/>
  <c r="Y26" i="12" s="1"/>
  <c r="Z228" i="3"/>
  <c r="Y18" i="12" s="1"/>
  <c r="Z250" i="3"/>
  <c r="Z167" i="3" s="1"/>
  <c r="X234" i="3"/>
  <c r="W26" i="12" s="1"/>
  <c r="X254" i="3"/>
  <c r="X173" i="3" s="1"/>
  <c r="X177" i="3" s="1"/>
  <c r="V228" i="3"/>
  <c r="U18" i="12" s="1"/>
  <c r="T250" i="3"/>
  <c r="T167" i="3" s="1"/>
  <c r="T254" i="3"/>
  <c r="T173" i="3" s="1"/>
  <c r="T177" i="3" s="1"/>
  <c r="T228" i="3"/>
  <c r="S18" i="12" s="1"/>
  <c r="R228" i="3"/>
  <c r="Q18" i="12" s="1"/>
  <c r="R250" i="3"/>
  <c r="R167" i="3" s="1"/>
  <c r="KU347" i="1"/>
  <c r="KC347" i="1"/>
  <c r="JE347" i="1"/>
  <c r="IS347" i="1"/>
  <c r="IP347" i="1"/>
  <c r="GO347" i="1"/>
  <c r="FR347" i="1"/>
  <c r="FG347" i="1"/>
  <c r="EZ347" i="1"/>
  <c r="CO347" i="1"/>
  <c r="CN14" i="7" s="1"/>
  <c r="P3" i="12"/>
  <c r="CI208" i="3"/>
  <c r="ED208" i="3"/>
  <c r="EC41" i="12"/>
  <c r="DZ41" i="12"/>
  <c r="EA208" i="3"/>
  <c r="DX41" i="12"/>
  <c r="DY208" i="3"/>
  <c r="DU41" i="12"/>
  <c r="DV208" i="3"/>
  <c r="DO41" i="12"/>
  <c r="DP208" i="3"/>
  <c r="DH41" i="12"/>
  <c r="DI208" i="3"/>
  <c r="DE41" i="12"/>
  <c r="BZ228" i="3"/>
  <c r="BY18" i="12" s="1"/>
  <c r="BT208" i="3"/>
  <c r="BT209" i="3" s="1"/>
  <c r="BT239" i="3" s="1"/>
  <c r="BS41" i="12"/>
  <c r="BK208" i="3"/>
  <c r="BK209" i="3" s="1"/>
  <c r="BK239" i="3" s="1"/>
  <c r="BJ41" i="12"/>
  <c r="AD208" i="3"/>
  <c r="AD209" i="3" s="1"/>
  <c r="AC41" i="12"/>
  <c r="S208" i="3"/>
  <c r="S209" i="3" s="1"/>
  <c r="R41" i="12"/>
  <c r="T185" i="1"/>
  <c r="BG234" i="3"/>
  <c r="BF26" i="12" s="1"/>
  <c r="BG254" i="3"/>
  <c r="BG173" i="3" s="1"/>
  <c r="BG177" i="3" s="1"/>
  <c r="BG250" i="3"/>
  <c r="BG167" i="3" s="1"/>
  <c r="BE228" i="3"/>
  <c r="BD18" i="12" s="1"/>
  <c r="BE254" i="3"/>
  <c r="BE173" i="3" s="1"/>
  <c r="BE177" i="3" s="1"/>
  <c r="BC254" i="3"/>
  <c r="BC173" i="3" s="1"/>
  <c r="BC250" i="3"/>
  <c r="BC167" i="3" s="1"/>
  <c r="BA234" i="3"/>
  <c r="AZ26" i="12" s="1"/>
  <c r="BA228" i="3"/>
  <c r="AZ18" i="12" s="1"/>
  <c r="BA250" i="3"/>
  <c r="BA167" i="3" s="1"/>
  <c r="BA254" i="3"/>
  <c r="BA173" i="3" s="1"/>
  <c r="BA177" i="3" s="1"/>
  <c r="AY234" i="3"/>
  <c r="AX26" i="12" s="1"/>
  <c r="AY254" i="3"/>
  <c r="AY173" i="3" s="1"/>
  <c r="AY177" i="3" s="1"/>
  <c r="AY250" i="3"/>
  <c r="AY167" i="3" s="1"/>
  <c r="AW250" i="3"/>
  <c r="AW167" i="3" s="1"/>
  <c r="AW254" i="3"/>
  <c r="AW173" i="3" s="1"/>
  <c r="AW177" i="3" s="1"/>
  <c r="AW228" i="3"/>
  <c r="AV18" i="12" s="1"/>
  <c r="AU228" i="3"/>
  <c r="AT18" i="12" s="1"/>
  <c r="AU250" i="3"/>
  <c r="AU167" i="3" s="1"/>
  <c r="IU209" i="3"/>
  <c r="IU256" i="3" s="1"/>
  <c r="BE209" i="3"/>
  <c r="AS209" i="3"/>
  <c r="AS239" i="3" s="1"/>
  <c r="AK209" i="3"/>
  <c r="AK239" i="3" s="1"/>
  <c r="AF209" i="3"/>
  <c r="AF239" i="3" s="1"/>
  <c r="P209" i="3"/>
  <c r="P239" i="3" s="1"/>
  <c r="CF347" i="1"/>
  <c r="CE14" i="7" s="1"/>
  <c r="CC347" i="1"/>
  <c r="CB14" i="7" s="1"/>
  <c r="BK347" i="1"/>
  <c r="BJ14" i="7" s="1"/>
  <c r="BB347" i="1"/>
  <c r="BA14" i="7" s="1"/>
  <c r="AP341" i="1"/>
  <c r="AJ347" i="1"/>
  <c r="AI14" i="7" s="1"/>
  <c r="AF347" i="1"/>
  <c r="AE14" i="7" s="1"/>
  <c r="Q347" i="1"/>
  <c r="P14" i="7" s="1"/>
  <c r="G331" i="1"/>
  <c r="F347" i="1"/>
  <c r="E14" i="7" s="1"/>
  <c r="BV234" i="3"/>
  <c r="BU26" i="12" s="1"/>
  <c r="BQ234" i="3"/>
  <c r="BP26" i="12" s="1"/>
  <c r="AU234" i="3"/>
  <c r="AT26" i="12" s="1"/>
  <c r="AP234" i="3"/>
  <c r="AO26" i="12" s="1"/>
  <c r="T234" i="3"/>
  <c r="S26" i="12" s="1"/>
  <c r="O234" i="3"/>
  <c r="N26" i="12" s="1"/>
  <c r="BP209" i="3"/>
  <c r="BD209" i="3"/>
  <c r="BD239" i="3" s="1"/>
  <c r="AH209" i="3"/>
  <c r="AH239" i="3" s="1"/>
  <c r="N209" i="3"/>
  <c r="N239" i="3" s="1"/>
  <c r="CK347" i="1"/>
  <c r="CJ14" i="7" s="1"/>
  <c r="CK341" i="1"/>
  <c r="BW347" i="1"/>
  <c r="BV14" i="7" s="1"/>
  <c r="BM341" i="1"/>
  <c r="BL13" i="7" s="1"/>
  <c r="BA341" i="1"/>
  <c r="AZ13" i="7" s="1"/>
  <c r="O331" i="1"/>
  <c r="N341" i="1"/>
  <c r="M13" i="7" s="1"/>
  <c r="BP234" i="3"/>
  <c r="BO26" i="12" s="1"/>
  <c r="AO234" i="3"/>
  <c r="AN26" i="12" s="1"/>
  <c r="N234" i="3"/>
  <c r="M26" i="12" s="1"/>
  <c r="BL209" i="3"/>
  <c r="BG209" i="3"/>
  <c r="BG239" i="3" s="1"/>
  <c r="AW209" i="3"/>
  <c r="AM209" i="3"/>
  <c r="AM239" i="3" s="1"/>
  <c r="AG209" i="3"/>
  <c r="AG239" i="3" s="1"/>
  <c r="AC209" i="3"/>
  <c r="AC239" i="3" s="1"/>
  <c r="CI341" i="1"/>
  <c r="BJ347" i="1"/>
  <c r="BI14" i="7" s="1"/>
  <c r="O347" i="1"/>
  <c r="N14" i="7" s="1"/>
  <c r="H347" i="1"/>
  <c r="G14" i="7" s="1"/>
  <c r="BH234" i="3"/>
  <c r="BG26" i="12" s="1"/>
  <c r="AG234" i="3"/>
  <c r="AF26" i="12" s="1"/>
  <c r="BZ209" i="3"/>
  <c r="BZ239" i="3" s="1"/>
  <c r="BV209" i="3"/>
  <c r="BI209" i="3"/>
  <c r="BI239" i="3" s="1"/>
  <c r="BF209" i="3"/>
  <c r="CL341" i="1"/>
  <c r="CF341" i="1"/>
  <c r="BZ341" i="1"/>
  <c r="BY13" i="7" s="1"/>
  <c r="AN347" i="1"/>
  <c r="AM14" i="7" s="1"/>
  <c r="AM347" i="1"/>
  <c r="AL14" i="7" s="1"/>
  <c r="AK347" i="1"/>
  <c r="AJ14" i="7" s="1"/>
  <c r="AI347" i="1"/>
  <c r="AH14" i="7" s="1"/>
  <c r="V341" i="1"/>
  <c r="K347" i="1"/>
  <c r="J14" i="7" s="1"/>
  <c r="I347" i="1"/>
  <c r="H14" i="7" s="1"/>
  <c r="BY234" i="3"/>
  <c r="BX26" i="12" s="1"/>
  <c r="AX234" i="3"/>
  <c r="AW26" i="12" s="1"/>
  <c r="W234" i="3"/>
  <c r="V26" i="12" s="1"/>
  <c r="E234" i="3"/>
  <c r="D26" i="12" s="1"/>
  <c r="CB5" i="12"/>
  <c r="DW360" i="1"/>
  <c r="CC207" i="3"/>
  <c r="IF360" i="1"/>
  <c r="DC360" i="1"/>
  <c r="EN360" i="1"/>
  <c r="EN207" i="3"/>
  <c r="GN360" i="1"/>
  <c r="FC333" i="1"/>
  <c r="EX223" i="3"/>
  <c r="EW36" i="12" s="1"/>
  <c r="ER223" i="3"/>
  <c r="EQ36" i="12" s="1"/>
  <c r="CP223" i="3"/>
  <c r="CO36" i="12" s="1"/>
  <c r="EB333" i="1"/>
  <c r="DY333" i="1"/>
  <c r="EW333" i="1"/>
  <c r="DD223" i="3"/>
  <c r="DC36" i="12" s="1"/>
  <c r="DG223" i="3"/>
  <c r="DF36" i="12" s="1"/>
  <c r="DZ223" i="3"/>
  <c r="DY36" i="12" s="1"/>
  <c r="HA333" i="1"/>
  <c r="JW360" i="1" s="1"/>
  <c r="DJ333" i="1"/>
  <c r="GF333" i="1"/>
  <c r="JB360" i="1" s="1"/>
  <c r="FH223" i="3"/>
  <c r="EJ223" i="3"/>
  <c r="EI36" i="12" s="1"/>
  <c r="DL223" i="3"/>
  <c r="DK36" i="12" s="1"/>
  <c r="HK333" i="1"/>
  <c r="KG360" i="1" s="1"/>
  <c r="GM333" i="1"/>
  <c r="JI360" i="1" s="1"/>
  <c r="EQ333" i="1"/>
  <c r="HM207" i="3" s="1"/>
  <c r="DS223" i="3"/>
  <c r="DR36" i="12" s="1"/>
  <c r="DW223" i="3"/>
  <c r="DV36" i="12" s="1"/>
  <c r="IA333" i="1"/>
  <c r="KW360" i="1" s="1"/>
  <c r="CI223" i="3"/>
  <c r="CH36" i="12" s="1"/>
  <c r="CX223" i="3"/>
  <c r="CW36" i="12" s="1"/>
  <c r="FA333" i="1"/>
  <c r="HW360" i="1" s="1"/>
  <c r="FD223" i="3"/>
  <c r="EF223" i="3"/>
  <c r="EE36" i="12" s="1"/>
  <c r="DH223" i="3"/>
  <c r="DG36" i="12" s="1"/>
  <c r="GX333" i="1"/>
  <c r="JT360" i="1" s="1"/>
  <c r="DN223" i="3"/>
  <c r="DM36" i="12" s="1"/>
  <c r="DE223" i="3"/>
  <c r="DD36" i="12" s="1"/>
  <c r="CA223" i="3"/>
  <c r="BZ36" i="12" s="1"/>
  <c r="DA223" i="3"/>
  <c r="CZ36" i="12" s="1"/>
  <c r="DJ223" i="3"/>
  <c r="DI36" i="12" s="1"/>
  <c r="CE35" i="7"/>
  <c r="CE31" i="12"/>
  <c r="CY333" i="1"/>
  <c r="DA333" i="1"/>
  <c r="FJ223" i="3"/>
  <c r="EL223" i="3"/>
  <c r="EK36" i="12" s="1"/>
  <c r="EZ333" i="1"/>
  <c r="DX223" i="3"/>
  <c r="DW36" i="12" s="1"/>
  <c r="ET223" i="3"/>
  <c r="ES36" i="12" s="1"/>
  <c r="DR223" i="3"/>
  <c r="DQ36" i="12" s="1"/>
  <c r="CZ223" i="3"/>
  <c r="CY36" i="12" s="1"/>
  <c r="CB223" i="3"/>
  <c r="CA36" i="12" s="1"/>
  <c r="EA223" i="3"/>
  <c r="DZ36" i="12" s="1"/>
  <c r="DC223" i="3"/>
  <c r="DB36" i="12" s="1"/>
  <c r="CE223" i="3"/>
  <c r="CD36" i="12" s="1"/>
  <c r="CQ223" i="3"/>
  <c r="CP36" i="12" s="1"/>
  <c r="ED223" i="3"/>
  <c r="EC36" i="12" s="1"/>
  <c r="CH223" i="3"/>
  <c r="CG36" i="12" s="1"/>
  <c r="EQ223" i="3"/>
  <c r="EP36" i="12" s="1"/>
  <c r="CU223" i="3"/>
  <c r="CT36" i="12" s="1"/>
  <c r="FF223" i="3"/>
  <c r="FA223" i="3"/>
  <c r="EC223" i="3"/>
  <c r="EB36" i="12" s="1"/>
  <c r="CG223" i="3"/>
  <c r="CF36" i="12" s="1"/>
  <c r="EN223" i="3"/>
  <c r="EM36" i="12" s="1"/>
  <c r="DP223" i="3"/>
  <c r="DO36" i="12" s="1"/>
  <c r="CR223" i="3"/>
  <c r="CQ36" i="12" s="1"/>
  <c r="EG223" i="3"/>
  <c r="EF36" i="12" s="1"/>
  <c r="DT223" i="3"/>
  <c r="DS36" i="12" s="1"/>
  <c r="CV223" i="3"/>
  <c r="CU36" i="12" s="1"/>
  <c r="EI223" i="3"/>
  <c r="EH36" i="12" s="1"/>
  <c r="DK223" i="3"/>
  <c r="DJ36" i="12" s="1"/>
  <c r="EY223" i="3"/>
  <c r="BX7" i="7"/>
  <c r="BX8" i="7" s="1"/>
  <c r="BX9" i="7" s="1"/>
  <c r="BX10" i="7" s="1"/>
  <c r="AX19" i="7"/>
  <c r="AJ19" i="7"/>
  <c r="P19" i="7"/>
  <c r="U19" i="7"/>
  <c r="U7" i="7"/>
  <c r="U8" i="7" s="1"/>
  <c r="U9" i="7" s="1"/>
  <c r="U10" i="7" s="1"/>
  <c r="BY7" i="7"/>
  <c r="BY8" i="7" s="1"/>
  <c r="BY9" i="7" s="1"/>
  <c r="BY10" i="7" s="1"/>
  <c r="BN7" i="7"/>
  <c r="BN8" i="7" s="1"/>
  <c r="BN9" i="7" s="1"/>
  <c r="BN10" i="7" s="1"/>
  <c r="BB7" i="7"/>
  <c r="BB8" i="7" s="1"/>
  <c r="BB9" i="7" s="1"/>
  <c r="BB10" i="7" s="1"/>
  <c r="Y7" i="7"/>
  <c r="Y8" i="7" s="1"/>
  <c r="Y9" i="7" s="1"/>
  <c r="Y10" i="7" s="1"/>
  <c r="BT19" i="7"/>
  <c r="BS19" i="7"/>
  <c r="BO19" i="7"/>
  <c r="AO19" i="7"/>
  <c r="AD7" i="7"/>
  <c r="AD8" i="7" s="1"/>
  <c r="AD9" i="7" s="1"/>
  <c r="AD10" i="7" s="1"/>
  <c r="W7" i="7"/>
  <c r="W8" i="7" s="1"/>
  <c r="W9" i="7" s="1"/>
  <c r="W10" i="7" s="1"/>
  <c r="V19" i="7"/>
  <c r="T19" i="7"/>
  <c r="T7" i="7"/>
  <c r="T8" i="7" s="1"/>
  <c r="T9" i="7" s="1"/>
  <c r="T10" i="7" s="1"/>
  <c r="BN39" i="7"/>
  <c r="AS19" i="7"/>
  <c r="P7" i="7"/>
  <c r="P8" i="7" s="1"/>
  <c r="P9" i="7" s="1"/>
  <c r="P10" i="7" s="1"/>
  <c r="X39" i="7"/>
  <c r="HY328" i="1"/>
  <c r="HY329" i="1"/>
  <c r="KU356" i="1" s="1"/>
  <c r="GF305" i="1"/>
  <c r="JB172" i="3" s="1"/>
  <c r="JB177" i="3" s="1"/>
  <c r="GF329" i="1"/>
  <c r="JB356" i="1" s="1"/>
  <c r="GY328" i="1"/>
  <c r="GY329" i="1"/>
  <c r="JU356" i="1" s="1"/>
  <c r="GY331" i="1"/>
  <c r="JU358" i="1" s="1"/>
  <c r="FW305" i="1"/>
  <c r="IS172" i="3" s="1"/>
  <c r="FW328" i="1"/>
  <c r="FW330" i="1"/>
  <c r="IS357" i="1" s="1"/>
  <c r="GZ331" i="1"/>
  <c r="JV358" i="1" s="1"/>
  <c r="GZ328" i="1"/>
  <c r="GZ329" i="1"/>
  <c r="JV356" i="1" s="1"/>
  <c r="GS329" i="1"/>
  <c r="JO356" i="1" s="1"/>
  <c r="HZ331" i="1"/>
  <c r="KV358" i="1" s="1"/>
  <c r="HZ328" i="1"/>
  <c r="HZ330" i="1"/>
  <c r="KV357" i="1" s="1"/>
  <c r="GK330" i="1"/>
  <c r="JG357" i="1" s="1"/>
  <c r="GK329" i="1"/>
  <c r="JG356" i="1" s="1"/>
  <c r="GM328" i="1"/>
  <c r="GM330" i="1"/>
  <c r="JI357" i="1" s="1"/>
  <c r="GM331" i="1"/>
  <c r="JI358" i="1" s="1"/>
  <c r="HH331" i="1"/>
  <c r="KD358" i="1" s="1"/>
  <c r="HH328" i="1"/>
  <c r="HH330" i="1"/>
  <c r="KD357" i="1" s="1"/>
  <c r="GG329" i="1"/>
  <c r="JC356" i="1" s="1"/>
  <c r="GG328" i="1"/>
  <c r="GG331" i="1"/>
  <c r="JC358" i="1" s="1"/>
  <c r="GH329" i="1"/>
  <c r="JD356" i="1" s="1"/>
  <c r="GH330" i="1"/>
  <c r="JD357" i="1" s="1"/>
  <c r="J7" i="7"/>
  <c r="J8" i="7" s="1"/>
  <c r="J9" i="7" s="1"/>
  <c r="J10" i="7" s="1"/>
  <c r="FR329" i="1"/>
  <c r="GI331" i="1"/>
  <c r="JE358" i="1" s="1"/>
  <c r="GI328" i="1"/>
  <c r="HM331" i="1"/>
  <c r="KI358" i="1" s="1"/>
  <c r="HN331" i="1"/>
  <c r="KJ358" i="1" s="1"/>
  <c r="GC331" i="1"/>
  <c r="IY358" i="1" s="1"/>
  <c r="HU330" i="1"/>
  <c r="KQ357" i="1" s="1"/>
  <c r="GB330" i="1"/>
  <c r="IX357" i="1" s="1"/>
  <c r="FS329" i="1"/>
  <c r="HQ328" i="1"/>
  <c r="GJ331" i="1"/>
  <c r="JF358" i="1" s="1"/>
  <c r="FZ329" i="1"/>
  <c r="IV356" i="1" s="1"/>
  <c r="HA331" i="1"/>
  <c r="JW358" i="1" s="1"/>
  <c r="GV331" i="1"/>
  <c r="JR358" i="1" s="1"/>
  <c r="GY330" i="1"/>
  <c r="JU357" i="1" s="1"/>
  <c r="HH329" i="1"/>
  <c r="KD356" i="1" s="1"/>
  <c r="FX329" i="1"/>
  <c r="IT356" i="1" s="1"/>
  <c r="GU330" i="1"/>
  <c r="JQ357" i="1" s="1"/>
  <c r="GK328" i="1"/>
  <c r="GN329" i="1"/>
  <c r="GF331" i="1"/>
  <c r="JB358" i="1" s="1"/>
  <c r="HF329" i="1"/>
  <c r="HC330" i="1"/>
  <c r="JY357" i="1" s="1"/>
  <c r="HC329" i="1"/>
  <c r="HC331" i="1"/>
  <c r="JY358" i="1" s="1"/>
  <c r="GA330" i="1"/>
  <c r="HD330" i="1"/>
  <c r="JZ357" i="1" s="1"/>
  <c r="HD331" i="1"/>
  <c r="JZ358" i="1" s="1"/>
  <c r="CQ25" i="7"/>
  <c r="CQ42" i="12"/>
  <c r="ET226" i="3"/>
  <c r="ET162" i="3"/>
  <c r="ES42" i="12" s="1"/>
  <c r="GP226" i="3"/>
  <c r="GP162" i="3"/>
  <c r="GO25" i="7" s="1"/>
  <c r="GO31" i="7" s="1"/>
  <c r="GJ226" i="3"/>
  <c r="GJ162" i="3"/>
  <c r="GI25" i="7" s="1"/>
  <c r="GI31" i="7" s="1"/>
  <c r="FF226" i="3"/>
  <c r="FF162" i="3"/>
  <c r="FE25" i="7" s="1"/>
  <c r="FE31" i="7" s="1"/>
  <c r="EZ226" i="3"/>
  <c r="EZ162" i="3"/>
  <c r="EY25" i="7" s="1"/>
  <c r="EY31" i="7" s="1"/>
  <c r="HB226" i="3"/>
  <c r="HB162" i="3"/>
  <c r="GV226" i="3"/>
  <c r="GV162" i="3"/>
  <c r="GU25" i="7" s="1"/>
  <c r="GU31" i="7" s="1"/>
  <c r="CC226" i="3"/>
  <c r="CC162" i="3"/>
  <c r="HR330" i="1"/>
  <c r="HN330" i="1"/>
  <c r="KJ357" i="1" s="1"/>
  <c r="HV328" i="1"/>
  <c r="GD330" i="1"/>
  <c r="IZ357" i="1" s="1"/>
  <c r="GJ330" i="1"/>
  <c r="JF357" i="1" s="1"/>
  <c r="HE328" i="1"/>
  <c r="GH328" i="1"/>
  <c r="HA330" i="1"/>
  <c r="JW357" i="1" s="1"/>
  <c r="GU329" i="1"/>
  <c r="JQ356" i="1" s="1"/>
  <c r="GK331" i="1"/>
  <c r="JG358" i="1" s="1"/>
  <c r="GN331" i="1"/>
  <c r="JJ358" i="1" s="1"/>
  <c r="GF330" i="1"/>
  <c r="JB357" i="1" s="1"/>
  <c r="DF25" i="7"/>
  <c r="CC25" i="7"/>
  <c r="CC42" i="12"/>
  <c r="BZ25" i="7"/>
  <c r="BZ42" i="12"/>
  <c r="CR226" i="3"/>
  <c r="HM328" i="1"/>
  <c r="GB329" i="1"/>
  <c r="IX356" i="1" s="1"/>
  <c r="HB331" i="1"/>
  <c r="JX358" i="1" s="1"/>
  <c r="HP328" i="1"/>
  <c r="GU328" i="1"/>
  <c r="GS331" i="1"/>
  <c r="JO358" i="1" s="1"/>
  <c r="FW331" i="1"/>
  <c r="IS358" i="1" s="1"/>
  <c r="HK331" i="1"/>
  <c r="KG358" i="1" s="1"/>
  <c r="FV330" i="1"/>
  <c r="IR357" i="1" s="1"/>
  <c r="FV331" i="1"/>
  <c r="IR358" i="1" s="1"/>
  <c r="GP331" i="1"/>
  <c r="JL358" i="1" s="1"/>
  <c r="GP329" i="1"/>
  <c r="JL356" i="1" s="1"/>
  <c r="GP330" i="1"/>
  <c r="JL357" i="1" s="1"/>
  <c r="HO328" i="1"/>
  <c r="FT331" i="1"/>
  <c r="FT329" i="1"/>
  <c r="GO331" i="1"/>
  <c r="JK358" i="1" s="1"/>
  <c r="FX330" i="1"/>
  <c r="IT357" i="1" s="1"/>
  <c r="FX328" i="1"/>
  <c r="GQ329" i="1"/>
  <c r="JM356" i="1" s="1"/>
  <c r="GQ330" i="1"/>
  <c r="JM357" i="1" s="1"/>
  <c r="GV328" i="1"/>
  <c r="GV330" i="1"/>
  <c r="JR357" i="1" s="1"/>
  <c r="FZ331" i="1"/>
  <c r="IV358" i="1" s="1"/>
  <c r="FZ328" i="1"/>
  <c r="FZ330" i="1"/>
  <c r="IV357" i="1" s="1"/>
  <c r="HE331" i="1"/>
  <c r="KA358" i="1" s="1"/>
  <c r="HI331" i="1"/>
  <c r="KE358" i="1" s="1"/>
  <c r="HI328" i="1"/>
  <c r="HI329" i="1"/>
  <c r="KE356" i="1" s="1"/>
  <c r="GW329" i="1"/>
  <c r="JS356" i="1" s="1"/>
  <c r="GR328" i="1"/>
  <c r="GR331" i="1"/>
  <c r="JN358" i="1" s="1"/>
  <c r="FQ305" i="1"/>
  <c r="IM172" i="3" s="1"/>
  <c r="IM177" i="3" s="1"/>
  <c r="FQ331" i="1"/>
  <c r="FQ329" i="1"/>
  <c r="FY331" i="1"/>
  <c r="IU358" i="1" s="1"/>
  <c r="FY328" i="1"/>
  <c r="HT328" i="1"/>
  <c r="HT329" i="1"/>
  <c r="KP356" i="1" s="1"/>
  <c r="CX25" i="7"/>
  <c r="CX42" i="12"/>
  <c r="FR331" i="1"/>
  <c r="GB328" i="1"/>
  <c r="HY331" i="1"/>
  <c r="KU358" i="1" s="1"/>
  <c r="GM329" i="1"/>
  <c r="JI356" i="1" s="1"/>
  <c r="GO330" i="1"/>
  <c r="JK357" i="1" s="1"/>
  <c r="FV328" i="1"/>
  <c r="HZ329" i="1"/>
  <c r="KV356" i="1" s="1"/>
  <c r="GS330" i="1"/>
  <c r="JO357" i="1" s="1"/>
  <c r="FW329" i="1"/>
  <c r="IS356" i="1" s="1"/>
  <c r="LE347" i="1"/>
  <c r="KR347" i="1"/>
  <c r="JY347" i="1"/>
  <c r="JL347" i="1"/>
  <c r="JA347" i="1"/>
  <c r="IT347" i="1"/>
  <c r="ID347" i="1"/>
  <c r="HO347" i="1"/>
  <c r="HA347" i="1"/>
  <c r="GX347" i="1"/>
  <c r="GL347" i="1"/>
  <c r="GF347" i="1"/>
  <c r="FZ347" i="1"/>
  <c r="FW347" i="1"/>
  <c r="FN347" i="1"/>
  <c r="EW9" i="12"/>
  <c r="ET347" i="1"/>
  <c r="ES14" i="7" s="1"/>
  <c r="EE14" i="12"/>
  <c r="EK347" i="1"/>
  <c r="EJ14" i="7" s="1"/>
  <c r="FU305" i="1"/>
  <c r="IQ172" i="3" s="1"/>
  <c r="IQ177" i="3" s="1"/>
  <c r="KQ347" i="1"/>
  <c r="JU347" i="1"/>
  <c r="JT347" i="1"/>
  <c r="JM347" i="1"/>
  <c r="JI347" i="1"/>
  <c r="JF347" i="1"/>
  <c r="JC347" i="1"/>
  <c r="IQ347" i="1"/>
  <c r="IN347" i="1"/>
  <c r="IJ347" i="1"/>
  <c r="IB347" i="1"/>
  <c r="HX347" i="1"/>
  <c r="HB347" i="1"/>
  <c r="GZ347" i="1"/>
  <c r="GW347" i="1"/>
  <c r="FT347" i="1"/>
  <c r="FM347" i="1"/>
  <c r="FK347" i="1"/>
  <c r="FC347" i="1"/>
  <c r="FB347" i="1"/>
  <c r="EY347" i="1"/>
  <c r="EL12" i="12"/>
  <c r="ED347" i="1"/>
  <c r="DZ347" i="1"/>
  <c r="LB347" i="1"/>
  <c r="KX347" i="1"/>
  <c r="KP347" i="1"/>
  <c r="KA347" i="1"/>
  <c r="JX347" i="1"/>
  <c r="IZ347" i="1"/>
  <c r="IC347" i="1"/>
  <c r="HM347" i="1"/>
  <c r="HJ347" i="1"/>
  <c r="HG347" i="1"/>
  <c r="GY347" i="1"/>
  <c r="GT347" i="1"/>
  <c r="FQ347" i="1"/>
  <c r="EV347" i="1"/>
  <c r="EJ12" i="12"/>
  <c r="KY347" i="1"/>
  <c r="KJ347" i="1"/>
  <c r="KE347" i="1"/>
  <c r="KD347" i="1"/>
  <c r="JN347" i="1"/>
  <c r="JG347" i="1"/>
  <c r="IH347" i="1"/>
  <c r="HY347" i="1"/>
  <c r="HV347" i="1"/>
  <c r="HK347" i="1"/>
  <c r="GS347" i="1"/>
  <c r="GB347" i="1"/>
  <c r="FX347" i="1"/>
  <c r="FV347" i="1"/>
  <c r="FS347" i="1"/>
  <c r="FO347" i="1"/>
  <c r="FI347" i="1"/>
  <c r="ES347" i="1"/>
  <c r="ER14" i="7" s="1"/>
  <c r="EH347" i="1"/>
  <c r="EG347" i="1"/>
  <c r="EF14" i="7" s="1"/>
  <c r="LC347" i="1"/>
  <c r="KW347" i="1"/>
  <c r="KF347" i="1"/>
  <c r="JR347" i="1"/>
  <c r="JD347" i="1"/>
  <c r="IY347" i="1"/>
  <c r="HR347" i="1"/>
  <c r="HD347" i="1"/>
  <c r="GM347" i="1"/>
  <c r="FU347" i="1"/>
  <c r="FP347" i="1"/>
  <c r="FH347" i="1"/>
  <c r="FF347" i="1"/>
  <c r="FA347" i="1"/>
  <c r="EX347" i="1"/>
  <c r="EW14" i="7" s="1"/>
  <c r="EL347" i="1"/>
  <c r="DX12" i="12"/>
  <c r="IO162" i="3"/>
  <c r="HM162" i="3"/>
  <c r="BO3" i="12"/>
  <c r="L3" i="12"/>
  <c r="DK341" i="1"/>
  <c r="DE341" i="1"/>
  <c r="CY341" i="1"/>
  <c r="CS341" i="1"/>
  <c r="DH341" i="1"/>
  <c r="DB341" i="1"/>
  <c r="CV341" i="1"/>
  <c r="CP341" i="1"/>
  <c r="DF341" i="1"/>
  <c r="CZ341" i="1"/>
  <c r="CW341" i="1"/>
  <c r="CT341" i="1"/>
  <c r="GO341" i="1"/>
  <c r="GN13" i="7" s="1"/>
  <c r="GN15" i="7" s="1"/>
  <c r="FQ341" i="1"/>
  <c r="FP13" i="7" s="1"/>
  <c r="FP15" i="7" s="1"/>
  <c r="ES341" i="1"/>
  <c r="DU341" i="1"/>
  <c r="KW341" i="1"/>
  <c r="KQ341" i="1"/>
  <c r="KK341" i="1"/>
  <c r="JY341" i="1"/>
  <c r="JS341" i="1"/>
  <c r="JM341" i="1"/>
  <c r="JG341" i="1"/>
  <c r="JA341" i="1"/>
  <c r="IU341" i="1"/>
  <c r="IO341" i="1"/>
  <c r="II341" i="1"/>
  <c r="IC341" i="1"/>
  <c r="HW341" i="1"/>
  <c r="HQ341" i="1"/>
  <c r="HK341" i="1"/>
  <c r="HE341" i="1"/>
  <c r="GY341" i="1"/>
  <c r="GX13" i="7" s="1"/>
  <c r="GX15" i="7" s="1"/>
  <c r="GS341" i="1"/>
  <c r="GR13" i="7" s="1"/>
  <c r="GR15" i="7" s="1"/>
  <c r="GM341" i="1"/>
  <c r="GL13" i="7" s="1"/>
  <c r="GL15" i="7" s="1"/>
  <c r="GG341" i="1"/>
  <c r="GF13" i="7" s="1"/>
  <c r="GF15" i="7" s="1"/>
  <c r="GA341" i="1"/>
  <c r="FZ13" i="7" s="1"/>
  <c r="FZ15" i="7" s="1"/>
  <c r="FU341" i="1"/>
  <c r="FT13" i="7" s="1"/>
  <c r="FT15" i="7" s="1"/>
  <c r="FO341" i="1"/>
  <c r="FN13" i="7" s="1"/>
  <c r="FN15" i="7" s="1"/>
  <c r="FI341" i="1"/>
  <c r="FH13" i="7" s="1"/>
  <c r="FH15" i="7" s="1"/>
  <c r="FC341" i="1"/>
  <c r="FB13" i="7" s="1"/>
  <c r="FB15" i="7" s="1"/>
  <c r="EW341" i="1"/>
  <c r="EQ341" i="1"/>
  <c r="EK341" i="1"/>
  <c r="EE341" i="1"/>
  <c r="DY341" i="1"/>
  <c r="DS341" i="1"/>
  <c r="DM341" i="1"/>
  <c r="HC341" i="1"/>
  <c r="EI341" i="1"/>
  <c r="LE341" i="1"/>
  <c r="LB341" i="1"/>
  <c r="KV341" i="1"/>
  <c r="KP341" i="1"/>
  <c r="KJ341" i="1"/>
  <c r="KG341" i="1"/>
  <c r="KD341" i="1"/>
  <c r="JX341" i="1"/>
  <c r="JR341" i="1"/>
  <c r="JL341" i="1"/>
  <c r="JI341" i="1"/>
  <c r="JF341" i="1"/>
  <c r="IZ341" i="1"/>
  <c r="IT341" i="1"/>
  <c r="IH341" i="1"/>
  <c r="IB341" i="1"/>
  <c r="HV341" i="1"/>
  <c r="HJ341" i="1"/>
  <c r="HD341" i="1"/>
  <c r="GX341" i="1"/>
  <c r="GW13" i="7" s="1"/>
  <c r="GW15" i="7" s="1"/>
  <c r="GL341" i="1"/>
  <c r="GK13" i="7" s="1"/>
  <c r="GK15" i="7" s="1"/>
  <c r="GF341" i="1"/>
  <c r="GE13" i="7" s="1"/>
  <c r="GE15" i="7" s="1"/>
  <c r="FZ341" i="1"/>
  <c r="FY13" i="7" s="1"/>
  <c r="FY15" i="7" s="1"/>
  <c r="FN341" i="1"/>
  <c r="FM13" i="7" s="1"/>
  <c r="FM15" i="7" s="1"/>
  <c r="FH341" i="1"/>
  <c r="FG13" i="7" s="1"/>
  <c r="FG15" i="7" s="1"/>
  <c r="FB341" i="1"/>
  <c r="FA13" i="7" s="1"/>
  <c r="FA15" i="7" s="1"/>
  <c r="EP341" i="1"/>
  <c r="EJ341" i="1"/>
  <c r="ED341" i="1"/>
  <c r="DR341" i="1"/>
  <c r="DL341" i="1"/>
  <c r="DK347" i="1"/>
  <c r="DJ14" i="7" s="1"/>
  <c r="DI12" i="12"/>
  <c r="IT162" i="3"/>
  <c r="DF347" i="1"/>
  <c r="DE14" i="7" s="1"/>
  <c r="CY347" i="1"/>
  <c r="CX14" i="7" s="1"/>
  <c r="H3" i="12"/>
  <c r="IU234" i="3"/>
  <c r="CN347" i="1"/>
  <c r="CM14" i="7" s="1"/>
  <c r="CN341" i="1"/>
  <c r="CI347" i="1"/>
  <c r="CH14" i="7" s="1"/>
  <c r="CC341" i="1"/>
  <c r="CA341" i="1"/>
  <c r="DG347" i="1"/>
  <c r="DB347" i="1"/>
  <c r="DA14" i="7" s="1"/>
  <c r="IM162" i="3"/>
  <c r="CZ347" i="1"/>
  <c r="CY14" i="7" s="1"/>
  <c r="BQ3" i="12"/>
  <c r="AX3" i="12"/>
  <c r="AJ3" i="12"/>
  <c r="AH3" i="12"/>
  <c r="DV347" i="1"/>
  <c r="DS347" i="1"/>
  <c r="DQ347" i="1"/>
  <c r="DP14" i="7" s="1"/>
  <c r="DP347" i="1"/>
  <c r="IR162" i="3"/>
  <c r="IP226" i="3"/>
  <c r="IC162" i="3"/>
  <c r="AZ3" i="12"/>
  <c r="D7" i="7"/>
  <c r="D8" i="7" s="1"/>
  <c r="D9" i="7" s="1"/>
  <c r="D10" i="7" s="1"/>
  <c r="IT234" i="3"/>
  <c r="CL347" i="1"/>
  <c r="CK14" i="7" s="1"/>
  <c r="BZ347" i="1"/>
  <c r="BY14" i="7" s="1"/>
  <c r="DN347" i="1"/>
  <c r="DD347" i="1"/>
  <c r="DC347" i="1"/>
  <c r="DB14" i="7" s="1"/>
  <c r="IK226" i="3"/>
  <c r="IG162" i="3"/>
  <c r="AR3" i="12"/>
  <c r="AE3" i="12"/>
  <c r="X3" i="12"/>
  <c r="Q3" i="12"/>
  <c r="O3" i="12"/>
  <c r="M3" i="12"/>
  <c r="IR234" i="3"/>
  <c r="CD341" i="1"/>
  <c r="CB347" i="1"/>
  <c r="CA14" i="7" s="1"/>
  <c r="CB341" i="1"/>
  <c r="BY347" i="1"/>
  <c r="BX14" i="7" s="1"/>
  <c r="BX341" i="1"/>
  <c r="BW13" i="7" s="1"/>
  <c r="HV162" i="3"/>
  <c r="HU162" i="3"/>
  <c r="BD3" i="12"/>
  <c r="AI3" i="12"/>
  <c r="AB3" i="12"/>
  <c r="IS234" i="3"/>
  <c r="CM347" i="1"/>
  <c r="CL14" i="7" s="1"/>
  <c r="CJ341" i="1"/>
  <c r="CE347" i="1"/>
  <c r="CD14" i="7" s="1"/>
  <c r="CE341" i="1"/>
  <c r="BX347" i="1"/>
  <c r="BS347" i="1"/>
  <c r="BR14" i="7" s="1"/>
  <c r="BS341" i="1"/>
  <c r="BR13" i="7" s="1"/>
  <c r="BM347" i="1"/>
  <c r="AU341" i="1"/>
  <c r="AT13" i="7" s="1"/>
  <c r="AO347" i="1"/>
  <c r="AN14" i="7" s="1"/>
  <c r="AK341" i="1"/>
  <c r="AJ13" i="7" s="1"/>
  <c r="AH347" i="1"/>
  <c r="AG14" i="7" s="1"/>
  <c r="AA177" i="1"/>
  <c r="Z341" i="1"/>
  <c r="Z188" i="1"/>
  <c r="Z180" i="1"/>
  <c r="X187" i="1"/>
  <c r="U180" i="1"/>
  <c r="S341" i="1"/>
  <c r="R13" i="7" s="1"/>
  <c r="Q178" i="1"/>
  <c r="U178" i="1"/>
  <c r="Z178" i="1"/>
  <c r="H120" i="1"/>
  <c r="V178" i="1"/>
  <c r="P347" i="1"/>
  <c r="O14" i="7" s="1"/>
  <c r="L328" i="1"/>
  <c r="CH355" i="1" s="1"/>
  <c r="CG6" i="7" s="1"/>
  <c r="CG13" i="7" s="1"/>
  <c r="L331" i="1"/>
  <c r="BR347" i="1"/>
  <c r="BQ14" i="7" s="1"/>
  <c r="BR341" i="1"/>
  <c r="BQ13" i="7" s="1"/>
  <c r="BQ341" i="1"/>
  <c r="BP13" i="7" s="1"/>
  <c r="BP347" i="1"/>
  <c r="BH341" i="1"/>
  <c r="BG13" i="7" s="1"/>
  <c r="BG341" i="1"/>
  <c r="BA347" i="1"/>
  <c r="AZ14" i="7" s="1"/>
  <c r="AY347" i="1"/>
  <c r="AX14" i="7" s="1"/>
  <c r="AV341" i="1"/>
  <c r="AB184" i="1"/>
  <c r="T180" i="1"/>
  <c r="R180" i="1"/>
  <c r="Q341" i="1"/>
  <c r="L347" i="1"/>
  <c r="K14" i="7" s="1"/>
  <c r="CH347" i="1"/>
  <c r="CG14" i="7" s="1"/>
  <c r="CH341" i="1"/>
  <c r="CG341" i="1"/>
  <c r="BO341" i="1"/>
  <c r="BN13" i="7" s="1"/>
  <c r="AX341" i="1"/>
  <c r="AW13" i="7" s="1"/>
  <c r="AW341" i="1"/>
  <c r="AV13" i="7" s="1"/>
  <c r="AV347" i="1"/>
  <c r="AU14" i="7" s="1"/>
  <c r="I124" i="1"/>
  <c r="AA184" i="1"/>
  <c r="V180" i="1"/>
  <c r="Q185" i="1"/>
  <c r="Z185" i="1"/>
  <c r="R185" i="1"/>
  <c r="V185" i="1"/>
  <c r="H127" i="1"/>
  <c r="AG185" i="1" s="1"/>
  <c r="V177" i="1"/>
  <c r="R177" i="1"/>
  <c r="S177" i="1"/>
  <c r="T177" i="1"/>
  <c r="W177" i="1"/>
  <c r="Q184" i="1"/>
  <c r="R184" i="1"/>
  <c r="V184" i="1"/>
  <c r="S184" i="1"/>
  <c r="T184" i="1"/>
  <c r="W184" i="1"/>
  <c r="X180" i="1"/>
  <c r="AA180" i="1"/>
  <c r="Y180" i="1"/>
  <c r="AB180" i="1"/>
  <c r="M330" i="1"/>
  <c r="BV347" i="1"/>
  <c r="BU14" i="7" s="1"/>
  <c r="BU347" i="1"/>
  <c r="BT14" i="7" s="1"/>
  <c r="BT341" i="1"/>
  <c r="BS13" i="7" s="1"/>
  <c r="AN341" i="1"/>
  <c r="AN352" i="1" s="1"/>
  <c r="DJ206" i="3" s="1"/>
  <c r="AJ341" i="1"/>
  <c r="AI13" i="7" s="1"/>
  <c r="AC347" i="1"/>
  <c r="AB14" i="7" s="1"/>
  <c r="AB341" i="1"/>
  <c r="W180" i="1"/>
  <c r="V347" i="1"/>
  <c r="U14" i="7" s="1"/>
  <c r="U184" i="1"/>
  <c r="S180" i="1"/>
  <c r="R347" i="1"/>
  <c r="Q14" i="7" s="1"/>
  <c r="S188" i="1"/>
  <c r="Y188" i="1"/>
  <c r="AB188" i="1"/>
  <c r="H130" i="1"/>
  <c r="AD188" i="1" s="1"/>
  <c r="BT347" i="1"/>
  <c r="BS14" i="7" s="1"/>
  <c r="BJ341" i="1"/>
  <c r="AX347" i="1"/>
  <c r="AW14" i="7" s="1"/>
  <c r="AT347" i="1"/>
  <c r="AS14" i="7" s="1"/>
  <c r="H122" i="1"/>
  <c r="Y341" i="1"/>
  <c r="X13" i="7" s="1"/>
  <c r="H125" i="1"/>
  <c r="AC183" i="1" s="1"/>
  <c r="S183" i="1"/>
  <c r="T183" i="1"/>
  <c r="W183" i="1"/>
  <c r="AD341" i="1"/>
  <c r="AB347" i="1"/>
  <c r="AA14" i="7" s="1"/>
  <c r="Y347" i="1"/>
  <c r="X14" i="7" s="1"/>
  <c r="X341" i="1"/>
  <c r="W13" i="7" s="1"/>
  <c r="W347" i="1"/>
  <c r="V14" i="7" s="1"/>
  <c r="N347" i="1"/>
  <c r="M14" i="7" s="1"/>
  <c r="J341" i="1"/>
  <c r="I13" i="7" s="1"/>
  <c r="F328" i="1"/>
  <c r="CB355" i="1" s="1"/>
  <c r="CA6" i="7" s="1"/>
  <c r="E347" i="1"/>
  <c r="D14" i="7" s="1"/>
  <c r="BC347" i="1"/>
  <c r="BB14" i="7" s="1"/>
  <c r="AU347" i="1"/>
  <c r="AT14" i="7" s="1"/>
  <c r="AD347" i="1"/>
  <c r="AC14" i="7" s="1"/>
  <c r="P341" i="1"/>
  <c r="O13" i="7" s="1"/>
  <c r="F341" i="1"/>
  <c r="BW234" i="3"/>
  <c r="BV26" i="12" s="1"/>
  <c r="BN234" i="3"/>
  <c r="BM26" i="12" s="1"/>
  <c r="BE234" i="3"/>
  <c r="BD26" i="12" s="1"/>
  <c r="AV234" i="3"/>
  <c r="AU26" i="12" s="1"/>
  <c r="AM234" i="3"/>
  <c r="AL26" i="12" s="1"/>
  <c r="AD234" i="3"/>
  <c r="AC26" i="12" s="1"/>
  <c r="U234" i="3"/>
  <c r="T26" i="12" s="1"/>
  <c r="L234" i="3"/>
  <c r="K26" i="12" s="1"/>
  <c r="M331" i="1"/>
  <c r="K341" i="1"/>
  <c r="J13" i="7" s="1"/>
  <c r="G347" i="1"/>
  <c r="F14" i="7" s="1"/>
  <c r="J329" i="1"/>
  <c r="BX234" i="3"/>
  <c r="BW26" i="12" s="1"/>
  <c r="BO234" i="3"/>
  <c r="BN26" i="12" s="1"/>
  <c r="BF234" i="3"/>
  <c r="BE26" i="12" s="1"/>
  <c r="AW234" i="3"/>
  <c r="AV26" i="12" s="1"/>
  <c r="AN234" i="3"/>
  <c r="AM26" i="12" s="1"/>
  <c r="AE234" i="3"/>
  <c r="AD26" i="12" s="1"/>
  <c r="V234" i="3"/>
  <c r="U26" i="12" s="1"/>
  <c r="M234" i="3"/>
  <c r="L26" i="12" s="1"/>
  <c r="E341" i="1"/>
  <c r="BT234" i="3"/>
  <c r="BS26" i="12" s="1"/>
  <c r="BK234" i="3"/>
  <c r="BJ26" i="12" s="1"/>
  <c r="BB234" i="3"/>
  <c r="BA26" i="12" s="1"/>
  <c r="AS234" i="3"/>
  <c r="AR26" i="12" s="1"/>
  <c r="AJ234" i="3"/>
  <c r="AI26" i="12" s="1"/>
  <c r="AA234" i="3"/>
  <c r="Z26" i="12" s="1"/>
  <c r="R234" i="3"/>
  <c r="Q26" i="12" s="1"/>
  <c r="DS76" i="7"/>
  <c r="DM78" i="7"/>
  <c r="DN42" i="13"/>
  <c r="BN39" i="13"/>
  <c r="EH221" i="13"/>
  <c r="EH206" i="13"/>
  <c r="EH41" i="13" s="1"/>
  <c r="DV42" i="13"/>
  <c r="DU78" i="7"/>
  <c r="BL39" i="13"/>
  <c r="EW206" i="13"/>
  <c r="EW216" i="13"/>
  <c r="EW218" i="13"/>
  <c r="EW45" i="13" s="1"/>
  <c r="EV6" i="11" s="1"/>
  <c r="ET42" i="13"/>
  <c r="ES76" i="7"/>
  <c r="DW78" i="7"/>
  <c r="DX42" i="13"/>
  <c r="CX78" i="7"/>
  <c r="CY42" i="13"/>
  <c r="EK76" i="7"/>
  <c r="AE206" i="13"/>
  <c r="AE221" i="13"/>
  <c r="AT145" i="13"/>
  <c r="Z145" i="13"/>
  <c r="AK145" i="13"/>
  <c r="AS145" i="13"/>
  <c r="BL145" i="13"/>
  <c r="BA145" i="13"/>
  <c r="BQ145" i="13"/>
  <c r="Y145" i="13"/>
  <c r="AE145" i="13"/>
  <c r="EU145" i="13"/>
  <c r="BC145" i="13"/>
  <c r="BM145" i="13"/>
  <c r="DD145" i="13"/>
  <c r="DN208" i="13"/>
  <c r="DS209" i="13"/>
  <c r="EJ78" i="7"/>
  <c r="EK42" i="13"/>
  <c r="BG39" i="13"/>
  <c r="FE42" i="13"/>
  <c r="FD78" i="7"/>
  <c r="EZ206" i="13"/>
  <c r="EZ218" i="13"/>
  <c r="EZ45" i="13" s="1"/>
  <c r="EY6" i="11" s="1"/>
  <c r="EZ216" i="13"/>
  <c r="EY42" i="13"/>
  <c r="EX78" i="7"/>
  <c r="EV221" i="13"/>
  <c r="EV46" i="13" s="1"/>
  <c r="EU30" i="11" s="1"/>
  <c r="EU9" i="11" s="1"/>
  <c r="EV206" i="13"/>
  <c r="DW42" i="13"/>
  <c r="DV78" i="7"/>
  <c r="DC206" i="13"/>
  <c r="DC41" i="13" s="1"/>
  <c r="CZ78" i="7"/>
  <c r="DA42" i="13"/>
  <c r="CF218" i="13"/>
  <c r="CF216" i="13"/>
  <c r="BP39" i="13"/>
  <c r="AO91" i="13"/>
  <c r="BC80" i="13"/>
  <c r="AZ80" i="13"/>
  <c r="BB80" i="13"/>
  <c r="AV80" i="13"/>
  <c r="AO80" i="13"/>
  <c r="AS80" i="13"/>
  <c r="AU80" i="13"/>
  <c r="AT80" i="13"/>
  <c r="BA80" i="13"/>
  <c r="AW80" i="13"/>
  <c r="AQ80" i="13"/>
  <c r="AX80" i="13"/>
  <c r="AP80" i="13"/>
  <c r="AY80" i="13"/>
  <c r="V102" i="13"/>
  <c r="AZ109" i="13" s="1"/>
  <c r="AL83" i="13"/>
  <c r="AZ83" i="13"/>
  <c r="AO83" i="13"/>
  <c r="AN83" i="13"/>
  <c r="AX83" i="13"/>
  <c r="AB83" i="13"/>
  <c r="AK83" i="13"/>
  <c r="BC83" i="13"/>
  <c r="AM83" i="13"/>
  <c r="BB83" i="13"/>
  <c r="BA83" i="13"/>
  <c r="AC83" i="13"/>
  <c r="AI83" i="13"/>
  <c r="AR83" i="13"/>
  <c r="AQ83" i="13"/>
  <c r="AS83" i="13"/>
  <c r="AJ83" i="13"/>
  <c r="V83" i="13"/>
  <c r="Z83" i="13"/>
  <c r="AU83" i="13"/>
  <c r="AF83" i="13"/>
  <c r="AH83" i="13"/>
  <c r="AT83" i="13"/>
  <c r="AV83" i="13"/>
  <c r="AD83" i="13"/>
  <c r="X83" i="13"/>
  <c r="AE83" i="13"/>
  <c r="AA83" i="13"/>
  <c r="W83" i="13"/>
  <c r="AY83" i="13"/>
  <c r="Y83" i="13"/>
  <c r="AG83" i="13"/>
  <c r="AW83" i="13"/>
  <c r="BX39" i="13"/>
  <c r="U109" i="13"/>
  <c r="P109" i="13"/>
  <c r="AI109" i="13"/>
  <c r="AV109" i="13"/>
  <c r="L109" i="13"/>
  <c r="Q109" i="13"/>
  <c r="X109" i="13"/>
  <c r="R109" i="13"/>
  <c r="AW109" i="13"/>
  <c r="S109" i="13"/>
  <c r="N109" i="13"/>
  <c r="AB109" i="13"/>
  <c r="AE109" i="13"/>
  <c r="AU109" i="13"/>
  <c r="M109" i="13"/>
  <c r="BB109" i="13"/>
  <c r="AH109" i="13"/>
  <c r="T109" i="13"/>
  <c r="O109" i="13"/>
  <c r="FN42" i="13"/>
  <c r="FM78" i="7"/>
  <c r="FB206" i="13"/>
  <c r="FB216" i="13"/>
  <c r="FB218" i="13"/>
  <c r="FB45" i="13" s="1"/>
  <c r="FA6" i="11" s="1"/>
  <c r="EY216" i="13"/>
  <c r="EY218" i="13"/>
  <c r="EY45" i="13" s="1"/>
  <c r="EX6" i="11" s="1"/>
  <c r="EY206" i="13"/>
  <c r="EY76" i="7"/>
  <c r="EZ42" i="13"/>
  <c r="ES42" i="13"/>
  <c r="ER76" i="7"/>
  <c r="EE42" i="13"/>
  <c r="EG216" i="13"/>
  <c r="EA42" i="13"/>
  <c r="DZ78" i="7"/>
  <c r="DQ209" i="13"/>
  <c r="DP76" i="7"/>
  <c r="DP206" i="13"/>
  <c r="DP41" i="13" s="1"/>
  <c r="DO78" i="7" s="1"/>
  <c r="DP218" i="13"/>
  <c r="DK206" i="13"/>
  <c r="DK41" i="13" s="1"/>
  <c r="DK216" i="13"/>
  <c r="DH206" i="13"/>
  <c r="DH41" i="13" s="1"/>
  <c r="DG78" i="7" s="1"/>
  <c r="DH218" i="13"/>
  <c r="DH45" i="13" s="1"/>
  <c r="DG6" i="11" s="1"/>
  <c r="DH216" i="13"/>
  <c r="DF42" i="13"/>
  <c r="DB42" i="13"/>
  <c r="DA76" i="7"/>
  <c r="CY78" i="7"/>
  <c r="CZ42" i="13"/>
  <c r="CT209" i="13"/>
  <c r="AX209" i="13"/>
  <c r="AN216" i="13"/>
  <c r="AN206" i="13"/>
  <c r="BK209" i="13"/>
  <c r="BO208" i="13"/>
  <c r="BO211" i="13" s="1"/>
  <c r="CD209" i="13"/>
  <c r="CF208" i="13"/>
  <c r="CF211" i="13" s="1"/>
  <c r="CJ209" i="13"/>
  <c r="CN208" i="13"/>
  <c r="CN211" i="13" s="1"/>
  <c r="CQ209" i="13"/>
  <c r="CU209" i="13"/>
  <c r="CV209" i="13"/>
  <c r="CY209" i="13"/>
  <c r="CZ209" i="13"/>
  <c r="DA208" i="13"/>
  <c r="DA211" i="13" s="1"/>
  <c r="DG209" i="13"/>
  <c r="DH209" i="13"/>
  <c r="DM209" i="13"/>
  <c r="DR209" i="13"/>
  <c r="DT208" i="13"/>
  <c r="DT211" i="13" s="1"/>
  <c r="DU208" i="13"/>
  <c r="DU211" i="13" s="1"/>
  <c r="DW208" i="13"/>
  <c r="DW211" i="13" s="1"/>
  <c r="DX208" i="13"/>
  <c r="DX211" i="13" s="1"/>
  <c r="DZ208" i="13"/>
  <c r="DZ211" i="13" s="1"/>
  <c r="EB208" i="13"/>
  <c r="EB211" i="13" s="1"/>
  <c r="EC209" i="13"/>
  <c r="EF209" i="13"/>
  <c r="AN218" i="13"/>
  <c r="AT208" i="13"/>
  <c r="AY209" i="13"/>
  <c r="BR208" i="13"/>
  <c r="BR211" i="13" s="1"/>
  <c r="BT208" i="13"/>
  <c r="BT211" i="13" s="1"/>
  <c r="CB208" i="13"/>
  <c r="CB211" i="13" s="1"/>
  <c r="CC208" i="13"/>
  <c r="CC211" i="13" s="1"/>
  <c r="CF209" i="13"/>
  <c r="CJ208" i="13"/>
  <c r="CJ211" i="13" s="1"/>
  <c r="CL209" i="13"/>
  <c r="CN209" i="13"/>
  <c r="CP209" i="13"/>
  <c r="CS208" i="13"/>
  <c r="CS211" i="13" s="1"/>
  <c r="CU208" i="13"/>
  <c r="CU211" i="13" s="1"/>
  <c r="CX209" i="13"/>
  <c r="CY208" i="13"/>
  <c r="CY211" i="13" s="1"/>
  <c r="CZ208" i="13"/>
  <c r="CZ211" i="13" s="1"/>
  <c r="DA209" i="13"/>
  <c r="DC208" i="13"/>
  <c r="DC211" i="13" s="1"/>
  <c r="DD209" i="13"/>
  <c r="DE209" i="13"/>
  <c r="DF209" i="13"/>
  <c r="DG208" i="13"/>
  <c r="DG211" i="13" s="1"/>
  <c r="DI209" i="13"/>
  <c r="DR208" i="13"/>
  <c r="DR211" i="13" s="1"/>
  <c r="DU209" i="13"/>
  <c r="DW209" i="13"/>
  <c r="DX209" i="13"/>
  <c r="DY209" i="13"/>
  <c r="EA208" i="13"/>
  <c r="EA211" i="13" s="1"/>
  <c r="EC208" i="13"/>
  <c r="EC211" i="13" s="1"/>
  <c r="EH209" i="13"/>
  <c r="AZ208" i="13"/>
  <c r="AZ211" i="13" s="1"/>
  <c r="BT209" i="13"/>
  <c r="BY209" i="13"/>
  <c r="CA209" i="13"/>
  <c r="CB209" i="13"/>
  <c r="CC209" i="13"/>
  <c r="CE209" i="13"/>
  <c r="CI209" i="13"/>
  <c r="CL208" i="13"/>
  <c r="CL211" i="13" s="1"/>
  <c r="CM208" i="13"/>
  <c r="CP208" i="13"/>
  <c r="CP211" i="13" s="1"/>
  <c r="CS209" i="13"/>
  <c r="CX208" i="13"/>
  <c r="CX211" i="13" s="1"/>
  <c r="DC209" i="13"/>
  <c r="DD208" i="13"/>
  <c r="DD211" i="13" s="1"/>
  <c r="DE208" i="13"/>
  <c r="DE211" i="13" s="1"/>
  <c r="DF208" i="13"/>
  <c r="DI208" i="13"/>
  <c r="DI211" i="13" s="1"/>
  <c r="DJ208" i="13"/>
  <c r="DJ211" i="13" s="1"/>
  <c r="DK209" i="13"/>
  <c r="DO208" i="13"/>
  <c r="DO211" i="13" s="1"/>
  <c r="DP208" i="13"/>
  <c r="DP211" i="13" s="1"/>
  <c r="DY208" i="13"/>
  <c r="DY211" i="13" s="1"/>
  <c r="EA209" i="13"/>
  <c r="EH208" i="13"/>
  <c r="EH211" i="13" s="1"/>
  <c r="EI209" i="13"/>
  <c r="EK208" i="13"/>
  <c r="EK211" i="13" s="1"/>
  <c r="EL210" i="13"/>
  <c r="FH208" i="13" s="1"/>
  <c r="FH211" i="13" s="1"/>
  <c r="EL209" i="13"/>
  <c r="ER208" i="13"/>
  <c r="ER211" i="13" s="1"/>
  <c r="EY209" i="13"/>
  <c r="FA209" i="13"/>
  <c r="FJ209" i="13"/>
  <c r="BD209" i="13"/>
  <c r="BU209" i="13"/>
  <c r="BV209" i="13"/>
  <c r="BW208" i="13"/>
  <c r="BW211" i="13" s="1"/>
  <c r="BY208" i="13"/>
  <c r="CA208" i="13"/>
  <c r="CA211" i="13" s="1"/>
  <c r="CE208" i="13"/>
  <c r="CE211" i="13" s="1"/>
  <c r="CG208" i="13"/>
  <c r="CG211" i="13" s="1"/>
  <c r="CH209" i="13"/>
  <c r="CI208" i="13"/>
  <c r="CI211" i="13" s="1"/>
  <c r="CM209" i="13"/>
  <c r="CO209" i="13"/>
  <c r="CR208" i="13"/>
  <c r="CR211" i="13" s="1"/>
  <c r="CT208" i="13"/>
  <c r="CT211" i="13" s="1"/>
  <c r="CW209" i="13"/>
  <c r="DJ209" i="13"/>
  <c r="DK208" i="13"/>
  <c r="DK211" i="13" s="1"/>
  <c r="DL209" i="13"/>
  <c r="DO209" i="13"/>
  <c r="DP209" i="13"/>
  <c r="DS208" i="13"/>
  <c r="DS211" i="13" s="1"/>
  <c r="DV209" i="13"/>
  <c r="ED209" i="13"/>
  <c r="EE209" i="13"/>
  <c r="EI208" i="13"/>
  <c r="EI211" i="13" s="1"/>
  <c r="EK209" i="13"/>
  <c r="EM208" i="13"/>
  <c r="EM211" i="13" s="1"/>
  <c r="ER209" i="13"/>
  <c r="ES209" i="13"/>
  <c r="ET208" i="13"/>
  <c r="FA208" i="13"/>
  <c r="FE209" i="13"/>
  <c r="FH209" i="13"/>
  <c r="FJ208" i="13"/>
  <c r="FJ211" i="13" s="1"/>
  <c r="AO209" i="13"/>
  <c r="BS208" i="13"/>
  <c r="BS211" i="13" s="1"/>
  <c r="BU208" i="13"/>
  <c r="BX209" i="13"/>
  <c r="BZ209" i="13"/>
  <c r="CD208" i="13"/>
  <c r="CD211" i="13" s="1"/>
  <c r="CK208" i="13"/>
  <c r="CK211" i="13" s="1"/>
  <c r="CQ208" i="13"/>
  <c r="CQ211" i="13" s="1"/>
  <c r="CV208" i="13"/>
  <c r="CV211" i="13" s="1"/>
  <c r="DB208" i="13"/>
  <c r="DB211" i="13" s="1"/>
  <c r="DH208" i="13"/>
  <c r="DH211" i="13" s="1"/>
  <c r="DM208" i="13"/>
  <c r="DN209" i="13"/>
  <c r="DQ208" i="13"/>
  <c r="DQ211" i="13" s="1"/>
  <c r="DT209" i="13"/>
  <c r="DZ209" i="13"/>
  <c r="EB209" i="13"/>
  <c r="EF208" i="13"/>
  <c r="EF211" i="13" s="1"/>
  <c r="EG209" i="13"/>
  <c r="EJ208" i="13"/>
  <c r="EJ211" i="13" s="1"/>
  <c r="EP209" i="13"/>
  <c r="EQ209" i="13"/>
  <c r="EW209" i="13"/>
  <c r="FC209" i="13"/>
  <c r="FM208" i="13"/>
  <c r="AF209" i="13"/>
  <c r="FA145" i="13"/>
  <c r="DN145" i="13"/>
  <c r="DR145" i="13"/>
  <c r="EL145" i="13"/>
  <c r="CH145" i="13"/>
  <c r="EI145" i="13"/>
  <c r="CE145" i="13"/>
  <c r="CP145" i="13"/>
  <c r="DX145" i="13"/>
  <c r="ED145" i="13"/>
  <c r="DP45" i="13"/>
  <c r="DO6" i="11" s="1"/>
  <c r="AP83" i="13"/>
  <c r="FE208" i="13"/>
  <c r="FE211" i="13" s="1"/>
  <c r="FD209" i="13"/>
  <c r="ES208" i="13"/>
  <c r="ES211" i="13" s="1"/>
  <c r="EJ42" i="13"/>
  <c r="EI76" i="7"/>
  <c r="DV208" i="13"/>
  <c r="DV211" i="13" s="1"/>
  <c r="DU42" i="13"/>
  <c r="DT78" i="7"/>
  <c r="CK209" i="13"/>
  <c r="CH208" i="13"/>
  <c r="CH211" i="13" s="1"/>
  <c r="CG209" i="13"/>
  <c r="BZ218" i="13"/>
  <c r="BZ216" i="13"/>
  <c r="BZ211" i="13"/>
  <c r="BV208" i="13"/>
  <c r="BU216" i="13"/>
  <c r="BU218" i="13"/>
  <c r="BU211" i="13"/>
  <c r="F105" i="13"/>
  <c r="F103" i="13" s="1"/>
  <c r="FB209" i="13"/>
  <c r="EP206" i="13"/>
  <c r="EP218" i="13"/>
  <c r="EP45" i="13" s="1"/>
  <c r="EO6" i="11" s="1"/>
  <c r="EP216" i="13"/>
  <c r="EE218" i="13"/>
  <c r="EE45" i="13" s="1"/>
  <c r="ED6" i="11" s="1"/>
  <c r="EE211" i="13"/>
  <c r="EE216" i="13"/>
  <c r="ED208" i="13"/>
  <c r="ED211" i="13" s="1"/>
  <c r="EB76" i="7"/>
  <c r="EC42" i="13"/>
  <c r="DS42" i="13"/>
  <c r="DO76" i="7"/>
  <c r="DP42" i="13"/>
  <c r="DK218" i="13"/>
  <c r="DK45" i="13" s="1"/>
  <c r="DJ6" i="11" s="1"/>
  <c r="DJ206" i="13"/>
  <c r="DJ41" i="13" s="1"/>
  <c r="DI78" i="7" s="1"/>
  <c r="DJ218" i="13"/>
  <c r="DJ45" i="13" s="1"/>
  <c r="DI6" i="11" s="1"/>
  <c r="DJ216" i="13"/>
  <c r="DG42" i="13"/>
  <c r="CW208" i="13"/>
  <c r="CW211" i="13" s="1"/>
  <c r="CT42" i="13"/>
  <c r="CV221" i="13"/>
  <c r="CV206" i="13"/>
  <c r="CV41" i="13" s="1"/>
  <c r="CU78" i="7" s="1"/>
  <c r="CT216" i="13"/>
  <c r="CO208" i="13"/>
  <c r="FA211" i="13"/>
  <c r="EU216" i="13"/>
  <c r="EU206" i="13"/>
  <c r="DN78" i="7"/>
  <c r="DO42" i="13"/>
  <c r="CI218" i="13"/>
  <c r="CI216" i="13"/>
  <c r="CI206" i="13"/>
  <c r="CI41" i="13" s="1"/>
  <c r="CH78" i="7" s="1"/>
  <c r="CF206" i="13"/>
  <c r="CF41" i="13" s="1"/>
  <c r="CE78" i="7" s="1"/>
  <c r="BV218" i="13"/>
  <c r="BV211" i="13"/>
  <c r="BV206" i="13"/>
  <c r="BV41" i="13" s="1"/>
  <c r="BU78" i="7" s="1"/>
  <c r="BV216" i="13"/>
  <c r="BH39" i="13"/>
  <c r="BD216" i="13"/>
  <c r="BD206" i="13"/>
  <c r="BD218" i="13"/>
  <c r="AC76" i="7"/>
  <c r="BO39" i="13"/>
  <c r="N206" i="13"/>
  <c r="N216" i="13"/>
  <c r="N218" i="13"/>
  <c r="BM39" i="13"/>
  <c r="FM206" i="13"/>
  <c r="FG206" i="13"/>
  <c r="FF42" i="13"/>
  <c r="FA206" i="13"/>
  <c r="EV42" i="13"/>
  <c r="ET218" i="13"/>
  <c r="ET45" i="13" s="1"/>
  <c r="ES6" i="11" s="1"/>
  <c r="ER218" i="13"/>
  <c r="ER45" i="13" s="1"/>
  <c r="EQ6" i="11" s="1"/>
  <c r="ER42" i="13"/>
  <c r="EI42" i="13"/>
  <c r="EH216" i="13"/>
  <c r="DY206" i="13"/>
  <c r="DY41" i="13" s="1"/>
  <c r="DT206" i="13"/>
  <c r="DT41" i="13" s="1"/>
  <c r="DS78" i="7" s="1"/>
  <c r="DQ206" i="13"/>
  <c r="DQ41" i="13" s="1"/>
  <c r="DP78" i="7" s="1"/>
  <c r="DM211" i="13"/>
  <c r="DL42" i="13"/>
  <c r="DI42" i="13"/>
  <c r="DE76" i="7"/>
  <c r="CX206" i="13"/>
  <c r="CX41" i="13" s="1"/>
  <c r="CW206" i="13"/>
  <c r="CW41" i="13" s="1"/>
  <c r="CQ42" i="13"/>
  <c r="CO216" i="13"/>
  <c r="CM211" i="13"/>
  <c r="CK206" i="13"/>
  <c r="CK41" i="13" s="1"/>
  <c r="CJ78" i="7" s="1"/>
  <c r="BY206" i="13"/>
  <c r="BY41" i="13" s="1"/>
  <c r="BX78" i="7" s="1"/>
  <c r="BW206" i="13"/>
  <c r="BW41" i="13" s="1"/>
  <c r="BV78" i="7" s="1"/>
  <c r="BT206" i="13"/>
  <c r="BT41" i="13" s="1"/>
  <c r="BS78" i="7" s="1"/>
  <c r="E220" i="13"/>
  <c r="E202" i="13"/>
  <c r="DF188" i="13"/>
  <c r="DF43" i="13" s="1"/>
  <c r="DE55" i="2" s="1"/>
  <c r="DF165" i="13"/>
  <c r="DE165" i="13"/>
  <c r="DE188" i="13"/>
  <c r="DE43" i="13" s="1"/>
  <c r="DD55" i="2" s="1"/>
  <c r="FL42" i="13"/>
  <c r="FH206" i="13"/>
  <c r="FE206" i="13"/>
  <c r="EP42" i="13"/>
  <c r="EF42" i="13"/>
  <c r="DZ206" i="13"/>
  <c r="DZ41" i="13" s="1"/>
  <c r="DV216" i="13"/>
  <c r="DQ78" i="7"/>
  <c r="DR76" i="7"/>
  <c r="DN211" i="13"/>
  <c r="DM218" i="13"/>
  <c r="DM45" i="13" s="1"/>
  <c r="DL6" i="11" s="1"/>
  <c r="DJ42" i="13"/>
  <c r="DI218" i="13"/>
  <c r="DI45" i="13" s="1"/>
  <c r="DH6" i="11" s="1"/>
  <c r="DF76" i="7"/>
  <c r="DE221" i="13"/>
  <c r="CR42" i="13"/>
  <c r="CP216" i="13"/>
  <c r="CO211" i="13"/>
  <c r="CM206" i="13"/>
  <c r="CM41" i="13" s="1"/>
  <c r="CL78" i="7" s="1"/>
  <c r="AQ208" i="13"/>
  <c r="R208" i="13"/>
  <c r="R76" i="7"/>
  <c r="M221" i="13"/>
  <c r="M206" i="13"/>
  <c r="BK39" i="13"/>
  <c r="I218" i="13"/>
  <c r="J209" i="13"/>
  <c r="K208" i="13"/>
  <c r="K211" i="13" s="1"/>
  <c r="M209" i="13"/>
  <c r="O208" i="13"/>
  <c r="O211" i="13" s="1"/>
  <c r="U209" i="13"/>
  <c r="AA208" i="13"/>
  <c r="AA211" i="13" s="1"/>
  <c r="AB208" i="13"/>
  <c r="AB211" i="13" s="1"/>
  <c r="AE208" i="13"/>
  <c r="AE211" i="13" s="1"/>
  <c r="AH209" i="13"/>
  <c r="AI209" i="13"/>
  <c r="AK208" i="13"/>
  <c r="AN208" i="13"/>
  <c r="AN211" i="13" s="1"/>
  <c r="AP209" i="13"/>
  <c r="AS208" i="13"/>
  <c r="AS211" i="13" s="1"/>
  <c r="AU208" i="13"/>
  <c r="AU211" i="13" s="1"/>
  <c r="BA208" i="13"/>
  <c r="BA211" i="13" s="1"/>
  <c r="BB208" i="13"/>
  <c r="BB211" i="13" s="1"/>
  <c r="BC208" i="13"/>
  <c r="BC211" i="13" s="1"/>
  <c r="BF209" i="13"/>
  <c r="BJ208" i="13"/>
  <c r="BJ211" i="13" s="1"/>
  <c r="BM208" i="13"/>
  <c r="BN208" i="13"/>
  <c r="BN211" i="13" s="1"/>
  <c r="BQ209" i="13"/>
  <c r="I209" i="13"/>
  <c r="K209" i="13"/>
  <c r="P209" i="13"/>
  <c r="S208" i="13"/>
  <c r="S211" i="13" s="1"/>
  <c r="U208" i="13"/>
  <c r="U211" i="13" s="1"/>
  <c r="Z209" i="13"/>
  <c r="AA209" i="13"/>
  <c r="AI208" i="13"/>
  <c r="AI211" i="13" s="1"/>
  <c r="AK209" i="13"/>
  <c r="AM209" i="13"/>
  <c r="AN209" i="13"/>
  <c r="AP208" i="13"/>
  <c r="AS209" i="13"/>
  <c r="AU209" i="13"/>
  <c r="BA209" i="13"/>
  <c r="BB209" i="13"/>
  <c r="BC209" i="13"/>
  <c r="BE209" i="13"/>
  <c r="BF208" i="13"/>
  <c r="BF211" i="13" s="1"/>
  <c r="BG209" i="13"/>
  <c r="BL209" i="13"/>
  <c r="BM209" i="13"/>
  <c r="N208" i="13"/>
  <c r="N211" i="13" s="1"/>
  <c r="P208" i="13"/>
  <c r="P211" i="13" s="1"/>
  <c r="Q208" i="13"/>
  <c r="Q211" i="13" s="1"/>
  <c r="S209" i="13"/>
  <c r="V208" i="13"/>
  <c r="V211" i="13" s="1"/>
  <c r="Y209" i="13"/>
  <c r="Z208" i="13"/>
  <c r="Z211" i="13" s="1"/>
  <c r="AD209" i="13"/>
  <c r="AL209" i="13"/>
  <c r="AM208" i="13"/>
  <c r="AM211" i="13" s="1"/>
  <c r="AW209" i="13"/>
  <c r="BE208" i="13"/>
  <c r="BE211" i="13" s="1"/>
  <c r="BG208" i="13"/>
  <c r="BG211" i="13" s="1"/>
  <c r="BH209" i="13"/>
  <c r="BI209" i="13"/>
  <c r="BL208" i="13"/>
  <c r="BL211" i="13" s="1"/>
  <c r="BP209" i="13"/>
  <c r="I216" i="13"/>
  <c r="L209" i="13"/>
  <c r="N209" i="13"/>
  <c r="Q209" i="13"/>
  <c r="R209" i="13"/>
  <c r="T209" i="13"/>
  <c r="V209" i="13"/>
  <c r="W209" i="13"/>
  <c r="Y208" i="13"/>
  <c r="Y211" i="13" s="1"/>
  <c r="AD208" i="13"/>
  <c r="AD211" i="13" s="1"/>
  <c r="AG208" i="13"/>
  <c r="AG211" i="13" s="1"/>
  <c r="AJ208" i="13"/>
  <c r="AL208" i="13"/>
  <c r="AR209" i="13"/>
  <c r="AT209" i="13"/>
  <c r="AV208" i="13"/>
  <c r="AV211" i="13" s="1"/>
  <c r="AW208" i="13"/>
  <c r="AW211" i="13" s="1"/>
  <c r="AX208" i="13"/>
  <c r="AY208" i="13"/>
  <c r="AY211" i="13" s="1"/>
  <c r="BH208" i="13"/>
  <c r="BH211" i="13" s="1"/>
  <c r="BI208" i="13"/>
  <c r="BI211" i="13" s="1"/>
  <c r="BK208" i="13"/>
  <c r="BK211" i="13" s="1"/>
  <c r="BO209" i="13"/>
  <c r="BP208" i="13"/>
  <c r="BP211" i="13" s="1"/>
  <c r="BS209" i="13"/>
  <c r="I208" i="13"/>
  <c r="I211" i="13" s="1"/>
  <c r="J208" i="13"/>
  <c r="J211" i="13" s="1"/>
  <c r="M208" i="13"/>
  <c r="M211" i="13" s="1"/>
  <c r="O209" i="13"/>
  <c r="X208" i="13"/>
  <c r="X211" i="13" s="1"/>
  <c r="AB209" i="13"/>
  <c r="AC209" i="13"/>
  <c r="AE209" i="13"/>
  <c r="AF208" i="13"/>
  <c r="AF211" i="13" s="1"/>
  <c r="AH208" i="13"/>
  <c r="AH211" i="13" s="1"/>
  <c r="AO208" i="13"/>
  <c r="AQ209" i="13"/>
  <c r="AZ209" i="13"/>
  <c r="BD208" i="13"/>
  <c r="BD211" i="13" s="1"/>
  <c r="BJ209" i="13"/>
  <c r="BN209" i="13"/>
  <c r="BQ208" i="13"/>
  <c r="BQ211" i="13" s="1"/>
  <c r="BR209" i="13"/>
  <c r="AN145" i="13"/>
  <c r="AC145" i="13"/>
  <c r="U145" i="13"/>
  <c r="X145" i="13"/>
  <c r="W145" i="13"/>
  <c r="AL145" i="13"/>
  <c r="BN145" i="13"/>
  <c r="BO145" i="13"/>
  <c r="BT145" i="13"/>
  <c r="DW145" i="13"/>
  <c r="CV145" i="13"/>
  <c r="CN145" i="13"/>
  <c r="EG145" i="13"/>
  <c r="CJ145" i="13"/>
  <c r="CK145" i="13"/>
  <c r="EB145" i="13"/>
  <c r="EN145" i="13"/>
  <c r="DH145" i="13"/>
  <c r="EY145" i="13"/>
  <c r="DM145" i="13"/>
  <c r="DY145" i="13"/>
  <c r="DL145" i="13"/>
  <c r="AV145" i="13"/>
  <c r="BD145" i="13"/>
  <c r="T145" i="13"/>
  <c r="AH145" i="13"/>
  <c r="S145" i="13"/>
  <c r="AX145" i="13"/>
  <c r="BI145" i="13"/>
  <c r="BV145" i="13"/>
  <c r="DA145" i="13"/>
  <c r="EJ145" i="13"/>
  <c r="DT145" i="13"/>
  <c r="DE145" i="13"/>
  <c r="CI145" i="13"/>
  <c r="EA145" i="13"/>
  <c r="EM145" i="13"/>
  <c r="EF145" i="13"/>
  <c r="CG145" i="13"/>
  <c r="CL145" i="13"/>
  <c r="EQ145" i="13"/>
  <c r="CQ145" i="13"/>
  <c r="AZ145" i="13"/>
  <c r="AO145" i="13"/>
  <c r="AG145" i="13"/>
  <c r="AF145" i="13"/>
  <c r="AD145" i="13"/>
  <c r="R145" i="13"/>
  <c r="AU145" i="13"/>
  <c r="AI145" i="13"/>
  <c r="BG145" i="13"/>
  <c r="BU145" i="13"/>
  <c r="BX145" i="13"/>
  <c r="BY145" i="13"/>
  <c r="BZ145" i="13"/>
  <c r="CB145" i="13"/>
  <c r="CC145" i="13"/>
  <c r="CD145" i="13"/>
  <c r="EP145" i="13"/>
  <c r="EW145" i="13"/>
  <c r="ES145" i="13"/>
  <c r="DF145" i="13"/>
  <c r="CM145" i="13"/>
  <c r="EZ145" i="13"/>
  <c r="DS145" i="13"/>
  <c r="CU145" i="13"/>
  <c r="CF145" i="13"/>
  <c r="CO145" i="13"/>
  <c r="CR145" i="13"/>
  <c r="DB145" i="13"/>
  <c r="AY145" i="13"/>
  <c r="BB145" i="13"/>
  <c r="V145" i="13"/>
  <c r="AB145" i="13"/>
  <c r="AM145" i="13"/>
  <c r="AJ145" i="13"/>
  <c r="AP145" i="13"/>
  <c r="BF145" i="13"/>
  <c r="BH145" i="13"/>
  <c r="BJ145" i="13"/>
  <c r="BP145" i="13"/>
  <c r="BR145" i="13"/>
  <c r="BW145" i="13"/>
  <c r="DG145" i="13"/>
  <c r="DK145" i="13"/>
  <c r="FB145" i="13"/>
  <c r="EE145" i="13"/>
  <c r="ER145" i="13"/>
  <c r="EV145" i="13"/>
  <c r="DZ145" i="13"/>
  <c r="EO145" i="13"/>
  <c r="DV145" i="13"/>
  <c r="DC145" i="13"/>
  <c r="DU145" i="13"/>
  <c r="CZ145" i="13"/>
  <c r="EC145" i="13"/>
  <c r="AR145" i="13"/>
  <c r="AW145" i="13"/>
  <c r="AA145" i="13"/>
  <c r="Q145" i="13"/>
  <c r="P145" i="13"/>
  <c r="BE145" i="13"/>
  <c r="AQ145" i="13"/>
  <c r="BK145" i="13"/>
  <c r="BS145" i="13"/>
  <c r="CA145" i="13"/>
  <c r="DJ145" i="13"/>
  <c r="ET145" i="13"/>
  <c r="CY145" i="13"/>
  <c r="EH145" i="13"/>
  <c r="DP145" i="13"/>
  <c r="CS145" i="13"/>
  <c r="DI145" i="13"/>
  <c r="CX145" i="13"/>
  <c r="EK145" i="13"/>
  <c r="CT145" i="13"/>
  <c r="DO145" i="13"/>
  <c r="EX145" i="13"/>
  <c r="CW145" i="13"/>
  <c r="ET206" i="13"/>
  <c r="CT218" i="13"/>
  <c r="CT45" i="13" s="1"/>
  <c r="CS6" i="11" s="1"/>
  <c r="CN216" i="13"/>
  <c r="CM216" i="13"/>
  <c r="AR216" i="13"/>
  <c r="AR206" i="13"/>
  <c r="AR218" i="13"/>
  <c r="W216" i="13"/>
  <c r="W211" i="13"/>
  <c r="W206" i="13"/>
  <c r="W218" i="13"/>
  <c r="E76" i="7"/>
  <c r="F42" i="13"/>
  <c r="FM211" i="13"/>
  <c r="ET211" i="13"/>
  <c r="DH42" i="13"/>
  <c r="DF211" i="13"/>
  <c r="CV42" i="13"/>
  <c r="BY211" i="13"/>
  <c r="AX211" i="13"/>
  <c r="AS221" i="13"/>
  <c r="AR208" i="13"/>
  <c r="AR211" i="13" s="1"/>
  <c r="AQ216" i="13"/>
  <c r="AQ206" i="13"/>
  <c r="AQ218" i="13"/>
  <c r="AQ211" i="13"/>
  <c r="AP218" i="13"/>
  <c r="AP211" i="13"/>
  <c r="AP216" i="13"/>
  <c r="AJ209" i="13"/>
  <c r="AG209" i="13"/>
  <c r="AC208" i="13"/>
  <c r="AC211" i="13" s="1"/>
  <c r="X209" i="13"/>
  <c r="R216" i="13"/>
  <c r="R206" i="13"/>
  <c r="R218" i="13"/>
  <c r="R211" i="13"/>
  <c r="BJ39" i="13"/>
  <c r="BE39" i="13"/>
  <c r="G42" i="13"/>
  <c r="F76" i="7"/>
  <c r="BQ216" i="13"/>
  <c r="BM206" i="13"/>
  <c r="BJ206" i="13"/>
  <c r="BI218" i="13"/>
  <c r="BC206" i="13"/>
  <c r="AX206" i="13"/>
  <c r="AT211" i="13"/>
  <c r="AO211" i="13"/>
  <c r="AJ218" i="13"/>
  <c r="AA216" i="13"/>
  <c r="X216" i="13"/>
  <c r="AJ211" i="13"/>
  <c r="Q206" i="13"/>
  <c r="BM211" i="13"/>
  <c r="AL211" i="13"/>
  <c r="AL206" i="13"/>
  <c r="AK211" i="13"/>
  <c r="E91" i="13"/>
  <c r="GG207" i="3"/>
  <c r="BZ31" i="12"/>
  <c r="AQ177" i="3"/>
  <c r="AP37" i="7"/>
  <c r="BC37" i="7"/>
  <c r="AU177" i="3"/>
  <c r="AT37" i="7"/>
  <c r="AT39" i="7" s="1"/>
  <c r="W37" i="7"/>
  <c r="DN333" i="1"/>
  <c r="DF333" i="1"/>
  <c r="BX39" i="7"/>
  <c r="BS39" i="7"/>
  <c r="M177" i="3"/>
  <c r="L37" i="7"/>
  <c r="BP39" i="7"/>
  <c r="AQ37" i="7"/>
  <c r="AD39" i="7"/>
  <c r="AA177" i="3"/>
  <c r="Z37" i="7"/>
  <c r="BI19" i="7"/>
  <c r="BI7" i="7"/>
  <c r="BI8" i="7" s="1"/>
  <c r="BI9" i="7" s="1"/>
  <c r="BI10" i="7" s="1"/>
  <c r="BG37" i="7"/>
  <c r="BC19" i="7"/>
  <c r="BC7" i="7"/>
  <c r="BC8" i="7" s="1"/>
  <c r="BC9" i="7" s="1"/>
  <c r="BC10" i="7" s="1"/>
  <c r="AH7" i="7"/>
  <c r="AH8" i="7" s="1"/>
  <c r="AH9" i="7" s="1"/>
  <c r="AH10" i="7" s="1"/>
  <c r="AF19" i="7"/>
  <c r="AE19" i="7"/>
  <c r="AE7" i="7"/>
  <c r="AE8" i="7" s="1"/>
  <c r="AE9" i="7" s="1"/>
  <c r="AE10" i="7" s="1"/>
  <c r="Z19" i="7"/>
  <c r="BM7" i="7"/>
  <c r="BM8" i="7" s="1"/>
  <c r="BM9" i="7" s="1"/>
  <c r="BM10" i="7" s="1"/>
  <c r="BH19" i="7"/>
  <c r="BG19" i="7"/>
  <c r="AY19" i="7"/>
  <c r="AM7" i="7"/>
  <c r="AM8" i="7" s="1"/>
  <c r="AM9" i="7" s="1"/>
  <c r="AM10" i="7" s="1"/>
  <c r="AF37" i="7"/>
  <c r="AF39" i="7" s="1"/>
  <c r="Y19" i="7"/>
  <c r="L19" i="7"/>
  <c r="K7" i="7"/>
  <c r="K8" i="7" s="1"/>
  <c r="K9" i="7" s="1"/>
  <c r="K10" i="7" s="1"/>
  <c r="BW19" i="7"/>
  <c r="BV19" i="7"/>
  <c r="BV7" i="7"/>
  <c r="BV8" i="7" s="1"/>
  <c r="BV9" i="7" s="1"/>
  <c r="BV10" i="7" s="1"/>
  <c r="BM19" i="7"/>
  <c r="BE19" i="7"/>
  <c r="BE7" i="7"/>
  <c r="BE8" i="7" s="1"/>
  <c r="BE9" i="7" s="1"/>
  <c r="BE10" i="7" s="1"/>
  <c r="BB37" i="7"/>
  <c r="BA19" i="7"/>
  <c r="AT19" i="7"/>
  <c r="AT7" i="7"/>
  <c r="AT8" i="7" s="1"/>
  <c r="AT9" i="7" s="1"/>
  <c r="AT10" i="7" s="1"/>
  <c r="AN19" i="7"/>
  <c r="AN7" i="7"/>
  <c r="AN8" i="7" s="1"/>
  <c r="AN9" i="7" s="1"/>
  <c r="AN10" i="7" s="1"/>
  <c r="AJ37" i="7"/>
  <c r="BQ23" i="7"/>
  <c r="BD19" i="7"/>
  <c r="AJ23" i="7"/>
  <c r="AB19" i="7"/>
  <c r="GG305" i="1"/>
  <c r="JC172" i="3" s="1"/>
  <c r="JC177" i="3" s="1"/>
  <c r="JC178" i="3" s="1"/>
  <c r="GE305" i="1"/>
  <c r="JA172" i="3" s="1"/>
  <c r="JA177" i="3" s="1"/>
  <c r="FV305" i="1"/>
  <c r="IR172" i="3" s="1"/>
  <c r="IR177" i="3" s="1"/>
  <c r="G7" i="7"/>
  <c r="G8" i="7" s="1"/>
  <c r="G9" i="7" s="1"/>
  <c r="G10" i="7" s="1"/>
  <c r="G19" i="7"/>
  <c r="CW42" i="12"/>
  <c r="CW25" i="7"/>
  <c r="DL42" i="12"/>
  <c r="DL25" i="7"/>
  <c r="DB226" i="3"/>
  <c r="DB162" i="3"/>
  <c r="CU25" i="7"/>
  <c r="CU42" i="12"/>
  <c r="DT226" i="3"/>
  <c r="DT162" i="3"/>
  <c r="EX226" i="3"/>
  <c r="EX162" i="3"/>
  <c r="EQ25" i="7"/>
  <c r="EQ42" i="12"/>
  <c r="GN226" i="3"/>
  <c r="GN162" i="3"/>
  <c r="CH42" i="12"/>
  <c r="CH25" i="7"/>
  <c r="FT305" i="1"/>
  <c r="IP172" i="3" s="1"/>
  <c r="IP177" i="3" s="1"/>
  <c r="GD305" i="1"/>
  <c r="IZ172" i="3" s="1"/>
  <c r="IZ177" i="3" s="1"/>
  <c r="IZ178" i="3" s="1"/>
  <c r="DL14" i="12"/>
  <c r="DM347" i="1"/>
  <c r="CR9" i="12"/>
  <c r="BZ213" i="3"/>
  <c r="BZ160" i="3" s="1"/>
  <c r="BW29" i="12"/>
  <c r="BX213" i="3"/>
  <c r="BX160" i="3" s="1"/>
  <c r="BR29" i="12"/>
  <c r="BS213" i="3"/>
  <c r="BS160" i="3" s="1"/>
  <c r="BA213" i="3"/>
  <c r="BA160" i="3" s="1"/>
  <c r="AS213" i="3"/>
  <c r="AS160" i="3" s="1"/>
  <c r="AL213" i="3"/>
  <c r="AL160" i="3" s="1"/>
  <c r="EI347" i="1"/>
  <c r="EH14" i="7" s="1"/>
  <c r="CU12" i="12"/>
  <c r="CV347" i="1"/>
  <c r="ET12" i="12"/>
  <c r="EU347" i="1"/>
  <c r="ET14" i="7" s="1"/>
  <c r="IA226" i="3"/>
  <c r="IA162" i="3"/>
  <c r="CO9" i="12"/>
  <c r="CP347" i="1"/>
  <c r="CO14" i="7" s="1"/>
  <c r="CO12" i="12"/>
  <c r="JB347" i="1"/>
  <c r="EW347" i="1"/>
  <c r="EV14" i="7" s="1"/>
  <c r="EA9" i="12"/>
  <c r="CX9" i="12"/>
  <c r="CW347" i="1"/>
  <c r="CV14" i="7" s="1"/>
  <c r="CV13" i="12"/>
  <c r="CU347" i="1"/>
  <c r="CT13" i="12"/>
  <c r="CT347" i="1"/>
  <c r="CS14" i="7" s="1"/>
  <c r="CS13" i="12"/>
  <c r="CQ12" i="12"/>
  <c r="CR347" i="1"/>
  <c r="CQ14" i="7" s="1"/>
  <c r="IB162" i="3"/>
  <c r="BN3" i="12"/>
  <c r="BB3" i="12"/>
  <c r="AY3" i="12"/>
  <c r="AP3" i="12"/>
  <c r="JS347" i="1"/>
  <c r="IO347" i="1"/>
  <c r="IK347" i="1"/>
  <c r="GR347" i="1"/>
  <c r="EP347" i="1"/>
  <c r="EO14" i="7" s="1"/>
  <c r="EO15" i="12"/>
  <c r="EJ347" i="1"/>
  <c r="DA347" i="1"/>
  <c r="BU3" i="12"/>
  <c r="BT3" i="12"/>
  <c r="BM3" i="12"/>
  <c r="BF3" i="12"/>
  <c r="BA3" i="12"/>
  <c r="AT3" i="12"/>
  <c r="AO3" i="12"/>
  <c r="IY152" i="3"/>
  <c r="JE152" i="3"/>
  <c r="JK152" i="3"/>
  <c r="JQ152" i="3"/>
  <c r="JW152" i="3"/>
  <c r="KC152" i="3"/>
  <c r="KI152" i="3"/>
  <c r="KO152" i="3"/>
  <c r="KU152" i="3"/>
  <c r="LA152" i="3"/>
  <c r="EZ152" i="3"/>
  <c r="EZ221" i="3" s="1"/>
  <c r="FC152" i="3"/>
  <c r="FC221" i="3" s="1"/>
  <c r="FF152" i="3"/>
  <c r="FF221" i="3" s="1"/>
  <c r="FI152" i="3"/>
  <c r="FI221" i="3" s="1"/>
  <c r="FL152" i="3"/>
  <c r="FL221" i="3" s="1"/>
  <c r="FO152" i="3"/>
  <c r="FO221" i="3" s="1"/>
  <c r="FR152" i="3"/>
  <c r="FR221" i="3" s="1"/>
  <c r="FU152" i="3"/>
  <c r="FU221" i="3" s="1"/>
  <c r="FX152" i="3"/>
  <c r="FX221" i="3" s="1"/>
  <c r="GA152" i="3"/>
  <c r="GA221" i="3" s="1"/>
  <c r="GD152" i="3"/>
  <c r="GD221" i="3" s="1"/>
  <c r="GG152" i="3"/>
  <c r="GG221" i="3" s="1"/>
  <c r="GJ152" i="3"/>
  <c r="GJ221" i="3" s="1"/>
  <c r="GM152" i="3"/>
  <c r="GM221" i="3" s="1"/>
  <c r="GP152" i="3"/>
  <c r="GP221" i="3" s="1"/>
  <c r="GS152" i="3"/>
  <c r="GS221" i="3" s="1"/>
  <c r="GV152" i="3"/>
  <c r="GV221" i="3" s="1"/>
  <c r="GY152" i="3"/>
  <c r="GY221" i="3" s="1"/>
  <c r="HB152" i="3"/>
  <c r="HB221" i="3" s="1"/>
  <c r="HE152" i="3"/>
  <c r="HE221" i="3" s="1"/>
  <c r="HH152" i="3"/>
  <c r="HH221" i="3" s="1"/>
  <c r="HK152" i="3"/>
  <c r="HK221" i="3" s="1"/>
  <c r="HN152" i="3"/>
  <c r="HN221" i="3" s="1"/>
  <c r="HQ152" i="3"/>
  <c r="HQ221" i="3" s="1"/>
  <c r="HT152" i="3"/>
  <c r="HT221" i="3" s="1"/>
  <c r="HW152" i="3"/>
  <c r="HW221" i="3" s="1"/>
  <c r="HZ152" i="3"/>
  <c r="HZ221" i="3" s="1"/>
  <c r="IC152" i="3"/>
  <c r="IC221" i="3" s="1"/>
  <c r="IF152" i="3"/>
  <c r="IF221" i="3" s="1"/>
  <c r="II152" i="3"/>
  <c r="II221" i="3" s="1"/>
  <c r="IW152" i="3"/>
  <c r="JC152" i="3"/>
  <c r="JI152" i="3"/>
  <c r="JO152" i="3"/>
  <c r="JU152" i="3"/>
  <c r="KA152" i="3"/>
  <c r="KG152" i="3"/>
  <c r="KM152" i="3"/>
  <c r="KS152" i="3"/>
  <c r="KY152" i="3"/>
  <c r="LE152" i="3"/>
  <c r="GI347" i="1"/>
  <c r="EV9" i="12"/>
  <c r="EO347" i="1"/>
  <c r="EN14" i="7" s="1"/>
  <c r="EN13" i="12"/>
  <c r="DS12" i="12"/>
  <c r="DT347" i="1"/>
  <c r="DL347" i="1"/>
  <c r="DK14" i="7" s="1"/>
  <c r="DE9" i="12"/>
  <c r="BY3" i="12"/>
  <c r="BW3" i="12"/>
  <c r="BV3" i="12"/>
  <c r="BS3" i="12"/>
  <c r="BH3" i="12"/>
  <c r="AV3" i="12"/>
  <c r="AQ3" i="12"/>
  <c r="AF3" i="12"/>
  <c r="AD3" i="12"/>
  <c r="Y3" i="12"/>
  <c r="F5" i="12"/>
  <c r="F3" i="12" s="1"/>
  <c r="F17" i="7"/>
  <c r="F18" i="7" s="1"/>
  <c r="FP152" i="3"/>
  <c r="FP221" i="3" s="1"/>
  <c r="FJ152" i="3"/>
  <c r="FJ221" i="3" s="1"/>
  <c r="FD152" i="3"/>
  <c r="FD221" i="3" s="1"/>
  <c r="E7" i="7"/>
  <c r="E8" i="7" s="1"/>
  <c r="E9" i="7" s="1"/>
  <c r="E10" i="7" s="1"/>
  <c r="L7" i="3"/>
  <c r="L14" i="3"/>
  <c r="D16" i="1"/>
  <c r="L11" i="3"/>
  <c r="L8" i="3"/>
  <c r="L6" i="3"/>
  <c r="L5" i="3"/>
  <c r="L13" i="3"/>
  <c r="KL347" i="1"/>
  <c r="HQ347" i="1"/>
  <c r="HP347" i="1"/>
  <c r="GC347" i="1"/>
  <c r="GA347" i="1"/>
  <c r="ED12" i="12"/>
  <c r="EE347" i="1"/>
  <c r="ED14" i="7" s="1"/>
  <c r="EC347" i="1"/>
  <c r="EB14" i="7" s="1"/>
  <c r="EB14" i="12"/>
  <c r="DW9" i="12"/>
  <c r="DH12" i="12"/>
  <c r="DI347" i="1"/>
  <c r="DH14" i="7" s="1"/>
  <c r="DG12" i="12"/>
  <c r="DH347" i="1"/>
  <c r="DG14" i="7" s="1"/>
  <c r="CX347" i="1"/>
  <c r="CW14" i="7" s="1"/>
  <c r="CW15" i="12"/>
  <c r="CS347" i="1"/>
  <c r="CR14" i="7" s="1"/>
  <c r="BG3" i="12"/>
  <c r="AU3" i="12"/>
  <c r="AS3" i="12"/>
  <c r="AA3" i="12"/>
  <c r="CL152" i="3"/>
  <c r="CL221" i="3" s="1"/>
  <c r="CK34" i="12" s="1"/>
  <c r="CH152" i="3"/>
  <c r="CH221" i="3" s="1"/>
  <c r="CG34" i="12" s="1"/>
  <c r="CD152" i="3"/>
  <c r="CD221" i="3" s="1"/>
  <c r="CC34" i="12" s="1"/>
  <c r="KV347" i="1"/>
  <c r="KM347" i="1"/>
  <c r="KK347" i="1"/>
  <c r="JZ347" i="1"/>
  <c r="JH347" i="1"/>
  <c r="GU347" i="1"/>
  <c r="EN347" i="1"/>
  <c r="EM13" i="12"/>
  <c r="EE9" i="12"/>
  <c r="DW347" i="1"/>
  <c r="DV14" i="7" s="1"/>
  <c r="DV15" i="12"/>
  <c r="IH226" i="3"/>
  <c r="AN3" i="12"/>
  <c r="AL3" i="12"/>
  <c r="AC3" i="12"/>
  <c r="V3" i="12"/>
  <c r="ET9" i="12"/>
  <c r="ED9" i="12"/>
  <c r="DU347" i="1"/>
  <c r="CS9" i="12"/>
  <c r="CQ9" i="12"/>
  <c r="BY213" i="3"/>
  <c r="BY160" i="3" s="1"/>
  <c r="BU37" i="12"/>
  <c r="BU213" i="3"/>
  <c r="BU160" i="3" s="1"/>
  <c r="BR37" i="12"/>
  <c r="BO29" i="12"/>
  <c r="BP213" i="3"/>
  <c r="BP160" i="3" s="1"/>
  <c r="BM37" i="12"/>
  <c r="BN213" i="3"/>
  <c r="BN160" i="3" s="1"/>
  <c r="AX213" i="3"/>
  <c r="AX160" i="3" s="1"/>
  <c r="AL30" i="12"/>
  <c r="AM213" i="3"/>
  <c r="AM160" i="3" s="1"/>
  <c r="AI213" i="3"/>
  <c r="AI160" i="3" s="1"/>
  <c r="AG213" i="3"/>
  <c r="AG160" i="3" s="1"/>
  <c r="AB37" i="12"/>
  <c r="AC213" i="3"/>
  <c r="AC160" i="3" s="1"/>
  <c r="AB213" i="3"/>
  <c r="AB160" i="3" s="1"/>
  <c r="BX37" i="12"/>
  <c r="BW213" i="3"/>
  <c r="BW160" i="3" s="1"/>
  <c r="BK29" i="12"/>
  <c r="BL213" i="3"/>
  <c r="BL160" i="3" s="1"/>
  <c r="BI37" i="12"/>
  <c r="BJ213" i="3"/>
  <c r="BJ160" i="3" s="1"/>
  <c r="BG37" i="12"/>
  <c r="BD37" i="12"/>
  <c r="BE213" i="3"/>
  <c r="BE160" i="3" s="1"/>
  <c r="BC213" i="3"/>
  <c r="BC160" i="3" s="1"/>
  <c r="AZ37" i="12"/>
  <c r="AY213" i="3"/>
  <c r="AY160" i="3" s="1"/>
  <c r="AQ213" i="3"/>
  <c r="AQ160" i="3" s="1"/>
  <c r="AL37" i="12"/>
  <c r="AH37" i="12"/>
  <c r="AD213" i="3"/>
  <c r="AD160" i="3" s="1"/>
  <c r="EQ347" i="1"/>
  <c r="DO347" i="1"/>
  <c r="DN14" i="7" s="1"/>
  <c r="DE347" i="1"/>
  <c r="DD14" i="7" s="1"/>
  <c r="HT162" i="3"/>
  <c r="BY37" i="12"/>
  <c r="BS37" i="12"/>
  <c r="BT213" i="3"/>
  <c r="BT160" i="3" s="1"/>
  <c r="BO213" i="3"/>
  <c r="BO160" i="3" s="1"/>
  <c r="BK37" i="12"/>
  <c r="BF37" i="12"/>
  <c r="AS37" i="12"/>
  <c r="AT213" i="3"/>
  <c r="AT160" i="3" s="1"/>
  <c r="AR213" i="3"/>
  <c r="AR160" i="3" s="1"/>
  <c r="AP37" i="12"/>
  <c r="AO37" i="12"/>
  <c r="AI37" i="12"/>
  <c r="AE30" i="12"/>
  <c r="AF213" i="3"/>
  <c r="AF160" i="3" s="1"/>
  <c r="G3" i="12"/>
  <c r="BQ37" i="12"/>
  <c r="BQ213" i="3"/>
  <c r="BQ160" i="3" s="1"/>
  <c r="BL29" i="12"/>
  <c r="BM213" i="3"/>
  <c r="BM160" i="3" s="1"/>
  <c r="BG29" i="12"/>
  <c r="BH213" i="3"/>
  <c r="BH160" i="3" s="1"/>
  <c r="BG213" i="3"/>
  <c r="BG160" i="3" s="1"/>
  <c r="BE37" i="12"/>
  <c r="BB37" i="12"/>
  <c r="AZ213" i="3"/>
  <c r="AZ160" i="3" s="1"/>
  <c r="AX37" i="12"/>
  <c r="AU37" i="12"/>
  <c r="AT37" i="12"/>
  <c r="AU213" i="3"/>
  <c r="AU160" i="3" s="1"/>
  <c r="AH213" i="3"/>
  <c r="AH160" i="3" s="1"/>
  <c r="AF37" i="12"/>
  <c r="AE213" i="3"/>
  <c r="AE160" i="3" s="1"/>
  <c r="Z38" i="12"/>
  <c r="Z37" i="12" s="1"/>
  <c r="AA213" i="3"/>
  <c r="AA160" i="3" s="1"/>
  <c r="X37" i="12"/>
  <c r="BV37" i="12"/>
  <c r="BT37" i="12"/>
  <c r="BN37" i="12"/>
  <c r="BK213" i="3"/>
  <c r="BK160" i="3" s="1"/>
  <c r="BH37" i="12"/>
  <c r="BI213" i="3"/>
  <c r="BI160" i="3" s="1"/>
  <c r="BF213" i="3"/>
  <c r="BF160" i="3" s="1"/>
  <c r="BC37" i="12"/>
  <c r="BD213" i="3"/>
  <c r="BD160" i="3" s="1"/>
  <c r="BA37" i="12"/>
  <c r="BB213" i="3"/>
  <c r="BB160" i="3" s="1"/>
  <c r="AV213" i="3"/>
  <c r="AV160" i="3" s="1"/>
  <c r="AQ37" i="12"/>
  <c r="AP213" i="3"/>
  <c r="AP160" i="3" s="1"/>
  <c r="AM37" i="12"/>
  <c r="AJ37" i="12"/>
  <c r="AI30" i="12"/>
  <c r="AJ213" i="3"/>
  <c r="AJ160" i="3" s="1"/>
  <c r="AD37" i="12"/>
  <c r="V29" i="12"/>
  <c r="W213" i="3"/>
  <c r="W160" i="3" s="1"/>
  <c r="R213" i="3"/>
  <c r="R160" i="3" s="1"/>
  <c r="AW213" i="3"/>
  <c r="AW160" i="3" s="1"/>
  <c r="Z213" i="3"/>
  <c r="Z160" i="3" s="1"/>
  <c r="U213" i="3"/>
  <c r="U160" i="3" s="1"/>
  <c r="P213" i="3"/>
  <c r="P160" i="3" s="1"/>
  <c r="N213" i="3"/>
  <c r="N160" i="3" s="1"/>
  <c r="L37" i="12"/>
  <c r="IR43" i="12"/>
  <c r="IR49" i="12"/>
  <c r="Y213" i="3"/>
  <c r="Y160" i="3" s="1"/>
  <c r="W37" i="12"/>
  <c r="T213" i="3"/>
  <c r="T160" i="3" s="1"/>
  <c r="V213" i="3"/>
  <c r="V160" i="3" s="1"/>
  <c r="Q213" i="3"/>
  <c r="Q160" i="3" s="1"/>
  <c r="L213" i="3"/>
  <c r="L160" i="3" s="1"/>
  <c r="K213" i="3"/>
  <c r="K160" i="3" s="1"/>
  <c r="J29" i="12"/>
  <c r="J213" i="3"/>
  <c r="J160" i="3" s="1"/>
  <c r="H213" i="3"/>
  <c r="H160" i="3" s="1"/>
  <c r="X213" i="3"/>
  <c r="X160" i="3" s="1"/>
  <c r="N37" i="12"/>
  <c r="O213" i="3"/>
  <c r="O160" i="3" s="1"/>
  <c r="R37" i="12"/>
  <c r="P37" i="12"/>
  <c r="GA49" i="12"/>
  <c r="GA43" i="12"/>
  <c r="FB43" i="12"/>
  <c r="HB43" i="12"/>
  <c r="FV50" i="12"/>
  <c r="FV51" i="12" s="1"/>
  <c r="FV52" i="12" s="1"/>
  <c r="HZ43" i="12"/>
  <c r="HZ49" i="12"/>
  <c r="BS230" i="3"/>
  <c r="I213" i="3"/>
  <c r="I160" i="3" s="1"/>
  <c r="EE188" i="13"/>
  <c r="EE43" i="13" s="1"/>
  <c r="ED55" i="2" s="1"/>
  <c r="EE165" i="13"/>
  <c r="DZ208" i="3"/>
  <c r="DY41" i="12"/>
  <c r="CO41" i="12"/>
  <c r="CP208" i="3"/>
  <c r="CJ208" i="3"/>
  <c r="CI41" i="12"/>
  <c r="FK43" i="12"/>
  <c r="FK49" i="12"/>
  <c r="HF43" i="12"/>
  <c r="HF49" i="12"/>
  <c r="HB50" i="12"/>
  <c r="HB51" i="12" s="1"/>
  <c r="HB52" i="12" s="1"/>
  <c r="F213" i="3"/>
  <c r="F160" i="3" s="1"/>
  <c r="EH41" i="12"/>
  <c r="EB41" i="12"/>
  <c r="CZ41" i="12"/>
  <c r="CX41" i="12"/>
  <c r="CV41" i="12"/>
  <c r="CT41" i="12"/>
  <c r="CR41" i="12"/>
  <c r="CP41" i="12"/>
  <c r="HP51" i="12"/>
  <c r="HP52" i="12" s="1"/>
  <c r="GX43" i="12"/>
  <c r="GX49" i="12"/>
  <c r="CL208" i="3"/>
  <c r="CK41" i="12"/>
  <c r="FQ50" i="12"/>
  <c r="FQ51" i="12" s="1"/>
  <c r="FQ52" i="12" s="1"/>
  <c r="EY50" i="12"/>
  <c r="EY51" i="12" s="1"/>
  <c r="EY52" i="12" s="1"/>
  <c r="EX43" i="12"/>
  <c r="EX49" i="12"/>
  <c r="GH43" i="12"/>
  <c r="GH49" i="12"/>
  <c r="GJ50" i="12"/>
  <c r="GJ51" i="12" s="1"/>
  <c r="GJ52" i="12" s="1"/>
  <c r="HL50" i="12"/>
  <c r="HL51" i="12" s="1"/>
  <c r="HL52" i="12" s="1"/>
  <c r="IL43" i="12"/>
  <c r="IL49" i="12"/>
  <c r="FF49" i="12"/>
  <c r="HC49" i="12"/>
  <c r="HC43" i="12"/>
  <c r="BM177" i="3"/>
  <c r="BJ177" i="3"/>
  <c r="H37" i="12"/>
  <c r="E213" i="3"/>
  <c r="E160" i="3" s="1"/>
  <c r="DZ188" i="13"/>
  <c r="DZ43" i="13" s="1"/>
  <c r="DY55" i="2" s="1"/>
  <c r="DZ165" i="13"/>
  <c r="DX208" i="3"/>
  <c r="DW41" i="12"/>
  <c r="CM41" i="12"/>
  <c r="CN208" i="3"/>
  <c r="CH208" i="3"/>
  <c r="CG41" i="12"/>
  <c r="GZ49" i="12"/>
  <c r="GZ43" i="12"/>
  <c r="HT43" i="12"/>
  <c r="HT49" i="12"/>
  <c r="FY37" i="12"/>
  <c r="FS37" i="12"/>
  <c r="FG37" i="12"/>
  <c r="FA37" i="12"/>
  <c r="FY28" i="12"/>
  <c r="FS28" i="12"/>
  <c r="FM28" i="12"/>
  <c r="FM44" i="12" s="1"/>
  <c r="FG28" i="12"/>
  <c r="FA28" i="12"/>
  <c r="GK44" i="12"/>
  <c r="HA44" i="12"/>
  <c r="GU44" i="12"/>
  <c r="GO44" i="12"/>
  <c r="GI44" i="12"/>
  <c r="IK43" i="12"/>
  <c r="IK49" i="12"/>
  <c r="IE43" i="12"/>
  <c r="IE49" i="12"/>
  <c r="BW230" i="3"/>
  <c r="HI44" i="12"/>
  <c r="GW44" i="12"/>
  <c r="GQ44" i="12"/>
  <c r="GE44" i="12"/>
  <c r="HM44" i="12"/>
  <c r="GC44" i="12"/>
  <c r="HK28" i="12"/>
  <c r="HK44" i="12" s="1"/>
  <c r="HE28" i="12"/>
  <c r="HE44" i="12" s="1"/>
  <c r="GY28" i="12"/>
  <c r="GY44" i="12" s="1"/>
  <c r="GS28" i="12"/>
  <c r="GS44" i="12" s="1"/>
  <c r="GM28" i="12"/>
  <c r="GM44" i="12" s="1"/>
  <c r="GG28" i="12"/>
  <c r="GG44" i="12" s="1"/>
  <c r="IS44" i="12"/>
  <c r="HU44" i="12"/>
  <c r="IO28" i="12"/>
  <c r="IO44" i="12" s="1"/>
  <c r="II28" i="12"/>
  <c r="II44" i="12" s="1"/>
  <c r="IC28" i="12"/>
  <c r="IC44" i="12" s="1"/>
  <c r="HW28" i="12"/>
  <c r="HW44" i="12" s="1"/>
  <c r="DI341" i="1"/>
  <c r="DC341" i="1"/>
  <c r="CQ341" i="1"/>
  <c r="LA341" i="1"/>
  <c r="KU341" i="1"/>
  <c r="KO341" i="1"/>
  <c r="KI341" i="1"/>
  <c r="KC341" i="1"/>
  <c r="JW341" i="1"/>
  <c r="JQ341" i="1"/>
  <c r="JK341" i="1"/>
  <c r="JE341" i="1"/>
  <c r="IY341" i="1"/>
  <c r="IS341" i="1"/>
  <c r="IM341" i="1"/>
  <c r="IG341" i="1"/>
  <c r="IA341" i="1"/>
  <c r="HU341" i="1"/>
  <c r="HO341" i="1"/>
  <c r="HI341" i="1"/>
  <c r="GW341" i="1"/>
  <c r="GV13" i="7" s="1"/>
  <c r="GV15" i="7" s="1"/>
  <c r="GQ341" i="1"/>
  <c r="GP13" i="7" s="1"/>
  <c r="GP15" i="7" s="1"/>
  <c r="GK341" i="1"/>
  <c r="GJ13" i="7" s="1"/>
  <c r="GJ15" i="7" s="1"/>
  <c r="FY341" i="1"/>
  <c r="FX13" i="7" s="1"/>
  <c r="FX15" i="7" s="1"/>
  <c r="FS341" i="1"/>
  <c r="FR13" i="7" s="1"/>
  <c r="FR15" i="7" s="1"/>
  <c r="FM341" i="1"/>
  <c r="FL13" i="7" s="1"/>
  <c r="FL15" i="7" s="1"/>
  <c r="FA341" i="1"/>
  <c r="EU341" i="1"/>
  <c r="EO341" i="1"/>
  <c r="EC341" i="1"/>
  <c r="DW341" i="1"/>
  <c r="DQ341" i="1"/>
  <c r="KY341" i="1"/>
  <c r="KS341" i="1"/>
  <c r="KM341" i="1"/>
  <c r="KA341" i="1"/>
  <c r="JU341" i="1"/>
  <c r="JO341" i="1"/>
  <c r="JC341" i="1"/>
  <c r="IW341" i="1"/>
  <c r="IQ341" i="1"/>
  <c r="IE341" i="1"/>
  <c r="HY341" i="1"/>
  <c r="HS341" i="1"/>
  <c r="HG341" i="1"/>
  <c r="HA341" i="1"/>
  <c r="GU341" i="1"/>
  <c r="GI341" i="1"/>
  <c r="GC341" i="1"/>
  <c r="FW341" i="1"/>
  <c r="FK341" i="1"/>
  <c r="FE341" i="1"/>
  <c r="EY341" i="1"/>
  <c r="EM341" i="1"/>
  <c r="EG341" i="1"/>
  <c r="EA341" i="1"/>
  <c r="DO341" i="1"/>
  <c r="BV177" i="3"/>
  <c r="BY230" i="3"/>
  <c r="BT177" i="3"/>
  <c r="BO177" i="3"/>
  <c r="BI230" i="3"/>
  <c r="HJ44" i="12"/>
  <c r="BY177" i="3"/>
  <c r="BU177" i="3"/>
  <c r="BS177" i="3"/>
  <c r="BQ177" i="3"/>
  <c r="BI177" i="3"/>
  <c r="EH165" i="13"/>
  <c r="BW177" i="3"/>
  <c r="AV230" i="3"/>
  <c r="AZ230" i="3"/>
  <c r="BK177" i="3"/>
  <c r="AE177" i="3"/>
  <c r="AS177" i="3"/>
  <c r="AC177" i="3"/>
  <c r="AN177" i="3"/>
  <c r="AM230" i="3"/>
  <c r="W177" i="3"/>
  <c r="U177" i="3"/>
  <c r="AM177" i="3"/>
  <c r="AD239" i="3"/>
  <c r="Y177" i="3"/>
  <c r="AO177" i="3"/>
  <c r="Q230" i="3"/>
  <c r="P177" i="3"/>
  <c r="L177" i="3"/>
  <c r="P230" i="3"/>
  <c r="K177" i="3"/>
  <c r="K230" i="3"/>
  <c r="CD347" i="1"/>
  <c r="CC14" i="7" s="1"/>
  <c r="R177" i="3"/>
  <c r="CA347" i="1"/>
  <c r="BZ14" i="7" s="1"/>
  <c r="CM341" i="1"/>
  <c r="BU341" i="1"/>
  <c r="BK341" i="1"/>
  <c r="BQ347" i="1"/>
  <c r="BP14" i="7" s="1"/>
  <c r="BF341" i="1"/>
  <c r="BE13" i="7" s="1"/>
  <c r="Q181" i="1"/>
  <c r="S181" i="1"/>
  <c r="V181" i="1"/>
  <c r="Y181" i="1"/>
  <c r="AB181" i="1"/>
  <c r="T181" i="1"/>
  <c r="W181" i="1"/>
  <c r="R181" i="1"/>
  <c r="AA181" i="1"/>
  <c r="U181" i="1"/>
  <c r="Z181" i="1"/>
  <c r="H123" i="1"/>
  <c r="X181" i="1"/>
  <c r="BN341" i="1"/>
  <c r="BL341" i="1"/>
  <c r="BH347" i="1"/>
  <c r="BG14" i="7" s="1"/>
  <c r="BF347" i="1"/>
  <c r="BE14" i="7" s="1"/>
  <c r="BC341" i="1"/>
  <c r="BW341" i="1"/>
  <c r="BN347" i="1"/>
  <c r="BM14" i="7" s="1"/>
  <c r="BE341" i="1"/>
  <c r="AY341" i="1"/>
  <c r="BI341" i="1"/>
  <c r="BE347" i="1"/>
  <c r="BD14" i="7" s="1"/>
  <c r="BB341" i="1"/>
  <c r="AS341" i="1"/>
  <c r="AM341" i="1"/>
  <c r="AE341" i="1"/>
  <c r="W341" i="1"/>
  <c r="AT341" i="1"/>
  <c r="AR341" i="1"/>
  <c r="AR347" i="1"/>
  <c r="AQ14" i="7" s="1"/>
  <c r="AO341" i="1"/>
  <c r="AL347" i="1"/>
  <c r="AK14" i="7" s="1"/>
  <c r="AH341" i="1"/>
  <c r="S347" i="1"/>
  <c r="R14" i="7" s="1"/>
  <c r="AZ341" i="1"/>
  <c r="AQ341" i="1"/>
  <c r="AG347" i="1"/>
  <c r="AF14" i="7" s="1"/>
  <c r="AE347" i="1"/>
  <c r="AD14" i="7" s="1"/>
  <c r="AC341" i="1"/>
  <c r="R341" i="1"/>
  <c r="P329" i="1"/>
  <c r="N329" i="1"/>
  <c r="X347" i="1"/>
  <c r="W14" i="7" s="1"/>
  <c r="R188" i="1"/>
  <c r="U188" i="1"/>
  <c r="X188" i="1"/>
  <c r="AA188" i="1"/>
  <c r="H330" i="1"/>
  <c r="H331" i="1"/>
  <c r="H328" i="1"/>
  <c r="H329" i="1"/>
  <c r="AL341" i="1"/>
  <c r="AI177" i="1"/>
  <c r="Q187" i="1"/>
  <c r="S187" i="1"/>
  <c r="V187" i="1"/>
  <c r="Y187" i="1"/>
  <c r="AB187" i="1"/>
  <c r="T187" i="1"/>
  <c r="AI341" i="1"/>
  <c r="AA341" i="1"/>
  <c r="U341" i="1"/>
  <c r="P331" i="1"/>
  <c r="N331" i="1"/>
  <c r="AF341" i="1"/>
  <c r="AA347" i="1"/>
  <c r="Z14" i="7" s="1"/>
  <c r="W187" i="1"/>
  <c r="U347" i="1"/>
  <c r="T14" i="7" s="1"/>
  <c r="T188" i="1"/>
  <c r="R187" i="1"/>
  <c r="I331" i="1"/>
  <c r="P330" i="1"/>
  <c r="M328" i="1"/>
  <c r="G341" i="1"/>
  <c r="H177" i="3"/>
  <c r="G177" i="3"/>
  <c r="F177" i="3"/>
  <c r="O328" i="1"/>
  <c r="O330" i="1"/>
  <c r="G328" i="1"/>
  <c r="E330" i="1"/>
  <c r="E331" i="1"/>
  <c r="E328" i="1"/>
  <c r="F228" i="3"/>
  <c r="F234" i="3"/>
  <c r="O329" i="1"/>
  <c r="K330" i="1"/>
  <c r="K331" i="1"/>
  <c r="K328" i="1"/>
  <c r="J347" i="1"/>
  <c r="I14" i="7" s="1"/>
  <c r="I341" i="1"/>
  <c r="I329" i="1"/>
  <c r="G329" i="1"/>
  <c r="G330" i="1"/>
  <c r="E329" i="1"/>
  <c r="BR234" i="3"/>
  <c r="BQ26" i="12" s="1"/>
  <c r="BI234" i="3"/>
  <c r="AZ234" i="3"/>
  <c r="AQ234" i="3"/>
  <c r="AP26" i="12" s="1"/>
  <c r="AH234" i="3"/>
  <c r="AG26" i="12" s="1"/>
  <c r="Y234" i="3"/>
  <c r="P234" i="3"/>
  <c r="I209" i="3"/>
  <c r="H128" i="1"/>
  <c r="AA183" i="1"/>
  <c r="X183" i="1"/>
  <c r="U183" i="1"/>
  <c r="R183" i="1"/>
  <c r="M341" i="1"/>
  <c r="K329" i="1"/>
  <c r="J331" i="1"/>
  <c r="J328" i="1"/>
  <c r="F330" i="1"/>
  <c r="F331" i="1"/>
  <c r="G250" i="3"/>
  <c r="G167" i="3" s="1"/>
  <c r="G228" i="3"/>
  <c r="G209" i="3"/>
  <c r="G234" i="3"/>
  <c r="F26" i="12" s="1"/>
  <c r="E209" i="3"/>
  <c r="AB186" i="1"/>
  <c r="Y186" i="1"/>
  <c r="V186" i="1"/>
  <c r="P328" i="1"/>
  <c r="O341" i="1"/>
  <c r="N330" i="1"/>
  <c r="N328" i="1"/>
  <c r="M347" i="1"/>
  <c r="L14" i="7" s="1"/>
  <c r="L341" i="1"/>
  <c r="L329" i="1"/>
  <c r="J330" i="1"/>
  <c r="I328" i="1"/>
  <c r="H341" i="1"/>
  <c r="BU234" i="3"/>
  <c r="BL234" i="3"/>
  <c r="BK26" i="12" s="1"/>
  <c r="BC234" i="3"/>
  <c r="BB26" i="12" s="1"/>
  <c r="AT234" i="3"/>
  <c r="AS26" i="12" s="1"/>
  <c r="AK234" i="3"/>
  <c r="AB234" i="3"/>
  <c r="AA26" i="12" s="1"/>
  <c r="S234" i="3"/>
  <c r="R26" i="12" s="1"/>
  <c r="J228" i="3"/>
  <c r="E250" i="3"/>
  <c r="E167" i="3" s="1"/>
  <c r="L330" i="1"/>
  <c r="I330" i="1"/>
  <c r="F329" i="1"/>
  <c r="J234" i="3"/>
  <c r="I26" i="12" s="1"/>
  <c r="CJ31" i="12" l="1"/>
  <c r="ES25" i="7"/>
  <c r="HR43" i="12"/>
  <c r="HR49" i="12"/>
  <c r="FI43" i="12"/>
  <c r="FI49" i="12"/>
  <c r="FI50" i="12" s="1"/>
  <c r="FI51" i="12" s="1"/>
  <c r="FI52" i="12" s="1"/>
  <c r="GB49" i="12"/>
  <c r="GB43" i="12"/>
  <c r="FT49" i="12"/>
  <c r="FT43" i="12"/>
  <c r="FZ43" i="12"/>
  <c r="FZ49" i="12"/>
  <c r="FZ50" i="12" s="1"/>
  <c r="FZ51" i="12" s="1"/>
  <c r="FZ52" i="12" s="1"/>
  <c r="FG44" i="12"/>
  <c r="FL209" i="13"/>
  <c r="EX209" i="13"/>
  <c r="AD109" i="13"/>
  <c r="AR109" i="13"/>
  <c r="AT109" i="13"/>
  <c r="AK109" i="13"/>
  <c r="Z109" i="13"/>
  <c r="HV49" i="12"/>
  <c r="HV50" i="12" s="1"/>
  <c r="HV51" i="12" s="1"/>
  <c r="HV52" i="12" s="1"/>
  <c r="HV43" i="12"/>
  <c r="GN43" i="12"/>
  <c r="GN49" i="12"/>
  <c r="HD43" i="12"/>
  <c r="HD49" i="12"/>
  <c r="HD50" i="12" s="1"/>
  <c r="HD51" i="12" s="1"/>
  <c r="HD52" i="12" s="1"/>
  <c r="FC43" i="12"/>
  <c r="FC49" i="12"/>
  <c r="EO208" i="13"/>
  <c r="EO211" i="13" s="1"/>
  <c r="FG208" i="13"/>
  <c r="FG211" i="13" s="1"/>
  <c r="FD208" i="13"/>
  <c r="FD211" i="13" s="1"/>
  <c r="EO209" i="13"/>
  <c r="FK208" i="13"/>
  <c r="FK211" i="13" s="1"/>
  <c r="ET209" i="13"/>
  <c r="AP109" i="13"/>
  <c r="AX109" i="13"/>
  <c r="AY109" i="13"/>
  <c r="AQ109" i="13"/>
  <c r="AC109" i="13"/>
  <c r="IA43" i="12"/>
  <c r="IA49" i="12"/>
  <c r="IA50" i="12" s="1"/>
  <c r="IA51" i="12" s="1"/>
  <c r="IA52" i="12" s="1"/>
  <c r="IB43" i="12"/>
  <c r="IB49" i="12"/>
  <c r="GT43" i="12"/>
  <c r="GT49" i="12"/>
  <c r="GT50" i="12" s="1"/>
  <c r="GT51" i="12" s="1"/>
  <c r="GT52" i="12" s="1"/>
  <c r="FH43" i="12"/>
  <c r="FH49" i="12"/>
  <c r="FO49" i="12"/>
  <c r="FO50" i="12" s="1"/>
  <c r="FO51" i="12" s="1"/>
  <c r="FO52" i="12" s="1"/>
  <c r="FO43" i="12"/>
  <c r="FE50" i="12"/>
  <c r="FE51" i="12" s="1"/>
  <c r="FE52" i="12" s="1"/>
  <c r="CA149" i="3"/>
  <c r="CA218" i="3" s="1"/>
  <c r="BZ38" i="12" s="1"/>
  <c r="CF149" i="3"/>
  <c r="CF218" i="3" s="1"/>
  <c r="CE38" i="12" s="1"/>
  <c r="CK149" i="3"/>
  <c r="CK218" i="3" s="1"/>
  <c r="CJ38" i="12" s="1"/>
  <c r="CN149" i="3"/>
  <c r="CN218" i="3" s="1"/>
  <c r="CM38" i="12" s="1"/>
  <c r="CT149" i="3"/>
  <c r="CT218" i="3" s="1"/>
  <c r="CS38" i="12" s="1"/>
  <c r="CX149" i="3"/>
  <c r="CX218" i="3" s="1"/>
  <c r="CW38" i="12" s="1"/>
  <c r="DC149" i="3"/>
  <c r="DC218" i="3" s="1"/>
  <c r="DB38" i="12" s="1"/>
  <c r="DH149" i="3"/>
  <c r="DH218" i="3" s="1"/>
  <c r="DG38" i="12" s="1"/>
  <c r="DK149" i="3"/>
  <c r="DK218" i="3" s="1"/>
  <c r="DJ38" i="12" s="1"/>
  <c r="DP149" i="3"/>
  <c r="DP218" i="3" s="1"/>
  <c r="DO38" i="12" s="1"/>
  <c r="DU149" i="3"/>
  <c r="DU218" i="3" s="1"/>
  <c r="DT38" i="12" s="1"/>
  <c r="DX149" i="3"/>
  <c r="DX218" i="3" s="1"/>
  <c r="DW38" i="12" s="1"/>
  <c r="ED149" i="3"/>
  <c r="ED218" i="3" s="1"/>
  <c r="EC38" i="12" s="1"/>
  <c r="EG149" i="3"/>
  <c r="EG218" i="3" s="1"/>
  <c r="EF38" i="12" s="1"/>
  <c r="EM149" i="3"/>
  <c r="EM218" i="3" s="1"/>
  <c r="EL38" i="12" s="1"/>
  <c r="EU149" i="3"/>
  <c r="EU218" i="3" s="1"/>
  <c r="ET38" i="12" s="1"/>
  <c r="EY149" i="3"/>
  <c r="EY218" i="3" s="1"/>
  <c r="FB149" i="3"/>
  <c r="FB218" i="3" s="1"/>
  <c r="FE149" i="3"/>
  <c r="FE218" i="3" s="1"/>
  <c r="FH149" i="3"/>
  <c r="FH218" i="3" s="1"/>
  <c r="FK149" i="3"/>
  <c r="FK218" i="3" s="1"/>
  <c r="FN149" i="3"/>
  <c r="FN218" i="3" s="1"/>
  <c r="FQ149" i="3"/>
  <c r="FQ218" i="3" s="1"/>
  <c r="FT149" i="3"/>
  <c r="FT218" i="3" s="1"/>
  <c r="FW149" i="3"/>
  <c r="FW218" i="3" s="1"/>
  <c r="FZ149" i="3"/>
  <c r="FZ218" i="3" s="1"/>
  <c r="GC149" i="3"/>
  <c r="GC218" i="3" s="1"/>
  <c r="GF149" i="3"/>
  <c r="GF218" i="3" s="1"/>
  <c r="GI149" i="3"/>
  <c r="GI218" i="3" s="1"/>
  <c r="GL149" i="3"/>
  <c r="GL218" i="3" s="1"/>
  <c r="GO149" i="3"/>
  <c r="GO218" i="3" s="1"/>
  <c r="GV149" i="3"/>
  <c r="GV218" i="3" s="1"/>
  <c r="CB149" i="3"/>
  <c r="CB218" i="3" s="1"/>
  <c r="CA38" i="12" s="1"/>
  <c r="CH149" i="3"/>
  <c r="CH218" i="3" s="1"/>
  <c r="CG38" i="12" s="1"/>
  <c r="CL149" i="3"/>
  <c r="CL218" i="3" s="1"/>
  <c r="CK38" i="12" s="1"/>
  <c r="CI149" i="3"/>
  <c r="CI218" i="3" s="1"/>
  <c r="CH38" i="12" s="1"/>
  <c r="CO149" i="3"/>
  <c r="CO218" i="3" s="1"/>
  <c r="CN38" i="12" s="1"/>
  <c r="DB149" i="3"/>
  <c r="DB218" i="3" s="1"/>
  <c r="DA38" i="12" s="1"/>
  <c r="DE149" i="3"/>
  <c r="DE218" i="3" s="1"/>
  <c r="DD38" i="12" s="1"/>
  <c r="DS149" i="3"/>
  <c r="DS218" i="3" s="1"/>
  <c r="DR38" i="12" s="1"/>
  <c r="DY149" i="3"/>
  <c r="DY218" i="3" s="1"/>
  <c r="DX38" i="12" s="1"/>
  <c r="EI149" i="3"/>
  <c r="EI218" i="3" s="1"/>
  <c r="EH38" i="12" s="1"/>
  <c r="EL149" i="3"/>
  <c r="EL218" i="3" s="1"/>
  <c r="EK38" i="12" s="1"/>
  <c r="EO149" i="3"/>
  <c r="EO218" i="3" s="1"/>
  <c r="EN38" i="12" s="1"/>
  <c r="EW149" i="3"/>
  <c r="EW218" i="3" s="1"/>
  <c r="EV38" i="12" s="1"/>
  <c r="GT149" i="3"/>
  <c r="GT218" i="3" s="1"/>
  <c r="GX149" i="3"/>
  <c r="GX218" i="3" s="1"/>
  <c r="HE149" i="3"/>
  <c r="HE218" i="3" s="1"/>
  <c r="HL149" i="3"/>
  <c r="HL218" i="3" s="1"/>
  <c r="HP149" i="3"/>
  <c r="HP218" i="3" s="1"/>
  <c r="HW149" i="3"/>
  <c r="HW218" i="3" s="1"/>
  <c r="CD149" i="3"/>
  <c r="CD218" i="3" s="1"/>
  <c r="CC38" i="12" s="1"/>
  <c r="CW149" i="3"/>
  <c r="CW218" i="3" s="1"/>
  <c r="CV38" i="12" s="1"/>
  <c r="DA149" i="3"/>
  <c r="DA218" i="3" s="1"/>
  <c r="CZ38" i="12" s="1"/>
  <c r="DF149" i="3"/>
  <c r="DF218" i="3" s="1"/>
  <c r="DE38" i="12" s="1"/>
  <c r="DO149" i="3"/>
  <c r="DO218" i="3" s="1"/>
  <c r="DN38" i="12" s="1"/>
  <c r="EJ149" i="3"/>
  <c r="EJ218" i="3" s="1"/>
  <c r="EI38" i="12" s="1"/>
  <c r="ES149" i="3"/>
  <c r="ES218" i="3" s="1"/>
  <c r="ER38" i="12" s="1"/>
  <c r="FD149" i="3"/>
  <c r="FD218" i="3" s="1"/>
  <c r="FM149" i="3"/>
  <c r="FM218" i="3" s="1"/>
  <c r="FV149" i="3"/>
  <c r="FV218" i="3" s="1"/>
  <c r="GE149" i="3"/>
  <c r="GE218" i="3" s="1"/>
  <c r="GN149" i="3"/>
  <c r="GN218" i="3" s="1"/>
  <c r="GS149" i="3"/>
  <c r="GS218" i="3" s="1"/>
  <c r="HG149" i="3"/>
  <c r="HG218" i="3" s="1"/>
  <c r="HK149" i="3"/>
  <c r="HK218" i="3" s="1"/>
  <c r="HO149" i="3"/>
  <c r="HO218" i="3" s="1"/>
  <c r="HT149" i="3"/>
  <c r="HT218" i="3" s="1"/>
  <c r="HX149" i="3"/>
  <c r="HX218" i="3" s="1"/>
  <c r="IC149" i="3"/>
  <c r="IC218" i="3" s="1"/>
  <c r="IG149" i="3"/>
  <c r="IG218" i="3" s="1"/>
  <c r="IL149" i="3"/>
  <c r="IL218" i="3" s="1"/>
  <c r="IP149" i="3"/>
  <c r="IP218" i="3" s="1"/>
  <c r="IU149" i="3"/>
  <c r="IU218" i="3" s="1"/>
  <c r="IZ149" i="3"/>
  <c r="JF149" i="3"/>
  <c r="JL149" i="3"/>
  <c r="JR149" i="3"/>
  <c r="JX149" i="3"/>
  <c r="KD149" i="3"/>
  <c r="KJ149" i="3"/>
  <c r="KP149" i="3"/>
  <c r="KV149" i="3"/>
  <c r="LB149" i="3"/>
  <c r="CE149" i="3"/>
  <c r="CE218" i="3" s="1"/>
  <c r="CD38" i="12" s="1"/>
  <c r="CM149" i="3"/>
  <c r="CM218" i="3" s="1"/>
  <c r="CL38" i="12" s="1"/>
  <c r="CQ149" i="3"/>
  <c r="CQ218" i="3" s="1"/>
  <c r="CP38" i="12" s="1"/>
  <c r="DG149" i="3"/>
  <c r="DG218" i="3" s="1"/>
  <c r="DF38" i="12" s="1"/>
  <c r="DL149" i="3"/>
  <c r="DL218" i="3" s="1"/>
  <c r="DK38" i="12" s="1"/>
  <c r="DV149" i="3"/>
  <c r="DV218" i="3" s="1"/>
  <c r="DU38" i="12" s="1"/>
  <c r="DZ149" i="3"/>
  <c r="DZ218" i="3" s="1"/>
  <c r="DY38" i="12" s="1"/>
  <c r="EE149" i="3"/>
  <c r="EE218" i="3" s="1"/>
  <c r="ED38" i="12" s="1"/>
  <c r="EN149" i="3"/>
  <c r="EN218" i="3" s="1"/>
  <c r="EM38" i="12" s="1"/>
  <c r="ET149" i="3"/>
  <c r="ET218" i="3" s="1"/>
  <c r="ES38" i="12" s="1"/>
  <c r="EZ149" i="3"/>
  <c r="EZ218" i="3" s="1"/>
  <c r="FI149" i="3"/>
  <c r="FI218" i="3" s="1"/>
  <c r="FR149" i="3"/>
  <c r="FR218" i="3" s="1"/>
  <c r="GA149" i="3"/>
  <c r="GA218" i="3" s="1"/>
  <c r="GJ149" i="3"/>
  <c r="GJ218" i="3" s="1"/>
  <c r="GY149" i="3"/>
  <c r="GY218" i="3" s="1"/>
  <c r="HC149" i="3"/>
  <c r="HC218" i="3" s="1"/>
  <c r="HY149" i="3"/>
  <c r="HY218" i="3" s="1"/>
  <c r="IH149" i="3"/>
  <c r="IH218" i="3" s="1"/>
  <c r="IQ149" i="3"/>
  <c r="IQ218" i="3" s="1"/>
  <c r="JA149" i="3"/>
  <c r="JG149" i="3"/>
  <c r="JM149" i="3"/>
  <c r="JS149" i="3"/>
  <c r="JY149" i="3"/>
  <c r="KE149" i="3"/>
  <c r="KK149" i="3"/>
  <c r="KQ149" i="3"/>
  <c r="KW149" i="3"/>
  <c r="LC149" i="3"/>
  <c r="CR149" i="3"/>
  <c r="CR218" i="3" s="1"/>
  <c r="CQ38" i="12" s="1"/>
  <c r="DQ149" i="3"/>
  <c r="DQ218" i="3" s="1"/>
  <c r="DP38" i="12" s="1"/>
  <c r="DW149" i="3"/>
  <c r="DW218" i="3" s="1"/>
  <c r="DV38" i="12" s="1"/>
  <c r="EF149" i="3"/>
  <c r="EF218" i="3" s="1"/>
  <c r="EE38" i="12" s="1"/>
  <c r="EK149" i="3"/>
  <c r="EK218" i="3" s="1"/>
  <c r="EJ38" i="12" s="1"/>
  <c r="FA149" i="3"/>
  <c r="FA218" i="3" s="1"/>
  <c r="FJ149" i="3"/>
  <c r="FJ218" i="3" s="1"/>
  <c r="FS149" i="3"/>
  <c r="FS218" i="3" s="1"/>
  <c r="GB149" i="3"/>
  <c r="GB218" i="3" s="1"/>
  <c r="GK149" i="3"/>
  <c r="GK218" i="3" s="1"/>
  <c r="GU149" i="3"/>
  <c r="GU218" i="3" s="1"/>
  <c r="HD149" i="3"/>
  <c r="HD218" i="3" s="1"/>
  <c r="HH149" i="3"/>
  <c r="HH218" i="3" s="1"/>
  <c r="HM149" i="3"/>
  <c r="HM218" i="3" s="1"/>
  <c r="HQ149" i="3"/>
  <c r="HQ218" i="3" s="1"/>
  <c r="HU149" i="3"/>
  <c r="HU218" i="3" s="1"/>
  <c r="HZ149" i="3"/>
  <c r="HZ218" i="3" s="1"/>
  <c r="ID149" i="3"/>
  <c r="ID218" i="3" s="1"/>
  <c r="II149" i="3"/>
  <c r="II218" i="3" s="1"/>
  <c r="IM149" i="3"/>
  <c r="IM218" i="3" s="1"/>
  <c r="IR149" i="3"/>
  <c r="IR218" i="3" s="1"/>
  <c r="IV149" i="3"/>
  <c r="JB149" i="3"/>
  <c r="JH149" i="3"/>
  <c r="JN149" i="3"/>
  <c r="JT149" i="3"/>
  <c r="JZ149" i="3"/>
  <c r="KF149" i="3"/>
  <c r="KL149" i="3"/>
  <c r="KR149" i="3"/>
  <c r="KX149" i="3"/>
  <c r="LD149" i="3"/>
  <c r="CG149" i="3"/>
  <c r="CG218" i="3" s="1"/>
  <c r="CF38" i="12" s="1"/>
  <c r="CS149" i="3"/>
  <c r="CS218" i="3" s="1"/>
  <c r="CR38" i="12" s="1"/>
  <c r="CY149" i="3"/>
  <c r="CY218" i="3" s="1"/>
  <c r="CX38" i="12" s="1"/>
  <c r="DI149" i="3"/>
  <c r="DI218" i="3" s="1"/>
  <c r="DH38" i="12" s="1"/>
  <c r="DM149" i="3"/>
  <c r="DM218" i="3" s="1"/>
  <c r="DL38" i="12" s="1"/>
  <c r="DR149" i="3"/>
  <c r="DR218" i="3" s="1"/>
  <c r="DQ38" i="12" s="1"/>
  <c r="EA149" i="3"/>
  <c r="EA218" i="3" s="1"/>
  <c r="DZ38" i="12" s="1"/>
  <c r="EP149" i="3"/>
  <c r="EP218" i="3" s="1"/>
  <c r="EO38" i="12" s="1"/>
  <c r="EV149" i="3"/>
  <c r="EV218" i="3" s="1"/>
  <c r="EU38" i="12" s="1"/>
  <c r="FF149" i="3"/>
  <c r="FF218" i="3" s="1"/>
  <c r="FO149" i="3"/>
  <c r="FO218" i="3" s="1"/>
  <c r="FX149" i="3"/>
  <c r="FX218" i="3" s="1"/>
  <c r="GG149" i="3"/>
  <c r="GG218" i="3" s="1"/>
  <c r="GP149" i="3"/>
  <c r="GP218" i="3" s="1"/>
  <c r="GZ149" i="3"/>
  <c r="GZ218" i="3" s="1"/>
  <c r="HI149" i="3"/>
  <c r="HI218" i="3" s="1"/>
  <c r="HV149" i="3"/>
  <c r="HV218" i="3" s="1"/>
  <c r="IE149" i="3"/>
  <c r="IE218" i="3" s="1"/>
  <c r="IN149" i="3"/>
  <c r="IN218" i="3" s="1"/>
  <c r="IW149" i="3"/>
  <c r="JC149" i="3"/>
  <c r="JI149" i="3"/>
  <c r="JO149" i="3"/>
  <c r="JU149" i="3"/>
  <c r="KA149" i="3"/>
  <c r="KG149" i="3"/>
  <c r="KM149" i="3"/>
  <c r="KS149" i="3"/>
  <c r="KY149" i="3"/>
  <c r="LE149" i="3"/>
  <c r="CJ149" i="3"/>
  <c r="CJ218" i="3" s="1"/>
  <c r="CI38" i="12" s="1"/>
  <c r="CU149" i="3"/>
  <c r="CU218" i="3" s="1"/>
  <c r="CT38" i="12" s="1"/>
  <c r="CZ149" i="3"/>
  <c r="CZ218" i="3" s="1"/>
  <c r="CY38" i="12" s="1"/>
  <c r="DJ149" i="3"/>
  <c r="DJ218" i="3" s="1"/>
  <c r="DI38" i="12" s="1"/>
  <c r="DN149" i="3"/>
  <c r="DN218" i="3" s="1"/>
  <c r="DM38" i="12" s="1"/>
  <c r="DT149" i="3"/>
  <c r="DT218" i="3" s="1"/>
  <c r="DS38" i="12" s="1"/>
  <c r="EB149" i="3"/>
  <c r="EB218" i="3" s="1"/>
  <c r="EA38" i="12" s="1"/>
  <c r="EQ149" i="3"/>
  <c r="EQ218" i="3" s="1"/>
  <c r="EP38" i="12" s="1"/>
  <c r="FG149" i="3"/>
  <c r="FG218" i="3" s="1"/>
  <c r="FP149" i="3"/>
  <c r="FP218" i="3" s="1"/>
  <c r="FY149" i="3"/>
  <c r="FY218" i="3" s="1"/>
  <c r="GH149" i="3"/>
  <c r="GH218" i="3" s="1"/>
  <c r="GQ149" i="3"/>
  <c r="GQ218" i="3" s="1"/>
  <c r="HA149" i="3"/>
  <c r="HA218" i="3" s="1"/>
  <c r="HJ149" i="3"/>
  <c r="HJ218" i="3" s="1"/>
  <c r="HN149" i="3"/>
  <c r="HN218" i="3" s="1"/>
  <c r="HR149" i="3"/>
  <c r="HR218" i="3" s="1"/>
  <c r="IA149" i="3"/>
  <c r="IA218" i="3" s="1"/>
  <c r="IF149" i="3"/>
  <c r="IF218" i="3" s="1"/>
  <c r="IJ149" i="3"/>
  <c r="IJ218" i="3" s="1"/>
  <c r="IO149" i="3"/>
  <c r="IO218" i="3" s="1"/>
  <c r="IS149" i="3"/>
  <c r="IS218" i="3" s="1"/>
  <c r="IX149" i="3"/>
  <c r="JD149" i="3"/>
  <c r="JJ149" i="3"/>
  <c r="JP149" i="3"/>
  <c r="JV149" i="3"/>
  <c r="KB149" i="3"/>
  <c r="KH149" i="3"/>
  <c r="KN149" i="3"/>
  <c r="KT149" i="3"/>
  <c r="KZ149" i="3"/>
  <c r="CC149" i="3"/>
  <c r="CC218" i="3" s="1"/>
  <c r="CB38" i="12" s="1"/>
  <c r="CP149" i="3"/>
  <c r="CP218" i="3" s="1"/>
  <c r="CO38" i="12" s="1"/>
  <c r="CV149" i="3"/>
  <c r="CV218" i="3" s="1"/>
  <c r="CU38" i="12" s="1"/>
  <c r="DD149" i="3"/>
  <c r="DD218" i="3" s="1"/>
  <c r="DC38" i="12" s="1"/>
  <c r="EC149" i="3"/>
  <c r="EC218" i="3" s="1"/>
  <c r="EB38" i="12" s="1"/>
  <c r="EH149" i="3"/>
  <c r="EH218" i="3" s="1"/>
  <c r="EG38" i="12" s="1"/>
  <c r="ER149" i="3"/>
  <c r="ER218" i="3" s="1"/>
  <c r="EQ38" i="12" s="1"/>
  <c r="EX149" i="3"/>
  <c r="EX218" i="3" s="1"/>
  <c r="EW38" i="12" s="1"/>
  <c r="FC149" i="3"/>
  <c r="FC218" i="3" s="1"/>
  <c r="FL149" i="3"/>
  <c r="FL218" i="3" s="1"/>
  <c r="FU149" i="3"/>
  <c r="FU218" i="3" s="1"/>
  <c r="GD149" i="3"/>
  <c r="GD218" i="3" s="1"/>
  <c r="GM149" i="3"/>
  <c r="GM218" i="3" s="1"/>
  <c r="GR149" i="3"/>
  <c r="GR218" i="3" s="1"/>
  <c r="GW149" i="3"/>
  <c r="GW218" i="3" s="1"/>
  <c r="HB149" i="3"/>
  <c r="HB218" i="3" s="1"/>
  <c r="HF149" i="3"/>
  <c r="HF218" i="3" s="1"/>
  <c r="HS149" i="3"/>
  <c r="HS218" i="3" s="1"/>
  <c r="IB149" i="3"/>
  <c r="IB218" i="3" s="1"/>
  <c r="IK149" i="3"/>
  <c r="IK218" i="3" s="1"/>
  <c r="IT149" i="3"/>
  <c r="IT218" i="3" s="1"/>
  <c r="IY149" i="3"/>
  <c r="JE149" i="3"/>
  <c r="JK149" i="3"/>
  <c r="JQ149" i="3"/>
  <c r="JW149" i="3"/>
  <c r="KC149" i="3"/>
  <c r="KI149" i="3"/>
  <c r="KO149" i="3"/>
  <c r="KU149" i="3"/>
  <c r="LA149" i="3"/>
  <c r="L39" i="7"/>
  <c r="IG44" i="12"/>
  <c r="IQ44" i="12"/>
  <c r="IT49" i="12"/>
  <c r="IT43" i="12"/>
  <c r="GP49" i="12"/>
  <c r="GP43" i="12"/>
  <c r="FN49" i="12"/>
  <c r="FN43" i="12"/>
  <c r="IH49" i="12"/>
  <c r="IH50" i="12" s="1"/>
  <c r="IH51" i="12" s="1"/>
  <c r="IH52" i="12" s="1"/>
  <c r="IH43" i="12"/>
  <c r="FU44" i="12"/>
  <c r="GD50" i="12"/>
  <c r="GD51" i="12" s="1"/>
  <c r="GD52" i="12" s="1"/>
  <c r="FL50" i="12"/>
  <c r="FL51" i="12"/>
  <c r="FL52" i="12" s="1"/>
  <c r="CD150" i="3"/>
  <c r="CD219" i="3" s="1"/>
  <c r="CC39" i="12" s="1"/>
  <c r="CG150" i="3"/>
  <c r="CG219" i="3" s="1"/>
  <c r="CF39" i="12" s="1"/>
  <c r="CV150" i="3"/>
  <c r="CV219" i="3" s="1"/>
  <c r="CU39" i="12" s="1"/>
  <c r="CY150" i="3"/>
  <c r="CY219" i="3" s="1"/>
  <c r="CX39" i="12" s="1"/>
  <c r="DE150" i="3"/>
  <c r="DE219" i="3" s="1"/>
  <c r="DD39" i="12" s="1"/>
  <c r="DJ150" i="3"/>
  <c r="DJ219" i="3" s="1"/>
  <c r="DI39" i="12" s="1"/>
  <c r="DO150" i="3"/>
  <c r="DO219" i="3" s="1"/>
  <c r="DN39" i="12" s="1"/>
  <c r="DT150" i="3"/>
  <c r="DT219" i="3" s="1"/>
  <c r="DS39" i="12" s="1"/>
  <c r="EC150" i="3"/>
  <c r="EC219" i="3" s="1"/>
  <c r="EB39" i="12" s="1"/>
  <c r="EH150" i="3"/>
  <c r="EH219" i="3" s="1"/>
  <c r="EG39" i="12" s="1"/>
  <c r="EM150" i="3"/>
  <c r="EM219" i="3" s="1"/>
  <c r="EL39" i="12" s="1"/>
  <c r="ER150" i="3"/>
  <c r="ER219" i="3" s="1"/>
  <c r="EQ39" i="12" s="1"/>
  <c r="FA150" i="3"/>
  <c r="FA219" i="3" s="1"/>
  <c r="FF150" i="3"/>
  <c r="FF219" i="3" s="1"/>
  <c r="FJ150" i="3"/>
  <c r="FJ219" i="3" s="1"/>
  <c r="FO150" i="3"/>
  <c r="FO219" i="3" s="1"/>
  <c r="FS150" i="3"/>
  <c r="FS219" i="3" s="1"/>
  <c r="FX150" i="3"/>
  <c r="FX219" i="3" s="1"/>
  <c r="GB150" i="3"/>
  <c r="GB219" i="3" s="1"/>
  <c r="GG150" i="3"/>
  <c r="GG219" i="3" s="1"/>
  <c r="GK150" i="3"/>
  <c r="GK219" i="3" s="1"/>
  <c r="GP150" i="3"/>
  <c r="GP219" i="3" s="1"/>
  <c r="GU150" i="3"/>
  <c r="GU219" i="3" s="1"/>
  <c r="HE150" i="3"/>
  <c r="HE219" i="3" s="1"/>
  <c r="HI150" i="3"/>
  <c r="HI219" i="3" s="1"/>
  <c r="HS150" i="3"/>
  <c r="HS219" i="3" s="1"/>
  <c r="HX150" i="3"/>
  <c r="HX219" i="3" s="1"/>
  <c r="IC150" i="3"/>
  <c r="IC219" i="3" s="1"/>
  <c r="IH150" i="3"/>
  <c r="IH219" i="3" s="1"/>
  <c r="IM150" i="3"/>
  <c r="IM219" i="3" s="1"/>
  <c r="IR150" i="3"/>
  <c r="IR219" i="3" s="1"/>
  <c r="IW150" i="3"/>
  <c r="CB150" i="3"/>
  <c r="CB219" i="3" s="1"/>
  <c r="CA39" i="12" s="1"/>
  <c r="CJ150" i="3"/>
  <c r="CJ219" i="3" s="1"/>
  <c r="CI39" i="12" s="1"/>
  <c r="CM150" i="3"/>
  <c r="CM219" i="3" s="1"/>
  <c r="CL39" i="12" s="1"/>
  <c r="CR150" i="3"/>
  <c r="CR219" i="3" s="1"/>
  <c r="CQ39" i="12" s="1"/>
  <c r="CW150" i="3"/>
  <c r="CW219" i="3" s="1"/>
  <c r="CV39" i="12" s="1"/>
  <c r="DB150" i="3"/>
  <c r="DB219" i="3" s="1"/>
  <c r="DA39" i="12" s="1"/>
  <c r="DG150" i="3"/>
  <c r="DG219" i="3" s="1"/>
  <c r="DF39" i="12" s="1"/>
  <c r="DL150" i="3"/>
  <c r="DL219" i="3" s="1"/>
  <c r="DK39" i="12" s="1"/>
  <c r="DU150" i="3"/>
  <c r="DU219" i="3" s="1"/>
  <c r="DT39" i="12" s="1"/>
  <c r="DZ150" i="3"/>
  <c r="DZ219" i="3" s="1"/>
  <c r="DY39" i="12" s="1"/>
  <c r="EE150" i="3"/>
  <c r="EE219" i="3" s="1"/>
  <c r="ED39" i="12" s="1"/>
  <c r="EJ150" i="3"/>
  <c r="EJ219" i="3" s="1"/>
  <c r="EI39" i="12" s="1"/>
  <c r="ES150" i="3"/>
  <c r="ES219" i="3" s="1"/>
  <c r="ER39" i="12" s="1"/>
  <c r="EX150" i="3"/>
  <c r="EX219" i="3" s="1"/>
  <c r="EW39" i="12" s="1"/>
  <c r="FC150" i="3"/>
  <c r="FC219" i="3" s="1"/>
  <c r="FG150" i="3"/>
  <c r="FG219" i="3" s="1"/>
  <c r="FL150" i="3"/>
  <c r="FL219" i="3" s="1"/>
  <c r="FP150" i="3"/>
  <c r="FP219" i="3" s="1"/>
  <c r="FU150" i="3"/>
  <c r="FU219" i="3" s="1"/>
  <c r="FY150" i="3"/>
  <c r="FY219" i="3" s="1"/>
  <c r="GD150" i="3"/>
  <c r="GD219" i="3" s="1"/>
  <c r="GH150" i="3"/>
  <c r="GH219" i="3" s="1"/>
  <c r="GM150" i="3"/>
  <c r="GM219" i="3" s="1"/>
  <c r="GQ150" i="3"/>
  <c r="GQ219" i="3" s="1"/>
  <c r="HA150" i="3"/>
  <c r="HA219" i="3" s="1"/>
  <c r="HF150" i="3"/>
  <c r="HF219" i="3" s="1"/>
  <c r="HK150" i="3"/>
  <c r="HK219" i="3" s="1"/>
  <c r="HP150" i="3"/>
  <c r="HP219" i="3" s="1"/>
  <c r="HU150" i="3"/>
  <c r="HU219" i="3" s="1"/>
  <c r="HZ150" i="3"/>
  <c r="HZ219" i="3" s="1"/>
  <c r="IE150" i="3"/>
  <c r="IE219" i="3" s="1"/>
  <c r="IO150" i="3"/>
  <c r="IO219" i="3" s="1"/>
  <c r="IS150" i="3"/>
  <c r="IS219" i="3" s="1"/>
  <c r="IY150" i="3"/>
  <c r="JE150" i="3"/>
  <c r="JK150" i="3"/>
  <c r="JQ150" i="3"/>
  <c r="CC150" i="3"/>
  <c r="CC219" i="3" s="1"/>
  <c r="CB39" i="12" s="1"/>
  <c r="CH150" i="3"/>
  <c r="CH219" i="3" s="1"/>
  <c r="CG39" i="12" s="1"/>
  <c r="CU150" i="3"/>
  <c r="CU219" i="3" s="1"/>
  <c r="CT39" i="12" s="1"/>
  <c r="CZ150" i="3"/>
  <c r="CZ219" i="3" s="1"/>
  <c r="CY39" i="12" s="1"/>
  <c r="DC150" i="3"/>
  <c r="DC219" i="3" s="1"/>
  <c r="DB39" i="12" s="1"/>
  <c r="DH150" i="3"/>
  <c r="DH219" i="3" s="1"/>
  <c r="DG39" i="12" s="1"/>
  <c r="DQ150" i="3"/>
  <c r="DQ219" i="3" s="1"/>
  <c r="DP39" i="12" s="1"/>
  <c r="DV150" i="3"/>
  <c r="DV219" i="3" s="1"/>
  <c r="DU39" i="12" s="1"/>
  <c r="EA150" i="3"/>
  <c r="EA219" i="3" s="1"/>
  <c r="DZ39" i="12" s="1"/>
  <c r="EF150" i="3"/>
  <c r="EF219" i="3" s="1"/>
  <c r="EE39" i="12" s="1"/>
  <c r="EO150" i="3"/>
  <c r="EO219" i="3" s="1"/>
  <c r="EN39" i="12" s="1"/>
  <c r="ET150" i="3"/>
  <c r="ET219" i="3" s="1"/>
  <c r="ES39" i="12" s="1"/>
  <c r="EY150" i="3"/>
  <c r="EY219" i="3" s="1"/>
  <c r="FH150" i="3"/>
  <c r="FH219" i="3" s="1"/>
  <c r="FQ150" i="3"/>
  <c r="FQ219" i="3" s="1"/>
  <c r="FZ150" i="3"/>
  <c r="FZ219" i="3" s="1"/>
  <c r="GI150" i="3"/>
  <c r="GI219" i="3" s="1"/>
  <c r="GR150" i="3"/>
  <c r="GR219" i="3" s="1"/>
  <c r="GW150" i="3"/>
  <c r="GW219" i="3" s="1"/>
  <c r="HB150" i="3"/>
  <c r="HB219" i="3" s="1"/>
  <c r="HG150" i="3"/>
  <c r="HG219" i="3" s="1"/>
  <c r="HL150" i="3"/>
  <c r="HL219" i="3" s="1"/>
  <c r="HQ150" i="3"/>
  <c r="HQ219" i="3" s="1"/>
  <c r="HV150" i="3"/>
  <c r="HV219" i="3" s="1"/>
  <c r="IF150" i="3"/>
  <c r="IF219" i="3" s="1"/>
  <c r="IJ150" i="3"/>
  <c r="IJ219" i="3" s="1"/>
  <c r="IT150" i="3"/>
  <c r="IT219" i="3" s="1"/>
  <c r="IZ150" i="3"/>
  <c r="JF150" i="3"/>
  <c r="JL150" i="3"/>
  <c r="JR150" i="3"/>
  <c r="JX150" i="3"/>
  <c r="KD150" i="3"/>
  <c r="KJ150" i="3"/>
  <c r="KP150" i="3"/>
  <c r="KV150" i="3"/>
  <c r="LB150" i="3"/>
  <c r="CF150" i="3"/>
  <c r="CF219" i="3" s="1"/>
  <c r="CE39" i="12" s="1"/>
  <c r="CK150" i="3"/>
  <c r="CK219" i="3" s="1"/>
  <c r="CJ39" i="12" s="1"/>
  <c r="CP150" i="3"/>
  <c r="CP219" i="3" s="1"/>
  <c r="CO39" i="12" s="1"/>
  <c r="DR150" i="3"/>
  <c r="DR219" i="3" s="1"/>
  <c r="DQ39" i="12" s="1"/>
  <c r="EB150" i="3"/>
  <c r="EB219" i="3" s="1"/>
  <c r="EA39" i="12" s="1"/>
  <c r="EK150" i="3"/>
  <c r="EK219" i="3" s="1"/>
  <c r="EJ39" i="12" s="1"/>
  <c r="EU150" i="3"/>
  <c r="EU219" i="3" s="1"/>
  <c r="ET39" i="12" s="1"/>
  <c r="FD150" i="3"/>
  <c r="FD219" i="3" s="1"/>
  <c r="FM150" i="3"/>
  <c r="FM219" i="3" s="1"/>
  <c r="FV150" i="3"/>
  <c r="FV219" i="3" s="1"/>
  <c r="GE150" i="3"/>
  <c r="GE219" i="3" s="1"/>
  <c r="GN150" i="3"/>
  <c r="GN219" i="3" s="1"/>
  <c r="GX150" i="3"/>
  <c r="GX219" i="3" s="1"/>
  <c r="HH150" i="3"/>
  <c r="HH219" i="3" s="1"/>
  <c r="IA150" i="3"/>
  <c r="IA219" i="3" s="1"/>
  <c r="IK150" i="3"/>
  <c r="IK219" i="3" s="1"/>
  <c r="IU150" i="3"/>
  <c r="IU219" i="3" s="1"/>
  <c r="JD150" i="3"/>
  <c r="JN150" i="3"/>
  <c r="JV150" i="3"/>
  <c r="KC150" i="3"/>
  <c r="KK150" i="3"/>
  <c r="KR150" i="3"/>
  <c r="KY150" i="3"/>
  <c r="CL150" i="3"/>
  <c r="CL219" i="3" s="1"/>
  <c r="CK39" i="12" s="1"/>
  <c r="DK150" i="3"/>
  <c r="DK219" i="3" s="1"/>
  <c r="DJ39" i="12" s="1"/>
  <c r="ED150" i="3"/>
  <c r="ED219" i="3" s="1"/>
  <c r="EC39" i="12" s="1"/>
  <c r="EN150" i="3"/>
  <c r="EN219" i="3" s="1"/>
  <c r="EM39" i="12" s="1"/>
  <c r="EW150" i="3"/>
  <c r="EW219" i="3" s="1"/>
  <c r="EV39" i="12" s="1"/>
  <c r="GZ150" i="3"/>
  <c r="GZ219" i="3" s="1"/>
  <c r="HJ150" i="3"/>
  <c r="HJ219" i="3" s="1"/>
  <c r="HT150" i="3"/>
  <c r="HT219" i="3" s="1"/>
  <c r="ID150" i="3"/>
  <c r="ID219" i="3" s="1"/>
  <c r="IN150" i="3"/>
  <c r="IN219" i="3" s="1"/>
  <c r="IX150" i="3"/>
  <c r="JH150" i="3"/>
  <c r="JP150" i="3"/>
  <c r="JY150" i="3"/>
  <c r="KF150" i="3"/>
  <c r="KM150" i="3"/>
  <c r="KT150" i="3"/>
  <c r="LA150" i="3"/>
  <c r="CS150" i="3"/>
  <c r="CS219" i="3" s="1"/>
  <c r="CR39" i="12" s="1"/>
  <c r="DD150" i="3"/>
  <c r="DD219" i="3" s="1"/>
  <c r="DC39" i="12" s="1"/>
  <c r="DM150" i="3"/>
  <c r="DM219" i="3" s="1"/>
  <c r="DL39" i="12" s="1"/>
  <c r="DW150" i="3"/>
  <c r="DW219" i="3" s="1"/>
  <c r="DV39" i="12" s="1"/>
  <c r="EP150" i="3"/>
  <c r="EP219" i="3" s="1"/>
  <c r="EO39" i="12" s="1"/>
  <c r="EZ150" i="3"/>
  <c r="EZ219" i="3" s="1"/>
  <c r="FI150" i="3"/>
  <c r="FI219" i="3" s="1"/>
  <c r="FR150" i="3"/>
  <c r="FR219" i="3" s="1"/>
  <c r="GA150" i="3"/>
  <c r="GA219" i="3" s="1"/>
  <c r="GJ150" i="3"/>
  <c r="GJ219" i="3" s="1"/>
  <c r="GS150" i="3"/>
  <c r="GS219" i="3" s="1"/>
  <c r="HC150" i="3"/>
  <c r="HC219" i="3" s="1"/>
  <c r="HM150" i="3"/>
  <c r="HM219" i="3" s="1"/>
  <c r="HW150" i="3"/>
  <c r="HW219" i="3" s="1"/>
  <c r="IP150" i="3"/>
  <c r="IP219" i="3" s="1"/>
  <c r="JA150" i="3"/>
  <c r="JI150" i="3"/>
  <c r="JS150" i="3"/>
  <c r="JZ150" i="3"/>
  <c r="KG150" i="3"/>
  <c r="KN150" i="3"/>
  <c r="KU150" i="3"/>
  <c r="LC150" i="3"/>
  <c r="CA150" i="3"/>
  <c r="CA219" i="3" s="1"/>
  <c r="BZ39" i="12" s="1"/>
  <c r="DI150" i="3"/>
  <c r="DI219" i="3" s="1"/>
  <c r="DH39" i="12" s="1"/>
  <c r="EV150" i="3"/>
  <c r="EV219" i="3" s="1"/>
  <c r="EU39" i="12" s="1"/>
  <c r="FN150" i="3"/>
  <c r="FN219" i="3" s="1"/>
  <c r="GF150" i="3"/>
  <c r="GF219" i="3" s="1"/>
  <c r="GY150" i="3"/>
  <c r="GY219" i="3" s="1"/>
  <c r="HR150" i="3"/>
  <c r="HR219" i="3" s="1"/>
  <c r="IL150" i="3"/>
  <c r="IL219" i="3" s="1"/>
  <c r="JG150" i="3"/>
  <c r="JW150" i="3"/>
  <c r="KL150" i="3"/>
  <c r="KZ150" i="3"/>
  <c r="CN150" i="3"/>
  <c r="CN219" i="3" s="1"/>
  <c r="CM39" i="12" s="1"/>
  <c r="CX150" i="3"/>
  <c r="CX219" i="3" s="1"/>
  <c r="CW39" i="12" s="1"/>
  <c r="DN150" i="3"/>
  <c r="DN219" i="3" s="1"/>
  <c r="DM39" i="12" s="1"/>
  <c r="EG150" i="3"/>
  <c r="EG219" i="3" s="1"/>
  <c r="EF39" i="12" s="1"/>
  <c r="HD150" i="3"/>
  <c r="HD219" i="3" s="1"/>
  <c r="IQ150" i="3"/>
  <c r="IQ219" i="3" s="1"/>
  <c r="JJ150" i="3"/>
  <c r="KA150" i="3"/>
  <c r="KO150" i="3"/>
  <c r="LD150" i="3"/>
  <c r="CE150" i="3"/>
  <c r="CE219" i="3" s="1"/>
  <c r="CD39" i="12" s="1"/>
  <c r="CO150" i="3"/>
  <c r="CO219" i="3" s="1"/>
  <c r="CN39" i="12" s="1"/>
  <c r="DP150" i="3"/>
  <c r="DP219" i="3" s="1"/>
  <c r="DO39" i="12" s="1"/>
  <c r="EI150" i="3"/>
  <c r="EI219" i="3" s="1"/>
  <c r="EH39" i="12" s="1"/>
  <c r="FB150" i="3"/>
  <c r="FB219" i="3" s="1"/>
  <c r="FT150" i="3"/>
  <c r="FT219" i="3" s="1"/>
  <c r="GL150" i="3"/>
  <c r="GL219" i="3" s="1"/>
  <c r="HY150" i="3"/>
  <c r="HY219" i="3" s="1"/>
  <c r="JM150" i="3"/>
  <c r="KB150" i="3"/>
  <c r="KQ150" i="3"/>
  <c r="LE150" i="3"/>
  <c r="CQ150" i="3"/>
  <c r="CQ219" i="3" s="1"/>
  <c r="CP39" i="12" s="1"/>
  <c r="DA150" i="3"/>
  <c r="DA219" i="3" s="1"/>
  <c r="CZ39" i="12" s="1"/>
  <c r="DS150" i="3"/>
  <c r="DS219" i="3" s="1"/>
  <c r="DR39" i="12" s="1"/>
  <c r="EL150" i="3"/>
  <c r="EL219" i="3" s="1"/>
  <c r="EK39" i="12" s="1"/>
  <c r="FE150" i="3"/>
  <c r="FE219" i="3" s="1"/>
  <c r="FW150" i="3"/>
  <c r="FW219" i="3" s="1"/>
  <c r="GO150" i="3"/>
  <c r="GO219" i="3" s="1"/>
  <c r="IB150" i="3"/>
  <c r="IB219" i="3" s="1"/>
  <c r="IV150" i="3"/>
  <c r="JO150" i="3"/>
  <c r="KE150" i="3"/>
  <c r="KS150" i="3"/>
  <c r="CI150" i="3"/>
  <c r="CI219" i="3" s="1"/>
  <c r="CH39" i="12" s="1"/>
  <c r="DX150" i="3"/>
  <c r="DX219" i="3" s="1"/>
  <c r="DW39" i="12" s="1"/>
  <c r="EQ150" i="3"/>
  <c r="EQ219" i="3" s="1"/>
  <c r="EP39" i="12" s="1"/>
  <c r="GT150" i="3"/>
  <c r="GT219" i="3" s="1"/>
  <c r="HN150" i="3"/>
  <c r="HN219" i="3" s="1"/>
  <c r="IG150" i="3"/>
  <c r="IG219" i="3" s="1"/>
  <c r="JB150" i="3"/>
  <c r="JT150" i="3"/>
  <c r="KH150" i="3"/>
  <c r="KW150" i="3"/>
  <c r="CT150" i="3"/>
  <c r="CT219" i="3" s="1"/>
  <c r="CS39" i="12" s="1"/>
  <c r="DF150" i="3"/>
  <c r="DF219" i="3" s="1"/>
  <c r="DE39" i="12" s="1"/>
  <c r="DY150" i="3"/>
  <c r="DY219" i="3" s="1"/>
  <c r="DX39" i="12" s="1"/>
  <c r="FK150" i="3"/>
  <c r="FK219" i="3" s="1"/>
  <c r="GC150" i="3"/>
  <c r="GC219" i="3" s="1"/>
  <c r="GV150" i="3"/>
  <c r="GV219" i="3" s="1"/>
  <c r="HO150" i="3"/>
  <c r="HO219" i="3" s="1"/>
  <c r="II150" i="3"/>
  <c r="II219" i="3" s="1"/>
  <c r="JC150" i="3"/>
  <c r="JU150" i="3"/>
  <c r="KI150" i="3"/>
  <c r="KX150" i="3"/>
  <c r="FB208" i="13"/>
  <c r="FB211" i="13" s="1"/>
  <c r="FK209" i="13"/>
  <c r="EU208" i="13"/>
  <c r="EU211" i="13" s="1"/>
  <c r="EL208" i="13"/>
  <c r="EL211" i="13" s="1"/>
  <c r="FF208" i="13"/>
  <c r="FF211" i="13" s="1"/>
  <c r="EN208" i="13"/>
  <c r="EN211" i="13" s="1"/>
  <c r="BC109" i="13"/>
  <c r="AL109" i="13"/>
  <c r="BA109" i="13"/>
  <c r="AS109" i="13"/>
  <c r="AM109" i="13"/>
  <c r="AN109" i="13"/>
  <c r="V109" i="13"/>
  <c r="Y109" i="13"/>
  <c r="IM44" i="12"/>
  <c r="ID43" i="12"/>
  <c r="ID49" i="12"/>
  <c r="ID50" i="12" s="1"/>
  <c r="ID51" i="12" s="1"/>
  <c r="ID52" i="12" s="1"/>
  <c r="IF49" i="12"/>
  <c r="IF50" i="12" s="1"/>
  <c r="IF51" i="12" s="1"/>
  <c r="IF52" i="12" s="1"/>
  <c r="IF43" i="12"/>
  <c r="GR50" i="12"/>
  <c r="GR51" i="12"/>
  <c r="GR52" i="12" s="1"/>
  <c r="GF50" i="12"/>
  <c r="GF51" i="12" s="1"/>
  <c r="GF52" i="12" s="1"/>
  <c r="CE152" i="3"/>
  <c r="CE221" i="3" s="1"/>
  <c r="CD34" i="12" s="1"/>
  <c r="CP152" i="3"/>
  <c r="CP221" i="3" s="1"/>
  <c r="CO34" i="12" s="1"/>
  <c r="CU152" i="3"/>
  <c r="CU221" i="3" s="1"/>
  <c r="CT34" i="12" s="1"/>
  <c r="CZ152" i="3"/>
  <c r="CZ221" i="3" s="1"/>
  <c r="CY34" i="12" s="1"/>
  <c r="DI152" i="3"/>
  <c r="DI221" i="3" s="1"/>
  <c r="DH34" i="12" s="1"/>
  <c r="DN152" i="3"/>
  <c r="DN221" i="3" s="1"/>
  <c r="DM34" i="12" s="1"/>
  <c r="DS152" i="3"/>
  <c r="DS221" i="3" s="1"/>
  <c r="DR34" i="12" s="1"/>
  <c r="DX152" i="3"/>
  <c r="DX221" i="3" s="1"/>
  <c r="DW34" i="12" s="1"/>
  <c r="EG152" i="3"/>
  <c r="EG221" i="3" s="1"/>
  <c r="EF34" i="12" s="1"/>
  <c r="EL152" i="3"/>
  <c r="EL221" i="3" s="1"/>
  <c r="EK34" i="12" s="1"/>
  <c r="EQ152" i="3"/>
  <c r="EQ221" i="3" s="1"/>
  <c r="EP34" i="12" s="1"/>
  <c r="EV152" i="3"/>
  <c r="EV221" i="3" s="1"/>
  <c r="EU34" i="12" s="1"/>
  <c r="FB152" i="3"/>
  <c r="FB221" i="3" s="1"/>
  <c r="FN152" i="3"/>
  <c r="FN221" i="3" s="1"/>
  <c r="FY152" i="3"/>
  <c r="FY221" i="3" s="1"/>
  <c r="GH152" i="3"/>
  <c r="GH221" i="3" s="1"/>
  <c r="GQ152" i="3"/>
  <c r="GQ221" i="3" s="1"/>
  <c r="GZ152" i="3"/>
  <c r="GZ221" i="3" s="1"/>
  <c r="HI152" i="3"/>
  <c r="HI221" i="3" s="1"/>
  <c r="HR152" i="3"/>
  <c r="HR221" i="3" s="1"/>
  <c r="IA152" i="3"/>
  <c r="IA221" i="3" s="1"/>
  <c r="IJ152" i="3"/>
  <c r="IJ221" i="3" s="1"/>
  <c r="IO152" i="3"/>
  <c r="IO221" i="3" s="1"/>
  <c r="IT152" i="3"/>
  <c r="IT221" i="3" s="1"/>
  <c r="JA152" i="3"/>
  <c r="JJ152" i="3"/>
  <c r="JS152" i="3"/>
  <c r="KB152" i="3"/>
  <c r="KK152" i="3"/>
  <c r="KT152" i="3"/>
  <c r="LC152" i="3"/>
  <c r="CC152" i="3"/>
  <c r="CC221" i="3" s="1"/>
  <c r="CB34" i="12" s="1"/>
  <c r="CK152" i="3"/>
  <c r="CK221" i="3" s="1"/>
  <c r="CJ34" i="12" s="1"/>
  <c r="CR152" i="3"/>
  <c r="CR221" i="3" s="1"/>
  <c r="CQ34" i="12" s="1"/>
  <c r="CW152" i="3"/>
  <c r="CW221" i="3" s="1"/>
  <c r="CV34" i="12" s="1"/>
  <c r="DC152" i="3"/>
  <c r="DC221" i="3" s="1"/>
  <c r="DB34" i="12" s="1"/>
  <c r="DO152" i="3"/>
  <c r="DO221" i="3" s="1"/>
  <c r="DN34" i="12" s="1"/>
  <c r="DZ152" i="3"/>
  <c r="DZ221" i="3" s="1"/>
  <c r="DY34" i="12" s="1"/>
  <c r="EF152" i="3"/>
  <c r="EF221" i="3" s="1"/>
  <c r="EE34" i="12" s="1"/>
  <c r="EK152" i="3"/>
  <c r="EK221" i="3" s="1"/>
  <c r="EJ34" i="12" s="1"/>
  <c r="ER152" i="3"/>
  <c r="ER221" i="3" s="1"/>
  <c r="EQ34" i="12" s="1"/>
  <c r="EW152" i="3"/>
  <c r="EW221" i="3" s="1"/>
  <c r="EV34" i="12" s="1"/>
  <c r="FH152" i="3"/>
  <c r="FH221" i="3" s="1"/>
  <c r="FV152" i="3"/>
  <c r="FV221" i="3" s="1"/>
  <c r="GF152" i="3"/>
  <c r="GF221" i="3" s="1"/>
  <c r="GR152" i="3"/>
  <c r="GR221" i="3" s="1"/>
  <c r="HC152" i="3"/>
  <c r="HC221" i="3" s="1"/>
  <c r="HM152" i="3"/>
  <c r="HM221" i="3" s="1"/>
  <c r="HX152" i="3"/>
  <c r="HX221" i="3" s="1"/>
  <c r="IH152" i="3"/>
  <c r="IH221" i="3" s="1"/>
  <c r="JF152" i="3"/>
  <c r="JP152" i="3"/>
  <c r="JZ152" i="3"/>
  <c r="KL152" i="3"/>
  <c r="KW152" i="3"/>
  <c r="CN152" i="3"/>
  <c r="CN221" i="3" s="1"/>
  <c r="CM34" i="12" s="1"/>
  <c r="CS152" i="3"/>
  <c r="CS221" i="3" s="1"/>
  <c r="CR34" i="12" s="1"/>
  <c r="CY152" i="3"/>
  <c r="CY221" i="3" s="1"/>
  <c r="CX34" i="12" s="1"/>
  <c r="DE152" i="3"/>
  <c r="DE221" i="3" s="1"/>
  <c r="DD34" i="12" s="1"/>
  <c r="DK152" i="3"/>
  <c r="DK221" i="3" s="1"/>
  <c r="DJ34" i="12" s="1"/>
  <c r="DV152" i="3"/>
  <c r="DV221" i="3" s="1"/>
  <c r="DU34" i="12" s="1"/>
  <c r="EB152" i="3"/>
  <c r="EB221" i="3" s="1"/>
  <c r="EA34" i="12" s="1"/>
  <c r="EH152" i="3"/>
  <c r="EH221" i="3" s="1"/>
  <c r="EG34" i="12" s="1"/>
  <c r="EN152" i="3"/>
  <c r="EN221" i="3" s="1"/>
  <c r="EM34" i="12" s="1"/>
  <c r="ES152" i="3"/>
  <c r="ES221" i="3" s="1"/>
  <c r="ER34" i="12" s="1"/>
  <c r="EY152" i="3"/>
  <c r="EY221" i="3" s="1"/>
  <c r="FM152" i="3"/>
  <c r="FM221" i="3" s="1"/>
  <c r="FZ152" i="3"/>
  <c r="FZ221" i="3" s="1"/>
  <c r="GK152" i="3"/>
  <c r="GK221" i="3" s="1"/>
  <c r="GU152" i="3"/>
  <c r="GU221" i="3" s="1"/>
  <c r="HF152" i="3"/>
  <c r="HF221" i="3" s="1"/>
  <c r="HP152" i="3"/>
  <c r="HP221" i="3" s="1"/>
  <c r="IB152" i="3"/>
  <c r="IB221" i="3" s="1"/>
  <c r="IL152" i="3"/>
  <c r="IL221" i="3" s="1"/>
  <c r="IQ152" i="3"/>
  <c r="IQ221" i="3" s="1"/>
  <c r="IX152" i="3"/>
  <c r="JH152" i="3"/>
  <c r="JT152" i="3"/>
  <c r="KE152" i="3"/>
  <c r="KP152" i="3"/>
  <c r="KZ152" i="3"/>
  <c r="CA152" i="3"/>
  <c r="CA221" i="3" s="1"/>
  <c r="BZ34" i="12" s="1"/>
  <c r="CG152" i="3"/>
  <c r="CG221" i="3" s="1"/>
  <c r="CF34" i="12" s="1"/>
  <c r="CT152" i="3"/>
  <c r="CT221" i="3" s="1"/>
  <c r="CS34" i="12" s="1"/>
  <c r="DF152" i="3"/>
  <c r="DF221" i="3" s="1"/>
  <c r="DE34" i="12" s="1"/>
  <c r="DL152" i="3"/>
  <c r="DL221" i="3" s="1"/>
  <c r="DK34" i="12" s="1"/>
  <c r="DQ152" i="3"/>
  <c r="DQ221" i="3" s="1"/>
  <c r="DP34" i="12" s="1"/>
  <c r="DW152" i="3"/>
  <c r="DW221" i="3" s="1"/>
  <c r="DV34" i="12" s="1"/>
  <c r="EC152" i="3"/>
  <c r="EC221" i="3" s="1"/>
  <c r="EB34" i="12" s="1"/>
  <c r="EI152" i="3"/>
  <c r="EI221" i="3" s="1"/>
  <c r="EH34" i="12" s="1"/>
  <c r="ET152" i="3"/>
  <c r="ET221" i="3" s="1"/>
  <c r="ES34" i="12" s="1"/>
  <c r="FA152" i="3"/>
  <c r="FA221" i="3" s="1"/>
  <c r="FQ152" i="3"/>
  <c r="FQ221" i="3" s="1"/>
  <c r="GB152" i="3"/>
  <c r="GB221" i="3" s="1"/>
  <c r="GL152" i="3"/>
  <c r="GL221" i="3" s="1"/>
  <c r="GW152" i="3"/>
  <c r="GW221" i="3" s="1"/>
  <c r="HG152" i="3"/>
  <c r="HG221" i="3" s="1"/>
  <c r="HS152" i="3"/>
  <c r="HS221" i="3" s="1"/>
  <c r="ID152" i="3"/>
  <c r="ID221" i="3" s="1"/>
  <c r="IR152" i="3"/>
  <c r="IR221" i="3" s="1"/>
  <c r="IZ152" i="3"/>
  <c r="JL152" i="3"/>
  <c r="JV152" i="3"/>
  <c r="KF152" i="3"/>
  <c r="KQ152" i="3"/>
  <c r="LB152" i="3"/>
  <c r="CB152" i="3"/>
  <c r="CB221" i="3" s="1"/>
  <c r="CA34" i="12" s="1"/>
  <c r="CO152" i="3"/>
  <c r="CO221" i="3" s="1"/>
  <c r="CN34" i="12" s="1"/>
  <c r="DA152" i="3"/>
  <c r="DA221" i="3" s="1"/>
  <c r="CZ34" i="12" s="1"/>
  <c r="EJ152" i="3"/>
  <c r="EJ221" i="3" s="1"/>
  <c r="EI34" i="12" s="1"/>
  <c r="EU152" i="3"/>
  <c r="EU221" i="3" s="1"/>
  <c r="ET34" i="12" s="1"/>
  <c r="FS152" i="3"/>
  <c r="FS221" i="3" s="1"/>
  <c r="GN152" i="3"/>
  <c r="GN221" i="3" s="1"/>
  <c r="HJ152" i="3"/>
  <c r="HJ221" i="3" s="1"/>
  <c r="IE152" i="3"/>
  <c r="IE221" i="3" s="1"/>
  <c r="IS152" i="3"/>
  <c r="IS221" i="3" s="1"/>
  <c r="JM152" i="3"/>
  <c r="KH152" i="3"/>
  <c r="LD152" i="3"/>
  <c r="CF152" i="3"/>
  <c r="CF221" i="3" s="1"/>
  <c r="CE34" i="12" s="1"/>
  <c r="DD152" i="3"/>
  <c r="DD221" i="3" s="1"/>
  <c r="DC34" i="12" s="1"/>
  <c r="DP152" i="3"/>
  <c r="DP221" i="3" s="1"/>
  <c r="DO34" i="12" s="1"/>
  <c r="EA152" i="3"/>
  <c r="EA221" i="3" s="1"/>
  <c r="DZ34" i="12" s="1"/>
  <c r="EM152" i="3"/>
  <c r="EM221" i="3" s="1"/>
  <c r="EL34" i="12" s="1"/>
  <c r="EX152" i="3"/>
  <c r="EX221" i="3" s="1"/>
  <c r="EW34" i="12" s="1"/>
  <c r="FW152" i="3"/>
  <c r="FW221" i="3" s="1"/>
  <c r="GT152" i="3"/>
  <c r="GT221" i="3" s="1"/>
  <c r="HO152" i="3"/>
  <c r="HO221" i="3" s="1"/>
  <c r="IK152" i="3"/>
  <c r="IK221" i="3" s="1"/>
  <c r="IV152" i="3"/>
  <c r="JR152" i="3"/>
  <c r="KN152" i="3"/>
  <c r="CI152" i="3"/>
  <c r="CI221" i="3" s="1"/>
  <c r="CH34" i="12" s="1"/>
  <c r="CV152" i="3"/>
  <c r="CV221" i="3" s="1"/>
  <c r="CU34" i="12" s="1"/>
  <c r="DG152" i="3"/>
  <c r="DG221" i="3" s="1"/>
  <c r="DF34" i="12" s="1"/>
  <c r="DR152" i="3"/>
  <c r="DR221" i="3" s="1"/>
  <c r="DQ34" i="12" s="1"/>
  <c r="ED152" i="3"/>
  <c r="ED221" i="3" s="1"/>
  <c r="EC34" i="12" s="1"/>
  <c r="EO152" i="3"/>
  <c r="EO221" i="3" s="1"/>
  <c r="EN34" i="12" s="1"/>
  <c r="FE152" i="3"/>
  <c r="FE221" i="3" s="1"/>
  <c r="GC152" i="3"/>
  <c r="GC221" i="3" s="1"/>
  <c r="GX152" i="3"/>
  <c r="GX221" i="3" s="1"/>
  <c r="HU152" i="3"/>
  <c r="HU221" i="3" s="1"/>
  <c r="IM152" i="3"/>
  <c r="IM221" i="3" s="1"/>
  <c r="JB152" i="3"/>
  <c r="JX152" i="3"/>
  <c r="KR152" i="3"/>
  <c r="DB152" i="3"/>
  <c r="DB221" i="3" s="1"/>
  <c r="DA34" i="12" s="1"/>
  <c r="DY152" i="3"/>
  <c r="DY221" i="3" s="1"/>
  <c r="DX34" i="12" s="1"/>
  <c r="GO152" i="3"/>
  <c r="GO221" i="3" s="1"/>
  <c r="IG152" i="3"/>
  <c r="IG221" i="3" s="1"/>
  <c r="JN152" i="3"/>
  <c r="CJ152" i="3"/>
  <c r="CJ221" i="3" s="1"/>
  <c r="CI34" i="12" s="1"/>
  <c r="DH152" i="3"/>
  <c r="DH221" i="3" s="1"/>
  <c r="DG34" i="12" s="1"/>
  <c r="EE152" i="3"/>
  <c r="EE221" i="3" s="1"/>
  <c r="ED34" i="12" s="1"/>
  <c r="FG152" i="3"/>
  <c r="FG221" i="3" s="1"/>
  <c r="HA152" i="3"/>
  <c r="HA221" i="3" s="1"/>
  <c r="IN152" i="3"/>
  <c r="IN221" i="3" s="1"/>
  <c r="JY152" i="3"/>
  <c r="CM152" i="3"/>
  <c r="CM221" i="3" s="1"/>
  <c r="CL34" i="12" s="1"/>
  <c r="DJ152" i="3"/>
  <c r="DJ221" i="3" s="1"/>
  <c r="DI34" i="12" s="1"/>
  <c r="FK152" i="3"/>
  <c r="FK221" i="3" s="1"/>
  <c r="HD152" i="3"/>
  <c r="HD221" i="3" s="1"/>
  <c r="IP152" i="3"/>
  <c r="IP221" i="3" s="1"/>
  <c r="KD152" i="3"/>
  <c r="CQ152" i="3"/>
  <c r="CQ221" i="3" s="1"/>
  <c r="CP34" i="12" s="1"/>
  <c r="DM152" i="3"/>
  <c r="DM221" i="3" s="1"/>
  <c r="DL34" i="12" s="1"/>
  <c r="FT152" i="3"/>
  <c r="FT221" i="3" s="1"/>
  <c r="HL152" i="3"/>
  <c r="HL221" i="3" s="1"/>
  <c r="IU152" i="3"/>
  <c r="IU221" i="3" s="1"/>
  <c r="KJ152" i="3"/>
  <c r="DT152" i="3"/>
  <c r="DT221" i="3" s="1"/>
  <c r="DS34" i="12" s="1"/>
  <c r="EP152" i="3"/>
  <c r="EP221" i="3" s="1"/>
  <c r="EO34" i="12" s="1"/>
  <c r="GE152" i="3"/>
  <c r="GE221" i="3" s="1"/>
  <c r="HV152" i="3"/>
  <c r="HV221" i="3" s="1"/>
  <c r="JD152" i="3"/>
  <c r="KV152" i="3"/>
  <c r="CX152" i="3"/>
  <c r="CX221" i="3" s="1"/>
  <c r="CW34" i="12" s="1"/>
  <c r="DU152" i="3"/>
  <c r="DU221" i="3" s="1"/>
  <c r="DT34" i="12" s="1"/>
  <c r="GI152" i="3"/>
  <c r="GI221" i="3" s="1"/>
  <c r="HY152" i="3"/>
  <c r="HY221" i="3" s="1"/>
  <c r="JG152" i="3"/>
  <c r="KX152" i="3"/>
  <c r="HO43" i="12"/>
  <c r="HO49" i="12"/>
  <c r="IJ43" i="12"/>
  <c r="IJ49" i="12"/>
  <c r="HN43" i="12"/>
  <c r="HN49" i="12"/>
  <c r="HN50" i="12" s="1"/>
  <c r="HN51" i="12" s="1"/>
  <c r="HN52" i="12" s="1"/>
  <c r="EB42" i="13"/>
  <c r="EA78" i="7"/>
  <c r="FA44" i="12"/>
  <c r="AG109" i="13"/>
  <c r="AO109" i="13"/>
  <c r="AA109" i="13"/>
  <c r="AJ109" i="13"/>
  <c r="W109" i="13"/>
  <c r="HQ44" i="12"/>
  <c r="HY44" i="12"/>
  <c r="HG44" i="12"/>
  <c r="IP49" i="12"/>
  <c r="IP50" i="12" s="1"/>
  <c r="IP51" i="12" s="1"/>
  <c r="IP52" i="12" s="1"/>
  <c r="IP43" i="12"/>
  <c r="HS43" i="12"/>
  <c r="HS49" i="12"/>
  <c r="EC78" i="7"/>
  <c r="ED42" i="13"/>
  <c r="AX230" i="3"/>
  <c r="AX163" i="3" s="1"/>
  <c r="AW26" i="7" s="1"/>
  <c r="IY178" i="3"/>
  <c r="CF207" i="3"/>
  <c r="IV178" i="3"/>
  <c r="CK360" i="1"/>
  <c r="CJ17" i="7" s="1"/>
  <c r="CJ18" i="7" s="1"/>
  <c r="AY230" i="3"/>
  <c r="AX19" i="12" s="1"/>
  <c r="GD360" i="1"/>
  <c r="DY42" i="12"/>
  <c r="CH360" i="1"/>
  <c r="CG17" i="7" s="1"/>
  <c r="CG18" i="7" s="1"/>
  <c r="FZ207" i="3"/>
  <c r="CP207" i="3"/>
  <c r="EO360" i="1"/>
  <c r="EN17" i="7" s="1"/>
  <c r="EN18" i="7" s="1"/>
  <c r="F28" i="12"/>
  <c r="DN207" i="3"/>
  <c r="AH352" i="1"/>
  <c r="DD206" i="3" s="1"/>
  <c r="CH35" i="7"/>
  <c r="CB35" i="7"/>
  <c r="IS177" i="3"/>
  <c r="FE360" i="1"/>
  <c r="BP15" i="7"/>
  <c r="IB360" i="1"/>
  <c r="AO230" i="3"/>
  <c r="AO163" i="3" s="1"/>
  <c r="EB207" i="3"/>
  <c r="BC21" i="12"/>
  <c r="N3" i="12"/>
  <c r="CE5" i="12"/>
  <c r="AE230" i="3"/>
  <c r="AE163" i="3" s="1"/>
  <c r="AD26" i="7" s="1"/>
  <c r="EU352" i="1"/>
  <c r="HQ206" i="3" s="1"/>
  <c r="CI31" i="12"/>
  <c r="HB352" i="1"/>
  <c r="GZ207" i="3"/>
  <c r="BT230" i="3"/>
  <c r="JD352" i="1"/>
  <c r="L352" i="1"/>
  <c r="CH206" i="3" s="1"/>
  <c r="AL230" i="3"/>
  <c r="AK19" i="12" s="1"/>
  <c r="CJ352" i="1"/>
  <c r="FF206" i="3" s="1"/>
  <c r="JB178" i="3"/>
  <c r="FH360" i="1"/>
  <c r="IS232" i="3"/>
  <c r="CM360" i="1"/>
  <c r="CL5" i="12" s="1"/>
  <c r="CA42" i="12"/>
  <c r="X230" i="3"/>
  <c r="X163" i="3" s="1"/>
  <c r="W26" i="7" s="1"/>
  <c r="EP207" i="3"/>
  <c r="CD360" i="1"/>
  <c r="CC5" i="12" s="1"/>
  <c r="IT256" i="3"/>
  <c r="HP352" i="1"/>
  <c r="II207" i="3"/>
  <c r="CR207" i="3"/>
  <c r="DB42" i="12"/>
  <c r="EK360" i="1"/>
  <c r="BT28" i="12"/>
  <c r="EP42" i="12"/>
  <c r="CG31" i="12"/>
  <c r="Z352" i="1"/>
  <c r="CV206" i="3" s="1"/>
  <c r="JK352" i="1"/>
  <c r="AI15" i="7"/>
  <c r="AI20" i="7" s="1"/>
  <c r="HT360" i="1"/>
  <c r="EQ360" i="1"/>
  <c r="EP17" i="7" s="1"/>
  <c r="EP18" i="7" s="1"/>
  <c r="DP360" i="1"/>
  <c r="DO5" i="12" s="1"/>
  <c r="HN352" i="1"/>
  <c r="AK177" i="1"/>
  <c r="CQ360" i="1"/>
  <c r="DZ360" i="1"/>
  <c r="DY17" i="7" s="1"/>
  <c r="DY18" i="7" s="1"/>
  <c r="CI42" i="12"/>
  <c r="HI360" i="1"/>
  <c r="FS207" i="3"/>
  <c r="CV207" i="3"/>
  <c r="AP352" i="1"/>
  <c r="DL206" i="3" s="1"/>
  <c r="GA360" i="1"/>
  <c r="IV352" i="1"/>
  <c r="DV25" i="7"/>
  <c r="P42" i="12"/>
  <c r="F39" i="7"/>
  <c r="HO352" i="1"/>
  <c r="BR28" i="12"/>
  <c r="FX352" i="1"/>
  <c r="EC360" i="1"/>
  <c r="EB5" i="12" s="1"/>
  <c r="EV42" i="12"/>
  <c r="LC352" i="1"/>
  <c r="HP360" i="1"/>
  <c r="GT352" i="1"/>
  <c r="AM177" i="1"/>
  <c r="GQ360" i="1"/>
  <c r="EG5" i="12"/>
  <c r="EH207" i="3"/>
  <c r="CI360" i="1"/>
  <c r="DU360" i="1"/>
  <c r="Z28" i="12"/>
  <c r="DJ352" i="1"/>
  <c r="GF206" i="3" s="1"/>
  <c r="AF352" i="1"/>
  <c r="DB206" i="3" s="1"/>
  <c r="BZ230" i="3"/>
  <c r="BZ163" i="3" s="1"/>
  <c r="BY26" i="7" s="1"/>
  <c r="FN360" i="1"/>
  <c r="DZ25" i="7"/>
  <c r="EA360" i="1"/>
  <c r="DZ17" i="7" s="1"/>
  <c r="DZ18" i="7" s="1"/>
  <c r="CJ5" i="12"/>
  <c r="CK17" i="7"/>
  <c r="CK18" i="7" s="1"/>
  <c r="E230" i="3"/>
  <c r="E163" i="3" s="1"/>
  <c r="D26" i="7" s="1"/>
  <c r="AS230" i="3"/>
  <c r="BB19" i="12"/>
  <c r="HE352" i="1"/>
  <c r="GH360" i="1"/>
  <c r="EV207" i="3"/>
  <c r="KC352" i="1"/>
  <c r="BP28" i="12"/>
  <c r="GX352" i="1"/>
  <c r="GN352" i="1"/>
  <c r="BV28" i="12"/>
  <c r="EZ360" i="1"/>
  <c r="CO352" i="1"/>
  <c r="FK206" i="3" s="1"/>
  <c r="AL177" i="1"/>
  <c r="ED25" i="7"/>
  <c r="BJ352" i="1"/>
  <c r="EF206" i="3" s="1"/>
  <c r="I119" i="1"/>
  <c r="AW177" i="1" s="1"/>
  <c r="HO360" i="1"/>
  <c r="AJ177" i="1"/>
  <c r="AB42" i="12"/>
  <c r="AL28" i="12"/>
  <c r="IK352" i="1"/>
  <c r="AD177" i="1"/>
  <c r="HX352" i="1"/>
  <c r="AG177" i="1"/>
  <c r="CB360" i="1"/>
  <c r="AF177" i="1"/>
  <c r="AC177" i="1"/>
  <c r="AD230" i="3"/>
  <c r="AC19" i="12" s="1"/>
  <c r="BU230" i="3"/>
  <c r="BU163" i="3" s="1"/>
  <c r="BT26" i="7" s="1"/>
  <c r="FF360" i="1"/>
  <c r="AE177" i="1"/>
  <c r="FC360" i="1"/>
  <c r="IQ207" i="3"/>
  <c r="AH177" i="1"/>
  <c r="CS360" i="1"/>
  <c r="CR17" i="7" s="1"/>
  <c r="CR18" i="7" s="1"/>
  <c r="DK360" i="1"/>
  <c r="V28" i="12"/>
  <c r="BF19" i="12"/>
  <c r="BF17" i="12" s="1"/>
  <c r="IR256" i="3"/>
  <c r="AN177" i="1"/>
  <c r="DT360" i="1"/>
  <c r="DS17" i="7" s="1"/>
  <c r="DS18" i="7" s="1"/>
  <c r="O25" i="7"/>
  <c r="O42" i="12"/>
  <c r="AT25" i="7"/>
  <c r="AT42" i="12"/>
  <c r="K21" i="12"/>
  <c r="K30" i="7"/>
  <c r="O33" i="12"/>
  <c r="O28" i="12" s="1"/>
  <c r="O36" i="7"/>
  <c r="O39" i="7" s="1"/>
  <c r="AM21" i="12"/>
  <c r="AM30" i="7"/>
  <c r="BE30" i="7"/>
  <c r="BE21" i="12"/>
  <c r="BU36" i="7"/>
  <c r="BU39" i="7" s="1"/>
  <c r="BU33" i="12"/>
  <c r="BU28" i="12" s="1"/>
  <c r="O21" i="12"/>
  <c r="O30" i="7"/>
  <c r="AO36" i="7"/>
  <c r="AO39" i="7" s="1"/>
  <c r="AO33" i="12"/>
  <c r="AO28" i="12" s="1"/>
  <c r="BA21" i="12"/>
  <c r="BA30" i="7"/>
  <c r="BM36" i="7"/>
  <c r="BM39" i="7" s="1"/>
  <c r="BM33" i="12"/>
  <c r="BM28" i="12" s="1"/>
  <c r="BN42" i="12"/>
  <c r="BN25" i="7"/>
  <c r="BJ25" i="7"/>
  <c r="BJ42" i="12"/>
  <c r="K36" i="7"/>
  <c r="K39" i="7" s="1"/>
  <c r="K33" i="12"/>
  <c r="K28" i="12" s="1"/>
  <c r="W21" i="12"/>
  <c r="W30" i="7"/>
  <c r="AC33" i="12"/>
  <c r="AC28" i="12" s="1"/>
  <c r="AC36" i="7"/>
  <c r="AC39" i="7" s="1"/>
  <c r="AO21" i="12"/>
  <c r="AO30" i="7"/>
  <c r="BA36" i="7"/>
  <c r="BA39" i="7" s="1"/>
  <c r="BA33" i="12"/>
  <c r="BA28" i="12" s="1"/>
  <c r="BM21" i="12"/>
  <c r="BM30" i="7"/>
  <c r="Y36" i="7"/>
  <c r="Y39" i="7" s="1"/>
  <c r="Y33" i="12"/>
  <c r="Y28" i="12" s="1"/>
  <c r="G25" i="7"/>
  <c r="G42" i="12"/>
  <c r="M36" i="7"/>
  <c r="M39" i="7" s="1"/>
  <c r="M33" i="12"/>
  <c r="M28" i="12" s="1"/>
  <c r="AI30" i="7"/>
  <c r="AI21" i="12"/>
  <c r="AQ30" i="7"/>
  <c r="AQ21" i="12"/>
  <c r="BO21" i="12"/>
  <c r="BO30" i="7"/>
  <c r="AP25" i="7"/>
  <c r="AP42" i="12"/>
  <c r="BW25" i="7"/>
  <c r="BW42" i="12"/>
  <c r="AY25" i="7"/>
  <c r="AY42" i="12"/>
  <c r="AK33" i="12"/>
  <c r="AK28" i="12" s="1"/>
  <c r="AK36" i="7"/>
  <c r="AK39" i="7" s="1"/>
  <c r="BO25" i="7"/>
  <c r="BO42" i="12"/>
  <c r="U30" i="7"/>
  <c r="U21" i="12"/>
  <c r="AI36" i="7"/>
  <c r="AI39" i="7" s="1"/>
  <c r="AI33" i="12"/>
  <c r="AI28" i="12" s="1"/>
  <c r="AQ36" i="7"/>
  <c r="AQ39" i="7" s="1"/>
  <c r="AQ33" i="12"/>
  <c r="AQ28" i="12" s="1"/>
  <c r="BC36" i="7"/>
  <c r="BC39" i="7" s="1"/>
  <c r="BC33" i="12"/>
  <c r="BC28" i="12" s="1"/>
  <c r="BO36" i="7"/>
  <c r="BO39" i="7" s="1"/>
  <c r="BO33" i="12"/>
  <c r="BO28" i="12" s="1"/>
  <c r="H42" i="12"/>
  <c r="H25" i="7"/>
  <c r="M30" i="7"/>
  <c r="M21" i="12"/>
  <c r="AA30" i="7"/>
  <c r="AA21" i="12"/>
  <c r="AM36" i="7"/>
  <c r="AM39" i="7" s="1"/>
  <c r="AM33" i="12"/>
  <c r="AM28" i="12" s="1"/>
  <c r="AW21" i="12"/>
  <c r="AW30" i="7"/>
  <c r="BU21" i="12"/>
  <c r="BU30" i="7"/>
  <c r="GW360" i="1"/>
  <c r="AQ230" i="3"/>
  <c r="CO5" i="12"/>
  <c r="ER360" i="1"/>
  <c r="EQ17" i="7" s="1"/>
  <c r="EQ18" i="7" s="1"/>
  <c r="BT21" i="12"/>
  <c r="BT30" i="7"/>
  <c r="AF183" i="1"/>
  <c r="BO230" i="3"/>
  <c r="BO163" i="3" s="1"/>
  <c r="BN26" i="7" s="1"/>
  <c r="Z39" i="7"/>
  <c r="AP39" i="7"/>
  <c r="AN187" i="1"/>
  <c r="HC352" i="1"/>
  <c r="FV352" i="1"/>
  <c r="DS360" i="1"/>
  <c r="DR5" i="12" s="1"/>
  <c r="JP352" i="1"/>
  <c r="DT25" i="7"/>
  <c r="AJ28" i="12"/>
  <c r="CM25" i="7"/>
  <c r="EI42" i="12"/>
  <c r="AN21" i="12"/>
  <c r="AN30" i="7"/>
  <c r="BV30" i="7"/>
  <c r="BV21" i="12"/>
  <c r="EK5" i="12"/>
  <c r="AN28" i="12"/>
  <c r="BP20" i="7"/>
  <c r="JN352" i="1"/>
  <c r="IN360" i="1"/>
  <c r="CJ207" i="3"/>
  <c r="IR232" i="3"/>
  <c r="AC230" i="3"/>
  <c r="CY360" i="1"/>
  <c r="CX5" i="12" s="1"/>
  <c r="EL207" i="3"/>
  <c r="AI230" i="3"/>
  <c r="DD42" i="12"/>
  <c r="EM25" i="7"/>
  <c r="DE360" i="1"/>
  <c r="DD17" i="7" s="1"/>
  <c r="DD18" i="7" s="1"/>
  <c r="FJ352" i="1"/>
  <c r="IF206" i="3" s="1"/>
  <c r="HF352" i="1"/>
  <c r="HZ207" i="3"/>
  <c r="EK42" i="12"/>
  <c r="J21" i="12"/>
  <c r="J30" i="7"/>
  <c r="CG42" i="12"/>
  <c r="BK230" i="3"/>
  <c r="BJ19" i="12" s="1"/>
  <c r="BF230" i="3"/>
  <c r="BF163" i="3" s="1"/>
  <c r="BE26" i="7" s="1"/>
  <c r="CD35" i="7"/>
  <c r="J15" i="7"/>
  <c r="J20" i="7" s="1"/>
  <c r="AI187" i="1"/>
  <c r="FF352" i="1"/>
  <c r="IB206" i="3" s="1"/>
  <c r="CG360" i="1"/>
  <c r="CF5" i="12" s="1"/>
  <c r="DA207" i="3"/>
  <c r="L28" i="12"/>
  <c r="EC42" i="12"/>
  <c r="BJ28" i="12"/>
  <c r="JJ352" i="1"/>
  <c r="KF352" i="1"/>
  <c r="CE352" i="1"/>
  <c r="FA206" i="3" s="1"/>
  <c r="AG187" i="1"/>
  <c r="AJ39" i="7"/>
  <c r="GL207" i="3"/>
  <c r="AH187" i="1"/>
  <c r="AL187" i="1"/>
  <c r="FY360" i="1"/>
  <c r="GT207" i="3"/>
  <c r="KZ352" i="1"/>
  <c r="GP352" i="1"/>
  <c r="DY360" i="1"/>
  <c r="DX17" i="7" s="1"/>
  <c r="DX18" i="7" s="1"/>
  <c r="T28" i="12"/>
  <c r="DR42" i="12"/>
  <c r="BH30" i="7"/>
  <c r="BH21" i="12"/>
  <c r="AR21" i="12"/>
  <c r="AR30" i="7"/>
  <c r="IE352" i="1"/>
  <c r="JE352" i="1"/>
  <c r="DQ25" i="7"/>
  <c r="HX360" i="1"/>
  <c r="CC352" i="1"/>
  <c r="EY206" i="3" s="1"/>
  <c r="FD352" i="1"/>
  <c r="HZ206" i="3" s="1"/>
  <c r="IP360" i="1"/>
  <c r="DB207" i="3"/>
  <c r="HD207" i="3"/>
  <c r="DQ207" i="3"/>
  <c r="AP28" i="12"/>
  <c r="BR21" i="12"/>
  <c r="BR30" i="7"/>
  <c r="BJ21" i="12"/>
  <c r="BJ30" i="7"/>
  <c r="AJ187" i="1"/>
  <c r="AW352" i="1"/>
  <c r="DS206" i="3" s="1"/>
  <c r="GO207" i="3"/>
  <c r="GV360" i="1"/>
  <c r="CZ360" i="1"/>
  <c r="CY5" i="12" s="1"/>
  <c r="FR352" i="1"/>
  <c r="IN206" i="3" s="1"/>
  <c r="HH352" i="1"/>
  <c r="DL360" i="1"/>
  <c r="BR230" i="3"/>
  <c r="BR163" i="3" s="1"/>
  <c r="JH352" i="1"/>
  <c r="HC360" i="1"/>
  <c r="HB207" i="3"/>
  <c r="U251" i="3"/>
  <c r="AF30" i="7"/>
  <c r="AF21" i="12"/>
  <c r="AL179" i="1"/>
  <c r="AD179" i="1"/>
  <c r="U239" i="3"/>
  <c r="HF207" i="3"/>
  <c r="Q352" i="1"/>
  <c r="CM206" i="3" s="1"/>
  <c r="FT352" i="1"/>
  <c r="IP206" i="3" s="1"/>
  <c r="EU360" i="1"/>
  <c r="ET5" i="12" s="1"/>
  <c r="BD230" i="3"/>
  <c r="BD163" i="3" s="1"/>
  <c r="BC26" i="7" s="1"/>
  <c r="CU207" i="3"/>
  <c r="U232" i="3"/>
  <c r="AP30" i="7"/>
  <c r="AP21" i="12"/>
  <c r="AL183" i="1"/>
  <c r="T230" i="3"/>
  <c r="T163" i="3" s="1"/>
  <c r="S26" i="7" s="1"/>
  <c r="JC352" i="1"/>
  <c r="GE352" i="1"/>
  <c r="CG352" i="1"/>
  <c r="FC206" i="3" s="1"/>
  <c r="KX352" i="1"/>
  <c r="GZ352" i="1"/>
  <c r="CO42" i="12"/>
  <c r="FT360" i="1"/>
  <c r="EI360" i="1"/>
  <c r="EH17" i="7" s="1"/>
  <c r="EH18" i="7" s="1"/>
  <c r="GI360" i="1"/>
  <c r="CK352" i="1"/>
  <c r="FG206" i="3" s="1"/>
  <c r="CS25" i="7"/>
  <c r="CX360" i="1"/>
  <c r="CW17" i="7" s="1"/>
  <c r="CW18" i="7" s="1"/>
  <c r="EY360" i="1"/>
  <c r="U159" i="3"/>
  <c r="AB230" i="3"/>
  <c r="AB163" i="3" s="1"/>
  <c r="AA26" i="7" s="1"/>
  <c r="J28" i="12"/>
  <c r="EF352" i="1"/>
  <c r="HB206" i="3" s="1"/>
  <c r="IO352" i="1"/>
  <c r="FL352" i="1"/>
  <c r="IH206" i="3" s="1"/>
  <c r="BG352" i="1"/>
  <c r="EC206" i="3" s="1"/>
  <c r="EX360" i="1"/>
  <c r="EW5" i="12" s="1"/>
  <c r="BQ230" i="3"/>
  <c r="Z328" i="1"/>
  <c r="CV355" i="1" s="1"/>
  <c r="CU6" i="7" s="1"/>
  <c r="JB352" i="1"/>
  <c r="JA352" i="1"/>
  <c r="KQ352" i="1"/>
  <c r="ID207" i="3"/>
  <c r="DI360" i="1"/>
  <c r="DH17" i="7" s="1"/>
  <c r="DH18" i="7" s="1"/>
  <c r="JZ352" i="1"/>
  <c r="DJ207" i="3"/>
  <c r="DA5" i="12"/>
  <c r="DQ5" i="12"/>
  <c r="ER42" i="12"/>
  <c r="BL352" i="1"/>
  <c r="EH206" i="3" s="1"/>
  <c r="KS352" i="1"/>
  <c r="DD360" i="1"/>
  <c r="DC5" i="12" s="1"/>
  <c r="GY360" i="1"/>
  <c r="BM230" i="3"/>
  <c r="S230" i="3"/>
  <c r="AG230" i="3"/>
  <c r="KE352" i="1"/>
  <c r="IP352" i="1"/>
  <c r="KN352" i="1"/>
  <c r="FU332" i="1"/>
  <c r="IQ359" i="1" s="1"/>
  <c r="FD360" i="1"/>
  <c r="H230" i="3"/>
  <c r="H163" i="3" s="1"/>
  <c r="G26" i="7" s="1"/>
  <c r="L230" i="3"/>
  <c r="DG360" i="1"/>
  <c r="DF17" i="7" s="1"/>
  <c r="DF18" i="7" s="1"/>
  <c r="CB352" i="1"/>
  <c r="EX206" i="3" s="1"/>
  <c r="DP17" i="7"/>
  <c r="DP18" i="7" s="1"/>
  <c r="DP5" i="12"/>
  <c r="LA352" i="1"/>
  <c r="HW352" i="1"/>
  <c r="CO360" i="1"/>
  <c r="CN17" i="7" s="1"/>
  <c r="CN18" i="7" s="1"/>
  <c r="AI352" i="1"/>
  <c r="DE206" i="3" s="1"/>
  <c r="I121" i="1"/>
  <c r="AS179" i="1" s="1"/>
  <c r="CM352" i="1"/>
  <c r="FI206" i="3" s="1"/>
  <c r="O230" i="3"/>
  <c r="O163" i="3" s="1"/>
  <c r="N26" i="7" s="1"/>
  <c r="KA352" i="1"/>
  <c r="HU352" i="1"/>
  <c r="DY352" i="1"/>
  <c r="GU206" i="3" s="1"/>
  <c r="GH352" i="1"/>
  <c r="GR352" i="1"/>
  <c r="JA178" i="3"/>
  <c r="AC182" i="1"/>
  <c r="BN15" i="7"/>
  <c r="BN20" i="7" s="1"/>
  <c r="CC35" i="7"/>
  <c r="EJ360" i="1"/>
  <c r="EI5" i="12" s="1"/>
  <c r="DY5" i="12"/>
  <c r="JT352" i="1"/>
  <c r="DC25" i="7"/>
  <c r="DV207" i="3"/>
  <c r="HU360" i="1"/>
  <c r="Y239" i="3"/>
  <c r="Y256" i="3"/>
  <c r="Y232" i="3"/>
  <c r="Y251" i="3"/>
  <c r="Y159" i="3"/>
  <c r="AM179" i="1"/>
  <c r="H135" i="1"/>
  <c r="AK179" i="1"/>
  <c r="CL207" i="3"/>
  <c r="I230" i="3"/>
  <c r="I163" i="3" s="1"/>
  <c r="H26" i="7" s="1"/>
  <c r="AJ179" i="1"/>
  <c r="AH179" i="1"/>
  <c r="BK352" i="1"/>
  <c r="EG206" i="3" s="1"/>
  <c r="AR230" i="3"/>
  <c r="HG352" i="1"/>
  <c r="JW352" i="1"/>
  <c r="CJ25" i="7"/>
  <c r="S15" i="7"/>
  <c r="S20" i="7" s="1"/>
  <c r="AE182" i="1"/>
  <c r="AI182" i="1"/>
  <c r="IJ352" i="1"/>
  <c r="IG207" i="3"/>
  <c r="EW360" i="1"/>
  <c r="EV5" i="12" s="1"/>
  <c r="EF360" i="1"/>
  <c r="EE5" i="12" s="1"/>
  <c r="IJ207" i="3"/>
  <c r="FK360" i="1"/>
  <c r="HZ352" i="1"/>
  <c r="DR207" i="3"/>
  <c r="HR360" i="1"/>
  <c r="CE42" i="12"/>
  <c r="CW360" i="1"/>
  <c r="CV17" i="7" s="1"/>
  <c r="CV18" i="7" s="1"/>
  <c r="L256" i="3"/>
  <c r="CV42" i="12"/>
  <c r="EL25" i="7"/>
  <c r="N230" i="3"/>
  <c r="M19" i="12" s="1"/>
  <c r="CN360" i="1"/>
  <c r="N352" i="1"/>
  <c r="CJ206" i="3" s="1"/>
  <c r="AI179" i="1"/>
  <c r="AG179" i="1"/>
  <c r="AE179" i="1"/>
  <c r="BO352" i="1"/>
  <c r="EK206" i="3" s="1"/>
  <c r="HS352" i="1"/>
  <c r="JO352" i="1"/>
  <c r="HI352" i="1"/>
  <c r="KL352" i="1"/>
  <c r="AN182" i="1"/>
  <c r="AJ15" i="7"/>
  <c r="AJ20" i="7" s="1"/>
  <c r="II352" i="1"/>
  <c r="IH207" i="3"/>
  <c r="DI5" i="12"/>
  <c r="EZ352" i="1"/>
  <c r="HV206" i="3" s="1"/>
  <c r="GV352" i="1"/>
  <c r="CD42" i="12"/>
  <c r="T352" i="1"/>
  <c r="CP206" i="3" s="1"/>
  <c r="L251" i="3"/>
  <c r="FI360" i="1"/>
  <c r="DF360" i="1"/>
  <c r="IR251" i="3"/>
  <c r="IR239" i="3"/>
  <c r="K352" i="1"/>
  <c r="CG206" i="3" s="1"/>
  <c r="AF179" i="1"/>
  <c r="JQ352" i="1"/>
  <c r="AC179" i="1"/>
  <c r="AH230" i="3"/>
  <c r="AG19" i="12" s="1"/>
  <c r="IY352" i="1"/>
  <c r="F352" i="1"/>
  <c r="CB206" i="3" s="1"/>
  <c r="Q330" i="1"/>
  <c r="CM203" i="3" s="1"/>
  <c r="KG352" i="1"/>
  <c r="ID352" i="1"/>
  <c r="KR352" i="1"/>
  <c r="FA360" i="1"/>
  <c r="FG352" i="1"/>
  <c r="IC206" i="3" s="1"/>
  <c r="HG360" i="1"/>
  <c r="LD352" i="1"/>
  <c r="G28" i="12"/>
  <c r="EU5" i="12"/>
  <c r="EU17" i="7"/>
  <c r="EU18" i="7" s="1"/>
  <c r="CT5" i="12"/>
  <c r="CT17" i="7"/>
  <c r="CT18" i="7" s="1"/>
  <c r="H352" i="1"/>
  <c r="CD206" i="3" s="1"/>
  <c r="EA352" i="1"/>
  <c r="GW206" i="3" s="1"/>
  <c r="CF31" i="12"/>
  <c r="HM360" i="1"/>
  <c r="BD352" i="1"/>
  <c r="DZ206" i="3" s="1"/>
  <c r="IM360" i="1"/>
  <c r="HA207" i="3"/>
  <c r="IO207" i="3"/>
  <c r="HL207" i="3"/>
  <c r="CT207" i="3"/>
  <c r="BV230" i="3"/>
  <c r="FR207" i="3"/>
  <c r="CS17" i="7"/>
  <c r="CS18" i="7" s="1"/>
  <c r="FP207" i="3"/>
  <c r="EM360" i="1"/>
  <c r="IT232" i="3"/>
  <c r="IT251" i="3"/>
  <c r="IT239" i="3"/>
  <c r="EE25" i="7"/>
  <c r="EE42" i="12"/>
  <c r="HW207" i="3"/>
  <c r="JU352" i="1"/>
  <c r="BL28" i="12"/>
  <c r="CA35" i="7"/>
  <c r="GE332" i="1"/>
  <c r="JA359" i="1" s="1"/>
  <c r="HQ360" i="1"/>
  <c r="IR352" i="1"/>
  <c r="BH230" i="3"/>
  <c r="BH163" i="3" s="1"/>
  <c r="BG26" i="7" s="1"/>
  <c r="DM360" i="1"/>
  <c r="FG360" i="1"/>
  <c r="BW232" i="3"/>
  <c r="BW251" i="3"/>
  <c r="BW159" i="3"/>
  <c r="BW256" i="3"/>
  <c r="AC25" i="7"/>
  <c r="AC42" i="12"/>
  <c r="DG25" i="7"/>
  <c r="DG42" i="12"/>
  <c r="BR352" i="1"/>
  <c r="EN206" i="3" s="1"/>
  <c r="Z230" i="3"/>
  <c r="Z163" i="3" s="1"/>
  <c r="Y26" i="7" s="1"/>
  <c r="IA352" i="1"/>
  <c r="CH352" i="1"/>
  <c r="FD206" i="3" s="1"/>
  <c r="HE360" i="1"/>
  <c r="GL332" i="1"/>
  <c r="JH359" i="1" s="1"/>
  <c r="N25" i="7"/>
  <c r="N42" i="12"/>
  <c r="AF15" i="7"/>
  <c r="AF20" i="7" s="1"/>
  <c r="DH352" i="1"/>
  <c r="GD206" i="3" s="1"/>
  <c r="FP352" i="1"/>
  <c r="IL206" i="3" s="1"/>
  <c r="CF352" i="1"/>
  <c r="FB206" i="3" s="1"/>
  <c r="FB207" i="3"/>
  <c r="M239" i="3"/>
  <c r="M232" i="3"/>
  <c r="M159" i="3"/>
  <c r="M251" i="3"/>
  <c r="M256" i="3"/>
  <c r="DO352" i="1"/>
  <c r="GK206" i="3" s="1"/>
  <c r="IM352" i="1"/>
  <c r="AH184" i="1"/>
  <c r="FQ360" i="1"/>
  <c r="HN207" i="3"/>
  <c r="BI42" i="12"/>
  <c r="BI25" i="7"/>
  <c r="EC17" i="7"/>
  <c r="EC18" i="7" s="1"/>
  <c r="EC5" i="12"/>
  <c r="CZ17" i="7"/>
  <c r="CZ18" i="7" s="1"/>
  <c r="CZ5" i="12"/>
  <c r="EO17" i="7"/>
  <c r="EO18" i="7" s="1"/>
  <c r="EO5" i="12"/>
  <c r="P352" i="1"/>
  <c r="CL206" i="3" s="1"/>
  <c r="W330" i="1"/>
  <c r="CS357" i="1" s="1"/>
  <c r="AK185" i="1"/>
  <c r="DI352" i="1"/>
  <c r="GE206" i="3" s="1"/>
  <c r="DB352" i="1"/>
  <c r="FX206" i="3" s="1"/>
  <c r="DJ25" i="7"/>
  <c r="AN184" i="1"/>
  <c r="AJ184" i="1"/>
  <c r="GM360" i="1"/>
  <c r="IE207" i="3"/>
  <c r="GC207" i="3"/>
  <c r="GK207" i="3"/>
  <c r="IC360" i="1"/>
  <c r="HK207" i="3"/>
  <c r="IF352" i="1"/>
  <c r="AJ230" i="3"/>
  <c r="AJ163" i="3" s="1"/>
  <c r="AI26" i="7" s="1"/>
  <c r="IS251" i="3"/>
  <c r="FJ207" i="3"/>
  <c r="BO232" i="3"/>
  <c r="BO251" i="3"/>
  <c r="BO159" i="3"/>
  <c r="BO256" i="3"/>
  <c r="BU232" i="3"/>
  <c r="BU251" i="3"/>
  <c r="BU159" i="3"/>
  <c r="BU256" i="3"/>
  <c r="CP25" i="7"/>
  <c r="CP42" i="12"/>
  <c r="KM352" i="1"/>
  <c r="KU352" i="1"/>
  <c r="HJ207" i="3"/>
  <c r="AI184" i="1"/>
  <c r="AF184" i="1"/>
  <c r="AL184" i="1"/>
  <c r="GB352" i="1"/>
  <c r="JG352" i="1"/>
  <c r="EO42" i="12"/>
  <c r="HD332" i="1"/>
  <c r="JZ359" i="1" s="1"/>
  <c r="IK207" i="3"/>
  <c r="FX207" i="3"/>
  <c r="GS360" i="1"/>
  <c r="KB352" i="1"/>
  <c r="HL352" i="1"/>
  <c r="ED207" i="3"/>
  <c r="IS239" i="3"/>
  <c r="EE360" i="1"/>
  <c r="EG360" i="1"/>
  <c r="ES360" i="1"/>
  <c r="ER5" i="12" s="1"/>
  <c r="AK187" i="1"/>
  <c r="AC187" i="1"/>
  <c r="I129" i="1"/>
  <c r="AM187" i="1"/>
  <c r="AE187" i="1"/>
  <c r="AF187" i="1"/>
  <c r="H143" i="1"/>
  <c r="X328" i="1"/>
  <c r="CT355" i="1" s="1"/>
  <c r="CS6" i="7" s="1"/>
  <c r="I15" i="7"/>
  <c r="I20" i="7" s="1"/>
  <c r="IW352" i="1"/>
  <c r="IG352" i="1"/>
  <c r="BN230" i="3"/>
  <c r="BN163" i="3" s="1"/>
  <c r="BM26" i="7" s="1"/>
  <c r="HQ352" i="1"/>
  <c r="I126" i="1"/>
  <c r="AS184" i="1" s="1"/>
  <c r="AC184" i="1"/>
  <c r="HD352" i="1"/>
  <c r="IZ352" i="1"/>
  <c r="LE352" i="1"/>
  <c r="FL360" i="1"/>
  <c r="DM5" i="12"/>
  <c r="JV352" i="1"/>
  <c r="BB230" i="3"/>
  <c r="DW42" i="12"/>
  <c r="ET42" i="12"/>
  <c r="ET360" i="1"/>
  <c r="IS159" i="3"/>
  <c r="DO360" i="1"/>
  <c r="L159" i="3"/>
  <c r="L232" i="3"/>
  <c r="BY251" i="3"/>
  <c r="BY232" i="3"/>
  <c r="BY159" i="3"/>
  <c r="BY256" i="3"/>
  <c r="CN352" i="1"/>
  <c r="FJ206" i="3" s="1"/>
  <c r="CQ352" i="1"/>
  <c r="FM206" i="3" s="1"/>
  <c r="IU159" i="3"/>
  <c r="AM184" i="1"/>
  <c r="AG184" i="1"/>
  <c r="BX15" i="7"/>
  <c r="BX20" i="7" s="1"/>
  <c r="DR352" i="1"/>
  <c r="GN206" i="3" s="1"/>
  <c r="IN352" i="1"/>
  <c r="HJ332" i="1"/>
  <c r="KF359" i="1" s="1"/>
  <c r="CK31" i="12"/>
  <c r="DX360" i="1"/>
  <c r="DW5" i="12" s="1"/>
  <c r="HT352" i="1"/>
  <c r="GD352" i="1"/>
  <c r="DH360" i="1"/>
  <c r="BW352" i="1"/>
  <c r="ES206" i="3" s="1"/>
  <c r="BS352" i="1"/>
  <c r="EO206" i="3" s="1"/>
  <c r="V230" i="3"/>
  <c r="V163" i="3" s="1"/>
  <c r="U26" i="7" s="1"/>
  <c r="DC352" i="1"/>
  <c r="FY206" i="3" s="1"/>
  <c r="KV352" i="1"/>
  <c r="GF352" i="1"/>
  <c r="IU352" i="1"/>
  <c r="HR352" i="1"/>
  <c r="HW332" i="1"/>
  <c r="KS359" i="1" s="1"/>
  <c r="IX352" i="1"/>
  <c r="AJ182" i="1"/>
  <c r="AD182" i="1"/>
  <c r="AM182" i="1"/>
  <c r="AH182" i="1"/>
  <c r="AL182" i="1"/>
  <c r="AK182" i="1"/>
  <c r="AF182" i="1"/>
  <c r="H138" i="1"/>
  <c r="EN25" i="7"/>
  <c r="EN42" i="12"/>
  <c r="BQ352" i="1"/>
  <c r="EM206" i="3" s="1"/>
  <c r="DW352" i="1"/>
  <c r="GS206" i="3" s="1"/>
  <c r="BL230" i="3"/>
  <c r="AK230" i="3"/>
  <c r="CA17" i="7"/>
  <c r="CA18" i="7" s="1"/>
  <c r="CA5" i="12"/>
  <c r="Z329" i="1"/>
  <c r="CV202" i="3" s="1"/>
  <c r="DK352" i="1"/>
  <c r="GG206" i="3" s="1"/>
  <c r="JL352" i="1"/>
  <c r="Z331" i="1"/>
  <c r="CV358" i="1" s="1"/>
  <c r="BJ230" i="3"/>
  <c r="IQ356" i="1"/>
  <c r="IQ202" i="3"/>
  <c r="IP357" i="1"/>
  <c r="IP203" i="3"/>
  <c r="DL352" i="1"/>
  <c r="GH206" i="3" s="1"/>
  <c r="KD352" i="1"/>
  <c r="ES352" i="1"/>
  <c r="HO206" i="3" s="1"/>
  <c r="CY352" i="1"/>
  <c r="FU206" i="3" s="1"/>
  <c r="IH352" i="1"/>
  <c r="IN357" i="1"/>
  <c r="IN203" i="3"/>
  <c r="T329" i="1"/>
  <c r="CP356" i="1" s="1"/>
  <c r="DQ352" i="1"/>
  <c r="GM206" i="3" s="1"/>
  <c r="EW352" i="1"/>
  <c r="HS206" i="3" s="1"/>
  <c r="IT352" i="1"/>
  <c r="FM360" i="1"/>
  <c r="V352" i="1"/>
  <c r="CR206" i="3" s="1"/>
  <c r="IL352" i="1"/>
  <c r="KT352" i="1"/>
  <c r="K159" i="3"/>
  <c r="K232" i="3"/>
  <c r="K251" i="3"/>
  <c r="K256" i="3"/>
  <c r="AV232" i="3"/>
  <c r="AV251" i="3"/>
  <c r="AV159" i="3"/>
  <c r="AV256" i="3"/>
  <c r="R30" i="7"/>
  <c r="R21" i="12"/>
  <c r="X21" i="12"/>
  <c r="X30" i="7"/>
  <c r="M230" i="3"/>
  <c r="M163" i="3" s="1"/>
  <c r="L26" i="7" s="1"/>
  <c r="AY36" i="7"/>
  <c r="AY39" i="7" s="1"/>
  <c r="AY33" i="12"/>
  <c r="AY28" i="12" s="1"/>
  <c r="BK36" i="7"/>
  <c r="BK39" i="7" s="1"/>
  <c r="BK33" i="12"/>
  <c r="BK28" i="12" s="1"/>
  <c r="AP239" i="3"/>
  <c r="AP232" i="3"/>
  <c r="AP251" i="3"/>
  <c r="AP256" i="3"/>
  <c r="AP159" i="3"/>
  <c r="AT230" i="3"/>
  <c r="AT163" i="3" s="1"/>
  <c r="AS26" i="7" s="1"/>
  <c r="EH25" i="7"/>
  <c r="EH42" i="12"/>
  <c r="CF25" i="7"/>
  <c r="CF42" i="12"/>
  <c r="AN230" i="3"/>
  <c r="BP230" i="3"/>
  <c r="EJ17" i="7"/>
  <c r="EJ18" i="7" s="1"/>
  <c r="EJ5" i="12"/>
  <c r="AP230" i="3"/>
  <c r="CD17" i="7"/>
  <c r="CD18" i="7" s="1"/>
  <c r="CD5" i="12"/>
  <c r="CA352" i="1"/>
  <c r="EW206" i="3" s="1"/>
  <c r="Q239" i="3"/>
  <c r="Q159" i="3"/>
  <c r="Q256" i="3"/>
  <c r="Q251" i="3"/>
  <c r="Q232" i="3"/>
  <c r="AL232" i="3"/>
  <c r="AL159" i="3"/>
  <c r="AL256" i="3"/>
  <c r="AL251" i="3"/>
  <c r="N36" i="7"/>
  <c r="N39" i="7" s="1"/>
  <c r="N33" i="12"/>
  <c r="N28" i="12" s="1"/>
  <c r="R33" i="12"/>
  <c r="R28" i="12" s="1"/>
  <c r="R36" i="7"/>
  <c r="R39" i="7" s="1"/>
  <c r="CR25" i="7"/>
  <c r="CR42" i="12"/>
  <c r="BG21" i="12"/>
  <c r="BG30" i="7"/>
  <c r="BQ21" i="12"/>
  <c r="BQ30" i="7"/>
  <c r="EU25" i="7"/>
  <c r="EU42" i="12"/>
  <c r="Y230" i="3"/>
  <c r="W15" i="7"/>
  <c r="W20" i="7" s="1"/>
  <c r="JF352" i="1"/>
  <c r="DO42" i="12"/>
  <c r="BC15" i="7"/>
  <c r="BC20" i="7" s="1"/>
  <c r="BX232" i="3"/>
  <c r="BX251" i="3"/>
  <c r="BX256" i="3"/>
  <c r="BX159" i="3"/>
  <c r="AR256" i="3"/>
  <c r="AR232" i="3"/>
  <c r="AR159" i="3"/>
  <c r="AR251" i="3"/>
  <c r="T21" i="12"/>
  <c r="T30" i="7"/>
  <c r="Z30" i="7"/>
  <c r="Z21" i="12"/>
  <c r="IQ357" i="1"/>
  <c r="IQ203" i="3"/>
  <c r="DP25" i="7"/>
  <c r="DP42" i="12"/>
  <c r="AU21" i="12"/>
  <c r="AU30" i="7"/>
  <c r="BG36" i="7"/>
  <c r="BG39" i="7" s="1"/>
  <c r="BG33" i="12"/>
  <c r="BG28" i="12" s="1"/>
  <c r="IO357" i="1"/>
  <c r="IO203" i="3"/>
  <c r="BH177" i="3"/>
  <c r="R25" i="7"/>
  <c r="R42" i="12"/>
  <c r="AA230" i="3"/>
  <c r="O177" i="3"/>
  <c r="DU17" i="7"/>
  <c r="DU18" i="7" s="1"/>
  <c r="DU5" i="12"/>
  <c r="W329" i="1"/>
  <c r="CS202" i="3" s="1"/>
  <c r="BA230" i="3"/>
  <c r="BH159" i="3"/>
  <c r="BH256" i="3"/>
  <c r="BH232" i="3"/>
  <c r="BH251" i="3"/>
  <c r="O251" i="3"/>
  <c r="O232" i="3"/>
  <c r="O256" i="3"/>
  <c r="O159" i="3"/>
  <c r="P21" i="12"/>
  <c r="P30" i="7"/>
  <c r="KH352" i="1"/>
  <c r="IQ358" i="1"/>
  <c r="IQ204" i="3"/>
  <c r="BI30" i="7"/>
  <c r="BI21" i="12"/>
  <c r="BM232" i="3"/>
  <c r="BM256" i="3"/>
  <c r="BM251" i="3"/>
  <c r="BM159" i="3"/>
  <c r="CL25" i="7"/>
  <c r="CL42" i="12"/>
  <c r="IO358" i="1"/>
  <c r="IO204" i="3"/>
  <c r="BZ17" i="7"/>
  <c r="BZ18" i="7" s="1"/>
  <c r="BZ5" i="12"/>
  <c r="D33" i="12"/>
  <c r="D28" i="12" s="1"/>
  <c r="D36" i="7"/>
  <c r="D39" i="7" s="1"/>
  <c r="E13" i="7"/>
  <c r="E15" i="7" s="1"/>
  <c r="E20" i="7" s="1"/>
  <c r="KP352" i="1"/>
  <c r="HX332" i="1"/>
  <c r="KT359" i="1" s="1"/>
  <c r="GT332" i="1"/>
  <c r="JP359" i="1" s="1"/>
  <c r="GJ352" i="1"/>
  <c r="AF230" i="3"/>
  <c r="AF163" i="3" s="1"/>
  <c r="AE26" i="7" s="1"/>
  <c r="Z159" i="3"/>
  <c r="Z251" i="3"/>
  <c r="Z256" i="3"/>
  <c r="Z232" i="3"/>
  <c r="P36" i="7"/>
  <c r="P39" i="7" s="1"/>
  <c r="P33" i="12"/>
  <c r="P28" i="12" s="1"/>
  <c r="V30" i="7"/>
  <c r="V21" i="12"/>
  <c r="AH36" i="7"/>
  <c r="AH39" i="7" s="1"/>
  <c r="AH33" i="12"/>
  <c r="AH28" i="12" s="1"/>
  <c r="AW33" i="12"/>
  <c r="AW28" i="12" s="1"/>
  <c r="AW36" i="7"/>
  <c r="AW39" i="7" s="1"/>
  <c r="U230" i="3"/>
  <c r="EB25" i="7"/>
  <c r="EB42" i="12"/>
  <c r="W239" i="3"/>
  <c r="W251" i="3"/>
  <c r="W256" i="3"/>
  <c r="W232" i="3"/>
  <c r="W159" i="3"/>
  <c r="CH17" i="7"/>
  <c r="CH18" i="7" s="1"/>
  <c r="CH5" i="12"/>
  <c r="DT17" i="7"/>
  <c r="DT18" i="7" s="1"/>
  <c r="DT5" i="12"/>
  <c r="Q329" i="1"/>
  <c r="CM202" i="3" s="1"/>
  <c r="KY352" i="1"/>
  <c r="BS15" i="7"/>
  <c r="BS20" i="7" s="1"/>
  <c r="KW352" i="1"/>
  <c r="IC352" i="1"/>
  <c r="FB352" i="1"/>
  <c r="HX206" i="3" s="1"/>
  <c r="R239" i="3"/>
  <c r="R159" i="3"/>
  <c r="R232" i="3"/>
  <c r="R256" i="3"/>
  <c r="R251" i="3"/>
  <c r="L21" i="12"/>
  <c r="L30" i="7"/>
  <c r="AT239" i="3"/>
  <c r="AT251" i="3"/>
  <c r="AT232" i="3"/>
  <c r="AT159" i="3"/>
  <c r="AS30" i="7"/>
  <c r="AS21" i="12"/>
  <c r="AY21" i="12"/>
  <c r="AY30" i="7"/>
  <c r="BK21" i="12"/>
  <c r="BK30" i="7"/>
  <c r="BS159" i="3"/>
  <c r="BS256" i="3"/>
  <c r="BS251" i="3"/>
  <c r="BS232" i="3"/>
  <c r="AN159" i="3"/>
  <c r="AN256" i="3"/>
  <c r="AN232" i="3"/>
  <c r="AN251" i="3"/>
  <c r="W230" i="3"/>
  <c r="BJ239" i="3"/>
  <c r="BJ159" i="3"/>
  <c r="BJ232" i="3"/>
  <c r="BJ256" i="3"/>
  <c r="BJ251" i="3"/>
  <c r="CY25" i="7"/>
  <c r="CY42" i="12"/>
  <c r="AX177" i="3"/>
  <c r="FO207" i="3"/>
  <c r="FO360" i="1"/>
  <c r="CP5" i="12"/>
  <c r="CP17" i="7"/>
  <c r="CP18" i="7" s="1"/>
  <c r="GR360" i="1"/>
  <c r="GR207" i="3"/>
  <c r="H36" i="7"/>
  <c r="H39" i="7" s="1"/>
  <c r="H33" i="12"/>
  <c r="H28" i="12" s="1"/>
  <c r="S177" i="3"/>
  <c r="V331" i="1"/>
  <c r="CR204" i="3" s="1"/>
  <c r="AE185" i="1"/>
  <c r="AX352" i="1"/>
  <c r="DT206" i="3" s="1"/>
  <c r="BT352" i="1"/>
  <c r="EP206" i="3" s="1"/>
  <c r="BZ352" i="1"/>
  <c r="EV206" i="3" s="1"/>
  <c r="AO352" i="1"/>
  <c r="DK206" i="3" s="1"/>
  <c r="IQ352" i="1"/>
  <c r="EO352" i="1"/>
  <c r="HK206" i="3" s="1"/>
  <c r="ER352" i="1"/>
  <c r="HN206" i="3" s="1"/>
  <c r="GY352" i="1"/>
  <c r="JS352" i="1"/>
  <c r="O15" i="7"/>
  <c r="O20" i="7" s="1"/>
  <c r="FO352" i="1"/>
  <c r="IK206" i="3" s="1"/>
  <c r="HJ352" i="1"/>
  <c r="EX352" i="1"/>
  <c r="HT206" i="3" s="1"/>
  <c r="AO13" i="7"/>
  <c r="AO15" i="7" s="1"/>
  <c r="AO20" i="7" s="1"/>
  <c r="GE360" i="1"/>
  <c r="BF239" i="3"/>
  <c r="BF232" i="3"/>
  <c r="BF159" i="3"/>
  <c r="BF251" i="3"/>
  <c r="AC232" i="3"/>
  <c r="AC256" i="3"/>
  <c r="AC159" i="3"/>
  <c r="AC251" i="3"/>
  <c r="BC239" i="3"/>
  <c r="BC232" i="3"/>
  <c r="BC159" i="3"/>
  <c r="BC251" i="3"/>
  <c r="BC256" i="3"/>
  <c r="CC204" i="3"/>
  <c r="CC358" i="1"/>
  <c r="AK256" i="3"/>
  <c r="AK232" i="3"/>
  <c r="AK251" i="3"/>
  <c r="AK159" i="3"/>
  <c r="BB36" i="7"/>
  <c r="BB39" i="7" s="1"/>
  <c r="BB33" i="12"/>
  <c r="BB28" i="12" s="1"/>
  <c r="BK159" i="3"/>
  <c r="BK251" i="3"/>
  <c r="BK256" i="3"/>
  <c r="BK232" i="3"/>
  <c r="AA36" i="7"/>
  <c r="AA39" i="7" s="1"/>
  <c r="AA33" i="12"/>
  <c r="AA28" i="12" s="1"/>
  <c r="AE184" i="1"/>
  <c r="AD184" i="1"/>
  <c r="H140" i="1"/>
  <c r="AA256" i="3"/>
  <c r="AA251" i="3"/>
  <c r="AA232" i="3"/>
  <c r="AA159" i="3"/>
  <c r="BQ159" i="3"/>
  <c r="BQ256" i="3"/>
  <c r="BQ232" i="3"/>
  <c r="BQ251" i="3"/>
  <c r="BW30" i="7"/>
  <c r="BW21" i="12"/>
  <c r="AI239" i="3"/>
  <c r="AI232" i="3"/>
  <c r="AI251" i="3"/>
  <c r="AI159" i="3"/>
  <c r="AI256" i="3"/>
  <c r="AT235" i="3"/>
  <c r="U13" i="7"/>
  <c r="U15" i="7" s="1"/>
  <c r="U20" i="7" s="1"/>
  <c r="DU25" i="7"/>
  <c r="DU42" i="12"/>
  <c r="BC177" i="3"/>
  <c r="HA352" i="1"/>
  <c r="EI352" i="1"/>
  <c r="HE206" i="3" s="1"/>
  <c r="EB352" i="1"/>
  <c r="GX206" i="3" s="1"/>
  <c r="M15" i="7"/>
  <c r="M20" i="7" s="1"/>
  <c r="I127" i="1"/>
  <c r="AR185" i="1" s="1"/>
  <c r="AV15" i="7"/>
  <c r="AV20" i="7" s="1"/>
  <c r="BR15" i="7"/>
  <c r="BR20" i="7" s="1"/>
  <c r="HM352" i="1"/>
  <c r="HL332" i="1"/>
  <c r="KH359" i="1" s="1"/>
  <c r="BI251" i="3"/>
  <c r="BI159" i="3"/>
  <c r="BI256" i="3"/>
  <c r="BI232" i="3"/>
  <c r="AG159" i="3"/>
  <c r="AG256" i="3"/>
  <c r="AG232" i="3"/>
  <c r="AG251" i="3"/>
  <c r="BG232" i="3"/>
  <c r="BG251" i="3"/>
  <c r="BR235" i="3"/>
  <c r="BG159" i="3"/>
  <c r="BG256" i="3"/>
  <c r="CK358" i="1"/>
  <c r="CK204" i="3"/>
  <c r="N159" i="3"/>
  <c r="N256" i="3"/>
  <c r="N251" i="3"/>
  <c r="N232" i="3"/>
  <c r="V235" i="3"/>
  <c r="AS256" i="3"/>
  <c r="AS251" i="3"/>
  <c r="AS159" i="3"/>
  <c r="AS232" i="3"/>
  <c r="AZ36" i="7"/>
  <c r="AZ39" i="7" s="1"/>
  <c r="AZ33" i="12"/>
  <c r="AZ28" i="12" s="1"/>
  <c r="BD36" i="7"/>
  <c r="BD39" i="7" s="1"/>
  <c r="BD33" i="12"/>
  <c r="BD28" i="12" s="1"/>
  <c r="Q30" i="7"/>
  <c r="Q21" i="12"/>
  <c r="W36" i="7"/>
  <c r="W39" i="7" s="1"/>
  <c r="W33" i="12"/>
  <c r="W28" i="12" s="1"/>
  <c r="AB239" i="3"/>
  <c r="AB159" i="3"/>
  <c r="AB256" i="3"/>
  <c r="AB251" i="3"/>
  <c r="AB232" i="3"/>
  <c r="BA239" i="3"/>
  <c r="BA232" i="3"/>
  <c r="BA251" i="3"/>
  <c r="BA159" i="3"/>
  <c r="BA256" i="3"/>
  <c r="AJ239" i="3"/>
  <c r="AJ256" i="3"/>
  <c r="AJ232" i="3"/>
  <c r="AJ251" i="3"/>
  <c r="AJ159" i="3"/>
  <c r="AW230" i="3"/>
  <c r="HH207" i="3"/>
  <c r="HH360" i="1"/>
  <c r="BR251" i="3"/>
  <c r="BR159" i="3"/>
  <c r="BR232" i="3"/>
  <c r="AM251" i="3"/>
  <c r="AM159" i="3"/>
  <c r="AM232" i="3"/>
  <c r="AM256" i="3"/>
  <c r="BL251" i="3"/>
  <c r="BL159" i="3"/>
  <c r="BL256" i="3"/>
  <c r="BL232" i="3"/>
  <c r="AH232" i="3"/>
  <c r="AH251" i="3"/>
  <c r="AH159" i="3"/>
  <c r="BE159" i="3"/>
  <c r="BE232" i="3"/>
  <c r="BE256" i="3"/>
  <c r="BE251" i="3"/>
  <c r="AV36" i="7"/>
  <c r="AV39" i="7" s="1"/>
  <c r="AV33" i="12"/>
  <c r="AV28" i="12" s="1"/>
  <c r="AZ21" i="12"/>
  <c r="AZ30" i="7"/>
  <c r="S232" i="3"/>
  <c r="S159" i="3"/>
  <c r="S256" i="3"/>
  <c r="S251" i="3"/>
  <c r="BT159" i="3"/>
  <c r="BT256" i="3"/>
  <c r="BT232" i="3"/>
  <c r="BT251" i="3"/>
  <c r="AC30" i="7"/>
  <c r="AC21" i="12"/>
  <c r="AG21" i="12"/>
  <c r="AG30" i="7"/>
  <c r="AZ159" i="3"/>
  <c r="AZ256" i="3"/>
  <c r="AZ232" i="3"/>
  <c r="AZ251" i="3"/>
  <c r="AO239" i="3"/>
  <c r="AO159" i="3"/>
  <c r="AO251" i="3"/>
  <c r="AO256" i="3"/>
  <c r="AO232" i="3"/>
  <c r="BY33" i="12"/>
  <c r="BY28" i="12" s="1"/>
  <c r="BY36" i="7"/>
  <c r="BY39" i="7" s="1"/>
  <c r="AX232" i="3"/>
  <c r="AX159" i="3"/>
  <c r="AX256" i="3"/>
  <c r="AX251" i="3"/>
  <c r="IM357" i="1"/>
  <c r="IM203" i="3"/>
  <c r="DH25" i="7"/>
  <c r="DH42" i="12"/>
  <c r="GP207" i="3"/>
  <c r="GP360" i="1"/>
  <c r="U330" i="1"/>
  <c r="CQ357" i="1" s="1"/>
  <c r="AI183" i="1"/>
  <c r="AH185" i="1"/>
  <c r="AJ352" i="1"/>
  <c r="DF206" i="3" s="1"/>
  <c r="AK352" i="1"/>
  <c r="DG206" i="3" s="1"/>
  <c r="R329" i="1"/>
  <c r="CN202" i="3" s="1"/>
  <c r="IS352" i="1"/>
  <c r="EK352" i="1"/>
  <c r="HG206" i="3" s="1"/>
  <c r="JY352" i="1"/>
  <c r="FQ332" i="1"/>
  <c r="IM359" i="1" s="1"/>
  <c r="HU332" i="1"/>
  <c r="KQ359" i="1" s="1"/>
  <c r="HS332" i="1"/>
  <c r="KO359" i="1" s="1"/>
  <c r="BV239" i="3"/>
  <c r="BV159" i="3"/>
  <c r="BV256" i="3"/>
  <c r="BV232" i="3"/>
  <c r="BV251" i="3"/>
  <c r="AQ159" i="3"/>
  <c r="AQ256" i="3"/>
  <c r="AQ232" i="3"/>
  <c r="AQ251" i="3"/>
  <c r="BD159" i="3"/>
  <c r="BD251" i="3"/>
  <c r="BD232" i="3"/>
  <c r="BD256" i="3"/>
  <c r="P159" i="3"/>
  <c r="P256" i="3"/>
  <c r="P232" i="3"/>
  <c r="P251" i="3"/>
  <c r="BN232" i="3"/>
  <c r="BN251" i="3"/>
  <c r="BN159" i="3"/>
  <c r="BN256" i="3"/>
  <c r="AV30" i="7"/>
  <c r="AV21" i="12"/>
  <c r="BF21" i="12"/>
  <c r="BF30" i="7"/>
  <c r="Y30" i="7"/>
  <c r="Y21" i="12"/>
  <c r="BW33" i="12"/>
  <c r="BW28" i="12" s="1"/>
  <c r="BW36" i="7"/>
  <c r="BW39" i="7" s="1"/>
  <c r="R230" i="3"/>
  <c r="EF25" i="7"/>
  <c r="EF42" i="12"/>
  <c r="AU230" i="3"/>
  <c r="GP332" i="1"/>
  <c r="JL359" i="1" s="1"/>
  <c r="W352" i="1"/>
  <c r="CS206" i="3" s="1"/>
  <c r="X251" i="3"/>
  <c r="X159" i="3"/>
  <c r="X232" i="3"/>
  <c r="X256" i="3"/>
  <c r="AH235" i="3"/>
  <c r="BZ232" i="3"/>
  <c r="BZ159" i="3"/>
  <c r="BZ256" i="3"/>
  <c r="BZ251" i="3"/>
  <c r="AW239" i="3"/>
  <c r="AW251" i="3"/>
  <c r="AW159" i="3"/>
  <c r="AW256" i="3"/>
  <c r="AW232" i="3"/>
  <c r="BP239" i="3"/>
  <c r="BP159" i="3"/>
  <c r="BP256" i="3"/>
  <c r="BP251" i="3"/>
  <c r="BP232" i="3"/>
  <c r="V159" i="3"/>
  <c r="V251" i="3"/>
  <c r="V232" i="3"/>
  <c r="IU239" i="3"/>
  <c r="IU232" i="3"/>
  <c r="IU251" i="3"/>
  <c r="AX30" i="7"/>
  <c r="AX21" i="12"/>
  <c r="BF36" i="7"/>
  <c r="BF39" i="7" s="1"/>
  <c r="BF33" i="12"/>
  <c r="BF28" i="12" s="1"/>
  <c r="AD232" i="3"/>
  <c r="AD159" i="3"/>
  <c r="AD251" i="3"/>
  <c r="AD256" i="3"/>
  <c r="S33" i="12"/>
  <c r="S28" i="12" s="1"/>
  <c r="S36" i="7"/>
  <c r="S39" i="7" s="1"/>
  <c r="AE36" i="7"/>
  <c r="AE39" i="7" s="1"/>
  <c r="AE33" i="12"/>
  <c r="AE28" i="12" s="1"/>
  <c r="BY21" i="12"/>
  <c r="BY30" i="7"/>
  <c r="BF235" i="3"/>
  <c r="AU159" i="3"/>
  <c r="AU256" i="3"/>
  <c r="AU232" i="3"/>
  <c r="AU251" i="3"/>
  <c r="BS30" i="7"/>
  <c r="BS21" i="12"/>
  <c r="CI356" i="1"/>
  <c r="CI202" i="3"/>
  <c r="IL207" i="3"/>
  <c r="IL360" i="1"/>
  <c r="BY15" i="7"/>
  <c r="BY20" i="7" s="1"/>
  <c r="BE239" i="3"/>
  <c r="BZ177" i="3"/>
  <c r="BL239" i="3"/>
  <c r="EG352" i="1"/>
  <c r="HC206" i="3" s="1"/>
  <c r="HY352" i="1"/>
  <c r="KI352" i="1"/>
  <c r="BU15" i="7"/>
  <c r="BU20" i="7" s="1"/>
  <c r="IA332" i="1"/>
  <c r="KW359" i="1" s="1"/>
  <c r="Y329" i="1"/>
  <c r="CU202" i="3" s="1"/>
  <c r="AA328" i="1"/>
  <c r="CW355" i="1" s="1"/>
  <c r="CV6" i="7" s="1"/>
  <c r="Y352" i="1"/>
  <c r="CU206" i="3" s="1"/>
  <c r="S239" i="3"/>
  <c r="BE230" i="3"/>
  <c r="BE163" i="3" s="1"/>
  <c r="BD26" i="7" s="1"/>
  <c r="EM352" i="1"/>
  <c r="HI206" i="3" s="1"/>
  <c r="EC352" i="1"/>
  <c r="GY206" i="3" s="1"/>
  <c r="KO352" i="1"/>
  <c r="KK352" i="1"/>
  <c r="DX352" i="1"/>
  <c r="GT206" i="3" s="1"/>
  <c r="GA352" i="1"/>
  <c r="X15" i="7"/>
  <c r="X20" i="7" s="1"/>
  <c r="AZ15" i="7"/>
  <c r="AZ20" i="7" s="1"/>
  <c r="BY352" i="1"/>
  <c r="EU206" i="3" s="1"/>
  <c r="CL352" i="1"/>
  <c r="FH206" i="3" s="1"/>
  <c r="JX352" i="1"/>
  <c r="HG332" i="1"/>
  <c r="KC359" i="1" s="1"/>
  <c r="BB239" i="3"/>
  <c r="BB159" i="3"/>
  <c r="BB256" i="3"/>
  <c r="BB232" i="3"/>
  <c r="BB251" i="3"/>
  <c r="T159" i="3"/>
  <c r="T232" i="3"/>
  <c r="T256" i="3"/>
  <c r="T251" i="3"/>
  <c r="AY251" i="3"/>
  <c r="AY232" i="3"/>
  <c r="AY159" i="3"/>
  <c r="AY256" i="3"/>
  <c r="AF159" i="3"/>
  <c r="AF232" i="3"/>
  <c r="AF256" i="3"/>
  <c r="AF251" i="3"/>
  <c r="AT21" i="12"/>
  <c r="AT30" i="7"/>
  <c r="AX36" i="7"/>
  <c r="AX39" i="7" s="1"/>
  <c r="AX33" i="12"/>
  <c r="AX28" i="12" s="1"/>
  <c r="BB21" i="12"/>
  <c r="BB30" i="7"/>
  <c r="S30" i="7"/>
  <c r="S21" i="12"/>
  <c r="AE239" i="3"/>
  <c r="AE159" i="3"/>
  <c r="AE232" i="3"/>
  <c r="AE251" i="3"/>
  <c r="AE256" i="3"/>
  <c r="GX332" i="1"/>
  <c r="JT359" i="1" s="1"/>
  <c r="BX230" i="3"/>
  <c r="BX163" i="3" s="1"/>
  <c r="BW26" i="7" s="1"/>
  <c r="IA207" i="3"/>
  <c r="IA360" i="1"/>
  <c r="BX177" i="3"/>
  <c r="FV207" i="3"/>
  <c r="FV360" i="1"/>
  <c r="R328" i="1"/>
  <c r="CN355" i="1" s="1"/>
  <c r="CM6" i="7" s="1"/>
  <c r="CI203" i="3"/>
  <c r="CI357" i="1"/>
  <c r="AO182" i="1"/>
  <c r="AR182" i="1"/>
  <c r="AY182" i="1"/>
  <c r="J124" i="1"/>
  <c r="AT182" i="1"/>
  <c r="AX182" i="1"/>
  <c r="AW182" i="1"/>
  <c r="AQ182" i="1"/>
  <c r="AS182" i="1"/>
  <c r="AP182" i="1"/>
  <c r="AU182" i="1"/>
  <c r="AV182" i="1"/>
  <c r="AZ182" i="1"/>
  <c r="I138" i="1"/>
  <c r="AU352" i="1"/>
  <c r="DQ206" i="3" s="1"/>
  <c r="CZ352" i="1"/>
  <c r="FV206" i="3" s="1"/>
  <c r="BV352" i="1"/>
  <c r="ER206" i="3" s="1"/>
  <c r="FQ352" i="1"/>
  <c r="IM206" i="3" s="1"/>
  <c r="LB352" i="1"/>
  <c r="FZ352" i="1"/>
  <c r="IM358" i="1"/>
  <c r="IM204" i="3"/>
  <c r="KE355" i="1"/>
  <c r="HI332" i="1"/>
  <c r="KE359" i="1" s="1"/>
  <c r="JQ355" i="1"/>
  <c r="GU332" i="1"/>
  <c r="JQ359" i="1" s="1"/>
  <c r="KA355" i="1"/>
  <c r="HE332" i="1"/>
  <c r="KA359" i="1" s="1"/>
  <c r="IO356" i="1"/>
  <c r="FS332" i="1"/>
  <c r="IO202" i="3"/>
  <c r="GI332" i="1"/>
  <c r="JE359" i="1" s="1"/>
  <c r="JE355" i="1"/>
  <c r="GM332" i="1"/>
  <c r="JI359" i="1" s="1"/>
  <c r="JI355" i="1"/>
  <c r="GC332" i="1"/>
  <c r="IY359" i="1" s="1"/>
  <c r="HV207" i="3"/>
  <c r="HV360" i="1"/>
  <c r="GF207" i="3"/>
  <c r="GF360" i="1"/>
  <c r="GU360" i="1"/>
  <c r="GU207" i="3"/>
  <c r="HY207" i="3"/>
  <c r="HY360" i="1"/>
  <c r="EP5" i="12"/>
  <c r="T330" i="1"/>
  <c r="CP203" i="3" s="1"/>
  <c r="E352" i="1"/>
  <c r="CA206" i="3" s="1"/>
  <c r="D13" i="7"/>
  <c r="D15" i="7" s="1"/>
  <c r="D20" i="7" s="1"/>
  <c r="CI204" i="3"/>
  <c r="CI358" i="1"/>
  <c r="AE188" i="1"/>
  <c r="AC188" i="1"/>
  <c r="AG188" i="1"/>
  <c r="AL188" i="1"/>
  <c r="AI188" i="1"/>
  <c r="AF188" i="1"/>
  <c r="AK188" i="1"/>
  <c r="I130" i="1"/>
  <c r="AH188" i="1"/>
  <c r="AN188" i="1"/>
  <c r="AJ188" i="1"/>
  <c r="AM188" i="1"/>
  <c r="H144" i="1"/>
  <c r="CH358" i="1"/>
  <c r="CH204" i="3"/>
  <c r="BM352" i="1"/>
  <c r="EI206" i="3" s="1"/>
  <c r="BL14" i="7"/>
  <c r="BL15" i="7" s="1"/>
  <c r="BL20" i="7" s="1"/>
  <c r="EH352" i="1"/>
  <c r="HD206" i="3" s="1"/>
  <c r="EG14" i="7"/>
  <c r="KJ352" i="1"/>
  <c r="GO352" i="1"/>
  <c r="IX355" i="1"/>
  <c r="GB332" i="1"/>
  <c r="IX359" i="1" s="1"/>
  <c r="JR355" i="1"/>
  <c r="GV332" i="1"/>
  <c r="JR359" i="1" s="1"/>
  <c r="IP356" i="1"/>
  <c r="IP202" i="3"/>
  <c r="KL355" i="1"/>
  <c r="HP332" i="1"/>
  <c r="KL359" i="1" s="1"/>
  <c r="GS332" i="1"/>
  <c r="JO359" i="1" s="1"/>
  <c r="IW357" i="1"/>
  <c r="GA332" i="1"/>
  <c r="IW359" i="1" s="1"/>
  <c r="JJ356" i="1"/>
  <c r="GN332" i="1"/>
  <c r="JJ359" i="1" s="1"/>
  <c r="HY332" i="1"/>
  <c r="KU359" i="1" s="1"/>
  <c r="KU355" i="1"/>
  <c r="AT15" i="7"/>
  <c r="AT20" i="7" s="1"/>
  <c r="GX207" i="3"/>
  <c r="GX360" i="1"/>
  <c r="DB17" i="7"/>
  <c r="DB18" i="7" s="1"/>
  <c r="DB5" i="12"/>
  <c r="DV17" i="7"/>
  <c r="DV18" i="7" s="1"/>
  <c r="DV5" i="12"/>
  <c r="R330" i="1"/>
  <c r="CN203" i="3" s="1"/>
  <c r="CR352" i="1"/>
  <c r="FN206" i="3" s="1"/>
  <c r="CG15" i="7"/>
  <c r="BA352" i="1"/>
  <c r="DW206" i="3" s="1"/>
  <c r="CG7" i="7"/>
  <c r="CG19" i="7"/>
  <c r="DD352" i="1"/>
  <c r="FZ206" i="3" s="1"/>
  <c r="DC14" i="7"/>
  <c r="DP352" i="1"/>
  <c r="GL206" i="3" s="1"/>
  <c r="DO14" i="7"/>
  <c r="FH352" i="1"/>
  <c r="ID206" i="3" s="1"/>
  <c r="JR352" i="1"/>
  <c r="GS352" i="1"/>
  <c r="DZ352" i="1"/>
  <c r="GV206" i="3" s="1"/>
  <c r="DY14" i="7"/>
  <c r="FC352" i="1"/>
  <c r="HY206" i="3" s="1"/>
  <c r="GG352" i="1"/>
  <c r="FN352" i="1"/>
  <c r="IJ206" i="3" s="1"/>
  <c r="GL352" i="1"/>
  <c r="IN358" i="1"/>
  <c r="IN204" i="3"/>
  <c r="KP355" i="1"/>
  <c r="HT332" i="1"/>
  <c r="KP359" i="1" s="1"/>
  <c r="IP358" i="1"/>
  <c r="IP204" i="3"/>
  <c r="JG355" i="1"/>
  <c r="GK332" i="1"/>
  <c r="JG359" i="1" s="1"/>
  <c r="FR332" i="1"/>
  <c r="IN356" i="1"/>
  <c r="IN202" i="3"/>
  <c r="KD355" i="1"/>
  <c r="HH332" i="1"/>
  <c r="KD359" i="1" s="1"/>
  <c r="JV355" i="1"/>
  <c r="GZ332" i="1"/>
  <c r="JV359" i="1" s="1"/>
  <c r="GW332" i="1"/>
  <c r="JS359" i="1" s="1"/>
  <c r="GO332" i="1"/>
  <c r="JK359" i="1" s="1"/>
  <c r="Y13" i="7"/>
  <c r="Y15" i="7" s="1"/>
  <c r="Y20" i="7" s="1"/>
  <c r="CQ17" i="7"/>
  <c r="CQ18" i="7" s="1"/>
  <c r="CQ5" i="12"/>
  <c r="DH5" i="12"/>
  <c r="T328" i="1"/>
  <c r="CP355" i="1" s="1"/>
  <c r="CO6" i="7" s="1"/>
  <c r="Y331" i="1"/>
  <c r="CU204" i="3" s="1"/>
  <c r="BE352" i="1"/>
  <c r="EA206" i="3" s="1"/>
  <c r="BG15" i="7"/>
  <c r="BG20" i="7" s="1"/>
  <c r="BE15" i="7"/>
  <c r="BE20" i="7" s="1"/>
  <c r="R15" i="7"/>
  <c r="R20" i="7" s="1"/>
  <c r="AH183" i="1"/>
  <c r="AJ183" i="1"/>
  <c r="AK183" i="1"/>
  <c r="AM183" i="1"/>
  <c r="AG183" i="1"/>
  <c r="AN183" i="1"/>
  <c r="AD183" i="1"/>
  <c r="AE183" i="1"/>
  <c r="I125" i="1"/>
  <c r="H139" i="1"/>
  <c r="AD185" i="1"/>
  <c r="AI185" i="1"/>
  <c r="AL185" i="1"/>
  <c r="AF185" i="1"/>
  <c r="AN185" i="1"/>
  <c r="AC185" i="1"/>
  <c r="AM185" i="1"/>
  <c r="AJ185" i="1"/>
  <c r="H141" i="1"/>
  <c r="AW15" i="7"/>
  <c r="AW20" i="7" s="1"/>
  <c r="BP352" i="1"/>
  <c r="EL206" i="3" s="1"/>
  <c r="BO14" i="7"/>
  <c r="BO15" i="7" s="1"/>
  <c r="BO20" i="7" s="1"/>
  <c r="DN352" i="1"/>
  <c r="GJ206" i="3" s="1"/>
  <c r="DM14" i="7"/>
  <c r="EL352" i="1"/>
  <c r="HH206" i="3" s="1"/>
  <c r="EK14" i="7"/>
  <c r="FI352" i="1"/>
  <c r="IE206" i="3" s="1"/>
  <c r="ED352" i="1"/>
  <c r="GZ206" i="3" s="1"/>
  <c r="EC14" i="7"/>
  <c r="CI352" i="1"/>
  <c r="FE206" i="3" s="1"/>
  <c r="GM352" i="1"/>
  <c r="IR355" i="1"/>
  <c r="FV332" i="1"/>
  <c r="IR359" i="1" s="1"/>
  <c r="FT332" i="1"/>
  <c r="IU355" i="1"/>
  <c r="FY332" i="1"/>
  <c r="IU359" i="1" s="1"/>
  <c r="JN355" i="1"/>
  <c r="GR332" i="1"/>
  <c r="JN359" i="1" s="1"/>
  <c r="KK355" i="1"/>
  <c r="HO332" i="1"/>
  <c r="KK359" i="1" s="1"/>
  <c r="HV332" i="1"/>
  <c r="KR359" i="1" s="1"/>
  <c r="KR355" i="1"/>
  <c r="JY356" i="1"/>
  <c r="HC332" i="1"/>
  <c r="JY359" i="1" s="1"/>
  <c r="GQ332" i="1"/>
  <c r="JM359" i="1" s="1"/>
  <c r="GY332" i="1"/>
  <c r="JU359" i="1" s="1"/>
  <c r="JU355" i="1"/>
  <c r="GD332" i="1"/>
  <c r="IZ359" i="1" s="1"/>
  <c r="GJ332" i="1"/>
  <c r="JF359" i="1" s="1"/>
  <c r="FW207" i="3"/>
  <c r="FW360" i="1"/>
  <c r="CI17" i="7"/>
  <c r="CI18" i="7" s="1"/>
  <c r="CI5" i="12"/>
  <c r="CU17" i="7"/>
  <c r="CU18" i="7" s="1"/>
  <c r="CU5" i="12"/>
  <c r="AB331" i="1"/>
  <c r="CX358" i="1" s="1"/>
  <c r="BH352" i="1"/>
  <c r="ED206" i="3" s="1"/>
  <c r="DF352" i="1"/>
  <c r="GB206" i="3" s="1"/>
  <c r="CW352" i="1"/>
  <c r="FS206" i="3" s="1"/>
  <c r="CF202" i="3"/>
  <c r="CF356" i="1"/>
  <c r="CA7" i="7"/>
  <c r="CA19" i="7"/>
  <c r="CA13" i="7"/>
  <c r="CA15" i="7" s="1"/>
  <c r="AB352" i="1"/>
  <c r="CX206" i="3" s="1"/>
  <c r="AA13" i="7"/>
  <c r="AA15" i="7" s="1"/>
  <c r="AA20" i="7" s="1"/>
  <c r="AV352" i="1"/>
  <c r="DR206" i="3" s="1"/>
  <c r="AU13" i="7"/>
  <c r="AU15" i="7" s="1"/>
  <c r="AU20" i="7" s="1"/>
  <c r="BX352" i="1"/>
  <c r="ET206" i="3" s="1"/>
  <c r="BW14" i="7"/>
  <c r="BW15" i="7" s="1"/>
  <c r="BW20" i="7" s="1"/>
  <c r="DS352" i="1"/>
  <c r="GO206" i="3" s="1"/>
  <c r="DR14" i="7"/>
  <c r="DG352" i="1"/>
  <c r="GC206" i="3" s="1"/>
  <c r="DF14" i="7"/>
  <c r="FU352" i="1"/>
  <c r="IQ206" i="3" s="1"/>
  <c r="HK352" i="1"/>
  <c r="EV352" i="1"/>
  <c r="HR206" i="3" s="1"/>
  <c r="EU14" i="7"/>
  <c r="IB352" i="1"/>
  <c r="JI352" i="1"/>
  <c r="IV355" i="1"/>
  <c r="FZ332" i="1"/>
  <c r="IV359" i="1" s="1"/>
  <c r="IT355" i="1"/>
  <c r="FX332" i="1"/>
  <c r="IT359" i="1" s="1"/>
  <c r="HM332" i="1"/>
  <c r="KI359" i="1" s="1"/>
  <c r="KI355" i="1"/>
  <c r="KV355" i="1"/>
  <c r="HZ332" i="1"/>
  <c r="KV359" i="1" s="1"/>
  <c r="HA332" i="1"/>
  <c r="JW359" i="1" s="1"/>
  <c r="GF332" i="1"/>
  <c r="JB359" i="1" s="1"/>
  <c r="ET352" i="1"/>
  <c r="HP206" i="3" s="1"/>
  <c r="BI13" i="7"/>
  <c r="BI15" i="7" s="1"/>
  <c r="BI20" i="7" s="1"/>
  <c r="P13" i="7"/>
  <c r="P15" i="7" s="1"/>
  <c r="P20" i="7" s="1"/>
  <c r="FU207" i="3"/>
  <c r="FU360" i="1"/>
  <c r="BF13" i="7"/>
  <c r="BF15" i="7" s="1"/>
  <c r="BF20" i="7" s="1"/>
  <c r="EM17" i="7"/>
  <c r="EM18" i="7" s="1"/>
  <c r="EM5" i="12"/>
  <c r="W331" i="1"/>
  <c r="CS204" i="3" s="1"/>
  <c r="Y330" i="1"/>
  <c r="CU203" i="3" s="1"/>
  <c r="S329" i="1"/>
  <c r="CO202" i="3" s="1"/>
  <c r="X352" i="1"/>
  <c r="CT206" i="3" s="1"/>
  <c r="DE352" i="1"/>
  <c r="GA206" i="3" s="1"/>
  <c r="EP352" i="1"/>
  <c r="HL206" i="3" s="1"/>
  <c r="H159" i="3"/>
  <c r="H256" i="3"/>
  <c r="H232" i="3"/>
  <c r="H251" i="3"/>
  <c r="AD352" i="1"/>
  <c r="CZ206" i="3" s="1"/>
  <c r="AC13" i="7"/>
  <c r="AC15" i="7" s="1"/>
  <c r="AC20" i="7" s="1"/>
  <c r="AC180" i="1"/>
  <c r="AE180" i="1"/>
  <c r="I122" i="1"/>
  <c r="AK180" i="1"/>
  <c r="AN180" i="1"/>
  <c r="AH180" i="1"/>
  <c r="AM180" i="1"/>
  <c r="AJ180" i="1"/>
  <c r="AL180" i="1"/>
  <c r="AG180" i="1"/>
  <c r="AI180" i="1"/>
  <c r="AD180" i="1"/>
  <c r="AF180" i="1"/>
  <c r="H136" i="1"/>
  <c r="BQ15" i="7"/>
  <c r="BQ20" i="7" s="1"/>
  <c r="AC178" i="1"/>
  <c r="AD178" i="1"/>
  <c r="AH178" i="1"/>
  <c r="I120" i="1"/>
  <c r="AJ178" i="1"/>
  <c r="AE178" i="1"/>
  <c r="AL178" i="1"/>
  <c r="AG178" i="1"/>
  <c r="AI178" i="1"/>
  <c r="AF178" i="1"/>
  <c r="AK178" i="1"/>
  <c r="AM178" i="1"/>
  <c r="AN178" i="1"/>
  <c r="H134" i="1"/>
  <c r="DV352" i="1"/>
  <c r="GR206" i="3" s="1"/>
  <c r="DU14" i="7"/>
  <c r="HV352" i="1"/>
  <c r="JM352" i="1"/>
  <c r="IM356" i="1"/>
  <c r="IM202" i="3"/>
  <c r="JD355" i="1"/>
  <c r="GH332" i="1"/>
  <c r="JD359" i="1" s="1"/>
  <c r="KN357" i="1"/>
  <c r="HR332" i="1"/>
  <c r="KN359" i="1" s="1"/>
  <c r="CB42" i="12"/>
  <c r="CB25" i="7"/>
  <c r="KB356" i="1"/>
  <c r="HF332" i="1"/>
  <c r="KB359" i="1" s="1"/>
  <c r="KM355" i="1"/>
  <c r="HQ332" i="1"/>
  <c r="KM359" i="1" s="1"/>
  <c r="JC355" i="1"/>
  <c r="GG332" i="1"/>
  <c r="JC359" i="1" s="1"/>
  <c r="IS355" i="1"/>
  <c r="FW332" i="1"/>
  <c r="IS359" i="1" s="1"/>
  <c r="HN332" i="1"/>
  <c r="KJ359" i="1" s="1"/>
  <c r="AM13" i="7"/>
  <c r="AM15" i="7" s="1"/>
  <c r="AM20" i="7" s="1"/>
  <c r="HB332" i="1"/>
  <c r="JX359" i="1" s="1"/>
  <c r="HK332" i="1"/>
  <c r="KG359" i="1" s="1"/>
  <c r="HS207" i="3"/>
  <c r="HS360" i="1"/>
  <c r="EA17" i="7"/>
  <c r="EA18" i="7" s="1"/>
  <c r="EA5" i="12"/>
  <c r="CP202" i="3"/>
  <c r="CB356" i="1"/>
  <c r="CB202" i="3"/>
  <c r="CH356" i="1"/>
  <c r="CH202" i="3"/>
  <c r="P332" i="1"/>
  <c r="CL355" i="1"/>
  <c r="CK6" i="7" s="1"/>
  <c r="G239" i="3"/>
  <c r="G159" i="3"/>
  <c r="G256" i="3"/>
  <c r="G232" i="3"/>
  <c r="G251" i="3"/>
  <c r="J332" i="1"/>
  <c r="CF355" i="1"/>
  <c r="CE6" i="7" s="1"/>
  <c r="BH26" i="12"/>
  <c r="I352" i="1"/>
  <c r="CE206" i="3" s="1"/>
  <c r="H13" i="7"/>
  <c r="H15" i="7" s="1"/>
  <c r="H20" i="7" s="1"/>
  <c r="E26" i="12"/>
  <c r="G332" i="1"/>
  <c r="CC355" i="1"/>
  <c r="CB6" i="7" s="1"/>
  <c r="F332" i="1"/>
  <c r="U328" i="1"/>
  <c r="AL352" i="1"/>
  <c r="DH206" i="3" s="1"/>
  <c r="AK13" i="7"/>
  <c r="AK15" i="7" s="1"/>
  <c r="AK20" i="7" s="1"/>
  <c r="U329" i="1"/>
  <c r="AD181" i="1"/>
  <c r="AG181" i="1"/>
  <c r="AJ181" i="1"/>
  <c r="AE181" i="1"/>
  <c r="AI181" i="1"/>
  <c r="AM181" i="1"/>
  <c r="AH181" i="1"/>
  <c r="AL181" i="1"/>
  <c r="AK181" i="1"/>
  <c r="AN181" i="1"/>
  <c r="I123" i="1"/>
  <c r="AF181" i="1"/>
  <c r="AC181" i="1"/>
  <c r="H137" i="1"/>
  <c r="T331" i="1"/>
  <c r="T307" i="1"/>
  <c r="T305" i="1"/>
  <c r="CP172" i="3" s="1"/>
  <c r="Q163" i="3"/>
  <c r="P26" i="7" s="1"/>
  <c r="P19" i="12"/>
  <c r="AM163" i="3"/>
  <c r="AL26" i="7" s="1"/>
  <c r="AL19" i="12"/>
  <c r="AR163" i="3"/>
  <c r="AQ26" i="7" s="1"/>
  <c r="AQ19" i="12"/>
  <c r="BI163" i="3"/>
  <c r="BH26" i="7" s="1"/>
  <c r="BH19" i="12"/>
  <c r="GI352" i="1"/>
  <c r="GH13" i="7"/>
  <c r="GH15" i="7" s="1"/>
  <c r="HW49" i="12"/>
  <c r="HW43" i="12"/>
  <c r="GG49" i="12"/>
  <c r="GG43" i="12"/>
  <c r="GC43" i="12"/>
  <c r="GC49" i="12"/>
  <c r="FA49" i="12"/>
  <c r="FA43" i="12"/>
  <c r="GZ50" i="12"/>
  <c r="GZ51" i="12" s="1"/>
  <c r="GZ52" i="12" s="1"/>
  <c r="FT50" i="12"/>
  <c r="FT51" i="12" s="1"/>
  <c r="FT52" i="12" s="1"/>
  <c r="HR51" i="12"/>
  <c r="HR52" i="12" s="1"/>
  <c r="HR50" i="12"/>
  <c r="Y23" i="7"/>
  <c r="AI23" i="7"/>
  <c r="AU23" i="7"/>
  <c r="BH23" i="7"/>
  <c r="AY23" i="7"/>
  <c r="BL23" i="7"/>
  <c r="AQ23" i="7"/>
  <c r="BS23" i="7"/>
  <c r="AP23" i="7"/>
  <c r="AL23" i="7"/>
  <c r="EN352" i="1"/>
  <c r="HJ206" i="3" s="1"/>
  <c r="EM14" i="7"/>
  <c r="CB148" i="3"/>
  <c r="CB217" i="3" s="1"/>
  <c r="CA32" i="12" s="1"/>
  <c r="CD148" i="3"/>
  <c r="CD217" i="3" s="1"/>
  <c r="CC32" i="12" s="1"/>
  <c r="CF148" i="3"/>
  <c r="CF217" i="3" s="1"/>
  <c r="CE32" i="12" s="1"/>
  <c r="CH148" i="3"/>
  <c r="CH217" i="3" s="1"/>
  <c r="CG32" i="12" s="1"/>
  <c r="CJ148" i="3"/>
  <c r="CJ217" i="3" s="1"/>
  <c r="CI32" i="12" s="1"/>
  <c r="CL148" i="3"/>
  <c r="CL217" i="3" s="1"/>
  <c r="CK32" i="12" s="1"/>
  <c r="CN148" i="3"/>
  <c r="CN217" i="3" s="1"/>
  <c r="CM32" i="12" s="1"/>
  <c r="CP148" i="3"/>
  <c r="CP217" i="3" s="1"/>
  <c r="CO32" i="12" s="1"/>
  <c r="CR148" i="3"/>
  <c r="CR217" i="3" s="1"/>
  <c r="CQ32" i="12" s="1"/>
  <c r="CI148" i="3"/>
  <c r="CI217" i="3" s="1"/>
  <c r="CH32" i="12" s="1"/>
  <c r="IW148" i="3"/>
  <c r="JC148" i="3"/>
  <c r="JI148" i="3"/>
  <c r="JO148" i="3"/>
  <c r="JU148" i="3"/>
  <c r="KA148" i="3"/>
  <c r="KG148" i="3"/>
  <c r="KM148" i="3"/>
  <c r="KS148" i="3"/>
  <c r="KY148" i="3"/>
  <c r="LE148" i="3"/>
  <c r="CG148" i="3"/>
  <c r="CG217" i="3" s="1"/>
  <c r="CF32" i="12" s="1"/>
  <c r="CS148" i="3"/>
  <c r="CS217" i="3" s="1"/>
  <c r="CR32" i="12" s="1"/>
  <c r="CU148" i="3"/>
  <c r="CU217" i="3" s="1"/>
  <c r="CT32" i="12" s="1"/>
  <c r="CW148" i="3"/>
  <c r="CW217" i="3" s="1"/>
  <c r="CV32" i="12" s="1"/>
  <c r="CY148" i="3"/>
  <c r="CY217" i="3" s="1"/>
  <c r="CX32" i="12" s="1"/>
  <c r="DA148" i="3"/>
  <c r="DA217" i="3" s="1"/>
  <c r="CZ32" i="12" s="1"/>
  <c r="DC148" i="3"/>
  <c r="DC217" i="3" s="1"/>
  <c r="DB32" i="12" s="1"/>
  <c r="DE148" i="3"/>
  <c r="DE217" i="3" s="1"/>
  <c r="DD32" i="12" s="1"/>
  <c r="DG148" i="3"/>
  <c r="DG217" i="3" s="1"/>
  <c r="DF32" i="12" s="1"/>
  <c r="DI148" i="3"/>
  <c r="DI217" i="3" s="1"/>
  <c r="DH32" i="12" s="1"/>
  <c r="DK148" i="3"/>
  <c r="DK217" i="3" s="1"/>
  <c r="DJ32" i="12" s="1"/>
  <c r="DM148" i="3"/>
  <c r="DM217" i="3" s="1"/>
  <c r="DL32" i="12" s="1"/>
  <c r="DO148" i="3"/>
  <c r="DO217" i="3" s="1"/>
  <c r="DN32" i="12" s="1"/>
  <c r="DQ148" i="3"/>
  <c r="DQ217" i="3" s="1"/>
  <c r="DP32" i="12" s="1"/>
  <c r="DS148" i="3"/>
  <c r="DS217" i="3" s="1"/>
  <c r="DR32" i="12" s="1"/>
  <c r="DU148" i="3"/>
  <c r="DU217" i="3" s="1"/>
  <c r="DT32" i="12" s="1"/>
  <c r="DW148" i="3"/>
  <c r="DW217" i="3" s="1"/>
  <c r="DV32" i="12" s="1"/>
  <c r="DY148" i="3"/>
  <c r="DY217" i="3" s="1"/>
  <c r="DX32" i="12" s="1"/>
  <c r="EA148" i="3"/>
  <c r="EA217" i="3" s="1"/>
  <c r="DZ32" i="12" s="1"/>
  <c r="EC148" i="3"/>
  <c r="EC217" i="3" s="1"/>
  <c r="EB32" i="12" s="1"/>
  <c r="EE148" i="3"/>
  <c r="EE217" i="3" s="1"/>
  <c r="ED32" i="12" s="1"/>
  <c r="EG148" i="3"/>
  <c r="EG217" i="3" s="1"/>
  <c r="EF32" i="12" s="1"/>
  <c r="EI148" i="3"/>
  <c r="EI217" i="3" s="1"/>
  <c r="EH32" i="12" s="1"/>
  <c r="EK148" i="3"/>
  <c r="EK217" i="3" s="1"/>
  <c r="EJ32" i="12" s="1"/>
  <c r="EM148" i="3"/>
  <c r="EM217" i="3" s="1"/>
  <c r="EL32" i="12" s="1"/>
  <c r="EO148" i="3"/>
  <c r="EO217" i="3" s="1"/>
  <c r="EN32" i="12" s="1"/>
  <c r="EQ148" i="3"/>
  <c r="EQ217" i="3" s="1"/>
  <c r="EP32" i="12" s="1"/>
  <c r="ES148" i="3"/>
  <c r="ES217" i="3" s="1"/>
  <c r="ER32" i="12" s="1"/>
  <c r="EU148" i="3"/>
  <c r="EU217" i="3" s="1"/>
  <c r="ET32" i="12" s="1"/>
  <c r="EW148" i="3"/>
  <c r="EW217" i="3" s="1"/>
  <c r="EV32" i="12" s="1"/>
  <c r="EY148" i="3"/>
  <c r="EY217" i="3" s="1"/>
  <c r="FB148" i="3"/>
  <c r="FB217" i="3" s="1"/>
  <c r="FE148" i="3"/>
  <c r="FE217" i="3" s="1"/>
  <c r="FH148" i="3"/>
  <c r="FH217" i="3" s="1"/>
  <c r="FK148" i="3"/>
  <c r="FK217" i="3" s="1"/>
  <c r="FN148" i="3"/>
  <c r="FN217" i="3" s="1"/>
  <c r="FQ148" i="3"/>
  <c r="FQ217" i="3" s="1"/>
  <c r="FT148" i="3"/>
  <c r="FT217" i="3" s="1"/>
  <c r="FW148" i="3"/>
  <c r="FW217" i="3" s="1"/>
  <c r="FZ148" i="3"/>
  <c r="FZ217" i="3" s="1"/>
  <c r="GC148" i="3"/>
  <c r="GC217" i="3" s="1"/>
  <c r="GF148" i="3"/>
  <c r="GF217" i="3" s="1"/>
  <c r="GI148" i="3"/>
  <c r="GI217" i="3" s="1"/>
  <c r="GL148" i="3"/>
  <c r="GL217" i="3" s="1"/>
  <c r="GO148" i="3"/>
  <c r="GO217" i="3" s="1"/>
  <c r="GR148" i="3"/>
  <c r="GR217" i="3" s="1"/>
  <c r="GU148" i="3"/>
  <c r="GU217" i="3" s="1"/>
  <c r="GX148" i="3"/>
  <c r="GX217" i="3" s="1"/>
  <c r="HA148" i="3"/>
  <c r="HA217" i="3" s="1"/>
  <c r="HD148" i="3"/>
  <c r="HD217" i="3" s="1"/>
  <c r="HG148" i="3"/>
  <c r="HG217" i="3" s="1"/>
  <c r="HJ148" i="3"/>
  <c r="HJ217" i="3" s="1"/>
  <c r="HM148" i="3"/>
  <c r="HM217" i="3" s="1"/>
  <c r="HP148" i="3"/>
  <c r="HP217" i="3" s="1"/>
  <c r="HS148" i="3"/>
  <c r="HS217" i="3" s="1"/>
  <c r="HV148" i="3"/>
  <c r="HV217" i="3" s="1"/>
  <c r="HY148" i="3"/>
  <c r="HY217" i="3" s="1"/>
  <c r="IB148" i="3"/>
  <c r="IB217" i="3" s="1"/>
  <c r="IE148" i="3"/>
  <c r="IE217" i="3" s="1"/>
  <c r="IH148" i="3"/>
  <c r="IH217" i="3" s="1"/>
  <c r="IK148" i="3"/>
  <c r="IK217" i="3" s="1"/>
  <c r="IN148" i="3"/>
  <c r="IN217" i="3" s="1"/>
  <c r="IQ148" i="3"/>
  <c r="IQ217" i="3" s="1"/>
  <c r="IT148" i="3"/>
  <c r="IT217" i="3" s="1"/>
  <c r="IX148" i="3"/>
  <c r="JD148" i="3"/>
  <c r="JJ148" i="3"/>
  <c r="JP148" i="3"/>
  <c r="JV148" i="3"/>
  <c r="KB148" i="3"/>
  <c r="KH148" i="3"/>
  <c r="KN148" i="3"/>
  <c r="KT148" i="3"/>
  <c r="KZ148" i="3"/>
  <c r="CE148" i="3"/>
  <c r="CE217" i="3" s="1"/>
  <c r="CD32" i="12" s="1"/>
  <c r="CQ148" i="3"/>
  <c r="CQ217" i="3" s="1"/>
  <c r="CP32" i="12" s="1"/>
  <c r="IY148" i="3"/>
  <c r="JE148" i="3"/>
  <c r="JK148" i="3"/>
  <c r="JQ148" i="3"/>
  <c r="JW148" i="3"/>
  <c r="KC148" i="3"/>
  <c r="KI148" i="3"/>
  <c r="KO148" i="3"/>
  <c r="KU148" i="3"/>
  <c r="LA148" i="3"/>
  <c r="CC148" i="3"/>
  <c r="CC217" i="3" s="1"/>
  <c r="CB32" i="12" s="1"/>
  <c r="CO148" i="3"/>
  <c r="CO217" i="3" s="1"/>
  <c r="CN32" i="12" s="1"/>
  <c r="EZ148" i="3"/>
  <c r="EZ217" i="3" s="1"/>
  <c r="FC148" i="3"/>
  <c r="FC217" i="3" s="1"/>
  <c r="FF148" i="3"/>
  <c r="FF217" i="3" s="1"/>
  <c r="FI148" i="3"/>
  <c r="FI217" i="3" s="1"/>
  <c r="FL148" i="3"/>
  <c r="FL217" i="3" s="1"/>
  <c r="FO148" i="3"/>
  <c r="FO217" i="3" s="1"/>
  <c r="FR148" i="3"/>
  <c r="FR217" i="3" s="1"/>
  <c r="FU148" i="3"/>
  <c r="FU217" i="3" s="1"/>
  <c r="FX148" i="3"/>
  <c r="FX217" i="3" s="1"/>
  <c r="GA148" i="3"/>
  <c r="GA217" i="3" s="1"/>
  <c r="GD148" i="3"/>
  <c r="GD217" i="3" s="1"/>
  <c r="GG148" i="3"/>
  <c r="GG217" i="3" s="1"/>
  <c r="GJ148" i="3"/>
  <c r="GJ217" i="3" s="1"/>
  <c r="GM148" i="3"/>
  <c r="GM217" i="3" s="1"/>
  <c r="GP148" i="3"/>
  <c r="GP217" i="3" s="1"/>
  <c r="GS148" i="3"/>
  <c r="GS217" i="3" s="1"/>
  <c r="GV148" i="3"/>
  <c r="GV217" i="3" s="1"/>
  <c r="GY148" i="3"/>
  <c r="GY217" i="3" s="1"/>
  <c r="HB148" i="3"/>
  <c r="HB217" i="3" s="1"/>
  <c r="HE148" i="3"/>
  <c r="HE217" i="3" s="1"/>
  <c r="HH148" i="3"/>
  <c r="HH217" i="3" s="1"/>
  <c r="HK148" i="3"/>
  <c r="HK217" i="3" s="1"/>
  <c r="HN148" i="3"/>
  <c r="HN217" i="3" s="1"/>
  <c r="HQ148" i="3"/>
  <c r="HQ217" i="3" s="1"/>
  <c r="HT148" i="3"/>
  <c r="HT217" i="3" s="1"/>
  <c r="HW148" i="3"/>
  <c r="HW217" i="3" s="1"/>
  <c r="HZ148" i="3"/>
  <c r="HZ217" i="3" s="1"/>
  <c r="IC148" i="3"/>
  <c r="IC217" i="3" s="1"/>
  <c r="IF148" i="3"/>
  <c r="IF217" i="3" s="1"/>
  <c r="II148" i="3"/>
  <c r="II217" i="3" s="1"/>
  <c r="IL148" i="3"/>
  <c r="IL217" i="3" s="1"/>
  <c r="IO148" i="3"/>
  <c r="IO217" i="3" s="1"/>
  <c r="IR148" i="3"/>
  <c r="IR217" i="3" s="1"/>
  <c r="IU148" i="3"/>
  <c r="IU217" i="3" s="1"/>
  <c r="IZ148" i="3"/>
  <c r="JF148" i="3"/>
  <c r="JL148" i="3"/>
  <c r="JR148" i="3"/>
  <c r="JX148" i="3"/>
  <c r="KD148" i="3"/>
  <c r="KJ148" i="3"/>
  <c r="KP148" i="3"/>
  <c r="KV148" i="3"/>
  <c r="LB148" i="3"/>
  <c r="CA148" i="3"/>
  <c r="CA217" i="3" s="1"/>
  <c r="BZ32" i="12" s="1"/>
  <c r="CV148" i="3"/>
  <c r="CV217" i="3" s="1"/>
  <c r="CU32" i="12" s="1"/>
  <c r="DB148" i="3"/>
  <c r="DB217" i="3" s="1"/>
  <c r="DA32" i="12" s="1"/>
  <c r="DH148" i="3"/>
  <c r="DH217" i="3" s="1"/>
  <c r="DG32" i="12" s="1"/>
  <c r="DN148" i="3"/>
  <c r="DN217" i="3" s="1"/>
  <c r="DM32" i="12" s="1"/>
  <c r="DT148" i="3"/>
  <c r="DT217" i="3" s="1"/>
  <c r="DS32" i="12" s="1"/>
  <c r="DZ148" i="3"/>
  <c r="DZ217" i="3" s="1"/>
  <c r="DY32" i="12" s="1"/>
  <c r="EF148" i="3"/>
  <c r="EF217" i="3" s="1"/>
  <c r="EE32" i="12" s="1"/>
  <c r="EL148" i="3"/>
  <c r="EL217" i="3" s="1"/>
  <c r="EK32" i="12" s="1"/>
  <c r="ER148" i="3"/>
  <c r="ER217" i="3" s="1"/>
  <c r="EQ32" i="12" s="1"/>
  <c r="EX148" i="3"/>
  <c r="EX217" i="3" s="1"/>
  <c r="EW32" i="12" s="1"/>
  <c r="JG148" i="3"/>
  <c r="JY148" i="3"/>
  <c r="KQ148" i="3"/>
  <c r="FG148" i="3"/>
  <c r="FG217" i="3" s="1"/>
  <c r="FP148" i="3"/>
  <c r="FP217" i="3" s="1"/>
  <c r="FY148" i="3"/>
  <c r="FY217" i="3" s="1"/>
  <c r="GH148" i="3"/>
  <c r="GH217" i="3" s="1"/>
  <c r="GQ148" i="3"/>
  <c r="GQ217" i="3" s="1"/>
  <c r="GZ148" i="3"/>
  <c r="GZ217" i="3" s="1"/>
  <c r="HI148" i="3"/>
  <c r="HI217" i="3" s="1"/>
  <c r="HR148" i="3"/>
  <c r="HR217" i="3" s="1"/>
  <c r="IA148" i="3"/>
  <c r="IA217" i="3" s="1"/>
  <c r="IJ148" i="3"/>
  <c r="IJ217" i="3" s="1"/>
  <c r="IS148" i="3"/>
  <c r="IS217" i="3" s="1"/>
  <c r="JH148" i="3"/>
  <c r="JZ148" i="3"/>
  <c r="KR148" i="3"/>
  <c r="CX148" i="3"/>
  <c r="CX217" i="3" s="1"/>
  <c r="CW32" i="12" s="1"/>
  <c r="DD148" i="3"/>
  <c r="DD217" i="3" s="1"/>
  <c r="DC32" i="12" s="1"/>
  <c r="DJ148" i="3"/>
  <c r="DJ217" i="3" s="1"/>
  <c r="DI32" i="12" s="1"/>
  <c r="DP148" i="3"/>
  <c r="DP217" i="3" s="1"/>
  <c r="DO32" i="12" s="1"/>
  <c r="DV148" i="3"/>
  <c r="DV217" i="3" s="1"/>
  <c r="DU32" i="12" s="1"/>
  <c r="EB148" i="3"/>
  <c r="EB217" i="3" s="1"/>
  <c r="EA32" i="12" s="1"/>
  <c r="EH148" i="3"/>
  <c r="EH217" i="3" s="1"/>
  <c r="EG32" i="12" s="1"/>
  <c r="EN148" i="3"/>
  <c r="EN217" i="3" s="1"/>
  <c r="EM32" i="12" s="1"/>
  <c r="ET148" i="3"/>
  <c r="ET217" i="3" s="1"/>
  <c r="ES32" i="12" s="1"/>
  <c r="JM148" i="3"/>
  <c r="KE148" i="3"/>
  <c r="KW148" i="3"/>
  <c r="CK148" i="3"/>
  <c r="CK217" i="3" s="1"/>
  <c r="CJ32" i="12" s="1"/>
  <c r="FA148" i="3"/>
  <c r="FA217" i="3" s="1"/>
  <c r="FJ148" i="3"/>
  <c r="FJ217" i="3" s="1"/>
  <c r="FS148" i="3"/>
  <c r="FS217" i="3" s="1"/>
  <c r="GB148" i="3"/>
  <c r="GB217" i="3" s="1"/>
  <c r="GK148" i="3"/>
  <c r="GK217" i="3" s="1"/>
  <c r="GT148" i="3"/>
  <c r="GT217" i="3" s="1"/>
  <c r="HC148" i="3"/>
  <c r="HC217" i="3" s="1"/>
  <c r="HL148" i="3"/>
  <c r="HL217" i="3" s="1"/>
  <c r="HU148" i="3"/>
  <c r="HU217" i="3" s="1"/>
  <c r="ID148" i="3"/>
  <c r="ID217" i="3" s="1"/>
  <c r="IM148" i="3"/>
  <c r="IM217" i="3" s="1"/>
  <c r="IV148" i="3"/>
  <c r="JN148" i="3"/>
  <c r="KF148" i="3"/>
  <c r="KX148" i="3"/>
  <c r="CM148" i="3"/>
  <c r="CM217" i="3" s="1"/>
  <c r="CL32" i="12" s="1"/>
  <c r="CT148" i="3"/>
  <c r="CT217" i="3" s="1"/>
  <c r="CS32" i="12" s="1"/>
  <c r="CZ148" i="3"/>
  <c r="CZ217" i="3" s="1"/>
  <c r="CY32" i="12" s="1"/>
  <c r="DF148" i="3"/>
  <c r="DF217" i="3" s="1"/>
  <c r="DE32" i="12" s="1"/>
  <c r="DL148" i="3"/>
  <c r="DL217" i="3" s="1"/>
  <c r="DK32" i="12" s="1"/>
  <c r="DR148" i="3"/>
  <c r="DR217" i="3" s="1"/>
  <c r="DQ32" i="12" s="1"/>
  <c r="DX148" i="3"/>
  <c r="DX217" i="3" s="1"/>
  <c r="DW32" i="12" s="1"/>
  <c r="ED148" i="3"/>
  <c r="ED217" i="3" s="1"/>
  <c r="EC32" i="12" s="1"/>
  <c r="EJ148" i="3"/>
  <c r="EJ217" i="3" s="1"/>
  <c r="EI32" i="12" s="1"/>
  <c r="EP148" i="3"/>
  <c r="EP217" i="3" s="1"/>
  <c r="EO32" i="12" s="1"/>
  <c r="EV148" i="3"/>
  <c r="EV217" i="3" s="1"/>
  <c r="EU32" i="12" s="1"/>
  <c r="JA148" i="3"/>
  <c r="JS148" i="3"/>
  <c r="KK148" i="3"/>
  <c r="LC148" i="3"/>
  <c r="FD148" i="3"/>
  <c r="FD217" i="3" s="1"/>
  <c r="FM148" i="3"/>
  <c r="FM217" i="3" s="1"/>
  <c r="FV148" i="3"/>
  <c r="FV217" i="3" s="1"/>
  <c r="GE148" i="3"/>
  <c r="GE217" i="3" s="1"/>
  <c r="GN148" i="3"/>
  <c r="GN217" i="3" s="1"/>
  <c r="GW148" i="3"/>
  <c r="GW217" i="3" s="1"/>
  <c r="HF148" i="3"/>
  <c r="HF217" i="3" s="1"/>
  <c r="HO148" i="3"/>
  <c r="HO217" i="3" s="1"/>
  <c r="HX148" i="3"/>
  <c r="HX217" i="3" s="1"/>
  <c r="IG148" i="3"/>
  <c r="IG217" i="3" s="1"/>
  <c r="IP148" i="3"/>
  <c r="IP217" i="3" s="1"/>
  <c r="JB148" i="3"/>
  <c r="JT148" i="3"/>
  <c r="KL148" i="3"/>
  <c r="LD148" i="3"/>
  <c r="CX352" i="1"/>
  <c r="FT206" i="3" s="1"/>
  <c r="AZ23" i="7"/>
  <c r="EW25" i="7"/>
  <c r="EW42" i="12"/>
  <c r="DA42" i="12"/>
  <c r="DA25" i="7"/>
  <c r="GJ360" i="1"/>
  <c r="GJ207" i="3"/>
  <c r="AN13" i="7"/>
  <c r="AN15" i="7" s="1"/>
  <c r="AN20" i="7" s="1"/>
  <c r="FN209" i="13"/>
  <c r="EZ208" i="13"/>
  <c r="EZ211" i="13" s="1"/>
  <c r="FI209" i="13"/>
  <c r="DQ42" i="13"/>
  <c r="AF109" i="13"/>
  <c r="EU209" i="13"/>
  <c r="BF76" i="7"/>
  <c r="BM76" i="7"/>
  <c r="CE203" i="3"/>
  <c r="CE357" i="1"/>
  <c r="J239" i="3"/>
  <c r="J159" i="3"/>
  <c r="J232" i="3"/>
  <c r="J251" i="3"/>
  <c r="G230" i="3"/>
  <c r="F18" i="12"/>
  <c r="CF358" i="1"/>
  <c r="CF204" i="3"/>
  <c r="O26" i="12"/>
  <c r="F239" i="3"/>
  <c r="F159" i="3"/>
  <c r="F256" i="3"/>
  <c r="F232" i="3"/>
  <c r="F251" i="3"/>
  <c r="J352" i="1"/>
  <c r="CF206" i="3" s="1"/>
  <c r="CE358" i="1"/>
  <c r="CE204" i="3"/>
  <c r="AA352" i="1"/>
  <c r="CW206" i="3" s="1"/>
  <c r="Z13" i="7"/>
  <c r="Z15" i="7" s="1"/>
  <c r="Z20" i="7" s="1"/>
  <c r="CJ202" i="3"/>
  <c r="CJ356" i="1"/>
  <c r="AQ352" i="1"/>
  <c r="DM206" i="3" s="1"/>
  <c r="AP13" i="7"/>
  <c r="AP15" i="7" s="1"/>
  <c r="AP20" i="7" s="1"/>
  <c r="X329" i="1"/>
  <c r="S352" i="1"/>
  <c r="CO206" i="3" s="1"/>
  <c r="AS352" i="1"/>
  <c r="DO206" i="3" s="1"/>
  <c r="AR13" i="7"/>
  <c r="AR15" i="7" s="1"/>
  <c r="AR20" i="7" s="1"/>
  <c r="Z307" i="1"/>
  <c r="Z305" i="1"/>
  <c r="CV172" i="3" s="1"/>
  <c r="AB328" i="1"/>
  <c r="AB329" i="1"/>
  <c r="AB330" i="1"/>
  <c r="AB305" i="1"/>
  <c r="CX172" i="3" s="1"/>
  <c r="AB307" i="1"/>
  <c r="BU352" i="1"/>
  <c r="EQ206" i="3" s="1"/>
  <c r="BT13" i="7"/>
  <c r="BT15" i="7" s="1"/>
  <c r="BT20" i="7" s="1"/>
  <c r="AV163" i="3"/>
  <c r="AU26" i="7" s="1"/>
  <c r="AU19" i="12"/>
  <c r="EY352" i="1"/>
  <c r="HU206" i="3" s="1"/>
  <c r="EX13" i="7"/>
  <c r="EX15" i="7" s="1"/>
  <c r="GU352" i="1"/>
  <c r="GT13" i="7"/>
  <c r="GT15" i="7" s="1"/>
  <c r="IC43" i="12"/>
  <c r="IC49" i="12"/>
  <c r="GM43" i="12"/>
  <c r="GM49" i="12"/>
  <c r="HM43" i="12"/>
  <c r="HM49" i="12"/>
  <c r="BW163" i="3"/>
  <c r="BV26" i="7" s="1"/>
  <c r="BV19" i="12"/>
  <c r="GI43" i="12"/>
  <c r="GI49" i="12"/>
  <c r="FG43" i="12"/>
  <c r="FG49" i="12"/>
  <c r="GH50" i="12"/>
  <c r="GH51" i="12" s="1"/>
  <c r="GH52" i="12" s="1"/>
  <c r="BT163" i="3"/>
  <c r="BS26" i="7" s="1"/>
  <c r="BS19" i="12"/>
  <c r="N23" i="7"/>
  <c r="V236" i="3"/>
  <c r="V238" i="3" s="1"/>
  <c r="J23" i="7"/>
  <c r="S23" i="7"/>
  <c r="AV23" i="7"/>
  <c r="BA23" i="7"/>
  <c r="AG23" i="7"/>
  <c r="AE23" i="7"/>
  <c r="AS23" i="7"/>
  <c r="EQ352" i="1"/>
  <c r="HM206" i="3" s="1"/>
  <c r="EP14" i="7"/>
  <c r="AX23" i="7"/>
  <c r="BI23" i="7"/>
  <c r="AA23" i="7"/>
  <c r="DU352" i="1"/>
  <c r="GQ206" i="3" s="1"/>
  <c r="DT14" i="7"/>
  <c r="CI151" i="3"/>
  <c r="CI220" i="3" s="1"/>
  <c r="CH40" i="12" s="1"/>
  <c r="CH37" i="12" s="1"/>
  <c r="CP151" i="3"/>
  <c r="CP220" i="3" s="1"/>
  <c r="CO40" i="12" s="1"/>
  <c r="CO37" i="12" s="1"/>
  <c r="FA151" i="3"/>
  <c r="FA220" i="3" s="1"/>
  <c r="FD151" i="3"/>
  <c r="FD220" i="3" s="1"/>
  <c r="FG151" i="3"/>
  <c r="FG220" i="3" s="1"/>
  <c r="FJ151" i="3"/>
  <c r="FJ220" i="3" s="1"/>
  <c r="FM151" i="3"/>
  <c r="FM220" i="3" s="1"/>
  <c r="FP151" i="3"/>
  <c r="FP220" i="3" s="1"/>
  <c r="FS151" i="3"/>
  <c r="FS220" i="3" s="1"/>
  <c r="FV151" i="3"/>
  <c r="FV220" i="3" s="1"/>
  <c r="FY151" i="3"/>
  <c r="FY220" i="3" s="1"/>
  <c r="GB151" i="3"/>
  <c r="GB220" i="3" s="1"/>
  <c r="GE151" i="3"/>
  <c r="GE220" i="3" s="1"/>
  <c r="GH151" i="3"/>
  <c r="GH220" i="3" s="1"/>
  <c r="GK151" i="3"/>
  <c r="GK220" i="3" s="1"/>
  <c r="GN151" i="3"/>
  <c r="GN220" i="3" s="1"/>
  <c r="GQ151" i="3"/>
  <c r="GQ220" i="3" s="1"/>
  <c r="GT151" i="3"/>
  <c r="GT220" i="3" s="1"/>
  <c r="GW151" i="3"/>
  <c r="GW220" i="3" s="1"/>
  <c r="GZ151" i="3"/>
  <c r="GZ220" i="3" s="1"/>
  <c r="HC151" i="3"/>
  <c r="HC220" i="3" s="1"/>
  <c r="HF151" i="3"/>
  <c r="HF220" i="3" s="1"/>
  <c r="HI151" i="3"/>
  <c r="HI220" i="3" s="1"/>
  <c r="HL151" i="3"/>
  <c r="HL220" i="3" s="1"/>
  <c r="HO151" i="3"/>
  <c r="HO220" i="3" s="1"/>
  <c r="HR151" i="3"/>
  <c r="HR220" i="3" s="1"/>
  <c r="HU151" i="3"/>
  <c r="HU220" i="3" s="1"/>
  <c r="HX151" i="3"/>
  <c r="HX220" i="3" s="1"/>
  <c r="IA151" i="3"/>
  <c r="IA220" i="3" s="1"/>
  <c r="ID151" i="3"/>
  <c r="ID220" i="3" s="1"/>
  <c r="IG151" i="3"/>
  <c r="IG220" i="3" s="1"/>
  <c r="IJ151" i="3"/>
  <c r="IJ220" i="3" s="1"/>
  <c r="IM151" i="3"/>
  <c r="IM220" i="3" s="1"/>
  <c r="IP151" i="3"/>
  <c r="IP220" i="3" s="1"/>
  <c r="IS151" i="3"/>
  <c r="IS220" i="3" s="1"/>
  <c r="IV151" i="3"/>
  <c r="JB151" i="3"/>
  <c r="JH151" i="3"/>
  <c r="JN151" i="3"/>
  <c r="JT151" i="3"/>
  <c r="JZ151" i="3"/>
  <c r="KF151" i="3"/>
  <c r="KL151" i="3"/>
  <c r="KR151" i="3"/>
  <c r="KX151" i="3"/>
  <c r="LD151" i="3"/>
  <c r="CA151" i="3"/>
  <c r="CA220" i="3" s="1"/>
  <c r="BZ40" i="12" s="1"/>
  <c r="BZ37" i="12" s="1"/>
  <c r="CD151" i="3"/>
  <c r="CD220" i="3" s="1"/>
  <c r="CC40" i="12" s="1"/>
  <c r="CC37" i="12" s="1"/>
  <c r="CG151" i="3"/>
  <c r="CG220" i="3" s="1"/>
  <c r="CF40" i="12" s="1"/>
  <c r="CF37" i="12" s="1"/>
  <c r="CN151" i="3"/>
  <c r="CN220" i="3" s="1"/>
  <c r="CM40" i="12" s="1"/>
  <c r="CM37" i="12" s="1"/>
  <c r="IW151" i="3"/>
  <c r="JC151" i="3"/>
  <c r="JI151" i="3"/>
  <c r="JO151" i="3"/>
  <c r="JU151" i="3"/>
  <c r="KA151" i="3"/>
  <c r="KG151" i="3"/>
  <c r="KM151" i="3"/>
  <c r="KS151" i="3"/>
  <c r="KY151" i="3"/>
  <c r="LE151" i="3"/>
  <c r="CL151" i="3"/>
  <c r="CL220" i="3" s="1"/>
  <c r="CK40" i="12" s="1"/>
  <c r="CK37" i="12" s="1"/>
  <c r="CQ151" i="3"/>
  <c r="CQ220" i="3" s="1"/>
  <c r="CP40" i="12" s="1"/>
  <c r="CP37" i="12" s="1"/>
  <c r="CS151" i="3"/>
  <c r="CS220" i="3" s="1"/>
  <c r="CR40" i="12" s="1"/>
  <c r="CR37" i="12" s="1"/>
  <c r="CU151" i="3"/>
  <c r="CU220" i="3" s="1"/>
  <c r="CT40" i="12" s="1"/>
  <c r="CT37" i="12" s="1"/>
  <c r="CW151" i="3"/>
  <c r="CW220" i="3" s="1"/>
  <c r="CV40" i="12" s="1"/>
  <c r="CV37" i="12" s="1"/>
  <c r="CY151" i="3"/>
  <c r="CY220" i="3" s="1"/>
  <c r="CX40" i="12" s="1"/>
  <c r="CX37" i="12" s="1"/>
  <c r="DA151" i="3"/>
  <c r="DA220" i="3" s="1"/>
  <c r="CZ40" i="12" s="1"/>
  <c r="CZ37" i="12" s="1"/>
  <c r="DC151" i="3"/>
  <c r="DC220" i="3" s="1"/>
  <c r="DB40" i="12" s="1"/>
  <c r="DB37" i="12" s="1"/>
  <c r="DE151" i="3"/>
  <c r="DE220" i="3" s="1"/>
  <c r="DD40" i="12" s="1"/>
  <c r="DD37" i="12" s="1"/>
  <c r="DG151" i="3"/>
  <c r="DG220" i="3" s="1"/>
  <c r="DF40" i="12" s="1"/>
  <c r="DF37" i="12" s="1"/>
  <c r="DI151" i="3"/>
  <c r="DI220" i="3" s="1"/>
  <c r="DH40" i="12" s="1"/>
  <c r="DH37" i="12" s="1"/>
  <c r="DK151" i="3"/>
  <c r="DK220" i="3" s="1"/>
  <c r="DJ40" i="12" s="1"/>
  <c r="DJ37" i="12" s="1"/>
  <c r="DM151" i="3"/>
  <c r="DM220" i="3" s="1"/>
  <c r="DL40" i="12" s="1"/>
  <c r="DL37" i="12" s="1"/>
  <c r="DO151" i="3"/>
  <c r="DO220" i="3" s="1"/>
  <c r="DN40" i="12" s="1"/>
  <c r="DN37" i="12" s="1"/>
  <c r="DQ151" i="3"/>
  <c r="DQ220" i="3" s="1"/>
  <c r="DP40" i="12" s="1"/>
  <c r="DP37" i="12" s="1"/>
  <c r="DS151" i="3"/>
  <c r="DS220" i="3" s="1"/>
  <c r="DR40" i="12" s="1"/>
  <c r="DR37" i="12" s="1"/>
  <c r="DU151" i="3"/>
  <c r="DU220" i="3" s="1"/>
  <c r="DT40" i="12" s="1"/>
  <c r="DT37" i="12" s="1"/>
  <c r="DW151" i="3"/>
  <c r="DW220" i="3" s="1"/>
  <c r="DV40" i="12" s="1"/>
  <c r="DV37" i="12" s="1"/>
  <c r="DY151" i="3"/>
  <c r="DY220" i="3" s="1"/>
  <c r="DX40" i="12" s="1"/>
  <c r="DX37" i="12" s="1"/>
  <c r="EA151" i="3"/>
  <c r="EA220" i="3" s="1"/>
  <c r="DZ40" i="12" s="1"/>
  <c r="DZ37" i="12" s="1"/>
  <c r="EC151" i="3"/>
  <c r="EC220" i="3" s="1"/>
  <c r="EB40" i="12" s="1"/>
  <c r="EB37" i="12" s="1"/>
  <c r="EE151" i="3"/>
  <c r="EE220" i="3" s="1"/>
  <c r="ED40" i="12" s="1"/>
  <c r="ED37" i="12" s="1"/>
  <c r="EG151" i="3"/>
  <c r="EG220" i="3" s="1"/>
  <c r="EF40" i="12" s="1"/>
  <c r="EF37" i="12" s="1"/>
  <c r="EI151" i="3"/>
  <c r="EI220" i="3" s="1"/>
  <c r="EH40" i="12" s="1"/>
  <c r="EH37" i="12" s="1"/>
  <c r="EK151" i="3"/>
  <c r="EK220" i="3" s="1"/>
  <c r="EJ40" i="12" s="1"/>
  <c r="EJ37" i="12" s="1"/>
  <c r="EM151" i="3"/>
  <c r="EM220" i="3" s="1"/>
  <c r="EL40" i="12" s="1"/>
  <c r="EL37" i="12" s="1"/>
  <c r="EO151" i="3"/>
  <c r="EO220" i="3" s="1"/>
  <c r="EN40" i="12" s="1"/>
  <c r="EN37" i="12" s="1"/>
  <c r="EQ151" i="3"/>
  <c r="EQ220" i="3" s="1"/>
  <c r="EP40" i="12" s="1"/>
  <c r="EP37" i="12" s="1"/>
  <c r="ES151" i="3"/>
  <c r="ES220" i="3" s="1"/>
  <c r="ER40" i="12" s="1"/>
  <c r="ER37" i="12" s="1"/>
  <c r="EU151" i="3"/>
  <c r="EU220" i="3" s="1"/>
  <c r="ET40" i="12" s="1"/>
  <c r="ET37" i="12" s="1"/>
  <c r="EW151" i="3"/>
  <c r="EW220" i="3" s="1"/>
  <c r="EV40" i="12" s="1"/>
  <c r="EV37" i="12" s="1"/>
  <c r="EY151" i="3"/>
  <c r="EY220" i="3" s="1"/>
  <c r="FB151" i="3"/>
  <c r="FB220" i="3" s="1"/>
  <c r="FE151" i="3"/>
  <c r="FE220" i="3" s="1"/>
  <c r="FH151" i="3"/>
  <c r="FH220" i="3" s="1"/>
  <c r="FK151" i="3"/>
  <c r="FK220" i="3" s="1"/>
  <c r="FN151" i="3"/>
  <c r="FN220" i="3" s="1"/>
  <c r="FQ151" i="3"/>
  <c r="FQ220" i="3" s="1"/>
  <c r="FT151" i="3"/>
  <c r="FT220" i="3" s="1"/>
  <c r="FW151" i="3"/>
  <c r="FW220" i="3" s="1"/>
  <c r="FZ151" i="3"/>
  <c r="FZ220" i="3" s="1"/>
  <c r="GC151" i="3"/>
  <c r="GC220" i="3" s="1"/>
  <c r="GF151" i="3"/>
  <c r="GF220" i="3" s="1"/>
  <c r="GI151" i="3"/>
  <c r="GI220" i="3" s="1"/>
  <c r="GL151" i="3"/>
  <c r="GL220" i="3" s="1"/>
  <c r="GO151" i="3"/>
  <c r="GO220" i="3" s="1"/>
  <c r="GR151" i="3"/>
  <c r="GR220" i="3" s="1"/>
  <c r="GU151" i="3"/>
  <c r="GU220" i="3" s="1"/>
  <c r="GX151" i="3"/>
  <c r="GX220" i="3" s="1"/>
  <c r="HA151" i="3"/>
  <c r="HA220" i="3" s="1"/>
  <c r="HD151" i="3"/>
  <c r="HD220" i="3" s="1"/>
  <c r="HG151" i="3"/>
  <c r="HG220" i="3" s="1"/>
  <c r="HJ151" i="3"/>
  <c r="HJ220" i="3" s="1"/>
  <c r="HM151" i="3"/>
  <c r="HM220" i="3" s="1"/>
  <c r="HP151" i="3"/>
  <c r="HP220" i="3" s="1"/>
  <c r="HS151" i="3"/>
  <c r="HS220" i="3" s="1"/>
  <c r="HV151" i="3"/>
  <c r="HV220" i="3" s="1"/>
  <c r="HY151" i="3"/>
  <c r="HY220" i="3" s="1"/>
  <c r="IB151" i="3"/>
  <c r="IB220" i="3" s="1"/>
  <c r="IE151" i="3"/>
  <c r="IE220" i="3" s="1"/>
  <c r="IH151" i="3"/>
  <c r="IH220" i="3" s="1"/>
  <c r="IK151" i="3"/>
  <c r="IK220" i="3" s="1"/>
  <c r="IN151" i="3"/>
  <c r="IN220" i="3" s="1"/>
  <c r="IQ151" i="3"/>
  <c r="IQ220" i="3" s="1"/>
  <c r="IT151" i="3"/>
  <c r="IT220" i="3" s="1"/>
  <c r="IX151" i="3"/>
  <c r="JD151" i="3"/>
  <c r="JJ151" i="3"/>
  <c r="JP151" i="3"/>
  <c r="JV151" i="3"/>
  <c r="KB151" i="3"/>
  <c r="KH151" i="3"/>
  <c r="KN151" i="3"/>
  <c r="KT151" i="3"/>
  <c r="KZ151" i="3"/>
  <c r="CB151" i="3"/>
  <c r="CB220" i="3" s="1"/>
  <c r="CA40" i="12" s="1"/>
  <c r="CA37" i="12" s="1"/>
  <c r="CE151" i="3"/>
  <c r="CE220" i="3" s="1"/>
  <c r="CD40" i="12" s="1"/>
  <c r="CD37" i="12" s="1"/>
  <c r="CJ151" i="3"/>
  <c r="CJ220" i="3" s="1"/>
  <c r="CI40" i="12" s="1"/>
  <c r="CI37" i="12" s="1"/>
  <c r="CO151" i="3"/>
  <c r="CO220" i="3" s="1"/>
  <c r="CN40" i="12" s="1"/>
  <c r="CN37" i="12" s="1"/>
  <c r="IY151" i="3"/>
  <c r="JE151" i="3"/>
  <c r="JK151" i="3"/>
  <c r="JQ151" i="3"/>
  <c r="JW151" i="3"/>
  <c r="KC151" i="3"/>
  <c r="KI151" i="3"/>
  <c r="KO151" i="3"/>
  <c r="KU151" i="3"/>
  <c r="LA151" i="3"/>
  <c r="CH151" i="3"/>
  <c r="CH220" i="3" s="1"/>
  <c r="CG40" i="12" s="1"/>
  <c r="CG37" i="12" s="1"/>
  <c r="CM151" i="3"/>
  <c r="CM220" i="3" s="1"/>
  <c r="CL40" i="12" s="1"/>
  <c r="CL37" i="12" s="1"/>
  <c r="EZ151" i="3"/>
  <c r="EZ220" i="3" s="1"/>
  <c r="FC151" i="3"/>
  <c r="FC220" i="3" s="1"/>
  <c r="FF151" i="3"/>
  <c r="FF220" i="3" s="1"/>
  <c r="FI151" i="3"/>
  <c r="FI220" i="3" s="1"/>
  <c r="FL151" i="3"/>
  <c r="FL220" i="3" s="1"/>
  <c r="FO151" i="3"/>
  <c r="FO220" i="3" s="1"/>
  <c r="FR151" i="3"/>
  <c r="FR220" i="3" s="1"/>
  <c r="FU151" i="3"/>
  <c r="FU220" i="3" s="1"/>
  <c r="FX151" i="3"/>
  <c r="FX220" i="3" s="1"/>
  <c r="GA151" i="3"/>
  <c r="GA220" i="3" s="1"/>
  <c r="GD151" i="3"/>
  <c r="GD220" i="3" s="1"/>
  <c r="GG151" i="3"/>
  <c r="GG220" i="3" s="1"/>
  <c r="GJ151" i="3"/>
  <c r="GJ220" i="3" s="1"/>
  <c r="GM151" i="3"/>
  <c r="GM220" i="3" s="1"/>
  <c r="GP151" i="3"/>
  <c r="GP220" i="3" s="1"/>
  <c r="GS151" i="3"/>
  <c r="GS220" i="3" s="1"/>
  <c r="GV151" i="3"/>
  <c r="GV220" i="3" s="1"/>
  <c r="GY151" i="3"/>
  <c r="GY220" i="3" s="1"/>
  <c r="HB151" i="3"/>
  <c r="HB220" i="3" s="1"/>
  <c r="HE151" i="3"/>
  <c r="HE220" i="3" s="1"/>
  <c r="HH151" i="3"/>
  <c r="HH220" i="3" s="1"/>
  <c r="HK151" i="3"/>
  <c r="HK220" i="3" s="1"/>
  <c r="HN151" i="3"/>
  <c r="HN220" i="3" s="1"/>
  <c r="HQ151" i="3"/>
  <c r="HQ220" i="3" s="1"/>
  <c r="HT151" i="3"/>
  <c r="HT220" i="3" s="1"/>
  <c r="HW151" i="3"/>
  <c r="HW220" i="3" s="1"/>
  <c r="HZ151" i="3"/>
  <c r="HZ220" i="3" s="1"/>
  <c r="IC151" i="3"/>
  <c r="IC220" i="3" s="1"/>
  <c r="IF151" i="3"/>
  <c r="IF220" i="3" s="1"/>
  <c r="II151" i="3"/>
  <c r="II220" i="3" s="1"/>
  <c r="CC151" i="3"/>
  <c r="CC220" i="3" s="1"/>
  <c r="CB40" i="12" s="1"/>
  <c r="CB37" i="12" s="1"/>
  <c r="CF151" i="3"/>
  <c r="CF220" i="3" s="1"/>
  <c r="CE40" i="12" s="1"/>
  <c r="CE37" i="12" s="1"/>
  <c r="CK151" i="3"/>
  <c r="CK220" i="3" s="1"/>
  <c r="CJ40" i="12" s="1"/>
  <c r="CJ37" i="12" s="1"/>
  <c r="CR151" i="3"/>
  <c r="CR220" i="3" s="1"/>
  <c r="CQ40" i="12" s="1"/>
  <c r="CQ37" i="12" s="1"/>
  <c r="CT151" i="3"/>
  <c r="CT220" i="3" s="1"/>
  <c r="CS40" i="12" s="1"/>
  <c r="CS37" i="12" s="1"/>
  <c r="CV151" i="3"/>
  <c r="CV220" i="3" s="1"/>
  <c r="CU40" i="12" s="1"/>
  <c r="CU37" i="12" s="1"/>
  <c r="CX151" i="3"/>
  <c r="CX220" i="3" s="1"/>
  <c r="CW40" i="12" s="1"/>
  <c r="CW37" i="12" s="1"/>
  <c r="CZ151" i="3"/>
  <c r="CZ220" i="3" s="1"/>
  <c r="CY40" i="12" s="1"/>
  <c r="CY37" i="12" s="1"/>
  <c r="DB151" i="3"/>
  <c r="DB220" i="3" s="1"/>
  <c r="DA40" i="12" s="1"/>
  <c r="DA37" i="12" s="1"/>
  <c r="DD151" i="3"/>
  <c r="DD220" i="3" s="1"/>
  <c r="DC40" i="12" s="1"/>
  <c r="DC37" i="12" s="1"/>
  <c r="DF151" i="3"/>
  <c r="DF220" i="3" s="1"/>
  <c r="DE40" i="12" s="1"/>
  <c r="DE37" i="12" s="1"/>
  <c r="DH151" i="3"/>
  <c r="DH220" i="3" s="1"/>
  <c r="DG40" i="12" s="1"/>
  <c r="DG37" i="12" s="1"/>
  <c r="DJ151" i="3"/>
  <c r="DJ220" i="3" s="1"/>
  <c r="DI40" i="12" s="1"/>
  <c r="DI37" i="12" s="1"/>
  <c r="DL151" i="3"/>
  <c r="DL220" i="3" s="1"/>
  <c r="DK40" i="12" s="1"/>
  <c r="DK37" i="12" s="1"/>
  <c r="DN151" i="3"/>
  <c r="DN220" i="3" s="1"/>
  <c r="DM40" i="12" s="1"/>
  <c r="DM37" i="12" s="1"/>
  <c r="DP151" i="3"/>
  <c r="DP220" i="3" s="1"/>
  <c r="DO40" i="12" s="1"/>
  <c r="DO37" i="12" s="1"/>
  <c r="DR151" i="3"/>
  <c r="DR220" i="3" s="1"/>
  <c r="DQ40" i="12" s="1"/>
  <c r="DQ37" i="12" s="1"/>
  <c r="DT151" i="3"/>
  <c r="DT220" i="3" s="1"/>
  <c r="DS40" i="12" s="1"/>
  <c r="DS37" i="12" s="1"/>
  <c r="DV151" i="3"/>
  <c r="DV220" i="3" s="1"/>
  <c r="DU40" i="12" s="1"/>
  <c r="DU37" i="12" s="1"/>
  <c r="DX151" i="3"/>
  <c r="DX220" i="3" s="1"/>
  <c r="DW40" i="12" s="1"/>
  <c r="DW37" i="12" s="1"/>
  <c r="DZ151" i="3"/>
  <c r="DZ220" i="3" s="1"/>
  <c r="DY40" i="12" s="1"/>
  <c r="DY37" i="12" s="1"/>
  <c r="EB151" i="3"/>
  <c r="EB220" i="3" s="1"/>
  <c r="EA40" i="12" s="1"/>
  <c r="EA37" i="12" s="1"/>
  <c r="ED151" i="3"/>
  <c r="ED220" i="3" s="1"/>
  <c r="EC40" i="12" s="1"/>
  <c r="EC37" i="12" s="1"/>
  <c r="EF151" i="3"/>
  <c r="EF220" i="3" s="1"/>
  <c r="EE40" i="12" s="1"/>
  <c r="EE37" i="12" s="1"/>
  <c r="EH151" i="3"/>
  <c r="EH220" i="3" s="1"/>
  <c r="EG40" i="12" s="1"/>
  <c r="EG37" i="12" s="1"/>
  <c r="EJ151" i="3"/>
  <c r="EJ220" i="3" s="1"/>
  <c r="EI40" i="12" s="1"/>
  <c r="EI37" i="12" s="1"/>
  <c r="EL151" i="3"/>
  <c r="EL220" i="3" s="1"/>
  <c r="EK40" i="12" s="1"/>
  <c r="EK37" i="12" s="1"/>
  <c r="EN151" i="3"/>
  <c r="EN220" i="3" s="1"/>
  <c r="EM40" i="12" s="1"/>
  <c r="EM37" i="12" s="1"/>
  <c r="EP151" i="3"/>
  <c r="EP220" i="3" s="1"/>
  <c r="EO40" i="12" s="1"/>
  <c r="EO37" i="12" s="1"/>
  <c r="ER151" i="3"/>
  <c r="ER220" i="3" s="1"/>
  <c r="EQ40" i="12" s="1"/>
  <c r="EQ37" i="12" s="1"/>
  <c r="ET151" i="3"/>
  <c r="ET220" i="3" s="1"/>
  <c r="ES40" i="12" s="1"/>
  <c r="ES37" i="12" s="1"/>
  <c r="EV151" i="3"/>
  <c r="EV220" i="3" s="1"/>
  <c r="EU40" i="12" s="1"/>
  <c r="EU37" i="12" s="1"/>
  <c r="EX151" i="3"/>
  <c r="EX220" i="3" s="1"/>
  <c r="EW40" i="12" s="1"/>
  <c r="EW37" i="12" s="1"/>
  <c r="JA151" i="3"/>
  <c r="JG151" i="3"/>
  <c r="JM151" i="3"/>
  <c r="JS151" i="3"/>
  <c r="JY151" i="3"/>
  <c r="KE151" i="3"/>
  <c r="KK151" i="3"/>
  <c r="KQ151" i="3"/>
  <c r="KW151" i="3"/>
  <c r="LC151" i="3"/>
  <c r="IL151" i="3"/>
  <c r="IL220" i="3" s="1"/>
  <c r="JL151" i="3"/>
  <c r="KV151" i="3"/>
  <c r="IO151" i="3"/>
  <c r="IO220" i="3" s="1"/>
  <c r="JR151" i="3"/>
  <c r="LB151" i="3"/>
  <c r="IR151" i="3"/>
  <c r="IR220" i="3" s="1"/>
  <c r="JX151" i="3"/>
  <c r="IU151" i="3"/>
  <c r="IU220" i="3" s="1"/>
  <c r="KD151" i="3"/>
  <c r="JF151" i="3"/>
  <c r="KP151" i="3"/>
  <c r="IZ151" i="3"/>
  <c r="KJ151" i="3"/>
  <c r="EE352" i="1"/>
  <c r="HA206" i="3" s="1"/>
  <c r="FY352" i="1"/>
  <c r="FS352" i="1"/>
  <c r="IO206" i="3" s="1"/>
  <c r="BR23" i="7"/>
  <c r="CS352" i="1"/>
  <c r="FO206" i="3" s="1"/>
  <c r="G13" i="7"/>
  <c r="G15" i="7" s="1"/>
  <c r="G20" i="7" s="1"/>
  <c r="BJ13" i="7"/>
  <c r="BJ15" i="7" s="1"/>
  <c r="BJ20" i="7" s="1"/>
  <c r="AG13" i="7"/>
  <c r="AG15" i="7" s="1"/>
  <c r="AG20" i="7" s="1"/>
  <c r="BI76" i="7"/>
  <c r="CW42" i="13"/>
  <c r="CV78" i="7"/>
  <c r="G105" i="13"/>
  <c r="G103" i="13" s="1"/>
  <c r="FL208" i="13"/>
  <c r="FL211" i="13" s="1"/>
  <c r="EY208" i="13"/>
  <c r="EY211" i="13" s="1"/>
  <c r="DK42" i="13"/>
  <c r="DJ78" i="7"/>
  <c r="DC42" i="13"/>
  <c r="DB78" i="7"/>
  <c r="CH357" i="1"/>
  <c r="CH203" i="3"/>
  <c r="BT26" i="12"/>
  <c r="F30" i="7"/>
  <c r="F21" i="12"/>
  <c r="CG202" i="3"/>
  <c r="CG356" i="1"/>
  <c r="X26" i="12"/>
  <c r="CA356" i="1"/>
  <c r="CA202" i="3"/>
  <c r="K332" i="1"/>
  <c r="CG355" i="1"/>
  <c r="CF6" i="7" s="1"/>
  <c r="F230" i="3"/>
  <c r="E18" i="12"/>
  <c r="CD202" i="3"/>
  <c r="CD356" i="1"/>
  <c r="CL202" i="3"/>
  <c r="CL356" i="1"/>
  <c r="Y328" i="1"/>
  <c r="AE352" i="1"/>
  <c r="DA206" i="3" s="1"/>
  <c r="AD13" i="7"/>
  <c r="AD15" i="7" s="1"/>
  <c r="AD20" i="7" s="1"/>
  <c r="BC352" i="1"/>
  <c r="DY206" i="3" s="1"/>
  <c r="BB13" i="7"/>
  <c r="BB15" i="7" s="1"/>
  <c r="BB20" i="7" s="1"/>
  <c r="BN352" i="1"/>
  <c r="EJ206" i="3" s="1"/>
  <c r="U331" i="1"/>
  <c r="U305" i="1"/>
  <c r="CQ172" i="3" s="1"/>
  <c r="U307" i="1"/>
  <c r="Y305" i="1"/>
  <c r="CU172" i="3" s="1"/>
  <c r="Y307" i="1"/>
  <c r="AN19" i="12"/>
  <c r="AY163" i="3"/>
  <c r="AX26" i="7" s="1"/>
  <c r="AZ163" i="3"/>
  <c r="AY26" i="7" s="1"/>
  <c r="AY19" i="12"/>
  <c r="FE352" i="1"/>
  <c r="IA206" i="3" s="1"/>
  <c r="FD13" i="7"/>
  <c r="FD15" i="7" s="1"/>
  <c r="II49" i="12"/>
  <c r="II43" i="12"/>
  <c r="GS43" i="12"/>
  <c r="GS49" i="12"/>
  <c r="GE43" i="12"/>
  <c r="GE49" i="12"/>
  <c r="GO43" i="12"/>
  <c r="GO49" i="12"/>
  <c r="FM43" i="12"/>
  <c r="FM49" i="12"/>
  <c r="HC50" i="12"/>
  <c r="HC51" i="12"/>
  <c r="HC52" i="12" s="1"/>
  <c r="GX50" i="12"/>
  <c r="GX51" i="12" s="1"/>
  <c r="GX52" i="12" s="1"/>
  <c r="HF50" i="12"/>
  <c r="HF51" i="12" s="1"/>
  <c r="HF52" i="12" s="1"/>
  <c r="BS163" i="3"/>
  <c r="BR26" i="7" s="1"/>
  <c r="BR19" i="12"/>
  <c r="GA50" i="12"/>
  <c r="GA51" i="12" s="1"/>
  <c r="GA52" i="12" s="1"/>
  <c r="K23" i="7"/>
  <c r="Q23" i="7"/>
  <c r="BJ23" i="7"/>
  <c r="BF236" i="3"/>
  <c r="BF238" i="3" s="1"/>
  <c r="AT23" i="7"/>
  <c r="BP23" i="7"/>
  <c r="AB23" i="7"/>
  <c r="AW23" i="7"/>
  <c r="BT23" i="7"/>
  <c r="GW352" i="1"/>
  <c r="C22" i="2"/>
  <c r="T19" i="10"/>
  <c r="B11" i="2"/>
  <c r="U32" i="10"/>
  <c r="EJ352" i="1"/>
  <c r="HF206" i="3" s="1"/>
  <c r="EI14" i="7"/>
  <c r="CP352" i="1"/>
  <c r="FL206" i="3" s="1"/>
  <c r="GK352" i="1"/>
  <c r="GM25" i="7"/>
  <c r="GM31" i="7" s="1"/>
  <c r="DS42" i="12"/>
  <c r="DS25" i="7"/>
  <c r="BM13" i="7"/>
  <c r="BM15" i="7" s="1"/>
  <c r="BM20" i="7" s="1"/>
  <c r="CX42" i="13"/>
  <c r="CW78" i="7"/>
  <c r="EZ209" i="13"/>
  <c r="FG209" i="13"/>
  <c r="D21" i="12"/>
  <c r="D30" i="7"/>
  <c r="N332" i="1"/>
  <c r="CJ355" i="1"/>
  <c r="CI6" i="7" s="1"/>
  <c r="M352" i="1"/>
  <c r="CI206" i="3" s="1"/>
  <c r="L13" i="7"/>
  <c r="L15" i="7" s="1"/>
  <c r="L20" i="7" s="1"/>
  <c r="AC186" i="1"/>
  <c r="AD186" i="1"/>
  <c r="AK186" i="1"/>
  <c r="AG186" i="1"/>
  <c r="AN186" i="1"/>
  <c r="AJ186" i="1"/>
  <c r="I128" i="1"/>
  <c r="AF186" i="1"/>
  <c r="AH186" i="1"/>
  <c r="AL186" i="1"/>
  <c r="AM186" i="1"/>
  <c r="AE186" i="1"/>
  <c r="AI186" i="1"/>
  <c r="H142" i="1"/>
  <c r="CC203" i="3"/>
  <c r="CC357" i="1"/>
  <c r="CG204" i="3"/>
  <c r="CG358" i="1"/>
  <c r="E332" i="1"/>
  <c r="CA355" i="1"/>
  <c r="BZ6" i="7" s="1"/>
  <c r="CK203" i="3"/>
  <c r="CK357" i="1"/>
  <c r="G352" i="1"/>
  <c r="CC206" i="3" s="1"/>
  <c r="F13" i="7"/>
  <c r="F15" i="7" s="1"/>
  <c r="F20" i="7" s="1"/>
  <c r="X330" i="1"/>
  <c r="CJ358" i="1"/>
  <c r="CJ204" i="3"/>
  <c r="H332" i="1"/>
  <c r="CD355" i="1"/>
  <c r="CC6" i="7" s="1"/>
  <c r="R352" i="1"/>
  <c r="CN206" i="3" s="1"/>
  <c r="Q13" i="7"/>
  <c r="Q15" i="7" s="1"/>
  <c r="Q20" i="7" s="1"/>
  <c r="AC352" i="1"/>
  <c r="CY206" i="3" s="1"/>
  <c r="AB13" i="7"/>
  <c r="AB15" i="7" s="1"/>
  <c r="AB20" i="7" s="1"/>
  <c r="S330" i="1"/>
  <c r="AG352" i="1"/>
  <c r="DC206" i="3" s="1"/>
  <c r="AZ352" i="1"/>
  <c r="DV206" i="3" s="1"/>
  <c r="AY13" i="7"/>
  <c r="AY15" i="7" s="1"/>
  <c r="AY20" i="7" s="1"/>
  <c r="AR352" i="1"/>
  <c r="DN206" i="3" s="1"/>
  <c r="AQ13" i="7"/>
  <c r="AQ15" i="7" s="1"/>
  <c r="AQ20" i="7" s="1"/>
  <c r="AA329" i="1"/>
  <c r="AA330" i="1"/>
  <c r="AA331" i="1"/>
  <c r="AA305" i="1"/>
  <c r="CW172" i="3" s="1"/>
  <c r="AA307" i="1"/>
  <c r="V328" i="1"/>
  <c r="V329" i="1"/>
  <c r="V330" i="1"/>
  <c r="V305" i="1"/>
  <c r="CR172" i="3" s="1"/>
  <c r="V307" i="1"/>
  <c r="AA19" i="12"/>
  <c r="P163" i="3"/>
  <c r="O26" i="7" s="1"/>
  <c r="O19" i="12"/>
  <c r="CD352" i="1"/>
  <c r="EZ206" i="3" s="1"/>
  <c r="AI163" i="3"/>
  <c r="AH26" i="7" s="1"/>
  <c r="AH19" i="12"/>
  <c r="FK352" i="1"/>
  <c r="IG206" i="3" s="1"/>
  <c r="FJ13" i="7"/>
  <c r="FJ15" i="7" s="1"/>
  <c r="FA352" i="1"/>
  <c r="HW206" i="3" s="1"/>
  <c r="EZ13" i="7"/>
  <c r="EZ15" i="7" s="1"/>
  <c r="IO43" i="12"/>
  <c r="IO49" i="12"/>
  <c r="GY49" i="12"/>
  <c r="GY43" i="12"/>
  <c r="GQ49" i="12"/>
  <c r="GQ43" i="12"/>
  <c r="IE50" i="12"/>
  <c r="IE51" i="12" s="1"/>
  <c r="IE52" i="12" s="1"/>
  <c r="GU49" i="12"/>
  <c r="GU43" i="12"/>
  <c r="FS44" i="12"/>
  <c r="HT50" i="12"/>
  <c r="HT51" i="12" s="1"/>
  <c r="HT52" i="12" s="1"/>
  <c r="FF50" i="12"/>
  <c r="FF51" i="12" s="1"/>
  <c r="FF52" i="12" s="1"/>
  <c r="EX50" i="12"/>
  <c r="EX51" i="12" s="1"/>
  <c r="EX52" i="12" s="1"/>
  <c r="HZ50" i="12"/>
  <c r="HZ51" i="12"/>
  <c r="HZ52" i="12" s="1"/>
  <c r="W23" i="7"/>
  <c r="P23" i="7"/>
  <c r="X23" i="7"/>
  <c r="M23" i="7"/>
  <c r="AH236" i="3"/>
  <c r="AH238" i="3" s="1"/>
  <c r="V23" i="7"/>
  <c r="BC23" i="7"/>
  <c r="Z23" i="7"/>
  <c r="BF23" i="7"/>
  <c r="BR236" i="3"/>
  <c r="BR238" i="3" s="1"/>
  <c r="AC23" i="7"/>
  <c r="BB23" i="7"/>
  <c r="BK23" i="7"/>
  <c r="BM23" i="7"/>
  <c r="IW153" i="3"/>
  <c r="JC153" i="3"/>
  <c r="JI153" i="3"/>
  <c r="JO153" i="3"/>
  <c r="JU153" i="3"/>
  <c r="KA153" i="3"/>
  <c r="KG153" i="3"/>
  <c r="KM153" i="3"/>
  <c r="KS153" i="3"/>
  <c r="KY153" i="3"/>
  <c r="LE153" i="3"/>
  <c r="IY153" i="3"/>
  <c r="JE153" i="3"/>
  <c r="JK153" i="3"/>
  <c r="JQ153" i="3"/>
  <c r="JW153" i="3"/>
  <c r="KC153" i="3"/>
  <c r="KI153" i="3"/>
  <c r="KO153" i="3"/>
  <c r="KU153" i="3"/>
  <c r="LA153" i="3"/>
  <c r="EZ153" i="3"/>
  <c r="EZ222" i="3" s="1"/>
  <c r="FD153" i="3"/>
  <c r="FD222" i="3" s="1"/>
  <c r="FI153" i="3"/>
  <c r="FI222" i="3" s="1"/>
  <c r="FM153" i="3"/>
  <c r="FM222" i="3" s="1"/>
  <c r="FR153" i="3"/>
  <c r="FR222" i="3" s="1"/>
  <c r="FV153" i="3"/>
  <c r="FV222" i="3" s="1"/>
  <c r="GA153" i="3"/>
  <c r="GA222" i="3" s="1"/>
  <c r="GE153" i="3"/>
  <c r="GE222" i="3" s="1"/>
  <c r="GJ153" i="3"/>
  <c r="GJ222" i="3" s="1"/>
  <c r="GN153" i="3"/>
  <c r="GN222" i="3" s="1"/>
  <c r="GS153" i="3"/>
  <c r="GS222" i="3" s="1"/>
  <c r="GW153" i="3"/>
  <c r="GW222" i="3" s="1"/>
  <c r="HB153" i="3"/>
  <c r="HB222" i="3" s="1"/>
  <c r="HF153" i="3"/>
  <c r="HF222" i="3" s="1"/>
  <c r="HK153" i="3"/>
  <c r="HK222" i="3" s="1"/>
  <c r="HO153" i="3"/>
  <c r="HO222" i="3" s="1"/>
  <c r="HT153" i="3"/>
  <c r="HT222" i="3" s="1"/>
  <c r="HX153" i="3"/>
  <c r="HX222" i="3" s="1"/>
  <c r="IC153" i="3"/>
  <c r="IC222" i="3" s="1"/>
  <c r="IG153" i="3"/>
  <c r="IG222" i="3" s="1"/>
  <c r="IL153" i="3"/>
  <c r="IL222" i="3" s="1"/>
  <c r="IP153" i="3"/>
  <c r="IP222" i="3" s="1"/>
  <c r="IU153" i="3"/>
  <c r="IU222" i="3" s="1"/>
  <c r="JB153" i="3"/>
  <c r="JL153" i="3"/>
  <c r="JT153" i="3"/>
  <c r="KD153" i="3"/>
  <c r="KL153" i="3"/>
  <c r="KV153" i="3"/>
  <c r="LD153" i="3"/>
  <c r="CC153" i="3"/>
  <c r="CC222" i="3" s="1"/>
  <c r="CB35" i="12" s="1"/>
  <c r="CF153" i="3"/>
  <c r="CF222" i="3" s="1"/>
  <c r="CE35" i="12" s="1"/>
  <c r="CI153" i="3"/>
  <c r="CI222" i="3" s="1"/>
  <c r="CH35" i="12" s="1"/>
  <c r="CL153" i="3"/>
  <c r="CL222" i="3" s="1"/>
  <c r="CK35" i="12" s="1"/>
  <c r="CO153" i="3"/>
  <c r="CO222" i="3" s="1"/>
  <c r="CN35" i="12" s="1"/>
  <c r="CR153" i="3"/>
  <c r="CR222" i="3" s="1"/>
  <c r="CQ35" i="12" s="1"/>
  <c r="CU153" i="3"/>
  <c r="CU222" i="3" s="1"/>
  <c r="CT35" i="12" s="1"/>
  <c r="CX153" i="3"/>
  <c r="CX222" i="3" s="1"/>
  <c r="CW35" i="12" s="1"/>
  <c r="DA153" i="3"/>
  <c r="DA222" i="3" s="1"/>
  <c r="CZ35" i="12" s="1"/>
  <c r="DD153" i="3"/>
  <c r="DD222" i="3" s="1"/>
  <c r="DC35" i="12" s="1"/>
  <c r="DG153" i="3"/>
  <c r="DG222" i="3" s="1"/>
  <c r="DF35" i="12" s="1"/>
  <c r="DJ153" i="3"/>
  <c r="DJ222" i="3" s="1"/>
  <c r="DI35" i="12" s="1"/>
  <c r="DM153" i="3"/>
  <c r="DM222" i="3" s="1"/>
  <c r="DL35" i="12" s="1"/>
  <c r="DP153" i="3"/>
  <c r="DP222" i="3" s="1"/>
  <c r="DO35" i="12" s="1"/>
  <c r="DS153" i="3"/>
  <c r="DS222" i="3" s="1"/>
  <c r="DR35" i="12" s="1"/>
  <c r="DV153" i="3"/>
  <c r="DV222" i="3" s="1"/>
  <c r="DU35" i="12" s="1"/>
  <c r="DY153" i="3"/>
  <c r="DY222" i="3" s="1"/>
  <c r="DX35" i="12" s="1"/>
  <c r="EB153" i="3"/>
  <c r="EB222" i="3" s="1"/>
  <c r="EA35" i="12" s="1"/>
  <c r="EE153" i="3"/>
  <c r="EE222" i="3" s="1"/>
  <c r="ED35" i="12" s="1"/>
  <c r="EH153" i="3"/>
  <c r="EH222" i="3" s="1"/>
  <c r="EG35" i="12" s="1"/>
  <c r="EK153" i="3"/>
  <c r="EK222" i="3" s="1"/>
  <c r="EJ35" i="12" s="1"/>
  <c r="EN153" i="3"/>
  <c r="EN222" i="3" s="1"/>
  <c r="EM35" i="12" s="1"/>
  <c r="EQ153" i="3"/>
  <c r="EQ222" i="3" s="1"/>
  <c r="EP35" i="12" s="1"/>
  <c r="ET153" i="3"/>
  <c r="ET222" i="3" s="1"/>
  <c r="ES35" i="12" s="1"/>
  <c r="EW153" i="3"/>
  <c r="EW222" i="3" s="1"/>
  <c r="EV35" i="12" s="1"/>
  <c r="FE153" i="3"/>
  <c r="FE222" i="3" s="1"/>
  <c r="FN153" i="3"/>
  <c r="FN222" i="3" s="1"/>
  <c r="FW153" i="3"/>
  <c r="FW222" i="3" s="1"/>
  <c r="GF153" i="3"/>
  <c r="GF222" i="3" s="1"/>
  <c r="GO153" i="3"/>
  <c r="GO222" i="3" s="1"/>
  <c r="GX153" i="3"/>
  <c r="GX222" i="3" s="1"/>
  <c r="HG153" i="3"/>
  <c r="HG222" i="3" s="1"/>
  <c r="HP153" i="3"/>
  <c r="HP222" i="3" s="1"/>
  <c r="HY153" i="3"/>
  <c r="HY222" i="3" s="1"/>
  <c r="IH153" i="3"/>
  <c r="IH222" i="3" s="1"/>
  <c r="IQ153" i="3"/>
  <c r="IQ222" i="3" s="1"/>
  <c r="JD153" i="3"/>
  <c r="JM153" i="3"/>
  <c r="JV153" i="3"/>
  <c r="KE153" i="3"/>
  <c r="KN153" i="3"/>
  <c r="KW153" i="3"/>
  <c r="FA153" i="3"/>
  <c r="FA222" i="3" s="1"/>
  <c r="FF153" i="3"/>
  <c r="FF222" i="3" s="1"/>
  <c r="FJ153" i="3"/>
  <c r="FJ222" i="3" s="1"/>
  <c r="FO153" i="3"/>
  <c r="FO222" i="3" s="1"/>
  <c r="FS153" i="3"/>
  <c r="FS222" i="3" s="1"/>
  <c r="FX153" i="3"/>
  <c r="FX222" i="3" s="1"/>
  <c r="GB153" i="3"/>
  <c r="GB222" i="3" s="1"/>
  <c r="GG153" i="3"/>
  <c r="GG222" i="3" s="1"/>
  <c r="GK153" i="3"/>
  <c r="GK222" i="3" s="1"/>
  <c r="GP153" i="3"/>
  <c r="GP222" i="3" s="1"/>
  <c r="GT153" i="3"/>
  <c r="GT222" i="3" s="1"/>
  <c r="GY153" i="3"/>
  <c r="GY222" i="3" s="1"/>
  <c r="HC153" i="3"/>
  <c r="HC222" i="3" s="1"/>
  <c r="HH153" i="3"/>
  <c r="HH222" i="3" s="1"/>
  <c r="HL153" i="3"/>
  <c r="HL222" i="3" s="1"/>
  <c r="HQ153" i="3"/>
  <c r="HQ222" i="3" s="1"/>
  <c r="HU153" i="3"/>
  <c r="HU222" i="3" s="1"/>
  <c r="HZ153" i="3"/>
  <c r="HZ222" i="3" s="1"/>
  <c r="ID153" i="3"/>
  <c r="ID222" i="3" s="1"/>
  <c r="II153" i="3"/>
  <c r="II222" i="3" s="1"/>
  <c r="IM153" i="3"/>
  <c r="IM222" i="3" s="1"/>
  <c r="IR153" i="3"/>
  <c r="IR222" i="3" s="1"/>
  <c r="IV153" i="3"/>
  <c r="JF153" i="3"/>
  <c r="JN153" i="3"/>
  <c r="JX153" i="3"/>
  <c r="KF153" i="3"/>
  <c r="KP153" i="3"/>
  <c r="KX153" i="3"/>
  <c r="CA153" i="3"/>
  <c r="CA222" i="3" s="1"/>
  <c r="BZ35" i="12" s="1"/>
  <c r="CD153" i="3"/>
  <c r="CD222" i="3" s="1"/>
  <c r="CC35" i="12" s="1"/>
  <c r="CG153" i="3"/>
  <c r="CG222" i="3" s="1"/>
  <c r="CF35" i="12" s="1"/>
  <c r="CJ153" i="3"/>
  <c r="CJ222" i="3" s="1"/>
  <c r="CI35" i="12" s="1"/>
  <c r="CM153" i="3"/>
  <c r="CM222" i="3" s="1"/>
  <c r="CL35" i="12" s="1"/>
  <c r="CP153" i="3"/>
  <c r="CP222" i="3" s="1"/>
  <c r="CO35" i="12" s="1"/>
  <c r="CS153" i="3"/>
  <c r="CS222" i="3" s="1"/>
  <c r="CR35" i="12" s="1"/>
  <c r="CV153" i="3"/>
  <c r="CV222" i="3" s="1"/>
  <c r="CU35" i="12" s="1"/>
  <c r="CY153" i="3"/>
  <c r="CY222" i="3" s="1"/>
  <c r="CX35" i="12" s="1"/>
  <c r="DB153" i="3"/>
  <c r="DB222" i="3" s="1"/>
  <c r="DA35" i="12" s="1"/>
  <c r="DE153" i="3"/>
  <c r="DE222" i="3" s="1"/>
  <c r="DD35" i="12" s="1"/>
  <c r="DH153" i="3"/>
  <c r="DH222" i="3" s="1"/>
  <c r="DG35" i="12" s="1"/>
  <c r="DK153" i="3"/>
  <c r="DK222" i="3" s="1"/>
  <c r="DJ35" i="12" s="1"/>
  <c r="DN153" i="3"/>
  <c r="DN222" i="3" s="1"/>
  <c r="DM35" i="12" s="1"/>
  <c r="DQ153" i="3"/>
  <c r="DQ222" i="3" s="1"/>
  <c r="DP35" i="12" s="1"/>
  <c r="DT153" i="3"/>
  <c r="DT222" i="3" s="1"/>
  <c r="DS35" i="12" s="1"/>
  <c r="DW153" i="3"/>
  <c r="DW222" i="3" s="1"/>
  <c r="DV35" i="12" s="1"/>
  <c r="DZ153" i="3"/>
  <c r="DZ222" i="3" s="1"/>
  <c r="DY35" i="12" s="1"/>
  <c r="EC153" i="3"/>
  <c r="EC222" i="3" s="1"/>
  <c r="EB35" i="12" s="1"/>
  <c r="EF153" i="3"/>
  <c r="EF222" i="3" s="1"/>
  <c r="EE35" i="12" s="1"/>
  <c r="EI153" i="3"/>
  <c r="EI222" i="3" s="1"/>
  <c r="EH35" i="12" s="1"/>
  <c r="EL153" i="3"/>
  <c r="EL222" i="3" s="1"/>
  <c r="EK35" i="12" s="1"/>
  <c r="EO153" i="3"/>
  <c r="EO222" i="3" s="1"/>
  <c r="EN35" i="12" s="1"/>
  <c r="ER153" i="3"/>
  <c r="ER222" i="3" s="1"/>
  <c r="EQ35" i="12" s="1"/>
  <c r="EU153" i="3"/>
  <c r="EU222" i="3" s="1"/>
  <c r="ET35" i="12" s="1"/>
  <c r="EX153" i="3"/>
  <c r="EX222" i="3" s="1"/>
  <c r="EW35" i="12" s="1"/>
  <c r="FB153" i="3"/>
  <c r="FB222" i="3" s="1"/>
  <c r="FK153" i="3"/>
  <c r="FK222" i="3" s="1"/>
  <c r="FT153" i="3"/>
  <c r="FT222" i="3" s="1"/>
  <c r="GC153" i="3"/>
  <c r="GC222" i="3" s="1"/>
  <c r="GL153" i="3"/>
  <c r="GL222" i="3" s="1"/>
  <c r="GU153" i="3"/>
  <c r="GU222" i="3" s="1"/>
  <c r="HD153" i="3"/>
  <c r="HD222" i="3" s="1"/>
  <c r="HM153" i="3"/>
  <c r="HM222" i="3" s="1"/>
  <c r="HV153" i="3"/>
  <c r="HV222" i="3" s="1"/>
  <c r="IE153" i="3"/>
  <c r="IE222" i="3" s="1"/>
  <c r="IN153" i="3"/>
  <c r="IN222" i="3" s="1"/>
  <c r="IX153" i="3"/>
  <c r="JG153" i="3"/>
  <c r="JP153" i="3"/>
  <c r="JY153" i="3"/>
  <c r="KH153" i="3"/>
  <c r="KQ153" i="3"/>
  <c r="KZ153" i="3"/>
  <c r="FC153" i="3"/>
  <c r="FC222" i="3" s="1"/>
  <c r="FG153" i="3"/>
  <c r="FG222" i="3" s="1"/>
  <c r="FL153" i="3"/>
  <c r="FL222" i="3" s="1"/>
  <c r="FP153" i="3"/>
  <c r="FP222" i="3" s="1"/>
  <c r="FU153" i="3"/>
  <c r="FU222" i="3" s="1"/>
  <c r="FY153" i="3"/>
  <c r="FY222" i="3" s="1"/>
  <c r="GD153" i="3"/>
  <c r="GD222" i="3" s="1"/>
  <c r="GH153" i="3"/>
  <c r="GH222" i="3" s="1"/>
  <c r="GM153" i="3"/>
  <c r="GM222" i="3" s="1"/>
  <c r="GQ153" i="3"/>
  <c r="GQ222" i="3" s="1"/>
  <c r="GV153" i="3"/>
  <c r="GV222" i="3" s="1"/>
  <c r="GZ153" i="3"/>
  <c r="GZ222" i="3" s="1"/>
  <c r="HE153" i="3"/>
  <c r="HE222" i="3" s="1"/>
  <c r="HI153" i="3"/>
  <c r="HI222" i="3" s="1"/>
  <c r="HN153" i="3"/>
  <c r="HN222" i="3" s="1"/>
  <c r="HR153" i="3"/>
  <c r="HR222" i="3" s="1"/>
  <c r="HW153" i="3"/>
  <c r="HW222" i="3" s="1"/>
  <c r="IA153" i="3"/>
  <c r="IA222" i="3" s="1"/>
  <c r="IF153" i="3"/>
  <c r="IF222" i="3" s="1"/>
  <c r="IJ153" i="3"/>
  <c r="IJ222" i="3" s="1"/>
  <c r="IO153" i="3"/>
  <c r="IO222" i="3" s="1"/>
  <c r="IS153" i="3"/>
  <c r="IS222" i="3" s="1"/>
  <c r="IZ153" i="3"/>
  <c r="JH153" i="3"/>
  <c r="JR153" i="3"/>
  <c r="JZ153" i="3"/>
  <c r="KJ153" i="3"/>
  <c r="KR153" i="3"/>
  <c r="LB153" i="3"/>
  <c r="CB153" i="3"/>
  <c r="CB222" i="3" s="1"/>
  <c r="CA35" i="12" s="1"/>
  <c r="CE153" i="3"/>
  <c r="CE222" i="3" s="1"/>
  <c r="CD35" i="12" s="1"/>
  <c r="CH153" i="3"/>
  <c r="CH222" i="3" s="1"/>
  <c r="CG35" i="12" s="1"/>
  <c r="CK153" i="3"/>
  <c r="CK222" i="3" s="1"/>
  <c r="CJ35" i="12" s="1"/>
  <c r="CN153" i="3"/>
  <c r="CN222" i="3" s="1"/>
  <c r="CM35" i="12" s="1"/>
  <c r="CQ153" i="3"/>
  <c r="CQ222" i="3" s="1"/>
  <c r="CP35" i="12" s="1"/>
  <c r="CT153" i="3"/>
  <c r="CT222" i="3" s="1"/>
  <c r="CS35" i="12" s="1"/>
  <c r="CW153" i="3"/>
  <c r="CW222" i="3" s="1"/>
  <c r="CV35" i="12" s="1"/>
  <c r="CZ153" i="3"/>
  <c r="CZ222" i="3" s="1"/>
  <c r="CY35" i="12" s="1"/>
  <c r="DC153" i="3"/>
  <c r="DC222" i="3" s="1"/>
  <c r="DB35" i="12" s="1"/>
  <c r="DF153" i="3"/>
  <c r="DF222" i="3" s="1"/>
  <c r="DE35" i="12" s="1"/>
  <c r="DI153" i="3"/>
  <c r="DI222" i="3" s="1"/>
  <c r="DH35" i="12" s="1"/>
  <c r="DL153" i="3"/>
  <c r="DL222" i="3" s="1"/>
  <c r="DK35" i="12" s="1"/>
  <c r="DO153" i="3"/>
  <c r="DO222" i="3" s="1"/>
  <c r="DN35" i="12" s="1"/>
  <c r="DR153" i="3"/>
  <c r="DR222" i="3" s="1"/>
  <c r="DQ35" i="12" s="1"/>
  <c r="DU153" i="3"/>
  <c r="DU222" i="3" s="1"/>
  <c r="DT35" i="12" s="1"/>
  <c r="DX153" i="3"/>
  <c r="DX222" i="3" s="1"/>
  <c r="DW35" i="12" s="1"/>
  <c r="EA153" i="3"/>
  <c r="EA222" i="3" s="1"/>
  <c r="DZ35" i="12" s="1"/>
  <c r="ED153" i="3"/>
  <c r="ED222" i="3" s="1"/>
  <c r="EC35" i="12" s="1"/>
  <c r="EG153" i="3"/>
  <c r="EG222" i="3" s="1"/>
  <c r="EF35" i="12" s="1"/>
  <c r="EJ153" i="3"/>
  <c r="EJ222" i="3" s="1"/>
  <c r="EI35" i="12" s="1"/>
  <c r="EM153" i="3"/>
  <c r="EM222" i="3" s="1"/>
  <c r="EL35" i="12" s="1"/>
  <c r="EP153" i="3"/>
  <c r="EP222" i="3" s="1"/>
  <c r="EO35" i="12" s="1"/>
  <c r="ES153" i="3"/>
  <c r="ES222" i="3" s="1"/>
  <c r="ER35" i="12" s="1"/>
  <c r="EV153" i="3"/>
  <c r="EV222" i="3" s="1"/>
  <c r="EU35" i="12" s="1"/>
  <c r="EY153" i="3"/>
  <c r="EY222" i="3" s="1"/>
  <c r="FH153" i="3"/>
  <c r="FH222" i="3" s="1"/>
  <c r="FQ153" i="3"/>
  <c r="FQ222" i="3" s="1"/>
  <c r="FZ153" i="3"/>
  <c r="FZ222" i="3" s="1"/>
  <c r="GI153" i="3"/>
  <c r="GI222" i="3" s="1"/>
  <c r="GR153" i="3"/>
  <c r="GR222" i="3" s="1"/>
  <c r="HA153" i="3"/>
  <c r="HA222" i="3" s="1"/>
  <c r="HJ153" i="3"/>
  <c r="HJ222" i="3" s="1"/>
  <c r="HS153" i="3"/>
  <c r="HS222" i="3" s="1"/>
  <c r="IB153" i="3"/>
  <c r="IB222" i="3" s="1"/>
  <c r="IK153" i="3"/>
  <c r="IK222" i="3" s="1"/>
  <c r="IT153" i="3"/>
  <c r="IT222" i="3" s="1"/>
  <c r="JA153" i="3"/>
  <c r="JJ153" i="3"/>
  <c r="JS153" i="3"/>
  <c r="KB153" i="3"/>
  <c r="KK153" i="3"/>
  <c r="KT153" i="3"/>
  <c r="LC153" i="3"/>
  <c r="CT352" i="1"/>
  <c r="FP206" i="3" s="1"/>
  <c r="GQ352" i="1"/>
  <c r="BW23" i="7"/>
  <c r="DM352" i="1"/>
  <c r="GI206" i="3" s="1"/>
  <c r="DL14" i="7"/>
  <c r="BD13" i="7"/>
  <c r="BD15" i="7" s="1"/>
  <c r="BD20" i="7" s="1"/>
  <c r="V13" i="7"/>
  <c r="V15" i="7" s="1"/>
  <c r="V20" i="7" s="1"/>
  <c r="BK13" i="7"/>
  <c r="BK15" i="7" s="1"/>
  <c r="BK20" i="7" s="1"/>
  <c r="AG98" i="13"/>
  <c r="U98" i="13"/>
  <c r="T98" i="13"/>
  <c r="AC98" i="13"/>
  <c r="AU98" i="13"/>
  <c r="AN98" i="13"/>
  <c r="BB98" i="13"/>
  <c r="K98" i="13"/>
  <c r="E98" i="13"/>
  <c r="AF98" i="13"/>
  <c r="L98" i="13"/>
  <c r="N98" i="13"/>
  <c r="Y98" i="13"/>
  <c r="V98" i="13"/>
  <c r="AW98" i="13"/>
  <c r="AR98" i="13"/>
  <c r="I98" i="13"/>
  <c r="AS98" i="13"/>
  <c r="AH98" i="13"/>
  <c r="P98" i="13"/>
  <c r="AP98" i="13"/>
  <c r="AT98" i="13"/>
  <c r="X98" i="13"/>
  <c r="M98" i="13"/>
  <c r="J98" i="13"/>
  <c r="AV98" i="13"/>
  <c r="AY98" i="13"/>
  <c r="AX98" i="13"/>
  <c r="G98" i="13"/>
  <c r="AZ98" i="13"/>
  <c r="Z98" i="13"/>
  <c r="R98" i="13"/>
  <c r="AE98" i="13"/>
  <c r="AL98" i="13"/>
  <c r="Q98" i="13"/>
  <c r="AK98" i="13"/>
  <c r="AA98" i="13"/>
  <c r="BC98" i="13"/>
  <c r="AB98" i="13"/>
  <c r="AO98" i="13"/>
  <c r="AQ98" i="13"/>
  <c r="BA98" i="13"/>
  <c r="W98" i="13"/>
  <c r="O98" i="13"/>
  <c r="E94" i="13"/>
  <c r="E92" i="13" s="1"/>
  <c r="F94" i="13" s="1"/>
  <c r="F92" i="13" s="1"/>
  <c r="AD98" i="13"/>
  <c r="S98" i="13"/>
  <c r="F98" i="13"/>
  <c r="H98" i="13"/>
  <c r="AM98" i="13"/>
  <c r="AI98" i="13"/>
  <c r="AJ98" i="13"/>
  <c r="BJ76" i="7"/>
  <c r="DX78" i="7"/>
  <c r="DY42" i="13"/>
  <c r="BG76" i="7"/>
  <c r="FI208" i="13"/>
  <c r="FI211" i="13" s="1"/>
  <c r="EX208" i="13"/>
  <c r="EX211" i="13" s="1"/>
  <c r="EW208" i="13"/>
  <c r="EW211" i="13" s="1"/>
  <c r="BW76" i="7"/>
  <c r="FC208" i="13"/>
  <c r="FC211" i="13" s="1"/>
  <c r="J230" i="3"/>
  <c r="I18" i="12"/>
  <c r="AJ26" i="12"/>
  <c r="I332" i="1"/>
  <c r="CE355" i="1"/>
  <c r="CD6" i="7" s="1"/>
  <c r="CJ203" i="3"/>
  <c r="CJ357" i="1"/>
  <c r="E239" i="3"/>
  <c r="E243" i="3" s="1"/>
  <c r="E251" i="3"/>
  <c r="E256" i="3"/>
  <c r="E232" i="3"/>
  <c r="E159" i="3"/>
  <c r="J235" i="3"/>
  <c r="CB358" i="1"/>
  <c r="CB204" i="3"/>
  <c r="D19" i="12"/>
  <c r="CC202" i="3"/>
  <c r="CC356" i="1"/>
  <c r="CG203" i="3"/>
  <c r="CG357" i="1"/>
  <c r="CA358" i="1"/>
  <c r="CA204" i="3"/>
  <c r="O332" i="1"/>
  <c r="CK355" i="1"/>
  <c r="CJ6" i="7" s="1"/>
  <c r="M332" i="1"/>
  <c r="CI355" i="1"/>
  <c r="CH6" i="7" s="1"/>
  <c r="CL204" i="3"/>
  <c r="CL358" i="1"/>
  <c r="U352" i="1"/>
  <c r="CQ206" i="3" s="1"/>
  <c r="T13" i="7"/>
  <c r="T15" i="7" s="1"/>
  <c r="T20" i="7" s="1"/>
  <c r="CD204" i="3"/>
  <c r="CD358" i="1"/>
  <c r="L332" i="1"/>
  <c r="AT352" i="1"/>
  <c r="DP206" i="3" s="1"/>
  <c r="AS13" i="7"/>
  <c r="AS15" i="7" s="1"/>
  <c r="AS20" i="7" s="1"/>
  <c r="AM352" i="1"/>
  <c r="DI206" i="3" s="1"/>
  <c r="AL13" i="7"/>
  <c r="AL15" i="7" s="1"/>
  <c r="AL20" i="7" s="1"/>
  <c r="BB352" i="1"/>
  <c r="DX206" i="3" s="1"/>
  <c r="BA13" i="7"/>
  <c r="BA15" i="7" s="1"/>
  <c r="BA20" i="7" s="1"/>
  <c r="BI352" i="1"/>
  <c r="EE206" i="3" s="1"/>
  <c r="BH13" i="7"/>
  <c r="BH15" i="7" s="1"/>
  <c r="BH20" i="7" s="1"/>
  <c r="AY352" i="1"/>
  <c r="DU206" i="3" s="1"/>
  <c r="AX13" i="7"/>
  <c r="AX15" i="7" s="1"/>
  <c r="AX20" i="7" s="1"/>
  <c r="R307" i="1"/>
  <c r="R305" i="1"/>
  <c r="CN172" i="3" s="1"/>
  <c r="S305" i="1"/>
  <c r="CO172" i="3" s="1"/>
  <c r="S307" i="1"/>
  <c r="K163" i="3"/>
  <c r="J26" i="7" s="1"/>
  <c r="J19" i="12"/>
  <c r="AS163" i="3"/>
  <c r="AR26" i="7" s="1"/>
  <c r="AR19" i="12"/>
  <c r="BK163" i="3"/>
  <c r="BJ26" i="7" s="1"/>
  <c r="BY163" i="3"/>
  <c r="BX26" i="7" s="1"/>
  <c r="BX19" i="12"/>
  <c r="FW352" i="1"/>
  <c r="FV13" i="7"/>
  <c r="FV15" i="7" s="1"/>
  <c r="HU49" i="12"/>
  <c r="HU43" i="12"/>
  <c r="HE49" i="12"/>
  <c r="HE43" i="12"/>
  <c r="GW43" i="12"/>
  <c r="GW49" i="12"/>
  <c r="HA49" i="12"/>
  <c r="HA43" i="12"/>
  <c r="FY44" i="12"/>
  <c r="IL50" i="12"/>
  <c r="IL51" i="12" s="1"/>
  <c r="IL52" i="12" s="1"/>
  <c r="FK50" i="12"/>
  <c r="FK51" i="12" s="1"/>
  <c r="FK52" i="12" s="1"/>
  <c r="H23" i="7"/>
  <c r="G23" i="7"/>
  <c r="U23" i="7"/>
  <c r="IR50" i="12"/>
  <c r="IR51" i="12" s="1"/>
  <c r="IR52" i="12" s="1"/>
  <c r="O23" i="7"/>
  <c r="AO23" i="7"/>
  <c r="BG23" i="7"/>
  <c r="BD23" i="7"/>
  <c r="AF23" i="7"/>
  <c r="BX23" i="7"/>
  <c r="IW145" i="3"/>
  <c r="JC145" i="3"/>
  <c r="JI145" i="3"/>
  <c r="JO145" i="3"/>
  <c r="JU145" i="3"/>
  <c r="KA145" i="3"/>
  <c r="KG145" i="3"/>
  <c r="KM145" i="3"/>
  <c r="KS145" i="3"/>
  <c r="KY145" i="3"/>
  <c r="LE145" i="3"/>
  <c r="JA145" i="3"/>
  <c r="CG145" i="3"/>
  <c r="CG214" i="3" s="1"/>
  <c r="CP145" i="3"/>
  <c r="CP214" i="3" s="1"/>
  <c r="CY145" i="3"/>
  <c r="CY214" i="3" s="1"/>
  <c r="DH145" i="3"/>
  <c r="DH214" i="3" s="1"/>
  <c r="DQ145" i="3"/>
  <c r="DQ214" i="3" s="1"/>
  <c r="DZ145" i="3"/>
  <c r="DZ214" i="3" s="1"/>
  <c r="EI145" i="3"/>
  <c r="EI214" i="3" s="1"/>
  <c r="ER145" i="3"/>
  <c r="ER214" i="3" s="1"/>
  <c r="FA145" i="3"/>
  <c r="FA214" i="3" s="1"/>
  <c r="FJ145" i="3"/>
  <c r="FJ214" i="3" s="1"/>
  <c r="FS145" i="3"/>
  <c r="FS214" i="3" s="1"/>
  <c r="GB145" i="3"/>
  <c r="GB214" i="3" s="1"/>
  <c r="GK145" i="3"/>
  <c r="GK214" i="3" s="1"/>
  <c r="GT145" i="3"/>
  <c r="GT214" i="3" s="1"/>
  <c r="HC145" i="3"/>
  <c r="HC214" i="3" s="1"/>
  <c r="HL145" i="3"/>
  <c r="HL214" i="3" s="1"/>
  <c r="HU145" i="3"/>
  <c r="HU214" i="3" s="1"/>
  <c r="ID145" i="3"/>
  <c r="ID214" i="3" s="1"/>
  <c r="IM145" i="3"/>
  <c r="IM214" i="3" s="1"/>
  <c r="IV145" i="3"/>
  <c r="JE145" i="3"/>
  <c r="JL145" i="3"/>
  <c r="JS145" i="3"/>
  <c r="JZ145" i="3"/>
  <c r="KH145" i="3"/>
  <c r="KO145" i="3"/>
  <c r="KV145" i="3"/>
  <c r="LC145" i="3"/>
  <c r="CC145" i="3"/>
  <c r="CC214" i="3" s="1"/>
  <c r="CH145" i="3"/>
  <c r="CH214" i="3" s="1"/>
  <c r="CL145" i="3"/>
  <c r="CL214" i="3" s="1"/>
  <c r="CQ145" i="3"/>
  <c r="CQ214" i="3" s="1"/>
  <c r="CU145" i="3"/>
  <c r="CU214" i="3" s="1"/>
  <c r="CZ145" i="3"/>
  <c r="CZ214" i="3" s="1"/>
  <c r="DD145" i="3"/>
  <c r="DD214" i="3" s="1"/>
  <c r="DI145" i="3"/>
  <c r="DI214" i="3" s="1"/>
  <c r="DM145" i="3"/>
  <c r="DM214" i="3" s="1"/>
  <c r="DR145" i="3"/>
  <c r="DR214" i="3" s="1"/>
  <c r="DV145" i="3"/>
  <c r="DV214" i="3" s="1"/>
  <c r="EA145" i="3"/>
  <c r="EA214" i="3" s="1"/>
  <c r="EE145" i="3"/>
  <c r="EE214" i="3" s="1"/>
  <c r="EJ145" i="3"/>
  <c r="EJ214" i="3" s="1"/>
  <c r="EN145" i="3"/>
  <c r="EN214" i="3" s="1"/>
  <c r="ES145" i="3"/>
  <c r="ES214" i="3" s="1"/>
  <c r="EW145" i="3"/>
  <c r="EW214" i="3" s="1"/>
  <c r="FB145" i="3"/>
  <c r="FB214" i="3" s="1"/>
  <c r="FF145" i="3"/>
  <c r="FF214" i="3" s="1"/>
  <c r="FK145" i="3"/>
  <c r="FK214" i="3" s="1"/>
  <c r="FO145" i="3"/>
  <c r="FO214" i="3" s="1"/>
  <c r="FT145" i="3"/>
  <c r="FT214" i="3" s="1"/>
  <c r="FX145" i="3"/>
  <c r="FX214" i="3" s="1"/>
  <c r="GC145" i="3"/>
  <c r="GC214" i="3" s="1"/>
  <c r="GG145" i="3"/>
  <c r="GG214" i="3" s="1"/>
  <c r="GL145" i="3"/>
  <c r="GL214" i="3" s="1"/>
  <c r="GP145" i="3"/>
  <c r="GP214" i="3" s="1"/>
  <c r="GU145" i="3"/>
  <c r="GU214" i="3" s="1"/>
  <c r="GY145" i="3"/>
  <c r="GY214" i="3" s="1"/>
  <c r="HD145" i="3"/>
  <c r="HD214" i="3" s="1"/>
  <c r="HH145" i="3"/>
  <c r="HH214" i="3" s="1"/>
  <c r="HM145" i="3"/>
  <c r="HM214" i="3" s="1"/>
  <c r="HQ145" i="3"/>
  <c r="HQ214" i="3" s="1"/>
  <c r="HV145" i="3"/>
  <c r="HV214" i="3" s="1"/>
  <c r="HZ145" i="3"/>
  <c r="HZ214" i="3" s="1"/>
  <c r="IE145" i="3"/>
  <c r="IE214" i="3" s="1"/>
  <c r="II145" i="3"/>
  <c r="II214" i="3" s="1"/>
  <c r="IN145" i="3"/>
  <c r="IN214" i="3" s="1"/>
  <c r="IR145" i="3"/>
  <c r="IR214" i="3" s="1"/>
  <c r="IX145" i="3"/>
  <c r="JF145" i="3"/>
  <c r="JM145" i="3"/>
  <c r="JT145" i="3"/>
  <c r="KB145" i="3"/>
  <c r="KI145" i="3"/>
  <c r="KP145" i="3"/>
  <c r="KW145" i="3"/>
  <c r="LD145" i="3"/>
  <c r="CD145" i="3"/>
  <c r="CD214" i="3" s="1"/>
  <c r="CM145" i="3"/>
  <c r="CM214" i="3" s="1"/>
  <c r="CV145" i="3"/>
  <c r="CV214" i="3" s="1"/>
  <c r="DE145" i="3"/>
  <c r="DE214" i="3" s="1"/>
  <c r="DN145" i="3"/>
  <c r="DN214" i="3" s="1"/>
  <c r="DW145" i="3"/>
  <c r="DW214" i="3" s="1"/>
  <c r="EF145" i="3"/>
  <c r="EF214" i="3" s="1"/>
  <c r="EO145" i="3"/>
  <c r="EO214" i="3" s="1"/>
  <c r="EX145" i="3"/>
  <c r="EX214" i="3" s="1"/>
  <c r="FG145" i="3"/>
  <c r="FG214" i="3" s="1"/>
  <c r="FP145" i="3"/>
  <c r="FP214" i="3" s="1"/>
  <c r="FY145" i="3"/>
  <c r="FY214" i="3" s="1"/>
  <c r="GH145" i="3"/>
  <c r="GH214" i="3" s="1"/>
  <c r="GQ145" i="3"/>
  <c r="GQ214" i="3" s="1"/>
  <c r="GZ145" i="3"/>
  <c r="GZ214" i="3" s="1"/>
  <c r="HI145" i="3"/>
  <c r="HI214" i="3" s="1"/>
  <c r="HR145" i="3"/>
  <c r="HR214" i="3" s="1"/>
  <c r="IA145" i="3"/>
  <c r="IA214" i="3" s="1"/>
  <c r="IJ145" i="3"/>
  <c r="IJ214" i="3" s="1"/>
  <c r="IS145" i="3"/>
  <c r="IS214" i="3" s="1"/>
  <c r="IY145" i="3"/>
  <c r="JG145" i="3"/>
  <c r="JN145" i="3"/>
  <c r="JV145" i="3"/>
  <c r="KC145" i="3"/>
  <c r="KJ145" i="3"/>
  <c r="KQ145" i="3"/>
  <c r="KX145" i="3"/>
  <c r="CE145" i="3"/>
  <c r="CE214" i="3" s="1"/>
  <c r="CI145" i="3"/>
  <c r="CI214" i="3" s="1"/>
  <c r="CN145" i="3"/>
  <c r="CN214" i="3" s="1"/>
  <c r="CR145" i="3"/>
  <c r="CR214" i="3" s="1"/>
  <c r="CW145" i="3"/>
  <c r="CW214" i="3" s="1"/>
  <c r="DA145" i="3"/>
  <c r="DA214" i="3" s="1"/>
  <c r="DF145" i="3"/>
  <c r="DF214" i="3" s="1"/>
  <c r="DJ145" i="3"/>
  <c r="DJ214" i="3" s="1"/>
  <c r="DO145" i="3"/>
  <c r="DO214" i="3" s="1"/>
  <c r="DS145" i="3"/>
  <c r="DS214" i="3" s="1"/>
  <c r="DX145" i="3"/>
  <c r="DX214" i="3" s="1"/>
  <c r="EB145" i="3"/>
  <c r="EB214" i="3" s="1"/>
  <c r="EG145" i="3"/>
  <c r="EG214" i="3" s="1"/>
  <c r="EK145" i="3"/>
  <c r="EK214" i="3" s="1"/>
  <c r="EP145" i="3"/>
  <c r="EP214" i="3" s="1"/>
  <c r="ET145" i="3"/>
  <c r="ET214" i="3" s="1"/>
  <c r="EY145" i="3"/>
  <c r="EY214" i="3" s="1"/>
  <c r="FC145" i="3"/>
  <c r="FC214" i="3" s="1"/>
  <c r="FH145" i="3"/>
  <c r="FH214" i="3" s="1"/>
  <c r="FL145" i="3"/>
  <c r="FL214" i="3" s="1"/>
  <c r="FQ145" i="3"/>
  <c r="FQ214" i="3" s="1"/>
  <c r="FU145" i="3"/>
  <c r="FU214" i="3" s="1"/>
  <c r="FZ145" i="3"/>
  <c r="FZ214" i="3" s="1"/>
  <c r="GD145" i="3"/>
  <c r="GD214" i="3" s="1"/>
  <c r="GI145" i="3"/>
  <c r="GI214" i="3" s="1"/>
  <c r="GM145" i="3"/>
  <c r="GM214" i="3" s="1"/>
  <c r="GR145" i="3"/>
  <c r="GR214" i="3" s="1"/>
  <c r="GV145" i="3"/>
  <c r="GV214" i="3" s="1"/>
  <c r="HA145" i="3"/>
  <c r="HA214" i="3" s="1"/>
  <c r="HE145" i="3"/>
  <c r="HE214" i="3" s="1"/>
  <c r="HJ145" i="3"/>
  <c r="HJ214" i="3" s="1"/>
  <c r="HN145" i="3"/>
  <c r="HN214" i="3" s="1"/>
  <c r="HS145" i="3"/>
  <c r="HS214" i="3" s="1"/>
  <c r="HW145" i="3"/>
  <c r="HW214" i="3" s="1"/>
  <c r="IB145" i="3"/>
  <c r="IB214" i="3" s="1"/>
  <c r="IF145" i="3"/>
  <c r="IF214" i="3" s="1"/>
  <c r="IK145" i="3"/>
  <c r="IK214" i="3" s="1"/>
  <c r="IO145" i="3"/>
  <c r="IO214" i="3" s="1"/>
  <c r="IT145" i="3"/>
  <c r="IT214" i="3" s="1"/>
  <c r="IZ145" i="3"/>
  <c r="JH145" i="3"/>
  <c r="JP145" i="3"/>
  <c r="JW145" i="3"/>
  <c r="KD145" i="3"/>
  <c r="KK145" i="3"/>
  <c r="KR145" i="3"/>
  <c r="KZ145" i="3"/>
  <c r="CS145" i="3"/>
  <c r="CS214" i="3" s="1"/>
  <c r="DT145" i="3"/>
  <c r="DT214" i="3" s="1"/>
  <c r="EU145" i="3"/>
  <c r="EU214" i="3" s="1"/>
  <c r="FV145" i="3"/>
  <c r="FV214" i="3" s="1"/>
  <c r="GW145" i="3"/>
  <c r="GW214" i="3" s="1"/>
  <c r="HX145" i="3"/>
  <c r="HX214" i="3" s="1"/>
  <c r="JB145" i="3"/>
  <c r="JX145" i="3"/>
  <c r="KT145" i="3"/>
  <c r="CF145" i="3"/>
  <c r="CF214" i="3" s="1"/>
  <c r="CT145" i="3"/>
  <c r="CT214" i="3" s="1"/>
  <c r="DG145" i="3"/>
  <c r="DG214" i="3" s="1"/>
  <c r="DU145" i="3"/>
  <c r="DU214" i="3" s="1"/>
  <c r="EH145" i="3"/>
  <c r="EH214" i="3" s="1"/>
  <c r="EV145" i="3"/>
  <c r="EV214" i="3" s="1"/>
  <c r="FI145" i="3"/>
  <c r="FI214" i="3" s="1"/>
  <c r="FW145" i="3"/>
  <c r="FW214" i="3" s="1"/>
  <c r="GJ145" i="3"/>
  <c r="GJ214" i="3" s="1"/>
  <c r="GX145" i="3"/>
  <c r="GX214" i="3" s="1"/>
  <c r="HK145" i="3"/>
  <c r="HK214" i="3" s="1"/>
  <c r="HY145" i="3"/>
  <c r="HY214" i="3" s="1"/>
  <c r="IL145" i="3"/>
  <c r="IL214" i="3" s="1"/>
  <c r="JD145" i="3"/>
  <c r="JY145" i="3"/>
  <c r="KU145" i="3"/>
  <c r="CJ145" i="3"/>
  <c r="CJ214" i="3" s="1"/>
  <c r="DK145" i="3"/>
  <c r="DK214" i="3" s="1"/>
  <c r="EL145" i="3"/>
  <c r="EL214" i="3" s="1"/>
  <c r="FM145" i="3"/>
  <c r="FM214" i="3" s="1"/>
  <c r="GN145" i="3"/>
  <c r="GN214" i="3" s="1"/>
  <c r="HO145" i="3"/>
  <c r="HO214" i="3" s="1"/>
  <c r="IP145" i="3"/>
  <c r="IP214" i="3" s="1"/>
  <c r="JJ145" i="3"/>
  <c r="KE145" i="3"/>
  <c r="LA145" i="3"/>
  <c r="CK145" i="3"/>
  <c r="CK214" i="3" s="1"/>
  <c r="CX145" i="3"/>
  <c r="CX214" i="3" s="1"/>
  <c r="DL145" i="3"/>
  <c r="DL214" i="3" s="1"/>
  <c r="DY145" i="3"/>
  <c r="DY214" i="3" s="1"/>
  <c r="EM145" i="3"/>
  <c r="EM214" i="3" s="1"/>
  <c r="EZ145" i="3"/>
  <c r="EZ214" i="3" s="1"/>
  <c r="FN145" i="3"/>
  <c r="FN214" i="3" s="1"/>
  <c r="GA145" i="3"/>
  <c r="GA214" i="3" s="1"/>
  <c r="GO145" i="3"/>
  <c r="GO214" i="3" s="1"/>
  <c r="HB145" i="3"/>
  <c r="HB214" i="3" s="1"/>
  <c r="HP145" i="3"/>
  <c r="HP214" i="3" s="1"/>
  <c r="IC145" i="3"/>
  <c r="IC214" i="3" s="1"/>
  <c r="IQ145" i="3"/>
  <c r="IQ214" i="3" s="1"/>
  <c r="JK145" i="3"/>
  <c r="KF145" i="3"/>
  <c r="LB145" i="3"/>
  <c r="CA145" i="3"/>
  <c r="CA214" i="3" s="1"/>
  <c r="DB145" i="3"/>
  <c r="DB214" i="3" s="1"/>
  <c r="EC145" i="3"/>
  <c r="EC214" i="3" s="1"/>
  <c r="FD145" i="3"/>
  <c r="FD214" i="3" s="1"/>
  <c r="GE145" i="3"/>
  <c r="GE214" i="3" s="1"/>
  <c r="HF145" i="3"/>
  <c r="HF214" i="3" s="1"/>
  <c r="IG145" i="3"/>
  <c r="IG214" i="3" s="1"/>
  <c r="JQ145" i="3"/>
  <c r="KL145" i="3"/>
  <c r="CB145" i="3"/>
  <c r="CB214" i="3" s="1"/>
  <c r="CO145" i="3"/>
  <c r="CO214" i="3" s="1"/>
  <c r="DC145" i="3"/>
  <c r="DC214" i="3" s="1"/>
  <c r="DP145" i="3"/>
  <c r="DP214" i="3" s="1"/>
  <c r="ED145" i="3"/>
  <c r="ED214" i="3" s="1"/>
  <c r="EQ145" i="3"/>
  <c r="EQ214" i="3" s="1"/>
  <c r="FE145" i="3"/>
  <c r="FE214" i="3" s="1"/>
  <c r="FR145" i="3"/>
  <c r="FR214" i="3" s="1"/>
  <c r="GF145" i="3"/>
  <c r="GF214" i="3" s="1"/>
  <c r="GS145" i="3"/>
  <c r="GS214" i="3" s="1"/>
  <c r="HG145" i="3"/>
  <c r="HG214" i="3" s="1"/>
  <c r="HT145" i="3"/>
  <c r="HT214" i="3" s="1"/>
  <c r="IH145" i="3"/>
  <c r="IH214" i="3" s="1"/>
  <c r="IU145" i="3"/>
  <c r="IU214" i="3" s="1"/>
  <c r="JR145" i="3"/>
  <c r="KN145" i="3"/>
  <c r="IW147" i="3"/>
  <c r="JC147" i="3"/>
  <c r="JI147" i="3"/>
  <c r="JO147" i="3"/>
  <c r="JU147" i="3"/>
  <c r="KA147" i="3"/>
  <c r="KG147" i="3"/>
  <c r="KM147" i="3"/>
  <c r="KS147" i="3"/>
  <c r="KY147" i="3"/>
  <c r="LE147" i="3"/>
  <c r="CA147" i="3"/>
  <c r="CA216" i="3" s="1"/>
  <c r="BZ30" i="12" s="1"/>
  <c r="CC147" i="3"/>
  <c r="CC216" i="3" s="1"/>
  <c r="CB30" i="12" s="1"/>
  <c r="CE147" i="3"/>
  <c r="CE216" i="3" s="1"/>
  <c r="CD30" i="12" s="1"/>
  <c r="CG147" i="3"/>
  <c r="CG216" i="3" s="1"/>
  <c r="CF30" i="12" s="1"/>
  <c r="CI147" i="3"/>
  <c r="CI216" i="3" s="1"/>
  <c r="CH30" i="12" s="1"/>
  <c r="CK147" i="3"/>
  <c r="CK216" i="3" s="1"/>
  <c r="CJ30" i="12" s="1"/>
  <c r="CM147" i="3"/>
  <c r="CM216" i="3" s="1"/>
  <c r="CL30" i="12" s="1"/>
  <c r="CO147" i="3"/>
  <c r="CO216" i="3" s="1"/>
  <c r="CN30" i="12" s="1"/>
  <c r="CQ147" i="3"/>
  <c r="CQ216" i="3" s="1"/>
  <c r="CP30" i="12" s="1"/>
  <c r="CS147" i="3"/>
  <c r="CS216" i="3" s="1"/>
  <c r="CR30" i="12" s="1"/>
  <c r="CU147" i="3"/>
  <c r="CU216" i="3" s="1"/>
  <c r="CT30" i="12" s="1"/>
  <c r="CW147" i="3"/>
  <c r="CW216" i="3" s="1"/>
  <c r="CV30" i="12" s="1"/>
  <c r="CY147" i="3"/>
  <c r="CY216" i="3" s="1"/>
  <c r="CX30" i="12" s="1"/>
  <c r="DA147" i="3"/>
  <c r="DA216" i="3" s="1"/>
  <c r="CZ30" i="12" s="1"/>
  <c r="DC147" i="3"/>
  <c r="DC216" i="3" s="1"/>
  <c r="DB30" i="12" s="1"/>
  <c r="DE147" i="3"/>
  <c r="DE216" i="3" s="1"/>
  <c r="DD30" i="12" s="1"/>
  <c r="DG147" i="3"/>
  <c r="DG216" i="3" s="1"/>
  <c r="DF30" i="12" s="1"/>
  <c r="DI147" i="3"/>
  <c r="DI216" i="3" s="1"/>
  <c r="DH30" i="12" s="1"/>
  <c r="DK147" i="3"/>
  <c r="DK216" i="3" s="1"/>
  <c r="DJ30" i="12" s="1"/>
  <c r="DM147" i="3"/>
  <c r="DM216" i="3" s="1"/>
  <c r="DL30" i="12" s="1"/>
  <c r="DO147" i="3"/>
  <c r="DO216" i="3" s="1"/>
  <c r="DN30" i="12" s="1"/>
  <c r="DQ147" i="3"/>
  <c r="DQ216" i="3" s="1"/>
  <c r="DP30" i="12" s="1"/>
  <c r="DS147" i="3"/>
  <c r="DS216" i="3" s="1"/>
  <c r="DR30" i="12" s="1"/>
  <c r="DU147" i="3"/>
  <c r="DU216" i="3" s="1"/>
  <c r="DT30" i="12" s="1"/>
  <c r="DW147" i="3"/>
  <c r="DW216" i="3" s="1"/>
  <c r="DV30" i="12" s="1"/>
  <c r="DY147" i="3"/>
  <c r="DY216" i="3" s="1"/>
  <c r="DX30" i="12" s="1"/>
  <c r="EA147" i="3"/>
  <c r="EA216" i="3" s="1"/>
  <c r="DZ30" i="12" s="1"/>
  <c r="EC147" i="3"/>
  <c r="EC216" i="3" s="1"/>
  <c r="EB30" i="12" s="1"/>
  <c r="EE147" i="3"/>
  <c r="EE216" i="3" s="1"/>
  <c r="ED30" i="12" s="1"/>
  <c r="EG147" i="3"/>
  <c r="EG216" i="3" s="1"/>
  <c r="EF30" i="12" s="1"/>
  <c r="EI147" i="3"/>
  <c r="EI216" i="3" s="1"/>
  <c r="EH30" i="12" s="1"/>
  <c r="EK147" i="3"/>
  <c r="EK216" i="3" s="1"/>
  <c r="EJ30" i="12" s="1"/>
  <c r="EM147" i="3"/>
  <c r="EM216" i="3" s="1"/>
  <c r="EL30" i="12" s="1"/>
  <c r="EO147" i="3"/>
  <c r="EO216" i="3" s="1"/>
  <c r="EN30" i="12" s="1"/>
  <c r="EQ147" i="3"/>
  <c r="EQ216" i="3" s="1"/>
  <c r="EP30" i="12" s="1"/>
  <c r="ES147" i="3"/>
  <c r="ES216" i="3" s="1"/>
  <c r="ER30" i="12" s="1"/>
  <c r="EU147" i="3"/>
  <c r="EU216" i="3" s="1"/>
  <c r="ET30" i="12" s="1"/>
  <c r="EW147" i="3"/>
  <c r="EW216" i="3" s="1"/>
  <c r="EV30" i="12" s="1"/>
  <c r="EY147" i="3"/>
  <c r="EY216" i="3" s="1"/>
  <c r="FB147" i="3"/>
  <c r="FB216" i="3" s="1"/>
  <c r="FE147" i="3"/>
  <c r="FE216" i="3" s="1"/>
  <c r="FH147" i="3"/>
  <c r="FH216" i="3" s="1"/>
  <c r="FK147" i="3"/>
  <c r="FK216" i="3" s="1"/>
  <c r="FN147" i="3"/>
  <c r="FN216" i="3" s="1"/>
  <c r="FQ147" i="3"/>
  <c r="FQ216" i="3" s="1"/>
  <c r="FT147" i="3"/>
  <c r="FT216" i="3" s="1"/>
  <c r="FW147" i="3"/>
  <c r="FW216" i="3" s="1"/>
  <c r="FZ147" i="3"/>
  <c r="FZ216" i="3" s="1"/>
  <c r="GC147" i="3"/>
  <c r="GC216" i="3" s="1"/>
  <c r="GF147" i="3"/>
  <c r="GF216" i="3" s="1"/>
  <c r="GI147" i="3"/>
  <c r="GI216" i="3" s="1"/>
  <c r="GL147" i="3"/>
  <c r="GL216" i="3" s="1"/>
  <c r="GO147" i="3"/>
  <c r="GO216" i="3" s="1"/>
  <c r="GR147" i="3"/>
  <c r="GR216" i="3" s="1"/>
  <c r="GU147" i="3"/>
  <c r="GU216" i="3" s="1"/>
  <c r="GX147" i="3"/>
  <c r="GX216" i="3" s="1"/>
  <c r="HA147" i="3"/>
  <c r="HA216" i="3" s="1"/>
  <c r="HD147" i="3"/>
  <c r="HD216" i="3" s="1"/>
  <c r="HG147" i="3"/>
  <c r="HG216" i="3" s="1"/>
  <c r="HJ147" i="3"/>
  <c r="HJ216" i="3" s="1"/>
  <c r="HM147" i="3"/>
  <c r="HM216" i="3" s="1"/>
  <c r="HP147" i="3"/>
  <c r="HP216" i="3" s="1"/>
  <c r="HS147" i="3"/>
  <c r="HS216" i="3" s="1"/>
  <c r="HV147" i="3"/>
  <c r="HV216" i="3" s="1"/>
  <c r="HY147" i="3"/>
  <c r="HY216" i="3" s="1"/>
  <c r="IB147" i="3"/>
  <c r="IB216" i="3" s="1"/>
  <c r="IE147" i="3"/>
  <c r="IE216" i="3" s="1"/>
  <c r="IH147" i="3"/>
  <c r="IH216" i="3" s="1"/>
  <c r="IK147" i="3"/>
  <c r="IK216" i="3" s="1"/>
  <c r="IN147" i="3"/>
  <c r="IN216" i="3" s="1"/>
  <c r="IQ147" i="3"/>
  <c r="IQ216" i="3" s="1"/>
  <c r="IT147" i="3"/>
  <c r="IT216" i="3" s="1"/>
  <c r="IX147" i="3"/>
  <c r="JD147" i="3"/>
  <c r="JJ147" i="3"/>
  <c r="JP147" i="3"/>
  <c r="JV147" i="3"/>
  <c r="KB147" i="3"/>
  <c r="KH147" i="3"/>
  <c r="KN147" i="3"/>
  <c r="KT147" i="3"/>
  <c r="KZ147" i="3"/>
  <c r="IY147" i="3"/>
  <c r="JE147" i="3"/>
  <c r="JK147" i="3"/>
  <c r="JQ147" i="3"/>
  <c r="JW147" i="3"/>
  <c r="KC147" i="3"/>
  <c r="KI147" i="3"/>
  <c r="KO147" i="3"/>
  <c r="KU147" i="3"/>
  <c r="LA147" i="3"/>
  <c r="EZ147" i="3"/>
  <c r="EZ216" i="3" s="1"/>
  <c r="FC147" i="3"/>
  <c r="FC216" i="3" s="1"/>
  <c r="FF147" i="3"/>
  <c r="FF216" i="3" s="1"/>
  <c r="FI147" i="3"/>
  <c r="FI216" i="3" s="1"/>
  <c r="FL147" i="3"/>
  <c r="FL216" i="3" s="1"/>
  <c r="FO147" i="3"/>
  <c r="FO216" i="3" s="1"/>
  <c r="FR147" i="3"/>
  <c r="FR216" i="3" s="1"/>
  <c r="FU147" i="3"/>
  <c r="FU216" i="3" s="1"/>
  <c r="FX147" i="3"/>
  <c r="FX216" i="3" s="1"/>
  <c r="GA147" i="3"/>
  <c r="GA216" i="3" s="1"/>
  <c r="GD147" i="3"/>
  <c r="GD216" i="3" s="1"/>
  <c r="GG147" i="3"/>
  <c r="GG216" i="3" s="1"/>
  <c r="GJ147" i="3"/>
  <c r="GJ216" i="3" s="1"/>
  <c r="GM147" i="3"/>
  <c r="GM216" i="3" s="1"/>
  <c r="GP147" i="3"/>
  <c r="GP216" i="3" s="1"/>
  <c r="GS147" i="3"/>
  <c r="GS216" i="3" s="1"/>
  <c r="GV147" i="3"/>
  <c r="GV216" i="3" s="1"/>
  <c r="GY147" i="3"/>
  <c r="GY216" i="3" s="1"/>
  <c r="HB147" i="3"/>
  <c r="HB216" i="3" s="1"/>
  <c r="HE147" i="3"/>
  <c r="HE216" i="3" s="1"/>
  <c r="HH147" i="3"/>
  <c r="HH216" i="3" s="1"/>
  <c r="HK147" i="3"/>
  <c r="HK216" i="3" s="1"/>
  <c r="HN147" i="3"/>
  <c r="HN216" i="3" s="1"/>
  <c r="HQ147" i="3"/>
  <c r="HQ216" i="3" s="1"/>
  <c r="HT147" i="3"/>
  <c r="HT216" i="3" s="1"/>
  <c r="HW147" i="3"/>
  <c r="HW216" i="3" s="1"/>
  <c r="HZ147" i="3"/>
  <c r="HZ216" i="3" s="1"/>
  <c r="IC147" i="3"/>
  <c r="IC216" i="3" s="1"/>
  <c r="IF147" i="3"/>
  <c r="IF216" i="3" s="1"/>
  <c r="II147" i="3"/>
  <c r="II216" i="3" s="1"/>
  <c r="IL147" i="3"/>
  <c r="IL216" i="3" s="1"/>
  <c r="IO147" i="3"/>
  <c r="IO216" i="3" s="1"/>
  <c r="IR147" i="3"/>
  <c r="IR216" i="3" s="1"/>
  <c r="IU147" i="3"/>
  <c r="IU216" i="3" s="1"/>
  <c r="IZ147" i="3"/>
  <c r="JF147" i="3"/>
  <c r="JL147" i="3"/>
  <c r="JR147" i="3"/>
  <c r="JX147" i="3"/>
  <c r="KD147" i="3"/>
  <c r="KJ147" i="3"/>
  <c r="KP147" i="3"/>
  <c r="KV147" i="3"/>
  <c r="LB147" i="3"/>
  <c r="FA147" i="3"/>
  <c r="FA216" i="3" s="1"/>
  <c r="FD147" i="3"/>
  <c r="FD216" i="3" s="1"/>
  <c r="FG147" i="3"/>
  <c r="FG216" i="3" s="1"/>
  <c r="FJ147" i="3"/>
  <c r="FJ216" i="3" s="1"/>
  <c r="FM147" i="3"/>
  <c r="FM216" i="3" s="1"/>
  <c r="FP147" i="3"/>
  <c r="FP216" i="3" s="1"/>
  <c r="FS147" i="3"/>
  <c r="FS216" i="3" s="1"/>
  <c r="FV147" i="3"/>
  <c r="FV216" i="3" s="1"/>
  <c r="FY147" i="3"/>
  <c r="FY216" i="3" s="1"/>
  <c r="GB147" i="3"/>
  <c r="GB216" i="3" s="1"/>
  <c r="GE147" i="3"/>
  <c r="GE216" i="3" s="1"/>
  <c r="GH147" i="3"/>
  <c r="GH216" i="3" s="1"/>
  <c r="GK147" i="3"/>
  <c r="GK216" i="3" s="1"/>
  <c r="GN147" i="3"/>
  <c r="GN216" i="3" s="1"/>
  <c r="GQ147" i="3"/>
  <c r="GQ216" i="3" s="1"/>
  <c r="GT147" i="3"/>
  <c r="GT216" i="3" s="1"/>
  <c r="GW147" i="3"/>
  <c r="GW216" i="3" s="1"/>
  <c r="GZ147" i="3"/>
  <c r="GZ216" i="3" s="1"/>
  <c r="HC147" i="3"/>
  <c r="HC216" i="3" s="1"/>
  <c r="HF147" i="3"/>
  <c r="HF216" i="3" s="1"/>
  <c r="HI147" i="3"/>
  <c r="HI216" i="3" s="1"/>
  <c r="HL147" i="3"/>
  <c r="HL216" i="3" s="1"/>
  <c r="HO147" i="3"/>
  <c r="HO216" i="3" s="1"/>
  <c r="HR147" i="3"/>
  <c r="HR216" i="3" s="1"/>
  <c r="HU147" i="3"/>
  <c r="HU216" i="3" s="1"/>
  <c r="HX147" i="3"/>
  <c r="HX216" i="3" s="1"/>
  <c r="IA147" i="3"/>
  <c r="IA216" i="3" s="1"/>
  <c r="ID147" i="3"/>
  <c r="ID216" i="3" s="1"/>
  <c r="IG147" i="3"/>
  <c r="IG216" i="3" s="1"/>
  <c r="IJ147" i="3"/>
  <c r="IJ216" i="3" s="1"/>
  <c r="IM147" i="3"/>
  <c r="IM216" i="3" s="1"/>
  <c r="IP147" i="3"/>
  <c r="IP216" i="3" s="1"/>
  <c r="IS147" i="3"/>
  <c r="IS216" i="3" s="1"/>
  <c r="IV147" i="3"/>
  <c r="JB147" i="3"/>
  <c r="JH147" i="3"/>
  <c r="JN147" i="3"/>
  <c r="JT147" i="3"/>
  <c r="JZ147" i="3"/>
  <c r="KF147" i="3"/>
  <c r="KL147" i="3"/>
  <c r="KR147" i="3"/>
  <c r="KX147" i="3"/>
  <c r="LD147" i="3"/>
  <c r="CL147" i="3"/>
  <c r="CL216" i="3" s="1"/>
  <c r="CK30" i="12" s="1"/>
  <c r="CX147" i="3"/>
  <c r="CX216" i="3" s="1"/>
  <c r="CW30" i="12" s="1"/>
  <c r="DJ147" i="3"/>
  <c r="DJ216" i="3" s="1"/>
  <c r="DI30" i="12" s="1"/>
  <c r="DV147" i="3"/>
  <c r="DV216" i="3" s="1"/>
  <c r="DU30" i="12" s="1"/>
  <c r="EH147" i="3"/>
  <c r="EH216" i="3" s="1"/>
  <c r="EG30" i="12" s="1"/>
  <c r="ET147" i="3"/>
  <c r="ET216" i="3" s="1"/>
  <c r="ES30" i="12" s="1"/>
  <c r="KE147" i="3"/>
  <c r="CB147" i="3"/>
  <c r="CB216" i="3" s="1"/>
  <c r="CA30" i="12" s="1"/>
  <c r="CN147" i="3"/>
  <c r="CN216" i="3" s="1"/>
  <c r="CM30" i="12" s="1"/>
  <c r="CZ147" i="3"/>
  <c r="CZ216" i="3" s="1"/>
  <c r="CY30" i="12" s="1"/>
  <c r="DL147" i="3"/>
  <c r="DL216" i="3" s="1"/>
  <c r="DK30" i="12" s="1"/>
  <c r="DX147" i="3"/>
  <c r="DX216" i="3" s="1"/>
  <c r="DW30" i="12" s="1"/>
  <c r="EJ147" i="3"/>
  <c r="EJ216" i="3" s="1"/>
  <c r="EI30" i="12" s="1"/>
  <c r="EV147" i="3"/>
  <c r="EV216" i="3" s="1"/>
  <c r="EU30" i="12" s="1"/>
  <c r="JA147" i="3"/>
  <c r="KK147" i="3"/>
  <c r="CD147" i="3"/>
  <c r="CD216" i="3" s="1"/>
  <c r="CC30" i="12" s="1"/>
  <c r="CP147" i="3"/>
  <c r="CP216" i="3" s="1"/>
  <c r="CO30" i="12" s="1"/>
  <c r="DB147" i="3"/>
  <c r="DB216" i="3" s="1"/>
  <c r="DA30" i="12" s="1"/>
  <c r="DN147" i="3"/>
  <c r="DN216" i="3" s="1"/>
  <c r="DM30" i="12" s="1"/>
  <c r="DZ147" i="3"/>
  <c r="DZ216" i="3" s="1"/>
  <c r="DY30" i="12" s="1"/>
  <c r="EL147" i="3"/>
  <c r="EL216" i="3" s="1"/>
  <c r="EK30" i="12" s="1"/>
  <c r="EX147" i="3"/>
  <c r="EX216" i="3" s="1"/>
  <c r="EW30" i="12" s="1"/>
  <c r="JG147" i="3"/>
  <c r="KQ147" i="3"/>
  <c r="CF147" i="3"/>
  <c r="CF216" i="3" s="1"/>
  <c r="CE30" i="12" s="1"/>
  <c r="CR147" i="3"/>
  <c r="CR216" i="3" s="1"/>
  <c r="CQ30" i="12" s="1"/>
  <c r="DD147" i="3"/>
  <c r="DD216" i="3" s="1"/>
  <c r="DC30" i="12" s="1"/>
  <c r="DP147" i="3"/>
  <c r="DP216" i="3" s="1"/>
  <c r="DO30" i="12" s="1"/>
  <c r="EB147" i="3"/>
  <c r="EB216" i="3" s="1"/>
  <c r="EA30" i="12" s="1"/>
  <c r="EN147" i="3"/>
  <c r="EN216" i="3" s="1"/>
  <c r="EM30" i="12" s="1"/>
  <c r="JM147" i="3"/>
  <c r="KW147" i="3"/>
  <c r="CH147" i="3"/>
  <c r="CH216" i="3" s="1"/>
  <c r="CG30" i="12" s="1"/>
  <c r="CT147" i="3"/>
  <c r="CT216" i="3" s="1"/>
  <c r="CS30" i="12" s="1"/>
  <c r="DF147" i="3"/>
  <c r="DF216" i="3" s="1"/>
  <c r="DE30" i="12" s="1"/>
  <c r="DR147" i="3"/>
  <c r="DR216" i="3" s="1"/>
  <c r="DQ30" i="12" s="1"/>
  <c r="ED147" i="3"/>
  <c r="ED216" i="3" s="1"/>
  <c r="EC30" i="12" s="1"/>
  <c r="EP147" i="3"/>
  <c r="EP216" i="3" s="1"/>
  <c r="EO30" i="12" s="1"/>
  <c r="JS147" i="3"/>
  <c r="LC147" i="3"/>
  <c r="CJ147" i="3"/>
  <c r="CJ216" i="3" s="1"/>
  <c r="CI30" i="12" s="1"/>
  <c r="CV147" i="3"/>
  <c r="CV216" i="3" s="1"/>
  <c r="CU30" i="12" s="1"/>
  <c r="DH147" i="3"/>
  <c r="DH216" i="3" s="1"/>
  <c r="DG30" i="12" s="1"/>
  <c r="DT147" i="3"/>
  <c r="DT216" i="3" s="1"/>
  <c r="DS30" i="12" s="1"/>
  <c r="EF147" i="3"/>
  <c r="EF216" i="3" s="1"/>
  <c r="EE30" i="12" s="1"/>
  <c r="ER147" i="3"/>
  <c r="ER216" i="3" s="1"/>
  <c r="EQ30" i="12" s="1"/>
  <c r="JY147" i="3"/>
  <c r="CV352" i="1"/>
  <c r="FR206" i="3" s="1"/>
  <c r="CU14" i="7"/>
  <c r="AK23" i="7"/>
  <c r="AE13" i="7"/>
  <c r="AE15" i="7" s="1"/>
  <c r="AE20" i="7" s="1"/>
  <c r="BB17" i="12"/>
  <c r="AH13" i="7"/>
  <c r="AH15" i="7" s="1"/>
  <c r="AH20" i="7" s="1"/>
  <c r="BV13" i="7"/>
  <c r="BV15" i="7" s="1"/>
  <c r="BV20" i="7" s="1"/>
  <c r="BD76" i="7"/>
  <c r="DY78" i="7"/>
  <c r="DZ42" i="13"/>
  <c r="E49" i="13"/>
  <c r="F204" i="13"/>
  <c r="BN76" i="7"/>
  <c r="FF209" i="13"/>
  <c r="EV208" i="13"/>
  <c r="EV211" i="13" s="1"/>
  <c r="FN208" i="13"/>
  <c r="FN211" i="13" s="1"/>
  <c r="EV209" i="13"/>
  <c r="EP208" i="13"/>
  <c r="EP211" i="13" s="1"/>
  <c r="BK76" i="7"/>
  <c r="EG78" i="7"/>
  <c r="EH42" i="13"/>
  <c r="DT42" i="13"/>
  <c r="CF203" i="3"/>
  <c r="CF357" i="1"/>
  <c r="O352" i="1"/>
  <c r="CK206" i="3" s="1"/>
  <c r="N13" i="7"/>
  <c r="N15" i="7" s="1"/>
  <c r="N20" i="7" s="1"/>
  <c r="CB203" i="3"/>
  <c r="CB357" i="1"/>
  <c r="I239" i="3"/>
  <c r="I159" i="3"/>
  <c r="I256" i="3"/>
  <c r="I232" i="3"/>
  <c r="I251" i="3"/>
  <c r="AY26" i="12"/>
  <c r="CE356" i="1"/>
  <c r="CE202" i="3"/>
  <c r="CK202" i="3"/>
  <c r="CK356" i="1"/>
  <c r="CA203" i="3"/>
  <c r="CA357" i="1"/>
  <c r="CL203" i="3"/>
  <c r="CL357" i="1"/>
  <c r="X331" i="1"/>
  <c r="CD203" i="3"/>
  <c r="CD357" i="1"/>
  <c r="S331" i="1"/>
  <c r="Z330" i="1"/>
  <c r="R331" i="1"/>
  <c r="S328" i="1"/>
  <c r="X305" i="1"/>
  <c r="CT172" i="3" s="1"/>
  <c r="X307" i="1"/>
  <c r="W328" i="1"/>
  <c r="W305" i="1"/>
  <c r="CS172" i="3" s="1"/>
  <c r="W307" i="1"/>
  <c r="Q331" i="1"/>
  <c r="Q328" i="1"/>
  <c r="Q305" i="1"/>
  <c r="CM172" i="3" s="1"/>
  <c r="Q307" i="1"/>
  <c r="BF352" i="1"/>
  <c r="EB206" i="3" s="1"/>
  <c r="HJ43" i="12"/>
  <c r="HJ49" i="12"/>
  <c r="GC352" i="1"/>
  <c r="GB13" i="7"/>
  <c r="GB15" i="7" s="1"/>
  <c r="IS43" i="12"/>
  <c r="IS49" i="12"/>
  <c r="HK43" i="12"/>
  <c r="HK49" i="12"/>
  <c r="HI49" i="12"/>
  <c r="HI43" i="12"/>
  <c r="IK50" i="12"/>
  <c r="IK51" i="12" s="1"/>
  <c r="IK52" i="12" s="1"/>
  <c r="GK43" i="12"/>
  <c r="GK49" i="12"/>
  <c r="D23" i="7"/>
  <c r="J236" i="3"/>
  <c r="J238" i="3" s="1"/>
  <c r="E23" i="7"/>
  <c r="I23" i="7"/>
  <c r="T23" i="7"/>
  <c r="BE23" i="7"/>
  <c r="AD23" i="7"/>
  <c r="BN23" i="7"/>
  <c r="BV23" i="7"/>
  <c r="AT236" i="3"/>
  <c r="AT238" i="3" s="1"/>
  <c r="AH23" i="7"/>
  <c r="BO23" i="7"/>
  <c r="FA146" i="3"/>
  <c r="FA215" i="3" s="1"/>
  <c r="FD146" i="3"/>
  <c r="FD215" i="3" s="1"/>
  <c r="FG146" i="3"/>
  <c r="FG215" i="3" s="1"/>
  <c r="FJ146" i="3"/>
  <c r="FJ215" i="3" s="1"/>
  <c r="FM146" i="3"/>
  <c r="FM215" i="3" s="1"/>
  <c r="FP146" i="3"/>
  <c r="FP215" i="3" s="1"/>
  <c r="FS146" i="3"/>
  <c r="FS215" i="3" s="1"/>
  <c r="FV146" i="3"/>
  <c r="FV215" i="3" s="1"/>
  <c r="FY146" i="3"/>
  <c r="FY215" i="3" s="1"/>
  <c r="GB146" i="3"/>
  <c r="GB215" i="3" s="1"/>
  <c r="GE146" i="3"/>
  <c r="GE215" i="3" s="1"/>
  <c r="GH146" i="3"/>
  <c r="GH215" i="3" s="1"/>
  <c r="GK146" i="3"/>
  <c r="GK215" i="3" s="1"/>
  <c r="GN146" i="3"/>
  <c r="GN215" i="3" s="1"/>
  <c r="GQ146" i="3"/>
  <c r="GQ215" i="3" s="1"/>
  <c r="GT146" i="3"/>
  <c r="GT215" i="3" s="1"/>
  <c r="GW146" i="3"/>
  <c r="GW215" i="3" s="1"/>
  <c r="GZ146" i="3"/>
  <c r="GZ215" i="3" s="1"/>
  <c r="HC146" i="3"/>
  <c r="HC215" i="3" s="1"/>
  <c r="HF146" i="3"/>
  <c r="HF215" i="3" s="1"/>
  <c r="HI146" i="3"/>
  <c r="HI215" i="3" s="1"/>
  <c r="HL146" i="3"/>
  <c r="HL215" i="3" s="1"/>
  <c r="HO146" i="3"/>
  <c r="HO215" i="3" s="1"/>
  <c r="HR146" i="3"/>
  <c r="HR215" i="3" s="1"/>
  <c r="HU146" i="3"/>
  <c r="HU215" i="3" s="1"/>
  <c r="HX146" i="3"/>
  <c r="HX215" i="3" s="1"/>
  <c r="IA146" i="3"/>
  <c r="IA215" i="3" s="1"/>
  <c r="ID146" i="3"/>
  <c r="ID215" i="3" s="1"/>
  <c r="IG146" i="3"/>
  <c r="IG215" i="3" s="1"/>
  <c r="IJ146" i="3"/>
  <c r="IJ215" i="3" s="1"/>
  <c r="IM146" i="3"/>
  <c r="IM215" i="3" s="1"/>
  <c r="IP146" i="3"/>
  <c r="IP215" i="3" s="1"/>
  <c r="IS146" i="3"/>
  <c r="IS215" i="3" s="1"/>
  <c r="IV146" i="3"/>
  <c r="JB146" i="3"/>
  <c r="JH146" i="3"/>
  <c r="JN146" i="3"/>
  <c r="JT146" i="3"/>
  <c r="JZ146" i="3"/>
  <c r="KF146" i="3"/>
  <c r="KL146" i="3"/>
  <c r="KR146" i="3"/>
  <c r="KX146" i="3"/>
  <c r="LD146" i="3"/>
  <c r="IW146" i="3"/>
  <c r="CA146" i="3"/>
  <c r="CA215" i="3" s="1"/>
  <c r="BZ29" i="12" s="1"/>
  <c r="CC146" i="3"/>
  <c r="CC215" i="3" s="1"/>
  <c r="CB29" i="12" s="1"/>
  <c r="CE146" i="3"/>
  <c r="CE215" i="3" s="1"/>
  <c r="CD29" i="12" s="1"/>
  <c r="CG146" i="3"/>
  <c r="CG215" i="3" s="1"/>
  <c r="CF29" i="12" s="1"/>
  <c r="CI146" i="3"/>
  <c r="CI215" i="3" s="1"/>
  <c r="CH29" i="12" s="1"/>
  <c r="CK146" i="3"/>
  <c r="CK215" i="3" s="1"/>
  <c r="CJ29" i="12" s="1"/>
  <c r="CM146" i="3"/>
  <c r="CM215" i="3" s="1"/>
  <c r="CL29" i="12" s="1"/>
  <c r="CO146" i="3"/>
  <c r="CO215" i="3" s="1"/>
  <c r="CN29" i="12" s="1"/>
  <c r="CQ146" i="3"/>
  <c r="CQ215" i="3" s="1"/>
  <c r="CP29" i="12" s="1"/>
  <c r="CS146" i="3"/>
  <c r="CS215" i="3" s="1"/>
  <c r="CR29" i="12" s="1"/>
  <c r="CU146" i="3"/>
  <c r="CU215" i="3" s="1"/>
  <c r="CT29" i="12" s="1"/>
  <c r="CW146" i="3"/>
  <c r="CW215" i="3" s="1"/>
  <c r="CV29" i="12" s="1"/>
  <c r="CY146" i="3"/>
  <c r="CY215" i="3" s="1"/>
  <c r="CX29" i="12" s="1"/>
  <c r="DA146" i="3"/>
  <c r="DA215" i="3" s="1"/>
  <c r="CZ29" i="12" s="1"/>
  <c r="DC146" i="3"/>
  <c r="DC215" i="3" s="1"/>
  <c r="DB29" i="12" s="1"/>
  <c r="DE146" i="3"/>
  <c r="DE215" i="3" s="1"/>
  <c r="DD29" i="12" s="1"/>
  <c r="DG146" i="3"/>
  <c r="DG215" i="3" s="1"/>
  <c r="DF29" i="12" s="1"/>
  <c r="DI146" i="3"/>
  <c r="DI215" i="3" s="1"/>
  <c r="DH29" i="12" s="1"/>
  <c r="DK146" i="3"/>
  <c r="DK215" i="3" s="1"/>
  <c r="DJ29" i="12" s="1"/>
  <c r="DM146" i="3"/>
  <c r="DM215" i="3" s="1"/>
  <c r="DL29" i="12" s="1"/>
  <c r="DO146" i="3"/>
  <c r="DO215" i="3" s="1"/>
  <c r="DN29" i="12" s="1"/>
  <c r="IY146" i="3"/>
  <c r="JE146" i="3"/>
  <c r="JK146" i="3"/>
  <c r="JQ146" i="3"/>
  <c r="JW146" i="3"/>
  <c r="KC146" i="3"/>
  <c r="KI146" i="3"/>
  <c r="KO146" i="3"/>
  <c r="KU146" i="3"/>
  <c r="LA146" i="3"/>
  <c r="CB146" i="3"/>
  <c r="CB215" i="3" s="1"/>
  <c r="CA29" i="12" s="1"/>
  <c r="CD146" i="3"/>
  <c r="CD215" i="3" s="1"/>
  <c r="CC29" i="12" s="1"/>
  <c r="CF146" i="3"/>
  <c r="CF215" i="3" s="1"/>
  <c r="CE29" i="12" s="1"/>
  <c r="CH146" i="3"/>
  <c r="CH215" i="3" s="1"/>
  <c r="CG29" i="12" s="1"/>
  <c r="CJ146" i="3"/>
  <c r="CJ215" i="3" s="1"/>
  <c r="CI29" i="12" s="1"/>
  <c r="CL146" i="3"/>
  <c r="CL215" i="3" s="1"/>
  <c r="CK29" i="12" s="1"/>
  <c r="CN146" i="3"/>
  <c r="CN215" i="3" s="1"/>
  <c r="CM29" i="12" s="1"/>
  <c r="CP146" i="3"/>
  <c r="CP215" i="3" s="1"/>
  <c r="CO29" i="12" s="1"/>
  <c r="CR146" i="3"/>
  <c r="CR215" i="3" s="1"/>
  <c r="CQ29" i="12" s="1"/>
  <c r="CT146" i="3"/>
  <c r="CT215" i="3" s="1"/>
  <c r="CS29" i="12" s="1"/>
  <c r="CV146" i="3"/>
  <c r="CV215" i="3" s="1"/>
  <c r="CU29" i="12" s="1"/>
  <c r="CX146" i="3"/>
  <c r="CX215" i="3" s="1"/>
  <c r="CW29" i="12" s="1"/>
  <c r="CZ146" i="3"/>
  <c r="CZ215" i="3" s="1"/>
  <c r="CY29" i="12" s="1"/>
  <c r="DB146" i="3"/>
  <c r="DB215" i="3" s="1"/>
  <c r="DA29" i="12" s="1"/>
  <c r="DD146" i="3"/>
  <c r="DD215" i="3" s="1"/>
  <c r="DC29" i="12" s="1"/>
  <c r="DF146" i="3"/>
  <c r="DF215" i="3" s="1"/>
  <c r="DE29" i="12" s="1"/>
  <c r="DH146" i="3"/>
  <c r="DH215" i="3" s="1"/>
  <c r="DG29" i="12" s="1"/>
  <c r="DJ146" i="3"/>
  <c r="DJ215" i="3" s="1"/>
  <c r="DI29" i="12" s="1"/>
  <c r="DL146" i="3"/>
  <c r="DL215" i="3" s="1"/>
  <c r="DK29" i="12" s="1"/>
  <c r="DN146" i="3"/>
  <c r="DN215" i="3" s="1"/>
  <c r="DM29" i="12" s="1"/>
  <c r="DP146" i="3"/>
  <c r="DP215" i="3" s="1"/>
  <c r="DO29" i="12" s="1"/>
  <c r="DR146" i="3"/>
  <c r="DR215" i="3" s="1"/>
  <c r="DQ29" i="12" s="1"/>
  <c r="DT146" i="3"/>
  <c r="DT215" i="3" s="1"/>
  <c r="DS29" i="12" s="1"/>
  <c r="DV146" i="3"/>
  <c r="DV215" i="3" s="1"/>
  <c r="DU29" i="12" s="1"/>
  <c r="DX146" i="3"/>
  <c r="DX215" i="3" s="1"/>
  <c r="DW29" i="12" s="1"/>
  <c r="DZ146" i="3"/>
  <c r="DZ215" i="3" s="1"/>
  <c r="DY29" i="12" s="1"/>
  <c r="EB146" i="3"/>
  <c r="EB215" i="3" s="1"/>
  <c r="EA29" i="12" s="1"/>
  <c r="ED146" i="3"/>
  <c r="ED215" i="3" s="1"/>
  <c r="EC29" i="12" s="1"/>
  <c r="EF146" i="3"/>
  <c r="EF215" i="3" s="1"/>
  <c r="EE29" i="12" s="1"/>
  <c r="EH146" i="3"/>
  <c r="EH215" i="3" s="1"/>
  <c r="EG29" i="12" s="1"/>
  <c r="EJ146" i="3"/>
  <c r="EJ215" i="3" s="1"/>
  <c r="EI29" i="12" s="1"/>
  <c r="EL146" i="3"/>
  <c r="EL215" i="3" s="1"/>
  <c r="EK29" i="12" s="1"/>
  <c r="EN146" i="3"/>
  <c r="EN215" i="3" s="1"/>
  <c r="EM29" i="12" s="1"/>
  <c r="EP146" i="3"/>
  <c r="EP215" i="3" s="1"/>
  <c r="EO29" i="12" s="1"/>
  <c r="ER146" i="3"/>
  <c r="ER215" i="3" s="1"/>
  <c r="EQ29" i="12" s="1"/>
  <c r="ET146" i="3"/>
  <c r="ET215" i="3" s="1"/>
  <c r="ES29" i="12" s="1"/>
  <c r="EV146" i="3"/>
  <c r="EV215" i="3" s="1"/>
  <c r="EU29" i="12" s="1"/>
  <c r="EX146" i="3"/>
  <c r="EX215" i="3" s="1"/>
  <c r="EW29" i="12" s="1"/>
  <c r="JA146" i="3"/>
  <c r="JG146" i="3"/>
  <c r="JM146" i="3"/>
  <c r="JS146" i="3"/>
  <c r="JY146" i="3"/>
  <c r="KE146" i="3"/>
  <c r="KK146" i="3"/>
  <c r="KQ146" i="3"/>
  <c r="KW146" i="3"/>
  <c r="LC146" i="3"/>
  <c r="FC146" i="3"/>
  <c r="FC215" i="3" s="1"/>
  <c r="FL146" i="3"/>
  <c r="FL215" i="3" s="1"/>
  <c r="FU146" i="3"/>
  <c r="FU215" i="3" s="1"/>
  <c r="GD146" i="3"/>
  <c r="GD215" i="3" s="1"/>
  <c r="GM146" i="3"/>
  <c r="GM215" i="3" s="1"/>
  <c r="GV146" i="3"/>
  <c r="GV215" i="3" s="1"/>
  <c r="HE146" i="3"/>
  <c r="HE215" i="3" s="1"/>
  <c r="HN146" i="3"/>
  <c r="HN215" i="3" s="1"/>
  <c r="HW146" i="3"/>
  <c r="HW215" i="3" s="1"/>
  <c r="IF146" i="3"/>
  <c r="IF215" i="3" s="1"/>
  <c r="IO146" i="3"/>
  <c r="IO215" i="3" s="1"/>
  <c r="IZ146" i="3"/>
  <c r="JL146" i="3"/>
  <c r="JX146" i="3"/>
  <c r="KJ146" i="3"/>
  <c r="KV146" i="3"/>
  <c r="DS146" i="3"/>
  <c r="DS215" i="3" s="1"/>
  <c r="DR29" i="12" s="1"/>
  <c r="DY146" i="3"/>
  <c r="DY215" i="3" s="1"/>
  <c r="DX29" i="12" s="1"/>
  <c r="EE146" i="3"/>
  <c r="EE215" i="3" s="1"/>
  <c r="ED29" i="12" s="1"/>
  <c r="EK146" i="3"/>
  <c r="EK215" i="3" s="1"/>
  <c r="EJ29" i="12" s="1"/>
  <c r="EQ146" i="3"/>
  <c r="EQ215" i="3" s="1"/>
  <c r="EP29" i="12" s="1"/>
  <c r="EW146" i="3"/>
  <c r="EW215" i="3" s="1"/>
  <c r="EV29" i="12" s="1"/>
  <c r="FE146" i="3"/>
  <c r="FE215" i="3" s="1"/>
  <c r="FN146" i="3"/>
  <c r="FN215" i="3" s="1"/>
  <c r="FW146" i="3"/>
  <c r="FW215" i="3" s="1"/>
  <c r="GF146" i="3"/>
  <c r="GF215" i="3" s="1"/>
  <c r="GO146" i="3"/>
  <c r="GO215" i="3" s="1"/>
  <c r="GX146" i="3"/>
  <c r="GX215" i="3" s="1"/>
  <c r="HG146" i="3"/>
  <c r="HG215" i="3" s="1"/>
  <c r="HP146" i="3"/>
  <c r="HP215" i="3" s="1"/>
  <c r="HY146" i="3"/>
  <c r="HY215" i="3" s="1"/>
  <c r="IH146" i="3"/>
  <c r="IH215" i="3" s="1"/>
  <c r="IQ146" i="3"/>
  <c r="IQ215" i="3" s="1"/>
  <c r="JC146" i="3"/>
  <c r="JO146" i="3"/>
  <c r="KA146" i="3"/>
  <c r="KM146" i="3"/>
  <c r="KY146" i="3"/>
  <c r="FF146" i="3"/>
  <c r="FF215" i="3" s="1"/>
  <c r="FO146" i="3"/>
  <c r="FO215" i="3" s="1"/>
  <c r="FX146" i="3"/>
  <c r="FX215" i="3" s="1"/>
  <c r="GG146" i="3"/>
  <c r="GG215" i="3" s="1"/>
  <c r="GP146" i="3"/>
  <c r="GP215" i="3" s="1"/>
  <c r="GY146" i="3"/>
  <c r="GY215" i="3" s="1"/>
  <c r="HH146" i="3"/>
  <c r="HH215" i="3" s="1"/>
  <c r="HQ146" i="3"/>
  <c r="HQ215" i="3" s="1"/>
  <c r="HZ146" i="3"/>
  <c r="HZ215" i="3" s="1"/>
  <c r="II146" i="3"/>
  <c r="II215" i="3" s="1"/>
  <c r="IR146" i="3"/>
  <c r="IR215" i="3" s="1"/>
  <c r="JD146" i="3"/>
  <c r="JP146" i="3"/>
  <c r="KB146" i="3"/>
  <c r="KN146" i="3"/>
  <c r="KZ146" i="3"/>
  <c r="DU146" i="3"/>
  <c r="DU215" i="3" s="1"/>
  <c r="DT29" i="12" s="1"/>
  <c r="EA146" i="3"/>
  <c r="EA215" i="3" s="1"/>
  <c r="DZ29" i="12" s="1"/>
  <c r="EG146" i="3"/>
  <c r="EG215" i="3" s="1"/>
  <c r="EF29" i="12" s="1"/>
  <c r="EM146" i="3"/>
  <c r="EM215" i="3" s="1"/>
  <c r="EL29" i="12" s="1"/>
  <c r="ES146" i="3"/>
  <c r="ES215" i="3" s="1"/>
  <c r="ER29" i="12" s="1"/>
  <c r="EY146" i="3"/>
  <c r="EY215" i="3" s="1"/>
  <c r="FH146" i="3"/>
  <c r="FH215" i="3" s="1"/>
  <c r="FQ146" i="3"/>
  <c r="FQ215" i="3" s="1"/>
  <c r="FZ146" i="3"/>
  <c r="FZ215" i="3" s="1"/>
  <c r="GI146" i="3"/>
  <c r="GI215" i="3" s="1"/>
  <c r="GR146" i="3"/>
  <c r="GR215" i="3" s="1"/>
  <c r="HA146" i="3"/>
  <c r="HA215" i="3" s="1"/>
  <c r="HJ146" i="3"/>
  <c r="HJ215" i="3" s="1"/>
  <c r="HS146" i="3"/>
  <c r="HS215" i="3" s="1"/>
  <c r="IB146" i="3"/>
  <c r="IB215" i="3" s="1"/>
  <c r="IK146" i="3"/>
  <c r="IK215" i="3" s="1"/>
  <c r="IT146" i="3"/>
  <c r="IT215" i="3" s="1"/>
  <c r="JF146" i="3"/>
  <c r="JR146" i="3"/>
  <c r="KD146" i="3"/>
  <c r="KP146" i="3"/>
  <c r="LB146" i="3"/>
  <c r="DQ146" i="3"/>
  <c r="DQ215" i="3" s="1"/>
  <c r="DP29" i="12" s="1"/>
  <c r="DW146" i="3"/>
  <c r="DW215" i="3" s="1"/>
  <c r="DV29" i="12" s="1"/>
  <c r="EC146" i="3"/>
  <c r="EC215" i="3" s="1"/>
  <c r="EB29" i="12" s="1"/>
  <c r="EI146" i="3"/>
  <c r="EI215" i="3" s="1"/>
  <c r="EH29" i="12" s="1"/>
  <c r="EO146" i="3"/>
  <c r="EO215" i="3" s="1"/>
  <c r="EN29" i="12" s="1"/>
  <c r="EU146" i="3"/>
  <c r="EU215" i="3" s="1"/>
  <c r="ET29" i="12" s="1"/>
  <c r="FB146" i="3"/>
  <c r="FB215" i="3" s="1"/>
  <c r="FK146" i="3"/>
  <c r="FK215" i="3" s="1"/>
  <c r="FT146" i="3"/>
  <c r="FT215" i="3" s="1"/>
  <c r="GC146" i="3"/>
  <c r="GC215" i="3" s="1"/>
  <c r="GL146" i="3"/>
  <c r="GL215" i="3" s="1"/>
  <c r="GU146" i="3"/>
  <c r="GU215" i="3" s="1"/>
  <c r="HD146" i="3"/>
  <c r="HD215" i="3" s="1"/>
  <c r="HM146" i="3"/>
  <c r="HM215" i="3" s="1"/>
  <c r="HV146" i="3"/>
  <c r="HV215" i="3" s="1"/>
  <c r="IE146" i="3"/>
  <c r="IE215" i="3" s="1"/>
  <c r="IN146" i="3"/>
  <c r="IN215" i="3" s="1"/>
  <c r="IX146" i="3"/>
  <c r="JJ146" i="3"/>
  <c r="JV146" i="3"/>
  <c r="KH146" i="3"/>
  <c r="KT146" i="3"/>
  <c r="FI146" i="3"/>
  <c r="FI215" i="3" s="1"/>
  <c r="HK146" i="3"/>
  <c r="HK215" i="3" s="1"/>
  <c r="JU146" i="3"/>
  <c r="FR146" i="3"/>
  <c r="FR215" i="3" s="1"/>
  <c r="HT146" i="3"/>
  <c r="HT215" i="3" s="1"/>
  <c r="KG146" i="3"/>
  <c r="GA146" i="3"/>
  <c r="GA215" i="3" s="1"/>
  <c r="IC146" i="3"/>
  <c r="IC215" i="3" s="1"/>
  <c r="KS146" i="3"/>
  <c r="GJ146" i="3"/>
  <c r="GJ215" i="3" s="1"/>
  <c r="IL146" i="3"/>
  <c r="IL215" i="3" s="1"/>
  <c r="LE146" i="3"/>
  <c r="GS146" i="3"/>
  <c r="GS215" i="3" s="1"/>
  <c r="IU146" i="3"/>
  <c r="IU215" i="3" s="1"/>
  <c r="EZ146" i="3"/>
  <c r="EZ215" i="3" s="1"/>
  <c r="HB146" i="3"/>
  <c r="HB215" i="3" s="1"/>
  <c r="JI146" i="3"/>
  <c r="DT352" i="1"/>
  <c r="GP206" i="3" s="1"/>
  <c r="DS14" i="7"/>
  <c r="DA352" i="1"/>
  <c r="FW206" i="3" s="1"/>
  <c r="CZ14" i="7"/>
  <c r="CU352" i="1"/>
  <c r="FQ206" i="3" s="1"/>
  <c r="CT14" i="7"/>
  <c r="AR23" i="7"/>
  <c r="BY23" i="7"/>
  <c r="FM352" i="1"/>
  <c r="II206" i="3" s="1"/>
  <c r="GB207" i="3"/>
  <c r="GB360" i="1"/>
  <c r="K13" i="7"/>
  <c r="K15" i="7" s="1"/>
  <c r="K20" i="7" s="1"/>
  <c r="BL76" i="7"/>
  <c r="EN209" i="13"/>
  <c r="FM209" i="13"/>
  <c r="EQ208" i="13"/>
  <c r="EQ211" i="13" s="1"/>
  <c r="BO76" i="7"/>
  <c r="EM209" i="13"/>
  <c r="CF17" i="7" l="1"/>
  <c r="CF18" i="7" s="1"/>
  <c r="BY19" i="12"/>
  <c r="AW19" i="12"/>
  <c r="HO50" i="12"/>
  <c r="HO51" i="12" s="1"/>
  <c r="HO52" i="12" s="1"/>
  <c r="IM43" i="12"/>
  <c r="IM49" i="12"/>
  <c r="FU43" i="12"/>
  <c r="FU49" i="12"/>
  <c r="FU50" i="12" s="1"/>
  <c r="FU51" i="12" s="1"/>
  <c r="FU52" i="12" s="1"/>
  <c r="GP50" i="12"/>
  <c r="GP51" i="12"/>
  <c r="GP52" i="12" s="1"/>
  <c r="IB50" i="12"/>
  <c r="IB51" i="12"/>
  <c r="IB52" i="12" s="1"/>
  <c r="GB50" i="12"/>
  <c r="GB51" i="12" s="1"/>
  <c r="GB52" i="12" s="1"/>
  <c r="IT50" i="12"/>
  <c r="IT51" i="12"/>
  <c r="IT52" i="12" s="1"/>
  <c r="GN50" i="12"/>
  <c r="GN51" i="12"/>
  <c r="GN52" i="12" s="1"/>
  <c r="HG43" i="12"/>
  <c r="HG49" i="12"/>
  <c r="IQ43" i="12"/>
  <c r="IQ49" i="12"/>
  <c r="IQ50" i="12" s="1"/>
  <c r="IQ51" i="12" s="1"/>
  <c r="IQ52" i="12" s="1"/>
  <c r="FH50" i="12"/>
  <c r="FH51" i="12"/>
  <c r="FH52" i="12" s="1"/>
  <c r="HY49" i="12"/>
  <c r="HY43" i="12"/>
  <c r="IJ50" i="12"/>
  <c r="IJ51" i="12"/>
  <c r="IJ52" i="12" s="1"/>
  <c r="FN50" i="12"/>
  <c r="FN51" i="12"/>
  <c r="FN52" i="12" s="1"/>
  <c r="IG43" i="12"/>
  <c r="IG49" i="12"/>
  <c r="FC50" i="12"/>
  <c r="FC51" i="12" s="1"/>
  <c r="FC52" i="12" s="1"/>
  <c r="IU213" i="3"/>
  <c r="IU160" i="3" s="1"/>
  <c r="FR213" i="3"/>
  <c r="CO213" i="3"/>
  <c r="CO160" i="3" s="1"/>
  <c r="GE213" i="3"/>
  <c r="IP213" i="3"/>
  <c r="HK213" i="3"/>
  <c r="IK213" i="3"/>
  <c r="GI213" i="3"/>
  <c r="DF213" i="3"/>
  <c r="DF160" i="3" s="1"/>
  <c r="CE213" i="3"/>
  <c r="CE160" i="3" s="1"/>
  <c r="HR213" i="3"/>
  <c r="FP213" i="3"/>
  <c r="DN213" i="3"/>
  <c r="DN160" i="3" s="1"/>
  <c r="DV213" i="3"/>
  <c r="DV160" i="3" s="1"/>
  <c r="CY213" i="3"/>
  <c r="CY160" i="3" s="1"/>
  <c r="HS50" i="12"/>
  <c r="HS51" i="12" s="1"/>
  <c r="HS52" i="12" s="1"/>
  <c r="HQ43" i="12"/>
  <c r="HQ49" i="12"/>
  <c r="HQ50" i="12" s="1"/>
  <c r="HQ51" i="12" s="1"/>
  <c r="HQ52" i="12" s="1"/>
  <c r="CL17" i="7"/>
  <c r="CL18" i="7" s="1"/>
  <c r="I135" i="1"/>
  <c r="CG5" i="12"/>
  <c r="AW179" i="1"/>
  <c r="AP179" i="1"/>
  <c r="CM357" i="1"/>
  <c r="AX179" i="1"/>
  <c r="AQ179" i="1"/>
  <c r="CC17" i="7"/>
  <c r="CC18" i="7" s="1"/>
  <c r="J121" i="1"/>
  <c r="AO179" i="1"/>
  <c r="AR179" i="1"/>
  <c r="AY179" i="1"/>
  <c r="IQ205" i="3"/>
  <c r="IQ278" i="3" s="1"/>
  <c r="AT179" i="1"/>
  <c r="EE17" i="7"/>
  <c r="EE18" i="7" s="1"/>
  <c r="AZ179" i="1"/>
  <c r="AV179" i="1"/>
  <c r="AU179" i="1"/>
  <c r="AL163" i="3"/>
  <c r="AK26" i="7" s="1"/>
  <c r="EI17" i="7"/>
  <c r="EI18" i="7" s="1"/>
  <c r="CR5" i="12"/>
  <c r="EN5" i="12"/>
  <c r="DX5" i="12"/>
  <c r="CY17" i="7"/>
  <c r="CY18" i="7" s="1"/>
  <c r="CW5" i="12"/>
  <c r="CV204" i="3"/>
  <c r="DS5" i="12"/>
  <c r="AD19" i="12"/>
  <c r="AD17" i="12" s="1"/>
  <c r="W19" i="12"/>
  <c r="S19" i="12"/>
  <c r="S17" i="12" s="1"/>
  <c r="BT19" i="12"/>
  <c r="CS356" i="1"/>
  <c r="BE19" i="12"/>
  <c r="BE17" i="12" s="1"/>
  <c r="AX177" i="1"/>
  <c r="ET17" i="7"/>
  <c r="ET18" i="7" s="1"/>
  <c r="AD163" i="3"/>
  <c r="AC26" i="7" s="1"/>
  <c r="EQ5" i="12"/>
  <c r="CS203" i="3"/>
  <c r="AV184" i="1"/>
  <c r="AU177" i="1"/>
  <c r="CR358" i="1"/>
  <c r="DO17" i="7"/>
  <c r="DO18" i="7" s="1"/>
  <c r="DZ5" i="12"/>
  <c r="AV177" i="1"/>
  <c r="AY177" i="1"/>
  <c r="AR184" i="1"/>
  <c r="AP177" i="1"/>
  <c r="AT177" i="1"/>
  <c r="AO184" i="1"/>
  <c r="I133" i="1"/>
  <c r="AZ177" i="1"/>
  <c r="AS177" i="1"/>
  <c r="AQ184" i="1"/>
  <c r="EB17" i="7"/>
  <c r="EB18" i="7" s="1"/>
  <c r="N19" i="12"/>
  <c r="N17" i="12" s="1"/>
  <c r="J119" i="1"/>
  <c r="BJ177" i="1" s="1"/>
  <c r="AQ177" i="1"/>
  <c r="AR177" i="1"/>
  <c r="AO177" i="1"/>
  <c r="BD19" i="12"/>
  <c r="BD17" i="12" s="1"/>
  <c r="CV5" i="12"/>
  <c r="DJ17" i="7"/>
  <c r="DJ18" i="7" s="1"/>
  <c r="DJ5" i="12"/>
  <c r="BM19" i="12"/>
  <c r="BM17" i="12" s="1"/>
  <c r="Y19" i="12"/>
  <c r="AQ163" i="3"/>
  <c r="AP26" i="7" s="1"/>
  <c r="AP19" i="12"/>
  <c r="AP17" i="12" s="1"/>
  <c r="DR17" i="7"/>
  <c r="DR18" i="7" s="1"/>
  <c r="CX17" i="7"/>
  <c r="CX18" i="7" s="1"/>
  <c r="DC17" i="7"/>
  <c r="DC18" i="7" s="1"/>
  <c r="AC163" i="3"/>
  <c r="AB26" i="7" s="1"/>
  <c r="AB19" i="12"/>
  <c r="AB17" i="12" s="1"/>
  <c r="BN19" i="12"/>
  <c r="BN17" i="12" s="1"/>
  <c r="CV356" i="1"/>
  <c r="DD5" i="12"/>
  <c r="N163" i="3"/>
  <c r="M26" i="7" s="1"/>
  <c r="H19" i="12"/>
  <c r="CP357" i="1"/>
  <c r="G19" i="12"/>
  <c r="G17" i="12" s="1"/>
  <c r="AH163" i="3"/>
  <c r="AG26" i="7" s="1"/>
  <c r="EW17" i="7"/>
  <c r="EW18" i="7" s="1"/>
  <c r="AI19" i="12"/>
  <c r="AI17" i="12" s="1"/>
  <c r="BC19" i="12"/>
  <c r="BC17" i="12" s="1"/>
  <c r="DK5" i="12"/>
  <c r="DK17" i="7"/>
  <c r="DK18" i="7" s="1"/>
  <c r="BQ19" i="12"/>
  <c r="BQ17" i="12" s="1"/>
  <c r="AW185" i="1"/>
  <c r="CU356" i="1"/>
  <c r="AX185" i="1"/>
  <c r="BF240" i="3"/>
  <c r="CA8" i="7"/>
  <c r="CA9" i="7" s="1"/>
  <c r="EV17" i="7"/>
  <c r="EV18" i="7" s="1"/>
  <c r="EH5" i="12"/>
  <c r="BG19" i="12"/>
  <c r="BG17" i="12" s="1"/>
  <c r="AG163" i="3"/>
  <c r="AF26" i="7" s="1"/>
  <c r="AF19" i="12"/>
  <c r="AF17" i="12" s="1"/>
  <c r="CX204" i="3"/>
  <c r="CQ203" i="3"/>
  <c r="DF5" i="12"/>
  <c r="S163" i="3"/>
  <c r="R26" i="7" s="1"/>
  <c r="R19" i="12"/>
  <c r="R17" i="12" s="1"/>
  <c r="BM163" i="3"/>
  <c r="BL26" i="7" s="1"/>
  <c r="BL19" i="12"/>
  <c r="BL17" i="12" s="1"/>
  <c r="BQ163" i="3"/>
  <c r="BP26" i="7" s="1"/>
  <c r="BP19" i="12"/>
  <c r="BP17" i="12" s="1"/>
  <c r="AE19" i="12"/>
  <c r="AE17" i="12" s="1"/>
  <c r="L163" i="3"/>
  <c r="K26" i="7" s="1"/>
  <c r="K19" i="12"/>
  <c r="K17" i="12" s="1"/>
  <c r="AT240" i="3"/>
  <c r="BR240" i="3"/>
  <c r="CS358" i="1"/>
  <c r="DW17" i="7"/>
  <c r="DW18" i="7" s="1"/>
  <c r="AY184" i="1"/>
  <c r="AZ184" i="1"/>
  <c r="DE17" i="7"/>
  <c r="DE18" i="7" s="1"/>
  <c r="DE5" i="12"/>
  <c r="U19" i="12"/>
  <c r="U17" i="12" s="1"/>
  <c r="AF307" i="1"/>
  <c r="CM356" i="1"/>
  <c r="I140" i="1"/>
  <c r="AU184" i="1"/>
  <c r="J127" i="1"/>
  <c r="BG185" i="1" s="1"/>
  <c r="AW184" i="1"/>
  <c r="J126" i="1"/>
  <c r="BF184" i="1" s="1"/>
  <c r="CN5" i="12"/>
  <c r="CN357" i="1"/>
  <c r="AU185" i="1"/>
  <c r="AX184" i="1"/>
  <c r="V240" i="3"/>
  <c r="CM17" i="7"/>
  <c r="CM18" i="7" s="1"/>
  <c r="CM5" i="12"/>
  <c r="ER17" i="7"/>
  <c r="ER18" i="7" s="1"/>
  <c r="CU357" i="1"/>
  <c r="AK331" i="1"/>
  <c r="DG358" i="1" s="1"/>
  <c r="AZ185" i="1"/>
  <c r="DL17" i="7"/>
  <c r="DL18" i="7" s="1"/>
  <c r="DL5" i="12"/>
  <c r="BV163" i="3"/>
  <c r="BU26" i="7" s="1"/>
  <c r="BU19" i="12"/>
  <c r="BU17" i="12" s="1"/>
  <c r="I141" i="1"/>
  <c r="EL17" i="7"/>
  <c r="EL18" i="7" s="1"/>
  <c r="EL5" i="12"/>
  <c r="EF17" i="7"/>
  <c r="EF18" i="7" s="1"/>
  <c r="EF5" i="12"/>
  <c r="BB163" i="3"/>
  <c r="BA26" i="7" s="1"/>
  <c r="BA19" i="12"/>
  <c r="BA17" i="12" s="1"/>
  <c r="ED17" i="7"/>
  <c r="ED18" i="7" s="1"/>
  <c r="ED5" i="12"/>
  <c r="DN17" i="7"/>
  <c r="DN18" i="7" s="1"/>
  <c r="DN5" i="12"/>
  <c r="AV187" i="1"/>
  <c r="I143" i="1"/>
  <c r="AZ187" i="1"/>
  <c r="AY187" i="1"/>
  <c r="AS187" i="1"/>
  <c r="AO187" i="1"/>
  <c r="AT187" i="1"/>
  <c r="AX187" i="1"/>
  <c r="J129" i="1"/>
  <c r="AR187" i="1"/>
  <c r="AQ187" i="1"/>
  <c r="AU187" i="1"/>
  <c r="AW187" i="1"/>
  <c r="AP187" i="1"/>
  <c r="AP184" i="1"/>
  <c r="AT184" i="1"/>
  <c r="ES17" i="7"/>
  <c r="ES18" i="7" s="1"/>
  <c r="ES5" i="12"/>
  <c r="AD330" i="1"/>
  <c r="CZ203" i="3" s="1"/>
  <c r="DG17" i="7"/>
  <c r="DG18" i="7" s="1"/>
  <c r="DG5" i="12"/>
  <c r="AE329" i="1"/>
  <c r="DA202" i="3" s="1"/>
  <c r="AS19" i="12"/>
  <c r="AS17" i="12" s="1"/>
  <c r="L19" i="12"/>
  <c r="L17" i="12" s="1"/>
  <c r="AK163" i="3"/>
  <c r="AJ26" i="7" s="1"/>
  <c r="AJ19" i="12"/>
  <c r="AJ17" i="12" s="1"/>
  <c r="BL163" i="3"/>
  <c r="BK26" i="7" s="1"/>
  <c r="BK19" i="12"/>
  <c r="BK17" i="12" s="1"/>
  <c r="AC329" i="1"/>
  <c r="CY202" i="3" s="1"/>
  <c r="AH328" i="1"/>
  <c r="DD355" i="1" s="1"/>
  <c r="DC6" i="7" s="1"/>
  <c r="IM205" i="3"/>
  <c r="IM278" i="3" s="1"/>
  <c r="BJ163" i="3"/>
  <c r="BI26" i="7" s="1"/>
  <c r="BI19" i="12"/>
  <c r="BI17" i="12" s="1"/>
  <c r="AD305" i="1"/>
  <c r="CZ172" i="3" s="1"/>
  <c r="CY35" i="7" s="1"/>
  <c r="AC328" i="1"/>
  <c r="CY355" i="1" s="1"/>
  <c r="CX6" i="7" s="1"/>
  <c r="BA163" i="3"/>
  <c r="AZ26" i="7" s="1"/>
  <c r="AZ19" i="12"/>
  <c r="AZ17" i="12" s="1"/>
  <c r="AH330" i="1"/>
  <c r="DD203" i="3" s="1"/>
  <c r="AF329" i="1"/>
  <c r="DB202" i="3" s="1"/>
  <c r="AA163" i="3"/>
  <c r="Z26" i="7" s="1"/>
  <c r="Z19" i="12"/>
  <c r="Z17" i="12" s="1"/>
  <c r="Y163" i="3"/>
  <c r="X26" i="7" s="1"/>
  <c r="X19" i="12"/>
  <c r="X17" i="12" s="1"/>
  <c r="CN356" i="1"/>
  <c r="BP163" i="3"/>
  <c r="BO26" i="7" s="1"/>
  <c r="BO19" i="12"/>
  <c r="BO17" i="12" s="1"/>
  <c r="R332" i="1"/>
  <c r="CN205" i="3" s="1"/>
  <c r="AK307" i="1"/>
  <c r="W163" i="3"/>
  <c r="V26" i="7" s="1"/>
  <c r="V19" i="12"/>
  <c r="V17" i="12" s="1"/>
  <c r="U163" i="3"/>
  <c r="T26" i="7" s="1"/>
  <c r="T19" i="12"/>
  <c r="T17" i="12" s="1"/>
  <c r="AP163" i="3"/>
  <c r="AO26" i="7" s="1"/>
  <c r="AO19" i="12"/>
  <c r="AO17" i="12" s="1"/>
  <c r="AN163" i="3"/>
  <c r="AM26" i="7" s="1"/>
  <c r="AM19" i="12"/>
  <c r="AM17" i="12" s="1"/>
  <c r="AF305" i="1"/>
  <c r="DB172" i="3" s="1"/>
  <c r="DA35" i="7" s="1"/>
  <c r="AF330" i="1"/>
  <c r="DB203" i="3" s="1"/>
  <c r="AI307" i="1"/>
  <c r="AC330" i="1"/>
  <c r="CY203" i="3" s="1"/>
  <c r="CG8" i="7"/>
  <c r="CG9" i="7" s="1"/>
  <c r="AD331" i="1"/>
  <c r="CZ358" i="1" s="1"/>
  <c r="AH240" i="3"/>
  <c r="AL307" i="1"/>
  <c r="AG305" i="1"/>
  <c r="DC172" i="3" s="1"/>
  <c r="DB35" i="7" s="1"/>
  <c r="AC307" i="1"/>
  <c r="AH305" i="1"/>
  <c r="DD172" i="3" s="1"/>
  <c r="DC35" i="7" s="1"/>
  <c r="AD307" i="1"/>
  <c r="CU358" i="1"/>
  <c r="AK328" i="1"/>
  <c r="DG355" i="1" s="1"/>
  <c r="DF6" i="7" s="1"/>
  <c r="AU163" i="3"/>
  <c r="AT26" i="7" s="1"/>
  <c r="AT19" i="12"/>
  <c r="AT17" i="12" s="1"/>
  <c r="AW163" i="3"/>
  <c r="AV26" i="7" s="1"/>
  <c r="AV19" i="12"/>
  <c r="AV17" i="12" s="1"/>
  <c r="BW19" i="12"/>
  <c r="BW17" i="12" s="1"/>
  <c r="AP185" i="1"/>
  <c r="AT185" i="1"/>
  <c r="AO185" i="1"/>
  <c r="AV185" i="1"/>
  <c r="AQ185" i="1"/>
  <c r="AS185" i="1"/>
  <c r="AY185" i="1"/>
  <c r="AN330" i="1"/>
  <c r="DJ203" i="3" s="1"/>
  <c r="AC305" i="1"/>
  <c r="CY172" i="3" s="1"/>
  <c r="CX35" i="7" s="1"/>
  <c r="Q19" i="12"/>
  <c r="Q17" i="12" s="1"/>
  <c r="R163" i="3"/>
  <c r="Q26" i="7" s="1"/>
  <c r="AU180" i="1"/>
  <c r="AT180" i="1"/>
  <c r="AX180" i="1"/>
  <c r="AO180" i="1"/>
  <c r="AW180" i="1"/>
  <c r="AQ180" i="1"/>
  <c r="AS180" i="1"/>
  <c r="AP180" i="1"/>
  <c r="AV180" i="1"/>
  <c r="AZ180" i="1"/>
  <c r="AR180" i="1"/>
  <c r="AY180" i="1"/>
  <c r="I136" i="1"/>
  <c r="J122" i="1"/>
  <c r="AP183" i="1"/>
  <c r="AQ183" i="1"/>
  <c r="AU183" i="1"/>
  <c r="AV183" i="1"/>
  <c r="AZ183" i="1"/>
  <c r="AR183" i="1"/>
  <c r="AY183" i="1"/>
  <c r="AT183" i="1"/>
  <c r="AX183" i="1"/>
  <c r="AW183" i="1"/>
  <c r="J125" i="1"/>
  <c r="AO183" i="1"/>
  <c r="AS183" i="1"/>
  <c r="I139" i="1"/>
  <c r="AS188" i="1"/>
  <c r="AV188" i="1"/>
  <c r="AP188" i="1"/>
  <c r="AW188" i="1"/>
  <c r="AR188" i="1"/>
  <c r="AU188" i="1"/>
  <c r="AY188" i="1"/>
  <c r="AZ188" i="1"/>
  <c r="AO188" i="1"/>
  <c r="AT188" i="1"/>
  <c r="AQ188" i="1"/>
  <c r="AX188" i="1"/>
  <c r="J130" i="1"/>
  <c r="I144" i="1"/>
  <c r="AK305" i="1"/>
  <c r="DG172" i="3" s="1"/>
  <c r="DF35" i="7" s="1"/>
  <c r="AF331" i="1"/>
  <c r="DB204" i="3" s="1"/>
  <c r="AH331" i="1"/>
  <c r="DD358" i="1" s="1"/>
  <c r="AJ328" i="1"/>
  <c r="DF355" i="1" s="1"/>
  <c r="DE6" i="7" s="1"/>
  <c r="CO356" i="1"/>
  <c r="BH185" i="1"/>
  <c r="AK329" i="1"/>
  <c r="DG356" i="1" s="1"/>
  <c r="AG331" i="1"/>
  <c r="DC204" i="3" s="1"/>
  <c r="AQ178" i="1"/>
  <c r="AV178" i="1"/>
  <c r="AW178" i="1"/>
  <c r="AT178" i="1"/>
  <c r="AX178" i="1"/>
  <c r="AO178" i="1"/>
  <c r="AS178" i="1"/>
  <c r="AZ178" i="1"/>
  <c r="AR178" i="1"/>
  <c r="AU178" i="1"/>
  <c r="AY178" i="1"/>
  <c r="J120" i="1"/>
  <c r="I134" i="1"/>
  <c r="AP178" i="1"/>
  <c r="IO359" i="1"/>
  <c r="IO205" i="3"/>
  <c r="IO209" i="3" s="1"/>
  <c r="AN328" i="1"/>
  <c r="DJ355" i="1" s="1"/>
  <c r="DI6" i="7" s="1"/>
  <c r="IQ228" i="3"/>
  <c r="IQ230" i="3" s="1"/>
  <c r="IQ163" i="3" s="1"/>
  <c r="IQ168" i="3" s="1"/>
  <c r="IQ280" i="3" s="1"/>
  <c r="IQ209" i="3"/>
  <c r="AC331" i="1"/>
  <c r="CY358" i="1" s="1"/>
  <c r="AF328" i="1"/>
  <c r="AE331" i="1"/>
  <c r="DA358" i="1" s="1"/>
  <c r="AJ329" i="1"/>
  <c r="DF356" i="1" s="1"/>
  <c r="BE182" i="1"/>
  <c r="BF182" i="1"/>
  <c r="BG182" i="1"/>
  <c r="BD182" i="1"/>
  <c r="BC182" i="1"/>
  <c r="BA182" i="1"/>
  <c r="BB182" i="1"/>
  <c r="BI182" i="1"/>
  <c r="BK182" i="1"/>
  <c r="BH182" i="1"/>
  <c r="K124" i="1"/>
  <c r="BL182" i="1"/>
  <c r="BJ182" i="1"/>
  <c r="J138" i="1"/>
  <c r="D155" i="1"/>
  <c r="AN307" i="1"/>
  <c r="IP359" i="1"/>
  <c r="IP205" i="3"/>
  <c r="IN359" i="1"/>
  <c r="IN205" i="3"/>
  <c r="BI177" i="1"/>
  <c r="BG177" i="1"/>
  <c r="HI50" i="12"/>
  <c r="HI51" i="12" s="1"/>
  <c r="HI52" i="12" s="1"/>
  <c r="CL31" i="12"/>
  <c r="CL35" i="7"/>
  <c r="CT358" i="1"/>
  <c r="CT204" i="3"/>
  <c r="GK50" i="12"/>
  <c r="GK51" i="12" s="1"/>
  <c r="GK52" i="12" s="1"/>
  <c r="HK50" i="12"/>
  <c r="HK51" i="12" s="1"/>
  <c r="HK52" i="12" s="1"/>
  <c r="BY17" i="12"/>
  <c r="Q332" i="1"/>
  <c r="CM355" i="1"/>
  <c r="CL6" i="7" s="1"/>
  <c r="CS35" i="7"/>
  <c r="CS31" i="12"/>
  <c r="CV203" i="3"/>
  <c r="CV357" i="1"/>
  <c r="GF213" i="3"/>
  <c r="DC213" i="3"/>
  <c r="DC160" i="3" s="1"/>
  <c r="HF213" i="3"/>
  <c r="HB213" i="3"/>
  <c r="DY213" i="3"/>
  <c r="DY160" i="3" s="1"/>
  <c r="DK213" i="3"/>
  <c r="DK160" i="3" s="1"/>
  <c r="HY213" i="3"/>
  <c r="EV213" i="3"/>
  <c r="EV160" i="3" s="1"/>
  <c r="EU213" i="3"/>
  <c r="EU160" i="3" s="1"/>
  <c r="IO213" i="3"/>
  <c r="HN213" i="3"/>
  <c r="GM213" i="3"/>
  <c r="FL213" i="3"/>
  <c r="EK213" i="3"/>
  <c r="EK160" i="3" s="1"/>
  <c r="DJ213" i="3"/>
  <c r="DJ160" i="3" s="1"/>
  <c r="CI213" i="3"/>
  <c r="CI160" i="3" s="1"/>
  <c r="IA213" i="3"/>
  <c r="FY213" i="3"/>
  <c r="DW213" i="3"/>
  <c r="DW160" i="3" s="1"/>
  <c r="IE213" i="3"/>
  <c r="HD213" i="3"/>
  <c r="GC213" i="3"/>
  <c r="FB213" i="3"/>
  <c r="FB160" i="3" s="1"/>
  <c r="EA213" i="3"/>
  <c r="EA160" i="3" s="1"/>
  <c r="CZ213" i="3"/>
  <c r="CZ160" i="3" s="1"/>
  <c r="HL213" i="3"/>
  <c r="FJ213" i="3"/>
  <c r="FJ160" i="3" s="1"/>
  <c r="DH213" i="3"/>
  <c r="DH160" i="3" s="1"/>
  <c r="FY43" i="12"/>
  <c r="FY49" i="12"/>
  <c r="BX17" i="12"/>
  <c r="CH205" i="3"/>
  <c r="CH359" i="1"/>
  <c r="CG4" i="12" s="1"/>
  <c r="CG3" i="12" s="1"/>
  <c r="CK205" i="3"/>
  <c r="CK359" i="1"/>
  <c r="CJ4" i="12" s="1"/>
  <c r="CJ3" i="12" s="1"/>
  <c r="E245" i="3"/>
  <c r="E246" i="3"/>
  <c r="D23" i="12" s="1"/>
  <c r="E247" i="3"/>
  <c r="D24" i="12" s="1"/>
  <c r="E164" i="3"/>
  <c r="GY50" i="12"/>
  <c r="GY51" i="12" s="1"/>
  <c r="GY52" i="12" s="1"/>
  <c r="O17" i="12"/>
  <c r="CR357" i="1"/>
  <c r="CR203" i="3"/>
  <c r="CW357" i="1"/>
  <c r="CW203" i="3"/>
  <c r="AN305" i="1"/>
  <c r="DJ172" i="3" s="1"/>
  <c r="CO203" i="3"/>
  <c r="CO357" i="1"/>
  <c r="CD205" i="3"/>
  <c r="CD359" i="1"/>
  <c r="CC4" i="12" s="1"/>
  <c r="CC3" i="12" s="1"/>
  <c r="GE50" i="12"/>
  <c r="GE51" i="12" s="1"/>
  <c r="GE52" i="12" s="1"/>
  <c r="AX17" i="12"/>
  <c r="AH329" i="1"/>
  <c r="AI331" i="1"/>
  <c r="CF7" i="7"/>
  <c r="CF8" i="7" s="1"/>
  <c r="CF9" i="7" s="1"/>
  <c r="CF13" i="7"/>
  <c r="CF15" i="7" s="1"/>
  <c r="CF19" i="7"/>
  <c r="AC17" i="12"/>
  <c r="CX203" i="3"/>
  <c r="CX357" i="1"/>
  <c r="AG329" i="1"/>
  <c r="AL305" i="1"/>
  <c r="DH172" i="3" s="1"/>
  <c r="AL17" i="12"/>
  <c r="CP204" i="3"/>
  <c r="CP358" i="1"/>
  <c r="AK330" i="1"/>
  <c r="AH307" i="1"/>
  <c r="AJ331" i="1"/>
  <c r="CB13" i="7"/>
  <c r="CB15" i="7" s="1"/>
  <c r="CB19" i="7"/>
  <c r="CB7" i="7"/>
  <c r="CB8" i="7" s="1"/>
  <c r="CB9" i="7" s="1"/>
  <c r="CE13" i="7"/>
  <c r="CE15" i="7" s="1"/>
  <c r="CE19" i="7"/>
  <c r="CE7" i="7"/>
  <c r="CE8" i="7" s="1"/>
  <c r="CE9" i="7" s="1"/>
  <c r="CV13" i="7"/>
  <c r="CV15" i="7" s="1"/>
  <c r="CV19" i="7"/>
  <c r="CV7" i="7"/>
  <c r="CM358" i="1"/>
  <c r="CM204" i="3"/>
  <c r="S332" i="1"/>
  <c r="CO355" i="1"/>
  <c r="CN6" i="7" s="1"/>
  <c r="CN23" i="7"/>
  <c r="GO213" i="3"/>
  <c r="DL213" i="3"/>
  <c r="DL160" i="3" s="1"/>
  <c r="CJ213" i="3"/>
  <c r="CJ160" i="3" s="1"/>
  <c r="EH213" i="3"/>
  <c r="EH160" i="3" s="1"/>
  <c r="DT213" i="3"/>
  <c r="DT160" i="3" s="1"/>
  <c r="HJ213" i="3"/>
  <c r="FH213" i="3"/>
  <c r="FH160" i="3" s="1"/>
  <c r="EG213" i="3"/>
  <c r="EG160" i="3" s="1"/>
  <c r="DE23" i="7"/>
  <c r="CD23" i="7"/>
  <c r="DM23" i="7"/>
  <c r="HZ213" i="3"/>
  <c r="GY213" i="3"/>
  <c r="FX213" i="3"/>
  <c r="EW213" i="3"/>
  <c r="EW160" i="3" s="1"/>
  <c r="DU23" i="7"/>
  <c r="CU213" i="3"/>
  <c r="CU160" i="3" s="1"/>
  <c r="HC213" i="3"/>
  <c r="FA213" i="3"/>
  <c r="FA160" i="3" s="1"/>
  <c r="CX23" i="7"/>
  <c r="HE50" i="12"/>
  <c r="HE51" i="12" s="1"/>
  <c r="HE52" i="12" s="1"/>
  <c r="BJ17" i="12"/>
  <c r="CN35" i="7"/>
  <c r="CN31" i="12"/>
  <c r="D17" i="12"/>
  <c r="IO50" i="12"/>
  <c r="IO51" i="12" s="1"/>
  <c r="IO52" i="12" s="1"/>
  <c r="Y17" i="12"/>
  <c r="CR202" i="3"/>
  <c r="CR356" i="1"/>
  <c r="CW202" i="3"/>
  <c r="CW356" i="1"/>
  <c r="CP31" i="12"/>
  <c r="CP35" i="7"/>
  <c r="AI330" i="1"/>
  <c r="CG205" i="3"/>
  <c r="CG359" i="1"/>
  <c r="CF4" i="12" s="1"/>
  <c r="CF3" i="12" s="1"/>
  <c r="BS17" i="12"/>
  <c r="FG50" i="12"/>
  <c r="FG51" i="12" s="1"/>
  <c r="FG52" i="12" s="1"/>
  <c r="AK17" i="12"/>
  <c r="IC50" i="12"/>
  <c r="IC51" i="12" s="1"/>
  <c r="IC52" i="12" s="1"/>
  <c r="BT17" i="12"/>
  <c r="AG17" i="12"/>
  <c r="CX202" i="3"/>
  <c r="CX356" i="1"/>
  <c r="AG330" i="1"/>
  <c r="CU13" i="7"/>
  <c r="CU15" i="7" s="1"/>
  <c r="CU19" i="7"/>
  <c r="CU7" i="7"/>
  <c r="AL331" i="1"/>
  <c r="BQ26" i="7"/>
  <c r="HW51" i="12"/>
  <c r="HW52" i="12" s="1"/>
  <c r="HW50" i="12"/>
  <c r="AQ17" i="12"/>
  <c r="CQ202" i="3"/>
  <c r="CQ356" i="1"/>
  <c r="CC205" i="3"/>
  <c r="CC359" i="1"/>
  <c r="CB4" i="12" s="1"/>
  <c r="CB3" i="12" s="1"/>
  <c r="CF205" i="3"/>
  <c r="CF359" i="1"/>
  <c r="CE4" i="12" s="1"/>
  <c r="CE3" i="12" s="1"/>
  <c r="AA332" i="1"/>
  <c r="E48" i="13"/>
  <c r="E281" i="3"/>
  <c r="IS51" i="12"/>
  <c r="IS52" i="12" s="1"/>
  <c r="IS50" i="12"/>
  <c r="HJ50" i="12"/>
  <c r="HJ51" i="12"/>
  <c r="HJ52" i="12" s="1"/>
  <c r="CN204" i="3"/>
  <c r="CN358" i="1"/>
  <c r="IH213" i="3"/>
  <c r="FE213" i="3"/>
  <c r="FE160" i="3" s="1"/>
  <c r="CB213" i="3"/>
  <c r="CB160" i="3" s="1"/>
  <c r="FD213" i="3"/>
  <c r="FD160" i="3" s="1"/>
  <c r="GA213" i="3"/>
  <c r="CX213" i="3"/>
  <c r="CX160" i="3" s="1"/>
  <c r="HO213" i="3"/>
  <c r="GX213" i="3"/>
  <c r="DU213" i="3"/>
  <c r="DU160" i="3" s="1"/>
  <c r="CS213" i="3"/>
  <c r="CS160" i="3" s="1"/>
  <c r="IF213" i="3"/>
  <c r="HE213" i="3"/>
  <c r="GD213" i="3"/>
  <c r="FC213" i="3"/>
  <c r="FC160" i="3" s="1"/>
  <c r="EB213" i="3"/>
  <c r="EB160" i="3" s="1"/>
  <c r="DA213" i="3"/>
  <c r="DA160" i="3" s="1"/>
  <c r="HI213" i="3"/>
  <c r="FG213" i="3"/>
  <c r="FG160" i="3" s="1"/>
  <c r="DE213" i="3"/>
  <c r="DE160" i="3" s="1"/>
  <c r="HV213" i="3"/>
  <c r="GU213" i="3"/>
  <c r="FT213" i="3"/>
  <c r="ES213" i="3"/>
  <c r="ES160" i="3" s="1"/>
  <c r="DR213" i="3"/>
  <c r="DR160" i="3" s="1"/>
  <c r="CQ213" i="3"/>
  <c r="CQ160" i="3" s="1"/>
  <c r="GT213" i="3"/>
  <c r="ER213" i="3"/>
  <c r="ER160" i="3" s="1"/>
  <c r="CP213" i="3"/>
  <c r="CP160" i="3" s="1"/>
  <c r="HA50" i="12"/>
  <c r="HA51" i="12" s="1"/>
  <c r="HA52" i="12" s="1"/>
  <c r="W17" i="12"/>
  <c r="CM35" i="7"/>
  <c r="CM31" i="12"/>
  <c r="G94" i="13"/>
  <c r="G92" i="13" s="1"/>
  <c r="FS43" i="12"/>
  <c r="FS49" i="12"/>
  <c r="AA17" i="12"/>
  <c r="V332" i="1"/>
  <c r="CR355" i="1"/>
  <c r="CQ6" i="7" s="1"/>
  <c r="BA179" i="1"/>
  <c r="BD179" i="1"/>
  <c r="BG179" i="1"/>
  <c r="BJ179" i="1"/>
  <c r="BB179" i="1"/>
  <c r="BE179" i="1"/>
  <c r="BH179" i="1"/>
  <c r="BK179" i="1"/>
  <c r="K121" i="1"/>
  <c r="BF179" i="1"/>
  <c r="BI179" i="1"/>
  <c r="BL179" i="1"/>
  <c r="BC179" i="1"/>
  <c r="D152" i="1"/>
  <c r="J135" i="1"/>
  <c r="CI7" i="7"/>
  <c r="CI8" i="7" s="1"/>
  <c r="CI9" i="7" s="1"/>
  <c r="CI13" i="7"/>
  <c r="CI15" i="7" s="1"/>
  <c r="CI19" i="7"/>
  <c r="FM50" i="12"/>
  <c r="FM51" i="12" s="1"/>
  <c r="FM52" i="12" s="1"/>
  <c r="GS50" i="12"/>
  <c r="GS51" i="12"/>
  <c r="GS52" i="12" s="1"/>
  <c r="CQ358" i="1"/>
  <c r="CQ204" i="3"/>
  <c r="AI329" i="1"/>
  <c r="AB332" i="1"/>
  <c r="CX355" i="1"/>
  <c r="CW6" i="7" s="1"/>
  <c r="AE307" i="1"/>
  <c r="AG328" i="1"/>
  <c r="Z332" i="1"/>
  <c r="AL330" i="1"/>
  <c r="GC50" i="12"/>
  <c r="GC51" i="12" s="1"/>
  <c r="GC52" i="12" s="1"/>
  <c r="P17" i="12"/>
  <c r="AD328" i="1"/>
  <c r="AD329" i="1"/>
  <c r="AJ307" i="1"/>
  <c r="CK19" i="7"/>
  <c r="CK13" i="7"/>
  <c r="CK15" i="7" s="1"/>
  <c r="CK7" i="7"/>
  <c r="CK8" i="7" s="1"/>
  <c r="CK9" i="7" s="1"/>
  <c r="CR35" i="7"/>
  <c r="CR31" i="12"/>
  <c r="HT213" i="3"/>
  <c r="EQ213" i="3"/>
  <c r="EQ160" i="3" s="1"/>
  <c r="EC213" i="3"/>
  <c r="EC160" i="3" s="1"/>
  <c r="IQ213" i="3"/>
  <c r="FN213" i="3"/>
  <c r="CK213" i="3"/>
  <c r="CK160" i="3" s="1"/>
  <c r="GN213" i="3"/>
  <c r="GJ213" i="3"/>
  <c r="DG213" i="3"/>
  <c r="DG160" i="3" s="1"/>
  <c r="HX213" i="3"/>
  <c r="IB213" i="3"/>
  <c r="HA213" i="3"/>
  <c r="FZ213" i="3"/>
  <c r="EY213" i="3"/>
  <c r="EY160" i="3" s="1"/>
  <c r="DX213" i="3"/>
  <c r="DX160" i="3" s="1"/>
  <c r="CW213" i="3"/>
  <c r="CW160" i="3" s="1"/>
  <c r="GZ213" i="3"/>
  <c r="EX213" i="3"/>
  <c r="EX160" i="3" s="1"/>
  <c r="CV213" i="3"/>
  <c r="CV160" i="3" s="1"/>
  <c r="IR213" i="3"/>
  <c r="IR160" i="3" s="1"/>
  <c r="HQ213" i="3"/>
  <c r="GP213" i="3"/>
  <c r="FO213" i="3"/>
  <c r="EN213" i="3"/>
  <c r="EN160" i="3" s="1"/>
  <c r="DM213" i="3"/>
  <c r="DM160" i="3" s="1"/>
  <c r="CL213" i="3"/>
  <c r="CL160" i="3" s="1"/>
  <c r="IM213" i="3"/>
  <c r="GK213" i="3"/>
  <c r="EI213" i="3"/>
  <c r="EI160" i="3" s="1"/>
  <c r="CG213" i="3"/>
  <c r="CG160" i="3" s="1"/>
  <c r="HU50" i="12"/>
  <c r="HU51" i="12" s="1"/>
  <c r="HU52" i="12" s="1"/>
  <c r="J17" i="12"/>
  <c r="CH13" i="7"/>
  <c r="CH15" i="7" s="1"/>
  <c r="CH19" i="7"/>
  <c r="CH7" i="7"/>
  <c r="CH8" i="7" s="1"/>
  <c r="CH9" i="7" s="1"/>
  <c r="J163" i="3"/>
  <c r="I19" i="12"/>
  <c r="I17" i="12" s="1"/>
  <c r="AH17" i="12"/>
  <c r="CJ205" i="3"/>
  <c r="CJ359" i="1"/>
  <c r="CI4" i="12" s="1"/>
  <c r="CI3" i="12" s="1"/>
  <c r="AY17" i="12"/>
  <c r="AN17" i="12"/>
  <c r="AJ330" i="1"/>
  <c r="AI328" i="1"/>
  <c r="GI50" i="12"/>
  <c r="GI51" i="12" s="1"/>
  <c r="GI52" i="12" s="1"/>
  <c r="HM50" i="12"/>
  <c r="HM51" i="12" s="1"/>
  <c r="HM52" i="12" s="1"/>
  <c r="CU31" i="12"/>
  <c r="CU35" i="7"/>
  <c r="AE305" i="1"/>
  <c r="DA172" i="3" s="1"/>
  <c r="AL329" i="1"/>
  <c r="G163" i="3"/>
  <c r="F19" i="12"/>
  <c r="F17" i="12" s="1"/>
  <c r="M17" i="12"/>
  <c r="AM330" i="1"/>
  <c r="AM305" i="1"/>
  <c r="DI172" i="3" s="1"/>
  <c r="AM307" i="1"/>
  <c r="AM329" i="1"/>
  <c r="AM331" i="1"/>
  <c r="AM328" i="1"/>
  <c r="AJ305" i="1"/>
  <c r="DF172" i="3" s="1"/>
  <c r="CL205" i="3"/>
  <c r="CL359" i="1"/>
  <c r="CK4" i="12" s="1"/>
  <c r="CK3" i="12" s="1"/>
  <c r="CS19" i="7"/>
  <c r="CS7" i="7"/>
  <c r="CS13" i="7"/>
  <c r="CS15" i="7" s="1"/>
  <c r="CO204" i="3"/>
  <c r="CO358" i="1"/>
  <c r="W332" i="1"/>
  <c r="CS355" i="1"/>
  <c r="CR6" i="7" s="1"/>
  <c r="F202" i="13"/>
  <c r="F220" i="13"/>
  <c r="HG213" i="3"/>
  <c r="ED213" i="3"/>
  <c r="ED160" i="3" s="1"/>
  <c r="DB213" i="3"/>
  <c r="DB160" i="3" s="1"/>
  <c r="IC213" i="3"/>
  <c r="EZ213" i="3"/>
  <c r="EZ160" i="3" s="1"/>
  <c r="FM213" i="3"/>
  <c r="FW213" i="3"/>
  <c r="CT213" i="3"/>
  <c r="CT160" i="3" s="1"/>
  <c r="GW213" i="3"/>
  <c r="HW213" i="3"/>
  <c r="GV213" i="3"/>
  <c r="FU213" i="3"/>
  <c r="ET213" i="3"/>
  <c r="ET160" i="3" s="1"/>
  <c r="DS213" i="3"/>
  <c r="DS160" i="3" s="1"/>
  <c r="CR213" i="3"/>
  <c r="CR160" i="3" s="1"/>
  <c r="IS213" i="3"/>
  <c r="IS160" i="3" s="1"/>
  <c r="GQ213" i="3"/>
  <c r="EO213" i="3"/>
  <c r="EO160" i="3" s="1"/>
  <c r="CM213" i="3"/>
  <c r="CM160" i="3" s="1"/>
  <c r="IN213" i="3"/>
  <c r="HM213" i="3"/>
  <c r="GL213" i="3"/>
  <c r="FK213" i="3"/>
  <c r="EJ213" i="3"/>
  <c r="EJ160" i="3" s="1"/>
  <c r="DI213" i="3"/>
  <c r="DI160" i="3" s="1"/>
  <c r="CH213" i="3"/>
  <c r="CH160" i="3" s="1"/>
  <c r="ID213" i="3"/>
  <c r="GB213" i="3"/>
  <c r="DZ213" i="3"/>
  <c r="DZ160" i="3" s="1"/>
  <c r="GW50" i="12"/>
  <c r="GW51" i="12" s="1"/>
  <c r="GW52" i="12" s="1"/>
  <c r="AR17" i="12"/>
  <c r="CI205" i="3"/>
  <c r="CI359" i="1"/>
  <c r="CH4" i="12" s="1"/>
  <c r="CH3" i="12" s="1"/>
  <c r="CD19" i="7"/>
  <c r="CD7" i="7"/>
  <c r="CD8" i="7" s="1"/>
  <c r="CD9" i="7" s="1"/>
  <c r="CD13" i="7"/>
  <c r="CD15" i="7" s="1"/>
  <c r="GU50" i="12"/>
  <c r="GU51" i="12"/>
  <c r="GU52" i="12" s="1"/>
  <c r="GQ50" i="12"/>
  <c r="GQ51" i="12" s="1"/>
  <c r="GQ52" i="12" s="1"/>
  <c r="AW17" i="12"/>
  <c r="CV31" i="12"/>
  <c r="CV35" i="7"/>
  <c r="BZ19" i="7"/>
  <c r="K3" i="1"/>
  <c r="K2" i="1" s="1"/>
  <c r="BZ13" i="7"/>
  <c r="BZ15" i="7" s="1"/>
  <c r="BZ7" i="7"/>
  <c r="BZ8" i="7" s="1"/>
  <c r="BZ9" i="7" s="1"/>
  <c r="GO50" i="12"/>
  <c r="GO51" i="12" s="1"/>
  <c r="GO52" i="12" s="1"/>
  <c r="AN26" i="7"/>
  <c r="AI305" i="1"/>
  <c r="DE172" i="3" s="1"/>
  <c r="AG307" i="1"/>
  <c r="CT202" i="3"/>
  <c r="CT356" i="1"/>
  <c r="AL328" i="1"/>
  <c r="H105" i="13"/>
  <c r="H103" i="13" s="1"/>
  <c r="BH17" i="12"/>
  <c r="CO31" i="12"/>
  <c r="CO35" i="7"/>
  <c r="AR181" i="1"/>
  <c r="AU181" i="1"/>
  <c r="AX181" i="1"/>
  <c r="AP181" i="1"/>
  <c r="AS181" i="1"/>
  <c r="AO181" i="1"/>
  <c r="AV181" i="1"/>
  <c r="AW181" i="1"/>
  <c r="AQ181" i="1"/>
  <c r="AY181" i="1"/>
  <c r="AZ181" i="1"/>
  <c r="AT181" i="1"/>
  <c r="J123" i="1"/>
  <c r="I137" i="1"/>
  <c r="U332" i="1"/>
  <c r="CQ355" i="1"/>
  <c r="CP6" i="7" s="1"/>
  <c r="H17" i="12"/>
  <c r="CO13" i="7"/>
  <c r="CO15" i="7" s="1"/>
  <c r="CO19" i="7"/>
  <c r="CO7" i="7"/>
  <c r="X332" i="1"/>
  <c r="GS213" i="3"/>
  <c r="DP213" i="3"/>
  <c r="DP160" i="3" s="1"/>
  <c r="IG213" i="3"/>
  <c r="CA213" i="3"/>
  <c r="CA160" i="3" s="1"/>
  <c r="HP213" i="3"/>
  <c r="EM213" i="3"/>
  <c r="EM160" i="3" s="1"/>
  <c r="EL213" i="3"/>
  <c r="EL160" i="3" s="1"/>
  <c r="IL213" i="3"/>
  <c r="FI213" i="3"/>
  <c r="FI160" i="3" s="1"/>
  <c r="CF213" i="3"/>
  <c r="CF160" i="3" s="1"/>
  <c r="CP236" i="3" s="1"/>
  <c r="CP238" i="3" s="1"/>
  <c r="FV213" i="3"/>
  <c r="IT213" i="3"/>
  <c r="IT160" i="3" s="1"/>
  <c r="HS213" i="3"/>
  <c r="GR213" i="3"/>
  <c r="FQ213" i="3"/>
  <c r="EP213" i="3"/>
  <c r="EP160" i="3" s="1"/>
  <c r="DO213" i="3"/>
  <c r="DO160" i="3" s="1"/>
  <c r="CN213" i="3"/>
  <c r="CN160" i="3" s="1"/>
  <c r="IJ213" i="3"/>
  <c r="GH213" i="3"/>
  <c r="EF213" i="3"/>
  <c r="EF160" i="3" s="1"/>
  <c r="CD213" i="3"/>
  <c r="CD160" i="3" s="1"/>
  <c r="II213" i="3"/>
  <c r="HH213" i="3"/>
  <c r="GG213" i="3"/>
  <c r="FF213" i="3"/>
  <c r="FF160" i="3" s="1"/>
  <c r="EE213" i="3"/>
  <c r="EE160" i="3" s="1"/>
  <c r="DD213" i="3"/>
  <c r="DD160" i="3" s="1"/>
  <c r="CC213" i="3"/>
  <c r="CC160" i="3" s="1"/>
  <c r="HU213" i="3"/>
  <c r="FS213" i="3"/>
  <c r="DQ213" i="3"/>
  <c r="DQ160" i="3" s="1"/>
  <c r="CY356" i="1"/>
  <c r="CJ19" i="7"/>
  <c r="CJ7" i="7"/>
  <c r="CJ8" i="7" s="1"/>
  <c r="CJ9" i="7" s="1"/>
  <c r="CJ13" i="7"/>
  <c r="CJ15" i="7" s="1"/>
  <c r="CE205" i="3"/>
  <c r="CE359" i="1"/>
  <c r="CD4" i="12" s="1"/>
  <c r="CD3" i="12" s="1"/>
  <c r="CQ35" i="7"/>
  <c r="CQ31" i="12"/>
  <c r="CW204" i="3"/>
  <c r="CW358" i="1"/>
  <c r="CC13" i="7"/>
  <c r="CC15" i="7" s="1"/>
  <c r="CC19" i="7"/>
  <c r="CC7" i="7"/>
  <c r="CC8" i="7" s="1"/>
  <c r="CC9" i="7" s="1"/>
  <c r="CT357" i="1"/>
  <c r="CT203" i="3"/>
  <c r="CA205" i="3"/>
  <c r="CA359" i="1"/>
  <c r="BZ4" i="12" s="1"/>
  <c r="BZ3" i="12" s="1"/>
  <c r="AP186" i="1"/>
  <c r="AS186" i="1"/>
  <c r="AO186" i="1"/>
  <c r="AR186" i="1"/>
  <c r="AQ186" i="1"/>
  <c r="AV186" i="1"/>
  <c r="AT186" i="1"/>
  <c r="AW186" i="1"/>
  <c r="AU186" i="1"/>
  <c r="AY186" i="1"/>
  <c r="AX186" i="1"/>
  <c r="AZ186" i="1"/>
  <c r="J128" i="1"/>
  <c r="I142" i="1"/>
  <c r="F17" i="2"/>
  <c r="F15" i="2"/>
  <c r="F12" i="2"/>
  <c r="F18" i="2"/>
  <c r="F14" i="2"/>
  <c r="F13" i="2"/>
  <c r="F23" i="2"/>
  <c r="F20" i="2"/>
  <c r="F16" i="2"/>
  <c r="F19" i="2"/>
  <c r="F21" i="2"/>
  <c r="BR17" i="12"/>
  <c r="II50" i="12"/>
  <c r="II51" i="12" s="1"/>
  <c r="II52" i="12" s="1"/>
  <c r="CT35" i="7"/>
  <c r="CT31" i="12"/>
  <c r="Y332" i="1"/>
  <c r="CU355" i="1"/>
  <c r="CT6" i="7" s="1"/>
  <c r="F163" i="3"/>
  <c r="E19" i="12"/>
  <c r="E17" i="12" s="1"/>
  <c r="BV17" i="12"/>
  <c r="GM50" i="12"/>
  <c r="GM51" i="12" s="1"/>
  <c r="GM52" i="12" s="1"/>
  <c r="AU17" i="12"/>
  <c r="CW31" i="12"/>
  <c r="CW35" i="7"/>
  <c r="FA50" i="12"/>
  <c r="FA51" i="12" s="1"/>
  <c r="FA52" i="12" s="1"/>
  <c r="GG50" i="12"/>
  <c r="GG51" i="12"/>
  <c r="GG52" i="12" s="1"/>
  <c r="AN331" i="1"/>
  <c r="AN329" i="1"/>
  <c r="AE330" i="1"/>
  <c r="AE328" i="1"/>
  <c r="CB205" i="3"/>
  <c r="CB359" i="1"/>
  <c r="CA4" i="12" s="1"/>
  <c r="CA3" i="12" s="1"/>
  <c r="J240" i="3"/>
  <c r="T332" i="1"/>
  <c r="CM13" i="7"/>
  <c r="CM15" i="7" s="1"/>
  <c r="CM19" i="7"/>
  <c r="CM7" i="7"/>
  <c r="BB177" i="1" l="1"/>
  <c r="BA177" i="1"/>
  <c r="BH177" i="1"/>
  <c r="CO8" i="7"/>
  <c r="J133" i="1"/>
  <c r="IG50" i="12"/>
  <c r="IG51" i="12" s="1"/>
  <c r="IG52" i="12" s="1"/>
  <c r="HG50" i="12"/>
  <c r="HG51" i="12"/>
  <c r="HG52" i="12" s="1"/>
  <c r="HY50" i="12"/>
  <c r="HY51" i="12" s="1"/>
  <c r="HY52" i="12" s="1"/>
  <c r="IM50" i="12"/>
  <c r="IM51" i="12" s="1"/>
  <c r="IM52" i="12" s="1"/>
  <c r="K119" i="1"/>
  <c r="BS177" i="1" s="1"/>
  <c r="BF177" i="1"/>
  <c r="J140" i="1"/>
  <c r="BC184" i="1"/>
  <c r="BC177" i="1"/>
  <c r="BL177" i="1"/>
  <c r="BE177" i="1"/>
  <c r="BK177" i="1"/>
  <c r="D150" i="1"/>
  <c r="BD177" i="1"/>
  <c r="CM8" i="7"/>
  <c r="CM9" i="7" s="1"/>
  <c r="BK184" i="1"/>
  <c r="BH184" i="1"/>
  <c r="DB356" i="1"/>
  <c r="CX31" i="12"/>
  <c r="BL184" i="1"/>
  <c r="D157" i="1"/>
  <c r="BE184" i="1"/>
  <c r="BI184" i="1"/>
  <c r="BA184" i="1"/>
  <c r="BJ184" i="1"/>
  <c r="BI185" i="1"/>
  <c r="DD357" i="1"/>
  <c r="DG204" i="3"/>
  <c r="BK185" i="1"/>
  <c r="BG184" i="1"/>
  <c r="BD184" i="1"/>
  <c r="DA31" i="12"/>
  <c r="CY357" i="1"/>
  <c r="K126" i="1"/>
  <c r="BX184" i="1" s="1"/>
  <c r="BB184" i="1"/>
  <c r="BL185" i="1"/>
  <c r="BB185" i="1"/>
  <c r="BA185" i="1"/>
  <c r="CZ357" i="1"/>
  <c r="BE185" i="1"/>
  <c r="D158" i="1"/>
  <c r="K127" i="1"/>
  <c r="BQ185" i="1" s="1"/>
  <c r="CC10" i="7"/>
  <c r="CC20" i="7" s="1"/>
  <c r="BJ185" i="1"/>
  <c r="DC358" i="1"/>
  <c r="J141" i="1"/>
  <c r="BD185" i="1"/>
  <c r="IO228" i="3"/>
  <c r="IO230" i="3" s="1"/>
  <c r="IO163" i="3" s="1"/>
  <c r="IO168" i="3" s="1"/>
  <c r="IO280" i="3" s="1"/>
  <c r="IM228" i="3"/>
  <c r="IM230" i="3" s="1"/>
  <c r="IM163" i="3" s="1"/>
  <c r="IM168" i="3" s="1"/>
  <c r="IM280" i="3" s="1"/>
  <c r="BF185" i="1"/>
  <c r="BC185" i="1"/>
  <c r="AH332" i="1"/>
  <c r="DD205" i="3" s="1"/>
  <c r="DJ357" i="1"/>
  <c r="DF31" i="12"/>
  <c r="CJ10" i="7"/>
  <c r="CJ20" i="7" s="1"/>
  <c r="IM209" i="3"/>
  <c r="IM159" i="3" s="1"/>
  <c r="BF187" i="1"/>
  <c r="BB187" i="1"/>
  <c r="BD187" i="1"/>
  <c r="BJ187" i="1"/>
  <c r="BI187" i="1"/>
  <c r="BE187" i="1"/>
  <c r="BL187" i="1"/>
  <c r="BK187" i="1"/>
  <c r="K129" i="1"/>
  <c r="J143" i="1"/>
  <c r="BG187" i="1"/>
  <c r="BA187" i="1"/>
  <c r="BH187" i="1"/>
  <c r="BC187" i="1"/>
  <c r="DC31" i="12"/>
  <c r="AF332" i="1"/>
  <c r="DB205" i="3" s="1"/>
  <c r="CY31" i="12"/>
  <c r="DB357" i="1"/>
  <c r="DA356" i="1"/>
  <c r="DB358" i="1"/>
  <c r="IO278" i="3"/>
  <c r="DG202" i="3"/>
  <c r="DB31" i="12"/>
  <c r="CG10" i="7"/>
  <c r="CG20" i="7" s="1"/>
  <c r="AV328" i="1"/>
  <c r="DR355" i="1" s="1"/>
  <c r="DQ6" i="7" s="1"/>
  <c r="DA204" i="3"/>
  <c r="CN359" i="1"/>
  <c r="CM4" i="12" s="1"/>
  <c r="CM3" i="12" s="1"/>
  <c r="DF202" i="3"/>
  <c r="DD204" i="3"/>
  <c r="AO329" i="1"/>
  <c r="DK356" i="1" s="1"/>
  <c r="DB355" i="1"/>
  <c r="DA6" i="7" s="1"/>
  <c r="DA7" i="7" s="1"/>
  <c r="CZ204" i="3"/>
  <c r="AZ307" i="1"/>
  <c r="AZ305" i="1"/>
  <c r="DV172" i="3" s="1"/>
  <c r="DU31" i="12" s="1"/>
  <c r="AV307" i="1"/>
  <c r="CY204" i="3"/>
  <c r="CV8" i="7"/>
  <c r="CV9" i="7" s="1"/>
  <c r="CO9" i="7"/>
  <c r="AC332" i="1"/>
  <c r="CY205" i="3" s="1"/>
  <c r="AT328" i="1"/>
  <c r="DP355" i="1" s="1"/>
  <c r="DO6" i="7" s="1"/>
  <c r="BA188" i="1"/>
  <c r="BB188" i="1"/>
  <c r="BJ188" i="1"/>
  <c r="BL188" i="1"/>
  <c r="BI188" i="1"/>
  <c r="BK188" i="1"/>
  <c r="BG188" i="1"/>
  <c r="BF188" i="1"/>
  <c r="BD188" i="1"/>
  <c r="BE188" i="1"/>
  <c r="BC188" i="1"/>
  <c r="K130" i="1"/>
  <c r="BH188" i="1"/>
  <c r="J144" i="1"/>
  <c r="AV305" i="1"/>
  <c r="DR172" i="3" s="1"/>
  <c r="DQ35" i="7" s="1"/>
  <c r="AV329" i="1"/>
  <c r="DR202" i="3" s="1"/>
  <c r="AR328" i="1"/>
  <c r="DN355" i="1" s="1"/>
  <c r="DM6" i="7" s="1"/>
  <c r="CU8" i="7"/>
  <c r="CU9" i="7" s="1"/>
  <c r="IP228" i="3"/>
  <c r="IP230" i="3" s="1"/>
  <c r="IP163" i="3" s="1"/>
  <c r="IP168" i="3" s="1"/>
  <c r="IP280" i="3" s="1"/>
  <c r="IP278" i="3"/>
  <c r="IP209" i="3"/>
  <c r="AS307" i="1"/>
  <c r="CH10" i="7"/>
  <c r="CH20" i="7" s="1"/>
  <c r="BA178" i="1"/>
  <c r="BC178" i="1"/>
  <c r="K120" i="1"/>
  <c r="BB178" i="1"/>
  <c r="BJ178" i="1"/>
  <c r="BK178" i="1"/>
  <c r="BL178" i="1"/>
  <c r="BG178" i="1"/>
  <c r="BH178" i="1"/>
  <c r="BF178" i="1"/>
  <c r="BD178" i="1"/>
  <c r="BE178" i="1"/>
  <c r="BI178" i="1"/>
  <c r="D151" i="1"/>
  <c r="J134" i="1"/>
  <c r="AY328" i="1"/>
  <c r="DU355" i="1" s="1"/>
  <c r="DT6" i="7" s="1"/>
  <c r="AP330" i="1"/>
  <c r="DL357" i="1" s="1"/>
  <c r="BP177" i="1"/>
  <c r="BV177" i="1"/>
  <c r="BQ177" i="1"/>
  <c r="IN228" i="3"/>
  <c r="IN230" i="3" s="1"/>
  <c r="IN163" i="3" s="1"/>
  <c r="IN168" i="3" s="1"/>
  <c r="IN280" i="3" s="1"/>
  <c r="IN278" i="3"/>
  <c r="IN209" i="3"/>
  <c r="BO182" i="1"/>
  <c r="BU182" i="1"/>
  <c r="BV182" i="1"/>
  <c r="BT182" i="1"/>
  <c r="L124" i="1"/>
  <c r="BM182" i="1"/>
  <c r="BR182" i="1"/>
  <c r="BS182" i="1"/>
  <c r="BW182" i="1"/>
  <c r="BX182" i="1"/>
  <c r="BP182" i="1"/>
  <c r="K138" i="1"/>
  <c r="BQ182" i="1"/>
  <c r="BN182" i="1"/>
  <c r="IQ159" i="3"/>
  <c r="IQ169" i="3"/>
  <c r="IQ178" i="3" s="1"/>
  <c r="K122" i="1"/>
  <c r="BK180" i="1"/>
  <c r="J136" i="1"/>
  <c r="D153" i="1"/>
  <c r="BA180" i="1"/>
  <c r="BI180" i="1"/>
  <c r="BB180" i="1"/>
  <c r="BL180" i="1"/>
  <c r="BE180" i="1"/>
  <c r="BD180" i="1"/>
  <c r="BH180" i="1"/>
  <c r="BG180" i="1"/>
  <c r="BC180" i="1"/>
  <c r="BJ180" i="1"/>
  <c r="BF180" i="1"/>
  <c r="AZ329" i="1"/>
  <c r="DV202" i="3" s="1"/>
  <c r="AY305" i="1"/>
  <c r="DU172" i="3" s="1"/>
  <c r="DT35" i="7" s="1"/>
  <c r="AR305" i="1"/>
  <c r="DN172" i="3" s="1"/>
  <c r="DM31" i="12" s="1"/>
  <c r="AQ328" i="1"/>
  <c r="DM355" i="1" s="1"/>
  <c r="DL6" i="7" s="1"/>
  <c r="AX307" i="1"/>
  <c r="AV331" i="1"/>
  <c r="DR204" i="3" s="1"/>
  <c r="AW329" i="1"/>
  <c r="DS356" i="1" s="1"/>
  <c r="AU305" i="1"/>
  <c r="DQ172" i="3" s="1"/>
  <c r="DP31" i="12" s="1"/>
  <c r="BA183" i="1"/>
  <c r="BB183" i="1"/>
  <c r="BC183" i="1"/>
  <c r="BD183" i="1"/>
  <c r="BK183" i="1"/>
  <c r="BL183" i="1"/>
  <c r="BE183" i="1"/>
  <c r="BJ183" i="1"/>
  <c r="BG183" i="1"/>
  <c r="BI183" i="1"/>
  <c r="K125" i="1"/>
  <c r="BF183" i="1"/>
  <c r="BH183" i="1"/>
  <c r="D156" i="1"/>
  <c r="J139" i="1"/>
  <c r="J44" i="2"/>
  <c r="J51" i="7" s="1"/>
  <c r="J12" i="11" s="1"/>
  <c r="R44" i="2"/>
  <c r="R51" i="7" s="1"/>
  <c r="R12" i="11" s="1"/>
  <c r="Z44" i="2"/>
  <c r="Z51" i="7" s="1"/>
  <c r="Z12" i="11" s="1"/>
  <c r="AH44" i="2"/>
  <c r="AH51" i="7" s="1"/>
  <c r="AH12" i="11" s="1"/>
  <c r="AP44" i="2"/>
  <c r="AP51" i="7" s="1"/>
  <c r="AP12" i="11" s="1"/>
  <c r="AX44" i="2"/>
  <c r="AX51" i="7" s="1"/>
  <c r="AX12" i="11" s="1"/>
  <c r="G44" i="2"/>
  <c r="G51" i="7" s="1"/>
  <c r="G12" i="11" s="1"/>
  <c r="O44" i="2"/>
  <c r="O51" i="7" s="1"/>
  <c r="O12" i="11" s="1"/>
  <c r="W44" i="2"/>
  <c r="W51" i="7" s="1"/>
  <c r="W12" i="11" s="1"/>
  <c r="AE44" i="2"/>
  <c r="AE51" i="7" s="1"/>
  <c r="AE12" i="11" s="1"/>
  <c r="AM44" i="2"/>
  <c r="AM51" i="7" s="1"/>
  <c r="AM12" i="11" s="1"/>
  <c r="AU44" i="2"/>
  <c r="AU51" i="7" s="1"/>
  <c r="AU12" i="11" s="1"/>
  <c r="BC44" i="2"/>
  <c r="BC51" i="7" s="1"/>
  <c r="BC12" i="11" s="1"/>
  <c r="BK44" i="2"/>
  <c r="BK51" i="7" s="1"/>
  <c r="BK12" i="11" s="1"/>
  <c r="BS44" i="2"/>
  <c r="BS51" i="7" s="1"/>
  <c r="BS12" i="11" s="1"/>
  <c r="CA44" i="2"/>
  <c r="CA51" i="7" s="1"/>
  <c r="CA12" i="11" s="1"/>
  <c r="CI44" i="2"/>
  <c r="CI51" i="7" s="1"/>
  <c r="CI12" i="11" s="1"/>
  <c r="CQ44" i="2"/>
  <c r="CQ51" i="7" s="1"/>
  <c r="CQ12" i="11" s="1"/>
  <c r="CY44" i="2"/>
  <c r="CY51" i="7" s="1"/>
  <c r="CY12" i="11" s="1"/>
  <c r="DG44" i="2"/>
  <c r="DG51" i="7" s="1"/>
  <c r="DG12" i="11" s="1"/>
  <c r="DO44" i="2"/>
  <c r="DO51" i="7" s="1"/>
  <c r="DO12" i="11" s="1"/>
  <c r="DW44" i="2"/>
  <c r="DW51" i="7" s="1"/>
  <c r="DW12" i="11" s="1"/>
  <c r="EE44" i="2"/>
  <c r="EE51" i="7" s="1"/>
  <c r="EE12" i="11" s="1"/>
  <c r="EM44" i="2"/>
  <c r="EM51" i="7" s="1"/>
  <c r="EM12" i="11" s="1"/>
  <c r="I44" i="2"/>
  <c r="I51" i="7" s="1"/>
  <c r="I12" i="11" s="1"/>
  <c r="Y44" i="2"/>
  <c r="Y51" i="7" s="1"/>
  <c r="Y12" i="11" s="1"/>
  <c r="AO44" i="2"/>
  <c r="AO51" i="7" s="1"/>
  <c r="AO12" i="11" s="1"/>
  <c r="BE44" i="2"/>
  <c r="BE51" i="7" s="1"/>
  <c r="BE12" i="11" s="1"/>
  <c r="BP44" i="2"/>
  <c r="BP51" i="7" s="1"/>
  <c r="BP12" i="11" s="1"/>
  <c r="BZ44" i="2"/>
  <c r="BZ51" i="7" s="1"/>
  <c r="BZ12" i="11" s="1"/>
  <c r="CK44" i="2"/>
  <c r="CK51" i="7" s="1"/>
  <c r="CK12" i="11" s="1"/>
  <c r="CV44" i="2"/>
  <c r="CV51" i="7" s="1"/>
  <c r="CV12" i="11" s="1"/>
  <c r="DF44" i="2"/>
  <c r="DF51" i="7" s="1"/>
  <c r="DF12" i="11" s="1"/>
  <c r="DQ44" i="2"/>
  <c r="DQ51" i="7" s="1"/>
  <c r="DQ12" i="11" s="1"/>
  <c r="EB44" i="2"/>
  <c r="EB51" i="7" s="1"/>
  <c r="EB12" i="11" s="1"/>
  <c r="EL44" i="2"/>
  <c r="EL51" i="7" s="1"/>
  <c r="EL12" i="11" s="1"/>
  <c r="T44" i="2"/>
  <c r="T51" i="7" s="1"/>
  <c r="T12" i="11" s="1"/>
  <c r="AJ44" i="2"/>
  <c r="AJ51" i="7" s="1"/>
  <c r="AJ12" i="11" s="1"/>
  <c r="AZ44" i="2"/>
  <c r="AZ51" i="7" s="1"/>
  <c r="AZ12" i="11" s="1"/>
  <c r="BL44" i="2"/>
  <c r="BL51" i="7" s="1"/>
  <c r="BL12" i="11" s="1"/>
  <c r="BV44" i="2"/>
  <c r="BV51" i="7" s="1"/>
  <c r="BV12" i="11" s="1"/>
  <c r="CG44" i="2"/>
  <c r="CG51" i="7" s="1"/>
  <c r="CG12" i="11" s="1"/>
  <c r="CR44" i="2"/>
  <c r="CR51" i="7" s="1"/>
  <c r="CR12" i="11" s="1"/>
  <c r="DB44" i="2"/>
  <c r="DB51" i="7" s="1"/>
  <c r="DB12" i="11" s="1"/>
  <c r="DM44" i="2"/>
  <c r="DM51" i="7" s="1"/>
  <c r="DM12" i="11" s="1"/>
  <c r="DX44" i="2"/>
  <c r="DX51" i="7" s="1"/>
  <c r="DX12" i="11" s="1"/>
  <c r="EH44" i="2"/>
  <c r="EH51" i="7" s="1"/>
  <c r="EH12" i="11" s="1"/>
  <c r="E44" i="2"/>
  <c r="E51" i="7" s="1"/>
  <c r="E12" i="11" s="1"/>
  <c r="AK44" i="2"/>
  <c r="AK51" i="7" s="1"/>
  <c r="AK12" i="11" s="1"/>
  <c r="BM44" i="2"/>
  <c r="BM51" i="7" s="1"/>
  <c r="BM12" i="11" s="1"/>
  <c r="CH44" i="2"/>
  <c r="CH51" i="7" s="1"/>
  <c r="CH12" i="11" s="1"/>
  <c r="DD44" i="2"/>
  <c r="DD51" i="7" s="1"/>
  <c r="DD12" i="11" s="1"/>
  <c r="DY44" i="2"/>
  <c r="DY51" i="7" s="1"/>
  <c r="DY12" i="11" s="1"/>
  <c r="H44" i="2"/>
  <c r="H51" i="7" s="1"/>
  <c r="H12" i="11" s="1"/>
  <c r="AN44" i="2"/>
  <c r="AN51" i="7" s="1"/>
  <c r="AN12" i="11" s="1"/>
  <c r="BN44" i="2"/>
  <c r="BN51" i="7" s="1"/>
  <c r="BN12" i="11" s="1"/>
  <c r="CJ44" i="2"/>
  <c r="CJ51" i="7" s="1"/>
  <c r="CJ12" i="11" s="1"/>
  <c r="DE44" i="2"/>
  <c r="DE51" i="7" s="1"/>
  <c r="DE12" i="11" s="1"/>
  <c r="DZ44" i="2"/>
  <c r="DZ51" i="7" s="1"/>
  <c r="DZ12" i="11" s="1"/>
  <c r="M44" i="2"/>
  <c r="M51" i="7" s="1"/>
  <c r="M12" i="11" s="1"/>
  <c r="AS44" i="2"/>
  <c r="AS51" i="7" s="1"/>
  <c r="AS12" i="11" s="1"/>
  <c r="BR44" i="2"/>
  <c r="BR51" i="7" s="1"/>
  <c r="BR12" i="11" s="1"/>
  <c r="CN44" i="2"/>
  <c r="CN51" i="7" s="1"/>
  <c r="CN12" i="11" s="1"/>
  <c r="F44" i="2"/>
  <c r="F51" i="7" s="1"/>
  <c r="F12" i="11" s="1"/>
  <c r="N44" i="2"/>
  <c r="N51" i="7" s="1"/>
  <c r="N12" i="11" s="1"/>
  <c r="V44" i="2"/>
  <c r="V51" i="7" s="1"/>
  <c r="V12" i="11" s="1"/>
  <c r="AD44" i="2"/>
  <c r="AD51" i="7" s="1"/>
  <c r="AD12" i="11" s="1"/>
  <c r="AL44" i="2"/>
  <c r="AL51" i="7" s="1"/>
  <c r="AL12" i="11" s="1"/>
  <c r="AT44" i="2"/>
  <c r="AT51" i="7" s="1"/>
  <c r="AT12" i="11" s="1"/>
  <c r="BB44" i="2"/>
  <c r="BB51" i="7" s="1"/>
  <c r="BB12" i="11" s="1"/>
  <c r="K44" i="2"/>
  <c r="K51" i="7" s="1"/>
  <c r="K12" i="11" s="1"/>
  <c r="S44" i="2"/>
  <c r="S51" i="7" s="1"/>
  <c r="S12" i="11" s="1"/>
  <c r="CX44" i="2"/>
  <c r="CX51" i="7" s="1"/>
  <c r="CX12" i="11" s="1"/>
  <c r="DT44" i="2"/>
  <c r="DT51" i="7" s="1"/>
  <c r="DT12" i="11" s="1"/>
  <c r="EO44" i="2"/>
  <c r="EO51" i="7" s="1"/>
  <c r="EO12" i="11" s="1"/>
  <c r="CD44" i="2"/>
  <c r="CD51" i="7" s="1"/>
  <c r="CD12" i="11" s="1"/>
  <c r="AV44" i="2"/>
  <c r="AV51" i="7" s="1"/>
  <c r="AV12" i="11" s="1"/>
  <c r="EF44" i="2"/>
  <c r="EF51" i="7" s="1"/>
  <c r="EF12" i="11" s="1"/>
  <c r="CZ44" i="2"/>
  <c r="CZ51" i="7" s="1"/>
  <c r="CZ12" i="11" s="1"/>
  <c r="P44" i="2"/>
  <c r="P51" i="7" s="1"/>
  <c r="P12" i="11" s="1"/>
  <c r="DJ44" i="2"/>
  <c r="DJ51" i="7" s="1"/>
  <c r="DJ12" i="11" s="1"/>
  <c r="AI44" i="2"/>
  <c r="AI51" i="7" s="1"/>
  <c r="AI12" i="11" s="1"/>
  <c r="BG44" i="2"/>
  <c r="BG51" i="7" s="1"/>
  <c r="BG12" i="11" s="1"/>
  <c r="CE44" i="2"/>
  <c r="CE51" i="7" s="1"/>
  <c r="CE12" i="11" s="1"/>
  <c r="DC44" i="2"/>
  <c r="DC51" i="7" s="1"/>
  <c r="DC12" i="11" s="1"/>
  <c r="EA44" i="2"/>
  <c r="EA51" i="7" s="1"/>
  <c r="EA12" i="11" s="1"/>
  <c r="Q44" i="2"/>
  <c r="Q51" i="7" s="1"/>
  <c r="Q12" i="11" s="1"/>
  <c r="BJ44" i="2"/>
  <c r="BJ51" i="7" s="1"/>
  <c r="BJ12" i="11" s="1"/>
  <c r="CP44" i="2"/>
  <c r="CP51" i="7" s="1"/>
  <c r="CP12" i="11" s="1"/>
  <c r="DV44" i="2"/>
  <c r="DV51" i="7" s="1"/>
  <c r="DV12" i="11" s="1"/>
  <c r="AB44" i="2"/>
  <c r="AB51" i="7" s="1"/>
  <c r="AB12" i="11" s="1"/>
  <c r="BQ44" i="2"/>
  <c r="BQ51" i="7" s="1"/>
  <c r="BQ12" i="11" s="1"/>
  <c r="CW44" i="2"/>
  <c r="CW51" i="7" s="1"/>
  <c r="CW12" i="11" s="1"/>
  <c r="EC44" i="2"/>
  <c r="EC51" i="7" s="1"/>
  <c r="EC12" i="11" s="1"/>
  <c r="BA44" i="2"/>
  <c r="BA51" i="7" s="1"/>
  <c r="BA12" i="11" s="1"/>
  <c r="DN44" i="2"/>
  <c r="DN51" i="7" s="1"/>
  <c r="DN12" i="11" s="1"/>
  <c r="BD44" i="2"/>
  <c r="BD51" i="7" s="1"/>
  <c r="BD12" i="11" s="1"/>
  <c r="DP44" i="2"/>
  <c r="DP51" i="7" s="1"/>
  <c r="DP12" i="11" s="1"/>
  <c r="CC44" i="2"/>
  <c r="CC51" i="7" s="1"/>
  <c r="CC12" i="11" s="1"/>
  <c r="AA44" i="2"/>
  <c r="AA51" i="7" s="1"/>
  <c r="AA12" i="11" s="1"/>
  <c r="AY44" i="2"/>
  <c r="AY51" i="7" s="1"/>
  <c r="AY12" i="11" s="1"/>
  <c r="BW44" i="2"/>
  <c r="BW51" i="7" s="1"/>
  <c r="BW12" i="11" s="1"/>
  <c r="CU44" i="2"/>
  <c r="CU51" i="7" s="1"/>
  <c r="CU12" i="11" s="1"/>
  <c r="DS44" i="2"/>
  <c r="DS51" i="7" s="1"/>
  <c r="DS12" i="11" s="1"/>
  <c r="EQ44" i="2"/>
  <c r="EQ51" i="7" s="1"/>
  <c r="EQ12" i="11" s="1"/>
  <c r="AW44" i="2"/>
  <c r="AW51" i="7" s="1"/>
  <c r="AW12" i="11" s="1"/>
  <c r="CF44" i="2"/>
  <c r="CF51" i="7" s="1"/>
  <c r="CF12" i="11" s="1"/>
  <c r="DL44" i="2"/>
  <c r="DL51" i="7" s="1"/>
  <c r="DL12" i="11" s="1"/>
  <c r="L44" i="2"/>
  <c r="L51" i="7" s="1"/>
  <c r="L12" i="11" s="1"/>
  <c r="BF44" i="2"/>
  <c r="BF51" i="7" s="1"/>
  <c r="BF12" i="11" s="1"/>
  <c r="CL44" i="2"/>
  <c r="CL51" i="7" s="1"/>
  <c r="CL12" i="11" s="1"/>
  <c r="DR44" i="2"/>
  <c r="DR51" i="7" s="1"/>
  <c r="DR12" i="11" s="1"/>
  <c r="U44" i="2"/>
  <c r="U51" i="7" s="1"/>
  <c r="U12" i="11" s="1"/>
  <c r="CS44" i="2"/>
  <c r="CS51" i="7" s="1"/>
  <c r="CS12" i="11" s="1"/>
  <c r="X44" i="2"/>
  <c r="X51" i="7" s="1"/>
  <c r="X12" i="11" s="1"/>
  <c r="CT44" i="2"/>
  <c r="CT51" i="7" s="1"/>
  <c r="CT12" i="11" s="1"/>
  <c r="AC44" i="2"/>
  <c r="AC51" i="7" s="1"/>
  <c r="AC12" i="11" s="1"/>
  <c r="DI44" i="2"/>
  <c r="DI51" i="7" s="1"/>
  <c r="DI12" i="11" s="1"/>
  <c r="ED44" i="2"/>
  <c r="ED51" i="7" s="1"/>
  <c r="ED12" i="11" s="1"/>
  <c r="AF44" i="2"/>
  <c r="AF51" i="7" s="1"/>
  <c r="AF12" i="11" s="1"/>
  <c r="DU44" i="2"/>
  <c r="DU51" i="7" s="1"/>
  <c r="DU12" i="11" s="1"/>
  <c r="CO44" i="2"/>
  <c r="CO51" i="7" s="1"/>
  <c r="CO12" i="11" s="1"/>
  <c r="BI44" i="2"/>
  <c r="BI51" i="7" s="1"/>
  <c r="BI12" i="11" s="1"/>
  <c r="EP44" i="2"/>
  <c r="EP51" i="7" s="1"/>
  <c r="EP12" i="11" s="1"/>
  <c r="BT44" i="2"/>
  <c r="BT51" i="7" s="1"/>
  <c r="BT12" i="11" s="1"/>
  <c r="D44" i="2"/>
  <c r="D51" i="7" s="1"/>
  <c r="D12" i="11" s="1"/>
  <c r="D63" i="3"/>
  <c r="BO44" i="2"/>
  <c r="BO51" i="7" s="1"/>
  <c r="BO12" i="11" s="1"/>
  <c r="EI44" i="2"/>
  <c r="EI51" i="7" s="1"/>
  <c r="EI12" i="11" s="1"/>
  <c r="DA44" i="2"/>
  <c r="DA51" i="7" s="1"/>
  <c r="DA12" i="11" s="1"/>
  <c r="CB44" i="2"/>
  <c r="CB51" i="7" s="1"/>
  <c r="CB12" i="11" s="1"/>
  <c r="BX44" i="2"/>
  <c r="BX51" i="7" s="1"/>
  <c r="BX12" i="11" s="1"/>
  <c r="EK44" i="2"/>
  <c r="EK51" i="7" s="1"/>
  <c r="EK12" i="11" s="1"/>
  <c r="AQ44" i="2"/>
  <c r="AQ51" i="7" s="1"/>
  <c r="AQ12" i="11" s="1"/>
  <c r="DK44" i="2"/>
  <c r="DK51" i="7" s="1"/>
  <c r="DK12" i="11" s="1"/>
  <c r="BU44" i="2"/>
  <c r="BU51" i="7" s="1"/>
  <c r="BU12" i="11" s="1"/>
  <c r="AR44" i="2"/>
  <c r="AR51" i="7" s="1"/>
  <c r="AR12" i="11" s="1"/>
  <c r="EN44" i="2"/>
  <c r="EN51" i="7" s="1"/>
  <c r="EN12" i="11" s="1"/>
  <c r="BY44" i="2"/>
  <c r="BY51" i="7" s="1"/>
  <c r="BY12" i="11" s="1"/>
  <c r="BH44" i="2"/>
  <c r="BH51" i="7" s="1"/>
  <c r="BH12" i="11" s="1"/>
  <c r="CM44" i="2"/>
  <c r="CM51" i="7" s="1"/>
  <c r="CM12" i="11" s="1"/>
  <c r="DH44" i="2"/>
  <c r="DH51" i="7" s="1"/>
  <c r="DH12" i="11" s="1"/>
  <c r="AG44" i="2"/>
  <c r="AG51" i="7" s="1"/>
  <c r="AG12" i="11" s="1"/>
  <c r="EJ44" i="2"/>
  <c r="EJ51" i="7" s="1"/>
  <c r="EJ12" i="11" s="1"/>
  <c r="EG44" i="2"/>
  <c r="EG51" i="7" s="1"/>
  <c r="EG12" i="11" s="1"/>
  <c r="CB255" i="3"/>
  <c r="CB262" i="3"/>
  <c r="CB228" i="3"/>
  <c r="CB250" i="3"/>
  <c r="CB167" i="3" s="1"/>
  <c r="CB268" i="3"/>
  <c r="CB254" i="3"/>
  <c r="CB173" i="3" s="1"/>
  <c r="CB263" i="3"/>
  <c r="CB267" i="3"/>
  <c r="CB209" i="3"/>
  <c r="CB234" i="3"/>
  <c r="CA26" i="12" s="1"/>
  <c r="CB278" i="3"/>
  <c r="I52" i="2"/>
  <c r="I59" i="7" s="1"/>
  <c r="I20" i="11" s="1"/>
  <c r="Q52" i="2"/>
  <c r="Q59" i="7" s="1"/>
  <c r="Q20" i="11" s="1"/>
  <c r="Y52" i="2"/>
  <c r="Y59" i="7" s="1"/>
  <c r="Y20" i="11" s="1"/>
  <c r="AG52" i="2"/>
  <c r="AG59" i="7" s="1"/>
  <c r="AG20" i="11" s="1"/>
  <c r="AO52" i="2"/>
  <c r="AO59" i="7" s="1"/>
  <c r="AO20" i="11" s="1"/>
  <c r="AW52" i="2"/>
  <c r="AW59" i="7" s="1"/>
  <c r="AW20" i="11" s="1"/>
  <c r="BE52" i="2"/>
  <c r="BE59" i="7" s="1"/>
  <c r="BE20" i="11" s="1"/>
  <c r="BM52" i="2"/>
  <c r="BM59" i="7" s="1"/>
  <c r="BM20" i="11" s="1"/>
  <c r="BU52" i="2"/>
  <c r="BU59" i="7" s="1"/>
  <c r="BU20" i="11" s="1"/>
  <c r="CC52" i="2"/>
  <c r="CC59" i="7" s="1"/>
  <c r="CC20" i="11" s="1"/>
  <c r="CK52" i="2"/>
  <c r="CK59" i="7" s="1"/>
  <c r="CK20" i="11" s="1"/>
  <c r="CS52" i="2"/>
  <c r="CS59" i="7" s="1"/>
  <c r="CS20" i="11" s="1"/>
  <c r="DA52" i="2"/>
  <c r="DA59" i="7" s="1"/>
  <c r="DA20" i="11" s="1"/>
  <c r="DI52" i="2"/>
  <c r="DI59" i="7" s="1"/>
  <c r="DI20" i="11" s="1"/>
  <c r="DQ52" i="2"/>
  <c r="DQ59" i="7" s="1"/>
  <c r="DQ20" i="11" s="1"/>
  <c r="DY52" i="2"/>
  <c r="DY59" i="7" s="1"/>
  <c r="DY20" i="11" s="1"/>
  <c r="EG52" i="2"/>
  <c r="EG59" i="7" s="1"/>
  <c r="EG20" i="11" s="1"/>
  <c r="EO52" i="2"/>
  <c r="EO59" i="7" s="1"/>
  <c r="EO20" i="11" s="1"/>
  <c r="J52" i="2"/>
  <c r="J59" i="7" s="1"/>
  <c r="J20" i="11" s="1"/>
  <c r="R52" i="2"/>
  <c r="R59" i="7" s="1"/>
  <c r="R20" i="11" s="1"/>
  <c r="Z52" i="2"/>
  <c r="Z59" i="7" s="1"/>
  <c r="Z20" i="11" s="1"/>
  <c r="AH52" i="2"/>
  <c r="AH59" i="7" s="1"/>
  <c r="AH20" i="11" s="1"/>
  <c r="AP52" i="2"/>
  <c r="AP59" i="7" s="1"/>
  <c r="AP20" i="11" s="1"/>
  <c r="AX52" i="2"/>
  <c r="AX59" i="7" s="1"/>
  <c r="AX20" i="11" s="1"/>
  <c r="BF52" i="2"/>
  <c r="BF59" i="7" s="1"/>
  <c r="BF20" i="11" s="1"/>
  <c r="BN52" i="2"/>
  <c r="BN59" i="7" s="1"/>
  <c r="BN20" i="11" s="1"/>
  <c r="BV52" i="2"/>
  <c r="BV59" i="7" s="1"/>
  <c r="BV20" i="11" s="1"/>
  <c r="CD52" i="2"/>
  <c r="CD59" i="7" s="1"/>
  <c r="CD20" i="11" s="1"/>
  <c r="CL52" i="2"/>
  <c r="CL59" i="7" s="1"/>
  <c r="CL20" i="11" s="1"/>
  <c r="CT52" i="2"/>
  <c r="CT59" i="7" s="1"/>
  <c r="CT20" i="11" s="1"/>
  <c r="DB52" i="2"/>
  <c r="DB59" i="7" s="1"/>
  <c r="DB20" i="11" s="1"/>
  <c r="DJ52" i="2"/>
  <c r="DJ59" i="7" s="1"/>
  <c r="DJ20" i="11" s="1"/>
  <c r="DR52" i="2"/>
  <c r="DR59" i="7" s="1"/>
  <c r="DR20" i="11" s="1"/>
  <c r="DZ52" i="2"/>
  <c r="DZ59" i="7" s="1"/>
  <c r="DZ20" i="11" s="1"/>
  <c r="EH52" i="2"/>
  <c r="EH59" i="7" s="1"/>
  <c r="EH20" i="11" s="1"/>
  <c r="EP52" i="2"/>
  <c r="EP59" i="7" s="1"/>
  <c r="EP20" i="11" s="1"/>
  <c r="K52" i="2"/>
  <c r="K59" i="7" s="1"/>
  <c r="K20" i="11" s="1"/>
  <c r="S52" i="2"/>
  <c r="S59" i="7" s="1"/>
  <c r="S20" i="11" s="1"/>
  <c r="AA52" i="2"/>
  <c r="AA59" i="7" s="1"/>
  <c r="AA20" i="11" s="1"/>
  <c r="AI52" i="2"/>
  <c r="AI59" i="7" s="1"/>
  <c r="AI20" i="11" s="1"/>
  <c r="AQ52" i="2"/>
  <c r="AQ59" i="7" s="1"/>
  <c r="AQ20" i="11" s="1"/>
  <c r="AY52" i="2"/>
  <c r="AY59" i="7" s="1"/>
  <c r="AY20" i="11" s="1"/>
  <c r="BG52" i="2"/>
  <c r="BG59" i="7" s="1"/>
  <c r="BG20" i="11" s="1"/>
  <c r="BO52" i="2"/>
  <c r="BO59" i="7" s="1"/>
  <c r="BO20" i="11" s="1"/>
  <c r="BW52" i="2"/>
  <c r="BW59" i="7" s="1"/>
  <c r="BW20" i="11" s="1"/>
  <c r="CE52" i="2"/>
  <c r="CE59" i="7" s="1"/>
  <c r="CE20" i="11" s="1"/>
  <c r="CM52" i="2"/>
  <c r="CM59" i="7" s="1"/>
  <c r="CM20" i="11" s="1"/>
  <c r="CU52" i="2"/>
  <c r="CU59" i="7" s="1"/>
  <c r="CU20" i="11" s="1"/>
  <c r="DC52" i="2"/>
  <c r="DC59" i="7" s="1"/>
  <c r="DC20" i="11" s="1"/>
  <c r="DK52" i="2"/>
  <c r="DK59" i="7" s="1"/>
  <c r="DK20" i="11" s="1"/>
  <c r="DS52" i="2"/>
  <c r="DS59" i="7" s="1"/>
  <c r="DS20" i="11" s="1"/>
  <c r="EA52" i="2"/>
  <c r="EA59" i="7" s="1"/>
  <c r="EA20" i="11" s="1"/>
  <c r="EI52" i="2"/>
  <c r="EI59" i="7" s="1"/>
  <c r="EI20" i="11" s="1"/>
  <c r="EQ52" i="2"/>
  <c r="EQ59" i="7" s="1"/>
  <c r="EQ20" i="11" s="1"/>
  <c r="AF52" i="2"/>
  <c r="AF59" i="7" s="1"/>
  <c r="AF20" i="11" s="1"/>
  <c r="BL52" i="2"/>
  <c r="BL59" i="7" s="1"/>
  <c r="BL20" i="11" s="1"/>
  <c r="CR52" i="2"/>
  <c r="CR59" i="7" s="1"/>
  <c r="CR20" i="11" s="1"/>
  <c r="DX52" i="2"/>
  <c r="DX59" i="7" s="1"/>
  <c r="DX20" i="11" s="1"/>
  <c r="T52" i="2"/>
  <c r="T59" i="7" s="1"/>
  <c r="T20" i="11" s="1"/>
  <c r="AZ52" i="2"/>
  <c r="AZ59" i="7" s="1"/>
  <c r="AZ20" i="11" s="1"/>
  <c r="CF52" i="2"/>
  <c r="CF59" i="7" s="1"/>
  <c r="CF20" i="11" s="1"/>
  <c r="DL52" i="2"/>
  <c r="DL59" i="7" s="1"/>
  <c r="DL20" i="11" s="1"/>
  <c r="D52" i="2"/>
  <c r="D59" i="7" s="1"/>
  <c r="D20" i="11" s="1"/>
  <c r="BH52" i="2"/>
  <c r="BH59" i="7" s="1"/>
  <c r="BH20" i="11" s="1"/>
  <c r="DT52" i="2"/>
  <c r="DT59" i="7" s="1"/>
  <c r="DT20" i="11" s="1"/>
  <c r="X52" i="2"/>
  <c r="X59" i="7" s="1"/>
  <c r="X20" i="11" s="1"/>
  <c r="BD52" i="2"/>
  <c r="BD59" i="7" s="1"/>
  <c r="BD20" i="11" s="1"/>
  <c r="CJ52" i="2"/>
  <c r="CJ59" i="7" s="1"/>
  <c r="CJ20" i="11" s="1"/>
  <c r="DP52" i="2"/>
  <c r="DP59" i="7" s="1"/>
  <c r="DP20" i="11" s="1"/>
  <c r="L52" i="2"/>
  <c r="L59" i="7" s="1"/>
  <c r="L20" i="11" s="1"/>
  <c r="BX52" i="2"/>
  <c r="BX59" i="7" s="1"/>
  <c r="BX20" i="11" s="1"/>
  <c r="EJ52" i="2"/>
  <c r="EJ59" i="7" s="1"/>
  <c r="EJ20" i="11" s="1"/>
  <c r="D71" i="3"/>
  <c r="E52" i="2"/>
  <c r="E59" i="7" s="1"/>
  <c r="E20" i="11" s="1"/>
  <c r="M52" i="2"/>
  <c r="M59" i="7" s="1"/>
  <c r="M20" i="11" s="1"/>
  <c r="U52" i="2"/>
  <c r="U59" i="7" s="1"/>
  <c r="U20" i="11" s="1"/>
  <c r="AC52" i="2"/>
  <c r="AC59" i="7" s="1"/>
  <c r="AC20" i="11" s="1"/>
  <c r="AK52" i="2"/>
  <c r="AK59" i="7" s="1"/>
  <c r="AK20" i="11" s="1"/>
  <c r="AS52" i="2"/>
  <c r="AS59" i="7" s="1"/>
  <c r="AS20" i="11" s="1"/>
  <c r="BA52" i="2"/>
  <c r="BA59" i="7" s="1"/>
  <c r="BA20" i="11" s="1"/>
  <c r="BI52" i="2"/>
  <c r="BI59" i="7" s="1"/>
  <c r="BI20" i="11" s="1"/>
  <c r="BQ52" i="2"/>
  <c r="BQ59" i="7" s="1"/>
  <c r="BQ20" i="11" s="1"/>
  <c r="BY52" i="2"/>
  <c r="BY59" i="7" s="1"/>
  <c r="BY20" i="11" s="1"/>
  <c r="CG52" i="2"/>
  <c r="CG59" i="7" s="1"/>
  <c r="CG20" i="11" s="1"/>
  <c r="CO52" i="2"/>
  <c r="CO59" i="7" s="1"/>
  <c r="CO20" i="11" s="1"/>
  <c r="CW52" i="2"/>
  <c r="CW59" i="7" s="1"/>
  <c r="CW20" i="11" s="1"/>
  <c r="DE52" i="2"/>
  <c r="DE59" i="7" s="1"/>
  <c r="DE20" i="11" s="1"/>
  <c r="DM52" i="2"/>
  <c r="DM59" i="7" s="1"/>
  <c r="DM20" i="11" s="1"/>
  <c r="DU52" i="2"/>
  <c r="DU59" i="7" s="1"/>
  <c r="DU20" i="11" s="1"/>
  <c r="EC52" i="2"/>
  <c r="EC59" i="7" s="1"/>
  <c r="EC20" i="11" s="1"/>
  <c r="EK52" i="2"/>
  <c r="EK59" i="7" s="1"/>
  <c r="EK20" i="11" s="1"/>
  <c r="F52" i="2"/>
  <c r="F59" i="7" s="1"/>
  <c r="F20" i="11" s="1"/>
  <c r="N52" i="2"/>
  <c r="N59" i="7" s="1"/>
  <c r="N20" i="11" s="1"/>
  <c r="V52" i="2"/>
  <c r="V59" i="7" s="1"/>
  <c r="V20" i="11" s="1"/>
  <c r="AD52" i="2"/>
  <c r="AD59" i="7" s="1"/>
  <c r="AD20" i="11" s="1"/>
  <c r="AL52" i="2"/>
  <c r="AL59" i="7" s="1"/>
  <c r="AL20" i="11" s="1"/>
  <c r="AT52" i="2"/>
  <c r="AT59" i="7" s="1"/>
  <c r="AT20" i="11" s="1"/>
  <c r="BB52" i="2"/>
  <c r="BB59" i="7" s="1"/>
  <c r="BB20" i="11" s="1"/>
  <c r="BJ52" i="2"/>
  <c r="BJ59" i="7" s="1"/>
  <c r="BJ20" i="11" s="1"/>
  <c r="BR52" i="2"/>
  <c r="BR59" i="7" s="1"/>
  <c r="BR20" i="11" s="1"/>
  <c r="BZ52" i="2"/>
  <c r="BZ59" i="7" s="1"/>
  <c r="BZ20" i="11" s="1"/>
  <c r="CH52" i="2"/>
  <c r="CH59" i="7" s="1"/>
  <c r="CH20" i="11" s="1"/>
  <c r="CP52" i="2"/>
  <c r="CP59" i="7" s="1"/>
  <c r="CP20" i="11" s="1"/>
  <c r="CX52" i="2"/>
  <c r="CX59" i="7" s="1"/>
  <c r="CX20" i="11" s="1"/>
  <c r="DF52" i="2"/>
  <c r="DF59" i="7" s="1"/>
  <c r="DF20" i="11" s="1"/>
  <c r="DN52" i="2"/>
  <c r="DN59" i="7" s="1"/>
  <c r="DN20" i="11" s="1"/>
  <c r="DV52" i="2"/>
  <c r="DV59" i="7" s="1"/>
  <c r="DV20" i="11" s="1"/>
  <c r="ED52" i="2"/>
  <c r="ED59" i="7" s="1"/>
  <c r="ED20" i="11" s="1"/>
  <c r="EL52" i="2"/>
  <c r="EL59" i="7" s="1"/>
  <c r="EL20" i="11" s="1"/>
  <c r="G52" i="2"/>
  <c r="G59" i="7" s="1"/>
  <c r="G20" i="11" s="1"/>
  <c r="O52" i="2"/>
  <c r="O59" i="7" s="1"/>
  <c r="O20" i="11" s="1"/>
  <c r="W52" i="2"/>
  <c r="W59" i="7" s="1"/>
  <c r="W20" i="11" s="1"/>
  <c r="AE52" i="2"/>
  <c r="AE59" i="7" s="1"/>
  <c r="AE20" i="11" s="1"/>
  <c r="AM52" i="2"/>
  <c r="AM59" i="7" s="1"/>
  <c r="AM20" i="11" s="1"/>
  <c r="AU52" i="2"/>
  <c r="AU59" i="7" s="1"/>
  <c r="AU20" i="11" s="1"/>
  <c r="BC52" i="2"/>
  <c r="BC59" i="7" s="1"/>
  <c r="BC20" i="11" s="1"/>
  <c r="BK52" i="2"/>
  <c r="BK59" i="7" s="1"/>
  <c r="BK20" i="11" s="1"/>
  <c r="BS52" i="2"/>
  <c r="BS59" i="7" s="1"/>
  <c r="BS20" i="11" s="1"/>
  <c r="CA52" i="2"/>
  <c r="CA59" i="7" s="1"/>
  <c r="CA20" i="11" s="1"/>
  <c r="CI52" i="2"/>
  <c r="CI59" i="7" s="1"/>
  <c r="CI20" i="11" s="1"/>
  <c r="CQ52" i="2"/>
  <c r="CQ59" i="7" s="1"/>
  <c r="CQ20" i="11" s="1"/>
  <c r="CY52" i="2"/>
  <c r="CY59" i="7" s="1"/>
  <c r="CY20" i="11" s="1"/>
  <c r="DG52" i="2"/>
  <c r="DG59" i="7" s="1"/>
  <c r="DG20" i="11" s="1"/>
  <c r="DO52" i="2"/>
  <c r="DO59" i="7" s="1"/>
  <c r="DO20" i="11" s="1"/>
  <c r="DW52" i="2"/>
  <c r="DW59" i="7" s="1"/>
  <c r="DW20" i="11" s="1"/>
  <c r="EE52" i="2"/>
  <c r="EE59" i="7" s="1"/>
  <c r="EE20" i="11" s="1"/>
  <c r="EM52" i="2"/>
  <c r="EM59" i="7" s="1"/>
  <c r="EM20" i="11" s="1"/>
  <c r="P52" i="2"/>
  <c r="P59" i="7" s="1"/>
  <c r="P20" i="11" s="1"/>
  <c r="AV52" i="2"/>
  <c r="AV59" i="7" s="1"/>
  <c r="AV20" i="11" s="1"/>
  <c r="CB52" i="2"/>
  <c r="CB59" i="7" s="1"/>
  <c r="CB20" i="11" s="1"/>
  <c r="DH52" i="2"/>
  <c r="DH59" i="7" s="1"/>
  <c r="DH20" i="11" s="1"/>
  <c r="EN52" i="2"/>
  <c r="EN59" i="7" s="1"/>
  <c r="EN20" i="11" s="1"/>
  <c r="AJ52" i="2"/>
  <c r="AJ59" i="7" s="1"/>
  <c r="AJ20" i="11" s="1"/>
  <c r="BP52" i="2"/>
  <c r="BP59" i="7" s="1"/>
  <c r="BP20" i="11" s="1"/>
  <c r="CV52" i="2"/>
  <c r="CV59" i="7" s="1"/>
  <c r="CV20" i="11" s="1"/>
  <c r="EB52" i="2"/>
  <c r="EB59" i="7" s="1"/>
  <c r="EB20" i="11" s="1"/>
  <c r="AB52" i="2"/>
  <c r="AB59" i="7" s="1"/>
  <c r="AB20" i="11" s="1"/>
  <c r="CN52" i="2"/>
  <c r="CN59" i="7" s="1"/>
  <c r="CN20" i="11" s="1"/>
  <c r="H52" i="2"/>
  <c r="H59" i="7" s="1"/>
  <c r="H20" i="11" s="1"/>
  <c r="AN52" i="2"/>
  <c r="AN59" i="7" s="1"/>
  <c r="AN20" i="11" s="1"/>
  <c r="BT52" i="2"/>
  <c r="BT59" i="7" s="1"/>
  <c r="BT20" i="11" s="1"/>
  <c r="CZ52" i="2"/>
  <c r="CZ59" i="7" s="1"/>
  <c r="CZ20" i="11" s="1"/>
  <c r="EF52" i="2"/>
  <c r="EF59" i="7" s="1"/>
  <c r="EF20" i="11" s="1"/>
  <c r="AR52" i="2"/>
  <c r="AR59" i="7" s="1"/>
  <c r="AR20" i="11" s="1"/>
  <c r="DD52" i="2"/>
  <c r="DD59" i="7" s="1"/>
  <c r="DD20" i="11" s="1"/>
  <c r="D64" i="3"/>
  <c r="H45" i="2"/>
  <c r="H52" i="7" s="1"/>
  <c r="H13" i="11" s="1"/>
  <c r="P45" i="2"/>
  <c r="P52" i="7" s="1"/>
  <c r="P13" i="11" s="1"/>
  <c r="X45" i="2"/>
  <c r="X52" i="7" s="1"/>
  <c r="X13" i="11" s="1"/>
  <c r="AF45" i="2"/>
  <c r="AF52" i="7" s="1"/>
  <c r="AF13" i="11" s="1"/>
  <c r="AN45" i="2"/>
  <c r="AN52" i="7" s="1"/>
  <c r="AN13" i="11" s="1"/>
  <c r="AV45" i="2"/>
  <c r="AV52" i="7" s="1"/>
  <c r="AV13" i="11" s="1"/>
  <c r="BD45" i="2"/>
  <c r="BD52" i="7" s="1"/>
  <c r="BD13" i="11" s="1"/>
  <c r="J45" i="2"/>
  <c r="J52" i="7" s="1"/>
  <c r="J13" i="11" s="1"/>
  <c r="U45" i="2"/>
  <c r="U52" i="7" s="1"/>
  <c r="U13" i="11" s="1"/>
  <c r="AE45" i="2"/>
  <c r="AE52" i="7" s="1"/>
  <c r="AE13" i="11" s="1"/>
  <c r="AP45" i="2"/>
  <c r="AP52" i="7" s="1"/>
  <c r="AP13" i="11" s="1"/>
  <c r="BA45" i="2"/>
  <c r="BA52" i="7" s="1"/>
  <c r="BA13" i="11" s="1"/>
  <c r="BJ45" i="2"/>
  <c r="BJ52" i="7" s="1"/>
  <c r="BJ13" i="11" s="1"/>
  <c r="BR45" i="2"/>
  <c r="BR52" i="7" s="1"/>
  <c r="BR13" i="11" s="1"/>
  <c r="BZ45" i="2"/>
  <c r="BZ52" i="7" s="1"/>
  <c r="BZ13" i="11" s="1"/>
  <c r="CH45" i="2"/>
  <c r="CH52" i="7" s="1"/>
  <c r="CH13" i="11" s="1"/>
  <c r="CP45" i="2"/>
  <c r="CP52" i="7" s="1"/>
  <c r="CP13" i="11" s="1"/>
  <c r="CX45" i="2"/>
  <c r="CX52" i="7" s="1"/>
  <c r="CX13" i="11" s="1"/>
  <c r="DF45" i="2"/>
  <c r="DF52" i="7" s="1"/>
  <c r="DF13" i="11" s="1"/>
  <c r="T45" i="2"/>
  <c r="T52" i="7" s="1"/>
  <c r="T13" i="11" s="1"/>
  <c r="O45" i="2"/>
  <c r="O52" i="7" s="1"/>
  <c r="O13" i="11" s="1"/>
  <c r="BV45" i="2"/>
  <c r="BV52" i="7" s="1"/>
  <c r="BV13" i="11" s="1"/>
  <c r="L45" i="2"/>
  <c r="L52" i="7" s="1"/>
  <c r="L13" i="11" s="1"/>
  <c r="E45" i="2"/>
  <c r="E52" i="7" s="1"/>
  <c r="E13" i="11" s="1"/>
  <c r="BN45" i="2"/>
  <c r="BN52" i="7" s="1"/>
  <c r="BN13" i="11" s="1"/>
  <c r="DJ45" i="2"/>
  <c r="DJ52" i="7" s="1"/>
  <c r="DJ13" i="11" s="1"/>
  <c r="DR45" i="2"/>
  <c r="DR52" i="7" s="1"/>
  <c r="DR13" i="11" s="1"/>
  <c r="DZ45" i="2"/>
  <c r="DZ52" i="7" s="1"/>
  <c r="DZ13" i="11" s="1"/>
  <c r="EH45" i="2"/>
  <c r="EH52" i="7" s="1"/>
  <c r="EH13" i="11" s="1"/>
  <c r="EP45" i="2"/>
  <c r="EP52" i="7" s="1"/>
  <c r="EP13" i="11" s="1"/>
  <c r="K45" i="2"/>
  <c r="K52" i="7" s="1"/>
  <c r="K13" i="11" s="1"/>
  <c r="V45" i="2"/>
  <c r="V52" i="7" s="1"/>
  <c r="V13" i="11" s="1"/>
  <c r="AG45" i="2"/>
  <c r="AG52" i="7" s="1"/>
  <c r="AG13" i="11" s="1"/>
  <c r="AQ45" i="2"/>
  <c r="AQ52" i="7" s="1"/>
  <c r="AQ13" i="11" s="1"/>
  <c r="BB45" i="2"/>
  <c r="BB52" i="7" s="1"/>
  <c r="BB13" i="11" s="1"/>
  <c r="BK45" i="2"/>
  <c r="BK52" i="7" s="1"/>
  <c r="BK13" i="11" s="1"/>
  <c r="BS45" i="2"/>
  <c r="BS52" i="7" s="1"/>
  <c r="BS13" i="11" s="1"/>
  <c r="CA45" i="2"/>
  <c r="CA52" i="7" s="1"/>
  <c r="CA13" i="11" s="1"/>
  <c r="CI45" i="2"/>
  <c r="CI52" i="7" s="1"/>
  <c r="CI13" i="11" s="1"/>
  <c r="R45" i="2"/>
  <c r="R52" i="7" s="1"/>
  <c r="R13" i="11" s="1"/>
  <c r="AM45" i="2"/>
  <c r="AM52" i="7" s="1"/>
  <c r="AM13" i="11" s="1"/>
  <c r="BH45" i="2"/>
  <c r="BH52" i="7" s="1"/>
  <c r="BH13" i="11" s="1"/>
  <c r="BX45" i="2"/>
  <c r="BX52" i="7" s="1"/>
  <c r="BX13" i="11" s="1"/>
  <c r="CM45" i="2"/>
  <c r="CM52" i="7" s="1"/>
  <c r="CM13" i="11" s="1"/>
  <c r="CW45" i="2"/>
  <c r="CW52" i="7" s="1"/>
  <c r="CW13" i="11" s="1"/>
  <c r="DH45" i="2"/>
  <c r="DH52" i="7" s="1"/>
  <c r="DH13" i="11" s="1"/>
  <c r="DS45" i="2"/>
  <c r="DS52" i="7" s="1"/>
  <c r="DS13" i="11" s="1"/>
  <c r="EC45" i="2"/>
  <c r="EC52" i="7" s="1"/>
  <c r="EC13" i="11" s="1"/>
  <c r="EN45" i="2"/>
  <c r="EN52" i="7" s="1"/>
  <c r="EN13" i="11" s="1"/>
  <c r="S45" i="2"/>
  <c r="S52" i="7" s="1"/>
  <c r="S13" i="11" s="1"/>
  <c r="AO45" i="2"/>
  <c r="AO52" i="7" s="1"/>
  <c r="AO13" i="11" s="1"/>
  <c r="BI45" i="2"/>
  <c r="BI52" i="7" s="1"/>
  <c r="BI13" i="11" s="1"/>
  <c r="BY45" i="2"/>
  <c r="BY52" i="7" s="1"/>
  <c r="BY13" i="11" s="1"/>
  <c r="CN45" i="2"/>
  <c r="CN52" i="7" s="1"/>
  <c r="CN13" i="11" s="1"/>
  <c r="CY45" i="2"/>
  <c r="CY52" i="7" s="1"/>
  <c r="CY13" i="11" s="1"/>
  <c r="DI45" i="2"/>
  <c r="DI52" i="7" s="1"/>
  <c r="DI13" i="11" s="1"/>
  <c r="DT45" i="2"/>
  <c r="DT52" i="7" s="1"/>
  <c r="DT13" i="11" s="1"/>
  <c r="EE45" i="2"/>
  <c r="EE52" i="7" s="1"/>
  <c r="EE13" i="11" s="1"/>
  <c r="EO45" i="2"/>
  <c r="EO52" i="7" s="1"/>
  <c r="EO13" i="11" s="1"/>
  <c r="W45" i="2"/>
  <c r="W52" i="7" s="1"/>
  <c r="W13" i="11" s="1"/>
  <c r="AS45" i="2"/>
  <c r="AS52" i="7" s="1"/>
  <c r="AS13" i="11" s="1"/>
  <c r="BL45" i="2"/>
  <c r="BL52" i="7" s="1"/>
  <c r="BL13" i="11" s="1"/>
  <c r="CB45" i="2"/>
  <c r="CB52" i="7" s="1"/>
  <c r="CB13" i="11" s="1"/>
  <c r="CO45" i="2"/>
  <c r="CO52" i="7" s="1"/>
  <c r="CO13" i="11" s="1"/>
  <c r="CZ45" i="2"/>
  <c r="CZ52" i="7" s="1"/>
  <c r="CZ13" i="11" s="1"/>
  <c r="DK45" i="2"/>
  <c r="DK52" i="7" s="1"/>
  <c r="DK13" i="11" s="1"/>
  <c r="DU45" i="2"/>
  <c r="DU52" i="7" s="1"/>
  <c r="DU13" i="11" s="1"/>
  <c r="EF45" i="2"/>
  <c r="EF52" i="7" s="1"/>
  <c r="EF13" i="11" s="1"/>
  <c r="EQ45" i="2"/>
  <c r="EQ52" i="7" s="1"/>
  <c r="EQ13" i="11" s="1"/>
  <c r="BM45" i="2"/>
  <c r="BM52" i="7" s="1"/>
  <c r="BM13" i="11" s="1"/>
  <c r="DL45" i="2"/>
  <c r="DL52" i="7" s="1"/>
  <c r="DL13" i="11" s="1"/>
  <c r="AI45" i="2"/>
  <c r="AI52" i="7" s="1"/>
  <c r="AI13" i="11" s="1"/>
  <c r="CV45" i="2"/>
  <c r="CV52" i="7" s="1"/>
  <c r="CV13" i="11" s="1"/>
  <c r="EM45" i="2"/>
  <c r="EM52" i="7" s="1"/>
  <c r="EM13" i="11" s="1"/>
  <c r="CC45" i="2"/>
  <c r="CC52" i="7" s="1"/>
  <c r="CC13" i="11" s="1"/>
  <c r="DW45" i="2"/>
  <c r="DW52" i="7" s="1"/>
  <c r="DW13" i="11" s="1"/>
  <c r="CK45" i="2"/>
  <c r="CK52" i="7" s="1"/>
  <c r="CK13" i="11" s="1"/>
  <c r="EB45" i="2"/>
  <c r="EB52" i="7" s="1"/>
  <c r="EB13" i="11" s="1"/>
  <c r="N45" i="2"/>
  <c r="N52" i="7" s="1"/>
  <c r="N13" i="11" s="1"/>
  <c r="AZ45" i="2"/>
  <c r="AZ52" i="7" s="1"/>
  <c r="AZ13" i="11" s="1"/>
  <c r="BF45" i="2"/>
  <c r="BF52" i="7" s="1"/>
  <c r="BF13" i="11" s="1"/>
  <c r="DB45" i="2"/>
  <c r="DB52" i="7" s="1"/>
  <c r="DB13" i="11" s="1"/>
  <c r="AR45" i="2"/>
  <c r="AR52" i="7" s="1"/>
  <c r="AR13" i="11" s="1"/>
  <c r="AU45" i="2"/>
  <c r="AU52" i="7" s="1"/>
  <c r="AU13" i="11" s="1"/>
  <c r="CT45" i="2"/>
  <c r="CT52" i="7" s="1"/>
  <c r="CT13" i="11" s="1"/>
  <c r="AJ45" i="2"/>
  <c r="AJ52" i="7" s="1"/>
  <c r="AJ13" i="11" s="1"/>
  <c r="AK45" i="2"/>
  <c r="AK52" i="7" s="1"/>
  <c r="AK13" i="11" s="1"/>
  <c r="CL45" i="2"/>
  <c r="CL52" i="7" s="1"/>
  <c r="CL13" i="11" s="1"/>
  <c r="DN45" i="2"/>
  <c r="DN52" i="7" s="1"/>
  <c r="DN13" i="11" s="1"/>
  <c r="DV45" i="2"/>
  <c r="DV52" i="7" s="1"/>
  <c r="DV13" i="11" s="1"/>
  <c r="ED45" i="2"/>
  <c r="ED52" i="7" s="1"/>
  <c r="ED13" i="11" s="1"/>
  <c r="EL45" i="2"/>
  <c r="EL52" i="7" s="1"/>
  <c r="EL13" i="11" s="1"/>
  <c r="F45" i="2"/>
  <c r="F52" i="7" s="1"/>
  <c r="F13" i="11" s="1"/>
  <c r="Q45" i="2"/>
  <c r="Q52" i="7" s="1"/>
  <c r="Q13" i="11" s="1"/>
  <c r="AA45" i="2"/>
  <c r="AA52" i="7" s="1"/>
  <c r="AA13" i="11" s="1"/>
  <c r="AL45" i="2"/>
  <c r="AL52" i="7" s="1"/>
  <c r="AL13" i="11" s="1"/>
  <c r="AW45" i="2"/>
  <c r="AW52" i="7" s="1"/>
  <c r="AW13" i="11" s="1"/>
  <c r="BG45" i="2"/>
  <c r="BG52" i="7" s="1"/>
  <c r="BG13" i="11" s="1"/>
  <c r="BO45" i="2"/>
  <c r="BO52" i="7" s="1"/>
  <c r="BO13" i="11" s="1"/>
  <c r="BW45" i="2"/>
  <c r="BW52" i="7" s="1"/>
  <c r="BW13" i="11" s="1"/>
  <c r="CE45" i="2"/>
  <c r="CE52" i="7" s="1"/>
  <c r="CE13" i="11" s="1"/>
  <c r="G45" i="2"/>
  <c r="G52" i="7" s="1"/>
  <c r="G13" i="11" s="1"/>
  <c r="AC45" i="2"/>
  <c r="AC52" i="7" s="1"/>
  <c r="AC13" i="11" s="1"/>
  <c r="AX45" i="2"/>
  <c r="AX52" i="7" s="1"/>
  <c r="AX13" i="11" s="1"/>
  <c r="BP45" i="2"/>
  <c r="BP52" i="7" s="1"/>
  <c r="BP13" i="11" s="1"/>
  <c r="CF45" i="2"/>
  <c r="CF52" i="7" s="1"/>
  <c r="CF13" i="11" s="1"/>
  <c r="CR45" i="2"/>
  <c r="CR52" i="7" s="1"/>
  <c r="CR13" i="11" s="1"/>
  <c r="DC45" i="2"/>
  <c r="DC52" i="7" s="1"/>
  <c r="DC13" i="11" s="1"/>
  <c r="DM45" i="2"/>
  <c r="DM52" i="7" s="1"/>
  <c r="DM13" i="11" s="1"/>
  <c r="DX45" i="2"/>
  <c r="DX52" i="7" s="1"/>
  <c r="DX13" i="11" s="1"/>
  <c r="EI45" i="2"/>
  <c r="EI52" i="7" s="1"/>
  <c r="EI13" i="11" s="1"/>
  <c r="I45" i="2"/>
  <c r="I52" i="7" s="1"/>
  <c r="I13" i="11" s="1"/>
  <c r="AD45" i="2"/>
  <c r="AD52" i="7" s="1"/>
  <c r="AD13" i="11" s="1"/>
  <c r="AY45" i="2"/>
  <c r="AY52" i="7" s="1"/>
  <c r="AY13" i="11" s="1"/>
  <c r="BQ45" i="2"/>
  <c r="BQ52" i="7" s="1"/>
  <c r="BQ13" i="11" s="1"/>
  <c r="CG45" i="2"/>
  <c r="CG52" i="7" s="1"/>
  <c r="CG13" i="11" s="1"/>
  <c r="CS45" i="2"/>
  <c r="CS52" i="7" s="1"/>
  <c r="CS13" i="11" s="1"/>
  <c r="DD45" i="2"/>
  <c r="DD52" i="7" s="1"/>
  <c r="DD13" i="11" s="1"/>
  <c r="DO45" i="2"/>
  <c r="DO52" i="7" s="1"/>
  <c r="DO13" i="11" s="1"/>
  <c r="DY45" i="2"/>
  <c r="DY52" i="7" s="1"/>
  <c r="DY13" i="11" s="1"/>
  <c r="EJ45" i="2"/>
  <c r="EJ52" i="7" s="1"/>
  <c r="EJ13" i="11" s="1"/>
  <c r="M45" i="2"/>
  <c r="M52" i="7" s="1"/>
  <c r="M13" i="11" s="1"/>
  <c r="AH45" i="2"/>
  <c r="AH52" i="7" s="1"/>
  <c r="AH13" i="11" s="1"/>
  <c r="BC45" i="2"/>
  <c r="BC52" i="7" s="1"/>
  <c r="BC13" i="11" s="1"/>
  <c r="BT45" i="2"/>
  <c r="BT52" i="7" s="1"/>
  <c r="BT13" i="11" s="1"/>
  <c r="CJ45" i="2"/>
  <c r="CJ52" i="7" s="1"/>
  <c r="CJ13" i="11" s="1"/>
  <c r="CU45" i="2"/>
  <c r="CU52" i="7" s="1"/>
  <c r="CU13" i="11" s="1"/>
  <c r="DE45" i="2"/>
  <c r="DE52" i="7" s="1"/>
  <c r="DE13" i="11" s="1"/>
  <c r="DP45" i="2"/>
  <c r="DP52" i="7" s="1"/>
  <c r="DP13" i="11" s="1"/>
  <c r="EA45" i="2"/>
  <c r="EA52" i="7" s="1"/>
  <c r="EA13" i="11" s="1"/>
  <c r="EK45" i="2"/>
  <c r="EK52" i="7" s="1"/>
  <c r="EK13" i="11" s="1"/>
  <c r="Y45" i="2"/>
  <c r="Y52" i="7" s="1"/>
  <c r="Y13" i="11" s="1"/>
  <c r="CQ45" i="2"/>
  <c r="CQ52" i="7" s="1"/>
  <c r="CQ13" i="11" s="1"/>
  <c r="EG45" i="2"/>
  <c r="EG52" i="7" s="1"/>
  <c r="EG13" i="11" s="1"/>
  <c r="BU45" i="2"/>
  <c r="BU52" i="7" s="1"/>
  <c r="BU13" i="11" s="1"/>
  <c r="DQ45" i="2"/>
  <c r="DQ52" i="7" s="1"/>
  <c r="DQ13" i="11" s="1"/>
  <c r="AT45" i="2"/>
  <c r="AT52" i="7" s="1"/>
  <c r="AT13" i="11" s="1"/>
  <c r="DA45" i="2"/>
  <c r="DA52" i="7" s="1"/>
  <c r="DA13" i="11" s="1"/>
  <c r="BE45" i="2"/>
  <c r="BE52" i="7" s="1"/>
  <c r="BE13" i="11" s="1"/>
  <c r="DG45" i="2"/>
  <c r="DG52" i="7" s="1"/>
  <c r="DG13" i="11" s="1"/>
  <c r="D45" i="2"/>
  <c r="D52" i="7" s="1"/>
  <c r="D13" i="11" s="1"/>
  <c r="AB45" i="2"/>
  <c r="AB52" i="7" s="1"/>
  <c r="AB13" i="11" s="1"/>
  <c r="Z45" i="2"/>
  <c r="Z52" i="7" s="1"/>
  <c r="Z13" i="11" s="1"/>
  <c r="CD45" i="2"/>
  <c r="CD52" i="7" s="1"/>
  <c r="CD13" i="11" s="1"/>
  <c r="AV330" i="1"/>
  <c r="AZ328" i="1"/>
  <c r="ED23" i="7"/>
  <c r="EE23" i="7"/>
  <c r="DD35" i="7"/>
  <c r="DD31" i="12"/>
  <c r="AY331" i="1"/>
  <c r="AR330" i="1"/>
  <c r="DH23" i="7"/>
  <c r="CL23" i="7"/>
  <c r="ES23" i="7"/>
  <c r="DI202" i="3"/>
  <c r="DI356" i="1"/>
  <c r="F26" i="7"/>
  <c r="AQ307" i="1"/>
  <c r="AX305" i="1"/>
  <c r="DT172" i="3" s="1"/>
  <c r="I26" i="7"/>
  <c r="CV23" i="7"/>
  <c r="AG332" i="1"/>
  <c r="DC355" i="1"/>
  <c r="DB6" i="7" s="1"/>
  <c r="AO328" i="1"/>
  <c r="AT307" i="1"/>
  <c r="CO23" i="7"/>
  <c r="CZ23" i="7"/>
  <c r="CR23" i="7"/>
  <c r="CC255" i="3"/>
  <c r="CC228" i="3"/>
  <c r="CC254" i="3"/>
  <c r="CC173" i="3" s="1"/>
  <c r="CC267" i="3"/>
  <c r="CC268" i="3"/>
  <c r="CC250" i="3"/>
  <c r="CC167" i="3" s="1"/>
  <c r="CC262" i="3"/>
  <c r="CC263" i="3"/>
  <c r="CC278" i="3"/>
  <c r="CC234" i="3"/>
  <c r="CB26" i="12" s="1"/>
  <c r="CC209" i="3"/>
  <c r="AP331" i="1"/>
  <c r="AW330" i="1"/>
  <c r="CB10" i="7"/>
  <c r="CB20" i="7" s="1"/>
  <c r="DG35" i="7"/>
  <c r="DG31" i="12"/>
  <c r="IO159" i="3"/>
  <c r="CF10" i="7"/>
  <c r="CF20" i="7" s="1"/>
  <c r="AS329" i="1"/>
  <c r="AU330" i="1"/>
  <c r="D25" i="12"/>
  <c r="D27" i="7"/>
  <c r="FY50" i="12"/>
  <c r="FY51" i="12"/>
  <c r="FY52" i="12" s="1"/>
  <c r="DI23" i="7"/>
  <c r="ET23" i="7"/>
  <c r="CM205" i="3"/>
  <c r="CM359" i="1"/>
  <c r="CL4" i="12" s="1"/>
  <c r="CL3" i="12" s="1"/>
  <c r="AE332" i="1"/>
  <c r="DA355" i="1"/>
  <c r="CZ6" i="7" s="1"/>
  <c r="D68" i="3"/>
  <c r="F49" i="2"/>
  <c r="F56" i="7" s="1"/>
  <c r="F17" i="11" s="1"/>
  <c r="N49" i="2"/>
  <c r="N56" i="7" s="1"/>
  <c r="N17" i="11" s="1"/>
  <c r="V49" i="2"/>
  <c r="V56" i="7" s="1"/>
  <c r="V17" i="11" s="1"/>
  <c r="AD49" i="2"/>
  <c r="AD56" i="7" s="1"/>
  <c r="AD17" i="11" s="1"/>
  <c r="AL49" i="2"/>
  <c r="AL56" i="7" s="1"/>
  <c r="AL17" i="11" s="1"/>
  <c r="AT49" i="2"/>
  <c r="AT56" i="7" s="1"/>
  <c r="AT17" i="11" s="1"/>
  <c r="BB49" i="2"/>
  <c r="BB56" i="7" s="1"/>
  <c r="BB17" i="11" s="1"/>
  <c r="BJ49" i="2"/>
  <c r="BJ56" i="7" s="1"/>
  <c r="BJ17" i="11" s="1"/>
  <c r="BR49" i="2"/>
  <c r="BR56" i="7" s="1"/>
  <c r="BR17" i="11" s="1"/>
  <c r="BZ49" i="2"/>
  <c r="BZ56" i="7" s="1"/>
  <c r="BZ17" i="11" s="1"/>
  <c r="CH49" i="2"/>
  <c r="CH56" i="7" s="1"/>
  <c r="CH17" i="11" s="1"/>
  <c r="CP49" i="2"/>
  <c r="CP56" i="7" s="1"/>
  <c r="CP17" i="11" s="1"/>
  <c r="CX49" i="2"/>
  <c r="CX56" i="7" s="1"/>
  <c r="CX17" i="11" s="1"/>
  <c r="DF49" i="2"/>
  <c r="DF56" i="7" s="1"/>
  <c r="DF17" i="11" s="1"/>
  <c r="DN49" i="2"/>
  <c r="DN56" i="7" s="1"/>
  <c r="DN17" i="11" s="1"/>
  <c r="DV49" i="2"/>
  <c r="DV56" i="7" s="1"/>
  <c r="DV17" i="11" s="1"/>
  <c r="ED49" i="2"/>
  <c r="ED56" i="7" s="1"/>
  <c r="ED17" i="11" s="1"/>
  <c r="EL49" i="2"/>
  <c r="EL56" i="7" s="1"/>
  <c r="EL17" i="11" s="1"/>
  <c r="G49" i="2"/>
  <c r="G56" i="7" s="1"/>
  <c r="G17" i="11" s="1"/>
  <c r="O49" i="2"/>
  <c r="O56" i="7" s="1"/>
  <c r="O17" i="11" s="1"/>
  <c r="W49" i="2"/>
  <c r="W56" i="7" s="1"/>
  <c r="W17" i="11" s="1"/>
  <c r="AE49" i="2"/>
  <c r="AE56" i="7" s="1"/>
  <c r="AE17" i="11" s="1"/>
  <c r="AM49" i="2"/>
  <c r="AM56" i="7" s="1"/>
  <c r="AM17" i="11" s="1"/>
  <c r="AU49" i="2"/>
  <c r="AU56" i="7" s="1"/>
  <c r="AU17" i="11" s="1"/>
  <c r="BC49" i="2"/>
  <c r="BC56" i="7" s="1"/>
  <c r="BC17" i="11" s="1"/>
  <c r="BK49" i="2"/>
  <c r="BK56" i="7" s="1"/>
  <c r="BK17" i="11" s="1"/>
  <c r="BS49" i="2"/>
  <c r="BS56" i="7" s="1"/>
  <c r="BS17" i="11" s="1"/>
  <c r="CA49" i="2"/>
  <c r="CA56" i="7" s="1"/>
  <c r="CA17" i="11" s="1"/>
  <c r="CI49" i="2"/>
  <c r="CI56" i="7" s="1"/>
  <c r="CI17" i="11" s="1"/>
  <c r="CQ49" i="2"/>
  <c r="CQ56" i="7" s="1"/>
  <c r="CQ17" i="11" s="1"/>
  <c r="CY49" i="2"/>
  <c r="CY56" i="7" s="1"/>
  <c r="CY17" i="11" s="1"/>
  <c r="DG49" i="2"/>
  <c r="DG56" i="7" s="1"/>
  <c r="DG17" i="11" s="1"/>
  <c r="DO49" i="2"/>
  <c r="DO56" i="7" s="1"/>
  <c r="DO17" i="11" s="1"/>
  <c r="DW49" i="2"/>
  <c r="DW56" i="7" s="1"/>
  <c r="DW17" i="11" s="1"/>
  <c r="EE49" i="2"/>
  <c r="EE56" i="7" s="1"/>
  <c r="EE17" i="11" s="1"/>
  <c r="EM49" i="2"/>
  <c r="EM56" i="7" s="1"/>
  <c r="EM17" i="11" s="1"/>
  <c r="H49" i="2"/>
  <c r="H56" i="7" s="1"/>
  <c r="H17" i="11" s="1"/>
  <c r="P49" i="2"/>
  <c r="P56" i="7" s="1"/>
  <c r="P17" i="11" s="1"/>
  <c r="X49" i="2"/>
  <c r="X56" i="7" s="1"/>
  <c r="X17" i="11" s="1"/>
  <c r="AF49" i="2"/>
  <c r="AF56" i="7" s="1"/>
  <c r="AF17" i="11" s="1"/>
  <c r="AN49" i="2"/>
  <c r="AN56" i="7" s="1"/>
  <c r="AN17" i="11" s="1"/>
  <c r="AV49" i="2"/>
  <c r="AV56" i="7" s="1"/>
  <c r="AV17" i="11" s="1"/>
  <c r="BD49" i="2"/>
  <c r="BD56" i="7" s="1"/>
  <c r="BD17" i="11" s="1"/>
  <c r="BL49" i="2"/>
  <c r="BL56" i="7" s="1"/>
  <c r="BL17" i="11" s="1"/>
  <c r="BT49" i="2"/>
  <c r="BT56" i="7" s="1"/>
  <c r="BT17" i="11" s="1"/>
  <c r="CB49" i="2"/>
  <c r="CB56" i="7" s="1"/>
  <c r="CB17" i="11" s="1"/>
  <c r="CJ49" i="2"/>
  <c r="CJ56" i="7" s="1"/>
  <c r="CJ17" i="11" s="1"/>
  <c r="CR49" i="2"/>
  <c r="CR56" i="7" s="1"/>
  <c r="CR17" i="11" s="1"/>
  <c r="CZ49" i="2"/>
  <c r="CZ56" i="7" s="1"/>
  <c r="CZ17" i="11" s="1"/>
  <c r="DH49" i="2"/>
  <c r="DH56" i="7" s="1"/>
  <c r="DH17" i="11" s="1"/>
  <c r="DP49" i="2"/>
  <c r="DP56" i="7" s="1"/>
  <c r="DP17" i="11" s="1"/>
  <c r="DX49" i="2"/>
  <c r="DX56" i="7" s="1"/>
  <c r="DX17" i="11" s="1"/>
  <c r="EF49" i="2"/>
  <c r="EF56" i="7" s="1"/>
  <c r="EF17" i="11" s="1"/>
  <c r="EN49" i="2"/>
  <c r="EN56" i="7" s="1"/>
  <c r="EN17" i="11" s="1"/>
  <c r="AG49" i="2"/>
  <c r="AG56" i="7" s="1"/>
  <c r="AG17" i="11" s="1"/>
  <c r="BM49" i="2"/>
  <c r="BM56" i="7" s="1"/>
  <c r="BM17" i="11" s="1"/>
  <c r="CS49" i="2"/>
  <c r="CS56" i="7" s="1"/>
  <c r="CS17" i="11" s="1"/>
  <c r="DY49" i="2"/>
  <c r="DY56" i="7" s="1"/>
  <c r="DY17" i="11" s="1"/>
  <c r="E49" i="2"/>
  <c r="E56" i="7" s="1"/>
  <c r="E17" i="11" s="1"/>
  <c r="AK49" i="2"/>
  <c r="AK56" i="7" s="1"/>
  <c r="AK17" i="11" s="1"/>
  <c r="BQ49" i="2"/>
  <c r="BQ56" i="7" s="1"/>
  <c r="BQ17" i="11" s="1"/>
  <c r="CW49" i="2"/>
  <c r="CW56" i="7" s="1"/>
  <c r="CW17" i="11" s="1"/>
  <c r="EC49" i="2"/>
  <c r="EC56" i="7" s="1"/>
  <c r="EC17" i="11" s="1"/>
  <c r="Y49" i="2"/>
  <c r="Y56" i="7" s="1"/>
  <c r="Y17" i="11" s="1"/>
  <c r="BE49" i="2"/>
  <c r="BE56" i="7" s="1"/>
  <c r="BE17" i="11" s="1"/>
  <c r="CK49" i="2"/>
  <c r="CK56" i="7" s="1"/>
  <c r="CK17" i="11" s="1"/>
  <c r="DQ49" i="2"/>
  <c r="DQ56" i="7" s="1"/>
  <c r="DQ17" i="11" s="1"/>
  <c r="BI49" i="2"/>
  <c r="BI56" i="7" s="1"/>
  <c r="BI17" i="11" s="1"/>
  <c r="M49" i="2"/>
  <c r="M56" i="7" s="1"/>
  <c r="M17" i="11" s="1"/>
  <c r="EK49" i="2"/>
  <c r="EK56" i="7" s="1"/>
  <c r="EK17" i="11" s="1"/>
  <c r="AC49" i="2"/>
  <c r="AC56" i="7" s="1"/>
  <c r="AC17" i="11" s="1"/>
  <c r="D49" i="2"/>
  <c r="D56" i="7" s="1"/>
  <c r="D17" i="11" s="1"/>
  <c r="J49" i="2"/>
  <c r="J56" i="7" s="1"/>
  <c r="J17" i="11" s="1"/>
  <c r="AH49" i="2"/>
  <c r="AH56" i="7" s="1"/>
  <c r="AH17" i="11" s="1"/>
  <c r="BF49" i="2"/>
  <c r="BF56" i="7" s="1"/>
  <c r="BF17" i="11" s="1"/>
  <c r="BV49" i="2"/>
  <c r="BV56" i="7" s="1"/>
  <c r="BV17" i="11" s="1"/>
  <c r="CL49" i="2"/>
  <c r="CL56" i="7" s="1"/>
  <c r="CL17" i="11" s="1"/>
  <c r="DB49" i="2"/>
  <c r="DB56" i="7" s="1"/>
  <c r="DB17" i="11" s="1"/>
  <c r="DR49" i="2"/>
  <c r="DR56" i="7" s="1"/>
  <c r="DR17" i="11" s="1"/>
  <c r="EH49" i="2"/>
  <c r="EH56" i="7" s="1"/>
  <c r="EH17" i="11" s="1"/>
  <c r="K49" i="2"/>
  <c r="K56" i="7" s="1"/>
  <c r="K17" i="11" s="1"/>
  <c r="AA49" i="2"/>
  <c r="AA56" i="7" s="1"/>
  <c r="AA17" i="11" s="1"/>
  <c r="AQ49" i="2"/>
  <c r="AQ56" i="7" s="1"/>
  <c r="AQ17" i="11" s="1"/>
  <c r="BG49" i="2"/>
  <c r="BG56" i="7" s="1"/>
  <c r="BG17" i="11" s="1"/>
  <c r="BW49" i="2"/>
  <c r="BW56" i="7" s="1"/>
  <c r="BW17" i="11" s="1"/>
  <c r="CM49" i="2"/>
  <c r="CM56" i="7" s="1"/>
  <c r="CM17" i="11" s="1"/>
  <c r="DC49" i="2"/>
  <c r="DC56" i="7" s="1"/>
  <c r="DC17" i="11" s="1"/>
  <c r="DS49" i="2"/>
  <c r="DS56" i="7" s="1"/>
  <c r="DS17" i="11" s="1"/>
  <c r="EI49" i="2"/>
  <c r="EI56" i="7" s="1"/>
  <c r="EI17" i="11" s="1"/>
  <c r="L49" i="2"/>
  <c r="L56" i="7" s="1"/>
  <c r="L17" i="11" s="1"/>
  <c r="AJ49" i="2"/>
  <c r="AJ56" i="7" s="1"/>
  <c r="AJ17" i="11" s="1"/>
  <c r="BH49" i="2"/>
  <c r="BH56" i="7" s="1"/>
  <c r="BH17" i="11" s="1"/>
  <c r="CF49" i="2"/>
  <c r="CF56" i="7" s="1"/>
  <c r="CF17" i="11" s="1"/>
  <c r="DD49" i="2"/>
  <c r="DD56" i="7" s="1"/>
  <c r="DD17" i="11" s="1"/>
  <c r="EB49" i="2"/>
  <c r="EB56" i="7" s="1"/>
  <c r="EB17" i="11" s="1"/>
  <c r="AW49" i="2"/>
  <c r="AW56" i="7" s="1"/>
  <c r="AW17" i="11" s="1"/>
  <c r="EO49" i="2"/>
  <c r="EO56" i="7" s="1"/>
  <c r="EO17" i="11" s="1"/>
  <c r="CG49" i="2"/>
  <c r="CG56" i="7" s="1"/>
  <c r="CG17" i="11" s="1"/>
  <c r="AO49" i="2"/>
  <c r="AO56" i="7" s="1"/>
  <c r="AO17" i="11" s="1"/>
  <c r="EG49" i="2"/>
  <c r="EG56" i="7" s="1"/>
  <c r="EG17" i="11" s="1"/>
  <c r="DE49" i="2"/>
  <c r="DE56" i="7" s="1"/>
  <c r="DE17" i="11" s="1"/>
  <c r="R49" i="2"/>
  <c r="R56" i="7" s="1"/>
  <c r="R17" i="11" s="1"/>
  <c r="AP49" i="2"/>
  <c r="AP56" i="7" s="1"/>
  <c r="AP17" i="11" s="1"/>
  <c r="AB49" i="2"/>
  <c r="AB56" i="7" s="1"/>
  <c r="AB17" i="11" s="1"/>
  <c r="AZ49" i="2"/>
  <c r="AZ56" i="7" s="1"/>
  <c r="AZ17" i="11" s="1"/>
  <c r="BX49" i="2"/>
  <c r="BX56" i="7" s="1"/>
  <c r="BX17" i="11" s="1"/>
  <c r="CV49" i="2"/>
  <c r="CV56" i="7" s="1"/>
  <c r="CV17" i="11" s="1"/>
  <c r="DT49" i="2"/>
  <c r="DT56" i="7" s="1"/>
  <c r="DT17" i="11" s="1"/>
  <c r="Q49" i="2"/>
  <c r="Q56" i="7" s="1"/>
  <c r="Q17" i="11" s="1"/>
  <c r="DI49" i="2"/>
  <c r="DI56" i="7" s="1"/>
  <c r="DI17" i="11" s="1"/>
  <c r="BA49" i="2"/>
  <c r="BA56" i="7" s="1"/>
  <c r="BA17" i="11" s="1"/>
  <c r="I49" i="2"/>
  <c r="I56" i="7" s="1"/>
  <c r="I17" i="11" s="1"/>
  <c r="DA49" i="2"/>
  <c r="DA56" i="7" s="1"/>
  <c r="DA17" i="11" s="1"/>
  <c r="BY49" i="2"/>
  <c r="BY56" i="7" s="1"/>
  <c r="BY17" i="11" s="1"/>
  <c r="AS49" i="2"/>
  <c r="AS56" i="7" s="1"/>
  <c r="AS17" i="11" s="1"/>
  <c r="Z49" i="2"/>
  <c r="Z56" i="7" s="1"/>
  <c r="Z17" i="11" s="1"/>
  <c r="AX49" i="2"/>
  <c r="AX56" i="7" s="1"/>
  <c r="AX17" i="11" s="1"/>
  <c r="BN49" i="2"/>
  <c r="BN56" i="7" s="1"/>
  <c r="BN17" i="11" s="1"/>
  <c r="CD49" i="2"/>
  <c r="CD56" i="7" s="1"/>
  <c r="CD17" i="11" s="1"/>
  <c r="CT49" i="2"/>
  <c r="CT56" i="7" s="1"/>
  <c r="CT17" i="11" s="1"/>
  <c r="DJ49" i="2"/>
  <c r="DJ56" i="7" s="1"/>
  <c r="DJ17" i="11" s="1"/>
  <c r="DZ49" i="2"/>
  <c r="DZ56" i="7" s="1"/>
  <c r="DZ17" i="11" s="1"/>
  <c r="EP49" i="2"/>
  <c r="EP56" i="7" s="1"/>
  <c r="EP17" i="11" s="1"/>
  <c r="S49" i="2"/>
  <c r="S56" i="7" s="1"/>
  <c r="S17" i="11" s="1"/>
  <c r="AI49" i="2"/>
  <c r="AI56" i="7" s="1"/>
  <c r="AI17" i="11" s="1"/>
  <c r="AY49" i="2"/>
  <c r="AY56" i="7" s="1"/>
  <c r="AY17" i="11" s="1"/>
  <c r="BO49" i="2"/>
  <c r="BO56" i="7" s="1"/>
  <c r="BO17" i="11" s="1"/>
  <c r="CE49" i="2"/>
  <c r="CE56" i="7" s="1"/>
  <c r="CE17" i="11" s="1"/>
  <c r="CU49" i="2"/>
  <c r="CU56" i="7" s="1"/>
  <c r="CU17" i="11" s="1"/>
  <c r="DK49" i="2"/>
  <c r="DK56" i="7" s="1"/>
  <c r="DK17" i="11" s="1"/>
  <c r="EA49" i="2"/>
  <c r="EA56" i="7" s="1"/>
  <c r="EA17" i="11" s="1"/>
  <c r="EQ49" i="2"/>
  <c r="EQ56" i="7" s="1"/>
  <c r="EQ17" i="11" s="1"/>
  <c r="T49" i="2"/>
  <c r="T56" i="7" s="1"/>
  <c r="T17" i="11" s="1"/>
  <c r="AR49" i="2"/>
  <c r="AR56" i="7" s="1"/>
  <c r="AR17" i="11" s="1"/>
  <c r="BP49" i="2"/>
  <c r="BP56" i="7" s="1"/>
  <c r="BP17" i="11" s="1"/>
  <c r="CN49" i="2"/>
  <c r="CN56" i="7" s="1"/>
  <c r="CN17" i="11" s="1"/>
  <c r="DL49" i="2"/>
  <c r="DL56" i="7" s="1"/>
  <c r="DL17" i="11" s="1"/>
  <c r="EJ49" i="2"/>
  <c r="EJ56" i="7" s="1"/>
  <c r="EJ17" i="11" s="1"/>
  <c r="CC49" i="2"/>
  <c r="CC56" i="7" s="1"/>
  <c r="CC17" i="11" s="1"/>
  <c r="U49" i="2"/>
  <c r="U56" i="7" s="1"/>
  <c r="U17" i="11" s="1"/>
  <c r="DM49" i="2"/>
  <c r="DM56" i="7" s="1"/>
  <c r="DM17" i="11" s="1"/>
  <c r="BU49" i="2"/>
  <c r="BU56" i="7" s="1"/>
  <c r="BU17" i="11" s="1"/>
  <c r="DU49" i="2"/>
  <c r="DU56" i="7" s="1"/>
  <c r="DU17" i="11" s="1"/>
  <c r="CO49" i="2"/>
  <c r="CO56" i="7" s="1"/>
  <c r="CO17" i="11" s="1"/>
  <c r="DP23" i="7"/>
  <c r="DO23" i="7"/>
  <c r="CT205" i="3"/>
  <c r="CT359" i="1"/>
  <c r="CS4" i="12" s="1"/>
  <c r="CS3" i="12" s="1"/>
  <c r="CP19" i="7"/>
  <c r="CP7" i="7"/>
  <c r="CP8" i="7" s="1"/>
  <c r="CP9" i="7" s="1"/>
  <c r="CP13" i="7"/>
  <c r="CP15" i="7" s="1"/>
  <c r="EI23" i="7"/>
  <c r="EN23" i="7"/>
  <c r="DH202" i="3"/>
  <c r="DH356" i="1"/>
  <c r="AI332" i="1"/>
  <c r="DE355" i="1"/>
  <c r="DD6" i="7" s="1"/>
  <c r="AQ305" i="1"/>
  <c r="DM172" i="3" s="1"/>
  <c r="AX331" i="1"/>
  <c r="DW23" i="7"/>
  <c r="DF23" i="7"/>
  <c r="EB23" i="7"/>
  <c r="AO331" i="1"/>
  <c r="AT305" i="1"/>
  <c r="DP172" i="3" s="1"/>
  <c r="H94" i="13"/>
  <c r="H92" i="13" s="1"/>
  <c r="CX7" i="7"/>
  <c r="CX13" i="7"/>
  <c r="CX15" i="7" s="1"/>
  <c r="CX19" i="7"/>
  <c r="EQ23" i="7"/>
  <c r="EA23" i="7"/>
  <c r="DT23" i="7"/>
  <c r="CA23" i="7"/>
  <c r="DH204" i="3"/>
  <c r="DH358" i="1"/>
  <c r="AW331" i="1"/>
  <c r="DS23" i="7"/>
  <c r="DG203" i="3"/>
  <c r="DG357" i="1"/>
  <c r="DC202" i="3"/>
  <c r="DC356" i="1"/>
  <c r="DE204" i="3"/>
  <c r="DE358" i="1"/>
  <c r="AS331" i="1"/>
  <c r="AU331" i="1"/>
  <c r="DI31" i="12"/>
  <c r="DI35" i="7"/>
  <c r="EJ23" i="7"/>
  <c r="EU23" i="7"/>
  <c r="DB23" i="7"/>
  <c r="DN236" i="3"/>
  <c r="DN238" i="3" s="1"/>
  <c r="DF7" i="7"/>
  <c r="DF13" i="7"/>
  <c r="DF15" i="7" s="1"/>
  <c r="DF19" i="7"/>
  <c r="D62" i="3"/>
  <c r="E43" i="2"/>
  <c r="E50" i="7" s="1"/>
  <c r="M43" i="2"/>
  <c r="M50" i="7" s="1"/>
  <c r="U43" i="2"/>
  <c r="U50" i="7" s="1"/>
  <c r="AC43" i="2"/>
  <c r="AC50" i="7" s="1"/>
  <c r="AK43" i="2"/>
  <c r="AK50" i="7" s="1"/>
  <c r="AS43" i="2"/>
  <c r="AS50" i="7" s="1"/>
  <c r="BA43" i="2"/>
  <c r="BA50" i="7" s="1"/>
  <c r="BI43" i="2"/>
  <c r="BI50" i="7" s="1"/>
  <c r="BQ43" i="2"/>
  <c r="BQ50" i="7" s="1"/>
  <c r="BY43" i="2"/>
  <c r="BY50" i="7" s="1"/>
  <c r="CG43" i="2"/>
  <c r="CG50" i="7" s="1"/>
  <c r="CO43" i="2"/>
  <c r="CO50" i="7" s="1"/>
  <c r="CW43" i="2"/>
  <c r="CW50" i="7" s="1"/>
  <c r="DE43" i="2"/>
  <c r="DE50" i="7" s="1"/>
  <c r="DM43" i="2"/>
  <c r="DM50" i="7" s="1"/>
  <c r="DU43" i="2"/>
  <c r="DU50" i="7" s="1"/>
  <c r="EC43" i="2"/>
  <c r="EC50" i="7" s="1"/>
  <c r="EK43" i="2"/>
  <c r="EK50" i="7" s="1"/>
  <c r="F43" i="2"/>
  <c r="F50" i="7" s="1"/>
  <c r="N43" i="2"/>
  <c r="N50" i="7" s="1"/>
  <c r="V43" i="2"/>
  <c r="V50" i="7" s="1"/>
  <c r="AD43" i="2"/>
  <c r="AD50" i="7" s="1"/>
  <c r="AL43" i="2"/>
  <c r="AL50" i="7" s="1"/>
  <c r="AT43" i="2"/>
  <c r="AT50" i="7" s="1"/>
  <c r="BB43" i="2"/>
  <c r="BB50" i="7" s="1"/>
  <c r="I43" i="2"/>
  <c r="I50" i="7" s="1"/>
  <c r="BE43" i="2"/>
  <c r="BE50" i="7" s="1"/>
  <c r="DA43" i="2"/>
  <c r="DA50" i="7" s="1"/>
  <c r="J43" i="2"/>
  <c r="J50" i="7" s="1"/>
  <c r="BF43" i="2"/>
  <c r="BF50" i="7" s="1"/>
  <c r="BN43" i="2"/>
  <c r="BN50" i="7" s="1"/>
  <c r="BV43" i="2"/>
  <c r="BV50" i="7" s="1"/>
  <c r="CD43" i="2"/>
  <c r="CD50" i="7" s="1"/>
  <c r="CL43" i="2"/>
  <c r="CL50" i="7" s="1"/>
  <c r="CT43" i="2"/>
  <c r="CT50" i="7" s="1"/>
  <c r="DB43" i="2"/>
  <c r="DB50" i="7" s="1"/>
  <c r="DJ43" i="2"/>
  <c r="DJ50" i="7" s="1"/>
  <c r="DR43" i="2"/>
  <c r="DR50" i="7" s="1"/>
  <c r="DZ43" i="2"/>
  <c r="DZ50" i="7" s="1"/>
  <c r="EH43" i="2"/>
  <c r="EH50" i="7" s="1"/>
  <c r="EP43" i="2"/>
  <c r="EP50" i="7" s="1"/>
  <c r="P43" i="2"/>
  <c r="P50" i="7" s="1"/>
  <c r="AF43" i="2"/>
  <c r="AF50" i="7" s="1"/>
  <c r="EM43" i="2"/>
  <c r="EM50" i="7" s="1"/>
  <c r="D43" i="2"/>
  <c r="D50" i="7" s="1"/>
  <c r="AW43" i="2"/>
  <c r="AW50" i="7" s="1"/>
  <c r="CS43" i="2"/>
  <c r="CS50" i="7" s="1"/>
  <c r="EO43" i="2"/>
  <c r="EO50" i="7" s="1"/>
  <c r="AX43" i="2"/>
  <c r="AX50" i="7" s="1"/>
  <c r="DT43" i="2"/>
  <c r="DT50" i="7" s="1"/>
  <c r="AU43" i="2"/>
  <c r="AU50" i="7" s="1"/>
  <c r="BK43" i="2"/>
  <c r="BK50" i="7" s="1"/>
  <c r="O43" i="2"/>
  <c r="O50" i="7" s="1"/>
  <c r="AO43" i="2"/>
  <c r="AO50" i="7" s="1"/>
  <c r="CK43" i="2"/>
  <c r="CK50" i="7" s="1"/>
  <c r="EG43" i="2"/>
  <c r="EG50" i="7" s="1"/>
  <c r="AP43" i="2"/>
  <c r="AP50" i="7" s="1"/>
  <c r="AN43" i="2"/>
  <c r="AN50" i="7" s="1"/>
  <c r="BD43" i="2"/>
  <c r="BD50" i="7" s="1"/>
  <c r="BT43" i="2"/>
  <c r="BT50" i="7" s="1"/>
  <c r="CJ43" i="2"/>
  <c r="CJ50" i="7" s="1"/>
  <c r="CZ43" i="2"/>
  <c r="CZ50" i="7" s="1"/>
  <c r="DP43" i="2"/>
  <c r="DP50" i="7" s="1"/>
  <c r="EF43" i="2"/>
  <c r="EF50" i="7" s="1"/>
  <c r="K43" i="2"/>
  <c r="K50" i="7" s="1"/>
  <c r="AA43" i="2"/>
  <c r="AA50" i="7" s="1"/>
  <c r="AQ43" i="2"/>
  <c r="AQ50" i="7" s="1"/>
  <c r="BG43" i="2"/>
  <c r="BG50" i="7" s="1"/>
  <c r="BW43" i="2"/>
  <c r="BW50" i="7" s="1"/>
  <c r="CM43" i="2"/>
  <c r="CM50" i="7" s="1"/>
  <c r="DC43" i="2"/>
  <c r="DC50" i="7" s="1"/>
  <c r="DS43" i="2"/>
  <c r="DS50" i="7" s="1"/>
  <c r="EI43" i="2"/>
  <c r="EI50" i="7" s="1"/>
  <c r="L43" i="2"/>
  <c r="L50" i="7" s="1"/>
  <c r="AJ43" i="2"/>
  <c r="AJ50" i="7" s="1"/>
  <c r="BP43" i="2"/>
  <c r="BP50" i="7" s="1"/>
  <c r="CV43" i="2"/>
  <c r="CV50" i="7" s="1"/>
  <c r="EB43" i="2"/>
  <c r="EB50" i="7" s="1"/>
  <c r="AM43" i="2"/>
  <c r="AM50" i="7" s="1"/>
  <c r="BS43" i="2"/>
  <c r="BS50" i="7" s="1"/>
  <c r="CY43" i="2"/>
  <c r="CY50" i="7" s="1"/>
  <c r="EE43" i="2"/>
  <c r="EE50" i="7" s="1"/>
  <c r="AB43" i="2"/>
  <c r="AB50" i="7" s="1"/>
  <c r="BH43" i="2"/>
  <c r="BH50" i="7" s="1"/>
  <c r="CN43" i="2"/>
  <c r="CN50" i="7" s="1"/>
  <c r="AG43" i="2"/>
  <c r="AG50" i="7" s="1"/>
  <c r="CC43" i="2"/>
  <c r="CC50" i="7" s="1"/>
  <c r="DY43" i="2"/>
  <c r="DY50" i="7" s="1"/>
  <c r="AH43" i="2"/>
  <c r="AH50" i="7" s="1"/>
  <c r="BJ43" i="2"/>
  <c r="BJ50" i="7" s="1"/>
  <c r="BR43" i="2"/>
  <c r="BR50" i="7" s="1"/>
  <c r="BZ43" i="2"/>
  <c r="BZ50" i="7" s="1"/>
  <c r="CH43" i="2"/>
  <c r="CH50" i="7" s="1"/>
  <c r="CP43" i="2"/>
  <c r="CP50" i="7" s="1"/>
  <c r="CX43" i="2"/>
  <c r="CX50" i="7" s="1"/>
  <c r="DF43" i="2"/>
  <c r="DF50" i="7" s="1"/>
  <c r="DN43" i="2"/>
  <c r="DN50" i="7" s="1"/>
  <c r="DV43" i="2"/>
  <c r="DV50" i="7" s="1"/>
  <c r="ED43" i="2"/>
  <c r="ED50" i="7" s="1"/>
  <c r="EL43" i="2"/>
  <c r="EL50" i="7" s="1"/>
  <c r="H43" i="2"/>
  <c r="H50" i="7" s="1"/>
  <c r="X43" i="2"/>
  <c r="X50" i="7" s="1"/>
  <c r="AE43" i="2"/>
  <c r="AE50" i="7" s="1"/>
  <c r="CQ43" i="2"/>
  <c r="CQ50" i="7" s="1"/>
  <c r="Q43" i="2"/>
  <c r="Q50" i="7" s="1"/>
  <c r="BM43" i="2"/>
  <c r="BM50" i="7" s="1"/>
  <c r="DI43" i="2"/>
  <c r="DI50" i="7" s="1"/>
  <c r="R43" i="2"/>
  <c r="R50" i="7" s="1"/>
  <c r="AV43" i="2"/>
  <c r="AV50" i="7" s="1"/>
  <c r="BL43" i="2"/>
  <c r="BL50" i="7" s="1"/>
  <c r="CB43" i="2"/>
  <c r="CB50" i="7" s="1"/>
  <c r="CR43" i="2"/>
  <c r="CR50" i="7" s="1"/>
  <c r="DH43" i="2"/>
  <c r="DH50" i="7" s="1"/>
  <c r="DX43" i="2"/>
  <c r="DX50" i="7" s="1"/>
  <c r="EN43" i="2"/>
  <c r="EN50" i="7" s="1"/>
  <c r="S43" i="2"/>
  <c r="S50" i="7" s="1"/>
  <c r="AI43" i="2"/>
  <c r="AI50" i="7" s="1"/>
  <c r="AY43" i="2"/>
  <c r="AY50" i="7" s="1"/>
  <c r="BO43" i="2"/>
  <c r="BO50" i="7" s="1"/>
  <c r="CE43" i="2"/>
  <c r="CE50" i="7" s="1"/>
  <c r="CU43" i="2"/>
  <c r="CU50" i="7" s="1"/>
  <c r="DK43" i="2"/>
  <c r="DK50" i="7" s="1"/>
  <c r="EA43" i="2"/>
  <c r="EA50" i="7" s="1"/>
  <c r="EQ43" i="2"/>
  <c r="EQ50" i="7" s="1"/>
  <c r="T43" i="2"/>
  <c r="T50" i="7" s="1"/>
  <c r="AZ43" i="2"/>
  <c r="AZ50" i="7" s="1"/>
  <c r="CF43" i="2"/>
  <c r="CF50" i="7" s="1"/>
  <c r="DL43" i="2"/>
  <c r="DL50" i="7" s="1"/>
  <c r="W43" i="2"/>
  <c r="W50" i="7" s="1"/>
  <c r="BC43" i="2"/>
  <c r="BC50" i="7" s="1"/>
  <c r="CI43" i="2"/>
  <c r="CI50" i="7" s="1"/>
  <c r="DO43" i="2"/>
  <c r="DO50" i="7" s="1"/>
  <c r="G43" i="2"/>
  <c r="G50" i="7" s="1"/>
  <c r="AR43" i="2"/>
  <c r="AR50" i="7" s="1"/>
  <c r="BX43" i="2"/>
  <c r="BX50" i="7" s="1"/>
  <c r="DD43" i="2"/>
  <c r="DD50" i="7" s="1"/>
  <c r="DG43" i="2"/>
  <c r="DG50" i="7" s="1"/>
  <c r="DW43" i="2"/>
  <c r="DW50" i="7" s="1"/>
  <c r="Z43" i="2"/>
  <c r="Z50" i="7" s="1"/>
  <c r="CA43" i="2"/>
  <c r="CA50" i="7" s="1"/>
  <c r="DQ43" i="2"/>
  <c r="DQ50" i="7" s="1"/>
  <c r="BU43" i="2"/>
  <c r="BU50" i="7" s="1"/>
  <c r="F22" i="2"/>
  <c r="Y43" i="2"/>
  <c r="Y50" i="7" s="1"/>
  <c r="EJ43" i="2"/>
  <c r="EJ50" i="7" s="1"/>
  <c r="DI7" i="7"/>
  <c r="DI13" i="7"/>
  <c r="DI15" i="7" s="1"/>
  <c r="DI19" i="7"/>
  <c r="EK23" i="7"/>
  <c r="CQ205" i="3"/>
  <c r="CQ359" i="1"/>
  <c r="CP4" i="12" s="1"/>
  <c r="CP3" i="12" s="1"/>
  <c r="AP305" i="1"/>
  <c r="DL172" i="3" s="1"/>
  <c r="AP307" i="1"/>
  <c r="AP328" i="1"/>
  <c r="AY307" i="1"/>
  <c r="AR307" i="1"/>
  <c r="CD10" i="7"/>
  <c r="CD20" i="7" s="1"/>
  <c r="DY23" i="7"/>
  <c r="F49" i="13"/>
  <c r="G204" i="13"/>
  <c r="CR19" i="7"/>
  <c r="CR7" i="7"/>
  <c r="CR8" i="7" s="1"/>
  <c r="CR9" i="7" s="1"/>
  <c r="CR13" i="7"/>
  <c r="CR15" i="7" s="1"/>
  <c r="CL254" i="3"/>
  <c r="CL173" i="3" s="1"/>
  <c r="CL250" i="3"/>
  <c r="CL167" i="3" s="1"/>
  <c r="CL262" i="3"/>
  <c r="CL268" i="3"/>
  <c r="CL228" i="3"/>
  <c r="CL255" i="3"/>
  <c r="CL267" i="3"/>
  <c r="CL263" i="3"/>
  <c r="CL209" i="3"/>
  <c r="CL234" i="3"/>
  <c r="CK26" i="12" s="1"/>
  <c r="CL278" i="3"/>
  <c r="DH35" i="7"/>
  <c r="DH31" i="12"/>
  <c r="CZ35" i="7"/>
  <c r="CZ31" i="12"/>
  <c r="DF357" i="1"/>
  <c r="DF203" i="3"/>
  <c r="AQ331" i="1"/>
  <c r="AX330" i="1"/>
  <c r="CK23" i="7"/>
  <c r="FJ236" i="3"/>
  <c r="FJ238" i="3" s="1"/>
  <c r="EP23" i="7"/>
  <c r="CW13" i="7"/>
  <c r="CW15" i="7" s="1"/>
  <c r="CW19" i="7"/>
  <c r="CW7" i="7"/>
  <c r="CW8" i="7" s="1"/>
  <c r="CW9" i="7" s="1"/>
  <c r="AO307" i="1"/>
  <c r="AT330" i="1"/>
  <c r="DC19" i="7"/>
  <c r="DC7" i="7"/>
  <c r="DC13" i="7"/>
  <c r="DC15" i="7" s="1"/>
  <c r="FS50" i="12"/>
  <c r="FS51" i="12" s="1"/>
  <c r="FS52" i="12" s="1"/>
  <c r="CW205" i="3"/>
  <c r="CW359" i="1"/>
  <c r="CV4" i="12" s="1"/>
  <c r="CV3" i="12" s="1"/>
  <c r="AW328" i="1"/>
  <c r="CT23" i="7"/>
  <c r="EG23" i="7"/>
  <c r="CE10" i="7"/>
  <c r="CE20" i="7" s="1"/>
  <c r="DD202" i="3"/>
  <c r="DD356" i="1"/>
  <c r="AS330" i="1"/>
  <c r="AU329" i="1"/>
  <c r="CY23" i="7"/>
  <c r="DV23" i="7"/>
  <c r="AK332" i="1"/>
  <c r="CN254" i="3"/>
  <c r="CN173" i="3" s="1"/>
  <c r="CN228" i="3"/>
  <c r="CN255" i="3"/>
  <c r="CN268" i="3"/>
  <c r="CN267" i="3"/>
  <c r="CN263" i="3"/>
  <c r="CN262" i="3"/>
  <c r="CN250" i="3"/>
  <c r="CN167" i="3" s="1"/>
  <c r="CN209" i="3"/>
  <c r="CN234" i="3"/>
  <c r="CM26" i="12" s="1"/>
  <c r="CN278" i="3"/>
  <c r="E26" i="7"/>
  <c r="CT19" i="7"/>
  <c r="CT7" i="7"/>
  <c r="CT8" i="7" s="1"/>
  <c r="CT9" i="7" s="1"/>
  <c r="CT13" i="7"/>
  <c r="CT15" i="7" s="1"/>
  <c r="D66" i="3"/>
  <c r="H47" i="2"/>
  <c r="H54" i="7" s="1"/>
  <c r="H15" i="11" s="1"/>
  <c r="P47" i="2"/>
  <c r="P54" i="7" s="1"/>
  <c r="P15" i="11" s="1"/>
  <c r="X47" i="2"/>
  <c r="X54" i="7" s="1"/>
  <c r="X15" i="11" s="1"/>
  <c r="AF47" i="2"/>
  <c r="AF54" i="7" s="1"/>
  <c r="AF15" i="11" s="1"/>
  <c r="AN47" i="2"/>
  <c r="AN54" i="7" s="1"/>
  <c r="AN15" i="11" s="1"/>
  <c r="AV47" i="2"/>
  <c r="AV54" i="7" s="1"/>
  <c r="AV15" i="11" s="1"/>
  <c r="J47" i="2"/>
  <c r="J54" i="7" s="1"/>
  <c r="J15" i="11" s="1"/>
  <c r="U47" i="2"/>
  <c r="U54" i="7" s="1"/>
  <c r="U15" i="11" s="1"/>
  <c r="AE47" i="2"/>
  <c r="AE54" i="7" s="1"/>
  <c r="AE15" i="11" s="1"/>
  <c r="AP47" i="2"/>
  <c r="AP54" i="7" s="1"/>
  <c r="AP15" i="11" s="1"/>
  <c r="AZ47" i="2"/>
  <c r="AZ54" i="7" s="1"/>
  <c r="AZ15" i="11" s="1"/>
  <c r="BH47" i="2"/>
  <c r="BH54" i="7" s="1"/>
  <c r="BH15" i="11" s="1"/>
  <c r="BP47" i="2"/>
  <c r="BP54" i="7" s="1"/>
  <c r="BP15" i="11" s="1"/>
  <c r="BX47" i="2"/>
  <c r="BX54" i="7" s="1"/>
  <c r="BX15" i="11" s="1"/>
  <c r="CF47" i="2"/>
  <c r="CF54" i="7" s="1"/>
  <c r="CF15" i="11" s="1"/>
  <c r="CN47" i="2"/>
  <c r="CN54" i="7" s="1"/>
  <c r="CN15" i="11" s="1"/>
  <c r="CV47" i="2"/>
  <c r="CV54" i="7" s="1"/>
  <c r="CV15" i="11" s="1"/>
  <c r="DD47" i="2"/>
  <c r="DD54" i="7" s="1"/>
  <c r="DD15" i="11" s="1"/>
  <c r="DL47" i="2"/>
  <c r="DL54" i="7" s="1"/>
  <c r="DL15" i="11" s="1"/>
  <c r="DT47" i="2"/>
  <c r="DT54" i="7" s="1"/>
  <c r="DT15" i="11" s="1"/>
  <c r="EB47" i="2"/>
  <c r="EB54" i="7" s="1"/>
  <c r="EB15" i="11" s="1"/>
  <c r="EJ47" i="2"/>
  <c r="EJ54" i="7" s="1"/>
  <c r="EJ15" i="11" s="1"/>
  <c r="F47" i="2"/>
  <c r="F54" i="7" s="1"/>
  <c r="F15" i="11" s="1"/>
  <c r="Q47" i="2"/>
  <c r="Q54" i="7" s="1"/>
  <c r="Q15" i="11" s="1"/>
  <c r="AA47" i="2"/>
  <c r="AA54" i="7" s="1"/>
  <c r="AA15" i="11" s="1"/>
  <c r="AL47" i="2"/>
  <c r="AL54" i="7" s="1"/>
  <c r="AL15" i="11" s="1"/>
  <c r="AW47" i="2"/>
  <c r="AW54" i="7" s="1"/>
  <c r="AW15" i="11" s="1"/>
  <c r="BE47" i="2"/>
  <c r="BE54" i="7" s="1"/>
  <c r="BE15" i="11" s="1"/>
  <c r="BM47" i="2"/>
  <c r="BM54" i="7" s="1"/>
  <c r="BM15" i="11" s="1"/>
  <c r="BU47" i="2"/>
  <c r="BU54" i="7" s="1"/>
  <c r="BU15" i="11" s="1"/>
  <c r="CC47" i="2"/>
  <c r="CC54" i="7" s="1"/>
  <c r="CC15" i="11" s="1"/>
  <c r="CK47" i="2"/>
  <c r="CK54" i="7" s="1"/>
  <c r="CK15" i="11" s="1"/>
  <c r="CS47" i="2"/>
  <c r="CS54" i="7" s="1"/>
  <c r="CS15" i="11" s="1"/>
  <c r="DA47" i="2"/>
  <c r="DA54" i="7" s="1"/>
  <c r="DA15" i="11" s="1"/>
  <c r="DI47" i="2"/>
  <c r="DI54" i="7" s="1"/>
  <c r="DI15" i="11" s="1"/>
  <c r="DQ47" i="2"/>
  <c r="DQ54" i="7" s="1"/>
  <c r="DQ15" i="11" s="1"/>
  <c r="DY47" i="2"/>
  <c r="DY54" i="7" s="1"/>
  <c r="DY15" i="11" s="1"/>
  <c r="EG47" i="2"/>
  <c r="EG54" i="7" s="1"/>
  <c r="EG15" i="11" s="1"/>
  <c r="EO47" i="2"/>
  <c r="EO54" i="7" s="1"/>
  <c r="EO15" i="11" s="1"/>
  <c r="M47" i="2"/>
  <c r="M54" i="7" s="1"/>
  <c r="M15" i="11" s="1"/>
  <c r="W47" i="2"/>
  <c r="W54" i="7" s="1"/>
  <c r="W15" i="11" s="1"/>
  <c r="AH47" i="2"/>
  <c r="AH54" i="7" s="1"/>
  <c r="AH15" i="11" s="1"/>
  <c r="AS47" i="2"/>
  <c r="AS54" i="7" s="1"/>
  <c r="AS15" i="11" s="1"/>
  <c r="BB47" i="2"/>
  <c r="BB54" i="7" s="1"/>
  <c r="BB15" i="11" s="1"/>
  <c r="BJ47" i="2"/>
  <c r="BJ54" i="7" s="1"/>
  <c r="BJ15" i="11" s="1"/>
  <c r="BR47" i="2"/>
  <c r="BR54" i="7" s="1"/>
  <c r="BR15" i="11" s="1"/>
  <c r="BZ47" i="2"/>
  <c r="BZ54" i="7" s="1"/>
  <c r="BZ15" i="11" s="1"/>
  <c r="CH47" i="2"/>
  <c r="CH54" i="7" s="1"/>
  <c r="CH15" i="11" s="1"/>
  <c r="CP47" i="2"/>
  <c r="CP54" i="7" s="1"/>
  <c r="CP15" i="11" s="1"/>
  <c r="CX47" i="2"/>
  <c r="CX54" i="7" s="1"/>
  <c r="CX15" i="11" s="1"/>
  <c r="DF47" i="2"/>
  <c r="DF54" i="7" s="1"/>
  <c r="DF15" i="11" s="1"/>
  <c r="DN47" i="2"/>
  <c r="DN54" i="7" s="1"/>
  <c r="DN15" i="11" s="1"/>
  <c r="DV47" i="2"/>
  <c r="DV54" i="7" s="1"/>
  <c r="DV15" i="11" s="1"/>
  <c r="ED47" i="2"/>
  <c r="ED54" i="7" s="1"/>
  <c r="ED15" i="11" s="1"/>
  <c r="EL47" i="2"/>
  <c r="EL54" i="7" s="1"/>
  <c r="EL15" i="11" s="1"/>
  <c r="Y47" i="2"/>
  <c r="Y54" i="7" s="1"/>
  <c r="Y15" i="11" s="1"/>
  <c r="BK47" i="2"/>
  <c r="BK54" i="7" s="1"/>
  <c r="BK15" i="11" s="1"/>
  <c r="CQ47" i="2"/>
  <c r="CQ54" i="7" s="1"/>
  <c r="CQ15" i="11" s="1"/>
  <c r="DW47" i="2"/>
  <c r="DW54" i="7" s="1"/>
  <c r="DW15" i="11" s="1"/>
  <c r="I47" i="2"/>
  <c r="I54" i="7" s="1"/>
  <c r="I15" i="11" s="1"/>
  <c r="AY47" i="2"/>
  <c r="AY54" i="7" s="1"/>
  <c r="AY15" i="11" s="1"/>
  <c r="CE47" i="2"/>
  <c r="CE54" i="7" s="1"/>
  <c r="CE15" i="11" s="1"/>
  <c r="DK47" i="2"/>
  <c r="DK54" i="7" s="1"/>
  <c r="DK15" i="11" s="1"/>
  <c r="EQ47" i="2"/>
  <c r="EQ54" i="7" s="1"/>
  <c r="EQ15" i="11" s="1"/>
  <c r="AI47" i="2"/>
  <c r="AI54" i="7" s="1"/>
  <c r="AI15" i="11" s="1"/>
  <c r="BS47" i="2"/>
  <c r="BS54" i="7" s="1"/>
  <c r="BS15" i="11" s="1"/>
  <c r="CY47" i="2"/>
  <c r="CY54" i="7" s="1"/>
  <c r="CY15" i="11" s="1"/>
  <c r="EE47" i="2"/>
  <c r="EE54" i="7" s="1"/>
  <c r="EE15" i="11" s="1"/>
  <c r="CM47" i="2"/>
  <c r="CM54" i="7" s="1"/>
  <c r="CM15" i="11" s="1"/>
  <c r="AO47" i="2"/>
  <c r="AO54" i="7" s="1"/>
  <c r="AO15" i="11" s="1"/>
  <c r="EI47" i="2"/>
  <c r="EI54" i="7" s="1"/>
  <c r="EI15" i="11" s="1"/>
  <c r="DS47" i="2"/>
  <c r="DS54" i="7" s="1"/>
  <c r="DS15" i="11" s="1"/>
  <c r="L47" i="2"/>
  <c r="L54" i="7" s="1"/>
  <c r="L15" i="11" s="1"/>
  <c r="T47" i="2"/>
  <c r="T54" i="7" s="1"/>
  <c r="T15" i="11" s="1"/>
  <c r="AB47" i="2"/>
  <c r="AB54" i="7" s="1"/>
  <c r="AB15" i="11" s="1"/>
  <c r="AJ47" i="2"/>
  <c r="AJ54" i="7" s="1"/>
  <c r="AJ15" i="11" s="1"/>
  <c r="AR47" i="2"/>
  <c r="AR54" i="7" s="1"/>
  <c r="AR15" i="11" s="1"/>
  <c r="E47" i="2"/>
  <c r="E54" i="7" s="1"/>
  <c r="E15" i="11" s="1"/>
  <c r="O47" i="2"/>
  <c r="O54" i="7" s="1"/>
  <c r="O15" i="11" s="1"/>
  <c r="Z47" i="2"/>
  <c r="Z54" i="7" s="1"/>
  <c r="Z15" i="11" s="1"/>
  <c r="AK47" i="2"/>
  <c r="AK54" i="7" s="1"/>
  <c r="AK15" i="11" s="1"/>
  <c r="AU47" i="2"/>
  <c r="AU54" i="7" s="1"/>
  <c r="AU15" i="11" s="1"/>
  <c r="BD47" i="2"/>
  <c r="BD54" i="7" s="1"/>
  <c r="BD15" i="11" s="1"/>
  <c r="BL47" i="2"/>
  <c r="BL54" i="7" s="1"/>
  <c r="BL15" i="11" s="1"/>
  <c r="BT47" i="2"/>
  <c r="BT54" i="7" s="1"/>
  <c r="BT15" i="11" s="1"/>
  <c r="CB47" i="2"/>
  <c r="CB54" i="7" s="1"/>
  <c r="CB15" i="11" s="1"/>
  <c r="CJ47" i="2"/>
  <c r="CJ54" i="7" s="1"/>
  <c r="CJ15" i="11" s="1"/>
  <c r="CR47" i="2"/>
  <c r="CR54" i="7" s="1"/>
  <c r="CR15" i="11" s="1"/>
  <c r="CZ47" i="2"/>
  <c r="CZ54" i="7" s="1"/>
  <c r="CZ15" i="11" s="1"/>
  <c r="DH47" i="2"/>
  <c r="DH54" i="7" s="1"/>
  <c r="DH15" i="11" s="1"/>
  <c r="DP47" i="2"/>
  <c r="DP54" i="7" s="1"/>
  <c r="DP15" i="11" s="1"/>
  <c r="DX47" i="2"/>
  <c r="DX54" i="7" s="1"/>
  <c r="DX15" i="11" s="1"/>
  <c r="EF47" i="2"/>
  <c r="EF54" i="7" s="1"/>
  <c r="EF15" i="11" s="1"/>
  <c r="EN47" i="2"/>
  <c r="EN54" i="7" s="1"/>
  <c r="EN15" i="11" s="1"/>
  <c r="K47" i="2"/>
  <c r="K54" i="7" s="1"/>
  <c r="K15" i="11" s="1"/>
  <c r="V47" i="2"/>
  <c r="V54" i="7" s="1"/>
  <c r="V15" i="11" s="1"/>
  <c r="AG47" i="2"/>
  <c r="AG54" i="7" s="1"/>
  <c r="AG15" i="11" s="1"/>
  <c r="AQ47" i="2"/>
  <c r="AQ54" i="7" s="1"/>
  <c r="AQ15" i="11" s="1"/>
  <c r="BA47" i="2"/>
  <c r="BA54" i="7" s="1"/>
  <c r="BA15" i="11" s="1"/>
  <c r="BI47" i="2"/>
  <c r="BI54" i="7" s="1"/>
  <c r="BI15" i="11" s="1"/>
  <c r="BQ47" i="2"/>
  <c r="BQ54" i="7" s="1"/>
  <c r="BQ15" i="11" s="1"/>
  <c r="BY47" i="2"/>
  <c r="BY54" i="7" s="1"/>
  <c r="BY15" i="11" s="1"/>
  <c r="CG47" i="2"/>
  <c r="CG54" i="7" s="1"/>
  <c r="CG15" i="11" s="1"/>
  <c r="CO47" i="2"/>
  <c r="CO54" i="7" s="1"/>
  <c r="CO15" i="11" s="1"/>
  <c r="CW47" i="2"/>
  <c r="CW54" i="7" s="1"/>
  <c r="CW15" i="11" s="1"/>
  <c r="DE47" i="2"/>
  <c r="DE54" i="7" s="1"/>
  <c r="DE15" i="11" s="1"/>
  <c r="DM47" i="2"/>
  <c r="DM54" i="7" s="1"/>
  <c r="DM15" i="11" s="1"/>
  <c r="DU47" i="2"/>
  <c r="DU54" i="7" s="1"/>
  <c r="DU15" i="11" s="1"/>
  <c r="EC47" i="2"/>
  <c r="EC54" i="7" s="1"/>
  <c r="EC15" i="11" s="1"/>
  <c r="EK47" i="2"/>
  <c r="EK54" i="7" s="1"/>
  <c r="EK15" i="11" s="1"/>
  <c r="G47" i="2"/>
  <c r="G54" i="7" s="1"/>
  <c r="G15" i="11" s="1"/>
  <c r="R47" i="2"/>
  <c r="R54" i="7" s="1"/>
  <c r="R15" i="11" s="1"/>
  <c r="AC47" i="2"/>
  <c r="AC54" i="7" s="1"/>
  <c r="AC15" i="11" s="1"/>
  <c r="AM47" i="2"/>
  <c r="AM54" i="7" s="1"/>
  <c r="AM15" i="11" s="1"/>
  <c r="AX47" i="2"/>
  <c r="AX54" i="7" s="1"/>
  <c r="AX15" i="11" s="1"/>
  <c r="BF47" i="2"/>
  <c r="BF54" i="7" s="1"/>
  <c r="BF15" i="11" s="1"/>
  <c r="BN47" i="2"/>
  <c r="BN54" i="7" s="1"/>
  <c r="BN15" i="11" s="1"/>
  <c r="BV47" i="2"/>
  <c r="BV54" i="7" s="1"/>
  <c r="BV15" i="11" s="1"/>
  <c r="CD47" i="2"/>
  <c r="CD54" i="7" s="1"/>
  <c r="CD15" i="11" s="1"/>
  <c r="CL47" i="2"/>
  <c r="CL54" i="7" s="1"/>
  <c r="CL15" i="11" s="1"/>
  <c r="CT47" i="2"/>
  <c r="CT54" i="7" s="1"/>
  <c r="CT15" i="11" s="1"/>
  <c r="DB47" i="2"/>
  <c r="DB54" i="7" s="1"/>
  <c r="DB15" i="11" s="1"/>
  <c r="DJ47" i="2"/>
  <c r="DJ54" i="7" s="1"/>
  <c r="DJ15" i="11" s="1"/>
  <c r="DR47" i="2"/>
  <c r="DR54" i="7" s="1"/>
  <c r="DR15" i="11" s="1"/>
  <c r="DZ47" i="2"/>
  <c r="DZ54" i="7" s="1"/>
  <c r="DZ15" i="11" s="1"/>
  <c r="EH47" i="2"/>
  <c r="EH54" i="7" s="1"/>
  <c r="EH15" i="11" s="1"/>
  <c r="EP47" i="2"/>
  <c r="EP54" i="7" s="1"/>
  <c r="EP15" i="11" s="1"/>
  <c r="AT47" i="2"/>
  <c r="AT54" i="7" s="1"/>
  <c r="AT15" i="11" s="1"/>
  <c r="CA47" i="2"/>
  <c r="CA54" i="7" s="1"/>
  <c r="CA15" i="11" s="1"/>
  <c r="DG47" i="2"/>
  <c r="DG54" i="7" s="1"/>
  <c r="DG15" i="11" s="1"/>
  <c r="EM47" i="2"/>
  <c r="EM54" i="7" s="1"/>
  <c r="EM15" i="11" s="1"/>
  <c r="AD47" i="2"/>
  <c r="AD54" i="7" s="1"/>
  <c r="AD15" i="11" s="1"/>
  <c r="BO47" i="2"/>
  <c r="BO54" i="7" s="1"/>
  <c r="BO15" i="11" s="1"/>
  <c r="CU47" i="2"/>
  <c r="CU54" i="7" s="1"/>
  <c r="CU15" i="11" s="1"/>
  <c r="EA47" i="2"/>
  <c r="EA54" i="7" s="1"/>
  <c r="EA15" i="11" s="1"/>
  <c r="N47" i="2"/>
  <c r="N54" i="7" s="1"/>
  <c r="N15" i="11" s="1"/>
  <c r="BC47" i="2"/>
  <c r="BC54" i="7" s="1"/>
  <c r="BC15" i="11" s="1"/>
  <c r="DO47" i="2"/>
  <c r="DO54" i="7" s="1"/>
  <c r="DO15" i="11" s="1"/>
  <c r="DC47" i="2"/>
  <c r="DC54" i="7" s="1"/>
  <c r="DC15" i="11" s="1"/>
  <c r="S47" i="2"/>
  <c r="S54" i="7" s="1"/>
  <c r="S15" i="11" s="1"/>
  <c r="BG47" i="2"/>
  <c r="BG54" i="7" s="1"/>
  <c r="BG15" i="11" s="1"/>
  <c r="CI47" i="2"/>
  <c r="CI54" i="7" s="1"/>
  <c r="CI15" i="11" s="1"/>
  <c r="D47" i="2"/>
  <c r="D54" i="7" s="1"/>
  <c r="D15" i="11" s="1"/>
  <c r="BW47" i="2"/>
  <c r="BW54" i="7" s="1"/>
  <c r="BW15" i="11" s="1"/>
  <c r="CP205" i="3"/>
  <c r="CP359" i="1"/>
  <c r="CO4" i="12" s="1"/>
  <c r="CO3" i="12" s="1"/>
  <c r="DJ356" i="1"/>
  <c r="DJ202" i="3"/>
  <c r="CU205" i="3"/>
  <c r="CU359" i="1"/>
  <c r="CT4" i="12" s="1"/>
  <c r="CT3" i="12" s="1"/>
  <c r="D70" i="3"/>
  <c r="F51" i="2"/>
  <c r="F58" i="7" s="1"/>
  <c r="F19" i="11" s="1"/>
  <c r="N51" i="2"/>
  <c r="N58" i="7" s="1"/>
  <c r="N19" i="11" s="1"/>
  <c r="V51" i="2"/>
  <c r="V58" i="7" s="1"/>
  <c r="V19" i="11" s="1"/>
  <c r="AD51" i="2"/>
  <c r="AD58" i="7" s="1"/>
  <c r="AD19" i="11" s="1"/>
  <c r="K51" i="2"/>
  <c r="K58" i="7" s="1"/>
  <c r="K19" i="11" s="1"/>
  <c r="U51" i="2"/>
  <c r="U58" i="7" s="1"/>
  <c r="U19" i="11" s="1"/>
  <c r="AF51" i="2"/>
  <c r="AF58" i="7" s="1"/>
  <c r="AF19" i="11" s="1"/>
  <c r="AN51" i="2"/>
  <c r="AN58" i="7" s="1"/>
  <c r="AN19" i="11" s="1"/>
  <c r="AV51" i="2"/>
  <c r="AV58" i="7" s="1"/>
  <c r="AV19" i="11" s="1"/>
  <c r="BD51" i="2"/>
  <c r="BD58" i="7" s="1"/>
  <c r="BD19" i="11" s="1"/>
  <c r="BL51" i="2"/>
  <c r="BL58" i="7" s="1"/>
  <c r="BL19" i="11" s="1"/>
  <c r="BT51" i="2"/>
  <c r="BT58" i="7" s="1"/>
  <c r="BT19" i="11" s="1"/>
  <c r="CB51" i="2"/>
  <c r="CB58" i="7" s="1"/>
  <c r="CB19" i="11" s="1"/>
  <c r="CJ51" i="2"/>
  <c r="CJ58" i="7" s="1"/>
  <c r="CJ19" i="11" s="1"/>
  <c r="CR51" i="2"/>
  <c r="CR58" i="7" s="1"/>
  <c r="CR19" i="11" s="1"/>
  <c r="CZ51" i="2"/>
  <c r="CZ58" i="7" s="1"/>
  <c r="CZ19" i="11" s="1"/>
  <c r="DH51" i="2"/>
  <c r="DH58" i="7" s="1"/>
  <c r="DH19" i="11" s="1"/>
  <c r="DP51" i="2"/>
  <c r="DP58" i="7" s="1"/>
  <c r="DP19" i="11" s="1"/>
  <c r="DX51" i="2"/>
  <c r="DX58" i="7" s="1"/>
  <c r="DX19" i="11" s="1"/>
  <c r="EF51" i="2"/>
  <c r="EF58" i="7" s="1"/>
  <c r="EF19" i="11" s="1"/>
  <c r="EN51" i="2"/>
  <c r="EN58" i="7" s="1"/>
  <c r="EN19" i="11" s="1"/>
  <c r="L51" i="2"/>
  <c r="L58" i="7" s="1"/>
  <c r="L19" i="11" s="1"/>
  <c r="W51" i="2"/>
  <c r="W58" i="7" s="1"/>
  <c r="W19" i="11" s="1"/>
  <c r="AG51" i="2"/>
  <c r="AG58" i="7" s="1"/>
  <c r="AG19" i="11" s="1"/>
  <c r="AO51" i="2"/>
  <c r="AO58" i="7" s="1"/>
  <c r="AO19" i="11" s="1"/>
  <c r="AW51" i="2"/>
  <c r="AW58" i="7" s="1"/>
  <c r="AW19" i="11" s="1"/>
  <c r="BE51" i="2"/>
  <c r="BE58" i="7" s="1"/>
  <c r="BE19" i="11" s="1"/>
  <c r="BM51" i="2"/>
  <c r="BM58" i="7" s="1"/>
  <c r="BM19" i="11" s="1"/>
  <c r="BU51" i="2"/>
  <c r="BU58" i="7" s="1"/>
  <c r="BU19" i="11" s="1"/>
  <c r="CC51" i="2"/>
  <c r="CC58" i="7" s="1"/>
  <c r="CC19" i="11" s="1"/>
  <c r="CK51" i="2"/>
  <c r="CK58" i="7" s="1"/>
  <c r="CK19" i="11" s="1"/>
  <c r="CS51" i="2"/>
  <c r="CS58" i="7" s="1"/>
  <c r="CS19" i="11" s="1"/>
  <c r="DA51" i="2"/>
  <c r="DA58" i="7" s="1"/>
  <c r="DA19" i="11" s="1"/>
  <c r="DI51" i="2"/>
  <c r="DI58" i="7" s="1"/>
  <c r="DI19" i="11" s="1"/>
  <c r="DQ51" i="2"/>
  <c r="DQ58" i="7" s="1"/>
  <c r="DQ19" i="11" s="1"/>
  <c r="DY51" i="2"/>
  <c r="DY58" i="7" s="1"/>
  <c r="DY19" i="11" s="1"/>
  <c r="EG51" i="2"/>
  <c r="EG58" i="7" s="1"/>
  <c r="EG19" i="11" s="1"/>
  <c r="EO51" i="2"/>
  <c r="EO58" i="7" s="1"/>
  <c r="EO19" i="11" s="1"/>
  <c r="M51" i="2"/>
  <c r="M58" i="7" s="1"/>
  <c r="M19" i="11" s="1"/>
  <c r="X51" i="2"/>
  <c r="X58" i="7" s="1"/>
  <c r="X19" i="11" s="1"/>
  <c r="AH51" i="2"/>
  <c r="AH58" i="7" s="1"/>
  <c r="AH19" i="11" s="1"/>
  <c r="AP51" i="2"/>
  <c r="AP58" i="7" s="1"/>
  <c r="AP19" i="11" s="1"/>
  <c r="AX51" i="2"/>
  <c r="AX58" i="7" s="1"/>
  <c r="AX19" i="11" s="1"/>
  <c r="BF51" i="2"/>
  <c r="BF58" i="7" s="1"/>
  <c r="BF19" i="11" s="1"/>
  <c r="BN51" i="2"/>
  <c r="BN58" i="7" s="1"/>
  <c r="BN19" i="11" s="1"/>
  <c r="BV51" i="2"/>
  <c r="BV58" i="7" s="1"/>
  <c r="BV19" i="11" s="1"/>
  <c r="CD51" i="2"/>
  <c r="CD58" i="7" s="1"/>
  <c r="CD19" i="11" s="1"/>
  <c r="CL51" i="2"/>
  <c r="CL58" i="7" s="1"/>
  <c r="CL19" i="11" s="1"/>
  <c r="CT51" i="2"/>
  <c r="CT58" i="7" s="1"/>
  <c r="CT19" i="11" s="1"/>
  <c r="DB51" i="2"/>
  <c r="DB58" i="7" s="1"/>
  <c r="DB19" i="11" s="1"/>
  <c r="DJ51" i="2"/>
  <c r="DJ58" i="7" s="1"/>
  <c r="DJ19" i="11" s="1"/>
  <c r="DR51" i="2"/>
  <c r="DR58" i="7" s="1"/>
  <c r="DR19" i="11" s="1"/>
  <c r="DZ51" i="2"/>
  <c r="DZ58" i="7" s="1"/>
  <c r="DZ19" i="11" s="1"/>
  <c r="EH51" i="2"/>
  <c r="EH58" i="7" s="1"/>
  <c r="EH19" i="11" s="1"/>
  <c r="EP51" i="2"/>
  <c r="EP58" i="7" s="1"/>
  <c r="EP19" i="11" s="1"/>
  <c r="AE51" i="2"/>
  <c r="AE58" i="7" s="1"/>
  <c r="AE19" i="11" s="1"/>
  <c r="BK51" i="2"/>
  <c r="BK58" i="7" s="1"/>
  <c r="BK19" i="11" s="1"/>
  <c r="CQ51" i="2"/>
  <c r="CQ58" i="7" s="1"/>
  <c r="CQ19" i="11" s="1"/>
  <c r="DW51" i="2"/>
  <c r="DW58" i="7" s="1"/>
  <c r="DW19" i="11" s="1"/>
  <c r="D51" i="2"/>
  <c r="D58" i="7" s="1"/>
  <c r="D19" i="11" s="1"/>
  <c r="AI51" i="2"/>
  <c r="AI58" i="7" s="1"/>
  <c r="AI19" i="11" s="1"/>
  <c r="BO51" i="2"/>
  <c r="BO58" i="7" s="1"/>
  <c r="BO19" i="11" s="1"/>
  <c r="CU51" i="2"/>
  <c r="CU58" i="7" s="1"/>
  <c r="CU19" i="11" s="1"/>
  <c r="EA51" i="2"/>
  <c r="EA58" i="7" s="1"/>
  <c r="EA19" i="11" s="1"/>
  <c r="AQ51" i="2"/>
  <c r="AQ58" i="7" s="1"/>
  <c r="AQ19" i="11" s="1"/>
  <c r="DC51" i="2"/>
  <c r="DC58" i="7" s="1"/>
  <c r="DC19" i="11" s="1"/>
  <c r="T51" i="2"/>
  <c r="T58" i="7" s="1"/>
  <c r="T19" i="11" s="1"/>
  <c r="BC51" i="2"/>
  <c r="BC58" i="7" s="1"/>
  <c r="BC19" i="11" s="1"/>
  <c r="CI51" i="2"/>
  <c r="CI58" i="7" s="1"/>
  <c r="CI19" i="11" s="1"/>
  <c r="DO51" i="2"/>
  <c r="DO58" i="7" s="1"/>
  <c r="DO19" i="11" s="1"/>
  <c r="Y51" i="2"/>
  <c r="Y58" i="7" s="1"/>
  <c r="Y19" i="11" s="1"/>
  <c r="CM51" i="2"/>
  <c r="CM58" i="7" s="1"/>
  <c r="CM19" i="11" s="1"/>
  <c r="J51" i="2"/>
  <c r="J58" i="7" s="1"/>
  <c r="J19" i="11" s="1"/>
  <c r="R51" i="2"/>
  <c r="R58" i="7" s="1"/>
  <c r="R19" i="11" s="1"/>
  <c r="Z51" i="2"/>
  <c r="Z58" i="7" s="1"/>
  <c r="Z19" i="11" s="1"/>
  <c r="E51" i="2"/>
  <c r="E58" i="7" s="1"/>
  <c r="E19" i="11" s="1"/>
  <c r="P51" i="2"/>
  <c r="P58" i="7" s="1"/>
  <c r="P19" i="11" s="1"/>
  <c r="AA51" i="2"/>
  <c r="AA58" i="7" s="1"/>
  <c r="AA19" i="11" s="1"/>
  <c r="AJ51" i="2"/>
  <c r="AJ58" i="7" s="1"/>
  <c r="AJ19" i="11" s="1"/>
  <c r="AR51" i="2"/>
  <c r="AR58" i="7" s="1"/>
  <c r="AR19" i="11" s="1"/>
  <c r="AZ51" i="2"/>
  <c r="AZ58" i="7" s="1"/>
  <c r="AZ19" i="11" s="1"/>
  <c r="BH51" i="2"/>
  <c r="BH58" i="7" s="1"/>
  <c r="BH19" i="11" s="1"/>
  <c r="BP51" i="2"/>
  <c r="BP58" i="7" s="1"/>
  <c r="BP19" i="11" s="1"/>
  <c r="BX51" i="2"/>
  <c r="BX58" i="7" s="1"/>
  <c r="BX19" i="11" s="1"/>
  <c r="CF51" i="2"/>
  <c r="CF58" i="7" s="1"/>
  <c r="CF19" i="11" s="1"/>
  <c r="EB51" i="2"/>
  <c r="EB58" i="7" s="1"/>
  <c r="EB19" i="11" s="1"/>
  <c r="AS51" i="2"/>
  <c r="AS58" i="7" s="1"/>
  <c r="AS19" i="11" s="1"/>
  <c r="CO51" i="2"/>
  <c r="CO58" i="7" s="1"/>
  <c r="CO19" i="11" s="1"/>
  <c r="EK51" i="2"/>
  <c r="EK58" i="7" s="1"/>
  <c r="EK19" i="11" s="1"/>
  <c r="BB51" i="2"/>
  <c r="BB58" i="7" s="1"/>
  <c r="BB19" i="11" s="1"/>
  <c r="CX51" i="2"/>
  <c r="CX58" i="7" s="1"/>
  <c r="CX19" i="11" s="1"/>
  <c r="I51" i="2"/>
  <c r="I58" i="7" s="1"/>
  <c r="I19" i="11" s="1"/>
  <c r="AY51" i="2"/>
  <c r="AY58" i="7" s="1"/>
  <c r="AY19" i="11" s="1"/>
  <c r="AM51" i="2"/>
  <c r="AM58" i="7" s="1"/>
  <c r="AM19" i="11" s="1"/>
  <c r="DT51" i="2"/>
  <c r="DT58" i="7" s="1"/>
  <c r="DT19" i="11" s="1"/>
  <c r="AK51" i="2"/>
  <c r="AK58" i="7" s="1"/>
  <c r="AK19" i="11" s="1"/>
  <c r="CG51" i="2"/>
  <c r="CG58" i="7" s="1"/>
  <c r="CG19" i="11" s="1"/>
  <c r="EC51" i="2"/>
  <c r="EC58" i="7" s="1"/>
  <c r="EC19" i="11" s="1"/>
  <c r="AT51" i="2"/>
  <c r="AT58" i="7" s="1"/>
  <c r="AT19" i="11" s="1"/>
  <c r="CP51" i="2"/>
  <c r="CP58" i="7" s="1"/>
  <c r="CP19" i="11" s="1"/>
  <c r="EL51" i="2"/>
  <c r="EL58" i="7" s="1"/>
  <c r="EL19" i="11" s="1"/>
  <c r="O51" i="2"/>
  <c r="O58" i="7" s="1"/>
  <c r="O19" i="11" s="1"/>
  <c r="EI51" i="2"/>
  <c r="EI58" i="7" s="1"/>
  <c r="EI19" i="11" s="1"/>
  <c r="DS51" i="2"/>
  <c r="DS58" i="7" s="1"/>
  <c r="DS19" i="11" s="1"/>
  <c r="DL51" i="2"/>
  <c r="DL58" i="7" s="1"/>
  <c r="DL19" i="11" s="1"/>
  <c r="AB51" i="2"/>
  <c r="AB58" i="7" s="1"/>
  <c r="AB19" i="11" s="1"/>
  <c r="BY51" i="2"/>
  <c r="BY58" i="7" s="1"/>
  <c r="BY19" i="11" s="1"/>
  <c r="DU51" i="2"/>
  <c r="DU58" i="7" s="1"/>
  <c r="DU19" i="11" s="1"/>
  <c r="AL51" i="2"/>
  <c r="AL58" i="7" s="1"/>
  <c r="AL19" i="11" s="1"/>
  <c r="CH51" i="2"/>
  <c r="CH58" i="7" s="1"/>
  <c r="CH19" i="11" s="1"/>
  <c r="ED51" i="2"/>
  <c r="ED58" i="7" s="1"/>
  <c r="ED19" i="11" s="1"/>
  <c r="EM51" i="2"/>
  <c r="EM58" i="7" s="1"/>
  <c r="EM19" i="11" s="1"/>
  <c r="BW51" i="2"/>
  <c r="BW58" i="7" s="1"/>
  <c r="BW19" i="11" s="1"/>
  <c r="BG51" i="2"/>
  <c r="BG58" i="7" s="1"/>
  <c r="BG19" i="11" s="1"/>
  <c r="DD51" i="2"/>
  <c r="DD58" i="7" s="1"/>
  <c r="DD19" i="11" s="1"/>
  <c r="Q51" i="2"/>
  <c r="Q58" i="7" s="1"/>
  <c r="Q19" i="11" s="1"/>
  <c r="BQ51" i="2"/>
  <c r="BQ58" i="7" s="1"/>
  <c r="BQ19" i="11" s="1"/>
  <c r="DM51" i="2"/>
  <c r="DM58" i="7" s="1"/>
  <c r="DM19" i="11" s="1"/>
  <c r="AC51" i="2"/>
  <c r="AC58" i="7" s="1"/>
  <c r="AC19" i="11" s="1"/>
  <c r="BZ51" i="2"/>
  <c r="BZ58" i="7" s="1"/>
  <c r="BZ19" i="11" s="1"/>
  <c r="DV51" i="2"/>
  <c r="DV58" i="7" s="1"/>
  <c r="DV19" i="11" s="1"/>
  <c r="DG51" i="2"/>
  <c r="DG58" i="7" s="1"/>
  <c r="DG19" i="11" s="1"/>
  <c r="EQ51" i="2"/>
  <c r="EQ58" i="7" s="1"/>
  <c r="EQ19" i="11" s="1"/>
  <c r="EE51" i="2"/>
  <c r="EE58" i="7" s="1"/>
  <c r="EE19" i="11" s="1"/>
  <c r="CN51" i="2"/>
  <c r="CN58" i="7" s="1"/>
  <c r="CN19" i="11" s="1"/>
  <c r="EJ51" i="2"/>
  <c r="EJ58" i="7" s="1"/>
  <c r="EJ19" i="11" s="1"/>
  <c r="BA51" i="2"/>
  <c r="BA58" i="7" s="1"/>
  <c r="BA19" i="11" s="1"/>
  <c r="CW51" i="2"/>
  <c r="CW58" i="7" s="1"/>
  <c r="CW19" i="11" s="1"/>
  <c r="H51" i="2"/>
  <c r="H58" i="7" s="1"/>
  <c r="H19" i="11" s="1"/>
  <c r="BJ51" i="2"/>
  <c r="BJ58" i="7" s="1"/>
  <c r="BJ19" i="11" s="1"/>
  <c r="DF51" i="2"/>
  <c r="DF58" i="7" s="1"/>
  <c r="DF19" i="11" s="1"/>
  <c r="AU51" i="2"/>
  <c r="AU58" i="7" s="1"/>
  <c r="AU19" i="11" s="1"/>
  <c r="CE51" i="2"/>
  <c r="CE58" i="7" s="1"/>
  <c r="CE19" i="11" s="1"/>
  <c r="BS51" i="2"/>
  <c r="BS58" i="7" s="1"/>
  <c r="BS19" i="11" s="1"/>
  <c r="DE51" i="2"/>
  <c r="DE58" i="7" s="1"/>
  <c r="DE19" i="11" s="1"/>
  <c r="CY51" i="2"/>
  <c r="CY58" i="7" s="1"/>
  <c r="CY19" i="11" s="1"/>
  <c r="BI51" i="2"/>
  <c r="BI58" i="7" s="1"/>
  <c r="BI19" i="11" s="1"/>
  <c r="DK51" i="2"/>
  <c r="DK58" i="7" s="1"/>
  <c r="DK19" i="11" s="1"/>
  <c r="G51" i="2"/>
  <c r="G58" i="7" s="1"/>
  <c r="G19" i="11" s="1"/>
  <c r="CA51" i="2"/>
  <c r="CA58" i="7" s="1"/>
  <c r="CA19" i="11" s="1"/>
  <c r="CV51" i="2"/>
  <c r="CV58" i="7" s="1"/>
  <c r="CV19" i="11" s="1"/>
  <c r="DN51" i="2"/>
  <c r="DN58" i="7" s="1"/>
  <c r="DN19" i="11" s="1"/>
  <c r="BR51" i="2"/>
  <c r="BR58" i="7" s="1"/>
  <c r="BR19" i="11" s="1"/>
  <c r="S51" i="2"/>
  <c r="S58" i="7" s="1"/>
  <c r="S19" i="11" s="1"/>
  <c r="D65" i="3"/>
  <c r="H110" i="3" s="1"/>
  <c r="G46" i="2"/>
  <c r="G53" i="7" s="1"/>
  <c r="G14" i="11" s="1"/>
  <c r="O46" i="2"/>
  <c r="O53" i="7" s="1"/>
  <c r="O14" i="11" s="1"/>
  <c r="W46" i="2"/>
  <c r="W53" i="7" s="1"/>
  <c r="W14" i="11" s="1"/>
  <c r="AE46" i="2"/>
  <c r="AE53" i="7" s="1"/>
  <c r="AE14" i="11" s="1"/>
  <c r="AM46" i="2"/>
  <c r="AM53" i="7" s="1"/>
  <c r="AM14" i="11" s="1"/>
  <c r="AU46" i="2"/>
  <c r="AU53" i="7" s="1"/>
  <c r="AU14" i="11" s="1"/>
  <c r="L46" i="2"/>
  <c r="L53" i="7" s="1"/>
  <c r="L14" i="11" s="1"/>
  <c r="V46" i="2"/>
  <c r="V53" i="7" s="1"/>
  <c r="V14" i="11" s="1"/>
  <c r="AG46" i="2"/>
  <c r="AG53" i="7" s="1"/>
  <c r="AG14" i="11" s="1"/>
  <c r="AR46" i="2"/>
  <c r="AR53" i="7" s="1"/>
  <c r="AR14" i="11" s="1"/>
  <c r="BA46" i="2"/>
  <c r="BA53" i="7" s="1"/>
  <c r="BA14" i="11" s="1"/>
  <c r="BI46" i="2"/>
  <c r="BI53" i="7" s="1"/>
  <c r="BI14" i="11" s="1"/>
  <c r="BQ46" i="2"/>
  <c r="BQ53" i="7" s="1"/>
  <c r="BQ14" i="11" s="1"/>
  <c r="BY46" i="2"/>
  <c r="BY53" i="7" s="1"/>
  <c r="BY14" i="11" s="1"/>
  <c r="CG46" i="2"/>
  <c r="CG53" i="7" s="1"/>
  <c r="CG14" i="11" s="1"/>
  <c r="CO46" i="2"/>
  <c r="CO53" i="7" s="1"/>
  <c r="CO14" i="11" s="1"/>
  <c r="CW46" i="2"/>
  <c r="CW53" i="7" s="1"/>
  <c r="CW14" i="11" s="1"/>
  <c r="DE46" i="2"/>
  <c r="DE53" i="7" s="1"/>
  <c r="DE14" i="11" s="1"/>
  <c r="DM46" i="2"/>
  <c r="DM53" i="7" s="1"/>
  <c r="DM14" i="11" s="1"/>
  <c r="DU46" i="2"/>
  <c r="DU53" i="7" s="1"/>
  <c r="DU14" i="11" s="1"/>
  <c r="M46" i="2"/>
  <c r="M53" i="7" s="1"/>
  <c r="M14" i="11" s="1"/>
  <c r="X46" i="2"/>
  <c r="X53" i="7" s="1"/>
  <c r="X14" i="11" s="1"/>
  <c r="AH46" i="2"/>
  <c r="AH53" i="7" s="1"/>
  <c r="AH14" i="11" s="1"/>
  <c r="AS46" i="2"/>
  <c r="AS53" i="7" s="1"/>
  <c r="AS14" i="11" s="1"/>
  <c r="BB46" i="2"/>
  <c r="BB53" i="7" s="1"/>
  <c r="BB14" i="11" s="1"/>
  <c r="BJ46" i="2"/>
  <c r="BJ53" i="7" s="1"/>
  <c r="BJ14" i="11" s="1"/>
  <c r="BR46" i="2"/>
  <c r="BR53" i="7" s="1"/>
  <c r="BR14" i="11" s="1"/>
  <c r="BZ46" i="2"/>
  <c r="BZ53" i="7" s="1"/>
  <c r="BZ14" i="11" s="1"/>
  <c r="CH46" i="2"/>
  <c r="CH53" i="7" s="1"/>
  <c r="CH14" i="11" s="1"/>
  <c r="CP46" i="2"/>
  <c r="CP53" i="7" s="1"/>
  <c r="CP14" i="11" s="1"/>
  <c r="I46" i="2"/>
  <c r="I53" i="7" s="1"/>
  <c r="I14" i="11" s="1"/>
  <c r="T46" i="2"/>
  <c r="T53" i="7" s="1"/>
  <c r="T14" i="11" s="1"/>
  <c r="AD46" i="2"/>
  <c r="AD53" i="7" s="1"/>
  <c r="AD14" i="11" s="1"/>
  <c r="AO46" i="2"/>
  <c r="AO53" i="7" s="1"/>
  <c r="AO14" i="11" s="1"/>
  <c r="AY46" i="2"/>
  <c r="AY53" i="7" s="1"/>
  <c r="AY14" i="11" s="1"/>
  <c r="BG46" i="2"/>
  <c r="BG53" i="7" s="1"/>
  <c r="BG14" i="11" s="1"/>
  <c r="BO46" i="2"/>
  <c r="BO53" i="7" s="1"/>
  <c r="BO14" i="11" s="1"/>
  <c r="BW46" i="2"/>
  <c r="BW53" i="7" s="1"/>
  <c r="BW14" i="11" s="1"/>
  <c r="CE46" i="2"/>
  <c r="CE53" i="7" s="1"/>
  <c r="CE14" i="11" s="1"/>
  <c r="CM46" i="2"/>
  <c r="CM53" i="7" s="1"/>
  <c r="CM14" i="11" s="1"/>
  <c r="CU46" i="2"/>
  <c r="CU53" i="7" s="1"/>
  <c r="CU14" i="11" s="1"/>
  <c r="DC46" i="2"/>
  <c r="DC53" i="7" s="1"/>
  <c r="DC14" i="11" s="1"/>
  <c r="DK46" i="2"/>
  <c r="DK53" i="7" s="1"/>
  <c r="DK14" i="11" s="1"/>
  <c r="DS46" i="2"/>
  <c r="DS53" i="7" s="1"/>
  <c r="DS14" i="11" s="1"/>
  <c r="EA46" i="2"/>
  <c r="EA53" i="7" s="1"/>
  <c r="EA14" i="11" s="1"/>
  <c r="EI46" i="2"/>
  <c r="EI53" i="7" s="1"/>
  <c r="EI14" i="11" s="1"/>
  <c r="EQ46" i="2"/>
  <c r="EQ53" i="7" s="1"/>
  <c r="EQ14" i="11" s="1"/>
  <c r="AK46" i="2"/>
  <c r="AK53" i="7" s="1"/>
  <c r="AK14" i="11" s="1"/>
  <c r="BT46" i="2"/>
  <c r="BT53" i="7" s="1"/>
  <c r="BT14" i="11" s="1"/>
  <c r="CX46" i="2"/>
  <c r="CX53" i="7" s="1"/>
  <c r="CX14" i="11" s="1"/>
  <c r="DN46" i="2"/>
  <c r="DN53" i="7" s="1"/>
  <c r="DN14" i="11" s="1"/>
  <c r="EB46" i="2"/>
  <c r="EB53" i="7" s="1"/>
  <c r="EB14" i="11" s="1"/>
  <c r="EL46" i="2"/>
  <c r="EL53" i="7" s="1"/>
  <c r="EL14" i="11" s="1"/>
  <c r="AP46" i="2"/>
  <c r="AP53" i="7" s="1"/>
  <c r="AP14" i="11" s="1"/>
  <c r="BX46" i="2"/>
  <c r="BX53" i="7" s="1"/>
  <c r="BX14" i="11" s="1"/>
  <c r="CZ46" i="2"/>
  <c r="CZ53" i="7" s="1"/>
  <c r="CZ14" i="11" s="1"/>
  <c r="DP46" i="2"/>
  <c r="DP53" i="7" s="1"/>
  <c r="DP14" i="11" s="1"/>
  <c r="EC46" i="2"/>
  <c r="EC53" i="7" s="1"/>
  <c r="EC14" i="11" s="1"/>
  <c r="EN46" i="2"/>
  <c r="EN53" i="7" s="1"/>
  <c r="EN14" i="11" s="1"/>
  <c r="Z46" i="2"/>
  <c r="Z53" i="7" s="1"/>
  <c r="Z14" i="11" s="1"/>
  <c r="BL46" i="2"/>
  <c r="BL53" i="7" s="1"/>
  <c r="BL14" i="11" s="1"/>
  <c r="CR46" i="2"/>
  <c r="CR53" i="7" s="1"/>
  <c r="CR14" i="11" s="1"/>
  <c r="DJ46" i="2"/>
  <c r="DJ53" i="7" s="1"/>
  <c r="DJ14" i="11" s="1"/>
  <c r="DY46" i="2"/>
  <c r="DY53" i="7" s="1"/>
  <c r="DY14" i="11" s="1"/>
  <c r="EJ46" i="2"/>
  <c r="EJ53" i="7" s="1"/>
  <c r="EJ14" i="11" s="1"/>
  <c r="J46" i="2"/>
  <c r="J53" i="7" s="1"/>
  <c r="J14" i="11" s="1"/>
  <c r="DT46" i="2"/>
  <c r="DT53" i="7" s="1"/>
  <c r="DT14" i="11" s="1"/>
  <c r="AF46" i="2"/>
  <c r="AF53" i="7" s="1"/>
  <c r="AF14" i="11" s="1"/>
  <c r="DZ46" i="2"/>
  <c r="DZ53" i="7" s="1"/>
  <c r="DZ14" i="11" s="1"/>
  <c r="DD46" i="2"/>
  <c r="DD53" i="7" s="1"/>
  <c r="DD14" i="11" s="1"/>
  <c r="BP46" i="2"/>
  <c r="BP53" i="7" s="1"/>
  <c r="BP14" i="11" s="1"/>
  <c r="DL46" i="2"/>
  <c r="DL53" i="7" s="1"/>
  <c r="DL14" i="11" s="1"/>
  <c r="K46" i="2"/>
  <c r="K53" i="7" s="1"/>
  <c r="K14" i="11" s="1"/>
  <c r="S46" i="2"/>
  <c r="S53" i="7" s="1"/>
  <c r="S14" i="11" s="1"/>
  <c r="AA46" i="2"/>
  <c r="AA53" i="7" s="1"/>
  <c r="AA14" i="11" s="1"/>
  <c r="AI46" i="2"/>
  <c r="AI53" i="7" s="1"/>
  <c r="AI14" i="11" s="1"/>
  <c r="AQ46" i="2"/>
  <c r="AQ53" i="7" s="1"/>
  <c r="AQ14" i="11" s="1"/>
  <c r="F46" i="2"/>
  <c r="F53" i="7" s="1"/>
  <c r="F14" i="11" s="1"/>
  <c r="Q46" i="2"/>
  <c r="Q53" i="7" s="1"/>
  <c r="Q14" i="11" s="1"/>
  <c r="AB46" i="2"/>
  <c r="AB53" i="7" s="1"/>
  <c r="AB14" i="11" s="1"/>
  <c r="AL46" i="2"/>
  <c r="AL53" i="7" s="1"/>
  <c r="AL14" i="11" s="1"/>
  <c r="AW46" i="2"/>
  <c r="AW53" i="7" s="1"/>
  <c r="AW14" i="11" s="1"/>
  <c r="BE46" i="2"/>
  <c r="BE53" i="7" s="1"/>
  <c r="BE14" i="11" s="1"/>
  <c r="BM46" i="2"/>
  <c r="BM53" i="7" s="1"/>
  <c r="BM14" i="11" s="1"/>
  <c r="BU46" i="2"/>
  <c r="BU53" i="7" s="1"/>
  <c r="BU14" i="11" s="1"/>
  <c r="CC46" i="2"/>
  <c r="CC53" i="7" s="1"/>
  <c r="CC14" i="11" s="1"/>
  <c r="CK46" i="2"/>
  <c r="CK53" i="7" s="1"/>
  <c r="CK14" i="11" s="1"/>
  <c r="CS46" i="2"/>
  <c r="CS53" i="7" s="1"/>
  <c r="CS14" i="11" s="1"/>
  <c r="DA46" i="2"/>
  <c r="DA53" i="7" s="1"/>
  <c r="DA14" i="11" s="1"/>
  <c r="DI46" i="2"/>
  <c r="DI53" i="7" s="1"/>
  <c r="DI14" i="11" s="1"/>
  <c r="DQ46" i="2"/>
  <c r="DQ53" i="7" s="1"/>
  <c r="DQ14" i="11" s="1"/>
  <c r="H46" i="2"/>
  <c r="H53" i="7" s="1"/>
  <c r="H14" i="11" s="1"/>
  <c r="R46" i="2"/>
  <c r="R53" i="7" s="1"/>
  <c r="R14" i="11" s="1"/>
  <c r="AC46" i="2"/>
  <c r="AC53" i="7" s="1"/>
  <c r="AC14" i="11" s="1"/>
  <c r="AN46" i="2"/>
  <c r="AN53" i="7" s="1"/>
  <c r="AN14" i="11" s="1"/>
  <c r="AX46" i="2"/>
  <c r="AX53" i="7" s="1"/>
  <c r="AX14" i="11" s="1"/>
  <c r="BF46" i="2"/>
  <c r="BF53" i="7" s="1"/>
  <c r="BF14" i="11" s="1"/>
  <c r="BN46" i="2"/>
  <c r="BN53" i="7" s="1"/>
  <c r="BN14" i="11" s="1"/>
  <c r="BV46" i="2"/>
  <c r="BV53" i="7" s="1"/>
  <c r="BV14" i="11" s="1"/>
  <c r="CD46" i="2"/>
  <c r="CD53" i="7" s="1"/>
  <c r="CD14" i="11" s="1"/>
  <c r="CL46" i="2"/>
  <c r="CL53" i="7" s="1"/>
  <c r="CL14" i="11" s="1"/>
  <c r="CT46" i="2"/>
  <c r="CT53" i="7" s="1"/>
  <c r="CT14" i="11" s="1"/>
  <c r="N46" i="2"/>
  <c r="N53" i="7" s="1"/>
  <c r="N14" i="11" s="1"/>
  <c r="Y46" i="2"/>
  <c r="Y53" i="7" s="1"/>
  <c r="Y14" i="11" s="1"/>
  <c r="AJ46" i="2"/>
  <c r="AJ53" i="7" s="1"/>
  <c r="AJ14" i="11" s="1"/>
  <c r="AT46" i="2"/>
  <c r="AT53" i="7" s="1"/>
  <c r="AT14" i="11" s="1"/>
  <c r="BC46" i="2"/>
  <c r="BC53" i="7" s="1"/>
  <c r="BC14" i="11" s="1"/>
  <c r="BK46" i="2"/>
  <c r="BK53" i="7" s="1"/>
  <c r="BK14" i="11" s="1"/>
  <c r="BS46" i="2"/>
  <c r="BS53" i="7" s="1"/>
  <c r="BS14" i="11" s="1"/>
  <c r="CA46" i="2"/>
  <c r="CA53" i="7" s="1"/>
  <c r="CA14" i="11" s="1"/>
  <c r="CI46" i="2"/>
  <c r="CI53" i="7" s="1"/>
  <c r="CI14" i="11" s="1"/>
  <c r="CQ46" i="2"/>
  <c r="CQ53" i="7" s="1"/>
  <c r="CQ14" i="11" s="1"/>
  <c r="CY46" i="2"/>
  <c r="CY53" i="7" s="1"/>
  <c r="CY14" i="11" s="1"/>
  <c r="DG46" i="2"/>
  <c r="DG53" i="7" s="1"/>
  <c r="DG14" i="11" s="1"/>
  <c r="DO46" i="2"/>
  <c r="DO53" i="7" s="1"/>
  <c r="DO14" i="11" s="1"/>
  <c r="DW46" i="2"/>
  <c r="DW53" i="7" s="1"/>
  <c r="DW14" i="11" s="1"/>
  <c r="EE46" i="2"/>
  <c r="EE53" i="7" s="1"/>
  <c r="EE14" i="11" s="1"/>
  <c r="EM46" i="2"/>
  <c r="EM53" i="7" s="1"/>
  <c r="EM14" i="11" s="1"/>
  <c r="P46" i="2"/>
  <c r="P53" i="7" s="1"/>
  <c r="P14" i="11" s="1"/>
  <c r="BD46" i="2"/>
  <c r="BD53" i="7" s="1"/>
  <c r="BD14" i="11" s="1"/>
  <c r="CJ46" i="2"/>
  <c r="CJ53" i="7" s="1"/>
  <c r="CJ14" i="11" s="1"/>
  <c r="DF46" i="2"/>
  <c r="DF53" i="7" s="1"/>
  <c r="DF14" i="11" s="1"/>
  <c r="DV46" i="2"/>
  <c r="DV53" i="7" s="1"/>
  <c r="DV14" i="11" s="1"/>
  <c r="EG46" i="2"/>
  <c r="EG53" i="7" s="1"/>
  <c r="EG14" i="11" s="1"/>
  <c r="U46" i="2"/>
  <c r="U53" i="7" s="1"/>
  <c r="U14" i="11" s="1"/>
  <c r="BH46" i="2"/>
  <c r="BH53" i="7" s="1"/>
  <c r="BH14" i="11" s="1"/>
  <c r="CN46" i="2"/>
  <c r="CN53" i="7" s="1"/>
  <c r="CN14" i="11" s="1"/>
  <c r="DH46" i="2"/>
  <c r="DH53" i="7" s="1"/>
  <c r="DH14" i="11" s="1"/>
  <c r="DX46" i="2"/>
  <c r="DX53" i="7" s="1"/>
  <c r="DX14" i="11" s="1"/>
  <c r="EH46" i="2"/>
  <c r="EH53" i="7" s="1"/>
  <c r="EH14" i="11" s="1"/>
  <c r="E46" i="2"/>
  <c r="E53" i="7" s="1"/>
  <c r="E14" i="11" s="1"/>
  <c r="AV46" i="2"/>
  <c r="AV53" i="7" s="1"/>
  <c r="AV14" i="11" s="1"/>
  <c r="CB46" i="2"/>
  <c r="CB53" i="7" s="1"/>
  <c r="CB14" i="11" s="1"/>
  <c r="DB46" i="2"/>
  <c r="DB53" i="7" s="1"/>
  <c r="DB14" i="11" s="1"/>
  <c r="DR46" i="2"/>
  <c r="DR53" i="7" s="1"/>
  <c r="DR14" i="11" s="1"/>
  <c r="ED46" i="2"/>
  <c r="ED53" i="7" s="1"/>
  <c r="ED14" i="11" s="1"/>
  <c r="EO46" i="2"/>
  <c r="EO53" i="7" s="1"/>
  <c r="EO14" i="11" s="1"/>
  <c r="CF46" i="2"/>
  <c r="CF53" i="7" s="1"/>
  <c r="CF14" i="11" s="1"/>
  <c r="EP46" i="2"/>
  <c r="EP53" i="7" s="1"/>
  <c r="EP14" i="11" s="1"/>
  <c r="CV46" i="2"/>
  <c r="CV53" i="7" s="1"/>
  <c r="CV14" i="11" s="1"/>
  <c r="AZ46" i="2"/>
  <c r="AZ53" i="7" s="1"/>
  <c r="AZ14" i="11" s="1"/>
  <c r="EF46" i="2"/>
  <c r="EF53" i="7" s="1"/>
  <c r="EF14" i="11" s="1"/>
  <c r="EK46" i="2"/>
  <c r="EK53" i="7" s="1"/>
  <c r="EK14" i="11" s="1"/>
  <c r="D46" i="2"/>
  <c r="D53" i="7" s="1"/>
  <c r="D14" i="11" s="1"/>
  <c r="AZ331" i="1"/>
  <c r="CE250" i="3"/>
  <c r="CE167" i="3" s="1"/>
  <c r="CE268" i="3"/>
  <c r="CE263" i="3"/>
  <c r="CE262" i="3"/>
  <c r="CE228" i="3"/>
  <c r="CE254" i="3"/>
  <c r="CE173" i="3" s="1"/>
  <c r="CE255" i="3"/>
  <c r="CE267" i="3"/>
  <c r="CE234" i="3"/>
  <c r="CE278" i="3"/>
  <c r="CE209" i="3"/>
  <c r="AN332" i="1"/>
  <c r="CM23" i="7"/>
  <c r="EL23" i="7"/>
  <c r="EX236" i="3"/>
  <c r="EX238" i="3" s="1"/>
  <c r="I105" i="13"/>
  <c r="I103" i="13" s="1"/>
  <c r="BZ10" i="7"/>
  <c r="BZ20" i="7" s="1"/>
  <c r="AY329" i="1"/>
  <c r="AR329" i="1"/>
  <c r="CS205" i="3"/>
  <c r="CS359" i="1"/>
  <c r="CR4" i="12" s="1"/>
  <c r="CR3" i="12" s="1"/>
  <c r="DE35" i="7"/>
  <c r="DE31" i="12"/>
  <c r="DI357" i="1"/>
  <c r="DI203" i="3"/>
  <c r="CJ262" i="3"/>
  <c r="CJ250" i="3"/>
  <c r="CJ167" i="3" s="1"/>
  <c r="CJ267" i="3"/>
  <c r="CJ263" i="3"/>
  <c r="CJ254" i="3"/>
  <c r="CJ173" i="3" s="1"/>
  <c r="CJ255" i="3"/>
  <c r="CJ228" i="3"/>
  <c r="CJ268" i="3"/>
  <c r="CJ278" i="3"/>
  <c r="CJ234" i="3"/>
  <c r="CI26" i="12" s="1"/>
  <c r="CJ209" i="3"/>
  <c r="AQ330" i="1"/>
  <c r="AX329" i="1"/>
  <c r="DL23" i="7"/>
  <c r="CU23" i="7"/>
  <c r="CZ356" i="1"/>
  <c r="CZ202" i="3"/>
  <c r="CX205" i="3"/>
  <c r="CX359" i="1"/>
  <c r="CW4" i="12" s="1"/>
  <c r="CW3" i="12" s="1"/>
  <c r="AO305" i="1"/>
  <c r="DK172" i="3" s="1"/>
  <c r="AT331" i="1"/>
  <c r="DB236" i="3"/>
  <c r="DB238" i="3" s="1"/>
  <c r="CP23" i="7"/>
  <c r="DD23" i="7"/>
  <c r="AW307" i="1"/>
  <c r="CI23" i="7"/>
  <c r="CN7" i="7"/>
  <c r="CN8" i="7" s="1"/>
  <c r="CN9" i="7" s="1"/>
  <c r="CN13" i="7"/>
  <c r="CN15" i="7" s="1"/>
  <c r="CN19" i="7"/>
  <c r="DF204" i="3"/>
  <c r="DF358" i="1"/>
  <c r="AS328" i="1"/>
  <c r="AU328" i="1"/>
  <c r="E165" i="3"/>
  <c r="D28" i="7" s="1"/>
  <c r="D22" i="12"/>
  <c r="CH255" i="3"/>
  <c r="CH263" i="3"/>
  <c r="CH262" i="3"/>
  <c r="CH254" i="3"/>
  <c r="CH173" i="3" s="1"/>
  <c r="CH228" i="3"/>
  <c r="CH250" i="3"/>
  <c r="CH167" i="3" s="1"/>
  <c r="CH268" i="3"/>
  <c r="CH267" i="3"/>
  <c r="CH209" i="3"/>
  <c r="CH278" i="3"/>
  <c r="CH234" i="3"/>
  <c r="CG26" i="12" s="1"/>
  <c r="EL236" i="3"/>
  <c r="EL238" i="3" s="1"/>
  <c r="DZ23" i="7"/>
  <c r="DJ23" i="7"/>
  <c r="CA10" i="7"/>
  <c r="CA20" i="7" s="1"/>
  <c r="DE19" i="7"/>
  <c r="DE7" i="7"/>
  <c r="DE13" i="7"/>
  <c r="DE15" i="7" s="1"/>
  <c r="DJ358" i="1"/>
  <c r="DJ204" i="3"/>
  <c r="H54" i="2"/>
  <c r="H79" i="7" s="1"/>
  <c r="H21" i="11" s="1"/>
  <c r="P54" i="2"/>
  <c r="P79" i="7" s="1"/>
  <c r="P21" i="11" s="1"/>
  <c r="X54" i="2"/>
  <c r="X79" i="7" s="1"/>
  <c r="X21" i="11" s="1"/>
  <c r="AF54" i="2"/>
  <c r="AF79" i="7" s="1"/>
  <c r="AF21" i="11" s="1"/>
  <c r="AN54" i="2"/>
  <c r="AN79" i="7" s="1"/>
  <c r="AN21" i="11" s="1"/>
  <c r="AV54" i="2"/>
  <c r="AV79" i="7" s="1"/>
  <c r="AV21" i="11" s="1"/>
  <c r="I54" i="2"/>
  <c r="I79" i="7" s="1"/>
  <c r="I21" i="11" s="1"/>
  <c r="Q54" i="2"/>
  <c r="Q79" i="7" s="1"/>
  <c r="Q21" i="11" s="1"/>
  <c r="Y54" i="2"/>
  <c r="Y79" i="7" s="1"/>
  <c r="Y21" i="11" s="1"/>
  <c r="AG54" i="2"/>
  <c r="AG79" i="7" s="1"/>
  <c r="AG21" i="11" s="1"/>
  <c r="AO54" i="2"/>
  <c r="AO79" i="7" s="1"/>
  <c r="AO21" i="11" s="1"/>
  <c r="AW54" i="2"/>
  <c r="AW79" i="7" s="1"/>
  <c r="AW21" i="11" s="1"/>
  <c r="BE54" i="2"/>
  <c r="BE79" i="7" s="1"/>
  <c r="BE21" i="11" s="1"/>
  <c r="BM54" i="2"/>
  <c r="BM79" i="7" s="1"/>
  <c r="BM21" i="11" s="1"/>
  <c r="J54" i="2"/>
  <c r="J79" i="7" s="1"/>
  <c r="J21" i="11" s="1"/>
  <c r="Z54" i="2"/>
  <c r="Z79" i="7" s="1"/>
  <c r="Z21" i="11" s="1"/>
  <c r="AP54" i="2"/>
  <c r="AP79" i="7" s="1"/>
  <c r="AP21" i="11" s="1"/>
  <c r="BC54" i="2"/>
  <c r="BC79" i="7" s="1"/>
  <c r="BC21" i="11" s="1"/>
  <c r="BN54" i="2"/>
  <c r="BN79" i="7" s="1"/>
  <c r="BN21" i="11" s="1"/>
  <c r="BW54" i="2"/>
  <c r="BW79" i="7" s="1"/>
  <c r="BW21" i="11" s="1"/>
  <c r="CE54" i="2"/>
  <c r="CE79" i="7" s="1"/>
  <c r="CE21" i="11" s="1"/>
  <c r="CM54" i="2"/>
  <c r="CM79" i="7" s="1"/>
  <c r="CM21" i="11" s="1"/>
  <c r="CU54" i="2"/>
  <c r="CU79" i="7" s="1"/>
  <c r="CU21" i="11" s="1"/>
  <c r="DC54" i="2"/>
  <c r="DC79" i="7" s="1"/>
  <c r="DC21" i="11" s="1"/>
  <c r="DK54" i="2"/>
  <c r="DK79" i="7" s="1"/>
  <c r="DK21" i="11" s="1"/>
  <c r="DS54" i="2"/>
  <c r="DS79" i="7" s="1"/>
  <c r="DS21" i="11" s="1"/>
  <c r="EA54" i="2"/>
  <c r="EA79" i="7" s="1"/>
  <c r="EA21" i="11" s="1"/>
  <c r="EI54" i="2"/>
  <c r="EI79" i="7" s="1"/>
  <c r="EI21" i="11" s="1"/>
  <c r="EQ54" i="2"/>
  <c r="EQ79" i="7" s="1"/>
  <c r="EQ21" i="11" s="1"/>
  <c r="DV54" i="2"/>
  <c r="DV79" i="7" s="1"/>
  <c r="DV21" i="11" s="1"/>
  <c r="S54" i="2"/>
  <c r="S79" i="7" s="1"/>
  <c r="S21" i="11" s="1"/>
  <c r="AI54" i="2"/>
  <c r="AI79" i="7" s="1"/>
  <c r="AI21" i="11" s="1"/>
  <c r="AY54" i="2"/>
  <c r="AY79" i="7" s="1"/>
  <c r="AY21" i="11" s="1"/>
  <c r="BJ54" i="2"/>
  <c r="BJ79" i="7" s="1"/>
  <c r="BJ21" i="11" s="1"/>
  <c r="BT54" i="2"/>
  <c r="BT79" i="7" s="1"/>
  <c r="BT21" i="11" s="1"/>
  <c r="CB54" i="2"/>
  <c r="CB79" i="7" s="1"/>
  <c r="CB21" i="11" s="1"/>
  <c r="CJ54" i="2"/>
  <c r="CJ79" i="7" s="1"/>
  <c r="CJ21" i="11" s="1"/>
  <c r="CR54" i="2"/>
  <c r="CR79" i="7" s="1"/>
  <c r="CR21" i="11" s="1"/>
  <c r="CZ54" i="2"/>
  <c r="CZ79" i="7" s="1"/>
  <c r="CZ21" i="11" s="1"/>
  <c r="DH54" i="2"/>
  <c r="DH79" i="7" s="1"/>
  <c r="DH21" i="11" s="1"/>
  <c r="DP54" i="2"/>
  <c r="DP79" i="7" s="1"/>
  <c r="DP21" i="11" s="1"/>
  <c r="DX54" i="2"/>
  <c r="DX79" i="7" s="1"/>
  <c r="DX21" i="11" s="1"/>
  <c r="EF54" i="2"/>
  <c r="EF79" i="7" s="1"/>
  <c r="EF21" i="11" s="1"/>
  <c r="EN54" i="2"/>
  <c r="EN79" i="7" s="1"/>
  <c r="EN21" i="11" s="1"/>
  <c r="W54" i="2"/>
  <c r="W79" i="7" s="1"/>
  <c r="W21" i="11" s="1"/>
  <c r="BB54" i="2"/>
  <c r="BB79" i="7" s="1"/>
  <c r="BB21" i="11" s="1"/>
  <c r="BZ54" i="2"/>
  <c r="BZ79" i="7" s="1"/>
  <c r="BZ21" i="11" s="1"/>
  <c r="CP54" i="2"/>
  <c r="CP79" i="7" s="1"/>
  <c r="CP21" i="11" s="1"/>
  <c r="DF54" i="2"/>
  <c r="DF79" i="7" s="1"/>
  <c r="DF21" i="11" s="1"/>
  <c r="DZ54" i="2"/>
  <c r="DZ79" i="7" s="1"/>
  <c r="DZ21" i="11" s="1"/>
  <c r="EP54" i="2"/>
  <c r="EP79" i="7" s="1"/>
  <c r="EP21" i="11" s="1"/>
  <c r="F54" i="2"/>
  <c r="F79" i="7" s="1"/>
  <c r="F21" i="11" s="1"/>
  <c r="V54" i="2"/>
  <c r="V79" i="7" s="1"/>
  <c r="V21" i="11" s="1"/>
  <c r="AL54" i="2"/>
  <c r="AL79" i="7" s="1"/>
  <c r="AL21" i="11" s="1"/>
  <c r="AZ54" i="2"/>
  <c r="AZ79" i="7" s="1"/>
  <c r="AZ21" i="11" s="1"/>
  <c r="BK54" i="2"/>
  <c r="BK79" i="7" s="1"/>
  <c r="BK21" i="11" s="1"/>
  <c r="BU54" i="2"/>
  <c r="BU79" i="7" s="1"/>
  <c r="BU21" i="11" s="1"/>
  <c r="CC54" i="2"/>
  <c r="CC79" i="7" s="1"/>
  <c r="CC21" i="11" s="1"/>
  <c r="CK54" i="2"/>
  <c r="CK79" i="7" s="1"/>
  <c r="CK21" i="11" s="1"/>
  <c r="CS54" i="2"/>
  <c r="CS79" i="7" s="1"/>
  <c r="CS21" i="11" s="1"/>
  <c r="DA54" i="2"/>
  <c r="DA79" i="7" s="1"/>
  <c r="DA21" i="11" s="1"/>
  <c r="DI54" i="2"/>
  <c r="DI79" i="7" s="1"/>
  <c r="DI21" i="11" s="1"/>
  <c r="DQ54" i="2"/>
  <c r="DQ79" i="7" s="1"/>
  <c r="DQ21" i="11" s="1"/>
  <c r="DY54" i="2"/>
  <c r="DY79" i="7" s="1"/>
  <c r="DY21" i="11" s="1"/>
  <c r="EG54" i="2"/>
  <c r="EG79" i="7" s="1"/>
  <c r="EG21" i="11" s="1"/>
  <c r="EO54" i="2"/>
  <c r="EO79" i="7" s="1"/>
  <c r="EO21" i="11" s="1"/>
  <c r="AE54" i="2"/>
  <c r="AE79" i="7" s="1"/>
  <c r="AE21" i="11" s="1"/>
  <c r="BG54" i="2"/>
  <c r="BG79" i="7" s="1"/>
  <c r="BG21" i="11" s="1"/>
  <c r="CD54" i="2"/>
  <c r="CD79" i="7" s="1"/>
  <c r="CD21" i="11" s="1"/>
  <c r="CT54" i="2"/>
  <c r="CT79" i="7" s="1"/>
  <c r="CT21" i="11" s="1"/>
  <c r="DJ54" i="2"/>
  <c r="DJ79" i="7" s="1"/>
  <c r="DJ21" i="11" s="1"/>
  <c r="ED54" i="2"/>
  <c r="ED79" i="7" s="1"/>
  <c r="ED21" i="11" s="1"/>
  <c r="L54" i="2"/>
  <c r="L79" i="7" s="1"/>
  <c r="L21" i="11" s="1"/>
  <c r="T54" i="2"/>
  <c r="T79" i="7" s="1"/>
  <c r="T21" i="11" s="1"/>
  <c r="AB54" i="2"/>
  <c r="AB79" i="7" s="1"/>
  <c r="AB21" i="11" s="1"/>
  <c r="AJ54" i="2"/>
  <c r="AJ79" i="7" s="1"/>
  <c r="AJ21" i="11" s="1"/>
  <c r="AR54" i="2"/>
  <c r="AR79" i="7" s="1"/>
  <c r="AR21" i="11" s="1"/>
  <c r="E54" i="2"/>
  <c r="E79" i="7" s="1"/>
  <c r="E21" i="11" s="1"/>
  <c r="M54" i="2"/>
  <c r="M79" i="7" s="1"/>
  <c r="M21" i="11" s="1"/>
  <c r="U54" i="2"/>
  <c r="U79" i="7" s="1"/>
  <c r="U21" i="11" s="1"/>
  <c r="AC54" i="2"/>
  <c r="AC79" i="7" s="1"/>
  <c r="AC21" i="11" s="1"/>
  <c r="AK54" i="2"/>
  <c r="AK79" i="7" s="1"/>
  <c r="AK21" i="11" s="1"/>
  <c r="AS54" i="2"/>
  <c r="AS79" i="7" s="1"/>
  <c r="AS21" i="11" s="1"/>
  <c r="BA54" i="2"/>
  <c r="BA79" i="7" s="1"/>
  <c r="BA21" i="11" s="1"/>
  <c r="BI54" i="2"/>
  <c r="BI79" i="7" s="1"/>
  <c r="BI21" i="11" s="1"/>
  <c r="BQ54" i="2"/>
  <c r="BQ79" i="7" s="1"/>
  <c r="BQ21" i="11" s="1"/>
  <c r="R54" i="2"/>
  <c r="R79" i="7" s="1"/>
  <c r="R21" i="11" s="1"/>
  <c r="AH54" i="2"/>
  <c r="AH79" i="7" s="1"/>
  <c r="AH21" i="11" s="1"/>
  <c r="AX54" i="2"/>
  <c r="AX79" i="7" s="1"/>
  <c r="AX21" i="11" s="1"/>
  <c r="BH54" i="2"/>
  <c r="BH79" i="7" s="1"/>
  <c r="BH21" i="11" s="1"/>
  <c r="BS54" i="2"/>
  <c r="BS79" i="7" s="1"/>
  <c r="BS21" i="11" s="1"/>
  <c r="CA54" i="2"/>
  <c r="CA79" i="7" s="1"/>
  <c r="CA21" i="11" s="1"/>
  <c r="CI54" i="2"/>
  <c r="CI79" i="7" s="1"/>
  <c r="CI21" i="11" s="1"/>
  <c r="CQ54" i="2"/>
  <c r="CQ79" i="7" s="1"/>
  <c r="CQ21" i="11" s="1"/>
  <c r="CY54" i="2"/>
  <c r="CY79" i="7" s="1"/>
  <c r="CY21" i="11" s="1"/>
  <c r="DG54" i="2"/>
  <c r="DG79" i="7" s="1"/>
  <c r="DG21" i="11" s="1"/>
  <c r="DO54" i="2"/>
  <c r="DO79" i="7" s="1"/>
  <c r="DO21" i="11" s="1"/>
  <c r="DW54" i="2"/>
  <c r="DW79" i="7" s="1"/>
  <c r="DW21" i="11" s="1"/>
  <c r="EE54" i="2"/>
  <c r="EE79" i="7" s="1"/>
  <c r="EE21" i="11" s="1"/>
  <c r="EM54" i="2"/>
  <c r="EM79" i="7" s="1"/>
  <c r="EM21" i="11" s="1"/>
  <c r="BV54" i="2"/>
  <c r="BV79" i="7" s="1"/>
  <c r="BV21" i="11" s="1"/>
  <c r="K54" i="2"/>
  <c r="K79" i="7" s="1"/>
  <c r="K21" i="11" s="1"/>
  <c r="AA54" i="2"/>
  <c r="AA79" i="7" s="1"/>
  <c r="AA21" i="11" s="1"/>
  <c r="AQ54" i="2"/>
  <c r="AQ79" i="7" s="1"/>
  <c r="AQ21" i="11" s="1"/>
  <c r="BD54" i="2"/>
  <c r="BD79" i="7" s="1"/>
  <c r="BD21" i="11" s="1"/>
  <c r="BO54" i="2"/>
  <c r="BO79" i="7" s="1"/>
  <c r="BO21" i="11" s="1"/>
  <c r="BX54" i="2"/>
  <c r="BX79" i="7" s="1"/>
  <c r="BX21" i="11" s="1"/>
  <c r="CF54" i="2"/>
  <c r="CF79" i="7" s="1"/>
  <c r="CF21" i="11" s="1"/>
  <c r="CN54" i="2"/>
  <c r="CN79" i="7" s="1"/>
  <c r="CN21" i="11" s="1"/>
  <c r="CV54" i="2"/>
  <c r="CV79" i="7" s="1"/>
  <c r="CV21" i="11" s="1"/>
  <c r="DD54" i="2"/>
  <c r="DD79" i="7" s="1"/>
  <c r="DD21" i="11" s="1"/>
  <c r="DL54" i="2"/>
  <c r="DL79" i="7" s="1"/>
  <c r="DL21" i="11" s="1"/>
  <c r="DT54" i="2"/>
  <c r="DT79" i="7" s="1"/>
  <c r="DT21" i="11" s="1"/>
  <c r="EB54" i="2"/>
  <c r="EB79" i="7" s="1"/>
  <c r="EB21" i="11" s="1"/>
  <c r="EJ54" i="2"/>
  <c r="EJ79" i="7" s="1"/>
  <c r="EJ21" i="11" s="1"/>
  <c r="G54" i="2"/>
  <c r="G79" i="7" s="1"/>
  <c r="G21" i="11" s="1"/>
  <c r="AM54" i="2"/>
  <c r="AM79" i="7" s="1"/>
  <c r="AM21" i="11" s="1"/>
  <c r="BL54" i="2"/>
  <c r="BL79" i="7" s="1"/>
  <c r="BL21" i="11" s="1"/>
  <c r="CH54" i="2"/>
  <c r="CH79" i="7" s="1"/>
  <c r="CH21" i="11" s="1"/>
  <c r="CX54" i="2"/>
  <c r="CX79" i="7" s="1"/>
  <c r="CX21" i="11" s="1"/>
  <c r="DN54" i="2"/>
  <c r="DN79" i="7" s="1"/>
  <c r="DN21" i="11" s="1"/>
  <c r="EH54" i="2"/>
  <c r="EH79" i="7" s="1"/>
  <c r="EH21" i="11" s="1"/>
  <c r="D54" i="2"/>
  <c r="D79" i="7" s="1"/>
  <c r="D21" i="11" s="1"/>
  <c r="N54" i="2"/>
  <c r="N79" i="7" s="1"/>
  <c r="N21" i="11" s="1"/>
  <c r="AD54" i="2"/>
  <c r="AD79" i="7" s="1"/>
  <c r="AD21" i="11" s="1"/>
  <c r="AT54" i="2"/>
  <c r="AT79" i="7" s="1"/>
  <c r="AT21" i="11" s="1"/>
  <c r="BF54" i="2"/>
  <c r="BF79" i="7" s="1"/>
  <c r="BF21" i="11" s="1"/>
  <c r="BP54" i="2"/>
  <c r="BP79" i="7" s="1"/>
  <c r="BP21" i="11" s="1"/>
  <c r="BY54" i="2"/>
  <c r="BY79" i="7" s="1"/>
  <c r="BY21" i="11" s="1"/>
  <c r="CG54" i="2"/>
  <c r="CG79" i="7" s="1"/>
  <c r="CG21" i="11" s="1"/>
  <c r="CO54" i="2"/>
  <c r="CO79" i="7" s="1"/>
  <c r="CO21" i="11" s="1"/>
  <c r="CW54" i="2"/>
  <c r="CW79" i="7" s="1"/>
  <c r="CW21" i="11" s="1"/>
  <c r="DE54" i="2"/>
  <c r="DE79" i="7" s="1"/>
  <c r="DE21" i="11" s="1"/>
  <c r="DM54" i="2"/>
  <c r="DM79" i="7" s="1"/>
  <c r="DM21" i="11" s="1"/>
  <c r="DU54" i="2"/>
  <c r="DU79" i="7" s="1"/>
  <c r="DU21" i="11" s="1"/>
  <c r="EC54" i="2"/>
  <c r="EC79" i="7" s="1"/>
  <c r="EC21" i="11" s="1"/>
  <c r="EK54" i="2"/>
  <c r="EK79" i="7" s="1"/>
  <c r="EK21" i="11" s="1"/>
  <c r="O54" i="2"/>
  <c r="O79" i="7" s="1"/>
  <c r="O21" i="11" s="1"/>
  <c r="AU54" i="2"/>
  <c r="AU79" i="7" s="1"/>
  <c r="AU21" i="11" s="1"/>
  <c r="BR54" i="2"/>
  <c r="BR79" i="7" s="1"/>
  <c r="BR21" i="11" s="1"/>
  <c r="CL54" i="2"/>
  <c r="CL79" i="7" s="1"/>
  <c r="CL21" i="11" s="1"/>
  <c r="DB54" i="2"/>
  <c r="DB79" i="7" s="1"/>
  <c r="DB21" i="11" s="1"/>
  <c r="DR54" i="2"/>
  <c r="DR79" i="7" s="1"/>
  <c r="DR21" i="11" s="1"/>
  <c r="EL54" i="2"/>
  <c r="EL79" i="7" s="1"/>
  <c r="EL21" i="11" s="1"/>
  <c r="D67" i="3"/>
  <c r="E48" i="2"/>
  <c r="E55" i="7" s="1"/>
  <c r="E16" i="11" s="1"/>
  <c r="M48" i="2"/>
  <c r="M55" i="7" s="1"/>
  <c r="M16" i="11" s="1"/>
  <c r="U48" i="2"/>
  <c r="U55" i="7" s="1"/>
  <c r="U16" i="11" s="1"/>
  <c r="AC48" i="2"/>
  <c r="AC55" i="7" s="1"/>
  <c r="AC16" i="11" s="1"/>
  <c r="AK48" i="2"/>
  <c r="AK55" i="7" s="1"/>
  <c r="AK16" i="11" s="1"/>
  <c r="AS48" i="2"/>
  <c r="AS55" i="7" s="1"/>
  <c r="AS16" i="11" s="1"/>
  <c r="BA48" i="2"/>
  <c r="BA55" i="7" s="1"/>
  <c r="BA16" i="11" s="1"/>
  <c r="BI48" i="2"/>
  <c r="BI55" i="7" s="1"/>
  <c r="BI16" i="11" s="1"/>
  <c r="BQ48" i="2"/>
  <c r="BQ55" i="7" s="1"/>
  <c r="BQ16" i="11" s="1"/>
  <c r="BY48" i="2"/>
  <c r="BY55" i="7" s="1"/>
  <c r="BY16" i="11" s="1"/>
  <c r="CG48" i="2"/>
  <c r="CG55" i="7" s="1"/>
  <c r="CG16" i="11" s="1"/>
  <c r="CO48" i="2"/>
  <c r="CO55" i="7" s="1"/>
  <c r="CO16" i="11" s="1"/>
  <c r="CW48" i="2"/>
  <c r="CW55" i="7" s="1"/>
  <c r="CW16" i="11" s="1"/>
  <c r="DE48" i="2"/>
  <c r="DE55" i="7" s="1"/>
  <c r="DE16" i="11" s="1"/>
  <c r="DM48" i="2"/>
  <c r="DM55" i="7" s="1"/>
  <c r="DM16" i="11" s="1"/>
  <c r="DU48" i="2"/>
  <c r="DU55" i="7" s="1"/>
  <c r="DU16" i="11" s="1"/>
  <c r="EC48" i="2"/>
  <c r="EC55" i="7" s="1"/>
  <c r="EC16" i="11" s="1"/>
  <c r="EK48" i="2"/>
  <c r="EK55" i="7" s="1"/>
  <c r="EK16" i="11" s="1"/>
  <c r="F48" i="2"/>
  <c r="F55" i="7" s="1"/>
  <c r="F16" i="11" s="1"/>
  <c r="N48" i="2"/>
  <c r="N55" i="7" s="1"/>
  <c r="N16" i="11" s="1"/>
  <c r="V48" i="2"/>
  <c r="V55" i="7" s="1"/>
  <c r="V16" i="11" s="1"/>
  <c r="AD48" i="2"/>
  <c r="AD55" i="7" s="1"/>
  <c r="AD16" i="11" s="1"/>
  <c r="AL48" i="2"/>
  <c r="AL55" i="7" s="1"/>
  <c r="AL16" i="11" s="1"/>
  <c r="AT48" i="2"/>
  <c r="AT55" i="7" s="1"/>
  <c r="AT16" i="11" s="1"/>
  <c r="BB48" i="2"/>
  <c r="BB55" i="7" s="1"/>
  <c r="BB16" i="11" s="1"/>
  <c r="BJ48" i="2"/>
  <c r="BJ55" i="7" s="1"/>
  <c r="BJ16" i="11" s="1"/>
  <c r="BR48" i="2"/>
  <c r="BR55" i="7" s="1"/>
  <c r="BR16" i="11" s="1"/>
  <c r="BZ48" i="2"/>
  <c r="BZ55" i="7" s="1"/>
  <c r="BZ16" i="11" s="1"/>
  <c r="CH48" i="2"/>
  <c r="CH55" i="7" s="1"/>
  <c r="CH16" i="11" s="1"/>
  <c r="CP48" i="2"/>
  <c r="CP55" i="7" s="1"/>
  <c r="CP16" i="11" s="1"/>
  <c r="CX48" i="2"/>
  <c r="CX55" i="7" s="1"/>
  <c r="CX16" i="11" s="1"/>
  <c r="DF48" i="2"/>
  <c r="DF55" i="7" s="1"/>
  <c r="DF16" i="11" s="1"/>
  <c r="DN48" i="2"/>
  <c r="DN55" i="7" s="1"/>
  <c r="DN16" i="11" s="1"/>
  <c r="DV48" i="2"/>
  <c r="DV55" i="7" s="1"/>
  <c r="DV16" i="11" s="1"/>
  <c r="ED48" i="2"/>
  <c r="ED55" i="7" s="1"/>
  <c r="ED16" i="11" s="1"/>
  <c r="EL48" i="2"/>
  <c r="EL55" i="7" s="1"/>
  <c r="EL16" i="11" s="1"/>
  <c r="G48" i="2"/>
  <c r="G55" i="7" s="1"/>
  <c r="G16" i="11" s="1"/>
  <c r="O48" i="2"/>
  <c r="O55" i="7" s="1"/>
  <c r="O16" i="11" s="1"/>
  <c r="W48" i="2"/>
  <c r="W55" i="7" s="1"/>
  <c r="W16" i="11" s="1"/>
  <c r="AE48" i="2"/>
  <c r="AE55" i="7" s="1"/>
  <c r="AE16" i="11" s="1"/>
  <c r="AM48" i="2"/>
  <c r="AM55" i="7" s="1"/>
  <c r="AM16" i="11" s="1"/>
  <c r="AU48" i="2"/>
  <c r="AU55" i="7" s="1"/>
  <c r="AU16" i="11" s="1"/>
  <c r="BC48" i="2"/>
  <c r="BC55" i="7" s="1"/>
  <c r="BC16" i="11" s="1"/>
  <c r="BK48" i="2"/>
  <c r="BK55" i="7" s="1"/>
  <c r="BK16" i="11" s="1"/>
  <c r="BS48" i="2"/>
  <c r="BS55" i="7" s="1"/>
  <c r="BS16" i="11" s="1"/>
  <c r="CA48" i="2"/>
  <c r="CA55" i="7" s="1"/>
  <c r="CA16" i="11" s="1"/>
  <c r="CI48" i="2"/>
  <c r="CI55" i="7" s="1"/>
  <c r="CI16" i="11" s="1"/>
  <c r="CQ48" i="2"/>
  <c r="CQ55" i="7" s="1"/>
  <c r="CQ16" i="11" s="1"/>
  <c r="CY48" i="2"/>
  <c r="CY55" i="7" s="1"/>
  <c r="CY16" i="11" s="1"/>
  <c r="DG48" i="2"/>
  <c r="DG55" i="7" s="1"/>
  <c r="DG16" i="11" s="1"/>
  <c r="DO48" i="2"/>
  <c r="DO55" i="7" s="1"/>
  <c r="DO16" i="11" s="1"/>
  <c r="DW48" i="2"/>
  <c r="DW55" i="7" s="1"/>
  <c r="DW16" i="11" s="1"/>
  <c r="EE48" i="2"/>
  <c r="EE55" i="7" s="1"/>
  <c r="EE16" i="11" s="1"/>
  <c r="EM48" i="2"/>
  <c r="EM55" i="7" s="1"/>
  <c r="EM16" i="11" s="1"/>
  <c r="P48" i="2"/>
  <c r="P55" i="7" s="1"/>
  <c r="P16" i="11" s="1"/>
  <c r="AV48" i="2"/>
  <c r="AV55" i="7" s="1"/>
  <c r="AV16" i="11" s="1"/>
  <c r="CB48" i="2"/>
  <c r="CB55" i="7" s="1"/>
  <c r="CB16" i="11" s="1"/>
  <c r="DH48" i="2"/>
  <c r="DH55" i="7" s="1"/>
  <c r="DH16" i="11" s="1"/>
  <c r="EN48" i="2"/>
  <c r="EN55" i="7" s="1"/>
  <c r="EN16" i="11" s="1"/>
  <c r="AJ48" i="2"/>
  <c r="AJ55" i="7" s="1"/>
  <c r="AJ16" i="11" s="1"/>
  <c r="BP48" i="2"/>
  <c r="BP55" i="7" s="1"/>
  <c r="BP16" i="11" s="1"/>
  <c r="CV48" i="2"/>
  <c r="CV55" i="7" s="1"/>
  <c r="CV16" i="11" s="1"/>
  <c r="EB48" i="2"/>
  <c r="EB55" i="7" s="1"/>
  <c r="EB16" i="11" s="1"/>
  <c r="X48" i="2"/>
  <c r="X55" i="7" s="1"/>
  <c r="X16" i="11" s="1"/>
  <c r="BD48" i="2"/>
  <c r="BD55" i="7" s="1"/>
  <c r="BD16" i="11" s="1"/>
  <c r="CJ48" i="2"/>
  <c r="CJ55" i="7" s="1"/>
  <c r="CJ16" i="11" s="1"/>
  <c r="DP48" i="2"/>
  <c r="DP55" i="7" s="1"/>
  <c r="DP16" i="11" s="1"/>
  <c r="L48" i="2"/>
  <c r="L55" i="7" s="1"/>
  <c r="L16" i="11" s="1"/>
  <c r="EJ48" i="2"/>
  <c r="EJ55" i="7" s="1"/>
  <c r="EJ16" i="11" s="1"/>
  <c r="CN48" i="2"/>
  <c r="CN55" i="7" s="1"/>
  <c r="CN16" i="11" s="1"/>
  <c r="DT48" i="2"/>
  <c r="DT55" i="7" s="1"/>
  <c r="DT16" i="11" s="1"/>
  <c r="DD48" i="2"/>
  <c r="DD55" i="7" s="1"/>
  <c r="DD16" i="11" s="1"/>
  <c r="I48" i="2"/>
  <c r="I55" i="7" s="1"/>
  <c r="I16" i="11" s="1"/>
  <c r="Q48" i="2"/>
  <c r="Q55" i="7" s="1"/>
  <c r="Q16" i="11" s="1"/>
  <c r="Y48" i="2"/>
  <c r="Y55" i="7" s="1"/>
  <c r="Y16" i="11" s="1"/>
  <c r="AG48" i="2"/>
  <c r="AG55" i="7" s="1"/>
  <c r="AG16" i="11" s="1"/>
  <c r="AO48" i="2"/>
  <c r="AO55" i="7" s="1"/>
  <c r="AO16" i="11" s="1"/>
  <c r="AW48" i="2"/>
  <c r="AW55" i="7" s="1"/>
  <c r="AW16" i="11" s="1"/>
  <c r="BE48" i="2"/>
  <c r="BE55" i="7" s="1"/>
  <c r="BE16" i="11" s="1"/>
  <c r="BM48" i="2"/>
  <c r="BM55" i="7" s="1"/>
  <c r="BM16" i="11" s="1"/>
  <c r="BU48" i="2"/>
  <c r="BU55" i="7" s="1"/>
  <c r="BU16" i="11" s="1"/>
  <c r="CC48" i="2"/>
  <c r="CC55" i="7" s="1"/>
  <c r="CC16" i="11" s="1"/>
  <c r="CK48" i="2"/>
  <c r="CK55" i="7" s="1"/>
  <c r="CK16" i="11" s="1"/>
  <c r="CS48" i="2"/>
  <c r="CS55" i="7" s="1"/>
  <c r="CS16" i="11" s="1"/>
  <c r="DA48" i="2"/>
  <c r="DA55" i="7" s="1"/>
  <c r="DA16" i="11" s="1"/>
  <c r="DI48" i="2"/>
  <c r="DI55" i="7" s="1"/>
  <c r="DI16" i="11" s="1"/>
  <c r="DQ48" i="2"/>
  <c r="DQ55" i="7" s="1"/>
  <c r="DQ16" i="11" s="1"/>
  <c r="DY48" i="2"/>
  <c r="DY55" i="7" s="1"/>
  <c r="DY16" i="11" s="1"/>
  <c r="EG48" i="2"/>
  <c r="EG55" i="7" s="1"/>
  <c r="EG16" i="11" s="1"/>
  <c r="EO48" i="2"/>
  <c r="EO55" i="7" s="1"/>
  <c r="EO16" i="11" s="1"/>
  <c r="J48" i="2"/>
  <c r="J55" i="7" s="1"/>
  <c r="J16" i="11" s="1"/>
  <c r="R48" i="2"/>
  <c r="R55" i="7" s="1"/>
  <c r="R16" i="11" s="1"/>
  <c r="Z48" i="2"/>
  <c r="Z55" i="7" s="1"/>
  <c r="Z16" i="11" s="1"/>
  <c r="AH48" i="2"/>
  <c r="AH55" i="7" s="1"/>
  <c r="AH16" i="11" s="1"/>
  <c r="AP48" i="2"/>
  <c r="AP55" i="7" s="1"/>
  <c r="AP16" i="11" s="1"/>
  <c r="AX48" i="2"/>
  <c r="AX55" i="7" s="1"/>
  <c r="AX16" i="11" s="1"/>
  <c r="BF48" i="2"/>
  <c r="BF55" i="7" s="1"/>
  <c r="BF16" i="11" s="1"/>
  <c r="BN48" i="2"/>
  <c r="BN55" i="7" s="1"/>
  <c r="BN16" i="11" s="1"/>
  <c r="BV48" i="2"/>
  <c r="BV55" i="7" s="1"/>
  <c r="BV16" i="11" s="1"/>
  <c r="CD48" i="2"/>
  <c r="CD55" i="7" s="1"/>
  <c r="CD16" i="11" s="1"/>
  <c r="CL48" i="2"/>
  <c r="CL55" i="7" s="1"/>
  <c r="CL16" i="11" s="1"/>
  <c r="CT48" i="2"/>
  <c r="CT55" i="7" s="1"/>
  <c r="CT16" i="11" s="1"/>
  <c r="DB48" i="2"/>
  <c r="DB55" i="7" s="1"/>
  <c r="DB16" i="11" s="1"/>
  <c r="DJ48" i="2"/>
  <c r="DJ55" i="7" s="1"/>
  <c r="DJ16" i="11" s="1"/>
  <c r="DR48" i="2"/>
  <c r="DR55" i="7" s="1"/>
  <c r="DR16" i="11" s="1"/>
  <c r="DZ48" i="2"/>
  <c r="DZ55" i="7" s="1"/>
  <c r="DZ16" i="11" s="1"/>
  <c r="EH48" i="2"/>
  <c r="EH55" i="7" s="1"/>
  <c r="EH16" i="11" s="1"/>
  <c r="EP48" i="2"/>
  <c r="EP55" i="7" s="1"/>
  <c r="EP16" i="11" s="1"/>
  <c r="K48" i="2"/>
  <c r="K55" i="7" s="1"/>
  <c r="K16" i="11" s="1"/>
  <c r="S48" i="2"/>
  <c r="S55" i="7" s="1"/>
  <c r="S16" i="11" s="1"/>
  <c r="AA48" i="2"/>
  <c r="AA55" i="7" s="1"/>
  <c r="AA16" i="11" s="1"/>
  <c r="AI48" i="2"/>
  <c r="AI55" i="7" s="1"/>
  <c r="AI16" i="11" s="1"/>
  <c r="AQ48" i="2"/>
  <c r="AQ55" i="7" s="1"/>
  <c r="AQ16" i="11" s="1"/>
  <c r="AY48" i="2"/>
  <c r="AY55" i="7" s="1"/>
  <c r="AY16" i="11" s="1"/>
  <c r="BG48" i="2"/>
  <c r="BG55" i="7" s="1"/>
  <c r="BG16" i="11" s="1"/>
  <c r="BO48" i="2"/>
  <c r="BO55" i="7" s="1"/>
  <c r="BO16" i="11" s="1"/>
  <c r="BW48" i="2"/>
  <c r="BW55" i="7" s="1"/>
  <c r="BW16" i="11" s="1"/>
  <c r="CE48" i="2"/>
  <c r="CE55" i="7" s="1"/>
  <c r="CE16" i="11" s="1"/>
  <c r="CM48" i="2"/>
  <c r="CM55" i="7" s="1"/>
  <c r="CM16" i="11" s="1"/>
  <c r="CU48" i="2"/>
  <c r="CU55" i="7" s="1"/>
  <c r="CU16" i="11" s="1"/>
  <c r="DC48" i="2"/>
  <c r="DC55" i="7" s="1"/>
  <c r="DC16" i="11" s="1"/>
  <c r="DK48" i="2"/>
  <c r="DK55" i="7" s="1"/>
  <c r="DK16" i="11" s="1"/>
  <c r="DS48" i="2"/>
  <c r="DS55" i="7" s="1"/>
  <c r="DS16" i="11" s="1"/>
  <c r="EA48" i="2"/>
  <c r="EA55" i="7" s="1"/>
  <c r="EA16" i="11" s="1"/>
  <c r="EI48" i="2"/>
  <c r="EI55" i="7" s="1"/>
  <c r="EI16" i="11" s="1"/>
  <c r="EQ48" i="2"/>
  <c r="EQ55" i="7" s="1"/>
  <c r="EQ16" i="11" s="1"/>
  <c r="AF48" i="2"/>
  <c r="AF55" i="7" s="1"/>
  <c r="AF16" i="11" s="1"/>
  <c r="BL48" i="2"/>
  <c r="BL55" i="7" s="1"/>
  <c r="BL16" i="11" s="1"/>
  <c r="CR48" i="2"/>
  <c r="CR55" i="7" s="1"/>
  <c r="CR16" i="11" s="1"/>
  <c r="DX48" i="2"/>
  <c r="DX55" i="7" s="1"/>
  <c r="DX16" i="11" s="1"/>
  <c r="T48" i="2"/>
  <c r="T55" i="7" s="1"/>
  <c r="T16" i="11" s="1"/>
  <c r="AZ48" i="2"/>
  <c r="AZ55" i="7" s="1"/>
  <c r="AZ16" i="11" s="1"/>
  <c r="CF48" i="2"/>
  <c r="CF55" i="7" s="1"/>
  <c r="CF16" i="11" s="1"/>
  <c r="DL48" i="2"/>
  <c r="DL55" i="7" s="1"/>
  <c r="DL16" i="11" s="1"/>
  <c r="H48" i="2"/>
  <c r="H55" i="7" s="1"/>
  <c r="H16" i="11" s="1"/>
  <c r="AN48" i="2"/>
  <c r="AN55" i="7" s="1"/>
  <c r="AN16" i="11" s="1"/>
  <c r="BT48" i="2"/>
  <c r="BT55" i="7" s="1"/>
  <c r="BT16" i="11" s="1"/>
  <c r="CZ48" i="2"/>
  <c r="CZ55" i="7" s="1"/>
  <c r="CZ16" i="11" s="1"/>
  <c r="EF48" i="2"/>
  <c r="EF55" i="7" s="1"/>
  <c r="EF16" i="11" s="1"/>
  <c r="BX48" i="2"/>
  <c r="BX55" i="7" s="1"/>
  <c r="BX16" i="11" s="1"/>
  <c r="AB48" i="2"/>
  <c r="AB55" i="7" s="1"/>
  <c r="AB16" i="11" s="1"/>
  <c r="D48" i="2"/>
  <c r="D55" i="7" s="1"/>
  <c r="D16" i="11" s="1"/>
  <c r="AR48" i="2"/>
  <c r="AR55" i="7" s="1"/>
  <c r="AR16" i="11" s="1"/>
  <c r="BH48" i="2"/>
  <c r="BH55" i="7" s="1"/>
  <c r="BH16" i="11" s="1"/>
  <c r="CA254" i="3"/>
  <c r="CA173" i="3" s="1"/>
  <c r="CA255" i="3"/>
  <c r="CA268" i="3"/>
  <c r="CA262" i="3"/>
  <c r="CA250" i="3"/>
  <c r="CA167" i="3" s="1"/>
  <c r="CA228" i="3"/>
  <c r="CA263" i="3"/>
  <c r="CA267" i="3"/>
  <c r="CA234" i="3"/>
  <c r="CA209" i="3"/>
  <c r="CA278" i="3"/>
  <c r="AZ330" i="1"/>
  <c r="CB23" i="7"/>
  <c r="DN23" i="7"/>
  <c r="DZ236" i="3"/>
  <c r="DZ238" i="3" s="1"/>
  <c r="AY330" i="1"/>
  <c r="AR331" i="1"/>
  <c r="CQ23" i="7"/>
  <c r="DA23" i="7"/>
  <c r="AM332" i="1"/>
  <c r="DI355" i="1"/>
  <c r="DH6" i="7" s="1"/>
  <c r="AQ329" i="1"/>
  <c r="AX328" i="1"/>
  <c r="CF23" i="7"/>
  <c r="EM23" i="7"/>
  <c r="EW23" i="7"/>
  <c r="CJ23" i="7"/>
  <c r="AD332" i="1"/>
  <c r="CZ355" i="1"/>
  <c r="CY6" i="7" s="1"/>
  <c r="DH357" i="1"/>
  <c r="DH203" i="3"/>
  <c r="DE202" i="3"/>
  <c r="DE356" i="1"/>
  <c r="CI10" i="7"/>
  <c r="CI20" i="7" s="1"/>
  <c r="AO330" i="1"/>
  <c r="AT329" i="1"/>
  <c r="CQ7" i="7"/>
  <c r="CQ8" i="7" s="1"/>
  <c r="CQ9" i="7" s="1"/>
  <c r="CQ13" i="7"/>
  <c r="CQ15" i="7" s="1"/>
  <c r="CQ19" i="7"/>
  <c r="DQ23" i="7"/>
  <c r="CW23" i="7"/>
  <c r="CF228" i="3"/>
  <c r="CF263" i="3"/>
  <c r="CF250" i="3"/>
  <c r="CF167" i="3" s="1"/>
  <c r="CF262" i="3"/>
  <c r="CF268" i="3"/>
  <c r="CF254" i="3"/>
  <c r="CF173" i="3" s="1"/>
  <c r="CF255" i="3"/>
  <c r="CF267" i="3"/>
  <c r="CF209" i="3"/>
  <c r="CF278" i="3"/>
  <c r="CF234" i="3"/>
  <c r="CE26" i="12" s="1"/>
  <c r="CG228" i="3"/>
  <c r="CG255" i="3"/>
  <c r="CG250" i="3"/>
  <c r="CG167" i="3" s="1"/>
  <c r="CG254" i="3"/>
  <c r="CG173" i="3" s="1"/>
  <c r="CG263" i="3"/>
  <c r="CG268" i="3"/>
  <c r="CG267" i="3"/>
  <c r="CG262" i="3"/>
  <c r="CG278" i="3"/>
  <c r="CG209" i="3"/>
  <c r="CG234" i="3"/>
  <c r="CF26" i="12" s="1"/>
  <c r="AW305" i="1"/>
  <c r="DS172" i="3" s="1"/>
  <c r="EF23" i="7"/>
  <c r="DK23" i="7"/>
  <c r="CO205" i="3"/>
  <c r="CO359" i="1"/>
  <c r="CN4" i="12" s="1"/>
  <c r="CN3" i="12" s="1"/>
  <c r="CD228" i="3"/>
  <c r="CD250" i="3"/>
  <c r="CD167" i="3" s="1"/>
  <c r="CD263" i="3"/>
  <c r="CD262" i="3"/>
  <c r="CD268" i="3"/>
  <c r="CD267" i="3"/>
  <c r="CD209" i="3"/>
  <c r="CD234" i="3"/>
  <c r="CC26" i="12" s="1"/>
  <c r="CD278" i="3"/>
  <c r="AS305" i="1"/>
  <c r="DO172" i="3" s="1"/>
  <c r="AU307" i="1"/>
  <c r="DX23" i="7"/>
  <c r="AJ332" i="1"/>
  <c r="D69" i="3"/>
  <c r="G50" i="2"/>
  <c r="G57" i="7" s="1"/>
  <c r="G18" i="11" s="1"/>
  <c r="O50" i="2"/>
  <c r="O57" i="7" s="1"/>
  <c r="O18" i="11" s="1"/>
  <c r="W50" i="2"/>
  <c r="W57" i="7" s="1"/>
  <c r="W18" i="11" s="1"/>
  <c r="AE50" i="2"/>
  <c r="AE57" i="7" s="1"/>
  <c r="AE18" i="11" s="1"/>
  <c r="AM50" i="2"/>
  <c r="AM57" i="7" s="1"/>
  <c r="AM18" i="11" s="1"/>
  <c r="H50" i="2"/>
  <c r="H57" i="7" s="1"/>
  <c r="H18" i="11" s="1"/>
  <c r="P50" i="2"/>
  <c r="P57" i="7" s="1"/>
  <c r="P18" i="11" s="1"/>
  <c r="X50" i="2"/>
  <c r="X57" i="7" s="1"/>
  <c r="X18" i="11" s="1"/>
  <c r="AF50" i="2"/>
  <c r="AF57" i="7" s="1"/>
  <c r="AF18" i="11" s="1"/>
  <c r="AN50" i="2"/>
  <c r="AN57" i="7" s="1"/>
  <c r="AN18" i="11" s="1"/>
  <c r="E50" i="2"/>
  <c r="E57" i="7" s="1"/>
  <c r="E18" i="11" s="1"/>
  <c r="M50" i="2"/>
  <c r="M57" i="7" s="1"/>
  <c r="M18" i="11" s="1"/>
  <c r="U50" i="2"/>
  <c r="U57" i="7" s="1"/>
  <c r="U18" i="11" s="1"/>
  <c r="AC50" i="2"/>
  <c r="AC57" i="7" s="1"/>
  <c r="AC18" i="11" s="1"/>
  <c r="AK50" i="2"/>
  <c r="AK57" i="7" s="1"/>
  <c r="AK18" i="11" s="1"/>
  <c r="AS50" i="2"/>
  <c r="AS57" i="7" s="1"/>
  <c r="AS18" i="11" s="1"/>
  <c r="BA50" i="2"/>
  <c r="BA57" i="7" s="1"/>
  <c r="BA18" i="11" s="1"/>
  <c r="BI50" i="2"/>
  <c r="BI57" i="7" s="1"/>
  <c r="BI18" i="11" s="1"/>
  <c r="BQ50" i="2"/>
  <c r="BQ57" i="7" s="1"/>
  <c r="BQ18" i="11" s="1"/>
  <c r="BY50" i="2"/>
  <c r="BY57" i="7" s="1"/>
  <c r="BY18" i="11" s="1"/>
  <c r="CG50" i="2"/>
  <c r="CG57" i="7" s="1"/>
  <c r="CG18" i="11" s="1"/>
  <c r="CO50" i="2"/>
  <c r="CO57" i="7" s="1"/>
  <c r="CO18" i="11" s="1"/>
  <c r="CW50" i="2"/>
  <c r="CW57" i="7" s="1"/>
  <c r="CW18" i="11" s="1"/>
  <c r="DE50" i="2"/>
  <c r="DE57" i="7" s="1"/>
  <c r="DE18" i="11" s="1"/>
  <c r="DM50" i="2"/>
  <c r="DM57" i="7" s="1"/>
  <c r="DM18" i="11" s="1"/>
  <c r="DU50" i="2"/>
  <c r="DU57" i="7" s="1"/>
  <c r="DU18" i="11" s="1"/>
  <c r="EC50" i="2"/>
  <c r="EC57" i="7" s="1"/>
  <c r="EC18" i="11" s="1"/>
  <c r="EK50" i="2"/>
  <c r="EK57" i="7" s="1"/>
  <c r="EK18" i="11" s="1"/>
  <c r="R50" i="2"/>
  <c r="R57" i="7" s="1"/>
  <c r="R18" i="11" s="1"/>
  <c r="AU50" i="2"/>
  <c r="AU57" i="7" s="1"/>
  <c r="AU18" i="11" s="1"/>
  <c r="BF50" i="2"/>
  <c r="BF57" i="7" s="1"/>
  <c r="BF18" i="11" s="1"/>
  <c r="BP50" i="2"/>
  <c r="BP57" i="7" s="1"/>
  <c r="BP18" i="11" s="1"/>
  <c r="CA50" i="2"/>
  <c r="CA57" i="7" s="1"/>
  <c r="CA18" i="11" s="1"/>
  <c r="CL50" i="2"/>
  <c r="CL57" i="7" s="1"/>
  <c r="CL18" i="11" s="1"/>
  <c r="CV50" i="2"/>
  <c r="CV57" i="7" s="1"/>
  <c r="CV18" i="11" s="1"/>
  <c r="DG50" i="2"/>
  <c r="DG57" i="7" s="1"/>
  <c r="DG18" i="11" s="1"/>
  <c r="DR50" i="2"/>
  <c r="DR57" i="7" s="1"/>
  <c r="DR18" i="11" s="1"/>
  <c r="EB50" i="2"/>
  <c r="EB57" i="7" s="1"/>
  <c r="EB18" i="11" s="1"/>
  <c r="EM50" i="2"/>
  <c r="EM57" i="7" s="1"/>
  <c r="EM18" i="11" s="1"/>
  <c r="V50" i="2"/>
  <c r="V57" i="7" s="1"/>
  <c r="V18" i="11" s="1"/>
  <c r="AV50" i="2"/>
  <c r="AV57" i="7" s="1"/>
  <c r="AV18" i="11" s="1"/>
  <c r="BG50" i="2"/>
  <c r="BG57" i="7" s="1"/>
  <c r="BG18" i="11" s="1"/>
  <c r="BR50" i="2"/>
  <c r="BR57" i="7" s="1"/>
  <c r="BR18" i="11" s="1"/>
  <c r="CB50" i="2"/>
  <c r="CB57" i="7" s="1"/>
  <c r="CB18" i="11" s="1"/>
  <c r="CM50" i="2"/>
  <c r="CM57" i="7" s="1"/>
  <c r="CM18" i="11" s="1"/>
  <c r="CX50" i="2"/>
  <c r="CX57" i="7" s="1"/>
  <c r="CX18" i="11" s="1"/>
  <c r="DH50" i="2"/>
  <c r="DH57" i="7" s="1"/>
  <c r="DH18" i="11" s="1"/>
  <c r="DS50" i="2"/>
  <c r="DS57" i="7" s="1"/>
  <c r="DS18" i="11" s="1"/>
  <c r="ED50" i="2"/>
  <c r="ED57" i="7" s="1"/>
  <c r="ED18" i="11" s="1"/>
  <c r="EN50" i="2"/>
  <c r="EN57" i="7" s="1"/>
  <c r="EN18" i="11" s="1"/>
  <c r="Z50" i="2"/>
  <c r="Z57" i="7" s="1"/>
  <c r="Z18" i="11" s="1"/>
  <c r="AX50" i="2"/>
  <c r="AX57" i="7" s="1"/>
  <c r="AX18" i="11" s="1"/>
  <c r="BH50" i="2"/>
  <c r="BH57" i="7" s="1"/>
  <c r="BH18" i="11" s="1"/>
  <c r="BS50" i="2"/>
  <c r="BS57" i="7" s="1"/>
  <c r="BS18" i="11" s="1"/>
  <c r="CD50" i="2"/>
  <c r="CD57" i="7" s="1"/>
  <c r="CD18" i="11" s="1"/>
  <c r="CN50" i="2"/>
  <c r="CN57" i="7" s="1"/>
  <c r="CN18" i="11" s="1"/>
  <c r="CY50" i="2"/>
  <c r="CY57" i="7" s="1"/>
  <c r="CY18" i="11" s="1"/>
  <c r="DJ50" i="2"/>
  <c r="DJ57" i="7" s="1"/>
  <c r="DJ18" i="11" s="1"/>
  <c r="DT50" i="2"/>
  <c r="DT57" i="7" s="1"/>
  <c r="DT18" i="11" s="1"/>
  <c r="EE50" i="2"/>
  <c r="EE57" i="7" s="1"/>
  <c r="EE18" i="11" s="1"/>
  <c r="EP50" i="2"/>
  <c r="EP57" i="7" s="1"/>
  <c r="EP18" i="11" s="1"/>
  <c r="BO50" i="2"/>
  <c r="BO57" i="7" s="1"/>
  <c r="BO18" i="11" s="1"/>
  <c r="DF50" i="2"/>
  <c r="DF57" i="7" s="1"/>
  <c r="DF18" i="11" s="1"/>
  <c r="D50" i="2"/>
  <c r="D57" i="7" s="1"/>
  <c r="D18" i="11" s="1"/>
  <c r="BT50" i="2"/>
  <c r="BT57" i="7" s="1"/>
  <c r="BT18" i="11" s="1"/>
  <c r="DK50" i="2"/>
  <c r="DK57" i="7" s="1"/>
  <c r="DK18" i="11" s="1"/>
  <c r="BJ50" i="2"/>
  <c r="BJ57" i="7" s="1"/>
  <c r="BJ18" i="11" s="1"/>
  <c r="EQ50" i="2"/>
  <c r="EQ57" i="7" s="1"/>
  <c r="EQ18" i="11" s="1"/>
  <c r="BD50" i="2"/>
  <c r="BD57" i="7" s="1"/>
  <c r="BD18" i="11" s="1"/>
  <c r="CU50" i="2"/>
  <c r="CU57" i="7" s="1"/>
  <c r="CU18" i="11" s="1"/>
  <c r="EL50" i="2"/>
  <c r="EL57" i="7" s="1"/>
  <c r="EL18" i="11" s="1"/>
  <c r="CE50" i="2"/>
  <c r="CE57" i="7" s="1"/>
  <c r="CE18" i="11" s="1"/>
  <c r="CT50" i="2"/>
  <c r="CT57" i="7" s="1"/>
  <c r="CT18" i="11" s="1"/>
  <c r="CJ50" i="2"/>
  <c r="CJ57" i="7" s="1"/>
  <c r="CJ18" i="11" s="1"/>
  <c r="N50" i="2"/>
  <c r="N57" i="7" s="1"/>
  <c r="N18" i="11" s="1"/>
  <c r="K50" i="2"/>
  <c r="K57" i="7" s="1"/>
  <c r="K18" i="11" s="1"/>
  <c r="AI50" i="2"/>
  <c r="AI57" i="7" s="1"/>
  <c r="AI18" i="11" s="1"/>
  <c r="T50" i="2"/>
  <c r="T57" i="7" s="1"/>
  <c r="T18" i="11" s="1"/>
  <c r="AR50" i="2"/>
  <c r="AR57" i="7" s="1"/>
  <c r="AR18" i="11" s="1"/>
  <c r="Y50" i="2"/>
  <c r="Y57" i="7" s="1"/>
  <c r="Y18" i="11" s="1"/>
  <c r="AW50" i="2"/>
  <c r="AW57" i="7" s="1"/>
  <c r="AW18" i="11" s="1"/>
  <c r="BU50" i="2"/>
  <c r="BU57" i="7" s="1"/>
  <c r="BU18" i="11" s="1"/>
  <c r="CS50" i="2"/>
  <c r="CS57" i="7" s="1"/>
  <c r="CS18" i="11" s="1"/>
  <c r="DQ50" i="2"/>
  <c r="DQ57" i="7" s="1"/>
  <c r="DQ18" i="11" s="1"/>
  <c r="EO50" i="2"/>
  <c r="EO57" i="7" s="1"/>
  <c r="EO18" i="11" s="1"/>
  <c r="BK50" i="2"/>
  <c r="BK57" i="7" s="1"/>
  <c r="BK18" i="11" s="1"/>
  <c r="CQ50" i="2"/>
  <c r="CQ57" i="7" s="1"/>
  <c r="CQ18" i="11" s="1"/>
  <c r="DW50" i="2"/>
  <c r="DW57" i="7" s="1"/>
  <c r="DW18" i="11" s="1"/>
  <c r="AL50" i="2"/>
  <c r="AL57" i="7" s="1"/>
  <c r="AL18" i="11" s="1"/>
  <c r="BW50" i="2"/>
  <c r="BW57" i="7" s="1"/>
  <c r="BW18" i="11" s="1"/>
  <c r="DC50" i="2"/>
  <c r="DC57" i="7" s="1"/>
  <c r="DC18" i="11" s="1"/>
  <c r="EI50" i="2"/>
  <c r="EI57" i="7" s="1"/>
  <c r="EI18" i="11" s="1"/>
  <c r="BC50" i="2"/>
  <c r="BC57" i="7" s="1"/>
  <c r="BC18" i="11" s="1"/>
  <c r="CI50" i="2"/>
  <c r="CI57" i="7" s="1"/>
  <c r="CI18" i="11" s="1"/>
  <c r="AT50" i="2"/>
  <c r="AT57" i="7" s="1"/>
  <c r="AT18" i="11" s="1"/>
  <c r="CZ50" i="2"/>
  <c r="CZ57" i="7" s="1"/>
  <c r="CZ18" i="11" s="1"/>
  <c r="EJ50" i="2"/>
  <c r="EJ57" i="7" s="1"/>
  <c r="EJ18" i="11" s="1"/>
  <c r="EF50" i="2"/>
  <c r="EF57" i="7" s="1"/>
  <c r="EF18" i="11" s="1"/>
  <c r="DV50" i="2"/>
  <c r="DV57" i="7" s="1"/>
  <c r="DV18" i="11" s="1"/>
  <c r="AA50" i="2"/>
  <c r="AA57" i="7" s="1"/>
  <c r="AA18" i="11" s="1"/>
  <c r="L50" i="2"/>
  <c r="L57" i="7" s="1"/>
  <c r="L18" i="11" s="1"/>
  <c r="AJ50" i="2"/>
  <c r="AJ57" i="7" s="1"/>
  <c r="AJ18" i="11" s="1"/>
  <c r="Q50" i="2"/>
  <c r="Q57" i="7" s="1"/>
  <c r="Q18" i="11" s="1"/>
  <c r="AO50" i="2"/>
  <c r="AO57" i="7" s="1"/>
  <c r="AO18" i="11" s="1"/>
  <c r="BM50" i="2"/>
  <c r="BM57" i="7" s="1"/>
  <c r="BM18" i="11" s="1"/>
  <c r="CK50" i="2"/>
  <c r="CK57" i="7" s="1"/>
  <c r="CK18" i="11" s="1"/>
  <c r="DI50" i="2"/>
  <c r="DI57" i="7" s="1"/>
  <c r="DI18" i="11" s="1"/>
  <c r="EG50" i="2"/>
  <c r="EG57" i="7" s="1"/>
  <c r="EG18" i="11" s="1"/>
  <c r="AZ50" i="2"/>
  <c r="AZ57" i="7" s="1"/>
  <c r="AZ18" i="11" s="1"/>
  <c r="CF50" i="2"/>
  <c r="CF57" i="7" s="1"/>
  <c r="CF18" i="11" s="1"/>
  <c r="DL50" i="2"/>
  <c r="DL57" i="7" s="1"/>
  <c r="DL18" i="11" s="1"/>
  <c r="F50" i="2"/>
  <c r="F57" i="7" s="1"/>
  <c r="F18" i="11" s="1"/>
  <c r="BL50" i="2"/>
  <c r="BL57" i="7" s="1"/>
  <c r="BL18" i="11" s="1"/>
  <c r="CR50" i="2"/>
  <c r="CR57" i="7" s="1"/>
  <c r="CR18" i="11" s="1"/>
  <c r="DX50" i="2"/>
  <c r="DX57" i="7" s="1"/>
  <c r="DX18" i="11" s="1"/>
  <c r="AP50" i="2"/>
  <c r="AP57" i="7" s="1"/>
  <c r="AP18" i="11" s="1"/>
  <c r="BX50" i="2"/>
  <c r="BX57" i="7" s="1"/>
  <c r="BX18" i="11" s="1"/>
  <c r="DZ50" i="2"/>
  <c r="DZ57" i="7" s="1"/>
  <c r="DZ18" i="11" s="1"/>
  <c r="CP50" i="2"/>
  <c r="CP57" i="7" s="1"/>
  <c r="CP18" i="11" s="1"/>
  <c r="AD50" i="2"/>
  <c r="AD57" i="7" s="1"/>
  <c r="AD18" i="11" s="1"/>
  <c r="DO50" i="2"/>
  <c r="DO57" i="7" s="1"/>
  <c r="DO18" i="11" s="1"/>
  <c r="AY50" i="2"/>
  <c r="AY57" i="7" s="1"/>
  <c r="AY18" i="11" s="1"/>
  <c r="DP50" i="2"/>
  <c r="DP57" i="7" s="1"/>
  <c r="DP18" i="11" s="1"/>
  <c r="S50" i="2"/>
  <c r="S57" i="7" s="1"/>
  <c r="S18" i="11" s="1"/>
  <c r="AQ50" i="2"/>
  <c r="AQ57" i="7" s="1"/>
  <c r="AQ18" i="11" s="1"/>
  <c r="AB50" i="2"/>
  <c r="AB57" i="7" s="1"/>
  <c r="AB18" i="11" s="1"/>
  <c r="I50" i="2"/>
  <c r="I57" i="7" s="1"/>
  <c r="I18" i="11" s="1"/>
  <c r="AG50" i="2"/>
  <c r="AG57" i="7" s="1"/>
  <c r="AG18" i="11" s="1"/>
  <c r="BE50" i="2"/>
  <c r="BE57" i="7" s="1"/>
  <c r="BE18" i="11" s="1"/>
  <c r="CC50" i="2"/>
  <c r="CC57" i="7" s="1"/>
  <c r="CC18" i="11" s="1"/>
  <c r="DA50" i="2"/>
  <c r="DA57" i="7" s="1"/>
  <c r="DA18" i="11" s="1"/>
  <c r="DY50" i="2"/>
  <c r="DY57" i="7" s="1"/>
  <c r="DY18" i="11" s="1"/>
  <c r="AH50" i="2"/>
  <c r="AH57" i="7" s="1"/>
  <c r="AH18" i="11" s="1"/>
  <c r="BV50" i="2"/>
  <c r="BV57" i="7" s="1"/>
  <c r="BV18" i="11" s="1"/>
  <c r="DB50" i="2"/>
  <c r="DB57" i="7" s="1"/>
  <c r="DB18" i="11" s="1"/>
  <c r="EH50" i="2"/>
  <c r="EH57" i="7" s="1"/>
  <c r="EH18" i="11" s="1"/>
  <c r="BB50" i="2"/>
  <c r="BB57" i="7" s="1"/>
  <c r="BB18" i="11" s="1"/>
  <c r="CH50" i="2"/>
  <c r="CH57" i="7" s="1"/>
  <c r="CH18" i="11" s="1"/>
  <c r="DN50" i="2"/>
  <c r="DN57" i="7" s="1"/>
  <c r="DN18" i="11" s="1"/>
  <c r="J50" i="2"/>
  <c r="J57" i="7" s="1"/>
  <c r="J18" i="11" s="1"/>
  <c r="BN50" i="2"/>
  <c r="BN57" i="7" s="1"/>
  <c r="BN18" i="11" s="1"/>
  <c r="DD50" i="2"/>
  <c r="DD57" i="7" s="1"/>
  <c r="DD18" i="11" s="1"/>
  <c r="EA50" i="2"/>
  <c r="EA57" i="7" s="1"/>
  <c r="EA18" i="11" s="1"/>
  <c r="BZ50" i="2"/>
  <c r="BZ57" i="7" s="1"/>
  <c r="BZ18" i="11" s="1"/>
  <c r="DA203" i="3"/>
  <c r="DA357" i="1"/>
  <c r="BD186" i="1"/>
  <c r="BG186" i="1"/>
  <c r="BJ186" i="1"/>
  <c r="BB186" i="1"/>
  <c r="BE186" i="1"/>
  <c r="BH186" i="1"/>
  <c r="BA186" i="1"/>
  <c r="BC186" i="1"/>
  <c r="BF186" i="1"/>
  <c r="BI186" i="1"/>
  <c r="BL186" i="1"/>
  <c r="K128" i="1"/>
  <c r="BK186" i="1"/>
  <c r="J142" i="1"/>
  <c r="DC23" i="7"/>
  <c r="CC23" i="7"/>
  <c r="EO23" i="7"/>
  <c r="CE23" i="7"/>
  <c r="BZ23" i="7"/>
  <c r="CD236" i="3"/>
  <c r="CD238" i="3" s="1"/>
  <c r="BC181" i="1"/>
  <c r="BF181" i="1"/>
  <c r="BI181" i="1"/>
  <c r="BL181" i="1"/>
  <c r="K123" i="1"/>
  <c r="BD181" i="1"/>
  <c r="BG181" i="1"/>
  <c r="BJ181" i="1"/>
  <c r="BA181" i="1"/>
  <c r="BH181" i="1"/>
  <c r="BK181" i="1"/>
  <c r="BB181" i="1"/>
  <c r="BE181" i="1"/>
  <c r="J137" i="1"/>
  <c r="D154" i="1"/>
  <c r="AL332" i="1"/>
  <c r="DH355" i="1"/>
  <c r="DG6" i="7" s="1"/>
  <c r="CI262" i="3"/>
  <c r="CI250" i="3"/>
  <c r="CI167" i="3" s="1"/>
  <c r="CI228" i="3"/>
  <c r="CI254" i="3"/>
  <c r="CI173" i="3" s="1"/>
  <c r="CI267" i="3"/>
  <c r="CI263" i="3"/>
  <c r="CI255" i="3"/>
  <c r="CI268" i="3"/>
  <c r="CI234" i="3"/>
  <c r="CH26" i="12" s="1"/>
  <c r="CI209" i="3"/>
  <c r="CI278" i="3"/>
  <c r="CG23" i="7"/>
  <c r="DR23" i="7"/>
  <c r="CS23" i="7"/>
  <c r="EC23" i="7"/>
  <c r="CS8" i="7"/>
  <c r="CS9" i="7" s="1"/>
  <c r="DI358" i="1"/>
  <c r="DI204" i="3"/>
  <c r="EH23" i="7"/>
  <c r="CK10" i="7"/>
  <c r="CK20" i="7" s="1"/>
  <c r="CV205" i="3"/>
  <c r="CV359" i="1"/>
  <c r="CU4" i="12" s="1"/>
  <c r="CU3" i="12" s="1"/>
  <c r="BP179" i="1"/>
  <c r="BS179" i="1"/>
  <c r="BV179" i="1"/>
  <c r="BU179" i="1"/>
  <c r="BO179" i="1"/>
  <c r="BT179" i="1"/>
  <c r="BX179" i="1"/>
  <c r="BM179" i="1"/>
  <c r="BN179" i="1"/>
  <c r="BR179" i="1"/>
  <c r="BQ179" i="1"/>
  <c r="BW179" i="1"/>
  <c r="L121" i="1"/>
  <c r="K135" i="1"/>
  <c r="CR205" i="3"/>
  <c r="CR359" i="1"/>
  <c r="CQ4" i="12" s="1"/>
  <c r="CQ3" i="12" s="1"/>
  <c r="ER23" i="7"/>
  <c r="D47" i="12"/>
  <c r="D80" i="7"/>
  <c r="DC357" i="1"/>
  <c r="DC203" i="3"/>
  <c r="DE203" i="3"/>
  <c r="DE357" i="1"/>
  <c r="AP329" i="1"/>
  <c r="EV23" i="7"/>
  <c r="CK262" i="3"/>
  <c r="CK255" i="3"/>
  <c r="CK254" i="3"/>
  <c r="CK173" i="3" s="1"/>
  <c r="CK267" i="3"/>
  <c r="CK228" i="3"/>
  <c r="CK263" i="3"/>
  <c r="CK250" i="3"/>
  <c r="CK167" i="3" s="1"/>
  <c r="CK268" i="3"/>
  <c r="CK234" i="3"/>
  <c r="CJ26" i="12" s="1"/>
  <c r="CK209" i="3"/>
  <c r="CK278" i="3"/>
  <c r="DG23" i="7"/>
  <c r="CH23" i="7"/>
  <c r="CL7" i="7"/>
  <c r="CL8" i="7" s="1"/>
  <c r="CL9" i="7" s="1"/>
  <c r="CL13" i="7"/>
  <c r="CL15" i="7" s="1"/>
  <c r="CL19" i="7"/>
  <c r="BT177" i="1" l="1"/>
  <c r="BX177" i="1"/>
  <c r="BR177" i="1"/>
  <c r="BN177" i="1"/>
  <c r="BU177" i="1"/>
  <c r="BM177" i="1"/>
  <c r="L119" i="1"/>
  <c r="BW177" i="1"/>
  <c r="BO177" i="1"/>
  <c r="K133" i="1"/>
  <c r="DC8" i="7"/>
  <c r="DC9" i="7" s="1"/>
  <c r="DA19" i="7"/>
  <c r="DA13" i="7"/>
  <c r="DA15" i="7" s="1"/>
  <c r="CX8" i="7"/>
  <c r="CX9" i="7" s="1"/>
  <c r="DD359" i="1"/>
  <c r="DC4" i="12" s="1"/>
  <c r="DC3" i="12" s="1"/>
  <c r="DI8" i="7"/>
  <c r="DE8" i="7"/>
  <c r="DE9" i="7" s="1"/>
  <c r="BM184" i="1"/>
  <c r="BT184" i="1"/>
  <c r="BP184" i="1"/>
  <c r="DA8" i="7"/>
  <c r="DA9" i="7" s="1"/>
  <c r="BW185" i="1"/>
  <c r="BR185" i="1"/>
  <c r="BN184" i="1"/>
  <c r="BV185" i="1"/>
  <c r="BO184" i="1"/>
  <c r="BT185" i="1"/>
  <c r="BN185" i="1"/>
  <c r="BS185" i="1"/>
  <c r="BP185" i="1"/>
  <c r="BR184" i="1"/>
  <c r="DK202" i="3"/>
  <c r="BV184" i="1"/>
  <c r="L126" i="1"/>
  <c r="CH184" i="1" s="1"/>
  <c r="BU185" i="1"/>
  <c r="BO185" i="1"/>
  <c r="BU184" i="1"/>
  <c r="BX185" i="1"/>
  <c r="K140" i="1"/>
  <c r="BS184" i="1"/>
  <c r="BQ184" i="1"/>
  <c r="BM185" i="1"/>
  <c r="L127" i="1"/>
  <c r="BZ185" i="1" s="1"/>
  <c r="BW184" i="1"/>
  <c r="K141" i="1"/>
  <c r="DB359" i="1"/>
  <c r="DA4" i="12" s="1"/>
  <c r="DA3" i="12" s="1"/>
  <c r="DQ31" i="12"/>
  <c r="DU35" i="7"/>
  <c r="IO169" i="3"/>
  <c r="IO178" i="3" s="1"/>
  <c r="DL203" i="3"/>
  <c r="DT31" i="12"/>
  <c r="DS202" i="3"/>
  <c r="IM169" i="3"/>
  <c r="IM178" i="3" s="1"/>
  <c r="BS187" i="1"/>
  <c r="BN187" i="1"/>
  <c r="L129" i="1"/>
  <c r="BO187" i="1"/>
  <c r="BP187" i="1"/>
  <c r="K143" i="1"/>
  <c r="BR187" i="1"/>
  <c r="BT187" i="1"/>
  <c r="BW187" i="1"/>
  <c r="BU187" i="1"/>
  <c r="BV187" i="1"/>
  <c r="BQ187" i="1"/>
  <c r="BM187" i="1"/>
  <c r="BX187" i="1"/>
  <c r="BG305" i="1"/>
  <c r="EC172" i="3" s="1"/>
  <c r="EB31" i="12" s="1"/>
  <c r="CY359" i="1"/>
  <c r="CX4" i="12" s="1"/>
  <c r="CX3" i="12" s="1"/>
  <c r="BH330" i="1"/>
  <c r="ED357" i="1" s="1"/>
  <c r="DR356" i="1"/>
  <c r="CM10" i="7"/>
  <c r="CM20" i="7" s="1"/>
  <c r="BK329" i="1"/>
  <c r="EG356" i="1" s="1"/>
  <c r="BA307" i="1"/>
  <c r="AT332" i="1"/>
  <c r="DP205" i="3" s="1"/>
  <c r="BL331" i="1"/>
  <c r="EH358" i="1" s="1"/>
  <c r="BJ305" i="1"/>
  <c r="EF172" i="3" s="1"/>
  <c r="EE35" i="7" s="1"/>
  <c r="BC330" i="1"/>
  <c r="DY203" i="3" s="1"/>
  <c r="CL10" i="7"/>
  <c r="CL20" i="7" s="1"/>
  <c r="BE328" i="1"/>
  <c r="EA355" i="1" s="1"/>
  <c r="DZ6" i="7" s="1"/>
  <c r="BG330" i="1"/>
  <c r="EC357" i="1" s="1"/>
  <c r="BB307" i="1"/>
  <c r="BD305" i="1"/>
  <c r="DZ172" i="3" s="1"/>
  <c r="DY31" i="12" s="1"/>
  <c r="CV10" i="7"/>
  <c r="CV20" i="7" s="1"/>
  <c r="D16" i="12"/>
  <c r="D44" i="12" s="1"/>
  <c r="D43" i="12" s="1"/>
  <c r="DV356" i="1"/>
  <c r="DR358" i="1"/>
  <c r="DP35" i="7"/>
  <c r="BW180" i="1"/>
  <c r="BN180" i="1"/>
  <c r="K136" i="1"/>
  <c r="BP180" i="1"/>
  <c r="BV180" i="1"/>
  <c r="BM180" i="1"/>
  <c r="BU180" i="1"/>
  <c r="BS180" i="1"/>
  <c r="BO180" i="1"/>
  <c r="BQ180" i="1"/>
  <c r="BR180" i="1"/>
  <c r="BX180" i="1"/>
  <c r="BT180" i="1"/>
  <c r="L122" i="1"/>
  <c r="CB182" i="1"/>
  <c r="CC182" i="1"/>
  <c r="BZ182" i="1"/>
  <c r="CE182" i="1"/>
  <c r="CG182" i="1"/>
  <c r="M124" i="1"/>
  <c r="CA182" i="1"/>
  <c r="CD182" i="1"/>
  <c r="BY182" i="1"/>
  <c r="CI182" i="1"/>
  <c r="CF182" i="1"/>
  <c r="CH182" i="1"/>
  <c r="CJ182" i="1"/>
  <c r="E155" i="1"/>
  <c r="L138" i="1"/>
  <c r="BN178" i="1"/>
  <c r="BT178" i="1"/>
  <c r="BM178" i="1"/>
  <c r="BP178" i="1"/>
  <c r="BW178" i="1"/>
  <c r="BX178" i="1"/>
  <c r="BO178" i="1"/>
  <c r="BQ178" i="1"/>
  <c r="BU178" i="1"/>
  <c r="BV178" i="1"/>
  <c r="L120" i="1"/>
  <c r="BR178" i="1"/>
  <c r="BS178" i="1"/>
  <c r="K134" i="1"/>
  <c r="AQ332" i="1"/>
  <c r="DM205" i="3" s="1"/>
  <c r="DF8" i="7"/>
  <c r="DF9" i="7" s="1"/>
  <c r="IN169" i="3"/>
  <c r="IN178" i="3" s="1"/>
  <c r="IN159" i="3"/>
  <c r="BZ177" i="1"/>
  <c r="CB177" i="1"/>
  <c r="CC177" i="1"/>
  <c r="BY177" i="1"/>
  <c r="CA177" i="1"/>
  <c r="CD177" i="1"/>
  <c r="CI177" i="1"/>
  <c r="CF177" i="1"/>
  <c r="CH177" i="1"/>
  <c r="CJ177" i="1"/>
  <c r="M119" i="1"/>
  <c r="CE177" i="1"/>
  <c r="CG177" i="1"/>
  <c r="E150" i="1"/>
  <c r="L133" i="1"/>
  <c r="IP169" i="3"/>
  <c r="IP178" i="3" s="1"/>
  <c r="IP159" i="3"/>
  <c r="BG328" i="1"/>
  <c r="EC355" i="1" s="1"/>
  <c r="EB6" i="7" s="1"/>
  <c r="CQ10" i="7"/>
  <c r="CQ20" i="7" s="1"/>
  <c r="BO183" i="1"/>
  <c r="BU183" i="1"/>
  <c r="BV183" i="1"/>
  <c r="L125" i="1"/>
  <c r="BR183" i="1"/>
  <c r="BS183" i="1"/>
  <c r="BX183" i="1"/>
  <c r="K139" i="1"/>
  <c r="BW183" i="1"/>
  <c r="BM183" i="1"/>
  <c r="BN183" i="1"/>
  <c r="BQ183" i="1"/>
  <c r="BP183" i="1"/>
  <c r="BT183" i="1"/>
  <c r="CG185" i="1"/>
  <c r="CS10" i="7"/>
  <c r="CS20" i="7" s="1"/>
  <c r="BI307" i="1"/>
  <c r="BG329" i="1"/>
  <c r="EC356" i="1" s="1"/>
  <c r="BJ307" i="1"/>
  <c r="BF330" i="1"/>
  <c r="EB203" i="3" s="1"/>
  <c r="BF329" i="1"/>
  <c r="EB356" i="1" s="1"/>
  <c r="DM35" i="7"/>
  <c r="BO188" i="1"/>
  <c r="BM188" i="1"/>
  <c r="BS188" i="1"/>
  <c r="BX188" i="1"/>
  <c r="BV188" i="1"/>
  <c r="L130" i="1"/>
  <c r="BP188" i="1"/>
  <c r="BT188" i="1"/>
  <c r="BU188" i="1"/>
  <c r="BR188" i="1"/>
  <c r="BW188" i="1"/>
  <c r="K144" i="1"/>
  <c r="BQ188" i="1"/>
  <c r="BN188" i="1"/>
  <c r="H112" i="3"/>
  <c r="H111" i="3"/>
  <c r="CF36" i="7"/>
  <c r="CF33" i="12"/>
  <c r="CF28" i="12" s="1"/>
  <c r="DI205" i="3"/>
  <c r="DI359" i="1"/>
  <c r="DH4" i="12" s="1"/>
  <c r="DH3" i="12" s="1"/>
  <c r="BZ30" i="7"/>
  <c r="BZ21" i="12"/>
  <c r="AS332" i="1"/>
  <c r="DO355" i="1"/>
  <c r="DN6" i="7" s="1"/>
  <c r="BB305" i="1"/>
  <c r="DX172" i="3" s="1"/>
  <c r="BI305" i="1"/>
  <c r="EE172" i="3" s="1"/>
  <c r="CX228" i="3"/>
  <c r="CX255" i="3"/>
  <c r="CX263" i="3"/>
  <c r="CX262" i="3"/>
  <c r="CX254" i="3"/>
  <c r="CX173" i="3" s="1"/>
  <c r="CX250" i="3"/>
  <c r="CX167" i="3" s="1"/>
  <c r="CX268" i="3"/>
  <c r="CX267" i="3"/>
  <c r="CX209" i="3"/>
  <c r="CX234" i="3"/>
  <c r="CW26" i="12" s="1"/>
  <c r="CX278" i="3"/>
  <c r="CI30" i="7"/>
  <c r="CI21" i="12"/>
  <c r="CP228" i="3"/>
  <c r="CP267" i="3"/>
  <c r="CP263" i="3"/>
  <c r="CP268" i="3"/>
  <c r="CP262" i="3"/>
  <c r="CP250" i="3"/>
  <c r="CP167" i="3" s="1"/>
  <c r="CP278" i="3"/>
  <c r="CP234" i="3"/>
  <c r="CO26" i="12" s="1"/>
  <c r="CP209" i="3"/>
  <c r="DB250" i="3"/>
  <c r="DB167" i="3" s="1"/>
  <c r="DB262" i="3"/>
  <c r="DB263" i="3"/>
  <c r="DB228" i="3"/>
  <c r="DB268" i="3"/>
  <c r="DB267" i="3"/>
  <c r="DB209" i="3"/>
  <c r="DB278" i="3"/>
  <c r="DB234" i="3"/>
  <c r="DA26" i="12" s="1"/>
  <c r="CU10" i="7"/>
  <c r="CU20" i="7" s="1"/>
  <c r="BE331" i="1"/>
  <c r="BL328" i="1"/>
  <c r="CW10" i="7"/>
  <c r="CW20" i="7" s="1"/>
  <c r="CK30" i="7"/>
  <c r="CK21" i="12"/>
  <c r="Y11" i="11"/>
  <c r="Y49" i="7"/>
  <c r="Y60" i="7" s="1"/>
  <c r="DW11" i="11"/>
  <c r="DW49" i="7"/>
  <c r="DW60" i="7" s="1"/>
  <c r="DO11" i="11"/>
  <c r="DO49" i="7"/>
  <c r="DO60" i="7" s="1"/>
  <c r="AZ11" i="11"/>
  <c r="AZ49" i="7"/>
  <c r="AZ60" i="7" s="1"/>
  <c r="CE11" i="11"/>
  <c r="CE49" i="7"/>
  <c r="CE60" i="7" s="1"/>
  <c r="DX11" i="11"/>
  <c r="DX49" i="7"/>
  <c r="DX60" i="7" s="1"/>
  <c r="R11" i="11"/>
  <c r="R49" i="7"/>
  <c r="R60" i="7" s="1"/>
  <c r="AE11" i="11"/>
  <c r="AE49" i="7"/>
  <c r="AE60" i="7" s="1"/>
  <c r="DN11" i="11"/>
  <c r="DN49" i="7"/>
  <c r="DN60" i="7" s="1"/>
  <c r="BR11" i="11"/>
  <c r="BR49" i="7"/>
  <c r="BR60" i="7" s="1"/>
  <c r="CN49" i="7"/>
  <c r="CN60" i="7" s="1"/>
  <c r="CN11" i="11"/>
  <c r="AM49" i="7"/>
  <c r="AM60" i="7" s="1"/>
  <c r="AM11" i="11"/>
  <c r="EI49" i="7"/>
  <c r="EI60" i="7" s="1"/>
  <c r="EI11" i="11"/>
  <c r="AQ49" i="7"/>
  <c r="AQ60" i="7" s="1"/>
  <c r="AQ11" i="11"/>
  <c r="CJ49" i="7"/>
  <c r="CJ60" i="7" s="1"/>
  <c r="CJ11" i="11"/>
  <c r="CK11" i="11"/>
  <c r="CK49" i="7"/>
  <c r="CK60" i="7" s="1"/>
  <c r="AX11" i="11"/>
  <c r="AX49" i="7"/>
  <c r="AX60" i="7" s="1"/>
  <c r="AF49" i="7"/>
  <c r="AF60" i="7" s="1"/>
  <c r="AF11" i="11"/>
  <c r="DJ11" i="11"/>
  <c r="DJ49" i="7"/>
  <c r="DJ60" i="7" s="1"/>
  <c r="BN11" i="11"/>
  <c r="BN49" i="7"/>
  <c r="BN60" i="7" s="1"/>
  <c r="BB11" i="11"/>
  <c r="BB49" i="7"/>
  <c r="BB60" i="7" s="1"/>
  <c r="F11" i="11"/>
  <c r="F49" i="7"/>
  <c r="F60" i="7" s="1"/>
  <c r="CW11" i="11"/>
  <c r="CW49" i="7"/>
  <c r="CW60" i="7" s="1"/>
  <c r="BA11" i="11"/>
  <c r="BA49" i="7"/>
  <c r="BA60" i="7" s="1"/>
  <c r="E11" i="11"/>
  <c r="E49" i="7"/>
  <c r="E60" i="7" s="1"/>
  <c r="I94" i="13"/>
  <c r="I92" i="13" s="1"/>
  <c r="BA305" i="1"/>
  <c r="DW172" i="3" s="1"/>
  <c r="BH329" i="1"/>
  <c r="BC329" i="1"/>
  <c r="DD7" i="7"/>
  <c r="DD8" i="7" s="1"/>
  <c r="DD9" i="7" s="1"/>
  <c r="DD19" i="7"/>
  <c r="DD13" i="7"/>
  <c r="DD15" i="7" s="1"/>
  <c r="CM228" i="3"/>
  <c r="CM254" i="3"/>
  <c r="CM173" i="3" s="1"/>
  <c r="CM255" i="3"/>
  <c r="CM267" i="3"/>
  <c r="CM262" i="3"/>
  <c r="CM268" i="3"/>
  <c r="CM263" i="3"/>
  <c r="CM250" i="3"/>
  <c r="CM167" i="3" s="1"/>
  <c r="CM278" i="3"/>
  <c r="CM209" i="3"/>
  <c r="CM234" i="3"/>
  <c r="CL26" i="12" s="1"/>
  <c r="DO356" i="1"/>
  <c r="DO202" i="3"/>
  <c r="BD331" i="1"/>
  <c r="BK328" i="1"/>
  <c r="CA36" i="7"/>
  <c r="CA33" i="12"/>
  <c r="CA28" i="12" s="1"/>
  <c r="DL7" i="7"/>
  <c r="DL19" i="7"/>
  <c r="DL13" i="7"/>
  <c r="DL15" i="7" s="1"/>
  <c r="CV255" i="3"/>
  <c r="CV228" i="3"/>
  <c r="CV263" i="3"/>
  <c r="CV250" i="3"/>
  <c r="CV167" i="3" s="1"/>
  <c r="CV267" i="3"/>
  <c r="CV254" i="3"/>
  <c r="CV173" i="3" s="1"/>
  <c r="CV268" i="3"/>
  <c r="CV262" i="3"/>
  <c r="CV209" i="3"/>
  <c r="CV278" i="3"/>
  <c r="CV234" i="3"/>
  <c r="CU26" i="12" s="1"/>
  <c r="CJ36" i="7"/>
  <c r="CJ33" i="12"/>
  <c r="CJ28" i="12" s="1"/>
  <c r="DL202" i="3"/>
  <c r="DL356" i="1"/>
  <c r="BG307" i="1"/>
  <c r="DN31" i="12"/>
  <c r="DN35" i="7"/>
  <c r="CF21" i="12"/>
  <c r="CF30" i="7"/>
  <c r="BJ330" i="1"/>
  <c r="BF328" i="1"/>
  <c r="DP356" i="1"/>
  <c r="DP202" i="3"/>
  <c r="DN204" i="3"/>
  <c r="DN358" i="1"/>
  <c r="CA239" i="3"/>
  <c r="CA264" i="3"/>
  <c r="CA232" i="3"/>
  <c r="CA159" i="3"/>
  <c r="CA256" i="3"/>
  <c r="CA269" i="3"/>
  <c r="CA251" i="3"/>
  <c r="CD235" i="3"/>
  <c r="CG30" i="7"/>
  <c r="CG21" i="12"/>
  <c r="BB331" i="1"/>
  <c r="BI330" i="1"/>
  <c r="DT202" i="3"/>
  <c r="DT356" i="1"/>
  <c r="CI18" i="12"/>
  <c r="DN202" i="3"/>
  <c r="DN356" i="1"/>
  <c r="CD21" i="12"/>
  <c r="CD30" i="7"/>
  <c r="DG205" i="3"/>
  <c r="DG359" i="1"/>
  <c r="DF4" i="12" s="1"/>
  <c r="DF3" i="12" s="1"/>
  <c r="BE307" i="1"/>
  <c r="BL329" i="1"/>
  <c r="CK36" i="7"/>
  <c r="CK33" i="12"/>
  <c r="CK28" i="12" s="1"/>
  <c r="F48" i="13"/>
  <c r="E47" i="12" s="1"/>
  <c r="F281" i="3"/>
  <c r="DK35" i="7"/>
  <c r="DK31" i="12"/>
  <c r="F53" i="2"/>
  <c r="G161" i="13" s="1"/>
  <c r="R53" i="2"/>
  <c r="S161" i="13" s="1"/>
  <c r="AD53" i="2"/>
  <c r="AE161" i="13" s="1"/>
  <c r="AP53" i="2"/>
  <c r="AQ161" i="13" s="1"/>
  <c r="BB53" i="2"/>
  <c r="BC161" i="13" s="1"/>
  <c r="BN53" i="2"/>
  <c r="BO161" i="13" s="1"/>
  <c r="BZ53" i="2"/>
  <c r="CA161" i="13" s="1"/>
  <c r="CL53" i="2"/>
  <c r="CM161" i="13" s="1"/>
  <c r="CX53" i="2"/>
  <c r="CY161" i="13" s="1"/>
  <c r="DJ53" i="2"/>
  <c r="DK161" i="13" s="1"/>
  <c r="DV53" i="2"/>
  <c r="DW161" i="13" s="1"/>
  <c r="O53" i="2"/>
  <c r="P161" i="13" s="1"/>
  <c r="AA53" i="2"/>
  <c r="AB161" i="13" s="1"/>
  <c r="AM53" i="2"/>
  <c r="AN161" i="13" s="1"/>
  <c r="AY53" i="2"/>
  <c r="AZ161" i="13" s="1"/>
  <c r="BK53" i="2"/>
  <c r="BL161" i="13" s="1"/>
  <c r="BW53" i="2"/>
  <c r="BX161" i="13" s="1"/>
  <c r="CI53" i="2"/>
  <c r="CJ161" i="13" s="1"/>
  <c r="CU53" i="2"/>
  <c r="CV161" i="13" s="1"/>
  <c r="DG53" i="2"/>
  <c r="DH161" i="13" s="1"/>
  <c r="DS53" i="2"/>
  <c r="DT161" i="13" s="1"/>
  <c r="EE53" i="2"/>
  <c r="EF161" i="13" s="1"/>
  <c r="H53" i="2"/>
  <c r="I161" i="13" s="1"/>
  <c r="T53" i="2"/>
  <c r="U161" i="13" s="1"/>
  <c r="AF53" i="2"/>
  <c r="AG161" i="13" s="1"/>
  <c r="AR53" i="2"/>
  <c r="AS161" i="13" s="1"/>
  <c r="BD53" i="2"/>
  <c r="BE161" i="13" s="1"/>
  <c r="BP53" i="2"/>
  <c r="BQ161" i="13" s="1"/>
  <c r="CB53" i="2"/>
  <c r="CC161" i="13" s="1"/>
  <c r="CN53" i="2"/>
  <c r="CO161" i="13" s="1"/>
  <c r="CZ53" i="2"/>
  <c r="DA161" i="13" s="1"/>
  <c r="DL53" i="2"/>
  <c r="DM161" i="13" s="1"/>
  <c r="DX53" i="2"/>
  <c r="DY161" i="13" s="1"/>
  <c r="EJ53" i="2"/>
  <c r="EK161" i="13" s="1"/>
  <c r="U53" i="2"/>
  <c r="V161" i="13" s="1"/>
  <c r="BQ53" i="2"/>
  <c r="BR161" i="13" s="1"/>
  <c r="DM53" i="2"/>
  <c r="DN161" i="13" s="1"/>
  <c r="EP53" i="2"/>
  <c r="D53" i="2"/>
  <c r="E161" i="13" s="1"/>
  <c r="CO53" i="2"/>
  <c r="CP161" i="13" s="1"/>
  <c r="H10" i="13"/>
  <c r="AW53" i="2"/>
  <c r="AX161" i="13" s="1"/>
  <c r="CS53" i="2"/>
  <c r="CT161" i="13" s="1"/>
  <c r="EG53" i="2"/>
  <c r="EH161" i="13" s="1"/>
  <c r="M53" i="2"/>
  <c r="N161" i="13" s="1"/>
  <c r="DE53" i="2"/>
  <c r="DF161" i="13" s="1"/>
  <c r="Y53" i="2"/>
  <c r="Z161" i="13" s="1"/>
  <c r="BU53" i="2"/>
  <c r="BV161" i="13" s="1"/>
  <c r="F25" i="2"/>
  <c r="J53" i="2"/>
  <c r="K161" i="13" s="1"/>
  <c r="V53" i="2"/>
  <c r="W161" i="13" s="1"/>
  <c r="AH53" i="2"/>
  <c r="AI161" i="13" s="1"/>
  <c r="AT53" i="2"/>
  <c r="AU161" i="13" s="1"/>
  <c r="BF53" i="2"/>
  <c r="BG161" i="13" s="1"/>
  <c r="BR53" i="2"/>
  <c r="BS161" i="13" s="1"/>
  <c r="CD53" i="2"/>
  <c r="CE161" i="13" s="1"/>
  <c r="CP53" i="2"/>
  <c r="CQ161" i="13" s="1"/>
  <c r="DB53" i="2"/>
  <c r="DC161" i="13" s="1"/>
  <c r="DN53" i="2"/>
  <c r="DO161" i="13" s="1"/>
  <c r="G53" i="2"/>
  <c r="H161" i="13" s="1"/>
  <c r="S53" i="2"/>
  <c r="T161" i="13" s="1"/>
  <c r="AE53" i="2"/>
  <c r="AF161" i="13" s="1"/>
  <c r="AQ53" i="2"/>
  <c r="AR161" i="13" s="1"/>
  <c r="BC53" i="2"/>
  <c r="BD161" i="13" s="1"/>
  <c r="BO53" i="2"/>
  <c r="BP161" i="13" s="1"/>
  <c r="CA53" i="2"/>
  <c r="CB161" i="13" s="1"/>
  <c r="CM53" i="2"/>
  <c r="CN161" i="13" s="1"/>
  <c r="CY53" i="2"/>
  <c r="CZ161" i="13" s="1"/>
  <c r="DK53" i="2"/>
  <c r="DL161" i="13" s="1"/>
  <c r="DW53" i="2"/>
  <c r="DX161" i="13" s="1"/>
  <c r="EI53" i="2"/>
  <c r="EJ161" i="13" s="1"/>
  <c r="L53" i="2"/>
  <c r="M161" i="13" s="1"/>
  <c r="X53" i="2"/>
  <c r="Y161" i="13" s="1"/>
  <c r="AJ53" i="2"/>
  <c r="AK161" i="13" s="1"/>
  <c r="AV53" i="2"/>
  <c r="AW161" i="13" s="1"/>
  <c r="BH53" i="2"/>
  <c r="BI161" i="13" s="1"/>
  <c r="BT53" i="2"/>
  <c r="BU161" i="13" s="1"/>
  <c r="CF53" i="2"/>
  <c r="CG161" i="13" s="1"/>
  <c r="CR53" i="2"/>
  <c r="CS161" i="13" s="1"/>
  <c r="DD53" i="2"/>
  <c r="DE161" i="13" s="1"/>
  <c r="DP53" i="2"/>
  <c r="DQ161" i="13" s="1"/>
  <c r="AI20" i="10"/>
  <c r="AI23" i="10" s="1"/>
  <c r="Q53" i="2"/>
  <c r="R161" i="13" s="1"/>
  <c r="BM53" i="2"/>
  <c r="BN161" i="13" s="1"/>
  <c r="DI53" i="2"/>
  <c r="DJ161" i="13" s="1"/>
  <c r="EO53" i="2"/>
  <c r="AS53" i="2"/>
  <c r="AT161" i="13" s="1"/>
  <c r="ED53" i="2"/>
  <c r="EE161" i="13" s="1"/>
  <c r="AO53" i="2"/>
  <c r="AP161" i="13" s="1"/>
  <c r="CK53" i="2"/>
  <c r="CL161" i="13" s="1"/>
  <c r="EC53" i="2"/>
  <c r="ED161" i="13" s="1"/>
  <c r="L10" i="13"/>
  <c r="M16" i="13" s="1"/>
  <c r="M17" i="13" s="1"/>
  <c r="N53" i="2"/>
  <c r="O161" i="13" s="1"/>
  <c r="Z53" i="2"/>
  <c r="AA161" i="13" s="1"/>
  <c r="AL53" i="2"/>
  <c r="AM161" i="13" s="1"/>
  <c r="AX53" i="2"/>
  <c r="AY161" i="13" s="1"/>
  <c r="BJ53" i="2"/>
  <c r="BK161" i="13" s="1"/>
  <c r="BV53" i="2"/>
  <c r="BW161" i="13" s="1"/>
  <c r="CH53" i="2"/>
  <c r="CI161" i="13" s="1"/>
  <c r="CT53" i="2"/>
  <c r="CU161" i="13" s="1"/>
  <c r="DF53" i="2"/>
  <c r="DG161" i="13" s="1"/>
  <c r="DR53" i="2"/>
  <c r="DS161" i="13" s="1"/>
  <c r="K53" i="2"/>
  <c r="L161" i="13" s="1"/>
  <c r="W53" i="2"/>
  <c r="X161" i="13" s="1"/>
  <c r="AI53" i="2"/>
  <c r="AJ161" i="13" s="1"/>
  <c r="AU53" i="2"/>
  <c r="AV161" i="13" s="1"/>
  <c r="BG53" i="2"/>
  <c r="BH161" i="13" s="1"/>
  <c r="BS53" i="2"/>
  <c r="BT161" i="13" s="1"/>
  <c r="CE53" i="2"/>
  <c r="CF161" i="13" s="1"/>
  <c r="CQ53" i="2"/>
  <c r="CR161" i="13" s="1"/>
  <c r="DC53" i="2"/>
  <c r="DD161" i="13" s="1"/>
  <c r="DO53" i="2"/>
  <c r="DP161" i="13" s="1"/>
  <c r="EA53" i="2"/>
  <c r="EB161" i="13" s="1"/>
  <c r="EM53" i="2"/>
  <c r="P53" i="2"/>
  <c r="Q161" i="13" s="1"/>
  <c r="AB53" i="2"/>
  <c r="AC161" i="13" s="1"/>
  <c r="AN53" i="2"/>
  <c r="AO161" i="13" s="1"/>
  <c r="AZ53" i="2"/>
  <c r="BA161" i="13" s="1"/>
  <c r="BL53" i="2"/>
  <c r="BM161" i="13" s="1"/>
  <c r="BX53" i="2"/>
  <c r="BY161" i="13" s="1"/>
  <c r="CJ53" i="2"/>
  <c r="CK161" i="13" s="1"/>
  <c r="CV53" i="2"/>
  <c r="CW161" i="13" s="1"/>
  <c r="DH53" i="2"/>
  <c r="DI161" i="13" s="1"/>
  <c r="DT53" i="2"/>
  <c r="DU161" i="13" s="1"/>
  <c r="EF53" i="2"/>
  <c r="EG161" i="13" s="1"/>
  <c r="E53" i="2"/>
  <c r="F161" i="13" s="1"/>
  <c r="BA53" i="2"/>
  <c r="BB161" i="13" s="1"/>
  <c r="CW53" i="2"/>
  <c r="CX161" i="13" s="1"/>
  <c r="EH53" i="2"/>
  <c r="EI161" i="13" s="1"/>
  <c r="BI53" i="2"/>
  <c r="BJ161" i="13" s="1"/>
  <c r="EL53" i="2"/>
  <c r="E226" i="8"/>
  <c r="EQ53" i="2"/>
  <c r="AG53" i="2"/>
  <c r="AH161" i="13" s="1"/>
  <c r="CC53" i="2"/>
  <c r="CD161" i="13" s="1"/>
  <c r="DY53" i="2"/>
  <c r="DZ161" i="13" s="1"/>
  <c r="BY53" i="2"/>
  <c r="BZ161" i="13" s="1"/>
  <c r="I53" i="2"/>
  <c r="J161" i="13" s="1"/>
  <c r="BE53" i="2"/>
  <c r="BF161" i="13" s="1"/>
  <c r="DA53" i="2"/>
  <c r="DB161" i="13" s="1"/>
  <c r="EK53" i="2"/>
  <c r="EN53" i="2"/>
  <c r="DZ53" i="2"/>
  <c r="EA161" i="13" s="1"/>
  <c r="CC284" i="3"/>
  <c r="CC285" i="3" s="1"/>
  <c r="CB46" i="12" s="1"/>
  <c r="CD284" i="3"/>
  <c r="CD285" i="3" s="1"/>
  <c r="CC46" i="12" s="1"/>
  <c r="CK284" i="3"/>
  <c r="CK285" i="3" s="1"/>
  <c r="CJ46" i="12" s="1"/>
  <c r="CQ284" i="3"/>
  <c r="CQ285" i="3" s="1"/>
  <c r="CP46" i="12" s="1"/>
  <c r="CZ284" i="3"/>
  <c r="CZ285" i="3" s="1"/>
  <c r="CY46" i="12" s="1"/>
  <c r="DK284" i="3"/>
  <c r="DK285" i="3" s="1"/>
  <c r="DJ46" i="12" s="1"/>
  <c r="DL284" i="3"/>
  <c r="DL285" i="3" s="1"/>
  <c r="DK46" i="12" s="1"/>
  <c r="DN284" i="3"/>
  <c r="DN285" i="3" s="1"/>
  <c r="DM46" i="12" s="1"/>
  <c r="DU284" i="3"/>
  <c r="DU285" i="3" s="1"/>
  <c r="DT46" i="12" s="1"/>
  <c r="DV284" i="3"/>
  <c r="DV285" i="3" s="1"/>
  <c r="DU46" i="12" s="1"/>
  <c r="EC284" i="3"/>
  <c r="EC285" i="3" s="1"/>
  <c r="EB46" i="12" s="1"/>
  <c r="EK284" i="3"/>
  <c r="EK285" i="3" s="1"/>
  <c r="EJ46" i="12" s="1"/>
  <c r="EV284" i="3"/>
  <c r="EV285" i="3" s="1"/>
  <c r="EU46" i="12" s="1"/>
  <c r="EZ284" i="3"/>
  <c r="EZ285" i="3" s="1"/>
  <c r="FA284" i="3"/>
  <c r="FA285" i="3" s="1"/>
  <c r="FC284" i="3"/>
  <c r="FC285" i="3" s="1"/>
  <c r="FF284" i="3"/>
  <c r="FF285" i="3" s="1"/>
  <c r="FM284" i="3"/>
  <c r="FM285" i="3" s="1"/>
  <c r="FS284" i="3"/>
  <c r="FS285" i="3" s="1"/>
  <c r="GJ284" i="3"/>
  <c r="GJ285" i="3" s="1"/>
  <c r="GO284" i="3"/>
  <c r="GO285" i="3" s="1"/>
  <c r="GV284" i="3"/>
  <c r="GV285" i="3" s="1"/>
  <c r="GY284" i="3"/>
  <c r="GY285" i="3" s="1"/>
  <c r="HH284" i="3"/>
  <c r="HH285" i="3" s="1"/>
  <c r="HN284" i="3"/>
  <c r="HN285" i="3" s="1"/>
  <c r="HQ284" i="3"/>
  <c r="HQ285" i="3" s="1"/>
  <c r="HX284" i="3"/>
  <c r="HX285" i="3" s="1"/>
  <c r="HY284" i="3"/>
  <c r="HY285" i="3" s="1"/>
  <c r="IA284" i="3"/>
  <c r="IA285" i="3" s="1"/>
  <c r="ID284" i="3"/>
  <c r="ID285" i="3" s="1"/>
  <c r="IM284" i="3"/>
  <c r="IM285" i="3" s="1"/>
  <c r="IT284" i="3"/>
  <c r="IT285" i="3" s="1"/>
  <c r="IU284" i="3"/>
  <c r="IU285" i="3" s="1"/>
  <c r="CU284" i="3"/>
  <c r="CU285" i="3" s="1"/>
  <c r="CT46" i="12" s="1"/>
  <c r="DE284" i="3"/>
  <c r="DE285" i="3" s="1"/>
  <c r="DD46" i="12" s="1"/>
  <c r="DJ284" i="3"/>
  <c r="DJ285" i="3" s="1"/>
  <c r="DI46" i="12" s="1"/>
  <c r="DT284" i="3"/>
  <c r="DT285" i="3" s="1"/>
  <c r="DS46" i="12" s="1"/>
  <c r="ED284" i="3"/>
  <c r="ED285" i="3" s="1"/>
  <c r="EC46" i="12" s="1"/>
  <c r="EF284" i="3"/>
  <c r="EF285" i="3" s="1"/>
  <c r="EE46" i="12" s="1"/>
  <c r="EH284" i="3"/>
  <c r="EH285" i="3" s="1"/>
  <c r="EG46" i="12" s="1"/>
  <c r="EX284" i="3"/>
  <c r="EX285" i="3" s="1"/>
  <c r="EW46" i="12" s="1"/>
  <c r="EY284" i="3"/>
  <c r="EY285" i="3" s="1"/>
  <c r="FD284" i="3"/>
  <c r="FD285" i="3" s="1"/>
  <c r="FJ284" i="3"/>
  <c r="FJ285" i="3" s="1"/>
  <c r="FP284" i="3"/>
  <c r="FP285" i="3" s="1"/>
  <c r="FR284" i="3"/>
  <c r="FR285" i="3" s="1"/>
  <c r="FW284" i="3"/>
  <c r="FW285" i="3" s="1"/>
  <c r="FZ284" i="3"/>
  <c r="FZ285" i="3" s="1"/>
  <c r="GD284" i="3"/>
  <c r="GD285" i="3" s="1"/>
  <c r="GP284" i="3"/>
  <c r="GP285" i="3" s="1"/>
  <c r="GW284" i="3"/>
  <c r="GW285" i="3" s="1"/>
  <c r="GZ284" i="3"/>
  <c r="GZ285" i="3" s="1"/>
  <c r="HE284" i="3"/>
  <c r="HE285" i="3" s="1"/>
  <c r="HG284" i="3"/>
  <c r="HG285" i="3" s="1"/>
  <c r="HL284" i="3"/>
  <c r="HL285" i="3" s="1"/>
  <c r="HT284" i="3"/>
  <c r="HT285" i="3" s="1"/>
  <c r="HW284" i="3"/>
  <c r="HW285" i="3" s="1"/>
  <c r="IJ284" i="3"/>
  <c r="IJ285" i="3" s="1"/>
  <c r="IK284" i="3"/>
  <c r="IK285" i="3" s="1"/>
  <c r="IL284" i="3"/>
  <c r="IL285" i="3" s="1"/>
  <c r="IS284" i="3"/>
  <c r="IS285" i="3" s="1"/>
  <c r="AC53" i="2"/>
  <c r="AD161" i="13" s="1"/>
  <c r="CE284" i="3"/>
  <c r="CE285" i="3" s="1"/>
  <c r="CD46" i="12" s="1"/>
  <c r="CM284" i="3"/>
  <c r="CM285" i="3" s="1"/>
  <c r="CL46" i="12" s="1"/>
  <c r="CT284" i="3"/>
  <c r="CT285" i="3" s="1"/>
  <c r="CS46" i="12" s="1"/>
  <c r="CW284" i="3"/>
  <c r="CW285" i="3" s="1"/>
  <c r="CV46" i="12" s="1"/>
  <c r="DG284" i="3"/>
  <c r="DG285" i="3" s="1"/>
  <c r="DF46" i="12" s="1"/>
  <c r="DH284" i="3"/>
  <c r="DH285" i="3" s="1"/>
  <c r="DG46" i="12" s="1"/>
  <c r="DZ284" i="3"/>
  <c r="DZ285" i="3" s="1"/>
  <c r="DY46" i="12" s="1"/>
  <c r="EE284" i="3"/>
  <c r="EE285" i="3" s="1"/>
  <c r="ED46" i="12" s="1"/>
  <c r="EG284" i="3"/>
  <c r="EG285" i="3" s="1"/>
  <c r="EF46" i="12" s="1"/>
  <c r="EO284" i="3"/>
  <c r="EO285" i="3" s="1"/>
  <c r="EN46" i="12" s="1"/>
  <c r="EQ284" i="3"/>
  <c r="EQ285" i="3" s="1"/>
  <c r="EP46" i="12" s="1"/>
  <c r="ET284" i="3"/>
  <c r="ET285" i="3" s="1"/>
  <c r="ES46" i="12" s="1"/>
  <c r="FG284" i="3"/>
  <c r="FG285" i="3" s="1"/>
  <c r="FT284" i="3"/>
  <c r="FT285" i="3" s="1"/>
  <c r="FY284" i="3"/>
  <c r="FY285" i="3" s="1"/>
  <c r="GA284" i="3"/>
  <c r="GA285" i="3" s="1"/>
  <c r="GB284" i="3"/>
  <c r="GB285" i="3" s="1"/>
  <c r="GC284" i="3"/>
  <c r="GC285" i="3" s="1"/>
  <c r="GE284" i="3"/>
  <c r="GE285" i="3" s="1"/>
  <c r="GG284" i="3"/>
  <c r="GG285" i="3" s="1"/>
  <c r="GH284" i="3"/>
  <c r="GH285" i="3" s="1"/>
  <c r="GI284" i="3"/>
  <c r="GI285" i="3" s="1"/>
  <c r="GK284" i="3"/>
  <c r="GK285" i="3" s="1"/>
  <c r="GM284" i="3"/>
  <c r="GM285" i="3" s="1"/>
  <c r="GQ284" i="3"/>
  <c r="GQ285" i="3" s="1"/>
  <c r="GS284" i="3"/>
  <c r="GS285" i="3" s="1"/>
  <c r="GT284" i="3"/>
  <c r="GT285" i="3" s="1"/>
  <c r="GU284" i="3"/>
  <c r="GU285" i="3" s="1"/>
  <c r="HA284" i="3"/>
  <c r="HA285" i="3" s="1"/>
  <c r="HB284" i="3"/>
  <c r="HB285" i="3" s="1"/>
  <c r="HF284" i="3"/>
  <c r="HF285" i="3" s="1"/>
  <c r="HJ284" i="3"/>
  <c r="HJ285" i="3" s="1"/>
  <c r="HK284" i="3"/>
  <c r="HK285" i="3" s="1"/>
  <c r="IB284" i="3"/>
  <c r="IB285" i="3" s="1"/>
  <c r="IH284" i="3"/>
  <c r="IH285" i="3" s="1"/>
  <c r="II284" i="3"/>
  <c r="II285" i="3" s="1"/>
  <c r="IN284" i="3"/>
  <c r="IN285" i="3" s="1"/>
  <c r="IO284" i="3"/>
  <c r="IO285" i="3" s="1"/>
  <c r="CG284" i="3"/>
  <c r="CG285" i="3" s="1"/>
  <c r="CF46" i="12" s="1"/>
  <c r="CL284" i="3"/>
  <c r="CL285" i="3" s="1"/>
  <c r="CK46" i="12" s="1"/>
  <c r="CP284" i="3"/>
  <c r="CP285" i="3" s="1"/>
  <c r="CO46" i="12" s="1"/>
  <c r="CV284" i="3"/>
  <c r="CV285" i="3" s="1"/>
  <c r="CU46" i="12" s="1"/>
  <c r="DC284" i="3"/>
  <c r="DC285" i="3" s="1"/>
  <c r="DB46" i="12" s="1"/>
  <c r="DD284" i="3"/>
  <c r="DD285" i="3" s="1"/>
  <c r="DC46" i="12" s="1"/>
  <c r="DM284" i="3"/>
  <c r="DM285" i="3" s="1"/>
  <c r="DL46" i="12" s="1"/>
  <c r="DO284" i="3"/>
  <c r="DO285" i="3" s="1"/>
  <c r="DN46" i="12" s="1"/>
  <c r="DQ284" i="3"/>
  <c r="DQ285" i="3" s="1"/>
  <c r="DP46" i="12" s="1"/>
  <c r="DR284" i="3"/>
  <c r="DR285" i="3" s="1"/>
  <c r="DQ46" i="12" s="1"/>
  <c r="DS284" i="3"/>
  <c r="DS285" i="3" s="1"/>
  <c r="DR46" i="12" s="1"/>
  <c r="EM284" i="3"/>
  <c r="EM285" i="3" s="1"/>
  <c r="EL46" i="12" s="1"/>
  <c r="EP284" i="3"/>
  <c r="EP285" i="3" s="1"/>
  <c r="EO46" i="12" s="1"/>
  <c r="ER284" i="3"/>
  <c r="ER285" i="3" s="1"/>
  <c r="EQ46" i="12" s="1"/>
  <c r="ES284" i="3"/>
  <c r="ES285" i="3" s="1"/>
  <c r="ER46" i="12" s="1"/>
  <c r="EW284" i="3"/>
  <c r="EW285" i="3" s="1"/>
  <c r="EV46" i="12" s="1"/>
  <c r="FK284" i="3"/>
  <c r="FK285" i="3" s="1"/>
  <c r="FO284" i="3"/>
  <c r="FO285" i="3" s="1"/>
  <c r="FQ284" i="3"/>
  <c r="FQ285" i="3" s="1"/>
  <c r="FU284" i="3"/>
  <c r="FU285" i="3" s="1"/>
  <c r="GF284" i="3"/>
  <c r="GF285" i="3" s="1"/>
  <c r="GL284" i="3"/>
  <c r="GL285" i="3" s="1"/>
  <c r="GR284" i="3"/>
  <c r="GR285" i="3" s="1"/>
  <c r="HC284" i="3"/>
  <c r="HC285" i="3" s="1"/>
  <c r="HV284" i="3"/>
  <c r="HV285" i="3" s="1"/>
  <c r="IC284" i="3"/>
  <c r="IC285" i="3" s="1"/>
  <c r="IG284" i="3"/>
  <c r="IG285" i="3" s="1"/>
  <c r="IR284" i="3"/>
  <c r="IR285" i="3" s="1"/>
  <c r="AK53" i="2"/>
  <c r="AL161" i="13" s="1"/>
  <c r="DU53" i="2"/>
  <c r="DV161" i="13" s="1"/>
  <c r="CA284" i="3"/>
  <c r="CA285" i="3" s="1"/>
  <c r="BZ46" i="12" s="1"/>
  <c r="CB284" i="3"/>
  <c r="CB285" i="3" s="1"/>
  <c r="CA46" i="12" s="1"/>
  <c r="CN284" i="3"/>
  <c r="CN285" i="3" s="1"/>
  <c r="CM46" i="12" s="1"/>
  <c r="CO284" i="3"/>
  <c r="CO285" i="3" s="1"/>
  <c r="CN46" i="12" s="1"/>
  <c r="DB284" i="3"/>
  <c r="DB285" i="3" s="1"/>
  <c r="DA46" i="12" s="1"/>
  <c r="DF284" i="3"/>
  <c r="DF285" i="3" s="1"/>
  <c r="DE46" i="12" s="1"/>
  <c r="DP284" i="3"/>
  <c r="DP285" i="3" s="1"/>
  <c r="DO46" i="12" s="1"/>
  <c r="DX284" i="3"/>
  <c r="DX285" i="3" s="1"/>
  <c r="DW46" i="12" s="1"/>
  <c r="EI284" i="3"/>
  <c r="EI285" i="3" s="1"/>
  <c r="EH46" i="12" s="1"/>
  <c r="FI284" i="3"/>
  <c r="FI285" i="3" s="1"/>
  <c r="FL284" i="3"/>
  <c r="FL285" i="3" s="1"/>
  <c r="FN284" i="3"/>
  <c r="FN285" i="3" s="1"/>
  <c r="FV284" i="3"/>
  <c r="FV285" i="3" s="1"/>
  <c r="HD284" i="3"/>
  <c r="HD285" i="3" s="1"/>
  <c r="HI284" i="3"/>
  <c r="HI285" i="3" s="1"/>
  <c r="HP284" i="3"/>
  <c r="HP285" i="3" s="1"/>
  <c r="HZ284" i="3"/>
  <c r="HZ285" i="3" s="1"/>
  <c r="IF284" i="3"/>
  <c r="IF285" i="3" s="1"/>
  <c r="IQ284" i="3"/>
  <c r="IQ285" i="3" s="1"/>
  <c r="EB53" i="2"/>
  <c r="EC161" i="13" s="1"/>
  <c r="CG53" i="2"/>
  <c r="CH161" i="13" s="1"/>
  <c r="DQ53" i="2"/>
  <c r="DR161" i="13" s="1"/>
  <c r="CF284" i="3"/>
  <c r="CF285" i="3" s="1"/>
  <c r="CE46" i="12" s="1"/>
  <c r="CH284" i="3"/>
  <c r="CH285" i="3" s="1"/>
  <c r="CG46" i="12" s="1"/>
  <c r="CI284" i="3"/>
  <c r="CI285" i="3" s="1"/>
  <c r="CH46" i="12" s="1"/>
  <c r="CJ284" i="3"/>
  <c r="CJ285" i="3" s="1"/>
  <c r="CI46" i="12" s="1"/>
  <c r="CR284" i="3"/>
  <c r="CR285" i="3" s="1"/>
  <c r="CQ46" i="12" s="1"/>
  <c r="CS284" i="3"/>
  <c r="CS285" i="3" s="1"/>
  <c r="CR46" i="12" s="1"/>
  <c r="CX284" i="3"/>
  <c r="CX285" i="3" s="1"/>
  <c r="CW46" i="12" s="1"/>
  <c r="CY284" i="3"/>
  <c r="CY285" i="3" s="1"/>
  <c r="CX46" i="12" s="1"/>
  <c r="DA284" i="3"/>
  <c r="DA285" i="3" s="1"/>
  <c r="CZ46" i="12" s="1"/>
  <c r="DI284" i="3"/>
  <c r="DI285" i="3" s="1"/>
  <c r="DH46" i="12" s="1"/>
  <c r="DW284" i="3"/>
  <c r="DW285" i="3" s="1"/>
  <c r="DV46" i="12" s="1"/>
  <c r="DY284" i="3"/>
  <c r="DY285" i="3" s="1"/>
  <c r="DX46" i="12" s="1"/>
  <c r="EA284" i="3"/>
  <c r="EA285" i="3" s="1"/>
  <c r="DZ46" i="12" s="1"/>
  <c r="EB284" i="3"/>
  <c r="EB285" i="3" s="1"/>
  <c r="EA46" i="12" s="1"/>
  <c r="EJ284" i="3"/>
  <c r="EJ285" i="3" s="1"/>
  <c r="EI46" i="12" s="1"/>
  <c r="EL284" i="3"/>
  <c r="EL285" i="3" s="1"/>
  <c r="EK46" i="12" s="1"/>
  <c r="EN284" i="3"/>
  <c r="EN285" i="3" s="1"/>
  <c r="EM46" i="12" s="1"/>
  <c r="EU284" i="3"/>
  <c r="EU285" i="3" s="1"/>
  <c r="ET46" i="12" s="1"/>
  <c r="FB284" i="3"/>
  <c r="FB285" i="3" s="1"/>
  <c r="FE284" i="3"/>
  <c r="FE285" i="3" s="1"/>
  <c r="FH284" i="3"/>
  <c r="FH285" i="3" s="1"/>
  <c r="FX284" i="3"/>
  <c r="FX285" i="3" s="1"/>
  <c r="GN284" i="3"/>
  <c r="GN285" i="3" s="1"/>
  <c r="GX284" i="3"/>
  <c r="GX285" i="3" s="1"/>
  <c r="HM284" i="3"/>
  <c r="HM285" i="3" s="1"/>
  <c r="HO284" i="3"/>
  <c r="HO285" i="3" s="1"/>
  <c r="HR284" i="3"/>
  <c r="HR285" i="3" s="1"/>
  <c r="HS284" i="3"/>
  <c r="HS285" i="3" s="1"/>
  <c r="HU284" i="3"/>
  <c r="HU285" i="3" s="1"/>
  <c r="IE284" i="3"/>
  <c r="IE285" i="3" s="1"/>
  <c r="IP284" i="3"/>
  <c r="IP285" i="3" s="1"/>
  <c r="DG11" i="11"/>
  <c r="DG49" i="7"/>
  <c r="DG60" i="7" s="1"/>
  <c r="CI11" i="11"/>
  <c r="CI49" i="7"/>
  <c r="CI60" i="7" s="1"/>
  <c r="T11" i="11"/>
  <c r="T49" i="7"/>
  <c r="T60" i="7" s="1"/>
  <c r="BO11" i="11"/>
  <c r="BO49" i="7"/>
  <c r="BO60" i="7" s="1"/>
  <c r="DH11" i="11"/>
  <c r="DH49" i="7"/>
  <c r="DH60" i="7" s="1"/>
  <c r="DI11" i="11"/>
  <c r="DI49" i="7"/>
  <c r="DI60" i="7" s="1"/>
  <c r="X11" i="11"/>
  <c r="X49" i="7"/>
  <c r="X60" i="7" s="1"/>
  <c r="DF11" i="11"/>
  <c r="DF49" i="7"/>
  <c r="DF60" i="7" s="1"/>
  <c r="BJ11" i="11"/>
  <c r="BJ49" i="7"/>
  <c r="BJ60" i="7" s="1"/>
  <c r="BH49" i="7"/>
  <c r="BH60" i="7" s="1"/>
  <c r="BH11" i="11"/>
  <c r="EB49" i="7"/>
  <c r="EB60" i="7" s="1"/>
  <c r="EB11" i="11"/>
  <c r="DS49" i="7"/>
  <c r="DS60" i="7" s="1"/>
  <c r="DS11" i="11"/>
  <c r="AA49" i="7"/>
  <c r="AA60" i="7" s="1"/>
  <c r="AA11" i="11"/>
  <c r="BT49" i="7"/>
  <c r="BT60" i="7" s="1"/>
  <c r="BT11" i="11"/>
  <c r="AO11" i="11"/>
  <c r="AO49" i="7"/>
  <c r="AO60" i="7" s="1"/>
  <c r="EO11" i="11"/>
  <c r="EO9" i="11" s="1"/>
  <c r="EO49" i="7"/>
  <c r="EO60" i="7" s="1"/>
  <c r="P11" i="11"/>
  <c r="P49" i="7"/>
  <c r="P60" i="7" s="1"/>
  <c r="DB11" i="11"/>
  <c r="DB49" i="7"/>
  <c r="DB60" i="7" s="1"/>
  <c r="BF11" i="11"/>
  <c r="BF49" i="7"/>
  <c r="BF60" i="7" s="1"/>
  <c r="AT11" i="11"/>
  <c r="AT49" i="7"/>
  <c r="AT60" i="7" s="1"/>
  <c r="EK11" i="11"/>
  <c r="EK49" i="7"/>
  <c r="EK60" i="7" s="1"/>
  <c r="CO11" i="11"/>
  <c r="CO49" i="7"/>
  <c r="CO60" i="7" s="1"/>
  <c r="AS11" i="11"/>
  <c r="AS49" i="7"/>
  <c r="AS60" i="7" s="1"/>
  <c r="D61" i="3"/>
  <c r="C73" i="3" s="1"/>
  <c r="E242" i="3" s="1"/>
  <c r="BA331" i="1"/>
  <c r="BH328" i="1"/>
  <c r="BC328" i="1"/>
  <c r="DO35" i="7"/>
  <c r="DO31" i="12"/>
  <c r="DE205" i="3"/>
  <c r="DE359" i="1"/>
  <c r="DD4" i="12" s="1"/>
  <c r="DD3" i="12" s="1"/>
  <c r="CB33" i="12"/>
  <c r="CB28" i="12" s="1"/>
  <c r="CB36" i="7"/>
  <c r="BD330" i="1"/>
  <c r="BK307" i="1"/>
  <c r="AO332" i="1"/>
  <c r="DK355" i="1"/>
  <c r="DJ6" i="7" s="1"/>
  <c r="AZ332" i="1"/>
  <c r="DV355" i="1"/>
  <c r="DU6" i="7" s="1"/>
  <c r="DQ19" i="7"/>
  <c r="DQ7" i="7"/>
  <c r="DQ13" i="7"/>
  <c r="DQ15" i="7" s="1"/>
  <c r="DM7" i="7"/>
  <c r="DM13" i="7"/>
  <c r="DM15" i="7" s="1"/>
  <c r="DM19" i="7"/>
  <c r="DT13" i="7"/>
  <c r="DT15" i="7" s="1"/>
  <c r="DT19" i="7"/>
  <c r="DT7" i="7"/>
  <c r="CK239" i="3"/>
  <c r="CK256" i="3"/>
  <c r="CK159" i="3"/>
  <c r="CK264" i="3"/>
  <c r="CK232" i="3"/>
  <c r="CK269" i="3"/>
  <c r="CK251" i="3"/>
  <c r="CD239" i="3"/>
  <c r="CD264" i="3"/>
  <c r="CD251" i="3"/>
  <c r="CD232" i="3"/>
  <c r="CD159" i="3"/>
  <c r="CD269" i="3"/>
  <c r="CE30" i="7"/>
  <c r="CE21" i="12"/>
  <c r="DF205" i="3"/>
  <c r="DF359" i="1"/>
  <c r="DE4" i="12" s="1"/>
  <c r="DE3" i="12" s="1"/>
  <c r="CE18" i="12"/>
  <c r="BJ329" i="1"/>
  <c r="BF331" i="1"/>
  <c r="DK203" i="3"/>
  <c r="DK357" i="1"/>
  <c r="CY19" i="7"/>
  <c r="CY7" i="7"/>
  <c r="CY8" i="7" s="1"/>
  <c r="CY9" i="7" s="1"/>
  <c r="CY13" i="7"/>
  <c r="CY15" i="7" s="1"/>
  <c r="AX332" i="1"/>
  <c r="DT355" i="1"/>
  <c r="DS6" i="7" s="1"/>
  <c r="DU203" i="3"/>
  <c r="DU357" i="1"/>
  <c r="BZ26" i="12"/>
  <c r="CG18" i="12"/>
  <c r="DD254" i="3"/>
  <c r="DD173" i="3" s="1"/>
  <c r="DD263" i="3"/>
  <c r="DD268" i="3"/>
  <c r="DD250" i="3"/>
  <c r="DD167" i="3" s="1"/>
  <c r="DD262" i="3"/>
  <c r="DD255" i="3"/>
  <c r="DD228" i="3"/>
  <c r="DD267" i="3"/>
  <c r="DD209" i="3"/>
  <c r="DD234" i="3"/>
  <c r="DC26" i="12" s="1"/>
  <c r="DD278" i="3"/>
  <c r="BB329" i="1"/>
  <c r="BI329" i="1"/>
  <c r="DM203" i="3"/>
  <c r="DM357" i="1"/>
  <c r="DU202" i="3"/>
  <c r="DU356" i="1"/>
  <c r="DJ205" i="3"/>
  <c r="DJ359" i="1"/>
  <c r="DI4" i="12" s="1"/>
  <c r="DI3" i="12" s="1"/>
  <c r="CD33" i="12"/>
  <c r="CD28" i="12" s="1"/>
  <c r="CD36" i="7"/>
  <c r="DV204" i="3"/>
  <c r="DV358" i="1"/>
  <c r="CU228" i="3"/>
  <c r="CU255" i="3"/>
  <c r="CU254" i="3"/>
  <c r="CU173" i="3" s="1"/>
  <c r="CU268" i="3"/>
  <c r="CU267" i="3"/>
  <c r="CU250" i="3"/>
  <c r="CU167" i="3" s="1"/>
  <c r="CU262" i="3"/>
  <c r="CU263" i="3"/>
  <c r="CU209" i="3"/>
  <c r="CU234" i="3"/>
  <c r="CT26" i="12" s="1"/>
  <c r="CU278" i="3"/>
  <c r="CY254" i="3"/>
  <c r="CY173" i="3" s="1"/>
  <c r="CY268" i="3"/>
  <c r="CY263" i="3"/>
  <c r="CY250" i="3"/>
  <c r="CY167" i="3" s="1"/>
  <c r="CY255" i="3"/>
  <c r="CY228" i="3"/>
  <c r="CY267" i="3"/>
  <c r="CY262" i="3"/>
  <c r="CY209" i="3"/>
  <c r="CY278" i="3"/>
  <c r="CY234" i="3"/>
  <c r="CX26" i="12" s="1"/>
  <c r="BE305" i="1"/>
  <c r="EA172" i="3" s="1"/>
  <c r="BL307" i="1"/>
  <c r="BU11" i="11"/>
  <c r="BU49" i="7"/>
  <c r="BU60" i="7" s="1"/>
  <c r="DD49" i="7"/>
  <c r="DD60" i="7" s="1"/>
  <c r="DD11" i="11"/>
  <c r="BC11" i="11"/>
  <c r="BC49" i="7"/>
  <c r="BC60" i="7" s="1"/>
  <c r="EQ11" i="11"/>
  <c r="EQ9" i="11" s="1"/>
  <c r="EQ49" i="7"/>
  <c r="EQ60" i="7" s="1"/>
  <c r="AY11" i="11"/>
  <c r="AY49" i="7"/>
  <c r="AY60" i="7" s="1"/>
  <c r="CR11" i="11"/>
  <c r="CR49" i="7"/>
  <c r="CR60" i="7" s="1"/>
  <c r="BM11" i="11"/>
  <c r="BM49" i="7"/>
  <c r="BM60" i="7" s="1"/>
  <c r="H11" i="11"/>
  <c r="H49" i="7"/>
  <c r="H60" i="7" s="1"/>
  <c r="CX11" i="11"/>
  <c r="CX49" i="7"/>
  <c r="CX60" i="7" s="1"/>
  <c r="AH11" i="11"/>
  <c r="AH49" i="7"/>
  <c r="AH60" i="7" s="1"/>
  <c r="AB11" i="11"/>
  <c r="AB49" i="7"/>
  <c r="AB60" i="7" s="1"/>
  <c r="CV11" i="11"/>
  <c r="CV49" i="7"/>
  <c r="CV60" i="7" s="1"/>
  <c r="DC11" i="11"/>
  <c r="DC49" i="7"/>
  <c r="DC60" i="7" s="1"/>
  <c r="K11" i="11"/>
  <c r="K49" i="7"/>
  <c r="K60" i="7" s="1"/>
  <c r="BD11" i="11"/>
  <c r="BD49" i="7"/>
  <c r="BD60" i="7" s="1"/>
  <c r="O11" i="11"/>
  <c r="O49" i="7"/>
  <c r="O60" i="7" s="1"/>
  <c r="CS11" i="11"/>
  <c r="CS49" i="7"/>
  <c r="CS60" i="7" s="1"/>
  <c r="EP11" i="11"/>
  <c r="EP9" i="11" s="1"/>
  <c r="EP49" i="7"/>
  <c r="EP60" i="7" s="1"/>
  <c r="CT11" i="11"/>
  <c r="CT49" i="7"/>
  <c r="CT60" i="7" s="1"/>
  <c r="J11" i="11"/>
  <c r="J49" i="7"/>
  <c r="J60" i="7" s="1"/>
  <c r="AL11" i="11"/>
  <c r="AL49" i="7"/>
  <c r="AL60" i="7" s="1"/>
  <c r="EC11" i="11"/>
  <c r="EC49" i="7"/>
  <c r="EC60" i="7" s="1"/>
  <c r="CG11" i="11"/>
  <c r="CG49" i="7"/>
  <c r="CG60" i="7" s="1"/>
  <c r="AK11" i="11"/>
  <c r="AK49" i="7"/>
  <c r="AK60" i="7" s="1"/>
  <c r="BA330" i="1"/>
  <c r="BH305" i="1"/>
  <c r="ED172" i="3" s="1"/>
  <c r="BC331" i="1"/>
  <c r="DK204" i="3"/>
  <c r="DK358" i="1"/>
  <c r="CT254" i="3"/>
  <c r="CT173" i="3" s="1"/>
  <c r="CT228" i="3"/>
  <c r="CT263" i="3"/>
  <c r="CT255" i="3"/>
  <c r="CT250" i="3"/>
  <c r="CT167" i="3" s="1"/>
  <c r="CT268" i="3"/>
  <c r="CT262" i="3"/>
  <c r="CT267" i="3"/>
  <c r="CT209" i="3"/>
  <c r="CT234" i="3"/>
  <c r="CS26" i="12" s="1"/>
  <c r="CT278" i="3"/>
  <c r="E168" i="3"/>
  <c r="CB18" i="12"/>
  <c r="BD328" i="1"/>
  <c r="BK305" i="1"/>
  <c r="EG172" i="3" s="1"/>
  <c r="DB7" i="7"/>
  <c r="DB8" i="7" s="1"/>
  <c r="DB9" i="7" s="1"/>
  <c r="DB13" i="7"/>
  <c r="DB15" i="7" s="1"/>
  <c r="DB19" i="7"/>
  <c r="DR203" i="3"/>
  <c r="DR357" i="1"/>
  <c r="CA30" i="7"/>
  <c r="CA21" i="12"/>
  <c r="AV332" i="1"/>
  <c r="AR332" i="1"/>
  <c r="AY332" i="1"/>
  <c r="CO228" i="3"/>
  <c r="CO263" i="3"/>
  <c r="CO254" i="3"/>
  <c r="CO173" i="3" s="1"/>
  <c r="CO255" i="3"/>
  <c r="CO250" i="3"/>
  <c r="CO167" i="3" s="1"/>
  <c r="CO262" i="3"/>
  <c r="CO268" i="3"/>
  <c r="CO267" i="3"/>
  <c r="CO234" i="3"/>
  <c r="CN26" i="12" s="1"/>
  <c r="CO209" i="3"/>
  <c r="CO278" i="3"/>
  <c r="CF18" i="12"/>
  <c r="CE36" i="7"/>
  <c r="CE33" i="12"/>
  <c r="CE28" i="12" s="1"/>
  <c r="BJ328" i="1"/>
  <c r="BF307" i="1"/>
  <c r="CZ205" i="3"/>
  <c r="CZ359" i="1"/>
  <c r="CY4" i="12" s="1"/>
  <c r="CY3" i="12" s="1"/>
  <c r="DM202" i="3"/>
  <c r="DM356" i="1"/>
  <c r="CG33" i="12"/>
  <c r="CG28" i="12" s="1"/>
  <c r="CG36" i="7"/>
  <c r="BB328" i="1"/>
  <c r="BI328" i="1"/>
  <c r="DP204" i="3"/>
  <c r="DP358" i="1"/>
  <c r="CJ239" i="3"/>
  <c r="CJ264" i="3"/>
  <c r="CJ232" i="3"/>
  <c r="CJ256" i="3"/>
  <c r="CJ269" i="3"/>
  <c r="CJ159" i="3"/>
  <c r="CJ251" i="3"/>
  <c r="CI36" i="7"/>
  <c r="CI33" i="12"/>
  <c r="CI28" i="12" s="1"/>
  <c r="CS228" i="3"/>
  <c r="CS254" i="3"/>
  <c r="CS173" i="3" s="1"/>
  <c r="CS267" i="3"/>
  <c r="CS263" i="3"/>
  <c r="CS255" i="3"/>
  <c r="CS262" i="3"/>
  <c r="CS268" i="3"/>
  <c r="CS250" i="3"/>
  <c r="CS167" i="3" s="1"/>
  <c r="CS209" i="3"/>
  <c r="CS234" i="3"/>
  <c r="CR26" i="12" s="1"/>
  <c r="CS278" i="3"/>
  <c r="J105" i="13"/>
  <c r="J103" i="13" s="1"/>
  <c r="CE239" i="3"/>
  <c r="CE269" i="3"/>
  <c r="CE251" i="3"/>
  <c r="CE232" i="3"/>
  <c r="CE256" i="3"/>
  <c r="CE159" i="3"/>
  <c r="CE264" i="3"/>
  <c r="CD18" i="12"/>
  <c r="CT10" i="7"/>
  <c r="CT20" i="7" s="1"/>
  <c r="CN239" i="3"/>
  <c r="CN264" i="3"/>
  <c r="CN256" i="3"/>
  <c r="CN251" i="3"/>
  <c r="CN159" i="3"/>
  <c r="CN232" i="3"/>
  <c r="CN269" i="3"/>
  <c r="DQ202" i="3"/>
  <c r="DQ356" i="1"/>
  <c r="AW332" i="1"/>
  <c r="DS355" i="1"/>
  <c r="DR6" i="7" s="1"/>
  <c r="CW228" i="3"/>
  <c r="CW254" i="3"/>
  <c r="CW173" i="3" s="1"/>
  <c r="CW250" i="3"/>
  <c r="CW167" i="3" s="1"/>
  <c r="CW255" i="3"/>
  <c r="CW268" i="3"/>
  <c r="CW262" i="3"/>
  <c r="CW267" i="3"/>
  <c r="CW263" i="3"/>
  <c r="CW209" i="3"/>
  <c r="CW234" i="3"/>
  <c r="CV26" i="12" s="1"/>
  <c r="CW278" i="3"/>
  <c r="BE329" i="1"/>
  <c r="BL305" i="1"/>
  <c r="EH172" i="3" s="1"/>
  <c r="CK18" i="12"/>
  <c r="CR10" i="7"/>
  <c r="CR20" i="7" s="1"/>
  <c r="G202" i="13"/>
  <c r="G220" i="13"/>
  <c r="CQ254" i="3"/>
  <c r="CQ173" i="3" s="1"/>
  <c r="CQ268" i="3"/>
  <c r="CQ255" i="3"/>
  <c r="CQ228" i="3"/>
  <c r="CQ267" i="3"/>
  <c r="CQ262" i="3"/>
  <c r="CQ263" i="3"/>
  <c r="CQ250" i="3"/>
  <c r="CQ167" i="3" s="1"/>
  <c r="CQ234" i="3"/>
  <c r="CQ278" i="3"/>
  <c r="CQ209" i="3"/>
  <c r="DI9" i="7"/>
  <c r="DQ11" i="11"/>
  <c r="DQ49" i="7"/>
  <c r="DQ60" i="7" s="1"/>
  <c r="BX11" i="11"/>
  <c r="BX49" i="7"/>
  <c r="BX60" i="7" s="1"/>
  <c r="W11" i="11"/>
  <c r="W49" i="7"/>
  <c r="W60" i="7" s="1"/>
  <c r="EA11" i="11"/>
  <c r="EA49" i="7"/>
  <c r="EA60" i="7" s="1"/>
  <c r="AI11" i="11"/>
  <c r="AI49" i="7"/>
  <c r="AI60" i="7" s="1"/>
  <c r="CB11" i="11"/>
  <c r="CB49" i="7"/>
  <c r="CB60" i="7" s="1"/>
  <c r="Q11" i="11"/>
  <c r="Q49" i="7"/>
  <c r="Q60" i="7" s="1"/>
  <c r="EL11" i="11"/>
  <c r="EL9" i="11" s="1"/>
  <c r="EL49" i="7"/>
  <c r="EL60" i="7" s="1"/>
  <c r="CP11" i="11"/>
  <c r="CP49" i="7"/>
  <c r="CP60" i="7" s="1"/>
  <c r="DY11" i="11"/>
  <c r="DY49" i="7"/>
  <c r="DY60" i="7" s="1"/>
  <c r="EE11" i="11"/>
  <c r="EE49" i="7"/>
  <c r="EE60" i="7" s="1"/>
  <c r="BP11" i="11"/>
  <c r="BP49" i="7"/>
  <c r="BP60" i="7" s="1"/>
  <c r="CM11" i="11"/>
  <c r="CM49" i="7"/>
  <c r="CM60" i="7" s="1"/>
  <c r="EF11" i="11"/>
  <c r="EF49" i="7"/>
  <c r="EF60" i="7" s="1"/>
  <c r="AN11" i="11"/>
  <c r="AN49" i="7"/>
  <c r="AN60" i="7" s="1"/>
  <c r="BK11" i="11"/>
  <c r="BK49" i="7"/>
  <c r="BK60" i="7" s="1"/>
  <c r="AW11" i="11"/>
  <c r="AW49" i="7"/>
  <c r="AW60" i="7" s="1"/>
  <c r="EH11" i="11"/>
  <c r="EH49" i="7"/>
  <c r="EH60" i="7" s="1"/>
  <c r="CL11" i="11"/>
  <c r="CL49" i="7"/>
  <c r="CL60" i="7" s="1"/>
  <c r="DA11" i="11"/>
  <c r="DA49" i="7"/>
  <c r="DA60" i="7" s="1"/>
  <c r="AD11" i="11"/>
  <c r="AD49" i="7"/>
  <c r="AD60" i="7" s="1"/>
  <c r="DU11" i="11"/>
  <c r="DU49" i="7"/>
  <c r="DU60" i="7" s="1"/>
  <c r="BY11" i="11"/>
  <c r="BY49" i="7"/>
  <c r="BY60" i="7" s="1"/>
  <c r="AC11" i="11"/>
  <c r="AC49" i="7"/>
  <c r="AC60" i="7" s="1"/>
  <c r="DS358" i="1"/>
  <c r="DS204" i="3"/>
  <c r="BA328" i="1"/>
  <c r="BH307" i="1"/>
  <c r="BC307" i="1"/>
  <c r="CZ7" i="7"/>
  <c r="CZ8" i="7" s="1"/>
  <c r="CZ9" i="7" s="1"/>
  <c r="CZ13" i="7"/>
  <c r="CZ15" i="7" s="1"/>
  <c r="CZ19" i="7"/>
  <c r="D31" i="7"/>
  <c r="D32" i="7" s="1"/>
  <c r="D40" i="7" s="1"/>
  <c r="D42" i="7" s="1"/>
  <c r="DS203" i="3"/>
  <c r="DS357" i="1"/>
  <c r="BD329" i="1"/>
  <c r="BK331" i="1"/>
  <c r="DC205" i="3"/>
  <c r="DC359" i="1"/>
  <c r="DB4" i="12" s="1"/>
  <c r="DB3" i="12" s="1"/>
  <c r="DS35" i="7"/>
  <c r="DS31" i="12"/>
  <c r="DN203" i="3"/>
  <c r="DN357" i="1"/>
  <c r="CB239" i="3"/>
  <c r="CB251" i="3"/>
  <c r="CB264" i="3"/>
  <c r="CB269" i="3"/>
  <c r="CB232" i="3"/>
  <c r="CB256" i="3"/>
  <c r="CB159" i="3"/>
  <c r="CA18" i="12"/>
  <c r="CC18" i="12"/>
  <c r="CG239" i="3"/>
  <c r="CG264" i="3"/>
  <c r="CG251" i="3"/>
  <c r="CG256" i="3"/>
  <c r="CG269" i="3"/>
  <c r="CG232" i="3"/>
  <c r="CG159" i="3"/>
  <c r="CR254" i="3"/>
  <c r="CR173" i="3" s="1"/>
  <c r="CR255" i="3"/>
  <c r="CR267" i="3"/>
  <c r="CR228" i="3"/>
  <c r="CR263" i="3"/>
  <c r="CR262" i="3"/>
  <c r="CR250" i="3"/>
  <c r="CR167" i="3" s="1"/>
  <c r="CR268" i="3"/>
  <c r="CR209" i="3"/>
  <c r="CR234" i="3"/>
  <c r="CQ26" i="12" s="1"/>
  <c r="CR278" i="3"/>
  <c r="CJ30" i="7"/>
  <c r="CJ21" i="12"/>
  <c r="CC179" i="1"/>
  <c r="CF179" i="1"/>
  <c r="CI179" i="1"/>
  <c r="M121" i="1"/>
  <c r="BZ179" i="1"/>
  <c r="CA179" i="1"/>
  <c r="CD179" i="1"/>
  <c r="CG179" i="1"/>
  <c r="CJ179" i="1"/>
  <c r="BY179" i="1"/>
  <c r="CB179" i="1"/>
  <c r="CE179" i="1"/>
  <c r="CH179" i="1"/>
  <c r="L135" i="1"/>
  <c r="E152" i="1"/>
  <c r="CI256" i="3"/>
  <c r="CI159" i="3"/>
  <c r="CI251" i="3"/>
  <c r="CI239" i="3"/>
  <c r="CI264" i="3"/>
  <c r="CI269" i="3"/>
  <c r="CI232" i="3"/>
  <c r="CH33" i="12"/>
  <c r="CH28" i="12" s="1"/>
  <c r="CH36" i="7"/>
  <c r="DG7" i="7"/>
  <c r="DG8" i="7" s="1"/>
  <c r="DG9" i="7" s="1"/>
  <c r="DG13" i="7"/>
  <c r="DG15" i="7" s="1"/>
  <c r="DG19" i="7"/>
  <c r="BO181" i="1"/>
  <c r="BR181" i="1"/>
  <c r="BU181" i="1"/>
  <c r="BX181" i="1"/>
  <c r="L123" i="1"/>
  <c r="BM181" i="1"/>
  <c r="BP181" i="1"/>
  <c r="BW181" i="1"/>
  <c r="BQ181" i="1"/>
  <c r="BS181" i="1"/>
  <c r="BV181" i="1"/>
  <c r="BN181" i="1"/>
  <c r="BT181" i="1"/>
  <c r="K137" i="1"/>
  <c r="DR35" i="7"/>
  <c r="DR31" i="12"/>
  <c r="BJ331" i="1"/>
  <c r="BF305" i="1"/>
  <c r="EB172" i="3" s="1"/>
  <c r="BZ36" i="7"/>
  <c r="BZ33" i="12"/>
  <c r="BZ28" i="12" s="1"/>
  <c r="CH239" i="3"/>
  <c r="CH264" i="3"/>
  <c r="CH232" i="3"/>
  <c r="CH269" i="3"/>
  <c r="CH159" i="3"/>
  <c r="CH251" i="3"/>
  <c r="CH256" i="3"/>
  <c r="CN10" i="7"/>
  <c r="CN20" i="7" s="1"/>
  <c r="BB330" i="1"/>
  <c r="BI331" i="1"/>
  <c r="DJ35" i="7"/>
  <c r="DJ31" i="12"/>
  <c r="CM30" i="7"/>
  <c r="CM21" i="12"/>
  <c r="CM18" i="12"/>
  <c r="DO203" i="3"/>
  <c r="DO357" i="1"/>
  <c r="BE330" i="1"/>
  <c r="BL330" i="1"/>
  <c r="DP203" i="3"/>
  <c r="DP357" i="1"/>
  <c r="DT357" i="1"/>
  <c r="DT203" i="3"/>
  <c r="CO10" i="7"/>
  <c r="CO20" i="7" s="1"/>
  <c r="CA49" i="7"/>
  <c r="CA60" i="7" s="1"/>
  <c r="CA11" i="11"/>
  <c r="AR11" i="11"/>
  <c r="AR49" i="7"/>
  <c r="AR60" i="7" s="1"/>
  <c r="DL11" i="11"/>
  <c r="DL49" i="7"/>
  <c r="DL60" i="7" s="1"/>
  <c r="DK11" i="11"/>
  <c r="DK49" i="7"/>
  <c r="DK60" i="7" s="1"/>
  <c r="S11" i="11"/>
  <c r="S49" i="7"/>
  <c r="S60" i="7" s="1"/>
  <c r="BL11" i="11"/>
  <c r="BL49" i="7"/>
  <c r="BL60" i="7" s="1"/>
  <c r="ED11" i="11"/>
  <c r="ED49" i="7"/>
  <c r="ED60" i="7" s="1"/>
  <c r="CH11" i="11"/>
  <c r="CH49" i="7"/>
  <c r="CH60" i="7" s="1"/>
  <c r="CC11" i="11"/>
  <c r="CC49" i="7"/>
  <c r="CC60" i="7" s="1"/>
  <c r="CY11" i="11"/>
  <c r="CY49" i="7"/>
  <c r="CY60" i="7" s="1"/>
  <c r="AJ11" i="11"/>
  <c r="AJ49" i="7"/>
  <c r="AJ60" i="7" s="1"/>
  <c r="BW11" i="11"/>
  <c r="BW49" i="7"/>
  <c r="BW60" i="7" s="1"/>
  <c r="DP11" i="11"/>
  <c r="DP49" i="7"/>
  <c r="DP60" i="7" s="1"/>
  <c r="AP11" i="11"/>
  <c r="AP49" i="7"/>
  <c r="AP60" i="7" s="1"/>
  <c r="AU11" i="11"/>
  <c r="AU49" i="7"/>
  <c r="AU60" i="7" s="1"/>
  <c r="D11" i="11"/>
  <c r="D49" i="7"/>
  <c r="D60" i="7" s="1"/>
  <c r="DZ11" i="11"/>
  <c r="DZ49" i="7"/>
  <c r="DZ60" i="7" s="1"/>
  <c r="CD11" i="11"/>
  <c r="CD49" i="7"/>
  <c r="CD60" i="7" s="1"/>
  <c r="BE11" i="11"/>
  <c r="BE49" i="7"/>
  <c r="BE60" i="7" s="1"/>
  <c r="V11" i="11"/>
  <c r="V49" i="7"/>
  <c r="V60" i="7" s="1"/>
  <c r="DM11" i="11"/>
  <c r="DM49" i="7"/>
  <c r="DM60" i="7" s="1"/>
  <c r="BQ11" i="11"/>
  <c r="BQ49" i="7"/>
  <c r="BQ60" i="7" s="1"/>
  <c r="U11" i="11"/>
  <c r="U49" i="7"/>
  <c r="U60" i="7" s="1"/>
  <c r="DQ204" i="3"/>
  <c r="DQ358" i="1"/>
  <c r="BA329" i="1"/>
  <c r="BH331" i="1"/>
  <c r="BC305" i="1"/>
  <c r="DY172" i="3" s="1"/>
  <c r="DT204" i="3"/>
  <c r="DT358" i="1"/>
  <c r="DA205" i="3"/>
  <c r="DA359" i="1"/>
  <c r="CZ4" i="12" s="1"/>
  <c r="CZ3" i="12" s="1"/>
  <c r="DL204" i="3"/>
  <c r="DL358" i="1"/>
  <c r="CB30" i="7"/>
  <c r="CB21" i="12"/>
  <c r="BD307" i="1"/>
  <c r="BK330" i="1"/>
  <c r="DU204" i="3"/>
  <c r="DU358" i="1"/>
  <c r="CH21" i="12"/>
  <c r="CH30" i="7"/>
  <c r="CF239" i="3"/>
  <c r="CF264" i="3"/>
  <c r="CF251" i="3"/>
  <c r="CF256" i="3"/>
  <c r="CF232" i="3"/>
  <c r="CF159" i="3"/>
  <c r="CF269" i="3"/>
  <c r="BG331" i="1"/>
  <c r="CJ18" i="12"/>
  <c r="CH18" i="12"/>
  <c r="DH205" i="3"/>
  <c r="DH359" i="1"/>
  <c r="DG4" i="12" s="1"/>
  <c r="DG3" i="12" s="1"/>
  <c r="BP186" i="1"/>
  <c r="BM186" i="1"/>
  <c r="BO186" i="1"/>
  <c r="BR186" i="1"/>
  <c r="BU186" i="1"/>
  <c r="BN186" i="1"/>
  <c r="BT186" i="1"/>
  <c r="BX186" i="1"/>
  <c r="BQ186" i="1"/>
  <c r="BS186" i="1"/>
  <c r="BV186" i="1"/>
  <c r="L128" i="1"/>
  <c r="BW186" i="1"/>
  <c r="K142" i="1"/>
  <c r="CC30" i="7"/>
  <c r="CC21" i="12"/>
  <c r="DH7" i="7"/>
  <c r="DH8" i="7" s="1"/>
  <c r="DH9" i="7" s="1"/>
  <c r="DH19" i="7"/>
  <c r="DH13" i="7"/>
  <c r="DH15" i="7" s="1"/>
  <c r="DV203" i="3"/>
  <c r="DV357" i="1"/>
  <c r="BZ18" i="12"/>
  <c r="AU332" i="1"/>
  <c r="DQ355" i="1"/>
  <c r="DP6" i="7" s="1"/>
  <c r="CD26" i="12"/>
  <c r="CM33" i="12"/>
  <c r="CM28" i="12" s="1"/>
  <c r="CM36" i="7"/>
  <c r="DM358" i="1"/>
  <c r="DM204" i="3"/>
  <c r="CL239" i="3"/>
  <c r="CL251" i="3"/>
  <c r="CL264" i="3"/>
  <c r="CL256" i="3"/>
  <c r="CL159" i="3"/>
  <c r="CL269" i="3"/>
  <c r="CL232" i="3"/>
  <c r="AP332" i="1"/>
  <c r="DL355" i="1"/>
  <c r="DK6" i="7" s="1"/>
  <c r="EJ11" i="11"/>
  <c r="EJ49" i="7"/>
  <c r="EJ60" i="7" s="1"/>
  <c r="Z11" i="11"/>
  <c r="Z49" i="7"/>
  <c r="Z60" i="7" s="1"/>
  <c r="G11" i="11"/>
  <c r="G49" i="7"/>
  <c r="G60" i="7" s="1"/>
  <c r="CF11" i="11"/>
  <c r="CF49" i="7"/>
  <c r="CF60" i="7" s="1"/>
  <c r="CU11" i="11"/>
  <c r="CU49" i="7"/>
  <c r="CU60" i="7" s="1"/>
  <c r="EN11" i="11"/>
  <c r="EN9" i="11" s="1"/>
  <c r="EN49" i="7"/>
  <c r="EN60" i="7" s="1"/>
  <c r="AV11" i="11"/>
  <c r="AV49" i="7"/>
  <c r="AV60" i="7" s="1"/>
  <c r="CQ11" i="11"/>
  <c r="CQ49" i="7"/>
  <c r="CQ60" i="7" s="1"/>
  <c r="DV11" i="11"/>
  <c r="DV49" i="7"/>
  <c r="DV60" i="7" s="1"/>
  <c r="BZ11" i="11"/>
  <c r="BZ49" i="7"/>
  <c r="BZ60" i="7" s="1"/>
  <c r="AG11" i="11"/>
  <c r="AG49" i="7"/>
  <c r="AG60" i="7" s="1"/>
  <c r="BS49" i="7"/>
  <c r="BS60" i="7" s="1"/>
  <c r="BS11" i="11"/>
  <c r="L49" i="7"/>
  <c r="L60" i="7" s="1"/>
  <c r="L11" i="11"/>
  <c r="BG49" i="7"/>
  <c r="BG60" i="7" s="1"/>
  <c r="BG11" i="11"/>
  <c r="CZ49" i="7"/>
  <c r="CZ60" i="7" s="1"/>
  <c r="CZ11" i="11"/>
  <c r="EG11" i="11"/>
  <c r="EG49" i="7"/>
  <c r="EG60" i="7" s="1"/>
  <c r="DT11" i="11"/>
  <c r="DT49" i="7"/>
  <c r="DT60" i="7" s="1"/>
  <c r="EM11" i="11"/>
  <c r="EM9" i="11" s="1"/>
  <c r="EM49" i="7"/>
  <c r="EM60" i="7" s="1"/>
  <c r="DR11" i="11"/>
  <c r="DR49" i="7"/>
  <c r="DR60" i="7" s="1"/>
  <c r="BV11" i="11"/>
  <c r="BV49" i="7"/>
  <c r="BV60" i="7" s="1"/>
  <c r="I11" i="11"/>
  <c r="I49" i="7"/>
  <c r="I60" i="7" s="1"/>
  <c r="N49" i="7"/>
  <c r="N60" i="7" s="1"/>
  <c r="N11" i="11"/>
  <c r="DE49" i="7"/>
  <c r="DE60" i="7" s="1"/>
  <c r="DE11" i="11"/>
  <c r="BI49" i="7"/>
  <c r="BI60" i="7" s="1"/>
  <c r="BI11" i="11"/>
  <c r="M49" i="7"/>
  <c r="M60" i="7" s="1"/>
  <c r="M11" i="11"/>
  <c r="DO204" i="3"/>
  <c r="DO358" i="1"/>
  <c r="DL35" i="7"/>
  <c r="DL31" i="12"/>
  <c r="CP10" i="7"/>
  <c r="CP20" i="7" s="1"/>
  <c r="DQ203" i="3"/>
  <c r="DQ357" i="1"/>
  <c r="CC264" i="3"/>
  <c r="CC251" i="3"/>
  <c r="CC239" i="3"/>
  <c r="CC232" i="3"/>
  <c r="CC256" i="3"/>
  <c r="CC159" i="3"/>
  <c r="CC269" i="3"/>
  <c r="DO7" i="7"/>
  <c r="DO13" i="7"/>
  <c r="DO15" i="7" s="1"/>
  <c r="DO19" i="7"/>
  <c r="DC10" i="7" l="1"/>
  <c r="DC20" i="7" s="1"/>
  <c r="CA185" i="1"/>
  <c r="BY184" i="1"/>
  <c r="DI10" i="7"/>
  <c r="DI20" i="7" s="1"/>
  <c r="CI184" i="1"/>
  <c r="M126" i="1"/>
  <c r="CV184" i="1" s="1"/>
  <c r="CJ184" i="1"/>
  <c r="EC203" i="3"/>
  <c r="CG184" i="1"/>
  <c r="E157" i="1"/>
  <c r="CA184" i="1"/>
  <c r="CC184" i="1"/>
  <c r="BM329" i="1"/>
  <c r="EI202" i="3" s="1"/>
  <c r="CD184" i="1"/>
  <c r="CF184" i="1"/>
  <c r="CX10" i="7"/>
  <c r="CX20" i="7" s="1"/>
  <c r="DA10" i="7"/>
  <c r="DA20" i="7" s="1"/>
  <c r="CB184" i="1"/>
  <c r="BZ184" i="1"/>
  <c r="L140" i="1"/>
  <c r="CE184" i="1"/>
  <c r="CJ185" i="1"/>
  <c r="CD185" i="1"/>
  <c r="L141" i="1"/>
  <c r="CC185" i="1"/>
  <c r="M127" i="1"/>
  <c r="CL185" i="1" s="1"/>
  <c r="CI185" i="1"/>
  <c r="CB185" i="1"/>
  <c r="CF185" i="1"/>
  <c r="BY185" i="1"/>
  <c r="CE185" i="1"/>
  <c r="ED203" i="3"/>
  <c r="E158" i="1"/>
  <c r="CH185" i="1"/>
  <c r="DO8" i="7"/>
  <c r="DO9" i="7" s="1"/>
  <c r="EG202" i="3"/>
  <c r="D49" i="12"/>
  <c r="D50" i="12" s="1"/>
  <c r="D51" i="12" s="1"/>
  <c r="D52" i="12" s="1"/>
  <c r="EH204" i="3"/>
  <c r="EC202" i="3"/>
  <c r="EB35" i="7"/>
  <c r="BG332" i="1"/>
  <c r="EC205" i="3" s="1"/>
  <c r="DP359" i="1"/>
  <c r="DO4" i="12" s="1"/>
  <c r="DO3" i="12" s="1"/>
  <c r="DT8" i="7"/>
  <c r="DT9" i="7" s="1"/>
  <c r="DY357" i="1"/>
  <c r="CB187" i="1"/>
  <c r="CE187" i="1"/>
  <c r="CC187" i="1"/>
  <c r="CG187" i="1"/>
  <c r="CI187" i="1"/>
  <c r="CJ187" i="1"/>
  <c r="BY187" i="1"/>
  <c r="M129" i="1"/>
  <c r="CD187" i="1"/>
  <c r="BZ187" i="1"/>
  <c r="CF187" i="1"/>
  <c r="L143" i="1"/>
  <c r="CA187" i="1"/>
  <c r="CH187" i="1"/>
  <c r="DF10" i="7"/>
  <c r="DF20" i="7" s="1"/>
  <c r="DH10" i="7"/>
  <c r="DH20" i="7" s="1"/>
  <c r="EE31" i="12"/>
  <c r="DY35" i="7"/>
  <c r="EB357" i="1"/>
  <c r="BO307" i="1"/>
  <c r="BU305" i="1"/>
  <c r="EQ172" i="3" s="1"/>
  <c r="EP31" i="12" s="1"/>
  <c r="CD240" i="3"/>
  <c r="BQ330" i="1"/>
  <c r="EM203" i="3" s="1"/>
  <c r="BS305" i="1"/>
  <c r="EO172" i="3" s="1"/>
  <c r="EN35" i="7" s="1"/>
  <c r="DG10" i="7"/>
  <c r="DG20" i="7" s="1"/>
  <c r="BX305" i="1"/>
  <c r="ET172" i="3" s="1"/>
  <c r="ES35" i="7" s="1"/>
  <c r="BW305" i="1"/>
  <c r="ES172" i="3" s="1"/>
  <c r="ER31" i="12" s="1"/>
  <c r="BT328" i="1"/>
  <c r="EP355" i="1" s="1"/>
  <c r="EO6" i="7" s="1"/>
  <c r="BP330" i="1"/>
  <c r="EL357" i="1" s="1"/>
  <c r="CP235" i="3"/>
  <c r="BP331" i="1"/>
  <c r="EL204" i="3" s="1"/>
  <c r="BO331" i="1"/>
  <c r="EK204" i="3" s="1"/>
  <c r="EB202" i="3"/>
  <c r="DM359" i="1"/>
  <c r="DL4" i="12" s="1"/>
  <c r="DL3" i="12" s="1"/>
  <c r="CM177" i="1"/>
  <c r="CL177" i="1"/>
  <c r="CK177" i="1"/>
  <c r="CN177" i="1"/>
  <c r="CP177" i="1"/>
  <c r="CR177" i="1"/>
  <c r="CT177" i="1"/>
  <c r="M133" i="1"/>
  <c r="CQ177" i="1"/>
  <c r="N119" i="1"/>
  <c r="CU177" i="1"/>
  <c r="CV177" i="1"/>
  <c r="CS177" i="1"/>
  <c r="CO177" i="1"/>
  <c r="BY178" i="1"/>
  <c r="CD178" i="1"/>
  <c r="CA178" i="1"/>
  <c r="CB178" i="1"/>
  <c r="CI178" i="1"/>
  <c r="CC178" i="1"/>
  <c r="CF178" i="1"/>
  <c r="CH178" i="1"/>
  <c r="CJ178" i="1"/>
  <c r="BZ178" i="1"/>
  <c r="CE178" i="1"/>
  <c r="CG178" i="1"/>
  <c r="M120" i="1"/>
  <c r="E151" i="1"/>
  <c r="L134" i="1"/>
  <c r="BN328" i="1"/>
  <c r="EJ355" i="1" s="1"/>
  <c r="EI6" i="7" s="1"/>
  <c r="BM330" i="1"/>
  <c r="EI357" i="1" s="1"/>
  <c r="BT307" i="1"/>
  <c r="BV307" i="1"/>
  <c r="CK182" i="1"/>
  <c r="CM182" i="1"/>
  <c r="CL182" i="1"/>
  <c r="CN182" i="1"/>
  <c r="CO182" i="1"/>
  <c r="N124" i="1"/>
  <c r="CU182" i="1"/>
  <c r="CQ182" i="1"/>
  <c r="M138" i="1"/>
  <c r="CS182" i="1"/>
  <c r="CV182" i="1"/>
  <c r="CR182" i="1"/>
  <c r="CP182" i="1"/>
  <c r="CT182" i="1"/>
  <c r="CC180" i="1"/>
  <c r="CD180" i="1"/>
  <c r="L136" i="1"/>
  <c r="CF180" i="1"/>
  <c r="CG180" i="1"/>
  <c r="E153" i="1"/>
  <c r="CI180" i="1"/>
  <c r="CJ180" i="1"/>
  <c r="BZ180" i="1"/>
  <c r="CB180" i="1"/>
  <c r="M122" i="1"/>
  <c r="CE180" i="1"/>
  <c r="BY180" i="1"/>
  <c r="CA180" i="1"/>
  <c r="CH180" i="1"/>
  <c r="BX307" i="1"/>
  <c r="BZ188" i="1"/>
  <c r="CA188" i="1"/>
  <c r="BY188" i="1"/>
  <c r="CD188" i="1"/>
  <c r="CC188" i="1"/>
  <c r="CI188" i="1"/>
  <c r="M130" i="1"/>
  <c r="CF188" i="1"/>
  <c r="CH188" i="1"/>
  <c r="CE188" i="1"/>
  <c r="CG188" i="1"/>
  <c r="CJ188" i="1"/>
  <c r="CB188" i="1"/>
  <c r="L144" i="1"/>
  <c r="BZ183" i="1"/>
  <c r="CG183" i="1"/>
  <c r="CH183" i="1"/>
  <c r="CI183" i="1"/>
  <c r="CF183" i="1"/>
  <c r="CJ183" i="1"/>
  <c r="CE183" i="1"/>
  <c r="CB183" i="1"/>
  <c r="M125" i="1"/>
  <c r="CD183" i="1"/>
  <c r="CC183" i="1"/>
  <c r="L139" i="1"/>
  <c r="E156" i="1"/>
  <c r="CA183" i="1"/>
  <c r="BY183" i="1"/>
  <c r="BW307" i="1"/>
  <c r="BR329" i="1"/>
  <c r="EN356" i="1" s="1"/>
  <c r="DL205" i="3"/>
  <c r="DL359" i="1"/>
  <c r="DK4" i="12" s="1"/>
  <c r="DK3" i="12" s="1"/>
  <c r="BW331" i="1"/>
  <c r="BX328" i="1"/>
  <c r="CB181" i="1"/>
  <c r="CE181" i="1"/>
  <c r="CH181" i="1"/>
  <c r="BY181" i="1"/>
  <c r="CC181" i="1"/>
  <c r="CF181" i="1"/>
  <c r="CI181" i="1"/>
  <c r="BZ181" i="1"/>
  <c r="CD181" i="1"/>
  <c r="CA181" i="1"/>
  <c r="CG181" i="1"/>
  <c r="CJ181" i="1"/>
  <c r="M123" i="1"/>
  <c r="L137" i="1"/>
  <c r="E154" i="1"/>
  <c r="BP307" i="1"/>
  <c r="BS331" i="1"/>
  <c r="BM307" i="1"/>
  <c r="BN305" i="1"/>
  <c r="EJ172" i="3" s="1"/>
  <c r="CR239" i="3"/>
  <c r="CR269" i="3"/>
  <c r="CR232" i="3"/>
  <c r="CR251" i="3"/>
  <c r="CR264" i="3"/>
  <c r="CR256" i="3"/>
  <c r="CR159" i="3"/>
  <c r="BO305" i="1"/>
  <c r="EK172" i="3" s="1"/>
  <c r="BQ329" i="1"/>
  <c r="DC255" i="3"/>
  <c r="DC262" i="3"/>
  <c r="DC228" i="3"/>
  <c r="DC267" i="3"/>
  <c r="DC263" i="3"/>
  <c r="DC250" i="3"/>
  <c r="DC167" i="3" s="1"/>
  <c r="DC254" i="3"/>
  <c r="DC173" i="3" s="1"/>
  <c r="DC268" i="3"/>
  <c r="DC234" i="3"/>
  <c r="DC209" i="3"/>
  <c r="DC278" i="3"/>
  <c r="CP30" i="7"/>
  <c r="CP21" i="12"/>
  <c r="EA356" i="1"/>
  <c r="EA202" i="3"/>
  <c r="DR7" i="7"/>
  <c r="DR8" i="7" s="1"/>
  <c r="DR9" i="7" s="1"/>
  <c r="DR13" i="7"/>
  <c r="DR15" i="7" s="1"/>
  <c r="DR19" i="7"/>
  <c r="CS239" i="3"/>
  <c r="CS256" i="3"/>
  <c r="CS251" i="3"/>
  <c r="CS159" i="3"/>
  <c r="CS269" i="3"/>
  <c r="CS264" i="3"/>
  <c r="CS232" i="3"/>
  <c r="CT239" i="3"/>
  <c r="CT269" i="3"/>
  <c r="CT264" i="3"/>
  <c r="CT232" i="3"/>
  <c r="CT256" i="3"/>
  <c r="CT159" i="3"/>
  <c r="CT251" i="3"/>
  <c r="CX18" i="12"/>
  <c r="CT30" i="7"/>
  <c r="CT21" i="12"/>
  <c r="DJ255" i="3"/>
  <c r="DJ263" i="3"/>
  <c r="DJ254" i="3"/>
  <c r="DJ173" i="3" s="1"/>
  <c r="DJ250" i="3"/>
  <c r="DJ167" i="3" s="1"/>
  <c r="DJ228" i="3"/>
  <c r="DJ267" i="3"/>
  <c r="DJ268" i="3"/>
  <c r="DJ262" i="3"/>
  <c r="DJ209" i="3"/>
  <c r="DJ234" i="3"/>
  <c r="DI26" i="12" s="1"/>
  <c r="DJ278" i="3"/>
  <c r="BV331" i="1"/>
  <c r="DJ19" i="7"/>
  <c r="DJ7" i="7"/>
  <c r="DJ8" i="7" s="1"/>
  <c r="DJ9" i="7" s="1"/>
  <c r="DJ13" i="7"/>
  <c r="DJ15" i="7" s="1"/>
  <c r="BC332" i="1"/>
  <c r="DY355" i="1"/>
  <c r="DX6" i="7" s="1"/>
  <c r="IM287" i="3"/>
  <c r="IM290" i="3" s="1"/>
  <c r="DX204" i="3"/>
  <c r="DX358" i="1"/>
  <c r="BU329" i="1"/>
  <c r="BR328" i="1"/>
  <c r="CU18" i="12"/>
  <c r="ED356" i="1"/>
  <c r="ED202" i="3"/>
  <c r="CO30" i="7"/>
  <c r="CO21" i="12"/>
  <c r="CW33" i="12"/>
  <c r="CW28" i="12" s="1"/>
  <c r="CW36" i="7"/>
  <c r="DW31" i="12"/>
  <c r="DW35" i="7"/>
  <c r="DI254" i="3"/>
  <c r="DI173" i="3" s="1"/>
  <c r="DI255" i="3"/>
  <c r="DI250" i="3"/>
  <c r="DI167" i="3" s="1"/>
  <c r="DI262" i="3"/>
  <c r="DI263" i="3"/>
  <c r="DI267" i="3"/>
  <c r="DI228" i="3"/>
  <c r="DI268" i="3"/>
  <c r="DI234" i="3"/>
  <c r="DH26" i="12" s="1"/>
  <c r="DI209" i="3"/>
  <c r="DI278" i="3"/>
  <c r="DZ7" i="7"/>
  <c r="DZ13" i="7"/>
  <c r="DZ15" i="7" s="1"/>
  <c r="DZ19" i="7"/>
  <c r="BT305" i="1"/>
  <c r="EP172" i="3" s="1"/>
  <c r="BW330" i="1"/>
  <c r="BX330" i="1"/>
  <c r="EG203" i="3"/>
  <c r="EG357" i="1"/>
  <c r="EH357" i="1"/>
  <c r="EH203" i="3"/>
  <c r="BP305" i="1"/>
  <c r="EL172" i="3" s="1"/>
  <c r="CL179" i="1"/>
  <c r="CK179" i="1"/>
  <c r="CM179" i="1"/>
  <c r="CN179" i="1"/>
  <c r="M135" i="1"/>
  <c r="CT179" i="1"/>
  <c r="CR179" i="1"/>
  <c r="CV179" i="1"/>
  <c r="CS179" i="1"/>
  <c r="N121" i="1"/>
  <c r="CQ179" i="1"/>
  <c r="CP179" i="1"/>
  <c r="CO179" i="1"/>
  <c r="CU179" i="1"/>
  <c r="BS329" i="1"/>
  <c r="BM305" i="1"/>
  <c r="EI172" i="3" s="1"/>
  <c r="BN307" i="1"/>
  <c r="BO328" i="1"/>
  <c r="BQ328" i="1"/>
  <c r="EG204" i="3"/>
  <c r="EG358" i="1"/>
  <c r="CP36" i="7"/>
  <c r="CP33" i="12"/>
  <c r="CP28" i="12" s="1"/>
  <c r="DS205" i="3"/>
  <c r="DS359" i="1"/>
  <c r="DR4" i="12" s="1"/>
  <c r="DR3" i="12" s="1"/>
  <c r="CR30" i="7"/>
  <c r="CR21" i="12"/>
  <c r="CR33" i="12"/>
  <c r="CR28" i="12" s="1"/>
  <c r="CR36" i="7"/>
  <c r="BJ332" i="1"/>
  <c r="EF355" i="1"/>
  <c r="EE6" i="7" s="1"/>
  <c r="CN30" i="7"/>
  <c r="CN21" i="12"/>
  <c r="CS18" i="12"/>
  <c r="DY358" i="1"/>
  <c r="DY204" i="3"/>
  <c r="EE202" i="3"/>
  <c r="EE356" i="1"/>
  <c r="DC18" i="12"/>
  <c r="DC36" i="7"/>
  <c r="DC33" i="12"/>
  <c r="DC28" i="12" s="1"/>
  <c r="DS7" i="7"/>
  <c r="DS8" i="7" s="1"/>
  <c r="DS9" i="7" s="1"/>
  <c r="DS13" i="7"/>
  <c r="DS15" i="7" s="1"/>
  <c r="DS19" i="7"/>
  <c r="BV329" i="1"/>
  <c r="DK205" i="3"/>
  <c r="DK359" i="1"/>
  <c r="DJ4" i="12" s="1"/>
  <c r="DJ3" i="12" s="1"/>
  <c r="BH332" i="1"/>
  <c r="ED355" i="1"/>
  <c r="EC6" i="7" s="1"/>
  <c r="N79" i="13"/>
  <c r="Z79" i="13"/>
  <c r="AU79" i="13"/>
  <c r="M79" i="13"/>
  <c r="AW79" i="13"/>
  <c r="AK79" i="13"/>
  <c r="AE79" i="13"/>
  <c r="X79" i="13"/>
  <c r="O79" i="13"/>
  <c r="BC79" i="13"/>
  <c r="BD77" i="13" s="1"/>
  <c r="F79" i="13"/>
  <c r="L79" i="13"/>
  <c r="AH79" i="13"/>
  <c r="AO79" i="13"/>
  <c r="AP79" i="13"/>
  <c r="BB79" i="13"/>
  <c r="AM79" i="13"/>
  <c r="BD82" i="13"/>
  <c r="AC79" i="13"/>
  <c r="V79" i="13"/>
  <c r="J79" i="13"/>
  <c r="R79" i="13"/>
  <c r="AV79" i="13"/>
  <c r="Y79" i="13"/>
  <c r="G79" i="13"/>
  <c r="U79" i="13"/>
  <c r="Q79" i="13"/>
  <c r="AN79" i="13"/>
  <c r="I79" i="13"/>
  <c r="AG79" i="13"/>
  <c r="AF79" i="13"/>
  <c r="AI79" i="13"/>
  <c r="AT79" i="13"/>
  <c r="AA79" i="13"/>
  <c r="AD79" i="13"/>
  <c r="H79" i="13"/>
  <c r="AL79" i="13"/>
  <c r="AJ79" i="13"/>
  <c r="BA79" i="13"/>
  <c r="AX79" i="13"/>
  <c r="AQ79" i="13"/>
  <c r="K79" i="13"/>
  <c r="S79" i="13"/>
  <c r="W79" i="13"/>
  <c r="AB79" i="13"/>
  <c r="AR79" i="13"/>
  <c r="T79" i="13"/>
  <c r="P79" i="13"/>
  <c r="AS79" i="13"/>
  <c r="AZ79" i="13"/>
  <c r="E79" i="13"/>
  <c r="AY79" i="13"/>
  <c r="BU330" i="1"/>
  <c r="BR330" i="1"/>
  <c r="BK332" i="1"/>
  <c r="EG355" i="1"/>
  <c r="EF6" i="7" s="1"/>
  <c r="DV31" i="12"/>
  <c r="DV35" i="7"/>
  <c r="BE332" i="1"/>
  <c r="DP250" i="3"/>
  <c r="DP167" i="3" s="1"/>
  <c r="DP254" i="3"/>
  <c r="DP173" i="3" s="1"/>
  <c r="DP262" i="3"/>
  <c r="DP255" i="3"/>
  <c r="DP268" i="3"/>
  <c r="DP267" i="3"/>
  <c r="DP263" i="3"/>
  <c r="DP228" i="3"/>
  <c r="DP209" i="3"/>
  <c r="DP234" i="3"/>
  <c r="DO26" i="12" s="1"/>
  <c r="DP278" i="3"/>
  <c r="BY186" i="1"/>
  <c r="BZ186" i="1"/>
  <c r="CC186" i="1"/>
  <c r="CF186" i="1"/>
  <c r="CI186" i="1"/>
  <c r="M128" i="1"/>
  <c r="CA186" i="1"/>
  <c r="CD186" i="1"/>
  <c r="CG186" i="1"/>
  <c r="CJ186" i="1"/>
  <c r="CB186" i="1"/>
  <c r="CE186" i="1"/>
  <c r="CH186" i="1"/>
  <c r="L142" i="1"/>
  <c r="BT329" i="1"/>
  <c r="BW329" i="1"/>
  <c r="BX331" i="1"/>
  <c r="EC204" i="3"/>
  <c r="EC358" i="1"/>
  <c r="EB7" i="7"/>
  <c r="EB8" i="7" s="1"/>
  <c r="EB13" i="7"/>
  <c r="EB15" i="7" s="1"/>
  <c r="EB19" i="7"/>
  <c r="EA203" i="3"/>
  <c r="EA357" i="1"/>
  <c r="BP329" i="1"/>
  <c r="BS328" i="1"/>
  <c r="BM328" i="1"/>
  <c r="BN331" i="1"/>
  <c r="CQ30" i="7"/>
  <c r="CQ21" i="12"/>
  <c r="CQ36" i="7"/>
  <c r="CQ33" i="12"/>
  <c r="CQ28" i="12" s="1"/>
  <c r="BO329" i="1"/>
  <c r="BQ305" i="1"/>
  <c r="EM172" i="3" s="1"/>
  <c r="DZ202" i="3"/>
  <c r="DZ356" i="1"/>
  <c r="CZ10" i="7"/>
  <c r="CZ20" i="7" s="1"/>
  <c r="CR18" i="12"/>
  <c r="CO251" i="3"/>
  <c r="CO269" i="3"/>
  <c r="CO256" i="3"/>
  <c r="CO239" i="3"/>
  <c r="CO232" i="3"/>
  <c r="CO159" i="3"/>
  <c r="CO264" i="3"/>
  <c r="DB10" i="7"/>
  <c r="DB20" i="7" s="1"/>
  <c r="E280" i="3"/>
  <c r="E169" i="3"/>
  <c r="CS36" i="7"/>
  <c r="CS33" i="12"/>
  <c r="CS28" i="12" s="1"/>
  <c r="EC31" i="12"/>
  <c r="EC35" i="7"/>
  <c r="CX30" i="7"/>
  <c r="CX21" i="12"/>
  <c r="DX202" i="3"/>
  <c r="DX356" i="1"/>
  <c r="K105" i="13"/>
  <c r="K103" i="13" s="1"/>
  <c r="DT205" i="3"/>
  <c r="DT359" i="1"/>
  <c r="DS4" i="12" s="1"/>
  <c r="DS3" i="12" s="1"/>
  <c r="BV328" i="1"/>
  <c r="DM8" i="7"/>
  <c r="DM9" i="7" s="1"/>
  <c r="DE254" i="3"/>
  <c r="DE173" i="3" s="1"/>
  <c r="DE228" i="3"/>
  <c r="DE255" i="3"/>
  <c r="DE262" i="3"/>
  <c r="DE267" i="3"/>
  <c r="DE268" i="3"/>
  <c r="DE263" i="3"/>
  <c r="DE250" i="3"/>
  <c r="DE167" i="3" s="1"/>
  <c r="DE234" i="3"/>
  <c r="DD26" i="12" s="1"/>
  <c r="DE209" i="3"/>
  <c r="DE278" i="3"/>
  <c r="DW204" i="3"/>
  <c r="DW358" i="1"/>
  <c r="IQ287" i="3"/>
  <c r="IQ290" i="3" s="1"/>
  <c r="DG262" i="3"/>
  <c r="DG263" i="3"/>
  <c r="DG228" i="3"/>
  <c r="DG267" i="3"/>
  <c r="DG254" i="3"/>
  <c r="DG173" i="3" s="1"/>
  <c r="DG255" i="3"/>
  <c r="DG268" i="3"/>
  <c r="DG250" i="3"/>
  <c r="DG167" i="3" s="1"/>
  <c r="DG234" i="3"/>
  <c r="DF26" i="12" s="1"/>
  <c r="DG209" i="3"/>
  <c r="DG278" i="3"/>
  <c r="BU328" i="1"/>
  <c r="BR331" i="1"/>
  <c r="CU33" i="12"/>
  <c r="CU28" i="12" s="1"/>
  <c r="CU36" i="7"/>
  <c r="DZ358" i="1"/>
  <c r="DZ204" i="3"/>
  <c r="CM239" i="3"/>
  <c r="CM251" i="3"/>
  <c r="CM256" i="3"/>
  <c r="CM159" i="3"/>
  <c r="CM269" i="3"/>
  <c r="CM232" i="3"/>
  <c r="CM264" i="3"/>
  <c r="J94" i="13"/>
  <c r="J92" i="13" s="1"/>
  <c r="DA18" i="12"/>
  <c r="CP269" i="3"/>
  <c r="CP264" i="3"/>
  <c r="CP159" i="3"/>
  <c r="CP251" i="3"/>
  <c r="CP239" i="3"/>
  <c r="CP232" i="3"/>
  <c r="CX239" i="3"/>
  <c r="CX232" i="3"/>
  <c r="CX269" i="3"/>
  <c r="CX251" i="3"/>
  <c r="CX256" i="3"/>
  <c r="CX264" i="3"/>
  <c r="CX159" i="3"/>
  <c r="DN19" i="7"/>
  <c r="DN7" i="7"/>
  <c r="DN8" i="7" s="1"/>
  <c r="DN9" i="7" s="1"/>
  <c r="DN13" i="7"/>
  <c r="DN15" i="7" s="1"/>
  <c r="BT331" i="1"/>
  <c r="BW328" i="1"/>
  <c r="EC359" i="1"/>
  <c r="EB4" i="12" s="1"/>
  <c r="EB3" i="12" s="1"/>
  <c r="DX35" i="7"/>
  <c r="DX31" i="12"/>
  <c r="EA35" i="7"/>
  <c r="EA31" i="12"/>
  <c r="BP328" i="1"/>
  <c r="BS330" i="1"/>
  <c r="BN330" i="1"/>
  <c r="BO330" i="1"/>
  <c r="BQ307" i="1"/>
  <c r="CQ239" i="3"/>
  <c r="CQ256" i="3"/>
  <c r="CQ159" i="3"/>
  <c r="CQ269" i="3"/>
  <c r="CQ232" i="3"/>
  <c r="CQ264" i="3"/>
  <c r="CQ251" i="3"/>
  <c r="CW239" i="3"/>
  <c r="CW256" i="3"/>
  <c r="CW251" i="3"/>
  <c r="CW159" i="3"/>
  <c r="CW264" i="3"/>
  <c r="CW269" i="3"/>
  <c r="CW232" i="3"/>
  <c r="CV30" i="7"/>
  <c r="CV21" i="12"/>
  <c r="CN33" i="12"/>
  <c r="CN28" i="12" s="1"/>
  <c r="CN36" i="7"/>
  <c r="DU205" i="3"/>
  <c r="DU359" i="1"/>
  <c r="DT4" i="12" s="1"/>
  <c r="DT3" i="12" s="1"/>
  <c r="EF31" i="12"/>
  <c r="EF35" i="7"/>
  <c r="DW203" i="3"/>
  <c r="DW357" i="1"/>
  <c r="CY239" i="3"/>
  <c r="CY269" i="3"/>
  <c r="CY264" i="3"/>
  <c r="CY256" i="3"/>
  <c r="CY159" i="3"/>
  <c r="CY251" i="3"/>
  <c r="CY232" i="3"/>
  <c r="CU239" i="3"/>
  <c r="CU251" i="3"/>
  <c r="CU264" i="3"/>
  <c r="CU256" i="3"/>
  <c r="CU159" i="3"/>
  <c r="CU232" i="3"/>
  <c r="CU269" i="3"/>
  <c r="CT36" i="7"/>
  <c r="CT33" i="12"/>
  <c r="CT28" i="12" s="1"/>
  <c r="EB204" i="3"/>
  <c r="EB358" i="1"/>
  <c r="BV330" i="1"/>
  <c r="DU13" i="7"/>
  <c r="DU15" i="7" s="1"/>
  <c r="DU7" i="7"/>
  <c r="DU8" i="7" s="1"/>
  <c r="DU9" i="7" s="1"/>
  <c r="DU19" i="7"/>
  <c r="DZ203" i="3"/>
  <c r="DZ357" i="1"/>
  <c r="D27" i="12"/>
  <c r="F242" i="3"/>
  <c r="F241" i="3"/>
  <c r="F243" i="3" s="1"/>
  <c r="IO287" i="3"/>
  <c r="IO290" i="3" s="1"/>
  <c r="EH356" i="1"/>
  <c r="EH202" i="3"/>
  <c r="BF332" i="1"/>
  <c r="EB355" i="1"/>
  <c r="EA6" i="7" s="1"/>
  <c r="BU331" i="1"/>
  <c r="BR307" i="1"/>
  <c r="DD10" i="7"/>
  <c r="DD20" i="7" s="1"/>
  <c r="DO205" i="3"/>
  <c r="DO359" i="1"/>
  <c r="DN4" i="12" s="1"/>
  <c r="DN3" i="12" s="1"/>
  <c r="DM228" i="3"/>
  <c r="DM254" i="3"/>
  <c r="DM173" i="3" s="1"/>
  <c r="DM255" i="3"/>
  <c r="DM263" i="3"/>
  <c r="DM268" i="3"/>
  <c r="DM250" i="3"/>
  <c r="DM167" i="3" s="1"/>
  <c r="DM262" i="3"/>
  <c r="DM267" i="3"/>
  <c r="DM234" i="3"/>
  <c r="DL26" i="12" s="1"/>
  <c r="DM209" i="3"/>
  <c r="DM278" i="3"/>
  <c r="BX329" i="1"/>
  <c r="DP7" i="7"/>
  <c r="DP8" i="7" s="1"/>
  <c r="DP9" i="7" s="1"/>
  <c r="DP13" i="7"/>
  <c r="DP15" i="7" s="1"/>
  <c r="DP19" i="7"/>
  <c r="BT330" i="1"/>
  <c r="DA254" i="3"/>
  <c r="DA173" i="3" s="1"/>
  <c r="DA267" i="3"/>
  <c r="DA268" i="3"/>
  <c r="DA228" i="3"/>
  <c r="DA250" i="3"/>
  <c r="DA167" i="3" s="1"/>
  <c r="DA262" i="3"/>
  <c r="DA263" i="3"/>
  <c r="DA255" i="3"/>
  <c r="DA234" i="3"/>
  <c r="CZ26" i="12" s="1"/>
  <c r="DA209" i="3"/>
  <c r="DA278" i="3"/>
  <c r="ED204" i="3"/>
  <c r="ED358" i="1"/>
  <c r="EE204" i="3"/>
  <c r="EE358" i="1"/>
  <c r="EF358" i="1"/>
  <c r="EF204" i="3"/>
  <c r="BS307" i="1"/>
  <c r="BM331" i="1"/>
  <c r="BN329" i="1"/>
  <c r="BQ331" i="1"/>
  <c r="CP18" i="12"/>
  <c r="G49" i="13"/>
  <c r="H204" i="13"/>
  <c r="CV33" i="12"/>
  <c r="CV28" i="12" s="1"/>
  <c r="CV36" i="7"/>
  <c r="BI332" i="1"/>
  <c r="EE355" i="1"/>
  <c r="ED6" i="7" s="1"/>
  <c r="CZ254" i="3"/>
  <c r="CZ173" i="3" s="1"/>
  <c r="CZ268" i="3"/>
  <c r="CZ228" i="3"/>
  <c r="CZ263" i="3"/>
  <c r="CZ262" i="3"/>
  <c r="CZ267" i="3"/>
  <c r="CZ250" i="3"/>
  <c r="CZ167" i="3" s="1"/>
  <c r="CZ255" i="3"/>
  <c r="CZ209" i="3"/>
  <c r="CZ278" i="3"/>
  <c r="CZ234" i="3"/>
  <c r="CY26" i="12" s="1"/>
  <c r="DN205" i="3"/>
  <c r="DN359" i="1"/>
  <c r="DM4" i="12" s="1"/>
  <c r="DM3" i="12" s="1"/>
  <c r="BD332" i="1"/>
  <c r="DZ355" i="1"/>
  <c r="DY6" i="7" s="1"/>
  <c r="CS21" i="12"/>
  <c r="CS30" i="7"/>
  <c r="DC30" i="7"/>
  <c r="DC21" i="12"/>
  <c r="EF356" i="1"/>
  <c r="EF202" i="3"/>
  <c r="BV305" i="1"/>
  <c r="ER172" i="3" s="1"/>
  <c r="DV205" i="3"/>
  <c r="DV359" i="1"/>
  <c r="DU4" i="12" s="1"/>
  <c r="DU3" i="12" s="1"/>
  <c r="IP287" i="3"/>
  <c r="IP290" i="3" s="1"/>
  <c r="IN287" i="3"/>
  <c r="IN290" i="3" s="1"/>
  <c r="D184" i="13"/>
  <c r="D176" i="13"/>
  <c r="EF357" i="1"/>
  <c r="EF203" i="3"/>
  <c r="BU307" i="1"/>
  <c r="BR305" i="1"/>
  <c r="EN172" i="3" s="1"/>
  <c r="CU21" i="12"/>
  <c r="CU30" i="7"/>
  <c r="DL8" i="7"/>
  <c r="DL9" i="7" s="1"/>
  <c r="CL21" i="12"/>
  <c r="CL30" i="7"/>
  <c r="CL33" i="12"/>
  <c r="CL28" i="12" s="1"/>
  <c r="CL36" i="7"/>
  <c r="BL332" i="1"/>
  <c r="EH355" i="1"/>
  <c r="EG6" i="7" s="1"/>
  <c r="DB232" i="3"/>
  <c r="DB159" i="3"/>
  <c r="DB239" i="3"/>
  <c r="DB264" i="3"/>
  <c r="DB269" i="3"/>
  <c r="DB251" i="3"/>
  <c r="CW18" i="12"/>
  <c r="DK7" i="7"/>
  <c r="DK8" i="7" s="1"/>
  <c r="DK9" i="7" s="1"/>
  <c r="DK13" i="7"/>
  <c r="DK15" i="7" s="1"/>
  <c r="DK19" i="7"/>
  <c r="DQ205" i="3"/>
  <c r="DQ359" i="1"/>
  <c r="DP4" i="12" s="1"/>
  <c r="DP3" i="12" s="1"/>
  <c r="DH254" i="3"/>
  <c r="DH173" i="3" s="1"/>
  <c r="DH263" i="3"/>
  <c r="DH255" i="3"/>
  <c r="DH268" i="3"/>
  <c r="DH267" i="3"/>
  <c r="DH228" i="3"/>
  <c r="DH262" i="3"/>
  <c r="DH250" i="3"/>
  <c r="DH167" i="3" s="1"/>
  <c r="DH209" i="3"/>
  <c r="DH278" i="3"/>
  <c r="DH234" i="3"/>
  <c r="DG26" i="12" s="1"/>
  <c r="DW356" i="1"/>
  <c r="DW202" i="3"/>
  <c r="DX357" i="1"/>
  <c r="DX203" i="3"/>
  <c r="CQ18" i="12"/>
  <c r="D5" i="11"/>
  <c r="D3" i="11" s="1"/>
  <c r="D69" i="7"/>
  <c r="D82" i="7"/>
  <c r="BA332" i="1"/>
  <c r="DW355" i="1"/>
  <c r="DV6" i="7" s="1"/>
  <c r="CP26" i="12"/>
  <c r="EG31" i="12"/>
  <c r="EG35" i="7"/>
  <c r="CV18" i="12"/>
  <c r="BB332" i="1"/>
  <c r="DX355" i="1"/>
  <c r="DW6" i="7" s="1"/>
  <c r="CN18" i="12"/>
  <c r="DR205" i="3"/>
  <c r="DR359" i="1"/>
  <c r="DQ4" i="12" s="1"/>
  <c r="DQ3" i="12" s="1"/>
  <c r="DZ35" i="7"/>
  <c r="DZ31" i="12"/>
  <c r="CX36" i="7"/>
  <c r="CX33" i="12"/>
  <c r="CX28" i="12" s="1"/>
  <c r="CT18" i="12"/>
  <c r="DD239" i="3"/>
  <c r="DD264" i="3"/>
  <c r="DD251" i="3"/>
  <c r="DD256" i="3"/>
  <c r="DD232" i="3"/>
  <c r="DD159" i="3"/>
  <c r="DD269" i="3"/>
  <c r="CY10" i="7"/>
  <c r="CY20" i="7" s="1"/>
  <c r="DF255" i="3"/>
  <c r="DF254" i="3"/>
  <c r="DF173" i="3" s="1"/>
  <c r="DF267" i="3"/>
  <c r="DF228" i="3"/>
  <c r="DF262" i="3"/>
  <c r="DF268" i="3"/>
  <c r="DF250" i="3"/>
  <c r="DF167" i="3" s="1"/>
  <c r="DF263" i="3"/>
  <c r="DF209" i="3"/>
  <c r="DF278" i="3"/>
  <c r="DF234" i="3"/>
  <c r="DE26" i="12" s="1"/>
  <c r="DQ8" i="7"/>
  <c r="DQ9" i="7" s="1"/>
  <c r="R12" i="13"/>
  <c r="CB260" i="3"/>
  <c r="CB174" i="3" s="1"/>
  <c r="CB229" i="3"/>
  <c r="CB230" i="3" s="1"/>
  <c r="CD260" i="3"/>
  <c r="CD174" i="3" s="1"/>
  <c r="CC37" i="7" s="1"/>
  <c r="CD258" i="3"/>
  <c r="CF260" i="3"/>
  <c r="CF174" i="3" s="1"/>
  <c r="CG258" i="3"/>
  <c r="CI258" i="3"/>
  <c r="CL260" i="3"/>
  <c r="CL174" i="3" s="1"/>
  <c r="CL258" i="3"/>
  <c r="CM260" i="3"/>
  <c r="CM174" i="3" s="1"/>
  <c r="CL37" i="7" s="1"/>
  <c r="CP258" i="3"/>
  <c r="CT229" i="3"/>
  <c r="CT230" i="3" s="1"/>
  <c r="CW258" i="3"/>
  <c r="CY260" i="3"/>
  <c r="CY174" i="3" s="1"/>
  <c r="CX37" i="7" s="1"/>
  <c r="DB229" i="3"/>
  <c r="DB230" i="3" s="1"/>
  <c r="DC258" i="3"/>
  <c r="DF258" i="3"/>
  <c r="DM258" i="3"/>
  <c r="DQ260" i="3"/>
  <c r="DQ174" i="3" s="1"/>
  <c r="DP37" i="7" s="1"/>
  <c r="DS258" i="3"/>
  <c r="DU229" i="3"/>
  <c r="DV258" i="3"/>
  <c r="DZ229" i="3"/>
  <c r="DZ258" i="3"/>
  <c r="EC260" i="3"/>
  <c r="EC174" i="3" s="1"/>
  <c r="EB37" i="7" s="1"/>
  <c r="EF260" i="3"/>
  <c r="EF174" i="3" s="1"/>
  <c r="EE37" i="7" s="1"/>
  <c r="EI260" i="3"/>
  <c r="EI174" i="3" s="1"/>
  <c r="EH37" i="7" s="1"/>
  <c r="EI258" i="3"/>
  <c r="EM258" i="3"/>
  <c r="EU229" i="3"/>
  <c r="FF229" i="3"/>
  <c r="FI229" i="3"/>
  <c r="L98" i="8"/>
  <c r="E228" i="8"/>
  <c r="CA260" i="3"/>
  <c r="CA174" i="3" s="1"/>
  <c r="CA258" i="3"/>
  <c r="CD229" i="3"/>
  <c r="CD230" i="3" s="1"/>
  <c r="CE258" i="3"/>
  <c r="CF258" i="3"/>
  <c r="CG229" i="3"/>
  <c r="CG230" i="3" s="1"/>
  <c r="CH229" i="3"/>
  <c r="CH230" i="3" s="1"/>
  <c r="CJ229" i="3"/>
  <c r="CJ230" i="3" s="1"/>
  <c r="CK260" i="3"/>
  <c r="CK174" i="3" s="1"/>
  <c r="CM229" i="3"/>
  <c r="CP229" i="3"/>
  <c r="CQ229" i="3"/>
  <c r="CQ230" i="3" s="1"/>
  <c r="CT260" i="3"/>
  <c r="CT174" i="3" s="1"/>
  <c r="CS37" i="7" s="1"/>
  <c r="CU260" i="3"/>
  <c r="CU174" i="3" s="1"/>
  <c r="CT37" i="7" s="1"/>
  <c r="CU258" i="3"/>
  <c r="CV258" i="3"/>
  <c r="CW260" i="3"/>
  <c r="CW174" i="3" s="1"/>
  <c r="CV37" i="7" s="1"/>
  <c r="CX260" i="3"/>
  <c r="CX174" i="3" s="1"/>
  <c r="CW37" i="7" s="1"/>
  <c r="CX229" i="3"/>
  <c r="CX230" i="3" s="1"/>
  <c r="CZ229" i="3"/>
  <c r="DA260" i="3"/>
  <c r="DA174" i="3" s="1"/>
  <c r="CZ37" i="7" s="1"/>
  <c r="DC260" i="3"/>
  <c r="DC174" i="3" s="1"/>
  <c r="DB37" i="7" s="1"/>
  <c r="DD229" i="3"/>
  <c r="DD230" i="3" s="1"/>
  <c r="DE260" i="3"/>
  <c r="DE174" i="3" s="1"/>
  <c r="DD37" i="7" s="1"/>
  <c r="DH260" i="3"/>
  <c r="DH174" i="3" s="1"/>
  <c r="DG37" i="7" s="1"/>
  <c r="DK260" i="3"/>
  <c r="DK174" i="3" s="1"/>
  <c r="DJ37" i="7" s="1"/>
  <c r="DK229" i="3"/>
  <c r="DL258" i="3"/>
  <c r="DM229" i="3"/>
  <c r="DN260" i="3"/>
  <c r="DN174" i="3" s="1"/>
  <c r="DM37" i="7" s="1"/>
  <c r="DR229" i="3"/>
  <c r="DT229" i="3"/>
  <c r="DW260" i="3"/>
  <c r="DW174" i="3" s="1"/>
  <c r="DV37" i="7" s="1"/>
  <c r="DW229" i="3"/>
  <c r="DY260" i="3"/>
  <c r="DY174" i="3" s="1"/>
  <c r="DX37" i="7" s="1"/>
  <c r="EA229" i="3"/>
  <c r="EF258" i="3"/>
  <c r="EH260" i="3"/>
  <c r="EH174" i="3" s="1"/>
  <c r="EG37" i="7" s="1"/>
  <c r="EH229" i="3"/>
  <c r="EJ229" i="3"/>
  <c r="EK260" i="3"/>
  <c r="EK174" i="3" s="1"/>
  <c r="EJ37" i="7" s="1"/>
  <c r="EN258" i="3"/>
  <c r="EQ229" i="3"/>
  <c r="ES260" i="3"/>
  <c r="ES174" i="3" s="1"/>
  <c r="ER37" i="7" s="1"/>
  <c r="EV258" i="3"/>
  <c r="EX229" i="3"/>
  <c r="EY229" i="3"/>
  <c r="EZ229" i="3"/>
  <c r="FC229" i="3"/>
  <c r="FD229" i="3"/>
  <c r="L99" i="8"/>
  <c r="K98" i="8"/>
  <c r="CC260" i="3"/>
  <c r="CC174" i="3" s="1"/>
  <c r="CG260" i="3"/>
  <c r="CG174" i="3" s="1"/>
  <c r="CH260" i="3"/>
  <c r="CH174" i="3" s="1"/>
  <c r="CH258" i="3"/>
  <c r="CI229" i="3"/>
  <c r="CI230" i="3" s="1"/>
  <c r="CO229" i="3"/>
  <c r="CO230" i="3" s="1"/>
  <c r="CO258" i="3"/>
  <c r="CP260" i="3"/>
  <c r="CP174" i="3" s="1"/>
  <c r="CO37" i="7" s="1"/>
  <c r="CR260" i="3"/>
  <c r="CR174" i="3" s="1"/>
  <c r="CQ37" i="7" s="1"/>
  <c r="CS229" i="3"/>
  <c r="CS230" i="3" s="1"/>
  <c r="CS258" i="3"/>
  <c r="CT258" i="3"/>
  <c r="CW229" i="3"/>
  <c r="CW230" i="3" s="1"/>
  <c r="CX258" i="3"/>
  <c r="CY258" i="3"/>
  <c r="DD260" i="3"/>
  <c r="DD174" i="3" s="1"/>
  <c r="DC37" i="7" s="1"/>
  <c r="DG229" i="3"/>
  <c r="DJ229" i="3"/>
  <c r="DL229" i="3"/>
  <c r="DO258" i="3"/>
  <c r="DQ229" i="3"/>
  <c r="DQ258" i="3"/>
  <c r="DR258" i="3"/>
  <c r="DU260" i="3"/>
  <c r="DU174" i="3" s="1"/>
  <c r="DT37" i="7" s="1"/>
  <c r="DY258" i="3"/>
  <c r="EC258" i="3"/>
  <c r="EE258" i="3"/>
  <c r="EF229" i="3"/>
  <c r="EG258" i="3"/>
  <c r="EH258" i="3"/>
  <c r="EM260" i="3"/>
  <c r="EM174" i="3" s="1"/>
  <c r="EL37" i="7" s="1"/>
  <c r="ER260" i="3"/>
  <c r="ER174" i="3" s="1"/>
  <c r="EQ37" i="7" s="1"/>
  <c r="ET229" i="3"/>
  <c r="EX260" i="3"/>
  <c r="EX174" i="3" s="1"/>
  <c r="EW37" i="7" s="1"/>
  <c r="EX258" i="3"/>
  <c r="FA229" i="3"/>
  <c r="FG229" i="3"/>
  <c r="FJ229" i="3"/>
  <c r="J98" i="8"/>
  <c r="CA229" i="3"/>
  <c r="CA230" i="3" s="1"/>
  <c r="CF229" i="3"/>
  <c r="CF230" i="3" s="1"/>
  <c r="CI260" i="3"/>
  <c r="CI174" i="3" s="1"/>
  <c r="CN258" i="3"/>
  <c r="CQ260" i="3"/>
  <c r="CQ174" i="3" s="1"/>
  <c r="CP37" i="7" s="1"/>
  <c r="CR258" i="3"/>
  <c r="CS260" i="3"/>
  <c r="CS174" i="3" s="1"/>
  <c r="CR37" i="7" s="1"/>
  <c r="CV229" i="3"/>
  <c r="CV230" i="3" s="1"/>
  <c r="DB260" i="3"/>
  <c r="DB174" i="3" s="1"/>
  <c r="DA37" i="7" s="1"/>
  <c r="DC229" i="3"/>
  <c r="DG260" i="3"/>
  <c r="DG174" i="3" s="1"/>
  <c r="DF37" i="7" s="1"/>
  <c r="DH258" i="3"/>
  <c r="DK258" i="3"/>
  <c r="DM260" i="3"/>
  <c r="DM174" i="3" s="1"/>
  <c r="DL37" i="7" s="1"/>
  <c r="DP258" i="3"/>
  <c r="DS260" i="3"/>
  <c r="DS174" i="3" s="1"/>
  <c r="DR37" i="7" s="1"/>
  <c r="DS229" i="3"/>
  <c r="DX258" i="3"/>
  <c r="EA258" i="3"/>
  <c r="EB260" i="3"/>
  <c r="EB174" i="3" s="1"/>
  <c r="EA37" i="7" s="1"/>
  <c r="EB258" i="3"/>
  <c r="ED229" i="3"/>
  <c r="EI229" i="3"/>
  <c r="EJ260" i="3"/>
  <c r="EJ174" i="3" s="1"/>
  <c r="EI37" i="7" s="1"/>
  <c r="EM229" i="3"/>
  <c r="EN260" i="3"/>
  <c r="EN174" i="3" s="1"/>
  <c r="EM37" i="7" s="1"/>
  <c r="EN229" i="3"/>
  <c r="EP229" i="3"/>
  <c r="EQ258" i="3"/>
  <c r="ER258" i="3"/>
  <c r="ES229" i="3"/>
  <c r="EU258" i="3"/>
  <c r="EV229" i="3"/>
  <c r="EW229" i="3"/>
  <c r="I99" i="8"/>
  <c r="CC229" i="3"/>
  <c r="CC230" i="3" s="1"/>
  <c r="CC258" i="3"/>
  <c r="CJ260" i="3"/>
  <c r="CJ174" i="3" s="1"/>
  <c r="CK258" i="3"/>
  <c r="CM258" i="3"/>
  <c r="CO260" i="3"/>
  <c r="CO174" i="3" s="1"/>
  <c r="CN37" i="7" s="1"/>
  <c r="CQ258" i="3"/>
  <c r="CR229" i="3"/>
  <c r="CR230" i="3" s="1"/>
  <c r="CU229" i="3"/>
  <c r="CU230" i="3" s="1"/>
  <c r="CZ260" i="3"/>
  <c r="CZ174" i="3" s="1"/>
  <c r="CY37" i="7" s="1"/>
  <c r="DA229" i="3"/>
  <c r="DA258" i="3"/>
  <c r="DB258" i="3"/>
  <c r="DE258" i="3"/>
  <c r="DF260" i="3"/>
  <c r="DF174" i="3" s="1"/>
  <c r="DE37" i="7" s="1"/>
  <c r="DF229" i="3"/>
  <c r="DG258" i="3"/>
  <c r="DH229" i="3"/>
  <c r="DI258" i="3"/>
  <c r="DJ258" i="3"/>
  <c r="DN258" i="3"/>
  <c r="DO260" i="3"/>
  <c r="DO174" i="3" s="1"/>
  <c r="DN37" i="7" s="1"/>
  <c r="DP260" i="3"/>
  <c r="DP174" i="3" s="1"/>
  <c r="DO37" i="7" s="1"/>
  <c r="DT260" i="3"/>
  <c r="DT174" i="3" s="1"/>
  <c r="DS37" i="7" s="1"/>
  <c r="DV260" i="3"/>
  <c r="DV174" i="3" s="1"/>
  <c r="DU37" i="7" s="1"/>
  <c r="DW258" i="3"/>
  <c r="DX229" i="3"/>
  <c r="DY229" i="3"/>
  <c r="DZ260" i="3"/>
  <c r="DZ174" i="3" s="1"/>
  <c r="DY37" i="7" s="1"/>
  <c r="EB229" i="3"/>
  <c r="EC229" i="3"/>
  <c r="ED260" i="3"/>
  <c r="ED174" i="3" s="1"/>
  <c r="EC37" i="7" s="1"/>
  <c r="ED258" i="3"/>
  <c r="EE260" i="3"/>
  <c r="EE174" i="3" s="1"/>
  <c r="ED37" i="7" s="1"/>
  <c r="EE229" i="3"/>
  <c r="EG229" i="3"/>
  <c r="EK258" i="3"/>
  <c r="EL258" i="3"/>
  <c r="EO260" i="3"/>
  <c r="EO174" i="3" s="1"/>
  <c r="EN37" i="7" s="1"/>
  <c r="EO229" i="3"/>
  <c r="EO258" i="3"/>
  <c r="EP260" i="3"/>
  <c r="EP174" i="3" s="1"/>
  <c r="EO37" i="7" s="1"/>
  <c r="EP258" i="3"/>
  <c r="EQ260" i="3"/>
  <c r="EQ174" i="3" s="1"/>
  <c r="EP37" i="7" s="1"/>
  <c r="ES258" i="3"/>
  <c r="ET260" i="3"/>
  <c r="ET174" i="3" s="1"/>
  <c r="ES37" i="7" s="1"/>
  <c r="ET258" i="3"/>
  <c r="EW258" i="3"/>
  <c r="FB229" i="3"/>
  <c r="FH229" i="3"/>
  <c r="AM20" i="10"/>
  <c r="J99" i="8"/>
  <c r="CB258" i="3"/>
  <c r="CE260" i="3"/>
  <c r="CE174" i="3" s="1"/>
  <c r="CE229" i="3"/>
  <c r="CE230" i="3" s="1"/>
  <c r="CJ258" i="3"/>
  <c r="CK229" i="3"/>
  <c r="CK230" i="3" s="1"/>
  <c r="CL229" i="3"/>
  <c r="CL230" i="3" s="1"/>
  <c r="CN260" i="3"/>
  <c r="CN174" i="3" s="1"/>
  <c r="CN229" i="3"/>
  <c r="CN230" i="3" s="1"/>
  <c r="CV260" i="3"/>
  <c r="CV174" i="3" s="1"/>
  <c r="CU37" i="7" s="1"/>
  <c r="CY229" i="3"/>
  <c r="CY230" i="3" s="1"/>
  <c r="CZ258" i="3"/>
  <c r="DD258" i="3"/>
  <c r="DE229" i="3"/>
  <c r="DI260" i="3"/>
  <c r="DI174" i="3" s="1"/>
  <c r="DH37" i="7" s="1"/>
  <c r="DI229" i="3"/>
  <c r="DJ260" i="3"/>
  <c r="DJ174" i="3" s="1"/>
  <c r="DI37" i="7" s="1"/>
  <c r="DL260" i="3"/>
  <c r="DL174" i="3" s="1"/>
  <c r="DK37" i="7" s="1"/>
  <c r="DN229" i="3"/>
  <c r="DO229" i="3"/>
  <c r="DP229" i="3"/>
  <c r="DR260" i="3"/>
  <c r="DR174" i="3" s="1"/>
  <c r="DQ37" i="7" s="1"/>
  <c r="DT258" i="3"/>
  <c r="DU258" i="3"/>
  <c r="DV229" i="3"/>
  <c r="DX260" i="3"/>
  <c r="DX174" i="3" s="1"/>
  <c r="DW37" i="7" s="1"/>
  <c r="EA260" i="3"/>
  <c r="EA174" i="3" s="1"/>
  <c r="DZ37" i="7" s="1"/>
  <c r="EG260" i="3"/>
  <c r="EG174" i="3" s="1"/>
  <c r="EF37" i="7" s="1"/>
  <c r="EJ258" i="3"/>
  <c r="EK229" i="3"/>
  <c r="EL260" i="3"/>
  <c r="EL174" i="3" s="1"/>
  <c r="EK37" i="7" s="1"/>
  <c r="EL229" i="3"/>
  <c r="ER229" i="3"/>
  <c r="EU260" i="3"/>
  <c r="EU174" i="3" s="1"/>
  <c r="ET37" i="7" s="1"/>
  <c r="EV260" i="3"/>
  <c r="EV174" i="3" s="1"/>
  <c r="EU37" i="7" s="1"/>
  <c r="EW260" i="3"/>
  <c r="EW174" i="3" s="1"/>
  <c r="EV37" i="7" s="1"/>
  <c r="FE229" i="3"/>
  <c r="K99" i="8"/>
  <c r="I98" i="8"/>
  <c r="H98" i="8"/>
  <c r="C99" i="8"/>
  <c r="E99" i="8"/>
  <c r="F98" i="8"/>
  <c r="B98" i="8"/>
  <c r="D98" i="8"/>
  <c r="E98" i="8"/>
  <c r="D99" i="8"/>
  <c r="F99" i="8"/>
  <c r="G99" i="8"/>
  <c r="B99" i="8"/>
  <c r="C98" i="8"/>
  <c r="G98" i="8"/>
  <c r="H99" i="8"/>
  <c r="EE357" i="1"/>
  <c r="EE203" i="3"/>
  <c r="CV239" i="3"/>
  <c r="CV256" i="3"/>
  <c r="CV251" i="3"/>
  <c r="CV269" i="3"/>
  <c r="CV159" i="3"/>
  <c r="CV232" i="3"/>
  <c r="CV264" i="3"/>
  <c r="CL18" i="12"/>
  <c r="CM230" i="3"/>
  <c r="DY356" i="1"/>
  <c r="DY202" i="3"/>
  <c r="EA204" i="3"/>
  <c r="EA358" i="1"/>
  <c r="DA21" i="12"/>
  <c r="DA30" i="7"/>
  <c r="CO18" i="12"/>
  <c r="CP230" i="3"/>
  <c r="CW30" i="7"/>
  <c r="CW21" i="12"/>
  <c r="ED35" i="7"/>
  <c r="ED31" i="12"/>
  <c r="DE10" i="7"/>
  <c r="DE20" i="7" s="1"/>
  <c r="CY177" i="3" l="1"/>
  <c r="CW177" i="3"/>
  <c r="CT39" i="7"/>
  <c r="CV39" i="7"/>
  <c r="CP185" i="1"/>
  <c r="DL10" i="7"/>
  <c r="DL20" i="7" s="1"/>
  <c r="CU184" i="1"/>
  <c r="CT184" i="1"/>
  <c r="EI356" i="1"/>
  <c r="CM184" i="1"/>
  <c r="CQ184" i="1"/>
  <c r="M140" i="1"/>
  <c r="CV185" i="1"/>
  <c r="CK184" i="1"/>
  <c r="CR184" i="1"/>
  <c r="M141" i="1"/>
  <c r="N126" i="1"/>
  <c r="DD184" i="1" s="1"/>
  <c r="CN184" i="1"/>
  <c r="CS184" i="1"/>
  <c r="CT185" i="1"/>
  <c r="CL184" i="1"/>
  <c r="CP184" i="1"/>
  <c r="ES31" i="12"/>
  <c r="CO184" i="1"/>
  <c r="CU185" i="1"/>
  <c r="CN185" i="1"/>
  <c r="CR185" i="1"/>
  <c r="CS185" i="1"/>
  <c r="CM185" i="1"/>
  <c r="CQ185" i="1"/>
  <c r="N127" i="1"/>
  <c r="DG185" i="1" s="1"/>
  <c r="CK185" i="1"/>
  <c r="CO185" i="1"/>
  <c r="CD329" i="1"/>
  <c r="EZ356" i="1" s="1"/>
  <c r="EY7" i="7" s="1"/>
  <c r="EY8" i="7" s="1"/>
  <c r="EN31" i="12"/>
  <c r="CD331" i="1"/>
  <c r="EZ204" i="3" s="1"/>
  <c r="CD330" i="1"/>
  <c r="EZ203" i="3" s="1"/>
  <c r="CD307" i="1"/>
  <c r="EP35" i="7"/>
  <c r="CD328" i="1"/>
  <c r="CH305" i="1"/>
  <c r="FD172" i="3" s="1"/>
  <c r="FD177" i="3" s="1"/>
  <c r="CG328" i="1"/>
  <c r="FC355" i="1" s="1"/>
  <c r="EL203" i="3"/>
  <c r="EM357" i="1"/>
  <c r="DO10" i="7"/>
  <c r="DO20" i="7" s="1"/>
  <c r="CE307" i="1"/>
  <c r="CC330" i="1"/>
  <c r="EY203" i="3" s="1"/>
  <c r="BY331" i="1"/>
  <c r="EU358" i="1" s="1"/>
  <c r="CD305" i="1"/>
  <c r="EZ172" i="3" s="1"/>
  <c r="EZ177" i="3" s="1"/>
  <c r="CR187" i="1"/>
  <c r="CO187" i="1"/>
  <c r="CT187" i="1"/>
  <c r="CK187" i="1"/>
  <c r="CM187" i="1"/>
  <c r="CU187" i="1"/>
  <c r="CN187" i="1"/>
  <c r="CV187" i="1"/>
  <c r="CS187" i="1"/>
  <c r="CL187" i="1"/>
  <c r="CP187" i="1"/>
  <c r="CQ187" i="1"/>
  <c r="N129" i="1"/>
  <c r="M143" i="1"/>
  <c r="CF307" i="1"/>
  <c r="BZ329" i="1"/>
  <c r="EV356" i="1" s="1"/>
  <c r="CH329" i="1"/>
  <c r="FD356" i="1" s="1"/>
  <c r="FC7" i="7" s="1"/>
  <c r="FC8" i="7" s="1"/>
  <c r="CJ331" i="1"/>
  <c r="FF204" i="3" s="1"/>
  <c r="CB330" i="1"/>
  <c r="EX357" i="1" s="1"/>
  <c r="CA328" i="1"/>
  <c r="EW355" i="1" s="1"/>
  <c r="EV6" i="7" s="1"/>
  <c r="EN202" i="3"/>
  <c r="CJ305" i="1"/>
  <c r="FF172" i="3" s="1"/>
  <c r="FF177" i="3" s="1"/>
  <c r="CF329" i="1"/>
  <c r="CI330" i="1"/>
  <c r="FE357" i="1" s="1"/>
  <c r="CA330" i="1"/>
  <c r="EW203" i="3" s="1"/>
  <c r="CH328" i="1"/>
  <c r="FD355" i="1" s="1"/>
  <c r="CF305" i="1"/>
  <c r="FB172" i="3" s="1"/>
  <c r="FB177" i="3" s="1"/>
  <c r="CI328" i="1"/>
  <c r="FE355" i="1" s="1"/>
  <c r="CJ329" i="1"/>
  <c r="FF356" i="1" s="1"/>
  <c r="FE7" i="7" s="1"/>
  <c r="FE8" i="7" s="1"/>
  <c r="BN332" i="1"/>
  <c r="EJ359" i="1" s="1"/>
  <c r="EI4" i="12" s="1"/>
  <c r="EI3" i="12" s="1"/>
  <c r="CH307" i="1"/>
  <c r="CF328" i="1"/>
  <c r="FB355" i="1" s="1"/>
  <c r="CJ330" i="1"/>
  <c r="FF357" i="1" s="1"/>
  <c r="CE329" i="1"/>
  <c r="FA356" i="1" s="1"/>
  <c r="EZ7" i="7" s="1"/>
  <c r="EZ8" i="7" s="1"/>
  <c r="ER35" i="7"/>
  <c r="DK10" i="7"/>
  <c r="DK20" i="7" s="1"/>
  <c r="CH330" i="1"/>
  <c r="FD203" i="3" s="1"/>
  <c r="CF331" i="1"/>
  <c r="FB204" i="3" s="1"/>
  <c r="CJ328" i="1"/>
  <c r="FF355" i="1" s="1"/>
  <c r="CI305" i="1"/>
  <c r="FE172" i="3" s="1"/>
  <c r="FE177" i="3" s="1"/>
  <c r="EI203" i="3"/>
  <c r="CH331" i="1"/>
  <c r="FD204" i="3" s="1"/>
  <c r="CF330" i="1"/>
  <c r="FB203" i="3" s="1"/>
  <c r="CJ307" i="1"/>
  <c r="CB329" i="1"/>
  <c r="EX356" i="1" s="1"/>
  <c r="EL358" i="1"/>
  <c r="BT332" i="1"/>
  <c r="EP205" i="3" s="1"/>
  <c r="CG331" i="1"/>
  <c r="FC358" i="1" s="1"/>
  <c r="CC329" i="1"/>
  <c r="EY202" i="3" s="1"/>
  <c r="DH182" i="1"/>
  <c r="DE182" i="1"/>
  <c r="O124" i="1"/>
  <c r="DA182" i="1"/>
  <c r="DB182" i="1"/>
  <c r="CX182" i="1"/>
  <c r="CZ182" i="1"/>
  <c r="CW182" i="1"/>
  <c r="DD182" i="1"/>
  <c r="N138" i="1"/>
  <c r="CY182" i="1"/>
  <c r="DF182" i="1"/>
  <c r="DG182" i="1"/>
  <c r="DC182" i="1"/>
  <c r="EB9" i="7"/>
  <c r="EB10" i="7" s="1"/>
  <c r="EB20" i="7" s="1"/>
  <c r="CA329" i="1"/>
  <c r="EW356" i="1" s="1"/>
  <c r="BY305" i="1"/>
  <c r="EU172" i="3" s="1"/>
  <c r="ET35" i="7" s="1"/>
  <c r="CN183" i="1"/>
  <c r="CM183" i="1"/>
  <c r="CK183" i="1"/>
  <c r="CL183" i="1"/>
  <c r="CT183" i="1"/>
  <c r="CQ183" i="1"/>
  <c r="CU183" i="1"/>
  <c r="CS183" i="1"/>
  <c r="CP183" i="1"/>
  <c r="M139" i="1"/>
  <c r="N125" i="1"/>
  <c r="CO183" i="1"/>
  <c r="CR183" i="1"/>
  <c r="CV183" i="1"/>
  <c r="DG177" i="1"/>
  <c r="DH177" i="1"/>
  <c r="CX177" i="1"/>
  <c r="DD177" i="1"/>
  <c r="N133" i="1"/>
  <c r="DB177" i="1"/>
  <c r="CW177" i="1"/>
  <c r="O119" i="1"/>
  <c r="DF177" i="1"/>
  <c r="DE177" i="1"/>
  <c r="DC177" i="1"/>
  <c r="DA177" i="1"/>
  <c r="CY177" i="1"/>
  <c r="CZ177" i="1"/>
  <c r="BY330" i="1"/>
  <c r="EU357" i="1" s="1"/>
  <c r="CR178" i="1"/>
  <c r="CT178" i="1"/>
  <c r="CV178" i="1"/>
  <c r="CQ178" i="1"/>
  <c r="CO178" i="1"/>
  <c r="CU178" i="1"/>
  <c r="M134" i="1"/>
  <c r="CS178" i="1"/>
  <c r="CP178" i="1"/>
  <c r="N120" i="1"/>
  <c r="CK178" i="1"/>
  <c r="CL178" i="1"/>
  <c r="CM178" i="1"/>
  <c r="CN178" i="1"/>
  <c r="BZ307" i="1"/>
  <c r="BZ305" i="1"/>
  <c r="EV172" i="3" s="1"/>
  <c r="EU35" i="7" s="1"/>
  <c r="CB305" i="1"/>
  <c r="EX172" i="3" s="1"/>
  <c r="EW35" i="7" s="1"/>
  <c r="EK358" i="1"/>
  <c r="DQ10" i="7"/>
  <c r="DQ20" i="7" s="1"/>
  <c r="DT10" i="7"/>
  <c r="DT20" i="7" s="1"/>
  <c r="BZ330" i="1"/>
  <c r="EV203" i="3" s="1"/>
  <c r="CL188" i="1"/>
  <c r="CN188" i="1"/>
  <c r="CK188" i="1"/>
  <c r="CM188" i="1"/>
  <c r="CR188" i="1"/>
  <c r="N130" i="1"/>
  <c r="CT188" i="1"/>
  <c r="CV188" i="1"/>
  <c r="M144" i="1"/>
  <c r="CS188" i="1"/>
  <c r="CQ188" i="1"/>
  <c r="CP188" i="1"/>
  <c r="CO188" i="1"/>
  <c r="CU188" i="1"/>
  <c r="CM180" i="1"/>
  <c r="CP180" i="1"/>
  <c r="CN180" i="1"/>
  <c r="N122" i="1"/>
  <c r="CU180" i="1"/>
  <c r="CV180" i="1"/>
  <c r="CS180" i="1"/>
  <c r="CQ180" i="1"/>
  <c r="CO180" i="1"/>
  <c r="CK180" i="1"/>
  <c r="CR180" i="1"/>
  <c r="M136" i="1"/>
  <c r="CL180" i="1"/>
  <c r="CT180" i="1"/>
  <c r="DB163" i="3"/>
  <c r="DA19" i="12"/>
  <c r="DA17" i="12" s="1"/>
  <c r="CU163" i="3"/>
  <c r="CT19" i="12"/>
  <c r="CT17" i="12" s="1"/>
  <c r="BD78" i="13"/>
  <c r="BD79" i="13"/>
  <c r="BE77" i="13" s="1"/>
  <c r="CR163" i="3"/>
  <c r="CQ19" i="12"/>
  <c r="CQ17" i="12" s="1"/>
  <c r="CT163" i="3"/>
  <c r="CS19" i="12"/>
  <c r="CS17" i="12" s="1"/>
  <c r="CX163" i="3"/>
  <c r="CW19" i="12"/>
  <c r="CW17" i="12" s="1"/>
  <c r="CY163" i="3"/>
  <c r="CX19" i="12"/>
  <c r="CX17" i="12" s="1"/>
  <c r="CW163" i="3"/>
  <c r="CV19" i="12"/>
  <c r="CV17" i="12" s="1"/>
  <c r="DD163" i="3"/>
  <c r="DC19" i="12"/>
  <c r="DC17" i="12" s="1"/>
  <c r="CO163" i="3"/>
  <c r="CN19" i="12"/>
  <c r="CN17" i="12" s="1"/>
  <c r="EM31" i="12"/>
  <c r="EM35" i="7"/>
  <c r="EE205" i="3"/>
  <c r="EE359" i="1"/>
  <c r="ED4" i="12" s="1"/>
  <c r="ED3" i="12" s="1"/>
  <c r="CZ18" i="12"/>
  <c r="DA230" i="3"/>
  <c r="EL356" i="1"/>
  <c r="EL202" i="3"/>
  <c r="EA205" i="3"/>
  <c r="EA359" i="1"/>
  <c r="DZ4" i="12" s="1"/>
  <c r="DZ3" i="12" s="1"/>
  <c r="CV163" i="3"/>
  <c r="CU19" i="12"/>
  <c r="CU17" i="12" s="1"/>
  <c r="DC239" i="3"/>
  <c r="DC269" i="3"/>
  <c r="DC264" i="3"/>
  <c r="DC232" i="3"/>
  <c r="DC251" i="3"/>
  <c r="DC256" i="3"/>
  <c r="DC159" i="3"/>
  <c r="CD37" i="7"/>
  <c r="CD39" i="7" s="1"/>
  <c r="CE177" i="3"/>
  <c r="CF37" i="7"/>
  <c r="CF39" i="7" s="1"/>
  <c r="CG177" i="3"/>
  <c r="DV254" i="3"/>
  <c r="DV173" i="3" s="1"/>
  <c r="DV268" i="3"/>
  <c r="DV228" i="3"/>
  <c r="DV262" i="3"/>
  <c r="DV250" i="3"/>
  <c r="DV167" i="3" s="1"/>
  <c r="DV263" i="3"/>
  <c r="DV267" i="3"/>
  <c r="DV255" i="3"/>
  <c r="DV209" i="3"/>
  <c r="DV234" i="3"/>
  <c r="DU26" i="12" s="1"/>
  <c r="DV278" i="3"/>
  <c r="EP203" i="3"/>
  <c r="EP357" i="1"/>
  <c r="CR19" i="12"/>
  <c r="CR17" i="12" s="1"/>
  <c r="CS163" i="3"/>
  <c r="ED205" i="3"/>
  <c r="ED359" i="1"/>
  <c r="EC4" i="12" s="1"/>
  <c r="EC3" i="12" s="1"/>
  <c r="EK35" i="7"/>
  <c r="EK31" i="12"/>
  <c r="DY205" i="3"/>
  <c r="DY359" i="1"/>
  <c r="DX4" i="12" s="1"/>
  <c r="DX3" i="12" s="1"/>
  <c r="CB328" i="1"/>
  <c r="EO7" i="7"/>
  <c r="EO13" i="7"/>
  <c r="EO15" i="7" s="1"/>
  <c r="EO19" i="7"/>
  <c r="CJ19" i="12"/>
  <c r="CK163" i="3"/>
  <c r="CA163" i="3"/>
  <c r="BZ19" i="12"/>
  <c r="CI19" i="12"/>
  <c r="CJ163" i="3"/>
  <c r="DF239" i="3"/>
  <c r="DF269" i="3"/>
  <c r="DF256" i="3"/>
  <c r="DF232" i="3"/>
  <c r="DF159" i="3"/>
  <c r="DF251" i="3"/>
  <c r="DF264" i="3"/>
  <c r="CA331" i="1"/>
  <c r="CE328" i="1"/>
  <c r="DH239" i="3"/>
  <c r="DH264" i="3"/>
  <c r="DH269" i="3"/>
  <c r="DH256" i="3"/>
  <c r="DH251" i="3"/>
  <c r="DH232" i="3"/>
  <c r="DH159" i="3"/>
  <c r="ED19" i="7"/>
  <c r="ED7" i="7"/>
  <c r="ED8" i="7" s="1"/>
  <c r="ED9" i="7" s="1"/>
  <c r="ED13" i="7"/>
  <c r="ED15" i="7" s="1"/>
  <c r="H202" i="13"/>
  <c r="H220" i="13"/>
  <c r="CC331" i="1"/>
  <c r="CZ21" i="12"/>
  <c r="CZ30" i="7"/>
  <c r="DP10" i="7"/>
  <c r="DP20" i="7" s="1"/>
  <c r="DL36" i="7"/>
  <c r="DL39" i="7" s="1"/>
  <c r="DL33" i="12"/>
  <c r="DL28" i="12" s="1"/>
  <c r="DM177" i="3"/>
  <c r="CG330" i="1"/>
  <c r="EP358" i="1"/>
  <c r="EP204" i="3"/>
  <c r="BU332" i="1"/>
  <c r="EQ355" i="1"/>
  <c r="EP6" i="7" s="1"/>
  <c r="DM10" i="7"/>
  <c r="DM20" i="7" s="1"/>
  <c r="CS39" i="7"/>
  <c r="BS332" i="1"/>
  <c r="EO355" i="1"/>
  <c r="EN6" i="7" s="1"/>
  <c r="CI307" i="1"/>
  <c r="EN203" i="3"/>
  <c r="EN357" i="1"/>
  <c r="BD102" i="13"/>
  <c r="BD83" i="13"/>
  <c r="BE82" i="13" s="1"/>
  <c r="BE102" i="13" s="1"/>
  <c r="ER356" i="1"/>
  <c r="ER202" i="3"/>
  <c r="EE19" i="7"/>
  <c r="EE7" i="7"/>
  <c r="EE8" i="7" s="1"/>
  <c r="EE9" i="7" s="1"/>
  <c r="EE13" i="7"/>
  <c r="EE15" i="7" s="1"/>
  <c r="CQ177" i="3"/>
  <c r="BY328" i="1"/>
  <c r="ES357" i="1"/>
  <c r="ES203" i="3"/>
  <c r="EJ31" i="12"/>
  <c r="EJ35" i="7"/>
  <c r="BZ331" i="1"/>
  <c r="CB331" i="1"/>
  <c r="DL228" i="3"/>
  <c r="DL250" i="3"/>
  <c r="DL167" i="3" s="1"/>
  <c r="DL263" i="3"/>
  <c r="DL268" i="3"/>
  <c r="DL254" i="3"/>
  <c r="DL173" i="3" s="1"/>
  <c r="DL255" i="3"/>
  <c r="DL267" i="3"/>
  <c r="DL262" i="3"/>
  <c r="DL278" i="3"/>
  <c r="DL209" i="3"/>
  <c r="DL234" i="3"/>
  <c r="DK26" i="12" s="1"/>
  <c r="DW7" i="7"/>
  <c r="DW8" i="7" s="1"/>
  <c r="DW9" i="7" s="1"/>
  <c r="DW13" i="7"/>
  <c r="DW15" i="7" s="1"/>
  <c r="DW19" i="7"/>
  <c r="DA264" i="3"/>
  <c r="DA159" i="3"/>
  <c r="DA239" i="3"/>
  <c r="DA232" i="3"/>
  <c r="DA251" i="3"/>
  <c r="DA269" i="3"/>
  <c r="DA256" i="3"/>
  <c r="EK203" i="3"/>
  <c r="EK357" i="1"/>
  <c r="CQ39" i="7"/>
  <c r="EO35" i="7"/>
  <c r="EO31" i="12"/>
  <c r="ER358" i="1"/>
  <c r="ER204" i="3"/>
  <c r="EJ202" i="3"/>
  <c r="EJ356" i="1"/>
  <c r="F164" i="3"/>
  <c r="F245" i="3"/>
  <c r="F246" i="3"/>
  <c r="E23" i="12" s="1"/>
  <c r="F247" i="3"/>
  <c r="E24" i="12" s="1"/>
  <c r="CB19" i="12"/>
  <c r="CC163" i="3"/>
  <c r="CE37" i="7"/>
  <c r="CE39" i="7" s="1"/>
  <c r="CF177" i="3"/>
  <c r="CP19" i="12"/>
  <c r="CP17" i="12" s="1"/>
  <c r="CQ163" i="3"/>
  <c r="EC19" i="7"/>
  <c r="EC7" i="7"/>
  <c r="EC8" i="7" s="1"/>
  <c r="EC9" i="7" s="1"/>
  <c r="EC13" i="7"/>
  <c r="EC15" i="7" s="1"/>
  <c r="CM19" i="12"/>
  <c r="CN163" i="3"/>
  <c r="DV19" i="7"/>
  <c r="DV7" i="7"/>
  <c r="DV8" i="7" s="1"/>
  <c r="DV9" i="7" s="1"/>
  <c r="DV13" i="7"/>
  <c r="DV15" i="7" s="1"/>
  <c r="EQ204" i="3"/>
  <c r="EQ358" i="1"/>
  <c r="CO177" i="3"/>
  <c r="CG307" i="1"/>
  <c r="CV177" i="3"/>
  <c r="DE239" i="3"/>
  <c r="DE256" i="3"/>
  <c r="DE159" i="3"/>
  <c r="DE251" i="3"/>
  <c r="DE232" i="3"/>
  <c r="DE264" i="3"/>
  <c r="DE269" i="3"/>
  <c r="BV332" i="1"/>
  <c r="ER355" i="1"/>
  <c r="EQ6" i="7" s="1"/>
  <c r="ET358" i="1"/>
  <c r="ET204" i="3"/>
  <c r="DI239" i="3"/>
  <c r="DI256" i="3"/>
  <c r="DI159" i="3"/>
  <c r="DI264" i="3"/>
  <c r="DI269" i="3"/>
  <c r="DI232" i="3"/>
  <c r="DI251" i="3"/>
  <c r="DB26" i="12"/>
  <c r="DB18" i="12"/>
  <c r="DC230" i="3"/>
  <c r="CM163" i="3"/>
  <c r="CL19" i="12"/>
  <c r="CL17" i="12" s="1"/>
  <c r="CM37" i="7"/>
  <c r="CM39" i="7" s="1"/>
  <c r="CN177" i="3"/>
  <c r="CB37" i="7"/>
  <c r="CB39" i="7" s="1"/>
  <c r="CC177" i="3"/>
  <c r="DW205" i="3"/>
  <c r="DW359" i="1"/>
  <c r="DV4" i="12" s="1"/>
  <c r="DV3" i="12" s="1"/>
  <c r="CA305" i="1"/>
  <c r="EW172" i="3" s="1"/>
  <c r="CE330" i="1"/>
  <c r="DG18" i="12"/>
  <c r="DH230" i="3"/>
  <c r="EG7" i="7"/>
  <c r="EG8" i="7" s="1"/>
  <c r="EG9" i="7" s="1"/>
  <c r="EG13" i="7"/>
  <c r="EG15" i="7" s="1"/>
  <c r="EG19" i="7"/>
  <c r="CM177" i="3"/>
  <c r="DZ205" i="3"/>
  <c r="DZ359" i="1"/>
  <c r="DY4" i="12" s="1"/>
  <c r="DY3" i="12" s="1"/>
  <c r="CZ239" i="3"/>
  <c r="CZ269" i="3"/>
  <c r="CZ264" i="3"/>
  <c r="CZ251" i="3"/>
  <c r="CZ232" i="3"/>
  <c r="CZ256" i="3"/>
  <c r="CZ159" i="3"/>
  <c r="CZ230" i="3"/>
  <c r="CY18" i="12"/>
  <c r="EI204" i="3"/>
  <c r="EI358" i="1"/>
  <c r="CC305" i="1"/>
  <c r="EY172" i="3" s="1"/>
  <c r="EY177" i="3" s="1"/>
  <c r="ET202" i="3"/>
  <c r="ET356" i="1"/>
  <c r="DO250" i="3"/>
  <c r="DO167" i="3" s="1"/>
  <c r="DO228" i="3"/>
  <c r="DO254" i="3"/>
  <c r="DO173" i="3" s="1"/>
  <c r="DO263" i="3"/>
  <c r="DO268" i="3"/>
  <c r="DO255" i="3"/>
  <c r="DO267" i="3"/>
  <c r="DO262" i="3"/>
  <c r="DO209" i="3"/>
  <c r="DO234" i="3"/>
  <c r="DO278" i="3"/>
  <c r="EA19" i="7"/>
  <c r="EA7" i="7"/>
  <c r="EA8" i="7" s="1"/>
  <c r="EA9" i="7" s="1"/>
  <c r="EA13" i="7"/>
  <c r="EA15" i="7" s="1"/>
  <c r="G241" i="3"/>
  <c r="G243" i="3" s="1"/>
  <c r="G242" i="3"/>
  <c r="E27" i="12"/>
  <c r="DU10" i="7"/>
  <c r="DU20" i="7" s="1"/>
  <c r="CN39" i="7"/>
  <c r="DB235" i="3"/>
  <c r="EJ357" i="1"/>
  <c r="EJ203" i="3"/>
  <c r="CG305" i="1"/>
  <c r="FC172" i="3" s="1"/>
  <c r="FC177" i="3" s="1"/>
  <c r="DN10" i="7"/>
  <c r="DN20" i="7" s="1"/>
  <c r="K94" i="13"/>
  <c r="K92" i="13" s="1"/>
  <c r="CP240" i="3"/>
  <c r="CU39" i="7"/>
  <c r="DG239" i="3"/>
  <c r="DG251" i="3"/>
  <c r="DG232" i="3"/>
  <c r="DG256" i="3"/>
  <c r="DG269" i="3"/>
  <c r="DG159" i="3"/>
  <c r="DG264" i="3"/>
  <c r="EL31" i="12"/>
  <c r="EL35" i="7"/>
  <c r="CI329" i="1"/>
  <c r="ES202" i="3"/>
  <c r="ES356" i="1"/>
  <c r="DP239" i="3"/>
  <c r="DP264" i="3"/>
  <c r="DP256" i="3"/>
  <c r="DP269" i="3"/>
  <c r="DP251" i="3"/>
  <c r="DP159" i="3"/>
  <c r="DP232" i="3"/>
  <c r="EF7" i="7"/>
  <c r="EF8" i="7" s="1"/>
  <c r="EF9" i="7" s="1"/>
  <c r="EF13" i="7"/>
  <c r="EF15" i="7" s="1"/>
  <c r="EF19" i="7"/>
  <c r="DS10" i="7"/>
  <c r="DS20" i="7" s="1"/>
  <c r="DD177" i="3"/>
  <c r="CS177" i="3"/>
  <c r="DS228" i="3"/>
  <c r="DS268" i="3"/>
  <c r="DS267" i="3"/>
  <c r="DS250" i="3"/>
  <c r="DS167" i="3" s="1"/>
  <c r="DS262" i="3"/>
  <c r="DS263" i="3"/>
  <c r="DS254" i="3"/>
  <c r="DS173" i="3" s="1"/>
  <c r="DS255" i="3"/>
  <c r="DS209" i="3"/>
  <c r="DS234" i="3"/>
  <c r="DR26" i="12" s="1"/>
  <c r="DS278" i="3"/>
  <c r="BY329" i="1"/>
  <c r="DH21" i="12"/>
  <c r="DH30" i="7"/>
  <c r="CX177" i="3"/>
  <c r="BR332" i="1"/>
  <c r="EN355" i="1"/>
  <c r="EM6" i="7" s="1"/>
  <c r="DJ230" i="3"/>
  <c r="DI18" i="12"/>
  <c r="CB307" i="1"/>
  <c r="CE163" i="3"/>
  <c r="CD19" i="12"/>
  <c r="CG37" i="7"/>
  <c r="CG39" i="7" s="1"/>
  <c r="CH177" i="3"/>
  <c r="BZ37" i="7"/>
  <c r="BZ39" i="7" s="1"/>
  <c r="CA177" i="3"/>
  <c r="DM230" i="3"/>
  <c r="DL18" i="12"/>
  <c r="FE203" i="3"/>
  <c r="CL186" i="1"/>
  <c r="CK186" i="1"/>
  <c r="CM186" i="1"/>
  <c r="CN186" i="1"/>
  <c r="CT186" i="1"/>
  <c r="CU186" i="1"/>
  <c r="CO186" i="1"/>
  <c r="N128" i="1"/>
  <c r="M142" i="1"/>
  <c r="CQ186" i="1"/>
  <c r="CS186" i="1"/>
  <c r="CR186" i="1"/>
  <c r="CP186" i="1"/>
  <c r="CV186" i="1"/>
  <c r="DX205" i="3"/>
  <c r="DX359" i="1"/>
  <c r="DW4" i="12" s="1"/>
  <c r="DW3" i="12" s="1"/>
  <c r="CE305" i="1"/>
  <c r="FA172" i="3" s="1"/>
  <c r="FA177" i="3" s="1"/>
  <c r="CC307" i="1"/>
  <c r="DL21" i="12"/>
  <c r="DL30" i="7"/>
  <c r="CO19" i="12"/>
  <c r="CO17" i="12" s="1"/>
  <c r="CP163" i="3"/>
  <c r="CL163" i="3"/>
  <c r="CK19" i="12"/>
  <c r="CH37" i="7"/>
  <c r="CH39" i="7" s="1"/>
  <c r="CI177" i="3"/>
  <c r="CK37" i="7"/>
  <c r="CK39" i="7" s="1"/>
  <c r="CL177" i="3"/>
  <c r="CA19" i="12"/>
  <c r="CB163" i="3"/>
  <c r="CX39" i="7"/>
  <c r="DR254" i="3"/>
  <c r="DR173" i="3" s="1"/>
  <c r="DR262" i="3"/>
  <c r="DR267" i="3"/>
  <c r="DR263" i="3"/>
  <c r="DR228" i="3"/>
  <c r="DR268" i="3"/>
  <c r="DR250" i="3"/>
  <c r="DR167" i="3" s="1"/>
  <c r="DR255" i="3"/>
  <c r="DR209" i="3"/>
  <c r="DR278" i="3"/>
  <c r="DR234" i="3"/>
  <c r="DQ26" i="12" s="1"/>
  <c r="D85" i="7"/>
  <c r="CA307" i="1"/>
  <c r="CE331" i="1"/>
  <c r="DQ255" i="3"/>
  <c r="DQ228" i="3"/>
  <c r="DQ250" i="3"/>
  <c r="DQ167" i="3" s="1"/>
  <c r="DQ268" i="3"/>
  <c r="DQ262" i="3"/>
  <c r="DQ263" i="3"/>
  <c r="DQ267" i="3"/>
  <c r="DQ254" i="3"/>
  <c r="DQ173" i="3" s="1"/>
  <c r="DQ209" i="3"/>
  <c r="DQ234" i="3"/>
  <c r="DP26" i="12" s="1"/>
  <c r="DQ278" i="3"/>
  <c r="EH205" i="3"/>
  <c r="EH359" i="1"/>
  <c r="EG4" i="12" s="1"/>
  <c r="EG3" i="12" s="1"/>
  <c r="CL39" i="7"/>
  <c r="EQ31" i="12"/>
  <c r="EQ35" i="7"/>
  <c r="CC328" i="1"/>
  <c r="FD202" i="3"/>
  <c r="CZ36" i="7"/>
  <c r="CZ39" i="7" s="1"/>
  <c r="CZ33" i="12"/>
  <c r="CZ28" i="12" s="1"/>
  <c r="DA177" i="3"/>
  <c r="DM239" i="3"/>
  <c r="DM269" i="3"/>
  <c r="DM232" i="3"/>
  <c r="DM251" i="3"/>
  <c r="DM264" i="3"/>
  <c r="DM256" i="3"/>
  <c r="DM159" i="3"/>
  <c r="EB205" i="3"/>
  <c r="EB359" i="1"/>
  <c r="EA4" i="12" s="1"/>
  <c r="EA3" i="12" s="1"/>
  <c r="EO357" i="1"/>
  <c r="EO203" i="3"/>
  <c r="CG329" i="1"/>
  <c r="EC250" i="3"/>
  <c r="EC167" i="3" s="1"/>
  <c r="EC254" i="3"/>
  <c r="EC173" i="3" s="1"/>
  <c r="EC228" i="3"/>
  <c r="EC268" i="3"/>
  <c r="EC267" i="3"/>
  <c r="EC255" i="3"/>
  <c r="EC263" i="3"/>
  <c r="EC262" i="3"/>
  <c r="EC234" i="3"/>
  <c r="EB26" i="12" s="1"/>
  <c r="EC278" i="3"/>
  <c r="EC209" i="3"/>
  <c r="DG230" i="3"/>
  <c r="DF18" i="12"/>
  <c r="DD30" i="7"/>
  <c r="DD21" i="12"/>
  <c r="DE230" i="3"/>
  <c r="DD18" i="12"/>
  <c r="DT250" i="3"/>
  <c r="DT167" i="3" s="1"/>
  <c r="DT267" i="3"/>
  <c r="DT254" i="3"/>
  <c r="DT173" i="3" s="1"/>
  <c r="DT262" i="3"/>
  <c r="DT255" i="3"/>
  <c r="DT228" i="3"/>
  <c r="DT268" i="3"/>
  <c r="DT263" i="3"/>
  <c r="DT209" i="3"/>
  <c r="DT234" i="3"/>
  <c r="DS26" i="12" s="1"/>
  <c r="DT278" i="3"/>
  <c r="L105" i="13"/>
  <c r="L103" i="13" s="1"/>
  <c r="CT177" i="3"/>
  <c r="EK202" i="3"/>
  <c r="EK356" i="1"/>
  <c r="EJ204" i="3"/>
  <c r="EJ358" i="1"/>
  <c r="CI331" i="1"/>
  <c r="EP202" i="3"/>
  <c r="EP356" i="1"/>
  <c r="DP230" i="3"/>
  <c r="DO18" i="12"/>
  <c r="DO36" i="7"/>
  <c r="DO39" i="7" s="1"/>
  <c r="DO33" i="12"/>
  <c r="DO28" i="12" s="1"/>
  <c r="DP177" i="3"/>
  <c r="EG205" i="3"/>
  <c r="EG359" i="1"/>
  <c r="EF4" i="12" s="1"/>
  <c r="EF3" i="12" s="1"/>
  <c r="CR39" i="7"/>
  <c r="EH35" i="7"/>
  <c r="EH31" i="12"/>
  <c r="CY179" i="1"/>
  <c r="DB179" i="1"/>
  <c r="DE179" i="1"/>
  <c r="DH179" i="1"/>
  <c r="O121" i="1"/>
  <c r="DD179" i="1"/>
  <c r="DC179" i="1"/>
  <c r="N135" i="1"/>
  <c r="CX179" i="1"/>
  <c r="CW179" i="1"/>
  <c r="DF179" i="1"/>
  <c r="DA179" i="1"/>
  <c r="CZ179" i="1"/>
  <c r="DG179" i="1"/>
  <c r="BY307" i="1"/>
  <c r="CW39" i="7"/>
  <c r="EQ356" i="1"/>
  <c r="EQ202" i="3"/>
  <c r="DJ10" i="7"/>
  <c r="DJ20" i="7" s="1"/>
  <c r="DI30" i="7"/>
  <c r="DI21" i="12"/>
  <c r="DB36" i="7"/>
  <c r="DB39" i="7" s="1"/>
  <c r="DB33" i="12"/>
  <c r="DB28" i="12" s="1"/>
  <c r="DC177" i="3"/>
  <c r="BZ328" i="1"/>
  <c r="BX332" i="1"/>
  <c r="ET355" i="1"/>
  <c r="ES6" i="7" s="1"/>
  <c r="CH163" i="3"/>
  <c r="CG19" i="12"/>
  <c r="DE36" i="7"/>
  <c r="DE39" i="7" s="1"/>
  <c r="DE33" i="12"/>
  <c r="DE28" i="12" s="1"/>
  <c r="DF177" i="3"/>
  <c r="DG30" i="7"/>
  <c r="DG21" i="12"/>
  <c r="DU228" i="3"/>
  <c r="DU263" i="3"/>
  <c r="DU268" i="3"/>
  <c r="DU254" i="3"/>
  <c r="DU173" i="3" s="1"/>
  <c r="DU255" i="3"/>
  <c r="DU250" i="3"/>
  <c r="DU167" i="3" s="1"/>
  <c r="DU262" i="3"/>
  <c r="DU267" i="3"/>
  <c r="DU209" i="3"/>
  <c r="DU234" i="3"/>
  <c r="DT26" i="12" s="1"/>
  <c r="DU278" i="3"/>
  <c r="E178" i="3"/>
  <c r="E160" i="13" s="1"/>
  <c r="E162" i="13" s="1"/>
  <c r="FF358" i="1"/>
  <c r="EQ203" i="3"/>
  <c r="EQ357" i="1"/>
  <c r="EF205" i="3"/>
  <c r="EF359" i="1"/>
  <c r="EE4" i="12" s="1"/>
  <c r="EE3" i="12" s="1"/>
  <c r="BQ332" i="1"/>
  <c r="EM355" i="1"/>
  <c r="EL6" i="7" s="1"/>
  <c r="DX19" i="7"/>
  <c r="DX7" i="7"/>
  <c r="DX8" i="7" s="1"/>
  <c r="DX9" i="7" s="1"/>
  <c r="DX13" i="7"/>
  <c r="DX15" i="7" s="1"/>
  <c r="EO204" i="3"/>
  <c r="EO358" i="1"/>
  <c r="CG163" i="3"/>
  <c r="CF19" i="12"/>
  <c r="DE30" i="7"/>
  <c r="DE21" i="12"/>
  <c r="DG36" i="7"/>
  <c r="DG39" i="7" s="1"/>
  <c r="DG33" i="12"/>
  <c r="DG28" i="12" s="1"/>
  <c r="DH177" i="3"/>
  <c r="DY7" i="7"/>
  <c r="DY8" i="7" s="1"/>
  <c r="DY9" i="7" s="1"/>
  <c r="DY13" i="7"/>
  <c r="DY15" i="7" s="1"/>
  <c r="DY19" i="7"/>
  <c r="DF36" i="7"/>
  <c r="DF39" i="7" s="1"/>
  <c r="DF33" i="12"/>
  <c r="DF28" i="12" s="1"/>
  <c r="DG177" i="3"/>
  <c r="E287" i="3"/>
  <c r="E290" i="3" s="1"/>
  <c r="CP39" i="7"/>
  <c r="BO332" i="1"/>
  <c r="EK355" i="1"/>
  <c r="EJ6" i="7" s="1"/>
  <c r="CI37" i="7"/>
  <c r="CI39" i="7" s="1"/>
  <c r="CJ177" i="3"/>
  <c r="CE19" i="12"/>
  <c r="CF163" i="3"/>
  <c r="CH19" i="12"/>
  <c r="CI163" i="3"/>
  <c r="CJ37" i="7"/>
  <c r="CJ39" i="7" s="1"/>
  <c r="CK177" i="3"/>
  <c r="CC19" i="12"/>
  <c r="CD163" i="3"/>
  <c r="CA37" i="7"/>
  <c r="CA39" i="7" s="1"/>
  <c r="CB177" i="3"/>
  <c r="DE18" i="12"/>
  <c r="DF230" i="3"/>
  <c r="D70" i="7"/>
  <c r="D72" i="7"/>
  <c r="EB176" i="13"/>
  <c r="EE176" i="13"/>
  <c r="EH176" i="13"/>
  <c r="DZ176" i="13"/>
  <c r="EK176" i="13"/>
  <c r="EC176" i="13"/>
  <c r="EF176" i="13"/>
  <c r="EI176" i="13"/>
  <c r="EA176" i="13"/>
  <c r="ED176" i="13"/>
  <c r="EG176" i="13"/>
  <c r="EJ176" i="13"/>
  <c r="DH176" i="13"/>
  <c r="DX176" i="13"/>
  <c r="CT176" i="13"/>
  <c r="DU176" i="13"/>
  <c r="DF176" i="13"/>
  <c r="DM176" i="13"/>
  <c r="CV176" i="13"/>
  <c r="DC176" i="13"/>
  <c r="F176" i="13"/>
  <c r="G176" i="13"/>
  <c r="CU176" i="13"/>
  <c r="CQ176" i="13"/>
  <c r="DK176" i="13"/>
  <c r="DO176" i="13"/>
  <c r="DS176" i="13"/>
  <c r="CY176" i="13"/>
  <c r="DW176" i="13"/>
  <c r="CS176" i="13"/>
  <c r="DB176" i="13"/>
  <c r="E176" i="13"/>
  <c r="DJ176" i="13"/>
  <c r="CW176" i="13"/>
  <c r="DY176" i="13"/>
  <c r="CZ176" i="13"/>
  <c r="DA176" i="13"/>
  <c r="DE176" i="13"/>
  <c r="DN176" i="13"/>
  <c r="DI176" i="13"/>
  <c r="DV176" i="13"/>
  <c r="CX176" i="13"/>
  <c r="DR176" i="13"/>
  <c r="DG176" i="13"/>
  <c r="DQ176" i="13"/>
  <c r="DT176" i="13"/>
  <c r="CR176" i="13"/>
  <c r="DL176" i="13"/>
  <c r="DD176" i="13"/>
  <c r="DP176" i="13"/>
  <c r="DN262" i="3"/>
  <c r="DN267" i="3"/>
  <c r="DN228" i="3"/>
  <c r="DN250" i="3"/>
  <c r="DN167" i="3" s="1"/>
  <c r="DN263" i="3"/>
  <c r="DN268" i="3"/>
  <c r="DN209" i="3"/>
  <c r="DN234" i="3"/>
  <c r="DM26" i="12" s="1"/>
  <c r="DN278" i="3"/>
  <c r="CY30" i="7"/>
  <c r="CY21" i="12"/>
  <c r="CY36" i="7"/>
  <c r="CY39" i="7" s="1"/>
  <c r="CY33" i="12"/>
  <c r="CY28" i="12" s="1"/>
  <c r="CZ177" i="3"/>
  <c r="G48" i="13"/>
  <c r="F47" i="12" s="1"/>
  <c r="G281" i="3"/>
  <c r="EM358" i="1"/>
  <c r="EM204" i="3"/>
  <c r="EZ358" i="1"/>
  <c r="ER357" i="1"/>
  <c r="ER203" i="3"/>
  <c r="CU177" i="3"/>
  <c r="BP332" i="1"/>
  <c r="EL355" i="1"/>
  <c r="EK6" i="7" s="1"/>
  <c r="BW332" i="1"/>
  <c r="ES355" i="1"/>
  <c r="ER6" i="7" s="1"/>
  <c r="EN358" i="1"/>
  <c r="EN204" i="3"/>
  <c r="DF30" i="7"/>
  <c r="DF21" i="12"/>
  <c r="DD36" i="7"/>
  <c r="DD39" i="7" s="1"/>
  <c r="DD33" i="12"/>
  <c r="DD28" i="12" s="1"/>
  <c r="DE177" i="3"/>
  <c r="CR177" i="3"/>
  <c r="BM332" i="1"/>
  <c r="EI355" i="1"/>
  <c r="EH6" i="7" s="1"/>
  <c r="DO30" i="7"/>
  <c r="DO21" i="12"/>
  <c r="DK255" i="3"/>
  <c r="DK268" i="3"/>
  <c r="DK267" i="3"/>
  <c r="DK250" i="3"/>
  <c r="DK167" i="3" s="1"/>
  <c r="DK262" i="3"/>
  <c r="DK263" i="3"/>
  <c r="DK228" i="3"/>
  <c r="DK254" i="3"/>
  <c r="DK173" i="3" s="1"/>
  <c r="DK234" i="3"/>
  <c r="DK209" i="3"/>
  <c r="DK278" i="3"/>
  <c r="DC39" i="7"/>
  <c r="EO202" i="3"/>
  <c r="EO356" i="1"/>
  <c r="ET357" i="1"/>
  <c r="ET203" i="3"/>
  <c r="DZ8" i="7"/>
  <c r="DZ9" i="7" s="1"/>
  <c r="DH18" i="12"/>
  <c r="DI230" i="3"/>
  <c r="DH33" i="12"/>
  <c r="DH28" i="12" s="1"/>
  <c r="DH36" i="7"/>
  <c r="DH39" i="7" s="1"/>
  <c r="DI177" i="3"/>
  <c r="DJ239" i="3"/>
  <c r="DJ264" i="3"/>
  <c r="DJ251" i="3"/>
  <c r="DJ269" i="3"/>
  <c r="DJ256" i="3"/>
  <c r="DJ159" i="3"/>
  <c r="DJ232" i="3"/>
  <c r="DI33" i="12"/>
  <c r="DI28" i="12" s="1"/>
  <c r="DI36" i="7"/>
  <c r="DI39" i="7" s="1"/>
  <c r="DJ177" i="3"/>
  <c r="DR10" i="7"/>
  <c r="DR20" i="7" s="1"/>
  <c r="DB21" i="12"/>
  <c r="DB30" i="7"/>
  <c r="EM202" i="3"/>
  <c r="EM356" i="1"/>
  <c r="EI31" i="12"/>
  <c r="EI35" i="7"/>
  <c r="CN181" i="1"/>
  <c r="CL181" i="1"/>
  <c r="CK181" i="1"/>
  <c r="CM181" i="1"/>
  <c r="CU181" i="1"/>
  <c r="CS181" i="1"/>
  <c r="CR181" i="1"/>
  <c r="CV181" i="1"/>
  <c r="N123" i="1"/>
  <c r="M137" i="1"/>
  <c r="CP181" i="1"/>
  <c r="CT181" i="1"/>
  <c r="CQ181" i="1"/>
  <c r="CO181" i="1"/>
  <c r="ES204" i="3"/>
  <c r="ES358" i="1"/>
  <c r="EI7" i="7"/>
  <c r="EI13" i="7"/>
  <c r="EI15" i="7" s="1"/>
  <c r="EI19" i="7"/>
  <c r="BE83" i="13" l="1"/>
  <c r="BF82" i="13" s="1"/>
  <c r="BF102" i="13" s="1"/>
  <c r="DZ10" i="7"/>
  <c r="DZ20" i="7" s="1"/>
  <c r="EU204" i="3"/>
  <c r="EZ202" i="3"/>
  <c r="FD358" i="1"/>
  <c r="FC9" i="7" s="1"/>
  <c r="DC185" i="1"/>
  <c r="EZ357" i="1"/>
  <c r="N141" i="1"/>
  <c r="CY184" i="1"/>
  <c r="DB184" i="1"/>
  <c r="DC184" i="1"/>
  <c r="O126" i="1"/>
  <c r="DR184" i="1" s="1"/>
  <c r="DE184" i="1"/>
  <c r="FB358" i="1"/>
  <c r="DH184" i="1"/>
  <c r="CX184" i="1"/>
  <c r="CW184" i="1"/>
  <c r="DA184" i="1"/>
  <c r="DG184" i="1"/>
  <c r="N140" i="1"/>
  <c r="CZ184" i="1"/>
  <c r="DF184" i="1"/>
  <c r="ET31" i="12"/>
  <c r="FC204" i="3"/>
  <c r="CW185" i="1"/>
  <c r="O127" i="1"/>
  <c r="DL185" i="1" s="1"/>
  <c r="CU328" i="1"/>
  <c r="FQ355" i="1" s="1"/>
  <c r="CH332" i="1"/>
  <c r="FD359" i="1" s="1"/>
  <c r="DE185" i="1"/>
  <c r="DD185" i="1"/>
  <c r="EV357" i="1"/>
  <c r="CY185" i="1"/>
  <c r="DB185" i="1"/>
  <c r="CX185" i="1"/>
  <c r="CZ185" i="1"/>
  <c r="DA185" i="1"/>
  <c r="EJ205" i="3"/>
  <c r="EJ250" i="3" s="1"/>
  <c r="EJ167" i="3" s="1"/>
  <c r="DF185" i="1"/>
  <c r="DH185" i="1"/>
  <c r="CD332" i="1"/>
  <c r="CO329" i="1"/>
  <c r="FK202" i="3" s="1"/>
  <c r="EZ355" i="1"/>
  <c r="CP331" i="1"/>
  <c r="FL358" i="1" s="1"/>
  <c r="CG332" i="1"/>
  <c r="FC205" i="3" s="1"/>
  <c r="EU203" i="3"/>
  <c r="FD357" i="1"/>
  <c r="FB357" i="1"/>
  <c r="EX203" i="3"/>
  <c r="EW357" i="1"/>
  <c r="DX10" i="7"/>
  <c r="DX20" i="7" s="1"/>
  <c r="CA332" i="1"/>
  <c r="EW359" i="1" s="1"/>
  <c r="EV4" i="12" s="1"/>
  <c r="EV3" i="12" s="1"/>
  <c r="DY10" i="7"/>
  <c r="DY20" i="7" s="1"/>
  <c r="EV202" i="3"/>
  <c r="EY357" i="1"/>
  <c r="FA202" i="3"/>
  <c r="DB240" i="3"/>
  <c r="FF203" i="3"/>
  <c r="EX202" i="3"/>
  <c r="CR305" i="1"/>
  <c r="FN172" i="3" s="1"/>
  <c r="FN177" i="3" s="1"/>
  <c r="EW31" i="12"/>
  <c r="EU31" i="12"/>
  <c r="EY356" i="1"/>
  <c r="EX7" i="7" s="1"/>
  <c r="EX8" i="7" s="1"/>
  <c r="EI8" i="7"/>
  <c r="EI9" i="7" s="1"/>
  <c r="EI10" i="7" s="1"/>
  <c r="EI20" i="7" s="1"/>
  <c r="CV329" i="1"/>
  <c r="FR356" i="1" s="1"/>
  <c r="FQ7" i="7" s="1"/>
  <c r="FQ8" i="7" s="1"/>
  <c r="EW202" i="3"/>
  <c r="CF332" i="1"/>
  <c r="FB205" i="3" s="1"/>
  <c r="CS331" i="1"/>
  <c r="FO358" i="1" s="1"/>
  <c r="CM329" i="1"/>
  <c r="FI356" i="1" s="1"/>
  <c r="FH7" i="7" s="1"/>
  <c r="FH8" i="7" s="1"/>
  <c r="FB202" i="3"/>
  <c r="CL305" i="1"/>
  <c r="FH172" i="3" s="1"/>
  <c r="FH177" i="3" s="1"/>
  <c r="EC10" i="7"/>
  <c r="EC20" i="7" s="1"/>
  <c r="FB356" i="1"/>
  <c r="FA7" i="7" s="1"/>
  <c r="FA8" i="7" s="1"/>
  <c r="CN330" i="1"/>
  <c r="FJ203" i="3" s="1"/>
  <c r="ED10" i="7"/>
  <c r="ED20" i="7" s="1"/>
  <c r="CX187" i="1"/>
  <c r="CW187" i="1"/>
  <c r="DB187" i="1"/>
  <c r="N143" i="1"/>
  <c r="DF187" i="1"/>
  <c r="DH187" i="1"/>
  <c r="CY187" i="1"/>
  <c r="DG187" i="1"/>
  <c r="DD187" i="1"/>
  <c r="CZ187" i="1"/>
  <c r="O129" i="1"/>
  <c r="DA187" i="1"/>
  <c r="DE187" i="1"/>
  <c r="DC187" i="1"/>
  <c r="CM330" i="1"/>
  <c r="FI357" i="1" s="1"/>
  <c r="CT305" i="1"/>
  <c r="FP172" i="3" s="1"/>
  <c r="FP177" i="3" s="1"/>
  <c r="CS329" i="1"/>
  <c r="FO356" i="1" s="1"/>
  <c r="FN7" i="7" s="1"/>
  <c r="FN8" i="7" s="1"/>
  <c r="CM307" i="1"/>
  <c r="EP359" i="1"/>
  <c r="EO4" i="12" s="1"/>
  <c r="EO3" i="12" s="1"/>
  <c r="CM305" i="1"/>
  <c r="FI172" i="3" s="1"/>
  <c r="FI177" i="3" s="1"/>
  <c r="CK307" i="1"/>
  <c r="FF202" i="3"/>
  <c r="CQ305" i="1"/>
  <c r="FM172" i="3" s="1"/>
  <c r="FM177" i="3" s="1"/>
  <c r="CJ332" i="1"/>
  <c r="FF359" i="1" s="1"/>
  <c r="CN329" i="1"/>
  <c r="FJ356" i="1" s="1"/>
  <c r="FI7" i="7" s="1"/>
  <c r="FI8" i="7" s="1"/>
  <c r="EY9" i="7"/>
  <c r="CL331" i="1"/>
  <c r="FH204" i="3" s="1"/>
  <c r="O138" i="1"/>
  <c r="DJ182" i="1"/>
  <c r="DM182" i="1"/>
  <c r="DL182" i="1"/>
  <c r="DI182" i="1"/>
  <c r="DT182" i="1"/>
  <c r="DS182" i="1"/>
  <c r="DK182" i="1"/>
  <c r="P124" i="1"/>
  <c r="DQ182" i="1"/>
  <c r="DN182" i="1"/>
  <c r="DO182" i="1"/>
  <c r="DR182" i="1"/>
  <c r="DP182" i="1"/>
  <c r="CN328" i="1"/>
  <c r="FJ355" i="1" s="1"/>
  <c r="CR331" i="1"/>
  <c r="FN358" i="1" s="1"/>
  <c r="CP305" i="1"/>
  <c r="FL172" i="3" s="1"/>
  <c r="FL177" i="3" s="1"/>
  <c r="CQ329" i="1"/>
  <c r="FM356" i="1" s="1"/>
  <c r="FL7" i="7" s="1"/>
  <c r="FL8" i="7" s="1"/>
  <c r="EE10" i="7"/>
  <c r="EE20" i="7" s="1"/>
  <c r="CW180" i="1"/>
  <c r="O122" i="1"/>
  <c r="DA180" i="1"/>
  <c r="DC180" i="1"/>
  <c r="CX180" i="1"/>
  <c r="CY180" i="1"/>
  <c r="CZ180" i="1"/>
  <c r="DD180" i="1"/>
  <c r="DG180" i="1"/>
  <c r="DH180" i="1"/>
  <c r="DF180" i="1"/>
  <c r="DE180" i="1"/>
  <c r="N136" i="1"/>
  <c r="DB180" i="1"/>
  <c r="DB188" i="1"/>
  <c r="DH188" i="1"/>
  <c r="CX188" i="1"/>
  <c r="DG188" i="1"/>
  <c r="DC188" i="1"/>
  <c r="O130" i="1"/>
  <c r="DE188" i="1"/>
  <c r="DA188" i="1"/>
  <c r="CY188" i="1"/>
  <c r="CZ188" i="1"/>
  <c r="DD188" i="1"/>
  <c r="CW188" i="1"/>
  <c r="DF188" i="1"/>
  <c r="N144" i="1"/>
  <c r="DO184" i="1"/>
  <c r="CS328" i="1"/>
  <c r="FO355" i="1" s="1"/>
  <c r="CM328" i="1"/>
  <c r="CR328" i="1"/>
  <c r="FN355" i="1" s="1"/>
  <c r="CP330" i="1"/>
  <c r="FL203" i="3" s="1"/>
  <c r="DV10" i="7"/>
  <c r="DV20" i="7" s="1"/>
  <c r="CY183" i="1"/>
  <c r="DF183" i="1"/>
  <c r="CX183" i="1"/>
  <c r="O125" i="1"/>
  <c r="CZ183" i="1"/>
  <c r="N139" i="1"/>
  <c r="DH183" i="1"/>
  <c r="DG183" i="1"/>
  <c r="DA183" i="1"/>
  <c r="DD183" i="1"/>
  <c r="DB183" i="1"/>
  <c r="CW183" i="1"/>
  <c r="DC183" i="1"/>
  <c r="DE183" i="1"/>
  <c r="CT328" i="1"/>
  <c r="FP355" i="1" s="1"/>
  <c r="CO328" i="1"/>
  <c r="FK355" i="1" s="1"/>
  <c r="DW10" i="7"/>
  <c r="DW20" i="7" s="1"/>
  <c r="DS177" i="1"/>
  <c r="DI177" i="1"/>
  <c r="DJ177" i="1"/>
  <c r="DL177" i="1"/>
  <c r="O133" i="1"/>
  <c r="DN177" i="1"/>
  <c r="DT177" i="1"/>
  <c r="P119" i="1"/>
  <c r="DR177" i="1"/>
  <c r="DM177" i="1"/>
  <c r="DO177" i="1"/>
  <c r="DQ177" i="1"/>
  <c r="DK177" i="1"/>
  <c r="DP177" i="1"/>
  <c r="CU330" i="1"/>
  <c r="FQ203" i="3" s="1"/>
  <c r="CZ178" i="1"/>
  <c r="DC178" i="1"/>
  <c r="DE178" i="1"/>
  <c r="CX178" i="1"/>
  <c r="DD178" i="1"/>
  <c r="DF178" i="1"/>
  <c r="O120" i="1"/>
  <c r="DH178" i="1"/>
  <c r="CY178" i="1"/>
  <c r="N134" i="1"/>
  <c r="DA178" i="1"/>
  <c r="DG178" i="1"/>
  <c r="CW178" i="1"/>
  <c r="DB178" i="1"/>
  <c r="ET205" i="3"/>
  <c r="ET359" i="1"/>
  <c r="ES4" i="12" s="1"/>
  <c r="ES3" i="12" s="1"/>
  <c r="DS21" i="12"/>
  <c r="DS30" i="7"/>
  <c r="DH19" i="12"/>
  <c r="DH17" i="12" s="1"/>
  <c r="DI163" i="3"/>
  <c r="EK19" i="7"/>
  <c r="EK7" i="7"/>
  <c r="EK8" i="7" s="1"/>
  <c r="EK9" i="7" s="1"/>
  <c r="EK13" i="7"/>
  <c r="EK15" i="7" s="1"/>
  <c r="CC26" i="7"/>
  <c r="CO331" i="1"/>
  <c r="CM331" i="1"/>
  <c r="CS305" i="1"/>
  <c r="FO172" i="3" s="1"/>
  <c r="FO177" i="3" s="1"/>
  <c r="DK239" i="3"/>
  <c r="DK269" i="3"/>
  <c r="DK232" i="3"/>
  <c r="DK256" i="3"/>
  <c r="DK264" i="3"/>
  <c r="DK159" i="3"/>
  <c r="DK251" i="3"/>
  <c r="DJ21" i="12"/>
  <c r="DJ30" i="7"/>
  <c r="ER19" i="7"/>
  <c r="ER7" i="7"/>
  <c r="ER8" i="7" s="1"/>
  <c r="ER9" i="7" s="1"/>
  <c r="ER13" i="7"/>
  <c r="ER15" i="7" s="1"/>
  <c r="CT331" i="1"/>
  <c r="CF17" i="12"/>
  <c r="CR329" i="1"/>
  <c r="CO305" i="1"/>
  <c r="FK172" i="3" s="1"/>
  <c r="FK177" i="3" s="1"/>
  <c r="DU239" i="3"/>
  <c r="DU264" i="3"/>
  <c r="DU269" i="3"/>
  <c r="DU232" i="3"/>
  <c r="DU256" i="3"/>
  <c r="DU251" i="3"/>
  <c r="DU159" i="3"/>
  <c r="ES7" i="7"/>
  <c r="ES8" i="7" s="1"/>
  <c r="ES9" i="7" s="1"/>
  <c r="ES13" i="7"/>
  <c r="ES15" i="7" s="1"/>
  <c r="ES19" i="7"/>
  <c r="CN331" i="1"/>
  <c r="FE358" i="1"/>
  <c r="FE204" i="3"/>
  <c r="EC230" i="3"/>
  <c r="EB18" i="12"/>
  <c r="CA26" i="7"/>
  <c r="CK17" i="12"/>
  <c r="CP328" i="1"/>
  <c r="CL328" i="1"/>
  <c r="CW186" i="1"/>
  <c r="O128" i="1"/>
  <c r="DH186" i="1"/>
  <c r="N142" i="1"/>
  <c r="CZ186" i="1"/>
  <c r="CX186" i="1"/>
  <c r="DC186" i="1"/>
  <c r="DF186" i="1"/>
  <c r="DG186" i="1"/>
  <c r="DE186" i="1"/>
  <c r="DA186" i="1"/>
  <c r="CY186" i="1"/>
  <c r="DD186" i="1"/>
  <c r="DB186" i="1"/>
  <c r="CQ330" i="1"/>
  <c r="DR33" i="12"/>
  <c r="DR28" i="12" s="1"/>
  <c r="DR36" i="7"/>
  <c r="DR39" i="7" s="1"/>
  <c r="DS177" i="3"/>
  <c r="DR18" i="12"/>
  <c r="DS230" i="3"/>
  <c r="EF10" i="7"/>
  <c r="EF20" i="7" s="1"/>
  <c r="H241" i="3"/>
  <c r="H243" i="3" s="1"/>
  <c r="H242" i="3"/>
  <c r="F27" i="12"/>
  <c r="DN26" i="12"/>
  <c r="DZ268" i="3"/>
  <c r="DZ267" i="3"/>
  <c r="DZ263" i="3"/>
  <c r="DZ250" i="3"/>
  <c r="DZ167" i="3" s="1"/>
  <c r="DZ262" i="3"/>
  <c r="DZ228" i="3"/>
  <c r="DZ209" i="3"/>
  <c r="DZ278" i="3"/>
  <c r="DZ234" i="3"/>
  <c r="DY26" i="12" s="1"/>
  <c r="CL26" i="7"/>
  <c r="CP26" i="7"/>
  <c r="F165" i="3"/>
  <c r="E28" i="7" s="1"/>
  <c r="E22" i="12"/>
  <c r="DK18" i="12"/>
  <c r="DL230" i="3"/>
  <c r="BY332" i="1"/>
  <c r="EU355" i="1"/>
  <c r="ET6" i="7" s="1"/>
  <c r="CK328" i="1"/>
  <c r="CU305" i="1"/>
  <c r="FQ172" i="3" s="1"/>
  <c r="FQ177" i="3" s="1"/>
  <c r="CI26" i="7"/>
  <c r="CJ17" i="12"/>
  <c r="DA163" i="3"/>
  <c r="CZ19" i="12"/>
  <c r="CZ17" i="12" s="1"/>
  <c r="CN26" i="7"/>
  <c r="CV26" i="7"/>
  <c r="EP254" i="3"/>
  <c r="EP173" i="3" s="1"/>
  <c r="EP267" i="3"/>
  <c r="EP262" i="3"/>
  <c r="EP250" i="3"/>
  <c r="EP167" i="3" s="1"/>
  <c r="EP228" i="3"/>
  <c r="EP255" i="3"/>
  <c r="EP268" i="3"/>
  <c r="EP263" i="3"/>
  <c r="EP278" i="3"/>
  <c r="EP209" i="3"/>
  <c r="EP234" i="3"/>
  <c r="EO26" i="12" s="1"/>
  <c r="CZ181" i="1"/>
  <c r="DG181" i="1"/>
  <c r="DE181" i="1"/>
  <c r="O123" i="1"/>
  <c r="DC181" i="1"/>
  <c r="CY181" i="1"/>
  <c r="DH181" i="1"/>
  <c r="N137" i="1"/>
  <c r="DB181" i="1"/>
  <c r="DF181" i="1"/>
  <c r="CX181" i="1"/>
  <c r="DD181" i="1"/>
  <c r="DA181" i="1"/>
  <c r="CW181" i="1"/>
  <c r="E172" i="13"/>
  <c r="E173" i="13"/>
  <c r="E191" i="13" s="1"/>
  <c r="E182" i="13"/>
  <c r="E167" i="13"/>
  <c r="EB33" i="12"/>
  <c r="EB28" i="12" s="1"/>
  <c r="EB36" i="7"/>
  <c r="EB39" i="7" s="1"/>
  <c r="EC177" i="3"/>
  <c r="FE202" i="3"/>
  <c r="FE356" i="1"/>
  <c r="FD7" i="7" s="1"/>
  <c r="FD8" i="7" s="1"/>
  <c r="G164" i="3"/>
  <c r="G245" i="3"/>
  <c r="G246" i="3"/>
  <c r="F23" i="12" s="1"/>
  <c r="G247" i="3"/>
  <c r="F24" i="12" s="1"/>
  <c r="DO239" i="3"/>
  <c r="DO264" i="3"/>
  <c r="DO251" i="3"/>
  <c r="DO232" i="3"/>
  <c r="DO256" i="3"/>
  <c r="DO159" i="3"/>
  <c r="DO269" i="3"/>
  <c r="DN36" i="7"/>
  <c r="DN39" i="7" s="1"/>
  <c r="DN33" i="12"/>
  <c r="DN28" i="12" s="1"/>
  <c r="DO177" i="3"/>
  <c r="E27" i="7"/>
  <c r="E25" i="12"/>
  <c r="EX204" i="3"/>
  <c r="EX358" i="1"/>
  <c r="CK305" i="1"/>
  <c r="FG172" i="3" s="1"/>
  <c r="FG177" i="3" s="1"/>
  <c r="CV331" i="1"/>
  <c r="BD109" i="13"/>
  <c r="BF109" i="13"/>
  <c r="BE109" i="13"/>
  <c r="EN19" i="7"/>
  <c r="EN7" i="7"/>
  <c r="EN8" i="7" s="1"/>
  <c r="EN9" i="7" s="1"/>
  <c r="EN13" i="7"/>
  <c r="EN15" i="7" s="1"/>
  <c r="EP19" i="7"/>
  <c r="EP7" i="7"/>
  <c r="EP8" i="7" s="1"/>
  <c r="EP9" i="7" s="1"/>
  <c r="EP13" i="7"/>
  <c r="EP15" i="7" s="1"/>
  <c r="EY204" i="3"/>
  <c r="EY358" i="1"/>
  <c r="CE332" i="1"/>
  <c r="FA355" i="1"/>
  <c r="CI17" i="12"/>
  <c r="DV239" i="3"/>
  <c r="DV232" i="3"/>
  <c r="DV256" i="3"/>
  <c r="DV251" i="3"/>
  <c r="DV264" i="3"/>
  <c r="DV159" i="3"/>
  <c r="DV269" i="3"/>
  <c r="DU18" i="12"/>
  <c r="DV230" i="3"/>
  <c r="CQ26" i="7"/>
  <c r="DJ26" i="12"/>
  <c r="CF26" i="7"/>
  <c r="FA358" i="1"/>
  <c r="EZ9" i="7" s="1"/>
  <c r="FA204" i="3"/>
  <c r="EI205" i="3"/>
  <c r="EI359" i="1"/>
  <c r="EH4" i="12" s="1"/>
  <c r="EH3" i="12" s="1"/>
  <c r="EJ7" i="7"/>
  <c r="EJ8" i="7" s="1"/>
  <c r="EJ9" i="7" s="1"/>
  <c r="EJ13" i="7"/>
  <c r="EJ15" i="7" s="1"/>
  <c r="EJ19" i="7"/>
  <c r="EL13" i="7"/>
  <c r="EL15" i="7" s="1"/>
  <c r="EL19" i="7"/>
  <c r="EL7" i="7"/>
  <c r="EL8" i="7" s="1"/>
  <c r="EL9" i="7" s="1"/>
  <c r="DU230" i="3"/>
  <c r="DT18" i="12"/>
  <c r="BZ332" i="1"/>
  <c r="EV355" i="1"/>
  <c r="EU6" i="7" s="1"/>
  <c r="DL179" i="1"/>
  <c r="DP179" i="1"/>
  <c r="DM179" i="1"/>
  <c r="DR179" i="1"/>
  <c r="DQ179" i="1"/>
  <c r="DT179" i="1"/>
  <c r="DK179" i="1"/>
  <c r="DS179" i="1"/>
  <c r="DO179" i="1"/>
  <c r="P121" i="1"/>
  <c r="DN179" i="1"/>
  <c r="DJ179" i="1"/>
  <c r="DI179" i="1"/>
  <c r="O135" i="1"/>
  <c r="M105" i="13"/>
  <c r="M103" i="13" s="1"/>
  <c r="N105" i="13" s="1"/>
  <c r="N103" i="13" s="1"/>
  <c r="O105" i="13" s="1"/>
  <c r="O103" i="13" s="1"/>
  <c r="P105" i="13" s="1"/>
  <c r="P103" i="13" s="1"/>
  <c r="Q105" i="13" s="1"/>
  <c r="Q103" i="13" s="1"/>
  <c r="R105" i="13" s="1"/>
  <c r="R103" i="13" s="1"/>
  <c r="S105" i="13" s="1"/>
  <c r="S103" i="13" s="1"/>
  <c r="T105" i="13" s="1"/>
  <c r="T103" i="13" s="1"/>
  <c r="U105" i="13" s="1"/>
  <c r="U103" i="13" s="1"/>
  <c r="V105" i="13" s="1"/>
  <c r="V103" i="13" s="1"/>
  <c r="W105" i="13" s="1"/>
  <c r="W103" i="13" s="1"/>
  <c r="X105" i="13" s="1"/>
  <c r="X103" i="13" s="1"/>
  <c r="Y105" i="13" s="1"/>
  <c r="Y103" i="13" s="1"/>
  <c r="Z105" i="13" s="1"/>
  <c r="Z103" i="13" s="1"/>
  <c r="AA105" i="13" s="1"/>
  <c r="AA103" i="13" s="1"/>
  <c r="AB105" i="13" s="1"/>
  <c r="AB103" i="13" s="1"/>
  <c r="AC105" i="13" s="1"/>
  <c r="AC103" i="13" s="1"/>
  <c r="AD105" i="13" s="1"/>
  <c r="AD103" i="13" s="1"/>
  <c r="AE105" i="13" s="1"/>
  <c r="AE103" i="13" s="1"/>
  <c r="AF105" i="13" s="1"/>
  <c r="AF103" i="13" s="1"/>
  <c r="AG105" i="13" s="1"/>
  <c r="AG103" i="13" s="1"/>
  <c r="AH105" i="13" s="1"/>
  <c r="AH103" i="13" s="1"/>
  <c r="AI105" i="13" s="1"/>
  <c r="AI103" i="13" s="1"/>
  <c r="AJ105" i="13" s="1"/>
  <c r="AJ103" i="13" s="1"/>
  <c r="AK105" i="13" s="1"/>
  <c r="AK103" i="13" s="1"/>
  <c r="AL105" i="13" s="1"/>
  <c r="AL103" i="13" s="1"/>
  <c r="AM105" i="13" s="1"/>
  <c r="AM103" i="13" s="1"/>
  <c r="AN105" i="13" s="1"/>
  <c r="AN103" i="13" s="1"/>
  <c r="AO105" i="13" s="1"/>
  <c r="AO103" i="13" s="1"/>
  <c r="AP105" i="13" s="1"/>
  <c r="AP103" i="13" s="1"/>
  <c r="AQ105" i="13" s="1"/>
  <c r="AQ103" i="13" s="1"/>
  <c r="AR105" i="13" s="1"/>
  <c r="AR103" i="13" s="1"/>
  <c r="AS105" i="13" s="1"/>
  <c r="AS103" i="13" s="1"/>
  <c r="AT105" i="13" s="1"/>
  <c r="AT103" i="13" s="1"/>
  <c r="AU105" i="13" s="1"/>
  <c r="AU103" i="13" s="1"/>
  <c r="AV105" i="13" s="1"/>
  <c r="AV103" i="13" s="1"/>
  <c r="AW105" i="13" s="1"/>
  <c r="AW103" i="13" s="1"/>
  <c r="AX105" i="13" s="1"/>
  <c r="AX103" i="13" s="1"/>
  <c r="AY105" i="13" s="1"/>
  <c r="AY103" i="13" s="1"/>
  <c r="AZ105" i="13" s="1"/>
  <c r="AZ103" i="13" s="1"/>
  <c r="BA105" i="13" s="1"/>
  <c r="BA103" i="13" s="1"/>
  <c r="BB105" i="13" s="1"/>
  <c r="BB103" i="13" s="1"/>
  <c r="BC105" i="13" s="1"/>
  <c r="BC103" i="13" s="1"/>
  <c r="DT230" i="3"/>
  <c r="DS18" i="12"/>
  <c r="EB21" i="12"/>
  <c r="EB30" i="7"/>
  <c r="CO26" i="7"/>
  <c r="CL330" i="1"/>
  <c r="DM163" i="3"/>
  <c r="DL19" i="12"/>
  <c r="DL17" i="12" s="1"/>
  <c r="EM7" i="7"/>
  <c r="EM8" i="7" s="1"/>
  <c r="EM9" i="7" s="1"/>
  <c r="EM13" i="7"/>
  <c r="EM15" i="7" s="1"/>
  <c r="EM19" i="7"/>
  <c r="EU202" i="3"/>
  <c r="EU356" i="1"/>
  <c r="L94" i="13"/>
  <c r="L92" i="13" s="1"/>
  <c r="DN18" i="12"/>
  <c r="DO230" i="3"/>
  <c r="CY19" i="12"/>
  <c r="CY17" i="12" s="1"/>
  <c r="CZ163" i="3"/>
  <c r="DG19" i="12"/>
  <c r="DG17" i="12" s="1"/>
  <c r="DH163" i="3"/>
  <c r="DC163" i="3"/>
  <c r="DB19" i="12"/>
  <c r="DB17" i="12" s="1"/>
  <c r="CI332" i="1"/>
  <c r="CB26" i="7"/>
  <c r="DK36" i="7"/>
  <c r="DK39" i="7" s="1"/>
  <c r="DK33" i="12"/>
  <c r="DK28" i="12" s="1"/>
  <c r="DL177" i="3"/>
  <c r="EV358" i="1"/>
  <c r="EV204" i="3"/>
  <c r="CK330" i="1"/>
  <c r="CV328" i="1"/>
  <c r="CU329" i="1"/>
  <c r="EO205" i="3"/>
  <c r="EO359" i="1"/>
  <c r="EN4" i="12" s="1"/>
  <c r="EN3" i="12" s="1"/>
  <c r="EQ205" i="3"/>
  <c r="EQ359" i="1"/>
  <c r="EP4" i="12" s="1"/>
  <c r="EP3" i="12" s="1"/>
  <c r="EW358" i="1"/>
  <c r="EW204" i="3"/>
  <c r="BZ17" i="12"/>
  <c r="CU26" i="7"/>
  <c r="DC26" i="7"/>
  <c r="CX26" i="7"/>
  <c r="ES205" i="3"/>
  <c r="ES359" i="1"/>
  <c r="ER4" i="12" s="1"/>
  <c r="ER3" i="12" s="1"/>
  <c r="DJ36" i="7"/>
  <c r="DJ39" i="7" s="1"/>
  <c r="DJ33" i="12"/>
  <c r="DJ28" i="12" s="1"/>
  <c r="DK177" i="3"/>
  <c r="FD205" i="3"/>
  <c r="CH26" i="7"/>
  <c r="DM30" i="7"/>
  <c r="DM21" i="12"/>
  <c r="CH17" i="12"/>
  <c r="CT330" i="1"/>
  <c r="EK205" i="3"/>
  <c r="EK359" i="1"/>
  <c r="EJ4" i="12" s="1"/>
  <c r="EJ3" i="12" s="1"/>
  <c r="CO330" i="1"/>
  <c r="EM205" i="3"/>
  <c r="EM359" i="1"/>
  <c r="EL4" i="12" s="1"/>
  <c r="EL3" i="12" s="1"/>
  <c r="DT30" i="7"/>
  <c r="DT21" i="12"/>
  <c r="CG17" i="12"/>
  <c r="CN307" i="1"/>
  <c r="DO19" i="12"/>
  <c r="DO17" i="12" s="1"/>
  <c r="DP163" i="3"/>
  <c r="DD19" i="12"/>
  <c r="DD17" i="12" s="1"/>
  <c r="DE163" i="3"/>
  <c r="FC202" i="3"/>
  <c r="FC356" i="1"/>
  <c r="FB7" i="7" s="1"/>
  <c r="FB8" i="7" s="1"/>
  <c r="FB9" i="7" s="1"/>
  <c r="CC332" i="1"/>
  <c r="EY355" i="1"/>
  <c r="DQ30" i="7"/>
  <c r="DQ21" i="12"/>
  <c r="DQ36" i="7"/>
  <c r="DQ39" i="7" s="1"/>
  <c r="DQ33" i="12"/>
  <c r="DQ28" i="12" s="1"/>
  <c r="DR177" i="3"/>
  <c r="CL307" i="1"/>
  <c r="EN205" i="3"/>
  <c r="EN359" i="1"/>
  <c r="EM4" i="12" s="1"/>
  <c r="EM3" i="12" s="1"/>
  <c r="CQ331" i="1"/>
  <c r="DR21" i="12"/>
  <c r="DR30" i="7"/>
  <c r="EA10" i="7"/>
  <c r="EA20" i="7" s="1"/>
  <c r="DN30" i="7"/>
  <c r="DN21" i="12"/>
  <c r="EQ13" i="7"/>
  <c r="EQ15" i="7" s="1"/>
  <c r="EQ19" i="7"/>
  <c r="EQ7" i="7"/>
  <c r="EQ8" i="7" s="1"/>
  <c r="EQ9" i="7" s="1"/>
  <c r="CB17" i="12"/>
  <c r="DL239" i="3"/>
  <c r="DL256" i="3"/>
  <c r="DL159" i="3"/>
  <c r="DL269" i="3"/>
  <c r="DL251" i="3"/>
  <c r="DL264" i="3"/>
  <c r="DL232" i="3"/>
  <c r="CK331" i="1"/>
  <c r="CV330" i="1"/>
  <c r="CU331" i="1"/>
  <c r="BZ26" i="7"/>
  <c r="EO8" i="7"/>
  <c r="EO9" i="7" s="1"/>
  <c r="DY262" i="3"/>
  <c r="DY254" i="3"/>
  <c r="DY173" i="3" s="1"/>
  <c r="DY267" i="3"/>
  <c r="DY250" i="3"/>
  <c r="DY167" i="3" s="1"/>
  <c r="DY255" i="3"/>
  <c r="DY268" i="3"/>
  <c r="DY263" i="3"/>
  <c r="DY228" i="3"/>
  <c r="DY209" i="3"/>
  <c r="DY234" i="3"/>
  <c r="DX26" i="12" s="1"/>
  <c r="DY278" i="3"/>
  <c r="DU33" i="12"/>
  <c r="DU28" i="12" s="1"/>
  <c r="DU36" i="7"/>
  <c r="DU39" i="7" s="1"/>
  <c r="DV177" i="3"/>
  <c r="CT26" i="7"/>
  <c r="EH19" i="7"/>
  <c r="EH7" i="7"/>
  <c r="EH8" i="7" s="1"/>
  <c r="EH9" i="7" s="1"/>
  <c r="EH13" i="7"/>
  <c r="EH15" i="7" s="1"/>
  <c r="DR239" i="3"/>
  <c r="DR256" i="3"/>
  <c r="DR159" i="3"/>
  <c r="DR251" i="3"/>
  <c r="DR264" i="3"/>
  <c r="DR269" i="3"/>
  <c r="DR232" i="3"/>
  <c r="CA17" i="12"/>
  <c r="DK230" i="3"/>
  <c r="DJ18" i="12"/>
  <c r="DN230" i="3"/>
  <c r="DM18" i="12"/>
  <c r="CT329" i="1"/>
  <c r="CR330" i="1"/>
  <c r="CG26" i="7"/>
  <c r="CN305" i="1"/>
  <c r="FJ172" i="3" s="1"/>
  <c r="FJ177" i="3" s="1"/>
  <c r="EG263" i="3"/>
  <c r="EG254" i="3"/>
  <c r="EG173" i="3" s="1"/>
  <c r="EG250" i="3"/>
  <c r="EG167" i="3" s="1"/>
  <c r="EG255" i="3"/>
  <c r="EG262" i="3"/>
  <c r="EG267" i="3"/>
  <c r="EG228" i="3"/>
  <c r="EG268" i="3"/>
  <c r="EG234" i="3"/>
  <c r="EF26" i="12" s="1"/>
  <c r="EG278" i="3"/>
  <c r="EG209" i="3"/>
  <c r="EC269" i="3"/>
  <c r="EC264" i="3"/>
  <c r="EC232" i="3"/>
  <c r="EC256" i="3"/>
  <c r="EC239" i="3"/>
  <c r="EC251" i="3"/>
  <c r="EC159" i="3"/>
  <c r="EB255" i="3"/>
  <c r="EB262" i="3"/>
  <c r="EB263" i="3"/>
  <c r="EB228" i="3"/>
  <c r="EB267" i="3"/>
  <c r="EB268" i="3"/>
  <c r="EB250" i="3"/>
  <c r="EB167" i="3" s="1"/>
  <c r="EB254" i="3"/>
  <c r="EB173" i="3" s="1"/>
  <c r="EB234" i="3"/>
  <c r="EA26" i="12" s="1"/>
  <c r="EB209" i="3"/>
  <c r="EB278" i="3"/>
  <c r="DQ239" i="3"/>
  <c r="DQ256" i="3"/>
  <c r="DQ264" i="3"/>
  <c r="DQ159" i="3"/>
  <c r="DQ251" i="3"/>
  <c r="DQ269" i="3"/>
  <c r="DQ232" i="3"/>
  <c r="DP21" i="12"/>
  <c r="DP30" i="7"/>
  <c r="CP329" i="1"/>
  <c r="DX254" i="3"/>
  <c r="DX173" i="3" s="1"/>
  <c r="DX268" i="3"/>
  <c r="DX255" i="3"/>
  <c r="DX267" i="3"/>
  <c r="DX262" i="3"/>
  <c r="DX250" i="3"/>
  <c r="DX167" i="3" s="1"/>
  <c r="DX228" i="3"/>
  <c r="DX263" i="3"/>
  <c r="DX209" i="3"/>
  <c r="DX278" i="3"/>
  <c r="DX234" i="3"/>
  <c r="DW26" i="12" s="1"/>
  <c r="CL329" i="1"/>
  <c r="EV19" i="7"/>
  <c r="EV7" i="7"/>
  <c r="EV13" i="7"/>
  <c r="EV15" i="7" s="1"/>
  <c r="CD17" i="12"/>
  <c r="CQ328" i="1"/>
  <c r="DS239" i="3"/>
  <c r="DS159" i="3"/>
  <c r="DS264" i="3"/>
  <c r="DS232" i="3"/>
  <c r="DS269" i="3"/>
  <c r="DS251" i="3"/>
  <c r="DS256" i="3"/>
  <c r="FA203" i="3"/>
  <c r="FA357" i="1"/>
  <c r="ER205" i="3"/>
  <c r="ER359" i="1"/>
  <c r="EQ4" i="12" s="1"/>
  <c r="EQ3" i="12" s="1"/>
  <c r="CM26" i="7"/>
  <c r="EZ205" i="3"/>
  <c r="EZ359" i="1"/>
  <c r="CK329" i="1"/>
  <c r="CV305" i="1"/>
  <c r="FR172" i="3" s="1"/>
  <c r="FR177" i="3" s="1"/>
  <c r="FC357" i="1"/>
  <c r="FC203" i="3"/>
  <c r="CB332" i="1"/>
  <c r="EX355" i="1"/>
  <c r="EW6" i="7" s="1"/>
  <c r="ED254" i="3"/>
  <c r="ED173" i="3" s="1"/>
  <c r="ED267" i="3"/>
  <c r="ED263" i="3"/>
  <c r="ED262" i="3"/>
  <c r="ED228" i="3"/>
  <c r="ED250" i="3"/>
  <c r="ED167" i="3" s="1"/>
  <c r="ED268" i="3"/>
  <c r="ED255" i="3"/>
  <c r="ED278" i="3"/>
  <c r="ED209" i="3"/>
  <c r="ED234" i="3"/>
  <c r="EC26" i="12" s="1"/>
  <c r="DN235" i="3"/>
  <c r="EA262" i="3"/>
  <c r="EA250" i="3"/>
  <c r="EA167" i="3" s="1"/>
  <c r="EA267" i="3"/>
  <c r="EA263" i="3"/>
  <c r="EA254" i="3"/>
  <c r="EA173" i="3" s="1"/>
  <c r="EA228" i="3"/>
  <c r="EA255" i="3"/>
  <c r="EA268" i="3"/>
  <c r="EA278" i="3"/>
  <c r="EA234" i="3"/>
  <c r="EA209" i="3"/>
  <c r="CW26" i="7"/>
  <c r="DF19" i="12"/>
  <c r="DF17" i="12" s="1"/>
  <c r="DG163" i="3"/>
  <c r="CK26" i="7"/>
  <c r="DW267" i="3"/>
  <c r="DW254" i="3"/>
  <c r="DW173" i="3" s="1"/>
  <c r="DW228" i="3"/>
  <c r="DW250" i="3"/>
  <c r="DW167" i="3" s="1"/>
  <c r="DW255" i="3"/>
  <c r="DW263" i="3"/>
  <c r="DW268" i="3"/>
  <c r="DW262" i="3"/>
  <c r="DW209" i="3"/>
  <c r="DW234" i="3"/>
  <c r="DV26" i="12" s="1"/>
  <c r="DW278" i="3"/>
  <c r="CS330" i="1"/>
  <c r="EL205" i="3"/>
  <c r="EL359" i="1"/>
  <c r="EK4" i="12" s="1"/>
  <c r="EK3" i="12" s="1"/>
  <c r="DE19" i="12"/>
  <c r="DF163" i="3"/>
  <c r="CE26" i="7"/>
  <c r="DN239" i="3"/>
  <c r="DN251" i="3"/>
  <c r="DN269" i="3"/>
  <c r="DN264" i="3"/>
  <c r="DN159" i="3"/>
  <c r="DN232" i="3"/>
  <c r="CC17" i="12"/>
  <c r="CE17" i="12"/>
  <c r="EF228" i="3"/>
  <c r="EF254" i="3"/>
  <c r="EF173" i="3" s="1"/>
  <c r="EF250" i="3"/>
  <c r="EF167" i="3" s="1"/>
  <c r="EF255" i="3"/>
  <c r="EF268" i="3"/>
  <c r="EF263" i="3"/>
  <c r="EF262" i="3"/>
  <c r="EF267" i="3"/>
  <c r="EF209" i="3"/>
  <c r="EF278" i="3"/>
  <c r="EF234" i="3"/>
  <c r="EE26" i="12" s="1"/>
  <c r="DT36" i="7"/>
  <c r="DT39" i="7" s="1"/>
  <c r="DT33" i="12"/>
  <c r="DT28" i="12" s="1"/>
  <c r="DU177" i="3"/>
  <c r="DT239" i="3"/>
  <c r="DT264" i="3"/>
  <c r="DT269" i="3"/>
  <c r="DT251" i="3"/>
  <c r="DT256" i="3"/>
  <c r="DT232" i="3"/>
  <c r="DT159" i="3"/>
  <c r="DS33" i="12"/>
  <c r="DS28" i="12" s="1"/>
  <c r="DS36" i="7"/>
  <c r="DS39" i="7" s="1"/>
  <c r="DT177" i="3"/>
  <c r="EH268" i="3"/>
  <c r="EH262" i="3"/>
  <c r="EH255" i="3"/>
  <c r="EH228" i="3"/>
  <c r="EH263" i="3"/>
  <c r="EH267" i="3"/>
  <c r="EH254" i="3"/>
  <c r="EH173" i="3" s="1"/>
  <c r="EH250" i="3"/>
  <c r="EH167" i="3" s="1"/>
  <c r="EH278" i="3"/>
  <c r="EH234" i="3"/>
  <c r="EG26" i="12" s="1"/>
  <c r="EH209" i="3"/>
  <c r="DP36" i="7"/>
  <c r="DP39" i="7" s="1"/>
  <c r="DP33" i="12"/>
  <c r="DP28" i="12" s="1"/>
  <c r="DQ177" i="3"/>
  <c r="DP18" i="12"/>
  <c r="DQ230" i="3"/>
  <c r="DQ18" i="12"/>
  <c r="DR230" i="3"/>
  <c r="EW205" i="3"/>
  <c r="CD26" i="7"/>
  <c r="DI19" i="12"/>
  <c r="DJ163" i="3"/>
  <c r="EG10" i="7"/>
  <c r="EG20" i="7" s="1"/>
  <c r="EV35" i="7"/>
  <c r="EV31" i="12"/>
  <c r="CM17" i="12"/>
  <c r="DK30" i="7"/>
  <c r="DK21" i="12"/>
  <c r="FE9" i="7"/>
  <c r="H49" i="13"/>
  <c r="I204" i="13"/>
  <c r="CJ26" i="7"/>
  <c r="CR26" i="7"/>
  <c r="DU30" i="7"/>
  <c r="DU21" i="12"/>
  <c r="EE255" i="3"/>
  <c r="EE263" i="3"/>
  <c r="EE268" i="3"/>
  <c r="EE267" i="3"/>
  <c r="EE254" i="3"/>
  <c r="EE173" i="3" s="1"/>
  <c r="EE228" i="3"/>
  <c r="EE262" i="3"/>
  <c r="EE250" i="3"/>
  <c r="EE167" i="3" s="1"/>
  <c r="EE234" i="3"/>
  <c r="ED26" i="12" s="1"/>
  <c r="EE209" i="3"/>
  <c r="EE278" i="3"/>
  <c r="CS26" i="7"/>
  <c r="BE79" i="13"/>
  <c r="BF77" i="13" s="1"/>
  <c r="BD91" i="13"/>
  <c r="BD80" i="13"/>
  <c r="BE78" i="13" s="1"/>
  <c r="BE91" i="13" s="1"/>
  <c r="DA26" i="7"/>
  <c r="EJ263" i="3" l="1"/>
  <c r="FL204" i="3"/>
  <c r="BF83" i="13"/>
  <c r="BG82" i="13" s="1"/>
  <c r="DQ184" i="1"/>
  <c r="DM184" i="1"/>
  <c r="DN184" i="1"/>
  <c r="DJ184" i="1"/>
  <c r="EV8" i="7"/>
  <c r="EV9" i="7" s="1"/>
  <c r="EV10" i="7" s="1"/>
  <c r="EV20" i="7" s="1"/>
  <c r="DK184" i="1"/>
  <c r="DI184" i="1"/>
  <c r="O140" i="1"/>
  <c r="DO185" i="1"/>
  <c r="P126" i="1"/>
  <c r="ED184" i="1" s="1"/>
  <c r="DS184" i="1"/>
  <c r="P127" i="1"/>
  <c r="EA185" i="1" s="1"/>
  <c r="DS185" i="1"/>
  <c r="O141" i="1"/>
  <c r="FH358" i="1"/>
  <c r="FK356" i="1"/>
  <c r="FJ7" i="7" s="1"/>
  <c r="FJ8" i="7" s="1"/>
  <c r="DP184" i="1"/>
  <c r="DL184" i="1"/>
  <c r="DM185" i="1"/>
  <c r="DJ185" i="1"/>
  <c r="DT184" i="1"/>
  <c r="DP185" i="1"/>
  <c r="EJ209" i="3"/>
  <c r="EJ256" i="3" s="1"/>
  <c r="EJ262" i="3"/>
  <c r="EJ255" i="3"/>
  <c r="EJ254" i="3"/>
  <c r="EJ173" i="3" s="1"/>
  <c r="EI36" i="7" s="1"/>
  <c r="EI39" i="7" s="1"/>
  <c r="FO204" i="3"/>
  <c r="EJ278" i="3"/>
  <c r="EJ268" i="3"/>
  <c r="DR185" i="1"/>
  <c r="DK185" i="1"/>
  <c r="FA9" i="7"/>
  <c r="EJ234" i="3"/>
  <c r="EI26" i="12" s="1"/>
  <c r="EJ228" i="3"/>
  <c r="EI18" i="12" s="1"/>
  <c r="DQ185" i="1"/>
  <c r="DN185" i="1"/>
  <c r="EJ267" i="3"/>
  <c r="DT185" i="1"/>
  <c r="DI185" i="1"/>
  <c r="EX9" i="7"/>
  <c r="FC359" i="1"/>
  <c r="FB10" i="7" s="1"/>
  <c r="FB20" i="7" s="1"/>
  <c r="FB32" i="7" s="1"/>
  <c r="FB40" i="7" s="1"/>
  <c r="FB42" i="7" s="1"/>
  <c r="FI202" i="3"/>
  <c r="CO332" i="1"/>
  <c r="FK205" i="3" s="1"/>
  <c r="FR202" i="3"/>
  <c r="DB329" i="1"/>
  <c r="FX202" i="3" s="1"/>
  <c r="DN240" i="3"/>
  <c r="FB359" i="1"/>
  <c r="CS332" i="1"/>
  <c r="FO205" i="3" s="1"/>
  <c r="FF205" i="3"/>
  <c r="FF250" i="3" s="1"/>
  <c r="FF167" i="3" s="1"/>
  <c r="DF329" i="1"/>
  <c r="GB356" i="1" s="1"/>
  <c r="GA7" i="7" s="1"/>
  <c r="GA8" i="7" s="1"/>
  <c r="FQ357" i="1"/>
  <c r="DF330" i="1"/>
  <c r="GB357" i="1" s="1"/>
  <c r="DG331" i="1"/>
  <c r="GC358" i="1" s="1"/>
  <c r="DE305" i="1"/>
  <c r="GA172" i="3" s="1"/>
  <c r="GA177" i="3" s="1"/>
  <c r="DF331" i="1"/>
  <c r="GB358" i="1" s="1"/>
  <c r="FJ357" i="1"/>
  <c r="DB331" i="1"/>
  <c r="FX204" i="3" s="1"/>
  <c r="DB330" i="1"/>
  <c r="FX203" i="3" s="1"/>
  <c r="CR332" i="1"/>
  <c r="FN205" i="3" s="1"/>
  <c r="FN204" i="3"/>
  <c r="FI203" i="3"/>
  <c r="DB328" i="1"/>
  <c r="FX355" i="1" s="1"/>
  <c r="DL187" i="1"/>
  <c r="DP187" i="1"/>
  <c r="P129" i="1"/>
  <c r="DN187" i="1"/>
  <c r="DK187" i="1"/>
  <c r="DS187" i="1"/>
  <c r="DQ187" i="1"/>
  <c r="DT187" i="1"/>
  <c r="DR187" i="1"/>
  <c r="DJ187" i="1"/>
  <c r="DM187" i="1"/>
  <c r="DI187" i="1"/>
  <c r="O143" i="1"/>
  <c r="DO187" i="1"/>
  <c r="DB305" i="1"/>
  <c r="FX172" i="3" s="1"/>
  <c r="FX177" i="3" s="1"/>
  <c r="FJ202" i="3"/>
  <c r="FO202" i="3"/>
  <c r="EO10" i="7"/>
  <c r="EO20" i="7" s="1"/>
  <c r="FL357" i="1"/>
  <c r="CN332" i="1"/>
  <c r="FJ205" i="3" s="1"/>
  <c r="CW331" i="1"/>
  <c r="FS358" i="1" s="1"/>
  <c r="EY10" i="7"/>
  <c r="EY20" i="7" s="1"/>
  <c r="EY32" i="7" s="1"/>
  <c r="EY40" i="7" s="1"/>
  <c r="EY42" i="7" s="1"/>
  <c r="EY5" i="11" s="1"/>
  <c r="EY3" i="11" s="1"/>
  <c r="ER10" i="7"/>
  <c r="ER20" i="7" s="1"/>
  <c r="EN10" i="7"/>
  <c r="EN20" i="7" s="1"/>
  <c r="FC10" i="7"/>
  <c r="FC20" i="7" s="1"/>
  <c r="FC32" i="7" s="1"/>
  <c r="FC40" i="7" s="1"/>
  <c r="FC42" i="7" s="1"/>
  <c r="FC69" i="7" s="1"/>
  <c r="DD305" i="1"/>
  <c r="FZ172" i="3" s="1"/>
  <c r="FZ177" i="3" s="1"/>
  <c r="CY329" i="1"/>
  <c r="FU202" i="3" s="1"/>
  <c r="DE331" i="1"/>
  <c r="GA358" i="1" s="1"/>
  <c r="DG329" i="1"/>
  <c r="GC356" i="1" s="1"/>
  <c r="GB7" i="7" s="1"/>
  <c r="GB8" i="7" s="1"/>
  <c r="CW305" i="1"/>
  <c r="FS172" i="3" s="1"/>
  <c r="FS177" i="3" s="1"/>
  <c r="DA330" i="1"/>
  <c r="FW357" i="1" s="1"/>
  <c r="CM332" i="1"/>
  <c r="FI359" i="1" s="1"/>
  <c r="DH328" i="1"/>
  <c r="GD355" i="1" s="1"/>
  <c r="DC329" i="1"/>
  <c r="FY356" i="1" s="1"/>
  <c r="FX7" i="7" s="1"/>
  <c r="FX8" i="7" s="1"/>
  <c r="DG305" i="1"/>
  <c r="GC172" i="3" s="1"/>
  <c r="GC177" i="3" s="1"/>
  <c r="EH10" i="7"/>
  <c r="EH20" i="7" s="1"/>
  <c r="E31" i="7"/>
  <c r="E32" i="7" s="1"/>
  <c r="E40" i="7" s="1"/>
  <c r="E42" i="7" s="1"/>
  <c r="E5" i="11" s="1"/>
  <c r="E3" i="11" s="1"/>
  <c r="DF305" i="1"/>
  <c r="GB172" i="3" s="1"/>
  <c r="GB177" i="3" s="1"/>
  <c r="DE330" i="1"/>
  <c r="GA203" i="3" s="1"/>
  <c r="DR178" i="1"/>
  <c r="DT178" i="1"/>
  <c r="DL178" i="1"/>
  <c r="DN178" i="1"/>
  <c r="DI178" i="1"/>
  <c r="DS178" i="1"/>
  <c r="DM178" i="1"/>
  <c r="DJ178" i="1"/>
  <c r="P120" i="1"/>
  <c r="DK178" i="1"/>
  <c r="DP178" i="1"/>
  <c r="DO178" i="1"/>
  <c r="DQ178" i="1"/>
  <c r="O134" i="1"/>
  <c r="DE329" i="1"/>
  <c r="GA202" i="3" s="1"/>
  <c r="DG328" i="1"/>
  <c r="GC355" i="1" s="1"/>
  <c r="DE328" i="1"/>
  <c r="GA355" i="1" s="1"/>
  <c r="DF328" i="1"/>
  <c r="GB355" i="1" s="1"/>
  <c r="DH329" i="1"/>
  <c r="GD356" i="1" s="1"/>
  <c r="GC7" i="7" s="1"/>
  <c r="GC8" i="7" s="1"/>
  <c r="DA328" i="1"/>
  <c r="FW355" i="1" s="1"/>
  <c r="DH305" i="1"/>
  <c r="GD172" i="3" s="1"/>
  <c r="GD177" i="3" s="1"/>
  <c r="CZ331" i="1"/>
  <c r="FV358" i="1" s="1"/>
  <c r="CZ305" i="1"/>
  <c r="FV172" i="3" s="1"/>
  <c r="FV177" i="3" s="1"/>
  <c r="DL183" i="1"/>
  <c r="DI183" i="1"/>
  <c r="DP183" i="1"/>
  <c r="DJ183" i="1"/>
  <c r="DS183" i="1"/>
  <c r="DT183" i="1"/>
  <c r="P125" i="1"/>
  <c r="DN183" i="1"/>
  <c r="DQ183" i="1"/>
  <c r="O139" i="1"/>
  <c r="DK183" i="1"/>
  <c r="DR183" i="1"/>
  <c r="DO183" i="1"/>
  <c r="DM183" i="1"/>
  <c r="EE185" i="1"/>
  <c r="Q127" i="1"/>
  <c r="ED185" i="1"/>
  <c r="DY185" i="1"/>
  <c r="P141" i="1"/>
  <c r="DZ185" i="1"/>
  <c r="DV185" i="1"/>
  <c r="DX185" i="1"/>
  <c r="EB185" i="1"/>
  <c r="EC185" i="1"/>
  <c r="DX182" i="1"/>
  <c r="DU182" i="1"/>
  <c r="EC182" i="1"/>
  <c r="EA182" i="1"/>
  <c r="DW182" i="1"/>
  <c r="Q124" i="1"/>
  <c r="DV182" i="1"/>
  <c r="P138" i="1"/>
  <c r="EB182" i="1"/>
  <c r="ED182" i="1"/>
  <c r="DZ182" i="1"/>
  <c r="DY182" i="1"/>
  <c r="EF182" i="1"/>
  <c r="EE182" i="1"/>
  <c r="DC330" i="1"/>
  <c r="FY203" i="3" s="1"/>
  <c r="CW330" i="1"/>
  <c r="FS357" i="1" s="1"/>
  <c r="DG330" i="1"/>
  <c r="GC203" i="3" s="1"/>
  <c r="CW328" i="1"/>
  <c r="FI355" i="1"/>
  <c r="DZ177" i="1"/>
  <c r="DU177" i="1"/>
  <c r="Q119" i="1"/>
  <c r="ED177" i="1"/>
  <c r="EC177" i="1"/>
  <c r="DW177" i="1"/>
  <c r="EF177" i="1"/>
  <c r="EA177" i="1"/>
  <c r="DX177" i="1"/>
  <c r="DV177" i="1"/>
  <c r="EB177" i="1"/>
  <c r="P133" i="1"/>
  <c r="EE177" i="1"/>
  <c r="DY177" i="1"/>
  <c r="DR188" i="1"/>
  <c r="DI188" i="1"/>
  <c r="DT188" i="1"/>
  <c r="DM188" i="1"/>
  <c r="O144" i="1"/>
  <c r="DQ188" i="1"/>
  <c r="DP188" i="1"/>
  <c r="DO188" i="1"/>
  <c r="DS188" i="1"/>
  <c r="DK188" i="1"/>
  <c r="DJ188" i="1"/>
  <c r="DN188" i="1"/>
  <c r="DL188" i="1"/>
  <c r="P130" i="1"/>
  <c r="DS180" i="1"/>
  <c r="O136" i="1"/>
  <c r="DK180" i="1"/>
  <c r="DJ180" i="1"/>
  <c r="DI180" i="1"/>
  <c r="DL180" i="1"/>
  <c r="DQ180" i="1"/>
  <c r="DM180" i="1"/>
  <c r="DO180" i="1"/>
  <c r="DP180" i="1"/>
  <c r="P122" i="1"/>
  <c r="DT180" i="1"/>
  <c r="DR180" i="1"/>
  <c r="DN180" i="1"/>
  <c r="CX331" i="1"/>
  <c r="FT204" i="3" s="1"/>
  <c r="DH330" i="1"/>
  <c r="GD203" i="3" s="1"/>
  <c r="CW329" i="1"/>
  <c r="FS356" i="1" s="1"/>
  <c r="FR7" i="7" s="1"/>
  <c r="FR8" i="7" s="1"/>
  <c r="EJ10" i="7"/>
  <c r="EJ20" i="7" s="1"/>
  <c r="EP10" i="7"/>
  <c r="EP20" i="7" s="1"/>
  <c r="DD329" i="1"/>
  <c r="FZ356" i="1" s="1"/>
  <c r="FY7" i="7" s="1"/>
  <c r="FY8" i="7" s="1"/>
  <c r="FM202" i="3"/>
  <c r="FD9" i="7"/>
  <c r="CX305" i="1"/>
  <c r="FT172" i="3" s="1"/>
  <c r="FT177" i="3" s="1"/>
  <c r="EF230" i="3"/>
  <c r="EE18" i="12"/>
  <c r="EA251" i="3"/>
  <c r="EA239" i="3"/>
  <c r="EA264" i="3"/>
  <c r="EA256" i="3"/>
  <c r="EA269" i="3"/>
  <c r="EA232" i="3"/>
  <c r="EA159" i="3"/>
  <c r="EW7" i="7"/>
  <c r="EW8" i="7" s="1"/>
  <c r="EW9" i="7" s="1"/>
  <c r="EW13" i="7"/>
  <c r="EW15" i="7" s="1"/>
  <c r="EW19" i="7"/>
  <c r="DW33" i="12"/>
  <c r="DW28" i="12" s="1"/>
  <c r="DW36" i="7"/>
  <c r="DW39" i="7" s="1"/>
  <c r="DX177" i="3"/>
  <c r="EA30" i="7"/>
  <c r="EA21" i="12"/>
  <c r="DX36" i="7"/>
  <c r="DX39" i="7" s="1"/>
  <c r="DX33" i="12"/>
  <c r="DX28" i="12" s="1"/>
  <c r="DY177" i="3"/>
  <c r="EM255" i="3"/>
  <c r="EM268" i="3"/>
  <c r="EM262" i="3"/>
  <c r="EM263" i="3"/>
  <c r="EM228" i="3"/>
  <c r="EM250" i="3"/>
  <c r="EM167" i="3" s="1"/>
  <c r="EM267" i="3"/>
  <c r="EM254" i="3"/>
  <c r="EM173" i="3" s="1"/>
  <c r="EM234" i="3"/>
  <c r="EM209" i="3"/>
  <c r="EM278" i="3"/>
  <c r="CY26" i="7"/>
  <c r="BD98" i="13"/>
  <c r="BE98" i="13"/>
  <c r="ED18" i="12"/>
  <c r="EE230" i="3"/>
  <c r="DI26" i="7"/>
  <c r="EG30" i="7"/>
  <c r="EG21" i="12"/>
  <c r="EE33" i="12"/>
  <c r="EE28" i="12" s="1"/>
  <c r="EE36" i="7"/>
  <c r="EE39" i="7" s="1"/>
  <c r="EF177" i="3"/>
  <c r="DE26" i="7"/>
  <c r="EA230" i="3"/>
  <c r="DZ18" i="12"/>
  <c r="EC21" i="12"/>
  <c r="EC30" i="7"/>
  <c r="EZ250" i="3"/>
  <c r="EZ167" i="3" s="1"/>
  <c r="EZ228" i="3"/>
  <c r="EZ230" i="3" s="1"/>
  <c r="EZ163" i="3" s="1"/>
  <c r="EZ278" i="3"/>
  <c r="EZ209" i="3"/>
  <c r="EZ234" i="3"/>
  <c r="ER254" i="3"/>
  <c r="ER173" i="3" s="1"/>
  <c r="ER228" i="3"/>
  <c r="ER255" i="3"/>
  <c r="ER250" i="3"/>
  <c r="ER167" i="3" s="1"/>
  <c r="ER267" i="3"/>
  <c r="ER262" i="3"/>
  <c r="ER268" i="3"/>
  <c r="ER263" i="3"/>
  <c r="ER209" i="3"/>
  <c r="ER234" i="3"/>
  <c r="EQ26" i="12" s="1"/>
  <c r="ER278" i="3"/>
  <c r="FM355" i="1"/>
  <c r="CQ332" i="1"/>
  <c r="EA36" i="7"/>
  <c r="EA39" i="7" s="1"/>
  <c r="EA33" i="12"/>
  <c r="EA28" i="12" s="1"/>
  <c r="EB177" i="3"/>
  <c r="EF21" i="12"/>
  <c r="EF30" i="7"/>
  <c r="CX328" i="1"/>
  <c r="FP202" i="3"/>
  <c r="FP356" i="1"/>
  <c r="FO7" i="7" s="1"/>
  <c r="FO8" i="7" s="1"/>
  <c r="DY239" i="3"/>
  <c r="DY251" i="3"/>
  <c r="DY269" i="3"/>
  <c r="DY232" i="3"/>
  <c r="DY264" i="3"/>
  <c r="DY256" i="3"/>
  <c r="DY159" i="3"/>
  <c r="FM204" i="3"/>
  <c r="FM358" i="1"/>
  <c r="FL9" i="7" s="1"/>
  <c r="DD26" i="7"/>
  <c r="ES254" i="3"/>
  <c r="ES173" i="3" s="1"/>
  <c r="ES228" i="3"/>
  <c r="ES262" i="3"/>
  <c r="ES255" i="3"/>
  <c r="ES267" i="3"/>
  <c r="ES268" i="3"/>
  <c r="ES250" i="3"/>
  <c r="ES167" i="3" s="1"/>
  <c r="ES263" i="3"/>
  <c r="ES234" i="3"/>
  <c r="ER26" i="12" s="1"/>
  <c r="ES278" i="3"/>
  <c r="ES209" i="3"/>
  <c r="DT163" i="3"/>
  <c r="DS19" i="12"/>
  <c r="DS17" i="12" s="1"/>
  <c r="EV205" i="3"/>
  <c r="EV359" i="1"/>
  <c r="EU4" i="12" s="1"/>
  <c r="EU3" i="12" s="1"/>
  <c r="FA205" i="3"/>
  <c r="FA359" i="1"/>
  <c r="EZ10" i="7" s="1"/>
  <c r="EZ20" i="7" s="1"/>
  <c r="EZ32" i="7" s="1"/>
  <c r="EZ40" i="7" s="1"/>
  <c r="EZ42" i="7" s="1"/>
  <c r="F25" i="12"/>
  <c r="F27" i="7"/>
  <c r="DD330" i="1"/>
  <c r="E183" i="13"/>
  <c r="E186" i="13"/>
  <c r="EO36" i="7"/>
  <c r="EO39" i="7" s="1"/>
  <c r="EO33" i="12"/>
  <c r="EO28" i="12" s="1"/>
  <c r="EP177" i="3"/>
  <c r="CZ26" i="7"/>
  <c r="DL163" i="3"/>
  <c r="DK19" i="12"/>
  <c r="DK17" i="12" s="1"/>
  <c r="DY18" i="12"/>
  <c r="DZ230" i="3"/>
  <c r="CY305" i="1"/>
  <c r="FU172" i="3" s="1"/>
  <c r="FU177" i="3" s="1"/>
  <c r="DC305" i="1"/>
  <c r="FY172" i="3" s="1"/>
  <c r="FY177" i="3" s="1"/>
  <c r="CZ328" i="1"/>
  <c r="FP204" i="3"/>
  <c r="FP358" i="1"/>
  <c r="DH26" i="7"/>
  <c r="DA305" i="1"/>
  <c r="FW172" i="3" s="1"/>
  <c r="FW177" i="3" s="1"/>
  <c r="ED36" i="7"/>
  <c r="ED39" i="7" s="1"/>
  <c r="ED33" i="12"/>
  <c r="ED28" i="12" s="1"/>
  <c r="EE177" i="3"/>
  <c r="FG356" i="1"/>
  <c r="FF7" i="7" s="1"/>
  <c r="FF8" i="7" s="1"/>
  <c r="FG202" i="3"/>
  <c r="DX18" i="12"/>
  <c r="DY230" i="3"/>
  <c r="FK359" i="1"/>
  <c r="CL332" i="1"/>
  <c r="FH355" i="1"/>
  <c r="CY331" i="1"/>
  <c r="DW239" i="3"/>
  <c r="DW264" i="3"/>
  <c r="DW232" i="3"/>
  <c r="DW251" i="3"/>
  <c r="DW256" i="3"/>
  <c r="DW159" i="3"/>
  <c r="DW269" i="3"/>
  <c r="EF18" i="12"/>
  <c r="EG230" i="3"/>
  <c r="FQ204" i="3"/>
  <c r="FQ358" i="1"/>
  <c r="EN228" i="3"/>
  <c r="EN263" i="3"/>
  <c r="EN262" i="3"/>
  <c r="EN250" i="3"/>
  <c r="EN167" i="3" s="1"/>
  <c r="EN267" i="3"/>
  <c r="EN254" i="3"/>
  <c r="EN173" i="3" s="1"/>
  <c r="EN268" i="3"/>
  <c r="EN255" i="3"/>
  <c r="EN278" i="3"/>
  <c r="EN234" i="3"/>
  <c r="EM26" i="12" s="1"/>
  <c r="EN209" i="3"/>
  <c r="EY205" i="3"/>
  <c r="EY359" i="1"/>
  <c r="FK203" i="3"/>
  <c r="FK357" i="1"/>
  <c r="FQ202" i="3"/>
  <c r="FQ356" i="1"/>
  <c r="FP7" i="7" s="1"/>
  <c r="FP8" i="7" s="1"/>
  <c r="BD105" i="13"/>
  <c r="BD103" i="13" s="1"/>
  <c r="DD331" i="1"/>
  <c r="EP230" i="3"/>
  <c r="EO18" i="12"/>
  <c r="DY30" i="7"/>
  <c r="DY21" i="12"/>
  <c r="CP332" i="1"/>
  <c r="FL355" i="1"/>
  <c r="CY328" i="1"/>
  <c r="EK10" i="7"/>
  <c r="EK20" i="7" s="1"/>
  <c r="CU332" i="1"/>
  <c r="I202" i="13"/>
  <c r="I220" i="13"/>
  <c r="H48" i="13"/>
  <c r="G47" i="12" s="1"/>
  <c r="H281" i="3"/>
  <c r="EH232" i="3"/>
  <c r="EH256" i="3"/>
  <c r="EH159" i="3"/>
  <c r="EH239" i="3"/>
  <c r="EH269" i="3"/>
  <c r="EH251" i="3"/>
  <c r="EH264" i="3"/>
  <c r="DE17" i="12"/>
  <c r="EL228" i="3"/>
  <c r="EL263" i="3"/>
  <c r="EL268" i="3"/>
  <c r="EL262" i="3"/>
  <c r="EL250" i="3"/>
  <c r="EL167" i="3" s="1"/>
  <c r="EL267" i="3"/>
  <c r="EL209" i="3"/>
  <c r="EL234" i="3"/>
  <c r="EK26" i="12" s="1"/>
  <c r="EL278" i="3"/>
  <c r="DV36" i="7"/>
  <c r="DV39" i="7" s="1"/>
  <c r="DV33" i="12"/>
  <c r="DV28" i="12" s="1"/>
  <c r="DW177" i="3"/>
  <c r="FL202" i="3"/>
  <c r="FL356" i="1"/>
  <c r="FK7" i="7" s="1"/>
  <c r="FK8" i="7" s="1"/>
  <c r="FK9" i="7" s="1"/>
  <c r="CX330" i="1"/>
  <c r="FR357" i="1"/>
  <c r="FR203" i="3"/>
  <c r="DH331" i="1"/>
  <c r="CT332" i="1"/>
  <c r="FR355" i="1"/>
  <c r="CV332" i="1"/>
  <c r="DN19" i="12"/>
  <c r="DN17" i="12" s="1"/>
  <c r="DO163" i="3"/>
  <c r="EL10" i="7"/>
  <c r="EL20" i="7" s="1"/>
  <c r="EJ230" i="3"/>
  <c r="DU19" i="12"/>
  <c r="DU17" i="12" s="1"/>
  <c r="DV163" i="3"/>
  <c r="F168" i="3"/>
  <c r="DD328" i="1"/>
  <c r="DJ181" i="1"/>
  <c r="P123" i="1"/>
  <c r="DK181" i="1"/>
  <c r="O137" i="1"/>
  <c r="DL181" i="1"/>
  <c r="DS181" i="1"/>
  <c r="DT181" i="1"/>
  <c r="DO181" i="1"/>
  <c r="DN181" i="1"/>
  <c r="DQ181" i="1"/>
  <c r="DM181" i="1"/>
  <c r="DR181" i="1"/>
  <c r="DI181" i="1"/>
  <c r="DP181" i="1"/>
  <c r="EP269" i="3"/>
  <c r="EP232" i="3"/>
  <c r="EP264" i="3"/>
  <c r="EP256" i="3"/>
  <c r="EP239" i="3"/>
  <c r="EP251" i="3"/>
  <c r="EP159" i="3"/>
  <c r="EO21" i="12"/>
  <c r="EO30" i="7"/>
  <c r="CK332" i="1"/>
  <c r="FG355" i="1"/>
  <c r="E16" i="12"/>
  <c r="E44" i="12" s="1"/>
  <c r="I241" i="3"/>
  <c r="I243" i="3" s="1"/>
  <c r="I242" i="3"/>
  <c r="G27" i="12"/>
  <c r="FF278" i="3"/>
  <c r="DC331" i="1"/>
  <c r="CZ330" i="1"/>
  <c r="FN202" i="3"/>
  <c r="FN356" i="1"/>
  <c r="FM7" i="7" s="1"/>
  <c r="FM8" i="7" s="1"/>
  <c r="FM9" i="7" s="1"/>
  <c r="FK204" i="3"/>
  <c r="FK358" i="1"/>
  <c r="DA329" i="1"/>
  <c r="ET267" i="3"/>
  <c r="ET250" i="3"/>
  <c r="ET167" i="3" s="1"/>
  <c r="ET228" i="3"/>
  <c r="ET255" i="3"/>
  <c r="ET254" i="3"/>
  <c r="ET173" i="3" s="1"/>
  <c r="ET268" i="3"/>
  <c r="ET263" i="3"/>
  <c r="ET262" i="3"/>
  <c r="ET234" i="3"/>
  <c r="ES26" i="12" s="1"/>
  <c r="ET278" i="3"/>
  <c r="ET209" i="3"/>
  <c r="EG36" i="7"/>
  <c r="EG39" i="7" s="1"/>
  <c r="EG33" i="12"/>
  <c r="EG28" i="12" s="1"/>
  <c r="EH177" i="3"/>
  <c r="DW18" i="12"/>
  <c r="DX230" i="3"/>
  <c r="FJ358" i="1"/>
  <c r="FI9" i="7" s="1"/>
  <c r="FJ204" i="3"/>
  <c r="DF26" i="7"/>
  <c r="DZ26" i="12"/>
  <c r="DI17" i="12"/>
  <c r="FH202" i="3"/>
  <c r="FH356" i="1"/>
  <c r="FG7" i="7" s="1"/>
  <c r="FG8" i="7" s="1"/>
  <c r="DW30" i="7"/>
  <c r="DW21" i="12"/>
  <c r="FE205" i="3"/>
  <c r="FE359" i="1"/>
  <c r="EM10" i="7"/>
  <c r="EM20" i="7" s="1"/>
  <c r="DT19" i="12"/>
  <c r="DT17" i="12" s="1"/>
  <c r="DU163" i="3"/>
  <c r="E192" i="13"/>
  <c r="E46" i="13" s="1"/>
  <c r="D30" i="11" s="1"/>
  <c r="D9" i="11" s="1"/>
  <c r="E178" i="13"/>
  <c r="BE80" i="13"/>
  <c r="BF78" i="13" s="1"/>
  <c r="ED30" i="7"/>
  <c r="ED21" i="12"/>
  <c r="DP19" i="12"/>
  <c r="DP17" i="12" s="1"/>
  <c r="DQ163" i="3"/>
  <c r="EH230" i="3"/>
  <c r="EG18" i="12"/>
  <c r="DZ30" i="7"/>
  <c r="DZ21" i="12"/>
  <c r="EB159" i="3"/>
  <c r="EB269" i="3"/>
  <c r="EB239" i="3"/>
  <c r="EB264" i="3"/>
  <c r="EB251" i="3"/>
  <c r="EB232" i="3"/>
  <c r="EB256" i="3"/>
  <c r="EA18" i="12"/>
  <c r="EB230" i="3"/>
  <c r="EG232" i="3"/>
  <c r="EG264" i="3"/>
  <c r="EG239" i="3"/>
  <c r="EG269" i="3"/>
  <c r="EG251" i="3"/>
  <c r="EG256" i="3"/>
  <c r="EG159" i="3"/>
  <c r="CX329" i="1"/>
  <c r="FG204" i="3"/>
  <c r="FG358" i="1"/>
  <c r="DO26" i="7"/>
  <c r="EK268" i="3"/>
  <c r="EK254" i="3"/>
  <c r="EK173" i="3" s="1"/>
  <c r="EK228" i="3"/>
  <c r="EK255" i="3"/>
  <c r="EK263" i="3"/>
  <c r="EK250" i="3"/>
  <c r="EK167" i="3" s="1"/>
  <c r="EK262" i="3"/>
  <c r="EK267" i="3"/>
  <c r="EK234" i="3"/>
  <c r="EJ26" i="12" s="1"/>
  <c r="EK209" i="3"/>
  <c r="EK278" i="3"/>
  <c r="FD228" i="3"/>
  <c r="FD230" i="3" s="1"/>
  <c r="FD163" i="3" s="1"/>
  <c r="FD250" i="3"/>
  <c r="FD167" i="3" s="1"/>
  <c r="FD209" i="3"/>
  <c r="FD234" i="3"/>
  <c r="FD278" i="3"/>
  <c r="FG357" i="1"/>
  <c r="FG203" i="3"/>
  <c r="DB26" i="7"/>
  <c r="DL26" i="7"/>
  <c r="EI267" i="3"/>
  <c r="EI250" i="3"/>
  <c r="EI167" i="3" s="1"/>
  <c r="EI254" i="3"/>
  <c r="EI173" i="3" s="1"/>
  <c r="EI262" i="3"/>
  <c r="EI228" i="3"/>
  <c r="EI255" i="3"/>
  <c r="EI263" i="3"/>
  <c r="EI268" i="3"/>
  <c r="EI234" i="3"/>
  <c r="EH26" i="12" s="1"/>
  <c r="EI209" i="3"/>
  <c r="EI278" i="3"/>
  <c r="EJ177" i="3"/>
  <c r="FR204" i="3"/>
  <c r="FR358" i="1"/>
  <c r="FQ9" i="7" s="1"/>
  <c r="DZ235" i="3"/>
  <c r="ET7" i="7"/>
  <c r="ET8" i="7" s="1"/>
  <c r="ET9" i="7" s="1"/>
  <c r="ET13" i="7"/>
  <c r="ET15" i="7" s="1"/>
  <c r="ET19" i="7"/>
  <c r="H164" i="3"/>
  <c r="H245" i="3"/>
  <c r="H246" i="3"/>
  <c r="G23" i="12" s="1"/>
  <c r="H247" i="3"/>
  <c r="G24" i="12" s="1"/>
  <c r="FM357" i="1"/>
  <c r="FM203" i="3"/>
  <c r="CY330" i="1"/>
  <c r="DC328" i="1"/>
  <c r="CZ329" i="1"/>
  <c r="FI204" i="3"/>
  <c r="FI358" i="1"/>
  <c r="FH9" i="7" s="1"/>
  <c r="DA331" i="1"/>
  <c r="DV21" i="12"/>
  <c r="DV30" i="7"/>
  <c r="DZ36" i="7"/>
  <c r="DZ39" i="7" s="1"/>
  <c r="DZ33" i="12"/>
  <c r="DZ28" i="12" s="1"/>
  <c r="EA177" i="3"/>
  <c r="ED230" i="3"/>
  <c r="EC18" i="12"/>
  <c r="EF36" i="7"/>
  <c r="EF39" i="7" s="1"/>
  <c r="EF33" i="12"/>
  <c r="EF28" i="12" s="1"/>
  <c r="EG177" i="3"/>
  <c r="EO268" i="3"/>
  <c r="EO254" i="3"/>
  <c r="EO173" i="3" s="1"/>
  <c r="EO228" i="3"/>
  <c r="EO250" i="3"/>
  <c r="EO167" i="3" s="1"/>
  <c r="EO255" i="3"/>
  <c r="EO263" i="3"/>
  <c r="EO267" i="3"/>
  <c r="EO262" i="3"/>
  <c r="EO234" i="3"/>
  <c r="EN26" i="12" s="1"/>
  <c r="EO278" i="3"/>
  <c r="EO209" i="3"/>
  <c r="DX179" i="1"/>
  <c r="DW179" i="1"/>
  <c r="DU179" i="1"/>
  <c r="EF179" i="1"/>
  <c r="EB179" i="1"/>
  <c r="DV179" i="1"/>
  <c r="EA179" i="1"/>
  <c r="DZ179" i="1"/>
  <c r="DY179" i="1"/>
  <c r="EE179" i="1"/>
  <c r="Q121" i="1"/>
  <c r="P135" i="1"/>
  <c r="EC179" i="1"/>
  <c r="ED179" i="1"/>
  <c r="FZ202" i="3"/>
  <c r="EE264" i="3"/>
  <c r="EE256" i="3"/>
  <c r="EE239" i="3"/>
  <c r="EE159" i="3"/>
  <c r="EE269" i="3"/>
  <c r="EE232" i="3"/>
  <c r="EE251" i="3"/>
  <c r="DQ19" i="12"/>
  <c r="DR163" i="3"/>
  <c r="DW230" i="3"/>
  <c r="DV18" i="12"/>
  <c r="BF79" i="13"/>
  <c r="BG77" i="13" s="1"/>
  <c r="ED256" i="3"/>
  <c r="ED269" i="3"/>
  <c r="ED159" i="3"/>
  <c r="ED251" i="3"/>
  <c r="ED239" i="3"/>
  <c r="ED264" i="3"/>
  <c r="ED232" i="3"/>
  <c r="EX205" i="3"/>
  <c r="EX359" i="1"/>
  <c r="EW4" i="12" s="1"/>
  <c r="EW3" i="12" s="1"/>
  <c r="DN163" i="3"/>
  <c r="DM19" i="12"/>
  <c r="DM17" i="12" s="1"/>
  <c r="FE10" i="7"/>
  <c r="FE20" i="7" s="1"/>
  <c r="FE32" i="7" s="1"/>
  <c r="FE40" i="7" s="1"/>
  <c r="FE42" i="7" s="1"/>
  <c r="EW255" i="3"/>
  <c r="EW268" i="3"/>
  <c r="EW250" i="3"/>
  <c r="EW167" i="3" s="1"/>
  <c r="EW228" i="3"/>
  <c r="EW254" i="3"/>
  <c r="EW173" i="3" s="1"/>
  <c r="EW267" i="3"/>
  <c r="EW262" i="3"/>
  <c r="EW263" i="3"/>
  <c r="EW234" i="3"/>
  <c r="EV26" i="12" s="1"/>
  <c r="EW209" i="3"/>
  <c r="EW278" i="3"/>
  <c r="FB228" i="3"/>
  <c r="FB230" i="3" s="1"/>
  <c r="FB163" i="3" s="1"/>
  <c r="FB250" i="3"/>
  <c r="FB167" i="3" s="1"/>
  <c r="FB278" i="3"/>
  <c r="FB209" i="3"/>
  <c r="FB234" i="3"/>
  <c r="EF269" i="3"/>
  <c r="EF159" i="3"/>
  <c r="EF239" i="3"/>
  <c r="EF232" i="3"/>
  <c r="EF251" i="3"/>
  <c r="EF264" i="3"/>
  <c r="EF256" i="3"/>
  <c r="EE30" i="7"/>
  <c r="EE21" i="12"/>
  <c r="FO203" i="3"/>
  <c r="FO357" i="1"/>
  <c r="EC36" i="7"/>
  <c r="EC39" i="7" s="1"/>
  <c r="EC33" i="12"/>
  <c r="EC28" i="12" s="1"/>
  <c r="ED177" i="3"/>
  <c r="DX239" i="3"/>
  <c r="DX269" i="3"/>
  <c r="DX251" i="3"/>
  <c r="DX232" i="3"/>
  <c r="DX256" i="3"/>
  <c r="DX159" i="3"/>
  <c r="DX264" i="3"/>
  <c r="FN203" i="3"/>
  <c r="FN357" i="1"/>
  <c r="DJ19" i="12"/>
  <c r="DJ17" i="12" s="1"/>
  <c r="DK163" i="3"/>
  <c r="DX21" i="12"/>
  <c r="DX30" i="7"/>
  <c r="EQ10" i="7"/>
  <c r="EQ20" i="7" s="1"/>
  <c r="FC228" i="3"/>
  <c r="FC230" i="3" s="1"/>
  <c r="FC163" i="3" s="1"/>
  <c r="FC250" i="3"/>
  <c r="FC167" i="3" s="1"/>
  <c r="FC209" i="3"/>
  <c r="FC278" i="3"/>
  <c r="FC234" i="3"/>
  <c r="FP203" i="3"/>
  <c r="FP357" i="1"/>
  <c r="EQ262" i="3"/>
  <c r="EQ254" i="3"/>
  <c r="EQ173" i="3" s="1"/>
  <c r="EQ255" i="3"/>
  <c r="EQ267" i="3"/>
  <c r="EQ263" i="3"/>
  <c r="EQ250" i="3"/>
  <c r="EQ167" i="3" s="1"/>
  <c r="EQ228" i="3"/>
  <c r="EQ268" i="3"/>
  <c r="EQ234" i="3"/>
  <c r="EP26" i="12" s="1"/>
  <c r="EQ209" i="3"/>
  <c r="EQ278" i="3"/>
  <c r="DG26" i="7"/>
  <c r="M94" i="13"/>
  <c r="M92" i="13" s="1"/>
  <c r="N94" i="13" s="1"/>
  <c r="N92" i="13" s="1"/>
  <c r="O94" i="13" s="1"/>
  <c r="O92" i="13" s="1"/>
  <c r="P94" i="13" s="1"/>
  <c r="P92" i="13" s="1"/>
  <c r="Q94" i="13" s="1"/>
  <c r="Q92" i="13" s="1"/>
  <c r="R94" i="13" s="1"/>
  <c r="R92" i="13" s="1"/>
  <c r="S94" i="13" s="1"/>
  <c r="S92" i="13" s="1"/>
  <c r="T94" i="13" s="1"/>
  <c r="T92" i="13" s="1"/>
  <c r="U94" i="13" s="1"/>
  <c r="U92" i="13" s="1"/>
  <c r="V94" i="13" s="1"/>
  <c r="V92" i="13" s="1"/>
  <c r="W94" i="13" s="1"/>
  <c r="W92" i="13" s="1"/>
  <c r="X94" i="13" s="1"/>
  <c r="X92" i="13" s="1"/>
  <c r="Y94" i="13" s="1"/>
  <c r="Y92" i="13" s="1"/>
  <c r="Z94" i="13" s="1"/>
  <c r="Z92" i="13" s="1"/>
  <c r="AA94" i="13" s="1"/>
  <c r="AA92" i="13" s="1"/>
  <c r="AB94" i="13" s="1"/>
  <c r="AB92" i="13" s="1"/>
  <c r="AC94" i="13" s="1"/>
  <c r="AC92" i="13" s="1"/>
  <c r="AD94" i="13" s="1"/>
  <c r="AD92" i="13" s="1"/>
  <c r="AE94" i="13" s="1"/>
  <c r="AE92" i="13" s="1"/>
  <c r="AF94" i="13" s="1"/>
  <c r="AF92" i="13" s="1"/>
  <c r="AG94" i="13" s="1"/>
  <c r="AG92" i="13" s="1"/>
  <c r="AH94" i="13" s="1"/>
  <c r="AH92" i="13" s="1"/>
  <c r="AI94" i="13" s="1"/>
  <c r="AI92" i="13" s="1"/>
  <c r="AJ94" i="13" s="1"/>
  <c r="AJ92" i="13" s="1"/>
  <c r="AK94" i="13" s="1"/>
  <c r="AK92" i="13" s="1"/>
  <c r="AL94" i="13" s="1"/>
  <c r="AL92" i="13" s="1"/>
  <c r="AM94" i="13" s="1"/>
  <c r="AM92" i="13" s="1"/>
  <c r="AN94" i="13" s="1"/>
  <c r="AN92" i="13" s="1"/>
  <c r="AO94" i="13" s="1"/>
  <c r="AO92" i="13" s="1"/>
  <c r="AP94" i="13" s="1"/>
  <c r="AP92" i="13" s="1"/>
  <c r="AQ94" i="13" s="1"/>
  <c r="AQ92" i="13" s="1"/>
  <c r="AR94" i="13" s="1"/>
  <c r="AR92" i="13" s="1"/>
  <c r="AS94" i="13" s="1"/>
  <c r="AS92" i="13" s="1"/>
  <c r="AT94" i="13" s="1"/>
  <c r="AT92" i="13" s="1"/>
  <c r="AU94" i="13" s="1"/>
  <c r="AU92" i="13" s="1"/>
  <c r="AV94" i="13" s="1"/>
  <c r="AV92" i="13" s="1"/>
  <c r="AW94" i="13" s="1"/>
  <c r="AW92" i="13" s="1"/>
  <c r="AX94" i="13" s="1"/>
  <c r="AX92" i="13" s="1"/>
  <c r="AY94" i="13" s="1"/>
  <c r="AY92" i="13" s="1"/>
  <c r="AZ94" i="13" s="1"/>
  <c r="AZ92" i="13" s="1"/>
  <c r="BA94" i="13" s="1"/>
  <c r="BA92" i="13" s="1"/>
  <c r="BB94" i="13" s="1"/>
  <c r="BB92" i="13" s="1"/>
  <c r="BC94" i="13" s="1"/>
  <c r="BC92" i="13" s="1"/>
  <c r="FH357" i="1"/>
  <c r="FH203" i="3"/>
  <c r="EU19" i="7"/>
  <c r="EU7" i="7"/>
  <c r="EU8" i="7" s="1"/>
  <c r="EU9" i="7" s="1"/>
  <c r="EU13" i="7"/>
  <c r="EU15" i="7" s="1"/>
  <c r="EI21" i="12"/>
  <c r="EI30" i="7"/>
  <c r="G165" i="3"/>
  <c r="F28" i="7" s="1"/>
  <c r="F22" i="12"/>
  <c r="EU205" i="3"/>
  <c r="EU359" i="1"/>
  <c r="ET4" i="12" s="1"/>
  <c r="ET3" i="12" s="1"/>
  <c r="DZ239" i="3"/>
  <c r="DZ264" i="3"/>
  <c r="DZ159" i="3"/>
  <c r="DZ251" i="3"/>
  <c r="DZ232" i="3"/>
  <c r="DZ269" i="3"/>
  <c r="DS163" i="3"/>
  <c r="DR19" i="12"/>
  <c r="DR17" i="12" s="1"/>
  <c r="DI186" i="1"/>
  <c r="DK186" i="1"/>
  <c r="DP186" i="1"/>
  <c r="DJ186" i="1"/>
  <c r="DT186" i="1"/>
  <c r="DO186" i="1"/>
  <c r="DR186" i="1"/>
  <c r="DS186" i="1"/>
  <c r="O142" i="1"/>
  <c r="P128" i="1"/>
  <c r="DN186" i="1"/>
  <c r="DM186" i="1"/>
  <c r="DL186" i="1"/>
  <c r="DQ186" i="1"/>
  <c r="EB19" i="12"/>
  <c r="EC163" i="3"/>
  <c r="ES10" i="7"/>
  <c r="ES20" i="7" s="1"/>
  <c r="FN9" i="7"/>
  <c r="EI33" i="12" l="1"/>
  <c r="EI28" i="12" s="1"/>
  <c r="E69" i="7"/>
  <c r="FG9" i="7"/>
  <c r="BG102" i="13"/>
  <c r="BG109" i="13" s="1"/>
  <c r="BG83" i="13"/>
  <c r="BH82" i="13" s="1"/>
  <c r="BE105" i="13"/>
  <c r="BE103" i="13" s="1"/>
  <c r="BF105" i="13" s="1"/>
  <c r="BF103" i="13" s="1"/>
  <c r="EJ232" i="3"/>
  <c r="FX357" i="1"/>
  <c r="EX10" i="7"/>
  <c r="EX20" i="7" s="1"/>
  <c r="EX32" i="7" s="1"/>
  <c r="EX40" i="7" s="1"/>
  <c r="EX42" i="7" s="1"/>
  <c r="EX82" i="7" s="1"/>
  <c r="EX85" i="7" s="1"/>
  <c r="FJ9" i="7"/>
  <c r="E82" i="7"/>
  <c r="E85" i="7" s="1"/>
  <c r="DY184" i="1"/>
  <c r="DU184" i="1"/>
  <c r="EC184" i="1"/>
  <c r="P140" i="1"/>
  <c r="EB184" i="1"/>
  <c r="EA184" i="1"/>
  <c r="EF184" i="1"/>
  <c r="DX184" i="1"/>
  <c r="DW184" i="1"/>
  <c r="DZ184" i="1"/>
  <c r="DV184" i="1"/>
  <c r="EE184" i="1"/>
  <c r="Q126" i="1"/>
  <c r="R126" i="1" s="1"/>
  <c r="EJ264" i="3"/>
  <c r="EJ269" i="3"/>
  <c r="EJ239" i="3"/>
  <c r="EJ251" i="3"/>
  <c r="GC204" i="3"/>
  <c r="GA357" i="1"/>
  <c r="EJ159" i="3"/>
  <c r="DW185" i="1"/>
  <c r="EF185" i="1"/>
  <c r="DU185" i="1"/>
  <c r="EY69" i="7"/>
  <c r="EY72" i="7" s="1"/>
  <c r="FB5" i="11"/>
  <c r="FB3" i="11" s="1"/>
  <c r="FB39" i="11" s="1"/>
  <c r="FB82" i="7"/>
  <c r="FB85" i="7" s="1"/>
  <c r="FB69" i="7"/>
  <c r="FB70" i="7" s="1"/>
  <c r="FA10" i="7"/>
  <c r="FA20" i="7" s="1"/>
  <c r="FA32" i="7" s="1"/>
  <c r="FA40" i="7" s="1"/>
  <c r="FA42" i="7" s="1"/>
  <c r="FA5" i="11" s="1"/>
  <c r="FA3" i="11" s="1"/>
  <c r="FF209" i="3"/>
  <c r="FF251" i="3" s="1"/>
  <c r="FF234" i="3"/>
  <c r="FY202" i="3"/>
  <c r="FF228" i="3"/>
  <c r="FF230" i="3" s="1"/>
  <c r="FF163" i="3" s="1"/>
  <c r="GD357" i="1"/>
  <c r="FX356" i="1"/>
  <c r="FW7" i="7" s="1"/>
  <c r="FW8" i="7" s="1"/>
  <c r="GB202" i="3"/>
  <c r="GB203" i="3"/>
  <c r="FV204" i="3"/>
  <c r="GC357" i="1"/>
  <c r="FJ359" i="1"/>
  <c r="FI10" i="7" s="1"/>
  <c r="FI20" i="7" s="1"/>
  <c r="FI32" i="7" s="1"/>
  <c r="FI40" i="7" s="1"/>
  <c r="FI42" i="7" s="1"/>
  <c r="FA69" i="7"/>
  <c r="FA72" i="7" s="1"/>
  <c r="FO359" i="1"/>
  <c r="FS204" i="3"/>
  <c r="FW203" i="3"/>
  <c r="GD202" i="3"/>
  <c r="GA204" i="3"/>
  <c r="GB204" i="3"/>
  <c r="FJ10" i="7"/>
  <c r="FJ20" i="7" s="1"/>
  <c r="FJ32" i="7" s="1"/>
  <c r="FJ40" i="7" s="1"/>
  <c r="FJ42" i="7" s="1"/>
  <c r="FJ82" i="7" s="1"/>
  <c r="FJ85" i="7" s="1"/>
  <c r="FU356" i="1"/>
  <c r="FT7" i="7" s="1"/>
  <c r="FT8" i="7" s="1"/>
  <c r="DK330" i="1"/>
  <c r="GG203" i="3" s="1"/>
  <c r="DF332" i="1"/>
  <c r="GB205" i="3" s="1"/>
  <c r="EY82" i="7"/>
  <c r="EY85" i="7" s="1"/>
  <c r="FA82" i="7"/>
  <c r="FA85" i="7" s="1"/>
  <c r="EU10" i="7"/>
  <c r="EU20" i="7" s="1"/>
  <c r="FS203" i="3"/>
  <c r="FX358" i="1"/>
  <c r="FD10" i="7"/>
  <c r="FD20" i="7" s="1"/>
  <c r="FD32" i="7" s="1"/>
  <c r="FD40" i="7" s="1"/>
  <c r="FD42" i="7" s="1"/>
  <c r="FD69" i="7" s="1"/>
  <c r="CW332" i="1"/>
  <c r="FS359" i="1" s="1"/>
  <c r="DS305" i="1"/>
  <c r="GO172" i="3" s="1"/>
  <c r="GO177" i="3" s="1"/>
  <c r="DI330" i="1"/>
  <c r="GE357" i="1" s="1"/>
  <c r="H102" i="3"/>
  <c r="FI205" i="3"/>
  <c r="FI250" i="3" s="1"/>
  <c r="FI167" i="3" s="1"/>
  <c r="GC202" i="3"/>
  <c r="FS355" i="1"/>
  <c r="DT328" i="1"/>
  <c r="GP355" i="1" s="1"/>
  <c r="DG332" i="1"/>
  <c r="GC205" i="3" s="1"/>
  <c r="DJ328" i="1"/>
  <c r="GF355" i="1" s="1"/>
  <c r="DB332" i="1"/>
  <c r="FX205" i="3" s="1"/>
  <c r="FN359" i="1"/>
  <c r="FM10" i="7" s="1"/>
  <c r="FM20" i="7" s="1"/>
  <c r="FM32" i="7" s="1"/>
  <c r="FM40" i="7" s="1"/>
  <c r="FM42" i="7" s="1"/>
  <c r="FM5" i="11" s="1"/>
  <c r="FM3" i="11" s="1"/>
  <c r="FH10" i="7"/>
  <c r="FH20" i="7" s="1"/>
  <c r="FH32" i="7" s="1"/>
  <c r="FH40" i="7" s="1"/>
  <c r="FH42" i="7" s="1"/>
  <c r="FH5" i="11" s="1"/>
  <c r="FH3" i="11" s="1"/>
  <c r="ED187" i="1"/>
  <c r="DV187" i="1"/>
  <c r="P143" i="1"/>
  <c r="EC187" i="1"/>
  <c r="EA187" i="1"/>
  <c r="DY187" i="1"/>
  <c r="DW187" i="1"/>
  <c r="EB187" i="1"/>
  <c r="DX187" i="1"/>
  <c r="DZ187" i="1"/>
  <c r="EE187" i="1"/>
  <c r="DU187" i="1"/>
  <c r="Q129" i="1"/>
  <c r="EF187" i="1"/>
  <c r="GA9" i="7"/>
  <c r="FC82" i="7"/>
  <c r="FC85" i="7" s="1"/>
  <c r="DT329" i="1"/>
  <c r="GP202" i="3" s="1"/>
  <c r="DA332" i="1"/>
  <c r="FW205" i="3" s="1"/>
  <c r="FS202" i="3"/>
  <c r="FY357" i="1"/>
  <c r="FC5" i="11"/>
  <c r="FC3" i="11" s="1"/>
  <c r="FC39" i="11" s="1"/>
  <c r="GA356" i="1"/>
  <c r="FZ7" i="7" s="1"/>
  <c r="FZ8" i="7" s="1"/>
  <c r="FZ9" i="7" s="1"/>
  <c r="FT358" i="1"/>
  <c r="DL328" i="1"/>
  <c r="GH355" i="1" s="1"/>
  <c r="DR331" i="1"/>
  <c r="GN358" i="1" s="1"/>
  <c r="DE332" i="1"/>
  <c r="GA205" i="3" s="1"/>
  <c r="DM328" i="1"/>
  <c r="GI355" i="1" s="1"/>
  <c r="DQ305" i="1"/>
  <c r="GM172" i="3" s="1"/>
  <c r="GM177" i="3" s="1"/>
  <c r="DP329" i="1"/>
  <c r="GL356" i="1" s="1"/>
  <c r="GK7" i="7" s="1"/>
  <c r="GK8" i="7" s="1"/>
  <c r="FR9" i="7"/>
  <c r="FR10" i="7" s="1"/>
  <c r="FR20" i="7" s="1"/>
  <c r="FR32" i="7" s="1"/>
  <c r="FR40" i="7" s="1"/>
  <c r="FR42" i="7" s="1"/>
  <c r="FR82" i="7" s="1"/>
  <c r="FR85" i="7" s="1"/>
  <c r="DL331" i="1"/>
  <c r="GH358" i="1" s="1"/>
  <c r="G102" i="3"/>
  <c r="DN328" i="1"/>
  <c r="GJ355" i="1" s="1"/>
  <c r="DK328" i="1"/>
  <c r="GG355" i="1" s="1"/>
  <c r="DS330" i="1"/>
  <c r="GO357" i="1" s="1"/>
  <c r="ED188" i="1"/>
  <c r="DV188" i="1"/>
  <c r="DU188" i="1"/>
  <c r="P144" i="1"/>
  <c r="DY188" i="1"/>
  <c r="EA188" i="1"/>
  <c r="EC188" i="1"/>
  <c r="Q130" i="1"/>
  <c r="DZ188" i="1"/>
  <c r="DX188" i="1"/>
  <c r="EF188" i="1"/>
  <c r="EE188" i="1"/>
  <c r="DW188" i="1"/>
  <c r="EB188" i="1"/>
  <c r="DV183" i="1"/>
  <c r="EB183" i="1"/>
  <c r="EA183" i="1"/>
  <c r="DU183" i="1"/>
  <c r="DX183" i="1"/>
  <c r="EE183" i="1"/>
  <c r="P139" i="1"/>
  <c r="EC183" i="1"/>
  <c r="EF183" i="1"/>
  <c r="DZ183" i="1"/>
  <c r="DY183" i="1"/>
  <c r="DW183" i="1"/>
  <c r="ED183" i="1"/>
  <c r="Q125" i="1"/>
  <c r="DO305" i="1"/>
  <c r="GK172" i="3" s="1"/>
  <c r="GK177" i="3" s="1"/>
  <c r="DO328" i="1"/>
  <c r="GK355" i="1" s="1"/>
  <c r="DV180" i="1"/>
  <c r="EA180" i="1"/>
  <c r="DZ180" i="1"/>
  <c r="EE180" i="1"/>
  <c r="DW180" i="1"/>
  <c r="P136" i="1"/>
  <c r="EC180" i="1"/>
  <c r="DU180" i="1"/>
  <c r="ED180" i="1"/>
  <c r="Q122" i="1"/>
  <c r="EF180" i="1"/>
  <c r="EB180" i="1"/>
  <c r="DY180" i="1"/>
  <c r="DX180" i="1"/>
  <c r="EM177" i="1"/>
  <c r="EN177" i="1"/>
  <c r="EQ177" i="1"/>
  <c r="EO177" i="1"/>
  <c r="EH177" i="1"/>
  <c r="EJ177" i="1"/>
  <c r="Q133" i="1"/>
  <c r="EI177" i="1"/>
  <c r="EG177" i="1"/>
  <c r="EP177" i="1"/>
  <c r="ER177" i="1"/>
  <c r="R119" i="1"/>
  <c r="EK177" i="1"/>
  <c r="EL177" i="1"/>
  <c r="EO182" i="1"/>
  <c r="R124" i="1"/>
  <c r="EQ182" i="1"/>
  <c r="Q138" i="1"/>
  <c r="EL182" i="1"/>
  <c r="EK182" i="1"/>
  <c r="EP182" i="1"/>
  <c r="EG182" i="1"/>
  <c r="ER182" i="1"/>
  <c r="EI182" i="1"/>
  <c r="EJ182" i="1"/>
  <c r="EN182" i="1"/>
  <c r="EM182" i="1"/>
  <c r="EH182" i="1"/>
  <c r="EK185" i="1"/>
  <c r="EH185" i="1"/>
  <c r="Q141" i="1"/>
  <c r="EM185" i="1"/>
  <c r="EO185" i="1"/>
  <c r="ER185" i="1"/>
  <c r="EG185" i="1"/>
  <c r="EI185" i="1"/>
  <c r="EP185" i="1"/>
  <c r="R127" i="1"/>
  <c r="EN185" i="1"/>
  <c r="EL185" i="1"/>
  <c r="EJ185" i="1"/>
  <c r="EQ185" i="1"/>
  <c r="DP328" i="1"/>
  <c r="GL355" i="1" s="1"/>
  <c r="DI331" i="1"/>
  <c r="GE204" i="3" s="1"/>
  <c r="DI328" i="1"/>
  <c r="GE355" i="1" s="1"/>
  <c r="DT331" i="1"/>
  <c r="GP204" i="3" s="1"/>
  <c r="DJ329" i="1"/>
  <c r="GF202" i="3" s="1"/>
  <c r="FP9" i="7"/>
  <c r="DR330" i="1"/>
  <c r="GN203" i="3" s="1"/>
  <c r="DS329" i="1"/>
  <c r="GO202" i="3" s="1"/>
  <c r="DX178" i="1"/>
  <c r="EE178" i="1"/>
  <c r="DU178" i="1"/>
  <c r="ED178" i="1"/>
  <c r="DY178" i="1"/>
  <c r="DV178" i="1"/>
  <c r="EC178" i="1"/>
  <c r="EF178" i="1"/>
  <c r="Q120" i="1"/>
  <c r="EB178" i="1"/>
  <c r="EA178" i="1"/>
  <c r="DZ178" i="1"/>
  <c r="DW178" i="1"/>
  <c r="P134" i="1"/>
  <c r="ET10" i="7"/>
  <c r="ET20" i="7" s="1"/>
  <c r="DM329" i="1"/>
  <c r="GI356" i="1" s="1"/>
  <c r="GH7" i="7" s="1"/>
  <c r="GH8" i="7" s="1"/>
  <c r="F102" i="3"/>
  <c r="DQ328" i="1"/>
  <c r="GM355" i="1" s="1"/>
  <c r="DS331" i="1"/>
  <c r="GO204" i="3" s="1"/>
  <c r="BF91" i="13"/>
  <c r="BF80" i="13"/>
  <c r="EX5" i="11"/>
  <c r="EX3" i="11" s="1"/>
  <c r="DN330" i="1"/>
  <c r="EQ36" i="7"/>
  <c r="EQ39" i="7" s="1"/>
  <c r="EQ33" i="12"/>
  <c r="EQ28" i="12" s="1"/>
  <c r="ER177" i="3"/>
  <c r="EW230" i="3"/>
  <c r="EV18" i="12"/>
  <c r="DM26" i="7"/>
  <c r="EG179" i="1"/>
  <c r="EQ179" i="1"/>
  <c r="EP179" i="1"/>
  <c r="EL179" i="1"/>
  <c r="Q135" i="1"/>
  <c r="R121" i="1"/>
  <c r="ER179" i="1"/>
  <c r="EO179" i="1"/>
  <c r="EN179" i="1"/>
  <c r="EM179" i="1"/>
  <c r="EJ179" i="1"/>
  <c r="EH179" i="1"/>
  <c r="EK179" i="1"/>
  <c r="EI179" i="1"/>
  <c r="FY355" i="1"/>
  <c r="DC332" i="1"/>
  <c r="DN26" i="7"/>
  <c r="DR26" i="7"/>
  <c r="DT305" i="1"/>
  <c r="GP172" i="3" s="1"/>
  <c r="GP177" i="3" s="1"/>
  <c r="EQ239" i="3"/>
  <c r="EQ159" i="3"/>
  <c r="EQ256" i="3"/>
  <c r="EQ269" i="3"/>
  <c r="EQ232" i="3"/>
  <c r="EQ264" i="3"/>
  <c r="EQ251" i="3"/>
  <c r="EX262" i="3"/>
  <c r="EX228" i="3"/>
  <c r="EX267" i="3"/>
  <c r="EX263" i="3"/>
  <c r="EX268" i="3"/>
  <c r="EX250" i="3"/>
  <c r="EX167" i="3" s="1"/>
  <c r="EX234" i="3"/>
  <c r="EW26" i="12" s="1"/>
  <c r="EX209" i="3"/>
  <c r="EX278" i="3"/>
  <c r="EB26" i="7"/>
  <c r="DU186" i="1"/>
  <c r="DV186" i="1"/>
  <c r="DZ186" i="1"/>
  <c r="EC186" i="1"/>
  <c r="Q128" i="1"/>
  <c r="EF186" i="1"/>
  <c r="EE186" i="1"/>
  <c r="EA186" i="1"/>
  <c r="EB186" i="1"/>
  <c r="ED186" i="1"/>
  <c r="DX186" i="1"/>
  <c r="P142" i="1"/>
  <c r="DW186" i="1"/>
  <c r="DY186" i="1"/>
  <c r="DT330" i="1"/>
  <c r="DJ331" i="1"/>
  <c r="FC239" i="3"/>
  <c r="FC159" i="3"/>
  <c r="FC251" i="3"/>
  <c r="FC232" i="3"/>
  <c r="DJ26" i="7"/>
  <c r="FB239" i="3"/>
  <c r="FB159" i="3"/>
  <c r="FB232" i="3"/>
  <c r="FB251" i="3"/>
  <c r="EB17" i="12"/>
  <c r="H165" i="3"/>
  <c r="G28" i="7" s="1"/>
  <c r="G22" i="12"/>
  <c r="EI230" i="3"/>
  <c r="EH18" i="12"/>
  <c r="DL305" i="1"/>
  <c r="GH172" i="3" s="1"/>
  <c r="GH177" i="3" s="1"/>
  <c r="DK329" i="1"/>
  <c r="DI305" i="1"/>
  <c r="GE172" i="3" s="1"/>
  <c r="GE177" i="3" s="1"/>
  <c r="EJ30" i="7"/>
  <c r="EJ21" i="12"/>
  <c r="DX163" i="3"/>
  <c r="DW19" i="12"/>
  <c r="DW17" i="12" s="1"/>
  <c r="ET239" i="3"/>
  <c r="ET251" i="3"/>
  <c r="ET232" i="3"/>
  <c r="ET269" i="3"/>
  <c r="ET264" i="3"/>
  <c r="ET256" i="3"/>
  <c r="ET159" i="3"/>
  <c r="ES36" i="7"/>
  <c r="ES39" i="7" s="1"/>
  <c r="ES33" i="12"/>
  <c r="ES28" i="12" s="1"/>
  <c r="ET177" i="3"/>
  <c r="J242" i="3"/>
  <c r="H27" i="12"/>
  <c r="J241" i="3"/>
  <c r="J243" i="3" s="1"/>
  <c r="DP331" i="1"/>
  <c r="DS328" i="1"/>
  <c r="DQ17" i="12"/>
  <c r="I49" i="13"/>
  <c r="J204" i="13"/>
  <c r="FZ204" i="3"/>
  <c r="FZ358" i="1"/>
  <c r="FY9" i="7" s="1"/>
  <c r="DM331" i="1"/>
  <c r="DO331" i="1"/>
  <c r="EM21" i="12"/>
  <c r="EM30" i="7"/>
  <c r="FH205" i="3"/>
  <c r="FH359" i="1"/>
  <c r="DR305" i="1"/>
  <c r="GN172" i="3" s="1"/>
  <c r="GN177" i="3" s="1"/>
  <c r="F31" i="7"/>
  <c r="F32" i="7" s="1"/>
  <c r="F40" i="7" s="1"/>
  <c r="F42" i="7" s="1"/>
  <c r="DQ329" i="1"/>
  <c r="DN305" i="1"/>
  <c r="GJ172" i="3" s="1"/>
  <c r="GJ177" i="3" s="1"/>
  <c r="ER18" i="12"/>
  <c r="ES230" i="3"/>
  <c r="FT355" i="1"/>
  <c r="CX332" i="1"/>
  <c r="EQ18" i="12"/>
  <c r="ER230" i="3"/>
  <c r="EL26" i="12"/>
  <c r="E70" i="7"/>
  <c r="E72" i="7"/>
  <c r="EH163" i="3"/>
  <c r="EG19" i="12"/>
  <c r="EG17" i="12" s="1"/>
  <c r="EI19" i="12"/>
  <c r="EI17" i="12" s="1"/>
  <c r="EJ163" i="3"/>
  <c r="ED19" i="12"/>
  <c r="ED17" i="12" s="1"/>
  <c r="EE163" i="3"/>
  <c r="EL33" i="12"/>
  <c r="EL28" i="12" s="1"/>
  <c r="EL36" i="7"/>
  <c r="EL39" i="7" s="1"/>
  <c r="EM177" i="3"/>
  <c r="EF163" i="3"/>
  <c r="EE19" i="12"/>
  <c r="EE17" i="12" s="1"/>
  <c r="FN10" i="7"/>
  <c r="FN20" i="7" s="1"/>
  <c r="FN32" i="7" s="1"/>
  <c r="FN40" i="7" s="1"/>
  <c r="FN42" i="7" s="1"/>
  <c r="DJ330" i="1"/>
  <c r="EP18" i="12"/>
  <c r="EQ230" i="3"/>
  <c r="EV36" i="7"/>
  <c r="EV39" i="7" s="1"/>
  <c r="EV33" i="12"/>
  <c r="EV28" i="12" s="1"/>
  <c r="EW177" i="3"/>
  <c r="FE69" i="7"/>
  <c r="FE5" i="11"/>
  <c r="FE3" i="11" s="1"/>
  <c r="FE82" i="7"/>
  <c r="FE85" i="7" s="1"/>
  <c r="EO269" i="3"/>
  <c r="EO251" i="3"/>
  <c r="EO232" i="3"/>
  <c r="EO264" i="3"/>
  <c r="EO256" i="3"/>
  <c r="EO239" i="3"/>
  <c r="EO159" i="3"/>
  <c r="FV356" i="1"/>
  <c r="FU7" i="7" s="1"/>
  <c r="FU8" i="7" s="1"/>
  <c r="FU9" i="7" s="1"/>
  <c r="FV202" i="3"/>
  <c r="EH33" i="12"/>
  <c r="EH28" i="12" s="1"/>
  <c r="EH36" i="7"/>
  <c r="EH39" i="7" s="1"/>
  <c r="EI177" i="3"/>
  <c r="DL329" i="1"/>
  <c r="DK331" i="1"/>
  <c r="EK256" i="3"/>
  <c r="EK239" i="3"/>
  <c r="EK269" i="3"/>
  <c r="EK264" i="3"/>
  <c r="EK232" i="3"/>
  <c r="EK159" i="3"/>
  <c r="EK251" i="3"/>
  <c r="DP26" i="7"/>
  <c r="DT26" i="7"/>
  <c r="ET230" i="3"/>
  <c r="ES18" i="12"/>
  <c r="FF232" i="3"/>
  <c r="E43" i="12"/>
  <c r="E49" i="12"/>
  <c r="DX181" i="1"/>
  <c r="P137" i="1"/>
  <c r="EA181" i="1"/>
  <c r="DW181" i="1"/>
  <c r="ED181" i="1"/>
  <c r="Q123" i="1"/>
  <c r="EC181" i="1"/>
  <c r="EB181" i="1"/>
  <c r="DZ181" i="1"/>
  <c r="EE181" i="1"/>
  <c r="DV181" i="1"/>
  <c r="EF181" i="1"/>
  <c r="DU181" i="1"/>
  <c r="DY181" i="1"/>
  <c r="DU26" i="7"/>
  <c r="GD358" i="1"/>
  <c r="GC9" i="7" s="1"/>
  <c r="GD204" i="3"/>
  <c r="FT203" i="3"/>
  <c r="FT357" i="1"/>
  <c r="FC70" i="7"/>
  <c r="FC72" i="7"/>
  <c r="DM330" i="1"/>
  <c r="DO330" i="1"/>
  <c r="DH332" i="1"/>
  <c r="DR328" i="1"/>
  <c r="DY163" i="3"/>
  <c r="DX19" i="12"/>
  <c r="DX17" i="12" s="1"/>
  <c r="DQ330" i="1"/>
  <c r="GB9" i="7"/>
  <c r="FO228" i="3"/>
  <c r="FO230" i="3" s="1"/>
  <c r="FO163" i="3" s="1"/>
  <c r="FO168" i="3" s="1"/>
  <c r="FO280" i="3" s="1"/>
  <c r="FO278" i="3"/>
  <c r="FO209" i="3"/>
  <c r="EP36" i="7"/>
  <c r="EP39" i="7" s="1"/>
  <c r="EP33" i="12"/>
  <c r="EP28" i="12" s="1"/>
  <c r="EQ177" i="3"/>
  <c r="DQ26" i="7"/>
  <c r="EI159" i="3"/>
  <c r="EI264" i="3"/>
  <c r="EI269" i="3"/>
  <c r="EI251" i="3"/>
  <c r="EI239" i="3"/>
  <c r="EI232" i="3"/>
  <c r="EI256" i="3"/>
  <c r="FQ359" i="1"/>
  <c r="FQ205" i="3"/>
  <c r="CY332" i="1"/>
  <c r="FU355" i="1"/>
  <c r="EO19" i="12"/>
  <c r="EO17" i="12" s="1"/>
  <c r="EP163" i="3"/>
  <c r="DM305" i="1"/>
  <c r="GI172" i="3" s="1"/>
  <c r="GI177" i="3" s="1"/>
  <c r="EM18" i="12"/>
  <c r="EN230" i="3"/>
  <c r="FK278" i="3"/>
  <c r="FK228" i="3"/>
  <c r="FK230" i="3" s="1"/>
  <c r="FK163" i="3" s="1"/>
  <c r="FK168" i="3" s="1"/>
  <c r="FK280" i="3" s="1"/>
  <c r="FK209" i="3"/>
  <c r="DR329" i="1"/>
  <c r="DK26" i="7"/>
  <c r="F181" i="13"/>
  <c r="E184" i="13"/>
  <c r="EV228" i="3"/>
  <c r="EV263" i="3"/>
  <c r="EV254" i="3"/>
  <c r="EV173" i="3" s="1"/>
  <c r="EV250" i="3"/>
  <c r="EV167" i="3" s="1"/>
  <c r="EV267" i="3"/>
  <c r="EV255" i="3"/>
  <c r="EV268" i="3"/>
  <c r="EV262" i="3"/>
  <c r="EV209" i="3"/>
  <c r="EV278" i="3"/>
  <c r="EV234" i="3"/>
  <c r="EU26" i="12" s="1"/>
  <c r="DN329" i="1"/>
  <c r="DS26" i="7"/>
  <c r="ES239" i="3"/>
  <c r="ES264" i="3"/>
  <c r="ES269" i="3"/>
  <c r="ES256" i="3"/>
  <c r="ES232" i="3"/>
  <c r="ES159" i="3"/>
  <c r="ES251" i="3"/>
  <c r="EY32" i="11"/>
  <c r="EY35" i="11" s="1"/>
  <c r="EY39" i="11"/>
  <c r="EZ239" i="3"/>
  <c r="EZ232" i="3"/>
  <c r="EZ159" i="3"/>
  <c r="EZ251" i="3"/>
  <c r="EL21" i="12"/>
  <c r="EL30" i="7"/>
  <c r="EL235" i="3"/>
  <c r="DZ240" i="3"/>
  <c r="ER36" i="7"/>
  <c r="ER39" i="7" s="1"/>
  <c r="ER33" i="12"/>
  <c r="ER28" i="12" s="1"/>
  <c r="ES177" i="3"/>
  <c r="EP21" i="12"/>
  <c r="EP30" i="7"/>
  <c r="EW239" i="3"/>
  <c r="EW232" i="3"/>
  <c r="EW256" i="3"/>
  <c r="EW159" i="3"/>
  <c r="EW264" i="3"/>
  <c r="EW269" i="3"/>
  <c r="EW251" i="3"/>
  <c r="EH21" i="12"/>
  <c r="EH30" i="7"/>
  <c r="EK230" i="3"/>
  <c r="EJ18" i="12"/>
  <c r="EZ82" i="7"/>
  <c r="EZ85" i="7" s="1"/>
  <c r="EZ5" i="11"/>
  <c r="EZ3" i="11" s="1"/>
  <c r="EZ69" i="7"/>
  <c r="FE250" i="3"/>
  <c r="FE167" i="3" s="1"/>
  <c r="FE228" i="3"/>
  <c r="FE230" i="3" s="1"/>
  <c r="FE163" i="3" s="1"/>
  <c r="FE209" i="3"/>
  <c r="FE234" i="3"/>
  <c r="FE278" i="3"/>
  <c r="D39" i="11"/>
  <c r="D32" i="11"/>
  <c r="F16" i="12"/>
  <c r="F44" i="12" s="1"/>
  <c r="DJ305" i="1"/>
  <c r="GF172" i="3" s="1"/>
  <c r="GF177" i="3" s="1"/>
  <c r="EV30" i="7"/>
  <c r="EV21" i="12"/>
  <c r="EO230" i="3"/>
  <c r="EN18" i="12"/>
  <c r="EC19" i="12"/>
  <c r="EC17" i="12" s="1"/>
  <c r="ED163" i="3"/>
  <c r="FU203" i="3"/>
  <c r="FU357" i="1"/>
  <c r="DK305" i="1"/>
  <c r="GG172" i="3" s="1"/>
  <c r="GG177" i="3" s="1"/>
  <c r="DI329" i="1"/>
  <c r="FD239" i="3"/>
  <c r="FD232" i="3"/>
  <c r="FD251" i="3"/>
  <c r="FD159" i="3"/>
  <c r="EJ33" i="12"/>
  <c r="EJ28" i="12" s="1"/>
  <c r="EJ36" i="7"/>
  <c r="EJ39" i="7" s="1"/>
  <c r="EK177" i="3"/>
  <c r="FT356" i="1"/>
  <c r="FS7" i="7" s="1"/>
  <c r="FS8" i="7" s="1"/>
  <c r="FT202" i="3"/>
  <c r="EA19" i="12"/>
  <c r="EA17" i="12" s="1"/>
  <c r="EB163" i="3"/>
  <c r="FV203" i="3"/>
  <c r="FV357" i="1"/>
  <c r="FG205" i="3"/>
  <c r="FG359" i="1"/>
  <c r="FZ355" i="1"/>
  <c r="DD332" i="1"/>
  <c r="DP330" i="1"/>
  <c r="FP359" i="1"/>
  <c r="FP205" i="3"/>
  <c r="EL269" i="3"/>
  <c r="EL251" i="3"/>
  <c r="EL239" i="3"/>
  <c r="EL264" i="3"/>
  <c r="EL232" i="3"/>
  <c r="EL159" i="3"/>
  <c r="DO329" i="1"/>
  <c r="EY228" i="3"/>
  <c r="EY230" i="3" s="1"/>
  <c r="EY163" i="3" s="1"/>
  <c r="EY250" i="3"/>
  <c r="EY167" i="3" s="1"/>
  <c r="EY209" i="3"/>
  <c r="EY234" i="3"/>
  <c r="EY278" i="3"/>
  <c r="EM36" i="7"/>
  <c r="EM39" i="7" s="1"/>
  <c r="EM33" i="12"/>
  <c r="EM28" i="12" s="1"/>
  <c r="EN177" i="3"/>
  <c r="FU358" i="1"/>
  <c r="FU204" i="3"/>
  <c r="FZ203" i="3"/>
  <c r="FZ357" i="1"/>
  <c r="FA228" i="3"/>
  <c r="FA230" i="3" s="1"/>
  <c r="FA163" i="3" s="1"/>
  <c r="FA250" i="3"/>
  <c r="FA167" i="3" s="1"/>
  <c r="FA278" i="3"/>
  <c r="FA234" i="3"/>
  <c r="FA209" i="3"/>
  <c r="DQ331" i="1"/>
  <c r="DN331" i="1"/>
  <c r="FO9" i="7"/>
  <c r="EQ21" i="12"/>
  <c r="EQ30" i="7"/>
  <c r="EA163" i="3"/>
  <c r="DZ19" i="12"/>
  <c r="DZ17" i="12" s="1"/>
  <c r="EL18" i="12"/>
  <c r="EM230" i="3"/>
  <c r="EW10" i="7"/>
  <c r="EW20" i="7" s="1"/>
  <c r="G27" i="7"/>
  <c r="G25" i="12"/>
  <c r="I246" i="3"/>
  <c r="H23" i="12" s="1"/>
  <c r="I247" i="3"/>
  <c r="H24" i="12" s="1"/>
  <c r="I164" i="3"/>
  <c r="I245" i="3"/>
  <c r="DP305" i="1"/>
  <c r="GL172" i="3" s="1"/>
  <c r="GL177" i="3" s="1"/>
  <c r="EK30" i="7"/>
  <c r="EK21" i="12"/>
  <c r="ER30" i="7"/>
  <c r="ER21" i="12"/>
  <c r="FM205" i="3"/>
  <c r="FM359" i="1"/>
  <c r="FL10" i="7" s="1"/>
  <c r="FL20" i="7" s="1"/>
  <c r="FL32" i="7" s="1"/>
  <c r="FL40" i="7" s="1"/>
  <c r="FL42" i="7" s="1"/>
  <c r="EU250" i="3"/>
  <c r="EU167" i="3" s="1"/>
  <c r="EU268" i="3"/>
  <c r="EU254" i="3"/>
  <c r="EU173" i="3" s="1"/>
  <c r="EU262" i="3"/>
  <c r="EU263" i="3"/>
  <c r="EU255" i="3"/>
  <c r="EU228" i="3"/>
  <c r="EU267" i="3"/>
  <c r="EU234" i="3"/>
  <c r="ET26" i="12" s="1"/>
  <c r="EU209" i="3"/>
  <c r="EU278" i="3"/>
  <c r="BG78" i="13"/>
  <c r="BG91" i="13" s="1"/>
  <c r="EN21" i="12"/>
  <c r="EN30" i="7"/>
  <c r="DL330" i="1"/>
  <c r="ES21" i="12"/>
  <c r="ES30" i="7"/>
  <c r="DW163" i="3"/>
  <c r="DV19" i="12"/>
  <c r="DV17" i="12" s="1"/>
  <c r="EN36" i="7"/>
  <c r="EN39" i="7" s="1"/>
  <c r="EN33" i="12"/>
  <c r="EN28" i="12" s="1"/>
  <c r="EO177" i="3"/>
  <c r="FW204" i="3"/>
  <c r="FW358" i="1"/>
  <c r="FW202" i="3"/>
  <c r="FW356" i="1"/>
  <c r="FV7" i="7" s="1"/>
  <c r="FV8" i="7" s="1"/>
  <c r="FY204" i="3"/>
  <c r="FY358" i="1"/>
  <c r="FX9" i="7" s="1"/>
  <c r="F280" i="3"/>
  <c r="F169" i="3"/>
  <c r="FR359" i="1"/>
  <c r="FQ10" i="7" s="1"/>
  <c r="FQ20" i="7" s="1"/>
  <c r="FQ32" i="7" s="1"/>
  <c r="FQ40" i="7" s="1"/>
  <c r="FQ42" i="7" s="1"/>
  <c r="FR205" i="3"/>
  <c r="EK18" i="12"/>
  <c r="EL230" i="3"/>
  <c r="FL205" i="3"/>
  <c r="FL359" i="1"/>
  <c r="FK10" i="7" s="1"/>
  <c r="FK20" i="7" s="1"/>
  <c r="FK32" i="7" s="1"/>
  <c r="FK40" i="7" s="1"/>
  <c r="FK42" i="7" s="1"/>
  <c r="EN232" i="3"/>
  <c r="EN264" i="3"/>
  <c r="EN239" i="3"/>
  <c r="EN251" i="3"/>
  <c r="EN256" i="3"/>
  <c r="EN269" i="3"/>
  <c r="EN159" i="3"/>
  <c r="EG163" i="3"/>
  <c r="EF19" i="12"/>
  <c r="FF9" i="7"/>
  <c r="FV355" i="1"/>
  <c r="CZ332" i="1"/>
  <c r="DZ163" i="3"/>
  <c r="DY19" i="12"/>
  <c r="DY17" i="12" s="1"/>
  <c r="G168" i="3"/>
  <c r="BG79" i="13"/>
  <c r="BH77" i="13" s="1"/>
  <c r="ER239" i="3"/>
  <c r="ER232" i="3"/>
  <c r="ER251" i="3"/>
  <c r="ER159" i="3"/>
  <c r="ER269" i="3"/>
  <c r="ER264" i="3"/>
  <c r="ER256" i="3"/>
  <c r="BD94" i="13"/>
  <c r="BD92" i="13" s="1"/>
  <c r="BE94" i="13" s="1"/>
  <c r="BE92" i="13" s="1"/>
  <c r="EM269" i="3"/>
  <c r="EM232" i="3"/>
  <c r="EM256" i="3"/>
  <c r="EM239" i="3"/>
  <c r="EM251" i="3"/>
  <c r="EM264" i="3"/>
  <c r="EM159" i="3"/>
  <c r="FN278" i="3"/>
  <c r="FN228" i="3"/>
  <c r="FN230" i="3" s="1"/>
  <c r="FN163" i="3" s="1"/>
  <c r="FN168" i="3" s="1"/>
  <c r="FN280" i="3" s="1"/>
  <c r="FN209" i="3"/>
  <c r="FJ228" i="3"/>
  <c r="FJ230" i="3" s="1"/>
  <c r="FJ163" i="3" s="1"/>
  <c r="FJ250" i="3"/>
  <c r="FJ167" i="3" s="1"/>
  <c r="FJ209" i="3"/>
  <c r="FJ278" i="3"/>
  <c r="FJ234" i="3"/>
  <c r="EX69" i="7" l="1"/>
  <c r="FG10" i="7"/>
  <c r="FG20" i="7" s="1"/>
  <c r="FG32" i="7" s="1"/>
  <c r="FG40" i="7" s="1"/>
  <c r="FG42" i="7" s="1"/>
  <c r="BH102" i="13"/>
  <c r="BH83" i="13"/>
  <c r="BI82" i="13" s="1"/>
  <c r="BI102" i="13" s="1"/>
  <c r="BI83" i="13"/>
  <c r="BJ82" i="13" s="1"/>
  <c r="BJ102" i="13" s="1"/>
  <c r="BG105" i="13"/>
  <c r="BG103" i="13" s="1"/>
  <c r="BJ83" i="13"/>
  <c r="BK82" i="13" s="1"/>
  <c r="BG80" i="13"/>
  <c r="BH78" i="13" s="1"/>
  <c r="BH80" i="13" s="1"/>
  <c r="EY70" i="7"/>
  <c r="EJ184" i="1"/>
  <c r="EH184" i="1"/>
  <c r="EM184" i="1"/>
  <c r="EP184" i="1"/>
  <c r="EI184" i="1"/>
  <c r="Q140" i="1"/>
  <c r="ER184" i="1"/>
  <c r="EN184" i="1"/>
  <c r="EG184" i="1"/>
  <c r="EO184" i="1"/>
  <c r="EL184" i="1"/>
  <c r="EK184" i="1"/>
  <c r="EQ184" i="1"/>
  <c r="FJ69" i="7"/>
  <c r="FJ72" i="7" s="1"/>
  <c r="FF159" i="3"/>
  <c r="FF239" i="3"/>
  <c r="FT9" i="7"/>
  <c r="FT10" i="7" s="1"/>
  <c r="FT20" i="7" s="1"/>
  <c r="FT32" i="7" s="1"/>
  <c r="FT40" i="7" s="1"/>
  <c r="FT42" i="7" s="1"/>
  <c r="FT82" i="7" s="1"/>
  <c r="FT85" i="7" s="1"/>
  <c r="FB72" i="7"/>
  <c r="FA70" i="7"/>
  <c r="FB32" i="11"/>
  <c r="FB35" i="11" s="1"/>
  <c r="GC359" i="1"/>
  <c r="GB10" i="7" s="1"/>
  <c r="GB20" i="7" s="1"/>
  <c r="GB32" i="7" s="1"/>
  <c r="GB40" i="7" s="1"/>
  <c r="GB42" i="7" s="1"/>
  <c r="FW9" i="7"/>
  <c r="FA32" i="11"/>
  <c r="FA35" i="11" s="1"/>
  <c r="FA39" i="11"/>
  <c r="FX359" i="1"/>
  <c r="GL202" i="3"/>
  <c r="GG357" i="1"/>
  <c r="FI234" i="3"/>
  <c r="FI278" i="3"/>
  <c r="FI5" i="11"/>
  <c r="FI3" i="11" s="1"/>
  <c r="FI32" i="11" s="1"/>
  <c r="FI35" i="11" s="1"/>
  <c r="FI82" i="7"/>
  <c r="FI85" i="7" s="1"/>
  <c r="FI69" i="7"/>
  <c r="FI70" i="7" s="1"/>
  <c r="GE358" i="1"/>
  <c r="FC32" i="11"/>
  <c r="FC35" i="11" s="1"/>
  <c r="GB359" i="1"/>
  <c r="GA10" i="7" s="1"/>
  <c r="GA20" i="7" s="1"/>
  <c r="GA32" i="7" s="1"/>
  <c r="GA40" i="7" s="1"/>
  <c r="GA42" i="7" s="1"/>
  <c r="GA5" i="11" s="1"/>
  <c r="GA3" i="11" s="1"/>
  <c r="FI228" i="3"/>
  <c r="FI230" i="3" s="1"/>
  <c r="FI163" i="3" s="1"/>
  <c r="FD82" i="7"/>
  <c r="FD85" i="7" s="1"/>
  <c r="FD5" i="11"/>
  <c r="FD3" i="11" s="1"/>
  <c r="FD39" i="11" s="1"/>
  <c r="FS205" i="3"/>
  <c r="FS278" i="3" s="1"/>
  <c r="FH69" i="7"/>
  <c r="FH72" i="7" s="1"/>
  <c r="GP356" i="1"/>
  <c r="GO7" i="7" s="1"/>
  <c r="GO8" i="7" s="1"/>
  <c r="GE203" i="3"/>
  <c r="FJ5" i="11"/>
  <c r="FJ3" i="11" s="1"/>
  <c r="FJ39" i="11" s="1"/>
  <c r="GN204" i="3"/>
  <c r="EC328" i="1"/>
  <c r="GY355" i="1" s="1"/>
  <c r="GH204" i="3"/>
  <c r="DM332" i="1"/>
  <c r="GI205" i="3" s="1"/>
  <c r="FH82" i="7"/>
  <c r="FH85" i="7" s="1"/>
  <c r="FS9" i="7"/>
  <c r="FS10" i="7" s="1"/>
  <c r="FS20" i="7" s="1"/>
  <c r="FS32" i="7" s="1"/>
  <c r="FS40" i="7" s="1"/>
  <c r="FS42" i="7" s="1"/>
  <c r="FS69" i="7" s="1"/>
  <c r="FI209" i="3"/>
  <c r="FI232" i="3" s="1"/>
  <c r="DU305" i="1"/>
  <c r="GQ172" i="3" s="1"/>
  <c r="GQ177" i="3" s="1"/>
  <c r="GO358" i="1"/>
  <c r="FP10" i="7"/>
  <c r="FP20" i="7" s="1"/>
  <c r="FP32" i="7" s="1"/>
  <c r="FP40" i="7" s="1"/>
  <c r="FP42" i="7" s="1"/>
  <c r="FP82" i="7" s="1"/>
  <c r="FP85" i="7" s="1"/>
  <c r="ED330" i="1"/>
  <c r="GZ357" i="1" s="1"/>
  <c r="EC330" i="1"/>
  <c r="GY203" i="3" s="1"/>
  <c r="GF356" i="1"/>
  <c r="GE7" i="7" s="1"/>
  <c r="GE8" i="7" s="1"/>
  <c r="FR5" i="11"/>
  <c r="FR3" i="11" s="1"/>
  <c r="FR32" i="11" s="1"/>
  <c r="FR35" i="11" s="1"/>
  <c r="FM82" i="7"/>
  <c r="FM85" i="7" s="1"/>
  <c r="GI202" i="3"/>
  <c r="GN357" i="1"/>
  <c r="DY329" i="1"/>
  <c r="GU356" i="1" s="1"/>
  <c r="GT7" i="7" s="1"/>
  <c r="GT8" i="7" s="1"/>
  <c r="DY331" i="1"/>
  <c r="GU358" i="1" s="1"/>
  <c r="FM69" i="7"/>
  <c r="FM72" i="7" s="1"/>
  <c r="FR69" i="7"/>
  <c r="FR72" i="7" s="1"/>
  <c r="DY328" i="1"/>
  <c r="GU355" i="1" s="1"/>
  <c r="DY305" i="1"/>
  <c r="GU172" i="3" s="1"/>
  <c r="GU177" i="3" s="1"/>
  <c r="FW359" i="1"/>
  <c r="GO203" i="3"/>
  <c r="GO356" i="1"/>
  <c r="GN7" i="7" s="1"/>
  <c r="GN8" i="7" s="1"/>
  <c r="GP358" i="1"/>
  <c r="DT332" i="1"/>
  <c r="GP359" i="1" s="1"/>
  <c r="EB305" i="1"/>
  <c r="GX172" i="3" s="1"/>
  <c r="GX177" i="3" s="1"/>
  <c r="EA331" i="1"/>
  <c r="GW358" i="1" s="1"/>
  <c r="EO187" i="1"/>
  <c r="R129" i="1"/>
  <c r="EJ187" i="1"/>
  <c r="EM187" i="1"/>
  <c r="EG187" i="1"/>
  <c r="EN187" i="1"/>
  <c r="EL187" i="1"/>
  <c r="ER187" i="1"/>
  <c r="EH187" i="1"/>
  <c r="EI187" i="1"/>
  <c r="Q143" i="1"/>
  <c r="EQ187" i="1"/>
  <c r="EP187" i="1"/>
  <c r="EK187" i="1"/>
  <c r="G31" i="7"/>
  <c r="G32" i="7" s="1"/>
  <c r="G40" i="7" s="1"/>
  <c r="G42" i="7" s="1"/>
  <c r="G69" i="7" s="1"/>
  <c r="DV330" i="1"/>
  <c r="GR203" i="3" s="1"/>
  <c r="EE329" i="1"/>
  <c r="HA202" i="3" s="1"/>
  <c r="DW330" i="1"/>
  <c r="GS357" i="1" s="1"/>
  <c r="DZ305" i="1"/>
  <c r="GV172" i="3" s="1"/>
  <c r="GV177" i="3" s="1"/>
  <c r="EA305" i="1"/>
  <c r="GW172" i="3" s="1"/>
  <c r="GW177" i="3" s="1"/>
  <c r="GA359" i="1"/>
  <c r="FZ10" i="7" s="1"/>
  <c r="FZ20" i="7" s="1"/>
  <c r="FZ32" i="7" s="1"/>
  <c r="FZ40" i="7" s="1"/>
  <c r="FZ42" i="7" s="1"/>
  <c r="FO10" i="7"/>
  <c r="FO20" i="7" s="1"/>
  <c r="FO32" i="7" s="1"/>
  <c r="FO40" i="7" s="1"/>
  <c r="FO42" i="7" s="1"/>
  <c r="FO69" i="7" s="1"/>
  <c r="DK332" i="1"/>
  <c r="GG359" i="1" s="1"/>
  <c r="DN332" i="1"/>
  <c r="GJ359" i="1" s="1"/>
  <c r="DX330" i="1"/>
  <c r="GT357" i="1" s="1"/>
  <c r="EC331" i="1"/>
  <c r="GY204" i="3" s="1"/>
  <c r="EA330" i="1"/>
  <c r="GW357" i="1" s="1"/>
  <c r="DY330" i="1"/>
  <c r="GU203" i="3" s="1"/>
  <c r="EB331" i="1"/>
  <c r="GX358" i="1" s="1"/>
  <c r="ED331" i="1"/>
  <c r="GZ358" i="1" s="1"/>
  <c r="EC329" i="1"/>
  <c r="GY202" i="3" s="1"/>
  <c r="DX329" i="1"/>
  <c r="GT202" i="3" s="1"/>
  <c r="EB329" i="1"/>
  <c r="GX356" i="1" s="1"/>
  <c r="GW7" i="7" s="1"/>
  <c r="GW8" i="7" s="1"/>
  <c r="EA328" i="1"/>
  <c r="GW355" i="1" s="1"/>
  <c r="EF328" i="1"/>
  <c r="HB355" i="1" s="1"/>
  <c r="DV305" i="1"/>
  <c r="GR172" i="3" s="1"/>
  <c r="GR177" i="3" s="1"/>
  <c r="EU182" i="1"/>
  <c r="ES182" i="1"/>
  <c r="EZ182" i="1"/>
  <c r="FB182" i="1"/>
  <c r="EV182" i="1"/>
  <c r="EY182" i="1"/>
  <c r="S124" i="1"/>
  <c r="EW182" i="1"/>
  <c r="EX182" i="1"/>
  <c r="R138" i="1"/>
  <c r="ET182" i="1"/>
  <c r="FA182" i="1"/>
  <c r="FC182" i="1"/>
  <c r="FD182" i="1"/>
  <c r="ES185" i="1"/>
  <c r="ET185" i="1"/>
  <c r="FC185" i="1"/>
  <c r="R141" i="1"/>
  <c r="EW185" i="1"/>
  <c r="EU185" i="1"/>
  <c r="FA185" i="1"/>
  <c r="EX185" i="1"/>
  <c r="EV185" i="1"/>
  <c r="EY185" i="1"/>
  <c r="EZ185" i="1"/>
  <c r="FD185" i="1"/>
  <c r="S127" i="1"/>
  <c r="FB185" i="1"/>
  <c r="EI180" i="1"/>
  <c r="ER180" i="1"/>
  <c r="EN180" i="1"/>
  <c r="EJ180" i="1"/>
  <c r="EG180" i="1"/>
  <c r="EK180" i="1"/>
  <c r="Q136" i="1"/>
  <c r="EM180" i="1"/>
  <c r="EP180" i="1"/>
  <c r="EQ180" i="1"/>
  <c r="EL180" i="1"/>
  <c r="EO180" i="1"/>
  <c r="R122" i="1"/>
  <c r="EH180" i="1"/>
  <c r="EP183" i="1"/>
  <c r="EN183" i="1"/>
  <c r="EK183" i="1"/>
  <c r="EQ183" i="1"/>
  <c r="Q139" i="1"/>
  <c r="EI183" i="1"/>
  <c r="ER183" i="1"/>
  <c r="EM183" i="1"/>
  <c r="EG183" i="1"/>
  <c r="R125" i="1"/>
  <c r="EO183" i="1"/>
  <c r="EL183" i="1"/>
  <c r="EJ183" i="1"/>
  <c r="EH183" i="1"/>
  <c r="DX331" i="1"/>
  <c r="GT358" i="1" s="1"/>
  <c r="EC305" i="1"/>
  <c r="GY172" i="3" s="1"/>
  <c r="GY177" i="3" s="1"/>
  <c r="EB330" i="1"/>
  <c r="EA329" i="1"/>
  <c r="GW356" i="1" s="1"/>
  <c r="GV7" i="7" s="1"/>
  <c r="GV8" i="7" s="1"/>
  <c r="DZ331" i="1"/>
  <c r="GV358" i="1" s="1"/>
  <c r="FA184" i="1"/>
  <c r="ET184" i="1"/>
  <c r="EU184" i="1"/>
  <c r="EV184" i="1"/>
  <c r="FD184" i="1"/>
  <c r="EZ184" i="1"/>
  <c r="S126" i="1"/>
  <c r="FC184" i="1"/>
  <c r="ES184" i="1"/>
  <c r="FB184" i="1"/>
  <c r="R140" i="1"/>
  <c r="EW184" i="1"/>
  <c r="EX184" i="1"/>
  <c r="EY184" i="1"/>
  <c r="EK178" i="1"/>
  <c r="EN178" i="1"/>
  <c r="EO178" i="1"/>
  <c r="EQ178" i="1"/>
  <c r="R120" i="1"/>
  <c r="EH178" i="1"/>
  <c r="EJ178" i="1"/>
  <c r="Q134" i="1"/>
  <c r="EM178" i="1"/>
  <c r="EL178" i="1"/>
  <c r="EG178" i="1"/>
  <c r="EI178" i="1"/>
  <c r="EP178" i="1"/>
  <c r="ER178" i="1"/>
  <c r="DX328" i="1"/>
  <c r="GT355" i="1" s="1"/>
  <c r="EU177" i="1"/>
  <c r="EV177" i="1"/>
  <c r="EY177" i="1"/>
  <c r="EW177" i="1"/>
  <c r="FC177" i="1"/>
  <c r="FD177" i="1"/>
  <c r="FB177" i="1"/>
  <c r="FA177" i="1"/>
  <c r="ET177" i="1"/>
  <c r="EX177" i="1"/>
  <c r="EZ177" i="1"/>
  <c r="ES177" i="1"/>
  <c r="R133" i="1"/>
  <c r="S119" i="1"/>
  <c r="Q144" i="1"/>
  <c r="EP188" i="1"/>
  <c r="EQ188" i="1"/>
  <c r="EK188" i="1"/>
  <c r="EG188" i="1"/>
  <c r="EH188" i="1"/>
  <c r="EL188" i="1"/>
  <c r="EM188" i="1"/>
  <c r="EN188" i="1"/>
  <c r="R130" i="1"/>
  <c r="ER188" i="1"/>
  <c r="EI188" i="1"/>
  <c r="EJ188" i="1"/>
  <c r="EO188" i="1"/>
  <c r="DX305" i="1"/>
  <c r="GT172" i="3" s="1"/>
  <c r="GT177" i="3" s="1"/>
  <c r="EB328" i="1"/>
  <c r="GX355" i="1" s="1"/>
  <c r="H168" i="3"/>
  <c r="H169" i="3" s="1"/>
  <c r="H178" i="3" s="1"/>
  <c r="H160" i="13" s="1"/>
  <c r="H162" i="13" s="1"/>
  <c r="EE330" i="1"/>
  <c r="HA203" i="3" s="1"/>
  <c r="DU329" i="1"/>
  <c r="GQ202" i="3" s="1"/>
  <c r="FQ82" i="7"/>
  <c r="FQ85" i="7" s="1"/>
  <c r="FQ5" i="11"/>
  <c r="FQ3" i="11" s="1"/>
  <c r="FQ69" i="7"/>
  <c r="FK69" i="7"/>
  <c r="FK82" i="7"/>
  <c r="FK85" i="7" s="1"/>
  <c r="FK5" i="11"/>
  <c r="FK3" i="11" s="1"/>
  <c r="FT69" i="7"/>
  <c r="FA239" i="3"/>
  <c r="FA251" i="3"/>
  <c r="FA159" i="3"/>
  <c r="FA232" i="3"/>
  <c r="GK203" i="3"/>
  <c r="GK357" i="1"/>
  <c r="EG181" i="1"/>
  <c r="Q137" i="1"/>
  <c r="EJ181" i="1"/>
  <c r="EK181" i="1"/>
  <c r="EN181" i="1"/>
  <c r="R123" i="1"/>
  <c r="EI181" i="1"/>
  <c r="EH181" i="1"/>
  <c r="EL181" i="1"/>
  <c r="EP181" i="1"/>
  <c r="EM181" i="1"/>
  <c r="EQ181" i="1"/>
  <c r="ER181" i="1"/>
  <c r="EO181" i="1"/>
  <c r="EG26" i="7"/>
  <c r="EF26" i="7"/>
  <c r="DU330" i="1"/>
  <c r="FN159" i="3"/>
  <c r="FN169" i="3"/>
  <c r="FN178" i="3" s="1"/>
  <c r="EM163" i="3"/>
  <c r="EL19" i="12"/>
  <c r="EL17" i="12" s="1"/>
  <c r="GJ358" i="1"/>
  <c r="GJ204" i="3"/>
  <c r="FX228" i="3"/>
  <c r="FX230" i="3" s="1"/>
  <c r="FX163" i="3" s="1"/>
  <c r="FX168" i="3" s="1"/>
  <c r="FX280" i="3" s="1"/>
  <c r="FX278" i="3"/>
  <c r="FX209" i="3"/>
  <c r="FN287" i="3"/>
  <c r="FN290" i="3" s="1"/>
  <c r="DY26" i="7"/>
  <c r="FR228" i="3"/>
  <c r="FR230" i="3" s="1"/>
  <c r="FR163" i="3" s="1"/>
  <c r="FR168" i="3" s="1"/>
  <c r="FR280" i="3" s="1"/>
  <c r="FR278" i="3"/>
  <c r="FR209" i="3"/>
  <c r="DU328" i="1"/>
  <c r="DV26" i="7"/>
  <c r="FM278" i="3"/>
  <c r="FM228" i="3"/>
  <c r="FM230" i="3" s="1"/>
  <c r="FM163" i="3" s="1"/>
  <c r="FM168" i="3" s="1"/>
  <c r="FM280" i="3" s="1"/>
  <c r="FM209" i="3"/>
  <c r="DZ26" i="7"/>
  <c r="GM204" i="3"/>
  <c r="GM358" i="1"/>
  <c r="GK356" i="1"/>
  <c r="GJ7" i="7" s="1"/>
  <c r="GJ8" i="7" s="1"/>
  <c r="GK202" i="3"/>
  <c r="FZ359" i="1"/>
  <c r="FY10" i="7" s="1"/>
  <c r="FY20" i="7" s="1"/>
  <c r="FY32" i="7" s="1"/>
  <c r="FY40" i="7" s="1"/>
  <c r="FY42" i="7" s="1"/>
  <c r="FZ205" i="3"/>
  <c r="EF330" i="1"/>
  <c r="EZ72" i="7"/>
  <c r="EZ70" i="7"/>
  <c r="EU30" i="7"/>
  <c r="EU21" i="12"/>
  <c r="F166" i="13"/>
  <c r="FU205" i="3"/>
  <c r="FU359" i="1"/>
  <c r="GM203" i="3"/>
  <c r="GM357" i="1"/>
  <c r="GD205" i="3"/>
  <c r="GD359" i="1"/>
  <c r="GC10" i="7" s="1"/>
  <c r="GC20" i="7" s="1"/>
  <c r="GC32" i="7" s="1"/>
  <c r="GC40" i="7" s="1"/>
  <c r="GC42" i="7" s="1"/>
  <c r="ET163" i="3"/>
  <c r="ES19" i="12"/>
  <c r="ES17" i="12" s="1"/>
  <c r="GH202" i="3"/>
  <c r="GH356" i="1"/>
  <c r="GG7" i="7" s="1"/>
  <c r="GG8" i="7" s="1"/>
  <c r="GG9" i="7" s="1"/>
  <c r="DV329" i="1"/>
  <c r="FE72" i="7"/>
  <c r="FE70" i="7"/>
  <c r="EE26" i="7"/>
  <c r="ED26" i="7"/>
  <c r="FT205" i="3"/>
  <c r="FT359" i="1"/>
  <c r="GM356" i="1"/>
  <c r="GL7" i="7" s="1"/>
  <c r="GL8" i="7" s="1"/>
  <c r="GM202" i="3"/>
  <c r="EF17" i="12"/>
  <c r="GI204" i="3"/>
  <c r="GI358" i="1"/>
  <c r="GH9" i="7" s="1"/>
  <c r="J202" i="13"/>
  <c r="J220" i="13"/>
  <c r="DW305" i="1"/>
  <c r="GS172" i="3" s="1"/>
  <c r="GS177" i="3" s="1"/>
  <c r="ED329" i="1"/>
  <c r="EV19" i="12"/>
  <c r="EV17" i="12" s="1"/>
  <c r="EW163" i="3"/>
  <c r="DQ332" i="1"/>
  <c r="EN19" i="12"/>
  <c r="EN17" i="12" s="1"/>
  <c r="EO163" i="3"/>
  <c r="EZ32" i="11"/>
  <c r="EZ35" i="11" s="1"/>
  <c r="EZ39" i="11"/>
  <c r="FL69" i="7"/>
  <c r="FL5" i="11"/>
  <c r="FL3" i="11" s="1"/>
  <c r="FL82" i="7"/>
  <c r="FL85" i="7" s="1"/>
  <c r="EV239" i="3"/>
  <c r="EV159" i="3"/>
  <c r="EV264" i="3"/>
  <c r="EV251" i="3"/>
  <c r="EV269" i="3"/>
  <c r="EV232" i="3"/>
  <c r="EV256" i="3"/>
  <c r="FQ228" i="3"/>
  <c r="FQ230" i="3" s="1"/>
  <c r="FQ163" i="3" s="1"/>
  <c r="FQ168" i="3" s="1"/>
  <c r="FQ280" i="3" s="1"/>
  <c r="FQ278" i="3"/>
  <c r="FQ209" i="3"/>
  <c r="FO159" i="3"/>
  <c r="FO169" i="3"/>
  <c r="FO178" i="3" s="1"/>
  <c r="E50" i="12"/>
  <c r="E51" i="12" s="1"/>
  <c r="E52" i="12" s="1"/>
  <c r="BJ109" i="13"/>
  <c r="GA278" i="3"/>
  <c r="GA209" i="3"/>
  <c r="GA228" i="3"/>
  <c r="GA230" i="3" s="1"/>
  <c r="GA163" i="3" s="1"/>
  <c r="GA168" i="3" s="1"/>
  <c r="GA280" i="3" s="1"/>
  <c r="ET36" i="7"/>
  <c r="ET39" i="7" s="1"/>
  <c r="ET33" i="12"/>
  <c r="ET28" i="12" s="1"/>
  <c r="EU177" i="3"/>
  <c r="I165" i="3"/>
  <c r="H28" i="7" s="1"/>
  <c r="H22" i="12"/>
  <c r="EY239" i="3"/>
  <c r="EY251" i="3"/>
  <c r="EY232" i="3"/>
  <c r="EY159" i="3"/>
  <c r="EF329" i="1"/>
  <c r="EE331" i="1"/>
  <c r="FE239" i="3"/>
  <c r="FE159" i="3"/>
  <c r="FE232" i="3"/>
  <c r="FE251" i="3"/>
  <c r="BK102" i="13"/>
  <c r="GN355" i="1"/>
  <c r="DR332" i="1"/>
  <c r="GI203" i="3"/>
  <c r="GI357" i="1"/>
  <c r="FM39" i="11"/>
  <c r="FM32" i="11"/>
  <c r="FM35" i="11" s="1"/>
  <c r="FN69" i="7"/>
  <c r="FN82" i="7"/>
  <c r="FN85" i="7" s="1"/>
  <c r="FN5" i="11"/>
  <c r="FN3" i="11" s="1"/>
  <c r="ER19" i="12"/>
  <c r="ER17" i="12" s="1"/>
  <c r="ES163" i="3"/>
  <c r="F69" i="7"/>
  <c r="F82" i="7"/>
  <c r="F5" i="11"/>
  <c r="F3" i="11" s="1"/>
  <c r="GO355" i="1"/>
  <c r="DS332" i="1"/>
  <c r="J245" i="3"/>
  <c r="J246" i="3"/>
  <c r="I23" i="12" s="1"/>
  <c r="J247" i="3"/>
  <c r="I24" i="12" s="1"/>
  <c r="J164" i="3"/>
  <c r="EI163" i="3"/>
  <c r="EH19" i="12"/>
  <c r="DW329" i="1"/>
  <c r="DZ328" i="1"/>
  <c r="ED328" i="1"/>
  <c r="S121" i="1"/>
  <c r="EY179" i="1"/>
  <c r="EX179" i="1"/>
  <c r="FC179" i="1"/>
  <c r="ES179" i="1"/>
  <c r="ET179" i="1"/>
  <c r="EW179" i="1"/>
  <c r="EZ179" i="1"/>
  <c r="EV179" i="1"/>
  <c r="EU179" i="1"/>
  <c r="FA179" i="1"/>
  <c r="R135" i="1"/>
  <c r="FD179" i="1"/>
  <c r="FB179" i="1"/>
  <c r="G280" i="3"/>
  <c r="G169" i="3"/>
  <c r="G178" i="3" s="1"/>
  <c r="G160" i="13" s="1"/>
  <c r="G162" i="13" s="1"/>
  <c r="FV9" i="7"/>
  <c r="FP278" i="3"/>
  <c r="FP209" i="3"/>
  <c r="FP228" i="3"/>
  <c r="FP230" i="3" s="1"/>
  <c r="FP163" i="3" s="1"/>
  <c r="FP168" i="3" s="1"/>
  <c r="FP280" i="3" s="1"/>
  <c r="FG228" i="3"/>
  <c r="FG230" i="3" s="1"/>
  <c r="FG163" i="3" s="1"/>
  <c r="FG250" i="3"/>
  <c r="FG167" i="3" s="1"/>
  <c r="FG209" i="3"/>
  <c r="FG234" i="3"/>
  <c r="FG278" i="3"/>
  <c r="EA26" i="7"/>
  <c r="GE202" i="3"/>
  <c r="GE356" i="1"/>
  <c r="GD7" i="7" s="1"/>
  <c r="GD8" i="7" s="1"/>
  <c r="EC26" i="7"/>
  <c r="EF305" i="1"/>
  <c r="HB172" i="3" s="1"/>
  <c r="HB177" i="3" s="1"/>
  <c r="EE328" i="1"/>
  <c r="EU18" i="12"/>
  <c r="EV230" i="3"/>
  <c r="GN202" i="3"/>
  <c r="GN356" i="1"/>
  <c r="GM7" i="7" s="1"/>
  <c r="GM8" i="7" s="1"/>
  <c r="GM9" i="7" s="1"/>
  <c r="FO287" i="3"/>
  <c r="FO290" i="3" s="1"/>
  <c r="DV331" i="1"/>
  <c r="GF203" i="3"/>
  <c r="GF357" i="1"/>
  <c r="ER163" i="3"/>
  <c r="EQ19" i="12"/>
  <c r="EQ17" i="12" s="1"/>
  <c r="FS228" i="3"/>
  <c r="FS230" i="3" s="1"/>
  <c r="FS163" i="3" s="1"/>
  <c r="FS168" i="3" s="1"/>
  <c r="FS280" i="3" s="1"/>
  <c r="GL204" i="3"/>
  <c r="GL358" i="1"/>
  <c r="GK9" i="7" s="1"/>
  <c r="DW331" i="1"/>
  <c r="DZ330" i="1"/>
  <c r="ED305" i="1"/>
  <c r="GZ172" i="3" s="1"/>
  <c r="GZ177" i="3" s="1"/>
  <c r="R128" i="1"/>
  <c r="ER186" i="1"/>
  <c r="EO186" i="1"/>
  <c r="Q142" i="1"/>
  <c r="EJ186" i="1"/>
  <c r="EI186" i="1"/>
  <c r="EQ186" i="1"/>
  <c r="EM186" i="1"/>
  <c r="EP186" i="1"/>
  <c r="EK186" i="1"/>
  <c r="EL186" i="1"/>
  <c r="EH186" i="1"/>
  <c r="EN186" i="1"/>
  <c r="EG186" i="1"/>
  <c r="EW30" i="7"/>
  <c r="EW21" i="12"/>
  <c r="DL332" i="1"/>
  <c r="EX72" i="7"/>
  <c r="EX70" i="7"/>
  <c r="FD70" i="7"/>
  <c r="FD72" i="7"/>
  <c r="FV205" i="3"/>
  <c r="FV359" i="1"/>
  <c r="FU10" i="7" s="1"/>
  <c r="FU20" i="7" s="1"/>
  <c r="FU32" i="7" s="1"/>
  <c r="FU40" i="7" s="1"/>
  <c r="FU42" i="7" s="1"/>
  <c r="EU239" i="3"/>
  <c r="EU269" i="3"/>
  <c r="EU256" i="3"/>
  <c r="EU232" i="3"/>
  <c r="EU159" i="3"/>
  <c r="EU251" i="3"/>
  <c r="EU264" i="3"/>
  <c r="EM19" i="12"/>
  <c r="EM17" i="12" s="1"/>
  <c r="EN163" i="3"/>
  <c r="DX26" i="7"/>
  <c r="BI109" i="13"/>
  <c r="GJ203" i="3"/>
  <c r="GJ357" i="1"/>
  <c r="EX235" i="3"/>
  <c r="FL278" i="3"/>
  <c r="FL209" i="3"/>
  <c r="FL228" i="3"/>
  <c r="FL230" i="3" s="1"/>
  <c r="FL163" i="3" s="1"/>
  <c r="FL168" i="3" s="1"/>
  <c r="FL280" i="3" s="1"/>
  <c r="F178" i="3"/>
  <c r="F160" i="13" s="1"/>
  <c r="F162" i="13" s="1"/>
  <c r="DU331" i="1"/>
  <c r="FG5" i="11"/>
  <c r="FG3" i="11" s="1"/>
  <c r="FG69" i="7"/>
  <c r="FG82" i="7"/>
  <c r="FG85" i="7" s="1"/>
  <c r="H27" i="7"/>
  <c r="H25" i="12"/>
  <c r="BH79" i="13"/>
  <c r="BI77" i="13" s="1"/>
  <c r="FF10" i="7"/>
  <c r="FF20" i="7" s="1"/>
  <c r="FF32" i="7" s="1"/>
  <c r="FF40" i="7" s="1"/>
  <c r="FF42" i="7" s="1"/>
  <c r="EK19" i="12"/>
  <c r="EK17" i="12" s="1"/>
  <c r="EL163" i="3"/>
  <c r="F287" i="3"/>
  <c r="F290" i="3" s="1"/>
  <c r="GH203" i="3"/>
  <c r="GH357" i="1"/>
  <c r="ET18" i="12"/>
  <c r="EU230" i="3"/>
  <c r="ET30" i="7"/>
  <c r="ET21" i="12"/>
  <c r="H280" i="3"/>
  <c r="EF331" i="1"/>
  <c r="EE305" i="1"/>
  <c r="HA172" i="3" s="1"/>
  <c r="HA177" i="3" s="1"/>
  <c r="D35" i="11"/>
  <c r="D33" i="11"/>
  <c r="D42" i="11" s="1"/>
  <c r="EK163" i="3"/>
  <c r="EJ19" i="12"/>
  <c r="EJ17" i="12" s="1"/>
  <c r="GJ202" i="3"/>
  <c r="GJ356" i="1"/>
  <c r="GI7" i="7" s="1"/>
  <c r="GI8" i="7" s="1"/>
  <c r="FK159" i="3"/>
  <c r="FK169" i="3"/>
  <c r="FK178" i="3" s="1"/>
  <c r="DV328" i="1"/>
  <c r="FW278" i="3"/>
  <c r="FW228" i="3"/>
  <c r="FW230" i="3" s="1"/>
  <c r="FW163" i="3" s="1"/>
  <c r="FW168" i="3" s="1"/>
  <c r="FW280" i="3" s="1"/>
  <c r="FW209" i="3"/>
  <c r="EI26" i="7"/>
  <c r="FH228" i="3"/>
  <c r="FH230" i="3" s="1"/>
  <c r="FH163" i="3" s="1"/>
  <c r="FH250" i="3"/>
  <c r="FH167" i="3" s="1"/>
  <c r="FH209" i="3"/>
  <c r="FH278" i="3"/>
  <c r="FH234" i="3"/>
  <c r="I48" i="13"/>
  <c r="H47" i="12" s="1"/>
  <c r="I281" i="3"/>
  <c r="K242" i="3"/>
  <c r="I27" i="12"/>
  <c r="K241" i="3"/>
  <c r="K243" i="3" s="1"/>
  <c r="DW328" i="1"/>
  <c r="DZ329" i="1"/>
  <c r="GF204" i="3"/>
  <c r="GF358" i="1"/>
  <c r="FY205" i="3"/>
  <c r="FY359" i="1"/>
  <c r="FX10" i="7" s="1"/>
  <c r="FX20" i="7" s="1"/>
  <c r="FX32" i="7" s="1"/>
  <c r="FX40" i="7" s="1"/>
  <c r="FX42" i="7" s="1"/>
  <c r="DO332" i="1"/>
  <c r="EX39" i="11"/>
  <c r="EX32" i="11"/>
  <c r="EX35" i="11" s="1"/>
  <c r="DI332" i="1"/>
  <c r="BF98" i="13"/>
  <c r="BF94" i="13"/>
  <c r="BF92" i="13" s="1"/>
  <c r="BG94" i="13" s="1"/>
  <c r="BG92" i="13" s="1"/>
  <c r="BG98" i="13"/>
  <c r="FJ239" i="3"/>
  <c r="FJ251" i="3"/>
  <c r="FJ159" i="3"/>
  <c r="FJ232" i="3"/>
  <c r="FH39" i="11"/>
  <c r="FH32" i="11"/>
  <c r="FH35" i="11" s="1"/>
  <c r="F43" i="12"/>
  <c r="F49" i="12"/>
  <c r="EU36" i="7"/>
  <c r="EU39" i="7" s="1"/>
  <c r="EU33" i="12"/>
  <c r="EU28" i="12" s="1"/>
  <c r="EV177" i="3"/>
  <c r="EQ163" i="3"/>
  <c r="EP19" i="12"/>
  <c r="EP17" i="12" s="1"/>
  <c r="GB228" i="3"/>
  <c r="GB230" i="3" s="1"/>
  <c r="GB163" i="3" s="1"/>
  <c r="GB168" i="3" s="1"/>
  <c r="GB280" i="3" s="1"/>
  <c r="GB278" i="3"/>
  <c r="GB209" i="3"/>
  <c r="DW26" i="7"/>
  <c r="EX230" i="3"/>
  <c r="EW18" i="12"/>
  <c r="GL357" i="1"/>
  <c r="GL203" i="3"/>
  <c r="FK287" i="3"/>
  <c r="FK290" i="3" s="1"/>
  <c r="EO26" i="7"/>
  <c r="EL240" i="3"/>
  <c r="GC278" i="3"/>
  <c r="GC209" i="3"/>
  <c r="GC228" i="3"/>
  <c r="GC230" i="3" s="1"/>
  <c r="GC163" i="3" s="1"/>
  <c r="GC168" i="3" s="1"/>
  <c r="GC280" i="3" s="1"/>
  <c r="GG358" i="1"/>
  <c r="GG204" i="3"/>
  <c r="FE32" i="11"/>
  <c r="FE35" i="11" s="1"/>
  <c r="FE39" i="11"/>
  <c r="GK204" i="3"/>
  <c r="GK358" i="1"/>
  <c r="GG202" i="3"/>
  <c r="GG356" i="1"/>
  <c r="GF7" i="7" s="1"/>
  <c r="GF8" i="7" s="1"/>
  <c r="G16" i="12"/>
  <c r="G44" i="12" s="1"/>
  <c r="GP357" i="1"/>
  <c r="GP203" i="3"/>
  <c r="EX251" i="3"/>
  <c r="EX269" i="3"/>
  <c r="EX159" i="3"/>
  <c r="EX232" i="3"/>
  <c r="EX239" i="3"/>
  <c r="EX264" i="3"/>
  <c r="DJ332" i="1"/>
  <c r="DP332" i="1"/>
  <c r="FJ70" i="7" l="1"/>
  <c r="BK83" i="13"/>
  <c r="BL82" i="13" s="1"/>
  <c r="BL83" i="13" s="1"/>
  <c r="BM82" i="13" s="1"/>
  <c r="BH109" i="13"/>
  <c r="BH105" i="13"/>
  <c r="BH103" i="13" s="1"/>
  <c r="BI105" i="13" s="1"/>
  <c r="BI103" i="13" s="1"/>
  <c r="BJ105" i="13" s="1"/>
  <c r="BJ103" i="13" s="1"/>
  <c r="BK105" i="13" s="1"/>
  <c r="BK103" i="13" s="1"/>
  <c r="GN9" i="7"/>
  <c r="FH70" i="7"/>
  <c r="FT5" i="11"/>
  <c r="FT3" i="11" s="1"/>
  <c r="FP69" i="7"/>
  <c r="GD9" i="7"/>
  <c r="GD10" i="7" s="1"/>
  <c r="GD20" i="7" s="1"/>
  <c r="GD32" i="7" s="1"/>
  <c r="GD40" i="7" s="1"/>
  <c r="GD42" i="7" s="1"/>
  <c r="GD69" i="7" s="1"/>
  <c r="FR39" i="11"/>
  <c r="FS209" i="3"/>
  <c r="FS159" i="3" s="1"/>
  <c r="GB69" i="7"/>
  <c r="GB72" i="7" s="1"/>
  <c r="GB5" i="11"/>
  <c r="GB3" i="11" s="1"/>
  <c r="GB39" i="11" s="1"/>
  <c r="GB82" i="7"/>
  <c r="GB85" i="7" s="1"/>
  <c r="FP5" i="11"/>
  <c r="FP3" i="11" s="1"/>
  <c r="FP32" i="11" s="1"/>
  <c r="FP35" i="11" s="1"/>
  <c r="GO9" i="7"/>
  <c r="GO10" i="7" s="1"/>
  <c r="GO20" i="7" s="1"/>
  <c r="GO32" i="7" s="1"/>
  <c r="GO40" i="7" s="1"/>
  <c r="GO42" i="7" s="1"/>
  <c r="GO82" i="7" s="1"/>
  <c r="GO85" i="7" s="1"/>
  <c r="GI359" i="1"/>
  <c r="GH10" i="7" s="1"/>
  <c r="GH20" i="7" s="1"/>
  <c r="GH32" i="7" s="1"/>
  <c r="GH40" i="7" s="1"/>
  <c r="GH42" i="7" s="1"/>
  <c r="GH5" i="11" s="1"/>
  <c r="GH3" i="11" s="1"/>
  <c r="FW10" i="7"/>
  <c r="FW20" i="7" s="1"/>
  <c r="FW32" i="7" s="1"/>
  <c r="FW40" i="7" s="1"/>
  <c r="FW42" i="7" s="1"/>
  <c r="FW5" i="11" s="1"/>
  <c r="FW3" i="11" s="1"/>
  <c r="FW32" i="11" s="1"/>
  <c r="FW35" i="11" s="1"/>
  <c r="GP205" i="3"/>
  <c r="GP278" i="3" s="1"/>
  <c r="GY356" i="1"/>
  <c r="GX7" i="7" s="1"/>
  <c r="GX8" i="7" s="1"/>
  <c r="FD32" i="11"/>
  <c r="FD35" i="11" s="1"/>
  <c r="FI251" i="3"/>
  <c r="GA69" i="7"/>
  <c r="GA70" i="7" s="1"/>
  <c r="GX202" i="3"/>
  <c r="GA82" i="7"/>
  <c r="GA85" i="7" s="1"/>
  <c r="FI39" i="11"/>
  <c r="FI239" i="3"/>
  <c r="FI72" i="7"/>
  <c r="FI159" i="3"/>
  <c r="GU202" i="3"/>
  <c r="GE9" i="7"/>
  <c r="GE10" i="7" s="1"/>
  <c r="GE20" i="7" s="1"/>
  <c r="GE32" i="7" s="1"/>
  <c r="GE40" i="7" s="1"/>
  <c r="GE42" i="7" s="1"/>
  <c r="GE82" i="7" s="1"/>
  <c r="GE85" i="7" s="1"/>
  <c r="GZ203" i="3"/>
  <c r="GU357" i="1"/>
  <c r="FJ32" i="11"/>
  <c r="FJ35" i="11" s="1"/>
  <c r="HA356" i="1"/>
  <c r="FS82" i="7"/>
  <c r="FS85" i="7" s="1"/>
  <c r="FS5" i="11"/>
  <c r="FS3" i="11" s="1"/>
  <c r="FS32" i="11" s="1"/>
  <c r="FS35" i="11" s="1"/>
  <c r="GG205" i="3"/>
  <c r="GG228" i="3" s="1"/>
  <c r="GG230" i="3" s="1"/>
  <c r="GG163" i="3" s="1"/>
  <c r="GG168" i="3" s="1"/>
  <c r="GG280" i="3" s="1"/>
  <c r="GY357" i="1"/>
  <c r="GT356" i="1"/>
  <c r="GS7" i="7" s="1"/>
  <c r="GS8" i="7" s="1"/>
  <c r="GS9" i="7" s="1"/>
  <c r="GS10" i="7" s="1"/>
  <c r="GS20" i="7" s="1"/>
  <c r="GS32" i="7" s="1"/>
  <c r="GS40" i="7" s="1"/>
  <c r="GS42" i="7" s="1"/>
  <c r="GS82" i="7" s="1"/>
  <c r="GS85" i="7" s="1"/>
  <c r="GR357" i="1"/>
  <c r="FO5" i="11"/>
  <c r="FO3" i="11" s="1"/>
  <c r="FO39" i="11" s="1"/>
  <c r="FO82" i="7"/>
  <c r="FO85" i="7" s="1"/>
  <c r="GY358" i="1"/>
  <c r="FM70" i="7"/>
  <c r="GU204" i="3"/>
  <c r="DY332" i="1"/>
  <c r="GU359" i="1" s="1"/>
  <c r="EL294" i="3"/>
  <c r="EL190" i="3" s="1"/>
  <c r="EK84" i="7" s="1"/>
  <c r="EJ305" i="1"/>
  <c r="HF172" i="3" s="1"/>
  <c r="HF177" i="3" s="1"/>
  <c r="GT204" i="3"/>
  <c r="G5" i="11"/>
  <c r="GW203" i="3"/>
  <c r="FR70" i="7"/>
  <c r="EP331" i="1"/>
  <c r="HL204" i="3" s="1"/>
  <c r="EK331" i="1"/>
  <c r="HG358" i="1" s="1"/>
  <c r="HA357" i="1"/>
  <c r="CD294" i="3"/>
  <c r="CD190" i="3" s="1"/>
  <c r="CC84" i="7" s="1"/>
  <c r="FV10" i="7"/>
  <c r="FV20" i="7" s="1"/>
  <c r="FV32" i="7" s="1"/>
  <c r="FV40" i="7" s="1"/>
  <c r="FV42" i="7" s="1"/>
  <c r="FV69" i="7" s="1"/>
  <c r="GW204" i="3"/>
  <c r="FD187" i="1"/>
  <c r="EY187" i="1"/>
  <c r="EZ187" i="1"/>
  <c r="ES187" i="1"/>
  <c r="EX187" i="1"/>
  <c r="S129" i="1"/>
  <c r="EU187" i="1"/>
  <c r="FC187" i="1"/>
  <c r="EV187" i="1"/>
  <c r="ET187" i="1"/>
  <c r="R143" i="1"/>
  <c r="FA187" i="1"/>
  <c r="EW187" i="1"/>
  <c r="FB187" i="1"/>
  <c r="EK305" i="1"/>
  <c r="HG172" i="3" s="1"/>
  <c r="HG177" i="3" s="1"/>
  <c r="EL330" i="1"/>
  <c r="HH203" i="3" s="1"/>
  <c r="EJ328" i="1"/>
  <c r="HF355" i="1" s="1"/>
  <c r="EP330" i="1"/>
  <c r="HL357" i="1" s="1"/>
  <c r="EN329" i="1"/>
  <c r="HJ356" i="1" s="1"/>
  <c r="EP329" i="1"/>
  <c r="HL356" i="1" s="1"/>
  <c r="GV204" i="3"/>
  <c r="EK329" i="1"/>
  <c r="HG356" i="1" s="1"/>
  <c r="EC332" i="1"/>
  <c r="GY359" i="1" s="1"/>
  <c r="GJ205" i="3"/>
  <c r="GJ209" i="3" s="1"/>
  <c r="DX332" i="1"/>
  <c r="GT359" i="1" s="1"/>
  <c r="EL329" i="1"/>
  <c r="HH356" i="1" s="1"/>
  <c r="GI9" i="7"/>
  <c r="GI10" i="7" s="1"/>
  <c r="GI20" i="7" s="1"/>
  <c r="GI32" i="7" s="1"/>
  <c r="GI40" i="7" s="1"/>
  <c r="GI42" i="7" s="1"/>
  <c r="GT203" i="3"/>
  <c r="EK328" i="1"/>
  <c r="HG355" i="1" s="1"/>
  <c r="GS203" i="3"/>
  <c r="GL9" i="7"/>
  <c r="EA332" i="1"/>
  <c r="GW205" i="3" s="1"/>
  <c r="EL328" i="1"/>
  <c r="HH355" i="1" s="1"/>
  <c r="H31" i="7"/>
  <c r="H32" i="7" s="1"/>
  <c r="H40" i="7" s="1"/>
  <c r="H42" i="7" s="1"/>
  <c r="H69" i="7" s="1"/>
  <c r="GZ204" i="3"/>
  <c r="EP328" i="1"/>
  <c r="I168" i="3"/>
  <c r="I280" i="3" s="1"/>
  <c r="EJ329" i="1"/>
  <c r="HF202" i="3" s="1"/>
  <c r="EG329" i="1"/>
  <c r="HC356" i="1" s="1"/>
  <c r="EM331" i="1"/>
  <c r="HI204" i="3" s="1"/>
  <c r="GW202" i="3"/>
  <c r="GQ356" i="1"/>
  <c r="GP7" i="7" s="1"/>
  <c r="GP8" i="7" s="1"/>
  <c r="EB332" i="1"/>
  <c r="GX359" i="1" s="1"/>
  <c r="GX204" i="3"/>
  <c r="EF332" i="1"/>
  <c r="HB359" i="1" s="1"/>
  <c r="EO329" i="1"/>
  <c r="HK356" i="1" s="1"/>
  <c r="GV9" i="7"/>
  <c r="EL331" i="1"/>
  <c r="HH358" i="1" s="1"/>
  <c r="EH331" i="1"/>
  <c r="HD204" i="3" s="1"/>
  <c r="ER331" i="1"/>
  <c r="HN204" i="3" s="1"/>
  <c r="EP305" i="1"/>
  <c r="HL172" i="3" s="1"/>
  <c r="HL177" i="3" s="1"/>
  <c r="DZ293" i="3"/>
  <c r="DZ187" i="3" s="1"/>
  <c r="DY71" i="7" s="1"/>
  <c r="DY29" i="11" s="1"/>
  <c r="EK330" i="1"/>
  <c r="HG203" i="3" s="1"/>
  <c r="AT293" i="3"/>
  <c r="AT187" i="3" s="1"/>
  <c r="AS71" i="7" s="1"/>
  <c r="AS29" i="11" s="1"/>
  <c r="EH305" i="1"/>
  <c r="HD172" i="3" s="1"/>
  <c r="HD177" i="3" s="1"/>
  <c r="EI330" i="1"/>
  <c r="HE357" i="1" s="1"/>
  <c r="DN293" i="3"/>
  <c r="DN187" i="3" s="1"/>
  <c r="DM71" i="7" s="1"/>
  <c r="DM29" i="11" s="1"/>
  <c r="GX357" i="1"/>
  <c r="GX203" i="3"/>
  <c r="EJ330" i="1"/>
  <c r="HF357" i="1" s="1"/>
  <c r="EQ328" i="1"/>
  <c r="HM355" i="1" s="1"/>
  <c r="EI305" i="1"/>
  <c r="HE172" i="3" s="1"/>
  <c r="HE177" i="3" s="1"/>
  <c r="EG305" i="1"/>
  <c r="HC172" i="3" s="1"/>
  <c r="HC177" i="3" s="1"/>
  <c r="ET188" i="1"/>
  <c r="EW188" i="1"/>
  <c r="EX188" i="1"/>
  <c r="FC188" i="1"/>
  <c r="S130" i="1"/>
  <c r="FB188" i="1"/>
  <c r="EZ188" i="1"/>
  <c r="EY188" i="1"/>
  <c r="FA188" i="1"/>
  <c r="ES188" i="1"/>
  <c r="FD188" i="1"/>
  <c r="R144" i="1"/>
  <c r="EV188" i="1"/>
  <c r="EU188" i="1"/>
  <c r="FG182" i="1"/>
  <c r="FI182" i="1"/>
  <c r="FJ182" i="1"/>
  <c r="FE182" i="1"/>
  <c r="FP182" i="1"/>
  <c r="FF182" i="1"/>
  <c r="S138" i="1"/>
  <c r="FL182" i="1"/>
  <c r="FM182" i="1"/>
  <c r="FO182" i="1"/>
  <c r="FN182" i="1"/>
  <c r="FH182" i="1"/>
  <c r="FK182" i="1"/>
  <c r="EI331" i="1"/>
  <c r="HE358" i="1" s="1"/>
  <c r="EL305" i="1"/>
  <c r="HH172" i="3" s="1"/>
  <c r="HH177" i="3" s="1"/>
  <c r="ER330" i="1"/>
  <c r="HN357" i="1" s="1"/>
  <c r="EM328" i="1"/>
  <c r="HI355" i="1" s="1"/>
  <c r="EN330" i="1"/>
  <c r="HJ203" i="3" s="1"/>
  <c r="S122" i="1"/>
  <c r="EV180" i="1"/>
  <c r="ES180" i="1"/>
  <c r="ET180" i="1"/>
  <c r="R136" i="1"/>
  <c r="EX180" i="1"/>
  <c r="EZ180" i="1"/>
  <c r="FA180" i="1"/>
  <c r="EW180" i="1"/>
  <c r="FD180" i="1"/>
  <c r="FB180" i="1"/>
  <c r="FC180" i="1"/>
  <c r="EY180" i="1"/>
  <c r="EU180" i="1"/>
  <c r="ER305" i="1"/>
  <c r="HN172" i="3" s="1"/>
  <c r="HN177" i="3" s="1"/>
  <c r="EG331" i="1"/>
  <c r="HC204" i="3" s="1"/>
  <c r="EU183" i="1"/>
  <c r="EX183" i="1"/>
  <c r="ET183" i="1"/>
  <c r="FA183" i="1"/>
  <c r="FB183" i="1"/>
  <c r="EW183" i="1"/>
  <c r="EV183" i="1"/>
  <c r="EY183" i="1"/>
  <c r="S125" i="1"/>
  <c r="FC183" i="1"/>
  <c r="EZ183" i="1"/>
  <c r="ES183" i="1"/>
  <c r="FD183" i="1"/>
  <c r="R139" i="1"/>
  <c r="EJ331" i="1"/>
  <c r="HF204" i="3" s="1"/>
  <c r="EO330" i="1"/>
  <c r="HK357" i="1" s="1"/>
  <c r="FG177" i="1"/>
  <c r="FL177" i="1"/>
  <c r="FK177" i="1"/>
  <c r="FM177" i="1"/>
  <c r="S133" i="1"/>
  <c r="FO177" i="1"/>
  <c r="FE177" i="1"/>
  <c r="FN177" i="1"/>
  <c r="FI177" i="1"/>
  <c r="FP177" i="1"/>
  <c r="FF177" i="1"/>
  <c r="FJ177" i="1"/>
  <c r="FH177" i="1"/>
  <c r="FE185" i="1"/>
  <c r="S141" i="1"/>
  <c r="FJ185" i="1"/>
  <c r="FF185" i="1"/>
  <c r="FP185" i="1"/>
  <c r="FI185" i="1"/>
  <c r="FG185" i="1"/>
  <c r="FH185" i="1"/>
  <c r="FO185" i="1"/>
  <c r="FM185" i="1"/>
  <c r="FL185" i="1"/>
  <c r="FK185" i="1"/>
  <c r="FN185" i="1"/>
  <c r="ER329" i="1"/>
  <c r="HN202" i="3" s="1"/>
  <c r="EO305" i="1"/>
  <c r="HK172" i="3" s="1"/>
  <c r="HK177" i="3" s="1"/>
  <c r="FC178" i="1"/>
  <c r="EV178" i="1"/>
  <c r="ET178" i="1"/>
  <c r="EZ178" i="1"/>
  <c r="ES178" i="1"/>
  <c r="EY178" i="1"/>
  <c r="EX178" i="1"/>
  <c r="EU178" i="1"/>
  <c r="R134" i="1"/>
  <c r="FB178" i="1"/>
  <c r="FA178" i="1"/>
  <c r="S120" i="1"/>
  <c r="EW178" i="1"/>
  <c r="FD178" i="1"/>
  <c r="FK184" i="1"/>
  <c r="FJ184" i="1"/>
  <c r="FM184" i="1"/>
  <c r="FP184" i="1"/>
  <c r="FF184" i="1"/>
  <c r="FG184" i="1"/>
  <c r="FI184" i="1"/>
  <c r="FE184" i="1"/>
  <c r="FO184" i="1"/>
  <c r="FN184" i="1"/>
  <c r="FH184" i="1"/>
  <c r="FL184" i="1"/>
  <c r="S140" i="1"/>
  <c r="FX5" i="11"/>
  <c r="FX3" i="11" s="1"/>
  <c r="FX82" i="7"/>
  <c r="FX85" i="7" s="1"/>
  <c r="FX69" i="7"/>
  <c r="FU5" i="11"/>
  <c r="FU3" i="11" s="1"/>
  <c r="FU69" i="7"/>
  <c r="FU82" i="7"/>
  <c r="FU85" i="7" s="1"/>
  <c r="H287" i="3"/>
  <c r="H290" i="3" s="1"/>
  <c r="R142" i="1"/>
  <c r="EV186" i="1"/>
  <c r="EX186" i="1"/>
  <c r="S128" i="1"/>
  <c r="EU186" i="1"/>
  <c r="FB186" i="1"/>
  <c r="FC186" i="1"/>
  <c r="EY186" i="1"/>
  <c r="EW186" i="1"/>
  <c r="ET186" i="1"/>
  <c r="FA186" i="1"/>
  <c r="ES186" i="1"/>
  <c r="FD186" i="1"/>
  <c r="EZ186" i="1"/>
  <c r="GC287" i="3"/>
  <c r="GC290" i="3" s="1"/>
  <c r="AT294" i="3"/>
  <c r="AT190" i="3" s="1"/>
  <c r="AS84" i="7" s="1"/>
  <c r="BR294" i="3"/>
  <c r="BR190" i="3" s="1"/>
  <c r="BQ84" i="7" s="1"/>
  <c r="G43" i="12"/>
  <c r="G49" i="12"/>
  <c r="EN305" i="1"/>
  <c r="HJ172" i="3" s="1"/>
  <c r="HJ177" i="3" s="1"/>
  <c r="GF9" i="7"/>
  <c r="GF10" i="7" s="1"/>
  <c r="GF20" i="7" s="1"/>
  <c r="GF32" i="7" s="1"/>
  <c r="GF40" i="7" s="1"/>
  <c r="GF42" i="7" s="1"/>
  <c r="FP72" i="7"/>
  <c r="FP70" i="7"/>
  <c r="CP294" i="3"/>
  <c r="CP190" i="3" s="1"/>
  <c r="CO84" i="7" s="1"/>
  <c r="DB293" i="3"/>
  <c r="DB187" i="3" s="1"/>
  <c r="DA71" i="7" s="1"/>
  <c r="DA29" i="11" s="1"/>
  <c r="V294" i="3"/>
  <c r="V190" i="3" s="1"/>
  <c r="U84" i="7" s="1"/>
  <c r="AH293" i="3"/>
  <c r="AH187" i="3" s="1"/>
  <c r="AG71" i="7" s="1"/>
  <c r="AG29" i="11" s="1"/>
  <c r="AH294" i="3"/>
  <c r="AH190" i="3" s="1"/>
  <c r="AG84" i="7" s="1"/>
  <c r="GB287" i="3"/>
  <c r="GB290" i="3" s="1"/>
  <c r="F50" i="12"/>
  <c r="F51" i="12" s="1"/>
  <c r="F52" i="12" s="1"/>
  <c r="GE205" i="3"/>
  <c r="GE359" i="1"/>
  <c r="EM330" i="1"/>
  <c r="K164" i="3"/>
  <c r="K245" i="3"/>
  <c r="K246" i="3"/>
  <c r="J23" i="12" s="1"/>
  <c r="K247" i="3"/>
  <c r="J24" i="12" s="1"/>
  <c r="FW169" i="3"/>
  <c r="FW178" i="3" s="1"/>
  <c r="FW159" i="3"/>
  <c r="GW9" i="7"/>
  <c r="D36" i="11"/>
  <c r="H172" i="13"/>
  <c r="H192" i="13" s="1"/>
  <c r="H170" i="13"/>
  <c r="H180" i="13"/>
  <c r="FF5" i="11"/>
  <c r="FF3" i="11" s="1"/>
  <c r="FF69" i="7"/>
  <c r="FF82" i="7"/>
  <c r="FF85" i="7" s="1"/>
  <c r="FY82" i="7"/>
  <c r="FY85" i="7" s="1"/>
  <c r="FY5" i="11"/>
  <c r="FY3" i="11" s="1"/>
  <c r="FY69" i="7"/>
  <c r="FP159" i="3"/>
  <c r="FP169" i="3"/>
  <c r="FP178" i="3" s="1"/>
  <c r="EH329" i="1"/>
  <c r="GS356" i="1"/>
  <c r="GR7" i="7" s="1"/>
  <c r="GR8" i="7" s="1"/>
  <c r="GS202" i="3"/>
  <c r="J165" i="3"/>
  <c r="I28" i="7" s="1"/>
  <c r="I22" i="12"/>
  <c r="FN39" i="11"/>
  <c r="FN32" i="11"/>
  <c r="FN35" i="11" s="1"/>
  <c r="FQ159" i="3"/>
  <c r="FQ169" i="3"/>
  <c r="FQ178" i="3" s="1"/>
  <c r="FL39" i="11"/>
  <c r="FL32" i="11"/>
  <c r="FL35" i="11" s="1"/>
  <c r="EV26" i="7"/>
  <c r="EQ330" i="1"/>
  <c r="EI329" i="1"/>
  <c r="ES26" i="7"/>
  <c r="BL102" i="13"/>
  <c r="BL109" i="13" s="1"/>
  <c r="GQ203" i="3"/>
  <c r="GQ357" i="1"/>
  <c r="GI209" i="3"/>
  <c r="GI228" i="3"/>
  <c r="GI230" i="3" s="1"/>
  <c r="GI163" i="3" s="1"/>
  <c r="GI168" i="3" s="1"/>
  <c r="GI280" i="3" s="1"/>
  <c r="GI278" i="3"/>
  <c r="EV181" i="1"/>
  <c r="FC181" i="1"/>
  <c r="EZ181" i="1"/>
  <c r="R137" i="1"/>
  <c r="EY181" i="1"/>
  <c r="FD181" i="1"/>
  <c r="S123" i="1"/>
  <c r="EX181" i="1"/>
  <c r="ET181" i="1"/>
  <c r="ES181" i="1"/>
  <c r="EW181" i="1"/>
  <c r="FB181" i="1"/>
  <c r="EU181" i="1"/>
  <c r="FA181" i="1"/>
  <c r="FT70" i="7"/>
  <c r="FT72" i="7"/>
  <c r="DU332" i="1"/>
  <c r="GQ355" i="1"/>
  <c r="FK32" i="11"/>
  <c r="FK35" i="11" s="1"/>
  <c r="FK39" i="11"/>
  <c r="EX293" i="3"/>
  <c r="EX187" i="3" s="1"/>
  <c r="EW71" i="7" s="1"/>
  <c r="EW29" i="11" s="1"/>
  <c r="EW9" i="11" s="1"/>
  <c r="CP293" i="3"/>
  <c r="CP187" i="3" s="1"/>
  <c r="CO71" i="7" s="1"/>
  <c r="CO29" i="11" s="1"/>
  <c r="V293" i="3"/>
  <c r="V187" i="3" s="1"/>
  <c r="U71" i="7" s="1"/>
  <c r="U29" i="11" s="1"/>
  <c r="EP26" i="7"/>
  <c r="EM329" i="1"/>
  <c r="L242" i="3"/>
  <c r="J27" i="12"/>
  <c r="L241" i="3"/>
  <c r="L243" i="3" s="1"/>
  <c r="FH239" i="3"/>
  <c r="FH159" i="3"/>
  <c r="FH251" i="3"/>
  <c r="FH232" i="3"/>
  <c r="HB204" i="3"/>
  <c r="HB358" i="1"/>
  <c r="FG70" i="7"/>
  <c r="FG72" i="7"/>
  <c r="F172" i="13"/>
  <c r="F173" i="13"/>
  <c r="F191" i="13" s="1"/>
  <c r="F167" i="13"/>
  <c r="F182" i="13"/>
  <c r="EM26" i="7"/>
  <c r="FV278" i="3"/>
  <c r="FV209" i="3"/>
  <c r="FV228" i="3"/>
  <c r="FV230" i="3" s="1"/>
  <c r="FV163" i="3" s="1"/>
  <c r="FV168" i="3" s="1"/>
  <c r="FV280" i="3" s="1"/>
  <c r="GH205" i="3"/>
  <c r="GH359" i="1"/>
  <c r="GG10" i="7" s="1"/>
  <c r="GG20" i="7" s="1"/>
  <c r="GG32" i="7" s="1"/>
  <c r="GG40" i="7" s="1"/>
  <c r="GG42" i="7" s="1"/>
  <c r="GR358" i="1"/>
  <c r="GR204" i="3"/>
  <c r="EU19" i="12"/>
  <c r="EU17" i="12" s="1"/>
  <c r="EV163" i="3"/>
  <c r="FG239" i="3"/>
  <c r="FG251" i="3"/>
  <c r="FG232" i="3"/>
  <c r="FG159" i="3"/>
  <c r="GT9" i="7"/>
  <c r="GT10" i="7" s="1"/>
  <c r="GT20" i="7" s="1"/>
  <c r="GT32" i="7" s="1"/>
  <c r="GT40" i="7" s="1"/>
  <c r="GT42" i="7" s="1"/>
  <c r="EH328" i="1"/>
  <c r="EH26" i="7"/>
  <c r="F85" i="7"/>
  <c r="FN70" i="7"/>
  <c r="FN72" i="7"/>
  <c r="GA287" i="3"/>
  <c r="GA290" i="3" s="1"/>
  <c r="EH17" i="12"/>
  <c r="FQ287" i="3"/>
  <c r="FQ290" i="3" s="1"/>
  <c r="EQ331" i="1"/>
  <c r="EO331" i="1"/>
  <c r="EI328" i="1"/>
  <c r="FS72" i="7"/>
  <c r="FS70" i="7"/>
  <c r="GJ9" i="7"/>
  <c r="FR169" i="3"/>
  <c r="FR178" i="3" s="1"/>
  <c r="FR159" i="3"/>
  <c r="FX159" i="3"/>
  <c r="FX169" i="3"/>
  <c r="FX178" i="3" s="1"/>
  <c r="FO72" i="7"/>
  <c r="FO70" i="7"/>
  <c r="EG328" i="1"/>
  <c r="FW287" i="3"/>
  <c r="FW290" i="3" s="1"/>
  <c r="BI78" i="13"/>
  <c r="BI79" i="13"/>
  <c r="BJ77" i="13" s="1"/>
  <c r="FL72" i="7"/>
  <c r="FL70" i="7"/>
  <c r="GR202" i="3"/>
  <c r="GR356" i="1"/>
  <c r="GQ7" i="7" s="1"/>
  <c r="GQ8" i="7" s="1"/>
  <c r="GL359" i="1"/>
  <c r="GK10" i="7" s="1"/>
  <c r="GK20" i="7" s="1"/>
  <c r="GK32" i="7" s="1"/>
  <c r="GK40" i="7" s="1"/>
  <c r="GK42" i="7" s="1"/>
  <c r="GL205" i="3"/>
  <c r="EN331" i="1"/>
  <c r="EX294" i="3"/>
  <c r="EX190" i="3" s="1"/>
  <c r="EW84" i="7" s="1"/>
  <c r="EN328" i="1"/>
  <c r="EX240" i="3"/>
  <c r="BF294" i="3"/>
  <c r="BF190" i="3" s="1"/>
  <c r="BE84" i="7" s="1"/>
  <c r="BR293" i="3"/>
  <c r="BR187" i="3" s="1"/>
  <c r="BQ71" i="7" s="1"/>
  <c r="BQ29" i="11" s="1"/>
  <c r="J293" i="3"/>
  <c r="J187" i="3" s="1"/>
  <c r="I71" i="7" s="1"/>
  <c r="I29" i="11" s="1"/>
  <c r="BF293" i="3"/>
  <c r="BF187" i="3" s="1"/>
  <c r="BE71" i="7" s="1"/>
  <c r="BE29" i="11" s="1"/>
  <c r="GK359" i="1"/>
  <c r="GK205" i="3"/>
  <c r="DV332" i="1"/>
  <c r="GR355" i="1"/>
  <c r="EJ26" i="7"/>
  <c r="FG39" i="11"/>
  <c r="FG32" i="11"/>
  <c r="FG35" i="11" s="1"/>
  <c r="FL287" i="3"/>
  <c r="FL290" i="3" s="1"/>
  <c r="FG179" i="1"/>
  <c r="FI179" i="1"/>
  <c r="FO179" i="1"/>
  <c r="FN179" i="1"/>
  <c r="FP179" i="1"/>
  <c r="FE179" i="1"/>
  <c r="FJ179" i="1"/>
  <c r="FL179" i="1"/>
  <c r="FM179" i="1"/>
  <c r="FK179" i="1"/>
  <c r="FH179" i="1"/>
  <c r="FF179" i="1"/>
  <c r="S135" i="1"/>
  <c r="I27" i="7"/>
  <c r="I25" i="12"/>
  <c r="F70" i="7"/>
  <c r="F72" i="7"/>
  <c r="H16" i="12"/>
  <c r="H44" i="12" s="1"/>
  <c r="GA169" i="3"/>
  <c r="GA178" i="3" s="1"/>
  <c r="GA159" i="3"/>
  <c r="ER328" i="1"/>
  <c r="EQ329" i="1"/>
  <c r="FZ82" i="7"/>
  <c r="FZ85" i="7" s="1"/>
  <c r="FZ69" i="7"/>
  <c r="FZ5" i="11"/>
  <c r="FZ3" i="11" s="1"/>
  <c r="HB357" i="1"/>
  <c r="HB203" i="3"/>
  <c r="FZ278" i="3"/>
  <c r="FZ228" i="3"/>
  <c r="FZ230" i="3" s="1"/>
  <c r="FZ163" i="3" s="1"/>
  <c r="FZ168" i="3" s="1"/>
  <c r="FZ280" i="3" s="1"/>
  <c r="FZ209" i="3"/>
  <c r="G70" i="7"/>
  <c r="G72" i="7"/>
  <c r="EG330" i="1"/>
  <c r="BH91" i="13"/>
  <c r="BI80" i="13"/>
  <c r="FK72" i="7"/>
  <c r="FK70" i="7"/>
  <c r="GN359" i="1"/>
  <c r="GM10" i="7" s="1"/>
  <c r="GM20" i="7" s="1"/>
  <c r="GM32" i="7" s="1"/>
  <c r="GM40" i="7" s="1"/>
  <c r="GM42" i="7" s="1"/>
  <c r="GN205" i="3"/>
  <c r="GF205" i="3"/>
  <c r="GF359" i="1"/>
  <c r="EL293" i="3"/>
  <c r="EL187" i="3" s="1"/>
  <c r="EK71" i="7" s="1"/>
  <c r="EK29" i="11" s="1"/>
  <c r="FY228" i="3"/>
  <c r="FY230" i="3" s="1"/>
  <c r="FY163" i="3" s="1"/>
  <c r="FY168" i="3" s="1"/>
  <c r="FY280" i="3" s="1"/>
  <c r="FY278" i="3"/>
  <c r="FY209" i="3"/>
  <c r="GV356" i="1"/>
  <c r="GU7" i="7" s="1"/>
  <c r="GU8" i="7" s="1"/>
  <c r="GU9" i="7" s="1"/>
  <c r="GU10" i="7" s="1"/>
  <c r="GU20" i="7" s="1"/>
  <c r="GU32" i="7" s="1"/>
  <c r="GU40" i="7" s="1"/>
  <c r="GU42" i="7" s="1"/>
  <c r="GV202" i="3"/>
  <c r="EU163" i="3"/>
  <c r="ET19" i="12"/>
  <c r="ET17" i="12" s="1"/>
  <c r="EK26" i="7"/>
  <c r="GQ204" i="3"/>
  <c r="GQ358" i="1"/>
  <c r="FL159" i="3"/>
  <c r="FL169" i="3"/>
  <c r="FL178" i="3" s="1"/>
  <c r="GV357" i="1"/>
  <c r="GV203" i="3"/>
  <c r="FS287" i="3"/>
  <c r="FS290" i="3" s="1"/>
  <c r="HA355" i="1"/>
  <c r="EE332" i="1"/>
  <c r="G172" i="13"/>
  <c r="G173" i="13"/>
  <c r="G191" i="13" s="1"/>
  <c r="G167" i="13"/>
  <c r="EH330" i="1"/>
  <c r="GZ355" i="1"/>
  <c r="ED332" i="1"/>
  <c r="ER26" i="7"/>
  <c r="HA204" i="3"/>
  <c r="HA358" i="1"/>
  <c r="FJ235" i="3"/>
  <c r="EN26" i="7"/>
  <c r="EQ305" i="1"/>
  <c r="HM172" i="3" s="1"/>
  <c r="HM177" i="3" s="1"/>
  <c r="EO328" i="1"/>
  <c r="J49" i="13"/>
  <c r="K204" i="13"/>
  <c r="GD278" i="3"/>
  <c r="GD209" i="3"/>
  <c r="GD228" i="3"/>
  <c r="GD230" i="3" s="1"/>
  <c r="GD163" i="3" s="1"/>
  <c r="GD168" i="3" s="1"/>
  <c r="GD280" i="3" s="1"/>
  <c r="FU228" i="3"/>
  <c r="FU230" i="3" s="1"/>
  <c r="FU163" i="3" s="1"/>
  <c r="FU168" i="3" s="1"/>
  <c r="FU280" i="3" s="1"/>
  <c r="FU278" i="3"/>
  <c r="FU209" i="3"/>
  <c r="FM159" i="3"/>
  <c r="FM169" i="3"/>
  <c r="FM178" i="3" s="1"/>
  <c r="FR287" i="3"/>
  <c r="FR290" i="3" s="1"/>
  <c r="FX287" i="3"/>
  <c r="FX290" i="3" s="1"/>
  <c r="FT32" i="11"/>
  <c r="FT35" i="11" s="1"/>
  <c r="FT39" i="11"/>
  <c r="FQ70" i="7"/>
  <c r="FQ72" i="7"/>
  <c r="EW19" i="12"/>
  <c r="EX163" i="3"/>
  <c r="GO359" i="1"/>
  <c r="GO205" i="3"/>
  <c r="DB294" i="3"/>
  <c r="DB190" i="3" s="1"/>
  <c r="DA84" i="7" s="1"/>
  <c r="GB159" i="3"/>
  <c r="GB169" i="3"/>
  <c r="GB178" i="3" s="1"/>
  <c r="EM305" i="1"/>
  <c r="HI172" i="3" s="1"/>
  <c r="HI177" i="3" s="1"/>
  <c r="GC159" i="3"/>
  <c r="GC169" i="3"/>
  <c r="GC178" i="3" s="1"/>
  <c r="J294" i="3"/>
  <c r="J190" i="3" s="1"/>
  <c r="I84" i="7" s="1"/>
  <c r="DN294" i="3"/>
  <c r="DN190" i="3" s="1"/>
  <c r="DM84" i="7" s="1"/>
  <c r="CD293" i="3"/>
  <c r="CD187" i="3" s="1"/>
  <c r="CC71" i="7" s="1"/>
  <c r="CC29" i="11" s="1"/>
  <c r="DZ294" i="3"/>
  <c r="DZ190" i="3" s="1"/>
  <c r="DY84" i="7" s="1"/>
  <c r="GS355" i="1"/>
  <c r="DW332" i="1"/>
  <c r="GS204" i="3"/>
  <c r="GS358" i="1"/>
  <c r="EQ26" i="7"/>
  <c r="FP287" i="3"/>
  <c r="FP290" i="3" s="1"/>
  <c r="G287" i="3"/>
  <c r="G290" i="3" s="1"/>
  <c r="DZ332" i="1"/>
  <c r="GV355" i="1"/>
  <c r="BK109" i="13"/>
  <c r="HB356" i="1"/>
  <c r="HB202" i="3"/>
  <c r="GM359" i="1"/>
  <c r="GM205" i="3"/>
  <c r="GZ356" i="1"/>
  <c r="GZ202" i="3"/>
  <c r="FT228" i="3"/>
  <c r="FT230" i="3" s="1"/>
  <c r="FT163" i="3" s="1"/>
  <c r="FT168" i="3" s="1"/>
  <c r="FT280" i="3" s="1"/>
  <c r="FT278" i="3"/>
  <c r="FT209" i="3"/>
  <c r="FM287" i="3"/>
  <c r="FM290" i="3" s="1"/>
  <c r="EL26" i="7"/>
  <c r="GA39" i="11"/>
  <c r="GA32" i="11"/>
  <c r="GA35" i="11" s="1"/>
  <c r="GC5" i="11"/>
  <c r="GC3" i="11" s="1"/>
  <c r="GC82" i="7"/>
  <c r="GC85" i="7" s="1"/>
  <c r="GC69" i="7"/>
  <c r="FQ32" i="11"/>
  <c r="FQ35" i="11" s="1"/>
  <c r="FQ39" i="11"/>
  <c r="GN10" i="7" l="1"/>
  <c r="GN20" i="7" s="1"/>
  <c r="GN32" i="7" s="1"/>
  <c r="GN40" i="7" s="1"/>
  <c r="GN42" i="7" s="1"/>
  <c r="FS169" i="3"/>
  <c r="FS178" i="3" s="1"/>
  <c r="GA72" i="7"/>
  <c r="FP39" i="11"/>
  <c r="BM102" i="13"/>
  <c r="BM83" i="13"/>
  <c r="BN82" i="13" s="1"/>
  <c r="FW39" i="11"/>
  <c r="BL105" i="13"/>
  <c r="BL103" i="13" s="1"/>
  <c r="BM105" i="13" s="1"/>
  <c r="BM103" i="13" s="1"/>
  <c r="GB70" i="7"/>
  <c r="FW82" i="7"/>
  <c r="FW85" i="7" s="1"/>
  <c r="GD5" i="11"/>
  <c r="GD3" i="11" s="1"/>
  <c r="GD32" i="11" s="1"/>
  <c r="GD35" i="11" s="1"/>
  <c r="GD82" i="7"/>
  <c r="GD85" i="7" s="1"/>
  <c r="HH357" i="1"/>
  <c r="GB32" i="11"/>
  <c r="GB35" i="11" s="1"/>
  <c r="HJ202" i="3"/>
  <c r="GP228" i="3"/>
  <c r="GP230" i="3" s="1"/>
  <c r="GP163" i="3" s="1"/>
  <c r="GP168" i="3" s="1"/>
  <c r="GP280" i="3" s="1"/>
  <c r="GP287" i="3" s="1"/>
  <c r="GP290" i="3" s="1"/>
  <c r="GP209" i="3"/>
  <c r="GP159" i="3" s="1"/>
  <c r="FW69" i="7"/>
  <c r="FW72" i="7" s="1"/>
  <c r="GT205" i="3"/>
  <c r="GT209" i="3" s="1"/>
  <c r="HL358" i="1"/>
  <c r="GL10" i="7"/>
  <c r="GL20" i="7" s="1"/>
  <c r="GL32" i="7" s="1"/>
  <c r="GL40" i="7" s="1"/>
  <c r="GL42" i="7" s="1"/>
  <c r="GL69" i="7" s="1"/>
  <c r="GX9" i="7"/>
  <c r="GX10" i="7" s="1"/>
  <c r="GX20" i="7" s="1"/>
  <c r="GX32" i="7" s="1"/>
  <c r="GX40" i="7" s="1"/>
  <c r="GX42" i="7" s="1"/>
  <c r="H5" i="11"/>
  <c r="HG204" i="3"/>
  <c r="HF356" i="1"/>
  <c r="HH202" i="3"/>
  <c r="HN358" i="1"/>
  <c r="GW359" i="1"/>
  <c r="GV10" i="7" s="1"/>
  <c r="GV20" i="7" s="1"/>
  <c r="GV32" i="7" s="1"/>
  <c r="GV40" i="7" s="1"/>
  <c r="GV42" i="7" s="1"/>
  <c r="GV69" i="7" s="1"/>
  <c r="HK202" i="3"/>
  <c r="HL202" i="3"/>
  <c r="GE69" i="7"/>
  <c r="GE70" i="7" s="1"/>
  <c r="GE5" i="11"/>
  <c r="GE3" i="11" s="1"/>
  <c r="GE39" i="11" s="1"/>
  <c r="FS39" i="11"/>
  <c r="GP9" i="7"/>
  <c r="GP10" i="7" s="1"/>
  <c r="GP20" i="7" s="1"/>
  <c r="GP32" i="7" s="1"/>
  <c r="GP40" i="7" s="1"/>
  <c r="GP42" i="7" s="1"/>
  <c r="GP69" i="7" s="1"/>
  <c r="HG357" i="1"/>
  <c r="HK203" i="3"/>
  <c r="FO32" i="11"/>
  <c r="FO35" i="11" s="1"/>
  <c r="FV5" i="11"/>
  <c r="FV3" i="11" s="1"/>
  <c r="FV32" i="11" s="1"/>
  <c r="FV35" i="11" s="1"/>
  <c r="EP332" i="1"/>
  <c r="HL205" i="3" s="1"/>
  <c r="GU205" i="3"/>
  <c r="GU278" i="3" s="1"/>
  <c r="FV82" i="7"/>
  <c r="FV85" i="7" s="1"/>
  <c r="GY205" i="3"/>
  <c r="GY228" i="3" s="1"/>
  <c r="GY230" i="3" s="1"/>
  <c r="GY163" i="3" s="1"/>
  <c r="GY168" i="3" s="1"/>
  <c r="GY280" i="3" s="1"/>
  <c r="HI358" i="1"/>
  <c r="HL203" i="3"/>
  <c r="GG209" i="3"/>
  <c r="GG169" i="3" s="1"/>
  <c r="GG178" i="3" s="1"/>
  <c r="FJ240" i="3"/>
  <c r="GG278" i="3"/>
  <c r="GJ278" i="3"/>
  <c r="HE203" i="3"/>
  <c r="HG202" i="3"/>
  <c r="EK332" i="1"/>
  <c r="HG205" i="3" s="1"/>
  <c r="GO69" i="7"/>
  <c r="GO70" i="7" s="1"/>
  <c r="HB205" i="3"/>
  <c r="HB278" i="3" s="1"/>
  <c r="HE204" i="3"/>
  <c r="GJ228" i="3"/>
  <c r="GJ230" i="3" s="1"/>
  <c r="GJ163" i="3" s="1"/>
  <c r="GJ168" i="3" s="1"/>
  <c r="GJ280" i="3" s="1"/>
  <c r="GJ287" i="3" s="1"/>
  <c r="HL355" i="1"/>
  <c r="GS5" i="11"/>
  <c r="GS3" i="11" s="1"/>
  <c r="GS39" i="11" s="1"/>
  <c r="ES330" i="1"/>
  <c r="HO357" i="1" s="1"/>
  <c r="ET329" i="1"/>
  <c r="HP356" i="1" s="1"/>
  <c r="GS69" i="7"/>
  <c r="GS72" i="7" s="1"/>
  <c r="HC358" i="1"/>
  <c r="EW331" i="1"/>
  <c r="HS204" i="3" s="1"/>
  <c r="HC202" i="3"/>
  <c r="FA331" i="1"/>
  <c r="HW358" i="1" s="1"/>
  <c r="ES328" i="1"/>
  <c r="HO355" i="1" s="1"/>
  <c r="FP187" i="1"/>
  <c r="FJ187" i="1"/>
  <c r="S143" i="1"/>
  <c r="FF187" i="1"/>
  <c r="FH187" i="1"/>
  <c r="FL187" i="1"/>
  <c r="FK187" i="1"/>
  <c r="FI187" i="1"/>
  <c r="FM187" i="1"/>
  <c r="FG187" i="1"/>
  <c r="FE187" i="1"/>
  <c r="FN187" i="1"/>
  <c r="FO187" i="1"/>
  <c r="GI82" i="7"/>
  <c r="GI85" i="7" s="1"/>
  <c r="GI69" i="7"/>
  <c r="GI70" i="7" s="1"/>
  <c r="GI5" i="11"/>
  <c r="GI3" i="11" s="1"/>
  <c r="GI32" i="11" s="1"/>
  <c r="GI35" i="11" s="1"/>
  <c r="ES329" i="1"/>
  <c r="HO202" i="3" s="1"/>
  <c r="GX205" i="3"/>
  <c r="GX278" i="3" s="1"/>
  <c r="HD358" i="1"/>
  <c r="FA305" i="1"/>
  <c r="HW172" i="3" s="1"/>
  <c r="HW177" i="3" s="1"/>
  <c r="HF203" i="3"/>
  <c r="ES305" i="1"/>
  <c r="HO172" i="3" s="1"/>
  <c r="HO177" i="3" s="1"/>
  <c r="EJ332" i="1"/>
  <c r="HF205" i="3" s="1"/>
  <c r="HN356" i="1"/>
  <c r="ES331" i="1"/>
  <c r="HO358" i="1" s="1"/>
  <c r="HF358" i="1"/>
  <c r="I169" i="3"/>
  <c r="I178" i="3" s="1"/>
  <c r="I160" i="13" s="1"/>
  <c r="I162" i="13" s="1"/>
  <c r="EW305" i="1"/>
  <c r="HS172" i="3" s="1"/>
  <c r="HS177" i="3" s="1"/>
  <c r="EY331" i="1"/>
  <c r="HU204" i="3" s="1"/>
  <c r="FD331" i="1"/>
  <c r="HZ204" i="3" s="1"/>
  <c r="EY305" i="1"/>
  <c r="HU172" i="3" s="1"/>
  <c r="HU177" i="3" s="1"/>
  <c r="FB329" i="1"/>
  <c r="HX202" i="3" s="1"/>
  <c r="EZ305" i="1"/>
  <c r="HV172" i="3" s="1"/>
  <c r="HV177" i="3" s="1"/>
  <c r="EW330" i="1"/>
  <c r="HS203" i="3" s="1"/>
  <c r="EY328" i="1"/>
  <c r="HU355" i="1" s="1"/>
  <c r="HH204" i="3"/>
  <c r="EW328" i="1"/>
  <c r="HS355" i="1" s="1"/>
  <c r="EY330" i="1"/>
  <c r="HU203" i="3" s="1"/>
  <c r="GO5" i="11"/>
  <c r="GO3" i="11" s="1"/>
  <c r="GO32" i="11" s="1"/>
  <c r="GO35" i="11" s="1"/>
  <c r="ET328" i="1"/>
  <c r="HP355" i="1" s="1"/>
  <c r="FD305" i="1"/>
  <c r="HZ172" i="3" s="1"/>
  <c r="HZ177" i="3" s="1"/>
  <c r="FB330" i="1"/>
  <c r="HX203" i="3" s="1"/>
  <c r="EZ330" i="1"/>
  <c r="HV357" i="1" s="1"/>
  <c r="EY329" i="1"/>
  <c r="HU202" i="3" s="1"/>
  <c r="FD329" i="1"/>
  <c r="HZ356" i="1" s="1"/>
  <c r="EW329" i="1"/>
  <c r="HS356" i="1" s="1"/>
  <c r="EX329" i="1"/>
  <c r="HT202" i="3" s="1"/>
  <c r="FC330" i="1"/>
  <c r="HY203" i="3" s="1"/>
  <c r="HJ357" i="1"/>
  <c r="EL332" i="1"/>
  <c r="HH205" i="3" s="1"/>
  <c r="EX331" i="1"/>
  <c r="HT204" i="3" s="1"/>
  <c r="FA330" i="1"/>
  <c r="HW203" i="3" s="1"/>
  <c r="EX328" i="1"/>
  <c r="ET330" i="1"/>
  <c r="HP357" i="1" s="1"/>
  <c r="I31" i="7"/>
  <c r="I32" i="7" s="1"/>
  <c r="GQ9" i="7"/>
  <c r="GQ10" i="7" s="1"/>
  <c r="GQ20" i="7" s="1"/>
  <c r="GQ32" i="7" s="1"/>
  <c r="GQ40" i="7" s="1"/>
  <c r="GQ42" i="7" s="1"/>
  <c r="GQ82" i="7" s="1"/>
  <c r="GQ85" i="7" s="1"/>
  <c r="HN203" i="3"/>
  <c r="EZ328" i="1"/>
  <c r="HV355" i="1" s="1"/>
  <c r="FB305" i="1"/>
  <c r="HX172" i="3" s="1"/>
  <c r="HX177" i="3" s="1"/>
  <c r="FA329" i="1"/>
  <c r="HW356" i="1" s="1"/>
  <c r="EX330" i="1"/>
  <c r="HT203" i="3" s="1"/>
  <c r="ET305" i="1"/>
  <c r="HP172" i="3" s="1"/>
  <c r="HP177" i="3" s="1"/>
  <c r="EZ331" i="1"/>
  <c r="HV204" i="3" s="1"/>
  <c r="EU305" i="1"/>
  <c r="HQ172" i="3" s="1"/>
  <c r="HQ177" i="3" s="1"/>
  <c r="EV305" i="1"/>
  <c r="HR172" i="3" s="1"/>
  <c r="HR177" i="3" s="1"/>
  <c r="FA328" i="1"/>
  <c r="HW355" i="1" s="1"/>
  <c r="EX305" i="1"/>
  <c r="HT172" i="3" s="1"/>
  <c r="HT177" i="3" s="1"/>
  <c r="ET331" i="1"/>
  <c r="HP358" i="1" s="1"/>
  <c r="FD330" i="1"/>
  <c r="HZ203" i="3" s="1"/>
  <c r="GH69" i="7"/>
  <c r="GH70" i="7" s="1"/>
  <c r="EZ329" i="1"/>
  <c r="HV202" i="3" s="1"/>
  <c r="FB328" i="1"/>
  <c r="HX355" i="1" s="1"/>
  <c r="FE188" i="1"/>
  <c r="FL188" i="1"/>
  <c r="FK188" i="1"/>
  <c r="FP188" i="1"/>
  <c r="FN188" i="1"/>
  <c r="FJ188" i="1"/>
  <c r="S144" i="1"/>
  <c r="FM188" i="1"/>
  <c r="FO188" i="1"/>
  <c r="FH188" i="1"/>
  <c r="FG188" i="1"/>
  <c r="FI188" i="1"/>
  <c r="FF188" i="1"/>
  <c r="FD328" i="1"/>
  <c r="HZ355" i="1" s="1"/>
  <c r="J168" i="3"/>
  <c r="J169" i="3" s="1"/>
  <c r="GH82" i="7"/>
  <c r="GH85" i="7" s="1"/>
  <c r="FH178" i="1"/>
  <c r="FP178" i="1"/>
  <c r="FN178" i="1"/>
  <c r="FG178" i="1"/>
  <c r="S134" i="1"/>
  <c r="FJ178" i="1"/>
  <c r="FK178" i="1"/>
  <c r="FM178" i="1"/>
  <c r="FF178" i="1"/>
  <c r="FI178" i="1"/>
  <c r="FO178" i="1"/>
  <c r="FE178" i="1"/>
  <c r="FL178" i="1"/>
  <c r="FH183" i="1"/>
  <c r="FK183" i="1"/>
  <c r="FO183" i="1"/>
  <c r="FI183" i="1"/>
  <c r="FF183" i="1"/>
  <c r="FL183" i="1"/>
  <c r="FE183" i="1"/>
  <c r="S139" i="1"/>
  <c r="FM183" i="1"/>
  <c r="FP183" i="1"/>
  <c r="FN183" i="1"/>
  <c r="FG183" i="1"/>
  <c r="FJ183" i="1"/>
  <c r="FG180" i="1"/>
  <c r="FL180" i="1"/>
  <c r="FF180" i="1"/>
  <c r="FN180" i="1"/>
  <c r="FM180" i="1"/>
  <c r="S136" i="1"/>
  <c r="FP180" i="1"/>
  <c r="FK180" i="1"/>
  <c r="FE180" i="1"/>
  <c r="FH180" i="1"/>
  <c r="FI180" i="1"/>
  <c r="FO180" i="1"/>
  <c r="FJ180" i="1"/>
  <c r="GK5" i="11"/>
  <c r="GK3" i="11" s="1"/>
  <c r="GK69" i="7"/>
  <c r="GK82" i="7"/>
  <c r="GK85" i="7" s="1"/>
  <c r="GN5" i="11"/>
  <c r="GN3" i="11" s="1"/>
  <c r="GN69" i="7"/>
  <c r="GN82" i="7"/>
  <c r="GN85" i="7" s="1"/>
  <c r="GM82" i="7"/>
  <c r="GM85" i="7" s="1"/>
  <c r="GM69" i="7"/>
  <c r="GM5" i="11"/>
  <c r="GM3" i="11" s="1"/>
  <c r="FT169" i="3"/>
  <c r="FT178" i="3" s="1"/>
  <c r="FT159" i="3"/>
  <c r="GS205" i="3"/>
  <c r="GS359" i="1"/>
  <c r="FY287" i="3"/>
  <c r="FY290" i="3" s="1"/>
  <c r="GD159" i="3"/>
  <c r="GD169" i="3"/>
  <c r="GD178" i="3" s="1"/>
  <c r="HC357" i="1"/>
  <c r="HC203" i="3"/>
  <c r="GG69" i="7"/>
  <c r="GG5" i="11"/>
  <c r="GG3" i="11" s="1"/>
  <c r="GG82" i="7"/>
  <c r="GG85" i="7" s="1"/>
  <c r="HM202" i="3"/>
  <c r="HM356" i="1"/>
  <c r="H43" i="12"/>
  <c r="H49" i="12"/>
  <c r="GR359" i="1"/>
  <c r="GR205" i="3"/>
  <c r="HJ358" i="1"/>
  <c r="HJ204" i="3"/>
  <c r="FB331" i="1"/>
  <c r="GT69" i="7"/>
  <c r="GT82" i="7"/>
  <c r="GT85" i="7" s="1"/>
  <c r="GT5" i="11"/>
  <c r="GT3" i="11" s="1"/>
  <c r="GD72" i="7"/>
  <c r="GD70" i="7"/>
  <c r="FV159" i="3"/>
  <c r="FV169" i="3"/>
  <c r="FV178" i="3" s="1"/>
  <c r="GI287" i="3"/>
  <c r="GI290" i="3" s="1"/>
  <c r="HE202" i="3"/>
  <c r="HE356" i="1"/>
  <c r="I16" i="12"/>
  <c r="FC329" i="1"/>
  <c r="EU329" i="1"/>
  <c r="H190" i="13"/>
  <c r="H45" i="13" s="1"/>
  <c r="G6" i="11" s="1"/>
  <c r="G3" i="11" s="1"/>
  <c r="H174" i="13"/>
  <c r="H171" i="13"/>
  <c r="GW10" i="7"/>
  <c r="GW20" i="7" s="1"/>
  <c r="GW32" i="7" s="1"/>
  <c r="GW40" i="7" s="1"/>
  <c r="GW42" i="7" s="1"/>
  <c r="J27" i="7"/>
  <c r="J25" i="12"/>
  <c r="EW17" i="12"/>
  <c r="EV330" i="1"/>
  <c r="FU39" i="11"/>
  <c r="FU32" i="11"/>
  <c r="FU35" i="11" s="1"/>
  <c r="FX72" i="7"/>
  <c r="FX70" i="7"/>
  <c r="FT287" i="3"/>
  <c r="FT290" i="3" s="1"/>
  <c r="G178" i="13"/>
  <c r="G192" i="13"/>
  <c r="G46" i="13" s="1"/>
  <c r="F30" i="11" s="1"/>
  <c r="F9" i="11" s="1"/>
  <c r="GH32" i="11"/>
  <c r="GH35" i="11" s="1"/>
  <c r="GH39" i="11"/>
  <c r="GL209" i="3"/>
  <c r="GL228" i="3"/>
  <c r="GL230" i="3" s="1"/>
  <c r="GL163" i="3" s="1"/>
  <c r="GL168" i="3" s="1"/>
  <c r="GL280" i="3" s="1"/>
  <c r="GL278" i="3"/>
  <c r="EH332" i="1"/>
  <c r="HD355" i="1"/>
  <c r="F178" i="13"/>
  <c r="F192" i="13"/>
  <c r="F46" i="13" s="1"/>
  <c r="E30" i="11" s="1"/>
  <c r="E9" i="11" s="1"/>
  <c r="M242" i="3"/>
  <c r="K27" i="12"/>
  <c r="M241" i="3"/>
  <c r="M243" i="3" s="1"/>
  <c r="GI159" i="3"/>
  <c r="GI169" i="3"/>
  <c r="GI178" i="3" s="1"/>
  <c r="HM203" i="3"/>
  <c r="HM357" i="1"/>
  <c r="FC305" i="1"/>
  <c r="HY172" i="3" s="1"/>
  <c r="HY177" i="3" s="1"/>
  <c r="EU328" i="1"/>
  <c r="FF70" i="7"/>
  <c r="FF72" i="7"/>
  <c r="HI203" i="3"/>
  <c r="HI357" i="1"/>
  <c r="EQ332" i="1"/>
  <c r="GM278" i="3"/>
  <c r="GM228" i="3"/>
  <c r="GM230" i="3" s="1"/>
  <c r="GM163" i="3" s="1"/>
  <c r="GM168" i="3" s="1"/>
  <c r="GM280" i="3" s="1"/>
  <c r="GM209" i="3"/>
  <c r="FU159" i="3"/>
  <c r="FU169" i="3"/>
  <c r="FU178" i="3" s="1"/>
  <c r="K220" i="13"/>
  <c r="K202" i="13"/>
  <c r="GZ205" i="3"/>
  <c r="GZ359" i="1"/>
  <c r="ET26" i="7"/>
  <c r="GU69" i="7"/>
  <c r="GU82" i="7"/>
  <c r="GU85" i="7" s="1"/>
  <c r="GU5" i="11"/>
  <c r="GU3" i="11" s="1"/>
  <c r="GG287" i="3"/>
  <c r="EN332" i="1"/>
  <c r="HJ355" i="1"/>
  <c r="BJ78" i="13"/>
  <c r="BJ79" i="13"/>
  <c r="BK77" i="13" s="1"/>
  <c r="HI356" i="1"/>
  <c r="HI202" i="3"/>
  <c r="FC331" i="1"/>
  <c r="EU330" i="1"/>
  <c r="FF39" i="11"/>
  <c r="FF32" i="11"/>
  <c r="FF35" i="11" s="1"/>
  <c r="EV329" i="1"/>
  <c r="FX39" i="11"/>
  <c r="FX32" i="11"/>
  <c r="FX35" i="11" s="1"/>
  <c r="GC70" i="7"/>
  <c r="GC72" i="7"/>
  <c r="J48" i="13"/>
  <c r="I47" i="12" s="1"/>
  <c r="J281" i="3"/>
  <c r="HA359" i="1"/>
  <c r="HA205" i="3"/>
  <c r="FY169" i="3"/>
  <c r="FY178" i="3" s="1"/>
  <c r="FY159" i="3"/>
  <c r="GJ159" i="3"/>
  <c r="FZ32" i="11"/>
  <c r="FZ35" i="11" s="1"/>
  <c r="FZ39" i="11"/>
  <c r="ER332" i="1"/>
  <c r="HN355" i="1"/>
  <c r="GK209" i="3"/>
  <c r="GK228" i="3"/>
  <c r="GK230" i="3" s="1"/>
  <c r="GK163" i="3" s="1"/>
  <c r="GK168" i="3" s="1"/>
  <c r="GK280" i="3" s="1"/>
  <c r="GK278" i="3"/>
  <c r="BI91" i="13"/>
  <c r="BI98" i="13" s="1"/>
  <c r="EI332" i="1"/>
  <c r="HE355" i="1"/>
  <c r="EU26" i="7"/>
  <c r="FI181" i="1"/>
  <c r="FL181" i="1"/>
  <c r="FK181" i="1"/>
  <c r="FP181" i="1"/>
  <c r="FN181" i="1"/>
  <c r="FJ181" i="1"/>
  <c r="FH181" i="1"/>
  <c r="FE181" i="1"/>
  <c r="FG181" i="1"/>
  <c r="FO181" i="1"/>
  <c r="FM181" i="1"/>
  <c r="S137" i="1"/>
  <c r="FF181" i="1"/>
  <c r="GR9" i="7"/>
  <c r="GR10" i="7" s="1"/>
  <c r="GR20" i="7" s="1"/>
  <c r="GR32" i="7" s="1"/>
  <c r="GR40" i="7" s="1"/>
  <c r="GR42" i="7" s="1"/>
  <c r="FC328" i="1"/>
  <c r="FY70" i="7"/>
  <c r="FY72" i="7"/>
  <c r="EV328" i="1"/>
  <c r="EM332" i="1"/>
  <c r="GC39" i="11"/>
  <c r="GC32" i="11"/>
  <c r="GC35" i="11" s="1"/>
  <c r="GO209" i="3"/>
  <c r="GO228" i="3"/>
  <c r="GO230" i="3" s="1"/>
  <c r="GO163" i="3" s="1"/>
  <c r="GO168" i="3" s="1"/>
  <c r="GO280" i="3" s="1"/>
  <c r="GO278" i="3"/>
  <c r="EW26" i="7"/>
  <c r="FU287" i="3"/>
  <c r="FU290" i="3" s="1"/>
  <c r="HK355" i="1"/>
  <c r="EO332" i="1"/>
  <c r="HD357" i="1"/>
  <c r="HD203" i="3"/>
  <c r="I287" i="3"/>
  <c r="I290" i="3" s="1"/>
  <c r="GF278" i="3"/>
  <c r="GF209" i="3"/>
  <c r="GF228" i="3"/>
  <c r="GF230" i="3" s="1"/>
  <c r="GF163" i="3" s="1"/>
  <c r="GF168" i="3" s="1"/>
  <c r="GF280" i="3" s="1"/>
  <c r="GN228" i="3"/>
  <c r="GN230" i="3" s="1"/>
  <c r="GN163" i="3" s="1"/>
  <c r="GN168" i="3" s="1"/>
  <c r="GN280" i="3" s="1"/>
  <c r="GN278" i="3"/>
  <c r="GN209" i="3"/>
  <c r="BI94" i="13"/>
  <c r="BI92" i="13" s="1"/>
  <c r="BH98" i="13"/>
  <c r="BH94" i="13"/>
  <c r="BH92" i="13" s="1"/>
  <c r="FZ159" i="3"/>
  <c r="FZ169" i="3"/>
  <c r="FZ178" i="3" s="1"/>
  <c r="FZ70" i="7"/>
  <c r="FZ72" i="7"/>
  <c r="GW278" i="3"/>
  <c r="GW209" i="3"/>
  <c r="GW228" i="3"/>
  <c r="GW230" i="3" s="1"/>
  <c r="GW163" i="3" s="1"/>
  <c r="GW168" i="3" s="1"/>
  <c r="GW280" i="3" s="1"/>
  <c r="GJ10" i="7"/>
  <c r="GJ20" i="7" s="1"/>
  <c r="GJ32" i="7" s="1"/>
  <c r="GJ40" i="7" s="1"/>
  <c r="GJ42" i="7" s="1"/>
  <c r="HK204" i="3"/>
  <c r="HK358" i="1"/>
  <c r="GH278" i="3"/>
  <c r="GH209" i="3"/>
  <c r="GH228" i="3"/>
  <c r="GH230" i="3" s="1"/>
  <c r="GH163" i="3" s="1"/>
  <c r="GH168" i="3" s="1"/>
  <c r="GH280" i="3" s="1"/>
  <c r="F183" i="13"/>
  <c r="F186" i="13"/>
  <c r="GQ359" i="1"/>
  <c r="GQ205" i="3"/>
  <c r="HD202" i="3"/>
  <c r="HD356" i="1"/>
  <c r="EU331" i="1"/>
  <c r="BM109" i="13"/>
  <c r="FY39" i="11"/>
  <c r="FY32" i="11"/>
  <c r="FY35" i="11" s="1"/>
  <c r="BN102" i="13"/>
  <c r="BN109" i="13" s="1"/>
  <c r="BN83" i="13"/>
  <c r="BO82" i="13" s="1"/>
  <c r="G50" i="12"/>
  <c r="G51" i="12" s="1"/>
  <c r="G52" i="12" s="1"/>
  <c r="EV331" i="1"/>
  <c r="GV359" i="1"/>
  <c r="GV205" i="3"/>
  <c r="GD287" i="3"/>
  <c r="GD290" i="3" s="1"/>
  <c r="FZ287" i="3"/>
  <c r="FZ290" i="3" s="1"/>
  <c r="FV72" i="7"/>
  <c r="FV70" i="7"/>
  <c r="HC355" i="1"/>
  <c r="EG332" i="1"/>
  <c r="HM204" i="3"/>
  <c r="HM358" i="1"/>
  <c r="FV287" i="3"/>
  <c r="FV290" i="3" s="1"/>
  <c r="L164" i="3"/>
  <c r="L245" i="3"/>
  <c r="L246" i="3"/>
  <c r="K23" i="12" s="1"/>
  <c r="L247" i="3"/>
  <c r="K24" i="12" s="1"/>
  <c r="H70" i="7"/>
  <c r="H72" i="7"/>
  <c r="K165" i="3"/>
  <c r="J28" i="7" s="1"/>
  <c r="J22" i="12"/>
  <c r="GE278" i="3"/>
  <c r="GE209" i="3"/>
  <c r="GE228" i="3"/>
  <c r="GE230" i="3" s="1"/>
  <c r="GE163" i="3" s="1"/>
  <c r="GE168" i="3" s="1"/>
  <c r="GE280" i="3" s="1"/>
  <c r="GF82" i="7"/>
  <c r="GF85" i="7" s="1"/>
  <c r="GF69" i="7"/>
  <c r="GF5" i="11"/>
  <c r="GF3" i="11" s="1"/>
  <c r="FI186" i="1"/>
  <c r="FK186" i="1"/>
  <c r="FP186" i="1"/>
  <c r="FJ186" i="1"/>
  <c r="FO186" i="1"/>
  <c r="FE186" i="1"/>
  <c r="FM186" i="1"/>
  <c r="FL186" i="1"/>
  <c r="S142" i="1"/>
  <c r="FH186" i="1"/>
  <c r="FG186" i="1"/>
  <c r="FN186" i="1"/>
  <c r="FF186" i="1"/>
  <c r="FU72" i="7"/>
  <c r="FU70" i="7"/>
  <c r="GD39" i="11" l="1"/>
  <c r="GT278" i="3"/>
  <c r="GT228" i="3"/>
  <c r="GT230" i="3" s="1"/>
  <c r="GT163" i="3" s="1"/>
  <c r="GT168" i="3" s="1"/>
  <c r="GT280" i="3" s="1"/>
  <c r="GT287" i="3" s="1"/>
  <c r="GU209" i="3"/>
  <c r="GP169" i="3"/>
  <c r="GP178" i="3" s="1"/>
  <c r="GL82" i="7"/>
  <c r="GL85" i="7" s="1"/>
  <c r="GL5" i="11"/>
  <c r="GL3" i="11" s="1"/>
  <c r="GL32" i="11" s="1"/>
  <c r="GL35" i="11" s="1"/>
  <c r="HO204" i="3"/>
  <c r="GP5" i="11"/>
  <c r="GP3" i="11" s="1"/>
  <c r="GP39" i="11" s="1"/>
  <c r="GP82" i="7"/>
  <c r="GP85" i="7" s="1"/>
  <c r="GO72" i="7"/>
  <c r="GX69" i="7"/>
  <c r="GX72" i="7" s="1"/>
  <c r="GX82" i="7"/>
  <c r="GX85" i="7" s="1"/>
  <c r="GX5" i="11"/>
  <c r="GX3" i="11" s="1"/>
  <c r="GX32" i="11" s="1"/>
  <c r="GX35" i="11" s="1"/>
  <c r="FW70" i="7"/>
  <c r="GU228" i="3"/>
  <c r="GU230" i="3" s="1"/>
  <c r="GU163" i="3" s="1"/>
  <c r="GU168" i="3" s="1"/>
  <c r="GU280" i="3" s="1"/>
  <c r="GU287" i="3" s="1"/>
  <c r="GU290" i="3" s="1"/>
  <c r="GG159" i="3"/>
  <c r="GE72" i="7"/>
  <c r="GS70" i="7"/>
  <c r="FV39" i="11"/>
  <c r="GE32" i="11"/>
  <c r="GE35" i="11" s="1"/>
  <c r="HV356" i="1"/>
  <c r="GG290" i="3"/>
  <c r="HX356" i="1"/>
  <c r="GV82" i="7"/>
  <c r="GV85" i="7" s="1"/>
  <c r="GV5" i="11"/>
  <c r="GV3" i="11" s="1"/>
  <c r="GV32" i="11" s="1"/>
  <c r="GV35" i="11" s="1"/>
  <c r="HL359" i="1"/>
  <c r="GY278" i="3"/>
  <c r="GH72" i="7"/>
  <c r="GY209" i="3"/>
  <c r="GY169" i="3" s="1"/>
  <c r="GY178" i="3" s="1"/>
  <c r="HB209" i="3"/>
  <c r="HB159" i="3" s="1"/>
  <c r="GI39" i="11"/>
  <c r="HG359" i="1"/>
  <c r="HB228" i="3"/>
  <c r="HB230" i="3" s="1"/>
  <c r="HB163" i="3" s="1"/>
  <c r="HB168" i="3" s="1"/>
  <c r="HB280" i="3" s="1"/>
  <c r="HB287" i="3" s="1"/>
  <c r="HB290" i="3" s="1"/>
  <c r="ES332" i="1"/>
  <c r="HO359" i="1" s="1"/>
  <c r="GJ290" i="3"/>
  <c r="HW357" i="1"/>
  <c r="GS32" i="11"/>
  <c r="GS35" i="11" s="1"/>
  <c r="HS202" i="3"/>
  <c r="GQ5" i="11"/>
  <c r="GQ3" i="11" s="1"/>
  <c r="GQ39" i="11" s="1"/>
  <c r="HZ202" i="3"/>
  <c r="HZ357" i="1"/>
  <c r="GI72" i="7"/>
  <c r="HV358" i="1"/>
  <c r="HS358" i="1"/>
  <c r="HU356" i="1"/>
  <c r="HT358" i="1"/>
  <c r="GJ169" i="3"/>
  <c r="GJ178" i="3" s="1"/>
  <c r="HF359" i="1"/>
  <c r="EX332" i="1"/>
  <c r="HT359" i="1" s="1"/>
  <c r="HO356" i="1"/>
  <c r="HS357" i="1"/>
  <c r="HU358" i="1"/>
  <c r="HO203" i="3"/>
  <c r="GO39" i="11"/>
  <c r="HZ358" i="1"/>
  <c r="HW204" i="3"/>
  <c r="EY332" i="1"/>
  <c r="HU359" i="1" s="1"/>
  <c r="HP202" i="3"/>
  <c r="HP203" i="3"/>
  <c r="HT355" i="1"/>
  <c r="GX228" i="3"/>
  <c r="GX230" i="3" s="1"/>
  <c r="GX163" i="3" s="1"/>
  <c r="GX168" i="3" s="1"/>
  <c r="GX280" i="3" s="1"/>
  <c r="GX287" i="3" s="1"/>
  <c r="GX290" i="3" s="1"/>
  <c r="HX357" i="1"/>
  <c r="GX209" i="3"/>
  <c r="GX159" i="3" s="1"/>
  <c r="HT356" i="1"/>
  <c r="FB332" i="1"/>
  <c r="HX205" i="3" s="1"/>
  <c r="HY357" i="1"/>
  <c r="ET332" i="1"/>
  <c r="HP205" i="3" s="1"/>
  <c r="J256" i="3"/>
  <c r="J255" i="3"/>
  <c r="J254" i="3"/>
  <c r="J173" i="3" s="1"/>
  <c r="J177" i="3" s="1"/>
  <c r="J280" i="3" s="1"/>
  <c r="J16" i="12"/>
  <c r="J44" i="12" s="1"/>
  <c r="J43" i="12" s="1"/>
  <c r="FG305" i="1"/>
  <c r="IC172" i="3" s="1"/>
  <c r="IC177" i="3" s="1"/>
  <c r="FN305" i="1"/>
  <c r="IJ172" i="3" s="1"/>
  <c r="IJ177" i="3" s="1"/>
  <c r="EZ332" i="1"/>
  <c r="HV205" i="3" s="1"/>
  <c r="GQ69" i="7"/>
  <c r="GQ72" i="7" s="1"/>
  <c r="K168" i="3"/>
  <c r="K169" i="3" s="1"/>
  <c r="HU357" i="1"/>
  <c r="HP204" i="3"/>
  <c r="FD332" i="1"/>
  <c r="HZ205" i="3" s="1"/>
  <c r="HH359" i="1"/>
  <c r="HV203" i="3"/>
  <c r="HT357" i="1"/>
  <c r="FP330" i="1"/>
  <c r="IL203" i="3" s="1"/>
  <c r="FH305" i="1"/>
  <c r="ID172" i="3" s="1"/>
  <c r="ID177" i="3" s="1"/>
  <c r="FJ329" i="1"/>
  <c r="IF202" i="3" s="1"/>
  <c r="FK330" i="1"/>
  <c r="IG357" i="1" s="1"/>
  <c r="EW332" i="1"/>
  <c r="HS205" i="3" s="1"/>
  <c r="FK328" i="1"/>
  <c r="IG355" i="1" s="1"/>
  <c r="FG331" i="1"/>
  <c r="IC358" i="1" s="1"/>
  <c r="FF330" i="1"/>
  <c r="IB203" i="3" s="1"/>
  <c r="FM329" i="1"/>
  <c r="II202" i="3" s="1"/>
  <c r="FI329" i="1"/>
  <c r="IE356" i="1" s="1"/>
  <c r="FE305" i="1"/>
  <c r="IA172" i="3" s="1"/>
  <c r="IA177" i="3" s="1"/>
  <c r="FL305" i="1"/>
  <c r="IH172" i="3" s="1"/>
  <c r="IH177" i="3" s="1"/>
  <c r="FF328" i="1"/>
  <c r="IB355" i="1" s="1"/>
  <c r="FI328" i="1"/>
  <c r="IE355" i="1" s="1"/>
  <c r="FH329" i="1"/>
  <c r="ID356" i="1" s="1"/>
  <c r="FM305" i="1"/>
  <c r="II172" i="3" s="1"/>
  <c r="II177" i="3" s="1"/>
  <c r="FN331" i="1"/>
  <c r="IJ358" i="1" s="1"/>
  <c r="FA332" i="1"/>
  <c r="HW205" i="3" s="1"/>
  <c r="FG328" i="1"/>
  <c r="IC355" i="1" s="1"/>
  <c r="FO328" i="1"/>
  <c r="IK355" i="1" s="1"/>
  <c r="FO330" i="1"/>
  <c r="IK203" i="3" s="1"/>
  <c r="FP328" i="1"/>
  <c r="IL355" i="1" s="1"/>
  <c r="HW202" i="3"/>
  <c r="FJ330" i="1"/>
  <c r="IF357" i="1" s="1"/>
  <c r="FK329" i="1"/>
  <c r="IG202" i="3" s="1"/>
  <c r="F32" i="11"/>
  <c r="F35" i="11" s="1"/>
  <c r="F39" i="11"/>
  <c r="IG203" i="3"/>
  <c r="E32" i="11"/>
  <c r="E39" i="11"/>
  <c r="GL287" i="3"/>
  <c r="GL290" i="3" s="1"/>
  <c r="K25" i="12"/>
  <c r="K27" i="7"/>
  <c r="GW169" i="3"/>
  <c r="GW178" i="3" s="1"/>
  <c r="GW159" i="3"/>
  <c r="FJ328" i="1"/>
  <c r="GE169" i="3"/>
  <c r="GE178" i="3" s="1"/>
  <c r="GE159" i="3"/>
  <c r="FJ331" i="1"/>
  <c r="GN287" i="3"/>
  <c r="GN290" i="3" s="1"/>
  <c r="HK205" i="3"/>
  <c r="HK359" i="1"/>
  <c r="GK287" i="3"/>
  <c r="GK290" i="3" s="1"/>
  <c r="FI331" i="1"/>
  <c r="FL330" i="1"/>
  <c r="HY358" i="1"/>
  <c r="HY204" i="3"/>
  <c r="BK79" i="13"/>
  <c r="BL77" i="13" s="1"/>
  <c r="FO305" i="1"/>
  <c r="IK172" i="3" s="1"/>
  <c r="IK177" i="3" s="1"/>
  <c r="GU70" i="7"/>
  <c r="GU72" i="7"/>
  <c r="GZ278" i="3"/>
  <c r="GZ209" i="3"/>
  <c r="GZ228" i="3"/>
  <c r="GZ230" i="3" s="1"/>
  <c r="GZ163" i="3" s="1"/>
  <c r="GZ168" i="3" s="1"/>
  <c r="GZ280" i="3" s="1"/>
  <c r="GM287" i="3"/>
  <c r="GM290" i="3" s="1"/>
  <c r="FN328" i="1"/>
  <c r="FK331" i="1"/>
  <c r="HY202" i="3"/>
  <c r="HY356" i="1"/>
  <c r="GR228" i="3"/>
  <c r="GR230" i="3" s="1"/>
  <c r="GR163" i="3" s="1"/>
  <c r="GR168" i="3" s="1"/>
  <c r="GR280" i="3" s="1"/>
  <c r="GR278" i="3"/>
  <c r="GR209" i="3"/>
  <c r="FP305" i="1"/>
  <c r="IL172" i="3" s="1"/>
  <c r="IL177" i="3" s="1"/>
  <c r="FH331" i="1"/>
  <c r="FE331" i="1"/>
  <c r="FF305" i="1"/>
  <c r="IB172" i="3" s="1"/>
  <c r="IB177" i="3" s="1"/>
  <c r="GN72" i="7"/>
  <c r="GN70" i="7"/>
  <c r="GP72" i="7"/>
  <c r="GP70" i="7"/>
  <c r="GU159" i="3"/>
  <c r="GV278" i="3"/>
  <c r="GV209" i="3"/>
  <c r="GV228" i="3"/>
  <c r="GV230" i="3" s="1"/>
  <c r="GV163" i="3" s="1"/>
  <c r="GV168" i="3" s="1"/>
  <c r="GV280" i="3" s="1"/>
  <c r="BO102" i="13"/>
  <c r="BO83" i="13"/>
  <c r="BP82" i="13" s="1"/>
  <c r="HQ204" i="3"/>
  <c r="HQ358" i="1"/>
  <c r="GJ82" i="7"/>
  <c r="GJ85" i="7" s="1"/>
  <c r="GJ5" i="11"/>
  <c r="GJ3" i="11" s="1"/>
  <c r="GJ69" i="7"/>
  <c r="FG329" i="1"/>
  <c r="FJ305" i="1"/>
  <c r="IF172" i="3" s="1"/>
  <c r="IF177" i="3" s="1"/>
  <c r="GF169" i="3"/>
  <c r="GF178" i="3" s="1"/>
  <c r="GF159" i="3"/>
  <c r="HI205" i="3"/>
  <c r="HI359" i="1"/>
  <c r="GR5" i="11"/>
  <c r="GR3" i="11" s="1"/>
  <c r="GR82" i="7"/>
  <c r="GR85" i="7" s="1"/>
  <c r="GR69" i="7"/>
  <c r="BN105" i="13"/>
  <c r="BN103" i="13" s="1"/>
  <c r="HE359" i="1"/>
  <c r="HE205" i="3"/>
  <c r="FI305" i="1"/>
  <c r="IE172" i="3" s="1"/>
  <c r="IE177" i="3" s="1"/>
  <c r="FL331" i="1"/>
  <c r="FO329" i="1"/>
  <c r="FM331" i="1"/>
  <c r="HM205" i="3"/>
  <c r="HM359" i="1"/>
  <c r="GL169" i="3"/>
  <c r="GL178" i="3" s="1"/>
  <c r="GL159" i="3"/>
  <c r="FN330" i="1"/>
  <c r="FK305" i="1"/>
  <c r="IG172" i="3" s="1"/>
  <c r="IG177" i="3" s="1"/>
  <c r="GT39" i="11"/>
  <c r="GT32" i="11"/>
  <c r="GT35" i="11" s="1"/>
  <c r="FP329" i="1"/>
  <c r="FH330" i="1"/>
  <c r="FE330" i="1"/>
  <c r="GM39" i="11"/>
  <c r="GM32" i="11"/>
  <c r="GM35" i="11" s="1"/>
  <c r="GF287" i="3"/>
  <c r="GF290" i="3" s="1"/>
  <c r="FL329" i="1"/>
  <c r="BJ91" i="13"/>
  <c r="BJ80" i="13"/>
  <c r="BK78" i="13" s="1"/>
  <c r="K49" i="13"/>
  <c r="L204" i="13"/>
  <c r="N242" i="3"/>
  <c r="L27" i="12"/>
  <c r="N241" i="3"/>
  <c r="N243" i="3" s="1"/>
  <c r="FE328" i="1"/>
  <c r="GN39" i="11"/>
  <c r="GN32" i="11"/>
  <c r="GN35" i="11" s="1"/>
  <c r="GF39" i="11"/>
  <c r="GF32" i="11"/>
  <c r="GF35" i="11" s="1"/>
  <c r="GF70" i="7"/>
  <c r="GF72" i="7"/>
  <c r="L165" i="3"/>
  <c r="K28" i="7" s="1"/>
  <c r="K22" i="12"/>
  <c r="G181" i="13"/>
  <c r="G182" i="13" s="1"/>
  <c r="G183" i="13" s="1"/>
  <c r="F184" i="13"/>
  <c r="GW287" i="3"/>
  <c r="GW290" i="3" s="1"/>
  <c r="FG330" i="1"/>
  <c r="GO287" i="3"/>
  <c r="GO290" i="3" s="1"/>
  <c r="HR355" i="1"/>
  <c r="EV332" i="1"/>
  <c r="FL328" i="1"/>
  <c r="HN205" i="3"/>
  <c r="HN359" i="1"/>
  <c r="HG228" i="3"/>
  <c r="HG230" i="3" s="1"/>
  <c r="HG163" i="3" s="1"/>
  <c r="HG168" i="3" s="1"/>
  <c r="HG280" i="3" s="1"/>
  <c r="HG278" i="3"/>
  <c r="HG209" i="3"/>
  <c r="GY287" i="3"/>
  <c r="HJ205" i="3"/>
  <c r="HJ359" i="1"/>
  <c r="FO331" i="1"/>
  <c r="FM328" i="1"/>
  <c r="HQ355" i="1"/>
  <c r="EU332" i="1"/>
  <c r="FN329" i="1"/>
  <c r="J31" i="7"/>
  <c r="J32" i="7" s="1"/>
  <c r="J40" i="7" s="1"/>
  <c r="J42" i="7" s="1"/>
  <c r="FP331" i="1"/>
  <c r="FH328" i="1"/>
  <c r="FF329" i="1"/>
  <c r="GM72" i="7"/>
  <c r="GM70" i="7"/>
  <c r="GL72" i="7"/>
  <c r="GL70" i="7"/>
  <c r="FC332" i="1"/>
  <c r="HY355" i="1"/>
  <c r="GK159" i="3"/>
  <c r="GK169" i="3"/>
  <c r="GK178" i="3" s="1"/>
  <c r="HF278" i="3"/>
  <c r="HF209" i="3"/>
  <c r="HF228" i="3"/>
  <c r="HF230" i="3" s="1"/>
  <c r="HF163" i="3" s="1"/>
  <c r="HF168" i="3" s="1"/>
  <c r="HF280" i="3" s="1"/>
  <c r="GH287" i="3"/>
  <c r="GH290" i="3" s="1"/>
  <c r="GN159" i="3"/>
  <c r="GN169" i="3"/>
  <c r="GN178" i="3" s="1"/>
  <c r="GO159" i="3"/>
  <c r="GO169" i="3"/>
  <c r="GO178" i="3" s="1"/>
  <c r="FI330" i="1"/>
  <c r="I170" i="13"/>
  <c r="I172" i="13"/>
  <c r="I192" i="13" s="1"/>
  <c r="I180" i="13"/>
  <c r="FM330" i="1"/>
  <c r="GU32" i="11"/>
  <c r="GU35" i="11" s="1"/>
  <c r="GU39" i="11"/>
  <c r="GV72" i="7"/>
  <c r="GV70" i="7"/>
  <c r="GW82" i="7"/>
  <c r="GW85" i="7" s="1"/>
  <c r="GW5" i="11"/>
  <c r="GW3" i="11" s="1"/>
  <c r="GW69" i="7"/>
  <c r="H188" i="13"/>
  <c r="H43" i="13" s="1"/>
  <c r="H165" i="13"/>
  <c r="H167" i="13" s="1"/>
  <c r="H173" i="13"/>
  <c r="H176" i="13"/>
  <c r="GT72" i="7"/>
  <c r="GT70" i="7"/>
  <c r="GG39" i="11"/>
  <c r="GG32" i="11"/>
  <c r="GG35" i="11" s="1"/>
  <c r="FE329" i="1"/>
  <c r="FF331" i="1"/>
  <c r="GK72" i="7"/>
  <c r="GK70" i="7"/>
  <c r="HL278" i="3"/>
  <c r="HL209" i="3"/>
  <c r="HL228" i="3"/>
  <c r="HL230" i="3" s="1"/>
  <c r="HL163" i="3" s="1"/>
  <c r="HL168" i="3" s="1"/>
  <c r="HL280" i="3" s="1"/>
  <c r="GE287" i="3"/>
  <c r="GE290" i="3" s="1"/>
  <c r="HC205" i="3"/>
  <c r="HC359" i="1"/>
  <c r="HR204" i="3"/>
  <c r="HR358" i="1"/>
  <c r="GQ278" i="3"/>
  <c r="GQ209" i="3"/>
  <c r="GQ228" i="3"/>
  <c r="GQ230" i="3" s="1"/>
  <c r="GQ163" i="3" s="1"/>
  <c r="GQ168" i="3" s="1"/>
  <c r="GQ280" i="3" s="1"/>
  <c r="GH169" i="3"/>
  <c r="GH178" i="3" s="1"/>
  <c r="GH159" i="3"/>
  <c r="HA278" i="3"/>
  <c r="HA209" i="3"/>
  <c r="HA228" i="3"/>
  <c r="HA230" i="3" s="1"/>
  <c r="HA163" i="3" s="1"/>
  <c r="HA168" i="3" s="1"/>
  <c r="HA280" i="3" s="1"/>
  <c r="HR202" i="3"/>
  <c r="HR356" i="1"/>
  <c r="HQ203" i="3"/>
  <c r="HQ357" i="1"/>
  <c r="HH228" i="3"/>
  <c r="HH230" i="3" s="1"/>
  <c r="HH163" i="3" s="1"/>
  <c r="HH168" i="3" s="1"/>
  <c r="HH280" i="3" s="1"/>
  <c r="HH278" i="3"/>
  <c r="HH209" i="3"/>
  <c r="GM169" i="3"/>
  <c r="GM178" i="3" s="1"/>
  <c r="GM159" i="3"/>
  <c r="M164" i="3"/>
  <c r="M247" i="3"/>
  <c r="L24" i="12" s="1"/>
  <c r="M246" i="3"/>
  <c r="L23" i="12" s="1"/>
  <c r="M245" i="3"/>
  <c r="HD359" i="1"/>
  <c r="HD205" i="3"/>
  <c r="GT169" i="3"/>
  <c r="GT178" i="3" s="1"/>
  <c r="GT159" i="3"/>
  <c r="HR357" i="1"/>
  <c r="HR203" i="3"/>
  <c r="HQ356" i="1"/>
  <c r="HQ202" i="3"/>
  <c r="HX204" i="3"/>
  <c r="HX358" i="1"/>
  <c r="H50" i="12"/>
  <c r="H51" i="12" s="1"/>
  <c r="H52" i="12" s="1"/>
  <c r="GG70" i="7"/>
  <c r="GG72" i="7"/>
  <c r="GS278" i="3"/>
  <c r="GS228" i="3"/>
  <c r="GS230" i="3" s="1"/>
  <c r="GS163" i="3" s="1"/>
  <c r="GS168" i="3" s="1"/>
  <c r="GS280" i="3" s="1"/>
  <c r="GS209" i="3"/>
  <c r="GK32" i="11"/>
  <c r="GK35" i="11" s="1"/>
  <c r="GK39" i="11"/>
  <c r="GT290" i="3" l="1"/>
  <c r="GL39" i="11"/>
  <c r="GX39" i="11"/>
  <c r="GX70" i="7"/>
  <c r="GP32" i="11"/>
  <c r="GP35" i="11" s="1"/>
  <c r="GU169" i="3"/>
  <c r="GU178" i="3" s="1"/>
  <c r="GY290" i="3"/>
  <c r="GQ32" i="11"/>
  <c r="GQ35" i="11" s="1"/>
  <c r="HO205" i="3"/>
  <c r="HO209" i="3" s="1"/>
  <c r="GY159" i="3"/>
  <c r="HU205" i="3"/>
  <c r="HU228" i="3" s="1"/>
  <c r="HU230" i="3" s="1"/>
  <c r="HU163" i="3" s="1"/>
  <c r="HU168" i="3" s="1"/>
  <c r="HU280" i="3" s="1"/>
  <c r="GV39" i="11"/>
  <c r="I33" i="12"/>
  <c r="I28" i="12" s="1"/>
  <c r="I44" i="12" s="1"/>
  <c r="I49" i="12" s="1"/>
  <c r="K280" i="3"/>
  <c r="K287" i="3" s="1"/>
  <c r="K290" i="3" s="1"/>
  <c r="HB169" i="3"/>
  <c r="HB178" i="3" s="1"/>
  <c r="HT205" i="3"/>
  <c r="HT209" i="3" s="1"/>
  <c r="I36" i="7"/>
  <c r="I39" i="7" s="1"/>
  <c r="I40" i="7" s="1"/>
  <c r="I42" i="7" s="1"/>
  <c r="I69" i="7" s="1"/>
  <c r="IC204" i="3"/>
  <c r="IG356" i="1"/>
  <c r="HX359" i="1"/>
  <c r="IL357" i="1"/>
  <c r="HP359" i="1"/>
  <c r="HW359" i="1"/>
  <c r="GX169" i="3"/>
  <c r="GX178" i="3" s="1"/>
  <c r="IE202" i="3"/>
  <c r="K16" i="12"/>
  <c r="K44" i="12" s="1"/>
  <c r="K43" i="12" s="1"/>
  <c r="HV359" i="1"/>
  <c r="GQ70" i="7"/>
  <c r="HS359" i="1"/>
  <c r="IB357" i="1"/>
  <c r="FG332" i="1"/>
  <c r="IC359" i="1" s="1"/>
  <c r="IJ204" i="3"/>
  <c r="IF203" i="3"/>
  <c r="FP332" i="1"/>
  <c r="IL205" i="3" s="1"/>
  <c r="IF356" i="1"/>
  <c r="HZ359" i="1"/>
  <c r="II356" i="1"/>
  <c r="ID202" i="3"/>
  <c r="J178" i="3"/>
  <c r="J160" i="13" s="1"/>
  <c r="J162" i="13" s="1"/>
  <c r="J180" i="13" s="1"/>
  <c r="IK357" i="1"/>
  <c r="L168" i="3"/>
  <c r="L169" i="3" s="1"/>
  <c r="L178" i="3" s="1"/>
  <c r="L160" i="13" s="1"/>
  <c r="L162" i="13" s="1"/>
  <c r="H181" i="13"/>
  <c r="H182" i="13" s="1"/>
  <c r="H183" i="13" s="1"/>
  <c r="G184" i="13"/>
  <c r="BK91" i="13"/>
  <c r="BK80" i="13"/>
  <c r="IB356" i="1"/>
  <c r="IB202" i="3"/>
  <c r="IA203" i="3"/>
  <c r="IA357" i="1"/>
  <c r="HI228" i="3"/>
  <c r="HI230" i="3" s="1"/>
  <c r="HI163" i="3" s="1"/>
  <c r="HI168" i="3" s="1"/>
  <c r="HI280" i="3" s="1"/>
  <c r="HI278" i="3"/>
  <c r="HI209" i="3"/>
  <c r="IG204" i="3"/>
  <c r="IG358" i="1"/>
  <c r="HD278" i="3"/>
  <c r="HD228" i="3"/>
  <c r="HD230" i="3" s="1"/>
  <c r="HD163" i="3" s="1"/>
  <c r="HD168" i="3" s="1"/>
  <c r="HD280" i="3" s="1"/>
  <c r="HD209" i="3"/>
  <c r="K178" i="3"/>
  <c r="K160" i="13" s="1"/>
  <c r="K162" i="13" s="1"/>
  <c r="HL287" i="3"/>
  <c r="HL290" i="3" s="1"/>
  <c r="GW32" i="11"/>
  <c r="GW35" i="11" s="1"/>
  <c r="GW39" i="11"/>
  <c r="II203" i="3"/>
  <c r="II357" i="1"/>
  <c r="I190" i="13"/>
  <c r="I45" i="13" s="1"/>
  <c r="H6" i="11" s="1"/>
  <c r="H3" i="11" s="1"/>
  <c r="I174" i="13"/>
  <c r="IK204" i="3"/>
  <c r="IK358" i="1"/>
  <c r="GR169" i="3"/>
  <c r="GR178" i="3" s="1"/>
  <c r="GR159" i="3"/>
  <c r="HK278" i="3"/>
  <c r="HK209" i="3"/>
  <c r="HK228" i="3"/>
  <c r="HK230" i="3" s="1"/>
  <c r="HK163" i="3" s="1"/>
  <c r="HK168" i="3" s="1"/>
  <c r="HK280" i="3" s="1"/>
  <c r="HP278" i="3"/>
  <c r="HP228" i="3"/>
  <c r="HP230" i="3" s="1"/>
  <c r="HP163" i="3" s="1"/>
  <c r="HP168" i="3" s="1"/>
  <c r="HP280" i="3" s="1"/>
  <c r="HP209" i="3"/>
  <c r="BJ98" i="13"/>
  <c r="BJ94" i="13"/>
  <c r="BJ92" i="13" s="1"/>
  <c r="BK94" i="13" s="1"/>
  <c r="BK92" i="13" s="1"/>
  <c r="BK98" i="13"/>
  <c r="IH204" i="3"/>
  <c r="IH358" i="1"/>
  <c r="BP102" i="13"/>
  <c r="BP83" i="13"/>
  <c r="BQ82" i="13" s="1"/>
  <c r="BL78" i="13"/>
  <c r="BL79" i="13"/>
  <c r="BM77" i="13" s="1"/>
  <c r="IH357" i="1"/>
  <c r="IH203" i="3"/>
  <c r="HZ228" i="3"/>
  <c r="HZ230" i="3" s="1"/>
  <c r="HZ163" i="3" s="1"/>
  <c r="HZ168" i="3" s="1"/>
  <c r="HZ280" i="3" s="1"/>
  <c r="HZ278" i="3"/>
  <c r="HZ209" i="3"/>
  <c r="FF332" i="1"/>
  <c r="GS287" i="3"/>
  <c r="GS290" i="3" s="1"/>
  <c r="M165" i="3"/>
  <c r="L28" i="7" s="1"/>
  <c r="L22" i="12"/>
  <c r="HH169" i="3"/>
  <c r="HH178" i="3" s="1"/>
  <c r="HH159" i="3"/>
  <c r="HS278" i="3"/>
  <c r="HS209" i="3"/>
  <c r="HS228" i="3"/>
  <c r="HS230" i="3" s="1"/>
  <c r="HS163" i="3" s="1"/>
  <c r="HS168" i="3" s="1"/>
  <c r="HS280" i="3" s="1"/>
  <c r="ID355" i="1"/>
  <c r="FH332" i="1"/>
  <c r="IJ202" i="3"/>
  <c r="IJ356" i="1"/>
  <c r="HJ278" i="3"/>
  <c r="HJ209" i="3"/>
  <c r="HJ228" i="3"/>
  <c r="HJ230" i="3" s="1"/>
  <c r="HJ163" i="3" s="1"/>
  <c r="HJ168" i="3" s="1"/>
  <c r="HJ280" i="3" s="1"/>
  <c r="HN278" i="3"/>
  <c r="HN209" i="3"/>
  <c r="HN228" i="3"/>
  <c r="HN230" i="3" s="1"/>
  <c r="HN163" i="3" s="1"/>
  <c r="HN168" i="3" s="1"/>
  <c r="HN280" i="3" s="1"/>
  <c r="L202" i="13"/>
  <c r="L220" i="13"/>
  <c r="IH202" i="3"/>
  <c r="IH356" i="1"/>
  <c r="ID203" i="3"/>
  <c r="ID357" i="1"/>
  <c r="GJ70" i="7"/>
  <c r="GJ72" i="7"/>
  <c r="BO109" i="13"/>
  <c r="BO105" i="13"/>
  <c r="BO103" i="13" s="1"/>
  <c r="GR287" i="3"/>
  <c r="GR290" i="3" s="1"/>
  <c r="FN332" i="1"/>
  <c r="IJ355" i="1"/>
  <c r="GZ169" i="3"/>
  <c r="GZ178" i="3" s="1"/>
  <c r="GZ159" i="3"/>
  <c r="IE358" i="1"/>
  <c r="IE204" i="3"/>
  <c r="K31" i="7"/>
  <c r="K32" i="7" s="1"/>
  <c r="K40" i="7" s="1"/>
  <c r="K42" i="7" s="1"/>
  <c r="GS159" i="3"/>
  <c r="GS169" i="3"/>
  <c r="GS178" i="3" s="1"/>
  <c r="HL159" i="3"/>
  <c r="HL169" i="3"/>
  <c r="HL178" i="3" s="1"/>
  <c r="IE203" i="3"/>
  <c r="IE357" i="1"/>
  <c r="O242" i="3"/>
  <c r="M27" i="12"/>
  <c r="O241" i="3"/>
  <c r="O243" i="3" s="1"/>
  <c r="HM278" i="3"/>
  <c r="HM209" i="3"/>
  <c r="HM228" i="3"/>
  <c r="HM230" i="3" s="1"/>
  <c r="HM163" i="3" s="1"/>
  <c r="HM168" i="3" s="1"/>
  <c r="HM280" i="3" s="1"/>
  <c r="IA204" i="3"/>
  <c r="IA358" i="1"/>
  <c r="HA287" i="3"/>
  <c r="HA290" i="3" s="1"/>
  <c r="GQ287" i="3"/>
  <c r="GQ290" i="3" s="1"/>
  <c r="HC278" i="3"/>
  <c r="HC209" i="3"/>
  <c r="HC228" i="3"/>
  <c r="HC230" i="3" s="1"/>
  <c r="HC163" i="3" s="1"/>
  <c r="HC168" i="3" s="1"/>
  <c r="HC280" i="3" s="1"/>
  <c r="IB358" i="1"/>
  <c r="IB204" i="3"/>
  <c r="IL358" i="1"/>
  <c r="IL204" i="3"/>
  <c r="HQ359" i="1"/>
  <c r="HQ205" i="3"/>
  <c r="IH355" i="1"/>
  <c r="FL332" i="1"/>
  <c r="FE332" i="1"/>
  <c r="IA355" i="1"/>
  <c r="K48" i="13"/>
  <c r="J47" i="12" s="1"/>
  <c r="J49" i="12" s="1"/>
  <c r="K281" i="3"/>
  <c r="IL356" i="1"/>
  <c r="IL202" i="3"/>
  <c r="II358" i="1"/>
  <c r="II204" i="3"/>
  <c r="GR72" i="7"/>
  <c r="GR70" i="7"/>
  <c r="GJ39" i="11"/>
  <c r="GJ32" i="11"/>
  <c r="GJ35" i="11" s="1"/>
  <c r="GV287" i="3"/>
  <c r="GV290" i="3" s="1"/>
  <c r="IF358" i="1"/>
  <c r="IF204" i="3"/>
  <c r="HX228" i="3"/>
  <c r="HX230" i="3" s="1"/>
  <c r="HX163" i="3" s="1"/>
  <c r="HX168" i="3" s="1"/>
  <c r="HX280" i="3" s="1"/>
  <c r="HX278" i="3"/>
  <c r="HX209" i="3"/>
  <c r="HG287" i="3"/>
  <c r="HG290" i="3" s="1"/>
  <c r="IJ203" i="3"/>
  <c r="IJ357" i="1"/>
  <c r="IC356" i="1"/>
  <c r="IC202" i="3"/>
  <c r="HH287" i="3"/>
  <c r="HH290" i="3" s="1"/>
  <c r="HA159" i="3"/>
  <c r="HA169" i="3"/>
  <c r="HA178" i="3" s="1"/>
  <c r="HU209" i="3"/>
  <c r="GQ159" i="3"/>
  <c r="GQ169" i="3"/>
  <c r="GQ178" i="3" s="1"/>
  <c r="IA356" i="1"/>
  <c r="IA202" i="3"/>
  <c r="G55" i="2"/>
  <c r="HF287" i="3"/>
  <c r="HF290" i="3" s="1"/>
  <c r="HY205" i="3"/>
  <c r="HY359" i="1"/>
  <c r="J69" i="7"/>
  <c r="J5" i="11"/>
  <c r="J287" i="3"/>
  <c r="J290" i="3" s="1"/>
  <c r="HR205" i="3"/>
  <c r="HR359" i="1"/>
  <c r="IC203" i="3"/>
  <c r="IC357" i="1"/>
  <c r="G166" i="13"/>
  <c r="G186" i="13"/>
  <c r="IK356" i="1"/>
  <c r="IK202" i="3"/>
  <c r="GV159" i="3"/>
  <c r="GV169" i="3"/>
  <c r="GV178" i="3" s="1"/>
  <c r="ID358" i="1"/>
  <c r="ID204" i="3"/>
  <c r="FJ332" i="1"/>
  <c r="IF355" i="1"/>
  <c r="FK332" i="1"/>
  <c r="GZ287" i="3"/>
  <c r="GZ290" i="3" s="1"/>
  <c r="L27" i="7"/>
  <c r="L25" i="12"/>
  <c r="HW228" i="3"/>
  <c r="HW230" i="3" s="1"/>
  <c r="HW163" i="3" s="1"/>
  <c r="HW168" i="3" s="1"/>
  <c r="HW280" i="3" s="1"/>
  <c r="HW278" i="3"/>
  <c r="HW209" i="3"/>
  <c r="H191" i="13"/>
  <c r="H46" i="13" s="1"/>
  <c r="G30" i="11" s="1"/>
  <c r="G9" i="11" s="1"/>
  <c r="H178" i="13"/>
  <c r="H40" i="13" s="1"/>
  <c r="H175" i="13"/>
  <c r="GW70" i="7"/>
  <c r="GW72" i="7"/>
  <c r="HF169" i="3"/>
  <c r="HF178" i="3" s="1"/>
  <c r="HF159" i="3"/>
  <c r="II355" i="1"/>
  <c r="FM332" i="1"/>
  <c r="HG169" i="3"/>
  <c r="HG178" i="3" s="1"/>
  <c r="HG159" i="3"/>
  <c r="N247" i="3"/>
  <c r="M24" i="12" s="1"/>
  <c r="N246" i="3"/>
  <c r="M23" i="12" s="1"/>
  <c r="N164" i="3"/>
  <c r="N245" i="3"/>
  <c r="HV278" i="3"/>
  <c r="HV209" i="3"/>
  <c r="HV228" i="3"/>
  <c r="HV230" i="3" s="1"/>
  <c r="HV163" i="3" s="1"/>
  <c r="HV168" i="3" s="1"/>
  <c r="HV280" i="3" s="1"/>
  <c r="HE278" i="3"/>
  <c r="HE228" i="3"/>
  <c r="HE230" i="3" s="1"/>
  <c r="HE163" i="3" s="1"/>
  <c r="HE168" i="3" s="1"/>
  <c r="HE280" i="3" s="1"/>
  <c r="HE209" i="3"/>
  <c r="GR32" i="11"/>
  <c r="GR35" i="11" s="1"/>
  <c r="GR39" i="11"/>
  <c r="E35" i="11"/>
  <c r="F33" i="11"/>
  <c r="F42" i="11" s="1"/>
  <c r="E33" i="11"/>
  <c r="E42" i="11" s="1"/>
  <c r="FO332" i="1"/>
  <c r="FI332" i="1"/>
  <c r="HO228" i="3" l="1"/>
  <c r="HO230" i="3" s="1"/>
  <c r="HO163" i="3" s="1"/>
  <c r="HO168" i="3" s="1"/>
  <c r="HO280" i="3" s="1"/>
  <c r="HO287" i="3" s="1"/>
  <c r="HU278" i="3"/>
  <c r="HO278" i="3"/>
  <c r="J170" i="13"/>
  <c r="J190" i="13" s="1"/>
  <c r="J45" i="13" s="1"/>
  <c r="I6" i="11" s="1"/>
  <c r="I43" i="12"/>
  <c r="HT228" i="3"/>
  <c r="HT230" i="3" s="1"/>
  <c r="HT163" i="3" s="1"/>
  <c r="HT168" i="3" s="1"/>
  <c r="HT280" i="3" s="1"/>
  <c r="HT287" i="3" s="1"/>
  <c r="HT278" i="3"/>
  <c r="I5" i="11"/>
  <c r="L280" i="3"/>
  <c r="L287" i="3" s="1"/>
  <c r="L290" i="3" s="1"/>
  <c r="M168" i="3"/>
  <c r="M280" i="3" s="1"/>
  <c r="J172" i="13"/>
  <c r="J192" i="13" s="1"/>
  <c r="IL359" i="1"/>
  <c r="IC205" i="3"/>
  <c r="IC209" i="3" s="1"/>
  <c r="L16" i="12"/>
  <c r="L44" i="12" s="1"/>
  <c r="L43" i="12" s="1"/>
  <c r="L31" i="7"/>
  <c r="L32" i="7" s="1"/>
  <c r="L40" i="7" s="1"/>
  <c r="L42" i="7" s="1"/>
  <c r="L69" i="7" s="1"/>
  <c r="I181" i="13"/>
  <c r="I182" i="13" s="1"/>
  <c r="I183" i="13" s="1"/>
  <c r="H184" i="13"/>
  <c r="IE359" i="1"/>
  <c r="IE205" i="3"/>
  <c r="HV159" i="3"/>
  <c r="HV169" i="3"/>
  <c r="HV178" i="3" s="1"/>
  <c r="M169" i="3"/>
  <c r="M178" i="3" s="1"/>
  <c r="M160" i="13" s="1"/>
  <c r="M162" i="13" s="1"/>
  <c r="J72" i="7"/>
  <c r="J70" i="7"/>
  <c r="HU169" i="3"/>
  <c r="HU178" i="3" s="1"/>
  <c r="HU159" i="3"/>
  <c r="HO159" i="3"/>
  <c r="IK205" i="3"/>
  <c r="IK359" i="1"/>
  <c r="HW287" i="3"/>
  <c r="HW290" i="3" s="1"/>
  <c r="IF359" i="1"/>
  <c r="IF205" i="3"/>
  <c r="HR228" i="3"/>
  <c r="HR230" i="3" s="1"/>
  <c r="HR163" i="3" s="1"/>
  <c r="HR168" i="3" s="1"/>
  <c r="HR280" i="3" s="1"/>
  <c r="HR278" i="3"/>
  <c r="HR209" i="3"/>
  <c r="HQ228" i="3"/>
  <c r="HQ230" i="3" s="1"/>
  <c r="HQ163" i="3" s="1"/>
  <c r="HQ168" i="3" s="1"/>
  <c r="HQ280" i="3" s="1"/>
  <c r="HQ278" i="3"/>
  <c r="HQ209" i="3"/>
  <c r="HC287" i="3"/>
  <c r="HC290" i="3" s="1"/>
  <c r="P242" i="3"/>
  <c r="N27" i="12"/>
  <c r="P241" i="3"/>
  <c r="P243" i="3" s="1"/>
  <c r="L170" i="13"/>
  <c r="L180" i="13"/>
  <c r="BM79" i="13"/>
  <c r="BN77" i="13" s="1"/>
  <c r="K170" i="13"/>
  <c r="K180" i="13"/>
  <c r="HI169" i="3"/>
  <c r="HI178" i="3" s="1"/>
  <c r="HI159" i="3"/>
  <c r="HE169" i="3"/>
  <c r="HE178" i="3" s="1"/>
  <c r="HE159" i="3"/>
  <c r="N165" i="3"/>
  <c r="M28" i="7" s="1"/>
  <c r="M22" i="12"/>
  <c r="II359" i="1"/>
  <c r="II205" i="3"/>
  <c r="I171" i="13"/>
  <c r="I173" i="13" s="1"/>
  <c r="HY278" i="3"/>
  <c r="HY209" i="3"/>
  <c r="HY228" i="3"/>
  <c r="HY230" i="3" s="1"/>
  <c r="HY163" i="3" s="1"/>
  <c r="HY168" i="3" s="1"/>
  <c r="HY280" i="3" s="1"/>
  <c r="HX159" i="3"/>
  <c r="HX169" i="3"/>
  <c r="HX178" i="3" s="1"/>
  <c r="J50" i="12"/>
  <c r="J51" i="12" s="1"/>
  <c r="J52" i="12" s="1"/>
  <c r="HC159" i="3"/>
  <c r="HC169" i="3"/>
  <c r="HC178" i="3" s="1"/>
  <c r="HM287" i="3"/>
  <c r="HM290" i="3" s="1"/>
  <c r="K69" i="7"/>
  <c r="K5" i="11"/>
  <c r="IJ359" i="1"/>
  <c r="IJ205" i="3"/>
  <c r="L49" i="13"/>
  <c r="M204" i="13"/>
  <c r="ID205" i="3"/>
  <c r="ID359" i="1"/>
  <c r="HZ159" i="3"/>
  <c r="HZ169" i="3"/>
  <c r="HZ178" i="3" s="1"/>
  <c r="BL91" i="13"/>
  <c r="BL80" i="13"/>
  <c r="BM78" i="13" s="1"/>
  <c r="HT159" i="3"/>
  <c r="HD169" i="3"/>
  <c r="HD178" i="3" s="1"/>
  <c r="HD159" i="3"/>
  <c r="I50" i="12"/>
  <c r="I51" i="12" s="1"/>
  <c r="I52" i="12" s="1"/>
  <c r="F36" i="11"/>
  <c r="E36" i="11"/>
  <c r="HE287" i="3"/>
  <c r="HE290" i="3" s="1"/>
  <c r="M27" i="7"/>
  <c r="M25" i="12"/>
  <c r="G77" i="7"/>
  <c r="G82" i="7" s="1"/>
  <c r="H42" i="13"/>
  <c r="HM169" i="3"/>
  <c r="HM178" i="3" s="1"/>
  <c r="HM159" i="3"/>
  <c r="HN287" i="3"/>
  <c r="HN290" i="3" s="1"/>
  <c r="HJ287" i="3"/>
  <c r="HJ290" i="3" s="1"/>
  <c r="IB359" i="1"/>
  <c r="IB205" i="3"/>
  <c r="BQ102" i="13"/>
  <c r="BQ83" i="13"/>
  <c r="BR82" i="13" s="1"/>
  <c r="HD287" i="3"/>
  <c r="HD290" i="3" s="1"/>
  <c r="HI287" i="3"/>
  <c r="HI290" i="3" s="1"/>
  <c r="I70" i="7"/>
  <c r="I72" i="7"/>
  <c r="G32" i="11"/>
  <c r="G39" i="11"/>
  <c r="HX287" i="3"/>
  <c r="HX290" i="3" s="1"/>
  <c r="IA205" i="3"/>
  <c r="IA359" i="1"/>
  <c r="HN169" i="3"/>
  <c r="HN178" i="3" s="1"/>
  <c r="HN159" i="3"/>
  <c r="HJ169" i="3"/>
  <c r="HJ178" i="3" s="1"/>
  <c r="HJ159" i="3"/>
  <c r="HS287" i="3"/>
  <c r="HS290" i="3" s="1"/>
  <c r="HZ287" i="3"/>
  <c r="HZ290" i="3" s="1"/>
  <c r="BP105" i="13"/>
  <c r="BP103" i="13" s="1"/>
  <c r="BP109" i="13"/>
  <c r="HP159" i="3"/>
  <c r="HP169" i="3"/>
  <c r="HP178" i="3" s="1"/>
  <c r="HK287" i="3"/>
  <c r="HK290" i="3" s="1"/>
  <c r="H166" i="13"/>
  <c r="H186" i="13"/>
  <c r="HV287" i="3"/>
  <c r="HV290" i="3" s="1"/>
  <c r="HW159" i="3"/>
  <c r="HW169" i="3"/>
  <c r="HW178" i="3" s="1"/>
  <c r="IG359" i="1"/>
  <c r="IG205" i="3"/>
  <c r="HU287" i="3"/>
  <c r="IH205" i="3"/>
  <c r="IH359" i="1"/>
  <c r="O246" i="3"/>
  <c r="N23" i="12" s="1"/>
  <c r="O247" i="3"/>
  <c r="N24" i="12" s="1"/>
  <c r="O245" i="3"/>
  <c r="O164" i="3"/>
  <c r="HS169" i="3"/>
  <c r="HS178" i="3" s="1"/>
  <c r="HS159" i="3"/>
  <c r="IL278" i="3"/>
  <c r="IL209" i="3"/>
  <c r="IL228" i="3"/>
  <c r="IL230" i="3" s="1"/>
  <c r="IL163" i="3" s="1"/>
  <c r="IL168" i="3" s="1"/>
  <c r="IL280" i="3" s="1"/>
  <c r="HP287" i="3"/>
  <c r="HP290" i="3" s="1"/>
  <c r="HK169" i="3"/>
  <c r="HK178" i="3" s="1"/>
  <c r="HK159" i="3"/>
  <c r="I176" i="13"/>
  <c r="HO169" i="3" l="1"/>
  <c r="HO178" i="3" s="1"/>
  <c r="HU290" i="3"/>
  <c r="HO290" i="3"/>
  <c r="I3" i="11"/>
  <c r="M31" i="7"/>
  <c r="M32" i="7" s="1"/>
  <c r="M40" i="7" s="1"/>
  <c r="M42" i="7" s="1"/>
  <c r="M69" i="7" s="1"/>
  <c r="HT169" i="3"/>
  <c r="HT178" i="3" s="1"/>
  <c r="HT290" i="3"/>
  <c r="J174" i="13"/>
  <c r="K172" i="13" s="1"/>
  <c r="K192" i="13" s="1"/>
  <c r="IC228" i="3"/>
  <c r="IC230" i="3" s="1"/>
  <c r="IC163" i="3" s="1"/>
  <c r="IC168" i="3" s="1"/>
  <c r="IC280" i="3" s="1"/>
  <c r="IC287" i="3" s="1"/>
  <c r="IC278" i="3"/>
  <c r="N168" i="3"/>
  <c r="N169" i="3" s="1"/>
  <c r="L5" i="11"/>
  <c r="J181" i="13"/>
  <c r="J182" i="13" s="1"/>
  <c r="J183" i="13" s="1"/>
  <c r="I184" i="13"/>
  <c r="BM91" i="13"/>
  <c r="BM80" i="13"/>
  <c r="IH278" i="3"/>
  <c r="IH209" i="3"/>
  <c r="IH228" i="3"/>
  <c r="IH230" i="3" s="1"/>
  <c r="IH163" i="3" s="1"/>
  <c r="IH168" i="3" s="1"/>
  <c r="IH280" i="3" s="1"/>
  <c r="IC159" i="3"/>
  <c r="IL169" i="3"/>
  <c r="IL178" i="3" s="1"/>
  <c r="IL159" i="3"/>
  <c r="IG228" i="3"/>
  <c r="IG230" i="3" s="1"/>
  <c r="IG163" i="3" s="1"/>
  <c r="IG168" i="3" s="1"/>
  <c r="IG280" i="3" s="1"/>
  <c r="IG278" i="3"/>
  <c r="IG209" i="3"/>
  <c r="J176" i="13"/>
  <c r="BQ105" i="13"/>
  <c r="BQ103" i="13" s="1"/>
  <c r="BQ109" i="13"/>
  <c r="IJ228" i="3"/>
  <c r="IJ230" i="3" s="1"/>
  <c r="IJ163" i="3" s="1"/>
  <c r="IJ168" i="3" s="1"/>
  <c r="IJ280" i="3" s="1"/>
  <c r="IJ278" i="3"/>
  <c r="IJ209" i="3"/>
  <c r="L72" i="7"/>
  <c r="L70" i="7"/>
  <c r="HQ159" i="3"/>
  <c r="HQ169" i="3"/>
  <c r="HQ178" i="3" s="1"/>
  <c r="ID278" i="3"/>
  <c r="ID228" i="3"/>
  <c r="ID230" i="3" s="1"/>
  <c r="ID163" i="3" s="1"/>
  <c r="ID168" i="3" s="1"/>
  <c r="ID280" i="3" s="1"/>
  <c r="ID209" i="3"/>
  <c r="HY287" i="3"/>
  <c r="HY290" i="3" s="1"/>
  <c r="I188" i="13"/>
  <c r="I43" i="13" s="1"/>
  <c r="I165" i="13"/>
  <c r="I167" i="13" s="1"/>
  <c r="I175" i="13"/>
  <c r="P245" i="3"/>
  <c r="P246" i="3"/>
  <c r="O23" i="12" s="1"/>
  <c r="P164" i="3"/>
  <c r="P247" i="3"/>
  <c r="O24" i="12" s="1"/>
  <c r="HR287" i="3"/>
  <c r="HR290" i="3" s="1"/>
  <c r="G35" i="11"/>
  <c r="G33" i="11"/>
  <c r="G42" i="11" s="1"/>
  <c r="HY169" i="3"/>
  <c r="HY178" i="3" s="1"/>
  <c r="HY159" i="3"/>
  <c r="I191" i="13"/>
  <c r="I46" i="13" s="1"/>
  <c r="H30" i="11" s="1"/>
  <c r="H9" i="11" s="1"/>
  <c r="I178" i="13"/>
  <c r="I40" i="13" s="1"/>
  <c r="K190" i="13"/>
  <c r="K45" i="13" s="1"/>
  <c r="J6" i="11" s="1"/>
  <c r="J3" i="11" s="1"/>
  <c r="HQ287" i="3"/>
  <c r="HQ290" i="3" s="1"/>
  <c r="IF278" i="3"/>
  <c r="IF209" i="3"/>
  <c r="IF228" i="3"/>
  <c r="IF230" i="3" s="1"/>
  <c r="IF163" i="3" s="1"/>
  <c r="IF168" i="3" s="1"/>
  <c r="IF280" i="3" s="1"/>
  <c r="I166" i="13"/>
  <c r="I186" i="13"/>
  <c r="N27" i="7"/>
  <c r="N25" i="12"/>
  <c r="IA278" i="3"/>
  <c r="IA209" i="3"/>
  <c r="IA228" i="3"/>
  <c r="IA230" i="3" s="1"/>
  <c r="IA163" i="3" s="1"/>
  <c r="IA168" i="3" s="1"/>
  <c r="IA280" i="3" s="1"/>
  <c r="IB278" i="3"/>
  <c r="IB228" i="3"/>
  <c r="IB230" i="3" s="1"/>
  <c r="IB163" i="3" s="1"/>
  <c r="IB168" i="3" s="1"/>
  <c r="IB280" i="3" s="1"/>
  <c r="IB209" i="3"/>
  <c r="BL94" i="13"/>
  <c r="BL92" i="13" s="1"/>
  <c r="BL98" i="13"/>
  <c r="II278" i="3"/>
  <c r="II209" i="3"/>
  <c r="II228" i="3"/>
  <c r="II230" i="3" s="1"/>
  <c r="II163" i="3" s="1"/>
  <c r="II168" i="3" s="1"/>
  <c r="II280" i="3" s="1"/>
  <c r="BN78" i="13"/>
  <c r="BN79" i="13"/>
  <c r="BO77" i="13" s="1"/>
  <c r="L190" i="13"/>
  <c r="L45" i="13" s="1"/>
  <c r="K6" i="11" s="1"/>
  <c r="K3" i="11" s="1"/>
  <c r="Q242" i="3"/>
  <c r="O27" i="12"/>
  <c r="Q241" i="3"/>
  <c r="Q243" i="3" s="1"/>
  <c r="IK278" i="3"/>
  <c r="IK228" i="3"/>
  <c r="IK230" i="3" s="1"/>
  <c r="IK163" i="3" s="1"/>
  <c r="IK168" i="3" s="1"/>
  <c r="IK280" i="3" s="1"/>
  <c r="IK209" i="3"/>
  <c r="IL287" i="3"/>
  <c r="IL290" i="3" s="1"/>
  <c r="O165" i="3"/>
  <c r="N28" i="7" s="1"/>
  <c r="N22" i="12"/>
  <c r="G85" i="7"/>
  <c r="M220" i="13"/>
  <c r="M202" i="13"/>
  <c r="K72" i="7"/>
  <c r="K70" i="7"/>
  <c r="M287" i="3"/>
  <c r="M290" i="3" s="1"/>
  <c r="IE278" i="3"/>
  <c r="IE228" i="3"/>
  <c r="IE230" i="3" s="1"/>
  <c r="IE163" i="3" s="1"/>
  <c r="IE168" i="3" s="1"/>
  <c r="IE280" i="3" s="1"/>
  <c r="IE209" i="3"/>
  <c r="BR102" i="13"/>
  <c r="BR83" i="13"/>
  <c r="BS82" i="13" s="1"/>
  <c r="L48" i="13"/>
  <c r="K47" i="12" s="1"/>
  <c r="K49" i="12" s="1"/>
  <c r="L281" i="3"/>
  <c r="M16" i="12"/>
  <c r="M44" i="12" s="1"/>
  <c r="HR159" i="3"/>
  <c r="HR169" i="3"/>
  <c r="HR178" i="3" s="1"/>
  <c r="M170" i="13"/>
  <c r="M180" i="13"/>
  <c r="M5" i="11" l="1"/>
  <c r="N280" i="3"/>
  <c r="N287" i="3" s="1"/>
  <c r="N290" i="3" s="1"/>
  <c r="K174" i="13"/>
  <c r="K176" i="13" s="1"/>
  <c r="IC290" i="3"/>
  <c r="IC169" i="3"/>
  <c r="IC178" i="3" s="1"/>
  <c r="N16" i="12"/>
  <c r="N44" i="12" s="1"/>
  <c r="N43" i="12" s="1"/>
  <c r="N31" i="7"/>
  <c r="N32" i="7" s="1"/>
  <c r="N40" i="7" s="1"/>
  <c r="N42" i="7" s="1"/>
  <c r="N5" i="11" s="1"/>
  <c r="K181" i="13"/>
  <c r="K182" i="13" s="1"/>
  <c r="K183" i="13" s="1"/>
  <c r="J184" i="13"/>
  <c r="M49" i="13"/>
  <c r="N204" i="13"/>
  <c r="BS102" i="13"/>
  <c r="BS83" i="13"/>
  <c r="BT82" i="13" s="1"/>
  <c r="IK287" i="3"/>
  <c r="IK290" i="3" s="1"/>
  <c r="II169" i="3"/>
  <c r="II178" i="3" s="1"/>
  <c r="II159" i="3"/>
  <c r="M43" i="12"/>
  <c r="BR109" i="13"/>
  <c r="BR105" i="13"/>
  <c r="BR103" i="13" s="1"/>
  <c r="BO79" i="13"/>
  <c r="BP77" i="13" s="1"/>
  <c r="IA287" i="3"/>
  <c r="IA290" i="3" s="1"/>
  <c r="IF287" i="3"/>
  <c r="IF290" i="3" s="1"/>
  <c r="J171" i="13"/>
  <c r="ID169" i="3"/>
  <c r="ID178" i="3" s="1"/>
  <c r="ID159" i="3"/>
  <c r="N178" i="3"/>
  <c r="N160" i="13" s="1"/>
  <c r="N162" i="13" s="1"/>
  <c r="BM98" i="13"/>
  <c r="BM94" i="13"/>
  <c r="BM92" i="13" s="1"/>
  <c r="IE159" i="3"/>
  <c r="IE169" i="3"/>
  <c r="IE178" i="3" s="1"/>
  <c r="Q164" i="3"/>
  <c r="Q245" i="3"/>
  <c r="Q246" i="3"/>
  <c r="P23" i="12" s="1"/>
  <c r="Q247" i="3"/>
  <c r="P24" i="12" s="1"/>
  <c r="BN91" i="13"/>
  <c r="BN80" i="13"/>
  <c r="BO78" i="13" s="1"/>
  <c r="IA159" i="3"/>
  <c r="IA169" i="3"/>
  <c r="IA178" i="3" s="1"/>
  <c r="IF159" i="3"/>
  <c r="IF169" i="3"/>
  <c r="IF178" i="3" s="1"/>
  <c r="P165" i="3"/>
  <c r="O28" i="7" s="1"/>
  <c r="O22" i="12"/>
  <c r="ID287" i="3"/>
  <c r="ID290" i="3" s="1"/>
  <c r="IJ169" i="3"/>
  <c r="IJ178" i="3" s="1"/>
  <c r="IJ159" i="3"/>
  <c r="IG287" i="3"/>
  <c r="IG290" i="3" s="1"/>
  <c r="M190" i="13"/>
  <c r="M45" i="13" s="1"/>
  <c r="L6" i="11" s="1"/>
  <c r="L3" i="11" s="1"/>
  <c r="IK169" i="3"/>
  <c r="IK178" i="3" s="1"/>
  <c r="IK159" i="3"/>
  <c r="K50" i="12"/>
  <c r="K51" i="12" s="1"/>
  <c r="K52" i="12" s="1"/>
  <c r="IH287" i="3"/>
  <c r="IH290" i="3" s="1"/>
  <c r="R242" i="3"/>
  <c r="P27" i="12"/>
  <c r="R241" i="3"/>
  <c r="R243" i="3" s="1"/>
  <c r="IB159" i="3"/>
  <c r="IB169" i="3"/>
  <c r="IB178" i="3" s="1"/>
  <c r="I42" i="13"/>
  <c r="H77" i="7"/>
  <c r="H82" i="7" s="1"/>
  <c r="M70" i="7"/>
  <c r="M72" i="7"/>
  <c r="G36" i="11"/>
  <c r="H55" i="2"/>
  <c r="IJ287" i="3"/>
  <c r="IJ290" i="3" s="1"/>
  <c r="IH169" i="3"/>
  <c r="IH178" i="3" s="1"/>
  <c r="IH159" i="3"/>
  <c r="II287" i="3"/>
  <c r="II290" i="3" s="1"/>
  <c r="IB287" i="3"/>
  <c r="IB290" i="3" s="1"/>
  <c r="H39" i="11"/>
  <c r="H32" i="11"/>
  <c r="IE287" i="3"/>
  <c r="IE290" i="3" s="1"/>
  <c r="O168" i="3"/>
  <c r="O27" i="7"/>
  <c r="O25" i="12"/>
  <c r="IG169" i="3"/>
  <c r="IG178" i="3" s="1"/>
  <c r="IG159" i="3"/>
  <c r="J166" i="13"/>
  <c r="J186" i="13"/>
  <c r="L172" i="13" l="1"/>
  <c r="L174" i="13" s="1"/>
  <c r="N69" i="7"/>
  <c r="N72" i="7" s="1"/>
  <c r="O16" i="12"/>
  <c r="O44" i="12" s="1"/>
  <c r="O43" i="12" s="1"/>
  <c r="BO91" i="13"/>
  <c r="BO80" i="13"/>
  <c r="BP78" i="13" s="1"/>
  <c r="L181" i="13"/>
  <c r="K184" i="13"/>
  <c r="P168" i="3"/>
  <c r="S242" i="3"/>
  <c r="Q27" i="12"/>
  <c r="S241" i="3"/>
  <c r="S243" i="3" s="1"/>
  <c r="Q165" i="3"/>
  <c r="P28" i="7" s="1"/>
  <c r="P22" i="12"/>
  <c r="N170" i="13"/>
  <c r="N180" i="13"/>
  <c r="M48" i="13"/>
  <c r="L47" i="12" s="1"/>
  <c r="L49" i="12" s="1"/>
  <c r="M281" i="3"/>
  <c r="O280" i="3"/>
  <c r="O169" i="3"/>
  <c r="H35" i="11"/>
  <c r="H33" i="11"/>
  <c r="H42" i="11" s="1"/>
  <c r="P25" i="12"/>
  <c r="P27" i="7"/>
  <c r="O31" i="7"/>
  <c r="O32" i="7" s="1"/>
  <c r="O40" i="7" s="1"/>
  <c r="O42" i="7" s="1"/>
  <c r="BN94" i="13"/>
  <c r="BN92" i="13" s="1"/>
  <c r="BN98" i="13"/>
  <c r="J188" i="13"/>
  <c r="J43" i="13" s="1"/>
  <c r="J165" i="13"/>
  <c r="J167" i="13" s="1"/>
  <c r="BT102" i="13"/>
  <c r="BT83" i="13"/>
  <c r="BU82" i="13" s="1"/>
  <c r="R164" i="3"/>
  <c r="R245" i="3"/>
  <c r="R246" i="3"/>
  <c r="Q23" i="12" s="1"/>
  <c r="R247" i="3"/>
  <c r="Q24" i="12" s="1"/>
  <c r="J173" i="13"/>
  <c r="J175" i="13" s="1"/>
  <c r="BS109" i="13"/>
  <c r="BS105" i="13"/>
  <c r="BS103" i="13" s="1"/>
  <c r="K166" i="13"/>
  <c r="K186" i="13"/>
  <c r="H85" i="7"/>
  <c r="BP79" i="13"/>
  <c r="BQ77" i="13" s="1"/>
  <c r="N220" i="13"/>
  <c r="N202" i="13"/>
  <c r="L192" i="13" l="1"/>
  <c r="N70" i="7"/>
  <c r="Q168" i="3"/>
  <c r="Q280" i="3" s="1"/>
  <c r="P31" i="7"/>
  <c r="P32" i="7" s="1"/>
  <c r="P40" i="7" s="1"/>
  <c r="P42" i="7" s="1"/>
  <c r="P69" i="7" s="1"/>
  <c r="P16" i="12"/>
  <c r="P44" i="12" s="1"/>
  <c r="P43" i="12" s="1"/>
  <c r="BU102" i="13"/>
  <c r="BU83" i="13"/>
  <c r="BV82" i="13" s="1"/>
  <c r="BP91" i="13"/>
  <c r="BP80" i="13"/>
  <c r="K171" i="13"/>
  <c r="K173" i="13" s="1"/>
  <c r="O69" i="7"/>
  <c r="O5" i="11"/>
  <c r="O178" i="3"/>
  <c r="O160" i="13" s="1"/>
  <c r="O162" i="13" s="1"/>
  <c r="S247" i="3"/>
  <c r="R24" i="12" s="1"/>
  <c r="S164" i="3"/>
  <c r="S245" i="3"/>
  <c r="S246" i="3"/>
  <c r="R23" i="12" s="1"/>
  <c r="L166" i="13"/>
  <c r="N49" i="13"/>
  <c r="O204" i="13"/>
  <c r="J191" i="13"/>
  <c r="J46" i="13" s="1"/>
  <c r="I30" i="11" s="1"/>
  <c r="I9" i="11" s="1"/>
  <c r="J178" i="13"/>
  <c r="J40" i="13" s="1"/>
  <c r="R165" i="3"/>
  <c r="Q28" i="7" s="1"/>
  <c r="Q22" i="12"/>
  <c r="I55" i="2"/>
  <c r="O287" i="3"/>
  <c r="O290" i="3" s="1"/>
  <c r="H36" i="11"/>
  <c r="T242" i="3"/>
  <c r="R27" i="12"/>
  <c r="T241" i="3"/>
  <c r="T243" i="3" s="1"/>
  <c r="L176" i="13"/>
  <c r="M172" i="13"/>
  <c r="L50" i="12"/>
  <c r="L51" i="12" s="1"/>
  <c r="L52" i="12" s="1"/>
  <c r="N190" i="13"/>
  <c r="N45" i="13" s="1"/>
  <c r="M6" i="11" s="1"/>
  <c r="M3" i="11" s="1"/>
  <c r="P280" i="3"/>
  <c r="P169" i="3"/>
  <c r="P178" i="3" s="1"/>
  <c r="P160" i="13" s="1"/>
  <c r="P162" i="13" s="1"/>
  <c r="BO98" i="13"/>
  <c r="BO94" i="13"/>
  <c r="BO92" i="13" s="1"/>
  <c r="Q25" i="12"/>
  <c r="Q27" i="7"/>
  <c r="BQ78" i="13"/>
  <c r="BQ79" i="13"/>
  <c r="BR77" i="13" s="1"/>
  <c r="BT105" i="13"/>
  <c r="BT103" i="13" s="1"/>
  <c r="BT109" i="13"/>
  <c r="L182" i="13"/>
  <c r="L183" i="13" s="1"/>
  <c r="P5" i="11" l="1"/>
  <c r="Q169" i="3"/>
  <c r="Q178" i="3" s="1"/>
  <c r="Q160" i="13" s="1"/>
  <c r="Q162" i="13" s="1"/>
  <c r="Q170" i="13" s="1"/>
  <c r="Q31" i="7"/>
  <c r="Q32" i="7" s="1"/>
  <c r="Q40" i="7" s="1"/>
  <c r="Q42" i="7" s="1"/>
  <c r="Q69" i="7" s="1"/>
  <c r="T247" i="3"/>
  <c r="S24" i="12" s="1"/>
  <c r="T246" i="3"/>
  <c r="S23" i="12" s="1"/>
  <c r="T164" i="3"/>
  <c r="T245" i="3"/>
  <c r="Q16" i="12"/>
  <c r="Q44" i="12" s="1"/>
  <c r="L186" i="13"/>
  <c r="P72" i="7"/>
  <c r="P70" i="7"/>
  <c r="K188" i="13"/>
  <c r="K43" i="13" s="1"/>
  <c r="K165" i="13"/>
  <c r="K167" i="13" s="1"/>
  <c r="K175" i="13"/>
  <c r="M181" i="13"/>
  <c r="M182" i="13" s="1"/>
  <c r="M183" i="13" s="1"/>
  <c r="L184" i="13"/>
  <c r="Q287" i="3"/>
  <c r="Q290" i="3" s="1"/>
  <c r="BQ91" i="13"/>
  <c r="BQ80" i="13"/>
  <c r="U242" i="3"/>
  <c r="S27" i="12"/>
  <c r="U241" i="3"/>
  <c r="U243" i="3" s="1"/>
  <c r="I77" i="7"/>
  <c r="I82" i="7" s="1"/>
  <c r="I85" i="7" s="1"/>
  <c r="J42" i="13"/>
  <c r="K191" i="13"/>
  <c r="K46" i="13" s="1"/>
  <c r="J30" i="11" s="1"/>
  <c r="J9" i="11" s="1"/>
  <c r="K178" i="13"/>
  <c r="K40" i="13" s="1"/>
  <c r="P170" i="13"/>
  <c r="P180" i="13"/>
  <c r="R168" i="3"/>
  <c r="P287" i="3"/>
  <c r="P290" i="3" s="1"/>
  <c r="M192" i="13"/>
  <c r="M174" i="13"/>
  <c r="I39" i="11"/>
  <c r="I32" i="11"/>
  <c r="S165" i="3"/>
  <c r="R28" i="7" s="1"/>
  <c r="R22" i="12"/>
  <c r="O170" i="13"/>
  <c r="O180" i="13"/>
  <c r="BP94" i="13"/>
  <c r="BP92" i="13" s="1"/>
  <c r="BP98" i="13"/>
  <c r="BR78" i="13"/>
  <c r="BR79" i="13"/>
  <c r="BS77" i="13" s="1"/>
  <c r="O202" i="13"/>
  <c r="O220" i="13"/>
  <c r="R27" i="7"/>
  <c r="R25" i="12"/>
  <c r="O70" i="7"/>
  <c r="O72" i="7"/>
  <c r="BV102" i="13"/>
  <c r="BV83" i="13"/>
  <c r="BW82" i="13" s="1"/>
  <c r="N48" i="13"/>
  <c r="M47" i="12" s="1"/>
  <c r="M49" i="12" s="1"/>
  <c r="N281" i="3"/>
  <c r="BU109" i="13"/>
  <c r="BU105" i="13"/>
  <c r="BU103" i="13" s="1"/>
  <c r="Q180" i="13" l="1"/>
  <c r="Q5" i="11"/>
  <c r="S168" i="3"/>
  <c r="S280" i="3" s="1"/>
  <c r="R31" i="7"/>
  <c r="R32" i="7" s="1"/>
  <c r="R40" i="7" s="1"/>
  <c r="R42" i="7" s="1"/>
  <c r="R5" i="11" s="1"/>
  <c r="N181" i="13"/>
  <c r="N182" i="13" s="1"/>
  <c r="N183" i="13" s="1"/>
  <c r="M184" i="13"/>
  <c r="R16" i="12"/>
  <c r="R44" i="12" s="1"/>
  <c r="BV109" i="13"/>
  <c r="BV105" i="13"/>
  <c r="BV103" i="13" s="1"/>
  <c r="BS79" i="13"/>
  <c r="BT77" i="13" s="1"/>
  <c r="BQ98" i="13"/>
  <c r="BQ94" i="13"/>
  <c r="BQ92" i="13" s="1"/>
  <c r="P190" i="13"/>
  <c r="P45" i="13" s="1"/>
  <c r="O6" i="11" s="1"/>
  <c r="O3" i="11" s="1"/>
  <c r="Q43" i="12"/>
  <c r="M50" i="12"/>
  <c r="M51" i="12" s="1"/>
  <c r="M52" i="12" s="1"/>
  <c r="O49" i="13"/>
  <c r="P204" i="13"/>
  <c r="O190" i="13"/>
  <c r="O45" i="13" s="1"/>
  <c r="N6" i="11" s="1"/>
  <c r="N3" i="11" s="1"/>
  <c r="R280" i="3"/>
  <c r="R169" i="3"/>
  <c r="Q190" i="13"/>
  <c r="Q45" i="13" s="1"/>
  <c r="P6" i="11" s="1"/>
  <c r="P3" i="11" s="1"/>
  <c r="U246" i="3"/>
  <c r="T23" i="12" s="1"/>
  <c r="U245" i="3"/>
  <c r="U164" i="3"/>
  <c r="U247" i="3"/>
  <c r="T24" i="12" s="1"/>
  <c r="J55" i="2"/>
  <c r="T165" i="3"/>
  <c r="S28" i="7" s="1"/>
  <c r="S22" i="12"/>
  <c r="BR91" i="13"/>
  <c r="BR80" i="13"/>
  <c r="BS78" i="13" s="1"/>
  <c r="I35" i="11"/>
  <c r="I33" i="11"/>
  <c r="I42" i="11" s="1"/>
  <c r="Q70" i="7"/>
  <c r="Q72" i="7"/>
  <c r="M176" i="13"/>
  <c r="N172" i="13"/>
  <c r="K42" i="13"/>
  <c r="J77" i="7"/>
  <c r="J82" i="7" s="1"/>
  <c r="J85" i="7" s="1"/>
  <c r="S25" i="12"/>
  <c r="S27" i="7"/>
  <c r="J39" i="11"/>
  <c r="J32" i="11"/>
  <c r="J35" i="11" s="1"/>
  <c r="L171" i="13"/>
  <c r="L173" i="13" s="1"/>
  <c r="V242" i="3"/>
  <c r="T27" i="12"/>
  <c r="V241" i="3"/>
  <c r="V243" i="3" s="1"/>
  <c r="BW102" i="13"/>
  <c r="BW83" i="13"/>
  <c r="BX82" i="13" s="1"/>
  <c r="M166" i="13"/>
  <c r="M186" i="13"/>
  <c r="S169" i="3" l="1"/>
  <c r="S178" i="3" s="1"/>
  <c r="S160" i="13" s="1"/>
  <c r="S162" i="13" s="1"/>
  <c r="S170" i="13" s="1"/>
  <c r="J33" i="11"/>
  <c r="J42" i="11" s="1"/>
  <c r="S31" i="7"/>
  <c r="S32" i="7" s="1"/>
  <c r="S40" i="7" s="1"/>
  <c r="S42" i="7" s="1"/>
  <c r="S5" i="11" s="1"/>
  <c r="R69" i="7"/>
  <c r="R70" i="7" s="1"/>
  <c r="BS91" i="13"/>
  <c r="BS80" i="13"/>
  <c r="O181" i="13"/>
  <c r="N184" i="13"/>
  <c r="T168" i="3"/>
  <c r="S16" i="12"/>
  <c r="S44" i="12" s="1"/>
  <c r="U165" i="3"/>
  <c r="T28" i="7" s="1"/>
  <c r="T22" i="12"/>
  <c r="R287" i="3"/>
  <c r="R290" i="3" s="1"/>
  <c r="BW109" i="13"/>
  <c r="BW105" i="13"/>
  <c r="BW103" i="13" s="1"/>
  <c r="L188" i="13"/>
  <c r="L43" i="13" s="1"/>
  <c r="L165" i="13"/>
  <c r="L167" i="13" s="1"/>
  <c r="L175" i="13"/>
  <c r="N192" i="13"/>
  <c r="N174" i="13"/>
  <c r="L191" i="13"/>
  <c r="L46" i="13" s="1"/>
  <c r="K30" i="11" s="1"/>
  <c r="K9" i="11" s="1"/>
  <c r="L178" i="13"/>
  <c r="L40" i="13" s="1"/>
  <c r="BT78" i="13"/>
  <c r="BT79" i="13"/>
  <c r="BU77" i="13" s="1"/>
  <c r="S287" i="3"/>
  <c r="S290" i="3" s="1"/>
  <c r="J36" i="11"/>
  <c r="I36" i="11"/>
  <c r="P220" i="13"/>
  <c r="P202" i="13"/>
  <c r="N166" i="13"/>
  <c r="N186" i="13"/>
  <c r="BX102" i="13"/>
  <c r="BX83" i="13"/>
  <c r="BY82" i="13" s="1"/>
  <c r="V164" i="3"/>
  <c r="V245" i="3"/>
  <c r="V246" i="3"/>
  <c r="U23" i="12" s="1"/>
  <c r="V247" i="3"/>
  <c r="U24" i="12" s="1"/>
  <c r="W242" i="3"/>
  <c r="U27" i="12"/>
  <c r="W241" i="3"/>
  <c r="W243" i="3" s="1"/>
  <c r="BR94" i="13"/>
  <c r="BR92" i="13" s="1"/>
  <c r="BR98" i="13"/>
  <c r="T25" i="12"/>
  <c r="T27" i="7"/>
  <c r="R178" i="3"/>
  <c r="R160" i="13" s="1"/>
  <c r="R162" i="13" s="1"/>
  <c r="O48" i="13"/>
  <c r="N47" i="12" s="1"/>
  <c r="N49" i="12" s="1"/>
  <c r="O281" i="3"/>
  <c r="R43" i="12"/>
  <c r="S180" i="13" l="1"/>
  <c r="R72" i="7"/>
  <c r="S69" i="7"/>
  <c r="S70" i="7" s="1"/>
  <c r="T31" i="7"/>
  <c r="T32" i="7" s="1"/>
  <c r="T40" i="7" s="1"/>
  <c r="T42" i="7" s="1"/>
  <c r="T69" i="7" s="1"/>
  <c r="R170" i="13"/>
  <c r="R180" i="13"/>
  <c r="W164" i="3"/>
  <c r="W245" i="3"/>
  <c r="W247" i="3"/>
  <c r="V24" i="12" s="1"/>
  <c r="W246" i="3"/>
  <c r="V23" i="12" s="1"/>
  <c r="U27" i="7"/>
  <c r="U25" i="12"/>
  <c r="L42" i="13"/>
  <c r="K77" i="7"/>
  <c r="K82" i="7" s="1"/>
  <c r="K85" i="7" s="1"/>
  <c r="N176" i="13"/>
  <c r="O172" i="13"/>
  <c r="V165" i="3"/>
  <c r="U28" i="7" s="1"/>
  <c r="U22" i="12"/>
  <c r="U168" i="3"/>
  <c r="P49" i="13"/>
  <c r="Q204" i="13"/>
  <c r="K32" i="11"/>
  <c r="K39" i="11"/>
  <c r="T16" i="12"/>
  <c r="T44" i="12" s="1"/>
  <c r="X242" i="3"/>
  <c r="V27" i="12"/>
  <c r="X241" i="3"/>
  <c r="X243" i="3" s="1"/>
  <c r="BU78" i="13"/>
  <c r="BU79" i="13"/>
  <c r="BV77" i="13" s="1"/>
  <c r="M171" i="13"/>
  <c r="M173" i="13" s="1"/>
  <c r="K55" i="2"/>
  <c r="O166" i="13"/>
  <c r="BX105" i="13"/>
  <c r="BX103" i="13" s="1"/>
  <c r="BX109" i="13"/>
  <c r="BT91" i="13"/>
  <c r="BT80" i="13"/>
  <c r="S43" i="12"/>
  <c r="N50" i="12"/>
  <c r="N51" i="12" s="1"/>
  <c r="N52" i="12" s="1"/>
  <c r="T280" i="3"/>
  <c r="T169" i="3"/>
  <c r="T178" i="3" s="1"/>
  <c r="T160" i="13" s="1"/>
  <c r="T162" i="13" s="1"/>
  <c r="S190" i="13"/>
  <c r="S45" i="13" s="1"/>
  <c r="R6" i="11" s="1"/>
  <c r="R3" i="11" s="1"/>
  <c r="BY102" i="13"/>
  <c r="BY83" i="13"/>
  <c r="BZ82" i="13" s="1"/>
  <c r="O182" i="13"/>
  <c r="O183" i="13" s="1"/>
  <c r="BS94" i="13"/>
  <c r="BS92" i="13" s="1"/>
  <c r="BS98" i="13"/>
  <c r="U16" i="12" l="1"/>
  <c r="S72" i="7"/>
  <c r="T5" i="11"/>
  <c r="O186" i="13"/>
  <c r="V168" i="3"/>
  <c r="V169" i="3" s="1"/>
  <c r="BY105" i="13"/>
  <c r="BY103" i="13" s="1"/>
  <c r="BY109" i="13"/>
  <c r="X246" i="3"/>
  <c r="W23" i="12" s="1"/>
  <c r="X247" i="3"/>
  <c r="W24" i="12" s="1"/>
  <c r="X245" i="3"/>
  <c r="X164" i="3"/>
  <c r="K35" i="11"/>
  <c r="K36" i="11" s="1"/>
  <c r="K33" i="11"/>
  <c r="K42" i="11" s="1"/>
  <c r="U31" i="7"/>
  <c r="U32" i="7" s="1"/>
  <c r="Q220" i="13"/>
  <c r="Q202" i="13"/>
  <c r="M188" i="13"/>
  <c r="M43" i="13" s="1"/>
  <c r="L55" i="2" s="1"/>
  <c r="M165" i="13"/>
  <c r="M167" i="13" s="1"/>
  <c r="M175" i="13"/>
  <c r="T43" i="12"/>
  <c r="P48" i="13"/>
  <c r="O47" i="12" s="1"/>
  <c r="O49" i="12" s="1"/>
  <c r="P281" i="3"/>
  <c r="M191" i="13"/>
  <c r="M46" i="13" s="1"/>
  <c r="L30" i="11" s="1"/>
  <c r="L9" i="11" s="1"/>
  <c r="M178" i="13"/>
  <c r="M40" i="13" s="1"/>
  <c r="Y242" i="3"/>
  <c r="W27" i="12"/>
  <c r="Y241" i="3"/>
  <c r="Y243" i="3" s="1"/>
  <c r="O192" i="13"/>
  <c r="O174" i="13"/>
  <c r="P181" i="13"/>
  <c r="O184" i="13"/>
  <c r="T170" i="13"/>
  <c r="T180" i="13"/>
  <c r="BV79" i="13"/>
  <c r="BW77" i="13" s="1"/>
  <c r="U280" i="3"/>
  <c r="U169" i="3"/>
  <c r="U178" i="3" s="1"/>
  <c r="U160" i="13" s="1"/>
  <c r="U162" i="13" s="1"/>
  <c r="W165" i="3"/>
  <c r="V28" i="7" s="1"/>
  <c r="V22" i="12"/>
  <c r="R190" i="13"/>
  <c r="R45" i="13" s="1"/>
  <c r="Q6" i="11" s="1"/>
  <c r="Q3" i="11" s="1"/>
  <c r="BZ102" i="13"/>
  <c r="BZ83" i="13"/>
  <c r="CA82" i="13" s="1"/>
  <c r="T287" i="3"/>
  <c r="T290" i="3" s="1"/>
  <c r="BT98" i="13"/>
  <c r="BT94" i="13"/>
  <c r="BT92" i="13" s="1"/>
  <c r="BU91" i="13"/>
  <c r="BU80" i="13"/>
  <c r="BV78" i="13" s="1"/>
  <c r="T72" i="7"/>
  <c r="T70" i="7"/>
  <c r="V25" i="12"/>
  <c r="V27" i="7"/>
  <c r="BV91" i="13" l="1"/>
  <c r="BV80" i="13"/>
  <c r="BU98" i="13"/>
  <c r="BU94" i="13"/>
  <c r="BU92" i="13" s="1"/>
  <c r="CA102" i="13"/>
  <c r="CA83" i="13"/>
  <c r="CB82" i="13" s="1"/>
  <c r="L39" i="11"/>
  <c r="L32" i="11"/>
  <c r="X165" i="3"/>
  <c r="W28" i="7" s="1"/>
  <c r="W22" i="12"/>
  <c r="U287" i="3"/>
  <c r="U290" i="3" s="1"/>
  <c r="P166" i="13"/>
  <c r="Y247" i="3"/>
  <c r="X24" i="12" s="1"/>
  <c r="Y164" i="3"/>
  <c r="Y245" i="3"/>
  <c r="Y246" i="3"/>
  <c r="X23" i="12" s="1"/>
  <c r="O50" i="12"/>
  <c r="O51" i="12" s="1"/>
  <c r="O52" i="12" s="1"/>
  <c r="BZ109" i="13"/>
  <c r="BZ105" i="13"/>
  <c r="BZ103" i="13" s="1"/>
  <c r="T190" i="13"/>
  <c r="T45" i="13" s="1"/>
  <c r="S6" i="11" s="1"/>
  <c r="S3" i="11" s="1"/>
  <c r="BW78" i="13"/>
  <c r="BW79" i="13"/>
  <c r="BX77" i="13" s="1"/>
  <c r="W168" i="3"/>
  <c r="O176" i="13"/>
  <c r="P172" i="13"/>
  <c r="Z242" i="3"/>
  <c r="X27" i="12"/>
  <c r="Z241" i="3"/>
  <c r="Z243" i="3" s="1"/>
  <c r="Q49" i="13"/>
  <c r="R204" i="13"/>
  <c r="U170" i="13"/>
  <c r="U180" i="13"/>
  <c r="V31" i="7"/>
  <c r="V32" i="7" s="1"/>
  <c r="V40" i="7" s="1"/>
  <c r="V42" i="7" s="1"/>
  <c r="V16" i="12"/>
  <c r="V44" i="12" s="1"/>
  <c r="P182" i="13"/>
  <c r="P183" i="13" s="1"/>
  <c r="M42" i="13"/>
  <c r="L77" i="7"/>
  <c r="L82" i="7" s="1"/>
  <c r="L85" i="7" s="1"/>
  <c r="N171" i="13"/>
  <c r="N173" i="13" s="1"/>
  <c r="W27" i="7"/>
  <c r="W25" i="12"/>
  <c r="W31" i="7" l="1"/>
  <c r="W32" i="7" s="1"/>
  <c r="W40" i="7" s="1"/>
  <c r="W42" i="7" s="1"/>
  <c r="W5" i="11" s="1"/>
  <c r="X168" i="3"/>
  <c r="X169" i="3" s="1"/>
  <c r="X178" i="3" s="1"/>
  <c r="X160" i="13" s="1"/>
  <c r="X162" i="13" s="1"/>
  <c r="N191" i="13"/>
  <c r="N46" i="13" s="1"/>
  <c r="M30" i="11" s="1"/>
  <c r="M9" i="11" s="1"/>
  <c r="N178" i="13"/>
  <c r="N40" i="13" s="1"/>
  <c r="P192" i="13"/>
  <c r="P174" i="13"/>
  <c r="BW91" i="13"/>
  <c r="BW80" i="13"/>
  <c r="W16" i="12"/>
  <c r="W44" i="12" s="1"/>
  <c r="CB102" i="13"/>
  <c r="CB83" i="13"/>
  <c r="CC82" i="13" s="1"/>
  <c r="R202" i="13"/>
  <c r="R220" i="13"/>
  <c r="P186" i="13"/>
  <c r="CA109" i="13"/>
  <c r="CA105" i="13"/>
  <c r="CA103" i="13" s="1"/>
  <c r="Q181" i="13"/>
  <c r="P184" i="13"/>
  <c r="Q48" i="13"/>
  <c r="P47" i="12" s="1"/>
  <c r="P49" i="12" s="1"/>
  <c r="Q281" i="3"/>
  <c r="Z246" i="3"/>
  <c r="Y23" i="12" s="1"/>
  <c r="Z247" i="3"/>
  <c r="Y24" i="12" s="1"/>
  <c r="Z245" i="3"/>
  <c r="Z164" i="3"/>
  <c r="L35" i="11"/>
  <c r="L36" i="11" s="1"/>
  <c r="L33" i="11"/>
  <c r="L42" i="11" s="1"/>
  <c r="V43" i="12"/>
  <c r="V69" i="7"/>
  <c r="V5" i="11"/>
  <c r="U190" i="13"/>
  <c r="U45" i="13" s="1"/>
  <c r="T6" i="11" s="1"/>
  <c r="T3" i="11" s="1"/>
  <c r="W280" i="3"/>
  <c r="W169" i="3"/>
  <c r="Y165" i="3"/>
  <c r="X28" i="7" s="1"/>
  <c r="X22" i="12"/>
  <c r="N188" i="13"/>
  <c r="N43" i="13" s="1"/>
  <c r="M55" i="2" s="1"/>
  <c r="N165" i="13"/>
  <c r="N167" i="13" s="1"/>
  <c r="N175" i="13"/>
  <c r="AA242" i="3"/>
  <c r="Y27" i="12"/>
  <c r="AA241" i="3"/>
  <c r="AA243" i="3" s="1"/>
  <c r="BX78" i="13"/>
  <c r="BX79" i="13"/>
  <c r="BY77" i="13" s="1"/>
  <c r="X27" i="7"/>
  <c r="X25" i="12"/>
  <c r="Y168" i="3"/>
  <c r="BV98" i="13"/>
  <c r="BV94" i="13"/>
  <c r="BV92" i="13" s="1"/>
  <c r="W69" i="7" l="1"/>
  <c r="X280" i="3"/>
  <c r="X287" i="3" s="1"/>
  <c r="X290" i="3" s="1"/>
  <c r="W178" i="3"/>
  <c r="W160" i="13" s="1"/>
  <c r="W162" i="13" s="1"/>
  <c r="X31" i="7"/>
  <c r="X32" i="7" s="1"/>
  <c r="X40" i="7" s="1"/>
  <c r="X42" i="7" s="1"/>
  <c r="O171" i="13"/>
  <c r="O173" i="13" s="1"/>
  <c r="W287" i="3"/>
  <c r="W290" i="3" s="1"/>
  <c r="V72" i="7"/>
  <c r="V70" i="7"/>
  <c r="CB109" i="13"/>
  <c r="CB105" i="13"/>
  <c r="CB103" i="13" s="1"/>
  <c r="Y25" i="12"/>
  <c r="Y27" i="7"/>
  <c r="Q166" i="13"/>
  <c r="BX91" i="13"/>
  <c r="BX80" i="13"/>
  <c r="BY78" i="13" s="1"/>
  <c r="Z165" i="3"/>
  <c r="Y28" i="7" s="1"/>
  <c r="Y22" i="12"/>
  <c r="W72" i="7"/>
  <c r="W70" i="7"/>
  <c r="R49" i="13"/>
  <c r="S204" i="13"/>
  <c r="AA245" i="3"/>
  <c r="AA246" i="3"/>
  <c r="Z23" i="12" s="1"/>
  <c r="AA247" i="3"/>
  <c r="Z24" i="12" s="1"/>
  <c r="AA164" i="3"/>
  <c r="X16" i="12"/>
  <c r="X44" i="12" s="1"/>
  <c r="X170" i="13"/>
  <c r="X180" i="13"/>
  <c r="BW98" i="13"/>
  <c r="BW94" i="13"/>
  <c r="BW92" i="13" s="1"/>
  <c r="BY79" i="13"/>
  <c r="BZ77" i="13" s="1"/>
  <c r="W43" i="12"/>
  <c r="Y280" i="3"/>
  <c r="Y169" i="3"/>
  <c r="Y178" i="3" s="1"/>
  <c r="Y160" i="13" s="1"/>
  <c r="Y162" i="13" s="1"/>
  <c r="P50" i="12"/>
  <c r="P51" i="12" s="1"/>
  <c r="P52" i="12" s="1"/>
  <c r="N42" i="13"/>
  <c r="M77" i="7"/>
  <c r="M82" i="7" s="1"/>
  <c r="M85" i="7" s="1"/>
  <c r="AB242" i="3"/>
  <c r="Z27" i="12"/>
  <c r="AB241" i="3"/>
  <c r="AB243" i="3" s="1"/>
  <c r="Q182" i="13"/>
  <c r="Q183" i="13" s="1"/>
  <c r="CC102" i="13"/>
  <c r="CC83" i="13"/>
  <c r="CD82" i="13" s="1"/>
  <c r="P176" i="13"/>
  <c r="Q172" i="13"/>
  <c r="M32" i="11"/>
  <c r="M39" i="11"/>
  <c r="Y31" i="7" l="1"/>
  <c r="Y32" i="7" s="1"/>
  <c r="Y40" i="7" s="1"/>
  <c r="Y42" i="7" s="1"/>
  <c r="Y5" i="11" s="1"/>
  <c r="Z168" i="3"/>
  <c r="Z169" i="3" s="1"/>
  <c r="BY91" i="13"/>
  <c r="BY80" i="13"/>
  <c r="BZ78" i="13"/>
  <c r="BZ79" i="13"/>
  <c r="CA77" i="13" s="1"/>
  <c r="Z25" i="12"/>
  <c r="Z27" i="7"/>
  <c r="Y170" i="13"/>
  <c r="Y180" i="13"/>
  <c r="R181" i="13"/>
  <c r="R182" i="13" s="1"/>
  <c r="R183" i="13" s="1"/>
  <c r="Q184" i="13"/>
  <c r="Y287" i="3"/>
  <c r="Y290" i="3" s="1"/>
  <c r="X190" i="13"/>
  <c r="X45" i="13" s="1"/>
  <c r="W6" i="11" s="1"/>
  <c r="W3" i="11" s="1"/>
  <c r="AA165" i="3"/>
  <c r="Z28" i="7" s="1"/>
  <c r="Z22" i="12"/>
  <c r="O188" i="13"/>
  <c r="O43" i="13" s="1"/>
  <c r="N55" i="2" s="1"/>
  <c r="O165" i="13"/>
  <c r="O167" i="13" s="1"/>
  <c r="O175" i="13"/>
  <c r="AC242" i="3"/>
  <c r="AA27" i="12"/>
  <c r="AC241" i="3"/>
  <c r="AC243" i="3" s="1"/>
  <c r="AB164" i="3"/>
  <c r="AB245" i="3"/>
  <c r="AB246" i="3"/>
  <c r="AA23" i="12" s="1"/>
  <c r="AB247" i="3"/>
  <c r="AA24" i="12" s="1"/>
  <c r="S220" i="13"/>
  <c r="S202" i="13"/>
  <c r="X5" i="11"/>
  <c r="X69" i="7"/>
  <c r="Q192" i="13"/>
  <c r="Q174" i="13"/>
  <c r="X43" i="12"/>
  <c r="R48" i="13"/>
  <c r="Q47" i="12" s="1"/>
  <c r="Q49" i="12" s="1"/>
  <c r="R281" i="3"/>
  <c r="CD102" i="13"/>
  <c r="EX83" i="13"/>
  <c r="DX83" i="13"/>
  <c r="CS83" i="13"/>
  <c r="EB83" i="13"/>
  <c r="EM83" i="13"/>
  <c r="EN83" i="13"/>
  <c r="CI83" i="13"/>
  <c r="EI83" i="13"/>
  <c r="CJ83" i="13"/>
  <c r="DI83" i="13"/>
  <c r="EG83" i="13"/>
  <c r="CU83" i="13"/>
  <c r="DW83" i="13"/>
  <c r="DH83" i="13"/>
  <c r="DK83" i="13"/>
  <c r="DB83" i="13"/>
  <c r="DU83" i="13"/>
  <c r="EV83" i="13"/>
  <c r="EE83" i="13"/>
  <c r="DP83" i="13"/>
  <c r="ED83" i="13"/>
  <c r="ES83" i="13"/>
  <c r="CZ83" i="13"/>
  <c r="CR83" i="13"/>
  <c r="DG83" i="13"/>
  <c r="EY83" i="13"/>
  <c r="DR83" i="13"/>
  <c r="CE83" i="13"/>
  <c r="EZ83" i="13"/>
  <c r="CM83" i="13"/>
  <c r="CX83" i="13"/>
  <c r="DO83" i="13"/>
  <c r="CH83" i="13"/>
  <c r="EQ83" i="13"/>
  <c r="EK83" i="13"/>
  <c r="CT83" i="13"/>
  <c r="FA83" i="13"/>
  <c r="CV83" i="13"/>
  <c r="CQ83" i="13"/>
  <c r="EJ83" i="13"/>
  <c r="ET83" i="13"/>
  <c r="CW83" i="13"/>
  <c r="DE83" i="13"/>
  <c r="CF83" i="13"/>
  <c r="EH83" i="13"/>
  <c r="DY83" i="13"/>
  <c r="CK83" i="13"/>
  <c r="EU83" i="13"/>
  <c r="CD83" i="13"/>
  <c r="EO83" i="13"/>
  <c r="CG83" i="13"/>
  <c r="DJ83" i="13"/>
  <c r="DN83" i="13"/>
  <c r="DD83" i="13"/>
  <c r="DF83" i="13"/>
  <c r="CP83" i="13"/>
  <c r="DS83" i="13"/>
  <c r="DQ83" i="13"/>
  <c r="CL83" i="13"/>
  <c r="EF83" i="13"/>
  <c r="CN83" i="13"/>
  <c r="ER83" i="13"/>
  <c r="DT83" i="13"/>
  <c r="EW83" i="13"/>
  <c r="DL83" i="13"/>
  <c r="EA83" i="13"/>
  <c r="DV83" i="13"/>
  <c r="FB83" i="13"/>
  <c r="DA83" i="13"/>
  <c r="DM83" i="13"/>
  <c r="DZ83" i="13"/>
  <c r="EC83" i="13"/>
  <c r="CY83" i="13"/>
  <c r="EP83" i="13"/>
  <c r="DC83" i="13"/>
  <c r="EL83" i="13"/>
  <c r="CO83" i="13"/>
  <c r="BX94" i="13"/>
  <c r="BX92" i="13" s="1"/>
  <c r="BX98" i="13"/>
  <c r="M35" i="11"/>
  <c r="M36" i="11" s="1"/>
  <c r="M33" i="11"/>
  <c r="M42" i="11" s="1"/>
  <c r="CC109" i="13"/>
  <c r="CC105" i="13"/>
  <c r="CC103" i="13" s="1"/>
  <c r="Y16" i="12"/>
  <c r="Y44" i="12" s="1"/>
  <c r="Q186" i="13"/>
  <c r="O191" i="13"/>
  <c r="O46" i="13" s="1"/>
  <c r="N30" i="11" s="1"/>
  <c r="N9" i="11" s="1"/>
  <c r="O178" i="13"/>
  <c r="O40" i="13" s="1"/>
  <c r="W170" i="13"/>
  <c r="W180" i="13"/>
  <c r="Y69" i="7" l="1"/>
  <c r="Y70" i="7" s="1"/>
  <c r="Z280" i="3"/>
  <c r="Z287" i="3" s="1"/>
  <c r="Z290" i="3" s="1"/>
  <c r="S181" i="13"/>
  <c r="S182" i="13" s="1"/>
  <c r="S183" i="13" s="1"/>
  <c r="R184" i="13"/>
  <c r="X70" i="7"/>
  <c r="X72" i="7"/>
  <c r="AC164" i="3"/>
  <c r="AC245" i="3"/>
  <c r="AC246" i="3"/>
  <c r="AB23" i="12" s="1"/>
  <c r="AC247" i="3"/>
  <c r="AB24" i="12" s="1"/>
  <c r="Z16" i="12"/>
  <c r="Z44" i="12" s="1"/>
  <c r="Z31" i="7"/>
  <c r="Z32" i="7" s="1"/>
  <c r="Z40" i="7" s="1"/>
  <c r="Z42" i="7" s="1"/>
  <c r="DX109" i="13"/>
  <c r="CD111" i="13"/>
  <c r="EV109" i="13" s="1"/>
  <c r="EN109" i="13"/>
  <c r="FA109" i="13"/>
  <c r="DC109" i="13"/>
  <c r="CD105" i="13"/>
  <c r="EA109" i="13"/>
  <c r="EK109" i="13"/>
  <c r="CJ109" i="13"/>
  <c r="DO109" i="13"/>
  <c r="DA109" i="13"/>
  <c r="Q50" i="12"/>
  <c r="Q51" i="12" s="1"/>
  <c r="Q52" i="12" s="1"/>
  <c r="Q176" i="13"/>
  <c r="R172" i="13"/>
  <c r="AD242" i="3"/>
  <c r="AB27" i="12"/>
  <c r="AD241" i="3"/>
  <c r="AD243" i="3" s="1"/>
  <c r="Y190" i="13"/>
  <c r="Y45" i="13" s="1"/>
  <c r="X6" i="11" s="1"/>
  <c r="X3" i="11" s="1"/>
  <c r="CA79" i="13"/>
  <c r="CB77" i="13" s="1"/>
  <c r="Z178" i="3"/>
  <c r="Z160" i="13" s="1"/>
  <c r="Z162" i="13" s="1"/>
  <c r="AB165" i="3"/>
  <c r="AA28" i="7" s="1"/>
  <c r="AA22" i="12"/>
  <c r="P171" i="13"/>
  <c r="P173" i="13" s="1"/>
  <c r="BZ91" i="13"/>
  <c r="BZ80" i="13"/>
  <c r="CA78" i="13" s="1"/>
  <c r="Y43" i="12"/>
  <c r="N77" i="7"/>
  <c r="N82" i="7" s="1"/>
  <c r="N85" i="7" s="1"/>
  <c r="O42" i="13"/>
  <c r="AA27" i="7"/>
  <c r="AA25" i="12"/>
  <c r="R166" i="13"/>
  <c r="R186" i="13"/>
  <c r="W190" i="13"/>
  <c r="W45" i="13" s="1"/>
  <c r="V6" i="11" s="1"/>
  <c r="V3" i="11" s="1"/>
  <c r="N32" i="11"/>
  <c r="N39" i="11"/>
  <c r="S49" i="13"/>
  <c r="T204" i="13"/>
  <c r="AA168" i="3"/>
  <c r="BY98" i="13"/>
  <c r="BY94" i="13"/>
  <c r="BY92" i="13" s="1"/>
  <c r="DY109" i="13" l="1"/>
  <c r="DW109" i="13"/>
  <c r="CE109" i="13"/>
  <c r="CL109" i="13"/>
  <c r="CR109" i="13"/>
  <c r="DQ109" i="13"/>
  <c r="DZ109" i="13"/>
  <c r="EJ109" i="13"/>
  <c r="CI109" i="13"/>
  <c r="FB109" i="13"/>
  <c r="EP109" i="13"/>
  <c r="CQ109" i="13"/>
  <c r="CK109" i="13"/>
  <c r="EM109" i="13"/>
  <c r="DE109" i="13"/>
  <c r="CS109" i="13"/>
  <c r="CV109" i="13"/>
  <c r="CW109" i="13"/>
  <c r="DJ109" i="13"/>
  <c r="CN109" i="13"/>
  <c r="CF109" i="13"/>
  <c r="CP109" i="13"/>
  <c r="CT109" i="13"/>
  <c r="ET109" i="13"/>
  <c r="Y72" i="7"/>
  <c r="AA31" i="7"/>
  <c r="AA32" i="7" s="1"/>
  <c r="AA40" i="7" s="1"/>
  <c r="AA42" i="7" s="1"/>
  <c r="AA5" i="11" s="1"/>
  <c r="AB168" i="3"/>
  <c r="AB169" i="3" s="1"/>
  <c r="AB178" i="3" s="1"/>
  <c r="AB160" i="13" s="1"/>
  <c r="AB162" i="13" s="1"/>
  <c r="CA91" i="13"/>
  <c r="CA80" i="13"/>
  <c r="BZ98" i="13"/>
  <c r="BZ94" i="13"/>
  <c r="BZ92" i="13" s="1"/>
  <c r="DG109" i="13"/>
  <c r="EO109" i="13"/>
  <c r="DK109" i="13"/>
  <c r="EI109" i="13"/>
  <c r="ED109" i="13"/>
  <c r="EX109" i="13"/>
  <c r="CM109" i="13"/>
  <c r="DU109" i="13"/>
  <c r="DP109" i="13"/>
  <c r="Z170" i="13"/>
  <c r="Z180" i="13"/>
  <c r="P191" i="13"/>
  <c r="P46" i="13" s="1"/>
  <c r="O30" i="11" s="1"/>
  <c r="O9" i="11" s="1"/>
  <c r="P178" i="13"/>
  <c r="P40" i="13" s="1"/>
  <c r="P188" i="13"/>
  <c r="P43" i="13" s="1"/>
  <c r="O55" i="2" s="1"/>
  <c r="P165" i="13"/>
  <c r="P167" i="13" s="1"/>
  <c r="P175" i="13"/>
  <c r="AD164" i="3"/>
  <c r="AD245" i="3"/>
  <c r="AD246" i="3"/>
  <c r="AC23" i="12" s="1"/>
  <c r="AD247" i="3"/>
  <c r="AC24" i="12" s="1"/>
  <c r="EG109" i="13"/>
  <c r="EB109" i="13"/>
  <c r="EH109" i="13"/>
  <c r="DI109" i="13"/>
  <c r="EW109" i="13"/>
  <c r="DR109" i="13"/>
  <c r="EE109" i="13"/>
  <c r="DT109" i="13"/>
  <c r="CX109" i="13"/>
  <c r="EF109" i="13"/>
  <c r="CZ109" i="13"/>
  <c r="AC165" i="3"/>
  <c r="AB28" i="7" s="1"/>
  <c r="AB22" i="12"/>
  <c r="CB78" i="13"/>
  <c r="CB79" i="13"/>
  <c r="CC77" i="13" s="1"/>
  <c r="EL109" i="13"/>
  <c r="CY109" i="13"/>
  <c r="DL109" i="13"/>
  <c r="EU109" i="13"/>
  <c r="AB25" i="12"/>
  <c r="AB27" i="7"/>
  <c r="T202" i="13"/>
  <c r="T220" i="13"/>
  <c r="S48" i="13"/>
  <c r="R47" i="12" s="1"/>
  <c r="R49" i="12" s="1"/>
  <c r="S281" i="3"/>
  <c r="AE242" i="3"/>
  <c r="AC27" i="12"/>
  <c r="AE241" i="3"/>
  <c r="AE243" i="3" s="1"/>
  <c r="ER109" i="13"/>
  <c r="DB109" i="13"/>
  <c r="EC109" i="13"/>
  <c r="DH109" i="13"/>
  <c r="CU109" i="13"/>
  <c r="DM109" i="13"/>
  <c r="DV109" i="13"/>
  <c r="CG109" i="13"/>
  <c r="EQ109" i="13"/>
  <c r="DN109" i="13"/>
  <c r="CH109" i="13"/>
  <c r="Z69" i="7"/>
  <c r="Z5" i="11"/>
  <c r="T181" i="13"/>
  <c r="T182" i="13" s="1"/>
  <c r="T183" i="13" s="1"/>
  <c r="S184" i="13"/>
  <c r="CD107" i="13"/>
  <c r="CD103" i="13"/>
  <c r="AA16" i="12"/>
  <c r="AA44" i="12" s="1"/>
  <c r="AA280" i="3"/>
  <c r="AA169" i="3"/>
  <c r="N35" i="11"/>
  <c r="N36" i="11" s="1"/>
  <c r="N33" i="11"/>
  <c r="N42" i="11" s="1"/>
  <c r="R192" i="13"/>
  <c r="R174" i="13"/>
  <c r="CO109" i="13"/>
  <c r="ES109" i="13"/>
  <c r="CD109" i="13"/>
  <c r="EY109" i="13"/>
  <c r="DS109" i="13"/>
  <c r="DF109" i="13"/>
  <c r="EZ109" i="13"/>
  <c r="DD109" i="13"/>
  <c r="Z43" i="12"/>
  <c r="S166" i="13"/>
  <c r="S186" i="13"/>
  <c r="AB280" i="3" l="1"/>
  <c r="AB287" i="3" s="1"/>
  <c r="AB290" i="3" s="1"/>
  <c r="AA69" i="7"/>
  <c r="AA72" i="7" s="1"/>
  <c r="AB31" i="7"/>
  <c r="AB32" i="7" s="1"/>
  <c r="AB40" i="7" s="1"/>
  <c r="AB42" i="7" s="1"/>
  <c r="AB5" i="11" s="1"/>
  <c r="AC168" i="3"/>
  <c r="AC169" i="3" s="1"/>
  <c r="AC178" i="3" s="1"/>
  <c r="AC160" i="13" s="1"/>
  <c r="AC162" i="13" s="1"/>
  <c r="AB16" i="12"/>
  <c r="AB44" i="12" s="1"/>
  <c r="AB43" i="12" s="1"/>
  <c r="U181" i="13"/>
  <c r="U182" i="13" s="1"/>
  <c r="U183" i="13" s="1"/>
  <c r="T184" i="13"/>
  <c r="R176" i="13"/>
  <c r="S172" i="13"/>
  <c r="Z70" i="7"/>
  <c r="Z72" i="7"/>
  <c r="AE164" i="3"/>
  <c r="AE247" i="3"/>
  <c r="AD24" i="12" s="1"/>
  <c r="AE246" i="3"/>
  <c r="AD23" i="12" s="1"/>
  <c r="AE245" i="3"/>
  <c r="CB91" i="13"/>
  <c r="CB80" i="13"/>
  <c r="Q171" i="13"/>
  <c r="O39" i="11"/>
  <c r="O32" i="11"/>
  <c r="AA178" i="3"/>
  <c r="AA160" i="13" s="1"/>
  <c r="AA162" i="13" s="1"/>
  <c r="AA287" i="3"/>
  <c r="AA290" i="3" s="1"/>
  <c r="AF242" i="3"/>
  <c r="AD27" i="12"/>
  <c r="AF241" i="3"/>
  <c r="AF243" i="3" s="1"/>
  <c r="R50" i="12"/>
  <c r="R51" i="12" s="1"/>
  <c r="R52" i="12" s="1"/>
  <c r="Z190" i="13"/>
  <c r="Z45" i="13" s="1"/>
  <c r="Y6" i="11" s="1"/>
  <c r="Y3" i="11" s="1"/>
  <c r="AA43" i="12"/>
  <c r="T166" i="13"/>
  <c r="T186" i="13"/>
  <c r="T49" i="13"/>
  <c r="U204" i="13"/>
  <c r="AB170" i="13"/>
  <c r="AB180" i="13"/>
  <c r="CA98" i="13"/>
  <c r="CA94" i="13"/>
  <c r="CA92" i="13" s="1"/>
  <c r="AD165" i="3"/>
  <c r="AC28" i="7" s="1"/>
  <c r="AC22" i="12"/>
  <c r="CE105" i="13"/>
  <c r="CE103" i="13" s="1"/>
  <c r="CF105" i="13"/>
  <c r="CF103" i="13" s="1"/>
  <c r="AB69" i="7"/>
  <c r="CC78" i="13"/>
  <c r="CC79" i="13"/>
  <c r="CD77" i="13" s="1"/>
  <c r="AC27" i="7"/>
  <c r="AC25" i="12"/>
  <c r="P42" i="13"/>
  <c r="O77" i="7"/>
  <c r="O82" i="7" s="1"/>
  <c r="O85" i="7" s="1"/>
  <c r="AA70" i="7" l="1"/>
  <c r="AC280" i="3"/>
  <c r="AC287" i="3" s="1"/>
  <c r="AC290" i="3" s="1"/>
  <c r="AD168" i="3"/>
  <c r="AD280" i="3" s="1"/>
  <c r="AC31" i="7"/>
  <c r="AC32" i="7" s="1"/>
  <c r="AC40" i="7" s="1"/>
  <c r="AC42" i="7" s="1"/>
  <c r="AC5" i="11" s="1"/>
  <c r="U184" i="13"/>
  <c r="CG105" i="13"/>
  <c r="CG103" i="13" s="1"/>
  <c r="CH105" i="13" s="1"/>
  <c r="CH103" i="13" s="1"/>
  <c r="AB190" i="13"/>
  <c r="AB45" i="13" s="1"/>
  <c r="AA6" i="11" s="1"/>
  <c r="AA3" i="11" s="1"/>
  <c r="AF247" i="3"/>
  <c r="AE24" i="12" s="1"/>
  <c r="AF246" i="3"/>
  <c r="AE23" i="12" s="1"/>
  <c r="AF164" i="3"/>
  <c r="AF245" i="3"/>
  <c r="Q188" i="13"/>
  <c r="Q43" i="13" s="1"/>
  <c r="P55" i="2" s="1"/>
  <c r="Q165" i="13"/>
  <c r="Q167" i="13" s="1"/>
  <c r="AD25" i="12"/>
  <c r="AD27" i="7"/>
  <c r="CD79" i="13"/>
  <c r="CE77" i="13" s="1"/>
  <c r="CE79" i="13" s="1"/>
  <c r="CF77" i="13" s="1"/>
  <c r="CF79" i="13" s="1"/>
  <c r="CG77" i="13" s="1"/>
  <c r="CG79" i="13" s="1"/>
  <c r="CH77" i="13" s="1"/>
  <c r="CH79" i="13" s="1"/>
  <c r="CI77" i="13" s="1"/>
  <c r="CI79" i="13" s="1"/>
  <c r="CJ77" i="13" s="1"/>
  <c r="CJ79" i="13" s="1"/>
  <c r="CK77" i="13" s="1"/>
  <c r="CK79" i="13" s="1"/>
  <c r="CL77" i="13" s="1"/>
  <c r="CL79" i="13" s="1"/>
  <c r="CM77" i="13" s="1"/>
  <c r="CM79" i="13" s="1"/>
  <c r="CN77" i="13" s="1"/>
  <c r="CN79" i="13" s="1"/>
  <c r="CO77" i="13" s="1"/>
  <c r="CO79" i="13" s="1"/>
  <c r="CP77" i="13" s="1"/>
  <c r="CP79" i="13" s="1"/>
  <c r="CQ77" i="13" s="1"/>
  <c r="CQ79" i="13" s="1"/>
  <c r="CR77" i="13" s="1"/>
  <c r="CR79" i="13" s="1"/>
  <c r="CS77" i="13" s="1"/>
  <c r="CS79" i="13" s="1"/>
  <c r="CT77" i="13" s="1"/>
  <c r="CT79" i="13" s="1"/>
  <c r="CU77" i="13" s="1"/>
  <c r="CU79" i="13" s="1"/>
  <c r="CV77" i="13" s="1"/>
  <c r="CV79" i="13" s="1"/>
  <c r="CW77" i="13" s="1"/>
  <c r="CW79" i="13" s="1"/>
  <c r="CX77" i="13" s="1"/>
  <c r="CX79" i="13" s="1"/>
  <c r="CY77" i="13" s="1"/>
  <c r="CY79" i="13" s="1"/>
  <c r="CZ77" i="13" s="1"/>
  <c r="CZ79" i="13" s="1"/>
  <c r="DA77" i="13" s="1"/>
  <c r="DA79" i="13" s="1"/>
  <c r="DB77" i="13" s="1"/>
  <c r="DB79" i="13" s="1"/>
  <c r="DC77" i="13" s="1"/>
  <c r="DC79" i="13" s="1"/>
  <c r="DD77" i="13" s="1"/>
  <c r="DD79" i="13" s="1"/>
  <c r="DE77" i="13" s="1"/>
  <c r="DE79" i="13" s="1"/>
  <c r="DF77" i="13" s="1"/>
  <c r="DF79" i="13" s="1"/>
  <c r="DG77" i="13" s="1"/>
  <c r="DG79" i="13" s="1"/>
  <c r="DH77" i="13" s="1"/>
  <c r="DH79" i="13" s="1"/>
  <c r="DI77" i="13" s="1"/>
  <c r="DI79" i="13" s="1"/>
  <c r="DJ77" i="13" s="1"/>
  <c r="DJ79" i="13" s="1"/>
  <c r="DK77" i="13" s="1"/>
  <c r="DK79" i="13" s="1"/>
  <c r="DL77" i="13" s="1"/>
  <c r="DL79" i="13" s="1"/>
  <c r="DM77" i="13" s="1"/>
  <c r="DM79" i="13" s="1"/>
  <c r="DN77" i="13" s="1"/>
  <c r="DN79" i="13" s="1"/>
  <c r="DO77" i="13" s="1"/>
  <c r="DO79" i="13" s="1"/>
  <c r="DP77" i="13" s="1"/>
  <c r="DP79" i="13" s="1"/>
  <c r="DQ77" i="13" s="1"/>
  <c r="DQ79" i="13" s="1"/>
  <c r="DR77" i="13" s="1"/>
  <c r="DR79" i="13" s="1"/>
  <c r="DS77" i="13" s="1"/>
  <c r="DS79" i="13" s="1"/>
  <c r="DT77" i="13" s="1"/>
  <c r="DT79" i="13" s="1"/>
  <c r="DU77" i="13" s="1"/>
  <c r="DU79" i="13" s="1"/>
  <c r="DV77" i="13" s="1"/>
  <c r="DV79" i="13" s="1"/>
  <c r="DW77" i="13" s="1"/>
  <c r="DW79" i="13" s="1"/>
  <c r="DX77" i="13" s="1"/>
  <c r="DX79" i="13" s="1"/>
  <c r="DY77" i="13" s="1"/>
  <c r="CC91" i="13"/>
  <c r="CC80" i="13"/>
  <c r="CD78" i="13" s="1"/>
  <c r="AG242" i="3"/>
  <c r="AE27" i="12"/>
  <c r="AG241" i="3"/>
  <c r="AG243" i="3" s="1"/>
  <c r="AA170" i="13"/>
  <c r="AA180" i="13"/>
  <c r="CB98" i="13"/>
  <c r="CB94" i="13"/>
  <c r="CB92" i="13" s="1"/>
  <c r="AC16" i="12"/>
  <c r="AC44" i="12" s="1"/>
  <c r="U202" i="13"/>
  <c r="U220" i="13"/>
  <c r="O35" i="11"/>
  <c r="O36" i="11" s="1"/>
  <c r="O33" i="11"/>
  <c r="O42" i="11" s="1"/>
  <c r="T48" i="13"/>
  <c r="S47" i="12" s="1"/>
  <c r="S49" i="12" s="1"/>
  <c r="T281" i="3"/>
  <c r="AE165" i="3"/>
  <c r="AD28" i="7" s="1"/>
  <c r="AD22" i="12"/>
  <c r="U166" i="13"/>
  <c r="U186" i="13"/>
  <c r="AB72" i="7"/>
  <c r="AB70" i="7"/>
  <c r="AC170" i="13"/>
  <c r="AC180" i="13"/>
  <c r="Q173" i="13"/>
  <c r="S192" i="13"/>
  <c r="S174" i="13"/>
  <c r="AD169" i="3" l="1"/>
  <c r="AC69" i="7"/>
  <c r="AC70" i="7" s="1"/>
  <c r="AD16" i="12"/>
  <c r="AD44" i="12" s="1"/>
  <c r="CD91" i="13"/>
  <c r="CM80" i="13"/>
  <c r="CJ80" i="13"/>
  <c r="EB80" i="13"/>
  <c r="CE80" i="13"/>
  <c r="CP80" i="13"/>
  <c r="DR80" i="13"/>
  <c r="DI80" i="13"/>
  <c r="DG80" i="13"/>
  <c r="EM80" i="13"/>
  <c r="DO80" i="13"/>
  <c r="DY80" i="13"/>
  <c r="DC80" i="13"/>
  <c r="DF80" i="13"/>
  <c r="DW80" i="13"/>
  <c r="FA80" i="13"/>
  <c r="DB80" i="13"/>
  <c r="DV80" i="13"/>
  <c r="EU80" i="13"/>
  <c r="ED80" i="13"/>
  <c r="EQ80" i="13"/>
  <c r="DT80" i="13"/>
  <c r="CU80" i="13"/>
  <c r="ET80" i="13"/>
  <c r="DX80" i="13"/>
  <c r="DZ80" i="13"/>
  <c r="CW80" i="13"/>
  <c r="EH80" i="13"/>
  <c r="CD80" i="13"/>
  <c r="CQ80" i="13"/>
  <c r="DL80" i="13"/>
  <c r="DK80" i="13"/>
  <c r="CF80" i="13"/>
  <c r="EA80" i="13"/>
  <c r="DH80" i="13"/>
  <c r="DU80" i="13"/>
  <c r="EI80" i="13"/>
  <c r="CL80" i="13"/>
  <c r="CS80" i="13"/>
  <c r="DD80" i="13"/>
  <c r="EZ80" i="13"/>
  <c r="EE80" i="13"/>
  <c r="EF80" i="13"/>
  <c r="CT80" i="13"/>
  <c r="EY80" i="13"/>
  <c r="EL80" i="13"/>
  <c r="EG80" i="13"/>
  <c r="DP80" i="13"/>
  <c r="CK80" i="13"/>
  <c r="CR80" i="13"/>
  <c r="CO80" i="13"/>
  <c r="EP80" i="13"/>
  <c r="CG80" i="13"/>
  <c r="EK80" i="13"/>
  <c r="EN80" i="13"/>
  <c r="CV80" i="13"/>
  <c r="EC80" i="13"/>
  <c r="FB80" i="13"/>
  <c r="ES80" i="13"/>
  <c r="EX80" i="13"/>
  <c r="DQ80" i="13"/>
  <c r="DN80" i="13"/>
  <c r="DS80" i="13"/>
  <c r="EO80" i="13"/>
  <c r="EJ80" i="13"/>
  <c r="CH80" i="13"/>
  <c r="CZ80" i="13"/>
  <c r="DM80" i="13"/>
  <c r="CY80" i="13"/>
  <c r="CX80" i="13"/>
  <c r="CI80" i="13"/>
  <c r="DE80" i="13"/>
  <c r="CN80" i="13"/>
  <c r="EW80" i="13"/>
  <c r="DA80" i="13"/>
  <c r="DJ80" i="13"/>
  <c r="ER80" i="13"/>
  <c r="EV80" i="13"/>
  <c r="AC190" i="13"/>
  <c r="AC45" i="13" s="1"/>
  <c r="AB6" i="11" s="1"/>
  <c r="AB3" i="11" s="1"/>
  <c r="AA190" i="13"/>
  <c r="AA45" i="13" s="1"/>
  <c r="Z6" i="11" s="1"/>
  <c r="Z3" i="11" s="1"/>
  <c r="AE27" i="7"/>
  <c r="AE25" i="12"/>
  <c r="U49" i="13"/>
  <c r="V204" i="13"/>
  <c r="Q191" i="13"/>
  <c r="Q46" i="13" s="1"/>
  <c r="P30" i="11" s="1"/>
  <c r="P9" i="11" s="1"/>
  <c r="Q178" i="13"/>
  <c r="Q40" i="13" s="1"/>
  <c r="AF165" i="3"/>
  <c r="AE28" i="7" s="1"/>
  <c r="AE22" i="12"/>
  <c r="ES79" i="13"/>
  <c r="EZ79" i="13"/>
  <c r="EX79" i="13"/>
  <c r="EI79" i="13"/>
  <c r="FB79" i="13"/>
  <c r="ET79" i="13"/>
  <c r="FA79" i="13"/>
  <c r="EH79" i="13"/>
  <c r="EL79" i="13"/>
  <c r="EG79" i="13"/>
  <c r="EW79" i="13"/>
  <c r="EY79" i="13"/>
  <c r="EM79" i="13"/>
  <c r="EV79" i="13"/>
  <c r="EF79" i="13"/>
  <c r="EQ79" i="13"/>
  <c r="EN79" i="13"/>
  <c r="EJ79" i="13"/>
  <c r="DZ79" i="13"/>
  <c r="EO79" i="13"/>
  <c r="EA79" i="13"/>
  <c r="EE79" i="13"/>
  <c r="DY79" i="13"/>
  <c r="EU79" i="13"/>
  <c r="ED79" i="13"/>
  <c r="EC79" i="13"/>
  <c r="EP79" i="13"/>
  <c r="EB79" i="13"/>
  <c r="EK79" i="13"/>
  <c r="ER79" i="13"/>
  <c r="S176" i="13"/>
  <c r="T172" i="13"/>
  <c r="AD178" i="3"/>
  <c r="AD160" i="13" s="1"/>
  <c r="AD162" i="13" s="1"/>
  <c r="AC43" i="12"/>
  <c r="CI105" i="13"/>
  <c r="CI103" i="13" s="1"/>
  <c r="Q175" i="13"/>
  <c r="S50" i="12"/>
  <c r="S51" i="12" s="1"/>
  <c r="S52" i="12" s="1"/>
  <c r="CC98" i="13"/>
  <c r="CC94" i="13"/>
  <c r="CC92" i="13" s="1"/>
  <c r="AG246" i="3"/>
  <c r="AF23" i="12" s="1"/>
  <c r="AG247" i="3"/>
  <c r="AF24" i="12" s="1"/>
  <c r="AG245" i="3"/>
  <c r="AG164" i="3"/>
  <c r="AD43" i="12"/>
  <c r="AD287" i="3"/>
  <c r="AD290" i="3" s="1"/>
  <c r="AH242" i="3"/>
  <c r="AF27" i="12"/>
  <c r="AH241" i="3"/>
  <c r="AH243" i="3" s="1"/>
  <c r="AE168" i="3"/>
  <c r="AD31" i="7"/>
  <c r="AD32" i="7" s="1"/>
  <c r="AD40" i="7" s="1"/>
  <c r="AD42" i="7" s="1"/>
  <c r="AC72" i="7" l="1"/>
  <c r="AF168" i="3"/>
  <c r="AF169" i="3" s="1"/>
  <c r="AF178" i="3" s="1"/>
  <c r="AF160" i="13" s="1"/>
  <c r="AF162" i="13" s="1"/>
  <c r="AE16" i="12"/>
  <c r="AE44" i="12" s="1"/>
  <c r="AE43" i="12" s="1"/>
  <c r="AI242" i="3"/>
  <c r="AG27" i="12"/>
  <c r="AI241" i="3"/>
  <c r="AI243" i="3" s="1"/>
  <c r="AF27" i="7"/>
  <c r="AF25" i="12"/>
  <c r="CJ105" i="13"/>
  <c r="CJ103" i="13" s="1"/>
  <c r="CK105" i="13" s="1"/>
  <c r="CK103" i="13" s="1"/>
  <c r="U48" i="13"/>
  <c r="T47" i="12" s="1"/>
  <c r="T49" i="12" s="1"/>
  <c r="U281" i="3"/>
  <c r="T192" i="13"/>
  <c r="T174" i="13"/>
  <c r="AE169" i="3"/>
  <c r="AE280" i="3"/>
  <c r="P77" i="7"/>
  <c r="P82" i="7" s="1"/>
  <c r="P85" i="7" s="1"/>
  <c r="Q42" i="13"/>
  <c r="AE31" i="7"/>
  <c r="AE32" i="7" s="1"/>
  <c r="AE40" i="7" s="1"/>
  <c r="AE42" i="7" s="1"/>
  <c r="AD69" i="7"/>
  <c r="AD5" i="11"/>
  <c r="P32" i="11"/>
  <c r="P39" i="11"/>
  <c r="AG165" i="3"/>
  <c r="AF28" i="7" s="1"/>
  <c r="AF22" i="12"/>
  <c r="AH164" i="3"/>
  <c r="AH245" i="3"/>
  <c r="AH246" i="3"/>
  <c r="AG23" i="12" s="1"/>
  <c r="AH247" i="3"/>
  <c r="AG24" i="12" s="1"/>
  <c r="R171" i="13"/>
  <c r="R173" i="13" s="1"/>
  <c r="AD170" i="13"/>
  <c r="AD180" i="13"/>
  <c r="V220" i="13"/>
  <c r="V202" i="13"/>
  <c r="EM98" i="13"/>
  <c r="CD94" i="13"/>
  <c r="DX98" i="13"/>
  <c r="DF98" i="13"/>
  <c r="CD100" i="13"/>
  <c r="FB98" i="13" s="1"/>
  <c r="DJ98" i="13"/>
  <c r="ET98" i="13"/>
  <c r="CI98" i="13"/>
  <c r="DL98" i="13"/>
  <c r="CJ98" i="13"/>
  <c r="EL98" i="13"/>
  <c r="AF280" i="3" l="1"/>
  <c r="EY98" i="13"/>
  <c r="EJ98" i="13"/>
  <c r="CM98" i="13"/>
  <c r="DY98" i="13"/>
  <c r="CF98" i="13"/>
  <c r="DR98" i="13"/>
  <c r="DH98" i="13"/>
  <c r="EI98" i="13"/>
  <c r="CD98" i="13"/>
  <c r="CQ98" i="13"/>
  <c r="EE98" i="13"/>
  <c r="CS98" i="13"/>
  <c r="DI98" i="13"/>
  <c r="EC98" i="13"/>
  <c r="R191" i="13"/>
  <c r="R46" i="13" s="1"/>
  <c r="Q30" i="11" s="1"/>
  <c r="Q9" i="11" s="1"/>
  <c r="R178" i="13"/>
  <c r="R40" i="13" s="1"/>
  <c r="EN98" i="13"/>
  <c r="DQ98" i="13"/>
  <c r="CN98" i="13"/>
  <c r="EO98" i="13"/>
  <c r="DB98" i="13"/>
  <c r="EG98" i="13"/>
  <c r="EQ98" i="13"/>
  <c r="EH98" i="13"/>
  <c r="AF16" i="12"/>
  <c r="AF44" i="12" s="1"/>
  <c r="AE5" i="11"/>
  <c r="AE69" i="7"/>
  <c r="AE178" i="3"/>
  <c r="AE160" i="13" s="1"/>
  <c r="AE162" i="13" s="1"/>
  <c r="T176" i="13"/>
  <c r="U172" i="13"/>
  <c r="AG168" i="3"/>
  <c r="DO98" i="13"/>
  <c r="DM98" i="13"/>
  <c r="FA98" i="13"/>
  <c r="CH98" i="13"/>
  <c r="ES98" i="13"/>
  <c r="CU98" i="13"/>
  <c r="CV98" i="13"/>
  <c r="CD96" i="13"/>
  <c r="CD92" i="13" s="1"/>
  <c r="CX98" i="13"/>
  <c r="ER98" i="13"/>
  <c r="CK98" i="13"/>
  <c r="CO98" i="13"/>
  <c r="DS98" i="13"/>
  <c r="AF170" i="13"/>
  <c r="AF180" i="13"/>
  <c r="AF31" i="7"/>
  <c r="AF32" i="7" s="1"/>
  <c r="AF40" i="7" s="1"/>
  <c r="AF42" i="7" s="1"/>
  <c r="V49" i="13"/>
  <c r="W204" i="13"/>
  <c r="AD190" i="13"/>
  <c r="AD45" i="13" s="1"/>
  <c r="AC6" i="11" s="1"/>
  <c r="AC3" i="11" s="1"/>
  <c r="T50" i="12"/>
  <c r="T51" i="12" s="1"/>
  <c r="T52" i="12" s="1"/>
  <c r="DE98" i="13"/>
  <c r="EF98" i="13"/>
  <c r="DG98" i="13"/>
  <c r="EU98" i="13"/>
  <c r="EP98" i="13"/>
  <c r="CL98" i="13"/>
  <c r="DD98" i="13"/>
  <c r="CR98" i="13"/>
  <c r="EX98" i="13"/>
  <c r="DP98" i="13"/>
  <c r="EW98" i="13"/>
  <c r="DU98" i="13"/>
  <c r="DC98" i="13"/>
  <c r="AH165" i="3"/>
  <c r="AG28" i="7" s="1"/>
  <c r="AG22" i="12"/>
  <c r="P35" i="11"/>
  <c r="P36" i="11" s="1"/>
  <c r="P33" i="11"/>
  <c r="P42" i="11" s="1"/>
  <c r="AF287" i="3"/>
  <c r="AF290" i="3" s="1"/>
  <c r="AI164" i="3"/>
  <c r="AI245" i="3"/>
  <c r="AI246" i="3"/>
  <c r="AH23" i="12" s="1"/>
  <c r="AI247" i="3"/>
  <c r="AH24" i="12" s="1"/>
  <c r="AD70" i="7"/>
  <c r="AD72" i="7"/>
  <c r="CZ98" i="13"/>
  <c r="DW98" i="13"/>
  <c r="EV98" i="13"/>
  <c r="CP98" i="13"/>
  <c r="DK98" i="13"/>
  <c r="DT98" i="13"/>
  <c r="DN98" i="13"/>
  <c r="ED98" i="13"/>
  <c r="CG98" i="13"/>
  <c r="EK98" i="13"/>
  <c r="DZ98" i="13"/>
  <c r="R188" i="13"/>
  <c r="R43" i="13" s="1"/>
  <c r="Q55" i="2" s="1"/>
  <c r="R165" i="13"/>
  <c r="R167" i="13" s="1"/>
  <c r="R175" i="13"/>
  <c r="AG27" i="7"/>
  <c r="AG25" i="12"/>
  <c r="CT98" i="13"/>
  <c r="CW98" i="13"/>
  <c r="EZ98" i="13"/>
  <c r="CE98" i="13"/>
  <c r="EB98" i="13"/>
  <c r="EA98" i="13"/>
  <c r="DV98" i="13"/>
  <c r="CY98" i="13"/>
  <c r="DA98" i="13"/>
  <c r="AE287" i="3"/>
  <c r="AE290" i="3" s="1"/>
  <c r="CL105" i="13"/>
  <c r="CL103" i="13" s="1"/>
  <c r="CM105" i="13"/>
  <c r="CM103" i="13" s="1"/>
  <c r="CN105" i="13" s="1"/>
  <c r="CN103" i="13" s="1"/>
  <c r="AJ242" i="3"/>
  <c r="AH27" i="12"/>
  <c r="AJ241" i="3"/>
  <c r="AJ243" i="3" s="1"/>
  <c r="CO105" i="13" l="1"/>
  <c r="CO103" i="13" s="1"/>
  <c r="CP105" i="13" s="1"/>
  <c r="CP103" i="13" s="1"/>
  <c r="CQ105" i="13" s="1"/>
  <c r="CQ103" i="13" s="1"/>
  <c r="CR105" i="13" s="1"/>
  <c r="CR103" i="13" s="1"/>
  <c r="CE94" i="13"/>
  <c r="CE92" i="13" s="1"/>
  <c r="AJ164" i="3"/>
  <c r="AJ247" i="3"/>
  <c r="AI24" i="12" s="1"/>
  <c r="AJ245" i="3"/>
  <c r="AJ246" i="3"/>
  <c r="AI23" i="12" s="1"/>
  <c r="AH168" i="3"/>
  <c r="AG16" i="12"/>
  <c r="U192" i="13"/>
  <c r="U174" i="13"/>
  <c r="AK242" i="3"/>
  <c r="AI27" i="12"/>
  <c r="AK241" i="3"/>
  <c r="AK243" i="3" s="1"/>
  <c r="AG31" i="7"/>
  <c r="AG32" i="7" s="1"/>
  <c r="W202" i="13"/>
  <c r="W220" i="13"/>
  <c r="AG280" i="3"/>
  <c r="AG169" i="3"/>
  <c r="AG178" i="3" s="1"/>
  <c r="AG160" i="13" s="1"/>
  <c r="AG162" i="13" s="1"/>
  <c r="AE72" i="7"/>
  <c r="AE70" i="7"/>
  <c r="S171" i="13"/>
  <c r="S173" i="13" s="1"/>
  <c r="V48" i="13"/>
  <c r="U47" i="12" s="1"/>
  <c r="V281" i="3"/>
  <c r="R42" i="13"/>
  <c r="Q77" i="7"/>
  <c r="Q82" i="7" s="1"/>
  <c r="Q85" i="7" s="1"/>
  <c r="AE170" i="13"/>
  <c r="AE180" i="13"/>
  <c r="AI165" i="3"/>
  <c r="AH28" i="7" s="1"/>
  <c r="AH22" i="12"/>
  <c r="AF69" i="7"/>
  <c r="AF5" i="11"/>
  <c r="Q39" i="11"/>
  <c r="Q32" i="11"/>
  <c r="AH27" i="7"/>
  <c r="AH25" i="12"/>
  <c r="AF190" i="13"/>
  <c r="AF45" i="13" s="1"/>
  <c r="AE6" i="11" s="1"/>
  <c r="AE3" i="11" s="1"/>
  <c r="AF43" i="12"/>
  <c r="CS105" i="13" l="1"/>
  <c r="CS103" i="13" s="1"/>
  <c r="CT105" i="13" s="1"/>
  <c r="CT103" i="13" s="1"/>
  <c r="CU105" i="13" s="1"/>
  <c r="CU103" i="13" s="1"/>
  <c r="CV105" i="13" s="1"/>
  <c r="CV103" i="13" s="1"/>
  <c r="AI168" i="3"/>
  <c r="AI280" i="3" s="1"/>
  <c r="AF70" i="7"/>
  <c r="AF72" i="7"/>
  <c r="S188" i="13"/>
  <c r="S43" i="13" s="1"/>
  <c r="R55" i="2" s="1"/>
  <c r="S165" i="13"/>
  <c r="S167" i="13" s="1"/>
  <c r="S175" i="13"/>
  <c r="AG170" i="13"/>
  <c r="AG180" i="13"/>
  <c r="AK247" i="3"/>
  <c r="AJ24" i="12" s="1"/>
  <c r="AK246" i="3"/>
  <c r="AJ23" i="12" s="1"/>
  <c r="AK164" i="3"/>
  <c r="AK245" i="3"/>
  <c r="S191" i="13"/>
  <c r="S46" i="13" s="1"/>
  <c r="R30" i="11" s="1"/>
  <c r="R9" i="11" s="1"/>
  <c r="S178" i="13"/>
  <c r="S40" i="13" s="1"/>
  <c r="AH169" i="3"/>
  <c r="AG287" i="3"/>
  <c r="AG290" i="3" s="1"/>
  <c r="AH31" i="7"/>
  <c r="AH32" i="7" s="1"/>
  <c r="AH40" i="7" s="1"/>
  <c r="AH42" i="7" s="1"/>
  <c r="AH16" i="12"/>
  <c r="AH44" i="12" s="1"/>
  <c r="U176" i="13"/>
  <c r="AJ165" i="3"/>
  <c r="AI28" i="7" s="1"/>
  <c r="AI22" i="12"/>
  <c r="AL242" i="3"/>
  <c r="AJ27" i="12"/>
  <c r="AL241" i="3"/>
  <c r="AL243" i="3" s="1"/>
  <c r="W49" i="13"/>
  <c r="X204" i="13"/>
  <c r="Q35" i="11"/>
  <c r="Q36" i="11" s="1"/>
  <c r="Q33" i="11"/>
  <c r="Q42" i="11" s="1"/>
  <c r="AE190" i="13"/>
  <c r="AE45" i="13" s="1"/>
  <c r="AD6" i="11" s="1"/>
  <c r="AD3" i="11" s="1"/>
  <c r="AI25" i="12"/>
  <c r="AI27" i="7"/>
  <c r="CF94" i="13"/>
  <c r="CF92" i="13" s="1"/>
  <c r="CW105" i="13" l="1"/>
  <c r="CW103" i="13" s="1"/>
  <c r="CX105" i="13" s="1"/>
  <c r="CX103" i="13" s="1"/>
  <c r="CY105" i="13" s="1"/>
  <c r="CY103" i="13" s="1"/>
  <c r="CZ105" i="13" s="1"/>
  <c r="CZ103" i="13" s="1"/>
  <c r="DA105" i="13" s="1"/>
  <c r="DA103" i="13" s="1"/>
  <c r="DB105" i="13" s="1"/>
  <c r="DB103" i="13" s="1"/>
  <c r="DC105" i="13" s="1"/>
  <c r="DC103" i="13" s="1"/>
  <c r="DD105" i="13" s="1"/>
  <c r="DD103" i="13" s="1"/>
  <c r="DE105" i="13" s="1"/>
  <c r="DE103" i="13" s="1"/>
  <c r="DF105" i="13" s="1"/>
  <c r="DF103" i="13" s="1"/>
  <c r="DG105" i="13" s="1"/>
  <c r="DG103" i="13" s="1"/>
  <c r="DH105" i="13" s="1"/>
  <c r="DH103" i="13" s="1"/>
  <c r="DI105" i="13" s="1"/>
  <c r="DI103" i="13" s="1"/>
  <c r="DJ105" i="13" s="1"/>
  <c r="DJ103" i="13" s="1"/>
  <c r="DK105" i="13" s="1"/>
  <c r="DK103" i="13" s="1"/>
  <c r="DL105" i="13" s="1"/>
  <c r="DL103" i="13" s="1"/>
  <c r="DM105" i="13" s="1"/>
  <c r="DM103" i="13" s="1"/>
  <c r="DN105" i="13" s="1"/>
  <c r="DN103" i="13" s="1"/>
  <c r="DO105" i="13" s="1"/>
  <c r="DO103" i="13" s="1"/>
  <c r="DP105" i="13" s="1"/>
  <c r="DP103" i="13" s="1"/>
  <c r="DQ105" i="13" s="1"/>
  <c r="DQ103" i="13" s="1"/>
  <c r="DR105" i="13" s="1"/>
  <c r="DR103" i="13" s="1"/>
  <c r="DS105" i="13" s="1"/>
  <c r="DS103" i="13" s="1"/>
  <c r="DT105" i="13" s="1"/>
  <c r="DT103" i="13" s="1"/>
  <c r="DU105" i="13" s="1"/>
  <c r="DU103" i="13" s="1"/>
  <c r="DV105" i="13" s="1"/>
  <c r="DV103" i="13" s="1"/>
  <c r="DW105" i="13" s="1"/>
  <c r="DW103" i="13" s="1"/>
  <c r="DX105" i="13" s="1"/>
  <c r="DX103" i="13" s="1"/>
  <c r="DY105" i="13" s="1"/>
  <c r="DY103" i="13" s="1"/>
  <c r="DZ105" i="13" s="1"/>
  <c r="DZ103" i="13" s="1"/>
  <c r="EA105" i="13" s="1"/>
  <c r="EA103" i="13" s="1"/>
  <c r="EB105" i="13" s="1"/>
  <c r="EB103" i="13" s="1"/>
  <c r="EC105" i="13" s="1"/>
  <c r="EC103" i="13" s="1"/>
  <c r="ED105" i="13" s="1"/>
  <c r="ED103" i="13" s="1"/>
  <c r="EE105" i="13" s="1"/>
  <c r="EE103" i="13" s="1"/>
  <c r="EF105" i="13" s="1"/>
  <c r="EF103" i="13" s="1"/>
  <c r="EG105" i="13" s="1"/>
  <c r="EG103" i="13" s="1"/>
  <c r="EH105" i="13" s="1"/>
  <c r="EH103" i="13" s="1"/>
  <c r="EI105" i="13" s="1"/>
  <c r="EI103" i="13" s="1"/>
  <c r="EJ105" i="13" s="1"/>
  <c r="EJ103" i="13" s="1"/>
  <c r="EK105" i="13" s="1"/>
  <c r="EK103" i="13" s="1"/>
  <c r="EL105" i="13" s="1"/>
  <c r="EL103" i="13" s="1"/>
  <c r="EM105" i="13" s="1"/>
  <c r="EM103" i="13" s="1"/>
  <c r="EN105" i="13" s="1"/>
  <c r="EN103" i="13" s="1"/>
  <c r="EO105" i="13" s="1"/>
  <c r="EO103" i="13" s="1"/>
  <c r="EP105" i="13" s="1"/>
  <c r="EP103" i="13" s="1"/>
  <c r="EQ105" i="13" s="1"/>
  <c r="EQ103" i="13" s="1"/>
  <c r="ER105" i="13" s="1"/>
  <c r="ER103" i="13" s="1"/>
  <c r="ES105" i="13" s="1"/>
  <c r="ES103" i="13" s="1"/>
  <c r="ET105" i="13" s="1"/>
  <c r="ET103" i="13" s="1"/>
  <c r="EU105" i="13" s="1"/>
  <c r="EU103" i="13" s="1"/>
  <c r="EV105" i="13" s="1"/>
  <c r="EV103" i="13" s="1"/>
  <c r="EW105" i="13" s="1"/>
  <c r="EW103" i="13" s="1"/>
  <c r="EX105" i="13" s="1"/>
  <c r="EX103" i="13" s="1"/>
  <c r="EY105" i="13" s="1"/>
  <c r="EY103" i="13" s="1"/>
  <c r="EZ105" i="13" s="1"/>
  <c r="EZ103" i="13" s="1"/>
  <c r="FA105" i="13" s="1"/>
  <c r="FA103" i="13" s="1"/>
  <c r="FB105" i="13" s="1"/>
  <c r="FB103" i="13" s="1"/>
  <c r="AI31" i="7"/>
  <c r="AI32" i="7" s="1"/>
  <c r="AI40" i="7" s="1"/>
  <c r="AI42" i="7" s="1"/>
  <c r="AI69" i="7" s="1"/>
  <c r="AI169" i="3"/>
  <c r="AI178" i="3" s="1"/>
  <c r="AI160" i="13" s="1"/>
  <c r="AI162" i="13" s="1"/>
  <c r="AJ168" i="3"/>
  <c r="AJ280" i="3" s="1"/>
  <c r="AM242" i="3"/>
  <c r="AK27" i="12"/>
  <c r="AM241" i="3"/>
  <c r="AM243" i="3" s="1"/>
  <c r="AK165" i="3"/>
  <c r="AJ28" i="7" s="1"/>
  <c r="AJ22" i="12"/>
  <c r="X202" i="13"/>
  <c r="X220" i="13"/>
  <c r="AH43" i="12"/>
  <c r="R39" i="11"/>
  <c r="R32" i="11"/>
  <c r="AI287" i="3"/>
  <c r="AI290" i="3" s="1"/>
  <c r="AJ25" i="12"/>
  <c r="AJ27" i="7"/>
  <c r="W48" i="13"/>
  <c r="V47" i="12" s="1"/>
  <c r="V49" i="12" s="1"/>
  <c r="W281" i="3"/>
  <c r="AH5" i="11"/>
  <c r="AH69" i="7"/>
  <c r="CG94" i="13"/>
  <c r="CG92" i="13" s="1"/>
  <c r="CH94" i="13" s="1"/>
  <c r="CH92" i="13" s="1"/>
  <c r="AG190" i="13"/>
  <c r="AG45" i="13" s="1"/>
  <c r="AF6" i="11" s="1"/>
  <c r="AF3" i="11" s="1"/>
  <c r="R77" i="7"/>
  <c r="R82" i="7" s="1"/>
  <c r="R85" i="7" s="1"/>
  <c r="S42" i="13"/>
  <c r="AL246" i="3"/>
  <c r="AK23" i="12" s="1"/>
  <c r="AL247" i="3"/>
  <c r="AK24" i="12" s="1"/>
  <c r="AL245" i="3"/>
  <c r="AL164" i="3"/>
  <c r="AI16" i="12"/>
  <c r="AI44" i="12" s="1"/>
  <c r="T171" i="13"/>
  <c r="T173" i="13" s="1"/>
  <c r="AJ169" i="3" l="1"/>
  <c r="AJ178" i="3" s="1"/>
  <c r="AJ160" i="13" s="1"/>
  <c r="AJ162" i="13" s="1"/>
  <c r="AJ180" i="13" s="1"/>
  <c r="AI5" i="11"/>
  <c r="AK168" i="3"/>
  <c r="AK169" i="3" s="1"/>
  <c r="AK178" i="3" s="1"/>
  <c r="AK160" i="13" s="1"/>
  <c r="AK162" i="13" s="1"/>
  <c r="AJ31" i="7"/>
  <c r="AJ32" i="7" s="1"/>
  <c r="AJ40" i="7" s="1"/>
  <c r="AJ42" i="7" s="1"/>
  <c r="AJ5" i="11" s="1"/>
  <c r="AK27" i="7"/>
  <c r="AK25" i="12"/>
  <c r="AI70" i="7"/>
  <c r="AI72" i="7"/>
  <c r="V50" i="12"/>
  <c r="V51" i="12" s="1"/>
  <c r="V52" i="12" s="1"/>
  <c r="CI94" i="13"/>
  <c r="CI92" i="13" s="1"/>
  <c r="AL165" i="3"/>
  <c r="AK28" i="7" s="1"/>
  <c r="AK22" i="12"/>
  <c r="AJ170" i="13"/>
  <c r="CJ94" i="13"/>
  <c r="CJ92" i="13" s="1"/>
  <c r="AJ16" i="12"/>
  <c r="AJ44" i="12" s="1"/>
  <c r="AJ287" i="3"/>
  <c r="AJ290" i="3" s="1"/>
  <c r="X49" i="13"/>
  <c r="Y204" i="13"/>
  <c r="AM245" i="3"/>
  <c r="AM246" i="3"/>
  <c r="AL23" i="12" s="1"/>
  <c r="AM247" i="3"/>
  <c r="AL24" i="12" s="1"/>
  <c r="AM164" i="3"/>
  <c r="T191" i="13"/>
  <c r="T46" i="13" s="1"/>
  <c r="S30" i="11" s="1"/>
  <c r="S9" i="11" s="1"/>
  <c r="T178" i="13"/>
  <c r="T40" i="13" s="1"/>
  <c r="AI43" i="12"/>
  <c r="AK280" i="3"/>
  <c r="R35" i="11"/>
  <c r="R36" i="11" s="1"/>
  <c r="R33" i="11"/>
  <c r="R42" i="11" s="1"/>
  <c r="T188" i="13"/>
  <c r="T43" i="13" s="1"/>
  <c r="S55" i="2" s="1"/>
  <c r="T165" i="13"/>
  <c r="T167" i="13" s="1"/>
  <c r="T175" i="13"/>
  <c r="AH72" i="7"/>
  <c r="AH70" i="7"/>
  <c r="CK94" i="13"/>
  <c r="CK92" i="13" s="1"/>
  <c r="AI170" i="13"/>
  <c r="AI180" i="13"/>
  <c r="AN242" i="3"/>
  <c r="AL27" i="12"/>
  <c r="AN241" i="3"/>
  <c r="AN243" i="3" s="1"/>
  <c r="AK16" i="12" l="1"/>
  <c r="AK44" i="12" s="1"/>
  <c r="AK43" i="12" s="1"/>
  <c r="AJ69" i="7"/>
  <c r="AJ70" i="7" s="1"/>
  <c r="AL168" i="3"/>
  <c r="AL169" i="3" s="1"/>
  <c r="AL27" i="7"/>
  <c r="AL25" i="12"/>
  <c r="AJ43" i="12"/>
  <c r="AN164" i="3"/>
  <c r="AN245" i="3"/>
  <c r="AN246" i="3"/>
  <c r="AM23" i="12" s="1"/>
  <c r="AN247" i="3"/>
  <c r="AM24" i="12" s="1"/>
  <c r="X48" i="13"/>
  <c r="W47" i="12" s="1"/>
  <c r="W49" i="12" s="1"/>
  <c r="X281" i="3"/>
  <c r="U171" i="13"/>
  <c r="U173" i="13" s="1"/>
  <c r="AK170" i="13"/>
  <c r="AK180" i="13"/>
  <c r="T42" i="13"/>
  <c r="S77" i="7"/>
  <c r="S82" i="7" s="1"/>
  <c r="S85" i="7" s="1"/>
  <c r="AM165" i="3"/>
  <c r="AL28" i="7" s="1"/>
  <c r="AL22" i="12"/>
  <c r="AK31" i="7"/>
  <c r="AK32" i="7" s="1"/>
  <c r="AK40" i="7" s="1"/>
  <c r="AK42" i="7" s="1"/>
  <c r="AO242" i="3"/>
  <c r="AM27" i="12"/>
  <c r="AO241" i="3"/>
  <c r="AO243" i="3" s="1"/>
  <c r="AI190" i="13"/>
  <c r="AI45" i="13" s="1"/>
  <c r="AH6" i="11" s="1"/>
  <c r="AH3" i="11" s="1"/>
  <c r="AK287" i="3"/>
  <c r="AK290" i="3" s="1"/>
  <c r="S39" i="11"/>
  <c r="S32" i="11"/>
  <c r="AJ190" i="13"/>
  <c r="AJ45" i="13" s="1"/>
  <c r="AI6" i="11" s="1"/>
  <c r="AI3" i="11" s="1"/>
  <c r="CL94" i="13"/>
  <c r="CL92" i="13" s="1"/>
  <c r="CM94" i="13" s="1"/>
  <c r="CM92" i="13" s="1"/>
  <c r="CN94" i="13" s="1"/>
  <c r="CN92" i="13" s="1"/>
  <c r="CO94" i="13" s="1"/>
  <c r="CO92" i="13" s="1"/>
  <c r="CP94" i="13" s="1"/>
  <c r="CP92" i="13" s="1"/>
  <c r="CQ94" i="13" s="1"/>
  <c r="CQ92" i="13" s="1"/>
  <c r="CR94" i="13" s="1"/>
  <c r="CR92" i="13" s="1"/>
  <c r="Y202" i="13"/>
  <c r="Y220" i="13"/>
  <c r="AJ72" i="7" l="1"/>
  <c r="AL16" i="12"/>
  <c r="AL44" i="12" s="1"/>
  <c r="AL43" i="12" s="1"/>
  <c r="AL280" i="3"/>
  <c r="AL287" i="3" s="1"/>
  <c r="AL290" i="3" s="1"/>
  <c r="AK5" i="11"/>
  <c r="AK69" i="7"/>
  <c r="AK190" i="13"/>
  <c r="AK45" i="13" s="1"/>
  <c r="AJ6" i="11" s="1"/>
  <c r="AJ3" i="11" s="1"/>
  <c r="AP242" i="3"/>
  <c r="AN27" i="12"/>
  <c r="AP241" i="3"/>
  <c r="AP243" i="3" s="1"/>
  <c r="AL31" i="7"/>
  <c r="AL32" i="7" s="1"/>
  <c r="AL40" i="7" s="1"/>
  <c r="AL42" i="7" s="1"/>
  <c r="Y49" i="13"/>
  <c r="Z204" i="13"/>
  <c r="CS94" i="13"/>
  <c r="CS92" i="13" s="1"/>
  <c r="CT94" i="13"/>
  <c r="CT92" i="13" s="1"/>
  <c r="CU94" i="13" s="1"/>
  <c r="CU92" i="13" s="1"/>
  <c r="CV94" i="13" s="1"/>
  <c r="CV92" i="13" s="1"/>
  <c r="CW94" i="13" s="1"/>
  <c r="CW92" i="13" s="1"/>
  <c r="CX94" i="13" s="1"/>
  <c r="CX92" i="13" s="1"/>
  <c r="CY94" i="13" s="1"/>
  <c r="CY92" i="13" s="1"/>
  <c r="CZ94" i="13" s="1"/>
  <c r="CZ92" i="13" s="1"/>
  <c r="DA94" i="13" s="1"/>
  <c r="DA92" i="13" s="1"/>
  <c r="DB94" i="13" s="1"/>
  <c r="DB92" i="13" s="1"/>
  <c r="DC94" i="13" s="1"/>
  <c r="DC92" i="13" s="1"/>
  <c r="DD94" i="13" s="1"/>
  <c r="DD92" i="13" s="1"/>
  <c r="DE94" i="13" s="1"/>
  <c r="DE92" i="13" s="1"/>
  <c r="DF94" i="13" s="1"/>
  <c r="DF92" i="13" s="1"/>
  <c r="DG94" i="13" s="1"/>
  <c r="DG92" i="13" s="1"/>
  <c r="DH94" i="13" s="1"/>
  <c r="DH92" i="13" s="1"/>
  <c r="DI94" i="13" s="1"/>
  <c r="DI92" i="13" s="1"/>
  <c r="DJ94" i="13" s="1"/>
  <c r="DJ92" i="13" s="1"/>
  <c r="DK94" i="13" s="1"/>
  <c r="DK92" i="13" s="1"/>
  <c r="DL94" i="13" s="1"/>
  <c r="DL92" i="13" s="1"/>
  <c r="DM94" i="13" s="1"/>
  <c r="DM92" i="13" s="1"/>
  <c r="DN94" i="13" s="1"/>
  <c r="DN92" i="13" s="1"/>
  <c r="DO94" i="13" s="1"/>
  <c r="DO92" i="13" s="1"/>
  <c r="DP94" i="13" s="1"/>
  <c r="DP92" i="13" s="1"/>
  <c r="DQ94" i="13" s="1"/>
  <c r="DQ92" i="13" s="1"/>
  <c r="DR94" i="13" s="1"/>
  <c r="DR92" i="13" s="1"/>
  <c r="DS94" i="13" s="1"/>
  <c r="DS92" i="13" s="1"/>
  <c r="DT94" i="13" s="1"/>
  <c r="DT92" i="13" s="1"/>
  <c r="DU94" i="13" s="1"/>
  <c r="DU92" i="13" s="1"/>
  <c r="DV94" i="13" s="1"/>
  <c r="DV92" i="13" s="1"/>
  <c r="DW94" i="13" s="1"/>
  <c r="DW92" i="13" s="1"/>
  <c r="DX94" i="13" s="1"/>
  <c r="DX92" i="13" s="1"/>
  <c r="DY94" i="13" s="1"/>
  <c r="DY92" i="13" s="1"/>
  <c r="DZ94" i="13" s="1"/>
  <c r="DZ92" i="13" s="1"/>
  <c r="EA94" i="13" s="1"/>
  <c r="EA92" i="13" s="1"/>
  <c r="EB94" i="13" s="1"/>
  <c r="EB92" i="13" s="1"/>
  <c r="EC94" i="13" s="1"/>
  <c r="EC92" i="13" s="1"/>
  <c r="ED94" i="13" s="1"/>
  <c r="ED92" i="13" s="1"/>
  <c r="EE94" i="13" s="1"/>
  <c r="EE92" i="13" s="1"/>
  <c r="EF94" i="13" s="1"/>
  <c r="EF92" i="13" s="1"/>
  <c r="EG94" i="13" s="1"/>
  <c r="EG92" i="13" s="1"/>
  <c r="EH94" i="13" s="1"/>
  <c r="EH92" i="13" s="1"/>
  <c r="EI94" i="13" s="1"/>
  <c r="EI92" i="13" s="1"/>
  <c r="EJ94" i="13" s="1"/>
  <c r="EJ92" i="13" s="1"/>
  <c r="EK94" i="13" s="1"/>
  <c r="EK92" i="13" s="1"/>
  <c r="EL94" i="13" s="1"/>
  <c r="EL92" i="13" s="1"/>
  <c r="EM94" i="13" s="1"/>
  <c r="EM92" i="13" s="1"/>
  <c r="EN94" i="13" s="1"/>
  <c r="EN92" i="13" s="1"/>
  <c r="EO94" i="13" s="1"/>
  <c r="EO92" i="13" s="1"/>
  <c r="EP94" i="13" s="1"/>
  <c r="EP92" i="13" s="1"/>
  <c r="EQ94" i="13" s="1"/>
  <c r="EQ92" i="13" s="1"/>
  <c r="ER94" i="13" s="1"/>
  <c r="ER92" i="13" s="1"/>
  <c r="ES94" i="13" s="1"/>
  <c r="ES92" i="13" s="1"/>
  <c r="ET94" i="13" s="1"/>
  <c r="ET92" i="13" s="1"/>
  <c r="EU94" i="13" s="1"/>
  <c r="EU92" i="13" s="1"/>
  <c r="EV94" i="13" s="1"/>
  <c r="EV92" i="13" s="1"/>
  <c r="EW94" i="13" s="1"/>
  <c r="EW92" i="13" s="1"/>
  <c r="EX94" i="13" s="1"/>
  <c r="EX92" i="13" s="1"/>
  <c r="EY94" i="13" s="1"/>
  <c r="EY92" i="13" s="1"/>
  <c r="EZ94" i="13" s="1"/>
  <c r="EZ92" i="13" s="1"/>
  <c r="FA94" i="13" s="1"/>
  <c r="FA92" i="13" s="1"/>
  <c r="FB94" i="13" s="1"/>
  <c r="FB92" i="13" s="1"/>
  <c r="U188" i="13"/>
  <c r="U43" i="13" s="1"/>
  <c r="T55" i="2" s="1"/>
  <c r="U165" i="13"/>
  <c r="U167" i="13" s="1"/>
  <c r="U175" i="13"/>
  <c r="W50" i="12"/>
  <c r="W51" i="12" s="1"/>
  <c r="W52" i="12" s="1"/>
  <c r="AN165" i="3"/>
  <c r="AM28" i="7" s="1"/>
  <c r="AM22" i="12"/>
  <c r="U191" i="13"/>
  <c r="U46" i="13" s="1"/>
  <c r="T30" i="11" s="1"/>
  <c r="T9" i="11" s="1"/>
  <c r="U178" i="13"/>
  <c r="U40" i="13" s="1"/>
  <c r="AM25" i="12"/>
  <c r="AM27" i="7"/>
  <c r="AO164" i="3"/>
  <c r="AO245" i="3"/>
  <c r="AO246" i="3"/>
  <c r="AN23" i="12" s="1"/>
  <c r="AO247" i="3"/>
  <c r="AN24" i="12" s="1"/>
  <c r="AL178" i="3"/>
  <c r="AL160" i="13" s="1"/>
  <c r="AL162" i="13" s="1"/>
  <c r="AM168" i="3"/>
  <c r="S35" i="11"/>
  <c r="S36" i="11" s="1"/>
  <c r="S33" i="11"/>
  <c r="S42" i="11" s="1"/>
  <c r="AN168" i="3" l="1"/>
  <c r="AM16" i="12"/>
  <c r="AM44" i="12" s="1"/>
  <c r="AM43" i="12" s="1"/>
  <c r="AM31" i="7"/>
  <c r="AM32" i="7" s="1"/>
  <c r="AM40" i="7" s="1"/>
  <c r="AM42" i="7" s="1"/>
  <c r="AM5" i="11" s="1"/>
  <c r="AM280" i="3"/>
  <c r="AM169" i="3"/>
  <c r="T32" i="11"/>
  <c r="T39" i="11"/>
  <c r="Y48" i="13"/>
  <c r="X47" i="12" s="1"/>
  <c r="X49" i="12" s="1"/>
  <c r="Y281" i="3"/>
  <c r="AL170" i="13"/>
  <c r="AL180" i="13"/>
  <c r="AO165" i="3"/>
  <c r="AN28" i="7" s="1"/>
  <c r="AN22" i="12"/>
  <c r="AK70" i="7"/>
  <c r="AK72" i="7"/>
  <c r="AP164" i="3"/>
  <c r="AP247" i="3"/>
  <c r="AO24" i="12" s="1"/>
  <c r="AP245" i="3"/>
  <c r="AP246" i="3"/>
  <c r="AO23" i="12" s="1"/>
  <c r="AN25" i="12"/>
  <c r="AN27" i="7"/>
  <c r="AQ242" i="3"/>
  <c r="AO27" i="12"/>
  <c r="AQ241" i="3"/>
  <c r="AQ243" i="3" s="1"/>
  <c r="AN280" i="3"/>
  <c r="AN169" i="3"/>
  <c r="AN178" i="3" s="1"/>
  <c r="AN160" i="13" s="1"/>
  <c r="AN162" i="13" s="1"/>
  <c r="AL69" i="7"/>
  <c r="AL5" i="11"/>
  <c r="U42" i="13"/>
  <c r="T77" i="7"/>
  <c r="T82" i="7" s="1"/>
  <c r="T85" i="7" s="1"/>
  <c r="Z220" i="13"/>
  <c r="Z202" i="13"/>
  <c r="AM69" i="7" l="1"/>
  <c r="AM70" i="7" s="1"/>
  <c r="AN31" i="7"/>
  <c r="AN32" i="7" s="1"/>
  <c r="AN40" i="7" s="1"/>
  <c r="AN42" i="7" s="1"/>
  <c r="AN69" i="7" s="1"/>
  <c r="AN16" i="12"/>
  <c r="AN44" i="12" s="1"/>
  <c r="AN43" i="12" s="1"/>
  <c r="AN170" i="13"/>
  <c r="AN180" i="13"/>
  <c r="AO168" i="3"/>
  <c r="AO25" i="12"/>
  <c r="AO27" i="7"/>
  <c r="AQ247" i="3"/>
  <c r="AP24" i="12" s="1"/>
  <c r="AQ246" i="3"/>
  <c r="AP23" i="12" s="1"/>
  <c r="AQ164" i="3"/>
  <c r="AQ245" i="3"/>
  <c r="T35" i="11"/>
  <c r="T36" i="11" s="1"/>
  <c r="T33" i="11"/>
  <c r="T42" i="11" s="1"/>
  <c r="X50" i="12"/>
  <c r="X51" i="12" s="1"/>
  <c r="X52" i="12" s="1"/>
  <c r="AP165" i="3"/>
  <c r="AO28" i="7" s="1"/>
  <c r="AO22" i="12"/>
  <c r="AM178" i="3"/>
  <c r="AM160" i="13" s="1"/>
  <c r="AM162" i="13" s="1"/>
  <c r="AN287" i="3"/>
  <c r="AN290" i="3" s="1"/>
  <c r="AL190" i="13"/>
  <c r="AL45" i="13" s="1"/>
  <c r="AK6" i="11" s="1"/>
  <c r="AK3" i="11" s="1"/>
  <c r="Z49" i="13"/>
  <c r="AA204" i="13"/>
  <c r="AL72" i="7"/>
  <c r="AL70" i="7"/>
  <c r="AR242" i="3"/>
  <c r="AP27" i="12"/>
  <c r="AR241" i="3"/>
  <c r="AR243" i="3" s="1"/>
  <c r="AM287" i="3"/>
  <c r="AM290" i="3" s="1"/>
  <c r="AM72" i="7" l="1"/>
  <c r="AN5" i="11"/>
  <c r="AO16" i="12"/>
  <c r="AO44" i="12" s="1"/>
  <c r="AO43" i="12" s="1"/>
  <c r="AA220" i="13"/>
  <c r="AA202" i="13"/>
  <c r="AQ165" i="3"/>
  <c r="AP28" i="7" s="1"/>
  <c r="AP22" i="12"/>
  <c r="AN72" i="7"/>
  <c r="AN70" i="7"/>
  <c r="AP168" i="3"/>
  <c r="AO31" i="7"/>
  <c r="AO32" i="7" s="1"/>
  <c r="AO40" i="7" s="1"/>
  <c r="AO42" i="7" s="1"/>
  <c r="AN190" i="13"/>
  <c r="AN45" i="13" s="1"/>
  <c r="AM6" i="11" s="1"/>
  <c r="AM3" i="11" s="1"/>
  <c r="Z48" i="13"/>
  <c r="Y47" i="12" s="1"/>
  <c r="Y49" i="12" s="1"/>
  <c r="Z281" i="3"/>
  <c r="AS242" i="3"/>
  <c r="AQ27" i="12"/>
  <c r="AS241" i="3"/>
  <c r="AS243" i="3" s="1"/>
  <c r="AM170" i="13"/>
  <c r="AM180" i="13"/>
  <c r="AR246" i="3"/>
  <c r="AQ23" i="12" s="1"/>
  <c r="AR247" i="3"/>
  <c r="AQ24" i="12" s="1"/>
  <c r="AR245" i="3"/>
  <c r="AR164" i="3"/>
  <c r="AP27" i="7"/>
  <c r="AP25" i="12"/>
  <c r="AO280" i="3"/>
  <c r="AO169" i="3"/>
  <c r="AQ168" i="3" l="1"/>
  <c r="AQ280" i="3" s="1"/>
  <c r="AO287" i="3"/>
  <c r="AO290" i="3" s="1"/>
  <c r="AT242" i="3"/>
  <c r="AR27" i="12"/>
  <c r="AT241" i="3"/>
  <c r="AT243" i="3" s="1"/>
  <c r="AP16" i="12"/>
  <c r="AP44" i="12" s="1"/>
  <c r="AO69" i="7"/>
  <c r="AO5" i="11"/>
  <c r="AP31" i="7"/>
  <c r="AP32" i="7" s="1"/>
  <c r="AP40" i="7" s="1"/>
  <c r="AP42" i="7" s="1"/>
  <c r="Y50" i="12"/>
  <c r="Y51" i="12" s="1"/>
  <c r="Y52" i="12" s="1"/>
  <c r="AP169" i="3"/>
  <c r="AP178" i="3" s="1"/>
  <c r="AP160" i="13" s="1"/>
  <c r="AP162" i="13" s="1"/>
  <c r="AP280" i="3"/>
  <c r="AQ27" i="7"/>
  <c r="AQ25" i="12"/>
  <c r="AS245" i="3"/>
  <c r="AS246" i="3"/>
  <c r="AR23" i="12" s="1"/>
  <c r="AS247" i="3"/>
  <c r="AR24" i="12" s="1"/>
  <c r="AS164" i="3"/>
  <c r="AA49" i="13"/>
  <c r="AB204" i="13"/>
  <c r="AO178" i="3"/>
  <c r="AO160" i="13" s="1"/>
  <c r="AO162" i="13" s="1"/>
  <c r="AR165" i="3"/>
  <c r="AQ28" i="7" s="1"/>
  <c r="AQ22" i="12"/>
  <c r="AM190" i="13"/>
  <c r="AM45" i="13" s="1"/>
  <c r="AL6" i="11" s="1"/>
  <c r="AL3" i="11" s="1"/>
  <c r="AQ169" i="3" l="1"/>
  <c r="AQ178" i="3" s="1"/>
  <c r="AQ160" i="13" s="1"/>
  <c r="AQ162" i="13" s="1"/>
  <c r="AQ170" i="13" s="1"/>
  <c r="AQ16" i="12"/>
  <c r="AQ44" i="12" s="1"/>
  <c r="AQ43" i="12" s="1"/>
  <c r="AO170" i="13"/>
  <c r="AO180" i="13"/>
  <c r="AQ31" i="7"/>
  <c r="AQ32" i="7" s="1"/>
  <c r="AQ40" i="7" s="1"/>
  <c r="AQ42" i="7" s="1"/>
  <c r="AP287" i="3"/>
  <c r="AP290" i="3" s="1"/>
  <c r="AT164" i="3"/>
  <c r="AT245" i="3"/>
  <c r="AT246" i="3"/>
  <c r="AS23" i="12" s="1"/>
  <c r="AT247" i="3"/>
  <c r="AS24" i="12" s="1"/>
  <c r="AQ287" i="3"/>
  <c r="AQ290" i="3" s="1"/>
  <c r="AS165" i="3"/>
  <c r="AR28" i="7" s="1"/>
  <c r="AR22" i="12"/>
  <c r="AP170" i="13"/>
  <c r="AP180" i="13"/>
  <c r="AO70" i="7"/>
  <c r="AO72" i="7"/>
  <c r="AB202" i="13"/>
  <c r="AB220" i="13"/>
  <c r="AU242" i="3"/>
  <c r="AS27" i="12"/>
  <c r="AU241" i="3"/>
  <c r="AU243" i="3" s="1"/>
  <c r="AA48" i="13"/>
  <c r="Z47" i="12" s="1"/>
  <c r="Z49" i="12" s="1"/>
  <c r="AA281" i="3"/>
  <c r="AR168" i="3"/>
  <c r="AP43" i="12"/>
  <c r="AR27" i="7"/>
  <c r="AR25" i="12"/>
  <c r="AP69" i="7"/>
  <c r="AP5" i="11"/>
  <c r="AR31" i="7" l="1"/>
  <c r="AR32" i="7" s="1"/>
  <c r="AR40" i="7" s="1"/>
  <c r="AR42" i="7" s="1"/>
  <c r="AR69" i="7" s="1"/>
  <c r="AS168" i="3"/>
  <c r="AS280" i="3" s="1"/>
  <c r="AQ180" i="13"/>
  <c r="Z50" i="12"/>
  <c r="Z51" i="12" s="1"/>
  <c r="Z52" i="12" s="1"/>
  <c r="AB49" i="13"/>
  <c r="AC204" i="13"/>
  <c r="AQ190" i="13"/>
  <c r="AQ45" i="13" s="1"/>
  <c r="AP6" i="11" s="1"/>
  <c r="AP3" i="11" s="1"/>
  <c r="AO190" i="13"/>
  <c r="AO45" i="13" s="1"/>
  <c r="AN6" i="11" s="1"/>
  <c r="AN3" i="11" s="1"/>
  <c r="AU247" i="3"/>
  <c r="AT24" i="12" s="1"/>
  <c r="AU164" i="3"/>
  <c r="AU245" i="3"/>
  <c r="AU246" i="3"/>
  <c r="AT23" i="12" s="1"/>
  <c r="AP190" i="13"/>
  <c r="AP45" i="13" s="1"/>
  <c r="AO6" i="11" s="1"/>
  <c r="AO3" i="11" s="1"/>
  <c r="AQ69" i="7"/>
  <c r="AQ5" i="11"/>
  <c r="AP70" i="7"/>
  <c r="AP72" i="7"/>
  <c r="AR280" i="3"/>
  <c r="AR169" i="3"/>
  <c r="AR178" i="3" s="1"/>
  <c r="AR160" i="13" s="1"/>
  <c r="AR162" i="13" s="1"/>
  <c r="AR16" i="12"/>
  <c r="AR44" i="12" s="1"/>
  <c r="AT165" i="3"/>
  <c r="AS28" i="7" s="1"/>
  <c r="AS22" i="12"/>
  <c r="AV242" i="3"/>
  <c r="AT27" i="12"/>
  <c r="AV241" i="3"/>
  <c r="AV243" i="3" s="1"/>
  <c r="AS25" i="12"/>
  <c r="AS27" i="7"/>
  <c r="AS169" i="3" l="1"/>
  <c r="AS178" i="3" s="1"/>
  <c r="AS160" i="13" s="1"/>
  <c r="AS162" i="13" s="1"/>
  <c r="AS170" i="13" s="1"/>
  <c r="AR5" i="11"/>
  <c r="AT168" i="3"/>
  <c r="AT169" i="3" s="1"/>
  <c r="AS31" i="7"/>
  <c r="AS32" i="7" s="1"/>
  <c r="AR170" i="13"/>
  <c r="AR180" i="13"/>
  <c r="AQ70" i="7"/>
  <c r="AQ72" i="7"/>
  <c r="AT27" i="7"/>
  <c r="AT25" i="12"/>
  <c r="AS287" i="3"/>
  <c r="AS290" i="3" s="1"/>
  <c r="AS180" i="13"/>
  <c r="AR287" i="3"/>
  <c r="AR290" i="3" s="1"/>
  <c r="AV246" i="3"/>
  <c r="AU23" i="12" s="1"/>
  <c r="AV247" i="3"/>
  <c r="AU24" i="12" s="1"/>
  <c r="AV164" i="3"/>
  <c r="AV245" i="3"/>
  <c r="AS16" i="12"/>
  <c r="AC202" i="13"/>
  <c r="AC220" i="13"/>
  <c r="AB48" i="13"/>
  <c r="AA47" i="12" s="1"/>
  <c r="AA49" i="12" s="1"/>
  <c r="AB281" i="3"/>
  <c r="AW242" i="3"/>
  <c r="AU27" i="12"/>
  <c r="AW241" i="3"/>
  <c r="AW243" i="3" s="1"/>
  <c r="AR43" i="12"/>
  <c r="AU165" i="3"/>
  <c r="AT28" i="7" s="1"/>
  <c r="AT22" i="12"/>
  <c r="AR70" i="7"/>
  <c r="AR72" i="7"/>
  <c r="AT16" i="12" l="1"/>
  <c r="AT44" i="12" s="1"/>
  <c r="AT43" i="12" s="1"/>
  <c r="AX242" i="3"/>
  <c r="AV27" i="12"/>
  <c r="AX241" i="3"/>
  <c r="AX243" i="3" s="1"/>
  <c r="AV165" i="3"/>
  <c r="AU28" i="7" s="1"/>
  <c r="AU22" i="12"/>
  <c r="AU25" i="12"/>
  <c r="AU27" i="7"/>
  <c r="AA50" i="12"/>
  <c r="AA51" i="12" s="1"/>
  <c r="AA52" i="12" s="1"/>
  <c r="AC49" i="13"/>
  <c r="AD204" i="13"/>
  <c r="AU168" i="3"/>
  <c r="AR190" i="13"/>
  <c r="AR45" i="13" s="1"/>
  <c r="AQ6" i="11" s="1"/>
  <c r="AQ3" i="11" s="1"/>
  <c r="AW247" i="3"/>
  <c r="AV24" i="12" s="1"/>
  <c r="AW164" i="3"/>
  <c r="AW245" i="3"/>
  <c r="AW246" i="3"/>
  <c r="AV23" i="12" s="1"/>
  <c r="AS190" i="13"/>
  <c r="AS45" i="13" s="1"/>
  <c r="AR6" i="11" s="1"/>
  <c r="AR3" i="11" s="1"/>
  <c r="AT31" i="7"/>
  <c r="AT32" i="7" s="1"/>
  <c r="AT40" i="7" s="1"/>
  <c r="AT42" i="7" s="1"/>
  <c r="AV168" i="3" l="1"/>
  <c r="AV169" i="3" s="1"/>
  <c r="AV178" i="3" s="1"/>
  <c r="AV160" i="13" s="1"/>
  <c r="AV162" i="13" s="1"/>
  <c r="AU31" i="7"/>
  <c r="AU32" i="7" s="1"/>
  <c r="AU40" i="7" s="1"/>
  <c r="AU42" i="7" s="1"/>
  <c r="AU5" i="11" s="1"/>
  <c r="AW165" i="3"/>
  <c r="AV28" i="7" s="1"/>
  <c r="AV22" i="12"/>
  <c r="AV27" i="7"/>
  <c r="AV25" i="12"/>
  <c r="AD220" i="13"/>
  <c r="AD202" i="13"/>
  <c r="AY242" i="3"/>
  <c r="AW27" i="12"/>
  <c r="AY241" i="3"/>
  <c r="AY243" i="3" s="1"/>
  <c r="AX246" i="3"/>
  <c r="AW23" i="12" s="1"/>
  <c r="AX247" i="3"/>
  <c r="AW24" i="12" s="1"/>
  <c r="AX164" i="3"/>
  <c r="AX245" i="3"/>
  <c r="AC48" i="13"/>
  <c r="AB47" i="12" s="1"/>
  <c r="AB49" i="12" s="1"/>
  <c r="AC281" i="3"/>
  <c r="AU16" i="12"/>
  <c r="AU44" i="12" s="1"/>
  <c r="AU280" i="3"/>
  <c r="AU169" i="3"/>
  <c r="AT5" i="11"/>
  <c r="AT69" i="7"/>
  <c r="AV16" i="12" l="1"/>
  <c r="AV44" i="12" s="1"/>
  <c r="AV43" i="12" s="1"/>
  <c r="AV280" i="3"/>
  <c r="AV287" i="3" s="1"/>
  <c r="AV290" i="3" s="1"/>
  <c r="AU69" i="7"/>
  <c r="AU70" i="7" s="1"/>
  <c r="AV31" i="7"/>
  <c r="AV32" i="7" s="1"/>
  <c r="AV40" i="7" s="1"/>
  <c r="AV42" i="7" s="1"/>
  <c r="AV5" i="11" s="1"/>
  <c r="AU287" i="3"/>
  <c r="AU290" i="3" s="1"/>
  <c r="AU178" i="3"/>
  <c r="AU160" i="13" s="1"/>
  <c r="AU162" i="13" s="1"/>
  <c r="AW25" i="12"/>
  <c r="AW27" i="7"/>
  <c r="AD49" i="13"/>
  <c r="AE204" i="13"/>
  <c r="AY245" i="3"/>
  <c r="AY246" i="3"/>
  <c r="AX23" i="12" s="1"/>
  <c r="AY247" i="3"/>
  <c r="AX24" i="12" s="1"/>
  <c r="AY164" i="3"/>
  <c r="AU43" i="12"/>
  <c r="AV170" i="13"/>
  <c r="AV180" i="13"/>
  <c r="AT72" i="7"/>
  <c r="AT70" i="7"/>
  <c r="AB50" i="12"/>
  <c r="AB51" i="12" s="1"/>
  <c r="AB52" i="12" s="1"/>
  <c r="AX165" i="3"/>
  <c r="AW28" i="7" s="1"/>
  <c r="AW22" i="12"/>
  <c r="AZ242" i="3"/>
  <c r="AX27" i="12"/>
  <c r="AZ241" i="3"/>
  <c r="AZ243" i="3" s="1"/>
  <c r="AW168" i="3"/>
  <c r="AV69" i="7" l="1"/>
  <c r="AV70" i="7" s="1"/>
  <c r="AU72" i="7"/>
  <c r="AW16" i="12"/>
  <c r="AW44" i="12" s="1"/>
  <c r="AW43" i="12" s="1"/>
  <c r="AZ164" i="3"/>
  <c r="AZ245" i="3"/>
  <c r="AZ246" i="3"/>
  <c r="AY23" i="12" s="1"/>
  <c r="AZ247" i="3"/>
  <c r="AY24" i="12" s="1"/>
  <c r="BA242" i="3"/>
  <c r="AY27" i="12"/>
  <c r="BA241" i="3"/>
  <c r="BA243" i="3" s="1"/>
  <c r="AX168" i="3"/>
  <c r="AU170" i="13"/>
  <c r="AU180" i="13"/>
  <c r="AX25" i="12"/>
  <c r="AX27" i="7"/>
  <c r="AW31" i="7"/>
  <c r="AW32" i="7" s="1"/>
  <c r="AW40" i="7" s="1"/>
  <c r="AW42" i="7" s="1"/>
  <c r="AE202" i="13"/>
  <c r="AE220" i="13"/>
  <c r="AD48" i="13"/>
  <c r="AC47" i="12" s="1"/>
  <c r="AC49" i="12" s="1"/>
  <c r="AD281" i="3"/>
  <c r="AV190" i="13"/>
  <c r="AV45" i="13" s="1"/>
  <c r="AU6" i="11" s="1"/>
  <c r="AU3" i="11" s="1"/>
  <c r="AW280" i="3"/>
  <c r="AW169" i="3"/>
  <c r="AY165" i="3"/>
  <c r="AX28" i="7" s="1"/>
  <c r="AX22" i="12"/>
  <c r="AV72" i="7" l="1"/>
  <c r="AX16" i="12"/>
  <c r="AX44" i="12" s="1"/>
  <c r="AX43" i="12" s="1"/>
  <c r="AU190" i="13"/>
  <c r="AU45" i="13" s="1"/>
  <c r="AT6" i="11" s="1"/>
  <c r="AT3" i="11" s="1"/>
  <c r="AX280" i="3"/>
  <c r="AX169" i="3"/>
  <c r="AX178" i="3" s="1"/>
  <c r="AX160" i="13" s="1"/>
  <c r="AX162" i="13" s="1"/>
  <c r="BA164" i="3"/>
  <c r="BA245" i="3"/>
  <c r="BA246" i="3"/>
  <c r="AZ23" i="12" s="1"/>
  <c r="BA247" i="3"/>
  <c r="AZ24" i="12" s="1"/>
  <c r="AW178" i="3"/>
  <c r="AW160" i="13" s="1"/>
  <c r="AW162" i="13" s="1"/>
  <c r="AW287" i="3"/>
  <c r="AW290" i="3" s="1"/>
  <c r="AY168" i="3"/>
  <c r="AZ165" i="3"/>
  <c r="AY28" i="7" s="1"/>
  <c r="AY22" i="12"/>
  <c r="AW5" i="11"/>
  <c r="AW69" i="7"/>
  <c r="AC50" i="12"/>
  <c r="AC51" i="12" s="1"/>
  <c r="AC52" i="12" s="1"/>
  <c r="AE49" i="13"/>
  <c r="AF204" i="13"/>
  <c r="AX31" i="7"/>
  <c r="AX32" i="7" s="1"/>
  <c r="AX40" i="7" s="1"/>
  <c r="AX42" i="7" s="1"/>
  <c r="BB242" i="3"/>
  <c r="AZ27" i="12"/>
  <c r="BB241" i="3"/>
  <c r="BB243" i="3" s="1"/>
  <c r="AY27" i="7"/>
  <c r="AY25" i="12"/>
  <c r="AY31" i="7" l="1"/>
  <c r="AY32" i="7" s="1"/>
  <c r="AY40" i="7" s="1"/>
  <c r="AY42" i="7" s="1"/>
  <c r="AY5" i="11" s="1"/>
  <c r="AZ168" i="3"/>
  <c r="AZ280" i="3" s="1"/>
  <c r="BA165" i="3"/>
  <c r="AZ28" i="7" s="1"/>
  <c r="AZ22" i="12"/>
  <c r="AZ25" i="12"/>
  <c r="AZ27" i="7"/>
  <c r="AY16" i="12"/>
  <c r="AY44" i="12" s="1"/>
  <c r="AY280" i="3"/>
  <c r="AY169" i="3"/>
  <c r="AW170" i="13"/>
  <c r="AW180" i="13"/>
  <c r="AE48" i="13"/>
  <c r="AD47" i="12" s="1"/>
  <c r="AD49" i="12" s="1"/>
  <c r="AE281" i="3"/>
  <c r="BC242" i="3"/>
  <c r="BA27" i="12"/>
  <c r="BC241" i="3"/>
  <c r="BC243" i="3" s="1"/>
  <c r="AW70" i="7"/>
  <c r="AW72" i="7"/>
  <c r="AX170" i="13"/>
  <c r="AX180" i="13"/>
  <c r="AF202" i="13"/>
  <c r="AF220" i="13"/>
  <c r="BB164" i="3"/>
  <c r="BB245" i="3"/>
  <c r="BB246" i="3"/>
  <c r="BA23" i="12" s="1"/>
  <c r="BB247" i="3"/>
  <c r="BA24" i="12" s="1"/>
  <c r="AX69" i="7"/>
  <c r="AX5" i="11"/>
  <c r="AX287" i="3"/>
  <c r="AX290" i="3" s="1"/>
  <c r="BA168" i="3" l="1"/>
  <c r="BA169" i="3" s="1"/>
  <c r="BA178" i="3" s="1"/>
  <c r="BA160" i="13" s="1"/>
  <c r="BA162" i="13" s="1"/>
  <c r="AZ169" i="3"/>
  <c r="AZ178" i="3" s="1"/>
  <c r="AZ160" i="13" s="1"/>
  <c r="AZ162" i="13" s="1"/>
  <c r="AZ180" i="13" s="1"/>
  <c r="AY69" i="7"/>
  <c r="AY72" i="7" s="1"/>
  <c r="AZ31" i="7"/>
  <c r="AZ32" i="7" s="1"/>
  <c r="AZ40" i="7" s="1"/>
  <c r="AZ42" i="7" s="1"/>
  <c r="AZ5" i="11" s="1"/>
  <c r="AD50" i="12"/>
  <c r="AD51" i="12" s="1"/>
  <c r="AD52" i="12" s="1"/>
  <c r="BB165" i="3"/>
  <c r="BA28" i="7" s="1"/>
  <c r="BA22" i="12"/>
  <c r="AX70" i="7"/>
  <c r="AX72" i="7"/>
  <c r="BA27" i="7"/>
  <c r="BA25" i="12"/>
  <c r="BB168" i="3"/>
  <c r="AY178" i="3"/>
  <c r="AY160" i="13" s="1"/>
  <c r="AY162" i="13" s="1"/>
  <c r="BC247" i="3"/>
  <c r="BB24" i="12" s="1"/>
  <c r="BC164" i="3"/>
  <c r="BC245" i="3"/>
  <c r="BC246" i="3"/>
  <c r="BB23" i="12" s="1"/>
  <c r="AY287" i="3"/>
  <c r="AY290" i="3" s="1"/>
  <c r="AZ287" i="3"/>
  <c r="AZ290" i="3" s="1"/>
  <c r="AF49" i="13"/>
  <c r="AG204" i="13"/>
  <c r="AY43" i="12"/>
  <c r="BD242" i="3"/>
  <c r="BB27" i="12"/>
  <c r="BD241" i="3"/>
  <c r="BD243" i="3" s="1"/>
  <c r="AZ16" i="12"/>
  <c r="AZ44" i="12" s="1"/>
  <c r="AX190" i="13"/>
  <c r="AX45" i="13" s="1"/>
  <c r="AW6" i="11" s="1"/>
  <c r="AW3" i="11" s="1"/>
  <c r="AW190" i="13"/>
  <c r="AW45" i="13" s="1"/>
  <c r="AV6" i="11" s="1"/>
  <c r="AV3" i="11" s="1"/>
  <c r="AZ170" i="13" l="1"/>
  <c r="BA280" i="3"/>
  <c r="BA287" i="3" s="1"/>
  <c r="BA290" i="3" s="1"/>
  <c r="AZ69" i="7"/>
  <c r="AZ70" i="7" s="1"/>
  <c r="AY70" i="7"/>
  <c r="BD246" i="3"/>
  <c r="BC23" i="12" s="1"/>
  <c r="BD247" i="3"/>
  <c r="BC24" i="12" s="1"/>
  <c r="BD164" i="3"/>
  <c r="BD245" i="3"/>
  <c r="BE242" i="3"/>
  <c r="BC27" i="12"/>
  <c r="BE241" i="3"/>
  <c r="BE243" i="3" s="1"/>
  <c r="BB169" i="3"/>
  <c r="BB178" i="3" s="1"/>
  <c r="BB160" i="13" s="1"/>
  <c r="BB162" i="13" s="1"/>
  <c r="BB280" i="3"/>
  <c r="BA170" i="13"/>
  <c r="BA180" i="13"/>
  <c r="AZ43" i="12"/>
  <c r="BC165" i="3"/>
  <c r="BB28" i="7" s="1"/>
  <c r="BB22" i="12"/>
  <c r="BA31" i="7"/>
  <c r="BA32" i="7" s="1"/>
  <c r="BA40" i="7" s="1"/>
  <c r="BA42" i="7" s="1"/>
  <c r="BB27" i="7"/>
  <c r="BB25" i="12"/>
  <c r="AG202" i="13"/>
  <c r="AG220" i="13"/>
  <c r="AZ190" i="13"/>
  <c r="AZ45" i="13" s="1"/>
  <c r="AY6" i="11" s="1"/>
  <c r="AY3" i="11" s="1"/>
  <c r="AF48" i="13"/>
  <c r="AE47" i="12" s="1"/>
  <c r="AE49" i="12" s="1"/>
  <c r="AF281" i="3"/>
  <c r="AY170" i="13"/>
  <c r="AY180" i="13"/>
  <c r="BA16" i="12"/>
  <c r="BA44" i="12" s="1"/>
  <c r="AZ72" i="7" l="1"/>
  <c r="BB31" i="7"/>
  <c r="BB32" i="7" s="1"/>
  <c r="BB40" i="7" s="1"/>
  <c r="BB42" i="7" s="1"/>
  <c r="BB69" i="7" s="1"/>
  <c r="BC168" i="3"/>
  <c r="BC169" i="3" s="1"/>
  <c r="BB16" i="12"/>
  <c r="BB44" i="12" s="1"/>
  <c r="BB43" i="12" s="1"/>
  <c r="AE50" i="12"/>
  <c r="AE51" i="12" s="1"/>
  <c r="AE52" i="12" s="1"/>
  <c r="AG49" i="13"/>
  <c r="AH204" i="13"/>
  <c r="BA69" i="7"/>
  <c r="BA5" i="11"/>
  <c r="BB287" i="3"/>
  <c r="BB290" i="3" s="1"/>
  <c r="BF242" i="3"/>
  <c r="BD27" i="12"/>
  <c r="BF241" i="3"/>
  <c r="BF243" i="3" s="1"/>
  <c r="BB170" i="13"/>
  <c r="BB180" i="13"/>
  <c r="BD165" i="3"/>
  <c r="BC28" i="7" s="1"/>
  <c r="BC22" i="12"/>
  <c r="BC27" i="7"/>
  <c r="BC25" i="12"/>
  <c r="BA43" i="12"/>
  <c r="AY190" i="13"/>
  <c r="AY45" i="13" s="1"/>
  <c r="AX6" i="11" s="1"/>
  <c r="AX3" i="11" s="1"/>
  <c r="BA190" i="13"/>
  <c r="BA45" i="13" s="1"/>
  <c r="AZ6" i="11" s="1"/>
  <c r="AZ3" i="11" s="1"/>
  <c r="BE245" i="3"/>
  <c r="BE246" i="3"/>
  <c r="BD23" i="12" s="1"/>
  <c r="BE247" i="3"/>
  <c r="BD24" i="12" s="1"/>
  <c r="BE164" i="3"/>
  <c r="BC280" i="3" l="1"/>
  <c r="BB5" i="11"/>
  <c r="BC16" i="12"/>
  <c r="BC44" i="12" s="1"/>
  <c r="BC43" i="12" s="1"/>
  <c r="BD168" i="3"/>
  <c r="BD280" i="3" s="1"/>
  <c r="BC178" i="3"/>
  <c r="BC160" i="13" s="1"/>
  <c r="BC162" i="13" s="1"/>
  <c r="BF164" i="3"/>
  <c r="BF245" i="3"/>
  <c r="BF246" i="3"/>
  <c r="BE23" i="12" s="1"/>
  <c r="BF247" i="3"/>
  <c r="BE24" i="12" s="1"/>
  <c r="BB190" i="13"/>
  <c r="BB45" i="13" s="1"/>
  <c r="BA6" i="11" s="1"/>
  <c r="BA3" i="11" s="1"/>
  <c r="BG242" i="3"/>
  <c r="BE27" i="12"/>
  <c r="BG241" i="3"/>
  <c r="BG243" i="3" s="1"/>
  <c r="AH202" i="13"/>
  <c r="AH220" i="13"/>
  <c r="BA70" i="7"/>
  <c r="BA72" i="7"/>
  <c r="BB72" i="7"/>
  <c r="BB70" i="7"/>
  <c r="BC31" i="7"/>
  <c r="BC32" i="7" s="1"/>
  <c r="BC40" i="7" s="1"/>
  <c r="BC42" i="7" s="1"/>
  <c r="AG48" i="13"/>
  <c r="AF47" i="12" s="1"/>
  <c r="AF49" i="12" s="1"/>
  <c r="AG281" i="3"/>
  <c r="BD27" i="7"/>
  <c r="BD25" i="12"/>
  <c r="BC287" i="3"/>
  <c r="BC290" i="3" s="1"/>
  <c r="BE165" i="3"/>
  <c r="BD28" i="7" s="1"/>
  <c r="BD22" i="12"/>
  <c r="BD169" i="3" l="1"/>
  <c r="BD178" i="3" s="1"/>
  <c r="BD160" i="13" s="1"/>
  <c r="BD162" i="13" s="1"/>
  <c r="BD170" i="13" s="1"/>
  <c r="BE168" i="3"/>
  <c r="BE280" i="3" s="1"/>
  <c r="BD31" i="7"/>
  <c r="BD32" i="7" s="1"/>
  <c r="BD40" i="7" s="1"/>
  <c r="BD42" i="7" s="1"/>
  <c r="BD69" i="7" s="1"/>
  <c r="BD16" i="12"/>
  <c r="BD44" i="12" s="1"/>
  <c r="BD43" i="12" s="1"/>
  <c r="BG164" i="3"/>
  <c r="BG247" i="3"/>
  <c r="BF24" i="12" s="1"/>
  <c r="BG246" i="3"/>
  <c r="BF23" i="12" s="1"/>
  <c r="BG245" i="3"/>
  <c r="BC170" i="13"/>
  <c r="BC180" i="13"/>
  <c r="AF50" i="12"/>
  <c r="AF51" i="12" s="1"/>
  <c r="AF52" i="12" s="1"/>
  <c r="BH242" i="3"/>
  <c r="BF27" i="12"/>
  <c r="BH241" i="3"/>
  <c r="BH243" i="3" s="1"/>
  <c r="BF165" i="3"/>
  <c r="BE28" i="7" s="1"/>
  <c r="BE22" i="12"/>
  <c r="BD287" i="3"/>
  <c r="BD290" i="3" s="1"/>
  <c r="AH49" i="13"/>
  <c r="AI204" i="13"/>
  <c r="BC69" i="7"/>
  <c r="BC5" i="11"/>
  <c r="BE25" i="12"/>
  <c r="BE27" i="7"/>
  <c r="BD5" i="11" l="1"/>
  <c r="BD180" i="13"/>
  <c r="BE31" i="7"/>
  <c r="BE32" i="7" s="1"/>
  <c r="BE169" i="3"/>
  <c r="BE178" i="3" s="1"/>
  <c r="BE160" i="13" s="1"/>
  <c r="BE162" i="13" s="1"/>
  <c r="BE180" i="13" s="1"/>
  <c r="BE16" i="12"/>
  <c r="BG165" i="3"/>
  <c r="BF28" i="7" s="1"/>
  <c r="BF22" i="12"/>
  <c r="BH247" i="3"/>
  <c r="BG24" i="12" s="1"/>
  <c r="BH164" i="3"/>
  <c r="BH245" i="3"/>
  <c r="BH246" i="3"/>
  <c r="BG23" i="12" s="1"/>
  <c r="BC190" i="13"/>
  <c r="BC45" i="13" s="1"/>
  <c r="BB6" i="11" s="1"/>
  <c r="BB3" i="11" s="1"/>
  <c r="BF25" i="12"/>
  <c r="BF27" i="7"/>
  <c r="BD70" i="7"/>
  <c r="BD72" i="7"/>
  <c r="AI220" i="13"/>
  <c r="AI202" i="13"/>
  <c r="BI242" i="3"/>
  <c r="BG27" i="12"/>
  <c r="BI241" i="3"/>
  <c r="BI243" i="3" s="1"/>
  <c r="BE170" i="13"/>
  <c r="BD190" i="13"/>
  <c r="BD45" i="13" s="1"/>
  <c r="BC6" i="11" s="1"/>
  <c r="BC3" i="11" s="1"/>
  <c r="AH48" i="13"/>
  <c r="AG47" i="12" s="1"/>
  <c r="AH281" i="3"/>
  <c r="BC72" i="7"/>
  <c r="BC70" i="7"/>
  <c r="BF168" i="3"/>
  <c r="BE287" i="3"/>
  <c r="BE290" i="3" s="1"/>
  <c r="BG168" i="3" l="1"/>
  <c r="BG280" i="3" s="1"/>
  <c r="BF31" i="7"/>
  <c r="BF32" i="7" s="1"/>
  <c r="BF40" i="7" s="1"/>
  <c r="BF42" i="7" s="1"/>
  <c r="BF69" i="7" s="1"/>
  <c r="BI246" i="3"/>
  <c r="BH23" i="12" s="1"/>
  <c r="BI247" i="3"/>
  <c r="BH24" i="12" s="1"/>
  <c r="BI245" i="3"/>
  <c r="BI164" i="3"/>
  <c r="BH165" i="3"/>
  <c r="BG28" i="7" s="1"/>
  <c r="BG22" i="12"/>
  <c r="BJ242" i="3"/>
  <c r="BH27" i="12"/>
  <c r="BJ241" i="3"/>
  <c r="BJ243" i="3" s="1"/>
  <c r="BF169" i="3"/>
  <c r="BF16" i="12"/>
  <c r="BF44" i="12" s="1"/>
  <c r="BE190" i="13"/>
  <c r="BE45" i="13" s="1"/>
  <c r="BD6" i="11" s="1"/>
  <c r="BD3" i="11" s="1"/>
  <c r="BG27" i="7"/>
  <c r="BG25" i="12"/>
  <c r="AI49" i="13"/>
  <c r="AJ204" i="13"/>
  <c r="BG169" i="3" l="1"/>
  <c r="BF5" i="11"/>
  <c r="BG287" i="3"/>
  <c r="BG290" i="3" s="1"/>
  <c r="BG16" i="12"/>
  <c r="BG44" i="12" s="1"/>
  <c r="AJ202" i="13"/>
  <c r="AJ220" i="13"/>
  <c r="BF72" i="7"/>
  <c r="BF70" i="7"/>
  <c r="BH25" i="12"/>
  <c r="BH27" i="7"/>
  <c r="BK242" i="3"/>
  <c r="BI27" i="12"/>
  <c r="BK241" i="3"/>
  <c r="BK243" i="3" s="1"/>
  <c r="BI165" i="3"/>
  <c r="BH28" i="7" s="1"/>
  <c r="BH22" i="12"/>
  <c r="AI48" i="13"/>
  <c r="AH47" i="12" s="1"/>
  <c r="AH49" i="12" s="1"/>
  <c r="AI281" i="3"/>
  <c r="BG31" i="7"/>
  <c r="BG32" i="7" s="1"/>
  <c r="BG40" i="7" s="1"/>
  <c r="BG42" i="7" s="1"/>
  <c r="BJ245" i="3"/>
  <c r="BJ164" i="3"/>
  <c r="BJ246" i="3"/>
  <c r="BI23" i="12" s="1"/>
  <c r="BJ247" i="3"/>
  <c r="BI24" i="12" s="1"/>
  <c r="BH168" i="3"/>
  <c r="BF43" i="12"/>
  <c r="BG178" i="3"/>
  <c r="BG160" i="13" s="1"/>
  <c r="BG162" i="13" s="1"/>
  <c r="BI168" i="3" l="1"/>
  <c r="BI169" i="3" s="1"/>
  <c r="BI178" i="3" s="1"/>
  <c r="BI160" i="13" s="1"/>
  <c r="BI162" i="13" s="1"/>
  <c r="BJ165" i="3"/>
  <c r="BI28" i="7" s="1"/>
  <c r="BI22" i="12"/>
  <c r="AJ49" i="13"/>
  <c r="AK204" i="13"/>
  <c r="BG170" i="13"/>
  <c r="BG180" i="13"/>
  <c r="BI27" i="7"/>
  <c r="BI25" i="12"/>
  <c r="BK164" i="3"/>
  <c r="BK245" i="3"/>
  <c r="BK246" i="3"/>
  <c r="BJ23" i="12" s="1"/>
  <c r="BK247" i="3"/>
  <c r="BJ24" i="12" s="1"/>
  <c r="BG69" i="7"/>
  <c r="BG5" i="11"/>
  <c r="BH31" i="7"/>
  <c r="BH32" i="7" s="1"/>
  <c r="BH40" i="7" s="1"/>
  <c r="BH42" i="7" s="1"/>
  <c r="BG43" i="12"/>
  <c r="BH280" i="3"/>
  <c r="BH169" i="3"/>
  <c r="BL242" i="3"/>
  <c r="BJ27" i="12"/>
  <c r="BL241" i="3"/>
  <c r="BL243" i="3" s="1"/>
  <c r="AH50" i="12"/>
  <c r="AH51" i="12" s="1"/>
  <c r="AH52" i="12" s="1"/>
  <c r="BH16" i="12"/>
  <c r="BH44" i="12" s="1"/>
  <c r="BI280" i="3" l="1"/>
  <c r="BI31" i="7"/>
  <c r="BI32" i="7" s="1"/>
  <c r="BI40" i="7" s="1"/>
  <c r="BI42" i="7" s="1"/>
  <c r="BI69" i="7" s="1"/>
  <c r="BJ168" i="3"/>
  <c r="BJ280" i="3" s="1"/>
  <c r="BM242" i="3"/>
  <c r="BK27" i="12"/>
  <c r="BM241" i="3"/>
  <c r="BM243" i="3" s="1"/>
  <c r="BI287" i="3"/>
  <c r="BI290" i="3" s="1"/>
  <c r="AK220" i="13"/>
  <c r="AK202" i="13"/>
  <c r="BH5" i="11"/>
  <c r="BH69" i="7"/>
  <c r="BH178" i="3"/>
  <c r="BH160" i="13" s="1"/>
  <c r="BH162" i="13" s="1"/>
  <c r="BG72" i="7"/>
  <c r="BG70" i="7"/>
  <c r="BK165" i="3"/>
  <c r="BJ28" i="7" s="1"/>
  <c r="BJ22" i="12"/>
  <c r="AJ48" i="13"/>
  <c r="AI47" i="12" s="1"/>
  <c r="AI49" i="12" s="1"/>
  <c r="AJ281" i="3"/>
  <c r="BH43" i="12"/>
  <c r="BH287" i="3"/>
  <c r="BH290" i="3" s="1"/>
  <c r="BJ27" i="7"/>
  <c r="BJ25" i="12"/>
  <c r="BI16" i="12"/>
  <c r="BI44" i="12" s="1"/>
  <c r="BG190" i="13"/>
  <c r="BG45" i="13" s="1"/>
  <c r="BF6" i="11" s="1"/>
  <c r="BF3" i="11" s="1"/>
  <c r="BL247" i="3"/>
  <c r="BK24" i="12" s="1"/>
  <c r="BL164" i="3"/>
  <c r="BL246" i="3"/>
  <c r="BK23" i="12" s="1"/>
  <c r="BL245" i="3"/>
  <c r="BI170" i="13"/>
  <c r="BI180" i="13"/>
  <c r="BI5" i="11" l="1"/>
  <c r="BK168" i="3"/>
  <c r="BK169" i="3" s="1"/>
  <c r="BJ169" i="3"/>
  <c r="BJ178" i="3" s="1"/>
  <c r="BJ160" i="13" s="1"/>
  <c r="BJ162" i="13" s="1"/>
  <c r="BJ170" i="13" s="1"/>
  <c r="BJ31" i="7"/>
  <c r="BJ32" i="7" s="1"/>
  <c r="BJ40" i="7" s="1"/>
  <c r="BJ42" i="7" s="1"/>
  <c r="BJ69" i="7" s="1"/>
  <c r="BJ16" i="12"/>
  <c r="BJ44" i="12" s="1"/>
  <c r="BJ43" i="12" s="1"/>
  <c r="BI190" i="13"/>
  <c r="BI45" i="13" s="1"/>
  <c r="BH6" i="11" s="1"/>
  <c r="BH3" i="11" s="1"/>
  <c r="BH170" i="13"/>
  <c r="BH180" i="13"/>
  <c r="BH70" i="7"/>
  <c r="BH72" i="7"/>
  <c r="BL165" i="3"/>
  <c r="BK28" i="7" s="1"/>
  <c r="BK22" i="12"/>
  <c r="BI70" i="7"/>
  <c r="BI72" i="7"/>
  <c r="BM246" i="3"/>
  <c r="BL23" i="12" s="1"/>
  <c r="BM247" i="3"/>
  <c r="BL24" i="12" s="1"/>
  <c r="BM245" i="3"/>
  <c r="BM164" i="3"/>
  <c r="BJ287" i="3"/>
  <c r="BJ290" i="3" s="1"/>
  <c r="BK25" i="12"/>
  <c r="BK27" i="7"/>
  <c r="BI43" i="12"/>
  <c r="AI50" i="12"/>
  <c r="AI51" i="12" s="1"/>
  <c r="AI52" i="12" s="1"/>
  <c r="AK49" i="13"/>
  <c r="AL204" i="13"/>
  <c r="BN242" i="3"/>
  <c r="BL27" i="12"/>
  <c r="BN241" i="3"/>
  <c r="BN243" i="3" s="1"/>
  <c r="BL168" i="3" l="1"/>
  <c r="BL280" i="3" s="1"/>
  <c r="BK280" i="3"/>
  <c r="BK287" i="3" s="1"/>
  <c r="BK290" i="3" s="1"/>
  <c r="BK31" i="7"/>
  <c r="BK32" i="7" s="1"/>
  <c r="BK40" i="7" s="1"/>
  <c r="BK42" i="7" s="1"/>
  <c r="BK5" i="11" s="1"/>
  <c r="BJ180" i="13"/>
  <c r="BJ5" i="11"/>
  <c r="AK48" i="13"/>
  <c r="AJ47" i="12" s="1"/>
  <c r="AJ49" i="12" s="1"/>
  <c r="AK281" i="3"/>
  <c r="BN245" i="3"/>
  <c r="BN246" i="3"/>
  <c r="BM23" i="12" s="1"/>
  <c r="BN247" i="3"/>
  <c r="BM24" i="12" s="1"/>
  <c r="BN164" i="3"/>
  <c r="BJ70" i="7"/>
  <c r="BJ72" i="7"/>
  <c r="BL25" i="12"/>
  <c r="BL27" i="7"/>
  <c r="BK178" i="3"/>
  <c r="BK160" i="13" s="1"/>
  <c r="BK162" i="13" s="1"/>
  <c r="AL202" i="13"/>
  <c r="AL220" i="13"/>
  <c r="BO242" i="3"/>
  <c r="BM27" i="12"/>
  <c r="BO241" i="3"/>
  <c r="BO243" i="3" s="1"/>
  <c r="BM165" i="3"/>
  <c r="BL28" i="7" s="1"/>
  <c r="BL22" i="12"/>
  <c r="BJ190" i="13"/>
  <c r="BJ45" i="13" s="1"/>
  <c r="BI6" i="11" s="1"/>
  <c r="BI3" i="11" s="1"/>
  <c r="BK16" i="12"/>
  <c r="BK44" i="12" s="1"/>
  <c r="BH190" i="13"/>
  <c r="BH45" i="13" s="1"/>
  <c r="BG6" i="11" s="1"/>
  <c r="BG3" i="11" s="1"/>
  <c r="BL169" i="3" l="1"/>
  <c r="BK69" i="7"/>
  <c r="BK72" i="7" s="1"/>
  <c r="BL16" i="12"/>
  <c r="BL44" i="12" s="1"/>
  <c r="BL43" i="12" s="1"/>
  <c r="BO164" i="3"/>
  <c r="BO245" i="3"/>
  <c r="BO246" i="3"/>
  <c r="BN23" i="12" s="1"/>
  <c r="BO247" i="3"/>
  <c r="BN24" i="12" s="1"/>
  <c r="BK170" i="13"/>
  <c r="BK180" i="13"/>
  <c r="BM168" i="3"/>
  <c r="BM25" i="12"/>
  <c r="BM27" i="7"/>
  <c r="BL31" i="7"/>
  <c r="BL32" i="7" s="1"/>
  <c r="BL40" i="7" s="1"/>
  <c r="BL42" i="7" s="1"/>
  <c r="BL287" i="3"/>
  <c r="BL290" i="3" s="1"/>
  <c r="BK43" i="12"/>
  <c r="BP242" i="3"/>
  <c r="BN27" i="12"/>
  <c r="BP241" i="3"/>
  <c r="BP243" i="3" s="1"/>
  <c r="BL178" i="3"/>
  <c r="BL160" i="13" s="1"/>
  <c r="BL162" i="13" s="1"/>
  <c r="AL49" i="13"/>
  <c r="AM204" i="13"/>
  <c r="BN165" i="3"/>
  <c r="BM28" i="7" s="1"/>
  <c r="BM22" i="12"/>
  <c r="AJ50" i="12"/>
  <c r="AJ51" i="12" s="1"/>
  <c r="AJ52" i="12" s="1"/>
  <c r="BK70" i="7" l="1"/>
  <c r="BM16" i="12"/>
  <c r="BM44" i="12" s="1"/>
  <c r="BM43" i="12" s="1"/>
  <c r="AL48" i="13"/>
  <c r="AK47" i="12" s="1"/>
  <c r="AK49" i="12" s="1"/>
  <c r="AL281" i="3"/>
  <c r="AM202" i="13"/>
  <c r="AM220" i="13"/>
  <c r="BL170" i="13"/>
  <c r="BL180" i="13"/>
  <c r="BN168" i="3"/>
  <c r="BK190" i="13"/>
  <c r="BK45" i="13" s="1"/>
  <c r="BJ6" i="11" s="1"/>
  <c r="BJ3" i="11" s="1"/>
  <c r="BM31" i="7"/>
  <c r="BM32" i="7" s="1"/>
  <c r="BM40" i="7" s="1"/>
  <c r="BM42" i="7" s="1"/>
  <c r="BP164" i="3"/>
  <c r="BP245" i="3"/>
  <c r="BP246" i="3"/>
  <c r="BO23" i="12" s="1"/>
  <c r="BP247" i="3"/>
  <c r="BO24" i="12" s="1"/>
  <c r="BQ242" i="3"/>
  <c r="BO27" i="12"/>
  <c r="BQ241" i="3"/>
  <c r="BQ243" i="3" s="1"/>
  <c r="BM280" i="3"/>
  <c r="BM169" i="3"/>
  <c r="BL5" i="11"/>
  <c r="BL69" i="7"/>
  <c r="BO165" i="3"/>
  <c r="BN28" i="7" s="1"/>
  <c r="BN22" i="12"/>
  <c r="BN27" i="7"/>
  <c r="BN25" i="12"/>
  <c r="BN31" i="7" l="1"/>
  <c r="BN32" i="7" s="1"/>
  <c r="BN40" i="7" s="1"/>
  <c r="BN42" i="7" s="1"/>
  <c r="BN69" i="7" s="1"/>
  <c r="BO168" i="3"/>
  <c r="BO169" i="3" s="1"/>
  <c r="BO178" i="3" s="1"/>
  <c r="BO160" i="13" s="1"/>
  <c r="BO162" i="13" s="1"/>
  <c r="BQ164" i="3"/>
  <c r="BQ245" i="3"/>
  <c r="BQ247" i="3"/>
  <c r="BP24" i="12" s="1"/>
  <c r="BQ246" i="3"/>
  <c r="BP23" i="12" s="1"/>
  <c r="BL70" i="7"/>
  <c r="BL72" i="7"/>
  <c r="BP165" i="3"/>
  <c r="BO28" i="7" s="1"/>
  <c r="BO22" i="12"/>
  <c r="BR242" i="3"/>
  <c r="BP27" i="12"/>
  <c r="BR241" i="3"/>
  <c r="BR243" i="3" s="1"/>
  <c r="BO27" i="7"/>
  <c r="BO25" i="12"/>
  <c r="BN280" i="3"/>
  <c r="BN169" i="3"/>
  <c r="BN178" i="3" s="1"/>
  <c r="BN160" i="13" s="1"/>
  <c r="BN162" i="13" s="1"/>
  <c r="BM5" i="11"/>
  <c r="BM69" i="7"/>
  <c r="AM49" i="13"/>
  <c r="AN204" i="13"/>
  <c r="BM178" i="3"/>
  <c r="BM160" i="13" s="1"/>
  <c r="BM162" i="13" s="1"/>
  <c r="BL190" i="13"/>
  <c r="BL45" i="13" s="1"/>
  <c r="BK6" i="11" s="1"/>
  <c r="BK3" i="11" s="1"/>
  <c r="BN16" i="12"/>
  <c r="BN44" i="12" s="1"/>
  <c r="BM287" i="3"/>
  <c r="BM290" i="3" s="1"/>
  <c r="AK50" i="12"/>
  <c r="AK51" i="12" s="1"/>
  <c r="AK52" i="12" s="1"/>
  <c r="BO280" i="3" l="1"/>
  <c r="BN5" i="11"/>
  <c r="BP168" i="3"/>
  <c r="BP169" i="3" s="1"/>
  <c r="BO31" i="7"/>
  <c r="BO32" i="7" s="1"/>
  <c r="BO40" i="7" s="1"/>
  <c r="BO42" i="7" s="1"/>
  <c r="BO5" i="11" s="1"/>
  <c r="AN202" i="13"/>
  <c r="AN220" i="13"/>
  <c r="BN287" i="3"/>
  <c r="BN290" i="3" s="1"/>
  <c r="BS242" i="3"/>
  <c r="BQ27" i="12"/>
  <c r="BS241" i="3"/>
  <c r="BS243" i="3" s="1"/>
  <c r="AM48" i="13"/>
  <c r="AL47" i="12" s="1"/>
  <c r="AL49" i="12" s="1"/>
  <c r="AM281" i="3"/>
  <c r="BO287" i="3"/>
  <c r="BO290" i="3" s="1"/>
  <c r="BM170" i="13"/>
  <c r="BM180" i="13"/>
  <c r="BM70" i="7"/>
  <c r="BM72" i="7"/>
  <c r="BO16" i="12"/>
  <c r="BO44" i="12" s="1"/>
  <c r="BQ165" i="3"/>
  <c r="BP28" i="7" s="1"/>
  <c r="BP22" i="12"/>
  <c r="BO170" i="13"/>
  <c r="BO180" i="13"/>
  <c r="BN43" i="12"/>
  <c r="BP27" i="7"/>
  <c r="BP25" i="12"/>
  <c r="BR246" i="3"/>
  <c r="BQ23" i="12" s="1"/>
  <c r="BR247" i="3"/>
  <c r="BQ24" i="12" s="1"/>
  <c r="BR245" i="3"/>
  <c r="BR164" i="3"/>
  <c r="BN70" i="7"/>
  <c r="BN72" i="7"/>
  <c r="BN170" i="13"/>
  <c r="BN180" i="13"/>
  <c r="BO69" i="7" l="1"/>
  <c r="BP280" i="3"/>
  <c r="BP287" i="3" s="1"/>
  <c r="BP290" i="3" s="1"/>
  <c r="BQ168" i="3"/>
  <c r="BP16" i="12"/>
  <c r="BP44" i="12" s="1"/>
  <c r="BP31" i="7"/>
  <c r="BP32" i="7" s="1"/>
  <c r="BP40" i="7" s="1"/>
  <c r="BP42" i="7" s="1"/>
  <c r="BO43" i="12"/>
  <c r="AL50" i="12"/>
  <c r="AL51" i="12" s="1"/>
  <c r="AL52" i="12" s="1"/>
  <c r="BQ27" i="7"/>
  <c r="BQ25" i="12"/>
  <c r="BR165" i="3"/>
  <c r="BQ28" i="7" s="1"/>
  <c r="BQ22" i="12"/>
  <c r="BO190" i="13"/>
  <c r="BO45" i="13" s="1"/>
  <c r="BN6" i="11" s="1"/>
  <c r="BN3" i="11" s="1"/>
  <c r="BO72" i="7"/>
  <c r="BO70" i="7"/>
  <c r="BM190" i="13"/>
  <c r="BM45" i="13" s="1"/>
  <c r="BL6" i="11" s="1"/>
  <c r="BL3" i="11" s="1"/>
  <c r="BT242" i="3"/>
  <c r="BR27" i="12"/>
  <c r="BT241" i="3"/>
  <c r="BT243" i="3" s="1"/>
  <c r="BN190" i="13"/>
  <c r="BN45" i="13" s="1"/>
  <c r="BM6" i="11" s="1"/>
  <c r="BM3" i="11" s="1"/>
  <c r="BP178" i="3"/>
  <c r="BP160" i="13" s="1"/>
  <c r="BP162" i="13" s="1"/>
  <c r="BS245" i="3"/>
  <c r="BS246" i="3"/>
  <c r="BR23" i="12" s="1"/>
  <c r="BS247" i="3"/>
  <c r="BR24" i="12" s="1"/>
  <c r="BS164" i="3"/>
  <c r="AN49" i="13"/>
  <c r="AO204" i="13"/>
  <c r="BQ31" i="7" l="1"/>
  <c r="BQ32" i="7" s="1"/>
  <c r="BS165" i="3"/>
  <c r="BR28" i="7" s="1"/>
  <c r="BR22" i="12"/>
  <c r="BT164" i="3"/>
  <c r="BT245" i="3"/>
  <c r="BT246" i="3"/>
  <c r="BS23" i="12" s="1"/>
  <c r="BT247" i="3"/>
  <c r="BS24" i="12" s="1"/>
  <c r="AN48" i="13"/>
  <c r="AM47" i="12" s="1"/>
  <c r="AM49" i="12" s="1"/>
  <c r="AN281" i="3"/>
  <c r="BP170" i="13"/>
  <c r="BP180" i="13"/>
  <c r="BU242" i="3"/>
  <c r="BS27" i="12"/>
  <c r="BU241" i="3"/>
  <c r="BU243" i="3" s="1"/>
  <c r="BP5" i="11"/>
  <c r="BP69" i="7"/>
  <c r="AO220" i="13"/>
  <c r="AO202" i="13"/>
  <c r="BR27" i="7"/>
  <c r="BR25" i="12"/>
  <c r="BQ16" i="12"/>
  <c r="BP43" i="12"/>
  <c r="BR168" i="3"/>
  <c r="BQ280" i="3"/>
  <c r="BQ169" i="3"/>
  <c r="BQ178" i="3" s="1"/>
  <c r="BQ160" i="13" s="1"/>
  <c r="BQ162" i="13" s="1"/>
  <c r="BS168" i="3" l="1"/>
  <c r="BS169" i="3" s="1"/>
  <c r="BR31" i="7"/>
  <c r="BR32" i="7" s="1"/>
  <c r="BR40" i="7" s="1"/>
  <c r="BR42" i="7" s="1"/>
  <c r="BR69" i="7" s="1"/>
  <c r="BR169" i="3"/>
  <c r="AO49" i="13"/>
  <c r="AP204" i="13"/>
  <c r="BP190" i="13"/>
  <c r="BP45" i="13" s="1"/>
  <c r="BO6" i="11" s="1"/>
  <c r="BO3" i="11" s="1"/>
  <c r="BP72" i="7"/>
  <c r="BP70" i="7"/>
  <c r="BT165" i="3"/>
  <c r="BS28" i="7" s="1"/>
  <c r="BS22" i="12"/>
  <c r="AM50" i="12"/>
  <c r="AM51" i="12" s="1"/>
  <c r="AM52" i="12" s="1"/>
  <c r="BS27" i="7"/>
  <c r="BS25" i="12"/>
  <c r="BV242" i="3"/>
  <c r="BT27" i="12"/>
  <c r="BV241" i="3"/>
  <c r="BV243" i="3" s="1"/>
  <c r="BR16" i="12"/>
  <c r="BR44" i="12" s="1"/>
  <c r="BQ170" i="13"/>
  <c r="BQ180" i="13"/>
  <c r="BQ287" i="3"/>
  <c r="BQ290" i="3" s="1"/>
  <c r="BU164" i="3"/>
  <c r="BU245" i="3"/>
  <c r="BU246" i="3"/>
  <c r="BT23" i="12" s="1"/>
  <c r="BU247" i="3"/>
  <c r="BT24" i="12" s="1"/>
  <c r="BS280" i="3" l="1"/>
  <c r="BR5" i="11"/>
  <c r="BS31" i="7"/>
  <c r="BS32" i="7" s="1"/>
  <c r="BS40" i="7" s="1"/>
  <c r="BS42" i="7" s="1"/>
  <c r="BS69" i="7" s="1"/>
  <c r="BT168" i="3"/>
  <c r="BT280" i="3" s="1"/>
  <c r="BQ190" i="13"/>
  <c r="BQ45" i="13" s="1"/>
  <c r="BP6" i="11" s="1"/>
  <c r="BP3" i="11" s="1"/>
  <c r="BV164" i="3"/>
  <c r="BV245" i="3"/>
  <c r="BV247" i="3"/>
  <c r="BU24" i="12" s="1"/>
  <c r="BV246" i="3"/>
  <c r="BU23" i="12" s="1"/>
  <c r="BW242" i="3"/>
  <c r="BU27" i="12"/>
  <c r="BW241" i="3"/>
  <c r="BW243" i="3" s="1"/>
  <c r="AP220" i="13"/>
  <c r="AP202" i="13"/>
  <c r="BR43" i="12"/>
  <c r="BU165" i="3"/>
  <c r="BT28" i="7" s="1"/>
  <c r="BT22" i="12"/>
  <c r="BS178" i="3"/>
  <c r="BS160" i="13" s="1"/>
  <c r="BS162" i="13" s="1"/>
  <c r="AO48" i="13"/>
  <c r="AN47" i="12" s="1"/>
  <c r="AN49" i="12" s="1"/>
  <c r="AO281" i="3"/>
  <c r="BT25" i="12"/>
  <c r="BT27" i="7"/>
  <c r="BS16" i="12"/>
  <c r="BS44" i="12" s="1"/>
  <c r="BS287" i="3"/>
  <c r="BS290" i="3" s="1"/>
  <c r="BR70" i="7"/>
  <c r="BR72" i="7"/>
  <c r="BS5" i="11"/>
  <c r="BT31" i="7" l="1"/>
  <c r="BT32" i="7" s="1"/>
  <c r="BT40" i="7" s="1"/>
  <c r="BT42" i="7" s="1"/>
  <c r="BT5" i="11" s="1"/>
  <c r="BU168" i="3"/>
  <c r="BT169" i="3"/>
  <c r="BT178" i="3" s="1"/>
  <c r="BT160" i="13" s="1"/>
  <c r="BT162" i="13" s="1"/>
  <c r="BT16" i="12"/>
  <c r="BT44" i="12" s="1"/>
  <c r="BT43" i="12" s="1"/>
  <c r="AP49" i="13"/>
  <c r="AQ204" i="13"/>
  <c r="BU27" i="7"/>
  <c r="BU25" i="12"/>
  <c r="BS170" i="13"/>
  <c r="BS180" i="13"/>
  <c r="BV165" i="3"/>
  <c r="BU28" i="7" s="1"/>
  <c r="BU22" i="12"/>
  <c r="BW247" i="3"/>
  <c r="BV24" i="12" s="1"/>
  <c r="BW164" i="3"/>
  <c r="BW246" i="3"/>
  <c r="BV23" i="12" s="1"/>
  <c r="BW245" i="3"/>
  <c r="BS70" i="7"/>
  <c r="BS72" i="7"/>
  <c r="BT170" i="13"/>
  <c r="BT180" i="13"/>
  <c r="BX242" i="3"/>
  <c r="BV27" i="12"/>
  <c r="BX241" i="3"/>
  <c r="BX243" i="3" s="1"/>
  <c r="BS43" i="12"/>
  <c r="BU280" i="3"/>
  <c r="BU169" i="3"/>
  <c r="AN50" i="12"/>
  <c r="AN51" i="12" s="1"/>
  <c r="AN52" i="12" s="1"/>
  <c r="BT287" i="3"/>
  <c r="BT290" i="3" s="1"/>
  <c r="BT69" i="7" l="1"/>
  <c r="BV168" i="3"/>
  <c r="BV280" i="3" s="1"/>
  <c r="BU287" i="3"/>
  <c r="BU290" i="3" s="1"/>
  <c r="BV27" i="7"/>
  <c r="BV25" i="12"/>
  <c r="BS190" i="13"/>
  <c r="BS45" i="13" s="1"/>
  <c r="BR6" i="11" s="1"/>
  <c r="BR3" i="11" s="1"/>
  <c r="BX246" i="3"/>
  <c r="BW23" i="12" s="1"/>
  <c r="BX247" i="3"/>
  <c r="BW24" i="12" s="1"/>
  <c r="BX245" i="3"/>
  <c r="BX164" i="3"/>
  <c r="BT190" i="13"/>
  <c r="BT45" i="13" s="1"/>
  <c r="BS6" i="11" s="1"/>
  <c r="BS3" i="11" s="1"/>
  <c r="BT72" i="7"/>
  <c r="BT70" i="7"/>
  <c r="BU31" i="7"/>
  <c r="BU32" i="7" s="1"/>
  <c r="BU40" i="7" s="1"/>
  <c r="BU42" i="7" s="1"/>
  <c r="BW165" i="3"/>
  <c r="BV28" i="7" s="1"/>
  <c r="BV22" i="12"/>
  <c r="AQ202" i="13"/>
  <c r="AQ220" i="13"/>
  <c r="BU178" i="3"/>
  <c r="BU160" i="13" s="1"/>
  <c r="BU162" i="13" s="1"/>
  <c r="BY242" i="3"/>
  <c r="BW27" i="12"/>
  <c r="BY241" i="3"/>
  <c r="BY243" i="3" s="1"/>
  <c r="BU16" i="12"/>
  <c r="BU44" i="12" s="1"/>
  <c r="AP48" i="13"/>
  <c r="AO47" i="12" s="1"/>
  <c r="AO49" i="12" s="1"/>
  <c r="AP281" i="3"/>
  <c r="BV169" i="3" l="1"/>
  <c r="BV178" i="3" s="1"/>
  <c r="BV160" i="13" s="1"/>
  <c r="BV162" i="13" s="1"/>
  <c r="BV16" i="12"/>
  <c r="BV44" i="12" s="1"/>
  <c r="BV43" i="12" s="1"/>
  <c r="BV31" i="7"/>
  <c r="BV32" i="7" s="1"/>
  <c r="BV40" i="7" s="1"/>
  <c r="BV42" i="7" s="1"/>
  <c r="AO50" i="12"/>
  <c r="AO51" i="12" s="1"/>
  <c r="AO52" i="12" s="1"/>
  <c r="BU43" i="12"/>
  <c r="BU69" i="7"/>
  <c r="BU5" i="11"/>
  <c r="BU170" i="13"/>
  <c r="BU180" i="13"/>
  <c r="BW25" i="12"/>
  <c r="BW27" i="7"/>
  <c r="BX165" i="3"/>
  <c r="BW28" i="7" s="1"/>
  <c r="BW22" i="12"/>
  <c r="BV170" i="13"/>
  <c r="BV180" i="13"/>
  <c r="BY245" i="3"/>
  <c r="BY246" i="3"/>
  <c r="BX23" i="12" s="1"/>
  <c r="BY247" i="3"/>
  <c r="BX24" i="12" s="1"/>
  <c r="BY164" i="3"/>
  <c r="BZ242" i="3"/>
  <c r="BX27" i="12"/>
  <c r="BZ241" i="3"/>
  <c r="BZ243" i="3" s="1"/>
  <c r="AQ49" i="13"/>
  <c r="AR204" i="13"/>
  <c r="BW168" i="3"/>
  <c r="BV287" i="3"/>
  <c r="BV290" i="3" s="1"/>
  <c r="BX168" i="3" l="1"/>
  <c r="BX280" i="3" s="1"/>
  <c r="BW31" i="7"/>
  <c r="BW32" i="7" s="1"/>
  <c r="BW40" i="7" s="1"/>
  <c r="BW42" i="7" s="1"/>
  <c r="BW5" i="11" s="1"/>
  <c r="BW16" i="12"/>
  <c r="BW44" i="12" s="1"/>
  <c r="BZ164" i="3"/>
  <c r="BZ245" i="3"/>
  <c r="BZ246" i="3"/>
  <c r="BY23" i="12" s="1"/>
  <c r="BZ247" i="3"/>
  <c r="BY24" i="12" s="1"/>
  <c r="BY165" i="3"/>
  <c r="BX28" i="7" s="1"/>
  <c r="BX22" i="12"/>
  <c r="BU70" i="7"/>
  <c r="BU72" i="7"/>
  <c r="BY27" i="12"/>
  <c r="CA241" i="3"/>
  <c r="CA243" i="3" s="1"/>
  <c r="CA242" i="3"/>
  <c r="BU190" i="13"/>
  <c r="BU45" i="13" s="1"/>
  <c r="BT6" i="11" s="1"/>
  <c r="BT3" i="11" s="1"/>
  <c r="BW280" i="3"/>
  <c r="BW169" i="3"/>
  <c r="BX25" i="12"/>
  <c r="BX27" i="7"/>
  <c r="BV190" i="13"/>
  <c r="BV45" i="13" s="1"/>
  <c r="BU6" i="11" s="1"/>
  <c r="BU3" i="11" s="1"/>
  <c r="AR202" i="13"/>
  <c r="AR220" i="13"/>
  <c r="AQ48" i="13"/>
  <c r="AP47" i="12" s="1"/>
  <c r="AP49" i="12" s="1"/>
  <c r="AQ281" i="3"/>
  <c r="BW43" i="12"/>
  <c r="BV69" i="7"/>
  <c r="BV5" i="11"/>
  <c r="BW69" i="7" l="1"/>
  <c r="BX31" i="7"/>
  <c r="BX32" i="7" s="1"/>
  <c r="BX40" i="7" s="1"/>
  <c r="BX42" i="7" s="1"/>
  <c r="BX5" i="11" s="1"/>
  <c r="BY168" i="3"/>
  <c r="BY169" i="3" s="1"/>
  <c r="BY178" i="3" s="1"/>
  <c r="BY160" i="13" s="1"/>
  <c r="BY162" i="13" s="1"/>
  <c r="BX169" i="3"/>
  <c r="BX178" i="3" s="1"/>
  <c r="BX160" i="13" s="1"/>
  <c r="BX162" i="13" s="1"/>
  <c r="BX180" i="13" s="1"/>
  <c r="BW178" i="3"/>
  <c r="BW160" i="13" s="1"/>
  <c r="BW162" i="13" s="1"/>
  <c r="BW70" i="7"/>
  <c r="BW72" i="7"/>
  <c r="BZ165" i="3"/>
  <c r="BY28" i="7" s="1"/>
  <c r="BY22" i="12"/>
  <c r="BW287" i="3"/>
  <c r="BW290" i="3" s="1"/>
  <c r="BY25" i="12"/>
  <c r="BY27" i="7"/>
  <c r="AP50" i="12"/>
  <c r="AP51" i="12" s="1"/>
  <c r="AP52" i="12" s="1"/>
  <c r="BZ27" i="12"/>
  <c r="CB241" i="3"/>
  <c r="CB243" i="3" s="1"/>
  <c r="CB242" i="3"/>
  <c r="BX16" i="12"/>
  <c r="BX44" i="12" s="1"/>
  <c r="AR49" i="13"/>
  <c r="AS204" i="13"/>
  <c r="BV70" i="7"/>
  <c r="BV72" i="7"/>
  <c r="BY280" i="3"/>
  <c r="CA247" i="3"/>
  <c r="BZ24" i="12" s="1"/>
  <c r="CA164" i="3"/>
  <c r="CA245" i="3"/>
  <c r="CA246" i="3"/>
  <c r="BZ23" i="12" s="1"/>
  <c r="BX287" i="3"/>
  <c r="BX290" i="3" s="1"/>
  <c r="BX69" i="7" l="1"/>
  <c r="BX72" i="7" s="1"/>
  <c r="BX170" i="13"/>
  <c r="BX190" i="13" s="1"/>
  <c r="BX45" i="13" s="1"/>
  <c r="BW6" i="11" s="1"/>
  <c r="BW3" i="11" s="1"/>
  <c r="BZ168" i="3"/>
  <c r="BZ280" i="3" s="1"/>
  <c r="BY31" i="7"/>
  <c r="BY32" i="7" s="1"/>
  <c r="BY40" i="7" s="1"/>
  <c r="BY42" i="7" s="1"/>
  <c r="BY5" i="11" s="1"/>
  <c r="BY16" i="12"/>
  <c r="BY44" i="12" s="1"/>
  <c r="BY43" i="12" s="1"/>
  <c r="BZ27" i="7"/>
  <c r="BZ25" i="12"/>
  <c r="BX70" i="7"/>
  <c r="BX43" i="12"/>
  <c r="AR48" i="13"/>
  <c r="AQ47" i="12" s="1"/>
  <c r="AQ49" i="12" s="1"/>
  <c r="AR281" i="3"/>
  <c r="BY287" i="3"/>
  <c r="BY290" i="3" s="1"/>
  <c r="AS220" i="13"/>
  <c r="AS202" i="13"/>
  <c r="BY170" i="13"/>
  <c r="BY180" i="13"/>
  <c r="CA165" i="3"/>
  <c r="BZ28" i="7" s="1"/>
  <c r="BZ22" i="12"/>
  <c r="CC241" i="3"/>
  <c r="CC243" i="3" s="1"/>
  <c r="CA27" i="12"/>
  <c r="CC242" i="3"/>
  <c r="CB245" i="3"/>
  <c r="CB246" i="3"/>
  <c r="CA23" i="12" s="1"/>
  <c r="CB247" i="3"/>
  <c r="CA24" i="12" s="1"/>
  <c r="CB164" i="3"/>
  <c r="BW170" i="13"/>
  <c r="BW180" i="13"/>
  <c r="BZ169" i="3" l="1"/>
  <c r="BZ178" i="3" s="1"/>
  <c r="BZ160" i="13" s="1"/>
  <c r="BZ162" i="13" s="1"/>
  <c r="BZ16" i="12"/>
  <c r="BZ44" i="12" s="1"/>
  <c r="BZ43" i="12" s="1"/>
  <c r="BY69" i="7"/>
  <c r="BY70" i="7" s="1"/>
  <c r="AQ50" i="12"/>
  <c r="AQ51" i="12" s="1"/>
  <c r="AQ52" i="12" s="1"/>
  <c r="CB165" i="3"/>
  <c r="CA28" i="7" s="1"/>
  <c r="CA22" i="12"/>
  <c r="BY190" i="13"/>
  <c r="BY45" i="13" s="1"/>
  <c r="BX6" i="11" s="1"/>
  <c r="BX3" i="11" s="1"/>
  <c r="CA168" i="3"/>
  <c r="CA27" i="7"/>
  <c r="CA25" i="12"/>
  <c r="CC164" i="3"/>
  <c r="CC245" i="3"/>
  <c r="CC246" i="3"/>
  <c r="CB23" i="12" s="1"/>
  <c r="CC247" i="3"/>
  <c r="CB24" i="12" s="1"/>
  <c r="BZ287" i="3"/>
  <c r="BZ290" i="3" s="1"/>
  <c r="AS49" i="13"/>
  <c r="AT204" i="13"/>
  <c r="BW190" i="13"/>
  <c r="BW45" i="13" s="1"/>
  <c r="BV6" i="11" s="1"/>
  <c r="BV3" i="11" s="1"/>
  <c r="CB27" i="12"/>
  <c r="CD242" i="3"/>
  <c r="CD241" i="3"/>
  <c r="CD243" i="3" s="1"/>
  <c r="BZ31" i="7"/>
  <c r="BZ32" i="7" s="1"/>
  <c r="BY72" i="7" l="1"/>
  <c r="CB168" i="3"/>
  <c r="CB280" i="3" s="1"/>
  <c r="CD164" i="3"/>
  <c r="CD245" i="3"/>
  <c r="CD246" i="3"/>
  <c r="CC23" i="12" s="1"/>
  <c r="CD247" i="3"/>
  <c r="CC24" i="12" s="1"/>
  <c r="AT202" i="13"/>
  <c r="AT220" i="13"/>
  <c r="CA31" i="7"/>
  <c r="CA32" i="7" s="1"/>
  <c r="CA40" i="7" s="1"/>
  <c r="CA42" i="7" s="1"/>
  <c r="BZ40" i="7"/>
  <c r="BZ42" i="7" s="1"/>
  <c r="CC165" i="3"/>
  <c r="CB28" i="7" s="1"/>
  <c r="CB22" i="12"/>
  <c r="CA280" i="3"/>
  <c r="CA169" i="3"/>
  <c r="CA178" i="3" s="1"/>
  <c r="CA160" i="13" s="1"/>
  <c r="CA162" i="13" s="1"/>
  <c r="CA16" i="12"/>
  <c r="CA44" i="12" s="1"/>
  <c r="CE241" i="3"/>
  <c r="CE243" i="3" s="1"/>
  <c r="CE242" i="3"/>
  <c r="CC27" i="12"/>
  <c r="AS48" i="13"/>
  <c r="AR47" i="12" s="1"/>
  <c r="AR49" i="12" s="1"/>
  <c r="AS281" i="3"/>
  <c r="CB27" i="7"/>
  <c r="CB25" i="12"/>
  <c r="BZ170" i="13"/>
  <c r="BZ180" i="13"/>
  <c r="CC168" i="3" l="1"/>
  <c r="CC169" i="3" s="1"/>
  <c r="CC178" i="3" s="1"/>
  <c r="CC160" i="13" s="1"/>
  <c r="CC162" i="13" s="1"/>
  <c r="CB169" i="3"/>
  <c r="CB178" i="3" s="1"/>
  <c r="CB160" i="13" s="1"/>
  <c r="CB162" i="13" s="1"/>
  <c r="CB180" i="13" s="1"/>
  <c r="CB31" i="7"/>
  <c r="CB32" i="7" s="1"/>
  <c r="CB40" i="7" s="1"/>
  <c r="CB42" i="7" s="1"/>
  <c r="CB5" i="11" s="1"/>
  <c r="AR50" i="12"/>
  <c r="AR51" i="12" s="1"/>
  <c r="AR52" i="12" s="1"/>
  <c r="BZ190" i="13"/>
  <c r="BZ45" i="13" s="1"/>
  <c r="BY6" i="11" s="1"/>
  <c r="BY3" i="11" s="1"/>
  <c r="CF241" i="3"/>
  <c r="CF243" i="3" s="1"/>
  <c r="CF242" i="3"/>
  <c r="CD27" i="12"/>
  <c r="CA287" i="3"/>
  <c r="CA290" i="3" s="1"/>
  <c r="CC22" i="12"/>
  <c r="CD165" i="3"/>
  <c r="CC28" i="7" s="1"/>
  <c r="BZ69" i="7"/>
  <c r="BZ5" i="11"/>
  <c r="CE245" i="3"/>
  <c r="CE246" i="3"/>
  <c r="CD23" i="12" s="1"/>
  <c r="CE247" i="3"/>
  <c r="CD24" i="12" s="1"/>
  <c r="CE164" i="3"/>
  <c r="CB16" i="12"/>
  <c r="CB44" i="12" s="1"/>
  <c r="CA5" i="11"/>
  <c r="CA69" i="7"/>
  <c r="CC27" i="7"/>
  <c r="CC25" i="12"/>
  <c r="CD168" i="3"/>
  <c r="CA43" i="12"/>
  <c r="CA172" i="13"/>
  <c r="CA192" i="13" s="1"/>
  <c r="CA182" i="13"/>
  <c r="AT49" i="13"/>
  <c r="AU204" i="13"/>
  <c r="CB287" i="3"/>
  <c r="CB290" i="3" s="1"/>
  <c r="CC280" i="3" l="1"/>
  <c r="CB170" i="13"/>
  <c r="CB190" i="13" s="1"/>
  <c r="CB45" i="13" s="1"/>
  <c r="CA6" i="11" s="1"/>
  <c r="CA3" i="11" s="1"/>
  <c r="CB69" i="7"/>
  <c r="CB70" i="7" s="1"/>
  <c r="CC31" i="7"/>
  <c r="CC32" i="7" s="1"/>
  <c r="CD27" i="7"/>
  <c r="CD25" i="12"/>
  <c r="BZ70" i="7"/>
  <c r="BZ72" i="7"/>
  <c r="CA72" i="7"/>
  <c r="CA70" i="7"/>
  <c r="CG242" i="3"/>
  <c r="CE27" i="12"/>
  <c r="CG241" i="3"/>
  <c r="CG243" i="3" s="1"/>
  <c r="CE165" i="3"/>
  <c r="CD28" i="7" s="1"/>
  <c r="CD22" i="12"/>
  <c r="CF245" i="3"/>
  <c r="CF246" i="3"/>
  <c r="CE23" i="12" s="1"/>
  <c r="CF247" i="3"/>
  <c r="CE24" i="12" s="1"/>
  <c r="CF164" i="3"/>
  <c r="CC16" i="12"/>
  <c r="CC170" i="13"/>
  <c r="CC180" i="13"/>
  <c r="AU220" i="13"/>
  <c r="AU202" i="13"/>
  <c r="AT48" i="13"/>
  <c r="AS47" i="12" s="1"/>
  <c r="AT281" i="3"/>
  <c r="CD169" i="3"/>
  <c r="CB43" i="12"/>
  <c r="CC287" i="3"/>
  <c r="CC290" i="3" s="1"/>
  <c r="CB72" i="7" l="1"/>
  <c r="CD16" i="12"/>
  <c r="CD44" i="12" s="1"/>
  <c r="CD43" i="12" s="1"/>
  <c r="CE168" i="3"/>
  <c r="CE280" i="3" s="1"/>
  <c r="CH241" i="3"/>
  <c r="CH243" i="3" s="1"/>
  <c r="CH242" i="3"/>
  <c r="CF27" i="12"/>
  <c r="AU49" i="13"/>
  <c r="AV204" i="13"/>
  <c r="CE22" i="12"/>
  <c r="CF165" i="3"/>
  <c r="CE28" i="7" s="1"/>
  <c r="CC190" i="13"/>
  <c r="CC45" i="13" s="1"/>
  <c r="CB6" i="11" s="1"/>
  <c r="CB3" i="11" s="1"/>
  <c r="CG164" i="3"/>
  <c r="CG245" i="3"/>
  <c r="CG246" i="3"/>
  <c r="CF23" i="12" s="1"/>
  <c r="CG247" i="3"/>
  <c r="CF24" i="12" s="1"/>
  <c r="CE27" i="7"/>
  <c r="CE25" i="12"/>
  <c r="CD31" i="7"/>
  <c r="CD32" i="7" s="1"/>
  <c r="CE169" i="3" l="1"/>
  <c r="CE31" i="7"/>
  <c r="CE32" i="7" s="1"/>
  <c r="CE40" i="7" s="1"/>
  <c r="CE42" i="7" s="1"/>
  <c r="CE69" i="7" s="1"/>
  <c r="CE16" i="12"/>
  <c r="CE44" i="12" s="1"/>
  <c r="CE43" i="12" s="1"/>
  <c r="CF27" i="7"/>
  <c r="CF25" i="12"/>
  <c r="CI241" i="3"/>
  <c r="CI243" i="3" s="1"/>
  <c r="CI242" i="3"/>
  <c r="CG27" i="12"/>
  <c r="CF22" i="12"/>
  <c r="CG165" i="3"/>
  <c r="CF28" i="7" s="1"/>
  <c r="CH164" i="3"/>
  <c r="CH245" i="3"/>
  <c r="CH246" i="3"/>
  <c r="CG23" i="12" s="1"/>
  <c r="CH247" i="3"/>
  <c r="CG24" i="12" s="1"/>
  <c r="CD40" i="7"/>
  <c r="CD42" i="7" s="1"/>
  <c r="CE287" i="3"/>
  <c r="CE290" i="3" s="1"/>
  <c r="AV202" i="13"/>
  <c r="AV220" i="13"/>
  <c r="CE178" i="3"/>
  <c r="CE160" i="13" s="1"/>
  <c r="CE162" i="13" s="1"/>
  <c r="CF168" i="3"/>
  <c r="AU48" i="13"/>
  <c r="AT47" i="12" s="1"/>
  <c r="AT49" i="12" s="1"/>
  <c r="AU281" i="3"/>
  <c r="CE5" i="11" l="1"/>
  <c r="CF16" i="12"/>
  <c r="CF44" i="12" s="1"/>
  <c r="CE72" i="7"/>
  <c r="CE70" i="7"/>
  <c r="CJ241" i="3"/>
  <c r="CJ243" i="3" s="1"/>
  <c r="CJ242" i="3"/>
  <c r="CH27" i="12"/>
  <c r="CG168" i="3"/>
  <c r="CI247" i="3"/>
  <c r="CH24" i="12" s="1"/>
  <c r="CI164" i="3"/>
  <c r="CI246" i="3"/>
  <c r="CH23" i="12" s="1"/>
  <c r="CI245" i="3"/>
  <c r="CE170" i="13"/>
  <c r="CE180" i="13"/>
  <c r="CD5" i="11"/>
  <c r="CD69" i="7"/>
  <c r="CF280" i="3"/>
  <c r="CF169" i="3"/>
  <c r="AV49" i="13"/>
  <c r="AW204" i="13"/>
  <c r="CG27" i="7"/>
  <c r="CG25" i="12"/>
  <c r="AT50" i="12"/>
  <c r="AT51" i="12" s="1"/>
  <c r="AT52" i="12" s="1"/>
  <c r="CH165" i="3"/>
  <c r="CG28" i="7" s="1"/>
  <c r="CG22" i="12"/>
  <c r="CF43" i="12"/>
  <c r="CF31" i="7"/>
  <c r="CF32" i="7" s="1"/>
  <c r="CG16" i="12" l="1"/>
  <c r="CG44" i="12" s="1"/>
  <c r="CG43" i="12" s="1"/>
  <c r="CH168" i="3"/>
  <c r="CH280" i="3" s="1"/>
  <c r="CG31" i="7"/>
  <c r="CG32" i="7" s="1"/>
  <c r="CG40" i="7" s="1"/>
  <c r="CG42" i="7" s="1"/>
  <c r="CG5" i="11" s="1"/>
  <c r="AV48" i="13"/>
  <c r="AU47" i="12" s="1"/>
  <c r="AU49" i="12" s="1"/>
  <c r="AV281" i="3"/>
  <c r="CG280" i="3"/>
  <c r="CG169" i="3"/>
  <c r="CG178" i="3" s="1"/>
  <c r="CG160" i="13" s="1"/>
  <c r="CG162" i="13" s="1"/>
  <c r="CF287" i="3"/>
  <c r="CF290" i="3" s="1"/>
  <c r="CK241" i="3"/>
  <c r="CK243" i="3" s="1"/>
  <c r="CK242" i="3"/>
  <c r="CI27" i="12"/>
  <c r="CD72" i="7"/>
  <c r="CD70" i="7"/>
  <c r="CE190" i="13"/>
  <c r="CE45" i="13" s="1"/>
  <c r="CD6" i="11" s="1"/>
  <c r="CD3" i="11" s="1"/>
  <c r="CH27" i="7"/>
  <c r="CH25" i="12"/>
  <c r="CJ246" i="3"/>
  <c r="CI23" i="12" s="1"/>
  <c r="CJ247" i="3"/>
  <c r="CI24" i="12" s="1"/>
  <c r="CJ164" i="3"/>
  <c r="CJ245" i="3"/>
  <c r="CI165" i="3"/>
  <c r="CH28" i="7" s="1"/>
  <c r="CH22" i="12"/>
  <c r="CF40" i="7"/>
  <c r="CF42" i="7" s="1"/>
  <c r="CF178" i="3"/>
  <c r="CF160" i="13" s="1"/>
  <c r="CF162" i="13" s="1"/>
  <c r="AW202" i="13"/>
  <c r="AW220" i="13"/>
  <c r="CH16" i="12" l="1"/>
  <c r="CH44" i="12" s="1"/>
  <c r="CH43" i="12" s="1"/>
  <c r="CH169" i="3"/>
  <c r="CH178" i="3" s="1"/>
  <c r="CH160" i="13" s="1"/>
  <c r="CH162" i="13" s="1"/>
  <c r="CH170" i="13" s="1"/>
  <c r="CG69" i="7"/>
  <c r="CG70" i="7" s="1"/>
  <c r="CI168" i="3"/>
  <c r="CI169" i="3" s="1"/>
  <c r="CF180" i="13"/>
  <c r="CF170" i="13"/>
  <c r="CG180" i="13"/>
  <c r="CG170" i="13"/>
  <c r="CH287" i="3"/>
  <c r="CH290" i="3" s="1"/>
  <c r="CF69" i="7"/>
  <c r="CF5" i="11"/>
  <c r="CJ165" i="3"/>
  <c r="CI28" i="7" s="1"/>
  <c r="CI22" i="12"/>
  <c r="CH31" i="7"/>
  <c r="CH32" i="7" s="1"/>
  <c r="CH40" i="7" s="1"/>
  <c r="CH42" i="7" s="1"/>
  <c r="CG287" i="3"/>
  <c r="CG290" i="3" s="1"/>
  <c r="AW49" i="13"/>
  <c r="AX204" i="13"/>
  <c r="CI27" i="7"/>
  <c r="CI25" i="12"/>
  <c r="CL241" i="3"/>
  <c r="CL243" i="3" s="1"/>
  <c r="CL242" i="3"/>
  <c r="CJ27" i="12"/>
  <c r="CK245" i="3"/>
  <c r="CK246" i="3"/>
  <c r="CJ23" i="12" s="1"/>
  <c r="CK247" i="3"/>
  <c r="CJ24" i="12" s="1"/>
  <c r="CK164" i="3"/>
  <c r="AU50" i="12"/>
  <c r="AU51" i="12" s="1"/>
  <c r="AU52" i="12" s="1"/>
  <c r="CG72" i="7" l="1"/>
  <c r="CI280" i="3"/>
  <c r="CI287" i="3" s="1"/>
  <c r="CI290" i="3" s="1"/>
  <c r="CH180" i="13"/>
  <c r="CI16" i="12"/>
  <c r="CI44" i="12" s="1"/>
  <c r="CI43" i="12" s="1"/>
  <c r="CL245" i="3"/>
  <c r="CL246" i="3"/>
  <c r="CK23" i="12" s="1"/>
  <c r="CL247" i="3"/>
  <c r="CK24" i="12" s="1"/>
  <c r="CL164" i="3"/>
  <c r="CM241" i="3"/>
  <c r="CM243" i="3" s="1"/>
  <c r="CK27" i="12"/>
  <c r="CM242" i="3"/>
  <c r="CF190" i="13"/>
  <c r="CF45" i="13" s="1"/>
  <c r="CE6" i="11" s="1"/>
  <c r="CE3" i="11" s="1"/>
  <c r="CJ25" i="12"/>
  <c r="CJ27" i="7"/>
  <c r="CI178" i="3"/>
  <c r="CI160" i="13" s="1"/>
  <c r="CI162" i="13" s="1"/>
  <c r="AW48" i="13"/>
  <c r="AV47" i="12" s="1"/>
  <c r="AV49" i="12" s="1"/>
  <c r="AW281" i="3"/>
  <c r="CG190" i="13"/>
  <c r="CG45" i="13" s="1"/>
  <c r="CF6" i="11" s="1"/>
  <c r="CF3" i="11" s="1"/>
  <c r="AX202" i="13"/>
  <c r="AX220" i="13"/>
  <c r="CJ168" i="3"/>
  <c r="CI31" i="7"/>
  <c r="CI32" i="7" s="1"/>
  <c r="CI40" i="7" s="1"/>
  <c r="CI42" i="7" s="1"/>
  <c r="CF70" i="7"/>
  <c r="CF72" i="7"/>
  <c r="CK165" i="3"/>
  <c r="CJ28" i="7" s="1"/>
  <c r="CJ22" i="12"/>
  <c r="CH5" i="11"/>
  <c r="CH69" i="7"/>
  <c r="CH190" i="13"/>
  <c r="CH45" i="13" s="1"/>
  <c r="CG6" i="11" s="1"/>
  <c r="CG3" i="11" s="1"/>
  <c r="CJ16" i="12" l="1"/>
  <c r="CJ44" i="12" s="1"/>
  <c r="CJ43" i="12" s="1"/>
  <c r="CJ280" i="3"/>
  <c r="CJ169" i="3"/>
  <c r="CI170" i="13"/>
  <c r="CI180" i="13"/>
  <c r="CM164" i="3"/>
  <c r="CM245" i="3"/>
  <c r="CM246" i="3"/>
  <c r="CL23" i="12" s="1"/>
  <c r="CM247" i="3"/>
  <c r="CL24" i="12" s="1"/>
  <c r="AV50" i="12"/>
  <c r="AV51" i="12" s="1"/>
  <c r="AV52" i="12" s="1"/>
  <c r="CJ31" i="7"/>
  <c r="CJ32" i="7" s="1"/>
  <c r="CJ40" i="7" s="1"/>
  <c r="CJ42" i="7" s="1"/>
  <c r="CH70" i="7"/>
  <c r="CH72" i="7"/>
  <c r="AX49" i="13"/>
  <c r="AY204" i="13"/>
  <c r="CK168" i="3"/>
  <c r="CK27" i="7"/>
  <c r="CK25" i="12"/>
  <c r="CI5" i="11"/>
  <c r="CI69" i="7"/>
  <c r="CN241" i="3"/>
  <c r="CN243" i="3" s="1"/>
  <c r="CL27" i="12"/>
  <c r="CN242" i="3"/>
  <c r="CK22" i="12"/>
  <c r="CL165" i="3"/>
  <c r="CK28" i="7" s="1"/>
  <c r="CL168" i="3" l="1"/>
  <c r="CL169" i="3" s="1"/>
  <c r="CL178" i="3" s="1"/>
  <c r="CL160" i="13" s="1"/>
  <c r="CL162" i="13" s="1"/>
  <c r="CM165" i="3"/>
  <c r="CL28" i="7" s="1"/>
  <c r="CL22" i="12"/>
  <c r="CK16" i="12"/>
  <c r="CK44" i="12" s="1"/>
  <c r="CJ178" i="3"/>
  <c r="CJ160" i="13" s="1"/>
  <c r="CJ162" i="13" s="1"/>
  <c r="CI190" i="13"/>
  <c r="CI45" i="13" s="1"/>
  <c r="CH6" i="11" s="1"/>
  <c r="CH3" i="11" s="1"/>
  <c r="CK31" i="7"/>
  <c r="CK32" i="7" s="1"/>
  <c r="CK40" i="7" s="1"/>
  <c r="CK42" i="7" s="1"/>
  <c r="CO241" i="3"/>
  <c r="CO243" i="3" s="1"/>
  <c r="CO242" i="3"/>
  <c r="CM27" i="12"/>
  <c r="CK280" i="3"/>
  <c r="CK169" i="3"/>
  <c r="CK178" i="3" s="1"/>
  <c r="CK160" i="13" s="1"/>
  <c r="CK162" i="13" s="1"/>
  <c r="CJ287" i="3"/>
  <c r="CJ290" i="3" s="1"/>
  <c r="AY202" i="13"/>
  <c r="AY220" i="13"/>
  <c r="CJ5" i="11"/>
  <c r="CJ69" i="7"/>
  <c r="CL27" i="7"/>
  <c r="CL25" i="12"/>
  <c r="CI70" i="7"/>
  <c r="CI72" i="7"/>
  <c r="CN164" i="3"/>
  <c r="CN245" i="3"/>
  <c r="CN246" i="3"/>
  <c r="CM23" i="12" s="1"/>
  <c r="CN247" i="3"/>
  <c r="CM24" i="12" s="1"/>
  <c r="AX48" i="13"/>
  <c r="AW47" i="12" s="1"/>
  <c r="AW49" i="12" s="1"/>
  <c r="AX281" i="3"/>
  <c r="CL280" i="3" l="1"/>
  <c r="CL287" i="3" s="1"/>
  <c r="CL290" i="3" s="1"/>
  <c r="CM168" i="3"/>
  <c r="CM280" i="3" s="1"/>
  <c r="CL31" i="7"/>
  <c r="CL32" i="7" s="1"/>
  <c r="CL40" i="7" s="1"/>
  <c r="CL42" i="7" s="1"/>
  <c r="CL5" i="11" s="1"/>
  <c r="AW50" i="12"/>
  <c r="AW51" i="12" s="1"/>
  <c r="AW52" i="12" s="1"/>
  <c r="CK170" i="13"/>
  <c r="CK180" i="13"/>
  <c r="AY49" i="13"/>
  <c r="AZ204" i="13"/>
  <c r="CK287" i="3"/>
  <c r="CK290" i="3" s="1"/>
  <c r="CP242" i="3"/>
  <c r="CN27" i="12"/>
  <c r="CP241" i="3"/>
  <c r="CP243" i="3" s="1"/>
  <c r="CK69" i="7"/>
  <c r="CK5" i="11"/>
  <c r="CJ180" i="13"/>
  <c r="CJ170" i="13"/>
  <c r="CN165" i="3"/>
  <c r="CM28" i="7" s="1"/>
  <c r="CM22" i="12"/>
  <c r="CL170" i="13"/>
  <c r="CL180" i="13"/>
  <c r="CK43" i="12"/>
  <c r="CL16" i="12"/>
  <c r="CL44" i="12" s="1"/>
  <c r="CM27" i="7"/>
  <c r="CM25" i="12"/>
  <c r="CJ72" i="7"/>
  <c r="CJ70" i="7"/>
  <c r="CO247" i="3"/>
  <c r="CN24" i="12" s="1"/>
  <c r="CO164" i="3"/>
  <c r="CO245" i="3"/>
  <c r="CO246" i="3"/>
  <c r="CN23" i="12" s="1"/>
  <c r="CL69" i="7" l="1"/>
  <c r="CL72" i="7" s="1"/>
  <c r="CM169" i="3"/>
  <c r="CM178" i="3" s="1"/>
  <c r="CM160" i="13" s="1"/>
  <c r="CM162" i="13" s="1"/>
  <c r="CM180" i="13" s="1"/>
  <c r="CN168" i="3"/>
  <c r="CN169" i="3" s="1"/>
  <c r="CN178" i="3" s="1"/>
  <c r="CN160" i="13" s="1"/>
  <c r="CN162" i="13" s="1"/>
  <c r="CM16" i="12"/>
  <c r="CM44" i="12" s="1"/>
  <c r="CM43" i="12" s="1"/>
  <c r="CO165" i="3"/>
  <c r="CN28" i="7" s="1"/>
  <c r="CN22" i="12"/>
  <c r="CL190" i="13"/>
  <c r="CL45" i="13" s="1"/>
  <c r="CK6" i="11" s="1"/>
  <c r="CK3" i="11" s="1"/>
  <c r="CN27" i="7"/>
  <c r="CN25" i="12"/>
  <c r="CM31" i="7"/>
  <c r="CM32" i="7" s="1"/>
  <c r="CM40" i="7" s="1"/>
  <c r="CM42" i="7" s="1"/>
  <c r="AZ202" i="13"/>
  <c r="AZ220" i="13"/>
  <c r="CL43" i="12"/>
  <c r="AY48" i="13"/>
  <c r="AX47" i="12" s="1"/>
  <c r="AX49" i="12" s="1"/>
  <c r="AY281" i="3"/>
  <c r="CP245" i="3"/>
  <c r="CP246" i="3"/>
  <c r="CO23" i="12" s="1"/>
  <c r="CP247" i="3"/>
  <c r="CO24" i="12" s="1"/>
  <c r="CP164" i="3"/>
  <c r="CK190" i="13"/>
  <c r="CK45" i="13" s="1"/>
  <c r="CJ6" i="11" s="1"/>
  <c r="CJ3" i="11" s="1"/>
  <c r="CM287" i="3"/>
  <c r="CM290" i="3" s="1"/>
  <c r="CQ241" i="3"/>
  <c r="CQ243" i="3" s="1"/>
  <c r="CQ242" i="3"/>
  <c r="CO27" i="12"/>
  <c r="CL70" i="7"/>
  <c r="CJ190" i="13"/>
  <c r="CJ45" i="13" s="1"/>
  <c r="CI6" i="11" s="1"/>
  <c r="CI3" i="11" s="1"/>
  <c r="CK72" i="7"/>
  <c r="CK70" i="7"/>
  <c r="CM170" i="13" l="1"/>
  <c r="CO168" i="3"/>
  <c r="CO169" i="3" s="1"/>
  <c r="CO178" i="3" s="1"/>
  <c r="CO160" i="13" s="1"/>
  <c r="CO162" i="13" s="1"/>
  <c r="CN280" i="3"/>
  <c r="CN287" i="3" s="1"/>
  <c r="CN290" i="3" s="1"/>
  <c r="CP165" i="3"/>
  <c r="CO28" i="7" s="1"/>
  <c r="CO22" i="12"/>
  <c r="CN170" i="13"/>
  <c r="CN180" i="13"/>
  <c r="CQ246" i="3"/>
  <c r="CP23" i="12" s="1"/>
  <c r="CQ247" i="3"/>
  <c r="CP24" i="12" s="1"/>
  <c r="CQ164" i="3"/>
  <c r="CQ245" i="3"/>
  <c r="CN31" i="7"/>
  <c r="CN32" i="7" s="1"/>
  <c r="CN40" i="7" s="1"/>
  <c r="CN42" i="7" s="1"/>
  <c r="CM5" i="11"/>
  <c r="CM69" i="7"/>
  <c r="CM190" i="13"/>
  <c r="CM45" i="13" s="1"/>
  <c r="CL6" i="11" s="1"/>
  <c r="CL3" i="11" s="1"/>
  <c r="AX50" i="12"/>
  <c r="AX51" i="12" s="1"/>
  <c r="AX52" i="12" s="1"/>
  <c r="CR242" i="3"/>
  <c r="CR241" i="3"/>
  <c r="CR243" i="3" s="1"/>
  <c r="CP27" i="12"/>
  <c r="CO27" i="7"/>
  <c r="CO25" i="12"/>
  <c r="CN16" i="12"/>
  <c r="CN44" i="12" s="1"/>
  <c r="AZ49" i="13"/>
  <c r="BA204" i="13"/>
  <c r="CO280" i="3" l="1"/>
  <c r="CO31" i="7"/>
  <c r="CO32" i="7" s="1"/>
  <c r="CO16" i="12"/>
  <c r="CN43" i="12"/>
  <c r="CM72" i="7"/>
  <c r="CM70" i="7"/>
  <c r="CQ165" i="3"/>
  <c r="CP28" i="7" s="1"/>
  <c r="CP22" i="12"/>
  <c r="BA220" i="13"/>
  <c r="BA202" i="13"/>
  <c r="CR245" i="3"/>
  <c r="CR246" i="3"/>
  <c r="CQ23" i="12" s="1"/>
  <c r="CR247" i="3"/>
  <c r="CQ24" i="12" s="1"/>
  <c r="CR164" i="3"/>
  <c r="CP27" i="7"/>
  <c r="CP25" i="12"/>
  <c r="CO287" i="3"/>
  <c r="CO290" i="3" s="1"/>
  <c r="AZ48" i="13"/>
  <c r="AY47" i="12" s="1"/>
  <c r="AY49" i="12" s="1"/>
  <c r="AZ281" i="3"/>
  <c r="CN5" i="11"/>
  <c r="CN69" i="7"/>
  <c r="CN190" i="13"/>
  <c r="CN45" i="13" s="1"/>
  <c r="CM6" i="11" s="1"/>
  <c r="CM3" i="11" s="1"/>
  <c r="CS242" i="3"/>
  <c r="CS241" i="3"/>
  <c r="CS243" i="3" s="1"/>
  <c r="CQ27" i="12"/>
  <c r="CP168" i="3"/>
  <c r="CO170" i="13"/>
  <c r="CO180" i="13"/>
  <c r="CQ168" i="3" l="1"/>
  <c r="CQ169" i="3" s="1"/>
  <c r="CP31" i="7"/>
  <c r="CP32" i="7" s="1"/>
  <c r="CP40" i="7" s="1"/>
  <c r="CP42" i="7" s="1"/>
  <c r="CP5" i="11" s="1"/>
  <c r="CP3" i="11" s="1"/>
  <c r="AY50" i="12"/>
  <c r="AY51" i="12" s="1"/>
  <c r="AY52" i="12" s="1"/>
  <c r="CN70" i="7"/>
  <c r="CN72" i="7"/>
  <c r="CQ27" i="7"/>
  <c r="CQ25" i="12"/>
  <c r="CR165" i="3"/>
  <c r="CQ28" i="7" s="1"/>
  <c r="CQ22" i="12"/>
  <c r="BA49" i="13"/>
  <c r="BB204" i="13"/>
  <c r="CP169" i="3"/>
  <c r="CS245" i="3"/>
  <c r="CS246" i="3"/>
  <c r="CR23" i="12" s="1"/>
  <c r="CS247" i="3"/>
  <c r="CR24" i="12" s="1"/>
  <c r="CS164" i="3"/>
  <c r="CP16" i="12"/>
  <c r="CP44" i="12" s="1"/>
  <c r="CO190" i="13"/>
  <c r="CO45" i="13" s="1"/>
  <c r="CN6" i="11" s="1"/>
  <c r="CN3" i="11" s="1"/>
  <c r="CQ280" i="3"/>
  <c r="CT242" i="3"/>
  <c r="CT241" i="3"/>
  <c r="CT243" i="3" s="1"/>
  <c r="CR27" i="12"/>
  <c r="CP82" i="7" l="1"/>
  <c r="CP85" i="7" s="1"/>
  <c r="CQ31" i="7"/>
  <c r="CQ32" i="7" s="1"/>
  <c r="CQ40" i="7" s="1"/>
  <c r="CQ42" i="7" s="1"/>
  <c r="CQ69" i="7" s="1"/>
  <c r="CP69" i="7"/>
  <c r="CP70" i="7" s="1"/>
  <c r="CQ16" i="12"/>
  <c r="CQ44" i="12" s="1"/>
  <c r="CQ43" i="12" s="1"/>
  <c r="CR168" i="3"/>
  <c r="CR169" i="3" s="1"/>
  <c r="CR178" i="3" s="1"/>
  <c r="CR160" i="13" s="1"/>
  <c r="CR162" i="13" s="1"/>
  <c r="CT245" i="3"/>
  <c r="CT246" i="3"/>
  <c r="CS23" i="12" s="1"/>
  <c r="CT247" i="3"/>
  <c r="CS24" i="12" s="1"/>
  <c r="CT164" i="3"/>
  <c r="CR22" i="12"/>
  <c r="CS165" i="3"/>
  <c r="CR28" i="7" s="1"/>
  <c r="CP43" i="12"/>
  <c r="CQ178" i="3"/>
  <c r="CQ160" i="13" s="1"/>
  <c r="CQ162" i="13" s="1"/>
  <c r="CR27" i="7"/>
  <c r="CR25" i="12"/>
  <c r="BB220" i="13"/>
  <c r="BB202" i="13"/>
  <c r="CU242" i="3"/>
  <c r="CU241" i="3"/>
  <c r="CU243" i="3" s="1"/>
  <c r="CS27" i="12"/>
  <c r="CQ287" i="3"/>
  <c r="CQ290" i="3" s="1"/>
  <c r="BA48" i="13"/>
  <c r="AZ47" i="12" s="1"/>
  <c r="AZ49" i="12" s="1"/>
  <c r="BA281" i="3"/>
  <c r="CR280" i="3" l="1"/>
  <c r="CR287" i="3" s="1"/>
  <c r="CR290" i="3" s="1"/>
  <c r="CP72" i="7"/>
  <c r="CQ82" i="7"/>
  <c r="CQ85" i="7" s="1"/>
  <c r="CQ5" i="11"/>
  <c r="CQ3" i="11" s="1"/>
  <c r="CS168" i="3"/>
  <c r="CS169" i="3" s="1"/>
  <c r="CR31" i="7"/>
  <c r="CR32" i="7" s="1"/>
  <c r="CR40" i="7" s="1"/>
  <c r="CR42" i="7" s="1"/>
  <c r="CR5" i="11" s="1"/>
  <c r="CR3" i="11" s="1"/>
  <c r="CR16" i="12"/>
  <c r="CR44" i="12" s="1"/>
  <c r="CR43" i="12" s="1"/>
  <c r="CS27" i="7"/>
  <c r="CS25" i="12"/>
  <c r="BB49" i="13"/>
  <c r="BC204" i="13"/>
  <c r="CU245" i="3"/>
  <c r="CU246" i="3"/>
  <c r="CT23" i="12" s="1"/>
  <c r="CU247" i="3"/>
  <c r="CT24" i="12" s="1"/>
  <c r="CU164" i="3"/>
  <c r="CQ167" i="13"/>
  <c r="CS22" i="12"/>
  <c r="CT165" i="3"/>
  <c r="CS28" i="7" s="1"/>
  <c r="CV242" i="3"/>
  <c r="CV241" i="3"/>
  <c r="CV243" i="3" s="1"/>
  <c r="CT27" i="12"/>
  <c r="AZ50" i="12"/>
  <c r="AZ51" i="12" s="1"/>
  <c r="AZ52" i="12" s="1"/>
  <c r="CR172" i="13"/>
  <c r="CR167" i="13"/>
  <c r="CR173" i="13"/>
  <c r="CR191" i="13" s="1"/>
  <c r="CQ72" i="7"/>
  <c r="CQ70" i="7"/>
  <c r="CS280" i="3" l="1"/>
  <c r="CS287" i="3" s="1"/>
  <c r="CS290" i="3" s="1"/>
  <c r="CR69" i="7"/>
  <c r="CR70" i="7" s="1"/>
  <c r="CR82" i="7"/>
  <c r="CR85" i="7" s="1"/>
  <c r="CS16" i="12"/>
  <c r="CS44" i="12" s="1"/>
  <c r="CS43" i="12" s="1"/>
  <c r="CR192" i="13"/>
  <c r="CR46" i="13" s="1"/>
  <c r="CQ30" i="11" s="1"/>
  <c r="CQ9" i="11" s="1"/>
  <c r="CR178" i="13"/>
  <c r="CU165" i="3"/>
  <c r="CT28" i="7" s="1"/>
  <c r="CT22" i="12"/>
  <c r="CS31" i="7"/>
  <c r="CS32" i="7" s="1"/>
  <c r="CS40" i="7" s="1"/>
  <c r="CS42" i="7" s="1"/>
  <c r="CS178" i="3"/>
  <c r="CS160" i="13" s="1"/>
  <c r="CS162" i="13" s="1"/>
  <c r="BC220" i="13"/>
  <c r="BC202" i="13"/>
  <c r="CV245" i="3"/>
  <c r="CV246" i="3"/>
  <c r="CU23" i="12" s="1"/>
  <c r="CV247" i="3"/>
  <c r="CU24" i="12" s="1"/>
  <c r="CV164" i="3"/>
  <c r="BB48" i="13"/>
  <c r="BA47" i="12" s="1"/>
  <c r="BA49" i="12" s="1"/>
  <c r="BB281" i="3"/>
  <c r="CW242" i="3"/>
  <c r="CW241" i="3"/>
  <c r="CW243" i="3" s="1"/>
  <c r="CU27" i="12"/>
  <c r="CT27" i="7"/>
  <c r="CT25" i="12"/>
  <c r="CT168" i="3"/>
  <c r="CT31" i="7" l="1"/>
  <c r="CT32" i="7" s="1"/>
  <c r="CT40" i="7" s="1"/>
  <c r="CT42" i="7" s="1"/>
  <c r="CT5" i="11" s="1"/>
  <c r="CT3" i="11" s="1"/>
  <c r="CR72" i="7"/>
  <c r="CT16" i="12"/>
  <c r="CT44" i="12" s="1"/>
  <c r="CT43" i="12" s="1"/>
  <c r="CQ32" i="11"/>
  <c r="CQ39" i="11"/>
  <c r="BC49" i="13"/>
  <c r="BD204" i="13"/>
  <c r="CS82" i="7"/>
  <c r="CS85" i="7" s="1"/>
  <c r="CS5" i="11"/>
  <c r="CS3" i="11" s="1"/>
  <c r="CS69" i="7"/>
  <c r="CW245" i="3"/>
  <c r="CW246" i="3"/>
  <c r="CV23" i="12" s="1"/>
  <c r="CW247" i="3"/>
  <c r="CV24" i="12" s="1"/>
  <c r="CW164" i="3"/>
  <c r="CU27" i="7"/>
  <c r="CU25" i="12"/>
  <c r="CT280" i="3"/>
  <c r="CT169" i="3"/>
  <c r="CX242" i="3"/>
  <c r="CX241" i="3"/>
  <c r="CX243" i="3" s="1"/>
  <c r="CV27" i="12"/>
  <c r="CU168" i="3"/>
  <c r="BA50" i="12"/>
  <c r="BA51" i="12" s="1"/>
  <c r="BA52" i="12" s="1"/>
  <c r="CV165" i="3"/>
  <c r="CU28" i="7" s="1"/>
  <c r="CU22" i="12"/>
  <c r="CS172" i="13"/>
  <c r="CS173" i="13"/>
  <c r="CS191" i="13" s="1"/>
  <c r="CS167" i="13"/>
  <c r="CT69" i="7" l="1"/>
  <c r="CT72" i="7" s="1"/>
  <c r="CT82" i="7"/>
  <c r="CT85" i="7" s="1"/>
  <c r="CU16" i="12"/>
  <c r="CU44" i="12" s="1"/>
  <c r="CX245" i="3"/>
  <c r="CX246" i="3"/>
  <c r="CW23" i="12" s="1"/>
  <c r="CX247" i="3"/>
  <c r="CW24" i="12" s="1"/>
  <c r="CX164" i="3"/>
  <c r="BD220" i="13"/>
  <c r="BD202" i="13"/>
  <c r="CT178" i="3"/>
  <c r="CT160" i="13" s="1"/>
  <c r="CT162" i="13" s="1"/>
  <c r="BC48" i="13"/>
  <c r="BB47" i="12" s="1"/>
  <c r="BB49" i="12" s="1"/>
  <c r="BC281" i="3"/>
  <c r="CV168" i="3"/>
  <c r="CU31" i="7"/>
  <c r="CU32" i="7" s="1"/>
  <c r="CU40" i="7" s="1"/>
  <c r="CU42" i="7" s="1"/>
  <c r="CU43" i="12"/>
  <c r="CY242" i="3"/>
  <c r="CY241" i="3"/>
  <c r="CY243" i="3" s="1"/>
  <c r="CW27" i="12"/>
  <c r="CW165" i="3"/>
  <c r="CV28" i="7" s="1"/>
  <c r="CV22" i="12"/>
  <c r="CS192" i="13"/>
  <c r="CS46" i="13" s="1"/>
  <c r="CR30" i="11" s="1"/>
  <c r="CR9" i="11" s="1"/>
  <c r="CS178" i="13"/>
  <c r="CT287" i="3"/>
  <c r="CT290" i="3" s="1"/>
  <c r="CU280" i="3"/>
  <c r="CU169" i="3"/>
  <c r="CU178" i="3" s="1"/>
  <c r="CU160" i="13" s="1"/>
  <c r="CU162" i="13" s="1"/>
  <c r="CV27" i="7"/>
  <c r="CV25" i="12"/>
  <c r="CS72" i="7"/>
  <c r="CS70" i="7"/>
  <c r="CQ35" i="11"/>
  <c r="CT70" i="7" l="1"/>
  <c r="CV16" i="12"/>
  <c r="CV44" i="12" s="1"/>
  <c r="CV43" i="12" s="1"/>
  <c r="CW168" i="3"/>
  <c r="CW280" i="3" s="1"/>
  <c r="CV31" i="7"/>
  <c r="CV32" i="7" s="1"/>
  <c r="CV40" i="7" s="1"/>
  <c r="CV42" i="7" s="1"/>
  <c r="CV69" i="7" s="1"/>
  <c r="CR32" i="11"/>
  <c r="CR39" i="11"/>
  <c r="CZ242" i="3"/>
  <c r="CZ241" i="3"/>
  <c r="CZ243" i="3" s="1"/>
  <c r="CX27" i="12"/>
  <c r="CU82" i="7"/>
  <c r="CU85" i="7" s="1"/>
  <c r="CU5" i="11"/>
  <c r="CU3" i="11" s="1"/>
  <c r="CU69" i="7"/>
  <c r="CU172" i="13"/>
  <c r="CU173" i="13"/>
  <c r="CU191" i="13" s="1"/>
  <c r="CU167" i="13"/>
  <c r="CT172" i="13"/>
  <c r="CT167" i="13"/>
  <c r="CT173" i="13"/>
  <c r="CT191" i="13" s="1"/>
  <c r="BB50" i="12"/>
  <c r="BB51" i="12" s="1"/>
  <c r="BB52" i="12" s="1"/>
  <c r="BD49" i="13"/>
  <c r="BE204" i="13"/>
  <c r="CW27" i="7"/>
  <c r="CW25" i="12"/>
  <c r="CY245" i="3"/>
  <c r="CY246" i="3"/>
  <c r="CX23" i="12" s="1"/>
  <c r="CY247" i="3"/>
  <c r="CX24" i="12" s="1"/>
  <c r="CY164" i="3"/>
  <c r="CV280" i="3"/>
  <c r="CV169" i="3"/>
  <c r="CU287" i="3"/>
  <c r="CU290" i="3" s="1"/>
  <c r="CX165" i="3"/>
  <c r="CW28" i="7" s="1"/>
  <c r="CW22" i="12"/>
  <c r="CW16" i="12" l="1"/>
  <c r="CW44" i="12" s="1"/>
  <c r="CW43" i="12" s="1"/>
  <c r="CW169" i="3"/>
  <c r="CW178" i="3" s="1"/>
  <c r="CW160" i="13" s="1"/>
  <c r="CW162" i="13" s="1"/>
  <c r="CW172" i="13" s="1"/>
  <c r="CV82" i="7"/>
  <c r="CV85" i="7" s="1"/>
  <c r="CV5" i="11"/>
  <c r="CV3" i="11" s="1"/>
  <c r="BE202" i="13"/>
  <c r="BE220" i="13"/>
  <c r="BD48" i="13"/>
  <c r="BC47" i="12" s="1"/>
  <c r="BC49" i="12" s="1"/>
  <c r="BD281" i="3"/>
  <c r="CV70" i="7"/>
  <c r="CV72" i="7"/>
  <c r="CX22" i="12"/>
  <c r="CY165" i="3"/>
  <c r="CX28" i="7" s="1"/>
  <c r="CU70" i="7"/>
  <c r="CU72" i="7"/>
  <c r="CV287" i="3"/>
  <c r="CV290" i="3" s="1"/>
  <c r="CU192" i="13"/>
  <c r="CU46" i="13" s="1"/>
  <c r="CT30" i="11" s="1"/>
  <c r="CT9" i="11" s="1"/>
  <c r="CU178" i="13"/>
  <c r="CZ245" i="3"/>
  <c r="CZ246" i="3"/>
  <c r="CY23" i="12" s="1"/>
  <c r="CZ247" i="3"/>
  <c r="CY24" i="12" s="1"/>
  <c r="CZ164" i="3"/>
  <c r="CW287" i="3"/>
  <c r="CW290" i="3" s="1"/>
  <c r="CV178" i="3"/>
  <c r="CV160" i="13" s="1"/>
  <c r="CV162" i="13" s="1"/>
  <c r="CT192" i="13"/>
  <c r="CT46" i="13" s="1"/>
  <c r="CS30" i="11" s="1"/>
  <c r="CS9" i="11" s="1"/>
  <c r="CT178" i="13"/>
  <c r="CX168" i="3"/>
  <c r="CW167" i="13"/>
  <c r="CX27" i="7"/>
  <c r="CX25" i="12"/>
  <c r="CW31" i="7"/>
  <c r="CW32" i="7" s="1"/>
  <c r="CW40" i="7" s="1"/>
  <c r="CW42" i="7" s="1"/>
  <c r="DA241" i="3"/>
  <c r="DA243" i="3" s="1"/>
  <c r="DA242" i="3"/>
  <c r="CY27" i="12"/>
  <c r="CR35" i="11"/>
  <c r="CX31" i="7" l="1"/>
  <c r="CX32" i="7" s="1"/>
  <c r="CX40" i="7" s="1"/>
  <c r="CX42" i="7" s="1"/>
  <c r="CX69" i="7" s="1"/>
  <c r="CW173" i="13"/>
  <c r="CW191" i="13" s="1"/>
  <c r="CY168" i="3"/>
  <c r="CY280" i="3" s="1"/>
  <c r="CT39" i="11"/>
  <c r="CT32" i="11"/>
  <c r="CS32" i="11"/>
  <c r="CS39" i="11"/>
  <c r="CW69" i="7"/>
  <c r="CW82" i="7"/>
  <c r="CW85" i="7" s="1"/>
  <c r="CW5" i="11"/>
  <c r="CW3" i="11" s="1"/>
  <c r="CY27" i="7"/>
  <c r="CY25" i="12"/>
  <c r="BC50" i="12"/>
  <c r="BC51" i="12" s="1"/>
  <c r="BC52" i="12" s="1"/>
  <c r="CW192" i="13"/>
  <c r="CW46" i="13" s="1"/>
  <c r="CV30" i="11" s="1"/>
  <c r="CV9" i="11" s="1"/>
  <c r="CY22" i="12"/>
  <c r="CZ165" i="3"/>
  <c r="CY28" i="7" s="1"/>
  <c r="CZ27" i="12"/>
  <c r="DB242" i="3"/>
  <c r="DB241" i="3"/>
  <c r="DB243" i="3" s="1"/>
  <c r="DA246" i="3"/>
  <c r="CZ23" i="12" s="1"/>
  <c r="DA247" i="3"/>
  <c r="CZ24" i="12" s="1"/>
  <c r="DA164" i="3"/>
  <c r="DA245" i="3"/>
  <c r="CV172" i="13"/>
  <c r="CV173" i="13"/>
  <c r="CV191" i="13" s="1"/>
  <c r="CV167" i="13"/>
  <c r="CX280" i="3"/>
  <c r="CX169" i="3"/>
  <c r="CX178" i="3" s="1"/>
  <c r="CX160" i="13" s="1"/>
  <c r="CX162" i="13" s="1"/>
  <c r="CX16" i="12"/>
  <c r="CX44" i="12" s="1"/>
  <c r="BE49" i="13"/>
  <c r="BF204" i="13"/>
  <c r="CX5" i="11" l="1"/>
  <c r="CX3" i="11" s="1"/>
  <c r="CX82" i="7"/>
  <c r="CX85" i="7" s="1"/>
  <c r="CW178" i="13"/>
  <c r="CY169" i="3"/>
  <c r="CY178" i="3" s="1"/>
  <c r="CY160" i="13" s="1"/>
  <c r="CY162" i="13" s="1"/>
  <c r="CY172" i="13" s="1"/>
  <c r="CY16" i="12"/>
  <c r="CY44" i="12" s="1"/>
  <c r="CY43" i="12" s="1"/>
  <c r="CY31" i="7"/>
  <c r="CY32" i="7" s="1"/>
  <c r="CY40" i="7" s="1"/>
  <c r="CY42" i="7" s="1"/>
  <c r="CY5" i="11" s="1"/>
  <c r="CY3" i="11" s="1"/>
  <c r="CV39" i="11"/>
  <c r="CV32" i="11"/>
  <c r="BF202" i="13"/>
  <c r="BF220" i="13"/>
  <c r="DA27" i="12"/>
  <c r="DC242" i="3"/>
  <c r="DC241" i="3"/>
  <c r="DC243" i="3" s="1"/>
  <c r="CX172" i="13"/>
  <c r="CX173" i="13"/>
  <c r="CX191" i="13" s="1"/>
  <c r="CX167" i="13"/>
  <c r="CY287" i="3"/>
  <c r="CY290" i="3" s="1"/>
  <c r="CS35" i="11"/>
  <c r="DB245" i="3"/>
  <c r="DB246" i="3"/>
  <c r="DA23" i="12" s="1"/>
  <c r="DB247" i="3"/>
  <c r="DA24" i="12" s="1"/>
  <c r="DB164" i="3"/>
  <c r="CW70" i="7"/>
  <c r="CW72" i="7"/>
  <c r="CV192" i="13"/>
  <c r="CV46" i="13" s="1"/>
  <c r="CU30" i="11" s="1"/>
  <c r="CU9" i="11" s="1"/>
  <c r="CV178" i="13"/>
  <c r="CX43" i="12"/>
  <c r="CZ25" i="12"/>
  <c r="CZ27" i="7"/>
  <c r="CT35" i="11"/>
  <c r="CY82" i="7"/>
  <c r="CY85" i="7" s="1"/>
  <c r="CX70" i="7"/>
  <c r="CX72" i="7"/>
  <c r="BE48" i="13"/>
  <c r="BD47" i="12" s="1"/>
  <c r="BD49" i="12" s="1"/>
  <c r="BE281" i="3"/>
  <c r="DA165" i="3"/>
  <c r="CZ28" i="7" s="1"/>
  <c r="CZ22" i="12"/>
  <c r="CX287" i="3"/>
  <c r="CX290" i="3" s="1"/>
  <c r="CZ168" i="3"/>
  <c r="CZ16" i="12" l="1"/>
  <c r="CZ44" i="12" s="1"/>
  <c r="CY173" i="13"/>
  <c r="CY191" i="13" s="1"/>
  <c r="CY167" i="13"/>
  <c r="CY69" i="7"/>
  <c r="CY70" i="7" s="1"/>
  <c r="CZ43" i="12"/>
  <c r="DA27" i="7"/>
  <c r="DA25" i="12"/>
  <c r="CZ280" i="3"/>
  <c r="CZ169" i="3"/>
  <c r="CZ178" i="3" s="1"/>
  <c r="CZ160" i="13" s="1"/>
  <c r="CZ162" i="13" s="1"/>
  <c r="BF49" i="13"/>
  <c r="BG204" i="13"/>
  <c r="CY192" i="13"/>
  <c r="CY46" i="13" s="1"/>
  <c r="CX30" i="11" s="1"/>
  <c r="CX9" i="11" s="1"/>
  <c r="CY178" i="13"/>
  <c r="CU39" i="11"/>
  <c r="CU32" i="11"/>
  <c r="DB165" i="3"/>
  <c r="DA28" i="7" s="1"/>
  <c r="DA22" i="12"/>
  <c r="DD242" i="3"/>
  <c r="DD241" i="3"/>
  <c r="DD243" i="3" s="1"/>
  <c r="DB27" i="12"/>
  <c r="BD50" i="12"/>
  <c r="BD51" i="12" s="1"/>
  <c r="BD52" i="12" s="1"/>
  <c r="DA168" i="3"/>
  <c r="CX192" i="13"/>
  <c r="CX46" i="13" s="1"/>
  <c r="CW30" i="11" s="1"/>
  <c r="CW9" i="11" s="1"/>
  <c r="CX178" i="13"/>
  <c r="CV35" i="11"/>
  <c r="CZ31" i="7"/>
  <c r="CZ32" i="7" s="1"/>
  <c r="CZ40" i="7" s="1"/>
  <c r="CZ42" i="7" s="1"/>
  <c r="DC164" i="3"/>
  <c r="DC245" i="3"/>
  <c r="DC246" i="3"/>
  <c r="DB23" i="12" s="1"/>
  <c r="DC247" i="3"/>
  <c r="DB24" i="12" s="1"/>
  <c r="CY72" i="7" l="1"/>
  <c r="CW39" i="11"/>
  <c r="CW32" i="11"/>
  <c r="CX32" i="11"/>
  <c r="CX39" i="11"/>
  <c r="BG220" i="13"/>
  <c r="BG202" i="13"/>
  <c r="DA280" i="3"/>
  <c r="DA169" i="3"/>
  <c r="DA178" i="3" s="1"/>
  <c r="DA160" i="13" s="1"/>
  <c r="DA162" i="13" s="1"/>
  <c r="DD164" i="3"/>
  <c r="DD245" i="3"/>
  <c r="DD246" i="3"/>
  <c r="DC23" i="12" s="1"/>
  <c r="DD247" i="3"/>
  <c r="DC24" i="12" s="1"/>
  <c r="CU35" i="11"/>
  <c r="DA31" i="7"/>
  <c r="DA32" i="7" s="1"/>
  <c r="CZ5" i="11"/>
  <c r="CZ3" i="11" s="1"/>
  <c r="CZ82" i="7"/>
  <c r="CZ85" i="7" s="1"/>
  <c r="CZ69" i="7"/>
  <c r="DB27" i="7"/>
  <c r="DB25" i="12"/>
  <c r="CZ287" i="3"/>
  <c r="CZ290" i="3" s="1"/>
  <c r="DB168" i="3"/>
  <c r="BF48" i="13"/>
  <c r="BE47" i="12" s="1"/>
  <c r="BF281" i="3"/>
  <c r="DC27" i="12"/>
  <c r="DE242" i="3"/>
  <c r="DE241" i="3"/>
  <c r="DE243" i="3" s="1"/>
  <c r="DC165" i="3"/>
  <c r="DB28" i="7" s="1"/>
  <c r="DB22" i="12"/>
  <c r="DA16" i="12"/>
  <c r="CZ172" i="13"/>
  <c r="CZ167" i="13"/>
  <c r="CZ173" i="13"/>
  <c r="CZ191" i="13" s="1"/>
  <c r="DF242" i="3" l="1"/>
  <c r="DD27" i="12"/>
  <c r="DF241" i="3"/>
  <c r="DF243" i="3" s="1"/>
  <c r="DC168" i="3"/>
  <c r="DC27" i="7"/>
  <c r="DC25" i="12"/>
  <c r="CX35" i="11"/>
  <c r="DB169" i="3"/>
  <c r="BG49" i="13"/>
  <c r="BH204" i="13"/>
  <c r="DA173" i="13"/>
  <c r="DA191" i="13" s="1"/>
  <c r="DA172" i="13"/>
  <c r="DA167" i="13"/>
  <c r="CW35" i="11"/>
  <c r="CZ72" i="7"/>
  <c r="CZ70" i="7"/>
  <c r="DE164" i="3"/>
  <c r="DE245" i="3"/>
  <c r="DE246" i="3"/>
  <c r="DD23" i="12" s="1"/>
  <c r="DE247" i="3"/>
  <c r="DD24" i="12" s="1"/>
  <c r="CZ192" i="13"/>
  <c r="CZ46" i="13" s="1"/>
  <c r="CY30" i="11" s="1"/>
  <c r="CY9" i="11" s="1"/>
  <c r="CZ178" i="13"/>
  <c r="DD165" i="3"/>
  <c r="DC28" i="7" s="1"/>
  <c r="DC22" i="12"/>
  <c r="DC16" i="12" s="1"/>
  <c r="DC44" i="12" s="1"/>
  <c r="DB16" i="12"/>
  <c r="DB44" i="12" s="1"/>
  <c r="DB31" i="7"/>
  <c r="DB32" i="7" s="1"/>
  <c r="DB40" i="7" s="1"/>
  <c r="DB42" i="7" s="1"/>
  <c r="DA287" i="3"/>
  <c r="DA290" i="3" s="1"/>
  <c r="DC31" i="7" l="1"/>
  <c r="DC32" i="7" s="1"/>
  <c r="DC40" i="7" s="1"/>
  <c r="DC42" i="7" s="1"/>
  <c r="DC82" i="7" s="1"/>
  <c r="DC85" i="7" s="1"/>
  <c r="CY32" i="11"/>
  <c r="CY39" i="11"/>
  <c r="DB43" i="12"/>
  <c r="DF164" i="3"/>
  <c r="DF245" i="3"/>
  <c r="DF246" i="3"/>
  <c r="DE23" i="12" s="1"/>
  <c r="DF247" i="3"/>
  <c r="DE24" i="12" s="1"/>
  <c r="DC280" i="3"/>
  <c r="DC169" i="3"/>
  <c r="DE165" i="3"/>
  <c r="DD28" i="7" s="1"/>
  <c r="DD22" i="12"/>
  <c r="BH202" i="13"/>
  <c r="BH220" i="13"/>
  <c r="DD168" i="3"/>
  <c r="DB5" i="11"/>
  <c r="DB3" i="11" s="1"/>
  <c r="DB82" i="7"/>
  <c r="DB85" i="7" s="1"/>
  <c r="DB69" i="7"/>
  <c r="DC43" i="12"/>
  <c r="DD27" i="7"/>
  <c r="DD25" i="12"/>
  <c r="DA192" i="13"/>
  <c r="DA46" i="13" s="1"/>
  <c r="CZ30" i="11" s="1"/>
  <c r="CZ9" i="11" s="1"/>
  <c r="DA178" i="13"/>
  <c r="BG48" i="13"/>
  <c r="BF47" i="12" s="1"/>
  <c r="BF49" i="12" s="1"/>
  <c r="BG281" i="3"/>
  <c r="DE27" i="12"/>
  <c r="DG242" i="3"/>
  <c r="DG241" i="3"/>
  <c r="DG243" i="3" s="1"/>
  <c r="DC5" i="11" l="1"/>
  <c r="DC3" i="11" s="1"/>
  <c r="DD31" i="7"/>
  <c r="DD32" i="7" s="1"/>
  <c r="DD40" i="7" s="1"/>
  <c r="DD42" i="7" s="1"/>
  <c r="DD5" i="11" s="1"/>
  <c r="DD3" i="11" s="1"/>
  <c r="DC69" i="7"/>
  <c r="DC70" i="7" s="1"/>
  <c r="DE168" i="3"/>
  <c r="DE280" i="3" s="1"/>
  <c r="DD16" i="12"/>
  <c r="DD44" i="12" s="1"/>
  <c r="DH242" i="3"/>
  <c r="DF27" i="12"/>
  <c r="DH241" i="3"/>
  <c r="DH243" i="3" s="1"/>
  <c r="BH49" i="13"/>
  <c r="BI204" i="13"/>
  <c r="DB70" i="7"/>
  <c r="DB72" i="7"/>
  <c r="BF50" i="12"/>
  <c r="BF51" i="12" s="1"/>
  <c r="BF52" i="12" s="1"/>
  <c r="DF165" i="3"/>
  <c r="DE28" i="7" s="1"/>
  <c r="DE22" i="12"/>
  <c r="CZ39" i="11"/>
  <c r="CZ32" i="11"/>
  <c r="DC178" i="3"/>
  <c r="DC160" i="13" s="1"/>
  <c r="DC162" i="13" s="1"/>
  <c r="DG164" i="3"/>
  <c r="DG245" i="3"/>
  <c r="DG246" i="3"/>
  <c r="DF23" i="12" s="1"/>
  <c r="DG247" i="3"/>
  <c r="DF24" i="12" s="1"/>
  <c r="DD280" i="3"/>
  <c r="DD169" i="3"/>
  <c r="DD178" i="3" s="1"/>
  <c r="DD160" i="13" s="1"/>
  <c r="DD162" i="13" s="1"/>
  <c r="DC287" i="3"/>
  <c r="DC290" i="3" s="1"/>
  <c r="DE27" i="7"/>
  <c r="DE25" i="12"/>
  <c r="CY35" i="11"/>
  <c r="DC72" i="7" l="1"/>
  <c r="DD82" i="7"/>
  <c r="DD85" i="7" s="1"/>
  <c r="DD69" i="7"/>
  <c r="DD70" i="7" s="1"/>
  <c r="DF168" i="3"/>
  <c r="DF280" i="3" s="1"/>
  <c r="DE169" i="3"/>
  <c r="DE178" i="3" s="1"/>
  <c r="DE160" i="13" s="1"/>
  <c r="DE162" i="13" s="1"/>
  <c r="DE173" i="13" s="1"/>
  <c r="DE191" i="13" s="1"/>
  <c r="DE16" i="12"/>
  <c r="DE44" i="12" s="1"/>
  <c r="DE43" i="12" s="1"/>
  <c r="DD173" i="13"/>
  <c r="DD191" i="13" s="1"/>
  <c r="DD172" i="13"/>
  <c r="DD167" i="13"/>
  <c r="DE287" i="3"/>
  <c r="DE290" i="3" s="1"/>
  <c r="DD287" i="3"/>
  <c r="DD290" i="3" s="1"/>
  <c r="BI202" i="13"/>
  <c r="BI220" i="13"/>
  <c r="CZ35" i="11"/>
  <c r="DH164" i="3"/>
  <c r="DH245" i="3"/>
  <c r="DH246" i="3"/>
  <c r="DG23" i="12" s="1"/>
  <c r="DH247" i="3"/>
  <c r="DG24" i="12" s="1"/>
  <c r="DG165" i="3"/>
  <c r="DF28" i="7" s="1"/>
  <c r="DF22" i="12"/>
  <c r="DD43" i="12"/>
  <c r="DF27" i="7"/>
  <c r="DF25" i="12"/>
  <c r="BH48" i="13"/>
  <c r="BG47" i="12" s="1"/>
  <c r="BG49" i="12" s="1"/>
  <c r="BH281" i="3"/>
  <c r="DD72" i="7"/>
  <c r="DE31" i="7"/>
  <c r="DE32" i="7" s="1"/>
  <c r="DE40" i="7" s="1"/>
  <c r="DE42" i="7" s="1"/>
  <c r="DC173" i="13"/>
  <c r="DC191" i="13" s="1"/>
  <c r="DC172" i="13"/>
  <c r="DC167" i="13"/>
  <c r="DG27" i="12"/>
  <c r="DI242" i="3"/>
  <c r="DI241" i="3"/>
  <c r="DI243" i="3" s="1"/>
  <c r="DF169" i="3" l="1"/>
  <c r="DF178" i="3" s="1"/>
  <c r="DF160" i="13" s="1"/>
  <c r="DF162" i="13" s="1"/>
  <c r="DF172" i="13" s="1"/>
  <c r="DE167" i="13"/>
  <c r="DE172" i="13"/>
  <c r="DE192" i="13" s="1"/>
  <c r="DE46" i="13" s="1"/>
  <c r="DD30" i="11" s="1"/>
  <c r="DD9" i="11" s="1"/>
  <c r="DF16" i="12"/>
  <c r="DF44" i="12" s="1"/>
  <c r="DF43" i="12" s="1"/>
  <c r="DG168" i="3"/>
  <c r="DG280" i="3" s="1"/>
  <c r="DE5" i="11"/>
  <c r="DE3" i="11" s="1"/>
  <c r="DE69" i="7"/>
  <c r="DE82" i="7"/>
  <c r="DE85" i="7" s="1"/>
  <c r="DF173" i="13"/>
  <c r="DF191" i="13" s="1"/>
  <c r="DF167" i="13"/>
  <c r="DD192" i="13"/>
  <c r="DD46" i="13" s="1"/>
  <c r="DC30" i="11" s="1"/>
  <c r="DC9" i="11" s="1"/>
  <c r="DD178" i="13"/>
  <c r="DF287" i="3"/>
  <c r="DF290" i="3" s="1"/>
  <c r="DH27" i="12"/>
  <c r="DJ242" i="3"/>
  <c r="DJ241" i="3"/>
  <c r="DJ243" i="3" s="1"/>
  <c r="DG27" i="7"/>
  <c r="DG25" i="12"/>
  <c r="DF31" i="7"/>
  <c r="DF32" i="7" s="1"/>
  <c r="DF40" i="7" s="1"/>
  <c r="DF42" i="7" s="1"/>
  <c r="DC192" i="13"/>
  <c r="DC46" i="13" s="1"/>
  <c r="DB30" i="11" s="1"/>
  <c r="DB9" i="11" s="1"/>
  <c r="DC178" i="13"/>
  <c r="DH165" i="3"/>
  <c r="DG28" i="7" s="1"/>
  <c r="DG22" i="12"/>
  <c r="BI49" i="13"/>
  <c r="BJ204" i="13"/>
  <c r="BG50" i="12"/>
  <c r="BG51" i="12" s="1"/>
  <c r="BG52" i="12" s="1"/>
  <c r="DI164" i="3"/>
  <c r="DI245" i="3"/>
  <c r="DI246" i="3"/>
  <c r="DH23" i="12" s="1"/>
  <c r="DI247" i="3"/>
  <c r="DH24" i="12" s="1"/>
  <c r="DG169" i="3" l="1"/>
  <c r="DG178" i="3" s="1"/>
  <c r="DG160" i="13" s="1"/>
  <c r="DG162" i="13" s="1"/>
  <c r="DG173" i="13" s="1"/>
  <c r="DG191" i="13" s="1"/>
  <c r="DE178" i="13"/>
  <c r="DG16" i="12"/>
  <c r="DG44" i="12" s="1"/>
  <c r="DG43" i="12" s="1"/>
  <c r="DB39" i="11"/>
  <c r="DB32" i="11"/>
  <c r="DI165" i="3"/>
  <c r="DH28" i="7" s="1"/>
  <c r="DH22" i="12"/>
  <c r="DG287" i="3"/>
  <c r="DG290" i="3" s="1"/>
  <c r="DF5" i="11"/>
  <c r="DF3" i="11" s="1"/>
  <c r="DF82" i="7"/>
  <c r="DF85" i="7" s="1"/>
  <c r="DF69" i="7"/>
  <c r="DK242" i="3"/>
  <c r="DI27" i="12"/>
  <c r="DK241" i="3"/>
  <c r="DK243" i="3" s="1"/>
  <c r="DH168" i="3"/>
  <c r="DC39" i="11"/>
  <c r="DC32" i="11"/>
  <c r="DJ164" i="3"/>
  <c r="DJ245" i="3"/>
  <c r="DJ246" i="3"/>
  <c r="DI23" i="12" s="1"/>
  <c r="DJ247" i="3"/>
  <c r="DI24" i="12" s="1"/>
  <c r="DD39" i="11"/>
  <c r="DD32" i="11"/>
  <c r="DE72" i="7"/>
  <c r="DE70" i="7"/>
  <c r="DF192" i="13"/>
  <c r="DF46" i="13" s="1"/>
  <c r="DE30" i="11" s="1"/>
  <c r="DE9" i="11" s="1"/>
  <c r="DF178" i="13"/>
  <c r="DH27" i="7"/>
  <c r="DH25" i="12"/>
  <c r="DI168" i="3"/>
  <c r="BJ220" i="13"/>
  <c r="BJ202" i="13"/>
  <c r="BI48" i="13"/>
  <c r="BH47" i="12" s="1"/>
  <c r="BH49" i="12" s="1"/>
  <c r="BI281" i="3"/>
  <c r="DG31" i="7"/>
  <c r="DG32" i="7" s="1"/>
  <c r="DG40" i="7" s="1"/>
  <c r="DG42" i="7" s="1"/>
  <c r="DG167" i="13" l="1"/>
  <c r="DG172" i="13"/>
  <c r="DG192" i="13" s="1"/>
  <c r="DG46" i="13" s="1"/>
  <c r="DF30" i="11" s="1"/>
  <c r="DF9" i="11" s="1"/>
  <c r="DH31" i="7"/>
  <c r="DH32" i="7" s="1"/>
  <c r="DH40" i="7" s="1"/>
  <c r="DH42" i="7" s="1"/>
  <c r="DH5" i="11" s="1"/>
  <c r="DH3" i="11" s="1"/>
  <c r="DE32" i="11"/>
  <c r="DE39" i="11"/>
  <c r="DK164" i="3"/>
  <c r="DK245" i="3"/>
  <c r="DK246" i="3"/>
  <c r="DJ23" i="12" s="1"/>
  <c r="DK247" i="3"/>
  <c r="DJ24" i="12" s="1"/>
  <c r="DJ27" i="12"/>
  <c r="DL242" i="3"/>
  <c r="DL241" i="3"/>
  <c r="DL243" i="3" s="1"/>
  <c r="DF72" i="7"/>
  <c r="DF70" i="7"/>
  <c r="DD35" i="11"/>
  <c r="DC35" i="11"/>
  <c r="BH50" i="12"/>
  <c r="BH51" i="12" s="1"/>
  <c r="BH52" i="12" s="1"/>
  <c r="DB35" i="11"/>
  <c r="DG5" i="11"/>
  <c r="DG3" i="11" s="1"/>
  <c r="DG82" i="7"/>
  <c r="DG85" i="7" s="1"/>
  <c r="DG69" i="7"/>
  <c r="DH16" i="12"/>
  <c r="DH44" i="12" s="1"/>
  <c r="BJ49" i="13"/>
  <c r="BK204" i="13"/>
  <c r="DJ165" i="3"/>
  <c r="DI28" i="7" s="1"/>
  <c r="DI22" i="12"/>
  <c r="DH280" i="3"/>
  <c r="DH169" i="3"/>
  <c r="DI280" i="3"/>
  <c r="DI169" i="3"/>
  <c r="DI178" i="3" s="1"/>
  <c r="DI160" i="13" s="1"/>
  <c r="DI162" i="13" s="1"/>
  <c r="DI27" i="7"/>
  <c r="DI25" i="12"/>
  <c r="DG178" i="13" l="1"/>
  <c r="DJ168" i="3"/>
  <c r="DJ169" i="3" s="1"/>
  <c r="DJ178" i="3" s="1"/>
  <c r="DJ160" i="13" s="1"/>
  <c r="DJ162" i="13" s="1"/>
  <c r="DH82" i="7"/>
  <c r="DH85" i="7" s="1"/>
  <c r="DH69" i="7"/>
  <c r="DH70" i="7" s="1"/>
  <c r="DI31" i="7"/>
  <c r="DI32" i="7" s="1"/>
  <c r="DI40" i="7" s="1"/>
  <c r="DI42" i="7" s="1"/>
  <c r="DI82" i="7" s="1"/>
  <c r="DI85" i="7" s="1"/>
  <c r="DI16" i="12"/>
  <c r="DI44" i="12" s="1"/>
  <c r="DI43" i="12" s="1"/>
  <c r="DF32" i="11"/>
  <c r="DF39" i="11"/>
  <c r="DH43" i="12"/>
  <c r="DJ27" i="7"/>
  <c r="DJ25" i="12"/>
  <c r="DH287" i="3"/>
  <c r="DH290" i="3" s="1"/>
  <c r="DK27" i="12"/>
  <c r="DM241" i="3"/>
  <c r="DM243" i="3" s="1"/>
  <c r="DM242" i="3"/>
  <c r="DK165" i="3"/>
  <c r="DJ28" i="7" s="1"/>
  <c r="DJ22" i="12"/>
  <c r="DI173" i="13"/>
  <c r="DI191" i="13" s="1"/>
  <c r="DI172" i="13"/>
  <c r="DI167" i="13"/>
  <c r="DH178" i="3"/>
  <c r="DH160" i="13" s="1"/>
  <c r="DH162" i="13" s="1"/>
  <c r="DL164" i="3"/>
  <c r="DL245" i="3"/>
  <c r="DL246" i="3"/>
  <c r="DK23" i="12" s="1"/>
  <c r="DL247" i="3"/>
  <c r="DK24" i="12" s="1"/>
  <c r="DJ280" i="3"/>
  <c r="DG72" i="7"/>
  <c r="DG70" i="7"/>
  <c r="BK202" i="13"/>
  <c r="BK220" i="13"/>
  <c r="DI287" i="3"/>
  <c r="DI290" i="3" s="1"/>
  <c r="BJ48" i="13"/>
  <c r="BI47" i="12" s="1"/>
  <c r="BI49" i="12" s="1"/>
  <c r="BJ281" i="3"/>
  <c r="DE35" i="11"/>
  <c r="DI5" i="11" l="1"/>
  <c r="DI3" i="11" s="1"/>
  <c r="DI69" i="7"/>
  <c r="DJ16" i="12"/>
  <c r="DJ44" i="12" s="1"/>
  <c r="DJ43" i="12" s="1"/>
  <c r="DH72" i="7"/>
  <c r="DL165" i="3"/>
  <c r="DK28" i="7" s="1"/>
  <c r="DK22" i="12"/>
  <c r="BI50" i="12"/>
  <c r="BI51" i="12" s="1"/>
  <c r="BI52" i="12" s="1"/>
  <c r="DK27" i="7"/>
  <c r="DK25" i="12"/>
  <c r="DJ173" i="13"/>
  <c r="DJ191" i="13" s="1"/>
  <c r="DJ172" i="13"/>
  <c r="DJ167" i="13"/>
  <c r="DK168" i="3"/>
  <c r="DN242" i="3"/>
  <c r="DL27" i="12"/>
  <c r="DN241" i="3"/>
  <c r="DN243" i="3" s="1"/>
  <c r="DJ287" i="3"/>
  <c r="DJ290" i="3" s="1"/>
  <c r="DM164" i="3"/>
  <c r="DM245" i="3"/>
  <c r="DM246" i="3"/>
  <c r="DL23" i="12" s="1"/>
  <c r="DM247" i="3"/>
  <c r="DL24" i="12" s="1"/>
  <c r="DJ31" i="7"/>
  <c r="DJ32" i="7" s="1"/>
  <c r="DJ40" i="7" s="1"/>
  <c r="DJ42" i="7" s="1"/>
  <c r="BK49" i="13"/>
  <c r="BL204" i="13"/>
  <c r="DI192" i="13"/>
  <c r="DI46" i="13" s="1"/>
  <c r="DH30" i="11" s="1"/>
  <c r="DH9" i="11" s="1"/>
  <c r="DI178" i="13"/>
  <c r="DI70" i="7"/>
  <c r="DI72" i="7"/>
  <c r="DH173" i="13"/>
  <c r="DH191" i="13" s="1"/>
  <c r="DH172" i="13"/>
  <c r="DH167" i="13"/>
  <c r="DF35" i="11"/>
  <c r="DK31" i="7" l="1"/>
  <c r="DK32" i="7" s="1"/>
  <c r="DK40" i="7" s="1"/>
  <c r="DK42" i="7" s="1"/>
  <c r="DK5" i="11" s="1"/>
  <c r="DK3" i="11" s="1"/>
  <c r="DL168" i="3"/>
  <c r="DL280" i="3" s="1"/>
  <c r="DH32" i="11"/>
  <c r="DH39" i="11"/>
  <c r="BL220" i="13"/>
  <c r="BL202" i="13"/>
  <c r="DL25" i="12"/>
  <c r="DL27" i="7"/>
  <c r="BK48" i="13"/>
  <c r="BJ47" i="12" s="1"/>
  <c r="BJ49" i="12" s="1"/>
  <c r="BK281" i="3"/>
  <c r="DJ192" i="13"/>
  <c r="DJ46" i="13" s="1"/>
  <c r="DI30" i="11" s="1"/>
  <c r="DI9" i="11" s="1"/>
  <c r="DJ178" i="13"/>
  <c r="DJ5" i="11"/>
  <c r="DJ3" i="11" s="1"/>
  <c r="DJ69" i="7"/>
  <c r="DJ82" i="7"/>
  <c r="DJ85" i="7" s="1"/>
  <c r="DO241" i="3"/>
  <c r="DO243" i="3" s="1"/>
  <c r="DM27" i="12"/>
  <c r="DO242" i="3"/>
  <c r="DK16" i="12"/>
  <c r="DK44" i="12" s="1"/>
  <c r="DM165" i="3"/>
  <c r="DL28" i="7" s="1"/>
  <c r="DL22" i="12"/>
  <c r="DH192" i="13"/>
  <c r="DH46" i="13" s="1"/>
  <c r="DG30" i="11" s="1"/>
  <c r="DG9" i="11" s="1"/>
  <c r="DH178" i="13"/>
  <c r="DN247" i="3"/>
  <c r="DM24" i="12" s="1"/>
  <c r="DN245" i="3"/>
  <c r="DN246" i="3"/>
  <c r="DM23" i="12" s="1"/>
  <c r="DN164" i="3"/>
  <c r="DK280" i="3"/>
  <c r="DK169" i="3"/>
  <c r="DK178" i="3" s="1"/>
  <c r="DK160" i="13" s="1"/>
  <c r="DK162" i="13" s="1"/>
  <c r="DL169" i="3"/>
  <c r="DL178" i="3" s="1"/>
  <c r="DL160" i="13" s="1"/>
  <c r="DL162" i="13" s="1"/>
  <c r="DK82" i="7" l="1"/>
  <c r="DK85" i="7" s="1"/>
  <c r="DK69" i="7"/>
  <c r="DK72" i="7" s="1"/>
  <c r="DL31" i="7"/>
  <c r="DL32" i="7" s="1"/>
  <c r="DL40" i="7" s="1"/>
  <c r="DL42" i="7" s="1"/>
  <c r="DL5" i="11" s="1"/>
  <c r="DL3" i="11" s="1"/>
  <c r="DG32" i="11"/>
  <c r="DG39" i="11"/>
  <c r="DI39" i="11"/>
  <c r="DI32" i="11"/>
  <c r="DL173" i="13"/>
  <c r="DL191" i="13" s="1"/>
  <c r="DL172" i="13"/>
  <c r="DL167" i="13"/>
  <c r="DP241" i="3"/>
  <c r="DP243" i="3" s="1"/>
  <c r="DP242" i="3"/>
  <c r="DN27" i="12"/>
  <c r="DL287" i="3"/>
  <c r="DL290" i="3" s="1"/>
  <c r="DO245" i="3"/>
  <c r="DO247" i="3"/>
  <c r="DN24" i="12" s="1"/>
  <c r="DO164" i="3"/>
  <c r="DO246" i="3"/>
  <c r="DN23" i="12" s="1"/>
  <c r="BL49" i="13"/>
  <c r="BM204" i="13"/>
  <c r="DK287" i="3"/>
  <c r="DK290" i="3" s="1"/>
  <c r="BJ50" i="12"/>
  <c r="BJ51" i="12" s="1"/>
  <c r="BJ52" i="12" s="1"/>
  <c r="DN165" i="3"/>
  <c r="DM28" i="7" s="1"/>
  <c r="DM22" i="12"/>
  <c r="DK173" i="13"/>
  <c r="DK191" i="13" s="1"/>
  <c r="DK172" i="13"/>
  <c r="DK167" i="13"/>
  <c r="DL16" i="12"/>
  <c r="DL44" i="12" s="1"/>
  <c r="DK43" i="12"/>
  <c r="DJ70" i="7"/>
  <c r="DJ72" i="7"/>
  <c r="DM27" i="7"/>
  <c r="DM25" i="12"/>
  <c r="DM168" i="3"/>
  <c r="DH35" i="11"/>
  <c r="DK70" i="7" l="1"/>
  <c r="DN168" i="3"/>
  <c r="DL69" i="7"/>
  <c r="DL70" i="7" s="1"/>
  <c r="DL82" i="7"/>
  <c r="DL85" i="7" s="1"/>
  <c r="DM31" i="7"/>
  <c r="DM32" i="7" s="1"/>
  <c r="DM16" i="12"/>
  <c r="DN27" i="7"/>
  <c r="DN25" i="12"/>
  <c r="DI35" i="11"/>
  <c r="DP245" i="3"/>
  <c r="DP247" i="3"/>
  <c r="DO24" i="12" s="1"/>
  <c r="DP164" i="3"/>
  <c r="DP246" i="3"/>
  <c r="DO23" i="12" s="1"/>
  <c r="DO165" i="3"/>
  <c r="DN28" i="7" s="1"/>
  <c r="DN22" i="12"/>
  <c r="DM280" i="3"/>
  <c r="DM169" i="3"/>
  <c r="DM178" i="3" s="1"/>
  <c r="DM160" i="13" s="1"/>
  <c r="DM162" i="13" s="1"/>
  <c r="DL43" i="12"/>
  <c r="DL192" i="13"/>
  <c r="DL46" i="13" s="1"/>
  <c r="DK30" i="11" s="1"/>
  <c r="DK9" i="11" s="1"/>
  <c r="DL178" i="13"/>
  <c r="DK192" i="13"/>
  <c r="DK46" i="13" s="1"/>
  <c r="DJ30" i="11" s="1"/>
  <c r="DJ9" i="11" s="1"/>
  <c r="DK178" i="13"/>
  <c r="DQ241" i="3"/>
  <c r="DQ243" i="3" s="1"/>
  <c r="DQ242" i="3"/>
  <c r="DO27" i="12"/>
  <c r="BM202" i="13"/>
  <c r="BM220" i="13"/>
  <c r="DN169" i="3"/>
  <c r="BL48" i="13"/>
  <c r="BK47" i="12" s="1"/>
  <c r="BK49" i="12" s="1"/>
  <c r="BL281" i="3"/>
  <c r="DG35" i="11"/>
  <c r="DL72" i="7" l="1"/>
  <c r="DO168" i="3"/>
  <c r="DO280" i="3" s="1"/>
  <c r="DN31" i="7"/>
  <c r="DN32" i="7" s="1"/>
  <c r="DN40" i="7" s="1"/>
  <c r="DN42" i="7" s="1"/>
  <c r="DN82" i="7" s="1"/>
  <c r="DN85" i="7" s="1"/>
  <c r="DJ39" i="11"/>
  <c r="DJ32" i="11"/>
  <c r="BK50" i="12"/>
  <c r="BK51" i="12" s="1"/>
  <c r="BK52" i="12" s="1"/>
  <c r="DM173" i="13"/>
  <c r="DM191" i="13" s="1"/>
  <c r="DM172" i="13"/>
  <c r="DM167" i="13"/>
  <c r="DM287" i="3"/>
  <c r="DM290" i="3" s="1"/>
  <c r="DK39" i="11"/>
  <c r="DK32" i="11"/>
  <c r="DN16" i="12"/>
  <c r="DN44" i="12" s="1"/>
  <c r="DP165" i="3"/>
  <c r="DO28" i="7" s="1"/>
  <c r="DO22" i="12"/>
  <c r="DQ245" i="3"/>
  <c r="DQ247" i="3"/>
  <c r="DP24" i="12" s="1"/>
  <c r="DQ164" i="3"/>
  <c r="DQ246" i="3"/>
  <c r="DP23" i="12" s="1"/>
  <c r="BM49" i="13"/>
  <c r="BN204" i="13"/>
  <c r="DO27" i="7"/>
  <c r="DO25" i="12"/>
  <c r="DR241" i="3"/>
  <c r="DR243" i="3" s="1"/>
  <c r="DP27" i="12"/>
  <c r="DR242" i="3"/>
  <c r="DN69" i="7" l="1"/>
  <c r="DN72" i="7" s="1"/>
  <c r="DN5" i="11"/>
  <c r="DN3" i="11" s="1"/>
  <c r="DO169" i="3"/>
  <c r="DO178" i="3" s="1"/>
  <c r="DO160" i="13" s="1"/>
  <c r="DO162" i="13" s="1"/>
  <c r="DP168" i="3"/>
  <c r="DP280" i="3" s="1"/>
  <c r="DO31" i="7"/>
  <c r="DO32" i="7" s="1"/>
  <c r="DO40" i="7" s="1"/>
  <c r="DO42" i="7" s="1"/>
  <c r="DO5" i="11" s="1"/>
  <c r="DO3" i="11" s="1"/>
  <c r="DN43" i="12"/>
  <c r="DS241" i="3"/>
  <c r="DS243" i="3" s="1"/>
  <c r="DS242" i="3"/>
  <c r="DQ27" i="12"/>
  <c r="BN202" i="13"/>
  <c r="BN220" i="13"/>
  <c r="DO16" i="12"/>
  <c r="DO44" i="12" s="1"/>
  <c r="DK35" i="11"/>
  <c r="DQ165" i="3"/>
  <c r="DP28" i="7" s="1"/>
  <c r="DP22" i="12"/>
  <c r="DO287" i="3"/>
  <c r="DO290" i="3" s="1"/>
  <c r="DR245" i="3"/>
  <c r="DR247" i="3"/>
  <c r="DQ24" i="12" s="1"/>
  <c r="DR164" i="3"/>
  <c r="DR246" i="3"/>
  <c r="DQ23" i="12" s="1"/>
  <c r="BM48" i="13"/>
  <c r="BL47" i="12" s="1"/>
  <c r="BL49" i="12" s="1"/>
  <c r="BM281" i="3"/>
  <c r="DM178" i="13"/>
  <c r="DM192" i="13"/>
  <c r="DM46" i="13" s="1"/>
  <c r="DL30" i="11" s="1"/>
  <c r="DL9" i="11" s="1"/>
  <c r="DJ35" i="11"/>
  <c r="DP27" i="7"/>
  <c r="DP25" i="12"/>
  <c r="DN70" i="7" l="1"/>
  <c r="DP31" i="7"/>
  <c r="DP32" i="7" s="1"/>
  <c r="DP40" i="7" s="1"/>
  <c r="DP42" i="7" s="1"/>
  <c r="DP5" i="11" s="1"/>
  <c r="DP3" i="11" s="1"/>
  <c r="DO82" i="7"/>
  <c r="DO85" i="7" s="1"/>
  <c r="DO69" i="7"/>
  <c r="DO70" i="7" s="1"/>
  <c r="DP169" i="3"/>
  <c r="DP178" i="3" s="1"/>
  <c r="DP160" i="13" s="1"/>
  <c r="DP162" i="13" s="1"/>
  <c r="DP167" i="13" s="1"/>
  <c r="DQ27" i="7"/>
  <c r="DQ25" i="12"/>
  <c r="DO172" i="13"/>
  <c r="DO167" i="13"/>
  <c r="DO173" i="13"/>
  <c r="DO191" i="13" s="1"/>
  <c r="DL39" i="11"/>
  <c r="DL32" i="11"/>
  <c r="DP287" i="3"/>
  <c r="DP290" i="3" s="1"/>
  <c r="DR165" i="3"/>
  <c r="DQ28" i="7" s="1"/>
  <c r="DQ22" i="12"/>
  <c r="DT241" i="3"/>
  <c r="DT243" i="3" s="1"/>
  <c r="DR27" i="12"/>
  <c r="DT242" i="3"/>
  <c r="DO43" i="12"/>
  <c r="DS245" i="3"/>
  <c r="DS247" i="3"/>
  <c r="DR24" i="12" s="1"/>
  <c r="DS164" i="3"/>
  <c r="DS246" i="3"/>
  <c r="DR23" i="12" s="1"/>
  <c r="DQ168" i="3"/>
  <c r="BL50" i="12"/>
  <c r="BL51" i="12" s="1"/>
  <c r="BL52" i="12" s="1"/>
  <c r="DP16" i="12"/>
  <c r="DP44" i="12" s="1"/>
  <c r="BN49" i="13"/>
  <c r="BO204" i="13"/>
  <c r="DP69" i="7" l="1"/>
  <c r="DP70" i="7" s="1"/>
  <c r="DO72" i="7"/>
  <c r="DP172" i="13"/>
  <c r="DP192" i="13" s="1"/>
  <c r="DP82" i="7"/>
  <c r="DP85" i="7" s="1"/>
  <c r="DP173" i="13"/>
  <c r="DP191" i="13" s="1"/>
  <c r="DQ16" i="12"/>
  <c r="DQ44" i="12" s="1"/>
  <c r="DQ43" i="12" s="1"/>
  <c r="DU241" i="3"/>
  <c r="DU243" i="3" s="1"/>
  <c r="DU242" i="3"/>
  <c r="DS27" i="12"/>
  <c r="DO192" i="13"/>
  <c r="DO46" i="13" s="1"/>
  <c r="DN30" i="11" s="1"/>
  <c r="DN9" i="11" s="1"/>
  <c r="DO178" i="13"/>
  <c r="DP72" i="7"/>
  <c r="DQ280" i="3"/>
  <c r="DQ169" i="3"/>
  <c r="DT245" i="3"/>
  <c r="DT247" i="3"/>
  <c r="DS24" i="12" s="1"/>
  <c r="DT164" i="3"/>
  <c r="DT246" i="3"/>
  <c r="DS23" i="12" s="1"/>
  <c r="DL35" i="11"/>
  <c r="DR168" i="3"/>
  <c r="DP43" i="12"/>
  <c r="DR27" i="7"/>
  <c r="DR25" i="12"/>
  <c r="DS165" i="3"/>
  <c r="DR28" i="7" s="1"/>
  <c r="DR22" i="12"/>
  <c r="BO202" i="13"/>
  <c r="BO220" i="13"/>
  <c r="BN48" i="13"/>
  <c r="BM47" i="12" s="1"/>
  <c r="BM49" i="12" s="1"/>
  <c r="BN281" i="3"/>
  <c r="DQ31" i="7"/>
  <c r="DQ32" i="7" s="1"/>
  <c r="DQ40" i="7" s="1"/>
  <c r="DQ42" i="7" s="1"/>
  <c r="DP46" i="13" l="1"/>
  <c r="DO30" i="11" s="1"/>
  <c r="DO9" i="11" s="1"/>
  <c r="DO39" i="11" s="1"/>
  <c r="DP178" i="13"/>
  <c r="DS168" i="3"/>
  <c r="DS280" i="3" s="1"/>
  <c r="DR31" i="7"/>
  <c r="DR32" i="7" s="1"/>
  <c r="DR40" i="7" s="1"/>
  <c r="DR42" i="7" s="1"/>
  <c r="DR5" i="11" s="1"/>
  <c r="DR3" i="11" s="1"/>
  <c r="DQ82" i="7"/>
  <c r="DQ85" i="7" s="1"/>
  <c r="DQ5" i="11"/>
  <c r="DQ3" i="11" s="1"/>
  <c r="DQ69" i="7"/>
  <c r="DQ178" i="3"/>
  <c r="DQ160" i="13" s="1"/>
  <c r="DQ162" i="13" s="1"/>
  <c r="BO49" i="13"/>
  <c r="BP204" i="13"/>
  <c r="DQ287" i="3"/>
  <c r="DQ290" i="3" s="1"/>
  <c r="DV241" i="3"/>
  <c r="DV243" i="3" s="1"/>
  <c r="DV242" i="3"/>
  <c r="DT27" i="12"/>
  <c r="DN32" i="11"/>
  <c r="DN39" i="11"/>
  <c r="DS27" i="7"/>
  <c r="DS25" i="12"/>
  <c r="DR16" i="12"/>
  <c r="DR44" i="12" s="1"/>
  <c r="BM50" i="12"/>
  <c r="BM51" i="12" s="1"/>
  <c r="BM52" i="12" s="1"/>
  <c r="DR280" i="3"/>
  <c r="DR169" i="3"/>
  <c r="DR178" i="3" s="1"/>
  <c r="DR160" i="13" s="1"/>
  <c r="DR162" i="13" s="1"/>
  <c r="DT165" i="3"/>
  <c r="DS28" i="7" s="1"/>
  <c r="DS22" i="12"/>
  <c r="DU245" i="3"/>
  <c r="DU247" i="3"/>
  <c r="DT24" i="12" s="1"/>
  <c r="DU164" i="3"/>
  <c r="DU246" i="3"/>
  <c r="DT23" i="12" s="1"/>
  <c r="DO32" i="11" l="1"/>
  <c r="DO35" i="11" s="1"/>
  <c r="DS169" i="3"/>
  <c r="DS178" i="3" s="1"/>
  <c r="DS160" i="13" s="1"/>
  <c r="DS162" i="13" s="1"/>
  <c r="DS173" i="13" s="1"/>
  <c r="DS191" i="13" s="1"/>
  <c r="DR82" i="7"/>
  <c r="DR85" i="7" s="1"/>
  <c r="DS16" i="12"/>
  <c r="DS44" i="12" s="1"/>
  <c r="DS43" i="12" s="1"/>
  <c r="DR69" i="7"/>
  <c r="DR70" i="7" s="1"/>
  <c r="DU165" i="3"/>
  <c r="DT28" i="7" s="1"/>
  <c r="DT22" i="12"/>
  <c r="DR172" i="13"/>
  <c r="DR173" i="13"/>
  <c r="DR191" i="13" s="1"/>
  <c r="DR167" i="13"/>
  <c r="DN35" i="11"/>
  <c r="BP220" i="13"/>
  <c r="BP202" i="13"/>
  <c r="DR43" i="12"/>
  <c r="DW241" i="3"/>
  <c r="DW243" i="3" s="1"/>
  <c r="DU27" i="12"/>
  <c r="DW242" i="3"/>
  <c r="BO48" i="13"/>
  <c r="BN47" i="12" s="1"/>
  <c r="BN49" i="12" s="1"/>
  <c r="BO281" i="3"/>
  <c r="DT168" i="3"/>
  <c r="DV245" i="3"/>
  <c r="DV247" i="3"/>
  <c r="DU24" i="12" s="1"/>
  <c r="DV164" i="3"/>
  <c r="DV246" i="3"/>
  <c r="DU23" i="12" s="1"/>
  <c r="DQ72" i="7"/>
  <c r="DQ70" i="7"/>
  <c r="DT27" i="7"/>
  <c r="DT25" i="12"/>
  <c r="DR287" i="3"/>
  <c r="DR290" i="3" s="1"/>
  <c r="DS31" i="7"/>
  <c r="DS32" i="7" s="1"/>
  <c r="DS40" i="7" s="1"/>
  <c r="DS42" i="7" s="1"/>
  <c r="DS287" i="3"/>
  <c r="DS290" i="3" s="1"/>
  <c r="DQ172" i="13"/>
  <c r="DQ167" i="13"/>
  <c r="DQ173" i="13"/>
  <c r="DQ191" i="13" s="1"/>
  <c r="DS167" i="13" l="1"/>
  <c r="DS172" i="13"/>
  <c r="DS192" i="13" s="1"/>
  <c r="DS46" i="13" s="1"/>
  <c r="DR30" i="11" s="1"/>
  <c r="DR9" i="11" s="1"/>
  <c r="DT31" i="7"/>
  <c r="DT32" i="7" s="1"/>
  <c r="DT40" i="7" s="1"/>
  <c r="DT42" i="7" s="1"/>
  <c r="DT5" i="11" s="1"/>
  <c r="DT3" i="11" s="1"/>
  <c r="DU168" i="3"/>
  <c r="DU280" i="3" s="1"/>
  <c r="DR72" i="7"/>
  <c r="DQ178" i="13"/>
  <c r="DQ192" i="13"/>
  <c r="DQ46" i="13" s="1"/>
  <c r="DP30" i="11" s="1"/>
  <c r="DP9" i="11" s="1"/>
  <c r="DV165" i="3"/>
  <c r="DU28" i="7" s="1"/>
  <c r="DU22" i="12"/>
  <c r="DT280" i="3"/>
  <c r="DT169" i="3"/>
  <c r="BP49" i="13"/>
  <c r="BQ204" i="13"/>
  <c r="DW245" i="3"/>
  <c r="DW247" i="3"/>
  <c r="DV24" i="12" s="1"/>
  <c r="DW164" i="3"/>
  <c r="DW246" i="3"/>
  <c r="DV23" i="12" s="1"/>
  <c r="BN50" i="12"/>
  <c r="BN51" i="12" s="1"/>
  <c r="BN52" i="12" s="1"/>
  <c r="DX241" i="3"/>
  <c r="DX243" i="3" s="1"/>
  <c r="DX242" i="3"/>
  <c r="DV27" i="12"/>
  <c r="DT82" i="7"/>
  <c r="DT85" i="7" s="1"/>
  <c r="DT69" i="7"/>
  <c r="DS69" i="7"/>
  <c r="DS82" i="7"/>
  <c r="DS85" i="7" s="1"/>
  <c r="DS5" i="11"/>
  <c r="DS3" i="11" s="1"/>
  <c r="DU27" i="7"/>
  <c r="DU25" i="12"/>
  <c r="DT16" i="12"/>
  <c r="DT44" i="12" s="1"/>
  <c r="DR192" i="13"/>
  <c r="DR46" i="13" s="1"/>
  <c r="DQ30" i="11" s="1"/>
  <c r="DQ9" i="11" s="1"/>
  <c r="DR178" i="13"/>
  <c r="DV168" i="3" l="1"/>
  <c r="DS178" i="13"/>
  <c r="DU169" i="3"/>
  <c r="DU178" i="3" s="1"/>
  <c r="DU160" i="13" s="1"/>
  <c r="DU162" i="13" s="1"/>
  <c r="DU172" i="13" s="1"/>
  <c r="DU31" i="7"/>
  <c r="DU32" i="7" s="1"/>
  <c r="DU40" i="7" s="1"/>
  <c r="DU42" i="7" s="1"/>
  <c r="DU69" i="7" s="1"/>
  <c r="DU16" i="12"/>
  <c r="DU44" i="12" s="1"/>
  <c r="DU43" i="12" s="1"/>
  <c r="DR32" i="11"/>
  <c r="DR39" i="11"/>
  <c r="DP32" i="11"/>
  <c r="DP39" i="11"/>
  <c r="DT178" i="3"/>
  <c r="DT160" i="13" s="1"/>
  <c r="DT162" i="13" s="1"/>
  <c r="DU287" i="3"/>
  <c r="DU290" i="3" s="1"/>
  <c r="DY241" i="3"/>
  <c r="DY243" i="3" s="1"/>
  <c r="DY242" i="3"/>
  <c r="DW27" i="12"/>
  <c r="DS70" i="7"/>
  <c r="DS72" i="7"/>
  <c r="DQ32" i="11"/>
  <c r="DQ39" i="11"/>
  <c r="DX245" i="3"/>
  <c r="DX247" i="3"/>
  <c r="DW24" i="12" s="1"/>
  <c r="DX164" i="3"/>
  <c r="DX246" i="3"/>
  <c r="DW23" i="12" s="1"/>
  <c r="DW165" i="3"/>
  <c r="DV28" i="7" s="1"/>
  <c r="DV22" i="12"/>
  <c r="DV27" i="7"/>
  <c r="DV25" i="12"/>
  <c r="DV280" i="3"/>
  <c r="DV169" i="3"/>
  <c r="DV178" i="3" s="1"/>
  <c r="DV160" i="13" s="1"/>
  <c r="DV162" i="13" s="1"/>
  <c r="BQ202" i="13"/>
  <c r="BQ220" i="13"/>
  <c r="DT43" i="12"/>
  <c r="DT287" i="3"/>
  <c r="DT290" i="3" s="1"/>
  <c r="DT72" i="7"/>
  <c r="DT70" i="7"/>
  <c r="BP48" i="13"/>
  <c r="BO47" i="12" s="1"/>
  <c r="BO49" i="12" s="1"/>
  <c r="BP281" i="3"/>
  <c r="DU173" i="13" l="1"/>
  <c r="DU191" i="13" s="1"/>
  <c r="DU167" i="13"/>
  <c r="DU5" i="11"/>
  <c r="DU3" i="11" s="1"/>
  <c r="DU82" i="7"/>
  <c r="DU85" i="7" s="1"/>
  <c r="DV16" i="12"/>
  <c r="DV44" i="12" s="1"/>
  <c r="DV43" i="12" s="1"/>
  <c r="BQ49" i="13"/>
  <c r="BR204" i="13"/>
  <c r="DQ35" i="11"/>
  <c r="DW168" i="3"/>
  <c r="DY245" i="3"/>
  <c r="DY247" i="3"/>
  <c r="DX24" i="12" s="1"/>
  <c r="DY164" i="3"/>
  <c r="DY246" i="3"/>
  <c r="DX23" i="12" s="1"/>
  <c r="BO50" i="12"/>
  <c r="BO51" i="12" s="1"/>
  <c r="BO52" i="12" s="1"/>
  <c r="DV172" i="13"/>
  <c r="DV173" i="13"/>
  <c r="DV191" i="13" s="1"/>
  <c r="DV167" i="13"/>
  <c r="DV287" i="3"/>
  <c r="DV290" i="3" s="1"/>
  <c r="DZ242" i="3"/>
  <c r="DX27" i="12"/>
  <c r="DZ241" i="3"/>
  <c r="DZ243" i="3" s="1"/>
  <c r="DW27" i="7"/>
  <c r="DW25" i="12"/>
  <c r="DP35" i="11"/>
  <c r="DU192" i="13"/>
  <c r="DU46" i="13" s="1"/>
  <c r="DT30" i="11" s="1"/>
  <c r="DT9" i="11" s="1"/>
  <c r="DU178" i="13"/>
  <c r="DT172" i="13"/>
  <c r="DT173" i="13"/>
  <c r="DT191" i="13" s="1"/>
  <c r="DT167" i="13"/>
  <c r="DV31" i="7"/>
  <c r="DV32" i="7" s="1"/>
  <c r="DV40" i="7" s="1"/>
  <c r="DV42" i="7" s="1"/>
  <c r="DU72" i="7"/>
  <c r="DU70" i="7"/>
  <c r="DX165" i="3"/>
  <c r="DW28" i="7" s="1"/>
  <c r="DW22" i="12"/>
  <c r="DR35" i="11"/>
  <c r="DW16" i="12" l="1"/>
  <c r="DW44" i="12" s="1"/>
  <c r="DW43" i="12" s="1"/>
  <c r="DT32" i="11"/>
  <c r="DT39" i="11"/>
  <c r="DT192" i="13"/>
  <c r="DT46" i="13" s="1"/>
  <c r="DS30" i="11" s="1"/>
  <c r="DS9" i="11" s="1"/>
  <c r="DT178" i="13"/>
  <c r="DV69" i="7"/>
  <c r="DV82" i="7"/>
  <c r="DV85" i="7" s="1"/>
  <c r="DV5" i="11"/>
  <c r="DV3" i="11" s="1"/>
  <c r="DZ164" i="3"/>
  <c r="DZ246" i="3"/>
  <c r="DY23" i="12" s="1"/>
  <c r="DZ247" i="3"/>
  <c r="DY24" i="12" s="1"/>
  <c r="DZ245" i="3"/>
  <c r="DX27" i="7"/>
  <c r="DX25" i="12"/>
  <c r="DW31" i="7"/>
  <c r="DW32" i="7" s="1"/>
  <c r="DW40" i="7" s="1"/>
  <c r="DW42" i="7" s="1"/>
  <c r="DV178" i="13"/>
  <c r="DV192" i="13"/>
  <c r="DV46" i="13" s="1"/>
  <c r="DU30" i="11" s="1"/>
  <c r="DU9" i="11" s="1"/>
  <c r="DY165" i="3"/>
  <c r="DX28" i="7" s="1"/>
  <c r="DX22" i="12"/>
  <c r="BR220" i="13"/>
  <c r="BR202" i="13"/>
  <c r="EA242" i="3"/>
  <c r="EA241" i="3"/>
  <c r="EA243" i="3" s="1"/>
  <c r="DY27" i="12"/>
  <c r="DX168" i="3"/>
  <c r="DW280" i="3"/>
  <c r="DW169" i="3"/>
  <c r="DW178" i="3" s="1"/>
  <c r="DW160" i="13" s="1"/>
  <c r="DW162" i="13" s="1"/>
  <c r="BQ48" i="13"/>
  <c r="BP47" i="12" s="1"/>
  <c r="BP49" i="12" s="1"/>
  <c r="BQ281" i="3"/>
  <c r="DX16" i="12" l="1"/>
  <c r="DX44" i="12" s="1"/>
  <c r="DX43" i="12" s="1"/>
  <c r="DX31" i="7"/>
  <c r="DX32" i="7" s="1"/>
  <c r="DX40" i="7" s="1"/>
  <c r="DX42" i="7" s="1"/>
  <c r="DX5" i="11" s="1"/>
  <c r="DX3" i="11" s="1"/>
  <c r="DS32" i="11"/>
  <c r="DS39" i="11"/>
  <c r="DU39" i="11"/>
  <c r="DU32" i="11"/>
  <c r="BP50" i="12"/>
  <c r="BP51" i="12" s="1"/>
  <c r="BP52" i="12" s="1"/>
  <c r="DW172" i="13"/>
  <c r="DW173" i="13"/>
  <c r="DW191" i="13" s="1"/>
  <c r="DW167" i="13"/>
  <c r="DW182" i="13"/>
  <c r="DW82" i="7"/>
  <c r="DW85" i="7" s="1"/>
  <c r="DW5" i="11"/>
  <c r="DW3" i="11" s="1"/>
  <c r="DW69" i="7"/>
  <c r="DV70" i="7"/>
  <c r="DV72" i="7"/>
  <c r="EB242" i="3"/>
  <c r="EB241" i="3"/>
  <c r="EB243" i="3" s="1"/>
  <c r="DZ27" i="12"/>
  <c r="DW287" i="3"/>
  <c r="DW290" i="3" s="1"/>
  <c r="DY168" i="3"/>
  <c r="DZ165" i="3"/>
  <c r="DY28" i="7" s="1"/>
  <c r="DY22" i="12"/>
  <c r="EA246" i="3"/>
  <c r="DZ23" i="12" s="1"/>
  <c r="EA247" i="3"/>
  <c r="DZ24" i="12" s="1"/>
  <c r="EA164" i="3"/>
  <c r="EA245" i="3"/>
  <c r="DX280" i="3"/>
  <c r="DX169" i="3"/>
  <c r="DX178" i="3" s="1"/>
  <c r="DX160" i="13" s="1"/>
  <c r="DX162" i="13" s="1"/>
  <c r="DY27" i="7"/>
  <c r="DY25" i="12"/>
  <c r="BR49" i="13"/>
  <c r="BS204" i="13"/>
  <c r="DT35" i="11"/>
  <c r="DX82" i="7" l="1"/>
  <c r="DX85" i="7" s="1"/>
  <c r="DY31" i="7"/>
  <c r="DY32" i="7" s="1"/>
  <c r="DX69" i="7"/>
  <c r="DY16" i="12"/>
  <c r="BS202" i="13"/>
  <c r="BS220" i="13"/>
  <c r="DX287" i="3"/>
  <c r="DX290" i="3" s="1"/>
  <c r="DU35" i="11"/>
  <c r="DW72" i="7"/>
  <c r="DW70" i="7"/>
  <c r="DZ22" i="12"/>
  <c r="EA165" i="3"/>
  <c r="DZ28" i="7" s="1"/>
  <c r="EB246" i="3"/>
  <c r="EA23" i="12" s="1"/>
  <c r="EB247" i="3"/>
  <c r="EA24" i="12" s="1"/>
  <c r="EB164" i="3"/>
  <c r="EB245" i="3"/>
  <c r="BR48" i="13"/>
  <c r="BQ47" i="12" s="1"/>
  <c r="BR281" i="3"/>
  <c r="DY280" i="3"/>
  <c r="DY169" i="3"/>
  <c r="DY178" i="3" s="1"/>
  <c r="DY160" i="13" s="1"/>
  <c r="DY162" i="13" s="1"/>
  <c r="DZ168" i="3"/>
  <c r="DZ25" i="12"/>
  <c r="DZ27" i="7"/>
  <c r="EC242" i="3"/>
  <c r="EC241" i="3"/>
  <c r="EC243" i="3" s="1"/>
  <c r="EA27" i="12"/>
  <c r="DX70" i="7"/>
  <c r="DX72" i="7"/>
  <c r="DX172" i="13"/>
  <c r="DX173" i="13"/>
  <c r="DX191" i="13" s="1"/>
  <c r="DX167" i="13"/>
  <c r="DW192" i="13"/>
  <c r="DW46" i="13" s="1"/>
  <c r="DV30" i="11" s="1"/>
  <c r="DV9" i="11" s="1"/>
  <c r="DW178" i="13"/>
  <c r="DS35" i="11"/>
  <c r="EA168" i="3" l="1"/>
  <c r="DZ31" i="7"/>
  <c r="DZ32" i="7" s="1"/>
  <c r="DZ40" i="7" s="1"/>
  <c r="DZ42" i="7" s="1"/>
  <c r="DZ69" i="7" s="1"/>
  <c r="DV32" i="11"/>
  <c r="DV39" i="11"/>
  <c r="EB165" i="3"/>
  <c r="EA28" i="7" s="1"/>
  <c r="EA22" i="12"/>
  <c r="EC246" i="3"/>
  <c r="EB23" i="12" s="1"/>
  <c r="EC247" i="3"/>
  <c r="EB24" i="12" s="1"/>
  <c r="EC164" i="3"/>
  <c r="EC245" i="3"/>
  <c r="DY172" i="13"/>
  <c r="DY173" i="13"/>
  <c r="DY191" i="13" s="1"/>
  <c r="DY167" i="13"/>
  <c r="DX192" i="13"/>
  <c r="DX46" i="13" s="1"/>
  <c r="DW30" i="11" s="1"/>
  <c r="DW9" i="11" s="1"/>
  <c r="DX178" i="13"/>
  <c r="ED242" i="3"/>
  <c r="ED241" i="3"/>
  <c r="ED243" i="3" s="1"/>
  <c r="EB27" i="12"/>
  <c r="DY287" i="3"/>
  <c r="DY290" i="3" s="1"/>
  <c r="DZ169" i="3"/>
  <c r="EA280" i="3"/>
  <c r="EA169" i="3"/>
  <c r="BS49" i="13"/>
  <c r="BT204" i="13"/>
  <c r="EA25" i="12"/>
  <c r="EA27" i="7"/>
  <c r="DZ16" i="12"/>
  <c r="DZ44" i="12" s="1"/>
  <c r="DZ5" i="11" l="1"/>
  <c r="DZ3" i="11" s="1"/>
  <c r="EB168" i="3"/>
  <c r="EB280" i="3" s="1"/>
  <c r="EA31" i="7"/>
  <c r="EA32" i="7" s="1"/>
  <c r="EA40" i="7" s="1"/>
  <c r="EA42" i="7" s="1"/>
  <c r="EA82" i="7" s="1"/>
  <c r="EA85" i="7" s="1"/>
  <c r="DZ82" i="7"/>
  <c r="DZ85" i="7" s="1"/>
  <c r="DW39" i="11"/>
  <c r="DW32" i="11"/>
  <c r="EA287" i="3"/>
  <c r="EA290" i="3" s="1"/>
  <c r="ED246" i="3"/>
  <c r="EC23" i="12" s="1"/>
  <c r="ED247" i="3"/>
  <c r="EC24" i="12" s="1"/>
  <c r="ED164" i="3"/>
  <c r="ED245" i="3"/>
  <c r="BT202" i="13"/>
  <c r="BT220" i="13"/>
  <c r="EC165" i="3"/>
  <c r="EB28" i="7" s="1"/>
  <c r="EB22" i="12"/>
  <c r="DZ43" i="12"/>
  <c r="EA16" i="12"/>
  <c r="EA44" i="12" s="1"/>
  <c r="BS48" i="13"/>
  <c r="BR47" i="12" s="1"/>
  <c r="BR49" i="12" s="1"/>
  <c r="BS281" i="3"/>
  <c r="EB27" i="7"/>
  <c r="EB25" i="12"/>
  <c r="EE242" i="3"/>
  <c r="EE241" i="3"/>
  <c r="EE243" i="3" s="1"/>
  <c r="EC27" i="12"/>
  <c r="DZ70" i="7"/>
  <c r="DZ72" i="7"/>
  <c r="DY178" i="13"/>
  <c r="DY192" i="13"/>
  <c r="DY46" i="13" s="1"/>
  <c r="DX30" i="11" s="1"/>
  <c r="DX9" i="11" s="1"/>
  <c r="EB169" i="3"/>
  <c r="EB178" i="3" s="1"/>
  <c r="EB160" i="13" s="1"/>
  <c r="EB162" i="13" s="1"/>
  <c r="EA178" i="3"/>
  <c r="EA160" i="13" s="1"/>
  <c r="EA162" i="13" s="1"/>
  <c r="DV35" i="11"/>
  <c r="EA5" i="11" l="1"/>
  <c r="EA3" i="11" s="1"/>
  <c r="EA69" i="7"/>
  <c r="EA72" i="7" s="1"/>
  <c r="EB16" i="12"/>
  <c r="EB44" i="12" s="1"/>
  <c r="EB43" i="12" s="1"/>
  <c r="DX32" i="11"/>
  <c r="DX39" i="11"/>
  <c r="EB173" i="13"/>
  <c r="EB191" i="13" s="1"/>
  <c r="EB172" i="13"/>
  <c r="EB167" i="13"/>
  <c r="EB287" i="3"/>
  <c r="EB290" i="3" s="1"/>
  <c r="BR50" i="12"/>
  <c r="BR51" i="12" s="1"/>
  <c r="BR52" i="12" s="1"/>
  <c r="EA43" i="12"/>
  <c r="BT49" i="13"/>
  <c r="BU204" i="13"/>
  <c r="EC168" i="3"/>
  <c r="EE246" i="3"/>
  <c r="ED23" i="12" s="1"/>
  <c r="EE247" i="3"/>
  <c r="ED24" i="12" s="1"/>
  <c r="EE164" i="3"/>
  <c r="EE245" i="3"/>
  <c r="ED165" i="3"/>
  <c r="EC28" i="7" s="1"/>
  <c r="EC22" i="12"/>
  <c r="DW35" i="11"/>
  <c r="EA173" i="13"/>
  <c r="EA191" i="13" s="1"/>
  <c r="EA167" i="13"/>
  <c r="EA172" i="13"/>
  <c r="EF242" i="3"/>
  <c r="EF241" i="3"/>
  <c r="EF243" i="3" s="1"/>
  <c r="ED27" i="12"/>
  <c r="EB31" i="7"/>
  <c r="EB32" i="7" s="1"/>
  <c r="EB40" i="7" s="1"/>
  <c r="EB42" i="7" s="1"/>
  <c r="EC27" i="7"/>
  <c r="EC25" i="12"/>
  <c r="EA70" i="7" l="1"/>
  <c r="EC31" i="7"/>
  <c r="EC32" i="7" s="1"/>
  <c r="EC40" i="7" s="1"/>
  <c r="EC42" i="7" s="1"/>
  <c r="EC5" i="11" s="1"/>
  <c r="EC3" i="11" s="1"/>
  <c r="ED168" i="3"/>
  <c r="ED280" i="3" s="1"/>
  <c r="ED25" i="12"/>
  <c r="ED27" i="7"/>
  <c r="EG242" i="3"/>
  <c r="EG241" i="3"/>
  <c r="EG243" i="3" s="1"/>
  <c r="EE27" i="12"/>
  <c r="EA192" i="13"/>
  <c r="EA46" i="13" s="1"/>
  <c r="DZ30" i="11" s="1"/>
  <c r="DZ9" i="11" s="1"/>
  <c r="EA178" i="13"/>
  <c r="EC16" i="12"/>
  <c r="EC44" i="12" s="1"/>
  <c r="EC280" i="3"/>
  <c r="EC169" i="3"/>
  <c r="EB192" i="13"/>
  <c r="EB46" i="13" s="1"/>
  <c r="EA30" i="11" s="1"/>
  <c r="EA9" i="11" s="1"/>
  <c r="EB178" i="13"/>
  <c r="BU202" i="13"/>
  <c r="BU220" i="13"/>
  <c r="EF246" i="3"/>
  <c r="EE23" i="12" s="1"/>
  <c r="EF247" i="3"/>
  <c r="EE24" i="12" s="1"/>
  <c r="EF164" i="3"/>
  <c r="EF245" i="3"/>
  <c r="EB69" i="7"/>
  <c r="EB5" i="11"/>
  <c r="EB3" i="11" s="1"/>
  <c r="EB82" i="7"/>
  <c r="EB85" i="7" s="1"/>
  <c r="ED22" i="12"/>
  <c r="EE165" i="3"/>
  <c r="ED28" i="7" s="1"/>
  <c r="BT48" i="13"/>
  <c r="BS47" i="12" s="1"/>
  <c r="BS49" i="12" s="1"/>
  <c r="BT281" i="3"/>
  <c r="DX35" i="11"/>
  <c r="ED169" i="3" l="1"/>
  <c r="ED178" i="3" s="1"/>
  <c r="ED160" i="13" s="1"/>
  <c r="ED162" i="13" s="1"/>
  <c r="ED172" i="13" s="1"/>
  <c r="EC82" i="7"/>
  <c r="EC85" i="7" s="1"/>
  <c r="ED16" i="12"/>
  <c r="ED44" i="12" s="1"/>
  <c r="EC69" i="7"/>
  <c r="EE168" i="3"/>
  <c r="EE169" i="3" s="1"/>
  <c r="EE178" i="3" s="1"/>
  <c r="EE160" i="13" s="1"/>
  <c r="EE162" i="13" s="1"/>
  <c r="DZ39" i="11"/>
  <c r="DZ32" i="11"/>
  <c r="EA39" i="11"/>
  <c r="EA32" i="11"/>
  <c r="EG246" i="3"/>
  <c r="EF23" i="12" s="1"/>
  <c r="EG247" i="3"/>
  <c r="EF24" i="12" s="1"/>
  <c r="EG164" i="3"/>
  <c r="EG245" i="3"/>
  <c r="EC287" i="3"/>
  <c r="EC290" i="3" s="1"/>
  <c r="ED287" i="3"/>
  <c r="ED290" i="3" s="1"/>
  <c r="BU49" i="13"/>
  <c r="BV204" i="13"/>
  <c r="EB70" i="7"/>
  <c r="EB72" i="7"/>
  <c r="EH242" i="3"/>
  <c r="EH241" i="3"/>
  <c r="EH243" i="3" s="1"/>
  <c r="EF27" i="12"/>
  <c r="BS50" i="12"/>
  <c r="BS51" i="12" s="1"/>
  <c r="BS52" i="12" s="1"/>
  <c r="EC43" i="12"/>
  <c r="EE22" i="12"/>
  <c r="EF165" i="3"/>
  <c r="EE28" i="7" s="1"/>
  <c r="ED31" i="7"/>
  <c r="ED32" i="7" s="1"/>
  <c r="ED40" i="7" s="1"/>
  <c r="ED42" i="7" s="1"/>
  <c r="EC72" i="7"/>
  <c r="EC70" i="7"/>
  <c r="EC178" i="3"/>
  <c r="EC160" i="13" s="1"/>
  <c r="EC162" i="13" s="1"/>
  <c r="ED43" i="12"/>
  <c r="EE25" i="12"/>
  <c r="EE27" i="7"/>
  <c r="ED167" i="13" l="1"/>
  <c r="ED173" i="13"/>
  <c r="ED191" i="13" s="1"/>
  <c r="EE280" i="3"/>
  <c r="EE287" i="3" s="1"/>
  <c r="EE290" i="3" s="1"/>
  <c r="EF168" i="3"/>
  <c r="EF280" i="3" s="1"/>
  <c r="EE31" i="7"/>
  <c r="EE32" i="7" s="1"/>
  <c r="EE40" i="7" s="1"/>
  <c r="EE42" i="7" s="1"/>
  <c r="EE82" i="7" s="1"/>
  <c r="EE85" i="7" s="1"/>
  <c r="ED82" i="7"/>
  <c r="ED85" i="7" s="1"/>
  <c r="ED5" i="11"/>
  <c r="ED3" i="11" s="1"/>
  <c r="ED69" i="7"/>
  <c r="EH246" i="3"/>
  <c r="EG23" i="12" s="1"/>
  <c r="EH247" i="3"/>
  <c r="EG24" i="12" s="1"/>
  <c r="EH164" i="3"/>
  <c r="EH245" i="3"/>
  <c r="BV202" i="13"/>
  <c r="BV220" i="13"/>
  <c r="EC173" i="13"/>
  <c r="EC191" i="13" s="1"/>
  <c r="EC167" i="13"/>
  <c r="EC172" i="13"/>
  <c r="EI242" i="3"/>
  <c r="EI241" i="3"/>
  <c r="EI243" i="3" s="1"/>
  <c r="EG27" i="12"/>
  <c r="BU48" i="13"/>
  <c r="BT47" i="12" s="1"/>
  <c r="BT49" i="12" s="1"/>
  <c r="BU281" i="3"/>
  <c r="EF25" i="12"/>
  <c r="EF27" i="7"/>
  <c r="DZ35" i="11"/>
  <c r="ED192" i="13"/>
  <c r="EE173" i="13"/>
  <c r="EE191" i="13" s="1"/>
  <c r="EE172" i="13"/>
  <c r="EE167" i="13"/>
  <c r="EA35" i="11"/>
  <c r="EE16" i="12"/>
  <c r="EE44" i="12" s="1"/>
  <c r="EG165" i="3"/>
  <c r="EF28" i="7" s="1"/>
  <c r="EF22" i="12"/>
  <c r="ED46" i="13" l="1"/>
  <c r="EC30" i="11" s="1"/>
  <c r="EC9" i="11" s="1"/>
  <c r="EC32" i="11" s="1"/>
  <c r="ED178" i="13"/>
  <c r="EF169" i="3"/>
  <c r="EF178" i="3" s="1"/>
  <c r="EF160" i="13" s="1"/>
  <c r="EF162" i="13" s="1"/>
  <c r="EE69" i="7"/>
  <c r="EE70" i="7" s="1"/>
  <c r="EE5" i="11"/>
  <c r="EE3" i="11" s="1"/>
  <c r="EF16" i="12"/>
  <c r="EF44" i="12" s="1"/>
  <c r="EF43" i="12" s="1"/>
  <c r="EC39" i="11"/>
  <c r="EG168" i="3"/>
  <c r="EJ242" i="3"/>
  <c r="EJ241" i="3"/>
  <c r="EJ243" i="3" s="1"/>
  <c r="EH27" i="12"/>
  <c r="BV49" i="13"/>
  <c r="BW204" i="13"/>
  <c r="EI246" i="3"/>
  <c r="EH23" i="12" s="1"/>
  <c r="EI247" i="3"/>
  <c r="EH24" i="12" s="1"/>
  <c r="EI164" i="3"/>
  <c r="EI245" i="3"/>
  <c r="ED72" i="7"/>
  <c r="ED70" i="7"/>
  <c r="EC192" i="13"/>
  <c r="EC46" i="13" s="1"/>
  <c r="EB30" i="11" s="1"/>
  <c r="EB9" i="11" s="1"/>
  <c r="EC178" i="13"/>
  <c r="EH165" i="3"/>
  <c r="EG28" i="7" s="1"/>
  <c r="EG22" i="12"/>
  <c r="EE43" i="12"/>
  <c r="BT50" i="12"/>
  <c r="BT51" i="12" s="1"/>
  <c r="BT52" i="12" s="1"/>
  <c r="EG25" i="12"/>
  <c r="EG27" i="7"/>
  <c r="EF31" i="7"/>
  <c r="EF32" i="7" s="1"/>
  <c r="EF40" i="7" s="1"/>
  <c r="EF42" i="7" s="1"/>
  <c r="EE192" i="13"/>
  <c r="EE46" i="13" s="1"/>
  <c r="ED30" i="11" s="1"/>
  <c r="ED9" i="11" s="1"/>
  <c r="EE178" i="13"/>
  <c r="EF287" i="3"/>
  <c r="EF290" i="3" s="1"/>
  <c r="EE72" i="7" l="1"/>
  <c r="EH168" i="3"/>
  <c r="EH280" i="3" s="1"/>
  <c r="EG31" i="7"/>
  <c r="EG32" i="7" s="1"/>
  <c r="EG40" i="7" s="1"/>
  <c r="EG42" i="7" s="1"/>
  <c r="EG5" i="11" s="1"/>
  <c r="EG3" i="11" s="1"/>
  <c r="EG16" i="12"/>
  <c r="EG44" i="12" s="1"/>
  <c r="EG43" i="12" s="1"/>
  <c r="ED32" i="11"/>
  <c r="ED39" i="11"/>
  <c r="EB39" i="11"/>
  <c r="EB32" i="11"/>
  <c r="EF82" i="7"/>
  <c r="EF85" i="7" s="1"/>
  <c r="EF5" i="11"/>
  <c r="EF3" i="11" s="1"/>
  <c r="EF69" i="7"/>
  <c r="EK241" i="3"/>
  <c r="EK243" i="3" s="1"/>
  <c r="EK242" i="3"/>
  <c r="EI27" i="12"/>
  <c r="EJ246" i="3"/>
  <c r="EI23" i="12" s="1"/>
  <c r="EJ247" i="3"/>
  <c r="EI24" i="12" s="1"/>
  <c r="EJ164" i="3"/>
  <c r="EJ245" i="3"/>
  <c r="EI165" i="3"/>
  <c r="EH28" i="7" s="1"/>
  <c r="EH22" i="12"/>
  <c r="BW202" i="13"/>
  <c r="BW220" i="13"/>
  <c r="EH27" i="7"/>
  <c r="EH25" i="12"/>
  <c r="BV48" i="13"/>
  <c r="BU47" i="12" s="1"/>
  <c r="BU49" i="12" s="1"/>
  <c r="BV281" i="3"/>
  <c r="EC35" i="11"/>
  <c r="EF173" i="13"/>
  <c r="EF191" i="13" s="1"/>
  <c r="EF172" i="13"/>
  <c r="EF167" i="13"/>
  <c r="EG280" i="3"/>
  <c r="EG169" i="3"/>
  <c r="EH169" i="3" l="1"/>
  <c r="EH178" i="3" s="1"/>
  <c r="EH160" i="13" s="1"/>
  <c r="EH162" i="13" s="1"/>
  <c r="EH173" i="13" s="1"/>
  <c r="EH191" i="13" s="1"/>
  <c r="EI168" i="3"/>
  <c r="EI280" i="3" s="1"/>
  <c r="EG82" i="7"/>
  <c r="EG85" i="7" s="1"/>
  <c r="EG69" i="7"/>
  <c r="EG70" i="7" s="1"/>
  <c r="EH287" i="3"/>
  <c r="EH290" i="3" s="1"/>
  <c r="EF192" i="13"/>
  <c r="EF46" i="13" s="1"/>
  <c r="EE30" i="11" s="1"/>
  <c r="EE9" i="11" s="1"/>
  <c r="EF178" i="13"/>
  <c r="BW49" i="13"/>
  <c r="BX204" i="13"/>
  <c r="EL242" i="3"/>
  <c r="EJ27" i="12"/>
  <c r="EL241" i="3"/>
  <c r="EL243" i="3" s="1"/>
  <c r="EG287" i="3"/>
  <c r="EG290" i="3" s="1"/>
  <c r="EF70" i="7"/>
  <c r="EF72" i="7"/>
  <c r="ED35" i="11"/>
  <c r="EG72" i="7"/>
  <c r="EH167" i="13"/>
  <c r="EH172" i="13"/>
  <c r="BU50" i="12"/>
  <c r="BU51" i="12" s="1"/>
  <c r="BU52" i="12" s="1"/>
  <c r="EJ165" i="3"/>
  <c r="EI28" i="7" s="1"/>
  <c r="EI22" i="12"/>
  <c r="EB35" i="11"/>
  <c r="EI27" i="7"/>
  <c r="EI25" i="12"/>
  <c r="EG178" i="3"/>
  <c r="EG160" i="13" s="1"/>
  <c r="EG162" i="13" s="1"/>
  <c r="EH31" i="7"/>
  <c r="EH32" i="7" s="1"/>
  <c r="EH40" i="7" s="1"/>
  <c r="EH42" i="7" s="1"/>
  <c r="EH16" i="12"/>
  <c r="EH44" i="12" s="1"/>
  <c r="EK246" i="3"/>
  <c r="EJ23" i="12" s="1"/>
  <c r="EK247" i="3"/>
  <c r="EJ24" i="12" s="1"/>
  <c r="EK164" i="3"/>
  <c r="EK245" i="3"/>
  <c r="EI169" i="3" l="1"/>
  <c r="EI178" i="3" s="1"/>
  <c r="EI160" i="13" s="1"/>
  <c r="EI162" i="13" s="1"/>
  <c r="EI172" i="13" s="1"/>
  <c r="EI16" i="12"/>
  <c r="EI44" i="12" s="1"/>
  <c r="EI43" i="12" s="1"/>
  <c r="EJ168" i="3"/>
  <c r="EJ280" i="3" s="1"/>
  <c r="EE32" i="11"/>
  <c r="EE39" i="11"/>
  <c r="EH69" i="7"/>
  <c r="EH5" i="11"/>
  <c r="EH3" i="11" s="1"/>
  <c r="EH82" i="7"/>
  <c r="EH85" i="7" s="1"/>
  <c r="EH192" i="13"/>
  <c r="EH46" i="13" s="1"/>
  <c r="EG30" i="11" s="1"/>
  <c r="EG9" i="11" s="1"/>
  <c r="EH178" i="13"/>
  <c r="EM242" i="3"/>
  <c r="EM241" i="3"/>
  <c r="EM243" i="3" s="1"/>
  <c r="EK27" i="12"/>
  <c r="EJ22" i="12"/>
  <c r="EK165" i="3"/>
  <c r="EJ28" i="7" s="1"/>
  <c r="EJ25" i="12"/>
  <c r="EJ27" i="7"/>
  <c r="BW48" i="13"/>
  <c r="BV47" i="12" s="1"/>
  <c r="BV49" i="12" s="1"/>
  <c r="BW281" i="3"/>
  <c r="EL245" i="3"/>
  <c r="EL246" i="3"/>
  <c r="EK23" i="12" s="1"/>
  <c r="EL164" i="3"/>
  <c r="EL247" i="3"/>
  <c r="EK24" i="12" s="1"/>
  <c r="EG173" i="13"/>
  <c r="EG191" i="13" s="1"/>
  <c r="EG172" i="13"/>
  <c r="EG167" i="13"/>
  <c r="EH43" i="12"/>
  <c r="EJ169" i="3"/>
  <c r="EJ178" i="3" s="1"/>
  <c r="EJ160" i="13" s="1"/>
  <c r="EJ162" i="13" s="1"/>
  <c r="EI31" i="7"/>
  <c r="EI32" i="7" s="1"/>
  <c r="EI40" i="7" s="1"/>
  <c r="EI42" i="7" s="1"/>
  <c r="EI287" i="3"/>
  <c r="EI290" i="3" s="1"/>
  <c r="BX202" i="13"/>
  <c r="BX220" i="13"/>
  <c r="EI167" i="13" l="1"/>
  <c r="EI173" i="13"/>
  <c r="EI191" i="13" s="1"/>
  <c r="EK168" i="3"/>
  <c r="EK169" i="3" s="1"/>
  <c r="EK178" i="3" s="1"/>
  <c r="EK160" i="13" s="1"/>
  <c r="EK162" i="13" s="1"/>
  <c r="EJ31" i="7"/>
  <c r="EJ32" i="7" s="1"/>
  <c r="EJ40" i="7" s="1"/>
  <c r="EJ42" i="7" s="1"/>
  <c r="EJ69" i="7" s="1"/>
  <c r="EJ16" i="12"/>
  <c r="EJ44" i="12" s="1"/>
  <c r="EJ43" i="12" s="1"/>
  <c r="EJ287" i="3"/>
  <c r="EJ290" i="3" s="1"/>
  <c r="BX49" i="13"/>
  <c r="BY204" i="13"/>
  <c r="EG39" i="11"/>
  <c r="EG32" i="11"/>
  <c r="EK25" i="12"/>
  <c r="EK27" i="7"/>
  <c r="EI192" i="13"/>
  <c r="EI178" i="13"/>
  <c r="EL165" i="3"/>
  <c r="EK28" i="7" s="1"/>
  <c r="EK22" i="12"/>
  <c r="EN242" i="3"/>
  <c r="EN241" i="3"/>
  <c r="EN243" i="3" s="1"/>
  <c r="EL27" i="12"/>
  <c r="EH70" i="7"/>
  <c r="EH72" i="7"/>
  <c r="EI5" i="11"/>
  <c r="EI3" i="11" s="1"/>
  <c r="EI82" i="7"/>
  <c r="EI85" i="7" s="1"/>
  <c r="EI69" i="7"/>
  <c r="EM246" i="3"/>
  <c r="EL23" i="12" s="1"/>
  <c r="EM247" i="3"/>
  <c r="EL24" i="12" s="1"/>
  <c r="EM164" i="3"/>
  <c r="EM245" i="3"/>
  <c r="EJ173" i="13"/>
  <c r="EJ191" i="13" s="1"/>
  <c r="EJ172" i="13"/>
  <c r="EJ167" i="13"/>
  <c r="EG192" i="13"/>
  <c r="EG46" i="13" s="1"/>
  <c r="EF30" i="11" s="1"/>
  <c r="EF9" i="11" s="1"/>
  <c r="EG178" i="13"/>
  <c r="BV50" i="12"/>
  <c r="BV51" i="12" s="1"/>
  <c r="BV52" i="12" s="1"/>
  <c r="EE35" i="11"/>
  <c r="EI46" i="13" l="1"/>
  <c r="EH30" i="11" s="1"/>
  <c r="EH9" i="11" s="1"/>
  <c r="EH32" i="11" s="1"/>
  <c r="EH35" i="11" s="1"/>
  <c r="EK280" i="3"/>
  <c r="EK287" i="3" s="1"/>
  <c r="EK290" i="3" s="1"/>
  <c r="EJ5" i="11"/>
  <c r="EJ3" i="11" s="1"/>
  <c r="EJ82" i="7"/>
  <c r="EJ85" i="7" s="1"/>
  <c r="EK16" i="12"/>
  <c r="EJ192" i="13"/>
  <c r="EJ46" i="13" s="1"/>
  <c r="EI30" i="11" s="1"/>
  <c r="EI9" i="11" s="1"/>
  <c r="EJ178" i="13"/>
  <c r="EG35" i="11"/>
  <c r="BY220" i="13"/>
  <c r="BY202" i="13"/>
  <c r="EO242" i="3"/>
  <c r="EO241" i="3"/>
  <c r="EO243" i="3" s="1"/>
  <c r="EM27" i="12"/>
  <c r="EL168" i="3"/>
  <c r="BX48" i="13"/>
  <c r="BW47" i="12" s="1"/>
  <c r="BW49" i="12" s="1"/>
  <c r="BX281" i="3"/>
  <c r="EN246" i="3"/>
  <c r="EM23" i="12" s="1"/>
  <c r="EN247" i="3"/>
  <c r="EM24" i="12" s="1"/>
  <c r="EN164" i="3"/>
  <c r="EN245" i="3"/>
  <c r="EL25" i="12"/>
  <c r="EL27" i="7"/>
  <c r="EJ72" i="7"/>
  <c r="EJ70" i="7"/>
  <c r="EK31" i="7"/>
  <c r="EK32" i="7" s="1"/>
  <c r="EF32" i="11"/>
  <c r="EF39" i="11"/>
  <c r="EI72" i="7"/>
  <c r="EI70" i="7"/>
  <c r="EM165" i="3"/>
  <c r="EL28" i="7" s="1"/>
  <c r="EL22" i="12"/>
  <c r="EK173" i="13"/>
  <c r="EK191" i="13" s="1"/>
  <c r="EK172" i="13"/>
  <c r="EK167" i="13"/>
  <c r="EH39" i="11" l="1"/>
  <c r="EI32" i="11"/>
  <c r="EI35" i="11" s="1"/>
  <c r="EI39" i="11"/>
  <c r="EL16" i="12"/>
  <c r="EL44" i="12" s="1"/>
  <c r="EL43" i="12" s="1"/>
  <c r="EK192" i="13"/>
  <c r="EK46" i="13" s="1"/>
  <c r="EJ30" i="11" s="1"/>
  <c r="EJ9" i="11" s="1"/>
  <c r="EK178" i="13"/>
  <c r="BW50" i="12"/>
  <c r="BW51" i="12" s="1"/>
  <c r="BW52" i="12" s="1"/>
  <c r="EM22" i="12"/>
  <c r="EN165" i="3"/>
  <c r="EM28" i="7" s="1"/>
  <c r="EL169" i="3"/>
  <c r="BY49" i="13"/>
  <c r="BZ204" i="13"/>
  <c r="EM25" i="12"/>
  <c r="EM27" i="7"/>
  <c r="EO246" i="3"/>
  <c r="EN23" i="12" s="1"/>
  <c r="EO247" i="3"/>
  <c r="EN24" i="12" s="1"/>
  <c r="EO164" i="3"/>
  <c r="EO245" i="3"/>
  <c r="EF35" i="11"/>
  <c r="EM168" i="3"/>
  <c r="EP241" i="3"/>
  <c r="EP243" i="3" s="1"/>
  <c r="EP242" i="3"/>
  <c r="EN27" i="12"/>
  <c r="EL31" i="7"/>
  <c r="EL32" i="7" s="1"/>
  <c r="EL40" i="7" s="1"/>
  <c r="EL42" i="7" s="1"/>
  <c r="EN168" i="3" l="1"/>
  <c r="EN169" i="3" s="1"/>
  <c r="EN178" i="3" s="1"/>
  <c r="EM31" i="7"/>
  <c r="EM32" i="7" s="1"/>
  <c r="EM40" i="7" s="1"/>
  <c r="EM42" i="7" s="1"/>
  <c r="EM69" i="7" s="1"/>
  <c r="EL82" i="7"/>
  <c r="EL85" i="7" s="1"/>
  <c r="EL5" i="11"/>
  <c r="EL3" i="11" s="1"/>
  <c r="EL69" i="7"/>
  <c r="BY48" i="13"/>
  <c r="BX47" i="12" s="1"/>
  <c r="BX49" i="12" s="1"/>
  <c r="BY281" i="3"/>
  <c r="EN280" i="3"/>
  <c r="EQ242" i="3"/>
  <c r="EQ241" i="3"/>
  <c r="EQ243" i="3" s="1"/>
  <c r="EO27" i="12"/>
  <c r="EP246" i="3"/>
  <c r="EO23" i="12" s="1"/>
  <c r="EP247" i="3"/>
  <c r="EO24" i="12" s="1"/>
  <c r="EP164" i="3"/>
  <c r="EP245" i="3"/>
  <c r="EN22" i="12"/>
  <c r="EO165" i="3"/>
  <c r="EN28" i="7" s="1"/>
  <c r="EM16" i="12"/>
  <c r="EM44" i="12" s="1"/>
  <c r="EM280" i="3"/>
  <c r="EM169" i="3"/>
  <c r="EN27" i="7"/>
  <c r="EN25" i="12"/>
  <c r="BZ202" i="13"/>
  <c r="BZ220" i="13"/>
  <c r="EJ39" i="11"/>
  <c r="EJ32" i="11"/>
  <c r="EO168" i="3" l="1"/>
  <c r="EM5" i="11"/>
  <c r="EM3" i="11" s="1"/>
  <c r="EM32" i="11" s="1"/>
  <c r="EN31" i="7"/>
  <c r="EN32" i="7" s="1"/>
  <c r="EN40" i="7" s="1"/>
  <c r="EN42" i="7" s="1"/>
  <c r="EN82" i="7" s="1"/>
  <c r="EN85" i="7" s="1"/>
  <c r="EM82" i="7"/>
  <c r="EM85" i="7" s="1"/>
  <c r="EM178" i="3"/>
  <c r="EO27" i="7"/>
  <c r="EO25" i="12"/>
  <c r="EM43" i="12"/>
  <c r="ER242" i="3"/>
  <c r="ER241" i="3"/>
  <c r="ER243" i="3" s="1"/>
  <c r="EP27" i="12"/>
  <c r="BX50" i="12"/>
  <c r="BX51" i="12" s="1"/>
  <c r="BX52" i="12" s="1"/>
  <c r="BZ49" i="13"/>
  <c r="CA204" i="13"/>
  <c r="EO280" i="3"/>
  <c r="EO169" i="3"/>
  <c r="EO178" i="3" s="1"/>
  <c r="EM70" i="7"/>
  <c r="EM72" i="7"/>
  <c r="EL70" i="7"/>
  <c r="EL72" i="7"/>
  <c r="EQ245" i="3"/>
  <c r="EQ246" i="3"/>
  <c r="EP23" i="12" s="1"/>
  <c r="EQ164" i="3"/>
  <c r="EQ247" i="3"/>
  <c r="EP24" i="12" s="1"/>
  <c r="EN16" i="12"/>
  <c r="EN44" i="12" s="1"/>
  <c r="EM39" i="11"/>
  <c r="EN287" i="3"/>
  <c r="EN290" i="3" s="1"/>
  <c r="EL39" i="11"/>
  <c r="EL32" i="11"/>
  <c r="EM287" i="3"/>
  <c r="EM290" i="3" s="1"/>
  <c r="EJ35" i="11"/>
  <c r="EO22" i="12"/>
  <c r="EP165" i="3"/>
  <c r="EO28" i="7" s="1"/>
  <c r="EN5" i="11" l="1"/>
  <c r="EN3" i="11" s="1"/>
  <c r="EN69" i="7"/>
  <c r="EN70" i="7" s="1"/>
  <c r="EO16" i="12"/>
  <c r="EO44" i="12" s="1"/>
  <c r="EO43" i="12" s="1"/>
  <c r="EO31" i="7"/>
  <c r="EO32" i="7" s="1"/>
  <c r="EO40" i="7" s="1"/>
  <c r="EO42" i="7" s="1"/>
  <c r="EO82" i="7" s="1"/>
  <c r="EO85" i="7" s="1"/>
  <c r="EP27" i="7"/>
  <c r="EP25" i="12"/>
  <c r="EM35" i="11"/>
  <c r="EQ165" i="3"/>
  <c r="EP28" i="7" s="1"/>
  <c r="EP22" i="12"/>
  <c r="EO287" i="3"/>
  <c r="EO290" i="3" s="1"/>
  <c r="ER245" i="3"/>
  <c r="ER246" i="3"/>
  <c r="EQ23" i="12" s="1"/>
  <c r="ER164" i="3"/>
  <c r="ER247" i="3"/>
  <c r="EQ24" i="12" s="1"/>
  <c r="EN32" i="11"/>
  <c r="EN39" i="11"/>
  <c r="CA202" i="13"/>
  <c r="CA220" i="13"/>
  <c r="EL35" i="11"/>
  <c r="EN43" i="12"/>
  <c r="BZ48" i="13"/>
  <c r="BY47" i="12" s="1"/>
  <c r="BY49" i="12" s="1"/>
  <c r="BZ281" i="3"/>
  <c r="ES242" i="3"/>
  <c r="ES241" i="3"/>
  <c r="ES243" i="3" s="1"/>
  <c r="EQ27" i="12"/>
  <c r="EP168" i="3"/>
  <c r="EO5" i="11" l="1"/>
  <c r="EO3" i="11" s="1"/>
  <c r="EN72" i="7"/>
  <c r="EO69" i="7"/>
  <c r="EQ168" i="3"/>
  <c r="EQ280" i="3" s="1"/>
  <c r="EP16" i="12"/>
  <c r="EP44" i="12" s="1"/>
  <c r="EP43" i="12" s="1"/>
  <c r="BY50" i="12"/>
  <c r="BY51" i="12" s="1"/>
  <c r="BY52" i="12" s="1"/>
  <c r="EN35" i="11"/>
  <c r="EQ25" i="12"/>
  <c r="EQ27" i="7"/>
  <c r="EP31" i="7"/>
  <c r="EP32" i="7" s="1"/>
  <c r="EP40" i="7" s="1"/>
  <c r="EP42" i="7" s="1"/>
  <c r="ES245" i="3"/>
  <c r="ES246" i="3"/>
  <c r="ER23" i="12" s="1"/>
  <c r="ES247" i="3"/>
  <c r="ER24" i="12" s="1"/>
  <c r="ES164" i="3"/>
  <c r="EO72" i="7"/>
  <c r="EO70" i="7"/>
  <c r="CA49" i="13"/>
  <c r="CB204" i="13"/>
  <c r="ER165" i="3"/>
  <c r="EQ28" i="7" s="1"/>
  <c r="EQ22" i="12"/>
  <c r="EP280" i="3"/>
  <c r="EP169" i="3"/>
  <c r="ET242" i="3"/>
  <c r="ET241" i="3"/>
  <c r="ET243" i="3" s="1"/>
  <c r="ER27" i="12"/>
  <c r="EO32" i="11"/>
  <c r="EO39" i="11"/>
  <c r="EQ169" i="3" l="1"/>
  <c r="EQ178" i="3" s="1"/>
  <c r="EQ16" i="12"/>
  <c r="EQ44" i="12" s="1"/>
  <c r="EQ43" i="12" s="1"/>
  <c r="ER25" i="12"/>
  <c r="ER27" i="7"/>
  <c r="EQ287" i="3"/>
  <c r="EQ290" i="3" s="1"/>
  <c r="ER168" i="3"/>
  <c r="EP178" i="3"/>
  <c r="CA48" i="13"/>
  <c r="BZ47" i="12" s="1"/>
  <c r="BZ49" i="12" s="1"/>
  <c r="CA281" i="3"/>
  <c r="ES165" i="3"/>
  <c r="ER28" i="7" s="1"/>
  <c r="ER22" i="12"/>
  <c r="ER16" i="12" s="1"/>
  <c r="ER44" i="12" s="1"/>
  <c r="EU242" i="3"/>
  <c r="EU241" i="3"/>
  <c r="EU243" i="3" s="1"/>
  <c r="ES27" i="12"/>
  <c r="EQ31" i="7"/>
  <c r="EQ32" i="7" s="1"/>
  <c r="EQ40" i="7" s="1"/>
  <c r="EQ42" i="7" s="1"/>
  <c r="EP287" i="3"/>
  <c r="EP290" i="3" s="1"/>
  <c r="EP5" i="11"/>
  <c r="EP3" i="11" s="1"/>
  <c r="EP82" i="7"/>
  <c r="EP85" i="7" s="1"/>
  <c r="EP69" i="7"/>
  <c r="ET245" i="3"/>
  <c r="ET246" i="3"/>
  <c r="ES23" i="12" s="1"/>
  <c r="ET164" i="3"/>
  <c r="ET247" i="3"/>
  <c r="ES24" i="12" s="1"/>
  <c r="CB220" i="13"/>
  <c r="CB202" i="13"/>
  <c r="EO35" i="11"/>
  <c r="ES168" i="3" l="1"/>
  <c r="ER31" i="7"/>
  <c r="ER32" i="7" s="1"/>
  <c r="ER40" i="7" s="1"/>
  <c r="ER42" i="7" s="1"/>
  <c r="ER82" i="7" s="1"/>
  <c r="ER85" i="7" s="1"/>
  <c r="ER43" i="12"/>
  <c r="ES22" i="12"/>
  <c r="ET165" i="3"/>
  <c r="ES28" i="7" s="1"/>
  <c r="EP32" i="11"/>
  <c r="EP39" i="11"/>
  <c r="EV242" i="3"/>
  <c r="EV241" i="3"/>
  <c r="EV243" i="3" s="1"/>
  <c r="ET27" i="12"/>
  <c r="CB49" i="13"/>
  <c r="CC204" i="13"/>
  <c r="EP72" i="7"/>
  <c r="EP70" i="7"/>
  <c r="EQ5" i="11"/>
  <c r="EQ3" i="11" s="1"/>
  <c r="EQ82" i="7"/>
  <c r="EQ85" i="7" s="1"/>
  <c r="EQ69" i="7"/>
  <c r="ER280" i="3"/>
  <c r="ER169" i="3"/>
  <c r="EU245" i="3"/>
  <c r="EU246" i="3"/>
  <c r="ET23" i="12" s="1"/>
  <c r="EU247" i="3"/>
  <c r="ET24" i="12" s="1"/>
  <c r="EU164" i="3"/>
  <c r="ES27" i="7"/>
  <c r="ES25" i="12"/>
  <c r="ES280" i="3"/>
  <c r="ES169" i="3"/>
  <c r="ES178" i="3" s="1"/>
  <c r="BZ50" i="12"/>
  <c r="BZ51" i="12" s="1"/>
  <c r="BZ52" i="12" s="1"/>
  <c r="ER69" i="7" l="1"/>
  <c r="ER72" i="7" s="1"/>
  <c r="ER5" i="11"/>
  <c r="ER3" i="11" s="1"/>
  <c r="ER39" i="11" s="1"/>
  <c r="EQ72" i="7"/>
  <c r="EQ70" i="7"/>
  <c r="ET168" i="3"/>
  <c r="ET22" i="12"/>
  <c r="EU165" i="3"/>
  <c r="ET28" i="7" s="1"/>
  <c r="EQ39" i="11"/>
  <c r="EQ32" i="11"/>
  <c r="EV245" i="3"/>
  <c r="EV246" i="3"/>
  <c r="EU23" i="12" s="1"/>
  <c r="EV247" i="3"/>
  <c r="EU24" i="12" s="1"/>
  <c r="EV164" i="3"/>
  <c r="CB48" i="13"/>
  <c r="CA47" i="12" s="1"/>
  <c r="CA49" i="12" s="1"/>
  <c r="CB281" i="3"/>
  <c r="ER178" i="3"/>
  <c r="EW241" i="3"/>
  <c r="EW243" i="3" s="1"/>
  <c r="EU27" i="12"/>
  <c r="EW242" i="3"/>
  <c r="ES31" i="7"/>
  <c r="ES32" i="7" s="1"/>
  <c r="ES40" i="7" s="1"/>
  <c r="ES42" i="7" s="1"/>
  <c r="ER287" i="3"/>
  <c r="ER290" i="3" s="1"/>
  <c r="ET27" i="7"/>
  <c r="ET25" i="12"/>
  <c r="CC220" i="13"/>
  <c r="CC202" i="13"/>
  <c r="EP35" i="11"/>
  <c r="ES287" i="3"/>
  <c r="ES290" i="3" s="1"/>
  <c r="ES16" i="12"/>
  <c r="ES44" i="12" s="1"/>
  <c r="ER70" i="7" l="1"/>
  <c r="ER32" i="11"/>
  <c r="ET31" i="7"/>
  <c r="ET32" i="7" s="1"/>
  <c r="ET40" i="7" s="1"/>
  <c r="ET42" i="7" s="1"/>
  <c r="ET69" i="7" s="1"/>
  <c r="ET16" i="12"/>
  <c r="ET44" i="12" s="1"/>
  <c r="ET43" i="12" s="1"/>
  <c r="CA50" i="12"/>
  <c r="CA51" i="12" s="1"/>
  <c r="CA52" i="12" s="1"/>
  <c r="ES43" i="12"/>
  <c r="CC49" i="13"/>
  <c r="CD204" i="13"/>
  <c r="ES5" i="11"/>
  <c r="ES3" i="11" s="1"/>
  <c r="ES82" i="7"/>
  <c r="ES85" i="7" s="1"/>
  <c r="ES69" i="7"/>
  <c r="ET280" i="3"/>
  <c r="ET169" i="3"/>
  <c r="EU168" i="3"/>
  <c r="EX242" i="3"/>
  <c r="EV27" i="12"/>
  <c r="EX241" i="3"/>
  <c r="EX243" i="3" s="1"/>
  <c r="EU22" i="12"/>
  <c r="EV165" i="3"/>
  <c r="EU28" i="7" s="1"/>
  <c r="ER35" i="11"/>
  <c r="EQ35" i="11"/>
  <c r="EW245" i="3"/>
  <c r="EW246" i="3"/>
  <c r="EV23" i="12" s="1"/>
  <c r="EW164" i="3"/>
  <c r="EW247" i="3"/>
  <c r="EV24" i="12" s="1"/>
  <c r="EU25" i="12"/>
  <c r="EU27" i="7"/>
  <c r="ET82" i="7" l="1"/>
  <c r="ET85" i="7" s="1"/>
  <c r="ET5" i="11"/>
  <c r="ET3" i="11" s="1"/>
  <c r="ET39" i="11" s="1"/>
  <c r="EV168" i="3"/>
  <c r="EV169" i="3" s="1"/>
  <c r="EV178" i="3" s="1"/>
  <c r="EU16" i="12"/>
  <c r="EU44" i="12" s="1"/>
  <c r="EU43" i="12" s="1"/>
  <c r="EV27" i="7"/>
  <c r="EV25" i="12"/>
  <c r="EY242" i="3"/>
  <c r="EW27" i="12"/>
  <c r="C114" i="3"/>
  <c r="EY241" i="3"/>
  <c r="EY243" i="3" s="1"/>
  <c r="ES39" i="11"/>
  <c r="ES32" i="11"/>
  <c r="ET70" i="7"/>
  <c r="ET72" i="7"/>
  <c r="EU280" i="3"/>
  <c r="EU169" i="3"/>
  <c r="EU178" i="3" s="1"/>
  <c r="EV280" i="3"/>
  <c r="EW165" i="3"/>
  <c r="EV28" i="7" s="1"/>
  <c r="EV22" i="12"/>
  <c r="ET178" i="3"/>
  <c r="EU31" i="7"/>
  <c r="EU32" i="7" s="1"/>
  <c r="EU40" i="7" s="1"/>
  <c r="EU42" i="7" s="1"/>
  <c r="ET287" i="3"/>
  <c r="ET290" i="3" s="1"/>
  <c r="CD202" i="13"/>
  <c r="CD220" i="13"/>
  <c r="EX245" i="3"/>
  <c r="EX246" i="3"/>
  <c r="EW23" i="12" s="1"/>
  <c r="EX164" i="3"/>
  <c r="EX247" i="3"/>
  <c r="EW24" i="12" s="1"/>
  <c r="ES70" i="7"/>
  <c r="ES72" i="7"/>
  <c r="CC48" i="13"/>
  <c r="CB47" i="12" s="1"/>
  <c r="CB49" i="12" s="1"/>
  <c r="CC281" i="3"/>
  <c r="ET32" i="11" l="1"/>
  <c r="EW168" i="3"/>
  <c r="EW169" i="3" s="1"/>
  <c r="EW178" i="3" s="1"/>
  <c r="EV16" i="12"/>
  <c r="EV44" i="12" s="1"/>
  <c r="EV43" i="12" s="1"/>
  <c r="EZ242" i="3"/>
  <c r="EZ241" i="3"/>
  <c r="EZ243" i="3" s="1"/>
  <c r="CD49" i="13"/>
  <c r="CE204" i="13"/>
  <c r="EW25" i="12"/>
  <c r="EW27" i="7"/>
  <c r="EV287" i="3"/>
  <c r="EV290" i="3" s="1"/>
  <c r="ES35" i="11"/>
  <c r="CB50" i="12"/>
  <c r="CB51" i="12" s="1"/>
  <c r="CB52" i="12" s="1"/>
  <c r="EX165" i="3"/>
  <c r="EW28" i="7" s="1"/>
  <c r="EW22" i="12"/>
  <c r="EU82" i="7"/>
  <c r="EU85" i="7" s="1"/>
  <c r="EU5" i="11"/>
  <c r="EU3" i="11" s="1"/>
  <c r="EU69" i="7"/>
  <c r="EU287" i="3"/>
  <c r="EU290" i="3" s="1"/>
  <c r="EY246" i="3"/>
  <c r="EY247" i="3"/>
  <c r="EY164" i="3"/>
  <c r="EY245" i="3"/>
  <c r="EV31" i="7"/>
  <c r="EV32" i="7" s="1"/>
  <c r="EV40" i="7" s="1"/>
  <c r="EV42" i="7" s="1"/>
  <c r="ET35" i="11"/>
  <c r="EW280" i="3" l="1"/>
  <c r="EW16" i="12"/>
  <c r="EX168" i="3"/>
  <c r="EV69" i="7"/>
  <c r="EV82" i="7"/>
  <c r="EV85" i="7" s="1"/>
  <c r="EV5" i="11"/>
  <c r="EV3" i="11" s="1"/>
  <c r="EW287" i="3"/>
  <c r="EW290" i="3" s="1"/>
  <c r="EW31" i="7"/>
  <c r="EW32" i="7" s="1"/>
  <c r="EZ246" i="3"/>
  <c r="EZ247" i="3"/>
  <c r="EZ164" i="3"/>
  <c r="EZ245" i="3"/>
  <c r="EY165" i="3"/>
  <c r="EY168" i="3" s="1"/>
  <c r="EU72" i="7"/>
  <c r="EU70" i="7"/>
  <c r="EU39" i="11"/>
  <c r="EU32" i="11"/>
  <c r="CE220" i="13"/>
  <c r="CE202" i="13"/>
  <c r="FA242" i="3"/>
  <c r="FA241" i="3"/>
  <c r="FA243" i="3" s="1"/>
  <c r="CD48" i="13"/>
  <c r="CC47" i="12" s="1"/>
  <c r="CD281" i="3"/>
  <c r="EY280" i="3" l="1"/>
  <c r="EY169" i="3"/>
  <c r="EU35" i="11"/>
  <c r="EV32" i="11"/>
  <c r="EV39" i="11"/>
  <c r="FB242" i="3"/>
  <c r="FB241" i="3"/>
  <c r="FB243" i="3" s="1"/>
  <c r="EV70" i="7"/>
  <c r="EV72" i="7"/>
  <c r="CE49" i="13"/>
  <c r="CF204" i="13"/>
  <c r="K4" i="1"/>
  <c r="EX169" i="3"/>
  <c r="FA246" i="3"/>
  <c r="FA247" i="3"/>
  <c r="FA245" i="3"/>
  <c r="FA164" i="3"/>
  <c r="EZ165" i="3"/>
  <c r="EZ168" i="3" s="1"/>
  <c r="CE48" i="13" l="1"/>
  <c r="CD47" i="12" s="1"/>
  <c r="CD49" i="12" s="1"/>
  <c r="CE281" i="3"/>
  <c r="EV35" i="11"/>
  <c r="EZ280" i="3"/>
  <c r="EZ169" i="3"/>
  <c r="EZ178" i="3" s="1"/>
  <c r="FB246" i="3"/>
  <c r="FB247" i="3"/>
  <c r="FB164" i="3"/>
  <c r="FB245" i="3"/>
  <c r="FA165" i="3"/>
  <c r="FA168" i="3" s="1"/>
  <c r="FC241" i="3"/>
  <c r="FC243" i="3" s="1"/>
  <c r="FC242" i="3"/>
  <c r="EY178" i="3"/>
  <c r="CF220" i="13"/>
  <c r="CF202" i="13"/>
  <c r="EY287" i="3"/>
  <c r="EY290" i="3" s="1"/>
  <c r="FB165" i="3" l="1"/>
  <c r="FA280" i="3"/>
  <c r="FA169" i="3"/>
  <c r="EZ287" i="3"/>
  <c r="EZ290" i="3" s="1"/>
  <c r="FD241" i="3"/>
  <c r="FD243" i="3" s="1"/>
  <c r="FD242" i="3"/>
  <c r="FB168" i="3"/>
  <c r="FC245" i="3"/>
  <c r="FC246" i="3"/>
  <c r="FC164" i="3"/>
  <c r="FC247" i="3"/>
  <c r="CF49" i="13"/>
  <c r="CG204" i="13"/>
  <c r="CD50" i="12"/>
  <c r="CD51" i="12" s="1"/>
  <c r="CD52" i="12" s="1"/>
  <c r="FE241" i="3" l="1"/>
  <c r="FE243" i="3" s="1"/>
  <c r="FE242" i="3"/>
  <c r="FD245" i="3"/>
  <c r="FD246" i="3"/>
  <c r="FD164" i="3"/>
  <c r="FD247" i="3"/>
  <c r="CG202" i="13"/>
  <c r="CG220" i="13"/>
  <c r="FC165" i="3"/>
  <c r="FC168" i="3" s="1"/>
  <c r="FA178" i="3"/>
  <c r="CF48" i="13"/>
  <c r="CE47" i="12" s="1"/>
  <c r="CE49" i="12" s="1"/>
  <c r="CF281" i="3"/>
  <c r="FB280" i="3"/>
  <c r="FB169" i="3"/>
  <c r="FB178" i="3" s="1"/>
  <c r="FA287" i="3"/>
  <c r="FA290" i="3" s="1"/>
  <c r="FC280" i="3" l="1"/>
  <c r="FC169" i="3"/>
  <c r="FB287" i="3"/>
  <c r="FB290" i="3" s="1"/>
  <c r="FD165" i="3"/>
  <c r="FD168" i="3" s="1"/>
  <c r="CG49" i="13"/>
  <c r="CH204" i="13"/>
  <c r="FF241" i="3"/>
  <c r="FF243" i="3" s="1"/>
  <c r="FF242" i="3"/>
  <c r="CE50" i="12"/>
  <c r="CE51" i="12" s="1"/>
  <c r="CE52" i="12" s="1"/>
  <c r="FE245" i="3"/>
  <c r="FE246" i="3"/>
  <c r="FE164" i="3"/>
  <c r="FE247" i="3"/>
  <c r="FD280" i="3" l="1"/>
  <c r="FD169" i="3"/>
  <c r="FD178" i="3" s="1"/>
  <c r="FG241" i="3"/>
  <c r="FG243" i="3" s="1"/>
  <c r="FG242" i="3"/>
  <c r="FF245" i="3"/>
  <c r="FF246" i="3"/>
  <c r="FF164" i="3"/>
  <c r="FF247" i="3"/>
  <c r="CH202" i="13"/>
  <c r="CH220" i="13"/>
  <c r="FE165" i="3"/>
  <c r="FE168" i="3" s="1"/>
  <c r="CG48" i="13"/>
  <c r="CF47" i="12" s="1"/>
  <c r="CF49" i="12" s="1"/>
  <c r="CG281" i="3"/>
  <c r="FC178" i="3"/>
  <c r="FC287" i="3"/>
  <c r="FC290" i="3" s="1"/>
  <c r="FF165" i="3" l="1"/>
  <c r="FF168" i="3" s="1"/>
  <c r="CH49" i="13"/>
  <c r="CI204" i="13"/>
  <c r="FH241" i="3"/>
  <c r="FH243" i="3" s="1"/>
  <c r="FH242" i="3"/>
  <c r="FG245" i="3"/>
  <c r="FG246" i="3"/>
  <c r="FG164" i="3"/>
  <c r="FG247" i="3"/>
  <c r="FE280" i="3"/>
  <c r="FE169" i="3"/>
  <c r="CF50" i="12"/>
  <c r="CF51" i="12" s="1"/>
  <c r="CF52" i="12" s="1"/>
  <c r="FD287" i="3"/>
  <c r="FD290" i="3" s="1"/>
  <c r="FF280" i="3" l="1"/>
  <c r="FF169" i="3"/>
  <c r="FF178" i="3" s="1"/>
  <c r="FG165" i="3"/>
  <c r="FG168" i="3" s="1"/>
  <c r="FE178" i="3"/>
  <c r="FI242" i="3"/>
  <c r="FI241" i="3"/>
  <c r="FI243" i="3" s="1"/>
  <c r="FE287" i="3"/>
  <c r="FE290" i="3" s="1"/>
  <c r="FH245" i="3"/>
  <c r="FH246" i="3"/>
  <c r="FH164" i="3"/>
  <c r="FH247" i="3"/>
  <c r="CI220" i="13"/>
  <c r="CI202" i="13"/>
  <c r="CH48" i="13"/>
  <c r="CG47" i="12" s="1"/>
  <c r="CG49" i="12" s="1"/>
  <c r="CH281" i="3"/>
  <c r="FJ242" i="3" l="1"/>
  <c r="FJ241" i="3"/>
  <c r="FJ243" i="3" s="1"/>
  <c r="FG280" i="3"/>
  <c r="FG169" i="3"/>
  <c r="FH165" i="3"/>
  <c r="FH168" i="3" s="1"/>
  <c r="CG50" i="12"/>
  <c r="CG51" i="12" s="1"/>
  <c r="CG52" i="12" s="1"/>
  <c r="CI49" i="13"/>
  <c r="CJ204" i="13"/>
  <c r="FI245" i="3"/>
  <c r="FI246" i="3"/>
  <c r="FI164" i="3"/>
  <c r="FI247" i="3"/>
  <c r="FF287" i="3"/>
  <c r="FF290" i="3" s="1"/>
  <c r="FI165" i="3" l="1"/>
  <c r="FI168" i="3" s="1"/>
  <c r="FH280" i="3"/>
  <c r="FH169" i="3"/>
  <c r="FH178" i="3" s="1"/>
  <c r="FG178" i="3"/>
  <c r="CJ202" i="13"/>
  <c r="CJ220" i="13"/>
  <c r="FG287" i="3"/>
  <c r="FG290" i="3" s="1"/>
  <c r="CI48" i="13"/>
  <c r="CH47" i="12" s="1"/>
  <c r="CH49" i="12" s="1"/>
  <c r="CI281" i="3"/>
  <c r="FJ164" i="3"/>
  <c r="FJ245" i="3"/>
  <c r="FJ246" i="3"/>
  <c r="FJ247" i="3"/>
  <c r="FK242" i="3"/>
  <c r="FK241" i="3"/>
  <c r="FJ165" i="3" l="1"/>
  <c r="FJ168" i="3" s="1"/>
  <c r="FJ169" i="3" s="1"/>
  <c r="FJ178" i="3" s="1"/>
  <c r="FI280" i="3"/>
  <c r="FI287" i="3" s="1"/>
  <c r="FI290" i="3" s="1"/>
  <c r="FI169" i="3"/>
  <c r="FI178" i="3" s="1"/>
  <c r="CJ49" i="13"/>
  <c r="CK204" i="13"/>
  <c r="FL242" i="3"/>
  <c r="FL241" i="3"/>
  <c r="CH50" i="12"/>
  <c r="CH51" i="12" s="1"/>
  <c r="CH52" i="12" s="1"/>
  <c r="FH287" i="3"/>
  <c r="FH290" i="3" s="1"/>
  <c r="FJ280" i="3" l="1"/>
  <c r="FJ287" i="3" s="1"/>
  <c r="FJ290" i="3" s="1"/>
  <c r="CK202" i="13"/>
  <c r="CK220" i="13"/>
  <c r="CJ48" i="13"/>
  <c r="CI47" i="12" s="1"/>
  <c r="CI49" i="12" s="1"/>
  <c r="CJ281" i="3"/>
  <c r="FM242" i="3"/>
  <c r="FM241" i="3"/>
  <c r="CI50" i="12" l="1"/>
  <c r="CI51" i="12" s="1"/>
  <c r="CI52" i="12" s="1"/>
  <c r="FN241" i="3"/>
  <c r="FN242" i="3"/>
  <c r="CK49" i="13"/>
  <c r="CL204" i="13"/>
  <c r="CK48" i="13" l="1"/>
  <c r="CJ47" i="12" s="1"/>
  <c r="CJ49" i="12" s="1"/>
  <c r="CK281" i="3"/>
  <c r="FO242" i="3"/>
  <c r="FO241" i="3"/>
  <c r="CL202" i="13"/>
  <c r="CL220" i="13"/>
  <c r="CL49" i="13" l="1"/>
  <c r="CM204" i="13"/>
  <c r="FP242" i="3"/>
  <c r="FP241" i="3"/>
  <c r="CJ50" i="12"/>
  <c r="CJ51" i="12" s="1"/>
  <c r="CJ52" i="12" s="1"/>
  <c r="FQ241" i="3" l="1"/>
  <c r="FQ242" i="3"/>
  <c r="CM202" i="13"/>
  <c r="CM220" i="13"/>
  <c r="CL48" i="13"/>
  <c r="CK47" i="12" s="1"/>
  <c r="CK49" i="12" s="1"/>
  <c r="CL281" i="3"/>
  <c r="CK50" i="12" l="1"/>
  <c r="CK51" i="12" s="1"/>
  <c r="CK52" i="12" s="1"/>
  <c r="CM49" i="13"/>
  <c r="CN204" i="13"/>
  <c r="FR242" i="3"/>
  <c r="FR241" i="3"/>
  <c r="FS242" i="3" l="1"/>
  <c r="FS241" i="3"/>
  <c r="CM48" i="13"/>
  <c r="CL47" i="12" s="1"/>
  <c r="CL49" i="12" s="1"/>
  <c r="CM281" i="3"/>
  <c r="CN220" i="13"/>
  <c r="CN202" i="13"/>
  <c r="CN49" i="13" l="1"/>
  <c r="CO204" i="13"/>
  <c r="CL50" i="12"/>
  <c r="CL51" i="12" s="1"/>
  <c r="CL52" i="12" s="1"/>
  <c r="FT242" i="3"/>
  <c r="FT241" i="3"/>
  <c r="FU242" i="3" l="1"/>
  <c r="FU241" i="3"/>
  <c r="CO202" i="13"/>
  <c r="CO220" i="13"/>
  <c r="CN48" i="13"/>
  <c r="CM47" i="12" s="1"/>
  <c r="CM49" i="12" s="1"/>
  <c r="CN281" i="3"/>
  <c r="CM50" i="12" l="1"/>
  <c r="CM51" i="12" s="1"/>
  <c r="CM52" i="12" s="1"/>
  <c r="CO49" i="13"/>
  <c r="CP204" i="13"/>
  <c r="FV242" i="3"/>
  <c r="FV241" i="3"/>
  <c r="FW241" i="3" l="1"/>
  <c r="FW242" i="3"/>
  <c r="CP220" i="13"/>
  <c r="CP202" i="13"/>
  <c r="CO48" i="13"/>
  <c r="CN47" i="12" s="1"/>
  <c r="CN49" i="12" s="1"/>
  <c r="CO281" i="3"/>
  <c r="CN50" i="12" l="1"/>
  <c r="CN51" i="12" s="1"/>
  <c r="CN52" i="12" s="1"/>
  <c r="CP49" i="13"/>
  <c r="CQ204" i="13"/>
  <c r="FX241" i="3"/>
  <c r="FX242" i="3"/>
  <c r="CQ202" i="13" l="1"/>
  <c r="CQ220" i="13"/>
  <c r="CP48" i="13"/>
  <c r="CO47" i="12" s="1"/>
  <c r="CP281" i="3"/>
  <c r="FY242" i="3"/>
  <c r="FY241" i="3"/>
  <c r="FZ242" i="3" l="1"/>
  <c r="FZ241" i="3"/>
  <c r="CQ49" i="13"/>
  <c r="CR204" i="13"/>
  <c r="CR202" i="13" l="1"/>
  <c r="CR220" i="13"/>
  <c r="CQ48" i="13"/>
  <c r="CP47" i="12" s="1"/>
  <c r="CP49" i="12" s="1"/>
  <c r="CQ281" i="3"/>
  <c r="GA242" i="3"/>
  <c r="GA241" i="3"/>
  <c r="GB242" i="3" l="1"/>
  <c r="GB241" i="3"/>
  <c r="CP50" i="12"/>
  <c r="CP51" i="12" s="1"/>
  <c r="CP52" i="12" s="1"/>
  <c r="CR49" i="13"/>
  <c r="CS204" i="13"/>
  <c r="CR48" i="13" l="1"/>
  <c r="CQ47" i="12" s="1"/>
  <c r="CQ49" i="12" s="1"/>
  <c r="CR281" i="3"/>
  <c r="CS220" i="13"/>
  <c r="CS202" i="13"/>
  <c r="GC242" i="3"/>
  <c r="GC241" i="3"/>
  <c r="GD241" i="3" l="1"/>
  <c r="GD242" i="3"/>
  <c r="CS49" i="13"/>
  <c r="CT204" i="13"/>
  <c r="CQ50" i="12"/>
  <c r="CQ51" i="12" s="1"/>
  <c r="CQ52" i="12" s="1"/>
  <c r="CT202" i="13" l="1"/>
  <c r="CT220" i="13"/>
  <c r="CS48" i="13"/>
  <c r="CR47" i="12" s="1"/>
  <c r="CR49" i="12" s="1"/>
  <c r="CS281" i="3"/>
  <c r="GE242" i="3"/>
  <c r="GE241" i="3"/>
  <c r="GF242" i="3" l="1"/>
  <c r="GF241" i="3"/>
  <c r="CR50" i="12"/>
  <c r="CR51" i="12" s="1"/>
  <c r="CR52" i="12" s="1"/>
  <c r="CT49" i="13"/>
  <c r="CU204" i="13"/>
  <c r="CT48" i="13" l="1"/>
  <c r="CS47" i="12" s="1"/>
  <c r="CS49" i="12" s="1"/>
  <c r="CT281" i="3"/>
  <c r="CU202" i="13"/>
  <c r="CU220" i="13"/>
  <c r="GG242" i="3"/>
  <c r="GG241" i="3"/>
  <c r="CU49" i="13" l="1"/>
  <c r="CV204" i="13"/>
  <c r="GH242" i="3"/>
  <c r="GH241" i="3"/>
  <c r="CS50" i="12"/>
  <c r="CS51" i="12" s="1"/>
  <c r="CS52" i="12" s="1"/>
  <c r="GI241" i="3" l="1"/>
  <c r="GI242" i="3"/>
  <c r="CV202" i="13"/>
  <c r="CV220" i="13"/>
  <c r="CU48" i="13"/>
  <c r="CT47" i="12" s="1"/>
  <c r="CT49" i="12" s="1"/>
  <c r="CU281" i="3"/>
  <c r="CT50" i="12" l="1"/>
  <c r="CT51" i="12" s="1"/>
  <c r="CT52" i="12" s="1"/>
  <c r="CV49" i="13"/>
  <c r="CW204" i="13"/>
  <c r="GJ242" i="3"/>
  <c r="GJ241" i="3"/>
  <c r="GK242" i="3" l="1"/>
  <c r="GK241" i="3"/>
  <c r="CW202" i="13"/>
  <c r="CW220" i="13"/>
  <c r="CV48" i="13"/>
  <c r="CU47" i="12" s="1"/>
  <c r="CU49" i="12" s="1"/>
  <c r="CV281" i="3"/>
  <c r="CU50" i="12" l="1"/>
  <c r="CU51" i="12" s="1"/>
  <c r="CU52" i="12" s="1"/>
  <c r="CW49" i="13"/>
  <c r="CX204" i="13"/>
  <c r="GL242" i="3"/>
  <c r="GL241" i="3"/>
  <c r="GM242" i="3" l="1"/>
  <c r="GM241" i="3"/>
  <c r="CX220" i="13"/>
  <c r="CX202" i="13"/>
  <c r="CW48" i="13"/>
  <c r="CV47" i="12" s="1"/>
  <c r="CV49" i="12" s="1"/>
  <c r="CW281" i="3"/>
  <c r="CV50" i="12" l="1"/>
  <c r="CV51" i="12" s="1"/>
  <c r="CV52" i="12" s="1"/>
  <c r="CX49" i="13"/>
  <c r="CY204" i="13"/>
  <c r="GN242" i="3"/>
  <c r="GN241" i="3"/>
  <c r="GO241" i="3" l="1"/>
  <c r="GO242" i="3"/>
  <c r="CY220" i="13"/>
  <c r="CY202" i="13"/>
  <c r="CX48" i="13"/>
  <c r="CW47" i="12" s="1"/>
  <c r="CW49" i="12" s="1"/>
  <c r="CX281" i="3"/>
  <c r="CY49" i="13" l="1"/>
  <c r="CZ204" i="13"/>
  <c r="CW50" i="12"/>
  <c r="CW51" i="12" s="1"/>
  <c r="CW52" i="12" s="1"/>
  <c r="GP241" i="3"/>
  <c r="GP242" i="3"/>
  <c r="CZ220" i="13" l="1"/>
  <c r="CZ202" i="13"/>
  <c r="GQ242" i="3"/>
  <c r="GQ241" i="3"/>
  <c r="CY48" i="13"/>
  <c r="CX47" i="12" s="1"/>
  <c r="CX49" i="12" s="1"/>
  <c r="CY281" i="3"/>
  <c r="CX50" i="12" l="1"/>
  <c r="CX51" i="12" s="1"/>
  <c r="CX52" i="12" s="1"/>
  <c r="GR242" i="3"/>
  <c r="GR241" i="3"/>
  <c r="CZ49" i="13"/>
  <c r="DA204" i="13"/>
  <c r="CZ48" i="13" l="1"/>
  <c r="CY47" i="12" s="1"/>
  <c r="CY49" i="12" s="1"/>
  <c r="CZ281" i="3"/>
  <c r="GS242" i="3"/>
  <c r="GS241" i="3"/>
  <c r="DA220" i="13"/>
  <c r="DA202" i="13"/>
  <c r="DA49" i="13" l="1"/>
  <c r="DB204" i="13"/>
  <c r="GT242" i="3"/>
  <c r="GT241" i="3"/>
  <c r="CY50" i="12"/>
  <c r="CY51" i="12" s="1"/>
  <c r="CY52" i="12" s="1"/>
  <c r="GU242" i="3" l="1"/>
  <c r="GU241" i="3"/>
  <c r="DB202" i="13"/>
  <c r="DB220" i="13"/>
  <c r="DA48" i="13"/>
  <c r="CZ47" i="12" s="1"/>
  <c r="CZ49" i="12" s="1"/>
  <c r="DA281" i="3"/>
  <c r="CZ50" i="12" l="1"/>
  <c r="CZ51" i="12" s="1"/>
  <c r="CZ52" i="12" s="1"/>
  <c r="DB49" i="13"/>
  <c r="DC204" i="13"/>
  <c r="GV241" i="3"/>
  <c r="GV242" i="3"/>
  <c r="DC220" i="13" l="1"/>
  <c r="DC202" i="13"/>
  <c r="DB48" i="13"/>
  <c r="DA47" i="12" s="1"/>
  <c r="DB281" i="3"/>
  <c r="GW242" i="3"/>
  <c r="GW241" i="3"/>
  <c r="GX242" i="3" l="1"/>
  <c r="GX241" i="3"/>
  <c r="DC49" i="13"/>
  <c r="DD204" i="13"/>
  <c r="DD220" i="13" l="1"/>
  <c r="DD202" i="13"/>
  <c r="DC48" i="13"/>
  <c r="DB47" i="12" s="1"/>
  <c r="DB49" i="12" s="1"/>
  <c r="DC281" i="3"/>
  <c r="GY242" i="3"/>
  <c r="GY241" i="3"/>
  <c r="GZ242" i="3" l="1"/>
  <c r="GZ241" i="3"/>
  <c r="DB50" i="12"/>
  <c r="DB51" i="12" s="1"/>
  <c r="DB52" i="12" s="1"/>
  <c r="DD49" i="13"/>
  <c r="DE204" i="13"/>
  <c r="DD48" i="13" l="1"/>
  <c r="DC47" i="12" s="1"/>
  <c r="DC49" i="12" s="1"/>
  <c r="DD281" i="3"/>
  <c r="DE220" i="13"/>
  <c r="DE202" i="13"/>
  <c r="HA241" i="3"/>
  <c r="HA242" i="3"/>
  <c r="HB242" i="3" l="1"/>
  <c r="HB241" i="3"/>
  <c r="DE49" i="13"/>
  <c r="DF204" i="13"/>
  <c r="DC50" i="12"/>
  <c r="DC51" i="12" s="1"/>
  <c r="DC52" i="12" s="1"/>
  <c r="DF220" i="13" l="1"/>
  <c r="DF202" i="13"/>
  <c r="DE48" i="13"/>
  <c r="DD47" i="12" s="1"/>
  <c r="DD49" i="12" s="1"/>
  <c r="DE281" i="3"/>
  <c r="HC242" i="3"/>
  <c r="HC241" i="3"/>
  <c r="HD242" i="3" l="1"/>
  <c r="HD241" i="3"/>
  <c r="DD50" i="12"/>
  <c r="DD51" i="12" s="1"/>
  <c r="DD52" i="12" s="1"/>
  <c r="DF49" i="13"/>
  <c r="DG204" i="13"/>
  <c r="DF48" i="13" l="1"/>
  <c r="DE47" i="12" s="1"/>
  <c r="DE49" i="12" s="1"/>
  <c r="DF281" i="3"/>
  <c r="DG220" i="13"/>
  <c r="DG202" i="13"/>
  <c r="HE242" i="3"/>
  <c r="HE241" i="3"/>
  <c r="HF242" i="3" l="1"/>
  <c r="HF241" i="3"/>
  <c r="DG49" i="13"/>
  <c r="DH204" i="13"/>
  <c r="DE50" i="12"/>
  <c r="DE51" i="12" s="1"/>
  <c r="DE52" i="12" s="1"/>
  <c r="DH202" i="13" l="1"/>
  <c r="DH220" i="13"/>
  <c r="DG48" i="13"/>
  <c r="DF47" i="12" s="1"/>
  <c r="DF49" i="12" s="1"/>
  <c r="DG281" i="3"/>
  <c r="HG241" i="3"/>
  <c r="HG242" i="3"/>
  <c r="HH241" i="3" l="1"/>
  <c r="HH242" i="3"/>
  <c r="DF50" i="12"/>
  <c r="DF51" i="12" s="1"/>
  <c r="DF52" i="12" s="1"/>
  <c r="DH49" i="13"/>
  <c r="DI204" i="13"/>
  <c r="DH48" i="13" l="1"/>
  <c r="DG47" i="12" s="1"/>
  <c r="DG49" i="12" s="1"/>
  <c r="DH281" i="3"/>
  <c r="HI242" i="3"/>
  <c r="HI241" i="3"/>
  <c r="DI220" i="13"/>
  <c r="DI202" i="13"/>
  <c r="DI49" i="13" l="1"/>
  <c r="DJ204" i="13"/>
  <c r="HJ242" i="3"/>
  <c r="HJ241" i="3"/>
  <c r="DG50" i="12"/>
  <c r="DG51" i="12" s="1"/>
  <c r="DG52" i="12" s="1"/>
  <c r="HK242" i="3" l="1"/>
  <c r="HK241" i="3"/>
  <c r="DJ220" i="13"/>
  <c r="DJ202" i="13"/>
  <c r="DI48" i="13"/>
  <c r="DH47" i="12" s="1"/>
  <c r="DH49" i="12" s="1"/>
  <c r="DI281" i="3"/>
  <c r="DH50" i="12" l="1"/>
  <c r="DH51" i="12" s="1"/>
  <c r="DH52" i="12" s="1"/>
  <c r="DJ49" i="13"/>
  <c r="DK204" i="13"/>
  <c r="HL242" i="3"/>
  <c r="HL241" i="3"/>
  <c r="HM242" i="3" l="1"/>
  <c r="HM241" i="3"/>
  <c r="DK220" i="13"/>
  <c r="DK202" i="13"/>
  <c r="DJ48" i="13"/>
  <c r="DI47" i="12" s="1"/>
  <c r="DI49" i="12" s="1"/>
  <c r="DJ281" i="3"/>
  <c r="DI50" i="12" l="1"/>
  <c r="DI51" i="12" s="1"/>
  <c r="DI52" i="12" s="1"/>
  <c r="DK49" i="13"/>
  <c r="DL204" i="13"/>
  <c r="HN241" i="3"/>
  <c r="HN242" i="3"/>
  <c r="DL202" i="13" l="1"/>
  <c r="DL220" i="13"/>
  <c r="DK48" i="13"/>
  <c r="DJ47" i="12" s="1"/>
  <c r="DJ49" i="12" s="1"/>
  <c r="DK281" i="3"/>
  <c r="HO242" i="3"/>
  <c r="HO241" i="3"/>
  <c r="HP242" i="3" l="1"/>
  <c r="HP241" i="3"/>
  <c r="DJ50" i="12"/>
  <c r="DJ51" i="12" s="1"/>
  <c r="DJ52" i="12" s="1"/>
  <c r="DL49" i="13"/>
  <c r="DM204" i="13"/>
  <c r="DL48" i="13" l="1"/>
  <c r="DK47" i="12" s="1"/>
  <c r="DK49" i="12" s="1"/>
  <c r="DL281" i="3"/>
  <c r="DM202" i="13"/>
  <c r="DM220" i="13"/>
  <c r="HQ242" i="3"/>
  <c r="HQ241" i="3"/>
  <c r="HR242" i="3" l="1"/>
  <c r="HR241" i="3"/>
  <c r="DM49" i="13"/>
  <c r="DN204" i="13"/>
  <c r="DK50" i="12"/>
  <c r="DK51" i="12" s="1"/>
  <c r="DK52" i="12" s="1"/>
  <c r="DN220" i="13" l="1"/>
  <c r="DN202" i="13"/>
  <c r="DM48" i="13"/>
  <c r="DL47" i="12" s="1"/>
  <c r="DL49" i="12" s="1"/>
  <c r="DM281" i="3"/>
  <c r="HS241" i="3"/>
  <c r="HS242" i="3"/>
  <c r="HT242" i="3" l="1"/>
  <c r="HT241" i="3"/>
  <c r="DL50" i="12"/>
  <c r="DL51" i="12" s="1"/>
  <c r="DL52" i="12" s="1"/>
  <c r="DN49" i="13"/>
  <c r="DO204" i="13"/>
  <c r="DN48" i="13" l="1"/>
  <c r="DM47" i="12" s="1"/>
  <c r="DN281" i="3"/>
  <c r="DO220" i="13"/>
  <c r="DO202" i="13"/>
  <c r="HU242" i="3"/>
  <c r="HU241" i="3"/>
  <c r="HV242" i="3" l="1"/>
  <c r="HV241" i="3"/>
  <c r="DO49" i="13"/>
  <c r="DP204" i="13"/>
  <c r="DP220" i="13" l="1"/>
  <c r="DP202" i="13"/>
  <c r="DO48" i="13"/>
  <c r="DN47" i="12" s="1"/>
  <c r="DN49" i="12" s="1"/>
  <c r="DO281" i="3"/>
  <c r="HW242" i="3"/>
  <c r="HW241" i="3"/>
  <c r="HX242" i="3" l="1"/>
  <c r="HX241" i="3"/>
  <c r="DP49" i="13"/>
  <c r="DQ204" i="13"/>
  <c r="DN50" i="12"/>
  <c r="DN51" i="12" s="1"/>
  <c r="DN52" i="12" s="1"/>
  <c r="DP48" i="13" l="1"/>
  <c r="DO47" i="12" s="1"/>
  <c r="DO49" i="12" s="1"/>
  <c r="DP281" i="3"/>
  <c r="DQ202" i="13"/>
  <c r="DQ220" i="13"/>
  <c r="HY241" i="3"/>
  <c r="HY242" i="3"/>
  <c r="DQ49" i="13" l="1"/>
  <c r="DR204" i="13"/>
  <c r="HZ241" i="3"/>
  <c r="HZ242" i="3"/>
  <c r="DO50" i="12"/>
  <c r="DO51" i="12" s="1"/>
  <c r="DO52" i="12" s="1"/>
  <c r="DR202" i="13" l="1"/>
  <c r="DR220" i="13"/>
  <c r="IA242" i="3"/>
  <c r="IA241" i="3"/>
  <c r="DQ48" i="13"/>
  <c r="DP47" i="12" s="1"/>
  <c r="DP49" i="12" s="1"/>
  <c r="DQ281" i="3"/>
  <c r="IB242" i="3" l="1"/>
  <c r="IB241" i="3"/>
  <c r="DP50" i="12"/>
  <c r="DP51" i="12" s="1"/>
  <c r="DP52" i="12" s="1"/>
  <c r="DR49" i="13"/>
  <c r="DS204" i="13"/>
  <c r="DR48" i="13" l="1"/>
  <c r="DQ47" i="12" s="1"/>
  <c r="DQ49" i="12" s="1"/>
  <c r="DR281" i="3"/>
  <c r="IC242" i="3"/>
  <c r="IC241" i="3"/>
  <c r="DS202" i="13"/>
  <c r="DS220" i="13"/>
  <c r="ID242" i="3" l="1"/>
  <c r="ID241" i="3"/>
  <c r="DS49" i="13"/>
  <c r="DT204" i="13"/>
  <c r="DQ50" i="12"/>
  <c r="DQ51" i="12" s="1"/>
  <c r="DQ52" i="12" s="1"/>
  <c r="DS48" i="13" l="1"/>
  <c r="DR47" i="12" s="1"/>
  <c r="DR49" i="12" s="1"/>
  <c r="DS281" i="3"/>
  <c r="DT202" i="13"/>
  <c r="DT220" i="13"/>
  <c r="IE242" i="3"/>
  <c r="IE241" i="3"/>
  <c r="IF241" i="3" l="1"/>
  <c r="IF242" i="3"/>
  <c r="DT49" i="13"/>
  <c r="DU204" i="13"/>
  <c r="DR50" i="12"/>
  <c r="DR51" i="12" s="1"/>
  <c r="DR52" i="12" s="1"/>
  <c r="DT48" i="13" l="1"/>
  <c r="DS47" i="12" s="1"/>
  <c r="DS49" i="12" s="1"/>
  <c r="DT281" i="3"/>
  <c r="IG242" i="3"/>
  <c r="IG241" i="3"/>
  <c r="DU220" i="13"/>
  <c r="DU202" i="13"/>
  <c r="DU49" i="13" l="1"/>
  <c r="DV204" i="13"/>
  <c r="IH242" i="3"/>
  <c r="IH241" i="3"/>
  <c r="DS50" i="12"/>
  <c r="DS51" i="12" s="1"/>
  <c r="DS52" i="12" s="1"/>
  <c r="II242" i="3" l="1"/>
  <c r="II241" i="3"/>
  <c r="DV202" i="13"/>
  <c r="DV220" i="13"/>
  <c r="DU48" i="13"/>
  <c r="DT47" i="12" s="1"/>
  <c r="DT49" i="12" s="1"/>
  <c r="DU281" i="3"/>
  <c r="DT50" i="12" l="1"/>
  <c r="DT51" i="12" s="1"/>
  <c r="DT52" i="12" s="1"/>
  <c r="DV49" i="13"/>
  <c r="DW204" i="13"/>
  <c r="IJ242" i="3"/>
  <c r="IJ241" i="3"/>
  <c r="DV48" i="13" l="1"/>
  <c r="DU47" i="12" s="1"/>
  <c r="DU49" i="12" s="1"/>
  <c r="DV281" i="3"/>
  <c r="DW202" i="13"/>
  <c r="DW220" i="13"/>
  <c r="IK241" i="3"/>
  <c r="IK242" i="3"/>
  <c r="IL242" i="3" l="1"/>
  <c r="IL241" i="3"/>
  <c r="DW49" i="13"/>
  <c r="DX204" i="13"/>
  <c r="DU50" i="12"/>
  <c r="DU51" i="12" s="1"/>
  <c r="DU52" i="12" s="1"/>
  <c r="DW48" i="13" l="1"/>
  <c r="DV47" i="12" s="1"/>
  <c r="DV49" i="12" s="1"/>
  <c r="DW281" i="3"/>
  <c r="DX220" i="13"/>
  <c r="DX202" i="13"/>
  <c r="IM242" i="3"/>
  <c r="IM241" i="3"/>
  <c r="DX49" i="13" l="1"/>
  <c r="DY204" i="13"/>
  <c r="IN242" i="3"/>
  <c r="IN241" i="3"/>
  <c r="DV50" i="12"/>
  <c r="DV51" i="12" s="1"/>
  <c r="DV52" i="12" s="1"/>
  <c r="IO242" i="3" l="1"/>
  <c r="IO241" i="3"/>
  <c r="DY220" i="13"/>
  <c r="DY202" i="13"/>
  <c r="DX48" i="13"/>
  <c r="DW47" i="12" s="1"/>
  <c r="DW49" i="12" s="1"/>
  <c r="DX281" i="3"/>
  <c r="DW50" i="12" l="1"/>
  <c r="DW51" i="12" s="1"/>
  <c r="DW52" i="12" s="1"/>
  <c r="DY49" i="13"/>
  <c r="DZ204" i="13"/>
  <c r="IP242" i="3"/>
  <c r="IP241" i="3"/>
  <c r="IQ241" i="3" l="1"/>
  <c r="IQ242" i="3"/>
  <c r="DZ220" i="13"/>
  <c r="DZ202" i="13"/>
  <c r="DY48" i="13"/>
  <c r="DX47" i="12" s="1"/>
  <c r="DX49" i="12" s="1"/>
  <c r="DY281" i="3"/>
  <c r="DX50" i="12" l="1"/>
  <c r="DX51" i="12" s="1"/>
  <c r="DX52" i="12" s="1"/>
  <c r="DZ49" i="13"/>
  <c r="EA204" i="13"/>
  <c r="IR242" i="3"/>
  <c r="IR241" i="3"/>
  <c r="IR243" i="3" s="1"/>
  <c r="IS241" i="3" l="1"/>
  <c r="IS243" i="3" s="1"/>
  <c r="IS242" i="3"/>
  <c r="EA220" i="13"/>
  <c r="EA202" i="13"/>
  <c r="DZ48" i="13"/>
  <c r="DY47" i="12" s="1"/>
  <c r="DZ281" i="3"/>
  <c r="IR245" i="3"/>
  <c r="IR246" i="3"/>
  <c r="IR164" i="3"/>
  <c r="IR247" i="3"/>
  <c r="EA49" i="13" l="1"/>
  <c r="EB204" i="13"/>
  <c r="IT241" i="3"/>
  <c r="IT243" i="3" s="1"/>
  <c r="IT242" i="3"/>
  <c r="IR165" i="3"/>
  <c r="IR168" i="3" s="1"/>
  <c r="IS247" i="3"/>
  <c r="IS164" i="3"/>
  <c r="IS245" i="3"/>
  <c r="IS246" i="3"/>
  <c r="IR280" i="3" l="1"/>
  <c r="IR169" i="3"/>
  <c r="IR178" i="3" s="1"/>
  <c r="IU241" i="3"/>
  <c r="IU243" i="3" s="1"/>
  <c r="IU242" i="3"/>
  <c r="IT164" i="3"/>
  <c r="IT245" i="3"/>
  <c r="IT246" i="3"/>
  <c r="IT247" i="3"/>
  <c r="IS165" i="3"/>
  <c r="IS168" i="3" s="1"/>
  <c r="EB202" i="13"/>
  <c r="EB220" i="13"/>
  <c r="EA48" i="13"/>
  <c r="DZ47" i="12" s="1"/>
  <c r="DZ49" i="12" s="1"/>
  <c r="EA281" i="3"/>
  <c r="IT165" i="3" l="1"/>
  <c r="IT168" i="3" s="1"/>
  <c r="IT169" i="3" s="1"/>
  <c r="IT178" i="3" s="1"/>
  <c r="IS280" i="3"/>
  <c r="IS169" i="3"/>
  <c r="IS178" i="3" s="1"/>
  <c r="IU245" i="3"/>
  <c r="IU246" i="3"/>
  <c r="IU164" i="3"/>
  <c r="IU247" i="3"/>
  <c r="EB49" i="13"/>
  <c r="EC204" i="13"/>
  <c r="DZ50" i="12"/>
  <c r="DZ51" i="12" s="1"/>
  <c r="DZ52" i="12" s="1"/>
  <c r="IR287" i="3"/>
  <c r="IR290" i="3" s="1"/>
  <c r="IT280" i="3" l="1"/>
  <c r="EC220" i="13"/>
  <c r="EC202" i="13"/>
  <c r="EB48" i="13"/>
  <c r="EA47" i="12" s="1"/>
  <c r="EA49" i="12" s="1"/>
  <c r="EB281" i="3"/>
  <c r="IU165" i="3"/>
  <c r="IU168" i="3" s="1"/>
  <c r="IT287" i="3"/>
  <c r="IT290" i="3" s="1"/>
  <c r="IS287" i="3"/>
  <c r="IS290" i="3" s="1"/>
  <c r="IU169" i="3" l="1"/>
  <c r="IU280" i="3"/>
  <c r="EA50" i="12"/>
  <c r="EA51" i="12" s="1"/>
  <c r="EA52" i="12" s="1"/>
  <c r="EC49" i="13"/>
  <c r="ED204" i="13"/>
  <c r="EC48" i="13" l="1"/>
  <c r="EB47" i="12" s="1"/>
  <c r="EB49" i="12" s="1"/>
  <c r="EC281" i="3"/>
  <c r="IU287" i="3"/>
  <c r="IU290" i="3" s="1"/>
  <c r="ED202" i="13"/>
  <c r="ED220" i="13"/>
  <c r="IU178" i="3"/>
  <c r="V256" i="3"/>
  <c r="V254" i="3"/>
  <c r="V173" i="3" s="1"/>
  <c r="V255" i="3"/>
  <c r="AH255" i="3"/>
  <c r="AH254" i="3"/>
  <c r="AH173" i="3" s="1"/>
  <c r="AH256" i="3"/>
  <c r="AT255" i="3"/>
  <c r="AT254" i="3"/>
  <c r="AT173" i="3" s="1"/>
  <c r="AT256" i="3"/>
  <c r="BF256" i="3"/>
  <c r="BF255" i="3"/>
  <c r="BF254" i="3"/>
  <c r="BF173" i="3" s="1"/>
  <c r="BR254" i="3"/>
  <c r="BR173" i="3" s="1"/>
  <c r="BR255" i="3"/>
  <c r="BR256" i="3"/>
  <c r="CD256" i="3"/>
  <c r="CD254" i="3"/>
  <c r="CD173" i="3" s="1"/>
  <c r="CD255" i="3"/>
  <c r="CP255" i="3"/>
  <c r="CP256" i="3"/>
  <c r="CP254" i="3"/>
  <c r="CP173" i="3" s="1"/>
  <c r="DB255" i="3"/>
  <c r="DB254" i="3"/>
  <c r="DB173" i="3" s="1"/>
  <c r="DB256" i="3"/>
  <c r="DN256" i="3"/>
  <c r="DN254" i="3"/>
  <c r="DN173" i="3" s="1"/>
  <c r="DN255" i="3"/>
  <c r="DZ255" i="3"/>
  <c r="DZ256" i="3"/>
  <c r="DZ254" i="3"/>
  <c r="DZ173" i="3" s="1"/>
  <c r="EL256" i="3"/>
  <c r="EL254" i="3"/>
  <c r="EL173" i="3" s="1"/>
  <c r="EL255" i="3"/>
  <c r="EX254" i="3"/>
  <c r="EX173" i="3" s="1"/>
  <c r="EX255" i="3"/>
  <c r="EX256" i="3"/>
  <c r="E102" i="3"/>
  <c r="D102" i="3" s="1"/>
  <c r="C102" i="3" s="1"/>
  <c r="DA36" i="7" l="1"/>
  <c r="DA39" i="7" s="1"/>
  <c r="DA40" i="7" s="1"/>
  <c r="DA42" i="7" s="1"/>
  <c r="DA33" i="12"/>
  <c r="DA28" i="12" s="1"/>
  <c r="DA44" i="12" s="1"/>
  <c r="DB177" i="3"/>
  <c r="CD177" i="3"/>
  <c r="CC36" i="7"/>
  <c r="CC39" i="7" s="1"/>
  <c r="CC40" i="7" s="1"/>
  <c r="CC42" i="7" s="1"/>
  <c r="CC33" i="12"/>
  <c r="CC28" i="12" s="1"/>
  <c r="CC44" i="12" s="1"/>
  <c r="AG33" i="12"/>
  <c r="AG28" i="12" s="1"/>
  <c r="AG44" i="12" s="1"/>
  <c r="AG36" i="7"/>
  <c r="AG39" i="7" s="1"/>
  <c r="AG40" i="7" s="1"/>
  <c r="AG42" i="7" s="1"/>
  <c r="AH177" i="3"/>
  <c r="EW36" i="7"/>
  <c r="EW39" i="7" s="1"/>
  <c r="EW40" i="7" s="1"/>
  <c r="EW42" i="7" s="1"/>
  <c r="EW33" i="12"/>
  <c r="EW28" i="12" s="1"/>
  <c r="EW44" i="12" s="1"/>
  <c r="EX177" i="3"/>
  <c r="ED49" i="13"/>
  <c r="EE204" i="13"/>
  <c r="CO33" i="12"/>
  <c r="CO28" i="12" s="1"/>
  <c r="CO44" i="12" s="1"/>
  <c r="CO36" i="7"/>
  <c r="CO39" i="7" s="1"/>
  <c r="CO40" i="7" s="1"/>
  <c r="CO42" i="7" s="1"/>
  <c r="CP177" i="3"/>
  <c r="EK36" i="7"/>
  <c r="EK39" i="7" s="1"/>
  <c r="EK40" i="7" s="1"/>
  <c r="EK42" i="7" s="1"/>
  <c r="EK33" i="12"/>
  <c r="EK28" i="12" s="1"/>
  <c r="EK44" i="12" s="1"/>
  <c r="EL177" i="3"/>
  <c r="DM36" i="7"/>
  <c r="DM39" i="7" s="1"/>
  <c r="DM40" i="7" s="1"/>
  <c r="DM42" i="7" s="1"/>
  <c r="DM33" i="12"/>
  <c r="DM28" i="12" s="1"/>
  <c r="DM44" i="12" s="1"/>
  <c r="DN177" i="3"/>
  <c r="AS36" i="7"/>
  <c r="AS39" i="7" s="1"/>
  <c r="AS40" i="7" s="1"/>
  <c r="AS42" i="7" s="1"/>
  <c r="AS33" i="12"/>
  <c r="AS28" i="12" s="1"/>
  <c r="AS44" i="12" s="1"/>
  <c r="AT177" i="3"/>
  <c r="U33" i="12"/>
  <c r="U28" i="12" s="1"/>
  <c r="U44" i="12" s="1"/>
  <c r="U36" i="7"/>
  <c r="U39" i="7" s="1"/>
  <c r="U40" i="7" s="1"/>
  <c r="U42" i="7" s="1"/>
  <c r="V177" i="3"/>
  <c r="C111" i="3"/>
  <c r="E105" i="3"/>
  <c r="EX180" i="3"/>
  <c r="E229" i="8"/>
  <c r="E104" i="3"/>
  <c r="BR177" i="3"/>
  <c r="BQ36" i="7"/>
  <c r="BQ39" i="7" s="1"/>
  <c r="BQ40" i="7" s="1"/>
  <c r="BQ42" i="7" s="1"/>
  <c r="BQ33" i="12"/>
  <c r="BQ28" i="12" s="1"/>
  <c r="BQ44" i="12" s="1"/>
  <c r="DY36" i="7"/>
  <c r="DY39" i="7" s="1"/>
  <c r="DY40" i="7" s="1"/>
  <c r="DY42" i="7" s="1"/>
  <c r="DY33" i="12"/>
  <c r="DY28" i="12" s="1"/>
  <c r="DY44" i="12" s="1"/>
  <c r="DZ177" i="3"/>
  <c r="BE33" i="12"/>
  <c r="BE28" i="12" s="1"/>
  <c r="BE44" i="12" s="1"/>
  <c r="BE36" i="7"/>
  <c r="BE39" i="7" s="1"/>
  <c r="BE40" i="7" s="1"/>
  <c r="BE42" i="7" s="1"/>
  <c r="BF177" i="3"/>
  <c r="EB50" i="12"/>
  <c r="EB51" i="12" s="1"/>
  <c r="EB52" i="12" s="1"/>
  <c r="BF280" i="3" l="1"/>
  <c r="BF178" i="3"/>
  <c r="BF160" i="13" s="1"/>
  <c r="BF162" i="13" s="1"/>
  <c r="C113" i="3"/>
  <c r="C115" i="3" s="1"/>
  <c r="AS5" i="11"/>
  <c r="AS69" i="7"/>
  <c r="EK5" i="11"/>
  <c r="EK3" i="11" s="1"/>
  <c r="EK69" i="7"/>
  <c r="EX280" i="3"/>
  <c r="EX178" i="3"/>
  <c r="CC49" i="12"/>
  <c r="CC43" i="12"/>
  <c r="BE69" i="7"/>
  <c r="BE5" i="11"/>
  <c r="BQ43" i="12"/>
  <c r="BQ49" i="12"/>
  <c r="V280" i="3"/>
  <c r="V178" i="3"/>
  <c r="V160" i="13" s="1"/>
  <c r="V162" i="13" s="1"/>
  <c r="DN280" i="3"/>
  <c r="DN178" i="3"/>
  <c r="DN160" i="13" s="1"/>
  <c r="DN162" i="13" s="1"/>
  <c r="CP280" i="3"/>
  <c r="CP178" i="3"/>
  <c r="CP160" i="13" s="1"/>
  <c r="CP162" i="13" s="1"/>
  <c r="EW43" i="12"/>
  <c r="CC5" i="11"/>
  <c r="CC69" i="7"/>
  <c r="K5" i="1"/>
  <c r="BE43" i="12"/>
  <c r="BE49" i="12"/>
  <c r="BQ69" i="7"/>
  <c r="BQ5" i="11"/>
  <c r="U5" i="11"/>
  <c r="U69" i="7"/>
  <c r="DM43" i="12"/>
  <c r="DM49" i="12"/>
  <c r="CO5" i="11"/>
  <c r="CO69" i="7"/>
  <c r="EW5" i="11"/>
  <c r="CD280" i="3"/>
  <c r="CD178" i="3"/>
  <c r="CD160" i="13" s="1"/>
  <c r="CD162" i="13" s="1"/>
  <c r="DZ280" i="3"/>
  <c r="DZ178" i="3"/>
  <c r="DZ160" i="13" s="1"/>
  <c r="DZ162" i="13" s="1"/>
  <c r="BR280" i="3"/>
  <c r="BR178" i="3"/>
  <c r="BR160" i="13" s="1"/>
  <c r="BR162" i="13" s="1"/>
  <c r="EX182" i="3"/>
  <c r="EW65" i="7" s="1"/>
  <c r="EW63" i="7"/>
  <c r="EX181" i="3"/>
  <c r="EW64" i="7" s="1"/>
  <c r="U43" i="12"/>
  <c r="U49" i="12"/>
  <c r="DM5" i="11"/>
  <c r="DM3" i="11" s="1"/>
  <c r="DM69" i="7"/>
  <c r="DM82" i="7"/>
  <c r="DM85" i="7" s="1"/>
  <c r="CO49" i="12"/>
  <c r="CO43" i="12"/>
  <c r="AH280" i="3"/>
  <c r="AH178" i="3"/>
  <c r="AH160" i="13" s="1"/>
  <c r="AH162" i="13" s="1"/>
  <c r="DB280" i="3"/>
  <c r="DB178" i="3"/>
  <c r="DB160" i="13" s="1"/>
  <c r="DB162" i="13" s="1"/>
  <c r="DY49" i="12"/>
  <c r="DY43" i="12"/>
  <c r="AT280" i="3"/>
  <c r="AT178" i="3"/>
  <c r="AT160" i="13" s="1"/>
  <c r="AT162" i="13" s="1"/>
  <c r="EL280" i="3"/>
  <c r="EL178" i="3"/>
  <c r="EE202" i="13"/>
  <c r="EE220" i="13"/>
  <c r="AG5" i="11"/>
  <c r="AG69" i="7"/>
  <c r="DA43" i="12"/>
  <c r="DA49" i="12"/>
  <c r="DY5" i="11"/>
  <c r="DY3" i="11" s="1"/>
  <c r="DY82" i="7"/>
  <c r="DY85" i="7" s="1"/>
  <c r="DY69" i="7"/>
  <c r="AS43" i="12"/>
  <c r="AS49" i="12"/>
  <c r="EK43" i="12"/>
  <c r="ED48" i="13"/>
  <c r="EC47" i="12" s="1"/>
  <c r="EC49" i="12" s="1"/>
  <c r="ED281" i="3"/>
  <c r="AG43" i="12"/>
  <c r="AG49" i="12"/>
  <c r="DA5" i="11"/>
  <c r="DA3" i="11" s="1"/>
  <c r="DA69" i="7"/>
  <c r="DA82" i="7"/>
  <c r="DA85" i="7" s="1"/>
  <c r="DB173" i="13" l="1"/>
  <c r="DB191" i="13" s="1"/>
  <c r="DB172" i="13"/>
  <c r="DB167" i="13"/>
  <c r="DZ287" i="3"/>
  <c r="DZ290" i="3" s="1"/>
  <c r="U72" i="7"/>
  <c r="U70" i="7"/>
  <c r="BQ70" i="7"/>
  <c r="BQ72" i="7"/>
  <c r="DN287" i="3"/>
  <c r="DN290" i="3" s="1"/>
  <c r="EK72" i="7"/>
  <c r="EK70" i="7"/>
  <c r="EL287" i="3"/>
  <c r="EL290" i="3" s="1"/>
  <c r="DB287" i="3"/>
  <c r="DB290" i="3" s="1"/>
  <c r="DM72" i="7"/>
  <c r="DM70" i="7"/>
  <c r="CD180" i="13"/>
  <c r="CD170" i="13"/>
  <c r="CO70" i="7"/>
  <c r="CO72" i="7"/>
  <c r="BE50" i="12"/>
  <c r="BE51" i="12" s="1"/>
  <c r="BE52" i="12" s="1"/>
  <c r="V172" i="13"/>
  <c r="V192" i="13" s="1"/>
  <c r="V170" i="13"/>
  <c r="V180" i="13"/>
  <c r="BE70" i="7"/>
  <c r="BE72" i="7"/>
  <c r="C116" i="3"/>
  <c r="H113" i="3" s="1"/>
  <c r="H109" i="3" s="1"/>
  <c r="H114" i="3" s="1"/>
  <c r="H115" i="3" s="1"/>
  <c r="H116" i="3" s="1"/>
  <c r="EX183" i="3"/>
  <c r="EC50" i="12"/>
  <c r="EC51" i="12" s="1"/>
  <c r="EC52" i="12" s="1"/>
  <c r="DY70" i="7"/>
  <c r="DY72" i="7"/>
  <c r="AG70" i="7"/>
  <c r="AG72" i="7"/>
  <c r="AT170" i="13"/>
  <c r="AT180" i="13"/>
  <c r="AH170" i="13"/>
  <c r="AH180" i="13"/>
  <c r="CD287" i="3"/>
  <c r="CD290" i="3" s="1"/>
  <c r="V287" i="3"/>
  <c r="V290" i="3" s="1"/>
  <c r="DA72" i="7"/>
  <c r="DA70" i="7"/>
  <c r="AT287" i="3"/>
  <c r="AT290" i="3" s="1"/>
  <c r="AH287" i="3"/>
  <c r="AH290" i="3" s="1"/>
  <c r="U50" i="12"/>
  <c r="U51" i="12" s="1"/>
  <c r="U52" i="12" s="1"/>
  <c r="BR170" i="13"/>
  <c r="BR180" i="13"/>
  <c r="CP180" i="13"/>
  <c r="CP170" i="13"/>
  <c r="BQ50" i="12"/>
  <c r="BQ51" i="12" s="1"/>
  <c r="BQ52" i="12" s="1"/>
  <c r="CC50" i="12"/>
  <c r="CC51" i="12" s="1"/>
  <c r="CC52" i="12" s="1"/>
  <c r="BR287" i="3"/>
  <c r="BR290" i="3" s="1"/>
  <c r="DM50" i="12"/>
  <c r="DM51" i="12" s="1"/>
  <c r="DM52" i="12" s="1"/>
  <c r="CP287" i="3"/>
  <c r="CP290" i="3" s="1"/>
  <c r="AS70" i="7"/>
  <c r="AS72" i="7"/>
  <c r="BF170" i="13"/>
  <c r="BF180" i="13"/>
  <c r="AG50" i="12"/>
  <c r="AG51" i="12" s="1"/>
  <c r="AG52" i="12" s="1"/>
  <c r="AS50" i="12"/>
  <c r="AS51" i="12" s="1"/>
  <c r="AS52" i="12" s="1"/>
  <c r="DA50" i="12"/>
  <c r="DA51" i="12" s="1"/>
  <c r="DA52" i="12" s="1"/>
  <c r="EE49" i="13"/>
  <c r="EF204" i="13"/>
  <c r="DY50" i="12"/>
  <c r="DY51" i="12" s="1"/>
  <c r="DY52" i="12" s="1"/>
  <c r="CO50" i="12"/>
  <c r="CO51" i="12" s="1"/>
  <c r="CO52" i="12" s="1"/>
  <c r="DZ173" i="13"/>
  <c r="DZ191" i="13" s="1"/>
  <c r="DZ172" i="13"/>
  <c r="DZ167" i="13"/>
  <c r="CC72" i="7"/>
  <c r="CC70" i="7"/>
  <c r="DN172" i="13"/>
  <c r="DN167" i="13"/>
  <c r="DN173" i="13"/>
  <c r="DN191" i="13" s="1"/>
  <c r="EX287" i="3"/>
  <c r="EX290" i="3" s="1"/>
  <c r="BF287" i="3"/>
  <c r="BF290" i="3" s="1"/>
  <c r="CP190" i="13" l="1"/>
  <c r="CP45" i="13" s="1"/>
  <c r="CO6" i="11" s="1"/>
  <c r="CO3" i="11" s="1"/>
  <c r="DZ192" i="13"/>
  <c r="DZ178" i="13"/>
  <c r="EF202" i="13"/>
  <c r="EF220" i="13"/>
  <c r="BF190" i="13"/>
  <c r="BF45" i="13" s="1"/>
  <c r="BE6" i="11" s="1"/>
  <c r="BE3" i="11" s="1"/>
  <c r="AH190" i="13"/>
  <c r="AH45" i="13" s="1"/>
  <c r="AG6" i="11" s="1"/>
  <c r="AG3" i="11" s="1"/>
  <c r="AT190" i="13"/>
  <c r="AT45" i="13" s="1"/>
  <c r="AS6" i="11" s="1"/>
  <c r="AS3" i="11" s="1"/>
  <c r="DN178" i="13"/>
  <c r="DN192" i="13"/>
  <c r="DN46" i="13" s="1"/>
  <c r="DM30" i="11" s="1"/>
  <c r="DM9" i="11" s="1"/>
  <c r="DZ46" i="13"/>
  <c r="DY30" i="11" s="1"/>
  <c r="DY9" i="11" s="1"/>
  <c r="EE48" i="13"/>
  <c r="ED47" i="12" s="1"/>
  <c r="ED49" i="12" s="1"/>
  <c r="EE281" i="3"/>
  <c r="BR190" i="13"/>
  <c r="BR45" i="13" s="1"/>
  <c r="BQ6" i="11" s="1"/>
  <c r="BQ3" i="11" s="1"/>
  <c r="EW66" i="7"/>
  <c r="CD190" i="13"/>
  <c r="CD45" i="13" s="1"/>
  <c r="CC6" i="11" s="1"/>
  <c r="CC3" i="11" s="1"/>
  <c r="D118" i="3"/>
  <c r="D119" i="3" s="1"/>
  <c r="D120" i="3" s="1"/>
  <c r="D121" i="3" s="1"/>
  <c r="V181" i="13"/>
  <c r="DB192" i="13"/>
  <c r="DB46" i="13" s="1"/>
  <c r="DA30" i="11" s="1"/>
  <c r="DA9" i="11" s="1"/>
  <c r="DB178" i="13"/>
  <c r="D109" i="3"/>
  <c r="C109" i="3"/>
  <c r="V190" i="13"/>
  <c r="V45" i="13" s="1"/>
  <c r="U6" i="11" s="1"/>
  <c r="U3" i="11" s="1"/>
  <c r="V174" i="13"/>
  <c r="V171" i="13"/>
  <c r="V176" i="13" l="1"/>
  <c r="W172" i="13"/>
  <c r="EF49" i="13"/>
  <c r="EG204" i="13"/>
  <c r="V188" i="13"/>
  <c r="V43" i="13" s="1"/>
  <c r="U55" i="2" s="1"/>
  <c r="V165" i="13"/>
  <c r="V167" i="13" s="1"/>
  <c r="V173" i="13"/>
  <c r="V175" i="13" s="1"/>
  <c r="W171" i="13" s="1"/>
  <c r="V166" i="13"/>
  <c r="V182" i="13"/>
  <c r="V183" i="13" s="1"/>
  <c r="EX189" i="3"/>
  <c r="EW81" i="7" s="1"/>
  <c r="C123" i="3"/>
  <c r="DM32" i="11"/>
  <c r="DM39" i="11"/>
  <c r="ED50" i="12"/>
  <c r="ED51" i="12" s="1"/>
  <c r="ED52" i="12" s="1"/>
  <c r="EX184" i="3"/>
  <c r="D123" i="3"/>
  <c r="DY32" i="11"/>
  <c r="DY39" i="11"/>
  <c r="DA32" i="11"/>
  <c r="DA39" i="11"/>
  <c r="V186" i="13" l="1"/>
  <c r="W188" i="13"/>
  <c r="W43" i="13" s="1"/>
  <c r="V55" i="2" s="1"/>
  <c r="W165" i="13"/>
  <c r="W167" i="13" s="1"/>
  <c r="DM35" i="11"/>
  <c r="V191" i="13"/>
  <c r="V46" i="13" s="1"/>
  <c r="U30" i="11" s="1"/>
  <c r="U9" i="11" s="1"/>
  <c r="V178" i="13"/>
  <c r="V40" i="13" s="1"/>
  <c r="DY35" i="11"/>
  <c r="W192" i="13"/>
  <c r="W174" i="13"/>
  <c r="W173" i="13"/>
  <c r="W191" i="13" s="1"/>
  <c r="DA35" i="11"/>
  <c r="W181" i="13"/>
  <c r="V184" i="13"/>
  <c r="EG202" i="13"/>
  <c r="EG220" i="13"/>
  <c r="EW67" i="7"/>
  <c r="EW68" i="7" s="1"/>
  <c r="EX185" i="3"/>
  <c r="EF48" i="13"/>
  <c r="EE47" i="12" s="1"/>
  <c r="EE49" i="12" s="1"/>
  <c r="EF281" i="3"/>
  <c r="W46" i="13" l="1"/>
  <c r="V30" i="11" s="1"/>
  <c r="V9" i="11" s="1"/>
  <c r="W178" i="13"/>
  <c r="W40" i="13" s="1"/>
  <c r="V77" i="7" s="1"/>
  <c r="V82" i="7" s="1"/>
  <c r="V85" i="7" s="1"/>
  <c r="U32" i="11"/>
  <c r="U39" i="11"/>
  <c r="W166" i="13"/>
  <c r="EW4" i="11"/>
  <c r="EW3" i="11" s="1"/>
  <c r="EW69" i="7"/>
  <c r="EW82" i="7"/>
  <c r="K11" i="1"/>
  <c r="EG49" i="13"/>
  <c r="EH204" i="13"/>
  <c r="W175" i="13"/>
  <c r="W182" i="13"/>
  <c r="W183" i="13" s="1"/>
  <c r="V32" i="11"/>
  <c r="V39" i="11"/>
  <c r="W176" i="13"/>
  <c r="X172" i="13"/>
  <c r="EE50" i="12"/>
  <c r="EE51" i="12" s="1"/>
  <c r="EE52" i="12" s="1"/>
  <c r="U77" i="7"/>
  <c r="U82" i="7" s="1"/>
  <c r="U85" i="7" s="1"/>
  <c r="V42" i="13"/>
  <c r="W42" i="13" l="1"/>
  <c r="X171" i="13"/>
  <c r="X173" i="13" s="1"/>
  <c r="V35" i="11"/>
  <c r="V33" i="11"/>
  <c r="V42" i="11" s="1"/>
  <c r="EG48" i="13"/>
  <c r="EF47" i="12" s="1"/>
  <c r="EF49" i="12" s="1"/>
  <c r="EG281" i="3"/>
  <c r="X181" i="13"/>
  <c r="X182" i="13" s="1"/>
  <c r="X183" i="13" s="1"/>
  <c r="W184" i="13"/>
  <c r="X192" i="13"/>
  <c r="X174" i="13"/>
  <c r="EW85" i="7"/>
  <c r="W186" i="13"/>
  <c r="EW72" i="7"/>
  <c r="C73" i="7" s="1"/>
  <c r="EW70" i="7"/>
  <c r="K13" i="1" s="1"/>
  <c r="C70" i="7"/>
  <c r="K7" i="1" s="1"/>
  <c r="EW32" i="11"/>
  <c r="EW39" i="11"/>
  <c r="EH220" i="13"/>
  <c r="EH202" i="13"/>
  <c r="U35" i="11"/>
  <c r="U33" i="11"/>
  <c r="U42" i="11" s="1"/>
  <c r="X165" i="13" l="1"/>
  <c r="X167" i="13" s="1"/>
  <c r="X188" i="13"/>
  <c r="X43" i="13" s="1"/>
  <c r="W55" i="2" s="1"/>
  <c r="X191" i="13"/>
  <c r="X46" i="13" s="1"/>
  <c r="W30" i="11" s="1"/>
  <c r="W9" i="11" s="1"/>
  <c r="W39" i="11" s="1"/>
  <c r="X175" i="13"/>
  <c r="Y171" i="13" s="1"/>
  <c r="Y173" i="13" s="1"/>
  <c r="Y191" i="13" s="1"/>
  <c r="X178" i="13"/>
  <c r="X40" i="13" s="1"/>
  <c r="X42" i="13" s="1"/>
  <c r="Y181" i="13"/>
  <c r="Y182" i="13" s="1"/>
  <c r="Y183" i="13" s="1"/>
  <c r="X184" i="13"/>
  <c r="C218" i="8"/>
  <c r="B218" i="8" s="1"/>
  <c r="M218" i="8"/>
  <c r="J218" i="8"/>
  <c r="I218" i="8"/>
  <c r="D8" i="10"/>
  <c r="M219" i="8"/>
  <c r="G219" i="8"/>
  <c r="D218" i="8"/>
  <c r="D3" i="10"/>
  <c r="H218" i="8"/>
  <c r="P219" i="8"/>
  <c r="F219" i="8"/>
  <c r="F218" i="8"/>
  <c r="E218" i="8"/>
  <c r="D7" i="10"/>
  <c r="N218" i="8"/>
  <c r="P218" i="8"/>
  <c r="N219" i="8"/>
  <c r="J219" i="8"/>
  <c r="E230" i="8"/>
  <c r="H219" i="8"/>
  <c r="L218" i="8"/>
  <c r="O219" i="8"/>
  <c r="E219" i="8"/>
  <c r="D219" i="8"/>
  <c r="D6" i="10"/>
  <c r="L219" i="8"/>
  <c r="K219" i="8"/>
  <c r="K218" i="8"/>
  <c r="D4" i="10"/>
  <c r="C219" i="8"/>
  <c r="B219" i="8" s="1"/>
  <c r="B222" i="8" s="1"/>
  <c r="E232" i="8" s="1"/>
  <c r="D5" i="10"/>
  <c r="O218" i="8"/>
  <c r="G218" i="8"/>
  <c r="I219" i="8"/>
  <c r="X176" i="13"/>
  <c r="Y172" i="13"/>
  <c r="X166" i="13"/>
  <c r="X186" i="13"/>
  <c r="EF50" i="12"/>
  <c r="EF51" i="12" s="1"/>
  <c r="EF52" i="12" s="1"/>
  <c r="EW35" i="11"/>
  <c r="U36" i="11"/>
  <c r="EH49" i="13"/>
  <c r="EI204" i="13"/>
  <c r="V36" i="11"/>
  <c r="W77" i="7" l="1"/>
  <c r="W82" i="7" s="1"/>
  <c r="W85" i="7" s="1"/>
  <c r="W32" i="11"/>
  <c r="W35" i="11" s="1"/>
  <c r="Z181" i="13"/>
  <c r="Z182" i="13" s="1"/>
  <c r="Z183" i="13" s="1"/>
  <c r="Y184" i="13"/>
  <c r="B221" i="8"/>
  <c r="E233" i="8" s="1"/>
  <c r="Y188" i="13"/>
  <c r="Y43" i="13" s="1"/>
  <c r="X55" i="2" s="1"/>
  <c r="Y165" i="13"/>
  <c r="Y167" i="13" s="1"/>
  <c r="Y175" i="13"/>
  <c r="EI220" i="13"/>
  <c r="EI202" i="13"/>
  <c r="EH48" i="13"/>
  <c r="EG47" i="12" s="1"/>
  <c r="EG49" i="12" s="1"/>
  <c r="EH281" i="3"/>
  <c r="Y192" i="13"/>
  <c r="Y46" i="13" s="1"/>
  <c r="X30" i="11" s="1"/>
  <c r="X9" i="11" s="1"/>
  <c r="Y178" i="13"/>
  <c r="Y40" i="13" s="1"/>
  <c r="Y174" i="13"/>
  <c r="Y166" i="13"/>
  <c r="Y186" i="13"/>
  <c r="W33" i="11" l="1"/>
  <c r="W42" i="11" s="1"/>
  <c r="X39" i="11"/>
  <c r="X32" i="11"/>
  <c r="AA181" i="13"/>
  <c r="AA182" i="13" s="1"/>
  <c r="AA183" i="13" s="1"/>
  <c r="Z184" i="13"/>
  <c r="W36" i="11"/>
  <c r="Z171" i="13"/>
  <c r="Y176" i="13"/>
  <c r="Z172" i="13"/>
  <c r="EI49" i="13"/>
  <c r="EJ204" i="13"/>
  <c r="Y42" i="13"/>
  <c r="X77" i="7"/>
  <c r="X82" i="7" s="1"/>
  <c r="Z166" i="13"/>
  <c r="Z186" i="13"/>
  <c r="EG50" i="12"/>
  <c r="EG51" i="12" s="1"/>
  <c r="EG52" i="12" s="1"/>
  <c r="AB181" i="13" l="1"/>
  <c r="AB182" i="13" s="1"/>
  <c r="AB183" i="13" s="1"/>
  <c r="AA184" i="13"/>
  <c r="Z188" i="13"/>
  <c r="Z43" i="13" s="1"/>
  <c r="Y55" i="2" s="1"/>
  <c r="Z165" i="13"/>
  <c r="Z167" i="13" s="1"/>
  <c r="EJ202" i="13"/>
  <c r="EJ220" i="13"/>
  <c r="EI48" i="13"/>
  <c r="EH47" i="12" s="1"/>
  <c r="EH49" i="12" s="1"/>
  <c r="EI281" i="3"/>
  <c r="Z192" i="13"/>
  <c r="Z174" i="13"/>
  <c r="AA166" i="13"/>
  <c r="AA186" i="13"/>
  <c r="Z173" i="13"/>
  <c r="Z191" i="13" s="1"/>
  <c r="X35" i="11"/>
  <c r="X33" i="11"/>
  <c r="X42" i="11" s="1"/>
  <c r="X85" i="7"/>
  <c r="Z46" i="13" l="1"/>
  <c r="Y30" i="11" s="1"/>
  <c r="Y9" i="11" s="1"/>
  <c r="Y32" i="11" s="1"/>
  <c r="AC181" i="13"/>
  <c r="AC182" i="13" s="1"/>
  <c r="AC183" i="13" s="1"/>
  <c r="AB184" i="13"/>
  <c r="Z176" i="13"/>
  <c r="AA172" i="13"/>
  <c r="X36" i="11"/>
  <c r="EH50" i="12"/>
  <c r="EH51" i="12" s="1"/>
  <c r="EH52" i="12" s="1"/>
  <c r="EJ49" i="13"/>
  <c r="EK204" i="13"/>
  <c r="Z178" i="13"/>
  <c r="Z40" i="13" s="1"/>
  <c r="Z175" i="13"/>
  <c r="AB166" i="13"/>
  <c r="AB186" i="13"/>
  <c r="Y39" i="11" l="1"/>
  <c r="AD181" i="13"/>
  <c r="AD182" i="13" s="1"/>
  <c r="AD183" i="13" s="1"/>
  <c r="AC184" i="13"/>
  <c r="Z42" i="13"/>
  <c r="Y77" i="7"/>
  <c r="Y82" i="7" s="1"/>
  <c r="AA171" i="13"/>
  <c r="AA173" i="13" s="1"/>
  <c r="AA191" i="13" s="1"/>
  <c r="EK220" i="13"/>
  <c r="EK202" i="13"/>
  <c r="EJ48" i="13"/>
  <c r="EI47" i="12" s="1"/>
  <c r="EI49" i="12" s="1"/>
  <c r="EJ281" i="3"/>
  <c r="AA192" i="13"/>
  <c r="AA174" i="13"/>
  <c r="Y35" i="11"/>
  <c r="Y33" i="11"/>
  <c r="Y42" i="11" s="1"/>
  <c r="AC166" i="13"/>
  <c r="AC186" i="13"/>
  <c r="AA46" i="13" l="1"/>
  <c r="Z30" i="11" s="1"/>
  <c r="Z9" i="11" s="1"/>
  <c r="Z32" i="11" s="1"/>
  <c r="AE181" i="13"/>
  <c r="AE182" i="13" s="1"/>
  <c r="AE183" i="13" s="1"/>
  <c r="AD184" i="13"/>
  <c r="Y36" i="11"/>
  <c r="EK49" i="13"/>
  <c r="EL204" i="13"/>
  <c r="AA176" i="13"/>
  <c r="AB172" i="13"/>
  <c r="EI50" i="12"/>
  <c r="EI51" i="12" s="1"/>
  <c r="EI52" i="12" s="1"/>
  <c r="AA178" i="13"/>
  <c r="AA40" i="13" s="1"/>
  <c r="AA188" i="13"/>
  <c r="AA43" i="13" s="1"/>
  <c r="Z55" i="2" s="1"/>
  <c r="AA165" i="13"/>
  <c r="AA167" i="13" s="1"/>
  <c r="AA175" i="13"/>
  <c r="AB171" i="13" s="1"/>
  <c r="AD166" i="13"/>
  <c r="AD186" i="13"/>
  <c r="Y85" i="7"/>
  <c r="Z39" i="11" l="1"/>
  <c r="AB188" i="13"/>
  <c r="AB43" i="13" s="1"/>
  <c r="AA55" i="2" s="1"/>
  <c r="AB165" i="13"/>
  <c r="AB167" i="13" s="1"/>
  <c r="AF181" i="13"/>
  <c r="AE184" i="13"/>
  <c r="EK48" i="13"/>
  <c r="EJ47" i="12" s="1"/>
  <c r="EJ49" i="12" s="1"/>
  <c r="EK281" i="3"/>
  <c r="AB192" i="13"/>
  <c r="AB174" i="13"/>
  <c r="AB173" i="13"/>
  <c r="AB191" i="13" s="1"/>
  <c r="Z77" i="7"/>
  <c r="Z82" i="7" s="1"/>
  <c r="AA42" i="13"/>
  <c r="AE166" i="13"/>
  <c r="AE186" i="13"/>
  <c r="EL205" i="13"/>
  <c r="EL220" i="13"/>
  <c r="EL202" i="13"/>
  <c r="Z35" i="11"/>
  <c r="Z33" i="11"/>
  <c r="Z42" i="11" s="1"/>
  <c r="AB178" i="13" l="1"/>
  <c r="AB40" i="13" s="1"/>
  <c r="AB42" i="13" s="1"/>
  <c r="AF166" i="13"/>
  <c r="EL206" i="13"/>
  <c r="EL41" i="13" s="1"/>
  <c r="EL221" i="13"/>
  <c r="EL46" i="13" s="1"/>
  <c r="EK30" i="11" s="1"/>
  <c r="EK9" i="11" s="1"/>
  <c r="AB176" i="13"/>
  <c r="AC172" i="13"/>
  <c r="Z36" i="11"/>
  <c r="AB175" i="13"/>
  <c r="AC171" i="13" s="1"/>
  <c r="EL49" i="13"/>
  <c r="EM204" i="13"/>
  <c r="Z85" i="7"/>
  <c r="EJ50" i="12"/>
  <c r="EJ51" i="12" s="1"/>
  <c r="EJ52" i="12" s="1"/>
  <c r="AB46" i="13"/>
  <c r="AA30" i="11" s="1"/>
  <c r="AA9" i="11" s="1"/>
  <c r="AF182" i="13"/>
  <c r="AF183" i="13" s="1"/>
  <c r="AA77" i="7" l="1"/>
  <c r="AA82" i="7" s="1"/>
  <c r="AA85" i="7" s="1"/>
  <c r="AC188" i="13"/>
  <c r="AC43" i="13" s="1"/>
  <c r="AB55" i="2" s="1"/>
  <c r="AC165" i="13"/>
  <c r="AC167" i="13" s="1"/>
  <c r="AG181" i="13"/>
  <c r="AG182" i="13" s="1"/>
  <c r="AG183" i="13" s="1"/>
  <c r="AF184" i="13"/>
  <c r="EM220" i="13"/>
  <c r="EM202" i="13"/>
  <c r="EK39" i="11"/>
  <c r="EK32" i="11"/>
  <c r="AA32" i="11"/>
  <c r="AA39" i="11"/>
  <c r="EL48" i="13"/>
  <c r="EK47" i="12" s="1"/>
  <c r="EK49" i="12" s="1"/>
  <c r="EL281" i="3"/>
  <c r="EK78" i="7"/>
  <c r="EK82" i="7" s="1"/>
  <c r="EL42" i="13"/>
  <c r="AC173" i="13"/>
  <c r="AC191" i="13" s="1"/>
  <c r="AF186" i="13"/>
  <c r="AC192" i="13"/>
  <c r="AC174" i="13"/>
  <c r="AH181" i="13" l="1"/>
  <c r="AH182" i="13" s="1"/>
  <c r="AH183" i="13" s="1"/>
  <c r="AG184" i="13"/>
  <c r="AC46" i="13"/>
  <c r="AB30" i="11" s="1"/>
  <c r="AB9" i="11" s="1"/>
  <c r="EK35" i="11"/>
  <c r="AG166" i="13"/>
  <c r="AG186" i="13"/>
  <c r="AA35" i="11"/>
  <c r="AA33" i="11"/>
  <c r="AA42" i="11" s="1"/>
  <c r="AC176" i="13"/>
  <c r="AD172" i="13"/>
  <c r="EK85" i="7"/>
  <c r="AC178" i="13"/>
  <c r="AC40" i="13" s="1"/>
  <c r="EM49" i="13"/>
  <c r="EN204" i="13"/>
  <c r="AC175" i="13"/>
  <c r="AD171" i="13" s="1"/>
  <c r="EK50" i="12"/>
  <c r="EK51" i="12" s="1"/>
  <c r="EK52" i="12" s="1"/>
  <c r="AD188" i="13" l="1"/>
  <c r="AD43" i="13" s="1"/>
  <c r="AC55" i="2" s="1"/>
  <c r="AD165" i="13"/>
  <c r="AD167" i="13" s="1"/>
  <c r="EN202" i="13"/>
  <c r="EN220" i="13"/>
  <c r="AD192" i="13"/>
  <c r="AD174" i="13"/>
  <c r="AB39" i="11"/>
  <c r="AB32" i="11"/>
  <c r="EM48" i="13"/>
  <c r="EL47" i="12" s="1"/>
  <c r="EL49" i="12" s="1"/>
  <c r="EM281" i="3"/>
  <c r="AD173" i="13"/>
  <c r="AD191" i="13" s="1"/>
  <c r="AD46" i="13" s="1"/>
  <c r="AC30" i="11" s="1"/>
  <c r="AC9" i="11" s="1"/>
  <c r="AA36" i="11"/>
  <c r="AC42" i="13"/>
  <c r="AB77" i="7"/>
  <c r="AB82" i="7" s="1"/>
  <c r="AI181" i="13"/>
  <c r="AI182" i="13" s="1"/>
  <c r="AI183" i="13" s="1"/>
  <c r="AH184" i="13"/>
  <c r="AH166" i="13"/>
  <c r="AH186" i="13"/>
  <c r="AJ181" i="13" l="1"/>
  <c r="AJ182" i="13" s="1"/>
  <c r="AJ183" i="13" s="1"/>
  <c r="AI184" i="13"/>
  <c r="EL50" i="12"/>
  <c r="EL51" i="12" s="1"/>
  <c r="EL52" i="12" s="1"/>
  <c r="AB35" i="11"/>
  <c r="AB33" i="11"/>
  <c r="AB42" i="11" s="1"/>
  <c r="EN49" i="13"/>
  <c r="EO204" i="13"/>
  <c r="AD175" i="13"/>
  <c r="AE171" i="13" s="1"/>
  <c r="AI166" i="13"/>
  <c r="AI186" i="13"/>
  <c r="AD176" i="13"/>
  <c r="AE172" i="13"/>
  <c r="AB85" i="7"/>
  <c r="AC32" i="11"/>
  <c r="AC39" i="11"/>
  <c r="AD178" i="13"/>
  <c r="AD40" i="13" s="1"/>
  <c r="AK181" i="13" l="1"/>
  <c r="AK182" i="13" s="1"/>
  <c r="AK183" i="13" s="1"/>
  <c r="AJ184" i="13"/>
  <c r="AC77" i="7"/>
  <c r="AC82" i="7" s="1"/>
  <c r="AD42" i="13"/>
  <c r="AE192" i="13"/>
  <c r="AE174" i="13"/>
  <c r="EO202" i="13"/>
  <c r="EO220" i="13"/>
  <c r="EN48" i="13"/>
  <c r="EM47" i="12" s="1"/>
  <c r="EM49" i="12" s="1"/>
  <c r="EN281" i="3"/>
  <c r="AC35" i="11"/>
  <c r="AC36" i="11" s="1"/>
  <c r="AC33" i="11"/>
  <c r="AC42" i="11" s="1"/>
  <c r="AE188" i="13"/>
  <c r="AE43" i="13" s="1"/>
  <c r="AD55" i="2" s="1"/>
  <c r="AE165" i="13"/>
  <c r="AE167" i="13" s="1"/>
  <c r="AB36" i="11"/>
  <c r="AE173" i="13"/>
  <c r="AE191" i="13" s="1"/>
  <c r="AJ166" i="13"/>
  <c r="AJ186" i="13"/>
  <c r="AE46" i="13" l="1"/>
  <c r="AD30" i="11" s="1"/>
  <c r="AD9" i="11" s="1"/>
  <c r="AD32" i="11" s="1"/>
  <c r="AL181" i="13"/>
  <c r="AL182" i="13" s="1"/>
  <c r="AL183" i="13" s="1"/>
  <c r="AK184" i="13"/>
  <c r="AC85" i="7"/>
  <c r="AE176" i="13"/>
  <c r="AF172" i="13"/>
  <c r="EO49" i="13"/>
  <c r="EP204" i="13"/>
  <c r="AE175" i="13"/>
  <c r="AF171" i="13" s="1"/>
  <c r="AF173" i="13" s="1"/>
  <c r="AF191" i="13" s="1"/>
  <c r="EM50" i="12"/>
  <c r="EM51" i="12" s="1"/>
  <c r="EM52" i="12" s="1"/>
  <c r="AE178" i="13"/>
  <c r="AE40" i="13" s="1"/>
  <c r="AK166" i="13"/>
  <c r="AK186" i="13"/>
  <c r="AD39" i="11" l="1"/>
  <c r="AM181" i="13"/>
  <c r="AM182" i="13" s="1"/>
  <c r="AM183" i="13" s="1"/>
  <c r="AL184" i="13"/>
  <c r="EO48" i="13"/>
  <c r="EN47" i="12" s="1"/>
  <c r="EN49" i="12" s="1"/>
  <c r="EO281" i="3"/>
  <c r="AF192" i="13"/>
  <c r="AF46" i="13" s="1"/>
  <c r="AE30" i="11" s="1"/>
  <c r="AE9" i="11" s="1"/>
  <c r="AF178" i="13"/>
  <c r="AF40" i="13" s="1"/>
  <c r="AF174" i="13"/>
  <c r="AD35" i="11"/>
  <c r="AD33" i="11"/>
  <c r="AD42" i="11" s="1"/>
  <c r="AF188" i="13"/>
  <c r="AF43" i="13" s="1"/>
  <c r="AE55" i="2" s="1"/>
  <c r="AF165" i="13"/>
  <c r="AF167" i="13" s="1"/>
  <c r="AF175" i="13"/>
  <c r="AE42" i="13"/>
  <c r="AD77" i="7"/>
  <c r="AD82" i="7" s="1"/>
  <c r="EP220" i="13"/>
  <c r="EP202" i="13"/>
  <c r="AL166" i="13"/>
  <c r="AL186" i="13"/>
  <c r="AN181" i="13" l="1"/>
  <c r="AN182" i="13" s="1"/>
  <c r="AN183" i="13" s="1"/>
  <c r="AM184" i="13"/>
  <c r="AD85" i="7"/>
  <c r="AD36" i="11"/>
  <c r="EN50" i="12"/>
  <c r="EN51" i="12" s="1"/>
  <c r="EN52" i="12" s="1"/>
  <c r="AG171" i="13"/>
  <c r="AF176" i="13"/>
  <c r="AG172" i="13"/>
  <c r="AE77" i="7"/>
  <c r="AE82" i="7" s="1"/>
  <c r="AE85" i="7" s="1"/>
  <c r="AF42" i="13"/>
  <c r="EP49" i="13"/>
  <c r="EQ204" i="13"/>
  <c r="AE32" i="11"/>
  <c r="AE39" i="11"/>
  <c r="AM166" i="13"/>
  <c r="AM186" i="13"/>
  <c r="AO181" i="13" l="1"/>
  <c r="AO182" i="13" s="1"/>
  <c r="AO183" i="13" s="1"/>
  <c r="AN184" i="13"/>
  <c r="EQ220" i="13"/>
  <c r="EQ202" i="13"/>
  <c r="EP48" i="13"/>
  <c r="EO47" i="12" s="1"/>
  <c r="EO49" i="12" s="1"/>
  <c r="EP281" i="3"/>
  <c r="AG188" i="13"/>
  <c r="AG43" i="13" s="1"/>
  <c r="AF55" i="2" s="1"/>
  <c r="AG165" i="13"/>
  <c r="AG167" i="13" s="1"/>
  <c r="AG192" i="13"/>
  <c r="AG174" i="13"/>
  <c r="AE35" i="11"/>
  <c r="AE33" i="11"/>
  <c r="AE42" i="11" s="1"/>
  <c r="AG173" i="13"/>
  <c r="AG191" i="13" s="1"/>
  <c r="AN166" i="13"/>
  <c r="AN186" i="13"/>
  <c r="AG46" i="13" l="1"/>
  <c r="AF30" i="11" s="1"/>
  <c r="AF9" i="11" s="1"/>
  <c r="AF39" i="11" s="1"/>
  <c r="AP181" i="13"/>
  <c r="AP182" i="13" s="1"/>
  <c r="AP183" i="13" s="1"/>
  <c r="AO184" i="13"/>
  <c r="EQ49" i="13"/>
  <c r="ER204" i="13"/>
  <c r="AG175" i="13"/>
  <c r="AH171" i="13" s="1"/>
  <c r="AE36" i="11"/>
  <c r="AG176" i="13"/>
  <c r="AH172" i="13"/>
  <c r="AG178" i="13"/>
  <c r="AG40" i="13" s="1"/>
  <c r="EO50" i="12"/>
  <c r="EO51" i="12" s="1"/>
  <c r="EO52" i="12" s="1"/>
  <c r="AO166" i="13"/>
  <c r="AO186" i="13"/>
  <c r="AF32" i="11" l="1"/>
  <c r="AF35" i="11" s="1"/>
  <c r="AF36" i="11" s="1"/>
  <c r="AQ181" i="13"/>
  <c r="AQ182" i="13" s="1"/>
  <c r="AQ183" i="13" s="1"/>
  <c r="AP184" i="13"/>
  <c r="ER220" i="13"/>
  <c r="ER202" i="13"/>
  <c r="AH188" i="13"/>
  <c r="AH43" i="13" s="1"/>
  <c r="AG55" i="2" s="1"/>
  <c r="AH165" i="13"/>
  <c r="AH167" i="13" s="1"/>
  <c r="EQ48" i="13"/>
  <c r="EP47" i="12" s="1"/>
  <c r="EP49" i="12" s="1"/>
  <c r="EQ281" i="3"/>
  <c r="AF77" i="7"/>
  <c r="AF82" i="7" s="1"/>
  <c r="AG42" i="13"/>
  <c r="AH192" i="13"/>
  <c r="AH174" i="13"/>
  <c r="AH173" i="13"/>
  <c r="AH191" i="13" s="1"/>
  <c r="AP166" i="13"/>
  <c r="AP186" i="13"/>
  <c r="AF33" i="11" l="1"/>
  <c r="AF42" i="11" s="1"/>
  <c r="AH46" i="13"/>
  <c r="AG30" i="11" s="1"/>
  <c r="AG9" i="11" s="1"/>
  <c r="AG39" i="11" s="1"/>
  <c r="AR181" i="13"/>
  <c r="AR182" i="13" s="1"/>
  <c r="AR183" i="13" s="1"/>
  <c r="AQ184" i="13"/>
  <c r="AF85" i="7"/>
  <c r="ER49" i="13"/>
  <c r="ES204" i="13"/>
  <c r="AH176" i="13"/>
  <c r="AI172" i="13"/>
  <c r="EP50" i="12"/>
  <c r="EP51" i="12" s="1"/>
  <c r="EP52" i="12" s="1"/>
  <c r="AH178" i="13"/>
  <c r="AH40" i="13" s="1"/>
  <c r="AH175" i="13"/>
  <c r="AQ166" i="13"/>
  <c r="AQ186" i="13"/>
  <c r="AG32" i="11" l="1"/>
  <c r="AS181" i="13"/>
  <c r="AS182" i="13" s="1"/>
  <c r="AS183" i="13" s="1"/>
  <c r="AR184" i="13"/>
  <c r="AG77" i="7"/>
  <c r="AG82" i="7" s="1"/>
  <c r="AG85" i="7" s="1"/>
  <c r="AH42" i="13"/>
  <c r="AI171" i="13"/>
  <c r="AI173" i="13" s="1"/>
  <c r="AI192" i="13"/>
  <c r="AI174" i="13"/>
  <c r="ES202" i="13"/>
  <c r="ES220" i="13"/>
  <c r="ER48" i="13"/>
  <c r="EQ47" i="12" s="1"/>
  <c r="EQ49" i="12" s="1"/>
  <c r="ER281" i="3"/>
  <c r="AG35" i="11"/>
  <c r="AG36" i="11" s="1"/>
  <c r="AG33" i="11"/>
  <c r="AG42" i="11" s="1"/>
  <c r="AR166" i="13"/>
  <c r="AR186" i="13"/>
  <c r="AI191" i="13" l="1"/>
  <c r="AI46" i="13" s="1"/>
  <c r="AH30" i="11" s="1"/>
  <c r="AH9" i="11" s="1"/>
  <c r="AI178" i="13"/>
  <c r="AI40" i="13" s="1"/>
  <c r="AT181" i="13"/>
  <c r="AT182" i="13" s="1"/>
  <c r="AT183" i="13" s="1"/>
  <c r="AS184" i="13"/>
  <c r="ES49" i="13"/>
  <c r="ET204" i="13"/>
  <c r="AI176" i="13"/>
  <c r="AJ172" i="13"/>
  <c r="EQ50" i="12"/>
  <c r="EQ51" i="12" s="1"/>
  <c r="EQ52" i="12" s="1"/>
  <c r="AI188" i="13"/>
  <c r="AI43" i="13" s="1"/>
  <c r="AH55" i="2" s="1"/>
  <c r="AI165" i="13"/>
  <c r="AI167" i="13" s="1"/>
  <c r="AI175" i="13"/>
  <c r="AJ171" i="13" s="1"/>
  <c r="AS166" i="13"/>
  <c r="AS186" i="13"/>
  <c r="AJ188" i="13" l="1"/>
  <c r="AJ43" i="13" s="1"/>
  <c r="AI55" i="2" s="1"/>
  <c r="AJ165" i="13"/>
  <c r="AJ167" i="13" s="1"/>
  <c r="AU181" i="13"/>
  <c r="AT184" i="13"/>
  <c r="AJ173" i="13"/>
  <c r="AJ191" i="13" s="1"/>
  <c r="AJ192" i="13"/>
  <c r="AJ174" i="13"/>
  <c r="AT166" i="13"/>
  <c r="AT186" i="13"/>
  <c r="ET202" i="13"/>
  <c r="ET220" i="13"/>
  <c r="AI42" i="13"/>
  <c r="AH77" i="7"/>
  <c r="AH82" i="7" s="1"/>
  <c r="AH85" i="7" s="1"/>
  <c r="ES48" i="13"/>
  <c r="ER47" i="12" s="1"/>
  <c r="ER49" i="12" s="1"/>
  <c r="ES281" i="3"/>
  <c r="AH39" i="11"/>
  <c r="AH32" i="11"/>
  <c r="AJ175" i="13" l="1"/>
  <c r="AK171" i="13" s="1"/>
  <c r="AK173" i="13" s="1"/>
  <c r="AK191" i="13" s="1"/>
  <c r="AJ178" i="13"/>
  <c r="AJ40" i="13" s="1"/>
  <c r="AJ42" i="13" s="1"/>
  <c r="ER50" i="12"/>
  <c r="ER51" i="12" s="1"/>
  <c r="ER52" i="12" s="1"/>
  <c r="AU166" i="13"/>
  <c r="AJ176" i="13"/>
  <c r="AK172" i="13"/>
  <c r="AH35" i="11"/>
  <c r="AH36" i="11" s="1"/>
  <c r="AH33" i="11"/>
  <c r="AH42" i="11" s="1"/>
  <c r="ET49" i="13"/>
  <c r="EU204" i="13"/>
  <c r="AJ46" i="13"/>
  <c r="AI30" i="11" s="1"/>
  <c r="AI9" i="11" s="1"/>
  <c r="AU182" i="13"/>
  <c r="AU183" i="13" s="1"/>
  <c r="AI77" i="7" l="1"/>
  <c r="AI82" i="7" s="1"/>
  <c r="AI85" i="7" s="1"/>
  <c r="AU186" i="13"/>
  <c r="AK192" i="13"/>
  <c r="AK46" i="13" s="1"/>
  <c r="AJ30" i="11" s="1"/>
  <c r="AJ9" i="11" s="1"/>
  <c r="AK178" i="13"/>
  <c r="AK40" i="13" s="1"/>
  <c r="AK174" i="13"/>
  <c r="AV181" i="13"/>
  <c r="AV182" i="13" s="1"/>
  <c r="AV183" i="13" s="1"/>
  <c r="AU184" i="13"/>
  <c r="AI32" i="11"/>
  <c r="AI39" i="11"/>
  <c r="EU220" i="13"/>
  <c r="EU202" i="13"/>
  <c r="ET48" i="13"/>
  <c r="ES47" i="12" s="1"/>
  <c r="ES49" i="12" s="1"/>
  <c r="ET281" i="3"/>
  <c r="AK188" i="13"/>
  <c r="AK43" i="13" s="1"/>
  <c r="AJ55" i="2" s="1"/>
  <c r="AK165" i="13"/>
  <c r="AK167" i="13" s="1"/>
  <c r="AK175" i="13"/>
  <c r="AW181" i="13" l="1"/>
  <c r="AW182" i="13" s="1"/>
  <c r="AW183" i="13" s="1"/>
  <c r="AV184" i="13"/>
  <c r="AL171" i="13"/>
  <c r="AK176" i="13"/>
  <c r="AL172" i="13"/>
  <c r="AJ39" i="11"/>
  <c r="AJ32" i="11"/>
  <c r="AI35" i="11"/>
  <c r="AI36" i="11" s="1"/>
  <c r="AI33" i="11"/>
  <c r="AI42" i="11" s="1"/>
  <c r="AK42" i="13"/>
  <c r="AJ77" i="7"/>
  <c r="AJ82" i="7" s="1"/>
  <c r="AJ85" i="7" s="1"/>
  <c r="ES50" i="12"/>
  <c r="ES51" i="12" s="1"/>
  <c r="ES52" i="12" s="1"/>
  <c r="AV166" i="13"/>
  <c r="AV186" i="13"/>
  <c r="EU49" i="13"/>
  <c r="EV204" i="13"/>
  <c r="AX181" i="13" l="1"/>
  <c r="AX182" i="13" s="1"/>
  <c r="AX183" i="13" s="1"/>
  <c r="AW184" i="13"/>
  <c r="AL188" i="13"/>
  <c r="AL43" i="13" s="1"/>
  <c r="AK55" i="2" s="1"/>
  <c r="AL165" i="13"/>
  <c r="AL167" i="13" s="1"/>
  <c r="AJ35" i="11"/>
  <c r="AJ36" i="11" s="1"/>
  <c r="AJ33" i="11"/>
  <c r="AJ42" i="11" s="1"/>
  <c r="EV202" i="13"/>
  <c r="EV220" i="13"/>
  <c r="EU48" i="13"/>
  <c r="ET47" i="12" s="1"/>
  <c r="ET49" i="12" s="1"/>
  <c r="EU281" i="3"/>
  <c r="AL192" i="13"/>
  <c r="AL174" i="13"/>
  <c r="AL173" i="13"/>
  <c r="AL191" i="13" s="1"/>
  <c r="AW166" i="13"/>
  <c r="AW186" i="13"/>
  <c r="AL46" i="13" l="1"/>
  <c r="AK30" i="11" s="1"/>
  <c r="AK9" i="11" s="1"/>
  <c r="AK32" i="11" s="1"/>
  <c r="AY181" i="13"/>
  <c r="AY182" i="13" s="1"/>
  <c r="AY183" i="13" s="1"/>
  <c r="AX184" i="13"/>
  <c r="ET50" i="12"/>
  <c r="ET51" i="12" s="1"/>
  <c r="ET52" i="12" s="1"/>
  <c r="AL176" i="13"/>
  <c r="AM172" i="13"/>
  <c r="EV49" i="13"/>
  <c r="EW204" i="13"/>
  <c r="AL178" i="13"/>
  <c r="AL40" i="13" s="1"/>
  <c r="AX166" i="13"/>
  <c r="AX186" i="13"/>
  <c r="AL175" i="13"/>
  <c r="AM171" i="13" s="1"/>
  <c r="AK39" i="11" l="1"/>
  <c r="AZ181" i="13"/>
  <c r="AZ182" i="13" s="1"/>
  <c r="AZ183" i="13" s="1"/>
  <c r="AY184" i="13"/>
  <c r="AM188" i="13"/>
  <c r="AM43" i="13" s="1"/>
  <c r="AL55" i="2" s="1"/>
  <c r="AM165" i="13"/>
  <c r="AM167" i="13" s="1"/>
  <c r="AM192" i="13"/>
  <c r="AM174" i="13"/>
  <c r="AM173" i="13"/>
  <c r="AM191" i="13" s="1"/>
  <c r="AK77" i="7"/>
  <c r="AK82" i="7" s="1"/>
  <c r="AK85" i="7" s="1"/>
  <c r="AL42" i="13"/>
  <c r="EW220" i="13"/>
  <c r="EW202" i="13"/>
  <c r="AK35" i="11"/>
  <c r="AK36" i="11" s="1"/>
  <c r="AK33" i="11"/>
  <c r="AK42" i="11" s="1"/>
  <c r="AY166" i="13"/>
  <c r="AY186" i="13"/>
  <c r="EV48" i="13"/>
  <c r="EU47" i="12" s="1"/>
  <c r="EU49" i="12" s="1"/>
  <c r="EV281" i="3"/>
  <c r="AM46" i="13" l="1"/>
  <c r="AL30" i="11" s="1"/>
  <c r="AL9" i="11" s="1"/>
  <c r="AL39" i="11" s="1"/>
  <c r="BA181" i="13"/>
  <c r="BA182" i="13" s="1"/>
  <c r="BA183" i="13" s="1"/>
  <c r="AZ184" i="13"/>
  <c r="AM176" i="13"/>
  <c r="AN172" i="13"/>
  <c r="EW49" i="13"/>
  <c r="EX204" i="13"/>
  <c r="AM178" i="13"/>
  <c r="AM40" i="13" s="1"/>
  <c r="EU50" i="12"/>
  <c r="EU51" i="12" s="1"/>
  <c r="EU52" i="12" s="1"/>
  <c r="AM175" i="13"/>
  <c r="AN171" i="13" s="1"/>
  <c r="AZ166" i="13"/>
  <c r="AZ186" i="13"/>
  <c r="AL32" i="11" l="1"/>
  <c r="AL33" i="11" s="1"/>
  <c r="AL42" i="11" s="1"/>
  <c r="BB181" i="13"/>
  <c r="BB182" i="13" s="1"/>
  <c r="BB183" i="13" s="1"/>
  <c r="BA184" i="13"/>
  <c r="AN188" i="13"/>
  <c r="AN43" i="13" s="1"/>
  <c r="AM55" i="2" s="1"/>
  <c r="AN165" i="13"/>
  <c r="AN167" i="13" s="1"/>
  <c r="EW48" i="13"/>
  <c r="EV47" i="12" s="1"/>
  <c r="EV49" i="12" s="1"/>
  <c r="EW281" i="3"/>
  <c r="AN192" i="13"/>
  <c r="AN174" i="13"/>
  <c r="AN173" i="13"/>
  <c r="AN191" i="13" s="1"/>
  <c r="AM42" i="13"/>
  <c r="AL77" i="7"/>
  <c r="AL82" i="7" s="1"/>
  <c r="AL85" i="7" s="1"/>
  <c r="EX220" i="13"/>
  <c r="EX202" i="13"/>
  <c r="BA166" i="13"/>
  <c r="BA186" i="13"/>
  <c r="AL35" i="11" l="1"/>
  <c r="AL36" i="11" s="1"/>
  <c r="BC181" i="13"/>
  <c r="BC182" i="13" s="1"/>
  <c r="BC183" i="13" s="1"/>
  <c r="BB184" i="13"/>
  <c r="AN46" i="13"/>
  <c r="AM30" i="11" s="1"/>
  <c r="AM9" i="11" s="1"/>
  <c r="AN176" i="13"/>
  <c r="AO172" i="13"/>
  <c r="EV50" i="12"/>
  <c r="EV51" i="12" s="1"/>
  <c r="EV52" i="12" s="1"/>
  <c r="EX49" i="13"/>
  <c r="EY204" i="13"/>
  <c r="AN178" i="13"/>
  <c r="AN40" i="13" s="1"/>
  <c r="AN175" i="13"/>
  <c r="AO171" i="13" s="1"/>
  <c r="BB166" i="13"/>
  <c r="BB186" i="13"/>
  <c r="BD181" i="13" l="1"/>
  <c r="BD182" i="13" s="1"/>
  <c r="BD183" i="13" s="1"/>
  <c r="BC184" i="13"/>
  <c r="AO188" i="13"/>
  <c r="AO43" i="13" s="1"/>
  <c r="AN55" i="2" s="1"/>
  <c r="AO165" i="13"/>
  <c r="AO167" i="13" s="1"/>
  <c r="AO173" i="13"/>
  <c r="AO191" i="13" s="1"/>
  <c r="AM32" i="11"/>
  <c r="AM39" i="11"/>
  <c r="AN42" i="13"/>
  <c r="AM77" i="7"/>
  <c r="AM82" i="7" s="1"/>
  <c r="AM85" i="7" s="1"/>
  <c r="AO192" i="13"/>
  <c r="AO174" i="13"/>
  <c r="EY220" i="13"/>
  <c r="EY202" i="13"/>
  <c r="BC166" i="13"/>
  <c r="BC186" i="13"/>
  <c r="EX48" i="13"/>
  <c r="EW47" i="12" s="1"/>
  <c r="EW49" i="12" s="1"/>
  <c r="EX281" i="3"/>
  <c r="AO178" i="13" l="1"/>
  <c r="AO40" i="13" s="1"/>
  <c r="AO175" i="13"/>
  <c r="AP171" i="13" s="1"/>
  <c r="AP173" i="13" s="1"/>
  <c r="AP191" i="13" s="1"/>
  <c r="BE181" i="13"/>
  <c r="BE182" i="13" s="1"/>
  <c r="BE183" i="13" s="1"/>
  <c r="BD184" i="13"/>
  <c r="EY49" i="13"/>
  <c r="EZ204" i="13"/>
  <c r="AO176" i="13"/>
  <c r="AP172" i="13"/>
  <c r="AM35" i="11"/>
  <c r="AM36" i="11" s="1"/>
  <c r="AM33" i="11"/>
  <c r="AM42" i="11" s="1"/>
  <c r="EW50" i="12"/>
  <c r="EW51" i="12" s="1"/>
  <c r="EW52" i="12" s="1"/>
  <c r="AO42" i="13"/>
  <c r="AN77" i="7"/>
  <c r="AN82" i="7" s="1"/>
  <c r="AN85" i="7" s="1"/>
  <c r="AO46" i="13"/>
  <c r="AN30" i="11" s="1"/>
  <c r="AN9" i="11" s="1"/>
  <c r="BD166" i="13"/>
  <c r="BD186" i="13"/>
  <c r="BF181" i="13" l="1"/>
  <c r="BF182" i="13" s="1"/>
  <c r="BF183" i="13" s="1"/>
  <c r="BE184" i="13"/>
  <c r="AN39" i="11"/>
  <c r="AN32" i="11"/>
  <c r="EZ220" i="13"/>
  <c r="EZ202" i="13"/>
  <c r="AP192" i="13"/>
  <c r="AP46" i="13" s="1"/>
  <c r="AO30" i="11" s="1"/>
  <c r="AO9" i="11" s="1"/>
  <c r="AP178" i="13"/>
  <c r="AP40" i="13" s="1"/>
  <c r="AP174" i="13"/>
  <c r="EY48" i="13"/>
  <c r="EY281" i="3"/>
  <c r="AP188" i="13"/>
  <c r="AP43" i="13" s="1"/>
  <c r="AO55" i="2" s="1"/>
  <c r="AP165" i="13"/>
  <c r="AP167" i="13" s="1"/>
  <c r="AP175" i="13"/>
  <c r="BE166" i="13"/>
  <c r="BE186" i="13"/>
  <c r="BG181" i="13" l="1"/>
  <c r="BG182" i="13" s="1"/>
  <c r="BG183" i="13" s="1"/>
  <c r="BF184" i="13"/>
  <c r="AO39" i="11"/>
  <c r="AO32" i="11"/>
  <c r="AN35" i="11"/>
  <c r="AN36" i="11" s="1"/>
  <c r="AN33" i="11"/>
  <c r="AN42" i="11" s="1"/>
  <c r="AQ171" i="13"/>
  <c r="AQ173" i="13" s="1"/>
  <c r="AQ191" i="13" s="1"/>
  <c r="AP176" i="13"/>
  <c r="AQ172" i="13"/>
  <c r="AO77" i="7"/>
  <c r="AO82" i="7" s="1"/>
  <c r="AO85" i="7" s="1"/>
  <c r="AP42" i="13"/>
  <c r="EZ49" i="13"/>
  <c r="FA204" i="13"/>
  <c r="BF166" i="13"/>
  <c r="BF186" i="13"/>
  <c r="BH181" i="13" l="1"/>
  <c r="BH182" i="13" s="1"/>
  <c r="BH183" i="13" s="1"/>
  <c r="BG184" i="13"/>
  <c r="AO35" i="11"/>
  <c r="AO36" i="11" s="1"/>
  <c r="AO33" i="11"/>
  <c r="AO42" i="11" s="1"/>
  <c r="AQ192" i="13"/>
  <c r="AQ46" i="13" s="1"/>
  <c r="AP30" i="11" s="1"/>
  <c r="AP9" i="11" s="1"/>
  <c r="AQ178" i="13"/>
  <c r="AQ40" i="13" s="1"/>
  <c r="AQ174" i="13"/>
  <c r="FA220" i="13"/>
  <c r="FA202" i="13"/>
  <c r="EZ48" i="13"/>
  <c r="EZ281" i="3"/>
  <c r="AQ188" i="13"/>
  <c r="AQ43" i="13" s="1"/>
  <c r="AP55" i="2" s="1"/>
  <c r="AQ165" i="13"/>
  <c r="AQ167" i="13" s="1"/>
  <c r="AQ175" i="13"/>
  <c r="BG166" i="13"/>
  <c r="BG186" i="13"/>
  <c r="BI181" i="13" l="1"/>
  <c r="BI182" i="13" s="1"/>
  <c r="BI183" i="13" s="1"/>
  <c r="BH184" i="13"/>
  <c r="FA49" i="13"/>
  <c r="FB204" i="13"/>
  <c r="AP39" i="11"/>
  <c r="AP32" i="11"/>
  <c r="AR171" i="13"/>
  <c r="AR173" i="13" s="1"/>
  <c r="AR191" i="13" s="1"/>
  <c r="AQ176" i="13"/>
  <c r="AR172" i="13"/>
  <c r="AQ42" i="13"/>
  <c r="AP77" i="7"/>
  <c r="AP82" i="7" s="1"/>
  <c r="AP85" i="7" s="1"/>
  <c r="BH166" i="13"/>
  <c r="BH186" i="13"/>
  <c r="BJ181" i="13" l="1"/>
  <c r="BJ182" i="13" s="1"/>
  <c r="BJ183" i="13" s="1"/>
  <c r="BI184" i="13"/>
  <c r="AR192" i="13"/>
  <c r="AR46" i="13" s="1"/>
  <c r="AQ30" i="11" s="1"/>
  <c r="AQ9" i="11" s="1"/>
  <c r="AR178" i="13"/>
  <c r="AR40" i="13" s="1"/>
  <c r="AR174" i="13"/>
  <c r="FB202" i="13"/>
  <c r="FB220" i="13"/>
  <c r="FA48" i="13"/>
  <c r="FA281" i="3"/>
  <c r="AR188" i="13"/>
  <c r="AR43" i="13" s="1"/>
  <c r="AQ55" i="2" s="1"/>
  <c r="AR165" i="13"/>
  <c r="AR167" i="13" s="1"/>
  <c r="AR175" i="13"/>
  <c r="AP35" i="11"/>
  <c r="AP36" i="11" s="1"/>
  <c r="AP33" i="11"/>
  <c r="AP42" i="11" s="1"/>
  <c r="BI166" i="13"/>
  <c r="BI186" i="13"/>
  <c r="AQ39" i="11" l="1"/>
  <c r="AQ32" i="11"/>
  <c r="BK181" i="13"/>
  <c r="BK182" i="13" s="1"/>
  <c r="BK183" i="13" s="1"/>
  <c r="BJ184" i="13"/>
  <c r="AR42" i="13"/>
  <c r="AQ77" i="7"/>
  <c r="AQ82" i="7" s="1"/>
  <c r="AQ85" i="7" s="1"/>
  <c r="FB49" i="13"/>
  <c r="FC204" i="13"/>
  <c r="BJ166" i="13"/>
  <c r="BJ186" i="13"/>
  <c r="AS171" i="13"/>
  <c r="AS173" i="13" s="1"/>
  <c r="AS191" i="13" s="1"/>
  <c r="AR176" i="13"/>
  <c r="AS172" i="13"/>
  <c r="BL181" i="13" l="1"/>
  <c r="BL182" i="13" s="1"/>
  <c r="BL183" i="13" s="1"/>
  <c r="BK184" i="13"/>
  <c r="FC220" i="13"/>
  <c r="FC202" i="13"/>
  <c r="AS192" i="13"/>
  <c r="AS46" i="13" s="1"/>
  <c r="AR30" i="11" s="1"/>
  <c r="AR9" i="11" s="1"/>
  <c r="AS178" i="13"/>
  <c r="AS40" i="13" s="1"/>
  <c r="AS174" i="13"/>
  <c r="FB48" i="13"/>
  <c r="FB281" i="3"/>
  <c r="BK166" i="13"/>
  <c r="BK186" i="13"/>
  <c r="AS188" i="13"/>
  <c r="AS43" i="13" s="1"/>
  <c r="AR55" i="2" s="1"/>
  <c r="AS165" i="13"/>
  <c r="AS167" i="13" s="1"/>
  <c r="AS175" i="13"/>
  <c r="AQ35" i="11"/>
  <c r="AQ36" i="11" s="1"/>
  <c r="AQ33" i="11"/>
  <c r="AQ42" i="11" s="1"/>
  <c r="BM181" i="13" l="1"/>
  <c r="BM182" i="13" s="1"/>
  <c r="BM183" i="13" s="1"/>
  <c r="BL184" i="13"/>
  <c r="AR32" i="11"/>
  <c r="AR39" i="11"/>
  <c r="AT171" i="13"/>
  <c r="AT173" i="13" s="1"/>
  <c r="AT191" i="13" s="1"/>
  <c r="AS176" i="13"/>
  <c r="AT172" i="13"/>
  <c r="AS42" i="13"/>
  <c r="AR77" i="7"/>
  <c r="AR82" i="7" s="1"/>
  <c r="AR85" i="7" s="1"/>
  <c r="FC49" i="13"/>
  <c r="FD204" i="13"/>
  <c r="BL166" i="13"/>
  <c r="BL186" i="13"/>
  <c r="BN181" i="13" l="1"/>
  <c r="BN182" i="13" s="1"/>
  <c r="BN183" i="13" s="1"/>
  <c r="BM184" i="13"/>
  <c r="AR35" i="11"/>
  <c r="AR36" i="11" s="1"/>
  <c r="AR33" i="11"/>
  <c r="AR42" i="11" s="1"/>
  <c r="AT192" i="13"/>
  <c r="AT46" i="13" s="1"/>
  <c r="AS30" i="11" s="1"/>
  <c r="AS9" i="11" s="1"/>
  <c r="AT178" i="13"/>
  <c r="AT40" i="13" s="1"/>
  <c r="AT174" i="13"/>
  <c r="FD220" i="13"/>
  <c r="FD202" i="13"/>
  <c r="FC48" i="13"/>
  <c r="FC281" i="3"/>
  <c r="AT188" i="13"/>
  <c r="AT43" i="13" s="1"/>
  <c r="AS55" i="2" s="1"/>
  <c r="AT165" i="13"/>
  <c r="AT167" i="13" s="1"/>
  <c r="AT175" i="13"/>
  <c r="BM166" i="13"/>
  <c r="BM186" i="13"/>
  <c r="BO181" i="13" l="1"/>
  <c r="BO182" i="13" s="1"/>
  <c r="BO183" i="13" s="1"/>
  <c r="BN184" i="13"/>
  <c r="FD49" i="13"/>
  <c r="FE204" i="13"/>
  <c r="AS32" i="11"/>
  <c r="AS39" i="11"/>
  <c r="AU171" i="13"/>
  <c r="AU173" i="13" s="1"/>
  <c r="AU191" i="13" s="1"/>
  <c r="AT176" i="13"/>
  <c r="AU172" i="13"/>
  <c r="AS77" i="7"/>
  <c r="AS82" i="7" s="1"/>
  <c r="AS85" i="7" s="1"/>
  <c r="AT42" i="13"/>
  <c r="BN166" i="13"/>
  <c r="BN186" i="13"/>
  <c r="BP181" i="13" l="1"/>
  <c r="BP182" i="13" s="1"/>
  <c r="BP183" i="13" s="1"/>
  <c r="BO184" i="13"/>
  <c r="FE202" i="13"/>
  <c r="FE220" i="13"/>
  <c r="AU192" i="13"/>
  <c r="AU46" i="13" s="1"/>
  <c r="AT30" i="11" s="1"/>
  <c r="AT9" i="11" s="1"/>
  <c r="AU178" i="13"/>
  <c r="AU40" i="13" s="1"/>
  <c r="AU174" i="13"/>
  <c r="AU188" i="13"/>
  <c r="AU43" i="13" s="1"/>
  <c r="AT55" i="2" s="1"/>
  <c r="AU165" i="13"/>
  <c r="AU167" i="13" s="1"/>
  <c r="AU175" i="13"/>
  <c r="FD48" i="13"/>
  <c r="FD281" i="3"/>
  <c r="AS35" i="11"/>
  <c r="AS36" i="11" s="1"/>
  <c r="AS33" i="11"/>
  <c r="AS42" i="11" s="1"/>
  <c r="BO166" i="13"/>
  <c r="BO186" i="13"/>
  <c r="AT39" i="11" l="1"/>
  <c r="AT32" i="11"/>
  <c r="BQ181" i="13"/>
  <c r="BQ182" i="13" s="1"/>
  <c r="BQ183" i="13" s="1"/>
  <c r="BP184" i="13"/>
  <c r="FE49" i="13"/>
  <c r="FF204" i="13"/>
  <c r="AV171" i="13"/>
  <c r="AV173" i="13" s="1"/>
  <c r="AV191" i="13" s="1"/>
  <c r="AU176" i="13"/>
  <c r="AV172" i="13"/>
  <c r="AT77" i="7"/>
  <c r="AT82" i="7" s="1"/>
  <c r="AT85" i="7" s="1"/>
  <c r="AU42" i="13"/>
  <c r="BP166" i="13"/>
  <c r="BP186" i="13"/>
  <c r="BR181" i="13" l="1"/>
  <c r="BR182" i="13" s="1"/>
  <c r="BR183" i="13" s="1"/>
  <c r="BQ184" i="13"/>
  <c r="AV192" i="13"/>
  <c r="AV46" i="13" s="1"/>
  <c r="AU30" i="11" s="1"/>
  <c r="AU9" i="11" s="1"/>
  <c r="AV178" i="13"/>
  <c r="AV40" i="13" s="1"/>
  <c r="AV174" i="13"/>
  <c r="BQ166" i="13"/>
  <c r="BQ186" i="13"/>
  <c r="AV188" i="13"/>
  <c r="AV43" i="13" s="1"/>
  <c r="AU55" i="2" s="1"/>
  <c r="AV165" i="13"/>
  <c r="AV167" i="13" s="1"/>
  <c r="AV175" i="13"/>
  <c r="FF220" i="13"/>
  <c r="FF202" i="13"/>
  <c r="AT35" i="11"/>
  <c r="AT36" i="11" s="1"/>
  <c r="AT33" i="11"/>
  <c r="AT42" i="11" s="1"/>
  <c r="FE48" i="13"/>
  <c r="FE281" i="3"/>
  <c r="BS181" i="13" l="1"/>
  <c r="BS182" i="13" s="1"/>
  <c r="BS183" i="13" s="1"/>
  <c r="BR184" i="13"/>
  <c r="AU39" i="11"/>
  <c r="AU32" i="11"/>
  <c r="FF49" i="13"/>
  <c r="FG204" i="13"/>
  <c r="AW171" i="13"/>
  <c r="AW173" i="13" s="1"/>
  <c r="AW191" i="13" s="1"/>
  <c r="AV176" i="13"/>
  <c r="AW172" i="13"/>
  <c r="BR166" i="13"/>
  <c r="BR186" i="13"/>
  <c r="AV42" i="13"/>
  <c r="AU77" i="7"/>
  <c r="AU82" i="7" s="1"/>
  <c r="AU85" i="7" s="1"/>
  <c r="BT181" i="13" l="1"/>
  <c r="BT182" i="13" s="1"/>
  <c r="BT183" i="13" s="1"/>
  <c r="BS184" i="13"/>
  <c r="AW192" i="13"/>
  <c r="AW46" i="13" s="1"/>
  <c r="AV30" i="11" s="1"/>
  <c r="AV9" i="11" s="1"/>
  <c r="AW178" i="13"/>
  <c r="AW40" i="13" s="1"/>
  <c r="AW174" i="13"/>
  <c r="AU35" i="11"/>
  <c r="AU36" i="11" s="1"/>
  <c r="AU33" i="11"/>
  <c r="AU42" i="11" s="1"/>
  <c r="AW188" i="13"/>
  <c r="AW43" i="13" s="1"/>
  <c r="AV55" i="2" s="1"/>
  <c r="AW165" i="13"/>
  <c r="AW167" i="13" s="1"/>
  <c r="AW175" i="13"/>
  <c r="FG220" i="13"/>
  <c r="FG202" i="13"/>
  <c r="FF48" i="13"/>
  <c r="FF281" i="3"/>
  <c r="BS166" i="13"/>
  <c r="BS186" i="13"/>
  <c r="AV39" i="11" l="1"/>
  <c r="AV32" i="11"/>
  <c r="BU181" i="13"/>
  <c r="BU182" i="13" s="1"/>
  <c r="BU183" i="13" s="1"/>
  <c r="BT184" i="13"/>
  <c r="AW42" i="13"/>
  <c r="AV77" i="7"/>
  <c r="AV82" i="7" s="1"/>
  <c r="AV85" i="7" s="1"/>
  <c r="FG49" i="13"/>
  <c r="FH204" i="13"/>
  <c r="AX171" i="13"/>
  <c r="AW176" i="13"/>
  <c r="AX172" i="13"/>
  <c r="BT166" i="13"/>
  <c r="BT186" i="13"/>
  <c r="BV181" i="13" l="1"/>
  <c r="BV182" i="13" s="1"/>
  <c r="BV183" i="13" s="1"/>
  <c r="BU184" i="13"/>
  <c r="AX188" i="13"/>
  <c r="AX43" i="13" s="1"/>
  <c r="AW55" i="2" s="1"/>
  <c r="AX165" i="13"/>
  <c r="AX167" i="13" s="1"/>
  <c r="FH202" i="13"/>
  <c r="FH220" i="13"/>
  <c r="FG48" i="13"/>
  <c r="FG281" i="3"/>
  <c r="AX173" i="13"/>
  <c r="AX191" i="13" s="1"/>
  <c r="BU166" i="13"/>
  <c r="BU186" i="13"/>
  <c r="AX192" i="13"/>
  <c r="AX174" i="13"/>
  <c r="AV35" i="11"/>
  <c r="AV36" i="11" s="1"/>
  <c r="AV33" i="11"/>
  <c r="AV42" i="11" s="1"/>
  <c r="AX46" i="13" l="1"/>
  <c r="AW30" i="11" s="1"/>
  <c r="AW9" i="11" s="1"/>
  <c r="AW39" i="11" s="1"/>
  <c r="BW181" i="13"/>
  <c r="BW182" i="13" s="1"/>
  <c r="BW183" i="13" s="1"/>
  <c r="BV184" i="13"/>
  <c r="AX178" i="13"/>
  <c r="AX40" i="13" s="1"/>
  <c r="AX176" i="13"/>
  <c r="AY172" i="13"/>
  <c r="FH49" i="13"/>
  <c r="FI204" i="13"/>
  <c r="AX175" i="13"/>
  <c r="AY171" i="13" s="1"/>
  <c r="BV166" i="13"/>
  <c r="BV186" i="13"/>
  <c r="AW32" i="11" l="1"/>
  <c r="AW33" i="11" s="1"/>
  <c r="AW42" i="11" s="1"/>
  <c r="BX181" i="13"/>
  <c r="BX182" i="13" s="1"/>
  <c r="BX183" i="13" s="1"/>
  <c r="BW184" i="13"/>
  <c r="AY188" i="13"/>
  <c r="AY43" i="13" s="1"/>
  <c r="AX55" i="2" s="1"/>
  <c r="AY165" i="13"/>
  <c r="AY167" i="13" s="1"/>
  <c r="AY173" i="13"/>
  <c r="AY191" i="13" s="1"/>
  <c r="AY192" i="13"/>
  <c r="AY174" i="13"/>
  <c r="FI220" i="13"/>
  <c r="FI202" i="13"/>
  <c r="AX42" i="13"/>
  <c r="AW77" i="7"/>
  <c r="AW82" i="7" s="1"/>
  <c r="AW85" i="7" s="1"/>
  <c r="BW166" i="13"/>
  <c r="BW186" i="13"/>
  <c r="FH48" i="13"/>
  <c r="FH281" i="3"/>
  <c r="AW35" i="11" l="1"/>
  <c r="AW36" i="11" s="1"/>
  <c r="AY175" i="13"/>
  <c r="AZ171" i="13" s="1"/>
  <c r="AZ173" i="13" s="1"/>
  <c r="AZ191" i="13" s="1"/>
  <c r="AY178" i="13"/>
  <c r="AY40" i="13" s="1"/>
  <c r="AX77" i="7" s="1"/>
  <c r="AX82" i="7" s="1"/>
  <c r="AX85" i="7" s="1"/>
  <c r="AY46" i="13"/>
  <c r="AX30" i="11" s="1"/>
  <c r="AX9" i="11" s="1"/>
  <c r="AX32" i="11" s="1"/>
  <c r="BY181" i="13"/>
  <c r="BY182" i="13" s="1"/>
  <c r="BY183" i="13" s="1"/>
  <c r="BX184" i="13"/>
  <c r="FI49" i="13"/>
  <c r="FJ204" i="13"/>
  <c r="AY176" i="13"/>
  <c r="AZ172" i="13"/>
  <c r="BX166" i="13"/>
  <c r="BX186" i="13"/>
  <c r="AY42" i="13" l="1"/>
  <c r="AX39" i="11"/>
  <c r="BZ181" i="13"/>
  <c r="BZ182" i="13" s="1"/>
  <c r="BZ183" i="13" s="1"/>
  <c r="BY184" i="13"/>
  <c r="AZ188" i="13"/>
  <c r="AZ43" i="13" s="1"/>
  <c r="AY55" i="2" s="1"/>
  <c r="AZ165" i="13"/>
  <c r="AZ167" i="13" s="1"/>
  <c r="AZ175" i="13"/>
  <c r="AX35" i="11"/>
  <c r="AX36" i="11" s="1"/>
  <c r="AX33" i="11"/>
  <c r="AX42" i="11" s="1"/>
  <c r="FJ220" i="13"/>
  <c r="FJ202" i="13"/>
  <c r="AZ192" i="13"/>
  <c r="AZ46" i="13" s="1"/>
  <c r="AY30" i="11" s="1"/>
  <c r="AY9" i="11" s="1"/>
  <c r="AZ178" i="13"/>
  <c r="AZ40" i="13" s="1"/>
  <c r="AZ174" i="13"/>
  <c r="FI48" i="13"/>
  <c r="FI281" i="3"/>
  <c r="BY166" i="13"/>
  <c r="BY186" i="13"/>
  <c r="BZ184" i="13" l="1"/>
  <c r="CA180" i="13" s="1"/>
  <c r="FJ49" i="13"/>
  <c r="FK204" i="13"/>
  <c r="AY39" i="11"/>
  <c r="AY32" i="11"/>
  <c r="BA171" i="13"/>
  <c r="BA173" i="13" s="1"/>
  <c r="BA191" i="13" s="1"/>
  <c r="AZ176" i="13"/>
  <c r="BA172" i="13"/>
  <c r="AZ42" i="13"/>
  <c r="AY77" i="7"/>
  <c r="AY82" i="7" s="1"/>
  <c r="AY85" i="7" s="1"/>
  <c r="BZ166" i="13"/>
  <c r="BZ186" i="13"/>
  <c r="FK202" i="13" l="1"/>
  <c r="FK220" i="13"/>
  <c r="BA192" i="13"/>
  <c r="BA46" i="13" s="1"/>
  <c r="AZ30" i="11" s="1"/>
  <c r="AZ9" i="11" s="1"/>
  <c r="BA178" i="13"/>
  <c r="BA40" i="13" s="1"/>
  <c r="BA174" i="13"/>
  <c r="FJ48" i="13"/>
  <c r="FJ281" i="3"/>
  <c r="BA188" i="13"/>
  <c r="BA43" i="13" s="1"/>
  <c r="AZ55" i="2" s="1"/>
  <c r="BA165" i="13"/>
  <c r="BA167" i="13" s="1"/>
  <c r="BA175" i="13"/>
  <c r="AY35" i="11"/>
  <c r="AY36" i="11" s="1"/>
  <c r="AY33" i="11"/>
  <c r="AY42" i="11" s="1"/>
  <c r="CA183" i="13"/>
  <c r="CA181" i="13"/>
  <c r="CA166" i="13" s="1"/>
  <c r="AZ32" i="11" l="1"/>
  <c r="AZ39" i="11"/>
  <c r="BB171" i="13"/>
  <c r="BB173" i="13" s="1"/>
  <c r="BB191" i="13" s="1"/>
  <c r="BA176" i="13"/>
  <c r="BB172" i="13"/>
  <c r="BA42" i="13"/>
  <c r="AZ77" i="7"/>
  <c r="AZ82" i="7" s="1"/>
  <c r="AZ85" i="7" s="1"/>
  <c r="CB181" i="13"/>
  <c r="CB182" i="13" s="1"/>
  <c r="CB183" i="13" s="1"/>
  <c r="CA184" i="13"/>
  <c r="CA186" i="13"/>
  <c r="FK49" i="13"/>
  <c r="FL204" i="13"/>
  <c r="CC181" i="13" l="1"/>
  <c r="CC182" i="13" s="1"/>
  <c r="CC183" i="13" s="1"/>
  <c r="CB184" i="13"/>
  <c r="BB192" i="13"/>
  <c r="BB46" i="13" s="1"/>
  <c r="BA30" i="11" s="1"/>
  <c r="BA9" i="11" s="1"/>
  <c r="BB178" i="13"/>
  <c r="BB40" i="13" s="1"/>
  <c r="BB174" i="13"/>
  <c r="FL220" i="13"/>
  <c r="FL202" i="13"/>
  <c r="FK48" i="13"/>
  <c r="FK281" i="3"/>
  <c r="CB166" i="13"/>
  <c r="CB186" i="13"/>
  <c r="BB188" i="13"/>
  <c r="BB43" i="13" s="1"/>
  <c r="BA55" i="2" s="1"/>
  <c r="BB165" i="13"/>
  <c r="BB167" i="13" s="1"/>
  <c r="BB175" i="13"/>
  <c r="AZ35" i="11"/>
  <c r="AZ36" i="11" s="1"/>
  <c r="AZ33" i="11"/>
  <c r="AZ42" i="11" s="1"/>
  <c r="BA39" i="11" l="1"/>
  <c r="BA32" i="11"/>
  <c r="CD181" i="13"/>
  <c r="CD182" i="13" s="1"/>
  <c r="CD183" i="13" s="1"/>
  <c r="CC184" i="13"/>
  <c r="BA77" i="7"/>
  <c r="BA82" i="7" s="1"/>
  <c r="BA85" i="7" s="1"/>
  <c r="BB42" i="13"/>
  <c r="FL49" i="13"/>
  <c r="FM204" i="13"/>
  <c r="BC171" i="13"/>
  <c r="BB176" i="13"/>
  <c r="BC172" i="13"/>
  <c r="CC166" i="13"/>
  <c r="CC186" i="13"/>
  <c r="CE181" i="13" l="1"/>
  <c r="CE182" i="13" s="1"/>
  <c r="CE183" i="13" s="1"/>
  <c r="CD184" i="13"/>
  <c r="BC188" i="13"/>
  <c r="BC43" i="13" s="1"/>
  <c r="BB55" i="2" s="1"/>
  <c r="BC165" i="13"/>
  <c r="BC167" i="13" s="1"/>
  <c r="FL48" i="13"/>
  <c r="FL281" i="3"/>
  <c r="BC173" i="13"/>
  <c r="BC191" i="13" s="1"/>
  <c r="CD166" i="13"/>
  <c r="CD186" i="13"/>
  <c r="FM220" i="13"/>
  <c r="FM202" i="13"/>
  <c r="BC192" i="13"/>
  <c r="BC174" i="13"/>
  <c r="BA35" i="11"/>
  <c r="BA36" i="11" s="1"/>
  <c r="BA33" i="11"/>
  <c r="BA42" i="11" s="1"/>
  <c r="BC178" i="13" l="1"/>
  <c r="BC40" i="13" s="1"/>
  <c r="BC42" i="13" s="1"/>
  <c r="BC46" i="13"/>
  <c r="BB30" i="11" s="1"/>
  <c r="BB9" i="11" s="1"/>
  <c r="BB39" i="11" s="1"/>
  <c r="CF181" i="13"/>
  <c r="CF182" i="13" s="1"/>
  <c r="CF183" i="13" s="1"/>
  <c r="CE184" i="13"/>
  <c r="BC176" i="13"/>
  <c r="BD172" i="13"/>
  <c r="BB77" i="7"/>
  <c r="BB82" i="7" s="1"/>
  <c r="BB85" i="7" s="1"/>
  <c r="FM49" i="13"/>
  <c r="FN204" i="13"/>
  <c r="BC175" i="13"/>
  <c r="BD171" i="13" s="1"/>
  <c r="CE166" i="13"/>
  <c r="CE186" i="13"/>
  <c r="BB32" i="11" l="1"/>
  <c r="BB35" i="11" s="1"/>
  <c r="BB36" i="11" s="1"/>
  <c r="BD173" i="13"/>
  <c r="BD191" i="13" s="1"/>
  <c r="CG181" i="13"/>
  <c r="CG182" i="13" s="1"/>
  <c r="CG183" i="13" s="1"/>
  <c r="CF184" i="13"/>
  <c r="FN202" i="13"/>
  <c r="FN49" i="13" s="1"/>
  <c r="FN220" i="13"/>
  <c r="FM48" i="13"/>
  <c r="FM281" i="3"/>
  <c r="BD192" i="13"/>
  <c r="BD174" i="13"/>
  <c r="BD188" i="13"/>
  <c r="BD43" i="13" s="1"/>
  <c r="BC55" i="2" s="1"/>
  <c r="BD165" i="13"/>
  <c r="BD167" i="13" s="1"/>
  <c r="CF166" i="13"/>
  <c r="CF186" i="13"/>
  <c r="BB33" i="11" l="1"/>
  <c r="BB42" i="11" s="1"/>
  <c r="BD178" i="13"/>
  <c r="BD40" i="13" s="1"/>
  <c r="BD42" i="13" s="1"/>
  <c r="BD46" i="13"/>
  <c r="BC30" i="11" s="1"/>
  <c r="BC9" i="11" s="1"/>
  <c r="BC39" i="11" s="1"/>
  <c r="BD175" i="13"/>
  <c r="BE171" i="13" s="1"/>
  <c r="BE173" i="13" s="1"/>
  <c r="BE191" i="13" s="1"/>
  <c r="CH181" i="13"/>
  <c r="CH182" i="13" s="1"/>
  <c r="CH183" i="13" s="1"/>
  <c r="CG184" i="13"/>
  <c r="BD176" i="13"/>
  <c r="BE172" i="13"/>
  <c r="FN48" i="13"/>
  <c r="FN281" i="3"/>
  <c r="CG166" i="13"/>
  <c r="CG186" i="13"/>
  <c r="BC32" i="11" l="1"/>
  <c r="BC35" i="11" s="1"/>
  <c r="BC36" i="11" s="1"/>
  <c r="BC77" i="7"/>
  <c r="BC82" i="7" s="1"/>
  <c r="BC85" i="7" s="1"/>
  <c r="CI181" i="13"/>
  <c r="CI182" i="13" s="1"/>
  <c r="CI183" i="13" s="1"/>
  <c r="CH184" i="13"/>
  <c r="BE192" i="13"/>
  <c r="BE46" i="13" s="1"/>
  <c r="BD30" i="11" s="1"/>
  <c r="BD9" i="11" s="1"/>
  <c r="BE178" i="13"/>
  <c r="BE40" i="13" s="1"/>
  <c r="BE174" i="13"/>
  <c r="BE188" i="13"/>
  <c r="BE43" i="13" s="1"/>
  <c r="BD55" i="2" s="1"/>
  <c r="BE165" i="13"/>
  <c r="BE167" i="13" s="1"/>
  <c r="BE175" i="13"/>
  <c r="CH166" i="13"/>
  <c r="CH186" i="13"/>
  <c r="BC33" i="11" l="1"/>
  <c r="BC42" i="11" s="1"/>
  <c r="BD39" i="11"/>
  <c r="BD32" i="11"/>
  <c r="CJ181" i="13"/>
  <c r="CJ182" i="13" s="1"/>
  <c r="CJ183" i="13" s="1"/>
  <c r="CI184" i="13"/>
  <c r="BD77" i="7"/>
  <c r="BD82" i="7" s="1"/>
  <c r="BD85" i="7" s="1"/>
  <c r="BE42" i="13"/>
  <c r="CI166" i="13"/>
  <c r="CI186" i="13"/>
  <c r="BF171" i="13"/>
  <c r="BE176" i="13"/>
  <c r="BF172" i="13"/>
  <c r="CK181" i="13" l="1"/>
  <c r="CK182" i="13" s="1"/>
  <c r="CK183" i="13" s="1"/>
  <c r="CJ184" i="13"/>
  <c r="CJ166" i="13"/>
  <c r="CJ186" i="13"/>
  <c r="BF192" i="13"/>
  <c r="BF174" i="13"/>
  <c r="BD35" i="11"/>
  <c r="BD36" i="11" s="1"/>
  <c r="BD33" i="11"/>
  <c r="BD42" i="11" s="1"/>
  <c r="BF188" i="13"/>
  <c r="BF43" i="13" s="1"/>
  <c r="BE55" i="2" s="1"/>
  <c r="BF165" i="13"/>
  <c r="BF167" i="13" s="1"/>
  <c r="BF173" i="13"/>
  <c r="BF191" i="13" s="1"/>
  <c r="BF46" i="13" s="1"/>
  <c r="BE30" i="11" s="1"/>
  <c r="BE9" i="11" s="1"/>
  <c r="CL181" i="13" l="1"/>
  <c r="CL182" i="13" s="1"/>
  <c r="CL183" i="13" s="1"/>
  <c r="CK184" i="13"/>
  <c r="BE39" i="11"/>
  <c r="BE32" i="11"/>
  <c r="BF176" i="13"/>
  <c r="BG172" i="13"/>
  <c r="BF175" i="13"/>
  <c r="BG171" i="13" s="1"/>
  <c r="BF178" i="13"/>
  <c r="BF40" i="13" s="1"/>
  <c r="CK166" i="13"/>
  <c r="CK186" i="13"/>
  <c r="CM181" i="13" l="1"/>
  <c r="CM182" i="13" s="1"/>
  <c r="CM183" i="13" s="1"/>
  <c r="CL184" i="13"/>
  <c r="BG188" i="13"/>
  <c r="BG43" i="13" s="1"/>
  <c r="BF55" i="2" s="1"/>
  <c r="BG165" i="13"/>
  <c r="BG167" i="13" s="1"/>
  <c r="BF42" i="13"/>
  <c r="BE77" i="7"/>
  <c r="BE82" i="7" s="1"/>
  <c r="BE85" i="7" s="1"/>
  <c r="BE35" i="11"/>
  <c r="BE36" i="11" s="1"/>
  <c r="BE33" i="11"/>
  <c r="BE42" i="11" s="1"/>
  <c r="BG173" i="13"/>
  <c r="BG191" i="13" s="1"/>
  <c r="BG192" i="13"/>
  <c r="BG174" i="13"/>
  <c r="CL166" i="13"/>
  <c r="CL186" i="13"/>
  <c r="BG46" i="13" l="1"/>
  <c r="BF30" i="11" s="1"/>
  <c r="BF9" i="11" s="1"/>
  <c r="BF39" i="11" s="1"/>
  <c r="CN181" i="13"/>
  <c r="CN182" i="13" s="1"/>
  <c r="CN183" i="13" s="1"/>
  <c r="CM184" i="13"/>
  <c r="BG176" i="13"/>
  <c r="BH172" i="13"/>
  <c r="BG178" i="13"/>
  <c r="BG40" i="13" s="1"/>
  <c r="BG175" i="13"/>
  <c r="BH171" i="13" s="1"/>
  <c r="CM166" i="13"/>
  <c r="CM186" i="13"/>
  <c r="BF32" i="11" l="1"/>
  <c r="BF35" i="11" s="1"/>
  <c r="BF36" i="11" s="1"/>
  <c r="CO181" i="13"/>
  <c r="CO182" i="13" s="1"/>
  <c r="CO183" i="13" s="1"/>
  <c r="CN184" i="13"/>
  <c r="BH188" i="13"/>
  <c r="BH43" i="13" s="1"/>
  <c r="BG55" i="2" s="1"/>
  <c r="BH165" i="13"/>
  <c r="BH167" i="13" s="1"/>
  <c r="BH173" i="13"/>
  <c r="BH191" i="13" s="1"/>
  <c r="BH192" i="13"/>
  <c r="BH174" i="13"/>
  <c r="BF77" i="7"/>
  <c r="BF82" i="7" s="1"/>
  <c r="BF85" i="7" s="1"/>
  <c r="BG42" i="13"/>
  <c r="CN166" i="13"/>
  <c r="CN186" i="13"/>
  <c r="BF33" i="11" l="1"/>
  <c r="BF42" i="11" s="1"/>
  <c r="BH178" i="13"/>
  <c r="BH40" i="13" s="1"/>
  <c r="BG77" i="7" s="1"/>
  <c r="BG82" i="7" s="1"/>
  <c r="BG85" i="7" s="1"/>
  <c r="CP181" i="13"/>
  <c r="CP182" i="13" s="1"/>
  <c r="CO184" i="13"/>
  <c r="BH46" i="13"/>
  <c r="BG30" i="11" s="1"/>
  <c r="BG9" i="11" s="1"/>
  <c r="BH176" i="13"/>
  <c r="BI172" i="13"/>
  <c r="BH175" i="13"/>
  <c r="BI171" i="13" s="1"/>
  <c r="CO166" i="13"/>
  <c r="CO186" i="13"/>
  <c r="BH42" i="13" l="1"/>
  <c r="BI188" i="13"/>
  <c r="BI43" i="13" s="1"/>
  <c r="BH55" i="2" s="1"/>
  <c r="BI165" i="13"/>
  <c r="BI167" i="13" s="1"/>
  <c r="BI173" i="13"/>
  <c r="BI191" i="13" s="1"/>
  <c r="BI192" i="13"/>
  <c r="BI174" i="13"/>
  <c r="CP166" i="13"/>
  <c r="BG32" i="11"/>
  <c r="BG39" i="11"/>
  <c r="CP185" i="13"/>
  <c r="CP183" i="13" s="1"/>
  <c r="BI46" i="13" l="1"/>
  <c r="BH30" i="11" s="1"/>
  <c r="BH9" i="11" s="1"/>
  <c r="BH32" i="11" s="1"/>
  <c r="BI175" i="13"/>
  <c r="BJ171" i="13" s="1"/>
  <c r="BJ173" i="13" s="1"/>
  <c r="BJ191" i="13" s="1"/>
  <c r="CP186" i="13"/>
  <c r="CQ181" i="13"/>
  <c r="CQ182" i="13" s="1"/>
  <c r="CQ183" i="13" s="1"/>
  <c r="CP184" i="13"/>
  <c r="BG35" i="11"/>
  <c r="BG36" i="11" s="1"/>
  <c r="BG33" i="11"/>
  <c r="BG42" i="11" s="1"/>
  <c r="BI176" i="13"/>
  <c r="BJ172" i="13"/>
  <c r="BI178" i="13"/>
  <c r="BI40" i="13" s="1"/>
  <c r="BH39" i="11" l="1"/>
  <c r="CR181" i="13"/>
  <c r="CR182" i="13" s="1"/>
  <c r="CR183" i="13" s="1"/>
  <c r="CQ184" i="13"/>
  <c r="BJ188" i="13"/>
  <c r="BJ43" i="13" s="1"/>
  <c r="BI55" i="2" s="1"/>
  <c r="BJ165" i="13"/>
  <c r="BJ167" i="13" s="1"/>
  <c r="BJ175" i="13"/>
  <c r="BJ192" i="13"/>
  <c r="BJ46" i="13" s="1"/>
  <c r="BI30" i="11" s="1"/>
  <c r="BI9" i="11" s="1"/>
  <c r="BJ178" i="13"/>
  <c r="BJ40" i="13" s="1"/>
  <c r="BJ174" i="13"/>
  <c r="BH35" i="11"/>
  <c r="BH36" i="11" s="1"/>
  <c r="BH33" i="11"/>
  <c r="BH42" i="11" s="1"/>
  <c r="BI42" i="13"/>
  <c r="BH77" i="7"/>
  <c r="BH82" i="7" s="1"/>
  <c r="BH85" i="7" s="1"/>
  <c r="CQ186" i="13"/>
  <c r="CQ166" i="13"/>
  <c r="CS181" i="13" l="1"/>
  <c r="CS182" i="13" s="1"/>
  <c r="CS183" i="13" s="1"/>
  <c r="CR184" i="13"/>
  <c r="BI77" i="7"/>
  <c r="BI82" i="7" s="1"/>
  <c r="BI85" i="7" s="1"/>
  <c r="BJ42" i="13"/>
  <c r="BI32" i="11"/>
  <c r="BI39" i="11"/>
  <c r="CR186" i="13"/>
  <c r="CR166" i="13"/>
  <c r="BK171" i="13"/>
  <c r="BJ176" i="13"/>
  <c r="BK172" i="13"/>
  <c r="CT181" i="13" l="1"/>
  <c r="CT182" i="13" s="1"/>
  <c r="CT183" i="13" s="1"/>
  <c r="CS184" i="13"/>
  <c r="BK188" i="13"/>
  <c r="BK43" i="13" s="1"/>
  <c r="BJ55" i="2" s="1"/>
  <c r="BK165" i="13"/>
  <c r="BK167" i="13" s="1"/>
  <c r="BK192" i="13"/>
  <c r="BK174" i="13"/>
  <c r="BK173" i="13"/>
  <c r="BK191" i="13" s="1"/>
  <c r="BI35" i="11"/>
  <c r="BI36" i="11" s="1"/>
  <c r="BI33" i="11"/>
  <c r="BI42" i="11" s="1"/>
  <c r="CS166" i="13"/>
  <c r="CS186" i="13"/>
  <c r="BK46" i="13" l="1"/>
  <c r="BJ30" i="11" s="1"/>
  <c r="BJ9" i="11" s="1"/>
  <c r="BJ32" i="11" s="1"/>
  <c r="CU181" i="13"/>
  <c r="CU182" i="13" s="1"/>
  <c r="CU183" i="13" s="1"/>
  <c r="CT184" i="13"/>
  <c r="BK176" i="13"/>
  <c r="BL172" i="13"/>
  <c r="BK178" i="13"/>
  <c r="BK40" i="13" s="1"/>
  <c r="BK175" i="13"/>
  <c r="BL171" i="13" s="1"/>
  <c r="CT186" i="13"/>
  <c r="CT166" i="13"/>
  <c r="BJ39" i="11" l="1"/>
  <c r="CV181" i="13"/>
  <c r="CV182" i="13" s="1"/>
  <c r="CV183" i="13" s="1"/>
  <c r="CU184" i="13"/>
  <c r="BL188" i="13"/>
  <c r="BL43" i="13" s="1"/>
  <c r="BK55" i="2" s="1"/>
  <c r="BL165" i="13"/>
  <c r="BL167" i="13" s="1"/>
  <c r="BJ77" i="7"/>
  <c r="BJ82" i="7" s="1"/>
  <c r="BJ85" i="7" s="1"/>
  <c r="BK42" i="13"/>
  <c r="BJ35" i="11"/>
  <c r="BJ36" i="11" s="1"/>
  <c r="BJ33" i="11"/>
  <c r="BJ42" i="11" s="1"/>
  <c r="BL192" i="13"/>
  <c r="BL174" i="13"/>
  <c r="BL173" i="13"/>
  <c r="BL191" i="13" s="1"/>
  <c r="CU186" i="13"/>
  <c r="CU166" i="13"/>
  <c r="BL178" i="13" l="1"/>
  <c r="BL40" i="13" s="1"/>
  <c r="BK77" i="7" s="1"/>
  <c r="BK82" i="7" s="1"/>
  <c r="BK85" i="7" s="1"/>
  <c r="BL175" i="13"/>
  <c r="BM171" i="13" s="1"/>
  <c r="CW181" i="13"/>
  <c r="CW182" i="13" s="1"/>
  <c r="CW183" i="13" s="1"/>
  <c r="CV184" i="13"/>
  <c r="BL46" i="13"/>
  <c r="BK30" i="11" s="1"/>
  <c r="BK9" i="11" s="1"/>
  <c r="BL176" i="13"/>
  <c r="BM172" i="13"/>
  <c r="CV186" i="13"/>
  <c r="CV166" i="13"/>
  <c r="BL42" i="13" l="1"/>
  <c r="CX181" i="13"/>
  <c r="CX182" i="13" s="1"/>
  <c r="CX183" i="13" s="1"/>
  <c r="CW184" i="13"/>
  <c r="BM188" i="13"/>
  <c r="BM43" i="13" s="1"/>
  <c r="BL55" i="2" s="1"/>
  <c r="BM165" i="13"/>
  <c r="BM167" i="13" s="1"/>
  <c r="BK39" i="11"/>
  <c r="BK32" i="11"/>
  <c r="BM173" i="13"/>
  <c r="BM191" i="13" s="1"/>
  <c r="BM192" i="13"/>
  <c r="BM174" i="13"/>
  <c r="CW166" i="13"/>
  <c r="CW186" i="13"/>
  <c r="BM178" i="13" l="1"/>
  <c r="BM40" i="13" s="1"/>
  <c r="BL77" i="7" s="1"/>
  <c r="BL82" i="7" s="1"/>
  <c r="BL85" i="7" s="1"/>
  <c r="CY181" i="13"/>
  <c r="CY182" i="13" s="1"/>
  <c r="CY183" i="13" s="1"/>
  <c r="CX184" i="13"/>
  <c r="BM46" i="13"/>
  <c r="BL30" i="11" s="1"/>
  <c r="BL9" i="11" s="1"/>
  <c r="BK35" i="11"/>
  <c r="BK36" i="11" s="1"/>
  <c r="BK33" i="11"/>
  <c r="BK42" i="11" s="1"/>
  <c r="BM176" i="13"/>
  <c r="BN172" i="13"/>
  <c r="BM175" i="13"/>
  <c r="CX166" i="13"/>
  <c r="CX186" i="13"/>
  <c r="BM42" i="13" l="1"/>
  <c r="CZ181" i="13"/>
  <c r="CZ182" i="13" s="1"/>
  <c r="CZ183" i="13" s="1"/>
  <c r="CY184" i="13"/>
  <c r="BN192" i="13"/>
  <c r="BN174" i="13"/>
  <c r="BN171" i="13"/>
  <c r="BL32" i="11"/>
  <c r="BL39" i="11"/>
  <c r="CY166" i="13"/>
  <c r="CY186" i="13"/>
  <c r="DA181" i="13" l="1"/>
  <c r="DA182" i="13" s="1"/>
  <c r="DA183" i="13" s="1"/>
  <c r="CZ184" i="13"/>
  <c r="BL35" i="11"/>
  <c r="BL36" i="11" s="1"/>
  <c r="BL33" i="11"/>
  <c r="BL42" i="11" s="1"/>
  <c r="BN188" i="13"/>
  <c r="BN43" i="13" s="1"/>
  <c r="BM55" i="2" s="1"/>
  <c r="BN165" i="13"/>
  <c r="BN167" i="13" s="1"/>
  <c r="BN176" i="13"/>
  <c r="BO172" i="13"/>
  <c r="CZ186" i="13"/>
  <c r="CZ166" i="13"/>
  <c r="BN173" i="13"/>
  <c r="DB181" i="13" l="1"/>
  <c r="DB182" i="13" s="1"/>
  <c r="DB183" i="13" s="1"/>
  <c r="DA184" i="13"/>
  <c r="BN191" i="13"/>
  <c r="BN46" i="13" s="1"/>
  <c r="BM30" i="11" s="1"/>
  <c r="BM9" i="11" s="1"/>
  <c r="BN178" i="13"/>
  <c r="BN40" i="13" s="1"/>
  <c r="BN175" i="13"/>
  <c r="BO192" i="13"/>
  <c r="BO174" i="13"/>
  <c r="DA186" i="13"/>
  <c r="DA166" i="13"/>
  <c r="DC181" i="13" l="1"/>
  <c r="DC182" i="13" s="1"/>
  <c r="DC183" i="13" s="1"/>
  <c r="DB184" i="13"/>
  <c r="BM77" i="7"/>
  <c r="BM82" i="7" s="1"/>
  <c r="BM85" i="7" s="1"/>
  <c r="BN42" i="13"/>
  <c r="BO176" i="13"/>
  <c r="BP172" i="13"/>
  <c r="DB166" i="13"/>
  <c r="DB186" i="13"/>
  <c r="BM32" i="11"/>
  <c r="BM39" i="11"/>
  <c r="BO171" i="13"/>
  <c r="BO173" i="13" s="1"/>
  <c r="DD181" i="13" l="1"/>
  <c r="DD182" i="13" s="1"/>
  <c r="DD183" i="13" s="1"/>
  <c r="DC184" i="13"/>
  <c r="BO191" i="13"/>
  <c r="BO46" i="13" s="1"/>
  <c r="BN30" i="11" s="1"/>
  <c r="BN9" i="11" s="1"/>
  <c r="BO178" i="13"/>
  <c r="BO40" i="13" s="1"/>
  <c r="BO188" i="13"/>
  <c r="BO43" i="13" s="1"/>
  <c r="BN55" i="2" s="1"/>
  <c r="BO165" i="13"/>
  <c r="BO167" i="13" s="1"/>
  <c r="BO175" i="13"/>
  <c r="BP192" i="13"/>
  <c r="BP174" i="13"/>
  <c r="BM35" i="11"/>
  <c r="BM36" i="11" s="1"/>
  <c r="BM33" i="11"/>
  <c r="BM42" i="11" s="1"/>
  <c r="DC186" i="13"/>
  <c r="DC166" i="13"/>
  <c r="DE181" i="13" l="1"/>
  <c r="DE182" i="13" s="1"/>
  <c r="DE183" i="13" s="1"/>
  <c r="DD184" i="13"/>
  <c r="BP176" i="13"/>
  <c r="BQ172" i="13"/>
  <c r="BN77" i="7"/>
  <c r="BN82" i="7" s="1"/>
  <c r="BN85" i="7" s="1"/>
  <c r="BO42" i="13"/>
  <c r="BN39" i="11"/>
  <c r="BN32" i="11"/>
  <c r="BP171" i="13"/>
  <c r="BP173" i="13" s="1"/>
  <c r="DD186" i="13"/>
  <c r="DD166" i="13"/>
  <c r="BP191" i="13" l="1"/>
  <c r="BP46" i="13" s="1"/>
  <c r="BO30" i="11" s="1"/>
  <c r="BO9" i="11" s="1"/>
  <c r="BP178" i="13"/>
  <c r="BP40" i="13" s="1"/>
  <c r="DF181" i="13"/>
  <c r="DF182" i="13" s="1"/>
  <c r="DF183" i="13" s="1"/>
  <c r="DE184" i="13"/>
  <c r="BN35" i="11"/>
  <c r="BN36" i="11" s="1"/>
  <c r="BN33" i="11"/>
  <c r="BN42" i="11" s="1"/>
  <c r="BP188" i="13"/>
  <c r="BP43" i="13" s="1"/>
  <c r="BO55" i="2" s="1"/>
  <c r="BP165" i="13"/>
  <c r="BP167" i="13" s="1"/>
  <c r="BP175" i="13"/>
  <c r="BQ192" i="13"/>
  <c r="BQ174" i="13"/>
  <c r="DE166" i="13"/>
  <c r="DE186" i="13"/>
  <c r="DG181" i="13" l="1"/>
  <c r="DG182" i="13" s="1"/>
  <c r="DG183" i="13" s="1"/>
  <c r="DF184" i="13"/>
  <c r="BQ171" i="13"/>
  <c r="DF166" i="13"/>
  <c r="DF186" i="13"/>
  <c r="BQ176" i="13"/>
  <c r="BR172" i="13"/>
  <c r="BO77" i="7"/>
  <c r="BO82" i="7" s="1"/>
  <c r="BO85" i="7" s="1"/>
  <c r="BP42" i="13"/>
  <c r="BO39" i="11"/>
  <c r="BO32" i="11"/>
  <c r="DH181" i="13" l="1"/>
  <c r="DH182" i="13" s="1"/>
  <c r="DH183" i="13" s="1"/>
  <c r="DG184" i="13"/>
  <c r="BQ188" i="13"/>
  <c r="BQ43" i="13" s="1"/>
  <c r="BP55" i="2" s="1"/>
  <c r="BQ165" i="13"/>
  <c r="BQ167" i="13" s="1"/>
  <c r="BR192" i="13"/>
  <c r="BR174" i="13"/>
  <c r="BQ173" i="13"/>
  <c r="BO35" i="11"/>
  <c r="BO36" i="11" s="1"/>
  <c r="BO33" i="11"/>
  <c r="BO42" i="11" s="1"/>
  <c r="DG186" i="13"/>
  <c r="DG166" i="13"/>
  <c r="DI181" i="13" l="1"/>
  <c r="DI182" i="13" s="1"/>
  <c r="DI183" i="13" s="1"/>
  <c r="DH184" i="13"/>
  <c r="BQ191" i="13"/>
  <c r="BQ46" i="13" s="1"/>
  <c r="BP30" i="11" s="1"/>
  <c r="BP9" i="11" s="1"/>
  <c r="BQ178" i="13"/>
  <c r="BQ40" i="13" s="1"/>
  <c r="BR176" i="13"/>
  <c r="BS172" i="13"/>
  <c r="BQ175" i="13"/>
  <c r="DH186" i="13"/>
  <c r="DH166" i="13"/>
  <c r="DJ181" i="13" l="1"/>
  <c r="DJ182" i="13" s="1"/>
  <c r="DJ183" i="13" s="1"/>
  <c r="DI184" i="13"/>
  <c r="BP39" i="11"/>
  <c r="BP32" i="11"/>
  <c r="BQ42" i="13"/>
  <c r="BP77" i="7"/>
  <c r="BP82" i="7" s="1"/>
  <c r="BP85" i="7" s="1"/>
  <c r="BS192" i="13"/>
  <c r="BS174" i="13"/>
  <c r="DI186" i="13"/>
  <c r="DI166" i="13"/>
  <c r="BR171" i="13"/>
  <c r="BR173" i="13" s="1"/>
  <c r="BR191" i="13" l="1"/>
  <c r="BR46" i="13" s="1"/>
  <c r="BQ30" i="11" s="1"/>
  <c r="BQ9" i="11" s="1"/>
  <c r="BR178" i="13"/>
  <c r="BR40" i="13" s="1"/>
  <c r="DK181" i="13"/>
  <c r="DK182" i="13" s="1"/>
  <c r="DK183" i="13" s="1"/>
  <c r="DJ184" i="13"/>
  <c r="BS176" i="13"/>
  <c r="BT172" i="13"/>
  <c r="BP35" i="11"/>
  <c r="BP36" i="11" s="1"/>
  <c r="BP33" i="11"/>
  <c r="BP42" i="11" s="1"/>
  <c r="BR188" i="13"/>
  <c r="BR43" i="13" s="1"/>
  <c r="BQ55" i="2" s="1"/>
  <c r="BR165" i="13"/>
  <c r="BR167" i="13" s="1"/>
  <c r="BR175" i="13"/>
  <c r="DJ166" i="13"/>
  <c r="DJ186" i="13"/>
  <c r="DL181" i="13" l="1"/>
  <c r="DL182" i="13" s="1"/>
  <c r="DL183" i="13" s="1"/>
  <c r="DK184" i="13"/>
  <c r="BT192" i="13"/>
  <c r="BT174" i="13"/>
  <c r="BS171" i="13"/>
  <c r="BS173" i="13" s="1"/>
  <c r="DK166" i="13"/>
  <c r="DK186" i="13"/>
  <c r="BR42" i="13"/>
  <c r="BQ77" i="7"/>
  <c r="BQ82" i="7" s="1"/>
  <c r="BQ85" i="7" s="1"/>
  <c r="BQ39" i="11"/>
  <c r="BQ32" i="11"/>
  <c r="DM181" i="13" l="1"/>
  <c r="DM182" i="13" s="1"/>
  <c r="DM183" i="13" s="1"/>
  <c r="DL184" i="13"/>
  <c r="BQ35" i="11"/>
  <c r="BQ36" i="11" s="1"/>
  <c r="BQ33" i="11"/>
  <c r="BQ42" i="11" s="1"/>
  <c r="BS191" i="13"/>
  <c r="BS46" i="13" s="1"/>
  <c r="BR30" i="11" s="1"/>
  <c r="BR9" i="11" s="1"/>
  <c r="BS178" i="13"/>
  <c r="BS40" i="13" s="1"/>
  <c r="BS188" i="13"/>
  <c r="BS43" i="13" s="1"/>
  <c r="BR55" i="2" s="1"/>
  <c r="BS165" i="13"/>
  <c r="BS167" i="13" s="1"/>
  <c r="BS175" i="13"/>
  <c r="BT176" i="13"/>
  <c r="BU172" i="13"/>
  <c r="DL186" i="13"/>
  <c r="DL166" i="13"/>
  <c r="DN181" i="13" l="1"/>
  <c r="DN182" i="13" s="1"/>
  <c r="DN183" i="13" s="1"/>
  <c r="DM184" i="13"/>
  <c r="BT171" i="13"/>
  <c r="BU192" i="13"/>
  <c r="BU174" i="13"/>
  <c r="BR77" i="7"/>
  <c r="BR82" i="7" s="1"/>
  <c r="BR85" i="7" s="1"/>
  <c r="BS42" i="13"/>
  <c r="BR39" i="11"/>
  <c r="BR32" i="11"/>
  <c r="DM166" i="13"/>
  <c r="DM186" i="13"/>
  <c r="DO181" i="13" l="1"/>
  <c r="DO182" i="13" s="1"/>
  <c r="DO183" i="13" s="1"/>
  <c r="DN184" i="13"/>
  <c r="BT188" i="13"/>
  <c r="BT43" i="13" s="1"/>
  <c r="BS55" i="2" s="1"/>
  <c r="BT165" i="13"/>
  <c r="BT167" i="13" s="1"/>
  <c r="BT173" i="13"/>
  <c r="BT175" i="13" s="1"/>
  <c r="BU176" i="13"/>
  <c r="BV172" i="13"/>
  <c r="DN186" i="13"/>
  <c r="DN166" i="13"/>
  <c r="BR35" i="11"/>
  <c r="BR36" i="11" s="1"/>
  <c r="BR33" i="11"/>
  <c r="BR42" i="11" s="1"/>
  <c r="DP181" i="13" l="1"/>
  <c r="DP182" i="13" s="1"/>
  <c r="DP183" i="13" s="1"/>
  <c r="DO184" i="13"/>
  <c r="BT191" i="13"/>
  <c r="BT46" i="13" s="1"/>
  <c r="BS30" i="11" s="1"/>
  <c r="BS9" i="11" s="1"/>
  <c r="BT178" i="13"/>
  <c r="BT40" i="13" s="1"/>
  <c r="BV192" i="13"/>
  <c r="BV174" i="13"/>
  <c r="BU171" i="13"/>
  <c r="DO186" i="13"/>
  <c r="DO166" i="13"/>
  <c r="DQ181" i="13" l="1"/>
  <c r="DQ182" i="13" s="1"/>
  <c r="DQ183" i="13" s="1"/>
  <c r="DP184" i="13"/>
  <c r="BU188" i="13"/>
  <c r="BU43" i="13" s="1"/>
  <c r="BT55" i="2" s="1"/>
  <c r="BU165" i="13"/>
  <c r="BU167" i="13" s="1"/>
  <c r="BT42" i="13"/>
  <c r="BS77" i="7"/>
  <c r="BS82" i="7" s="1"/>
  <c r="BS85" i="7" s="1"/>
  <c r="BU173" i="13"/>
  <c r="BV176" i="13"/>
  <c r="BW172" i="13"/>
  <c r="BS32" i="11"/>
  <c r="BS39" i="11"/>
  <c r="DP186" i="13"/>
  <c r="DP166" i="13"/>
  <c r="DR181" i="13" l="1"/>
  <c r="DR182" i="13" s="1"/>
  <c r="DR183" i="13" s="1"/>
  <c r="DQ184" i="13"/>
  <c r="BU191" i="13"/>
  <c r="BU46" i="13" s="1"/>
  <c r="BT30" i="11" s="1"/>
  <c r="BT9" i="11" s="1"/>
  <c r="BU178" i="13"/>
  <c r="BU40" i="13" s="1"/>
  <c r="BS35" i="11"/>
  <c r="BS36" i="11" s="1"/>
  <c r="BS33" i="11"/>
  <c r="BS42" i="11" s="1"/>
  <c r="BW192" i="13"/>
  <c r="BW174" i="13"/>
  <c r="BU175" i="13"/>
  <c r="DQ186" i="13"/>
  <c r="DQ166" i="13"/>
  <c r="DS181" i="13" l="1"/>
  <c r="DS182" i="13" s="1"/>
  <c r="DS183" i="13" s="1"/>
  <c r="DR184" i="13"/>
  <c r="BV171" i="13"/>
  <c r="BV173" i="13" s="1"/>
  <c r="BU42" i="13"/>
  <c r="BT77" i="7"/>
  <c r="BT82" i="7" s="1"/>
  <c r="BT85" i="7" s="1"/>
  <c r="BW176" i="13"/>
  <c r="BX172" i="13"/>
  <c r="BT39" i="11"/>
  <c r="BT32" i="11"/>
  <c r="DR186" i="13"/>
  <c r="DR166" i="13"/>
  <c r="DT181" i="13" l="1"/>
  <c r="DT182" i="13" s="1"/>
  <c r="DT183" i="13" s="1"/>
  <c r="DS184" i="13"/>
  <c r="BV191" i="13"/>
  <c r="BV46" i="13" s="1"/>
  <c r="BU30" i="11" s="1"/>
  <c r="BU9" i="11" s="1"/>
  <c r="BV178" i="13"/>
  <c r="BV40" i="13" s="1"/>
  <c r="BX192" i="13"/>
  <c r="BX174" i="13"/>
  <c r="BT35" i="11"/>
  <c r="BT36" i="11" s="1"/>
  <c r="BT33" i="11"/>
  <c r="BT42" i="11" s="1"/>
  <c r="BV188" i="13"/>
  <c r="BV43" i="13" s="1"/>
  <c r="BU55" i="2" s="1"/>
  <c r="BV165" i="13"/>
  <c r="BV167" i="13" s="1"/>
  <c r="BV175" i="13"/>
  <c r="DS186" i="13"/>
  <c r="DS166" i="13"/>
  <c r="DU181" i="13" l="1"/>
  <c r="DU182" i="13" s="1"/>
  <c r="DU183" i="13" s="1"/>
  <c r="DT184" i="13"/>
  <c r="BV42" i="13"/>
  <c r="BU77" i="7"/>
  <c r="BU82" i="7" s="1"/>
  <c r="BU85" i="7" s="1"/>
  <c r="BX176" i="13"/>
  <c r="BY172" i="13"/>
  <c r="BU32" i="11"/>
  <c r="BU39" i="11"/>
  <c r="BW171" i="13"/>
  <c r="DT186" i="13"/>
  <c r="DT166" i="13"/>
  <c r="DV181" i="13" l="1"/>
  <c r="DV182" i="13" s="1"/>
  <c r="DV183" i="13" s="1"/>
  <c r="DU184" i="13"/>
  <c r="BU35" i="11"/>
  <c r="BU36" i="11" s="1"/>
  <c r="BU33" i="11"/>
  <c r="BU42" i="11" s="1"/>
  <c r="BY192" i="13"/>
  <c r="BY174" i="13"/>
  <c r="BW188" i="13"/>
  <c r="BW43" i="13" s="1"/>
  <c r="BV55" i="2" s="1"/>
  <c r="BW165" i="13"/>
  <c r="BW167" i="13" s="1"/>
  <c r="DU166" i="13"/>
  <c r="DU186" i="13"/>
  <c r="BW173" i="13"/>
  <c r="BW175" i="13" s="1"/>
  <c r="DW183" i="13" l="1"/>
  <c r="DW181" i="13"/>
  <c r="DV184" i="13"/>
  <c r="BX171" i="13"/>
  <c r="BX173" i="13" s="1"/>
  <c r="BW191" i="13"/>
  <c r="BW46" i="13" s="1"/>
  <c r="BV30" i="11" s="1"/>
  <c r="BV9" i="11" s="1"/>
  <c r="BW178" i="13"/>
  <c r="BW40" i="13" s="1"/>
  <c r="BY176" i="13"/>
  <c r="BZ172" i="13"/>
  <c r="DV186" i="13"/>
  <c r="DV166" i="13"/>
  <c r="BV32" i="11" l="1"/>
  <c r="BV39" i="11"/>
  <c r="BX191" i="13"/>
  <c r="BX46" i="13" s="1"/>
  <c r="BW30" i="11" s="1"/>
  <c r="BW9" i="11" s="1"/>
  <c r="BX178" i="13"/>
  <c r="BX40" i="13" s="1"/>
  <c r="BZ192" i="13"/>
  <c r="BZ174" i="13"/>
  <c r="BX188" i="13"/>
  <c r="BX43" i="13" s="1"/>
  <c r="BW55" i="2" s="1"/>
  <c r="BX165" i="13"/>
  <c r="BX167" i="13" s="1"/>
  <c r="BX175" i="13"/>
  <c r="DW166" i="13"/>
  <c r="DW186" i="13"/>
  <c r="BW42" i="13"/>
  <c r="BV77" i="7"/>
  <c r="BV82" i="7" s="1"/>
  <c r="BV85" i="7" s="1"/>
  <c r="DX181" i="13"/>
  <c r="DX182" i="13" s="1"/>
  <c r="DX183" i="13" s="1"/>
  <c r="DW184" i="13"/>
  <c r="DY181" i="13" l="1"/>
  <c r="DY182" i="13" s="1"/>
  <c r="DY183" i="13" s="1"/>
  <c r="DX184" i="13"/>
  <c r="DX166" i="13"/>
  <c r="DX186" i="13"/>
  <c r="BY171" i="13"/>
  <c r="BY173" i="13" s="1"/>
  <c r="BW77" i="7"/>
  <c r="BW82" i="7" s="1"/>
  <c r="BW85" i="7" s="1"/>
  <c r="BX42" i="13"/>
  <c r="BW39" i="11"/>
  <c r="BW32" i="11"/>
  <c r="BZ176" i="13"/>
  <c r="CA170" i="13" s="1"/>
  <c r="CA173" i="13"/>
  <c r="CA191" i="13" s="1"/>
  <c r="CA46" i="13" s="1"/>
  <c r="BZ30" i="11" s="1"/>
  <c r="BZ9" i="11" s="1"/>
  <c r="BV35" i="11"/>
  <c r="BV36" i="11" s="1"/>
  <c r="BV33" i="11"/>
  <c r="BV42" i="11" s="1"/>
  <c r="DZ181" i="13" l="1"/>
  <c r="DZ182" i="13" s="1"/>
  <c r="DZ183" i="13" s="1"/>
  <c r="DY184" i="13"/>
  <c r="BW35" i="11"/>
  <c r="BW36" i="11" s="1"/>
  <c r="BW33" i="11"/>
  <c r="BW42" i="11" s="1"/>
  <c r="CA190" i="13"/>
  <c r="CA45" i="13" s="1"/>
  <c r="BZ6" i="11" s="1"/>
  <c r="BZ3" i="11" s="1"/>
  <c r="CA178" i="13"/>
  <c r="CA40" i="13" s="1"/>
  <c r="CA174" i="13"/>
  <c r="BY191" i="13"/>
  <c r="BY46" i="13" s="1"/>
  <c r="BX30" i="11" s="1"/>
  <c r="BX9" i="11" s="1"/>
  <c r="BY178" i="13"/>
  <c r="BY40" i="13" s="1"/>
  <c r="DY166" i="13"/>
  <c r="DY186" i="13"/>
  <c r="BY188" i="13"/>
  <c r="BY43" i="13" s="1"/>
  <c r="BX55" i="2" s="1"/>
  <c r="BY165" i="13"/>
  <c r="BY167" i="13" s="1"/>
  <c r="BY175" i="13"/>
  <c r="EA181" i="13" l="1"/>
  <c r="EA182" i="13" s="1"/>
  <c r="EA183" i="13" s="1"/>
  <c r="DZ184" i="13"/>
  <c r="CA176" i="13"/>
  <c r="CB173" i="13"/>
  <c r="CB191" i="13" s="1"/>
  <c r="CB172" i="13"/>
  <c r="BZ171" i="13"/>
  <c r="BZ173" i="13" s="1"/>
  <c r="BX77" i="7"/>
  <c r="BX82" i="7" s="1"/>
  <c r="BX85" i="7" s="1"/>
  <c r="BY42" i="13"/>
  <c r="BZ77" i="7"/>
  <c r="BZ82" i="7" s="1"/>
  <c r="BZ85" i="7" s="1"/>
  <c r="CA42" i="13"/>
  <c r="DZ166" i="13"/>
  <c r="DZ186" i="13"/>
  <c r="BX39" i="11"/>
  <c r="BX32" i="11"/>
  <c r="BZ32" i="11"/>
  <c r="BZ39" i="11"/>
  <c r="EB181" i="13" l="1"/>
  <c r="EB182" i="13" s="1"/>
  <c r="EB183" i="13" s="1"/>
  <c r="EA184" i="13"/>
  <c r="BX35" i="11"/>
  <c r="BX36" i="11" s="1"/>
  <c r="BX33" i="11"/>
  <c r="BX42" i="11" s="1"/>
  <c r="BZ191" i="13"/>
  <c r="BZ46" i="13" s="1"/>
  <c r="BY30" i="11" s="1"/>
  <c r="BY9" i="11" s="1"/>
  <c r="BZ178" i="13"/>
  <c r="BZ40" i="13" s="1"/>
  <c r="BZ188" i="13"/>
  <c r="BZ43" i="13" s="1"/>
  <c r="BY55" i="2" s="1"/>
  <c r="BZ165" i="13"/>
  <c r="BZ167" i="13" s="1"/>
  <c r="BZ175" i="13"/>
  <c r="CA171" i="13" s="1"/>
  <c r="CB192" i="13"/>
  <c r="CB46" i="13" s="1"/>
  <c r="CA30" i="11" s="1"/>
  <c r="CA9" i="11" s="1"/>
  <c r="CB178" i="13"/>
  <c r="CB40" i="13" s="1"/>
  <c r="CB174" i="13"/>
  <c r="EA186" i="13"/>
  <c r="EA166" i="13"/>
  <c r="BZ35" i="11"/>
  <c r="EC181" i="13" l="1"/>
  <c r="EC182" i="13" s="1"/>
  <c r="EC183" i="13" s="1"/>
  <c r="EB184" i="13"/>
  <c r="CB176" i="13"/>
  <c r="CC172" i="13"/>
  <c r="CA165" i="13"/>
  <c r="CA167" i="13" s="1"/>
  <c r="CA188" i="13"/>
  <c r="CA43" i="13" s="1"/>
  <c r="BZ55" i="2" s="1"/>
  <c r="CA175" i="13"/>
  <c r="CB171" i="13" s="1"/>
  <c r="CA32" i="11"/>
  <c r="CA39" i="11"/>
  <c r="BY77" i="7"/>
  <c r="BY82" i="7" s="1"/>
  <c r="BY85" i="7" s="1"/>
  <c r="BZ42" i="13"/>
  <c r="CA77" i="7"/>
  <c r="CA82" i="7" s="1"/>
  <c r="CA85" i="7" s="1"/>
  <c r="CB42" i="13"/>
  <c r="BY39" i="11"/>
  <c r="BY32" i="11"/>
  <c r="EB166" i="13"/>
  <c r="EB186" i="13"/>
  <c r="ED181" i="13" l="1"/>
  <c r="ED182" i="13" s="1"/>
  <c r="ED183" i="13" s="1"/>
  <c r="EC184" i="13"/>
  <c r="CA35" i="11"/>
  <c r="CA33" i="11"/>
  <c r="CA42" i="11" s="1"/>
  <c r="BY35" i="11"/>
  <c r="BY33" i="11"/>
  <c r="BY42" i="11" s="1"/>
  <c r="BZ33" i="11"/>
  <c r="BZ42" i="11" s="1"/>
  <c r="CC192" i="13"/>
  <c r="CC174" i="13"/>
  <c r="EC186" i="13"/>
  <c r="EC166" i="13"/>
  <c r="CB188" i="13"/>
  <c r="CB43" i="13" s="1"/>
  <c r="CA55" i="2" s="1"/>
  <c r="CB165" i="13"/>
  <c r="CB167" i="13" s="1"/>
  <c r="CB175" i="13"/>
  <c r="CA36" i="11" l="1"/>
  <c r="EE181" i="13"/>
  <c r="EE182" i="13" s="1"/>
  <c r="EE183" i="13" s="1"/>
  <c r="ED184" i="13"/>
  <c r="CC171" i="13"/>
  <c r="CC173" i="13" s="1"/>
  <c r="CC176" i="13"/>
  <c r="CD172" i="13"/>
  <c r="BY36" i="11"/>
  <c r="BZ36" i="11"/>
  <c r="ED166" i="13"/>
  <c r="ED186" i="13"/>
  <c r="EF181" i="13" l="1"/>
  <c r="EF182" i="13" s="1"/>
  <c r="EF183" i="13" s="1"/>
  <c r="EE184" i="13"/>
  <c r="CC191" i="13"/>
  <c r="CC46" i="13" s="1"/>
  <c r="CB30" i="11" s="1"/>
  <c r="CB9" i="11" s="1"/>
  <c r="CC178" i="13"/>
  <c r="CC40" i="13" s="1"/>
  <c r="CC188" i="13"/>
  <c r="CC43" i="13" s="1"/>
  <c r="CB55" i="2" s="1"/>
  <c r="CC165" i="13"/>
  <c r="CC167" i="13" s="1"/>
  <c r="CC175" i="13"/>
  <c r="CD192" i="13"/>
  <c r="CD174" i="13"/>
  <c r="EE186" i="13"/>
  <c r="EE166" i="13"/>
  <c r="EG181" i="13" l="1"/>
  <c r="EG182" i="13" s="1"/>
  <c r="EG183" i="13" s="1"/>
  <c r="EF184" i="13"/>
  <c r="CD176" i="13"/>
  <c r="CE172" i="13"/>
  <c r="CB77" i="7"/>
  <c r="CB82" i="7" s="1"/>
  <c r="CB85" i="7" s="1"/>
  <c r="CC42" i="13"/>
  <c r="CD171" i="13"/>
  <c r="CD173" i="13" s="1"/>
  <c r="CB32" i="11"/>
  <c r="CB39" i="11"/>
  <c r="EF166" i="13"/>
  <c r="EF186" i="13"/>
  <c r="EH181" i="13" l="1"/>
  <c r="EH182" i="13" s="1"/>
  <c r="EH183" i="13" s="1"/>
  <c r="EG184" i="13"/>
  <c r="CD191" i="13"/>
  <c r="CD46" i="13" s="1"/>
  <c r="CC30" i="11" s="1"/>
  <c r="CC9" i="11" s="1"/>
  <c r="CD178" i="13"/>
  <c r="CD40" i="13" s="1"/>
  <c r="EG186" i="13"/>
  <c r="EG166" i="13"/>
  <c r="CD188" i="13"/>
  <c r="CD43" i="13" s="1"/>
  <c r="CC55" i="2" s="1"/>
  <c r="CD165" i="13"/>
  <c r="CD167" i="13" s="1"/>
  <c r="CD175" i="13"/>
  <c r="CB35" i="11"/>
  <c r="CB36" i="11" s="1"/>
  <c r="CB33" i="11"/>
  <c r="CB42" i="11" s="1"/>
  <c r="CE192" i="13"/>
  <c r="CE174" i="13"/>
  <c r="EI181" i="13" l="1"/>
  <c r="EI182" i="13" s="1"/>
  <c r="EI183" i="13" s="1"/>
  <c r="EH184" i="13"/>
  <c r="CC77" i="7"/>
  <c r="CC82" i="7" s="1"/>
  <c r="CC85" i="7" s="1"/>
  <c r="CD42" i="13"/>
  <c r="CC32" i="11"/>
  <c r="CC39" i="11"/>
  <c r="CE171" i="13"/>
  <c r="CE176" i="13"/>
  <c r="CF172" i="13"/>
  <c r="EH166" i="13"/>
  <c r="EH186" i="13"/>
  <c r="EJ181" i="13" l="1"/>
  <c r="EJ182" i="13" s="1"/>
  <c r="EJ183" i="13" s="1"/>
  <c r="EI184" i="13"/>
  <c r="CF192" i="13"/>
  <c r="CF174" i="13"/>
  <c r="EI166" i="13"/>
  <c r="EI186" i="13"/>
  <c r="CE165" i="13"/>
  <c r="CE167" i="13" s="1"/>
  <c r="CE188" i="13"/>
  <c r="CE43" i="13" s="1"/>
  <c r="CD55" i="2" s="1"/>
  <c r="CE173" i="13"/>
  <c r="CE175" i="13" s="1"/>
  <c r="CC35" i="11"/>
  <c r="CC36" i="11" s="1"/>
  <c r="CC33" i="11"/>
  <c r="CC42" i="11" s="1"/>
  <c r="EK181" i="13" l="1"/>
  <c r="EK182" i="13" s="1"/>
  <c r="EK183" i="13" s="1"/>
  <c r="EK184" i="13" s="1"/>
  <c r="EJ184" i="13"/>
  <c r="CF171" i="13"/>
  <c r="CF173" i="13" s="1"/>
  <c r="EJ166" i="13"/>
  <c r="EJ186" i="13"/>
  <c r="CE191" i="13"/>
  <c r="CE46" i="13" s="1"/>
  <c r="CD30" i="11" s="1"/>
  <c r="CD9" i="11" s="1"/>
  <c r="CE178" i="13"/>
  <c r="CE40" i="13" s="1"/>
  <c r="CF176" i="13"/>
  <c r="CG172" i="13"/>
  <c r="CF188" i="13" l="1"/>
  <c r="CF43" i="13" s="1"/>
  <c r="CE55" i="2" s="1"/>
  <c r="CF165" i="13"/>
  <c r="CF167" i="13" s="1"/>
  <c r="CF175" i="13"/>
  <c r="CD77" i="7"/>
  <c r="CD82" i="7" s="1"/>
  <c r="CD85" i="7" s="1"/>
  <c r="CE42" i="13"/>
  <c r="CD39" i="11"/>
  <c r="CD32" i="11"/>
  <c r="CF191" i="13"/>
  <c r="CF46" i="13" s="1"/>
  <c r="CE30" i="11" s="1"/>
  <c r="CE9" i="11" s="1"/>
  <c r="CF178" i="13"/>
  <c r="CF40" i="13" s="1"/>
  <c r="CG192" i="13"/>
  <c r="CG174" i="13"/>
  <c r="EK186" i="13"/>
  <c r="EK166" i="13"/>
  <c r="CG176" i="13" l="1"/>
  <c r="CH172" i="13"/>
  <c r="CE77" i="7"/>
  <c r="CE82" i="7" s="1"/>
  <c r="CE85" i="7" s="1"/>
  <c r="CF42" i="13"/>
  <c r="CG171" i="13"/>
  <c r="CE39" i="11"/>
  <c r="CE32" i="11"/>
  <c r="CD35" i="11"/>
  <c r="CD36" i="11" s="1"/>
  <c r="CD33" i="11"/>
  <c r="CD42" i="11" s="1"/>
  <c r="CE35" i="11" l="1"/>
  <c r="CE36" i="11" s="1"/>
  <c r="CE33" i="11"/>
  <c r="CE42" i="11" s="1"/>
  <c r="CG188" i="13"/>
  <c r="CG43" i="13" s="1"/>
  <c r="CF55" i="2" s="1"/>
  <c r="CG165" i="13"/>
  <c r="CG167" i="13" s="1"/>
  <c r="CH192" i="13"/>
  <c r="CH174" i="13"/>
  <c r="CG173" i="13"/>
  <c r="CG175" i="13" s="1"/>
  <c r="CH171" i="13" l="1"/>
  <c r="CH173" i="13" s="1"/>
  <c r="CG191" i="13"/>
  <c r="CG46" i="13" s="1"/>
  <c r="CF30" i="11" s="1"/>
  <c r="CF9" i="11" s="1"/>
  <c r="CG178" i="13"/>
  <c r="CG40" i="13" s="1"/>
  <c r="CH176" i="13"/>
  <c r="CI172" i="13"/>
  <c r="CH191" i="13" l="1"/>
  <c r="CH46" i="13" s="1"/>
  <c r="CG30" i="11" s="1"/>
  <c r="CG9" i="11" s="1"/>
  <c r="CH178" i="13"/>
  <c r="CH40" i="13" s="1"/>
  <c r="CG42" i="13"/>
  <c r="CF77" i="7"/>
  <c r="CF82" i="7" s="1"/>
  <c r="CF85" i="7" s="1"/>
  <c r="CF32" i="11"/>
  <c r="CF39" i="11"/>
  <c r="CI192" i="13"/>
  <c r="CI174" i="13"/>
  <c r="CH165" i="13"/>
  <c r="CH167" i="13" s="1"/>
  <c r="CH188" i="13"/>
  <c r="CH43" i="13" s="1"/>
  <c r="CG55" i="2" s="1"/>
  <c r="CH175" i="13"/>
  <c r="CI171" i="13" l="1"/>
  <c r="CI176" i="13"/>
  <c r="CJ172" i="13"/>
  <c r="CG77" i="7"/>
  <c r="CG82" i="7" s="1"/>
  <c r="CG85" i="7" s="1"/>
  <c r="CH42" i="13"/>
  <c r="CF35" i="11"/>
  <c r="CF36" i="11" s="1"/>
  <c r="CF33" i="11"/>
  <c r="CF42" i="11" s="1"/>
  <c r="D43" i="11" s="1"/>
  <c r="CG32" i="11"/>
  <c r="CG39" i="11"/>
  <c r="CJ192" i="13" l="1"/>
  <c r="CJ174" i="13"/>
  <c r="CG35" i="11"/>
  <c r="CG36" i="11" s="1"/>
  <c r="CG33" i="11"/>
  <c r="CG42" i="11" s="1"/>
  <c r="CI188" i="13"/>
  <c r="CI43" i="13" s="1"/>
  <c r="CH55" i="2" s="1"/>
  <c r="CI165" i="13"/>
  <c r="CI167" i="13" s="1"/>
  <c r="CI173" i="13"/>
  <c r="CI191" i="13" l="1"/>
  <c r="CI46" i="13" s="1"/>
  <c r="CH30" i="11" s="1"/>
  <c r="CH9" i="11" s="1"/>
  <c r="CI178" i="13"/>
  <c r="CI40" i="13" s="1"/>
  <c r="CJ176" i="13"/>
  <c r="CK172" i="13"/>
  <c r="CI175" i="13"/>
  <c r="CK192" i="13" l="1"/>
  <c r="CK174" i="13"/>
  <c r="CI42" i="13"/>
  <c r="CH77" i="7"/>
  <c r="CH82" i="7" s="1"/>
  <c r="CH85" i="7" s="1"/>
  <c r="CJ171" i="13"/>
  <c r="CJ173" i="13" s="1"/>
  <c r="CH32" i="11"/>
  <c r="CH39" i="11"/>
  <c r="CJ191" i="13" l="1"/>
  <c r="CJ46" i="13" s="1"/>
  <c r="CI30" i="11" s="1"/>
  <c r="CI9" i="11" s="1"/>
  <c r="CJ178" i="13"/>
  <c r="CJ40" i="13" s="1"/>
  <c r="CK176" i="13"/>
  <c r="CL172" i="13"/>
  <c r="CH35" i="11"/>
  <c r="CH36" i="11" s="1"/>
  <c r="CH33" i="11"/>
  <c r="CH42" i="11" s="1"/>
  <c r="CJ165" i="13"/>
  <c r="CJ167" i="13" s="1"/>
  <c r="CJ188" i="13"/>
  <c r="CJ43" i="13" s="1"/>
  <c r="CI55" i="2" s="1"/>
  <c r="CJ175" i="13"/>
  <c r="CL192" i="13" l="1"/>
  <c r="CL174" i="13"/>
  <c r="CK171" i="13"/>
  <c r="CK173" i="13" s="1"/>
  <c r="CJ42" i="13"/>
  <c r="CI77" i="7"/>
  <c r="CI82" i="7" s="1"/>
  <c r="CI85" i="7" s="1"/>
  <c r="CI32" i="11"/>
  <c r="CI39" i="11"/>
  <c r="CK165" i="13" l="1"/>
  <c r="CK167" i="13" s="1"/>
  <c r="CK188" i="13"/>
  <c r="CK43" i="13" s="1"/>
  <c r="CJ55" i="2" s="1"/>
  <c r="CK175" i="13"/>
  <c r="CL176" i="13"/>
  <c r="CM172" i="13"/>
  <c r="CK191" i="13"/>
  <c r="CK46" i="13" s="1"/>
  <c r="CJ30" i="11" s="1"/>
  <c r="CJ9" i="11" s="1"/>
  <c r="CK178" i="13"/>
  <c r="CK40" i="13" s="1"/>
  <c r="CI35" i="11"/>
  <c r="CI36" i="11" s="1"/>
  <c r="CI33" i="11"/>
  <c r="CI42" i="11" s="1"/>
  <c r="CJ77" i="7" l="1"/>
  <c r="CJ82" i="7" s="1"/>
  <c r="CJ85" i="7" s="1"/>
  <c r="CK42" i="13"/>
  <c r="CL171" i="13"/>
  <c r="CL173" i="13" s="1"/>
  <c r="CJ32" i="11"/>
  <c r="CJ39" i="11"/>
  <c r="CM192" i="13"/>
  <c r="CM174" i="13"/>
  <c r="CM176" i="13" l="1"/>
  <c r="CN172" i="13"/>
  <c r="CL188" i="13"/>
  <c r="CL43" i="13" s="1"/>
  <c r="CK55" i="2" s="1"/>
  <c r="CL165" i="13"/>
  <c r="CL167" i="13" s="1"/>
  <c r="CL175" i="13"/>
  <c r="CJ35" i="11"/>
  <c r="CJ36" i="11" s="1"/>
  <c r="CJ33" i="11"/>
  <c r="CJ42" i="11" s="1"/>
  <c r="CL191" i="13"/>
  <c r="CL46" i="13" s="1"/>
  <c r="CK30" i="11" s="1"/>
  <c r="CK9" i="11" s="1"/>
  <c r="CL178" i="13"/>
  <c r="CL40" i="13" s="1"/>
  <c r="CK39" i="11" l="1"/>
  <c r="CK32" i="11"/>
  <c r="CN192" i="13"/>
  <c r="CN174" i="13"/>
  <c r="CK77" i="7"/>
  <c r="CK82" i="7" s="1"/>
  <c r="CK85" i="7" s="1"/>
  <c r="CL42" i="13"/>
  <c r="CM171" i="13"/>
  <c r="CM188" i="13" l="1"/>
  <c r="CM43" i="13" s="1"/>
  <c r="CL55" i="2" s="1"/>
  <c r="CM165" i="13"/>
  <c r="CM167" i="13" s="1"/>
  <c r="CM173" i="13"/>
  <c r="CK35" i="11"/>
  <c r="CK36" i="11" s="1"/>
  <c r="CK33" i="11"/>
  <c r="CK42" i="11" s="1"/>
  <c r="CN176" i="13"/>
  <c r="CO172" i="13"/>
  <c r="CO192" i="13" l="1"/>
  <c r="CO174" i="13"/>
  <c r="CM191" i="13"/>
  <c r="CM46" i="13" s="1"/>
  <c r="CL30" i="11" s="1"/>
  <c r="CL9" i="11" s="1"/>
  <c r="CM178" i="13"/>
  <c r="CM40" i="13" s="1"/>
  <c r="CM175" i="13"/>
  <c r="CL77" i="7" l="1"/>
  <c r="CL82" i="7" s="1"/>
  <c r="CL85" i="7" s="1"/>
  <c r="CM42" i="13"/>
  <c r="CN171" i="13"/>
  <c r="CN173" i="13" s="1"/>
  <c r="CL32" i="11"/>
  <c r="CL39" i="11"/>
  <c r="CO176" i="13"/>
  <c r="CP172" i="13"/>
  <c r="CN191" i="13" l="1"/>
  <c r="CN46" i="13" s="1"/>
  <c r="CM30" i="11" s="1"/>
  <c r="CM9" i="11" s="1"/>
  <c r="CN178" i="13"/>
  <c r="CN40" i="13" s="1"/>
  <c r="CL35" i="11"/>
  <c r="CL36" i="11" s="1"/>
  <c r="CL33" i="11"/>
  <c r="CL42" i="11" s="1"/>
  <c r="CN165" i="13"/>
  <c r="CN167" i="13" s="1"/>
  <c r="CN188" i="13"/>
  <c r="CN43" i="13" s="1"/>
  <c r="CM55" i="2" s="1"/>
  <c r="CN175" i="13"/>
  <c r="CP174" i="13"/>
  <c r="CP176" i="13" l="1"/>
  <c r="CQ172" i="13"/>
  <c r="CM77" i="7"/>
  <c r="CM82" i="7" s="1"/>
  <c r="CM85" i="7" s="1"/>
  <c r="CN42" i="13"/>
  <c r="CO171" i="13"/>
  <c r="CM32" i="11"/>
  <c r="CM39" i="11"/>
  <c r="CO188" i="13" l="1"/>
  <c r="CO43" i="13" s="1"/>
  <c r="CN55" i="2" s="1"/>
  <c r="CO165" i="13"/>
  <c r="CO167" i="13" s="1"/>
  <c r="CQ192" i="13"/>
  <c r="CM35" i="11"/>
  <c r="CM36" i="11" s="1"/>
  <c r="CM33" i="11"/>
  <c r="CM42" i="11" s="1"/>
  <c r="CO173" i="13"/>
  <c r="CO175" i="13" s="1"/>
  <c r="CP171" i="13" l="1"/>
  <c r="CP173" i="13" s="1"/>
  <c r="CO191" i="13"/>
  <c r="CO46" i="13" s="1"/>
  <c r="CN30" i="11" s="1"/>
  <c r="CN9" i="11" s="1"/>
  <c r="CO178" i="13"/>
  <c r="CO40" i="13" s="1"/>
  <c r="CP191" i="13" l="1"/>
  <c r="CN77" i="7"/>
  <c r="CN82" i="7" s="1"/>
  <c r="CN85" i="7" s="1"/>
  <c r="CO42" i="13"/>
  <c r="CN39" i="11"/>
  <c r="CN32" i="11"/>
  <c r="CP165" i="13"/>
  <c r="CP167" i="13" s="1"/>
  <c r="CP188" i="13"/>
  <c r="CP43" i="13" s="1"/>
  <c r="CP175" i="13"/>
  <c r="CQ173" i="13" s="1"/>
  <c r="CP177" i="13"/>
  <c r="CP192" i="13" s="1"/>
  <c r="CN35" i="11" l="1"/>
  <c r="CN36" i="11" s="1"/>
  <c r="CN33" i="11"/>
  <c r="CN42" i="11" s="1"/>
  <c r="CQ191" i="13"/>
  <c r="CQ46" i="13" s="1"/>
  <c r="CP30" i="11" s="1"/>
  <c r="CP9" i="11" s="1"/>
  <c r="CQ178" i="13"/>
  <c r="CO55" i="2"/>
  <c r="D43" i="13"/>
  <c r="CP178" i="13"/>
  <c r="CP40" i="13" s="1"/>
  <c r="CP46" i="13"/>
  <c r="CO30" i="11" s="1"/>
  <c r="CO9" i="11" s="1"/>
  <c r="GL286" i="3" l="1"/>
  <c r="GL288" i="3" s="1"/>
  <c r="GL291" i="3" s="1"/>
  <c r="BB286" i="3"/>
  <c r="BB288" i="3" s="1"/>
  <c r="BB291" i="3" s="1"/>
  <c r="GO286" i="3"/>
  <c r="GO288" i="3" s="1"/>
  <c r="GO291" i="3" s="1"/>
  <c r="IR286" i="3"/>
  <c r="IR288" i="3" s="1"/>
  <c r="IR291" i="3" s="1"/>
  <c r="HL286" i="3"/>
  <c r="HL288" i="3" s="1"/>
  <c r="HL291" i="3" s="1"/>
  <c r="GF286" i="3"/>
  <c r="GF288" i="3" s="1"/>
  <c r="GF291" i="3" s="1"/>
  <c r="DT286" i="3"/>
  <c r="DT288" i="3" s="1"/>
  <c r="DT291" i="3" s="1"/>
  <c r="IU286" i="3"/>
  <c r="IU288" i="3" s="1"/>
  <c r="IU291" i="3" s="1"/>
  <c r="HO286" i="3"/>
  <c r="HO288" i="3" s="1"/>
  <c r="HO291" i="3" s="1"/>
  <c r="GI286" i="3"/>
  <c r="GI288" i="3" s="1"/>
  <c r="GI291" i="3" s="1"/>
  <c r="DW286" i="3"/>
  <c r="DW288" i="3" s="1"/>
  <c r="DW291" i="3" s="1"/>
  <c r="BK286" i="3"/>
  <c r="BK288" i="3" s="1"/>
  <c r="BK291" i="3" s="1"/>
  <c r="AE286" i="3"/>
  <c r="AE288" i="3" s="1"/>
  <c r="AE291" i="3" s="1"/>
  <c r="G286" i="3"/>
  <c r="G288" i="3" s="1"/>
  <c r="G291" i="3" s="1"/>
  <c r="GD286" i="3"/>
  <c r="GD288" i="3" s="1"/>
  <c r="GD291" i="3" s="1"/>
  <c r="DJ286" i="3"/>
  <c r="DJ288" i="3" s="1"/>
  <c r="DJ291" i="3" s="1"/>
  <c r="CK286" i="3"/>
  <c r="CK288" i="3" s="1"/>
  <c r="CK291" i="3" s="1"/>
  <c r="AC286" i="3"/>
  <c r="AC288" i="3" s="1"/>
  <c r="AC291" i="3" s="1"/>
  <c r="R286" i="3"/>
  <c r="R288" i="3" s="1"/>
  <c r="R291" i="3" s="1"/>
  <c r="FM286" i="3"/>
  <c r="FM288" i="3" s="1"/>
  <c r="FM291" i="3" s="1"/>
  <c r="EF286" i="3"/>
  <c r="EF288" i="3" s="1"/>
  <c r="EF291" i="3" s="1"/>
  <c r="BT286" i="3"/>
  <c r="BT288" i="3" s="1"/>
  <c r="BT291" i="3" s="1"/>
  <c r="AN286" i="3"/>
  <c r="AN288" i="3" s="1"/>
  <c r="AN291" i="3" s="1"/>
  <c r="BN286" i="3"/>
  <c r="BN288" i="3" s="1"/>
  <c r="BN291" i="3" s="1"/>
  <c r="HI286" i="3"/>
  <c r="HI288" i="3" s="1"/>
  <c r="HI291" i="3" s="1"/>
  <c r="EY286" i="3"/>
  <c r="EY288" i="3" s="1"/>
  <c r="EY291" i="3" s="1"/>
  <c r="HR286" i="3"/>
  <c r="HR288" i="3" s="1"/>
  <c r="HR291" i="3" s="1"/>
  <c r="BY286" i="3"/>
  <c r="BY288" i="3" s="1"/>
  <c r="BY291" i="3" s="1"/>
  <c r="U286" i="3"/>
  <c r="U288" i="3" s="1"/>
  <c r="U291" i="3" s="1"/>
  <c r="IO286" i="3"/>
  <c r="IO288" i="3" s="1"/>
  <c r="IO291" i="3" s="1"/>
  <c r="FH286" i="3"/>
  <c r="FH288" i="3" s="1"/>
  <c r="FH291" i="3" s="1"/>
  <c r="BE286" i="3"/>
  <c r="BE288" i="3" s="1"/>
  <c r="BE291" i="3" s="1"/>
  <c r="HW286" i="3"/>
  <c r="HW288" i="3" s="1"/>
  <c r="HW291" i="3" s="1"/>
  <c r="GQ286" i="3"/>
  <c r="GQ288" i="3" s="1"/>
  <c r="GQ291" i="3" s="1"/>
  <c r="FK286" i="3"/>
  <c r="FK288" i="3" s="1"/>
  <c r="FK291" i="3" s="1"/>
  <c r="CD286" i="3"/>
  <c r="CD288" i="3" s="1"/>
  <c r="CD291" i="3" s="1"/>
  <c r="FR286" i="3"/>
  <c r="FR288" i="3" s="1"/>
  <c r="FR291" i="3" s="1"/>
  <c r="DE286" i="3"/>
  <c r="DE288" i="3" s="1"/>
  <c r="DE291" i="3" s="1"/>
  <c r="AO286" i="3"/>
  <c r="AO288" i="3" s="1"/>
  <c r="AO291" i="3" s="1"/>
  <c r="AT286" i="3"/>
  <c r="AT288" i="3" s="1"/>
  <c r="AT291" i="3" s="1"/>
  <c r="GK286" i="3"/>
  <c r="GK288" i="3" s="1"/>
  <c r="GK291" i="3" s="1"/>
  <c r="DH286" i="3"/>
  <c r="DH288" i="3" s="1"/>
  <c r="DH291" i="3" s="1"/>
  <c r="EK286" i="3"/>
  <c r="EK288" i="3" s="1"/>
  <c r="EK291" i="3" s="1"/>
  <c r="CU286" i="3"/>
  <c r="CU288" i="3" s="1"/>
  <c r="CU291" i="3" s="1"/>
  <c r="H286" i="3"/>
  <c r="H288" i="3" s="1"/>
  <c r="H291" i="3" s="1"/>
  <c r="AK286" i="3"/>
  <c r="AK288" i="3" s="1"/>
  <c r="AK291" i="3" s="1"/>
  <c r="CG286" i="3"/>
  <c r="CG288" i="3" s="1"/>
  <c r="CG291" i="3" s="1"/>
  <c r="IB286" i="3"/>
  <c r="IB288" i="3" s="1"/>
  <c r="IB291" i="3" s="1"/>
  <c r="EJ286" i="3"/>
  <c r="EJ288" i="3" s="1"/>
  <c r="EJ291" i="3" s="1"/>
  <c r="BH286" i="3"/>
  <c r="BH288" i="3" s="1"/>
  <c r="BH291" i="3" s="1"/>
  <c r="HU286" i="3"/>
  <c r="HU288" i="3" s="1"/>
  <c r="HU291" i="3" s="1"/>
  <c r="CQ286" i="3"/>
  <c r="CQ288" i="3" s="1"/>
  <c r="CQ291" i="3" s="1"/>
  <c r="GX286" i="3"/>
  <c r="GX288" i="3" s="1"/>
  <c r="GX291" i="3" s="1"/>
  <c r="HE286" i="3"/>
  <c r="HE288" i="3" s="1"/>
  <c r="HE291" i="3" s="1"/>
  <c r="IN286" i="3"/>
  <c r="IN288" i="3" s="1"/>
  <c r="IN291" i="3" s="1"/>
  <c r="FL286" i="3"/>
  <c r="FL288" i="3" s="1"/>
  <c r="FL291" i="3" s="1"/>
  <c r="N286" i="3"/>
  <c r="N288" i="3" s="1"/>
  <c r="N291" i="3" s="1"/>
  <c r="IA286" i="3"/>
  <c r="IA288" i="3" s="1"/>
  <c r="IA291" i="3" s="1"/>
  <c r="BG286" i="3"/>
  <c r="BG288" i="3" s="1"/>
  <c r="BG291" i="3" s="1"/>
  <c r="HM286" i="3"/>
  <c r="HM288" i="3" s="1"/>
  <c r="HM291" i="3" s="1"/>
  <c r="AS286" i="3"/>
  <c r="AS288" i="3" s="1"/>
  <c r="AS291" i="3" s="1"/>
  <c r="DI286" i="3"/>
  <c r="DI288" i="3" s="1"/>
  <c r="DI291" i="3" s="1"/>
  <c r="ER286" i="3"/>
  <c r="ER288" i="3" s="1"/>
  <c r="ER291" i="3" s="1"/>
  <c r="CV286" i="3"/>
  <c r="CV288" i="3" s="1"/>
  <c r="CV291" i="3" s="1"/>
  <c r="AJ286" i="3"/>
  <c r="AJ288" i="3" s="1"/>
  <c r="AJ291" i="3" s="1"/>
  <c r="IM286" i="3"/>
  <c r="IM288" i="3" s="1"/>
  <c r="IM291" i="3" s="1"/>
  <c r="BS286" i="3"/>
  <c r="BS288" i="3" s="1"/>
  <c r="BS291" i="3" s="1"/>
  <c r="F286" i="3"/>
  <c r="F288" i="3" s="1"/>
  <c r="F291" i="3" s="1"/>
  <c r="CL286" i="3"/>
  <c r="CL288" i="3" s="1"/>
  <c r="CL291" i="3" s="1"/>
  <c r="CW286" i="3"/>
  <c r="CW288" i="3" s="1"/>
  <c r="CW291" i="3" s="1"/>
  <c r="GJ286" i="3"/>
  <c r="GJ288" i="3" s="1"/>
  <c r="GJ291" i="3" s="1"/>
  <c r="CR286" i="3"/>
  <c r="CR288" i="3" s="1"/>
  <c r="CR291" i="3" s="1"/>
  <c r="BL286" i="3"/>
  <c r="BL288" i="3" s="1"/>
  <c r="BL291" i="3" s="1"/>
  <c r="CO286" i="3"/>
  <c r="CO288" i="3" s="1"/>
  <c r="CO291" i="3" s="1"/>
  <c r="GM286" i="3"/>
  <c r="GM288" i="3" s="1"/>
  <c r="GM291" i="3" s="1"/>
  <c r="BO286" i="3"/>
  <c r="BO288" i="3" s="1"/>
  <c r="BO291" i="3" s="1"/>
  <c r="DN286" i="3"/>
  <c r="DN288" i="3" s="1"/>
  <c r="DN291" i="3" s="1"/>
  <c r="HN286" i="3"/>
  <c r="HN288" i="3" s="1"/>
  <c r="HN291" i="3" s="1"/>
  <c r="CS286" i="3"/>
  <c r="CS288" i="3" s="1"/>
  <c r="CS291" i="3" s="1"/>
  <c r="HQ286" i="3"/>
  <c r="HQ288" i="3" s="1"/>
  <c r="HQ291" i="3" s="1"/>
  <c r="CN286" i="3"/>
  <c r="CN288" i="3" s="1"/>
  <c r="CN291" i="3" s="1"/>
  <c r="L286" i="3"/>
  <c r="L288" i="3" s="1"/>
  <c r="L291" i="3" s="1"/>
  <c r="DY286" i="3"/>
  <c r="DY288" i="3" s="1"/>
  <c r="DY291" i="3" s="1"/>
  <c r="FC286" i="3"/>
  <c r="FC288" i="3" s="1"/>
  <c r="FC291" i="3" s="1"/>
  <c r="IP286" i="3"/>
  <c r="IP288" i="3" s="1"/>
  <c r="IP291" i="3" s="1"/>
  <c r="FV286" i="3"/>
  <c r="FV288" i="3" s="1"/>
  <c r="FV291" i="3" s="1"/>
  <c r="HY286" i="3"/>
  <c r="HY288" i="3" s="1"/>
  <c r="HY291" i="3" s="1"/>
  <c r="EG286" i="3"/>
  <c r="EG288" i="3" s="1"/>
  <c r="EG291" i="3" s="1"/>
  <c r="BR286" i="3"/>
  <c r="BR288" i="3" s="1"/>
  <c r="BR291" i="3" s="1"/>
  <c r="DU286" i="3"/>
  <c r="DU288" i="3" s="1"/>
  <c r="DU291" i="3" s="1"/>
  <c r="GR286" i="3"/>
  <c r="GR288" i="3" s="1"/>
  <c r="GR291" i="3" s="1"/>
  <c r="DP286" i="3"/>
  <c r="DP288" i="3" s="1"/>
  <c r="DP291" i="3" s="1"/>
  <c r="X286" i="3"/>
  <c r="X288" i="3" s="1"/>
  <c r="X291" i="3" s="1"/>
  <c r="FI286" i="3"/>
  <c r="FI288" i="3" s="1"/>
  <c r="FI291" i="3" s="1"/>
  <c r="BQ286" i="3"/>
  <c r="BQ288" i="3" s="1"/>
  <c r="BQ291" i="3" s="1"/>
  <c r="EI286" i="3"/>
  <c r="EI288" i="3" s="1"/>
  <c r="EI291" i="3" s="1"/>
  <c r="CM286" i="3"/>
  <c r="CM288" i="3" s="1"/>
  <c r="CM291" i="3" s="1"/>
  <c r="HZ286" i="3"/>
  <c r="HZ288" i="3" s="1"/>
  <c r="HZ291" i="3" s="1"/>
  <c r="DB286" i="3"/>
  <c r="DB288" i="3" s="1"/>
  <c r="DB291" i="3" s="1"/>
  <c r="CT286" i="3"/>
  <c r="CT288" i="3" s="1"/>
  <c r="CT291" i="3" s="1"/>
  <c r="GH286" i="3"/>
  <c r="GH288" i="3" s="1"/>
  <c r="GH291" i="3" s="1"/>
  <c r="BV286" i="3"/>
  <c r="BV288" i="3" s="1"/>
  <c r="BV291" i="3" s="1"/>
  <c r="DQ286" i="3"/>
  <c r="DQ288" i="3" s="1"/>
  <c r="DQ291" i="3" s="1"/>
  <c r="GN286" i="3"/>
  <c r="GN288" i="3" s="1"/>
  <c r="GN291" i="3" s="1"/>
  <c r="BP286" i="3"/>
  <c r="BP288" i="3" s="1"/>
  <c r="BP291" i="3" s="1"/>
  <c r="DA286" i="3"/>
  <c r="DA288" i="3" s="1"/>
  <c r="DA291" i="3" s="1"/>
  <c r="DO286" i="3"/>
  <c r="DO288" i="3" s="1"/>
  <c r="DO291" i="3" s="1"/>
  <c r="W286" i="3"/>
  <c r="W288" i="3" s="1"/>
  <c r="W291" i="3" s="1"/>
  <c r="HV286" i="3"/>
  <c r="HV288" i="3" s="1"/>
  <c r="HV291" i="3" s="1"/>
  <c r="EP286" i="3"/>
  <c r="EP288" i="3" s="1"/>
  <c r="EP291" i="3" s="1"/>
  <c r="IC286" i="3"/>
  <c r="IC288" i="3" s="1"/>
  <c r="IC291" i="3" s="1"/>
  <c r="HP286" i="3"/>
  <c r="HP288" i="3" s="1"/>
  <c r="HP291" i="3" s="1"/>
  <c r="FD286" i="3"/>
  <c r="FD288" i="3" s="1"/>
  <c r="FD291" i="3" s="1"/>
  <c r="IG286" i="3"/>
  <c r="IG288" i="3" s="1"/>
  <c r="IG291" i="3" s="1"/>
  <c r="HS286" i="3"/>
  <c r="HS288" i="3" s="1"/>
  <c r="HS291" i="3" s="1"/>
  <c r="FG286" i="3"/>
  <c r="FG288" i="3" s="1"/>
  <c r="FG291" i="3" s="1"/>
  <c r="DK286" i="3"/>
  <c r="DK288" i="3" s="1"/>
  <c r="DK291" i="3" s="1"/>
  <c r="E286" i="3"/>
  <c r="E288" i="3" s="1"/>
  <c r="E291" i="3" s="1"/>
  <c r="EH286" i="3"/>
  <c r="EH288" i="3" s="1"/>
  <c r="EH291" i="3" s="1"/>
  <c r="DZ286" i="3"/>
  <c r="DZ288" i="3" s="1"/>
  <c r="DZ291" i="3" s="1"/>
  <c r="IK286" i="3"/>
  <c r="IK288" i="3" s="1"/>
  <c r="IK291" i="3" s="1"/>
  <c r="M286" i="3"/>
  <c r="M288" i="3" s="1"/>
  <c r="M291" i="3" s="1"/>
  <c r="EC286" i="3"/>
  <c r="EC288" i="3" s="1"/>
  <c r="EC291" i="3" s="1"/>
  <c r="EZ286" i="3"/>
  <c r="EZ288" i="3" s="1"/>
  <c r="EZ291" i="3" s="1"/>
  <c r="AR286" i="3"/>
  <c r="AR288" i="3" s="1"/>
  <c r="AR291" i="3" s="1"/>
  <c r="DG286" i="3"/>
  <c r="DG288" i="3" s="1"/>
  <c r="DG291" i="3" s="1"/>
  <c r="O286" i="3"/>
  <c r="O288" i="3" s="1"/>
  <c r="O291" i="3" s="1"/>
  <c r="DR286" i="3"/>
  <c r="DR288" i="3" s="1"/>
  <c r="DR291" i="3" s="1"/>
  <c r="CX286" i="3"/>
  <c r="CX288" i="3" s="1"/>
  <c r="CX291" i="3" s="1"/>
  <c r="BZ286" i="3"/>
  <c r="BZ288" i="3" s="1"/>
  <c r="BZ291" i="3" s="1"/>
  <c r="AW286" i="3"/>
  <c r="AW288" i="3" s="1"/>
  <c r="AW291" i="3" s="1"/>
  <c r="HX286" i="3"/>
  <c r="HX288" i="3" s="1"/>
  <c r="HX291" i="3" s="1"/>
  <c r="BD286" i="3"/>
  <c r="BD288" i="3" s="1"/>
  <c r="BD291" i="3" s="1"/>
  <c r="GE286" i="3"/>
  <c r="GE288" i="3" s="1"/>
  <c r="GE291" i="3" s="1"/>
  <c r="K286" i="3"/>
  <c r="K288" i="3" s="1"/>
  <c r="K291" i="3" s="1"/>
  <c r="CH286" i="3"/>
  <c r="CH288" i="3" s="1"/>
  <c r="CH291" i="3" s="1"/>
  <c r="FA286" i="3"/>
  <c r="FA288" i="3" s="1"/>
  <c r="FA291" i="3" s="1"/>
  <c r="HT286" i="3"/>
  <c r="HT288" i="3" s="1"/>
  <c r="HT291" i="3" s="1"/>
  <c r="DL286" i="3"/>
  <c r="DL288" i="3" s="1"/>
  <c r="DL291" i="3" s="1"/>
  <c r="T286" i="3"/>
  <c r="T288" i="3" s="1"/>
  <c r="T291" i="3" s="1"/>
  <c r="IS286" i="3"/>
  <c r="IS288" i="3" s="1"/>
  <c r="IS291" i="3" s="1"/>
  <c r="BC286" i="3"/>
  <c r="BC288" i="3" s="1"/>
  <c r="BC291" i="3" s="1"/>
  <c r="EX286" i="3"/>
  <c r="EX288" i="3" s="1"/>
  <c r="EX291" i="3" s="1"/>
  <c r="ID286" i="3"/>
  <c r="ID288" i="3" s="1"/>
  <c r="ID291" i="3" s="1"/>
  <c r="V286" i="3"/>
  <c r="V288" i="3" s="1"/>
  <c r="V291" i="3" s="1"/>
  <c r="FE286" i="3"/>
  <c r="FE288" i="3" s="1"/>
  <c r="FE291" i="3" s="1"/>
  <c r="Q286" i="3"/>
  <c r="Q288" i="3" s="1"/>
  <c r="Q291" i="3" s="1"/>
  <c r="EO286" i="3"/>
  <c r="EO288" i="3" s="1"/>
  <c r="EO291" i="3" s="1"/>
  <c r="Y286" i="3"/>
  <c r="Y288" i="3" s="1"/>
  <c r="Y291" i="3" s="1"/>
  <c r="P286" i="3"/>
  <c r="P288" i="3" s="1"/>
  <c r="P291" i="3" s="1"/>
  <c r="AG286" i="3"/>
  <c r="AG288" i="3" s="1"/>
  <c r="AG291" i="3" s="1"/>
  <c r="S286" i="3"/>
  <c r="S288" i="3" s="1"/>
  <c r="S291" i="3" s="1"/>
  <c r="ET286" i="3"/>
  <c r="ET288" i="3" s="1"/>
  <c r="ET291" i="3" s="1"/>
  <c r="CP286" i="3"/>
  <c r="CP288" i="3" s="1"/>
  <c r="CP291" i="3" s="1"/>
  <c r="ES286" i="3"/>
  <c r="ES288" i="3" s="1"/>
  <c r="ES291" i="3" s="1"/>
  <c r="BA286" i="3"/>
  <c r="BA288" i="3" s="1"/>
  <c r="BA291" i="3" s="1"/>
  <c r="DD286" i="3"/>
  <c r="DD288" i="3" s="1"/>
  <c r="DD291" i="3" s="1"/>
  <c r="BX286" i="3"/>
  <c r="BX288" i="3" s="1"/>
  <c r="BX291" i="3" s="1"/>
  <c r="FU286" i="3"/>
  <c r="FU288" i="3" s="1"/>
  <c r="FU291" i="3" s="1"/>
  <c r="FS286" i="3"/>
  <c r="FS288" i="3" s="1"/>
  <c r="FS291" i="3" s="1"/>
  <c r="AU286" i="3"/>
  <c r="AU288" i="3" s="1"/>
  <c r="AU291" i="3" s="1"/>
  <c r="GC286" i="3"/>
  <c r="GC288" i="3" s="1"/>
  <c r="GC291" i="3" s="1"/>
  <c r="BU286" i="3"/>
  <c r="BU288" i="3" s="1"/>
  <c r="BU291" i="3" s="1"/>
  <c r="CJ286" i="3"/>
  <c r="CJ288" i="3" s="1"/>
  <c r="CJ291" i="3" s="1"/>
  <c r="HK286" i="3"/>
  <c r="HK288" i="3" s="1"/>
  <c r="HK291" i="3" s="1"/>
  <c r="DC286" i="3"/>
  <c r="DC288" i="3" s="1"/>
  <c r="DC291" i="3" s="1"/>
  <c r="AQ286" i="3"/>
  <c r="AQ288" i="3" s="1"/>
  <c r="AQ291" i="3" s="1"/>
  <c r="FN286" i="3"/>
  <c r="FN288" i="3" s="1"/>
  <c r="FN291" i="3" s="1"/>
  <c r="FF286" i="3"/>
  <c r="FF288" i="3" s="1"/>
  <c r="FF291" i="3" s="1"/>
  <c r="FQ286" i="3"/>
  <c r="FQ288" i="3" s="1"/>
  <c r="FQ291" i="3" s="1"/>
  <c r="BI286" i="3"/>
  <c r="BI288" i="3" s="1"/>
  <c r="BI291" i="3" s="1"/>
  <c r="FX286" i="3"/>
  <c r="FX288" i="3" s="1"/>
  <c r="FX291" i="3" s="1"/>
  <c r="AZ286" i="3"/>
  <c r="AZ288" i="3" s="1"/>
  <c r="AZ291" i="3" s="1"/>
  <c r="EW286" i="3"/>
  <c r="EW288" i="3" s="1"/>
  <c r="EW291" i="3" s="1"/>
  <c r="EE286" i="3"/>
  <c r="EE288" i="3" s="1"/>
  <c r="EE291" i="3" s="1"/>
  <c r="CI286" i="3"/>
  <c r="CI288" i="3" s="1"/>
  <c r="CI291" i="3" s="1"/>
  <c r="HJ286" i="3"/>
  <c r="HJ288" i="3" s="1"/>
  <c r="HJ291" i="3" s="1"/>
  <c r="HB286" i="3"/>
  <c r="HB288" i="3" s="1"/>
  <c r="HB291" i="3" s="1"/>
  <c r="DF286" i="3"/>
  <c r="DF288" i="3" s="1"/>
  <c r="DF291" i="3" s="1"/>
  <c r="BM286" i="3"/>
  <c r="BM288" i="3" s="1"/>
  <c r="BM291" i="3" s="1"/>
  <c r="FT286" i="3"/>
  <c r="FT288" i="3" s="1"/>
  <c r="FT291" i="3" s="1"/>
  <c r="DX286" i="3"/>
  <c r="DX288" i="3" s="1"/>
  <c r="DX291" i="3" s="1"/>
  <c r="AV286" i="3"/>
  <c r="AV288" i="3" s="1"/>
  <c r="AV291" i="3" s="1"/>
  <c r="GG286" i="3"/>
  <c r="GG288" i="3" s="1"/>
  <c r="GG291" i="3" s="1"/>
  <c r="FW286" i="3"/>
  <c r="FW288" i="3" s="1"/>
  <c r="FW291" i="3" s="1"/>
  <c r="EA286" i="3"/>
  <c r="EA288" i="3" s="1"/>
  <c r="EA291" i="3" s="1"/>
  <c r="AY286" i="3"/>
  <c r="AY288" i="3" s="1"/>
  <c r="AY291" i="3" s="1"/>
  <c r="GT286" i="3"/>
  <c r="GT288" i="3" s="1"/>
  <c r="GT291" i="3" s="1"/>
  <c r="HF286" i="3"/>
  <c r="HF288" i="3" s="1"/>
  <c r="HF291" i="3" s="1"/>
  <c r="FY286" i="3"/>
  <c r="FY288" i="3" s="1"/>
  <c r="FY291" i="3" s="1"/>
  <c r="FP286" i="3"/>
  <c r="FP288" i="3" s="1"/>
  <c r="FP291" i="3" s="1"/>
  <c r="AD286" i="3"/>
  <c r="AD288" i="3" s="1"/>
  <c r="AD291" i="3" s="1"/>
  <c r="GY286" i="3"/>
  <c r="GY288" i="3" s="1"/>
  <c r="GY291" i="3" s="1"/>
  <c r="CA286" i="3"/>
  <c r="CA288" i="3" s="1"/>
  <c r="CA291" i="3" s="1"/>
  <c r="GP286" i="3"/>
  <c r="GP288" i="3" s="1"/>
  <c r="GP291" i="3" s="1"/>
  <c r="ED286" i="3"/>
  <c r="ED288" i="3" s="1"/>
  <c r="ED291" i="3" s="1"/>
  <c r="AP286" i="3"/>
  <c r="AP288" i="3" s="1"/>
  <c r="AP291" i="3" s="1"/>
  <c r="GB286" i="3"/>
  <c r="GB288" i="3" s="1"/>
  <c r="GB291" i="3" s="1"/>
  <c r="EV286" i="3"/>
  <c r="EV288" i="3" s="1"/>
  <c r="EV291" i="3" s="1"/>
  <c r="IQ286" i="3"/>
  <c r="IQ288" i="3" s="1"/>
  <c r="IQ291" i="3" s="1"/>
  <c r="FO286" i="3"/>
  <c r="FO288" i="3" s="1"/>
  <c r="FO291" i="3" s="1"/>
  <c r="BW286" i="3"/>
  <c r="BW288" i="3" s="1"/>
  <c r="BW291" i="3" s="1"/>
  <c r="J286" i="3"/>
  <c r="J288" i="3" s="1"/>
  <c r="J291" i="3" s="1"/>
  <c r="FZ286" i="3"/>
  <c r="FZ288" i="3" s="1"/>
  <c r="FZ291" i="3" s="1"/>
  <c r="IT286" i="3"/>
  <c r="IT288" i="3" s="1"/>
  <c r="IT291" i="3" s="1"/>
  <c r="Z286" i="3"/>
  <c r="Z288" i="3" s="1"/>
  <c r="Z291" i="3" s="1"/>
  <c r="GS286" i="3"/>
  <c r="GS288" i="3" s="1"/>
  <c r="GS291" i="3" s="1"/>
  <c r="HD286" i="3"/>
  <c r="HD288" i="3" s="1"/>
  <c r="HD291" i="3" s="1"/>
  <c r="EB286" i="3"/>
  <c r="EB288" i="3" s="1"/>
  <c r="EB291" i="3" s="1"/>
  <c r="CF286" i="3"/>
  <c r="CF288" i="3" s="1"/>
  <c r="CF291" i="3" s="1"/>
  <c r="GA286" i="3"/>
  <c r="GA288" i="3" s="1"/>
  <c r="GA291" i="3" s="1"/>
  <c r="I286" i="3"/>
  <c r="I288" i="3" s="1"/>
  <c r="I291" i="3" s="1"/>
  <c r="FJ286" i="3"/>
  <c r="FJ288" i="3" s="1"/>
  <c r="FJ291" i="3" s="1"/>
  <c r="HA286" i="3"/>
  <c r="HA288" i="3" s="1"/>
  <c r="HA291" i="3" s="1"/>
  <c r="GZ286" i="3"/>
  <c r="GZ288" i="3" s="1"/>
  <c r="GZ291" i="3" s="1"/>
  <c r="CB286" i="3"/>
  <c r="CB288" i="3" s="1"/>
  <c r="CB291" i="3" s="1"/>
  <c r="AL286" i="3"/>
  <c r="AL288" i="3" s="1"/>
  <c r="AL291" i="3" s="1"/>
  <c r="HC286" i="3"/>
  <c r="HC288" i="3" s="1"/>
  <c r="HC291" i="3" s="1"/>
  <c r="CE286" i="3"/>
  <c r="CE288" i="3" s="1"/>
  <c r="CE291" i="3" s="1"/>
  <c r="IL286" i="3"/>
  <c r="IL288" i="3" s="1"/>
  <c r="IL291" i="3" s="1"/>
  <c r="FB286" i="3"/>
  <c r="FB288" i="3" s="1"/>
  <c r="FB291" i="3" s="1"/>
  <c r="AH286" i="3"/>
  <c r="AH288" i="3" s="1"/>
  <c r="AH291" i="3" s="1"/>
  <c r="GV286" i="3"/>
  <c r="GV288" i="3" s="1"/>
  <c r="GV291" i="3" s="1"/>
  <c r="AB286" i="3"/>
  <c r="AB288" i="3" s="1"/>
  <c r="AB291" i="3" s="1"/>
  <c r="CC286" i="3"/>
  <c r="CC288" i="3" s="1"/>
  <c r="CC291" i="3" s="1"/>
  <c r="IE286" i="3"/>
  <c r="IE288" i="3" s="1"/>
  <c r="IE291" i="3" s="1"/>
  <c r="EM286" i="3"/>
  <c r="EM288" i="3" s="1"/>
  <c r="EM291" i="3" s="1"/>
  <c r="IH286" i="3"/>
  <c r="IH288" i="3" s="1"/>
  <c r="IH291" i="3" s="1"/>
  <c r="EL286" i="3"/>
  <c r="EL288" i="3" s="1"/>
  <c r="EL291" i="3" s="1"/>
  <c r="HH286" i="3"/>
  <c r="HH288" i="3" s="1"/>
  <c r="HH291" i="3" s="1"/>
  <c r="CZ286" i="3"/>
  <c r="CZ288" i="3" s="1"/>
  <c r="CZ291" i="3" s="1"/>
  <c r="DM286" i="3"/>
  <c r="DM288" i="3" s="1"/>
  <c r="DM291" i="3" s="1"/>
  <c r="GU286" i="3"/>
  <c r="GU288" i="3" s="1"/>
  <c r="GU291" i="3" s="1"/>
  <c r="DS286" i="3"/>
  <c r="DS288" i="3" s="1"/>
  <c r="DS291" i="3" s="1"/>
  <c r="AA286" i="3"/>
  <c r="AA288" i="3" s="1"/>
  <c r="AA291" i="3" s="1"/>
  <c r="DV286" i="3"/>
  <c r="DV288" i="3" s="1"/>
  <c r="DV291" i="3" s="1"/>
  <c r="BF286" i="3"/>
  <c r="BF288" i="3" s="1"/>
  <c r="BF291" i="3" s="1"/>
  <c r="IJ286" i="3"/>
  <c r="IJ288" i="3" s="1"/>
  <c r="IJ291" i="3" s="1"/>
  <c r="AX286" i="3"/>
  <c r="AX288" i="3" s="1"/>
  <c r="AX291" i="3" s="1"/>
  <c r="GW286" i="3"/>
  <c r="GW288" i="3" s="1"/>
  <c r="GW291" i="3" s="1"/>
  <c r="HG286" i="3"/>
  <c r="HG288" i="3" s="1"/>
  <c r="HG291" i="3" s="1"/>
  <c r="EU286" i="3"/>
  <c r="EU288" i="3" s="1"/>
  <c r="EU291" i="3" s="1"/>
  <c r="CY286" i="3"/>
  <c r="CY288" i="3" s="1"/>
  <c r="CY291" i="3" s="1"/>
  <c r="AM286" i="3"/>
  <c r="AM288" i="3" s="1"/>
  <c r="AM291" i="3" s="1"/>
  <c r="BJ286" i="3"/>
  <c r="BJ288" i="3" s="1"/>
  <c r="BJ291" i="3" s="1"/>
  <c r="IF286" i="3"/>
  <c r="IF288" i="3" s="1"/>
  <c r="IF291" i="3" s="1"/>
  <c r="EN286" i="3"/>
  <c r="EN288" i="3" s="1"/>
  <c r="EN291" i="3" s="1"/>
  <c r="AF286" i="3"/>
  <c r="AF288" i="3" s="1"/>
  <c r="AF291" i="3" s="1"/>
  <c r="II286" i="3"/>
  <c r="II288" i="3" s="1"/>
  <c r="II291" i="3" s="1"/>
  <c r="EQ286" i="3"/>
  <c r="EQ288" i="3" s="1"/>
  <c r="EQ291" i="3" s="1"/>
  <c r="AI286" i="3"/>
  <c r="AI288" i="3" s="1"/>
  <c r="AI291" i="3" s="1"/>
  <c r="C118" i="3"/>
  <c r="C119" i="3" s="1"/>
  <c r="C120" i="3" s="1"/>
  <c r="C121" i="3" s="1"/>
  <c r="CP32" i="11"/>
  <c r="CP39" i="11"/>
  <c r="CO39" i="11"/>
  <c r="CO32" i="11"/>
  <c r="CO77" i="7"/>
  <c r="CO82" i="7" s="1"/>
  <c r="CP42" i="13"/>
  <c r="CO35" i="11" l="1"/>
  <c r="CO36" i="11" s="1"/>
  <c r="CO33" i="11"/>
  <c r="CO42" i="11" s="1"/>
  <c r="CO85" i="7"/>
  <c r="C86" i="7" s="1"/>
  <c r="C83" i="7"/>
  <c r="CP35" i="11"/>
  <c r="CP33" i="11"/>
  <c r="CP42" i="11" s="1"/>
  <c r="CV33" i="11"/>
  <c r="CV42" i="11" s="1"/>
  <c r="DZ33" i="11"/>
  <c r="DZ42" i="11" s="1"/>
  <c r="DQ33" i="11"/>
  <c r="DQ42" i="11" s="1"/>
  <c r="DR33" i="11"/>
  <c r="DR42" i="11" s="1"/>
  <c r="DG33" i="11"/>
  <c r="DG42" i="11" s="1"/>
  <c r="DM33" i="11"/>
  <c r="DM42" i="11" s="1"/>
  <c r="DP33" i="11"/>
  <c r="DP42" i="11" s="1"/>
  <c r="DC33" i="11"/>
  <c r="DC42" i="11" s="1"/>
  <c r="DD33" i="11"/>
  <c r="DD42" i="11" s="1"/>
  <c r="DE33" i="11"/>
  <c r="DE42" i="11" s="1"/>
  <c r="EF33" i="11"/>
  <c r="EF42" i="11" s="1"/>
  <c r="CX33" i="11"/>
  <c r="CX42" i="11" s="1"/>
  <c r="CY33" i="11"/>
  <c r="CY42" i="11" s="1"/>
  <c r="DW33" i="11"/>
  <c r="DW42" i="11" s="1"/>
  <c r="EJ33" i="11"/>
  <c r="EJ42" i="11" s="1"/>
  <c r="CT33" i="11"/>
  <c r="CT42" i="11" s="1"/>
  <c r="CW33" i="11"/>
  <c r="CW42" i="11" s="1"/>
  <c r="CR33" i="11"/>
  <c r="CR42" i="11" s="1"/>
  <c r="ED33" i="11"/>
  <c r="ED42" i="11" s="1"/>
  <c r="EI33" i="11"/>
  <c r="EI42" i="11" s="1"/>
  <c r="DV33" i="11"/>
  <c r="DV42" i="11" s="1"/>
  <c r="DA33" i="11"/>
  <c r="DA42" i="11" s="1"/>
  <c r="CQ33" i="11"/>
  <c r="CQ42" i="11" s="1"/>
  <c r="EG33" i="11"/>
  <c r="EG42" i="11" s="1"/>
  <c r="DJ33" i="11"/>
  <c r="DJ42" i="11" s="1"/>
  <c r="EE33" i="11"/>
  <c r="EE42" i="11" s="1"/>
  <c r="DH33" i="11"/>
  <c r="DH42" i="11" s="1"/>
  <c r="CZ33" i="11"/>
  <c r="CZ42" i="11" s="1"/>
  <c r="EH33" i="11"/>
  <c r="EH42" i="11" s="1"/>
  <c r="EB33" i="11"/>
  <c r="EB42" i="11" s="1"/>
  <c r="DT33" i="11"/>
  <c r="DT42" i="11" s="1"/>
  <c r="DI33" i="11"/>
  <c r="DI42" i="11" s="1"/>
  <c r="DB33" i="11"/>
  <c r="DB42" i="11" s="1"/>
  <c r="DK33" i="11"/>
  <c r="DK42" i="11" s="1"/>
  <c r="EA33" i="11"/>
  <c r="EA42" i="11" s="1"/>
  <c r="DF33" i="11"/>
  <c r="DF42" i="11" s="1"/>
  <c r="DY33" i="11"/>
  <c r="DY42" i="11" s="1"/>
  <c r="EC33" i="11"/>
  <c r="EC42" i="11" s="1"/>
  <c r="DX33" i="11"/>
  <c r="DX42" i="11" s="1"/>
  <c r="DS33" i="11"/>
  <c r="DS42" i="11" s="1"/>
  <c r="CU33" i="11"/>
  <c r="CU42" i="11" s="1"/>
  <c r="DO33" i="11"/>
  <c r="DO42" i="11" s="1"/>
  <c r="DU33" i="11"/>
  <c r="DU42" i="11" s="1"/>
  <c r="CS33" i="11"/>
  <c r="CS42" i="11" s="1"/>
  <c r="DN33" i="11"/>
  <c r="DN42" i="11" s="1"/>
  <c r="DL33" i="11"/>
  <c r="DL42" i="11" s="1"/>
  <c r="FF33" i="11"/>
  <c r="FF42" i="11" s="1"/>
  <c r="FQ33" i="11"/>
  <c r="FQ42" i="11" s="1"/>
  <c r="FB33" i="11"/>
  <c r="FB42" i="11" s="1"/>
  <c r="GL33" i="11"/>
  <c r="GL42" i="11" s="1"/>
  <c r="GP33" i="11"/>
  <c r="GP42" i="11" s="1"/>
  <c r="GO33" i="11"/>
  <c r="GO42" i="11" s="1"/>
  <c r="FH33" i="11"/>
  <c r="FH42" i="11" s="1"/>
  <c r="FX33" i="11"/>
  <c r="FX42" i="11" s="1"/>
  <c r="GB33" i="11"/>
  <c r="GB42" i="11" s="1"/>
  <c r="GK33" i="11"/>
  <c r="GK42" i="11" s="1"/>
  <c r="GX33" i="11"/>
  <c r="GX42" i="11" s="1"/>
  <c r="FE33" i="11"/>
  <c r="FE42" i="11" s="1"/>
  <c r="FI33" i="11"/>
  <c r="FI42" i="11" s="1"/>
  <c r="GN33" i="11"/>
  <c r="GN42" i="11" s="1"/>
  <c r="FV33" i="11"/>
  <c r="FV42" i="11" s="1"/>
  <c r="FP33" i="11"/>
  <c r="FP42" i="11" s="1"/>
  <c r="EX33" i="11"/>
  <c r="EX42" i="11" s="1"/>
  <c r="FG33" i="11"/>
  <c r="FG42" i="11" s="1"/>
  <c r="GJ33" i="11"/>
  <c r="GJ42" i="11" s="1"/>
  <c r="GW33" i="11"/>
  <c r="GW42" i="11" s="1"/>
  <c r="GZ33" i="11"/>
  <c r="GZ42" i="11" s="1"/>
  <c r="GA33" i="11"/>
  <c r="GA42" i="11" s="1"/>
  <c r="FD33" i="11"/>
  <c r="FD42" i="11" s="1"/>
  <c r="HC33" i="11"/>
  <c r="HC42" i="11" s="1"/>
  <c r="GV33" i="11"/>
  <c r="GV42" i="11" s="1"/>
  <c r="FJ33" i="11"/>
  <c r="FJ42" i="11" s="1"/>
  <c r="FM33" i="11"/>
  <c r="FM42" i="11" s="1"/>
  <c r="GQ33" i="11"/>
  <c r="GQ42" i="11" s="1"/>
  <c r="FO33" i="11"/>
  <c r="FO42" i="11" s="1"/>
  <c r="GH33" i="11"/>
  <c r="GH42" i="11" s="1"/>
  <c r="HB33" i="11"/>
  <c r="HB42" i="11" s="1"/>
  <c r="FK33" i="11"/>
  <c r="FK42" i="11" s="1"/>
  <c r="GE33" i="11"/>
  <c r="GE42" i="11" s="1"/>
  <c r="HA33" i="11"/>
  <c r="HA42" i="11" s="1"/>
  <c r="GS33" i="11"/>
  <c r="GS42" i="11" s="1"/>
  <c r="FY33" i="11"/>
  <c r="FY42" i="11" s="1"/>
  <c r="FC33" i="11"/>
  <c r="FC42" i="11" s="1"/>
  <c r="FA33" i="11"/>
  <c r="FA42" i="11" s="1"/>
  <c r="GR33" i="11"/>
  <c r="GR42" i="11" s="1"/>
  <c r="EW33" i="11"/>
  <c r="EW42" i="11" s="1"/>
  <c r="FU33" i="11"/>
  <c r="FU42" i="11" s="1"/>
  <c r="HD33" i="11"/>
  <c r="HD42" i="11" s="1"/>
  <c r="GT33" i="11"/>
  <c r="GT42" i="11" s="1"/>
  <c r="D34" i="11"/>
  <c r="FN33" i="11"/>
  <c r="FN42" i="11" s="1"/>
  <c r="FR33" i="11"/>
  <c r="FR42" i="11" s="1"/>
  <c r="GC33" i="11"/>
  <c r="GC42" i="11" s="1"/>
  <c r="EY33" i="11"/>
  <c r="EY42" i="11" s="1"/>
  <c r="FW33" i="11"/>
  <c r="FW42" i="11" s="1"/>
  <c r="EZ33" i="11"/>
  <c r="EZ42" i="11" s="1"/>
  <c r="GD33" i="11"/>
  <c r="GD42" i="11" s="1"/>
  <c r="GF33" i="11"/>
  <c r="GF42" i="11" s="1"/>
  <c r="FS33" i="11"/>
  <c r="FS42" i="11" s="1"/>
  <c r="FT33" i="11"/>
  <c r="FT42" i="11" s="1"/>
  <c r="FZ33" i="11"/>
  <c r="FZ42" i="11" s="1"/>
  <c r="HF33" i="11"/>
  <c r="HF42" i="11" s="1"/>
  <c r="FL33" i="11"/>
  <c r="FL42" i="11" s="1"/>
  <c r="ER33" i="11"/>
  <c r="ER42" i="11" s="1"/>
  <c r="EQ33" i="11"/>
  <c r="EQ42" i="11" s="1"/>
  <c r="EO33" i="11"/>
  <c r="EO42" i="11" s="1"/>
  <c r="ET33" i="11"/>
  <c r="ET42" i="11" s="1"/>
  <c r="EN33" i="11"/>
  <c r="EN42" i="11" s="1"/>
  <c r="EK33" i="11"/>
  <c r="EK42" i="11" s="1"/>
  <c r="EP33" i="11"/>
  <c r="EP42" i="11" s="1"/>
  <c r="ES33" i="11"/>
  <c r="ES42" i="11" s="1"/>
  <c r="GU33" i="11"/>
  <c r="GU42" i="11" s="1"/>
  <c r="GG33" i="11"/>
  <c r="GG42" i="11" s="1"/>
  <c r="HE33" i="11"/>
  <c r="HE42" i="11" s="1"/>
  <c r="GI33" i="11"/>
  <c r="GI42" i="11" s="1"/>
  <c r="EU33" i="11"/>
  <c r="EU42" i="11" s="1"/>
  <c r="EM33" i="11"/>
  <c r="EM42" i="11" s="1"/>
  <c r="GM33" i="11"/>
  <c r="GM42" i="11" s="1"/>
  <c r="EV33" i="11"/>
  <c r="EV42" i="11" s="1"/>
  <c r="EL33" i="11"/>
  <c r="EL42" i="11" s="1"/>
  <c r="GY33" i="11"/>
  <c r="GY42" i="11" s="1"/>
  <c r="K8" i="1" l="1"/>
  <c r="E231" i="8"/>
  <c r="CP36" i="11"/>
  <c r="CS36" i="11"/>
  <c r="EF36" i="11"/>
  <c r="DO36" i="11"/>
  <c r="CR36" i="11"/>
  <c r="DL36" i="11"/>
  <c r="CQ36" i="11"/>
  <c r="EH36" i="11"/>
  <c r="DA36" i="11"/>
  <c r="EG36" i="11"/>
  <c r="DJ36" i="11"/>
  <c r="CV36" i="11"/>
  <c r="EE36" i="11"/>
  <c r="DG36" i="11"/>
  <c r="DY36" i="11"/>
  <c r="ED36" i="11"/>
  <c r="DN36" i="11"/>
  <c r="EA36" i="11"/>
  <c r="EB36" i="11"/>
  <c r="DH36" i="11"/>
  <c r="DM36" i="11"/>
  <c r="EI36" i="11"/>
  <c r="DF36" i="11"/>
  <c r="DZ36" i="11"/>
  <c r="DE36" i="11"/>
  <c r="DV36" i="11"/>
  <c r="CZ36" i="11"/>
  <c r="DC36" i="11"/>
  <c r="DX36" i="11"/>
  <c r="DB36" i="11"/>
  <c r="DW36" i="11"/>
  <c r="DI36" i="11"/>
  <c r="CW36" i="11"/>
  <c r="EC36" i="11"/>
  <c r="CY36" i="11"/>
  <c r="DU36" i="11"/>
  <c r="CX36" i="11"/>
  <c r="DT36" i="11"/>
  <c r="EJ36" i="11"/>
  <c r="DS36" i="11"/>
  <c r="DQ36" i="11"/>
  <c r="CU36" i="11"/>
  <c r="DR36" i="11"/>
  <c r="DD36" i="11"/>
  <c r="DP36" i="11"/>
  <c r="CT36" i="11"/>
  <c r="DK36" i="11"/>
  <c r="FX36" i="11"/>
  <c r="GT36" i="11"/>
  <c r="EX36" i="11"/>
  <c r="FI36" i="11"/>
  <c r="FW36" i="11"/>
  <c r="FQ36" i="11"/>
  <c r="FP36" i="11"/>
  <c r="FY36" i="11"/>
  <c r="EZ36" i="11"/>
  <c r="GG36" i="11"/>
  <c r="GM36" i="11"/>
  <c r="HE36" i="11"/>
  <c r="HC36" i="11"/>
  <c r="FV36" i="11"/>
  <c r="GS36" i="11"/>
  <c r="GD36" i="11"/>
  <c r="HF36" i="11"/>
  <c r="HA36" i="11"/>
  <c r="GO36" i="11"/>
  <c r="GU36" i="11"/>
  <c r="GI36" i="11"/>
  <c r="HB36" i="11"/>
  <c r="FU36" i="11"/>
  <c r="HD36" i="11"/>
  <c r="D37" i="11"/>
  <c r="FG36" i="11"/>
  <c r="GE36" i="11"/>
  <c r="FD36" i="11"/>
  <c r="GJ36" i="11"/>
  <c r="FF36" i="11"/>
  <c r="GA36" i="11"/>
  <c r="FO36" i="11"/>
  <c r="FM36" i="11"/>
  <c r="FL36" i="11"/>
  <c r="GF36" i="11"/>
  <c r="GC36" i="11"/>
  <c r="GB36" i="11"/>
  <c r="FZ36" i="11"/>
  <c r="FC36" i="11"/>
  <c r="FJ36" i="11"/>
  <c r="FK36" i="11"/>
  <c r="GN36" i="11"/>
  <c r="GP36" i="11"/>
  <c r="GL36" i="11"/>
  <c r="GY36" i="11"/>
  <c r="GK36" i="11"/>
  <c r="GW36" i="11"/>
  <c r="GZ36" i="11"/>
  <c r="GV36" i="11"/>
  <c r="GR36" i="11"/>
  <c r="FB36" i="11"/>
  <c r="GX36" i="11"/>
  <c r="FS36" i="11"/>
  <c r="FT36" i="11"/>
  <c r="FE36" i="11"/>
  <c r="EW36" i="11"/>
  <c r="GQ36" i="11"/>
  <c r="EY36" i="11"/>
  <c r="FN36" i="11"/>
  <c r="GH36" i="11"/>
  <c r="FH36" i="11"/>
  <c r="FA36" i="11"/>
  <c r="FR36" i="11"/>
  <c r="ET36" i="11"/>
  <c r="EN36" i="11"/>
  <c r="ES36" i="11"/>
  <c r="EL36" i="11"/>
  <c r="ER36" i="11"/>
  <c r="EK36" i="11"/>
  <c r="EQ36" i="11"/>
  <c r="EV36" i="11"/>
  <c r="EU36" i="11"/>
  <c r="EM36" i="11"/>
  <c r="EO36" i="11"/>
  <c r="EP36" i="11"/>
  <c r="E7" i="10" l="1"/>
  <c r="E4" i="10"/>
  <c r="E6" i="10"/>
  <c r="E8" i="10"/>
  <c r="E3" i="10"/>
  <c r="E5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yijinping</author>
  </authors>
  <commentList>
    <comment ref="B28" authorId="0" shapeId="0" xr:uid="{035495C8-2D61-F245-99FF-357D929127DB}">
      <text>
        <r>
          <rPr>
            <b/>
            <sz val="9"/>
            <color rgb="FF000000"/>
            <rFont val="Tahoma"/>
            <family val="2"/>
          </rPr>
          <t>yijinping: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宋体"/>
            <family val="3"/>
            <charset val="134"/>
          </rPr>
          <t>请根据项目实际情况确定汇算清缴时间，填入对应时间段</t>
        </r>
      </text>
    </comment>
    <comment ref="B29" authorId="0" shapeId="0" xr:uid="{77096985-076D-DF40-96D4-212C918D3472}">
      <text>
        <r>
          <rPr>
            <b/>
            <sz val="9"/>
            <color rgb="FF000000"/>
            <rFont val="Tahoma"/>
            <family val="2"/>
          </rPr>
          <t>yijinping: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宋体"/>
            <family val="3"/>
            <charset val="134"/>
          </rPr>
          <t>请根据项目实际情况确定清缴时间，填入对应时间段</t>
        </r>
      </text>
    </comment>
    <comment ref="B30" authorId="0" shapeId="0" xr:uid="{83365248-B85A-7E4F-9F85-15B2D7230F9E}">
      <text>
        <r>
          <rPr>
            <b/>
            <sz val="9"/>
            <color rgb="FF000000"/>
            <rFont val="Tahoma"/>
            <family val="2"/>
          </rPr>
          <t>yijinping: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宋体"/>
            <family val="3"/>
            <charset val="134"/>
          </rPr>
          <t>请根据实际还款约定日期填列</t>
        </r>
      </text>
    </comment>
  </commentList>
</comments>
</file>

<file path=xl/sharedStrings.xml><?xml version="1.0" encoding="utf-8"?>
<sst xmlns="http://schemas.openxmlformats.org/spreadsheetml/2006/main" count="1514" uniqueCount="692">
  <si>
    <t>L3</t>
  </si>
  <si>
    <t>L2</t>
  </si>
  <si>
    <t>L1</t>
  </si>
  <si>
    <t>Level</t>
  </si>
  <si>
    <t>Area</t>
  </si>
  <si>
    <t>Leasing Efficiency</t>
  </si>
  <si>
    <t>Leasable Area</t>
  </si>
  <si>
    <t>Car Park</t>
  </si>
  <si>
    <t>Operating GFA – Above</t>
  </si>
  <si>
    <t>Operating GFA – Under Ground</t>
  </si>
  <si>
    <t>No of level</t>
  </si>
  <si>
    <t>Total</t>
  </si>
  <si>
    <t>Anchor</t>
  </si>
  <si>
    <t>Mini Anchor</t>
  </si>
  <si>
    <t>Large Tenant</t>
  </si>
  <si>
    <t>Medium Tenant</t>
  </si>
  <si>
    <t>Small Tenant</t>
  </si>
  <si>
    <t>Other</t>
  </si>
  <si>
    <t>Tenant Mix</t>
  </si>
  <si>
    <t>Children</t>
  </si>
  <si>
    <t>Floor</t>
  </si>
  <si>
    <t>Cinema</t>
  </si>
  <si>
    <t>Shop Size Definition</t>
  </si>
  <si>
    <t>Food Court</t>
  </si>
  <si>
    <t>Home</t>
  </si>
  <si>
    <t>Tenant Area</t>
  </si>
  <si>
    <t>No.</t>
  </si>
  <si>
    <t>Total Area</t>
  </si>
  <si>
    <t>Pre-development Initial Time</t>
  </si>
  <si>
    <t>Construction Commencement</t>
  </si>
  <si>
    <t>Construction Completion</t>
  </si>
  <si>
    <t xml:space="preserve">Project Opening </t>
  </si>
  <si>
    <t>Proejct Exit</t>
  </si>
  <si>
    <t>Capitalization Rate</t>
  </si>
  <si>
    <t>Benchmark</t>
  </si>
  <si>
    <t>Size</t>
  </si>
  <si>
    <t>Type</t>
  </si>
  <si>
    <t>RMB/m2/Day</t>
  </si>
  <si>
    <t>Rental Ratio By Floor</t>
  </si>
  <si>
    <t>Rental Ratio By Tenant Type</t>
  </si>
  <si>
    <t>Department Store</t>
  </si>
  <si>
    <t>Service</t>
  </si>
  <si>
    <t>Kiosks</t>
  </si>
  <si>
    <t>Ratio</t>
  </si>
  <si>
    <t>Rental Ratio By Shop Size</t>
  </si>
  <si>
    <t>Rental Ratio</t>
  </si>
  <si>
    <t>Tenure</t>
  </si>
  <si>
    <t>Vacancy Allowance</t>
  </si>
  <si>
    <t>Retention Rate</t>
  </si>
  <si>
    <t>Rental Growth</t>
  </si>
  <si>
    <t>Rental Free Allowance</t>
  </si>
  <si>
    <t>Base Rental</t>
  </si>
  <si>
    <t>Market Rental</t>
  </si>
  <si>
    <t>Project Rental</t>
  </si>
  <si>
    <t>Management Fee Income</t>
  </si>
  <si>
    <t>Growth Rate</t>
  </si>
  <si>
    <t>Park Area per Lot</t>
  </si>
  <si>
    <t>Total Lots</t>
  </si>
  <si>
    <t>Rental Per Lot</t>
  </si>
  <si>
    <t>Occupancy Rate</t>
  </si>
  <si>
    <t>Annual Growth</t>
  </si>
  <si>
    <t>Other Income</t>
  </si>
  <si>
    <t>Total Operating Income</t>
  </si>
  <si>
    <t>Operating Expense</t>
  </si>
  <si>
    <t>Leasing Commission</t>
  </si>
  <si>
    <t>Asset Management Fee</t>
  </si>
  <si>
    <t>Other Owner's Expense</t>
  </si>
  <si>
    <t>Capex</t>
  </si>
  <si>
    <t>Property Tax</t>
  </si>
  <si>
    <t>Business Tax</t>
  </si>
  <si>
    <t>Other Tax</t>
  </si>
  <si>
    <t>Income Tax</t>
  </si>
  <si>
    <t>Building Depreciation</t>
  </si>
  <si>
    <t>Salvage Ratio</t>
  </si>
  <si>
    <t>Land Amortization</t>
  </si>
  <si>
    <t>Land Acquisition Cost</t>
  </si>
  <si>
    <t>Payment Schedule</t>
  </si>
  <si>
    <t>Development Cost</t>
  </si>
  <si>
    <t>Total Operating Expense</t>
  </si>
  <si>
    <t>NOI</t>
  </si>
  <si>
    <t>Total Development Cost</t>
  </si>
  <si>
    <t>Brokerage Fee</t>
  </si>
  <si>
    <t>Sales Price</t>
  </si>
  <si>
    <t>Other Sales Expenses</t>
  </si>
  <si>
    <t>Asset Sales Price</t>
  </si>
  <si>
    <t>Net Sales Proceed</t>
  </si>
  <si>
    <t>Target Rental</t>
  </si>
  <si>
    <t>Rent Free Allowance</t>
  </si>
  <si>
    <t>Lease Tenure</t>
  </si>
  <si>
    <t>Occupancy Rate/Retention Rate/Management Fee</t>
  </si>
  <si>
    <t>2nd</t>
  </si>
  <si>
    <t>3rd</t>
  </si>
  <si>
    <t>4th</t>
  </si>
  <si>
    <t>5th</t>
  </si>
  <si>
    <t>1st</t>
  </si>
  <si>
    <t>First Year Occupancy Rate</t>
  </si>
  <si>
    <t>Shop No.</t>
  </si>
  <si>
    <t>(Base)</t>
  </si>
  <si>
    <t>Management Fee</t>
  </si>
  <si>
    <t>1st Year Rental-Market</t>
  </si>
  <si>
    <t>1st Year Rental-Project</t>
  </si>
  <si>
    <t>Renewal</t>
  </si>
  <si>
    <t>Market</t>
  </si>
  <si>
    <t>Premium/Discount</t>
  </si>
  <si>
    <t>Parking and Other Income</t>
  </si>
  <si>
    <t>Tenant List</t>
  </si>
  <si>
    <t>Retention</t>
  </si>
  <si>
    <t>Year</t>
  </si>
  <si>
    <t>Month</t>
  </si>
  <si>
    <t>Default</t>
  </si>
  <si>
    <t>Rental Cal Scenario</t>
  </si>
  <si>
    <t>Rent Free</t>
  </si>
  <si>
    <t>Total-Development Costs(Incl. magt fee)</t>
  </si>
  <si>
    <t>Development Costs</t>
  </si>
  <si>
    <t>Capitalized Interest</t>
  </si>
  <si>
    <t>Number of Payment</t>
  </si>
  <si>
    <t>Final Settlement</t>
  </si>
  <si>
    <t>Payment Ratio</t>
  </si>
  <si>
    <t>Total Effective Rental</t>
  </si>
  <si>
    <t>Parking Income</t>
  </si>
  <si>
    <t>Total Other Income</t>
  </si>
  <si>
    <t>Management Fee Growth Rate</t>
  </si>
  <si>
    <t>Total Management Income</t>
  </si>
  <si>
    <t>Land/Acquisition Cost</t>
  </si>
  <si>
    <t>Annual Growth Rate</t>
  </si>
  <si>
    <t>Self-Setting</t>
  </si>
  <si>
    <t>Total Opertating Expense per month</t>
  </si>
  <si>
    <t>Option 2 - Cost/Year</t>
  </si>
  <si>
    <t>Option 4 - Total Operating Expense</t>
  </si>
  <si>
    <t>Option 3 - Ratio of Management Fee</t>
  </si>
  <si>
    <t>Excl. NOI</t>
  </si>
  <si>
    <t>Incl. NOI</t>
  </si>
  <si>
    <t>Total GFA</t>
  </si>
  <si>
    <t>Operating GFA</t>
  </si>
  <si>
    <t>Breakdown_Cost Per Unit</t>
  </si>
  <si>
    <t>Breakdown_Total Cost</t>
  </si>
  <si>
    <t>Total Sum_Cost Per Unit</t>
  </si>
  <si>
    <t>Total Sum_Total Cost</t>
  </si>
  <si>
    <t>Days per Months</t>
  </si>
  <si>
    <t>Asset Value</t>
  </si>
  <si>
    <t>New Project</t>
  </si>
  <si>
    <t>Old Project</t>
  </si>
  <si>
    <t>Non-Operating Expense</t>
  </si>
  <si>
    <t>Total Project Input Tax</t>
  </si>
  <si>
    <t>Sale VAT Rate</t>
  </si>
  <si>
    <t>Management Fee VAT Rate</t>
  </si>
  <si>
    <t>Total Development Cost(Excl. Interest)</t>
  </si>
  <si>
    <t>Operating Input Tax</t>
  </si>
  <si>
    <t>% Total Operting Income</t>
  </si>
  <si>
    <t>RMB/Year</t>
  </si>
  <si>
    <t>% Total Development Cost</t>
  </si>
  <si>
    <t>% Development Cost</t>
  </si>
  <si>
    <t>% Total Operating Income</t>
  </si>
  <si>
    <t>Property Management Fee</t>
  </si>
  <si>
    <t>% (Total Effective Income+Total Other Income)</t>
  </si>
  <si>
    <t>% Total Effective Rental</t>
  </si>
  <si>
    <t>Operating Income</t>
  </si>
  <si>
    <t>Total Non-Operating Expense</t>
  </si>
  <si>
    <t>NOI after Capex</t>
  </si>
  <si>
    <t>Net Sales Proceeds</t>
  </si>
  <si>
    <t>Total Sales Price</t>
  </si>
  <si>
    <t>Brokage Fee</t>
  </si>
  <si>
    <t>Total Net Sales Proceed</t>
  </si>
  <si>
    <t>Land/Acquisition Loan</t>
  </si>
  <si>
    <t>Starting</t>
  </si>
  <si>
    <t>Completion</t>
  </si>
  <si>
    <t>Development Loan</t>
  </si>
  <si>
    <t>Term Loan</t>
  </si>
  <si>
    <t>Loan 1</t>
  </si>
  <si>
    <t>LTV Ratio</t>
  </si>
  <si>
    <t>Loan amount</t>
  </si>
  <si>
    <t>Interest Rate</t>
  </si>
  <si>
    <t>Interest Payment Method</t>
  </si>
  <si>
    <t>Compound</t>
  </si>
  <si>
    <t>Principal</t>
  </si>
  <si>
    <t>Ist</t>
  </si>
  <si>
    <t>Repayment Time</t>
  </si>
  <si>
    <t>Principal Repayment Times</t>
  </si>
  <si>
    <t>Withdraw Arrangement</t>
  </si>
  <si>
    <t>Plain Interest</t>
  </si>
  <si>
    <t>Development Loan 1</t>
  </si>
  <si>
    <t>Land Loan 1</t>
  </si>
  <si>
    <t>Interest-Plain</t>
  </si>
  <si>
    <t>Principal-DF</t>
  </si>
  <si>
    <t>Principal-EP</t>
  </si>
  <si>
    <t>Principal-SS</t>
  </si>
  <si>
    <t>Self-Setting(SS)</t>
  </si>
  <si>
    <t>Equity First(EF)</t>
  </si>
  <si>
    <t>Debt First(DF)</t>
  </si>
  <si>
    <t>Equal Proportion(EP)</t>
  </si>
  <si>
    <t>Months Per Lease</t>
  </si>
  <si>
    <t>Option 1 - Cost/Area/Year</t>
  </si>
  <si>
    <t>Supermarket</t>
  </si>
  <si>
    <t>Downtime</t>
  </si>
  <si>
    <t>Downtime allowance</t>
  </si>
  <si>
    <t>Operating Output Tax</t>
  </si>
  <si>
    <t>VAT input Tax balance</t>
  </si>
  <si>
    <t>Land Cost input VAT Tax</t>
  </si>
  <si>
    <t>Land/Aquisition Cost(Excl. Interest)</t>
  </si>
  <si>
    <t>Sales VAT Prepaid Rate</t>
  </si>
  <si>
    <t>% Total Operting Expense</t>
  </si>
  <si>
    <t>Equity</t>
  </si>
  <si>
    <t>Debt</t>
  </si>
  <si>
    <t>Debt Balance</t>
  </si>
  <si>
    <t>Repayment</t>
  </si>
  <si>
    <t>Final Repayment</t>
  </si>
  <si>
    <t>Loan Principal-EF</t>
  </si>
  <si>
    <t>Interest</t>
  </si>
  <si>
    <t>Loan Repayment</t>
  </si>
  <si>
    <t>Accumulated Loan</t>
  </si>
  <si>
    <t>Remaining Loan Quota Balance</t>
  </si>
  <si>
    <t>Construction Loan</t>
  </si>
  <si>
    <t>Loan</t>
  </si>
  <si>
    <t>Final Settlelment</t>
  </si>
  <si>
    <t>Debt Service</t>
  </si>
  <si>
    <t>Plain</t>
  </si>
  <si>
    <t>Repayment Amount</t>
  </si>
  <si>
    <t>Equity Balance</t>
  </si>
  <si>
    <t>Project Cash Flow Before Tax</t>
  </si>
  <si>
    <t>Project Cash Flow After Tax</t>
  </si>
  <si>
    <t>Land Loan</t>
  </si>
  <si>
    <t>Mortgage</t>
  </si>
  <si>
    <t>Loan Principle</t>
  </si>
  <si>
    <t>所得税测算－Taxable Income Projection</t>
  </si>
  <si>
    <t>Revenue</t>
    <phoneticPr fontId="5" type="noConversion"/>
  </si>
  <si>
    <t>Expenses (exclude depreciation)</t>
    <phoneticPr fontId="5" type="noConversion"/>
  </si>
  <si>
    <t>Total Expenses (excluding depreciation)</t>
  </si>
  <si>
    <t>Depreciation</t>
    <phoneticPr fontId="5" type="noConversion"/>
  </si>
  <si>
    <t>Depreciation -Land</t>
  </si>
  <si>
    <t xml:space="preserve">Depreciation - Capitalized Interest Costs </t>
  </si>
  <si>
    <t>Depreciation - Development Costs</t>
  </si>
  <si>
    <t>Term Loan Interest</t>
  </si>
  <si>
    <t>Total Repayment</t>
  </si>
  <si>
    <t xml:space="preserve"> Debt Service </t>
  </si>
  <si>
    <t>Total Expenses - w/o capital structure</t>
  </si>
  <si>
    <t>Total Expenses - w capital structure</t>
  </si>
  <si>
    <t>Stamp Duty</t>
  </si>
  <si>
    <t>Asset Sale</t>
  </si>
  <si>
    <t>LAT</t>
  </si>
  <si>
    <t>Appreciation</t>
  </si>
  <si>
    <t>Deduction</t>
  </si>
  <si>
    <t>Appreciation Ratio</t>
  </si>
  <si>
    <t>Taxable Income (Loss) - w/o capital structure</t>
  </si>
  <si>
    <t>Taxable Income (Loss) - w capital structure</t>
  </si>
  <si>
    <t>Equity Cash Flow Before Tax</t>
  </si>
  <si>
    <t>Equity Cash Flow After Tax</t>
  </si>
  <si>
    <t>Equity Sale</t>
  </si>
  <si>
    <t>Stamp Duty Tax</t>
  </si>
  <si>
    <t xml:space="preserve">Income Tax </t>
  </si>
  <si>
    <t>Property Management Fee-Op1</t>
  </si>
  <si>
    <t>Property Management Fee-Op2</t>
  </si>
  <si>
    <t>Property Management Fee-Op3</t>
  </si>
  <si>
    <t>Asset Management Fee-Op1</t>
  </si>
  <si>
    <t>Asset Management Fee-Op2</t>
  </si>
  <si>
    <t>Other Owner's Expense-Op1</t>
  </si>
  <si>
    <t>Other Owner's Expense-Op2</t>
  </si>
  <si>
    <t>Other Owner's Expense-Op3</t>
  </si>
  <si>
    <t>Capex-Op1</t>
  </si>
  <si>
    <t>Capex-Op2</t>
  </si>
  <si>
    <t>Capex-Op3</t>
  </si>
  <si>
    <t>Income Tax Requisition Rate</t>
  </si>
  <si>
    <t>Operating Input Tax-Op1</t>
  </si>
  <si>
    <t>Operating Input Tax-Op2</t>
  </si>
  <si>
    <t>Operating Input Tax-Op3</t>
  </si>
  <si>
    <t>Operating Expense-Op1</t>
  </si>
  <si>
    <t>Operating Expense-Op3</t>
  </si>
  <si>
    <t>Operating Expense-Op4</t>
  </si>
  <si>
    <t>VAT prepaid</t>
  </si>
  <si>
    <t>VAT settlement</t>
  </si>
  <si>
    <t>VAT clear</t>
  </si>
  <si>
    <t>Value-added Tax</t>
  </si>
  <si>
    <t>Income Tax-w/o Levy</t>
  </si>
  <si>
    <t>Income Tax-w Levy</t>
  </si>
  <si>
    <t>Income Tax-w/ Levy</t>
  </si>
  <si>
    <t>Debt Service-Land Loan</t>
  </si>
  <si>
    <t>Debt Service-Construction Loan</t>
  </si>
  <si>
    <t>Debt Service-Term Loan</t>
  </si>
  <si>
    <t>Category</t>
  </si>
  <si>
    <t>Mix</t>
  </si>
  <si>
    <t>w Levy</t>
  </si>
  <si>
    <t>w/o Levy</t>
  </si>
  <si>
    <t>VAT</t>
  </si>
  <si>
    <t>Capex-Op4</t>
  </si>
  <si>
    <t>Capex-Op5</t>
  </si>
  <si>
    <t>LAT w/Levy adjustment</t>
  </si>
  <si>
    <t>LAT - w/ Levy adjustment</t>
  </si>
  <si>
    <t>Total Income</t>
  </si>
  <si>
    <t>% Total Cost</t>
  </si>
  <si>
    <t>Yuan</t>
  </si>
  <si>
    <t>Fashion and Accessories</t>
  </si>
  <si>
    <t>Food and Beverage</t>
  </si>
  <si>
    <t>Entertainment and Leisure</t>
  </si>
  <si>
    <t>1st Average Rental</t>
  </si>
  <si>
    <t>1st Total Rental</t>
  </si>
  <si>
    <t>NOI yield</t>
  </si>
  <si>
    <t>Project IRR before Tax</t>
  </si>
  <si>
    <t>Equity IRR after Tax</t>
  </si>
  <si>
    <t>Tenant Number</t>
  </si>
  <si>
    <t>NLA</t>
  </si>
  <si>
    <t>Percentage</t>
  </si>
  <si>
    <t>Average Area</t>
  </si>
  <si>
    <t>Department</t>
  </si>
  <si>
    <t>Tenant No.</t>
  </si>
  <si>
    <t>Average Average</t>
  </si>
  <si>
    <t>Effictive Rental</t>
  </si>
  <si>
    <t>Average Rental</t>
  </si>
  <si>
    <t>Gross Rental</t>
  </si>
  <si>
    <t>Rental Contribution</t>
  </si>
  <si>
    <t>Area Contribution</t>
  </si>
  <si>
    <t>CAGR</t>
  </si>
  <si>
    <t>Opening</t>
  </si>
  <si>
    <t>Exit</t>
  </si>
  <si>
    <t>PV of Cashflow</t>
  </si>
  <si>
    <t>PV of Net Sales Proceeds</t>
  </si>
  <si>
    <t>Total Cost</t>
  </si>
  <si>
    <t>Exit price</t>
  </si>
  <si>
    <t>Project IRR</t>
  </si>
  <si>
    <t>Equity IRR</t>
  </si>
  <si>
    <t>Net sales proceed contribution</t>
  </si>
  <si>
    <t>Cash flow contribution</t>
  </si>
  <si>
    <t>总结</t>
  </si>
  <si>
    <t>Summary</t>
  </si>
  <si>
    <t>L4</t>
  </si>
  <si>
    <t>B1</t>
  </si>
  <si>
    <t>B2</t>
  </si>
  <si>
    <t>Tenant Type</t>
  </si>
  <si>
    <t>Total Rental</t>
  </si>
  <si>
    <t>L5</t>
  </si>
  <si>
    <t>Step 3</t>
  </si>
  <si>
    <t>Step 4</t>
  </si>
  <si>
    <t>Step 5</t>
  </si>
  <si>
    <t>Step 6</t>
  </si>
  <si>
    <t>Step 2</t>
  </si>
  <si>
    <t>Step 1</t>
  </si>
  <si>
    <t>Other Owenr's Expense</t>
  </si>
  <si>
    <t>Other Owner's Expense-Op4</t>
  </si>
  <si>
    <t>GFA</t>
  </si>
  <si>
    <t>Lesasing Efficiency</t>
  </si>
  <si>
    <t>Column1</t>
  </si>
  <si>
    <t>1st Year Average Rental</t>
  </si>
  <si>
    <t>Exit Year Average Rental</t>
  </si>
  <si>
    <t>NOI Yield</t>
  </si>
  <si>
    <t>Average Effective Rental</t>
  </si>
  <si>
    <t>Asset Management Fee-Op3</t>
  </si>
  <si>
    <t>Valuation</t>
  </si>
  <si>
    <t>Target IRR</t>
  </si>
  <si>
    <t>EBITDA yield</t>
  </si>
  <si>
    <t>EBITDA Yield</t>
  </si>
  <si>
    <t>Project</t>
  </si>
  <si>
    <t>Renewal Growth Rate-Market</t>
  </si>
  <si>
    <t>Renewal Growth Rate-Project</t>
  </si>
  <si>
    <t>Market/Project</t>
  </si>
  <si>
    <t>城建税Urban Construction</t>
  </si>
  <si>
    <t>Sales VAT</t>
  </si>
  <si>
    <t>教育附加税Education Supplement</t>
  </si>
  <si>
    <t>地方教育附加税Local Education Surcharge</t>
  </si>
  <si>
    <t>土地使用税Land Holding Tax</t>
  </si>
  <si>
    <t>占地面积Land Area</t>
  </si>
  <si>
    <t>Additional Tax</t>
  </si>
  <si>
    <t>Miscellaneous Income</t>
  </si>
  <si>
    <t>Carpark, Miscellaneous &amp; Other Income</t>
  </si>
  <si>
    <t>Both</t>
  </si>
  <si>
    <t>Value added tax</t>
  </si>
  <si>
    <t>Addional Tax</t>
  </si>
  <si>
    <t>Land Holding Tax</t>
  </si>
  <si>
    <t>Land Price</t>
  </si>
  <si>
    <t>Exit Output Tax</t>
  </si>
  <si>
    <t>Input Tax balance</t>
  </si>
  <si>
    <t>Value-added Tax &amp; Additional Tax</t>
  </si>
  <si>
    <t>% Development Cost(with capitalized interest)</t>
  </si>
  <si>
    <t>Deduction Ratio</t>
  </si>
  <si>
    <t>Deduction Ratio-w/o Levy</t>
  </si>
  <si>
    <t>Deduction Ratio-w Levy</t>
  </si>
  <si>
    <t>LAT Cal Method</t>
  </si>
  <si>
    <t>Rental Growth Rate</t>
  </si>
  <si>
    <t>Cap Rate</t>
  </si>
  <si>
    <t>Rental</t>
  </si>
  <si>
    <t>元/平米</t>
  </si>
  <si>
    <t>Interest Rate-Land</t>
  </si>
  <si>
    <t>Interest Rate-Construction</t>
  </si>
  <si>
    <t>Interest Rate-Term</t>
  </si>
  <si>
    <t>NOI Margin</t>
  </si>
  <si>
    <t>原始成本</t>
  </si>
  <si>
    <t>收购溢价</t>
  </si>
  <si>
    <t>收购费用</t>
  </si>
  <si>
    <t>Project Settletment</t>
  </si>
  <si>
    <t>推广收入</t>
  </si>
  <si>
    <t>场地收入</t>
  </si>
  <si>
    <t>库房收入</t>
  </si>
  <si>
    <t>社区配套收入</t>
  </si>
  <si>
    <t>小剧场收入</t>
  </si>
  <si>
    <t>管理费收入</t>
  </si>
  <si>
    <t>委托管理费收入</t>
  </si>
  <si>
    <t>其他收入</t>
  </si>
  <si>
    <t>停车收入</t>
  </si>
  <si>
    <t>首年金额</t>
  </si>
  <si>
    <t>年增长率</t>
  </si>
  <si>
    <t>Project Rental per sqm</t>
  </si>
  <si>
    <t>面积</t>
  </si>
  <si>
    <t>Project Management Fee per sqm</t>
  </si>
  <si>
    <t>Gross management fee</t>
  </si>
  <si>
    <t>运营成本</t>
  </si>
  <si>
    <t>推广成本</t>
  </si>
  <si>
    <t>商区管理成本</t>
  </si>
  <si>
    <t>人工成本</t>
  </si>
  <si>
    <t>六项费用</t>
  </si>
  <si>
    <t>主控费用</t>
  </si>
  <si>
    <t>售后返租成本</t>
  </si>
  <si>
    <t>土地建筑物租赁成本</t>
  </si>
  <si>
    <t>包租费用</t>
  </si>
  <si>
    <t>其他</t>
  </si>
  <si>
    <t>资本化利息</t>
  </si>
  <si>
    <t>management fee</t>
  </si>
  <si>
    <r>
      <rPr>
        <b/>
        <sz val="9"/>
        <rFont val="黑体"/>
        <family val="3"/>
        <charset val="134"/>
      </rPr>
      <t>现金流入</t>
    </r>
  </si>
  <si>
    <r>
      <rPr>
        <sz val="9"/>
        <rFont val="宋体"/>
        <family val="3"/>
        <charset val="134"/>
      </rPr>
      <t>持有物业净现金流入</t>
    </r>
  </si>
  <si>
    <r>
      <rPr>
        <sz val="9"/>
        <rFont val="宋体"/>
        <family val="3"/>
        <charset val="134"/>
      </rPr>
      <t>融资进款</t>
    </r>
  </si>
  <si>
    <r>
      <rPr>
        <sz val="9"/>
        <rFont val="宋体"/>
        <family val="3"/>
        <charset val="134"/>
      </rPr>
      <t>其他</t>
    </r>
  </si>
  <si>
    <r>
      <rPr>
        <b/>
        <sz val="9"/>
        <rFont val="黑体"/>
        <family val="3"/>
        <charset val="134"/>
      </rPr>
      <t>现金流出</t>
    </r>
  </si>
  <si>
    <r>
      <rPr>
        <sz val="9"/>
        <rFont val="宋体"/>
        <family val="3"/>
        <charset val="134"/>
      </rPr>
      <t>土地总成本</t>
    </r>
  </si>
  <si>
    <r>
      <rPr>
        <sz val="9"/>
        <rFont val="宋体"/>
        <family val="3"/>
        <charset val="134"/>
      </rPr>
      <t>资本化财务费用</t>
    </r>
  </si>
  <si>
    <r>
      <rPr>
        <sz val="9"/>
        <rFont val="宋体"/>
        <family val="3"/>
        <charset val="134"/>
      </rPr>
      <t>销售费用</t>
    </r>
  </si>
  <si>
    <r>
      <rPr>
        <sz val="9"/>
        <rFont val="宋体"/>
        <family val="3"/>
        <charset val="134"/>
      </rPr>
      <t>管理费用</t>
    </r>
  </si>
  <si>
    <r>
      <rPr>
        <sz val="9"/>
        <rFont val="宋体"/>
        <family val="3"/>
        <charset val="134"/>
      </rPr>
      <t>财务费用</t>
    </r>
  </si>
  <si>
    <r>
      <rPr>
        <sz val="10"/>
        <rFont val="宋体"/>
        <family val="3"/>
        <charset val="134"/>
      </rPr>
      <t>预缴增值税</t>
    </r>
  </si>
  <si>
    <r>
      <rPr>
        <sz val="10"/>
        <rFont val="宋体"/>
        <family val="3"/>
        <charset val="134"/>
      </rPr>
      <t>期末增值税清算调整</t>
    </r>
  </si>
  <si>
    <r>
      <rPr>
        <sz val="9"/>
        <rFont val="宋体"/>
        <family val="3"/>
        <charset val="134"/>
      </rPr>
      <t>营业税及附加（含增值税附加）</t>
    </r>
  </si>
  <si>
    <r>
      <rPr>
        <sz val="9"/>
        <rFont val="宋体"/>
        <family val="3"/>
        <charset val="134"/>
      </rPr>
      <t>土地增值税（清算口径）</t>
    </r>
  </si>
  <si>
    <r>
      <rPr>
        <sz val="9"/>
        <rFont val="宋体"/>
        <family val="3"/>
        <charset val="134"/>
      </rPr>
      <t>所得税</t>
    </r>
  </si>
  <si>
    <r>
      <rPr>
        <sz val="9"/>
        <rFont val="宋体"/>
        <family val="3"/>
        <charset val="134"/>
      </rPr>
      <t>融资还款</t>
    </r>
  </si>
  <si>
    <r>
      <rPr>
        <b/>
        <sz val="9"/>
        <rFont val="黑体"/>
        <family val="3"/>
        <charset val="134"/>
      </rPr>
      <t>融资状态项目净现金流</t>
    </r>
  </si>
  <si>
    <r>
      <rPr>
        <b/>
        <sz val="9"/>
        <rFont val="黑体"/>
        <family val="3"/>
        <charset val="134"/>
      </rPr>
      <t>融资状态累计净现金流量</t>
    </r>
  </si>
  <si>
    <r>
      <rPr>
        <b/>
        <sz val="9"/>
        <rFont val="黑体"/>
        <family val="3"/>
        <charset val="134"/>
      </rPr>
      <t>项目融资</t>
    </r>
    <r>
      <rPr>
        <b/>
        <sz val="9"/>
        <rFont val="Times New Roman"/>
        <family val="1"/>
      </rPr>
      <t>IRR</t>
    </r>
  </si>
  <si>
    <r>
      <rPr>
        <b/>
        <sz val="9"/>
        <rFont val="黑体"/>
        <family val="3"/>
        <charset val="134"/>
      </rPr>
      <t>非融资状态项目净现金流</t>
    </r>
  </si>
  <si>
    <r>
      <rPr>
        <b/>
        <sz val="9"/>
        <rFont val="黑体"/>
        <family val="3"/>
        <charset val="134"/>
      </rPr>
      <t>非融资状态累计净现金流量</t>
    </r>
  </si>
  <si>
    <r>
      <rPr>
        <b/>
        <sz val="9"/>
        <rFont val="黑体"/>
        <family val="3"/>
        <charset val="134"/>
      </rPr>
      <t>项目非融资</t>
    </r>
    <r>
      <rPr>
        <b/>
        <sz val="9"/>
        <rFont val="Times New Roman"/>
        <family val="1"/>
      </rPr>
      <t>IRR</t>
    </r>
  </si>
  <si>
    <r>
      <rPr>
        <b/>
        <sz val="10"/>
        <color rgb="FFFF0000"/>
        <rFont val="黑体"/>
        <family val="3"/>
        <charset val="134"/>
      </rPr>
      <t>其中：经营性现金流</t>
    </r>
  </si>
  <si>
    <r>
      <rPr>
        <b/>
        <sz val="10"/>
        <color theme="1"/>
        <rFont val="宋体"/>
        <family val="3"/>
        <charset val="134"/>
      </rPr>
      <t>股东借款利息</t>
    </r>
  </si>
  <si>
    <r>
      <rPr>
        <b/>
        <sz val="10"/>
        <color theme="1"/>
        <rFont val="宋体"/>
        <family val="3"/>
        <charset val="134"/>
      </rPr>
      <t>扣除股东利息后的累计净现金流</t>
    </r>
  </si>
  <si>
    <r>
      <rPr>
        <b/>
        <sz val="9"/>
        <color theme="1"/>
        <rFont val="宋体"/>
        <family val="3"/>
        <charset val="134"/>
      </rPr>
      <t>平均股东投入</t>
    </r>
  </si>
  <si>
    <t>管理费用</t>
  </si>
  <si>
    <t>财务费用</t>
  </si>
  <si>
    <t>所得税</t>
  </si>
  <si>
    <t>编码</t>
  </si>
  <si>
    <t>项目</t>
  </si>
  <si>
    <t>一</t>
  </si>
  <si>
    <t>经营收入（含税）</t>
  </si>
  <si>
    <t>1.3</t>
  </si>
  <si>
    <t>1.4</t>
  </si>
  <si>
    <t>物业费收入</t>
  </si>
  <si>
    <t>1.5</t>
  </si>
  <si>
    <t>1.6</t>
  </si>
  <si>
    <t>1.7</t>
  </si>
  <si>
    <t>1.8</t>
  </si>
  <si>
    <t>车位租赁收入</t>
  </si>
  <si>
    <t>1.9</t>
  </si>
  <si>
    <t>1.10</t>
  </si>
  <si>
    <t>1.11</t>
  </si>
  <si>
    <t>1.12</t>
  </si>
  <si>
    <t>收银机收入</t>
  </si>
  <si>
    <t>二</t>
  </si>
  <si>
    <t>税金及附加</t>
  </si>
  <si>
    <t>2.1</t>
  </si>
  <si>
    <t xml:space="preserve">       房产税</t>
  </si>
  <si>
    <t>2.1.1</t>
  </si>
  <si>
    <t>从价计征</t>
  </si>
  <si>
    <t>2.1.2</t>
  </si>
  <si>
    <t>从租计征</t>
  </si>
  <si>
    <t>2.2</t>
  </si>
  <si>
    <t xml:space="preserve">       城镇土地使用税</t>
  </si>
  <si>
    <t>2.3</t>
  </si>
  <si>
    <t xml:space="preserve">       印花税</t>
  </si>
  <si>
    <t>2.4</t>
  </si>
  <si>
    <t>城市建设维护税</t>
  </si>
  <si>
    <t>2.5</t>
  </si>
  <si>
    <t>教育费附加</t>
  </si>
  <si>
    <t>2.6</t>
  </si>
  <si>
    <t>地方教育附加</t>
  </si>
  <si>
    <t>2.8</t>
  </si>
  <si>
    <t>增值税</t>
  </si>
  <si>
    <t>增值税当期销项税额</t>
  </si>
  <si>
    <t>增值税当期（进项税额-进项转出）</t>
  </si>
  <si>
    <t>三</t>
  </si>
  <si>
    <t>经营成本</t>
  </si>
  <si>
    <t>3.1</t>
  </si>
  <si>
    <t>3.2</t>
  </si>
  <si>
    <t>3.3</t>
  </si>
  <si>
    <t>招商成本</t>
  </si>
  <si>
    <t>3.4</t>
  </si>
  <si>
    <t>3.5</t>
  </si>
  <si>
    <t>3.6</t>
  </si>
  <si>
    <t>3.7</t>
  </si>
  <si>
    <t>3.8</t>
  </si>
  <si>
    <t>包租成本</t>
  </si>
  <si>
    <t>四</t>
  </si>
  <si>
    <t>4.1</t>
  </si>
  <si>
    <t>4.2</t>
  </si>
  <si>
    <t>4.3</t>
  </si>
  <si>
    <t>五</t>
  </si>
  <si>
    <t>营业外收入</t>
  </si>
  <si>
    <t>六</t>
  </si>
  <si>
    <t>营业外支出</t>
  </si>
  <si>
    <t>息税折旧前利润(EBITDA)</t>
  </si>
  <si>
    <t>七</t>
  </si>
  <si>
    <t>折旧及摊销</t>
  </si>
  <si>
    <t>八</t>
  </si>
  <si>
    <t>九</t>
  </si>
  <si>
    <t>十</t>
  </si>
  <si>
    <t>评估增值</t>
  </si>
  <si>
    <t>利润总额</t>
  </si>
  <si>
    <t>税后净利润</t>
  </si>
  <si>
    <t>%</t>
  </si>
  <si>
    <t>租金收入</t>
  </si>
  <si>
    <t>1.2</t>
  </si>
  <si>
    <t>受托管理收入</t>
  </si>
  <si>
    <t>总部管理成本</t>
  </si>
  <si>
    <t>不含总部管理成本息税折旧前利润 (NOI)</t>
  </si>
  <si>
    <t>经营贷款利息</t>
  </si>
  <si>
    <t>Contract Year</t>
  </si>
  <si>
    <t>Calender year</t>
  </si>
  <si>
    <t>系统计算</t>
  </si>
  <si>
    <t>自定义</t>
  </si>
  <si>
    <r>
      <rPr>
        <sz val="10"/>
        <rFont val="Times"/>
        <family val="1"/>
      </rPr>
      <t>2</t>
    </r>
    <r>
      <rPr>
        <sz val="10"/>
        <rFont val="宋体"/>
        <family val="3"/>
        <charset val="134"/>
      </rPr>
      <t>、前期费用</t>
    </r>
  </si>
  <si>
    <r>
      <rPr>
        <sz val="10"/>
        <rFont val="Times"/>
        <family val="1"/>
      </rPr>
      <t>3</t>
    </r>
    <r>
      <rPr>
        <sz val="10"/>
        <rFont val="宋体"/>
        <family val="3"/>
        <charset val="134"/>
      </rPr>
      <t>、基础设施费</t>
    </r>
  </si>
  <si>
    <r>
      <rPr>
        <sz val="10"/>
        <rFont val="Times"/>
        <family val="1"/>
      </rPr>
      <t>4</t>
    </r>
    <r>
      <rPr>
        <sz val="10"/>
        <rFont val="宋体"/>
        <family val="3"/>
        <charset val="134"/>
      </rPr>
      <t>、建安及装修工程费</t>
    </r>
  </si>
  <si>
    <r>
      <rPr>
        <sz val="10"/>
        <rFont val="Times"/>
        <family val="1"/>
      </rPr>
      <t>5</t>
    </r>
    <r>
      <rPr>
        <sz val="10"/>
        <rFont val="宋体"/>
        <family val="3"/>
        <charset val="134"/>
      </rPr>
      <t>、园林环境工程费</t>
    </r>
  </si>
  <si>
    <r>
      <rPr>
        <sz val="10"/>
        <rFont val="Times"/>
        <family val="1"/>
      </rPr>
      <t>6</t>
    </r>
    <r>
      <rPr>
        <sz val="10"/>
        <rFont val="宋体"/>
        <family val="3"/>
        <charset val="134"/>
      </rPr>
      <t>、公共配套设施费</t>
    </r>
  </si>
  <si>
    <r>
      <rPr>
        <sz val="10"/>
        <rFont val="Times"/>
        <family val="1"/>
      </rPr>
      <t>7</t>
    </r>
    <r>
      <rPr>
        <sz val="10"/>
        <rFont val="宋体"/>
        <family val="3"/>
        <charset val="134"/>
      </rPr>
      <t>、工程后续成本</t>
    </r>
  </si>
  <si>
    <r>
      <rPr>
        <sz val="10"/>
        <rFont val="Times"/>
        <family val="1"/>
      </rPr>
      <t>8</t>
    </r>
    <r>
      <rPr>
        <sz val="10"/>
        <rFont val="宋体"/>
        <family val="3"/>
        <charset val="134"/>
      </rPr>
      <t>、开发间接费用</t>
    </r>
  </si>
  <si>
    <t>12. 其他费用2</t>
  </si>
  <si>
    <r>
      <rPr>
        <sz val="10"/>
        <rFont val="Times"/>
        <family val="1"/>
      </rPr>
      <t>10</t>
    </r>
    <r>
      <rPr>
        <sz val="10"/>
        <rFont val="宋体"/>
        <family val="3"/>
        <charset val="134"/>
      </rPr>
      <t>、不可预见费</t>
    </r>
  </si>
  <si>
    <t>11. 开办费</t>
  </si>
  <si>
    <t>支付进度</t>
  </si>
  <si>
    <t>关</t>
  </si>
  <si>
    <t>Contract Month</t>
  </si>
  <si>
    <t>Property Tax -Op1-从租计征</t>
  </si>
  <si>
    <t>Property Tax -Op2-从价计征</t>
  </si>
  <si>
    <t>Property Tax -Op3-同时征收</t>
  </si>
  <si>
    <t>Stamp duty Tax-Op1</t>
  </si>
  <si>
    <t>Stamp duty Tax-Op2</t>
  </si>
  <si>
    <t>折旧摊销</t>
  </si>
  <si>
    <t>免租补贴</t>
  </si>
  <si>
    <t>空置补贴</t>
  </si>
  <si>
    <t>调整补贴</t>
  </si>
  <si>
    <t>租赁佣金</t>
  </si>
  <si>
    <t>折旧&amp;摊销</t>
  </si>
  <si>
    <t>Initial Time</t>
  </si>
  <si>
    <t>Cash Deficiency Loan</t>
  </si>
  <si>
    <t>Shareholder loan</t>
  </si>
  <si>
    <t>Yes</t>
  </si>
  <si>
    <t>No</t>
  </si>
  <si>
    <t>Total LTV Ratio</t>
  </si>
  <si>
    <t>Loan Withdraw Ratio</t>
  </si>
  <si>
    <t xml:space="preserve">Interest Rate </t>
  </si>
  <si>
    <t>Cash Deficiency loan</t>
  </si>
  <si>
    <t>Interest payment method</t>
  </si>
  <si>
    <t>Final</t>
  </si>
  <si>
    <t>Debt Service-Cash Deficiency Loan</t>
  </si>
  <si>
    <t>Total debt</t>
  </si>
  <si>
    <t>股东贷款利息</t>
  </si>
  <si>
    <t>融资流入</t>
  </si>
  <si>
    <t>融资流出</t>
  </si>
  <si>
    <t xml:space="preserve"> Interest </t>
  </si>
  <si>
    <t xml:space="preserve"> Loan Repayment </t>
  </si>
  <si>
    <t xml:space="preserve"> Accumulated Loan </t>
  </si>
  <si>
    <t xml:space="preserve"> Final Settlelment </t>
  </si>
  <si>
    <t xml:space="preserve"> Final Settlement </t>
  </si>
  <si>
    <t xml:space="preserve"> Loan Principle </t>
  </si>
  <si>
    <t xml:space="preserve"> Repayment </t>
  </si>
  <si>
    <t>Project Cash Flow Surplus/Deficit</t>
  </si>
  <si>
    <t>Debt Interest-Land Loan</t>
  </si>
  <si>
    <t>Debt Interest-Cash Deficiency Loan(Compound)</t>
  </si>
  <si>
    <t>Debt Interest-Cash Deficiency Loan(Plain)</t>
  </si>
  <si>
    <t>Cash Flow after Debt Service</t>
  </si>
  <si>
    <t>Loan interest</t>
  </si>
  <si>
    <t>Loan Repayment-Principal</t>
  </si>
  <si>
    <t>Loan Repayment-Interest</t>
  </si>
  <si>
    <t>Accumulated Construction loan-Principal</t>
  </si>
  <si>
    <t>Accumulated Construction loan-Interest</t>
  </si>
  <si>
    <t>Accumulated Construction loan</t>
  </si>
  <si>
    <t>Loan Principal</t>
  </si>
  <si>
    <t>Interest Payment</t>
  </si>
  <si>
    <t>NOI after capex</t>
  </si>
  <si>
    <t>Total Revenue</t>
  </si>
  <si>
    <t>1.1.1</t>
  </si>
  <si>
    <t>1.1.2</t>
  </si>
  <si>
    <t>1.1.3</t>
  </si>
  <si>
    <t>1.1.4</t>
  </si>
  <si>
    <t>1.2.1</t>
  </si>
  <si>
    <t>1.2.2</t>
  </si>
  <si>
    <t>1.2.3</t>
  </si>
  <si>
    <t>1.3.1</t>
  </si>
  <si>
    <t>印花税</t>
  </si>
  <si>
    <t>可扣除项目</t>
  </si>
  <si>
    <t>开发成本</t>
  </si>
  <si>
    <t>开发费用</t>
  </si>
  <si>
    <t>加计扣除</t>
  </si>
  <si>
    <t>税金</t>
  </si>
  <si>
    <t>增值额</t>
  </si>
  <si>
    <t>增值比例</t>
  </si>
  <si>
    <t>按税法规定计算应纳税额</t>
  </si>
  <si>
    <t>Debt Service-Cash deficiency loan</t>
  </si>
  <si>
    <r>
      <t>9</t>
    </r>
    <r>
      <rPr>
        <sz val="10"/>
        <rFont val="宋体"/>
        <family val="3"/>
        <charset val="134"/>
      </rPr>
      <t>、资本化利息</t>
    </r>
    <r>
      <rPr>
        <sz val="10"/>
        <rFont val="Times"/>
        <family val="1"/>
      </rPr>
      <t>-自定义</t>
    </r>
  </si>
  <si>
    <t>资本化利息-系统计算</t>
  </si>
  <si>
    <t>无</t>
  </si>
  <si>
    <t>持有物业销售净现金流入</t>
  </si>
  <si>
    <t>Land Cost</t>
  </si>
  <si>
    <t>EBITDA</t>
  </si>
  <si>
    <t>Cashflow after Non-operating items</t>
  </si>
  <si>
    <t>净运营现金流</t>
  </si>
  <si>
    <t>净运营收入</t>
  </si>
  <si>
    <t>Non-Operating items</t>
  </si>
  <si>
    <t>土地使用税</t>
  </si>
  <si>
    <t>资本性支出</t>
  </si>
  <si>
    <t>总成本</t>
  </si>
  <si>
    <t>总开发成本</t>
  </si>
  <si>
    <t>土地/收购成本</t>
  </si>
  <si>
    <t>Acquisition premium/discount</t>
  </si>
  <si>
    <t>Acquisition surcharges</t>
  </si>
  <si>
    <t>Pre development Cost</t>
  </si>
  <si>
    <t>Government Charges for Infrastructure</t>
  </si>
  <si>
    <t>Public Utility Charges:</t>
  </si>
  <si>
    <t>Construction Costs:</t>
  </si>
  <si>
    <t>General And Admin. Costs:</t>
  </si>
  <si>
    <t>Other Development Costs:</t>
  </si>
  <si>
    <t>Opening Costs:</t>
  </si>
  <si>
    <t>contigency</t>
  </si>
  <si>
    <t>4.2.1</t>
  </si>
  <si>
    <t>4.2.2</t>
  </si>
  <si>
    <t>4.2.3</t>
  </si>
  <si>
    <t>4.2.4</t>
  </si>
  <si>
    <t>4.2.5</t>
  </si>
  <si>
    <t>4.2.6</t>
  </si>
  <si>
    <t>4.2.7</t>
  </si>
  <si>
    <t>4.2.8</t>
  </si>
  <si>
    <t>4.2.9</t>
  </si>
  <si>
    <t>4.2.10</t>
  </si>
  <si>
    <t>4.1.1</t>
  </si>
  <si>
    <t>4.1.2</t>
  </si>
  <si>
    <t>4.1.3</t>
  </si>
  <si>
    <t>项目管理费</t>
  </si>
  <si>
    <t>资产管理费</t>
  </si>
  <si>
    <t>其他业主费用</t>
  </si>
  <si>
    <t>总非运营支出</t>
  </si>
  <si>
    <t>Total Non-Operating Items</t>
  </si>
  <si>
    <t>非运营支出项</t>
  </si>
  <si>
    <t>Stamp duty</t>
  </si>
  <si>
    <t>附加税</t>
  </si>
  <si>
    <t>房产税</t>
  </si>
  <si>
    <t>运营费用</t>
  </si>
  <si>
    <t>运营支出项</t>
  </si>
  <si>
    <t>总物业管理费收入</t>
  </si>
  <si>
    <t>物业管理费收入</t>
  </si>
  <si>
    <t>多经收入</t>
  </si>
  <si>
    <t>停车场收入</t>
  </si>
  <si>
    <t>有效租金收入</t>
  </si>
  <si>
    <t>毛租金收入</t>
  </si>
  <si>
    <t>经营调整补贴</t>
  </si>
  <si>
    <t>Rental Income</t>
  </si>
  <si>
    <t>总收入</t>
  </si>
  <si>
    <t>其他收入合计</t>
  </si>
  <si>
    <t>前期费用</t>
  </si>
  <si>
    <t>基础设施费</t>
  </si>
  <si>
    <t>建安及装修工程费</t>
  </si>
  <si>
    <t>园林环境工程费</t>
  </si>
  <si>
    <t>公共配套设施费</t>
  </si>
  <si>
    <t>工程后续成本</t>
  </si>
  <si>
    <t>开发间接费用</t>
  </si>
  <si>
    <t>开办费</t>
  </si>
  <si>
    <t>其他费用2</t>
  </si>
  <si>
    <t>不可预见费</t>
  </si>
  <si>
    <t>退出价格</t>
  </si>
  <si>
    <t>交易佣金</t>
  </si>
  <si>
    <t>其他交易费用</t>
  </si>
  <si>
    <t>增值税及附加</t>
  </si>
  <si>
    <t>土地增值税</t>
  </si>
  <si>
    <t>资产退出</t>
  </si>
  <si>
    <t>净资产退出收入</t>
  </si>
  <si>
    <t>项目自由现金流（税前）</t>
  </si>
  <si>
    <t>项目自由现金流（税后）</t>
  </si>
  <si>
    <t>融资</t>
  </si>
  <si>
    <t>土地贷款现金流</t>
  </si>
  <si>
    <t>开发贷款现金流</t>
  </si>
  <si>
    <t>缺口贷款现金流</t>
  </si>
  <si>
    <t>经营贷款现金流</t>
  </si>
  <si>
    <t>Financial Cost</t>
  </si>
  <si>
    <t>土增税调整（杠杆后）</t>
  </si>
  <si>
    <t>股本自由现金流（税前）</t>
  </si>
  <si>
    <t>股本自由现金流（税后）</t>
  </si>
  <si>
    <t>Cost for remedial works</t>
  </si>
  <si>
    <t>Landscape cost</t>
  </si>
  <si>
    <t>Non-operating income</t>
  </si>
  <si>
    <t>总运营支出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</si>
</sst>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6" formatCode="&quot;$&quot;#,##0_);[Red]\(&quot;$&quot;#,##0\)"/>
    <numFmt numFmtId="8" formatCode="&quot;$&quot;#,##0.00_);[Red]\(&quot;$&quot;#,##0.00\)"/>
    <numFmt numFmtId="41" formatCode="_(* #,##0_);_(* \(#,##0\);_(* &quot;-&quot;_);_(@_)"/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0.0%"/>
    <numFmt numFmtId="167" formatCode="[$¥-804]#,##0.00"/>
    <numFmt numFmtId="168" formatCode="_(* #,##0_);_(* \(#,##0\);_(* &quot;-&quot;??_);_(@_)"/>
    <numFmt numFmtId="169" formatCode="&quot;Y&quot;General"/>
    <numFmt numFmtId="170" formatCode="&quot;M&quot;General"/>
    <numFmt numFmtId="171" formatCode="mm\-yyyy"/>
    <numFmt numFmtId="172" formatCode="General\Y\r"/>
    <numFmt numFmtId="173" formatCode="_-* #,##0.0_-;\-* #,##0.0_-;_-* &quot;-&quot;??_-;_-@_-"/>
    <numFmt numFmtId="174" formatCode="&quot;Q&quot;General"/>
    <numFmt numFmtId="175" formatCode="_ * #,##0.00_ ;_ * \-#,##0.00_ ;_ * &quot;-&quot;??_ ;_ @_ "/>
    <numFmt numFmtId="176" formatCode="_ * #,##0_ ;_ * \-#,##0_ ;_ * &quot;-&quot;??_ ;_ @_ "/>
    <numFmt numFmtId="177" formatCode="0.00_);[Red]\(0.00\)"/>
    <numFmt numFmtId="178" formatCode="_ * #,##0.0000_ ;_ * \-#,##0.0000_ ;_ * &quot;-&quot;??_ ;_ @_ "/>
    <numFmt numFmtId="179" formatCode="_(* #,##0.0_);_(* \(#,##0.0\);_(* &quot;-&quot;_);_(@_)"/>
    <numFmt numFmtId="180" formatCode="0_);[Red]\(0\)"/>
    <numFmt numFmtId="181" formatCode="_(&quot;$&quot;* #,##0_);_(&quot;$&quot;* \(#,##0\);_(&quot;$&quot;* &quot;-&quot;??_);_(@_)"/>
  </numFmts>
  <fonts count="59">
    <font>
      <sz val="12"/>
      <color theme="1"/>
      <name val="宋体"/>
      <family val="2"/>
      <scheme val="minor"/>
    </font>
    <font>
      <sz val="12"/>
      <color theme="1"/>
      <name val="宋体"/>
      <family val="2"/>
      <scheme val="minor"/>
    </font>
    <font>
      <sz val="12"/>
      <color theme="1"/>
      <name val="宋体"/>
      <family val="2"/>
      <scheme val="minor"/>
    </font>
    <font>
      <sz val="12"/>
      <color theme="1"/>
      <name val="宋体"/>
      <family val="2"/>
      <scheme val="minor"/>
    </font>
    <font>
      <u/>
      <sz val="12"/>
      <color theme="10"/>
      <name val="宋体"/>
      <family val="2"/>
      <scheme val="minor"/>
    </font>
    <font>
      <u/>
      <sz val="12"/>
      <color theme="11"/>
      <name val="宋体"/>
      <family val="2"/>
      <scheme val="minor"/>
    </font>
    <font>
      <sz val="12"/>
      <color theme="3"/>
      <name val="宋体"/>
      <family val="2"/>
      <scheme val="minor"/>
    </font>
    <font>
      <sz val="12"/>
      <name val="宋体"/>
      <family val="2"/>
      <scheme val="minor"/>
    </font>
    <font>
      <sz val="12"/>
      <color theme="0"/>
      <name val="宋体"/>
      <family val="2"/>
      <scheme val="minor"/>
    </font>
    <font>
      <sz val="12"/>
      <color rgb="FF0000FF"/>
      <name val="宋体"/>
      <family val="2"/>
      <scheme val="minor"/>
    </font>
    <font>
      <sz val="11"/>
      <color theme="1"/>
      <name val="宋体"/>
      <family val="2"/>
      <scheme val="minor"/>
    </font>
    <font>
      <b/>
      <sz val="12"/>
      <name val="宋体"/>
      <family val="2"/>
      <scheme val="minor"/>
    </font>
    <font>
      <b/>
      <sz val="12"/>
      <color theme="1"/>
      <name val="宋体"/>
      <family val="2"/>
      <scheme val="minor"/>
    </font>
    <font>
      <sz val="12"/>
      <color rgb="FF000000"/>
      <name val="宋体"/>
      <family val="2"/>
      <scheme val="minor"/>
    </font>
    <font>
      <b/>
      <i/>
      <u/>
      <sz val="12"/>
      <color theme="1"/>
      <name val="宋体"/>
      <family val="2"/>
      <scheme val="minor"/>
    </font>
    <font>
      <b/>
      <i/>
      <u/>
      <sz val="12"/>
      <name val="宋体"/>
      <family val="2"/>
      <scheme val="minor"/>
    </font>
    <font>
      <b/>
      <sz val="12"/>
      <color rgb="FF000000"/>
      <name val="宋体"/>
      <family val="2"/>
      <scheme val="minor"/>
    </font>
    <font>
      <sz val="16"/>
      <color rgb="FF7030A0"/>
      <name val="Arial Unicode MS"/>
      <family val="2"/>
      <charset val="134"/>
    </font>
    <font>
      <sz val="11"/>
      <color theme="1"/>
      <name val="Arial Unicode MS"/>
      <family val="2"/>
      <charset val="134"/>
    </font>
    <font>
      <b/>
      <sz val="11"/>
      <color theme="1"/>
      <name val="Arial Unicode MS"/>
      <family val="2"/>
      <charset val="134"/>
    </font>
    <font>
      <sz val="12"/>
      <color theme="1"/>
      <name val="宋体"/>
      <family val="2"/>
      <scheme val="minor"/>
    </font>
    <font>
      <sz val="12"/>
      <color theme="0"/>
      <name val="宋体"/>
      <family val="2"/>
      <scheme val="minor"/>
    </font>
    <font>
      <sz val="12"/>
      <color rgb="FF0000FF"/>
      <name val="宋体"/>
      <family val="2"/>
      <scheme val="minor"/>
    </font>
    <font>
      <sz val="12"/>
      <color theme="3"/>
      <name val="宋体"/>
      <family val="2"/>
      <scheme val="minor"/>
    </font>
    <font>
      <sz val="12"/>
      <name val="宋体"/>
      <family val="2"/>
      <scheme val="minor"/>
    </font>
    <font>
      <sz val="12"/>
      <color rgb="FF800000"/>
      <name val="宋体"/>
      <family val="2"/>
      <scheme val="minor"/>
    </font>
    <font>
      <sz val="11"/>
      <color theme="0"/>
      <name val="宋体"/>
      <family val="2"/>
      <scheme val="minor"/>
    </font>
    <font>
      <sz val="12"/>
      <color rgb="FF0070C0"/>
      <name val="宋体"/>
      <family val="2"/>
      <scheme val="minor"/>
    </font>
    <font>
      <sz val="12"/>
      <color rgb="FFC00000"/>
      <name val="宋体"/>
      <family val="2"/>
      <scheme val="minor"/>
    </font>
    <font>
      <sz val="12"/>
      <color rgb="FFFFFFFF"/>
      <name val="宋体"/>
      <family val="2"/>
      <scheme val="minor"/>
    </font>
    <font>
      <sz val="12"/>
      <color rgb="FFFF0000"/>
      <name val="宋体"/>
      <family val="2"/>
      <scheme val="minor"/>
    </font>
    <font>
      <sz val="12"/>
      <color theme="0" tint="-4.9989318521683403E-2"/>
      <name val="宋体"/>
      <family val="2"/>
      <scheme val="minor"/>
    </font>
    <font>
      <b/>
      <sz val="10"/>
      <name val="Times New Roman"/>
      <family val="1"/>
    </font>
    <font>
      <b/>
      <sz val="8"/>
      <name val="Times New Roman"/>
      <family val="1"/>
    </font>
    <font>
      <b/>
      <sz val="9"/>
      <name val="Times New Roman"/>
      <family val="1"/>
    </font>
    <font>
      <b/>
      <sz val="9"/>
      <name val="黑体"/>
      <family val="3"/>
      <charset val="134"/>
    </font>
    <font>
      <sz val="9"/>
      <name val="Times New Roman"/>
      <family val="1"/>
    </font>
    <font>
      <sz val="9"/>
      <name val="宋体"/>
      <family val="3"/>
      <charset val="134"/>
    </font>
    <font>
      <sz val="9"/>
      <color theme="1"/>
      <name val="Times New Roman"/>
      <family val="1"/>
    </font>
    <font>
      <sz val="10"/>
      <name val="宋体"/>
      <family val="3"/>
      <charset val="134"/>
    </font>
    <font>
      <b/>
      <sz val="10"/>
      <color rgb="FFFF0000"/>
      <name val="Times New Roman"/>
      <family val="1"/>
    </font>
    <font>
      <b/>
      <sz val="10"/>
      <color rgb="FFFF0000"/>
      <name val="黑体"/>
      <family val="3"/>
      <charset val="134"/>
    </font>
    <font>
      <sz val="11"/>
      <color theme="1"/>
      <name val="Times New Roman"/>
      <family val="1"/>
    </font>
    <font>
      <b/>
      <sz val="10"/>
      <color theme="1"/>
      <name val="Times New Roman"/>
      <family val="1"/>
    </font>
    <font>
      <b/>
      <sz val="10"/>
      <color theme="1"/>
      <name val="宋体"/>
      <family val="3"/>
      <charset val="134"/>
    </font>
    <font>
      <b/>
      <sz val="9"/>
      <color theme="1"/>
      <name val="Times New Roman"/>
      <family val="1"/>
    </font>
    <font>
      <b/>
      <sz val="9"/>
      <color theme="1"/>
      <name val="宋体"/>
      <family val="3"/>
      <charset val="134"/>
    </font>
    <font>
      <sz val="12"/>
      <name val="宋体"/>
      <family val="3"/>
      <charset val="134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9"/>
      <color rgb="FF000000"/>
      <name val="宋体"/>
      <family val="3"/>
      <charset val="134"/>
    </font>
    <font>
      <b/>
      <u/>
      <sz val="10"/>
      <color theme="10"/>
      <name val="黑体"/>
      <family val="3"/>
      <charset val="134"/>
    </font>
    <font>
      <sz val="11"/>
      <color theme="1"/>
      <name val="宋体"/>
      <family val="3"/>
      <charset val="134"/>
      <scheme val="minor"/>
    </font>
    <font>
      <b/>
      <sz val="10"/>
      <color theme="0"/>
      <name val="黑体"/>
      <family val="3"/>
      <charset val="134"/>
    </font>
    <font>
      <b/>
      <sz val="10"/>
      <name val="黑体"/>
      <family val="3"/>
      <charset val="134"/>
    </font>
    <font>
      <sz val="10"/>
      <name val="黑体"/>
      <family val="3"/>
      <charset val="134"/>
    </font>
    <font>
      <sz val="10"/>
      <name val="Times"/>
      <family val="1"/>
    </font>
    <font>
      <sz val="10"/>
      <name val="微软雅黑"/>
      <family val="2"/>
      <charset val="134"/>
    </font>
    <font>
      <b/>
      <sz val="12"/>
      <color rgb="FF333333"/>
      <name val="宋体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000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EF731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800000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27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387">
    <xf numFmtId="0" fontId="0" fillId="0" borderId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175" fontId="47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/>
    <xf numFmtId="175" fontId="52" fillId="0" borderId="0" applyFont="0" applyFill="0" applyBorder="0" applyAlignment="0" applyProtection="0">
      <alignment vertical="center"/>
    </xf>
    <xf numFmtId="175" fontId="47" fillId="0" borderId="0" applyFont="0" applyFill="0" applyBorder="0" applyAlignment="0" applyProtection="0"/>
    <xf numFmtId="0" fontId="47" fillId="0" borderId="0" applyFont="0" applyFill="0" applyBorder="0" applyAlignment="0" applyProtection="0">
      <alignment vertical="center"/>
    </xf>
    <xf numFmtId="0" fontId="47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533">
    <xf numFmtId="0" fontId="0" fillId="0" borderId="0" xfId="0"/>
    <xf numFmtId="0" fontId="0" fillId="0" borderId="0" xfId="0" applyFill="1"/>
    <xf numFmtId="0" fontId="7" fillId="0" borderId="0" xfId="0" applyFont="1"/>
    <xf numFmtId="0" fontId="9" fillId="0" borderId="0" xfId="0" applyFont="1"/>
    <xf numFmtId="9" fontId="9" fillId="0" borderId="0" xfId="0" applyNumberFormat="1" applyFont="1"/>
    <xf numFmtId="165" fontId="0" fillId="0" borderId="0" xfId="1" applyNumberFormat="1" applyFont="1"/>
    <xf numFmtId="171" fontId="0" fillId="0" borderId="0" xfId="0" applyNumberFormat="1"/>
    <xf numFmtId="171" fontId="7" fillId="0" borderId="0" xfId="0" applyNumberFormat="1" applyFont="1"/>
    <xf numFmtId="171" fontId="9" fillId="0" borderId="0" xfId="0" applyNumberFormat="1" applyFont="1"/>
    <xf numFmtId="165" fontId="9" fillId="0" borderId="0" xfId="1" applyNumberFormat="1" applyFont="1"/>
    <xf numFmtId="0" fontId="7" fillId="0" borderId="0" xfId="0" applyFont="1" applyAlignment="1">
      <alignment horizontal="left" inden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0" fontId="0" fillId="0" borderId="0" xfId="0" applyAlignment="1">
      <alignment vertical="center"/>
    </xf>
    <xf numFmtId="0" fontId="0" fillId="0" borderId="0" xfId="0" applyFont="1"/>
    <xf numFmtId="168" fontId="9" fillId="0" borderId="0" xfId="1" applyNumberFormat="1" applyFont="1"/>
    <xf numFmtId="0" fontId="0" fillId="0" borderId="0" xfId="0" applyAlignment="1">
      <alignment horizontal="center" vertical="center"/>
    </xf>
    <xf numFmtId="0" fontId="8" fillId="5" borderId="0" xfId="0" applyFont="1" applyFill="1"/>
    <xf numFmtId="0" fontId="0" fillId="0" borderId="0" xfId="0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15" fillId="0" borderId="0" xfId="0" applyFont="1"/>
    <xf numFmtId="0" fontId="11" fillId="0" borderId="0" xfId="0" applyFont="1" applyAlignment="1">
      <alignment horizontal="left" indent="1"/>
    </xf>
    <xf numFmtId="0" fontId="12" fillId="0" borderId="0" xfId="0" applyFont="1"/>
    <xf numFmtId="0" fontId="12" fillId="0" borderId="0" xfId="0" applyFont="1" applyAlignment="1">
      <alignment horizontal="left" vertical="center" indent="1"/>
    </xf>
    <xf numFmtId="0" fontId="12" fillId="0" borderId="0" xfId="0" applyFont="1" applyAlignment="1">
      <alignment horizontal="left" indent="1"/>
    </xf>
    <xf numFmtId="0" fontId="14" fillId="0" borderId="0" xfId="0" applyFont="1" applyAlignment="1">
      <alignment horizontal="left"/>
    </xf>
    <xf numFmtId="41" fontId="0" fillId="0" borderId="0" xfId="1" applyNumberFormat="1" applyFont="1"/>
    <xf numFmtId="41" fontId="0" fillId="0" borderId="0" xfId="0" applyNumberFormat="1"/>
    <xf numFmtId="0" fontId="8" fillId="0" borderId="0" xfId="0" applyFont="1" applyFill="1"/>
    <xf numFmtId="0" fontId="13" fillId="0" borderId="0" xfId="0" applyFont="1"/>
    <xf numFmtId="0" fontId="16" fillId="0" borderId="0" xfId="0" applyFont="1" applyAlignment="1">
      <alignment horizontal="left" vertical="center" indent="1"/>
    </xf>
    <xf numFmtId="166" fontId="9" fillId="0" borderId="0" xfId="0" applyNumberFormat="1" applyFont="1"/>
    <xf numFmtId="10" fontId="0" fillId="0" borderId="0" xfId="2" applyNumberFormat="1" applyFont="1" applyAlignment="1">
      <alignment horizontal="left" vertical="center" indent="1"/>
    </xf>
    <xf numFmtId="0" fontId="0" fillId="0" borderId="0" xfId="0" applyFill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0" fillId="0" borderId="0" xfId="0" applyFont="1" applyAlignment="1">
      <alignment horizontal="right"/>
    </xf>
    <xf numFmtId="0" fontId="7" fillId="0" borderId="0" xfId="0" applyFont="1" applyAlignment="1">
      <alignment horizontal="right"/>
    </xf>
    <xf numFmtId="9" fontId="0" fillId="0" borderId="0" xfId="2" applyFont="1"/>
    <xf numFmtId="0" fontId="20" fillId="2" borderId="0" xfId="0" applyFont="1" applyFill="1"/>
    <xf numFmtId="0" fontId="20" fillId="6" borderId="1" xfId="0" applyFont="1" applyFill="1" applyBorder="1"/>
    <xf numFmtId="0" fontId="20" fillId="6" borderId="2" xfId="0" applyFont="1" applyFill="1" applyBorder="1"/>
    <xf numFmtId="0" fontId="20" fillId="6" borderId="3" xfId="0" applyFont="1" applyFill="1" applyBorder="1"/>
    <xf numFmtId="0" fontId="20" fillId="6" borderId="1" xfId="0" applyFont="1" applyFill="1" applyBorder="1" applyAlignment="1">
      <alignment horizontal="center" vertical="center"/>
    </xf>
    <xf numFmtId="0" fontId="20" fillId="6" borderId="2" xfId="0" applyFont="1" applyFill="1" applyBorder="1" applyAlignment="1">
      <alignment horizontal="center" vertical="center"/>
    </xf>
    <xf numFmtId="0" fontId="20" fillId="6" borderId="3" xfId="0" applyFont="1" applyFill="1" applyBorder="1" applyAlignment="1">
      <alignment horizontal="center" vertical="center"/>
    </xf>
    <xf numFmtId="0" fontId="20" fillId="6" borderId="4" xfId="0" applyFont="1" applyFill="1" applyBorder="1"/>
    <xf numFmtId="0" fontId="20" fillId="6" borderId="0" xfId="0" applyFont="1" applyFill="1" applyBorder="1"/>
    <xf numFmtId="171" fontId="22" fillId="6" borderId="0" xfId="0" applyNumberFormat="1" applyFont="1" applyFill="1" applyBorder="1" applyProtection="1">
      <protection locked="0"/>
    </xf>
    <xf numFmtId="0" fontId="21" fillId="6" borderId="0" xfId="0" applyFont="1" applyFill="1" applyBorder="1"/>
    <xf numFmtId="0" fontId="20" fillId="6" borderId="5" xfId="0" applyFont="1" applyFill="1" applyBorder="1"/>
    <xf numFmtId="0" fontId="23" fillId="6" borderId="0" xfId="0" applyFont="1" applyFill="1" applyBorder="1"/>
    <xf numFmtId="0" fontId="24" fillId="6" borderId="0" xfId="0" applyFont="1" applyFill="1" applyBorder="1"/>
    <xf numFmtId="0" fontId="25" fillId="6" borderId="0" xfId="0" applyFont="1" applyFill="1" applyBorder="1"/>
    <xf numFmtId="164" fontId="25" fillId="6" borderId="5" xfId="1" applyNumberFormat="1" applyFont="1" applyFill="1" applyBorder="1"/>
    <xf numFmtId="0" fontId="20" fillId="6" borderId="4" xfId="0" applyFont="1" applyFill="1" applyBorder="1" applyAlignment="1">
      <alignment horizontal="center" vertical="center"/>
    </xf>
    <xf numFmtId="0" fontId="20" fillId="6" borderId="0" xfId="0" applyFont="1" applyFill="1" applyBorder="1" applyAlignment="1">
      <alignment horizontal="center" vertical="center"/>
    </xf>
    <xf numFmtId="0" fontId="22" fillId="6" borderId="0" xfId="0" applyFont="1" applyFill="1" applyBorder="1" applyProtection="1">
      <protection locked="0"/>
    </xf>
    <xf numFmtId="0" fontId="20" fillId="6" borderId="5" xfId="0" applyFont="1" applyFill="1" applyBorder="1" applyAlignment="1">
      <alignment horizontal="center" vertical="center"/>
    </xf>
    <xf numFmtId="0" fontId="20" fillId="6" borderId="0" xfId="0" applyFont="1" applyFill="1"/>
    <xf numFmtId="165" fontId="22" fillId="6" borderId="0" xfId="1" applyNumberFormat="1" applyFont="1" applyFill="1" applyBorder="1" applyProtection="1">
      <protection locked="0"/>
    </xf>
    <xf numFmtId="171" fontId="20" fillId="6" borderId="0" xfId="0" applyNumberFormat="1" applyFont="1" applyFill="1" applyBorder="1"/>
    <xf numFmtId="9" fontId="22" fillId="6" borderId="0" xfId="0" applyNumberFormat="1" applyFont="1" applyFill="1" applyBorder="1" applyProtection="1">
      <protection locked="0"/>
    </xf>
    <xf numFmtId="165" fontId="20" fillId="6" borderId="0" xfId="1" applyNumberFormat="1" applyFont="1" applyFill="1" applyBorder="1"/>
    <xf numFmtId="0" fontId="25" fillId="8" borderId="0" xfId="0" applyFont="1" applyFill="1" applyBorder="1"/>
    <xf numFmtId="164" fontId="25" fillId="8" borderId="5" xfId="0" applyNumberFormat="1" applyFont="1" applyFill="1" applyBorder="1"/>
    <xf numFmtId="167" fontId="26" fillId="6" borderId="14" xfId="335" applyNumberFormat="1" applyFont="1" applyFill="1" applyBorder="1" applyProtection="1"/>
    <xf numFmtId="0" fontId="21" fillId="6" borderId="15" xfId="0" applyFont="1" applyFill="1" applyBorder="1" applyProtection="1"/>
    <xf numFmtId="0" fontId="21" fillId="6" borderId="16" xfId="0" applyFont="1" applyFill="1" applyBorder="1" applyProtection="1"/>
    <xf numFmtId="164" fontId="25" fillId="6" borderId="0" xfId="1" applyNumberFormat="1" applyFont="1" applyFill="1" applyBorder="1"/>
    <xf numFmtId="9" fontId="20" fillId="6" borderId="0" xfId="0" applyNumberFormat="1" applyFont="1" applyFill="1" applyBorder="1" applyAlignment="1">
      <alignment horizontal="left" vertical="center"/>
    </xf>
    <xf numFmtId="173" fontId="22" fillId="6" borderId="18" xfId="1" applyNumberFormat="1" applyFont="1" applyFill="1" applyBorder="1" applyAlignment="1" applyProtection="1">
      <alignment horizontal="center" vertical="center"/>
      <protection locked="0"/>
    </xf>
    <xf numFmtId="9" fontId="22" fillId="6" borderId="19" xfId="2" applyFont="1" applyFill="1" applyBorder="1" applyAlignment="1" applyProtection="1">
      <alignment horizontal="center" vertical="center"/>
      <protection locked="0"/>
    </xf>
    <xf numFmtId="165" fontId="22" fillId="6" borderId="18" xfId="1" applyNumberFormat="1" applyFont="1" applyFill="1" applyBorder="1" applyAlignment="1" applyProtection="1">
      <alignment horizontal="center" vertical="center"/>
      <protection locked="0"/>
    </xf>
    <xf numFmtId="9" fontId="22" fillId="6" borderId="18" xfId="0" applyNumberFormat="1" applyFont="1" applyFill="1" applyBorder="1" applyAlignment="1" applyProtection="1">
      <alignment horizontal="center" vertical="center"/>
      <protection locked="0"/>
    </xf>
    <xf numFmtId="9" fontId="22" fillId="6" borderId="19" xfId="0" applyNumberFormat="1" applyFont="1" applyFill="1" applyBorder="1" applyAlignment="1">
      <alignment horizontal="center" vertical="center"/>
    </xf>
    <xf numFmtId="165" fontId="22" fillId="6" borderId="0" xfId="1" applyNumberFormat="1" applyFont="1" applyFill="1" applyBorder="1" applyAlignment="1" applyProtection="1">
      <alignment horizontal="center" vertical="center"/>
      <protection locked="0"/>
    </xf>
    <xf numFmtId="0" fontId="20" fillId="6" borderId="19" xfId="0" applyFont="1" applyFill="1" applyBorder="1" applyAlignment="1">
      <alignment horizontal="left" vertical="center"/>
    </xf>
    <xf numFmtId="165" fontId="25" fillId="6" borderId="0" xfId="1" applyNumberFormat="1" applyFont="1" applyFill="1" applyBorder="1"/>
    <xf numFmtId="0" fontId="20" fillId="6" borderId="0" xfId="0" applyFont="1" applyFill="1" applyBorder="1" applyProtection="1">
      <protection locked="0"/>
    </xf>
    <xf numFmtId="9" fontId="22" fillId="6" borderId="19" xfId="2" applyFont="1" applyFill="1" applyBorder="1" applyAlignment="1">
      <alignment horizontal="center" vertical="center"/>
    </xf>
    <xf numFmtId="9" fontId="22" fillId="6" borderId="0" xfId="0" applyNumberFormat="1" applyFont="1" applyFill="1" applyBorder="1" applyAlignment="1" applyProtection="1">
      <alignment horizontal="center" vertical="center"/>
      <protection locked="0"/>
    </xf>
    <xf numFmtId="0" fontId="20" fillId="6" borderId="19" xfId="0" applyFont="1" applyFill="1" applyBorder="1"/>
    <xf numFmtId="0" fontId="20" fillId="6" borderId="6" xfId="0" applyFont="1" applyFill="1" applyBorder="1"/>
    <xf numFmtId="0" fontId="20" fillId="6" borderId="7" xfId="0" applyFont="1" applyFill="1" applyBorder="1"/>
    <xf numFmtId="171" fontId="22" fillId="6" borderId="7" xfId="0" applyNumberFormat="1" applyFont="1" applyFill="1" applyBorder="1"/>
    <xf numFmtId="0" fontId="20" fillId="6" borderId="8" xfId="0" applyFont="1" applyFill="1" applyBorder="1"/>
    <xf numFmtId="164" fontId="24" fillId="6" borderId="11" xfId="1" applyFont="1" applyFill="1" applyBorder="1"/>
    <xf numFmtId="0" fontId="20" fillId="6" borderId="18" xfId="0" applyFont="1" applyFill="1" applyBorder="1" applyAlignment="1">
      <alignment horizontal="center" vertical="center"/>
    </xf>
    <xf numFmtId="0" fontId="20" fillId="6" borderId="19" xfId="0" applyFont="1" applyFill="1" applyBorder="1" applyAlignment="1">
      <alignment horizontal="center" vertical="center"/>
    </xf>
    <xf numFmtId="171" fontId="21" fillId="6" borderId="0" xfId="0" applyNumberFormat="1" applyFont="1" applyFill="1" applyBorder="1" applyProtection="1">
      <protection hidden="1"/>
    </xf>
    <xf numFmtId="9" fontId="22" fillId="6" borderId="0" xfId="2" applyFont="1" applyFill="1" applyBorder="1" applyProtection="1">
      <protection locked="0"/>
    </xf>
    <xf numFmtId="0" fontId="24" fillId="6" borderId="12" xfId="0" applyFont="1" applyFill="1" applyBorder="1"/>
    <xf numFmtId="164" fontId="22" fillId="6" borderId="13" xfId="1" applyFont="1" applyFill="1" applyBorder="1" applyProtection="1">
      <protection locked="0"/>
    </xf>
    <xf numFmtId="0" fontId="22" fillId="6" borderId="0" xfId="0" applyFont="1" applyFill="1" applyBorder="1"/>
    <xf numFmtId="0" fontId="20" fillId="6" borderId="9" xfId="0" applyFont="1" applyFill="1" applyBorder="1"/>
    <xf numFmtId="0" fontId="20" fillId="6" borderId="10" xfId="0" applyFont="1" applyFill="1" applyBorder="1"/>
    <xf numFmtId="0" fontId="20" fillId="6" borderId="11" xfId="0" applyFont="1" applyFill="1" applyBorder="1"/>
    <xf numFmtId="0" fontId="24" fillId="6" borderId="9" xfId="0" applyFont="1" applyFill="1" applyBorder="1"/>
    <xf numFmtId="0" fontId="20" fillId="6" borderId="12" xfId="0" applyFont="1" applyFill="1" applyBorder="1"/>
    <xf numFmtId="0" fontId="20" fillId="6" borderId="13" xfId="0" applyFont="1" applyFill="1" applyBorder="1"/>
    <xf numFmtId="41" fontId="22" fillId="6" borderId="0" xfId="0" applyNumberFormat="1" applyFont="1" applyFill="1" applyBorder="1" applyProtection="1">
      <protection locked="0"/>
    </xf>
    <xf numFmtId="173" fontId="22" fillId="6" borderId="12" xfId="1" applyNumberFormat="1" applyFont="1" applyFill="1" applyBorder="1" applyAlignment="1" applyProtection="1">
      <alignment horizontal="center" vertical="center"/>
      <protection locked="0"/>
    </xf>
    <xf numFmtId="9" fontId="22" fillId="6" borderId="13" xfId="2" applyFont="1" applyFill="1" applyBorder="1" applyAlignment="1" applyProtection="1">
      <alignment horizontal="center" vertical="center"/>
      <protection locked="0"/>
    </xf>
    <xf numFmtId="165" fontId="22" fillId="6" borderId="12" xfId="1" applyNumberFormat="1" applyFont="1" applyFill="1" applyBorder="1" applyAlignment="1" applyProtection="1">
      <alignment horizontal="center" vertical="center"/>
      <protection locked="0"/>
    </xf>
    <xf numFmtId="0" fontId="20" fillId="6" borderId="12" xfId="0" applyFont="1" applyFill="1" applyBorder="1" applyAlignment="1">
      <alignment horizontal="center" vertical="center"/>
    </xf>
    <xf numFmtId="0" fontId="20" fillId="6" borderId="13" xfId="0" applyFont="1" applyFill="1" applyBorder="1" applyAlignment="1">
      <alignment horizontal="center" vertical="center"/>
    </xf>
    <xf numFmtId="0" fontId="20" fillId="6" borderId="20" xfId="0" applyFont="1" applyFill="1" applyBorder="1" applyAlignment="1">
      <alignment horizontal="center" vertical="center"/>
    </xf>
    <xf numFmtId="165" fontId="20" fillId="6" borderId="0" xfId="1" applyNumberFormat="1" applyFont="1" applyFill="1" applyBorder="1" applyAlignment="1">
      <alignment horizontal="center" vertical="center"/>
    </xf>
    <xf numFmtId="9" fontId="20" fillId="6" borderId="0" xfId="2" applyNumberFormat="1" applyFont="1" applyFill="1" applyBorder="1" applyAlignment="1">
      <alignment horizontal="center" vertical="center"/>
    </xf>
    <xf numFmtId="9" fontId="20" fillId="6" borderId="0" xfId="0" applyNumberFormat="1" applyFont="1" applyFill="1" applyBorder="1" applyAlignment="1">
      <alignment horizontal="center" vertical="center"/>
    </xf>
    <xf numFmtId="0" fontId="20" fillId="6" borderId="17" xfId="0" applyFont="1" applyFill="1" applyBorder="1" applyAlignment="1">
      <alignment horizontal="left" vertical="center"/>
    </xf>
    <xf numFmtId="0" fontId="21" fillId="6" borderId="17" xfId="0" applyFont="1" applyFill="1" applyBorder="1" applyAlignment="1">
      <alignment horizontal="center" vertical="center"/>
    </xf>
    <xf numFmtId="0" fontId="20" fillId="6" borderId="0" xfId="0" applyFont="1" applyFill="1" applyBorder="1" applyAlignment="1">
      <alignment horizontal="right"/>
    </xf>
    <xf numFmtId="165" fontId="20" fillId="6" borderId="0" xfId="1" applyNumberFormat="1" applyFont="1" applyFill="1" applyBorder="1" applyAlignment="1">
      <alignment horizontal="right"/>
    </xf>
    <xf numFmtId="0" fontId="20" fillId="6" borderId="7" xfId="0" applyFont="1" applyFill="1" applyBorder="1" applyAlignment="1">
      <alignment horizontal="center" vertical="center"/>
    </xf>
    <xf numFmtId="0" fontId="24" fillId="6" borderId="7" xfId="0" applyFont="1" applyFill="1" applyBorder="1" applyAlignment="1">
      <alignment horizontal="center"/>
    </xf>
    <xf numFmtId="0" fontId="20" fillId="6" borderId="0" xfId="0" applyFont="1" applyFill="1" applyBorder="1" applyAlignment="1">
      <alignment horizontal="left" vertical="center"/>
    </xf>
    <xf numFmtId="165" fontId="20" fillId="6" borderId="0" xfId="0" applyNumberFormat="1" applyFont="1" applyFill="1" applyBorder="1"/>
    <xf numFmtId="166" fontId="20" fillId="6" borderId="0" xfId="2" applyNumberFormat="1" applyFont="1" applyFill="1" applyBorder="1"/>
    <xf numFmtId="41" fontId="20" fillId="6" borderId="0" xfId="0" applyNumberFormat="1" applyFont="1" applyFill="1" applyBorder="1"/>
    <xf numFmtId="165" fontId="22" fillId="6" borderId="0" xfId="0" applyNumberFormat="1" applyFont="1" applyFill="1" applyBorder="1" applyAlignment="1" applyProtection="1">
      <alignment horizontal="center" vertical="center"/>
      <protection locked="0"/>
    </xf>
    <xf numFmtId="9" fontId="22" fillId="6" borderId="0" xfId="0" applyNumberFormat="1" applyFont="1" applyFill="1" applyBorder="1"/>
    <xf numFmtId="0" fontId="24" fillId="6" borderId="7" xfId="0" applyFont="1" applyFill="1" applyBorder="1"/>
    <xf numFmtId="9" fontId="21" fillId="6" borderId="0" xfId="0" applyNumberFormat="1" applyFont="1" applyFill="1" applyBorder="1"/>
    <xf numFmtId="171" fontId="20" fillId="6" borderId="7" xfId="0" applyNumberFormat="1" applyFont="1" applyFill="1" applyBorder="1"/>
    <xf numFmtId="10" fontId="22" fillId="6" borderId="0" xfId="0" applyNumberFormat="1" applyFont="1" applyFill="1" applyBorder="1" applyAlignment="1" applyProtection="1">
      <alignment horizontal="center" vertical="center"/>
      <protection locked="0"/>
    </xf>
    <xf numFmtId="165" fontId="22" fillId="6" borderId="14" xfId="1" applyNumberFormat="1" applyFont="1" applyFill="1" applyBorder="1" applyAlignment="1" applyProtection="1">
      <alignment horizontal="center" vertical="center"/>
      <protection locked="0"/>
    </xf>
    <xf numFmtId="0" fontId="20" fillId="6" borderId="16" xfId="0" applyFont="1" applyFill="1" applyBorder="1" applyAlignment="1">
      <alignment horizontal="center" vertical="center"/>
    </xf>
    <xf numFmtId="0" fontId="24" fillId="6" borderId="0" xfId="0" applyFont="1" applyFill="1" applyBorder="1" applyProtection="1"/>
    <xf numFmtId="166" fontId="22" fillId="6" borderId="0" xfId="0" applyNumberFormat="1" applyFont="1" applyFill="1" applyBorder="1" applyAlignment="1" applyProtection="1">
      <alignment horizontal="center" vertical="center"/>
      <protection locked="0"/>
    </xf>
    <xf numFmtId="165" fontId="24" fillId="6" borderId="0" xfId="1" applyNumberFormat="1" applyFont="1" applyFill="1" applyBorder="1" applyAlignment="1" applyProtection="1">
      <alignment horizontal="center" vertical="center"/>
    </xf>
    <xf numFmtId="165" fontId="24" fillId="6" borderId="0" xfId="1" applyNumberFormat="1" applyFont="1" applyFill="1" applyBorder="1" applyAlignment="1">
      <alignment horizontal="center" vertical="center"/>
    </xf>
    <xf numFmtId="0" fontId="22" fillId="6" borderId="0" xfId="0" applyFont="1" applyFill="1" applyBorder="1" applyAlignment="1">
      <alignment horizontal="center" vertical="center"/>
    </xf>
    <xf numFmtId="172" fontId="24" fillId="6" borderId="0" xfId="0" applyNumberFormat="1" applyFont="1" applyFill="1" applyBorder="1" applyAlignment="1">
      <alignment horizontal="center" vertical="center"/>
    </xf>
    <xf numFmtId="9" fontId="22" fillId="6" borderId="7" xfId="0" applyNumberFormat="1" applyFont="1" applyFill="1" applyBorder="1" applyProtection="1">
      <protection locked="0"/>
    </xf>
    <xf numFmtId="9" fontId="22" fillId="6" borderId="0" xfId="0" applyNumberFormat="1" applyFont="1" applyFill="1" applyBorder="1" applyAlignment="1">
      <alignment horizontal="center" vertical="center"/>
    </xf>
    <xf numFmtId="0" fontId="22" fillId="6" borderId="0" xfId="0" applyFont="1" applyFill="1" applyBorder="1" applyAlignment="1" applyProtection="1">
      <alignment horizontal="center" vertical="center"/>
      <protection locked="0"/>
    </xf>
    <xf numFmtId="9" fontId="27" fillId="6" borderId="0" xfId="0" applyNumberFormat="1" applyFont="1" applyFill="1" applyBorder="1" applyAlignment="1">
      <alignment horizontal="center" vertical="center"/>
    </xf>
    <xf numFmtId="41" fontId="25" fillId="6" borderId="0" xfId="1" applyNumberFormat="1" applyFont="1" applyFill="1" applyBorder="1" applyAlignment="1">
      <alignment horizontal="center" vertical="center"/>
    </xf>
    <xf numFmtId="41" fontId="20" fillId="6" borderId="0" xfId="1" applyNumberFormat="1" applyFont="1" applyFill="1" applyBorder="1" applyAlignment="1">
      <alignment horizontal="center" vertical="center"/>
    </xf>
    <xf numFmtId="9" fontId="20" fillId="6" borderId="0" xfId="2" applyFont="1" applyFill="1"/>
    <xf numFmtId="0" fontId="20" fillId="6" borderId="6" xfId="0" applyFont="1" applyFill="1" applyBorder="1" applyAlignment="1">
      <alignment horizontal="center" vertical="center"/>
    </xf>
    <xf numFmtId="9" fontId="20" fillId="6" borderId="7" xfId="0" applyNumberFormat="1" applyFont="1" applyFill="1" applyBorder="1" applyAlignment="1">
      <alignment horizontal="center" vertical="center"/>
    </xf>
    <xf numFmtId="0" fontId="20" fillId="6" borderId="8" xfId="0" applyFont="1" applyFill="1" applyBorder="1" applyAlignment="1">
      <alignment horizontal="center" vertical="center"/>
    </xf>
    <xf numFmtId="0" fontId="7" fillId="6" borderId="0" xfId="0" applyFont="1" applyFill="1" applyBorder="1"/>
    <xf numFmtId="0" fontId="0" fillId="2" borderId="0" xfId="0" applyFont="1" applyFill="1"/>
    <xf numFmtId="0" fontId="9" fillId="6" borderId="0" xfId="0" applyFont="1" applyFill="1" applyBorder="1" applyAlignment="1">
      <alignment horizontal="center" vertical="center"/>
    </xf>
    <xf numFmtId="0" fontId="6" fillId="0" borderId="0" xfId="0" applyFont="1" applyProtection="1">
      <protection hidden="1"/>
    </xf>
    <xf numFmtId="0" fontId="7" fillId="0" borderId="0" xfId="0" applyFont="1" applyProtection="1">
      <protection hidden="1"/>
    </xf>
    <xf numFmtId="9" fontId="6" fillId="0" borderId="0" xfId="0" applyNumberFormat="1" applyFont="1" applyProtection="1">
      <protection hidden="1"/>
    </xf>
    <xf numFmtId="172" fontId="0" fillId="0" borderId="0" xfId="0" applyNumberFormat="1" applyFont="1" applyFill="1" applyBorder="1" applyAlignment="1" applyProtection="1">
      <alignment vertical="center"/>
      <protection hidden="1"/>
    </xf>
    <xf numFmtId="169" fontId="7" fillId="0" borderId="0" xfId="0" applyNumberFormat="1" applyFont="1" applyProtection="1">
      <protection hidden="1"/>
    </xf>
    <xf numFmtId="170" fontId="7" fillId="0" borderId="0" xfId="0" applyNumberFormat="1" applyFont="1" applyProtection="1">
      <protection hidden="1"/>
    </xf>
    <xf numFmtId="0" fontId="11" fillId="0" borderId="0" xfId="0" applyFont="1" applyProtection="1">
      <protection hidden="1"/>
    </xf>
    <xf numFmtId="171" fontId="7" fillId="0" borderId="0" xfId="0" applyNumberFormat="1" applyFont="1" applyProtection="1">
      <protection hidden="1"/>
    </xf>
    <xf numFmtId="0" fontId="0" fillId="0" borderId="0" xfId="0" applyFont="1" applyProtection="1">
      <protection hidden="1"/>
    </xf>
    <xf numFmtId="41" fontId="7" fillId="0" borderId="0" xfId="1" applyNumberFormat="1" applyFont="1" applyProtection="1">
      <protection hidden="1"/>
    </xf>
    <xf numFmtId="0" fontId="7" fillId="0" borderId="0" xfId="0" applyFont="1" applyAlignment="1" applyProtection="1">
      <alignment horizontal="left" indent="1"/>
      <protection hidden="1"/>
    </xf>
    <xf numFmtId="41" fontId="6" fillId="0" borderId="0" xfId="0" applyNumberFormat="1" applyFont="1" applyProtection="1">
      <protection hidden="1"/>
    </xf>
    <xf numFmtId="165" fontId="7" fillId="0" borderId="0" xfId="1" applyNumberFormat="1" applyFont="1" applyProtection="1">
      <protection hidden="1"/>
    </xf>
    <xf numFmtId="165" fontId="6" fillId="0" borderId="0" xfId="1" applyNumberFormat="1" applyFont="1" applyProtection="1">
      <protection hidden="1"/>
    </xf>
    <xf numFmtId="0" fontId="7" fillId="0" borderId="0" xfId="0" applyFont="1" applyFill="1" applyBorder="1" applyProtection="1">
      <protection hidden="1"/>
    </xf>
    <xf numFmtId="0" fontId="0" fillId="0" borderId="0" xfId="0" applyFont="1" applyBorder="1" applyProtection="1">
      <protection hidden="1"/>
    </xf>
    <xf numFmtId="2" fontId="7" fillId="0" borderId="0" xfId="0" applyNumberFormat="1" applyFont="1" applyProtection="1">
      <protection hidden="1"/>
    </xf>
    <xf numFmtId="9" fontId="7" fillId="0" borderId="0" xfId="2" applyFont="1" applyProtection="1">
      <protection hidden="1"/>
    </xf>
    <xf numFmtId="9" fontId="7" fillId="0" borderId="0" xfId="0" applyNumberFormat="1" applyFont="1" applyProtection="1">
      <protection hidden="1"/>
    </xf>
    <xf numFmtId="0" fontId="7" fillId="0" borderId="0" xfId="0" applyFont="1" applyFill="1" applyProtection="1">
      <protection hidden="1"/>
    </xf>
    <xf numFmtId="0" fontId="0" fillId="0" borderId="0" xfId="0" applyFont="1" applyFill="1" applyProtection="1">
      <protection hidden="1"/>
    </xf>
    <xf numFmtId="2" fontId="7" fillId="0" borderId="0" xfId="0" applyNumberFormat="1" applyFont="1" applyFill="1" applyProtection="1">
      <protection hidden="1"/>
    </xf>
    <xf numFmtId="9" fontId="7" fillId="0" borderId="0" xfId="2" applyFont="1" applyFill="1" applyProtection="1">
      <protection hidden="1"/>
    </xf>
    <xf numFmtId="164" fontId="7" fillId="0" borderId="0" xfId="1" applyFont="1" applyFill="1" applyProtection="1">
      <protection hidden="1"/>
    </xf>
    <xf numFmtId="9" fontId="7" fillId="0" borderId="0" xfId="0" applyNumberFormat="1" applyFont="1" applyFill="1" applyProtection="1">
      <protection hidden="1"/>
    </xf>
    <xf numFmtId="164" fontId="0" fillId="0" borderId="0" xfId="1" applyFont="1" applyProtection="1">
      <protection hidden="1"/>
    </xf>
    <xf numFmtId="2" fontId="0" fillId="0" borderId="0" xfId="0" applyNumberFormat="1" applyFont="1" applyProtection="1">
      <protection hidden="1"/>
    </xf>
    <xf numFmtId="2" fontId="0" fillId="0" borderId="0" xfId="0" applyNumberFormat="1" applyFont="1" applyFill="1" applyProtection="1">
      <protection hidden="1"/>
    </xf>
    <xf numFmtId="164" fontId="0" fillId="0" borderId="0" xfId="1" applyFont="1" applyFill="1" applyProtection="1">
      <protection hidden="1"/>
    </xf>
    <xf numFmtId="164" fontId="0" fillId="0" borderId="0" xfId="0" applyNumberFormat="1" applyFont="1" applyProtection="1">
      <protection hidden="1"/>
    </xf>
    <xf numFmtId="164" fontId="0" fillId="0" borderId="0" xfId="0" applyNumberFormat="1" applyFont="1" applyFill="1" applyProtection="1">
      <protection hidden="1"/>
    </xf>
    <xf numFmtId="9" fontId="0" fillId="0" borderId="0" xfId="0" applyNumberFormat="1" applyFont="1" applyProtection="1">
      <protection hidden="1"/>
    </xf>
    <xf numFmtId="0" fontId="7" fillId="12" borderId="0" xfId="0" applyFont="1" applyFill="1" applyProtection="1">
      <protection hidden="1"/>
    </xf>
    <xf numFmtId="170" fontId="0" fillId="0" borderId="0" xfId="0" applyNumberFormat="1" applyFont="1" applyProtection="1">
      <protection hidden="1"/>
    </xf>
    <xf numFmtId="0" fontId="0" fillId="12" borderId="0" xfId="0" applyFont="1" applyFill="1" applyProtection="1">
      <protection hidden="1"/>
    </xf>
    <xf numFmtId="0" fontId="0" fillId="0" borderId="0" xfId="0" applyAlignment="1" applyProtection="1">
      <alignment horizontal="center" vertical="center"/>
      <protection hidden="1"/>
    </xf>
    <xf numFmtId="0" fontId="0" fillId="12" borderId="0" xfId="0" applyFill="1" applyAlignment="1" applyProtection="1">
      <alignment horizontal="left" vertical="center"/>
      <protection hidden="1"/>
    </xf>
    <xf numFmtId="0" fontId="0" fillId="0" borderId="0" xfId="0" applyProtection="1">
      <protection hidden="1"/>
    </xf>
    <xf numFmtId="164" fontId="0" fillId="0" borderId="0" xfId="1" applyFont="1" applyAlignment="1" applyProtection="1">
      <alignment horizontal="center" vertical="center"/>
      <protection hidden="1"/>
    </xf>
    <xf numFmtId="164" fontId="0" fillId="0" borderId="0" xfId="1" applyNumberFormat="1" applyFont="1" applyAlignment="1" applyProtection="1">
      <alignment horizontal="center" vertical="center"/>
      <protection hidden="1"/>
    </xf>
    <xf numFmtId="43" fontId="0" fillId="0" borderId="0" xfId="0" applyNumberFormat="1" applyFont="1" applyProtection="1">
      <protection hidden="1"/>
    </xf>
    <xf numFmtId="0" fontId="0" fillId="0" borderId="0" xfId="0" applyFill="1" applyProtection="1">
      <protection hidden="1"/>
    </xf>
    <xf numFmtId="166" fontId="0" fillId="0" borderId="0" xfId="2" applyNumberFormat="1" applyFont="1" applyProtection="1">
      <protection hidden="1"/>
    </xf>
    <xf numFmtId="165" fontId="0" fillId="0" borderId="0" xfId="1" applyNumberFormat="1" applyFont="1" applyProtection="1">
      <protection hidden="1"/>
    </xf>
    <xf numFmtId="41" fontId="0" fillId="0" borderId="0" xfId="0" applyNumberFormat="1" applyProtection="1">
      <protection hidden="1"/>
    </xf>
    <xf numFmtId="0" fontId="12" fillId="0" borderId="0" xfId="0" applyFont="1" applyAlignment="1" applyProtection="1">
      <alignment horizontal="left" vertical="center"/>
      <protection hidden="1"/>
    </xf>
    <xf numFmtId="0" fontId="6" fillId="0" borderId="0" xfId="0" applyFont="1" applyFill="1" applyProtection="1">
      <protection hidden="1"/>
    </xf>
    <xf numFmtId="0" fontId="7" fillId="0" borderId="0" xfId="0" applyFont="1" applyFill="1" applyAlignment="1" applyProtection="1">
      <alignment horizontal="left"/>
      <protection hidden="1"/>
    </xf>
    <xf numFmtId="0" fontId="0" fillId="0" borderId="0" xfId="0" applyFill="1" applyAlignment="1" applyProtection="1">
      <alignment horizontal="center" vertical="center"/>
      <protection hidden="1"/>
    </xf>
    <xf numFmtId="41" fontId="0" fillId="0" borderId="0" xfId="0" applyNumberFormat="1" applyFill="1" applyAlignment="1" applyProtection="1">
      <alignment horizontal="center" vertical="center"/>
      <protection hidden="1"/>
    </xf>
    <xf numFmtId="41" fontId="0" fillId="0" borderId="0" xfId="1" applyNumberFormat="1" applyFont="1" applyFill="1" applyAlignment="1" applyProtection="1">
      <alignment horizontal="center" vertical="center"/>
      <protection hidden="1"/>
    </xf>
    <xf numFmtId="0" fontId="7" fillId="0" borderId="0" xfId="0" applyFont="1" applyFill="1" applyAlignment="1" applyProtection="1">
      <protection hidden="1"/>
    </xf>
    <xf numFmtId="0" fontId="12" fillId="0" borderId="0" xfId="0" applyFont="1" applyFill="1" applyAlignment="1" applyProtection="1">
      <alignment horizontal="left" vertical="center"/>
      <protection hidden="1"/>
    </xf>
    <xf numFmtId="0" fontId="0" fillId="0" borderId="0" xfId="0" applyFill="1" applyAlignment="1" applyProtection="1">
      <alignment horizontal="left" vertical="center"/>
      <protection hidden="1"/>
    </xf>
    <xf numFmtId="165" fontId="0" fillId="0" borderId="0" xfId="1" applyNumberFormat="1" applyFont="1" applyFill="1" applyAlignment="1" applyProtection="1">
      <alignment horizontal="center" vertical="center"/>
      <protection hidden="1"/>
    </xf>
    <xf numFmtId="0" fontId="0" fillId="0" borderId="0" xfId="0" applyNumberFormat="1" applyFill="1" applyAlignment="1" applyProtection="1">
      <alignment vertical="center"/>
      <protection hidden="1"/>
    </xf>
    <xf numFmtId="0" fontId="0" fillId="0" borderId="0" xfId="0" applyFont="1" applyFill="1" applyAlignment="1" applyProtection="1">
      <alignment horizontal="left" vertical="center"/>
      <protection hidden="1"/>
    </xf>
    <xf numFmtId="0" fontId="0" fillId="0" borderId="0" xfId="1" applyNumberFormat="1" applyFont="1" applyAlignment="1" applyProtection="1">
      <alignment vertical="center"/>
      <protection hidden="1"/>
    </xf>
    <xf numFmtId="41" fontId="0" fillId="0" borderId="0" xfId="1" applyNumberFormat="1" applyFont="1" applyAlignment="1" applyProtection="1">
      <alignment horizontal="center" vertical="center"/>
      <protection hidden="1"/>
    </xf>
    <xf numFmtId="0" fontId="0" fillId="0" borderId="0" xfId="1" applyNumberFormat="1" applyFont="1" applyAlignment="1" applyProtection="1">
      <alignment horizontal="left" vertical="center"/>
      <protection hidden="1"/>
    </xf>
    <xf numFmtId="0" fontId="0" fillId="0" borderId="0" xfId="1" applyNumberFormat="1" applyFont="1" applyAlignment="1" applyProtection="1">
      <alignment horizontal="left" vertical="center" indent="1"/>
      <protection hidden="1"/>
    </xf>
    <xf numFmtId="41" fontId="0" fillId="0" borderId="0" xfId="0" applyNumberFormat="1" applyAlignment="1" applyProtection="1">
      <alignment horizontal="center" vertical="center"/>
      <protection hidden="1"/>
    </xf>
    <xf numFmtId="165" fontId="0" fillId="0" borderId="0" xfId="1" applyNumberFormat="1" applyFont="1" applyAlignment="1" applyProtection="1">
      <alignment horizontal="center" vertical="center"/>
      <protection hidden="1"/>
    </xf>
    <xf numFmtId="0" fontId="0" fillId="0" borderId="0" xfId="0" applyAlignment="1" applyProtection="1">
      <alignment horizontal="left" vertical="center"/>
      <protection hidden="1"/>
    </xf>
    <xf numFmtId="168" fontId="0" fillId="0" borderId="0" xfId="0" applyNumberFormat="1" applyAlignment="1" applyProtection="1">
      <alignment horizontal="center" vertical="center"/>
      <protection hidden="1"/>
    </xf>
    <xf numFmtId="0" fontId="0" fillId="0" borderId="0" xfId="0" applyNumberFormat="1" applyAlignment="1" applyProtection="1">
      <alignment vertical="center"/>
      <protection hidden="1"/>
    </xf>
    <xf numFmtId="0" fontId="17" fillId="0" borderId="21" xfId="1324" applyFont="1" applyBorder="1" applyProtection="1">
      <protection hidden="1"/>
    </xf>
    <xf numFmtId="0" fontId="0" fillId="0" borderId="15" xfId="0" applyBorder="1" applyAlignment="1" applyProtection="1">
      <alignment horizontal="center" vertical="center"/>
      <protection hidden="1"/>
    </xf>
    <xf numFmtId="0" fontId="0" fillId="0" borderId="16" xfId="0" applyBorder="1" applyAlignment="1" applyProtection="1">
      <alignment horizontal="center" vertical="center"/>
      <protection hidden="1"/>
    </xf>
    <xf numFmtId="0" fontId="17" fillId="0" borderId="0" xfId="1324" applyFont="1" applyBorder="1" applyProtection="1">
      <protection hidden="1"/>
    </xf>
    <xf numFmtId="0" fontId="0" fillId="0" borderId="0" xfId="0" applyBorder="1" applyAlignment="1" applyProtection="1">
      <alignment horizontal="center" vertical="center"/>
      <protection hidden="1"/>
    </xf>
    <xf numFmtId="0" fontId="18" fillId="0" borderId="0" xfId="1324" applyFont="1" applyBorder="1" applyProtection="1">
      <protection hidden="1"/>
    </xf>
    <xf numFmtId="171" fontId="0" fillId="0" borderId="0" xfId="0" applyNumberFormat="1" applyAlignment="1" applyProtection="1">
      <alignment horizontal="center" vertical="center"/>
      <protection hidden="1"/>
    </xf>
    <xf numFmtId="0" fontId="19" fillId="9" borderId="0" xfId="1324" applyFont="1" applyFill="1" applyBorder="1" applyProtection="1">
      <protection hidden="1"/>
    </xf>
    <xf numFmtId="0" fontId="19" fillId="0" borderId="0" xfId="1324" applyFont="1" applyFill="1" applyBorder="1" applyAlignment="1" applyProtection="1">
      <protection hidden="1"/>
    </xf>
    <xf numFmtId="0" fontId="19" fillId="0" borderId="0" xfId="1324" applyFont="1" applyBorder="1" applyProtection="1">
      <protection hidden="1"/>
    </xf>
    <xf numFmtId="9" fontId="0" fillId="0" borderId="0" xfId="0" applyNumberFormat="1" applyAlignment="1" applyProtection="1">
      <alignment horizontal="center" vertical="center"/>
      <protection hidden="1"/>
    </xf>
    <xf numFmtId="0" fontId="12" fillId="0" borderId="0" xfId="0" applyFont="1" applyProtection="1">
      <protection hidden="1"/>
    </xf>
    <xf numFmtId="165" fontId="0" fillId="0" borderId="0" xfId="1" applyNumberFormat="1" applyFont="1" applyFill="1" applyProtection="1">
      <protection hidden="1"/>
    </xf>
    <xf numFmtId="41" fontId="7" fillId="0" borderId="0" xfId="0" applyNumberFormat="1" applyFont="1" applyProtection="1">
      <protection hidden="1"/>
    </xf>
    <xf numFmtId="0" fontId="8" fillId="0" borderId="0" xfId="0" applyFont="1" applyFill="1" applyProtection="1">
      <protection hidden="1"/>
    </xf>
    <xf numFmtId="165" fontId="0" fillId="0" borderId="0" xfId="0" applyNumberFormat="1" applyProtection="1">
      <protection hidden="1"/>
    </xf>
    <xf numFmtId="0" fontId="0" fillId="3" borderId="0" xfId="0" applyFill="1" applyProtection="1">
      <protection hidden="1"/>
    </xf>
    <xf numFmtId="0" fontId="0" fillId="10" borderId="0" xfId="0" applyFill="1" applyProtection="1">
      <protection hidden="1"/>
    </xf>
    <xf numFmtId="165" fontId="0" fillId="10" borderId="0" xfId="0" applyNumberFormat="1" applyFill="1" applyProtection="1">
      <protection hidden="1"/>
    </xf>
    <xf numFmtId="0" fontId="0" fillId="12" borderId="0" xfId="0" applyFill="1" applyProtection="1">
      <protection hidden="1"/>
    </xf>
    <xf numFmtId="165" fontId="16" fillId="11" borderId="0" xfId="0" applyNumberFormat="1" applyFont="1" applyFill="1" applyProtection="1">
      <protection hidden="1"/>
    </xf>
    <xf numFmtId="41" fontId="20" fillId="2" borderId="0" xfId="0" applyNumberFormat="1" applyFont="1" applyFill="1"/>
    <xf numFmtId="41" fontId="1" fillId="6" borderId="0" xfId="1" applyNumberFormat="1" applyFont="1" applyFill="1" applyBorder="1" applyProtection="1"/>
    <xf numFmtId="165" fontId="1" fillId="6" borderId="0" xfId="1" applyNumberFormat="1" applyFont="1" applyFill="1" applyBorder="1" applyProtection="1"/>
    <xf numFmtId="166" fontId="22" fillId="6" borderId="0" xfId="0" applyNumberFormat="1" applyFont="1" applyFill="1" applyBorder="1" applyProtection="1">
      <protection locked="0"/>
    </xf>
    <xf numFmtId="0" fontId="9" fillId="6" borderId="0" xfId="0" applyFont="1" applyFill="1" applyBorder="1"/>
    <xf numFmtId="165" fontId="8" fillId="5" borderId="0" xfId="1" applyNumberFormat="1" applyFont="1" applyFill="1"/>
    <xf numFmtId="0" fontId="24" fillId="7" borderId="0" xfId="0" applyFont="1" applyFill="1" applyBorder="1"/>
    <xf numFmtId="0" fontId="24" fillId="6" borderId="0" xfId="0" applyFont="1" applyFill="1" applyBorder="1" applyAlignment="1">
      <alignment horizontal="center" vertical="center"/>
    </xf>
    <xf numFmtId="0" fontId="24" fillId="6" borderId="18" xfId="0" applyFont="1" applyFill="1" applyBorder="1"/>
    <xf numFmtId="0" fontId="8" fillId="13" borderId="0" xfId="0" applyFont="1" applyFill="1" applyProtection="1">
      <protection hidden="1"/>
    </xf>
    <xf numFmtId="0" fontId="8" fillId="13" borderId="0" xfId="0" applyFont="1" applyFill="1" applyBorder="1" applyProtection="1">
      <protection hidden="1"/>
    </xf>
    <xf numFmtId="9" fontId="0" fillId="0" borderId="0" xfId="2" applyFont="1" applyProtection="1">
      <protection hidden="1"/>
    </xf>
    <xf numFmtId="9" fontId="0" fillId="0" borderId="0" xfId="0" applyNumberFormat="1" applyProtection="1">
      <protection hidden="1"/>
    </xf>
    <xf numFmtId="166" fontId="0" fillId="0" borderId="0" xfId="0" applyNumberFormat="1" applyProtection="1">
      <protection hidden="1"/>
    </xf>
    <xf numFmtId="165" fontId="9" fillId="6" borderId="0" xfId="1" applyNumberFormat="1" applyFont="1" applyFill="1" applyBorder="1"/>
    <xf numFmtId="0" fontId="9" fillId="6" borderId="0" xfId="0" applyFont="1" applyFill="1" applyBorder="1" applyAlignment="1">
      <alignment horizontal="left" vertical="center"/>
    </xf>
    <xf numFmtId="9" fontId="9" fillId="6" borderId="0" xfId="0" applyNumberFormat="1" applyFont="1" applyFill="1" applyBorder="1" applyAlignment="1">
      <alignment horizontal="center" vertical="center"/>
    </xf>
    <xf numFmtId="166" fontId="9" fillId="6" borderId="0" xfId="0" applyNumberFormat="1" applyFont="1" applyFill="1" applyBorder="1" applyAlignment="1">
      <alignment horizontal="center" vertical="center"/>
    </xf>
    <xf numFmtId="10" fontId="0" fillId="0" borderId="0" xfId="2" applyNumberFormat="1" applyFont="1" applyProtection="1">
      <protection hidden="1"/>
    </xf>
    <xf numFmtId="0" fontId="8" fillId="13" borderId="0" xfId="0" applyFont="1" applyFill="1" applyAlignment="1" applyProtection="1">
      <alignment horizontal="right"/>
      <protection hidden="1"/>
    </xf>
    <xf numFmtId="0" fontId="0" fillId="6" borderId="0" xfId="0" applyFont="1" applyFill="1" applyBorder="1"/>
    <xf numFmtId="0" fontId="0" fillId="0" borderId="0" xfId="0" applyNumberFormat="1"/>
    <xf numFmtId="171" fontId="9" fillId="6" borderId="0" xfId="0" applyNumberFormat="1" applyFont="1" applyFill="1" applyBorder="1" applyProtection="1">
      <protection locked="0"/>
    </xf>
    <xf numFmtId="0" fontId="9" fillId="6" borderId="0" xfId="0" applyFont="1" applyFill="1" applyBorder="1" applyProtection="1">
      <protection locked="0"/>
    </xf>
    <xf numFmtId="9" fontId="9" fillId="6" borderId="0" xfId="0" applyNumberFormat="1" applyFont="1" applyFill="1" applyBorder="1" applyProtection="1">
      <protection locked="0"/>
    </xf>
    <xf numFmtId="41" fontId="9" fillId="6" borderId="0" xfId="0" applyNumberFormat="1" applyFont="1" applyFill="1" applyBorder="1" applyProtection="1">
      <protection locked="0"/>
    </xf>
    <xf numFmtId="165" fontId="9" fillId="6" borderId="0" xfId="1" applyNumberFormat="1" applyFont="1" applyFill="1" applyBorder="1" applyProtection="1">
      <protection locked="0"/>
    </xf>
    <xf numFmtId="171" fontId="9" fillId="6" borderId="0" xfId="0" applyNumberFormat="1" applyFont="1" applyFill="1" applyBorder="1"/>
    <xf numFmtId="0" fontId="1" fillId="6" borderId="0" xfId="0" applyFont="1" applyFill="1" applyBorder="1"/>
    <xf numFmtId="0" fontId="0" fillId="6" borderId="0" xfId="0" applyFont="1" applyFill="1" applyBorder="1" applyAlignment="1">
      <alignment horizontal="left" vertical="center"/>
    </xf>
    <xf numFmtId="0" fontId="28" fillId="0" borderId="0" xfId="0" applyFont="1" applyFill="1"/>
    <xf numFmtId="165" fontId="28" fillId="0" borderId="0" xfId="1" applyNumberFormat="1" applyFont="1" applyFill="1"/>
    <xf numFmtId="10" fontId="28" fillId="0" borderId="0" xfId="0" applyNumberFormat="1" applyFont="1" applyFill="1"/>
    <xf numFmtId="10" fontId="28" fillId="0" borderId="0" xfId="2" applyNumberFormat="1" applyFont="1" applyFill="1"/>
    <xf numFmtId="10" fontId="22" fillId="6" borderId="18" xfId="2" applyNumberFormat="1" applyFont="1" applyFill="1" applyBorder="1" applyAlignment="1" applyProtection="1">
      <alignment horizontal="center" vertical="center"/>
      <protection locked="0"/>
    </xf>
    <xf numFmtId="171" fontId="8" fillId="0" borderId="0" xfId="0" applyNumberFormat="1" applyFont="1" applyProtection="1">
      <protection hidden="1"/>
    </xf>
    <xf numFmtId="0" fontId="20" fillId="6" borderId="0" xfId="0" applyFont="1" applyFill="1" applyBorder="1" applyAlignment="1">
      <alignment horizontal="left"/>
    </xf>
    <xf numFmtId="0" fontId="0" fillId="6" borderId="0" xfId="0" applyFont="1" applyFill="1" applyBorder="1" applyAlignment="1">
      <alignment horizontal="left"/>
    </xf>
    <xf numFmtId="0" fontId="0" fillId="6" borderId="0" xfId="0" applyNumberFormat="1" applyFill="1" applyBorder="1"/>
    <xf numFmtId="0" fontId="0" fillId="6" borderId="0" xfId="0" applyFont="1" applyFill="1" applyBorder="1" applyProtection="1">
      <protection hidden="1"/>
    </xf>
    <xf numFmtId="0" fontId="8" fillId="4" borderId="2" xfId="0" applyFont="1" applyFill="1" applyBorder="1" applyAlignment="1">
      <alignment vertical="center"/>
    </xf>
    <xf numFmtId="0" fontId="29" fillId="14" borderId="2" xfId="0" applyFont="1" applyFill="1" applyBorder="1" applyAlignment="1">
      <alignment vertical="center"/>
    </xf>
    <xf numFmtId="165" fontId="9" fillId="6" borderId="0" xfId="1" applyNumberFormat="1" applyFont="1" applyFill="1" applyBorder="1" applyAlignment="1">
      <alignment horizontal="right"/>
    </xf>
    <xf numFmtId="0" fontId="9" fillId="6" borderId="0" xfId="0" applyFont="1" applyFill="1" applyBorder="1" applyAlignment="1">
      <alignment horizontal="right"/>
    </xf>
    <xf numFmtId="0" fontId="8" fillId="4" borderId="0" xfId="0" applyFont="1" applyFill="1" applyBorder="1" applyAlignment="1">
      <alignment vertical="center"/>
    </xf>
    <xf numFmtId="165" fontId="22" fillId="6" borderId="0" xfId="0" applyNumberFormat="1" applyFont="1" applyFill="1" applyBorder="1" applyProtection="1">
      <protection locked="0"/>
    </xf>
    <xf numFmtId="0" fontId="0" fillId="6" borderId="0" xfId="0" applyFont="1" applyFill="1" applyBorder="1" applyAlignment="1">
      <alignment horizontal="center" vertical="center"/>
    </xf>
    <xf numFmtId="9" fontId="0" fillId="0" borderId="0" xfId="2" applyFont="1" applyFill="1" applyProtection="1">
      <protection hidden="1"/>
    </xf>
    <xf numFmtId="165" fontId="0" fillId="0" borderId="0" xfId="1" applyNumberFormat="1" applyFont="1" applyFill="1" applyAlignment="1" applyProtection="1">
      <alignment horizontal="right"/>
      <protection hidden="1"/>
    </xf>
    <xf numFmtId="0" fontId="0" fillId="0" borderId="0" xfId="0" applyFont="1" applyFill="1" applyBorder="1" applyProtection="1">
      <protection hidden="1"/>
    </xf>
    <xf numFmtId="0" fontId="0" fillId="15" borderId="0" xfId="0" applyFill="1" applyProtection="1">
      <protection hidden="1"/>
    </xf>
    <xf numFmtId="173" fontId="0" fillId="15" borderId="0" xfId="1" applyNumberFormat="1" applyFont="1" applyFill="1" applyProtection="1">
      <protection hidden="1"/>
    </xf>
    <xf numFmtId="0" fontId="0" fillId="6" borderId="0" xfId="0" applyFill="1" applyProtection="1">
      <protection hidden="1"/>
    </xf>
    <xf numFmtId="165" fontId="0" fillId="6" borderId="0" xfId="1" applyNumberFormat="1" applyFont="1" applyFill="1" applyProtection="1">
      <protection hidden="1"/>
    </xf>
    <xf numFmtId="0" fontId="8" fillId="0" borderId="0" xfId="0" applyFont="1" applyProtection="1">
      <protection hidden="1"/>
    </xf>
    <xf numFmtId="43" fontId="0" fillId="0" borderId="0" xfId="0" applyNumberFormat="1" applyProtection="1">
      <protection hidden="1"/>
    </xf>
    <xf numFmtId="165" fontId="8" fillId="0" borderId="0" xfId="1" applyNumberFormat="1" applyFont="1" applyProtection="1">
      <protection hidden="1"/>
    </xf>
    <xf numFmtId="165" fontId="8" fillId="0" borderId="0" xfId="0" applyNumberFormat="1" applyFont="1" applyProtection="1">
      <protection hidden="1"/>
    </xf>
    <xf numFmtId="165" fontId="8" fillId="0" borderId="0" xfId="1" applyNumberFormat="1" applyFont="1" applyFill="1" applyProtection="1">
      <protection hidden="1"/>
    </xf>
    <xf numFmtId="165" fontId="8" fillId="0" borderId="0" xfId="0" applyNumberFormat="1" applyFont="1" applyFill="1" applyProtection="1">
      <protection hidden="1"/>
    </xf>
    <xf numFmtId="164" fontId="0" fillId="2" borderId="0" xfId="1" applyNumberFormat="1" applyFont="1" applyFill="1" applyProtection="1">
      <protection hidden="1"/>
    </xf>
    <xf numFmtId="166" fontId="0" fillId="2" borderId="0" xfId="2" applyNumberFormat="1" applyFont="1" applyFill="1" applyAlignment="1" applyProtection="1">
      <alignment horizontal="right"/>
      <protection hidden="1"/>
    </xf>
    <xf numFmtId="0" fontId="0" fillId="2" borderId="0" xfId="0" applyFill="1" applyProtection="1">
      <protection hidden="1"/>
    </xf>
    <xf numFmtId="9" fontId="0" fillId="2" borderId="0" xfId="2" applyFont="1" applyFill="1" applyProtection="1">
      <protection hidden="1"/>
    </xf>
    <xf numFmtId="9" fontId="0" fillId="2" borderId="0" xfId="0" applyNumberFormat="1" applyFill="1" applyProtection="1">
      <protection hidden="1"/>
    </xf>
    <xf numFmtId="165" fontId="8" fillId="2" borderId="0" xfId="1" applyNumberFormat="1" applyFont="1" applyFill="1" applyProtection="1">
      <protection hidden="1"/>
    </xf>
    <xf numFmtId="165" fontId="8" fillId="2" borderId="0" xfId="0" applyNumberFormat="1" applyFont="1" applyFill="1" applyProtection="1">
      <protection hidden="1"/>
    </xf>
    <xf numFmtId="0" fontId="0" fillId="2" borderId="0" xfId="0" applyFont="1" applyFill="1" applyProtection="1">
      <protection hidden="1"/>
    </xf>
    <xf numFmtId="9" fontId="8" fillId="0" borderId="0" xfId="2" applyFont="1" applyProtection="1">
      <protection hidden="1"/>
    </xf>
    <xf numFmtId="0" fontId="0" fillId="6" borderId="0" xfId="0" applyFill="1" applyBorder="1" applyAlignment="1">
      <alignment horizontal="left" vertical="center"/>
    </xf>
    <xf numFmtId="1" fontId="22" fillId="6" borderId="0" xfId="0" applyNumberFormat="1" applyFont="1" applyFill="1" applyBorder="1" applyProtection="1">
      <protection locked="0"/>
    </xf>
    <xf numFmtId="10" fontId="20" fillId="2" borderId="0" xfId="2" applyNumberFormat="1" applyFont="1" applyFill="1"/>
    <xf numFmtId="41" fontId="12" fillId="0" borderId="0" xfId="0" applyNumberFormat="1" applyFont="1" applyAlignment="1">
      <alignment horizontal="left" vertical="center" indent="1"/>
    </xf>
    <xf numFmtId="8" fontId="20" fillId="2" borderId="0" xfId="0" applyNumberFormat="1" applyFont="1" applyFill="1"/>
    <xf numFmtId="6" fontId="20" fillId="2" borderId="0" xfId="0" applyNumberFormat="1" applyFont="1" applyFill="1"/>
    <xf numFmtId="10" fontId="9" fillId="2" borderId="0" xfId="0" applyNumberFormat="1" applyFont="1" applyFill="1"/>
    <xf numFmtId="165" fontId="20" fillId="2" borderId="0" xfId="1" applyNumberFormat="1" applyFont="1" applyFill="1"/>
    <xf numFmtId="0" fontId="30" fillId="7" borderId="0" xfId="0" applyFont="1" applyFill="1" applyProtection="1">
      <protection locked="0"/>
    </xf>
    <xf numFmtId="166" fontId="0" fillId="0" borderId="0" xfId="2" applyNumberFormat="1" applyFont="1" applyFill="1" applyProtection="1">
      <protection hidden="1"/>
    </xf>
    <xf numFmtId="0" fontId="0" fillId="6" borderId="0" xfId="0" applyFont="1" applyFill="1"/>
    <xf numFmtId="174" fontId="0" fillId="0" borderId="0" xfId="0" applyNumberFormat="1"/>
    <xf numFmtId="0" fontId="31" fillId="6" borderId="9" xfId="0" applyFont="1" applyFill="1" applyBorder="1"/>
    <xf numFmtId="0" fontId="31" fillId="6" borderId="0" xfId="0" applyFont="1" applyFill="1" applyBorder="1"/>
    <xf numFmtId="0" fontId="9" fillId="6" borderId="9" xfId="0" applyFont="1" applyFill="1" applyBorder="1"/>
    <xf numFmtId="0" fontId="13" fillId="6" borderId="0" xfId="0" applyFont="1" applyFill="1" applyBorder="1"/>
    <xf numFmtId="0" fontId="0" fillId="6" borderId="0" xfId="0" applyFill="1" applyBorder="1"/>
    <xf numFmtId="9" fontId="9" fillId="6" borderId="0" xfId="2" applyNumberFormat="1" applyFont="1" applyFill="1" applyBorder="1" applyAlignment="1">
      <alignment horizontal="center" vertical="center"/>
    </xf>
    <xf numFmtId="0" fontId="9" fillId="6" borderId="0" xfId="1" applyNumberFormat="1" applyFont="1" applyFill="1" applyBorder="1" applyAlignment="1">
      <alignment horizontal="center" vertical="center"/>
    </xf>
    <xf numFmtId="0" fontId="13" fillId="0" borderId="0" xfId="0" applyFont="1" applyFill="1" applyBorder="1"/>
    <xf numFmtId="0" fontId="0" fillId="0" borderId="0" xfId="0" applyFill="1" applyBorder="1"/>
    <xf numFmtId="165" fontId="9" fillId="6" borderId="0" xfId="1" applyNumberFormat="1" applyFont="1" applyFill="1" applyBorder="1" applyAlignment="1">
      <alignment horizontal="center" vertical="center"/>
    </xf>
    <xf numFmtId="0" fontId="15" fillId="0" borderId="0" xfId="0" applyFont="1" applyProtection="1">
      <protection hidden="1"/>
    </xf>
    <xf numFmtId="165" fontId="0" fillId="0" borderId="0" xfId="0" applyNumberFormat="1" applyAlignment="1" applyProtection="1">
      <alignment horizontal="center" vertical="center"/>
      <protection hidden="1"/>
    </xf>
    <xf numFmtId="165" fontId="20" fillId="6" borderId="0" xfId="0" applyNumberFormat="1" applyFont="1" applyFill="1" applyBorder="1" applyAlignment="1">
      <alignment horizontal="center" vertical="center"/>
    </xf>
    <xf numFmtId="168" fontId="20" fillId="6" borderId="0" xfId="0" applyNumberFormat="1" applyFont="1" applyFill="1" applyBorder="1" applyAlignment="1">
      <alignment horizontal="center" vertical="center"/>
    </xf>
    <xf numFmtId="9" fontId="20" fillId="6" borderId="0" xfId="2" applyFont="1" applyFill="1" applyBorder="1" applyAlignment="1">
      <alignment horizontal="right" vertical="center"/>
    </xf>
    <xf numFmtId="0" fontId="20" fillId="6" borderId="0" xfId="0" applyFont="1" applyFill="1" applyBorder="1" applyAlignment="1">
      <alignment horizontal="right" vertical="center"/>
    </xf>
    <xf numFmtId="166" fontId="7" fillId="6" borderId="0" xfId="0" applyNumberFormat="1" applyFont="1" applyFill="1" applyBorder="1" applyProtection="1">
      <protection locked="0"/>
    </xf>
    <xf numFmtId="9" fontId="7" fillId="6" borderId="0" xfId="0" applyNumberFormat="1" applyFont="1" applyFill="1" applyBorder="1" applyProtection="1">
      <protection locked="0"/>
    </xf>
    <xf numFmtId="41" fontId="7" fillId="6" borderId="0" xfId="0" applyNumberFormat="1" applyFont="1" applyFill="1" applyBorder="1" applyProtection="1">
      <protection locked="0"/>
    </xf>
    <xf numFmtId="165" fontId="7" fillId="6" borderId="0" xfId="1" applyNumberFormat="1" applyFont="1" applyFill="1" applyBorder="1" applyProtection="1"/>
    <xf numFmtId="0" fontId="7" fillId="6" borderId="0" xfId="0" applyFont="1" applyFill="1" applyBorder="1" applyProtection="1">
      <protection locked="0"/>
    </xf>
    <xf numFmtId="10" fontId="7" fillId="0" borderId="0" xfId="0" applyNumberFormat="1" applyFont="1"/>
    <xf numFmtId="0" fontId="20" fillId="6" borderId="0" xfId="0" applyNumberFormat="1" applyFont="1" applyFill="1" applyBorder="1"/>
    <xf numFmtId="0" fontId="9" fillId="0" borderId="0" xfId="1" applyNumberFormat="1" applyFont="1"/>
    <xf numFmtId="164" fontId="1" fillId="6" borderId="0" xfId="1" applyFont="1" applyFill="1" applyBorder="1" applyProtection="1">
      <protection locked="0"/>
    </xf>
    <xf numFmtId="0" fontId="7" fillId="6" borderId="10" xfId="0" applyFont="1" applyFill="1" applyBorder="1"/>
    <xf numFmtId="164" fontId="8" fillId="6" borderId="0" xfId="1" applyFont="1" applyFill="1" applyBorder="1" applyProtection="1">
      <protection locked="0"/>
    </xf>
    <xf numFmtId="2" fontId="0" fillId="0" borderId="0" xfId="0" applyNumberFormat="1"/>
    <xf numFmtId="167" fontId="0" fillId="0" borderId="0" xfId="0" applyNumberFormat="1"/>
    <xf numFmtId="164" fontId="0" fillId="0" borderId="0" xfId="1" applyFont="1"/>
    <xf numFmtId="43" fontId="0" fillId="0" borderId="0" xfId="0" applyNumberFormat="1"/>
    <xf numFmtId="165" fontId="1" fillId="6" borderId="0" xfId="1" applyNumberFormat="1" applyFont="1" applyFill="1" applyBorder="1" applyProtection="1">
      <protection locked="0"/>
    </xf>
    <xf numFmtId="0" fontId="7" fillId="6" borderId="9" xfId="0" applyFont="1" applyFill="1" applyBorder="1"/>
    <xf numFmtId="9" fontId="9" fillId="6" borderId="0" xfId="0" applyNumberFormat="1" applyFont="1" applyFill="1" applyBorder="1"/>
    <xf numFmtId="165" fontId="7" fillId="6" borderId="0" xfId="1" applyNumberFormat="1" applyFont="1" applyFill="1" applyBorder="1" applyAlignment="1" applyProtection="1">
      <alignment horizontal="right"/>
      <protection locked="0"/>
    </xf>
    <xf numFmtId="0" fontId="0" fillId="6" borderId="0" xfId="0" applyFont="1" applyFill="1" applyBorder="1" applyAlignment="1">
      <alignment horizontal="right"/>
    </xf>
    <xf numFmtId="2" fontId="20" fillId="2" borderId="0" xfId="0" applyNumberFormat="1" applyFont="1" applyFill="1"/>
    <xf numFmtId="164" fontId="20" fillId="2" borderId="0" xfId="1" applyFont="1" applyFill="1"/>
    <xf numFmtId="164" fontId="20" fillId="2" borderId="0" xfId="1" applyNumberFormat="1" applyFont="1" applyFill="1"/>
    <xf numFmtId="164" fontId="7" fillId="0" borderId="0" xfId="0" applyNumberFormat="1" applyFont="1" applyProtection="1">
      <protection hidden="1"/>
    </xf>
    <xf numFmtId="0" fontId="0" fillId="2" borderId="0" xfId="0" applyFont="1" applyFill="1" applyAlignment="1">
      <alignment horizontal="right"/>
    </xf>
    <xf numFmtId="9" fontId="0" fillId="6" borderId="0" xfId="0" applyNumberFormat="1" applyFont="1" applyFill="1" applyBorder="1" applyAlignment="1">
      <alignment horizontal="left" vertical="center"/>
    </xf>
    <xf numFmtId="176" fontId="32" fillId="2" borderId="0" xfId="1" applyNumberFormat="1" applyFont="1" applyFill="1" applyAlignment="1" applyProtection="1">
      <alignment vertical="center" wrapText="1"/>
      <protection locked="0"/>
    </xf>
    <xf numFmtId="176" fontId="33" fillId="0" borderId="1" xfId="1" applyNumberFormat="1" applyFont="1" applyBorder="1" applyAlignment="1" applyProtection="1">
      <alignment horizontal="left" vertical="center"/>
      <protection locked="0"/>
    </xf>
    <xf numFmtId="176" fontId="34" fillId="0" borderId="23" xfId="1" applyNumberFormat="1" applyFont="1" applyBorder="1" applyAlignment="1" applyProtection="1">
      <alignment horizontal="left" vertical="center"/>
      <protection locked="0"/>
    </xf>
    <xf numFmtId="176" fontId="36" fillId="0" borderId="23" xfId="1" applyNumberFormat="1" applyFont="1" applyBorder="1" applyAlignment="1" applyProtection="1">
      <alignment horizontal="left" vertical="center"/>
      <protection locked="0"/>
    </xf>
    <xf numFmtId="176" fontId="36" fillId="0" borderId="23" xfId="1" applyNumberFormat="1" applyFont="1" applyBorder="1" applyAlignment="1" applyProtection="1">
      <alignment vertical="center"/>
      <protection locked="0"/>
    </xf>
    <xf numFmtId="176" fontId="38" fillId="0" borderId="23" xfId="1" applyNumberFormat="1" applyFont="1" applyBorder="1" applyAlignment="1" applyProtection="1">
      <alignment horizontal="left" vertical="center"/>
      <protection locked="0"/>
    </xf>
    <xf numFmtId="176" fontId="38" fillId="3" borderId="23" xfId="1" applyNumberFormat="1" applyFont="1" applyFill="1" applyBorder="1" applyAlignment="1" applyProtection="1">
      <alignment horizontal="left" vertical="center"/>
      <protection locked="0"/>
    </xf>
    <xf numFmtId="176" fontId="34" fillId="0" borderId="23" xfId="1" applyNumberFormat="1" applyFont="1" applyBorder="1" applyAlignment="1" applyProtection="1">
      <alignment horizontal="justify" vertical="center"/>
      <protection locked="0"/>
    </xf>
    <xf numFmtId="176" fontId="34" fillId="0" borderId="24" xfId="1" applyNumberFormat="1" applyFont="1" applyBorder="1" applyAlignment="1" applyProtection="1">
      <alignment horizontal="justify" vertical="center"/>
      <protection locked="0"/>
    </xf>
    <xf numFmtId="176" fontId="40" fillId="0" borderId="25" xfId="1" applyNumberFormat="1" applyFont="1" applyBorder="1" applyAlignment="1" applyProtection="1">
      <alignment horizontal="left" vertical="center"/>
      <protection locked="0"/>
    </xf>
    <xf numFmtId="176" fontId="42" fillId="0" borderId="0" xfId="1" applyNumberFormat="1" applyFont="1" applyAlignment="1" applyProtection="1">
      <alignment vertical="center"/>
      <protection locked="0"/>
    </xf>
    <xf numFmtId="176" fontId="43" fillId="0" borderId="21" xfId="1" applyNumberFormat="1" applyFont="1" applyBorder="1" applyAlignment="1" applyProtection="1">
      <alignment vertical="center"/>
      <protection locked="0"/>
    </xf>
    <xf numFmtId="176" fontId="45" fillId="0" borderId="21" xfId="1" applyNumberFormat="1" applyFont="1" applyBorder="1" applyAlignment="1" applyProtection="1">
      <alignment vertical="center"/>
      <protection locked="0"/>
    </xf>
    <xf numFmtId="0" fontId="41" fillId="0" borderId="0" xfId="0" applyFont="1" applyAlignment="1">
      <alignment vertical="center"/>
    </xf>
    <xf numFmtId="177" fontId="51" fillId="0" borderId="22" xfId="1380" applyNumberFormat="1" applyFont="1" applyBorder="1"/>
    <xf numFmtId="176" fontId="53" fillId="16" borderId="0" xfId="1381" applyNumberFormat="1" applyFont="1" applyFill="1" applyAlignment="1" applyProtection="1">
      <alignment horizontal="left" vertical="center" wrapText="1"/>
      <protection locked="0"/>
    </xf>
    <xf numFmtId="176" fontId="53" fillId="16" borderId="0" xfId="1381" applyNumberFormat="1" applyFont="1" applyFill="1" applyAlignment="1" applyProtection="1">
      <alignment horizontal="center" vertical="center" wrapText="1"/>
      <protection locked="0"/>
    </xf>
    <xf numFmtId="49" fontId="54" fillId="17" borderId="0" xfId="1382" applyNumberFormat="1" applyFont="1" applyFill="1" applyAlignment="1" applyProtection="1">
      <alignment horizontal="left" vertical="center"/>
      <protection locked="0"/>
    </xf>
    <xf numFmtId="0" fontId="54" fillId="17" borderId="0" xfId="1382" applyNumberFormat="1" applyFont="1" applyFill="1" applyAlignment="1" applyProtection="1">
      <alignment horizontal="left" vertical="center"/>
      <protection locked="0"/>
    </xf>
    <xf numFmtId="49" fontId="54" fillId="0" borderId="0" xfId="1381" applyNumberFormat="1" applyFont="1" applyAlignment="1" applyProtection="1">
      <alignment horizontal="left" vertical="center"/>
      <protection locked="0"/>
    </xf>
    <xf numFmtId="0" fontId="54" fillId="0" borderId="0" xfId="1381" applyNumberFormat="1" applyFont="1" applyAlignment="1" applyProtection="1">
      <alignment horizontal="left" vertical="center" indent="1"/>
      <protection locked="0"/>
    </xf>
    <xf numFmtId="49" fontId="54" fillId="9" borderId="0" xfId="1382" applyNumberFormat="1" applyFont="1" applyFill="1" applyAlignment="1" applyProtection="1">
      <alignment horizontal="left" vertical="center"/>
      <protection locked="0"/>
    </xf>
    <xf numFmtId="0" fontId="54" fillId="9" borderId="0" xfId="1382" applyNumberFormat="1" applyFont="1" applyFill="1" applyAlignment="1" applyProtection="1">
      <alignment horizontal="left" vertical="center"/>
      <protection locked="0"/>
    </xf>
    <xf numFmtId="49" fontId="55" fillId="0" borderId="0" xfId="1381" applyNumberFormat="1" applyFont="1" applyAlignment="1" applyProtection="1">
      <alignment horizontal="left" vertical="center"/>
      <protection locked="0"/>
    </xf>
    <xf numFmtId="0" fontId="55" fillId="0" borderId="0" xfId="1382" applyNumberFormat="1" applyFont="1" applyAlignment="1" applyProtection="1">
      <alignment horizontal="left" vertical="center"/>
      <protection locked="0"/>
    </xf>
    <xf numFmtId="0" fontId="55" fillId="0" borderId="0" xfId="1382" applyNumberFormat="1" applyFont="1" applyAlignment="1" applyProtection="1">
      <alignment horizontal="center" vertical="center"/>
      <protection locked="0"/>
    </xf>
    <xf numFmtId="0" fontId="55" fillId="0" borderId="0" xfId="1381" applyNumberFormat="1" applyFont="1" applyAlignment="1" applyProtection="1">
      <alignment horizontal="left" vertical="center" indent="1"/>
      <protection locked="0"/>
    </xf>
    <xf numFmtId="0" fontId="55" fillId="0" borderId="0" xfId="1382" applyNumberFormat="1" applyFont="1" applyAlignment="1" applyProtection="1">
      <alignment horizontal="left" vertical="center" indent="1"/>
      <protection locked="0"/>
    </xf>
    <xf numFmtId="49" fontId="54" fillId="0" borderId="0" xfId="1382" applyNumberFormat="1" applyFont="1" applyAlignment="1" applyProtection="1">
      <alignment horizontal="left" vertical="center"/>
      <protection locked="0"/>
    </xf>
    <xf numFmtId="178" fontId="54" fillId="18" borderId="0" xfId="1381" applyNumberFormat="1" applyFont="1" applyFill="1" applyAlignment="1" applyProtection="1">
      <alignment horizontal="left" vertical="center"/>
      <protection locked="0"/>
    </xf>
    <xf numFmtId="178" fontId="54" fillId="18" borderId="0" xfId="1381" applyNumberFormat="1" applyFont="1" applyFill="1" applyAlignment="1" applyProtection="1">
      <alignment horizontal="right" vertical="center"/>
      <protection locked="0"/>
    </xf>
    <xf numFmtId="9" fontId="54" fillId="18" borderId="0" xfId="2" applyFont="1" applyFill="1" applyAlignment="1" applyProtection="1">
      <alignment horizontal="left" vertical="center"/>
      <protection locked="0"/>
    </xf>
    <xf numFmtId="9" fontId="54" fillId="18" borderId="0" xfId="2" applyFont="1" applyFill="1" applyAlignment="1" applyProtection="1">
      <alignment horizontal="right" vertical="center"/>
      <protection locked="0"/>
    </xf>
    <xf numFmtId="49" fontId="54" fillId="18" borderId="0" xfId="1382" applyNumberFormat="1" applyFont="1" applyFill="1" applyAlignment="1" applyProtection="1">
      <alignment horizontal="left" vertical="center"/>
      <protection locked="0"/>
    </xf>
    <xf numFmtId="0" fontId="54" fillId="18" borderId="0" xfId="1382" applyNumberFormat="1" applyFont="1" applyFill="1" applyAlignment="1" applyProtection="1">
      <alignment horizontal="right" vertical="center"/>
      <protection locked="0"/>
    </xf>
    <xf numFmtId="49" fontId="54" fillId="18" borderId="0" xfId="1383" applyNumberFormat="1" applyFont="1" applyFill="1" applyAlignment="1" applyProtection="1">
      <alignment horizontal="left" vertical="center"/>
      <protection locked="0"/>
    </xf>
    <xf numFmtId="164" fontId="54" fillId="18" borderId="0" xfId="1383" applyNumberFormat="1" applyFont="1" applyFill="1" applyAlignment="1" applyProtection="1">
      <alignment horizontal="right" vertical="center"/>
      <protection locked="0"/>
    </xf>
    <xf numFmtId="49" fontId="55" fillId="0" borderId="0" xfId="1384" applyNumberFormat="1" applyFont="1" applyAlignment="1" applyProtection="1">
      <alignment horizontal="left" vertical="center"/>
      <protection locked="0"/>
    </xf>
    <xf numFmtId="0" fontId="55" fillId="0" borderId="0" xfId="1384" applyFont="1" applyAlignment="1" applyProtection="1">
      <alignment vertical="center"/>
      <protection locked="0"/>
    </xf>
    <xf numFmtId="171" fontId="20" fillId="2" borderId="0" xfId="0" applyNumberFormat="1" applyFont="1" applyFill="1"/>
    <xf numFmtId="165" fontId="20" fillId="2" borderId="0" xfId="0" applyNumberFormat="1" applyFont="1" applyFill="1"/>
    <xf numFmtId="171" fontId="7" fillId="6" borderId="0" xfId="0" applyNumberFormat="1" applyFont="1" applyFill="1" applyBorder="1" applyProtection="1">
      <protection locked="0"/>
    </xf>
    <xf numFmtId="170" fontId="20" fillId="2" borderId="0" xfId="0" applyNumberFormat="1" applyFont="1" applyFill="1"/>
    <xf numFmtId="169" fontId="20" fillId="2" borderId="0" xfId="0" applyNumberFormat="1" applyFont="1" applyFill="1"/>
    <xf numFmtId="0" fontId="7" fillId="0" borderId="0" xfId="0" applyFont="1" applyAlignment="1" applyProtection="1">
      <alignment horizontal="left"/>
      <protection hidden="1"/>
    </xf>
    <xf numFmtId="41" fontId="7" fillId="6" borderId="0" xfId="0" applyNumberFormat="1" applyFont="1" applyFill="1" applyBorder="1"/>
    <xf numFmtId="175" fontId="56" fillId="0" borderId="21" xfId="1379" applyFont="1" applyBorder="1">
      <alignment vertical="center"/>
    </xf>
    <xf numFmtId="175" fontId="56" fillId="3" borderId="21" xfId="1379" applyFont="1" applyFill="1" applyBorder="1">
      <alignment vertical="center"/>
    </xf>
    <xf numFmtId="175" fontId="56" fillId="0" borderId="26" xfId="1379" applyFont="1" applyBorder="1">
      <alignment vertical="center"/>
    </xf>
    <xf numFmtId="9" fontId="20" fillId="6" borderId="0" xfId="0" applyNumberFormat="1" applyFont="1" applyFill="1" applyBorder="1"/>
    <xf numFmtId="165" fontId="9" fillId="0" borderId="0" xfId="1" applyNumberFormat="1" applyFont="1" applyAlignment="1" applyProtection="1">
      <alignment horizontal="center" vertical="center"/>
      <protection hidden="1"/>
    </xf>
    <xf numFmtId="164" fontId="20" fillId="6" borderId="0" xfId="1" applyFont="1" applyFill="1" applyBorder="1"/>
    <xf numFmtId="0" fontId="0" fillId="6" borderId="2" xfId="0" applyFont="1" applyFill="1" applyBorder="1" applyAlignment="1">
      <alignment horizontal="center" vertical="center"/>
    </xf>
    <xf numFmtId="9" fontId="25" fillId="8" borderId="5" xfId="2" applyFont="1" applyFill="1" applyBorder="1" applyAlignment="1">
      <alignment horizontal="right"/>
    </xf>
    <xf numFmtId="0" fontId="20" fillId="6" borderId="0" xfId="1" applyNumberFormat="1" applyFont="1" applyFill="1" applyBorder="1" applyAlignment="1">
      <alignment horizontal="center" vertical="center"/>
    </xf>
    <xf numFmtId="0" fontId="20" fillId="6" borderId="0" xfId="2" applyNumberFormat="1" applyFont="1" applyFill="1" applyBorder="1" applyAlignment="1">
      <alignment horizontal="center" vertical="center"/>
    </xf>
    <xf numFmtId="0" fontId="20" fillId="6" borderId="0" xfId="0" applyFont="1" applyFill="1" applyAlignment="1">
      <alignment horizontal="right"/>
    </xf>
    <xf numFmtId="9" fontId="9" fillId="6" borderId="0" xfId="2" applyFont="1" applyFill="1" applyBorder="1" applyAlignment="1" applyProtection="1">
      <alignment horizontal="center" vertical="center"/>
    </xf>
    <xf numFmtId="41" fontId="20" fillId="6" borderId="0" xfId="0" applyNumberFormat="1" applyFont="1" applyFill="1" applyBorder="1" applyAlignment="1">
      <alignment horizontal="center" vertical="center"/>
    </xf>
    <xf numFmtId="0" fontId="20" fillId="6" borderId="0" xfId="0" applyFont="1" applyFill="1" applyAlignment="1">
      <alignment horizontal="center"/>
    </xf>
    <xf numFmtId="165" fontId="9" fillId="6" borderId="0" xfId="1" applyNumberFormat="1" applyFont="1" applyFill="1" applyBorder="1" applyAlignment="1">
      <alignment horizontal="left" vertical="center"/>
    </xf>
    <xf numFmtId="165" fontId="9" fillId="6" borderId="0" xfId="1" applyNumberFormat="1" applyFont="1" applyFill="1"/>
    <xf numFmtId="165" fontId="9" fillId="6" borderId="5" xfId="1" applyNumberFormat="1" applyFont="1" applyFill="1" applyBorder="1" applyAlignment="1">
      <alignment horizontal="center" vertical="center"/>
    </xf>
    <xf numFmtId="165" fontId="9" fillId="0" borderId="0" xfId="1" applyNumberFormat="1" applyFont="1" applyFill="1" applyAlignment="1" applyProtection="1">
      <alignment horizontal="center" vertical="center"/>
      <protection hidden="1"/>
    </xf>
    <xf numFmtId="0" fontId="7" fillId="6" borderId="0" xfId="0" applyNumberFormat="1" applyFont="1" applyFill="1" applyBorder="1" applyAlignment="1" applyProtection="1">
      <alignment horizontal="right" vertical="center"/>
      <protection locked="0"/>
    </xf>
    <xf numFmtId="169" fontId="0" fillId="0" borderId="0" xfId="1" applyNumberFormat="1" applyFont="1" applyAlignment="1" applyProtection="1">
      <alignment horizontal="center" vertical="center"/>
      <protection hidden="1"/>
    </xf>
    <xf numFmtId="9" fontId="7" fillId="6" borderId="0" xfId="0" applyNumberFormat="1" applyFont="1" applyFill="1" applyBorder="1" applyAlignment="1">
      <alignment horizontal="center" vertical="center"/>
    </xf>
    <xf numFmtId="9" fontId="0" fillId="6" borderId="0" xfId="0" applyNumberFormat="1" applyFont="1" applyFill="1" applyBorder="1" applyAlignment="1">
      <alignment horizontal="center" vertical="center"/>
    </xf>
    <xf numFmtId="0" fontId="0" fillId="0" borderId="0" xfId="0" applyAlignment="1" applyProtection="1">
      <alignment horizontal="right" vertical="center"/>
      <protection hidden="1"/>
    </xf>
    <xf numFmtId="0" fontId="20" fillId="6" borderId="4" xfId="0" applyFont="1" applyFill="1" applyBorder="1" applyAlignment="1">
      <alignment horizontal="right" vertical="center"/>
    </xf>
    <xf numFmtId="0" fontId="0" fillId="0" borderId="0" xfId="0" applyFill="1" applyAlignment="1" applyProtection="1">
      <alignment horizontal="right" vertical="center"/>
      <protection hidden="1"/>
    </xf>
    <xf numFmtId="169" fontId="0" fillId="0" borderId="0" xfId="0" applyNumberFormat="1" applyAlignment="1" applyProtection="1">
      <alignment horizontal="center" vertical="center"/>
      <protection hidden="1"/>
    </xf>
    <xf numFmtId="0" fontId="1" fillId="2" borderId="0" xfId="0" applyFont="1" applyFill="1"/>
    <xf numFmtId="0" fontId="0" fillId="6" borderId="4" xfId="0" applyFill="1" applyBorder="1"/>
    <xf numFmtId="171" fontId="0" fillId="6" borderId="0" xfId="0" applyNumberFormat="1" applyFill="1"/>
    <xf numFmtId="0" fontId="0" fillId="6" borderId="1" xfId="0" applyFill="1" applyBorder="1"/>
    <xf numFmtId="0" fontId="8" fillId="13" borderId="2" xfId="0" applyFont="1" applyFill="1" applyBorder="1"/>
    <xf numFmtId="0" fontId="0" fillId="6" borderId="2" xfId="0" applyFill="1" applyBorder="1"/>
    <xf numFmtId="0" fontId="0" fillId="6" borderId="3" xfId="0" applyFill="1" applyBorder="1"/>
    <xf numFmtId="0" fontId="1" fillId="6" borderId="2" xfId="0" applyFont="1" applyFill="1" applyBorder="1"/>
    <xf numFmtId="0" fontId="1" fillId="6" borderId="3" xfId="0" applyFont="1" applyFill="1" applyBorder="1"/>
    <xf numFmtId="0" fontId="0" fillId="6" borderId="0" xfId="0" applyFill="1"/>
    <xf numFmtId="0" fontId="0" fillId="6" borderId="5" xfId="0" applyFill="1" applyBorder="1"/>
    <xf numFmtId="0" fontId="1" fillId="6" borderId="0" xfId="0" applyFont="1" applyFill="1"/>
    <xf numFmtId="0" fontId="1" fillId="6" borderId="5" xfId="0" applyFont="1" applyFill="1" applyBorder="1"/>
    <xf numFmtId="171" fontId="9" fillId="6" borderId="0" xfId="0" applyNumberFormat="1" applyFont="1" applyFill="1"/>
    <xf numFmtId="0" fontId="9" fillId="6" borderId="0" xfId="0" applyFont="1" applyFill="1" applyAlignment="1">
      <alignment horizontal="center"/>
    </xf>
    <xf numFmtId="171" fontId="9" fillId="6" borderId="0" xfId="0" applyNumberFormat="1" applyFont="1" applyFill="1" applyProtection="1">
      <protection locked="0"/>
    </xf>
    <xf numFmtId="0" fontId="9" fillId="6" borderId="0" xfId="0" applyFont="1" applyFill="1"/>
    <xf numFmtId="0" fontId="9" fillId="6" borderId="4" xfId="0" applyFont="1" applyFill="1" applyBorder="1"/>
    <xf numFmtId="165" fontId="0" fillId="6" borderId="0" xfId="1385" applyNumberFormat="1" applyFont="1" applyFill="1"/>
    <xf numFmtId="0" fontId="7" fillId="6" borderId="0" xfId="0" applyFont="1" applyFill="1"/>
    <xf numFmtId="165" fontId="7" fillId="6" borderId="0" xfId="1385" applyNumberFormat="1" applyFont="1" applyFill="1"/>
    <xf numFmtId="165" fontId="0" fillId="6" borderId="0" xfId="0" applyNumberFormat="1" applyFill="1"/>
    <xf numFmtId="0" fontId="12" fillId="6" borderId="0" xfId="0" applyFont="1" applyFill="1"/>
    <xf numFmtId="0" fontId="0" fillId="6" borderId="5" xfId="0" applyFill="1" applyBorder="1" applyProtection="1">
      <protection hidden="1"/>
    </xf>
    <xf numFmtId="9" fontId="9" fillId="6" borderId="0" xfId="0" applyNumberFormat="1" applyFont="1" applyFill="1"/>
    <xf numFmtId="165" fontId="9" fillId="6" borderId="0" xfId="1385" applyNumberFormat="1" applyFont="1" applyFill="1"/>
    <xf numFmtId="168" fontId="9" fillId="6" borderId="0" xfId="1385" applyNumberFormat="1" applyFont="1" applyFill="1"/>
    <xf numFmtId="41" fontId="0" fillId="6" borderId="0" xfId="0" applyNumberFormat="1" applyFill="1"/>
    <xf numFmtId="166" fontId="9" fillId="6" borderId="0" xfId="0" applyNumberFormat="1" applyFont="1" applyFill="1"/>
    <xf numFmtId="41" fontId="0" fillId="6" borderId="0" xfId="1385" applyNumberFormat="1" applyFont="1" applyFill="1"/>
    <xf numFmtId="0" fontId="0" fillId="0" borderId="0" xfId="1385" applyNumberFormat="1" applyFont="1" applyAlignment="1" applyProtection="1">
      <alignment vertical="top"/>
      <protection hidden="1"/>
    </xf>
    <xf numFmtId="41" fontId="0" fillId="0" borderId="0" xfId="1385" applyNumberFormat="1" applyFont="1" applyProtection="1">
      <protection hidden="1"/>
    </xf>
    <xf numFmtId="0" fontId="1" fillId="0" borderId="0" xfId="1385" applyNumberFormat="1" applyAlignment="1" applyProtection="1">
      <alignment vertical="top"/>
      <protection hidden="1"/>
    </xf>
    <xf numFmtId="179" fontId="0" fillId="0" borderId="0" xfId="1385" applyNumberFormat="1" applyFont="1" applyProtection="1">
      <protection hidden="1"/>
    </xf>
    <xf numFmtId="0" fontId="12" fillId="3" borderId="0" xfId="0" applyFont="1" applyFill="1" applyProtection="1">
      <protection hidden="1"/>
    </xf>
    <xf numFmtId="169" fontId="7" fillId="3" borderId="0" xfId="0" applyNumberFormat="1" applyFont="1" applyFill="1" applyProtection="1">
      <protection hidden="1"/>
    </xf>
    <xf numFmtId="165" fontId="0" fillId="0" borderId="0" xfId="1385" applyNumberFormat="1" applyFont="1" applyProtection="1">
      <protection hidden="1"/>
    </xf>
    <xf numFmtId="165" fontId="13" fillId="0" borderId="0" xfId="0" applyNumberFormat="1" applyFont="1" applyProtection="1">
      <protection hidden="1"/>
    </xf>
    <xf numFmtId="0" fontId="13" fillId="0" borderId="0" xfId="0" applyFont="1" applyProtection="1">
      <protection hidden="1"/>
    </xf>
    <xf numFmtId="41" fontId="13" fillId="0" borderId="0" xfId="0" applyNumberFormat="1" applyFont="1" applyProtection="1">
      <protection hidden="1"/>
    </xf>
    <xf numFmtId="165" fontId="12" fillId="0" borderId="0" xfId="1385" applyNumberFormat="1" applyFont="1" applyProtection="1">
      <protection hidden="1"/>
    </xf>
    <xf numFmtId="165" fontId="16" fillId="0" borderId="0" xfId="0" applyNumberFormat="1" applyFont="1" applyProtection="1">
      <protection hidden="1"/>
    </xf>
    <xf numFmtId="0" fontId="12" fillId="0" borderId="0" xfId="1385" applyNumberFormat="1" applyFont="1" applyProtection="1">
      <protection hidden="1"/>
    </xf>
    <xf numFmtId="0" fontId="0" fillId="3" borderId="0" xfId="1385" applyNumberFormat="1" applyFont="1" applyFill="1" applyProtection="1">
      <protection hidden="1"/>
    </xf>
    <xf numFmtId="41" fontId="0" fillId="3" borderId="0" xfId="1385" applyNumberFormat="1" applyFont="1" applyFill="1" applyProtection="1">
      <protection hidden="1"/>
    </xf>
    <xf numFmtId="0" fontId="0" fillId="10" borderId="0" xfId="1385" applyNumberFormat="1" applyFont="1" applyFill="1" applyProtection="1">
      <protection hidden="1"/>
    </xf>
    <xf numFmtId="165" fontId="0" fillId="10" borderId="0" xfId="1385" applyNumberFormat="1" applyFont="1" applyFill="1" applyProtection="1">
      <protection hidden="1"/>
    </xf>
    <xf numFmtId="165" fontId="12" fillId="3" borderId="0" xfId="1385" applyNumberFormat="1" applyFont="1" applyFill="1" applyProtection="1">
      <protection hidden="1"/>
    </xf>
    <xf numFmtId="165" fontId="0" fillId="3" borderId="0" xfId="1385" applyNumberFormat="1" applyFont="1" applyFill="1" applyProtection="1">
      <protection hidden="1"/>
    </xf>
    <xf numFmtId="165" fontId="1" fillId="0" borderId="0" xfId="1385" applyNumberFormat="1" applyProtection="1">
      <protection hidden="1"/>
    </xf>
    <xf numFmtId="41" fontId="12" fillId="0" borderId="0" xfId="1385" applyNumberFormat="1" applyFont="1" applyProtection="1">
      <protection hidden="1"/>
    </xf>
    <xf numFmtId="41" fontId="1" fillId="0" borderId="0" xfId="1385" applyNumberFormat="1" applyProtection="1">
      <protection hidden="1"/>
    </xf>
    <xf numFmtId="164" fontId="0" fillId="0" borderId="0" xfId="1385" applyFont="1" applyProtection="1">
      <protection hidden="1"/>
    </xf>
    <xf numFmtId="41" fontId="9" fillId="0" borderId="0" xfId="1385" applyNumberFormat="1" applyFont="1" applyProtection="1">
      <protection hidden="1"/>
    </xf>
    <xf numFmtId="0" fontId="0" fillId="19" borderId="0" xfId="0" applyFill="1" applyProtection="1">
      <protection hidden="1"/>
    </xf>
    <xf numFmtId="0" fontId="12" fillId="19" borderId="0" xfId="0" applyFont="1" applyFill="1" applyProtection="1">
      <protection hidden="1"/>
    </xf>
    <xf numFmtId="41" fontId="0" fillId="19" borderId="0" xfId="0" applyNumberFormat="1" applyFill="1" applyProtection="1">
      <protection hidden="1"/>
    </xf>
    <xf numFmtId="0" fontId="0" fillId="20" borderId="0" xfId="0" applyFill="1" applyProtection="1">
      <protection hidden="1"/>
    </xf>
    <xf numFmtId="0" fontId="0" fillId="21" borderId="0" xfId="0" applyFill="1" applyProtection="1">
      <protection hidden="1"/>
    </xf>
    <xf numFmtId="165" fontId="0" fillId="21" borderId="0" xfId="1385" applyNumberFormat="1" applyFont="1" applyFill="1" applyProtection="1">
      <protection hidden="1"/>
    </xf>
    <xf numFmtId="0" fontId="0" fillId="20" borderId="0" xfId="1385" applyNumberFormat="1" applyFont="1" applyFill="1" applyProtection="1">
      <protection hidden="1"/>
    </xf>
    <xf numFmtId="165" fontId="0" fillId="20" borderId="0" xfId="0" applyNumberFormat="1" applyFill="1" applyProtection="1">
      <protection hidden="1"/>
    </xf>
    <xf numFmtId="165" fontId="7" fillId="0" borderId="0" xfId="1385" applyNumberFormat="1" applyFont="1" applyProtection="1">
      <protection hidden="1"/>
    </xf>
    <xf numFmtId="41" fontId="0" fillId="21" borderId="0" xfId="1385" applyNumberFormat="1" applyFont="1" applyFill="1" applyProtection="1">
      <protection hidden="1"/>
    </xf>
    <xf numFmtId="41" fontId="0" fillId="21" borderId="0" xfId="0" applyNumberFormat="1" applyFill="1" applyProtection="1">
      <protection hidden="1"/>
    </xf>
    <xf numFmtId="168" fontId="7" fillId="6" borderId="0" xfId="1386" applyNumberFormat="1" applyFont="1" applyFill="1"/>
    <xf numFmtId="168" fontId="0" fillId="0" borderId="0" xfId="1386" applyNumberFormat="1" applyFont="1" applyProtection="1">
      <protection hidden="1"/>
    </xf>
    <xf numFmtId="164" fontId="7" fillId="0" borderId="0" xfId="1" applyFont="1" applyProtection="1">
      <protection hidden="1"/>
    </xf>
    <xf numFmtId="0" fontId="6" fillId="0" borderId="0" xfId="0" applyFont="1" applyAlignment="1" applyProtection="1">
      <alignment horizontal="right"/>
      <protection hidden="1"/>
    </xf>
    <xf numFmtId="0" fontId="7" fillId="0" borderId="0" xfId="0" applyFont="1" applyAlignment="1">
      <alignment horizontal="left"/>
    </xf>
    <xf numFmtId="180" fontId="57" fillId="0" borderId="0" xfId="0" applyNumberFormat="1" applyFont="1" applyAlignment="1" applyProtection="1">
      <alignment horizontal="left" vertical="center" wrapText="1"/>
      <protection locked="0"/>
    </xf>
    <xf numFmtId="181" fontId="20" fillId="6" borderId="0" xfId="1" applyNumberFormat="1" applyFont="1" applyFill="1" applyBorder="1" applyAlignment="1">
      <alignment horizontal="center" vertical="center"/>
    </xf>
    <xf numFmtId="0" fontId="0" fillId="0" borderId="0" xfId="1" applyNumberFormat="1" applyFont="1" applyFill="1" applyAlignment="1">
      <alignment vertical="top"/>
    </xf>
    <xf numFmtId="0" fontId="31" fillId="6" borderId="0" xfId="0" applyFont="1" applyFill="1" applyBorder="1" applyAlignment="1">
      <alignment horizontal="left" vertical="center"/>
    </xf>
    <xf numFmtId="0" fontId="31" fillId="6" borderId="0" xfId="0" applyFont="1" applyFill="1" applyBorder="1" applyAlignment="1">
      <alignment horizontal="right" vertical="center"/>
    </xf>
    <xf numFmtId="168" fontId="31" fillId="6" borderId="0" xfId="1" applyNumberFormat="1" applyFont="1" applyFill="1" applyBorder="1" applyAlignment="1">
      <alignment horizontal="center" vertical="center"/>
    </xf>
    <xf numFmtId="43" fontId="31" fillId="6" borderId="0" xfId="1" applyNumberFormat="1" applyFont="1" applyFill="1" applyBorder="1" applyAlignment="1">
      <alignment horizontal="center" vertical="center"/>
    </xf>
    <xf numFmtId="165" fontId="31" fillId="6" borderId="0" xfId="1" applyNumberFormat="1" applyFont="1" applyFill="1" applyBorder="1" applyAlignment="1">
      <alignment horizontal="center" vertical="center"/>
    </xf>
    <xf numFmtId="9" fontId="31" fillId="6" borderId="0" xfId="2" applyFont="1" applyFill="1" applyBorder="1" applyAlignment="1">
      <alignment horizontal="right" vertical="center"/>
    </xf>
    <xf numFmtId="9" fontId="31" fillId="6" borderId="0" xfId="2" applyFont="1" applyFill="1" applyBorder="1" applyAlignment="1">
      <alignment horizontal="center" vertical="center"/>
    </xf>
    <xf numFmtId="176" fontId="42" fillId="3" borderId="21" xfId="1" applyNumberFormat="1" applyFont="1" applyFill="1" applyBorder="1" applyAlignment="1">
      <alignment vertical="center"/>
    </xf>
    <xf numFmtId="10" fontId="0" fillId="0" borderId="0" xfId="2" applyNumberFormat="1" applyFont="1"/>
    <xf numFmtId="0" fontId="0" fillId="3" borderId="0" xfId="0" applyFill="1"/>
    <xf numFmtId="171" fontId="7" fillId="3" borderId="0" xfId="0" applyNumberFormat="1" applyFont="1" applyFill="1" applyBorder="1" applyProtection="1">
      <protection locked="0"/>
    </xf>
    <xf numFmtId="41" fontId="0" fillId="3" borderId="0" xfId="1" applyNumberFormat="1" applyFont="1" applyFill="1"/>
    <xf numFmtId="41" fontId="0" fillId="3" borderId="0" xfId="0" applyNumberFormat="1" applyFill="1"/>
    <xf numFmtId="164" fontId="28" fillId="0" borderId="0" xfId="1" applyFont="1" applyFill="1"/>
    <xf numFmtId="0" fontId="0" fillId="0" borderId="0" xfId="0" applyBorder="1"/>
    <xf numFmtId="175" fontId="56" fillId="0" borderId="0" xfId="1379" applyFont="1" applyFill="1" applyBorder="1">
      <alignment vertical="center"/>
    </xf>
    <xf numFmtId="175" fontId="39" fillId="0" borderId="0" xfId="1379" applyFont="1" applyFill="1" applyBorder="1">
      <alignment vertical="center"/>
    </xf>
    <xf numFmtId="175" fontId="39" fillId="0" borderId="0" xfId="1379" applyFont="1" applyBorder="1">
      <alignment vertical="center"/>
    </xf>
    <xf numFmtId="0" fontId="0" fillId="0" borderId="0" xfId="0" applyFont="1" applyFill="1" applyAlignment="1">
      <alignment horizontal="left" vertical="center"/>
    </xf>
    <xf numFmtId="0" fontId="0" fillId="0" borderId="0" xfId="0" applyFont="1" applyAlignment="1">
      <alignment horizontal="left" vertical="center" indent="1"/>
    </xf>
    <xf numFmtId="0" fontId="0" fillId="0" borderId="0" xfId="0" applyFont="1" applyAlignment="1">
      <alignment horizontal="center" vertical="center"/>
    </xf>
    <xf numFmtId="0" fontId="0" fillId="0" borderId="0" xfId="0" applyFont="1" applyBorder="1"/>
    <xf numFmtId="0" fontId="58" fillId="0" borderId="0" xfId="0" applyFont="1" applyFill="1" applyBorder="1"/>
    <xf numFmtId="0" fontId="0" fillId="0" borderId="0" xfId="0" applyFont="1" applyFill="1" applyBorder="1"/>
    <xf numFmtId="0" fontId="0" fillId="0" borderId="0" xfId="0" applyFont="1" applyAlignment="1">
      <alignment vertical="center"/>
    </xf>
    <xf numFmtId="175" fontId="7" fillId="0" borderId="0" xfId="1379" applyFont="1" applyFill="1" applyBorder="1">
      <alignment vertical="center"/>
    </xf>
    <xf numFmtId="175" fontId="7" fillId="0" borderId="0" xfId="1379" applyFont="1" applyBorder="1">
      <alignment vertical="center"/>
    </xf>
    <xf numFmtId="0" fontId="20" fillId="6" borderId="10" xfId="0" applyFont="1" applyFill="1" applyBorder="1" applyAlignment="1">
      <alignment horizontal="center" vertical="center"/>
    </xf>
    <xf numFmtId="0" fontId="20" fillId="6" borderId="11" xfId="0" applyFont="1" applyFill="1" applyBorder="1" applyAlignment="1">
      <alignment horizontal="center" vertical="center"/>
    </xf>
    <xf numFmtId="0" fontId="20" fillId="6" borderId="17" xfId="0" applyFont="1" applyFill="1" applyBorder="1" applyAlignment="1">
      <alignment horizontal="center" vertical="center"/>
    </xf>
    <xf numFmtId="0" fontId="8" fillId="13" borderId="0" xfId="0" applyFont="1" applyFill="1" applyAlignment="1" applyProtection="1">
      <alignment horizontal="center"/>
      <protection hidden="1"/>
    </xf>
  </cellXfs>
  <cellStyles count="1387">
    <cellStyle name="Comma" xfId="1" builtinId="3"/>
    <cellStyle name="Comma 2" xfId="1385" xr:uid="{BF2F0885-6678-3C49-83D1-217CD4AC9171}"/>
    <cellStyle name="Comma 3" xfId="1386" xr:uid="{9A68A943-009C-D24E-9EE0-BB7BE2CCDDEF}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Followed Hyperlink" xfId="1195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5" builtinId="9" hidden="1"/>
    <cellStyle name="Followed Hyperlink" xfId="1207" builtinId="9" hidden="1"/>
    <cellStyle name="Followed Hyperlink" xfId="1209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9" builtinId="9" hidden="1"/>
    <cellStyle name="Followed Hyperlink" xfId="1221" builtinId="9" hidden="1"/>
    <cellStyle name="Followed Hyperlink" xfId="1223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3" builtinId="9" hidden="1"/>
    <cellStyle name="Followed Hyperlink" xfId="1235" builtinId="9" hidden="1"/>
    <cellStyle name="Followed Hyperlink" xfId="1237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7" builtinId="9" hidden="1"/>
    <cellStyle name="Followed Hyperlink" xfId="1249" builtinId="9" hidden="1"/>
    <cellStyle name="Followed Hyperlink" xfId="1251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1" builtinId="9" hidden="1"/>
    <cellStyle name="Followed Hyperlink" xfId="1263" builtinId="9" hidden="1"/>
    <cellStyle name="Followed Hyperlink" xfId="1265" builtinId="9" hidden="1"/>
    <cellStyle name="Followed Hyperlink" xfId="1267" builtinId="9" hidden="1"/>
    <cellStyle name="Followed Hyperlink" xfId="1269" builtinId="9" hidden="1"/>
    <cellStyle name="Followed Hyperlink" xfId="1271" builtinId="9" hidden="1"/>
    <cellStyle name="Followed Hyperlink" xfId="1273" builtinId="9" hidden="1"/>
    <cellStyle name="Followed Hyperlink" xfId="1275" builtinId="9" hidden="1"/>
    <cellStyle name="Followed Hyperlink" xfId="1277" builtinId="9" hidden="1"/>
    <cellStyle name="Followed Hyperlink" xfId="1279" builtinId="9" hidden="1"/>
    <cellStyle name="Followed Hyperlink" xfId="1281" builtinId="9" hidden="1"/>
    <cellStyle name="Followed Hyperlink" xfId="1283" builtinId="9" hidden="1"/>
    <cellStyle name="Followed Hyperlink" xfId="1285" builtinId="9" hidden="1"/>
    <cellStyle name="Followed Hyperlink" xfId="1287" builtinId="9" hidden="1"/>
    <cellStyle name="Followed Hyperlink" xfId="1289" builtinId="9" hidden="1"/>
    <cellStyle name="Followed Hyperlink" xfId="1291" builtinId="9" hidden="1"/>
    <cellStyle name="Followed Hyperlink" xfId="1293" builtinId="9" hidden="1"/>
    <cellStyle name="Followed Hyperlink" xfId="1295" builtinId="9" hidden="1"/>
    <cellStyle name="Followed Hyperlink" xfId="1297" builtinId="9" hidden="1"/>
    <cellStyle name="Followed Hyperlink" xfId="1299" builtinId="9" hidden="1"/>
    <cellStyle name="Followed Hyperlink" xfId="1301" builtinId="9" hidden="1"/>
    <cellStyle name="Followed Hyperlink" xfId="1303" builtinId="9" hidden="1"/>
    <cellStyle name="Followed Hyperlink" xfId="1305" builtinId="9" hidden="1"/>
    <cellStyle name="Followed Hyperlink" xfId="1307" builtinId="9" hidden="1"/>
    <cellStyle name="Followed Hyperlink" xfId="1309" builtinId="9" hidden="1"/>
    <cellStyle name="Followed Hyperlink" xfId="1311" builtinId="9" hidden="1"/>
    <cellStyle name="Followed Hyperlink" xfId="1313" builtinId="9" hidden="1"/>
    <cellStyle name="Followed Hyperlink" xfId="1315" builtinId="9" hidden="1"/>
    <cellStyle name="Followed Hyperlink" xfId="1317" builtinId="9" hidden="1"/>
    <cellStyle name="Followed Hyperlink" xfId="1319" builtinId="9" hidden="1"/>
    <cellStyle name="Followed Hyperlink" xfId="1321" builtinId="9" hidden="1"/>
    <cellStyle name="Followed Hyperlink" xfId="1323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Hyperlink" xfId="1194" builtinId="8" hidden="1"/>
    <cellStyle name="Hyperlink" xfId="1196" builtinId="8" hidden="1"/>
    <cellStyle name="Hyperlink" xfId="1198" builtinId="8" hidden="1"/>
    <cellStyle name="Hyperlink" xfId="1200" builtinId="8" hidden="1"/>
    <cellStyle name="Hyperlink" xfId="1202" builtinId="8" hidden="1"/>
    <cellStyle name="Hyperlink" xfId="1204" builtinId="8" hidden="1"/>
    <cellStyle name="Hyperlink" xfId="1206" builtinId="8" hidden="1"/>
    <cellStyle name="Hyperlink" xfId="1208" builtinId="8" hidden="1"/>
    <cellStyle name="Hyperlink" xfId="1210" builtinId="8" hidden="1"/>
    <cellStyle name="Hyperlink" xfId="1212" builtinId="8" hidden="1"/>
    <cellStyle name="Hyperlink" xfId="1214" builtinId="8" hidden="1"/>
    <cellStyle name="Hyperlink" xfId="1216" builtinId="8" hidden="1"/>
    <cellStyle name="Hyperlink" xfId="1218" builtinId="8" hidden="1"/>
    <cellStyle name="Hyperlink" xfId="1220" builtinId="8" hidden="1"/>
    <cellStyle name="Hyperlink" xfId="1222" builtinId="8" hidden="1"/>
    <cellStyle name="Hyperlink" xfId="1224" builtinId="8" hidden="1"/>
    <cellStyle name="Hyperlink" xfId="1226" builtinId="8" hidden="1"/>
    <cellStyle name="Hyperlink" xfId="1228" builtinId="8" hidden="1"/>
    <cellStyle name="Hyperlink" xfId="1230" builtinId="8" hidden="1"/>
    <cellStyle name="Hyperlink" xfId="1232" builtinId="8" hidden="1"/>
    <cellStyle name="Hyperlink" xfId="1234" builtinId="8" hidden="1"/>
    <cellStyle name="Hyperlink" xfId="1236" builtinId="8" hidden="1"/>
    <cellStyle name="Hyperlink" xfId="1238" builtinId="8" hidden="1"/>
    <cellStyle name="Hyperlink" xfId="1240" builtinId="8" hidden="1"/>
    <cellStyle name="Hyperlink" xfId="1242" builtinId="8" hidden="1"/>
    <cellStyle name="Hyperlink" xfId="1244" builtinId="8" hidden="1"/>
    <cellStyle name="Hyperlink" xfId="1246" builtinId="8" hidden="1"/>
    <cellStyle name="Hyperlink" xfId="1248" builtinId="8" hidden="1"/>
    <cellStyle name="Hyperlink" xfId="1250" builtinId="8" hidden="1"/>
    <cellStyle name="Hyperlink" xfId="1252" builtinId="8" hidden="1"/>
    <cellStyle name="Hyperlink" xfId="1254" builtinId="8" hidden="1"/>
    <cellStyle name="Hyperlink" xfId="1256" builtinId="8" hidden="1"/>
    <cellStyle name="Hyperlink" xfId="1258" builtinId="8" hidden="1"/>
    <cellStyle name="Hyperlink" xfId="1260" builtinId="8" hidden="1"/>
    <cellStyle name="Hyperlink" xfId="1262" builtinId="8" hidden="1"/>
    <cellStyle name="Hyperlink" xfId="1264" builtinId="8" hidden="1"/>
    <cellStyle name="Hyperlink" xfId="1266" builtinId="8" hidden="1"/>
    <cellStyle name="Hyperlink" xfId="1268" builtinId="8" hidden="1"/>
    <cellStyle name="Hyperlink" xfId="1270" builtinId="8" hidden="1"/>
    <cellStyle name="Hyperlink" xfId="1272" builtinId="8" hidden="1"/>
    <cellStyle name="Hyperlink" xfId="1274" builtinId="8" hidden="1"/>
    <cellStyle name="Hyperlink" xfId="1276" builtinId="8" hidden="1"/>
    <cellStyle name="Hyperlink" xfId="1278" builtinId="8" hidden="1"/>
    <cellStyle name="Hyperlink" xfId="1280" builtinId="8" hidden="1"/>
    <cellStyle name="Hyperlink" xfId="1282" builtinId="8" hidden="1"/>
    <cellStyle name="Hyperlink" xfId="1284" builtinId="8" hidden="1"/>
    <cellStyle name="Hyperlink" xfId="1286" builtinId="8" hidden="1"/>
    <cellStyle name="Hyperlink" xfId="1288" builtinId="8" hidden="1"/>
    <cellStyle name="Hyperlink" xfId="1290" builtinId="8" hidden="1"/>
    <cellStyle name="Hyperlink" xfId="1292" builtinId="8" hidden="1"/>
    <cellStyle name="Hyperlink" xfId="1294" builtinId="8" hidden="1"/>
    <cellStyle name="Hyperlink" xfId="1296" builtinId="8" hidden="1"/>
    <cellStyle name="Hyperlink" xfId="1298" builtinId="8" hidden="1"/>
    <cellStyle name="Hyperlink" xfId="1300" builtinId="8" hidden="1"/>
    <cellStyle name="Hyperlink" xfId="1302" builtinId="8" hidden="1"/>
    <cellStyle name="Hyperlink" xfId="1304" builtinId="8" hidden="1"/>
    <cellStyle name="Hyperlink" xfId="1306" builtinId="8" hidden="1"/>
    <cellStyle name="Hyperlink" xfId="1308" builtinId="8" hidden="1"/>
    <cellStyle name="Hyperlink" xfId="1310" builtinId="8" hidden="1"/>
    <cellStyle name="Hyperlink" xfId="1312" builtinId="8" hidden="1"/>
    <cellStyle name="Hyperlink" xfId="1314" builtinId="8" hidden="1"/>
    <cellStyle name="Hyperlink" xfId="1316" builtinId="8" hidden="1"/>
    <cellStyle name="Hyperlink" xfId="1318" builtinId="8" hidden="1"/>
    <cellStyle name="Hyperlink" xfId="1320" builtinId="8" hidden="1"/>
    <cellStyle name="Hyperlink" xfId="1322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80" builtinId="8"/>
    <cellStyle name="Normal" xfId="0" builtinId="0"/>
    <cellStyle name="Normal 2" xfId="335" xr:uid="{00000000-0005-0000-0000-000060050000}"/>
    <cellStyle name="Normal 3" xfId="1324" xr:uid="{00000000-0005-0000-0000-000061050000}"/>
    <cellStyle name="Percent" xfId="2" builtinId="5"/>
    <cellStyle name="千位分隔 3" xfId="1379" xr:uid="{5ACEB3F6-6C5B-6246-8E24-9EE5D8FE98F4}"/>
    <cellStyle name="千位分隔 8" xfId="1381" xr:uid="{C6811980-68D1-044F-BB25-C3441E09DB8F}"/>
    <cellStyle name="千位分隔_2008年8月财务报告-重庆地区" xfId="1383" xr:uid="{05D14DD2-ED9A-434D-81B9-99AB610A07BB}"/>
    <cellStyle name="千位分隔_重庆商业10年预算" xfId="1382" xr:uid="{EFA3133A-A45E-F14C-959E-1B17334CA8B0}"/>
    <cellStyle name="常规_龙湖年度预算模板" xfId="1384" xr:uid="{DD5483C8-9713-0B45-97C4-C1CAF348663D}"/>
  </cellStyles>
  <dxfs count="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5" formatCode="_-* #,##0_-;\-* #,##0_-;_-* &quot;-&quot;??_-;_-@_-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protection locked="1" hidden="1"/>
    </dxf>
    <dxf>
      <fill>
        <patternFill patternType="none">
          <fgColor indexed="64"/>
          <bgColor indexed="65"/>
        </patternFill>
      </fill>
      <protection locked="1" hidden="1"/>
    </dxf>
    <dxf>
      <fill>
        <patternFill patternType="none">
          <fgColor indexed="64"/>
          <bgColor indexed="65"/>
        </patternFill>
      </fill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indexed="64"/>
          <bgColor rgb="FFC00000"/>
        </patternFill>
      </fill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5" formatCode="_-* #,##0_-;\-* #,##0_-;_-* &quot;-&quot;??_-;_-@_-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auto="1"/>
        </patternFill>
      </fill>
      <protection locked="1" hidden="1"/>
    </dxf>
    <dxf>
      <fill>
        <patternFill patternType="none">
          <fgColor indexed="64"/>
          <bgColor auto="1"/>
        </patternFill>
      </fill>
      <protection locked="1" hidden="1"/>
    </dxf>
    <dxf>
      <fill>
        <patternFill patternType="none">
          <fgColor indexed="64"/>
          <bgColor auto="1"/>
        </patternFill>
      </fill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auto="1"/>
        </patternFill>
      </fill>
      <protection locked="1" hidden="1"/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indexed="64"/>
          <bgColor rgb="FFC00000"/>
        </patternFill>
      </fill>
      <protection locked="1" hidden="1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5" formatCode="_-* #,##0_-;\-* #,##0_-;_-* &quot;-&quot;??_-;_-@_-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5" formatCode="_-* #,##0_-;\-* #,##0_-;_-* &quot;-&quot;??_-;_-@_-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5" formatCode="_-* #,##0_-;\-* #,##0_-;_-* &quot;-&quot;??_-;_-@_-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solid">
          <fgColor rgb="FF000000"/>
          <bgColor theme="0" tint="-4.9989318521683403E-2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solid">
          <fgColor indexed="64"/>
          <bgColor theme="0" tint="-4.9989318521683403E-2"/>
        </patternFill>
      </fill>
    </dxf>
    <dxf>
      <numFmt numFmtId="0" formatCode="General"/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solid">
          <fgColor indexed="64"/>
          <bgColor theme="0" tint="-4.9989318521683403E-2"/>
        </patternFill>
      </fill>
    </dxf>
    <dxf>
      <border outline="0">
        <top style="medium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solid">
          <fgColor indexed="64"/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Report!$A$95</c:f>
              <c:strCache>
                <c:ptCount val="1"/>
                <c:pt idx="0">
                  <c:v>Effictive Rental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S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Report!$B$94:$H$94</c:f>
              <c:numCache>
                <c:formatCode>General</c:formatCode>
                <c:ptCount val="7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</c:numCache>
            </c:numRef>
          </c:cat>
          <c:val>
            <c:numRef>
              <c:f>Report!$B$95:$H$95</c:f>
              <c:numCache>
                <c:formatCode>_-* #,##0_-;\-* #,##0_-;_-* "-"??_-;_-@_-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3F-4EB2-BA25-EDCD2AD35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2836000"/>
        <c:axId val="472837176"/>
      </c:barChart>
      <c:catAx>
        <c:axId val="47283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472837176"/>
        <c:crosses val="autoZero"/>
        <c:auto val="1"/>
        <c:lblAlgn val="ctr"/>
        <c:lblOffset val="100"/>
        <c:noMultiLvlLbl val="0"/>
      </c:catAx>
      <c:valAx>
        <c:axId val="472837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472836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Report!$A$96</c:f>
              <c:strCache>
                <c:ptCount val="1"/>
                <c:pt idx="0">
                  <c:v>Average Rental</c:v>
                </c:pt>
              </c:strCache>
            </c:strRef>
          </c:tx>
          <c:spPr>
            <a:ln w="28575" cap="rnd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S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Report!$B$94:$H$94</c:f>
              <c:numCache>
                <c:formatCode>General</c:formatCode>
                <c:ptCount val="7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</c:numCache>
            </c:numRef>
          </c:cat>
          <c:val>
            <c:numRef>
              <c:f>Report!$B$96:$H$96</c:f>
              <c:numCache>
                <c:formatCode>_-* #,##0.0_-;\-* #,##0.0_-;_-* "-"??_-;_-@_-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29-447F-B172-23C17A523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837568"/>
        <c:axId val="472830120"/>
      </c:lineChart>
      <c:catAx>
        <c:axId val="47283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472830120"/>
        <c:crosses val="autoZero"/>
        <c:auto val="1"/>
        <c:lblAlgn val="ctr"/>
        <c:lblOffset val="100"/>
        <c:noMultiLvlLbl val="0"/>
      </c:catAx>
      <c:valAx>
        <c:axId val="472830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_-;\-* #,##0.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47283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NOI Yield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Report!$A$98</c:f>
              <c:strCache>
                <c:ptCount val="1"/>
                <c:pt idx="0">
                  <c:v>NOI Yield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S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Report!$B$94:$H$94</c:f>
              <c:numCache>
                <c:formatCode>General</c:formatCode>
                <c:ptCount val="7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</c:numCache>
            </c:numRef>
          </c:cat>
          <c:val>
            <c:numRef>
              <c:f>Report!$B$98:$H$98</c:f>
              <c:numCache>
                <c:formatCode>0.0%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BE-4A1A-A86A-D2B48D608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2830904"/>
        <c:axId val="472826200"/>
      </c:barChart>
      <c:catAx>
        <c:axId val="472830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472826200"/>
        <c:crosses val="autoZero"/>
        <c:auto val="1"/>
        <c:lblAlgn val="ctr"/>
        <c:lblOffset val="100"/>
        <c:noMultiLvlLbl val="0"/>
      </c:catAx>
      <c:valAx>
        <c:axId val="472826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472830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Tenant</a:t>
            </a:r>
            <a:r>
              <a:rPr lang="en-US" baseline="0"/>
              <a:t> Type Allocation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pieChart>
        <c:varyColors val="1"/>
        <c:ser>
          <c:idx val="2"/>
          <c:order val="0"/>
          <c:spPr>
            <a:solidFill>
              <a:schemeClr val="accent2"/>
            </a:solidFill>
            <a:ln>
              <a:noFill/>
            </a:ln>
          </c:spPr>
          <c:dPt>
            <c:idx val="0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776-4709-AC18-CACCD813D25E}"/>
              </c:ext>
            </c:extLst>
          </c:dPt>
          <c:dPt>
            <c:idx val="1"/>
            <c:bubble3D val="0"/>
            <c:spPr>
              <a:solidFill>
                <a:schemeClr val="accent3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776-4709-AC18-CACCD813D25E}"/>
              </c:ext>
            </c:extLst>
          </c:dPt>
          <c:dPt>
            <c:idx val="2"/>
            <c:bubble3D val="0"/>
            <c:spPr>
              <a:solidFill>
                <a:schemeClr val="accent4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776-4709-AC18-CACCD813D25E}"/>
              </c:ext>
            </c:extLst>
          </c:dPt>
          <c:dPt>
            <c:idx val="3"/>
            <c:bubble3D val="0"/>
            <c:spPr>
              <a:solidFill>
                <a:schemeClr val="accent5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776-4709-AC18-CACCD813D25E}"/>
              </c:ext>
            </c:extLst>
          </c:dPt>
          <c:dPt>
            <c:idx val="4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3776-4709-AC18-CACCD813D25E}"/>
              </c:ext>
            </c:extLst>
          </c:dPt>
          <c:dPt>
            <c:idx val="5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3776-4709-AC18-CACCD813D25E}"/>
              </c:ext>
            </c:extLst>
          </c:dPt>
          <c:cat>
            <c:strRef>
              <c:f>Report!$A$67:$A$72</c:f>
              <c:strCache>
                <c:ptCount val="6"/>
                <c:pt idx="0">
                  <c:v>Anchor</c:v>
                </c:pt>
                <c:pt idx="1">
                  <c:v>Mini Anchor</c:v>
                </c:pt>
                <c:pt idx="2">
                  <c:v>Large Tenant</c:v>
                </c:pt>
                <c:pt idx="3">
                  <c:v>Medium Tenant</c:v>
                </c:pt>
                <c:pt idx="4">
                  <c:v>Small Tenant</c:v>
                </c:pt>
                <c:pt idx="5">
                  <c:v>Other</c:v>
                </c:pt>
              </c:strCache>
            </c:strRef>
          </c:cat>
          <c:val>
            <c:numRef>
              <c:f>Report!$D$67:$D$72</c:f>
              <c:numCache>
                <c:formatCode>0%</c:formatCode>
                <c:ptCount val="6"/>
                <c:pt idx="0">
                  <c:v>0.36973458338835336</c:v>
                </c:pt>
                <c:pt idx="1">
                  <c:v>0</c:v>
                </c:pt>
                <c:pt idx="2">
                  <c:v>0.47510893965403406</c:v>
                </c:pt>
                <c:pt idx="3">
                  <c:v>0.11224085567146441</c:v>
                </c:pt>
                <c:pt idx="4">
                  <c:v>2.6409613099168096E-2</c:v>
                </c:pt>
                <c:pt idx="5">
                  <c:v>1.6506008186980062E-2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776-4709-AC18-CACCD813D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Tenant Mix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pieChart>
        <c:varyColors val="1"/>
        <c:ser>
          <c:idx val="2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C000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A90-4628-BA95-1D1FB6D561AC}"/>
              </c:ext>
            </c:extLst>
          </c:dPt>
          <c:dPt>
            <c:idx val="1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A90-4628-BA95-1D1FB6D561AC}"/>
              </c:ext>
            </c:extLst>
          </c:dPt>
          <c:dPt>
            <c:idx val="2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A90-4628-BA95-1D1FB6D561AC}"/>
              </c:ext>
            </c:extLst>
          </c:dPt>
          <c:dPt>
            <c:idx val="3"/>
            <c:bubble3D val="0"/>
            <c:spPr>
              <a:solidFill>
                <a:schemeClr val="bg2">
                  <a:lumMod val="5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A90-4628-BA95-1D1FB6D561AC}"/>
              </c:ext>
            </c:extLst>
          </c:dPt>
          <c:dPt>
            <c:idx val="4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A90-4628-BA95-1D1FB6D561AC}"/>
              </c:ext>
            </c:extLst>
          </c:dPt>
          <c:dPt>
            <c:idx val="5"/>
            <c:bubble3D val="0"/>
            <c:spPr>
              <a:solidFill>
                <a:schemeClr val="accent3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A90-4628-BA95-1D1FB6D561AC}"/>
              </c:ext>
            </c:extLst>
          </c:dPt>
          <c:dPt>
            <c:idx val="6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A90-4628-BA95-1D1FB6D561AC}"/>
              </c:ext>
            </c:extLst>
          </c:dPt>
          <c:cat>
            <c:strRef>
              <c:f>Report!$H$67:$H$73</c:f>
              <c:strCache>
                <c:ptCount val="7"/>
                <c:pt idx="0">
                  <c:v>Fashion and Accessories</c:v>
                </c:pt>
                <c:pt idx="1">
                  <c:v>Food and Beverage</c:v>
                </c:pt>
                <c:pt idx="2">
                  <c:v>Entertainment and Leisure</c:v>
                </c:pt>
                <c:pt idx="3">
                  <c:v>Home</c:v>
                </c:pt>
                <c:pt idx="4">
                  <c:v>Service</c:v>
                </c:pt>
                <c:pt idx="5">
                  <c:v>Children</c:v>
                </c:pt>
                <c:pt idx="6">
                  <c:v>Kiosks</c:v>
                </c:pt>
              </c:strCache>
            </c:strRef>
          </c:cat>
          <c:val>
            <c:numRef>
              <c:f>Report!$K$67:$K$73</c:f>
              <c:numCache>
                <c:formatCode>0%</c:formatCode>
                <c:ptCount val="7"/>
                <c:pt idx="0">
                  <c:v>0.33130859632906379</c:v>
                </c:pt>
                <c:pt idx="1">
                  <c:v>0.14049914168757427</c:v>
                </c:pt>
                <c:pt idx="2">
                  <c:v>0</c:v>
                </c:pt>
                <c:pt idx="3">
                  <c:v>0.47537303578502577</c:v>
                </c:pt>
                <c:pt idx="4">
                  <c:v>5.2819226198336192E-2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A90-4628-BA95-1D1FB6D56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24343832020999E-3"/>
          <c:y val="0.81654928550597805"/>
          <c:w val="0.99629090113735796"/>
          <c:h val="0.1464136774569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Gross Rental</a:t>
            </a:r>
            <a:r>
              <a:rPr lang="en-US" baseline="0"/>
              <a:t> Contribution - By Floor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S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Report!$B$207:$B$211</c:f>
              <c:strCache>
                <c:ptCount val="5"/>
                <c:pt idx="0">
                  <c:v>L3</c:v>
                </c:pt>
                <c:pt idx="1">
                  <c:v>L2</c:v>
                </c:pt>
                <c:pt idx="2">
                  <c:v>L1</c:v>
                </c:pt>
                <c:pt idx="3">
                  <c:v>B1</c:v>
                </c:pt>
                <c:pt idx="4">
                  <c:v>B2</c:v>
                </c:pt>
              </c:strCache>
            </c:strRef>
          </c:cat>
          <c:val>
            <c:numRef>
              <c:f>Report!$H$207:$H$211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8C-4817-9595-A6156EBC9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72827376"/>
        <c:axId val="472834040"/>
      </c:barChart>
      <c:catAx>
        <c:axId val="47282737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472834040"/>
        <c:crosses val="autoZero"/>
        <c:auto val="1"/>
        <c:lblAlgn val="ctr"/>
        <c:lblOffset val="100"/>
        <c:noMultiLvlLbl val="0"/>
      </c:catAx>
      <c:valAx>
        <c:axId val="47283404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472827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Gross Rental Contribution - By Tenant Type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S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Report!$B$152:$B$157</c:f>
              <c:strCache>
                <c:ptCount val="6"/>
                <c:pt idx="0">
                  <c:v>Anchor</c:v>
                </c:pt>
                <c:pt idx="1">
                  <c:v>Mini Anchor</c:v>
                </c:pt>
                <c:pt idx="2">
                  <c:v>Large Tenant</c:v>
                </c:pt>
                <c:pt idx="3">
                  <c:v>Medium Tenant</c:v>
                </c:pt>
                <c:pt idx="4">
                  <c:v>Small Tenant</c:v>
                </c:pt>
                <c:pt idx="5">
                  <c:v>Other</c:v>
                </c:pt>
              </c:strCache>
            </c:strRef>
          </c:cat>
          <c:val>
            <c:numRef>
              <c:f>Report!$H$152:$H$157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32-4D32-BC86-91C383670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72833256"/>
        <c:axId val="472836392"/>
      </c:barChart>
      <c:catAx>
        <c:axId val="47283325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472836392"/>
        <c:crosses val="autoZero"/>
        <c:auto val="1"/>
        <c:lblAlgn val="ctr"/>
        <c:lblOffset val="100"/>
        <c:noMultiLvlLbl val="0"/>
      </c:catAx>
      <c:valAx>
        <c:axId val="47283639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472833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Gross Rental Contribution</a:t>
            </a:r>
            <a:r>
              <a:rPr lang="en-US" baseline="0"/>
              <a:t> - By Tenant Mix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S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Report!$B$178:$B$184</c:f>
              <c:strCache>
                <c:ptCount val="7"/>
                <c:pt idx="0">
                  <c:v>Fashion and Accessories</c:v>
                </c:pt>
                <c:pt idx="1">
                  <c:v>Food and Beverage</c:v>
                </c:pt>
                <c:pt idx="2">
                  <c:v>Entertainment and Leisure</c:v>
                </c:pt>
                <c:pt idx="3">
                  <c:v>Home</c:v>
                </c:pt>
                <c:pt idx="4">
                  <c:v>Service</c:v>
                </c:pt>
                <c:pt idx="5">
                  <c:v>Children</c:v>
                </c:pt>
                <c:pt idx="6">
                  <c:v>Kiosks</c:v>
                </c:pt>
              </c:strCache>
            </c:strRef>
          </c:cat>
          <c:val>
            <c:numRef>
              <c:f>Report!$H$178:$H$184</c:f>
              <c:numCache>
                <c:formatCode>0%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11-49E0-B0E5-21AEDCAA3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72836784"/>
        <c:axId val="472826592"/>
      </c:barChart>
      <c:catAx>
        <c:axId val="47283678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472826592"/>
        <c:crosses val="autoZero"/>
        <c:auto val="1"/>
        <c:lblAlgn val="ctr"/>
        <c:lblOffset val="100"/>
        <c:noMultiLvlLbl val="0"/>
      </c:catAx>
      <c:valAx>
        <c:axId val="47282659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47283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Hans"/>
              <a:t>Return</a:t>
            </a:r>
            <a:r>
              <a:rPr lang="zh-Hans" altLang="en-US"/>
              <a:t> </a:t>
            </a:r>
            <a:r>
              <a:rPr lang="en-US" altLang="zh-Hans"/>
              <a:t>Contribution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D783-4548-94CC-88BC82BBC383}"/>
              </c:ext>
            </c:extLst>
          </c:dPt>
          <c:dPt>
            <c:idx val="1"/>
            <c:bubble3D val="0"/>
            <c:spPr>
              <a:solidFill>
                <a:schemeClr val="bg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783-4548-94CC-88BC82BBC383}"/>
              </c:ext>
            </c:extLst>
          </c:dPt>
          <c:cat>
            <c:strRef>
              <c:f>Report!$D$232:$D$233</c:f>
              <c:strCache>
                <c:ptCount val="2"/>
                <c:pt idx="0">
                  <c:v>Net sales proceed contribution</c:v>
                </c:pt>
                <c:pt idx="1">
                  <c:v>Cash flow contribution</c:v>
                </c:pt>
              </c:strCache>
            </c:strRef>
          </c:cat>
          <c:val>
            <c:numRef>
              <c:f>Report!$E$232:$E$233</c:f>
              <c:numCache>
                <c:formatCode>0.0%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83-4548-94CC-88BC82BBC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EBITDA Yield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Report!$A$99</c:f>
              <c:strCache>
                <c:ptCount val="1"/>
                <c:pt idx="0">
                  <c:v>EBITDA Yield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S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Report!$B$94:$H$94</c:f>
              <c:numCache>
                <c:formatCode>General</c:formatCode>
                <c:ptCount val="7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</c:numCache>
            </c:numRef>
          </c:cat>
          <c:val>
            <c:numRef>
              <c:f>Report!$B$99:$H$99</c:f>
              <c:numCache>
                <c:formatCode>0.0%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77-EA4B-A93A-82E30BFBB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2830904"/>
        <c:axId val="472826200"/>
      </c:barChart>
      <c:catAx>
        <c:axId val="472830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472826200"/>
        <c:crosses val="autoZero"/>
        <c:auto val="1"/>
        <c:lblAlgn val="ctr"/>
        <c:lblOffset val="100"/>
        <c:noMultiLvlLbl val="0"/>
      </c:catAx>
      <c:valAx>
        <c:axId val="472826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472830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EBITDA Yield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Report!$A$101</c:f>
              <c:strCache>
                <c:ptCount val="1"/>
                <c:pt idx="0">
                  <c:v>NOI Margin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S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Report!$B$94:$H$94</c:f>
              <c:numCache>
                <c:formatCode>General</c:formatCode>
                <c:ptCount val="7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</c:numCache>
            </c:numRef>
          </c:cat>
          <c:val>
            <c:numRef>
              <c:f>Report!$B$101:$H$101</c:f>
              <c:numCache>
                <c:formatCode>0.0%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16-594E-823F-7FC9CC234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830904"/>
        <c:axId val="472826200"/>
      </c:lineChart>
      <c:catAx>
        <c:axId val="472830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472826200"/>
        <c:crosses val="autoZero"/>
        <c:auto val="1"/>
        <c:lblAlgn val="ctr"/>
        <c:lblOffset val="100"/>
        <c:noMultiLvlLbl val="0"/>
      </c:catAx>
      <c:valAx>
        <c:axId val="472826200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472830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50000"/>
          <a:lumOff val="50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Report!$A$100</c:f>
              <c:strCache>
                <c:ptCount val="1"/>
                <c:pt idx="0">
                  <c:v>NOI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S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Report!$B$94:$H$94</c:f>
              <c:numCache>
                <c:formatCode>General</c:formatCode>
                <c:ptCount val="7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  <c:pt idx="5">
                  <c:v>2026</c:v>
                </c:pt>
                <c:pt idx="6">
                  <c:v>2027</c:v>
                </c:pt>
              </c:numCache>
            </c:numRef>
          </c:cat>
          <c:val>
            <c:numRef>
              <c:f>Report!$B$100:$H$100</c:f>
              <c:numCache>
                <c:formatCode>_-* #,##0_-;\-* #,##0_-;_-* "-"??_-;_-@_-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18-7F41-BADE-B480508EC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5013615"/>
        <c:axId val="795015295"/>
      </c:barChart>
      <c:catAx>
        <c:axId val="795013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795015295"/>
        <c:crosses val="autoZero"/>
        <c:auto val="1"/>
        <c:lblAlgn val="ctr"/>
        <c:lblOffset val="100"/>
        <c:noMultiLvlLbl val="0"/>
      </c:catAx>
      <c:valAx>
        <c:axId val="79501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795013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593450</xdr:colOff>
      <xdr:row>76</xdr:row>
      <xdr:rowOff>74005</xdr:rowOff>
    </xdr:from>
    <xdr:to>
      <xdr:col>5</xdr:col>
      <xdr:colOff>738481</xdr:colOff>
      <xdr:row>90</xdr:row>
      <xdr:rowOff>176231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1005181</xdr:colOff>
      <xdr:row>76</xdr:row>
      <xdr:rowOff>74005</xdr:rowOff>
    </xdr:from>
    <xdr:to>
      <xdr:col>11</xdr:col>
      <xdr:colOff>813897</xdr:colOff>
      <xdr:row>90</xdr:row>
      <xdr:rowOff>201631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376298</xdr:colOff>
      <xdr:row>101</xdr:row>
      <xdr:rowOff>183758</xdr:rowOff>
    </xdr:from>
    <xdr:to>
      <xdr:col>6</xdr:col>
      <xdr:colOff>691445</xdr:colOff>
      <xdr:row>117</xdr:row>
      <xdr:rowOff>120258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695209</xdr:colOff>
      <xdr:row>50</xdr:row>
      <xdr:rowOff>172469</xdr:rowOff>
    </xdr:from>
    <xdr:to>
      <xdr:col>4</xdr:col>
      <xdr:colOff>156791</xdr:colOff>
      <xdr:row>63</xdr:row>
      <xdr:rowOff>169489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557075</xdr:colOff>
      <xdr:row>50</xdr:row>
      <xdr:rowOff>127784</xdr:rowOff>
    </xdr:from>
    <xdr:to>
      <xdr:col>11</xdr:col>
      <xdr:colOff>625279</xdr:colOff>
      <xdr:row>64</xdr:row>
      <xdr:rowOff>26185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524933</xdr:colOff>
      <xdr:row>188</xdr:row>
      <xdr:rowOff>188933</xdr:rowOff>
    </xdr:from>
    <xdr:to>
      <xdr:col>7</xdr:col>
      <xdr:colOff>904208</xdr:colOff>
      <xdr:row>200</xdr:row>
      <xdr:rowOff>125432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314757</xdr:colOff>
      <xdr:row>140</xdr:row>
      <xdr:rowOff>126216</xdr:rowOff>
    </xdr:from>
    <xdr:to>
      <xdr:col>7</xdr:col>
      <xdr:colOff>713082</xdr:colOff>
      <xdr:row>149</xdr:row>
      <xdr:rowOff>49390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377473</xdr:colOff>
      <xdr:row>161</xdr:row>
      <xdr:rowOff>47821</xdr:rowOff>
    </xdr:from>
    <xdr:to>
      <xdr:col>7</xdr:col>
      <xdr:colOff>750398</xdr:colOff>
      <xdr:row>174</xdr:row>
      <xdr:rowOff>149421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1202580</xdr:colOff>
      <xdr:row>234</xdr:row>
      <xdr:rowOff>94387</xdr:rowOff>
    </xdr:from>
    <xdr:to>
      <xdr:col>6</xdr:col>
      <xdr:colOff>51740</xdr:colOff>
      <xdr:row>247</xdr:row>
      <xdr:rowOff>187834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25E4514-976D-D447-991C-0A4F08BFD9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940741</xdr:colOff>
      <xdr:row>102</xdr:row>
      <xdr:rowOff>15679</xdr:rowOff>
    </xdr:from>
    <xdr:to>
      <xdr:col>13</xdr:col>
      <xdr:colOff>566012</xdr:colOff>
      <xdr:row>117</xdr:row>
      <xdr:rowOff>156006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F85C435-91FE-914F-A074-FCCB13FA46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972097</xdr:colOff>
      <xdr:row>120</xdr:row>
      <xdr:rowOff>4390</xdr:rowOff>
    </xdr:from>
    <xdr:to>
      <xdr:col>13</xdr:col>
      <xdr:colOff>597368</xdr:colOff>
      <xdr:row>135</xdr:row>
      <xdr:rowOff>144717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64D2967-5732-1246-B487-7621FEE28E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410791</xdr:colOff>
      <xdr:row>119</xdr:row>
      <xdr:rowOff>39510</xdr:rowOff>
    </xdr:from>
    <xdr:to>
      <xdr:col>6</xdr:col>
      <xdr:colOff>611481</xdr:colOff>
      <xdr:row>135</xdr:row>
      <xdr:rowOff>172468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9967B4F-9B2D-504F-8A6C-71B9CD4A66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ales%201-2020051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iangwang/Dropbox/Bridge5Asia/B5A/AMSS/project%20managemnet/Software/QA/Scripts/amss1-mixeduse/Base%20model/1m20190620-&#27801;&#30424;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microsoft.com/office/2019/04/relationships/externalLinkLongPath" Target="/Users/jasonvan/Library/Containers/com.microsoft.Excel/Data/Documents/E:/Users/liangwang/Dropbox/Bridge5Asia/Work%20Log/Review/WL/Users/liangwang/Dropbox/Bridge5Asia/B5A/AMSS/project%20managemnet/Software/test%20case/Test%20case-Retail-base7.xlsx?0DA570C2" TargetMode="External"/><Relationship Id="rId1" Type="http://schemas.openxmlformats.org/officeDocument/2006/relationships/externalLinkPath" Target="file:///\\0DA570C2\Test%20case-Retail-base7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iangwang\Dropbox\Bridge5Asia\B5A\AMSS\project%20managemnet\Software\Test\Test%20Template\Accurancy%20Test\AMSS1-Mixuse\Retail-Comparison%20Repor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apital Structure"/>
      <sheetName val="利润表"/>
      <sheetName val="现金流表-晤桥"/>
      <sheetName val="现金流表-复星"/>
      <sheetName val="发展纲要报告"/>
      <sheetName val="利润表公式说明"/>
    </sheetNames>
    <sheetDataSet>
      <sheetData sheetId="0">
        <row r="6">
          <cell r="I6">
            <v>0</v>
          </cell>
        </row>
        <row r="7">
          <cell r="G7">
            <v>0.05</v>
          </cell>
          <cell r="I7">
            <v>0</v>
          </cell>
        </row>
        <row r="8">
          <cell r="G8">
            <v>0.05</v>
          </cell>
          <cell r="I8">
            <v>0</v>
          </cell>
        </row>
        <row r="9">
          <cell r="G9">
            <v>0.05</v>
          </cell>
          <cell r="I9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How to use"/>
      <sheetName val="Retail-Monthly Cash Flow"/>
      <sheetName val="Cash Flow Monthly"/>
      <sheetName val="Office-Monthly Cash Flow"/>
      <sheetName val="Sales-Monthly Cash Flow"/>
      <sheetName val="Hotel-Monthly Cash Flow"/>
      <sheetName val="Entry"/>
      <sheetName val="Development Cost"/>
      <sheetName val="Income &amp; Expense"/>
      <sheetName val="Capital Structure"/>
      <sheetName val="Cash Flow Yearly"/>
      <sheetName val="Report"/>
    </sheetNames>
    <sheetDataSet>
      <sheetData sheetId="0">
        <row r="7">
          <cell r="AB7">
            <v>44166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B37:I49" totalsRowShown="0" headerRowDxfId="37" tableBorderDxfId="36">
  <autoFilter ref="B37:I49" xr:uid="{00000000-0009-0000-0100-000001000000}"/>
  <sortState xmlns:xlrd2="http://schemas.microsoft.com/office/spreadsheetml/2017/richdata2" ref="B34:I49">
    <sortCondition ref="B33:B49"/>
  </sortState>
  <tableColumns count="8">
    <tableColumn id="1" xr3:uid="{00000000-0010-0000-0000-000001000000}" name="Tenant List" dataDxfId="35"/>
    <tableColumn id="2" xr3:uid="{00000000-0010-0000-0000-000002000000}" name="Tenant Mix" dataDxfId="34"/>
    <tableColumn id="3" xr3:uid="{00000000-0010-0000-0000-000003000000}" name="Tenant Area" dataDxfId="33"/>
    <tableColumn id="4" xr3:uid="{00000000-0010-0000-0000-000004000000}" name="No." dataDxfId="32"/>
    <tableColumn id="5" xr3:uid="{00000000-0010-0000-0000-000005000000}" name="Total Area" dataDxfId="31">
      <calculatedColumnFormula>D38*E38</calculatedColumnFormula>
    </tableColumn>
    <tableColumn id="6" xr3:uid="{00000000-0010-0000-0000-000006000000}" name="Level" dataDxfId="30"/>
    <tableColumn id="7" xr3:uid="{00000000-0010-0000-0000-000007000000}" name="Category" dataDxfId="29">
      <calculatedColumnFormula>IF(E38=0,0,IF(D38&gt;=Assumptions!$D$29,Assumptions!$C$29,IF(D38&gt;=Assumptions!$D$30,Assumptions!$C$30,IF(D38&gt;=Assumptions!$D$31,Assumptions!$C$31,IF(D38&gt;=Assumptions!$D$32,Assumptions!$C$32,IF(D38&gt;=Assumptions!$D$33,Assumptions!$C$33,Assumptions!$C$34))))))</calculatedColumnFormula>
    </tableColumn>
    <tableColumn id="8" xr3:uid="{00000000-0010-0000-0000-000008000000}" name="Mix" dataDxfId="28">
      <calculatedColumnFormula>IF(E38=0,0,IFERROR(VLOOKUP(C38,$F$3:$G$10,2,FALSE),C38))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C363:I375" totalsRowShown="0" headerRowDxfId="27" dataDxfId="26" dataCellStyle="Comma">
  <autoFilter ref="C363:I375" xr:uid="{00000000-0009-0000-0100-000002000000}"/>
  <tableColumns count="7">
    <tableColumn id="1" xr3:uid="{00000000-0010-0000-0100-000001000000}" name="Tenant No." dataDxfId="25"/>
    <tableColumn id="2" xr3:uid="{00000000-0010-0000-0100-000002000000}" name="Tenant Type" dataDxfId="24">
      <calculatedColumnFormula>VLOOKUP($C364,Tenant_List,7,FALSE)</calculatedColumnFormula>
    </tableColumn>
    <tableColumn id="3" xr3:uid="{00000000-0010-0000-0100-000003000000}" name="Level" dataDxfId="23">
      <calculatedColumnFormula>VLOOKUP($C364,Tenant_List,6,FALSE)</calculatedColumnFormula>
    </tableColumn>
    <tableColumn id="4" xr3:uid="{00000000-0010-0000-0100-000004000000}" name="Tenant Mix" dataDxfId="22">
      <calculatedColumnFormula>VLOOKUP($C364,Tenant_List,8,FALSE)</calculatedColumnFormula>
    </tableColumn>
    <tableColumn id="5" xr3:uid="{00000000-0010-0000-0100-000005000000}" name="Total Rental" dataDxfId="21" dataCellStyle="Comma"/>
    <tableColumn id="6" xr3:uid="{00000000-0010-0000-0100-000006000000}" name="Opening" dataDxfId="20" dataCellStyle="Comma"/>
    <tableColumn id="7" xr3:uid="{00000000-0010-0000-0100-000007000000}" name="Exit" dataDxfId="19" dataCellStyle="Comma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A66:E73" totalsRowShown="0" headerRowDxfId="12" dataDxfId="11">
  <autoFilter ref="A66:E73" xr:uid="{00000000-0009-0000-0100-000003000000}"/>
  <tableColumns count="5">
    <tableColumn id="1" xr3:uid="{00000000-0010-0000-0200-000001000000}" name="Column1" dataDxfId="10"/>
    <tableColumn id="2" xr3:uid="{00000000-0010-0000-0200-000002000000}" name="Tenant Number" dataDxfId="9"/>
    <tableColumn id="3" xr3:uid="{00000000-0010-0000-0200-000003000000}" name="NLA" dataDxfId="8"/>
    <tableColumn id="4" xr3:uid="{00000000-0010-0000-0200-000004000000}" name="Percentage" dataDxfId="7">
      <calculatedColumnFormula>C67/$C$73</calculatedColumnFormula>
    </tableColumn>
    <tableColumn id="5" xr3:uid="{00000000-0010-0000-0200-000005000000}" name="Average Area" dataDxfId="6" dataCellStyle="Comma"/>
  </tableColumns>
  <tableStyleInfo name="TableStyleMedium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4" displayName="Table4" ref="H66:L74" totalsRowShown="0" headerRowDxfId="5">
  <autoFilter ref="H66:L74" xr:uid="{00000000-0009-0000-0100-000004000000}"/>
  <tableColumns count="5">
    <tableColumn id="1" xr3:uid="{00000000-0010-0000-0300-000001000000}" name="Column1" dataDxfId="4"/>
    <tableColumn id="2" xr3:uid="{00000000-0010-0000-0300-000002000000}" name="Tenant Number" dataDxfId="3"/>
    <tableColumn id="3" xr3:uid="{00000000-0010-0000-0300-000003000000}" name="NLA" dataDxfId="2"/>
    <tableColumn id="4" xr3:uid="{00000000-0010-0000-0300-000004000000}" name="Percentage" dataDxfId="1">
      <calculatedColumnFormula>J67/$J$74</calculatedColumnFormula>
    </tableColumn>
    <tableColumn id="5" xr3:uid="{00000000-0010-0000-0300-000005000000}" name="Average Area" dataDxfId="0" dataCellStyle="Comma"/>
  </tableColumns>
  <tableStyleInfo name="TableStyleMedium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B1:LE375"/>
  <sheetViews>
    <sheetView showGridLines="0" tabSelected="1" topLeftCell="A52" workbookViewId="0">
      <selection activeCell="T48" sqref="T48"/>
    </sheetView>
  </sheetViews>
  <sheetFormatPr defaultColWidth="10.875" defaultRowHeight="14.25"/>
  <cols>
    <col min="1" max="1" width="6.625" style="38" customWidth="1"/>
    <col min="2" max="2" width="12.875" style="38" customWidth="1"/>
    <col min="3" max="3" width="31" style="38" bestFit="1" customWidth="1"/>
    <col min="4" max="4" width="13.875" style="38" customWidth="1"/>
    <col min="5" max="5" width="20" style="38" customWidth="1"/>
    <col min="6" max="6" width="14.375" style="38" customWidth="1"/>
    <col min="7" max="7" width="15.125" style="38" bestFit="1" customWidth="1"/>
    <col min="8" max="8" width="25" style="38" customWidth="1"/>
    <col min="9" max="9" width="27.625" style="38" customWidth="1"/>
    <col min="10" max="10" width="13" style="38" bestFit="1" customWidth="1"/>
    <col min="11" max="11" width="15.375" style="38" bestFit="1" customWidth="1"/>
    <col min="12" max="15" width="13" style="38" bestFit="1" customWidth="1"/>
    <col min="16" max="31" width="14.125" style="38" bestFit="1" customWidth="1"/>
    <col min="32" max="32" width="17.375" style="38" customWidth="1"/>
    <col min="33" max="33" width="14.375" style="38" bestFit="1" customWidth="1"/>
    <col min="34" max="35" width="15.375" style="38" bestFit="1" customWidth="1"/>
    <col min="36" max="36" width="14.125" style="38" bestFit="1" customWidth="1"/>
    <col min="37" max="40" width="13" style="38" bestFit="1" customWidth="1"/>
    <col min="41" max="41" width="23.5" style="38" customWidth="1"/>
    <col min="42" max="42" width="23.625" style="38" bestFit="1" customWidth="1"/>
    <col min="43" max="43" width="33.5" style="38" bestFit="1" customWidth="1"/>
    <col min="44" max="44" width="14.125" style="38" bestFit="1" customWidth="1"/>
    <col min="45" max="54" width="13" style="38" bestFit="1" customWidth="1"/>
    <col min="55" max="55" width="15.125" style="38" bestFit="1" customWidth="1"/>
    <col min="56" max="58" width="13" style="38" bestFit="1" customWidth="1"/>
    <col min="59" max="59" width="15.125" style="38" bestFit="1" customWidth="1"/>
    <col min="60" max="62" width="13" style="38" bestFit="1" customWidth="1"/>
    <col min="63" max="63" width="15.125" style="38" bestFit="1" customWidth="1"/>
    <col min="64" max="64" width="16.875" style="38" bestFit="1" customWidth="1"/>
    <col min="65" max="70" width="13" style="38" bestFit="1" customWidth="1"/>
    <col min="71" max="71" width="16.875" style="38" customWidth="1"/>
    <col min="72" max="172" width="13" style="38" bestFit="1" customWidth="1"/>
    <col min="173" max="317" width="11" style="38" bestFit="1" customWidth="1"/>
    <col min="318" max="16384" width="10.875" style="38"/>
  </cols>
  <sheetData>
    <row r="1" spans="2:72" ht="15" thickBot="1"/>
    <row r="2" spans="2:72">
      <c r="B2" s="39"/>
      <c r="C2" s="274" t="s">
        <v>333</v>
      </c>
      <c r="D2" s="40"/>
      <c r="E2" s="40"/>
      <c r="F2" s="40"/>
      <c r="G2" s="40"/>
      <c r="H2" s="40"/>
      <c r="I2" s="264" t="s">
        <v>292</v>
      </c>
      <c r="J2" s="264"/>
      <c r="K2" s="515">
        <f ca="1">K3/SUM(F38:F49)/12/30.4</f>
        <v>9.3432973781560928</v>
      </c>
      <c r="N2" s="39"/>
      <c r="O2" s="274" t="s">
        <v>328</v>
      </c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1"/>
    </row>
    <row r="3" spans="2:72">
      <c r="B3" s="45"/>
      <c r="C3" s="46" t="s">
        <v>28</v>
      </c>
      <c r="D3" s="256">
        <v>42186</v>
      </c>
      <c r="E3" s="46"/>
      <c r="F3" s="48" t="s">
        <v>40</v>
      </c>
      <c r="G3" s="48" t="s">
        <v>289</v>
      </c>
      <c r="H3" s="46"/>
      <c r="I3" s="264" t="s">
        <v>293</v>
      </c>
      <c r="J3" s="264"/>
      <c r="K3" s="265">
        <f ca="1">SUMIFS(晤桥现金流表!6:6,晤桥现金流表!4:4,"&gt;="&amp;Opening,晤桥现金流表!4:4,"&lt;"&amp;EDATE(Opening,12))</f>
        <v>25812077.373134319</v>
      </c>
      <c r="N3" s="45"/>
      <c r="O3" s="50"/>
      <c r="P3" s="51" t="s">
        <v>37</v>
      </c>
      <c r="Q3" s="51" t="s">
        <v>20</v>
      </c>
      <c r="R3" s="51" t="s">
        <v>35</v>
      </c>
      <c r="S3" s="144" t="s">
        <v>278</v>
      </c>
      <c r="T3" s="46"/>
      <c r="U3" s="46"/>
      <c r="V3" s="46"/>
      <c r="W3" s="46"/>
      <c r="X3" s="46"/>
      <c r="Y3" s="46"/>
      <c r="Z3" s="46"/>
      <c r="AA3" s="46"/>
      <c r="AB3" s="49"/>
      <c r="BT3" s="234"/>
    </row>
    <row r="4" spans="2:72">
      <c r="B4" s="45"/>
      <c r="C4" s="46" t="s">
        <v>29</v>
      </c>
      <c r="D4" s="256">
        <v>43101</v>
      </c>
      <c r="E4" s="46"/>
      <c r="F4" s="48" t="s">
        <v>23</v>
      </c>
      <c r="G4" s="48" t="s">
        <v>290</v>
      </c>
      <c r="H4" s="46"/>
      <c r="I4" s="264" t="s">
        <v>294</v>
      </c>
      <c r="J4" s="264"/>
      <c r="K4" s="267">
        <f ca="1">SUMIFS(晤桥现金流表!32:32,晤桥现金流表!4:4,"&gt;="&amp;Opening,晤桥现金流表!4:4,"&lt;"&amp;EDATE(Opening,12))/Total_Cost</f>
        <v>3.900231156395617E-3</v>
      </c>
      <c r="N4" s="45"/>
      <c r="O4" s="51" t="s">
        <v>34</v>
      </c>
      <c r="P4" s="339">
        <f>Sensitivity!I4*(1+Sensitivity!B11)</f>
        <v>8.5</v>
      </c>
      <c r="Q4" s="254" t="str">
        <f>Sensitivity!J4</f>
        <v>L2</v>
      </c>
      <c r="R4" s="254" t="str">
        <f>Sensitivity!K4</f>
        <v>Medium Tenant</v>
      </c>
      <c r="S4" s="254" t="str">
        <f>Sensitivity!L4</f>
        <v>Food and Beverage</v>
      </c>
      <c r="T4" s="254"/>
      <c r="U4" s="46"/>
      <c r="V4" s="46"/>
      <c r="W4" s="46"/>
      <c r="X4" s="46"/>
      <c r="Y4" s="46"/>
      <c r="Z4" s="46"/>
      <c r="AA4" s="46"/>
      <c r="AB4" s="49"/>
      <c r="BT4" s="305"/>
    </row>
    <row r="5" spans="2:72">
      <c r="B5" s="45"/>
      <c r="C5" s="46" t="s">
        <v>30</v>
      </c>
      <c r="D5" s="256">
        <v>44348</v>
      </c>
      <c r="E5" s="46"/>
      <c r="F5" s="48" t="s">
        <v>21</v>
      </c>
      <c r="G5" s="48" t="s">
        <v>291</v>
      </c>
      <c r="H5" s="46"/>
      <c r="I5" s="264" t="s">
        <v>346</v>
      </c>
      <c r="J5" s="264"/>
      <c r="K5" s="267">
        <f ca="1">SUMIFS(晤桥现金流表!42:42,晤桥现金流表!4:4,"&gt;="&amp;Opening,晤桥现金流表!4:4,"&lt;"&amp;EDATE(Opening,12))/Total_Cost</f>
        <v>-1.2205800255924569E-2</v>
      </c>
      <c r="N5" s="45"/>
      <c r="O5" s="48" t="s">
        <v>51</v>
      </c>
      <c r="P5" s="341">
        <f>P4/Q5/R5/S5</f>
        <v>31.71641791044776</v>
      </c>
      <c r="Q5" s="66">
        <f>Sensitivity!J5</f>
        <v>0.8</v>
      </c>
      <c r="R5" s="66">
        <f>Sensitivity!K5</f>
        <v>0.67</v>
      </c>
      <c r="S5" s="66">
        <f>Sensitivity!L5</f>
        <v>0.5</v>
      </c>
      <c r="T5" s="46"/>
      <c r="U5" s="46"/>
      <c r="V5" s="52"/>
      <c r="W5" s="68"/>
      <c r="X5" s="46"/>
      <c r="Y5" s="46"/>
      <c r="Z5" s="46"/>
      <c r="AA5" s="46"/>
      <c r="AB5" s="49"/>
    </row>
    <row r="6" spans="2:72">
      <c r="B6" s="45"/>
      <c r="C6" s="51" t="s">
        <v>31</v>
      </c>
      <c r="D6" s="256">
        <v>44440</v>
      </c>
      <c r="E6" s="46"/>
      <c r="F6" s="48" t="s">
        <v>192</v>
      </c>
      <c r="G6" s="48" t="s">
        <v>24</v>
      </c>
      <c r="H6" s="46"/>
      <c r="N6" s="45"/>
      <c r="O6" s="46"/>
      <c r="P6" s="46"/>
      <c r="Q6" s="46"/>
      <c r="R6" s="46"/>
      <c r="S6" s="46"/>
      <c r="T6" s="46"/>
      <c r="U6" s="46"/>
      <c r="V6" s="52"/>
      <c r="W6" s="77"/>
      <c r="X6" s="46"/>
      <c r="Y6" s="46"/>
      <c r="Z6" s="46"/>
      <c r="AA6" s="46"/>
      <c r="AB6" s="49"/>
    </row>
    <row r="7" spans="2:72">
      <c r="B7" s="45"/>
      <c r="C7" s="51" t="s">
        <v>32</v>
      </c>
      <c r="D7" s="256">
        <v>46722</v>
      </c>
      <c r="E7" s="46"/>
      <c r="F7" s="48"/>
      <c r="G7" s="48" t="s">
        <v>41</v>
      </c>
      <c r="H7" s="46"/>
      <c r="I7" s="264" t="s">
        <v>295</v>
      </c>
      <c r="J7" s="264"/>
      <c r="K7" s="266">
        <f ca="1">晤桥现金流表!C70</f>
        <v>6.3664564036187699E-3</v>
      </c>
      <c r="N7" s="45"/>
      <c r="O7" s="56" t="s">
        <v>103</v>
      </c>
      <c r="P7" s="46"/>
      <c r="Q7" s="46"/>
      <c r="R7" s="340" t="s">
        <v>103</v>
      </c>
      <c r="S7" s="86">
        <f>IF(O7=R7,P5*(1+P8),0)</f>
        <v>28.544776119402986</v>
      </c>
      <c r="T7" s="46"/>
      <c r="U7" s="95" t="s">
        <v>110</v>
      </c>
      <c r="V7" s="96" t="s">
        <v>109</v>
      </c>
      <c r="W7" s="46"/>
      <c r="X7" s="46"/>
      <c r="Y7" s="46"/>
      <c r="Z7" s="46"/>
      <c r="AA7" s="46"/>
      <c r="AB7" s="49"/>
    </row>
    <row r="8" spans="2:72">
      <c r="B8" s="45"/>
      <c r="C8" s="46"/>
      <c r="D8" s="89">
        <f>EDATE(Exit,12)</f>
        <v>47088</v>
      </c>
      <c r="E8" s="46"/>
      <c r="F8" s="48"/>
      <c r="G8" s="48" t="s">
        <v>19</v>
      </c>
      <c r="H8" s="46"/>
      <c r="I8" s="264" t="s">
        <v>296</v>
      </c>
      <c r="J8" s="264"/>
      <c r="K8" s="266">
        <f ca="1">晤桥现金流表!C86</f>
        <v>-3.9154811699540826E-2</v>
      </c>
      <c r="N8" s="45"/>
      <c r="O8" s="51" t="str">
        <f>IF(O7=R7,"Premium/Discount","Target Rental")</f>
        <v>Premium/Discount</v>
      </c>
      <c r="P8" s="90">
        <f>-10%</f>
        <v>-0.1</v>
      </c>
      <c r="Q8" s="46" t="str">
        <f>IF(O7=R8,P3," ")</f>
        <v xml:space="preserve"> </v>
      </c>
      <c r="R8" s="91" t="s">
        <v>86</v>
      </c>
      <c r="S8" s="92">
        <v>13.838557462207973</v>
      </c>
      <c r="T8" s="93" t="s">
        <v>97</v>
      </c>
      <c r="U8" s="98"/>
      <c r="V8" s="99" t="s">
        <v>125</v>
      </c>
      <c r="W8" s="46"/>
      <c r="X8" s="46"/>
      <c r="Y8" s="46"/>
      <c r="Z8" s="46"/>
      <c r="AA8" s="46"/>
      <c r="AB8" s="49"/>
    </row>
    <row r="9" spans="2:72">
      <c r="B9" s="45"/>
      <c r="C9" s="254" t="s">
        <v>385</v>
      </c>
      <c r="D9" s="89"/>
      <c r="E9" s="46"/>
      <c r="F9" s="48"/>
      <c r="G9" s="48"/>
      <c r="H9" s="46"/>
      <c r="N9" s="45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9"/>
    </row>
    <row r="10" spans="2:72" ht="15" thickBot="1">
      <c r="B10" s="45"/>
      <c r="C10" s="46" t="s">
        <v>33</v>
      </c>
      <c r="D10" s="331">
        <f>Sensitivity!B5+Sensitivity!B16</f>
        <v>0.05</v>
      </c>
      <c r="E10" s="46"/>
      <c r="F10" s="48"/>
      <c r="G10" s="48" t="s">
        <v>42</v>
      </c>
      <c r="H10" s="46"/>
      <c r="I10" s="145" t="s">
        <v>345</v>
      </c>
      <c r="J10" s="145"/>
      <c r="K10" s="309">
        <v>0.12</v>
      </c>
      <c r="N10" s="45"/>
      <c r="O10" s="97" t="s">
        <v>38</v>
      </c>
      <c r="P10" s="97" t="s">
        <v>43</v>
      </c>
      <c r="Q10" s="46"/>
      <c r="R10" s="97" t="s">
        <v>39</v>
      </c>
      <c r="S10" s="97"/>
      <c r="T10" s="46"/>
      <c r="U10" s="97" t="s">
        <v>44</v>
      </c>
      <c r="V10" s="97" t="s">
        <v>43</v>
      </c>
      <c r="W10" s="46"/>
      <c r="X10" s="46"/>
      <c r="Y10" s="46"/>
      <c r="Z10" s="46"/>
      <c r="AA10" s="46"/>
      <c r="AB10" s="49"/>
    </row>
    <row r="11" spans="2:72">
      <c r="B11" s="45"/>
      <c r="C11" s="278" t="s">
        <v>332</v>
      </c>
      <c r="D11" s="46"/>
      <c r="E11" s="46"/>
      <c r="F11" s="46"/>
      <c r="G11" s="46"/>
      <c r="H11" s="46"/>
      <c r="I11" s="145" t="s">
        <v>344</v>
      </c>
      <c r="K11" s="308">
        <f ca="1">NPV(K10/12,OFFSET(晤桥现金流表!D42,0,0):OFFSET(晤桥现金流表!D42,0,DATEDIF(Initial_Time,Exit,"M")))+NPV(K10/12,OFFSET(晤桥现金流表!D68,0,0):OFFSET(晤桥现金流表!D68,0,DATEDIF(Initial_Time,Exit,"M")))-NPV(K10/12,OFFSET(晤桥现金流表!D49,0,0):OFFSET(晤桥现金流表!D49,0,DATEDIF(Initial_Time,Final_Settlement,"M")))</f>
        <v>5389746.6314573884</v>
      </c>
      <c r="N11" s="45"/>
      <c r="O11" s="144" t="s">
        <v>327</v>
      </c>
      <c r="P11" s="56">
        <v>0.6</v>
      </c>
      <c r="Q11" s="46"/>
      <c r="R11" s="144" t="s">
        <v>40</v>
      </c>
      <c r="S11" s="56">
        <v>0.5</v>
      </c>
      <c r="T11" s="46"/>
      <c r="U11" s="51" t="s">
        <v>12</v>
      </c>
      <c r="V11" s="56">
        <v>0.6</v>
      </c>
      <c r="W11" s="46"/>
      <c r="X11" s="46"/>
      <c r="Y11" s="46"/>
      <c r="Z11" s="46"/>
      <c r="AA11" s="46"/>
      <c r="AB11" s="49"/>
    </row>
    <row r="12" spans="2:72">
      <c r="B12" s="45"/>
      <c r="C12" s="46" t="s">
        <v>8</v>
      </c>
      <c r="D12" s="59">
        <v>54000</v>
      </c>
      <c r="E12" s="46"/>
      <c r="F12" s="46" t="s">
        <v>10</v>
      </c>
      <c r="G12" s="59">
        <v>3</v>
      </c>
      <c r="H12" s="46"/>
      <c r="K12" s="310"/>
      <c r="N12" s="45"/>
      <c r="O12" s="144" t="s">
        <v>322</v>
      </c>
      <c r="P12" s="56">
        <v>0.6</v>
      </c>
      <c r="Q12" s="46"/>
      <c r="R12" s="144" t="s">
        <v>289</v>
      </c>
      <c r="S12" s="56">
        <v>1</v>
      </c>
      <c r="T12" s="46"/>
      <c r="U12" s="51" t="s">
        <v>13</v>
      </c>
      <c r="V12" s="56">
        <v>0.7</v>
      </c>
      <c r="W12" s="46"/>
      <c r="X12" s="46"/>
      <c r="Y12" s="46"/>
      <c r="Z12" s="46"/>
      <c r="AA12" s="46"/>
      <c r="AB12" s="49"/>
    </row>
    <row r="13" spans="2:72">
      <c r="B13" s="45"/>
      <c r="C13" s="46" t="s">
        <v>9</v>
      </c>
      <c r="D13" s="260">
        <v>0</v>
      </c>
      <c r="E13" s="46"/>
      <c r="F13" s="46" t="s">
        <v>10</v>
      </c>
      <c r="G13" s="260">
        <v>0</v>
      </c>
      <c r="H13" s="46"/>
      <c r="K13" s="310">
        <f ca="1">NPV(K10/12,OFFSET(晤桥现金流表!D70,0,0):OFFSET(晤桥现金流表!D70,0,DATEDIF(Initial_Time,Exit,"M")))</f>
        <v>5389746.631457339</v>
      </c>
      <c r="N13" s="45"/>
      <c r="O13" s="51" t="s">
        <v>0</v>
      </c>
      <c r="P13" s="257">
        <v>0.6</v>
      </c>
      <c r="Q13" s="46"/>
      <c r="R13" s="144" t="s">
        <v>192</v>
      </c>
      <c r="S13" s="56">
        <v>0.5</v>
      </c>
      <c r="T13" s="46"/>
      <c r="U13" s="51" t="s">
        <v>14</v>
      </c>
      <c r="V13" s="56">
        <v>0.5</v>
      </c>
      <c r="W13" s="46"/>
      <c r="X13" s="46"/>
      <c r="Y13" s="46"/>
      <c r="Z13" s="46"/>
      <c r="AA13" s="46"/>
      <c r="AB13" s="49"/>
    </row>
    <row r="14" spans="2:72">
      <c r="B14" s="45"/>
      <c r="C14" s="46" t="s">
        <v>7</v>
      </c>
      <c r="D14" s="59">
        <v>12000</v>
      </c>
      <c r="E14" s="46"/>
      <c r="F14" s="46" t="s">
        <v>10</v>
      </c>
      <c r="G14" s="59">
        <v>1</v>
      </c>
      <c r="H14" s="46"/>
      <c r="I14" s="46"/>
      <c r="J14" s="46"/>
      <c r="K14" s="49"/>
      <c r="N14" s="45"/>
      <c r="O14" s="51" t="s">
        <v>1</v>
      </c>
      <c r="P14" s="257">
        <v>0.8</v>
      </c>
      <c r="Q14" s="46"/>
      <c r="R14" s="144" t="s">
        <v>23</v>
      </c>
      <c r="S14" s="56">
        <v>1</v>
      </c>
      <c r="T14" s="46"/>
      <c r="U14" s="51" t="s">
        <v>15</v>
      </c>
      <c r="V14" s="56">
        <v>0.67</v>
      </c>
      <c r="W14" s="46"/>
      <c r="X14" s="46"/>
      <c r="Y14" s="46"/>
      <c r="Z14" s="46"/>
      <c r="AA14" s="46"/>
      <c r="AB14" s="49"/>
      <c r="BS14" s="307"/>
    </row>
    <row r="15" spans="2:72">
      <c r="B15" s="45"/>
      <c r="C15" s="46" t="s">
        <v>133</v>
      </c>
      <c r="D15" s="62">
        <f>GFA_Above+GFA_Under</f>
        <v>54000</v>
      </c>
      <c r="E15" s="46"/>
      <c r="F15" s="46"/>
      <c r="G15" s="62"/>
      <c r="H15" s="46"/>
      <c r="I15" s="46"/>
      <c r="J15" s="46"/>
      <c r="K15" s="49"/>
      <c r="N15" s="45"/>
      <c r="O15" s="51" t="s">
        <v>2</v>
      </c>
      <c r="P15" s="257">
        <v>1</v>
      </c>
      <c r="Q15" s="46"/>
      <c r="R15" s="144" t="s">
        <v>21</v>
      </c>
      <c r="S15" s="56">
        <v>0.8</v>
      </c>
      <c r="T15" s="46"/>
      <c r="U15" s="51" t="s">
        <v>16</v>
      </c>
      <c r="V15" s="56">
        <v>1</v>
      </c>
      <c r="W15" s="46"/>
      <c r="X15" s="46"/>
      <c r="Y15" s="46"/>
      <c r="Z15" s="46"/>
      <c r="AA15" s="46"/>
      <c r="AB15" s="49"/>
    </row>
    <row r="16" spans="2:72">
      <c r="B16" s="45"/>
      <c r="C16" s="46" t="s">
        <v>132</v>
      </c>
      <c r="D16" s="62">
        <f>Operating_GFA+GFA_Carpark</f>
        <v>66000</v>
      </c>
      <c r="E16" s="46"/>
      <c r="F16" s="46"/>
      <c r="G16" s="62"/>
      <c r="H16" s="46"/>
      <c r="I16" s="46"/>
      <c r="J16" s="46"/>
      <c r="K16" s="49"/>
      <c r="N16" s="45"/>
      <c r="O16" s="254" t="s">
        <v>323</v>
      </c>
      <c r="P16" s="238">
        <v>0.85</v>
      </c>
      <c r="Q16" s="46"/>
      <c r="R16" s="272" t="s">
        <v>290</v>
      </c>
      <c r="S16" s="56">
        <v>0.5</v>
      </c>
      <c r="T16" s="46"/>
      <c r="U16" s="51" t="s">
        <v>17</v>
      </c>
      <c r="V16" s="56">
        <v>1.5</v>
      </c>
      <c r="W16" s="46"/>
      <c r="X16" s="46"/>
      <c r="Y16" s="46"/>
      <c r="Z16" s="46"/>
      <c r="AA16" s="46"/>
      <c r="AB16" s="49"/>
    </row>
    <row r="17" spans="2:28">
      <c r="B17" s="45"/>
      <c r="C17" s="46"/>
      <c r="D17" s="62"/>
      <c r="E17" s="46"/>
      <c r="F17" s="46"/>
      <c r="G17" s="46"/>
      <c r="H17" s="46"/>
      <c r="I17" s="46"/>
      <c r="J17" s="46"/>
      <c r="K17" s="49"/>
      <c r="N17" s="45"/>
      <c r="O17" s="254" t="s">
        <v>324</v>
      </c>
      <c r="P17" s="238">
        <v>0.75</v>
      </c>
      <c r="Q17" s="46"/>
      <c r="R17" s="272" t="s">
        <v>291</v>
      </c>
      <c r="S17" s="56">
        <v>0.6</v>
      </c>
      <c r="T17" s="46"/>
      <c r="U17" s="46"/>
      <c r="V17" s="46"/>
      <c r="W17" s="46"/>
      <c r="X17" s="46"/>
      <c r="Y17" s="46"/>
      <c r="Z17" s="46"/>
      <c r="AA17" s="46"/>
      <c r="AB17" s="49"/>
    </row>
    <row r="18" spans="2:28">
      <c r="B18" s="45"/>
      <c r="C18" s="270" t="s">
        <v>3</v>
      </c>
      <c r="D18" s="113" t="s">
        <v>4</v>
      </c>
      <c r="E18" s="112" t="s">
        <v>5</v>
      </c>
      <c r="F18" s="112" t="s">
        <v>6</v>
      </c>
      <c r="G18" s="46"/>
      <c r="H18" s="46"/>
      <c r="I18" s="46"/>
      <c r="J18" s="46"/>
      <c r="K18" s="49"/>
      <c r="N18" s="45"/>
      <c r="O18" s="46"/>
      <c r="P18" s="46"/>
      <c r="Q18" s="46"/>
      <c r="R18" s="144" t="s">
        <v>24</v>
      </c>
      <c r="S18" s="56">
        <v>0.7</v>
      </c>
      <c r="T18" s="46"/>
      <c r="U18" s="46"/>
      <c r="V18" s="46"/>
      <c r="W18" s="46"/>
      <c r="X18" s="46"/>
      <c r="Y18" s="46"/>
      <c r="Z18" s="46"/>
      <c r="AA18" s="46"/>
      <c r="AB18" s="49"/>
    </row>
    <row r="19" spans="2:28">
      <c r="B19" s="45"/>
      <c r="C19" s="271" t="s">
        <v>327</v>
      </c>
      <c r="D19" s="276"/>
      <c r="E19" s="277"/>
      <c r="F19" s="62">
        <v>0</v>
      </c>
      <c r="G19" s="46"/>
      <c r="H19" s="46"/>
      <c r="I19" s="46"/>
      <c r="J19" s="46"/>
      <c r="K19" s="49"/>
      <c r="N19" s="45"/>
      <c r="O19" s="46"/>
      <c r="P19" s="46"/>
      <c r="Q19" s="46"/>
      <c r="R19" s="144" t="s">
        <v>41</v>
      </c>
      <c r="S19" s="56">
        <v>0.5</v>
      </c>
      <c r="T19" s="46"/>
      <c r="U19" s="46"/>
      <c r="V19" s="46"/>
      <c r="W19" s="46"/>
      <c r="X19" s="46"/>
      <c r="Y19" s="46"/>
      <c r="Z19" s="46"/>
      <c r="AA19" s="46"/>
      <c r="AB19" s="49"/>
    </row>
    <row r="20" spans="2:28">
      <c r="B20" s="45"/>
      <c r="C20" s="271" t="s">
        <v>322</v>
      </c>
      <c r="D20" s="276"/>
      <c r="E20" s="277"/>
      <c r="F20" s="62">
        <v>0</v>
      </c>
      <c r="G20" s="46"/>
      <c r="H20" s="46"/>
      <c r="I20" s="46"/>
      <c r="J20" s="46"/>
      <c r="K20" s="49"/>
      <c r="N20" s="45"/>
      <c r="O20" s="46"/>
      <c r="P20" s="46"/>
      <c r="Q20" s="46"/>
      <c r="R20" s="144" t="s">
        <v>19</v>
      </c>
      <c r="S20" s="56">
        <v>0.7</v>
      </c>
      <c r="T20" s="46"/>
      <c r="U20" s="46"/>
      <c r="V20" s="46"/>
      <c r="W20" s="46"/>
      <c r="X20" s="46"/>
      <c r="Y20" s="46"/>
      <c r="Z20" s="46"/>
      <c r="AA20" s="46"/>
      <c r="AB20" s="49"/>
    </row>
    <row r="21" spans="2:28">
      <c r="B21" s="45"/>
      <c r="C21" s="46" t="s">
        <v>0</v>
      </c>
      <c r="D21" s="248">
        <v>18000</v>
      </c>
      <c r="E21" s="258">
        <v>0.65</v>
      </c>
      <c r="F21" s="62">
        <f>D21*E21</f>
        <v>11700</v>
      </c>
      <c r="G21" s="46"/>
      <c r="H21" s="46"/>
      <c r="I21" s="46"/>
      <c r="J21" s="46"/>
      <c r="K21" s="49"/>
      <c r="N21" s="45"/>
      <c r="O21" s="46"/>
      <c r="P21" s="46"/>
      <c r="Q21" s="46"/>
      <c r="R21" s="273" t="s">
        <v>42</v>
      </c>
      <c r="S21" s="56">
        <v>0.5</v>
      </c>
      <c r="T21" s="46"/>
      <c r="U21" s="46"/>
      <c r="V21" s="46"/>
      <c r="W21" s="46"/>
      <c r="X21" s="46"/>
      <c r="Y21" s="46"/>
      <c r="Z21" s="46"/>
      <c r="AA21" s="46"/>
      <c r="AB21" s="49"/>
    </row>
    <row r="22" spans="2:28">
      <c r="B22" s="45"/>
      <c r="C22" s="46" t="s">
        <v>1</v>
      </c>
      <c r="D22" s="248">
        <v>18000</v>
      </c>
      <c r="E22" s="258">
        <v>0.65</v>
      </c>
      <c r="F22" s="62">
        <f>D22*E22</f>
        <v>11700</v>
      </c>
      <c r="G22" s="46"/>
      <c r="H22" s="46"/>
      <c r="I22" s="46"/>
      <c r="J22" s="46"/>
      <c r="K22" s="49"/>
      <c r="N22" s="45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9"/>
    </row>
    <row r="23" spans="2:28" ht="15" thickBot="1">
      <c r="B23" s="45"/>
      <c r="C23" s="46" t="s">
        <v>2</v>
      </c>
      <c r="D23" s="248">
        <v>18000</v>
      </c>
      <c r="E23" s="258">
        <v>0.65</v>
      </c>
      <c r="F23" s="62">
        <f>D23*E23</f>
        <v>11700</v>
      </c>
      <c r="G23" s="46"/>
      <c r="H23" s="46"/>
      <c r="I23" s="46"/>
      <c r="J23" s="46"/>
      <c r="K23" s="49"/>
      <c r="N23" s="45"/>
      <c r="O23" s="97" t="s">
        <v>89</v>
      </c>
      <c r="P23" s="94" t="s">
        <v>94</v>
      </c>
      <c r="Q23" s="94" t="s">
        <v>90</v>
      </c>
      <c r="R23" s="94" t="s">
        <v>91</v>
      </c>
      <c r="S23" s="94" t="s">
        <v>92</v>
      </c>
      <c r="T23" s="94" t="s">
        <v>93</v>
      </c>
      <c r="U23" s="97" t="s">
        <v>48</v>
      </c>
      <c r="V23" s="97" t="s">
        <v>98</v>
      </c>
      <c r="W23" s="97" t="s">
        <v>55</v>
      </c>
      <c r="X23" s="46"/>
      <c r="Y23" s="46"/>
      <c r="Z23" s="46"/>
      <c r="AA23" s="46"/>
      <c r="AB23" s="49"/>
    </row>
    <row r="24" spans="2:28">
      <c r="B24" s="45"/>
      <c r="C24" s="254" t="s">
        <v>323</v>
      </c>
      <c r="D24" s="248">
        <v>0</v>
      </c>
      <c r="E24" s="258">
        <v>0</v>
      </c>
      <c r="F24" s="62">
        <f>D24*E24</f>
        <v>0</v>
      </c>
      <c r="G24" s="46"/>
      <c r="H24" s="46"/>
      <c r="I24" s="46"/>
      <c r="J24" s="46"/>
      <c r="K24" s="49"/>
      <c r="N24" s="45"/>
      <c r="O24" s="51" t="s">
        <v>12</v>
      </c>
      <c r="P24" s="123">
        <f t="shared" ref="P24:P29" si="0">AA32</f>
        <v>1</v>
      </c>
      <c r="Q24" s="332">
        <f>MIN(Sensitivity!F12+Sensitivity!$B$4,100%)</f>
        <v>1</v>
      </c>
      <c r="R24" s="332">
        <f>MIN(Sensitivity!G12+Sensitivity!$B$4,100%)</f>
        <v>1</v>
      </c>
      <c r="S24" s="332">
        <f>MIN(Sensitivity!H12+Sensitivity!$B$4,100%)</f>
        <v>1</v>
      </c>
      <c r="T24" s="332">
        <f>MIN(Sensitivity!I12+Sensitivity!$B$4,100%)</f>
        <v>1</v>
      </c>
      <c r="U24" s="258">
        <v>0.8</v>
      </c>
      <c r="V24" s="257">
        <v>1</v>
      </c>
      <c r="W24" s="258">
        <v>0.03</v>
      </c>
      <c r="X24" s="46"/>
      <c r="Y24" s="46"/>
      <c r="Z24" s="46"/>
      <c r="AA24" s="46"/>
      <c r="AB24" s="49"/>
    </row>
    <row r="25" spans="2:28">
      <c r="B25" s="45"/>
      <c r="C25" s="254" t="s">
        <v>324</v>
      </c>
      <c r="D25" s="248">
        <v>0</v>
      </c>
      <c r="E25" s="258">
        <v>0</v>
      </c>
      <c r="F25" s="62">
        <f>D25*E25</f>
        <v>0</v>
      </c>
      <c r="G25" s="46"/>
      <c r="H25" s="46"/>
      <c r="I25" s="46"/>
      <c r="J25" s="46"/>
      <c r="K25" s="49"/>
      <c r="N25" s="45"/>
      <c r="O25" s="51" t="s">
        <v>13</v>
      </c>
      <c r="P25" s="123">
        <f t="shared" si="0"/>
        <v>0.91</v>
      </c>
      <c r="Q25" s="332">
        <f>MIN(Sensitivity!F13+Sensitivity!$B$4,100%)</f>
        <v>0.95</v>
      </c>
      <c r="R25" s="332">
        <f>MIN(Sensitivity!G13+Sensitivity!$B$4,100%)</f>
        <v>0.97</v>
      </c>
      <c r="S25" s="332">
        <f>MIN(Sensitivity!H13+Sensitivity!$B$4,100%)</f>
        <v>0.97</v>
      </c>
      <c r="T25" s="332">
        <f>MIN(Sensitivity!I13+Sensitivity!$B$4,100%)</f>
        <v>0.97</v>
      </c>
      <c r="U25" s="258">
        <v>0.8</v>
      </c>
      <c r="V25" s="257">
        <v>1</v>
      </c>
      <c r="W25" s="258">
        <v>0.03</v>
      </c>
      <c r="X25" s="46"/>
      <c r="Y25" s="46"/>
      <c r="Z25" s="46"/>
      <c r="AA25" s="46"/>
      <c r="AB25" s="49"/>
    </row>
    <row r="26" spans="2:28">
      <c r="B26" s="45"/>
      <c r="C26" s="46" t="s">
        <v>11</v>
      </c>
      <c r="D26" s="117">
        <f>SUM(D19:D25)</f>
        <v>54000</v>
      </c>
      <c r="E26" s="118">
        <f>F26/D26</f>
        <v>0.65</v>
      </c>
      <c r="F26" s="117">
        <f>SUM(F19:F25)</f>
        <v>35100</v>
      </c>
      <c r="G26" s="46"/>
      <c r="H26" s="46"/>
      <c r="I26" s="46"/>
      <c r="J26" s="46"/>
      <c r="K26" s="49"/>
      <c r="N26" s="45"/>
      <c r="O26" s="51" t="s">
        <v>14</v>
      </c>
      <c r="P26" s="123">
        <f t="shared" si="0"/>
        <v>0.91</v>
      </c>
      <c r="Q26" s="332">
        <f>MIN(Sensitivity!F14+Sensitivity!$B$4,100%)</f>
        <v>0.91</v>
      </c>
      <c r="R26" s="332">
        <f>MIN(Sensitivity!G14+Sensitivity!$B$4,100%)</f>
        <v>0.92</v>
      </c>
      <c r="S26" s="332">
        <f>MIN(Sensitivity!H14+Sensitivity!$B$4,100%)</f>
        <v>0.93</v>
      </c>
      <c r="T26" s="332">
        <f>MIN(Sensitivity!I14+Sensitivity!$B$4,100%)</f>
        <v>0.94</v>
      </c>
      <c r="U26" s="258">
        <v>0.75</v>
      </c>
      <c r="V26" s="257">
        <v>2</v>
      </c>
      <c r="W26" s="258">
        <v>0.05</v>
      </c>
      <c r="X26" s="46"/>
      <c r="Y26" s="46"/>
      <c r="Z26" s="46"/>
      <c r="AA26" s="46"/>
      <c r="AB26" s="49"/>
    </row>
    <row r="27" spans="2:28">
      <c r="B27" s="45"/>
      <c r="C27" s="46"/>
      <c r="D27" s="117"/>
      <c r="E27" s="118"/>
      <c r="F27" s="117"/>
      <c r="G27" s="46"/>
      <c r="H27" s="46"/>
      <c r="I27" s="46"/>
      <c r="J27" s="46"/>
      <c r="K27" s="49"/>
      <c r="N27" s="45"/>
      <c r="O27" s="51" t="s">
        <v>15</v>
      </c>
      <c r="P27" s="123">
        <f t="shared" si="0"/>
        <v>0.91</v>
      </c>
      <c r="Q27" s="332">
        <f>MIN(Sensitivity!F15+Sensitivity!$B$4,100%)</f>
        <v>0.91</v>
      </c>
      <c r="R27" s="332">
        <f>MIN(Sensitivity!G15+Sensitivity!$B$4,100%)</f>
        <v>0.92</v>
      </c>
      <c r="S27" s="332">
        <f>MIN(Sensitivity!H15+Sensitivity!$B$4,100%)</f>
        <v>0.93</v>
      </c>
      <c r="T27" s="332">
        <f>MIN(Sensitivity!I15+Sensitivity!$B$4,100%)</f>
        <v>0.94</v>
      </c>
      <c r="U27" s="258">
        <v>0.75</v>
      </c>
      <c r="V27" s="257">
        <v>2</v>
      </c>
      <c r="W27" s="258">
        <v>0.05</v>
      </c>
      <c r="X27" s="46"/>
      <c r="Y27" s="46"/>
      <c r="Z27" s="46"/>
      <c r="AA27" s="46"/>
      <c r="AB27" s="49"/>
    </row>
    <row r="28" spans="2:28">
      <c r="B28" s="45"/>
      <c r="C28" s="46" t="s">
        <v>22</v>
      </c>
      <c r="D28" s="46"/>
      <c r="E28" s="46"/>
      <c r="F28" s="46"/>
      <c r="G28" s="46"/>
      <c r="H28" s="46"/>
      <c r="I28" s="46"/>
      <c r="J28" s="46"/>
      <c r="K28" s="49"/>
      <c r="N28" s="45"/>
      <c r="O28" s="51" t="s">
        <v>16</v>
      </c>
      <c r="P28" s="123">
        <f t="shared" si="0"/>
        <v>0.91</v>
      </c>
      <c r="Q28" s="332">
        <f>MIN(Sensitivity!F16+Sensitivity!$B$4,100%)</f>
        <v>0.85</v>
      </c>
      <c r="R28" s="332">
        <f>MIN(Sensitivity!G16+Sensitivity!$B$4,100%)</f>
        <v>0.85</v>
      </c>
      <c r="S28" s="332">
        <f>MIN(Sensitivity!H16+Sensitivity!$B$4,100%)</f>
        <v>0.85</v>
      </c>
      <c r="T28" s="332">
        <f>MIN(Sensitivity!I16+Sensitivity!$B$4,100%)</f>
        <v>0.85</v>
      </c>
      <c r="U28" s="258">
        <v>0.7</v>
      </c>
      <c r="V28" s="257">
        <v>2</v>
      </c>
      <c r="W28" s="258">
        <v>0.05</v>
      </c>
      <c r="X28" s="46"/>
      <c r="Y28" s="46"/>
      <c r="Z28" s="46"/>
      <c r="AA28" s="46"/>
      <c r="AB28" s="49"/>
    </row>
    <row r="29" spans="2:28">
      <c r="B29" s="45"/>
      <c r="C29" s="46" t="s">
        <v>12</v>
      </c>
      <c r="D29" s="120">
        <v>2000</v>
      </c>
      <c r="E29" s="46" t="s">
        <v>138</v>
      </c>
      <c r="F29" s="93">
        <v>30.4</v>
      </c>
      <c r="G29" s="46"/>
      <c r="H29" s="46"/>
      <c r="I29" s="46"/>
      <c r="J29" s="46"/>
      <c r="K29" s="49"/>
      <c r="N29" s="45"/>
      <c r="O29" s="51" t="s">
        <v>17</v>
      </c>
      <c r="P29" s="123">
        <f t="shared" si="0"/>
        <v>0.91</v>
      </c>
      <c r="Q29" s="332">
        <f>MIN(Sensitivity!F17+Sensitivity!$B$4,100%)</f>
        <v>0.85</v>
      </c>
      <c r="R29" s="332">
        <f>MIN(Sensitivity!G17+Sensitivity!$B$4,100%)</f>
        <v>0.85</v>
      </c>
      <c r="S29" s="332">
        <f>MIN(Sensitivity!H17+Sensitivity!$B$4,100%)</f>
        <v>0.85</v>
      </c>
      <c r="T29" s="332">
        <f>MIN(Sensitivity!I17+Sensitivity!$B$4,100%)</f>
        <v>0.85</v>
      </c>
      <c r="U29" s="258">
        <v>0.7</v>
      </c>
      <c r="V29" s="257">
        <v>2</v>
      </c>
      <c r="W29" s="258">
        <v>0.05</v>
      </c>
      <c r="X29" s="46"/>
      <c r="Y29" s="46"/>
      <c r="Z29" s="46"/>
      <c r="AA29" s="46"/>
      <c r="AB29" s="49"/>
    </row>
    <row r="30" spans="2:28">
      <c r="B30" s="45"/>
      <c r="C30" s="46" t="s">
        <v>13</v>
      </c>
      <c r="D30" s="120">
        <v>1000</v>
      </c>
      <c r="E30" s="46"/>
      <c r="F30" s="46"/>
      <c r="G30" s="46"/>
      <c r="H30" s="46"/>
      <c r="I30" s="46"/>
      <c r="J30" s="46"/>
      <c r="K30" s="49"/>
      <c r="N30" s="45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9"/>
    </row>
    <row r="31" spans="2:28" ht="15" thickBot="1">
      <c r="B31" s="45"/>
      <c r="C31" s="46" t="s">
        <v>14</v>
      </c>
      <c r="D31" s="120">
        <v>500</v>
      </c>
      <c r="E31" s="46"/>
      <c r="F31" s="46"/>
      <c r="G31" s="46"/>
      <c r="H31" s="46"/>
      <c r="I31" s="46"/>
      <c r="J31" s="46"/>
      <c r="K31" s="49"/>
      <c r="N31" s="45"/>
      <c r="O31" s="97" t="s">
        <v>95</v>
      </c>
      <c r="P31" s="97">
        <v>1</v>
      </c>
      <c r="Q31" s="97">
        <v>2</v>
      </c>
      <c r="R31" s="97">
        <v>3</v>
      </c>
      <c r="S31" s="97">
        <v>4</v>
      </c>
      <c r="T31" s="97">
        <v>5</v>
      </c>
      <c r="U31" s="97">
        <v>6</v>
      </c>
      <c r="V31" s="97">
        <v>7</v>
      </c>
      <c r="W31" s="97">
        <v>8</v>
      </c>
      <c r="X31" s="97">
        <v>9</v>
      </c>
      <c r="Y31" s="97">
        <v>10</v>
      </c>
      <c r="Z31" s="97">
        <v>11</v>
      </c>
      <c r="AA31" s="97">
        <v>12</v>
      </c>
      <c r="AB31" s="49"/>
    </row>
    <row r="32" spans="2:28">
      <c r="B32" s="45"/>
      <c r="C32" s="46" t="s">
        <v>15</v>
      </c>
      <c r="D32" s="120">
        <v>250</v>
      </c>
      <c r="E32" s="46"/>
      <c r="F32" s="46"/>
      <c r="G32" s="46"/>
      <c r="H32" s="46"/>
      <c r="I32" s="46"/>
      <c r="J32" s="46"/>
      <c r="K32" s="49"/>
      <c r="N32" s="45"/>
      <c r="O32" s="51" t="s">
        <v>12</v>
      </c>
      <c r="P32" s="332">
        <f>MIN(Sensitivity!E20+Sensitivity!$B$4,100%)</f>
        <v>1</v>
      </c>
      <c r="Q32" s="332">
        <f>MIN(Sensitivity!F20+Sensitivity!$B$4,100%)</f>
        <v>1</v>
      </c>
      <c r="R32" s="332">
        <f>MIN(Sensitivity!G20+Sensitivity!$B$4,100%)</f>
        <v>1</v>
      </c>
      <c r="S32" s="332">
        <f>MIN(Sensitivity!H20+Sensitivity!$B$4,100%)</f>
        <v>1</v>
      </c>
      <c r="T32" s="332">
        <f>MIN(Sensitivity!I20+Sensitivity!$B$4,100%)</f>
        <v>1</v>
      </c>
      <c r="U32" s="332">
        <f>MIN(Sensitivity!J20+Sensitivity!$B$4,100%)</f>
        <v>1</v>
      </c>
      <c r="V32" s="332">
        <f>MIN(Sensitivity!K20+Sensitivity!$B$4,100%)</f>
        <v>1</v>
      </c>
      <c r="W32" s="332">
        <f>MIN(Sensitivity!L20+Sensitivity!$B$4,100%)</f>
        <v>1</v>
      </c>
      <c r="X32" s="332">
        <f>MIN(Sensitivity!M20+Sensitivity!$B$4,100%)</f>
        <v>1</v>
      </c>
      <c r="Y32" s="332">
        <f>MIN(Sensitivity!N20+Sensitivity!$B$4,100%)</f>
        <v>1</v>
      </c>
      <c r="Z32" s="332">
        <f>MIN(Sensitivity!O20+Sensitivity!$B$4,100%)</f>
        <v>1</v>
      </c>
      <c r="AA32" s="332">
        <f>MIN(Sensitivity!P20+Sensitivity!$B$4,100%)</f>
        <v>1</v>
      </c>
      <c r="AB32" s="49"/>
    </row>
    <row r="33" spans="2:28">
      <c r="B33" s="45"/>
      <c r="C33" s="46" t="s">
        <v>16</v>
      </c>
      <c r="D33" s="120">
        <v>81</v>
      </c>
      <c r="E33" s="46"/>
      <c r="F33" s="46"/>
      <c r="G33" s="46"/>
      <c r="H33" s="46"/>
      <c r="I33" s="46"/>
      <c r="J33" s="46"/>
      <c r="K33" s="49"/>
      <c r="N33" s="45"/>
      <c r="O33" s="51" t="s">
        <v>13</v>
      </c>
      <c r="P33" s="332">
        <f>MIN(Sensitivity!E21+Sensitivity!$B$4,100%)</f>
        <v>0.8</v>
      </c>
      <c r="Q33" s="332">
        <f>MIN(Sensitivity!F21+Sensitivity!$B$4,100%)</f>
        <v>0.75</v>
      </c>
      <c r="R33" s="332">
        <f>MIN(Sensitivity!G21+Sensitivity!$B$4,100%)</f>
        <v>0.7</v>
      </c>
      <c r="S33" s="332">
        <f>MIN(Sensitivity!H21+Sensitivity!$B$4,100%)</f>
        <v>0.83</v>
      </c>
      <c r="T33" s="332">
        <f>MIN(Sensitivity!I21+Sensitivity!$B$4,100%)</f>
        <v>0.84</v>
      </c>
      <c r="U33" s="332">
        <f>MIN(Sensitivity!J21+Sensitivity!$B$4,100%)</f>
        <v>0.85</v>
      </c>
      <c r="V33" s="332">
        <f>MIN(Sensitivity!K21+Sensitivity!$B$4,100%)</f>
        <v>0.86</v>
      </c>
      <c r="W33" s="332">
        <f>MIN(Sensitivity!L21+Sensitivity!$B$4,100%)</f>
        <v>0.87</v>
      </c>
      <c r="X33" s="332">
        <f>MIN(Sensitivity!M21+Sensitivity!$B$4,100%)</f>
        <v>0.88</v>
      </c>
      <c r="Y33" s="332">
        <f>MIN(Sensitivity!N21+Sensitivity!$B$4,100%)</f>
        <v>0.89</v>
      </c>
      <c r="Z33" s="332">
        <f>MIN(Sensitivity!O21+Sensitivity!$B$4,100%)</f>
        <v>0.9</v>
      </c>
      <c r="AA33" s="332">
        <f>MIN(Sensitivity!P21+Sensitivity!$B$4,100%)</f>
        <v>0.91</v>
      </c>
      <c r="AB33" s="49"/>
    </row>
    <row r="34" spans="2:28">
      <c r="B34" s="45"/>
      <c r="C34" s="46" t="s">
        <v>17</v>
      </c>
      <c r="D34" s="120">
        <v>0</v>
      </c>
      <c r="E34" s="46"/>
      <c r="F34" s="46"/>
      <c r="G34" s="46"/>
      <c r="H34" s="46"/>
      <c r="I34" s="46"/>
      <c r="J34" s="46"/>
      <c r="K34" s="49"/>
      <c r="N34" s="45"/>
      <c r="O34" s="51" t="s">
        <v>14</v>
      </c>
      <c r="P34" s="332">
        <f>MIN(Sensitivity!E22+Sensitivity!$B$4,100%)</f>
        <v>0.8</v>
      </c>
      <c r="Q34" s="332">
        <f>MIN(Sensitivity!F22+Sensitivity!$B$4,100%)</f>
        <v>0.75</v>
      </c>
      <c r="R34" s="332">
        <f>MIN(Sensitivity!G22+Sensitivity!$B$4,100%)</f>
        <v>0.7</v>
      </c>
      <c r="S34" s="332">
        <f>MIN(Sensitivity!H22+Sensitivity!$B$4,100%)</f>
        <v>0.83</v>
      </c>
      <c r="T34" s="332">
        <f>MIN(Sensitivity!I22+Sensitivity!$B$4,100%)</f>
        <v>0.84</v>
      </c>
      <c r="U34" s="332">
        <f>MIN(Sensitivity!J22+Sensitivity!$B$4,100%)</f>
        <v>0.85</v>
      </c>
      <c r="V34" s="332">
        <f>MIN(Sensitivity!K22+Sensitivity!$B$4,100%)</f>
        <v>0.86</v>
      </c>
      <c r="W34" s="332">
        <f>MIN(Sensitivity!L22+Sensitivity!$B$4,100%)</f>
        <v>0.87</v>
      </c>
      <c r="X34" s="332">
        <f>MIN(Sensitivity!M22+Sensitivity!$B$4,100%)</f>
        <v>0.88</v>
      </c>
      <c r="Y34" s="332">
        <f>MIN(Sensitivity!N22+Sensitivity!$B$4,100%)</f>
        <v>0.89</v>
      </c>
      <c r="Z34" s="332">
        <f>MIN(Sensitivity!O22+Sensitivity!$B$4,100%)</f>
        <v>0.9</v>
      </c>
      <c r="AA34" s="332">
        <f>MIN(Sensitivity!P22+Sensitivity!$B$4,100%)</f>
        <v>0.91</v>
      </c>
      <c r="AB34" s="49"/>
    </row>
    <row r="35" spans="2:28" ht="15" thickBot="1">
      <c r="B35" s="82"/>
      <c r="C35" s="83"/>
      <c r="D35" s="83"/>
      <c r="E35" s="83"/>
      <c r="F35" s="83"/>
      <c r="G35" s="83"/>
      <c r="H35" s="83"/>
      <c r="I35" s="83"/>
      <c r="J35" s="122"/>
      <c r="K35" s="85"/>
      <c r="N35" s="45"/>
      <c r="O35" s="51" t="s">
        <v>15</v>
      </c>
      <c r="P35" s="332">
        <f>MIN(Sensitivity!E23+Sensitivity!$B$4,100%)</f>
        <v>0.8</v>
      </c>
      <c r="Q35" s="332">
        <f>MIN(Sensitivity!F23+Sensitivity!$B$4,100%)</f>
        <v>0.75</v>
      </c>
      <c r="R35" s="332">
        <f>MIN(Sensitivity!G23+Sensitivity!$B$4,100%)</f>
        <v>0.7</v>
      </c>
      <c r="S35" s="332">
        <f>MIN(Sensitivity!H23+Sensitivity!$B$4,100%)</f>
        <v>0.83</v>
      </c>
      <c r="T35" s="332">
        <f>MIN(Sensitivity!I23+Sensitivity!$B$4,100%)</f>
        <v>0.84</v>
      </c>
      <c r="U35" s="332">
        <f>MIN(Sensitivity!J23+Sensitivity!$B$4,100%)</f>
        <v>0.85</v>
      </c>
      <c r="V35" s="332">
        <f>MIN(Sensitivity!K23+Sensitivity!$B$4,100%)</f>
        <v>0.86</v>
      </c>
      <c r="W35" s="332">
        <f>MIN(Sensitivity!L23+Sensitivity!$B$4,100%)</f>
        <v>0.87</v>
      </c>
      <c r="X35" s="332">
        <f>MIN(Sensitivity!M23+Sensitivity!$B$4,100%)</f>
        <v>0.88</v>
      </c>
      <c r="Y35" s="332">
        <f>MIN(Sensitivity!N23+Sensitivity!$B$4,100%)</f>
        <v>0.89</v>
      </c>
      <c r="Z35" s="332">
        <f>MIN(Sensitivity!O23+Sensitivity!$B$4,100%)</f>
        <v>0.9</v>
      </c>
      <c r="AA35" s="332">
        <f>MIN(Sensitivity!P23+Sensitivity!$B$4,100%)</f>
        <v>0.91</v>
      </c>
      <c r="AB35" s="49"/>
    </row>
    <row r="36" spans="2:28" ht="15" thickBot="1">
      <c r="N36" s="45"/>
      <c r="O36" s="51" t="s">
        <v>16</v>
      </c>
      <c r="P36" s="332">
        <f>MIN(Sensitivity!E24+Sensitivity!$B$4,100%)</f>
        <v>0.8</v>
      </c>
      <c r="Q36" s="332">
        <f>MIN(Sensitivity!F24+Sensitivity!$B$4,100%)</f>
        <v>0.75</v>
      </c>
      <c r="R36" s="332">
        <f>MIN(Sensitivity!G24+Sensitivity!$B$4,100%)</f>
        <v>0.7</v>
      </c>
      <c r="S36" s="332">
        <f>MIN(Sensitivity!H24+Sensitivity!$B$4,100%)</f>
        <v>0.83</v>
      </c>
      <c r="T36" s="332">
        <f>MIN(Sensitivity!I24+Sensitivity!$B$4,100%)</f>
        <v>0.84</v>
      </c>
      <c r="U36" s="332">
        <f>MIN(Sensitivity!J24+Sensitivity!$B$4,100%)</f>
        <v>0.85</v>
      </c>
      <c r="V36" s="332">
        <f>MIN(Sensitivity!K24+Sensitivity!$B$4,100%)</f>
        <v>0.86</v>
      </c>
      <c r="W36" s="332">
        <f>MIN(Sensitivity!L24+Sensitivity!$B$4,100%)</f>
        <v>0.87</v>
      </c>
      <c r="X36" s="332">
        <f>MIN(Sensitivity!M24+Sensitivity!$B$4,100%)</f>
        <v>0.88</v>
      </c>
      <c r="Y36" s="332">
        <f>MIN(Sensitivity!N24+Sensitivity!$B$4,100%)</f>
        <v>0.89</v>
      </c>
      <c r="Z36" s="332">
        <f>MIN(Sensitivity!O24+Sensitivity!$B$4,100%)</f>
        <v>0.9</v>
      </c>
      <c r="AA36" s="332">
        <f>MIN(Sensitivity!P24+Sensitivity!$B$4,100%)</f>
        <v>0.91</v>
      </c>
      <c r="AB36" s="49"/>
    </row>
    <row r="37" spans="2:28">
      <c r="B37" s="46" t="s">
        <v>105</v>
      </c>
      <c r="C37" s="51" t="s">
        <v>18</v>
      </c>
      <c r="D37" s="240" t="s">
        <v>25</v>
      </c>
      <c r="E37" s="241" t="s">
        <v>26</v>
      </c>
      <c r="F37" s="51" t="s">
        <v>27</v>
      </c>
      <c r="G37" s="242" t="s">
        <v>3</v>
      </c>
      <c r="H37" s="51" t="s">
        <v>277</v>
      </c>
      <c r="I37" s="51" t="s">
        <v>278</v>
      </c>
      <c r="J37" s="40"/>
      <c r="K37" s="40"/>
      <c r="N37" s="45"/>
      <c r="O37" s="51" t="s">
        <v>17</v>
      </c>
      <c r="P37" s="332">
        <f>MIN(Sensitivity!E25+Sensitivity!$B$4,100%)</f>
        <v>0.8</v>
      </c>
      <c r="Q37" s="332">
        <f>MIN(Sensitivity!F25+Sensitivity!$B$4,100%)</f>
        <v>0.75</v>
      </c>
      <c r="R37" s="332">
        <f>MIN(Sensitivity!G25+Sensitivity!$B$4,100%)</f>
        <v>0.7</v>
      </c>
      <c r="S37" s="332">
        <f>MIN(Sensitivity!H25+Sensitivity!$B$4,100%)</f>
        <v>0.83</v>
      </c>
      <c r="T37" s="332">
        <f>MIN(Sensitivity!I25+Sensitivity!$B$4,100%)</f>
        <v>0.84</v>
      </c>
      <c r="U37" s="332">
        <f>MIN(Sensitivity!J25+Sensitivity!$B$4,100%)</f>
        <v>0.85</v>
      </c>
      <c r="V37" s="332">
        <f>MIN(Sensitivity!K25+Sensitivity!$B$4,100%)</f>
        <v>0.86</v>
      </c>
      <c r="W37" s="332">
        <f>MIN(Sensitivity!L25+Sensitivity!$B$4,100%)</f>
        <v>0.87</v>
      </c>
      <c r="X37" s="332">
        <f>MIN(Sensitivity!M25+Sensitivity!$B$4,100%)</f>
        <v>0.88</v>
      </c>
      <c r="Y37" s="332">
        <f>MIN(Sensitivity!N25+Sensitivity!$B$4,100%)</f>
        <v>0.89</v>
      </c>
      <c r="Z37" s="332">
        <f>MIN(Sensitivity!O25+Sensitivity!$B$4,100%)</f>
        <v>0.9</v>
      </c>
      <c r="AA37" s="332">
        <f>MIN(Sensitivity!P25+Sensitivity!$B$4,100%)</f>
        <v>0.91</v>
      </c>
      <c r="AB37" s="49"/>
    </row>
    <row r="38" spans="2:28">
      <c r="B38" s="93">
        <v>1</v>
      </c>
      <c r="C38" s="255" t="s">
        <v>289</v>
      </c>
      <c r="D38" s="255">
        <v>800</v>
      </c>
      <c r="E38" s="311">
        <v>1</v>
      </c>
      <c r="F38" s="128">
        <f t="shared" ref="F38:F49" si="1">D38*E38</f>
        <v>800</v>
      </c>
      <c r="G38" s="255" t="s">
        <v>1</v>
      </c>
      <c r="H38" s="51" t="str">
        <f>IF(E38=0,0,IF(D38&gt;=Assumptions!$D$29,Assumptions!$C$29,IF(D38&gt;=Assumptions!$D$30,Assumptions!$C$30,IF(D38&gt;=Assumptions!$D$31,Assumptions!$C$31,IF(D38&gt;=Assumptions!$D$32,Assumptions!$C$32,IF(D38&gt;=Assumptions!$D$33,Assumptions!$C$33,Assumptions!$C$34))))))</f>
        <v>Large Tenant</v>
      </c>
      <c r="I38" s="144" t="str">
        <f t="shared" ref="I38:I49" si="2">IF(E38=0,0,IFERROR(VLOOKUP(C38,$F$3:$G$10,2,FALSE),C38))</f>
        <v>Fashion and Accessories</v>
      </c>
      <c r="J38" s="58"/>
      <c r="K38" s="46"/>
      <c r="N38" s="45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9"/>
    </row>
    <row r="39" spans="2:28" ht="15" thickBot="1">
      <c r="B39" s="93">
        <v>2</v>
      </c>
      <c r="C39" s="255" t="s">
        <v>289</v>
      </c>
      <c r="D39" s="255">
        <v>450</v>
      </c>
      <c r="E39" s="311">
        <v>1</v>
      </c>
      <c r="F39" s="128">
        <f t="shared" si="1"/>
        <v>450</v>
      </c>
      <c r="G39" s="255" t="s">
        <v>1</v>
      </c>
      <c r="H39" s="51" t="str">
        <f>IF(E39=0,0,IF(D39&gt;=Assumptions!$D$29,Assumptions!$C$29,IF(D39&gt;=Assumptions!$D$30,Assumptions!$C$30,IF(D39&gt;=Assumptions!$D$31,Assumptions!$C$31,IF(D39&gt;=Assumptions!$D$32,Assumptions!$C$32,IF(D39&gt;=Assumptions!$D$33,Assumptions!$C$33,Assumptions!$C$34))))))</f>
        <v>Medium Tenant</v>
      </c>
      <c r="I39" s="144" t="str">
        <f t="shared" si="2"/>
        <v>Fashion and Accessories</v>
      </c>
      <c r="J39" s="58"/>
      <c r="K39" s="46"/>
      <c r="N39" s="45"/>
      <c r="O39" s="97" t="s">
        <v>88</v>
      </c>
      <c r="P39" s="94" t="s">
        <v>46</v>
      </c>
      <c r="Q39" s="94" t="s">
        <v>55</v>
      </c>
      <c r="R39" s="97" t="s">
        <v>87</v>
      </c>
      <c r="S39" s="94" t="s">
        <v>193</v>
      </c>
      <c r="T39" s="46"/>
      <c r="U39" s="46"/>
      <c r="V39" s="46"/>
      <c r="W39" s="46"/>
      <c r="X39" s="46"/>
      <c r="Y39" s="46"/>
      <c r="Z39" s="46"/>
      <c r="AA39" s="46"/>
      <c r="AB39" s="49"/>
    </row>
    <row r="40" spans="2:28">
      <c r="B40" s="93">
        <v>3</v>
      </c>
      <c r="C40" s="255" t="s">
        <v>289</v>
      </c>
      <c r="D40" s="255">
        <v>100</v>
      </c>
      <c r="E40" s="311">
        <v>1</v>
      </c>
      <c r="F40" s="128">
        <f t="shared" si="1"/>
        <v>100</v>
      </c>
      <c r="G40" s="255" t="s">
        <v>1</v>
      </c>
      <c r="H40" s="51" t="str">
        <f>IF(E40=0,0,IF(D40&gt;=Assumptions!$D$29,Assumptions!$C$29,IF(D40&gt;=Assumptions!$D$30,Assumptions!$C$30,IF(D40&gt;=Assumptions!$D$31,Assumptions!$C$31,IF(D40&gt;=Assumptions!$D$32,Assumptions!$C$32,IF(D40&gt;=Assumptions!$D$33,Assumptions!$C$33,Assumptions!$C$34))))))</f>
        <v>Small Tenant</v>
      </c>
      <c r="I40" s="144" t="str">
        <f t="shared" si="2"/>
        <v>Fashion and Accessories</v>
      </c>
      <c r="J40" s="58"/>
      <c r="K40" s="46"/>
      <c r="N40" s="45"/>
      <c r="O40" s="51" t="s">
        <v>12</v>
      </c>
      <c r="P40" s="257">
        <v>10</v>
      </c>
      <c r="Q40" s="332">
        <f>Sensitivity!F28+Sensitivity!$B$3</f>
        <v>0.02</v>
      </c>
      <c r="R40" s="257">
        <v>6</v>
      </c>
      <c r="S40" s="257">
        <v>6</v>
      </c>
      <c r="T40" s="46"/>
      <c r="U40" s="46"/>
      <c r="V40" s="46"/>
      <c r="W40" s="46"/>
      <c r="X40" s="46"/>
      <c r="Y40" s="46"/>
      <c r="Z40" s="46"/>
      <c r="AA40" s="46"/>
      <c r="AB40" s="49"/>
    </row>
    <row r="41" spans="2:28">
      <c r="B41" s="93">
        <v>4</v>
      </c>
      <c r="C41" s="255" t="s">
        <v>24</v>
      </c>
      <c r="D41" s="255">
        <v>800</v>
      </c>
      <c r="E41" s="311">
        <v>1</v>
      </c>
      <c r="F41" s="128">
        <f t="shared" si="1"/>
        <v>800</v>
      </c>
      <c r="G41" s="255" t="s">
        <v>1</v>
      </c>
      <c r="H41" s="51" t="str">
        <f>IF(E41=0,0,IF(D41&gt;=Assumptions!$D$29,Assumptions!$C$29,IF(D41&gt;=Assumptions!$D$30,Assumptions!$C$30,IF(D41&gt;=Assumptions!$D$31,Assumptions!$C$31,IF(D41&gt;=Assumptions!$D$32,Assumptions!$C$32,IF(D41&gt;=Assumptions!$D$33,Assumptions!$C$33,Assumptions!$C$34))))))</f>
        <v>Large Tenant</v>
      </c>
      <c r="I41" s="144" t="str">
        <f t="shared" si="2"/>
        <v>Home</v>
      </c>
      <c r="J41" s="58"/>
      <c r="K41" s="46"/>
      <c r="N41" s="45"/>
      <c r="O41" s="51" t="s">
        <v>13</v>
      </c>
      <c r="P41" s="257">
        <v>5</v>
      </c>
      <c r="Q41" s="332">
        <f>Sensitivity!F29+Sensitivity!$B$3</f>
        <v>0.03</v>
      </c>
      <c r="R41" s="257">
        <v>3</v>
      </c>
      <c r="S41" s="257">
        <v>3</v>
      </c>
      <c r="T41" s="46"/>
      <c r="U41" s="46"/>
      <c r="V41" s="46"/>
      <c r="W41" s="46"/>
      <c r="X41" s="46"/>
      <c r="Y41" s="46"/>
      <c r="Z41" s="46"/>
      <c r="AA41" s="46"/>
      <c r="AB41" s="49"/>
    </row>
    <row r="42" spans="2:28">
      <c r="B42" s="93">
        <v>5</v>
      </c>
      <c r="C42" s="255" t="s">
        <v>290</v>
      </c>
      <c r="D42" s="255">
        <v>25</v>
      </c>
      <c r="E42" s="311">
        <v>1</v>
      </c>
      <c r="F42" s="128">
        <f t="shared" si="1"/>
        <v>25</v>
      </c>
      <c r="G42" s="255" t="s">
        <v>1</v>
      </c>
      <c r="H42" s="51" t="str">
        <f>IF(E42=0,0,IF(D42&gt;=Assumptions!$D$29,Assumptions!$C$29,IF(D42&gt;=Assumptions!$D$30,Assumptions!$C$30,IF(D42&gt;=Assumptions!$D$31,Assumptions!$C$31,IF(D42&gt;=Assumptions!$D$32,Assumptions!$C$32,IF(D42&gt;=Assumptions!$D$33,Assumptions!$C$33,Assumptions!$C$34))))))</f>
        <v>Other</v>
      </c>
      <c r="I42" s="144" t="str">
        <f t="shared" si="2"/>
        <v>Food and Beverage</v>
      </c>
      <c r="J42" s="58"/>
      <c r="K42" s="46"/>
      <c r="N42" s="45"/>
      <c r="O42" s="51" t="s">
        <v>14</v>
      </c>
      <c r="P42" s="257">
        <v>4</v>
      </c>
      <c r="Q42" s="332">
        <f>Sensitivity!F30+Sensitivity!$B$3</f>
        <v>0.05</v>
      </c>
      <c r="R42" s="257">
        <v>3</v>
      </c>
      <c r="S42" s="257">
        <v>3</v>
      </c>
      <c r="T42" s="46"/>
      <c r="U42" s="46"/>
      <c r="V42" s="46"/>
      <c r="W42" s="46"/>
      <c r="X42" s="46"/>
      <c r="Y42" s="46"/>
      <c r="Z42" s="46"/>
      <c r="AA42" s="46"/>
      <c r="AB42" s="49"/>
    </row>
    <row r="43" spans="2:28">
      <c r="B43" s="93">
        <v>6</v>
      </c>
      <c r="C43" s="255" t="s">
        <v>192</v>
      </c>
      <c r="D43" s="255">
        <v>2800</v>
      </c>
      <c r="E43" s="311">
        <v>1</v>
      </c>
      <c r="F43" s="128">
        <f t="shared" si="1"/>
        <v>2800</v>
      </c>
      <c r="G43" s="255" t="s">
        <v>1</v>
      </c>
      <c r="H43" s="51" t="str">
        <f>IF(E43=0,0,IF(D43&gt;=Assumptions!$D$29,Assumptions!$C$29,IF(D43&gt;=Assumptions!$D$30,Assumptions!$C$30,IF(D43&gt;=Assumptions!$D$31,Assumptions!$C$31,IF(D43&gt;=Assumptions!$D$32,Assumptions!$C$32,IF(D43&gt;=Assumptions!$D$33,Assumptions!$C$33,Assumptions!$C$34))))))</f>
        <v>Anchor</v>
      </c>
      <c r="I43" s="144" t="str">
        <f t="shared" si="2"/>
        <v>Home</v>
      </c>
      <c r="J43" s="58"/>
      <c r="K43" s="46"/>
      <c r="N43" s="45"/>
      <c r="O43" s="51" t="s">
        <v>15</v>
      </c>
      <c r="P43" s="257">
        <v>3</v>
      </c>
      <c r="Q43" s="332">
        <f>Sensitivity!F31+Sensitivity!$B$3</f>
        <v>0.08</v>
      </c>
      <c r="R43" s="257">
        <v>2</v>
      </c>
      <c r="S43" s="257">
        <v>3</v>
      </c>
      <c r="T43" s="46"/>
      <c r="U43" s="46"/>
      <c r="V43" s="46"/>
      <c r="W43" s="46"/>
      <c r="X43" s="46"/>
      <c r="Y43" s="46"/>
      <c r="Z43" s="46"/>
      <c r="AA43" s="46"/>
      <c r="AB43" s="49"/>
    </row>
    <row r="44" spans="2:28">
      <c r="B44" s="93">
        <v>7</v>
      </c>
      <c r="C44" s="255" t="s">
        <v>289</v>
      </c>
      <c r="D44" s="255">
        <v>999</v>
      </c>
      <c r="E44" s="311">
        <v>1</v>
      </c>
      <c r="F44" s="128">
        <f t="shared" si="1"/>
        <v>999</v>
      </c>
      <c r="G44" s="255" t="s">
        <v>1</v>
      </c>
      <c r="H44" s="51" t="str">
        <f>IF(E44=0,0,IF(D44&gt;=Assumptions!$D$29,Assumptions!$C$29,IF(D44&gt;=Assumptions!$D$30,Assumptions!$C$30,IF(D44&gt;=Assumptions!$D$31,Assumptions!$C$31,IF(D44&gt;=Assumptions!$D$32,Assumptions!$C$32,IF(D44&gt;=Assumptions!$D$33,Assumptions!$C$33,Assumptions!$C$34))))))</f>
        <v>Large Tenant</v>
      </c>
      <c r="I44" s="144" t="str">
        <f t="shared" si="2"/>
        <v>Fashion and Accessories</v>
      </c>
      <c r="J44" s="58"/>
      <c r="K44" s="46"/>
      <c r="N44" s="45"/>
      <c r="O44" s="51" t="s">
        <v>16</v>
      </c>
      <c r="P44" s="257">
        <v>2</v>
      </c>
      <c r="Q44" s="332">
        <f>Sensitivity!F32+Sensitivity!$B$3</f>
        <v>0.1</v>
      </c>
      <c r="R44" s="257">
        <v>1</v>
      </c>
      <c r="S44" s="257">
        <v>2</v>
      </c>
      <c r="T44" s="46"/>
      <c r="U44" s="46"/>
      <c r="V44" s="46"/>
      <c r="W44" s="46"/>
      <c r="X44" s="46"/>
      <c r="Y44" s="46"/>
      <c r="Z44" s="46"/>
      <c r="AA44" s="46"/>
      <c r="AB44" s="49"/>
    </row>
    <row r="45" spans="2:28">
      <c r="B45" s="93">
        <v>8</v>
      </c>
      <c r="C45" s="255" t="s">
        <v>290</v>
      </c>
      <c r="D45" s="255">
        <v>999</v>
      </c>
      <c r="E45" s="311">
        <v>1</v>
      </c>
      <c r="F45" s="128">
        <f t="shared" si="1"/>
        <v>999</v>
      </c>
      <c r="G45" s="255" t="s">
        <v>1</v>
      </c>
      <c r="H45" s="51" t="str">
        <f>IF(E45=0,0,IF(D45&gt;=Assumptions!$D$29,Assumptions!$C$29,IF(D45&gt;=Assumptions!$D$30,Assumptions!$C$30,IF(D45&gt;=Assumptions!$D$31,Assumptions!$C$31,IF(D45&gt;=Assumptions!$D$32,Assumptions!$C$32,IF(D45&gt;=Assumptions!$D$33,Assumptions!$C$33,Assumptions!$C$34))))))</f>
        <v>Large Tenant</v>
      </c>
      <c r="I45" s="144" t="str">
        <f t="shared" si="2"/>
        <v>Food and Beverage</v>
      </c>
      <c r="J45" s="58"/>
      <c r="K45" s="46"/>
      <c r="N45" s="45"/>
      <c r="O45" s="51" t="s">
        <v>17</v>
      </c>
      <c r="P45" s="257">
        <v>1</v>
      </c>
      <c r="Q45" s="332">
        <f>Sensitivity!F33+Sensitivity!$B$3</f>
        <v>0.12</v>
      </c>
      <c r="R45" s="257">
        <v>1</v>
      </c>
      <c r="S45" s="257">
        <v>1</v>
      </c>
      <c r="T45" s="46"/>
      <c r="U45" s="46"/>
      <c r="V45" s="46"/>
      <c r="W45" s="46"/>
      <c r="X45" s="46"/>
      <c r="Y45" s="46"/>
      <c r="Z45" s="46"/>
      <c r="AA45" s="46"/>
      <c r="AB45" s="49"/>
    </row>
    <row r="46" spans="2:28">
      <c r="B46" s="93">
        <v>9</v>
      </c>
      <c r="C46" s="255" t="s">
        <v>41</v>
      </c>
      <c r="D46" s="255">
        <v>400</v>
      </c>
      <c r="E46" s="311">
        <v>1</v>
      </c>
      <c r="F46" s="128">
        <f t="shared" si="1"/>
        <v>400</v>
      </c>
      <c r="G46" s="255" t="s">
        <v>1</v>
      </c>
      <c r="H46" s="51" t="str">
        <f>IF(E46=0,0,IF(D46&gt;=Assumptions!$D$29,Assumptions!$C$29,IF(D46&gt;=Assumptions!$D$30,Assumptions!$C$30,IF(D46&gt;=Assumptions!$D$31,Assumptions!$C$31,IF(D46&gt;=Assumptions!$D$32,Assumptions!$C$32,IF(D46&gt;=Assumptions!$D$33,Assumptions!$C$33,Assumptions!$C$34))))))</f>
        <v>Medium Tenant</v>
      </c>
      <c r="I46" s="144" t="str">
        <f t="shared" si="2"/>
        <v>Service</v>
      </c>
      <c r="J46" s="58"/>
      <c r="K46" s="46"/>
      <c r="N46" s="45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9"/>
    </row>
    <row r="47" spans="2:28">
      <c r="B47" s="93">
        <v>10</v>
      </c>
      <c r="C47" s="255" t="s">
        <v>289</v>
      </c>
      <c r="D47" s="255">
        <v>100</v>
      </c>
      <c r="E47" s="311">
        <v>1</v>
      </c>
      <c r="F47" s="128">
        <f t="shared" si="1"/>
        <v>100</v>
      </c>
      <c r="G47" s="255" t="s">
        <v>2</v>
      </c>
      <c r="H47" s="51" t="str">
        <f>IF(E47=0,0,IF(D47&gt;=Assumptions!$D$29,Assumptions!$C$29,IF(D47&gt;=Assumptions!$D$30,Assumptions!$C$30,IF(D47&gt;=Assumptions!$D$31,Assumptions!$C$31,IF(D47&gt;=Assumptions!$D$32,Assumptions!$C$32,IF(D47&gt;=Assumptions!$D$33,Assumptions!$C$33,Assumptions!$C$34))))))</f>
        <v>Small Tenant</v>
      </c>
      <c r="I47" s="144" t="str">
        <f t="shared" si="2"/>
        <v>Fashion and Accessories</v>
      </c>
      <c r="J47" s="58"/>
      <c r="K47" s="46"/>
      <c r="N47" s="45"/>
      <c r="O47" s="46"/>
      <c r="P47" s="46"/>
      <c r="Q47" s="46"/>
      <c r="R47" s="46"/>
      <c r="S47" s="46"/>
      <c r="T47" s="316" t="s">
        <v>351</v>
      </c>
      <c r="U47" s="46"/>
      <c r="V47" s="46"/>
      <c r="W47" s="46"/>
      <c r="X47" s="46"/>
      <c r="Y47" s="46"/>
      <c r="Z47" s="46"/>
      <c r="AA47" s="46"/>
      <c r="AB47" s="49"/>
    </row>
    <row r="48" spans="2:28" ht="15" thickBot="1">
      <c r="B48" s="93">
        <v>11</v>
      </c>
      <c r="C48" s="255" t="s">
        <v>289</v>
      </c>
      <c r="D48" s="255">
        <v>60</v>
      </c>
      <c r="E48" s="311">
        <v>1</v>
      </c>
      <c r="F48" s="128">
        <f t="shared" si="1"/>
        <v>60</v>
      </c>
      <c r="G48" s="255" t="s">
        <v>2</v>
      </c>
      <c r="H48" s="51" t="str">
        <f>IF(E48=0,0,IF(D48&gt;=Assumptions!$D$29,Assumptions!$C$29,IF(D48&gt;=Assumptions!$D$30,Assumptions!$C$30,IF(D48&gt;=Assumptions!$D$31,Assumptions!$C$31,IF(D48&gt;=Assumptions!$D$32,Assumptions!$C$32,IF(D48&gt;=Assumptions!$D$33,Assumptions!$C$33,Assumptions!$C$34))))))</f>
        <v>Other</v>
      </c>
      <c r="I48" s="144" t="str">
        <f t="shared" si="2"/>
        <v>Fashion and Accessories</v>
      </c>
      <c r="J48" s="58"/>
      <c r="K48" s="46"/>
      <c r="N48" s="45"/>
      <c r="O48" s="97" t="s">
        <v>104</v>
      </c>
      <c r="P48" s="94"/>
      <c r="Q48" s="238" t="s">
        <v>519</v>
      </c>
      <c r="R48" s="316" t="s">
        <v>519</v>
      </c>
      <c r="S48" s="94" t="s">
        <v>101</v>
      </c>
      <c r="T48" s="317" t="s">
        <v>348</v>
      </c>
      <c r="U48" s="315" t="s">
        <v>103</v>
      </c>
      <c r="V48" s="347" t="s">
        <v>102</v>
      </c>
      <c r="W48" s="316" t="s">
        <v>348</v>
      </c>
      <c r="X48" s="46"/>
      <c r="Y48" s="46"/>
      <c r="Z48" s="46"/>
      <c r="AA48" s="46"/>
      <c r="AB48" s="49"/>
    </row>
    <row r="49" spans="2:28">
      <c r="B49" s="93">
        <v>12</v>
      </c>
      <c r="C49" s="255" t="s">
        <v>290</v>
      </c>
      <c r="D49" s="255">
        <v>40</v>
      </c>
      <c r="E49" s="311">
        <v>1</v>
      </c>
      <c r="F49" s="128">
        <f t="shared" si="1"/>
        <v>40</v>
      </c>
      <c r="G49" s="255" t="s">
        <v>2</v>
      </c>
      <c r="H49" s="51" t="str">
        <f>IF(E49=0,0,IF(D49&gt;=Assumptions!$D$29,Assumptions!$C$29,IF(D49&gt;=Assumptions!$D$30,Assumptions!$C$30,IF(D49&gt;=Assumptions!$D$31,Assumptions!$C$31,IF(D49&gt;=Assumptions!$D$32,Assumptions!$C$32,IF(D49&gt;=Assumptions!$D$33,Assumptions!$C$33,Assumptions!$C$34))))))</f>
        <v>Other</v>
      </c>
      <c r="I49" s="144" t="str">
        <f t="shared" si="2"/>
        <v>Food and Beverage</v>
      </c>
      <c r="J49" s="58"/>
      <c r="K49" s="46"/>
      <c r="N49" s="45"/>
      <c r="O49" s="46" t="s">
        <v>56</v>
      </c>
      <c r="P49" s="56">
        <v>40</v>
      </c>
      <c r="Q49" s="46"/>
      <c r="R49" s="316" t="s">
        <v>520</v>
      </c>
      <c r="S49" s="51" t="s">
        <v>12</v>
      </c>
      <c r="T49" s="56" t="s">
        <v>103</v>
      </c>
      <c r="U49" s="61">
        <v>-0.1</v>
      </c>
      <c r="V49" s="46"/>
      <c r="W49" s="46"/>
      <c r="X49" s="46"/>
      <c r="Y49" s="46"/>
      <c r="Z49" s="46"/>
      <c r="AA49" s="46"/>
      <c r="AB49" s="49"/>
    </row>
    <row r="50" spans="2:28">
      <c r="N50" s="45"/>
      <c r="O50" s="46" t="s">
        <v>57</v>
      </c>
      <c r="P50" s="279">
        <v>300</v>
      </c>
      <c r="Q50" s="46"/>
      <c r="R50" s="46"/>
      <c r="S50" s="51" t="s">
        <v>13</v>
      </c>
      <c r="T50" s="56" t="s">
        <v>103</v>
      </c>
      <c r="U50" s="61">
        <v>0.1</v>
      </c>
      <c r="V50" s="46"/>
      <c r="W50" s="46"/>
      <c r="X50" s="46"/>
      <c r="Y50" s="46"/>
      <c r="Z50" s="46"/>
      <c r="AA50" s="46"/>
      <c r="AB50" s="49"/>
    </row>
    <row r="51" spans="2:28">
      <c r="N51" s="45"/>
      <c r="O51" s="46" t="s">
        <v>58</v>
      </c>
      <c r="P51" s="56">
        <v>45</v>
      </c>
      <c r="Q51" s="46"/>
      <c r="R51" s="46"/>
      <c r="S51" s="51" t="s">
        <v>14</v>
      </c>
      <c r="T51" s="56" t="s">
        <v>103</v>
      </c>
      <c r="U51" s="61">
        <v>0</v>
      </c>
      <c r="V51" s="46"/>
      <c r="W51" s="46"/>
      <c r="X51" s="46"/>
      <c r="Y51" s="46"/>
      <c r="Z51" s="46"/>
      <c r="AA51" s="46"/>
      <c r="AB51" s="49"/>
    </row>
    <row r="52" spans="2:28">
      <c r="N52" s="45"/>
      <c r="O52" s="46" t="s">
        <v>59</v>
      </c>
      <c r="P52" s="61">
        <v>0.8</v>
      </c>
      <c r="Q52" s="46"/>
      <c r="R52" s="46"/>
      <c r="S52" s="51" t="s">
        <v>15</v>
      </c>
      <c r="T52" s="56" t="s">
        <v>103</v>
      </c>
      <c r="U52" s="61">
        <v>-0.05</v>
      </c>
      <c r="V52" s="46"/>
      <c r="W52" s="46"/>
      <c r="X52" s="46"/>
      <c r="Y52" s="46"/>
      <c r="Z52" s="46"/>
      <c r="AA52" s="46"/>
      <c r="AB52" s="49"/>
    </row>
    <row r="53" spans="2:28">
      <c r="N53" s="45"/>
      <c r="O53" s="46" t="s">
        <v>60</v>
      </c>
      <c r="P53" s="61">
        <v>0.03</v>
      </c>
      <c r="Q53" s="46"/>
      <c r="R53" s="46"/>
      <c r="S53" s="51" t="s">
        <v>16</v>
      </c>
      <c r="T53" s="56" t="s">
        <v>103</v>
      </c>
      <c r="U53" s="61">
        <v>0.05</v>
      </c>
      <c r="V53" s="46"/>
      <c r="W53" s="46"/>
      <c r="X53" s="46"/>
      <c r="Y53" s="46"/>
      <c r="Z53" s="46"/>
      <c r="AA53" s="46"/>
      <c r="AB53" s="49"/>
    </row>
    <row r="54" spans="2:28">
      <c r="N54" s="45"/>
      <c r="O54" s="46"/>
      <c r="P54" s="46"/>
      <c r="Q54" s="46"/>
      <c r="R54" s="46"/>
      <c r="S54" s="51" t="s">
        <v>17</v>
      </c>
      <c r="T54" s="56" t="s">
        <v>103</v>
      </c>
      <c r="U54" s="61">
        <v>0.1</v>
      </c>
      <c r="V54" s="46"/>
      <c r="W54" s="46"/>
      <c r="X54" s="46"/>
      <c r="Y54" s="46"/>
      <c r="Z54" s="46"/>
      <c r="AA54" s="46"/>
      <c r="AB54" s="49"/>
    </row>
    <row r="55" spans="2:28">
      <c r="N55" s="45"/>
      <c r="O55" s="254"/>
      <c r="P55" s="238"/>
      <c r="Q55" s="46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49"/>
    </row>
    <row r="56" spans="2:28">
      <c r="N56" s="45"/>
      <c r="O56" s="46"/>
      <c r="P56" s="349" t="s">
        <v>395</v>
      </c>
      <c r="Q56" s="350" t="s">
        <v>396</v>
      </c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49"/>
    </row>
    <row r="57" spans="2:28" ht="15" thickBot="1">
      <c r="N57" s="45"/>
      <c r="O57" s="254" t="s">
        <v>386</v>
      </c>
      <c r="P57" s="59">
        <v>500000</v>
      </c>
      <c r="Q57" s="348">
        <v>0.05</v>
      </c>
      <c r="R57" s="46"/>
      <c r="S57" s="347" t="s">
        <v>101</v>
      </c>
      <c r="T57" s="347" t="s">
        <v>289</v>
      </c>
      <c r="U57" s="347" t="s">
        <v>290</v>
      </c>
      <c r="V57" s="347" t="s">
        <v>291</v>
      </c>
      <c r="W57" s="347" t="s">
        <v>24</v>
      </c>
      <c r="X57" s="347" t="s">
        <v>41</v>
      </c>
      <c r="Y57" s="347" t="s">
        <v>19</v>
      </c>
      <c r="Z57" s="347"/>
      <c r="AA57" s="347" t="s">
        <v>42</v>
      </c>
      <c r="AB57" s="49"/>
    </row>
    <row r="58" spans="2:28">
      <c r="N58" s="45"/>
      <c r="O58" s="254" t="s">
        <v>387</v>
      </c>
      <c r="P58" s="59">
        <v>500000</v>
      </c>
      <c r="Q58" s="348">
        <v>0.05</v>
      </c>
      <c r="R58" s="46"/>
      <c r="S58" s="51" t="s">
        <v>12</v>
      </c>
      <c r="T58" s="61">
        <v>0.01</v>
      </c>
      <c r="U58" s="61">
        <v>0.02</v>
      </c>
      <c r="V58" s="61">
        <v>0.03</v>
      </c>
      <c r="W58" s="61">
        <v>0.04</v>
      </c>
      <c r="X58" s="61">
        <v>0.05</v>
      </c>
      <c r="Y58" s="61">
        <v>0.06</v>
      </c>
      <c r="Z58" s="61">
        <v>7.0000000000000007E-2</v>
      </c>
      <c r="AA58" s="61">
        <v>0.08</v>
      </c>
      <c r="AB58" s="49"/>
    </row>
    <row r="59" spans="2:28">
      <c r="N59" s="45"/>
      <c r="O59" s="254" t="s">
        <v>388</v>
      </c>
      <c r="P59" s="59">
        <v>500000</v>
      </c>
      <c r="Q59" s="348">
        <v>0.05</v>
      </c>
      <c r="R59" s="46"/>
      <c r="S59" s="51" t="s">
        <v>13</v>
      </c>
      <c r="T59" s="61">
        <v>0.05</v>
      </c>
      <c r="U59" s="61">
        <v>0.05</v>
      </c>
      <c r="V59" s="61">
        <v>0.05</v>
      </c>
      <c r="W59" s="61">
        <v>0.05</v>
      </c>
      <c r="X59" s="61">
        <v>0.05</v>
      </c>
      <c r="Y59" s="61">
        <v>0.05</v>
      </c>
      <c r="Z59" s="61">
        <v>0.05</v>
      </c>
      <c r="AA59" s="61">
        <v>0.05</v>
      </c>
      <c r="AB59" s="49"/>
    </row>
    <row r="60" spans="2:28">
      <c r="N60" s="45"/>
      <c r="O60" s="254" t="s">
        <v>389</v>
      </c>
      <c r="P60" s="59">
        <v>500000</v>
      </c>
      <c r="Q60" s="348">
        <v>0.05</v>
      </c>
      <c r="R60" s="46"/>
      <c r="S60" s="51" t="s">
        <v>14</v>
      </c>
      <c r="T60" s="61">
        <v>0.04</v>
      </c>
      <c r="U60" s="61">
        <v>0.03</v>
      </c>
      <c r="V60" s="61">
        <v>0.05</v>
      </c>
      <c r="W60" s="61">
        <v>0.05</v>
      </c>
      <c r="X60" s="61">
        <v>0.05</v>
      </c>
      <c r="Y60" s="61">
        <v>0.05</v>
      </c>
      <c r="Z60" s="61">
        <v>0.05</v>
      </c>
      <c r="AA60" s="61">
        <v>0.05</v>
      </c>
      <c r="AB60" s="49"/>
    </row>
    <row r="61" spans="2:28">
      <c r="N61" s="45"/>
      <c r="O61" s="254" t="s">
        <v>390</v>
      </c>
      <c r="P61" s="59">
        <v>500000</v>
      </c>
      <c r="Q61" s="348">
        <v>0.05</v>
      </c>
      <c r="R61" s="46"/>
      <c r="S61" s="51" t="s">
        <v>15</v>
      </c>
      <c r="T61" s="61">
        <v>0.05</v>
      </c>
      <c r="U61" s="61">
        <v>0.05</v>
      </c>
      <c r="V61" s="61">
        <v>0.05</v>
      </c>
      <c r="W61" s="61">
        <v>0.05</v>
      </c>
      <c r="X61" s="61">
        <v>0.05</v>
      </c>
      <c r="Y61" s="61">
        <v>0.05</v>
      </c>
      <c r="Z61" s="61">
        <v>0.05</v>
      </c>
      <c r="AA61" s="61">
        <v>0.05</v>
      </c>
      <c r="AB61" s="49"/>
    </row>
    <row r="62" spans="2:28">
      <c r="N62" s="45"/>
      <c r="O62" s="254" t="s">
        <v>391</v>
      </c>
      <c r="P62" s="59">
        <v>500000</v>
      </c>
      <c r="Q62" s="348">
        <v>0.05</v>
      </c>
      <c r="R62" s="46"/>
      <c r="S62" s="51" t="s">
        <v>16</v>
      </c>
      <c r="T62" s="61">
        <v>0.05</v>
      </c>
      <c r="U62" s="61">
        <v>0.05</v>
      </c>
      <c r="V62" s="61">
        <v>0.05</v>
      </c>
      <c r="W62" s="61">
        <v>0.05</v>
      </c>
      <c r="X62" s="61">
        <v>0.05</v>
      </c>
      <c r="Y62" s="61">
        <v>0.05</v>
      </c>
      <c r="Z62" s="61">
        <v>0.05</v>
      </c>
      <c r="AA62" s="61">
        <v>0.05</v>
      </c>
      <c r="AB62" s="49"/>
    </row>
    <row r="63" spans="2:28">
      <c r="N63" s="45"/>
      <c r="O63" s="254" t="s">
        <v>392</v>
      </c>
      <c r="P63" s="59">
        <v>500000</v>
      </c>
      <c r="Q63" s="348">
        <v>0.05</v>
      </c>
      <c r="R63" s="46"/>
      <c r="S63" s="51" t="s">
        <v>17</v>
      </c>
      <c r="T63" s="61">
        <v>0.05</v>
      </c>
      <c r="U63" s="61">
        <v>0.05</v>
      </c>
      <c r="V63" s="61">
        <v>0.05</v>
      </c>
      <c r="W63" s="61">
        <v>0.05</v>
      </c>
      <c r="X63" s="61">
        <v>0.05</v>
      </c>
      <c r="Y63" s="61">
        <v>0.05</v>
      </c>
      <c r="Z63" s="61">
        <v>0.05</v>
      </c>
      <c r="AA63" s="61">
        <v>0.05</v>
      </c>
      <c r="AB63" s="49"/>
    </row>
    <row r="64" spans="2:28">
      <c r="N64" s="45"/>
      <c r="O64" s="254" t="s">
        <v>458</v>
      </c>
      <c r="P64" s="59">
        <v>500000</v>
      </c>
      <c r="Q64" s="348">
        <v>0.05</v>
      </c>
      <c r="R64" s="46"/>
      <c r="S64" s="46"/>
      <c r="T64" s="46"/>
      <c r="U64" s="46"/>
      <c r="V64" s="46"/>
      <c r="W64" s="46"/>
      <c r="X64" s="46"/>
      <c r="Y64" s="46"/>
      <c r="Z64" s="46"/>
      <c r="AA64" s="46"/>
      <c r="AB64" s="49"/>
    </row>
    <row r="65" spans="14:36">
      <c r="N65" s="45"/>
      <c r="O65" s="254" t="s">
        <v>393</v>
      </c>
      <c r="P65" s="59">
        <v>500000</v>
      </c>
      <c r="Q65" s="348">
        <v>0.05</v>
      </c>
      <c r="R65" s="46"/>
      <c r="S65" s="46"/>
      <c r="T65" s="46"/>
      <c r="U65" s="46"/>
      <c r="V65" s="46"/>
      <c r="W65" s="46"/>
      <c r="X65" s="46"/>
      <c r="Y65" s="46"/>
      <c r="Z65" s="46"/>
      <c r="AA65" s="46"/>
      <c r="AB65" s="49"/>
    </row>
    <row r="66" spans="14:36">
      <c r="N66" s="45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9"/>
    </row>
    <row r="67" spans="14:36">
      <c r="N67" s="45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9"/>
    </row>
    <row r="68" spans="14:36">
      <c r="N68" s="45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49"/>
    </row>
    <row r="69" spans="14:36">
      <c r="N69" s="45"/>
      <c r="O69" s="46"/>
      <c r="P69" s="46">
        <f t="shared" ref="P69:AJ69" si="3">IF(P70&gt;YEAR(Exit_12),0,IF(P70=YEAR(Initial_Time),13-MONTH(Initial_Time),IF(P70=YEAR(Exit_12),MONTH(Exit_12),12)))</f>
        <v>6</v>
      </c>
      <c r="Q69" s="46">
        <f t="shared" si="3"/>
        <v>12</v>
      </c>
      <c r="R69" s="46">
        <f t="shared" si="3"/>
        <v>12</v>
      </c>
      <c r="S69" s="46">
        <f t="shared" si="3"/>
        <v>12</v>
      </c>
      <c r="T69" s="46">
        <f t="shared" si="3"/>
        <v>12</v>
      </c>
      <c r="U69" s="46">
        <f t="shared" si="3"/>
        <v>12</v>
      </c>
      <c r="V69" s="46">
        <f t="shared" si="3"/>
        <v>12</v>
      </c>
      <c r="W69" s="46">
        <f t="shared" si="3"/>
        <v>12</v>
      </c>
      <c r="X69" s="46">
        <f t="shared" si="3"/>
        <v>12</v>
      </c>
      <c r="Y69" s="46">
        <f t="shared" si="3"/>
        <v>12</v>
      </c>
      <c r="Z69" s="46">
        <f t="shared" si="3"/>
        <v>12</v>
      </c>
      <c r="AA69" s="46">
        <f t="shared" si="3"/>
        <v>12</v>
      </c>
      <c r="AB69" s="46">
        <f t="shared" si="3"/>
        <v>12</v>
      </c>
      <c r="AC69" s="46">
        <f t="shared" si="3"/>
        <v>12</v>
      </c>
      <c r="AD69" s="46">
        <f t="shared" si="3"/>
        <v>0</v>
      </c>
      <c r="AE69" s="46">
        <f t="shared" si="3"/>
        <v>0</v>
      </c>
      <c r="AF69" s="46">
        <f t="shared" si="3"/>
        <v>0</v>
      </c>
      <c r="AG69" s="46">
        <f t="shared" si="3"/>
        <v>0</v>
      </c>
      <c r="AH69" s="46">
        <f t="shared" si="3"/>
        <v>0</v>
      </c>
      <c r="AI69" s="46">
        <f t="shared" si="3"/>
        <v>0</v>
      </c>
      <c r="AJ69" s="46">
        <f t="shared" si="3"/>
        <v>0</v>
      </c>
    </row>
    <row r="70" spans="14:36">
      <c r="N70" s="45"/>
      <c r="O70" s="46"/>
      <c r="P70" s="46">
        <f>YEAR(Initial_Time)</f>
        <v>2015</v>
      </c>
      <c r="Q70" s="46">
        <f>P70+1</f>
        <v>2016</v>
      </c>
      <c r="R70" s="46">
        <f t="shared" ref="R70:AA70" si="4">Q70+1</f>
        <v>2017</v>
      </c>
      <c r="S70" s="46">
        <f t="shared" si="4"/>
        <v>2018</v>
      </c>
      <c r="T70" s="46">
        <f t="shared" si="4"/>
        <v>2019</v>
      </c>
      <c r="U70" s="46">
        <f t="shared" si="4"/>
        <v>2020</v>
      </c>
      <c r="V70" s="46">
        <f t="shared" si="4"/>
        <v>2021</v>
      </c>
      <c r="W70" s="46">
        <f t="shared" si="4"/>
        <v>2022</v>
      </c>
      <c r="X70" s="46">
        <f t="shared" si="4"/>
        <v>2023</v>
      </c>
      <c r="Y70" s="46">
        <f t="shared" si="4"/>
        <v>2024</v>
      </c>
      <c r="Z70" s="46">
        <f t="shared" si="4"/>
        <v>2025</v>
      </c>
      <c r="AA70" s="46">
        <f t="shared" si="4"/>
        <v>2026</v>
      </c>
      <c r="AB70" s="46">
        <f t="shared" ref="AB70:AJ70" si="5">AA70+1</f>
        <v>2027</v>
      </c>
      <c r="AC70" s="46">
        <f t="shared" si="5"/>
        <v>2028</v>
      </c>
      <c r="AD70" s="46">
        <f t="shared" si="5"/>
        <v>2029</v>
      </c>
      <c r="AE70" s="46">
        <f t="shared" si="5"/>
        <v>2030</v>
      </c>
      <c r="AF70" s="46">
        <f t="shared" si="5"/>
        <v>2031</v>
      </c>
      <c r="AG70" s="46">
        <f t="shared" si="5"/>
        <v>2032</v>
      </c>
      <c r="AH70" s="46">
        <f t="shared" si="5"/>
        <v>2033</v>
      </c>
      <c r="AI70" s="46">
        <f t="shared" si="5"/>
        <v>2034</v>
      </c>
      <c r="AJ70" s="46">
        <f t="shared" si="5"/>
        <v>2035</v>
      </c>
    </row>
    <row r="71" spans="14:36">
      <c r="N71" s="45"/>
      <c r="O71" s="254" t="s">
        <v>394</v>
      </c>
      <c r="P71" s="75">
        <v>12000000</v>
      </c>
      <c r="Q71" s="75">
        <v>12000000</v>
      </c>
      <c r="R71" s="75">
        <v>12000000</v>
      </c>
      <c r="S71" s="75">
        <v>12000000</v>
      </c>
      <c r="T71" s="75">
        <v>12000000</v>
      </c>
      <c r="U71" s="75">
        <v>12000000</v>
      </c>
      <c r="V71" s="75">
        <v>12000000</v>
      </c>
      <c r="W71" s="75">
        <v>12000000</v>
      </c>
      <c r="X71" s="75">
        <v>12000000</v>
      </c>
      <c r="Y71" s="75">
        <v>12000000</v>
      </c>
      <c r="Z71" s="75">
        <v>12000000</v>
      </c>
      <c r="AA71" s="75">
        <v>12000000</v>
      </c>
      <c r="AB71" s="75">
        <v>12000000</v>
      </c>
      <c r="AC71" s="75">
        <v>12000000</v>
      </c>
      <c r="AD71" s="75">
        <v>12000000</v>
      </c>
      <c r="AE71" s="75">
        <v>12000000</v>
      </c>
      <c r="AF71" s="75">
        <v>12000000</v>
      </c>
      <c r="AG71" s="75">
        <v>12000000</v>
      </c>
      <c r="AH71" s="75">
        <v>12000000</v>
      </c>
      <c r="AI71" s="75">
        <v>12000000</v>
      </c>
      <c r="AJ71" s="75">
        <v>12000000</v>
      </c>
    </row>
    <row r="72" spans="14:36">
      <c r="N72" s="45"/>
      <c r="O72" s="254" t="s">
        <v>386</v>
      </c>
      <c r="P72" s="75">
        <v>12000000</v>
      </c>
      <c r="Q72" s="75">
        <v>12000000</v>
      </c>
      <c r="R72" s="75">
        <v>12000000</v>
      </c>
      <c r="S72" s="75">
        <v>12000000</v>
      </c>
      <c r="T72" s="75">
        <v>12000000</v>
      </c>
      <c r="U72" s="75">
        <v>12000000</v>
      </c>
      <c r="V72" s="75">
        <v>12000000</v>
      </c>
      <c r="W72" s="75">
        <v>12000000</v>
      </c>
      <c r="X72" s="75">
        <v>12000000</v>
      </c>
      <c r="Y72" s="75">
        <v>12000000</v>
      </c>
      <c r="Z72" s="75">
        <v>12000000</v>
      </c>
      <c r="AA72" s="75">
        <v>12000000</v>
      </c>
      <c r="AB72" s="75">
        <v>12000000</v>
      </c>
      <c r="AC72" s="75">
        <v>12000000</v>
      </c>
      <c r="AD72" s="75">
        <v>12000000</v>
      </c>
      <c r="AE72" s="75">
        <v>12000000</v>
      </c>
      <c r="AF72" s="75">
        <v>12000000</v>
      </c>
      <c r="AG72" s="75">
        <v>12000000</v>
      </c>
      <c r="AH72" s="75">
        <v>12000000</v>
      </c>
      <c r="AI72" s="75">
        <v>12000000</v>
      </c>
      <c r="AJ72" s="75">
        <v>12000000</v>
      </c>
    </row>
    <row r="73" spans="14:36">
      <c r="N73" s="45"/>
      <c r="O73" s="254" t="s">
        <v>387</v>
      </c>
      <c r="P73" s="75">
        <v>12000000</v>
      </c>
      <c r="Q73" s="75">
        <v>12000000</v>
      </c>
      <c r="R73" s="75">
        <v>12000000</v>
      </c>
      <c r="S73" s="75">
        <v>12000000</v>
      </c>
      <c r="T73" s="75">
        <v>12000000</v>
      </c>
      <c r="U73" s="75">
        <v>12000000</v>
      </c>
      <c r="V73" s="75">
        <v>12000000</v>
      </c>
      <c r="W73" s="75">
        <v>12000000</v>
      </c>
      <c r="X73" s="75">
        <v>12000000</v>
      </c>
      <c r="Y73" s="75">
        <v>12000000</v>
      </c>
      <c r="Z73" s="75">
        <v>12000000</v>
      </c>
      <c r="AA73" s="75">
        <v>12000000</v>
      </c>
      <c r="AB73" s="75">
        <v>12000000</v>
      </c>
      <c r="AC73" s="75">
        <v>12000000</v>
      </c>
      <c r="AD73" s="75">
        <v>12000000</v>
      </c>
      <c r="AE73" s="75">
        <v>12000000</v>
      </c>
      <c r="AF73" s="75">
        <v>12000000</v>
      </c>
      <c r="AG73" s="75">
        <v>12000000</v>
      </c>
      <c r="AH73" s="75">
        <v>12000000</v>
      </c>
      <c r="AI73" s="75">
        <v>12000000</v>
      </c>
      <c r="AJ73" s="75">
        <v>12000000</v>
      </c>
    </row>
    <row r="74" spans="14:36">
      <c r="N74" s="45"/>
      <c r="O74" s="254" t="s">
        <v>388</v>
      </c>
      <c r="P74" s="75">
        <v>12000000</v>
      </c>
      <c r="Q74" s="75">
        <v>12000000</v>
      </c>
      <c r="R74" s="75">
        <v>12000000</v>
      </c>
      <c r="S74" s="75">
        <v>12000000</v>
      </c>
      <c r="T74" s="75">
        <v>12000000</v>
      </c>
      <c r="U74" s="75">
        <v>12000000</v>
      </c>
      <c r="V74" s="75">
        <v>12000000</v>
      </c>
      <c r="W74" s="75">
        <v>12000000</v>
      </c>
      <c r="X74" s="75">
        <v>12000000</v>
      </c>
      <c r="Y74" s="75">
        <v>12000000</v>
      </c>
      <c r="Z74" s="75">
        <v>12000000</v>
      </c>
      <c r="AA74" s="75">
        <v>12000000</v>
      </c>
      <c r="AB74" s="75">
        <v>12000000</v>
      </c>
      <c r="AC74" s="75">
        <v>12000000</v>
      </c>
      <c r="AD74" s="75">
        <v>12000000</v>
      </c>
      <c r="AE74" s="75">
        <v>12000000</v>
      </c>
      <c r="AF74" s="75">
        <v>12000000</v>
      </c>
      <c r="AG74" s="75">
        <v>12000000</v>
      </c>
      <c r="AH74" s="75">
        <v>12000000</v>
      </c>
      <c r="AI74" s="75">
        <v>12000000</v>
      </c>
      <c r="AJ74" s="75">
        <v>12000000</v>
      </c>
    </row>
    <row r="75" spans="14:36">
      <c r="N75" s="45"/>
      <c r="O75" s="254" t="s">
        <v>389</v>
      </c>
      <c r="P75" s="75">
        <v>12000000</v>
      </c>
      <c r="Q75" s="75">
        <v>12000000</v>
      </c>
      <c r="R75" s="75">
        <v>12000000</v>
      </c>
      <c r="S75" s="75">
        <v>12000000</v>
      </c>
      <c r="T75" s="75">
        <v>12000000</v>
      </c>
      <c r="U75" s="75">
        <v>12000000</v>
      </c>
      <c r="V75" s="75">
        <v>12000000</v>
      </c>
      <c r="W75" s="75">
        <v>12000000</v>
      </c>
      <c r="X75" s="75">
        <v>12000000</v>
      </c>
      <c r="Y75" s="75">
        <v>12000000</v>
      </c>
      <c r="Z75" s="75">
        <v>12000000</v>
      </c>
      <c r="AA75" s="75">
        <v>12000000</v>
      </c>
      <c r="AB75" s="75">
        <v>12000000</v>
      </c>
      <c r="AC75" s="75">
        <v>12000000</v>
      </c>
      <c r="AD75" s="75">
        <v>12000000</v>
      </c>
      <c r="AE75" s="75">
        <v>12000000</v>
      </c>
      <c r="AF75" s="75">
        <v>12000000</v>
      </c>
      <c r="AG75" s="75">
        <v>12000000</v>
      </c>
      <c r="AH75" s="75">
        <v>12000000</v>
      </c>
      <c r="AI75" s="75">
        <v>12000000</v>
      </c>
      <c r="AJ75" s="75">
        <v>12000000</v>
      </c>
    </row>
    <row r="76" spans="14:36">
      <c r="N76" s="45"/>
      <c r="O76" s="254" t="s">
        <v>390</v>
      </c>
      <c r="P76" s="75">
        <v>12000000</v>
      </c>
      <c r="Q76" s="75">
        <v>12000000</v>
      </c>
      <c r="R76" s="75">
        <v>12000000</v>
      </c>
      <c r="S76" s="75">
        <v>12000000</v>
      </c>
      <c r="T76" s="75">
        <v>12000000</v>
      </c>
      <c r="U76" s="75">
        <v>12000000</v>
      </c>
      <c r="V76" s="75">
        <v>12000000</v>
      </c>
      <c r="W76" s="75">
        <v>12000000</v>
      </c>
      <c r="X76" s="75">
        <v>12000000</v>
      </c>
      <c r="Y76" s="75">
        <v>12000000</v>
      </c>
      <c r="Z76" s="75">
        <v>12000000</v>
      </c>
      <c r="AA76" s="75">
        <v>12000000</v>
      </c>
      <c r="AB76" s="75">
        <v>12000000</v>
      </c>
      <c r="AC76" s="75">
        <v>12000000</v>
      </c>
      <c r="AD76" s="75">
        <v>12000000</v>
      </c>
      <c r="AE76" s="75">
        <v>12000000</v>
      </c>
      <c r="AF76" s="75">
        <v>12000000</v>
      </c>
      <c r="AG76" s="75">
        <v>12000000</v>
      </c>
      <c r="AH76" s="75">
        <v>12000000</v>
      </c>
      <c r="AI76" s="75">
        <v>12000000</v>
      </c>
      <c r="AJ76" s="75">
        <v>12000000</v>
      </c>
    </row>
    <row r="77" spans="14:36">
      <c r="N77" s="45"/>
      <c r="O77" s="254" t="s">
        <v>391</v>
      </c>
      <c r="P77" s="75">
        <v>12000000</v>
      </c>
      <c r="Q77" s="75">
        <v>12000000</v>
      </c>
      <c r="R77" s="75">
        <v>12000000</v>
      </c>
      <c r="S77" s="75">
        <v>12000000</v>
      </c>
      <c r="T77" s="75">
        <v>12000000</v>
      </c>
      <c r="U77" s="75">
        <v>12000000</v>
      </c>
      <c r="V77" s="75">
        <v>12000000</v>
      </c>
      <c r="W77" s="75">
        <v>12000000</v>
      </c>
      <c r="X77" s="75">
        <v>12000000</v>
      </c>
      <c r="Y77" s="75">
        <v>12000000</v>
      </c>
      <c r="Z77" s="75">
        <v>12000000</v>
      </c>
      <c r="AA77" s="75">
        <v>12000000</v>
      </c>
      <c r="AB77" s="75">
        <v>12000000</v>
      </c>
      <c r="AC77" s="75">
        <v>12000000</v>
      </c>
      <c r="AD77" s="75">
        <v>12000000</v>
      </c>
      <c r="AE77" s="75">
        <v>12000000</v>
      </c>
      <c r="AF77" s="75">
        <v>12000000</v>
      </c>
      <c r="AG77" s="75">
        <v>12000000</v>
      </c>
      <c r="AH77" s="75">
        <v>12000000</v>
      </c>
      <c r="AI77" s="75">
        <v>12000000</v>
      </c>
      <c r="AJ77" s="75">
        <v>12000000</v>
      </c>
    </row>
    <row r="78" spans="14:36">
      <c r="N78" s="45"/>
      <c r="O78" s="254" t="s">
        <v>392</v>
      </c>
      <c r="P78" s="75">
        <v>12000000</v>
      </c>
      <c r="Q78" s="75">
        <v>12000000</v>
      </c>
      <c r="R78" s="75">
        <v>12000000</v>
      </c>
      <c r="S78" s="75">
        <v>12000000</v>
      </c>
      <c r="T78" s="75">
        <v>12000000</v>
      </c>
      <c r="U78" s="75">
        <v>12000000</v>
      </c>
      <c r="V78" s="75">
        <v>12000000</v>
      </c>
      <c r="W78" s="75">
        <v>12000000</v>
      </c>
      <c r="X78" s="75">
        <v>12000000</v>
      </c>
      <c r="Y78" s="75">
        <v>12000000</v>
      </c>
      <c r="Z78" s="75">
        <v>12000000</v>
      </c>
      <c r="AA78" s="75">
        <v>12000000</v>
      </c>
      <c r="AB78" s="75">
        <v>12000000</v>
      </c>
      <c r="AC78" s="75">
        <v>12000000</v>
      </c>
      <c r="AD78" s="75">
        <v>12000000</v>
      </c>
      <c r="AE78" s="75">
        <v>12000000</v>
      </c>
      <c r="AF78" s="75">
        <v>12000000</v>
      </c>
      <c r="AG78" s="75">
        <v>12000000</v>
      </c>
      <c r="AH78" s="75">
        <v>12000000</v>
      </c>
      <c r="AI78" s="75">
        <v>12000000</v>
      </c>
      <c r="AJ78" s="75">
        <v>12000000</v>
      </c>
    </row>
    <row r="79" spans="14:36">
      <c r="N79" s="45"/>
      <c r="O79" s="254" t="s">
        <v>458</v>
      </c>
      <c r="P79" s="75">
        <v>12000000</v>
      </c>
      <c r="Q79" s="75">
        <v>12000000</v>
      </c>
      <c r="R79" s="75">
        <v>12000000</v>
      </c>
      <c r="S79" s="75">
        <v>12000000</v>
      </c>
      <c r="T79" s="75">
        <v>12000000</v>
      </c>
      <c r="U79" s="75">
        <v>12000000</v>
      </c>
      <c r="V79" s="75">
        <v>12000000</v>
      </c>
      <c r="W79" s="75">
        <v>12000000</v>
      </c>
      <c r="X79" s="75">
        <v>12000000</v>
      </c>
      <c r="Y79" s="75">
        <v>12000000</v>
      </c>
      <c r="Z79" s="75">
        <v>12000000</v>
      </c>
      <c r="AA79" s="75">
        <v>12000000</v>
      </c>
      <c r="AB79" s="75">
        <v>12000000</v>
      </c>
      <c r="AC79" s="75">
        <v>12000000</v>
      </c>
      <c r="AD79" s="75">
        <v>12000000</v>
      </c>
      <c r="AE79" s="75">
        <v>12000000</v>
      </c>
      <c r="AF79" s="75">
        <v>12000000</v>
      </c>
      <c r="AG79" s="75">
        <v>12000000</v>
      </c>
      <c r="AH79" s="75">
        <v>12000000</v>
      </c>
      <c r="AI79" s="75">
        <v>12000000</v>
      </c>
      <c r="AJ79" s="75">
        <v>12000000</v>
      </c>
    </row>
    <row r="80" spans="14:36">
      <c r="N80" s="45"/>
      <c r="O80" s="254" t="s">
        <v>393</v>
      </c>
      <c r="P80" s="75">
        <v>12000000</v>
      </c>
      <c r="Q80" s="75">
        <v>12000000</v>
      </c>
      <c r="R80" s="75">
        <v>12000000</v>
      </c>
      <c r="S80" s="75">
        <v>12000000</v>
      </c>
      <c r="T80" s="75">
        <v>12000000</v>
      </c>
      <c r="U80" s="75">
        <v>12000000</v>
      </c>
      <c r="V80" s="75">
        <v>12000000</v>
      </c>
      <c r="W80" s="75">
        <v>12000000</v>
      </c>
      <c r="X80" s="75">
        <v>12000000</v>
      </c>
      <c r="Y80" s="75">
        <v>12000000</v>
      </c>
      <c r="Z80" s="75">
        <v>12000000</v>
      </c>
      <c r="AA80" s="75">
        <v>12000000</v>
      </c>
      <c r="AB80" s="75">
        <v>12000000</v>
      </c>
      <c r="AC80" s="75">
        <v>12000000</v>
      </c>
      <c r="AD80" s="75">
        <v>12000000</v>
      </c>
      <c r="AE80" s="75">
        <v>12000000</v>
      </c>
      <c r="AF80" s="75">
        <v>12000000</v>
      </c>
      <c r="AG80" s="75">
        <v>12000000</v>
      </c>
      <c r="AH80" s="75">
        <v>12000000</v>
      </c>
      <c r="AI80" s="75">
        <v>12000000</v>
      </c>
      <c r="AJ80" s="75">
        <v>12000000</v>
      </c>
    </row>
    <row r="81" spans="2:36">
      <c r="N81" s="45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9"/>
    </row>
    <row r="82" spans="2:36">
      <c r="N82" s="45"/>
      <c r="O82" s="254" t="s">
        <v>498</v>
      </c>
      <c r="P82" s="75">
        <v>12000000</v>
      </c>
      <c r="Q82" s="75">
        <v>12000000</v>
      </c>
      <c r="R82" s="75">
        <v>12000000</v>
      </c>
      <c r="S82" s="75">
        <v>12000000</v>
      </c>
      <c r="T82" s="75">
        <v>12000000</v>
      </c>
      <c r="U82" s="75">
        <v>12000000</v>
      </c>
      <c r="V82" s="75">
        <v>12000000</v>
      </c>
      <c r="W82" s="75">
        <v>12000000</v>
      </c>
      <c r="X82" s="75">
        <v>12000000</v>
      </c>
      <c r="Y82" s="75">
        <v>12000000</v>
      </c>
      <c r="Z82" s="75">
        <v>12000000</v>
      </c>
      <c r="AA82" s="75">
        <v>12000000</v>
      </c>
      <c r="AB82" s="75">
        <v>12000000</v>
      </c>
      <c r="AC82" s="75">
        <v>12000000</v>
      </c>
      <c r="AD82" s="75">
        <v>12000000</v>
      </c>
      <c r="AE82" s="75">
        <v>12000000</v>
      </c>
      <c r="AF82" s="75">
        <v>12000000</v>
      </c>
      <c r="AG82" s="75">
        <v>12000000</v>
      </c>
      <c r="AH82" s="75">
        <v>12000000</v>
      </c>
      <c r="AI82" s="75">
        <v>12000000</v>
      </c>
      <c r="AJ82" s="75">
        <v>12000000</v>
      </c>
    </row>
    <row r="83" spans="2:36" ht="15" thickBot="1">
      <c r="N83" s="82"/>
      <c r="O83" s="134"/>
      <c r="P83" s="134"/>
      <c r="Q83" s="134"/>
      <c r="R83" s="83"/>
      <c r="S83" s="83"/>
      <c r="T83" s="83"/>
      <c r="U83" s="83"/>
      <c r="V83" s="83"/>
      <c r="W83" s="83"/>
      <c r="X83" s="83"/>
      <c r="Y83" s="83"/>
      <c r="Z83" s="83"/>
      <c r="AA83" s="83"/>
      <c r="AB83" s="85"/>
    </row>
    <row r="87" spans="2:36">
      <c r="B87" s="148" t="s">
        <v>96</v>
      </c>
      <c r="C87" s="155" t="s">
        <v>35</v>
      </c>
      <c r="D87" s="161" t="s">
        <v>20</v>
      </c>
      <c r="E87" s="148" t="s">
        <v>36</v>
      </c>
      <c r="F87" s="148" t="s">
        <v>4</v>
      </c>
      <c r="G87" s="148" t="s">
        <v>45</v>
      </c>
      <c r="H87" s="148" t="s">
        <v>99</v>
      </c>
      <c r="I87" s="148" t="s">
        <v>100</v>
      </c>
      <c r="J87" s="148" t="s">
        <v>46</v>
      </c>
      <c r="K87" s="148" t="s">
        <v>49</v>
      </c>
      <c r="L87" s="148" t="s">
        <v>50</v>
      </c>
      <c r="M87" s="148" t="s">
        <v>48</v>
      </c>
      <c r="N87" s="162" t="s">
        <v>54</v>
      </c>
      <c r="O87" s="162" t="s">
        <v>121</v>
      </c>
      <c r="P87" s="155" t="s">
        <v>349</v>
      </c>
      <c r="Q87" s="155" t="s">
        <v>350</v>
      </c>
    </row>
    <row r="88" spans="2:36">
      <c r="B88" s="148">
        <v>1</v>
      </c>
      <c r="C88" s="155" t="str">
        <f t="shared" ref="C88:C99" si="6">VLOOKUP($B88,Tenant_List,7,FALSE)</f>
        <v>Large Tenant</v>
      </c>
      <c r="D88" s="155" t="str">
        <f t="shared" ref="D88:D99" si="7">VLOOKUP($B88,Tenant_List,6,FALSE)</f>
        <v>L2</v>
      </c>
      <c r="E88" s="167" t="str">
        <f t="shared" ref="E88:E99" si="8">VLOOKUP($B88,Tenant_List,8,FALSE)</f>
        <v>Fashion and Accessories</v>
      </c>
      <c r="F88" s="167">
        <f t="shared" ref="F88:F99" si="9">VLOOKUP($B88,Tenant_List,5,FALSE)</f>
        <v>800</v>
      </c>
      <c r="G88" s="168">
        <f t="shared" ref="G88:G99" si="10">IFERROR(VLOOKUP(VLOOKUP($B88,Tenant_List,6,FALSE),Floor_Ratio,2,FALSE)*VLOOKUP(VLOOKUP($B88,Tenant_List,7,FALSE),Size_Ratio,2,FALSE)*VLOOKUP(VLOOKUP($B88,Tenant_List,2,FALSE),Type_Ratio,2,FALSE),0)</f>
        <v>0.4</v>
      </c>
      <c r="H88" s="168">
        <f>G88*Assumptions!$P$5</f>
        <v>12.686567164179104</v>
      </c>
      <c r="I88" s="168">
        <f>IF(Assumptions!$O$7=Assumptions!$R$7,G88*Assumptions!$S$7,Assumptions!$S$8*G88)</f>
        <v>11.417910447761194</v>
      </c>
      <c r="J88" s="166">
        <f t="shared" ref="J88:J99" si="11">IFERROR(VLOOKUP($C88,Lease_Tenure,2,FALSE),0)</f>
        <v>4</v>
      </c>
      <c r="K88" s="169">
        <f t="shared" ref="K88:K99" si="12">IFERROR(VLOOKUP($C88,Lease_Tenure,3,FALSE),0)</f>
        <v>0.05</v>
      </c>
      <c r="L88" s="170">
        <f t="shared" ref="L88:L99" si="13">IFERROR(VLOOKUP($C88,Lease_Tenure,4,FALSE),0)</f>
        <v>3</v>
      </c>
      <c r="M88" s="171">
        <f t="shared" ref="M88:M99" si="14">IFERROR(VLOOKUP($C88,Occu_Rete_Magt,7,FALSE),0)</f>
        <v>0.75</v>
      </c>
      <c r="N88" s="170">
        <f t="shared" ref="N88:N99" si="15">IFERROR(VLOOKUP($C88,Occu_Rete_Magt,8,FALSE),0)</f>
        <v>2</v>
      </c>
      <c r="O88" s="171">
        <f t="shared" ref="O88:O99" si="16">IFERROR(VLOOKUP($C88,Occu_Rete_Magt,9,FALSE),0)</f>
        <v>0.05</v>
      </c>
      <c r="P88" s="245">
        <f>IFERROR(IF(Assumptions!$T$48=Assumptions!$V$48,VLOOKUP(C88,Renewal,3,FALSE),0),0)</f>
        <v>0</v>
      </c>
      <c r="Q88" s="245">
        <f t="shared" ref="Q88:Q99" ca="1" si="17">IFERROR(IF($T$48=$V$48,0,OFFSET($S$57,MATCH(C88,$S$58:$S$63,0),MATCH(E88,$T$57:$AA$57,0))),0)</f>
        <v>0.04</v>
      </c>
    </row>
    <row r="89" spans="2:36">
      <c r="B89" s="148">
        <v>2</v>
      </c>
      <c r="C89" s="155" t="str">
        <f t="shared" si="6"/>
        <v>Medium Tenant</v>
      </c>
      <c r="D89" s="155" t="str">
        <f t="shared" si="7"/>
        <v>L2</v>
      </c>
      <c r="E89" s="167" t="str">
        <f t="shared" si="8"/>
        <v>Fashion and Accessories</v>
      </c>
      <c r="F89" s="167">
        <f t="shared" si="9"/>
        <v>450</v>
      </c>
      <c r="G89" s="168">
        <f t="shared" si="10"/>
        <v>0.53600000000000003</v>
      </c>
      <c r="H89" s="168">
        <f>G89*Assumptions!$P$5</f>
        <v>17</v>
      </c>
      <c r="I89" s="168">
        <f>IF(Assumptions!$O$7=Assumptions!$R$7,G89*Assumptions!$S$7,Assumptions!$S$8*G89)</f>
        <v>15.3</v>
      </c>
      <c r="J89" s="166">
        <f t="shared" si="11"/>
        <v>3</v>
      </c>
      <c r="K89" s="169">
        <f t="shared" si="12"/>
        <v>0.08</v>
      </c>
      <c r="L89" s="170">
        <f t="shared" si="13"/>
        <v>2</v>
      </c>
      <c r="M89" s="171">
        <f t="shared" si="14"/>
        <v>0.75</v>
      </c>
      <c r="N89" s="170">
        <f t="shared" si="15"/>
        <v>2</v>
      </c>
      <c r="O89" s="171">
        <f t="shared" si="16"/>
        <v>0.05</v>
      </c>
      <c r="P89" s="245">
        <f>IFERROR(IF(Assumptions!$T$48=Assumptions!$V$48,VLOOKUP(C89,Renewal,3,FALSE),0),0)</f>
        <v>0</v>
      </c>
      <c r="Q89" s="245">
        <f t="shared" ca="1" si="17"/>
        <v>0.05</v>
      </c>
    </row>
    <row r="90" spans="2:36">
      <c r="B90" s="148">
        <v>3</v>
      </c>
      <c r="C90" s="155" t="str">
        <f t="shared" si="6"/>
        <v>Small Tenant</v>
      </c>
      <c r="D90" s="155" t="str">
        <f t="shared" si="7"/>
        <v>L2</v>
      </c>
      <c r="E90" s="167" t="str">
        <f t="shared" si="8"/>
        <v>Fashion and Accessories</v>
      </c>
      <c r="F90" s="167">
        <f t="shared" si="9"/>
        <v>100</v>
      </c>
      <c r="G90" s="168">
        <f t="shared" si="10"/>
        <v>0.8</v>
      </c>
      <c r="H90" s="168">
        <f>G90*Assumptions!$P$5</f>
        <v>25.373134328358208</v>
      </c>
      <c r="I90" s="168">
        <f>IF(Assumptions!$O$7=Assumptions!$R$7,G90*Assumptions!$S$7,Assumptions!$S$8*G90)</f>
        <v>22.835820895522389</v>
      </c>
      <c r="J90" s="166">
        <f t="shared" si="11"/>
        <v>2</v>
      </c>
      <c r="K90" s="169">
        <f t="shared" si="12"/>
        <v>0.1</v>
      </c>
      <c r="L90" s="170">
        <f t="shared" si="13"/>
        <v>1</v>
      </c>
      <c r="M90" s="171">
        <f t="shared" si="14"/>
        <v>0.7</v>
      </c>
      <c r="N90" s="170">
        <f t="shared" si="15"/>
        <v>2</v>
      </c>
      <c r="O90" s="171">
        <f t="shared" si="16"/>
        <v>0.05</v>
      </c>
      <c r="P90" s="245">
        <f>IFERROR(IF(Assumptions!$T$48=Assumptions!$V$48,VLOOKUP(C90,Renewal,3,FALSE),0),0)</f>
        <v>0</v>
      </c>
      <c r="Q90" s="245">
        <f t="shared" ca="1" si="17"/>
        <v>0.05</v>
      </c>
    </row>
    <row r="91" spans="2:36">
      <c r="B91" s="148">
        <v>4</v>
      </c>
      <c r="C91" s="155" t="str">
        <f t="shared" si="6"/>
        <v>Large Tenant</v>
      </c>
      <c r="D91" s="155" t="str">
        <f t="shared" si="7"/>
        <v>L2</v>
      </c>
      <c r="E91" s="167" t="str">
        <f t="shared" si="8"/>
        <v>Home</v>
      </c>
      <c r="F91" s="167">
        <f t="shared" si="9"/>
        <v>800</v>
      </c>
      <c r="G91" s="168">
        <f t="shared" si="10"/>
        <v>0.27999999999999997</v>
      </c>
      <c r="H91" s="168">
        <f>G91*Assumptions!$P$5</f>
        <v>8.880597014925371</v>
      </c>
      <c r="I91" s="168">
        <f>IF(Assumptions!$O$7=Assumptions!$R$7,G91*Assumptions!$S$7,Assumptions!$S$8*G91)</f>
        <v>7.9925373134328348</v>
      </c>
      <c r="J91" s="166">
        <f t="shared" si="11"/>
        <v>4</v>
      </c>
      <c r="K91" s="169">
        <f t="shared" si="12"/>
        <v>0.05</v>
      </c>
      <c r="L91" s="170">
        <f t="shared" si="13"/>
        <v>3</v>
      </c>
      <c r="M91" s="171">
        <f t="shared" si="14"/>
        <v>0.75</v>
      </c>
      <c r="N91" s="170">
        <f t="shared" si="15"/>
        <v>2</v>
      </c>
      <c r="O91" s="171">
        <f t="shared" si="16"/>
        <v>0.05</v>
      </c>
      <c r="P91" s="245">
        <f>IFERROR(IF(Assumptions!$T$48=Assumptions!$V$48,VLOOKUP(C91,Renewal,3,FALSE),0),0)</f>
        <v>0</v>
      </c>
      <c r="Q91" s="245">
        <f t="shared" ca="1" si="17"/>
        <v>0.05</v>
      </c>
    </row>
    <row r="92" spans="2:36">
      <c r="B92" s="148">
        <v>5</v>
      </c>
      <c r="C92" s="155" t="str">
        <f t="shared" si="6"/>
        <v>Other</v>
      </c>
      <c r="D92" s="155" t="str">
        <f t="shared" si="7"/>
        <v>L2</v>
      </c>
      <c r="E92" s="167" t="str">
        <f t="shared" si="8"/>
        <v>Food and Beverage</v>
      </c>
      <c r="F92" s="167">
        <f t="shared" si="9"/>
        <v>25</v>
      </c>
      <c r="G92" s="168">
        <f t="shared" si="10"/>
        <v>0.60000000000000009</v>
      </c>
      <c r="H92" s="168">
        <f>G92*Assumptions!$P$5</f>
        <v>19.029850746268657</v>
      </c>
      <c r="I92" s="168">
        <f>IF(Assumptions!$O$7=Assumptions!$R$7,G92*Assumptions!$S$7,Assumptions!$S$8*G92)</f>
        <v>17.126865671641795</v>
      </c>
      <c r="J92" s="166">
        <f t="shared" si="11"/>
        <v>1</v>
      </c>
      <c r="K92" s="169">
        <f t="shared" si="12"/>
        <v>0.12</v>
      </c>
      <c r="L92" s="170">
        <f t="shared" si="13"/>
        <v>1</v>
      </c>
      <c r="M92" s="171">
        <f t="shared" si="14"/>
        <v>0.7</v>
      </c>
      <c r="N92" s="170">
        <f t="shared" si="15"/>
        <v>2</v>
      </c>
      <c r="O92" s="171">
        <f t="shared" si="16"/>
        <v>0.05</v>
      </c>
      <c r="P92" s="245">
        <f>IFERROR(IF(Assumptions!$T$48=Assumptions!$V$48,VLOOKUP(C92,Renewal,3,FALSE),0),0)</f>
        <v>0</v>
      </c>
      <c r="Q92" s="245">
        <f t="shared" ca="1" si="17"/>
        <v>0.05</v>
      </c>
    </row>
    <row r="93" spans="2:36">
      <c r="B93" s="148">
        <v>6</v>
      </c>
      <c r="C93" s="155" t="str">
        <f t="shared" si="6"/>
        <v>Anchor</v>
      </c>
      <c r="D93" s="155" t="str">
        <f t="shared" si="7"/>
        <v>L2</v>
      </c>
      <c r="E93" s="167" t="str">
        <f t="shared" si="8"/>
        <v>Home</v>
      </c>
      <c r="F93" s="167">
        <f t="shared" si="9"/>
        <v>2800</v>
      </c>
      <c r="G93" s="168">
        <f t="shared" si="10"/>
        <v>0.24</v>
      </c>
      <c r="H93" s="168">
        <f>G93*Assumptions!$P$5</f>
        <v>7.611940298507462</v>
      </c>
      <c r="I93" s="168">
        <f>IF(Assumptions!$O$7=Assumptions!$R$7,G93*Assumptions!$S$7,Assumptions!$S$8*G93)</f>
        <v>6.8507462686567164</v>
      </c>
      <c r="J93" s="166">
        <f t="shared" si="11"/>
        <v>10</v>
      </c>
      <c r="K93" s="169">
        <f t="shared" si="12"/>
        <v>0.02</v>
      </c>
      <c r="L93" s="170">
        <f t="shared" si="13"/>
        <v>6</v>
      </c>
      <c r="M93" s="171">
        <f t="shared" si="14"/>
        <v>0.8</v>
      </c>
      <c r="N93" s="170">
        <f t="shared" si="15"/>
        <v>1</v>
      </c>
      <c r="O93" s="171">
        <f t="shared" si="16"/>
        <v>0.03</v>
      </c>
      <c r="P93" s="245">
        <f>IFERROR(IF(Assumptions!$T$48=Assumptions!$V$48,VLOOKUP(C93,Renewal,3,FALSE),0),0)</f>
        <v>0</v>
      </c>
      <c r="Q93" s="245">
        <f t="shared" ca="1" si="17"/>
        <v>0.04</v>
      </c>
    </row>
    <row r="94" spans="2:36">
      <c r="B94" s="148">
        <v>7</v>
      </c>
      <c r="C94" s="155" t="str">
        <f t="shared" si="6"/>
        <v>Large Tenant</v>
      </c>
      <c r="D94" s="155" t="str">
        <f t="shared" si="7"/>
        <v>L2</v>
      </c>
      <c r="E94" s="167" t="str">
        <f t="shared" si="8"/>
        <v>Fashion and Accessories</v>
      </c>
      <c r="F94" s="167">
        <f t="shared" si="9"/>
        <v>999</v>
      </c>
      <c r="G94" s="168">
        <f t="shared" si="10"/>
        <v>0.4</v>
      </c>
      <c r="H94" s="168">
        <f>G94*Assumptions!$P$5</f>
        <v>12.686567164179104</v>
      </c>
      <c r="I94" s="168">
        <f>IF(Assumptions!$O$7=Assumptions!$R$7,G94*Assumptions!$S$7,Assumptions!$S$8*G94)</f>
        <v>11.417910447761194</v>
      </c>
      <c r="J94" s="166">
        <f t="shared" si="11"/>
        <v>4</v>
      </c>
      <c r="K94" s="169">
        <f t="shared" si="12"/>
        <v>0.05</v>
      </c>
      <c r="L94" s="170">
        <f t="shared" si="13"/>
        <v>3</v>
      </c>
      <c r="M94" s="171">
        <f t="shared" si="14"/>
        <v>0.75</v>
      </c>
      <c r="N94" s="170">
        <f t="shared" si="15"/>
        <v>2</v>
      </c>
      <c r="O94" s="171">
        <f t="shared" si="16"/>
        <v>0.05</v>
      </c>
      <c r="P94" s="245">
        <f>IFERROR(IF(Assumptions!$T$48=Assumptions!$V$48,VLOOKUP(C94,Renewal,3,FALSE),0),0)</f>
        <v>0</v>
      </c>
      <c r="Q94" s="245">
        <f t="shared" ca="1" si="17"/>
        <v>0.04</v>
      </c>
    </row>
    <row r="95" spans="2:36">
      <c r="B95" s="148">
        <v>8</v>
      </c>
      <c r="C95" s="155" t="str">
        <f t="shared" si="6"/>
        <v>Large Tenant</v>
      </c>
      <c r="D95" s="155" t="str">
        <f t="shared" si="7"/>
        <v>L2</v>
      </c>
      <c r="E95" s="167" t="str">
        <f t="shared" si="8"/>
        <v>Food and Beverage</v>
      </c>
      <c r="F95" s="167">
        <f t="shared" si="9"/>
        <v>999</v>
      </c>
      <c r="G95" s="168">
        <f t="shared" si="10"/>
        <v>0.2</v>
      </c>
      <c r="H95" s="168">
        <f>G95*Assumptions!$P$5</f>
        <v>6.3432835820895521</v>
      </c>
      <c r="I95" s="168">
        <f>IF(Assumptions!$O$7=Assumptions!$R$7,G95*Assumptions!$S$7,Assumptions!$S$8*G95)</f>
        <v>5.7089552238805972</v>
      </c>
      <c r="J95" s="166">
        <f t="shared" si="11"/>
        <v>4</v>
      </c>
      <c r="K95" s="169">
        <f t="shared" si="12"/>
        <v>0.05</v>
      </c>
      <c r="L95" s="170">
        <f t="shared" si="13"/>
        <v>3</v>
      </c>
      <c r="M95" s="171">
        <f t="shared" si="14"/>
        <v>0.75</v>
      </c>
      <c r="N95" s="170">
        <f t="shared" si="15"/>
        <v>2</v>
      </c>
      <c r="O95" s="171">
        <f t="shared" si="16"/>
        <v>0.05</v>
      </c>
      <c r="P95" s="245">
        <f>IFERROR(IF(Assumptions!$T$48=Assumptions!$V$48,VLOOKUP(C95,Renewal,3,FALSE),0),0)</f>
        <v>0</v>
      </c>
      <c r="Q95" s="245">
        <f t="shared" ca="1" si="17"/>
        <v>0.03</v>
      </c>
    </row>
    <row r="96" spans="2:36">
      <c r="B96" s="148">
        <v>9</v>
      </c>
      <c r="C96" s="155" t="str">
        <f t="shared" si="6"/>
        <v>Medium Tenant</v>
      </c>
      <c r="D96" s="155" t="str">
        <f t="shared" si="7"/>
        <v>L2</v>
      </c>
      <c r="E96" s="167" t="str">
        <f t="shared" si="8"/>
        <v>Service</v>
      </c>
      <c r="F96" s="167">
        <f t="shared" si="9"/>
        <v>400</v>
      </c>
      <c r="G96" s="168">
        <f t="shared" si="10"/>
        <v>0.26800000000000002</v>
      </c>
      <c r="H96" s="168">
        <f>G96*Assumptions!$P$5</f>
        <v>8.5</v>
      </c>
      <c r="I96" s="168">
        <f>IF(Assumptions!$O$7=Assumptions!$R$7,G96*Assumptions!$S$7,Assumptions!$S$8*G96)</f>
        <v>7.65</v>
      </c>
      <c r="J96" s="166">
        <f t="shared" si="11"/>
        <v>3</v>
      </c>
      <c r="K96" s="169">
        <f t="shared" si="12"/>
        <v>0.08</v>
      </c>
      <c r="L96" s="170">
        <f t="shared" si="13"/>
        <v>2</v>
      </c>
      <c r="M96" s="171">
        <f t="shared" si="14"/>
        <v>0.75</v>
      </c>
      <c r="N96" s="170">
        <f t="shared" si="15"/>
        <v>2</v>
      </c>
      <c r="O96" s="171">
        <f t="shared" si="16"/>
        <v>0.05</v>
      </c>
      <c r="P96" s="245">
        <f>IFERROR(IF(Assumptions!$T$48=Assumptions!$V$48,VLOOKUP(C96,Renewal,3,FALSE),0),0)</f>
        <v>0</v>
      </c>
      <c r="Q96" s="245">
        <f t="shared" ca="1" si="17"/>
        <v>0.05</v>
      </c>
    </row>
    <row r="97" spans="2:19">
      <c r="B97" s="148">
        <v>10</v>
      </c>
      <c r="C97" s="155" t="str">
        <f t="shared" si="6"/>
        <v>Small Tenant</v>
      </c>
      <c r="D97" s="155" t="str">
        <f t="shared" si="7"/>
        <v>L1</v>
      </c>
      <c r="E97" s="167" t="str">
        <f t="shared" si="8"/>
        <v>Fashion and Accessories</v>
      </c>
      <c r="F97" s="167">
        <f t="shared" si="9"/>
        <v>100</v>
      </c>
      <c r="G97" s="168">
        <f t="shared" si="10"/>
        <v>1</v>
      </c>
      <c r="H97" s="168">
        <f>G97*Assumptions!$P$5</f>
        <v>31.71641791044776</v>
      </c>
      <c r="I97" s="168">
        <f>IF(Assumptions!$O$7=Assumptions!$R$7,G97*Assumptions!$S$7,Assumptions!$S$8*G97)</f>
        <v>28.544776119402986</v>
      </c>
      <c r="J97" s="166">
        <f t="shared" si="11"/>
        <v>2</v>
      </c>
      <c r="K97" s="169">
        <f t="shared" si="12"/>
        <v>0.1</v>
      </c>
      <c r="L97" s="170">
        <f t="shared" si="13"/>
        <v>1</v>
      </c>
      <c r="M97" s="171">
        <f t="shared" si="14"/>
        <v>0.7</v>
      </c>
      <c r="N97" s="170">
        <f t="shared" si="15"/>
        <v>2</v>
      </c>
      <c r="O97" s="171">
        <f t="shared" si="16"/>
        <v>0.05</v>
      </c>
      <c r="P97" s="245">
        <f>IFERROR(IF(Assumptions!$T$48=Assumptions!$V$48,VLOOKUP(C97,Renewal,3,FALSE),0),0)</f>
        <v>0</v>
      </c>
      <c r="Q97" s="245">
        <f t="shared" ca="1" si="17"/>
        <v>0.05</v>
      </c>
    </row>
    <row r="98" spans="2:19">
      <c r="B98" s="148">
        <v>11</v>
      </c>
      <c r="C98" s="155" t="str">
        <f t="shared" si="6"/>
        <v>Other</v>
      </c>
      <c r="D98" s="155" t="str">
        <f t="shared" si="7"/>
        <v>L1</v>
      </c>
      <c r="E98" s="167" t="str">
        <f t="shared" si="8"/>
        <v>Fashion and Accessories</v>
      </c>
      <c r="F98" s="167">
        <f t="shared" si="9"/>
        <v>60</v>
      </c>
      <c r="G98" s="168">
        <f t="shared" si="10"/>
        <v>1.5</v>
      </c>
      <c r="H98" s="168">
        <f>G98*Assumptions!$P$5</f>
        <v>47.57462686567164</v>
      </c>
      <c r="I98" s="168">
        <f>IF(Assumptions!$O$7=Assumptions!$R$7,G98*Assumptions!$S$7,Assumptions!$S$8*G98)</f>
        <v>42.817164179104481</v>
      </c>
      <c r="J98" s="166">
        <f t="shared" si="11"/>
        <v>1</v>
      </c>
      <c r="K98" s="169">
        <f t="shared" si="12"/>
        <v>0.12</v>
      </c>
      <c r="L98" s="170">
        <f t="shared" si="13"/>
        <v>1</v>
      </c>
      <c r="M98" s="171">
        <f t="shared" si="14"/>
        <v>0.7</v>
      </c>
      <c r="N98" s="170">
        <f t="shared" si="15"/>
        <v>2</v>
      </c>
      <c r="O98" s="171">
        <f t="shared" si="16"/>
        <v>0.05</v>
      </c>
      <c r="P98" s="245">
        <f>IFERROR(IF(Assumptions!$T$48=Assumptions!$V$48,VLOOKUP(C98,Renewal,3,FALSE),0),0)</f>
        <v>0</v>
      </c>
      <c r="Q98" s="245">
        <f t="shared" ca="1" si="17"/>
        <v>0.05</v>
      </c>
    </row>
    <row r="99" spans="2:19">
      <c r="B99" s="148">
        <v>12</v>
      </c>
      <c r="C99" s="155" t="str">
        <f t="shared" si="6"/>
        <v>Other</v>
      </c>
      <c r="D99" s="155" t="str">
        <f t="shared" si="7"/>
        <v>L1</v>
      </c>
      <c r="E99" s="167" t="str">
        <f t="shared" si="8"/>
        <v>Food and Beverage</v>
      </c>
      <c r="F99" s="167">
        <f t="shared" si="9"/>
        <v>40</v>
      </c>
      <c r="G99" s="168">
        <f t="shared" si="10"/>
        <v>0.75</v>
      </c>
      <c r="H99" s="168">
        <f>G99*Assumptions!$P$5</f>
        <v>23.78731343283582</v>
      </c>
      <c r="I99" s="168">
        <f>IF(Assumptions!$O$7=Assumptions!$R$7,G99*Assumptions!$S$7,Assumptions!$S$8*G99)</f>
        <v>21.40858208955224</v>
      </c>
      <c r="J99" s="166">
        <f t="shared" si="11"/>
        <v>1</v>
      </c>
      <c r="K99" s="169">
        <f t="shared" si="12"/>
        <v>0.12</v>
      </c>
      <c r="L99" s="170">
        <f t="shared" si="13"/>
        <v>1</v>
      </c>
      <c r="M99" s="171">
        <f t="shared" si="14"/>
        <v>0.7</v>
      </c>
      <c r="N99" s="170">
        <f t="shared" si="15"/>
        <v>2</v>
      </c>
      <c r="O99" s="171">
        <f t="shared" si="16"/>
        <v>0.05</v>
      </c>
      <c r="P99" s="245">
        <f>IFERROR(IF(Assumptions!$T$48=Assumptions!$V$48,VLOOKUP(C99,Renewal,3,FALSE),0),0)</f>
        <v>0</v>
      </c>
      <c r="Q99" s="245">
        <f t="shared" ca="1" si="17"/>
        <v>0.05</v>
      </c>
    </row>
    <row r="102" spans="2:19">
      <c r="B102" s="155" t="s">
        <v>52</v>
      </c>
      <c r="C102" s="155"/>
      <c r="D102" s="155"/>
      <c r="E102" s="155"/>
      <c r="F102" s="151">
        <v>1</v>
      </c>
      <c r="G102" s="151">
        <v>2</v>
      </c>
      <c r="H102" s="151">
        <v>3</v>
      </c>
      <c r="I102" s="151">
        <v>4</v>
      </c>
      <c r="J102" s="151">
        <v>5</v>
      </c>
      <c r="K102" s="151">
        <v>6</v>
      </c>
      <c r="L102" s="151">
        <v>7</v>
      </c>
      <c r="M102" s="151">
        <v>8</v>
      </c>
      <c r="N102" s="151">
        <v>9</v>
      </c>
      <c r="O102" s="151">
        <v>10</v>
      </c>
      <c r="P102" s="151">
        <v>11</v>
      </c>
      <c r="Q102" s="151">
        <v>12</v>
      </c>
      <c r="R102" s="151">
        <v>13</v>
      </c>
      <c r="S102" s="151">
        <v>14</v>
      </c>
    </row>
    <row r="103" spans="2:19">
      <c r="B103" s="155">
        <v>1</v>
      </c>
      <c r="C103" s="155" t="str">
        <f t="shared" ref="C103:C114" si="18">VLOOKUP($B103,Tenant_List,7,FALSE)</f>
        <v>Large Tenant</v>
      </c>
      <c r="D103" s="155"/>
      <c r="E103" s="155"/>
      <c r="F103" s="173">
        <f>Assumptions!H88</f>
        <v>12.686567164179104</v>
      </c>
      <c r="G103" s="172">
        <f>IFERROR(Assumptions!$H88*(1+VLOOKUP(Assumptions!$C88,Lease_Tenure,3,FALSE))^(G$102-1),0)</f>
        <v>13.32089552238806</v>
      </c>
      <c r="H103" s="172">
        <f>IFERROR(Assumptions!$H88*(1+VLOOKUP(Assumptions!$C88,Lease_Tenure,3,FALSE))^(H$102-1),0)</f>
        <v>13.986940298507463</v>
      </c>
      <c r="I103" s="172">
        <f>IFERROR(Assumptions!$H88*(1+VLOOKUP(Assumptions!$C88,Lease_Tenure,3,FALSE))^(I$102-1),0)</f>
        <v>14.686287313432837</v>
      </c>
      <c r="J103" s="172">
        <f>IFERROR(Assumptions!$H88*(1+VLOOKUP(Assumptions!$C88,Lease_Tenure,3,FALSE))^(J$102-1),0)</f>
        <v>15.420601679104477</v>
      </c>
      <c r="K103" s="172">
        <f>IFERROR(Assumptions!$H88*(1+VLOOKUP(Assumptions!$C88,Lease_Tenure,3,FALSE))^(K$102-1),0)</f>
        <v>16.191631763059704</v>
      </c>
      <c r="L103" s="172">
        <f>IFERROR(Assumptions!$H88*(1+VLOOKUP(Assumptions!$C88,Lease_Tenure,3,FALSE))^(L$102-1),0)</f>
        <v>17.001213351212687</v>
      </c>
      <c r="M103" s="172">
        <f>IFERROR(Assumptions!$H88*(1+VLOOKUP(Assumptions!$C88,Lease_Tenure,3,FALSE))^(M$102-1),0)</f>
        <v>17.851274018773324</v>
      </c>
      <c r="N103" s="172">
        <f>IFERROR(Assumptions!$H88*(1+VLOOKUP(Assumptions!$C88,Lease_Tenure,3,FALSE))^(N$102-1),0)</f>
        <v>18.743837719711987</v>
      </c>
      <c r="O103" s="172">
        <f>IFERROR(Assumptions!$H88*(1+VLOOKUP(Assumptions!$C88,Lease_Tenure,3,FALSE))^(O$102-1),0)</f>
        <v>19.681029605697589</v>
      </c>
      <c r="P103" s="172">
        <f>IFERROR(Assumptions!$H88*(1+VLOOKUP(Assumptions!$C88,Lease_Tenure,3,FALSE))^(P$102-1),0)</f>
        <v>20.665081085982468</v>
      </c>
      <c r="Q103" s="172">
        <f>IFERROR(Assumptions!$H88*(1+VLOOKUP(Assumptions!$C88,Lease_Tenure,3,FALSE))^(Q$102-1),0)</f>
        <v>21.698335140281593</v>
      </c>
      <c r="R103" s="172">
        <f>IFERROR(Assumptions!$H88*(1+VLOOKUP(Assumptions!$C88,Lease_Tenure,3,FALSE))^(R$102-1),0)</f>
        <v>22.783251897295667</v>
      </c>
      <c r="S103" s="172">
        <f>IFERROR(Assumptions!$H88*(1+VLOOKUP(Assumptions!$C88,Lease_Tenure,3,FALSE))^(S$102-1),0)</f>
        <v>23.922414492160456</v>
      </c>
    </row>
    <row r="104" spans="2:19">
      <c r="B104" s="155">
        <v>2</v>
      </c>
      <c r="C104" s="155" t="str">
        <f t="shared" si="18"/>
        <v>Medium Tenant</v>
      </c>
      <c r="D104" s="155"/>
      <c r="E104" s="155"/>
      <c r="F104" s="173">
        <f>Assumptions!H89</f>
        <v>17</v>
      </c>
      <c r="G104" s="172">
        <f>IFERROR(Assumptions!$H89*(1+VLOOKUP(Assumptions!$C89,Lease_Tenure,3,FALSE))^(G$102-1),0)</f>
        <v>18.36</v>
      </c>
      <c r="H104" s="172">
        <f>IFERROR(Assumptions!$H89*(1+VLOOKUP(Assumptions!$C89,Lease_Tenure,3,FALSE))^(H$102-1),0)</f>
        <v>19.828800000000001</v>
      </c>
      <c r="I104" s="172">
        <f>IFERROR(Assumptions!$H89*(1+VLOOKUP(Assumptions!$C89,Lease_Tenure,3,FALSE))^(I$102-1),0)</f>
        <v>21.415104000000003</v>
      </c>
      <c r="J104" s="172">
        <f>IFERROR(Assumptions!$H89*(1+VLOOKUP(Assumptions!$C89,Lease_Tenure,3,FALSE))^(J$102-1),0)</f>
        <v>23.128312320000006</v>
      </c>
      <c r="K104" s="172">
        <f>IFERROR(Assumptions!$H89*(1+VLOOKUP(Assumptions!$C89,Lease_Tenure,3,FALSE))^(K$102-1),0)</f>
        <v>24.978577305600005</v>
      </c>
      <c r="L104" s="172">
        <f>IFERROR(Assumptions!$H89*(1+VLOOKUP(Assumptions!$C89,Lease_Tenure,3,FALSE))^(L$102-1),0)</f>
        <v>26.976863490048011</v>
      </c>
      <c r="M104" s="172">
        <f>IFERROR(Assumptions!$H89*(1+VLOOKUP(Assumptions!$C89,Lease_Tenure,3,FALSE))^(M$102-1),0)</f>
        <v>29.135012569251852</v>
      </c>
      <c r="N104" s="172">
        <f>IFERROR(Assumptions!$H89*(1+VLOOKUP(Assumptions!$C89,Lease_Tenure,3,FALSE))^(N$102-1),0)</f>
        <v>31.465813574791998</v>
      </c>
      <c r="O104" s="172">
        <f>IFERROR(Assumptions!$H89*(1+VLOOKUP(Assumptions!$C89,Lease_Tenure,3,FALSE))^(O$102-1),0)</f>
        <v>33.983078660775362</v>
      </c>
      <c r="P104" s="172">
        <f>IFERROR(Assumptions!$H89*(1+VLOOKUP(Assumptions!$C89,Lease_Tenure,3,FALSE))^(P$102-1),0)</f>
        <v>36.701724953637395</v>
      </c>
      <c r="Q104" s="172">
        <f>IFERROR(Assumptions!$H89*(1+VLOOKUP(Assumptions!$C89,Lease_Tenure,3,FALSE))^(Q$102-1),0)</f>
        <v>39.637862949928383</v>
      </c>
      <c r="R104" s="172">
        <f>IFERROR(Assumptions!$H89*(1+VLOOKUP(Assumptions!$C89,Lease_Tenure,3,FALSE))^(R$102-1),0)</f>
        <v>42.808891985922656</v>
      </c>
      <c r="S104" s="172">
        <f>IFERROR(Assumptions!$H89*(1+VLOOKUP(Assumptions!$C89,Lease_Tenure,3,FALSE))^(S$102-1),0)</f>
        <v>46.233603344796471</v>
      </c>
    </row>
    <row r="105" spans="2:19">
      <c r="B105" s="155">
        <v>3</v>
      </c>
      <c r="C105" s="155" t="str">
        <f t="shared" si="18"/>
        <v>Small Tenant</v>
      </c>
      <c r="D105" s="155"/>
      <c r="E105" s="155"/>
      <c r="F105" s="173">
        <f>Assumptions!H90</f>
        <v>25.373134328358208</v>
      </c>
      <c r="G105" s="172">
        <f>IFERROR(Assumptions!$H90*(1+VLOOKUP(Assumptions!$C90,Lease_Tenure,3,FALSE))^(G$102-1),0)</f>
        <v>27.910447761194032</v>
      </c>
      <c r="H105" s="172">
        <f>IFERROR(Assumptions!$H90*(1+VLOOKUP(Assumptions!$C90,Lease_Tenure,3,FALSE))^(H$102-1),0)</f>
        <v>30.701492537313438</v>
      </c>
      <c r="I105" s="172">
        <f>IFERROR(Assumptions!$H90*(1+VLOOKUP(Assumptions!$C90,Lease_Tenure,3,FALSE))^(I$102-1),0)</f>
        <v>33.771641791044786</v>
      </c>
      <c r="J105" s="172">
        <f>IFERROR(Assumptions!$H90*(1+VLOOKUP(Assumptions!$C90,Lease_Tenure,3,FALSE))^(J$102-1),0)</f>
        <v>37.148805970149262</v>
      </c>
      <c r="K105" s="172">
        <f>IFERROR(Assumptions!$H90*(1+VLOOKUP(Assumptions!$C90,Lease_Tenure,3,FALSE))^(K$102-1),0)</f>
        <v>40.863686567164194</v>
      </c>
      <c r="L105" s="172">
        <f>IFERROR(Assumptions!$H90*(1+VLOOKUP(Assumptions!$C90,Lease_Tenure,3,FALSE))^(L$102-1),0)</f>
        <v>44.950055223880618</v>
      </c>
      <c r="M105" s="172">
        <f>IFERROR(Assumptions!$H90*(1+VLOOKUP(Assumptions!$C90,Lease_Tenure,3,FALSE))^(M$102-1),0)</f>
        <v>49.445060746268688</v>
      </c>
      <c r="N105" s="172">
        <f>IFERROR(Assumptions!$H90*(1+VLOOKUP(Assumptions!$C90,Lease_Tenure,3,FALSE))^(N$102-1),0)</f>
        <v>54.389566820895553</v>
      </c>
      <c r="O105" s="172">
        <f>IFERROR(Assumptions!$H90*(1+VLOOKUP(Assumptions!$C90,Lease_Tenure,3,FALSE))^(O$102-1),0)</f>
        <v>59.828523502985114</v>
      </c>
      <c r="P105" s="172">
        <f>IFERROR(Assumptions!$H90*(1+VLOOKUP(Assumptions!$C90,Lease_Tenure,3,FALSE))^(P$102-1),0)</f>
        <v>65.811375853283621</v>
      </c>
      <c r="Q105" s="172">
        <f>IFERROR(Assumptions!$H90*(1+VLOOKUP(Assumptions!$C90,Lease_Tenure,3,FALSE))^(Q$102-1),0)</f>
        <v>72.392513438611999</v>
      </c>
      <c r="R105" s="172">
        <f>IFERROR(Assumptions!$H90*(1+VLOOKUP(Assumptions!$C90,Lease_Tenure,3,FALSE))^(R$102-1),0)</f>
        <v>79.631764782473198</v>
      </c>
      <c r="S105" s="172">
        <f>IFERROR(Assumptions!$H90*(1+VLOOKUP(Assumptions!$C90,Lease_Tenure,3,FALSE))^(S$102-1),0)</f>
        <v>87.594941260720518</v>
      </c>
    </row>
    <row r="106" spans="2:19">
      <c r="B106" s="155">
        <v>4</v>
      </c>
      <c r="C106" s="155" t="str">
        <f t="shared" si="18"/>
        <v>Large Tenant</v>
      </c>
      <c r="D106" s="155"/>
      <c r="E106" s="155"/>
      <c r="F106" s="173">
        <f>Assumptions!H91</f>
        <v>8.880597014925371</v>
      </c>
      <c r="G106" s="172">
        <f>IFERROR(Assumptions!$H91*(1+VLOOKUP(Assumptions!$C91,Lease_Tenure,3,FALSE))^(G$102-1),0)</f>
        <v>9.3246268656716396</v>
      </c>
      <c r="H106" s="172">
        <f>IFERROR(Assumptions!$H91*(1+VLOOKUP(Assumptions!$C91,Lease_Tenure,3,FALSE))^(H$102-1),0)</f>
        <v>9.7908582089552212</v>
      </c>
      <c r="I106" s="172">
        <f>IFERROR(Assumptions!$H91*(1+VLOOKUP(Assumptions!$C91,Lease_Tenure,3,FALSE))^(I$102-1),0)</f>
        <v>10.280401119402983</v>
      </c>
      <c r="J106" s="172">
        <f>IFERROR(Assumptions!$H91*(1+VLOOKUP(Assumptions!$C91,Lease_Tenure,3,FALSE))^(J$102-1),0)</f>
        <v>10.794421175373133</v>
      </c>
      <c r="K106" s="172">
        <f>IFERROR(Assumptions!$H91*(1+VLOOKUP(Assumptions!$C91,Lease_Tenure,3,FALSE))^(K$102-1),0)</f>
        <v>11.33414223414179</v>
      </c>
      <c r="L106" s="172">
        <f>IFERROR(Assumptions!$H91*(1+VLOOKUP(Assumptions!$C91,Lease_Tenure,3,FALSE))^(L$102-1),0)</f>
        <v>11.900849345848878</v>
      </c>
      <c r="M106" s="172">
        <f>IFERROR(Assumptions!$H91*(1+VLOOKUP(Assumptions!$C91,Lease_Tenure,3,FALSE))^(M$102-1),0)</f>
        <v>12.495891813141323</v>
      </c>
      <c r="N106" s="172">
        <f>IFERROR(Assumptions!$H91*(1+VLOOKUP(Assumptions!$C91,Lease_Tenure,3,FALSE))^(N$102-1),0)</f>
        <v>13.120686403798388</v>
      </c>
      <c r="O106" s="172">
        <f>IFERROR(Assumptions!$H91*(1+VLOOKUP(Assumptions!$C91,Lease_Tenure,3,FALSE))^(O$102-1),0)</f>
        <v>13.776720723988308</v>
      </c>
      <c r="P106" s="172">
        <f>IFERROR(Assumptions!$H91*(1+VLOOKUP(Assumptions!$C91,Lease_Tenure,3,FALSE))^(P$102-1),0)</f>
        <v>14.465556760187724</v>
      </c>
      <c r="Q106" s="172">
        <f>IFERROR(Assumptions!$H91*(1+VLOOKUP(Assumptions!$C91,Lease_Tenure,3,FALSE))^(Q$102-1),0)</f>
        <v>15.188834598197111</v>
      </c>
      <c r="R106" s="172">
        <f>IFERROR(Assumptions!$H91*(1+VLOOKUP(Assumptions!$C91,Lease_Tenure,3,FALSE))^(R$102-1),0)</f>
        <v>15.948276328106964</v>
      </c>
      <c r="S106" s="172">
        <f>IFERROR(Assumptions!$H91*(1+VLOOKUP(Assumptions!$C91,Lease_Tenure,3,FALSE))^(S$102-1),0)</f>
        <v>16.745690144512317</v>
      </c>
    </row>
    <row r="107" spans="2:19">
      <c r="B107" s="155">
        <v>5</v>
      </c>
      <c r="C107" s="155" t="str">
        <f t="shared" si="18"/>
        <v>Other</v>
      </c>
      <c r="D107" s="155"/>
      <c r="E107" s="155"/>
      <c r="F107" s="173">
        <f>Assumptions!H92</f>
        <v>19.029850746268657</v>
      </c>
      <c r="G107" s="172">
        <f>IFERROR(Assumptions!$H92*(1+VLOOKUP(Assumptions!$C92,Lease_Tenure,3,FALSE))^(G$102-1),0)</f>
        <v>21.313432835820898</v>
      </c>
      <c r="H107" s="172">
        <f>IFERROR(Assumptions!$H92*(1+VLOOKUP(Assumptions!$C92,Lease_Tenure,3,FALSE))^(H$102-1),0)</f>
        <v>23.871044776119408</v>
      </c>
      <c r="I107" s="172">
        <f>IFERROR(Assumptions!$H92*(1+VLOOKUP(Assumptions!$C92,Lease_Tenure,3,FALSE))^(I$102-1),0)</f>
        <v>26.735570149253739</v>
      </c>
      <c r="J107" s="172">
        <f>IFERROR(Assumptions!$H92*(1+VLOOKUP(Assumptions!$C92,Lease_Tenure,3,FALSE))^(J$102-1),0)</f>
        <v>29.943838567164185</v>
      </c>
      <c r="K107" s="172">
        <f>IFERROR(Assumptions!$H92*(1+VLOOKUP(Assumptions!$C92,Lease_Tenure,3,FALSE))^(K$102-1),0)</f>
        <v>33.537099195223888</v>
      </c>
      <c r="L107" s="172">
        <f>IFERROR(Assumptions!$H92*(1+VLOOKUP(Assumptions!$C92,Lease_Tenure,3,FALSE))^(L$102-1),0)</f>
        <v>37.56155109865076</v>
      </c>
      <c r="M107" s="172">
        <f>IFERROR(Assumptions!$H92*(1+VLOOKUP(Assumptions!$C92,Lease_Tenure,3,FALSE))^(M$102-1),0)</f>
        <v>42.068937230488856</v>
      </c>
      <c r="N107" s="172">
        <f>IFERROR(Assumptions!$H92*(1+VLOOKUP(Assumptions!$C92,Lease_Tenure,3,FALSE))^(N$102-1),0)</f>
        <v>47.117209698147519</v>
      </c>
      <c r="O107" s="172">
        <f>IFERROR(Assumptions!$H92*(1+VLOOKUP(Assumptions!$C92,Lease_Tenure,3,FALSE))^(O$102-1),0)</f>
        <v>52.771274861925228</v>
      </c>
      <c r="P107" s="172">
        <f>IFERROR(Assumptions!$H92*(1+VLOOKUP(Assumptions!$C92,Lease_Tenure,3,FALSE))^(P$102-1),0)</f>
        <v>59.103827845356257</v>
      </c>
      <c r="Q107" s="172">
        <f>IFERROR(Assumptions!$H92*(1+VLOOKUP(Assumptions!$C92,Lease_Tenure,3,FALSE))^(Q$102-1),0)</f>
        <v>66.196287186799026</v>
      </c>
      <c r="R107" s="172">
        <f>IFERROR(Assumptions!$H92*(1+VLOOKUP(Assumptions!$C92,Lease_Tenure,3,FALSE))^(R$102-1),0)</f>
        <v>74.139841649214901</v>
      </c>
      <c r="S107" s="172">
        <f>IFERROR(Assumptions!$H92*(1+VLOOKUP(Assumptions!$C92,Lease_Tenure,3,FALSE))^(S$102-1),0)</f>
        <v>83.036622647120694</v>
      </c>
    </row>
    <row r="108" spans="2:19">
      <c r="B108" s="155">
        <v>6</v>
      </c>
      <c r="C108" s="155" t="str">
        <f t="shared" si="18"/>
        <v>Anchor</v>
      </c>
      <c r="D108" s="155"/>
      <c r="E108" s="155"/>
      <c r="F108" s="173">
        <f>Assumptions!H93</f>
        <v>7.611940298507462</v>
      </c>
      <c r="G108" s="172">
        <f>IFERROR(Assumptions!$H93*(1+VLOOKUP(Assumptions!$C93,Lease_Tenure,3,FALSE))^(G$102-1),0)</f>
        <v>7.7641791044776109</v>
      </c>
      <c r="H108" s="172">
        <f>IFERROR(Assumptions!$H93*(1+VLOOKUP(Assumptions!$C93,Lease_Tenure,3,FALSE))^(H$102-1),0)</f>
        <v>7.9194626865671633</v>
      </c>
      <c r="I108" s="172">
        <f>IFERROR(Assumptions!$H93*(1+VLOOKUP(Assumptions!$C93,Lease_Tenure,3,FALSE))^(I$102-1),0)</f>
        <v>8.0778519402985065</v>
      </c>
      <c r="J108" s="172">
        <f>IFERROR(Assumptions!$H93*(1+VLOOKUP(Assumptions!$C93,Lease_Tenure,3,FALSE))^(J$102-1),0)</f>
        <v>8.2394089791044767</v>
      </c>
      <c r="K108" s="172">
        <f>IFERROR(Assumptions!$H93*(1+VLOOKUP(Assumptions!$C93,Lease_Tenure,3,FALSE))^(K$102-1),0)</f>
        <v>8.404197158686566</v>
      </c>
      <c r="L108" s="172">
        <f>IFERROR(Assumptions!$H93*(1+VLOOKUP(Assumptions!$C93,Lease_Tenure,3,FALSE))^(L$102-1),0)</f>
        <v>8.5722811018602982</v>
      </c>
      <c r="M108" s="172">
        <f>IFERROR(Assumptions!$H93*(1+VLOOKUP(Assumptions!$C93,Lease_Tenure,3,FALSE))^(M$102-1),0)</f>
        <v>8.7437267238975025</v>
      </c>
      <c r="N108" s="172">
        <f>IFERROR(Assumptions!$H93*(1+VLOOKUP(Assumptions!$C93,Lease_Tenure,3,FALSE))^(N$102-1),0)</f>
        <v>8.9186012583754533</v>
      </c>
      <c r="O108" s="172">
        <f>IFERROR(Assumptions!$H93*(1+VLOOKUP(Assumptions!$C93,Lease_Tenure,3,FALSE))^(O$102-1),0)</f>
        <v>9.0969732835429618</v>
      </c>
      <c r="P108" s="172">
        <f>IFERROR(Assumptions!$H93*(1+VLOOKUP(Assumptions!$C93,Lease_Tenure,3,FALSE))^(P$102-1),0)</f>
        <v>9.2789127492138217</v>
      </c>
      <c r="Q108" s="172">
        <f>IFERROR(Assumptions!$H93*(1+VLOOKUP(Assumptions!$C93,Lease_Tenure,3,FALSE))^(Q$102-1),0)</f>
        <v>9.4644910041980967</v>
      </c>
      <c r="R108" s="172">
        <f>IFERROR(Assumptions!$H93*(1+VLOOKUP(Assumptions!$C93,Lease_Tenure,3,FALSE))^(R$102-1),0)</f>
        <v>9.6537808242820606</v>
      </c>
      <c r="S108" s="172">
        <f>IFERROR(Assumptions!$H93*(1+VLOOKUP(Assumptions!$C93,Lease_Tenure,3,FALSE))^(S$102-1),0)</f>
        <v>9.8468564407677004</v>
      </c>
    </row>
    <row r="109" spans="2:19">
      <c r="B109" s="155">
        <v>7</v>
      </c>
      <c r="C109" s="155" t="str">
        <f t="shared" si="18"/>
        <v>Large Tenant</v>
      </c>
      <c r="D109" s="155"/>
      <c r="E109" s="155"/>
      <c r="F109" s="173">
        <f>Assumptions!H94</f>
        <v>12.686567164179104</v>
      </c>
      <c r="G109" s="172">
        <f>IFERROR(Assumptions!$H94*(1+VLOOKUP(Assumptions!$C94,Lease_Tenure,3,FALSE))^(G$102-1),0)</f>
        <v>13.32089552238806</v>
      </c>
      <c r="H109" s="172">
        <f>IFERROR(Assumptions!$H94*(1+VLOOKUP(Assumptions!$C94,Lease_Tenure,3,FALSE))^(H$102-1),0)</f>
        <v>13.986940298507463</v>
      </c>
      <c r="I109" s="172">
        <f>IFERROR(Assumptions!$H94*(1+VLOOKUP(Assumptions!$C94,Lease_Tenure,3,FALSE))^(I$102-1),0)</f>
        <v>14.686287313432837</v>
      </c>
      <c r="J109" s="172">
        <f>IFERROR(Assumptions!$H94*(1+VLOOKUP(Assumptions!$C94,Lease_Tenure,3,FALSE))^(J$102-1),0)</f>
        <v>15.420601679104477</v>
      </c>
      <c r="K109" s="172">
        <f>IFERROR(Assumptions!$H94*(1+VLOOKUP(Assumptions!$C94,Lease_Tenure,3,FALSE))^(K$102-1),0)</f>
        <v>16.191631763059704</v>
      </c>
      <c r="L109" s="172">
        <f>IFERROR(Assumptions!$H94*(1+VLOOKUP(Assumptions!$C94,Lease_Tenure,3,FALSE))^(L$102-1),0)</f>
        <v>17.001213351212687</v>
      </c>
      <c r="M109" s="172">
        <f>IFERROR(Assumptions!$H94*(1+VLOOKUP(Assumptions!$C94,Lease_Tenure,3,FALSE))^(M$102-1),0)</f>
        <v>17.851274018773324</v>
      </c>
      <c r="N109" s="172">
        <f>IFERROR(Assumptions!$H94*(1+VLOOKUP(Assumptions!$C94,Lease_Tenure,3,FALSE))^(N$102-1),0)</f>
        <v>18.743837719711987</v>
      </c>
      <c r="O109" s="172">
        <f>IFERROR(Assumptions!$H94*(1+VLOOKUP(Assumptions!$C94,Lease_Tenure,3,FALSE))^(O$102-1),0)</f>
        <v>19.681029605697589</v>
      </c>
      <c r="P109" s="172">
        <f>IFERROR(Assumptions!$H94*(1+VLOOKUP(Assumptions!$C94,Lease_Tenure,3,FALSE))^(P$102-1),0)</f>
        <v>20.665081085982468</v>
      </c>
      <c r="Q109" s="172">
        <f>IFERROR(Assumptions!$H94*(1+VLOOKUP(Assumptions!$C94,Lease_Tenure,3,FALSE))^(Q$102-1),0)</f>
        <v>21.698335140281593</v>
      </c>
      <c r="R109" s="172">
        <f>IFERROR(Assumptions!$H94*(1+VLOOKUP(Assumptions!$C94,Lease_Tenure,3,FALSE))^(R$102-1),0)</f>
        <v>22.783251897295667</v>
      </c>
      <c r="S109" s="172">
        <f>IFERROR(Assumptions!$H94*(1+VLOOKUP(Assumptions!$C94,Lease_Tenure,3,FALSE))^(S$102-1),0)</f>
        <v>23.922414492160456</v>
      </c>
    </row>
    <row r="110" spans="2:19">
      <c r="B110" s="155">
        <v>8</v>
      </c>
      <c r="C110" s="155" t="str">
        <f t="shared" si="18"/>
        <v>Large Tenant</v>
      </c>
      <c r="D110" s="155"/>
      <c r="E110" s="155"/>
      <c r="F110" s="173">
        <f>Assumptions!H95</f>
        <v>6.3432835820895521</v>
      </c>
      <c r="G110" s="172">
        <f>IFERROR(Assumptions!$H95*(1+VLOOKUP(Assumptions!$C95,Lease_Tenure,3,FALSE))^(G$102-1),0)</f>
        <v>6.66044776119403</v>
      </c>
      <c r="H110" s="172">
        <f>IFERROR(Assumptions!$H95*(1+VLOOKUP(Assumptions!$C95,Lease_Tenure,3,FALSE))^(H$102-1),0)</f>
        <v>6.9934701492537314</v>
      </c>
      <c r="I110" s="172">
        <f>IFERROR(Assumptions!$H95*(1+VLOOKUP(Assumptions!$C95,Lease_Tenure,3,FALSE))^(I$102-1),0)</f>
        <v>7.3431436567164186</v>
      </c>
      <c r="J110" s="172">
        <f>IFERROR(Assumptions!$H95*(1+VLOOKUP(Assumptions!$C95,Lease_Tenure,3,FALSE))^(J$102-1),0)</f>
        <v>7.7103008395522385</v>
      </c>
      <c r="K110" s="172">
        <f>IFERROR(Assumptions!$H95*(1+VLOOKUP(Assumptions!$C95,Lease_Tenure,3,FALSE))^(K$102-1),0)</f>
        <v>8.0958158815298518</v>
      </c>
      <c r="L110" s="172">
        <f>IFERROR(Assumptions!$H95*(1+VLOOKUP(Assumptions!$C95,Lease_Tenure,3,FALSE))^(L$102-1),0)</f>
        <v>8.5006066756063436</v>
      </c>
      <c r="M110" s="172">
        <f>IFERROR(Assumptions!$H95*(1+VLOOKUP(Assumptions!$C95,Lease_Tenure,3,FALSE))^(M$102-1),0)</f>
        <v>8.9256370093866622</v>
      </c>
      <c r="N110" s="172">
        <f>IFERROR(Assumptions!$H95*(1+VLOOKUP(Assumptions!$C95,Lease_Tenure,3,FALSE))^(N$102-1),0)</f>
        <v>9.3719188598559935</v>
      </c>
      <c r="O110" s="172">
        <f>IFERROR(Assumptions!$H95*(1+VLOOKUP(Assumptions!$C95,Lease_Tenure,3,FALSE))^(O$102-1),0)</f>
        <v>9.8405148028487943</v>
      </c>
      <c r="P110" s="172">
        <f>IFERROR(Assumptions!$H95*(1+VLOOKUP(Assumptions!$C95,Lease_Tenure,3,FALSE))^(P$102-1),0)</f>
        <v>10.332540542991234</v>
      </c>
      <c r="Q110" s="172">
        <f>IFERROR(Assumptions!$H95*(1+VLOOKUP(Assumptions!$C95,Lease_Tenure,3,FALSE))^(Q$102-1),0)</f>
        <v>10.849167570140796</v>
      </c>
      <c r="R110" s="172">
        <f>IFERROR(Assumptions!$H95*(1+VLOOKUP(Assumptions!$C95,Lease_Tenure,3,FALSE))^(R$102-1),0)</f>
        <v>11.391625948647834</v>
      </c>
      <c r="S110" s="172">
        <f>IFERROR(Assumptions!$H95*(1+VLOOKUP(Assumptions!$C95,Lease_Tenure,3,FALSE))^(S$102-1),0)</f>
        <v>11.961207246080228</v>
      </c>
    </row>
    <row r="111" spans="2:19">
      <c r="B111" s="155">
        <v>9</v>
      </c>
      <c r="C111" s="155" t="str">
        <f t="shared" si="18"/>
        <v>Medium Tenant</v>
      </c>
      <c r="D111" s="155"/>
      <c r="E111" s="155"/>
      <c r="F111" s="173">
        <f>Assumptions!H96</f>
        <v>8.5</v>
      </c>
      <c r="G111" s="172">
        <f>IFERROR(Assumptions!$H96*(1+VLOOKUP(Assumptions!$C96,Lease_Tenure,3,FALSE))^(G$102-1),0)</f>
        <v>9.18</v>
      </c>
      <c r="H111" s="172">
        <f>IFERROR(Assumptions!$H96*(1+VLOOKUP(Assumptions!$C96,Lease_Tenure,3,FALSE))^(H$102-1),0)</f>
        <v>9.9144000000000005</v>
      </c>
      <c r="I111" s="172">
        <f>IFERROR(Assumptions!$H96*(1+VLOOKUP(Assumptions!$C96,Lease_Tenure,3,FALSE))^(I$102-1),0)</f>
        <v>10.707552000000002</v>
      </c>
      <c r="J111" s="172">
        <f>IFERROR(Assumptions!$H96*(1+VLOOKUP(Assumptions!$C96,Lease_Tenure,3,FALSE))^(J$102-1),0)</f>
        <v>11.564156160000003</v>
      </c>
      <c r="K111" s="172">
        <f>IFERROR(Assumptions!$H96*(1+VLOOKUP(Assumptions!$C96,Lease_Tenure,3,FALSE))^(K$102-1),0)</f>
        <v>12.489288652800003</v>
      </c>
      <c r="L111" s="172">
        <f>IFERROR(Assumptions!$H96*(1+VLOOKUP(Assumptions!$C96,Lease_Tenure,3,FALSE))^(L$102-1),0)</f>
        <v>13.488431745024005</v>
      </c>
      <c r="M111" s="172">
        <f>IFERROR(Assumptions!$H96*(1+VLOOKUP(Assumptions!$C96,Lease_Tenure,3,FALSE))^(M$102-1),0)</f>
        <v>14.567506284625926</v>
      </c>
      <c r="N111" s="172">
        <f>IFERROR(Assumptions!$H96*(1+VLOOKUP(Assumptions!$C96,Lease_Tenure,3,FALSE))^(N$102-1),0)</f>
        <v>15.732906787395999</v>
      </c>
      <c r="O111" s="172">
        <f>IFERROR(Assumptions!$H96*(1+VLOOKUP(Assumptions!$C96,Lease_Tenure,3,FALSE))^(O$102-1),0)</f>
        <v>16.991539330387681</v>
      </c>
      <c r="P111" s="172">
        <f>IFERROR(Assumptions!$H96*(1+VLOOKUP(Assumptions!$C96,Lease_Tenure,3,FALSE))^(P$102-1),0)</f>
        <v>18.350862476818698</v>
      </c>
      <c r="Q111" s="172">
        <f>IFERROR(Assumptions!$H96*(1+VLOOKUP(Assumptions!$C96,Lease_Tenure,3,FALSE))^(Q$102-1),0)</f>
        <v>19.818931474964192</v>
      </c>
      <c r="R111" s="172">
        <f>IFERROR(Assumptions!$H96*(1+VLOOKUP(Assumptions!$C96,Lease_Tenure,3,FALSE))^(R$102-1),0)</f>
        <v>21.404445992961328</v>
      </c>
      <c r="S111" s="172">
        <f>IFERROR(Assumptions!$H96*(1+VLOOKUP(Assumptions!$C96,Lease_Tenure,3,FALSE))^(S$102-1),0)</f>
        <v>23.116801672398235</v>
      </c>
    </row>
    <row r="112" spans="2:19">
      <c r="B112" s="155">
        <v>10</v>
      </c>
      <c r="C112" s="155" t="str">
        <f t="shared" si="18"/>
        <v>Small Tenant</v>
      </c>
      <c r="D112" s="155"/>
      <c r="E112" s="155"/>
      <c r="F112" s="173">
        <f>Assumptions!H97</f>
        <v>31.71641791044776</v>
      </c>
      <c r="G112" s="172">
        <f>IFERROR(Assumptions!$H97*(1+VLOOKUP(Assumptions!$C97,Lease_Tenure,3,FALSE))^(G$102-1),0)</f>
        <v>34.888059701492537</v>
      </c>
      <c r="H112" s="172">
        <f>IFERROR(Assumptions!$H97*(1+VLOOKUP(Assumptions!$C97,Lease_Tenure,3,FALSE))^(H$102-1),0)</f>
        <v>38.376865671641795</v>
      </c>
      <c r="I112" s="172">
        <f>IFERROR(Assumptions!$H97*(1+VLOOKUP(Assumptions!$C97,Lease_Tenure,3,FALSE))^(I$102-1),0)</f>
        <v>42.214552238805979</v>
      </c>
      <c r="J112" s="172">
        <f>IFERROR(Assumptions!$H97*(1+VLOOKUP(Assumptions!$C97,Lease_Tenure,3,FALSE))^(J$102-1),0)</f>
        <v>46.436007462686575</v>
      </c>
      <c r="K112" s="172">
        <f>IFERROR(Assumptions!$H97*(1+VLOOKUP(Assumptions!$C97,Lease_Tenure,3,FALSE))^(K$102-1),0)</f>
        <v>51.079608208955236</v>
      </c>
      <c r="L112" s="172">
        <f>IFERROR(Assumptions!$H97*(1+VLOOKUP(Assumptions!$C97,Lease_Tenure,3,FALSE))^(L$102-1),0)</f>
        <v>56.187569029850771</v>
      </c>
      <c r="M112" s="172">
        <f>IFERROR(Assumptions!$H97*(1+VLOOKUP(Assumptions!$C97,Lease_Tenure,3,FALSE))^(M$102-1),0)</f>
        <v>61.806325932835854</v>
      </c>
      <c r="N112" s="172">
        <f>IFERROR(Assumptions!$H97*(1+VLOOKUP(Assumptions!$C97,Lease_Tenure,3,FALSE))^(N$102-1),0)</f>
        <v>67.986958526119437</v>
      </c>
      <c r="O112" s="172">
        <f>IFERROR(Assumptions!$H97*(1+VLOOKUP(Assumptions!$C97,Lease_Tenure,3,FALSE))^(O$102-1),0)</f>
        <v>74.78565437873138</v>
      </c>
      <c r="P112" s="172">
        <f>IFERROR(Assumptions!$H97*(1+VLOOKUP(Assumptions!$C97,Lease_Tenure,3,FALSE))^(P$102-1),0)</f>
        <v>82.264219816604538</v>
      </c>
      <c r="Q112" s="172">
        <f>IFERROR(Assumptions!$H97*(1+VLOOKUP(Assumptions!$C97,Lease_Tenure,3,FALSE))^(Q$102-1),0)</f>
        <v>90.490641798265003</v>
      </c>
      <c r="R112" s="172">
        <f>IFERROR(Assumptions!$H97*(1+VLOOKUP(Assumptions!$C97,Lease_Tenure,3,FALSE))^(R$102-1),0)</f>
        <v>99.53970597809149</v>
      </c>
      <c r="S112" s="172">
        <f>IFERROR(Assumptions!$H97*(1+VLOOKUP(Assumptions!$C97,Lease_Tenure,3,FALSE))^(S$102-1),0)</f>
        <v>109.49367657590065</v>
      </c>
    </row>
    <row r="113" spans="2:19">
      <c r="B113" s="155">
        <v>11</v>
      </c>
      <c r="C113" s="155" t="str">
        <f t="shared" si="18"/>
        <v>Other</v>
      </c>
      <c r="D113" s="155"/>
      <c r="E113" s="155"/>
      <c r="F113" s="173">
        <f>Assumptions!H98</f>
        <v>47.57462686567164</v>
      </c>
      <c r="G113" s="172">
        <f>IFERROR(Assumptions!$H98*(1+VLOOKUP(Assumptions!$C98,Lease_Tenure,3,FALSE))^(G$102-1),0)</f>
        <v>53.28358208955224</v>
      </c>
      <c r="H113" s="172">
        <f>IFERROR(Assumptions!$H98*(1+VLOOKUP(Assumptions!$C98,Lease_Tenure,3,FALSE))^(H$102-1),0)</f>
        <v>59.677611940298512</v>
      </c>
      <c r="I113" s="172">
        <f>IFERROR(Assumptions!$H98*(1+VLOOKUP(Assumptions!$C98,Lease_Tenure,3,FALSE))^(I$102-1),0)</f>
        <v>66.838925373134344</v>
      </c>
      <c r="J113" s="172">
        <f>IFERROR(Assumptions!$H98*(1+VLOOKUP(Assumptions!$C98,Lease_Tenure,3,FALSE))^(J$102-1),0)</f>
        <v>74.859596417910467</v>
      </c>
      <c r="K113" s="172">
        <f>IFERROR(Assumptions!$H98*(1+VLOOKUP(Assumptions!$C98,Lease_Tenure,3,FALSE))^(K$102-1),0)</f>
        <v>83.842747988059728</v>
      </c>
      <c r="L113" s="172">
        <f>IFERROR(Assumptions!$H98*(1+VLOOKUP(Assumptions!$C98,Lease_Tenure,3,FALSE))^(L$102-1),0)</f>
        <v>93.903877746626904</v>
      </c>
      <c r="M113" s="172">
        <f>IFERROR(Assumptions!$H98*(1+VLOOKUP(Assumptions!$C98,Lease_Tenure,3,FALSE))^(M$102-1),0)</f>
        <v>105.17234307622213</v>
      </c>
      <c r="N113" s="172">
        <f>IFERROR(Assumptions!$H98*(1+VLOOKUP(Assumptions!$C98,Lease_Tenure,3,FALSE))^(N$102-1),0)</f>
        <v>117.7930242453688</v>
      </c>
      <c r="O113" s="172">
        <f>IFERROR(Assumptions!$H98*(1+VLOOKUP(Assumptions!$C98,Lease_Tenure,3,FALSE))^(O$102-1),0)</f>
        <v>131.92818715481306</v>
      </c>
      <c r="P113" s="172">
        <f>IFERROR(Assumptions!$H98*(1+VLOOKUP(Assumptions!$C98,Lease_Tenure,3,FALSE))^(P$102-1),0)</f>
        <v>147.75956961339062</v>
      </c>
      <c r="Q113" s="172">
        <f>IFERROR(Assumptions!$H98*(1+VLOOKUP(Assumptions!$C98,Lease_Tenure,3,FALSE))^(Q$102-1),0)</f>
        <v>165.49071796699755</v>
      </c>
      <c r="R113" s="172">
        <f>IFERROR(Assumptions!$H98*(1+VLOOKUP(Assumptions!$C98,Lease_Tenure,3,FALSE))^(R$102-1),0)</f>
        <v>185.34960412303724</v>
      </c>
      <c r="S113" s="172">
        <f>IFERROR(Assumptions!$H98*(1+VLOOKUP(Assumptions!$C98,Lease_Tenure,3,FALSE))^(S$102-1),0)</f>
        <v>207.59155661780173</v>
      </c>
    </row>
    <row r="114" spans="2:19">
      <c r="B114" s="167">
        <v>12</v>
      </c>
      <c r="C114" s="167" t="str">
        <f t="shared" si="18"/>
        <v>Other</v>
      </c>
      <c r="D114" s="167"/>
      <c r="E114" s="167"/>
      <c r="F114" s="174">
        <f>Assumptions!H99</f>
        <v>23.78731343283582</v>
      </c>
      <c r="G114" s="172">
        <f>IFERROR(Assumptions!$H99*(1+VLOOKUP(Assumptions!$C99,Lease_Tenure,3,FALSE))^(G$102-1),0)</f>
        <v>26.64179104477612</v>
      </c>
      <c r="H114" s="172">
        <f>IFERROR(Assumptions!$H99*(1+VLOOKUP(Assumptions!$C99,Lease_Tenure,3,FALSE))^(H$102-1),0)</f>
        <v>29.838805970149256</v>
      </c>
      <c r="I114" s="172">
        <f>IFERROR(Assumptions!$H99*(1+VLOOKUP(Assumptions!$C99,Lease_Tenure,3,FALSE))^(I$102-1),0)</f>
        <v>33.419462686567172</v>
      </c>
      <c r="J114" s="172">
        <f>IFERROR(Assumptions!$H99*(1+VLOOKUP(Assumptions!$C99,Lease_Tenure,3,FALSE))^(J$102-1),0)</f>
        <v>37.429798208955233</v>
      </c>
      <c r="K114" s="172">
        <f>IFERROR(Assumptions!$H99*(1+VLOOKUP(Assumptions!$C99,Lease_Tenure,3,FALSE))^(K$102-1),0)</f>
        <v>41.921373994029864</v>
      </c>
      <c r="L114" s="172">
        <f>IFERROR(Assumptions!$H99*(1+VLOOKUP(Assumptions!$C99,Lease_Tenure,3,FALSE))^(L$102-1),0)</f>
        <v>46.951938873313452</v>
      </c>
      <c r="M114" s="172">
        <f>IFERROR(Assumptions!$H99*(1+VLOOKUP(Assumptions!$C99,Lease_Tenure,3,FALSE))^(M$102-1),0)</f>
        <v>52.586171538111067</v>
      </c>
      <c r="N114" s="172">
        <f>IFERROR(Assumptions!$H99*(1+VLOOKUP(Assumptions!$C99,Lease_Tenure,3,FALSE))^(N$102-1),0)</f>
        <v>58.896512122684399</v>
      </c>
      <c r="O114" s="172">
        <f>IFERROR(Assumptions!$H99*(1+VLOOKUP(Assumptions!$C99,Lease_Tenure,3,FALSE))^(O$102-1),0)</f>
        <v>65.96409357740653</v>
      </c>
      <c r="P114" s="172">
        <f>IFERROR(Assumptions!$H99*(1+VLOOKUP(Assumptions!$C99,Lease_Tenure,3,FALSE))^(P$102-1),0)</f>
        <v>73.879784806695312</v>
      </c>
      <c r="Q114" s="172">
        <f>IFERROR(Assumptions!$H99*(1+VLOOKUP(Assumptions!$C99,Lease_Tenure,3,FALSE))^(Q$102-1),0)</f>
        <v>82.745358983498775</v>
      </c>
      <c r="R114" s="172">
        <f>IFERROR(Assumptions!$H99*(1+VLOOKUP(Assumptions!$C99,Lease_Tenure,3,FALSE))^(R$102-1),0)</f>
        <v>92.674802061518619</v>
      </c>
      <c r="S114" s="172">
        <f>IFERROR(Assumptions!$H99*(1+VLOOKUP(Assumptions!$C99,Lease_Tenure,3,FALSE))^(S$102-1),0)</f>
        <v>103.79577830890086</v>
      </c>
    </row>
    <row r="117" spans="2:19">
      <c r="F117" s="351"/>
      <c r="G117" s="353">
        <f ca="1">IFERROR(IF($T$48=$V$48,IF($D119=1,OFFSET($E$102,$B119,G$118)*(1+$P88),IF(MOD(G$118,$D119)=1,OFFSET($E$102,$B119,G$118)*(1+$P88),F119*(1+$K88))),IF($D119=1,F119*(1+$Q88),IF(MOD(G$118,$D119)=1,F119*(1+$Q88),F119*(1+$K88)))),0)</f>
        <v>11.988805970149254</v>
      </c>
    </row>
    <row r="118" spans="2:19">
      <c r="B118" s="155"/>
      <c r="C118" s="155" t="s">
        <v>397</v>
      </c>
      <c r="D118" s="148" t="s">
        <v>46</v>
      </c>
      <c r="E118" s="148" t="s">
        <v>50</v>
      </c>
      <c r="F118" s="151">
        <v>1</v>
      </c>
      <c r="G118" s="151">
        <v>2</v>
      </c>
      <c r="H118" s="151">
        <v>3</v>
      </c>
      <c r="I118" s="151">
        <v>4</v>
      </c>
      <c r="J118" s="151">
        <v>5</v>
      </c>
      <c r="K118" s="151">
        <v>6</v>
      </c>
      <c r="L118" s="151">
        <v>7</v>
      </c>
      <c r="M118" s="151">
        <v>8</v>
      </c>
      <c r="N118" s="151">
        <v>9</v>
      </c>
      <c r="O118" s="151">
        <v>10</v>
      </c>
      <c r="P118" s="151">
        <v>11</v>
      </c>
      <c r="Q118" s="151">
        <v>12</v>
      </c>
      <c r="R118" s="151">
        <v>13</v>
      </c>
      <c r="S118" s="151">
        <v>14</v>
      </c>
    </row>
    <row r="119" spans="2:19">
      <c r="B119" s="148">
        <v>1</v>
      </c>
      <c r="C119" s="148" t="str">
        <f t="shared" ref="C119:C130" si="19">VLOOKUP($B119,Tenant_List,7,FALSE)</f>
        <v>Large Tenant</v>
      </c>
      <c r="D119" s="172">
        <f>Assumptions!J88</f>
        <v>4</v>
      </c>
      <c r="E119" s="176">
        <f>Assumptions!L88</f>
        <v>3</v>
      </c>
      <c r="F119" s="163">
        <f>Assumptions!I88</f>
        <v>11.417910447761194</v>
      </c>
      <c r="G119" s="172">
        <f ca="1">IFERROR(IF($T$48=$V$48,IF($D119=1,OFFSET($E$102,$B119,G$118)*(1+$P88),IF(MOD(G$118,$D119)=1,OFFSET($E$102,$B119,G$118)*(1+$P88),F119*(1+$K88))),IF($D119=1,F119*(1+$Q88),IF(MOD(G$118,$D119)=1,F119*(1+$Q88),IF(G$118&lt;=$D119,F119*(1+$K88),F119*(1+$Q88))))),0)</f>
        <v>11.988805970149254</v>
      </c>
      <c r="H119" s="172">
        <f t="shared" ref="G119:S119" ca="1" si="20">IFERROR(IF($T$48=$V$48,IF($D119=1,OFFSET($E$102,$B119,H$118)*(1+$P88),IF(MOD(H$118,$D119)=1,OFFSET($E$102,$B119,H$118)*(1+$P88),G119*(1+$K88))),IF($D119=1,G119*(1+$Q88),IF(MOD(H$118,$D119)=1,G119*(1+$Q88),IF(H$118&lt;=$D119,G119*(1+$K88),G119*(1+$Q88))))),0)</f>
        <v>12.588246268656718</v>
      </c>
      <c r="I119" s="172">
        <f t="shared" ca="1" si="20"/>
        <v>13.217658582089555</v>
      </c>
      <c r="J119" s="172">
        <f t="shared" ca="1" si="20"/>
        <v>13.746364925373138</v>
      </c>
      <c r="K119" s="172">
        <f t="shared" ca="1" si="20"/>
        <v>14.296219522388064</v>
      </c>
      <c r="L119" s="172">
        <f t="shared" ca="1" si="20"/>
        <v>14.868068303283588</v>
      </c>
      <c r="M119" s="172">
        <f t="shared" ca="1" si="20"/>
        <v>15.462791035414932</v>
      </c>
      <c r="N119" s="172">
        <f t="shared" ca="1" si="20"/>
        <v>16.08130267683153</v>
      </c>
      <c r="O119" s="172">
        <f t="shared" ca="1" si="20"/>
        <v>16.724554783904793</v>
      </c>
      <c r="P119" s="172">
        <f t="shared" ca="1" si="20"/>
        <v>17.393536975260986</v>
      </c>
      <c r="Q119" s="172">
        <f t="shared" ca="1" si="20"/>
        <v>18.089278454271426</v>
      </c>
      <c r="R119" s="172">
        <f t="shared" ca="1" si="20"/>
        <v>18.812849592442284</v>
      </c>
      <c r="S119" s="172">
        <f t="shared" ca="1" si="20"/>
        <v>19.565363576139976</v>
      </c>
    </row>
    <row r="120" spans="2:19">
      <c r="B120" s="148">
        <v>2</v>
      </c>
      <c r="C120" s="148" t="str">
        <f t="shared" si="19"/>
        <v>Medium Tenant</v>
      </c>
      <c r="D120" s="172">
        <f>Assumptions!J89</f>
        <v>3</v>
      </c>
      <c r="E120" s="176">
        <f>Assumptions!L89</f>
        <v>2</v>
      </c>
      <c r="F120" s="163">
        <f>Assumptions!I89</f>
        <v>15.3</v>
      </c>
      <c r="G120" s="172">
        <f ca="1">IFERROR(IF(Assumptions!$T$48=Assumptions!$V$48,IF($D120=1,OFFSET(Assumptions!$E$102,$B120,G$118)*(1+Assumptions!$P89),IF(MOD(G$118,$D120)=1,OFFSET(Assumptions!$E$102,$B120,G$118)*(1+Assumptions!$P89),F120*(1+Assumptions!$K89))),IF($D120=1,F120*(1+Assumptions!$Q89),IF(MOD(G$118,$D120)=1,F120*(1+Assumptions!$Q89),F120*(1+Assumptions!$K89)))),0)</f>
        <v>16.524000000000001</v>
      </c>
      <c r="H120" s="172">
        <f ca="1">IFERROR(IF(Assumptions!$T$48=Assumptions!$V$48,IF($D120=1,OFFSET(Assumptions!$E$102,$B120,H$118)*(1+Assumptions!$P89),IF(MOD(H$118,$D120)=1,OFFSET(Assumptions!$E$102,$B120,H$118)*(1+Assumptions!$P89),G120*(1+Assumptions!$K89))),IF($D120=1,G120*(1+Assumptions!$Q89),IF(MOD(H$118,$D120)=1,G120*(1+Assumptions!$Q89),G120*(1+Assumptions!$K89)))),0)</f>
        <v>17.845920000000003</v>
      </c>
      <c r="I120" s="172">
        <f ca="1">IFERROR(IF(Assumptions!$T$48=Assumptions!$V$48,IF($D120=1,OFFSET(Assumptions!$E$102,$B120,I$118)*(1+Assumptions!$P89),IF(MOD(I$118,$D120)=1,OFFSET(Assumptions!$E$102,$B120,I$118)*(1+Assumptions!$P89),H120*(1+Assumptions!$K89))),IF($D120=1,H120*(1+Assumptions!$Q89),IF(MOD(I$118,$D120)=1,H120*(1+Assumptions!$Q89),H120*(1+Assumptions!$K89)))),0)</f>
        <v>18.738216000000005</v>
      </c>
      <c r="J120" s="172">
        <f ca="1">IFERROR(IF(Assumptions!$T$48=Assumptions!$V$48,IF($D120=1,OFFSET(Assumptions!$E$102,$B120,J$118)*(1+Assumptions!$P89),IF(MOD(J$118,$D120)=1,OFFSET(Assumptions!$E$102,$B120,J$118)*(1+Assumptions!$P89),I120*(1+Assumptions!$K89))),IF($D120=1,I120*(1+Assumptions!$Q89),IF(MOD(J$118,$D120)=1,I120*(1+Assumptions!$Q89),I120*(1+Assumptions!$K89)))),0)</f>
        <v>20.237273280000007</v>
      </c>
      <c r="K120" s="172">
        <f ca="1">IFERROR(IF(Assumptions!$T$48=Assumptions!$V$48,IF($D120=1,OFFSET(Assumptions!$E$102,$B120,K$118)*(1+Assumptions!$P89),IF(MOD(K$118,$D120)=1,OFFSET(Assumptions!$E$102,$B120,K$118)*(1+Assumptions!$P89),J120*(1+Assumptions!$K89))),IF($D120=1,J120*(1+Assumptions!$Q89),IF(MOD(K$118,$D120)=1,J120*(1+Assumptions!$Q89),J120*(1+Assumptions!$K89)))),0)</f>
        <v>21.856255142400009</v>
      </c>
      <c r="L120" s="172">
        <f ca="1">IFERROR(IF(Assumptions!$T$48=Assumptions!$V$48,IF($D120=1,OFFSET(Assumptions!$E$102,$B120,L$118)*(1+Assumptions!$P89),IF(MOD(L$118,$D120)=1,OFFSET(Assumptions!$E$102,$B120,L$118)*(1+Assumptions!$P89),K120*(1+Assumptions!$K89))),IF($D120=1,K120*(1+Assumptions!$Q89),IF(MOD(L$118,$D120)=1,K120*(1+Assumptions!$Q89),K120*(1+Assumptions!$K89)))),0)</f>
        <v>22.94906789952001</v>
      </c>
      <c r="M120" s="172">
        <f ca="1">IFERROR(IF(Assumptions!$T$48=Assumptions!$V$48,IF($D120=1,OFFSET(Assumptions!$E$102,$B120,M$118)*(1+Assumptions!$P89),IF(MOD(M$118,$D120)=1,OFFSET(Assumptions!$E$102,$B120,M$118)*(1+Assumptions!$P89),L120*(1+Assumptions!$K89))),IF($D120=1,L120*(1+Assumptions!$Q89),IF(MOD(M$118,$D120)=1,L120*(1+Assumptions!$Q89),L120*(1+Assumptions!$K89)))),0)</f>
        <v>24.784993331481612</v>
      </c>
      <c r="N120" s="172">
        <f ca="1">IFERROR(IF(Assumptions!$T$48=Assumptions!$V$48,IF($D120=1,OFFSET(Assumptions!$E$102,$B120,N$118)*(1+Assumptions!$P89),IF(MOD(N$118,$D120)=1,OFFSET(Assumptions!$E$102,$B120,N$118)*(1+Assumptions!$P89),M120*(1+Assumptions!$K89))),IF($D120=1,M120*(1+Assumptions!$Q89),IF(MOD(N$118,$D120)=1,M120*(1+Assumptions!$Q89),M120*(1+Assumptions!$K89)))),0)</f>
        <v>26.767792798000144</v>
      </c>
      <c r="O120" s="172">
        <f ca="1">IFERROR(IF(Assumptions!$T$48=Assumptions!$V$48,IF($D120=1,OFFSET(Assumptions!$E$102,$B120,O$118)*(1+Assumptions!$P89),IF(MOD(O$118,$D120)=1,OFFSET(Assumptions!$E$102,$B120,O$118)*(1+Assumptions!$P89),N120*(1+Assumptions!$K89))),IF($D120=1,N120*(1+Assumptions!$Q89),IF(MOD(O$118,$D120)=1,N120*(1+Assumptions!$Q89),N120*(1+Assumptions!$K89)))),0)</f>
        <v>28.106182437900152</v>
      </c>
      <c r="P120" s="172">
        <f ca="1">IFERROR(IF(Assumptions!$T$48=Assumptions!$V$48,IF($D120=1,OFFSET(Assumptions!$E$102,$B120,P$118)*(1+Assumptions!$P89),IF(MOD(P$118,$D120)=1,OFFSET(Assumptions!$E$102,$B120,P$118)*(1+Assumptions!$P89),O120*(1+Assumptions!$K89))),IF($D120=1,O120*(1+Assumptions!$Q89),IF(MOD(P$118,$D120)=1,O120*(1+Assumptions!$Q89),O120*(1+Assumptions!$K89)))),0)</f>
        <v>30.354677032932166</v>
      </c>
      <c r="Q120" s="172">
        <f ca="1">IFERROR(IF(Assumptions!$T$48=Assumptions!$V$48,IF($D120=1,OFFSET(Assumptions!$E$102,$B120,Q$118)*(1+Assumptions!$P89),IF(MOD(Q$118,$D120)=1,OFFSET(Assumptions!$E$102,$B120,Q$118)*(1+Assumptions!$P89),P120*(1+Assumptions!$K89))),IF($D120=1,P120*(1+Assumptions!$Q89),IF(MOD(Q$118,$D120)=1,P120*(1+Assumptions!$Q89),P120*(1+Assumptions!$K89)))),0)</f>
        <v>32.783051195566742</v>
      </c>
      <c r="R120" s="172">
        <f ca="1">IFERROR(IF(Assumptions!$T$48=Assumptions!$V$48,IF($D120=1,OFFSET(Assumptions!$E$102,$B120,R$118)*(1+Assumptions!$P89),IF(MOD(R$118,$D120)=1,OFFSET(Assumptions!$E$102,$B120,R$118)*(1+Assumptions!$P89),Q120*(1+Assumptions!$K89))),IF($D120=1,Q120*(1+Assumptions!$Q89),IF(MOD(R$118,$D120)=1,Q120*(1+Assumptions!$Q89),Q120*(1+Assumptions!$K89)))),0)</f>
        <v>34.42220375534508</v>
      </c>
      <c r="S120" s="172">
        <f ca="1">IFERROR(IF(Assumptions!$T$48=Assumptions!$V$48,IF($D120=1,OFFSET(Assumptions!$E$102,$B120,S$118)*(1+Assumptions!$P89),IF(MOD(S$118,$D120)=1,OFFSET(Assumptions!$E$102,$B120,S$118)*(1+Assumptions!$P89),R120*(1+Assumptions!$K89))),IF($D120=1,R120*(1+Assumptions!$Q89),IF(MOD(S$118,$D120)=1,R120*(1+Assumptions!$Q89),R120*(1+Assumptions!$K89)))),0)</f>
        <v>37.17598005577269</v>
      </c>
    </row>
    <row r="121" spans="2:19">
      <c r="B121" s="148">
        <v>3</v>
      </c>
      <c r="C121" s="148" t="str">
        <f t="shared" si="19"/>
        <v>Small Tenant</v>
      </c>
      <c r="D121" s="172">
        <f>Assumptions!J90</f>
        <v>2</v>
      </c>
      <c r="E121" s="176">
        <f>Assumptions!L90</f>
        <v>1</v>
      </c>
      <c r="F121" s="163">
        <f>Assumptions!I90</f>
        <v>22.835820895522389</v>
      </c>
      <c r="G121" s="172">
        <f ca="1">IFERROR(IF(Assumptions!$T$48=Assumptions!$V$48,IF($D121=1,OFFSET(Assumptions!$E$102,$B121,G$118)*(1+Assumptions!$P90),IF(MOD(G$118,$D121)=1,OFFSET(Assumptions!$E$102,$B121,G$118)*(1+Assumptions!$P90),F121*(1+Assumptions!$K90))),IF($D121=1,F121*(1+Assumptions!$Q90),IF(MOD(G$118,$D121)=1,F121*(1+Assumptions!$Q90),F121*(1+Assumptions!$K90)))),0)</f>
        <v>25.119402985074629</v>
      </c>
      <c r="H121" s="172">
        <f ca="1">IFERROR(IF(Assumptions!$T$48=Assumptions!$V$48,IF($D121=1,OFFSET(Assumptions!$E$102,$B121,H$118)*(1+Assumptions!$P90),IF(MOD(H$118,$D121)=1,OFFSET(Assumptions!$E$102,$B121,H$118)*(1+Assumptions!$P90),G121*(1+Assumptions!$K90))),IF($D121=1,G121*(1+Assumptions!$Q90),IF(MOD(H$118,$D121)=1,G121*(1+Assumptions!$Q90),G121*(1+Assumptions!$K90)))),0)</f>
        <v>26.375373134328363</v>
      </c>
      <c r="I121" s="172">
        <f ca="1">IFERROR(IF(Assumptions!$T$48=Assumptions!$V$48,IF($D121=1,OFFSET(Assumptions!$E$102,$B121,I$118)*(1+Assumptions!$P90),IF(MOD(I$118,$D121)=1,OFFSET(Assumptions!$E$102,$B121,I$118)*(1+Assumptions!$P90),H121*(1+Assumptions!$K90))),IF($D121=1,H121*(1+Assumptions!$Q90),IF(MOD(I$118,$D121)=1,H121*(1+Assumptions!$Q90),H121*(1+Assumptions!$K90)))),0)</f>
        <v>29.0129104477612</v>
      </c>
      <c r="J121" s="172">
        <f ca="1">IFERROR(IF(Assumptions!$T$48=Assumptions!$V$48,IF($D121=1,OFFSET(Assumptions!$E$102,$B121,J$118)*(1+Assumptions!$P90),IF(MOD(J$118,$D121)=1,OFFSET(Assumptions!$E$102,$B121,J$118)*(1+Assumptions!$P90),I121*(1+Assumptions!$K90))),IF($D121=1,I121*(1+Assumptions!$Q90),IF(MOD(J$118,$D121)=1,I121*(1+Assumptions!$Q90),I121*(1+Assumptions!$K90)))),0)</f>
        <v>30.463555970149262</v>
      </c>
      <c r="K121" s="172">
        <f ca="1">IFERROR(IF(Assumptions!$T$48=Assumptions!$V$48,IF($D121=1,OFFSET(Assumptions!$E$102,$B121,K$118)*(1+Assumptions!$P90),IF(MOD(K$118,$D121)=1,OFFSET(Assumptions!$E$102,$B121,K$118)*(1+Assumptions!$P90),J121*(1+Assumptions!$K90))),IF($D121=1,J121*(1+Assumptions!$Q90),IF(MOD(K$118,$D121)=1,J121*(1+Assumptions!$Q90),J121*(1+Assumptions!$K90)))),0)</f>
        <v>33.509911567164188</v>
      </c>
      <c r="L121" s="172">
        <f ca="1">IFERROR(IF(Assumptions!$T$48=Assumptions!$V$48,IF($D121=1,OFFSET(Assumptions!$E$102,$B121,L$118)*(1+Assumptions!$P90),IF(MOD(L$118,$D121)=1,OFFSET(Assumptions!$E$102,$B121,L$118)*(1+Assumptions!$P90),K121*(1+Assumptions!$K90))),IF($D121=1,K121*(1+Assumptions!$Q90),IF(MOD(L$118,$D121)=1,K121*(1+Assumptions!$Q90),K121*(1+Assumptions!$K90)))),0)</f>
        <v>35.185407145522397</v>
      </c>
      <c r="M121" s="172">
        <f ca="1">IFERROR(IF(Assumptions!$T$48=Assumptions!$V$48,IF($D121=1,OFFSET(Assumptions!$E$102,$B121,M$118)*(1+Assumptions!$P90),IF(MOD(M$118,$D121)=1,OFFSET(Assumptions!$E$102,$B121,M$118)*(1+Assumptions!$P90),L121*(1+Assumptions!$K90))),IF($D121=1,L121*(1+Assumptions!$Q90),IF(MOD(M$118,$D121)=1,L121*(1+Assumptions!$Q90),L121*(1+Assumptions!$K90)))),0)</f>
        <v>38.703947860074642</v>
      </c>
      <c r="N121" s="172">
        <f ca="1">IFERROR(IF(Assumptions!$T$48=Assumptions!$V$48,IF($D121=1,OFFSET(Assumptions!$E$102,$B121,N$118)*(1+Assumptions!$P90),IF(MOD(N$118,$D121)=1,OFFSET(Assumptions!$E$102,$B121,N$118)*(1+Assumptions!$P90),M121*(1+Assumptions!$K90))),IF($D121=1,M121*(1+Assumptions!$Q90),IF(MOD(N$118,$D121)=1,M121*(1+Assumptions!$Q90),M121*(1+Assumptions!$K90)))),0)</f>
        <v>40.639145253078375</v>
      </c>
      <c r="O121" s="172">
        <f ca="1">IFERROR(IF(Assumptions!$T$48=Assumptions!$V$48,IF($D121=1,OFFSET(Assumptions!$E$102,$B121,O$118)*(1+Assumptions!$P90),IF(MOD(O$118,$D121)=1,OFFSET(Assumptions!$E$102,$B121,O$118)*(1+Assumptions!$P90),N121*(1+Assumptions!$K90))),IF($D121=1,N121*(1+Assumptions!$Q90),IF(MOD(O$118,$D121)=1,N121*(1+Assumptions!$Q90),N121*(1+Assumptions!$K90)))),0)</f>
        <v>44.703059778386219</v>
      </c>
      <c r="P121" s="172">
        <f ca="1">IFERROR(IF(Assumptions!$T$48=Assumptions!$V$48,IF($D121=1,OFFSET(Assumptions!$E$102,$B121,P$118)*(1+Assumptions!$P90),IF(MOD(P$118,$D121)=1,OFFSET(Assumptions!$E$102,$B121,P$118)*(1+Assumptions!$P90),O121*(1+Assumptions!$K90))),IF($D121=1,O121*(1+Assumptions!$Q90),IF(MOD(P$118,$D121)=1,O121*(1+Assumptions!$Q90),O121*(1+Assumptions!$K90)))),0)</f>
        <v>46.938212767305529</v>
      </c>
      <c r="Q121" s="172">
        <f ca="1">IFERROR(IF(Assumptions!$T$48=Assumptions!$V$48,IF($D121=1,OFFSET(Assumptions!$E$102,$B121,Q$118)*(1+Assumptions!$P90),IF(MOD(Q$118,$D121)=1,OFFSET(Assumptions!$E$102,$B121,Q$118)*(1+Assumptions!$P90),P121*(1+Assumptions!$K90))),IF($D121=1,P121*(1+Assumptions!$Q90),IF(MOD(Q$118,$D121)=1,P121*(1+Assumptions!$Q90),P121*(1+Assumptions!$K90)))),0)</f>
        <v>51.632034044036089</v>
      </c>
      <c r="R121" s="172">
        <f ca="1">IFERROR(IF(Assumptions!$T$48=Assumptions!$V$48,IF($D121=1,OFFSET(Assumptions!$E$102,$B121,R$118)*(1+Assumptions!$P90),IF(MOD(R$118,$D121)=1,OFFSET(Assumptions!$E$102,$B121,R$118)*(1+Assumptions!$P90),Q121*(1+Assumptions!$K90))),IF($D121=1,Q121*(1+Assumptions!$Q90),IF(MOD(R$118,$D121)=1,Q121*(1+Assumptions!$Q90),Q121*(1+Assumptions!$K90)))),0)</f>
        <v>54.213635746237898</v>
      </c>
      <c r="S121" s="172">
        <f ca="1">IFERROR(IF(Assumptions!$T$48=Assumptions!$V$48,IF($D121=1,OFFSET(Assumptions!$E$102,$B121,S$118)*(1+Assumptions!$P90),IF(MOD(S$118,$D121)=1,OFFSET(Assumptions!$E$102,$B121,S$118)*(1+Assumptions!$P90),R121*(1+Assumptions!$K90))),IF($D121=1,R121*(1+Assumptions!$Q90),IF(MOD(S$118,$D121)=1,R121*(1+Assumptions!$Q90),R121*(1+Assumptions!$K90)))),0)</f>
        <v>59.634999320861695</v>
      </c>
    </row>
    <row r="122" spans="2:19">
      <c r="B122" s="148">
        <v>4</v>
      </c>
      <c r="C122" s="148" t="str">
        <f t="shared" si="19"/>
        <v>Large Tenant</v>
      </c>
      <c r="D122" s="172">
        <f>Assumptions!J91</f>
        <v>4</v>
      </c>
      <c r="E122" s="176">
        <f>Assumptions!L91</f>
        <v>3</v>
      </c>
      <c r="F122" s="163">
        <f>Assumptions!I91</f>
        <v>7.9925373134328348</v>
      </c>
      <c r="G122" s="172">
        <f ca="1">IFERROR(IF(Assumptions!$T$48=Assumptions!$V$48,IF($D122=1,OFFSET(Assumptions!$E$102,$B122,G$118)*(1+Assumptions!$P91),IF(MOD(G$118,$D122)=1,OFFSET(Assumptions!$E$102,$B122,G$118)*(1+Assumptions!$P91),F122*(1+Assumptions!$K91))),IF($D122=1,F122*(1+Assumptions!$Q91),IF(MOD(G$118,$D122)=1,F122*(1+Assumptions!$Q91),F122*(1+Assumptions!$K91)))),0)</f>
        <v>8.3921641791044763</v>
      </c>
      <c r="H122" s="172">
        <f ca="1">IFERROR(IF(Assumptions!$T$48=Assumptions!$V$48,IF($D122=1,OFFSET(Assumptions!$E$102,$B122,H$118)*(1+Assumptions!$P91),IF(MOD(H$118,$D122)=1,OFFSET(Assumptions!$E$102,$B122,H$118)*(1+Assumptions!$P91),G122*(1+Assumptions!$K91))),IF($D122=1,G122*(1+Assumptions!$Q91),IF(MOD(H$118,$D122)=1,G122*(1+Assumptions!$Q91),G122*(1+Assumptions!$K91)))),0)</f>
        <v>8.8117723880597012</v>
      </c>
      <c r="I122" s="172">
        <f ca="1">IFERROR(IF(Assumptions!$T$48=Assumptions!$V$48,IF($D122=1,OFFSET(Assumptions!$E$102,$B122,I$118)*(1+Assumptions!$P91),IF(MOD(I$118,$D122)=1,OFFSET(Assumptions!$E$102,$B122,I$118)*(1+Assumptions!$P91),H122*(1+Assumptions!$K91))),IF($D122=1,H122*(1+Assumptions!$Q91),IF(MOD(I$118,$D122)=1,H122*(1+Assumptions!$Q91),H122*(1+Assumptions!$K91)))),0)</f>
        <v>9.252361007462687</v>
      </c>
      <c r="J122" s="172">
        <f ca="1">IFERROR(IF(Assumptions!$T$48=Assumptions!$V$48,IF($D122=1,OFFSET(Assumptions!$E$102,$B122,J$118)*(1+Assumptions!$P91),IF(MOD(J$118,$D122)=1,OFFSET(Assumptions!$E$102,$B122,J$118)*(1+Assumptions!$P91),I122*(1+Assumptions!$K91))),IF($D122=1,I122*(1+Assumptions!$Q91),IF(MOD(J$118,$D122)=1,I122*(1+Assumptions!$Q91),I122*(1+Assumptions!$K91)))),0)</f>
        <v>9.7149790578358211</v>
      </c>
      <c r="K122" s="172">
        <f ca="1">IFERROR(IF(Assumptions!$T$48=Assumptions!$V$48,IF($D122=1,OFFSET(Assumptions!$E$102,$B122,K$118)*(1+Assumptions!$P91),IF(MOD(K$118,$D122)=1,OFFSET(Assumptions!$E$102,$B122,K$118)*(1+Assumptions!$P91),J122*(1+Assumptions!$K91))),IF($D122=1,J122*(1+Assumptions!$Q91),IF(MOD(K$118,$D122)=1,J122*(1+Assumptions!$Q91),J122*(1+Assumptions!$K91)))),0)</f>
        <v>10.200728010727612</v>
      </c>
      <c r="L122" s="172">
        <f ca="1">IFERROR(IF(Assumptions!$T$48=Assumptions!$V$48,IF($D122=1,OFFSET(Assumptions!$E$102,$B122,L$118)*(1+Assumptions!$P91),IF(MOD(L$118,$D122)=1,OFFSET(Assumptions!$E$102,$B122,L$118)*(1+Assumptions!$P91),K122*(1+Assumptions!$K91))),IF($D122=1,K122*(1+Assumptions!$Q91),IF(MOD(L$118,$D122)=1,K122*(1+Assumptions!$Q91),K122*(1+Assumptions!$K91)))),0)</f>
        <v>10.710764411263993</v>
      </c>
      <c r="M122" s="172">
        <f ca="1">IFERROR(IF(Assumptions!$T$48=Assumptions!$V$48,IF($D122=1,OFFSET(Assumptions!$E$102,$B122,M$118)*(1+Assumptions!$P91),IF(MOD(M$118,$D122)=1,OFFSET(Assumptions!$E$102,$B122,M$118)*(1+Assumptions!$P91),L122*(1+Assumptions!$K91))),IF($D122=1,L122*(1+Assumptions!$Q91),IF(MOD(M$118,$D122)=1,L122*(1+Assumptions!$Q91),L122*(1+Assumptions!$K91)))),0)</f>
        <v>11.246302631827193</v>
      </c>
      <c r="N122" s="172">
        <f ca="1">IFERROR(IF(Assumptions!$T$48=Assumptions!$V$48,IF($D122=1,OFFSET(Assumptions!$E$102,$B122,N$118)*(1+Assumptions!$P91),IF(MOD(N$118,$D122)=1,OFFSET(Assumptions!$E$102,$B122,N$118)*(1+Assumptions!$P91),M122*(1+Assumptions!$K91))),IF($D122=1,M122*(1+Assumptions!$Q91),IF(MOD(N$118,$D122)=1,M122*(1+Assumptions!$Q91),M122*(1+Assumptions!$K91)))),0)</f>
        <v>11.808617763418553</v>
      </c>
      <c r="O122" s="172">
        <f ca="1">IFERROR(IF(Assumptions!$T$48=Assumptions!$V$48,IF($D122=1,OFFSET(Assumptions!$E$102,$B122,O$118)*(1+Assumptions!$P91),IF(MOD(O$118,$D122)=1,OFFSET(Assumptions!$E$102,$B122,O$118)*(1+Assumptions!$P91),N122*(1+Assumptions!$K91))),IF($D122=1,N122*(1+Assumptions!$Q91),IF(MOD(O$118,$D122)=1,N122*(1+Assumptions!$Q91),N122*(1+Assumptions!$K91)))),0)</f>
        <v>12.399048651589482</v>
      </c>
      <c r="P122" s="172">
        <f ca="1">IFERROR(IF(Assumptions!$T$48=Assumptions!$V$48,IF($D122=1,OFFSET(Assumptions!$E$102,$B122,P$118)*(1+Assumptions!$P91),IF(MOD(P$118,$D122)=1,OFFSET(Assumptions!$E$102,$B122,P$118)*(1+Assumptions!$P91),O122*(1+Assumptions!$K91))),IF($D122=1,O122*(1+Assumptions!$Q91),IF(MOD(P$118,$D122)=1,O122*(1+Assumptions!$Q91),O122*(1+Assumptions!$K91)))),0)</f>
        <v>13.019001084168956</v>
      </c>
      <c r="Q122" s="172">
        <f ca="1">IFERROR(IF(Assumptions!$T$48=Assumptions!$V$48,IF($D122=1,OFFSET(Assumptions!$E$102,$B122,Q$118)*(1+Assumptions!$P91),IF(MOD(Q$118,$D122)=1,OFFSET(Assumptions!$E$102,$B122,Q$118)*(1+Assumptions!$P91),P122*(1+Assumptions!$K91))),IF($D122=1,P122*(1+Assumptions!$Q91),IF(MOD(Q$118,$D122)=1,P122*(1+Assumptions!$Q91),P122*(1+Assumptions!$K91)))),0)</f>
        <v>13.669951138377405</v>
      </c>
      <c r="R122" s="172">
        <f ca="1">IFERROR(IF(Assumptions!$T$48=Assumptions!$V$48,IF($D122=1,OFFSET(Assumptions!$E$102,$B122,R$118)*(1+Assumptions!$P91),IF(MOD(R$118,$D122)=1,OFFSET(Assumptions!$E$102,$B122,R$118)*(1+Assumptions!$P91),Q122*(1+Assumptions!$K91))),IF($D122=1,Q122*(1+Assumptions!$Q91),IF(MOD(R$118,$D122)=1,Q122*(1+Assumptions!$Q91),Q122*(1+Assumptions!$K91)))),0)</f>
        <v>14.353448695296276</v>
      </c>
      <c r="S122" s="172">
        <f ca="1">IFERROR(IF(Assumptions!$T$48=Assumptions!$V$48,IF($D122=1,OFFSET(Assumptions!$E$102,$B122,S$118)*(1+Assumptions!$P91),IF(MOD(S$118,$D122)=1,OFFSET(Assumptions!$E$102,$B122,S$118)*(1+Assumptions!$P91),R122*(1+Assumptions!$K91))),IF($D122=1,R122*(1+Assumptions!$Q91),IF(MOD(S$118,$D122)=1,R122*(1+Assumptions!$Q91),R122*(1+Assumptions!$K91)))),0)</f>
        <v>15.071121130061091</v>
      </c>
    </row>
    <row r="123" spans="2:19">
      <c r="B123" s="148">
        <v>5</v>
      </c>
      <c r="C123" s="148" t="str">
        <f t="shared" si="19"/>
        <v>Other</v>
      </c>
      <c r="D123" s="172">
        <f>Assumptions!J92</f>
        <v>1</v>
      </c>
      <c r="E123" s="176">
        <f>Assumptions!L92</f>
        <v>1</v>
      </c>
      <c r="F123" s="163">
        <f>Assumptions!I92</f>
        <v>17.126865671641795</v>
      </c>
      <c r="G123" s="172">
        <f ca="1">IFERROR(IF(Assumptions!$T$48=Assumptions!$V$48,IF($D123=1,OFFSET(Assumptions!$E$102,$B123,G$118)*(1+Assumptions!$P92),IF(MOD(G$118,$D123)=1,OFFSET(Assumptions!$E$102,$B123,G$118)*(1+Assumptions!$P92),F123*(1+Assumptions!$K92))),IF($D123=1,F123*(1+Assumptions!$Q92),IF(MOD(G$118,$D123)=1,F123*(1+Assumptions!$Q92),F123*(1+Assumptions!$K92)))),0)</f>
        <v>17.983208955223887</v>
      </c>
      <c r="H123" s="172">
        <f ca="1">IFERROR(IF(Assumptions!$T$48=Assumptions!$V$48,IF($D123=1,OFFSET(Assumptions!$E$102,$B123,H$118)*(1+Assumptions!$P92),IF(MOD(H$118,$D123)=1,OFFSET(Assumptions!$E$102,$B123,H$118)*(1+Assumptions!$P92),G123*(1+Assumptions!$K92))),IF($D123=1,G123*(1+Assumptions!$Q92),IF(MOD(H$118,$D123)=1,G123*(1+Assumptions!$Q92),G123*(1+Assumptions!$K92)))),0)</f>
        <v>18.882369402985081</v>
      </c>
      <c r="I123" s="172">
        <f ca="1">IFERROR(IF(Assumptions!$T$48=Assumptions!$V$48,IF($D123=1,OFFSET(Assumptions!$E$102,$B123,I$118)*(1+Assumptions!$P92),IF(MOD(I$118,$D123)=1,OFFSET(Assumptions!$E$102,$B123,I$118)*(1+Assumptions!$P92),H123*(1+Assumptions!$K92))),IF($D123=1,H123*(1+Assumptions!$Q92),IF(MOD(I$118,$D123)=1,H123*(1+Assumptions!$Q92),H123*(1+Assumptions!$K92)))),0)</f>
        <v>19.826487873134337</v>
      </c>
      <c r="J123" s="172">
        <f ca="1">IFERROR(IF(Assumptions!$T$48=Assumptions!$V$48,IF($D123=1,OFFSET(Assumptions!$E$102,$B123,J$118)*(1+Assumptions!$P92),IF(MOD(J$118,$D123)=1,OFFSET(Assumptions!$E$102,$B123,J$118)*(1+Assumptions!$P92),I123*(1+Assumptions!$K92))),IF($D123=1,I123*(1+Assumptions!$Q92),IF(MOD(J$118,$D123)=1,I123*(1+Assumptions!$Q92),I123*(1+Assumptions!$K92)))),0)</f>
        <v>20.817812266791055</v>
      </c>
      <c r="K123" s="172">
        <f ca="1">IFERROR(IF(Assumptions!$T$48=Assumptions!$V$48,IF($D123=1,OFFSET(Assumptions!$E$102,$B123,K$118)*(1+Assumptions!$P92),IF(MOD(K$118,$D123)=1,OFFSET(Assumptions!$E$102,$B123,K$118)*(1+Assumptions!$P92),J123*(1+Assumptions!$K92))),IF($D123=1,J123*(1+Assumptions!$Q92),IF(MOD(K$118,$D123)=1,J123*(1+Assumptions!$Q92),J123*(1+Assumptions!$K92)))),0)</f>
        <v>21.858702880130608</v>
      </c>
      <c r="L123" s="172">
        <f ca="1">IFERROR(IF(Assumptions!$T$48=Assumptions!$V$48,IF($D123=1,OFFSET(Assumptions!$E$102,$B123,L$118)*(1+Assumptions!$P92),IF(MOD(L$118,$D123)=1,OFFSET(Assumptions!$E$102,$B123,L$118)*(1+Assumptions!$P92),K123*(1+Assumptions!$K92))),IF($D123=1,K123*(1+Assumptions!$Q92),IF(MOD(L$118,$D123)=1,K123*(1+Assumptions!$Q92),K123*(1+Assumptions!$K92)))),0)</f>
        <v>22.951638024137139</v>
      </c>
      <c r="M123" s="172">
        <f ca="1">IFERROR(IF(Assumptions!$T$48=Assumptions!$V$48,IF($D123=1,OFFSET(Assumptions!$E$102,$B123,M$118)*(1+Assumptions!$P92),IF(MOD(M$118,$D123)=1,OFFSET(Assumptions!$E$102,$B123,M$118)*(1+Assumptions!$P92),L123*(1+Assumptions!$K92))),IF($D123=1,L123*(1+Assumptions!$Q92),IF(MOD(M$118,$D123)=1,L123*(1+Assumptions!$Q92),L123*(1+Assumptions!$K92)))),0)</f>
        <v>24.099219925343998</v>
      </c>
      <c r="N123" s="172">
        <f ca="1">IFERROR(IF(Assumptions!$T$48=Assumptions!$V$48,IF($D123=1,OFFSET(Assumptions!$E$102,$B123,N$118)*(1+Assumptions!$P92),IF(MOD(N$118,$D123)=1,OFFSET(Assumptions!$E$102,$B123,N$118)*(1+Assumptions!$P92),M123*(1+Assumptions!$K92))),IF($D123=1,M123*(1+Assumptions!$Q92),IF(MOD(N$118,$D123)=1,M123*(1+Assumptions!$Q92),M123*(1+Assumptions!$K92)))),0)</f>
        <v>25.304180921611199</v>
      </c>
      <c r="O123" s="172">
        <f ca="1">IFERROR(IF(Assumptions!$T$48=Assumptions!$V$48,IF($D123=1,OFFSET(Assumptions!$E$102,$B123,O$118)*(1+Assumptions!$P92),IF(MOD(O$118,$D123)=1,OFFSET(Assumptions!$E$102,$B123,O$118)*(1+Assumptions!$P92),N123*(1+Assumptions!$K92))),IF($D123=1,N123*(1+Assumptions!$Q92),IF(MOD(O$118,$D123)=1,N123*(1+Assumptions!$Q92),N123*(1+Assumptions!$K92)))),0)</f>
        <v>26.569389967691759</v>
      </c>
      <c r="P123" s="172">
        <f ca="1">IFERROR(IF(Assumptions!$T$48=Assumptions!$V$48,IF($D123=1,OFFSET(Assumptions!$E$102,$B123,P$118)*(1+Assumptions!$P92),IF(MOD(P$118,$D123)=1,OFFSET(Assumptions!$E$102,$B123,P$118)*(1+Assumptions!$P92),O123*(1+Assumptions!$K92))),IF($D123=1,O123*(1+Assumptions!$Q92),IF(MOD(P$118,$D123)=1,O123*(1+Assumptions!$Q92),O123*(1+Assumptions!$K92)))),0)</f>
        <v>27.897859466076348</v>
      </c>
      <c r="Q123" s="172">
        <f ca="1">IFERROR(IF(Assumptions!$T$48=Assumptions!$V$48,IF($D123=1,OFFSET(Assumptions!$E$102,$B123,Q$118)*(1+Assumptions!$P92),IF(MOD(Q$118,$D123)=1,OFFSET(Assumptions!$E$102,$B123,Q$118)*(1+Assumptions!$P92),P123*(1+Assumptions!$K92))),IF($D123=1,P123*(1+Assumptions!$Q92),IF(MOD(Q$118,$D123)=1,P123*(1+Assumptions!$Q92),P123*(1+Assumptions!$K92)))),0)</f>
        <v>29.292752439380166</v>
      </c>
      <c r="R123" s="172">
        <f ca="1">IFERROR(IF(Assumptions!$T$48=Assumptions!$V$48,IF($D123=1,OFFSET(Assumptions!$E$102,$B123,R$118)*(1+Assumptions!$P92),IF(MOD(R$118,$D123)=1,OFFSET(Assumptions!$E$102,$B123,R$118)*(1+Assumptions!$P92),Q123*(1+Assumptions!$K92))),IF($D123=1,Q123*(1+Assumptions!$Q92),IF(MOD(R$118,$D123)=1,Q123*(1+Assumptions!$Q92),Q123*(1+Assumptions!$K92)))),0)</f>
        <v>30.757390061349177</v>
      </c>
      <c r="S123" s="172">
        <f ca="1">IFERROR(IF(Assumptions!$T$48=Assumptions!$V$48,IF($D123=1,OFFSET(Assumptions!$E$102,$B123,S$118)*(1+Assumptions!$P92),IF(MOD(S$118,$D123)=1,OFFSET(Assumptions!$E$102,$B123,S$118)*(1+Assumptions!$P92),R123*(1+Assumptions!$K92))),IF($D123=1,R123*(1+Assumptions!$Q92),IF(MOD(S$118,$D123)=1,R123*(1+Assumptions!$Q92),R123*(1+Assumptions!$K92)))),0)</f>
        <v>32.295259564416639</v>
      </c>
    </row>
    <row r="124" spans="2:19">
      <c r="B124" s="148">
        <v>6</v>
      </c>
      <c r="C124" s="148" t="str">
        <f t="shared" si="19"/>
        <v>Anchor</v>
      </c>
      <c r="D124" s="172">
        <f>Assumptions!J93</f>
        <v>10</v>
      </c>
      <c r="E124" s="176">
        <f>Assumptions!L93</f>
        <v>6</v>
      </c>
      <c r="F124" s="163">
        <f>Assumptions!I93</f>
        <v>6.8507462686567164</v>
      </c>
      <c r="G124" s="172">
        <f ca="1">IFERROR(IF(Assumptions!$T$48=Assumptions!$V$48,IF($D124=1,OFFSET(Assumptions!$E$102,$B124,G$118)*(1+Assumptions!$P93),IF(MOD(G$118,$D124)=1,OFFSET(Assumptions!$E$102,$B124,G$118)*(1+Assumptions!$P93),F124*(1+Assumptions!$K93))),IF($D124=1,F124*(1+Assumptions!$Q93),IF(MOD(G$118,$D124)=1,F124*(1+Assumptions!$Q93),F124*(1+Assumptions!$K93)))),0)</f>
        <v>6.9877611940298507</v>
      </c>
      <c r="H124" s="172">
        <f ca="1">IFERROR(IF(Assumptions!$T$48=Assumptions!$V$48,IF($D124=1,OFFSET(Assumptions!$E$102,$B124,H$118)*(1+Assumptions!$P93),IF(MOD(H$118,$D124)=1,OFFSET(Assumptions!$E$102,$B124,H$118)*(1+Assumptions!$P93),G124*(1+Assumptions!$K93))),IF($D124=1,G124*(1+Assumptions!$Q93),IF(MOD(H$118,$D124)=1,G124*(1+Assumptions!$Q93),G124*(1+Assumptions!$K93)))),0)</f>
        <v>7.1275164179104475</v>
      </c>
      <c r="I124" s="172">
        <f ca="1">IFERROR(IF(Assumptions!$T$48=Assumptions!$V$48,IF($D124=1,OFFSET(Assumptions!$E$102,$B124,I$118)*(1+Assumptions!$P93),IF(MOD(I$118,$D124)=1,OFFSET(Assumptions!$E$102,$B124,I$118)*(1+Assumptions!$P93),H124*(1+Assumptions!$K93))),IF($D124=1,H124*(1+Assumptions!$Q93),IF(MOD(I$118,$D124)=1,H124*(1+Assumptions!$Q93),H124*(1+Assumptions!$K93)))),0)</f>
        <v>7.2700667462686566</v>
      </c>
      <c r="J124" s="172">
        <f ca="1">IFERROR(IF(Assumptions!$T$48=Assumptions!$V$48,IF($D124=1,OFFSET(Assumptions!$E$102,$B124,J$118)*(1+Assumptions!$P93),IF(MOD(J$118,$D124)=1,OFFSET(Assumptions!$E$102,$B124,J$118)*(1+Assumptions!$P93),I124*(1+Assumptions!$K93))),IF($D124=1,I124*(1+Assumptions!$Q93),IF(MOD(J$118,$D124)=1,I124*(1+Assumptions!$Q93),I124*(1+Assumptions!$K93)))),0)</f>
        <v>7.4154680811940299</v>
      </c>
      <c r="K124" s="172">
        <f ca="1">IFERROR(IF(Assumptions!$T$48=Assumptions!$V$48,IF($D124=1,OFFSET(Assumptions!$E$102,$B124,K$118)*(1+Assumptions!$P93),IF(MOD(K$118,$D124)=1,OFFSET(Assumptions!$E$102,$B124,K$118)*(1+Assumptions!$P93),J124*(1+Assumptions!$K93))),IF($D124=1,J124*(1+Assumptions!$Q93),IF(MOD(K$118,$D124)=1,J124*(1+Assumptions!$Q93),J124*(1+Assumptions!$K93)))),0)</f>
        <v>7.5637774428179103</v>
      </c>
      <c r="L124" s="172">
        <f ca="1">IFERROR(IF(Assumptions!$T$48=Assumptions!$V$48,IF($D124=1,OFFSET(Assumptions!$E$102,$B124,L$118)*(1+Assumptions!$P93),IF(MOD(L$118,$D124)=1,OFFSET(Assumptions!$E$102,$B124,L$118)*(1+Assumptions!$P93),K124*(1+Assumptions!$K93))),IF($D124=1,K124*(1+Assumptions!$Q93),IF(MOD(L$118,$D124)=1,K124*(1+Assumptions!$Q93),K124*(1+Assumptions!$K93)))),0)</f>
        <v>7.7150529916742689</v>
      </c>
      <c r="M124" s="172">
        <f ca="1">IFERROR(IF(Assumptions!$T$48=Assumptions!$V$48,IF($D124=1,OFFSET(Assumptions!$E$102,$B124,M$118)*(1+Assumptions!$P93),IF(MOD(M$118,$D124)=1,OFFSET(Assumptions!$E$102,$B124,M$118)*(1+Assumptions!$P93),L124*(1+Assumptions!$K93))),IF($D124=1,L124*(1+Assumptions!$Q93),IF(MOD(M$118,$D124)=1,L124*(1+Assumptions!$Q93),L124*(1+Assumptions!$K93)))),0)</f>
        <v>7.869354051507754</v>
      </c>
      <c r="N124" s="172">
        <f ca="1">IFERROR(IF(Assumptions!$T$48=Assumptions!$V$48,IF($D124=1,OFFSET(Assumptions!$E$102,$B124,N$118)*(1+Assumptions!$P93),IF(MOD(N$118,$D124)=1,OFFSET(Assumptions!$E$102,$B124,N$118)*(1+Assumptions!$P93),M124*(1+Assumptions!$K93))),IF($D124=1,M124*(1+Assumptions!$Q93),IF(MOD(N$118,$D124)=1,M124*(1+Assumptions!$Q93),M124*(1+Assumptions!$K93)))),0)</f>
        <v>8.026741132537909</v>
      </c>
      <c r="O124" s="172">
        <f ca="1">IFERROR(IF(Assumptions!$T$48=Assumptions!$V$48,IF($D124=1,OFFSET(Assumptions!$E$102,$B124,O$118)*(1+Assumptions!$P93),IF(MOD(O$118,$D124)=1,OFFSET(Assumptions!$E$102,$B124,O$118)*(1+Assumptions!$P93),N124*(1+Assumptions!$K93))),IF($D124=1,N124*(1+Assumptions!$Q93),IF(MOD(O$118,$D124)=1,N124*(1+Assumptions!$Q93),N124*(1+Assumptions!$K93)))),0)</f>
        <v>8.1872759551886674</v>
      </c>
      <c r="P124" s="172">
        <f ca="1">IFERROR(IF(Assumptions!$T$48=Assumptions!$V$48,IF($D124=1,OFFSET(Assumptions!$E$102,$B124,P$118)*(1+Assumptions!$P93),IF(MOD(P$118,$D124)=1,OFFSET(Assumptions!$E$102,$B124,P$118)*(1+Assumptions!$P93),O124*(1+Assumptions!$K93))),IF($D124=1,O124*(1+Assumptions!$Q93),IF(MOD(P$118,$D124)=1,O124*(1+Assumptions!$Q93),O124*(1+Assumptions!$K93)))),0)</f>
        <v>8.5147669933962149</v>
      </c>
      <c r="Q124" s="172">
        <f ca="1">IFERROR(IF(Assumptions!$T$48=Assumptions!$V$48,IF($D124=1,OFFSET(Assumptions!$E$102,$B124,Q$118)*(1+Assumptions!$P93),IF(MOD(Q$118,$D124)=1,OFFSET(Assumptions!$E$102,$B124,Q$118)*(1+Assumptions!$P93),P124*(1+Assumptions!$K93))),IF($D124=1,P124*(1+Assumptions!$Q93),IF(MOD(Q$118,$D124)=1,P124*(1+Assumptions!$Q93),P124*(1+Assumptions!$K93)))),0)</f>
        <v>8.6850623332641401</v>
      </c>
      <c r="R124" s="172">
        <f ca="1">IFERROR(IF(Assumptions!$T$48=Assumptions!$V$48,IF($D124=1,OFFSET(Assumptions!$E$102,$B124,R$118)*(1+Assumptions!$P93),IF(MOD(R$118,$D124)=1,OFFSET(Assumptions!$E$102,$B124,R$118)*(1+Assumptions!$P93),Q124*(1+Assumptions!$K93))),IF($D124=1,Q124*(1+Assumptions!$Q93),IF(MOD(R$118,$D124)=1,Q124*(1+Assumptions!$Q93),Q124*(1+Assumptions!$K93)))),0)</f>
        <v>8.8587635799294233</v>
      </c>
      <c r="S124" s="172">
        <f ca="1">IFERROR(IF(Assumptions!$T$48=Assumptions!$V$48,IF($D124=1,OFFSET(Assumptions!$E$102,$B124,S$118)*(1+Assumptions!$P93),IF(MOD(S$118,$D124)=1,OFFSET(Assumptions!$E$102,$B124,S$118)*(1+Assumptions!$P93),R124*(1+Assumptions!$K93))),IF($D124=1,R124*(1+Assumptions!$Q93),IF(MOD(S$118,$D124)=1,R124*(1+Assumptions!$Q93),R124*(1+Assumptions!$K93)))),0)</f>
        <v>9.0359388515280123</v>
      </c>
    </row>
    <row r="125" spans="2:19">
      <c r="B125" s="148">
        <v>7</v>
      </c>
      <c r="C125" s="148" t="str">
        <f t="shared" si="19"/>
        <v>Large Tenant</v>
      </c>
      <c r="D125" s="172">
        <f>Assumptions!J94</f>
        <v>4</v>
      </c>
      <c r="E125" s="176">
        <f>Assumptions!L94</f>
        <v>3</v>
      </c>
      <c r="F125" s="163">
        <f>Assumptions!I94</f>
        <v>11.417910447761194</v>
      </c>
      <c r="G125" s="172">
        <f ca="1">IFERROR(IF(Assumptions!$T$48=Assumptions!$V$48,IF($D125=1,OFFSET(Assumptions!$E$102,$B125,G$118)*(1+Assumptions!$P94),IF(MOD(G$118,$D125)=1,OFFSET(Assumptions!$E$102,$B125,G$118)*(1+Assumptions!$P94),F125*(1+Assumptions!$K94))),IF($D125=1,F125*(1+Assumptions!$Q94),IF(MOD(G$118,$D125)=1,F125*(1+Assumptions!$Q94),F125*(1+Assumptions!$K94)))),0)</f>
        <v>11.988805970149254</v>
      </c>
      <c r="H125" s="172">
        <f ca="1">IFERROR(IF(Assumptions!$T$48=Assumptions!$V$48,IF($D125=1,OFFSET(Assumptions!$E$102,$B125,H$118)*(1+Assumptions!$P94),IF(MOD(H$118,$D125)=1,OFFSET(Assumptions!$E$102,$B125,H$118)*(1+Assumptions!$P94),G125*(1+Assumptions!$K94))),IF($D125=1,G125*(1+Assumptions!$Q94),IF(MOD(H$118,$D125)=1,G125*(1+Assumptions!$Q94),G125*(1+Assumptions!$K94)))),0)</f>
        <v>12.588246268656718</v>
      </c>
      <c r="I125" s="172">
        <f ca="1">IFERROR(IF(Assumptions!$T$48=Assumptions!$V$48,IF($D125=1,OFFSET(Assumptions!$E$102,$B125,I$118)*(1+Assumptions!$P94),IF(MOD(I$118,$D125)=1,OFFSET(Assumptions!$E$102,$B125,I$118)*(1+Assumptions!$P94),H125*(1+Assumptions!$K94))),IF($D125=1,H125*(1+Assumptions!$Q94),IF(MOD(I$118,$D125)=1,H125*(1+Assumptions!$Q94),H125*(1+Assumptions!$K94)))),0)</f>
        <v>13.217658582089555</v>
      </c>
      <c r="J125" s="172">
        <f ca="1">IFERROR(IF(Assumptions!$T$48=Assumptions!$V$48,IF($D125=1,OFFSET(Assumptions!$E$102,$B125,J$118)*(1+Assumptions!$P94),IF(MOD(J$118,$D125)=1,OFFSET(Assumptions!$E$102,$B125,J$118)*(1+Assumptions!$P94),I125*(1+Assumptions!$K94))),IF($D125=1,I125*(1+Assumptions!$Q94),IF(MOD(J$118,$D125)=1,I125*(1+Assumptions!$Q94),I125*(1+Assumptions!$K94)))),0)</f>
        <v>13.746364925373138</v>
      </c>
      <c r="K125" s="172">
        <f ca="1">IFERROR(IF(Assumptions!$T$48=Assumptions!$V$48,IF($D125=1,OFFSET(Assumptions!$E$102,$B125,K$118)*(1+Assumptions!$P94),IF(MOD(K$118,$D125)=1,OFFSET(Assumptions!$E$102,$B125,K$118)*(1+Assumptions!$P94),J125*(1+Assumptions!$K94))),IF($D125=1,J125*(1+Assumptions!$Q94),IF(MOD(K$118,$D125)=1,J125*(1+Assumptions!$Q94),J125*(1+Assumptions!$K94)))),0)</f>
        <v>14.433683171641796</v>
      </c>
      <c r="L125" s="172">
        <f ca="1">IFERROR(IF(Assumptions!$T$48=Assumptions!$V$48,IF($D125=1,OFFSET(Assumptions!$E$102,$B125,L$118)*(1+Assumptions!$P94),IF(MOD(L$118,$D125)=1,OFFSET(Assumptions!$E$102,$B125,L$118)*(1+Assumptions!$P94),K125*(1+Assumptions!$K94))),IF($D125=1,K125*(1+Assumptions!$Q94),IF(MOD(L$118,$D125)=1,K125*(1+Assumptions!$Q94),K125*(1+Assumptions!$K94)))),0)</f>
        <v>15.155367330223887</v>
      </c>
      <c r="M125" s="172">
        <f ca="1">IFERROR(IF(Assumptions!$T$48=Assumptions!$V$48,IF($D125=1,OFFSET(Assumptions!$E$102,$B125,M$118)*(1+Assumptions!$P94),IF(MOD(M$118,$D125)=1,OFFSET(Assumptions!$E$102,$B125,M$118)*(1+Assumptions!$P94),L125*(1+Assumptions!$K94))),IF($D125=1,L125*(1+Assumptions!$Q94),IF(MOD(M$118,$D125)=1,L125*(1+Assumptions!$Q94),L125*(1+Assumptions!$K94)))),0)</f>
        <v>15.913135696735083</v>
      </c>
      <c r="N125" s="172">
        <f ca="1">IFERROR(IF(Assumptions!$T$48=Assumptions!$V$48,IF($D125=1,OFFSET(Assumptions!$E$102,$B125,N$118)*(1+Assumptions!$P94),IF(MOD(N$118,$D125)=1,OFFSET(Assumptions!$E$102,$B125,N$118)*(1+Assumptions!$P94),M125*(1+Assumptions!$K94))),IF($D125=1,M125*(1+Assumptions!$Q94),IF(MOD(N$118,$D125)=1,M125*(1+Assumptions!$Q94),M125*(1+Assumptions!$K94)))),0)</f>
        <v>16.549661124604487</v>
      </c>
      <c r="O125" s="172">
        <f ca="1">IFERROR(IF(Assumptions!$T$48=Assumptions!$V$48,IF($D125=1,OFFSET(Assumptions!$E$102,$B125,O$118)*(1+Assumptions!$P94),IF(MOD(O$118,$D125)=1,OFFSET(Assumptions!$E$102,$B125,O$118)*(1+Assumptions!$P94),N125*(1+Assumptions!$K94))),IF($D125=1,N125*(1+Assumptions!$Q94),IF(MOD(O$118,$D125)=1,N125*(1+Assumptions!$Q94),N125*(1+Assumptions!$K94)))),0)</f>
        <v>17.377144180834712</v>
      </c>
      <c r="P125" s="172">
        <f ca="1">IFERROR(IF(Assumptions!$T$48=Assumptions!$V$48,IF($D125=1,OFFSET(Assumptions!$E$102,$B125,P$118)*(1+Assumptions!$P94),IF(MOD(P$118,$D125)=1,OFFSET(Assumptions!$E$102,$B125,P$118)*(1+Assumptions!$P94),O125*(1+Assumptions!$K94))),IF($D125=1,O125*(1+Assumptions!$Q94),IF(MOD(P$118,$D125)=1,O125*(1+Assumptions!$Q94),O125*(1+Assumptions!$K94)))),0)</f>
        <v>18.246001389876447</v>
      </c>
      <c r="Q125" s="172">
        <f ca="1">IFERROR(IF(Assumptions!$T$48=Assumptions!$V$48,IF($D125=1,OFFSET(Assumptions!$E$102,$B125,Q$118)*(1+Assumptions!$P94),IF(MOD(Q$118,$D125)=1,OFFSET(Assumptions!$E$102,$B125,Q$118)*(1+Assumptions!$P94),P125*(1+Assumptions!$K94))),IF($D125=1,P125*(1+Assumptions!$Q94),IF(MOD(Q$118,$D125)=1,P125*(1+Assumptions!$Q94),P125*(1+Assumptions!$K94)))),0)</f>
        <v>19.158301459370271</v>
      </c>
      <c r="R125" s="172">
        <f ca="1">IFERROR(IF(Assumptions!$T$48=Assumptions!$V$48,IF($D125=1,OFFSET(Assumptions!$E$102,$B125,R$118)*(1+Assumptions!$P94),IF(MOD(R$118,$D125)=1,OFFSET(Assumptions!$E$102,$B125,R$118)*(1+Assumptions!$P94),Q125*(1+Assumptions!$K94))),IF($D125=1,Q125*(1+Assumptions!$Q94),IF(MOD(R$118,$D125)=1,Q125*(1+Assumptions!$Q94),Q125*(1+Assumptions!$K94)))),0)</f>
        <v>19.924633517745082</v>
      </c>
      <c r="S125" s="172">
        <f ca="1">IFERROR(IF(Assumptions!$T$48=Assumptions!$V$48,IF($D125=1,OFFSET(Assumptions!$E$102,$B125,S$118)*(1+Assumptions!$P94),IF(MOD(S$118,$D125)=1,OFFSET(Assumptions!$E$102,$B125,S$118)*(1+Assumptions!$P94),R125*(1+Assumptions!$K94))),IF($D125=1,R125*(1+Assumptions!$Q94),IF(MOD(S$118,$D125)=1,R125*(1+Assumptions!$Q94),R125*(1+Assumptions!$K94)))),0)</f>
        <v>20.920865193632338</v>
      </c>
    </row>
    <row r="126" spans="2:19">
      <c r="B126" s="148">
        <v>8</v>
      </c>
      <c r="C126" s="148" t="str">
        <f t="shared" si="19"/>
        <v>Large Tenant</v>
      </c>
      <c r="D126" s="172">
        <f>Assumptions!J95</f>
        <v>4</v>
      </c>
      <c r="E126" s="176">
        <f>Assumptions!L95</f>
        <v>3</v>
      </c>
      <c r="F126" s="163">
        <f>Assumptions!I95</f>
        <v>5.7089552238805972</v>
      </c>
      <c r="G126" s="172">
        <f ca="1">IFERROR(IF(Assumptions!$T$48=Assumptions!$V$48,IF($D126=1,OFFSET(Assumptions!$E$102,$B126,G$118)*(1+Assumptions!$P95),IF(MOD(G$118,$D126)=1,OFFSET(Assumptions!$E$102,$B126,G$118)*(1+Assumptions!$P95),F126*(1+Assumptions!$K95))),IF($D126=1,F126*(1+Assumptions!$Q95),IF(MOD(G$118,$D126)=1,F126*(1+Assumptions!$Q95),F126*(1+Assumptions!$K95)))),0)</f>
        <v>5.9944029850746272</v>
      </c>
      <c r="H126" s="172">
        <f ca="1">IFERROR(IF(Assumptions!$T$48=Assumptions!$V$48,IF($D126=1,OFFSET(Assumptions!$E$102,$B126,H$118)*(1+Assumptions!$P95),IF(MOD(H$118,$D126)=1,OFFSET(Assumptions!$E$102,$B126,H$118)*(1+Assumptions!$P95),G126*(1+Assumptions!$K95))),IF($D126=1,G126*(1+Assumptions!$Q95),IF(MOD(H$118,$D126)=1,G126*(1+Assumptions!$Q95),G126*(1+Assumptions!$K95)))),0)</f>
        <v>6.294123134328359</v>
      </c>
      <c r="I126" s="172">
        <f ca="1">IFERROR(IF(Assumptions!$T$48=Assumptions!$V$48,IF($D126=1,OFFSET(Assumptions!$E$102,$B126,I$118)*(1+Assumptions!$P95),IF(MOD(I$118,$D126)=1,OFFSET(Assumptions!$E$102,$B126,I$118)*(1+Assumptions!$P95),H126*(1+Assumptions!$K95))),IF($D126=1,H126*(1+Assumptions!$Q95),IF(MOD(I$118,$D126)=1,H126*(1+Assumptions!$Q95),H126*(1+Assumptions!$K95)))),0)</f>
        <v>6.6088292910447777</v>
      </c>
      <c r="J126" s="172">
        <f ca="1">IFERROR(IF(Assumptions!$T$48=Assumptions!$V$48,IF($D126=1,OFFSET(Assumptions!$E$102,$B126,J$118)*(1+Assumptions!$P95),IF(MOD(J$118,$D126)=1,OFFSET(Assumptions!$E$102,$B126,J$118)*(1+Assumptions!$P95),I126*(1+Assumptions!$K95))),IF($D126=1,I126*(1+Assumptions!$Q95),IF(MOD(J$118,$D126)=1,I126*(1+Assumptions!$Q95),I126*(1+Assumptions!$K95)))),0)</f>
        <v>6.8070941697761214</v>
      </c>
      <c r="K126" s="172">
        <f ca="1">IFERROR(IF(Assumptions!$T$48=Assumptions!$V$48,IF($D126=1,OFFSET(Assumptions!$E$102,$B126,K$118)*(1+Assumptions!$P95),IF(MOD(K$118,$D126)=1,OFFSET(Assumptions!$E$102,$B126,K$118)*(1+Assumptions!$P95),J126*(1+Assumptions!$K95))),IF($D126=1,J126*(1+Assumptions!$Q95),IF(MOD(K$118,$D126)=1,J126*(1+Assumptions!$Q95),J126*(1+Assumptions!$K95)))),0)</f>
        <v>7.1474488782649281</v>
      </c>
      <c r="L126" s="172">
        <f ca="1">IFERROR(IF(Assumptions!$T$48=Assumptions!$V$48,IF($D126=1,OFFSET(Assumptions!$E$102,$B126,L$118)*(1+Assumptions!$P95),IF(MOD(L$118,$D126)=1,OFFSET(Assumptions!$E$102,$B126,L$118)*(1+Assumptions!$P95),K126*(1+Assumptions!$K95))),IF($D126=1,K126*(1+Assumptions!$Q95),IF(MOD(L$118,$D126)=1,K126*(1+Assumptions!$Q95),K126*(1+Assumptions!$K95)))),0)</f>
        <v>7.5048213221781745</v>
      </c>
      <c r="M126" s="172">
        <f ca="1">IFERROR(IF(Assumptions!$T$48=Assumptions!$V$48,IF($D126=1,OFFSET(Assumptions!$E$102,$B126,M$118)*(1+Assumptions!$P95),IF(MOD(M$118,$D126)=1,OFFSET(Assumptions!$E$102,$B126,M$118)*(1+Assumptions!$P95),L126*(1+Assumptions!$K95))),IF($D126=1,L126*(1+Assumptions!$Q95),IF(MOD(M$118,$D126)=1,L126*(1+Assumptions!$Q95),L126*(1+Assumptions!$K95)))),0)</f>
        <v>7.8800623882870839</v>
      </c>
      <c r="N126" s="172">
        <f ca="1">IFERROR(IF(Assumptions!$T$48=Assumptions!$V$48,IF($D126=1,OFFSET(Assumptions!$E$102,$B126,N$118)*(1+Assumptions!$P95),IF(MOD(N$118,$D126)=1,OFFSET(Assumptions!$E$102,$B126,N$118)*(1+Assumptions!$P95),M126*(1+Assumptions!$K95))),IF($D126=1,M126*(1+Assumptions!$Q95),IF(MOD(N$118,$D126)=1,M126*(1+Assumptions!$Q95),M126*(1+Assumptions!$K95)))),0)</f>
        <v>8.1164642599356966</v>
      </c>
      <c r="O126" s="172">
        <f ca="1">IFERROR(IF(Assumptions!$T$48=Assumptions!$V$48,IF($D126=1,OFFSET(Assumptions!$E$102,$B126,O$118)*(1+Assumptions!$P95),IF(MOD(O$118,$D126)=1,OFFSET(Assumptions!$E$102,$B126,O$118)*(1+Assumptions!$P95),N126*(1+Assumptions!$K95))),IF($D126=1,N126*(1+Assumptions!$Q95),IF(MOD(O$118,$D126)=1,N126*(1+Assumptions!$Q95),N126*(1+Assumptions!$K95)))),0)</f>
        <v>8.5222874729324811</v>
      </c>
      <c r="P126" s="172">
        <f ca="1">IFERROR(IF(Assumptions!$T$48=Assumptions!$V$48,IF($D126=1,OFFSET(Assumptions!$E$102,$B126,P$118)*(1+Assumptions!$P95),IF(MOD(P$118,$D126)=1,OFFSET(Assumptions!$E$102,$B126,P$118)*(1+Assumptions!$P95),O126*(1+Assumptions!$K95))),IF($D126=1,O126*(1+Assumptions!$Q95),IF(MOD(P$118,$D126)=1,O126*(1+Assumptions!$Q95),O126*(1+Assumptions!$K95)))),0)</f>
        <v>8.948401846579106</v>
      </c>
      <c r="Q126" s="172">
        <f ca="1">IFERROR(IF(Assumptions!$T$48=Assumptions!$V$48,IF($D126=1,OFFSET(Assumptions!$E$102,$B126,Q$118)*(1+Assumptions!$P95),IF(MOD(Q$118,$D126)=1,OFFSET(Assumptions!$E$102,$B126,Q$118)*(1+Assumptions!$P95),P126*(1+Assumptions!$K95))),IF($D126=1,P126*(1+Assumptions!$Q95),IF(MOD(Q$118,$D126)=1,P126*(1+Assumptions!$Q95),P126*(1+Assumptions!$K95)))),0)</f>
        <v>9.3958219389080622</v>
      </c>
      <c r="R126" s="172">
        <f ca="1">IFERROR(IF(Assumptions!$T$48=Assumptions!$V$48,IF($D126=1,OFFSET(Assumptions!$E$102,$B126,R$118)*(1+Assumptions!$P95),IF(MOD(R$118,$D126)=1,OFFSET(Assumptions!$E$102,$B126,R$118)*(1+Assumptions!$P95),Q126*(1+Assumptions!$K95))),IF($D126=1,Q126*(1+Assumptions!$Q95),IF(MOD(R$118,$D126)=1,Q126*(1+Assumptions!$Q95),Q126*(1+Assumptions!$K95)))),0)</f>
        <v>9.6776965970753039</v>
      </c>
      <c r="S126" s="172">
        <f ca="1">IFERROR(IF(Assumptions!$T$48=Assumptions!$V$48,IF($D126=1,OFFSET(Assumptions!$E$102,$B126,S$118)*(1+Assumptions!$P95),IF(MOD(S$118,$D126)=1,OFFSET(Assumptions!$E$102,$B126,S$118)*(1+Assumptions!$P95),R126*(1+Assumptions!$K95))),IF($D126=1,R126*(1+Assumptions!$Q95),IF(MOD(S$118,$D126)=1,R126*(1+Assumptions!$Q95),R126*(1+Assumptions!$K95)))),0)</f>
        <v>10.16158142692907</v>
      </c>
    </row>
    <row r="127" spans="2:19">
      <c r="B127" s="148">
        <v>9</v>
      </c>
      <c r="C127" s="148" t="str">
        <f t="shared" si="19"/>
        <v>Medium Tenant</v>
      </c>
      <c r="D127" s="172">
        <f>Assumptions!J96</f>
        <v>3</v>
      </c>
      <c r="E127" s="176">
        <f>Assumptions!L96</f>
        <v>2</v>
      </c>
      <c r="F127" s="163">
        <f>Assumptions!I96</f>
        <v>7.65</v>
      </c>
      <c r="G127" s="172">
        <f ca="1">IFERROR(IF(Assumptions!$T$48=Assumptions!$V$48,IF($D127=1,OFFSET(Assumptions!$E$102,$B127,G$118)*(1+Assumptions!$P96),IF(MOD(G$118,$D127)=1,OFFSET(Assumptions!$E$102,$B127,G$118)*(1+Assumptions!$P96),F127*(1+Assumptions!$K96))),IF($D127=1,F127*(1+Assumptions!$Q96),IF(MOD(G$118,$D127)=1,F127*(1+Assumptions!$Q96),F127*(1+Assumptions!$K96)))),0)</f>
        <v>8.2620000000000005</v>
      </c>
      <c r="H127" s="172">
        <f ca="1">IFERROR(IF(Assumptions!$T$48=Assumptions!$V$48,IF($D127=1,OFFSET(Assumptions!$E$102,$B127,H$118)*(1+Assumptions!$P96),IF(MOD(H$118,$D127)=1,OFFSET(Assumptions!$E$102,$B127,H$118)*(1+Assumptions!$P96),G127*(1+Assumptions!$K96))),IF($D127=1,G127*(1+Assumptions!$Q96),IF(MOD(H$118,$D127)=1,G127*(1+Assumptions!$Q96),G127*(1+Assumptions!$K96)))),0)</f>
        <v>8.9229600000000016</v>
      </c>
      <c r="I127" s="172">
        <f ca="1">IFERROR(IF(Assumptions!$T$48=Assumptions!$V$48,IF($D127=1,OFFSET(Assumptions!$E$102,$B127,I$118)*(1+Assumptions!$P96),IF(MOD(I$118,$D127)=1,OFFSET(Assumptions!$E$102,$B127,I$118)*(1+Assumptions!$P96),H127*(1+Assumptions!$K96))),IF($D127=1,H127*(1+Assumptions!$Q96),IF(MOD(I$118,$D127)=1,H127*(1+Assumptions!$Q96),H127*(1+Assumptions!$K96)))),0)</f>
        <v>9.3691080000000024</v>
      </c>
      <c r="J127" s="172">
        <f ca="1">IFERROR(IF(Assumptions!$T$48=Assumptions!$V$48,IF($D127=1,OFFSET(Assumptions!$E$102,$B127,J$118)*(1+Assumptions!$P96),IF(MOD(J$118,$D127)=1,OFFSET(Assumptions!$E$102,$B127,J$118)*(1+Assumptions!$P96),I127*(1+Assumptions!$K96))),IF($D127=1,I127*(1+Assumptions!$Q96),IF(MOD(J$118,$D127)=1,I127*(1+Assumptions!$Q96),I127*(1+Assumptions!$K96)))),0)</f>
        <v>10.118636640000004</v>
      </c>
      <c r="K127" s="172">
        <f ca="1">IFERROR(IF(Assumptions!$T$48=Assumptions!$V$48,IF($D127=1,OFFSET(Assumptions!$E$102,$B127,K$118)*(1+Assumptions!$P96),IF(MOD(K$118,$D127)=1,OFFSET(Assumptions!$E$102,$B127,K$118)*(1+Assumptions!$P96),J127*(1+Assumptions!$K96))),IF($D127=1,J127*(1+Assumptions!$Q96),IF(MOD(K$118,$D127)=1,J127*(1+Assumptions!$Q96),J127*(1+Assumptions!$K96)))),0)</f>
        <v>10.928127571200005</v>
      </c>
      <c r="L127" s="172">
        <f ca="1">IFERROR(IF(Assumptions!$T$48=Assumptions!$V$48,IF($D127=1,OFFSET(Assumptions!$E$102,$B127,L$118)*(1+Assumptions!$P96),IF(MOD(L$118,$D127)=1,OFFSET(Assumptions!$E$102,$B127,L$118)*(1+Assumptions!$P96),K127*(1+Assumptions!$K96))),IF($D127=1,K127*(1+Assumptions!$Q96),IF(MOD(L$118,$D127)=1,K127*(1+Assumptions!$Q96),K127*(1+Assumptions!$K96)))),0)</f>
        <v>11.474533949760005</v>
      </c>
      <c r="M127" s="172">
        <f ca="1">IFERROR(IF(Assumptions!$T$48=Assumptions!$V$48,IF($D127=1,OFFSET(Assumptions!$E$102,$B127,M$118)*(1+Assumptions!$P96),IF(MOD(M$118,$D127)=1,OFFSET(Assumptions!$E$102,$B127,M$118)*(1+Assumptions!$P96),L127*(1+Assumptions!$K96))),IF($D127=1,L127*(1+Assumptions!$Q96),IF(MOD(M$118,$D127)=1,L127*(1+Assumptions!$Q96),L127*(1+Assumptions!$K96)))),0)</f>
        <v>12.392496665740806</v>
      </c>
      <c r="N127" s="172">
        <f ca="1">IFERROR(IF(Assumptions!$T$48=Assumptions!$V$48,IF($D127=1,OFFSET(Assumptions!$E$102,$B127,N$118)*(1+Assumptions!$P96),IF(MOD(N$118,$D127)=1,OFFSET(Assumptions!$E$102,$B127,N$118)*(1+Assumptions!$P96),M127*(1+Assumptions!$K96))),IF($D127=1,M127*(1+Assumptions!$Q96),IF(MOD(N$118,$D127)=1,M127*(1+Assumptions!$Q96),M127*(1+Assumptions!$K96)))),0)</f>
        <v>13.383896399000072</v>
      </c>
      <c r="O127" s="172">
        <f ca="1">IFERROR(IF(Assumptions!$T$48=Assumptions!$V$48,IF($D127=1,OFFSET(Assumptions!$E$102,$B127,O$118)*(1+Assumptions!$P96),IF(MOD(O$118,$D127)=1,OFFSET(Assumptions!$E$102,$B127,O$118)*(1+Assumptions!$P96),N127*(1+Assumptions!$K96))),IF($D127=1,N127*(1+Assumptions!$Q96),IF(MOD(O$118,$D127)=1,N127*(1+Assumptions!$Q96),N127*(1+Assumptions!$K96)))),0)</f>
        <v>14.053091218950076</v>
      </c>
      <c r="P127" s="172">
        <f ca="1">IFERROR(IF(Assumptions!$T$48=Assumptions!$V$48,IF($D127=1,OFFSET(Assumptions!$E$102,$B127,P$118)*(1+Assumptions!$P96),IF(MOD(P$118,$D127)=1,OFFSET(Assumptions!$E$102,$B127,P$118)*(1+Assumptions!$P96),O127*(1+Assumptions!$K96))),IF($D127=1,O127*(1+Assumptions!$Q96),IF(MOD(P$118,$D127)=1,O127*(1+Assumptions!$Q96),O127*(1+Assumptions!$K96)))),0)</f>
        <v>15.177338516466083</v>
      </c>
      <c r="Q127" s="172">
        <f ca="1">IFERROR(IF(Assumptions!$T$48=Assumptions!$V$48,IF($D127=1,OFFSET(Assumptions!$E$102,$B127,Q$118)*(1+Assumptions!$P96),IF(MOD(Q$118,$D127)=1,OFFSET(Assumptions!$E$102,$B127,Q$118)*(1+Assumptions!$P96),P127*(1+Assumptions!$K96))),IF($D127=1,P127*(1+Assumptions!$Q96),IF(MOD(Q$118,$D127)=1,P127*(1+Assumptions!$Q96),P127*(1+Assumptions!$K96)))),0)</f>
        <v>16.391525597783371</v>
      </c>
      <c r="R127" s="172">
        <f ca="1">IFERROR(IF(Assumptions!$T$48=Assumptions!$V$48,IF($D127=1,OFFSET(Assumptions!$E$102,$B127,R$118)*(1+Assumptions!$P96),IF(MOD(R$118,$D127)=1,OFFSET(Assumptions!$E$102,$B127,R$118)*(1+Assumptions!$P96),Q127*(1+Assumptions!$K96))),IF($D127=1,Q127*(1+Assumptions!$Q96),IF(MOD(R$118,$D127)=1,Q127*(1+Assumptions!$Q96),Q127*(1+Assumptions!$K96)))),0)</f>
        <v>17.21110187767254</v>
      </c>
      <c r="S127" s="172">
        <f ca="1">IFERROR(IF(Assumptions!$T$48=Assumptions!$V$48,IF($D127=1,OFFSET(Assumptions!$E$102,$B127,S$118)*(1+Assumptions!$P96),IF(MOD(S$118,$D127)=1,OFFSET(Assumptions!$E$102,$B127,S$118)*(1+Assumptions!$P96),R127*(1+Assumptions!$K96))),IF($D127=1,R127*(1+Assumptions!$Q96),IF(MOD(S$118,$D127)=1,R127*(1+Assumptions!$Q96),R127*(1+Assumptions!$K96)))),0)</f>
        <v>18.587990027886345</v>
      </c>
    </row>
    <row r="128" spans="2:19">
      <c r="B128" s="148">
        <v>10</v>
      </c>
      <c r="C128" s="148" t="str">
        <f t="shared" si="19"/>
        <v>Small Tenant</v>
      </c>
      <c r="D128" s="172">
        <f>Assumptions!J97</f>
        <v>2</v>
      </c>
      <c r="E128" s="176">
        <f>Assumptions!L97</f>
        <v>1</v>
      </c>
      <c r="F128" s="163">
        <f>Assumptions!I97</f>
        <v>28.544776119402986</v>
      </c>
      <c r="G128" s="172">
        <f ca="1">IFERROR(IF(Assumptions!$T$48=Assumptions!$V$48,IF($D128=1,OFFSET(Assumptions!$E$102,$B128,G$118)*(1+Assumptions!$P97),IF(MOD(G$118,$D128)=1,OFFSET(Assumptions!$E$102,$B128,G$118)*(1+Assumptions!$P97),F128*(1+Assumptions!$K97))),IF($D128=1,F128*(1+Assumptions!$Q97),IF(MOD(G$118,$D128)=1,F128*(1+Assumptions!$Q97),F128*(1+Assumptions!$K97)))),0)</f>
        <v>31.399253731343286</v>
      </c>
      <c r="H128" s="172">
        <f ca="1">IFERROR(IF(Assumptions!$T$48=Assumptions!$V$48,IF($D128=1,OFFSET(Assumptions!$E$102,$B128,H$118)*(1+Assumptions!$P97),IF(MOD(H$118,$D128)=1,OFFSET(Assumptions!$E$102,$B128,H$118)*(1+Assumptions!$P97),G128*(1+Assumptions!$K97))),IF($D128=1,G128*(1+Assumptions!$Q97),IF(MOD(H$118,$D128)=1,G128*(1+Assumptions!$Q97),G128*(1+Assumptions!$K97)))),0)</f>
        <v>32.969216417910452</v>
      </c>
      <c r="I128" s="172">
        <f ca="1">IFERROR(IF(Assumptions!$T$48=Assumptions!$V$48,IF($D128=1,OFFSET(Assumptions!$E$102,$B128,I$118)*(1+Assumptions!$P97),IF(MOD(I$118,$D128)=1,OFFSET(Assumptions!$E$102,$B128,I$118)*(1+Assumptions!$P97),H128*(1+Assumptions!$K97))),IF($D128=1,H128*(1+Assumptions!$Q97),IF(MOD(I$118,$D128)=1,H128*(1+Assumptions!$Q97),H128*(1+Assumptions!$K97)))),0)</f>
        <v>36.266138059701504</v>
      </c>
      <c r="J128" s="172">
        <f ca="1">IFERROR(IF(Assumptions!$T$48=Assumptions!$V$48,IF($D128=1,OFFSET(Assumptions!$E$102,$B128,J$118)*(1+Assumptions!$P97),IF(MOD(J$118,$D128)=1,OFFSET(Assumptions!$E$102,$B128,J$118)*(1+Assumptions!$P97),I128*(1+Assumptions!$K97))),IF($D128=1,I128*(1+Assumptions!$Q97),IF(MOD(J$118,$D128)=1,I128*(1+Assumptions!$Q97),I128*(1+Assumptions!$K97)))),0)</f>
        <v>38.07944496268658</v>
      </c>
      <c r="K128" s="172">
        <f ca="1">IFERROR(IF(Assumptions!$T$48=Assumptions!$V$48,IF($D128=1,OFFSET(Assumptions!$E$102,$B128,K$118)*(1+Assumptions!$P97),IF(MOD(K$118,$D128)=1,OFFSET(Assumptions!$E$102,$B128,K$118)*(1+Assumptions!$P97),J128*(1+Assumptions!$K97))),IF($D128=1,J128*(1+Assumptions!$Q97),IF(MOD(K$118,$D128)=1,J128*(1+Assumptions!$Q97),J128*(1+Assumptions!$K97)))),0)</f>
        <v>41.887389458955241</v>
      </c>
      <c r="L128" s="172">
        <f ca="1">IFERROR(IF(Assumptions!$T$48=Assumptions!$V$48,IF($D128=1,OFFSET(Assumptions!$E$102,$B128,L$118)*(1+Assumptions!$P97),IF(MOD(L$118,$D128)=1,OFFSET(Assumptions!$E$102,$B128,L$118)*(1+Assumptions!$P97),K128*(1+Assumptions!$K97))),IF($D128=1,K128*(1+Assumptions!$Q97),IF(MOD(L$118,$D128)=1,K128*(1+Assumptions!$Q97),K128*(1+Assumptions!$K97)))),0)</f>
        <v>43.981758931903002</v>
      </c>
      <c r="M128" s="172">
        <f ca="1">IFERROR(IF(Assumptions!$T$48=Assumptions!$V$48,IF($D128=1,OFFSET(Assumptions!$E$102,$B128,M$118)*(1+Assumptions!$P97),IF(MOD(M$118,$D128)=1,OFFSET(Assumptions!$E$102,$B128,M$118)*(1+Assumptions!$P97),L128*(1+Assumptions!$K97))),IF($D128=1,L128*(1+Assumptions!$Q97),IF(MOD(M$118,$D128)=1,L128*(1+Assumptions!$Q97),L128*(1+Assumptions!$K97)))),0)</f>
        <v>48.379934825093308</v>
      </c>
      <c r="N128" s="172">
        <f ca="1">IFERROR(IF(Assumptions!$T$48=Assumptions!$V$48,IF($D128=1,OFFSET(Assumptions!$E$102,$B128,N$118)*(1+Assumptions!$P97),IF(MOD(N$118,$D128)=1,OFFSET(Assumptions!$E$102,$B128,N$118)*(1+Assumptions!$P97),M128*(1+Assumptions!$K97))),IF($D128=1,M128*(1+Assumptions!$Q97),IF(MOD(N$118,$D128)=1,M128*(1+Assumptions!$Q97),M128*(1+Assumptions!$K97)))),0)</f>
        <v>50.798931566347974</v>
      </c>
      <c r="O128" s="172">
        <f ca="1">IFERROR(IF(Assumptions!$T$48=Assumptions!$V$48,IF($D128=1,OFFSET(Assumptions!$E$102,$B128,O$118)*(1+Assumptions!$P97),IF(MOD(O$118,$D128)=1,OFFSET(Assumptions!$E$102,$B128,O$118)*(1+Assumptions!$P97),N128*(1+Assumptions!$K97))),IF($D128=1,N128*(1+Assumptions!$Q97),IF(MOD(O$118,$D128)=1,N128*(1+Assumptions!$Q97),N128*(1+Assumptions!$K97)))),0)</f>
        <v>55.878824722982777</v>
      </c>
      <c r="P128" s="172">
        <f ca="1">IFERROR(IF(Assumptions!$T$48=Assumptions!$V$48,IF($D128=1,OFFSET(Assumptions!$E$102,$B128,P$118)*(1+Assumptions!$P97),IF(MOD(P$118,$D128)=1,OFFSET(Assumptions!$E$102,$B128,P$118)*(1+Assumptions!$P97),O128*(1+Assumptions!$K97))),IF($D128=1,O128*(1+Assumptions!$Q97),IF(MOD(P$118,$D128)=1,O128*(1+Assumptions!$Q97),O128*(1+Assumptions!$K97)))),0)</f>
        <v>58.672765959131915</v>
      </c>
      <c r="Q128" s="172">
        <f ca="1">IFERROR(IF(Assumptions!$T$48=Assumptions!$V$48,IF($D128=1,OFFSET(Assumptions!$E$102,$B128,Q$118)*(1+Assumptions!$P97),IF(MOD(Q$118,$D128)=1,OFFSET(Assumptions!$E$102,$B128,Q$118)*(1+Assumptions!$P97),P128*(1+Assumptions!$K97))),IF($D128=1,P128*(1+Assumptions!$Q97),IF(MOD(Q$118,$D128)=1,P128*(1+Assumptions!$Q97),P128*(1+Assumptions!$K97)))),0)</f>
        <v>64.540042555045119</v>
      </c>
      <c r="R128" s="172">
        <f ca="1">IFERROR(IF(Assumptions!$T$48=Assumptions!$V$48,IF($D128=1,OFFSET(Assumptions!$E$102,$B128,R$118)*(1+Assumptions!$P97),IF(MOD(R$118,$D128)=1,OFFSET(Assumptions!$E$102,$B128,R$118)*(1+Assumptions!$P97),Q128*(1+Assumptions!$K97))),IF($D128=1,Q128*(1+Assumptions!$Q97),IF(MOD(R$118,$D128)=1,Q128*(1+Assumptions!$Q97),Q128*(1+Assumptions!$K97)))),0)</f>
        <v>67.767044682797376</v>
      </c>
      <c r="S128" s="172">
        <f ca="1">IFERROR(IF(Assumptions!$T$48=Assumptions!$V$48,IF($D128=1,OFFSET(Assumptions!$E$102,$B128,S$118)*(1+Assumptions!$P97),IF(MOD(S$118,$D128)=1,OFFSET(Assumptions!$E$102,$B128,S$118)*(1+Assumptions!$P97),R128*(1+Assumptions!$K97))),IF($D128=1,R128*(1+Assumptions!$Q97),IF(MOD(S$118,$D128)=1,R128*(1+Assumptions!$Q97),R128*(1+Assumptions!$K97)))),0)</f>
        <v>74.543749151077122</v>
      </c>
    </row>
    <row r="129" spans="2:19">
      <c r="B129" s="148">
        <v>11</v>
      </c>
      <c r="C129" s="148" t="str">
        <f t="shared" si="19"/>
        <v>Other</v>
      </c>
      <c r="D129" s="172">
        <f>Assumptions!J98</f>
        <v>1</v>
      </c>
      <c r="E129" s="176">
        <f>Assumptions!L98</f>
        <v>1</v>
      </c>
      <c r="F129" s="163">
        <f>Assumptions!I98</f>
        <v>42.817164179104481</v>
      </c>
      <c r="G129" s="172">
        <f ca="1">IFERROR(IF(Assumptions!$T$48=Assumptions!$V$48,IF($D129=1,OFFSET(Assumptions!$E$102,$B129,G$118)*(1+Assumptions!$P98),IF(MOD(G$118,$D129)=1,OFFSET(Assumptions!$E$102,$B129,G$118)*(1+Assumptions!$P98),F129*(1+Assumptions!$K98))),IF($D129=1,F129*(1+Assumptions!$Q98),IF(MOD(G$118,$D129)=1,F129*(1+Assumptions!$Q98),F129*(1+Assumptions!$K98)))),0)</f>
        <v>44.958022388059703</v>
      </c>
      <c r="H129" s="172">
        <f ca="1">IFERROR(IF(Assumptions!$T$48=Assumptions!$V$48,IF($D129=1,OFFSET(Assumptions!$E$102,$B129,H$118)*(1+Assumptions!$P98),IF(MOD(H$118,$D129)=1,OFFSET(Assumptions!$E$102,$B129,H$118)*(1+Assumptions!$P98),G129*(1+Assumptions!$K98))),IF($D129=1,G129*(1+Assumptions!$Q98),IF(MOD(H$118,$D129)=1,G129*(1+Assumptions!$Q98),G129*(1+Assumptions!$K98)))),0)</f>
        <v>47.205923507462693</v>
      </c>
      <c r="I129" s="172">
        <f ca="1">IFERROR(IF(Assumptions!$T$48=Assumptions!$V$48,IF($D129=1,OFFSET(Assumptions!$E$102,$B129,I$118)*(1+Assumptions!$P98),IF(MOD(I$118,$D129)=1,OFFSET(Assumptions!$E$102,$B129,I$118)*(1+Assumptions!$P98),H129*(1+Assumptions!$K98))),IF($D129=1,H129*(1+Assumptions!$Q98),IF(MOD(I$118,$D129)=1,H129*(1+Assumptions!$Q98),H129*(1+Assumptions!$K98)))),0)</f>
        <v>49.566219682835829</v>
      </c>
      <c r="J129" s="172">
        <f ca="1">IFERROR(IF(Assumptions!$T$48=Assumptions!$V$48,IF($D129=1,OFFSET(Assumptions!$E$102,$B129,J$118)*(1+Assumptions!$P98),IF(MOD(J$118,$D129)=1,OFFSET(Assumptions!$E$102,$B129,J$118)*(1+Assumptions!$P98),I129*(1+Assumptions!$K98))),IF($D129=1,I129*(1+Assumptions!$Q98),IF(MOD(J$118,$D129)=1,I129*(1+Assumptions!$Q98),I129*(1+Assumptions!$K98)))),0)</f>
        <v>52.044530666977622</v>
      </c>
      <c r="K129" s="172">
        <f ca="1">IFERROR(IF(Assumptions!$T$48=Assumptions!$V$48,IF($D129=1,OFFSET(Assumptions!$E$102,$B129,K$118)*(1+Assumptions!$P98),IF(MOD(K$118,$D129)=1,OFFSET(Assumptions!$E$102,$B129,K$118)*(1+Assumptions!$P98),J129*(1+Assumptions!$K98))),IF($D129=1,J129*(1+Assumptions!$Q98),IF(MOD(K$118,$D129)=1,J129*(1+Assumptions!$Q98),J129*(1+Assumptions!$K98)))),0)</f>
        <v>54.646757200326505</v>
      </c>
      <c r="L129" s="172">
        <f ca="1">IFERROR(IF(Assumptions!$T$48=Assumptions!$V$48,IF($D129=1,OFFSET(Assumptions!$E$102,$B129,L$118)*(1+Assumptions!$P98),IF(MOD(L$118,$D129)=1,OFFSET(Assumptions!$E$102,$B129,L$118)*(1+Assumptions!$P98),K129*(1+Assumptions!$K98))),IF($D129=1,K129*(1+Assumptions!$Q98),IF(MOD(L$118,$D129)=1,K129*(1+Assumptions!$Q98),K129*(1+Assumptions!$K98)))),0)</f>
        <v>57.379095060342834</v>
      </c>
      <c r="M129" s="172">
        <f ca="1">IFERROR(IF(Assumptions!$T$48=Assumptions!$V$48,IF($D129=1,OFFSET(Assumptions!$E$102,$B129,M$118)*(1+Assumptions!$P98),IF(MOD(M$118,$D129)=1,OFFSET(Assumptions!$E$102,$B129,M$118)*(1+Assumptions!$P98),L129*(1+Assumptions!$K98))),IF($D129=1,L129*(1+Assumptions!$Q98),IF(MOD(M$118,$D129)=1,L129*(1+Assumptions!$Q98),L129*(1+Assumptions!$K98)))),0)</f>
        <v>60.248049813359977</v>
      </c>
      <c r="N129" s="172">
        <f ca="1">IFERROR(IF(Assumptions!$T$48=Assumptions!$V$48,IF($D129=1,OFFSET(Assumptions!$E$102,$B129,N$118)*(1+Assumptions!$P98),IF(MOD(N$118,$D129)=1,OFFSET(Assumptions!$E$102,$B129,N$118)*(1+Assumptions!$P98),M129*(1+Assumptions!$K98))),IF($D129=1,M129*(1+Assumptions!$Q98),IF(MOD(N$118,$D129)=1,M129*(1+Assumptions!$Q98),M129*(1+Assumptions!$K98)))),0)</f>
        <v>63.260452304027979</v>
      </c>
      <c r="O129" s="172">
        <f ca="1">IFERROR(IF(Assumptions!$T$48=Assumptions!$V$48,IF($D129=1,OFFSET(Assumptions!$E$102,$B129,O$118)*(1+Assumptions!$P98),IF(MOD(O$118,$D129)=1,OFFSET(Assumptions!$E$102,$B129,O$118)*(1+Assumptions!$P98),N129*(1+Assumptions!$K98))),IF($D129=1,N129*(1+Assumptions!$Q98),IF(MOD(O$118,$D129)=1,N129*(1+Assumptions!$Q98),N129*(1+Assumptions!$K98)))),0)</f>
        <v>66.423474919229378</v>
      </c>
      <c r="P129" s="172">
        <f ca="1">IFERROR(IF(Assumptions!$T$48=Assumptions!$V$48,IF($D129=1,OFFSET(Assumptions!$E$102,$B129,P$118)*(1+Assumptions!$P98),IF(MOD(P$118,$D129)=1,OFFSET(Assumptions!$E$102,$B129,P$118)*(1+Assumptions!$P98),O129*(1+Assumptions!$K98))),IF($D129=1,O129*(1+Assumptions!$Q98),IF(MOD(P$118,$D129)=1,O129*(1+Assumptions!$Q98),O129*(1+Assumptions!$K98)))),0)</f>
        <v>69.744648665190851</v>
      </c>
      <c r="Q129" s="172">
        <f ca="1">IFERROR(IF(Assumptions!$T$48=Assumptions!$V$48,IF($D129=1,OFFSET(Assumptions!$E$102,$B129,Q$118)*(1+Assumptions!$P98),IF(MOD(Q$118,$D129)=1,OFFSET(Assumptions!$E$102,$B129,Q$118)*(1+Assumptions!$P98),P129*(1+Assumptions!$K98))),IF($D129=1,P129*(1+Assumptions!$Q98),IF(MOD(Q$118,$D129)=1,P129*(1+Assumptions!$Q98),P129*(1+Assumptions!$K98)))),0)</f>
        <v>73.231881098450401</v>
      </c>
      <c r="R129" s="172">
        <f ca="1">IFERROR(IF(Assumptions!$T$48=Assumptions!$V$48,IF($D129=1,OFFSET(Assumptions!$E$102,$B129,R$118)*(1+Assumptions!$P98),IF(MOD(R$118,$D129)=1,OFFSET(Assumptions!$E$102,$B129,R$118)*(1+Assumptions!$P98),Q129*(1+Assumptions!$K98))),IF($D129=1,Q129*(1+Assumptions!$Q98),IF(MOD(R$118,$D129)=1,Q129*(1+Assumptions!$Q98),Q129*(1+Assumptions!$K98)))),0)</f>
        <v>76.893475153372918</v>
      </c>
      <c r="S129" s="172">
        <f ca="1">IFERROR(IF(Assumptions!$T$48=Assumptions!$V$48,IF($D129=1,OFFSET(Assumptions!$E$102,$B129,S$118)*(1+Assumptions!$P98),IF(MOD(S$118,$D129)=1,OFFSET(Assumptions!$E$102,$B129,S$118)*(1+Assumptions!$P98),R129*(1+Assumptions!$K98))),IF($D129=1,R129*(1+Assumptions!$Q98),IF(MOD(S$118,$D129)=1,R129*(1+Assumptions!$Q98),R129*(1+Assumptions!$K98)))),0)</f>
        <v>80.738148911041563</v>
      </c>
    </row>
    <row r="130" spans="2:19">
      <c r="B130" s="166">
        <v>12</v>
      </c>
      <c r="C130" s="166" t="str">
        <f t="shared" si="19"/>
        <v>Other</v>
      </c>
      <c r="D130" s="175">
        <f>Assumptions!J99</f>
        <v>1</v>
      </c>
      <c r="E130" s="177">
        <f>Assumptions!L99</f>
        <v>1</v>
      </c>
      <c r="F130" s="168">
        <f>Assumptions!I99</f>
        <v>21.40858208955224</v>
      </c>
      <c r="G130" s="172">
        <f ca="1">IFERROR(IF(Assumptions!$T$48=Assumptions!$V$48,IF($D130=1,OFFSET(Assumptions!$E$102,$B130,G$118)*(1+Assumptions!$P99),IF(MOD(G$118,$D130)=1,OFFSET(Assumptions!$E$102,$B130,G$118)*(1+Assumptions!$P99),F130*(1+Assumptions!$K99))),IF($D130=1,F130*(1+Assumptions!$Q99),IF(MOD(G$118,$D130)=1,F130*(1+Assumptions!$Q99),F130*(1+Assumptions!$K99)))),0)</f>
        <v>22.479011194029852</v>
      </c>
      <c r="H130" s="172">
        <f ca="1">IFERROR(IF(Assumptions!$T$48=Assumptions!$V$48,IF($D130=1,OFFSET(Assumptions!$E$102,$B130,H$118)*(1+Assumptions!$P99),IF(MOD(H$118,$D130)=1,OFFSET(Assumptions!$E$102,$B130,H$118)*(1+Assumptions!$P99),G130*(1+Assumptions!$K99))),IF($D130=1,G130*(1+Assumptions!$Q99),IF(MOD(H$118,$D130)=1,G130*(1+Assumptions!$Q99),G130*(1+Assumptions!$K99)))),0)</f>
        <v>23.602961753731346</v>
      </c>
      <c r="I130" s="172">
        <f ca="1">IFERROR(IF(Assumptions!$T$48=Assumptions!$V$48,IF($D130=1,OFFSET(Assumptions!$E$102,$B130,I$118)*(1+Assumptions!$P99),IF(MOD(I$118,$D130)=1,OFFSET(Assumptions!$E$102,$B130,I$118)*(1+Assumptions!$P99),H130*(1+Assumptions!$K99))),IF($D130=1,H130*(1+Assumptions!$Q99),IF(MOD(I$118,$D130)=1,H130*(1+Assumptions!$Q99),H130*(1+Assumptions!$K99)))),0)</f>
        <v>24.783109841417915</v>
      </c>
      <c r="J130" s="172">
        <f ca="1">IFERROR(IF(Assumptions!$T$48=Assumptions!$V$48,IF($D130=1,OFFSET(Assumptions!$E$102,$B130,J$118)*(1+Assumptions!$P99),IF(MOD(J$118,$D130)=1,OFFSET(Assumptions!$E$102,$B130,J$118)*(1+Assumptions!$P99),I130*(1+Assumptions!$K99))),IF($D130=1,I130*(1+Assumptions!$Q99),IF(MOD(J$118,$D130)=1,I130*(1+Assumptions!$Q99),I130*(1+Assumptions!$K99)))),0)</f>
        <v>26.022265333488811</v>
      </c>
      <c r="K130" s="172">
        <f ca="1">IFERROR(IF(Assumptions!$T$48=Assumptions!$V$48,IF($D130=1,OFFSET(Assumptions!$E$102,$B130,K$118)*(1+Assumptions!$P99),IF(MOD(K$118,$D130)=1,OFFSET(Assumptions!$E$102,$B130,K$118)*(1+Assumptions!$P99),J130*(1+Assumptions!$K99))),IF($D130=1,J130*(1+Assumptions!$Q99),IF(MOD(K$118,$D130)=1,J130*(1+Assumptions!$Q99),J130*(1+Assumptions!$K99)))),0)</f>
        <v>27.323378600163252</v>
      </c>
      <c r="L130" s="172">
        <f ca="1">IFERROR(IF(Assumptions!$T$48=Assumptions!$V$48,IF($D130=1,OFFSET(Assumptions!$E$102,$B130,L$118)*(1+Assumptions!$P99),IF(MOD(L$118,$D130)=1,OFFSET(Assumptions!$E$102,$B130,L$118)*(1+Assumptions!$P99),K130*(1+Assumptions!$K99))),IF($D130=1,K130*(1+Assumptions!$Q99),IF(MOD(L$118,$D130)=1,K130*(1+Assumptions!$Q99),K130*(1+Assumptions!$K99)))),0)</f>
        <v>28.689547530171417</v>
      </c>
      <c r="M130" s="172">
        <f ca="1">IFERROR(IF(Assumptions!$T$48=Assumptions!$V$48,IF($D130=1,OFFSET(Assumptions!$E$102,$B130,M$118)*(1+Assumptions!$P99),IF(MOD(M$118,$D130)=1,OFFSET(Assumptions!$E$102,$B130,M$118)*(1+Assumptions!$P99),L130*(1+Assumptions!$K99))),IF($D130=1,L130*(1+Assumptions!$Q99),IF(MOD(M$118,$D130)=1,L130*(1+Assumptions!$Q99),L130*(1+Assumptions!$K99)))),0)</f>
        <v>30.124024906679988</v>
      </c>
      <c r="N130" s="172">
        <f ca="1">IFERROR(IF(Assumptions!$T$48=Assumptions!$V$48,IF($D130=1,OFFSET(Assumptions!$E$102,$B130,N$118)*(1+Assumptions!$P99),IF(MOD(N$118,$D130)=1,OFFSET(Assumptions!$E$102,$B130,N$118)*(1+Assumptions!$P99),M130*(1+Assumptions!$K99))),IF($D130=1,M130*(1+Assumptions!$Q99),IF(MOD(N$118,$D130)=1,M130*(1+Assumptions!$Q99),M130*(1+Assumptions!$K99)))),0)</f>
        <v>31.630226152013989</v>
      </c>
      <c r="O130" s="172">
        <f ca="1">IFERROR(IF(Assumptions!$T$48=Assumptions!$V$48,IF($D130=1,OFFSET(Assumptions!$E$102,$B130,O$118)*(1+Assumptions!$P99),IF(MOD(O$118,$D130)=1,OFFSET(Assumptions!$E$102,$B130,O$118)*(1+Assumptions!$P99),N130*(1+Assumptions!$K99))),IF($D130=1,N130*(1+Assumptions!$Q99),IF(MOD(O$118,$D130)=1,N130*(1+Assumptions!$Q99),N130*(1+Assumptions!$K99)))),0)</f>
        <v>33.211737459614689</v>
      </c>
      <c r="P130" s="172">
        <f ca="1">IFERROR(IF(Assumptions!$T$48=Assumptions!$V$48,IF($D130=1,OFFSET(Assumptions!$E$102,$B130,P$118)*(1+Assumptions!$P99),IF(MOD(P$118,$D130)=1,OFFSET(Assumptions!$E$102,$B130,P$118)*(1+Assumptions!$P99),O130*(1+Assumptions!$K99))),IF($D130=1,O130*(1+Assumptions!$Q99),IF(MOD(P$118,$D130)=1,O130*(1+Assumptions!$Q99),O130*(1+Assumptions!$K99)))),0)</f>
        <v>34.872324332595426</v>
      </c>
      <c r="Q130" s="172">
        <f ca="1">IFERROR(IF(Assumptions!$T$48=Assumptions!$V$48,IF($D130=1,OFFSET(Assumptions!$E$102,$B130,Q$118)*(1+Assumptions!$P99),IF(MOD(Q$118,$D130)=1,OFFSET(Assumptions!$E$102,$B130,Q$118)*(1+Assumptions!$P99),P130*(1+Assumptions!$K99))),IF($D130=1,P130*(1+Assumptions!$Q99),IF(MOD(Q$118,$D130)=1,P130*(1+Assumptions!$Q99),P130*(1+Assumptions!$K99)))),0)</f>
        <v>36.615940549225201</v>
      </c>
      <c r="R130" s="172">
        <f ca="1">IFERROR(IF(Assumptions!$T$48=Assumptions!$V$48,IF($D130=1,OFFSET(Assumptions!$E$102,$B130,R$118)*(1+Assumptions!$P99),IF(MOD(R$118,$D130)=1,OFFSET(Assumptions!$E$102,$B130,R$118)*(1+Assumptions!$P99),Q130*(1+Assumptions!$K99))),IF($D130=1,Q130*(1+Assumptions!$Q99),IF(MOD(R$118,$D130)=1,Q130*(1+Assumptions!$Q99),Q130*(1+Assumptions!$K99)))),0)</f>
        <v>38.446737576686459</v>
      </c>
      <c r="S130" s="172">
        <f ca="1">IFERROR(IF(Assumptions!$T$48=Assumptions!$V$48,IF($D130=1,OFFSET(Assumptions!$E$102,$B130,S$118)*(1+Assumptions!$P99),IF(MOD(S$118,$D130)=1,OFFSET(Assumptions!$E$102,$B130,S$118)*(1+Assumptions!$P99),R130*(1+Assumptions!$K99))),IF($D130=1,R130*(1+Assumptions!$Q99),IF(MOD(S$118,$D130)=1,R130*(1+Assumptions!$Q99),R130*(1+Assumptions!$K99)))),0)</f>
        <v>40.369074455520781</v>
      </c>
    </row>
    <row r="131" spans="2:19">
      <c r="B131" s="155"/>
      <c r="C131" s="155"/>
      <c r="D131" s="155"/>
      <c r="E131" s="155"/>
      <c r="F131" s="155"/>
      <c r="G131" s="155"/>
      <c r="H131" s="155"/>
      <c r="I131" s="155"/>
      <c r="J131" s="155"/>
      <c r="K131" s="155"/>
      <c r="L131" s="155"/>
      <c r="M131" s="155"/>
      <c r="N131" s="155"/>
      <c r="O131" s="155"/>
      <c r="P131" s="155"/>
      <c r="Q131" s="155"/>
      <c r="R131" s="155"/>
      <c r="S131" s="155"/>
    </row>
    <row r="132" spans="2:19">
      <c r="B132" s="155"/>
      <c r="C132" s="155" t="s">
        <v>374</v>
      </c>
      <c r="D132" s="155"/>
      <c r="E132" s="155"/>
      <c r="F132" s="155"/>
      <c r="G132" s="155"/>
      <c r="H132" s="155"/>
      <c r="I132" s="155"/>
      <c r="J132" s="155"/>
      <c r="K132" s="155"/>
      <c r="L132" s="155"/>
      <c r="M132" s="155"/>
      <c r="N132" s="155"/>
      <c r="O132" s="155"/>
      <c r="P132" s="155"/>
      <c r="Q132" s="155"/>
      <c r="R132" s="155"/>
      <c r="S132" s="155"/>
    </row>
    <row r="133" spans="2:19">
      <c r="B133" s="148">
        <v>1</v>
      </c>
      <c r="C133" s="148" t="str">
        <f t="shared" ref="C133:C144" si="21">VLOOKUP($B133,Tenant_List,7,FALSE)</f>
        <v>Large Tenant</v>
      </c>
      <c r="D133" s="155"/>
      <c r="E133" s="178"/>
      <c r="F133" s="178"/>
      <c r="G133" s="178">
        <f t="shared" ref="G133:S133" ca="1" si="22">G119/F119-1</f>
        <v>5.0000000000000044E-2</v>
      </c>
      <c r="H133" s="178">
        <f t="shared" ca="1" si="22"/>
        <v>5.0000000000000044E-2</v>
      </c>
      <c r="I133" s="178">
        <f t="shared" ca="1" si="22"/>
        <v>5.0000000000000044E-2</v>
      </c>
      <c r="J133" s="178">
        <f t="shared" ca="1" si="22"/>
        <v>4.0000000000000036E-2</v>
      </c>
      <c r="K133" s="178">
        <f t="shared" ca="1" si="22"/>
        <v>4.0000000000000036E-2</v>
      </c>
      <c r="L133" s="178">
        <f t="shared" ca="1" si="22"/>
        <v>4.0000000000000036E-2</v>
      </c>
      <c r="M133" s="178">
        <f t="shared" ca="1" si="22"/>
        <v>4.0000000000000036E-2</v>
      </c>
      <c r="N133" s="178">
        <f t="shared" ca="1" si="22"/>
        <v>4.0000000000000036E-2</v>
      </c>
      <c r="O133" s="178">
        <f t="shared" ca="1" si="22"/>
        <v>4.0000000000000036E-2</v>
      </c>
      <c r="P133" s="178">
        <f t="shared" ca="1" si="22"/>
        <v>4.0000000000000036E-2</v>
      </c>
      <c r="Q133" s="178">
        <f t="shared" ca="1" si="22"/>
        <v>4.0000000000000036E-2</v>
      </c>
      <c r="R133" s="178">
        <f t="shared" ca="1" si="22"/>
        <v>4.0000000000000036E-2</v>
      </c>
      <c r="S133" s="178">
        <f t="shared" ca="1" si="22"/>
        <v>4.0000000000000036E-2</v>
      </c>
    </row>
    <row r="134" spans="2:19">
      <c r="B134" s="148">
        <v>2</v>
      </c>
      <c r="C134" s="148" t="str">
        <f t="shared" si="21"/>
        <v>Medium Tenant</v>
      </c>
      <c r="D134" s="155"/>
      <c r="E134" s="178"/>
      <c r="F134" s="178"/>
      <c r="G134" s="178">
        <f t="shared" ref="G134:S134" ca="1" si="23">G120/F120-1</f>
        <v>8.0000000000000071E-2</v>
      </c>
      <c r="H134" s="178">
        <f t="shared" ca="1" si="23"/>
        <v>8.0000000000000071E-2</v>
      </c>
      <c r="I134" s="178">
        <f t="shared" ca="1" si="23"/>
        <v>5.0000000000000044E-2</v>
      </c>
      <c r="J134" s="178">
        <f t="shared" ca="1" si="23"/>
        <v>8.0000000000000071E-2</v>
      </c>
      <c r="K134" s="178">
        <f t="shared" ca="1" si="23"/>
        <v>8.0000000000000071E-2</v>
      </c>
      <c r="L134" s="178">
        <f t="shared" ca="1" si="23"/>
        <v>5.0000000000000044E-2</v>
      </c>
      <c r="M134" s="178">
        <f t="shared" ca="1" si="23"/>
        <v>8.0000000000000071E-2</v>
      </c>
      <c r="N134" s="178">
        <f t="shared" ca="1" si="23"/>
        <v>8.0000000000000071E-2</v>
      </c>
      <c r="O134" s="178">
        <f t="shared" ca="1" si="23"/>
        <v>5.0000000000000044E-2</v>
      </c>
      <c r="P134" s="178">
        <f t="shared" ca="1" si="23"/>
        <v>8.0000000000000071E-2</v>
      </c>
      <c r="Q134" s="178">
        <f t="shared" ca="1" si="23"/>
        <v>8.0000000000000071E-2</v>
      </c>
      <c r="R134" s="178">
        <f t="shared" ca="1" si="23"/>
        <v>5.0000000000000044E-2</v>
      </c>
      <c r="S134" s="178">
        <f t="shared" ca="1" si="23"/>
        <v>8.0000000000000071E-2</v>
      </c>
    </row>
    <row r="135" spans="2:19">
      <c r="B135" s="148">
        <v>3</v>
      </c>
      <c r="C135" s="148" t="str">
        <f t="shared" si="21"/>
        <v>Small Tenant</v>
      </c>
      <c r="D135" s="155"/>
      <c r="E135" s="178"/>
      <c r="F135" s="178"/>
      <c r="G135" s="178">
        <f t="shared" ref="G135:S135" ca="1" si="24">G121/F121-1</f>
        <v>0.10000000000000009</v>
      </c>
      <c r="H135" s="178">
        <f t="shared" ca="1" si="24"/>
        <v>5.0000000000000044E-2</v>
      </c>
      <c r="I135" s="178">
        <f t="shared" ca="1" si="24"/>
        <v>0.10000000000000009</v>
      </c>
      <c r="J135" s="178">
        <f t="shared" ca="1" si="24"/>
        <v>5.0000000000000044E-2</v>
      </c>
      <c r="K135" s="178">
        <f t="shared" ca="1" si="24"/>
        <v>0.10000000000000009</v>
      </c>
      <c r="L135" s="178">
        <f t="shared" ca="1" si="24"/>
        <v>5.0000000000000044E-2</v>
      </c>
      <c r="M135" s="178">
        <f t="shared" ca="1" si="24"/>
        <v>0.10000000000000009</v>
      </c>
      <c r="N135" s="178">
        <f t="shared" ca="1" si="24"/>
        <v>5.0000000000000044E-2</v>
      </c>
      <c r="O135" s="178">
        <f t="shared" ca="1" si="24"/>
        <v>0.10000000000000009</v>
      </c>
      <c r="P135" s="178">
        <f t="shared" ca="1" si="24"/>
        <v>5.0000000000000044E-2</v>
      </c>
      <c r="Q135" s="178">
        <f t="shared" ca="1" si="24"/>
        <v>0.10000000000000009</v>
      </c>
      <c r="R135" s="178">
        <f t="shared" ca="1" si="24"/>
        <v>5.0000000000000044E-2</v>
      </c>
      <c r="S135" s="178">
        <f t="shared" ca="1" si="24"/>
        <v>0.10000000000000009</v>
      </c>
    </row>
    <row r="136" spans="2:19">
      <c r="B136" s="148">
        <v>4</v>
      </c>
      <c r="C136" s="148" t="str">
        <f t="shared" si="21"/>
        <v>Large Tenant</v>
      </c>
      <c r="D136" s="155"/>
      <c r="E136" s="178"/>
      <c r="F136" s="178"/>
      <c r="G136" s="178">
        <f t="shared" ref="G136:S136" ca="1" si="25">G122/F122-1</f>
        <v>5.0000000000000044E-2</v>
      </c>
      <c r="H136" s="178">
        <f t="shared" ca="1" si="25"/>
        <v>5.0000000000000044E-2</v>
      </c>
      <c r="I136" s="178">
        <f t="shared" ca="1" si="25"/>
        <v>5.0000000000000044E-2</v>
      </c>
      <c r="J136" s="178">
        <f t="shared" ca="1" si="25"/>
        <v>5.0000000000000044E-2</v>
      </c>
      <c r="K136" s="178">
        <f t="shared" ca="1" si="25"/>
        <v>5.0000000000000044E-2</v>
      </c>
      <c r="L136" s="178">
        <f t="shared" ca="1" si="25"/>
        <v>5.0000000000000044E-2</v>
      </c>
      <c r="M136" s="178">
        <f t="shared" ca="1" si="25"/>
        <v>5.0000000000000044E-2</v>
      </c>
      <c r="N136" s="178">
        <f t="shared" ca="1" si="25"/>
        <v>5.0000000000000044E-2</v>
      </c>
      <c r="O136" s="178">
        <f t="shared" ca="1" si="25"/>
        <v>5.0000000000000044E-2</v>
      </c>
      <c r="P136" s="178">
        <f t="shared" ca="1" si="25"/>
        <v>5.0000000000000044E-2</v>
      </c>
      <c r="Q136" s="178">
        <f t="shared" ca="1" si="25"/>
        <v>5.0000000000000044E-2</v>
      </c>
      <c r="R136" s="178">
        <f t="shared" ca="1" si="25"/>
        <v>5.0000000000000044E-2</v>
      </c>
      <c r="S136" s="178">
        <f t="shared" ca="1" si="25"/>
        <v>5.0000000000000044E-2</v>
      </c>
    </row>
    <row r="137" spans="2:19">
      <c r="B137" s="148">
        <v>5</v>
      </c>
      <c r="C137" s="148" t="str">
        <f t="shared" si="21"/>
        <v>Other</v>
      </c>
      <c r="D137" s="155"/>
      <c r="E137" s="178"/>
      <c r="F137" s="178"/>
      <c r="G137" s="178">
        <f t="shared" ref="G137:S137" ca="1" si="26">G123/F123-1</f>
        <v>5.0000000000000044E-2</v>
      </c>
      <c r="H137" s="178">
        <f t="shared" ca="1" si="26"/>
        <v>5.0000000000000044E-2</v>
      </c>
      <c r="I137" s="178">
        <f t="shared" ca="1" si="26"/>
        <v>5.0000000000000044E-2</v>
      </c>
      <c r="J137" s="178">
        <f t="shared" ca="1" si="26"/>
        <v>5.0000000000000044E-2</v>
      </c>
      <c r="K137" s="178">
        <f t="shared" ca="1" si="26"/>
        <v>5.0000000000000044E-2</v>
      </c>
      <c r="L137" s="178">
        <f t="shared" ca="1" si="26"/>
        <v>5.0000000000000044E-2</v>
      </c>
      <c r="M137" s="178">
        <f t="shared" ca="1" si="26"/>
        <v>5.0000000000000044E-2</v>
      </c>
      <c r="N137" s="178">
        <f t="shared" ca="1" si="26"/>
        <v>5.0000000000000044E-2</v>
      </c>
      <c r="O137" s="178">
        <f t="shared" ca="1" si="26"/>
        <v>5.0000000000000044E-2</v>
      </c>
      <c r="P137" s="178">
        <f t="shared" ca="1" si="26"/>
        <v>5.0000000000000044E-2</v>
      </c>
      <c r="Q137" s="178">
        <f t="shared" ca="1" si="26"/>
        <v>5.0000000000000044E-2</v>
      </c>
      <c r="R137" s="178">
        <f t="shared" ca="1" si="26"/>
        <v>5.0000000000000044E-2</v>
      </c>
      <c r="S137" s="178">
        <f t="shared" ca="1" si="26"/>
        <v>5.0000000000000044E-2</v>
      </c>
    </row>
    <row r="138" spans="2:19">
      <c r="B138" s="148">
        <v>6</v>
      </c>
      <c r="C138" s="148" t="str">
        <f t="shared" si="21"/>
        <v>Anchor</v>
      </c>
      <c r="D138" s="155"/>
      <c r="E138" s="178"/>
      <c r="F138" s="178"/>
      <c r="G138" s="178">
        <f t="shared" ref="G138:S138" ca="1" si="27">G124/F124-1</f>
        <v>2.0000000000000018E-2</v>
      </c>
      <c r="H138" s="178">
        <f t="shared" ca="1" si="27"/>
        <v>2.0000000000000018E-2</v>
      </c>
      <c r="I138" s="178">
        <f t="shared" ca="1" si="27"/>
        <v>2.0000000000000018E-2</v>
      </c>
      <c r="J138" s="178">
        <f t="shared" ca="1" si="27"/>
        <v>2.0000000000000018E-2</v>
      </c>
      <c r="K138" s="178">
        <f t="shared" ca="1" si="27"/>
        <v>2.0000000000000018E-2</v>
      </c>
      <c r="L138" s="178">
        <f t="shared" ca="1" si="27"/>
        <v>2.0000000000000018E-2</v>
      </c>
      <c r="M138" s="178">
        <f t="shared" ca="1" si="27"/>
        <v>2.0000000000000018E-2</v>
      </c>
      <c r="N138" s="178">
        <f t="shared" ca="1" si="27"/>
        <v>2.0000000000000018E-2</v>
      </c>
      <c r="O138" s="178">
        <f t="shared" ca="1" si="27"/>
        <v>2.0000000000000018E-2</v>
      </c>
      <c r="P138" s="178">
        <f t="shared" ca="1" si="27"/>
        <v>4.0000000000000036E-2</v>
      </c>
      <c r="Q138" s="178">
        <f t="shared" ca="1" si="27"/>
        <v>2.0000000000000018E-2</v>
      </c>
      <c r="R138" s="178">
        <f t="shared" ca="1" si="27"/>
        <v>2.0000000000000018E-2</v>
      </c>
      <c r="S138" s="178">
        <f t="shared" ca="1" si="27"/>
        <v>2.0000000000000018E-2</v>
      </c>
    </row>
    <row r="139" spans="2:19">
      <c r="B139" s="148">
        <v>7</v>
      </c>
      <c r="C139" s="148" t="str">
        <f t="shared" si="21"/>
        <v>Large Tenant</v>
      </c>
      <c r="D139" s="155"/>
      <c r="E139" s="178"/>
      <c r="F139" s="178"/>
      <c r="G139" s="178">
        <f t="shared" ref="G139:S139" ca="1" si="28">G125/F125-1</f>
        <v>5.0000000000000044E-2</v>
      </c>
      <c r="H139" s="178">
        <f t="shared" ca="1" si="28"/>
        <v>5.0000000000000044E-2</v>
      </c>
      <c r="I139" s="178">
        <f t="shared" ca="1" si="28"/>
        <v>5.0000000000000044E-2</v>
      </c>
      <c r="J139" s="178">
        <f t="shared" ca="1" si="28"/>
        <v>4.0000000000000036E-2</v>
      </c>
      <c r="K139" s="178">
        <f t="shared" ca="1" si="28"/>
        <v>5.0000000000000044E-2</v>
      </c>
      <c r="L139" s="178">
        <f t="shared" ca="1" si="28"/>
        <v>5.0000000000000044E-2</v>
      </c>
      <c r="M139" s="178">
        <f t="shared" ca="1" si="28"/>
        <v>5.0000000000000044E-2</v>
      </c>
      <c r="N139" s="178">
        <f t="shared" ca="1" si="28"/>
        <v>4.0000000000000036E-2</v>
      </c>
      <c r="O139" s="178">
        <f t="shared" ca="1" si="28"/>
        <v>5.0000000000000044E-2</v>
      </c>
      <c r="P139" s="178">
        <f t="shared" ca="1" si="28"/>
        <v>5.0000000000000044E-2</v>
      </c>
      <c r="Q139" s="178">
        <f t="shared" ca="1" si="28"/>
        <v>5.0000000000000044E-2</v>
      </c>
      <c r="R139" s="178">
        <f t="shared" ca="1" si="28"/>
        <v>4.0000000000000036E-2</v>
      </c>
      <c r="S139" s="178">
        <f t="shared" ca="1" si="28"/>
        <v>5.0000000000000044E-2</v>
      </c>
    </row>
    <row r="140" spans="2:19">
      <c r="B140" s="148">
        <v>8</v>
      </c>
      <c r="C140" s="148" t="str">
        <f t="shared" si="21"/>
        <v>Large Tenant</v>
      </c>
      <c r="D140" s="155"/>
      <c r="E140" s="178"/>
      <c r="F140" s="178"/>
      <c r="G140" s="178">
        <f t="shared" ref="G140:S140" ca="1" si="29">G126/F126-1</f>
        <v>5.0000000000000044E-2</v>
      </c>
      <c r="H140" s="178">
        <f t="shared" ca="1" si="29"/>
        <v>5.0000000000000044E-2</v>
      </c>
      <c r="I140" s="178">
        <f t="shared" ca="1" si="29"/>
        <v>5.0000000000000044E-2</v>
      </c>
      <c r="J140" s="178">
        <f t="shared" ca="1" si="29"/>
        <v>3.0000000000000027E-2</v>
      </c>
      <c r="K140" s="178">
        <f t="shared" ca="1" si="29"/>
        <v>5.0000000000000044E-2</v>
      </c>
      <c r="L140" s="178">
        <f t="shared" ca="1" si="29"/>
        <v>5.0000000000000044E-2</v>
      </c>
      <c r="M140" s="178">
        <f t="shared" ca="1" si="29"/>
        <v>5.0000000000000044E-2</v>
      </c>
      <c r="N140" s="178">
        <f t="shared" ca="1" si="29"/>
        <v>3.0000000000000027E-2</v>
      </c>
      <c r="O140" s="178">
        <f t="shared" ca="1" si="29"/>
        <v>5.0000000000000044E-2</v>
      </c>
      <c r="P140" s="178">
        <f t="shared" ca="1" si="29"/>
        <v>5.0000000000000044E-2</v>
      </c>
      <c r="Q140" s="178">
        <f t="shared" ca="1" si="29"/>
        <v>5.0000000000000044E-2</v>
      </c>
      <c r="R140" s="178">
        <f t="shared" ca="1" si="29"/>
        <v>3.0000000000000027E-2</v>
      </c>
      <c r="S140" s="178">
        <f t="shared" ca="1" si="29"/>
        <v>5.0000000000000044E-2</v>
      </c>
    </row>
    <row r="141" spans="2:19">
      <c r="B141" s="148">
        <v>9</v>
      </c>
      <c r="C141" s="148" t="str">
        <f t="shared" si="21"/>
        <v>Medium Tenant</v>
      </c>
      <c r="D141" s="155"/>
      <c r="E141" s="178"/>
      <c r="F141" s="178"/>
      <c r="G141" s="178">
        <f t="shared" ref="G141:S141" ca="1" si="30">G127/F127-1</f>
        <v>8.0000000000000071E-2</v>
      </c>
      <c r="H141" s="178">
        <f t="shared" ca="1" si="30"/>
        <v>8.0000000000000071E-2</v>
      </c>
      <c r="I141" s="178">
        <f t="shared" ca="1" si="30"/>
        <v>5.0000000000000044E-2</v>
      </c>
      <c r="J141" s="178">
        <f t="shared" ca="1" si="30"/>
        <v>8.0000000000000071E-2</v>
      </c>
      <c r="K141" s="178">
        <f t="shared" ca="1" si="30"/>
        <v>8.0000000000000071E-2</v>
      </c>
      <c r="L141" s="178">
        <f t="shared" ca="1" si="30"/>
        <v>5.0000000000000044E-2</v>
      </c>
      <c r="M141" s="178">
        <f t="shared" ca="1" si="30"/>
        <v>8.0000000000000071E-2</v>
      </c>
      <c r="N141" s="178">
        <f t="shared" ca="1" si="30"/>
        <v>8.0000000000000071E-2</v>
      </c>
      <c r="O141" s="178">
        <f t="shared" ca="1" si="30"/>
        <v>5.0000000000000044E-2</v>
      </c>
      <c r="P141" s="178">
        <f t="shared" ca="1" si="30"/>
        <v>8.0000000000000071E-2</v>
      </c>
      <c r="Q141" s="178">
        <f t="shared" ca="1" si="30"/>
        <v>8.0000000000000071E-2</v>
      </c>
      <c r="R141" s="178">
        <f t="shared" ca="1" si="30"/>
        <v>5.0000000000000044E-2</v>
      </c>
      <c r="S141" s="178">
        <f t="shared" ca="1" si="30"/>
        <v>8.0000000000000071E-2</v>
      </c>
    </row>
    <row r="142" spans="2:19">
      <c r="B142" s="148">
        <v>10</v>
      </c>
      <c r="C142" s="148" t="str">
        <f t="shared" si="21"/>
        <v>Small Tenant</v>
      </c>
      <c r="D142" s="155"/>
      <c r="E142" s="178"/>
      <c r="F142" s="178"/>
      <c r="G142" s="178">
        <f t="shared" ref="G142:S142" ca="1" si="31">G128/F128-1</f>
        <v>0.10000000000000009</v>
      </c>
      <c r="H142" s="178">
        <f t="shared" ca="1" si="31"/>
        <v>5.0000000000000044E-2</v>
      </c>
      <c r="I142" s="178">
        <f t="shared" ca="1" si="31"/>
        <v>0.10000000000000009</v>
      </c>
      <c r="J142" s="178">
        <f t="shared" ca="1" si="31"/>
        <v>5.0000000000000044E-2</v>
      </c>
      <c r="K142" s="178">
        <f t="shared" ca="1" si="31"/>
        <v>0.10000000000000009</v>
      </c>
      <c r="L142" s="178">
        <f t="shared" ca="1" si="31"/>
        <v>5.0000000000000044E-2</v>
      </c>
      <c r="M142" s="178">
        <f t="shared" ca="1" si="31"/>
        <v>0.10000000000000009</v>
      </c>
      <c r="N142" s="178">
        <f t="shared" ca="1" si="31"/>
        <v>5.0000000000000044E-2</v>
      </c>
      <c r="O142" s="178">
        <f t="shared" ca="1" si="31"/>
        <v>0.10000000000000009</v>
      </c>
      <c r="P142" s="178">
        <f t="shared" ca="1" si="31"/>
        <v>5.0000000000000044E-2</v>
      </c>
      <c r="Q142" s="178">
        <f t="shared" ca="1" si="31"/>
        <v>0.10000000000000031</v>
      </c>
      <c r="R142" s="178">
        <f t="shared" ca="1" si="31"/>
        <v>5.0000000000000044E-2</v>
      </c>
      <c r="S142" s="178">
        <f t="shared" ca="1" si="31"/>
        <v>0.10000000000000009</v>
      </c>
    </row>
    <row r="143" spans="2:19">
      <c r="B143" s="148">
        <v>11</v>
      </c>
      <c r="C143" s="148" t="str">
        <f t="shared" si="21"/>
        <v>Other</v>
      </c>
      <c r="D143" s="155"/>
      <c r="E143" s="178"/>
      <c r="F143" s="178"/>
      <c r="G143" s="178">
        <f t="shared" ref="G143:S143" ca="1" si="32">G129/F129-1</f>
        <v>5.0000000000000044E-2</v>
      </c>
      <c r="H143" s="178">
        <f t="shared" ca="1" si="32"/>
        <v>5.0000000000000044E-2</v>
      </c>
      <c r="I143" s="178">
        <f t="shared" ca="1" si="32"/>
        <v>5.0000000000000044E-2</v>
      </c>
      <c r="J143" s="178">
        <f t="shared" ca="1" si="32"/>
        <v>5.0000000000000044E-2</v>
      </c>
      <c r="K143" s="178">
        <f t="shared" ca="1" si="32"/>
        <v>5.0000000000000044E-2</v>
      </c>
      <c r="L143" s="178">
        <f t="shared" ca="1" si="32"/>
        <v>5.0000000000000044E-2</v>
      </c>
      <c r="M143" s="178">
        <f t="shared" ca="1" si="32"/>
        <v>5.0000000000000044E-2</v>
      </c>
      <c r="N143" s="178">
        <f t="shared" ca="1" si="32"/>
        <v>5.0000000000000044E-2</v>
      </c>
      <c r="O143" s="178">
        <f t="shared" ca="1" si="32"/>
        <v>5.0000000000000044E-2</v>
      </c>
      <c r="P143" s="178">
        <f t="shared" ca="1" si="32"/>
        <v>5.0000000000000044E-2</v>
      </c>
      <c r="Q143" s="178">
        <f t="shared" ca="1" si="32"/>
        <v>5.0000000000000044E-2</v>
      </c>
      <c r="R143" s="178">
        <f t="shared" ca="1" si="32"/>
        <v>5.0000000000000044E-2</v>
      </c>
      <c r="S143" s="178">
        <f t="shared" ca="1" si="32"/>
        <v>5.0000000000000044E-2</v>
      </c>
    </row>
    <row r="144" spans="2:19">
      <c r="B144" s="148">
        <v>12</v>
      </c>
      <c r="C144" s="148" t="str">
        <f t="shared" si="21"/>
        <v>Other</v>
      </c>
      <c r="D144" s="155"/>
      <c r="E144" s="178"/>
      <c r="F144" s="178"/>
      <c r="G144" s="178">
        <f t="shared" ref="G144:S144" ca="1" si="33">G130/F130-1</f>
        <v>5.0000000000000044E-2</v>
      </c>
      <c r="H144" s="178">
        <f t="shared" ca="1" si="33"/>
        <v>5.0000000000000044E-2</v>
      </c>
      <c r="I144" s="178">
        <f t="shared" ca="1" si="33"/>
        <v>5.0000000000000044E-2</v>
      </c>
      <c r="J144" s="178">
        <f t="shared" ca="1" si="33"/>
        <v>5.0000000000000044E-2</v>
      </c>
      <c r="K144" s="178">
        <f t="shared" ca="1" si="33"/>
        <v>5.0000000000000044E-2</v>
      </c>
      <c r="L144" s="178">
        <f t="shared" ca="1" si="33"/>
        <v>5.0000000000000044E-2</v>
      </c>
      <c r="M144" s="178">
        <f t="shared" ca="1" si="33"/>
        <v>5.0000000000000044E-2</v>
      </c>
      <c r="N144" s="178">
        <f t="shared" ca="1" si="33"/>
        <v>5.0000000000000044E-2</v>
      </c>
      <c r="O144" s="178">
        <f t="shared" ca="1" si="33"/>
        <v>5.0000000000000044E-2</v>
      </c>
      <c r="P144" s="178">
        <f t="shared" ca="1" si="33"/>
        <v>5.0000000000000044E-2</v>
      </c>
      <c r="Q144" s="178">
        <f t="shared" ca="1" si="33"/>
        <v>5.0000000000000044E-2</v>
      </c>
      <c r="R144" s="178">
        <f t="shared" ca="1" si="33"/>
        <v>5.0000000000000044E-2</v>
      </c>
      <c r="S144" s="178">
        <f t="shared" ca="1" si="33"/>
        <v>5.0000000000000044E-2</v>
      </c>
    </row>
    <row r="145" spans="2:19">
      <c r="B145" s="148"/>
      <c r="C145" s="148"/>
      <c r="D145" s="155"/>
      <c r="E145" s="178"/>
      <c r="F145" s="178"/>
      <c r="G145" s="178"/>
      <c r="H145" s="178"/>
      <c r="I145" s="178"/>
      <c r="J145" s="178"/>
      <c r="K145" s="178"/>
      <c r="L145" s="178"/>
      <c r="M145" s="178"/>
      <c r="N145" s="178"/>
      <c r="O145" s="178"/>
      <c r="P145" s="178"/>
      <c r="Q145" s="178"/>
      <c r="R145" s="178"/>
      <c r="S145" s="178"/>
    </row>
    <row r="146" spans="2:19">
      <c r="B146" s="155"/>
      <c r="C146" s="155" t="s">
        <v>399</v>
      </c>
      <c r="D146" s="148" t="s">
        <v>46</v>
      </c>
      <c r="E146" s="148" t="s">
        <v>50</v>
      </c>
      <c r="F146" s="151">
        <v>1</v>
      </c>
      <c r="G146" s="151">
        <v>2</v>
      </c>
      <c r="H146" s="151">
        <v>3</v>
      </c>
      <c r="I146" s="151">
        <v>4</v>
      </c>
      <c r="J146" s="151">
        <v>5</v>
      </c>
      <c r="K146" s="151">
        <v>6</v>
      </c>
      <c r="L146" s="151">
        <v>7</v>
      </c>
      <c r="M146" s="151">
        <v>8</v>
      </c>
      <c r="N146" s="151">
        <v>9</v>
      </c>
      <c r="O146" s="151">
        <v>10</v>
      </c>
      <c r="P146" s="151">
        <v>11</v>
      </c>
      <c r="Q146" s="151">
        <v>12</v>
      </c>
      <c r="R146" s="151">
        <v>13</v>
      </c>
      <c r="S146" s="151">
        <v>14</v>
      </c>
    </row>
    <row r="147" spans="2:19">
      <c r="B147" s="148">
        <v>1</v>
      </c>
      <c r="C147" s="148" t="str">
        <f t="shared" ref="C147:C158" si="34">VLOOKUP($B147,Tenant_List,7,FALSE)</f>
        <v>Large Tenant</v>
      </c>
      <c r="D147" s="172">
        <f>Assumptions!J116</f>
        <v>0</v>
      </c>
      <c r="E147" s="176">
        <f>Assumptions!L116</f>
        <v>0</v>
      </c>
      <c r="F147" s="163">
        <f>N88</f>
        <v>2</v>
      </c>
      <c r="G147" s="172">
        <f>F147*(1+G161)</f>
        <v>2.1</v>
      </c>
      <c r="H147" s="172">
        <f t="shared" ref="H147:S147" si="35">G147*(1+H161)</f>
        <v>2.2050000000000001</v>
      </c>
      <c r="I147" s="172">
        <f t="shared" si="35"/>
        <v>2.3152500000000003</v>
      </c>
      <c r="J147" s="172">
        <f t="shared" si="35"/>
        <v>2.4310125000000005</v>
      </c>
      <c r="K147" s="172">
        <f t="shared" si="35"/>
        <v>2.5525631250000007</v>
      </c>
      <c r="L147" s="172">
        <f t="shared" si="35"/>
        <v>2.6801912812500008</v>
      </c>
      <c r="M147" s="172">
        <f t="shared" si="35"/>
        <v>2.8142008453125009</v>
      </c>
      <c r="N147" s="172">
        <f t="shared" si="35"/>
        <v>2.954910887578126</v>
      </c>
      <c r="O147" s="172">
        <f t="shared" si="35"/>
        <v>3.1026564319570324</v>
      </c>
      <c r="P147" s="172">
        <f t="shared" si="35"/>
        <v>3.257789253554884</v>
      </c>
      <c r="Q147" s="172">
        <f t="shared" si="35"/>
        <v>3.4206787162326284</v>
      </c>
      <c r="R147" s="172">
        <f t="shared" si="35"/>
        <v>3.5917126520442602</v>
      </c>
      <c r="S147" s="172">
        <f t="shared" si="35"/>
        <v>3.7712982846464733</v>
      </c>
    </row>
    <row r="148" spans="2:19">
      <c r="B148" s="148">
        <v>2</v>
      </c>
      <c r="C148" s="148" t="str">
        <f t="shared" si="34"/>
        <v>Medium Tenant</v>
      </c>
      <c r="D148" s="172">
        <f>Assumptions!J117</f>
        <v>0</v>
      </c>
      <c r="E148" s="176">
        <f>Assumptions!L117</f>
        <v>0</v>
      </c>
      <c r="F148" s="163">
        <f t="shared" ref="F148:F158" si="36">N89</f>
        <v>2</v>
      </c>
      <c r="G148" s="172">
        <f t="shared" ref="G148:S158" si="37">F148*(1+G162)</f>
        <v>2.1</v>
      </c>
      <c r="H148" s="172">
        <f t="shared" si="37"/>
        <v>2.2050000000000001</v>
      </c>
      <c r="I148" s="172">
        <f t="shared" si="37"/>
        <v>2.3152500000000003</v>
      </c>
      <c r="J148" s="172">
        <f t="shared" si="37"/>
        <v>2.4310125000000005</v>
      </c>
      <c r="K148" s="172">
        <f t="shared" si="37"/>
        <v>2.5525631250000007</v>
      </c>
      <c r="L148" s="172">
        <f t="shared" si="37"/>
        <v>2.6801912812500008</v>
      </c>
      <c r="M148" s="172">
        <f t="shared" si="37"/>
        <v>2.8142008453125009</v>
      </c>
      <c r="N148" s="172">
        <f t="shared" si="37"/>
        <v>2.954910887578126</v>
      </c>
      <c r="O148" s="172">
        <f t="shared" si="37"/>
        <v>3.1026564319570324</v>
      </c>
      <c r="P148" s="172">
        <f t="shared" si="37"/>
        <v>3.257789253554884</v>
      </c>
      <c r="Q148" s="172">
        <f t="shared" si="37"/>
        <v>3.4206787162326284</v>
      </c>
      <c r="R148" s="172">
        <f t="shared" si="37"/>
        <v>3.5917126520442602</v>
      </c>
      <c r="S148" s="172">
        <f t="shared" si="37"/>
        <v>3.7712982846464733</v>
      </c>
    </row>
    <row r="149" spans="2:19">
      <c r="B149" s="148">
        <v>3</v>
      </c>
      <c r="C149" s="148" t="str">
        <f t="shared" si="34"/>
        <v>Small Tenant</v>
      </c>
      <c r="D149" s="172">
        <f>Assumptions!J118</f>
        <v>5</v>
      </c>
      <c r="E149" s="176">
        <f>Assumptions!L118</f>
        <v>7</v>
      </c>
      <c r="F149" s="163">
        <f t="shared" si="36"/>
        <v>2</v>
      </c>
      <c r="G149" s="172">
        <f t="shared" si="37"/>
        <v>2.1</v>
      </c>
      <c r="H149" s="172">
        <f t="shared" si="37"/>
        <v>2.2050000000000001</v>
      </c>
      <c r="I149" s="172">
        <f t="shared" si="37"/>
        <v>2.3152500000000003</v>
      </c>
      <c r="J149" s="172">
        <f t="shared" si="37"/>
        <v>2.4310125000000005</v>
      </c>
      <c r="K149" s="172">
        <f t="shared" si="37"/>
        <v>2.5525631250000007</v>
      </c>
      <c r="L149" s="172">
        <f t="shared" si="37"/>
        <v>2.6801912812500008</v>
      </c>
      <c r="M149" s="172">
        <f t="shared" si="37"/>
        <v>2.8142008453125009</v>
      </c>
      <c r="N149" s="172">
        <f t="shared" si="37"/>
        <v>2.954910887578126</v>
      </c>
      <c r="O149" s="172">
        <f t="shared" si="37"/>
        <v>3.1026564319570324</v>
      </c>
      <c r="P149" s="172">
        <f t="shared" si="37"/>
        <v>3.257789253554884</v>
      </c>
      <c r="Q149" s="172">
        <f t="shared" si="37"/>
        <v>3.4206787162326284</v>
      </c>
      <c r="R149" s="172">
        <f t="shared" si="37"/>
        <v>3.5917126520442602</v>
      </c>
      <c r="S149" s="172">
        <f t="shared" si="37"/>
        <v>3.7712982846464733</v>
      </c>
    </row>
    <row r="150" spans="2:19">
      <c r="B150" s="148">
        <v>4</v>
      </c>
      <c r="C150" s="148" t="str">
        <f t="shared" si="34"/>
        <v>Large Tenant</v>
      </c>
      <c r="D150" s="172">
        <f ca="1">Assumptions!J119</f>
        <v>13.746364925373138</v>
      </c>
      <c r="E150" s="176">
        <f ca="1">Assumptions!L119</f>
        <v>14.868068303283588</v>
      </c>
      <c r="F150" s="163">
        <f t="shared" si="36"/>
        <v>2</v>
      </c>
      <c r="G150" s="172">
        <f t="shared" si="37"/>
        <v>2.1</v>
      </c>
      <c r="H150" s="172">
        <f t="shared" si="37"/>
        <v>2.2050000000000001</v>
      </c>
      <c r="I150" s="172">
        <f t="shared" si="37"/>
        <v>2.3152500000000003</v>
      </c>
      <c r="J150" s="172">
        <f t="shared" si="37"/>
        <v>2.4310125000000005</v>
      </c>
      <c r="K150" s="172">
        <f t="shared" si="37"/>
        <v>2.5525631250000007</v>
      </c>
      <c r="L150" s="172">
        <f t="shared" si="37"/>
        <v>2.6801912812500008</v>
      </c>
      <c r="M150" s="172">
        <f t="shared" si="37"/>
        <v>2.8142008453125009</v>
      </c>
      <c r="N150" s="172">
        <f t="shared" si="37"/>
        <v>2.954910887578126</v>
      </c>
      <c r="O150" s="172">
        <f t="shared" si="37"/>
        <v>3.1026564319570324</v>
      </c>
      <c r="P150" s="172">
        <f t="shared" si="37"/>
        <v>3.257789253554884</v>
      </c>
      <c r="Q150" s="172">
        <f t="shared" si="37"/>
        <v>3.4206787162326284</v>
      </c>
      <c r="R150" s="172">
        <f t="shared" si="37"/>
        <v>3.5917126520442602</v>
      </c>
      <c r="S150" s="172">
        <f t="shared" si="37"/>
        <v>3.7712982846464733</v>
      </c>
    </row>
    <row r="151" spans="2:19">
      <c r="B151" s="148">
        <v>5</v>
      </c>
      <c r="C151" s="148" t="str">
        <f t="shared" si="34"/>
        <v>Other</v>
      </c>
      <c r="D151" s="172">
        <f ca="1">Assumptions!J120</f>
        <v>20.237273280000007</v>
      </c>
      <c r="E151" s="176">
        <f ca="1">Assumptions!L120</f>
        <v>22.94906789952001</v>
      </c>
      <c r="F151" s="163">
        <f t="shared" si="36"/>
        <v>2</v>
      </c>
      <c r="G151" s="172">
        <f t="shared" si="37"/>
        <v>2.1</v>
      </c>
      <c r="H151" s="172">
        <f t="shared" si="37"/>
        <v>2.2050000000000001</v>
      </c>
      <c r="I151" s="172">
        <f t="shared" si="37"/>
        <v>2.3152500000000003</v>
      </c>
      <c r="J151" s="172">
        <f t="shared" si="37"/>
        <v>2.4310125000000005</v>
      </c>
      <c r="K151" s="172">
        <f t="shared" si="37"/>
        <v>2.5525631250000007</v>
      </c>
      <c r="L151" s="172">
        <f t="shared" si="37"/>
        <v>2.6801912812500008</v>
      </c>
      <c r="M151" s="172">
        <f t="shared" si="37"/>
        <v>2.8142008453125009</v>
      </c>
      <c r="N151" s="172">
        <f t="shared" si="37"/>
        <v>2.954910887578126</v>
      </c>
      <c r="O151" s="172">
        <f t="shared" si="37"/>
        <v>3.1026564319570324</v>
      </c>
      <c r="P151" s="172">
        <f t="shared" si="37"/>
        <v>3.257789253554884</v>
      </c>
      <c r="Q151" s="172">
        <f t="shared" si="37"/>
        <v>3.4206787162326284</v>
      </c>
      <c r="R151" s="172">
        <f t="shared" si="37"/>
        <v>3.5917126520442602</v>
      </c>
      <c r="S151" s="172">
        <f t="shared" si="37"/>
        <v>3.7712982846464733</v>
      </c>
    </row>
    <row r="152" spans="2:19">
      <c r="B152" s="148">
        <v>6</v>
      </c>
      <c r="C152" s="148" t="str">
        <f t="shared" si="34"/>
        <v>Anchor</v>
      </c>
      <c r="D152" s="172">
        <f ca="1">Assumptions!J121</f>
        <v>30.463555970149262</v>
      </c>
      <c r="E152" s="176">
        <f ca="1">Assumptions!L121</f>
        <v>35.185407145522397</v>
      </c>
      <c r="F152" s="163">
        <f t="shared" si="36"/>
        <v>1</v>
      </c>
      <c r="G152" s="172">
        <f t="shared" si="37"/>
        <v>1.03</v>
      </c>
      <c r="H152" s="172">
        <f t="shared" si="37"/>
        <v>1.0609</v>
      </c>
      <c r="I152" s="172">
        <f t="shared" si="37"/>
        <v>1.092727</v>
      </c>
      <c r="J152" s="172">
        <f t="shared" si="37"/>
        <v>1.1255088100000001</v>
      </c>
      <c r="K152" s="172">
        <f t="shared" si="37"/>
        <v>1.1592740743000001</v>
      </c>
      <c r="L152" s="172">
        <f t="shared" si="37"/>
        <v>1.1940522965290001</v>
      </c>
      <c r="M152" s="172">
        <f t="shared" si="37"/>
        <v>1.2298738654248702</v>
      </c>
      <c r="N152" s="172">
        <f t="shared" si="37"/>
        <v>1.2667700813876164</v>
      </c>
      <c r="O152" s="172">
        <f t="shared" si="37"/>
        <v>1.3047731838292449</v>
      </c>
      <c r="P152" s="172">
        <f t="shared" si="37"/>
        <v>1.3439163793441222</v>
      </c>
      <c r="Q152" s="172">
        <f t="shared" si="37"/>
        <v>1.3842338707244459</v>
      </c>
      <c r="R152" s="172">
        <f t="shared" si="37"/>
        <v>1.4257608868461793</v>
      </c>
      <c r="S152" s="172">
        <f t="shared" si="37"/>
        <v>1.4685337134515648</v>
      </c>
    </row>
    <row r="153" spans="2:19">
      <c r="B153" s="148">
        <v>7</v>
      </c>
      <c r="C153" s="148" t="str">
        <f t="shared" si="34"/>
        <v>Large Tenant</v>
      </c>
      <c r="D153" s="172">
        <f ca="1">Assumptions!J122</f>
        <v>9.7149790578358211</v>
      </c>
      <c r="E153" s="176">
        <f ca="1">Assumptions!L122</f>
        <v>10.710764411263993</v>
      </c>
      <c r="F153" s="163">
        <f t="shared" si="36"/>
        <v>2</v>
      </c>
      <c r="G153" s="172">
        <f t="shared" si="37"/>
        <v>2.1</v>
      </c>
      <c r="H153" s="172">
        <f t="shared" si="37"/>
        <v>2.2050000000000001</v>
      </c>
      <c r="I153" s="172">
        <f t="shared" si="37"/>
        <v>2.3152500000000003</v>
      </c>
      <c r="J153" s="172">
        <f t="shared" si="37"/>
        <v>2.4310125000000005</v>
      </c>
      <c r="K153" s="172">
        <f t="shared" si="37"/>
        <v>2.5525631250000007</v>
      </c>
      <c r="L153" s="172">
        <f t="shared" si="37"/>
        <v>2.6801912812500008</v>
      </c>
      <c r="M153" s="172">
        <f t="shared" si="37"/>
        <v>2.8142008453125009</v>
      </c>
      <c r="N153" s="172">
        <f t="shared" si="37"/>
        <v>2.954910887578126</v>
      </c>
      <c r="O153" s="172">
        <f t="shared" si="37"/>
        <v>3.1026564319570324</v>
      </c>
      <c r="P153" s="172">
        <f t="shared" si="37"/>
        <v>3.257789253554884</v>
      </c>
      <c r="Q153" s="172">
        <f t="shared" si="37"/>
        <v>3.4206787162326284</v>
      </c>
      <c r="R153" s="172">
        <f t="shared" si="37"/>
        <v>3.5917126520442602</v>
      </c>
      <c r="S153" s="172">
        <f t="shared" si="37"/>
        <v>3.7712982846464733</v>
      </c>
    </row>
    <row r="154" spans="2:19">
      <c r="B154" s="148">
        <v>8</v>
      </c>
      <c r="C154" s="148" t="str">
        <f t="shared" si="34"/>
        <v>Large Tenant</v>
      </c>
      <c r="D154" s="172">
        <f ca="1">Assumptions!J123</f>
        <v>20.817812266791055</v>
      </c>
      <c r="E154" s="176">
        <f ca="1">Assumptions!L123</f>
        <v>22.951638024137139</v>
      </c>
      <c r="F154" s="163">
        <f t="shared" si="36"/>
        <v>2</v>
      </c>
      <c r="G154" s="172">
        <f t="shared" si="37"/>
        <v>2.1</v>
      </c>
      <c r="H154" s="172">
        <f t="shared" si="37"/>
        <v>2.2050000000000001</v>
      </c>
      <c r="I154" s="172">
        <f t="shared" si="37"/>
        <v>2.3152500000000003</v>
      </c>
      <c r="J154" s="172">
        <f t="shared" si="37"/>
        <v>2.4310125000000005</v>
      </c>
      <c r="K154" s="172">
        <f t="shared" si="37"/>
        <v>2.5525631250000007</v>
      </c>
      <c r="L154" s="172">
        <f t="shared" si="37"/>
        <v>2.6801912812500008</v>
      </c>
      <c r="M154" s="172">
        <f t="shared" si="37"/>
        <v>2.8142008453125009</v>
      </c>
      <c r="N154" s="172">
        <f t="shared" si="37"/>
        <v>2.954910887578126</v>
      </c>
      <c r="O154" s="172">
        <f t="shared" si="37"/>
        <v>3.1026564319570324</v>
      </c>
      <c r="P154" s="172">
        <f t="shared" si="37"/>
        <v>3.257789253554884</v>
      </c>
      <c r="Q154" s="172">
        <f t="shared" si="37"/>
        <v>3.4206787162326284</v>
      </c>
      <c r="R154" s="172">
        <f t="shared" si="37"/>
        <v>3.5917126520442602</v>
      </c>
      <c r="S154" s="172">
        <f t="shared" si="37"/>
        <v>3.7712982846464733</v>
      </c>
    </row>
    <row r="155" spans="2:19">
      <c r="B155" s="148">
        <v>9</v>
      </c>
      <c r="C155" s="148" t="str">
        <f t="shared" si="34"/>
        <v>Medium Tenant</v>
      </c>
      <c r="D155" s="172">
        <f ca="1">Assumptions!J124</f>
        <v>7.4154680811940299</v>
      </c>
      <c r="E155" s="176">
        <f ca="1">Assumptions!L124</f>
        <v>7.7150529916742689</v>
      </c>
      <c r="F155" s="163">
        <f t="shared" si="36"/>
        <v>2</v>
      </c>
      <c r="G155" s="172">
        <f t="shared" si="37"/>
        <v>2.1</v>
      </c>
      <c r="H155" s="172">
        <f t="shared" si="37"/>
        <v>2.2050000000000001</v>
      </c>
      <c r="I155" s="172">
        <f t="shared" si="37"/>
        <v>2.3152500000000003</v>
      </c>
      <c r="J155" s="172">
        <f t="shared" si="37"/>
        <v>2.4310125000000005</v>
      </c>
      <c r="K155" s="172">
        <f t="shared" si="37"/>
        <v>2.5525631250000007</v>
      </c>
      <c r="L155" s="172">
        <f t="shared" si="37"/>
        <v>2.6801912812500008</v>
      </c>
      <c r="M155" s="172">
        <f t="shared" si="37"/>
        <v>2.8142008453125009</v>
      </c>
      <c r="N155" s="172">
        <f t="shared" si="37"/>
        <v>2.954910887578126</v>
      </c>
      <c r="O155" s="172">
        <f t="shared" si="37"/>
        <v>3.1026564319570324</v>
      </c>
      <c r="P155" s="172">
        <f t="shared" si="37"/>
        <v>3.257789253554884</v>
      </c>
      <c r="Q155" s="172">
        <f t="shared" si="37"/>
        <v>3.4206787162326284</v>
      </c>
      <c r="R155" s="172">
        <f t="shared" si="37"/>
        <v>3.5917126520442602</v>
      </c>
      <c r="S155" s="172">
        <f t="shared" si="37"/>
        <v>3.7712982846464733</v>
      </c>
    </row>
    <row r="156" spans="2:19">
      <c r="B156" s="148">
        <v>10</v>
      </c>
      <c r="C156" s="148" t="str">
        <f t="shared" si="34"/>
        <v>Small Tenant</v>
      </c>
      <c r="D156" s="172">
        <f ca="1">Assumptions!J125</f>
        <v>13.746364925373138</v>
      </c>
      <c r="E156" s="176">
        <f ca="1">Assumptions!L125</f>
        <v>15.155367330223887</v>
      </c>
      <c r="F156" s="163">
        <f t="shared" si="36"/>
        <v>2</v>
      </c>
      <c r="G156" s="172">
        <f t="shared" si="37"/>
        <v>2.1</v>
      </c>
      <c r="H156" s="172">
        <f t="shared" si="37"/>
        <v>2.2050000000000001</v>
      </c>
      <c r="I156" s="172">
        <f t="shared" si="37"/>
        <v>2.3152500000000003</v>
      </c>
      <c r="J156" s="172">
        <f t="shared" si="37"/>
        <v>2.4310125000000005</v>
      </c>
      <c r="K156" s="172">
        <f t="shared" si="37"/>
        <v>2.5525631250000007</v>
      </c>
      <c r="L156" s="172">
        <f t="shared" si="37"/>
        <v>2.6801912812500008</v>
      </c>
      <c r="M156" s="172">
        <f t="shared" si="37"/>
        <v>2.8142008453125009</v>
      </c>
      <c r="N156" s="172">
        <f t="shared" si="37"/>
        <v>2.954910887578126</v>
      </c>
      <c r="O156" s="172">
        <f t="shared" si="37"/>
        <v>3.1026564319570324</v>
      </c>
      <c r="P156" s="172">
        <f t="shared" si="37"/>
        <v>3.257789253554884</v>
      </c>
      <c r="Q156" s="172">
        <f t="shared" si="37"/>
        <v>3.4206787162326284</v>
      </c>
      <c r="R156" s="172">
        <f t="shared" si="37"/>
        <v>3.5917126520442602</v>
      </c>
      <c r="S156" s="172">
        <f t="shared" si="37"/>
        <v>3.7712982846464733</v>
      </c>
    </row>
    <row r="157" spans="2:19">
      <c r="B157" s="148">
        <v>11</v>
      </c>
      <c r="C157" s="148" t="str">
        <f t="shared" si="34"/>
        <v>Other</v>
      </c>
      <c r="D157" s="172">
        <f ca="1">Assumptions!J126</f>
        <v>6.8070941697761214</v>
      </c>
      <c r="E157" s="176">
        <f ca="1">Assumptions!L126</f>
        <v>7.5048213221781745</v>
      </c>
      <c r="F157" s="163">
        <f t="shared" si="36"/>
        <v>2</v>
      </c>
      <c r="G157" s="172">
        <f t="shared" si="37"/>
        <v>2.1</v>
      </c>
      <c r="H157" s="172">
        <f t="shared" si="37"/>
        <v>2.2050000000000001</v>
      </c>
      <c r="I157" s="172">
        <f t="shared" si="37"/>
        <v>2.3152500000000003</v>
      </c>
      <c r="J157" s="172">
        <f t="shared" si="37"/>
        <v>2.4310125000000005</v>
      </c>
      <c r="K157" s="172">
        <f t="shared" si="37"/>
        <v>2.5525631250000007</v>
      </c>
      <c r="L157" s="172">
        <f t="shared" si="37"/>
        <v>2.6801912812500008</v>
      </c>
      <c r="M157" s="172">
        <f t="shared" si="37"/>
        <v>2.8142008453125009</v>
      </c>
      <c r="N157" s="172">
        <f t="shared" si="37"/>
        <v>2.954910887578126</v>
      </c>
      <c r="O157" s="172">
        <f t="shared" si="37"/>
        <v>3.1026564319570324</v>
      </c>
      <c r="P157" s="172">
        <f t="shared" si="37"/>
        <v>3.257789253554884</v>
      </c>
      <c r="Q157" s="172">
        <f t="shared" si="37"/>
        <v>3.4206787162326284</v>
      </c>
      <c r="R157" s="172">
        <f t="shared" si="37"/>
        <v>3.5917126520442602</v>
      </c>
      <c r="S157" s="172">
        <f t="shared" si="37"/>
        <v>3.7712982846464733</v>
      </c>
    </row>
    <row r="158" spans="2:19">
      <c r="B158" s="166">
        <v>12</v>
      </c>
      <c r="C158" s="166" t="str">
        <f t="shared" si="34"/>
        <v>Other</v>
      </c>
      <c r="D158" s="175">
        <f ca="1">Assumptions!J127</f>
        <v>10.118636640000004</v>
      </c>
      <c r="E158" s="177">
        <f ca="1">Assumptions!L127</f>
        <v>11.474533949760005</v>
      </c>
      <c r="F158" s="163">
        <f t="shared" si="36"/>
        <v>2</v>
      </c>
      <c r="G158" s="172">
        <f t="shared" si="37"/>
        <v>2.1</v>
      </c>
      <c r="H158" s="172">
        <f t="shared" si="37"/>
        <v>2.2050000000000001</v>
      </c>
      <c r="I158" s="172">
        <f t="shared" si="37"/>
        <v>2.3152500000000003</v>
      </c>
      <c r="J158" s="172">
        <f t="shared" si="37"/>
        <v>2.4310125000000005</v>
      </c>
      <c r="K158" s="172">
        <f t="shared" si="37"/>
        <v>2.5525631250000007</v>
      </c>
      <c r="L158" s="172">
        <f t="shared" si="37"/>
        <v>2.6801912812500008</v>
      </c>
      <c r="M158" s="172">
        <f t="shared" si="37"/>
        <v>2.8142008453125009</v>
      </c>
      <c r="N158" s="172">
        <f t="shared" si="37"/>
        <v>2.954910887578126</v>
      </c>
      <c r="O158" s="172">
        <f t="shared" si="37"/>
        <v>3.1026564319570324</v>
      </c>
      <c r="P158" s="172">
        <f t="shared" si="37"/>
        <v>3.257789253554884</v>
      </c>
      <c r="Q158" s="172">
        <f t="shared" si="37"/>
        <v>3.4206787162326284</v>
      </c>
      <c r="R158" s="172">
        <f t="shared" si="37"/>
        <v>3.5917126520442602</v>
      </c>
      <c r="S158" s="172">
        <f t="shared" si="37"/>
        <v>3.7712982846464733</v>
      </c>
    </row>
    <row r="159" spans="2:19">
      <c r="B159" s="155"/>
      <c r="C159" s="155"/>
      <c r="D159" s="155"/>
      <c r="E159" s="155"/>
      <c r="F159" s="155"/>
      <c r="G159" s="155"/>
      <c r="H159" s="155"/>
      <c r="I159" s="155"/>
      <c r="J159" s="155"/>
      <c r="K159" s="155"/>
      <c r="L159" s="155"/>
      <c r="M159" s="155"/>
      <c r="N159" s="155"/>
      <c r="O159" s="155"/>
      <c r="P159" s="155"/>
      <c r="Q159" s="155"/>
      <c r="R159" s="155"/>
      <c r="S159" s="155"/>
    </row>
    <row r="160" spans="2:19">
      <c r="B160" s="155"/>
      <c r="C160" s="155" t="s">
        <v>374</v>
      </c>
      <c r="D160" s="155"/>
      <c r="E160" s="155"/>
      <c r="F160" s="155"/>
      <c r="G160" s="155"/>
      <c r="H160" s="155"/>
      <c r="I160" s="155"/>
      <c r="J160" s="155"/>
      <c r="K160" s="155"/>
      <c r="L160" s="155"/>
      <c r="M160" s="155"/>
      <c r="N160" s="155"/>
      <c r="O160" s="155"/>
      <c r="P160" s="155"/>
      <c r="Q160" s="155"/>
      <c r="R160" s="155"/>
      <c r="S160" s="155"/>
    </row>
    <row r="161" spans="2:235">
      <c r="B161" s="148">
        <v>1</v>
      </c>
      <c r="C161" s="148" t="str">
        <f t="shared" ref="C161:C172" si="38">VLOOKUP($B161,Tenant_List,7,FALSE)</f>
        <v>Large Tenant</v>
      </c>
      <c r="D161" s="155"/>
      <c r="E161" s="178"/>
      <c r="F161" s="178"/>
      <c r="G161" s="178">
        <f>$O88</f>
        <v>0.05</v>
      </c>
      <c r="H161" s="178">
        <f t="shared" ref="H161:S161" si="39">$O88</f>
        <v>0.05</v>
      </c>
      <c r="I161" s="178">
        <f t="shared" si="39"/>
        <v>0.05</v>
      </c>
      <c r="J161" s="178">
        <f t="shared" si="39"/>
        <v>0.05</v>
      </c>
      <c r="K161" s="178">
        <f t="shared" si="39"/>
        <v>0.05</v>
      </c>
      <c r="L161" s="178">
        <f t="shared" si="39"/>
        <v>0.05</v>
      </c>
      <c r="M161" s="178">
        <f t="shared" si="39"/>
        <v>0.05</v>
      </c>
      <c r="N161" s="178">
        <f t="shared" si="39"/>
        <v>0.05</v>
      </c>
      <c r="O161" s="178">
        <f t="shared" si="39"/>
        <v>0.05</v>
      </c>
      <c r="P161" s="178">
        <f t="shared" si="39"/>
        <v>0.05</v>
      </c>
      <c r="Q161" s="178">
        <f t="shared" si="39"/>
        <v>0.05</v>
      </c>
      <c r="R161" s="178">
        <f t="shared" si="39"/>
        <v>0.05</v>
      </c>
      <c r="S161" s="178">
        <f t="shared" si="39"/>
        <v>0.05</v>
      </c>
    </row>
    <row r="162" spans="2:235">
      <c r="B162" s="148">
        <v>2</v>
      </c>
      <c r="C162" s="148" t="str">
        <f t="shared" si="38"/>
        <v>Medium Tenant</v>
      </c>
      <c r="D162" s="155"/>
      <c r="E162" s="178"/>
      <c r="F162" s="178"/>
      <c r="G162" s="178">
        <f t="shared" ref="G162:S162" si="40">$O89</f>
        <v>0.05</v>
      </c>
      <c r="H162" s="178">
        <f t="shared" si="40"/>
        <v>0.05</v>
      </c>
      <c r="I162" s="178">
        <f t="shared" si="40"/>
        <v>0.05</v>
      </c>
      <c r="J162" s="178">
        <f t="shared" si="40"/>
        <v>0.05</v>
      </c>
      <c r="K162" s="178">
        <f t="shared" si="40"/>
        <v>0.05</v>
      </c>
      <c r="L162" s="178">
        <f t="shared" si="40"/>
        <v>0.05</v>
      </c>
      <c r="M162" s="178">
        <f t="shared" si="40"/>
        <v>0.05</v>
      </c>
      <c r="N162" s="178">
        <f t="shared" si="40"/>
        <v>0.05</v>
      </c>
      <c r="O162" s="178">
        <f t="shared" si="40"/>
        <v>0.05</v>
      </c>
      <c r="P162" s="178">
        <f t="shared" si="40"/>
        <v>0.05</v>
      </c>
      <c r="Q162" s="178">
        <f t="shared" si="40"/>
        <v>0.05</v>
      </c>
      <c r="R162" s="178">
        <f t="shared" si="40"/>
        <v>0.05</v>
      </c>
      <c r="S162" s="178">
        <f t="shared" si="40"/>
        <v>0.05</v>
      </c>
    </row>
    <row r="163" spans="2:235">
      <c r="B163" s="148">
        <v>3</v>
      </c>
      <c r="C163" s="148" t="str">
        <f t="shared" si="38"/>
        <v>Small Tenant</v>
      </c>
      <c r="D163" s="155"/>
      <c r="E163" s="178"/>
      <c r="F163" s="178"/>
      <c r="G163" s="178">
        <f t="shared" ref="G163:S163" si="41">$O90</f>
        <v>0.05</v>
      </c>
      <c r="H163" s="178">
        <f t="shared" si="41"/>
        <v>0.05</v>
      </c>
      <c r="I163" s="178">
        <f t="shared" si="41"/>
        <v>0.05</v>
      </c>
      <c r="J163" s="178">
        <f t="shared" si="41"/>
        <v>0.05</v>
      </c>
      <c r="K163" s="178">
        <f t="shared" si="41"/>
        <v>0.05</v>
      </c>
      <c r="L163" s="178">
        <f t="shared" si="41"/>
        <v>0.05</v>
      </c>
      <c r="M163" s="178">
        <f t="shared" si="41"/>
        <v>0.05</v>
      </c>
      <c r="N163" s="178">
        <f t="shared" si="41"/>
        <v>0.05</v>
      </c>
      <c r="O163" s="178">
        <f t="shared" si="41"/>
        <v>0.05</v>
      </c>
      <c r="P163" s="178">
        <f t="shared" si="41"/>
        <v>0.05</v>
      </c>
      <c r="Q163" s="178">
        <f t="shared" si="41"/>
        <v>0.05</v>
      </c>
      <c r="R163" s="178">
        <f t="shared" si="41"/>
        <v>0.05</v>
      </c>
      <c r="S163" s="178">
        <f t="shared" si="41"/>
        <v>0.05</v>
      </c>
    </row>
    <row r="164" spans="2:235">
      <c r="B164" s="148">
        <v>4</v>
      </c>
      <c r="C164" s="148" t="str">
        <f t="shared" si="38"/>
        <v>Large Tenant</v>
      </c>
      <c r="D164" s="155"/>
      <c r="E164" s="178"/>
      <c r="F164" s="178"/>
      <c r="G164" s="178">
        <f t="shared" ref="G164:S164" si="42">$O91</f>
        <v>0.05</v>
      </c>
      <c r="H164" s="178">
        <f t="shared" si="42"/>
        <v>0.05</v>
      </c>
      <c r="I164" s="178">
        <f t="shared" si="42"/>
        <v>0.05</v>
      </c>
      <c r="J164" s="178">
        <f t="shared" si="42"/>
        <v>0.05</v>
      </c>
      <c r="K164" s="178">
        <f t="shared" si="42"/>
        <v>0.05</v>
      </c>
      <c r="L164" s="178">
        <f t="shared" si="42"/>
        <v>0.05</v>
      </c>
      <c r="M164" s="178">
        <f t="shared" si="42"/>
        <v>0.05</v>
      </c>
      <c r="N164" s="178">
        <f t="shared" si="42"/>
        <v>0.05</v>
      </c>
      <c r="O164" s="178">
        <f t="shared" si="42"/>
        <v>0.05</v>
      </c>
      <c r="P164" s="178">
        <f t="shared" si="42"/>
        <v>0.05</v>
      </c>
      <c r="Q164" s="178">
        <f t="shared" si="42"/>
        <v>0.05</v>
      </c>
      <c r="R164" s="178">
        <f t="shared" si="42"/>
        <v>0.05</v>
      </c>
      <c r="S164" s="178">
        <f t="shared" si="42"/>
        <v>0.05</v>
      </c>
    </row>
    <row r="165" spans="2:235">
      <c r="B165" s="148">
        <v>5</v>
      </c>
      <c r="C165" s="148" t="str">
        <f t="shared" si="38"/>
        <v>Other</v>
      </c>
      <c r="D165" s="155"/>
      <c r="E165" s="178"/>
      <c r="F165" s="178"/>
      <c r="G165" s="178">
        <f t="shared" ref="G165:S165" si="43">$O92</f>
        <v>0.05</v>
      </c>
      <c r="H165" s="178">
        <f t="shared" si="43"/>
        <v>0.05</v>
      </c>
      <c r="I165" s="178">
        <f t="shared" si="43"/>
        <v>0.05</v>
      </c>
      <c r="J165" s="178">
        <f t="shared" si="43"/>
        <v>0.05</v>
      </c>
      <c r="K165" s="178">
        <f t="shared" si="43"/>
        <v>0.05</v>
      </c>
      <c r="L165" s="178">
        <f t="shared" si="43"/>
        <v>0.05</v>
      </c>
      <c r="M165" s="178">
        <f t="shared" si="43"/>
        <v>0.05</v>
      </c>
      <c r="N165" s="178">
        <f t="shared" si="43"/>
        <v>0.05</v>
      </c>
      <c r="O165" s="178">
        <f t="shared" si="43"/>
        <v>0.05</v>
      </c>
      <c r="P165" s="178">
        <f t="shared" si="43"/>
        <v>0.05</v>
      </c>
      <c r="Q165" s="178">
        <f t="shared" si="43"/>
        <v>0.05</v>
      </c>
      <c r="R165" s="178">
        <f t="shared" si="43"/>
        <v>0.05</v>
      </c>
      <c r="S165" s="178">
        <f t="shared" si="43"/>
        <v>0.05</v>
      </c>
    </row>
    <row r="166" spans="2:235">
      <c r="B166" s="148">
        <v>6</v>
      </c>
      <c r="C166" s="148" t="str">
        <f t="shared" si="38"/>
        <v>Anchor</v>
      </c>
      <c r="D166" s="155"/>
      <c r="E166" s="178"/>
      <c r="F166" s="178"/>
      <c r="G166" s="178">
        <f t="shared" ref="G166:S166" si="44">$O93</f>
        <v>0.03</v>
      </c>
      <c r="H166" s="178">
        <f t="shared" si="44"/>
        <v>0.03</v>
      </c>
      <c r="I166" s="178">
        <f t="shared" si="44"/>
        <v>0.03</v>
      </c>
      <c r="J166" s="178">
        <f t="shared" si="44"/>
        <v>0.03</v>
      </c>
      <c r="K166" s="178">
        <f t="shared" si="44"/>
        <v>0.03</v>
      </c>
      <c r="L166" s="178">
        <f t="shared" si="44"/>
        <v>0.03</v>
      </c>
      <c r="M166" s="178">
        <f t="shared" si="44"/>
        <v>0.03</v>
      </c>
      <c r="N166" s="178">
        <f t="shared" si="44"/>
        <v>0.03</v>
      </c>
      <c r="O166" s="178">
        <f t="shared" si="44"/>
        <v>0.03</v>
      </c>
      <c r="P166" s="178">
        <f t="shared" si="44"/>
        <v>0.03</v>
      </c>
      <c r="Q166" s="178">
        <f t="shared" si="44"/>
        <v>0.03</v>
      </c>
      <c r="R166" s="178">
        <f t="shared" si="44"/>
        <v>0.03</v>
      </c>
      <c r="S166" s="178">
        <f t="shared" si="44"/>
        <v>0.03</v>
      </c>
    </row>
    <row r="167" spans="2:235">
      <c r="B167" s="148">
        <v>7</v>
      </c>
      <c r="C167" s="148" t="str">
        <f t="shared" si="38"/>
        <v>Large Tenant</v>
      </c>
      <c r="D167" s="155"/>
      <c r="E167" s="178"/>
      <c r="F167" s="178"/>
      <c r="G167" s="178">
        <f t="shared" ref="G167:S167" si="45">$O94</f>
        <v>0.05</v>
      </c>
      <c r="H167" s="178">
        <f t="shared" si="45"/>
        <v>0.05</v>
      </c>
      <c r="I167" s="178">
        <f t="shared" si="45"/>
        <v>0.05</v>
      </c>
      <c r="J167" s="178">
        <f t="shared" si="45"/>
        <v>0.05</v>
      </c>
      <c r="K167" s="178">
        <f t="shared" si="45"/>
        <v>0.05</v>
      </c>
      <c r="L167" s="178">
        <f t="shared" si="45"/>
        <v>0.05</v>
      </c>
      <c r="M167" s="178">
        <f t="shared" si="45"/>
        <v>0.05</v>
      </c>
      <c r="N167" s="178">
        <f t="shared" si="45"/>
        <v>0.05</v>
      </c>
      <c r="O167" s="178">
        <f t="shared" si="45"/>
        <v>0.05</v>
      </c>
      <c r="P167" s="178">
        <f t="shared" si="45"/>
        <v>0.05</v>
      </c>
      <c r="Q167" s="178">
        <f t="shared" si="45"/>
        <v>0.05</v>
      </c>
      <c r="R167" s="178">
        <f t="shared" si="45"/>
        <v>0.05</v>
      </c>
      <c r="S167" s="178">
        <f t="shared" si="45"/>
        <v>0.05</v>
      </c>
    </row>
    <row r="168" spans="2:235">
      <c r="B168" s="148">
        <v>8</v>
      </c>
      <c r="C168" s="148" t="str">
        <f t="shared" si="38"/>
        <v>Large Tenant</v>
      </c>
      <c r="D168" s="155"/>
      <c r="E168" s="178"/>
      <c r="F168" s="178"/>
      <c r="G168" s="178">
        <f t="shared" ref="G168:S168" si="46">$O95</f>
        <v>0.05</v>
      </c>
      <c r="H168" s="178">
        <f t="shared" si="46"/>
        <v>0.05</v>
      </c>
      <c r="I168" s="178">
        <f t="shared" si="46"/>
        <v>0.05</v>
      </c>
      <c r="J168" s="178">
        <f t="shared" si="46"/>
        <v>0.05</v>
      </c>
      <c r="K168" s="178">
        <f t="shared" si="46"/>
        <v>0.05</v>
      </c>
      <c r="L168" s="178">
        <f t="shared" si="46"/>
        <v>0.05</v>
      </c>
      <c r="M168" s="178">
        <f t="shared" si="46"/>
        <v>0.05</v>
      </c>
      <c r="N168" s="178">
        <f t="shared" si="46"/>
        <v>0.05</v>
      </c>
      <c r="O168" s="178">
        <f t="shared" si="46"/>
        <v>0.05</v>
      </c>
      <c r="P168" s="178">
        <f t="shared" si="46"/>
        <v>0.05</v>
      </c>
      <c r="Q168" s="178">
        <f t="shared" si="46"/>
        <v>0.05</v>
      </c>
      <c r="R168" s="178">
        <f t="shared" si="46"/>
        <v>0.05</v>
      </c>
      <c r="S168" s="178">
        <f t="shared" si="46"/>
        <v>0.05</v>
      </c>
    </row>
    <row r="169" spans="2:235">
      <c r="B169" s="148">
        <v>9</v>
      </c>
      <c r="C169" s="148" t="str">
        <f t="shared" si="38"/>
        <v>Medium Tenant</v>
      </c>
      <c r="D169" s="155"/>
      <c r="E169" s="178"/>
      <c r="F169" s="178"/>
      <c r="G169" s="178">
        <f t="shared" ref="G169:S169" si="47">$O96</f>
        <v>0.05</v>
      </c>
      <c r="H169" s="178">
        <f t="shared" si="47"/>
        <v>0.05</v>
      </c>
      <c r="I169" s="178">
        <f t="shared" si="47"/>
        <v>0.05</v>
      </c>
      <c r="J169" s="178">
        <f t="shared" si="47"/>
        <v>0.05</v>
      </c>
      <c r="K169" s="178">
        <f t="shared" si="47"/>
        <v>0.05</v>
      </c>
      <c r="L169" s="178">
        <f t="shared" si="47"/>
        <v>0.05</v>
      </c>
      <c r="M169" s="178">
        <f t="shared" si="47"/>
        <v>0.05</v>
      </c>
      <c r="N169" s="178">
        <f t="shared" si="47"/>
        <v>0.05</v>
      </c>
      <c r="O169" s="178">
        <f t="shared" si="47"/>
        <v>0.05</v>
      </c>
      <c r="P169" s="178">
        <f t="shared" si="47"/>
        <v>0.05</v>
      </c>
      <c r="Q169" s="178">
        <f t="shared" si="47"/>
        <v>0.05</v>
      </c>
      <c r="R169" s="178">
        <f t="shared" si="47"/>
        <v>0.05</v>
      </c>
      <c r="S169" s="178">
        <f t="shared" si="47"/>
        <v>0.05</v>
      </c>
    </row>
    <row r="170" spans="2:235">
      <c r="B170" s="148">
        <v>10</v>
      </c>
      <c r="C170" s="148" t="str">
        <f t="shared" si="38"/>
        <v>Small Tenant</v>
      </c>
      <c r="D170" s="155"/>
      <c r="E170" s="178"/>
      <c r="F170" s="178"/>
      <c r="G170" s="178">
        <f t="shared" ref="G170:S170" si="48">$O97</f>
        <v>0.05</v>
      </c>
      <c r="H170" s="178">
        <f t="shared" si="48"/>
        <v>0.05</v>
      </c>
      <c r="I170" s="178">
        <f t="shared" si="48"/>
        <v>0.05</v>
      </c>
      <c r="J170" s="178">
        <f t="shared" si="48"/>
        <v>0.05</v>
      </c>
      <c r="K170" s="178">
        <f t="shared" si="48"/>
        <v>0.05</v>
      </c>
      <c r="L170" s="178">
        <f t="shared" si="48"/>
        <v>0.05</v>
      </c>
      <c r="M170" s="178">
        <f t="shared" si="48"/>
        <v>0.05</v>
      </c>
      <c r="N170" s="178">
        <f t="shared" si="48"/>
        <v>0.05</v>
      </c>
      <c r="O170" s="178">
        <f t="shared" si="48"/>
        <v>0.05</v>
      </c>
      <c r="P170" s="178">
        <f t="shared" si="48"/>
        <v>0.05</v>
      </c>
      <c r="Q170" s="178">
        <f t="shared" si="48"/>
        <v>0.05</v>
      </c>
      <c r="R170" s="178">
        <f t="shared" si="48"/>
        <v>0.05</v>
      </c>
      <c r="S170" s="178">
        <f t="shared" si="48"/>
        <v>0.05</v>
      </c>
    </row>
    <row r="171" spans="2:235">
      <c r="B171" s="148">
        <v>11</v>
      </c>
      <c r="C171" s="148" t="str">
        <f t="shared" si="38"/>
        <v>Other</v>
      </c>
      <c r="D171" s="155"/>
      <c r="E171" s="178"/>
      <c r="F171" s="178"/>
      <c r="G171" s="178">
        <f t="shared" ref="G171:S171" si="49">$O98</f>
        <v>0.05</v>
      </c>
      <c r="H171" s="178">
        <f t="shared" si="49"/>
        <v>0.05</v>
      </c>
      <c r="I171" s="178">
        <f t="shared" si="49"/>
        <v>0.05</v>
      </c>
      <c r="J171" s="178">
        <f t="shared" si="49"/>
        <v>0.05</v>
      </c>
      <c r="K171" s="178">
        <f t="shared" si="49"/>
        <v>0.05</v>
      </c>
      <c r="L171" s="178">
        <f t="shared" si="49"/>
        <v>0.05</v>
      </c>
      <c r="M171" s="178">
        <f t="shared" si="49"/>
        <v>0.05</v>
      </c>
      <c r="N171" s="178">
        <f t="shared" si="49"/>
        <v>0.05</v>
      </c>
      <c r="O171" s="178">
        <f t="shared" si="49"/>
        <v>0.05</v>
      </c>
      <c r="P171" s="178">
        <f t="shared" si="49"/>
        <v>0.05</v>
      </c>
      <c r="Q171" s="178">
        <f t="shared" si="49"/>
        <v>0.05</v>
      </c>
      <c r="R171" s="178">
        <f t="shared" si="49"/>
        <v>0.05</v>
      </c>
      <c r="S171" s="178">
        <f t="shared" si="49"/>
        <v>0.05</v>
      </c>
    </row>
    <row r="172" spans="2:235">
      <c r="B172" s="148">
        <v>12</v>
      </c>
      <c r="C172" s="148" t="str">
        <f t="shared" si="38"/>
        <v>Other</v>
      </c>
      <c r="D172" s="155"/>
      <c r="E172" s="178"/>
      <c r="F172" s="178"/>
      <c r="G172" s="178">
        <f t="shared" ref="G172:S172" si="50">$O99</f>
        <v>0.05</v>
      </c>
      <c r="H172" s="178">
        <f t="shared" si="50"/>
        <v>0.05</v>
      </c>
      <c r="I172" s="178">
        <f t="shared" si="50"/>
        <v>0.05</v>
      </c>
      <c r="J172" s="178">
        <f t="shared" si="50"/>
        <v>0.05</v>
      </c>
      <c r="K172" s="178">
        <f t="shared" si="50"/>
        <v>0.05</v>
      </c>
      <c r="L172" s="178">
        <f t="shared" si="50"/>
        <v>0.05</v>
      </c>
      <c r="M172" s="178">
        <f t="shared" si="50"/>
        <v>0.05</v>
      </c>
      <c r="N172" s="178">
        <f t="shared" si="50"/>
        <v>0.05</v>
      </c>
      <c r="O172" s="178">
        <f t="shared" si="50"/>
        <v>0.05</v>
      </c>
      <c r="P172" s="178">
        <f t="shared" si="50"/>
        <v>0.05</v>
      </c>
      <c r="Q172" s="178">
        <f t="shared" si="50"/>
        <v>0.05</v>
      </c>
      <c r="R172" s="178">
        <f t="shared" si="50"/>
        <v>0.05</v>
      </c>
      <c r="S172" s="178">
        <f t="shared" si="50"/>
        <v>0.05</v>
      </c>
    </row>
    <row r="173" spans="2:235">
      <c r="B173" s="148"/>
      <c r="C173" s="148"/>
      <c r="D173" s="155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78"/>
      <c r="S173" s="178"/>
    </row>
    <row r="174" spans="2:235">
      <c r="E174" s="151">
        <f t="shared" ref="E174:BP174" si="51">ROUNDUP(E175/12,0)</f>
        <v>1</v>
      </c>
      <c r="F174" s="151">
        <f t="shared" si="51"/>
        <v>1</v>
      </c>
      <c r="G174" s="151">
        <f t="shared" si="51"/>
        <v>1</v>
      </c>
      <c r="H174" s="151">
        <f t="shared" si="51"/>
        <v>1</v>
      </c>
      <c r="I174" s="151">
        <f t="shared" si="51"/>
        <v>1</v>
      </c>
      <c r="J174" s="151">
        <f t="shared" si="51"/>
        <v>1</v>
      </c>
      <c r="K174" s="151">
        <f t="shared" si="51"/>
        <v>1</v>
      </c>
      <c r="L174" s="151">
        <f t="shared" si="51"/>
        <v>1</v>
      </c>
      <c r="M174" s="151">
        <f t="shared" si="51"/>
        <v>1</v>
      </c>
      <c r="N174" s="151">
        <f t="shared" si="51"/>
        <v>1</v>
      </c>
      <c r="O174" s="151">
        <f t="shared" si="51"/>
        <v>1</v>
      </c>
      <c r="P174" s="151">
        <f t="shared" si="51"/>
        <v>1</v>
      </c>
      <c r="Q174" s="151">
        <f t="shared" si="51"/>
        <v>2</v>
      </c>
      <c r="R174" s="151">
        <f t="shared" si="51"/>
        <v>2</v>
      </c>
      <c r="S174" s="151">
        <f t="shared" si="51"/>
        <v>2</v>
      </c>
      <c r="T174" s="151">
        <f t="shared" si="51"/>
        <v>2</v>
      </c>
      <c r="U174" s="151">
        <f t="shared" si="51"/>
        <v>2</v>
      </c>
      <c r="V174" s="151">
        <f t="shared" si="51"/>
        <v>2</v>
      </c>
      <c r="W174" s="151">
        <f t="shared" si="51"/>
        <v>2</v>
      </c>
      <c r="X174" s="151">
        <f t="shared" si="51"/>
        <v>2</v>
      </c>
      <c r="Y174" s="151">
        <f t="shared" si="51"/>
        <v>2</v>
      </c>
      <c r="Z174" s="151">
        <f t="shared" si="51"/>
        <v>2</v>
      </c>
      <c r="AA174" s="151">
        <f t="shared" si="51"/>
        <v>2</v>
      </c>
      <c r="AB174" s="151">
        <f t="shared" si="51"/>
        <v>2</v>
      </c>
      <c r="AC174" s="151">
        <f t="shared" si="51"/>
        <v>3</v>
      </c>
      <c r="AD174" s="151">
        <f t="shared" si="51"/>
        <v>3</v>
      </c>
      <c r="AE174" s="151">
        <f t="shared" si="51"/>
        <v>3</v>
      </c>
      <c r="AF174" s="151">
        <f t="shared" si="51"/>
        <v>3</v>
      </c>
      <c r="AG174" s="151">
        <f t="shared" si="51"/>
        <v>3</v>
      </c>
      <c r="AH174" s="151">
        <f t="shared" si="51"/>
        <v>3</v>
      </c>
      <c r="AI174" s="151">
        <f t="shared" si="51"/>
        <v>3</v>
      </c>
      <c r="AJ174" s="151">
        <f t="shared" si="51"/>
        <v>3</v>
      </c>
      <c r="AK174" s="151">
        <f t="shared" si="51"/>
        <v>3</v>
      </c>
      <c r="AL174" s="151">
        <f t="shared" si="51"/>
        <v>3</v>
      </c>
      <c r="AM174" s="151">
        <f t="shared" si="51"/>
        <v>3</v>
      </c>
      <c r="AN174" s="151">
        <f t="shared" si="51"/>
        <v>3</v>
      </c>
      <c r="AO174" s="151">
        <f t="shared" si="51"/>
        <v>4</v>
      </c>
      <c r="AP174" s="151">
        <f t="shared" si="51"/>
        <v>4</v>
      </c>
      <c r="AQ174" s="151">
        <f t="shared" si="51"/>
        <v>4</v>
      </c>
      <c r="AR174" s="151">
        <f t="shared" si="51"/>
        <v>4</v>
      </c>
      <c r="AS174" s="151">
        <f t="shared" si="51"/>
        <v>4</v>
      </c>
      <c r="AT174" s="151">
        <f t="shared" si="51"/>
        <v>4</v>
      </c>
      <c r="AU174" s="151">
        <f t="shared" si="51"/>
        <v>4</v>
      </c>
      <c r="AV174" s="151">
        <f t="shared" si="51"/>
        <v>4</v>
      </c>
      <c r="AW174" s="151">
        <f t="shared" si="51"/>
        <v>4</v>
      </c>
      <c r="AX174" s="151">
        <f t="shared" si="51"/>
        <v>4</v>
      </c>
      <c r="AY174" s="151">
        <f t="shared" si="51"/>
        <v>4</v>
      </c>
      <c r="AZ174" s="151">
        <f t="shared" si="51"/>
        <v>4</v>
      </c>
      <c r="BA174" s="151">
        <f t="shared" si="51"/>
        <v>5</v>
      </c>
      <c r="BB174" s="151">
        <f t="shared" si="51"/>
        <v>5</v>
      </c>
      <c r="BC174" s="151">
        <f t="shared" si="51"/>
        <v>5</v>
      </c>
      <c r="BD174" s="151">
        <f t="shared" si="51"/>
        <v>5</v>
      </c>
      <c r="BE174" s="151">
        <f t="shared" si="51"/>
        <v>5</v>
      </c>
      <c r="BF174" s="151">
        <f t="shared" si="51"/>
        <v>5</v>
      </c>
      <c r="BG174" s="151">
        <f t="shared" si="51"/>
        <v>5</v>
      </c>
      <c r="BH174" s="151">
        <f t="shared" si="51"/>
        <v>5</v>
      </c>
      <c r="BI174" s="151">
        <f t="shared" si="51"/>
        <v>5</v>
      </c>
      <c r="BJ174" s="151">
        <f t="shared" si="51"/>
        <v>5</v>
      </c>
      <c r="BK174" s="151">
        <f t="shared" si="51"/>
        <v>5</v>
      </c>
      <c r="BL174" s="151">
        <f t="shared" si="51"/>
        <v>5</v>
      </c>
      <c r="BM174" s="151">
        <f t="shared" si="51"/>
        <v>6</v>
      </c>
      <c r="BN174" s="151">
        <f t="shared" si="51"/>
        <v>6</v>
      </c>
      <c r="BO174" s="151">
        <f t="shared" si="51"/>
        <v>6</v>
      </c>
      <c r="BP174" s="151">
        <f t="shared" si="51"/>
        <v>6</v>
      </c>
      <c r="BQ174" s="151">
        <f t="shared" ref="BQ174:EB174" si="52">ROUNDUP(BQ175/12,0)</f>
        <v>6</v>
      </c>
      <c r="BR174" s="151">
        <f t="shared" si="52"/>
        <v>6</v>
      </c>
      <c r="BS174" s="151">
        <f t="shared" si="52"/>
        <v>6</v>
      </c>
      <c r="BT174" s="151">
        <f t="shared" si="52"/>
        <v>6</v>
      </c>
      <c r="BU174" s="151">
        <f t="shared" si="52"/>
        <v>6</v>
      </c>
      <c r="BV174" s="151">
        <f t="shared" si="52"/>
        <v>6</v>
      </c>
      <c r="BW174" s="151">
        <f t="shared" si="52"/>
        <v>6</v>
      </c>
      <c r="BX174" s="151">
        <f t="shared" si="52"/>
        <v>6</v>
      </c>
      <c r="BY174" s="151">
        <f t="shared" si="52"/>
        <v>7</v>
      </c>
      <c r="BZ174" s="151">
        <f t="shared" si="52"/>
        <v>7</v>
      </c>
      <c r="CA174" s="151">
        <f t="shared" si="52"/>
        <v>7</v>
      </c>
      <c r="CB174" s="151">
        <f t="shared" si="52"/>
        <v>7</v>
      </c>
      <c r="CC174" s="151">
        <f t="shared" si="52"/>
        <v>7</v>
      </c>
      <c r="CD174" s="151">
        <f t="shared" si="52"/>
        <v>7</v>
      </c>
      <c r="CE174" s="151">
        <f t="shared" si="52"/>
        <v>7</v>
      </c>
      <c r="CF174" s="151">
        <f t="shared" si="52"/>
        <v>7</v>
      </c>
      <c r="CG174" s="151">
        <f t="shared" si="52"/>
        <v>7</v>
      </c>
      <c r="CH174" s="151">
        <f t="shared" si="52"/>
        <v>7</v>
      </c>
      <c r="CI174" s="151">
        <f t="shared" si="52"/>
        <v>7</v>
      </c>
      <c r="CJ174" s="151">
        <f t="shared" si="52"/>
        <v>7</v>
      </c>
      <c r="CK174" s="151">
        <f t="shared" si="52"/>
        <v>8</v>
      </c>
      <c r="CL174" s="151">
        <f t="shared" si="52"/>
        <v>8</v>
      </c>
      <c r="CM174" s="151">
        <f t="shared" si="52"/>
        <v>8</v>
      </c>
      <c r="CN174" s="151">
        <f t="shared" si="52"/>
        <v>8</v>
      </c>
      <c r="CO174" s="151">
        <f t="shared" si="52"/>
        <v>8</v>
      </c>
      <c r="CP174" s="151">
        <f t="shared" si="52"/>
        <v>8</v>
      </c>
      <c r="CQ174" s="151">
        <f t="shared" si="52"/>
        <v>8</v>
      </c>
      <c r="CR174" s="151">
        <f t="shared" si="52"/>
        <v>8</v>
      </c>
      <c r="CS174" s="151">
        <f t="shared" si="52"/>
        <v>8</v>
      </c>
      <c r="CT174" s="151">
        <f t="shared" si="52"/>
        <v>8</v>
      </c>
      <c r="CU174" s="151">
        <f t="shared" si="52"/>
        <v>8</v>
      </c>
      <c r="CV174" s="151">
        <f t="shared" si="52"/>
        <v>8</v>
      </c>
      <c r="CW174" s="151">
        <f t="shared" si="52"/>
        <v>9</v>
      </c>
      <c r="CX174" s="151">
        <f t="shared" si="52"/>
        <v>9</v>
      </c>
      <c r="CY174" s="151">
        <f t="shared" si="52"/>
        <v>9</v>
      </c>
      <c r="CZ174" s="151">
        <f t="shared" si="52"/>
        <v>9</v>
      </c>
      <c r="DA174" s="151">
        <f t="shared" si="52"/>
        <v>9</v>
      </c>
      <c r="DB174" s="151">
        <f t="shared" si="52"/>
        <v>9</v>
      </c>
      <c r="DC174" s="151">
        <f t="shared" si="52"/>
        <v>9</v>
      </c>
      <c r="DD174" s="151">
        <f t="shared" si="52"/>
        <v>9</v>
      </c>
      <c r="DE174" s="151">
        <f t="shared" si="52"/>
        <v>9</v>
      </c>
      <c r="DF174" s="151">
        <f t="shared" si="52"/>
        <v>9</v>
      </c>
      <c r="DG174" s="151">
        <f t="shared" si="52"/>
        <v>9</v>
      </c>
      <c r="DH174" s="151">
        <f t="shared" si="52"/>
        <v>9</v>
      </c>
      <c r="DI174" s="151">
        <f t="shared" si="52"/>
        <v>10</v>
      </c>
      <c r="DJ174" s="151">
        <f t="shared" si="52"/>
        <v>10</v>
      </c>
      <c r="DK174" s="151">
        <f t="shared" si="52"/>
        <v>10</v>
      </c>
      <c r="DL174" s="151">
        <f t="shared" si="52"/>
        <v>10</v>
      </c>
      <c r="DM174" s="151">
        <f t="shared" si="52"/>
        <v>10</v>
      </c>
      <c r="DN174" s="151">
        <f t="shared" si="52"/>
        <v>10</v>
      </c>
      <c r="DO174" s="151">
        <f t="shared" si="52"/>
        <v>10</v>
      </c>
      <c r="DP174" s="151">
        <f t="shared" si="52"/>
        <v>10</v>
      </c>
      <c r="DQ174" s="151">
        <f t="shared" si="52"/>
        <v>10</v>
      </c>
      <c r="DR174" s="151">
        <f t="shared" si="52"/>
        <v>10</v>
      </c>
      <c r="DS174" s="151">
        <f t="shared" si="52"/>
        <v>10</v>
      </c>
      <c r="DT174" s="151">
        <f t="shared" si="52"/>
        <v>10</v>
      </c>
      <c r="DU174" s="151">
        <f t="shared" si="52"/>
        <v>11</v>
      </c>
      <c r="DV174" s="151">
        <f t="shared" si="52"/>
        <v>11</v>
      </c>
      <c r="DW174" s="151">
        <f t="shared" si="52"/>
        <v>11</v>
      </c>
      <c r="DX174" s="151">
        <f t="shared" si="52"/>
        <v>11</v>
      </c>
      <c r="DY174" s="151">
        <f t="shared" si="52"/>
        <v>11</v>
      </c>
      <c r="DZ174" s="151">
        <f t="shared" si="52"/>
        <v>11</v>
      </c>
      <c r="EA174" s="151">
        <f t="shared" si="52"/>
        <v>11</v>
      </c>
      <c r="EB174" s="151">
        <f t="shared" si="52"/>
        <v>11</v>
      </c>
      <c r="EC174" s="151">
        <f t="shared" ref="EC174:GN174" si="53">ROUNDUP(EC175/12,0)</f>
        <v>11</v>
      </c>
      <c r="ED174" s="151">
        <f t="shared" si="53"/>
        <v>11</v>
      </c>
      <c r="EE174" s="151">
        <f t="shared" si="53"/>
        <v>11</v>
      </c>
      <c r="EF174" s="151">
        <f t="shared" si="53"/>
        <v>11</v>
      </c>
      <c r="EG174" s="151">
        <f t="shared" si="53"/>
        <v>12</v>
      </c>
      <c r="EH174" s="151">
        <f t="shared" si="53"/>
        <v>12</v>
      </c>
      <c r="EI174" s="151">
        <f t="shared" si="53"/>
        <v>12</v>
      </c>
      <c r="EJ174" s="151">
        <f t="shared" si="53"/>
        <v>12</v>
      </c>
      <c r="EK174" s="151">
        <f t="shared" si="53"/>
        <v>12</v>
      </c>
      <c r="EL174" s="151">
        <f t="shared" si="53"/>
        <v>12</v>
      </c>
      <c r="EM174" s="151">
        <f t="shared" si="53"/>
        <v>12</v>
      </c>
      <c r="EN174" s="151">
        <f t="shared" si="53"/>
        <v>12</v>
      </c>
      <c r="EO174" s="151">
        <f t="shared" si="53"/>
        <v>12</v>
      </c>
      <c r="EP174" s="151">
        <f t="shared" si="53"/>
        <v>12</v>
      </c>
      <c r="EQ174" s="151">
        <f t="shared" si="53"/>
        <v>12</v>
      </c>
      <c r="ER174" s="151">
        <f t="shared" si="53"/>
        <v>12</v>
      </c>
      <c r="ES174" s="151">
        <f t="shared" si="53"/>
        <v>13</v>
      </c>
      <c r="ET174" s="151">
        <f t="shared" si="53"/>
        <v>13</v>
      </c>
      <c r="EU174" s="151">
        <f t="shared" si="53"/>
        <v>13</v>
      </c>
      <c r="EV174" s="151">
        <f t="shared" si="53"/>
        <v>13</v>
      </c>
      <c r="EW174" s="151">
        <f t="shared" si="53"/>
        <v>13</v>
      </c>
      <c r="EX174" s="151">
        <f t="shared" si="53"/>
        <v>13</v>
      </c>
      <c r="EY174" s="151">
        <f t="shared" si="53"/>
        <v>13</v>
      </c>
      <c r="EZ174" s="151">
        <f t="shared" si="53"/>
        <v>13</v>
      </c>
      <c r="FA174" s="151">
        <f t="shared" si="53"/>
        <v>13</v>
      </c>
      <c r="FB174" s="151">
        <f t="shared" si="53"/>
        <v>13</v>
      </c>
      <c r="FC174" s="151">
        <f t="shared" si="53"/>
        <v>13</v>
      </c>
      <c r="FD174" s="151">
        <f t="shared" si="53"/>
        <v>13</v>
      </c>
      <c r="FE174" s="151">
        <f t="shared" si="53"/>
        <v>14</v>
      </c>
      <c r="FF174" s="151">
        <f t="shared" si="53"/>
        <v>14</v>
      </c>
      <c r="FG174" s="151">
        <f t="shared" si="53"/>
        <v>14</v>
      </c>
      <c r="FH174" s="151">
        <f t="shared" si="53"/>
        <v>14</v>
      </c>
      <c r="FI174" s="151">
        <f t="shared" si="53"/>
        <v>14</v>
      </c>
      <c r="FJ174" s="151">
        <f t="shared" si="53"/>
        <v>14</v>
      </c>
      <c r="FK174" s="151">
        <f t="shared" si="53"/>
        <v>14</v>
      </c>
      <c r="FL174" s="151">
        <f t="shared" si="53"/>
        <v>14</v>
      </c>
      <c r="FM174" s="151">
        <f t="shared" si="53"/>
        <v>14</v>
      </c>
      <c r="FN174" s="151">
        <f t="shared" si="53"/>
        <v>14</v>
      </c>
      <c r="FO174" s="151">
        <f t="shared" si="53"/>
        <v>14</v>
      </c>
      <c r="FP174" s="151">
        <f t="shared" si="53"/>
        <v>14</v>
      </c>
      <c r="FQ174" s="151">
        <f t="shared" si="53"/>
        <v>15</v>
      </c>
      <c r="FR174" s="151">
        <f t="shared" si="53"/>
        <v>15</v>
      </c>
      <c r="FS174" s="151">
        <f t="shared" si="53"/>
        <v>15</v>
      </c>
      <c r="FT174" s="151">
        <f t="shared" si="53"/>
        <v>15</v>
      </c>
      <c r="FU174" s="151">
        <f t="shared" si="53"/>
        <v>15</v>
      </c>
      <c r="FV174" s="151">
        <f t="shared" si="53"/>
        <v>15</v>
      </c>
      <c r="FW174" s="151">
        <f t="shared" si="53"/>
        <v>15</v>
      </c>
      <c r="FX174" s="151">
        <f t="shared" si="53"/>
        <v>15</v>
      </c>
      <c r="FY174" s="151">
        <f t="shared" si="53"/>
        <v>15</v>
      </c>
      <c r="FZ174" s="151">
        <f t="shared" si="53"/>
        <v>15</v>
      </c>
      <c r="GA174" s="151">
        <f t="shared" si="53"/>
        <v>15</v>
      </c>
      <c r="GB174" s="151">
        <f t="shared" si="53"/>
        <v>15</v>
      </c>
      <c r="GC174" s="151">
        <f t="shared" si="53"/>
        <v>16</v>
      </c>
      <c r="GD174" s="151">
        <f t="shared" si="53"/>
        <v>16</v>
      </c>
      <c r="GE174" s="151">
        <f t="shared" si="53"/>
        <v>16</v>
      </c>
      <c r="GF174" s="151">
        <f t="shared" si="53"/>
        <v>16</v>
      </c>
      <c r="GG174" s="151">
        <f t="shared" si="53"/>
        <v>16</v>
      </c>
      <c r="GH174" s="151">
        <f t="shared" si="53"/>
        <v>16</v>
      </c>
      <c r="GI174" s="151">
        <f t="shared" si="53"/>
        <v>16</v>
      </c>
      <c r="GJ174" s="151">
        <f t="shared" si="53"/>
        <v>16</v>
      </c>
      <c r="GK174" s="151">
        <f t="shared" si="53"/>
        <v>16</v>
      </c>
      <c r="GL174" s="151">
        <f t="shared" si="53"/>
        <v>16</v>
      </c>
      <c r="GM174" s="151">
        <f t="shared" si="53"/>
        <v>16</v>
      </c>
      <c r="GN174" s="151">
        <f t="shared" si="53"/>
        <v>16</v>
      </c>
      <c r="GO174" s="151">
        <f t="shared" ref="GO174:IA174" si="54">ROUNDUP(GO175/12,0)</f>
        <v>17</v>
      </c>
      <c r="GP174" s="151">
        <f t="shared" si="54"/>
        <v>17</v>
      </c>
      <c r="GQ174" s="151">
        <f t="shared" si="54"/>
        <v>17</v>
      </c>
      <c r="GR174" s="151">
        <f t="shared" si="54"/>
        <v>17</v>
      </c>
      <c r="GS174" s="151">
        <f t="shared" si="54"/>
        <v>17</v>
      </c>
      <c r="GT174" s="151">
        <f t="shared" si="54"/>
        <v>17</v>
      </c>
      <c r="GU174" s="151">
        <f t="shared" si="54"/>
        <v>17</v>
      </c>
      <c r="GV174" s="151">
        <f t="shared" si="54"/>
        <v>17</v>
      </c>
      <c r="GW174" s="151">
        <f t="shared" si="54"/>
        <v>17</v>
      </c>
      <c r="GX174" s="151">
        <f t="shared" si="54"/>
        <v>17</v>
      </c>
      <c r="GY174" s="151">
        <f t="shared" si="54"/>
        <v>17</v>
      </c>
      <c r="GZ174" s="151">
        <f t="shared" si="54"/>
        <v>17</v>
      </c>
      <c r="HA174" s="151">
        <f t="shared" si="54"/>
        <v>18</v>
      </c>
      <c r="HB174" s="151">
        <f t="shared" si="54"/>
        <v>18</v>
      </c>
      <c r="HC174" s="151">
        <f t="shared" si="54"/>
        <v>18</v>
      </c>
      <c r="HD174" s="151">
        <f t="shared" si="54"/>
        <v>18</v>
      </c>
      <c r="HE174" s="151">
        <f t="shared" si="54"/>
        <v>18</v>
      </c>
      <c r="HF174" s="151">
        <f t="shared" si="54"/>
        <v>18</v>
      </c>
      <c r="HG174" s="151">
        <f t="shared" si="54"/>
        <v>18</v>
      </c>
      <c r="HH174" s="151">
        <f t="shared" si="54"/>
        <v>18</v>
      </c>
      <c r="HI174" s="151">
        <f t="shared" si="54"/>
        <v>18</v>
      </c>
      <c r="HJ174" s="151">
        <f t="shared" si="54"/>
        <v>18</v>
      </c>
      <c r="HK174" s="151">
        <f t="shared" si="54"/>
        <v>18</v>
      </c>
      <c r="HL174" s="151">
        <f t="shared" si="54"/>
        <v>18</v>
      </c>
      <c r="HM174" s="151">
        <f t="shared" si="54"/>
        <v>19</v>
      </c>
      <c r="HN174" s="151">
        <f t="shared" si="54"/>
        <v>19</v>
      </c>
      <c r="HO174" s="151">
        <f t="shared" si="54"/>
        <v>19</v>
      </c>
      <c r="HP174" s="151">
        <f t="shared" si="54"/>
        <v>19</v>
      </c>
      <c r="HQ174" s="151">
        <f t="shared" si="54"/>
        <v>19</v>
      </c>
      <c r="HR174" s="151">
        <f t="shared" si="54"/>
        <v>19</v>
      </c>
      <c r="HS174" s="151">
        <f t="shared" si="54"/>
        <v>19</v>
      </c>
      <c r="HT174" s="151">
        <f t="shared" si="54"/>
        <v>19</v>
      </c>
      <c r="HU174" s="151">
        <f t="shared" si="54"/>
        <v>19</v>
      </c>
      <c r="HV174" s="151">
        <f t="shared" si="54"/>
        <v>19</v>
      </c>
      <c r="HW174" s="151">
        <f t="shared" si="54"/>
        <v>19</v>
      </c>
      <c r="HX174" s="151">
        <f t="shared" si="54"/>
        <v>19</v>
      </c>
      <c r="HY174" s="151">
        <f t="shared" si="54"/>
        <v>20</v>
      </c>
      <c r="HZ174" s="151">
        <f t="shared" si="54"/>
        <v>20</v>
      </c>
      <c r="IA174" s="151">
        <f t="shared" si="54"/>
        <v>20</v>
      </c>
    </row>
    <row r="175" spans="2:235">
      <c r="E175" s="152">
        <v>1</v>
      </c>
      <c r="F175" s="152">
        <v>2</v>
      </c>
      <c r="G175" s="152">
        <v>3</v>
      </c>
      <c r="H175" s="152">
        <v>4</v>
      </c>
      <c r="I175" s="152">
        <v>5</v>
      </c>
      <c r="J175" s="152">
        <v>6</v>
      </c>
      <c r="K175" s="152">
        <v>7</v>
      </c>
      <c r="L175" s="152">
        <v>8</v>
      </c>
      <c r="M175" s="152">
        <v>9</v>
      </c>
      <c r="N175" s="152">
        <v>10</v>
      </c>
      <c r="O175" s="152">
        <v>11</v>
      </c>
      <c r="P175" s="152">
        <v>12</v>
      </c>
      <c r="Q175" s="152">
        <v>13</v>
      </c>
      <c r="R175" s="152">
        <v>14</v>
      </c>
      <c r="S175" s="152">
        <v>15</v>
      </c>
      <c r="T175" s="152">
        <v>16</v>
      </c>
      <c r="U175" s="152">
        <v>17</v>
      </c>
      <c r="V175" s="152">
        <v>18</v>
      </c>
      <c r="W175" s="152">
        <v>19</v>
      </c>
      <c r="X175" s="152">
        <v>20</v>
      </c>
      <c r="Y175" s="152">
        <v>21</v>
      </c>
      <c r="Z175" s="152">
        <v>22</v>
      </c>
      <c r="AA175" s="152">
        <v>23</v>
      </c>
      <c r="AB175" s="152">
        <v>24</v>
      </c>
      <c r="AC175" s="152">
        <v>25</v>
      </c>
      <c r="AD175" s="152">
        <v>26</v>
      </c>
      <c r="AE175" s="152">
        <v>27</v>
      </c>
      <c r="AF175" s="152">
        <v>28</v>
      </c>
      <c r="AG175" s="152">
        <v>29</v>
      </c>
      <c r="AH175" s="152">
        <v>30</v>
      </c>
      <c r="AI175" s="152">
        <v>31</v>
      </c>
      <c r="AJ175" s="152">
        <v>32</v>
      </c>
      <c r="AK175" s="152">
        <v>33</v>
      </c>
      <c r="AL175" s="152">
        <v>34</v>
      </c>
      <c r="AM175" s="152">
        <v>35</v>
      </c>
      <c r="AN175" s="152">
        <v>36</v>
      </c>
      <c r="AO175" s="152">
        <v>37</v>
      </c>
      <c r="AP175" s="152">
        <v>38</v>
      </c>
      <c r="AQ175" s="152">
        <v>39</v>
      </c>
      <c r="AR175" s="152">
        <v>40</v>
      </c>
      <c r="AS175" s="152">
        <v>41</v>
      </c>
      <c r="AT175" s="152">
        <v>42</v>
      </c>
      <c r="AU175" s="152">
        <v>43</v>
      </c>
      <c r="AV175" s="152">
        <v>44</v>
      </c>
      <c r="AW175" s="152">
        <v>45</v>
      </c>
      <c r="AX175" s="152">
        <v>46</v>
      </c>
      <c r="AY175" s="152">
        <v>47</v>
      </c>
      <c r="AZ175" s="152">
        <v>48</v>
      </c>
      <c r="BA175" s="152">
        <v>49</v>
      </c>
      <c r="BB175" s="152">
        <v>50</v>
      </c>
      <c r="BC175" s="152">
        <v>51</v>
      </c>
      <c r="BD175" s="152">
        <v>52</v>
      </c>
      <c r="BE175" s="152">
        <v>53</v>
      </c>
      <c r="BF175" s="152">
        <v>54</v>
      </c>
      <c r="BG175" s="152">
        <v>55</v>
      </c>
      <c r="BH175" s="152">
        <v>56</v>
      </c>
      <c r="BI175" s="152">
        <v>57</v>
      </c>
      <c r="BJ175" s="152">
        <v>58</v>
      </c>
      <c r="BK175" s="152">
        <v>59</v>
      </c>
      <c r="BL175" s="152">
        <v>60</v>
      </c>
      <c r="BM175" s="152">
        <v>61</v>
      </c>
      <c r="BN175" s="152">
        <v>62</v>
      </c>
      <c r="BO175" s="152">
        <v>63</v>
      </c>
      <c r="BP175" s="152">
        <v>64</v>
      </c>
      <c r="BQ175" s="152">
        <v>65</v>
      </c>
      <c r="BR175" s="152">
        <v>66</v>
      </c>
      <c r="BS175" s="152">
        <v>67</v>
      </c>
      <c r="BT175" s="152">
        <v>68</v>
      </c>
      <c r="BU175" s="152">
        <v>69</v>
      </c>
      <c r="BV175" s="152">
        <v>70</v>
      </c>
      <c r="BW175" s="152">
        <v>71</v>
      </c>
      <c r="BX175" s="152">
        <v>72</v>
      </c>
      <c r="BY175" s="152">
        <v>73</v>
      </c>
      <c r="BZ175" s="152">
        <v>74</v>
      </c>
      <c r="CA175" s="152">
        <v>75</v>
      </c>
      <c r="CB175" s="152">
        <v>76</v>
      </c>
      <c r="CC175" s="152">
        <v>77</v>
      </c>
      <c r="CD175" s="152">
        <v>78</v>
      </c>
      <c r="CE175" s="152">
        <v>79</v>
      </c>
      <c r="CF175" s="152">
        <v>80</v>
      </c>
      <c r="CG175" s="152">
        <v>81</v>
      </c>
      <c r="CH175" s="152">
        <v>82</v>
      </c>
      <c r="CI175" s="152">
        <v>83</v>
      </c>
      <c r="CJ175" s="152">
        <v>84</v>
      </c>
      <c r="CK175" s="152">
        <v>85</v>
      </c>
      <c r="CL175" s="152">
        <v>86</v>
      </c>
      <c r="CM175" s="152">
        <v>87</v>
      </c>
      <c r="CN175" s="152">
        <v>88</v>
      </c>
      <c r="CO175" s="152">
        <v>89</v>
      </c>
      <c r="CP175" s="152">
        <v>90</v>
      </c>
      <c r="CQ175" s="152">
        <v>91</v>
      </c>
      <c r="CR175" s="152">
        <v>92</v>
      </c>
      <c r="CS175" s="152">
        <v>93</v>
      </c>
      <c r="CT175" s="152">
        <v>94</v>
      </c>
      <c r="CU175" s="152">
        <v>95</v>
      </c>
      <c r="CV175" s="152">
        <v>96</v>
      </c>
      <c r="CW175" s="152">
        <v>97</v>
      </c>
      <c r="CX175" s="152">
        <v>98</v>
      </c>
      <c r="CY175" s="152">
        <v>99</v>
      </c>
      <c r="CZ175" s="152">
        <v>100</v>
      </c>
      <c r="DA175" s="152">
        <v>101</v>
      </c>
      <c r="DB175" s="152">
        <v>102</v>
      </c>
      <c r="DC175" s="152">
        <v>103</v>
      </c>
      <c r="DD175" s="152">
        <v>104</v>
      </c>
      <c r="DE175" s="152">
        <v>105</v>
      </c>
      <c r="DF175" s="152">
        <v>106</v>
      </c>
      <c r="DG175" s="152">
        <v>107</v>
      </c>
      <c r="DH175" s="152">
        <v>108</v>
      </c>
      <c r="DI175" s="152">
        <v>109</v>
      </c>
      <c r="DJ175" s="152">
        <v>110</v>
      </c>
      <c r="DK175" s="152">
        <v>111</v>
      </c>
      <c r="DL175" s="152">
        <v>112</v>
      </c>
      <c r="DM175" s="152">
        <v>113</v>
      </c>
      <c r="DN175" s="152">
        <v>114</v>
      </c>
      <c r="DO175" s="152">
        <v>115</v>
      </c>
      <c r="DP175" s="152">
        <v>116</v>
      </c>
      <c r="DQ175" s="152">
        <v>117</v>
      </c>
      <c r="DR175" s="152">
        <v>118</v>
      </c>
      <c r="DS175" s="152">
        <v>119</v>
      </c>
      <c r="DT175" s="152">
        <v>120</v>
      </c>
      <c r="DU175" s="152">
        <v>121</v>
      </c>
      <c r="DV175" s="152">
        <v>122</v>
      </c>
      <c r="DW175" s="152">
        <v>123</v>
      </c>
      <c r="DX175" s="152">
        <v>124</v>
      </c>
      <c r="DY175" s="152">
        <v>125</v>
      </c>
      <c r="DZ175" s="152">
        <v>126</v>
      </c>
      <c r="EA175" s="152">
        <v>127</v>
      </c>
      <c r="EB175" s="152">
        <v>128</v>
      </c>
      <c r="EC175" s="152">
        <v>129</v>
      </c>
      <c r="ED175" s="152">
        <v>130</v>
      </c>
      <c r="EE175" s="152">
        <v>131</v>
      </c>
      <c r="EF175" s="152">
        <v>132</v>
      </c>
      <c r="EG175" s="152">
        <v>133</v>
      </c>
      <c r="EH175" s="152">
        <v>134</v>
      </c>
      <c r="EI175" s="152">
        <v>135</v>
      </c>
      <c r="EJ175" s="152">
        <v>136</v>
      </c>
      <c r="EK175" s="152">
        <v>137</v>
      </c>
      <c r="EL175" s="152">
        <v>138</v>
      </c>
      <c r="EM175" s="152">
        <v>139</v>
      </c>
      <c r="EN175" s="152">
        <v>140</v>
      </c>
      <c r="EO175" s="152">
        <v>141</v>
      </c>
      <c r="EP175" s="152">
        <v>142</v>
      </c>
      <c r="EQ175" s="152">
        <v>143</v>
      </c>
      <c r="ER175" s="152">
        <v>144</v>
      </c>
      <c r="ES175" s="152">
        <v>145</v>
      </c>
      <c r="ET175" s="152">
        <v>146</v>
      </c>
      <c r="EU175" s="152">
        <v>147</v>
      </c>
      <c r="EV175" s="152">
        <v>148</v>
      </c>
      <c r="EW175" s="152">
        <v>149</v>
      </c>
      <c r="EX175" s="152">
        <v>150</v>
      </c>
      <c r="EY175" s="152">
        <v>151</v>
      </c>
      <c r="EZ175" s="152">
        <v>152</v>
      </c>
      <c r="FA175" s="152">
        <v>153</v>
      </c>
      <c r="FB175" s="152">
        <v>154</v>
      </c>
      <c r="FC175" s="152">
        <v>155</v>
      </c>
      <c r="FD175" s="152">
        <v>156</v>
      </c>
      <c r="FE175" s="152">
        <v>157</v>
      </c>
      <c r="FF175" s="152">
        <v>158</v>
      </c>
      <c r="FG175" s="152">
        <v>159</v>
      </c>
      <c r="FH175" s="152">
        <v>160</v>
      </c>
      <c r="FI175" s="152">
        <v>161</v>
      </c>
      <c r="FJ175" s="152">
        <v>162</v>
      </c>
      <c r="FK175" s="152">
        <v>163</v>
      </c>
      <c r="FL175" s="152">
        <v>164</v>
      </c>
      <c r="FM175" s="152">
        <v>165</v>
      </c>
      <c r="FN175" s="152">
        <v>166</v>
      </c>
      <c r="FO175" s="152">
        <v>167</v>
      </c>
      <c r="FP175" s="152">
        <v>168</v>
      </c>
      <c r="FQ175" s="152">
        <v>169</v>
      </c>
      <c r="FR175" s="152">
        <v>170</v>
      </c>
      <c r="FS175" s="152">
        <v>171</v>
      </c>
      <c r="FT175" s="152">
        <v>172</v>
      </c>
      <c r="FU175" s="152">
        <v>173</v>
      </c>
      <c r="FV175" s="152">
        <v>174</v>
      </c>
      <c r="FW175" s="152">
        <v>175</v>
      </c>
      <c r="FX175" s="152">
        <v>176</v>
      </c>
      <c r="FY175" s="152">
        <v>177</v>
      </c>
      <c r="FZ175" s="152">
        <v>178</v>
      </c>
      <c r="GA175" s="152">
        <v>179</v>
      </c>
      <c r="GB175" s="152">
        <v>180</v>
      </c>
      <c r="GC175" s="152">
        <v>181</v>
      </c>
      <c r="GD175" s="152">
        <v>182</v>
      </c>
      <c r="GE175" s="152">
        <v>183</v>
      </c>
      <c r="GF175" s="152">
        <v>184</v>
      </c>
      <c r="GG175" s="152">
        <v>185</v>
      </c>
      <c r="GH175" s="152">
        <v>186</v>
      </c>
      <c r="GI175" s="152">
        <v>187</v>
      </c>
      <c r="GJ175" s="152">
        <v>188</v>
      </c>
      <c r="GK175" s="152">
        <v>189</v>
      </c>
      <c r="GL175" s="152">
        <v>190</v>
      </c>
      <c r="GM175" s="152">
        <v>191</v>
      </c>
      <c r="GN175" s="152">
        <v>192</v>
      </c>
      <c r="GO175" s="152">
        <v>193</v>
      </c>
      <c r="GP175" s="152">
        <v>194</v>
      </c>
      <c r="GQ175" s="152">
        <v>195</v>
      </c>
      <c r="GR175" s="152">
        <v>196</v>
      </c>
      <c r="GS175" s="152">
        <v>197</v>
      </c>
      <c r="GT175" s="152">
        <v>198</v>
      </c>
      <c r="GU175" s="152">
        <v>199</v>
      </c>
      <c r="GV175" s="152">
        <v>200</v>
      </c>
      <c r="GW175" s="152">
        <v>201</v>
      </c>
      <c r="GX175" s="152">
        <v>202</v>
      </c>
      <c r="GY175" s="152">
        <v>203</v>
      </c>
      <c r="GZ175" s="152">
        <v>204</v>
      </c>
      <c r="HA175" s="152">
        <v>205</v>
      </c>
      <c r="HB175" s="152">
        <v>206</v>
      </c>
      <c r="HC175" s="152">
        <v>207</v>
      </c>
      <c r="HD175" s="152">
        <v>208</v>
      </c>
      <c r="HE175" s="152">
        <v>209</v>
      </c>
      <c r="HF175" s="152">
        <v>210</v>
      </c>
      <c r="HG175" s="152">
        <v>211</v>
      </c>
      <c r="HH175" s="152">
        <v>212</v>
      </c>
      <c r="HI175" s="152">
        <v>213</v>
      </c>
      <c r="HJ175" s="152">
        <v>214</v>
      </c>
      <c r="HK175" s="152">
        <v>215</v>
      </c>
      <c r="HL175" s="152">
        <v>216</v>
      </c>
      <c r="HM175" s="152">
        <v>217</v>
      </c>
      <c r="HN175" s="152">
        <v>218</v>
      </c>
      <c r="HO175" s="152">
        <v>219</v>
      </c>
      <c r="HP175" s="152">
        <v>220</v>
      </c>
      <c r="HQ175" s="152">
        <v>221</v>
      </c>
      <c r="HR175" s="152">
        <v>222</v>
      </c>
      <c r="HS175" s="152">
        <v>223</v>
      </c>
      <c r="HT175" s="152">
        <v>224</v>
      </c>
      <c r="HU175" s="152">
        <v>225</v>
      </c>
      <c r="HV175" s="152">
        <v>226</v>
      </c>
      <c r="HW175" s="152">
        <v>227</v>
      </c>
      <c r="HX175" s="152">
        <v>228</v>
      </c>
      <c r="HY175" s="152">
        <v>229</v>
      </c>
      <c r="HZ175" s="152">
        <v>230</v>
      </c>
      <c r="IA175" s="152">
        <v>231</v>
      </c>
    </row>
    <row r="176" spans="2:235">
      <c r="C176" s="145" t="s">
        <v>306</v>
      </c>
      <c r="D176" s="355" t="s">
        <v>398</v>
      </c>
      <c r="E176" s="154">
        <f>Opening</f>
        <v>44440</v>
      </c>
      <c r="F176" s="154">
        <f>EDATE(E176,1)</f>
        <v>44470</v>
      </c>
      <c r="G176" s="154">
        <f t="shared" ref="G176:BR176" si="55">EDATE(F176,1)</f>
        <v>44501</v>
      </c>
      <c r="H176" s="154">
        <f t="shared" si="55"/>
        <v>44531</v>
      </c>
      <c r="I176" s="154">
        <f t="shared" si="55"/>
        <v>44562</v>
      </c>
      <c r="J176" s="154">
        <f t="shared" si="55"/>
        <v>44593</v>
      </c>
      <c r="K176" s="154">
        <f t="shared" si="55"/>
        <v>44621</v>
      </c>
      <c r="L176" s="154">
        <f t="shared" si="55"/>
        <v>44652</v>
      </c>
      <c r="M176" s="154">
        <f t="shared" si="55"/>
        <v>44682</v>
      </c>
      <c r="N176" s="154">
        <f t="shared" si="55"/>
        <v>44713</v>
      </c>
      <c r="O176" s="154">
        <f t="shared" si="55"/>
        <v>44743</v>
      </c>
      <c r="P176" s="154">
        <f t="shared" si="55"/>
        <v>44774</v>
      </c>
      <c r="Q176" s="154">
        <f t="shared" si="55"/>
        <v>44805</v>
      </c>
      <c r="R176" s="154">
        <f t="shared" si="55"/>
        <v>44835</v>
      </c>
      <c r="S176" s="154">
        <f t="shared" si="55"/>
        <v>44866</v>
      </c>
      <c r="T176" s="154">
        <f t="shared" si="55"/>
        <v>44896</v>
      </c>
      <c r="U176" s="154">
        <f t="shared" si="55"/>
        <v>44927</v>
      </c>
      <c r="V176" s="154">
        <f t="shared" si="55"/>
        <v>44958</v>
      </c>
      <c r="W176" s="154">
        <f t="shared" si="55"/>
        <v>44986</v>
      </c>
      <c r="X176" s="154">
        <f t="shared" si="55"/>
        <v>45017</v>
      </c>
      <c r="Y176" s="154">
        <f t="shared" si="55"/>
        <v>45047</v>
      </c>
      <c r="Z176" s="154">
        <f t="shared" si="55"/>
        <v>45078</v>
      </c>
      <c r="AA176" s="154">
        <f t="shared" si="55"/>
        <v>45108</v>
      </c>
      <c r="AB176" s="154">
        <f t="shared" si="55"/>
        <v>45139</v>
      </c>
      <c r="AC176" s="154">
        <f t="shared" si="55"/>
        <v>45170</v>
      </c>
      <c r="AD176" s="154">
        <f t="shared" si="55"/>
        <v>45200</v>
      </c>
      <c r="AE176" s="154">
        <f t="shared" si="55"/>
        <v>45231</v>
      </c>
      <c r="AF176" s="154">
        <f t="shared" si="55"/>
        <v>45261</v>
      </c>
      <c r="AG176" s="154">
        <f t="shared" si="55"/>
        <v>45292</v>
      </c>
      <c r="AH176" s="154">
        <f t="shared" si="55"/>
        <v>45323</v>
      </c>
      <c r="AI176" s="154">
        <f t="shared" si="55"/>
        <v>45352</v>
      </c>
      <c r="AJ176" s="154">
        <f t="shared" si="55"/>
        <v>45383</v>
      </c>
      <c r="AK176" s="154">
        <f t="shared" si="55"/>
        <v>45413</v>
      </c>
      <c r="AL176" s="154">
        <f t="shared" si="55"/>
        <v>45444</v>
      </c>
      <c r="AM176" s="154">
        <f t="shared" si="55"/>
        <v>45474</v>
      </c>
      <c r="AN176" s="154">
        <f t="shared" si="55"/>
        <v>45505</v>
      </c>
      <c r="AO176" s="154">
        <f t="shared" si="55"/>
        <v>45536</v>
      </c>
      <c r="AP176" s="154">
        <f t="shared" si="55"/>
        <v>45566</v>
      </c>
      <c r="AQ176" s="154">
        <f t="shared" si="55"/>
        <v>45597</v>
      </c>
      <c r="AR176" s="154">
        <f t="shared" si="55"/>
        <v>45627</v>
      </c>
      <c r="AS176" s="154">
        <f t="shared" si="55"/>
        <v>45658</v>
      </c>
      <c r="AT176" s="154">
        <f t="shared" si="55"/>
        <v>45689</v>
      </c>
      <c r="AU176" s="154">
        <f t="shared" si="55"/>
        <v>45717</v>
      </c>
      <c r="AV176" s="154">
        <f t="shared" si="55"/>
        <v>45748</v>
      </c>
      <c r="AW176" s="154">
        <f t="shared" si="55"/>
        <v>45778</v>
      </c>
      <c r="AX176" s="154">
        <f t="shared" si="55"/>
        <v>45809</v>
      </c>
      <c r="AY176" s="154">
        <f t="shared" si="55"/>
        <v>45839</v>
      </c>
      <c r="AZ176" s="154">
        <f t="shared" si="55"/>
        <v>45870</v>
      </c>
      <c r="BA176" s="154">
        <f t="shared" si="55"/>
        <v>45901</v>
      </c>
      <c r="BB176" s="154">
        <f t="shared" si="55"/>
        <v>45931</v>
      </c>
      <c r="BC176" s="154">
        <f t="shared" si="55"/>
        <v>45962</v>
      </c>
      <c r="BD176" s="154">
        <f t="shared" si="55"/>
        <v>45992</v>
      </c>
      <c r="BE176" s="154">
        <f t="shared" si="55"/>
        <v>46023</v>
      </c>
      <c r="BF176" s="154">
        <f t="shared" si="55"/>
        <v>46054</v>
      </c>
      <c r="BG176" s="154">
        <f t="shared" si="55"/>
        <v>46082</v>
      </c>
      <c r="BH176" s="154">
        <f t="shared" si="55"/>
        <v>46113</v>
      </c>
      <c r="BI176" s="154">
        <f t="shared" si="55"/>
        <v>46143</v>
      </c>
      <c r="BJ176" s="154">
        <f t="shared" si="55"/>
        <v>46174</v>
      </c>
      <c r="BK176" s="154">
        <f t="shared" si="55"/>
        <v>46204</v>
      </c>
      <c r="BL176" s="154">
        <f t="shared" si="55"/>
        <v>46235</v>
      </c>
      <c r="BM176" s="154">
        <f t="shared" si="55"/>
        <v>46266</v>
      </c>
      <c r="BN176" s="154">
        <f t="shared" si="55"/>
        <v>46296</v>
      </c>
      <c r="BO176" s="154">
        <f t="shared" si="55"/>
        <v>46327</v>
      </c>
      <c r="BP176" s="154">
        <f t="shared" si="55"/>
        <v>46357</v>
      </c>
      <c r="BQ176" s="154">
        <f t="shared" si="55"/>
        <v>46388</v>
      </c>
      <c r="BR176" s="154">
        <f t="shared" si="55"/>
        <v>46419</v>
      </c>
      <c r="BS176" s="154">
        <f t="shared" ref="BS176:ED176" si="56">EDATE(BR176,1)</f>
        <v>46447</v>
      </c>
      <c r="BT176" s="154">
        <f t="shared" si="56"/>
        <v>46478</v>
      </c>
      <c r="BU176" s="154">
        <f t="shared" si="56"/>
        <v>46508</v>
      </c>
      <c r="BV176" s="154">
        <f t="shared" si="56"/>
        <v>46539</v>
      </c>
      <c r="BW176" s="154">
        <f t="shared" si="56"/>
        <v>46569</v>
      </c>
      <c r="BX176" s="154">
        <f t="shared" si="56"/>
        <v>46600</v>
      </c>
      <c r="BY176" s="154">
        <f t="shared" si="56"/>
        <v>46631</v>
      </c>
      <c r="BZ176" s="154">
        <f t="shared" si="56"/>
        <v>46661</v>
      </c>
      <c r="CA176" s="154">
        <f t="shared" si="56"/>
        <v>46692</v>
      </c>
      <c r="CB176" s="154">
        <f t="shared" si="56"/>
        <v>46722</v>
      </c>
      <c r="CC176" s="154">
        <f t="shared" si="56"/>
        <v>46753</v>
      </c>
      <c r="CD176" s="154">
        <f t="shared" si="56"/>
        <v>46784</v>
      </c>
      <c r="CE176" s="154">
        <f t="shared" si="56"/>
        <v>46813</v>
      </c>
      <c r="CF176" s="154">
        <f t="shared" si="56"/>
        <v>46844</v>
      </c>
      <c r="CG176" s="154">
        <f t="shared" si="56"/>
        <v>46874</v>
      </c>
      <c r="CH176" s="154">
        <f t="shared" si="56"/>
        <v>46905</v>
      </c>
      <c r="CI176" s="154">
        <f t="shared" si="56"/>
        <v>46935</v>
      </c>
      <c r="CJ176" s="154">
        <f t="shared" si="56"/>
        <v>46966</v>
      </c>
      <c r="CK176" s="154">
        <f t="shared" si="56"/>
        <v>46997</v>
      </c>
      <c r="CL176" s="154">
        <f t="shared" si="56"/>
        <v>47027</v>
      </c>
      <c r="CM176" s="154">
        <f t="shared" si="56"/>
        <v>47058</v>
      </c>
      <c r="CN176" s="154">
        <f t="shared" si="56"/>
        <v>47088</v>
      </c>
      <c r="CO176" s="154">
        <f t="shared" si="56"/>
        <v>47119</v>
      </c>
      <c r="CP176" s="154">
        <f t="shared" si="56"/>
        <v>47150</v>
      </c>
      <c r="CQ176" s="154">
        <f t="shared" si="56"/>
        <v>47178</v>
      </c>
      <c r="CR176" s="154">
        <f t="shared" si="56"/>
        <v>47209</v>
      </c>
      <c r="CS176" s="154">
        <f t="shared" si="56"/>
        <v>47239</v>
      </c>
      <c r="CT176" s="154">
        <f t="shared" si="56"/>
        <v>47270</v>
      </c>
      <c r="CU176" s="154">
        <f t="shared" si="56"/>
        <v>47300</v>
      </c>
      <c r="CV176" s="154">
        <f t="shared" si="56"/>
        <v>47331</v>
      </c>
      <c r="CW176" s="154">
        <f t="shared" si="56"/>
        <v>47362</v>
      </c>
      <c r="CX176" s="154">
        <f t="shared" si="56"/>
        <v>47392</v>
      </c>
      <c r="CY176" s="154">
        <f t="shared" si="56"/>
        <v>47423</v>
      </c>
      <c r="CZ176" s="154">
        <f t="shared" si="56"/>
        <v>47453</v>
      </c>
      <c r="DA176" s="154">
        <f t="shared" si="56"/>
        <v>47484</v>
      </c>
      <c r="DB176" s="154">
        <f t="shared" si="56"/>
        <v>47515</v>
      </c>
      <c r="DC176" s="154">
        <f t="shared" si="56"/>
        <v>47543</v>
      </c>
      <c r="DD176" s="154">
        <f t="shared" si="56"/>
        <v>47574</v>
      </c>
      <c r="DE176" s="154">
        <f t="shared" si="56"/>
        <v>47604</v>
      </c>
      <c r="DF176" s="154">
        <f t="shared" si="56"/>
        <v>47635</v>
      </c>
      <c r="DG176" s="154">
        <f t="shared" si="56"/>
        <v>47665</v>
      </c>
      <c r="DH176" s="154">
        <f t="shared" si="56"/>
        <v>47696</v>
      </c>
      <c r="DI176" s="154">
        <f t="shared" si="56"/>
        <v>47727</v>
      </c>
      <c r="DJ176" s="154">
        <f t="shared" si="56"/>
        <v>47757</v>
      </c>
      <c r="DK176" s="154">
        <f t="shared" si="56"/>
        <v>47788</v>
      </c>
      <c r="DL176" s="154">
        <f t="shared" si="56"/>
        <v>47818</v>
      </c>
      <c r="DM176" s="154">
        <f t="shared" si="56"/>
        <v>47849</v>
      </c>
      <c r="DN176" s="154">
        <f t="shared" si="56"/>
        <v>47880</v>
      </c>
      <c r="DO176" s="154">
        <f t="shared" si="56"/>
        <v>47908</v>
      </c>
      <c r="DP176" s="154">
        <f t="shared" si="56"/>
        <v>47939</v>
      </c>
      <c r="DQ176" s="154">
        <f t="shared" si="56"/>
        <v>47969</v>
      </c>
      <c r="DR176" s="154">
        <f t="shared" si="56"/>
        <v>48000</v>
      </c>
      <c r="DS176" s="154">
        <f t="shared" si="56"/>
        <v>48030</v>
      </c>
      <c r="DT176" s="154">
        <f t="shared" si="56"/>
        <v>48061</v>
      </c>
      <c r="DU176" s="154">
        <f t="shared" si="56"/>
        <v>48092</v>
      </c>
      <c r="DV176" s="154">
        <f t="shared" si="56"/>
        <v>48122</v>
      </c>
      <c r="DW176" s="154">
        <f t="shared" si="56"/>
        <v>48153</v>
      </c>
      <c r="DX176" s="154">
        <f t="shared" si="56"/>
        <v>48183</v>
      </c>
      <c r="DY176" s="154">
        <f t="shared" si="56"/>
        <v>48214</v>
      </c>
      <c r="DZ176" s="154">
        <f t="shared" si="56"/>
        <v>48245</v>
      </c>
      <c r="EA176" s="154">
        <f t="shared" si="56"/>
        <v>48274</v>
      </c>
      <c r="EB176" s="154">
        <f t="shared" si="56"/>
        <v>48305</v>
      </c>
      <c r="EC176" s="154">
        <f t="shared" si="56"/>
        <v>48335</v>
      </c>
      <c r="ED176" s="154">
        <f t="shared" si="56"/>
        <v>48366</v>
      </c>
      <c r="EE176" s="154">
        <f t="shared" ref="EE176:GP176" si="57">EDATE(ED176,1)</f>
        <v>48396</v>
      </c>
      <c r="EF176" s="154">
        <f t="shared" si="57"/>
        <v>48427</v>
      </c>
      <c r="EG176" s="154">
        <f t="shared" si="57"/>
        <v>48458</v>
      </c>
      <c r="EH176" s="154">
        <f t="shared" si="57"/>
        <v>48488</v>
      </c>
      <c r="EI176" s="154">
        <f t="shared" si="57"/>
        <v>48519</v>
      </c>
      <c r="EJ176" s="154">
        <f t="shared" si="57"/>
        <v>48549</v>
      </c>
      <c r="EK176" s="154">
        <f t="shared" si="57"/>
        <v>48580</v>
      </c>
      <c r="EL176" s="154">
        <f t="shared" si="57"/>
        <v>48611</v>
      </c>
      <c r="EM176" s="154">
        <f t="shared" si="57"/>
        <v>48639</v>
      </c>
      <c r="EN176" s="154">
        <f t="shared" si="57"/>
        <v>48670</v>
      </c>
      <c r="EO176" s="154">
        <f t="shared" si="57"/>
        <v>48700</v>
      </c>
      <c r="EP176" s="154">
        <f t="shared" si="57"/>
        <v>48731</v>
      </c>
      <c r="EQ176" s="154">
        <f t="shared" si="57"/>
        <v>48761</v>
      </c>
      <c r="ER176" s="154">
        <f t="shared" si="57"/>
        <v>48792</v>
      </c>
      <c r="ES176" s="154">
        <f t="shared" si="57"/>
        <v>48823</v>
      </c>
      <c r="ET176" s="154">
        <f t="shared" si="57"/>
        <v>48853</v>
      </c>
      <c r="EU176" s="154">
        <f t="shared" si="57"/>
        <v>48884</v>
      </c>
      <c r="EV176" s="154">
        <f t="shared" si="57"/>
        <v>48914</v>
      </c>
      <c r="EW176" s="154">
        <f t="shared" si="57"/>
        <v>48945</v>
      </c>
      <c r="EX176" s="154">
        <f t="shared" si="57"/>
        <v>48976</v>
      </c>
      <c r="EY176" s="154">
        <f t="shared" si="57"/>
        <v>49004</v>
      </c>
      <c r="EZ176" s="154">
        <f t="shared" si="57"/>
        <v>49035</v>
      </c>
      <c r="FA176" s="154">
        <f t="shared" si="57"/>
        <v>49065</v>
      </c>
      <c r="FB176" s="154">
        <f t="shared" si="57"/>
        <v>49096</v>
      </c>
      <c r="FC176" s="154">
        <f t="shared" si="57"/>
        <v>49126</v>
      </c>
      <c r="FD176" s="154">
        <f t="shared" si="57"/>
        <v>49157</v>
      </c>
      <c r="FE176" s="154">
        <f t="shared" si="57"/>
        <v>49188</v>
      </c>
      <c r="FF176" s="154">
        <f t="shared" si="57"/>
        <v>49218</v>
      </c>
      <c r="FG176" s="154">
        <f t="shared" si="57"/>
        <v>49249</v>
      </c>
      <c r="FH176" s="154">
        <f t="shared" si="57"/>
        <v>49279</v>
      </c>
      <c r="FI176" s="154">
        <f t="shared" si="57"/>
        <v>49310</v>
      </c>
      <c r="FJ176" s="154">
        <f t="shared" si="57"/>
        <v>49341</v>
      </c>
      <c r="FK176" s="154">
        <f t="shared" si="57"/>
        <v>49369</v>
      </c>
      <c r="FL176" s="154">
        <f t="shared" si="57"/>
        <v>49400</v>
      </c>
      <c r="FM176" s="154">
        <f t="shared" si="57"/>
        <v>49430</v>
      </c>
      <c r="FN176" s="154">
        <f t="shared" si="57"/>
        <v>49461</v>
      </c>
      <c r="FO176" s="154">
        <f t="shared" si="57"/>
        <v>49491</v>
      </c>
      <c r="FP176" s="154">
        <f t="shared" si="57"/>
        <v>49522</v>
      </c>
      <c r="FQ176" s="154">
        <f t="shared" si="57"/>
        <v>49553</v>
      </c>
      <c r="FR176" s="154">
        <f t="shared" si="57"/>
        <v>49583</v>
      </c>
      <c r="FS176" s="154">
        <f t="shared" si="57"/>
        <v>49614</v>
      </c>
      <c r="FT176" s="154">
        <f t="shared" si="57"/>
        <v>49644</v>
      </c>
      <c r="FU176" s="154">
        <f t="shared" si="57"/>
        <v>49675</v>
      </c>
      <c r="FV176" s="154">
        <f t="shared" si="57"/>
        <v>49706</v>
      </c>
      <c r="FW176" s="154">
        <f t="shared" si="57"/>
        <v>49735</v>
      </c>
      <c r="FX176" s="154">
        <f t="shared" si="57"/>
        <v>49766</v>
      </c>
      <c r="FY176" s="154">
        <f t="shared" si="57"/>
        <v>49796</v>
      </c>
      <c r="FZ176" s="154">
        <f t="shared" si="57"/>
        <v>49827</v>
      </c>
      <c r="GA176" s="154">
        <f t="shared" si="57"/>
        <v>49857</v>
      </c>
      <c r="GB176" s="154">
        <f t="shared" si="57"/>
        <v>49888</v>
      </c>
      <c r="GC176" s="154">
        <f t="shared" si="57"/>
        <v>49919</v>
      </c>
      <c r="GD176" s="154">
        <f t="shared" si="57"/>
        <v>49949</v>
      </c>
      <c r="GE176" s="154">
        <f t="shared" si="57"/>
        <v>49980</v>
      </c>
      <c r="GF176" s="154">
        <f t="shared" si="57"/>
        <v>50010</v>
      </c>
      <c r="GG176" s="154">
        <f t="shared" si="57"/>
        <v>50041</v>
      </c>
      <c r="GH176" s="154">
        <f t="shared" si="57"/>
        <v>50072</v>
      </c>
      <c r="GI176" s="154">
        <f t="shared" si="57"/>
        <v>50100</v>
      </c>
      <c r="GJ176" s="154">
        <f t="shared" si="57"/>
        <v>50131</v>
      </c>
      <c r="GK176" s="154">
        <f t="shared" si="57"/>
        <v>50161</v>
      </c>
      <c r="GL176" s="154">
        <f t="shared" si="57"/>
        <v>50192</v>
      </c>
      <c r="GM176" s="154">
        <f t="shared" si="57"/>
        <v>50222</v>
      </c>
      <c r="GN176" s="154">
        <f t="shared" si="57"/>
        <v>50253</v>
      </c>
      <c r="GO176" s="154">
        <f t="shared" si="57"/>
        <v>50284</v>
      </c>
      <c r="GP176" s="154">
        <f t="shared" si="57"/>
        <v>50314</v>
      </c>
      <c r="GQ176" s="154">
        <f t="shared" ref="GQ176:GR176" si="58">EDATE(GP176,1)</f>
        <v>50345</v>
      </c>
      <c r="GR176" s="154">
        <f t="shared" si="58"/>
        <v>50375</v>
      </c>
      <c r="GS176" s="154">
        <f t="shared" ref="GS176:IA176" si="59">EDATE(GR176,1)</f>
        <v>50406</v>
      </c>
      <c r="GT176" s="154">
        <f t="shared" si="59"/>
        <v>50437</v>
      </c>
      <c r="GU176" s="154">
        <f t="shared" si="59"/>
        <v>50465</v>
      </c>
      <c r="GV176" s="154">
        <f t="shared" si="59"/>
        <v>50496</v>
      </c>
      <c r="GW176" s="154">
        <f t="shared" si="59"/>
        <v>50526</v>
      </c>
      <c r="GX176" s="154">
        <f t="shared" si="59"/>
        <v>50557</v>
      </c>
      <c r="GY176" s="154">
        <f t="shared" si="59"/>
        <v>50587</v>
      </c>
      <c r="GZ176" s="154">
        <f t="shared" si="59"/>
        <v>50618</v>
      </c>
      <c r="HA176" s="154">
        <f t="shared" si="59"/>
        <v>50649</v>
      </c>
      <c r="HB176" s="154">
        <f t="shared" si="59"/>
        <v>50679</v>
      </c>
      <c r="HC176" s="154">
        <f t="shared" si="59"/>
        <v>50710</v>
      </c>
      <c r="HD176" s="154">
        <f t="shared" si="59"/>
        <v>50740</v>
      </c>
      <c r="HE176" s="154">
        <f t="shared" si="59"/>
        <v>50771</v>
      </c>
      <c r="HF176" s="154">
        <f t="shared" si="59"/>
        <v>50802</v>
      </c>
      <c r="HG176" s="154">
        <f t="shared" si="59"/>
        <v>50830</v>
      </c>
      <c r="HH176" s="154">
        <f t="shared" si="59"/>
        <v>50861</v>
      </c>
      <c r="HI176" s="154">
        <f t="shared" si="59"/>
        <v>50891</v>
      </c>
      <c r="HJ176" s="154">
        <f t="shared" si="59"/>
        <v>50922</v>
      </c>
      <c r="HK176" s="154">
        <f t="shared" si="59"/>
        <v>50952</v>
      </c>
      <c r="HL176" s="154">
        <f t="shared" si="59"/>
        <v>50983</v>
      </c>
      <c r="HM176" s="154">
        <f t="shared" si="59"/>
        <v>51014</v>
      </c>
      <c r="HN176" s="154">
        <f t="shared" si="59"/>
        <v>51044</v>
      </c>
      <c r="HO176" s="154">
        <f t="shared" si="59"/>
        <v>51075</v>
      </c>
      <c r="HP176" s="154">
        <f t="shared" si="59"/>
        <v>51105</v>
      </c>
      <c r="HQ176" s="154">
        <f t="shared" si="59"/>
        <v>51136</v>
      </c>
      <c r="HR176" s="154">
        <f t="shared" si="59"/>
        <v>51167</v>
      </c>
      <c r="HS176" s="154">
        <f t="shared" si="59"/>
        <v>51196</v>
      </c>
      <c r="HT176" s="154">
        <f t="shared" si="59"/>
        <v>51227</v>
      </c>
      <c r="HU176" s="154">
        <f t="shared" si="59"/>
        <v>51257</v>
      </c>
      <c r="HV176" s="154">
        <f t="shared" si="59"/>
        <v>51288</v>
      </c>
      <c r="HW176" s="154">
        <f t="shared" si="59"/>
        <v>51318</v>
      </c>
      <c r="HX176" s="154">
        <f t="shared" si="59"/>
        <v>51349</v>
      </c>
      <c r="HY176" s="154">
        <f t="shared" si="59"/>
        <v>51380</v>
      </c>
      <c r="HZ176" s="154">
        <f t="shared" si="59"/>
        <v>51410</v>
      </c>
      <c r="IA176" s="154">
        <f t="shared" si="59"/>
        <v>51441</v>
      </c>
    </row>
    <row r="177" spans="2:235">
      <c r="B177" s="148">
        <v>1</v>
      </c>
      <c r="D177" s="38">
        <f t="shared" ref="D177:D188" si="60">F88</f>
        <v>800</v>
      </c>
      <c r="E177" s="310">
        <f t="shared" ref="E177:N188" ca="1" si="61">OFFSET($E$118,$B177,E$174)*$D177*Days_Month</f>
        <v>277683.58208955225</v>
      </c>
      <c r="F177" s="310">
        <f t="shared" ca="1" si="61"/>
        <v>277683.58208955225</v>
      </c>
      <c r="G177" s="310">
        <f t="shared" ca="1" si="61"/>
        <v>277683.58208955225</v>
      </c>
      <c r="H177" s="310">
        <f t="shared" ca="1" si="61"/>
        <v>277683.58208955225</v>
      </c>
      <c r="I177" s="310">
        <f t="shared" ca="1" si="61"/>
        <v>277683.58208955225</v>
      </c>
      <c r="J177" s="310">
        <f t="shared" ca="1" si="61"/>
        <v>277683.58208955225</v>
      </c>
      <c r="K177" s="310">
        <f t="shared" ca="1" si="61"/>
        <v>277683.58208955225</v>
      </c>
      <c r="L177" s="310">
        <f t="shared" ca="1" si="61"/>
        <v>277683.58208955225</v>
      </c>
      <c r="M177" s="310">
        <f t="shared" ca="1" si="61"/>
        <v>277683.58208955225</v>
      </c>
      <c r="N177" s="310">
        <f t="shared" ca="1" si="61"/>
        <v>277683.58208955225</v>
      </c>
      <c r="O177" s="310">
        <f t="shared" ref="O177:X188" ca="1" si="62">OFFSET($E$118,$B177,O$174)*$D177*Days_Month</f>
        <v>277683.58208955225</v>
      </c>
      <c r="P177" s="310">
        <f t="shared" ca="1" si="62"/>
        <v>277683.58208955225</v>
      </c>
      <c r="Q177" s="310">
        <f t="shared" ca="1" si="62"/>
        <v>291567.76119402982</v>
      </c>
      <c r="R177" s="310">
        <f t="shared" ca="1" si="62"/>
        <v>291567.76119402982</v>
      </c>
      <c r="S177" s="310">
        <f t="shared" ca="1" si="62"/>
        <v>291567.76119402982</v>
      </c>
      <c r="T177" s="310">
        <f t="shared" ca="1" si="62"/>
        <v>291567.76119402982</v>
      </c>
      <c r="U177" s="310">
        <f t="shared" ca="1" si="62"/>
        <v>291567.76119402982</v>
      </c>
      <c r="V177" s="310">
        <f t="shared" ca="1" si="62"/>
        <v>291567.76119402982</v>
      </c>
      <c r="W177" s="310">
        <f t="shared" ca="1" si="62"/>
        <v>291567.76119402982</v>
      </c>
      <c r="X177" s="310">
        <f t="shared" ca="1" si="62"/>
        <v>291567.76119402982</v>
      </c>
      <c r="Y177" s="310">
        <f t="shared" ref="Y177:AH188" ca="1" si="63">OFFSET($E$118,$B177,Y$174)*$D177*Days_Month</f>
        <v>291567.76119402982</v>
      </c>
      <c r="Z177" s="310">
        <f t="shared" ca="1" si="63"/>
        <v>291567.76119402982</v>
      </c>
      <c r="AA177" s="310">
        <f t="shared" ca="1" si="63"/>
        <v>291567.76119402982</v>
      </c>
      <c r="AB177" s="310">
        <f t="shared" ca="1" si="63"/>
        <v>291567.76119402982</v>
      </c>
      <c r="AC177" s="310">
        <f t="shared" ca="1" si="63"/>
        <v>306146.14925373136</v>
      </c>
      <c r="AD177" s="310">
        <f t="shared" ca="1" si="63"/>
        <v>306146.14925373136</v>
      </c>
      <c r="AE177" s="310">
        <f t="shared" ca="1" si="63"/>
        <v>306146.14925373136</v>
      </c>
      <c r="AF177" s="310">
        <f t="shared" ca="1" si="63"/>
        <v>306146.14925373136</v>
      </c>
      <c r="AG177" s="310">
        <f t="shared" ca="1" si="63"/>
        <v>306146.14925373136</v>
      </c>
      <c r="AH177" s="310">
        <f t="shared" ca="1" si="63"/>
        <v>306146.14925373136</v>
      </c>
      <c r="AI177" s="310">
        <f t="shared" ref="AI177:AR188" ca="1" si="64">OFFSET($E$118,$B177,AI$174)*$D177*Days_Month</f>
        <v>306146.14925373136</v>
      </c>
      <c r="AJ177" s="310">
        <f t="shared" ca="1" si="64"/>
        <v>306146.14925373136</v>
      </c>
      <c r="AK177" s="310">
        <f t="shared" ca="1" si="64"/>
        <v>306146.14925373136</v>
      </c>
      <c r="AL177" s="310">
        <f t="shared" ca="1" si="64"/>
        <v>306146.14925373136</v>
      </c>
      <c r="AM177" s="310">
        <f t="shared" ca="1" si="64"/>
        <v>306146.14925373136</v>
      </c>
      <c r="AN177" s="310">
        <f t="shared" ca="1" si="64"/>
        <v>306146.14925373136</v>
      </c>
      <c r="AO177" s="310">
        <f t="shared" ca="1" si="64"/>
        <v>321453.45671641798</v>
      </c>
      <c r="AP177" s="310">
        <f t="shared" ca="1" si="64"/>
        <v>321453.45671641798</v>
      </c>
      <c r="AQ177" s="310">
        <f t="shared" ca="1" si="64"/>
        <v>321453.45671641798</v>
      </c>
      <c r="AR177" s="310">
        <f t="shared" ca="1" si="64"/>
        <v>321453.45671641798</v>
      </c>
      <c r="AS177" s="310">
        <f t="shared" ref="AS177:BB188" ca="1" si="65">OFFSET($E$118,$B177,AS$174)*$D177*Days_Month</f>
        <v>321453.45671641798</v>
      </c>
      <c r="AT177" s="310">
        <f t="shared" ca="1" si="65"/>
        <v>321453.45671641798</v>
      </c>
      <c r="AU177" s="310">
        <f t="shared" ca="1" si="65"/>
        <v>321453.45671641798</v>
      </c>
      <c r="AV177" s="310">
        <f t="shared" ca="1" si="65"/>
        <v>321453.45671641798</v>
      </c>
      <c r="AW177" s="310">
        <f t="shared" ca="1" si="65"/>
        <v>321453.45671641798</v>
      </c>
      <c r="AX177" s="310">
        <f t="shared" ca="1" si="65"/>
        <v>321453.45671641798</v>
      </c>
      <c r="AY177" s="310">
        <f t="shared" ca="1" si="65"/>
        <v>321453.45671641798</v>
      </c>
      <c r="AZ177" s="310">
        <f t="shared" ca="1" si="65"/>
        <v>321453.45671641798</v>
      </c>
      <c r="BA177" s="310">
        <f t="shared" ca="1" si="65"/>
        <v>334311.59498507471</v>
      </c>
      <c r="BB177" s="310">
        <f t="shared" ca="1" si="65"/>
        <v>334311.59498507471</v>
      </c>
      <c r="BC177" s="310">
        <f t="shared" ref="BC177:BL188" ca="1" si="66">OFFSET($E$118,$B177,BC$174)*$D177*Days_Month</f>
        <v>334311.59498507471</v>
      </c>
      <c r="BD177" s="310">
        <f t="shared" ca="1" si="66"/>
        <v>334311.59498507471</v>
      </c>
      <c r="BE177" s="310">
        <f t="shared" ca="1" si="66"/>
        <v>334311.59498507471</v>
      </c>
      <c r="BF177" s="310">
        <f t="shared" ca="1" si="66"/>
        <v>334311.59498507471</v>
      </c>
      <c r="BG177" s="310">
        <f t="shared" ca="1" si="66"/>
        <v>334311.59498507471</v>
      </c>
      <c r="BH177" s="310">
        <f t="shared" ca="1" si="66"/>
        <v>334311.59498507471</v>
      </c>
      <c r="BI177" s="310">
        <f t="shared" ca="1" si="66"/>
        <v>334311.59498507471</v>
      </c>
      <c r="BJ177" s="310">
        <f t="shared" ca="1" si="66"/>
        <v>334311.59498507471</v>
      </c>
      <c r="BK177" s="310">
        <f t="shared" ca="1" si="66"/>
        <v>334311.59498507471</v>
      </c>
      <c r="BL177" s="310">
        <f t="shared" ca="1" si="66"/>
        <v>334311.59498507471</v>
      </c>
      <c r="BM177" s="310">
        <f t="shared" ref="BM177:BV188" ca="1" si="67">OFFSET($E$118,$B177,BM$174)*$D177*Days_Month</f>
        <v>347684.0587844777</v>
      </c>
      <c r="BN177" s="310">
        <f t="shared" ca="1" si="67"/>
        <v>347684.0587844777</v>
      </c>
      <c r="BO177" s="310">
        <f t="shared" ca="1" si="67"/>
        <v>347684.0587844777</v>
      </c>
      <c r="BP177" s="310">
        <f t="shared" ca="1" si="67"/>
        <v>347684.0587844777</v>
      </c>
      <c r="BQ177" s="310">
        <f t="shared" ca="1" si="67"/>
        <v>347684.0587844777</v>
      </c>
      <c r="BR177" s="310">
        <f t="shared" ca="1" si="67"/>
        <v>347684.0587844777</v>
      </c>
      <c r="BS177" s="310">
        <f t="shared" ca="1" si="67"/>
        <v>347684.0587844777</v>
      </c>
      <c r="BT177" s="310">
        <f t="shared" ca="1" si="67"/>
        <v>347684.0587844777</v>
      </c>
      <c r="BU177" s="310">
        <f t="shared" ca="1" si="67"/>
        <v>347684.0587844777</v>
      </c>
      <c r="BV177" s="310">
        <f t="shared" ca="1" si="67"/>
        <v>347684.0587844777</v>
      </c>
      <c r="BW177" s="310">
        <f t="shared" ref="BW177:CF188" ca="1" si="68">OFFSET($E$118,$B177,BW$174)*$D177*Days_Month</f>
        <v>347684.0587844777</v>
      </c>
      <c r="BX177" s="310">
        <f t="shared" ca="1" si="68"/>
        <v>347684.0587844777</v>
      </c>
      <c r="BY177" s="310">
        <f t="shared" ca="1" si="68"/>
        <v>361591.42113585683</v>
      </c>
      <c r="BZ177" s="310">
        <f t="shared" ca="1" si="68"/>
        <v>361591.42113585683</v>
      </c>
      <c r="CA177" s="310">
        <f t="shared" ca="1" si="68"/>
        <v>361591.42113585683</v>
      </c>
      <c r="CB177" s="310">
        <f t="shared" ca="1" si="68"/>
        <v>361591.42113585683</v>
      </c>
      <c r="CC177" s="310">
        <f t="shared" ca="1" si="68"/>
        <v>361591.42113585683</v>
      </c>
      <c r="CD177" s="310">
        <f t="shared" ca="1" si="68"/>
        <v>361591.42113585683</v>
      </c>
      <c r="CE177" s="310">
        <f t="shared" ca="1" si="68"/>
        <v>361591.42113585683</v>
      </c>
      <c r="CF177" s="310">
        <f t="shared" ca="1" si="68"/>
        <v>361591.42113585683</v>
      </c>
      <c r="CG177" s="310">
        <f t="shared" ref="CG177:CP188" ca="1" si="69">OFFSET($E$118,$B177,CG$174)*$D177*Days_Month</f>
        <v>361591.42113585683</v>
      </c>
      <c r="CH177" s="310">
        <f t="shared" ca="1" si="69"/>
        <v>361591.42113585683</v>
      </c>
      <c r="CI177" s="310">
        <f t="shared" ca="1" si="69"/>
        <v>361591.42113585683</v>
      </c>
      <c r="CJ177" s="310">
        <f t="shared" ca="1" si="69"/>
        <v>361591.42113585683</v>
      </c>
      <c r="CK177" s="310">
        <f t="shared" ca="1" si="69"/>
        <v>376055.07798129111</v>
      </c>
      <c r="CL177" s="310">
        <f t="shared" ca="1" si="69"/>
        <v>376055.07798129111</v>
      </c>
      <c r="CM177" s="310">
        <f t="shared" ca="1" si="69"/>
        <v>376055.07798129111</v>
      </c>
      <c r="CN177" s="310">
        <f t="shared" ca="1" si="69"/>
        <v>376055.07798129111</v>
      </c>
      <c r="CO177" s="310">
        <f t="shared" ca="1" si="69"/>
        <v>376055.07798129111</v>
      </c>
      <c r="CP177" s="310">
        <f t="shared" ca="1" si="69"/>
        <v>376055.07798129111</v>
      </c>
      <c r="CQ177" s="310">
        <f t="shared" ref="CQ177:CZ188" ca="1" si="70">OFFSET($E$118,$B177,CQ$174)*$D177*Days_Month</f>
        <v>376055.07798129111</v>
      </c>
      <c r="CR177" s="310">
        <f t="shared" ca="1" si="70"/>
        <v>376055.07798129111</v>
      </c>
      <c r="CS177" s="310">
        <f t="shared" ca="1" si="70"/>
        <v>376055.07798129111</v>
      </c>
      <c r="CT177" s="310">
        <f t="shared" ca="1" si="70"/>
        <v>376055.07798129111</v>
      </c>
      <c r="CU177" s="310">
        <f t="shared" ca="1" si="70"/>
        <v>376055.07798129111</v>
      </c>
      <c r="CV177" s="310">
        <f t="shared" ca="1" si="70"/>
        <v>376055.07798129111</v>
      </c>
      <c r="CW177" s="310">
        <f t="shared" ca="1" si="70"/>
        <v>391097.28110054281</v>
      </c>
      <c r="CX177" s="310">
        <f t="shared" ca="1" si="70"/>
        <v>391097.28110054281</v>
      </c>
      <c r="CY177" s="310">
        <f t="shared" ca="1" si="70"/>
        <v>391097.28110054281</v>
      </c>
      <c r="CZ177" s="310">
        <f t="shared" ca="1" si="70"/>
        <v>391097.28110054281</v>
      </c>
      <c r="DA177" s="310">
        <f t="shared" ref="DA177:DJ188" ca="1" si="71">OFFSET($E$118,$B177,DA$174)*$D177*Days_Month</f>
        <v>391097.28110054281</v>
      </c>
      <c r="DB177" s="310">
        <f t="shared" ca="1" si="71"/>
        <v>391097.28110054281</v>
      </c>
      <c r="DC177" s="310">
        <f t="shared" ca="1" si="71"/>
        <v>391097.28110054281</v>
      </c>
      <c r="DD177" s="310">
        <f t="shared" ca="1" si="71"/>
        <v>391097.28110054281</v>
      </c>
      <c r="DE177" s="310">
        <f t="shared" ca="1" si="71"/>
        <v>391097.28110054281</v>
      </c>
      <c r="DF177" s="310">
        <f t="shared" ca="1" si="71"/>
        <v>391097.28110054281</v>
      </c>
      <c r="DG177" s="310">
        <f t="shared" ca="1" si="71"/>
        <v>391097.28110054281</v>
      </c>
      <c r="DH177" s="310">
        <f t="shared" ca="1" si="71"/>
        <v>391097.28110054281</v>
      </c>
      <c r="DI177" s="310">
        <f t="shared" ca="1" si="71"/>
        <v>406741.17234456458</v>
      </c>
      <c r="DJ177" s="310">
        <f t="shared" ca="1" si="71"/>
        <v>406741.17234456458</v>
      </c>
      <c r="DK177" s="310">
        <f t="shared" ref="DK177:DT188" ca="1" si="72">OFFSET($E$118,$B177,DK$174)*$D177*Days_Month</f>
        <v>406741.17234456458</v>
      </c>
      <c r="DL177" s="310">
        <f t="shared" ca="1" si="72"/>
        <v>406741.17234456458</v>
      </c>
      <c r="DM177" s="310">
        <f t="shared" ca="1" si="72"/>
        <v>406741.17234456458</v>
      </c>
      <c r="DN177" s="310">
        <f t="shared" ca="1" si="72"/>
        <v>406741.17234456458</v>
      </c>
      <c r="DO177" s="310">
        <f t="shared" ca="1" si="72"/>
        <v>406741.17234456458</v>
      </c>
      <c r="DP177" s="310">
        <f t="shared" ca="1" si="72"/>
        <v>406741.17234456458</v>
      </c>
      <c r="DQ177" s="310">
        <f t="shared" ca="1" si="72"/>
        <v>406741.17234456458</v>
      </c>
      <c r="DR177" s="310">
        <f t="shared" ca="1" si="72"/>
        <v>406741.17234456458</v>
      </c>
      <c r="DS177" s="310">
        <f t="shared" ca="1" si="72"/>
        <v>406741.17234456458</v>
      </c>
      <c r="DT177" s="310">
        <f t="shared" ca="1" si="72"/>
        <v>406741.17234456458</v>
      </c>
      <c r="DU177" s="310">
        <f t="shared" ref="DU177:ED188" ca="1" si="73">OFFSET($E$118,$B177,DU$174)*$D177*Days_Month</f>
        <v>423010.81923834718</v>
      </c>
      <c r="DV177" s="310">
        <f t="shared" ca="1" si="73"/>
        <v>423010.81923834718</v>
      </c>
      <c r="DW177" s="310">
        <f t="shared" ca="1" si="73"/>
        <v>423010.81923834718</v>
      </c>
      <c r="DX177" s="310">
        <f t="shared" ca="1" si="73"/>
        <v>423010.81923834718</v>
      </c>
      <c r="DY177" s="310">
        <f t="shared" ca="1" si="73"/>
        <v>423010.81923834718</v>
      </c>
      <c r="DZ177" s="310">
        <f t="shared" ca="1" si="73"/>
        <v>423010.81923834718</v>
      </c>
      <c r="EA177" s="310">
        <f t="shared" ca="1" si="73"/>
        <v>423010.81923834718</v>
      </c>
      <c r="EB177" s="310">
        <f t="shared" ca="1" si="73"/>
        <v>423010.81923834718</v>
      </c>
      <c r="EC177" s="310">
        <f t="shared" ca="1" si="73"/>
        <v>423010.81923834718</v>
      </c>
      <c r="ED177" s="310">
        <f t="shared" ca="1" si="73"/>
        <v>423010.81923834718</v>
      </c>
      <c r="EE177" s="310">
        <f t="shared" ref="EE177:EN188" ca="1" si="74">OFFSET($E$118,$B177,EE$174)*$D177*Days_Month</f>
        <v>423010.81923834718</v>
      </c>
      <c r="EF177" s="310">
        <f t="shared" ca="1" si="74"/>
        <v>423010.81923834718</v>
      </c>
      <c r="EG177" s="310">
        <f t="shared" ca="1" si="74"/>
        <v>439931.25200788106</v>
      </c>
      <c r="EH177" s="310">
        <f t="shared" ca="1" si="74"/>
        <v>439931.25200788106</v>
      </c>
      <c r="EI177" s="310">
        <f t="shared" ca="1" si="74"/>
        <v>439931.25200788106</v>
      </c>
      <c r="EJ177" s="310">
        <f t="shared" ca="1" si="74"/>
        <v>439931.25200788106</v>
      </c>
      <c r="EK177" s="310">
        <f t="shared" ca="1" si="74"/>
        <v>439931.25200788106</v>
      </c>
      <c r="EL177" s="310">
        <f t="shared" ca="1" si="74"/>
        <v>439931.25200788106</v>
      </c>
      <c r="EM177" s="310">
        <f t="shared" ca="1" si="74"/>
        <v>439931.25200788106</v>
      </c>
      <c r="EN177" s="310">
        <f t="shared" ca="1" si="74"/>
        <v>439931.25200788106</v>
      </c>
      <c r="EO177" s="310">
        <f t="shared" ref="EO177:EX188" ca="1" si="75">OFFSET($E$118,$B177,EO$174)*$D177*Days_Month</f>
        <v>439931.25200788106</v>
      </c>
      <c r="EP177" s="310">
        <f t="shared" ca="1" si="75"/>
        <v>439931.25200788106</v>
      </c>
      <c r="EQ177" s="310">
        <f t="shared" ca="1" si="75"/>
        <v>439931.25200788106</v>
      </c>
      <c r="ER177" s="310">
        <f t="shared" ca="1" si="75"/>
        <v>439931.25200788106</v>
      </c>
      <c r="ES177" s="310">
        <f t="shared" ca="1" si="75"/>
        <v>457528.50208819628</v>
      </c>
      <c r="ET177" s="310">
        <f t="shared" ca="1" si="75"/>
        <v>457528.50208819628</v>
      </c>
      <c r="EU177" s="310">
        <f t="shared" ca="1" si="75"/>
        <v>457528.50208819628</v>
      </c>
      <c r="EV177" s="310">
        <f t="shared" ca="1" si="75"/>
        <v>457528.50208819628</v>
      </c>
      <c r="EW177" s="310">
        <f t="shared" ca="1" si="75"/>
        <v>457528.50208819628</v>
      </c>
      <c r="EX177" s="310">
        <f t="shared" ca="1" si="75"/>
        <v>457528.50208819628</v>
      </c>
      <c r="EY177" s="310">
        <f t="shared" ref="EY177:FH188" ca="1" si="76">OFFSET($E$118,$B177,EY$174)*$D177*Days_Month</f>
        <v>457528.50208819628</v>
      </c>
      <c r="EZ177" s="310">
        <f t="shared" ca="1" si="76"/>
        <v>457528.50208819628</v>
      </c>
      <c r="FA177" s="310">
        <f t="shared" ca="1" si="76"/>
        <v>457528.50208819628</v>
      </c>
      <c r="FB177" s="310">
        <f t="shared" ca="1" si="76"/>
        <v>457528.50208819628</v>
      </c>
      <c r="FC177" s="310">
        <f t="shared" ca="1" si="76"/>
        <v>457528.50208819628</v>
      </c>
      <c r="FD177" s="310">
        <f t="shared" ca="1" si="76"/>
        <v>457528.50208819628</v>
      </c>
      <c r="FE177" s="310">
        <f t="shared" ca="1" si="76"/>
        <v>475829.64217172418</v>
      </c>
      <c r="FF177" s="310">
        <f t="shared" ca="1" si="76"/>
        <v>475829.64217172418</v>
      </c>
      <c r="FG177" s="310">
        <f t="shared" ca="1" si="76"/>
        <v>475829.64217172418</v>
      </c>
      <c r="FH177" s="310">
        <f t="shared" ca="1" si="76"/>
        <v>475829.64217172418</v>
      </c>
      <c r="FI177" s="310">
        <f t="shared" ref="FI177:FR188" ca="1" si="77">OFFSET($E$118,$B177,FI$174)*$D177*Days_Month</f>
        <v>475829.64217172418</v>
      </c>
      <c r="FJ177" s="310">
        <f t="shared" ca="1" si="77"/>
        <v>475829.64217172418</v>
      </c>
      <c r="FK177" s="310">
        <f t="shared" ca="1" si="77"/>
        <v>475829.64217172418</v>
      </c>
      <c r="FL177" s="310">
        <f t="shared" ca="1" si="77"/>
        <v>475829.64217172418</v>
      </c>
      <c r="FM177" s="310">
        <f t="shared" ca="1" si="77"/>
        <v>475829.64217172418</v>
      </c>
      <c r="FN177" s="310">
        <f t="shared" ca="1" si="77"/>
        <v>475829.64217172418</v>
      </c>
      <c r="FO177" s="310">
        <f t="shared" ca="1" si="77"/>
        <v>475829.64217172418</v>
      </c>
      <c r="FP177" s="310">
        <f t="shared" ca="1" si="77"/>
        <v>475829.64217172418</v>
      </c>
      <c r="FQ177" s="310">
        <f t="shared" ca="1" si="77"/>
        <v>0</v>
      </c>
      <c r="FR177" s="310">
        <f t="shared" ca="1" si="77"/>
        <v>0</v>
      </c>
      <c r="FS177" s="310">
        <f t="shared" ref="FS177:GB188" ca="1" si="78">OFFSET($E$118,$B177,FS$174)*$D177*Days_Month</f>
        <v>0</v>
      </c>
      <c r="FT177" s="310">
        <f t="shared" ca="1" si="78"/>
        <v>0</v>
      </c>
      <c r="FU177" s="310">
        <f t="shared" ca="1" si="78"/>
        <v>0</v>
      </c>
      <c r="FV177" s="310">
        <f t="shared" ca="1" si="78"/>
        <v>0</v>
      </c>
      <c r="FW177" s="310">
        <f t="shared" ca="1" si="78"/>
        <v>0</v>
      </c>
      <c r="FX177" s="310">
        <f t="shared" ca="1" si="78"/>
        <v>0</v>
      </c>
      <c r="FY177" s="310">
        <f t="shared" ca="1" si="78"/>
        <v>0</v>
      </c>
      <c r="FZ177" s="310">
        <f t="shared" ca="1" si="78"/>
        <v>0</v>
      </c>
      <c r="GA177" s="310">
        <f t="shared" ca="1" si="78"/>
        <v>0</v>
      </c>
      <c r="GB177" s="310">
        <f t="shared" ca="1" si="78"/>
        <v>0</v>
      </c>
      <c r="GC177" s="310">
        <f t="shared" ref="GC177:GL188" ca="1" si="79">OFFSET($E$118,$B177,GC$174)*$D177*Days_Month</f>
        <v>0</v>
      </c>
      <c r="GD177" s="310">
        <f t="shared" ca="1" si="79"/>
        <v>0</v>
      </c>
      <c r="GE177" s="310">
        <f t="shared" ca="1" si="79"/>
        <v>0</v>
      </c>
      <c r="GF177" s="310">
        <f t="shared" ca="1" si="79"/>
        <v>0</v>
      </c>
      <c r="GG177" s="310">
        <f t="shared" ca="1" si="79"/>
        <v>0</v>
      </c>
      <c r="GH177" s="310">
        <f t="shared" ca="1" si="79"/>
        <v>0</v>
      </c>
      <c r="GI177" s="310">
        <f t="shared" ca="1" si="79"/>
        <v>0</v>
      </c>
      <c r="GJ177" s="310">
        <f t="shared" ca="1" si="79"/>
        <v>0</v>
      </c>
      <c r="GK177" s="310">
        <f t="shared" ca="1" si="79"/>
        <v>0</v>
      </c>
      <c r="GL177" s="310">
        <f t="shared" ca="1" si="79"/>
        <v>0</v>
      </c>
      <c r="GM177" s="310">
        <f t="shared" ref="GM177:GV188" ca="1" si="80">OFFSET($E$118,$B177,GM$174)*$D177*Days_Month</f>
        <v>0</v>
      </c>
      <c r="GN177" s="310">
        <f t="shared" ca="1" si="80"/>
        <v>0</v>
      </c>
      <c r="GO177" s="310">
        <f t="shared" ca="1" si="80"/>
        <v>0</v>
      </c>
      <c r="GP177" s="310">
        <f t="shared" ca="1" si="80"/>
        <v>0</v>
      </c>
      <c r="GQ177" s="310">
        <f t="shared" ca="1" si="80"/>
        <v>0</v>
      </c>
      <c r="GR177" s="310">
        <f t="shared" ca="1" si="80"/>
        <v>0</v>
      </c>
      <c r="GS177" s="310">
        <f t="shared" ca="1" si="80"/>
        <v>0</v>
      </c>
      <c r="GT177" s="310">
        <f t="shared" ca="1" si="80"/>
        <v>0</v>
      </c>
      <c r="GU177" s="310">
        <f t="shared" ca="1" si="80"/>
        <v>0</v>
      </c>
      <c r="GV177" s="310">
        <f t="shared" ca="1" si="80"/>
        <v>0</v>
      </c>
      <c r="GW177" s="310">
        <f t="shared" ref="GW177:HF188" ca="1" si="81">OFFSET($E$118,$B177,GW$174)*$D177*Days_Month</f>
        <v>0</v>
      </c>
      <c r="GX177" s="310">
        <f t="shared" ca="1" si="81"/>
        <v>0</v>
      </c>
      <c r="GY177" s="310">
        <f t="shared" ca="1" si="81"/>
        <v>0</v>
      </c>
      <c r="GZ177" s="310">
        <f t="shared" ca="1" si="81"/>
        <v>0</v>
      </c>
      <c r="HA177" s="310">
        <f t="shared" ca="1" si="81"/>
        <v>0</v>
      </c>
      <c r="HB177" s="310">
        <f t="shared" ca="1" si="81"/>
        <v>0</v>
      </c>
      <c r="HC177" s="310">
        <f t="shared" ca="1" si="81"/>
        <v>0</v>
      </c>
      <c r="HD177" s="310">
        <f t="shared" ca="1" si="81"/>
        <v>0</v>
      </c>
      <c r="HE177" s="310">
        <f t="shared" ca="1" si="81"/>
        <v>0</v>
      </c>
      <c r="HF177" s="310">
        <f t="shared" ca="1" si="81"/>
        <v>0</v>
      </c>
      <c r="HG177" s="310">
        <f t="shared" ref="HG177:HP188" ca="1" si="82">OFFSET($E$118,$B177,HG$174)*$D177*Days_Month</f>
        <v>0</v>
      </c>
      <c r="HH177" s="310">
        <f t="shared" ca="1" si="82"/>
        <v>0</v>
      </c>
      <c r="HI177" s="310">
        <f t="shared" ca="1" si="82"/>
        <v>0</v>
      </c>
      <c r="HJ177" s="310">
        <f t="shared" ca="1" si="82"/>
        <v>0</v>
      </c>
      <c r="HK177" s="310">
        <f t="shared" ca="1" si="82"/>
        <v>0</v>
      </c>
      <c r="HL177" s="310">
        <f t="shared" ca="1" si="82"/>
        <v>0</v>
      </c>
      <c r="HM177" s="310">
        <f t="shared" ca="1" si="82"/>
        <v>0</v>
      </c>
      <c r="HN177" s="310">
        <f t="shared" ca="1" si="82"/>
        <v>0</v>
      </c>
      <c r="HO177" s="310">
        <f t="shared" ca="1" si="82"/>
        <v>0</v>
      </c>
      <c r="HP177" s="310">
        <f t="shared" ca="1" si="82"/>
        <v>0</v>
      </c>
      <c r="HQ177" s="310">
        <f t="shared" ref="HQ177:IA188" ca="1" si="83">OFFSET($E$118,$B177,HQ$174)*$D177*Days_Month</f>
        <v>0</v>
      </c>
      <c r="HR177" s="310">
        <f t="shared" ca="1" si="83"/>
        <v>0</v>
      </c>
      <c r="HS177" s="310">
        <f t="shared" ca="1" si="83"/>
        <v>0</v>
      </c>
      <c r="HT177" s="310">
        <f t="shared" ca="1" si="83"/>
        <v>0</v>
      </c>
      <c r="HU177" s="310">
        <f t="shared" ca="1" si="83"/>
        <v>0</v>
      </c>
      <c r="HV177" s="310">
        <f t="shared" ca="1" si="83"/>
        <v>0</v>
      </c>
      <c r="HW177" s="310">
        <f t="shared" ca="1" si="83"/>
        <v>0</v>
      </c>
      <c r="HX177" s="310">
        <f t="shared" ca="1" si="83"/>
        <v>0</v>
      </c>
      <c r="HY177" s="310">
        <f t="shared" ca="1" si="83"/>
        <v>0</v>
      </c>
      <c r="HZ177" s="310">
        <f t="shared" ca="1" si="83"/>
        <v>0</v>
      </c>
      <c r="IA177" s="310">
        <f t="shared" ca="1" si="83"/>
        <v>0</v>
      </c>
    </row>
    <row r="178" spans="2:235">
      <c r="B178" s="148">
        <v>2</v>
      </c>
      <c r="D178" s="38">
        <f t="shared" si="60"/>
        <v>450</v>
      </c>
      <c r="E178" s="310">
        <f t="shared" ca="1" si="61"/>
        <v>209304</v>
      </c>
      <c r="F178" s="310">
        <f t="shared" ca="1" si="61"/>
        <v>209304</v>
      </c>
      <c r="G178" s="310">
        <f t="shared" ca="1" si="61"/>
        <v>209304</v>
      </c>
      <c r="H178" s="310">
        <f t="shared" ca="1" si="61"/>
        <v>209304</v>
      </c>
      <c r="I178" s="310">
        <f t="shared" ca="1" si="61"/>
        <v>209304</v>
      </c>
      <c r="J178" s="310">
        <f t="shared" ca="1" si="61"/>
        <v>209304</v>
      </c>
      <c r="K178" s="310">
        <f t="shared" ca="1" si="61"/>
        <v>209304</v>
      </c>
      <c r="L178" s="310">
        <f t="shared" ca="1" si="61"/>
        <v>209304</v>
      </c>
      <c r="M178" s="310">
        <f t="shared" ca="1" si="61"/>
        <v>209304</v>
      </c>
      <c r="N178" s="310">
        <f t="shared" ca="1" si="61"/>
        <v>209304</v>
      </c>
      <c r="O178" s="310">
        <f t="shared" ca="1" si="62"/>
        <v>209304</v>
      </c>
      <c r="P178" s="310">
        <f t="shared" ca="1" si="62"/>
        <v>209304</v>
      </c>
      <c r="Q178" s="310">
        <f t="shared" ca="1" si="62"/>
        <v>226048.32</v>
      </c>
      <c r="R178" s="310">
        <f t="shared" ca="1" si="62"/>
        <v>226048.32</v>
      </c>
      <c r="S178" s="310">
        <f t="shared" ca="1" si="62"/>
        <v>226048.32</v>
      </c>
      <c r="T178" s="310">
        <f t="shared" ca="1" si="62"/>
        <v>226048.32</v>
      </c>
      <c r="U178" s="310">
        <f t="shared" ca="1" si="62"/>
        <v>226048.32</v>
      </c>
      <c r="V178" s="310">
        <f t="shared" ca="1" si="62"/>
        <v>226048.32</v>
      </c>
      <c r="W178" s="310">
        <f t="shared" ca="1" si="62"/>
        <v>226048.32</v>
      </c>
      <c r="X178" s="310">
        <f t="shared" ca="1" si="62"/>
        <v>226048.32</v>
      </c>
      <c r="Y178" s="310">
        <f t="shared" ca="1" si="63"/>
        <v>226048.32</v>
      </c>
      <c r="Z178" s="310">
        <f t="shared" ca="1" si="63"/>
        <v>226048.32</v>
      </c>
      <c r="AA178" s="310">
        <f t="shared" ca="1" si="63"/>
        <v>226048.32</v>
      </c>
      <c r="AB178" s="310">
        <f t="shared" ca="1" si="63"/>
        <v>226048.32</v>
      </c>
      <c r="AC178" s="310">
        <f t="shared" ca="1" si="63"/>
        <v>244132.18560000003</v>
      </c>
      <c r="AD178" s="310">
        <f t="shared" ca="1" si="63"/>
        <v>244132.18560000003</v>
      </c>
      <c r="AE178" s="310">
        <f t="shared" ca="1" si="63"/>
        <v>244132.18560000003</v>
      </c>
      <c r="AF178" s="310">
        <f t="shared" ca="1" si="63"/>
        <v>244132.18560000003</v>
      </c>
      <c r="AG178" s="310">
        <f t="shared" ca="1" si="63"/>
        <v>244132.18560000003</v>
      </c>
      <c r="AH178" s="310">
        <f t="shared" ca="1" si="63"/>
        <v>244132.18560000003</v>
      </c>
      <c r="AI178" s="310">
        <f t="shared" ca="1" si="64"/>
        <v>244132.18560000003</v>
      </c>
      <c r="AJ178" s="310">
        <f t="shared" ca="1" si="64"/>
        <v>244132.18560000003</v>
      </c>
      <c r="AK178" s="310">
        <f t="shared" ca="1" si="64"/>
        <v>244132.18560000003</v>
      </c>
      <c r="AL178" s="310">
        <f t="shared" ca="1" si="64"/>
        <v>244132.18560000003</v>
      </c>
      <c r="AM178" s="310">
        <f t="shared" ca="1" si="64"/>
        <v>244132.18560000003</v>
      </c>
      <c r="AN178" s="310">
        <f t="shared" ca="1" si="64"/>
        <v>244132.18560000003</v>
      </c>
      <c r="AO178" s="310">
        <f t="shared" ca="1" si="64"/>
        <v>256338.79488000006</v>
      </c>
      <c r="AP178" s="310">
        <f t="shared" ca="1" si="64"/>
        <v>256338.79488000006</v>
      </c>
      <c r="AQ178" s="310">
        <f t="shared" ca="1" si="64"/>
        <v>256338.79488000006</v>
      </c>
      <c r="AR178" s="310">
        <f t="shared" ca="1" si="64"/>
        <v>256338.79488000006</v>
      </c>
      <c r="AS178" s="310">
        <f t="shared" ca="1" si="65"/>
        <v>256338.79488000006</v>
      </c>
      <c r="AT178" s="310">
        <f t="shared" ca="1" si="65"/>
        <v>256338.79488000006</v>
      </c>
      <c r="AU178" s="310">
        <f t="shared" ca="1" si="65"/>
        <v>256338.79488000006</v>
      </c>
      <c r="AV178" s="310">
        <f t="shared" ca="1" si="65"/>
        <v>256338.79488000006</v>
      </c>
      <c r="AW178" s="310">
        <f t="shared" ca="1" si="65"/>
        <v>256338.79488000006</v>
      </c>
      <c r="AX178" s="310">
        <f t="shared" ca="1" si="65"/>
        <v>256338.79488000006</v>
      </c>
      <c r="AY178" s="310">
        <f t="shared" ca="1" si="65"/>
        <v>256338.79488000006</v>
      </c>
      <c r="AZ178" s="310">
        <f t="shared" ca="1" si="65"/>
        <v>256338.79488000006</v>
      </c>
      <c r="BA178" s="310">
        <f t="shared" ca="1" si="65"/>
        <v>276845.89847040008</v>
      </c>
      <c r="BB178" s="310">
        <f t="shared" ca="1" si="65"/>
        <v>276845.89847040008</v>
      </c>
      <c r="BC178" s="310">
        <f t="shared" ca="1" si="66"/>
        <v>276845.89847040008</v>
      </c>
      <c r="BD178" s="310">
        <f t="shared" ca="1" si="66"/>
        <v>276845.89847040008</v>
      </c>
      <c r="BE178" s="310">
        <f t="shared" ca="1" si="66"/>
        <v>276845.89847040008</v>
      </c>
      <c r="BF178" s="310">
        <f t="shared" ca="1" si="66"/>
        <v>276845.89847040008</v>
      </c>
      <c r="BG178" s="310">
        <f t="shared" ca="1" si="66"/>
        <v>276845.89847040008</v>
      </c>
      <c r="BH178" s="310">
        <f t="shared" ca="1" si="66"/>
        <v>276845.89847040008</v>
      </c>
      <c r="BI178" s="310">
        <f t="shared" ca="1" si="66"/>
        <v>276845.89847040008</v>
      </c>
      <c r="BJ178" s="310">
        <f t="shared" ca="1" si="66"/>
        <v>276845.89847040008</v>
      </c>
      <c r="BK178" s="310">
        <f t="shared" ca="1" si="66"/>
        <v>276845.89847040008</v>
      </c>
      <c r="BL178" s="310">
        <f t="shared" ca="1" si="66"/>
        <v>276845.89847040008</v>
      </c>
      <c r="BM178" s="310">
        <f t="shared" ca="1" si="67"/>
        <v>298993.57034803211</v>
      </c>
      <c r="BN178" s="310">
        <f t="shared" ca="1" si="67"/>
        <v>298993.57034803211</v>
      </c>
      <c r="BO178" s="310">
        <f t="shared" ca="1" si="67"/>
        <v>298993.57034803211</v>
      </c>
      <c r="BP178" s="310">
        <f t="shared" ca="1" si="67"/>
        <v>298993.57034803211</v>
      </c>
      <c r="BQ178" s="310">
        <f t="shared" ca="1" si="67"/>
        <v>298993.57034803211</v>
      </c>
      <c r="BR178" s="310">
        <f t="shared" ca="1" si="67"/>
        <v>298993.57034803211</v>
      </c>
      <c r="BS178" s="310">
        <f t="shared" ca="1" si="67"/>
        <v>298993.57034803211</v>
      </c>
      <c r="BT178" s="310">
        <f t="shared" ca="1" si="67"/>
        <v>298993.57034803211</v>
      </c>
      <c r="BU178" s="310">
        <f t="shared" ca="1" si="67"/>
        <v>298993.57034803211</v>
      </c>
      <c r="BV178" s="310">
        <f t="shared" ca="1" si="67"/>
        <v>298993.57034803211</v>
      </c>
      <c r="BW178" s="310">
        <f t="shared" ca="1" si="68"/>
        <v>298993.57034803211</v>
      </c>
      <c r="BX178" s="310">
        <f t="shared" ca="1" si="68"/>
        <v>298993.57034803211</v>
      </c>
      <c r="BY178" s="310">
        <f t="shared" ca="1" si="68"/>
        <v>313943.24886543374</v>
      </c>
      <c r="BZ178" s="310">
        <f t="shared" ca="1" si="68"/>
        <v>313943.24886543374</v>
      </c>
      <c r="CA178" s="310">
        <f t="shared" ca="1" si="68"/>
        <v>313943.24886543374</v>
      </c>
      <c r="CB178" s="310">
        <f t="shared" ca="1" si="68"/>
        <v>313943.24886543374</v>
      </c>
      <c r="CC178" s="310">
        <f t="shared" ca="1" si="68"/>
        <v>313943.24886543374</v>
      </c>
      <c r="CD178" s="310">
        <f t="shared" ca="1" si="68"/>
        <v>313943.24886543374</v>
      </c>
      <c r="CE178" s="310">
        <f t="shared" ca="1" si="68"/>
        <v>313943.24886543374</v>
      </c>
      <c r="CF178" s="310">
        <f t="shared" ca="1" si="68"/>
        <v>313943.24886543374</v>
      </c>
      <c r="CG178" s="310">
        <f t="shared" ca="1" si="69"/>
        <v>313943.24886543374</v>
      </c>
      <c r="CH178" s="310">
        <f t="shared" ca="1" si="69"/>
        <v>313943.24886543374</v>
      </c>
      <c r="CI178" s="310">
        <f t="shared" ca="1" si="69"/>
        <v>313943.24886543374</v>
      </c>
      <c r="CJ178" s="310">
        <f t="shared" ca="1" si="69"/>
        <v>313943.24886543374</v>
      </c>
      <c r="CK178" s="310">
        <f t="shared" ca="1" si="69"/>
        <v>339058.70877466846</v>
      </c>
      <c r="CL178" s="310">
        <f t="shared" ca="1" si="69"/>
        <v>339058.70877466846</v>
      </c>
      <c r="CM178" s="310">
        <f t="shared" ca="1" si="69"/>
        <v>339058.70877466846</v>
      </c>
      <c r="CN178" s="310">
        <f t="shared" ca="1" si="69"/>
        <v>339058.70877466846</v>
      </c>
      <c r="CO178" s="310">
        <f t="shared" ca="1" si="69"/>
        <v>339058.70877466846</v>
      </c>
      <c r="CP178" s="310">
        <f t="shared" ca="1" si="69"/>
        <v>339058.70877466846</v>
      </c>
      <c r="CQ178" s="310">
        <f t="shared" ca="1" si="70"/>
        <v>339058.70877466846</v>
      </c>
      <c r="CR178" s="310">
        <f t="shared" ca="1" si="70"/>
        <v>339058.70877466846</v>
      </c>
      <c r="CS178" s="310">
        <f t="shared" ca="1" si="70"/>
        <v>339058.70877466846</v>
      </c>
      <c r="CT178" s="310">
        <f t="shared" ca="1" si="70"/>
        <v>339058.70877466846</v>
      </c>
      <c r="CU178" s="310">
        <f t="shared" ca="1" si="70"/>
        <v>339058.70877466846</v>
      </c>
      <c r="CV178" s="310">
        <f t="shared" ca="1" si="70"/>
        <v>339058.70877466846</v>
      </c>
      <c r="CW178" s="310">
        <f t="shared" ca="1" si="70"/>
        <v>366183.40547664196</v>
      </c>
      <c r="CX178" s="310">
        <f t="shared" ca="1" si="70"/>
        <v>366183.40547664196</v>
      </c>
      <c r="CY178" s="310">
        <f t="shared" ca="1" si="70"/>
        <v>366183.40547664196</v>
      </c>
      <c r="CZ178" s="310">
        <f t="shared" ca="1" si="70"/>
        <v>366183.40547664196</v>
      </c>
      <c r="DA178" s="310">
        <f t="shared" ca="1" si="71"/>
        <v>366183.40547664196</v>
      </c>
      <c r="DB178" s="310">
        <f t="shared" ca="1" si="71"/>
        <v>366183.40547664196</v>
      </c>
      <c r="DC178" s="310">
        <f t="shared" ca="1" si="71"/>
        <v>366183.40547664196</v>
      </c>
      <c r="DD178" s="310">
        <f t="shared" ca="1" si="71"/>
        <v>366183.40547664196</v>
      </c>
      <c r="DE178" s="310">
        <f t="shared" ca="1" si="71"/>
        <v>366183.40547664196</v>
      </c>
      <c r="DF178" s="310">
        <f t="shared" ca="1" si="71"/>
        <v>366183.40547664196</v>
      </c>
      <c r="DG178" s="310">
        <f t="shared" ca="1" si="71"/>
        <v>366183.40547664196</v>
      </c>
      <c r="DH178" s="310">
        <f t="shared" ca="1" si="71"/>
        <v>366183.40547664196</v>
      </c>
      <c r="DI178" s="310">
        <f t="shared" ca="1" si="71"/>
        <v>384492.57575047406</v>
      </c>
      <c r="DJ178" s="310">
        <f t="shared" ca="1" si="71"/>
        <v>384492.57575047406</v>
      </c>
      <c r="DK178" s="310">
        <f t="shared" ca="1" si="72"/>
        <v>384492.57575047406</v>
      </c>
      <c r="DL178" s="310">
        <f t="shared" ca="1" si="72"/>
        <v>384492.57575047406</v>
      </c>
      <c r="DM178" s="310">
        <f t="shared" ca="1" si="72"/>
        <v>384492.57575047406</v>
      </c>
      <c r="DN178" s="310">
        <f t="shared" ca="1" si="72"/>
        <v>384492.57575047406</v>
      </c>
      <c r="DO178" s="310">
        <f t="shared" ca="1" si="72"/>
        <v>384492.57575047406</v>
      </c>
      <c r="DP178" s="310">
        <f t="shared" ca="1" si="72"/>
        <v>384492.57575047406</v>
      </c>
      <c r="DQ178" s="310">
        <f t="shared" ca="1" si="72"/>
        <v>384492.57575047406</v>
      </c>
      <c r="DR178" s="310">
        <f t="shared" ca="1" si="72"/>
        <v>384492.57575047406</v>
      </c>
      <c r="DS178" s="310">
        <f t="shared" ca="1" si="72"/>
        <v>384492.57575047406</v>
      </c>
      <c r="DT178" s="310">
        <f t="shared" ca="1" si="72"/>
        <v>384492.57575047406</v>
      </c>
      <c r="DU178" s="310">
        <f t="shared" ca="1" si="73"/>
        <v>415251.98181051202</v>
      </c>
      <c r="DV178" s="310">
        <f t="shared" ca="1" si="73"/>
        <v>415251.98181051202</v>
      </c>
      <c r="DW178" s="310">
        <f t="shared" ca="1" si="73"/>
        <v>415251.98181051202</v>
      </c>
      <c r="DX178" s="310">
        <f t="shared" ca="1" si="73"/>
        <v>415251.98181051202</v>
      </c>
      <c r="DY178" s="310">
        <f t="shared" ca="1" si="73"/>
        <v>415251.98181051202</v>
      </c>
      <c r="DZ178" s="310">
        <f t="shared" ca="1" si="73"/>
        <v>415251.98181051202</v>
      </c>
      <c r="EA178" s="310">
        <f t="shared" ca="1" si="73"/>
        <v>415251.98181051202</v>
      </c>
      <c r="EB178" s="310">
        <f t="shared" ca="1" si="73"/>
        <v>415251.98181051202</v>
      </c>
      <c r="EC178" s="310">
        <f t="shared" ca="1" si="73"/>
        <v>415251.98181051202</v>
      </c>
      <c r="ED178" s="310">
        <f t="shared" ca="1" si="73"/>
        <v>415251.98181051202</v>
      </c>
      <c r="EE178" s="310">
        <f t="shared" ca="1" si="74"/>
        <v>415251.98181051202</v>
      </c>
      <c r="EF178" s="310">
        <f t="shared" ca="1" si="74"/>
        <v>415251.98181051202</v>
      </c>
      <c r="EG178" s="310">
        <f t="shared" ca="1" si="74"/>
        <v>448472.14035535301</v>
      </c>
      <c r="EH178" s="310">
        <f t="shared" ca="1" si="74"/>
        <v>448472.14035535301</v>
      </c>
      <c r="EI178" s="310">
        <f t="shared" ca="1" si="74"/>
        <v>448472.14035535301</v>
      </c>
      <c r="EJ178" s="310">
        <f t="shared" ca="1" si="74"/>
        <v>448472.14035535301</v>
      </c>
      <c r="EK178" s="310">
        <f t="shared" ca="1" si="74"/>
        <v>448472.14035535301</v>
      </c>
      <c r="EL178" s="310">
        <f t="shared" ca="1" si="74"/>
        <v>448472.14035535301</v>
      </c>
      <c r="EM178" s="310">
        <f t="shared" ca="1" si="74"/>
        <v>448472.14035535301</v>
      </c>
      <c r="EN178" s="310">
        <f t="shared" ca="1" si="74"/>
        <v>448472.14035535301</v>
      </c>
      <c r="EO178" s="310">
        <f t="shared" ca="1" si="75"/>
        <v>448472.14035535301</v>
      </c>
      <c r="EP178" s="310">
        <f t="shared" ca="1" si="75"/>
        <v>448472.14035535301</v>
      </c>
      <c r="EQ178" s="310">
        <f t="shared" ca="1" si="75"/>
        <v>448472.14035535301</v>
      </c>
      <c r="ER178" s="310">
        <f t="shared" ca="1" si="75"/>
        <v>448472.14035535301</v>
      </c>
      <c r="ES178" s="310">
        <f t="shared" ca="1" si="75"/>
        <v>470895.74737312068</v>
      </c>
      <c r="ET178" s="310">
        <f t="shared" ca="1" si="75"/>
        <v>470895.74737312068</v>
      </c>
      <c r="EU178" s="310">
        <f t="shared" ca="1" si="75"/>
        <v>470895.74737312068</v>
      </c>
      <c r="EV178" s="310">
        <f t="shared" ca="1" si="75"/>
        <v>470895.74737312068</v>
      </c>
      <c r="EW178" s="310">
        <f t="shared" ca="1" si="75"/>
        <v>470895.74737312068</v>
      </c>
      <c r="EX178" s="310">
        <f t="shared" ca="1" si="75"/>
        <v>470895.74737312068</v>
      </c>
      <c r="EY178" s="310">
        <f t="shared" ca="1" si="76"/>
        <v>470895.74737312068</v>
      </c>
      <c r="EZ178" s="310">
        <f t="shared" ca="1" si="76"/>
        <v>470895.74737312068</v>
      </c>
      <c r="FA178" s="310">
        <f t="shared" ca="1" si="76"/>
        <v>470895.74737312068</v>
      </c>
      <c r="FB178" s="310">
        <f t="shared" ca="1" si="76"/>
        <v>470895.74737312068</v>
      </c>
      <c r="FC178" s="310">
        <f t="shared" ca="1" si="76"/>
        <v>470895.74737312068</v>
      </c>
      <c r="FD178" s="310">
        <f t="shared" ca="1" si="76"/>
        <v>470895.74737312068</v>
      </c>
      <c r="FE178" s="310">
        <f t="shared" ca="1" si="76"/>
        <v>508567.40716297034</v>
      </c>
      <c r="FF178" s="310">
        <f t="shared" ca="1" si="76"/>
        <v>508567.40716297034</v>
      </c>
      <c r="FG178" s="310">
        <f t="shared" ca="1" si="76"/>
        <v>508567.40716297034</v>
      </c>
      <c r="FH178" s="310">
        <f t="shared" ca="1" si="76"/>
        <v>508567.40716297034</v>
      </c>
      <c r="FI178" s="310">
        <f t="shared" ca="1" si="77"/>
        <v>508567.40716297034</v>
      </c>
      <c r="FJ178" s="310">
        <f t="shared" ca="1" si="77"/>
        <v>508567.40716297034</v>
      </c>
      <c r="FK178" s="310">
        <f t="shared" ca="1" si="77"/>
        <v>508567.40716297034</v>
      </c>
      <c r="FL178" s="310">
        <f t="shared" ca="1" si="77"/>
        <v>508567.40716297034</v>
      </c>
      <c r="FM178" s="310">
        <f t="shared" ca="1" si="77"/>
        <v>508567.40716297034</v>
      </c>
      <c r="FN178" s="310">
        <f t="shared" ca="1" si="77"/>
        <v>508567.40716297034</v>
      </c>
      <c r="FO178" s="310">
        <f t="shared" ca="1" si="77"/>
        <v>508567.40716297034</v>
      </c>
      <c r="FP178" s="310">
        <f t="shared" ca="1" si="77"/>
        <v>508567.40716297034</v>
      </c>
      <c r="FQ178" s="310">
        <f t="shared" ca="1" si="77"/>
        <v>0</v>
      </c>
      <c r="FR178" s="310">
        <f t="shared" ca="1" si="77"/>
        <v>0</v>
      </c>
      <c r="FS178" s="310">
        <f t="shared" ca="1" si="78"/>
        <v>0</v>
      </c>
      <c r="FT178" s="310">
        <f t="shared" ca="1" si="78"/>
        <v>0</v>
      </c>
      <c r="FU178" s="310">
        <f t="shared" ca="1" si="78"/>
        <v>0</v>
      </c>
      <c r="FV178" s="310">
        <f t="shared" ca="1" si="78"/>
        <v>0</v>
      </c>
      <c r="FW178" s="310">
        <f t="shared" ca="1" si="78"/>
        <v>0</v>
      </c>
      <c r="FX178" s="310">
        <f t="shared" ca="1" si="78"/>
        <v>0</v>
      </c>
      <c r="FY178" s="310">
        <f t="shared" ca="1" si="78"/>
        <v>0</v>
      </c>
      <c r="FZ178" s="310">
        <f t="shared" ca="1" si="78"/>
        <v>0</v>
      </c>
      <c r="GA178" s="310">
        <f t="shared" ca="1" si="78"/>
        <v>0</v>
      </c>
      <c r="GB178" s="310">
        <f t="shared" ca="1" si="78"/>
        <v>0</v>
      </c>
      <c r="GC178" s="310">
        <f t="shared" ca="1" si="79"/>
        <v>0</v>
      </c>
      <c r="GD178" s="310">
        <f t="shared" ca="1" si="79"/>
        <v>0</v>
      </c>
      <c r="GE178" s="310">
        <f t="shared" ca="1" si="79"/>
        <v>0</v>
      </c>
      <c r="GF178" s="310">
        <f t="shared" ca="1" si="79"/>
        <v>0</v>
      </c>
      <c r="GG178" s="310">
        <f t="shared" ca="1" si="79"/>
        <v>0</v>
      </c>
      <c r="GH178" s="310">
        <f t="shared" ca="1" si="79"/>
        <v>0</v>
      </c>
      <c r="GI178" s="310">
        <f t="shared" ca="1" si="79"/>
        <v>0</v>
      </c>
      <c r="GJ178" s="310">
        <f t="shared" ca="1" si="79"/>
        <v>0</v>
      </c>
      <c r="GK178" s="310">
        <f t="shared" ca="1" si="79"/>
        <v>0</v>
      </c>
      <c r="GL178" s="310">
        <f t="shared" ca="1" si="79"/>
        <v>0</v>
      </c>
      <c r="GM178" s="310">
        <f t="shared" ca="1" si="80"/>
        <v>0</v>
      </c>
      <c r="GN178" s="310">
        <f t="shared" ca="1" si="80"/>
        <v>0</v>
      </c>
      <c r="GO178" s="310">
        <f t="shared" ca="1" si="80"/>
        <v>0</v>
      </c>
      <c r="GP178" s="310">
        <f t="shared" ca="1" si="80"/>
        <v>0</v>
      </c>
      <c r="GQ178" s="310">
        <f t="shared" ca="1" si="80"/>
        <v>0</v>
      </c>
      <c r="GR178" s="310">
        <f t="shared" ca="1" si="80"/>
        <v>0</v>
      </c>
      <c r="GS178" s="310">
        <f t="shared" ca="1" si="80"/>
        <v>0</v>
      </c>
      <c r="GT178" s="310">
        <f t="shared" ca="1" si="80"/>
        <v>0</v>
      </c>
      <c r="GU178" s="310">
        <f t="shared" ca="1" si="80"/>
        <v>0</v>
      </c>
      <c r="GV178" s="310">
        <f t="shared" ca="1" si="80"/>
        <v>0</v>
      </c>
      <c r="GW178" s="310">
        <f t="shared" ca="1" si="81"/>
        <v>0</v>
      </c>
      <c r="GX178" s="310">
        <f t="shared" ca="1" si="81"/>
        <v>0</v>
      </c>
      <c r="GY178" s="310">
        <f t="shared" ca="1" si="81"/>
        <v>0</v>
      </c>
      <c r="GZ178" s="310">
        <f t="shared" ca="1" si="81"/>
        <v>0</v>
      </c>
      <c r="HA178" s="310">
        <f t="shared" ca="1" si="81"/>
        <v>0</v>
      </c>
      <c r="HB178" s="310">
        <f t="shared" ca="1" si="81"/>
        <v>0</v>
      </c>
      <c r="HC178" s="310">
        <f t="shared" ca="1" si="81"/>
        <v>0</v>
      </c>
      <c r="HD178" s="310">
        <f t="shared" ca="1" si="81"/>
        <v>0</v>
      </c>
      <c r="HE178" s="310">
        <f t="shared" ca="1" si="81"/>
        <v>0</v>
      </c>
      <c r="HF178" s="310">
        <f t="shared" ca="1" si="81"/>
        <v>0</v>
      </c>
      <c r="HG178" s="310">
        <f t="shared" ca="1" si="82"/>
        <v>0</v>
      </c>
      <c r="HH178" s="310">
        <f t="shared" ca="1" si="82"/>
        <v>0</v>
      </c>
      <c r="HI178" s="310">
        <f t="shared" ca="1" si="82"/>
        <v>0</v>
      </c>
      <c r="HJ178" s="310">
        <f t="shared" ca="1" si="82"/>
        <v>0</v>
      </c>
      <c r="HK178" s="310">
        <f t="shared" ca="1" si="82"/>
        <v>0</v>
      </c>
      <c r="HL178" s="310">
        <f t="shared" ca="1" si="82"/>
        <v>0</v>
      </c>
      <c r="HM178" s="310">
        <f t="shared" ca="1" si="82"/>
        <v>0</v>
      </c>
      <c r="HN178" s="310">
        <f t="shared" ca="1" si="82"/>
        <v>0</v>
      </c>
      <c r="HO178" s="310">
        <f t="shared" ca="1" si="82"/>
        <v>0</v>
      </c>
      <c r="HP178" s="310">
        <f t="shared" ca="1" si="82"/>
        <v>0</v>
      </c>
      <c r="HQ178" s="310">
        <f t="shared" ca="1" si="83"/>
        <v>0</v>
      </c>
      <c r="HR178" s="310">
        <f t="shared" ca="1" si="83"/>
        <v>0</v>
      </c>
      <c r="HS178" s="310">
        <f t="shared" ca="1" si="83"/>
        <v>0</v>
      </c>
      <c r="HT178" s="310">
        <f t="shared" ca="1" si="83"/>
        <v>0</v>
      </c>
      <c r="HU178" s="310">
        <f t="shared" ca="1" si="83"/>
        <v>0</v>
      </c>
      <c r="HV178" s="310">
        <f t="shared" ca="1" si="83"/>
        <v>0</v>
      </c>
      <c r="HW178" s="310">
        <f t="shared" ca="1" si="83"/>
        <v>0</v>
      </c>
      <c r="HX178" s="310">
        <f t="shared" ca="1" si="83"/>
        <v>0</v>
      </c>
      <c r="HY178" s="310">
        <f t="shared" ca="1" si="83"/>
        <v>0</v>
      </c>
      <c r="HZ178" s="310">
        <f t="shared" ca="1" si="83"/>
        <v>0</v>
      </c>
      <c r="IA178" s="310">
        <f t="shared" ca="1" si="83"/>
        <v>0</v>
      </c>
    </row>
    <row r="179" spans="2:235">
      <c r="B179" s="148">
        <v>3</v>
      </c>
      <c r="D179" s="38">
        <f t="shared" si="60"/>
        <v>100</v>
      </c>
      <c r="E179" s="310">
        <f t="shared" ca="1" si="61"/>
        <v>69420.895522388062</v>
      </c>
      <c r="F179" s="310">
        <f t="shared" ca="1" si="61"/>
        <v>69420.895522388062</v>
      </c>
      <c r="G179" s="310">
        <f t="shared" ca="1" si="61"/>
        <v>69420.895522388062</v>
      </c>
      <c r="H179" s="310">
        <f t="shared" ca="1" si="61"/>
        <v>69420.895522388062</v>
      </c>
      <c r="I179" s="310">
        <f t="shared" ca="1" si="61"/>
        <v>69420.895522388062</v>
      </c>
      <c r="J179" s="310">
        <f t="shared" ca="1" si="61"/>
        <v>69420.895522388062</v>
      </c>
      <c r="K179" s="310">
        <f t="shared" ca="1" si="61"/>
        <v>69420.895522388062</v>
      </c>
      <c r="L179" s="310">
        <f t="shared" ca="1" si="61"/>
        <v>69420.895522388062</v>
      </c>
      <c r="M179" s="310">
        <f t="shared" ca="1" si="61"/>
        <v>69420.895522388062</v>
      </c>
      <c r="N179" s="310">
        <f t="shared" ca="1" si="61"/>
        <v>69420.895522388062</v>
      </c>
      <c r="O179" s="310">
        <f t="shared" ca="1" si="62"/>
        <v>69420.895522388062</v>
      </c>
      <c r="P179" s="310">
        <f t="shared" ca="1" si="62"/>
        <v>69420.895522388062</v>
      </c>
      <c r="Q179" s="310">
        <f t="shared" ca="1" si="62"/>
        <v>76362.985074626878</v>
      </c>
      <c r="R179" s="310">
        <f t="shared" ca="1" si="62"/>
        <v>76362.985074626878</v>
      </c>
      <c r="S179" s="310">
        <f t="shared" ca="1" si="62"/>
        <v>76362.985074626878</v>
      </c>
      <c r="T179" s="310">
        <f t="shared" ca="1" si="62"/>
        <v>76362.985074626878</v>
      </c>
      <c r="U179" s="310">
        <f t="shared" ca="1" si="62"/>
        <v>76362.985074626878</v>
      </c>
      <c r="V179" s="310">
        <f t="shared" ca="1" si="62"/>
        <v>76362.985074626878</v>
      </c>
      <c r="W179" s="310">
        <f t="shared" ca="1" si="62"/>
        <v>76362.985074626878</v>
      </c>
      <c r="X179" s="310">
        <f t="shared" ca="1" si="62"/>
        <v>76362.985074626878</v>
      </c>
      <c r="Y179" s="310">
        <f t="shared" ca="1" si="63"/>
        <v>76362.985074626878</v>
      </c>
      <c r="Z179" s="310">
        <f t="shared" ca="1" si="63"/>
        <v>76362.985074626878</v>
      </c>
      <c r="AA179" s="310">
        <f t="shared" ca="1" si="63"/>
        <v>76362.985074626878</v>
      </c>
      <c r="AB179" s="310">
        <f t="shared" ca="1" si="63"/>
        <v>76362.985074626878</v>
      </c>
      <c r="AC179" s="310">
        <f t="shared" ca="1" si="63"/>
        <v>80181.134328358225</v>
      </c>
      <c r="AD179" s="310">
        <f t="shared" ca="1" si="63"/>
        <v>80181.134328358225</v>
      </c>
      <c r="AE179" s="310">
        <f t="shared" ca="1" si="63"/>
        <v>80181.134328358225</v>
      </c>
      <c r="AF179" s="310">
        <f t="shared" ca="1" si="63"/>
        <v>80181.134328358225</v>
      </c>
      <c r="AG179" s="310">
        <f t="shared" ca="1" si="63"/>
        <v>80181.134328358225</v>
      </c>
      <c r="AH179" s="310">
        <f t="shared" ca="1" si="63"/>
        <v>80181.134328358225</v>
      </c>
      <c r="AI179" s="310">
        <f t="shared" ca="1" si="64"/>
        <v>80181.134328358225</v>
      </c>
      <c r="AJ179" s="310">
        <f t="shared" ca="1" si="64"/>
        <v>80181.134328358225</v>
      </c>
      <c r="AK179" s="310">
        <f t="shared" ca="1" si="64"/>
        <v>80181.134328358225</v>
      </c>
      <c r="AL179" s="310">
        <f t="shared" ca="1" si="64"/>
        <v>80181.134328358225</v>
      </c>
      <c r="AM179" s="310">
        <f t="shared" ca="1" si="64"/>
        <v>80181.134328358225</v>
      </c>
      <c r="AN179" s="310">
        <f t="shared" ca="1" si="64"/>
        <v>80181.134328358225</v>
      </c>
      <c r="AO179" s="310">
        <f t="shared" ca="1" si="64"/>
        <v>88199.247761194041</v>
      </c>
      <c r="AP179" s="310">
        <f t="shared" ca="1" si="64"/>
        <v>88199.247761194041</v>
      </c>
      <c r="AQ179" s="310">
        <f t="shared" ca="1" si="64"/>
        <v>88199.247761194041</v>
      </c>
      <c r="AR179" s="310">
        <f t="shared" ca="1" si="64"/>
        <v>88199.247761194041</v>
      </c>
      <c r="AS179" s="310">
        <f t="shared" ca="1" si="65"/>
        <v>88199.247761194041</v>
      </c>
      <c r="AT179" s="310">
        <f t="shared" ca="1" si="65"/>
        <v>88199.247761194041</v>
      </c>
      <c r="AU179" s="310">
        <f t="shared" ca="1" si="65"/>
        <v>88199.247761194041</v>
      </c>
      <c r="AV179" s="310">
        <f t="shared" ca="1" si="65"/>
        <v>88199.247761194041</v>
      </c>
      <c r="AW179" s="310">
        <f t="shared" ca="1" si="65"/>
        <v>88199.247761194041</v>
      </c>
      <c r="AX179" s="310">
        <f t="shared" ca="1" si="65"/>
        <v>88199.247761194041</v>
      </c>
      <c r="AY179" s="310">
        <f t="shared" ca="1" si="65"/>
        <v>88199.247761194041</v>
      </c>
      <c r="AZ179" s="310">
        <f t="shared" ca="1" si="65"/>
        <v>88199.247761194041</v>
      </c>
      <c r="BA179" s="310">
        <f t="shared" ca="1" si="65"/>
        <v>92609.210149253762</v>
      </c>
      <c r="BB179" s="310">
        <f t="shared" ca="1" si="65"/>
        <v>92609.210149253762</v>
      </c>
      <c r="BC179" s="310">
        <f t="shared" ca="1" si="66"/>
        <v>92609.210149253762</v>
      </c>
      <c r="BD179" s="310">
        <f t="shared" ca="1" si="66"/>
        <v>92609.210149253762</v>
      </c>
      <c r="BE179" s="310">
        <f t="shared" ca="1" si="66"/>
        <v>92609.210149253762</v>
      </c>
      <c r="BF179" s="310">
        <f t="shared" ca="1" si="66"/>
        <v>92609.210149253762</v>
      </c>
      <c r="BG179" s="310">
        <f t="shared" ca="1" si="66"/>
        <v>92609.210149253762</v>
      </c>
      <c r="BH179" s="310">
        <f t="shared" ca="1" si="66"/>
        <v>92609.210149253762</v>
      </c>
      <c r="BI179" s="310">
        <f t="shared" ca="1" si="66"/>
        <v>92609.210149253762</v>
      </c>
      <c r="BJ179" s="310">
        <f t="shared" ca="1" si="66"/>
        <v>92609.210149253762</v>
      </c>
      <c r="BK179" s="310">
        <f t="shared" ca="1" si="66"/>
        <v>92609.210149253762</v>
      </c>
      <c r="BL179" s="310">
        <f t="shared" ca="1" si="66"/>
        <v>92609.210149253762</v>
      </c>
      <c r="BM179" s="310">
        <f t="shared" ca="1" si="67"/>
        <v>101870.13116417914</v>
      </c>
      <c r="BN179" s="310">
        <f t="shared" ca="1" si="67"/>
        <v>101870.13116417914</v>
      </c>
      <c r="BO179" s="310">
        <f t="shared" ca="1" si="67"/>
        <v>101870.13116417914</v>
      </c>
      <c r="BP179" s="310">
        <f t="shared" ca="1" si="67"/>
        <v>101870.13116417914</v>
      </c>
      <c r="BQ179" s="310">
        <f t="shared" ca="1" si="67"/>
        <v>101870.13116417914</v>
      </c>
      <c r="BR179" s="310">
        <f t="shared" ca="1" si="67"/>
        <v>101870.13116417914</v>
      </c>
      <c r="BS179" s="310">
        <f t="shared" ca="1" si="67"/>
        <v>101870.13116417914</v>
      </c>
      <c r="BT179" s="310">
        <f t="shared" ca="1" si="67"/>
        <v>101870.13116417914</v>
      </c>
      <c r="BU179" s="310">
        <f t="shared" ca="1" si="67"/>
        <v>101870.13116417914</v>
      </c>
      <c r="BV179" s="310">
        <f t="shared" ca="1" si="67"/>
        <v>101870.13116417914</v>
      </c>
      <c r="BW179" s="310">
        <f t="shared" ca="1" si="68"/>
        <v>101870.13116417914</v>
      </c>
      <c r="BX179" s="310">
        <f t="shared" ca="1" si="68"/>
        <v>101870.13116417914</v>
      </c>
      <c r="BY179" s="310">
        <f t="shared" ca="1" si="68"/>
        <v>106963.63772238808</v>
      </c>
      <c r="BZ179" s="310">
        <f t="shared" ca="1" si="68"/>
        <v>106963.63772238808</v>
      </c>
      <c r="CA179" s="310">
        <f t="shared" ca="1" si="68"/>
        <v>106963.63772238808</v>
      </c>
      <c r="CB179" s="310">
        <f t="shared" ca="1" si="68"/>
        <v>106963.63772238808</v>
      </c>
      <c r="CC179" s="310">
        <f t="shared" ca="1" si="68"/>
        <v>106963.63772238808</v>
      </c>
      <c r="CD179" s="310">
        <f t="shared" ca="1" si="68"/>
        <v>106963.63772238808</v>
      </c>
      <c r="CE179" s="310">
        <f t="shared" ca="1" si="68"/>
        <v>106963.63772238808</v>
      </c>
      <c r="CF179" s="310">
        <f t="shared" ca="1" si="68"/>
        <v>106963.63772238808</v>
      </c>
      <c r="CG179" s="310">
        <f t="shared" ca="1" si="69"/>
        <v>106963.63772238808</v>
      </c>
      <c r="CH179" s="310">
        <f t="shared" ca="1" si="69"/>
        <v>106963.63772238808</v>
      </c>
      <c r="CI179" s="310">
        <f t="shared" ca="1" si="69"/>
        <v>106963.63772238808</v>
      </c>
      <c r="CJ179" s="310">
        <f t="shared" ca="1" si="69"/>
        <v>106963.63772238808</v>
      </c>
      <c r="CK179" s="310">
        <f t="shared" ca="1" si="69"/>
        <v>117660.00149462691</v>
      </c>
      <c r="CL179" s="310">
        <f t="shared" ca="1" si="69"/>
        <v>117660.00149462691</v>
      </c>
      <c r="CM179" s="310">
        <f t="shared" ca="1" si="69"/>
        <v>117660.00149462691</v>
      </c>
      <c r="CN179" s="310">
        <f t="shared" ca="1" si="69"/>
        <v>117660.00149462691</v>
      </c>
      <c r="CO179" s="310">
        <f t="shared" ca="1" si="69"/>
        <v>117660.00149462691</v>
      </c>
      <c r="CP179" s="310">
        <f t="shared" ca="1" si="69"/>
        <v>117660.00149462691</v>
      </c>
      <c r="CQ179" s="310">
        <f t="shared" ca="1" si="70"/>
        <v>117660.00149462691</v>
      </c>
      <c r="CR179" s="310">
        <f t="shared" ca="1" si="70"/>
        <v>117660.00149462691</v>
      </c>
      <c r="CS179" s="310">
        <f t="shared" ca="1" si="70"/>
        <v>117660.00149462691</v>
      </c>
      <c r="CT179" s="310">
        <f t="shared" ca="1" si="70"/>
        <v>117660.00149462691</v>
      </c>
      <c r="CU179" s="310">
        <f t="shared" ca="1" si="70"/>
        <v>117660.00149462691</v>
      </c>
      <c r="CV179" s="310">
        <f t="shared" ca="1" si="70"/>
        <v>117660.00149462691</v>
      </c>
      <c r="CW179" s="310">
        <f t="shared" ca="1" si="70"/>
        <v>123543.00156935827</v>
      </c>
      <c r="CX179" s="310">
        <f t="shared" ca="1" si="70"/>
        <v>123543.00156935827</v>
      </c>
      <c r="CY179" s="310">
        <f t="shared" ca="1" si="70"/>
        <v>123543.00156935827</v>
      </c>
      <c r="CZ179" s="310">
        <f t="shared" ca="1" si="70"/>
        <v>123543.00156935827</v>
      </c>
      <c r="DA179" s="310">
        <f t="shared" ca="1" si="71"/>
        <v>123543.00156935827</v>
      </c>
      <c r="DB179" s="310">
        <f t="shared" ca="1" si="71"/>
        <v>123543.00156935827</v>
      </c>
      <c r="DC179" s="310">
        <f t="shared" ca="1" si="71"/>
        <v>123543.00156935827</v>
      </c>
      <c r="DD179" s="310">
        <f t="shared" ca="1" si="71"/>
        <v>123543.00156935827</v>
      </c>
      <c r="DE179" s="310">
        <f t="shared" ca="1" si="71"/>
        <v>123543.00156935827</v>
      </c>
      <c r="DF179" s="310">
        <f t="shared" ca="1" si="71"/>
        <v>123543.00156935827</v>
      </c>
      <c r="DG179" s="310">
        <f t="shared" ca="1" si="71"/>
        <v>123543.00156935827</v>
      </c>
      <c r="DH179" s="310">
        <f t="shared" ca="1" si="71"/>
        <v>123543.00156935827</v>
      </c>
      <c r="DI179" s="310">
        <f t="shared" ca="1" si="71"/>
        <v>135897.3017262941</v>
      </c>
      <c r="DJ179" s="310">
        <f t="shared" ca="1" si="71"/>
        <v>135897.3017262941</v>
      </c>
      <c r="DK179" s="310">
        <f t="shared" ca="1" si="72"/>
        <v>135897.3017262941</v>
      </c>
      <c r="DL179" s="310">
        <f t="shared" ca="1" si="72"/>
        <v>135897.3017262941</v>
      </c>
      <c r="DM179" s="310">
        <f t="shared" ca="1" si="72"/>
        <v>135897.3017262941</v>
      </c>
      <c r="DN179" s="310">
        <f t="shared" ca="1" si="72"/>
        <v>135897.3017262941</v>
      </c>
      <c r="DO179" s="310">
        <f t="shared" ca="1" si="72"/>
        <v>135897.3017262941</v>
      </c>
      <c r="DP179" s="310">
        <f t="shared" ca="1" si="72"/>
        <v>135897.3017262941</v>
      </c>
      <c r="DQ179" s="310">
        <f t="shared" ca="1" si="72"/>
        <v>135897.3017262941</v>
      </c>
      <c r="DR179" s="310">
        <f t="shared" ca="1" si="72"/>
        <v>135897.3017262941</v>
      </c>
      <c r="DS179" s="310">
        <f t="shared" ca="1" si="72"/>
        <v>135897.3017262941</v>
      </c>
      <c r="DT179" s="310">
        <f t="shared" ca="1" si="72"/>
        <v>135897.3017262941</v>
      </c>
      <c r="DU179" s="310">
        <f t="shared" ca="1" si="73"/>
        <v>142692.1668126088</v>
      </c>
      <c r="DV179" s="310">
        <f t="shared" ca="1" si="73"/>
        <v>142692.1668126088</v>
      </c>
      <c r="DW179" s="310">
        <f t="shared" ca="1" si="73"/>
        <v>142692.1668126088</v>
      </c>
      <c r="DX179" s="310">
        <f t="shared" ca="1" si="73"/>
        <v>142692.1668126088</v>
      </c>
      <c r="DY179" s="310">
        <f t="shared" ca="1" si="73"/>
        <v>142692.1668126088</v>
      </c>
      <c r="DZ179" s="310">
        <f t="shared" ca="1" si="73"/>
        <v>142692.1668126088</v>
      </c>
      <c r="EA179" s="310">
        <f t="shared" ca="1" si="73"/>
        <v>142692.1668126088</v>
      </c>
      <c r="EB179" s="310">
        <f t="shared" ca="1" si="73"/>
        <v>142692.1668126088</v>
      </c>
      <c r="EC179" s="310">
        <f t="shared" ca="1" si="73"/>
        <v>142692.1668126088</v>
      </c>
      <c r="ED179" s="310">
        <f t="shared" ca="1" si="73"/>
        <v>142692.1668126088</v>
      </c>
      <c r="EE179" s="310">
        <f t="shared" ca="1" si="74"/>
        <v>142692.1668126088</v>
      </c>
      <c r="EF179" s="310">
        <f t="shared" ca="1" si="74"/>
        <v>142692.1668126088</v>
      </c>
      <c r="EG179" s="310">
        <f t="shared" ca="1" si="74"/>
        <v>156961.38349386971</v>
      </c>
      <c r="EH179" s="310">
        <f t="shared" ca="1" si="74"/>
        <v>156961.38349386971</v>
      </c>
      <c r="EI179" s="310">
        <f t="shared" ca="1" si="74"/>
        <v>156961.38349386971</v>
      </c>
      <c r="EJ179" s="310">
        <f t="shared" ca="1" si="74"/>
        <v>156961.38349386971</v>
      </c>
      <c r="EK179" s="310">
        <f t="shared" ca="1" si="74"/>
        <v>156961.38349386971</v>
      </c>
      <c r="EL179" s="310">
        <f t="shared" ca="1" si="74"/>
        <v>156961.38349386971</v>
      </c>
      <c r="EM179" s="310">
        <f t="shared" ca="1" si="74"/>
        <v>156961.38349386971</v>
      </c>
      <c r="EN179" s="310">
        <f t="shared" ca="1" si="74"/>
        <v>156961.38349386971</v>
      </c>
      <c r="EO179" s="310">
        <f t="shared" ca="1" si="75"/>
        <v>156961.38349386971</v>
      </c>
      <c r="EP179" s="310">
        <f t="shared" ca="1" si="75"/>
        <v>156961.38349386971</v>
      </c>
      <c r="EQ179" s="310">
        <f t="shared" ca="1" si="75"/>
        <v>156961.38349386971</v>
      </c>
      <c r="ER179" s="310">
        <f t="shared" ca="1" si="75"/>
        <v>156961.38349386971</v>
      </c>
      <c r="ES179" s="310">
        <f t="shared" ca="1" si="75"/>
        <v>164809.4526685632</v>
      </c>
      <c r="ET179" s="310">
        <f t="shared" ca="1" si="75"/>
        <v>164809.4526685632</v>
      </c>
      <c r="EU179" s="310">
        <f t="shared" ca="1" si="75"/>
        <v>164809.4526685632</v>
      </c>
      <c r="EV179" s="310">
        <f t="shared" ca="1" si="75"/>
        <v>164809.4526685632</v>
      </c>
      <c r="EW179" s="310">
        <f t="shared" ca="1" si="75"/>
        <v>164809.4526685632</v>
      </c>
      <c r="EX179" s="310">
        <f t="shared" ca="1" si="75"/>
        <v>164809.4526685632</v>
      </c>
      <c r="EY179" s="310">
        <f t="shared" ca="1" si="76"/>
        <v>164809.4526685632</v>
      </c>
      <c r="EZ179" s="310">
        <f t="shared" ca="1" si="76"/>
        <v>164809.4526685632</v>
      </c>
      <c r="FA179" s="310">
        <f t="shared" ca="1" si="76"/>
        <v>164809.4526685632</v>
      </c>
      <c r="FB179" s="310">
        <f t="shared" ca="1" si="76"/>
        <v>164809.4526685632</v>
      </c>
      <c r="FC179" s="310">
        <f t="shared" ca="1" si="76"/>
        <v>164809.4526685632</v>
      </c>
      <c r="FD179" s="310">
        <f t="shared" ca="1" si="76"/>
        <v>164809.4526685632</v>
      </c>
      <c r="FE179" s="310">
        <f t="shared" ca="1" si="76"/>
        <v>181290.39793541955</v>
      </c>
      <c r="FF179" s="310">
        <f t="shared" ca="1" si="76"/>
        <v>181290.39793541955</v>
      </c>
      <c r="FG179" s="310">
        <f t="shared" ca="1" si="76"/>
        <v>181290.39793541955</v>
      </c>
      <c r="FH179" s="310">
        <f t="shared" ca="1" si="76"/>
        <v>181290.39793541955</v>
      </c>
      <c r="FI179" s="310">
        <f t="shared" ca="1" si="77"/>
        <v>181290.39793541955</v>
      </c>
      <c r="FJ179" s="310">
        <f t="shared" ca="1" si="77"/>
        <v>181290.39793541955</v>
      </c>
      <c r="FK179" s="310">
        <f t="shared" ca="1" si="77"/>
        <v>181290.39793541955</v>
      </c>
      <c r="FL179" s="310">
        <f t="shared" ca="1" si="77"/>
        <v>181290.39793541955</v>
      </c>
      <c r="FM179" s="310">
        <f t="shared" ca="1" si="77"/>
        <v>181290.39793541955</v>
      </c>
      <c r="FN179" s="310">
        <f t="shared" ca="1" si="77"/>
        <v>181290.39793541955</v>
      </c>
      <c r="FO179" s="310">
        <f t="shared" ca="1" si="77"/>
        <v>181290.39793541955</v>
      </c>
      <c r="FP179" s="310">
        <f t="shared" ca="1" si="77"/>
        <v>181290.39793541955</v>
      </c>
      <c r="FQ179" s="310">
        <f t="shared" ca="1" si="77"/>
        <v>0</v>
      </c>
      <c r="FR179" s="310">
        <f t="shared" ca="1" si="77"/>
        <v>0</v>
      </c>
      <c r="FS179" s="310">
        <f t="shared" ca="1" si="78"/>
        <v>0</v>
      </c>
      <c r="FT179" s="310">
        <f t="shared" ca="1" si="78"/>
        <v>0</v>
      </c>
      <c r="FU179" s="310">
        <f t="shared" ca="1" si="78"/>
        <v>0</v>
      </c>
      <c r="FV179" s="310">
        <f t="shared" ca="1" si="78"/>
        <v>0</v>
      </c>
      <c r="FW179" s="310">
        <f t="shared" ca="1" si="78"/>
        <v>0</v>
      </c>
      <c r="FX179" s="310">
        <f t="shared" ca="1" si="78"/>
        <v>0</v>
      </c>
      <c r="FY179" s="310">
        <f t="shared" ca="1" si="78"/>
        <v>0</v>
      </c>
      <c r="FZ179" s="310">
        <f t="shared" ca="1" si="78"/>
        <v>0</v>
      </c>
      <c r="GA179" s="310">
        <f t="shared" ca="1" si="78"/>
        <v>0</v>
      </c>
      <c r="GB179" s="310">
        <f t="shared" ca="1" si="78"/>
        <v>0</v>
      </c>
      <c r="GC179" s="310">
        <f t="shared" ca="1" si="79"/>
        <v>0</v>
      </c>
      <c r="GD179" s="310">
        <f t="shared" ca="1" si="79"/>
        <v>0</v>
      </c>
      <c r="GE179" s="310">
        <f t="shared" ca="1" si="79"/>
        <v>0</v>
      </c>
      <c r="GF179" s="310">
        <f t="shared" ca="1" si="79"/>
        <v>0</v>
      </c>
      <c r="GG179" s="310">
        <f t="shared" ca="1" si="79"/>
        <v>0</v>
      </c>
      <c r="GH179" s="310">
        <f t="shared" ca="1" si="79"/>
        <v>0</v>
      </c>
      <c r="GI179" s="310">
        <f t="shared" ca="1" si="79"/>
        <v>0</v>
      </c>
      <c r="GJ179" s="310">
        <f t="shared" ca="1" si="79"/>
        <v>0</v>
      </c>
      <c r="GK179" s="310">
        <f t="shared" ca="1" si="79"/>
        <v>0</v>
      </c>
      <c r="GL179" s="310">
        <f t="shared" ca="1" si="79"/>
        <v>0</v>
      </c>
      <c r="GM179" s="310">
        <f t="shared" ca="1" si="80"/>
        <v>0</v>
      </c>
      <c r="GN179" s="310">
        <f t="shared" ca="1" si="80"/>
        <v>0</v>
      </c>
      <c r="GO179" s="310">
        <f t="shared" ca="1" si="80"/>
        <v>0</v>
      </c>
      <c r="GP179" s="310">
        <f t="shared" ca="1" si="80"/>
        <v>0</v>
      </c>
      <c r="GQ179" s="310">
        <f t="shared" ca="1" si="80"/>
        <v>0</v>
      </c>
      <c r="GR179" s="310">
        <f t="shared" ca="1" si="80"/>
        <v>0</v>
      </c>
      <c r="GS179" s="310">
        <f t="shared" ca="1" si="80"/>
        <v>0</v>
      </c>
      <c r="GT179" s="310">
        <f t="shared" ca="1" si="80"/>
        <v>0</v>
      </c>
      <c r="GU179" s="310">
        <f t="shared" ca="1" si="80"/>
        <v>0</v>
      </c>
      <c r="GV179" s="310">
        <f t="shared" ca="1" si="80"/>
        <v>0</v>
      </c>
      <c r="GW179" s="310">
        <f t="shared" ca="1" si="81"/>
        <v>0</v>
      </c>
      <c r="GX179" s="310">
        <f t="shared" ca="1" si="81"/>
        <v>0</v>
      </c>
      <c r="GY179" s="310">
        <f t="shared" ca="1" si="81"/>
        <v>0</v>
      </c>
      <c r="GZ179" s="310">
        <f t="shared" ca="1" si="81"/>
        <v>0</v>
      </c>
      <c r="HA179" s="310">
        <f t="shared" ca="1" si="81"/>
        <v>0</v>
      </c>
      <c r="HB179" s="310">
        <f t="shared" ca="1" si="81"/>
        <v>0</v>
      </c>
      <c r="HC179" s="310">
        <f t="shared" ca="1" si="81"/>
        <v>0</v>
      </c>
      <c r="HD179" s="310">
        <f t="shared" ca="1" si="81"/>
        <v>0</v>
      </c>
      <c r="HE179" s="310">
        <f t="shared" ca="1" si="81"/>
        <v>0</v>
      </c>
      <c r="HF179" s="310">
        <f t="shared" ca="1" si="81"/>
        <v>0</v>
      </c>
      <c r="HG179" s="310">
        <f t="shared" ca="1" si="82"/>
        <v>0</v>
      </c>
      <c r="HH179" s="310">
        <f t="shared" ca="1" si="82"/>
        <v>0</v>
      </c>
      <c r="HI179" s="310">
        <f t="shared" ca="1" si="82"/>
        <v>0</v>
      </c>
      <c r="HJ179" s="310">
        <f t="shared" ca="1" si="82"/>
        <v>0</v>
      </c>
      <c r="HK179" s="310">
        <f t="shared" ca="1" si="82"/>
        <v>0</v>
      </c>
      <c r="HL179" s="310">
        <f t="shared" ca="1" si="82"/>
        <v>0</v>
      </c>
      <c r="HM179" s="310">
        <f t="shared" ca="1" si="82"/>
        <v>0</v>
      </c>
      <c r="HN179" s="310">
        <f t="shared" ca="1" si="82"/>
        <v>0</v>
      </c>
      <c r="HO179" s="310">
        <f t="shared" ca="1" si="82"/>
        <v>0</v>
      </c>
      <c r="HP179" s="310">
        <f t="shared" ca="1" si="82"/>
        <v>0</v>
      </c>
      <c r="HQ179" s="310">
        <f t="shared" ca="1" si="83"/>
        <v>0</v>
      </c>
      <c r="HR179" s="310">
        <f t="shared" ca="1" si="83"/>
        <v>0</v>
      </c>
      <c r="HS179" s="310">
        <f t="shared" ca="1" si="83"/>
        <v>0</v>
      </c>
      <c r="HT179" s="310">
        <f t="shared" ca="1" si="83"/>
        <v>0</v>
      </c>
      <c r="HU179" s="310">
        <f t="shared" ca="1" si="83"/>
        <v>0</v>
      </c>
      <c r="HV179" s="310">
        <f t="shared" ca="1" si="83"/>
        <v>0</v>
      </c>
      <c r="HW179" s="310">
        <f t="shared" ca="1" si="83"/>
        <v>0</v>
      </c>
      <c r="HX179" s="310">
        <f t="shared" ca="1" si="83"/>
        <v>0</v>
      </c>
      <c r="HY179" s="310">
        <f t="shared" ca="1" si="83"/>
        <v>0</v>
      </c>
      <c r="HZ179" s="310">
        <f t="shared" ca="1" si="83"/>
        <v>0</v>
      </c>
      <c r="IA179" s="310">
        <f t="shared" ca="1" si="83"/>
        <v>0</v>
      </c>
    </row>
    <row r="180" spans="2:235">
      <c r="B180" s="148">
        <v>4</v>
      </c>
      <c r="D180" s="38">
        <f t="shared" si="60"/>
        <v>800</v>
      </c>
      <c r="E180" s="310">
        <f t="shared" ca="1" si="61"/>
        <v>194378.50746268654</v>
      </c>
      <c r="F180" s="310">
        <f t="shared" ca="1" si="61"/>
        <v>194378.50746268654</v>
      </c>
      <c r="G180" s="310">
        <f t="shared" ca="1" si="61"/>
        <v>194378.50746268654</v>
      </c>
      <c r="H180" s="310">
        <f t="shared" ca="1" si="61"/>
        <v>194378.50746268654</v>
      </c>
      <c r="I180" s="310">
        <f t="shared" ca="1" si="61"/>
        <v>194378.50746268654</v>
      </c>
      <c r="J180" s="310">
        <f t="shared" ca="1" si="61"/>
        <v>194378.50746268654</v>
      </c>
      <c r="K180" s="310">
        <f t="shared" ca="1" si="61"/>
        <v>194378.50746268654</v>
      </c>
      <c r="L180" s="310">
        <f t="shared" ca="1" si="61"/>
        <v>194378.50746268654</v>
      </c>
      <c r="M180" s="310">
        <f t="shared" ca="1" si="61"/>
        <v>194378.50746268654</v>
      </c>
      <c r="N180" s="310">
        <f t="shared" ca="1" si="61"/>
        <v>194378.50746268654</v>
      </c>
      <c r="O180" s="310">
        <f t="shared" ca="1" si="62"/>
        <v>194378.50746268654</v>
      </c>
      <c r="P180" s="310">
        <f t="shared" ca="1" si="62"/>
        <v>194378.50746268654</v>
      </c>
      <c r="Q180" s="310">
        <f t="shared" ca="1" si="62"/>
        <v>204097.43283582086</v>
      </c>
      <c r="R180" s="310">
        <f t="shared" ca="1" si="62"/>
        <v>204097.43283582086</v>
      </c>
      <c r="S180" s="310">
        <f t="shared" ca="1" si="62"/>
        <v>204097.43283582086</v>
      </c>
      <c r="T180" s="310">
        <f t="shared" ca="1" si="62"/>
        <v>204097.43283582086</v>
      </c>
      <c r="U180" s="310">
        <f t="shared" ca="1" si="62"/>
        <v>204097.43283582086</v>
      </c>
      <c r="V180" s="310">
        <f t="shared" ca="1" si="62"/>
        <v>204097.43283582086</v>
      </c>
      <c r="W180" s="310">
        <f t="shared" ca="1" si="62"/>
        <v>204097.43283582086</v>
      </c>
      <c r="X180" s="310">
        <f t="shared" ca="1" si="62"/>
        <v>204097.43283582086</v>
      </c>
      <c r="Y180" s="310">
        <f t="shared" ca="1" si="63"/>
        <v>204097.43283582086</v>
      </c>
      <c r="Z180" s="310">
        <f t="shared" ca="1" si="63"/>
        <v>204097.43283582086</v>
      </c>
      <c r="AA180" s="310">
        <f t="shared" ca="1" si="63"/>
        <v>204097.43283582086</v>
      </c>
      <c r="AB180" s="310">
        <f t="shared" ca="1" si="63"/>
        <v>204097.43283582086</v>
      </c>
      <c r="AC180" s="310">
        <f t="shared" ca="1" si="63"/>
        <v>214302.30447761191</v>
      </c>
      <c r="AD180" s="310">
        <f t="shared" ca="1" si="63"/>
        <v>214302.30447761191</v>
      </c>
      <c r="AE180" s="310">
        <f t="shared" ca="1" si="63"/>
        <v>214302.30447761191</v>
      </c>
      <c r="AF180" s="310">
        <f t="shared" ca="1" si="63"/>
        <v>214302.30447761191</v>
      </c>
      <c r="AG180" s="310">
        <f t="shared" ca="1" si="63"/>
        <v>214302.30447761191</v>
      </c>
      <c r="AH180" s="310">
        <f t="shared" ca="1" si="63"/>
        <v>214302.30447761191</v>
      </c>
      <c r="AI180" s="310">
        <f t="shared" ca="1" si="64"/>
        <v>214302.30447761191</v>
      </c>
      <c r="AJ180" s="310">
        <f t="shared" ca="1" si="64"/>
        <v>214302.30447761191</v>
      </c>
      <c r="AK180" s="310">
        <f t="shared" ca="1" si="64"/>
        <v>214302.30447761191</v>
      </c>
      <c r="AL180" s="310">
        <f t="shared" ca="1" si="64"/>
        <v>214302.30447761191</v>
      </c>
      <c r="AM180" s="310">
        <f t="shared" ca="1" si="64"/>
        <v>214302.30447761191</v>
      </c>
      <c r="AN180" s="310">
        <f t="shared" ca="1" si="64"/>
        <v>214302.30447761191</v>
      </c>
      <c r="AO180" s="310">
        <f t="shared" ca="1" si="64"/>
        <v>225017.41970149253</v>
      </c>
      <c r="AP180" s="310">
        <f t="shared" ca="1" si="64"/>
        <v>225017.41970149253</v>
      </c>
      <c r="AQ180" s="310">
        <f t="shared" ca="1" si="64"/>
        <v>225017.41970149253</v>
      </c>
      <c r="AR180" s="310">
        <f t="shared" ca="1" si="64"/>
        <v>225017.41970149253</v>
      </c>
      <c r="AS180" s="310">
        <f t="shared" ca="1" si="65"/>
        <v>225017.41970149253</v>
      </c>
      <c r="AT180" s="310">
        <f t="shared" ca="1" si="65"/>
        <v>225017.41970149253</v>
      </c>
      <c r="AU180" s="310">
        <f t="shared" ca="1" si="65"/>
        <v>225017.41970149253</v>
      </c>
      <c r="AV180" s="310">
        <f t="shared" ca="1" si="65"/>
        <v>225017.41970149253</v>
      </c>
      <c r="AW180" s="310">
        <f t="shared" ca="1" si="65"/>
        <v>225017.41970149253</v>
      </c>
      <c r="AX180" s="310">
        <f t="shared" ca="1" si="65"/>
        <v>225017.41970149253</v>
      </c>
      <c r="AY180" s="310">
        <f t="shared" ca="1" si="65"/>
        <v>225017.41970149253</v>
      </c>
      <c r="AZ180" s="310">
        <f t="shared" ca="1" si="65"/>
        <v>225017.41970149253</v>
      </c>
      <c r="BA180" s="310">
        <f t="shared" ca="1" si="65"/>
        <v>236268.29068656717</v>
      </c>
      <c r="BB180" s="310">
        <f t="shared" ca="1" si="65"/>
        <v>236268.29068656717</v>
      </c>
      <c r="BC180" s="310">
        <f t="shared" ca="1" si="66"/>
        <v>236268.29068656717</v>
      </c>
      <c r="BD180" s="310">
        <f t="shared" ca="1" si="66"/>
        <v>236268.29068656717</v>
      </c>
      <c r="BE180" s="310">
        <f t="shared" ca="1" si="66"/>
        <v>236268.29068656717</v>
      </c>
      <c r="BF180" s="310">
        <f t="shared" ca="1" si="66"/>
        <v>236268.29068656717</v>
      </c>
      <c r="BG180" s="310">
        <f t="shared" ca="1" si="66"/>
        <v>236268.29068656717</v>
      </c>
      <c r="BH180" s="310">
        <f t="shared" ca="1" si="66"/>
        <v>236268.29068656717</v>
      </c>
      <c r="BI180" s="310">
        <f t="shared" ca="1" si="66"/>
        <v>236268.29068656717</v>
      </c>
      <c r="BJ180" s="310">
        <f t="shared" ca="1" si="66"/>
        <v>236268.29068656717</v>
      </c>
      <c r="BK180" s="310">
        <f t="shared" ca="1" si="66"/>
        <v>236268.29068656717</v>
      </c>
      <c r="BL180" s="310">
        <f t="shared" ca="1" si="66"/>
        <v>236268.29068656717</v>
      </c>
      <c r="BM180" s="310">
        <f t="shared" ca="1" si="67"/>
        <v>248081.7052208955</v>
      </c>
      <c r="BN180" s="310">
        <f t="shared" ca="1" si="67"/>
        <v>248081.7052208955</v>
      </c>
      <c r="BO180" s="310">
        <f t="shared" ca="1" si="67"/>
        <v>248081.7052208955</v>
      </c>
      <c r="BP180" s="310">
        <f t="shared" ca="1" si="67"/>
        <v>248081.7052208955</v>
      </c>
      <c r="BQ180" s="310">
        <f t="shared" ca="1" si="67"/>
        <v>248081.7052208955</v>
      </c>
      <c r="BR180" s="310">
        <f t="shared" ca="1" si="67"/>
        <v>248081.7052208955</v>
      </c>
      <c r="BS180" s="310">
        <f t="shared" ca="1" si="67"/>
        <v>248081.7052208955</v>
      </c>
      <c r="BT180" s="310">
        <f t="shared" ca="1" si="67"/>
        <v>248081.7052208955</v>
      </c>
      <c r="BU180" s="310">
        <f t="shared" ca="1" si="67"/>
        <v>248081.7052208955</v>
      </c>
      <c r="BV180" s="310">
        <f t="shared" ca="1" si="67"/>
        <v>248081.7052208955</v>
      </c>
      <c r="BW180" s="310">
        <f t="shared" ca="1" si="68"/>
        <v>248081.7052208955</v>
      </c>
      <c r="BX180" s="310">
        <f t="shared" ca="1" si="68"/>
        <v>248081.7052208955</v>
      </c>
      <c r="BY180" s="310">
        <f t="shared" ca="1" si="68"/>
        <v>260485.79048194029</v>
      </c>
      <c r="BZ180" s="310">
        <f t="shared" ca="1" si="68"/>
        <v>260485.79048194029</v>
      </c>
      <c r="CA180" s="310">
        <f t="shared" ca="1" si="68"/>
        <v>260485.79048194029</v>
      </c>
      <c r="CB180" s="310">
        <f t="shared" ca="1" si="68"/>
        <v>260485.79048194029</v>
      </c>
      <c r="CC180" s="310">
        <f t="shared" ca="1" si="68"/>
        <v>260485.79048194029</v>
      </c>
      <c r="CD180" s="310">
        <f t="shared" ca="1" si="68"/>
        <v>260485.79048194029</v>
      </c>
      <c r="CE180" s="310">
        <f t="shared" ca="1" si="68"/>
        <v>260485.79048194029</v>
      </c>
      <c r="CF180" s="310">
        <f t="shared" ca="1" si="68"/>
        <v>260485.79048194029</v>
      </c>
      <c r="CG180" s="310">
        <f t="shared" ca="1" si="69"/>
        <v>260485.79048194029</v>
      </c>
      <c r="CH180" s="310">
        <f t="shared" ca="1" si="69"/>
        <v>260485.79048194029</v>
      </c>
      <c r="CI180" s="310">
        <f t="shared" ca="1" si="69"/>
        <v>260485.79048194029</v>
      </c>
      <c r="CJ180" s="310">
        <f t="shared" ca="1" si="69"/>
        <v>260485.79048194029</v>
      </c>
      <c r="CK180" s="310">
        <f t="shared" ca="1" si="69"/>
        <v>273510.08000603731</v>
      </c>
      <c r="CL180" s="310">
        <f t="shared" ca="1" si="69"/>
        <v>273510.08000603731</v>
      </c>
      <c r="CM180" s="310">
        <f t="shared" ca="1" si="69"/>
        <v>273510.08000603731</v>
      </c>
      <c r="CN180" s="310">
        <f t="shared" ca="1" si="69"/>
        <v>273510.08000603731</v>
      </c>
      <c r="CO180" s="310">
        <f t="shared" ca="1" si="69"/>
        <v>273510.08000603731</v>
      </c>
      <c r="CP180" s="310">
        <f t="shared" ca="1" si="69"/>
        <v>273510.08000603731</v>
      </c>
      <c r="CQ180" s="310">
        <f t="shared" ca="1" si="70"/>
        <v>273510.08000603731</v>
      </c>
      <c r="CR180" s="310">
        <f t="shared" ca="1" si="70"/>
        <v>273510.08000603731</v>
      </c>
      <c r="CS180" s="310">
        <f t="shared" ca="1" si="70"/>
        <v>273510.08000603731</v>
      </c>
      <c r="CT180" s="310">
        <f t="shared" ca="1" si="70"/>
        <v>273510.08000603731</v>
      </c>
      <c r="CU180" s="310">
        <f t="shared" ca="1" si="70"/>
        <v>273510.08000603731</v>
      </c>
      <c r="CV180" s="310">
        <f t="shared" ca="1" si="70"/>
        <v>273510.08000603731</v>
      </c>
      <c r="CW180" s="310">
        <f t="shared" ca="1" si="70"/>
        <v>287185.5840063392</v>
      </c>
      <c r="CX180" s="310">
        <f t="shared" ca="1" si="70"/>
        <v>287185.5840063392</v>
      </c>
      <c r="CY180" s="310">
        <f t="shared" ca="1" si="70"/>
        <v>287185.5840063392</v>
      </c>
      <c r="CZ180" s="310">
        <f t="shared" ca="1" si="70"/>
        <v>287185.5840063392</v>
      </c>
      <c r="DA180" s="310">
        <f t="shared" ca="1" si="71"/>
        <v>287185.5840063392</v>
      </c>
      <c r="DB180" s="310">
        <f t="shared" ca="1" si="71"/>
        <v>287185.5840063392</v>
      </c>
      <c r="DC180" s="310">
        <f t="shared" ca="1" si="71"/>
        <v>287185.5840063392</v>
      </c>
      <c r="DD180" s="310">
        <f t="shared" ca="1" si="71"/>
        <v>287185.5840063392</v>
      </c>
      <c r="DE180" s="310">
        <f t="shared" ca="1" si="71"/>
        <v>287185.5840063392</v>
      </c>
      <c r="DF180" s="310">
        <f t="shared" ca="1" si="71"/>
        <v>287185.5840063392</v>
      </c>
      <c r="DG180" s="310">
        <f t="shared" ca="1" si="71"/>
        <v>287185.5840063392</v>
      </c>
      <c r="DH180" s="310">
        <f t="shared" ca="1" si="71"/>
        <v>287185.5840063392</v>
      </c>
      <c r="DI180" s="310">
        <f t="shared" ca="1" si="71"/>
        <v>301544.86320665618</v>
      </c>
      <c r="DJ180" s="310">
        <f t="shared" ca="1" si="71"/>
        <v>301544.86320665618</v>
      </c>
      <c r="DK180" s="310">
        <f t="shared" ca="1" si="72"/>
        <v>301544.86320665618</v>
      </c>
      <c r="DL180" s="310">
        <f t="shared" ca="1" si="72"/>
        <v>301544.86320665618</v>
      </c>
      <c r="DM180" s="310">
        <f t="shared" ca="1" si="72"/>
        <v>301544.86320665618</v>
      </c>
      <c r="DN180" s="310">
        <f t="shared" ca="1" si="72"/>
        <v>301544.86320665618</v>
      </c>
      <c r="DO180" s="310">
        <f t="shared" ca="1" si="72"/>
        <v>301544.86320665618</v>
      </c>
      <c r="DP180" s="310">
        <f t="shared" ca="1" si="72"/>
        <v>301544.86320665618</v>
      </c>
      <c r="DQ180" s="310">
        <f t="shared" ca="1" si="72"/>
        <v>301544.86320665618</v>
      </c>
      <c r="DR180" s="310">
        <f t="shared" ca="1" si="72"/>
        <v>301544.86320665618</v>
      </c>
      <c r="DS180" s="310">
        <f t="shared" ca="1" si="72"/>
        <v>301544.86320665618</v>
      </c>
      <c r="DT180" s="310">
        <f t="shared" ca="1" si="72"/>
        <v>301544.86320665618</v>
      </c>
      <c r="DU180" s="310">
        <f t="shared" ca="1" si="73"/>
        <v>316622.10636698897</v>
      </c>
      <c r="DV180" s="310">
        <f t="shared" ca="1" si="73"/>
        <v>316622.10636698897</v>
      </c>
      <c r="DW180" s="310">
        <f t="shared" ca="1" si="73"/>
        <v>316622.10636698897</v>
      </c>
      <c r="DX180" s="310">
        <f t="shared" ca="1" si="73"/>
        <v>316622.10636698897</v>
      </c>
      <c r="DY180" s="310">
        <f t="shared" ca="1" si="73"/>
        <v>316622.10636698897</v>
      </c>
      <c r="DZ180" s="310">
        <f t="shared" ca="1" si="73"/>
        <v>316622.10636698897</v>
      </c>
      <c r="EA180" s="310">
        <f t="shared" ca="1" si="73"/>
        <v>316622.10636698897</v>
      </c>
      <c r="EB180" s="310">
        <f t="shared" ca="1" si="73"/>
        <v>316622.10636698897</v>
      </c>
      <c r="EC180" s="310">
        <f t="shared" ca="1" si="73"/>
        <v>316622.10636698897</v>
      </c>
      <c r="ED180" s="310">
        <f t="shared" ca="1" si="73"/>
        <v>316622.10636698897</v>
      </c>
      <c r="EE180" s="310">
        <f t="shared" ca="1" si="74"/>
        <v>316622.10636698897</v>
      </c>
      <c r="EF180" s="310">
        <f t="shared" ca="1" si="74"/>
        <v>316622.10636698897</v>
      </c>
      <c r="EG180" s="310">
        <f t="shared" ca="1" si="74"/>
        <v>332453.21168533847</v>
      </c>
      <c r="EH180" s="310">
        <f t="shared" ca="1" si="74"/>
        <v>332453.21168533847</v>
      </c>
      <c r="EI180" s="310">
        <f t="shared" ca="1" si="74"/>
        <v>332453.21168533847</v>
      </c>
      <c r="EJ180" s="310">
        <f t="shared" ca="1" si="74"/>
        <v>332453.21168533847</v>
      </c>
      <c r="EK180" s="310">
        <f t="shared" ca="1" si="74"/>
        <v>332453.21168533847</v>
      </c>
      <c r="EL180" s="310">
        <f t="shared" ca="1" si="74"/>
        <v>332453.21168533847</v>
      </c>
      <c r="EM180" s="310">
        <f t="shared" ca="1" si="74"/>
        <v>332453.21168533847</v>
      </c>
      <c r="EN180" s="310">
        <f t="shared" ca="1" si="74"/>
        <v>332453.21168533847</v>
      </c>
      <c r="EO180" s="310">
        <f t="shared" ca="1" si="75"/>
        <v>332453.21168533847</v>
      </c>
      <c r="EP180" s="310">
        <f t="shared" ca="1" si="75"/>
        <v>332453.21168533847</v>
      </c>
      <c r="EQ180" s="310">
        <f t="shared" ca="1" si="75"/>
        <v>332453.21168533847</v>
      </c>
      <c r="ER180" s="310">
        <f t="shared" ca="1" si="75"/>
        <v>332453.21168533847</v>
      </c>
      <c r="ES180" s="310">
        <f t="shared" ca="1" si="75"/>
        <v>349075.8722696054</v>
      </c>
      <c r="ET180" s="310">
        <f t="shared" ca="1" si="75"/>
        <v>349075.8722696054</v>
      </c>
      <c r="EU180" s="310">
        <f t="shared" ca="1" si="75"/>
        <v>349075.8722696054</v>
      </c>
      <c r="EV180" s="310">
        <f t="shared" ca="1" si="75"/>
        <v>349075.8722696054</v>
      </c>
      <c r="EW180" s="310">
        <f t="shared" ca="1" si="75"/>
        <v>349075.8722696054</v>
      </c>
      <c r="EX180" s="310">
        <f t="shared" ca="1" si="75"/>
        <v>349075.8722696054</v>
      </c>
      <c r="EY180" s="310">
        <f t="shared" ca="1" si="76"/>
        <v>349075.8722696054</v>
      </c>
      <c r="EZ180" s="310">
        <f t="shared" ca="1" si="76"/>
        <v>349075.8722696054</v>
      </c>
      <c r="FA180" s="310">
        <f t="shared" ca="1" si="76"/>
        <v>349075.8722696054</v>
      </c>
      <c r="FB180" s="310">
        <f t="shared" ca="1" si="76"/>
        <v>349075.8722696054</v>
      </c>
      <c r="FC180" s="310">
        <f t="shared" ca="1" si="76"/>
        <v>349075.8722696054</v>
      </c>
      <c r="FD180" s="310">
        <f t="shared" ca="1" si="76"/>
        <v>349075.8722696054</v>
      </c>
      <c r="FE180" s="310">
        <f t="shared" ca="1" si="76"/>
        <v>366529.66588308569</v>
      </c>
      <c r="FF180" s="310">
        <f t="shared" ca="1" si="76"/>
        <v>366529.66588308569</v>
      </c>
      <c r="FG180" s="310">
        <f t="shared" ca="1" si="76"/>
        <v>366529.66588308569</v>
      </c>
      <c r="FH180" s="310">
        <f t="shared" ca="1" si="76"/>
        <v>366529.66588308569</v>
      </c>
      <c r="FI180" s="310">
        <f t="shared" ca="1" si="77"/>
        <v>366529.66588308569</v>
      </c>
      <c r="FJ180" s="310">
        <f t="shared" ca="1" si="77"/>
        <v>366529.66588308569</v>
      </c>
      <c r="FK180" s="310">
        <f t="shared" ca="1" si="77"/>
        <v>366529.66588308569</v>
      </c>
      <c r="FL180" s="310">
        <f t="shared" ca="1" si="77"/>
        <v>366529.66588308569</v>
      </c>
      <c r="FM180" s="310">
        <f t="shared" ca="1" si="77"/>
        <v>366529.66588308569</v>
      </c>
      <c r="FN180" s="310">
        <f t="shared" ca="1" si="77"/>
        <v>366529.66588308569</v>
      </c>
      <c r="FO180" s="310">
        <f t="shared" ca="1" si="77"/>
        <v>366529.66588308569</v>
      </c>
      <c r="FP180" s="310">
        <f t="shared" ca="1" si="77"/>
        <v>366529.66588308569</v>
      </c>
      <c r="FQ180" s="310">
        <f t="shared" ca="1" si="77"/>
        <v>0</v>
      </c>
      <c r="FR180" s="310">
        <f t="shared" ca="1" si="77"/>
        <v>0</v>
      </c>
      <c r="FS180" s="310">
        <f t="shared" ca="1" si="78"/>
        <v>0</v>
      </c>
      <c r="FT180" s="310">
        <f t="shared" ca="1" si="78"/>
        <v>0</v>
      </c>
      <c r="FU180" s="310">
        <f t="shared" ca="1" si="78"/>
        <v>0</v>
      </c>
      <c r="FV180" s="310">
        <f t="shared" ca="1" si="78"/>
        <v>0</v>
      </c>
      <c r="FW180" s="310">
        <f t="shared" ca="1" si="78"/>
        <v>0</v>
      </c>
      <c r="FX180" s="310">
        <f t="shared" ca="1" si="78"/>
        <v>0</v>
      </c>
      <c r="FY180" s="310">
        <f t="shared" ca="1" si="78"/>
        <v>0</v>
      </c>
      <c r="FZ180" s="310">
        <f t="shared" ca="1" si="78"/>
        <v>0</v>
      </c>
      <c r="GA180" s="310">
        <f t="shared" ca="1" si="78"/>
        <v>0</v>
      </c>
      <c r="GB180" s="310">
        <f t="shared" ca="1" si="78"/>
        <v>0</v>
      </c>
      <c r="GC180" s="310">
        <f t="shared" ca="1" si="79"/>
        <v>0</v>
      </c>
      <c r="GD180" s="310">
        <f t="shared" ca="1" si="79"/>
        <v>0</v>
      </c>
      <c r="GE180" s="310">
        <f t="shared" ca="1" si="79"/>
        <v>0</v>
      </c>
      <c r="GF180" s="310">
        <f t="shared" ca="1" si="79"/>
        <v>0</v>
      </c>
      <c r="GG180" s="310">
        <f t="shared" ca="1" si="79"/>
        <v>0</v>
      </c>
      <c r="GH180" s="310">
        <f t="shared" ca="1" si="79"/>
        <v>0</v>
      </c>
      <c r="GI180" s="310">
        <f t="shared" ca="1" si="79"/>
        <v>0</v>
      </c>
      <c r="GJ180" s="310">
        <f t="shared" ca="1" si="79"/>
        <v>0</v>
      </c>
      <c r="GK180" s="310">
        <f t="shared" ca="1" si="79"/>
        <v>0</v>
      </c>
      <c r="GL180" s="310">
        <f t="shared" ca="1" si="79"/>
        <v>0</v>
      </c>
      <c r="GM180" s="310">
        <f t="shared" ca="1" si="80"/>
        <v>0</v>
      </c>
      <c r="GN180" s="310">
        <f t="shared" ca="1" si="80"/>
        <v>0</v>
      </c>
      <c r="GO180" s="310">
        <f t="shared" ca="1" si="80"/>
        <v>0</v>
      </c>
      <c r="GP180" s="310">
        <f t="shared" ca="1" si="80"/>
        <v>0</v>
      </c>
      <c r="GQ180" s="310">
        <f t="shared" ca="1" si="80"/>
        <v>0</v>
      </c>
      <c r="GR180" s="310">
        <f t="shared" ca="1" si="80"/>
        <v>0</v>
      </c>
      <c r="GS180" s="310">
        <f t="shared" ca="1" si="80"/>
        <v>0</v>
      </c>
      <c r="GT180" s="310">
        <f t="shared" ca="1" si="80"/>
        <v>0</v>
      </c>
      <c r="GU180" s="310">
        <f t="shared" ca="1" si="80"/>
        <v>0</v>
      </c>
      <c r="GV180" s="310">
        <f t="shared" ca="1" si="80"/>
        <v>0</v>
      </c>
      <c r="GW180" s="310">
        <f t="shared" ca="1" si="81"/>
        <v>0</v>
      </c>
      <c r="GX180" s="310">
        <f t="shared" ca="1" si="81"/>
        <v>0</v>
      </c>
      <c r="GY180" s="310">
        <f t="shared" ca="1" si="81"/>
        <v>0</v>
      </c>
      <c r="GZ180" s="310">
        <f t="shared" ca="1" si="81"/>
        <v>0</v>
      </c>
      <c r="HA180" s="310">
        <f t="shared" ca="1" si="81"/>
        <v>0</v>
      </c>
      <c r="HB180" s="310">
        <f t="shared" ca="1" si="81"/>
        <v>0</v>
      </c>
      <c r="HC180" s="310">
        <f t="shared" ca="1" si="81"/>
        <v>0</v>
      </c>
      <c r="HD180" s="310">
        <f t="shared" ca="1" si="81"/>
        <v>0</v>
      </c>
      <c r="HE180" s="310">
        <f t="shared" ca="1" si="81"/>
        <v>0</v>
      </c>
      <c r="HF180" s="310">
        <f t="shared" ca="1" si="81"/>
        <v>0</v>
      </c>
      <c r="HG180" s="310">
        <f t="shared" ca="1" si="82"/>
        <v>0</v>
      </c>
      <c r="HH180" s="310">
        <f t="shared" ca="1" si="82"/>
        <v>0</v>
      </c>
      <c r="HI180" s="310">
        <f t="shared" ca="1" si="82"/>
        <v>0</v>
      </c>
      <c r="HJ180" s="310">
        <f t="shared" ca="1" si="82"/>
        <v>0</v>
      </c>
      <c r="HK180" s="310">
        <f t="shared" ca="1" si="82"/>
        <v>0</v>
      </c>
      <c r="HL180" s="310">
        <f t="shared" ca="1" si="82"/>
        <v>0</v>
      </c>
      <c r="HM180" s="310">
        <f t="shared" ca="1" si="82"/>
        <v>0</v>
      </c>
      <c r="HN180" s="310">
        <f t="shared" ca="1" si="82"/>
        <v>0</v>
      </c>
      <c r="HO180" s="310">
        <f t="shared" ca="1" si="82"/>
        <v>0</v>
      </c>
      <c r="HP180" s="310">
        <f t="shared" ca="1" si="82"/>
        <v>0</v>
      </c>
      <c r="HQ180" s="310">
        <f t="shared" ca="1" si="83"/>
        <v>0</v>
      </c>
      <c r="HR180" s="310">
        <f t="shared" ca="1" si="83"/>
        <v>0</v>
      </c>
      <c r="HS180" s="310">
        <f t="shared" ca="1" si="83"/>
        <v>0</v>
      </c>
      <c r="HT180" s="310">
        <f t="shared" ca="1" si="83"/>
        <v>0</v>
      </c>
      <c r="HU180" s="310">
        <f t="shared" ca="1" si="83"/>
        <v>0</v>
      </c>
      <c r="HV180" s="310">
        <f t="shared" ca="1" si="83"/>
        <v>0</v>
      </c>
      <c r="HW180" s="310">
        <f t="shared" ca="1" si="83"/>
        <v>0</v>
      </c>
      <c r="HX180" s="310">
        <f t="shared" ca="1" si="83"/>
        <v>0</v>
      </c>
      <c r="HY180" s="310">
        <f t="shared" ca="1" si="83"/>
        <v>0</v>
      </c>
      <c r="HZ180" s="310">
        <f t="shared" ca="1" si="83"/>
        <v>0</v>
      </c>
      <c r="IA180" s="310">
        <f t="shared" ca="1" si="83"/>
        <v>0</v>
      </c>
    </row>
    <row r="181" spans="2:235">
      <c r="B181" s="148">
        <v>5</v>
      </c>
      <c r="D181" s="38">
        <f t="shared" si="60"/>
        <v>25</v>
      </c>
      <c r="E181" s="310">
        <f t="shared" ca="1" si="61"/>
        <v>13016.417910447763</v>
      </c>
      <c r="F181" s="310">
        <f t="shared" ca="1" si="61"/>
        <v>13016.417910447763</v>
      </c>
      <c r="G181" s="310">
        <f t="shared" ca="1" si="61"/>
        <v>13016.417910447763</v>
      </c>
      <c r="H181" s="310">
        <f t="shared" ca="1" si="61"/>
        <v>13016.417910447763</v>
      </c>
      <c r="I181" s="310">
        <f t="shared" ca="1" si="61"/>
        <v>13016.417910447763</v>
      </c>
      <c r="J181" s="310">
        <f t="shared" ca="1" si="61"/>
        <v>13016.417910447763</v>
      </c>
      <c r="K181" s="310">
        <f t="shared" ca="1" si="61"/>
        <v>13016.417910447763</v>
      </c>
      <c r="L181" s="310">
        <f t="shared" ca="1" si="61"/>
        <v>13016.417910447763</v>
      </c>
      <c r="M181" s="310">
        <f t="shared" ca="1" si="61"/>
        <v>13016.417910447763</v>
      </c>
      <c r="N181" s="310">
        <f t="shared" ca="1" si="61"/>
        <v>13016.417910447763</v>
      </c>
      <c r="O181" s="310">
        <f t="shared" ca="1" si="62"/>
        <v>13016.417910447763</v>
      </c>
      <c r="P181" s="310">
        <f t="shared" ca="1" si="62"/>
        <v>13016.417910447763</v>
      </c>
      <c r="Q181" s="310">
        <f t="shared" ca="1" si="62"/>
        <v>13667.238805970153</v>
      </c>
      <c r="R181" s="310">
        <f t="shared" ca="1" si="62"/>
        <v>13667.238805970153</v>
      </c>
      <c r="S181" s="310">
        <f t="shared" ca="1" si="62"/>
        <v>13667.238805970153</v>
      </c>
      <c r="T181" s="310">
        <f t="shared" ca="1" si="62"/>
        <v>13667.238805970153</v>
      </c>
      <c r="U181" s="310">
        <f t="shared" ca="1" si="62"/>
        <v>13667.238805970153</v>
      </c>
      <c r="V181" s="310">
        <f t="shared" ca="1" si="62"/>
        <v>13667.238805970153</v>
      </c>
      <c r="W181" s="310">
        <f t="shared" ca="1" si="62"/>
        <v>13667.238805970153</v>
      </c>
      <c r="X181" s="310">
        <f t="shared" ca="1" si="62"/>
        <v>13667.238805970153</v>
      </c>
      <c r="Y181" s="310">
        <f t="shared" ca="1" si="63"/>
        <v>13667.238805970153</v>
      </c>
      <c r="Z181" s="310">
        <f t="shared" ca="1" si="63"/>
        <v>13667.238805970153</v>
      </c>
      <c r="AA181" s="310">
        <f t="shared" ca="1" si="63"/>
        <v>13667.238805970153</v>
      </c>
      <c r="AB181" s="310">
        <f t="shared" ca="1" si="63"/>
        <v>13667.238805970153</v>
      </c>
      <c r="AC181" s="310">
        <f t="shared" ca="1" si="63"/>
        <v>14350.600746268659</v>
      </c>
      <c r="AD181" s="310">
        <f t="shared" ca="1" si="63"/>
        <v>14350.600746268659</v>
      </c>
      <c r="AE181" s="310">
        <f t="shared" ca="1" si="63"/>
        <v>14350.600746268659</v>
      </c>
      <c r="AF181" s="310">
        <f t="shared" ca="1" si="63"/>
        <v>14350.600746268659</v>
      </c>
      <c r="AG181" s="310">
        <f t="shared" ca="1" si="63"/>
        <v>14350.600746268659</v>
      </c>
      <c r="AH181" s="310">
        <f t="shared" ca="1" si="63"/>
        <v>14350.600746268659</v>
      </c>
      <c r="AI181" s="310">
        <f t="shared" ca="1" si="64"/>
        <v>14350.600746268659</v>
      </c>
      <c r="AJ181" s="310">
        <f t="shared" ca="1" si="64"/>
        <v>14350.600746268659</v>
      </c>
      <c r="AK181" s="310">
        <f t="shared" ca="1" si="64"/>
        <v>14350.600746268659</v>
      </c>
      <c r="AL181" s="310">
        <f t="shared" ca="1" si="64"/>
        <v>14350.600746268659</v>
      </c>
      <c r="AM181" s="310">
        <f t="shared" ca="1" si="64"/>
        <v>14350.600746268659</v>
      </c>
      <c r="AN181" s="310">
        <f t="shared" ca="1" si="64"/>
        <v>14350.600746268659</v>
      </c>
      <c r="AO181" s="310">
        <f t="shared" ca="1" si="64"/>
        <v>15068.130783582093</v>
      </c>
      <c r="AP181" s="310">
        <f t="shared" ca="1" si="64"/>
        <v>15068.130783582093</v>
      </c>
      <c r="AQ181" s="310">
        <f t="shared" ca="1" si="64"/>
        <v>15068.130783582093</v>
      </c>
      <c r="AR181" s="310">
        <f t="shared" ca="1" si="64"/>
        <v>15068.130783582093</v>
      </c>
      <c r="AS181" s="310">
        <f t="shared" ca="1" si="65"/>
        <v>15068.130783582093</v>
      </c>
      <c r="AT181" s="310">
        <f t="shared" ca="1" si="65"/>
        <v>15068.130783582093</v>
      </c>
      <c r="AU181" s="310">
        <f t="shared" ca="1" si="65"/>
        <v>15068.130783582093</v>
      </c>
      <c r="AV181" s="310">
        <f t="shared" ca="1" si="65"/>
        <v>15068.130783582093</v>
      </c>
      <c r="AW181" s="310">
        <f t="shared" ca="1" si="65"/>
        <v>15068.130783582093</v>
      </c>
      <c r="AX181" s="310">
        <f t="shared" ca="1" si="65"/>
        <v>15068.130783582093</v>
      </c>
      <c r="AY181" s="310">
        <f t="shared" ca="1" si="65"/>
        <v>15068.130783582093</v>
      </c>
      <c r="AZ181" s="310">
        <f t="shared" ca="1" si="65"/>
        <v>15068.130783582093</v>
      </c>
      <c r="BA181" s="310">
        <f t="shared" ca="1" si="65"/>
        <v>15821.537322761202</v>
      </c>
      <c r="BB181" s="310">
        <f t="shared" ca="1" si="65"/>
        <v>15821.537322761202</v>
      </c>
      <c r="BC181" s="310">
        <f t="shared" ca="1" si="66"/>
        <v>15821.537322761202</v>
      </c>
      <c r="BD181" s="310">
        <f t="shared" ca="1" si="66"/>
        <v>15821.537322761202</v>
      </c>
      <c r="BE181" s="310">
        <f t="shared" ca="1" si="66"/>
        <v>15821.537322761202</v>
      </c>
      <c r="BF181" s="310">
        <f t="shared" ca="1" si="66"/>
        <v>15821.537322761202</v>
      </c>
      <c r="BG181" s="310">
        <f t="shared" ca="1" si="66"/>
        <v>15821.537322761202</v>
      </c>
      <c r="BH181" s="310">
        <f t="shared" ca="1" si="66"/>
        <v>15821.537322761202</v>
      </c>
      <c r="BI181" s="310">
        <f t="shared" ca="1" si="66"/>
        <v>15821.537322761202</v>
      </c>
      <c r="BJ181" s="310">
        <f t="shared" ca="1" si="66"/>
        <v>15821.537322761202</v>
      </c>
      <c r="BK181" s="310">
        <f t="shared" ca="1" si="66"/>
        <v>15821.537322761202</v>
      </c>
      <c r="BL181" s="310">
        <f t="shared" ca="1" si="66"/>
        <v>15821.537322761202</v>
      </c>
      <c r="BM181" s="310">
        <f t="shared" ca="1" si="67"/>
        <v>16612.614188899261</v>
      </c>
      <c r="BN181" s="310">
        <f t="shared" ca="1" si="67"/>
        <v>16612.614188899261</v>
      </c>
      <c r="BO181" s="310">
        <f t="shared" ca="1" si="67"/>
        <v>16612.614188899261</v>
      </c>
      <c r="BP181" s="310">
        <f t="shared" ca="1" si="67"/>
        <v>16612.614188899261</v>
      </c>
      <c r="BQ181" s="310">
        <f t="shared" ca="1" si="67"/>
        <v>16612.614188899261</v>
      </c>
      <c r="BR181" s="310">
        <f t="shared" ca="1" si="67"/>
        <v>16612.614188899261</v>
      </c>
      <c r="BS181" s="310">
        <f t="shared" ca="1" si="67"/>
        <v>16612.614188899261</v>
      </c>
      <c r="BT181" s="310">
        <f t="shared" ca="1" si="67"/>
        <v>16612.614188899261</v>
      </c>
      <c r="BU181" s="310">
        <f t="shared" ca="1" si="67"/>
        <v>16612.614188899261</v>
      </c>
      <c r="BV181" s="310">
        <f t="shared" ca="1" si="67"/>
        <v>16612.614188899261</v>
      </c>
      <c r="BW181" s="310">
        <f t="shared" ca="1" si="68"/>
        <v>16612.614188899261</v>
      </c>
      <c r="BX181" s="310">
        <f t="shared" ca="1" si="68"/>
        <v>16612.614188899261</v>
      </c>
      <c r="BY181" s="310">
        <f t="shared" ca="1" si="68"/>
        <v>17443.244898344223</v>
      </c>
      <c r="BZ181" s="310">
        <f t="shared" ca="1" si="68"/>
        <v>17443.244898344223</v>
      </c>
      <c r="CA181" s="310">
        <f t="shared" ca="1" si="68"/>
        <v>17443.244898344223</v>
      </c>
      <c r="CB181" s="310">
        <f t="shared" ca="1" si="68"/>
        <v>17443.244898344223</v>
      </c>
      <c r="CC181" s="310">
        <f t="shared" ca="1" si="68"/>
        <v>17443.244898344223</v>
      </c>
      <c r="CD181" s="310">
        <f t="shared" ca="1" si="68"/>
        <v>17443.244898344223</v>
      </c>
      <c r="CE181" s="310">
        <f t="shared" ca="1" si="68"/>
        <v>17443.244898344223</v>
      </c>
      <c r="CF181" s="310">
        <f t="shared" ca="1" si="68"/>
        <v>17443.244898344223</v>
      </c>
      <c r="CG181" s="310">
        <f t="shared" ca="1" si="69"/>
        <v>17443.244898344223</v>
      </c>
      <c r="CH181" s="310">
        <f t="shared" ca="1" si="69"/>
        <v>17443.244898344223</v>
      </c>
      <c r="CI181" s="310">
        <f t="shared" ca="1" si="69"/>
        <v>17443.244898344223</v>
      </c>
      <c r="CJ181" s="310">
        <f t="shared" ca="1" si="69"/>
        <v>17443.244898344223</v>
      </c>
      <c r="CK181" s="310">
        <f t="shared" ca="1" si="69"/>
        <v>18315.40714326144</v>
      </c>
      <c r="CL181" s="310">
        <f t="shared" ca="1" si="69"/>
        <v>18315.40714326144</v>
      </c>
      <c r="CM181" s="310">
        <f t="shared" ca="1" si="69"/>
        <v>18315.40714326144</v>
      </c>
      <c r="CN181" s="310">
        <f t="shared" ca="1" si="69"/>
        <v>18315.40714326144</v>
      </c>
      <c r="CO181" s="310">
        <f t="shared" ca="1" si="69"/>
        <v>18315.40714326144</v>
      </c>
      <c r="CP181" s="310">
        <f t="shared" ca="1" si="69"/>
        <v>18315.40714326144</v>
      </c>
      <c r="CQ181" s="310">
        <f t="shared" ca="1" si="70"/>
        <v>18315.40714326144</v>
      </c>
      <c r="CR181" s="310">
        <f t="shared" ca="1" si="70"/>
        <v>18315.40714326144</v>
      </c>
      <c r="CS181" s="310">
        <f t="shared" ca="1" si="70"/>
        <v>18315.40714326144</v>
      </c>
      <c r="CT181" s="310">
        <f t="shared" ca="1" si="70"/>
        <v>18315.40714326144</v>
      </c>
      <c r="CU181" s="310">
        <f t="shared" ca="1" si="70"/>
        <v>18315.40714326144</v>
      </c>
      <c r="CV181" s="310">
        <f t="shared" ca="1" si="70"/>
        <v>18315.40714326144</v>
      </c>
      <c r="CW181" s="310">
        <f t="shared" ca="1" si="70"/>
        <v>19231.17750042451</v>
      </c>
      <c r="CX181" s="310">
        <f t="shared" ca="1" si="70"/>
        <v>19231.17750042451</v>
      </c>
      <c r="CY181" s="310">
        <f t="shared" ca="1" si="70"/>
        <v>19231.17750042451</v>
      </c>
      <c r="CZ181" s="310">
        <f t="shared" ca="1" si="70"/>
        <v>19231.17750042451</v>
      </c>
      <c r="DA181" s="310">
        <f t="shared" ca="1" si="71"/>
        <v>19231.17750042451</v>
      </c>
      <c r="DB181" s="310">
        <f t="shared" ca="1" si="71"/>
        <v>19231.17750042451</v>
      </c>
      <c r="DC181" s="310">
        <f t="shared" ca="1" si="71"/>
        <v>19231.17750042451</v>
      </c>
      <c r="DD181" s="310">
        <f t="shared" ca="1" si="71"/>
        <v>19231.17750042451</v>
      </c>
      <c r="DE181" s="310">
        <f t="shared" ca="1" si="71"/>
        <v>19231.17750042451</v>
      </c>
      <c r="DF181" s="310">
        <f t="shared" ca="1" si="71"/>
        <v>19231.17750042451</v>
      </c>
      <c r="DG181" s="310">
        <f t="shared" ca="1" si="71"/>
        <v>19231.17750042451</v>
      </c>
      <c r="DH181" s="310">
        <f t="shared" ca="1" si="71"/>
        <v>19231.17750042451</v>
      </c>
      <c r="DI181" s="310">
        <f t="shared" ca="1" si="71"/>
        <v>20192.736375445736</v>
      </c>
      <c r="DJ181" s="310">
        <f t="shared" ca="1" si="71"/>
        <v>20192.736375445736</v>
      </c>
      <c r="DK181" s="310">
        <f t="shared" ca="1" si="72"/>
        <v>20192.736375445736</v>
      </c>
      <c r="DL181" s="310">
        <f t="shared" ca="1" si="72"/>
        <v>20192.736375445736</v>
      </c>
      <c r="DM181" s="310">
        <f t="shared" ca="1" si="72"/>
        <v>20192.736375445736</v>
      </c>
      <c r="DN181" s="310">
        <f t="shared" ca="1" si="72"/>
        <v>20192.736375445736</v>
      </c>
      <c r="DO181" s="310">
        <f t="shared" ca="1" si="72"/>
        <v>20192.736375445736</v>
      </c>
      <c r="DP181" s="310">
        <f t="shared" ca="1" si="72"/>
        <v>20192.736375445736</v>
      </c>
      <c r="DQ181" s="310">
        <f t="shared" ca="1" si="72"/>
        <v>20192.736375445736</v>
      </c>
      <c r="DR181" s="310">
        <f t="shared" ca="1" si="72"/>
        <v>20192.736375445736</v>
      </c>
      <c r="DS181" s="310">
        <f t="shared" ca="1" si="72"/>
        <v>20192.736375445736</v>
      </c>
      <c r="DT181" s="310">
        <f t="shared" ca="1" si="72"/>
        <v>20192.736375445736</v>
      </c>
      <c r="DU181" s="310">
        <f t="shared" ca="1" si="73"/>
        <v>21202.373194218024</v>
      </c>
      <c r="DV181" s="310">
        <f t="shared" ca="1" si="73"/>
        <v>21202.373194218024</v>
      </c>
      <c r="DW181" s="310">
        <f t="shared" ca="1" si="73"/>
        <v>21202.373194218024</v>
      </c>
      <c r="DX181" s="310">
        <f t="shared" ca="1" si="73"/>
        <v>21202.373194218024</v>
      </c>
      <c r="DY181" s="310">
        <f t="shared" ca="1" si="73"/>
        <v>21202.373194218024</v>
      </c>
      <c r="DZ181" s="310">
        <f t="shared" ca="1" si="73"/>
        <v>21202.373194218024</v>
      </c>
      <c r="EA181" s="310">
        <f t="shared" ca="1" si="73"/>
        <v>21202.373194218024</v>
      </c>
      <c r="EB181" s="310">
        <f t="shared" ca="1" si="73"/>
        <v>21202.373194218024</v>
      </c>
      <c r="EC181" s="310">
        <f t="shared" ca="1" si="73"/>
        <v>21202.373194218024</v>
      </c>
      <c r="ED181" s="310">
        <f t="shared" ca="1" si="73"/>
        <v>21202.373194218024</v>
      </c>
      <c r="EE181" s="310">
        <f t="shared" ca="1" si="74"/>
        <v>21202.373194218024</v>
      </c>
      <c r="EF181" s="310">
        <f t="shared" ca="1" si="74"/>
        <v>21202.373194218024</v>
      </c>
      <c r="EG181" s="310">
        <f t="shared" ca="1" si="74"/>
        <v>22262.491853928925</v>
      </c>
      <c r="EH181" s="310">
        <f t="shared" ca="1" si="74"/>
        <v>22262.491853928925</v>
      </c>
      <c r="EI181" s="310">
        <f t="shared" ca="1" si="74"/>
        <v>22262.491853928925</v>
      </c>
      <c r="EJ181" s="310">
        <f t="shared" ca="1" si="74"/>
        <v>22262.491853928925</v>
      </c>
      <c r="EK181" s="310">
        <f t="shared" ca="1" si="74"/>
        <v>22262.491853928925</v>
      </c>
      <c r="EL181" s="310">
        <f t="shared" ca="1" si="74"/>
        <v>22262.491853928925</v>
      </c>
      <c r="EM181" s="310">
        <f t="shared" ca="1" si="74"/>
        <v>22262.491853928925</v>
      </c>
      <c r="EN181" s="310">
        <f t="shared" ca="1" si="74"/>
        <v>22262.491853928925</v>
      </c>
      <c r="EO181" s="310">
        <f t="shared" ca="1" si="75"/>
        <v>22262.491853928925</v>
      </c>
      <c r="EP181" s="310">
        <f t="shared" ca="1" si="75"/>
        <v>22262.491853928925</v>
      </c>
      <c r="EQ181" s="310">
        <f t="shared" ca="1" si="75"/>
        <v>22262.491853928925</v>
      </c>
      <c r="ER181" s="310">
        <f t="shared" ca="1" si="75"/>
        <v>22262.491853928925</v>
      </c>
      <c r="ES181" s="310">
        <f t="shared" ca="1" si="75"/>
        <v>23375.616446625376</v>
      </c>
      <c r="ET181" s="310">
        <f t="shared" ca="1" si="75"/>
        <v>23375.616446625376</v>
      </c>
      <c r="EU181" s="310">
        <f t="shared" ca="1" si="75"/>
        <v>23375.616446625376</v>
      </c>
      <c r="EV181" s="310">
        <f t="shared" ca="1" si="75"/>
        <v>23375.616446625376</v>
      </c>
      <c r="EW181" s="310">
        <f t="shared" ca="1" si="75"/>
        <v>23375.616446625376</v>
      </c>
      <c r="EX181" s="310">
        <f t="shared" ca="1" si="75"/>
        <v>23375.616446625376</v>
      </c>
      <c r="EY181" s="310">
        <f t="shared" ca="1" si="76"/>
        <v>23375.616446625376</v>
      </c>
      <c r="EZ181" s="310">
        <f t="shared" ca="1" si="76"/>
        <v>23375.616446625376</v>
      </c>
      <c r="FA181" s="310">
        <f t="shared" ca="1" si="76"/>
        <v>23375.616446625376</v>
      </c>
      <c r="FB181" s="310">
        <f t="shared" ca="1" si="76"/>
        <v>23375.616446625376</v>
      </c>
      <c r="FC181" s="310">
        <f t="shared" ca="1" si="76"/>
        <v>23375.616446625376</v>
      </c>
      <c r="FD181" s="310">
        <f t="shared" ca="1" si="76"/>
        <v>23375.616446625376</v>
      </c>
      <c r="FE181" s="310">
        <f t="shared" ca="1" si="76"/>
        <v>24544.397268956644</v>
      </c>
      <c r="FF181" s="310">
        <f t="shared" ca="1" si="76"/>
        <v>24544.397268956644</v>
      </c>
      <c r="FG181" s="310">
        <f t="shared" ca="1" si="76"/>
        <v>24544.397268956644</v>
      </c>
      <c r="FH181" s="310">
        <f t="shared" ca="1" si="76"/>
        <v>24544.397268956644</v>
      </c>
      <c r="FI181" s="310">
        <f t="shared" ca="1" si="77"/>
        <v>24544.397268956644</v>
      </c>
      <c r="FJ181" s="310">
        <f t="shared" ca="1" si="77"/>
        <v>24544.397268956644</v>
      </c>
      <c r="FK181" s="310">
        <f t="shared" ca="1" si="77"/>
        <v>24544.397268956644</v>
      </c>
      <c r="FL181" s="310">
        <f t="shared" ca="1" si="77"/>
        <v>24544.397268956644</v>
      </c>
      <c r="FM181" s="310">
        <f t="shared" ca="1" si="77"/>
        <v>24544.397268956644</v>
      </c>
      <c r="FN181" s="310">
        <f t="shared" ca="1" si="77"/>
        <v>24544.397268956644</v>
      </c>
      <c r="FO181" s="310">
        <f t="shared" ca="1" si="77"/>
        <v>24544.397268956644</v>
      </c>
      <c r="FP181" s="310">
        <f t="shared" ca="1" si="77"/>
        <v>24544.397268956644</v>
      </c>
      <c r="FQ181" s="310">
        <f t="shared" ca="1" si="77"/>
        <v>0</v>
      </c>
      <c r="FR181" s="310">
        <f t="shared" ca="1" si="77"/>
        <v>0</v>
      </c>
      <c r="FS181" s="310">
        <f t="shared" ca="1" si="78"/>
        <v>0</v>
      </c>
      <c r="FT181" s="310">
        <f t="shared" ca="1" si="78"/>
        <v>0</v>
      </c>
      <c r="FU181" s="310">
        <f t="shared" ca="1" si="78"/>
        <v>0</v>
      </c>
      <c r="FV181" s="310">
        <f t="shared" ca="1" si="78"/>
        <v>0</v>
      </c>
      <c r="FW181" s="310">
        <f t="shared" ca="1" si="78"/>
        <v>0</v>
      </c>
      <c r="FX181" s="310">
        <f t="shared" ca="1" si="78"/>
        <v>0</v>
      </c>
      <c r="FY181" s="310">
        <f t="shared" ca="1" si="78"/>
        <v>0</v>
      </c>
      <c r="FZ181" s="310">
        <f t="shared" ca="1" si="78"/>
        <v>0</v>
      </c>
      <c r="GA181" s="310">
        <f t="shared" ca="1" si="78"/>
        <v>0</v>
      </c>
      <c r="GB181" s="310">
        <f t="shared" ca="1" si="78"/>
        <v>0</v>
      </c>
      <c r="GC181" s="310">
        <f t="shared" ca="1" si="79"/>
        <v>0</v>
      </c>
      <c r="GD181" s="310">
        <f t="shared" ca="1" si="79"/>
        <v>0</v>
      </c>
      <c r="GE181" s="310">
        <f t="shared" ca="1" si="79"/>
        <v>0</v>
      </c>
      <c r="GF181" s="310">
        <f t="shared" ca="1" si="79"/>
        <v>0</v>
      </c>
      <c r="GG181" s="310">
        <f t="shared" ca="1" si="79"/>
        <v>0</v>
      </c>
      <c r="GH181" s="310">
        <f t="shared" ca="1" si="79"/>
        <v>0</v>
      </c>
      <c r="GI181" s="310">
        <f t="shared" ca="1" si="79"/>
        <v>0</v>
      </c>
      <c r="GJ181" s="310">
        <f t="shared" ca="1" si="79"/>
        <v>0</v>
      </c>
      <c r="GK181" s="310">
        <f t="shared" ca="1" si="79"/>
        <v>0</v>
      </c>
      <c r="GL181" s="310">
        <f t="shared" ca="1" si="79"/>
        <v>0</v>
      </c>
      <c r="GM181" s="310">
        <f t="shared" ca="1" si="80"/>
        <v>0</v>
      </c>
      <c r="GN181" s="310">
        <f t="shared" ca="1" si="80"/>
        <v>0</v>
      </c>
      <c r="GO181" s="310">
        <f t="shared" ca="1" si="80"/>
        <v>0</v>
      </c>
      <c r="GP181" s="310">
        <f t="shared" ca="1" si="80"/>
        <v>0</v>
      </c>
      <c r="GQ181" s="310">
        <f t="shared" ca="1" si="80"/>
        <v>0</v>
      </c>
      <c r="GR181" s="310">
        <f t="shared" ca="1" si="80"/>
        <v>0</v>
      </c>
      <c r="GS181" s="310">
        <f t="shared" ca="1" si="80"/>
        <v>0</v>
      </c>
      <c r="GT181" s="310">
        <f t="shared" ca="1" si="80"/>
        <v>0</v>
      </c>
      <c r="GU181" s="310">
        <f t="shared" ca="1" si="80"/>
        <v>0</v>
      </c>
      <c r="GV181" s="310">
        <f t="shared" ca="1" si="80"/>
        <v>0</v>
      </c>
      <c r="GW181" s="310">
        <f t="shared" ca="1" si="81"/>
        <v>0</v>
      </c>
      <c r="GX181" s="310">
        <f t="shared" ca="1" si="81"/>
        <v>0</v>
      </c>
      <c r="GY181" s="310">
        <f t="shared" ca="1" si="81"/>
        <v>0</v>
      </c>
      <c r="GZ181" s="310">
        <f t="shared" ca="1" si="81"/>
        <v>0</v>
      </c>
      <c r="HA181" s="310">
        <f t="shared" ca="1" si="81"/>
        <v>0</v>
      </c>
      <c r="HB181" s="310">
        <f t="shared" ca="1" si="81"/>
        <v>0</v>
      </c>
      <c r="HC181" s="310">
        <f t="shared" ca="1" si="81"/>
        <v>0</v>
      </c>
      <c r="HD181" s="310">
        <f t="shared" ca="1" si="81"/>
        <v>0</v>
      </c>
      <c r="HE181" s="310">
        <f t="shared" ca="1" si="81"/>
        <v>0</v>
      </c>
      <c r="HF181" s="310">
        <f t="shared" ca="1" si="81"/>
        <v>0</v>
      </c>
      <c r="HG181" s="310">
        <f t="shared" ca="1" si="82"/>
        <v>0</v>
      </c>
      <c r="HH181" s="310">
        <f t="shared" ca="1" si="82"/>
        <v>0</v>
      </c>
      <c r="HI181" s="310">
        <f t="shared" ca="1" si="82"/>
        <v>0</v>
      </c>
      <c r="HJ181" s="310">
        <f t="shared" ca="1" si="82"/>
        <v>0</v>
      </c>
      <c r="HK181" s="310">
        <f t="shared" ca="1" si="82"/>
        <v>0</v>
      </c>
      <c r="HL181" s="310">
        <f t="shared" ca="1" si="82"/>
        <v>0</v>
      </c>
      <c r="HM181" s="310">
        <f t="shared" ca="1" si="82"/>
        <v>0</v>
      </c>
      <c r="HN181" s="310">
        <f t="shared" ca="1" si="82"/>
        <v>0</v>
      </c>
      <c r="HO181" s="310">
        <f t="shared" ca="1" si="82"/>
        <v>0</v>
      </c>
      <c r="HP181" s="310">
        <f t="shared" ca="1" si="82"/>
        <v>0</v>
      </c>
      <c r="HQ181" s="310">
        <f t="shared" ca="1" si="83"/>
        <v>0</v>
      </c>
      <c r="HR181" s="310">
        <f t="shared" ca="1" si="83"/>
        <v>0</v>
      </c>
      <c r="HS181" s="310">
        <f t="shared" ca="1" si="83"/>
        <v>0</v>
      </c>
      <c r="HT181" s="310">
        <f t="shared" ca="1" si="83"/>
        <v>0</v>
      </c>
      <c r="HU181" s="310">
        <f t="shared" ca="1" si="83"/>
        <v>0</v>
      </c>
      <c r="HV181" s="310">
        <f t="shared" ca="1" si="83"/>
        <v>0</v>
      </c>
      <c r="HW181" s="310">
        <f t="shared" ca="1" si="83"/>
        <v>0</v>
      </c>
      <c r="HX181" s="310">
        <f t="shared" ca="1" si="83"/>
        <v>0</v>
      </c>
      <c r="HY181" s="310">
        <f t="shared" ca="1" si="83"/>
        <v>0</v>
      </c>
      <c r="HZ181" s="310">
        <f t="shared" ca="1" si="83"/>
        <v>0</v>
      </c>
      <c r="IA181" s="310">
        <f t="shared" ca="1" si="83"/>
        <v>0</v>
      </c>
    </row>
    <row r="182" spans="2:235">
      <c r="B182" s="148">
        <v>6</v>
      </c>
      <c r="D182" s="38">
        <f t="shared" si="60"/>
        <v>2800</v>
      </c>
      <c r="E182" s="310">
        <f t="shared" ca="1" si="61"/>
        <v>583135.52238805965</v>
      </c>
      <c r="F182" s="310">
        <f t="shared" ca="1" si="61"/>
        <v>583135.52238805965</v>
      </c>
      <c r="G182" s="310">
        <f t="shared" ca="1" si="61"/>
        <v>583135.52238805965</v>
      </c>
      <c r="H182" s="310">
        <f t="shared" ca="1" si="61"/>
        <v>583135.52238805965</v>
      </c>
      <c r="I182" s="310">
        <f t="shared" ca="1" si="61"/>
        <v>583135.52238805965</v>
      </c>
      <c r="J182" s="310">
        <f t="shared" ca="1" si="61"/>
        <v>583135.52238805965</v>
      </c>
      <c r="K182" s="310">
        <f t="shared" ca="1" si="61"/>
        <v>583135.52238805965</v>
      </c>
      <c r="L182" s="310">
        <f t="shared" ca="1" si="61"/>
        <v>583135.52238805965</v>
      </c>
      <c r="M182" s="310">
        <f t="shared" ca="1" si="61"/>
        <v>583135.52238805965</v>
      </c>
      <c r="N182" s="310">
        <f t="shared" ca="1" si="61"/>
        <v>583135.52238805965</v>
      </c>
      <c r="O182" s="310">
        <f t="shared" ca="1" si="62"/>
        <v>583135.52238805965</v>
      </c>
      <c r="P182" s="310">
        <f t="shared" ca="1" si="62"/>
        <v>583135.52238805965</v>
      </c>
      <c r="Q182" s="310">
        <f t="shared" ca="1" si="62"/>
        <v>594798.23283582088</v>
      </c>
      <c r="R182" s="310">
        <f t="shared" ca="1" si="62"/>
        <v>594798.23283582088</v>
      </c>
      <c r="S182" s="310">
        <f t="shared" ca="1" si="62"/>
        <v>594798.23283582088</v>
      </c>
      <c r="T182" s="310">
        <f t="shared" ca="1" si="62"/>
        <v>594798.23283582088</v>
      </c>
      <c r="U182" s="310">
        <f t="shared" ca="1" si="62"/>
        <v>594798.23283582088</v>
      </c>
      <c r="V182" s="310">
        <f t="shared" ca="1" si="62"/>
        <v>594798.23283582088</v>
      </c>
      <c r="W182" s="310">
        <f t="shared" ca="1" si="62"/>
        <v>594798.23283582088</v>
      </c>
      <c r="X182" s="310">
        <f t="shared" ca="1" si="62"/>
        <v>594798.23283582088</v>
      </c>
      <c r="Y182" s="310">
        <f t="shared" ca="1" si="63"/>
        <v>594798.23283582088</v>
      </c>
      <c r="Z182" s="310">
        <f t="shared" ca="1" si="63"/>
        <v>594798.23283582088</v>
      </c>
      <c r="AA182" s="310">
        <f t="shared" ca="1" si="63"/>
        <v>594798.23283582088</v>
      </c>
      <c r="AB182" s="310">
        <f t="shared" ca="1" si="63"/>
        <v>594798.23283582088</v>
      </c>
      <c r="AC182" s="310">
        <f t="shared" ca="1" si="63"/>
        <v>606694.19749253732</v>
      </c>
      <c r="AD182" s="310">
        <f t="shared" ca="1" si="63"/>
        <v>606694.19749253732</v>
      </c>
      <c r="AE182" s="310">
        <f t="shared" ca="1" si="63"/>
        <v>606694.19749253732</v>
      </c>
      <c r="AF182" s="310">
        <f t="shared" ca="1" si="63"/>
        <v>606694.19749253732</v>
      </c>
      <c r="AG182" s="310">
        <f t="shared" ca="1" si="63"/>
        <v>606694.19749253732</v>
      </c>
      <c r="AH182" s="310">
        <f t="shared" ca="1" si="63"/>
        <v>606694.19749253732</v>
      </c>
      <c r="AI182" s="310">
        <f t="shared" ca="1" si="64"/>
        <v>606694.19749253732</v>
      </c>
      <c r="AJ182" s="310">
        <f t="shared" ca="1" si="64"/>
        <v>606694.19749253732</v>
      </c>
      <c r="AK182" s="310">
        <f t="shared" ca="1" si="64"/>
        <v>606694.19749253732</v>
      </c>
      <c r="AL182" s="310">
        <f t="shared" ca="1" si="64"/>
        <v>606694.19749253732</v>
      </c>
      <c r="AM182" s="310">
        <f t="shared" ca="1" si="64"/>
        <v>606694.19749253732</v>
      </c>
      <c r="AN182" s="310">
        <f t="shared" ca="1" si="64"/>
        <v>606694.19749253732</v>
      </c>
      <c r="AO182" s="310">
        <f t="shared" ca="1" si="64"/>
        <v>618828.08144238801</v>
      </c>
      <c r="AP182" s="310">
        <f t="shared" ca="1" si="64"/>
        <v>618828.08144238801</v>
      </c>
      <c r="AQ182" s="310">
        <f t="shared" ca="1" si="64"/>
        <v>618828.08144238801</v>
      </c>
      <c r="AR182" s="310">
        <f t="shared" ca="1" si="64"/>
        <v>618828.08144238801</v>
      </c>
      <c r="AS182" s="310">
        <f t="shared" ca="1" si="65"/>
        <v>618828.08144238801</v>
      </c>
      <c r="AT182" s="310">
        <f t="shared" ca="1" si="65"/>
        <v>618828.08144238801</v>
      </c>
      <c r="AU182" s="310">
        <f t="shared" ca="1" si="65"/>
        <v>618828.08144238801</v>
      </c>
      <c r="AV182" s="310">
        <f t="shared" ca="1" si="65"/>
        <v>618828.08144238801</v>
      </c>
      <c r="AW182" s="310">
        <f t="shared" ca="1" si="65"/>
        <v>618828.08144238801</v>
      </c>
      <c r="AX182" s="310">
        <f t="shared" ca="1" si="65"/>
        <v>618828.08144238801</v>
      </c>
      <c r="AY182" s="310">
        <f t="shared" ca="1" si="65"/>
        <v>618828.08144238801</v>
      </c>
      <c r="AZ182" s="310">
        <f t="shared" ca="1" si="65"/>
        <v>618828.08144238801</v>
      </c>
      <c r="BA182" s="310">
        <f t="shared" ca="1" si="65"/>
        <v>631204.64307123574</v>
      </c>
      <c r="BB182" s="310">
        <f t="shared" ca="1" si="65"/>
        <v>631204.64307123574</v>
      </c>
      <c r="BC182" s="310">
        <f t="shared" ca="1" si="66"/>
        <v>631204.64307123574</v>
      </c>
      <c r="BD182" s="310">
        <f t="shared" ca="1" si="66"/>
        <v>631204.64307123574</v>
      </c>
      <c r="BE182" s="310">
        <f t="shared" ca="1" si="66"/>
        <v>631204.64307123574</v>
      </c>
      <c r="BF182" s="310">
        <f t="shared" ca="1" si="66"/>
        <v>631204.64307123574</v>
      </c>
      <c r="BG182" s="310">
        <f t="shared" ca="1" si="66"/>
        <v>631204.64307123574</v>
      </c>
      <c r="BH182" s="310">
        <f t="shared" ca="1" si="66"/>
        <v>631204.64307123574</v>
      </c>
      <c r="BI182" s="310">
        <f t="shared" ca="1" si="66"/>
        <v>631204.64307123574</v>
      </c>
      <c r="BJ182" s="310">
        <f t="shared" ca="1" si="66"/>
        <v>631204.64307123574</v>
      </c>
      <c r="BK182" s="310">
        <f t="shared" ca="1" si="66"/>
        <v>631204.64307123574</v>
      </c>
      <c r="BL182" s="310">
        <f t="shared" ca="1" si="66"/>
        <v>631204.64307123574</v>
      </c>
      <c r="BM182" s="310">
        <f t="shared" ca="1" si="67"/>
        <v>643828.73593266052</v>
      </c>
      <c r="BN182" s="310">
        <f t="shared" ca="1" si="67"/>
        <v>643828.73593266052</v>
      </c>
      <c r="BO182" s="310">
        <f t="shared" ca="1" si="67"/>
        <v>643828.73593266052</v>
      </c>
      <c r="BP182" s="310">
        <f t="shared" ca="1" si="67"/>
        <v>643828.73593266052</v>
      </c>
      <c r="BQ182" s="310">
        <f t="shared" ca="1" si="67"/>
        <v>643828.73593266052</v>
      </c>
      <c r="BR182" s="310">
        <f t="shared" ca="1" si="67"/>
        <v>643828.73593266052</v>
      </c>
      <c r="BS182" s="310">
        <f t="shared" ca="1" si="67"/>
        <v>643828.73593266052</v>
      </c>
      <c r="BT182" s="310">
        <f t="shared" ca="1" si="67"/>
        <v>643828.73593266052</v>
      </c>
      <c r="BU182" s="310">
        <f t="shared" ca="1" si="67"/>
        <v>643828.73593266052</v>
      </c>
      <c r="BV182" s="310">
        <f t="shared" ca="1" si="67"/>
        <v>643828.73593266052</v>
      </c>
      <c r="BW182" s="310">
        <f t="shared" ca="1" si="68"/>
        <v>643828.73593266052</v>
      </c>
      <c r="BX182" s="310">
        <f t="shared" ca="1" si="68"/>
        <v>643828.73593266052</v>
      </c>
      <c r="BY182" s="310">
        <f t="shared" ca="1" si="68"/>
        <v>656705.31065131375</v>
      </c>
      <c r="BZ182" s="310">
        <f t="shared" ca="1" si="68"/>
        <v>656705.31065131375</v>
      </c>
      <c r="CA182" s="310">
        <f t="shared" ca="1" si="68"/>
        <v>656705.31065131375</v>
      </c>
      <c r="CB182" s="310">
        <f t="shared" ca="1" si="68"/>
        <v>656705.31065131375</v>
      </c>
      <c r="CC182" s="310">
        <f t="shared" ca="1" si="68"/>
        <v>656705.31065131375</v>
      </c>
      <c r="CD182" s="310">
        <f t="shared" ca="1" si="68"/>
        <v>656705.31065131375</v>
      </c>
      <c r="CE182" s="310">
        <f t="shared" ca="1" si="68"/>
        <v>656705.31065131375</v>
      </c>
      <c r="CF182" s="310">
        <f t="shared" ca="1" si="68"/>
        <v>656705.31065131375</v>
      </c>
      <c r="CG182" s="310">
        <f t="shared" ca="1" si="69"/>
        <v>656705.31065131375</v>
      </c>
      <c r="CH182" s="310">
        <f t="shared" ca="1" si="69"/>
        <v>656705.31065131375</v>
      </c>
      <c r="CI182" s="310">
        <f t="shared" ca="1" si="69"/>
        <v>656705.31065131375</v>
      </c>
      <c r="CJ182" s="310">
        <f t="shared" ca="1" si="69"/>
        <v>656705.31065131375</v>
      </c>
      <c r="CK182" s="310">
        <f t="shared" ca="1" si="69"/>
        <v>669839.41686433996</v>
      </c>
      <c r="CL182" s="310">
        <f t="shared" ca="1" si="69"/>
        <v>669839.41686433996</v>
      </c>
      <c r="CM182" s="310">
        <f t="shared" ca="1" si="69"/>
        <v>669839.41686433996</v>
      </c>
      <c r="CN182" s="310">
        <f t="shared" ca="1" si="69"/>
        <v>669839.41686433996</v>
      </c>
      <c r="CO182" s="310">
        <f t="shared" ca="1" si="69"/>
        <v>669839.41686433996</v>
      </c>
      <c r="CP182" s="310">
        <f t="shared" ca="1" si="69"/>
        <v>669839.41686433996</v>
      </c>
      <c r="CQ182" s="310">
        <f t="shared" ca="1" si="70"/>
        <v>669839.41686433996</v>
      </c>
      <c r="CR182" s="310">
        <f t="shared" ca="1" si="70"/>
        <v>669839.41686433996</v>
      </c>
      <c r="CS182" s="310">
        <f t="shared" ca="1" si="70"/>
        <v>669839.41686433996</v>
      </c>
      <c r="CT182" s="310">
        <f t="shared" ca="1" si="70"/>
        <v>669839.41686433996</v>
      </c>
      <c r="CU182" s="310">
        <f t="shared" ca="1" si="70"/>
        <v>669839.41686433996</v>
      </c>
      <c r="CV182" s="310">
        <f t="shared" ca="1" si="70"/>
        <v>669839.41686433996</v>
      </c>
      <c r="CW182" s="310">
        <f t="shared" ca="1" si="70"/>
        <v>683236.20520162676</v>
      </c>
      <c r="CX182" s="310">
        <f t="shared" ca="1" si="70"/>
        <v>683236.20520162676</v>
      </c>
      <c r="CY182" s="310">
        <f t="shared" ca="1" si="70"/>
        <v>683236.20520162676</v>
      </c>
      <c r="CZ182" s="310">
        <f t="shared" ca="1" si="70"/>
        <v>683236.20520162676</v>
      </c>
      <c r="DA182" s="310">
        <f t="shared" ca="1" si="71"/>
        <v>683236.20520162676</v>
      </c>
      <c r="DB182" s="310">
        <f t="shared" ca="1" si="71"/>
        <v>683236.20520162676</v>
      </c>
      <c r="DC182" s="310">
        <f t="shared" ca="1" si="71"/>
        <v>683236.20520162676</v>
      </c>
      <c r="DD182" s="310">
        <f t="shared" ca="1" si="71"/>
        <v>683236.20520162676</v>
      </c>
      <c r="DE182" s="310">
        <f t="shared" ca="1" si="71"/>
        <v>683236.20520162676</v>
      </c>
      <c r="DF182" s="310">
        <f t="shared" ca="1" si="71"/>
        <v>683236.20520162676</v>
      </c>
      <c r="DG182" s="310">
        <f t="shared" ca="1" si="71"/>
        <v>683236.20520162676</v>
      </c>
      <c r="DH182" s="310">
        <f t="shared" ca="1" si="71"/>
        <v>683236.20520162676</v>
      </c>
      <c r="DI182" s="310">
        <f t="shared" ca="1" si="71"/>
        <v>696900.92930565937</v>
      </c>
      <c r="DJ182" s="310">
        <f t="shared" ca="1" si="71"/>
        <v>696900.92930565937</v>
      </c>
      <c r="DK182" s="310">
        <f t="shared" ca="1" si="72"/>
        <v>696900.92930565937</v>
      </c>
      <c r="DL182" s="310">
        <f t="shared" ca="1" si="72"/>
        <v>696900.92930565937</v>
      </c>
      <c r="DM182" s="310">
        <f t="shared" ca="1" si="72"/>
        <v>696900.92930565937</v>
      </c>
      <c r="DN182" s="310">
        <f t="shared" ca="1" si="72"/>
        <v>696900.92930565937</v>
      </c>
      <c r="DO182" s="310">
        <f t="shared" ca="1" si="72"/>
        <v>696900.92930565937</v>
      </c>
      <c r="DP182" s="310">
        <f t="shared" ca="1" si="72"/>
        <v>696900.92930565937</v>
      </c>
      <c r="DQ182" s="310">
        <f t="shared" ca="1" si="72"/>
        <v>696900.92930565937</v>
      </c>
      <c r="DR182" s="310">
        <f t="shared" ca="1" si="72"/>
        <v>696900.92930565937</v>
      </c>
      <c r="DS182" s="310">
        <f t="shared" ca="1" si="72"/>
        <v>696900.92930565937</v>
      </c>
      <c r="DT182" s="310">
        <f t="shared" ca="1" si="72"/>
        <v>696900.92930565937</v>
      </c>
      <c r="DU182" s="310">
        <f t="shared" ca="1" si="73"/>
        <v>724776.96647788584</v>
      </c>
      <c r="DV182" s="310">
        <f t="shared" ca="1" si="73"/>
        <v>724776.96647788584</v>
      </c>
      <c r="DW182" s="310">
        <f t="shared" ca="1" si="73"/>
        <v>724776.96647788584</v>
      </c>
      <c r="DX182" s="310">
        <f t="shared" ca="1" si="73"/>
        <v>724776.96647788584</v>
      </c>
      <c r="DY182" s="310">
        <f t="shared" ca="1" si="73"/>
        <v>724776.96647788584</v>
      </c>
      <c r="DZ182" s="310">
        <f t="shared" ca="1" si="73"/>
        <v>724776.96647788584</v>
      </c>
      <c r="EA182" s="310">
        <f t="shared" ca="1" si="73"/>
        <v>724776.96647788584</v>
      </c>
      <c r="EB182" s="310">
        <f t="shared" ca="1" si="73"/>
        <v>724776.96647788584</v>
      </c>
      <c r="EC182" s="310">
        <f t="shared" ca="1" si="73"/>
        <v>724776.96647788584</v>
      </c>
      <c r="ED182" s="310">
        <f t="shared" ca="1" si="73"/>
        <v>724776.96647788584</v>
      </c>
      <c r="EE182" s="310">
        <f t="shared" ca="1" si="74"/>
        <v>724776.96647788584</v>
      </c>
      <c r="EF182" s="310">
        <f t="shared" ca="1" si="74"/>
        <v>724776.96647788584</v>
      </c>
      <c r="EG182" s="310">
        <f t="shared" ca="1" si="74"/>
        <v>739272.50580744364</v>
      </c>
      <c r="EH182" s="310">
        <f t="shared" ca="1" si="74"/>
        <v>739272.50580744364</v>
      </c>
      <c r="EI182" s="310">
        <f t="shared" ca="1" si="74"/>
        <v>739272.50580744364</v>
      </c>
      <c r="EJ182" s="310">
        <f t="shared" ca="1" si="74"/>
        <v>739272.50580744364</v>
      </c>
      <c r="EK182" s="310">
        <f t="shared" ca="1" si="74"/>
        <v>739272.50580744364</v>
      </c>
      <c r="EL182" s="310">
        <f t="shared" ca="1" si="74"/>
        <v>739272.50580744364</v>
      </c>
      <c r="EM182" s="310">
        <f t="shared" ca="1" si="74"/>
        <v>739272.50580744364</v>
      </c>
      <c r="EN182" s="310">
        <f t="shared" ca="1" si="74"/>
        <v>739272.50580744364</v>
      </c>
      <c r="EO182" s="310">
        <f t="shared" ca="1" si="75"/>
        <v>739272.50580744364</v>
      </c>
      <c r="EP182" s="310">
        <f t="shared" ca="1" si="75"/>
        <v>739272.50580744364</v>
      </c>
      <c r="EQ182" s="310">
        <f t="shared" ca="1" si="75"/>
        <v>739272.50580744364</v>
      </c>
      <c r="ER182" s="310">
        <f t="shared" ca="1" si="75"/>
        <v>739272.50580744364</v>
      </c>
      <c r="ES182" s="310">
        <f t="shared" ca="1" si="75"/>
        <v>754057.95592359256</v>
      </c>
      <c r="ET182" s="310">
        <f t="shared" ca="1" si="75"/>
        <v>754057.95592359256</v>
      </c>
      <c r="EU182" s="310">
        <f t="shared" ca="1" si="75"/>
        <v>754057.95592359256</v>
      </c>
      <c r="EV182" s="310">
        <f t="shared" ca="1" si="75"/>
        <v>754057.95592359256</v>
      </c>
      <c r="EW182" s="310">
        <f t="shared" ca="1" si="75"/>
        <v>754057.95592359256</v>
      </c>
      <c r="EX182" s="310">
        <f t="shared" ca="1" si="75"/>
        <v>754057.95592359256</v>
      </c>
      <c r="EY182" s="310">
        <f t="shared" ca="1" si="76"/>
        <v>754057.95592359256</v>
      </c>
      <c r="EZ182" s="310">
        <f t="shared" ca="1" si="76"/>
        <v>754057.95592359256</v>
      </c>
      <c r="FA182" s="310">
        <f t="shared" ca="1" si="76"/>
        <v>754057.95592359256</v>
      </c>
      <c r="FB182" s="310">
        <f t="shared" ca="1" si="76"/>
        <v>754057.95592359256</v>
      </c>
      <c r="FC182" s="310">
        <f t="shared" ca="1" si="76"/>
        <v>754057.95592359256</v>
      </c>
      <c r="FD182" s="310">
        <f t="shared" ca="1" si="76"/>
        <v>754057.95592359256</v>
      </c>
      <c r="FE182" s="310">
        <f t="shared" ca="1" si="76"/>
        <v>769139.11504206434</v>
      </c>
      <c r="FF182" s="310">
        <f t="shared" ca="1" si="76"/>
        <v>769139.11504206434</v>
      </c>
      <c r="FG182" s="310">
        <f t="shared" ca="1" si="76"/>
        <v>769139.11504206434</v>
      </c>
      <c r="FH182" s="310">
        <f t="shared" ca="1" si="76"/>
        <v>769139.11504206434</v>
      </c>
      <c r="FI182" s="310">
        <f t="shared" ca="1" si="77"/>
        <v>769139.11504206434</v>
      </c>
      <c r="FJ182" s="310">
        <f t="shared" ca="1" si="77"/>
        <v>769139.11504206434</v>
      </c>
      <c r="FK182" s="310">
        <f t="shared" ca="1" si="77"/>
        <v>769139.11504206434</v>
      </c>
      <c r="FL182" s="310">
        <f t="shared" ca="1" si="77"/>
        <v>769139.11504206434</v>
      </c>
      <c r="FM182" s="310">
        <f t="shared" ca="1" si="77"/>
        <v>769139.11504206434</v>
      </c>
      <c r="FN182" s="310">
        <f t="shared" ca="1" si="77"/>
        <v>769139.11504206434</v>
      </c>
      <c r="FO182" s="310">
        <f t="shared" ca="1" si="77"/>
        <v>769139.11504206434</v>
      </c>
      <c r="FP182" s="310">
        <f t="shared" ca="1" si="77"/>
        <v>769139.11504206434</v>
      </c>
      <c r="FQ182" s="310">
        <f t="shared" ca="1" si="77"/>
        <v>0</v>
      </c>
      <c r="FR182" s="310">
        <f t="shared" ca="1" si="77"/>
        <v>0</v>
      </c>
      <c r="FS182" s="310">
        <f t="shared" ca="1" si="78"/>
        <v>0</v>
      </c>
      <c r="FT182" s="310">
        <f t="shared" ca="1" si="78"/>
        <v>0</v>
      </c>
      <c r="FU182" s="310">
        <f t="shared" ca="1" si="78"/>
        <v>0</v>
      </c>
      <c r="FV182" s="310">
        <f t="shared" ca="1" si="78"/>
        <v>0</v>
      </c>
      <c r="FW182" s="310">
        <f t="shared" ca="1" si="78"/>
        <v>0</v>
      </c>
      <c r="FX182" s="310">
        <f t="shared" ca="1" si="78"/>
        <v>0</v>
      </c>
      <c r="FY182" s="310">
        <f t="shared" ca="1" si="78"/>
        <v>0</v>
      </c>
      <c r="FZ182" s="310">
        <f t="shared" ca="1" si="78"/>
        <v>0</v>
      </c>
      <c r="GA182" s="310">
        <f t="shared" ca="1" si="78"/>
        <v>0</v>
      </c>
      <c r="GB182" s="310">
        <f t="shared" ca="1" si="78"/>
        <v>0</v>
      </c>
      <c r="GC182" s="310">
        <f t="shared" ca="1" si="79"/>
        <v>0</v>
      </c>
      <c r="GD182" s="310">
        <f t="shared" ca="1" si="79"/>
        <v>0</v>
      </c>
      <c r="GE182" s="310">
        <f t="shared" ca="1" si="79"/>
        <v>0</v>
      </c>
      <c r="GF182" s="310">
        <f t="shared" ca="1" si="79"/>
        <v>0</v>
      </c>
      <c r="GG182" s="310">
        <f t="shared" ca="1" si="79"/>
        <v>0</v>
      </c>
      <c r="GH182" s="310">
        <f t="shared" ca="1" si="79"/>
        <v>0</v>
      </c>
      <c r="GI182" s="310">
        <f t="shared" ca="1" si="79"/>
        <v>0</v>
      </c>
      <c r="GJ182" s="310">
        <f t="shared" ca="1" si="79"/>
        <v>0</v>
      </c>
      <c r="GK182" s="310">
        <f t="shared" ca="1" si="79"/>
        <v>0</v>
      </c>
      <c r="GL182" s="310">
        <f t="shared" ca="1" si="79"/>
        <v>0</v>
      </c>
      <c r="GM182" s="310">
        <f t="shared" ca="1" si="80"/>
        <v>0</v>
      </c>
      <c r="GN182" s="310">
        <f t="shared" ca="1" si="80"/>
        <v>0</v>
      </c>
      <c r="GO182" s="310">
        <f t="shared" ca="1" si="80"/>
        <v>0</v>
      </c>
      <c r="GP182" s="310">
        <f t="shared" ca="1" si="80"/>
        <v>0</v>
      </c>
      <c r="GQ182" s="310">
        <f t="shared" ca="1" si="80"/>
        <v>0</v>
      </c>
      <c r="GR182" s="310">
        <f t="shared" ca="1" si="80"/>
        <v>0</v>
      </c>
      <c r="GS182" s="310">
        <f t="shared" ca="1" si="80"/>
        <v>0</v>
      </c>
      <c r="GT182" s="310">
        <f t="shared" ca="1" si="80"/>
        <v>0</v>
      </c>
      <c r="GU182" s="310">
        <f t="shared" ca="1" si="80"/>
        <v>0</v>
      </c>
      <c r="GV182" s="310">
        <f t="shared" ca="1" si="80"/>
        <v>0</v>
      </c>
      <c r="GW182" s="310">
        <f t="shared" ca="1" si="81"/>
        <v>0</v>
      </c>
      <c r="GX182" s="310">
        <f t="shared" ca="1" si="81"/>
        <v>0</v>
      </c>
      <c r="GY182" s="310">
        <f t="shared" ca="1" si="81"/>
        <v>0</v>
      </c>
      <c r="GZ182" s="310">
        <f t="shared" ca="1" si="81"/>
        <v>0</v>
      </c>
      <c r="HA182" s="310">
        <f t="shared" ca="1" si="81"/>
        <v>0</v>
      </c>
      <c r="HB182" s="310">
        <f t="shared" ca="1" si="81"/>
        <v>0</v>
      </c>
      <c r="HC182" s="310">
        <f t="shared" ca="1" si="81"/>
        <v>0</v>
      </c>
      <c r="HD182" s="310">
        <f t="shared" ca="1" si="81"/>
        <v>0</v>
      </c>
      <c r="HE182" s="310">
        <f t="shared" ca="1" si="81"/>
        <v>0</v>
      </c>
      <c r="HF182" s="310">
        <f t="shared" ca="1" si="81"/>
        <v>0</v>
      </c>
      <c r="HG182" s="310">
        <f t="shared" ca="1" si="82"/>
        <v>0</v>
      </c>
      <c r="HH182" s="310">
        <f t="shared" ca="1" si="82"/>
        <v>0</v>
      </c>
      <c r="HI182" s="310">
        <f t="shared" ca="1" si="82"/>
        <v>0</v>
      </c>
      <c r="HJ182" s="310">
        <f t="shared" ca="1" si="82"/>
        <v>0</v>
      </c>
      <c r="HK182" s="310">
        <f t="shared" ca="1" si="82"/>
        <v>0</v>
      </c>
      <c r="HL182" s="310">
        <f t="shared" ca="1" si="82"/>
        <v>0</v>
      </c>
      <c r="HM182" s="310">
        <f t="shared" ca="1" si="82"/>
        <v>0</v>
      </c>
      <c r="HN182" s="310">
        <f t="shared" ca="1" si="82"/>
        <v>0</v>
      </c>
      <c r="HO182" s="310">
        <f t="shared" ca="1" si="82"/>
        <v>0</v>
      </c>
      <c r="HP182" s="310">
        <f t="shared" ca="1" si="82"/>
        <v>0</v>
      </c>
      <c r="HQ182" s="310">
        <f t="shared" ca="1" si="83"/>
        <v>0</v>
      </c>
      <c r="HR182" s="310">
        <f t="shared" ca="1" si="83"/>
        <v>0</v>
      </c>
      <c r="HS182" s="310">
        <f t="shared" ca="1" si="83"/>
        <v>0</v>
      </c>
      <c r="HT182" s="310">
        <f t="shared" ca="1" si="83"/>
        <v>0</v>
      </c>
      <c r="HU182" s="310">
        <f t="shared" ca="1" si="83"/>
        <v>0</v>
      </c>
      <c r="HV182" s="310">
        <f t="shared" ca="1" si="83"/>
        <v>0</v>
      </c>
      <c r="HW182" s="310">
        <f t="shared" ca="1" si="83"/>
        <v>0</v>
      </c>
      <c r="HX182" s="310">
        <f t="shared" ca="1" si="83"/>
        <v>0</v>
      </c>
      <c r="HY182" s="310">
        <f t="shared" ca="1" si="83"/>
        <v>0</v>
      </c>
      <c r="HZ182" s="310">
        <f t="shared" ca="1" si="83"/>
        <v>0</v>
      </c>
      <c r="IA182" s="310">
        <f t="shared" ca="1" si="83"/>
        <v>0</v>
      </c>
    </row>
    <row r="183" spans="2:235">
      <c r="B183" s="148">
        <v>7</v>
      </c>
      <c r="D183" s="38">
        <f t="shared" si="60"/>
        <v>999</v>
      </c>
      <c r="E183" s="310">
        <f t="shared" ca="1" si="61"/>
        <v>346757.37313432834</v>
      </c>
      <c r="F183" s="310">
        <f t="shared" ca="1" si="61"/>
        <v>346757.37313432834</v>
      </c>
      <c r="G183" s="310">
        <f t="shared" ca="1" si="61"/>
        <v>346757.37313432834</v>
      </c>
      <c r="H183" s="310">
        <f t="shared" ca="1" si="61"/>
        <v>346757.37313432834</v>
      </c>
      <c r="I183" s="310">
        <f t="shared" ca="1" si="61"/>
        <v>346757.37313432834</v>
      </c>
      <c r="J183" s="310">
        <f t="shared" ca="1" si="61"/>
        <v>346757.37313432834</v>
      </c>
      <c r="K183" s="310">
        <f t="shared" ca="1" si="61"/>
        <v>346757.37313432834</v>
      </c>
      <c r="L183" s="310">
        <f t="shared" ca="1" si="61"/>
        <v>346757.37313432834</v>
      </c>
      <c r="M183" s="310">
        <f t="shared" ca="1" si="61"/>
        <v>346757.37313432834</v>
      </c>
      <c r="N183" s="310">
        <f t="shared" ca="1" si="61"/>
        <v>346757.37313432834</v>
      </c>
      <c r="O183" s="310">
        <f t="shared" ca="1" si="62"/>
        <v>346757.37313432834</v>
      </c>
      <c r="P183" s="310">
        <f t="shared" ca="1" si="62"/>
        <v>346757.37313432834</v>
      </c>
      <c r="Q183" s="310">
        <f t="shared" ca="1" si="62"/>
        <v>364095.24179104477</v>
      </c>
      <c r="R183" s="310">
        <f t="shared" ca="1" si="62"/>
        <v>364095.24179104477</v>
      </c>
      <c r="S183" s="310">
        <f t="shared" ca="1" si="62"/>
        <v>364095.24179104477</v>
      </c>
      <c r="T183" s="310">
        <f t="shared" ca="1" si="62"/>
        <v>364095.24179104477</v>
      </c>
      <c r="U183" s="310">
        <f t="shared" ca="1" si="62"/>
        <v>364095.24179104477</v>
      </c>
      <c r="V183" s="310">
        <f t="shared" ca="1" si="62"/>
        <v>364095.24179104477</v>
      </c>
      <c r="W183" s="310">
        <f t="shared" ca="1" si="62"/>
        <v>364095.24179104477</v>
      </c>
      <c r="X183" s="310">
        <f t="shared" ca="1" si="62"/>
        <v>364095.24179104477</v>
      </c>
      <c r="Y183" s="310">
        <f t="shared" ca="1" si="63"/>
        <v>364095.24179104477</v>
      </c>
      <c r="Z183" s="310">
        <f t="shared" ca="1" si="63"/>
        <v>364095.24179104477</v>
      </c>
      <c r="AA183" s="310">
        <f t="shared" ca="1" si="63"/>
        <v>364095.24179104477</v>
      </c>
      <c r="AB183" s="310">
        <f t="shared" ca="1" si="63"/>
        <v>364095.24179104477</v>
      </c>
      <c r="AC183" s="310">
        <f t="shared" ca="1" si="63"/>
        <v>382300.00388059701</v>
      </c>
      <c r="AD183" s="310">
        <f t="shared" ca="1" si="63"/>
        <v>382300.00388059701</v>
      </c>
      <c r="AE183" s="310">
        <f t="shared" ca="1" si="63"/>
        <v>382300.00388059701</v>
      </c>
      <c r="AF183" s="310">
        <f t="shared" ca="1" si="63"/>
        <v>382300.00388059701</v>
      </c>
      <c r="AG183" s="310">
        <f t="shared" ca="1" si="63"/>
        <v>382300.00388059701</v>
      </c>
      <c r="AH183" s="310">
        <f t="shared" ca="1" si="63"/>
        <v>382300.00388059701</v>
      </c>
      <c r="AI183" s="310">
        <f t="shared" ca="1" si="64"/>
        <v>382300.00388059701</v>
      </c>
      <c r="AJ183" s="310">
        <f t="shared" ca="1" si="64"/>
        <v>382300.00388059701</v>
      </c>
      <c r="AK183" s="310">
        <f t="shared" ca="1" si="64"/>
        <v>382300.00388059701</v>
      </c>
      <c r="AL183" s="310">
        <f t="shared" ca="1" si="64"/>
        <v>382300.00388059701</v>
      </c>
      <c r="AM183" s="310">
        <f t="shared" ca="1" si="64"/>
        <v>382300.00388059701</v>
      </c>
      <c r="AN183" s="310">
        <f t="shared" ca="1" si="64"/>
        <v>382300.00388059701</v>
      </c>
      <c r="AO183" s="310">
        <f t="shared" ca="1" si="64"/>
        <v>401415.00407462695</v>
      </c>
      <c r="AP183" s="310">
        <f t="shared" ca="1" si="64"/>
        <v>401415.00407462695</v>
      </c>
      <c r="AQ183" s="310">
        <f t="shared" ca="1" si="64"/>
        <v>401415.00407462695</v>
      </c>
      <c r="AR183" s="310">
        <f t="shared" ca="1" si="64"/>
        <v>401415.00407462695</v>
      </c>
      <c r="AS183" s="310">
        <f t="shared" ca="1" si="65"/>
        <v>401415.00407462695</v>
      </c>
      <c r="AT183" s="310">
        <f t="shared" ca="1" si="65"/>
        <v>401415.00407462695</v>
      </c>
      <c r="AU183" s="310">
        <f t="shared" ca="1" si="65"/>
        <v>401415.00407462695</v>
      </c>
      <c r="AV183" s="310">
        <f t="shared" ca="1" si="65"/>
        <v>401415.00407462695</v>
      </c>
      <c r="AW183" s="310">
        <f t="shared" ca="1" si="65"/>
        <v>401415.00407462695</v>
      </c>
      <c r="AX183" s="310">
        <f t="shared" ca="1" si="65"/>
        <v>401415.00407462695</v>
      </c>
      <c r="AY183" s="310">
        <f t="shared" ca="1" si="65"/>
        <v>401415.00407462695</v>
      </c>
      <c r="AZ183" s="310">
        <f t="shared" ca="1" si="65"/>
        <v>401415.00407462695</v>
      </c>
      <c r="BA183" s="310">
        <f t="shared" ca="1" si="65"/>
        <v>417471.60423761205</v>
      </c>
      <c r="BB183" s="310">
        <f t="shared" ca="1" si="65"/>
        <v>417471.60423761205</v>
      </c>
      <c r="BC183" s="310">
        <f t="shared" ca="1" si="66"/>
        <v>417471.60423761205</v>
      </c>
      <c r="BD183" s="310">
        <f t="shared" ca="1" si="66"/>
        <v>417471.60423761205</v>
      </c>
      <c r="BE183" s="310">
        <f t="shared" ca="1" si="66"/>
        <v>417471.60423761205</v>
      </c>
      <c r="BF183" s="310">
        <f t="shared" ca="1" si="66"/>
        <v>417471.60423761205</v>
      </c>
      <c r="BG183" s="310">
        <f t="shared" ca="1" si="66"/>
        <v>417471.60423761205</v>
      </c>
      <c r="BH183" s="310">
        <f t="shared" ca="1" si="66"/>
        <v>417471.60423761205</v>
      </c>
      <c r="BI183" s="310">
        <f t="shared" ca="1" si="66"/>
        <v>417471.60423761205</v>
      </c>
      <c r="BJ183" s="310">
        <f t="shared" ca="1" si="66"/>
        <v>417471.60423761205</v>
      </c>
      <c r="BK183" s="310">
        <f t="shared" ca="1" si="66"/>
        <v>417471.60423761205</v>
      </c>
      <c r="BL183" s="310">
        <f t="shared" ca="1" si="66"/>
        <v>417471.60423761205</v>
      </c>
      <c r="BM183" s="310">
        <f t="shared" ca="1" si="67"/>
        <v>438345.18444949266</v>
      </c>
      <c r="BN183" s="310">
        <f t="shared" ca="1" si="67"/>
        <v>438345.18444949266</v>
      </c>
      <c r="BO183" s="310">
        <f t="shared" ca="1" si="67"/>
        <v>438345.18444949266</v>
      </c>
      <c r="BP183" s="310">
        <f t="shared" ca="1" si="67"/>
        <v>438345.18444949266</v>
      </c>
      <c r="BQ183" s="310">
        <f t="shared" ca="1" si="67"/>
        <v>438345.18444949266</v>
      </c>
      <c r="BR183" s="310">
        <f t="shared" ca="1" si="67"/>
        <v>438345.18444949266</v>
      </c>
      <c r="BS183" s="310">
        <f t="shared" ca="1" si="67"/>
        <v>438345.18444949266</v>
      </c>
      <c r="BT183" s="310">
        <f t="shared" ca="1" si="67"/>
        <v>438345.18444949266</v>
      </c>
      <c r="BU183" s="310">
        <f t="shared" ca="1" si="67"/>
        <v>438345.18444949266</v>
      </c>
      <c r="BV183" s="310">
        <f t="shared" ca="1" si="67"/>
        <v>438345.18444949266</v>
      </c>
      <c r="BW183" s="310">
        <f t="shared" ca="1" si="68"/>
        <v>438345.18444949266</v>
      </c>
      <c r="BX183" s="310">
        <f t="shared" ca="1" si="68"/>
        <v>438345.18444949266</v>
      </c>
      <c r="BY183" s="310">
        <f t="shared" ca="1" si="68"/>
        <v>460262.44367196737</v>
      </c>
      <c r="BZ183" s="310">
        <f t="shared" ca="1" si="68"/>
        <v>460262.44367196737</v>
      </c>
      <c r="CA183" s="310">
        <f t="shared" ca="1" si="68"/>
        <v>460262.44367196737</v>
      </c>
      <c r="CB183" s="310">
        <f t="shared" ca="1" si="68"/>
        <v>460262.44367196737</v>
      </c>
      <c r="CC183" s="310">
        <f t="shared" ca="1" si="68"/>
        <v>460262.44367196737</v>
      </c>
      <c r="CD183" s="310">
        <f t="shared" ca="1" si="68"/>
        <v>460262.44367196737</v>
      </c>
      <c r="CE183" s="310">
        <f t="shared" ca="1" si="68"/>
        <v>460262.44367196737</v>
      </c>
      <c r="CF183" s="310">
        <f t="shared" ca="1" si="68"/>
        <v>460262.44367196737</v>
      </c>
      <c r="CG183" s="310">
        <f t="shared" ca="1" si="69"/>
        <v>460262.44367196737</v>
      </c>
      <c r="CH183" s="310">
        <f t="shared" ca="1" si="69"/>
        <v>460262.44367196737</v>
      </c>
      <c r="CI183" s="310">
        <f t="shared" ca="1" si="69"/>
        <v>460262.44367196737</v>
      </c>
      <c r="CJ183" s="310">
        <f t="shared" ca="1" si="69"/>
        <v>460262.44367196737</v>
      </c>
      <c r="CK183" s="310">
        <f t="shared" ca="1" si="69"/>
        <v>483275.56585556571</v>
      </c>
      <c r="CL183" s="310">
        <f t="shared" ca="1" si="69"/>
        <v>483275.56585556571</v>
      </c>
      <c r="CM183" s="310">
        <f t="shared" ca="1" si="69"/>
        <v>483275.56585556571</v>
      </c>
      <c r="CN183" s="310">
        <f t="shared" ca="1" si="69"/>
        <v>483275.56585556571</v>
      </c>
      <c r="CO183" s="310">
        <f t="shared" ca="1" si="69"/>
        <v>483275.56585556571</v>
      </c>
      <c r="CP183" s="310">
        <f t="shared" ca="1" si="69"/>
        <v>483275.56585556571</v>
      </c>
      <c r="CQ183" s="310">
        <f t="shared" ca="1" si="70"/>
        <v>483275.56585556571</v>
      </c>
      <c r="CR183" s="310">
        <f t="shared" ca="1" si="70"/>
        <v>483275.56585556571</v>
      </c>
      <c r="CS183" s="310">
        <f t="shared" ca="1" si="70"/>
        <v>483275.56585556571</v>
      </c>
      <c r="CT183" s="310">
        <f t="shared" ca="1" si="70"/>
        <v>483275.56585556571</v>
      </c>
      <c r="CU183" s="310">
        <f t="shared" ca="1" si="70"/>
        <v>483275.56585556571</v>
      </c>
      <c r="CV183" s="310">
        <f t="shared" ca="1" si="70"/>
        <v>483275.56585556571</v>
      </c>
      <c r="CW183" s="310">
        <f t="shared" ca="1" si="70"/>
        <v>502606.58848978841</v>
      </c>
      <c r="CX183" s="310">
        <f t="shared" ca="1" si="70"/>
        <v>502606.58848978841</v>
      </c>
      <c r="CY183" s="310">
        <f t="shared" ca="1" si="70"/>
        <v>502606.58848978841</v>
      </c>
      <c r="CZ183" s="310">
        <f t="shared" ca="1" si="70"/>
        <v>502606.58848978841</v>
      </c>
      <c r="DA183" s="310">
        <f t="shared" ca="1" si="71"/>
        <v>502606.58848978841</v>
      </c>
      <c r="DB183" s="310">
        <f t="shared" ca="1" si="71"/>
        <v>502606.58848978841</v>
      </c>
      <c r="DC183" s="310">
        <f t="shared" ca="1" si="71"/>
        <v>502606.58848978841</v>
      </c>
      <c r="DD183" s="310">
        <f t="shared" ca="1" si="71"/>
        <v>502606.58848978841</v>
      </c>
      <c r="DE183" s="310">
        <f t="shared" ca="1" si="71"/>
        <v>502606.58848978841</v>
      </c>
      <c r="DF183" s="310">
        <f t="shared" ca="1" si="71"/>
        <v>502606.58848978841</v>
      </c>
      <c r="DG183" s="310">
        <f t="shared" ca="1" si="71"/>
        <v>502606.58848978841</v>
      </c>
      <c r="DH183" s="310">
        <f t="shared" ca="1" si="71"/>
        <v>502606.58848978841</v>
      </c>
      <c r="DI183" s="310">
        <f t="shared" ca="1" si="71"/>
        <v>527736.91791427787</v>
      </c>
      <c r="DJ183" s="310">
        <f t="shared" ca="1" si="71"/>
        <v>527736.91791427787</v>
      </c>
      <c r="DK183" s="310">
        <f t="shared" ca="1" si="72"/>
        <v>527736.91791427787</v>
      </c>
      <c r="DL183" s="310">
        <f t="shared" ca="1" si="72"/>
        <v>527736.91791427787</v>
      </c>
      <c r="DM183" s="310">
        <f t="shared" ca="1" si="72"/>
        <v>527736.91791427787</v>
      </c>
      <c r="DN183" s="310">
        <f t="shared" ca="1" si="72"/>
        <v>527736.91791427787</v>
      </c>
      <c r="DO183" s="310">
        <f t="shared" ca="1" si="72"/>
        <v>527736.91791427787</v>
      </c>
      <c r="DP183" s="310">
        <f t="shared" ca="1" si="72"/>
        <v>527736.91791427787</v>
      </c>
      <c r="DQ183" s="310">
        <f t="shared" ca="1" si="72"/>
        <v>527736.91791427787</v>
      </c>
      <c r="DR183" s="310">
        <f t="shared" ca="1" si="72"/>
        <v>527736.91791427787</v>
      </c>
      <c r="DS183" s="310">
        <f t="shared" ca="1" si="72"/>
        <v>527736.91791427787</v>
      </c>
      <c r="DT183" s="310">
        <f t="shared" ca="1" si="72"/>
        <v>527736.91791427787</v>
      </c>
      <c r="DU183" s="310">
        <f t="shared" ca="1" si="73"/>
        <v>554123.76380999165</v>
      </c>
      <c r="DV183" s="310">
        <f t="shared" ca="1" si="73"/>
        <v>554123.76380999165</v>
      </c>
      <c r="DW183" s="310">
        <f t="shared" ca="1" si="73"/>
        <v>554123.76380999165</v>
      </c>
      <c r="DX183" s="310">
        <f t="shared" ca="1" si="73"/>
        <v>554123.76380999165</v>
      </c>
      <c r="DY183" s="310">
        <f t="shared" ca="1" si="73"/>
        <v>554123.76380999165</v>
      </c>
      <c r="DZ183" s="310">
        <f t="shared" ca="1" si="73"/>
        <v>554123.76380999165</v>
      </c>
      <c r="EA183" s="310">
        <f t="shared" ca="1" si="73"/>
        <v>554123.76380999165</v>
      </c>
      <c r="EB183" s="310">
        <f t="shared" ca="1" si="73"/>
        <v>554123.76380999165</v>
      </c>
      <c r="EC183" s="310">
        <f t="shared" ca="1" si="73"/>
        <v>554123.76380999165</v>
      </c>
      <c r="ED183" s="310">
        <f t="shared" ca="1" si="73"/>
        <v>554123.76380999165</v>
      </c>
      <c r="EE183" s="310">
        <f t="shared" ca="1" si="74"/>
        <v>554123.76380999165</v>
      </c>
      <c r="EF183" s="310">
        <f t="shared" ca="1" si="74"/>
        <v>554123.76380999165</v>
      </c>
      <c r="EG183" s="310">
        <f t="shared" ca="1" si="74"/>
        <v>581829.95200049132</v>
      </c>
      <c r="EH183" s="310">
        <f t="shared" ca="1" si="74"/>
        <v>581829.95200049132</v>
      </c>
      <c r="EI183" s="310">
        <f t="shared" ca="1" si="74"/>
        <v>581829.95200049132</v>
      </c>
      <c r="EJ183" s="310">
        <f t="shared" ca="1" si="74"/>
        <v>581829.95200049132</v>
      </c>
      <c r="EK183" s="310">
        <f t="shared" ca="1" si="74"/>
        <v>581829.95200049132</v>
      </c>
      <c r="EL183" s="310">
        <f t="shared" ca="1" si="74"/>
        <v>581829.95200049132</v>
      </c>
      <c r="EM183" s="310">
        <f t="shared" ca="1" si="74"/>
        <v>581829.95200049132</v>
      </c>
      <c r="EN183" s="310">
        <f t="shared" ca="1" si="74"/>
        <v>581829.95200049132</v>
      </c>
      <c r="EO183" s="310">
        <f t="shared" ca="1" si="75"/>
        <v>581829.95200049132</v>
      </c>
      <c r="EP183" s="310">
        <f t="shared" ca="1" si="75"/>
        <v>581829.95200049132</v>
      </c>
      <c r="EQ183" s="310">
        <f t="shared" ca="1" si="75"/>
        <v>581829.95200049132</v>
      </c>
      <c r="ER183" s="310">
        <f t="shared" ca="1" si="75"/>
        <v>581829.95200049132</v>
      </c>
      <c r="ES183" s="310">
        <f t="shared" ca="1" si="75"/>
        <v>605103.150080511</v>
      </c>
      <c r="ET183" s="310">
        <f t="shared" ca="1" si="75"/>
        <v>605103.150080511</v>
      </c>
      <c r="EU183" s="310">
        <f t="shared" ca="1" si="75"/>
        <v>605103.150080511</v>
      </c>
      <c r="EV183" s="310">
        <f t="shared" ca="1" si="75"/>
        <v>605103.150080511</v>
      </c>
      <c r="EW183" s="310">
        <f t="shared" ca="1" si="75"/>
        <v>605103.150080511</v>
      </c>
      <c r="EX183" s="310">
        <f t="shared" ca="1" si="75"/>
        <v>605103.150080511</v>
      </c>
      <c r="EY183" s="310">
        <f t="shared" ca="1" si="76"/>
        <v>605103.150080511</v>
      </c>
      <c r="EZ183" s="310">
        <f t="shared" ca="1" si="76"/>
        <v>605103.150080511</v>
      </c>
      <c r="FA183" s="310">
        <f t="shared" ca="1" si="76"/>
        <v>605103.150080511</v>
      </c>
      <c r="FB183" s="310">
        <f t="shared" ca="1" si="76"/>
        <v>605103.150080511</v>
      </c>
      <c r="FC183" s="310">
        <f t="shared" ca="1" si="76"/>
        <v>605103.150080511</v>
      </c>
      <c r="FD183" s="310">
        <f t="shared" ca="1" si="76"/>
        <v>605103.150080511</v>
      </c>
      <c r="FE183" s="310">
        <f t="shared" ca="1" si="76"/>
        <v>635358.30758453661</v>
      </c>
      <c r="FF183" s="310">
        <f t="shared" ca="1" si="76"/>
        <v>635358.30758453661</v>
      </c>
      <c r="FG183" s="310">
        <f t="shared" ca="1" si="76"/>
        <v>635358.30758453661</v>
      </c>
      <c r="FH183" s="310">
        <f t="shared" ca="1" si="76"/>
        <v>635358.30758453661</v>
      </c>
      <c r="FI183" s="310">
        <f t="shared" ca="1" si="77"/>
        <v>635358.30758453661</v>
      </c>
      <c r="FJ183" s="310">
        <f t="shared" ca="1" si="77"/>
        <v>635358.30758453661</v>
      </c>
      <c r="FK183" s="310">
        <f t="shared" ca="1" si="77"/>
        <v>635358.30758453661</v>
      </c>
      <c r="FL183" s="310">
        <f t="shared" ca="1" si="77"/>
        <v>635358.30758453661</v>
      </c>
      <c r="FM183" s="310">
        <f t="shared" ca="1" si="77"/>
        <v>635358.30758453661</v>
      </c>
      <c r="FN183" s="310">
        <f t="shared" ca="1" si="77"/>
        <v>635358.30758453661</v>
      </c>
      <c r="FO183" s="310">
        <f t="shared" ca="1" si="77"/>
        <v>635358.30758453661</v>
      </c>
      <c r="FP183" s="310">
        <f t="shared" ca="1" si="77"/>
        <v>635358.30758453661</v>
      </c>
      <c r="FQ183" s="310">
        <f t="shared" ca="1" si="77"/>
        <v>0</v>
      </c>
      <c r="FR183" s="310">
        <f t="shared" ca="1" si="77"/>
        <v>0</v>
      </c>
      <c r="FS183" s="310">
        <f t="shared" ca="1" si="78"/>
        <v>0</v>
      </c>
      <c r="FT183" s="310">
        <f t="shared" ca="1" si="78"/>
        <v>0</v>
      </c>
      <c r="FU183" s="310">
        <f t="shared" ca="1" si="78"/>
        <v>0</v>
      </c>
      <c r="FV183" s="310">
        <f t="shared" ca="1" si="78"/>
        <v>0</v>
      </c>
      <c r="FW183" s="310">
        <f t="shared" ca="1" si="78"/>
        <v>0</v>
      </c>
      <c r="FX183" s="310">
        <f t="shared" ca="1" si="78"/>
        <v>0</v>
      </c>
      <c r="FY183" s="310">
        <f t="shared" ca="1" si="78"/>
        <v>0</v>
      </c>
      <c r="FZ183" s="310">
        <f t="shared" ca="1" si="78"/>
        <v>0</v>
      </c>
      <c r="GA183" s="310">
        <f t="shared" ca="1" si="78"/>
        <v>0</v>
      </c>
      <c r="GB183" s="310">
        <f t="shared" ca="1" si="78"/>
        <v>0</v>
      </c>
      <c r="GC183" s="310">
        <f t="shared" ca="1" si="79"/>
        <v>0</v>
      </c>
      <c r="GD183" s="310">
        <f t="shared" ca="1" si="79"/>
        <v>0</v>
      </c>
      <c r="GE183" s="310">
        <f t="shared" ca="1" si="79"/>
        <v>0</v>
      </c>
      <c r="GF183" s="310">
        <f t="shared" ca="1" si="79"/>
        <v>0</v>
      </c>
      <c r="GG183" s="310">
        <f t="shared" ca="1" si="79"/>
        <v>0</v>
      </c>
      <c r="GH183" s="310">
        <f t="shared" ca="1" si="79"/>
        <v>0</v>
      </c>
      <c r="GI183" s="310">
        <f t="shared" ca="1" si="79"/>
        <v>0</v>
      </c>
      <c r="GJ183" s="310">
        <f t="shared" ca="1" si="79"/>
        <v>0</v>
      </c>
      <c r="GK183" s="310">
        <f t="shared" ca="1" si="79"/>
        <v>0</v>
      </c>
      <c r="GL183" s="310">
        <f t="shared" ca="1" si="79"/>
        <v>0</v>
      </c>
      <c r="GM183" s="310">
        <f t="shared" ca="1" si="80"/>
        <v>0</v>
      </c>
      <c r="GN183" s="310">
        <f t="shared" ca="1" si="80"/>
        <v>0</v>
      </c>
      <c r="GO183" s="310">
        <f t="shared" ca="1" si="80"/>
        <v>0</v>
      </c>
      <c r="GP183" s="310">
        <f t="shared" ca="1" si="80"/>
        <v>0</v>
      </c>
      <c r="GQ183" s="310">
        <f t="shared" ca="1" si="80"/>
        <v>0</v>
      </c>
      <c r="GR183" s="310">
        <f t="shared" ca="1" si="80"/>
        <v>0</v>
      </c>
      <c r="GS183" s="310">
        <f t="shared" ca="1" si="80"/>
        <v>0</v>
      </c>
      <c r="GT183" s="310">
        <f t="shared" ca="1" si="80"/>
        <v>0</v>
      </c>
      <c r="GU183" s="310">
        <f t="shared" ca="1" si="80"/>
        <v>0</v>
      </c>
      <c r="GV183" s="310">
        <f t="shared" ca="1" si="80"/>
        <v>0</v>
      </c>
      <c r="GW183" s="310">
        <f t="shared" ca="1" si="81"/>
        <v>0</v>
      </c>
      <c r="GX183" s="310">
        <f t="shared" ca="1" si="81"/>
        <v>0</v>
      </c>
      <c r="GY183" s="310">
        <f t="shared" ca="1" si="81"/>
        <v>0</v>
      </c>
      <c r="GZ183" s="310">
        <f t="shared" ca="1" si="81"/>
        <v>0</v>
      </c>
      <c r="HA183" s="310">
        <f t="shared" ca="1" si="81"/>
        <v>0</v>
      </c>
      <c r="HB183" s="310">
        <f t="shared" ca="1" si="81"/>
        <v>0</v>
      </c>
      <c r="HC183" s="310">
        <f t="shared" ca="1" si="81"/>
        <v>0</v>
      </c>
      <c r="HD183" s="310">
        <f t="shared" ca="1" si="81"/>
        <v>0</v>
      </c>
      <c r="HE183" s="310">
        <f t="shared" ca="1" si="81"/>
        <v>0</v>
      </c>
      <c r="HF183" s="310">
        <f t="shared" ca="1" si="81"/>
        <v>0</v>
      </c>
      <c r="HG183" s="310">
        <f t="shared" ca="1" si="82"/>
        <v>0</v>
      </c>
      <c r="HH183" s="310">
        <f t="shared" ca="1" si="82"/>
        <v>0</v>
      </c>
      <c r="HI183" s="310">
        <f t="shared" ca="1" si="82"/>
        <v>0</v>
      </c>
      <c r="HJ183" s="310">
        <f t="shared" ca="1" si="82"/>
        <v>0</v>
      </c>
      <c r="HK183" s="310">
        <f t="shared" ca="1" si="82"/>
        <v>0</v>
      </c>
      <c r="HL183" s="310">
        <f t="shared" ca="1" si="82"/>
        <v>0</v>
      </c>
      <c r="HM183" s="310">
        <f t="shared" ca="1" si="82"/>
        <v>0</v>
      </c>
      <c r="HN183" s="310">
        <f t="shared" ca="1" si="82"/>
        <v>0</v>
      </c>
      <c r="HO183" s="310">
        <f t="shared" ca="1" si="82"/>
        <v>0</v>
      </c>
      <c r="HP183" s="310">
        <f t="shared" ca="1" si="82"/>
        <v>0</v>
      </c>
      <c r="HQ183" s="310">
        <f t="shared" ca="1" si="83"/>
        <v>0</v>
      </c>
      <c r="HR183" s="310">
        <f t="shared" ca="1" si="83"/>
        <v>0</v>
      </c>
      <c r="HS183" s="310">
        <f t="shared" ca="1" si="83"/>
        <v>0</v>
      </c>
      <c r="HT183" s="310">
        <f t="shared" ca="1" si="83"/>
        <v>0</v>
      </c>
      <c r="HU183" s="310">
        <f t="shared" ca="1" si="83"/>
        <v>0</v>
      </c>
      <c r="HV183" s="310">
        <f t="shared" ca="1" si="83"/>
        <v>0</v>
      </c>
      <c r="HW183" s="310">
        <f t="shared" ca="1" si="83"/>
        <v>0</v>
      </c>
      <c r="HX183" s="310">
        <f t="shared" ca="1" si="83"/>
        <v>0</v>
      </c>
      <c r="HY183" s="310">
        <f t="shared" ca="1" si="83"/>
        <v>0</v>
      </c>
      <c r="HZ183" s="310">
        <f t="shared" ca="1" si="83"/>
        <v>0</v>
      </c>
      <c r="IA183" s="310">
        <f t="shared" ca="1" si="83"/>
        <v>0</v>
      </c>
    </row>
    <row r="184" spans="2:235">
      <c r="B184" s="148">
        <v>8</v>
      </c>
      <c r="D184" s="38">
        <f t="shared" si="60"/>
        <v>999</v>
      </c>
      <c r="E184" s="310">
        <f t="shared" ca="1" si="61"/>
        <v>173378.68656716417</v>
      </c>
      <c r="F184" s="310">
        <f t="shared" ca="1" si="61"/>
        <v>173378.68656716417</v>
      </c>
      <c r="G184" s="310">
        <f t="shared" ca="1" si="61"/>
        <v>173378.68656716417</v>
      </c>
      <c r="H184" s="310">
        <f t="shared" ca="1" si="61"/>
        <v>173378.68656716417</v>
      </c>
      <c r="I184" s="310">
        <f t="shared" ca="1" si="61"/>
        <v>173378.68656716417</v>
      </c>
      <c r="J184" s="310">
        <f t="shared" ca="1" si="61"/>
        <v>173378.68656716417</v>
      </c>
      <c r="K184" s="310">
        <f t="shared" ca="1" si="61"/>
        <v>173378.68656716417</v>
      </c>
      <c r="L184" s="310">
        <f t="shared" ca="1" si="61"/>
        <v>173378.68656716417</v>
      </c>
      <c r="M184" s="310">
        <f t="shared" ca="1" si="61"/>
        <v>173378.68656716417</v>
      </c>
      <c r="N184" s="310">
        <f t="shared" ca="1" si="61"/>
        <v>173378.68656716417</v>
      </c>
      <c r="O184" s="310">
        <f t="shared" ca="1" si="62"/>
        <v>173378.68656716417</v>
      </c>
      <c r="P184" s="310">
        <f t="shared" ca="1" si="62"/>
        <v>173378.68656716417</v>
      </c>
      <c r="Q184" s="310">
        <f t="shared" ca="1" si="62"/>
        <v>182047.62089552238</v>
      </c>
      <c r="R184" s="310">
        <f t="shared" ca="1" si="62"/>
        <v>182047.62089552238</v>
      </c>
      <c r="S184" s="310">
        <f t="shared" ca="1" si="62"/>
        <v>182047.62089552238</v>
      </c>
      <c r="T184" s="310">
        <f t="shared" ca="1" si="62"/>
        <v>182047.62089552238</v>
      </c>
      <c r="U184" s="310">
        <f t="shared" ca="1" si="62"/>
        <v>182047.62089552238</v>
      </c>
      <c r="V184" s="310">
        <f t="shared" ca="1" si="62"/>
        <v>182047.62089552238</v>
      </c>
      <c r="W184" s="310">
        <f t="shared" ca="1" si="62"/>
        <v>182047.62089552238</v>
      </c>
      <c r="X184" s="310">
        <f t="shared" ca="1" si="62"/>
        <v>182047.62089552238</v>
      </c>
      <c r="Y184" s="310">
        <f t="shared" ca="1" si="63"/>
        <v>182047.62089552238</v>
      </c>
      <c r="Z184" s="310">
        <f t="shared" ca="1" si="63"/>
        <v>182047.62089552238</v>
      </c>
      <c r="AA184" s="310">
        <f t="shared" ca="1" si="63"/>
        <v>182047.62089552238</v>
      </c>
      <c r="AB184" s="310">
        <f t="shared" ca="1" si="63"/>
        <v>182047.62089552238</v>
      </c>
      <c r="AC184" s="310">
        <f t="shared" ca="1" si="63"/>
        <v>191150.00194029851</v>
      </c>
      <c r="AD184" s="310">
        <f t="shared" ca="1" si="63"/>
        <v>191150.00194029851</v>
      </c>
      <c r="AE184" s="310">
        <f t="shared" ca="1" si="63"/>
        <v>191150.00194029851</v>
      </c>
      <c r="AF184" s="310">
        <f t="shared" ca="1" si="63"/>
        <v>191150.00194029851</v>
      </c>
      <c r="AG184" s="310">
        <f t="shared" ca="1" si="63"/>
        <v>191150.00194029851</v>
      </c>
      <c r="AH184" s="310">
        <f t="shared" ca="1" si="63"/>
        <v>191150.00194029851</v>
      </c>
      <c r="AI184" s="310">
        <f t="shared" ca="1" si="64"/>
        <v>191150.00194029851</v>
      </c>
      <c r="AJ184" s="310">
        <f t="shared" ca="1" si="64"/>
        <v>191150.00194029851</v>
      </c>
      <c r="AK184" s="310">
        <f t="shared" ca="1" si="64"/>
        <v>191150.00194029851</v>
      </c>
      <c r="AL184" s="310">
        <f t="shared" ca="1" si="64"/>
        <v>191150.00194029851</v>
      </c>
      <c r="AM184" s="310">
        <f t="shared" ca="1" si="64"/>
        <v>191150.00194029851</v>
      </c>
      <c r="AN184" s="310">
        <f t="shared" ca="1" si="64"/>
        <v>191150.00194029851</v>
      </c>
      <c r="AO184" s="310">
        <f t="shared" ca="1" si="64"/>
        <v>200707.50203731348</v>
      </c>
      <c r="AP184" s="310">
        <f t="shared" ca="1" si="64"/>
        <v>200707.50203731348</v>
      </c>
      <c r="AQ184" s="310">
        <f t="shared" ca="1" si="64"/>
        <v>200707.50203731348</v>
      </c>
      <c r="AR184" s="310">
        <f t="shared" ca="1" si="64"/>
        <v>200707.50203731348</v>
      </c>
      <c r="AS184" s="310">
        <f t="shared" ca="1" si="65"/>
        <v>200707.50203731348</v>
      </c>
      <c r="AT184" s="310">
        <f t="shared" ca="1" si="65"/>
        <v>200707.50203731348</v>
      </c>
      <c r="AU184" s="310">
        <f t="shared" ca="1" si="65"/>
        <v>200707.50203731348</v>
      </c>
      <c r="AV184" s="310">
        <f t="shared" ca="1" si="65"/>
        <v>200707.50203731348</v>
      </c>
      <c r="AW184" s="310">
        <f t="shared" ca="1" si="65"/>
        <v>200707.50203731348</v>
      </c>
      <c r="AX184" s="310">
        <f t="shared" ca="1" si="65"/>
        <v>200707.50203731348</v>
      </c>
      <c r="AY184" s="310">
        <f t="shared" ca="1" si="65"/>
        <v>200707.50203731348</v>
      </c>
      <c r="AZ184" s="310">
        <f t="shared" ca="1" si="65"/>
        <v>200707.50203731348</v>
      </c>
      <c r="BA184" s="310">
        <f t="shared" ca="1" si="65"/>
        <v>206728.72709843286</v>
      </c>
      <c r="BB184" s="310">
        <f t="shared" ca="1" si="65"/>
        <v>206728.72709843286</v>
      </c>
      <c r="BC184" s="310">
        <f t="shared" ca="1" si="66"/>
        <v>206728.72709843286</v>
      </c>
      <c r="BD184" s="310">
        <f t="shared" ca="1" si="66"/>
        <v>206728.72709843286</v>
      </c>
      <c r="BE184" s="310">
        <f t="shared" ca="1" si="66"/>
        <v>206728.72709843286</v>
      </c>
      <c r="BF184" s="310">
        <f t="shared" ca="1" si="66"/>
        <v>206728.72709843286</v>
      </c>
      <c r="BG184" s="310">
        <f t="shared" ca="1" si="66"/>
        <v>206728.72709843286</v>
      </c>
      <c r="BH184" s="310">
        <f t="shared" ca="1" si="66"/>
        <v>206728.72709843286</v>
      </c>
      <c r="BI184" s="310">
        <f t="shared" ca="1" si="66"/>
        <v>206728.72709843286</v>
      </c>
      <c r="BJ184" s="310">
        <f t="shared" ca="1" si="66"/>
        <v>206728.72709843286</v>
      </c>
      <c r="BK184" s="310">
        <f t="shared" ca="1" si="66"/>
        <v>206728.72709843286</v>
      </c>
      <c r="BL184" s="310">
        <f t="shared" ca="1" si="66"/>
        <v>206728.72709843286</v>
      </c>
      <c r="BM184" s="310">
        <f t="shared" ca="1" si="67"/>
        <v>217065.16345335456</v>
      </c>
      <c r="BN184" s="310">
        <f t="shared" ca="1" si="67"/>
        <v>217065.16345335456</v>
      </c>
      <c r="BO184" s="310">
        <f t="shared" ca="1" si="67"/>
        <v>217065.16345335456</v>
      </c>
      <c r="BP184" s="310">
        <f t="shared" ca="1" si="67"/>
        <v>217065.16345335456</v>
      </c>
      <c r="BQ184" s="310">
        <f t="shared" ca="1" si="67"/>
        <v>217065.16345335456</v>
      </c>
      <c r="BR184" s="310">
        <f t="shared" ca="1" si="67"/>
        <v>217065.16345335456</v>
      </c>
      <c r="BS184" s="310">
        <f t="shared" ca="1" si="67"/>
        <v>217065.16345335456</v>
      </c>
      <c r="BT184" s="310">
        <f t="shared" ca="1" si="67"/>
        <v>217065.16345335456</v>
      </c>
      <c r="BU184" s="310">
        <f t="shared" ca="1" si="67"/>
        <v>217065.16345335456</v>
      </c>
      <c r="BV184" s="310">
        <f t="shared" ca="1" si="67"/>
        <v>217065.16345335456</v>
      </c>
      <c r="BW184" s="310">
        <f t="shared" ca="1" si="68"/>
        <v>217065.16345335456</v>
      </c>
      <c r="BX184" s="310">
        <f t="shared" ca="1" si="68"/>
        <v>217065.16345335456</v>
      </c>
      <c r="BY184" s="310">
        <f t="shared" ca="1" si="68"/>
        <v>227918.42162602229</v>
      </c>
      <c r="BZ184" s="310">
        <f t="shared" ca="1" si="68"/>
        <v>227918.42162602229</v>
      </c>
      <c r="CA184" s="310">
        <f t="shared" ca="1" si="68"/>
        <v>227918.42162602229</v>
      </c>
      <c r="CB184" s="310">
        <f t="shared" ca="1" si="68"/>
        <v>227918.42162602229</v>
      </c>
      <c r="CC184" s="310">
        <f t="shared" ca="1" si="68"/>
        <v>227918.42162602229</v>
      </c>
      <c r="CD184" s="310">
        <f t="shared" ca="1" si="68"/>
        <v>227918.42162602229</v>
      </c>
      <c r="CE184" s="310">
        <f t="shared" ca="1" si="68"/>
        <v>227918.42162602229</v>
      </c>
      <c r="CF184" s="310">
        <f t="shared" ca="1" si="68"/>
        <v>227918.42162602229</v>
      </c>
      <c r="CG184" s="310">
        <f t="shared" ca="1" si="69"/>
        <v>227918.42162602229</v>
      </c>
      <c r="CH184" s="310">
        <f t="shared" ca="1" si="69"/>
        <v>227918.42162602229</v>
      </c>
      <c r="CI184" s="310">
        <f t="shared" ca="1" si="69"/>
        <v>227918.42162602229</v>
      </c>
      <c r="CJ184" s="310">
        <f t="shared" ca="1" si="69"/>
        <v>227918.42162602229</v>
      </c>
      <c r="CK184" s="310">
        <f t="shared" ca="1" si="69"/>
        <v>239314.34270732341</v>
      </c>
      <c r="CL184" s="310">
        <f t="shared" ca="1" si="69"/>
        <v>239314.34270732341</v>
      </c>
      <c r="CM184" s="310">
        <f t="shared" ca="1" si="69"/>
        <v>239314.34270732341</v>
      </c>
      <c r="CN184" s="310">
        <f t="shared" ca="1" si="69"/>
        <v>239314.34270732341</v>
      </c>
      <c r="CO184" s="310">
        <f t="shared" ca="1" si="69"/>
        <v>239314.34270732341</v>
      </c>
      <c r="CP184" s="310">
        <f t="shared" ca="1" si="69"/>
        <v>239314.34270732341</v>
      </c>
      <c r="CQ184" s="310">
        <f t="shared" ca="1" si="70"/>
        <v>239314.34270732341</v>
      </c>
      <c r="CR184" s="310">
        <f t="shared" ca="1" si="70"/>
        <v>239314.34270732341</v>
      </c>
      <c r="CS184" s="310">
        <f t="shared" ca="1" si="70"/>
        <v>239314.34270732341</v>
      </c>
      <c r="CT184" s="310">
        <f t="shared" ca="1" si="70"/>
        <v>239314.34270732341</v>
      </c>
      <c r="CU184" s="310">
        <f t="shared" ca="1" si="70"/>
        <v>239314.34270732341</v>
      </c>
      <c r="CV184" s="310">
        <f t="shared" ca="1" si="70"/>
        <v>239314.34270732341</v>
      </c>
      <c r="CW184" s="310">
        <f t="shared" ca="1" si="70"/>
        <v>246493.77298854312</v>
      </c>
      <c r="CX184" s="310">
        <f t="shared" ca="1" si="70"/>
        <v>246493.77298854312</v>
      </c>
      <c r="CY184" s="310">
        <f t="shared" ca="1" si="70"/>
        <v>246493.77298854312</v>
      </c>
      <c r="CZ184" s="310">
        <f t="shared" ca="1" si="70"/>
        <v>246493.77298854312</v>
      </c>
      <c r="DA184" s="310">
        <f t="shared" ca="1" si="71"/>
        <v>246493.77298854312</v>
      </c>
      <c r="DB184" s="310">
        <f t="shared" ca="1" si="71"/>
        <v>246493.77298854312</v>
      </c>
      <c r="DC184" s="310">
        <f t="shared" ca="1" si="71"/>
        <v>246493.77298854312</v>
      </c>
      <c r="DD184" s="310">
        <f t="shared" ca="1" si="71"/>
        <v>246493.77298854312</v>
      </c>
      <c r="DE184" s="310">
        <f t="shared" ca="1" si="71"/>
        <v>246493.77298854312</v>
      </c>
      <c r="DF184" s="310">
        <f t="shared" ca="1" si="71"/>
        <v>246493.77298854312</v>
      </c>
      <c r="DG184" s="310">
        <f t="shared" ca="1" si="71"/>
        <v>246493.77298854312</v>
      </c>
      <c r="DH184" s="310">
        <f t="shared" ca="1" si="71"/>
        <v>246493.77298854312</v>
      </c>
      <c r="DI184" s="310">
        <f t="shared" ca="1" si="71"/>
        <v>258818.46163797023</v>
      </c>
      <c r="DJ184" s="310">
        <f t="shared" ca="1" si="71"/>
        <v>258818.46163797023</v>
      </c>
      <c r="DK184" s="310">
        <f t="shared" ca="1" si="72"/>
        <v>258818.46163797023</v>
      </c>
      <c r="DL184" s="310">
        <f t="shared" ca="1" si="72"/>
        <v>258818.46163797023</v>
      </c>
      <c r="DM184" s="310">
        <f t="shared" ca="1" si="72"/>
        <v>258818.46163797023</v>
      </c>
      <c r="DN184" s="310">
        <f t="shared" ca="1" si="72"/>
        <v>258818.46163797023</v>
      </c>
      <c r="DO184" s="310">
        <f t="shared" ca="1" si="72"/>
        <v>258818.46163797023</v>
      </c>
      <c r="DP184" s="310">
        <f t="shared" ca="1" si="72"/>
        <v>258818.46163797023</v>
      </c>
      <c r="DQ184" s="310">
        <f t="shared" ca="1" si="72"/>
        <v>258818.46163797023</v>
      </c>
      <c r="DR184" s="310">
        <f t="shared" ca="1" si="72"/>
        <v>258818.46163797023</v>
      </c>
      <c r="DS184" s="310">
        <f t="shared" ca="1" si="72"/>
        <v>258818.46163797023</v>
      </c>
      <c r="DT184" s="310">
        <f t="shared" ca="1" si="72"/>
        <v>258818.46163797023</v>
      </c>
      <c r="DU184" s="310">
        <f t="shared" ca="1" si="73"/>
        <v>271759.38471986883</v>
      </c>
      <c r="DV184" s="310">
        <f t="shared" ca="1" si="73"/>
        <v>271759.38471986883</v>
      </c>
      <c r="DW184" s="310">
        <f t="shared" ca="1" si="73"/>
        <v>271759.38471986883</v>
      </c>
      <c r="DX184" s="310">
        <f t="shared" ca="1" si="73"/>
        <v>271759.38471986883</v>
      </c>
      <c r="DY184" s="310">
        <f t="shared" ca="1" si="73"/>
        <v>271759.38471986883</v>
      </c>
      <c r="DZ184" s="310">
        <f t="shared" ca="1" si="73"/>
        <v>271759.38471986883</v>
      </c>
      <c r="EA184" s="310">
        <f t="shared" ca="1" si="73"/>
        <v>271759.38471986883</v>
      </c>
      <c r="EB184" s="310">
        <f t="shared" ca="1" si="73"/>
        <v>271759.38471986883</v>
      </c>
      <c r="EC184" s="310">
        <f t="shared" ca="1" si="73"/>
        <v>271759.38471986883</v>
      </c>
      <c r="ED184" s="310">
        <f t="shared" ca="1" si="73"/>
        <v>271759.38471986883</v>
      </c>
      <c r="EE184" s="310">
        <f t="shared" ca="1" si="74"/>
        <v>271759.38471986883</v>
      </c>
      <c r="EF184" s="310">
        <f t="shared" ca="1" si="74"/>
        <v>271759.38471986883</v>
      </c>
      <c r="EG184" s="310">
        <f t="shared" ca="1" si="74"/>
        <v>285347.35395586229</v>
      </c>
      <c r="EH184" s="310">
        <f t="shared" ca="1" si="74"/>
        <v>285347.35395586229</v>
      </c>
      <c r="EI184" s="310">
        <f t="shared" ca="1" si="74"/>
        <v>285347.35395586229</v>
      </c>
      <c r="EJ184" s="310">
        <f t="shared" ca="1" si="74"/>
        <v>285347.35395586229</v>
      </c>
      <c r="EK184" s="310">
        <f t="shared" ca="1" si="74"/>
        <v>285347.35395586229</v>
      </c>
      <c r="EL184" s="310">
        <f t="shared" ca="1" si="74"/>
        <v>285347.35395586229</v>
      </c>
      <c r="EM184" s="310">
        <f t="shared" ca="1" si="74"/>
        <v>285347.35395586229</v>
      </c>
      <c r="EN184" s="310">
        <f t="shared" ca="1" si="74"/>
        <v>285347.35395586229</v>
      </c>
      <c r="EO184" s="310">
        <f t="shared" ca="1" si="75"/>
        <v>285347.35395586229</v>
      </c>
      <c r="EP184" s="310">
        <f t="shared" ca="1" si="75"/>
        <v>285347.35395586229</v>
      </c>
      <c r="EQ184" s="310">
        <f t="shared" ca="1" si="75"/>
        <v>285347.35395586229</v>
      </c>
      <c r="ER184" s="310">
        <f t="shared" ca="1" si="75"/>
        <v>285347.35395586229</v>
      </c>
      <c r="ES184" s="310">
        <f t="shared" ca="1" si="75"/>
        <v>293907.77457453811</v>
      </c>
      <c r="ET184" s="310">
        <f t="shared" ca="1" si="75"/>
        <v>293907.77457453811</v>
      </c>
      <c r="EU184" s="310">
        <f t="shared" ca="1" si="75"/>
        <v>293907.77457453811</v>
      </c>
      <c r="EV184" s="310">
        <f t="shared" ca="1" si="75"/>
        <v>293907.77457453811</v>
      </c>
      <c r="EW184" s="310">
        <f t="shared" ca="1" si="75"/>
        <v>293907.77457453811</v>
      </c>
      <c r="EX184" s="310">
        <f t="shared" ca="1" si="75"/>
        <v>293907.77457453811</v>
      </c>
      <c r="EY184" s="310">
        <f t="shared" ca="1" si="76"/>
        <v>293907.77457453811</v>
      </c>
      <c r="EZ184" s="310">
        <f t="shared" ca="1" si="76"/>
        <v>293907.77457453811</v>
      </c>
      <c r="FA184" s="310">
        <f t="shared" ca="1" si="76"/>
        <v>293907.77457453811</v>
      </c>
      <c r="FB184" s="310">
        <f t="shared" ca="1" si="76"/>
        <v>293907.77457453811</v>
      </c>
      <c r="FC184" s="310">
        <f t="shared" ca="1" si="76"/>
        <v>293907.77457453811</v>
      </c>
      <c r="FD184" s="310">
        <f t="shared" ca="1" si="76"/>
        <v>293907.77457453811</v>
      </c>
      <c r="FE184" s="310">
        <f t="shared" ca="1" si="76"/>
        <v>308603.16330326512</v>
      </c>
      <c r="FF184" s="310">
        <f t="shared" ca="1" si="76"/>
        <v>308603.16330326512</v>
      </c>
      <c r="FG184" s="310">
        <f t="shared" ca="1" si="76"/>
        <v>308603.16330326512</v>
      </c>
      <c r="FH184" s="310">
        <f t="shared" ca="1" si="76"/>
        <v>308603.16330326512</v>
      </c>
      <c r="FI184" s="310">
        <f t="shared" ca="1" si="77"/>
        <v>308603.16330326512</v>
      </c>
      <c r="FJ184" s="310">
        <f t="shared" ca="1" si="77"/>
        <v>308603.16330326512</v>
      </c>
      <c r="FK184" s="310">
        <f t="shared" ca="1" si="77"/>
        <v>308603.16330326512</v>
      </c>
      <c r="FL184" s="310">
        <f t="shared" ca="1" si="77"/>
        <v>308603.16330326512</v>
      </c>
      <c r="FM184" s="310">
        <f t="shared" ca="1" si="77"/>
        <v>308603.16330326512</v>
      </c>
      <c r="FN184" s="310">
        <f t="shared" ca="1" si="77"/>
        <v>308603.16330326512</v>
      </c>
      <c r="FO184" s="310">
        <f t="shared" ca="1" si="77"/>
        <v>308603.16330326512</v>
      </c>
      <c r="FP184" s="310">
        <f t="shared" ca="1" si="77"/>
        <v>308603.16330326512</v>
      </c>
      <c r="FQ184" s="310">
        <f t="shared" ca="1" si="77"/>
        <v>0</v>
      </c>
      <c r="FR184" s="310">
        <f t="shared" ca="1" si="77"/>
        <v>0</v>
      </c>
      <c r="FS184" s="310">
        <f t="shared" ca="1" si="78"/>
        <v>0</v>
      </c>
      <c r="FT184" s="310">
        <f t="shared" ca="1" si="78"/>
        <v>0</v>
      </c>
      <c r="FU184" s="310">
        <f t="shared" ca="1" si="78"/>
        <v>0</v>
      </c>
      <c r="FV184" s="310">
        <f t="shared" ca="1" si="78"/>
        <v>0</v>
      </c>
      <c r="FW184" s="310">
        <f t="shared" ca="1" si="78"/>
        <v>0</v>
      </c>
      <c r="FX184" s="310">
        <f t="shared" ca="1" si="78"/>
        <v>0</v>
      </c>
      <c r="FY184" s="310">
        <f t="shared" ca="1" si="78"/>
        <v>0</v>
      </c>
      <c r="FZ184" s="310">
        <f t="shared" ca="1" si="78"/>
        <v>0</v>
      </c>
      <c r="GA184" s="310">
        <f t="shared" ca="1" si="78"/>
        <v>0</v>
      </c>
      <c r="GB184" s="310">
        <f t="shared" ca="1" si="78"/>
        <v>0</v>
      </c>
      <c r="GC184" s="310">
        <f t="shared" ca="1" si="79"/>
        <v>0</v>
      </c>
      <c r="GD184" s="310">
        <f t="shared" ca="1" si="79"/>
        <v>0</v>
      </c>
      <c r="GE184" s="310">
        <f t="shared" ca="1" si="79"/>
        <v>0</v>
      </c>
      <c r="GF184" s="310">
        <f t="shared" ca="1" si="79"/>
        <v>0</v>
      </c>
      <c r="GG184" s="310">
        <f t="shared" ca="1" si="79"/>
        <v>0</v>
      </c>
      <c r="GH184" s="310">
        <f t="shared" ca="1" si="79"/>
        <v>0</v>
      </c>
      <c r="GI184" s="310">
        <f t="shared" ca="1" si="79"/>
        <v>0</v>
      </c>
      <c r="GJ184" s="310">
        <f t="shared" ca="1" si="79"/>
        <v>0</v>
      </c>
      <c r="GK184" s="310">
        <f t="shared" ca="1" si="79"/>
        <v>0</v>
      </c>
      <c r="GL184" s="310">
        <f t="shared" ca="1" si="79"/>
        <v>0</v>
      </c>
      <c r="GM184" s="310">
        <f t="shared" ca="1" si="80"/>
        <v>0</v>
      </c>
      <c r="GN184" s="310">
        <f t="shared" ca="1" si="80"/>
        <v>0</v>
      </c>
      <c r="GO184" s="310">
        <f t="shared" ca="1" si="80"/>
        <v>0</v>
      </c>
      <c r="GP184" s="310">
        <f t="shared" ca="1" si="80"/>
        <v>0</v>
      </c>
      <c r="GQ184" s="310">
        <f t="shared" ca="1" si="80"/>
        <v>0</v>
      </c>
      <c r="GR184" s="310">
        <f t="shared" ca="1" si="80"/>
        <v>0</v>
      </c>
      <c r="GS184" s="310">
        <f t="shared" ca="1" si="80"/>
        <v>0</v>
      </c>
      <c r="GT184" s="310">
        <f t="shared" ca="1" si="80"/>
        <v>0</v>
      </c>
      <c r="GU184" s="310">
        <f t="shared" ca="1" si="80"/>
        <v>0</v>
      </c>
      <c r="GV184" s="310">
        <f t="shared" ca="1" si="80"/>
        <v>0</v>
      </c>
      <c r="GW184" s="310">
        <f t="shared" ca="1" si="81"/>
        <v>0</v>
      </c>
      <c r="GX184" s="310">
        <f t="shared" ca="1" si="81"/>
        <v>0</v>
      </c>
      <c r="GY184" s="310">
        <f t="shared" ca="1" si="81"/>
        <v>0</v>
      </c>
      <c r="GZ184" s="310">
        <f t="shared" ca="1" si="81"/>
        <v>0</v>
      </c>
      <c r="HA184" s="310">
        <f t="shared" ca="1" si="81"/>
        <v>0</v>
      </c>
      <c r="HB184" s="310">
        <f t="shared" ca="1" si="81"/>
        <v>0</v>
      </c>
      <c r="HC184" s="310">
        <f t="shared" ca="1" si="81"/>
        <v>0</v>
      </c>
      <c r="HD184" s="310">
        <f t="shared" ca="1" si="81"/>
        <v>0</v>
      </c>
      <c r="HE184" s="310">
        <f t="shared" ca="1" si="81"/>
        <v>0</v>
      </c>
      <c r="HF184" s="310">
        <f t="shared" ca="1" si="81"/>
        <v>0</v>
      </c>
      <c r="HG184" s="310">
        <f t="shared" ca="1" si="82"/>
        <v>0</v>
      </c>
      <c r="HH184" s="310">
        <f t="shared" ca="1" si="82"/>
        <v>0</v>
      </c>
      <c r="HI184" s="310">
        <f t="shared" ca="1" si="82"/>
        <v>0</v>
      </c>
      <c r="HJ184" s="310">
        <f t="shared" ca="1" si="82"/>
        <v>0</v>
      </c>
      <c r="HK184" s="310">
        <f t="shared" ca="1" si="82"/>
        <v>0</v>
      </c>
      <c r="HL184" s="310">
        <f t="shared" ca="1" si="82"/>
        <v>0</v>
      </c>
      <c r="HM184" s="310">
        <f t="shared" ca="1" si="82"/>
        <v>0</v>
      </c>
      <c r="HN184" s="310">
        <f t="shared" ca="1" si="82"/>
        <v>0</v>
      </c>
      <c r="HO184" s="310">
        <f t="shared" ca="1" si="82"/>
        <v>0</v>
      </c>
      <c r="HP184" s="310">
        <f t="shared" ca="1" si="82"/>
        <v>0</v>
      </c>
      <c r="HQ184" s="310">
        <f t="shared" ca="1" si="83"/>
        <v>0</v>
      </c>
      <c r="HR184" s="310">
        <f t="shared" ca="1" si="83"/>
        <v>0</v>
      </c>
      <c r="HS184" s="310">
        <f t="shared" ca="1" si="83"/>
        <v>0</v>
      </c>
      <c r="HT184" s="310">
        <f t="shared" ca="1" si="83"/>
        <v>0</v>
      </c>
      <c r="HU184" s="310">
        <f t="shared" ca="1" si="83"/>
        <v>0</v>
      </c>
      <c r="HV184" s="310">
        <f t="shared" ca="1" si="83"/>
        <v>0</v>
      </c>
      <c r="HW184" s="310">
        <f t="shared" ca="1" si="83"/>
        <v>0</v>
      </c>
      <c r="HX184" s="310">
        <f t="shared" ca="1" si="83"/>
        <v>0</v>
      </c>
      <c r="HY184" s="310">
        <f t="shared" ca="1" si="83"/>
        <v>0</v>
      </c>
      <c r="HZ184" s="310">
        <f t="shared" ca="1" si="83"/>
        <v>0</v>
      </c>
      <c r="IA184" s="310">
        <f t="shared" ca="1" si="83"/>
        <v>0</v>
      </c>
    </row>
    <row r="185" spans="2:235">
      <c r="B185" s="148">
        <v>9</v>
      </c>
      <c r="D185" s="38">
        <f t="shared" si="60"/>
        <v>400</v>
      </c>
      <c r="E185" s="310">
        <f t="shared" ca="1" si="61"/>
        <v>93024</v>
      </c>
      <c r="F185" s="310">
        <f t="shared" ca="1" si="61"/>
        <v>93024</v>
      </c>
      <c r="G185" s="310">
        <f t="shared" ca="1" si="61"/>
        <v>93024</v>
      </c>
      <c r="H185" s="310">
        <f t="shared" ca="1" si="61"/>
        <v>93024</v>
      </c>
      <c r="I185" s="310">
        <f t="shared" ca="1" si="61"/>
        <v>93024</v>
      </c>
      <c r="J185" s="310">
        <f t="shared" ca="1" si="61"/>
        <v>93024</v>
      </c>
      <c r="K185" s="310">
        <f t="shared" ca="1" si="61"/>
        <v>93024</v>
      </c>
      <c r="L185" s="310">
        <f t="shared" ca="1" si="61"/>
        <v>93024</v>
      </c>
      <c r="M185" s="310">
        <f t="shared" ca="1" si="61"/>
        <v>93024</v>
      </c>
      <c r="N185" s="310">
        <f t="shared" ca="1" si="61"/>
        <v>93024</v>
      </c>
      <c r="O185" s="310">
        <f t="shared" ca="1" si="62"/>
        <v>93024</v>
      </c>
      <c r="P185" s="310">
        <f t="shared" ca="1" si="62"/>
        <v>93024</v>
      </c>
      <c r="Q185" s="310">
        <f t="shared" ca="1" si="62"/>
        <v>100465.92</v>
      </c>
      <c r="R185" s="310">
        <f t="shared" ca="1" si="62"/>
        <v>100465.92</v>
      </c>
      <c r="S185" s="310">
        <f t="shared" ca="1" si="62"/>
        <v>100465.92</v>
      </c>
      <c r="T185" s="310">
        <f t="shared" ca="1" si="62"/>
        <v>100465.92</v>
      </c>
      <c r="U185" s="310">
        <f t="shared" ca="1" si="62"/>
        <v>100465.92</v>
      </c>
      <c r="V185" s="310">
        <f t="shared" ca="1" si="62"/>
        <v>100465.92</v>
      </c>
      <c r="W185" s="310">
        <f t="shared" ca="1" si="62"/>
        <v>100465.92</v>
      </c>
      <c r="X185" s="310">
        <f t="shared" ca="1" si="62"/>
        <v>100465.92</v>
      </c>
      <c r="Y185" s="310">
        <f t="shared" ca="1" si="63"/>
        <v>100465.92</v>
      </c>
      <c r="Z185" s="310">
        <f t="shared" ca="1" si="63"/>
        <v>100465.92</v>
      </c>
      <c r="AA185" s="310">
        <f t="shared" ca="1" si="63"/>
        <v>100465.92</v>
      </c>
      <c r="AB185" s="310">
        <f t="shared" ca="1" si="63"/>
        <v>100465.92</v>
      </c>
      <c r="AC185" s="310">
        <f t="shared" ca="1" si="63"/>
        <v>108503.19360000001</v>
      </c>
      <c r="AD185" s="310">
        <f t="shared" ca="1" si="63"/>
        <v>108503.19360000001</v>
      </c>
      <c r="AE185" s="310">
        <f t="shared" ca="1" si="63"/>
        <v>108503.19360000001</v>
      </c>
      <c r="AF185" s="310">
        <f t="shared" ca="1" si="63"/>
        <v>108503.19360000001</v>
      </c>
      <c r="AG185" s="310">
        <f t="shared" ca="1" si="63"/>
        <v>108503.19360000001</v>
      </c>
      <c r="AH185" s="310">
        <f t="shared" ca="1" si="63"/>
        <v>108503.19360000001</v>
      </c>
      <c r="AI185" s="310">
        <f t="shared" ca="1" si="64"/>
        <v>108503.19360000001</v>
      </c>
      <c r="AJ185" s="310">
        <f t="shared" ca="1" si="64"/>
        <v>108503.19360000001</v>
      </c>
      <c r="AK185" s="310">
        <f t="shared" ca="1" si="64"/>
        <v>108503.19360000001</v>
      </c>
      <c r="AL185" s="310">
        <f t="shared" ca="1" si="64"/>
        <v>108503.19360000001</v>
      </c>
      <c r="AM185" s="310">
        <f t="shared" ca="1" si="64"/>
        <v>108503.19360000001</v>
      </c>
      <c r="AN185" s="310">
        <f t="shared" ca="1" si="64"/>
        <v>108503.19360000001</v>
      </c>
      <c r="AO185" s="310">
        <f t="shared" ca="1" si="64"/>
        <v>113928.35328000002</v>
      </c>
      <c r="AP185" s="310">
        <f t="shared" ca="1" si="64"/>
        <v>113928.35328000002</v>
      </c>
      <c r="AQ185" s="310">
        <f t="shared" ca="1" si="64"/>
        <v>113928.35328000002</v>
      </c>
      <c r="AR185" s="310">
        <f t="shared" ca="1" si="64"/>
        <v>113928.35328000002</v>
      </c>
      <c r="AS185" s="310">
        <f t="shared" ca="1" si="65"/>
        <v>113928.35328000002</v>
      </c>
      <c r="AT185" s="310">
        <f t="shared" ca="1" si="65"/>
        <v>113928.35328000002</v>
      </c>
      <c r="AU185" s="310">
        <f t="shared" ca="1" si="65"/>
        <v>113928.35328000002</v>
      </c>
      <c r="AV185" s="310">
        <f t="shared" ca="1" si="65"/>
        <v>113928.35328000002</v>
      </c>
      <c r="AW185" s="310">
        <f t="shared" ca="1" si="65"/>
        <v>113928.35328000002</v>
      </c>
      <c r="AX185" s="310">
        <f t="shared" ca="1" si="65"/>
        <v>113928.35328000002</v>
      </c>
      <c r="AY185" s="310">
        <f t="shared" ca="1" si="65"/>
        <v>113928.35328000002</v>
      </c>
      <c r="AZ185" s="310">
        <f t="shared" ca="1" si="65"/>
        <v>113928.35328000002</v>
      </c>
      <c r="BA185" s="310">
        <f t="shared" ca="1" si="65"/>
        <v>123042.62154240003</v>
      </c>
      <c r="BB185" s="310">
        <f t="shared" ca="1" si="65"/>
        <v>123042.62154240003</v>
      </c>
      <c r="BC185" s="310">
        <f t="shared" ca="1" si="66"/>
        <v>123042.62154240003</v>
      </c>
      <c r="BD185" s="310">
        <f t="shared" ca="1" si="66"/>
        <v>123042.62154240003</v>
      </c>
      <c r="BE185" s="310">
        <f t="shared" ca="1" si="66"/>
        <v>123042.62154240003</v>
      </c>
      <c r="BF185" s="310">
        <f t="shared" ca="1" si="66"/>
        <v>123042.62154240003</v>
      </c>
      <c r="BG185" s="310">
        <f t="shared" ca="1" si="66"/>
        <v>123042.62154240003</v>
      </c>
      <c r="BH185" s="310">
        <f t="shared" ca="1" si="66"/>
        <v>123042.62154240003</v>
      </c>
      <c r="BI185" s="310">
        <f t="shared" ca="1" si="66"/>
        <v>123042.62154240003</v>
      </c>
      <c r="BJ185" s="310">
        <f t="shared" ca="1" si="66"/>
        <v>123042.62154240003</v>
      </c>
      <c r="BK185" s="310">
        <f t="shared" ca="1" si="66"/>
        <v>123042.62154240003</v>
      </c>
      <c r="BL185" s="310">
        <f t="shared" ca="1" si="66"/>
        <v>123042.62154240003</v>
      </c>
      <c r="BM185" s="310">
        <f t="shared" ca="1" si="67"/>
        <v>132886.03126579206</v>
      </c>
      <c r="BN185" s="310">
        <f t="shared" ca="1" si="67"/>
        <v>132886.03126579206</v>
      </c>
      <c r="BO185" s="310">
        <f t="shared" ca="1" si="67"/>
        <v>132886.03126579206</v>
      </c>
      <c r="BP185" s="310">
        <f t="shared" ca="1" si="67"/>
        <v>132886.03126579206</v>
      </c>
      <c r="BQ185" s="310">
        <f t="shared" ca="1" si="67"/>
        <v>132886.03126579206</v>
      </c>
      <c r="BR185" s="310">
        <f t="shared" ca="1" si="67"/>
        <v>132886.03126579206</v>
      </c>
      <c r="BS185" s="310">
        <f t="shared" ca="1" si="67"/>
        <v>132886.03126579206</v>
      </c>
      <c r="BT185" s="310">
        <f t="shared" ca="1" si="67"/>
        <v>132886.03126579206</v>
      </c>
      <c r="BU185" s="310">
        <f t="shared" ca="1" si="67"/>
        <v>132886.03126579206</v>
      </c>
      <c r="BV185" s="310">
        <f t="shared" ca="1" si="67"/>
        <v>132886.03126579206</v>
      </c>
      <c r="BW185" s="310">
        <f t="shared" ca="1" si="68"/>
        <v>132886.03126579206</v>
      </c>
      <c r="BX185" s="310">
        <f t="shared" ca="1" si="68"/>
        <v>132886.03126579206</v>
      </c>
      <c r="BY185" s="310">
        <f t="shared" ca="1" si="68"/>
        <v>139530.33282908166</v>
      </c>
      <c r="BZ185" s="310">
        <f t="shared" ca="1" si="68"/>
        <v>139530.33282908166</v>
      </c>
      <c r="CA185" s="310">
        <f t="shared" ca="1" si="68"/>
        <v>139530.33282908166</v>
      </c>
      <c r="CB185" s="310">
        <f t="shared" ca="1" si="68"/>
        <v>139530.33282908166</v>
      </c>
      <c r="CC185" s="310">
        <f t="shared" ca="1" si="68"/>
        <v>139530.33282908166</v>
      </c>
      <c r="CD185" s="310">
        <f t="shared" ca="1" si="68"/>
        <v>139530.33282908166</v>
      </c>
      <c r="CE185" s="310">
        <f t="shared" ca="1" si="68"/>
        <v>139530.33282908166</v>
      </c>
      <c r="CF185" s="310">
        <f t="shared" ca="1" si="68"/>
        <v>139530.33282908166</v>
      </c>
      <c r="CG185" s="310">
        <f t="shared" ca="1" si="69"/>
        <v>139530.33282908166</v>
      </c>
      <c r="CH185" s="310">
        <f t="shared" ca="1" si="69"/>
        <v>139530.33282908166</v>
      </c>
      <c r="CI185" s="310">
        <f t="shared" ca="1" si="69"/>
        <v>139530.33282908166</v>
      </c>
      <c r="CJ185" s="310">
        <f t="shared" ca="1" si="69"/>
        <v>139530.33282908166</v>
      </c>
      <c r="CK185" s="310">
        <f t="shared" ca="1" si="69"/>
        <v>150692.75945540817</v>
      </c>
      <c r="CL185" s="310">
        <f t="shared" ca="1" si="69"/>
        <v>150692.75945540817</v>
      </c>
      <c r="CM185" s="310">
        <f t="shared" ca="1" si="69"/>
        <v>150692.75945540817</v>
      </c>
      <c r="CN185" s="310">
        <f t="shared" ca="1" si="69"/>
        <v>150692.75945540817</v>
      </c>
      <c r="CO185" s="310">
        <f t="shared" ca="1" si="69"/>
        <v>150692.75945540817</v>
      </c>
      <c r="CP185" s="310">
        <f t="shared" ca="1" si="69"/>
        <v>150692.75945540817</v>
      </c>
      <c r="CQ185" s="310">
        <f t="shared" ca="1" si="70"/>
        <v>150692.75945540817</v>
      </c>
      <c r="CR185" s="310">
        <f t="shared" ca="1" si="70"/>
        <v>150692.75945540817</v>
      </c>
      <c r="CS185" s="310">
        <f t="shared" ca="1" si="70"/>
        <v>150692.75945540817</v>
      </c>
      <c r="CT185" s="310">
        <f t="shared" ca="1" si="70"/>
        <v>150692.75945540817</v>
      </c>
      <c r="CU185" s="310">
        <f t="shared" ca="1" si="70"/>
        <v>150692.75945540817</v>
      </c>
      <c r="CV185" s="310">
        <f t="shared" ca="1" si="70"/>
        <v>150692.75945540817</v>
      </c>
      <c r="CW185" s="310">
        <f t="shared" ca="1" si="70"/>
        <v>162748.18021184087</v>
      </c>
      <c r="CX185" s="310">
        <f t="shared" ca="1" si="70"/>
        <v>162748.18021184087</v>
      </c>
      <c r="CY185" s="310">
        <f t="shared" ca="1" si="70"/>
        <v>162748.18021184087</v>
      </c>
      <c r="CZ185" s="310">
        <f t="shared" ca="1" si="70"/>
        <v>162748.18021184087</v>
      </c>
      <c r="DA185" s="310">
        <f t="shared" ca="1" si="71"/>
        <v>162748.18021184087</v>
      </c>
      <c r="DB185" s="310">
        <f t="shared" ca="1" si="71"/>
        <v>162748.18021184087</v>
      </c>
      <c r="DC185" s="310">
        <f t="shared" ca="1" si="71"/>
        <v>162748.18021184087</v>
      </c>
      <c r="DD185" s="310">
        <f t="shared" ca="1" si="71"/>
        <v>162748.18021184087</v>
      </c>
      <c r="DE185" s="310">
        <f t="shared" ca="1" si="71"/>
        <v>162748.18021184087</v>
      </c>
      <c r="DF185" s="310">
        <f t="shared" ca="1" si="71"/>
        <v>162748.18021184087</v>
      </c>
      <c r="DG185" s="310">
        <f t="shared" ca="1" si="71"/>
        <v>162748.18021184087</v>
      </c>
      <c r="DH185" s="310">
        <f t="shared" ca="1" si="71"/>
        <v>162748.18021184087</v>
      </c>
      <c r="DI185" s="310">
        <f t="shared" ca="1" si="71"/>
        <v>170885.58922243293</v>
      </c>
      <c r="DJ185" s="310">
        <f t="shared" ca="1" si="71"/>
        <v>170885.58922243293</v>
      </c>
      <c r="DK185" s="310">
        <f t="shared" ca="1" si="72"/>
        <v>170885.58922243293</v>
      </c>
      <c r="DL185" s="310">
        <f t="shared" ca="1" si="72"/>
        <v>170885.58922243293</v>
      </c>
      <c r="DM185" s="310">
        <f t="shared" ca="1" si="72"/>
        <v>170885.58922243293</v>
      </c>
      <c r="DN185" s="310">
        <f t="shared" ca="1" si="72"/>
        <v>170885.58922243293</v>
      </c>
      <c r="DO185" s="310">
        <f t="shared" ca="1" si="72"/>
        <v>170885.58922243293</v>
      </c>
      <c r="DP185" s="310">
        <f t="shared" ca="1" si="72"/>
        <v>170885.58922243293</v>
      </c>
      <c r="DQ185" s="310">
        <f t="shared" ca="1" si="72"/>
        <v>170885.58922243293</v>
      </c>
      <c r="DR185" s="310">
        <f t="shared" ca="1" si="72"/>
        <v>170885.58922243293</v>
      </c>
      <c r="DS185" s="310">
        <f t="shared" ca="1" si="72"/>
        <v>170885.58922243293</v>
      </c>
      <c r="DT185" s="310">
        <f t="shared" ca="1" si="72"/>
        <v>170885.58922243293</v>
      </c>
      <c r="DU185" s="310">
        <f t="shared" ca="1" si="73"/>
        <v>184556.43636022758</v>
      </c>
      <c r="DV185" s="310">
        <f t="shared" ca="1" si="73"/>
        <v>184556.43636022758</v>
      </c>
      <c r="DW185" s="310">
        <f t="shared" ca="1" si="73"/>
        <v>184556.43636022758</v>
      </c>
      <c r="DX185" s="310">
        <f t="shared" ca="1" si="73"/>
        <v>184556.43636022758</v>
      </c>
      <c r="DY185" s="310">
        <f t="shared" ca="1" si="73"/>
        <v>184556.43636022758</v>
      </c>
      <c r="DZ185" s="310">
        <f t="shared" ca="1" si="73"/>
        <v>184556.43636022758</v>
      </c>
      <c r="EA185" s="310">
        <f t="shared" ca="1" si="73"/>
        <v>184556.43636022758</v>
      </c>
      <c r="EB185" s="310">
        <f t="shared" ca="1" si="73"/>
        <v>184556.43636022758</v>
      </c>
      <c r="EC185" s="310">
        <f t="shared" ca="1" si="73"/>
        <v>184556.43636022758</v>
      </c>
      <c r="ED185" s="310">
        <f t="shared" ca="1" si="73"/>
        <v>184556.43636022758</v>
      </c>
      <c r="EE185" s="310">
        <f t="shared" ca="1" si="74"/>
        <v>184556.43636022758</v>
      </c>
      <c r="EF185" s="310">
        <f t="shared" ca="1" si="74"/>
        <v>184556.43636022758</v>
      </c>
      <c r="EG185" s="310">
        <f t="shared" ca="1" si="74"/>
        <v>199320.95126904576</v>
      </c>
      <c r="EH185" s="310">
        <f t="shared" ca="1" si="74"/>
        <v>199320.95126904576</v>
      </c>
      <c r="EI185" s="310">
        <f t="shared" ca="1" si="74"/>
        <v>199320.95126904576</v>
      </c>
      <c r="EJ185" s="310">
        <f t="shared" ca="1" si="74"/>
        <v>199320.95126904576</v>
      </c>
      <c r="EK185" s="310">
        <f t="shared" ca="1" si="74"/>
        <v>199320.95126904576</v>
      </c>
      <c r="EL185" s="310">
        <f t="shared" ca="1" si="74"/>
        <v>199320.95126904576</v>
      </c>
      <c r="EM185" s="310">
        <f t="shared" ca="1" si="74"/>
        <v>199320.95126904576</v>
      </c>
      <c r="EN185" s="310">
        <f t="shared" ca="1" si="74"/>
        <v>199320.95126904576</v>
      </c>
      <c r="EO185" s="310">
        <f t="shared" ca="1" si="75"/>
        <v>199320.95126904576</v>
      </c>
      <c r="EP185" s="310">
        <f t="shared" ca="1" si="75"/>
        <v>199320.95126904576</v>
      </c>
      <c r="EQ185" s="310">
        <f t="shared" ca="1" si="75"/>
        <v>199320.95126904576</v>
      </c>
      <c r="ER185" s="310">
        <f t="shared" ca="1" si="75"/>
        <v>199320.95126904576</v>
      </c>
      <c r="ES185" s="310">
        <f t="shared" ca="1" si="75"/>
        <v>209286.99883249809</v>
      </c>
      <c r="ET185" s="310">
        <f t="shared" ca="1" si="75"/>
        <v>209286.99883249809</v>
      </c>
      <c r="EU185" s="310">
        <f t="shared" ca="1" si="75"/>
        <v>209286.99883249809</v>
      </c>
      <c r="EV185" s="310">
        <f t="shared" ca="1" si="75"/>
        <v>209286.99883249809</v>
      </c>
      <c r="EW185" s="310">
        <f t="shared" ca="1" si="75"/>
        <v>209286.99883249809</v>
      </c>
      <c r="EX185" s="310">
        <f t="shared" ca="1" si="75"/>
        <v>209286.99883249809</v>
      </c>
      <c r="EY185" s="310">
        <f t="shared" ca="1" si="76"/>
        <v>209286.99883249809</v>
      </c>
      <c r="EZ185" s="310">
        <f t="shared" ca="1" si="76"/>
        <v>209286.99883249809</v>
      </c>
      <c r="FA185" s="310">
        <f t="shared" ca="1" si="76"/>
        <v>209286.99883249809</v>
      </c>
      <c r="FB185" s="310">
        <f t="shared" ca="1" si="76"/>
        <v>209286.99883249809</v>
      </c>
      <c r="FC185" s="310">
        <f t="shared" ca="1" si="76"/>
        <v>209286.99883249809</v>
      </c>
      <c r="FD185" s="310">
        <f t="shared" ca="1" si="76"/>
        <v>209286.99883249809</v>
      </c>
      <c r="FE185" s="310">
        <f t="shared" ca="1" si="76"/>
        <v>226029.95873909793</v>
      </c>
      <c r="FF185" s="310">
        <f t="shared" ca="1" si="76"/>
        <v>226029.95873909793</v>
      </c>
      <c r="FG185" s="310">
        <f t="shared" ca="1" si="76"/>
        <v>226029.95873909793</v>
      </c>
      <c r="FH185" s="310">
        <f t="shared" ca="1" si="76"/>
        <v>226029.95873909793</v>
      </c>
      <c r="FI185" s="310">
        <f t="shared" ca="1" si="77"/>
        <v>226029.95873909793</v>
      </c>
      <c r="FJ185" s="310">
        <f t="shared" ca="1" si="77"/>
        <v>226029.95873909793</v>
      </c>
      <c r="FK185" s="310">
        <f t="shared" ca="1" si="77"/>
        <v>226029.95873909793</v>
      </c>
      <c r="FL185" s="310">
        <f t="shared" ca="1" si="77"/>
        <v>226029.95873909793</v>
      </c>
      <c r="FM185" s="310">
        <f t="shared" ca="1" si="77"/>
        <v>226029.95873909793</v>
      </c>
      <c r="FN185" s="310">
        <f t="shared" ca="1" si="77"/>
        <v>226029.95873909793</v>
      </c>
      <c r="FO185" s="310">
        <f t="shared" ca="1" si="77"/>
        <v>226029.95873909793</v>
      </c>
      <c r="FP185" s="310">
        <f t="shared" ca="1" si="77"/>
        <v>226029.95873909793</v>
      </c>
      <c r="FQ185" s="310">
        <f t="shared" ca="1" si="77"/>
        <v>0</v>
      </c>
      <c r="FR185" s="310">
        <f t="shared" ca="1" si="77"/>
        <v>0</v>
      </c>
      <c r="FS185" s="310">
        <f t="shared" ca="1" si="78"/>
        <v>0</v>
      </c>
      <c r="FT185" s="310">
        <f t="shared" ca="1" si="78"/>
        <v>0</v>
      </c>
      <c r="FU185" s="310">
        <f t="shared" ca="1" si="78"/>
        <v>0</v>
      </c>
      <c r="FV185" s="310">
        <f t="shared" ca="1" si="78"/>
        <v>0</v>
      </c>
      <c r="FW185" s="310">
        <f t="shared" ca="1" si="78"/>
        <v>0</v>
      </c>
      <c r="FX185" s="310">
        <f t="shared" ca="1" si="78"/>
        <v>0</v>
      </c>
      <c r="FY185" s="310">
        <f t="shared" ca="1" si="78"/>
        <v>0</v>
      </c>
      <c r="FZ185" s="310">
        <f t="shared" ca="1" si="78"/>
        <v>0</v>
      </c>
      <c r="GA185" s="310">
        <f t="shared" ca="1" si="78"/>
        <v>0</v>
      </c>
      <c r="GB185" s="310">
        <f t="shared" ca="1" si="78"/>
        <v>0</v>
      </c>
      <c r="GC185" s="310">
        <f t="shared" ca="1" si="79"/>
        <v>0</v>
      </c>
      <c r="GD185" s="310">
        <f t="shared" ca="1" si="79"/>
        <v>0</v>
      </c>
      <c r="GE185" s="310">
        <f t="shared" ca="1" si="79"/>
        <v>0</v>
      </c>
      <c r="GF185" s="310">
        <f t="shared" ca="1" si="79"/>
        <v>0</v>
      </c>
      <c r="GG185" s="310">
        <f t="shared" ca="1" si="79"/>
        <v>0</v>
      </c>
      <c r="GH185" s="310">
        <f t="shared" ca="1" si="79"/>
        <v>0</v>
      </c>
      <c r="GI185" s="310">
        <f t="shared" ca="1" si="79"/>
        <v>0</v>
      </c>
      <c r="GJ185" s="310">
        <f t="shared" ca="1" si="79"/>
        <v>0</v>
      </c>
      <c r="GK185" s="310">
        <f t="shared" ca="1" si="79"/>
        <v>0</v>
      </c>
      <c r="GL185" s="310">
        <f t="shared" ca="1" si="79"/>
        <v>0</v>
      </c>
      <c r="GM185" s="310">
        <f t="shared" ca="1" si="80"/>
        <v>0</v>
      </c>
      <c r="GN185" s="310">
        <f t="shared" ca="1" si="80"/>
        <v>0</v>
      </c>
      <c r="GO185" s="310">
        <f t="shared" ca="1" si="80"/>
        <v>0</v>
      </c>
      <c r="GP185" s="310">
        <f t="shared" ca="1" si="80"/>
        <v>0</v>
      </c>
      <c r="GQ185" s="310">
        <f t="shared" ca="1" si="80"/>
        <v>0</v>
      </c>
      <c r="GR185" s="310">
        <f t="shared" ca="1" si="80"/>
        <v>0</v>
      </c>
      <c r="GS185" s="310">
        <f t="shared" ca="1" si="80"/>
        <v>0</v>
      </c>
      <c r="GT185" s="310">
        <f t="shared" ca="1" si="80"/>
        <v>0</v>
      </c>
      <c r="GU185" s="310">
        <f t="shared" ca="1" si="80"/>
        <v>0</v>
      </c>
      <c r="GV185" s="310">
        <f t="shared" ca="1" si="80"/>
        <v>0</v>
      </c>
      <c r="GW185" s="310">
        <f t="shared" ca="1" si="81"/>
        <v>0</v>
      </c>
      <c r="GX185" s="310">
        <f t="shared" ca="1" si="81"/>
        <v>0</v>
      </c>
      <c r="GY185" s="310">
        <f t="shared" ca="1" si="81"/>
        <v>0</v>
      </c>
      <c r="GZ185" s="310">
        <f t="shared" ca="1" si="81"/>
        <v>0</v>
      </c>
      <c r="HA185" s="310">
        <f t="shared" ca="1" si="81"/>
        <v>0</v>
      </c>
      <c r="HB185" s="310">
        <f t="shared" ca="1" si="81"/>
        <v>0</v>
      </c>
      <c r="HC185" s="310">
        <f t="shared" ca="1" si="81"/>
        <v>0</v>
      </c>
      <c r="HD185" s="310">
        <f t="shared" ca="1" si="81"/>
        <v>0</v>
      </c>
      <c r="HE185" s="310">
        <f t="shared" ca="1" si="81"/>
        <v>0</v>
      </c>
      <c r="HF185" s="310">
        <f t="shared" ca="1" si="81"/>
        <v>0</v>
      </c>
      <c r="HG185" s="310">
        <f t="shared" ca="1" si="82"/>
        <v>0</v>
      </c>
      <c r="HH185" s="310">
        <f t="shared" ca="1" si="82"/>
        <v>0</v>
      </c>
      <c r="HI185" s="310">
        <f t="shared" ca="1" si="82"/>
        <v>0</v>
      </c>
      <c r="HJ185" s="310">
        <f t="shared" ca="1" si="82"/>
        <v>0</v>
      </c>
      <c r="HK185" s="310">
        <f t="shared" ca="1" si="82"/>
        <v>0</v>
      </c>
      <c r="HL185" s="310">
        <f t="shared" ca="1" si="82"/>
        <v>0</v>
      </c>
      <c r="HM185" s="310">
        <f t="shared" ca="1" si="82"/>
        <v>0</v>
      </c>
      <c r="HN185" s="310">
        <f t="shared" ca="1" si="82"/>
        <v>0</v>
      </c>
      <c r="HO185" s="310">
        <f t="shared" ca="1" si="82"/>
        <v>0</v>
      </c>
      <c r="HP185" s="310">
        <f t="shared" ca="1" si="82"/>
        <v>0</v>
      </c>
      <c r="HQ185" s="310">
        <f t="shared" ca="1" si="83"/>
        <v>0</v>
      </c>
      <c r="HR185" s="310">
        <f t="shared" ca="1" si="83"/>
        <v>0</v>
      </c>
      <c r="HS185" s="310">
        <f t="shared" ca="1" si="83"/>
        <v>0</v>
      </c>
      <c r="HT185" s="310">
        <f t="shared" ca="1" si="83"/>
        <v>0</v>
      </c>
      <c r="HU185" s="310">
        <f t="shared" ca="1" si="83"/>
        <v>0</v>
      </c>
      <c r="HV185" s="310">
        <f t="shared" ca="1" si="83"/>
        <v>0</v>
      </c>
      <c r="HW185" s="310">
        <f t="shared" ca="1" si="83"/>
        <v>0</v>
      </c>
      <c r="HX185" s="310">
        <f t="shared" ca="1" si="83"/>
        <v>0</v>
      </c>
      <c r="HY185" s="310">
        <f t="shared" ca="1" si="83"/>
        <v>0</v>
      </c>
      <c r="HZ185" s="310">
        <f t="shared" ca="1" si="83"/>
        <v>0</v>
      </c>
      <c r="IA185" s="310">
        <f t="shared" ca="1" si="83"/>
        <v>0</v>
      </c>
    </row>
    <row r="186" spans="2:235">
      <c r="B186" s="148">
        <v>10</v>
      </c>
      <c r="D186" s="38">
        <f t="shared" si="60"/>
        <v>100</v>
      </c>
      <c r="E186" s="310">
        <f t="shared" ca="1" si="61"/>
        <v>86776.119402985074</v>
      </c>
      <c r="F186" s="310">
        <f t="shared" ca="1" si="61"/>
        <v>86776.119402985074</v>
      </c>
      <c r="G186" s="310">
        <f t="shared" ca="1" si="61"/>
        <v>86776.119402985074</v>
      </c>
      <c r="H186" s="310">
        <f t="shared" ca="1" si="61"/>
        <v>86776.119402985074</v>
      </c>
      <c r="I186" s="310">
        <f t="shared" ca="1" si="61"/>
        <v>86776.119402985074</v>
      </c>
      <c r="J186" s="310">
        <f t="shared" ca="1" si="61"/>
        <v>86776.119402985074</v>
      </c>
      <c r="K186" s="310">
        <f t="shared" ca="1" si="61"/>
        <v>86776.119402985074</v>
      </c>
      <c r="L186" s="310">
        <f t="shared" ca="1" si="61"/>
        <v>86776.119402985074</v>
      </c>
      <c r="M186" s="310">
        <f t="shared" ca="1" si="61"/>
        <v>86776.119402985074</v>
      </c>
      <c r="N186" s="310">
        <f t="shared" ca="1" si="61"/>
        <v>86776.119402985074</v>
      </c>
      <c r="O186" s="310">
        <f t="shared" ca="1" si="62"/>
        <v>86776.119402985074</v>
      </c>
      <c r="P186" s="310">
        <f t="shared" ca="1" si="62"/>
        <v>86776.119402985074</v>
      </c>
      <c r="Q186" s="310">
        <f t="shared" ca="1" si="62"/>
        <v>95453.731343283594</v>
      </c>
      <c r="R186" s="310">
        <f t="shared" ca="1" si="62"/>
        <v>95453.731343283594</v>
      </c>
      <c r="S186" s="310">
        <f t="shared" ca="1" si="62"/>
        <v>95453.731343283594</v>
      </c>
      <c r="T186" s="310">
        <f t="shared" ca="1" si="62"/>
        <v>95453.731343283594</v>
      </c>
      <c r="U186" s="310">
        <f t="shared" ca="1" si="62"/>
        <v>95453.731343283594</v>
      </c>
      <c r="V186" s="310">
        <f t="shared" ca="1" si="62"/>
        <v>95453.731343283594</v>
      </c>
      <c r="W186" s="310">
        <f t="shared" ca="1" si="62"/>
        <v>95453.731343283594</v>
      </c>
      <c r="X186" s="310">
        <f t="shared" ca="1" si="62"/>
        <v>95453.731343283594</v>
      </c>
      <c r="Y186" s="310">
        <f t="shared" ca="1" si="63"/>
        <v>95453.731343283594</v>
      </c>
      <c r="Z186" s="310">
        <f t="shared" ca="1" si="63"/>
        <v>95453.731343283594</v>
      </c>
      <c r="AA186" s="310">
        <f t="shared" ca="1" si="63"/>
        <v>95453.731343283594</v>
      </c>
      <c r="AB186" s="310">
        <f t="shared" ca="1" si="63"/>
        <v>95453.731343283594</v>
      </c>
      <c r="AC186" s="310">
        <f t="shared" ca="1" si="63"/>
        <v>100226.41791044777</v>
      </c>
      <c r="AD186" s="310">
        <f t="shared" ca="1" si="63"/>
        <v>100226.41791044777</v>
      </c>
      <c r="AE186" s="310">
        <f t="shared" ca="1" si="63"/>
        <v>100226.41791044777</v>
      </c>
      <c r="AF186" s="310">
        <f t="shared" ca="1" si="63"/>
        <v>100226.41791044777</v>
      </c>
      <c r="AG186" s="310">
        <f t="shared" ca="1" si="63"/>
        <v>100226.41791044777</v>
      </c>
      <c r="AH186" s="310">
        <f t="shared" ca="1" si="63"/>
        <v>100226.41791044777</v>
      </c>
      <c r="AI186" s="310">
        <f t="shared" ca="1" si="64"/>
        <v>100226.41791044777</v>
      </c>
      <c r="AJ186" s="310">
        <f t="shared" ca="1" si="64"/>
        <v>100226.41791044777</v>
      </c>
      <c r="AK186" s="310">
        <f t="shared" ca="1" si="64"/>
        <v>100226.41791044777</v>
      </c>
      <c r="AL186" s="310">
        <f t="shared" ca="1" si="64"/>
        <v>100226.41791044777</v>
      </c>
      <c r="AM186" s="310">
        <f t="shared" ca="1" si="64"/>
        <v>100226.41791044777</v>
      </c>
      <c r="AN186" s="310">
        <f t="shared" ca="1" si="64"/>
        <v>100226.41791044777</v>
      </c>
      <c r="AO186" s="310">
        <f t="shared" ca="1" si="64"/>
        <v>110249.05970149256</v>
      </c>
      <c r="AP186" s="310">
        <f t="shared" ca="1" si="64"/>
        <v>110249.05970149256</v>
      </c>
      <c r="AQ186" s="310">
        <f t="shared" ca="1" si="64"/>
        <v>110249.05970149256</v>
      </c>
      <c r="AR186" s="310">
        <f t="shared" ca="1" si="64"/>
        <v>110249.05970149256</v>
      </c>
      <c r="AS186" s="310">
        <f t="shared" ca="1" si="65"/>
        <v>110249.05970149256</v>
      </c>
      <c r="AT186" s="310">
        <f t="shared" ca="1" si="65"/>
        <v>110249.05970149256</v>
      </c>
      <c r="AU186" s="310">
        <f t="shared" ca="1" si="65"/>
        <v>110249.05970149256</v>
      </c>
      <c r="AV186" s="310">
        <f t="shared" ca="1" si="65"/>
        <v>110249.05970149256</v>
      </c>
      <c r="AW186" s="310">
        <f t="shared" ca="1" si="65"/>
        <v>110249.05970149256</v>
      </c>
      <c r="AX186" s="310">
        <f t="shared" ca="1" si="65"/>
        <v>110249.05970149256</v>
      </c>
      <c r="AY186" s="310">
        <f t="shared" ca="1" si="65"/>
        <v>110249.05970149256</v>
      </c>
      <c r="AZ186" s="310">
        <f t="shared" ca="1" si="65"/>
        <v>110249.05970149256</v>
      </c>
      <c r="BA186" s="310">
        <f t="shared" ca="1" si="65"/>
        <v>115761.51268656719</v>
      </c>
      <c r="BB186" s="310">
        <f t="shared" ca="1" si="65"/>
        <v>115761.51268656719</v>
      </c>
      <c r="BC186" s="310">
        <f t="shared" ca="1" si="66"/>
        <v>115761.51268656719</v>
      </c>
      <c r="BD186" s="310">
        <f t="shared" ca="1" si="66"/>
        <v>115761.51268656719</v>
      </c>
      <c r="BE186" s="310">
        <f t="shared" ca="1" si="66"/>
        <v>115761.51268656719</v>
      </c>
      <c r="BF186" s="310">
        <f t="shared" ca="1" si="66"/>
        <v>115761.51268656719</v>
      </c>
      <c r="BG186" s="310">
        <f t="shared" ca="1" si="66"/>
        <v>115761.51268656719</v>
      </c>
      <c r="BH186" s="310">
        <f t="shared" ca="1" si="66"/>
        <v>115761.51268656719</v>
      </c>
      <c r="BI186" s="310">
        <f t="shared" ca="1" si="66"/>
        <v>115761.51268656719</v>
      </c>
      <c r="BJ186" s="310">
        <f t="shared" ca="1" si="66"/>
        <v>115761.51268656719</v>
      </c>
      <c r="BK186" s="310">
        <f t="shared" ca="1" si="66"/>
        <v>115761.51268656719</v>
      </c>
      <c r="BL186" s="310">
        <f t="shared" ca="1" si="66"/>
        <v>115761.51268656719</v>
      </c>
      <c r="BM186" s="310">
        <f t="shared" ca="1" si="67"/>
        <v>127337.66395522392</v>
      </c>
      <c r="BN186" s="310">
        <f t="shared" ca="1" si="67"/>
        <v>127337.66395522392</v>
      </c>
      <c r="BO186" s="310">
        <f t="shared" ca="1" si="67"/>
        <v>127337.66395522392</v>
      </c>
      <c r="BP186" s="310">
        <f t="shared" ca="1" si="67"/>
        <v>127337.66395522392</v>
      </c>
      <c r="BQ186" s="310">
        <f t="shared" ca="1" si="67"/>
        <v>127337.66395522392</v>
      </c>
      <c r="BR186" s="310">
        <f t="shared" ca="1" si="67"/>
        <v>127337.66395522392</v>
      </c>
      <c r="BS186" s="310">
        <f t="shared" ca="1" si="67"/>
        <v>127337.66395522392</v>
      </c>
      <c r="BT186" s="310">
        <f t="shared" ca="1" si="67"/>
        <v>127337.66395522392</v>
      </c>
      <c r="BU186" s="310">
        <f t="shared" ca="1" si="67"/>
        <v>127337.66395522392</v>
      </c>
      <c r="BV186" s="310">
        <f t="shared" ca="1" si="67"/>
        <v>127337.66395522392</v>
      </c>
      <c r="BW186" s="310">
        <f t="shared" ca="1" si="68"/>
        <v>127337.66395522392</v>
      </c>
      <c r="BX186" s="310">
        <f t="shared" ca="1" si="68"/>
        <v>127337.66395522392</v>
      </c>
      <c r="BY186" s="310">
        <f t="shared" ca="1" si="68"/>
        <v>133704.54715298512</v>
      </c>
      <c r="BZ186" s="310">
        <f t="shared" ca="1" si="68"/>
        <v>133704.54715298512</v>
      </c>
      <c r="CA186" s="310">
        <f t="shared" ca="1" si="68"/>
        <v>133704.54715298512</v>
      </c>
      <c r="CB186" s="310">
        <f t="shared" ca="1" si="68"/>
        <v>133704.54715298512</v>
      </c>
      <c r="CC186" s="310">
        <f t="shared" ca="1" si="68"/>
        <v>133704.54715298512</v>
      </c>
      <c r="CD186" s="310">
        <f t="shared" ca="1" si="68"/>
        <v>133704.54715298512</v>
      </c>
      <c r="CE186" s="310">
        <f t="shared" ca="1" si="68"/>
        <v>133704.54715298512</v>
      </c>
      <c r="CF186" s="310">
        <f t="shared" ca="1" si="68"/>
        <v>133704.54715298512</v>
      </c>
      <c r="CG186" s="310">
        <f t="shared" ca="1" si="69"/>
        <v>133704.54715298512</v>
      </c>
      <c r="CH186" s="310">
        <f t="shared" ca="1" si="69"/>
        <v>133704.54715298512</v>
      </c>
      <c r="CI186" s="310">
        <f t="shared" ca="1" si="69"/>
        <v>133704.54715298512</v>
      </c>
      <c r="CJ186" s="310">
        <f t="shared" ca="1" si="69"/>
        <v>133704.54715298512</v>
      </c>
      <c r="CK186" s="310">
        <f t="shared" ca="1" si="69"/>
        <v>147075.00186828364</v>
      </c>
      <c r="CL186" s="310">
        <f t="shared" ca="1" si="69"/>
        <v>147075.00186828364</v>
      </c>
      <c r="CM186" s="310">
        <f t="shared" ca="1" si="69"/>
        <v>147075.00186828364</v>
      </c>
      <c r="CN186" s="310">
        <f t="shared" ca="1" si="69"/>
        <v>147075.00186828364</v>
      </c>
      <c r="CO186" s="310">
        <f t="shared" ca="1" si="69"/>
        <v>147075.00186828364</v>
      </c>
      <c r="CP186" s="310">
        <f t="shared" ca="1" si="69"/>
        <v>147075.00186828364</v>
      </c>
      <c r="CQ186" s="310">
        <f t="shared" ca="1" si="70"/>
        <v>147075.00186828364</v>
      </c>
      <c r="CR186" s="310">
        <f t="shared" ca="1" si="70"/>
        <v>147075.00186828364</v>
      </c>
      <c r="CS186" s="310">
        <f t="shared" ca="1" si="70"/>
        <v>147075.00186828364</v>
      </c>
      <c r="CT186" s="310">
        <f t="shared" ca="1" si="70"/>
        <v>147075.00186828364</v>
      </c>
      <c r="CU186" s="310">
        <f t="shared" ca="1" si="70"/>
        <v>147075.00186828364</v>
      </c>
      <c r="CV186" s="310">
        <f t="shared" ca="1" si="70"/>
        <v>147075.00186828364</v>
      </c>
      <c r="CW186" s="310">
        <f t="shared" ca="1" si="70"/>
        <v>154428.75196169782</v>
      </c>
      <c r="CX186" s="310">
        <f t="shared" ca="1" si="70"/>
        <v>154428.75196169782</v>
      </c>
      <c r="CY186" s="310">
        <f t="shared" ca="1" si="70"/>
        <v>154428.75196169782</v>
      </c>
      <c r="CZ186" s="310">
        <f t="shared" ca="1" si="70"/>
        <v>154428.75196169782</v>
      </c>
      <c r="DA186" s="310">
        <f t="shared" ca="1" si="71"/>
        <v>154428.75196169782</v>
      </c>
      <c r="DB186" s="310">
        <f t="shared" ca="1" si="71"/>
        <v>154428.75196169782</v>
      </c>
      <c r="DC186" s="310">
        <f t="shared" ca="1" si="71"/>
        <v>154428.75196169782</v>
      </c>
      <c r="DD186" s="310">
        <f t="shared" ca="1" si="71"/>
        <v>154428.75196169782</v>
      </c>
      <c r="DE186" s="310">
        <f t="shared" ca="1" si="71"/>
        <v>154428.75196169782</v>
      </c>
      <c r="DF186" s="310">
        <f t="shared" ca="1" si="71"/>
        <v>154428.75196169782</v>
      </c>
      <c r="DG186" s="310">
        <f t="shared" ca="1" si="71"/>
        <v>154428.75196169782</v>
      </c>
      <c r="DH186" s="310">
        <f t="shared" ca="1" si="71"/>
        <v>154428.75196169782</v>
      </c>
      <c r="DI186" s="310">
        <f t="shared" ca="1" si="71"/>
        <v>169871.62715786765</v>
      </c>
      <c r="DJ186" s="310">
        <f t="shared" ca="1" si="71"/>
        <v>169871.62715786765</v>
      </c>
      <c r="DK186" s="310">
        <f t="shared" ca="1" si="72"/>
        <v>169871.62715786765</v>
      </c>
      <c r="DL186" s="310">
        <f t="shared" ca="1" si="72"/>
        <v>169871.62715786765</v>
      </c>
      <c r="DM186" s="310">
        <f t="shared" ca="1" si="72"/>
        <v>169871.62715786765</v>
      </c>
      <c r="DN186" s="310">
        <f t="shared" ca="1" si="72"/>
        <v>169871.62715786765</v>
      </c>
      <c r="DO186" s="310">
        <f t="shared" ca="1" si="72"/>
        <v>169871.62715786765</v>
      </c>
      <c r="DP186" s="310">
        <f t="shared" ca="1" si="72"/>
        <v>169871.62715786765</v>
      </c>
      <c r="DQ186" s="310">
        <f t="shared" ca="1" si="72"/>
        <v>169871.62715786765</v>
      </c>
      <c r="DR186" s="310">
        <f t="shared" ca="1" si="72"/>
        <v>169871.62715786765</v>
      </c>
      <c r="DS186" s="310">
        <f t="shared" ca="1" si="72"/>
        <v>169871.62715786765</v>
      </c>
      <c r="DT186" s="310">
        <f t="shared" ca="1" si="72"/>
        <v>169871.62715786765</v>
      </c>
      <c r="DU186" s="310">
        <f t="shared" ca="1" si="73"/>
        <v>178365.20851576101</v>
      </c>
      <c r="DV186" s="310">
        <f t="shared" ca="1" si="73"/>
        <v>178365.20851576101</v>
      </c>
      <c r="DW186" s="310">
        <f t="shared" ca="1" si="73"/>
        <v>178365.20851576101</v>
      </c>
      <c r="DX186" s="310">
        <f t="shared" ca="1" si="73"/>
        <v>178365.20851576101</v>
      </c>
      <c r="DY186" s="310">
        <f t="shared" ca="1" si="73"/>
        <v>178365.20851576101</v>
      </c>
      <c r="DZ186" s="310">
        <f t="shared" ca="1" si="73"/>
        <v>178365.20851576101</v>
      </c>
      <c r="EA186" s="310">
        <f t="shared" ca="1" si="73"/>
        <v>178365.20851576101</v>
      </c>
      <c r="EB186" s="310">
        <f t="shared" ca="1" si="73"/>
        <v>178365.20851576101</v>
      </c>
      <c r="EC186" s="310">
        <f t="shared" ca="1" si="73"/>
        <v>178365.20851576101</v>
      </c>
      <c r="ED186" s="310">
        <f t="shared" ca="1" si="73"/>
        <v>178365.20851576101</v>
      </c>
      <c r="EE186" s="310">
        <f t="shared" ca="1" si="74"/>
        <v>178365.20851576101</v>
      </c>
      <c r="EF186" s="310">
        <f t="shared" ca="1" si="74"/>
        <v>178365.20851576101</v>
      </c>
      <c r="EG186" s="310">
        <f t="shared" ca="1" si="74"/>
        <v>196201.72936733716</v>
      </c>
      <c r="EH186" s="310">
        <f t="shared" ca="1" si="74"/>
        <v>196201.72936733716</v>
      </c>
      <c r="EI186" s="310">
        <f t="shared" ca="1" si="74"/>
        <v>196201.72936733716</v>
      </c>
      <c r="EJ186" s="310">
        <f t="shared" ca="1" si="74"/>
        <v>196201.72936733716</v>
      </c>
      <c r="EK186" s="310">
        <f t="shared" ca="1" si="74"/>
        <v>196201.72936733716</v>
      </c>
      <c r="EL186" s="310">
        <f t="shared" ca="1" si="74"/>
        <v>196201.72936733716</v>
      </c>
      <c r="EM186" s="310">
        <f t="shared" ca="1" si="74"/>
        <v>196201.72936733716</v>
      </c>
      <c r="EN186" s="310">
        <f t="shared" ca="1" si="74"/>
        <v>196201.72936733716</v>
      </c>
      <c r="EO186" s="310">
        <f t="shared" ca="1" si="75"/>
        <v>196201.72936733716</v>
      </c>
      <c r="EP186" s="310">
        <f t="shared" ca="1" si="75"/>
        <v>196201.72936733716</v>
      </c>
      <c r="EQ186" s="310">
        <f t="shared" ca="1" si="75"/>
        <v>196201.72936733716</v>
      </c>
      <c r="ER186" s="310">
        <f t="shared" ca="1" si="75"/>
        <v>196201.72936733716</v>
      </c>
      <c r="ES186" s="310">
        <f t="shared" ca="1" si="75"/>
        <v>206011.81583570401</v>
      </c>
      <c r="ET186" s="310">
        <f t="shared" ca="1" si="75"/>
        <v>206011.81583570401</v>
      </c>
      <c r="EU186" s="310">
        <f t="shared" ca="1" si="75"/>
        <v>206011.81583570401</v>
      </c>
      <c r="EV186" s="310">
        <f t="shared" ca="1" si="75"/>
        <v>206011.81583570401</v>
      </c>
      <c r="EW186" s="310">
        <f t="shared" ca="1" si="75"/>
        <v>206011.81583570401</v>
      </c>
      <c r="EX186" s="310">
        <f t="shared" ca="1" si="75"/>
        <v>206011.81583570401</v>
      </c>
      <c r="EY186" s="310">
        <f t="shared" ca="1" si="76"/>
        <v>206011.81583570401</v>
      </c>
      <c r="EZ186" s="310">
        <f t="shared" ca="1" si="76"/>
        <v>206011.81583570401</v>
      </c>
      <c r="FA186" s="310">
        <f t="shared" ca="1" si="76"/>
        <v>206011.81583570401</v>
      </c>
      <c r="FB186" s="310">
        <f t="shared" ca="1" si="76"/>
        <v>206011.81583570401</v>
      </c>
      <c r="FC186" s="310">
        <f t="shared" ca="1" si="76"/>
        <v>206011.81583570401</v>
      </c>
      <c r="FD186" s="310">
        <f t="shared" ca="1" si="76"/>
        <v>206011.81583570401</v>
      </c>
      <c r="FE186" s="310">
        <f t="shared" ca="1" si="76"/>
        <v>226612.99741927444</v>
      </c>
      <c r="FF186" s="310">
        <f t="shared" ca="1" si="76"/>
        <v>226612.99741927444</v>
      </c>
      <c r="FG186" s="310">
        <f t="shared" ca="1" si="76"/>
        <v>226612.99741927444</v>
      </c>
      <c r="FH186" s="310">
        <f t="shared" ca="1" si="76"/>
        <v>226612.99741927444</v>
      </c>
      <c r="FI186" s="310">
        <f t="shared" ca="1" si="77"/>
        <v>226612.99741927444</v>
      </c>
      <c r="FJ186" s="310">
        <f t="shared" ca="1" si="77"/>
        <v>226612.99741927444</v>
      </c>
      <c r="FK186" s="310">
        <f t="shared" ca="1" si="77"/>
        <v>226612.99741927444</v>
      </c>
      <c r="FL186" s="310">
        <f t="shared" ca="1" si="77"/>
        <v>226612.99741927444</v>
      </c>
      <c r="FM186" s="310">
        <f t="shared" ca="1" si="77"/>
        <v>226612.99741927444</v>
      </c>
      <c r="FN186" s="310">
        <f t="shared" ca="1" si="77"/>
        <v>226612.99741927444</v>
      </c>
      <c r="FO186" s="310">
        <f t="shared" ca="1" si="77"/>
        <v>226612.99741927444</v>
      </c>
      <c r="FP186" s="310">
        <f t="shared" ca="1" si="77"/>
        <v>226612.99741927444</v>
      </c>
      <c r="FQ186" s="310">
        <f t="shared" ca="1" si="77"/>
        <v>0</v>
      </c>
      <c r="FR186" s="310">
        <f t="shared" ca="1" si="77"/>
        <v>0</v>
      </c>
      <c r="FS186" s="310">
        <f t="shared" ca="1" si="78"/>
        <v>0</v>
      </c>
      <c r="FT186" s="310">
        <f t="shared" ca="1" si="78"/>
        <v>0</v>
      </c>
      <c r="FU186" s="310">
        <f t="shared" ca="1" si="78"/>
        <v>0</v>
      </c>
      <c r="FV186" s="310">
        <f t="shared" ca="1" si="78"/>
        <v>0</v>
      </c>
      <c r="FW186" s="310">
        <f t="shared" ca="1" si="78"/>
        <v>0</v>
      </c>
      <c r="FX186" s="310">
        <f t="shared" ca="1" si="78"/>
        <v>0</v>
      </c>
      <c r="FY186" s="310">
        <f t="shared" ca="1" si="78"/>
        <v>0</v>
      </c>
      <c r="FZ186" s="310">
        <f t="shared" ca="1" si="78"/>
        <v>0</v>
      </c>
      <c r="GA186" s="310">
        <f t="shared" ca="1" si="78"/>
        <v>0</v>
      </c>
      <c r="GB186" s="310">
        <f t="shared" ca="1" si="78"/>
        <v>0</v>
      </c>
      <c r="GC186" s="310">
        <f t="shared" ca="1" si="79"/>
        <v>0</v>
      </c>
      <c r="GD186" s="310">
        <f t="shared" ca="1" si="79"/>
        <v>0</v>
      </c>
      <c r="GE186" s="310">
        <f t="shared" ca="1" si="79"/>
        <v>0</v>
      </c>
      <c r="GF186" s="310">
        <f t="shared" ca="1" si="79"/>
        <v>0</v>
      </c>
      <c r="GG186" s="310">
        <f t="shared" ca="1" si="79"/>
        <v>0</v>
      </c>
      <c r="GH186" s="310">
        <f t="shared" ca="1" si="79"/>
        <v>0</v>
      </c>
      <c r="GI186" s="310">
        <f t="shared" ca="1" si="79"/>
        <v>0</v>
      </c>
      <c r="GJ186" s="310">
        <f t="shared" ca="1" si="79"/>
        <v>0</v>
      </c>
      <c r="GK186" s="310">
        <f t="shared" ca="1" si="79"/>
        <v>0</v>
      </c>
      <c r="GL186" s="310">
        <f t="shared" ca="1" si="79"/>
        <v>0</v>
      </c>
      <c r="GM186" s="310">
        <f t="shared" ca="1" si="80"/>
        <v>0</v>
      </c>
      <c r="GN186" s="310">
        <f t="shared" ca="1" si="80"/>
        <v>0</v>
      </c>
      <c r="GO186" s="310">
        <f t="shared" ca="1" si="80"/>
        <v>0</v>
      </c>
      <c r="GP186" s="310">
        <f t="shared" ca="1" si="80"/>
        <v>0</v>
      </c>
      <c r="GQ186" s="310">
        <f t="shared" ca="1" si="80"/>
        <v>0</v>
      </c>
      <c r="GR186" s="310">
        <f t="shared" ca="1" si="80"/>
        <v>0</v>
      </c>
      <c r="GS186" s="310">
        <f t="shared" ca="1" si="80"/>
        <v>0</v>
      </c>
      <c r="GT186" s="310">
        <f t="shared" ca="1" si="80"/>
        <v>0</v>
      </c>
      <c r="GU186" s="310">
        <f t="shared" ca="1" si="80"/>
        <v>0</v>
      </c>
      <c r="GV186" s="310">
        <f t="shared" ca="1" si="80"/>
        <v>0</v>
      </c>
      <c r="GW186" s="310">
        <f t="shared" ca="1" si="81"/>
        <v>0</v>
      </c>
      <c r="GX186" s="310">
        <f t="shared" ca="1" si="81"/>
        <v>0</v>
      </c>
      <c r="GY186" s="310">
        <f t="shared" ca="1" si="81"/>
        <v>0</v>
      </c>
      <c r="GZ186" s="310">
        <f t="shared" ca="1" si="81"/>
        <v>0</v>
      </c>
      <c r="HA186" s="310">
        <f t="shared" ca="1" si="81"/>
        <v>0</v>
      </c>
      <c r="HB186" s="310">
        <f t="shared" ca="1" si="81"/>
        <v>0</v>
      </c>
      <c r="HC186" s="310">
        <f t="shared" ca="1" si="81"/>
        <v>0</v>
      </c>
      <c r="HD186" s="310">
        <f t="shared" ca="1" si="81"/>
        <v>0</v>
      </c>
      <c r="HE186" s="310">
        <f t="shared" ca="1" si="81"/>
        <v>0</v>
      </c>
      <c r="HF186" s="310">
        <f t="shared" ca="1" si="81"/>
        <v>0</v>
      </c>
      <c r="HG186" s="310">
        <f t="shared" ca="1" si="82"/>
        <v>0</v>
      </c>
      <c r="HH186" s="310">
        <f t="shared" ca="1" si="82"/>
        <v>0</v>
      </c>
      <c r="HI186" s="310">
        <f t="shared" ca="1" si="82"/>
        <v>0</v>
      </c>
      <c r="HJ186" s="310">
        <f t="shared" ca="1" si="82"/>
        <v>0</v>
      </c>
      <c r="HK186" s="310">
        <f t="shared" ca="1" si="82"/>
        <v>0</v>
      </c>
      <c r="HL186" s="310">
        <f t="shared" ca="1" si="82"/>
        <v>0</v>
      </c>
      <c r="HM186" s="310">
        <f t="shared" ca="1" si="82"/>
        <v>0</v>
      </c>
      <c r="HN186" s="310">
        <f t="shared" ca="1" si="82"/>
        <v>0</v>
      </c>
      <c r="HO186" s="310">
        <f t="shared" ca="1" si="82"/>
        <v>0</v>
      </c>
      <c r="HP186" s="310">
        <f t="shared" ca="1" si="82"/>
        <v>0</v>
      </c>
      <c r="HQ186" s="310">
        <f t="shared" ca="1" si="83"/>
        <v>0</v>
      </c>
      <c r="HR186" s="310">
        <f t="shared" ca="1" si="83"/>
        <v>0</v>
      </c>
      <c r="HS186" s="310">
        <f t="shared" ca="1" si="83"/>
        <v>0</v>
      </c>
      <c r="HT186" s="310">
        <f t="shared" ca="1" si="83"/>
        <v>0</v>
      </c>
      <c r="HU186" s="310">
        <f t="shared" ca="1" si="83"/>
        <v>0</v>
      </c>
      <c r="HV186" s="310">
        <f t="shared" ca="1" si="83"/>
        <v>0</v>
      </c>
      <c r="HW186" s="310">
        <f t="shared" ca="1" si="83"/>
        <v>0</v>
      </c>
      <c r="HX186" s="310">
        <f t="shared" ca="1" si="83"/>
        <v>0</v>
      </c>
      <c r="HY186" s="310">
        <f t="shared" ca="1" si="83"/>
        <v>0</v>
      </c>
      <c r="HZ186" s="310">
        <f t="shared" ca="1" si="83"/>
        <v>0</v>
      </c>
      <c r="IA186" s="310">
        <f t="shared" ca="1" si="83"/>
        <v>0</v>
      </c>
    </row>
    <row r="187" spans="2:235">
      <c r="B187" s="148">
        <v>11</v>
      </c>
      <c r="D187" s="38">
        <f t="shared" si="60"/>
        <v>60</v>
      </c>
      <c r="E187" s="310">
        <f t="shared" ca="1" si="61"/>
        <v>78098.507462686568</v>
      </c>
      <c r="F187" s="310">
        <f t="shared" ca="1" si="61"/>
        <v>78098.507462686568</v>
      </c>
      <c r="G187" s="310">
        <f t="shared" ca="1" si="61"/>
        <v>78098.507462686568</v>
      </c>
      <c r="H187" s="310">
        <f t="shared" ca="1" si="61"/>
        <v>78098.507462686568</v>
      </c>
      <c r="I187" s="310">
        <f t="shared" ca="1" si="61"/>
        <v>78098.507462686568</v>
      </c>
      <c r="J187" s="310">
        <f t="shared" ca="1" si="61"/>
        <v>78098.507462686568</v>
      </c>
      <c r="K187" s="310">
        <f t="shared" ca="1" si="61"/>
        <v>78098.507462686568</v>
      </c>
      <c r="L187" s="310">
        <f t="shared" ca="1" si="61"/>
        <v>78098.507462686568</v>
      </c>
      <c r="M187" s="310">
        <f t="shared" ca="1" si="61"/>
        <v>78098.507462686568</v>
      </c>
      <c r="N187" s="310">
        <f t="shared" ca="1" si="61"/>
        <v>78098.507462686568</v>
      </c>
      <c r="O187" s="310">
        <f t="shared" ca="1" si="62"/>
        <v>78098.507462686568</v>
      </c>
      <c r="P187" s="310">
        <f t="shared" ca="1" si="62"/>
        <v>78098.507462686568</v>
      </c>
      <c r="Q187" s="310">
        <f t="shared" ca="1" si="62"/>
        <v>82003.432835820888</v>
      </c>
      <c r="R187" s="310">
        <f t="shared" ca="1" si="62"/>
        <v>82003.432835820888</v>
      </c>
      <c r="S187" s="310">
        <f t="shared" ca="1" si="62"/>
        <v>82003.432835820888</v>
      </c>
      <c r="T187" s="310">
        <f t="shared" ca="1" si="62"/>
        <v>82003.432835820888</v>
      </c>
      <c r="U187" s="310">
        <f t="shared" ca="1" si="62"/>
        <v>82003.432835820888</v>
      </c>
      <c r="V187" s="310">
        <f t="shared" ca="1" si="62"/>
        <v>82003.432835820888</v>
      </c>
      <c r="W187" s="310">
        <f t="shared" ca="1" si="62"/>
        <v>82003.432835820888</v>
      </c>
      <c r="X187" s="310">
        <f t="shared" ca="1" si="62"/>
        <v>82003.432835820888</v>
      </c>
      <c r="Y187" s="310">
        <f t="shared" ca="1" si="63"/>
        <v>82003.432835820888</v>
      </c>
      <c r="Z187" s="310">
        <f t="shared" ca="1" si="63"/>
        <v>82003.432835820888</v>
      </c>
      <c r="AA187" s="310">
        <f t="shared" ca="1" si="63"/>
        <v>82003.432835820888</v>
      </c>
      <c r="AB187" s="310">
        <f t="shared" ca="1" si="63"/>
        <v>82003.432835820888</v>
      </c>
      <c r="AC187" s="310">
        <f t="shared" ca="1" si="63"/>
        <v>86103.604477611952</v>
      </c>
      <c r="AD187" s="310">
        <f t="shared" ca="1" si="63"/>
        <v>86103.604477611952</v>
      </c>
      <c r="AE187" s="310">
        <f t="shared" ca="1" si="63"/>
        <v>86103.604477611952</v>
      </c>
      <c r="AF187" s="310">
        <f t="shared" ca="1" si="63"/>
        <v>86103.604477611952</v>
      </c>
      <c r="AG187" s="310">
        <f t="shared" ca="1" si="63"/>
        <v>86103.604477611952</v>
      </c>
      <c r="AH187" s="310">
        <f t="shared" ca="1" si="63"/>
        <v>86103.604477611952</v>
      </c>
      <c r="AI187" s="310">
        <f t="shared" ca="1" si="64"/>
        <v>86103.604477611952</v>
      </c>
      <c r="AJ187" s="310">
        <f t="shared" ca="1" si="64"/>
        <v>86103.604477611952</v>
      </c>
      <c r="AK187" s="310">
        <f t="shared" ca="1" si="64"/>
        <v>86103.604477611952</v>
      </c>
      <c r="AL187" s="310">
        <f t="shared" ca="1" si="64"/>
        <v>86103.604477611952</v>
      </c>
      <c r="AM187" s="310">
        <f t="shared" ca="1" si="64"/>
        <v>86103.604477611952</v>
      </c>
      <c r="AN187" s="310">
        <f t="shared" ca="1" si="64"/>
        <v>86103.604477611952</v>
      </c>
      <c r="AO187" s="310">
        <f t="shared" ca="1" si="64"/>
        <v>90408.78470149255</v>
      </c>
      <c r="AP187" s="310">
        <f t="shared" ca="1" si="64"/>
        <v>90408.78470149255</v>
      </c>
      <c r="AQ187" s="310">
        <f t="shared" ca="1" si="64"/>
        <v>90408.78470149255</v>
      </c>
      <c r="AR187" s="310">
        <f t="shared" ca="1" si="64"/>
        <v>90408.78470149255</v>
      </c>
      <c r="AS187" s="310">
        <f t="shared" ca="1" si="65"/>
        <v>90408.78470149255</v>
      </c>
      <c r="AT187" s="310">
        <f t="shared" ca="1" si="65"/>
        <v>90408.78470149255</v>
      </c>
      <c r="AU187" s="310">
        <f t="shared" ca="1" si="65"/>
        <v>90408.78470149255</v>
      </c>
      <c r="AV187" s="310">
        <f t="shared" ca="1" si="65"/>
        <v>90408.78470149255</v>
      </c>
      <c r="AW187" s="310">
        <f t="shared" ca="1" si="65"/>
        <v>90408.78470149255</v>
      </c>
      <c r="AX187" s="310">
        <f t="shared" ca="1" si="65"/>
        <v>90408.78470149255</v>
      </c>
      <c r="AY187" s="310">
        <f t="shared" ca="1" si="65"/>
        <v>90408.78470149255</v>
      </c>
      <c r="AZ187" s="310">
        <f t="shared" ca="1" si="65"/>
        <v>90408.78470149255</v>
      </c>
      <c r="BA187" s="310">
        <f t="shared" ca="1" si="65"/>
        <v>94929.223936567185</v>
      </c>
      <c r="BB187" s="310">
        <f t="shared" ca="1" si="65"/>
        <v>94929.223936567185</v>
      </c>
      <c r="BC187" s="310">
        <f t="shared" ca="1" si="66"/>
        <v>94929.223936567185</v>
      </c>
      <c r="BD187" s="310">
        <f t="shared" ca="1" si="66"/>
        <v>94929.223936567185</v>
      </c>
      <c r="BE187" s="310">
        <f t="shared" ca="1" si="66"/>
        <v>94929.223936567185</v>
      </c>
      <c r="BF187" s="310">
        <f t="shared" ca="1" si="66"/>
        <v>94929.223936567185</v>
      </c>
      <c r="BG187" s="310">
        <f t="shared" ca="1" si="66"/>
        <v>94929.223936567185</v>
      </c>
      <c r="BH187" s="310">
        <f t="shared" ca="1" si="66"/>
        <v>94929.223936567185</v>
      </c>
      <c r="BI187" s="310">
        <f t="shared" ca="1" si="66"/>
        <v>94929.223936567185</v>
      </c>
      <c r="BJ187" s="310">
        <f t="shared" ca="1" si="66"/>
        <v>94929.223936567185</v>
      </c>
      <c r="BK187" s="310">
        <f t="shared" ca="1" si="66"/>
        <v>94929.223936567185</v>
      </c>
      <c r="BL187" s="310">
        <f t="shared" ca="1" si="66"/>
        <v>94929.223936567185</v>
      </c>
      <c r="BM187" s="310">
        <f t="shared" ca="1" si="67"/>
        <v>99675.685133395542</v>
      </c>
      <c r="BN187" s="310">
        <f t="shared" ca="1" si="67"/>
        <v>99675.685133395542</v>
      </c>
      <c r="BO187" s="310">
        <f t="shared" ca="1" si="67"/>
        <v>99675.685133395542</v>
      </c>
      <c r="BP187" s="310">
        <f t="shared" ca="1" si="67"/>
        <v>99675.685133395542</v>
      </c>
      <c r="BQ187" s="310">
        <f t="shared" ca="1" si="67"/>
        <v>99675.685133395542</v>
      </c>
      <c r="BR187" s="310">
        <f t="shared" ca="1" si="67"/>
        <v>99675.685133395542</v>
      </c>
      <c r="BS187" s="310">
        <f t="shared" ca="1" si="67"/>
        <v>99675.685133395542</v>
      </c>
      <c r="BT187" s="310">
        <f t="shared" ca="1" si="67"/>
        <v>99675.685133395542</v>
      </c>
      <c r="BU187" s="310">
        <f t="shared" ca="1" si="67"/>
        <v>99675.685133395542</v>
      </c>
      <c r="BV187" s="310">
        <f t="shared" ca="1" si="67"/>
        <v>99675.685133395542</v>
      </c>
      <c r="BW187" s="310">
        <f t="shared" ca="1" si="68"/>
        <v>99675.685133395542</v>
      </c>
      <c r="BX187" s="310">
        <f t="shared" ca="1" si="68"/>
        <v>99675.685133395542</v>
      </c>
      <c r="BY187" s="310">
        <f t="shared" ca="1" si="68"/>
        <v>104659.46939006532</v>
      </c>
      <c r="BZ187" s="310">
        <f t="shared" ca="1" si="68"/>
        <v>104659.46939006532</v>
      </c>
      <c r="CA187" s="310">
        <f t="shared" ca="1" si="68"/>
        <v>104659.46939006532</v>
      </c>
      <c r="CB187" s="310">
        <f t="shared" ca="1" si="68"/>
        <v>104659.46939006532</v>
      </c>
      <c r="CC187" s="310">
        <f t="shared" ca="1" si="68"/>
        <v>104659.46939006532</v>
      </c>
      <c r="CD187" s="310">
        <f t="shared" ca="1" si="68"/>
        <v>104659.46939006532</v>
      </c>
      <c r="CE187" s="310">
        <f t="shared" ca="1" si="68"/>
        <v>104659.46939006532</v>
      </c>
      <c r="CF187" s="310">
        <f t="shared" ca="1" si="68"/>
        <v>104659.46939006532</v>
      </c>
      <c r="CG187" s="310">
        <f t="shared" ca="1" si="69"/>
        <v>104659.46939006532</v>
      </c>
      <c r="CH187" s="310">
        <f t="shared" ca="1" si="69"/>
        <v>104659.46939006532</v>
      </c>
      <c r="CI187" s="310">
        <f t="shared" ca="1" si="69"/>
        <v>104659.46939006532</v>
      </c>
      <c r="CJ187" s="310">
        <f t="shared" ca="1" si="69"/>
        <v>104659.46939006532</v>
      </c>
      <c r="CK187" s="310">
        <f t="shared" ca="1" si="69"/>
        <v>109892.44285956859</v>
      </c>
      <c r="CL187" s="310">
        <f t="shared" ca="1" si="69"/>
        <v>109892.44285956859</v>
      </c>
      <c r="CM187" s="310">
        <f t="shared" ca="1" si="69"/>
        <v>109892.44285956859</v>
      </c>
      <c r="CN187" s="310">
        <f t="shared" ca="1" si="69"/>
        <v>109892.44285956859</v>
      </c>
      <c r="CO187" s="310">
        <f t="shared" ca="1" si="69"/>
        <v>109892.44285956859</v>
      </c>
      <c r="CP187" s="310">
        <f t="shared" ca="1" si="69"/>
        <v>109892.44285956859</v>
      </c>
      <c r="CQ187" s="310">
        <f t="shared" ca="1" si="70"/>
        <v>109892.44285956859</v>
      </c>
      <c r="CR187" s="310">
        <f t="shared" ca="1" si="70"/>
        <v>109892.44285956859</v>
      </c>
      <c r="CS187" s="310">
        <f t="shared" ca="1" si="70"/>
        <v>109892.44285956859</v>
      </c>
      <c r="CT187" s="310">
        <f t="shared" ca="1" si="70"/>
        <v>109892.44285956859</v>
      </c>
      <c r="CU187" s="310">
        <f t="shared" ca="1" si="70"/>
        <v>109892.44285956859</v>
      </c>
      <c r="CV187" s="310">
        <f t="shared" ca="1" si="70"/>
        <v>109892.44285956859</v>
      </c>
      <c r="CW187" s="310">
        <f t="shared" ca="1" si="70"/>
        <v>115387.06500254704</v>
      </c>
      <c r="CX187" s="310">
        <f t="shared" ca="1" si="70"/>
        <v>115387.06500254704</v>
      </c>
      <c r="CY187" s="310">
        <f t="shared" ca="1" si="70"/>
        <v>115387.06500254704</v>
      </c>
      <c r="CZ187" s="310">
        <f t="shared" ca="1" si="70"/>
        <v>115387.06500254704</v>
      </c>
      <c r="DA187" s="310">
        <f t="shared" ca="1" si="71"/>
        <v>115387.06500254704</v>
      </c>
      <c r="DB187" s="310">
        <f t="shared" ca="1" si="71"/>
        <v>115387.06500254704</v>
      </c>
      <c r="DC187" s="310">
        <f t="shared" ca="1" si="71"/>
        <v>115387.06500254704</v>
      </c>
      <c r="DD187" s="310">
        <f t="shared" ca="1" si="71"/>
        <v>115387.06500254704</v>
      </c>
      <c r="DE187" s="310">
        <f t="shared" ca="1" si="71"/>
        <v>115387.06500254704</v>
      </c>
      <c r="DF187" s="310">
        <f t="shared" ca="1" si="71"/>
        <v>115387.06500254704</v>
      </c>
      <c r="DG187" s="310">
        <f t="shared" ca="1" si="71"/>
        <v>115387.06500254704</v>
      </c>
      <c r="DH187" s="310">
        <f t="shared" ca="1" si="71"/>
        <v>115387.06500254704</v>
      </c>
      <c r="DI187" s="310">
        <f t="shared" ca="1" si="71"/>
        <v>121156.41825267437</v>
      </c>
      <c r="DJ187" s="310">
        <f t="shared" ca="1" si="71"/>
        <v>121156.41825267437</v>
      </c>
      <c r="DK187" s="310">
        <f t="shared" ca="1" si="72"/>
        <v>121156.41825267437</v>
      </c>
      <c r="DL187" s="310">
        <f t="shared" ca="1" si="72"/>
        <v>121156.41825267437</v>
      </c>
      <c r="DM187" s="310">
        <f t="shared" ca="1" si="72"/>
        <v>121156.41825267437</v>
      </c>
      <c r="DN187" s="310">
        <f t="shared" ca="1" si="72"/>
        <v>121156.41825267437</v>
      </c>
      <c r="DO187" s="310">
        <f t="shared" ca="1" si="72"/>
        <v>121156.41825267437</v>
      </c>
      <c r="DP187" s="310">
        <f t="shared" ca="1" si="72"/>
        <v>121156.41825267437</v>
      </c>
      <c r="DQ187" s="310">
        <f t="shared" ca="1" si="72"/>
        <v>121156.41825267437</v>
      </c>
      <c r="DR187" s="310">
        <f t="shared" ca="1" si="72"/>
        <v>121156.41825267437</v>
      </c>
      <c r="DS187" s="310">
        <f t="shared" ca="1" si="72"/>
        <v>121156.41825267437</v>
      </c>
      <c r="DT187" s="310">
        <f t="shared" ca="1" si="72"/>
        <v>121156.41825267437</v>
      </c>
      <c r="DU187" s="310">
        <f t="shared" ca="1" si="73"/>
        <v>127214.2391653081</v>
      </c>
      <c r="DV187" s="310">
        <f t="shared" ca="1" si="73"/>
        <v>127214.2391653081</v>
      </c>
      <c r="DW187" s="310">
        <f t="shared" ca="1" si="73"/>
        <v>127214.2391653081</v>
      </c>
      <c r="DX187" s="310">
        <f t="shared" ca="1" si="73"/>
        <v>127214.2391653081</v>
      </c>
      <c r="DY187" s="310">
        <f t="shared" ca="1" si="73"/>
        <v>127214.2391653081</v>
      </c>
      <c r="DZ187" s="310">
        <f t="shared" ca="1" si="73"/>
        <v>127214.2391653081</v>
      </c>
      <c r="EA187" s="310">
        <f t="shared" ca="1" si="73"/>
        <v>127214.2391653081</v>
      </c>
      <c r="EB187" s="310">
        <f t="shared" ca="1" si="73"/>
        <v>127214.2391653081</v>
      </c>
      <c r="EC187" s="310">
        <f t="shared" ca="1" si="73"/>
        <v>127214.2391653081</v>
      </c>
      <c r="ED187" s="310">
        <f t="shared" ca="1" si="73"/>
        <v>127214.2391653081</v>
      </c>
      <c r="EE187" s="310">
        <f t="shared" ca="1" si="74"/>
        <v>127214.2391653081</v>
      </c>
      <c r="EF187" s="310">
        <f t="shared" ca="1" si="74"/>
        <v>127214.2391653081</v>
      </c>
      <c r="EG187" s="310">
        <f t="shared" ca="1" si="74"/>
        <v>133574.95112357353</v>
      </c>
      <c r="EH187" s="310">
        <f t="shared" ca="1" si="74"/>
        <v>133574.95112357353</v>
      </c>
      <c r="EI187" s="310">
        <f t="shared" ca="1" si="74"/>
        <v>133574.95112357353</v>
      </c>
      <c r="EJ187" s="310">
        <f t="shared" ca="1" si="74"/>
        <v>133574.95112357353</v>
      </c>
      <c r="EK187" s="310">
        <f t="shared" ca="1" si="74"/>
        <v>133574.95112357353</v>
      </c>
      <c r="EL187" s="310">
        <f t="shared" ca="1" si="74"/>
        <v>133574.95112357353</v>
      </c>
      <c r="EM187" s="310">
        <f t="shared" ca="1" si="74"/>
        <v>133574.95112357353</v>
      </c>
      <c r="EN187" s="310">
        <f t="shared" ca="1" si="74"/>
        <v>133574.95112357353</v>
      </c>
      <c r="EO187" s="310">
        <f t="shared" ca="1" si="75"/>
        <v>133574.95112357353</v>
      </c>
      <c r="EP187" s="310">
        <f t="shared" ca="1" si="75"/>
        <v>133574.95112357353</v>
      </c>
      <c r="EQ187" s="310">
        <f t="shared" ca="1" si="75"/>
        <v>133574.95112357353</v>
      </c>
      <c r="ER187" s="310">
        <f t="shared" ca="1" si="75"/>
        <v>133574.95112357353</v>
      </c>
      <c r="ES187" s="310">
        <f t="shared" ca="1" si="75"/>
        <v>140253.69867975218</v>
      </c>
      <c r="ET187" s="310">
        <f t="shared" ca="1" si="75"/>
        <v>140253.69867975218</v>
      </c>
      <c r="EU187" s="310">
        <f t="shared" ca="1" si="75"/>
        <v>140253.69867975218</v>
      </c>
      <c r="EV187" s="310">
        <f t="shared" ca="1" si="75"/>
        <v>140253.69867975218</v>
      </c>
      <c r="EW187" s="310">
        <f t="shared" ca="1" si="75"/>
        <v>140253.69867975218</v>
      </c>
      <c r="EX187" s="310">
        <f t="shared" ca="1" si="75"/>
        <v>140253.69867975218</v>
      </c>
      <c r="EY187" s="310">
        <f t="shared" ca="1" si="76"/>
        <v>140253.69867975218</v>
      </c>
      <c r="EZ187" s="310">
        <f t="shared" ca="1" si="76"/>
        <v>140253.69867975218</v>
      </c>
      <c r="FA187" s="310">
        <f t="shared" ca="1" si="76"/>
        <v>140253.69867975218</v>
      </c>
      <c r="FB187" s="310">
        <f t="shared" ca="1" si="76"/>
        <v>140253.69867975218</v>
      </c>
      <c r="FC187" s="310">
        <f t="shared" ca="1" si="76"/>
        <v>140253.69867975218</v>
      </c>
      <c r="FD187" s="310">
        <f t="shared" ca="1" si="76"/>
        <v>140253.69867975218</v>
      </c>
      <c r="FE187" s="310">
        <f t="shared" ca="1" si="76"/>
        <v>147266.3836137398</v>
      </c>
      <c r="FF187" s="310">
        <f t="shared" ca="1" si="76"/>
        <v>147266.3836137398</v>
      </c>
      <c r="FG187" s="310">
        <f t="shared" ca="1" si="76"/>
        <v>147266.3836137398</v>
      </c>
      <c r="FH187" s="310">
        <f t="shared" ca="1" si="76"/>
        <v>147266.3836137398</v>
      </c>
      <c r="FI187" s="310">
        <f t="shared" ca="1" si="77"/>
        <v>147266.3836137398</v>
      </c>
      <c r="FJ187" s="310">
        <f t="shared" ca="1" si="77"/>
        <v>147266.3836137398</v>
      </c>
      <c r="FK187" s="310">
        <f t="shared" ca="1" si="77"/>
        <v>147266.3836137398</v>
      </c>
      <c r="FL187" s="310">
        <f t="shared" ca="1" si="77"/>
        <v>147266.3836137398</v>
      </c>
      <c r="FM187" s="310">
        <f t="shared" ca="1" si="77"/>
        <v>147266.3836137398</v>
      </c>
      <c r="FN187" s="310">
        <f t="shared" ca="1" si="77"/>
        <v>147266.3836137398</v>
      </c>
      <c r="FO187" s="310">
        <f t="shared" ca="1" si="77"/>
        <v>147266.3836137398</v>
      </c>
      <c r="FP187" s="310">
        <f t="shared" ca="1" si="77"/>
        <v>147266.3836137398</v>
      </c>
      <c r="FQ187" s="310">
        <f t="shared" ca="1" si="77"/>
        <v>0</v>
      </c>
      <c r="FR187" s="310">
        <f t="shared" ca="1" si="77"/>
        <v>0</v>
      </c>
      <c r="FS187" s="310">
        <f t="shared" ca="1" si="78"/>
        <v>0</v>
      </c>
      <c r="FT187" s="310">
        <f t="shared" ca="1" si="78"/>
        <v>0</v>
      </c>
      <c r="FU187" s="310">
        <f t="shared" ca="1" si="78"/>
        <v>0</v>
      </c>
      <c r="FV187" s="310">
        <f t="shared" ca="1" si="78"/>
        <v>0</v>
      </c>
      <c r="FW187" s="310">
        <f t="shared" ca="1" si="78"/>
        <v>0</v>
      </c>
      <c r="FX187" s="310">
        <f t="shared" ca="1" si="78"/>
        <v>0</v>
      </c>
      <c r="FY187" s="310">
        <f t="shared" ca="1" si="78"/>
        <v>0</v>
      </c>
      <c r="FZ187" s="310">
        <f t="shared" ca="1" si="78"/>
        <v>0</v>
      </c>
      <c r="GA187" s="310">
        <f t="shared" ca="1" si="78"/>
        <v>0</v>
      </c>
      <c r="GB187" s="310">
        <f t="shared" ca="1" si="78"/>
        <v>0</v>
      </c>
      <c r="GC187" s="310">
        <f t="shared" ca="1" si="79"/>
        <v>0</v>
      </c>
      <c r="GD187" s="310">
        <f t="shared" ca="1" si="79"/>
        <v>0</v>
      </c>
      <c r="GE187" s="310">
        <f t="shared" ca="1" si="79"/>
        <v>0</v>
      </c>
      <c r="GF187" s="310">
        <f t="shared" ca="1" si="79"/>
        <v>0</v>
      </c>
      <c r="GG187" s="310">
        <f t="shared" ca="1" si="79"/>
        <v>0</v>
      </c>
      <c r="GH187" s="310">
        <f t="shared" ca="1" si="79"/>
        <v>0</v>
      </c>
      <c r="GI187" s="310">
        <f t="shared" ca="1" si="79"/>
        <v>0</v>
      </c>
      <c r="GJ187" s="310">
        <f t="shared" ca="1" si="79"/>
        <v>0</v>
      </c>
      <c r="GK187" s="310">
        <f t="shared" ca="1" si="79"/>
        <v>0</v>
      </c>
      <c r="GL187" s="310">
        <f t="shared" ca="1" si="79"/>
        <v>0</v>
      </c>
      <c r="GM187" s="310">
        <f t="shared" ca="1" si="80"/>
        <v>0</v>
      </c>
      <c r="GN187" s="310">
        <f t="shared" ca="1" si="80"/>
        <v>0</v>
      </c>
      <c r="GO187" s="310">
        <f t="shared" ca="1" si="80"/>
        <v>0</v>
      </c>
      <c r="GP187" s="310">
        <f t="shared" ca="1" si="80"/>
        <v>0</v>
      </c>
      <c r="GQ187" s="310">
        <f t="shared" ca="1" si="80"/>
        <v>0</v>
      </c>
      <c r="GR187" s="310">
        <f t="shared" ca="1" si="80"/>
        <v>0</v>
      </c>
      <c r="GS187" s="310">
        <f t="shared" ca="1" si="80"/>
        <v>0</v>
      </c>
      <c r="GT187" s="310">
        <f t="shared" ca="1" si="80"/>
        <v>0</v>
      </c>
      <c r="GU187" s="310">
        <f t="shared" ca="1" si="80"/>
        <v>0</v>
      </c>
      <c r="GV187" s="310">
        <f t="shared" ca="1" si="80"/>
        <v>0</v>
      </c>
      <c r="GW187" s="310">
        <f t="shared" ca="1" si="81"/>
        <v>0</v>
      </c>
      <c r="GX187" s="310">
        <f t="shared" ca="1" si="81"/>
        <v>0</v>
      </c>
      <c r="GY187" s="310">
        <f t="shared" ca="1" si="81"/>
        <v>0</v>
      </c>
      <c r="GZ187" s="310">
        <f t="shared" ca="1" si="81"/>
        <v>0</v>
      </c>
      <c r="HA187" s="310">
        <f t="shared" ca="1" si="81"/>
        <v>0</v>
      </c>
      <c r="HB187" s="310">
        <f t="shared" ca="1" si="81"/>
        <v>0</v>
      </c>
      <c r="HC187" s="310">
        <f t="shared" ca="1" si="81"/>
        <v>0</v>
      </c>
      <c r="HD187" s="310">
        <f t="shared" ca="1" si="81"/>
        <v>0</v>
      </c>
      <c r="HE187" s="310">
        <f t="shared" ca="1" si="81"/>
        <v>0</v>
      </c>
      <c r="HF187" s="310">
        <f t="shared" ca="1" si="81"/>
        <v>0</v>
      </c>
      <c r="HG187" s="310">
        <f t="shared" ca="1" si="82"/>
        <v>0</v>
      </c>
      <c r="HH187" s="310">
        <f t="shared" ca="1" si="82"/>
        <v>0</v>
      </c>
      <c r="HI187" s="310">
        <f t="shared" ca="1" si="82"/>
        <v>0</v>
      </c>
      <c r="HJ187" s="310">
        <f t="shared" ca="1" si="82"/>
        <v>0</v>
      </c>
      <c r="HK187" s="310">
        <f t="shared" ca="1" si="82"/>
        <v>0</v>
      </c>
      <c r="HL187" s="310">
        <f t="shared" ca="1" si="82"/>
        <v>0</v>
      </c>
      <c r="HM187" s="310">
        <f t="shared" ca="1" si="82"/>
        <v>0</v>
      </c>
      <c r="HN187" s="310">
        <f t="shared" ca="1" si="82"/>
        <v>0</v>
      </c>
      <c r="HO187" s="310">
        <f t="shared" ca="1" si="82"/>
        <v>0</v>
      </c>
      <c r="HP187" s="310">
        <f t="shared" ca="1" si="82"/>
        <v>0</v>
      </c>
      <c r="HQ187" s="310">
        <f t="shared" ca="1" si="83"/>
        <v>0</v>
      </c>
      <c r="HR187" s="310">
        <f t="shared" ca="1" si="83"/>
        <v>0</v>
      </c>
      <c r="HS187" s="310">
        <f t="shared" ca="1" si="83"/>
        <v>0</v>
      </c>
      <c r="HT187" s="310">
        <f t="shared" ca="1" si="83"/>
        <v>0</v>
      </c>
      <c r="HU187" s="310">
        <f t="shared" ca="1" si="83"/>
        <v>0</v>
      </c>
      <c r="HV187" s="310">
        <f t="shared" ca="1" si="83"/>
        <v>0</v>
      </c>
      <c r="HW187" s="310">
        <f t="shared" ca="1" si="83"/>
        <v>0</v>
      </c>
      <c r="HX187" s="310">
        <f t="shared" ca="1" si="83"/>
        <v>0</v>
      </c>
      <c r="HY187" s="310">
        <f t="shared" ca="1" si="83"/>
        <v>0</v>
      </c>
      <c r="HZ187" s="310">
        <f t="shared" ca="1" si="83"/>
        <v>0</v>
      </c>
      <c r="IA187" s="310">
        <f t="shared" ca="1" si="83"/>
        <v>0</v>
      </c>
    </row>
    <row r="188" spans="2:235">
      <c r="B188" s="148">
        <v>12</v>
      </c>
      <c r="D188" s="38">
        <f t="shared" si="60"/>
        <v>40</v>
      </c>
      <c r="E188" s="310">
        <f t="shared" ca="1" si="61"/>
        <v>26032.835820895521</v>
      </c>
      <c r="F188" s="310">
        <f t="shared" ca="1" si="61"/>
        <v>26032.835820895521</v>
      </c>
      <c r="G188" s="310">
        <f t="shared" ca="1" si="61"/>
        <v>26032.835820895521</v>
      </c>
      <c r="H188" s="310">
        <f t="shared" ca="1" si="61"/>
        <v>26032.835820895521</v>
      </c>
      <c r="I188" s="310">
        <f t="shared" ca="1" si="61"/>
        <v>26032.835820895521</v>
      </c>
      <c r="J188" s="310">
        <f t="shared" ca="1" si="61"/>
        <v>26032.835820895521</v>
      </c>
      <c r="K188" s="310">
        <f t="shared" ca="1" si="61"/>
        <v>26032.835820895521</v>
      </c>
      <c r="L188" s="310">
        <f t="shared" ca="1" si="61"/>
        <v>26032.835820895521</v>
      </c>
      <c r="M188" s="310">
        <f t="shared" ca="1" si="61"/>
        <v>26032.835820895521</v>
      </c>
      <c r="N188" s="310">
        <f t="shared" ca="1" si="61"/>
        <v>26032.835820895521</v>
      </c>
      <c r="O188" s="310">
        <f t="shared" ca="1" si="62"/>
        <v>26032.835820895521</v>
      </c>
      <c r="P188" s="310">
        <f t="shared" ca="1" si="62"/>
        <v>26032.835820895521</v>
      </c>
      <c r="Q188" s="310">
        <f t="shared" ca="1" si="62"/>
        <v>27334.4776119403</v>
      </c>
      <c r="R188" s="310">
        <f t="shared" ca="1" si="62"/>
        <v>27334.4776119403</v>
      </c>
      <c r="S188" s="310">
        <f t="shared" ca="1" si="62"/>
        <v>27334.4776119403</v>
      </c>
      <c r="T188" s="310">
        <f t="shared" ca="1" si="62"/>
        <v>27334.4776119403</v>
      </c>
      <c r="U188" s="310">
        <f t="shared" ca="1" si="62"/>
        <v>27334.4776119403</v>
      </c>
      <c r="V188" s="310">
        <f t="shared" ca="1" si="62"/>
        <v>27334.4776119403</v>
      </c>
      <c r="W188" s="310">
        <f t="shared" ca="1" si="62"/>
        <v>27334.4776119403</v>
      </c>
      <c r="X188" s="310">
        <f t="shared" ca="1" si="62"/>
        <v>27334.4776119403</v>
      </c>
      <c r="Y188" s="310">
        <f t="shared" ca="1" si="63"/>
        <v>27334.4776119403</v>
      </c>
      <c r="Z188" s="310">
        <f t="shared" ca="1" si="63"/>
        <v>27334.4776119403</v>
      </c>
      <c r="AA188" s="310">
        <f t="shared" ca="1" si="63"/>
        <v>27334.4776119403</v>
      </c>
      <c r="AB188" s="310">
        <f t="shared" ca="1" si="63"/>
        <v>27334.4776119403</v>
      </c>
      <c r="AC188" s="310">
        <f t="shared" ca="1" si="63"/>
        <v>28701.201492537315</v>
      </c>
      <c r="AD188" s="310">
        <f t="shared" ca="1" si="63"/>
        <v>28701.201492537315</v>
      </c>
      <c r="AE188" s="310">
        <f t="shared" ca="1" si="63"/>
        <v>28701.201492537315</v>
      </c>
      <c r="AF188" s="310">
        <f t="shared" ca="1" si="63"/>
        <v>28701.201492537315</v>
      </c>
      <c r="AG188" s="310">
        <f t="shared" ca="1" si="63"/>
        <v>28701.201492537315</v>
      </c>
      <c r="AH188" s="310">
        <f t="shared" ca="1" si="63"/>
        <v>28701.201492537315</v>
      </c>
      <c r="AI188" s="310">
        <f t="shared" ca="1" si="64"/>
        <v>28701.201492537315</v>
      </c>
      <c r="AJ188" s="310">
        <f t="shared" ca="1" si="64"/>
        <v>28701.201492537315</v>
      </c>
      <c r="AK188" s="310">
        <f t="shared" ca="1" si="64"/>
        <v>28701.201492537315</v>
      </c>
      <c r="AL188" s="310">
        <f t="shared" ca="1" si="64"/>
        <v>28701.201492537315</v>
      </c>
      <c r="AM188" s="310">
        <f t="shared" ca="1" si="64"/>
        <v>28701.201492537315</v>
      </c>
      <c r="AN188" s="310">
        <f t="shared" ca="1" si="64"/>
        <v>28701.201492537315</v>
      </c>
      <c r="AO188" s="310">
        <f t="shared" ca="1" si="64"/>
        <v>30136.261567164183</v>
      </c>
      <c r="AP188" s="310">
        <f t="shared" ca="1" si="64"/>
        <v>30136.261567164183</v>
      </c>
      <c r="AQ188" s="310">
        <f t="shared" ca="1" si="64"/>
        <v>30136.261567164183</v>
      </c>
      <c r="AR188" s="310">
        <f t="shared" ca="1" si="64"/>
        <v>30136.261567164183</v>
      </c>
      <c r="AS188" s="310">
        <f t="shared" ca="1" si="65"/>
        <v>30136.261567164183</v>
      </c>
      <c r="AT188" s="310">
        <f t="shared" ca="1" si="65"/>
        <v>30136.261567164183</v>
      </c>
      <c r="AU188" s="310">
        <f t="shared" ca="1" si="65"/>
        <v>30136.261567164183</v>
      </c>
      <c r="AV188" s="310">
        <f t="shared" ca="1" si="65"/>
        <v>30136.261567164183</v>
      </c>
      <c r="AW188" s="310">
        <f t="shared" ca="1" si="65"/>
        <v>30136.261567164183</v>
      </c>
      <c r="AX188" s="310">
        <f t="shared" ca="1" si="65"/>
        <v>30136.261567164183</v>
      </c>
      <c r="AY188" s="310">
        <f t="shared" ca="1" si="65"/>
        <v>30136.261567164183</v>
      </c>
      <c r="AZ188" s="310">
        <f t="shared" ca="1" si="65"/>
        <v>30136.261567164183</v>
      </c>
      <c r="BA188" s="310">
        <f t="shared" ca="1" si="65"/>
        <v>31643.074645522389</v>
      </c>
      <c r="BB188" s="310">
        <f t="shared" ca="1" si="65"/>
        <v>31643.074645522389</v>
      </c>
      <c r="BC188" s="310">
        <f t="shared" ca="1" si="66"/>
        <v>31643.074645522389</v>
      </c>
      <c r="BD188" s="310">
        <f t="shared" ca="1" si="66"/>
        <v>31643.074645522389</v>
      </c>
      <c r="BE188" s="310">
        <f t="shared" ca="1" si="66"/>
        <v>31643.074645522389</v>
      </c>
      <c r="BF188" s="310">
        <f t="shared" ca="1" si="66"/>
        <v>31643.074645522389</v>
      </c>
      <c r="BG188" s="310">
        <f t="shared" ca="1" si="66"/>
        <v>31643.074645522389</v>
      </c>
      <c r="BH188" s="310">
        <f t="shared" ca="1" si="66"/>
        <v>31643.074645522389</v>
      </c>
      <c r="BI188" s="310">
        <f t="shared" ca="1" si="66"/>
        <v>31643.074645522389</v>
      </c>
      <c r="BJ188" s="310">
        <f t="shared" ca="1" si="66"/>
        <v>31643.074645522389</v>
      </c>
      <c r="BK188" s="310">
        <f t="shared" ca="1" si="66"/>
        <v>31643.074645522389</v>
      </c>
      <c r="BL188" s="310">
        <f t="shared" ca="1" si="66"/>
        <v>31643.074645522389</v>
      </c>
      <c r="BM188" s="310">
        <f t="shared" ca="1" si="67"/>
        <v>33225.228377798514</v>
      </c>
      <c r="BN188" s="310">
        <f t="shared" ca="1" si="67"/>
        <v>33225.228377798514</v>
      </c>
      <c r="BO188" s="310">
        <f t="shared" ca="1" si="67"/>
        <v>33225.228377798514</v>
      </c>
      <c r="BP188" s="310">
        <f t="shared" ca="1" si="67"/>
        <v>33225.228377798514</v>
      </c>
      <c r="BQ188" s="310">
        <f t="shared" ca="1" si="67"/>
        <v>33225.228377798514</v>
      </c>
      <c r="BR188" s="310">
        <f t="shared" ca="1" si="67"/>
        <v>33225.228377798514</v>
      </c>
      <c r="BS188" s="310">
        <f t="shared" ca="1" si="67"/>
        <v>33225.228377798514</v>
      </c>
      <c r="BT188" s="310">
        <f t="shared" ca="1" si="67"/>
        <v>33225.228377798514</v>
      </c>
      <c r="BU188" s="310">
        <f t="shared" ca="1" si="67"/>
        <v>33225.228377798514</v>
      </c>
      <c r="BV188" s="310">
        <f t="shared" ca="1" si="67"/>
        <v>33225.228377798514</v>
      </c>
      <c r="BW188" s="310">
        <f t="shared" ca="1" si="68"/>
        <v>33225.228377798514</v>
      </c>
      <c r="BX188" s="310">
        <f t="shared" ca="1" si="68"/>
        <v>33225.228377798514</v>
      </c>
      <c r="BY188" s="310">
        <f t="shared" ca="1" si="68"/>
        <v>34886.489796688438</v>
      </c>
      <c r="BZ188" s="310">
        <f t="shared" ca="1" si="68"/>
        <v>34886.489796688438</v>
      </c>
      <c r="CA188" s="310">
        <f t="shared" ca="1" si="68"/>
        <v>34886.489796688438</v>
      </c>
      <c r="CB188" s="310">
        <f t="shared" ca="1" si="68"/>
        <v>34886.489796688438</v>
      </c>
      <c r="CC188" s="310">
        <f t="shared" ca="1" si="68"/>
        <v>34886.489796688438</v>
      </c>
      <c r="CD188" s="310">
        <f t="shared" ca="1" si="68"/>
        <v>34886.489796688438</v>
      </c>
      <c r="CE188" s="310">
        <f t="shared" ca="1" si="68"/>
        <v>34886.489796688438</v>
      </c>
      <c r="CF188" s="310">
        <f t="shared" ca="1" si="68"/>
        <v>34886.489796688438</v>
      </c>
      <c r="CG188" s="310">
        <f t="shared" ca="1" si="69"/>
        <v>34886.489796688438</v>
      </c>
      <c r="CH188" s="310">
        <f t="shared" ca="1" si="69"/>
        <v>34886.489796688438</v>
      </c>
      <c r="CI188" s="310">
        <f t="shared" ca="1" si="69"/>
        <v>34886.489796688438</v>
      </c>
      <c r="CJ188" s="310">
        <f t="shared" ca="1" si="69"/>
        <v>34886.489796688438</v>
      </c>
      <c r="CK188" s="310">
        <f t="shared" ca="1" si="69"/>
        <v>36630.814286522866</v>
      </c>
      <c r="CL188" s="310">
        <f t="shared" ca="1" si="69"/>
        <v>36630.814286522866</v>
      </c>
      <c r="CM188" s="310">
        <f t="shared" ca="1" si="69"/>
        <v>36630.814286522866</v>
      </c>
      <c r="CN188" s="310">
        <f t="shared" ca="1" si="69"/>
        <v>36630.814286522866</v>
      </c>
      <c r="CO188" s="310">
        <f t="shared" ca="1" si="69"/>
        <v>36630.814286522866</v>
      </c>
      <c r="CP188" s="310">
        <f t="shared" ca="1" si="69"/>
        <v>36630.814286522866</v>
      </c>
      <c r="CQ188" s="310">
        <f t="shared" ca="1" si="70"/>
        <v>36630.814286522866</v>
      </c>
      <c r="CR188" s="310">
        <f t="shared" ca="1" si="70"/>
        <v>36630.814286522866</v>
      </c>
      <c r="CS188" s="310">
        <f t="shared" ca="1" si="70"/>
        <v>36630.814286522866</v>
      </c>
      <c r="CT188" s="310">
        <f t="shared" ca="1" si="70"/>
        <v>36630.814286522866</v>
      </c>
      <c r="CU188" s="310">
        <f t="shared" ca="1" si="70"/>
        <v>36630.814286522866</v>
      </c>
      <c r="CV188" s="310">
        <f t="shared" ca="1" si="70"/>
        <v>36630.814286522866</v>
      </c>
      <c r="CW188" s="310">
        <f t="shared" ca="1" si="70"/>
        <v>38462.355000849013</v>
      </c>
      <c r="CX188" s="310">
        <f t="shared" ca="1" si="70"/>
        <v>38462.355000849013</v>
      </c>
      <c r="CY188" s="310">
        <f t="shared" ca="1" si="70"/>
        <v>38462.355000849013</v>
      </c>
      <c r="CZ188" s="310">
        <f t="shared" ca="1" si="70"/>
        <v>38462.355000849013</v>
      </c>
      <c r="DA188" s="310">
        <f t="shared" ca="1" si="71"/>
        <v>38462.355000849013</v>
      </c>
      <c r="DB188" s="310">
        <f t="shared" ca="1" si="71"/>
        <v>38462.355000849013</v>
      </c>
      <c r="DC188" s="310">
        <f t="shared" ca="1" si="71"/>
        <v>38462.355000849013</v>
      </c>
      <c r="DD188" s="310">
        <f t="shared" ca="1" si="71"/>
        <v>38462.355000849013</v>
      </c>
      <c r="DE188" s="310">
        <f t="shared" ca="1" si="71"/>
        <v>38462.355000849013</v>
      </c>
      <c r="DF188" s="310">
        <f t="shared" ca="1" si="71"/>
        <v>38462.355000849013</v>
      </c>
      <c r="DG188" s="310">
        <f t="shared" ca="1" si="71"/>
        <v>38462.355000849013</v>
      </c>
      <c r="DH188" s="310">
        <f t="shared" ca="1" si="71"/>
        <v>38462.355000849013</v>
      </c>
      <c r="DI188" s="310">
        <f t="shared" ca="1" si="71"/>
        <v>40385.472750891458</v>
      </c>
      <c r="DJ188" s="310">
        <f t="shared" ca="1" si="71"/>
        <v>40385.472750891458</v>
      </c>
      <c r="DK188" s="310">
        <f t="shared" ca="1" si="72"/>
        <v>40385.472750891458</v>
      </c>
      <c r="DL188" s="310">
        <f t="shared" ca="1" si="72"/>
        <v>40385.472750891458</v>
      </c>
      <c r="DM188" s="310">
        <f t="shared" ca="1" si="72"/>
        <v>40385.472750891458</v>
      </c>
      <c r="DN188" s="310">
        <f t="shared" ca="1" si="72"/>
        <v>40385.472750891458</v>
      </c>
      <c r="DO188" s="310">
        <f t="shared" ca="1" si="72"/>
        <v>40385.472750891458</v>
      </c>
      <c r="DP188" s="310">
        <f t="shared" ca="1" si="72"/>
        <v>40385.472750891458</v>
      </c>
      <c r="DQ188" s="310">
        <f t="shared" ca="1" si="72"/>
        <v>40385.472750891458</v>
      </c>
      <c r="DR188" s="310">
        <f t="shared" ca="1" si="72"/>
        <v>40385.472750891458</v>
      </c>
      <c r="DS188" s="310">
        <f t="shared" ca="1" si="72"/>
        <v>40385.472750891458</v>
      </c>
      <c r="DT188" s="310">
        <f t="shared" ca="1" si="72"/>
        <v>40385.472750891458</v>
      </c>
      <c r="DU188" s="310">
        <f t="shared" ca="1" si="73"/>
        <v>42404.74638843604</v>
      </c>
      <c r="DV188" s="310">
        <f t="shared" ca="1" si="73"/>
        <v>42404.74638843604</v>
      </c>
      <c r="DW188" s="310">
        <f t="shared" ca="1" si="73"/>
        <v>42404.74638843604</v>
      </c>
      <c r="DX188" s="310">
        <f t="shared" ca="1" si="73"/>
        <v>42404.74638843604</v>
      </c>
      <c r="DY188" s="310">
        <f t="shared" ca="1" si="73"/>
        <v>42404.74638843604</v>
      </c>
      <c r="DZ188" s="310">
        <f t="shared" ca="1" si="73"/>
        <v>42404.74638843604</v>
      </c>
      <c r="EA188" s="310">
        <f t="shared" ca="1" si="73"/>
        <v>42404.74638843604</v>
      </c>
      <c r="EB188" s="310">
        <f t="shared" ca="1" si="73"/>
        <v>42404.74638843604</v>
      </c>
      <c r="EC188" s="310">
        <f t="shared" ca="1" si="73"/>
        <v>42404.74638843604</v>
      </c>
      <c r="ED188" s="310">
        <f t="shared" ca="1" si="73"/>
        <v>42404.74638843604</v>
      </c>
      <c r="EE188" s="310">
        <f t="shared" ca="1" si="74"/>
        <v>42404.74638843604</v>
      </c>
      <c r="EF188" s="310">
        <f t="shared" ca="1" si="74"/>
        <v>42404.74638843604</v>
      </c>
      <c r="EG188" s="310">
        <f t="shared" ca="1" si="74"/>
        <v>44524.983707857842</v>
      </c>
      <c r="EH188" s="310">
        <f t="shared" ca="1" si="74"/>
        <v>44524.983707857842</v>
      </c>
      <c r="EI188" s="310">
        <f t="shared" ca="1" si="74"/>
        <v>44524.983707857842</v>
      </c>
      <c r="EJ188" s="310">
        <f t="shared" ca="1" si="74"/>
        <v>44524.983707857842</v>
      </c>
      <c r="EK188" s="310">
        <f t="shared" ca="1" si="74"/>
        <v>44524.983707857842</v>
      </c>
      <c r="EL188" s="310">
        <f t="shared" ca="1" si="74"/>
        <v>44524.983707857842</v>
      </c>
      <c r="EM188" s="310">
        <f t="shared" ca="1" si="74"/>
        <v>44524.983707857842</v>
      </c>
      <c r="EN188" s="310">
        <f t="shared" ca="1" si="74"/>
        <v>44524.983707857842</v>
      </c>
      <c r="EO188" s="310">
        <f t="shared" ca="1" si="75"/>
        <v>44524.983707857842</v>
      </c>
      <c r="EP188" s="310">
        <f t="shared" ca="1" si="75"/>
        <v>44524.983707857842</v>
      </c>
      <c r="EQ188" s="310">
        <f t="shared" ca="1" si="75"/>
        <v>44524.983707857842</v>
      </c>
      <c r="ER188" s="310">
        <f t="shared" ca="1" si="75"/>
        <v>44524.983707857842</v>
      </c>
      <c r="ES188" s="310">
        <f t="shared" ca="1" si="75"/>
        <v>46751.232893250737</v>
      </c>
      <c r="ET188" s="310">
        <f t="shared" ca="1" si="75"/>
        <v>46751.232893250737</v>
      </c>
      <c r="EU188" s="310">
        <f t="shared" ca="1" si="75"/>
        <v>46751.232893250737</v>
      </c>
      <c r="EV188" s="310">
        <f t="shared" ca="1" si="75"/>
        <v>46751.232893250737</v>
      </c>
      <c r="EW188" s="310">
        <f t="shared" ca="1" si="75"/>
        <v>46751.232893250737</v>
      </c>
      <c r="EX188" s="310">
        <f t="shared" ca="1" si="75"/>
        <v>46751.232893250737</v>
      </c>
      <c r="EY188" s="310">
        <f t="shared" ca="1" si="76"/>
        <v>46751.232893250737</v>
      </c>
      <c r="EZ188" s="310">
        <f t="shared" ca="1" si="76"/>
        <v>46751.232893250737</v>
      </c>
      <c r="FA188" s="310">
        <f t="shared" ca="1" si="76"/>
        <v>46751.232893250737</v>
      </c>
      <c r="FB188" s="310">
        <f t="shared" ca="1" si="76"/>
        <v>46751.232893250737</v>
      </c>
      <c r="FC188" s="310">
        <f t="shared" ca="1" si="76"/>
        <v>46751.232893250737</v>
      </c>
      <c r="FD188" s="310">
        <f t="shared" ca="1" si="76"/>
        <v>46751.232893250737</v>
      </c>
      <c r="FE188" s="310">
        <f t="shared" ca="1" si="76"/>
        <v>49088.794537913265</v>
      </c>
      <c r="FF188" s="310">
        <f t="shared" ca="1" si="76"/>
        <v>49088.794537913265</v>
      </c>
      <c r="FG188" s="310">
        <f t="shared" ca="1" si="76"/>
        <v>49088.794537913265</v>
      </c>
      <c r="FH188" s="310">
        <f t="shared" ca="1" si="76"/>
        <v>49088.794537913265</v>
      </c>
      <c r="FI188" s="310">
        <f t="shared" ca="1" si="77"/>
        <v>49088.794537913265</v>
      </c>
      <c r="FJ188" s="310">
        <f t="shared" ca="1" si="77"/>
        <v>49088.794537913265</v>
      </c>
      <c r="FK188" s="310">
        <f t="shared" ca="1" si="77"/>
        <v>49088.794537913265</v>
      </c>
      <c r="FL188" s="310">
        <f t="shared" ca="1" si="77"/>
        <v>49088.794537913265</v>
      </c>
      <c r="FM188" s="310">
        <f t="shared" ca="1" si="77"/>
        <v>49088.794537913265</v>
      </c>
      <c r="FN188" s="310">
        <f t="shared" ca="1" si="77"/>
        <v>49088.794537913265</v>
      </c>
      <c r="FO188" s="310">
        <f t="shared" ca="1" si="77"/>
        <v>49088.794537913265</v>
      </c>
      <c r="FP188" s="310">
        <f t="shared" ca="1" si="77"/>
        <v>49088.794537913265</v>
      </c>
      <c r="FQ188" s="310">
        <f t="shared" ca="1" si="77"/>
        <v>0</v>
      </c>
      <c r="FR188" s="310">
        <f t="shared" ca="1" si="77"/>
        <v>0</v>
      </c>
      <c r="FS188" s="310">
        <f t="shared" ca="1" si="78"/>
        <v>0</v>
      </c>
      <c r="FT188" s="310">
        <f t="shared" ca="1" si="78"/>
        <v>0</v>
      </c>
      <c r="FU188" s="310">
        <f t="shared" ca="1" si="78"/>
        <v>0</v>
      </c>
      <c r="FV188" s="310">
        <f t="shared" ca="1" si="78"/>
        <v>0</v>
      </c>
      <c r="FW188" s="310">
        <f t="shared" ca="1" si="78"/>
        <v>0</v>
      </c>
      <c r="FX188" s="310">
        <f t="shared" ca="1" si="78"/>
        <v>0</v>
      </c>
      <c r="FY188" s="310">
        <f t="shared" ca="1" si="78"/>
        <v>0</v>
      </c>
      <c r="FZ188" s="310">
        <f t="shared" ca="1" si="78"/>
        <v>0</v>
      </c>
      <c r="GA188" s="310">
        <f t="shared" ca="1" si="78"/>
        <v>0</v>
      </c>
      <c r="GB188" s="310">
        <f t="shared" ca="1" si="78"/>
        <v>0</v>
      </c>
      <c r="GC188" s="310">
        <f t="shared" ca="1" si="79"/>
        <v>0</v>
      </c>
      <c r="GD188" s="310">
        <f t="shared" ca="1" si="79"/>
        <v>0</v>
      </c>
      <c r="GE188" s="310">
        <f t="shared" ca="1" si="79"/>
        <v>0</v>
      </c>
      <c r="GF188" s="310">
        <f t="shared" ca="1" si="79"/>
        <v>0</v>
      </c>
      <c r="GG188" s="310">
        <f t="shared" ca="1" si="79"/>
        <v>0</v>
      </c>
      <c r="GH188" s="310">
        <f t="shared" ca="1" si="79"/>
        <v>0</v>
      </c>
      <c r="GI188" s="310">
        <f t="shared" ca="1" si="79"/>
        <v>0</v>
      </c>
      <c r="GJ188" s="310">
        <f t="shared" ca="1" si="79"/>
        <v>0</v>
      </c>
      <c r="GK188" s="310">
        <f t="shared" ca="1" si="79"/>
        <v>0</v>
      </c>
      <c r="GL188" s="310">
        <f t="shared" ca="1" si="79"/>
        <v>0</v>
      </c>
      <c r="GM188" s="310">
        <f t="shared" ca="1" si="80"/>
        <v>0</v>
      </c>
      <c r="GN188" s="310">
        <f t="shared" ca="1" si="80"/>
        <v>0</v>
      </c>
      <c r="GO188" s="310">
        <f t="shared" ca="1" si="80"/>
        <v>0</v>
      </c>
      <c r="GP188" s="310">
        <f t="shared" ca="1" si="80"/>
        <v>0</v>
      </c>
      <c r="GQ188" s="310">
        <f t="shared" ca="1" si="80"/>
        <v>0</v>
      </c>
      <c r="GR188" s="310">
        <f t="shared" ca="1" si="80"/>
        <v>0</v>
      </c>
      <c r="GS188" s="310">
        <f t="shared" ca="1" si="80"/>
        <v>0</v>
      </c>
      <c r="GT188" s="310">
        <f t="shared" ca="1" si="80"/>
        <v>0</v>
      </c>
      <c r="GU188" s="310">
        <f t="shared" ca="1" si="80"/>
        <v>0</v>
      </c>
      <c r="GV188" s="310">
        <f t="shared" ca="1" si="80"/>
        <v>0</v>
      </c>
      <c r="GW188" s="310">
        <f t="shared" ca="1" si="81"/>
        <v>0</v>
      </c>
      <c r="GX188" s="310">
        <f t="shared" ca="1" si="81"/>
        <v>0</v>
      </c>
      <c r="GY188" s="310">
        <f t="shared" ca="1" si="81"/>
        <v>0</v>
      </c>
      <c r="GZ188" s="310">
        <f t="shared" ca="1" si="81"/>
        <v>0</v>
      </c>
      <c r="HA188" s="310">
        <f t="shared" ca="1" si="81"/>
        <v>0</v>
      </c>
      <c r="HB188" s="310">
        <f t="shared" ca="1" si="81"/>
        <v>0</v>
      </c>
      <c r="HC188" s="310">
        <f t="shared" ca="1" si="81"/>
        <v>0</v>
      </c>
      <c r="HD188" s="310">
        <f t="shared" ca="1" si="81"/>
        <v>0</v>
      </c>
      <c r="HE188" s="310">
        <f t="shared" ca="1" si="81"/>
        <v>0</v>
      </c>
      <c r="HF188" s="310">
        <f t="shared" ca="1" si="81"/>
        <v>0</v>
      </c>
      <c r="HG188" s="310">
        <f t="shared" ca="1" si="82"/>
        <v>0</v>
      </c>
      <c r="HH188" s="310">
        <f t="shared" ca="1" si="82"/>
        <v>0</v>
      </c>
      <c r="HI188" s="310">
        <f t="shared" ca="1" si="82"/>
        <v>0</v>
      </c>
      <c r="HJ188" s="310">
        <f t="shared" ca="1" si="82"/>
        <v>0</v>
      </c>
      <c r="HK188" s="310">
        <f t="shared" ca="1" si="82"/>
        <v>0</v>
      </c>
      <c r="HL188" s="310">
        <f t="shared" ca="1" si="82"/>
        <v>0</v>
      </c>
      <c r="HM188" s="310">
        <f t="shared" ca="1" si="82"/>
        <v>0</v>
      </c>
      <c r="HN188" s="310">
        <f t="shared" ca="1" si="82"/>
        <v>0</v>
      </c>
      <c r="HO188" s="310">
        <f t="shared" ca="1" si="82"/>
        <v>0</v>
      </c>
      <c r="HP188" s="310">
        <f t="shared" ca="1" si="82"/>
        <v>0</v>
      </c>
      <c r="HQ188" s="310">
        <f t="shared" ca="1" si="83"/>
        <v>0</v>
      </c>
      <c r="HR188" s="310">
        <f t="shared" ca="1" si="83"/>
        <v>0</v>
      </c>
      <c r="HS188" s="310">
        <f t="shared" ca="1" si="83"/>
        <v>0</v>
      </c>
      <c r="HT188" s="310">
        <f t="shared" ca="1" si="83"/>
        <v>0</v>
      </c>
      <c r="HU188" s="310">
        <f t="shared" ca="1" si="83"/>
        <v>0</v>
      </c>
      <c r="HV188" s="310">
        <f t="shared" ca="1" si="83"/>
        <v>0</v>
      </c>
      <c r="HW188" s="310">
        <f t="shared" ca="1" si="83"/>
        <v>0</v>
      </c>
      <c r="HX188" s="310">
        <f t="shared" ca="1" si="83"/>
        <v>0</v>
      </c>
      <c r="HY188" s="310">
        <f t="shared" ca="1" si="83"/>
        <v>0</v>
      </c>
      <c r="HZ188" s="310">
        <f t="shared" ca="1" si="83"/>
        <v>0</v>
      </c>
      <c r="IA188" s="310">
        <f t="shared" ca="1" si="83"/>
        <v>0</v>
      </c>
    </row>
    <row r="191" spans="2:235">
      <c r="E191" s="151">
        <f t="shared" ref="E191:BP191" si="84">ROUNDUP(E192/12,0)</f>
        <v>1</v>
      </c>
      <c r="F191" s="151">
        <f t="shared" si="84"/>
        <v>1</v>
      </c>
      <c r="G191" s="151">
        <f t="shared" si="84"/>
        <v>1</v>
      </c>
      <c r="H191" s="151">
        <f t="shared" si="84"/>
        <v>1</v>
      </c>
      <c r="I191" s="151">
        <f t="shared" si="84"/>
        <v>1</v>
      </c>
      <c r="J191" s="151">
        <f t="shared" si="84"/>
        <v>1</v>
      </c>
      <c r="K191" s="151">
        <f t="shared" si="84"/>
        <v>1</v>
      </c>
      <c r="L191" s="151">
        <f t="shared" si="84"/>
        <v>1</v>
      </c>
      <c r="M191" s="151">
        <f t="shared" si="84"/>
        <v>1</v>
      </c>
      <c r="N191" s="151">
        <f t="shared" si="84"/>
        <v>1</v>
      </c>
      <c r="O191" s="151">
        <f t="shared" si="84"/>
        <v>1</v>
      </c>
      <c r="P191" s="151">
        <f t="shared" si="84"/>
        <v>1</v>
      </c>
      <c r="Q191" s="151">
        <f t="shared" si="84"/>
        <v>2</v>
      </c>
      <c r="R191" s="151">
        <f t="shared" si="84"/>
        <v>2</v>
      </c>
      <c r="S191" s="151">
        <f t="shared" si="84"/>
        <v>2</v>
      </c>
      <c r="T191" s="151">
        <f t="shared" si="84"/>
        <v>2</v>
      </c>
      <c r="U191" s="151">
        <f t="shared" si="84"/>
        <v>2</v>
      </c>
      <c r="V191" s="151">
        <f t="shared" si="84"/>
        <v>2</v>
      </c>
      <c r="W191" s="151">
        <f t="shared" si="84"/>
        <v>2</v>
      </c>
      <c r="X191" s="151">
        <f t="shared" si="84"/>
        <v>2</v>
      </c>
      <c r="Y191" s="151">
        <f t="shared" si="84"/>
        <v>2</v>
      </c>
      <c r="Z191" s="151">
        <f t="shared" si="84"/>
        <v>2</v>
      </c>
      <c r="AA191" s="151">
        <f t="shared" si="84"/>
        <v>2</v>
      </c>
      <c r="AB191" s="151">
        <f t="shared" si="84"/>
        <v>2</v>
      </c>
      <c r="AC191" s="151">
        <f t="shared" si="84"/>
        <v>3</v>
      </c>
      <c r="AD191" s="151">
        <f t="shared" si="84"/>
        <v>3</v>
      </c>
      <c r="AE191" s="151">
        <f t="shared" si="84"/>
        <v>3</v>
      </c>
      <c r="AF191" s="151">
        <f t="shared" si="84"/>
        <v>3</v>
      </c>
      <c r="AG191" s="151">
        <f t="shared" si="84"/>
        <v>3</v>
      </c>
      <c r="AH191" s="151">
        <f t="shared" si="84"/>
        <v>3</v>
      </c>
      <c r="AI191" s="151">
        <f t="shared" si="84"/>
        <v>3</v>
      </c>
      <c r="AJ191" s="151">
        <f t="shared" si="84"/>
        <v>3</v>
      </c>
      <c r="AK191" s="151">
        <f t="shared" si="84"/>
        <v>3</v>
      </c>
      <c r="AL191" s="151">
        <f t="shared" si="84"/>
        <v>3</v>
      </c>
      <c r="AM191" s="151">
        <f t="shared" si="84"/>
        <v>3</v>
      </c>
      <c r="AN191" s="151">
        <f t="shared" si="84"/>
        <v>3</v>
      </c>
      <c r="AO191" s="151">
        <f t="shared" si="84"/>
        <v>4</v>
      </c>
      <c r="AP191" s="151">
        <f t="shared" si="84"/>
        <v>4</v>
      </c>
      <c r="AQ191" s="151">
        <f t="shared" si="84"/>
        <v>4</v>
      </c>
      <c r="AR191" s="151">
        <f t="shared" si="84"/>
        <v>4</v>
      </c>
      <c r="AS191" s="151">
        <f t="shared" si="84"/>
        <v>4</v>
      </c>
      <c r="AT191" s="151">
        <f t="shared" si="84"/>
        <v>4</v>
      </c>
      <c r="AU191" s="151">
        <f t="shared" si="84"/>
        <v>4</v>
      </c>
      <c r="AV191" s="151">
        <f t="shared" si="84"/>
        <v>4</v>
      </c>
      <c r="AW191" s="151">
        <f t="shared" si="84"/>
        <v>4</v>
      </c>
      <c r="AX191" s="151">
        <f t="shared" si="84"/>
        <v>4</v>
      </c>
      <c r="AY191" s="151">
        <f t="shared" si="84"/>
        <v>4</v>
      </c>
      <c r="AZ191" s="151">
        <f t="shared" si="84"/>
        <v>4</v>
      </c>
      <c r="BA191" s="151">
        <f t="shared" si="84"/>
        <v>5</v>
      </c>
      <c r="BB191" s="151">
        <f t="shared" si="84"/>
        <v>5</v>
      </c>
      <c r="BC191" s="151">
        <f t="shared" si="84"/>
        <v>5</v>
      </c>
      <c r="BD191" s="151">
        <f t="shared" si="84"/>
        <v>5</v>
      </c>
      <c r="BE191" s="151">
        <f t="shared" si="84"/>
        <v>5</v>
      </c>
      <c r="BF191" s="151">
        <f t="shared" si="84"/>
        <v>5</v>
      </c>
      <c r="BG191" s="151">
        <f t="shared" si="84"/>
        <v>5</v>
      </c>
      <c r="BH191" s="151">
        <f t="shared" si="84"/>
        <v>5</v>
      </c>
      <c r="BI191" s="151">
        <f t="shared" si="84"/>
        <v>5</v>
      </c>
      <c r="BJ191" s="151">
        <f t="shared" si="84"/>
        <v>5</v>
      </c>
      <c r="BK191" s="151">
        <f t="shared" si="84"/>
        <v>5</v>
      </c>
      <c r="BL191" s="151">
        <f t="shared" si="84"/>
        <v>5</v>
      </c>
      <c r="BM191" s="151">
        <f t="shared" si="84"/>
        <v>6</v>
      </c>
      <c r="BN191" s="151">
        <f t="shared" si="84"/>
        <v>6</v>
      </c>
      <c r="BO191" s="151">
        <f t="shared" si="84"/>
        <v>6</v>
      </c>
      <c r="BP191" s="151">
        <f t="shared" si="84"/>
        <v>6</v>
      </c>
      <c r="BQ191" s="151">
        <f t="shared" ref="BQ191:EB191" si="85">ROUNDUP(BQ192/12,0)</f>
        <v>6</v>
      </c>
      <c r="BR191" s="151">
        <f t="shared" si="85"/>
        <v>6</v>
      </c>
      <c r="BS191" s="151">
        <f t="shared" si="85"/>
        <v>6</v>
      </c>
      <c r="BT191" s="151">
        <f t="shared" si="85"/>
        <v>6</v>
      </c>
      <c r="BU191" s="151">
        <f t="shared" si="85"/>
        <v>6</v>
      </c>
      <c r="BV191" s="151">
        <f t="shared" si="85"/>
        <v>6</v>
      </c>
      <c r="BW191" s="151">
        <f t="shared" si="85"/>
        <v>6</v>
      </c>
      <c r="BX191" s="151">
        <f t="shared" si="85"/>
        <v>6</v>
      </c>
      <c r="BY191" s="151">
        <f t="shared" si="85"/>
        <v>7</v>
      </c>
      <c r="BZ191" s="151">
        <f t="shared" si="85"/>
        <v>7</v>
      </c>
      <c r="CA191" s="151">
        <f t="shared" si="85"/>
        <v>7</v>
      </c>
      <c r="CB191" s="151">
        <f t="shared" si="85"/>
        <v>7</v>
      </c>
      <c r="CC191" s="151">
        <f t="shared" si="85"/>
        <v>7</v>
      </c>
      <c r="CD191" s="151">
        <f t="shared" si="85"/>
        <v>7</v>
      </c>
      <c r="CE191" s="151">
        <f t="shared" si="85"/>
        <v>7</v>
      </c>
      <c r="CF191" s="151">
        <f t="shared" si="85"/>
        <v>7</v>
      </c>
      <c r="CG191" s="151">
        <f t="shared" si="85"/>
        <v>7</v>
      </c>
      <c r="CH191" s="151">
        <f t="shared" si="85"/>
        <v>7</v>
      </c>
      <c r="CI191" s="151">
        <f t="shared" si="85"/>
        <v>7</v>
      </c>
      <c r="CJ191" s="151">
        <f t="shared" si="85"/>
        <v>7</v>
      </c>
      <c r="CK191" s="151">
        <f t="shared" si="85"/>
        <v>8</v>
      </c>
      <c r="CL191" s="151">
        <f t="shared" si="85"/>
        <v>8</v>
      </c>
      <c r="CM191" s="151">
        <f t="shared" si="85"/>
        <v>8</v>
      </c>
      <c r="CN191" s="151">
        <f t="shared" si="85"/>
        <v>8</v>
      </c>
      <c r="CO191" s="151">
        <f t="shared" si="85"/>
        <v>8</v>
      </c>
      <c r="CP191" s="151">
        <f t="shared" si="85"/>
        <v>8</v>
      </c>
      <c r="CQ191" s="151">
        <f t="shared" si="85"/>
        <v>8</v>
      </c>
      <c r="CR191" s="151">
        <f t="shared" si="85"/>
        <v>8</v>
      </c>
      <c r="CS191" s="151">
        <f t="shared" si="85"/>
        <v>8</v>
      </c>
      <c r="CT191" s="151">
        <f t="shared" si="85"/>
        <v>8</v>
      </c>
      <c r="CU191" s="151">
        <f t="shared" si="85"/>
        <v>8</v>
      </c>
      <c r="CV191" s="151">
        <f t="shared" si="85"/>
        <v>8</v>
      </c>
      <c r="CW191" s="151">
        <f t="shared" si="85"/>
        <v>9</v>
      </c>
      <c r="CX191" s="151">
        <f t="shared" si="85"/>
        <v>9</v>
      </c>
      <c r="CY191" s="151">
        <f t="shared" si="85"/>
        <v>9</v>
      </c>
      <c r="CZ191" s="151">
        <f t="shared" si="85"/>
        <v>9</v>
      </c>
      <c r="DA191" s="151">
        <f t="shared" si="85"/>
        <v>9</v>
      </c>
      <c r="DB191" s="151">
        <f t="shared" si="85"/>
        <v>9</v>
      </c>
      <c r="DC191" s="151">
        <f t="shared" si="85"/>
        <v>9</v>
      </c>
      <c r="DD191" s="151">
        <f t="shared" si="85"/>
        <v>9</v>
      </c>
      <c r="DE191" s="151">
        <f t="shared" si="85"/>
        <v>9</v>
      </c>
      <c r="DF191" s="151">
        <f t="shared" si="85"/>
        <v>9</v>
      </c>
      <c r="DG191" s="151">
        <f t="shared" si="85"/>
        <v>9</v>
      </c>
      <c r="DH191" s="151">
        <f t="shared" si="85"/>
        <v>9</v>
      </c>
      <c r="DI191" s="151">
        <f t="shared" si="85"/>
        <v>10</v>
      </c>
      <c r="DJ191" s="151">
        <f t="shared" si="85"/>
        <v>10</v>
      </c>
      <c r="DK191" s="151">
        <f t="shared" si="85"/>
        <v>10</v>
      </c>
      <c r="DL191" s="151">
        <f t="shared" si="85"/>
        <v>10</v>
      </c>
      <c r="DM191" s="151">
        <f t="shared" si="85"/>
        <v>10</v>
      </c>
      <c r="DN191" s="151">
        <f t="shared" si="85"/>
        <v>10</v>
      </c>
      <c r="DO191" s="151">
        <f t="shared" si="85"/>
        <v>10</v>
      </c>
      <c r="DP191" s="151">
        <f t="shared" si="85"/>
        <v>10</v>
      </c>
      <c r="DQ191" s="151">
        <f t="shared" si="85"/>
        <v>10</v>
      </c>
      <c r="DR191" s="151">
        <f t="shared" si="85"/>
        <v>10</v>
      </c>
      <c r="DS191" s="151">
        <f t="shared" si="85"/>
        <v>10</v>
      </c>
      <c r="DT191" s="151">
        <f t="shared" si="85"/>
        <v>10</v>
      </c>
      <c r="DU191" s="151">
        <f t="shared" si="85"/>
        <v>11</v>
      </c>
      <c r="DV191" s="151">
        <f t="shared" si="85"/>
        <v>11</v>
      </c>
      <c r="DW191" s="151">
        <f t="shared" si="85"/>
        <v>11</v>
      </c>
      <c r="DX191" s="151">
        <f t="shared" si="85"/>
        <v>11</v>
      </c>
      <c r="DY191" s="151">
        <f t="shared" si="85"/>
        <v>11</v>
      </c>
      <c r="DZ191" s="151">
        <f t="shared" si="85"/>
        <v>11</v>
      </c>
      <c r="EA191" s="151">
        <f t="shared" si="85"/>
        <v>11</v>
      </c>
      <c r="EB191" s="151">
        <f t="shared" si="85"/>
        <v>11</v>
      </c>
      <c r="EC191" s="151">
        <f t="shared" ref="EC191:GN191" si="86">ROUNDUP(EC192/12,0)</f>
        <v>11</v>
      </c>
      <c r="ED191" s="151">
        <f t="shared" si="86"/>
        <v>11</v>
      </c>
      <c r="EE191" s="151">
        <f t="shared" si="86"/>
        <v>11</v>
      </c>
      <c r="EF191" s="151">
        <f t="shared" si="86"/>
        <v>11</v>
      </c>
      <c r="EG191" s="151">
        <f t="shared" si="86"/>
        <v>12</v>
      </c>
      <c r="EH191" s="151">
        <f t="shared" si="86"/>
        <v>12</v>
      </c>
      <c r="EI191" s="151">
        <f t="shared" si="86"/>
        <v>12</v>
      </c>
      <c r="EJ191" s="151">
        <f t="shared" si="86"/>
        <v>12</v>
      </c>
      <c r="EK191" s="151">
        <f t="shared" si="86"/>
        <v>12</v>
      </c>
      <c r="EL191" s="151">
        <f t="shared" si="86"/>
        <v>12</v>
      </c>
      <c r="EM191" s="151">
        <f t="shared" si="86"/>
        <v>12</v>
      </c>
      <c r="EN191" s="151">
        <f t="shared" si="86"/>
        <v>12</v>
      </c>
      <c r="EO191" s="151">
        <f t="shared" si="86"/>
        <v>12</v>
      </c>
      <c r="EP191" s="151">
        <f t="shared" si="86"/>
        <v>12</v>
      </c>
      <c r="EQ191" s="151">
        <f t="shared" si="86"/>
        <v>12</v>
      </c>
      <c r="ER191" s="151">
        <f t="shared" si="86"/>
        <v>12</v>
      </c>
      <c r="ES191" s="151">
        <f t="shared" si="86"/>
        <v>13</v>
      </c>
      <c r="ET191" s="151">
        <f t="shared" si="86"/>
        <v>13</v>
      </c>
      <c r="EU191" s="151">
        <f t="shared" si="86"/>
        <v>13</v>
      </c>
      <c r="EV191" s="151">
        <f t="shared" si="86"/>
        <v>13</v>
      </c>
      <c r="EW191" s="151">
        <f t="shared" si="86"/>
        <v>13</v>
      </c>
      <c r="EX191" s="151">
        <f t="shared" si="86"/>
        <v>13</v>
      </c>
      <c r="EY191" s="151">
        <f t="shared" si="86"/>
        <v>13</v>
      </c>
      <c r="EZ191" s="151">
        <f t="shared" si="86"/>
        <v>13</v>
      </c>
      <c r="FA191" s="151">
        <f t="shared" si="86"/>
        <v>13</v>
      </c>
      <c r="FB191" s="151">
        <f t="shared" si="86"/>
        <v>13</v>
      </c>
      <c r="FC191" s="151">
        <f t="shared" si="86"/>
        <v>13</v>
      </c>
      <c r="FD191" s="151">
        <f t="shared" si="86"/>
        <v>13</v>
      </c>
      <c r="FE191" s="151">
        <f t="shared" si="86"/>
        <v>14</v>
      </c>
      <c r="FF191" s="151">
        <f t="shared" si="86"/>
        <v>14</v>
      </c>
      <c r="FG191" s="151">
        <f t="shared" si="86"/>
        <v>14</v>
      </c>
      <c r="FH191" s="151">
        <f t="shared" si="86"/>
        <v>14</v>
      </c>
      <c r="FI191" s="151">
        <f t="shared" si="86"/>
        <v>14</v>
      </c>
      <c r="FJ191" s="151">
        <f t="shared" si="86"/>
        <v>14</v>
      </c>
      <c r="FK191" s="151">
        <f t="shared" si="86"/>
        <v>14</v>
      </c>
      <c r="FL191" s="151">
        <f t="shared" si="86"/>
        <v>14</v>
      </c>
      <c r="FM191" s="151">
        <f t="shared" si="86"/>
        <v>14</v>
      </c>
      <c r="FN191" s="151">
        <f t="shared" si="86"/>
        <v>14</v>
      </c>
      <c r="FO191" s="151">
        <f t="shared" si="86"/>
        <v>14</v>
      </c>
      <c r="FP191" s="151">
        <f t="shared" si="86"/>
        <v>14</v>
      </c>
      <c r="FQ191" s="151">
        <f t="shared" si="86"/>
        <v>15</v>
      </c>
      <c r="FR191" s="151">
        <f t="shared" si="86"/>
        <v>15</v>
      </c>
      <c r="FS191" s="151">
        <f t="shared" si="86"/>
        <v>15</v>
      </c>
      <c r="FT191" s="151">
        <f t="shared" si="86"/>
        <v>15</v>
      </c>
      <c r="FU191" s="151">
        <f t="shared" si="86"/>
        <v>15</v>
      </c>
      <c r="FV191" s="151">
        <f t="shared" si="86"/>
        <v>15</v>
      </c>
      <c r="FW191" s="151">
        <f t="shared" si="86"/>
        <v>15</v>
      </c>
      <c r="FX191" s="151">
        <f t="shared" si="86"/>
        <v>15</v>
      </c>
      <c r="FY191" s="151">
        <f t="shared" si="86"/>
        <v>15</v>
      </c>
      <c r="FZ191" s="151">
        <f t="shared" si="86"/>
        <v>15</v>
      </c>
      <c r="GA191" s="151">
        <f t="shared" si="86"/>
        <v>15</v>
      </c>
      <c r="GB191" s="151">
        <f t="shared" si="86"/>
        <v>15</v>
      </c>
      <c r="GC191" s="151">
        <f t="shared" si="86"/>
        <v>16</v>
      </c>
      <c r="GD191" s="151">
        <f t="shared" si="86"/>
        <v>16</v>
      </c>
      <c r="GE191" s="151">
        <f t="shared" si="86"/>
        <v>16</v>
      </c>
      <c r="GF191" s="151">
        <f t="shared" si="86"/>
        <v>16</v>
      </c>
      <c r="GG191" s="151">
        <f t="shared" si="86"/>
        <v>16</v>
      </c>
      <c r="GH191" s="151">
        <f t="shared" si="86"/>
        <v>16</v>
      </c>
      <c r="GI191" s="151">
        <f t="shared" si="86"/>
        <v>16</v>
      </c>
      <c r="GJ191" s="151">
        <f t="shared" si="86"/>
        <v>16</v>
      </c>
      <c r="GK191" s="151">
        <f t="shared" si="86"/>
        <v>16</v>
      </c>
      <c r="GL191" s="151">
        <f t="shared" si="86"/>
        <v>16</v>
      </c>
      <c r="GM191" s="151">
        <f t="shared" si="86"/>
        <v>16</v>
      </c>
      <c r="GN191" s="151">
        <f t="shared" si="86"/>
        <v>16</v>
      </c>
      <c r="GO191" s="151">
        <f t="shared" ref="GO191:IA191" si="87">ROUNDUP(GO192/12,0)</f>
        <v>17</v>
      </c>
      <c r="GP191" s="151">
        <f t="shared" si="87"/>
        <v>17</v>
      </c>
      <c r="GQ191" s="151">
        <f t="shared" si="87"/>
        <v>17</v>
      </c>
      <c r="GR191" s="151">
        <f t="shared" si="87"/>
        <v>17</v>
      </c>
      <c r="GS191" s="151">
        <f t="shared" si="87"/>
        <v>17</v>
      </c>
      <c r="GT191" s="151">
        <f t="shared" si="87"/>
        <v>17</v>
      </c>
      <c r="GU191" s="151">
        <f t="shared" si="87"/>
        <v>17</v>
      </c>
      <c r="GV191" s="151">
        <f t="shared" si="87"/>
        <v>17</v>
      </c>
      <c r="GW191" s="151">
        <f t="shared" si="87"/>
        <v>17</v>
      </c>
      <c r="GX191" s="151">
        <f t="shared" si="87"/>
        <v>17</v>
      </c>
      <c r="GY191" s="151">
        <f t="shared" si="87"/>
        <v>17</v>
      </c>
      <c r="GZ191" s="151">
        <f t="shared" si="87"/>
        <v>17</v>
      </c>
      <c r="HA191" s="151">
        <f t="shared" si="87"/>
        <v>18</v>
      </c>
      <c r="HB191" s="151">
        <f t="shared" si="87"/>
        <v>18</v>
      </c>
      <c r="HC191" s="151">
        <f t="shared" si="87"/>
        <v>18</v>
      </c>
      <c r="HD191" s="151">
        <f t="shared" si="87"/>
        <v>18</v>
      </c>
      <c r="HE191" s="151">
        <f t="shared" si="87"/>
        <v>18</v>
      </c>
      <c r="HF191" s="151">
        <f t="shared" si="87"/>
        <v>18</v>
      </c>
      <c r="HG191" s="151">
        <f t="shared" si="87"/>
        <v>18</v>
      </c>
      <c r="HH191" s="151">
        <f t="shared" si="87"/>
        <v>18</v>
      </c>
      <c r="HI191" s="151">
        <f t="shared" si="87"/>
        <v>18</v>
      </c>
      <c r="HJ191" s="151">
        <f t="shared" si="87"/>
        <v>18</v>
      </c>
      <c r="HK191" s="151">
        <f t="shared" si="87"/>
        <v>18</v>
      </c>
      <c r="HL191" s="151">
        <f t="shared" si="87"/>
        <v>18</v>
      </c>
      <c r="HM191" s="151">
        <f t="shared" si="87"/>
        <v>19</v>
      </c>
      <c r="HN191" s="151">
        <f t="shared" si="87"/>
        <v>19</v>
      </c>
      <c r="HO191" s="151">
        <f t="shared" si="87"/>
        <v>19</v>
      </c>
      <c r="HP191" s="151">
        <f t="shared" si="87"/>
        <v>19</v>
      </c>
      <c r="HQ191" s="151">
        <f t="shared" si="87"/>
        <v>19</v>
      </c>
      <c r="HR191" s="151">
        <f t="shared" si="87"/>
        <v>19</v>
      </c>
      <c r="HS191" s="151">
        <f t="shared" si="87"/>
        <v>19</v>
      </c>
      <c r="HT191" s="151">
        <f t="shared" si="87"/>
        <v>19</v>
      </c>
      <c r="HU191" s="151">
        <f t="shared" si="87"/>
        <v>19</v>
      </c>
      <c r="HV191" s="151">
        <f t="shared" si="87"/>
        <v>19</v>
      </c>
      <c r="HW191" s="151">
        <f t="shared" si="87"/>
        <v>19</v>
      </c>
      <c r="HX191" s="151">
        <f t="shared" si="87"/>
        <v>19</v>
      </c>
      <c r="HY191" s="151">
        <f t="shared" si="87"/>
        <v>20</v>
      </c>
      <c r="HZ191" s="151">
        <f t="shared" si="87"/>
        <v>20</v>
      </c>
      <c r="IA191" s="151">
        <f t="shared" si="87"/>
        <v>20</v>
      </c>
    </row>
    <row r="192" spans="2:235">
      <c r="E192" s="152">
        <v>1</v>
      </c>
      <c r="F192" s="152">
        <v>2</v>
      </c>
      <c r="G192" s="152">
        <v>3</v>
      </c>
      <c r="H192" s="152">
        <v>4</v>
      </c>
      <c r="I192" s="152">
        <v>5</v>
      </c>
      <c r="J192" s="152">
        <v>6</v>
      </c>
      <c r="K192" s="152">
        <v>7</v>
      </c>
      <c r="L192" s="152">
        <v>8</v>
      </c>
      <c r="M192" s="152">
        <v>9</v>
      </c>
      <c r="N192" s="152">
        <v>10</v>
      </c>
      <c r="O192" s="152">
        <v>11</v>
      </c>
      <c r="P192" s="152">
        <v>12</v>
      </c>
      <c r="Q192" s="152">
        <v>13</v>
      </c>
      <c r="R192" s="152">
        <v>14</v>
      </c>
      <c r="S192" s="152">
        <v>15</v>
      </c>
      <c r="T192" s="152">
        <v>16</v>
      </c>
      <c r="U192" s="152">
        <v>17</v>
      </c>
      <c r="V192" s="152">
        <v>18</v>
      </c>
      <c r="W192" s="152">
        <v>19</v>
      </c>
      <c r="X192" s="152">
        <v>20</v>
      </c>
      <c r="Y192" s="152">
        <v>21</v>
      </c>
      <c r="Z192" s="152">
        <v>22</v>
      </c>
      <c r="AA192" s="152">
        <v>23</v>
      </c>
      <c r="AB192" s="152">
        <v>24</v>
      </c>
      <c r="AC192" s="152">
        <v>25</v>
      </c>
      <c r="AD192" s="152">
        <v>26</v>
      </c>
      <c r="AE192" s="152">
        <v>27</v>
      </c>
      <c r="AF192" s="152">
        <v>28</v>
      </c>
      <c r="AG192" s="152">
        <v>29</v>
      </c>
      <c r="AH192" s="152">
        <v>30</v>
      </c>
      <c r="AI192" s="152">
        <v>31</v>
      </c>
      <c r="AJ192" s="152">
        <v>32</v>
      </c>
      <c r="AK192" s="152">
        <v>33</v>
      </c>
      <c r="AL192" s="152">
        <v>34</v>
      </c>
      <c r="AM192" s="152">
        <v>35</v>
      </c>
      <c r="AN192" s="152">
        <v>36</v>
      </c>
      <c r="AO192" s="152">
        <v>37</v>
      </c>
      <c r="AP192" s="152">
        <v>38</v>
      </c>
      <c r="AQ192" s="152">
        <v>39</v>
      </c>
      <c r="AR192" s="152">
        <v>40</v>
      </c>
      <c r="AS192" s="152">
        <v>41</v>
      </c>
      <c r="AT192" s="152">
        <v>42</v>
      </c>
      <c r="AU192" s="152">
        <v>43</v>
      </c>
      <c r="AV192" s="152">
        <v>44</v>
      </c>
      <c r="AW192" s="152">
        <v>45</v>
      </c>
      <c r="AX192" s="152">
        <v>46</v>
      </c>
      <c r="AY192" s="152">
        <v>47</v>
      </c>
      <c r="AZ192" s="152">
        <v>48</v>
      </c>
      <c r="BA192" s="152">
        <v>49</v>
      </c>
      <c r="BB192" s="152">
        <v>50</v>
      </c>
      <c r="BC192" s="152">
        <v>51</v>
      </c>
      <c r="BD192" s="152">
        <v>52</v>
      </c>
      <c r="BE192" s="152">
        <v>53</v>
      </c>
      <c r="BF192" s="152">
        <v>54</v>
      </c>
      <c r="BG192" s="152">
        <v>55</v>
      </c>
      <c r="BH192" s="152">
        <v>56</v>
      </c>
      <c r="BI192" s="152">
        <v>57</v>
      </c>
      <c r="BJ192" s="152">
        <v>58</v>
      </c>
      <c r="BK192" s="152">
        <v>59</v>
      </c>
      <c r="BL192" s="152">
        <v>60</v>
      </c>
      <c r="BM192" s="152">
        <v>61</v>
      </c>
      <c r="BN192" s="152">
        <v>62</v>
      </c>
      <c r="BO192" s="152">
        <v>63</v>
      </c>
      <c r="BP192" s="152">
        <v>64</v>
      </c>
      <c r="BQ192" s="152">
        <v>65</v>
      </c>
      <c r="BR192" s="152">
        <v>66</v>
      </c>
      <c r="BS192" s="152">
        <v>67</v>
      </c>
      <c r="BT192" s="152">
        <v>68</v>
      </c>
      <c r="BU192" s="152">
        <v>69</v>
      </c>
      <c r="BV192" s="152">
        <v>70</v>
      </c>
      <c r="BW192" s="152">
        <v>71</v>
      </c>
      <c r="BX192" s="152">
        <v>72</v>
      </c>
      <c r="BY192" s="152">
        <v>73</v>
      </c>
      <c r="BZ192" s="152">
        <v>74</v>
      </c>
      <c r="CA192" s="152">
        <v>75</v>
      </c>
      <c r="CB192" s="152">
        <v>76</v>
      </c>
      <c r="CC192" s="152">
        <v>77</v>
      </c>
      <c r="CD192" s="152">
        <v>78</v>
      </c>
      <c r="CE192" s="152">
        <v>79</v>
      </c>
      <c r="CF192" s="152">
        <v>80</v>
      </c>
      <c r="CG192" s="152">
        <v>81</v>
      </c>
      <c r="CH192" s="152">
        <v>82</v>
      </c>
      <c r="CI192" s="152">
        <v>83</v>
      </c>
      <c r="CJ192" s="152">
        <v>84</v>
      </c>
      <c r="CK192" s="152">
        <v>85</v>
      </c>
      <c r="CL192" s="152">
        <v>86</v>
      </c>
      <c r="CM192" s="152">
        <v>87</v>
      </c>
      <c r="CN192" s="152">
        <v>88</v>
      </c>
      <c r="CO192" s="152">
        <v>89</v>
      </c>
      <c r="CP192" s="152">
        <v>90</v>
      </c>
      <c r="CQ192" s="152">
        <v>91</v>
      </c>
      <c r="CR192" s="152">
        <v>92</v>
      </c>
      <c r="CS192" s="152">
        <v>93</v>
      </c>
      <c r="CT192" s="152">
        <v>94</v>
      </c>
      <c r="CU192" s="152">
        <v>95</v>
      </c>
      <c r="CV192" s="152">
        <v>96</v>
      </c>
      <c r="CW192" s="152">
        <v>97</v>
      </c>
      <c r="CX192" s="152">
        <v>98</v>
      </c>
      <c r="CY192" s="152">
        <v>99</v>
      </c>
      <c r="CZ192" s="152">
        <v>100</v>
      </c>
      <c r="DA192" s="152">
        <v>101</v>
      </c>
      <c r="DB192" s="152">
        <v>102</v>
      </c>
      <c r="DC192" s="152">
        <v>103</v>
      </c>
      <c r="DD192" s="152">
        <v>104</v>
      </c>
      <c r="DE192" s="152">
        <v>105</v>
      </c>
      <c r="DF192" s="152">
        <v>106</v>
      </c>
      <c r="DG192" s="152">
        <v>107</v>
      </c>
      <c r="DH192" s="152">
        <v>108</v>
      </c>
      <c r="DI192" s="152">
        <v>109</v>
      </c>
      <c r="DJ192" s="152">
        <v>110</v>
      </c>
      <c r="DK192" s="152">
        <v>111</v>
      </c>
      <c r="DL192" s="152">
        <v>112</v>
      </c>
      <c r="DM192" s="152">
        <v>113</v>
      </c>
      <c r="DN192" s="152">
        <v>114</v>
      </c>
      <c r="DO192" s="152">
        <v>115</v>
      </c>
      <c r="DP192" s="152">
        <v>116</v>
      </c>
      <c r="DQ192" s="152">
        <v>117</v>
      </c>
      <c r="DR192" s="152">
        <v>118</v>
      </c>
      <c r="DS192" s="152">
        <v>119</v>
      </c>
      <c r="DT192" s="152">
        <v>120</v>
      </c>
      <c r="DU192" s="152">
        <v>121</v>
      </c>
      <c r="DV192" s="152">
        <v>122</v>
      </c>
      <c r="DW192" s="152">
        <v>123</v>
      </c>
      <c r="DX192" s="152">
        <v>124</v>
      </c>
      <c r="DY192" s="152">
        <v>125</v>
      </c>
      <c r="DZ192" s="152">
        <v>126</v>
      </c>
      <c r="EA192" s="152">
        <v>127</v>
      </c>
      <c r="EB192" s="152">
        <v>128</v>
      </c>
      <c r="EC192" s="152">
        <v>129</v>
      </c>
      <c r="ED192" s="152">
        <v>130</v>
      </c>
      <c r="EE192" s="152">
        <v>131</v>
      </c>
      <c r="EF192" s="152">
        <v>132</v>
      </c>
      <c r="EG192" s="152">
        <v>133</v>
      </c>
      <c r="EH192" s="152">
        <v>134</v>
      </c>
      <c r="EI192" s="152">
        <v>135</v>
      </c>
      <c r="EJ192" s="152">
        <v>136</v>
      </c>
      <c r="EK192" s="152">
        <v>137</v>
      </c>
      <c r="EL192" s="152">
        <v>138</v>
      </c>
      <c r="EM192" s="152">
        <v>139</v>
      </c>
      <c r="EN192" s="152">
        <v>140</v>
      </c>
      <c r="EO192" s="152">
        <v>141</v>
      </c>
      <c r="EP192" s="152">
        <v>142</v>
      </c>
      <c r="EQ192" s="152">
        <v>143</v>
      </c>
      <c r="ER192" s="152">
        <v>144</v>
      </c>
      <c r="ES192" s="152">
        <v>145</v>
      </c>
      <c r="ET192" s="152">
        <v>146</v>
      </c>
      <c r="EU192" s="152">
        <v>147</v>
      </c>
      <c r="EV192" s="152">
        <v>148</v>
      </c>
      <c r="EW192" s="152">
        <v>149</v>
      </c>
      <c r="EX192" s="152">
        <v>150</v>
      </c>
      <c r="EY192" s="152">
        <v>151</v>
      </c>
      <c r="EZ192" s="152">
        <v>152</v>
      </c>
      <c r="FA192" s="152">
        <v>153</v>
      </c>
      <c r="FB192" s="152">
        <v>154</v>
      </c>
      <c r="FC192" s="152">
        <v>155</v>
      </c>
      <c r="FD192" s="152">
        <v>156</v>
      </c>
      <c r="FE192" s="152">
        <v>157</v>
      </c>
      <c r="FF192" s="152">
        <v>158</v>
      </c>
      <c r="FG192" s="152">
        <v>159</v>
      </c>
      <c r="FH192" s="152">
        <v>160</v>
      </c>
      <c r="FI192" s="152">
        <v>161</v>
      </c>
      <c r="FJ192" s="152">
        <v>162</v>
      </c>
      <c r="FK192" s="152">
        <v>163</v>
      </c>
      <c r="FL192" s="152">
        <v>164</v>
      </c>
      <c r="FM192" s="152">
        <v>165</v>
      </c>
      <c r="FN192" s="152">
        <v>166</v>
      </c>
      <c r="FO192" s="152">
        <v>167</v>
      </c>
      <c r="FP192" s="152">
        <v>168</v>
      </c>
      <c r="FQ192" s="152">
        <v>169</v>
      </c>
      <c r="FR192" s="152">
        <v>170</v>
      </c>
      <c r="FS192" s="152">
        <v>171</v>
      </c>
      <c r="FT192" s="152">
        <v>172</v>
      </c>
      <c r="FU192" s="152">
        <v>173</v>
      </c>
      <c r="FV192" s="152">
        <v>174</v>
      </c>
      <c r="FW192" s="152">
        <v>175</v>
      </c>
      <c r="FX192" s="152">
        <v>176</v>
      </c>
      <c r="FY192" s="152">
        <v>177</v>
      </c>
      <c r="FZ192" s="152">
        <v>178</v>
      </c>
      <c r="GA192" s="152">
        <v>179</v>
      </c>
      <c r="GB192" s="152">
        <v>180</v>
      </c>
      <c r="GC192" s="152">
        <v>181</v>
      </c>
      <c r="GD192" s="152">
        <v>182</v>
      </c>
      <c r="GE192" s="152">
        <v>183</v>
      </c>
      <c r="GF192" s="152">
        <v>184</v>
      </c>
      <c r="GG192" s="152">
        <v>185</v>
      </c>
      <c r="GH192" s="152">
        <v>186</v>
      </c>
      <c r="GI192" s="152">
        <v>187</v>
      </c>
      <c r="GJ192" s="152">
        <v>188</v>
      </c>
      <c r="GK192" s="152">
        <v>189</v>
      </c>
      <c r="GL192" s="152">
        <v>190</v>
      </c>
      <c r="GM192" s="152">
        <v>191</v>
      </c>
      <c r="GN192" s="152">
        <v>192</v>
      </c>
      <c r="GO192" s="152">
        <v>193</v>
      </c>
      <c r="GP192" s="152">
        <v>194</v>
      </c>
      <c r="GQ192" s="152">
        <v>195</v>
      </c>
      <c r="GR192" s="152">
        <v>196</v>
      </c>
      <c r="GS192" s="152">
        <v>197</v>
      </c>
      <c r="GT192" s="152">
        <v>198</v>
      </c>
      <c r="GU192" s="152">
        <v>199</v>
      </c>
      <c r="GV192" s="152">
        <v>200</v>
      </c>
      <c r="GW192" s="152">
        <v>201</v>
      </c>
      <c r="GX192" s="152">
        <v>202</v>
      </c>
      <c r="GY192" s="152">
        <v>203</v>
      </c>
      <c r="GZ192" s="152">
        <v>204</v>
      </c>
      <c r="HA192" s="152">
        <v>205</v>
      </c>
      <c r="HB192" s="152">
        <v>206</v>
      </c>
      <c r="HC192" s="152">
        <v>207</v>
      </c>
      <c r="HD192" s="152">
        <v>208</v>
      </c>
      <c r="HE192" s="152">
        <v>209</v>
      </c>
      <c r="HF192" s="152">
        <v>210</v>
      </c>
      <c r="HG192" s="152">
        <v>211</v>
      </c>
      <c r="HH192" s="152">
        <v>212</v>
      </c>
      <c r="HI192" s="152">
        <v>213</v>
      </c>
      <c r="HJ192" s="152">
        <v>214</v>
      </c>
      <c r="HK192" s="152">
        <v>215</v>
      </c>
      <c r="HL192" s="152">
        <v>216</v>
      </c>
      <c r="HM192" s="152">
        <v>217</v>
      </c>
      <c r="HN192" s="152">
        <v>218</v>
      </c>
      <c r="HO192" s="152">
        <v>219</v>
      </c>
      <c r="HP192" s="152">
        <v>220</v>
      </c>
      <c r="HQ192" s="152">
        <v>221</v>
      </c>
      <c r="HR192" s="152">
        <v>222</v>
      </c>
      <c r="HS192" s="152">
        <v>223</v>
      </c>
      <c r="HT192" s="152">
        <v>224</v>
      </c>
      <c r="HU192" s="152">
        <v>225</v>
      </c>
      <c r="HV192" s="152">
        <v>226</v>
      </c>
      <c r="HW192" s="152">
        <v>227</v>
      </c>
      <c r="HX192" s="152">
        <v>228</v>
      </c>
      <c r="HY192" s="152">
        <v>229</v>
      </c>
      <c r="HZ192" s="152">
        <v>230</v>
      </c>
      <c r="IA192" s="152">
        <v>231</v>
      </c>
    </row>
    <row r="193" spans="2:235">
      <c r="C193" s="145" t="s">
        <v>400</v>
      </c>
      <c r="D193" s="355" t="s">
        <v>398</v>
      </c>
      <c r="E193" s="154">
        <f>Opening</f>
        <v>44440</v>
      </c>
      <c r="F193" s="154">
        <f>EDATE(E193,1)</f>
        <v>44470</v>
      </c>
      <c r="G193" s="154">
        <f t="shared" ref="G193:BR193" si="88">EDATE(F193,1)</f>
        <v>44501</v>
      </c>
      <c r="H193" s="154">
        <f t="shared" si="88"/>
        <v>44531</v>
      </c>
      <c r="I193" s="154">
        <f t="shared" si="88"/>
        <v>44562</v>
      </c>
      <c r="J193" s="154">
        <f t="shared" si="88"/>
        <v>44593</v>
      </c>
      <c r="K193" s="154">
        <f t="shared" si="88"/>
        <v>44621</v>
      </c>
      <c r="L193" s="154">
        <f t="shared" si="88"/>
        <v>44652</v>
      </c>
      <c r="M193" s="154">
        <f t="shared" si="88"/>
        <v>44682</v>
      </c>
      <c r="N193" s="154">
        <f t="shared" si="88"/>
        <v>44713</v>
      </c>
      <c r="O193" s="154">
        <f t="shared" si="88"/>
        <v>44743</v>
      </c>
      <c r="P193" s="154">
        <f t="shared" si="88"/>
        <v>44774</v>
      </c>
      <c r="Q193" s="154">
        <f t="shared" si="88"/>
        <v>44805</v>
      </c>
      <c r="R193" s="154">
        <f t="shared" si="88"/>
        <v>44835</v>
      </c>
      <c r="S193" s="154">
        <f t="shared" si="88"/>
        <v>44866</v>
      </c>
      <c r="T193" s="154">
        <f t="shared" si="88"/>
        <v>44896</v>
      </c>
      <c r="U193" s="154">
        <f t="shared" si="88"/>
        <v>44927</v>
      </c>
      <c r="V193" s="154">
        <f t="shared" si="88"/>
        <v>44958</v>
      </c>
      <c r="W193" s="154">
        <f t="shared" si="88"/>
        <v>44986</v>
      </c>
      <c r="X193" s="154">
        <f t="shared" si="88"/>
        <v>45017</v>
      </c>
      <c r="Y193" s="154">
        <f t="shared" si="88"/>
        <v>45047</v>
      </c>
      <c r="Z193" s="154">
        <f t="shared" si="88"/>
        <v>45078</v>
      </c>
      <c r="AA193" s="154">
        <f t="shared" si="88"/>
        <v>45108</v>
      </c>
      <c r="AB193" s="154">
        <f t="shared" si="88"/>
        <v>45139</v>
      </c>
      <c r="AC193" s="154">
        <f t="shared" si="88"/>
        <v>45170</v>
      </c>
      <c r="AD193" s="154">
        <f t="shared" si="88"/>
        <v>45200</v>
      </c>
      <c r="AE193" s="154">
        <f t="shared" si="88"/>
        <v>45231</v>
      </c>
      <c r="AF193" s="154">
        <f t="shared" si="88"/>
        <v>45261</v>
      </c>
      <c r="AG193" s="154">
        <f t="shared" si="88"/>
        <v>45292</v>
      </c>
      <c r="AH193" s="154">
        <f t="shared" si="88"/>
        <v>45323</v>
      </c>
      <c r="AI193" s="154">
        <f t="shared" si="88"/>
        <v>45352</v>
      </c>
      <c r="AJ193" s="154">
        <f t="shared" si="88"/>
        <v>45383</v>
      </c>
      <c r="AK193" s="154">
        <f t="shared" si="88"/>
        <v>45413</v>
      </c>
      <c r="AL193" s="154">
        <f t="shared" si="88"/>
        <v>45444</v>
      </c>
      <c r="AM193" s="154">
        <f t="shared" si="88"/>
        <v>45474</v>
      </c>
      <c r="AN193" s="154">
        <f t="shared" si="88"/>
        <v>45505</v>
      </c>
      <c r="AO193" s="154">
        <f t="shared" si="88"/>
        <v>45536</v>
      </c>
      <c r="AP193" s="154">
        <f t="shared" si="88"/>
        <v>45566</v>
      </c>
      <c r="AQ193" s="154">
        <f t="shared" si="88"/>
        <v>45597</v>
      </c>
      <c r="AR193" s="154">
        <f t="shared" si="88"/>
        <v>45627</v>
      </c>
      <c r="AS193" s="154">
        <f t="shared" si="88"/>
        <v>45658</v>
      </c>
      <c r="AT193" s="154">
        <f t="shared" si="88"/>
        <v>45689</v>
      </c>
      <c r="AU193" s="154">
        <f t="shared" si="88"/>
        <v>45717</v>
      </c>
      <c r="AV193" s="154">
        <f t="shared" si="88"/>
        <v>45748</v>
      </c>
      <c r="AW193" s="154">
        <f t="shared" si="88"/>
        <v>45778</v>
      </c>
      <c r="AX193" s="154">
        <f t="shared" si="88"/>
        <v>45809</v>
      </c>
      <c r="AY193" s="154">
        <f t="shared" si="88"/>
        <v>45839</v>
      </c>
      <c r="AZ193" s="154">
        <f t="shared" si="88"/>
        <v>45870</v>
      </c>
      <c r="BA193" s="154">
        <f t="shared" si="88"/>
        <v>45901</v>
      </c>
      <c r="BB193" s="154">
        <f t="shared" si="88"/>
        <v>45931</v>
      </c>
      <c r="BC193" s="154">
        <f t="shared" si="88"/>
        <v>45962</v>
      </c>
      <c r="BD193" s="154">
        <f t="shared" si="88"/>
        <v>45992</v>
      </c>
      <c r="BE193" s="154">
        <f t="shared" si="88"/>
        <v>46023</v>
      </c>
      <c r="BF193" s="154">
        <f t="shared" si="88"/>
        <v>46054</v>
      </c>
      <c r="BG193" s="154">
        <f t="shared" si="88"/>
        <v>46082</v>
      </c>
      <c r="BH193" s="154">
        <f t="shared" si="88"/>
        <v>46113</v>
      </c>
      <c r="BI193" s="154">
        <f t="shared" si="88"/>
        <v>46143</v>
      </c>
      <c r="BJ193" s="154">
        <f t="shared" si="88"/>
        <v>46174</v>
      </c>
      <c r="BK193" s="154">
        <f t="shared" si="88"/>
        <v>46204</v>
      </c>
      <c r="BL193" s="154">
        <f t="shared" si="88"/>
        <v>46235</v>
      </c>
      <c r="BM193" s="154">
        <f t="shared" si="88"/>
        <v>46266</v>
      </c>
      <c r="BN193" s="154">
        <f t="shared" si="88"/>
        <v>46296</v>
      </c>
      <c r="BO193" s="154">
        <f t="shared" si="88"/>
        <v>46327</v>
      </c>
      <c r="BP193" s="154">
        <f t="shared" si="88"/>
        <v>46357</v>
      </c>
      <c r="BQ193" s="154">
        <f t="shared" si="88"/>
        <v>46388</v>
      </c>
      <c r="BR193" s="154">
        <f t="shared" si="88"/>
        <v>46419</v>
      </c>
      <c r="BS193" s="154">
        <f t="shared" ref="BS193:ED193" si="89">EDATE(BR193,1)</f>
        <v>46447</v>
      </c>
      <c r="BT193" s="154">
        <f t="shared" si="89"/>
        <v>46478</v>
      </c>
      <c r="BU193" s="154">
        <f t="shared" si="89"/>
        <v>46508</v>
      </c>
      <c r="BV193" s="154">
        <f t="shared" si="89"/>
        <v>46539</v>
      </c>
      <c r="BW193" s="154">
        <f t="shared" si="89"/>
        <v>46569</v>
      </c>
      <c r="BX193" s="154">
        <f t="shared" si="89"/>
        <v>46600</v>
      </c>
      <c r="BY193" s="154">
        <f t="shared" si="89"/>
        <v>46631</v>
      </c>
      <c r="BZ193" s="154">
        <f t="shared" si="89"/>
        <v>46661</v>
      </c>
      <c r="CA193" s="154">
        <f t="shared" si="89"/>
        <v>46692</v>
      </c>
      <c r="CB193" s="154">
        <f t="shared" si="89"/>
        <v>46722</v>
      </c>
      <c r="CC193" s="154">
        <f t="shared" si="89"/>
        <v>46753</v>
      </c>
      <c r="CD193" s="154">
        <f t="shared" si="89"/>
        <v>46784</v>
      </c>
      <c r="CE193" s="154">
        <f t="shared" si="89"/>
        <v>46813</v>
      </c>
      <c r="CF193" s="154">
        <f t="shared" si="89"/>
        <v>46844</v>
      </c>
      <c r="CG193" s="154">
        <f t="shared" si="89"/>
        <v>46874</v>
      </c>
      <c r="CH193" s="154">
        <f t="shared" si="89"/>
        <v>46905</v>
      </c>
      <c r="CI193" s="154">
        <f t="shared" si="89"/>
        <v>46935</v>
      </c>
      <c r="CJ193" s="154">
        <f t="shared" si="89"/>
        <v>46966</v>
      </c>
      <c r="CK193" s="154">
        <f t="shared" si="89"/>
        <v>46997</v>
      </c>
      <c r="CL193" s="154">
        <f t="shared" si="89"/>
        <v>47027</v>
      </c>
      <c r="CM193" s="154">
        <f t="shared" si="89"/>
        <v>47058</v>
      </c>
      <c r="CN193" s="154">
        <f t="shared" si="89"/>
        <v>47088</v>
      </c>
      <c r="CO193" s="154">
        <f t="shared" si="89"/>
        <v>47119</v>
      </c>
      <c r="CP193" s="154">
        <f t="shared" si="89"/>
        <v>47150</v>
      </c>
      <c r="CQ193" s="154">
        <f t="shared" si="89"/>
        <v>47178</v>
      </c>
      <c r="CR193" s="154">
        <f t="shared" si="89"/>
        <v>47209</v>
      </c>
      <c r="CS193" s="154">
        <f t="shared" si="89"/>
        <v>47239</v>
      </c>
      <c r="CT193" s="154">
        <f t="shared" si="89"/>
        <v>47270</v>
      </c>
      <c r="CU193" s="154">
        <f t="shared" si="89"/>
        <v>47300</v>
      </c>
      <c r="CV193" s="154">
        <f t="shared" si="89"/>
        <v>47331</v>
      </c>
      <c r="CW193" s="154">
        <f t="shared" si="89"/>
        <v>47362</v>
      </c>
      <c r="CX193" s="154">
        <f t="shared" si="89"/>
        <v>47392</v>
      </c>
      <c r="CY193" s="154">
        <f t="shared" si="89"/>
        <v>47423</v>
      </c>
      <c r="CZ193" s="154">
        <f t="shared" si="89"/>
        <v>47453</v>
      </c>
      <c r="DA193" s="154">
        <f t="shared" si="89"/>
        <v>47484</v>
      </c>
      <c r="DB193" s="154">
        <f t="shared" si="89"/>
        <v>47515</v>
      </c>
      <c r="DC193" s="154">
        <f t="shared" si="89"/>
        <v>47543</v>
      </c>
      <c r="DD193" s="154">
        <f t="shared" si="89"/>
        <v>47574</v>
      </c>
      <c r="DE193" s="154">
        <f t="shared" si="89"/>
        <v>47604</v>
      </c>
      <c r="DF193" s="154">
        <f t="shared" si="89"/>
        <v>47635</v>
      </c>
      <c r="DG193" s="154">
        <f t="shared" si="89"/>
        <v>47665</v>
      </c>
      <c r="DH193" s="154">
        <f t="shared" si="89"/>
        <v>47696</v>
      </c>
      <c r="DI193" s="154">
        <f t="shared" si="89"/>
        <v>47727</v>
      </c>
      <c r="DJ193" s="154">
        <f t="shared" si="89"/>
        <v>47757</v>
      </c>
      <c r="DK193" s="154">
        <f t="shared" si="89"/>
        <v>47788</v>
      </c>
      <c r="DL193" s="154">
        <f t="shared" si="89"/>
        <v>47818</v>
      </c>
      <c r="DM193" s="154">
        <f t="shared" si="89"/>
        <v>47849</v>
      </c>
      <c r="DN193" s="154">
        <f t="shared" si="89"/>
        <v>47880</v>
      </c>
      <c r="DO193" s="154">
        <f t="shared" si="89"/>
        <v>47908</v>
      </c>
      <c r="DP193" s="154">
        <f t="shared" si="89"/>
        <v>47939</v>
      </c>
      <c r="DQ193" s="154">
        <f t="shared" si="89"/>
        <v>47969</v>
      </c>
      <c r="DR193" s="154">
        <f t="shared" si="89"/>
        <v>48000</v>
      </c>
      <c r="DS193" s="154">
        <f t="shared" si="89"/>
        <v>48030</v>
      </c>
      <c r="DT193" s="154">
        <f t="shared" si="89"/>
        <v>48061</v>
      </c>
      <c r="DU193" s="154">
        <f t="shared" si="89"/>
        <v>48092</v>
      </c>
      <c r="DV193" s="154">
        <f t="shared" si="89"/>
        <v>48122</v>
      </c>
      <c r="DW193" s="154">
        <f t="shared" si="89"/>
        <v>48153</v>
      </c>
      <c r="DX193" s="154">
        <f t="shared" si="89"/>
        <v>48183</v>
      </c>
      <c r="DY193" s="154">
        <f t="shared" si="89"/>
        <v>48214</v>
      </c>
      <c r="DZ193" s="154">
        <f t="shared" si="89"/>
        <v>48245</v>
      </c>
      <c r="EA193" s="154">
        <f t="shared" si="89"/>
        <v>48274</v>
      </c>
      <c r="EB193" s="154">
        <f t="shared" si="89"/>
        <v>48305</v>
      </c>
      <c r="EC193" s="154">
        <f t="shared" si="89"/>
        <v>48335</v>
      </c>
      <c r="ED193" s="154">
        <f t="shared" si="89"/>
        <v>48366</v>
      </c>
      <c r="EE193" s="154">
        <f t="shared" ref="EE193:GP193" si="90">EDATE(ED193,1)</f>
        <v>48396</v>
      </c>
      <c r="EF193" s="154">
        <f t="shared" si="90"/>
        <v>48427</v>
      </c>
      <c r="EG193" s="154">
        <f t="shared" si="90"/>
        <v>48458</v>
      </c>
      <c r="EH193" s="154">
        <f t="shared" si="90"/>
        <v>48488</v>
      </c>
      <c r="EI193" s="154">
        <f t="shared" si="90"/>
        <v>48519</v>
      </c>
      <c r="EJ193" s="154">
        <f t="shared" si="90"/>
        <v>48549</v>
      </c>
      <c r="EK193" s="154">
        <f t="shared" si="90"/>
        <v>48580</v>
      </c>
      <c r="EL193" s="154">
        <f t="shared" si="90"/>
        <v>48611</v>
      </c>
      <c r="EM193" s="154">
        <f t="shared" si="90"/>
        <v>48639</v>
      </c>
      <c r="EN193" s="154">
        <f t="shared" si="90"/>
        <v>48670</v>
      </c>
      <c r="EO193" s="154">
        <f t="shared" si="90"/>
        <v>48700</v>
      </c>
      <c r="EP193" s="154">
        <f t="shared" si="90"/>
        <v>48731</v>
      </c>
      <c r="EQ193" s="154">
        <f t="shared" si="90"/>
        <v>48761</v>
      </c>
      <c r="ER193" s="154">
        <f t="shared" si="90"/>
        <v>48792</v>
      </c>
      <c r="ES193" s="154">
        <f t="shared" si="90"/>
        <v>48823</v>
      </c>
      <c r="ET193" s="154">
        <f t="shared" si="90"/>
        <v>48853</v>
      </c>
      <c r="EU193" s="154">
        <f t="shared" si="90"/>
        <v>48884</v>
      </c>
      <c r="EV193" s="154">
        <f t="shared" si="90"/>
        <v>48914</v>
      </c>
      <c r="EW193" s="154">
        <f t="shared" si="90"/>
        <v>48945</v>
      </c>
      <c r="EX193" s="154">
        <f t="shared" si="90"/>
        <v>48976</v>
      </c>
      <c r="EY193" s="154">
        <f t="shared" si="90"/>
        <v>49004</v>
      </c>
      <c r="EZ193" s="154">
        <f t="shared" si="90"/>
        <v>49035</v>
      </c>
      <c r="FA193" s="154">
        <f t="shared" si="90"/>
        <v>49065</v>
      </c>
      <c r="FB193" s="154">
        <f t="shared" si="90"/>
        <v>49096</v>
      </c>
      <c r="FC193" s="154">
        <f t="shared" si="90"/>
        <v>49126</v>
      </c>
      <c r="FD193" s="154">
        <f t="shared" si="90"/>
        <v>49157</v>
      </c>
      <c r="FE193" s="154">
        <f t="shared" si="90"/>
        <v>49188</v>
      </c>
      <c r="FF193" s="154">
        <f t="shared" si="90"/>
        <v>49218</v>
      </c>
      <c r="FG193" s="154">
        <f t="shared" si="90"/>
        <v>49249</v>
      </c>
      <c r="FH193" s="154">
        <f t="shared" si="90"/>
        <v>49279</v>
      </c>
      <c r="FI193" s="154">
        <f t="shared" si="90"/>
        <v>49310</v>
      </c>
      <c r="FJ193" s="154">
        <f t="shared" si="90"/>
        <v>49341</v>
      </c>
      <c r="FK193" s="154">
        <f t="shared" si="90"/>
        <v>49369</v>
      </c>
      <c r="FL193" s="154">
        <f t="shared" si="90"/>
        <v>49400</v>
      </c>
      <c r="FM193" s="154">
        <f t="shared" si="90"/>
        <v>49430</v>
      </c>
      <c r="FN193" s="154">
        <f t="shared" si="90"/>
        <v>49461</v>
      </c>
      <c r="FO193" s="154">
        <f t="shared" si="90"/>
        <v>49491</v>
      </c>
      <c r="FP193" s="154">
        <f t="shared" si="90"/>
        <v>49522</v>
      </c>
      <c r="FQ193" s="154">
        <f t="shared" si="90"/>
        <v>49553</v>
      </c>
      <c r="FR193" s="154">
        <f t="shared" si="90"/>
        <v>49583</v>
      </c>
      <c r="FS193" s="154">
        <f t="shared" si="90"/>
        <v>49614</v>
      </c>
      <c r="FT193" s="154">
        <f t="shared" si="90"/>
        <v>49644</v>
      </c>
      <c r="FU193" s="154">
        <f t="shared" si="90"/>
        <v>49675</v>
      </c>
      <c r="FV193" s="154">
        <f t="shared" si="90"/>
        <v>49706</v>
      </c>
      <c r="FW193" s="154">
        <f t="shared" si="90"/>
        <v>49735</v>
      </c>
      <c r="FX193" s="154">
        <f t="shared" si="90"/>
        <v>49766</v>
      </c>
      <c r="FY193" s="154">
        <f t="shared" si="90"/>
        <v>49796</v>
      </c>
      <c r="FZ193" s="154">
        <f t="shared" si="90"/>
        <v>49827</v>
      </c>
      <c r="GA193" s="154">
        <f t="shared" si="90"/>
        <v>49857</v>
      </c>
      <c r="GB193" s="154">
        <f t="shared" si="90"/>
        <v>49888</v>
      </c>
      <c r="GC193" s="154">
        <f t="shared" si="90"/>
        <v>49919</v>
      </c>
      <c r="GD193" s="154">
        <f t="shared" si="90"/>
        <v>49949</v>
      </c>
      <c r="GE193" s="154">
        <f t="shared" si="90"/>
        <v>49980</v>
      </c>
      <c r="GF193" s="154">
        <f t="shared" si="90"/>
        <v>50010</v>
      </c>
      <c r="GG193" s="154">
        <f t="shared" si="90"/>
        <v>50041</v>
      </c>
      <c r="GH193" s="154">
        <f t="shared" si="90"/>
        <v>50072</v>
      </c>
      <c r="GI193" s="154">
        <f t="shared" si="90"/>
        <v>50100</v>
      </c>
      <c r="GJ193" s="154">
        <f t="shared" si="90"/>
        <v>50131</v>
      </c>
      <c r="GK193" s="154">
        <f t="shared" si="90"/>
        <v>50161</v>
      </c>
      <c r="GL193" s="154">
        <f t="shared" si="90"/>
        <v>50192</v>
      </c>
      <c r="GM193" s="154">
        <f t="shared" si="90"/>
        <v>50222</v>
      </c>
      <c r="GN193" s="154">
        <f t="shared" si="90"/>
        <v>50253</v>
      </c>
      <c r="GO193" s="154">
        <f t="shared" si="90"/>
        <v>50284</v>
      </c>
      <c r="GP193" s="154">
        <f t="shared" si="90"/>
        <v>50314</v>
      </c>
      <c r="GQ193" s="154">
        <f t="shared" ref="GQ193:IA193" si="91">EDATE(GP193,1)</f>
        <v>50345</v>
      </c>
      <c r="GR193" s="154">
        <f t="shared" si="91"/>
        <v>50375</v>
      </c>
      <c r="GS193" s="154">
        <f t="shared" si="91"/>
        <v>50406</v>
      </c>
      <c r="GT193" s="154">
        <f t="shared" si="91"/>
        <v>50437</v>
      </c>
      <c r="GU193" s="154">
        <f t="shared" si="91"/>
        <v>50465</v>
      </c>
      <c r="GV193" s="154">
        <f t="shared" si="91"/>
        <v>50496</v>
      </c>
      <c r="GW193" s="154">
        <f t="shared" si="91"/>
        <v>50526</v>
      </c>
      <c r="GX193" s="154">
        <f t="shared" si="91"/>
        <v>50557</v>
      </c>
      <c r="GY193" s="154">
        <f t="shared" si="91"/>
        <v>50587</v>
      </c>
      <c r="GZ193" s="154">
        <f t="shared" si="91"/>
        <v>50618</v>
      </c>
      <c r="HA193" s="154">
        <f t="shared" si="91"/>
        <v>50649</v>
      </c>
      <c r="HB193" s="154">
        <f t="shared" si="91"/>
        <v>50679</v>
      </c>
      <c r="HC193" s="154">
        <f t="shared" si="91"/>
        <v>50710</v>
      </c>
      <c r="HD193" s="154">
        <f t="shared" si="91"/>
        <v>50740</v>
      </c>
      <c r="HE193" s="154">
        <f t="shared" si="91"/>
        <v>50771</v>
      </c>
      <c r="HF193" s="154">
        <f t="shared" si="91"/>
        <v>50802</v>
      </c>
      <c r="HG193" s="154">
        <f t="shared" si="91"/>
        <v>50830</v>
      </c>
      <c r="HH193" s="154">
        <f t="shared" si="91"/>
        <v>50861</v>
      </c>
      <c r="HI193" s="154">
        <f t="shared" si="91"/>
        <v>50891</v>
      </c>
      <c r="HJ193" s="154">
        <f t="shared" si="91"/>
        <v>50922</v>
      </c>
      <c r="HK193" s="154">
        <f t="shared" si="91"/>
        <v>50952</v>
      </c>
      <c r="HL193" s="154">
        <f t="shared" si="91"/>
        <v>50983</v>
      </c>
      <c r="HM193" s="154">
        <f t="shared" si="91"/>
        <v>51014</v>
      </c>
      <c r="HN193" s="154">
        <f t="shared" si="91"/>
        <v>51044</v>
      </c>
      <c r="HO193" s="154">
        <f t="shared" si="91"/>
        <v>51075</v>
      </c>
      <c r="HP193" s="154">
        <f t="shared" si="91"/>
        <v>51105</v>
      </c>
      <c r="HQ193" s="154">
        <f t="shared" si="91"/>
        <v>51136</v>
      </c>
      <c r="HR193" s="154">
        <f t="shared" si="91"/>
        <v>51167</v>
      </c>
      <c r="HS193" s="154">
        <f t="shared" si="91"/>
        <v>51196</v>
      </c>
      <c r="HT193" s="154">
        <f t="shared" si="91"/>
        <v>51227</v>
      </c>
      <c r="HU193" s="154">
        <f t="shared" si="91"/>
        <v>51257</v>
      </c>
      <c r="HV193" s="154">
        <f t="shared" si="91"/>
        <v>51288</v>
      </c>
      <c r="HW193" s="154">
        <f t="shared" si="91"/>
        <v>51318</v>
      </c>
      <c r="HX193" s="154">
        <f t="shared" si="91"/>
        <v>51349</v>
      </c>
      <c r="HY193" s="154">
        <f t="shared" si="91"/>
        <v>51380</v>
      </c>
      <c r="HZ193" s="154">
        <f t="shared" si="91"/>
        <v>51410</v>
      </c>
      <c r="IA193" s="154">
        <f t="shared" si="91"/>
        <v>51441</v>
      </c>
    </row>
    <row r="194" spans="2:235">
      <c r="B194" s="148">
        <v>1</v>
      </c>
      <c r="D194" s="38">
        <f t="shared" ref="D194:D205" si="92">D177</f>
        <v>800</v>
      </c>
      <c r="E194" s="352">
        <f t="shared" ref="E194:N205" ca="1" si="93">OFFSET($E$146,$B194,E$191)*$D194*Days_Month</f>
        <v>48640</v>
      </c>
      <c r="F194" s="352">
        <f t="shared" ca="1" si="93"/>
        <v>48640</v>
      </c>
      <c r="G194" s="352">
        <f t="shared" ca="1" si="93"/>
        <v>48640</v>
      </c>
      <c r="H194" s="352">
        <f t="shared" ca="1" si="93"/>
        <v>48640</v>
      </c>
      <c r="I194" s="352">
        <f t="shared" ca="1" si="93"/>
        <v>48640</v>
      </c>
      <c r="J194" s="352">
        <f t="shared" ca="1" si="93"/>
        <v>48640</v>
      </c>
      <c r="K194" s="352">
        <f t="shared" ca="1" si="93"/>
        <v>48640</v>
      </c>
      <c r="L194" s="352">
        <f t="shared" ca="1" si="93"/>
        <v>48640</v>
      </c>
      <c r="M194" s="352">
        <f t="shared" ca="1" si="93"/>
        <v>48640</v>
      </c>
      <c r="N194" s="352">
        <f t="shared" ca="1" si="93"/>
        <v>48640</v>
      </c>
      <c r="O194" s="352">
        <f t="shared" ref="O194:X205" ca="1" si="94">OFFSET($E$146,$B194,O$191)*$D194*Days_Month</f>
        <v>48640</v>
      </c>
      <c r="P194" s="352">
        <f t="shared" ca="1" si="94"/>
        <v>48640</v>
      </c>
      <c r="Q194" s="352">
        <f t="shared" ca="1" si="94"/>
        <v>51072</v>
      </c>
      <c r="R194" s="352">
        <f t="shared" ca="1" si="94"/>
        <v>51072</v>
      </c>
      <c r="S194" s="352">
        <f t="shared" ca="1" si="94"/>
        <v>51072</v>
      </c>
      <c r="T194" s="352">
        <f t="shared" ca="1" si="94"/>
        <v>51072</v>
      </c>
      <c r="U194" s="352">
        <f t="shared" ca="1" si="94"/>
        <v>51072</v>
      </c>
      <c r="V194" s="352">
        <f t="shared" ca="1" si="94"/>
        <v>51072</v>
      </c>
      <c r="W194" s="352">
        <f t="shared" ca="1" si="94"/>
        <v>51072</v>
      </c>
      <c r="X194" s="352">
        <f t="shared" ca="1" si="94"/>
        <v>51072</v>
      </c>
      <c r="Y194" s="352">
        <f t="shared" ref="Y194:AH205" ca="1" si="95">OFFSET($E$146,$B194,Y$191)*$D194*Days_Month</f>
        <v>51072</v>
      </c>
      <c r="Z194" s="352">
        <f t="shared" ca="1" si="95"/>
        <v>51072</v>
      </c>
      <c r="AA194" s="352">
        <f t="shared" ca="1" si="95"/>
        <v>51072</v>
      </c>
      <c r="AB194" s="352">
        <f t="shared" ca="1" si="95"/>
        <v>51072</v>
      </c>
      <c r="AC194" s="352">
        <f t="shared" ca="1" si="95"/>
        <v>53625.599999999999</v>
      </c>
      <c r="AD194" s="352">
        <f t="shared" ca="1" si="95"/>
        <v>53625.599999999999</v>
      </c>
      <c r="AE194" s="352">
        <f t="shared" ca="1" si="95"/>
        <v>53625.599999999999</v>
      </c>
      <c r="AF194" s="352">
        <f t="shared" ca="1" si="95"/>
        <v>53625.599999999999</v>
      </c>
      <c r="AG194" s="352">
        <f t="shared" ca="1" si="95"/>
        <v>53625.599999999999</v>
      </c>
      <c r="AH194" s="352">
        <f t="shared" ca="1" si="95"/>
        <v>53625.599999999999</v>
      </c>
      <c r="AI194" s="352">
        <f t="shared" ref="AI194:AR205" ca="1" si="96">OFFSET($E$146,$B194,AI$191)*$D194*Days_Month</f>
        <v>53625.599999999999</v>
      </c>
      <c r="AJ194" s="352">
        <f t="shared" ca="1" si="96"/>
        <v>53625.599999999999</v>
      </c>
      <c r="AK194" s="352">
        <f t="shared" ca="1" si="96"/>
        <v>53625.599999999999</v>
      </c>
      <c r="AL194" s="352">
        <f t="shared" ca="1" si="96"/>
        <v>53625.599999999999</v>
      </c>
      <c r="AM194" s="352">
        <f t="shared" ca="1" si="96"/>
        <v>53625.599999999999</v>
      </c>
      <c r="AN194" s="352">
        <f t="shared" ca="1" si="96"/>
        <v>53625.599999999999</v>
      </c>
      <c r="AO194" s="352">
        <f t="shared" ca="1" si="96"/>
        <v>56306.880000000005</v>
      </c>
      <c r="AP194" s="352">
        <f t="shared" ca="1" si="96"/>
        <v>56306.880000000005</v>
      </c>
      <c r="AQ194" s="352">
        <f t="shared" ca="1" si="96"/>
        <v>56306.880000000005</v>
      </c>
      <c r="AR194" s="352">
        <f t="shared" ca="1" si="96"/>
        <v>56306.880000000005</v>
      </c>
      <c r="AS194" s="352">
        <f t="shared" ref="AS194:BB205" ca="1" si="97">OFFSET($E$146,$B194,AS$191)*$D194*Days_Month</f>
        <v>56306.880000000005</v>
      </c>
      <c r="AT194" s="352">
        <f t="shared" ca="1" si="97"/>
        <v>56306.880000000005</v>
      </c>
      <c r="AU194" s="352">
        <f t="shared" ca="1" si="97"/>
        <v>56306.880000000005</v>
      </c>
      <c r="AV194" s="352">
        <f t="shared" ca="1" si="97"/>
        <v>56306.880000000005</v>
      </c>
      <c r="AW194" s="352">
        <f t="shared" ca="1" si="97"/>
        <v>56306.880000000005</v>
      </c>
      <c r="AX194" s="352">
        <f t="shared" ca="1" si="97"/>
        <v>56306.880000000005</v>
      </c>
      <c r="AY194" s="352">
        <f t="shared" ca="1" si="97"/>
        <v>56306.880000000005</v>
      </c>
      <c r="AZ194" s="352">
        <f t="shared" ca="1" si="97"/>
        <v>56306.880000000005</v>
      </c>
      <c r="BA194" s="352">
        <f t="shared" ca="1" si="97"/>
        <v>59122.224000000009</v>
      </c>
      <c r="BB194" s="352">
        <f t="shared" ca="1" si="97"/>
        <v>59122.224000000009</v>
      </c>
      <c r="BC194" s="352">
        <f t="shared" ref="BC194:BL205" ca="1" si="98">OFFSET($E$146,$B194,BC$191)*$D194*Days_Month</f>
        <v>59122.224000000009</v>
      </c>
      <c r="BD194" s="352">
        <f t="shared" ca="1" si="98"/>
        <v>59122.224000000009</v>
      </c>
      <c r="BE194" s="352">
        <f t="shared" ca="1" si="98"/>
        <v>59122.224000000009</v>
      </c>
      <c r="BF194" s="352">
        <f t="shared" ca="1" si="98"/>
        <v>59122.224000000009</v>
      </c>
      <c r="BG194" s="352">
        <f t="shared" ca="1" si="98"/>
        <v>59122.224000000009</v>
      </c>
      <c r="BH194" s="352">
        <f t="shared" ca="1" si="98"/>
        <v>59122.224000000009</v>
      </c>
      <c r="BI194" s="352">
        <f t="shared" ca="1" si="98"/>
        <v>59122.224000000009</v>
      </c>
      <c r="BJ194" s="352">
        <f t="shared" ca="1" si="98"/>
        <v>59122.224000000009</v>
      </c>
      <c r="BK194" s="352">
        <f t="shared" ca="1" si="98"/>
        <v>59122.224000000009</v>
      </c>
      <c r="BL194" s="352">
        <f t="shared" ca="1" si="98"/>
        <v>59122.224000000009</v>
      </c>
      <c r="BM194" s="352">
        <f t="shared" ref="BM194:BV205" ca="1" si="99">OFFSET($E$146,$B194,BM$191)*$D194*Days_Month</f>
        <v>62078.335200000016</v>
      </c>
      <c r="BN194" s="352">
        <f t="shared" ca="1" si="99"/>
        <v>62078.335200000016</v>
      </c>
      <c r="BO194" s="352">
        <f t="shared" ca="1" si="99"/>
        <v>62078.335200000016</v>
      </c>
      <c r="BP194" s="352">
        <f t="shared" ca="1" si="99"/>
        <v>62078.335200000016</v>
      </c>
      <c r="BQ194" s="352">
        <f t="shared" ca="1" si="99"/>
        <v>62078.335200000016</v>
      </c>
      <c r="BR194" s="352">
        <f t="shared" ca="1" si="99"/>
        <v>62078.335200000016</v>
      </c>
      <c r="BS194" s="352">
        <f t="shared" ca="1" si="99"/>
        <v>62078.335200000016</v>
      </c>
      <c r="BT194" s="352">
        <f t="shared" ca="1" si="99"/>
        <v>62078.335200000016</v>
      </c>
      <c r="BU194" s="352">
        <f t="shared" ca="1" si="99"/>
        <v>62078.335200000016</v>
      </c>
      <c r="BV194" s="352">
        <f t="shared" ca="1" si="99"/>
        <v>62078.335200000016</v>
      </c>
      <c r="BW194" s="352">
        <f t="shared" ref="BW194:CF205" ca="1" si="100">OFFSET($E$146,$B194,BW$191)*$D194*Days_Month</f>
        <v>62078.335200000016</v>
      </c>
      <c r="BX194" s="352">
        <f t="shared" ca="1" si="100"/>
        <v>62078.335200000016</v>
      </c>
      <c r="BY194" s="352">
        <f t="shared" ca="1" si="100"/>
        <v>65182.251960000016</v>
      </c>
      <c r="BZ194" s="352">
        <f t="shared" ca="1" si="100"/>
        <v>65182.251960000016</v>
      </c>
      <c r="CA194" s="352">
        <f t="shared" ca="1" si="100"/>
        <v>65182.251960000016</v>
      </c>
      <c r="CB194" s="352">
        <f t="shared" ca="1" si="100"/>
        <v>65182.251960000016</v>
      </c>
      <c r="CC194" s="352">
        <f t="shared" ca="1" si="100"/>
        <v>65182.251960000016</v>
      </c>
      <c r="CD194" s="352">
        <f t="shared" ca="1" si="100"/>
        <v>65182.251960000016</v>
      </c>
      <c r="CE194" s="352">
        <f t="shared" ca="1" si="100"/>
        <v>65182.251960000016</v>
      </c>
      <c r="CF194" s="352">
        <f t="shared" ca="1" si="100"/>
        <v>65182.251960000016</v>
      </c>
      <c r="CG194" s="352">
        <f t="shared" ref="CG194:CP205" ca="1" si="101">OFFSET($E$146,$B194,CG$191)*$D194*Days_Month</f>
        <v>65182.251960000016</v>
      </c>
      <c r="CH194" s="352">
        <f t="shared" ca="1" si="101"/>
        <v>65182.251960000016</v>
      </c>
      <c r="CI194" s="352">
        <f t="shared" ca="1" si="101"/>
        <v>65182.251960000016</v>
      </c>
      <c r="CJ194" s="352">
        <f t="shared" ca="1" si="101"/>
        <v>65182.251960000016</v>
      </c>
      <c r="CK194" s="352">
        <f t="shared" ca="1" si="101"/>
        <v>68441.364558000016</v>
      </c>
      <c r="CL194" s="352">
        <f t="shared" ca="1" si="101"/>
        <v>68441.364558000016</v>
      </c>
      <c r="CM194" s="352">
        <f t="shared" ca="1" si="101"/>
        <v>68441.364558000016</v>
      </c>
      <c r="CN194" s="352">
        <f t="shared" ca="1" si="101"/>
        <v>68441.364558000016</v>
      </c>
      <c r="CO194" s="352">
        <f t="shared" ca="1" si="101"/>
        <v>68441.364558000016</v>
      </c>
      <c r="CP194" s="352">
        <f t="shared" ca="1" si="101"/>
        <v>68441.364558000016</v>
      </c>
      <c r="CQ194" s="352">
        <f t="shared" ref="CQ194:CZ205" ca="1" si="102">OFFSET($E$146,$B194,CQ$191)*$D194*Days_Month</f>
        <v>68441.364558000016</v>
      </c>
      <c r="CR194" s="352">
        <f t="shared" ca="1" si="102"/>
        <v>68441.364558000016</v>
      </c>
      <c r="CS194" s="352">
        <f t="shared" ca="1" si="102"/>
        <v>68441.364558000016</v>
      </c>
      <c r="CT194" s="352">
        <f t="shared" ca="1" si="102"/>
        <v>68441.364558000016</v>
      </c>
      <c r="CU194" s="352">
        <f t="shared" ca="1" si="102"/>
        <v>68441.364558000016</v>
      </c>
      <c r="CV194" s="352">
        <f t="shared" ca="1" si="102"/>
        <v>68441.364558000016</v>
      </c>
      <c r="CW194" s="352">
        <f t="shared" ca="1" si="102"/>
        <v>71863.432785900019</v>
      </c>
      <c r="CX194" s="352">
        <f t="shared" ca="1" si="102"/>
        <v>71863.432785900019</v>
      </c>
      <c r="CY194" s="352">
        <f t="shared" ca="1" si="102"/>
        <v>71863.432785900019</v>
      </c>
      <c r="CZ194" s="352">
        <f t="shared" ca="1" si="102"/>
        <v>71863.432785900019</v>
      </c>
      <c r="DA194" s="352">
        <f t="shared" ref="DA194:DJ205" ca="1" si="103">OFFSET($E$146,$B194,DA$191)*$D194*Days_Month</f>
        <v>71863.432785900019</v>
      </c>
      <c r="DB194" s="352">
        <f t="shared" ca="1" si="103"/>
        <v>71863.432785900019</v>
      </c>
      <c r="DC194" s="352">
        <f t="shared" ca="1" si="103"/>
        <v>71863.432785900019</v>
      </c>
      <c r="DD194" s="352">
        <f t="shared" ca="1" si="103"/>
        <v>71863.432785900019</v>
      </c>
      <c r="DE194" s="352">
        <f t="shared" ca="1" si="103"/>
        <v>71863.432785900019</v>
      </c>
      <c r="DF194" s="352">
        <f t="shared" ca="1" si="103"/>
        <v>71863.432785900019</v>
      </c>
      <c r="DG194" s="352">
        <f t="shared" ca="1" si="103"/>
        <v>71863.432785900019</v>
      </c>
      <c r="DH194" s="352">
        <f t="shared" ca="1" si="103"/>
        <v>71863.432785900019</v>
      </c>
      <c r="DI194" s="352">
        <f t="shared" ca="1" si="103"/>
        <v>75456.604425195037</v>
      </c>
      <c r="DJ194" s="352">
        <f t="shared" ca="1" si="103"/>
        <v>75456.604425195037</v>
      </c>
      <c r="DK194" s="352">
        <f t="shared" ref="DK194:DT205" ca="1" si="104">OFFSET($E$146,$B194,DK$191)*$D194*Days_Month</f>
        <v>75456.604425195037</v>
      </c>
      <c r="DL194" s="352">
        <f t="shared" ca="1" si="104"/>
        <v>75456.604425195037</v>
      </c>
      <c r="DM194" s="352">
        <f t="shared" ca="1" si="104"/>
        <v>75456.604425195037</v>
      </c>
      <c r="DN194" s="352">
        <f t="shared" ca="1" si="104"/>
        <v>75456.604425195037</v>
      </c>
      <c r="DO194" s="352">
        <f t="shared" ca="1" si="104"/>
        <v>75456.604425195037</v>
      </c>
      <c r="DP194" s="352">
        <f t="shared" ca="1" si="104"/>
        <v>75456.604425195037</v>
      </c>
      <c r="DQ194" s="352">
        <f t="shared" ca="1" si="104"/>
        <v>75456.604425195037</v>
      </c>
      <c r="DR194" s="352">
        <f t="shared" ca="1" si="104"/>
        <v>75456.604425195037</v>
      </c>
      <c r="DS194" s="352">
        <f t="shared" ca="1" si="104"/>
        <v>75456.604425195037</v>
      </c>
      <c r="DT194" s="352">
        <f t="shared" ca="1" si="104"/>
        <v>75456.604425195037</v>
      </c>
      <c r="DU194" s="352">
        <f t="shared" ref="DU194:ED205" ca="1" si="105">OFFSET($E$146,$B194,DU$191)*$D194*Days_Month</f>
        <v>79229.434646454771</v>
      </c>
      <c r="DV194" s="352">
        <f t="shared" ca="1" si="105"/>
        <v>79229.434646454771</v>
      </c>
      <c r="DW194" s="352">
        <f t="shared" ca="1" si="105"/>
        <v>79229.434646454771</v>
      </c>
      <c r="DX194" s="352">
        <f t="shared" ca="1" si="105"/>
        <v>79229.434646454771</v>
      </c>
      <c r="DY194" s="352">
        <f t="shared" ca="1" si="105"/>
        <v>79229.434646454771</v>
      </c>
      <c r="DZ194" s="352">
        <f t="shared" ca="1" si="105"/>
        <v>79229.434646454771</v>
      </c>
      <c r="EA194" s="352">
        <f t="shared" ca="1" si="105"/>
        <v>79229.434646454771</v>
      </c>
      <c r="EB194" s="352">
        <f t="shared" ca="1" si="105"/>
        <v>79229.434646454771</v>
      </c>
      <c r="EC194" s="352">
        <f t="shared" ca="1" si="105"/>
        <v>79229.434646454771</v>
      </c>
      <c r="ED194" s="352">
        <f t="shared" ca="1" si="105"/>
        <v>79229.434646454771</v>
      </c>
      <c r="EE194" s="352">
        <f t="shared" ref="EE194:EN205" ca="1" si="106">OFFSET($E$146,$B194,EE$191)*$D194*Days_Month</f>
        <v>79229.434646454771</v>
      </c>
      <c r="EF194" s="352">
        <f t="shared" ca="1" si="106"/>
        <v>79229.434646454771</v>
      </c>
      <c r="EG194" s="352">
        <f t="shared" ca="1" si="106"/>
        <v>83190.906378777509</v>
      </c>
      <c r="EH194" s="352">
        <f t="shared" ca="1" si="106"/>
        <v>83190.906378777509</v>
      </c>
      <c r="EI194" s="352">
        <f t="shared" ca="1" si="106"/>
        <v>83190.906378777509</v>
      </c>
      <c r="EJ194" s="352">
        <f t="shared" ca="1" si="106"/>
        <v>83190.906378777509</v>
      </c>
      <c r="EK194" s="352">
        <f t="shared" ca="1" si="106"/>
        <v>83190.906378777509</v>
      </c>
      <c r="EL194" s="352">
        <f t="shared" ca="1" si="106"/>
        <v>83190.906378777509</v>
      </c>
      <c r="EM194" s="352">
        <f t="shared" ca="1" si="106"/>
        <v>83190.906378777509</v>
      </c>
      <c r="EN194" s="352">
        <f t="shared" ca="1" si="106"/>
        <v>83190.906378777509</v>
      </c>
      <c r="EO194" s="352">
        <f t="shared" ref="EO194:EX205" ca="1" si="107">OFFSET($E$146,$B194,EO$191)*$D194*Days_Month</f>
        <v>83190.906378777509</v>
      </c>
      <c r="EP194" s="352">
        <f t="shared" ca="1" si="107"/>
        <v>83190.906378777509</v>
      </c>
      <c r="EQ194" s="352">
        <f t="shared" ca="1" si="107"/>
        <v>83190.906378777509</v>
      </c>
      <c r="ER194" s="352">
        <f t="shared" ca="1" si="107"/>
        <v>83190.906378777509</v>
      </c>
      <c r="ES194" s="352">
        <f t="shared" ca="1" si="107"/>
        <v>87350.451697716402</v>
      </c>
      <c r="ET194" s="352">
        <f t="shared" ca="1" si="107"/>
        <v>87350.451697716402</v>
      </c>
      <c r="EU194" s="352">
        <f t="shared" ca="1" si="107"/>
        <v>87350.451697716402</v>
      </c>
      <c r="EV194" s="352">
        <f t="shared" ca="1" si="107"/>
        <v>87350.451697716402</v>
      </c>
      <c r="EW194" s="352">
        <f t="shared" ca="1" si="107"/>
        <v>87350.451697716402</v>
      </c>
      <c r="EX194" s="352">
        <f t="shared" ca="1" si="107"/>
        <v>87350.451697716402</v>
      </c>
      <c r="EY194" s="352">
        <f t="shared" ref="EY194:FH205" ca="1" si="108">OFFSET($E$146,$B194,EY$191)*$D194*Days_Month</f>
        <v>87350.451697716402</v>
      </c>
      <c r="EZ194" s="352">
        <f t="shared" ca="1" si="108"/>
        <v>87350.451697716402</v>
      </c>
      <c r="FA194" s="352">
        <f t="shared" ca="1" si="108"/>
        <v>87350.451697716402</v>
      </c>
      <c r="FB194" s="352">
        <f t="shared" ca="1" si="108"/>
        <v>87350.451697716402</v>
      </c>
      <c r="FC194" s="352">
        <f t="shared" ca="1" si="108"/>
        <v>87350.451697716402</v>
      </c>
      <c r="FD194" s="352">
        <f t="shared" ca="1" si="108"/>
        <v>87350.451697716402</v>
      </c>
      <c r="FE194" s="352">
        <f t="shared" ca="1" si="108"/>
        <v>91717.974282602227</v>
      </c>
      <c r="FF194" s="352">
        <f t="shared" ca="1" si="108"/>
        <v>91717.974282602227</v>
      </c>
      <c r="FG194" s="352">
        <f t="shared" ca="1" si="108"/>
        <v>91717.974282602227</v>
      </c>
      <c r="FH194" s="352">
        <f t="shared" ca="1" si="108"/>
        <v>91717.974282602227</v>
      </c>
      <c r="FI194" s="352">
        <f t="shared" ref="FI194:FR205" ca="1" si="109">OFFSET($E$146,$B194,FI$191)*$D194*Days_Month</f>
        <v>91717.974282602227</v>
      </c>
      <c r="FJ194" s="352">
        <f t="shared" ca="1" si="109"/>
        <v>91717.974282602227</v>
      </c>
      <c r="FK194" s="352">
        <f t="shared" ca="1" si="109"/>
        <v>91717.974282602227</v>
      </c>
      <c r="FL194" s="352">
        <f t="shared" ca="1" si="109"/>
        <v>91717.974282602227</v>
      </c>
      <c r="FM194" s="352">
        <f t="shared" ca="1" si="109"/>
        <v>91717.974282602227</v>
      </c>
      <c r="FN194" s="352">
        <f t="shared" ca="1" si="109"/>
        <v>91717.974282602227</v>
      </c>
      <c r="FO194" s="352">
        <f t="shared" ca="1" si="109"/>
        <v>91717.974282602227</v>
      </c>
      <c r="FP194" s="352">
        <f t="shared" ca="1" si="109"/>
        <v>91717.974282602227</v>
      </c>
      <c r="FQ194" s="352">
        <f t="shared" ca="1" si="109"/>
        <v>0</v>
      </c>
      <c r="FR194" s="352">
        <f t="shared" ca="1" si="109"/>
        <v>0</v>
      </c>
      <c r="FS194" s="352">
        <f t="shared" ref="FS194:GB205" ca="1" si="110">OFFSET($E$146,$B194,FS$191)*$D194*Days_Month</f>
        <v>0</v>
      </c>
      <c r="FT194" s="352">
        <f t="shared" ca="1" si="110"/>
        <v>0</v>
      </c>
      <c r="FU194" s="352">
        <f t="shared" ca="1" si="110"/>
        <v>0</v>
      </c>
      <c r="FV194" s="352">
        <f t="shared" ca="1" si="110"/>
        <v>0</v>
      </c>
      <c r="FW194" s="352">
        <f t="shared" ca="1" si="110"/>
        <v>0</v>
      </c>
      <c r="FX194" s="352">
        <f t="shared" ca="1" si="110"/>
        <v>0</v>
      </c>
      <c r="FY194" s="352">
        <f t="shared" ca="1" si="110"/>
        <v>0</v>
      </c>
      <c r="FZ194" s="352">
        <f t="shared" ca="1" si="110"/>
        <v>0</v>
      </c>
      <c r="GA194" s="352">
        <f t="shared" ca="1" si="110"/>
        <v>0</v>
      </c>
      <c r="GB194" s="352">
        <f t="shared" ca="1" si="110"/>
        <v>0</v>
      </c>
      <c r="GC194" s="352">
        <f t="shared" ref="GC194:GL205" ca="1" si="111">OFFSET($E$146,$B194,GC$191)*$D194*Days_Month</f>
        <v>0</v>
      </c>
      <c r="GD194" s="352">
        <f t="shared" ca="1" si="111"/>
        <v>0</v>
      </c>
      <c r="GE194" s="352">
        <f t="shared" ca="1" si="111"/>
        <v>0</v>
      </c>
      <c r="GF194" s="352">
        <f t="shared" ca="1" si="111"/>
        <v>0</v>
      </c>
      <c r="GG194" s="352">
        <f t="shared" ca="1" si="111"/>
        <v>0</v>
      </c>
      <c r="GH194" s="352">
        <f t="shared" ca="1" si="111"/>
        <v>0</v>
      </c>
      <c r="GI194" s="352">
        <f t="shared" ca="1" si="111"/>
        <v>0</v>
      </c>
      <c r="GJ194" s="352">
        <f t="shared" ca="1" si="111"/>
        <v>0</v>
      </c>
      <c r="GK194" s="352">
        <f t="shared" ca="1" si="111"/>
        <v>0</v>
      </c>
      <c r="GL194" s="352">
        <f t="shared" ca="1" si="111"/>
        <v>0</v>
      </c>
      <c r="GM194" s="352">
        <f t="shared" ref="GM194:GV205" ca="1" si="112">OFFSET($E$146,$B194,GM$191)*$D194*Days_Month</f>
        <v>0</v>
      </c>
      <c r="GN194" s="352">
        <f t="shared" ca="1" si="112"/>
        <v>0</v>
      </c>
      <c r="GO194" s="352">
        <f t="shared" ca="1" si="112"/>
        <v>0</v>
      </c>
      <c r="GP194" s="352">
        <f t="shared" ca="1" si="112"/>
        <v>0</v>
      </c>
      <c r="GQ194" s="352">
        <f t="shared" ca="1" si="112"/>
        <v>0</v>
      </c>
      <c r="GR194" s="352">
        <f t="shared" ca="1" si="112"/>
        <v>0</v>
      </c>
      <c r="GS194" s="352">
        <f t="shared" ca="1" si="112"/>
        <v>0</v>
      </c>
      <c r="GT194" s="352">
        <f t="shared" ca="1" si="112"/>
        <v>0</v>
      </c>
      <c r="GU194" s="352">
        <f t="shared" ca="1" si="112"/>
        <v>0</v>
      </c>
      <c r="GV194" s="352">
        <f t="shared" ca="1" si="112"/>
        <v>0</v>
      </c>
      <c r="GW194" s="352">
        <f t="shared" ref="GW194:HF205" ca="1" si="113">OFFSET($E$146,$B194,GW$191)*$D194*Days_Month</f>
        <v>0</v>
      </c>
      <c r="GX194" s="352">
        <f t="shared" ca="1" si="113"/>
        <v>0</v>
      </c>
      <c r="GY194" s="352">
        <f t="shared" ca="1" si="113"/>
        <v>0</v>
      </c>
      <c r="GZ194" s="352">
        <f t="shared" ca="1" si="113"/>
        <v>0</v>
      </c>
      <c r="HA194" s="352">
        <f t="shared" ca="1" si="113"/>
        <v>0</v>
      </c>
      <c r="HB194" s="352">
        <f t="shared" ca="1" si="113"/>
        <v>0</v>
      </c>
      <c r="HC194" s="352">
        <f t="shared" ca="1" si="113"/>
        <v>0</v>
      </c>
      <c r="HD194" s="352">
        <f t="shared" ca="1" si="113"/>
        <v>0</v>
      </c>
      <c r="HE194" s="352">
        <f t="shared" ca="1" si="113"/>
        <v>0</v>
      </c>
      <c r="HF194" s="352">
        <f t="shared" ca="1" si="113"/>
        <v>0</v>
      </c>
      <c r="HG194" s="352">
        <f t="shared" ref="HG194:HP205" ca="1" si="114">OFFSET($E$146,$B194,HG$191)*$D194*Days_Month</f>
        <v>0</v>
      </c>
      <c r="HH194" s="352">
        <f t="shared" ca="1" si="114"/>
        <v>0</v>
      </c>
      <c r="HI194" s="352">
        <f t="shared" ca="1" si="114"/>
        <v>0</v>
      </c>
      <c r="HJ194" s="352">
        <f t="shared" ca="1" si="114"/>
        <v>0</v>
      </c>
      <c r="HK194" s="352">
        <f t="shared" ca="1" si="114"/>
        <v>0</v>
      </c>
      <c r="HL194" s="352">
        <f t="shared" ca="1" si="114"/>
        <v>0</v>
      </c>
      <c r="HM194" s="352">
        <f t="shared" ca="1" si="114"/>
        <v>0</v>
      </c>
      <c r="HN194" s="352">
        <f t="shared" ca="1" si="114"/>
        <v>0</v>
      </c>
      <c r="HO194" s="352">
        <f t="shared" ca="1" si="114"/>
        <v>0</v>
      </c>
      <c r="HP194" s="352">
        <f t="shared" ca="1" si="114"/>
        <v>0</v>
      </c>
      <c r="HQ194" s="352">
        <f t="shared" ref="HQ194:IA205" ca="1" si="115">OFFSET($E$146,$B194,HQ$191)*$D194*Days_Month</f>
        <v>0</v>
      </c>
      <c r="HR194" s="352">
        <f t="shared" ca="1" si="115"/>
        <v>0</v>
      </c>
      <c r="HS194" s="352">
        <f t="shared" ca="1" si="115"/>
        <v>0</v>
      </c>
      <c r="HT194" s="352">
        <f t="shared" ca="1" si="115"/>
        <v>0</v>
      </c>
      <c r="HU194" s="352">
        <f t="shared" ca="1" si="115"/>
        <v>0</v>
      </c>
      <c r="HV194" s="352">
        <f t="shared" ca="1" si="115"/>
        <v>0</v>
      </c>
      <c r="HW194" s="352">
        <f t="shared" ca="1" si="115"/>
        <v>0</v>
      </c>
      <c r="HX194" s="352">
        <f t="shared" ca="1" si="115"/>
        <v>0</v>
      </c>
      <c r="HY194" s="352">
        <f t="shared" ca="1" si="115"/>
        <v>0</v>
      </c>
      <c r="HZ194" s="352">
        <f t="shared" ca="1" si="115"/>
        <v>0</v>
      </c>
      <c r="IA194" s="352">
        <f t="shared" ca="1" si="115"/>
        <v>0</v>
      </c>
    </row>
    <row r="195" spans="2:235">
      <c r="B195" s="148">
        <v>2</v>
      </c>
      <c r="D195" s="38">
        <f t="shared" si="92"/>
        <v>450</v>
      </c>
      <c r="E195" s="352">
        <f t="shared" ca="1" si="93"/>
        <v>27360</v>
      </c>
      <c r="F195" s="352">
        <f t="shared" ca="1" si="93"/>
        <v>27360</v>
      </c>
      <c r="G195" s="352">
        <f t="shared" ca="1" si="93"/>
        <v>27360</v>
      </c>
      <c r="H195" s="352">
        <f t="shared" ca="1" si="93"/>
        <v>27360</v>
      </c>
      <c r="I195" s="352">
        <f t="shared" ca="1" si="93"/>
        <v>27360</v>
      </c>
      <c r="J195" s="352">
        <f t="shared" ca="1" si="93"/>
        <v>27360</v>
      </c>
      <c r="K195" s="352">
        <f t="shared" ca="1" si="93"/>
        <v>27360</v>
      </c>
      <c r="L195" s="352">
        <f t="shared" ca="1" si="93"/>
        <v>27360</v>
      </c>
      <c r="M195" s="352">
        <f t="shared" ca="1" si="93"/>
        <v>27360</v>
      </c>
      <c r="N195" s="352">
        <f t="shared" ca="1" si="93"/>
        <v>27360</v>
      </c>
      <c r="O195" s="352">
        <f t="shared" ca="1" si="94"/>
        <v>27360</v>
      </c>
      <c r="P195" s="352">
        <f t="shared" ca="1" si="94"/>
        <v>27360</v>
      </c>
      <c r="Q195" s="352">
        <f t="shared" ca="1" si="94"/>
        <v>28728</v>
      </c>
      <c r="R195" s="352">
        <f t="shared" ca="1" si="94"/>
        <v>28728</v>
      </c>
      <c r="S195" s="352">
        <f t="shared" ca="1" si="94"/>
        <v>28728</v>
      </c>
      <c r="T195" s="352">
        <f t="shared" ca="1" si="94"/>
        <v>28728</v>
      </c>
      <c r="U195" s="352">
        <f t="shared" ca="1" si="94"/>
        <v>28728</v>
      </c>
      <c r="V195" s="352">
        <f t="shared" ca="1" si="94"/>
        <v>28728</v>
      </c>
      <c r="W195" s="352">
        <f t="shared" ca="1" si="94"/>
        <v>28728</v>
      </c>
      <c r="X195" s="352">
        <f t="shared" ca="1" si="94"/>
        <v>28728</v>
      </c>
      <c r="Y195" s="352">
        <f t="shared" ca="1" si="95"/>
        <v>28728</v>
      </c>
      <c r="Z195" s="352">
        <f t="shared" ca="1" si="95"/>
        <v>28728</v>
      </c>
      <c r="AA195" s="352">
        <f t="shared" ca="1" si="95"/>
        <v>28728</v>
      </c>
      <c r="AB195" s="352">
        <f t="shared" ca="1" si="95"/>
        <v>28728</v>
      </c>
      <c r="AC195" s="352">
        <f t="shared" ca="1" si="95"/>
        <v>30164.399999999998</v>
      </c>
      <c r="AD195" s="352">
        <f t="shared" ca="1" si="95"/>
        <v>30164.399999999998</v>
      </c>
      <c r="AE195" s="352">
        <f t="shared" ca="1" si="95"/>
        <v>30164.399999999998</v>
      </c>
      <c r="AF195" s="352">
        <f t="shared" ca="1" si="95"/>
        <v>30164.399999999998</v>
      </c>
      <c r="AG195" s="352">
        <f t="shared" ca="1" si="95"/>
        <v>30164.399999999998</v>
      </c>
      <c r="AH195" s="352">
        <f t="shared" ca="1" si="95"/>
        <v>30164.399999999998</v>
      </c>
      <c r="AI195" s="352">
        <f t="shared" ca="1" si="96"/>
        <v>30164.399999999998</v>
      </c>
      <c r="AJ195" s="352">
        <f t="shared" ca="1" si="96"/>
        <v>30164.399999999998</v>
      </c>
      <c r="AK195" s="352">
        <f t="shared" ca="1" si="96"/>
        <v>30164.399999999998</v>
      </c>
      <c r="AL195" s="352">
        <f t="shared" ca="1" si="96"/>
        <v>30164.399999999998</v>
      </c>
      <c r="AM195" s="352">
        <f t="shared" ca="1" si="96"/>
        <v>30164.399999999998</v>
      </c>
      <c r="AN195" s="352">
        <f t="shared" ca="1" si="96"/>
        <v>30164.399999999998</v>
      </c>
      <c r="AO195" s="352">
        <f t="shared" ca="1" si="96"/>
        <v>31672.620000000003</v>
      </c>
      <c r="AP195" s="352">
        <f t="shared" ca="1" si="96"/>
        <v>31672.620000000003</v>
      </c>
      <c r="AQ195" s="352">
        <f t="shared" ca="1" si="96"/>
        <v>31672.620000000003</v>
      </c>
      <c r="AR195" s="352">
        <f t="shared" ca="1" si="96"/>
        <v>31672.620000000003</v>
      </c>
      <c r="AS195" s="352">
        <f t="shared" ca="1" si="97"/>
        <v>31672.620000000003</v>
      </c>
      <c r="AT195" s="352">
        <f t="shared" ca="1" si="97"/>
        <v>31672.620000000003</v>
      </c>
      <c r="AU195" s="352">
        <f t="shared" ca="1" si="97"/>
        <v>31672.620000000003</v>
      </c>
      <c r="AV195" s="352">
        <f t="shared" ca="1" si="97"/>
        <v>31672.620000000003</v>
      </c>
      <c r="AW195" s="352">
        <f t="shared" ca="1" si="97"/>
        <v>31672.620000000003</v>
      </c>
      <c r="AX195" s="352">
        <f t="shared" ca="1" si="97"/>
        <v>31672.620000000003</v>
      </c>
      <c r="AY195" s="352">
        <f t="shared" ca="1" si="97"/>
        <v>31672.620000000003</v>
      </c>
      <c r="AZ195" s="352">
        <f t="shared" ca="1" si="97"/>
        <v>31672.620000000003</v>
      </c>
      <c r="BA195" s="352">
        <f t="shared" ca="1" si="97"/>
        <v>33256.251000000004</v>
      </c>
      <c r="BB195" s="352">
        <f t="shared" ca="1" si="97"/>
        <v>33256.251000000004</v>
      </c>
      <c r="BC195" s="352">
        <f t="shared" ca="1" si="98"/>
        <v>33256.251000000004</v>
      </c>
      <c r="BD195" s="352">
        <f t="shared" ca="1" si="98"/>
        <v>33256.251000000004</v>
      </c>
      <c r="BE195" s="352">
        <f t="shared" ca="1" si="98"/>
        <v>33256.251000000004</v>
      </c>
      <c r="BF195" s="352">
        <f t="shared" ca="1" si="98"/>
        <v>33256.251000000004</v>
      </c>
      <c r="BG195" s="352">
        <f t="shared" ca="1" si="98"/>
        <v>33256.251000000004</v>
      </c>
      <c r="BH195" s="352">
        <f t="shared" ca="1" si="98"/>
        <v>33256.251000000004</v>
      </c>
      <c r="BI195" s="352">
        <f t="shared" ca="1" si="98"/>
        <v>33256.251000000004</v>
      </c>
      <c r="BJ195" s="352">
        <f t="shared" ca="1" si="98"/>
        <v>33256.251000000004</v>
      </c>
      <c r="BK195" s="352">
        <f t="shared" ca="1" si="98"/>
        <v>33256.251000000004</v>
      </c>
      <c r="BL195" s="352">
        <f t="shared" ca="1" si="98"/>
        <v>33256.251000000004</v>
      </c>
      <c r="BM195" s="352">
        <f t="shared" ca="1" si="99"/>
        <v>34919.063550000006</v>
      </c>
      <c r="BN195" s="352">
        <f t="shared" ca="1" si="99"/>
        <v>34919.063550000006</v>
      </c>
      <c r="BO195" s="352">
        <f t="shared" ca="1" si="99"/>
        <v>34919.063550000006</v>
      </c>
      <c r="BP195" s="352">
        <f t="shared" ca="1" si="99"/>
        <v>34919.063550000006</v>
      </c>
      <c r="BQ195" s="352">
        <f t="shared" ca="1" si="99"/>
        <v>34919.063550000006</v>
      </c>
      <c r="BR195" s="352">
        <f t="shared" ca="1" si="99"/>
        <v>34919.063550000006</v>
      </c>
      <c r="BS195" s="352">
        <f t="shared" ca="1" si="99"/>
        <v>34919.063550000006</v>
      </c>
      <c r="BT195" s="352">
        <f t="shared" ca="1" si="99"/>
        <v>34919.063550000006</v>
      </c>
      <c r="BU195" s="352">
        <f t="shared" ca="1" si="99"/>
        <v>34919.063550000006</v>
      </c>
      <c r="BV195" s="352">
        <f t="shared" ca="1" si="99"/>
        <v>34919.063550000006</v>
      </c>
      <c r="BW195" s="352">
        <f t="shared" ca="1" si="100"/>
        <v>34919.063550000006</v>
      </c>
      <c r="BX195" s="352">
        <f t="shared" ca="1" si="100"/>
        <v>34919.063550000006</v>
      </c>
      <c r="BY195" s="352">
        <f t="shared" ca="1" si="100"/>
        <v>36665.016727500013</v>
      </c>
      <c r="BZ195" s="352">
        <f t="shared" ca="1" si="100"/>
        <v>36665.016727500013</v>
      </c>
      <c r="CA195" s="352">
        <f t="shared" ca="1" si="100"/>
        <v>36665.016727500013</v>
      </c>
      <c r="CB195" s="352">
        <f t="shared" ca="1" si="100"/>
        <v>36665.016727500013</v>
      </c>
      <c r="CC195" s="352">
        <f t="shared" ca="1" si="100"/>
        <v>36665.016727500013</v>
      </c>
      <c r="CD195" s="352">
        <f t="shared" ca="1" si="100"/>
        <v>36665.016727500013</v>
      </c>
      <c r="CE195" s="352">
        <f t="shared" ca="1" si="100"/>
        <v>36665.016727500013</v>
      </c>
      <c r="CF195" s="352">
        <f t="shared" ca="1" si="100"/>
        <v>36665.016727500013</v>
      </c>
      <c r="CG195" s="352">
        <f t="shared" ca="1" si="101"/>
        <v>36665.016727500013</v>
      </c>
      <c r="CH195" s="352">
        <f t="shared" ca="1" si="101"/>
        <v>36665.016727500013</v>
      </c>
      <c r="CI195" s="352">
        <f t="shared" ca="1" si="101"/>
        <v>36665.016727500013</v>
      </c>
      <c r="CJ195" s="352">
        <f t="shared" ca="1" si="101"/>
        <v>36665.016727500013</v>
      </c>
      <c r="CK195" s="352">
        <f t="shared" ca="1" si="101"/>
        <v>38498.267563875015</v>
      </c>
      <c r="CL195" s="352">
        <f t="shared" ca="1" si="101"/>
        <v>38498.267563875015</v>
      </c>
      <c r="CM195" s="352">
        <f t="shared" ca="1" si="101"/>
        <v>38498.267563875015</v>
      </c>
      <c r="CN195" s="352">
        <f t="shared" ca="1" si="101"/>
        <v>38498.267563875015</v>
      </c>
      <c r="CO195" s="352">
        <f t="shared" ca="1" si="101"/>
        <v>38498.267563875015</v>
      </c>
      <c r="CP195" s="352">
        <f t="shared" ca="1" si="101"/>
        <v>38498.267563875015</v>
      </c>
      <c r="CQ195" s="352">
        <f t="shared" ca="1" si="102"/>
        <v>38498.267563875015</v>
      </c>
      <c r="CR195" s="352">
        <f t="shared" ca="1" si="102"/>
        <v>38498.267563875015</v>
      </c>
      <c r="CS195" s="352">
        <f t="shared" ca="1" si="102"/>
        <v>38498.267563875015</v>
      </c>
      <c r="CT195" s="352">
        <f t="shared" ca="1" si="102"/>
        <v>38498.267563875015</v>
      </c>
      <c r="CU195" s="352">
        <f t="shared" ca="1" si="102"/>
        <v>38498.267563875015</v>
      </c>
      <c r="CV195" s="352">
        <f t="shared" ca="1" si="102"/>
        <v>38498.267563875015</v>
      </c>
      <c r="CW195" s="352">
        <f t="shared" ca="1" si="102"/>
        <v>40423.180942068764</v>
      </c>
      <c r="CX195" s="352">
        <f t="shared" ca="1" si="102"/>
        <v>40423.180942068764</v>
      </c>
      <c r="CY195" s="352">
        <f t="shared" ca="1" si="102"/>
        <v>40423.180942068764</v>
      </c>
      <c r="CZ195" s="352">
        <f t="shared" ca="1" si="102"/>
        <v>40423.180942068764</v>
      </c>
      <c r="DA195" s="352">
        <f t="shared" ca="1" si="103"/>
        <v>40423.180942068764</v>
      </c>
      <c r="DB195" s="352">
        <f t="shared" ca="1" si="103"/>
        <v>40423.180942068764</v>
      </c>
      <c r="DC195" s="352">
        <f t="shared" ca="1" si="103"/>
        <v>40423.180942068764</v>
      </c>
      <c r="DD195" s="352">
        <f t="shared" ca="1" si="103"/>
        <v>40423.180942068764</v>
      </c>
      <c r="DE195" s="352">
        <f t="shared" ca="1" si="103"/>
        <v>40423.180942068764</v>
      </c>
      <c r="DF195" s="352">
        <f t="shared" ca="1" si="103"/>
        <v>40423.180942068764</v>
      </c>
      <c r="DG195" s="352">
        <f t="shared" ca="1" si="103"/>
        <v>40423.180942068764</v>
      </c>
      <c r="DH195" s="352">
        <f t="shared" ca="1" si="103"/>
        <v>40423.180942068764</v>
      </c>
      <c r="DI195" s="352">
        <f t="shared" ca="1" si="103"/>
        <v>42444.3399891722</v>
      </c>
      <c r="DJ195" s="352">
        <f t="shared" ca="1" si="103"/>
        <v>42444.3399891722</v>
      </c>
      <c r="DK195" s="352">
        <f t="shared" ca="1" si="104"/>
        <v>42444.3399891722</v>
      </c>
      <c r="DL195" s="352">
        <f t="shared" ca="1" si="104"/>
        <v>42444.3399891722</v>
      </c>
      <c r="DM195" s="352">
        <f t="shared" ca="1" si="104"/>
        <v>42444.3399891722</v>
      </c>
      <c r="DN195" s="352">
        <f t="shared" ca="1" si="104"/>
        <v>42444.3399891722</v>
      </c>
      <c r="DO195" s="352">
        <f t="shared" ca="1" si="104"/>
        <v>42444.3399891722</v>
      </c>
      <c r="DP195" s="352">
        <f t="shared" ca="1" si="104"/>
        <v>42444.3399891722</v>
      </c>
      <c r="DQ195" s="352">
        <f t="shared" ca="1" si="104"/>
        <v>42444.3399891722</v>
      </c>
      <c r="DR195" s="352">
        <f t="shared" ca="1" si="104"/>
        <v>42444.3399891722</v>
      </c>
      <c r="DS195" s="352">
        <f t="shared" ca="1" si="104"/>
        <v>42444.3399891722</v>
      </c>
      <c r="DT195" s="352">
        <f t="shared" ca="1" si="104"/>
        <v>42444.3399891722</v>
      </c>
      <c r="DU195" s="352">
        <f t="shared" ca="1" si="105"/>
        <v>44566.556988630815</v>
      </c>
      <c r="DV195" s="352">
        <f t="shared" ca="1" si="105"/>
        <v>44566.556988630815</v>
      </c>
      <c r="DW195" s="352">
        <f t="shared" ca="1" si="105"/>
        <v>44566.556988630815</v>
      </c>
      <c r="DX195" s="352">
        <f t="shared" ca="1" si="105"/>
        <v>44566.556988630815</v>
      </c>
      <c r="DY195" s="352">
        <f t="shared" ca="1" si="105"/>
        <v>44566.556988630815</v>
      </c>
      <c r="DZ195" s="352">
        <f t="shared" ca="1" si="105"/>
        <v>44566.556988630815</v>
      </c>
      <c r="EA195" s="352">
        <f t="shared" ca="1" si="105"/>
        <v>44566.556988630815</v>
      </c>
      <c r="EB195" s="352">
        <f t="shared" ca="1" si="105"/>
        <v>44566.556988630815</v>
      </c>
      <c r="EC195" s="352">
        <f t="shared" ca="1" si="105"/>
        <v>44566.556988630815</v>
      </c>
      <c r="ED195" s="352">
        <f t="shared" ca="1" si="105"/>
        <v>44566.556988630815</v>
      </c>
      <c r="EE195" s="352">
        <f t="shared" ca="1" si="106"/>
        <v>44566.556988630815</v>
      </c>
      <c r="EF195" s="352">
        <f t="shared" ca="1" si="106"/>
        <v>44566.556988630815</v>
      </c>
      <c r="EG195" s="352">
        <f t="shared" ca="1" si="106"/>
        <v>46794.884838062353</v>
      </c>
      <c r="EH195" s="352">
        <f t="shared" ca="1" si="106"/>
        <v>46794.884838062353</v>
      </c>
      <c r="EI195" s="352">
        <f t="shared" ca="1" si="106"/>
        <v>46794.884838062353</v>
      </c>
      <c r="EJ195" s="352">
        <f t="shared" ca="1" si="106"/>
        <v>46794.884838062353</v>
      </c>
      <c r="EK195" s="352">
        <f t="shared" ca="1" si="106"/>
        <v>46794.884838062353</v>
      </c>
      <c r="EL195" s="352">
        <f t="shared" ca="1" si="106"/>
        <v>46794.884838062353</v>
      </c>
      <c r="EM195" s="352">
        <f t="shared" ca="1" si="106"/>
        <v>46794.884838062353</v>
      </c>
      <c r="EN195" s="352">
        <f t="shared" ca="1" si="106"/>
        <v>46794.884838062353</v>
      </c>
      <c r="EO195" s="352">
        <f t="shared" ca="1" si="107"/>
        <v>46794.884838062353</v>
      </c>
      <c r="EP195" s="352">
        <f t="shared" ca="1" si="107"/>
        <v>46794.884838062353</v>
      </c>
      <c r="EQ195" s="352">
        <f t="shared" ca="1" si="107"/>
        <v>46794.884838062353</v>
      </c>
      <c r="ER195" s="352">
        <f t="shared" ca="1" si="107"/>
        <v>46794.884838062353</v>
      </c>
      <c r="ES195" s="352">
        <f t="shared" ca="1" si="107"/>
        <v>49134.629079965474</v>
      </c>
      <c r="ET195" s="352">
        <f t="shared" ca="1" si="107"/>
        <v>49134.629079965474</v>
      </c>
      <c r="EU195" s="352">
        <f t="shared" ca="1" si="107"/>
        <v>49134.629079965474</v>
      </c>
      <c r="EV195" s="352">
        <f t="shared" ca="1" si="107"/>
        <v>49134.629079965474</v>
      </c>
      <c r="EW195" s="352">
        <f t="shared" ca="1" si="107"/>
        <v>49134.629079965474</v>
      </c>
      <c r="EX195" s="352">
        <f t="shared" ca="1" si="107"/>
        <v>49134.629079965474</v>
      </c>
      <c r="EY195" s="352">
        <f t="shared" ca="1" si="108"/>
        <v>49134.629079965474</v>
      </c>
      <c r="EZ195" s="352">
        <f t="shared" ca="1" si="108"/>
        <v>49134.629079965474</v>
      </c>
      <c r="FA195" s="352">
        <f t="shared" ca="1" si="108"/>
        <v>49134.629079965474</v>
      </c>
      <c r="FB195" s="352">
        <f t="shared" ca="1" si="108"/>
        <v>49134.629079965474</v>
      </c>
      <c r="FC195" s="352">
        <f t="shared" ca="1" si="108"/>
        <v>49134.629079965474</v>
      </c>
      <c r="FD195" s="352">
        <f t="shared" ca="1" si="108"/>
        <v>49134.629079965474</v>
      </c>
      <c r="FE195" s="352">
        <f t="shared" ca="1" si="108"/>
        <v>51591.360533963751</v>
      </c>
      <c r="FF195" s="352">
        <f t="shared" ca="1" si="108"/>
        <v>51591.360533963751</v>
      </c>
      <c r="FG195" s="352">
        <f t="shared" ca="1" si="108"/>
        <v>51591.360533963751</v>
      </c>
      <c r="FH195" s="352">
        <f t="shared" ca="1" si="108"/>
        <v>51591.360533963751</v>
      </c>
      <c r="FI195" s="352">
        <f t="shared" ca="1" si="109"/>
        <v>51591.360533963751</v>
      </c>
      <c r="FJ195" s="352">
        <f t="shared" ca="1" si="109"/>
        <v>51591.360533963751</v>
      </c>
      <c r="FK195" s="352">
        <f t="shared" ca="1" si="109"/>
        <v>51591.360533963751</v>
      </c>
      <c r="FL195" s="352">
        <f t="shared" ca="1" si="109"/>
        <v>51591.360533963751</v>
      </c>
      <c r="FM195" s="352">
        <f t="shared" ca="1" si="109"/>
        <v>51591.360533963751</v>
      </c>
      <c r="FN195" s="352">
        <f t="shared" ca="1" si="109"/>
        <v>51591.360533963751</v>
      </c>
      <c r="FO195" s="352">
        <f t="shared" ca="1" si="109"/>
        <v>51591.360533963751</v>
      </c>
      <c r="FP195" s="352">
        <f t="shared" ca="1" si="109"/>
        <v>51591.360533963751</v>
      </c>
      <c r="FQ195" s="352">
        <f t="shared" ca="1" si="109"/>
        <v>0</v>
      </c>
      <c r="FR195" s="352">
        <f t="shared" ca="1" si="109"/>
        <v>0</v>
      </c>
      <c r="FS195" s="352">
        <f t="shared" ca="1" si="110"/>
        <v>0</v>
      </c>
      <c r="FT195" s="352">
        <f t="shared" ca="1" si="110"/>
        <v>0</v>
      </c>
      <c r="FU195" s="352">
        <f t="shared" ca="1" si="110"/>
        <v>0</v>
      </c>
      <c r="FV195" s="352">
        <f t="shared" ca="1" si="110"/>
        <v>0</v>
      </c>
      <c r="FW195" s="352">
        <f t="shared" ca="1" si="110"/>
        <v>0</v>
      </c>
      <c r="FX195" s="352">
        <f t="shared" ca="1" si="110"/>
        <v>0</v>
      </c>
      <c r="FY195" s="352">
        <f t="shared" ca="1" si="110"/>
        <v>0</v>
      </c>
      <c r="FZ195" s="352">
        <f t="shared" ca="1" si="110"/>
        <v>0</v>
      </c>
      <c r="GA195" s="352">
        <f t="shared" ca="1" si="110"/>
        <v>0</v>
      </c>
      <c r="GB195" s="352">
        <f t="shared" ca="1" si="110"/>
        <v>0</v>
      </c>
      <c r="GC195" s="352">
        <f t="shared" ca="1" si="111"/>
        <v>0</v>
      </c>
      <c r="GD195" s="352">
        <f t="shared" ca="1" si="111"/>
        <v>0</v>
      </c>
      <c r="GE195" s="352">
        <f t="shared" ca="1" si="111"/>
        <v>0</v>
      </c>
      <c r="GF195" s="352">
        <f t="shared" ca="1" si="111"/>
        <v>0</v>
      </c>
      <c r="GG195" s="352">
        <f t="shared" ca="1" si="111"/>
        <v>0</v>
      </c>
      <c r="GH195" s="352">
        <f t="shared" ca="1" si="111"/>
        <v>0</v>
      </c>
      <c r="GI195" s="352">
        <f t="shared" ca="1" si="111"/>
        <v>0</v>
      </c>
      <c r="GJ195" s="352">
        <f t="shared" ca="1" si="111"/>
        <v>0</v>
      </c>
      <c r="GK195" s="352">
        <f t="shared" ca="1" si="111"/>
        <v>0</v>
      </c>
      <c r="GL195" s="352">
        <f t="shared" ca="1" si="111"/>
        <v>0</v>
      </c>
      <c r="GM195" s="352">
        <f t="shared" ca="1" si="112"/>
        <v>0</v>
      </c>
      <c r="GN195" s="352">
        <f t="shared" ca="1" si="112"/>
        <v>0</v>
      </c>
      <c r="GO195" s="352">
        <f t="shared" ca="1" si="112"/>
        <v>0</v>
      </c>
      <c r="GP195" s="352">
        <f t="shared" ca="1" si="112"/>
        <v>0</v>
      </c>
      <c r="GQ195" s="352">
        <f t="shared" ca="1" si="112"/>
        <v>0</v>
      </c>
      <c r="GR195" s="352">
        <f t="shared" ca="1" si="112"/>
        <v>0</v>
      </c>
      <c r="GS195" s="352">
        <f t="shared" ca="1" si="112"/>
        <v>0</v>
      </c>
      <c r="GT195" s="352">
        <f t="shared" ca="1" si="112"/>
        <v>0</v>
      </c>
      <c r="GU195" s="352">
        <f t="shared" ca="1" si="112"/>
        <v>0</v>
      </c>
      <c r="GV195" s="352">
        <f t="shared" ca="1" si="112"/>
        <v>0</v>
      </c>
      <c r="GW195" s="352">
        <f t="shared" ca="1" si="113"/>
        <v>0</v>
      </c>
      <c r="GX195" s="352">
        <f t="shared" ca="1" si="113"/>
        <v>0</v>
      </c>
      <c r="GY195" s="352">
        <f t="shared" ca="1" si="113"/>
        <v>0</v>
      </c>
      <c r="GZ195" s="352">
        <f t="shared" ca="1" si="113"/>
        <v>0</v>
      </c>
      <c r="HA195" s="352">
        <f t="shared" ca="1" si="113"/>
        <v>0</v>
      </c>
      <c r="HB195" s="352">
        <f t="shared" ca="1" si="113"/>
        <v>0</v>
      </c>
      <c r="HC195" s="352">
        <f t="shared" ca="1" si="113"/>
        <v>0</v>
      </c>
      <c r="HD195" s="352">
        <f t="shared" ca="1" si="113"/>
        <v>0</v>
      </c>
      <c r="HE195" s="352">
        <f t="shared" ca="1" si="113"/>
        <v>0</v>
      </c>
      <c r="HF195" s="352">
        <f t="shared" ca="1" si="113"/>
        <v>0</v>
      </c>
      <c r="HG195" s="352">
        <f t="shared" ca="1" si="114"/>
        <v>0</v>
      </c>
      <c r="HH195" s="352">
        <f t="shared" ca="1" si="114"/>
        <v>0</v>
      </c>
      <c r="HI195" s="352">
        <f t="shared" ca="1" si="114"/>
        <v>0</v>
      </c>
      <c r="HJ195" s="352">
        <f t="shared" ca="1" si="114"/>
        <v>0</v>
      </c>
      <c r="HK195" s="352">
        <f t="shared" ca="1" si="114"/>
        <v>0</v>
      </c>
      <c r="HL195" s="352">
        <f t="shared" ca="1" si="114"/>
        <v>0</v>
      </c>
      <c r="HM195" s="352">
        <f t="shared" ca="1" si="114"/>
        <v>0</v>
      </c>
      <c r="HN195" s="352">
        <f t="shared" ca="1" si="114"/>
        <v>0</v>
      </c>
      <c r="HO195" s="352">
        <f t="shared" ca="1" si="114"/>
        <v>0</v>
      </c>
      <c r="HP195" s="352">
        <f t="shared" ca="1" si="114"/>
        <v>0</v>
      </c>
      <c r="HQ195" s="352">
        <f t="shared" ca="1" si="115"/>
        <v>0</v>
      </c>
      <c r="HR195" s="352">
        <f t="shared" ca="1" si="115"/>
        <v>0</v>
      </c>
      <c r="HS195" s="352">
        <f t="shared" ca="1" si="115"/>
        <v>0</v>
      </c>
      <c r="HT195" s="352">
        <f t="shared" ca="1" si="115"/>
        <v>0</v>
      </c>
      <c r="HU195" s="352">
        <f t="shared" ca="1" si="115"/>
        <v>0</v>
      </c>
      <c r="HV195" s="352">
        <f t="shared" ca="1" si="115"/>
        <v>0</v>
      </c>
      <c r="HW195" s="352">
        <f t="shared" ca="1" si="115"/>
        <v>0</v>
      </c>
      <c r="HX195" s="352">
        <f t="shared" ca="1" si="115"/>
        <v>0</v>
      </c>
      <c r="HY195" s="352">
        <f t="shared" ca="1" si="115"/>
        <v>0</v>
      </c>
      <c r="HZ195" s="352">
        <f t="shared" ca="1" si="115"/>
        <v>0</v>
      </c>
      <c r="IA195" s="352">
        <f t="shared" ca="1" si="115"/>
        <v>0</v>
      </c>
    </row>
    <row r="196" spans="2:235">
      <c r="B196" s="148">
        <v>3</v>
      </c>
      <c r="D196" s="38">
        <f t="shared" si="92"/>
        <v>100</v>
      </c>
      <c r="E196" s="352">
        <f t="shared" ca="1" si="93"/>
        <v>6080</v>
      </c>
      <c r="F196" s="352">
        <f t="shared" ca="1" si="93"/>
        <v>6080</v>
      </c>
      <c r="G196" s="352">
        <f t="shared" ca="1" si="93"/>
        <v>6080</v>
      </c>
      <c r="H196" s="352">
        <f t="shared" ca="1" si="93"/>
        <v>6080</v>
      </c>
      <c r="I196" s="352">
        <f t="shared" ca="1" si="93"/>
        <v>6080</v>
      </c>
      <c r="J196" s="352">
        <f t="shared" ca="1" si="93"/>
        <v>6080</v>
      </c>
      <c r="K196" s="352">
        <f t="shared" ca="1" si="93"/>
        <v>6080</v>
      </c>
      <c r="L196" s="352">
        <f t="shared" ca="1" si="93"/>
        <v>6080</v>
      </c>
      <c r="M196" s="352">
        <f t="shared" ca="1" si="93"/>
        <v>6080</v>
      </c>
      <c r="N196" s="352">
        <f t="shared" ca="1" si="93"/>
        <v>6080</v>
      </c>
      <c r="O196" s="352">
        <f t="shared" ca="1" si="94"/>
        <v>6080</v>
      </c>
      <c r="P196" s="352">
        <f t="shared" ca="1" si="94"/>
        <v>6080</v>
      </c>
      <c r="Q196" s="352">
        <f t="shared" ca="1" si="94"/>
        <v>6384</v>
      </c>
      <c r="R196" s="352">
        <f t="shared" ca="1" si="94"/>
        <v>6384</v>
      </c>
      <c r="S196" s="352">
        <f t="shared" ca="1" si="94"/>
        <v>6384</v>
      </c>
      <c r="T196" s="352">
        <f t="shared" ca="1" si="94"/>
        <v>6384</v>
      </c>
      <c r="U196" s="352">
        <f t="shared" ca="1" si="94"/>
        <v>6384</v>
      </c>
      <c r="V196" s="352">
        <f t="shared" ca="1" si="94"/>
        <v>6384</v>
      </c>
      <c r="W196" s="352">
        <f t="shared" ca="1" si="94"/>
        <v>6384</v>
      </c>
      <c r="X196" s="352">
        <f t="shared" ca="1" si="94"/>
        <v>6384</v>
      </c>
      <c r="Y196" s="352">
        <f t="shared" ca="1" si="95"/>
        <v>6384</v>
      </c>
      <c r="Z196" s="352">
        <f t="shared" ca="1" si="95"/>
        <v>6384</v>
      </c>
      <c r="AA196" s="352">
        <f t="shared" ca="1" si="95"/>
        <v>6384</v>
      </c>
      <c r="AB196" s="352">
        <f t="shared" ca="1" si="95"/>
        <v>6384</v>
      </c>
      <c r="AC196" s="352">
        <f t="shared" ca="1" si="95"/>
        <v>6703.2</v>
      </c>
      <c r="AD196" s="352">
        <f t="shared" ca="1" si="95"/>
        <v>6703.2</v>
      </c>
      <c r="AE196" s="352">
        <f t="shared" ca="1" si="95"/>
        <v>6703.2</v>
      </c>
      <c r="AF196" s="352">
        <f t="shared" ca="1" si="95"/>
        <v>6703.2</v>
      </c>
      <c r="AG196" s="352">
        <f t="shared" ca="1" si="95"/>
        <v>6703.2</v>
      </c>
      <c r="AH196" s="352">
        <f t="shared" ca="1" si="95"/>
        <v>6703.2</v>
      </c>
      <c r="AI196" s="352">
        <f t="shared" ca="1" si="96"/>
        <v>6703.2</v>
      </c>
      <c r="AJ196" s="352">
        <f t="shared" ca="1" si="96"/>
        <v>6703.2</v>
      </c>
      <c r="AK196" s="352">
        <f t="shared" ca="1" si="96"/>
        <v>6703.2</v>
      </c>
      <c r="AL196" s="352">
        <f t="shared" ca="1" si="96"/>
        <v>6703.2</v>
      </c>
      <c r="AM196" s="352">
        <f t="shared" ca="1" si="96"/>
        <v>6703.2</v>
      </c>
      <c r="AN196" s="352">
        <f t="shared" ca="1" si="96"/>
        <v>6703.2</v>
      </c>
      <c r="AO196" s="352">
        <f t="shared" ca="1" si="96"/>
        <v>7038.3600000000006</v>
      </c>
      <c r="AP196" s="352">
        <f t="shared" ca="1" si="96"/>
        <v>7038.3600000000006</v>
      </c>
      <c r="AQ196" s="352">
        <f t="shared" ca="1" si="96"/>
        <v>7038.3600000000006</v>
      </c>
      <c r="AR196" s="352">
        <f t="shared" ca="1" si="96"/>
        <v>7038.3600000000006</v>
      </c>
      <c r="AS196" s="352">
        <f t="shared" ca="1" si="97"/>
        <v>7038.3600000000006</v>
      </c>
      <c r="AT196" s="352">
        <f t="shared" ca="1" si="97"/>
        <v>7038.3600000000006</v>
      </c>
      <c r="AU196" s="352">
        <f t="shared" ca="1" si="97"/>
        <v>7038.3600000000006</v>
      </c>
      <c r="AV196" s="352">
        <f t="shared" ca="1" si="97"/>
        <v>7038.3600000000006</v>
      </c>
      <c r="AW196" s="352">
        <f t="shared" ca="1" si="97"/>
        <v>7038.3600000000006</v>
      </c>
      <c r="AX196" s="352">
        <f t="shared" ca="1" si="97"/>
        <v>7038.3600000000006</v>
      </c>
      <c r="AY196" s="352">
        <f t="shared" ca="1" si="97"/>
        <v>7038.3600000000006</v>
      </c>
      <c r="AZ196" s="352">
        <f t="shared" ca="1" si="97"/>
        <v>7038.3600000000006</v>
      </c>
      <c r="BA196" s="352">
        <f t="shared" ca="1" si="97"/>
        <v>7390.2780000000012</v>
      </c>
      <c r="BB196" s="352">
        <f t="shared" ca="1" si="97"/>
        <v>7390.2780000000012</v>
      </c>
      <c r="BC196" s="352">
        <f t="shared" ca="1" si="98"/>
        <v>7390.2780000000012</v>
      </c>
      <c r="BD196" s="352">
        <f t="shared" ca="1" si="98"/>
        <v>7390.2780000000012</v>
      </c>
      <c r="BE196" s="352">
        <f t="shared" ca="1" si="98"/>
        <v>7390.2780000000012</v>
      </c>
      <c r="BF196" s="352">
        <f t="shared" ca="1" si="98"/>
        <v>7390.2780000000012</v>
      </c>
      <c r="BG196" s="352">
        <f t="shared" ca="1" si="98"/>
        <v>7390.2780000000012</v>
      </c>
      <c r="BH196" s="352">
        <f t="shared" ca="1" si="98"/>
        <v>7390.2780000000012</v>
      </c>
      <c r="BI196" s="352">
        <f t="shared" ca="1" si="98"/>
        <v>7390.2780000000012</v>
      </c>
      <c r="BJ196" s="352">
        <f t="shared" ca="1" si="98"/>
        <v>7390.2780000000012</v>
      </c>
      <c r="BK196" s="352">
        <f t="shared" ca="1" si="98"/>
        <v>7390.2780000000012</v>
      </c>
      <c r="BL196" s="352">
        <f t="shared" ca="1" si="98"/>
        <v>7390.2780000000012</v>
      </c>
      <c r="BM196" s="352">
        <f t="shared" ca="1" si="99"/>
        <v>7759.791900000002</v>
      </c>
      <c r="BN196" s="352">
        <f t="shared" ca="1" si="99"/>
        <v>7759.791900000002</v>
      </c>
      <c r="BO196" s="352">
        <f t="shared" ca="1" si="99"/>
        <v>7759.791900000002</v>
      </c>
      <c r="BP196" s="352">
        <f t="shared" ca="1" si="99"/>
        <v>7759.791900000002</v>
      </c>
      <c r="BQ196" s="352">
        <f t="shared" ca="1" si="99"/>
        <v>7759.791900000002</v>
      </c>
      <c r="BR196" s="352">
        <f t="shared" ca="1" si="99"/>
        <v>7759.791900000002</v>
      </c>
      <c r="BS196" s="352">
        <f t="shared" ca="1" si="99"/>
        <v>7759.791900000002</v>
      </c>
      <c r="BT196" s="352">
        <f t="shared" ca="1" si="99"/>
        <v>7759.791900000002</v>
      </c>
      <c r="BU196" s="352">
        <f t="shared" ca="1" si="99"/>
        <v>7759.791900000002</v>
      </c>
      <c r="BV196" s="352">
        <f t="shared" ca="1" si="99"/>
        <v>7759.791900000002</v>
      </c>
      <c r="BW196" s="352">
        <f t="shared" ca="1" si="100"/>
        <v>7759.791900000002</v>
      </c>
      <c r="BX196" s="352">
        <f t="shared" ca="1" si="100"/>
        <v>7759.791900000002</v>
      </c>
      <c r="BY196" s="352">
        <f t="shared" ca="1" si="100"/>
        <v>8147.781495000002</v>
      </c>
      <c r="BZ196" s="352">
        <f t="shared" ca="1" si="100"/>
        <v>8147.781495000002</v>
      </c>
      <c r="CA196" s="352">
        <f t="shared" ca="1" si="100"/>
        <v>8147.781495000002</v>
      </c>
      <c r="CB196" s="352">
        <f t="shared" ca="1" si="100"/>
        <v>8147.781495000002</v>
      </c>
      <c r="CC196" s="352">
        <f t="shared" ca="1" si="100"/>
        <v>8147.781495000002</v>
      </c>
      <c r="CD196" s="352">
        <f t="shared" ca="1" si="100"/>
        <v>8147.781495000002</v>
      </c>
      <c r="CE196" s="352">
        <f t="shared" ca="1" si="100"/>
        <v>8147.781495000002</v>
      </c>
      <c r="CF196" s="352">
        <f t="shared" ca="1" si="100"/>
        <v>8147.781495000002</v>
      </c>
      <c r="CG196" s="352">
        <f t="shared" ca="1" si="101"/>
        <v>8147.781495000002</v>
      </c>
      <c r="CH196" s="352">
        <f t="shared" ca="1" si="101"/>
        <v>8147.781495000002</v>
      </c>
      <c r="CI196" s="352">
        <f t="shared" ca="1" si="101"/>
        <v>8147.781495000002</v>
      </c>
      <c r="CJ196" s="352">
        <f t="shared" ca="1" si="101"/>
        <v>8147.781495000002</v>
      </c>
      <c r="CK196" s="352">
        <f t="shared" ca="1" si="101"/>
        <v>8555.170569750002</v>
      </c>
      <c r="CL196" s="352">
        <f t="shared" ca="1" si="101"/>
        <v>8555.170569750002</v>
      </c>
      <c r="CM196" s="352">
        <f t="shared" ca="1" si="101"/>
        <v>8555.170569750002</v>
      </c>
      <c r="CN196" s="352">
        <f t="shared" ca="1" si="101"/>
        <v>8555.170569750002</v>
      </c>
      <c r="CO196" s="352">
        <f t="shared" ca="1" si="101"/>
        <v>8555.170569750002</v>
      </c>
      <c r="CP196" s="352">
        <f t="shared" ca="1" si="101"/>
        <v>8555.170569750002</v>
      </c>
      <c r="CQ196" s="352">
        <f t="shared" ca="1" si="102"/>
        <v>8555.170569750002</v>
      </c>
      <c r="CR196" s="352">
        <f t="shared" ca="1" si="102"/>
        <v>8555.170569750002</v>
      </c>
      <c r="CS196" s="352">
        <f t="shared" ca="1" si="102"/>
        <v>8555.170569750002</v>
      </c>
      <c r="CT196" s="352">
        <f t="shared" ca="1" si="102"/>
        <v>8555.170569750002</v>
      </c>
      <c r="CU196" s="352">
        <f t="shared" ca="1" si="102"/>
        <v>8555.170569750002</v>
      </c>
      <c r="CV196" s="352">
        <f t="shared" ca="1" si="102"/>
        <v>8555.170569750002</v>
      </c>
      <c r="CW196" s="352">
        <f t="shared" ca="1" si="102"/>
        <v>8982.9290982375023</v>
      </c>
      <c r="CX196" s="352">
        <f t="shared" ca="1" si="102"/>
        <v>8982.9290982375023</v>
      </c>
      <c r="CY196" s="352">
        <f t="shared" ca="1" si="102"/>
        <v>8982.9290982375023</v>
      </c>
      <c r="CZ196" s="352">
        <f t="shared" ca="1" si="102"/>
        <v>8982.9290982375023</v>
      </c>
      <c r="DA196" s="352">
        <f t="shared" ca="1" si="103"/>
        <v>8982.9290982375023</v>
      </c>
      <c r="DB196" s="352">
        <f t="shared" ca="1" si="103"/>
        <v>8982.9290982375023</v>
      </c>
      <c r="DC196" s="352">
        <f t="shared" ca="1" si="103"/>
        <v>8982.9290982375023</v>
      </c>
      <c r="DD196" s="352">
        <f t="shared" ca="1" si="103"/>
        <v>8982.9290982375023</v>
      </c>
      <c r="DE196" s="352">
        <f t="shared" ca="1" si="103"/>
        <v>8982.9290982375023</v>
      </c>
      <c r="DF196" s="352">
        <f t="shared" ca="1" si="103"/>
        <v>8982.9290982375023</v>
      </c>
      <c r="DG196" s="352">
        <f t="shared" ca="1" si="103"/>
        <v>8982.9290982375023</v>
      </c>
      <c r="DH196" s="352">
        <f t="shared" ca="1" si="103"/>
        <v>8982.9290982375023</v>
      </c>
      <c r="DI196" s="352">
        <f t="shared" ca="1" si="103"/>
        <v>9432.0755531493796</v>
      </c>
      <c r="DJ196" s="352">
        <f t="shared" ca="1" si="103"/>
        <v>9432.0755531493796</v>
      </c>
      <c r="DK196" s="352">
        <f t="shared" ca="1" si="104"/>
        <v>9432.0755531493796</v>
      </c>
      <c r="DL196" s="352">
        <f t="shared" ca="1" si="104"/>
        <v>9432.0755531493796</v>
      </c>
      <c r="DM196" s="352">
        <f t="shared" ca="1" si="104"/>
        <v>9432.0755531493796</v>
      </c>
      <c r="DN196" s="352">
        <f t="shared" ca="1" si="104"/>
        <v>9432.0755531493796</v>
      </c>
      <c r="DO196" s="352">
        <f t="shared" ca="1" si="104"/>
        <v>9432.0755531493796</v>
      </c>
      <c r="DP196" s="352">
        <f t="shared" ca="1" si="104"/>
        <v>9432.0755531493796</v>
      </c>
      <c r="DQ196" s="352">
        <f t="shared" ca="1" si="104"/>
        <v>9432.0755531493796</v>
      </c>
      <c r="DR196" s="352">
        <f t="shared" ca="1" si="104"/>
        <v>9432.0755531493796</v>
      </c>
      <c r="DS196" s="352">
        <f t="shared" ca="1" si="104"/>
        <v>9432.0755531493796</v>
      </c>
      <c r="DT196" s="352">
        <f t="shared" ca="1" si="104"/>
        <v>9432.0755531493796</v>
      </c>
      <c r="DU196" s="352">
        <f t="shared" ca="1" si="105"/>
        <v>9903.6793308068463</v>
      </c>
      <c r="DV196" s="352">
        <f t="shared" ca="1" si="105"/>
        <v>9903.6793308068463</v>
      </c>
      <c r="DW196" s="352">
        <f t="shared" ca="1" si="105"/>
        <v>9903.6793308068463</v>
      </c>
      <c r="DX196" s="352">
        <f t="shared" ca="1" si="105"/>
        <v>9903.6793308068463</v>
      </c>
      <c r="DY196" s="352">
        <f t="shared" ca="1" si="105"/>
        <v>9903.6793308068463</v>
      </c>
      <c r="DZ196" s="352">
        <f t="shared" ca="1" si="105"/>
        <v>9903.6793308068463</v>
      </c>
      <c r="EA196" s="352">
        <f t="shared" ca="1" si="105"/>
        <v>9903.6793308068463</v>
      </c>
      <c r="EB196" s="352">
        <f t="shared" ca="1" si="105"/>
        <v>9903.6793308068463</v>
      </c>
      <c r="EC196" s="352">
        <f t="shared" ca="1" si="105"/>
        <v>9903.6793308068463</v>
      </c>
      <c r="ED196" s="352">
        <f t="shared" ca="1" si="105"/>
        <v>9903.6793308068463</v>
      </c>
      <c r="EE196" s="352">
        <f t="shared" ca="1" si="106"/>
        <v>9903.6793308068463</v>
      </c>
      <c r="EF196" s="352">
        <f t="shared" ca="1" si="106"/>
        <v>9903.6793308068463</v>
      </c>
      <c r="EG196" s="352">
        <f t="shared" ca="1" si="106"/>
        <v>10398.863297347189</v>
      </c>
      <c r="EH196" s="352">
        <f t="shared" ca="1" si="106"/>
        <v>10398.863297347189</v>
      </c>
      <c r="EI196" s="352">
        <f t="shared" ca="1" si="106"/>
        <v>10398.863297347189</v>
      </c>
      <c r="EJ196" s="352">
        <f t="shared" ca="1" si="106"/>
        <v>10398.863297347189</v>
      </c>
      <c r="EK196" s="352">
        <f t="shared" ca="1" si="106"/>
        <v>10398.863297347189</v>
      </c>
      <c r="EL196" s="352">
        <f t="shared" ca="1" si="106"/>
        <v>10398.863297347189</v>
      </c>
      <c r="EM196" s="352">
        <f t="shared" ca="1" si="106"/>
        <v>10398.863297347189</v>
      </c>
      <c r="EN196" s="352">
        <f t="shared" ca="1" si="106"/>
        <v>10398.863297347189</v>
      </c>
      <c r="EO196" s="352">
        <f t="shared" ca="1" si="107"/>
        <v>10398.863297347189</v>
      </c>
      <c r="EP196" s="352">
        <f t="shared" ca="1" si="107"/>
        <v>10398.863297347189</v>
      </c>
      <c r="EQ196" s="352">
        <f t="shared" ca="1" si="107"/>
        <v>10398.863297347189</v>
      </c>
      <c r="ER196" s="352">
        <f t="shared" ca="1" si="107"/>
        <v>10398.863297347189</v>
      </c>
      <c r="ES196" s="352">
        <f t="shared" ca="1" si="107"/>
        <v>10918.80646221455</v>
      </c>
      <c r="ET196" s="352">
        <f t="shared" ca="1" si="107"/>
        <v>10918.80646221455</v>
      </c>
      <c r="EU196" s="352">
        <f t="shared" ca="1" si="107"/>
        <v>10918.80646221455</v>
      </c>
      <c r="EV196" s="352">
        <f t="shared" ca="1" si="107"/>
        <v>10918.80646221455</v>
      </c>
      <c r="EW196" s="352">
        <f t="shared" ca="1" si="107"/>
        <v>10918.80646221455</v>
      </c>
      <c r="EX196" s="352">
        <f t="shared" ca="1" si="107"/>
        <v>10918.80646221455</v>
      </c>
      <c r="EY196" s="352">
        <f t="shared" ca="1" si="108"/>
        <v>10918.80646221455</v>
      </c>
      <c r="EZ196" s="352">
        <f t="shared" ca="1" si="108"/>
        <v>10918.80646221455</v>
      </c>
      <c r="FA196" s="352">
        <f t="shared" ca="1" si="108"/>
        <v>10918.80646221455</v>
      </c>
      <c r="FB196" s="352">
        <f t="shared" ca="1" si="108"/>
        <v>10918.80646221455</v>
      </c>
      <c r="FC196" s="352">
        <f t="shared" ca="1" si="108"/>
        <v>10918.80646221455</v>
      </c>
      <c r="FD196" s="352">
        <f t="shared" ca="1" si="108"/>
        <v>10918.80646221455</v>
      </c>
      <c r="FE196" s="352">
        <f t="shared" ca="1" si="108"/>
        <v>11464.746785325278</v>
      </c>
      <c r="FF196" s="352">
        <f t="shared" ca="1" si="108"/>
        <v>11464.746785325278</v>
      </c>
      <c r="FG196" s="352">
        <f t="shared" ca="1" si="108"/>
        <v>11464.746785325278</v>
      </c>
      <c r="FH196" s="352">
        <f t="shared" ca="1" si="108"/>
        <v>11464.746785325278</v>
      </c>
      <c r="FI196" s="352">
        <f t="shared" ca="1" si="109"/>
        <v>11464.746785325278</v>
      </c>
      <c r="FJ196" s="352">
        <f t="shared" ca="1" si="109"/>
        <v>11464.746785325278</v>
      </c>
      <c r="FK196" s="352">
        <f t="shared" ca="1" si="109"/>
        <v>11464.746785325278</v>
      </c>
      <c r="FL196" s="352">
        <f t="shared" ca="1" si="109"/>
        <v>11464.746785325278</v>
      </c>
      <c r="FM196" s="352">
        <f t="shared" ca="1" si="109"/>
        <v>11464.746785325278</v>
      </c>
      <c r="FN196" s="352">
        <f t="shared" ca="1" si="109"/>
        <v>11464.746785325278</v>
      </c>
      <c r="FO196" s="352">
        <f t="shared" ca="1" si="109"/>
        <v>11464.746785325278</v>
      </c>
      <c r="FP196" s="352">
        <f t="shared" ca="1" si="109"/>
        <v>11464.746785325278</v>
      </c>
      <c r="FQ196" s="352">
        <f t="shared" ca="1" si="109"/>
        <v>0</v>
      </c>
      <c r="FR196" s="352">
        <f t="shared" ca="1" si="109"/>
        <v>0</v>
      </c>
      <c r="FS196" s="352">
        <f t="shared" ca="1" si="110"/>
        <v>0</v>
      </c>
      <c r="FT196" s="352">
        <f t="shared" ca="1" si="110"/>
        <v>0</v>
      </c>
      <c r="FU196" s="352">
        <f t="shared" ca="1" si="110"/>
        <v>0</v>
      </c>
      <c r="FV196" s="352">
        <f t="shared" ca="1" si="110"/>
        <v>0</v>
      </c>
      <c r="FW196" s="352">
        <f t="shared" ca="1" si="110"/>
        <v>0</v>
      </c>
      <c r="FX196" s="352">
        <f t="shared" ca="1" si="110"/>
        <v>0</v>
      </c>
      <c r="FY196" s="352">
        <f t="shared" ca="1" si="110"/>
        <v>0</v>
      </c>
      <c r="FZ196" s="352">
        <f t="shared" ca="1" si="110"/>
        <v>0</v>
      </c>
      <c r="GA196" s="352">
        <f t="shared" ca="1" si="110"/>
        <v>0</v>
      </c>
      <c r="GB196" s="352">
        <f t="shared" ca="1" si="110"/>
        <v>0</v>
      </c>
      <c r="GC196" s="352">
        <f t="shared" ca="1" si="111"/>
        <v>0</v>
      </c>
      <c r="GD196" s="352">
        <f t="shared" ca="1" si="111"/>
        <v>0</v>
      </c>
      <c r="GE196" s="352">
        <f t="shared" ca="1" si="111"/>
        <v>0</v>
      </c>
      <c r="GF196" s="352">
        <f t="shared" ca="1" si="111"/>
        <v>0</v>
      </c>
      <c r="GG196" s="352">
        <f t="shared" ca="1" si="111"/>
        <v>0</v>
      </c>
      <c r="GH196" s="352">
        <f t="shared" ca="1" si="111"/>
        <v>0</v>
      </c>
      <c r="GI196" s="352">
        <f t="shared" ca="1" si="111"/>
        <v>0</v>
      </c>
      <c r="GJ196" s="352">
        <f t="shared" ca="1" si="111"/>
        <v>0</v>
      </c>
      <c r="GK196" s="352">
        <f t="shared" ca="1" si="111"/>
        <v>0</v>
      </c>
      <c r="GL196" s="352">
        <f t="shared" ca="1" si="111"/>
        <v>0</v>
      </c>
      <c r="GM196" s="352">
        <f t="shared" ca="1" si="112"/>
        <v>0</v>
      </c>
      <c r="GN196" s="352">
        <f t="shared" ca="1" si="112"/>
        <v>0</v>
      </c>
      <c r="GO196" s="352">
        <f t="shared" ca="1" si="112"/>
        <v>0</v>
      </c>
      <c r="GP196" s="352">
        <f t="shared" ca="1" si="112"/>
        <v>0</v>
      </c>
      <c r="GQ196" s="352">
        <f t="shared" ca="1" si="112"/>
        <v>0</v>
      </c>
      <c r="GR196" s="352">
        <f t="shared" ca="1" si="112"/>
        <v>0</v>
      </c>
      <c r="GS196" s="352">
        <f t="shared" ca="1" si="112"/>
        <v>0</v>
      </c>
      <c r="GT196" s="352">
        <f t="shared" ca="1" si="112"/>
        <v>0</v>
      </c>
      <c r="GU196" s="352">
        <f t="shared" ca="1" si="112"/>
        <v>0</v>
      </c>
      <c r="GV196" s="352">
        <f t="shared" ca="1" si="112"/>
        <v>0</v>
      </c>
      <c r="GW196" s="352">
        <f t="shared" ca="1" si="113"/>
        <v>0</v>
      </c>
      <c r="GX196" s="352">
        <f t="shared" ca="1" si="113"/>
        <v>0</v>
      </c>
      <c r="GY196" s="352">
        <f t="shared" ca="1" si="113"/>
        <v>0</v>
      </c>
      <c r="GZ196" s="352">
        <f t="shared" ca="1" si="113"/>
        <v>0</v>
      </c>
      <c r="HA196" s="352">
        <f t="shared" ca="1" si="113"/>
        <v>0</v>
      </c>
      <c r="HB196" s="352">
        <f t="shared" ca="1" si="113"/>
        <v>0</v>
      </c>
      <c r="HC196" s="352">
        <f t="shared" ca="1" si="113"/>
        <v>0</v>
      </c>
      <c r="HD196" s="352">
        <f t="shared" ca="1" si="113"/>
        <v>0</v>
      </c>
      <c r="HE196" s="352">
        <f t="shared" ca="1" si="113"/>
        <v>0</v>
      </c>
      <c r="HF196" s="352">
        <f t="shared" ca="1" si="113"/>
        <v>0</v>
      </c>
      <c r="HG196" s="352">
        <f t="shared" ca="1" si="114"/>
        <v>0</v>
      </c>
      <c r="HH196" s="352">
        <f t="shared" ca="1" si="114"/>
        <v>0</v>
      </c>
      <c r="HI196" s="352">
        <f t="shared" ca="1" si="114"/>
        <v>0</v>
      </c>
      <c r="HJ196" s="352">
        <f t="shared" ca="1" si="114"/>
        <v>0</v>
      </c>
      <c r="HK196" s="352">
        <f t="shared" ca="1" si="114"/>
        <v>0</v>
      </c>
      <c r="HL196" s="352">
        <f t="shared" ca="1" si="114"/>
        <v>0</v>
      </c>
      <c r="HM196" s="352">
        <f t="shared" ca="1" si="114"/>
        <v>0</v>
      </c>
      <c r="HN196" s="352">
        <f t="shared" ca="1" si="114"/>
        <v>0</v>
      </c>
      <c r="HO196" s="352">
        <f t="shared" ca="1" si="114"/>
        <v>0</v>
      </c>
      <c r="HP196" s="352">
        <f t="shared" ca="1" si="114"/>
        <v>0</v>
      </c>
      <c r="HQ196" s="352">
        <f t="shared" ca="1" si="115"/>
        <v>0</v>
      </c>
      <c r="HR196" s="352">
        <f t="shared" ca="1" si="115"/>
        <v>0</v>
      </c>
      <c r="HS196" s="352">
        <f t="shared" ca="1" si="115"/>
        <v>0</v>
      </c>
      <c r="HT196" s="352">
        <f t="shared" ca="1" si="115"/>
        <v>0</v>
      </c>
      <c r="HU196" s="352">
        <f t="shared" ca="1" si="115"/>
        <v>0</v>
      </c>
      <c r="HV196" s="352">
        <f t="shared" ca="1" si="115"/>
        <v>0</v>
      </c>
      <c r="HW196" s="352">
        <f t="shared" ca="1" si="115"/>
        <v>0</v>
      </c>
      <c r="HX196" s="352">
        <f t="shared" ca="1" si="115"/>
        <v>0</v>
      </c>
      <c r="HY196" s="352">
        <f t="shared" ca="1" si="115"/>
        <v>0</v>
      </c>
      <c r="HZ196" s="352">
        <f t="shared" ca="1" si="115"/>
        <v>0</v>
      </c>
      <c r="IA196" s="352">
        <f t="shared" ca="1" si="115"/>
        <v>0</v>
      </c>
    </row>
    <row r="197" spans="2:235">
      <c r="B197" s="148">
        <v>4</v>
      </c>
      <c r="D197" s="38">
        <f t="shared" si="92"/>
        <v>800</v>
      </c>
      <c r="E197" s="352">
        <f t="shared" ca="1" si="93"/>
        <v>48640</v>
      </c>
      <c r="F197" s="352">
        <f t="shared" ca="1" si="93"/>
        <v>48640</v>
      </c>
      <c r="G197" s="352">
        <f t="shared" ca="1" si="93"/>
        <v>48640</v>
      </c>
      <c r="H197" s="352">
        <f t="shared" ca="1" si="93"/>
        <v>48640</v>
      </c>
      <c r="I197" s="352">
        <f t="shared" ca="1" si="93"/>
        <v>48640</v>
      </c>
      <c r="J197" s="352">
        <f t="shared" ca="1" si="93"/>
        <v>48640</v>
      </c>
      <c r="K197" s="352">
        <f t="shared" ca="1" si="93"/>
        <v>48640</v>
      </c>
      <c r="L197" s="352">
        <f t="shared" ca="1" si="93"/>
        <v>48640</v>
      </c>
      <c r="M197" s="352">
        <f t="shared" ca="1" si="93"/>
        <v>48640</v>
      </c>
      <c r="N197" s="352">
        <f t="shared" ca="1" si="93"/>
        <v>48640</v>
      </c>
      <c r="O197" s="352">
        <f t="shared" ca="1" si="94"/>
        <v>48640</v>
      </c>
      <c r="P197" s="352">
        <f t="shared" ca="1" si="94"/>
        <v>48640</v>
      </c>
      <c r="Q197" s="352">
        <f t="shared" ca="1" si="94"/>
        <v>51072</v>
      </c>
      <c r="R197" s="352">
        <f t="shared" ca="1" si="94"/>
        <v>51072</v>
      </c>
      <c r="S197" s="352">
        <f t="shared" ca="1" si="94"/>
        <v>51072</v>
      </c>
      <c r="T197" s="352">
        <f t="shared" ca="1" si="94"/>
        <v>51072</v>
      </c>
      <c r="U197" s="352">
        <f t="shared" ca="1" si="94"/>
        <v>51072</v>
      </c>
      <c r="V197" s="352">
        <f t="shared" ca="1" si="94"/>
        <v>51072</v>
      </c>
      <c r="W197" s="352">
        <f t="shared" ca="1" si="94"/>
        <v>51072</v>
      </c>
      <c r="X197" s="352">
        <f t="shared" ca="1" si="94"/>
        <v>51072</v>
      </c>
      <c r="Y197" s="352">
        <f t="shared" ca="1" si="95"/>
        <v>51072</v>
      </c>
      <c r="Z197" s="352">
        <f t="shared" ca="1" si="95"/>
        <v>51072</v>
      </c>
      <c r="AA197" s="352">
        <f t="shared" ca="1" si="95"/>
        <v>51072</v>
      </c>
      <c r="AB197" s="352">
        <f t="shared" ca="1" si="95"/>
        <v>51072</v>
      </c>
      <c r="AC197" s="352">
        <f t="shared" ca="1" si="95"/>
        <v>53625.599999999999</v>
      </c>
      <c r="AD197" s="352">
        <f t="shared" ca="1" si="95"/>
        <v>53625.599999999999</v>
      </c>
      <c r="AE197" s="352">
        <f t="shared" ca="1" si="95"/>
        <v>53625.599999999999</v>
      </c>
      <c r="AF197" s="352">
        <f t="shared" ca="1" si="95"/>
        <v>53625.599999999999</v>
      </c>
      <c r="AG197" s="352">
        <f t="shared" ca="1" si="95"/>
        <v>53625.599999999999</v>
      </c>
      <c r="AH197" s="352">
        <f t="shared" ca="1" si="95"/>
        <v>53625.599999999999</v>
      </c>
      <c r="AI197" s="352">
        <f t="shared" ca="1" si="96"/>
        <v>53625.599999999999</v>
      </c>
      <c r="AJ197" s="352">
        <f t="shared" ca="1" si="96"/>
        <v>53625.599999999999</v>
      </c>
      <c r="AK197" s="352">
        <f t="shared" ca="1" si="96"/>
        <v>53625.599999999999</v>
      </c>
      <c r="AL197" s="352">
        <f t="shared" ca="1" si="96"/>
        <v>53625.599999999999</v>
      </c>
      <c r="AM197" s="352">
        <f t="shared" ca="1" si="96"/>
        <v>53625.599999999999</v>
      </c>
      <c r="AN197" s="352">
        <f t="shared" ca="1" si="96"/>
        <v>53625.599999999999</v>
      </c>
      <c r="AO197" s="352">
        <f t="shared" ca="1" si="96"/>
        <v>56306.880000000005</v>
      </c>
      <c r="AP197" s="352">
        <f t="shared" ca="1" si="96"/>
        <v>56306.880000000005</v>
      </c>
      <c r="AQ197" s="352">
        <f t="shared" ca="1" si="96"/>
        <v>56306.880000000005</v>
      </c>
      <c r="AR197" s="352">
        <f t="shared" ca="1" si="96"/>
        <v>56306.880000000005</v>
      </c>
      <c r="AS197" s="352">
        <f t="shared" ca="1" si="97"/>
        <v>56306.880000000005</v>
      </c>
      <c r="AT197" s="352">
        <f t="shared" ca="1" si="97"/>
        <v>56306.880000000005</v>
      </c>
      <c r="AU197" s="352">
        <f t="shared" ca="1" si="97"/>
        <v>56306.880000000005</v>
      </c>
      <c r="AV197" s="352">
        <f t="shared" ca="1" si="97"/>
        <v>56306.880000000005</v>
      </c>
      <c r="AW197" s="352">
        <f t="shared" ca="1" si="97"/>
        <v>56306.880000000005</v>
      </c>
      <c r="AX197" s="352">
        <f t="shared" ca="1" si="97"/>
        <v>56306.880000000005</v>
      </c>
      <c r="AY197" s="352">
        <f t="shared" ca="1" si="97"/>
        <v>56306.880000000005</v>
      </c>
      <c r="AZ197" s="352">
        <f t="shared" ca="1" si="97"/>
        <v>56306.880000000005</v>
      </c>
      <c r="BA197" s="352">
        <f t="shared" ca="1" si="97"/>
        <v>59122.224000000009</v>
      </c>
      <c r="BB197" s="352">
        <f t="shared" ca="1" si="97"/>
        <v>59122.224000000009</v>
      </c>
      <c r="BC197" s="352">
        <f t="shared" ca="1" si="98"/>
        <v>59122.224000000009</v>
      </c>
      <c r="BD197" s="352">
        <f t="shared" ca="1" si="98"/>
        <v>59122.224000000009</v>
      </c>
      <c r="BE197" s="352">
        <f t="shared" ca="1" si="98"/>
        <v>59122.224000000009</v>
      </c>
      <c r="BF197" s="352">
        <f t="shared" ca="1" si="98"/>
        <v>59122.224000000009</v>
      </c>
      <c r="BG197" s="352">
        <f t="shared" ca="1" si="98"/>
        <v>59122.224000000009</v>
      </c>
      <c r="BH197" s="352">
        <f t="shared" ca="1" si="98"/>
        <v>59122.224000000009</v>
      </c>
      <c r="BI197" s="352">
        <f t="shared" ca="1" si="98"/>
        <v>59122.224000000009</v>
      </c>
      <c r="BJ197" s="352">
        <f t="shared" ca="1" si="98"/>
        <v>59122.224000000009</v>
      </c>
      <c r="BK197" s="352">
        <f t="shared" ca="1" si="98"/>
        <v>59122.224000000009</v>
      </c>
      <c r="BL197" s="352">
        <f t="shared" ca="1" si="98"/>
        <v>59122.224000000009</v>
      </c>
      <c r="BM197" s="352">
        <f t="shared" ca="1" si="99"/>
        <v>62078.335200000016</v>
      </c>
      <c r="BN197" s="352">
        <f t="shared" ca="1" si="99"/>
        <v>62078.335200000016</v>
      </c>
      <c r="BO197" s="352">
        <f t="shared" ca="1" si="99"/>
        <v>62078.335200000016</v>
      </c>
      <c r="BP197" s="352">
        <f t="shared" ca="1" si="99"/>
        <v>62078.335200000016</v>
      </c>
      <c r="BQ197" s="352">
        <f t="shared" ca="1" si="99"/>
        <v>62078.335200000016</v>
      </c>
      <c r="BR197" s="352">
        <f t="shared" ca="1" si="99"/>
        <v>62078.335200000016</v>
      </c>
      <c r="BS197" s="352">
        <f t="shared" ca="1" si="99"/>
        <v>62078.335200000016</v>
      </c>
      <c r="BT197" s="352">
        <f t="shared" ca="1" si="99"/>
        <v>62078.335200000016</v>
      </c>
      <c r="BU197" s="352">
        <f t="shared" ca="1" si="99"/>
        <v>62078.335200000016</v>
      </c>
      <c r="BV197" s="352">
        <f t="shared" ca="1" si="99"/>
        <v>62078.335200000016</v>
      </c>
      <c r="BW197" s="352">
        <f t="shared" ca="1" si="100"/>
        <v>62078.335200000016</v>
      </c>
      <c r="BX197" s="352">
        <f t="shared" ca="1" si="100"/>
        <v>62078.335200000016</v>
      </c>
      <c r="BY197" s="352">
        <f t="shared" ca="1" si="100"/>
        <v>65182.251960000016</v>
      </c>
      <c r="BZ197" s="352">
        <f t="shared" ca="1" si="100"/>
        <v>65182.251960000016</v>
      </c>
      <c r="CA197" s="352">
        <f t="shared" ca="1" si="100"/>
        <v>65182.251960000016</v>
      </c>
      <c r="CB197" s="352">
        <f t="shared" ca="1" si="100"/>
        <v>65182.251960000016</v>
      </c>
      <c r="CC197" s="352">
        <f t="shared" ca="1" si="100"/>
        <v>65182.251960000016</v>
      </c>
      <c r="CD197" s="352">
        <f t="shared" ca="1" si="100"/>
        <v>65182.251960000016</v>
      </c>
      <c r="CE197" s="352">
        <f t="shared" ca="1" si="100"/>
        <v>65182.251960000016</v>
      </c>
      <c r="CF197" s="352">
        <f t="shared" ca="1" si="100"/>
        <v>65182.251960000016</v>
      </c>
      <c r="CG197" s="352">
        <f t="shared" ca="1" si="101"/>
        <v>65182.251960000016</v>
      </c>
      <c r="CH197" s="352">
        <f t="shared" ca="1" si="101"/>
        <v>65182.251960000016</v>
      </c>
      <c r="CI197" s="352">
        <f t="shared" ca="1" si="101"/>
        <v>65182.251960000016</v>
      </c>
      <c r="CJ197" s="352">
        <f t="shared" ca="1" si="101"/>
        <v>65182.251960000016</v>
      </c>
      <c r="CK197" s="352">
        <f t="shared" ca="1" si="101"/>
        <v>68441.364558000016</v>
      </c>
      <c r="CL197" s="352">
        <f t="shared" ca="1" si="101"/>
        <v>68441.364558000016</v>
      </c>
      <c r="CM197" s="352">
        <f t="shared" ca="1" si="101"/>
        <v>68441.364558000016</v>
      </c>
      <c r="CN197" s="352">
        <f t="shared" ca="1" si="101"/>
        <v>68441.364558000016</v>
      </c>
      <c r="CO197" s="352">
        <f t="shared" ca="1" si="101"/>
        <v>68441.364558000016</v>
      </c>
      <c r="CP197" s="352">
        <f t="shared" ca="1" si="101"/>
        <v>68441.364558000016</v>
      </c>
      <c r="CQ197" s="352">
        <f t="shared" ca="1" si="102"/>
        <v>68441.364558000016</v>
      </c>
      <c r="CR197" s="352">
        <f t="shared" ca="1" si="102"/>
        <v>68441.364558000016</v>
      </c>
      <c r="CS197" s="352">
        <f t="shared" ca="1" si="102"/>
        <v>68441.364558000016</v>
      </c>
      <c r="CT197" s="352">
        <f t="shared" ca="1" si="102"/>
        <v>68441.364558000016</v>
      </c>
      <c r="CU197" s="352">
        <f t="shared" ca="1" si="102"/>
        <v>68441.364558000016</v>
      </c>
      <c r="CV197" s="352">
        <f t="shared" ca="1" si="102"/>
        <v>68441.364558000016</v>
      </c>
      <c r="CW197" s="352">
        <f t="shared" ca="1" si="102"/>
        <v>71863.432785900019</v>
      </c>
      <c r="CX197" s="352">
        <f t="shared" ca="1" si="102"/>
        <v>71863.432785900019</v>
      </c>
      <c r="CY197" s="352">
        <f t="shared" ca="1" si="102"/>
        <v>71863.432785900019</v>
      </c>
      <c r="CZ197" s="352">
        <f t="shared" ca="1" si="102"/>
        <v>71863.432785900019</v>
      </c>
      <c r="DA197" s="352">
        <f t="shared" ca="1" si="103"/>
        <v>71863.432785900019</v>
      </c>
      <c r="DB197" s="352">
        <f t="shared" ca="1" si="103"/>
        <v>71863.432785900019</v>
      </c>
      <c r="DC197" s="352">
        <f t="shared" ca="1" si="103"/>
        <v>71863.432785900019</v>
      </c>
      <c r="DD197" s="352">
        <f t="shared" ca="1" si="103"/>
        <v>71863.432785900019</v>
      </c>
      <c r="DE197" s="352">
        <f t="shared" ca="1" si="103"/>
        <v>71863.432785900019</v>
      </c>
      <c r="DF197" s="352">
        <f t="shared" ca="1" si="103"/>
        <v>71863.432785900019</v>
      </c>
      <c r="DG197" s="352">
        <f t="shared" ca="1" si="103"/>
        <v>71863.432785900019</v>
      </c>
      <c r="DH197" s="352">
        <f t="shared" ca="1" si="103"/>
        <v>71863.432785900019</v>
      </c>
      <c r="DI197" s="352">
        <f t="shared" ca="1" si="103"/>
        <v>75456.604425195037</v>
      </c>
      <c r="DJ197" s="352">
        <f t="shared" ca="1" si="103"/>
        <v>75456.604425195037</v>
      </c>
      <c r="DK197" s="352">
        <f t="shared" ca="1" si="104"/>
        <v>75456.604425195037</v>
      </c>
      <c r="DL197" s="352">
        <f t="shared" ca="1" si="104"/>
        <v>75456.604425195037</v>
      </c>
      <c r="DM197" s="352">
        <f t="shared" ca="1" si="104"/>
        <v>75456.604425195037</v>
      </c>
      <c r="DN197" s="352">
        <f t="shared" ca="1" si="104"/>
        <v>75456.604425195037</v>
      </c>
      <c r="DO197" s="352">
        <f t="shared" ca="1" si="104"/>
        <v>75456.604425195037</v>
      </c>
      <c r="DP197" s="352">
        <f t="shared" ca="1" si="104"/>
        <v>75456.604425195037</v>
      </c>
      <c r="DQ197" s="352">
        <f t="shared" ca="1" si="104"/>
        <v>75456.604425195037</v>
      </c>
      <c r="DR197" s="352">
        <f t="shared" ca="1" si="104"/>
        <v>75456.604425195037</v>
      </c>
      <c r="DS197" s="352">
        <f t="shared" ca="1" si="104"/>
        <v>75456.604425195037</v>
      </c>
      <c r="DT197" s="352">
        <f t="shared" ca="1" si="104"/>
        <v>75456.604425195037</v>
      </c>
      <c r="DU197" s="352">
        <f t="shared" ca="1" si="105"/>
        <v>79229.434646454771</v>
      </c>
      <c r="DV197" s="352">
        <f t="shared" ca="1" si="105"/>
        <v>79229.434646454771</v>
      </c>
      <c r="DW197" s="352">
        <f t="shared" ca="1" si="105"/>
        <v>79229.434646454771</v>
      </c>
      <c r="DX197" s="352">
        <f t="shared" ca="1" si="105"/>
        <v>79229.434646454771</v>
      </c>
      <c r="DY197" s="352">
        <f t="shared" ca="1" si="105"/>
        <v>79229.434646454771</v>
      </c>
      <c r="DZ197" s="352">
        <f t="shared" ca="1" si="105"/>
        <v>79229.434646454771</v>
      </c>
      <c r="EA197" s="352">
        <f t="shared" ca="1" si="105"/>
        <v>79229.434646454771</v>
      </c>
      <c r="EB197" s="352">
        <f t="shared" ca="1" si="105"/>
        <v>79229.434646454771</v>
      </c>
      <c r="EC197" s="352">
        <f t="shared" ca="1" si="105"/>
        <v>79229.434646454771</v>
      </c>
      <c r="ED197" s="352">
        <f t="shared" ca="1" si="105"/>
        <v>79229.434646454771</v>
      </c>
      <c r="EE197" s="352">
        <f t="shared" ca="1" si="106"/>
        <v>79229.434646454771</v>
      </c>
      <c r="EF197" s="352">
        <f t="shared" ca="1" si="106"/>
        <v>79229.434646454771</v>
      </c>
      <c r="EG197" s="352">
        <f t="shared" ca="1" si="106"/>
        <v>83190.906378777509</v>
      </c>
      <c r="EH197" s="352">
        <f t="shared" ca="1" si="106"/>
        <v>83190.906378777509</v>
      </c>
      <c r="EI197" s="352">
        <f t="shared" ca="1" si="106"/>
        <v>83190.906378777509</v>
      </c>
      <c r="EJ197" s="352">
        <f t="shared" ca="1" si="106"/>
        <v>83190.906378777509</v>
      </c>
      <c r="EK197" s="352">
        <f t="shared" ca="1" si="106"/>
        <v>83190.906378777509</v>
      </c>
      <c r="EL197" s="352">
        <f t="shared" ca="1" si="106"/>
        <v>83190.906378777509</v>
      </c>
      <c r="EM197" s="352">
        <f t="shared" ca="1" si="106"/>
        <v>83190.906378777509</v>
      </c>
      <c r="EN197" s="352">
        <f t="shared" ca="1" si="106"/>
        <v>83190.906378777509</v>
      </c>
      <c r="EO197" s="352">
        <f t="shared" ca="1" si="107"/>
        <v>83190.906378777509</v>
      </c>
      <c r="EP197" s="352">
        <f t="shared" ca="1" si="107"/>
        <v>83190.906378777509</v>
      </c>
      <c r="EQ197" s="352">
        <f t="shared" ca="1" si="107"/>
        <v>83190.906378777509</v>
      </c>
      <c r="ER197" s="352">
        <f t="shared" ca="1" si="107"/>
        <v>83190.906378777509</v>
      </c>
      <c r="ES197" s="352">
        <f t="shared" ca="1" si="107"/>
        <v>87350.451697716402</v>
      </c>
      <c r="ET197" s="352">
        <f t="shared" ca="1" si="107"/>
        <v>87350.451697716402</v>
      </c>
      <c r="EU197" s="352">
        <f t="shared" ca="1" si="107"/>
        <v>87350.451697716402</v>
      </c>
      <c r="EV197" s="352">
        <f t="shared" ca="1" si="107"/>
        <v>87350.451697716402</v>
      </c>
      <c r="EW197" s="352">
        <f t="shared" ca="1" si="107"/>
        <v>87350.451697716402</v>
      </c>
      <c r="EX197" s="352">
        <f t="shared" ca="1" si="107"/>
        <v>87350.451697716402</v>
      </c>
      <c r="EY197" s="352">
        <f t="shared" ca="1" si="108"/>
        <v>87350.451697716402</v>
      </c>
      <c r="EZ197" s="352">
        <f t="shared" ca="1" si="108"/>
        <v>87350.451697716402</v>
      </c>
      <c r="FA197" s="352">
        <f t="shared" ca="1" si="108"/>
        <v>87350.451697716402</v>
      </c>
      <c r="FB197" s="352">
        <f t="shared" ca="1" si="108"/>
        <v>87350.451697716402</v>
      </c>
      <c r="FC197" s="352">
        <f t="shared" ca="1" si="108"/>
        <v>87350.451697716402</v>
      </c>
      <c r="FD197" s="352">
        <f t="shared" ca="1" si="108"/>
        <v>87350.451697716402</v>
      </c>
      <c r="FE197" s="352">
        <f t="shared" ca="1" si="108"/>
        <v>91717.974282602227</v>
      </c>
      <c r="FF197" s="352">
        <f t="shared" ca="1" si="108"/>
        <v>91717.974282602227</v>
      </c>
      <c r="FG197" s="352">
        <f t="shared" ca="1" si="108"/>
        <v>91717.974282602227</v>
      </c>
      <c r="FH197" s="352">
        <f t="shared" ca="1" si="108"/>
        <v>91717.974282602227</v>
      </c>
      <c r="FI197" s="352">
        <f t="shared" ca="1" si="109"/>
        <v>91717.974282602227</v>
      </c>
      <c r="FJ197" s="352">
        <f t="shared" ca="1" si="109"/>
        <v>91717.974282602227</v>
      </c>
      <c r="FK197" s="352">
        <f t="shared" ca="1" si="109"/>
        <v>91717.974282602227</v>
      </c>
      <c r="FL197" s="352">
        <f t="shared" ca="1" si="109"/>
        <v>91717.974282602227</v>
      </c>
      <c r="FM197" s="352">
        <f t="shared" ca="1" si="109"/>
        <v>91717.974282602227</v>
      </c>
      <c r="FN197" s="352">
        <f t="shared" ca="1" si="109"/>
        <v>91717.974282602227</v>
      </c>
      <c r="FO197" s="352">
        <f t="shared" ca="1" si="109"/>
        <v>91717.974282602227</v>
      </c>
      <c r="FP197" s="352">
        <f t="shared" ca="1" si="109"/>
        <v>91717.974282602227</v>
      </c>
      <c r="FQ197" s="352">
        <f t="shared" ca="1" si="109"/>
        <v>0</v>
      </c>
      <c r="FR197" s="352">
        <f t="shared" ca="1" si="109"/>
        <v>0</v>
      </c>
      <c r="FS197" s="352">
        <f t="shared" ca="1" si="110"/>
        <v>0</v>
      </c>
      <c r="FT197" s="352">
        <f t="shared" ca="1" si="110"/>
        <v>0</v>
      </c>
      <c r="FU197" s="352">
        <f t="shared" ca="1" si="110"/>
        <v>0</v>
      </c>
      <c r="FV197" s="352">
        <f t="shared" ca="1" si="110"/>
        <v>0</v>
      </c>
      <c r="FW197" s="352">
        <f t="shared" ca="1" si="110"/>
        <v>0</v>
      </c>
      <c r="FX197" s="352">
        <f t="shared" ca="1" si="110"/>
        <v>0</v>
      </c>
      <c r="FY197" s="352">
        <f t="shared" ca="1" si="110"/>
        <v>0</v>
      </c>
      <c r="FZ197" s="352">
        <f t="shared" ca="1" si="110"/>
        <v>0</v>
      </c>
      <c r="GA197" s="352">
        <f t="shared" ca="1" si="110"/>
        <v>0</v>
      </c>
      <c r="GB197" s="352">
        <f t="shared" ca="1" si="110"/>
        <v>0</v>
      </c>
      <c r="GC197" s="352">
        <f t="shared" ca="1" si="111"/>
        <v>0</v>
      </c>
      <c r="GD197" s="352">
        <f t="shared" ca="1" si="111"/>
        <v>0</v>
      </c>
      <c r="GE197" s="352">
        <f t="shared" ca="1" si="111"/>
        <v>0</v>
      </c>
      <c r="GF197" s="352">
        <f t="shared" ca="1" si="111"/>
        <v>0</v>
      </c>
      <c r="GG197" s="352">
        <f t="shared" ca="1" si="111"/>
        <v>0</v>
      </c>
      <c r="GH197" s="352">
        <f t="shared" ca="1" si="111"/>
        <v>0</v>
      </c>
      <c r="GI197" s="352">
        <f t="shared" ca="1" si="111"/>
        <v>0</v>
      </c>
      <c r="GJ197" s="352">
        <f t="shared" ca="1" si="111"/>
        <v>0</v>
      </c>
      <c r="GK197" s="352">
        <f t="shared" ca="1" si="111"/>
        <v>0</v>
      </c>
      <c r="GL197" s="352">
        <f t="shared" ca="1" si="111"/>
        <v>0</v>
      </c>
      <c r="GM197" s="352">
        <f t="shared" ca="1" si="112"/>
        <v>0</v>
      </c>
      <c r="GN197" s="352">
        <f t="shared" ca="1" si="112"/>
        <v>0</v>
      </c>
      <c r="GO197" s="352">
        <f t="shared" ca="1" si="112"/>
        <v>0</v>
      </c>
      <c r="GP197" s="352">
        <f t="shared" ca="1" si="112"/>
        <v>0</v>
      </c>
      <c r="GQ197" s="352">
        <f t="shared" ca="1" si="112"/>
        <v>0</v>
      </c>
      <c r="GR197" s="352">
        <f t="shared" ca="1" si="112"/>
        <v>0</v>
      </c>
      <c r="GS197" s="352">
        <f t="shared" ca="1" si="112"/>
        <v>0</v>
      </c>
      <c r="GT197" s="352">
        <f t="shared" ca="1" si="112"/>
        <v>0</v>
      </c>
      <c r="GU197" s="352">
        <f t="shared" ca="1" si="112"/>
        <v>0</v>
      </c>
      <c r="GV197" s="352">
        <f t="shared" ca="1" si="112"/>
        <v>0</v>
      </c>
      <c r="GW197" s="352">
        <f t="shared" ca="1" si="113"/>
        <v>0</v>
      </c>
      <c r="GX197" s="352">
        <f t="shared" ca="1" si="113"/>
        <v>0</v>
      </c>
      <c r="GY197" s="352">
        <f t="shared" ca="1" si="113"/>
        <v>0</v>
      </c>
      <c r="GZ197" s="352">
        <f t="shared" ca="1" si="113"/>
        <v>0</v>
      </c>
      <c r="HA197" s="352">
        <f t="shared" ca="1" si="113"/>
        <v>0</v>
      </c>
      <c r="HB197" s="352">
        <f t="shared" ca="1" si="113"/>
        <v>0</v>
      </c>
      <c r="HC197" s="352">
        <f t="shared" ca="1" si="113"/>
        <v>0</v>
      </c>
      <c r="HD197" s="352">
        <f t="shared" ca="1" si="113"/>
        <v>0</v>
      </c>
      <c r="HE197" s="352">
        <f t="shared" ca="1" si="113"/>
        <v>0</v>
      </c>
      <c r="HF197" s="352">
        <f t="shared" ca="1" si="113"/>
        <v>0</v>
      </c>
      <c r="HG197" s="352">
        <f t="shared" ca="1" si="114"/>
        <v>0</v>
      </c>
      <c r="HH197" s="352">
        <f t="shared" ca="1" si="114"/>
        <v>0</v>
      </c>
      <c r="HI197" s="352">
        <f t="shared" ca="1" si="114"/>
        <v>0</v>
      </c>
      <c r="HJ197" s="352">
        <f t="shared" ca="1" si="114"/>
        <v>0</v>
      </c>
      <c r="HK197" s="352">
        <f t="shared" ca="1" si="114"/>
        <v>0</v>
      </c>
      <c r="HL197" s="352">
        <f t="shared" ca="1" si="114"/>
        <v>0</v>
      </c>
      <c r="HM197" s="352">
        <f t="shared" ca="1" si="114"/>
        <v>0</v>
      </c>
      <c r="HN197" s="352">
        <f t="shared" ca="1" si="114"/>
        <v>0</v>
      </c>
      <c r="HO197" s="352">
        <f t="shared" ca="1" si="114"/>
        <v>0</v>
      </c>
      <c r="HP197" s="352">
        <f t="shared" ca="1" si="114"/>
        <v>0</v>
      </c>
      <c r="HQ197" s="352">
        <f t="shared" ca="1" si="115"/>
        <v>0</v>
      </c>
      <c r="HR197" s="352">
        <f t="shared" ca="1" si="115"/>
        <v>0</v>
      </c>
      <c r="HS197" s="352">
        <f t="shared" ca="1" si="115"/>
        <v>0</v>
      </c>
      <c r="HT197" s="352">
        <f t="shared" ca="1" si="115"/>
        <v>0</v>
      </c>
      <c r="HU197" s="352">
        <f t="shared" ca="1" si="115"/>
        <v>0</v>
      </c>
      <c r="HV197" s="352">
        <f t="shared" ca="1" si="115"/>
        <v>0</v>
      </c>
      <c r="HW197" s="352">
        <f t="shared" ca="1" si="115"/>
        <v>0</v>
      </c>
      <c r="HX197" s="352">
        <f t="shared" ca="1" si="115"/>
        <v>0</v>
      </c>
      <c r="HY197" s="352">
        <f t="shared" ca="1" si="115"/>
        <v>0</v>
      </c>
      <c r="HZ197" s="352">
        <f t="shared" ca="1" si="115"/>
        <v>0</v>
      </c>
      <c r="IA197" s="352">
        <f t="shared" ca="1" si="115"/>
        <v>0</v>
      </c>
    </row>
    <row r="198" spans="2:235">
      <c r="B198" s="148">
        <v>5</v>
      </c>
      <c r="D198" s="38">
        <f t="shared" si="92"/>
        <v>25</v>
      </c>
      <c r="E198" s="352">
        <f t="shared" ca="1" si="93"/>
        <v>1520</v>
      </c>
      <c r="F198" s="352">
        <f t="shared" ca="1" si="93"/>
        <v>1520</v>
      </c>
      <c r="G198" s="352">
        <f t="shared" ca="1" si="93"/>
        <v>1520</v>
      </c>
      <c r="H198" s="352">
        <f t="shared" ca="1" si="93"/>
        <v>1520</v>
      </c>
      <c r="I198" s="352">
        <f t="shared" ca="1" si="93"/>
        <v>1520</v>
      </c>
      <c r="J198" s="352">
        <f t="shared" ca="1" si="93"/>
        <v>1520</v>
      </c>
      <c r="K198" s="352">
        <f t="shared" ca="1" si="93"/>
        <v>1520</v>
      </c>
      <c r="L198" s="352">
        <f t="shared" ca="1" si="93"/>
        <v>1520</v>
      </c>
      <c r="M198" s="352">
        <f t="shared" ca="1" si="93"/>
        <v>1520</v>
      </c>
      <c r="N198" s="352">
        <f t="shared" ca="1" si="93"/>
        <v>1520</v>
      </c>
      <c r="O198" s="352">
        <f t="shared" ca="1" si="94"/>
        <v>1520</v>
      </c>
      <c r="P198" s="352">
        <f t="shared" ca="1" si="94"/>
        <v>1520</v>
      </c>
      <c r="Q198" s="352">
        <f t="shared" ca="1" si="94"/>
        <v>1596</v>
      </c>
      <c r="R198" s="352">
        <f t="shared" ca="1" si="94"/>
        <v>1596</v>
      </c>
      <c r="S198" s="352">
        <f t="shared" ca="1" si="94"/>
        <v>1596</v>
      </c>
      <c r="T198" s="352">
        <f t="shared" ca="1" si="94"/>
        <v>1596</v>
      </c>
      <c r="U198" s="352">
        <f t="shared" ca="1" si="94"/>
        <v>1596</v>
      </c>
      <c r="V198" s="352">
        <f t="shared" ca="1" si="94"/>
        <v>1596</v>
      </c>
      <c r="W198" s="352">
        <f t="shared" ca="1" si="94"/>
        <v>1596</v>
      </c>
      <c r="X198" s="352">
        <f t="shared" ca="1" si="94"/>
        <v>1596</v>
      </c>
      <c r="Y198" s="352">
        <f t="shared" ca="1" si="95"/>
        <v>1596</v>
      </c>
      <c r="Z198" s="352">
        <f t="shared" ca="1" si="95"/>
        <v>1596</v>
      </c>
      <c r="AA198" s="352">
        <f t="shared" ca="1" si="95"/>
        <v>1596</v>
      </c>
      <c r="AB198" s="352">
        <f t="shared" ca="1" si="95"/>
        <v>1596</v>
      </c>
      <c r="AC198" s="352">
        <f t="shared" ca="1" si="95"/>
        <v>1675.8</v>
      </c>
      <c r="AD198" s="352">
        <f t="shared" ca="1" si="95"/>
        <v>1675.8</v>
      </c>
      <c r="AE198" s="352">
        <f t="shared" ca="1" si="95"/>
        <v>1675.8</v>
      </c>
      <c r="AF198" s="352">
        <f t="shared" ca="1" si="95"/>
        <v>1675.8</v>
      </c>
      <c r="AG198" s="352">
        <f t="shared" ca="1" si="95"/>
        <v>1675.8</v>
      </c>
      <c r="AH198" s="352">
        <f t="shared" ca="1" si="95"/>
        <v>1675.8</v>
      </c>
      <c r="AI198" s="352">
        <f t="shared" ca="1" si="96"/>
        <v>1675.8</v>
      </c>
      <c r="AJ198" s="352">
        <f t="shared" ca="1" si="96"/>
        <v>1675.8</v>
      </c>
      <c r="AK198" s="352">
        <f t="shared" ca="1" si="96"/>
        <v>1675.8</v>
      </c>
      <c r="AL198" s="352">
        <f t="shared" ca="1" si="96"/>
        <v>1675.8</v>
      </c>
      <c r="AM198" s="352">
        <f t="shared" ca="1" si="96"/>
        <v>1675.8</v>
      </c>
      <c r="AN198" s="352">
        <f t="shared" ca="1" si="96"/>
        <v>1675.8</v>
      </c>
      <c r="AO198" s="352">
        <f t="shared" ca="1" si="96"/>
        <v>1759.5900000000001</v>
      </c>
      <c r="AP198" s="352">
        <f t="shared" ca="1" si="96"/>
        <v>1759.5900000000001</v>
      </c>
      <c r="AQ198" s="352">
        <f t="shared" ca="1" si="96"/>
        <v>1759.5900000000001</v>
      </c>
      <c r="AR198" s="352">
        <f t="shared" ca="1" si="96"/>
        <v>1759.5900000000001</v>
      </c>
      <c r="AS198" s="352">
        <f t="shared" ca="1" si="97"/>
        <v>1759.5900000000001</v>
      </c>
      <c r="AT198" s="352">
        <f t="shared" ca="1" si="97"/>
        <v>1759.5900000000001</v>
      </c>
      <c r="AU198" s="352">
        <f t="shared" ca="1" si="97"/>
        <v>1759.5900000000001</v>
      </c>
      <c r="AV198" s="352">
        <f t="shared" ca="1" si="97"/>
        <v>1759.5900000000001</v>
      </c>
      <c r="AW198" s="352">
        <f t="shared" ca="1" si="97"/>
        <v>1759.5900000000001</v>
      </c>
      <c r="AX198" s="352">
        <f t="shared" ca="1" si="97"/>
        <v>1759.5900000000001</v>
      </c>
      <c r="AY198" s="352">
        <f t="shared" ca="1" si="97"/>
        <v>1759.5900000000001</v>
      </c>
      <c r="AZ198" s="352">
        <f t="shared" ca="1" si="97"/>
        <v>1759.5900000000001</v>
      </c>
      <c r="BA198" s="352">
        <f t="shared" ca="1" si="97"/>
        <v>1847.5695000000003</v>
      </c>
      <c r="BB198" s="352">
        <f t="shared" ca="1" si="97"/>
        <v>1847.5695000000003</v>
      </c>
      <c r="BC198" s="352">
        <f t="shared" ca="1" si="98"/>
        <v>1847.5695000000003</v>
      </c>
      <c r="BD198" s="352">
        <f t="shared" ca="1" si="98"/>
        <v>1847.5695000000003</v>
      </c>
      <c r="BE198" s="352">
        <f t="shared" ca="1" si="98"/>
        <v>1847.5695000000003</v>
      </c>
      <c r="BF198" s="352">
        <f t="shared" ca="1" si="98"/>
        <v>1847.5695000000003</v>
      </c>
      <c r="BG198" s="352">
        <f t="shared" ca="1" si="98"/>
        <v>1847.5695000000003</v>
      </c>
      <c r="BH198" s="352">
        <f t="shared" ca="1" si="98"/>
        <v>1847.5695000000003</v>
      </c>
      <c r="BI198" s="352">
        <f t="shared" ca="1" si="98"/>
        <v>1847.5695000000003</v>
      </c>
      <c r="BJ198" s="352">
        <f t="shared" ca="1" si="98"/>
        <v>1847.5695000000003</v>
      </c>
      <c r="BK198" s="352">
        <f t="shared" ca="1" si="98"/>
        <v>1847.5695000000003</v>
      </c>
      <c r="BL198" s="352">
        <f t="shared" ca="1" si="98"/>
        <v>1847.5695000000003</v>
      </c>
      <c r="BM198" s="352">
        <f t="shared" ca="1" si="99"/>
        <v>1939.9479750000005</v>
      </c>
      <c r="BN198" s="352">
        <f t="shared" ca="1" si="99"/>
        <v>1939.9479750000005</v>
      </c>
      <c r="BO198" s="352">
        <f t="shared" ca="1" si="99"/>
        <v>1939.9479750000005</v>
      </c>
      <c r="BP198" s="352">
        <f t="shared" ca="1" si="99"/>
        <v>1939.9479750000005</v>
      </c>
      <c r="BQ198" s="352">
        <f t="shared" ca="1" si="99"/>
        <v>1939.9479750000005</v>
      </c>
      <c r="BR198" s="352">
        <f t="shared" ca="1" si="99"/>
        <v>1939.9479750000005</v>
      </c>
      <c r="BS198" s="352">
        <f t="shared" ca="1" si="99"/>
        <v>1939.9479750000005</v>
      </c>
      <c r="BT198" s="352">
        <f t="shared" ca="1" si="99"/>
        <v>1939.9479750000005</v>
      </c>
      <c r="BU198" s="352">
        <f t="shared" ca="1" si="99"/>
        <v>1939.9479750000005</v>
      </c>
      <c r="BV198" s="352">
        <f t="shared" ca="1" si="99"/>
        <v>1939.9479750000005</v>
      </c>
      <c r="BW198" s="352">
        <f t="shared" ca="1" si="100"/>
        <v>1939.9479750000005</v>
      </c>
      <c r="BX198" s="352">
        <f t="shared" ca="1" si="100"/>
        <v>1939.9479750000005</v>
      </c>
      <c r="BY198" s="352">
        <f t="shared" ca="1" si="100"/>
        <v>2036.9453737500005</v>
      </c>
      <c r="BZ198" s="352">
        <f t="shared" ca="1" si="100"/>
        <v>2036.9453737500005</v>
      </c>
      <c r="CA198" s="352">
        <f t="shared" ca="1" si="100"/>
        <v>2036.9453737500005</v>
      </c>
      <c r="CB198" s="352">
        <f t="shared" ca="1" si="100"/>
        <v>2036.9453737500005</v>
      </c>
      <c r="CC198" s="352">
        <f t="shared" ca="1" si="100"/>
        <v>2036.9453737500005</v>
      </c>
      <c r="CD198" s="352">
        <f t="shared" ca="1" si="100"/>
        <v>2036.9453737500005</v>
      </c>
      <c r="CE198" s="352">
        <f t="shared" ca="1" si="100"/>
        <v>2036.9453737500005</v>
      </c>
      <c r="CF198" s="352">
        <f t="shared" ca="1" si="100"/>
        <v>2036.9453737500005</v>
      </c>
      <c r="CG198" s="352">
        <f t="shared" ca="1" si="101"/>
        <v>2036.9453737500005</v>
      </c>
      <c r="CH198" s="352">
        <f t="shared" ca="1" si="101"/>
        <v>2036.9453737500005</v>
      </c>
      <c r="CI198" s="352">
        <f t="shared" ca="1" si="101"/>
        <v>2036.9453737500005</v>
      </c>
      <c r="CJ198" s="352">
        <f t="shared" ca="1" si="101"/>
        <v>2036.9453737500005</v>
      </c>
      <c r="CK198" s="352">
        <f t="shared" ca="1" si="101"/>
        <v>2138.7926424375005</v>
      </c>
      <c r="CL198" s="352">
        <f t="shared" ca="1" si="101"/>
        <v>2138.7926424375005</v>
      </c>
      <c r="CM198" s="352">
        <f t="shared" ca="1" si="101"/>
        <v>2138.7926424375005</v>
      </c>
      <c r="CN198" s="352">
        <f t="shared" ca="1" si="101"/>
        <v>2138.7926424375005</v>
      </c>
      <c r="CO198" s="352">
        <f t="shared" ca="1" si="101"/>
        <v>2138.7926424375005</v>
      </c>
      <c r="CP198" s="352">
        <f t="shared" ca="1" si="101"/>
        <v>2138.7926424375005</v>
      </c>
      <c r="CQ198" s="352">
        <f t="shared" ca="1" si="102"/>
        <v>2138.7926424375005</v>
      </c>
      <c r="CR198" s="352">
        <f t="shared" ca="1" si="102"/>
        <v>2138.7926424375005</v>
      </c>
      <c r="CS198" s="352">
        <f t="shared" ca="1" si="102"/>
        <v>2138.7926424375005</v>
      </c>
      <c r="CT198" s="352">
        <f t="shared" ca="1" si="102"/>
        <v>2138.7926424375005</v>
      </c>
      <c r="CU198" s="352">
        <f t="shared" ca="1" si="102"/>
        <v>2138.7926424375005</v>
      </c>
      <c r="CV198" s="352">
        <f t="shared" ca="1" si="102"/>
        <v>2138.7926424375005</v>
      </c>
      <c r="CW198" s="352">
        <f t="shared" ca="1" si="102"/>
        <v>2245.7322745593756</v>
      </c>
      <c r="CX198" s="352">
        <f t="shared" ca="1" si="102"/>
        <v>2245.7322745593756</v>
      </c>
      <c r="CY198" s="352">
        <f t="shared" ca="1" si="102"/>
        <v>2245.7322745593756</v>
      </c>
      <c r="CZ198" s="352">
        <f t="shared" ca="1" si="102"/>
        <v>2245.7322745593756</v>
      </c>
      <c r="DA198" s="352">
        <f t="shared" ca="1" si="103"/>
        <v>2245.7322745593756</v>
      </c>
      <c r="DB198" s="352">
        <f t="shared" ca="1" si="103"/>
        <v>2245.7322745593756</v>
      </c>
      <c r="DC198" s="352">
        <f t="shared" ca="1" si="103"/>
        <v>2245.7322745593756</v>
      </c>
      <c r="DD198" s="352">
        <f t="shared" ca="1" si="103"/>
        <v>2245.7322745593756</v>
      </c>
      <c r="DE198" s="352">
        <f t="shared" ca="1" si="103"/>
        <v>2245.7322745593756</v>
      </c>
      <c r="DF198" s="352">
        <f t="shared" ca="1" si="103"/>
        <v>2245.7322745593756</v>
      </c>
      <c r="DG198" s="352">
        <f t="shared" ca="1" si="103"/>
        <v>2245.7322745593756</v>
      </c>
      <c r="DH198" s="352">
        <f t="shared" ca="1" si="103"/>
        <v>2245.7322745593756</v>
      </c>
      <c r="DI198" s="352">
        <f t="shared" ca="1" si="103"/>
        <v>2358.0188882873449</v>
      </c>
      <c r="DJ198" s="352">
        <f t="shared" ca="1" si="103"/>
        <v>2358.0188882873449</v>
      </c>
      <c r="DK198" s="352">
        <f t="shared" ca="1" si="104"/>
        <v>2358.0188882873449</v>
      </c>
      <c r="DL198" s="352">
        <f t="shared" ca="1" si="104"/>
        <v>2358.0188882873449</v>
      </c>
      <c r="DM198" s="352">
        <f t="shared" ca="1" si="104"/>
        <v>2358.0188882873449</v>
      </c>
      <c r="DN198" s="352">
        <f t="shared" ca="1" si="104"/>
        <v>2358.0188882873449</v>
      </c>
      <c r="DO198" s="352">
        <f t="shared" ca="1" si="104"/>
        <v>2358.0188882873449</v>
      </c>
      <c r="DP198" s="352">
        <f t="shared" ca="1" si="104"/>
        <v>2358.0188882873449</v>
      </c>
      <c r="DQ198" s="352">
        <f t="shared" ca="1" si="104"/>
        <v>2358.0188882873449</v>
      </c>
      <c r="DR198" s="352">
        <f t="shared" ca="1" si="104"/>
        <v>2358.0188882873449</v>
      </c>
      <c r="DS198" s="352">
        <f t="shared" ca="1" si="104"/>
        <v>2358.0188882873449</v>
      </c>
      <c r="DT198" s="352">
        <f t="shared" ca="1" si="104"/>
        <v>2358.0188882873449</v>
      </c>
      <c r="DU198" s="352">
        <f t="shared" ca="1" si="105"/>
        <v>2475.9198327017116</v>
      </c>
      <c r="DV198" s="352">
        <f t="shared" ca="1" si="105"/>
        <v>2475.9198327017116</v>
      </c>
      <c r="DW198" s="352">
        <f t="shared" ca="1" si="105"/>
        <v>2475.9198327017116</v>
      </c>
      <c r="DX198" s="352">
        <f t="shared" ca="1" si="105"/>
        <v>2475.9198327017116</v>
      </c>
      <c r="DY198" s="352">
        <f t="shared" ca="1" si="105"/>
        <v>2475.9198327017116</v>
      </c>
      <c r="DZ198" s="352">
        <f t="shared" ca="1" si="105"/>
        <v>2475.9198327017116</v>
      </c>
      <c r="EA198" s="352">
        <f t="shared" ca="1" si="105"/>
        <v>2475.9198327017116</v>
      </c>
      <c r="EB198" s="352">
        <f t="shared" ca="1" si="105"/>
        <v>2475.9198327017116</v>
      </c>
      <c r="EC198" s="352">
        <f t="shared" ca="1" si="105"/>
        <v>2475.9198327017116</v>
      </c>
      <c r="ED198" s="352">
        <f t="shared" ca="1" si="105"/>
        <v>2475.9198327017116</v>
      </c>
      <c r="EE198" s="352">
        <f t="shared" ca="1" si="106"/>
        <v>2475.9198327017116</v>
      </c>
      <c r="EF198" s="352">
        <f t="shared" ca="1" si="106"/>
        <v>2475.9198327017116</v>
      </c>
      <c r="EG198" s="352">
        <f t="shared" ca="1" si="106"/>
        <v>2599.7158243367971</v>
      </c>
      <c r="EH198" s="352">
        <f t="shared" ca="1" si="106"/>
        <v>2599.7158243367971</v>
      </c>
      <c r="EI198" s="352">
        <f t="shared" ca="1" si="106"/>
        <v>2599.7158243367971</v>
      </c>
      <c r="EJ198" s="352">
        <f t="shared" ca="1" si="106"/>
        <v>2599.7158243367971</v>
      </c>
      <c r="EK198" s="352">
        <f t="shared" ca="1" si="106"/>
        <v>2599.7158243367971</v>
      </c>
      <c r="EL198" s="352">
        <f t="shared" ca="1" si="106"/>
        <v>2599.7158243367971</v>
      </c>
      <c r="EM198" s="352">
        <f t="shared" ca="1" si="106"/>
        <v>2599.7158243367971</v>
      </c>
      <c r="EN198" s="352">
        <f t="shared" ca="1" si="106"/>
        <v>2599.7158243367971</v>
      </c>
      <c r="EO198" s="352">
        <f t="shared" ca="1" si="107"/>
        <v>2599.7158243367971</v>
      </c>
      <c r="EP198" s="352">
        <f t="shared" ca="1" si="107"/>
        <v>2599.7158243367971</v>
      </c>
      <c r="EQ198" s="352">
        <f t="shared" ca="1" si="107"/>
        <v>2599.7158243367971</v>
      </c>
      <c r="ER198" s="352">
        <f t="shared" ca="1" si="107"/>
        <v>2599.7158243367971</v>
      </c>
      <c r="ES198" s="352">
        <f t="shared" ca="1" si="107"/>
        <v>2729.7016155536376</v>
      </c>
      <c r="ET198" s="352">
        <f t="shared" ca="1" si="107"/>
        <v>2729.7016155536376</v>
      </c>
      <c r="EU198" s="352">
        <f t="shared" ca="1" si="107"/>
        <v>2729.7016155536376</v>
      </c>
      <c r="EV198" s="352">
        <f t="shared" ca="1" si="107"/>
        <v>2729.7016155536376</v>
      </c>
      <c r="EW198" s="352">
        <f t="shared" ca="1" si="107"/>
        <v>2729.7016155536376</v>
      </c>
      <c r="EX198" s="352">
        <f t="shared" ca="1" si="107"/>
        <v>2729.7016155536376</v>
      </c>
      <c r="EY198" s="352">
        <f t="shared" ca="1" si="108"/>
        <v>2729.7016155536376</v>
      </c>
      <c r="EZ198" s="352">
        <f t="shared" ca="1" si="108"/>
        <v>2729.7016155536376</v>
      </c>
      <c r="FA198" s="352">
        <f t="shared" ca="1" si="108"/>
        <v>2729.7016155536376</v>
      </c>
      <c r="FB198" s="352">
        <f t="shared" ca="1" si="108"/>
        <v>2729.7016155536376</v>
      </c>
      <c r="FC198" s="352">
        <f t="shared" ca="1" si="108"/>
        <v>2729.7016155536376</v>
      </c>
      <c r="FD198" s="352">
        <f t="shared" ca="1" si="108"/>
        <v>2729.7016155536376</v>
      </c>
      <c r="FE198" s="352">
        <f t="shared" ca="1" si="108"/>
        <v>2866.1866963313196</v>
      </c>
      <c r="FF198" s="352">
        <f t="shared" ca="1" si="108"/>
        <v>2866.1866963313196</v>
      </c>
      <c r="FG198" s="352">
        <f t="shared" ca="1" si="108"/>
        <v>2866.1866963313196</v>
      </c>
      <c r="FH198" s="352">
        <f t="shared" ca="1" si="108"/>
        <v>2866.1866963313196</v>
      </c>
      <c r="FI198" s="352">
        <f t="shared" ca="1" si="109"/>
        <v>2866.1866963313196</v>
      </c>
      <c r="FJ198" s="352">
        <f t="shared" ca="1" si="109"/>
        <v>2866.1866963313196</v>
      </c>
      <c r="FK198" s="352">
        <f t="shared" ca="1" si="109"/>
        <v>2866.1866963313196</v>
      </c>
      <c r="FL198" s="352">
        <f t="shared" ca="1" si="109"/>
        <v>2866.1866963313196</v>
      </c>
      <c r="FM198" s="352">
        <f t="shared" ca="1" si="109"/>
        <v>2866.1866963313196</v>
      </c>
      <c r="FN198" s="352">
        <f t="shared" ca="1" si="109"/>
        <v>2866.1866963313196</v>
      </c>
      <c r="FO198" s="352">
        <f t="shared" ca="1" si="109"/>
        <v>2866.1866963313196</v>
      </c>
      <c r="FP198" s="352">
        <f t="shared" ca="1" si="109"/>
        <v>2866.1866963313196</v>
      </c>
      <c r="FQ198" s="352">
        <f t="shared" ca="1" si="109"/>
        <v>0</v>
      </c>
      <c r="FR198" s="352">
        <f t="shared" ca="1" si="109"/>
        <v>0</v>
      </c>
      <c r="FS198" s="352">
        <f t="shared" ca="1" si="110"/>
        <v>0</v>
      </c>
      <c r="FT198" s="352">
        <f t="shared" ca="1" si="110"/>
        <v>0</v>
      </c>
      <c r="FU198" s="352">
        <f t="shared" ca="1" si="110"/>
        <v>0</v>
      </c>
      <c r="FV198" s="352">
        <f t="shared" ca="1" si="110"/>
        <v>0</v>
      </c>
      <c r="FW198" s="352">
        <f t="shared" ca="1" si="110"/>
        <v>0</v>
      </c>
      <c r="FX198" s="352">
        <f t="shared" ca="1" si="110"/>
        <v>0</v>
      </c>
      <c r="FY198" s="352">
        <f t="shared" ca="1" si="110"/>
        <v>0</v>
      </c>
      <c r="FZ198" s="352">
        <f t="shared" ca="1" si="110"/>
        <v>0</v>
      </c>
      <c r="GA198" s="352">
        <f t="shared" ca="1" si="110"/>
        <v>0</v>
      </c>
      <c r="GB198" s="352">
        <f t="shared" ca="1" si="110"/>
        <v>0</v>
      </c>
      <c r="GC198" s="352">
        <f t="shared" ca="1" si="111"/>
        <v>0</v>
      </c>
      <c r="GD198" s="352">
        <f t="shared" ca="1" si="111"/>
        <v>0</v>
      </c>
      <c r="GE198" s="352">
        <f t="shared" ca="1" si="111"/>
        <v>0</v>
      </c>
      <c r="GF198" s="352">
        <f t="shared" ca="1" si="111"/>
        <v>0</v>
      </c>
      <c r="GG198" s="352">
        <f t="shared" ca="1" si="111"/>
        <v>0</v>
      </c>
      <c r="GH198" s="352">
        <f t="shared" ca="1" si="111"/>
        <v>0</v>
      </c>
      <c r="GI198" s="352">
        <f t="shared" ca="1" si="111"/>
        <v>0</v>
      </c>
      <c r="GJ198" s="352">
        <f t="shared" ca="1" si="111"/>
        <v>0</v>
      </c>
      <c r="GK198" s="352">
        <f t="shared" ca="1" si="111"/>
        <v>0</v>
      </c>
      <c r="GL198" s="352">
        <f t="shared" ca="1" si="111"/>
        <v>0</v>
      </c>
      <c r="GM198" s="352">
        <f t="shared" ca="1" si="112"/>
        <v>0</v>
      </c>
      <c r="GN198" s="352">
        <f t="shared" ca="1" si="112"/>
        <v>0</v>
      </c>
      <c r="GO198" s="352">
        <f t="shared" ca="1" si="112"/>
        <v>0</v>
      </c>
      <c r="GP198" s="352">
        <f t="shared" ca="1" si="112"/>
        <v>0</v>
      </c>
      <c r="GQ198" s="352">
        <f t="shared" ca="1" si="112"/>
        <v>0</v>
      </c>
      <c r="GR198" s="352">
        <f t="shared" ca="1" si="112"/>
        <v>0</v>
      </c>
      <c r="GS198" s="352">
        <f t="shared" ca="1" si="112"/>
        <v>0</v>
      </c>
      <c r="GT198" s="352">
        <f t="shared" ca="1" si="112"/>
        <v>0</v>
      </c>
      <c r="GU198" s="352">
        <f t="shared" ca="1" si="112"/>
        <v>0</v>
      </c>
      <c r="GV198" s="352">
        <f t="shared" ca="1" si="112"/>
        <v>0</v>
      </c>
      <c r="GW198" s="352">
        <f t="shared" ca="1" si="113"/>
        <v>0</v>
      </c>
      <c r="GX198" s="352">
        <f t="shared" ca="1" si="113"/>
        <v>0</v>
      </c>
      <c r="GY198" s="352">
        <f t="shared" ca="1" si="113"/>
        <v>0</v>
      </c>
      <c r="GZ198" s="352">
        <f t="shared" ca="1" si="113"/>
        <v>0</v>
      </c>
      <c r="HA198" s="352">
        <f t="shared" ca="1" si="113"/>
        <v>0</v>
      </c>
      <c r="HB198" s="352">
        <f t="shared" ca="1" si="113"/>
        <v>0</v>
      </c>
      <c r="HC198" s="352">
        <f t="shared" ca="1" si="113"/>
        <v>0</v>
      </c>
      <c r="HD198" s="352">
        <f t="shared" ca="1" si="113"/>
        <v>0</v>
      </c>
      <c r="HE198" s="352">
        <f t="shared" ca="1" si="113"/>
        <v>0</v>
      </c>
      <c r="HF198" s="352">
        <f t="shared" ca="1" si="113"/>
        <v>0</v>
      </c>
      <c r="HG198" s="352">
        <f t="shared" ca="1" si="114"/>
        <v>0</v>
      </c>
      <c r="HH198" s="352">
        <f t="shared" ca="1" si="114"/>
        <v>0</v>
      </c>
      <c r="HI198" s="352">
        <f t="shared" ca="1" si="114"/>
        <v>0</v>
      </c>
      <c r="HJ198" s="352">
        <f t="shared" ca="1" si="114"/>
        <v>0</v>
      </c>
      <c r="HK198" s="352">
        <f t="shared" ca="1" si="114"/>
        <v>0</v>
      </c>
      <c r="HL198" s="352">
        <f t="shared" ca="1" si="114"/>
        <v>0</v>
      </c>
      <c r="HM198" s="352">
        <f t="shared" ca="1" si="114"/>
        <v>0</v>
      </c>
      <c r="HN198" s="352">
        <f t="shared" ca="1" si="114"/>
        <v>0</v>
      </c>
      <c r="HO198" s="352">
        <f t="shared" ca="1" si="114"/>
        <v>0</v>
      </c>
      <c r="HP198" s="352">
        <f t="shared" ca="1" si="114"/>
        <v>0</v>
      </c>
      <c r="HQ198" s="352">
        <f t="shared" ca="1" si="115"/>
        <v>0</v>
      </c>
      <c r="HR198" s="352">
        <f t="shared" ca="1" si="115"/>
        <v>0</v>
      </c>
      <c r="HS198" s="352">
        <f t="shared" ca="1" si="115"/>
        <v>0</v>
      </c>
      <c r="HT198" s="352">
        <f t="shared" ca="1" si="115"/>
        <v>0</v>
      </c>
      <c r="HU198" s="352">
        <f t="shared" ca="1" si="115"/>
        <v>0</v>
      </c>
      <c r="HV198" s="352">
        <f t="shared" ca="1" si="115"/>
        <v>0</v>
      </c>
      <c r="HW198" s="352">
        <f t="shared" ca="1" si="115"/>
        <v>0</v>
      </c>
      <c r="HX198" s="352">
        <f t="shared" ca="1" si="115"/>
        <v>0</v>
      </c>
      <c r="HY198" s="352">
        <f t="shared" ca="1" si="115"/>
        <v>0</v>
      </c>
      <c r="HZ198" s="352">
        <f t="shared" ca="1" si="115"/>
        <v>0</v>
      </c>
      <c r="IA198" s="352">
        <f t="shared" ca="1" si="115"/>
        <v>0</v>
      </c>
    </row>
    <row r="199" spans="2:235">
      <c r="B199" s="148">
        <v>6</v>
      </c>
      <c r="D199" s="38">
        <f t="shared" si="92"/>
        <v>2800</v>
      </c>
      <c r="E199" s="352">
        <f t="shared" ca="1" si="93"/>
        <v>85120</v>
      </c>
      <c r="F199" s="352">
        <f t="shared" ca="1" si="93"/>
        <v>85120</v>
      </c>
      <c r="G199" s="352">
        <f t="shared" ca="1" si="93"/>
        <v>85120</v>
      </c>
      <c r="H199" s="352">
        <f t="shared" ca="1" si="93"/>
        <v>85120</v>
      </c>
      <c r="I199" s="352">
        <f t="shared" ca="1" si="93"/>
        <v>85120</v>
      </c>
      <c r="J199" s="352">
        <f t="shared" ca="1" si="93"/>
        <v>85120</v>
      </c>
      <c r="K199" s="352">
        <f t="shared" ca="1" si="93"/>
        <v>85120</v>
      </c>
      <c r="L199" s="352">
        <f t="shared" ca="1" si="93"/>
        <v>85120</v>
      </c>
      <c r="M199" s="352">
        <f t="shared" ca="1" si="93"/>
        <v>85120</v>
      </c>
      <c r="N199" s="352">
        <f t="shared" ca="1" si="93"/>
        <v>85120</v>
      </c>
      <c r="O199" s="352">
        <f t="shared" ca="1" si="94"/>
        <v>85120</v>
      </c>
      <c r="P199" s="352">
        <f t="shared" ca="1" si="94"/>
        <v>85120</v>
      </c>
      <c r="Q199" s="352">
        <f t="shared" ca="1" si="94"/>
        <v>87673.599999999991</v>
      </c>
      <c r="R199" s="352">
        <f t="shared" ca="1" si="94"/>
        <v>87673.599999999991</v>
      </c>
      <c r="S199" s="352">
        <f t="shared" ca="1" si="94"/>
        <v>87673.599999999991</v>
      </c>
      <c r="T199" s="352">
        <f t="shared" ca="1" si="94"/>
        <v>87673.599999999991</v>
      </c>
      <c r="U199" s="352">
        <f t="shared" ca="1" si="94"/>
        <v>87673.599999999991</v>
      </c>
      <c r="V199" s="352">
        <f t="shared" ca="1" si="94"/>
        <v>87673.599999999991</v>
      </c>
      <c r="W199" s="352">
        <f t="shared" ca="1" si="94"/>
        <v>87673.599999999991</v>
      </c>
      <c r="X199" s="352">
        <f t="shared" ca="1" si="94"/>
        <v>87673.599999999991</v>
      </c>
      <c r="Y199" s="352">
        <f t="shared" ca="1" si="95"/>
        <v>87673.599999999991</v>
      </c>
      <c r="Z199" s="352">
        <f t="shared" ca="1" si="95"/>
        <v>87673.599999999991</v>
      </c>
      <c r="AA199" s="352">
        <f t="shared" ca="1" si="95"/>
        <v>87673.599999999991</v>
      </c>
      <c r="AB199" s="352">
        <f t="shared" ca="1" si="95"/>
        <v>87673.599999999991</v>
      </c>
      <c r="AC199" s="352">
        <f t="shared" ca="1" si="95"/>
        <v>90303.80799999999</v>
      </c>
      <c r="AD199" s="352">
        <f t="shared" ca="1" si="95"/>
        <v>90303.80799999999</v>
      </c>
      <c r="AE199" s="352">
        <f t="shared" ca="1" si="95"/>
        <v>90303.80799999999</v>
      </c>
      <c r="AF199" s="352">
        <f t="shared" ca="1" si="95"/>
        <v>90303.80799999999</v>
      </c>
      <c r="AG199" s="352">
        <f t="shared" ca="1" si="95"/>
        <v>90303.80799999999</v>
      </c>
      <c r="AH199" s="352">
        <f t="shared" ca="1" si="95"/>
        <v>90303.80799999999</v>
      </c>
      <c r="AI199" s="352">
        <f t="shared" ca="1" si="96"/>
        <v>90303.80799999999</v>
      </c>
      <c r="AJ199" s="352">
        <f t="shared" ca="1" si="96"/>
        <v>90303.80799999999</v>
      </c>
      <c r="AK199" s="352">
        <f t="shared" ca="1" si="96"/>
        <v>90303.80799999999</v>
      </c>
      <c r="AL199" s="352">
        <f t="shared" ca="1" si="96"/>
        <v>90303.80799999999</v>
      </c>
      <c r="AM199" s="352">
        <f t="shared" ca="1" si="96"/>
        <v>90303.80799999999</v>
      </c>
      <c r="AN199" s="352">
        <f t="shared" ca="1" si="96"/>
        <v>90303.80799999999</v>
      </c>
      <c r="AO199" s="352">
        <f t="shared" ca="1" si="96"/>
        <v>93012.92224</v>
      </c>
      <c r="AP199" s="352">
        <f t="shared" ca="1" si="96"/>
        <v>93012.92224</v>
      </c>
      <c r="AQ199" s="352">
        <f t="shared" ca="1" si="96"/>
        <v>93012.92224</v>
      </c>
      <c r="AR199" s="352">
        <f t="shared" ca="1" si="96"/>
        <v>93012.92224</v>
      </c>
      <c r="AS199" s="352">
        <f t="shared" ca="1" si="97"/>
        <v>93012.92224</v>
      </c>
      <c r="AT199" s="352">
        <f t="shared" ca="1" si="97"/>
        <v>93012.92224</v>
      </c>
      <c r="AU199" s="352">
        <f t="shared" ca="1" si="97"/>
        <v>93012.92224</v>
      </c>
      <c r="AV199" s="352">
        <f t="shared" ca="1" si="97"/>
        <v>93012.92224</v>
      </c>
      <c r="AW199" s="352">
        <f t="shared" ca="1" si="97"/>
        <v>93012.92224</v>
      </c>
      <c r="AX199" s="352">
        <f t="shared" ca="1" si="97"/>
        <v>93012.92224</v>
      </c>
      <c r="AY199" s="352">
        <f t="shared" ca="1" si="97"/>
        <v>93012.92224</v>
      </c>
      <c r="AZ199" s="352">
        <f t="shared" ca="1" si="97"/>
        <v>93012.92224</v>
      </c>
      <c r="BA199" s="352">
        <f t="shared" ca="1" si="97"/>
        <v>95803.309907200019</v>
      </c>
      <c r="BB199" s="352">
        <f t="shared" ca="1" si="97"/>
        <v>95803.309907200019</v>
      </c>
      <c r="BC199" s="352">
        <f t="shared" ca="1" si="98"/>
        <v>95803.309907200019</v>
      </c>
      <c r="BD199" s="352">
        <f t="shared" ca="1" si="98"/>
        <v>95803.309907200019</v>
      </c>
      <c r="BE199" s="352">
        <f t="shared" ca="1" si="98"/>
        <v>95803.309907200019</v>
      </c>
      <c r="BF199" s="352">
        <f t="shared" ca="1" si="98"/>
        <v>95803.309907200019</v>
      </c>
      <c r="BG199" s="352">
        <f t="shared" ca="1" si="98"/>
        <v>95803.309907200019</v>
      </c>
      <c r="BH199" s="352">
        <f t="shared" ca="1" si="98"/>
        <v>95803.309907200019</v>
      </c>
      <c r="BI199" s="352">
        <f t="shared" ca="1" si="98"/>
        <v>95803.309907200019</v>
      </c>
      <c r="BJ199" s="352">
        <f t="shared" ca="1" si="98"/>
        <v>95803.309907200019</v>
      </c>
      <c r="BK199" s="352">
        <f t="shared" ca="1" si="98"/>
        <v>95803.309907200019</v>
      </c>
      <c r="BL199" s="352">
        <f t="shared" ca="1" si="98"/>
        <v>95803.309907200019</v>
      </c>
      <c r="BM199" s="352">
        <f t="shared" ca="1" si="99"/>
        <v>98677.409204415992</v>
      </c>
      <c r="BN199" s="352">
        <f t="shared" ca="1" si="99"/>
        <v>98677.409204415992</v>
      </c>
      <c r="BO199" s="352">
        <f t="shared" ca="1" si="99"/>
        <v>98677.409204415992</v>
      </c>
      <c r="BP199" s="352">
        <f t="shared" ca="1" si="99"/>
        <v>98677.409204415992</v>
      </c>
      <c r="BQ199" s="352">
        <f t="shared" ca="1" si="99"/>
        <v>98677.409204415992</v>
      </c>
      <c r="BR199" s="352">
        <f t="shared" ca="1" si="99"/>
        <v>98677.409204415992</v>
      </c>
      <c r="BS199" s="352">
        <f t="shared" ca="1" si="99"/>
        <v>98677.409204415992</v>
      </c>
      <c r="BT199" s="352">
        <f t="shared" ca="1" si="99"/>
        <v>98677.409204415992</v>
      </c>
      <c r="BU199" s="352">
        <f t="shared" ca="1" si="99"/>
        <v>98677.409204415992</v>
      </c>
      <c r="BV199" s="352">
        <f t="shared" ca="1" si="99"/>
        <v>98677.409204415992</v>
      </c>
      <c r="BW199" s="352">
        <f t="shared" ca="1" si="100"/>
        <v>98677.409204415992</v>
      </c>
      <c r="BX199" s="352">
        <f t="shared" ca="1" si="100"/>
        <v>98677.409204415992</v>
      </c>
      <c r="BY199" s="352">
        <f t="shared" ca="1" si="100"/>
        <v>101637.73148054849</v>
      </c>
      <c r="BZ199" s="352">
        <f t="shared" ca="1" si="100"/>
        <v>101637.73148054849</v>
      </c>
      <c r="CA199" s="352">
        <f t="shared" ca="1" si="100"/>
        <v>101637.73148054849</v>
      </c>
      <c r="CB199" s="352">
        <f t="shared" ca="1" si="100"/>
        <v>101637.73148054849</v>
      </c>
      <c r="CC199" s="352">
        <f t="shared" ca="1" si="100"/>
        <v>101637.73148054849</v>
      </c>
      <c r="CD199" s="352">
        <f t="shared" ca="1" si="100"/>
        <v>101637.73148054849</v>
      </c>
      <c r="CE199" s="352">
        <f t="shared" ca="1" si="100"/>
        <v>101637.73148054849</v>
      </c>
      <c r="CF199" s="352">
        <f t="shared" ca="1" si="100"/>
        <v>101637.73148054849</v>
      </c>
      <c r="CG199" s="352">
        <f t="shared" ca="1" si="101"/>
        <v>101637.73148054849</v>
      </c>
      <c r="CH199" s="352">
        <f t="shared" ca="1" si="101"/>
        <v>101637.73148054849</v>
      </c>
      <c r="CI199" s="352">
        <f t="shared" ca="1" si="101"/>
        <v>101637.73148054849</v>
      </c>
      <c r="CJ199" s="352">
        <f t="shared" ca="1" si="101"/>
        <v>101637.73148054849</v>
      </c>
      <c r="CK199" s="352">
        <f t="shared" ca="1" si="101"/>
        <v>104686.86342496495</v>
      </c>
      <c r="CL199" s="352">
        <f t="shared" ca="1" si="101"/>
        <v>104686.86342496495</v>
      </c>
      <c r="CM199" s="352">
        <f t="shared" ca="1" si="101"/>
        <v>104686.86342496495</v>
      </c>
      <c r="CN199" s="352">
        <f t="shared" ca="1" si="101"/>
        <v>104686.86342496495</v>
      </c>
      <c r="CO199" s="352">
        <f t="shared" ca="1" si="101"/>
        <v>104686.86342496495</v>
      </c>
      <c r="CP199" s="352">
        <f t="shared" ca="1" si="101"/>
        <v>104686.86342496495</v>
      </c>
      <c r="CQ199" s="352">
        <f t="shared" ca="1" si="102"/>
        <v>104686.86342496495</v>
      </c>
      <c r="CR199" s="352">
        <f t="shared" ca="1" si="102"/>
        <v>104686.86342496495</v>
      </c>
      <c r="CS199" s="352">
        <f t="shared" ca="1" si="102"/>
        <v>104686.86342496495</v>
      </c>
      <c r="CT199" s="352">
        <f t="shared" ca="1" si="102"/>
        <v>104686.86342496495</v>
      </c>
      <c r="CU199" s="352">
        <f t="shared" ca="1" si="102"/>
        <v>104686.86342496495</v>
      </c>
      <c r="CV199" s="352">
        <f t="shared" ca="1" si="102"/>
        <v>104686.86342496495</v>
      </c>
      <c r="CW199" s="352">
        <f t="shared" ca="1" si="102"/>
        <v>107827.4693277139</v>
      </c>
      <c r="CX199" s="352">
        <f t="shared" ca="1" si="102"/>
        <v>107827.4693277139</v>
      </c>
      <c r="CY199" s="352">
        <f t="shared" ca="1" si="102"/>
        <v>107827.4693277139</v>
      </c>
      <c r="CZ199" s="352">
        <f t="shared" ca="1" si="102"/>
        <v>107827.4693277139</v>
      </c>
      <c r="DA199" s="352">
        <f t="shared" ca="1" si="103"/>
        <v>107827.4693277139</v>
      </c>
      <c r="DB199" s="352">
        <f t="shared" ca="1" si="103"/>
        <v>107827.4693277139</v>
      </c>
      <c r="DC199" s="352">
        <f t="shared" ca="1" si="103"/>
        <v>107827.4693277139</v>
      </c>
      <c r="DD199" s="352">
        <f t="shared" ca="1" si="103"/>
        <v>107827.4693277139</v>
      </c>
      <c r="DE199" s="352">
        <f t="shared" ca="1" si="103"/>
        <v>107827.4693277139</v>
      </c>
      <c r="DF199" s="352">
        <f t="shared" ca="1" si="103"/>
        <v>107827.4693277139</v>
      </c>
      <c r="DG199" s="352">
        <f t="shared" ca="1" si="103"/>
        <v>107827.4693277139</v>
      </c>
      <c r="DH199" s="352">
        <f t="shared" ca="1" si="103"/>
        <v>107827.4693277139</v>
      </c>
      <c r="DI199" s="352">
        <f t="shared" ca="1" si="103"/>
        <v>111062.29340754532</v>
      </c>
      <c r="DJ199" s="352">
        <f t="shared" ca="1" si="103"/>
        <v>111062.29340754532</v>
      </c>
      <c r="DK199" s="352">
        <f t="shared" ca="1" si="104"/>
        <v>111062.29340754532</v>
      </c>
      <c r="DL199" s="352">
        <f t="shared" ca="1" si="104"/>
        <v>111062.29340754532</v>
      </c>
      <c r="DM199" s="352">
        <f t="shared" ca="1" si="104"/>
        <v>111062.29340754532</v>
      </c>
      <c r="DN199" s="352">
        <f t="shared" ca="1" si="104"/>
        <v>111062.29340754532</v>
      </c>
      <c r="DO199" s="352">
        <f t="shared" ca="1" si="104"/>
        <v>111062.29340754532</v>
      </c>
      <c r="DP199" s="352">
        <f t="shared" ca="1" si="104"/>
        <v>111062.29340754532</v>
      </c>
      <c r="DQ199" s="352">
        <f t="shared" ca="1" si="104"/>
        <v>111062.29340754532</v>
      </c>
      <c r="DR199" s="352">
        <f t="shared" ca="1" si="104"/>
        <v>111062.29340754532</v>
      </c>
      <c r="DS199" s="352">
        <f t="shared" ca="1" si="104"/>
        <v>111062.29340754532</v>
      </c>
      <c r="DT199" s="352">
        <f t="shared" ca="1" si="104"/>
        <v>111062.29340754532</v>
      </c>
      <c r="DU199" s="352">
        <f t="shared" ca="1" si="105"/>
        <v>114394.16220977168</v>
      </c>
      <c r="DV199" s="352">
        <f t="shared" ca="1" si="105"/>
        <v>114394.16220977168</v>
      </c>
      <c r="DW199" s="352">
        <f t="shared" ca="1" si="105"/>
        <v>114394.16220977168</v>
      </c>
      <c r="DX199" s="352">
        <f t="shared" ca="1" si="105"/>
        <v>114394.16220977168</v>
      </c>
      <c r="DY199" s="352">
        <f t="shared" ca="1" si="105"/>
        <v>114394.16220977168</v>
      </c>
      <c r="DZ199" s="352">
        <f t="shared" ca="1" si="105"/>
        <v>114394.16220977168</v>
      </c>
      <c r="EA199" s="352">
        <f t="shared" ca="1" si="105"/>
        <v>114394.16220977168</v>
      </c>
      <c r="EB199" s="352">
        <f t="shared" ca="1" si="105"/>
        <v>114394.16220977168</v>
      </c>
      <c r="EC199" s="352">
        <f t="shared" ca="1" si="105"/>
        <v>114394.16220977168</v>
      </c>
      <c r="ED199" s="352">
        <f t="shared" ca="1" si="105"/>
        <v>114394.16220977168</v>
      </c>
      <c r="EE199" s="352">
        <f t="shared" ca="1" si="106"/>
        <v>114394.16220977168</v>
      </c>
      <c r="EF199" s="352">
        <f t="shared" ca="1" si="106"/>
        <v>114394.16220977168</v>
      </c>
      <c r="EG199" s="352">
        <f t="shared" ca="1" si="106"/>
        <v>117825.98707606483</v>
      </c>
      <c r="EH199" s="352">
        <f t="shared" ca="1" si="106"/>
        <v>117825.98707606483</v>
      </c>
      <c r="EI199" s="352">
        <f t="shared" ca="1" si="106"/>
        <v>117825.98707606483</v>
      </c>
      <c r="EJ199" s="352">
        <f t="shared" ca="1" si="106"/>
        <v>117825.98707606483</v>
      </c>
      <c r="EK199" s="352">
        <f t="shared" ca="1" si="106"/>
        <v>117825.98707606483</v>
      </c>
      <c r="EL199" s="352">
        <f t="shared" ca="1" si="106"/>
        <v>117825.98707606483</v>
      </c>
      <c r="EM199" s="352">
        <f t="shared" ca="1" si="106"/>
        <v>117825.98707606483</v>
      </c>
      <c r="EN199" s="352">
        <f t="shared" ca="1" si="106"/>
        <v>117825.98707606483</v>
      </c>
      <c r="EO199" s="352">
        <f t="shared" ca="1" si="107"/>
        <v>117825.98707606483</v>
      </c>
      <c r="EP199" s="352">
        <f t="shared" ca="1" si="107"/>
        <v>117825.98707606483</v>
      </c>
      <c r="EQ199" s="352">
        <f t="shared" ca="1" si="107"/>
        <v>117825.98707606483</v>
      </c>
      <c r="ER199" s="352">
        <f t="shared" ca="1" si="107"/>
        <v>117825.98707606483</v>
      </c>
      <c r="ES199" s="352">
        <f t="shared" ca="1" si="107"/>
        <v>121360.76668834678</v>
      </c>
      <c r="ET199" s="352">
        <f t="shared" ca="1" si="107"/>
        <v>121360.76668834678</v>
      </c>
      <c r="EU199" s="352">
        <f t="shared" ca="1" si="107"/>
        <v>121360.76668834678</v>
      </c>
      <c r="EV199" s="352">
        <f t="shared" ca="1" si="107"/>
        <v>121360.76668834678</v>
      </c>
      <c r="EW199" s="352">
        <f t="shared" ca="1" si="107"/>
        <v>121360.76668834678</v>
      </c>
      <c r="EX199" s="352">
        <f t="shared" ca="1" si="107"/>
        <v>121360.76668834678</v>
      </c>
      <c r="EY199" s="352">
        <f t="shared" ca="1" si="108"/>
        <v>121360.76668834678</v>
      </c>
      <c r="EZ199" s="352">
        <f t="shared" ca="1" si="108"/>
        <v>121360.76668834678</v>
      </c>
      <c r="FA199" s="352">
        <f t="shared" ca="1" si="108"/>
        <v>121360.76668834678</v>
      </c>
      <c r="FB199" s="352">
        <f t="shared" ca="1" si="108"/>
        <v>121360.76668834678</v>
      </c>
      <c r="FC199" s="352">
        <f t="shared" ca="1" si="108"/>
        <v>121360.76668834678</v>
      </c>
      <c r="FD199" s="352">
        <f t="shared" ca="1" si="108"/>
        <v>121360.76668834678</v>
      </c>
      <c r="FE199" s="352">
        <f t="shared" ca="1" si="108"/>
        <v>125001.58968899719</v>
      </c>
      <c r="FF199" s="352">
        <f t="shared" ca="1" si="108"/>
        <v>125001.58968899719</v>
      </c>
      <c r="FG199" s="352">
        <f t="shared" ca="1" si="108"/>
        <v>125001.58968899719</v>
      </c>
      <c r="FH199" s="352">
        <f t="shared" ca="1" si="108"/>
        <v>125001.58968899719</v>
      </c>
      <c r="FI199" s="352">
        <f t="shared" ca="1" si="109"/>
        <v>125001.58968899719</v>
      </c>
      <c r="FJ199" s="352">
        <f t="shared" ca="1" si="109"/>
        <v>125001.58968899719</v>
      </c>
      <c r="FK199" s="352">
        <f t="shared" ca="1" si="109"/>
        <v>125001.58968899719</v>
      </c>
      <c r="FL199" s="352">
        <f t="shared" ca="1" si="109"/>
        <v>125001.58968899719</v>
      </c>
      <c r="FM199" s="352">
        <f t="shared" ca="1" si="109"/>
        <v>125001.58968899719</v>
      </c>
      <c r="FN199" s="352">
        <f t="shared" ca="1" si="109"/>
        <v>125001.58968899719</v>
      </c>
      <c r="FO199" s="352">
        <f t="shared" ca="1" si="109"/>
        <v>125001.58968899719</v>
      </c>
      <c r="FP199" s="352">
        <f t="shared" ca="1" si="109"/>
        <v>125001.58968899719</v>
      </c>
      <c r="FQ199" s="352">
        <f t="shared" ca="1" si="109"/>
        <v>0</v>
      </c>
      <c r="FR199" s="352">
        <f t="shared" ca="1" si="109"/>
        <v>0</v>
      </c>
      <c r="FS199" s="352">
        <f t="shared" ca="1" si="110"/>
        <v>0</v>
      </c>
      <c r="FT199" s="352">
        <f t="shared" ca="1" si="110"/>
        <v>0</v>
      </c>
      <c r="FU199" s="352">
        <f t="shared" ca="1" si="110"/>
        <v>0</v>
      </c>
      <c r="FV199" s="352">
        <f t="shared" ca="1" si="110"/>
        <v>0</v>
      </c>
      <c r="FW199" s="352">
        <f t="shared" ca="1" si="110"/>
        <v>0</v>
      </c>
      <c r="FX199" s="352">
        <f t="shared" ca="1" si="110"/>
        <v>0</v>
      </c>
      <c r="FY199" s="352">
        <f t="shared" ca="1" si="110"/>
        <v>0</v>
      </c>
      <c r="FZ199" s="352">
        <f t="shared" ca="1" si="110"/>
        <v>0</v>
      </c>
      <c r="GA199" s="352">
        <f t="shared" ca="1" si="110"/>
        <v>0</v>
      </c>
      <c r="GB199" s="352">
        <f t="shared" ca="1" si="110"/>
        <v>0</v>
      </c>
      <c r="GC199" s="352">
        <f t="shared" ca="1" si="111"/>
        <v>0</v>
      </c>
      <c r="GD199" s="352">
        <f t="shared" ca="1" si="111"/>
        <v>0</v>
      </c>
      <c r="GE199" s="352">
        <f t="shared" ca="1" si="111"/>
        <v>0</v>
      </c>
      <c r="GF199" s="352">
        <f t="shared" ca="1" si="111"/>
        <v>0</v>
      </c>
      <c r="GG199" s="352">
        <f t="shared" ca="1" si="111"/>
        <v>0</v>
      </c>
      <c r="GH199" s="352">
        <f t="shared" ca="1" si="111"/>
        <v>0</v>
      </c>
      <c r="GI199" s="352">
        <f t="shared" ca="1" si="111"/>
        <v>0</v>
      </c>
      <c r="GJ199" s="352">
        <f t="shared" ca="1" si="111"/>
        <v>0</v>
      </c>
      <c r="GK199" s="352">
        <f t="shared" ca="1" si="111"/>
        <v>0</v>
      </c>
      <c r="GL199" s="352">
        <f t="shared" ca="1" si="111"/>
        <v>0</v>
      </c>
      <c r="GM199" s="352">
        <f t="shared" ca="1" si="112"/>
        <v>0</v>
      </c>
      <c r="GN199" s="352">
        <f t="shared" ca="1" si="112"/>
        <v>0</v>
      </c>
      <c r="GO199" s="352">
        <f t="shared" ca="1" si="112"/>
        <v>0</v>
      </c>
      <c r="GP199" s="352">
        <f t="shared" ca="1" si="112"/>
        <v>0</v>
      </c>
      <c r="GQ199" s="352">
        <f t="shared" ca="1" si="112"/>
        <v>0</v>
      </c>
      <c r="GR199" s="352">
        <f t="shared" ca="1" si="112"/>
        <v>0</v>
      </c>
      <c r="GS199" s="352">
        <f t="shared" ca="1" si="112"/>
        <v>0</v>
      </c>
      <c r="GT199" s="352">
        <f t="shared" ca="1" si="112"/>
        <v>0</v>
      </c>
      <c r="GU199" s="352">
        <f t="shared" ca="1" si="112"/>
        <v>0</v>
      </c>
      <c r="GV199" s="352">
        <f t="shared" ca="1" si="112"/>
        <v>0</v>
      </c>
      <c r="GW199" s="352">
        <f t="shared" ca="1" si="113"/>
        <v>0</v>
      </c>
      <c r="GX199" s="352">
        <f t="shared" ca="1" si="113"/>
        <v>0</v>
      </c>
      <c r="GY199" s="352">
        <f t="shared" ca="1" si="113"/>
        <v>0</v>
      </c>
      <c r="GZ199" s="352">
        <f t="shared" ca="1" si="113"/>
        <v>0</v>
      </c>
      <c r="HA199" s="352">
        <f t="shared" ca="1" si="113"/>
        <v>0</v>
      </c>
      <c r="HB199" s="352">
        <f t="shared" ca="1" si="113"/>
        <v>0</v>
      </c>
      <c r="HC199" s="352">
        <f t="shared" ca="1" si="113"/>
        <v>0</v>
      </c>
      <c r="HD199" s="352">
        <f t="shared" ca="1" si="113"/>
        <v>0</v>
      </c>
      <c r="HE199" s="352">
        <f t="shared" ca="1" si="113"/>
        <v>0</v>
      </c>
      <c r="HF199" s="352">
        <f t="shared" ca="1" si="113"/>
        <v>0</v>
      </c>
      <c r="HG199" s="352">
        <f t="shared" ca="1" si="114"/>
        <v>0</v>
      </c>
      <c r="HH199" s="352">
        <f t="shared" ca="1" si="114"/>
        <v>0</v>
      </c>
      <c r="HI199" s="352">
        <f t="shared" ca="1" si="114"/>
        <v>0</v>
      </c>
      <c r="HJ199" s="352">
        <f t="shared" ca="1" si="114"/>
        <v>0</v>
      </c>
      <c r="HK199" s="352">
        <f t="shared" ca="1" si="114"/>
        <v>0</v>
      </c>
      <c r="HL199" s="352">
        <f t="shared" ca="1" si="114"/>
        <v>0</v>
      </c>
      <c r="HM199" s="352">
        <f t="shared" ca="1" si="114"/>
        <v>0</v>
      </c>
      <c r="HN199" s="352">
        <f t="shared" ca="1" si="114"/>
        <v>0</v>
      </c>
      <c r="HO199" s="352">
        <f t="shared" ca="1" si="114"/>
        <v>0</v>
      </c>
      <c r="HP199" s="352">
        <f t="shared" ca="1" si="114"/>
        <v>0</v>
      </c>
      <c r="HQ199" s="352">
        <f t="shared" ca="1" si="115"/>
        <v>0</v>
      </c>
      <c r="HR199" s="352">
        <f t="shared" ca="1" si="115"/>
        <v>0</v>
      </c>
      <c r="HS199" s="352">
        <f t="shared" ca="1" si="115"/>
        <v>0</v>
      </c>
      <c r="HT199" s="352">
        <f t="shared" ca="1" si="115"/>
        <v>0</v>
      </c>
      <c r="HU199" s="352">
        <f t="shared" ca="1" si="115"/>
        <v>0</v>
      </c>
      <c r="HV199" s="352">
        <f t="shared" ca="1" si="115"/>
        <v>0</v>
      </c>
      <c r="HW199" s="352">
        <f t="shared" ca="1" si="115"/>
        <v>0</v>
      </c>
      <c r="HX199" s="352">
        <f t="shared" ca="1" si="115"/>
        <v>0</v>
      </c>
      <c r="HY199" s="352">
        <f t="shared" ca="1" si="115"/>
        <v>0</v>
      </c>
      <c r="HZ199" s="352">
        <f t="shared" ca="1" si="115"/>
        <v>0</v>
      </c>
      <c r="IA199" s="352">
        <f t="shared" ca="1" si="115"/>
        <v>0</v>
      </c>
    </row>
    <row r="200" spans="2:235">
      <c r="B200" s="148">
        <v>7</v>
      </c>
      <c r="D200" s="38">
        <f t="shared" si="92"/>
        <v>999</v>
      </c>
      <c r="E200" s="352">
        <f t="shared" ca="1" si="93"/>
        <v>60739.199999999997</v>
      </c>
      <c r="F200" s="352">
        <f t="shared" ca="1" si="93"/>
        <v>60739.199999999997</v>
      </c>
      <c r="G200" s="352">
        <f t="shared" ca="1" si="93"/>
        <v>60739.199999999997</v>
      </c>
      <c r="H200" s="352">
        <f t="shared" ca="1" si="93"/>
        <v>60739.199999999997</v>
      </c>
      <c r="I200" s="352">
        <f t="shared" ca="1" si="93"/>
        <v>60739.199999999997</v>
      </c>
      <c r="J200" s="352">
        <f t="shared" ca="1" si="93"/>
        <v>60739.199999999997</v>
      </c>
      <c r="K200" s="352">
        <f t="shared" ca="1" si="93"/>
        <v>60739.199999999997</v>
      </c>
      <c r="L200" s="352">
        <f t="shared" ca="1" si="93"/>
        <v>60739.199999999997</v>
      </c>
      <c r="M200" s="352">
        <f t="shared" ca="1" si="93"/>
        <v>60739.199999999997</v>
      </c>
      <c r="N200" s="352">
        <f t="shared" ca="1" si="93"/>
        <v>60739.199999999997</v>
      </c>
      <c r="O200" s="352">
        <f t="shared" ca="1" si="94"/>
        <v>60739.199999999997</v>
      </c>
      <c r="P200" s="352">
        <f t="shared" ca="1" si="94"/>
        <v>60739.199999999997</v>
      </c>
      <c r="Q200" s="352">
        <f t="shared" ca="1" si="94"/>
        <v>63776.159999999996</v>
      </c>
      <c r="R200" s="352">
        <f t="shared" ca="1" si="94"/>
        <v>63776.159999999996</v>
      </c>
      <c r="S200" s="352">
        <f t="shared" ca="1" si="94"/>
        <v>63776.159999999996</v>
      </c>
      <c r="T200" s="352">
        <f t="shared" ca="1" si="94"/>
        <v>63776.159999999996</v>
      </c>
      <c r="U200" s="352">
        <f t="shared" ca="1" si="94"/>
        <v>63776.159999999996</v>
      </c>
      <c r="V200" s="352">
        <f t="shared" ca="1" si="94"/>
        <v>63776.159999999996</v>
      </c>
      <c r="W200" s="352">
        <f t="shared" ca="1" si="94"/>
        <v>63776.159999999996</v>
      </c>
      <c r="X200" s="352">
        <f t="shared" ca="1" si="94"/>
        <v>63776.159999999996</v>
      </c>
      <c r="Y200" s="352">
        <f t="shared" ca="1" si="95"/>
        <v>63776.159999999996</v>
      </c>
      <c r="Z200" s="352">
        <f t="shared" ca="1" si="95"/>
        <v>63776.159999999996</v>
      </c>
      <c r="AA200" s="352">
        <f t="shared" ca="1" si="95"/>
        <v>63776.159999999996</v>
      </c>
      <c r="AB200" s="352">
        <f t="shared" ca="1" si="95"/>
        <v>63776.159999999996</v>
      </c>
      <c r="AC200" s="352">
        <f t="shared" ca="1" si="95"/>
        <v>66964.967999999993</v>
      </c>
      <c r="AD200" s="352">
        <f t="shared" ca="1" si="95"/>
        <v>66964.967999999993</v>
      </c>
      <c r="AE200" s="352">
        <f t="shared" ca="1" si="95"/>
        <v>66964.967999999993</v>
      </c>
      <c r="AF200" s="352">
        <f t="shared" ca="1" si="95"/>
        <v>66964.967999999993</v>
      </c>
      <c r="AG200" s="352">
        <f t="shared" ca="1" si="95"/>
        <v>66964.967999999993</v>
      </c>
      <c r="AH200" s="352">
        <f t="shared" ca="1" si="95"/>
        <v>66964.967999999993</v>
      </c>
      <c r="AI200" s="352">
        <f t="shared" ca="1" si="96"/>
        <v>66964.967999999993</v>
      </c>
      <c r="AJ200" s="352">
        <f t="shared" ca="1" si="96"/>
        <v>66964.967999999993</v>
      </c>
      <c r="AK200" s="352">
        <f t="shared" ca="1" si="96"/>
        <v>66964.967999999993</v>
      </c>
      <c r="AL200" s="352">
        <f t="shared" ca="1" si="96"/>
        <v>66964.967999999993</v>
      </c>
      <c r="AM200" s="352">
        <f t="shared" ca="1" si="96"/>
        <v>66964.967999999993</v>
      </c>
      <c r="AN200" s="352">
        <f t="shared" ca="1" si="96"/>
        <v>66964.967999999993</v>
      </c>
      <c r="AO200" s="352">
        <f t="shared" ca="1" si="96"/>
        <v>70313.216400000005</v>
      </c>
      <c r="AP200" s="352">
        <f t="shared" ca="1" si="96"/>
        <v>70313.216400000005</v>
      </c>
      <c r="AQ200" s="352">
        <f t="shared" ca="1" si="96"/>
        <v>70313.216400000005</v>
      </c>
      <c r="AR200" s="352">
        <f t="shared" ca="1" si="96"/>
        <v>70313.216400000005</v>
      </c>
      <c r="AS200" s="352">
        <f t="shared" ca="1" si="97"/>
        <v>70313.216400000005</v>
      </c>
      <c r="AT200" s="352">
        <f t="shared" ca="1" si="97"/>
        <v>70313.216400000005</v>
      </c>
      <c r="AU200" s="352">
        <f t="shared" ca="1" si="97"/>
        <v>70313.216400000005</v>
      </c>
      <c r="AV200" s="352">
        <f t="shared" ca="1" si="97"/>
        <v>70313.216400000005</v>
      </c>
      <c r="AW200" s="352">
        <f t="shared" ca="1" si="97"/>
        <v>70313.216400000005</v>
      </c>
      <c r="AX200" s="352">
        <f t="shared" ca="1" si="97"/>
        <v>70313.216400000005</v>
      </c>
      <c r="AY200" s="352">
        <f t="shared" ca="1" si="97"/>
        <v>70313.216400000005</v>
      </c>
      <c r="AZ200" s="352">
        <f t="shared" ca="1" si="97"/>
        <v>70313.216400000005</v>
      </c>
      <c r="BA200" s="352">
        <f t="shared" ca="1" si="97"/>
        <v>73828.877220000009</v>
      </c>
      <c r="BB200" s="352">
        <f t="shared" ca="1" si="97"/>
        <v>73828.877220000009</v>
      </c>
      <c r="BC200" s="352">
        <f t="shared" ca="1" si="98"/>
        <v>73828.877220000009</v>
      </c>
      <c r="BD200" s="352">
        <f t="shared" ca="1" si="98"/>
        <v>73828.877220000009</v>
      </c>
      <c r="BE200" s="352">
        <f t="shared" ca="1" si="98"/>
        <v>73828.877220000009</v>
      </c>
      <c r="BF200" s="352">
        <f t="shared" ca="1" si="98"/>
        <v>73828.877220000009</v>
      </c>
      <c r="BG200" s="352">
        <f t="shared" ca="1" si="98"/>
        <v>73828.877220000009</v>
      </c>
      <c r="BH200" s="352">
        <f t="shared" ca="1" si="98"/>
        <v>73828.877220000009</v>
      </c>
      <c r="BI200" s="352">
        <f t="shared" ca="1" si="98"/>
        <v>73828.877220000009</v>
      </c>
      <c r="BJ200" s="352">
        <f t="shared" ca="1" si="98"/>
        <v>73828.877220000009</v>
      </c>
      <c r="BK200" s="352">
        <f t="shared" ca="1" si="98"/>
        <v>73828.877220000009</v>
      </c>
      <c r="BL200" s="352">
        <f t="shared" ca="1" si="98"/>
        <v>73828.877220000009</v>
      </c>
      <c r="BM200" s="352">
        <f t="shared" ca="1" si="99"/>
        <v>77520.321081000016</v>
      </c>
      <c r="BN200" s="352">
        <f t="shared" ca="1" si="99"/>
        <v>77520.321081000016</v>
      </c>
      <c r="BO200" s="352">
        <f t="shared" ca="1" si="99"/>
        <v>77520.321081000016</v>
      </c>
      <c r="BP200" s="352">
        <f t="shared" ca="1" si="99"/>
        <v>77520.321081000016</v>
      </c>
      <c r="BQ200" s="352">
        <f t="shared" ca="1" si="99"/>
        <v>77520.321081000016</v>
      </c>
      <c r="BR200" s="352">
        <f t="shared" ca="1" si="99"/>
        <v>77520.321081000016</v>
      </c>
      <c r="BS200" s="352">
        <f t="shared" ca="1" si="99"/>
        <v>77520.321081000016</v>
      </c>
      <c r="BT200" s="352">
        <f t="shared" ca="1" si="99"/>
        <v>77520.321081000016</v>
      </c>
      <c r="BU200" s="352">
        <f t="shared" ca="1" si="99"/>
        <v>77520.321081000016</v>
      </c>
      <c r="BV200" s="352">
        <f t="shared" ca="1" si="99"/>
        <v>77520.321081000016</v>
      </c>
      <c r="BW200" s="352">
        <f t="shared" ca="1" si="100"/>
        <v>77520.321081000016</v>
      </c>
      <c r="BX200" s="352">
        <f t="shared" ca="1" si="100"/>
        <v>77520.321081000016</v>
      </c>
      <c r="BY200" s="352">
        <f t="shared" ca="1" si="100"/>
        <v>81396.337135050009</v>
      </c>
      <c r="BZ200" s="352">
        <f t="shared" ca="1" si="100"/>
        <v>81396.337135050009</v>
      </c>
      <c r="CA200" s="352">
        <f t="shared" ca="1" si="100"/>
        <v>81396.337135050009</v>
      </c>
      <c r="CB200" s="352">
        <f t="shared" ca="1" si="100"/>
        <v>81396.337135050009</v>
      </c>
      <c r="CC200" s="352">
        <f t="shared" ca="1" si="100"/>
        <v>81396.337135050009</v>
      </c>
      <c r="CD200" s="352">
        <f t="shared" ca="1" si="100"/>
        <v>81396.337135050009</v>
      </c>
      <c r="CE200" s="352">
        <f t="shared" ca="1" si="100"/>
        <v>81396.337135050009</v>
      </c>
      <c r="CF200" s="352">
        <f t="shared" ca="1" si="100"/>
        <v>81396.337135050009</v>
      </c>
      <c r="CG200" s="352">
        <f t="shared" ca="1" si="101"/>
        <v>81396.337135050009</v>
      </c>
      <c r="CH200" s="352">
        <f t="shared" ca="1" si="101"/>
        <v>81396.337135050009</v>
      </c>
      <c r="CI200" s="352">
        <f t="shared" ca="1" si="101"/>
        <v>81396.337135050009</v>
      </c>
      <c r="CJ200" s="352">
        <f t="shared" ca="1" si="101"/>
        <v>81396.337135050009</v>
      </c>
      <c r="CK200" s="352">
        <f t="shared" ca="1" si="101"/>
        <v>85466.153991802523</v>
      </c>
      <c r="CL200" s="352">
        <f t="shared" ca="1" si="101"/>
        <v>85466.153991802523</v>
      </c>
      <c r="CM200" s="352">
        <f t="shared" ca="1" si="101"/>
        <v>85466.153991802523</v>
      </c>
      <c r="CN200" s="352">
        <f t="shared" ca="1" si="101"/>
        <v>85466.153991802523</v>
      </c>
      <c r="CO200" s="352">
        <f t="shared" ca="1" si="101"/>
        <v>85466.153991802523</v>
      </c>
      <c r="CP200" s="352">
        <f t="shared" ca="1" si="101"/>
        <v>85466.153991802523</v>
      </c>
      <c r="CQ200" s="352">
        <f t="shared" ca="1" si="102"/>
        <v>85466.153991802523</v>
      </c>
      <c r="CR200" s="352">
        <f t="shared" ca="1" si="102"/>
        <v>85466.153991802523</v>
      </c>
      <c r="CS200" s="352">
        <f t="shared" ca="1" si="102"/>
        <v>85466.153991802523</v>
      </c>
      <c r="CT200" s="352">
        <f t="shared" ca="1" si="102"/>
        <v>85466.153991802523</v>
      </c>
      <c r="CU200" s="352">
        <f t="shared" ca="1" si="102"/>
        <v>85466.153991802523</v>
      </c>
      <c r="CV200" s="352">
        <f t="shared" ca="1" si="102"/>
        <v>85466.153991802523</v>
      </c>
      <c r="CW200" s="352">
        <f t="shared" ca="1" si="102"/>
        <v>89739.461691392644</v>
      </c>
      <c r="CX200" s="352">
        <f t="shared" ca="1" si="102"/>
        <v>89739.461691392644</v>
      </c>
      <c r="CY200" s="352">
        <f t="shared" ca="1" si="102"/>
        <v>89739.461691392644</v>
      </c>
      <c r="CZ200" s="352">
        <f t="shared" ca="1" si="102"/>
        <v>89739.461691392644</v>
      </c>
      <c r="DA200" s="352">
        <f t="shared" ca="1" si="103"/>
        <v>89739.461691392644</v>
      </c>
      <c r="DB200" s="352">
        <f t="shared" ca="1" si="103"/>
        <v>89739.461691392644</v>
      </c>
      <c r="DC200" s="352">
        <f t="shared" ca="1" si="103"/>
        <v>89739.461691392644</v>
      </c>
      <c r="DD200" s="352">
        <f t="shared" ca="1" si="103"/>
        <v>89739.461691392644</v>
      </c>
      <c r="DE200" s="352">
        <f t="shared" ca="1" si="103"/>
        <v>89739.461691392644</v>
      </c>
      <c r="DF200" s="352">
        <f t="shared" ca="1" si="103"/>
        <v>89739.461691392644</v>
      </c>
      <c r="DG200" s="352">
        <f t="shared" ca="1" si="103"/>
        <v>89739.461691392644</v>
      </c>
      <c r="DH200" s="352">
        <f t="shared" ca="1" si="103"/>
        <v>89739.461691392644</v>
      </c>
      <c r="DI200" s="352">
        <f t="shared" ca="1" si="103"/>
        <v>94226.434775962276</v>
      </c>
      <c r="DJ200" s="352">
        <f t="shared" ca="1" si="103"/>
        <v>94226.434775962276</v>
      </c>
      <c r="DK200" s="352">
        <f t="shared" ca="1" si="104"/>
        <v>94226.434775962276</v>
      </c>
      <c r="DL200" s="352">
        <f t="shared" ca="1" si="104"/>
        <v>94226.434775962276</v>
      </c>
      <c r="DM200" s="352">
        <f t="shared" ca="1" si="104"/>
        <v>94226.434775962276</v>
      </c>
      <c r="DN200" s="352">
        <f t="shared" ca="1" si="104"/>
        <v>94226.434775962276</v>
      </c>
      <c r="DO200" s="352">
        <f t="shared" ca="1" si="104"/>
        <v>94226.434775962276</v>
      </c>
      <c r="DP200" s="352">
        <f t="shared" ca="1" si="104"/>
        <v>94226.434775962276</v>
      </c>
      <c r="DQ200" s="352">
        <f t="shared" ca="1" si="104"/>
        <v>94226.434775962276</v>
      </c>
      <c r="DR200" s="352">
        <f t="shared" ca="1" si="104"/>
        <v>94226.434775962276</v>
      </c>
      <c r="DS200" s="352">
        <f t="shared" ca="1" si="104"/>
        <v>94226.434775962276</v>
      </c>
      <c r="DT200" s="352">
        <f t="shared" ca="1" si="104"/>
        <v>94226.434775962276</v>
      </c>
      <c r="DU200" s="352">
        <f t="shared" ca="1" si="105"/>
        <v>98937.756514760389</v>
      </c>
      <c r="DV200" s="352">
        <f t="shared" ca="1" si="105"/>
        <v>98937.756514760389</v>
      </c>
      <c r="DW200" s="352">
        <f t="shared" ca="1" si="105"/>
        <v>98937.756514760389</v>
      </c>
      <c r="DX200" s="352">
        <f t="shared" ca="1" si="105"/>
        <v>98937.756514760389</v>
      </c>
      <c r="DY200" s="352">
        <f t="shared" ca="1" si="105"/>
        <v>98937.756514760389</v>
      </c>
      <c r="DZ200" s="352">
        <f t="shared" ca="1" si="105"/>
        <v>98937.756514760389</v>
      </c>
      <c r="EA200" s="352">
        <f t="shared" ca="1" si="105"/>
        <v>98937.756514760389</v>
      </c>
      <c r="EB200" s="352">
        <f t="shared" ca="1" si="105"/>
        <v>98937.756514760389</v>
      </c>
      <c r="EC200" s="352">
        <f t="shared" ca="1" si="105"/>
        <v>98937.756514760389</v>
      </c>
      <c r="ED200" s="352">
        <f t="shared" ca="1" si="105"/>
        <v>98937.756514760389</v>
      </c>
      <c r="EE200" s="352">
        <f t="shared" ca="1" si="106"/>
        <v>98937.756514760389</v>
      </c>
      <c r="EF200" s="352">
        <f t="shared" ca="1" si="106"/>
        <v>98937.756514760389</v>
      </c>
      <c r="EG200" s="352">
        <f t="shared" ca="1" si="106"/>
        <v>103884.64434049843</v>
      </c>
      <c r="EH200" s="352">
        <f t="shared" ca="1" si="106"/>
        <v>103884.64434049843</v>
      </c>
      <c r="EI200" s="352">
        <f t="shared" ca="1" si="106"/>
        <v>103884.64434049843</v>
      </c>
      <c r="EJ200" s="352">
        <f t="shared" ca="1" si="106"/>
        <v>103884.64434049843</v>
      </c>
      <c r="EK200" s="352">
        <f t="shared" ca="1" si="106"/>
        <v>103884.64434049843</v>
      </c>
      <c r="EL200" s="352">
        <f t="shared" ca="1" si="106"/>
        <v>103884.64434049843</v>
      </c>
      <c r="EM200" s="352">
        <f t="shared" ca="1" si="106"/>
        <v>103884.64434049843</v>
      </c>
      <c r="EN200" s="352">
        <f t="shared" ca="1" si="106"/>
        <v>103884.64434049843</v>
      </c>
      <c r="EO200" s="352">
        <f t="shared" ca="1" si="107"/>
        <v>103884.64434049843</v>
      </c>
      <c r="EP200" s="352">
        <f t="shared" ca="1" si="107"/>
        <v>103884.64434049843</v>
      </c>
      <c r="EQ200" s="352">
        <f t="shared" ca="1" si="107"/>
        <v>103884.64434049843</v>
      </c>
      <c r="ER200" s="352">
        <f t="shared" ca="1" si="107"/>
        <v>103884.64434049843</v>
      </c>
      <c r="ES200" s="352">
        <f t="shared" ca="1" si="107"/>
        <v>109078.87655752336</v>
      </c>
      <c r="ET200" s="352">
        <f t="shared" ca="1" si="107"/>
        <v>109078.87655752336</v>
      </c>
      <c r="EU200" s="352">
        <f t="shared" ca="1" si="107"/>
        <v>109078.87655752336</v>
      </c>
      <c r="EV200" s="352">
        <f t="shared" ca="1" si="107"/>
        <v>109078.87655752336</v>
      </c>
      <c r="EW200" s="352">
        <f t="shared" ca="1" si="107"/>
        <v>109078.87655752336</v>
      </c>
      <c r="EX200" s="352">
        <f t="shared" ca="1" si="107"/>
        <v>109078.87655752336</v>
      </c>
      <c r="EY200" s="352">
        <f t="shared" ca="1" si="108"/>
        <v>109078.87655752336</v>
      </c>
      <c r="EZ200" s="352">
        <f t="shared" ca="1" si="108"/>
        <v>109078.87655752336</v>
      </c>
      <c r="FA200" s="352">
        <f t="shared" ca="1" si="108"/>
        <v>109078.87655752336</v>
      </c>
      <c r="FB200" s="352">
        <f t="shared" ca="1" si="108"/>
        <v>109078.87655752336</v>
      </c>
      <c r="FC200" s="352">
        <f t="shared" ca="1" si="108"/>
        <v>109078.87655752336</v>
      </c>
      <c r="FD200" s="352">
        <f t="shared" ca="1" si="108"/>
        <v>109078.87655752336</v>
      </c>
      <c r="FE200" s="352">
        <f t="shared" ca="1" si="108"/>
        <v>114532.82038539954</v>
      </c>
      <c r="FF200" s="352">
        <f t="shared" ca="1" si="108"/>
        <v>114532.82038539954</v>
      </c>
      <c r="FG200" s="352">
        <f t="shared" ca="1" si="108"/>
        <v>114532.82038539954</v>
      </c>
      <c r="FH200" s="352">
        <f t="shared" ca="1" si="108"/>
        <v>114532.82038539954</v>
      </c>
      <c r="FI200" s="352">
        <f t="shared" ca="1" si="109"/>
        <v>114532.82038539954</v>
      </c>
      <c r="FJ200" s="352">
        <f t="shared" ca="1" si="109"/>
        <v>114532.82038539954</v>
      </c>
      <c r="FK200" s="352">
        <f t="shared" ca="1" si="109"/>
        <v>114532.82038539954</v>
      </c>
      <c r="FL200" s="352">
        <f t="shared" ca="1" si="109"/>
        <v>114532.82038539954</v>
      </c>
      <c r="FM200" s="352">
        <f t="shared" ca="1" si="109"/>
        <v>114532.82038539954</v>
      </c>
      <c r="FN200" s="352">
        <f t="shared" ca="1" si="109"/>
        <v>114532.82038539954</v>
      </c>
      <c r="FO200" s="352">
        <f t="shared" ca="1" si="109"/>
        <v>114532.82038539954</v>
      </c>
      <c r="FP200" s="352">
        <f t="shared" ca="1" si="109"/>
        <v>114532.82038539954</v>
      </c>
      <c r="FQ200" s="352">
        <f t="shared" ca="1" si="109"/>
        <v>0</v>
      </c>
      <c r="FR200" s="352">
        <f t="shared" ca="1" si="109"/>
        <v>0</v>
      </c>
      <c r="FS200" s="352">
        <f t="shared" ca="1" si="110"/>
        <v>0</v>
      </c>
      <c r="FT200" s="352">
        <f t="shared" ca="1" si="110"/>
        <v>0</v>
      </c>
      <c r="FU200" s="352">
        <f t="shared" ca="1" si="110"/>
        <v>0</v>
      </c>
      <c r="FV200" s="352">
        <f t="shared" ca="1" si="110"/>
        <v>0</v>
      </c>
      <c r="FW200" s="352">
        <f t="shared" ca="1" si="110"/>
        <v>0</v>
      </c>
      <c r="FX200" s="352">
        <f t="shared" ca="1" si="110"/>
        <v>0</v>
      </c>
      <c r="FY200" s="352">
        <f t="shared" ca="1" si="110"/>
        <v>0</v>
      </c>
      <c r="FZ200" s="352">
        <f t="shared" ca="1" si="110"/>
        <v>0</v>
      </c>
      <c r="GA200" s="352">
        <f t="shared" ca="1" si="110"/>
        <v>0</v>
      </c>
      <c r="GB200" s="352">
        <f t="shared" ca="1" si="110"/>
        <v>0</v>
      </c>
      <c r="GC200" s="352">
        <f t="shared" ca="1" si="111"/>
        <v>0</v>
      </c>
      <c r="GD200" s="352">
        <f t="shared" ca="1" si="111"/>
        <v>0</v>
      </c>
      <c r="GE200" s="352">
        <f t="shared" ca="1" si="111"/>
        <v>0</v>
      </c>
      <c r="GF200" s="352">
        <f t="shared" ca="1" si="111"/>
        <v>0</v>
      </c>
      <c r="GG200" s="352">
        <f t="shared" ca="1" si="111"/>
        <v>0</v>
      </c>
      <c r="GH200" s="352">
        <f t="shared" ca="1" si="111"/>
        <v>0</v>
      </c>
      <c r="GI200" s="352">
        <f t="shared" ca="1" si="111"/>
        <v>0</v>
      </c>
      <c r="GJ200" s="352">
        <f t="shared" ca="1" si="111"/>
        <v>0</v>
      </c>
      <c r="GK200" s="352">
        <f t="shared" ca="1" si="111"/>
        <v>0</v>
      </c>
      <c r="GL200" s="352">
        <f t="shared" ca="1" si="111"/>
        <v>0</v>
      </c>
      <c r="GM200" s="352">
        <f t="shared" ca="1" si="112"/>
        <v>0</v>
      </c>
      <c r="GN200" s="352">
        <f t="shared" ca="1" si="112"/>
        <v>0</v>
      </c>
      <c r="GO200" s="352">
        <f t="shared" ca="1" si="112"/>
        <v>0</v>
      </c>
      <c r="GP200" s="352">
        <f t="shared" ca="1" si="112"/>
        <v>0</v>
      </c>
      <c r="GQ200" s="352">
        <f t="shared" ca="1" si="112"/>
        <v>0</v>
      </c>
      <c r="GR200" s="352">
        <f t="shared" ca="1" si="112"/>
        <v>0</v>
      </c>
      <c r="GS200" s="352">
        <f t="shared" ca="1" si="112"/>
        <v>0</v>
      </c>
      <c r="GT200" s="352">
        <f t="shared" ca="1" si="112"/>
        <v>0</v>
      </c>
      <c r="GU200" s="352">
        <f t="shared" ca="1" si="112"/>
        <v>0</v>
      </c>
      <c r="GV200" s="352">
        <f t="shared" ca="1" si="112"/>
        <v>0</v>
      </c>
      <c r="GW200" s="352">
        <f t="shared" ca="1" si="113"/>
        <v>0</v>
      </c>
      <c r="GX200" s="352">
        <f t="shared" ca="1" si="113"/>
        <v>0</v>
      </c>
      <c r="GY200" s="352">
        <f t="shared" ca="1" si="113"/>
        <v>0</v>
      </c>
      <c r="GZ200" s="352">
        <f t="shared" ca="1" si="113"/>
        <v>0</v>
      </c>
      <c r="HA200" s="352">
        <f t="shared" ca="1" si="113"/>
        <v>0</v>
      </c>
      <c r="HB200" s="352">
        <f t="shared" ca="1" si="113"/>
        <v>0</v>
      </c>
      <c r="HC200" s="352">
        <f t="shared" ca="1" si="113"/>
        <v>0</v>
      </c>
      <c r="HD200" s="352">
        <f t="shared" ca="1" si="113"/>
        <v>0</v>
      </c>
      <c r="HE200" s="352">
        <f t="shared" ca="1" si="113"/>
        <v>0</v>
      </c>
      <c r="HF200" s="352">
        <f t="shared" ca="1" si="113"/>
        <v>0</v>
      </c>
      <c r="HG200" s="352">
        <f t="shared" ca="1" si="114"/>
        <v>0</v>
      </c>
      <c r="HH200" s="352">
        <f t="shared" ca="1" si="114"/>
        <v>0</v>
      </c>
      <c r="HI200" s="352">
        <f t="shared" ca="1" si="114"/>
        <v>0</v>
      </c>
      <c r="HJ200" s="352">
        <f t="shared" ca="1" si="114"/>
        <v>0</v>
      </c>
      <c r="HK200" s="352">
        <f t="shared" ca="1" si="114"/>
        <v>0</v>
      </c>
      <c r="HL200" s="352">
        <f t="shared" ca="1" si="114"/>
        <v>0</v>
      </c>
      <c r="HM200" s="352">
        <f t="shared" ca="1" si="114"/>
        <v>0</v>
      </c>
      <c r="HN200" s="352">
        <f t="shared" ca="1" si="114"/>
        <v>0</v>
      </c>
      <c r="HO200" s="352">
        <f t="shared" ca="1" si="114"/>
        <v>0</v>
      </c>
      <c r="HP200" s="352">
        <f t="shared" ca="1" si="114"/>
        <v>0</v>
      </c>
      <c r="HQ200" s="352">
        <f t="shared" ca="1" si="115"/>
        <v>0</v>
      </c>
      <c r="HR200" s="352">
        <f t="shared" ca="1" si="115"/>
        <v>0</v>
      </c>
      <c r="HS200" s="352">
        <f t="shared" ca="1" si="115"/>
        <v>0</v>
      </c>
      <c r="HT200" s="352">
        <f t="shared" ca="1" si="115"/>
        <v>0</v>
      </c>
      <c r="HU200" s="352">
        <f t="shared" ca="1" si="115"/>
        <v>0</v>
      </c>
      <c r="HV200" s="352">
        <f t="shared" ca="1" si="115"/>
        <v>0</v>
      </c>
      <c r="HW200" s="352">
        <f t="shared" ca="1" si="115"/>
        <v>0</v>
      </c>
      <c r="HX200" s="352">
        <f t="shared" ca="1" si="115"/>
        <v>0</v>
      </c>
      <c r="HY200" s="352">
        <f t="shared" ca="1" si="115"/>
        <v>0</v>
      </c>
      <c r="HZ200" s="352">
        <f t="shared" ca="1" si="115"/>
        <v>0</v>
      </c>
      <c r="IA200" s="352">
        <f t="shared" ca="1" si="115"/>
        <v>0</v>
      </c>
    </row>
    <row r="201" spans="2:235">
      <c r="B201" s="148">
        <v>8</v>
      </c>
      <c r="D201" s="38">
        <f t="shared" si="92"/>
        <v>999</v>
      </c>
      <c r="E201" s="352">
        <f t="shared" ca="1" si="93"/>
        <v>60739.199999999997</v>
      </c>
      <c r="F201" s="352">
        <f t="shared" ca="1" si="93"/>
        <v>60739.199999999997</v>
      </c>
      <c r="G201" s="352">
        <f t="shared" ca="1" si="93"/>
        <v>60739.199999999997</v>
      </c>
      <c r="H201" s="352">
        <f t="shared" ca="1" si="93"/>
        <v>60739.199999999997</v>
      </c>
      <c r="I201" s="352">
        <f t="shared" ca="1" si="93"/>
        <v>60739.199999999997</v>
      </c>
      <c r="J201" s="352">
        <f t="shared" ca="1" si="93"/>
        <v>60739.199999999997</v>
      </c>
      <c r="K201" s="352">
        <f t="shared" ca="1" si="93"/>
        <v>60739.199999999997</v>
      </c>
      <c r="L201" s="352">
        <f t="shared" ca="1" si="93"/>
        <v>60739.199999999997</v>
      </c>
      <c r="M201" s="352">
        <f t="shared" ca="1" si="93"/>
        <v>60739.199999999997</v>
      </c>
      <c r="N201" s="352">
        <f t="shared" ca="1" si="93"/>
        <v>60739.199999999997</v>
      </c>
      <c r="O201" s="352">
        <f t="shared" ca="1" si="94"/>
        <v>60739.199999999997</v>
      </c>
      <c r="P201" s="352">
        <f t="shared" ca="1" si="94"/>
        <v>60739.199999999997</v>
      </c>
      <c r="Q201" s="352">
        <f t="shared" ca="1" si="94"/>
        <v>63776.159999999996</v>
      </c>
      <c r="R201" s="352">
        <f t="shared" ca="1" si="94"/>
        <v>63776.159999999996</v>
      </c>
      <c r="S201" s="352">
        <f t="shared" ca="1" si="94"/>
        <v>63776.159999999996</v>
      </c>
      <c r="T201" s="352">
        <f t="shared" ca="1" si="94"/>
        <v>63776.159999999996</v>
      </c>
      <c r="U201" s="352">
        <f t="shared" ca="1" si="94"/>
        <v>63776.159999999996</v>
      </c>
      <c r="V201" s="352">
        <f t="shared" ca="1" si="94"/>
        <v>63776.159999999996</v>
      </c>
      <c r="W201" s="352">
        <f t="shared" ca="1" si="94"/>
        <v>63776.159999999996</v>
      </c>
      <c r="X201" s="352">
        <f t="shared" ca="1" si="94"/>
        <v>63776.159999999996</v>
      </c>
      <c r="Y201" s="352">
        <f t="shared" ca="1" si="95"/>
        <v>63776.159999999996</v>
      </c>
      <c r="Z201" s="352">
        <f t="shared" ca="1" si="95"/>
        <v>63776.159999999996</v>
      </c>
      <c r="AA201" s="352">
        <f t="shared" ca="1" si="95"/>
        <v>63776.159999999996</v>
      </c>
      <c r="AB201" s="352">
        <f t="shared" ca="1" si="95"/>
        <v>63776.159999999996</v>
      </c>
      <c r="AC201" s="352">
        <f t="shared" ca="1" si="95"/>
        <v>66964.967999999993</v>
      </c>
      <c r="AD201" s="352">
        <f t="shared" ca="1" si="95"/>
        <v>66964.967999999993</v>
      </c>
      <c r="AE201" s="352">
        <f t="shared" ca="1" si="95"/>
        <v>66964.967999999993</v>
      </c>
      <c r="AF201" s="352">
        <f t="shared" ca="1" si="95"/>
        <v>66964.967999999993</v>
      </c>
      <c r="AG201" s="352">
        <f t="shared" ca="1" si="95"/>
        <v>66964.967999999993</v>
      </c>
      <c r="AH201" s="352">
        <f t="shared" ca="1" si="95"/>
        <v>66964.967999999993</v>
      </c>
      <c r="AI201" s="352">
        <f t="shared" ca="1" si="96"/>
        <v>66964.967999999993</v>
      </c>
      <c r="AJ201" s="352">
        <f t="shared" ca="1" si="96"/>
        <v>66964.967999999993</v>
      </c>
      <c r="AK201" s="352">
        <f t="shared" ca="1" si="96"/>
        <v>66964.967999999993</v>
      </c>
      <c r="AL201" s="352">
        <f t="shared" ca="1" si="96"/>
        <v>66964.967999999993</v>
      </c>
      <c r="AM201" s="352">
        <f t="shared" ca="1" si="96"/>
        <v>66964.967999999993</v>
      </c>
      <c r="AN201" s="352">
        <f t="shared" ca="1" si="96"/>
        <v>66964.967999999993</v>
      </c>
      <c r="AO201" s="352">
        <f t="shared" ca="1" si="96"/>
        <v>70313.216400000005</v>
      </c>
      <c r="AP201" s="352">
        <f t="shared" ca="1" si="96"/>
        <v>70313.216400000005</v>
      </c>
      <c r="AQ201" s="352">
        <f t="shared" ca="1" si="96"/>
        <v>70313.216400000005</v>
      </c>
      <c r="AR201" s="352">
        <f t="shared" ca="1" si="96"/>
        <v>70313.216400000005</v>
      </c>
      <c r="AS201" s="352">
        <f t="shared" ca="1" si="97"/>
        <v>70313.216400000005</v>
      </c>
      <c r="AT201" s="352">
        <f t="shared" ca="1" si="97"/>
        <v>70313.216400000005</v>
      </c>
      <c r="AU201" s="352">
        <f t="shared" ca="1" si="97"/>
        <v>70313.216400000005</v>
      </c>
      <c r="AV201" s="352">
        <f t="shared" ca="1" si="97"/>
        <v>70313.216400000005</v>
      </c>
      <c r="AW201" s="352">
        <f t="shared" ca="1" si="97"/>
        <v>70313.216400000005</v>
      </c>
      <c r="AX201" s="352">
        <f t="shared" ca="1" si="97"/>
        <v>70313.216400000005</v>
      </c>
      <c r="AY201" s="352">
        <f t="shared" ca="1" si="97"/>
        <v>70313.216400000005</v>
      </c>
      <c r="AZ201" s="352">
        <f t="shared" ca="1" si="97"/>
        <v>70313.216400000005</v>
      </c>
      <c r="BA201" s="352">
        <f t="shared" ca="1" si="97"/>
        <v>73828.877220000009</v>
      </c>
      <c r="BB201" s="352">
        <f t="shared" ca="1" si="97"/>
        <v>73828.877220000009</v>
      </c>
      <c r="BC201" s="352">
        <f t="shared" ca="1" si="98"/>
        <v>73828.877220000009</v>
      </c>
      <c r="BD201" s="352">
        <f t="shared" ca="1" si="98"/>
        <v>73828.877220000009</v>
      </c>
      <c r="BE201" s="352">
        <f t="shared" ca="1" si="98"/>
        <v>73828.877220000009</v>
      </c>
      <c r="BF201" s="352">
        <f t="shared" ca="1" si="98"/>
        <v>73828.877220000009</v>
      </c>
      <c r="BG201" s="352">
        <f t="shared" ca="1" si="98"/>
        <v>73828.877220000009</v>
      </c>
      <c r="BH201" s="352">
        <f t="shared" ca="1" si="98"/>
        <v>73828.877220000009</v>
      </c>
      <c r="BI201" s="352">
        <f t="shared" ca="1" si="98"/>
        <v>73828.877220000009</v>
      </c>
      <c r="BJ201" s="352">
        <f t="shared" ca="1" si="98"/>
        <v>73828.877220000009</v>
      </c>
      <c r="BK201" s="352">
        <f t="shared" ca="1" si="98"/>
        <v>73828.877220000009</v>
      </c>
      <c r="BL201" s="352">
        <f t="shared" ca="1" si="98"/>
        <v>73828.877220000009</v>
      </c>
      <c r="BM201" s="352">
        <f t="shared" ca="1" si="99"/>
        <v>77520.321081000016</v>
      </c>
      <c r="BN201" s="352">
        <f t="shared" ca="1" si="99"/>
        <v>77520.321081000016</v>
      </c>
      <c r="BO201" s="352">
        <f t="shared" ca="1" si="99"/>
        <v>77520.321081000016</v>
      </c>
      <c r="BP201" s="352">
        <f t="shared" ca="1" si="99"/>
        <v>77520.321081000016</v>
      </c>
      <c r="BQ201" s="352">
        <f t="shared" ca="1" si="99"/>
        <v>77520.321081000016</v>
      </c>
      <c r="BR201" s="352">
        <f t="shared" ca="1" si="99"/>
        <v>77520.321081000016</v>
      </c>
      <c r="BS201" s="352">
        <f t="shared" ca="1" si="99"/>
        <v>77520.321081000016</v>
      </c>
      <c r="BT201" s="352">
        <f t="shared" ca="1" si="99"/>
        <v>77520.321081000016</v>
      </c>
      <c r="BU201" s="352">
        <f t="shared" ca="1" si="99"/>
        <v>77520.321081000016</v>
      </c>
      <c r="BV201" s="352">
        <f t="shared" ca="1" si="99"/>
        <v>77520.321081000016</v>
      </c>
      <c r="BW201" s="352">
        <f t="shared" ca="1" si="100"/>
        <v>77520.321081000016</v>
      </c>
      <c r="BX201" s="352">
        <f t="shared" ca="1" si="100"/>
        <v>77520.321081000016</v>
      </c>
      <c r="BY201" s="352">
        <f t="shared" ca="1" si="100"/>
        <v>81396.337135050009</v>
      </c>
      <c r="BZ201" s="352">
        <f t="shared" ca="1" si="100"/>
        <v>81396.337135050009</v>
      </c>
      <c r="CA201" s="352">
        <f t="shared" ca="1" si="100"/>
        <v>81396.337135050009</v>
      </c>
      <c r="CB201" s="352">
        <f t="shared" ca="1" si="100"/>
        <v>81396.337135050009</v>
      </c>
      <c r="CC201" s="352">
        <f t="shared" ca="1" si="100"/>
        <v>81396.337135050009</v>
      </c>
      <c r="CD201" s="352">
        <f t="shared" ca="1" si="100"/>
        <v>81396.337135050009</v>
      </c>
      <c r="CE201" s="352">
        <f t="shared" ca="1" si="100"/>
        <v>81396.337135050009</v>
      </c>
      <c r="CF201" s="352">
        <f t="shared" ca="1" si="100"/>
        <v>81396.337135050009</v>
      </c>
      <c r="CG201" s="352">
        <f t="shared" ca="1" si="101"/>
        <v>81396.337135050009</v>
      </c>
      <c r="CH201" s="352">
        <f t="shared" ca="1" si="101"/>
        <v>81396.337135050009</v>
      </c>
      <c r="CI201" s="352">
        <f t="shared" ca="1" si="101"/>
        <v>81396.337135050009</v>
      </c>
      <c r="CJ201" s="352">
        <f t="shared" ca="1" si="101"/>
        <v>81396.337135050009</v>
      </c>
      <c r="CK201" s="352">
        <f t="shared" ca="1" si="101"/>
        <v>85466.153991802523</v>
      </c>
      <c r="CL201" s="352">
        <f t="shared" ca="1" si="101"/>
        <v>85466.153991802523</v>
      </c>
      <c r="CM201" s="352">
        <f t="shared" ca="1" si="101"/>
        <v>85466.153991802523</v>
      </c>
      <c r="CN201" s="352">
        <f t="shared" ca="1" si="101"/>
        <v>85466.153991802523</v>
      </c>
      <c r="CO201" s="352">
        <f t="shared" ca="1" si="101"/>
        <v>85466.153991802523</v>
      </c>
      <c r="CP201" s="352">
        <f t="shared" ca="1" si="101"/>
        <v>85466.153991802523</v>
      </c>
      <c r="CQ201" s="352">
        <f t="shared" ca="1" si="102"/>
        <v>85466.153991802523</v>
      </c>
      <c r="CR201" s="352">
        <f t="shared" ca="1" si="102"/>
        <v>85466.153991802523</v>
      </c>
      <c r="CS201" s="352">
        <f t="shared" ca="1" si="102"/>
        <v>85466.153991802523</v>
      </c>
      <c r="CT201" s="352">
        <f t="shared" ca="1" si="102"/>
        <v>85466.153991802523</v>
      </c>
      <c r="CU201" s="352">
        <f t="shared" ca="1" si="102"/>
        <v>85466.153991802523</v>
      </c>
      <c r="CV201" s="352">
        <f t="shared" ca="1" si="102"/>
        <v>85466.153991802523</v>
      </c>
      <c r="CW201" s="352">
        <f t="shared" ca="1" si="102"/>
        <v>89739.461691392644</v>
      </c>
      <c r="CX201" s="352">
        <f t="shared" ca="1" si="102"/>
        <v>89739.461691392644</v>
      </c>
      <c r="CY201" s="352">
        <f t="shared" ca="1" si="102"/>
        <v>89739.461691392644</v>
      </c>
      <c r="CZ201" s="352">
        <f t="shared" ca="1" si="102"/>
        <v>89739.461691392644</v>
      </c>
      <c r="DA201" s="352">
        <f t="shared" ca="1" si="103"/>
        <v>89739.461691392644</v>
      </c>
      <c r="DB201" s="352">
        <f t="shared" ca="1" si="103"/>
        <v>89739.461691392644</v>
      </c>
      <c r="DC201" s="352">
        <f t="shared" ca="1" si="103"/>
        <v>89739.461691392644</v>
      </c>
      <c r="DD201" s="352">
        <f t="shared" ca="1" si="103"/>
        <v>89739.461691392644</v>
      </c>
      <c r="DE201" s="352">
        <f t="shared" ca="1" si="103"/>
        <v>89739.461691392644</v>
      </c>
      <c r="DF201" s="352">
        <f t="shared" ca="1" si="103"/>
        <v>89739.461691392644</v>
      </c>
      <c r="DG201" s="352">
        <f t="shared" ca="1" si="103"/>
        <v>89739.461691392644</v>
      </c>
      <c r="DH201" s="352">
        <f t="shared" ca="1" si="103"/>
        <v>89739.461691392644</v>
      </c>
      <c r="DI201" s="352">
        <f t="shared" ca="1" si="103"/>
        <v>94226.434775962276</v>
      </c>
      <c r="DJ201" s="352">
        <f t="shared" ca="1" si="103"/>
        <v>94226.434775962276</v>
      </c>
      <c r="DK201" s="352">
        <f t="shared" ca="1" si="104"/>
        <v>94226.434775962276</v>
      </c>
      <c r="DL201" s="352">
        <f t="shared" ca="1" si="104"/>
        <v>94226.434775962276</v>
      </c>
      <c r="DM201" s="352">
        <f t="shared" ca="1" si="104"/>
        <v>94226.434775962276</v>
      </c>
      <c r="DN201" s="352">
        <f t="shared" ca="1" si="104"/>
        <v>94226.434775962276</v>
      </c>
      <c r="DO201" s="352">
        <f t="shared" ca="1" si="104"/>
        <v>94226.434775962276</v>
      </c>
      <c r="DP201" s="352">
        <f t="shared" ca="1" si="104"/>
        <v>94226.434775962276</v>
      </c>
      <c r="DQ201" s="352">
        <f t="shared" ca="1" si="104"/>
        <v>94226.434775962276</v>
      </c>
      <c r="DR201" s="352">
        <f t="shared" ca="1" si="104"/>
        <v>94226.434775962276</v>
      </c>
      <c r="DS201" s="352">
        <f t="shared" ca="1" si="104"/>
        <v>94226.434775962276</v>
      </c>
      <c r="DT201" s="352">
        <f t="shared" ca="1" si="104"/>
        <v>94226.434775962276</v>
      </c>
      <c r="DU201" s="352">
        <f t="shared" ca="1" si="105"/>
        <v>98937.756514760389</v>
      </c>
      <c r="DV201" s="352">
        <f t="shared" ca="1" si="105"/>
        <v>98937.756514760389</v>
      </c>
      <c r="DW201" s="352">
        <f t="shared" ca="1" si="105"/>
        <v>98937.756514760389</v>
      </c>
      <c r="DX201" s="352">
        <f t="shared" ca="1" si="105"/>
        <v>98937.756514760389</v>
      </c>
      <c r="DY201" s="352">
        <f t="shared" ca="1" si="105"/>
        <v>98937.756514760389</v>
      </c>
      <c r="DZ201" s="352">
        <f t="shared" ca="1" si="105"/>
        <v>98937.756514760389</v>
      </c>
      <c r="EA201" s="352">
        <f t="shared" ca="1" si="105"/>
        <v>98937.756514760389</v>
      </c>
      <c r="EB201" s="352">
        <f t="shared" ca="1" si="105"/>
        <v>98937.756514760389</v>
      </c>
      <c r="EC201" s="352">
        <f t="shared" ca="1" si="105"/>
        <v>98937.756514760389</v>
      </c>
      <c r="ED201" s="352">
        <f t="shared" ca="1" si="105"/>
        <v>98937.756514760389</v>
      </c>
      <c r="EE201" s="352">
        <f t="shared" ca="1" si="106"/>
        <v>98937.756514760389</v>
      </c>
      <c r="EF201" s="352">
        <f t="shared" ca="1" si="106"/>
        <v>98937.756514760389</v>
      </c>
      <c r="EG201" s="352">
        <f t="shared" ca="1" si="106"/>
        <v>103884.64434049843</v>
      </c>
      <c r="EH201" s="352">
        <f t="shared" ca="1" si="106"/>
        <v>103884.64434049843</v>
      </c>
      <c r="EI201" s="352">
        <f t="shared" ca="1" si="106"/>
        <v>103884.64434049843</v>
      </c>
      <c r="EJ201" s="352">
        <f t="shared" ca="1" si="106"/>
        <v>103884.64434049843</v>
      </c>
      <c r="EK201" s="352">
        <f t="shared" ca="1" si="106"/>
        <v>103884.64434049843</v>
      </c>
      <c r="EL201" s="352">
        <f t="shared" ca="1" si="106"/>
        <v>103884.64434049843</v>
      </c>
      <c r="EM201" s="352">
        <f t="shared" ca="1" si="106"/>
        <v>103884.64434049843</v>
      </c>
      <c r="EN201" s="352">
        <f t="shared" ca="1" si="106"/>
        <v>103884.64434049843</v>
      </c>
      <c r="EO201" s="352">
        <f t="shared" ca="1" si="107"/>
        <v>103884.64434049843</v>
      </c>
      <c r="EP201" s="352">
        <f t="shared" ca="1" si="107"/>
        <v>103884.64434049843</v>
      </c>
      <c r="EQ201" s="352">
        <f t="shared" ca="1" si="107"/>
        <v>103884.64434049843</v>
      </c>
      <c r="ER201" s="352">
        <f t="shared" ca="1" si="107"/>
        <v>103884.64434049843</v>
      </c>
      <c r="ES201" s="352">
        <f t="shared" ca="1" si="107"/>
        <v>109078.87655752336</v>
      </c>
      <c r="ET201" s="352">
        <f t="shared" ca="1" si="107"/>
        <v>109078.87655752336</v>
      </c>
      <c r="EU201" s="352">
        <f t="shared" ca="1" si="107"/>
        <v>109078.87655752336</v>
      </c>
      <c r="EV201" s="352">
        <f t="shared" ca="1" si="107"/>
        <v>109078.87655752336</v>
      </c>
      <c r="EW201" s="352">
        <f t="shared" ca="1" si="107"/>
        <v>109078.87655752336</v>
      </c>
      <c r="EX201" s="352">
        <f t="shared" ca="1" si="107"/>
        <v>109078.87655752336</v>
      </c>
      <c r="EY201" s="352">
        <f t="shared" ca="1" si="108"/>
        <v>109078.87655752336</v>
      </c>
      <c r="EZ201" s="352">
        <f t="shared" ca="1" si="108"/>
        <v>109078.87655752336</v>
      </c>
      <c r="FA201" s="352">
        <f t="shared" ca="1" si="108"/>
        <v>109078.87655752336</v>
      </c>
      <c r="FB201" s="352">
        <f t="shared" ca="1" si="108"/>
        <v>109078.87655752336</v>
      </c>
      <c r="FC201" s="352">
        <f t="shared" ca="1" si="108"/>
        <v>109078.87655752336</v>
      </c>
      <c r="FD201" s="352">
        <f t="shared" ca="1" si="108"/>
        <v>109078.87655752336</v>
      </c>
      <c r="FE201" s="352">
        <f t="shared" ca="1" si="108"/>
        <v>114532.82038539954</v>
      </c>
      <c r="FF201" s="352">
        <f t="shared" ca="1" si="108"/>
        <v>114532.82038539954</v>
      </c>
      <c r="FG201" s="352">
        <f t="shared" ca="1" si="108"/>
        <v>114532.82038539954</v>
      </c>
      <c r="FH201" s="352">
        <f t="shared" ca="1" si="108"/>
        <v>114532.82038539954</v>
      </c>
      <c r="FI201" s="352">
        <f t="shared" ca="1" si="109"/>
        <v>114532.82038539954</v>
      </c>
      <c r="FJ201" s="352">
        <f t="shared" ca="1" si="109"/>
        <v>114532.82038539954</v>
      </c>
      <c r="FK201" s="352">
        <f t="shared" ca="1" si="109"/>
        <v>114532.82038539954</v>
      </c>
      <c r="FL201" s="352">
        <f t="shared" ca="1" si="109"/>
        <v>114532.82038539954</v>
      </c>
      <c r="FM201" s="352">
        <f t="shared" ca="1" si="109"/>
        <v>114532.82038539954</v>
      </c>
      <c r="FN201" s="352">
        <f t="shared" ca="1" si="109"/>
        <v>114532.82038539954</v>
      </c>
      <c r="FO201" s="352">
        <f t="shared" ca="1" si="109"/>
        <v>114532.82038539954</v>
      </c>
      <c r="FP201" s="352">
        <f t="shared" ca="1" si="109"/>
        <v>114532.82038539954</v>
      </c>
      <c r="FQ201" s="352">
        <f t="shared" ca="1" si="109"/>
        <v>0</v>
      </c>
      <c r="FR201" s="352">
        <f t="shared" ca="1" si="109"/>
        <v>0</v>
      </c>
      <c r="FS201" s="352">
        <f t="shared" ca="1" si="110"/>
        <v>0</v>
      </c>
      <c r="FT201" s="352">
        <f t="shared" ca="1" si="110"/>
        <v>0</v>
      </c>
      <c r="FU201" s="352">
        <f t="shared" ca="1" si="110"/>
        <v>0</v>
      </c>
      <c r="FV201" s="352">
        <f t="shared" ca="1" si="110"/>
        <v>0</v>
      </c>
      <c r="FW201" s="352">
        <f t="shared" ca="1" si="110"/>
        <v>0</v>
      </c>
      <c r="FX201" s="352">
        <f t="shared" ca="1" si="110"/>
        <v>0</v>
      </c>
      <c r="FY201" s="352">
        <f t="shared" ca="1" si="110"/>
        <v>0</v>
      </c>
      <c r="FZ201" s="352">
        <f t="shared" ca="1" si="110"/>
        <v>0</v>
      </c>
      <c r="GA201" s="352">
        <f t="shared" ca="1" si="110"/>
        <v>0</v>
      </c>
      <c r="GB201" s="352">
        <f t="shared" ca="1" si="110"/>
        <v>0</v>
      </c>
      <c r="GC201" s="352">
        <f t="shared" ca="1" si="111"/>
        <v>0</v>
      </c>
      <c r="GD201" s="352">
        <f t="shared" ca="1" si="111"/>
        <v>0</v>
      </c>
      <c r="GE201" s="352">
        <f t="shared" ca="1" si="111"/>
        <v>0</v>
      </c>
      <c r="GF201" s="352">
        <f t="shared" ca="1" si="111"/>
        <v>0</v>
      </c>
      <c r="GG201" s="352">
        <f t="shared" ca="1" si="111"/>
        <v>0</v>
      </c>
      <c r="GH201" s="352">
        <f t="shared" ca="1" si="111"/>
        <v>0</v>
      </c>
      <c r="GI201" s="352">
        <f t="shared" ca="1" si="111"/>
        <v>0</v>
      </c>
      <c r="GJ201" s="352">
        <f t="shared" ca="1" si="111"/>
        <v>0</v>
      </c>
      <c r="GK201" s="352">
        <f t="shared" ca="1" si="111"/>
        <v>0</v>
      </c>
      <c r="GL201" s="352">
        <f t="shared" ca="1" si="111"/>
        <v>0</v>
      </c>
      <c r="GM201" s="352">
        <f t="shared" ca="1" si="112"/>
        <v>0</v>
      </c>
      <c r="GN201" s="352">
        <f t="shared" ca="1" si="112"/>
        <v>0</v>
      </c>
      <c r="GO201" s="352">
        <f t="shared" ca="1" si="112"/>
        <v>0</v>
      </c>
      <c r="GP201" s="352">
        <f t="shared" ca="1" si="112"/>
        <v>0</v>
      </c>
      <c r="GQ201" s="352">
        <f t="shared" ca="1" si="112"/>
        <v>0</v>
      </c>
      <c r="GR201" s="352">
        <f t="shared" ca="1" si="112"/>
        <v>0</v>
      </c>
      <c r="GS201" s="352">
        <f t="shared" ca="1" si="112"/>
        <v>0</v>
      </c>
      <c r="GT201" s="352">
        <f t="shared" ca="1" si="112"/>
        <v>0</v>
      </c>
      <c r="GU201" s="352">
        <f t="shared" ca="1" si="112"/>
        <v>0</v>
      </c>
      <c r="GV201" s="352">
        <f t="shared" ca="1" si="112"/>
        <v>0</v>
      </c>
      <c r="GW201" s="352">
        <f t="shared" ca="1" si="113"/>
        <v>0</v>
      </c>
      <c r="GX201" s="352">
        <f t="shared" ca="1" si="113"/>
        <v>0</v>
      </c>
      <c r="GY201" s="352">
        <f t="shared" ca="1" si="113"/>
        <v>0</v>
      </c>
      <c r="GZ201" s="352">
        <f t="shared" ca="1" si="113"/>
        <v>0</v>
      </c>
      <c r="HA201" s="352">
        <f t="shared" ca="1" si="113"/>
        <v>0</v>
      </c>
      <c r="HB201" s="352">
        <f t="shared" ca="1" si="113"/>
        <v>0</v>
      </c>
      <c r="HC201" s="352">
        <f t="shared" ca="1" si="113"/>
        <v>0</v>
      </c>
      <c r="HD201" s="352">
        <f t="shared" ca="1" si="113"/>
        <v>0</v>
      </c>
      <c r="HE201" s="352">
        <f t="shared" ca="1" si="113"/>
        <v>0</v>
      </c>
      <c r="HF201" s="352">
        <f t="shared" ca="1" si="113"/>
        <v>0</v>
      </c>
      <c r="HG201" s="352">
        <f t="shared" ca="1" si="114"/>
        <v>0</v>
      </c>
      <c r="HH201" s="352">
        <f t="shared" ca="1" si="114"/>
        <v>0</v>
      </c>
      <c r="HI201" s="352">
        <f t="shared" ca="1" si="114"/>
        <v>0</v>
      </c>
      <c r="HJ201" s="352">
        <f t="shared" ca="1" si="114"/>
        <v>0</v>
      </c>
      <c r="HK201" s="352">
        <f t="shared" ca="1" si="114"/>
        <v>0</v>
      </c>
      <c r="HL201" s="352">
        <f t="shared" ca="1" si="114"/>
        <v>0</v>
      </c>
      <c r="HM201" s="352">
        <f t="shared" ca="1" si="114"/>
        <v>0</v>
      </c>
      <c r="HN201" s="352">
        <f t="shared" ca="1" si="114"/>
        <v>0</v>
      </c>
      <c r="HO201" s="352">
        <f t="shared" ca="1" si="114"/>
        <v>0</v>
      </c>
      <c r="HP201" s="352">
        <f t="shared" ca="1" si="114"/>
        <v>0</v>
      </c>
      <c r="HQ201" s="352">
        <f t="shared" ca="1" si="115"/>
        <v>0</v>
      </c>
      <c r="HR201" s="352">
        <f t="shared" ca="1" si="115"/>
        <v>0</v>
      </c>
      <c r="HS201" s="352">
        <f t="shared" ca="1" si="115"/>
        <v>0</v>
      </c>
      <c r="HT201" s="352">
        <f t="shared" ca="1" si="115"/>
        <v>0</v>
      </c>
      <c r="HU201" s="352">
        <f t="shared" ca="1" si="115"/>
        <v>0</v>
      </c>
      <c r="HV201" s="352">
        <f t="shared" ca="1" si="115"/>
        <v>0</v>
      </c>
      <c r="HW201" s="352">
        <f t="shared" ca="1" si="115"/>
        <v>0</v>
      </c>
      <c r="HX201" s="352">
        <f t="shared" ca="1" si="115"/>
        <v>0</v>
      </c>
      <c r="HY201" s="352">
        <f t="shared" ca="1" si="115"/>
        <v>0</v>
      </c>
      <c r="HZ201" s="352">
        <f t="shared" ca="1" si="115"/>
        <v>0</v>
      </c>
      <c r="IA201" s="352">
        <f t="shared" ca="1" si="115"/>
        <v>0</v>
      </c>
    </row>
    <row r="202" spans="2:235">
      <c r="B202" s="148">
        <v>9</v>
      </c>
      <c r="D202" s="38">
        <f t="shared" si="92"/>
        <v>400</v>
      </c>
      <c r="E202" s="352">
        <f t="shared" ca="1" si="93"/>
        <v>24320</v>
      </c>
      <c r="F202" s="352">
        <f t="shared" ca="1" si="93"/>
        <v>24320</v>
      </c>
      <c r="G202" s="352">
        <f t="shared" ca="1" si="93"/>
        <v>24320</v>
      </c>
      <c r="H202" s="352">
        <f t="shared" ca="1" si="93"/>
        <v>24320</v>
      </c>
      <c r="I202" s="352">
        <f t="shared" ca="1" si="93"/>
        <v>24320</v>
      </c>
      <c r="J202" s="352">
        <f t="shared" ca="1" si="93"/>
        <v>24320</v>
      </c>
      <c r="K202" s="352">
        <f t="shared" ca="1" si="93"/>
        <v>24320</v>
      </c>
      <c r="L202" s="352">
        <f t="shared" ca="1" si="93"/>
        <v>24320</v>
      </c>
      <c r="M202" s="352">
        <f t="shared" ca="1" si="93"/>
        <v>24320</v>
      </c>
      <c r="N202" s="352">
        <f t="shared" ca="1" si="93"/>
        <v>24320</v>
      </c>
      <c r="O202" s="352">
        <f t="shared" ca="1" si="94"/>
        <v>24320</v>
      </c>
      <c r="P202" s="352">
        <f t="shared" ca="1" si="94"/>
        <v>24320</v>
      </c>
      <c r="Q202" s="352">
        <f t="shared" ca="1" si="94"/>
        <v>25536</v>
      </c>
      <c r="R202" s="352">
        <f t="shared" ca="1" si="94"/>
        <v>25536</v>
      </c>
      <c r="S202" s="352">
        <f t="shared" ca="1" si="94"/>
        <v>25536</v>
      </c>
      <c r="T202" s="352">
        <f t="shared" ca="1" si="94"/>
        <v>25536</v>
      </c>
      <c r="U202" s="352">
        <f t="shared" ca="1" si="94"/>
        <v>25536</v>
      </c>
      <c r="V202" s="352">
        <f t="shared" ca="1" si="94"/>
        <v>25536</v>
      </c>
      <c r="W202" s="352">
        <f t="shared" ca="1" si="94"/>
        <v>25536</v>
      </c>
      <c r="X202" s="352">
        <f t="shared" ca="1" si="94"/>
        <v>25536</v>
      </c>
      <c r="Y202" s="352">
        <f t="shared" ca="1" si="95"/>
        <v>25536</v>
      </c>
      <c r="Z202" s="352">
        <f t="shared" ca="1" si="95"/>
        <v>25536</v>
      </c>
      <c r="AA202" s="352">
        <f t="shared" ca="1" si="95"/>
        <v>25536</v>
      </c>
      <c r="AB202" s="352">
        <f t="shared" ca="1" si="95"/>
        <v>25536</v>
      </c>
      <c r="AC202" s="352">
        <f t="shared" ca="1" si="95"/>
        <v>26812.799999999999</v>
      </c>
      <c r="AD202" s="352">
        <f t="shared" ca="1" si="95"/>
        <v>26812.799999999999</v>
      </c>
      <c r="AE202" s="352">
        <f t="shared" ca="1" si="95"/>
        <v>26812.799999999999</v>
      </c>
      <c r="AF202" s="352">
        <f t="shared" ca="1" si="95"/>
        <v>26812.799999999999</v>
      </c>
      <c r="AG202" s="352">
        <f t="shared" ca="1" si="95"/>
        <v>26812.799999999999</v>
      </c>
      <c r="AH202" s="352">
        <f t="shared" ca="1" si="95"/>
        <v>26812.799999999999</v>
      </c>
      <c r="AI202" s="352">
        <f t="shared" ca="1" si="96"/>
        <v>26812.799999999999</v>
      </c>
      <c r="AJ202" s="352">
        <f t="shared" ca="1" si="96"/>
        <v>26812.799999999999</v>
      </c>
      <c r="AK202" s="352">
        <f t="shared" ca="1" si="96"/>
        <v>26812.799999999999</v>
      </c>
      <c r="AL202" s="352">
        <f t="shared" ca="1" si="96"/>
        <v>26812.799999999999</v>
      </c>
      <c r="AM202" s="352">
        <f t="shared" ca="1" si="96"/>
        <v>26812.799999999999</v>
      </c>
      <c r="AN202" s="352">
        <f t="shared" ca="1" si="96"/>
        <v>26812.799999999999</v>
      </c>
      <c r="AO202" s="352">
        <f t="shared" ca="1" si="96"/>
        <v>28153.440000000002</v>
      </c>
      <c r="AP202" s="352">
        <f t="shared" ca="1" si="96"/>
        <v>28153.440000000002</v>
      </c>
      <c r="AQ202" s="352">
        <f t="shared" ca="1" si="96"/>
        <v>28153.440000000002</v>
      </c>
      <c r="AR202" s="352">
        <f t="shared" ca="1" si="96"/>
        <v>28153.440000000002</v>
      </c>
      <c r="AS202" s="352">
        <f t="shared" ca="1" si="97"/>
        <v>28153.440000000002</v>
      </c>
      <c r="AT202" s="352">
        <f t="shared" ca="1" si="97"/>
        <v>28153.440000000002</v>
      </c>
      <c r="AU202" s="352">
        <f t="shared" ca="1" si="97"/>
        <v>28153.440000000002</v>
      </c>
      <c r="AV202" s="352">
        <f t="shared" ca="1" si="97"/>
        <v>28153.440000000002</v>
      </c>
      <c r="AW202" s="352">
        <f t="shared" ca="1" si="97"/>
        <v>28153.440000000002</v>
      </c>
      <c r="AX202" s="352">
        <f t="shared" ca="1" si="97"/>
        <v>28153.440000000002</v>
      </c>
      <c r="AY202" s="352">
        <f t="shared" ca="1" si="97"/>
        <v>28153.440000000002</v>
      </c>
      <c r="AZ202" s="352">
        <f t="shared" ca="1" si="97"/>
        <v>28153.440000000002</v>
      </c>
      <c r="BA202" s="352">
        <f t="shared" ca="1" si="97"/>
        <v>29561.112000000005</v>
      </c>
      <c r="BB202" s="352">
        <f t="shared" ca="1" si="97"/>
        <v>29561.112000000005</v>
      </c>
      <c r="BC202" s="352">
        <f t="shared" ca="1" si="98"/>
        <v>29561.112000000005</v>
      </c>
      <c r="BD202" s="352">
        <f t="shared" ca="1" si="98"/>
        <v>29561.112000000005</v>
      </c>
      <c r="BE202" s="352">
        <f t="shared" ca="1" si="98"/>
        <v>29561.112000000005</v>
      </c>
      <c r="BF202" s="352">
        <f t="shared" ca="1" si="98"/>
        <v>29561.112000000005</v>
      </c>
      <c r="BG202" s="352">
        <f t="shared" ca="1" si="98"/>
        <v>29561.112000000005</v>
      </c>
      <c r="BH202" s="352">
        <f t="shared" ca="1" si="98"/>
        <v>29561.112000000005</v>
      </c>
      <c r="BI202" s="352">
        <f t="shared" ca="1" si="98"/>
        <v>29561.112000000005</v>
      </c>
      <c r="BJ202" s="352">
        <f t="shared" ca="1" si="98"/>
        <v>29561.112000000005</v>
      </c>
      <c r="BK202" s="352">
        <f t="shared" ca="1" si="98"/>
        <v>29561.112000000005</v>
      </c>
      <c r="BL202" s="352">
        <f t="shared" ca="1" si="98"/>
        <v>29561.112000000005</v>
      </c>
      <c r="BM202" s="352">
        <f t="shared" ca="1" si="99"/>
        <v>31039.167600000008</v>
      </c>
      <c r="BN202" s="352">
        <f t="shared" ca="1" si="99"/>
        <v>31039.167600000008</v>
      </c>
      <c r="BO202" s="352">
        <f t="shared" ca="1" si="99"/>
        <v>31039.167600000008</v>
      </c>
      <c r="BP202" s="352">
        <f t="shared" ca="1" si="99"/>
        <v>31039.167600000008</v>
      </c>
      <c r="BQ202" s="352">
        <f t="shared" ca="1" si="99"/>
        <v>31039.167600000008</v>
      </c>
      <c r="BR202" s="352">
        <f t="shared" ca="1" si="99"/>
        <v>31039.167600000008</v>
      </c>
      <c r="BS202" s="352">
        <f t="shared" ca="1" si="99"/>
        <v>31039.167600000008</v>
      </c>
      <c r="BT202" s="352">
        <f t="shared" ca="1" si="99"/>
        <v>31039.167600000008</v>
      </c>
      <c r="BU202" s="352">
        <f t="shared" ca="1" si="99"/>
        <v>31039.167600000008</v>
      </c>
      <c r="BV202" s="352">
        <f t="shared" ca="1" si="99"/>
        <v>31039.167600000008</v>
      </c>
      <c r="BW202" s="352">
        <f t="shared" ca="1" si="100"/>
        <v>31039.167600000008</v>
      </c>
      <c r="BX202" s="352">
        <f t="shared" ca="1" si="100"/>
        <v>31039.167600000008</v>
      </c>
      <c r="BY202" s="352">
        <f t="shared" ca="1" si="100"/>
        <v>32591.125980000008</v>
      </c>
      <c r="BZ202" s="352">
        <f t="shared" ca="1" si="100"/>
        <v>32591.125980000008</v>
      </c>
      <c r="CA202" s="352">
        <f t="shared" ca="1" si="100"/>
        <v>32591.125980000008</v>
      </c>
      <c r="CB202" s="352">
        <f t="shared" ca="1" si="100"/>
        <v>32591.125980000008</v>
      </c>
      <c r="CC202" s="352">
        <f t="shared" ca="1" si="100"/>
        <v>32591.125980000008</v>
      </c>
      <c r="CD202" s="352">
        <f t="shared" ca="1" si="100"/>
        <v>32591.125980000008</v>
      </c>
      <c r="CE202" s="352">
        <f t="shared" ca="1" si="100"/>
        <v>32591.125980000008</v>
      </c>
      <c r="CF202" s="352">
        <f t="shared" ca="1" si="100"/>
        <v>32591.125980000008</v>
      </c>
      <c r="CG202" s="352">
        <f t="shared" ca="1" si="101"/>
        <v>32591.125980000008</v>
      </c>
      <c r="CH202" s="352">
        <f t="shared" ca="1" si="101"/>
        <v>32591.125980000008</v>
      </c>
      <c r="CI202" s="352">
        <f t="shared" ca="1" si="101"/>
        <v>32591.125980000008</v>
      </c>
      <c r="CJ202" s="352">
        <f t="shared" ca="1" si="101"/>
        <v>32591.125980000008</v>
      </c>
      <c r="CK202" s="352">
        <f t="shared" ca="1" si="101"/>
        <v>34220.682279000008</v>
      </c>
      <c r="CL202" s="352">
        <f t="shared" ca="1" si="101"/>
        <v>34220.682279000008</v>
      </c>
      <c r="CM202" s="352">
        <f t="shared" ca="1" si="101"/>
        <v>34220.682279000008</v>
      </c>
      <c r="CN202" s="352">
        <f t="shared" ca="1" si="101"/>
        <v>34220.682279000008</v>
      </c>
      <c r="CO202" s="352">
        <f t="shared" ca="1" si="101"/>
        <v>34220.682279000008</v>
      </c>
      <c r="CP202" s="352">
        <f t="shared" ca="1" si="101"/>
        <v>34220.682279000008</v>
      </c>
      <c r="CQ202" s="352">
        <f t="shared" ca="1" si="102"/>
        <v>34220.682279000008</v>
      </c>
      <c r="CR202" s="352">
        <f t="shared" ca="1" si="102"/>
        <v>34220.682279000008</v>
      </c>
      <c r="CS202" s="352">
        <f t="shared" ca="1" si="102"/>
        <v>34220.682279000008</v>
      </c>
      <c r="CT202" s="352">
        <f t="shared" ca="1" si="102"/>
        <v>34220.682279000008</v>
      </c>
      <c r="CU202" s="352">
        <f t="shared" ca="1" si="102"/>
        <v>34220.682279000008</v>
      </c>
      <c r="CV202" s="352">
        <f t="shared" ca="1" si="102"/>
        <v>34220.682279000008</v>
      </c>
      <c r="CW202" s="352">
        <f t="shared" ca="1" si="102"/>
        <v>35931.716392950009</v>
      </c>
      <c r="CX202" s="352">
        <f t="shared" ca="1" si="102"/>
        <v>35931.716392950009</v>
      </c>
      <c r="CY202" s="352">
        <f t="shared" ca="1" si="102"/>
        <v>35931.716392950009</v>
      </c>
      <c r="CZ202" s="352">
        <f t="shared" ca="1" si="102"/>
        <v>35931.716392950009</v>
      </c>
      <c r="DA202" s="352">
        <f t="shared" ca="1" si="103"/>
        <v>35931.716392950009</v>
      </c>
      <c r="DB202" s="352">
        <f t="shared" ca="1" si="103"/>
        <v>35931.716392950009</v>
      </c>
      <c r="DC202" s="352">
        <f t="shared" ca="1" si="103"/>
        <v>35931.716392950009</v>
      </c>
      <c r="DD202" s="352">
        <f t="shared" ca="1" si="103"/>
        <v>35931.716392950009</v>
      </c>
      <c r="DE202" s="352">
        <f t="shared" ca="1" si="103"/>
        <v>35931.716392950009</v>
      </c>
      <c r="DF202" s="352">
        <f t="shared" ca="1" si="103"/>
        <v>35931.716392950009</v>
      </c>
      <c r="DG202" s="352">
        <f t="shared" ca="1" si="103"/>
        <v>35931.716392950009</v>
      </c>
      <c r="DH202" s="352">
        <f t="shared" ca="1" si="103"/>
        <v>35931.716392950009</v>
      </c>
      <c r="DI202" s="352">
        <f t="shared" ca="1" si="103"/>
        <v>37728.302212597519</v>
      </c>
      <c r="DJ202" s="352">
        <f t="shared" ca="1" si="103"/>
        <v>37728.302212597519</v>
      </c>
      <c r="DK202" s="352">
        <f t="shared" ca="1" si="104"/>
        <v>37728.302212597519</v>
      </c>
      <c r="DL202" s="352">
        <f t="shared" ca="1" si="104"/>
        <v>37728.302212597519</v>
      </c>
      <c r="DM202" s="352">
        <f t="shared" ca="1" si="104"/>
        <v>37728.302212597519</v>
      </c>
      <c r="DN202" s="352">
        <f t="shared" ca="1" si="104"/>
        <v>37728.302212597519</v>
      </c>
      <c r="DO202" s="352">
        <f t="shared" ca="1" si="104"/>
        <v>37728.302212597519</v>
      </c>
      <c r="DP202" s="352">
        <f t="shared" ca="1" si="104"/>
        <v>37728.302212597519</v>
      </c>
      <c r="DQ202" s="352">
        <f t="shared" ca="1" si="104"/>
        <v>37728.302212597519</v>
      </c>
      <c r="DR202" s="352">
        <f t="shared" ca="1" si="104"/>
        <v>37728.302212597519</v>
      </c>
      <c r="DS202" s="352">
        <f t="shared" ca="1" si="104"/>
        <v>37728.302212597519</v>
      </c>
      <c r="DT202" s="352">
        <f t="shared" ca="1" si="104"/>
        <v>37728.302212597519</v>
      </c>
      <c r="DU202" s="352">
        <f t="shared" ca="1" si="105"/>
        <v>39614.717323227385</v>
      </c>
      <c r="DV202" s="352">
        <f t="shared" ca="1" si="105"/>
        <v>39614.717323227385</v>
      </c>
      <c r="DW202" s="352">
        <f t="shared" ca="1" si="105"/>
        <v>39614.717323227385</v>
      </c>
      <c r="DX202" s="352">
        <f t="shared" ca="1" si="105"/>
        <v>39614.717323227385</v>
      </c>
      <c r="DY202" s="352">
        <f t="shared" ca="1" si="105"/>
        <v>39614.717323227385</v>
      </c>
      <c r="DZ202" s="352">
        <f t="shared" ca="1" si="105"/>
        <v>39614.717323227385</v>
      </c>
      <c r="EA202" s="352">
        <f t="shared" ca="1" si="105"/>
        <v>39614.717323227385</v>
      </c>
      <c r="EB202" s="352">
        <f t="shared" ca="1" si="105"/>
        <v>39614.717323227385</v>
      </c>
      <c r="EC202" s="352">
        <f t="shared" ca="1" si="105"/>
        <v>39614.717323227385</v>
      </c>
      <c r="ED202" s="352">
        <f t="shared" ca="1" si="105"/>
        <v>39614.717323227385</v>
      </c>
      <c r="EE202" s="352">
        <f t="shared" ca="1" si="106"/>
        <v>39614.717323227385</v>
      </c>
      <c r="EF202" s="352">
        <f t="shared" ca="1" si="106"/>
        <v>39614.717323227385</v>
      </c>
      <c r="EG202" s="352">
        <f t="shared" ca="1" si="106"/>
        <v>41595.453189388754</v>
      </c>
      <c r="EH202" s="352">
        <f t="shared" ca="1" si="106"/>
        <v>41595.453189388754</v>
      </c>
      <c r="EI202" s="352">
        <f t="shared" ca="1" si="106"/>
        <v>41595.453189388754</v>
      </c>
      <c r="EJ202" s="352">
        <f t="shared" ca="1" si="106"/>
        <v>41595.453189388754</v>
      </c>
      <c r="EK202" s="352">
        <f t="shared" ca="1" si="106"/>
        <v>41595.453189388754</v>
      </c>
      <c r="EL202" s="352">
        <f t="shared" ca="1" si="106"/>
        <v>41595.453189388754</v>
      </c>
      <c r="EM202" s="352">
        <f t="shared" ca="1" si="106"/>
        <v>41595.453189388754</v>
      </c>
      <c r="EN202" s="352">
        <f t="shared" ca="1" si="106"/>
        <v>41595.453189388754</v>
      </c>
      <c r="EO202" s="352">
        <f t="shared" ca="1" si="107"/>
        <v>41595.453189388754</v>
      </c>
      <c r="EP202" s="352">
        <f t="shared" ca="1" si="107"/>
        <v>41595.453189388754</v>
      </c>
      <c r="EQ202" s="352">
        <f t="shared" ca="1" si="107"/>
        <v>41595.453189388754</v>
      </c>
      <c r="ER202" s="352">
        <f t="shared" ca="1" si="107"/>
        <v>41595.453189388754</v>
      </c>
      <c r="ES202" s="352">
        <f t="shared" ca="1" si="107"/>
        <v>43675.225848858201</v>
      </c>
      <c r="ET202" s="352">
        <f t="shared" ca="1" si="107"/>
        <v>43675.225848858201</v>
      </c>
      <c r="EU202" s="352">
        <f t="shared" ca="1" si="107"/>
        <v>43675.225848858201</v>
      </c>
      <c r="EV202" s="352">
        <f t="shared" ca="1" si="107"/>
        <v>43675.225848858201</v>
      </c>
      <c r="EW202" s="352">
        <f t="shared" ca="1" si="107"/>
        <v>43675.225848858201</v>
      </c>
      <c r="EX202" s="352">
        <f t="shared" ca="1" si="107"/>
        <v>43675.225848858201</v>
      </c>
      <c r="EY202" s="352">
        <f t="shared" ca="1" si="108"/>
        <v>43675.225848858201</v>
      </c>
      <c r="EZ202" s="352">
        <f t="shared" ca="1" si="108"/>
        <v>43675.225848858201</v>
      </c>
      <c r="FA202" s="352">
        <f t="shared" ca="1" si="108"/>
        <v>43675.225848858201</v>
      </c>
      <c r="FB202" s="352">
        <f t="shared" ca="1" si="108"/>
        <v>43675.225848858201</v>
      </c>
      <c r="FC202" s="352">
        <f t="shared" ca="1" si="108"/>
        <v>43675.225848858201</v>
      </c>
      <c r="FD202" s="352">
        <f t="shared" ca="1" si="108"/>
        <v>43675.225848858201</v>
      </c>
      <c r="FE202" s="352">
        <f t="shared" ca="1" si="108"/>
        <v>45858.987141301113</v>
      </c>
      <c r="FF202" s="352">
        <f t="shared" ca="1" si="108"/>
        <v>45858.987141301113</v>
      </c>
      <c r="FG202" s="352">
        <f t="shared" ca="1" si="108"/>
        <v>45858.987141301113</v>
      </c>
      <c r="FH202" s="352">
        <f t="shared" ca="1" si="108"/>
        <v>45858.987141301113</v>
      </c>
      <c r="FI202" s="352">
        <f t="shared" ca="1" si="109"/>
        <v>45858.987141301113</v>
      </c>
      <c r="FJ202" s="352">
        <f t="shared" ca="1" si="109"/>
        <v>45858.987141301113</v>
      </c>
      <c r="FK202" s="352">
        <f t="shared" ca="1" si="109"/>
        <v>45858.987141301113</v>
      </c>
      <c r="FL202" s="352">
        <f t="shared" ca="1" si="109"/>
        <v>45858.987141301113</v>
      </c>
      <c r="FM202" s="352">
        <f t="shared" ca="1" si="109"/>
        <v>45858.987141301113</v>
      </c>
      <c r="FN202" s="352">
        <f t="shared" ca="1" si="109"/>
        <v>45858.987141301113</v>
      </c>
      <c r="FO202" s="352">
        <f t="shared" ca="1" si="109"/>
        <v>45858.987141301113</v>
      </c>
      <c r="FP202" s="352">
        <f t="shared" ca="1" si="109"/>
        <v>45858.987141301113</v>
      </c>
      <c r="FQ202" s="352">
        <f t="shared" ca="1" si="109"/>
        <v>0</v>
      </c>
      <c r="FR202" s="352">
        <f t="shared" ca="1" si="109"/>
        <v>0</v>
      </c>
      <c r="FS202" s="352">
        <f t="shared" ca="1" si="110"/>
        <v>0</v>
      </c>
      <c r="FT202" s="352">
        <f t="shared" ca="1" si="110"/>
        <v>0</v>
      </c>
      <c r="FU202" s="352">
        <f t="shared" ca="1" si="110"/>
        <v>0</v>
      </c>
      <c r="FV202" s="352">
        <f t="shared" ca="1" si="110"/>
        <v>0</v>
      </c>
      <c r="FW202" s="352">
        <f t="shared" ca="1" si="110"/>
        <v>0</v>
      </c>
      <c r="FX202" s="352">
        <f t="shared" ca="1" si="110"/>
        <v>0</v>
      </c>
      <c r="FY202" s="352">
        <f t="shared" ca="1" si="110"/>
        <v>0</v>
      </c>
      <c r="FZ202" s="352">
        <f t="shared" ca="1" si="110"/>
        <v>0</v>
      </c>
      <c r="GA202" s="352">
        <f t="shared" ca="1" si="110"/>
        <v>0</v>
      </c>
      <c r="GB202" s="352">
        <f t="shared" ca="1" si="110"/>
        <v>0</v>
      </c>
      <c r="GC202" s="352">
        <f t="shared" ca="1" si="111"/>
        <v>0</v>
      </c>
      <c r="GD202" s="352">
        <f t="shared" ca="1" si="111"/>
        <v>0</v>
      </c>
      <c r="GE202" s="352">
        <f t="shared" ca="1" si="111"/>
        <v>0</v>
      </c>
      <c r="GF202" s="352">
        <f t="shared" ca="1" si="111"/>
        <v>0</v>
      </c>
      <c r="GG202" s="352">
        <f t="shared" ca="1" si="111"/>
        <v>0</v>
      </c>
      <c r="GH202" s="352">
        <f t="shared" ca="1" si="111"/>
        <v>0</v>
      </c>
      <c r="GI202" s="352">
        <f t="shared" ca="1" si="111"/>
        <v>0</v>
      </c>
      <c r="GJ202" s="352">
        <f t="shared" ca="1" si="111"/>
        <v>0</v>
      </c>
      <c r="GK202" s="352">
        <f t="shared" ca="1" si="111"/>
        <v>0</v>
      </c>
      <c r="GL202" s="352">
        <f t="shared" ca="1" si="111"/>
        <v>0</v>
      </c>
      <c r="GM202" s="352">
        <f t="shared" ca="1" si="112"/>
        <v>0</v>
      </c>
      <c r="GN202" s="352">
        <f t="shared" ca="1" si="112"/>
        <v>0</v>
      </c>
      <c r="GO202" s="352">
        <f t="shared" ca="1" si="112"/>
        <v>0</v>
      </c>
      <c r="GP202" s="352">
        <f t="shared" ca="1" si="112"/>
        <v>0</v>
      </c>
      <c r="GQ202" s="352">
        <f t="shared" ca="1" si="112"/>
        <v>0</v>
      </c>
      <c r="GR202" s="352">
        <f t="shared" ca="1" si="112"/>
        <v>0</v>
      </c>
      <c r="GS202" s="352">
        <f t="shared" ca="1" si="112"/>
        <v>0</v>
      </c>
      <c r="GT202" s="352">
        <f t="shared" ca="1" si="112"/>
        <v>0</v>
      </c>
      <c r="GU202" s="352">
        <f t="shared" ca="1" si="112"/>
        <v>0</v>
      </c>
      <c r="GV202" s="352">
        <f t="shared" ca="1" si="112"/>
        <v>0</v>
      </c>
      <c r="GW202" s="352">
        <f t="shared" ca="1" si="113"/>
        <v>0</v>
      </c>
      <c r="GX202" s="352">
        <f t="shared" ca="1" si="113"/>
        <v>0</v>
      </c>
      <c r="GY202" s="352">
        <f t="shared" ca="1" si="113"/>
        <v>0</v>
      </c>
      <c r="GZ202" s="352">
        <f t="shared" ca="1" si="113"/>
        <v>0</v>
      </c>
      <c r="HA202" s="352">
        <f t="shared" ca="1" si="113"/>
        <v>0</v>
      </c>
      <c r="HB202" s="352">
        <f t="shared" ca="1" si="113"/>
        <v>0</v>
      </c>
      <c r="HC202" s="352">
        <f t="shared" ca="1" si="113"/>
        <v>0</v>
      </c>
      <c r="HD202" s="352">
        <f t="shared" ca="1" si="113"/>
        <v>0</v>
      </c>
      <c r="HE202" s="352">
        <f t="shared" ca="1" si="113"/>
        <v>0</v>
      </c>
      <c r="HF202" s="352">
        <f t="shared" ca="1" si="113"/>
        <v>0</v>
      </c>
      <c r="HG202" s="352">
        <f t="shared" ca="1" si="114"/>
        <v>0</v>
      </c>
      <c r="HH202" s="352">
        <f t="shared" ca="1" si="114"/>
        <v>0</v>
      </c>
      <c r="HI202" s="352">
        <f t="shared" ca="1" si="114"/>
        <v>0</v>
      </c>
      <c r="HJ202" s="352">
        <f t="shared" ca="1" si="114"/>
        <v>0</v>
      </c>
      <c r="HK202" s="352">
        <f t="shared" ca="1" si="114"/>
        <v>0</v>
      </c>
      <c r="HL202" s="352">
        <f t="shared" ca="1" si="114"/>
        <v>0</v>
      </c>
      <c r="HM202" s="352">
        <f t="shared" ca="1" si="114"/>
        <v>0</v>
      </c>
      <c r="HN202" s="352">
        <f t="shared" ca="1" si="114"/>
        <v>0</v>
      </c>
      <c r="HO202" s="352">
        <f t="shared" ca="1" si="114"/>
        <v>0</v>
      </c>
      <c r="HP202" s="352">
        <f t="shared" ca="1" si="114"/>
        <v>0</v>
      </c>
      <c r="HQ202" s="352">
        <f t="shared" ca="1" si="115"/>
        <v>0</v>
      </c>
      <c r="HR202" s="352">
        <f t="shared" ca="1" si="115"/>
        <v>0</v>
      </c>
      <c r="HS202" s="352">
        <f t="shared" ca="1" si="115"/>
        <v>0</v>
      </c>
      <c r="HT202" s="352">
        <f t="shared" ca="1" si="115"/>
        <v>0</v>
      </c>
      <c r="HU202" s="352">
        <f t="shared" ca="1" si="115"/>
        <v>0</v>
      </c>
      <c r="HV202" s="352">
        <f t="shared" ca="1" si="115"/>
        <v>0</v>
      </c>
      <c r="HW202" s="352">
        <f t="shared" ca="1" si="115"/>
        <v>0</v>
      </c>
      <c r="HX202" s="352">
        <f t="shared" ca="1" si="115"/>
        <v>0</v>
      </c>
      <c r="HY202" s="352">
        <f t="shared" ca="1" si="115"/>
        <v>0</v>
      </c>
      <c r="HZ202" s="352">
        <f t="shared" ca="1" si="115"/>
        <v>0</v>
      </c>
      <c r="IA202" s="352">
        <f t="shared" ca="1" si="115"/>
        <v>0</v>
      </c>
    </row>
    <row r="203" spans="2:235">
      <c r="B203" s="148">
        <v>10</v>
      </c>
      <c r="D203" s="38">
        <f t="shared" si="92"/>
        <v>100</v>
      </c>
      <c r="E203" s="352">
        <f t="shared" ca="1" si="93"/>
        <v>6080</v>
      </c>
      <c r="F203" s="352">
        <f t="shared" ca="1" si="93"/>
        <v>6080</v>
      </c>
      <c r="G203" s="352">
        <f t="shared" ca="1" si="93"/>
        <v>6080</v>
      </c>
      <c r="H203" s="352">
        <f t="shared" ca="1" si="93"/>
        <v>6080</v>
      </c>
      <c r="I203" s="352">
        <f t="shared" ca="1" si="93"/>
        <v>6080</v>
      </c>
      <c r="J203" s="352">
        <f t="shared" ca="1" si="93"/>
        <v>6080</v>
      </c>
      <c r="K203" s="352">
        <f t="shared" ca="1" si="93"/>
        <v>6080</v>
      </c>
      <c r="L203" s="352">
        <f t="shared" ca="1" si="93"/>
        <v>6080</v>
      </c>
      <c r="M203" s="352">
        <f t="shared" ca="1" si="93"/>
        <v>6080</v>
      </c>
      <c r="N203" s="352">
        <f t="shared" ca="1" si="93"/>
        <v>6080</v>
      </c>
      <c r="O203" s="352">
        <f t="shared" ca="1" si="94"/>
        <v>6080</v>
      </c>
      <c r="P203" s="352">
        <f t="shared" ca="1" si="94"/>
        <v>6080</v>
      </c>
      <c r="Q203" s="352">
        <f t="shared" ca="1" si="94"/>
        <v>6384</v>
      </c>
      <c r="R203" s="352">
        <f t="shared" ca="1" si="94"/>
        <v>6384</v>
      </c>
      <c r="S203" s="352">
        <f t="shared" ca="1" si="94"/>
        <v>6384</v>
      </c>
      <c r="T203" s="352">
        <f t="shared" ca="1" si="94"/>
        <v>6384</v>
      </c>
      <c r="U203" s="352">
        <f t="shared" ca="1" si="94"/>
        <v>6384</v>
      </c>
      <c r="V203" s="352">
        <f t="shared" ca="1" si="94"/>
        <v>6384</v>
      </c>
      <c r="W203" s="352">
        <f t="shared" ca="1" si="94"/>
        <v>6384</v>
      </c>
      <c r="X203" s="352">
        <f t="shared" ca="1" si="94"/>
        <v>6384</v>
      </c>
      <c r="Y203" s="352">
        <f t="shared" ca="1" si="95"/>
        <v>6384</v>
      </c>
      <c r="Z203" s="352">
        <f t="shared" ca="1" si="95"/>
        <v>6384</v>
      </c>
      <c r="AA203" s="352">
        <f t="shared" ca="1" si="95"/>
        <v>6384</v>
      </c>
      <c r="AB203" s="352">
        <f t="shared" ca="1" si="95"/>
        <v>6384</v>
      </c>
      <c r="AC203" s="352">
        <f t="shared" ca="1" si="95"/>
        <v>6703.2</v>
      </c>
      <c r="AD203" s="352">
        <f t="shared" ca="1" si="95"/>
        <v>6703.2</v>
      </c>
      <c r="AE203" s="352">
        <f t="shared" ca="1" si="95"/>
        <v>6703.2</v>
      </c>
      <c r="AF203" s="352">
        <f t="shared" ca="1" si="95"/>
        <v>6703.2</v>
      </c>
      <c r="AG203" s="352">
        <f t="shared" ca="1" si="95"/>
        <v>6703.2</v>
      </c>
      <c r="AH203" s="352">
        <f t="shared" ca="1" si="95"/>
        <v>6703.2</v>
      </c>
      <c r="AI203" s="352">
        <f t="shared" ca="1" si="96"/>
        <v>6703.2</v>
      </c>
      <c r="AJ203" s="352">
        <f t="shared" ca="1" si="96"/>
        <v>6703.2</v>
      </c>
      <c r="AK203" s="352">
        <f t="shared" ca="1" si="96"/>
        <v>6703.2</v>
      </c>
      <c r="AL203" s="352">
        <f t="shared" ca="1" si="96"/>
        <v>6703.2</v>
      </c>
      <c r="AM203" s="352">
        <f t="shared" ca="1" si="96"/>
        <v>6703.2</v>
      </c>
      <c r="AN203" s="352">
        <f t="shared" ca="1" si="96"/>
        <v>6703.2</v>
      </c>
      <c r="AO203" s="352">
        <f t="shared" ca="1" si="96"/>
        <v>7038.3600000000006</v>
      </c>
      <c r="AP203" s="352">
        <f t="shared" ca="1" si="96"/>
        <v>7038.3600000000006</v>
      </c>
      <c r="AQ203" s="352">
        <f t="shared" ca="1" si="96"/>
        <v>7038.3600000000006</v>
      </c>
      <c r="AR203" s="352">
        <f t="shared" ca="1" si="96"/>
        <v>7038.3600000000006</v>
      </c>
      <c r="AS203" s="352">
        <f t="shared" ca="1" si="97"/>
        <v>7038.3600000000006</v>
      </c>
      <c r="AT203" s="352">
        <f t="shared" ca="1" si="97"/>
        <v>7038.3600000000006</v>
      </c>
      <c r="AU203" s="352">
        <f t="shared" ca="1" si="97"/>
        <v>7038.3600000000006</v>
      </c>
      <c r="AV203" s="352">
        <f t="shared" ca="1" si="97"/>
        <v>7038.3600000000006</v>
      </c>
      <c r="AW203" s="352">
        <f t="shared" ca="1" si="97"/>
        <v>7038.3600000000006</v>
      </c>
      <c r="AX203" s="352">
        <f t="shared" ca="1" si="97"/>
        <v>7038.3600000000006</v>
      </c>
      <c r="AY203" s="352">
        <f t="shared" ca="1" si="97"/>
        <v>7038.3600000000006</v>
      </c>
      <c r="AZ203" s="352">
        <f t="shared" ca="1" si="97"/>
        <v>7038.3600000000006</v>
      </c>
      <c r="BA203" s="352">
        <f t="shared" ca="1" si="97"/>
        <v>7390.2780000000012</v>
      </c>
      <c r="BB203" s="352">
        <f t="shared" ca="1" si="97"/>
        <v>7390.2780000000012</v>
      </c>
      <c r="BC203" s="352">
        <f t="shared" ca="1" si="98"/>
        <v>7390.2780000000012</v>
      </c>
      <c r="BD203" s="352">
        <f t="shared" ca="1" si="98"/>
        <v>7390.2780000000012</v>
      </c>
      <c r="BE203" s="352">
        <f t="shared" ca="1" si="98"/>
        <v>7390.2780000000012</v>
      </c>
      <c r="BF203" s="352">
        <f t="shared" ca="1" si="98"/>
        <v>7390.2780000000012</v>
      </c>
      <c r="BG203" s="352">
        <f t="shared" ca="1" si="98"/>
        <v>7390.2780000000012</v>
      </c>
      <c r="BH203" s="352">
        <f t="shared" ca="1" si="98"/>
        <v>7390.2780000000012</v>
      </c>
      <c r="BI203" s="352">
        <f t="shared" ca="1" si="98"/>
        <v>7390.2780000000012</v>
      </c>
      <c r="BJ203" s="352">
        <f t="shared" ca="1" si="98"/>
        <v>7390.2780000000012</v>
      </c>
      <c r="BK203" s="352">
        <f t="shared" ca="1" si="98"/>
        <v>7390.2780000000012</v>
      </c>
      <c r="BL203" s="352">
        <f t="shared" ca="1" si="98"/>
        <v>7390.2780000000012</v>
      </c>
      <c r="BM203" s="352">
        <f t="shared" ca="1" si="99"/>
        <v>7759.791900000002</v>
      </c>
      <c r="BN203" s="352">
        <f t="shared" ca="1" si="99"/>
        <v>7759.791900000002</v>
      </c>
      <c r="BO203" s="352">
        <f t="shared" ca="1" si="99"/>
        <v>7759.791900000002</v>
      </c>
      <c r="BP203" s="352">
        <f t="shared" ca="1" si="99"/>
        <v>7759.791900000002</v>
      </c>
      <c r="BQ203" s="352">
        <f t="shared" ca="1" si="99"/>
        <v>7759.791900000002</v>
      </c>
      <c r="BR203" s="352">
        <f t="shared" ca="1" si="99"/>
        <v>7759.791900000002</v>
      </c>
      <c r="BS203" s="352">
        <f t="shared" ca="1" si="99"/>
        <v>7759.791900000002</v>
      </c>
      <c r="BT203" s="352">
        <f t="shared" ca="1" si="99"/>
        <v>7759.791900000002</v>
      </c>
      <c r="BU203" s="352">
        <f t="shared" ca="1" si="99"/>
        <v>7759.791900000002</v>
      </c>
      <c r="BV203" s="352">
        <f t="shared" ca="1" si="99"/>
        <v>7759.791900000002</v>
      </c>
      <c r="BW203" s="352">
        <f t="shared" ca="1" si="100"/>
        <v>7759.791900000002</v>
      </c>
      <c r="BX203" s="352">
        <f t="shared" ca="1" si="100"/>
        <v>7759.791900000002</v>
      </c>
      <c r="BY203" s="352">
        <f t="shared" ca="1" si="100"/>
        <v>8147.781495000002</v>
      </c>
      <c r="BZ203" s="352">
        <f t="shared" ca="1" si="100"/>
        <v>8147.781495000002</v>
      </c>
      <c r="CA203" s="352">
        <f t="shared" ca="1" si="100"/>
        <v>8147.781495000002</v>
      </c>
      <c r="CB203" s="352">
        <f t="shared" ca="1" si="100"/>
        <v>8147.781495000002</v>
      </c>
      <c r="CC203" s="352">
        <f t="shared" ca="1" si="100"/>
        <v>8147.781495000002</v>
      </c>
      <c r="CD203" s="352">
        <f t="shared" ca="1" si="100"/>
        <v>8147.781495000002</v>
      </c>
      <c r="CE203" s="352">
        <f t="shared" ca="1" si="100"/>
        <v>8147.781495000002</v>
      </c>
      <c r="CF203" s="352">
        <f t="shared" ca="1" si="100"/>
        <v>8147.781495000002</v>
      </c>
      <c r="CG203" s="352">
        <f t="shared" ca="1" si="101"/>
        <v>8147.781495000002</v>
      </c>
      <c r="CH203" s="352">
        <f t="shared" ca="1" si="101"/>
        <v>8147.781495000002</v>
      </c>
      <c r="CI203" s="352">
        <f t="shared" ca="1" si="101"/>
        <v>8147.781495000002</v>
      </c>
      <c r="CJ203" s="352">
        <f t="shared" ca="1" si="101"/>
        <v>8147.781495000002</v>
      </c>
      <c r="CK203" s="352">
        <f t="shared" ca="1" si="101"/>
        <v>8555.170569750002</v>
      </c>
      <c r="CL203" s="352">
        <f t="shared" ca="1" si="101"/>
        <v>8555.170569750002</v>
      </c>
      <c r="CM203" s="352">
        <f t="shared" ca="1" si="101"/>
        <v>8555.170569750002</v>
      </c>
      <c r="CN203" s="352">
        <f t="shared" ca="1" si="101"/>
        <v>8555.170569750002</v>
      </c>
      <c r="CO203" s="352">
        <f t="shared" ca="1" si="101"/>
        <v>8555.170569750002</v>
      </c>
      <c r="CP203" s="352">
        <f t="shared" ca="1" si="101"/>
        <v>8555.170569750002</v>
      </c>
      <c r="CQ203" s="352">
        <f t="shared" ca="1" si="102"/>
        <v>8555.170569750002</v>
      </c>
      <c r="CR203" s="352">
        <f t="shared" ca="1" si="102"/>
        <v>8555.170569750002</v>
      </c>
      <c r="CS203" s="352">
        <f t="shared" ca="1" si="102"/>
        <v>8555.170569750002</v>
      </c>
      <c r="CT203" s="352">
        <f t="shared" ca="1" si="102"/>
        <v>8555.170569750002</v>
      </c>
      <c r="CU203" s="352">
        <f t="shared" ca="1" si="102"/>
        <v>8555.170569750002</v>
      </c>
      <c r="CV203" s="352">
        <f t="shared" ca="1" si="102"/>
        <v>8555.170569750002</v>
      </c>
      <c r="CW203" s="352">
        <f t="shared" ca="1" si="102"/>
        <v>8982.9290982375023</v>
      </c>
      <c r="CX203" s="352">
        <f t="shared" ca="1" si="102"/>
        <v>8982.9290982375023</v>
      </c>
      <c r="CY203" s="352">
        <f t="shared" ca="1" si="102"/>
        <v>8982.9290982375023</v>
      </c>
      <c r="CZ203" s="352">
        <f t="shared" ca="1" si="102"/>
        <v>8982.9290982375023</v>
      </c>
      <c r="DA203" s="352">
        <f t="shared" ca="1" si="103"/>
        <v>8982.9290982375023</v>
      </c>
      <c r="DB203" s="352">
        <f t="shared" ca="1" si="103"/>
        <v>8982.9290982375023</v>
      </c>
      <c r="DC203" s="352">
        <f t="shared" ca="1" si="103"/>
        <v>8982.9290982375023</v>
      </c>
      <c r="DD203" s="352">
        <f t="shared" ca="1" si="103"/>
        <v>8982.9290982375023</v>
      </c>
      <c r="DE203" s="352">
        <f t="shared" ca="1" si="103"/>
        <v>8982.9290982375023</v>
      </c>
      <c r="DF203" s="352">
        <f t="shared" ca="1" si="103"/>
        <v>8982.9290982375023</v>
      </c>
      <c r="DG203" s="352">
        <f t="shared" ca="1" si="103"/>
        <v>8982.9290982375023</v>
      </c>
      <c r="DH203" s="352">
        <f t="shared" ca="1" si="103"/>
        <v>8982.9290982375023</v>
      </c>
      <c r="DI203" s="352">
        <f t="shared" ca="1" si="103"/>
        <v>9432.0755531493796</v>
      </c>
      <c r="DJ203" s="352">
        <f t="shared" ca="1" si="103"/>
        <v>9432.0755531493796</v>
      </c>
      <c r="DK203" s="352">
        <f t="shared" ca="1" si="104"/>
        <v>9432.0755531493796</v>
      </c>
      <c r="DL203" s="352">
        <f t="shared" ca="1" si="104"/>
        <v>9432.0755531493796</v>
      </c>
      <c r="DM203" s="352">
        <f t="shared" ca="1" si="104"/>
        <v>9432.0755531493796</v>
      </c>
      <c r="DN203" s="352">
        <f t="shared" ca="1" si="104"/>
        <v>9432.0755531493796</v>
      </c>
      <c r="DO203" s="352">
        <f t="shared" ca="1" si="104"/>
        <v>9432.0755531493796</v>
      </c>
      <c r="DP203" s="352">
        <f t="shared" ca="1" si="104"/>
        <v>9432.0755531493796</v>
      </c>
      <c r="DQ203" s="352">
        <f t="shared" ca="1" si="104"/>
        <v>9432.0755531493796</v>
      </c>
      <c r="DR203" s="352">
        <f t="shared" ca="1" si="104"/>
        <v>9432.0755531493796</v>
      </c>
      <c r="DS203" s="352">
        <f t="shared" ca="1" si="104"/>
        <v>9432.0755531493796</v>
      </c>
      <c r="DT203" s="352">
        <f t="shared" ca="1" si="104"/>
        <v>9432.0755531493796</v>
      </c>
      <c r="DU203" s="352">
        <f t="shared" ca="1" si="105"/>
        <v>9903.6793308068463</v>
      </c>
      <c r="DV203" s="352">
        <f t="shared" ca="1" si="105"/>
        <v>9903.6793308068463</v>
      </c>
      <c r="DW203" s="352">
        <f t="shared" ca="1" si="105"/>
        <v>9903.6793308068463</v>
      </c>
      <c r="DX203" s="352">
        <f t="shared" ca="1" si="105"/>
        <v>9903.6793308068463</v>
      </c>
      <c r="DY203" s="352">
        <f t="shared" ca="1" si="105"/>
        <v>9903.6793308068463</v>
      </c>
      <c r="DZ203" s="352">
        <f t="shared" ca="1" si="105"/>
        <v>9903.6793308068463</v>
      </c>
      <c r="EA203" s="352">
        <f t="shared" ca="1" si="105"/>
        <v>9903.6793308068463</v>
      </c>
      <c r="EB203" s="352">
        <f t="shared" ca="1" si="105"/>
        <v>9903.6793308068463</v>
      </c>
      <c r="EC203" s="352">
        <f t="shared" ca="1" si="105"/>
        <v>9903.6793308068463</v>
      </c>
      <c r="ED203" s="352">
        <f t="shared" ca="1" si="105"/>
        <v>9903.6793308068463</v>
      </c>
      <c r="EE203" s="352">
        <f t="shared" ca="1" si="106"/>
        <v>9903.6793308068463</v>
      </c>
      <c r="EF203" s="352">
        <f t="shared" ca="1" si="106"/>
        <v>9903.6793308068463</v>
      </c>
      <c r="EG203" s="352">
        <f t="shared" ca="1" si="106"/>
        <v>10398.863297347189</v>
      </c>
      <c r="EH203" s="352">
        <f t="shared" ca="1" si="106"/>
        <v>10398.863297347189</v>
      </c>
      <c r="EI203" s="352">
        <f t="shared" ca="1" si="106"/>
        <v>10398.863297347189</v>
      </c>
      <c r="EJ203" s="352">
        <f t="shared" ca="1" si="106"/>
        <v>10398.863297347189</v>
      </c>
      <c r="EK203" s="352">
        <f t="shared" ca="1" si="106"/>
        <v>10398.863297347189</v>
      </c>
      <c r="EL203" s="352">
        <f t="shared" ca="1" si="106"/>
        <v>10398.863297347189</v>
      </c>
      <c r="EM203" s="352">
        <f t="shared" ca="1" si="106"/>
        <v>10398.863297347189</v>
      </c>
      <c r="EN203" s="352">
        <f t="shared" ca="1" si="106"/>
        <v>10398.863297347189</v>
      </c>
      <c r="EO203" s="352">
        <f t="shared" ca="1" si="107"/>
        <v>10398.863297347189</v>
      </c>
      <c r="EP203" s="352">
        <f t="shared" ca="1" si="107"/>
        <v>10398.863297347189</v>
      </c>
      <c r="EQ203" s="352">
        <f t="shared" ca="1" si="107"/>
        <v>10398.863297347189</v>
      </c>
      <c r="ER203" s="352">
        <f t="shared" ca="1" si="107"/>
        <v>10398.863297347189</v>
      </c>
      <c r="ES203" s="352">
        <f t="shared" ca="1" si="107"/>
        <v>10918.80646221455</v>
      </c>
      <c r="ET203" s="352">
        <f t="shared" ca="1" si="107"/>
        <v>10918.80646221455</v>
      </c>
      <c r="EU203" s="352">
        <f t="shared" ca="1" si="107"/>
        <v>10918.80646221455</v>
      </c>
      <c r="EV203" s="352">
        <f t="shared" ca="1" si="107"/>
        <v>10918.80646221455</v>
      </c>
      <c r="EW203" s="352">
        <f t="shared" ca="1" si="107"/>
        <v>10918.80646221455</v>
      </c>
      <c r="EX203" s="352">
        <f t="shared" ca="1" si="107"/>
        <v>10918.80646221455</v>
      </c>
      <c r="EY203" s="352">
        <f t="shared" ca="1" si="108"/>
        <v>10918.80646221455</v>
      </c>
      <c r="EZ203" s="352">
        <f t="shared" ca="1" si="108"/>
        <v>10918.80646221455</v>
      </c>
      <c r="FA203" s="352">
        <f t="shared" ca="1" si="108"/>
        <v>10918.80646221455</v>
      </c>
      <c r="FB203" s="352">
        <f t="shared" ca="1" si="108"/>
        <v>10918.80646221455</v>
      </c>
      <c r="FC203" s="352">
        <f t="shared" ca="1" si="108"/>
        <v>10918.80646221455</v>
      </c>
      <c r="FD203" s="352">
        <f t="shared" ca="1" si="108"/>
        <v>10918.80646221455</v>
      </c>
      <c r="FE203" s="352">
        <f t="shared" ca="1" si="108"/>
        <v>11464.746785325278</v>
      </c>
      <c r="FF203" s="352">
        <f t="shared" ca="1" si="108"/>
        <v>11464.746785325278</v>
      </c>
      <c r="FG203" s="352">
        <f t="shared" ca="1" si="108"/>
        <v>11464.746785325278</v>
      </c>
      <c r="FH203" s="352">
        <f t="shared" ca="1" si="108"/>
        <v>11464.746785325278</v>
      </c>
      <c r="FI203" s="352">
        <f t="shared" ca="1" si="109"/>
        <v>11464.746785325278</v>
      </c>
      <c r="FJ203" s="352">
        <f t="shared" ca="1" si="109"/>
        <v>11464.746785325278</v>
      </c>
      <c r="FK203" s="352">
        <f t="shared" ca="1" si="109"/>
        <v>11464.746785325278</v>
      </c>
      <c r="FL203" s="352">
        <f t="shared" ca="1" si="109"/>
        <v>11464.746785325278</v>
      </c>
      <c r="FM203" s="352">
        <f t="shared" ca="1" si="109"/>
        <v>11464.746785325278</v>
      </c>
      <c r="FN203" s="352">
        <f t="shared" ca="1" si="109"/>
        <v>11464.746785325278</v>
      </c>
      <c r="FO203" s="352">
        <f t="shared" ca="1" si="109"/>
        <v>11464.746785325278</v>
      </c>
      <c r="FP203" s="352">
        <f t="shared" ca="1" si="109"/>
        <v>11464.746785325278</v>
      </c>
      <c r="FQ203" s="352">
        <f t="shared" ca="1" si="109"/>
        <v>0</v>
      </c>
      <c r="FR203" s="352">
        <f t="shared" ca="1" si="109"/>
        <v>0</v>
      </c>
      <c r="FS203" s="352">
        <f t="shared" ca="1" si="110"/>
        <v>0</v>
      </c>
      <c r="FT203" s="352">
        <f t="shared" ca="1" si="110"/>
        <v>0</v>
      </c>
      <c r="FU203" s="352">
        <f t="shared" ca="1" si="110"/>
        <v>0</v>
      </c>
      <c r="FV203" s="352">
        <f t="shared" ca="1" si="110"/>
        <v>0</v>
      </c>
      <c r="FW203" s="352">
        <f t="shared" ca="1" si="110"/>
        <v>0</v>
      </c>
      <c r="FX203" s="352">
        <f t="shared" ca="1" si="110"/>
        <v>0</v>
      </c>
      <c r="FY203" s="352">
        <f t="shared" ca="1" si="110"/>
        <v>0</v>
      </c>
      <c r="FZ203" s="352">
        <f t="shared" ca="1" si="110"/>
        <v>0</v>
      </c>
      <c r="GA203" s="352">
        <f t="shared" ca="1" si="110"/>
        <v>0</v>
      </c>
      <c r="GB203" s="352">
        <f t="shared" ca="1" si="110"/>
        <v>0</v>
      </c>
      <c r="GC203" s="352">
        <f t="shared" ca="1" si="111"/>
        <v>0</v>
      </c>
      <c r="GD203" s="352">
        <f t="shared" ca="1" si="111"/>
        <v>0</v>
      </c>
      <c r="GE203" s="352">
        <f t="shared" ca="1" si="111"/>
        <v>0</v>
      </c>
      <c r="GF203" s="352">
        <f t="shared" ca="1" si="111"/>
        <v>0</v>
      </c>
      <c r="GG203" s="352">
        <f t="shared" ca="1" si="111"/>
        <v>0</v>
      </c>
      <c r="GH203" s="352">
        <f t="shared" ca="1" si="111"/>
        <v>0</v>
      </c>
      <c r="GI203" s="352">
        <f t="shared" ca="1" si="111"/>
        <v>0</v>
      </c>
      <c r="GJ203" s="352">
        <f t="shared" ca="1" si="111"/>
        <v>0</v>
      </c>
      <c r="GK203" s="352">
        <f t="shared" ca="1" si="111"/>
        <v>0</v>
      </c>
      <c r="GL203" s="352">
        <f t="shared" ca="1" si="111"/>
        <v>0</v>
      </c>
      <c r="GM203" s="352">
        <f t="shared" ca="1" si="112"/>
        <v>0</v>
      </c>
      <c r="GN203" s="352">
        <f t="shared" ca="1" si="112"/>
        <v>0</v>
      </c>
      <c r="GO203" s="352">
        <f t="shared" ca="1" si="112"/>
        <v>0</v>
      </c>
      <c r="GP203" s="352">
        <f t="shared" ca="1" si="112"/>
        <v>0</v>
      </c>
      <c r="GQ203" s="352">
        <f t="shared" ca="1" si="112"/>
        <v>0</v>
      </c>
      <c r="GR203" s="352">
        <f t="shared" ca="1" si="112"/>
        <v>0</v>
      </c>
      <c r="GS203" s="352">
        <f t="shared" ca="1" si="112"/>
        <v>0</v>
      </c>
      <c r="GT203" s="352">
        <f t="shared" ca="1" si="112"/>
        <v>0</v>
      </c>
      <c r="GU203" s="352">
        <f t="shared" ca="1" si="112"/>
        <v>0</v>
      </c>
      <c r="GV203" s="352">
        <f t="shared" ca="1" si="112"/>
        <v>0</v>
      </c>
      <c r="GW203" s="352">
        <f t="shared" ca="1" si="113"/>
        <v>0</v>
      </c>
      <c r="GX203" s="352">
        <f t="shared" ca="1" si="113"/>
        <v>0</v>
      </c>
      <c r="GY203" s="352">
        <f t="shared" ca="1" si="113"/>
        <v>0</v>
      </c>
      <c r="GZ203" s="352">
        <f t="shared" ca="1" si="113"/>
        <v>0</v>
      </c>
      <c r="HA203" s="352">
        <f t="shared" ca="1" si="113"/>
        <v>0</v>
      </c>
      <c r="HB203" s="352">
        <f t="shared" ca="1" si="113"/>
        <v>0</v>
      </c>
      <c r="HC203" s="352">
        <f t="shared" ca="1" si="113"/>
        <v>0</v>
      </c>
      <c r="HD203" s="352">
        <f t="shared" ca="1" si="113"/>
        <v>0</v>
      </c>
      <c r="HE203" s="352">
        <f t="shared" ca="1" si="113"/>
        <v>0</v>
      </c>
      <c r="HF203" s="352">
        <f t="shared" ca="1" si="113"/>
        <v>0</v>
      </c>
      <c r="HG203" s="352">
        <f t="shared" ca="1" si="114"/>
        <v>0</v>
      </c>
      <c r="HH203" s="352">
        <f t="shared" ca="1" si="114"/>
        <v>0</v>
      </c>
      <c r="HI203" s="352">
        <f t="shared" ca="1" si="114"/>
        <v>0</v>
      </c>
      <c r="HJ203" s="352">
        <f t="shared" ca="1" si="114"/>
        <v>0</v>
      </c>
      <c r="HK203" s="352">
        <f t="shared" ca="1" si="114"/>
        <v>0</v>
      </c>
      <c r="HL203" s="352">
        <f t="shared" ca="1" si="114"/>
        <v>0</v>
      </c>
      <c r="HM203" s="352">
        <f t="shared" ca="1" si="114"/>
        <v>0</v>
      </c>
      <c r="HN203" s="352">
        <f t="shared" ca="1" si="114"/>
        <v>0</v>
      </c>
      <c r="HO203" s="352">
        <f t="shared" ca="1" si="114"/>
        <v>0</v>
      </c>
      <c r="HP203" s="352">
        <f t="shared" ca="1" si="114"/>
        <v>0</v>
      </c>
      <c r="HQ203" s="352">
        <f t="shared" ca="1" si="115"/>
        <v>0</v>
      </c>
      <c r="HR203" s="352">
        <f t="shared" ca="1" si="115"/>
        <v>0</v>
      </c>
      <c r="HS203" s="352">
        <f t="shared" ca="1" si="115"/>
        <v>0</v>
      </c>
      <c r="HT203" s="352">
        <f t="shared" ca="1" si="115"/>
        <v>0</v>
      </c>
      <c r="HU203" s="352">
        <f t="shared" ca="1" si="115"/>
        <v>0</v>
      </c>
      <c r="HV203" s="352">
        <f t="shared" ca="1" si="115"/>
        <v>0</v>
      </c>
      <c r="HW203" s="352">
        <f t="shared" ca="1" si="115"/>
        <v>0</v>
      </c>
      <c r="HX203" s="352">
        <f t="shared" ca="1" si="115"/>
        <v>0</v>
      </c>
      <c r="HY203" s="352">
        <f t="shared" ca="1" si="115"/>
        <v>0</v>
      </c>
      <c r="HZ203" s="352">
        <f t="shared" ca="1" si="115"/>
        <v>0</v>
      </c>
      <c r="IA203" s="352">
        <f t="shared" ca="1" si="115"/>
        <v>0</v>
      </c>
    </row>
    <row r="204" spans="2:235">
      <c r="B204" s="148">
        <v>11</v>
      </c>
      <c r="D204" s="38">
        <f t="shared" si="92"/>
        <v>60</v>
      </c>
      <c r="E204" s="352">
        <f t="shared" ca="1" si="93"/>
        <v>3648</v>
      </c>
      <c r="F204" s="352">
        <f t="shared" ca="1" si="93"/>
        <v>3648</v>
      </c>
      <c r="G204" s="352">
        <f t="shared" ca="1" si="93"/>
        <v>3648</v>
      </c>
      <c r="H204" s="352">
        <f t="shared" ca="1" si="93"/>
        <v>3648</v>
      </c>
      <c r="I204" s="352">
        <f t="shared" ca="1" si="93"/>
        <v>3648</v>
      </c>
      <c r="J204" s="352">
        <f t="shared" ca="1" si="93"/>
        <v>3648</v>
      </c>
      <c r="K204" s="352">
        <f t="shared" ca="1" si="93"/>
        <v>3648</v>
      </c>
      <c r="L204" s="352">
        <f t="shared" ca="1" si="93"/>
        <v>3648</v>
      </c>
      <c r="M204" s="352">
        <f t="shared" ca="1" si="93"/>
        <v>3648</v>
      </c>
      <c r="N204" s="352">
        <f t="shared" ca="1" si="93"/>
        <v>3648</v>
      </c>
      <c r="O204" s="352">
        <f t="shared" ca="1" si="94"/>
        <v>3648</v>
      </c>
      <c r="P204" s="352">
        <f t="shared" ca="1" si="94"/>
        <v>3648</v>
      </c>
      <c r="Q204" s="352">
        <f t="shared" ca="1" si="94"/>
        <v>3830.3999999999996</v>
      </c>
      <c r="R204" s="352">
        <f t="shared" ca="1" si="94"/>
        <v>3830.3999999999996</v>
      </c>
      <c r="S204" s="352">
        <f t="shared" ca="1" si="94"/>
        <v>3830.3999999999996</v>
      </c>
      <c r="T204" s="352">
        <f t="shared" ca="1" si="94"/>
        <v>3830.3999999999996</v>
      </c>
      <c r="U204" s="352">
        <f t="shared" ca="1" si="94"/>
        <v>3830.3999999999996</v>
      </c>
      <c r="V204" s="352">
        <f t="shared" ca="1" si="94"/>
        <v>3830.3999999999996</v>
      </c>
      <c r="W204" s="352">
        <f t="shared" ca="1" si="94"/>
        <v>3830.3999999999996</v>
      </c>
      <c r="X204" s="352">
        <f t="shared" ca="1" si="94"/>
        <v>3830.3999999999996</v>
      </c>
      <c r="Y204" s="352">
        <f t="shared" ca="1" si="95"/>
        <v>3830.3999999999996</v>
      </c>
      <c r="Z204" s="352">
        <f t="shared" ca="1" si="95"/>
        <v>3830.3999999999996</v>
      </c>
      <c r="AA204" s="352">
        <f t="shared" ca="1" si="95"/>
        <v>3830.3999999999996</v>
      </c>
      <c r="AB204" s="352">
        <f t="shared" ca="1" si="95"/>
        <v>3830.3999999999996</v>
      </c>
      <c r="AC204" s="352">
        <f t="shared" ca="1" si="95"/>
        <v>4021.92</v>
      </c>
      <c r="AD204" s="352">
        <f t="shared" ca="1" si="95"/>
        <v>4021.92</v>
      </c>
      <c r="AE204" s="352">
        <f t="shared" ca="1" si="95"/>
        <v>4021.92</v>
      </c>
      <c r="AF204" s="352">
        <f t="shared" ca="1" si="95"/>
        <v>4021.92</v>
      </c>
      <c r="AG204" s="352">
        <f t="shared" ca="1" si="95"/>
        <v>4021.92</v>
      </c>
      <c r="AH204" s="352">
        <f t="shared" ca="1" si="95"/>
        <v>4021.92</v>
      </c>
      <c r="AI204" s="352">
        <f t="shared" ca="1" si="96"/>
        <v>4021.92</v>
      </c>
      <c r="AJ204" s="352">
        <f t="shared" ca="1" si="96"/>
        <v>4021.92</v>
      </c>
      <c r="AK204" s="352">
        <f t="shared" ca="1" si="96"/>
        <v>4021.92</v>
      </c>
      <c r="AL204" s="352">
        <f t="shared" ca="1" si="96"/>
        <v>4021.92</v>
      </c>
      <c r="AM204" s="352">
        <f t="shared" ca="1" si="96"/>
        <v>4021.92</v>
      </c>
      <c r="AN204" s="352">
        <f t="shared" ca="1" si="96"/>
        <v>4021.92</v>
      </c>
      <c r="AO204" s="352">
        <f t="shared" ca="1" si="96"/>
        <v>4223.0160000000005</v>
      </c>
      <c r="AP204" s="352">
        <f t="shared" ca="1" si="96"/>
        <v>4223.0160000000005</v>
      </c>
      <c r="AQ204" s="352">
        <f t="shared" ca="1" si="96"/>
        <v>4223.0160000000005</v>
      </c>
      <c r="AR204" s="352">
        <f t="shared" ca="1" si="96"/>
        <v>4223.0160000000005</v>
      </c>
      <c r="AS204" s="352">
        <f t="shared" ca="1" si="97"/>
        <v>4223.0160000000005</v>
      </c>
      <c r="AT204" s="352">
        <f t="shared" ca="1" si="97"/>
        <v>4223.0160000000005</v>
      </c>
      <c r="AU204" s="352">
        <f t="shared" ca="1" si="97"/>
        <v>4223.0160000000005</v>
      </c>
      <c r="AV204" s="352">
        <f t="shared" ca="1" si="97"/>
        <v>4223.0160000000005</v>
      </c>
      <c r="AW204" s="352">
        <f t="shared" ca="1" si="97"/>
        <v>4223.0160000000005</v>
      </c>
      <c r="AX204" s="352">
        <f t="shared" ca="1" si="97"/>
        <v>4223.0160000000005</v>
      </c>
      <c r="AY204" s="352">
        <f t="shared" ca="1" si="97"/>
        <v>4223.0160000000005</v>
      </c>
      <c r="AZ204" s="352">
        <f t="shared" ca="1" si="97"/>
        <v>4223.0160000000005</v>
      </c>
      <c r="BA204" s="352">
        <f t="shared" ca="1" si="97"/>
        <v>4434.1668000000009</v>
      </c>
      <c r="BB204" s="352">
        <f t="shared" ca="1" si="97"/>
        <v>4434.1668000000009</v>
      </c>
      <c r="BC204" s="352">
        <f t="shared" ca="1" si="98"/>
        <v>4434.1668000000009</v>
      </c>
      <c r="BD204" s="352">
        <f t="shared" ca="1" si="98"/>
        <v>4434.1668000000009</v>
      </c>
      <c r="BE204" s="352">
        <f t="shared" ca="1" si="98"/>
        <v>4434.1668000000009</v>
      </c>
      <c r="BF204" s="352">
        <f t="shared" ca="1" si="98"/>
        <v>4434.1668000000009</v>
      </c>
      <c r="BG204" s="352">
        <f t="shared" ca="1" si="98"/>
        <v>4434.1668000000009</v>
      </c>
      <c r="BH204" s="352">
        <f t="shared" ca="1" si="98"/>
        <v>4434.1668000000009</v>
      </c>
      <c r="BI204" s="352">
        <f t="shared" ca="1" si="98"/>
        <v>4434.1668000000009</v>
      </c>
      <c r="BJ204" s="352">
        <f t="shared" ca="1" si="98"/>
        <v>4434.1668000000009</v>
      </c>
      <c r="BK204" s="352">
        <f t="shared" ca="1" si="98"/>
        <v>4434.1668000000009</v>
      </c>
      <c r="BL204" s="352">
        <f t="shared" ca="1" si="98"/>
        <v>4434.1668000000009</v>
      </c>
      <c r="BM204" s="352">
        <f t="shared" ca="1" si="99"/>
        <v>4655.875140000001</v>
      </c>
      <c r="BN204" s="352">
        <f t="shared" ca="1" si="99"/>
        <v>4655.875140000001</v>
      </c>
      <c r="BO204" s="352">
        <f t="shared" ca="1" si="99"/>
        <v>4655.875140000001</v>
      </c>
      <c r="BP204" s="352">
        <f t="shared" ca="1" si="99"/>
        <v>4655.875140000001</v>
      </c>
      <c r="BQ204" s="352">
        <f t="shared" ca="1" si="99"/>
        <v>4655.875140000001</v>
      </c>
      <c r="BR204" s="352">
        <f t="shared" ca="1" si="99"/>
        <v>4655.875140000001</v>
      </c>
      <c r="BS204" s="352">
        <f t="shared" ca="1" si="99"/>
        <v>4655.875140000001</v>
      </c>
      <c r="BT204" s="352">
        <f t="shared" ca="1" si="99"/>
        <v>4655.875140000001</v>
      </c>
      <c r="BU204" s="352">
        <f t="shared" ca="1" si="99"/>
        <v>4655.875140000001</v>
      </c>
      <c r="BV204" s="352">
        <f t="shared" ca="1" si="99"/>
        <v>4655.875140000001</v>
      </c>
      <c r="BW204" s="352">
        <f t="shared" ca="1" si="100"/>
        <v>4655.875140000001</v>
      </c>
      <c r="BX204" s="352">
        <f t="shared" ca="1" si="100"/>
        <v>4655.875140000001</v>
      </c>
      <c r="BY204" s="352">
        <f t="shared" ca="1" si="100"/>
        <v>4888.6688970000014</v>
      </c>
      <c r="BZ204" s="352">
        <f t="shared" ca="1" si="100"/>
        <v>4888.6688970000014</v>
      </c>
      <c r="CA204" s="352">
        <f t="shared" ca="1" si="100"/>
        <v>4888.6688970000014</v>
      </c>
      <c r="CB204" s="352">
        <f t="shared" ca="1" si="100"/>
        <v>4888.6688970000014</v>
      </c>
      <c r="CC204" s="352">
        <f t="shared" ca="1" si="100"/>
        <v>4888.6688970000014</v>
      </c>
      <c r="CD204" s="352">
        <f t="shared" ca="1" si="100"/>
        <v>4888.6688970000014</v>
      </c>
      <c r="CE204" s="352">
        <f t="shared" ca="1" si="100"/>
        <v>4888.6688970000014</v>
      </c>
      <c r="CF204" s="352">
        <f t="shared" ca="1" si="100"/>
        <v>4888.6688970000014</v>
      </c>
      <c r="CG204" s="352">
        <f t="shared" ca="1" si="101"/>
        <v>4888.6688970000014</v>
      </c>
      <c r="CH204" s="352">
        <f t="shared" ca="1" si="101"/>
        <v>4888.6688970000014</v>
      </c>
      <c r="CI204" s="352">
        <f t="shared" ca="1" si="101"/>
        <v>4888.6688970000014</v>
      </c>
      <c r="CJ204" s="352">
        <f t="shared" ca="1" si="101"/>
        <v>4888.6688970000014</v>
      </c>
      <c r="CK204" s="352">
        <f t="shared" ca="1" si="101"/>
        <v>5133.1023418500017</v>
      </c>
      <c r="CL204" s="352">
        <f t="shared" ca="1" si="101"/>
        <v>5133.1023418500017</v>
      </c>
      <c r="CM204" s="352">
        <f t="shared" ca="1" si="101"/>
        <v>5133.1023418500017</v>
      </c>
      <c r="CN204" s="352">
        <f t="shared" ca="1" si="101"/>
        <v>5133.1023418500017</v>
      </c>
      <c r="CO204" s="352">
        <f t="shared" ca="1" si="101"/>
        <v>5133.1023418500017</v>
      </c>
      <c r="CP204" s="352">
        <f t="shared" ca="1" si="101"/>
        <v>5133.1023418500017</v>
      </c>
      <c r="CQ204" s="352">
        <f t="shared" ca="1" si="102"/>
        <v>5133.1023418500017</v>
      </c>
      <c r="CR204" s="352">
        <f t="shared" ca="1" si="102"/>
        <v>5133.1023418500017</v>
      </c>
      <c r="CS204" s="352">
        <f t="shared" ca="1" si="102"/>
        <v>5133.1023418500017</v>
      </c>
      <c r="CT204" s="352">
        <f t="shared" ca="1" si="102"/>
        <v>5133.1023418500017</v>
      </c>
      <c r="CU204" s="352">
        <f t="shared" ca="1" si="102"/>
        <v>5133.1023418500017</v>
      </c>
      <c r="CV204" s="352">
        <f t="shared" ca="1" si="102"/>
        <v>5133.1023418500017</v>
      </c>
      <c r="CW204" s="352">
        <f t="shared" ca="1" si="102"/>
        <v>5389.7574589425021</v>
      </c>
      <c r="CX204" s="352">
        <f t="shared" ca="1" si="102"/>
        <v>5389.7574589425021</v>
      </c>
      <c r="CY204" s="352">
        <f t="shared" ca="1" si="102"/>
        <v>5389.7574589425021</v>
      </c>
      <c r="CZ204" s="352">
        <f t="shared" ca="1" si="102"/>
        <v>5389.7574589425021</v>
      </c>
      <c r="DA204" s="352">
        <f t="shared" ca="1" si="103"/>
        <v>5389.7574589425021</v>
      </c>
      <c r="DB204" s="352">
        <f t="shared" ca="1" si="103"/>
        <v>5389.7574589425021</v>
      </c>
      <c r="DC204" s="352">
        <f t="shared" ca="1" si="103"/>
        <v>5389.7574589425021</v>
      </c>
      <c r="DD204" s="352">
        <f t="shared" ca="1" si="103"/>
        <v>5389.7574589425021</v>
      </c>
      <c r="DE204" s="352">
        <f t="shared" ca="1" si="103"/>
        <v>5389.7574589425021</v>
      </c>
      <c r="DF204" s="352">
        <f t="shared" ca="1" si="103"/>
        <v>5389.7574589425021</v>
      </c>
      <c r="DG204" s="352">
        <f t="shared" ca="1" si="103"/>
        <v>5389.7574589425021</v>
      </c>
      <c r="DH204" s="352">
        <f t="shared" ca="1" si="103"/>
        <v>5389.7574589425021</v>
      </c>
      <c r="DI204" s="352">
        <f t="shared" ca="1" si="103"/>
        <v>5659.2453318896269</v>
      </c>
      <c r="DJ204" s="352">
        <f t="shared" ca="1" si="103"/>
        <v>5659.2453318896269</v>
      </c>
      <c r="DK204" s="352">
        <f t="shared" ca="1" si="104"/>
        <v>5659.2453318896269</v>
      </c>
      <c r="DL204" s="352">
        <f t="shared" ca="1" si="104"/>
        <v>5659.2453318896269</v>
      </c>
      <c r="DM204" s="352">
        <f t="shared" ca="1" si="104"/>
        <v>5659.2453318896269</v>
      </c>
      <c r="DN204" s="352">
        <f t="shared" ca="1" si="104"/>
        <v>5659.2453318896269</v>
      </c>
      <c r="DO204" s="352">
        <f t="shared" ca="1" si="104"/>
        <v>5659.2453318896269</v>
      </c>
      <c r="DP204" s="352">
        <f t="shared" ca="1" si="104"/>
        <v>5659.2453318896269</v>
      </c>
      <c r="DQ204" s="352">
        <f t="shared" ca="1" si="104"/>
        <v>5659.2453318896269</v>
      </c>
      <c r="DR204" s="352">
        <f t="shared" ca="1" si="104"/>
        <v>5659.2453318896269</v>
      </c>
      <c r="DS204" s="352">
        <f t="shared" ca="1" si="104"/>
        <v>5659.2453318896269</v>
      </c>
      <c r="DT204" s="352">
        <f t="shared" ca="1" si="104"/>
        <v>5659.2453318896269</v>
      </c>
      <c r="DU204" s="352">
        <f t="shared" ca="1" si="105"/>
        <v>5942.2075984841085</v>
      </c>
      <c r="DV204" s="352">
        <f t="shared" ca="1" si="105"/>
        <v>5942.2075984841085</v>
      </c>
      <c r="DW204" s="352">
        <f t="shared" ca="1" si="105"/>
        <v>5942.2075984841085</v>
      </c>
      <c r="DX204" s="352">
        <f t="shared" ca="1" si="105"/>
        <v>5942.2075984841085</v>
      </c>
      <c r="DY204" s="352">
        <f t="shared" ca="1" si="105"/>
        <v>5942.2075984841085</v>
      </c>
      <c r="DZ204" s="352">
        <f t="shared" ca="1" si="105"/>
        <v>5942.2075984841085</v>
      </c>
      <c r="EA204" s="352">
        <f t="shared" ca="1" si="105"/>
        <v>5942.2075984841085</v>
      </c>
      <c r="EB204" s="352">
        <f t="shared" ca="1" si="105"/>
        <v>5942.2075984841085</v>
      </c>
      <c r="EC204" s="352">
        <f t="shared" ca="1" si="105"/>
        <v>5942.2075984841085</v>
      </c>
      <c r="ED204" s="352">
        <f t="shared" ca="1" si="105"/>
        <v>5942.2075984841085</v>
      </c>
      <c r="EE204" s="352">
        <f t="shared" ca="1" si="106"/>
        <v>5942.2075984841085</v>
      </c>
      <c r="EF204" s="352">
        <f t="shared" ca="1" si="106"/>
        <v>5942.2075984841085</v>
      </c>
      <c r="EG204" s="352">
        <f t="shared" ca="1" si="106"/>
        <v>6239.317978408314</v>
      </c>
      <c r="EH204" s="352">
        <f t="shared" ca="1" si="106"/>
        <v>6239.317978408314</v>
      </c>
      <c r="EI204" s="352">
        <f t="shared" ca="1" si="106"/>
        <v>6239.317978408314</v>
      </c>
      <c r="EJ204" s="352">
        <f t="shared" ca="1" si="106"/>
        <v>6239.317978408314</v>
      </c>
      <c r="EK204" s="352">
        <f t="shared" ca="1" si="106"/>
        <v>6239.317978408314</v>
      </c>
      <c r="EL204" s="352">
        <f t="shared" ca="1" si="106"/>
        <v>6239.317978408314</v>
      </c>
      <c r="EM204" s="352">
        <f t="shared" ca="1" si="106"/>
        <v>6239.317978408314</v>
      </c>
      <c r="EN204" s="352">
        <f t="shared" ca="1" si="106"/>
        <v>6239.317978408314</v>
      </c>
      <c r="EO204" s="352">
        <f t="shared" ca="1" si="107"/>
        <v>6239.317978408314</v>
      </c>
      <c r="EP204" s="352">
        <f t="shared" ca="1" si="107"/>
        <v>6239.317978408314</v>
      </c>
      <c r="EQ204" s="352">
        <f t="shared" ca="1" si="107"/>
        <v>6239.317978408314</v>
      </c>
      <c r="ER204" s="352">
        <f t="shared" ca="1" si="107"/>
        <v>6239.317978408314</v>
      </c>
      <c r="ES204" s="352">
        <f t="shared" ca="1" si="107"/>
        <v>6551.2838773287303</v>
      </c>
      <c r="ET204" s="352">
        <f t="shared" ca="1" si="107"/>
        <v>6551.2838773287303</v>
      </c>
      <c r="EU204" s="352">
        <f t="shared" ca="1" si="107"/>
        <v>6551.2838773287303</v>
      </c>
      <c r="EV204" s="352">
        <f t="shared" ca="1" si="107"/>
        <v>6551.2838773287303</v>
      </c>
      <c r="EW204" s="352">
        <f t="shared" ca="1" si="107"/>
        <v>6551.2838773287303</v>
      </c>
      <c r="EX204" s="352">
        <f t="shared" ca="1" si="107"/>
        <v>6551.2838773287303</v>
      </c>
      <c r="EY204" s="352">
        <f t="shared" ca="1" si="108"/>
        <v>6551.2838773287303</v>
      </c>
      <c r="EZ204" s="352">
        <f t="shared" ca="1" si="108"/>
        <v>6551.2838773287303</v>
      </c>
      <c r="FA204" s="352">
        <f t="shared" ca="1" si="108"/>
        <v>6551.2838773287303</v>
      </c>
      <c r="FB204" s="352">
        <f t="shared" ca="1" si="108"/>
        <v>6551.2838773287303</v>
      </c>
      <c r="FC204" s="352">
        <f t="shared" ca="1" si="108"/>
        <v>6551.2838773287303</v>
      </c>
      <c r="FD204" s="352">
        <f t="shared" ca="1" si="108"/>
        <v>6551.2838773287303</v>
      </c>
      <c r="FE204" s="352">
        <f t="shared" ca="1" si="108"/>
        <v>6878.848071195167</v>
      </c>
      <c r="FF204" s="352">
        <f t="shared" ca="1" si="108"/>
        <v>6878.848071195167</v>
      </c>
      <c r="FG204" s="352">
        <f t="shared" ca="1" si="108"/>
        <v>6878.848071195167</v>
      </c>
      <c r="FH204" s="352">
        <f t="shared" ca="1" si="108"/>
        <v>6878.848071195167</v>
      </c>
      <c r="FI204" s="352">
        <f t="shared" ca="1" si="109"/>
        <v>6878.848071195167</v>
      </c>
      <c r="FJ204" s="352">
        <f t="shared" ca="1" si="109"/>
        <v>6878.848071195167</v>
      </c>
      <c r="FK204" s="352">
        <f t="shared" ca="1" si="109"/>
        <v>6878.848071195167</v>
      </c>
      <c r="FL204" s="352">
        <f t="shared" ca="1" si="109"/>
        <v>6878.848071195167</v>
      </c>
      <c r="FM204" s="352">
        <f t="shared" ca="1" si="109"/>
        <v>6878.848071195167</v>
      </c>
      <c r="FN204" s="352">
        <f t="shared" ca="1" si="109"/>
        <v>6878.848071195167</v>
      </c>
      <c r="FO204" s="352">
        <f t="shared" ca="1" si="109"/>
        <v>6878.848071195167</v>
      </c>
      <c r="FP204" s="352">
        <f t="shared" ca="1" si="109"/>
        <v>6878.848071195167</v>
      </c>
      <c r="FQ204" s="352">
        <f t="shared" ca="1" si="109"/>
        <v>0</v>
      </c>
      <c r="FR204" s="352">
        <f t="shared" ca="1" si="109"/>
        <v>0</v>
      </c>
      <c r="FS204" s="352">
        <f t="shared" ca="1" si="110"/>
        <v>0</v>
      </c>
      <c r="FT204" s="352">
        <f t="shared" ca="1" si="110"/>
        <v>0</v>
      </c>
      <c r="FU204" s="352">
        <f t="shared" ca="1" si="110"/>
        <v>0</v>
      </c>
      <c r="FV204" s="352">
        <f t="shared" ca="1" si="110"/>
        <v>0</v>
      </c>
      <c r="FW204" s="352">
        <f t="shared" ca="1" si="110"/>
        <v>0</v>
      </c>
      <c r="FX204" s="352">
        <f t="shared" ca="1" si="110"/>
        <v>0</v>
      </c>
      <c r="FY204" s="352">
        <f t="shared" ca="1" si="110"/>
        <v>0</v>
      </c>
      <c r="FZ204" s="352">
        <f t="shared" ca="1" si="110"/>
        <v>0</v>
      </c>
      <c r="GA204" s="352">
        <f t="shared" ca="1" si="110"/>
        <v>0</v>
      </c>
      <c r="GB204" s="352">
        <f t="shared" ca="1" si="110"/>
        <v>0</v>
      </c>
      <c r="GC204" s="352">
        <f t="shared" ca="1" si="111"/>
        <v>0</v>
      </c>
      <c r="GD204" s="352">
        <f t="shared" ca="1" si="111"/>
        <v>0</v>
      </c>
      <c r="GE204" s="352">
        <f t="shared" ca="1" si="111"/>
        <v>0</v>
      </c>
      <c r="GF204" s="352">
        <f t="shared" ca="1" si="111"/>
        <v>0</v>
      </c>
      <c r="GG204" s="352">
        <f t="shared" ca="1" si="111"/>
        <v>0</v>
      </c>
      <c r="GH204" s="352">
        <f t="shared" ca="1" si="111"/>
        <v>0</v>
      </c>
      <c r="GI204" s="352">
        <f t="shared" ca="1" si="111"/>
        <v>0</v>
      </c>
      <c r="GJ204" s="352">
        <f t="shared" ca="1" si="111"/>
        <v>0</v>
      </c>
      <c r="GK204" s="352">
        <f t="shared" ca="1" si="111"/>
        <v>0</v>
      </c>
      <c r="GL204" s="352">
        <f t="shared" ca="1" si="111"/>
        <v>0</v>
      </c>
      <c r="GM204" s="352">
        <f t="shared" ca="1" si="112"/>
        <v>0</v>
      </c>
      <c r="GN204" s="352">
        <f t="shared" ca="1" si="112"/>
        <v>0</v>
      </c>
      <c r="GO204" s="352">
        <f t="shared" ca="1" si="112"/>
        <v>0</v>
      </c>
      <c r="GP204" s="352">
        <f t="shared" ca="1" si="112"/>
        <v>0</v>
      </c>
      <c r="GQ204" s="352">
        <f t="shared" ca="1" si="112"/>
        <v>0</v>
      </c>
      <c r="GR204" s="352">
        <f t="shared" ca="1" si="112"/>
        <v>0</v>
      </c>
      <c r="GS204" s="352">
        <f t="shared" ca="1" si="112"/>
        <v>0</v>
      </c>
      <c r="GT204" s="352">
        <f t="shared" ca="1" si="112"/>
        <v>0</v>
      </c>
      <c r="GU204" s="352">
        <f t="shared" ca="1" si="112"/>
        <v>0</v>
      </c>
      <c r="GV204" s="352">
        <f t="shared" ca="1" si="112"/>
        <v>0</v>
      </c>
      <c r="GW204" s="352">
        <f t="shared" ca="1" si="113"/>
        <v>0</v>
      </c>
      <c r="GX204" s="352">
        <f t="shared" ca="1" si="113"/>
        <v>0</v>
      </c>
      <c r="GY204" s="352">
        <f t="shared" ca="1" si="113"/>
        <v>0</v>
      </c>
      <c r="GZ204" s="352">
        <f t="shared" ca="1" si="113"/>
        <v>0</v>
      </c>
      <c r="HA204" s="352">
        <f t="shared" ca="1" si="113"/>
        <v>0</v>
      </c>
      <c r="HB204" s="352">
        <f t="shared" ca="1" si="113"/>
        <v>0</v>
      </c>
      <c r="HC204" s="352">
        <f t="shared" ca="1" si="113"/>
        <v>0</v>
      </c>
      <c r="HD204" s="352">
        <f t="shared" ca="1" si="113"/>
        <v>0</v>
      </c>
      <c r="HE204" s="352">
        <f t="shared" ca="1" si="113"/>
        <v>0</v>
      </c>
      <c r="HF204" s="352">
        <f t="shared" ca="1" si="113"/>
        <v>0</v>
      </c>
      <c r="HG204" s="352">
        <f t="shared" ca="1" si="114"/>
        <v>0</v>
      </c>
      <c r="HH204" s="352">
        <f t="shared" ca="1" si="114"/>
        <v>0</v>
      </c>
      <c r="HI204" s="352">
        <f t="shared" ca="1" si="114"/>
        <v>0</v>
      </c>
      <c r="HJ204" s="352">
        <f t="shared" ca="1" si="114"/>
        <v>0</v>
      </c>
      <c r="HK204" s="352">
        <f t="shared" ca="1" si="114"/>
        <v>0</v>
      </c>
      <c r="HL204" s="352">
        <f t="shared" ca="1" si="114"/>
        <v>0</v>
      </c>
      <c r="HM204" s="352">
        <f t="shared" ca="1" si="114"/>
        <v>0</v>
      </c>
      <c r="HN204" s="352">
        <f t="shared" ca="1" si="114"/>
        <v>0</v>
      </c>
      <c r="HO204" s="352">
        <f t="shared" ca="1" si="114"/>
        <v>0</v>
      </c>
      <c r="HP204" s="352">
        <f t="shared" ca="1" si="114"/>
        <v>0</v>
      </c>
      <c r="HQ204" s="352">
        <f t="shared" ca="1" si="115"/>
        <v>0</v>
      </c>
      <c r="HR204" s="352">
        <f t="shared" ca="1" si="115"/>
        <v>0</v>
      </c>
      <c r="HS204" s="352">
        <f t="shared" ca="1" si="115"/>
        <v>0</v>
      </c>
      <c r="HT204" s="352">
        <f t="shared" ca="1" si="115"/>
        <v>0</v>
      </c>
      <c r="HU204" s="352">
        <f t="shared" ca="1" si="115"/>
        <v>0</v>
      </c>
      <c r="HV204" s="352">
        <f t="shared" ca="1" si="115"/>
        <v>0</v>
      </c>
      <c r="HW204" s="352">
        <f t="shared" ca="1" si="115"/>
        <v>0</v>
      </c>
      <c r="HX204" s="352">
        <f t="shared" ca="1" si="115"/>
        <v>0</v>
      </c>
      <c r="HY204" s="352">
        <f t="shared" ca="1" si="115"/>
        <v>0</v>
      </c>
      <c r="HZ204" s="352">
        <f t="shared" ca="1" si="115"/>
        <v>0</v>
      </c>
      <c r="IA204" s="352">
        <f t="shared" ca="1" si="115"/>
        <v>0</v>
      </c>
    </row>
    <row r="205" spans="2:235">
      <c r="B205" s="148">
        <v>12</v>
      </c>
      <c r="D205" s="38">
        <f t="shared" si="92"/>
        <v>40</v>
      </c>
      <c r="E205" s="352">
        <f t="shared" ca="1" si="93"/>
        <v>2432</v>
      </c>
      <c r="F205" s="352">
        <f t="shared" ca="1" si="93"/>
        <v>2432</v>
      </c>
      <c r="G205" s="352">
        <f t="shared" ca="1" si="93"/>
        <v>2432</v>
      </c>
      <c r="H205" s="352">
        <f t="shared" ca="1" si="93"/>
        <v>2432</v>
      </c>
      <c r="I205" s="352">
        <f t="shared" ca="1" si="93"/>
        <v>2432</v>
      </c>
      <c r="J205" s="352">
        <f t="shared" ca="1" si="93"/>
        <v>2432</v>
      </c>
      <c r="K205" s="352">
        <f t="shared" ca="1" si="93"/>
        <v>2432</v>
      </c>
      <c r="L205" s="352">
        <f t="shared" ca="1" si="93"/>
        <v>2432</v>
      </c>
      <c r="M205" s="352">
        <f t="shared" ca="1" si="93"/>
        <v>2432</v>
      </c>
      <c r="N205" s="352">
        <f t="shared" ca="1" si="93"/>
        <v>2432</v>
      </c>
      <c r="O205" s="352">
        <f t="shared" ca="1" si="94"/>
        <v>2432</v>
      </c>
      <c r="P205" s="352">
        <f t="shared" ca="1" si="94"/>
        <v>2432</v>
      </c>
      <c r="Q205" s="352">
        <f t="shared" ca="1" si="94"/>
        <v>2553.6</v>
      </c>
      <c r="R205" s="352">
        <f t="shared" ca="1" si="94"/>
        <v>2553.6</v>
      </c>
      <c r="S205" s="352">
        <f t="shared" ca="1" si="94"/>
        <v>2553.6</v>
      </c>
      <c r="T205" s="352">
        <f t="shared" ca="1" si="94"/>
        <v>2553.6</v>
      </c>
      <c r="U205" s="352">
        <f t="shared" ca="1" si="94"/>
        <v>2553.6</v>
      </c>
      <c r="V205" s="352">
        <f t="shared" ca="1" si="94"/>
        <v>2553.6</v>
      </c>
      <c r="W205" s="352">
        <f t="shared" ca="1" si="94"/>
        <v>2553.6</v>
      </c>
      <c r="X205" s="352">
        <f t="shared" ca="1" si="94"/>
        <v>2553.6</v>
      </c>
      <c r="Y205" s="352">
        <f t="shared" ca="1" si="95"/>
        <v>2553.6</v>
      </c>
      <c r="Z205" s="352">
        <f t="shared" ca="1" si="95"/>
        <v>2553.6</v>
      </c>
      <c r="AA205" s="352">
        <f t="shared" ca="1" si="95"/>
        <v>2553.6</v>
      </c>
      <c r="AB205" s="352">
        <f t="shared" ca="1" si="95"/>
        <v>2553.6</v>
      </c>
      <c r="AC205" s="352">
        <f t="shared" ca="1" si="95"/>
        <v>2681.2799999999997</v>
      </c>
      <c r="AD205" s="352">
        <f t="shared" ca="1" si="95"/>
        <v>2681.2799999999997</v>
      </c>
      <c r="AE205" s="352">
        <f t="shared" ca="1" si="95"/>
        <v>2681.2799999999997</v>
      </c>
      <c r="AF205" s="352">
        <f t="shared" ca="1" si="95"/>
        <v>2681.2799999999997</v>
      </c>
      <c r="AG205" s="352">
        <f t="shared" ca="1" si="95"/>
        <v>2681.2799999999997</v>
      </c>
      <c r="AH205" s="352">
        <f t="shared" ca="1" si="95"/>
        <v>2681.2799999999997</v>
      </c>
      <c r="AI205" s="352">
        <f t="shared" ca="1" si="96"/>
        <v>2681.2799999999997</v>
      </c>
      <c r="AJ205" s="352">
        <f t="shared" ca="1" si="96"/>
        <v>2681.2799999999997</v>
      </c>
      <c r="AK205" s="352">
        <f t="shared" ca="1" si="96"/>
        <v>2681.2799999999997</v>
      </c>
      <c r="AL205" s="352">
        <f t="shared" ca="1" si="96"/>
        <v>2681.2799999999997</v>
      </c>
      <c r="AM205" s="352">
        <f t="shared" ca="1" si="96"/>
        <v>2681.2799999999997</v>
      </c>
      <c r="AN205" s="352">
        <f t="shared" ca="1" si="96"/>
        <v>2681.2799999999997</v>
      </c>
      <c r="AO205" s="352">
        <f t="shared" ca="1" si="96"/>
        <v>2815.3440000000005</v>
      </c>
      <c r="AP205" s="352">
        <f t="shared" ca="1" si="96"/>
        <v>2815.3440000000005</v>
      </c>
      <c r="AQ205" s="352">
        <f t="shared" ca="1" si="96"/>
        <v>2815.3440000000005</v>
      </c>
      <c r="AR205" s="352">
        <f t="shared" ca="1" si="96"/>
        <v>2815.3440000000005</v>
      </c>
      <c r="AS205" s="352">
        <f t="shared" ca="1" si="97"/>
        <v>2815.3440000000005</v>
      </c>
      <c r="AT205" s="352">
        <f t="shared" ca="1" si="97"/>
        <v>2815.3440000000005</v>
      </c>
      <c r="AU205" s="352">
        <f t="shared" ca="1" si="97"/>
        <v>2815.3440000000005</v>
      </c>
      <c r="AV205" s="352">
        <f t="shared" ca="1" si="97"/>
        <v>2815.3440000000005</v>
      </c>
      <c r="AW205" s="352">
        <f t="shared" ca="1" si="97"/>
        <v>2815.3440000000005</v>
      </c>
      <c r="AX205" s="352">
        <f t="shared" ca="1" si="97"/>
        <v>2815.3440000000005</v>
      </c>
      <c r="AY205" s="352">
        <f t="shared" ca="1" si="97"/>
        <v>2815.3440000000005</v>
      </c>
      <c r="AZ205" s="352">
        <f t="shared" ca="1" si="97"/>
        <v>2815.3440000000005</v>
      </c>
      <c r="BA205" s="352">
        <f t="shared" ca="1" si="97"/>
        <v>2956.1112000000007</v>
      </c>
      <c r="BB205" s="352">
        <f t="shared" ca="1" si="97"/>
        <v>2956.1112000000007</v>
      </c>
      <c r="BC205" s="352">
        <f t="shared" ca="1" si="98"/>
        <v>2956.1112000000007</v>
      </c>
      <c r="BD205" s="352">
        <f t="shared" ca="1" si="98"/>
        <v>2956.1112000000007</v>
      </c>
      <c r="BE205" s="352">
        <f t="shared" ca="1" si="98"/>
        <v>2956.1112000000007</v>
      </c>
      <c r="BF205" s="352">
        <f t="shared" ca="1" si="98"/>
        <v>2956.1112000000007</v>
      </c>
      <c r="BG205" s="352">
        <f t="shared" ca="1" si="98"/>
        <v>2956.1112000000007</v>
      </c>
      <c r="BH205" s="352">
        <f t="shared" ca="1" si="98"/>
        <v>2956.1112000000007</v>
      </c>
      <c r="BI205" s="352">
        <f t="shared" ca="1" si="98"/>
        <v>2956.1112000000007</v>
      </c>
      <c r="BJ205" s="352">
        <f t="shared" ca="1" si="98"/>
        <v>2956.1112000000007</v>
      </c>
      <c r="BK205" s="352">
        <f t="shared" ca="1" si="98"/>
        <v>2956.1112000000007</v>
      </c>
      <c r="BL205" s="352">
        <f t="shared" ca="1" si="98"/>
        <v>2956.1112000000007</v>
      </c>
      <c r="BM205" s="352">
        <f t="shared" ca="1" si="99"/>
        <v>3103.9167600000005</v>
      </c>
      <c r="BN205" s="352">
        <f t="shared" ca="1" si="99"/>
        <v>3103.9167600000005</v>
      </c>
      <c r="BO205" s="352">
        <f t="shared" ca="1" si="99"/>
        <v>3103.9167600000005</v>
      </c>
      <c r="BP205" s="352">
        <f t="shared" ca="1" si="99"/>
        <v>3103.9167600000005</v>
      </c>
      <c r="BQ205" s="352">
        <f t="shared" ca="1" si="99"/>
        <v>3103.9167600000005</v>
      </c>
      <c r="BR205" s="352">
        <f t="shared" ca="1" si="99"/>
        <v>3103.9167600000005</v>
      </c>
      <c r="BS205" s="352">
        <f t="shared" ca="1" si="99"/>
        <v>3103.9167600000005</v>
      </c>
      <c r="BT205" s="352">
        <f t="shared" ca="1" si="99"/>
        <v>3103.9167600000005</v>
      </c>
      <c r="BU205" s="352">
        <f t="shared" ca="1" si="99"/>
        <v>3103.9167600000005</v>
      </c>
      <c r="BV205" s="352">
        <f t="shared" ca="1" si="99"/>
        <v>3103.9167600000005</v>
      </c>
      <c r="BW205" s="352">
        <f t="shared" ca="1" si="100"/>
        <v>3103.9167600000005</v>
      </c>
      <c r="BX205" s="352">
        <f t="shared" ca="1" si="100"/>
        <v>3103.9167600000005</v>
      </c>
      <c r="BY205" s="352">
        <f t="shared" ca="1" si="100"/>
        <v>3259.1125980000006</v>
      </c>
      <c r="BZ205" s="352">
        <f t="shared" ca="1" si="100"/>
        <v>3259.1125980000006</v>
      </c>
      <c r="CA205" s="352">
        <f t="shared" ca="1" si="100"/>
        <v>3259.1125980000006</v>
      </c>
      <c r="CB205" s="352">
        <f t="shared" ca="1" si="100"/>
        <v>3259.1125980000006</v>
      </c>
      <c r="CC205" s="352">
        <f t="shared" ca="1" si="100"/>
        <v>3259.1125980000006</v>
      </c>
      <c r="CD205" s="352">
        <f t="shared" ca="1" si="100"/>
        <v>3259.1125980000006</v>
      </c>
      <c r="CE205" s="352">
        <f t="shared" ca="1" si="100"/>
        <v>3259.1125980000006</v>
      </c>
      <c r="CF205" s="352">
        <f t="shared" ca="1" si="100"/>
        <v>3259.1125980000006</v>
      </c>
      <c r="CG205" s="352">
        <f t="shared" ca="1" si="101"/>
        <v>3259.1125980000006</v>
      </c>
      <c r="CH205" s="352">
        <f t="shared" ca="1" si="101"/>
        <v>3259.1125980000006</v>
      </c>
      <c r="CI205" s="352">
        <f t="shared" ca="1" si="101"/>
        <v>3259.1125980000006</v>
      </c>
      <c r="CJ205" s="352">
        <f t="shared" ca="1" si="101"/>
        <v>3259.1125980000006</v>
      </c>
      <c r="CK205" s="352">
        <f t="shared" ca="1" si="101"/>
        <v>3422.0682279000007</v>
      </c>
      <c r="CL205" s="352">
        <f t="shared" ca="1" si="101"/>
        <v>3422.0682279000007</v>
      </c>
      <c r="CM205" s="352">
        <f t="shared" ca="1" si="101"/>
        <v>3422.0682279000007</v>
      </c>
      <c r="CN205" s="352">
        <f t="shared" ca="1" si="101"/>
        <v>3422.0682279000007</v>
      </c>
      <c r="CO205" s="352">
        <f t="shared" ca="1" si="101"/>
        <v>3422.0682279000007</v>
      </c>
      <c r="CP205" s="352">
        <f t="shared" ca="1" si="101"/>
        <v>3422.0682279000007</v>
      </c>
      <c r="CQ205" s="352">
        <f t="shared" ca="1" si="102"/>
        <v>3422.0682279000007</v>
      </c>
      <c r="CR205" s="352">
        <f t="shared" ca="1" si="102"/>
        <v>3422.0682279000007</v>
      </c>
      <c r="CS205" s="352">
        <f t="shared" ca="1" si="102"/>
        <v>3422.0682279000007</v>
      </c>
      <c r="CT205" s="352">
        <f t="shared" ca="1" si="102"/>
        <v>3422.0682279000007</v>
      </c>
      <c r="CU205" s="352">
        <f t="shared" ca="1" si="102"/>
        <v>3422.0682279000007</v>
      </c>
      <c r="CV205" s="352">
        <f t="shared" ca="1" si="102"/>
        <v>3422.0682279000007</v>
      </c>
      <c r="CW205" s="352">
        <f t="shared" ca="1" si="102"/>
        <v>3593.1716392950011</v>
      </c>
      <c r="CX205" s="352">
        <f t="shared" ca="1" si="102"/>
        <v>3593.1716392950011</v>
      </c>
      <c r="CY205" s="352">
        <f t="shared" ca="1" si="102"/>
        <v>3593.1716392950011</v>
      </c>
      <c r="CZ205" s="352">
        <f t="shared" ca="1" si="102"/>
        <v>3593.1716392950011</v>
      </c>
      <c r="DA205" s="352">
        <f t="shared" ca="1" si="103"/>
        <v>3593.1716392950011</v>
      </c>
      <c r="DB205" s="352">
        <f t="shared" ca="1" si="103"/>
        <v>3593.1716392950011</v>
      </c>
      <c r="DC205" s="352">
        <f t="shared" ca="1" si="103"/>
        <v>3593.1716392950011</v>
      </c>
      <c r="DD205" s="352">
        <f t="shared" ca="1" si="103"/>
        <v>3593.1716392950011</v>
      </c>
      <c r="DE205" s="352">
        <f t="shared" ca="1" si="103"/>
        <v>3593.1716392950011</v>
      </c>
      <c r="DF205" s="352">
        <f t="shared" ca="1" si="103"/>
        <v>3593.1716392950011</v>
      </c>
      <c r="DG205" s="352">
        <f t="shared" ca="1" si="103"/>
        <v>3593.1716392950011</v>
      </c>
      <c r="DH205" s="352">
        <f t="shared" ca="1" si="103"/>
        <v>3593.1716392950011</v>
      </c>
      <c r="DI205" s="352">
        <f t="shared" ca="1" si="103"/>
        <v>3772.8302212597514</v>
      </c>
      <c r="DJ205" s="352">
        <f t="shared" ca="1" si="103"/>
        <v>3772.8302212597514</v>
      </c>
      <c r="DK205" s="352">
        <f t="shared" ca="1" si="104"/>
        <v>3772.8302212597514</v>
      </c>
      <c r="DL205" s="352">
        <f t="shared" ca="1" si="104"/>
        <v>3772.8302212597514</v>
      </c>
      <c r="DM205" s="352">
        <f t="shared" ca="1" si="104"/>
        <v>3772.8302212597514</v>
      </c>
      <c r="DN205" s="352">
        <f t="shared" ca="1" si="104"/>
        <v>3772.8302212597514</v>
      </c>
      <c r="DO205" s="352">
        <f t="shared" ca="1" si="104"/>
        <v>3772.8302212597514</v>
      </c>
      <c r="DP205" s="352">
        <f t="shared" ca="1" si="104"/>
        <v>3772.8302212597514</v>
      </c>
      <c r="DQ205" s="352">
        <f t="shared" ca="1" si="104"/>
        <v>3772.8302212597514</v>
      </c>
      <c r="DR205" s="352">
        <f t="shared" ca="1" si="104"/>
        <v>3772.8302212597514</v>
      </c>
      <c r="DS205" s="352">
        <f t="shared" ca="1" si="104"/>
        <v>3772.8302212597514</v>
      </c>
      <c r="DT205" s="352">
        <f t="shared" ca="1" si="104"/>
        <v>3772.8302212597514</v>
      </c>
      <c r="DU205" s="352">
        <f t="shared" ca="1" si="105"/>
        <v>3961.4717323227387</v>
      </c>
      <c r="DV205" s="352">
        <f t="shared" ca="1" si="105"/>
        <v>3961.4717323227387</v>
      </c>
      <c r="DW205" s="352">
        <f t="shared" ca="1" si="105"/>
        <v>3961.4717323227387</v>
      </c>
      <c r="DX205" s="352">
        <f t="shared" ca="1" si="105"/>
        <v>3961.4717323227387</v>
      </c>
      <c r="DY205" s="352">
        <f t="shared" ca="1" si="105"/>
        <v>3961.4717323227387</v>
      </c>
      <c r="DZ205" s="352">
        <f t="shared" ca="1" si="105"/>
        <v>3961.4717323227387</v>
      </c>
      <c r="EA205" s="352">
        <f t="shared" ca="1" si="105"/>
        <v>3961.4717323227387</v>
      </c>
      <c r="EB205" s="352">
        <f t="shared" ca="1" si="105"/>
        <v>3961.4717323227387</v>
      </c>
      <c r="EC205" s="352">
        <f t="shared" ca="1" si="105"/>
        <v>3961.4717323227387</v>
      </c>
      <c r="ED205" s="352">
        <f t="shared" ca="1" si="105"/>
        <v>3961.4717323227387</v>
      </c>
      <c r="EE205" s="352">
        <f t="shared" ca="1" si="106"/>
        <v>3961.4717323227387</v>
      </c>
      <c r="EF205" s="352">
        <f t="shared" ca="1" si="106"/>
        <v>3961.4717323227387</v>
      </c>
      <c r="EG205" s="352">
        <f t="shared" ca="1" si="106"/>
        <v>4159.5453189388763</v>
      </c>
      <c r="EH205" s="352">
        <f t="shared" ca="1" si="106"/>
        <v>4159.5453189388763</v>
      </c>
      <c r="EI205" s="352">
        <f t="shared" ca="1" si="106"/>
        <v>4159.5453189388763</v>
      </c>
      <c r="EJ205" s="352">
        <f t="shared" ca="1" si="106"/>
        <v>4159.5453189388763</v>
      </c>
      <c r="EK205" s="352">
        <f t="shared" ca="1" si="106"/>
        <v>4159.5453189388763</v>
      </c>
      <c r="EL205" s="352">
        <f t="shared" ca="1" si="106"/>
        <v>4159.5453189388763</v>
      </c>
      <c r="EM205" s="352">
        <f t="shared" ca="1" si="106"/>
        <v>4159.5453189388763</v>
      </c>
      <c r="EN205" s="352">
        <f t="shared" ca="1" si="106"/>
        <v>4159.5453189388763</v>
      </c>
      <c r="EO205" s="352">
        <f t="shared" ca="1" si="107"/>
        <v>4159.5453189388763</v>
      </c>
      <c r="EP205" s="352">
        <f t="shared" ca="1" si="107"/>
        <v>4159.5453189388763</v>
      </c>
      <c r="EQ205" s="352">
        <f t="shared" ca="1" si="107"/>
        <v>4159.5453189388763</v>
      </c>
      <c r="ER205" s="352">
        <f t="shared" ca="1" si="107"/>
        <v>4159.5453189388763</v>
      </c>
      <c r="ES205" s="352">
        <f t="shared" ca="1" si="107"/>
        <v>4367.5225848858199</v>
      </c>
      <c r="ET205" s="352">
        <f t="shared" ca="1" si="107"/>
        <v>4367.5225848858199</v>
      </c>
      <c r="EU205" s="352">
        <f t="shared" ca="1" si="107"/>
        <v>4367.5225848858199</v>
      </c>
      <c r="EV205" s="352">
        <f t="shared" ca="1" si="107"/>
        <v>4367.5225848858199</v>
      </c>
      <c r="EW205" s="352">
        <f t="shared" ca="1" si="107"/>
        <v>4367.5225848858199</v>
      </c>
      <c r="EX205" s="352">
        <f t="shared" ca="1" si="107"/>
        <v>4367.5225848858199</v>
      </c>
      <c r="EY205" s="352">
        <f t="shared" ca="1" si="108"/>
        <v>4367.5225848858199</v>
      </c>
      <c r="EZ205" s="352">
        <f t="shared" ca="1" si="108"/>
        <v>4367.5225848858199</v>
      </c>
      <c r="FA205" s="352">
        <f t="shared" ca="1" si="108"/>
        <v>4367.5225848858199</v>
      </c>
      <c r="FB205" s="352">
        <f t="shared" ca="1" si="108"/>
        <v>4367.5225848858199</v>
      </c>
      <c r="FC205" s="352">
        <f t="shared" ca="1" si="108"/>
        <v>4367.5225848858199</v>
      </c>
      <c r="FD205" s="352">
        <f t="shared" ca="1" si="108"/>
        <v>4367.5225848858199</v>
      </c>
      <c r="FE205" s="352">
        <f t="shared" ca="1" si="108"/>
        <v>4585.8987141301113</v>
      </c>
      <c r="FF205" s="352">
        <f t="shared" ca="1" si="108"/>
        <v>4585.8987141301113</v>
      </c>
      <c r="FG205" s="352">
        <f t="shared" ca="1" si="108"/>
        <v>4585.8987141301113</v>
      </c>
      <c r="FH205" s="352">
        <f t="shared" ca="1" si="108"/>
        <v>4585.8987141301113</v>
      </c>
      <c r="FI205" s="352">
        <f t="shared" ca="1" si="109"/>
        <v>4585.8987141301113</v>
      </c>
      <c r="FJ205" s="352">
        <f t="shared" ca="1" si="109"/>
        <v>4585.8987141301113</v>
      </c>
      <c r="FK205" s="352">
        <f t="shared" ca="1" si="109"/>
        <v>4585.8987141301113</v>
      </c>
      <c r="FL205" s="352">
        <f t="shared" ca="1" si="109"/>
        <v>4585.8987141301113</v>
      </c>
      <c r="FM205" s="352">
        <f t="shared" ca="1" si="109"/>
        <v>4585.8987141301113</v>
      </c>
      <c r="FN205" s="352">
        <f t="shared" ca="1" si="109"/>
        <v>4585.8987141301113</v>
      </c>
      <c r="FO205" s="352">
        <f t="shared" ca="1" si="109"/>
        <v>4585.8987141301113</v>
      </c>
      <c r="FP205" s="352">
        <f t="shared" ca="1" si="109"/>
        <v>4585.8987141301113</v>
      </c>
      <c r="FQ205" s="352">
        <f t="shared" ca="1" si="109"/>
        <v>0</v>
      </c>
      <c r="FR205" s="352">
        <f t="shared" ca="1" si="109"/>
        <v>0</v>
      </c>
      <c r="FS205" s="352">
        <f t="shared" ca="1" si="110"/>
        <v>0</v>
      </c>
      <c r="FT205" s="352">
        <f t="shared" ca="1" si="110"/>
        <v>0</v>
      </c>
      <c r="FU205" s="352">
        <f t="shared" ca="1" si="110"/>
        <v>0</v>
      </c>
      <c r="FV205" s="352">
        <f t="shared" ca="1" si="110"/>
        <v>0</v>
      </c>
      <c r="FW205" s="352">
        <f t="shared" ca="1" si="110"/>
        <v>0</v>
      </c>
      <c r="FX205" s="352">
        <f t="shared" ca="1" si="110"/>
        <v>0</v>
      </c>
      <c r="FY205" s="352">
        <f t="shared" ca="1" si="110"/>
        <v>0</v>
      </c>
      <c r="FZ205" s="352">
        <f t="shared" ca="1" si="110"/>
        <v>0</v>
      </c>
      <c r="GA205" s="352">
        <f t="shared" ca="1" si="110"/>
        <v>0</v>
      </c>
      <c r="GB205" s="352">
        <f t="shared" ca="1" si="110"/>
        <v>0</v>
      </c>
      <c r="GC205" s="352">
        <f t="shared" ca="1" si="111"/>
        <v>0</v>
      </c>
      <c r="GD205" s="352">
        <f t="shared" ca="1" si="111"/>
        <v>0</v>
      </c>
      <c r="GE205" s="352">
        <f t="shared" ca="1" si="111"/>
        <v>0</v>
      </c>
      <c r="GF205" s="352">
        <f t="shared" ca="1" si="111"/>
        <v>0</v>
      </c>
      <c r="GG205" s="352">
        <f t="shared" ca="1" si="111"/>
        <v>0</v>
      </c>
      <c r="GH205" s="352">
        <f t="shared" ca="1" si="111"/>
        <v>0</v>
      </c>
      <c r="GI205" s="352">
        <f t="shared" ca="1" si="111"/>
        <v>0</v>
      </c>
      <c r="GJ205" s="352">
        <f t="shared" ca="1" si="111"/>
        <v>0</v>
      </c>
      <c r="GK205" s="352">
        <f t="shared" ca="1" si="111"/>
        <v>0</v>
      </c>
      <c r="GL205" s="352">
        <f t="shared" ca="1" si="111"/>
        <v>0</v>
      </c>
      <c r="GM205" s="352">
        <f t="shared" ca="1" si="112"/>
        <v>0</v>
      </c>
      <c r="GN205" s="352">
        <f t="shared" ca="1" si="112"/>
        <v>0</v>
      </c>
      <c r="GO205" s="352">
        <f t="shared" ca="1" si="112"/>
        <v>0</v>
      </c>
      <c r="GP205" s="352">
        <f t="shared" ca="1" si="112"/>
        <v>0</v>
      </c>
      <c r="GQ205" s="352">
        <f t="shared" ca="1" si="112"/>
        <v>0</v>
      </c>
      <c r="GR205" s="352">
        <f t="shared" ca="1" si="112"/>
        <v>0</v>
      </c>
      <c r="GS205" s="352">
        <f t="shared" ca="1" si="112"/>
        <v>0</v>
      </c>
      <c r="GT205" s="352">
        <f t="shared" ca="1" si="112"/>
        <v>0</v>
      </c>
      <c r="GU205" s="352">
        <f t="shared" ca="1" si="112"/>
        <v>0</v>
      </c>
      <c r="GV205" s="352">
        <f t="shared" ca="1" si="112"/>
        <v>0</v>
      </c>
      <c r="GW205" s="352">
        <f t="shared" ca="1" si="113"/>
        <v>0</v>
      </c>
      <c r="GX205" s="352">
        <f t="shared" ca="1" si="113"/>
        <v>0</v>
      </c>
      <c r="GY205" s="352">
        <f t="shared" ca="1" si="113"/>
        <v>0</v>
      </c>
      <c r="GZ205" s="352">
        <f t="shared" ca="1" si="113"/>
        <v>0</v>
      </c>
      <c r="HA205" s="352">
        <f t="shared" ca="1" si="113"/>
        <v>0</v>
      </c>
      <c r="HB205" s="352">
        <f t="shared" ca="1" si="113"/>
        <v>0</v>
      </c>
      <c r="HC205" s="352">
        <f t="shared" ca="1" si="113"/>
        <v>0</v>
      </c>
      <c r="HD205" s="352">
        <f t="shared" ca="1" si="113"/>
        <v>0</v>
      </c>
      <c r="HE205" s="352">
        <f t="shared" ca="1" si="113"/>
        <v>0</v>
      </c>
      <c r="HF205" s="352">
        <f t="shared" ca="1" si="113"/>
        <v>0</v>
      </c>
      <c r="HG205" s="352">
        <f t="shared" ca="1" si="114"/>
        <v>0</v>
      </c>
      <c r="HH205" s="352">
        <f t="shared" ca="1" si="114"/>
        <v>0</v>
      </c>
      <c r="HI205" s="352">
        <f t="shared" ca="1" si="114"/>
        <v>0</v>
      </c>
      <c r="HJ205" s="352">
        <f t="shared" ca="1" si="114"/>
        <v>0</v>
      </c>
      <c r="HK205" s="352">
        <f t="shared" ca="1" si="114"/>
        <v>0</v>
      </c>
      <c r="HL205" s="352">
        <f t="shared" ca="1" si="114"/>
        <v>0</v>
      </c>
      <c r="HM205" s="352">
        <f t="shared" ca="1" si="114"/>
        <v>0</v>
      </c>
      <c r="HN205" s="352">
        <f t="shared" ca="1" si="114"/>
        <v>0</v>
      </c>
      <c r="HO205" s="352">
        <f t="shared" ca="1" si="114"/>
        <v>0</v>
      </c>
      <c r="HP205" s="352">
        <f t="shared" ca="1" si="114"/>
        <v>0</v>
      </c>
      <c r="HQ205" s="352">
        <f t="shared" ca="1" si="115"/>
        <v>0</v>
      </c>
      <c r="HR205" s="352">
        <f t="shared" ca="1" si="115"/>
        <v>0</v>
      </c>
      <c r="HS205" s="352">
        <f t="shared" ca="1" si="115"/>
        <v>0</v>
      </c>
      <c r="HT205" s="352">
        <f t="shared" ca="1" si="115"/>
        <v>0</v>
      </c>
      <c r="HU205" s="352">
        <f t="shared" ca="1" si="115"/>
        <v>0</v>
      </c>
      <c r="HV205" s="352">
        <f t="shared" ca="1" si="115"/>
        <v>0</v>
      </c>
      <c r="HW205" s="352">
        <f t="shared" ca="1" si="115"/>
        <v>0</v>
      </c>
      <c r="HX205" s="352">
        <f t="shared" ca="1" si="115"/>
        <v>0</v>
      </c>
      <c r="HY205" s="352">
        <f t="shared" ca="1" si="115"/>
        <v>0</v>
      </c>
      <c r="HZ205" s="352">
        <f t="shared" ca="1" si="115"/>
        <v>0</v>
      </c>
      <c r="IA205" s="352">
        <f t="shared" ca="1" si="115"/>
        <v>0</v>
      </c>
    </row>
    <row r="208" spans="2:235">
      <c r="B208" s="38" t="s">
        <v>59</v>
      </c>
      <c r="C208" s="165" t="s">
        <v>107</v>
      </c>
      <c r="D208" s="149"/>
      <c r="E208" s="151">
        <f t="shared" ref="E208:AJ208" si="116">ROUNDUP(E209/12,0)</f>
        <v>1</v>
      </c>
      <c r="F208" s="151">
        <f t="shared" si="116"/>
        <v>1</v>
      </c>
      <c r="G208" s="151">
        <f t="shared" si="116"/>
        <v>1</v>
      </c>
      <c r="H208" s="151">
        <f t="shared" si="116"/>
        <v>1</v>
      </c>
      <c r="I208" s="151">
        <f t="shared" si="116"/>
        <v>1</v>
      </c>
      <c r="J208" s="151">
        <f t="shared" si="116"/>
        <v>1</v>
      </c>
      <c r="K208" s="151">
        <f t="shared" si="116"/>
        <v>1</v>
      </c>
      <c r="L208" s="151">
        <f t="shared" si="116"/>
        <v>1</v>
      </c>
      <c r="M208" s="151">
        <f t="shared" si="116"/>
        <v>1</v>
      </c>
      <c r="N208" s="151">
        <f t="shared" si="116"/>
        <v>1</v>
      </c>
      <c r="O208" s="151">
        <f t="shared" si="116"/>
        <v>1</v>
      </c>
      <c r="P208" s="151">
        <f t="shared" si="116"/>
        <v>1</v>
      </c>
      <c r="Q208" s="151">
        <f t="shared" si="116"/>
        <v>2</v>
      </c>
      <c r="R208" s="151">
        <f t="shared" si="116"/>
        <v>2</v>
      </c>
      <c r="S208" s="151">
        <f t="shared" si="116"/>
        <v>2</v>
      </c>
      <c r="T208" s="151">
        <f t="shared" si="116"/>
        <v>2</v>
      </c>
      <c r="U208" s="151">
        <f t="shared" si="116"/>
        <v>2</v>
      </c>
      <c r="V208" s="151">
        <f t="shared" si="116"/>
        <v>2</v>
      </c>
      <c r="W208" s="151">
        <f t="shared" si="116"/>
        <v>2</v>
      </c>
      <c r="X208" s="151">
        <f t="shared" si="116"/>
        <v>2</v>
      </c>
      <c r="Y208" s="151">
        <f t="shared" si="116"/>
        <v>2</v>
      </c>
      <c r="Z208" s="151">
        <f t="shared" si="116"/>
        <v>2</v>
      </c>
      <c r="AA208" s="151">
        <f t="shared" si="116"/>
        <v>2</v>
      </c>
      <c r="AB208" s="151">
        <f t="shared" si="116"/>
        <v>2</v>
      </c>
      <c r="AC208" s="151">
        <f t="shared" si="116"/>
        <v>3</v>
      </c>
      <c r="AD208" s="151">
        <f t="shared" si="116"/>
        <v>3</v>
      </c>
      <c r="AE208" s="151">
        <f t="shared" si="116"/>
        <v>3</v>
      </c>
      <c r="AF208" s="151">
        <f t="shared" si="116"/>
        <v>3</v>
      </c>
      <c r="AG208" s="151">
        <f t="shared" si="116"/>
        <v>3</v>
      </c>
      <c r="AH208" s="151">
        <f t="shared" si="116"/>
        <v>3</v>
      </c>
      <c r="AI208" s="151">
        <f t="shared" si="116"/>
        <v>3</v>
      </c>
      <c r="AJ208" s="151">
        <f t="shared" si="116"/>
        <v>3</v>
      </c>
      <c r="AK208" s="151">
        <f t="shared" ref="AK208:BP208" si="117">ROUNDUP(AK209/12,0)</f>
        <v>3</v>
      </c>
      <c r="AL208" s="151">
        <f t="shared" si="117"/>
        <v>3</v>
      </c>
      <c r="AM208" s="151">
        <f t="shared" si="117"/>
        <v>3</v>
      </c>
      <c r="AN208" s="151">
        <f t="shared" si="117"/>
        <v>3</v>
      </c>
      <c r="AO208" s="151">
        <f t="shared" si="117"/>
        <v>4</v>
      </c>
      <c r="AP208" s="151">
        <f t="shared" si="117"/>
        <v>4</v>
      </c>
      <c r="AQ208" s="151">
        <f t="shared" si="117"/>
        <v>4</v>
      </c>
      <c r="AR208" s="151">
        <f t="shared" si="117"/>
        <v>4</v>
      </c>
      <c r="AS208" s="151">
        <f t="shared" si="117"/>
        <v>4</v>
      </c>
      <c r="AT208" s="151">
        <f t="shared" si="117"/>
        <v>4</v>
      </c>
      <c r="AU208" s="151">
        <f t="shared" si="117"/>
        <v>4</v>
      </c>
      <c r="AV208" s="151">
        <f t="shared" si="117"/>
        <v>4</v>
      </c>
      <c r="AW208" s="151">
        <f t="shared" si="117"/>
        <v>4</v>
      </c>
      <c r="AX208" s="151">
        <f t="shared" si="117"/>
        <v>4</v>
      </c>
      <c r="AY208" s="151">
        <f t="shared" si="117"/>
        <v>4</v>
      </c>
      <c r="AZ208" s="151">
        <f t="shared" si="117"/>
        <v>4</v>
      </c>
      <c r="BA208" s="151">
        <f t="shared" si="117"/>
        <v>5</v>
      </c>
      <c r="BB208" s="151">
        <f t="shared" si="117"/>
        <v>5</v>
      </c>
      <c r="BC208" s="151">
        <f t="shared" si="117"/>
        <v>5</v>
      </c>
      <c r="BD208" s="151">
        <f t="shared" si="117"/>
        <v>5</v>
      </c>
      <c r="BE208" s="151">
        <f t="shared" si="117"/>
        <v>5</v>
      </c>
      <c r="BF208" s="151">
        <f t="shared" si="117"/>
        <v>5</v>
      </c>
      <c r="BG208" s="151">
        <f t="shared" si="117"/>
        <v>5</v>
      </c>
      <c r="BH208" s="151">
        <f t="shared" si="117"/>
        <v>5</v>
      </c>
      <c r="BI208" s="151">
        <f t="shared" si="117"/>
        <v>5</v>
      </c>
      <c r="BJ208" s="151">
        <f t="shared" si="117"/>
        <v>5</v>
      </c>
      <c r="BK208" s="151">
        <f t="shared" si="117"/>
        <v>5</v>
      </c>
      <c r="BL208" s="151">
        <f t="shared" si="117"/>
        <v>5</v>
      </c>
      <c r="BM208" s="151">
        <f t="shared" si="117"/>
        <v>6</v>
      </c>
      <c r="BN208" s="151">
        <f t="shared" si="117"/>
        <v>6</v>
      </c>
      <c r="BO208" s="151">
        <f t="shared" si="117"/>
        <v>6</v>
      </c>
      <c r="BP208" s="151">
        <f t="shared" si="117"/>
        <v>6</v>
      </c>
      <c r="BQ208" s="151">
        <f t="shared" ref="BQ208:CV208" si="118">ROUNDUP(BQ209/12,0)</f>
        <v>6</v>
      </c>
      <c r="BR208" s="151">
        <f t="shared" si="118"/>
        <v>6</v>
      </c>
      <c r="BS208" s="151">
        <f t="shared" si="118"/>
        <v>6</v>
      </c>
      <c r="BT208" s="151">
        <f t="shared" si="118"/>
        <v>6</v>
      </c>
      <c r="BU208" s="151">
        <f t="shared" si="118"/>
        <v>6</v>
      </c>
      <c r="BV208" s="151">
        <f t="shared" si="118"/>
        <v>6</v>
      </c>
      <c r="BW208" s="151">
        <f t="shared" si="118"/>
        <v>6</v>
      </c>
      <c r="BX208" s="151">
        <f t="shared" si="118"/>
        <v>6</v>
      </c>
      <c r="BY208" s="151">
        <f t="shared" si="118"/>
        <v>7</v>
      </c>
      <c r="BZ208" s="151">
        <f t="shared" si="118"/>
        <v>7</v>
      </c>
      <c r="CA208" s="151">
        <f t="shared" si="118"/>
        <v>7</v>
      </c>
      <c r="CB208" s="151">
        <f t="shared" si="118"/>
        <v>7</v>
      </c>
      <c r="CC208" s="151">
        <f t="shared" si="118"/>
        <v>7</v>
      </c>
      <c r="CD208" s="151">
        <f t="shared" si="118"/>
        <v>7</v>
      </c>
      <c r="CE208" s="151">
        <f t="shared" si="118"/>
        <v>7</v>
      </c>
      <c r="CF208" s="151">
        <f t="shared" si="118"/>
        <v>7</v>
      </c>
      <c r="CG208" s="151">
        <f t="shared" si="118"/>
        <v>7</v>
      </c>
      <c r="CH208" s="151">
        <f t="shared" si="118"/>
        <v>7</v>
      </c>
      <c r="CI208" s="151">
        <f t="shared" si="118"/>
        <v>7</v>
      </c>
      <c r="CJ208" s="151">
        <f t="shared" si="118"/>
        <v>7</v>
      </c>
      <c r="CK208" s="151">
        <f t="shared" si="118"/>
        <v>8</v>
      </c>
      <c r="CL208" s="151">
        <f t="shared" si="118"/>
        <v>8</v>
      </c>
      <c r="CM208" s="151">
        <f t="shared" si="118"/>
        <v>8</v>
      </c>
      <c r="CN208" s="151">
        <f t="shared" si="118"/>
        <v>8</v>
      </c>
      <c r="CO208" s="151">
        <f t="shared" si="118"/>
        <v>8</v>
      </c>
      <c r="CP208" s="151">
        <f t="shared" si="118"/>
        <v>8</v>
      </c>
      <c r="CQ208" s="151">
        <f t="shared" si="118"/>
        <v>8</v>
      </c>
      <c r="CR208" s="151">
        <f t="shared" si="118"/>
        <v>8</v>
      </c>
      <c r="CS208" s="151">
        <f t="shared" si="118"/>
        <v>8</v>
      </c>
      <c r="CT208" s="151">
        <f t="shared" si="118"/>
        <v>8</v>
      </c>
      <c r="CU208" s="151">
        <f t="shared" si="118"/>
        <v>8</v>
      </c>
      <c r="CV208" s="151">
        <f t="shared" si="118"/>
        <v>8</v>
      </c>
      <c r="CW208" s="151">
        <f t="shared" ref="CW208:EB208" si="119">ROUNDUP(CW209/12,0)</f>
        <v>9</v>
      </c>
      <c r="CX208" s="151">
        <f t="shared" si="119"/>
        <v>9</v>
      </c>
      <c r="CY208" s="151">
        <f t="shared" si="119"/>
        <v>9</v>
      </c>
      <c r="CZ208" s="151">
        <f t="shared" si="119"/>
        <v>9</v>
      </c>
      <c r="DA208" s="151">
        <f t="shared" si="119"/>
        <v>9</v>
      </c>
      <c r="DB208" s="151">
        <f t="shared" si="119"/>
        <v>9</v>
      </c>
      <c r="DC208" s="151">
        <f t="shared" si="119"/>
        <v>9</v>
      </c>
      <c r="DD208" s="151">
        <f t="shared" si="119"/>
        <v>9</v>
      </c>
      <c r="DE208" s="151">
        <f t="shared" si="119"/>
        <v>9</v>
      </c>
      <c r="DF208" s="151">
        <f t="shared" si="119"/>
        <v>9</v>
      </c>
      <c r="DG208" s="151">
        <f t="shared" si="119"/>
        <v>9</v>
      </c>
      <c r="DH208" s="151">
        <f t="shared" si="119"/>
        <v>9</v>
      </c>
      <c r="DI208" s="151">
        <f t="shared" si="119"/>
        <v>10</v>
      </c>
      <c r="DJ208" s="151">
        <f t="shared" si="119"/>
        <v>10</v>
      </c>
      <c r="DK208" s="151">
        <f t="shared" si="119"/>
        <v>10</v>
      </c>
      <c r="DL208" s="151">
        <f t="shared" si="119"/>
        <v>10</v>
      </c>
      <c r="DM208" s="151">
        <f t="shared" si="119"/>
        <v>10</v>
      </c>
      <c r="DN208" s="151">
        <f t="shared" si="119"/>
        <v>10</v>
      </c>
      <c r="DO208" s="151">
        <f t="shared" si="119"/>
        <v>10</v>
      </c>
      <c r="DP208" s="151">
        <f t="shared" si="119"/>
        <v>10</v>
      </c>
      <c r="DQ208" s="151">
        <f t="shared" si="119"/>
        <v>10</v>
      </c>
      <c r="DR208" s="151">
        <f t="shared" si="119"/>
        <v>10</v>
      </c>
      <c r="DS208" s="151">
        <f t="shared" si="119"/>
        <v>10</v>
      </c>
      <c r="DT208" s="151">
        <f t="shared" si="119"/>
        <v>10</v>
      </c>
      <c r="DU208" s="151">
        <f t="shared" si="119"/>
        <v>11</v>
      </c>
      <c r="DV208" s="151">
        <f t="shared" si="119"/>
        <v>11</v>
      </c>
      <c r="DW208" s="151">
        <f t="shared" si="119"/>
        <v>11</v>
      </c>
      <c r="DX208" s="151">
        <f t="shared" si="119"/>
        <v>11</v>
      </c>
      <c r="DY208" s="151">
        <f t="shared" si="119"/>
        <v>11</v>
      </c>
      <c r="DZ208" s="151">
        <f t="shared" si="119"/>
        <v>11</v>
      </c>
      <c r="EA208" s="151">
        <f t="shared" si="119"/>
        <v>11</v>
      </c>
      <c r="EB208" s="151">
        <f t="shared" si="119"/>
        <v>11</v>
      </c>
      <c r="EC208" s="151">
        <f t="shared" ref="EC208:ES208" si="120">ROUNDUP(EC209/12,0)</f>
        <v>11</v>
      </c>
      <c r="ED208" s="151">
        <f t="shared" si="120"/>
        <v>11</v>
      </c>
      <c r="EE208" s="151">
        <f t="shared" si="120"/>
        <v>11</v>
      </c>
      <c r="EF208" s="151">
        <f t="shared" si="120"/>
        <v>11</v>
      </c>
      <c r="EG208" s="151">
        <f t="shared" si="120"/>
        <v>12</v>
      </c>
      <c r="EH208" s="151">
        <f t="shared" si="120"/>
        <v>12</v>
      </c>
      <c r="EI208" s="151">
        <f t="shared" si="120"/>
        <v>12</v>
      </c>
      <c r="EJ208" s="151">
        <f t="shared" si="120"/>
        <v>12</v>
      </c>
      <c r="EK208" s="151">
        <f t="shared" si="120"/>
        <v>12</v>
      </c>
      <c r="EL208" s="151">
        <f t="shared" si="120"/>
        <v>12</v>
      </c>
      <c r="EM208" s="151">
        <f t="shared" si="120"/>
        <v>12</v>
      </c>
      <c r="EN208" s="151">
        <f t="shared" si="120"/>
        <v>12</v>
      </c>
      <c r="EO208" s="151">
        <f t="shared" si="120"/>
        <v>12</v>
      </c>
      <c r="EP208" s="151">
        <f t="shared" si="120"/>
        <v>12</v>
      </c>
      <c r="EQ208" s="151">
        <f t="shared" si="120"/>
        <v>12</v>
      </c>
      <c r="ER208" s="151">
        <f t="shared" si="120"/>
        <v>12</v>
      </c>
      <c r="ES208" s="151">
        <f t="shared" si="120"/>
        <v>13</v>
      </c>
      <c r="ET208" s="147"/>
      <c r="EU208" s="147"/>
      <c r="EV208" s="147"/>
      <c r="EW208" s="147"/>
      <c r="EX208" s="147"/>
      <c r="EY208" s="147"/>
      <c r="EZ208" s="147"/>
      <c r="FA208" s="147"/>
      <c r="FB208" s="147"/>
      <c r="FC208" s="147"/>
      <c r="FD208" s="147"/>
      <c r="FE208" s="147"/>
      <c r="FF208" s="147"/>
      <c r="FG208" s="147"/>
      <c r="FH208" s="147"/>
      <c r="FI208" s="147"/>
      <c r="FJ208" s="147"/>
      <c r="FK208" s="147"/>
      <c r="FL208" s="147"/>
      <c r="FM208" s="147"/>
      <c r="FN208" s="147"/>
      <c r="FO208" s="147"/>
      <c r="FP208" s="147"/>
      <c r="FQ208" s="147"/>
      <c r="FR208" s="147"/>
      <c r="FS208" s="147"/>
      <c r="FT208" s="147"/>
      <c r="FU208" s="147"/>
      <c r="FV208" s="147"/>
      <c r="FW208" s="147"/>
      <c r="FX208" s="147"/>
      <c r="FY208" s="147"/>
      <c r="FZ208" s="147"/>
      <c r="GA208" s="147"/>
      <c r="GB208" s="147"/>
      <c r="GC208" s="147"/>
      <c r="GD208" s="147"/>
      <c r="GE208" s="147"/>
      <c r="GF208" s="147"/>
      <c r="GG208" s="147"/>
    </row>
    <row r="209" spans="2:189">
      <c r="B209" s="147"/>
      <c r="C209" s="165" t="s">
        <v>108</v>
      </c>
      <c r="D209" s="149"/>
      <c r="E209" s="152">
        <v>1</v>
      </c>
      <c r="F209" s="152">
        <v>2</v>
      </c>
      <c r="G209" s="152">
        <v>3</v>
      </c>
      <c r="H209" s="152">
        <v>4</v>
      </c>
      <c r="I209" s="152">
        <v>5</v>
      </c>
      <c r="J209" s="152">
        <v>6</v>
      </c>
      <c r="K209" s="152">
        <v>7</v>
      </c>
      <c r="L209" s="152">
        <v>8</v>
      </c>
      <c r="M209" s="152">
        <v>9</v>
      </c>
      <c r="N209" s="152">
        <v>10</v>
      </c>
      <c r="O209" s="152">
        <v>11</v>
      </c>
      <c r="P209" s="152">
        <v>12</v>
      </c>
      <c r="Q209" s="152">
        <v>13</v>
      </c>
      <c r="R209" s="152">
        <v>14</v>
      </c>
      <c r="S209" s="152">
        <v>15</v>
      </c>
      <c r="T209" s="152">
        <v>16</v>
      </c>
      <c r="U209" s="152">
        <v>17</v>
      </c>
      <c r="V209" s="152">
        <v>18</v>
      </c>
      <c r="W209" s="152">
        <v>19</v>
      </c>
      <c r="X209" s="152">
        <v>20</v>
      </c>
      <c r="Y209" s="152">
        <v>21</v>
      </c>
      <c r="Z209" s="152">
        <v>22</v>
      </c>
      <c r="AA209" s="152">
        <v>23</v>
      </c>
      <c r="AB209" s="152">
        <v>24</v>
      </c>
      <c r="AC209" s="152">
        <v>25</v>
      </c>
      <c r="AD209" s="152">
        <v>26</v>
      </c>
      <c r="AE209" s="152">
        <v>27</v>
      </c>
      <c r="AF209" s="152">
        <v>28</v>
      </c>
      <c r="AG209" s="152">
        <v>29</v>
      </c>
      <c r="AH209" s="152">
        <v>30</v>
      </c>
      <c r="AI209" s="152">
        <v>31</v>
      </c>
      <c r="AJ209" s="152">
        <v>32</v>
      </c>
      <c r="AK209" s="152">
        <v>33</v>
      </c>
      <c r="AL209" s="152">
        <v>34</v>
      </c>
      <c r="AM209" s="152">
        <v>35</v>
      </c>
      <c r="AN209" s="152">
        <v>36</v>
      </c>
      <c r="AO209" s="152">
        <v>37</v>
      </c>
      <c r="AP209" s="152">
        <v>38</v>
      </c>
      <c r="AQ209" s="152">
        <v>39</v>
      </c>
      <c r="AR209" s="152">
        <v>40</v>
      </c>
      <c r="AS209" s="152">
        <v>41</v>
      </c>
      <c r="AT209" s="152">
        <v>42</v>
      </c>
      <c r="AU209" s="152">
        <v>43</v>
      </c>
      <c r="AV209" s="152">
        <v>44</v>
      </c>
      <c r="AW209" s="152">
        <v>45</v>
      </c>
      <c r="AX209" s="152">
        <v>46</v>
      </c>
      <c r="AY209" s="152">
        <v>47</v>
      </c>
      <c r="AZ209" s="152">
        <v>48</v>
      </c>
      <c r="BA209" s="152">
        <v>49</v>
      </c>
      <c r="BB209" s="152">
        <v>50</v>
      </c>
      <c r="BC209" s="152">
        <v>51</v>
      </c>
      <c r="BD209" s="152">
        <v>52</v>
      </c>
      <c r="BE209" s="152">
        <v>53</v>
      </c>
      <c r="BF209" s="152">
        <v>54</v>
      </c>
      <c r="BG209" s="152">
        <v>55</v>
      </c>
      <c r="BH209" s="152">
        <v>56</v>
      </c>
      <c r="BI209" s="152">
        <v>57</v>
      </c>
      <c r="BJ209" s="152">
        <v>58</v>
      </c>
      <c r="BK209" s="152">
        <v>59</v>
      </c>
      <c r="BL209" s="152">
        <v>60</v>
      </c>
      <c r="BM209" s="152">
        <v>61</v>
      </c>
      <c r="BN209" s="152">
        <v>62</v>
      </c>
      <c r="BO209" s="152">
        <v>63</v>
      </c>
      <c r="BP209" s="152">
        <v>64</v>
      </c>
      <c r="BQ209" s="152">
        <v>65</v>
      </c>
      <c r="BR209" s="152">
        <v>66</v>
      </c>
      <c r="BS209" s="152">
        <v>67</v>
      </c>
      <c r="BT209" s="152">
        <v>68</v>
      </c>
      <c r="BU209" s="152">
        <v>69</v>
      </c>
      <c r="BV209" s="152">
        <v>70</v>
      </c>
      <c r="BW209" s="152">
        <v>71</v>
      </c>
      <c r="BX209" s="152">
        <v>72</v>
      </c>
      <c r="BY209" s="152">
        <v>73</v>
      </c>
      <c r="BZ209" s="152">
        <v>74</v>
      </c>
      <c r="CA209" s="152">
        <v>75</v>
      </c>
      <c r="CB209" s="152">
        <v>76</v>
      </c>
      <c r="CC209" s="152">
        <v>77</v>
      </c>
      <c r="CD209" s="152">
        <v>78</v>
      </c>
      <c r="CE209" s="152">
        <v>79</v>
      </c>
      <c r="CF209" s="152">
        <v>80</v>
      </c>
      <c r="CG209" s="152">
        <v>81</v>
      </c>
      <c r="CH209" s="152">
        <v>82</v>
      </c>
      <c r="CI209" s="152">
        <v>83</v>
      </c>
      <c r="CJ209" s="152">
        <v>84</v>
      </c>
      <c r="CK209" s="152">
        <v>85</v>
      </c>
      <c r="CL209" s="152">
        <v>86</v>
      </c>
      <c r="CM209" s="152">
        <v>87</v>
      </c>
      <c r="CN209" s="152">
        <v>88</v>
      </c>
      <c r="CO209" s="152">
        <v>89</v>
      </c>
      <c r="CP209" s="152">
        <v>90</v>
      </c>
      <c r="CQ209" s="152">
        <v>91</v>
      </c>
      <c r="CR209" s="152">
        <v>92</v>
      </c>
      <c r="CS209" s="152">
        <v>93</v>
      </c>
      <c r="CT209" s="152">
        <v>94</v>
      </c>
      <c r="CU209" s="152">
        <v>95</v>
      </c>
      <c r="CV209" s="152">
        <v>96</v>
      </c>
      <c r="CW209" s="152">
        <v>97</v>
      </c>
      <c r="CX209" s="152">
        <v>98</v>
      </c>
      <c r="CY209" s="152">
        <v>99</v>
      </c>
      <c r="CZ209" s="152">
        <v>100</v>
      </c>
      <c r="DA209" s="152">
        <v>101</v>
      </c>
      <c r="DB209" s="152">
        <v>102</v>
      </c>
      <c r="DC209" s="152">
        <v>103</v>
      </c>
      <c r="DD209" s="152">
        <v>104</v>
      </c>
      <c r="DE209" s="152">
        <v>105</v>
      </c>
      <c r="DF209" s="152">
        <v>106</v>
      </c>
      <c r="DG209" s="152">
        <v>107</v>
      </c>
      <c r="DH209" s="152">
        <v>108</v>
      </c>
      <c r="DI209" s="152">
        <v>109</v>
      </c>
      <c r="DJ209" s="152">
        <v>110</v>
      </c>
      <c r="DK209" s="152">
        <v>111</v>
      </c>
      <c r="DL209" s="152">
        <v>112</v>
      </c>
      <c r="DM209" s="152">
        <v>113</v>
      </c>
      <c r="DN209" s="152">
        <v>114</v>
      </c>
      <c r="DO209" s="152">
        <v>115</v>
      </c>
      <c r="DP209" s="152">
        <v>116</v>
      </c>
      <c r="DQ209" s="152">
        <v>117</v>
      </c>
      <c r="DR209" s="152">
        <v>118</v>
      </c>
      <c r="DS209" s="152">
        <v>119</v>
      </c>
      <c r="DT209" s="152">
        <v>120</v>
      </c>
      <c r="DU209" s="152">
        <v>121</v>
      </c>
      <c r="DV209" s="152">
        <v>122</v>
      </c>
      <c r="DW209" s="152">
        <v>123</v>
      </c>
      <c r="DX209" s="152">
        <v>124</v>
      </c>
      <c r="DY209" s="152">
        <v>125</v>
      </c>
      <c r="DZ209" s="152">
        <v>126</v>
      </c>
      <c r="EA209" s="152">
        <v>127</v>
      </c>
      <c r="EB209" s="152">
        <v>128</v>
      </c>
      <c r="EC209" s="152">
        <v>129</v>
      </c>
      <c r="ED209" s="152">
        <v>130</v>
      </c>
      <c r="EE209" s="152">
        <v>131</v>
      </c>
      <c r="EF209" s="152">
        <v>132</v>
      </c>
      <c r="EG209" s="152">
        <v>133</v>
      </c>
      <c r="EH209" s="152">
        <v>134</v>
      </c>
      <c r="EI209" s="152">
        <v>135</v>
      </c>
      <c r="EJ209" s="152">
        <v>136</v>
      </c>
      <c r="EK209" s="152">
        <v>137</v>
      </c>
      <c r="EL209" s="152">
        <v>138</v>
      </c>
      <c r="EM209" s="152">
        <v>139</v>
      </c>
      <c r="EN209" s="152">
        <v>140</v>
      </c>
      <c r="EO209" s="152">
        <v>141</v>
      </c>
      <c r="EP209" s="152">
        <v>142</v>
      </c>
      <c r="EQ209" s="152">
        <v>143</v>
      </c>
      <c r="ER209" s="152">
        <v>144</v>
      </c>
      <c r="ES209" s="152">
        <v>145</v>
      </c>
      <c r="ET209" s="147"/>
      <c r="EU209" s="147"/>
      <c r="EV209" s="147"/>
      <c r="EW209" s="147"/>
      <c r="EX209" s="147"/>
      <c r="EY209" s="147"/>
      <c r="EZ209" s="147"/>
      <c r="FA209" s="147"/>
      <c r="FB209" s="147"/>
      <c r="FC209" s="147"/>
      <c r="FD209" s="147"/>
      <c r="FE209" s="147"/>
      <c r="FF209" s="147"/>
      <c r="FG209" s="147"/>
      <c r="FH209" s="147"/>
      <c r="FI209" s="147"/>
      <c r="FJ209" s="147"/>
      <c r="FK209" s="147"/>
      <c r="FL209" s="147"/>
      <c r="FM209" s="147"/>
      <c r="FN209" s="147"/>
      <c r="FO209" s="147"/>
      <c r="FP209" s="147"/>
      <c r="FQ209" s="147"/>
      <c r="FR209" s="147"/>
      <c r="FS209" s="147"/>
      <c r="FT209" s="147"/>
      <c r="FU209" s="147"/>
      <c r="FV209" s="147"/>
      <c r="FW209" s="147"/>
      <c r="FX209" s="147"/>
      <c r="FY209" s="147"/>
      <c r="FZ209" s="147"/>
      <c r="GA209" s="147"/>
      <c r="GB209" s="147"/>
      <c r="GC209" s="147"/>
      <c r="GD209" s="147"/>
      <c r="GE209" s="147"/>
      <c r="GF209" s="147"/>
      <c r="GG209" s="147"/>
    </row>
    <row r="210" spans="2:189">
      <c r="B210" s="148"/>
      <c r="C210" s="149"/>
      <c r="D210" s="149"/>
      <c r="E210" s="154">
        <f>Opening</f>
        <v>44440</v>
      </c>
      <c r="F210" s="154">
        <f t="shared" ref="F210:AK210" si="121">EDATE(E210,1)</f>
        <v>44470</v>
      </c>
      <c r="G210" s="154">
        <f t="shared" si="121"/>
        <v>44501</v>
      </c>
      <c r="H210" s="154">
        <f t="shared" si="121"/>
        <v>44531</v>
      </c>
      <c r="I210" s="154">
        <f t="shared" si="121"/>
        <v>44562</v>
      </c>
      <c r="J210" s="154">
        <f t="shared" si="121"/>
        <v>44593</v>
      </c>
      <c r="K210" s="154">
        <f t="shared" si="121"/>
        <v>44621</v>
      </c>
      <c r="L210" s="154">
        <f t="shared" si="121"/>
        <v>44652</v>
      </c>
      <c r="M210" s="154">
        <f t="shared" si="121"/>
        <v>44682</v>
      </c>
      <c r="N210" s="154">
        <f t="shared" si="121"/>
        <v>44713</v>
      </c>
      <c r="O210" s="154">
        <f t="shared" si="121"/>
        <v>44743</v>
      </c>
      <c r="P210" s="154">
        <f t="shared" si="121"/>
        <v>44774</v>
      </c>
      <c r="Q210" s="154">
        <f t="shared" si="121"/>
        <v>44805</v>
      </c>
      <c r="R210" s="154">
        <f t="shared" si="121"/>
        <v>44835</v>
      </c>
      <c r="S210" s="154">
        <f t="shared" si="121"/>
        <v>44866</v>
      </c>
      <c r="T210" s="154">
        <f t="shared" si="121"/>
        <v>44896</v>
      </c>
      <c r="U210" s="154">
        <f t="shared" si="121"/>
        <v>44927</v>
      </c>
      <c r="V210" s="154">
        <f t="shared" si="121"/>
        <v>44958</v>
      </c>
      <c r="W210" s="154">
        <f t="shared" si="121"/>
        <v>44986</v>
      </c>
      <c r="X210" s="154">
        <f t="shared" si="121"/>
        <v>45017</v>
      </c>
      <c r="Y210" s="154">
        <f t="shared" si="121"/>
        <v>45047</v>
      </c>
      <c r="Z210" s="154">
        <f t="shared" si="121"/>
        <v>45078</v>
      </c>
      <c r="AA210" s="154">
        <f t="shared" si="121"/>
        <v>45108</v>
      </c>
      <c r="AB210" s="154">
        <f t="shared" si="121"/>
        <v>45139</v>
      </c>
      <c r="AC210" s="154">
        <f t="shared" si="121"/>
        <v>45170</v>
      </c>
      <c r="AD210" s="154">
        <f t="shared" si="121"/>
        <v>45200</v>
      </c>
      <c r="AE210" s="154">
        <f t="shared" si="121"/>
        <v>45231</v>
      </c>
      <c r="AF210" s="154">
        <f t="shared" si="121"/>
        <v>45261</v>
      </c>
      <c r="AG210" s="154">
        <f t="shared" si="121"/>
        <v>45292</v>
      </c>
      <c r="AH210" s="154">
        <f t="shared" si="121"/>
        <v>45323</v>
      </c>
      <c r="AI210" s="154">
        <f t="shared" si="121"/>
        <v>45352</v>
      </c>
      <c r="AJ210" s="154">
        <f t="shared" si="121"/>
        <v>45383</v>
      </c>
      <c r="AK210" s="154">
        <f t="shared" si="121"/>
        <v>45413</v>
      </c>
      <c r="AL210" s="154">
        <f t="shared" ref="AL210:BQ210" si="122">EDATE(AK210,1)</f>
        <v>45444</v>
      </c>
      <c r="AM210" s="154">
        <f t="shared" si="122"/>
        <v>45474</v>
      </c>
      <c r="AN210" s="154">
        <f t="shared" si="122"/>
        <v>45505</v>
      </c>
      <c r="AO210" s="154">
        <f t="shared" si="122"/>
        <v>45536</v>
      </c>
      <c r="AP210" s="154">
        <f t="shared" si="122"/>
        <v>45566</v>
      </c>
      <c r="AQ210" s="154">
        <f t="shared" si="122"/>
        <v>45597</v>
      </c>
      <c r="AR210" s="154">
        <f t="shared" si="122"/>
        <v>45627</v>
      </c>
      <c r="AS210" s="154">
        <f t="shared" si="122"/>
        <v>45658</v>
      </c>
      <c r="AT210" s="154">
        <f t="shared" si="122"/>
        <v>45689</v>
      </c>
      <c r="AU210" s="154">
        <f t="shared" si="122"/>
        <v>45717</v>
      </c>
      <c r="AV210" s="154">
        <f t="shared" si="122"/>
        <v>45748</v>
      </c>
      <c r="AW210" s="154">
        <f t="shared" si="122"/>
        <v>45778</v>
      </c>
      <c r="AX210" s="154">
        <f t="shared" si="122"/>
        <v>45809</v>
      </c>
      <c r="AY210" s="154">
        <f t="shared" si="122"/>
        <v>45839</v>
      </c>
      <c r="AZ210" s="154">
        <f t="shared" si="122"/>
        <v>45870</v>
      </c>
      <c r="BA210" s="154">
        <f t="shared" si="122"/>
        <v>45901</v>
      </c>
      <c r="BB210" s="154">
        <f t="shared" si="122"/>
        <v>45931</v>
      </c>
      <c r="BC210" s="154">
        <f t="shared" si="122"/>
        <v>45962</v>
      </c>
      <c r="BD210" s="154">
        <f t="shared" si="122"/>
        <v>45992</v>
      </c>
      <c r="BE210" s="154">
        <f t="shared" si="122"/>
        <v>46023</v>
      </c>
      <c r="BF210" s="154">
        <f t="shared" si="122"/>
        <v>46054</v>
      </c>
      <c r="BG210" s="154">
        <f t="shared" si="122"/>
        <v>46082</v>
      </c>
      <c r="BH210" s="154">
        <f t="shared" si="122"/>
        <v>46113</v>
      </c>
      <c r="BI210" s="154">
        <f t="shared" si="122"/>
        <v>46143</v>
      </c>
      <c r="BJ210" s="154">
        <f t="shared" si="122"/>
        <v>46174</v>
      </c>
      <c r="BK210" s="154">
        <f t="shared" si="122"/>
        <v>46204</v>
      </c>
      <c r="BL210" s="154">
        <f t="shared" si="122"/>
        <v>46235</v>
      </c>
      <c r="BM210" s="154">
        <f t="shared" si="122"/>
        <v>46266</v>
      </c>
      <c r="BN210" s="154">
        <f t="shared" si="122"/>
        <v>46296</v>
      </c>
      <c r="BO210" s="154">
        <f t="shared" si="122"/>
        <v>46327</v>
      </c>
      <c r="BP210" s="154">
        <f t="shared" si="122"/>
        <v>46357</v>
      </c>
      <c r="BQ210" s="154">
        <f t="shared" si="122"/>
        <v>46388</v>
      </c>
      <c r="BR210" s="154">
        <f t="shared" ref="BR210:CW210" si="123">EDATE(BQ210,1)</f>
        <v>46419</v>
      </c>
      <c r="BS210" s="154">
        <f t="shared" si="123"/>
        <v>46447</v>
      </c>
      <c r="BT210" s="154">
        <f t="shared" si="123"/>
        <v>46478</v>
      </c>
      <c r="BU210" s="154">
        <f t="shared" si="123"/>
        <v>46508</v>
      </c>
      <c r="BV210" s="154">
        <f t="shared" si="123"/>
        <v>46539</v>
      </c>
      <c r="BW210" s="154">
        <f t="shared" si="123"/>
        <v>46569</v>
      </c>
      <c r="BX210" s="154">
        <f t="shared" si="123"/>
        <v>46600</v>
      </c>
      <c r="BY210" s="154">
        <f t="shared" si="123"/>
        <v>46631</v>
      </c>
      <c r="BZ210" s="154">
        <f t="shared" si="123"/>
        <v>46661</v>
      </c>
      <c r="CA210" s="154">
        <f t="shared" si="123"/>
        <v>46692</v>
      </c>
      <c r="CB210" s="154">
        <f t="shared" si="123"/>
        <v>46722</v>
      </c>
      <c r="CC210" s="154">
        <f t="shared" si="123"/>
        <v>46753</v>
      </c>
      <c r="CD210" s="154">
        <f t="shared" si="123"/>
        <v>46784</v>
      </c>
      <c r="CE210" s="154">
        <f t="shared" si="123"/>
        <v>46813</v>
      </c>
      <c r="CF210" s="154">
        <f t="shared" si="123"/>
        <v>46844</v>
      </c>
      <c r="CG210" s="154">
        <f t="shared" si="123"/>
        <v>46874</v>
      </c>
      <c r="CH210" s="154">
        <f t="shared" si="123"/>
        <v>46905</v>
      </c>
      <c r="CI210" s="154">
        <f t="shared" si="123"/>
        <v>46935</v>
      </c>
      <c r="CJ210" s="154">
        <f t="shared" si="123"/>
        <v>46966</v>
      </c>
      <c r="CK210" s="154">
        <f t="shared" si="123"/>
        <v>46997</v>
      </c>
      <c r="CL210" s="154">
        <f t="shared" si="123"/>
        <v>47027</v>
      </c>
      <c r="CM210" s="154">
        <f t="shared" si="123"/>
        <v>47058</v>
      </c>
      <c r="CN210" s="154">
        <f t="shared" si="123"/>
        <v>47088</v>
      </c>
      <c r="CO210" s="154">
        <f t="shared" si="123"/>
        <v>47119</v>
      </c>
      <c r="CP210" s="154">
        <f t="shared" si="123"/>
        <v>47150</v>
      </c>
      <c r="CQ210" s="154">
        <f t="shared" si="123"/>
        <v>47178</v>
      </c>
      <c r="CR210" s="154">
        <f t="shared" si="123"/>
        <v>47209</v>
      </c>
      <c r="CS210" s="154">
        <f t="shared" si="123"/>
        <v>47239</v>
      </c>
      <c r="CT210" s="154">
        <f t="shared" si="123"/>
        <v>47270</v>
      </c>
      <c r="CU210" s="154">
        <f t="shared" si="123"/>
        <v>47300</v>
      </c>
      <c r="CV210" s="154">
        <f t="shared" si="123"/>
        <v>47331</v>
      </c>
      <c r="CW210" s="154">
        <f t="shared" si="123"/>
        <v>47362</v>
      </c>
      <c r="CX210" s="154">
        <f t="shared" ref="CX210:EC210" si="124">EDATE(CW210,1)</f>
        <v>47392</v>
      </c>
      <c r="CY210" s="154">
        <f t="shared" si="124"/>
        <v>47423</v>
      </c>
      <c r="CZ210" s="154">
        <f t="shared" si="124"/>
        <v>47453</v>
      </c>
      <c r="DA210" s="154">
        <f t="shared" si="124"/>
        <v>47484</v>
      </c>
      <c r="DB210" s="154">
        <f t="shared" si="124"/>
        <v>47515</v>
      </c>
      <c r="DC210" s="154">
        <f t="shared" si="124"/>
        <v>47543</v>
      </c>
      <c r="DD210" s="154">
        <f t="shared" si="124"/>
        <v>47574</v>
      </c>
      <c r="DE210" s="154">
        <f t="shared" si="124"/>
        <v>47604</v>
      </c>
      <c r="DF210" s="154">
        <f t="shared" si="124"/>
        <v>47635</v>
      </c>
      <c r="DG210" s="154">
        <f t="shared" si="124"/>
        <v>47665</v>
      </c>
      <c r="DH210" s="154">
        <f t="shared" si="124"/>
        <v>47696</v>
      </c>
      <c r="DI210" s="154">
        <f t="shared" si="124"/>
        <v>47727</v>
      </c>
      <c r="DJ210" s="154">
        <f t="shared" si="124"/>
        <v>47757</v>
      </c>
      <c r="DK210" s="154">
        <f t="shared" si="124"/>
        <v>47788</v>
      </c>
      <c r="DL210" s="154">
        <f t="shared" si="124"/>
        <v>47818</v>
      </c>
      <c r="DM210" s="154">
        <f t="shared" si="124"/>
        <v>47849</v>
      </c>
      <c r="DN210" s="154">
        <f t="shared" si="124"/>
        <v>47880</v>
      </c>
      <c r="DO210" s="154">
        <f t="shared" si="124"/>
        <v>47908</v>
      </c>
      <c r="DP210" s="154">
        <f t="shared" si="124"/>
        <v>47939</v>
      </c>
      <c r="DQ210" s="154">
        <f t="shared" si="124"/>
        <v>47969</v>
      </c>
      <c r="DR210" s="154">
        <f t="shared" si="124"/>
        <v>48000</v>
      </c>
      <c r="DS210" s="154">
        <f t="shared" si="124"/>
        <v>48030</v>
      </c>
      <c r="DT210" s="154">
        <f t="shared" si="124"/>
        <v>48061</v>
      </c>
      <c r="DU210" s="154">
        <f t="shared" si="124"/>
        <v>48092</v>
      </c>
      <c r="DV210" s="154">
        <f t="shared" si="124"/>
        <v>48122</v>
      </c>
      <c r="DW210" s="154">
        <f t="shared" si="124"/>
        <v>48153</v>
      </c>
      <c r="DX210" s="154">
        <f t="shared" si="124"/>
        <v>48183</v>
      </c>
      <c r="DY210" s="154">
        <f t="shared" si="124"/>
        <v>48214</v>
      </c>
      <c r="DZ210" s="154">
        <f t="shared" si="124"/>
        <v>48245</v>
      </c>
      <c r="EA210" s="154">
        <f t="shared" si="124"/>
        <v>48274</v>
      </c>
      <c r="EB210" s="154">
        <f t="shared" si="124"/>
        <v>48305</v>
      </c>
      <c r="EC210" s="154">
        <f t="shared" si="124"/>
        <v>48335</v>
      </c>
      <c r="ED210" s="154">
        <f t="shared" ref="ED210:ES210" si="125">EDATE(EC210,1)</f>
        <v>48366</v>
      </c>
      <c r="EE210" s="154">
        <f t="shared" si="125"/>
        <v>48396</v>
      </c>
      <c r="EF210" s="154">
        <f t="shared" si="125"/>
        <v>48427</v>
      </c>
      <c r="EG210" s="154">
        <f t="shared" si="125"/>
        <v>48458</v>
      </c>
      <c r="EH210" s="154">
        <f t="shared" si="125"/>
        <v>48488</v>
      </c>
      <c r="EI210" s="154">
        <f t="shared" si="125"/>
        <v>48519</v>
      </c>
      <c r="EJ210" s="154">
        <f t="shared" si="125"/>
        <v>48549</v>
      </c>
      <c r="EK210" s="154">
        <f t="shared" si="125"/>
        <v>48580</v>
      </c>
      <c r="EL210" s="154">
        <f t="shared" si="125"/>
        <v>48611</v>
      </c>
      <c r="EM210" s="154">
        <f t="shared" si="125"/>
        <v>48639</v>
      </c>
      <c r="EN210" s="154">
        <f t="shared" si="125"/>
        <v>48670</v>
      </c>
      <c r="EO210" s="154">
        <f t="shared" si="125"/>
        <v>48700</v>
      </c>
      <c r="EP210" s="154">
        <f t="shared" si="125"/>
        <v>48731</v>
      </c>
      <c r="EQ210" s="154">
        <f t="shared" si="125"/>
        <v>48761</v>
      </c>
      <c r="ER210" s="154">
        <f t="shared" si="125"/>
        <v>48792</v>
      </c>
      <c r="ES210" s="154">
        <f t="shared" si="125"/>
        <v>48823</v>
      </c>
      <c r="ET210" s="147"/>
      <c r="EU210" s="147"/>
      <c r="EV210" s="147"/>
      <c r="EW210" s="147"/>
      <c r="EX210" s="147"/>
      <c r="EY210" s="147"/>
      <c r="EZ210" s="147"/>
      <c r="FA210" s="147"/>
      <c r="FB210" s="147"/>
      <c r="FC210" s="147"/>
      <c r="FD210" s="147"/>
      <c r="FE210" s="147"/>
      <c r="FF210" s="147"/>
      <c r="FG210" s="147"/>
      <c r="FH210" s="147"/>
      <c r="FI210" s="147"/>
      <c r="FJ210" s="147"/>
      <c r="FK210" s="147"/>
      <c r="FL210" s="147"/>
      <c r="FM210" s="147"/>
      <c r="FN210" s="147"/>
      <c r="FO210" s="147"/>
      <c r="FP210" s="147"/>
      <c r="FQ210" s="147"/>
      <c r="FR210" s="147"/>
      <c r="FS210" s="147"/>
      <c r="FT210" s="147"/>
      <c r="FU210" s="147"/>
      <c r="FV210" s="147"/>
      <c r="FW210" s="147"/>
      <c r="FX210" s="147"/>
      <c r="FY210" s="147"/>
      <c r="FZ210" s="147"/>
      <c r="GA210" s="147"/>
      <c r="GB210" s="147"/>
      <c r="GC210" s="147"/>
      <c r="GD210" s="147"/>
      <c r="GE210" s="147"/>
      <c r="GF210" s="147"/>
      <c r="GG210" s="147"/>
    </row>
    <row r="211" spans="2:189">
      <c r="B211" s="148">
        <v>1</v>
      </c>
      <c r="C211" s="148" t="str">
        <f t="shared" ref="C211:C222" si="126">VLOOKUP($B211,Tenant_List,7,FALSE)</f>
        <v>Large Tenant</v>
      </c>
      <c r="D211" s="148"/>
      <c r="E211" s="165">
        <f t="shared" ref="E211:E222" si="127">IFERROR(IF(E$208=1,VLOOKUP($C211,First_Year_Occu,E$209+1,FALSE),IF(E$208&gt;5,C211,VLOOKUP($C211,Occu_Rete_Magt,E$208+1,FALSE))),0)</f>
        <v>0.8</v>
      </c>
      <c r="F211" s="165">
        <f t="shared" ref="F211:F222" si="128">IFERROR(IF(F$208=1,VLOOKUP($C211,First_Year_Occu,F$209+1,FALSE),IF(F$208&gt;5,D211,VLOOKUP($C211,Occu_Rete_Magt,F$208+1,FALSE))),0)</f>
        <v>0.75</v>
      </c>
      <c r="G211" s="165">
        <f t="shared" ref="G211:G222" si="129">IFERROR(IF(G$208=1,VLOOKUP($C211,First_Year_Occu,G$209+1,FALSE),IF(G$208&gt;5,E211,VLOOKUP($C211,Occu_Rete_Magt,G$208+1,FALSE))),0)</f>
        <v>0.7</v>
      </c>
      <c r="H211" s="165">
        <f t="shared" ref="H211:H222" si="130">IFERROR(IF(H$208=1,VLOOKUP($C211,First_Year_Occu,H$209+1,FALSE),IF(H$208&gt;5,F211,VLOOKUP($C211,Occu_Rete_Magt,H$208+1,FALSE))),0)</f>
        <v>0.83</v>
      </c>
      <c r="I211" s="165">
        <f t="shared" ref="I211:I222" si="131">IFERROR(IF(I$208=1,VLOOKUP($C211,First_Year_Occu,I$209+1,FALSE),IF(I$208&gt;5,G211,VLOOKUP($C211,Occu_Rete_Magt,I$208+1,FALSE))),0)</f>
        <v>0.84</v>
      </c>
      <c r="J211" s="165">
        <f t="shared" ref="J211:J222" si="132">IFERROR(IF(J$208=1,VLOOKUP($C211,First_Year_Occu,J$209+1,FALSE),IF(J$208&gt;5,H211,VLOOKUP($C211,Occu_Rete_Magt,J$208+1,FALSE))),0)</f>
        <v>0.85</v>
      </c>
      <c r="K211" s="165">
        <f t="shared" ref="K211:K222" si="133">IFERROR(IF(K$208=1,VLOOKUP($C211,First_Year_Occu,K$209+1,FALSE),IF(K$208&gt;5,I211,VLOOKUP($C211,Occu_Rete_Magt,K$208+1,FALSE))),0)</f>
        <v>0.86</v>
      </c>
      <c r="L211" s="165">
        <f t="shared" ref="L211:L222" si="134">IFERROR(IF(L$208=1,VLOOKUP($C211,First_Year_Occu,L$209+1,FALSE),IF(L$208&gt;5,J211,VLOOKUP($C211,Occu_Rete_Magt,L$208+1,FALSE))),0)</f>
        <v>0.87</v>
      </c>
      <c r="M211" s="165">
        <f t="shared" ref="M211:M222" si="135">IFERROR(IF(M$208=1,VLOOKUP($C211,First_Year_Occu,M$209+1,FALSE),IF(M$208&gt;5,K211,VLOOKUP($C211,Occu_Rete_Magt,M$208+1,FALSE))),0)</f>
        <v>0.88</v>
      </c>
      <c r="N211" s="165">
        <f t="shared" ref="N211:N222" si="136">IFERROR(IF(N$208=1,VLOOKUP($C211,First_Year_Occu,N$209+1,FALSE),IF(N$208&gt;5,L211,VLOOKUP($C211,Occu_Rete_Magt,N$208+1,FALSE))),0)</f>
        <v>0.89</v>
      </c>
      <c r="O211" s="165">
        <f t="shared" ref="O211:O222" si="137">IFERROR(IF(O$208=1,VLOOKUP($C211,First_Year_Occu,O$209+1,FALSE),IF(O$208&gt;5,M211,VLOOKUP($C211,Occu_Rete_Magt,O$208+1,FALSE))),0)</f>
        <v>0.9</v>
      </c>
      <c r="P211" s="165">
        <f t="shared" ref="P211:P222" si="138">IFERROR(IF(P$208=1,VLOOKUP($C211,First_Year_Occu,P$209+1,FALSE),IF(P$208&gt;5,N211,VLOOKUP($C211,Occu_Rete_Magt,P$208+1,FALSE))),0)</f>
        <v>0.91</v>
      </c>
      <c r="Q211" s="165">
        <f t="shared" ref="Q211:Q222" si="139">IFERROR(IF(Q$208=1,VLOOKUP($C211,First_Year_Occu,Q$209+1,FALSE),IF(Q$208&gt;5,O211,VLOOKUP($C211,Occu_Rete_Magt,Q$208+1,FALSE))),0)</f>
        <v>0.91</v>
      </c>
      <c r="R211" s="165">
        <f t="shared" ref="R211:R222" si="140">IFERROR(IF(R$208=1,VLOOKUP($C211,First_Year_Occu,R$209+1,FALSE),IF(R$208&gt;5,P211,VLOOKUP($C211,Occu_Rete_Magt,R$208+1,FALSE))),0)</f>
        <v>0.91</v>
      </c>
      <c r="S211" s="165">
        <f t="shared" ref="S211:S222" si="141">IFERROR(IF(S$208=1,VLOOKUP($C211,First_Year_Occu,S$209+1,FALSE),IF(S$208&gt;5,Q211,VLOOKUP($C211,Occu_Rete_Magt,S$208+1,FALSE))),0)</f>
        <v>0.91</v>
      </c>
      <c r="T211" s="165">
        <f t="shared" ref="T211:T222" si="142">IFERROR(IF(T$208=1,VLOOKUP($C211,First_Year_Occu,T$209+1,FALSE),IF(T$208&gt;5,R211,VLOOKUP($C211,Occu_Rete_Magt,T$208+1,FALSE))),0)</f>
        <v>0.91</v>
      </c>
      <c r="U211" s="165">
        <f t="shared" ref="U211:U222" si="143">IFERROR(IF(U$208=1,VLOOKUP($C211,First_Year_Occu,U$209+1,FALSE),IF(U$208&gt;5,S211,VLOOKUP($C211,Occu_Rete_Magt,U$208+1,FALSE))),0)</f>
        <v>0.91</v>
      </c>
      <c r="V211" s="165">
        <f t="shared" ref="V211:V222" si="144">IFERROR(IF(V$208=1,VLOOKUP($C211,First_Year_Occu,V$209+1,FALSE),IF(V$208&gt;5,T211,VLOOKUP($C211,Occu_Rete_Magt,V$208+1,FALSE))),0)</f>
        <v>0.91</v>
      </c>
      <c r="W211" s="165">
        <f t="shared" ref="W211:W222" si="145">IFERROR(IF(W$208=1,VLOOKUP($C211,First_Year_Occu,W$209+1,FALSE),IF(W$208&gt;5,U211,VLOOKUP($C211,Occu_Rete_Magt,W$208+1,FALSE))),0)</f>
        <v>0.91</v>
      </c>
      <c r="X211" s="165">
        <f t="shared" ref="X211:X222" si="146">IFERROR(IF(X$208=1,VLOOKUP($C211,First_Year_Occu,X$209+1,FALSE),IF(X$208&gt;5,V211,VLOOKUP($C211,Occu_Rete_Magt,X$208+1,FALSE))),0)</f>
        <v>0.91</v>
      </c>
      <c r="Y211" s="165">
        <f t="shared" ref="Y211:Y222" si="147">IFERROR(IF(Y$208=1,VLOOKUP($C211,First_Year_Occu,Y$209+1,FALSE),IF(Y$208&gt;5,W211,VLOOKUP($C211,Occu_Rete_Magt,Y$208+1,FALSE))),0)</f>
        <v>0.91</v>
      </c>
      <c r="Z211" s="165">
        <f t="shared" ref="Z211:Z222" si="148">IFERROR(IF(Z$208=1,VLOOKUP($C211,First_Year_Occu,Z$209+1,FALSE),IF(Z$208&gt;5,X211,VLOOKUP($C211,Occu_Rete_Magt,Z$208+1,FALSE))),0)</f>
        <v>0.91</v>
      </c>
      <c r="AA211" s="165">
        <f t="shared" ref="AA211:AA222" si="149">IFERROR(IF(AA$208=1,VLOOKUP($C211,First_Year_Occu,AA$209+1,FALSE),IF(AA$208&gt;5,Y211,VLOOKUP($C211,Occu_Rete_Magt,AA$208+1,FALSE))),0)</f>
        <v>0.91</v>
      </c>
      <c r="AB211" s="165">
        <f t="shared" ref="AB211:AB222" si="150">IFERROR(IF(AB$208=1,VLOOKUP($C211,First_Year_Occu,AB$209+1,FALSE),IF(AB$208&gt;5,Z211,VLOOKUP($C211,Occu_Rete_Magt,AB$208+1,FALSE))),0)</f>
        <v>0.91</v>
      </c>
      <c r="AC211" s="165">
        <f t="shared" ref="AC211:AC222" si="151">IFERROR(IF(AC$208=1,VLOOKUP($C211,First_Year_Occu,AC$209+1,FALSE),IF(AC$208&gt;5,AA211,VLOOKUP($C211,Occu_Rete_Magt,AC$208+1,FALSE))),0)</f>
        <v>0.92</v>
      </c>
      <c r="AD211" s="165">
        <f t="shared" ref="AD211:AD222" si="152">IFERROR(IF(AD$208=1,VLOOKUP($C211,First_Year_Occu,AD$209+1,FALSE),IF(AD$208&gt;5,AB211,VLOOKUP($C211,Occu_Rete_Magt,AD$208+1,FALSE))),0)</f>
        <v>0.92</v>
      </c>
      <c r="AE211" s="165">
        <f t="shared" ref="AE211:AE222" si="153">IFERROR(IF(AE$208=1,VLOOKUP($C211,First_Year_Occu,AE$209+1,FALSE),IF(AE$208&gt;5,AC211,VLOOKUP($C211,Occu_Rete_Magt,AE$208+1,FALSE))),0)</f>
        <v>0.92</v>
      </c>
      <c r="AF211" s="165">
        <f t="shared" ref="AF211:AF222" si="154">IFERROR(IF(AF$208=1,VLOOKUP($C211,First_Year_Occu,AF$209+1,FALSE),IF(AF$208&gt;5,AD211,VLOOKUP($C211,Occu_Rete_Magt,AF$208+1,FALSE))),0)</f>
        <v>0.92</v>
      </c>
      <c r="AG211" s="165">
        <f t="shared" ref="AG211:AG222" si="155">IFERROR(IF(AG$208=1,VLOOKUP($C211,First_Year_Occu,AG$209+1,FALSE),IF(AG$208&gt;5,AE211,VLOOKUP($C211,Occu_Rete_Magt,AG$208+1,FALSE))),0)</f>
        <v>0.92</v>
      </c>
      <c r="AH211" s="165">
        <f t="shared" ref="AH211:AH222" si="156">IFERROR(IF(AH$208=1,VLOOKUP($C211,First_Year_Occu,AH$209+1,FALSE),IF(AH$208&gt;5,AF211,VLOOKUP($C211,Occu_Rete_Magt,AH$208+1,FALSE))),0)</f>
        <v>0.92</v>
      </c>
      <c r="AI211" s="165">
        <f t="shared" ref="AI211:AI222" si="157">IFERROR(IF(AI$208=1,VLOOKUP($C211,First_Year_Occu,AI$209+1,FALSE),IF(AI$208&gt;5,AG211,VLOOKUP($C211,Occu_Rete_Magt,AI$208+1,FALSE))),0)</f>
        <v>0.92</v>
      </c>
      <c r="AJ211" s="165">
        <f t="shared" ref="AJ211:AJ222" si="158">IFERROR(IF(AJ$208=1,VLOOKUP($C211,First_Year_Occu,AJ$209+1,FALSE),IF(AJ$208&gt;5,AH211,VLOOKUP($C211,Occu_Rete_Magt,AJ$208+1,FALSE))),0)</f>
        <v>0.92</v>
      </c>
      <c r="AK211" s="165">
        <f t="shared" ref="AK211:AK222" si="159">IFERROR(IF(AK$208=1,VLOOKUP($C211,First_Year_Occu,AK$209+1,FALSE),IF(AK$208&gt;5,AI211,VLOOKUP($C211,Occu_Rete_Magt,AK$208+1,FALSE))),0)</f>
        <v>0.92</v>
      </c>
      <c r="AL211" s="165">
        <f t="shared" ref="AL211:AL222" si="160">IFERROR(IF(AL$208=1,VLOOKUP($C211,First_Year_Occu,AL$209+1,FALSE),IF(AL$208&gt;5,AJ211,VLOOKUP($C211,Occu_Rete_Magt,AL$208+1,FALSE))),0)</f>
        <v>0.92</v>
      </c>
      <c r="AM211" s="165">
        <f t="shared" ref="AM211:AM222" si="161">IFERROR(IF(AM$208=1,VLOOKUP($C211,First_Year_Occu,AM$209+1,FALSE),IF(AM$208&gt;5,AK211,VLOOKUP($C211,Occu_Rete_Magt,AM$208+1,FALSE))),0)</f>
        <v>0.92</v>
      </c>
      <c r="AN211" s="165">
        <f t="shared" ref="AN211:AN222" si="162">IFERROR(IF(AN$208=1,VLOOKUP($C211,First_Year_Occu,AN$209+1,FALSE),IF(AN$208&gt;5,AL211,VLOOKUP($C211,Occu_Rete_Magt,AN$208+1,FALSE))),0)</f>
        <v>0.92</v>
      </c>
      <c r="AO211" s="165">
        <f t="shared" ref="AO211:AO222" si="163">IFERROR(IF(AO$208=1,VLOOKUP($C211,First_Year_Occu,AO$209+1,FALSE),IF(AO$208&gt;5,AM211,VLOOKUP($C211,Occu_Rete_Magt,AO$208+1,FALSE))),0)</f>
        <v>0.93</v>
      </c>
      <c r="AP211" s="165">
        <f t="shared" ref="AP211:AP222" si="164">IFERROR(IF(AP$208=1,VLOOKUP($C211,First_Year_Occu,AP$209+1,FALSE),IF(AP$208&gt;5,AN211,VLOOKUP($C211,Occu_Rete_Magt,AP$208+1,FALSE))),0)</f>
        <v>0.93</v>
      </c>
      <c r="AQ211" s="165">
        <f t="shared" ref="AQ211:AQ222" si="165">IFERROR(IF(AQ$208=1,VLOOKUP($C211,First_Year_Occu,AQ$209+1,FALSE),IF(AQ$208&gt;5,AO211,VLOOKUP($C211,Occu_Rete_Magt,AQ$208+1,FALSE))),0)</f>
        <v>0.93</v>
      </c>
      <c r="AR211" s="165">
        <f t="shared" ref="AR211:AR222" si="166">IFERROR(IF(AR$208=1,VLOOKUP($C211,First_Year_Occu,AR$209+1,FALSE),IF(AR$208&gt;5,AP211,VLOOKUP($C211,Occu_Rete_Magt,AR$208+1,FALSE))),0)</f>
        <v>0.93</v>
      </c>
      <c r="AS211" s="165">
        <f t="shared" ref="AS211:AS222" si="167">IFERROR(IF(AS$208=1,VLOOKUP($C211,First_Year_Occu,AS$209+1,FALSE),IF(AS$208&gt;5,AQ211,VLOOKUP($C211,Occu_Rete_Magt,AS$208+1,FALSE))),0)</f>
        <v>0.93</v>
      </c>
      <c r="AT211" s="165">
        <f t="shared" ref="AT211:AT222" si="168">IFERROR(IF(AT$208=1,VLOOKUP($C211,First_Year_Occu,AT$209+1,FALSE),IF(AT$208&gt;5,AR211,VLOOKUP($C211,Occu_Rete_Magt,AT$208+1,FALSE))),0)</f>
        <v>0.93</v>
      </c>
      <c r="AU211" s="165">
        <f t="shared" ref="AU211:AU222" si="169">IFERROR(IF(AU$208=1,VLOOKUP($C211,First_Year_Occu,AU$209+1,FALSE),IF(AU$208&gt;5,AS211,VLOOKUP($C211,Occu_Rete_Magt,AU$208+1,FALSE))),0)</f>
        <v>0.93</v>
      </c>
      <c r="AV211" s="165">
        <f t="shared" ref="AV211:AV222" si="170">IFERROR(IF(AV$208=1,VLOOKUP($C211,First_Year_Occu,AV$209+1,FALSE),IF(AV$208&gt;5,AT211,VLOOKUP($C211,Occu_Rete_Magt,AV$208+1,FALSE))),0)</f>
        <v>0.93</v>
      </c>
      <c r="AW211" s="165">
        <f t="shared" ref="AW211:AW222" si="171">IFERROR(IF(AW$208=1,VLOOKUP($C211,First_Year_Occu,AW$209+1,FALSE),IF(AW$208&gt;5,AU211,VLOOKUP($C211,Occu_Rete_Magt,AW$208+1,FALSE))),0)</f>
        <v>0.93</v>
      </c>
      <c r="AX211" s="165">
        <f t="shared" ref="AX211:AX222" si="172">IFERROR(IF(AX$208=1,VLOOKUP($C211,First_Year_Occu,AX$209+1,FALSE),IF(AX$208&gt;5,AV211,VLOOKUP($C211,Occu_Rete_Magt,AX$208+1,FALSE))),0)</f>
        <v>0.93</v>
      </c>
      <c r="AY211" s="165">
        <f t="shared" ref="AY211:AY222" si="173">IFERROR(IF(AY$208=1,VLOOKUP($C211,First_Year_Occu,AY$209+1,FALSE),IF(AY$208&gt;5,AW211,VLOOKUP($C211,Occu_Rete_Magt,AY$208+1,FALSE))),0)</f>
        <v>0.93</v>
      </c>
      <c r="AZ211" s="165">
        <f t="shared" ref="AZ211:AZ222" si="174">IFERROR(IF(AZ$208=1,VLOOKUP($C211,First_Year_Occu,AZ$209+1,FALSE),IF(AZ$208&gt;5,AX211,VLOOKUP($C211,Occu_Rete_Magt,AZ$208+1,FALSE))),0)</f>
        <v>0.93</v>
      </c>
      <c r="BA211" s="165">
        <f t="shared" ref="BA211:BA222" si="175">IFERROR(IF(BA$208=1,VLOOKUP($C211,First_Year_Occu,BA$209+1,FALSE),IF(BA$208&gt;5,AY211,VLOOKUP($C211,Occu_Rete_Magt,BA$208+1,FALSE))),0)</f>
        <v>0.94</v>
      </c>
      <c r="BB211" s="165">
        <f t="shared" ref="BB211:BB222" si="176">IFERROR(IF(BB$208=1,VLOOKUP($C211,First_Year_Occu,BB$209+1,FALSE),IF(BB$208&gt;5,AZ211,VLOOKUP($C211,Occu_Rete_Magt,BB$208+1,FALSE))),0)</f>
        <v>0.94</v>
      </c>
      <c r="BC211" s="165">
        <f t="shared" ref="BC211:BC222" si="177">IFERROR(IF(BC$208=1,VLOOKUP($C211,First_Year_Occu,BC$209+1,FALSE),IF(BC$208&gt;5,BA211,VLOOKUP($C211,Occu_Rete_Magt,BC$208+1,FALSE))),0)</f>
        <v>0.94</v>
      </c>
      <c r="BD211" s="165">
        <f t="shared" ref="BD211:BD222" si="178">IFERROR(IF(BD$208=1,VLOOKUP($C211,First_Year_Occu,BD$209+1,FALSE),IF(BD$208&gt;5,BB211,VLOOKUP($C211,Occu_Rete_Magt,BD$208+1,FALSE))),0)</f>
        <v>0.94</v>
      </c>
      <c r="BE211" s="165">
        <f t="shared" ref="BE211:BE222" si="179">IFERROR(IF(BE$208=1,VLOOKUP($C211,First_Year_Occu,BE$209+1,FALSE),IF(BE$208&gt;5,BC211,VLOOKUP($C211,Occu_Rete_Magt,BE$208+1,FALSE))),0)</f>
        <v>0.94</v>
      </c>
      <c r="BF211" s="165">
        <f t="shared" ref="BF211:BF222" si="180">IFERROR(IF(BF$208=1,VLOOKUP($C211,First_Year_Occu,BF$209+1,FALSE),IF(BF$208&gt;5,BD211,VLOOKUP($C211,Occu_Rete_Magt,BF$208+1,FALSE))),0)</f>
        <v>0.94</v>
      </c>
      <c r="BG211" s="165">
        <f t="shared" ref="BG211:BG222" si="181">IFERROR(IF(BG$208=1,VLOOKUP($C211,First_Year_Occu,BG$209+1,FALSE),IF(BG$208&gt;5,BE211,VLOOKUP($C211,Occu_Rete_Magt,BG$208+1,FALSE))),0)</f>
        <v>0.94</v>
      </c>
      <c r="BH211" s="165">
        <f t="shared" ref="BH211:BH222" si="182">IFERROR(IF(BH$208=1,VLOOKUP($C211,First_Year_Occu,BH$209+1,FALSE),IF(BH$208&gt;5,BF211,VLOOKUP($C211,Occu_Rete_Magt,BH$208+1,FALSE))),0)</f>
        <v>0.94</v>
      </c>
      <c r="BI211" s="165">
        <f t="shared" ref="BI211:BI222" si="183">IFERROR(IF(BI$208=1,VLOOKUP($C211,First_Year_Occu,BI$209+1,FALSE),IF(BI$208&gt;5,BG211,VLOOKUP($C211,Occu_Rete_Magt,BI$208+1,FALSE))),0)</f>
        <v>0.94</v>
      </c>
      <c r="BJ211" s="165">
        <f t="shared" ref="BJ211:BJ222" si="184">IFERROR(IF(BJ$208=1,VLOOKUP($C211,First_Year_Occu,BJ$209+1,FALSE),IF(BJ$208&gt;5,BH211,VLOOKUP($C211,Occu_Rete_Magt,BJ$208+1,FALSE))),0)</f>
        <v>0.94</v>
      </c>
      <c r="BK211" s="165">
        <f t="shared" ref="BK211:BK222" si="185">IFERROR(IF(BK$208=1,VLOOKUP($C211,First_Year_Occu,BK$209+1,FALSE),IF(BK$208&gt;5,BI211,VLOOKUP($C211,Occu_Rete_Magt,BK$208+1,FALSE))),0)</f>
        <v>0.94</v>
      </c>
      <c r="BL211" s="165">
        <f t="shared" ref="BL211:BL222" si="186">IFERROR(IF(BL$208=1,VLOOKUP($C211,First_Year_Occu,BL$209+1,FALSE),IF(BL$208&gt;5,BJ211,VLOOKUP($C211,Occu_Rete_Magt,BL$208+1,FALSE))),0)</f>
        <v>0.94</v>
      </c>
      <c r="BM211" s="165">
        <f t="shared" ref="BM211:BM222" si="187">IFERROR(IF(BM$208=1,VLOOKUP($C211,First_Year_Occu,BM$209+1,FALSE),IF(BM$208&gt;5,BK211,VLOOKUP($C211,Occu_Rete_Magt,BM$208+1,FALSE))),0)</f>
        <v>0.94</v>
      </c>
      <c r="BN211" s="165">
        <f t="shared" ref="BN211:BN222" si="188">IFERROR(IF(BN$208=1,VLOOKUP($C211,First_Year_Occu,BN$209+1,FALSE),IF(BN$208&gt;5,BL211,VLOOKUP($C211,Occu_Rete_Magt,BN$208+1,FALSE))),0)</f>
        <v>0.94</v>
      </c>
      <c r="BO211" s="165">
        <f t="shared" ref="BO211:BO222" si="189">IFERROR(IF(BO$208=1,VLOOKUP($C211,First_Year_Occu,BO$209+1,FALSE),IF(BO$208&gt;5,BM211,VLOOKUP($C211,Occu_Rete_Magt,BO$208+1,FALSE))),0)</f>
        <v>0.94</v>
      </c>
      <c r="BP211" s="165">
        <f t="shared" ref="BP211:BP222" si="190">IFERROR(IF(BP$208=1,VLOOKUP($C211,First_Year_Occu,BP$209+1,FALSE),IF(BP$208&gt;5,BN211,VLOOKUP($C211,Occu_Rete_Magt,BP$208+1,FALSE))),0)</f>
        <v>0.94</v>
      </c>
      <c r="BQ211" s="165">
        <f t="shared" ref="BQ211:BQ222" si="191">IFERROR(IF(BQ$208=1,VLOOKUP($C211,First_Year_Occu,BQ$209+1,FALSE),IF(BQ$208&gt;5,BO211,VLOOKUP($C211,Occu_Rete_Magt,BQ$208+1,FALSE))),0)</f>
        <v>0.94</v>
      </c>
      <c r="BR211" s="165">
        <f t="shared" ref="BR211:BR222" si="192">IFERROR(IF(BR$208=1,VLOOKUP($C211,First_Year_Occu,BR$209+1,FALSE),IF(BR$208&gt;5,BP211,VLOOKUP($C211,Occu_Rete_Magt,BR$208+1,FALSE))),0)</f>
        <v>0.94</v>
      </c>
      <c r="BS211" s="165">
        <f t="shared" ref="BS211:BS222" si="193">IFERROR(IF(BS$208=1,VLOOKUP($C211,First_Year_Occu,BS$209+1,FALSE),IF(BS$208&gt;5,BQ211,VLOOKUP($C211,Occu_Rete_Magt,BS$208+1,FALSE))),0)</f>
        <v>0.94</v>
      </c>
      <c r="BT211" s="165">
        <f t="shared" ref="BT211:BT222" si="194">IFERROR(IF(BT$208=1,VLOOKUP($C211,First_Year_Occu,BT$209+1,FALSE),IF(BT$208&gt;5,BR211,VLOOKUP($C211,Occu_Rete_Magt,BT$208+1,FALSE))),0)</f>
        <v>0.94</v>
      </c>
      <c r="BU211" s="165">
        <f t="shared" ref="BU211:BU222" si="195">IFERROR(IF(BU$208=1,VLOOKUP($C211,First_Year_Occu,BU$209+1,FALSE),IF(BU$208&gt;5,BS211,VLOOKUP($C211,Occu_Rete_Magt,BU$208+1,FALSE))),0)</f>
        <v>0.94</v>
      </c>
      <c r="BV211" s="165">
        <f t="shared" ref="BV211:BV222" si="196">IFERROR(IF(BV$208=1,VLOOKUP($C211,First_Year_Occu,BV$209+1,FALSE),IF(BV$208&gt;5,BT211,VLOOKUP($C211,Occu_Rete_Magt,BV$208+1,FALSE))),0)</f>
        <v>0.94</v>
      </c>
      <c r="BW211" s="165">
        <f t="shared" ref="BW211:BW222" si="197">IFERROR(IF(BW$208=1,VLOOKUP($C211,First_Year_Occu,BW$209+1,FALSE),IF(BW$208&gt;5,BU211,VLOOKUP($C211,Occu_Rete_Magt,BW$208+1,FALSE))),0)</f>
        <v>0.94</v>
      </c>
      <c r="BX211" s="165">
        <f t="shared" ref="BX211:BX222" si="198">IFERROR(IF(BX$208=1,VLOOKUP($C211,First_Year_Occu,BX$209+1,FALSE),IF(BX$208&gt;5,BV211,VLOOKUP($C211,Occu_Rete_Magt,BX$208+1,FALSE))),0)</f>
        <v>0.94</v>
      </c>
      <c r="BY211" s="165">
        <f t="shared" ref="BY211:BY222" si="199">IFERROR(IF(BY$208=1,VLOOKUP($C211,First_Year_Occu,BY$209+1,FALSE),IF(BY$208&gt;5,BW211,VLOOKUP($C211,Occu_Rete_Magt,BY$208+1,FALSE))),0)</f>
        <v>0.94</v>
      </c>
      <c r="BZ211" s="165">
        <f t="shared" ref="BZ211:BZ222" si="200">IFERROR(IF(BZ$208=1,VLOOKUP($C211,First_Year_Occu,BZ$209+1,FALSE),IF(BZ$208&gt;5,BX211,VLOOKUP($C211,Occu_Rete_Magt,BZ$208+1,FALSE))),0)</f>
        <v>0.94</v>
      </c>
      <c r="CA211" s="165">
        <f t="shared" ref="CA211:CA222" si="201">IFERROR(IF(CA$208=1,VLOOKUP($C211,First_Year_Occu,CA$209+1,FALSE),IF(CA$208&gt;5,BY211,VLOOKUP($C211,Occu_Rete_Magt,CA$208+1,FALSE))),0)</f>
        <v>0.94</v>
      </c>
      <c r="CB211" s="165">
        <f t="shared" ref="CB211:CB222" si="202">IFERROR(IF(CB$208=1,VLOOKUP($C211,First_Year_Occu,CB$209+1,FALSE),IF(CB$208&gt;5,BZ211,VLOOKUP($C211,Occu_Rete_Magt,CB$208+1,FALSE))),0)</f>
        <v>0.94</v>
      </c>
      <c r="CC211" s="165">
        <f t="shared" ref="CC211:CC222" si="203">IFERROR(IF(CC$208=1,VLOOKUP($C211,First_Year_Occu,CC$209+1,FALSE),IF(CC$208&gt;5,CA211,VLOOKUP($C211,Occu_Rete_Magt,CC$208+1,FALSE))),0)</f>
        <v>0.94</v>
      </c>
      <c r="CD211" s="165">
        <f t="shared" ref="CD211:CD222" si="204">IFERROR(IF(CD$208=1,VLOOKUP($C211,First_Year_Occu,CD$209+1,FALSE),IF(CD$208&gt;5,CB211,VLOOKUP($C211,Occu_Rete_Magt,CD$208+1,FALSE))),0)</f>
        <v>0.94</v>
      </c>
      <c r="CE211" s="165">
        <f t="shared" ref="CE211:CE222" si="205">IFERROR(IF(CE$208=1,VLOOKUP($C211,First_Year_Occu,CE$209+1,FALSE),IF(CE$208&gt;5,CC211,VLOOKUP($C211,Occu_Rete_Magt,CE$208+1,FALSE))),0)</f>
        <v>0.94</v>
      </c>
      <c r="CF211" s="165">
        <f t="shared" ref="CF211:CF222" si="206">IFERROR(IF(CF$208=1,VLOOKUP($C211,First_Year_Occu,CF$209+1,FALSE),IF(CF$208&gt;5,CD211,VLOOKUP($C211,Occu_Rete_Magt,CF$208+1,FALSE))),0)</f>
        <v>0.94</v>
      </c>
      <c r="CG211" s="165">
        <f t="shared" ref="CG211:CG222" si="207">IFERROR(IF(CG$208=1,VLOOKUP($C211,First_Year_Occu,CG$209+1,FALSE),IF(CG$208&gt;5,CE211,VLOOKUP($C211,Occu_Rete_Magt,CG$208+1,FALSE))),0)</f>
        <v>0.94</v>
      </c>
      <c r="CH211" s="165">
        <f t="shared" ref="CH211:CH222" si="208">IFERROR(IF(CH$208=1,VLOOKUP($C211,First_Year_Occu,CH$209+1,FALSE),IF(CH$208&gt;5,CF211,VLOOKUP($C211,Occu_Rete_Magt,CH$208+1,FALSE))),0)</f>
        <v>0.94</v>
      </c>
      <c r="CI211" s="165">
        <f t="shared" ref="CI211:CI222" si="209">IFERROR(IF(CI$208=1,VLOOKUP($C211,First_Year_Occu,CI$209+1,FALSE),IF(CI$208&gt;5,CG211,VLOOKUP($C211,Occu_Rete_Magt,CI$208+1,FALSE))),0)</f>
        <v>0.94</v>
      </c>
      <c r="CJ211" s="165">
        <f t="shared" ref="CJ211:CJ222" si="210">IFERROR(IF(CJ$208=1,VLOOKUP($C211,First_Year_Occu,CJ$209+1,FALSE),IF(CJ$208&gt;5,CH211,VLOOKUP($C211,Occu_Rete_Magt,CJ$208+1,FALSE))),0)</f>
        <v>0.94</v>
      </c>
      <c r="CK211" s="165">
        <f t="shared" ref="CK211:CK222" si="211">IFERROR(IF(CK$208=1,VLOOKUP($C211,First_Year_Occu,CK$209+1,FALSE),IF(CK$208&gt;5,CI211,VLOOKUP($C211,Occu_Rete_Magt,CK$208+1,FALSE))),0)</f>
        <v>0.94</v>
      </c>
      <c r="CL211" s="165">
        <f t="shared" ref="CL211:CL222" si="212">IFERROR(IF(CL$208=1,VLOOKUP($C211,First_Year_Occu,CL$209+1,FALSE),IF(CL$208&gt;5,CJ211,VLOOKUP($C211,Occu_Rete_Magt,CL$208+1,FALSE))),0)</f>
        <v>0.94</v>
      </c>
      <c r="CM211" s="165">
        <f t="shared" ref="CM211:CM222" si="213">IFERROR(IF(CM$208=1,VLOOKUP($C211,First_Year_Occu,CM$209+1,FALSE),IF(CM$208&gt;5,CK211,VLOOKUP($C211,Occu_Rete_Magt,CM$208+1,FALSE))),0)</f>
        <v>0.94</v>
      </c>
      <c r="CN211" s="165">
        <f t="shared" ref="CN211:CN222" si="214">IFERROR(IF(CN$208=1,VLOOKUP($C211,First_Year_Occu,CN$209+1,FALSE),IF(CN$208&gt;5,CL211,VLOOKUP($C211,Occu_Rete_Magt,CN$208+1,FALSE))),0)</f>
        <v>0.94</v>
      </c>
      <c r="CO211" s="165">
        <f t="shared" ref="CO211:CO222" si="215">IFERROR(IF(CO$208=1,VLOOKUP($C211,First_Year_Occu,CO$209+1,FALSE),IF(CO$208&gt;5,CM211,VLOOKUP($C211,Occu_Rete_Magt,CO$208+1,FALSE))),0)</f>
        <v>0.94</v>
      </c>
      <c r="CP211" s="165">
        <f t="shared" ref="CP211:CP222" si="216">IFERROR(IF(CP$208=1,VLOOKUP($C211,First_Year_Occu,CP$209+1,FALSE),IF(CP$208&gt;5,CN211,VLOOKUP($C211,Occu_Rete_Magt,CP$208+1,FALSE))),0)</f>
        <v>0.94</v>
      </c>
      <c r="CQ211" s="165">
        <f t="shared" ref="CQ211:CQ222" si="217">IFERROR(IF(CQ$208=1,VLOOKUP($C211,First_Year_Occu,CQ$209+1,FALSE),IF(CQ$208&gt;5,CO211,VLOOKUP($C211,Occu_Rete_Magt,CQ$208+1,FALSE))),0)</f>
        <v>0.94</v>
      </c>
      <c r="CR211" s="165">
        <f t="shared" ref="CR211:CR222" si="218">IFERROR(IF(CR$208=1,VLOOKUP($C211,First_Year_Occu,CR$209+1,FALSE),IF(CR$208&gt;5,CP211,VLOOKUP($C211,Occu_Rete_Magt,CR$208+1,FALSE))),0)</f>
        <v>0.94</v>
      </c>
      <c r="CS211" s="165">
        <f t="shared" ref="CS211:CS222" si="219">IFERROR(IF(CS$208=1,VLOOKUP($C211,First_Year_Occu,CS$209+1,FALSE),IF(CS$208&gt;5,CQ211,VLOOKUP($C211,Occu_Rete_Magt,CS$208+1,FALSE))),0)</f>
        <v>0.94</v>
      </c>
      <c r="CT211" s="165">
        <f t="shared" ref="CT211:CT222" si="220">IFERROR(IF(CT$208=1,VLOOKUP($C211,First_Year_Occu,CT$209+1,FALSE),IF(CT$208&gt;5,CR211,VLOOKUP($C211,Occu_Rete_Magt,CT$208+1,FALSE))),0)</f>
        <v>0.94</v>
      </c>
      <c r="CU211" s="165">
        <f t="shared" ref="CU211:CU222" si="221">IFERROR(IF(CU$208=1,VLOOKUP($C211,First_Year_Occu,CU$209+1,FALSE),IF(CU$208&gt;5,CS211,VLOOKUP($C211,Occu_Rete_Magt,CU$208+1,FALSE))),0)</f>
        <v>0.94</v>
      </c>
      <c r="CV211" s="165">
        <f t="shared" ref="CV211:CV222" si="222">IFERROR(IF(CV$208=1,VLOOKUP($C211,First_Year_Occu,CV$209+1,FALSE),IF(CV$208&gt;5,CT211,VLOOKUP($C211,Occu_Rete_Magt,CV$208+1,FALSE))),0)</f>
        <v>0.94</v>
      </c>
      <c r="CW211" s="165">
        <f t="shared" ref="CW211:CW222" si="223">IFERROR(IF(CW$208=1,VLOOKUP($C211,First_Year_Occu,CW$209+1,FALSE),IF(CW$208&gt;5,CU211,VLOOKUP($C211,Occu_Rete_Magt,CW$208+1,FALSE))),0)</f>
        <v>0.94</v>
      </c>
      <c r="CX211" s="165">
        <f t="shared" ref="CX211:CX222" si="224">IFERROR(IF(CX$208=1,VLOOKUP($C211,First_Year_Occu,CX$209+1,FALSE),IF(CX$208&gt;5,CV211,VLOOKUP($C211,Occu_Rete_Magt,CX$208+1,FALSE))),0)</f>
        <v>0.94</v>
      </c>
      <c r="CY211" s="165">
        <f t="shared" ref="CY211:CY222" si="225">IFERROR(IF(CY$208=1,VLOOKUP($C211,First_Year_Occu,CY$209+1,FALSE),IF(CY$208&gt;5,CW211,VLOOKUP($C211,Occu_Rete_Magt,CY$208+1,FALSE))),0)</f>
        <v>0.94</v>
      </c>
      <c r="CZ211" s="165">
        <f t="shared" ref="CZ211:CZ222" si="226">IFERROR(IF(CZ$208=1,VLOOKUP($C211,First_Year_Occu,CZ$209+1,FALSE),IF(CZ$208&gt;5,CX211,VLOOKUP($C211,Occu_Rete_Magt,CZ$208+1,FALSE))),0)</f>
        <v>0.94</v>
      </c>
      <c r="DA211" s="165">
        <f t="shared" ref="DA211:DA222" si="227">IFERROR(IF(DA$208=1,VLOOKUP($C211,First_Year_Occu,DA$209+1,FALSE),IF(DA$208&gt;5,CY211,VLOOKUP($C211,Occu_Rete_Magt,DA$208+1,FALSE))),0)</f>
        <v>0.94</v>
      </c>
      <c r="DB211" s="165">
        <f t="shared" ref="DB211:DB222" si="228">IFERROR(IF(DB$208=1,VLOOKUP($C211,First_Year_Occu,DB$209+1,FALSE),IF(DB$208&gt;5,CZ211,VLOOKUP($C211,Occu_Rete_Magt,DB$208+1,FALSE))),0)</f>
        <v>0.94</v>
      </c>
      <c r="DC211" s="165">
        <f t="shared" ref="DC211:DC222" si="229">IFERROR(IF(DC$208=1,VLOOKUP($C211,First_Year_Occu,DC$209+1,FALSE),IF(DC$208&gt;5,DA211,VLOOKUP($C211,Occu_Rete_Magt,DC$208+1,FALSE))),0)</f>
        <v>0.94</v>
      </c>
      <c r="DD211" s="165">
        <f t="shared" ref="DD211:DD222" si="230">IFERROR(IF(DD$208=1,VLOOKUP($C211,First_Year_Occu,DD$209+1,FALSE),IF(DD$208&gt;5,DB211,VLOOKUP($C211,Occu_Rete_Magt,DD$208+1,FALSE))),0)</f>
        <v>0.94</v>
      </c>
      <c r="DE211" s="165">
        <f t="shared" ref="DE211:DE222" si="231">IFERROR(IF(DE$208=1,VLOOKUP($C211,First_Year_Occu,DE$209+1,FALSE),IF(DE$208&gt;5,DC211,VLOOKUP($C211,Occu_Rete_Magt,DE$208+1,FALSE))),0)</f>
        <v>0.94</v>
      </c>
      <c r="DF211" s="165">
        <f t="shared" ref="DF211:DF222" si="232">IFERROR(IF(DF$208=1,VLOOKUP($C211,First_Year_Occu,DF$209+1,FALSE),IF(DF$208&gt;5,DD211,VLOOKUP($C211,Occu_Rete_Magt,DF$208+1,FALSE))),0)</f>
        <v>0.94</v>
      </c>
      <c r="DG211" s="165">
        <f t="shared" ref="DG211:DG222" si="233">IFERROR(IF(DG$208=1,VLOOKUP($C211,First_Year_Occu,DG$209+1,FALSE),IF(DG$208&gt;5,DE211,VLOOKUP($C211,Occu_Rete_Magt,DG$208+1,FALSE))),0)</f>
        <v>0.94</v>
      </c>
      <c r="DH211" s="165">
        <f t="shared" ref="DH211:DH222" si="234">IFERROR(IF(DH$208=1,VLOOKUP($C211,First_Year_Occu,DH$209+1,FALSE),IF(DH$208&gt;5,DF211,VLOOKUP($C211,Occu_Rete_Magt,DH$208+1,FALSE))),0)</f>
        <v>0.94</v>
      </c>
      <c r="DI211" s="165">
        <f t="shared" ref="DI211:DI222" si="235">IFERROR(IF(DI$208=1,VLOOKUP($C211,First_Year_Occu,DI$209+1,FALSE),IF(DI$208&gt;5,DG211,VLOOKUP($C211,Occu_Rete_Magt,DI$208+1,FALSE))),0)</f>
        <v>0.94</v>
      </c>
      <c r="DJ211" s="165">
        <f t="shared" ref="DJ211:DJ222" si="236">IFERROR(IF(DJ$208=1,VLOOKUP($C211,First_Year_Occu,DJ$209+1,FALSE),IF(DJ$208&gt;5,DH211,VLOOKUP($C211,Occu_Rete_Magt,DJ$208+1,FALSE))),0)</f>
        <v>0.94</v>
      </c>
      <c r="DK211" s="165">
        <f t="shared" ref="DK211:DK222" si="237">IFERROR(IF(DK$208=1,VLOOKUP($C211,First_Year_Occu,DK$209+1,FALSE),IF(DK$208&gt;5,DI211,VLOOKUP($C211,Occu_Rete_Magt,DK$208+1,FALSE))),0)</f>
        <v>0.94</v>
      </c>
      <c r="DL211" s="165">
        <f t="shared" ref="DL211:DL222" si="238">IFERROR(IF(DL$208=1,VLOOKUP($C211,First_Year_Occu,DL$209+1,FALSE),IF(DL$208&gt;5,DJ211,VLOOKUP($C211,Occu_Rete_Magt,DL$208+1,FALSE))),0)</f>
        <v>0.94</v>
      </c>
      <c r="DM211" s="165">
        <f t="shared" ref="DM211:DM222" si="239">IFERROR(IF(DM$208=1,VLOOKUP($C211,First_Year_Occu,DM$209+1,FALSE),IF(DM$208&gt;5,DK211,VLOOKUP($C211,Occu_Rete_Magt,DM$208+1,FALSE))),0)</f>
        <v>0.94</v>
      </c>
      <c r="DN211" s="165">
        <f t="shared" ref="DN211:DN222" si="240">IFERROR(IF(DN$208=1,VLOOKUP($C211,First_Year_Occu,DN$209+1,FALSE),IF(DN$208&gt;5,DL211,VLOOKUP($C211,Occu_Rete_Magt,DN$208+1,FALSE))),0)</f>
        <v>0.94</v>
      </c>
      <c r="DO211" s="165">
        <f t="shared" ref="DO211:DO222" si="241">IFERROR(IF(DO$208=1,VLOOKUP($C211,First_Year_Occu,DO$209+1,FALSE),IF(DO$208&gt;5,DM211,VLOOKUP($C211,Occu_Rete_Magt,DO$208+1,FALSE))),0)</f>
        <v>0.94</v>
      </c>
      <c r="DP211" s="165">
        <f t="shared" ref="DP211:DP222" si="242">IFERROR(IF(DP$208=1,VLOOKUP($C211,First_Year_Occu,DP$209+1,FALSE),IF(DP$208&gt;5,DN211,VLOOKUP($C211,Occu_Rete_Magt,DP$208+1,FALSE))),0)</f>
        <v>0.94</v>
      </c>
      <c r="DQ211" s="165">
        <f t="shared" ref="DQ211:DQ222" si="243">IFERROR(IF(DQ$208=1,VLOOKUP($C211,First_Year_Occu,DQ$209+1,FALSE),IF(DQ$208&gt;5,DO211,VLOOKUP($C211,Occu_Rete_Magt,DQ$208+1,FALSE))),0)</f>
        <v>0.94</v>
      </c>
      <c r="DR211" s="165">
        <f t="shared" ref="DR211:DR222" si="244">IFERROR(IF(DR$208=1,VLOOKUP($C211,First_Year_Occu,DR$209+1,FALSE),IF(DR$208&gt;5,DP211,VLOOKUP($C211,Occu_Rete_Magt,DR$208+1,FALSE))),0)</f>
        <v>0.94</v>
      </c>
      <c r="DS211" s="165">
        <f t="shared" ref="DS211:DS222" si="245">IFERROR(IF(DS$208=1,VLOOKUP($C211,First_Year_Occu,DS$209+1,FALSE),IF(DS$208&gt;5,DQ211,VLOOKUP($C211,Occu_Rete_Magt,DS$208+1,FALSE))),0)</f>
        <v>0.94</v>
      </c>
      <c r="DT211" s="165">
        <f t="shared" ref="DT211:DT222" si="246">IFERROR(IF(DT$208=1,VLOOKUP($C211,First_Year_Occu,DT$209+1,FALSE),IF(DT$208&gt;5,DR211,VLOOKUP($C211,Occu_Rete_Magt,DT$208+1,FALSE))),0)</f>
        <v>0.94</v>
      </c>
      <c r="DU211" s="165">
        <f t="shared" ref="DU211:DU222" si="247">IFERROR(IF(DU$208=1,VLOOKUP($C211,First_Year_Occu,DU$209+1,FALSE),IF(DU$208&gt;5,DS211,VLOOKUP($C211,Occu_Rete_Magt,DU$208+1,FALSE))),0)</f>
        <v>0.94</v>
      </c>
      <c r="DV211" s="165">
        <f t="shared" ref="DV211:DV222" si="248">IFERROR(IF(DV$208=1,VLOOKUP($C211,First_Year_Occu,DV$209+1,FALSE),IF(DV$208&gt;5,DT211,VLOOKUP($C211,Occu_Rete_Magt,DV$208+1,FALSE))),0)</f>
        <v>0.94</v>
      </c>
      <c r="DW211" s="165">
        <f t="shared" ref="DW211:DW222" si="249">IFERROR(IF(DW$208=1,VLOOKUP($C211,First_Year_Occu,DW$209+1,FALSE),IF(DW$208&gt;5,DU211,VLOOKUP($C211,Occu_Rete_Magt,DW$208+1,FALSE))),0)</f>
        <v>0.94</v>
      </c>
      <c r="DX211" s="165">
        <f t="shared" ref="DX211:DX222" si="250">IFERROR(IF(DX$208=1,VLOOKUP($C211,First_Year_Occu,DX$209+1,FALSE),IF(DX$208&gt;5,DV211,VLOOKUP($C211,Occu_Rete_Magt,DX$208+1,FALSE))),0)</f>
        <v>0.94</v>
      </c>
      <c r="DY211" s="165">
        <f t="shared" ref="DY211:DY222" si="251">IFERROR(IF(DY$208=1,VLOOKUP($C211,First_Year_Occu,DY$209+1,FALSE),IF(DY$208&gt;5,DW211,VLOOKUP($C211,Occu_Rete_Magt,DY$208+1,FALSE))),0)</f>
        <v>0.94</v>
      </c>
      <c r="DZ211" s="165">
        <f t="shared" ref="DZ211:DZ222" si="252">IFERROR(IF(DZ$208=1,VLOOKUP($C211,First_Year_Occu,DZ$209+1,FALSE),IF(DZ$208&gt;5,DX211,VLOOKUP($C211,Occu_Rete_Magt,DZ$208+1,FALSE))),0)</f>
        <v>0.94</v>
      </c>
      <c r="EA211" s="165">
        <f t="shared" ref="EA211:EA222" si="253">IFERROR(IF(EA$208=1,VLOOKUP($C211,First_Year_Occu,EA$209+1,FALSE),IF(EA$208&gt;5,DY211,VLOOKUP($C211,Occu_Rete_Magt,EA$208+1,FALSE))),0)</f>
        <v>0.94</v>
      </c>
      <c r="EB211" s="165">
        <f t="shared" ref="EB211:EB222" si="254">IFERROR(IF(EB$208=1,VLOOKUP($C211,First_Year_Occu,EB$209+1,FALSE),IF(EB$208&gt;5,DZ211,VLOOKUP($C211,Occu_Rete_Magt,EB$208+1,FALSE))),0)</f>
        <v>0.94</v>
      </c>
      <c r="EC211" s="165">
        <f t="shared" ref="EC211:EC222" si="255">IFERROR(IF(EC$208=1,VLOOKUP($C211,First_Year_Occu,EC$209+1,FALSE),IF(EC$208&gt;5,EA211,VLOOKUP($C211,Occu_Rete_Magt,EC$208+1,FALSE))),0)</f>
        <v>0.94</v>
      </c>
      <c r="ED211" s="165">
        <f t="shared" ref="ED211:ED222" si="256">IFERROR(IF(ED$208=1,VLOOKUP($C211,First_Year_Occu,ED$209+1,FALSE),IF(ED$208&gt;5,EB211,VLOOKUP($C211,Occu_Rete_Magt,ED$208+1,FALSE))),0)</f>
        <v>0.94</v>
      </c>
      <c r="EE211" s="165">
        <f t="shared" ref="EE211:EE222" si="257">IFERROR(IF(EE$208=1,VLOOKUP($C211,First_Year_Occu,EE$209+1,FALSE),IF(EE$208&gt;5,EC211,VLOOKUP($C211,Occu_Rete_Magt,EE$208+1,FALSE))),0)</f>
        <v>0.94</v>
      </c>
      <c r="EF211" s="165">
        <f t="shared" ref="EF211:EF222" si="258">IFERROR(IF(EF$208=1,VLOOKUP($C211,First_Year_Occu,EF$209+1,FALSE),IF(EF$208&gt;5,ED211,VLOOKUP($C211,Occu_Rete_Magt,EF$208+1,FALSE))),0)</f>
        <v>0.94</v>
      </c>
      <c r="EG211" s="165">
        <f t="shared" ref="EG211:EG222" si="259">IFERROR(IF(EG$208=1,VLOOKUP($C211,First_Year_Occu,EG$209+1,FALSE),IF(EG$208&gt;5,EE211,VLOOKUP($C211,Occu_Rete_Magt,EG$208+1,FALSE))),0)</f>
        <v>0.94</v>
      </c>
      <c r="EH211" s="165">
        <f t="shared" ref="EH211:EH222" si="260">IFERROR(IF(EH$208=1,VLOOKUP($C211,First_Year_Occu,EH$209+1,FALSE),IF(EH$208&gt;5,EF211,VLOOKUP($C211,Occu_Rete_Magt,EH$208+1,FALSE))),0)</f>
        <v>0.94</v>
      </c>
      <c r="EI211" s="165">
        <f t="shared" ref="EI211:EI222" si="261">IFERROR(IF(EI$208=1,VLOOKUP($C211,First_Year_Occu,EI$209+1,FALSE),IF(EI$208&gt;5,EG211,VLOOKUP($C211,Occu_Rete_Magt,EI$208+1,FALSE))),0)</f>
        <v>0.94</v>
      </c>
      <c r="EJ211" s="165">
        <f t="shared" ref="EJ211:EJ222" si="262">IFERROR(IF(EJ$208=1,VLOOKUP($C211,First_Year_Occu,EJ$209+1,FALSE),IF(EJ$208&gt;5,EH211,VLOOKUP($C211,Occu_Rete_Magt,EJ$208+1,FALSE))),0)</f>
        <v>0.94</v>
      </c>
      <c r="EK211" s="165">
        <f t="shared" ref="EK211:EK222" si="263">IFERROR(IF(EK$208=1,VLOOKUP($C211,First_Year_Occu,EK$209+1,FALSE),IF(EK$208&gt;5,EI211,VLOOKUP($C211,Occu_Rete_Magt,EK$208+1,FALSE))),0)</f>
        <v>0.94</v>
      </c>
      <c r="EL211" s="165">
        <f t="shared" ref="EL211:EL222" si="264">IFERROR(IF(EL$208=1,VLOOKUP($C211,First_Year_Occu,EL$209+1,FALSE),IF(EL$208&gt;5,EJ211,VLOOKUP($C211,Occu_Rete_Magt,EL$208+1,FALSE))),0)</f>
        <v>0.94</v>
      </c>
      <c r="EM211" s="165">
        <f t="shared" ref="EM211:EM222" si="265">IFERROR(IF(EM$208=1,VLOOKUP($C211,First_Year_Occu,EM$209+1,FALSE),IF(EM$208&gt;5,EK211,VLOOKUP($C211,Occu_Rete_Magt,EM$208+1,FALSE))),0)</f>
        <v>0.94</v>
      </c>
      <c r="EN211" s="165">
        <f t="shared" ref="EN211:EN222" si="266">IFERROR(IF(EN$208=1,VLOOKUP($C211,First_Year_Occu,EN$209+1,FALSE),IF(EN$208&gt;5,EL211,VLOOKUP($C211,Occu_Rete_Magt,EN$208+1,FALSE))),0)</f>
        <v>0.94</v>
      </c>
      <c r="EO211" s="165">
        <f t="shared" ref="EO211:EO222" si="267">IFERROR(IF(EO$208=1,VLOOKUP($C211,First_Year_Occu,EO$209+1,FALSE),IF(EO$208&gt;5,EM211,VLOOKUP($C211,Occu_Rete_Magt,EO$208+1,FALSE))),0)</f>
        <v>0.94</v>
      </c>
      <c r="EP211" s="165">
        <f t="shared" ref="EP211:EP222" si="268">IFERROR(IF(EP$208=1,VLOOKUP($C211,First_Year_Occu,EP$209+1,FALSE),IF(EP$208&gt;5,EN211,VLOOKUP($C211,Occu_Rete_Magt,EP$208+1,FALSE))),0)</f>
        <v>0.94</v>
      </c>
      <c r="EQ211" s="165">
        <f t="shared" ref="EQ211:EQ222" si="269">IFERROR(IF(EQ$208=1,VLOOKUP($C211,First_Year_Occu,EQ$209+1,FALSE),IF(EQ$208&gt;5,EO211,VLOOKUP($C211,Occu_Rete_Magt,EQ$208+1,FALSE))),0)</f>
        <v>0.94</v>
      </c>
      <c r="ER211" s="165">
        <f t="shared" ref="ER211:ER222" si="270">IFERROR(IF(ER$208=1,VLOOKUP($C211,First_Year_Occu,ER$209+1,FALSE),IF(ER$208&gt;5,EP211,VLOOKUP($C211,Occu_Rete_Magt,ER$208+1,FALSE))),0)</f>
        <v>0.94</v>
      </c>
      <c r="ES211" s="165">
        <f t="shared" ref="ES211:ES222" si="271">IFERROR(IF(ES$208=1,VLOOKUP($C211,First_Year_Occu,ES$209+1,FALSE),IF(ES$208&gt;5,EQ211,VLOOKUP($C211,Occu_Rete_Magt,ES$208+1,FALSE))),0)</f>
        <v>0.94</v>
      </c>
      <c r="ET211" s="147"/>
      <c r="EU211" s="147"/>
      <c r="EV211" s="147"/>
      <c r="EW211" s="147"/>
      <c r="EX211" s="147"/>
      <c r="EY211" s="147"/>
      <c r="EZ211" s="147"/>
      <c r="FA211" s="147"/>
      <c r="FB211" s="147"/>
      <c r="FC211" s="147"/>
      <c r="FD211" s="147"/>
      <c r="FE211" s="147"/>
      <c r="FF211" s="147"/>
      <c r="FG211" s="147"/>
      <c r="FH211" s="147"/>
      <c r="FI211" s="147"/>
      <c r="FJ211" s="147"/>
      <c r="FK211" s="147"/>
      <c r="FL211" s="147"/>
      <c r="FM211" s="147"/>
      <c r="FN211" s="147"/>
      <c r="FO211" s="147"/>
      <c r="FP211" s="147"/>
      <c r="FQ211" s="147"/>
      <c r="FR211" s="147"/>
      <c r="FS211" s="147"/>
      <c r="FT211" s="147"/>
      <c r="FU211" s="147"/>
      <c r="FV211" s="147"/>
      <c r="FW211" s="147"/>
      <c r="FX211" s="147"/>
      <c r="FY211" s="147"/>
      <c r="FZ211" s="147"/>
      <c r="GA211" s="147"/>
      <c r="GB211" s="147"/>
      <c r="GC211" s="147"/>
      <c r="GD211" s="147"/>
      <c r="GE211" s="147"/>
      <c r="GF211" s="147"/>
      <c r="GG211" s="147"/>
    </row>
    <row r="212" spans="2:189">
      <c r="B212" s="148">
        <v>2</v>
      </c>
      <c r="C212" s="148" t="str">
        <f t="shared" si="126"/>
        <v>Medium Tenant</v>
      </c>
      <c r="D212" s="148"/>
      <c r="E212" s="165">
        <f t="shared" si="127"/>
        <v>0.8</v>
      </c>
      <c r="F212" s="165">
        <f t="shared" si="128"/>
        <v>0.75</v>
      </c>
      <c r="G212" s="165">
        <f t="shared" si="129"/>
        <v>0.7</v>
      </c>
      <c r="H212" s="165">
        <f t="shared" si="130"/>
        <v>0.83</v>
      </c>
      <c r="I212" s="165">
        <f t="shared" si="131"/>
        <v>0.84</v>
      </c>
      <c r="J212" s="165">
        <f t="shared" si="132"/>
        <v>0.85</v>
      </c>
      <c r="K212" s="165">
        <f t="shared" si="133"/>
        <v>0.86</v>
      </c>
      <c r="L212" s="165">
        <f t="shared" si="134"/>
        <v>0.87</v>
      </c>
      <c r="M212" s="165">
        <f t="shared" si="135"/>
        <v>0.88</v>
      </c>
      <c r="N212" s="165">
        <f t="shared" si="136"/>
        <v>0.89</v>
      </c>
      <c r="O212" s="165">
        <f t="shared" si="137"/>
        <v>0.9</v>
      </c>
      <c r="P212" s="165">
        <f t="shared" si="138"/>
        <v>0.91</v>
      </c>
      <c r="Q212" s="165">
        <f t="shared" si="139"/>
        <v>0.91</v>
      </c>
      <c r="R212" s="165">
        <f t="shared" si="140"/>
        <v>0.91</v>
      </c>
      <c r="S212" s="165">
        <f t="shared" si="141"/>
        <v>0.91</v>
      </c>
      <c r="T212" s="165">
        <f t="shared" si="142"/>
        <v>0.91</v>
      </c>
      <c r="U212" s="165">
        <f t="shared" si="143"/>
        <v>0.91</v>
      </c>
      <c r="V212" s="165">
        <f t="shared" si="144"/>
        <v>0.91</v>
      </c>
      <c r="W212" s="165">
        <f t="shared" si="145"/>
        <v>0.91</v>
      </c>
      <c r="X212" s="165">
        <f t="shared" si="146"/>
        <v>0.91</v>
      </c>
      <c r="Y212" s="165">
        <f t="shared" si="147"/>
        <v>0.91</v>
      </c>
      <c r="Z212" s="165">
        <f t="shared" si="148"/>
        <v>0.91</v>
      </c>
      <c r="AA212" s="165">
        <f t="shared" si="149"/>
        <v>0.91</v>
      </c>
      <c r="AB212" s="165">
        <f t="shared" si="150"/>
        <v>0.91</v>
      </c>
      <c r="AC212" s="165">
        <f t="shared" si="151"/>
        <v>0.92</v>
      </c>
      <c r="AD212" s="165">
        <f t="shared" si="152"/>
        <v>0.92</v>
      </c>
      <c r="AE212" s="165">
        <f t="shared" si="153"/>
        <v>0.92</v>
      </c>
      <c r="AF212" s="165">
        <f t="shared" si="154"/>
        <v>0.92</v>
      </c>
      <c r="AG212" s="165">
        <f t="shared" si="155"/>
        <v>0.92</v>
      </c>
      <c r="AH212" s="165">
        <f t="shared" si="156"/>
        <v>0.92</v>
      </c>
      <c r="AI212" s="165">
        <f t="shared" si="157"/>
        <v>0.92</v>
      </c>
      <c r="AJ212" s="165">
        <f t="shared" si="158"/>
        <v>0.92</v>
      </c>
      <c r="AK212" s="165">
        <f t="shared" si="159"/>
        <v>0.92</v>
      </c>
      <c r="AL212" s="165">
        <f t="shared" si="160"/>
        <v>0.92</v>
      </c>
      <c r="AM212" s="165">
        <f t="shared" si="161"/>
        <v>0.92</v>
      </c>
      <c r="AN212" s="165">
        <f t="shared" si="162"/>
        <v>0.92</v>
      </c>
      <c r="AO212" s="165">
        <f t="shared" si="163"/>
        <v>0.93</v>
      </c>
      <c r="AP212" s="165">
        <f t="shared" si="164"/>
        <v>0.93</v>
      </c>
      <c r="AQ212" s="165">
        <f t="shared" si="165"/>
        <v>0.93</v>
      </c>
      <c r="AR212" s="165">
        <f t="shared" si="166"/>
        <v>0.93</v>
      </c>
      <c r="AS212" s="165">
        <f t="shared" si="167"/>
        <v>0.93</v>
      </c>
      <c r="AT212" s="165">
        <f t="shared" si="168"/>
        <v>0.93</v>
      </c>
      <c r="AU212" s="165">
        <f t="shared" si="169"/>
        <v>0.93</v>
      </c>
      <c r="AV212" s="165">
        <f t="shared" si="170"/>
        <v>0.93</v>
      </c>
      <c r="AW212" s="165">
        <f t="shared" si="171"/>
        <v>0.93</v>
      </c>
      <c r="AX212" s="165">
        <f t="shared" si="172"/>
        <v>0.93</v>
      </c>
      <c r="AY212" s="165">
        <f t="shared" si="173"/>
        <v>0.93</v>
      </c>
      <c r="AZ212" s="165">
        <f t="shared" si="174"/>
        <v>0.93</v>
      </c>
      <c r="BA212" s="165">
        <f t="shared" si="175"/>
        <v>0.94</v>
      </c>
      <c r="BB212" s="165">
        <f t="shared" si="176"/>
        <v>0.94</v>
      </c>
      <c r="BC212" s="165">
        <f t="shared" si="177"/>
        <v>0.94</v>
      </c>
      <c r="BD212" s="165">
        <f t="shared" si="178"/>
        <v>0.94</v>
      </c>
      <c r="BE212" s="165">
        <f t="shared" si="179"/>
        <v>0.94</v>
      </c>
      <c r="BF212" s="165">
        <f t="shared" si="180"/>
        <v>0.94</v>
      </c>
      <c r="BG212" s="165">
        <f t="shared" si="181"/>
        <v>0.94</v>
      </c>
      <c r="BH212" s="165">
        <f t="shared" si="182"/>
        <v>0.94</v>
      </c>
      <c r="BI212" s="165">
        <f t="shared" si="183"/>
        <v>0.94</v>
      </c>
      <c r="BJ212" s="165">
        <f t="shared" si="184"/>
        <v>0.94</v>
      </c>
      <c r="BK212" s="165">
        <f t="shared" si="185"/>
        <v>0.94</v>
      </c>
      <c r="BL212" s="165">
        <f t="shared" si="186"/>
        <v>0.94</v>
      </c>
      <c r="BM212" s="165">
        <f t="shared" si="187"/>
        <v>0.94</v>
      </c>
      <c r="BN212" s="165">
        <f t="shared" si="188"/>
        <v>0.94</v>
      </c>
      <c r="BO212" s="165">
        <f t="shared" si="189"/>
        <v>0.94</v>
      </c>
      <c r="BP212" s="165">
        <f t="shared" si="190"/>
        <v>0.94</v>
      </c>
      <c r="BQ212" s="165">
        <f t="shared" si="191"/>
        <v>0.94</v>
      </c>
      <c r="BR212" s="165">
        <f t="shared" si="192"/>
        <v>0.94</v>
      </c>
      <c r="BS212" s="165">
        <f t="shared" si="193"/>
        <v>0.94</v>
      </c>
      <c r="BT212" s="165">
        <f t="shared" si="194"/>
        <v>0.94</v>
      </c>
      <c r="BU212" s="165">
        <f t="shared" si="195"/>
        <v>0.94</v>
      </c>
      <c r="BV212" s="165">
        <f t="shared" si="196"/>
        <v>0.94</v>
      </c>
      <c r="BW212" s="165">
        <f t="shared" si="197"/>
        <v>0.94</v>
      </c>
      <c r="BX212" s="165">
        <f t="shared" si="198"/>
        <v>0.94</v>
      </c>
      <c r="BY212" s="165">
        <f t="shared" si="199"/>
        <v>0.94</v>
      </c>
      <c r="BZ212" s="165">
        <f t="shared" si="200"/>
        <v>0.94</v>
      </c>
      <c r="CA212" s="165">
        <f t="shared" si="201"/>
        <v>0.94</v>
      </c>
      <c r="CB212" s="165">
        <f t="shared" si="202"/>
        <v>0.94</v>
      </c>
      <c r="CC212" s="165">
        <f t="shared" si="203"/>
        <v>0.94</v>
      </c>
      <c r="CD212" s="165">
        <f t="shared" si="204"/>
        <v>0.94</v>
      </c>
      <c r="CE212" s="165">
        <f t="shared" si="205"/>
        <v>0.94</v>
      </c>
      <c r="CF212" s="165">
        <f t="shared" si="206"/>
        <v>0.94</v>
      </c>
      <c r="CG212" s="165">
        <f t="shared" si="207"/>
        <v>0.94</v>
      </c>
      <c r="CH212" s="165">
        <f t="shared" si="208"/>
        <v>0.94</v>
      </c>
      <c r="CI212" s="165">
        <f t="shared" si="209"/>
        <v>0.94</v>
      </c>
      <c r="CJ212" s="165">
        <f t="shared" si="210"/>
        <v>0.94</v>
      </c>
      <c r="CK212" s="165">
        <f t="shared" si="211"/>
        <v>0.94</v>
      </c>
      <c r="CL212" s="165">
        <f t="shared" si="212"/>
        <v>0.94</v>
      </c>
      <c r="CM212" s="165">
        <f t="shared" si="213"/>
        <v>0.94</v>
      </c>
      <c r="CN212" s="165">
        <f t="shared" si="214"/>
        <v>0.94</v>
      </c>
      <c r="CO212" s="165">
        <f t="shared" si="215"/>
        <v>0.94</v>
      </c>
      <c r="CP212" s="165">
        <f t="shared" si="216"/>
        <v>0.94</v>
      </c>
      <c r="CQ212" s="165">
        <f t="shared" si="217"/>
        <v>0.94</v>
      </c>
      <c r="CR212" s="165">
        <f t="shared" si="218"/>
        <v>0.94</v>
      </c>
      <c r="CS212" s="165">
        <f t="shared" si="219"/>
        <v>0.94</v>
      </c>
      <c r="CT212" s="165">
        <f t="shared" si="220"/>
        <v>0.94</v>
      </c>
      <c r="CU212" s="165">
        <f t="shared" si="221"/>
        <v>0.94</v>
      </c>
      <c r="CV212" s="165">
        <f t="shared" si="222"/>
        <v>0.94</v>
      </c>
      <c r="CW212" s="165">
        <f t="shared" si="223"/>
        <v>0.94</v>
      </c>
      <c r="CX212" s="165">
        <f t="shared" si="224"/>
        <v>0.94</v>
      </c>
      <c r="CY212" s="165">
        <f t="shared" si="225"/>
        <v>0.94</v>
      </c>
      <c r="CZ212" s="165">
        <f t="shared" si="226"/>
        <v>0.94</v>
      </c>
      <c r="DA212" s="165">
        <f t="shared" si="227"/>
        <v>0.94</v>
      </c>
      <c r="DB212" s="165">
        <f t="shared" si="228"/>
        <v>0.94</v>
      </c>
      <c r="DC212" s="165">
        <f t="shared" si="229"/>
        <v>0.94</v>
      </c>
      <c r="DD212" s="165">
        <f t="shared" si="230"/>
        <v>0.94</v>
      </c>
      <c r="DE212" s="165">
        <f t="shared" si="231"/>
        <v>0.94</v>
      </c>
      <c r="DF212" s="165">
        <f t="shared" si="232"/>
        <v>0.94</v>
      </c>
      <c r="DG212" s="165">
        <f t="shared" si="233"/>
        <v>0.94</v>
      </c>
      <c r="DH212" s="165">
        <f t="shared" si="234"/>
        <v>0.94</v>
      </c>
      <c r="DI212" s="165">
        <f t="shared" si="235"/>
        <v>0.94</v>
      </c>
      <c r="DJ212" s="165">
        <f t="shared" si="236"/>
        <v>0.94</v>
      </c>
      <c r="DK212" s="165">
        <f t="shared" si="237"/>
        <v>0.94</v>
      </c>
      <c r="DL212" s="165">
        <f t="shared" si="238"/>
        <v>0.94</v>
      </c>
      <c r="DM212" s="165">
        <f t="shared" si="239"/>
        <v>0.94</v>
      </c>
      <c r="DN212" s="165">
        <f t="shared" si="240"/>
        <v>0.94</v>
      </c>
      <c r="DO212" s="165">
        <f t="shared" si="241"/>
        <v>0.94</v>
      </c>
      <c r="DP212" s="165">
        <f t="shared" si="242"/>
        <v>0.94</v>
      </c>
      <c r="DQ212" s="165">
        <f t="shared" si="243"/>
        <v>0.94</v>
      </c>
      <c r="DR212" s="165">
        <f t="shared" si="244"/>
        <v>0.94</v>
      </c>
      <c r="DS212" s="165">
        <f t="shared" si="245"/>
        <v>0.94</v>
      </c>
      <c r="DT212" s="165">
        <f t="shared" si="246"/>
        <v>0.94</v>
      </c>
      <c r="DU212" s="165">
        <f t="shared" si="247"/>
        <v>0.94</v>
      </c>
      <c r="DV212" s="165">
        <f t="shared" si="248"/>
        <v>0.94</v>
      </c>
      <c r="DW212" s="165">
        <f t="shared" si="249"/>
        <v>0.94</v>
      </c>
      <c r="DX212" s="165">
        <f t="shared" si="250"/>
        <v>0.94</v>
      </c>
      <c r="DY212" s="165">
        <f t="shared" si="251"/>
        <v>0.94</v>
      </c>
      <c r="DZ212" s="165">
        <f t="shared" si="252"/>
        <v>0.94</v>
      </c>
      <c r="EA212" s="165">
        <f t="shared" si="253"/>
        <v>0.94</v>
      </c>
      <c r="EB212" s="165">
        <f t="shared" si="254"/>
        <v>0.94</v>
      </c>
      <c r="EC212" s="165">
        <f t="shared" si="255"/>
        <v>0.94</v>
      </c>
      <c r="ED212" s="165">
        <f t="shared" si="256"/>
        <v>0.94</v>
      </c>
      <c r="EE212" s="165">
        <f t="shared" si="257"/>
        <v>0.94</v>
      </c>
      <c r="EF212" s="165">
        <f t="shared" si="258"/>
        <v>0.94</v>
      </c>
      <c r="EG212" s="165">
        <f t="shared" si="259"/>
        <v>0.94</v>
      </c>
      <c r="EH212" s="165">
        <f t="shared" si="260"/>
        <v>0.94</v>
      </c>
      <c r="EI212" s="165">
        <f t="shared" si="261"/>
        <v>0.94</v>
      </c>
      <c r="EJ212" s="165">
        <f t="shared" si="262"/>
        <v>0.94</v>
      </c>
      <c r="EK212" s="165">
        <f t="shared" si="263"/>
        <v>0.94</v>
      </c>
      <c r="EL212" s="165">
        <f t="shared" si="264"/>
        <v>0.94</v>
      </c>
      <c r="EM212" s="165">
        <f t="shared" si="265"/>
        <v>0.94</v>
      </c>
      <c r="EN212" s="165">
        <f t="shared" si="266"/>
        <v>0.94</v>
      </c>
      <c r="EO212" s="165">
        <f t="shared" si="267"/>
        <v>0.94</v>
      </c>
      <c r="EP212" s="165">
        <f t="shared" si="268"/>
        <v>0.94</v>
      </c>
      <c r="EQ212" s="165">
        <f t="shared" si="269"/>
        <v>0.94</v>
      </c>
      <c r="ER212" s="165">
        <f t="shared" si="270"/>
        <v>0.94</v>
      </c>
      <c r="ES212" s="165">
        <f t="shared" si="271"/>
        <v>0.94</v>
      </c>
      <c r="ET212" s="147"/>
      <c r="EU212" s="147"/>
      <c r="EV212" s="147"/>
      <c r="EW212" s="147"/>
      <c r="EX212" s="147"/>
      <c r="EY212" s="147"/>
      <c r="EZ212" s="147"/>
      <c r="FA212" s="147"/>
      <c r="FB212" s="147"/>
      <c r="FC212" s="147"/>
      <c r="FD212" s="147"/>
      <c r="FE212" s="147"/>
      <c r="FF212" s="147"/>
      <c r="FG212" s="147"/>
      <c r="FH212" s="147"/>
      <c r="FI212" s="147"/>
      <c r="FJ212" s="147"/>
      <c r="FK212" s="147"/>
      <c r="FL212" s="147"/>
      <c r="FM212" s="147"/>
      <c r="FN212" s="147"/>
      <c r="FO212" s="147"/>
      <c r="FP212" s="147"/>
      <c r="FQ212" s="147"/>
      <c r="FR212" s="147"/>
      <c r="FS212" s="147"/>
      <c r="FT212" s="147"/>
      <c r="FU212" s="147"/>
      <c r="FV212" s="147"/>
      <c r="FW212" s="147"/>
      <c r="FX212" s="147"/>
      <c r="FY212" s="147"/>
      <c r="FZ212" s="147"/>
      <c r="GA212" s="147"/>
      <c r="GB212" s="147"/>
      <c r="GC212" s="147"/>
      <c r="GD212" s="147"/>
      <c r="GE212" s="147"/>
      <c r="GF212" s="147"/>
      <c r="GG212" s="147"/>
    </row>
    <row r="213" spans="2:189">
      <c r="B213" s="148">
        <v>3</v>
      </c>
      <c r="C213" s="148" t="str">
        <f t="shared" si="126"/>
        <v>Small Tenant</v>
      </c>
      <c r="D213" s="148"/>
      <c r="E213" s="165">
        <f t="shared" si="127"/>
        <v>0.8</v>
      </c>
      <c r="F213" s="165">
        <f t="shared" si="128"/>
        <v>0.75</v>
      </c>
      <c r="G213" s="165">
        <f t="shared" si="129"/>
        <v>0.7</v>
      </c>
      <c r="H213" s="165">
        <f t="shared" si="130"/>
        <v>0.83</v>
      </c>
      <c r="I213" s="165">
        <f t="shared" si="131"/>
        <v>0.84</v>
      </c>
      <c r="J213" s="165">
        <f t="shared" si="132"/>
        <v>0.85</v>
      </c>
      <c r="K213" s="165">
        <f t="shared" si="133"/>
        <v>0.86</v>
      </c>
      <c r="L213" s="165">
        <f t="shared" si="134"/>
        <v>0.87</v>
      </c>
      <c r="M213" s="165">
        <f t="shared" si="135"/>
        <v>0.88</v>
      </c>
      <c r="N213" s="165">
        <f t="shared" si="136"/>
        <v>0.89</v>
      </c>
      <c r="O213" s="165">
        <f t="shared" si="137"/>
        <v>0.9</v>
      </c>
      <c r="P213" s="165">
        <f t="shared" si="138"/>
        <v>0.91</v>
      </c>
      <c r="Q213" s="165">
        <f t="shared" si="139"/>
        <v>0.85</v>
      </c>
      <c r="R213" s="165">
        <f t="shared" si="140"/>
        <v>0.85</v>
      </c>
      <c r="S213" s="165">
        <f t="shared" si="141"/>
        <v>0.85</v>
      </c>
      <c r="T213" s="165">
        <f t="shared" si="142"/>
        <v>0.85</v>
      </c>
      <c r="U213" s="165">
        <f t="shared" si="143"/>
        <v>0.85</v>
      </c>
      <c r="V213" s="165">
        <f t="shared" si="144"/>
        <v>0.85</v>
      </c>
      <c r="W213" s="165">
        <f t="shared" si="145"/>
        <v>0.85</v>
      </c>
      <c r="X213" s="165">
        <f t="shared" si="146"/>
        <v>0.85</v>
      </c>
      <c r="Y213" s="165">
        <f t="shared" si="147"/>
        <v>0.85</v>
      </c>
      <c r="Z213" s="165">
        <f t="shared" si="148"/>
        <v>0.85</v>
      </c>
      <c r="AA213" s="165">
        <f t="shared" si="149"/>
        <v>0.85</v>
      </c>
      <c r="AB213" s="165">
        <f t="shared" si="150"/>
        <v>0.85</v>
      </c>
      <c r="AC213" s="165">
        <f t="shared" si="151"/>
        <v>0.85</v>
      </c>
      <c r="AD213" s="165">
        <f t="shared" si="152"/>
        <v>0.85</v>
      </c>
      <c r="AE213" s="165">
        <f t="shared" si="153"/>
        <v>0.85</v>
      </c>
      <c r="AF213" s="165">
        <f t="shared" si="154"/>
        <v>0.85</v>
      </c>
      <c r="AG213" s="165">
        <f t="shared" si="155"/>
        <v>0.85</v>
      </c>
      <c r="AH213" s="165">
        <f t="shared" si="156"/>
        <v>0.85</v>
      </c>
      <c r="AI213" s="165">
        <f t="shared" si="157"/>
        <v>0.85</v>
      </c>
      <c r="AJ213" s="165">
        <f t="shared" si="158"/>
        <v>0.85</v>
      </c>
      <c r="AK213" s="165">
        <f t="shared" si="159"/>
        <v>0.85</v>
      </c>
      <c r="AL213" s="165">
        <f t="shared" si="160"/>
        <v>0.85</v>
      </c>
      <c r="AM213" s="165">
        <f t="shared" si="161"/>
        <v>0.85</v>
      </c>
      <c r="AN213" s="165">
        <f t="shared" si="162"/>
        <v>0.85</v>
      </c>
      <c r="AO213" s="165">
        <f t="shared" si="163"/>
        <v>0.85</v>
      </c>
      <c r="AP213" s="165">
        <f t="shared" si="164"/>
        <v>0.85</v>
      </c>
      <c r="AQ213" s="165">
        <f t="shared" si="165"/>
        <v>0.85</v>
      </c>
      <c r="AR213" s="165">
        <f t="shared" si="166"/>
        <v>0.85</v>
      </c>
      <c r="AS213" s="165">
        <f t="shared" si="167"/>
        <v>0.85</v>
      </c>
      <c r="AT213" s="165">
        <f t="shared" si="168"/>
        <v>0.85</v>
      </c>
      <c r="AU213" s="165">
        <f t="shared" si="169"/>
        <v>0.85</v>
      </c>
      <c r="AV213" s="165">
        <f t="shared" si="170"/>
        <v>0.85</v>
      </c>
      <c r="AW213" s="165">
        <f t="shared" si="171"/>
        <v>0.85</v>
      </c>
      <c r="AX213" s="165">
        <f t="shared" si="172"/>
        <v>0.85</v>
      </c>
      <c r="AY213" s="165">
        <f t="shared" si="173"/>
        <v>0.85</v>
      </c>
      <c r="AZ213" s="165">
        <f t="shared" si="174"/>
        <v>0.85</v>
      </c>
      <c r="BA213" s="165">
        <f t="shared" si="175"/>
        <v>0.85</v>
      </c>
      <c r="BB213" s="165">
        <f t="shared" si="176"/>
        <v>0.85</v>
      </c>
      <c r="BC213" s="165">
        <f t="shared" si="177"/>
        <v>0.85</v>
      </c>
      <c r="BD213" s="165">
        <f t="shared" si="178"/>
        <v>0.85</v>
      </c>
      <c r="BE213" s="165">
        <f t="shared" si="179"/>
        <v>0.85</v>
      </c>
      <c r="BF213" s="165">
        <f t="shared" si="180"/>
        <v>0.85</v>
      </c>
      <c r="BG213" s="165">
        <f t="shared" si="181"/>
        <v>0.85</v>
      </c>
      <c r="BH213" s="165">
        <f t="shared" si="182"/>
        <v>0.85</v>
      </c>
      <c r="BI213" s="165">
        <f t="shared" si="183"/>
        <v>0.85</v>
      </c>
      <c r="BJ213" s="165">
        <f t="shared" si="184"/>
        <v>0.85</v>
      </c>
      <c r="BK213" s="165">
        <f t="shared" si="185"/>
        <v>0.85</v>
      </c>
      <c r="BL213" s="165">
        <f t="shared" si="186"/>
        <v>0.85</v>
      </c>
      <c r="BM213" s="165">
        <f t="shared" si="187"/>
        <v>0.85</v>
      </c>
      <c r="BN213" s="165">
        <f t="shared" si="188"/>
        <v>0.85</v>
      </c>
      <c r="BO213" s="165">
        <f t="shared" si="189"/>
        <v>0.85</v>
      </c>
      <c r="BP213" s="165">
        <f t="shared" si="190"/>
        <v>0.85</v>
      </c>
      <c r="BQ213" s="165">
        <f t="shared" si="191"/>
        <v>0.85</v>
      </c>
      <c r="BR213" s="165">
        <f t="shared" si="192"/>
        <v>0.85</v>
      </c>
      <c r="BS213" s="165">
        <f t="shared" si="193"/>
        <v>0.85</v>
      </c>
      <c r="BT213" s="165">
        <f t="shared" si="194"/>
        <v>0.85</v>
      </c>
      <c r="BU213" s="165">
        <f t="shared" si="195"/>
        <v>0.85</v>
      </c>
      <c r="BV213" s="165">
        <f t="shared" si="196"/>
        <v>0.85</v>
      </c>
      <c r="BW213" s="165">
        <f t="shared" si="197"/>
        <v>0.85</v>
      </c>
      <c r="BX213" s="165">
        <f t="shared" si="198"/>
        <v>0.85</v>
      </c>
      <c r="BY213" s="165">
        <f t="shared" si="199"/>
        <v>0.85</v>
      </c>
      <c r="BZ213" s="165">
        <f t="shared" si="200"/>
        <v>0.85</v>
      </c>
      <c r="CA213" s="165">
        <f t="shared" si="201"/>
        <v>0.85</v>
      </c>
      <c r="CB213" s="165">
        <f t="shared" si="202"/>
        <v>0.85</v>
      </c>
      <c r="CC213" s="165">
        <f t="shared" si="203"/>
        <v>0.85</v>
      </c>
      <c r="CD213" s="165">
        <f t="shared" si="204"/>
        <v>0.85</v>
      </c>
      <c r="CE213" s="165">
        <f t="shared" si="205"/>
        <v>0.85</v>
      </c>
      <c r="CF213" s="165">
        <f t="shared" si="206"/>
        <v>0.85</v>
      </c>
      <c r="CG213" s="165">
        <f t="shared" si="207"/>
        <v>0.85</v>
      </c>
      <c r="CH213" s="165">
        <f t="shared" si="208"/>
        <v>0.85</v>
      </c>
      <c r="CI213" s="165">
        <f t="shared" si="209"/>
        <v>0.85</v>
      </c>
      <c r="CJ213" s="165">
        <f t="shared" si="210"/>
        <v>0.85</v>
      </c>
      <c r="CK213" s="165">
        <f t="shared" si="211"/>
        <v>0.85</v>
      </c>
      <c r="CL213" s="165">
        <f t="shared" si="212"/>
        <v>0.85</v>
      </c>
      <c r="CM213" s="165">
        <f t="shared" si="213"/>
        <v>0.85</v>
      </c>
      <c r="CN213" s="165">
        <f t="shared" si="214"/>
        <v>0.85</v>
      </c>
      <c r="CO213" s="165">
        <f t="shared" si="215"/>
        <v>0.85</v>
      </c>
      <c r="CP213" s="165">
        <f t="shared" si="216"/>
        <v>0.85</v>
      </c>
      <c r="CQ213" s="165">
        <f t="shared" si="217"/>
        <v>0.85</v>
      </c>
      <c r="CR213" s="165">
        <f t="shared" si="218"/>
        <v>0.85</v>
      </c>
      <c r="CS213" s="165">
        <f t="shared" si="219"/>
        <v>0.85</v>
      </c>
      <c r="CT213" s="165">
        <f t="shared" si="220"/>
        <v>0.85</v>
      </c>
      <c r="CU213" s="165">
        <f t="shared" si="221"/>
        <v>0.85</v>
      </c>
      <c r="CV213" s="165">
        <f t="shared" si="222"/>
        <v>0.85</v>
      </c>
      <c r="CW213" s="165">
        <f t="shared" si="223"/>
        <v>0.85</v>
      </c>
      <c r="CX213" s="165">
        <f t="shared" si="224"/>
        <v>0.85</v>
      </c>
      <c r="CY213" s="165">
        <f t="shared" si="225"/>
        <v>0.85</v>
      </c>
      <c r="CZ213" s="165">
        <f t="shared" si="226"/>
        <v>0.85</v>
      </c>
      <c r="DA213" s="165">
        <f t="shared" si="227"/>
        <v>0.85</v>
      </c>
      <c r="DB213" s="165">
        <f t="shared" si="228"/>
        <v>0.85</v>
      </c>
      <c r="DC213" s="165">
        <f t="shared" si="229"/>
        <v>0.85</v>
      </c>
      <c r="DD213" s="165">
        <f t="shared" si="230"/>
        <v>0.85</v>
      </c>
      <c r="DE213" s="165">
        <f t="shared" si="231"/>
        <v>0.85</v>
      </c>
      <c r="DF213" s="165">
        <f t="shared" si="232"/>
        <v>0.85</v>
      </c>
      <c r="DG213" s="165">
        <f t="shared" si="233"/>
        <v>0.85</v>
      </c>
      <c r="DH213" s="165">
        <f t="shared" si="234"/>
        <v>0.85</v>
      </c>
      <c r="DI213" s="165">
        <f t="shared" si="235"/>
        <v>0.85</v>
      </c>
      <c r="DJ213" s="165">
        <f t="shared" si="236"/>
        <v>0.85</v>
      </c>
      <c r="DK213" s="165">
        <f t="shared" si="237"/>
        <v>0.85</v>
      </c>
      <c r="DL213" s="165">
        <f t="shared" si="238"/>
        <v>0.85</v>
      </c>
      <c r="DM213" s="165">
        <f t="shared" si="239"/>
        <v>0.85</v>
      </c>
      <c r="DN213" s="165">
        <f t="shared" si="240"/>
        <v>0.85</v>
      </c>
      <c r="DO213" s="165">
        <f t="shared" si="241"/>
        <v>0.85</v>
      </c>
      <c r="DP213" s="165">
        <f t="shared" si="242"/>
        <v>0.85</v>
      </c>
      <c r="DQ213" s="165">
        <f t="shared" si="243"/>
        <v>0.85</v>
      </c>
      <c r="DR213" s="165">
        <f t="shared" si="244"/>
        <v>0.85</v>
      </c>
      <c r="DS213" s="165">
        <f t="shared" si="245"/>
        <v>0.85</v>
      </c>
      <c r="DT213" s="165">
        <f t="shared" si="246"/>
        <v>0.85</v>
      </c>
      <c r="DU213" s="165">
        <f t="shared" si="247"/>
        <v>0.85</v>
      </c>
      <c r="DV213" s="165">
        <f t="shared" si="248"/>
        <v>0.85</v>
      </c>
      <c r="DW213" s="165">
        <f t="shared" si="249"/>
        <v>0.85</v>
      </c>
      <c r="DX213" s="165">
        <f t="shared" si="250"/>
        <v>0.85</v>
      </c>
      <c r="DY213" s="165">
        <f t="shared" si="251"/>
        <v>0.85</v>
      </c>
      <c r="DZ213" s="165">
        <f t="shared" si="252"/>
        <v>0.85</v>
      </c>
      <c r="EA213" s="165">
        <f t="shared" si="253"/>
        <v>0.85</v>
      </c>
      <c r="EB213" s="165">
        <f t="shared" si="254"/>
        <v>0.85</v>
      </c>
      <c r="EC213" s="165">
        <f t="shared" si="255"/>
        <v>0.85</v>
      </c>
      <c r="ED213" s="165">
        <f t="shared" si="256"/>
        <v>0.85</v>
      </c>
      <c r="EE213" s="165">
        <f t="shared" si="257"/>
        <v>0.85</v>
      </c>
      <c r="EF213" s="165">
        <f t="shared" si="258"/>
        <v>0.85</v>
      </c>
      <c r="EG213" s="165">
        <f t="shared" si="259"/>
        <v>0.85</v>
      </c>
      <c r="EH213" s="165">
        <f t="shared" si="260"/>
        <v>0.85</v>
      </c>
      <c r="EI213" s="165">
        <f t="shared" si="261"/>
        <v>0.85</v>
      </c>
      <c r="EJ213" s="165">
        <f t="shared" si="262"/>
        <v>0.85</v>
      </c>
      <c r="EK213" s="165">
        <f t="shared" si="263"/>
        <v>0.85</v>
      </c>
      <c r="EL213" s="165">
        <f t="shared" si="264"/>
        <v>0.85</v>
      </c>
      <c r="EM213" s="165">
        <f t="shared" si="265"/>
        <v>0.85</v>
      </c>
      <c r="EN213" s="165">
        <f t="shared" si="266"/>
        <v>0.85</v>
      </c>
      <c r="EO213" s="165">
        <f t="shared" si="267"/>
        <v>0.85</v>
      </c>
      <c r="EP213" s="165">
        <f t="shared" si="268"/>
        <v>0.85</v>
      </c>
      <c r="EQ213" s="165">
        <f t="shared" si="269"/>
        <v>0.85</v>
      </c>
      <c r="ER213" s="165">
        <f t="shared" si="270"/>
        <v>0.85</v>
      </c>
      <c r="ES213" s="165">
        <f t="shared" si="271"/>
        <v>0.85</v>
      </c>
      <c r="ET213" s="147"/>
      <c r="EU213" s="147"/>
      <c r="EV213" s="147"/>
      <c r="EW213" s="147"/>
      <c r="EX213" s="147"/>
      <c r="EY213" s="147"/>
      <c r="EZ213" s="147"/>
      <c r="FA213" s="147"/>
      <c r="FB213" s="147"/>
      <c r="FC213" s="147"/>
      <c r="FD213" s="147"/>
      <c r="FE213" s="147"/>
      <c r="FF213" s="147"/>
      <c r="FG213" s="147"/>
      <c r="FH213" s="147"/>
      <c r="FI213" s="147"/>
      <c r="FJ213" s="147"/>
      <c r="FK213" s="147"/>
      <c r="FL213" s="147"/>
      <c r="FM213" s="147"/>
      <c r="FN213" s="147"/>
      <c r="FO213" s="147"/>
      <c r="FP213" s="147"/>
      <c r="FQ213" s="147"/>
      <c r="FR213" s="147"/>
      <c r="FS213" s="147"/>
      <c r="FT213" s="147"/>
      <c r="FU213" s="147"/>
      <c r="FV213" s="147"/>
      <c r="FW213" s="147"/>
      <c r="FX213" s="147"/>
      <c r="FY213" s="147"/>
      <c r="FZ213" s="147"/>
      <c r="GA213" s="147"/>
      <c r="GB213" s="147"/>
      <c r="GC213" s="147"/>
      <c r="GD213" s="147"/>
      <c r="GE213" s="147"/>
      <c r="GF213" s="147"/>
      <c r="GG213" s="147"/>
    </row>
    <row r="214" spans="2:189">
      <c r="B214" s="148">
        <v>4</v>
      </c>
      <c r="C214" s="148" t="str">
        <f t="shared" si="126"/>
        <v>Large Tenant</v>
      </c>
      <c r="D214" s="148"/>
      <c r="E214" s="165">
        <f t="shared" si="127"/>
        <v>0.8</v>
      </c>
      <c r="F214" s="165">
        <f t="shared" si="128"/>
        <v>0.75</v>
      </c>
      <c r="G214" s="165">
        <f t="shared" si="129"/>
        <v>0.7</v>
      </c>
      <c r="H214" s="165">
        <f t="shared" si="130"/>
        <v>0.83</v>
      </c>
      <c r="I214" s="165">
        <f t="shared" si="131"/>
        <v>0.84</v>
      </c>
      <c r="J214" s="165">
        <f t="shared" si="132"/>
        <v>0.85</v>
      </c>
      <c r="K214" s="165">
        <f t="shared" si="133"/>
        <v>0.86</v>
      </c>
      <c r="L214" s="165">
        <f t="shared" si="134"/>
        <v>0.87</v>
      </c>
      <c r="M214" s="165">
        <f t="shared" si="135"/>
        <v>0.88</v>
      </c>
      <c r="N214" s="165">
        <f t="shared" si="136"/>
        <v>0.89</v>
      </c>
      <c r="O214" s="165">
        <f t="shared" si="137"/>
        <v>0.9</v>
      </c>
      <c r="P214" s="165">
        <f t="shared" si="138"/>
        <v>0.91</v>
      </c>
      <c r="Q214" s="165">
        <f t="shared" si="139"/>
        <v>0.91</v>
      </c>
      <c r="R214" s="165">
        <f t="shared" si="140"/>
        <v>0.91</v>
      </c>
      <c r="S214" s="165">
        <f t="shared" si="141"/>
        <v>0.91</v>
      </c>
      <c r="T214" s="165">
        <f t="shared" si="142"/>
        <v>0.91</v>
      </c>
      <c r="U214" s="165">
        <f t="shared" si="143"/>
        <v>0.91</v>
      </c>
      <c r="V214" s="165">
        <f t="shared" si="144"/>
        <v>0.91</v>
      </c>
      <c r="W214" s="165">
        <f t="shared" si="145"/>
        <v>0.91</v>
      </c>
      <c r="X214" s="165">
        <f t="shared" si="146"/>
        <v>0.91</v>
      </c>
      <c r="Y214" s="165">
        <f t="shared" si="147"/>
        <v>0.91</v>
      </c>
      <c r="Z214" s="165">
        <f t="shared" si="148"/>
        <v>0.91</v>
      </c>
      <c r="AA214" s="165">
        <f t="shared" si="149"/>
        <v>0.91</v>
      </c>
      <c r="AB214" s="165">
        <f t="shared" si="150"/>
        <v>0.91</v>
      </c>
      <c r="AC214" s="165">
        <f t="shared" si="151"/>
        <v>0.92</v>
      </c>
      <c r="AD214" s="165">
        <f t="shared" si="152"/>
        <v>0.92</v>
      </c>
      <c r="AE214" s="165">
        <f t="shared" si="153"/>
        <v>0.92</v>
      </c>
      <c r="AF214" s="165">
        <f t="shared" si="154"/>
        <v>0.92</v>
      </c>
      <c r="AG214" s="165">
        <f t="shared" si="155"/>
        <v>0.92</v>
      </c>
      <c r="AH214" s="165">
        <f t="shared" si="156"/>
        <v>0.92</v>
      </c>
      <c r="AI214" s="165">
        <f t="shared" si="157"/>
        <v>0.92</v>
      </c>
      <c r="AJ214" s="165">
        <f t="shared" si="158"/>
        <v>0.92</v>
      </c>
      <c r="AK214" s="165">
        <f t="shared" si="159"/>
        <v>0.92</v>
      </c>
      <c r="AL214" s="165">
        <f t="shared" si="160"/>
        <v>0.92</v>
      </c>
      <c r="AM214" s="165">
        <f t="shared" si="161"/>
        <v>0.92</v>
      </c>
      <c r="AN214" s="165">
        <f t="shared" si="162"/>
        <v>0.92</v>
      </c>
      <c r="AO214" s="165">
        <f t="shared" si="163"/>
        <v>0.93</v>
      </c>
      <c r="AP214" s="165">
        <f t="shared" si="164"/>
        <v>0.93</v>
      </c>
      <c r="AQ214" s="165">
        <f t="shared" si="165"/>
        <v>0.93</v>
      </c>
      <c r="AR214" s="165">
        <f t="shared" si="166"/>
        <v>0.93</v>
      </c>
      <c r="AS214" s="165">
        <f t="shared" si="167"/>
        <v>0.93</v>
      </c>
      <c r="AT214" s="165">
        <f t="shared" si="168"/>
        <v>0.93</v>
      </c>
      <c r="AU214" s="165">
        <f t="shared" si="169"/>
        <v>0.93</v>
      </c>
      <c r="AV214" s="165">
        <f t="shared" si="170"/>
        <v>0.93</v>
      </c>
      <c r="AW214" s="165">
        <f t="shared" si="171"/>
        <v>0.93</v>
      </c>
      <c r="AX214" s="165">
        <f t="shared" si="172"/>
        <v>0.93</v>
      </c>
      <c r="AY214" s="165">
        <f t="shared" si="173"/>
        <v>0.93</v>
      </c>
      <c r="AZ214" s="165">
        <f t="shared" si="174"/>
        <v>0.93</v>
      </c>
      <c r="BA214" s="165">
        <f t="shared" si="175"/>
        <v>0.94</v>
      </c>
      <c r="BB214" s="165">
        <f t="shared" si="176"/>
        <v>0.94</v>
      </c>
      <c r="BC214" s="165">
        <f t="shared" si="177"/>
        <v>0.94</v>
      </c>
      <c r="BD214" s="165">
        <f t="shared" si="178"/>
        <v>0.94</v>
      </c>
      <c r="BE214" s="165">
        <f t="shared" si="179"/>
        <v>0.94</v>
      </c>
      <c r="BF214" s="165">
        <f t="shared" si="180"/>
        <v>0.94</v>
      </c>
      <c r="BG214" s="165">
        <f t="shared" si="181"/>
        <v>0.94</v>
      </c>
      <c r="BH214" s="165">
        <f t="shared" si="182"/>
        <v>0.94</v>
      </c>
      <c r="BI214" s="165">
        <f t="shared" si="183"/>
        <v>0.94</v>
      </c>
      <c r="BJ214" s="165">
        <f t="shared" si="184"/>
        <v>0.94</v>
      </c>
      <c r="BK214" s="165">
        <f t="shared" si="185"/>
        <v>0.94</v>
      </c>
      <c r="BL214" s="165">
        <f t="shared" si="186"/>
        <v>0.94</v>
      </c>
      <c r="BM214" s="165">
        <f t="shared" si="187"/>
        <v>0.94</v>
      </c>
      <c r="BN214" s="165">
        <f t="shared" si="188"/>
        <v>0.94</v>
      </c>
      <c r="BO214" s="165">
        <f t="shared" si="189"/>
        <v>0.94</v>
      </c>
      <c r="BP214" s="165">
        <f t="shared" si="190"/>
        <v>0.94</v>
      </c>
      <c r="BQ214" s="165">
        <f t="shared" si="191"/>
        <v>0.94</v>
      </c>
      <c r="BR214" s="165">
        <f t="shared" si="192"/>
        <v>0.94</v>
      </c>
      <c r="BS214" s="165">
        <f t="shared" si="193"/>
        <v>0.94</v>
      </c>
      <c r="BT214" s="165">
        <f t="shared" si="194"/>
        <v>0.94</v>
      </c>
      <c r="BU214" s="165">
        <f t="shared" si="195"/>
        <v>0.94</v>
      </c>
      <c r="BV214" s="165">
        <f t="shared" si="196"/>
        <v>0.94</v>
      </c>
      <c r="BW214" s="165">
        <f t="shared" si="197"/>
        <v>0.94</v>
      </c>
      <c r="BX214" s="165">
        <f t="shared" si="198"/>
        <v>0.94</v>
      </c>
      <c r="BY214" s="165">
        <f t="shared" si="199"/>
        <v>0.94</v>
      </c>
      <c r="BZ214" s="165">
        <f t="shared" si="200"/>
        <v>0.94</v>
      </c>
      <c r="CA214" s="165">
        <f t="shared" si="201"/>
        <v>0.94</v>
      </c>
      <c r="CB214" s="165">
        <f t="shared" si="202"/>
        <v>0.94</v>
      </c>
      <c r="CC214" s="165">
        <f t="shared" si="203"/>
        <v>0.94</v>
      </c>
      <c r="CD214" s="165">
        <f t="shared" si="204"/>
        <v>0.94</v>
      </c>
      <c r="CE214" s="165">
        <f t="shared" si="205"/>
        <v>0.94</v>
      </c>
      <c r="CF214" s="165">
        <f t="shared" si="206"/>
        <v>0.94</v>
      </c>
      <c r="CG214" s="165">
        <f t="shared" si="207"/>
        <v>0.94</v>
      </c>
      <c r="CH214" s="165">
        <f t="shared" si="208"/>
        <v>0.94</v>
      </c>
      <c r="CI214" s="165">
        <f t="shared" si="209"/>
        <v>0.94</v>
      </c>
      <c r="CJ214" s="165">
        <f t="shared" si="210"/>
        <v>0.94</v>
      </c>
      <c r="CK214" s="165">
        <f t="shared" si="211"/>
        <v>0.94</v>
      </c>
      <c r="CL214" s="165">
        <f t="shared" si="212"/>
        <v>0.94</v>
      </c>
      <c r="CM214" s="165">
        <f t="shared" si="213"/>
        <v>0.94</v>
      </c>
      <c r="CN214" s="165">
        <f t="shared" si="214"/>
        <v>0.94</v>
      </c>
      <c r="CO214" s="165">
        <f t="shared" si="215"/>
        <v>0.94</v>
      </c>
      <c r="CP214" s="165">
        <f t="shared" si="216"/>
        <v>0.94</v>
      </c>
      <c r="CQ214" s="165">
        <f t="shared" si="217"/>
        <v>0.94</v>
      </c>
      <c r="CR214" s="165">
        <f t="shared" si="218"/>
        <v>0.94</v>
      </c>
      <c r="CS214" s="165">
        <f t="shared" si="219"/>
        <v>0.94</v>
      </c>
      <c r="CT214" s="165">
        <f t="shared" si="220"/>
        <v>0.94</v>
      </c>
      <c r="CU214" s="165">
        <f t="shared" si="221"/>
        <v>0.94</v>
      </c>
      <c r="CV214" s="165">
        <f t="shared" si="222"/>
        <v>0.94</v>
      </c>
      <c r="CW214" s="165">
        <f t="shared" si="223"/>
        <v>0.94</v>
      </c>
      <c r="CX214" s="165">
        <f t="shared" si="224"/>
        <v>0.94</v>
      </c>
      <c r="CY214" s="165">
        <f t="shared" si="225"/>
        <v>0.94</v>
      </c>
      <c r="CZ214" s="165">
        <f t="shared" si="226"/>
        <v>0.94</v>
      </c>
      <c r="DA214" s="165">
        <f t="shared" si="227"/>
        <v>0.94</v>
      </c>
      <c r="DB214" s="165">
        <f t="shared" si="228"/>
        <v>0.94</v>
      </c>
      <c r="DC214" s="165">
        <f t="shared" si="229"/>
        <v>0.94</v>
      </c>
      <c r="DD214" s="165">
        <f t="shared" si="230"/>
        <v>0.94</v>
      </c>
      <c r="DE214" s="165">
        <f t="shared" si="231"/>
        <v>0.94</v>
      </c>
      <c r="DF214" s="165">
        <f t="shared" si="232"/>
        <v>0.94</v>
      </c>
      <c r="DG214" s="165">
        <f t="shared" si="233"/>
        <v>0.94</v>
      </c>
      <c r="DH214" s="165">
        <f t="shared" si="234"/>
        <v>0.94</v>
      </c>
      <c r="DI214" s="165">
        <f t="shared" si="235"/>
        <v>0.94</v>
      </c>
      <c r="DJ214" s="165">
        <f t="shared" si="236"/>
        <v>0.94</v>
      </c>
      <c r="DK214" s="165">
        <f t="shared" si="237"/>
        <v>0.94</v>
      </c>
      <c r="DL214" s="165">
        <f t="shared" si="238"/>
        <v>0.94</v>
      </c>
      <c r="DM214" s="165">
        <f t="shared" si="239"/>
        <v>0.94</v>
      </c>
      <c r="DN214" s="165">
        <f t="shared" si="240"/>
        <v>0.94</v>
      </c>
      <c r="DO214" s="165">
        <f t="shared" si="241"/>
        <v>0.94</v>
      </c>
      <c r="DP214" s="165">
        <f t="shared" si="242"/>
        <v>0.94</v>
      </c>
      <c r="DQ214" s="165">
        <f t="shared" si="243"/>
        <v>0.94</v>
      </c>
      <c r="DR214" s="165">
        <f t="shared" si="244"/>
        <v>0.94</v>
      </c>
      <c r="DS214" s="165">
        <f t="shared" si="245"/>
        <v>0.94</v>
      </c>
      <c r="DT214" s="165">
        <f t="shared" si="246"/>
        <v>0.94</v>
      </c>
      <c r="DU214" s="165">
        <f t="shared" si="247"/>
        <v>0.94</v>
      </c>
      <c r="DV214" s="165">
        <f t="shared" si="248"/>
        <v>0.94</v>
      </c>
      <c r="DW214" s="165">
        <f t="shared" si="249"/>
        <v>0.94</v>
      </c>
      <c r="DX214" s="165">
        <f t="shared" si="250"/>
        <v>0.94</v>
      </c>
      <c r="DY214" s="165">
        <f t="shared" si="251"/>
        <v>0.94</v>
      </c>
      <c r="DZ214" s="165">
        <f t="shared" si="252"/>
        <v>0.94</v>
      </c>
      <c r="EA214" s="165">
        <f t="shared" si="253"/>
        <v>0.94</v>
      </c>
      <c r="EB214" s="165">
        <f t="shared" si="254"/>
        <v>0.94</v>
      </c>
      <c r="EC214" s="165">
        <f t="shared" si="255"/>
        <v>0.94</v>
      </c>
      <c r="ED214" s="165">
        <f t="shared" si="256"/>
        <v>0.94</v>
      </c>
      <c r="EE214" s="165">
        <f t="shared" si="257"/>
        <v>0.94</v>
      </c>
      <c r="EF214" s="165">
        <f t="shared" si="258"/>
        <v>0.94</v>
      </c>
      <c r="EG214" s="165">
        <f t="shared" si="259"/>
        <v>0.94</v>
      </c>
      <c r="EH214" s="165">
        <f t="shared" si="260"/>
        <v>0.94</v>
      </c>
      <c r="EI214" s="165">
        <f t="shared" si="261"/>
        <v>0.94</v>
      </c>
      <c r="EJ214" s="165">
        <f t="shared" si="262"/>
        <v>0.94</v>
      </c>
      <c r="EK214" s="165">
        <f t="shared" si="263"/>
        <v>0.94</v>
      </c>
      <c r="EL214" s="165">
        <f t="shared" si="264"/>
        <v>0.94</v>
      </c>
      <c r="EM214" s="165">
        <f t="shared" si="265"/>
        <v>0.94</v>
      </c>
      <c r="EN214" s="165">
        <f t="shared" si="266"/>
        <v>0.94</v>
      </c>
      <c r="EO214" s="165">
        <f t="shared" si="267"/>
        <v>0.94</v>
      </c>
      <c r="EP214" s="165">
        <f t="shared" si="268"/>
        <v>0.94</v>
      </c>
      <c r="EQ214" s="165">
        <f t="shared" si="269"/>
        <v>0.94</v>
      </c>
      <c r="ER214" s="165">
        <f t="shared" si="270"/>
        <v>0.94</v>
      </c>
      <c r="ES214" s="165">
        <f t="shared" si="271"/>
        <v>0.94</v>
      </c>
      <c r="ET214" s="147"/>
      <c r="EU214" s="147"/>
      <c r="EV214" s="147"/>
      <c r="EW214" s="147"/>
      <c r="EX214" s="147"/>
      <c r="EY214" s="147"/>
      <c r="EZ214" s="147"/>
      <c r="FA214" s="147"/>
      <c r="FB214" s="147"/>
      <c r="FC214" s="147"/>
      <c r="FD214" s="147"/>
      <c r="FE214" s="147"/>
      <c r="FF214" s="147"/>
      <c r="FG214" s="147"/>
      <c r="FH214" s="147"/>
      <c r="FI214" s="147"/>
      <c r="FJ214" s="147"/>
      <c r="FK214" s="147"/>
      <c r="FL214" s="147"/>
      <c r="FM214" s="147"/>
      <c r="FN214" s="147"/>
      <c r="FO214" s="147"/>
      <c r="FP214" s="147"/>
      <c r="FQ214" s="147"/>
      <c r="FR214" s="147"/>
      <c r="FS214" s="147"/>
      <c r="FT214" s="147"/>
      <c r="FU214" s="147"/>
      <c r="FV214" s="147"/>
      <c r="FW214" s="147"/>
      <c r="FX214" s="147"/>
      <c r="FY214" s="147"/>
      <c r="FZ214" s="147"/>
      <c r="GA214" s="147"/>
      <c r="GB214" s="147"/>
      <c r="GC214" s="147"/>
      <c r="GD214" s="147"/>
      <c r="GE214" s="147"/>
      <c r="GF214" s="147"/>
      <c r="GG214" s="147"/>
    </row>
    <row r="215" spans="2:189">
      <c r="B215" s="148">
        <v>5</v>
      </c>
      <c r="C215" s="148" t="str">
        <f t="shared" si="126"/>
        <v>Other</v>
      </c>
      <c r="D215" s="148"/>
      <c r="E215" s="165">
        <f t="shared" si="127"/>
        <v>0.8</v>
      </c>
      <c r="F215" s="165">
        <f t="shared" si="128"/>
        <v>0.75</v>
      </c>
      <c r="G215" s="165">
        <f t="shared" si="129"/>
        <v>0.7</v>
      </c>
      <c r="H215" s="165">
        <f t="shared" si="130"/>
        <v>0.83</v>
      </c>
      <c r="I215" s="165">
        <f t="shared" si="131"/>
        <v>0.84</v>
      </c>
      <c r="J215" s="165">
        <f t="shared" si="132"/>
        <v>0.85</v>
      </c>
      <c r="K215" s="165">
        <f t="shared" si="133"/>
        <v>0.86</v>
      </c>
      <c r="L215" s="165">
        <f t="shared" si="134"/>
        <v>0.87</v>
      </c>
      <c r="M215" s="165">
        <f t="shared" si="135"/>
        <v>0.88</v>
      </c>
      <c r="N215" s="165">
        <f t="shared" si="136"/>
        <v>0.89</v>
      </c>
      <c r="O215" s="165">
        <f t="shared" si="137"/>
        <v>0.9</v>
      </c>
      <c r="P215" s="165">
        <f t="shared" si="138"/>
        <v>0.91</v>
      </c>
      <c r="Q215" s="165">
        <f t="shared" si="139"/>
        <v>0.85</v>
      </c>
      <c r="R215" s="165">
        <f t="shared" si="140"/>
        <v>0.85</v>
      </c>
      <c r="S215" s="165">
        <f t="shared" si="141"/>
        <v>0.85</v>
      </c>
      <c r="T215" s="165">
        <f t="shared" si="142"/>
        <v>0.85</v>
      </c>
      <c r="U215" s="165">
        <f t="shared" si="143"/>
        <v>0.85</v>
      </c>
      <c r="V215" s="165">
        <f t="shared" si="144"/>
        <v>0.85</v>
      </c>
      <c r="W215" s="165">
        <f t="shared" si="145"/>
        <v>0.85</v>
      </c>
      <c r="X215" s="165">
        <f t="shared" si="146"/>
        <v>0.85</v>
      </c>
      <c r="Y215" s="165">
        <f t="shared" si="147"/>
        <v>0.85</v>
      </c>
      <c r="Z215" s="165">
        <f t="shared" si="148"/>
        <v>0.85</v>
      </c>
      <c r="AA215" s="165">
        <f t="shared" si="149"/>
        <v>0.85</v>
      </c>
      <c r="AB215" s="165">
        <f t="shared" si="150"/>
        <v>0.85</v>
      </c>
      <c r="AC215" s="165">
        <f t="shared" si="151"/>
        <v>0.85</v>
      </c>
      <c r="AD215" s="165">
        <f t="shared" si="152"/>
        <v>0.85</v>
      </c>
      <c r="AE215" s="165">
        <f t="shared" si="153"/>
        <v>0.85</v>
      </c>
      <c r="AF215" s="165">
        <f t="shared" si="154"/>
        <v>0.85</v>
      </c>
      <c r="AG215" s="165">
        <f t="shared" si="155"/>
        <v>0.85</v>
      </c>
      <c r="AH215" s="165">
        <f t="shared" si="156"/>
        <v>0.85</v>
      </c>
      <c r="AI215" s="165">
        <f t="shared" si="157"/>
        <v>0.85</v>
      </c>
      <c r="AJ215" s="165">
        <f t="shared" si="158"/>
        <v>0.85</v>
      </c>
      <c r="AK215" s="165">
        <f t="shared" si="159"/>
        <v>0.85</v>
      </c>
      <c r="AL215" s="165">
        <f t="shared" si="160"/>
        <v>0.85</v>
      </c>
      <c r="AM215" s="165">
        <f t="shared" si="161"/>
        <v>0.85</v>
      </c>
      <c r="AN215" s="165">
        <f t="shared" si="162"/>
        <v>0.85</v>
      </c>
      <c r="AO215" s="165">
        <f t="shared" si="163"/>
        <v>0.85</v>
      </c>
      <c r="AP215" s="165">
        <f t="shared" si="164"/>
        <v>0.85</v>
      </c>
      <c r="AQ215" s="165">
        <f t="shared" si="165"/>
        <v>0.85</v>
      </c>
      <c r="AR215" s="165">
        <f t="shared" si="166"/>
        <v>0.85</v>
      </c>
      <c r="AS215" s="165">
        <f t="shared" si="167"/>
        <v>0.85</v>
      </c>
      <c r="AT215" s="165">
        <f t="shared" si="168"/>
        <v>0.85</v>
      </c>
      <c r="AU215" s="165">
        <f t="shared" si="169"/>
        <v>0.85</v>
      </c>
      <c r="AV215" s="165">
        <f t="shared" si="170"/>
        <v>0.85</v>
      </c>
      <c r="AW215" s="165">
        <f t="shared" si="171"/>
        <v>0.85</v>
      </c>
      <c r="AX215" s="165">
        <f t="shared" si="172"/>
        <v>0.85</v>
      </c>
      <c r="AY215" s="165">
        <f t="shared" si="173"/>
        <v>0.85</v>
      </c>
      <c r="AZ215" s="165">
        <f t="shared" si="174"/>
        <v>0.85</v>
      </c>
      <c r="BA215" s="165">
        <f t="shared" si="175"/>
        <v>0.85</v>
      </c>
      <c r="BB215" s="165">
        <f t="shared" si="176"/>
        <v>0.85</v>
      </c>
      <c r="BC215" s="165">
        <f t="shared" si="177"/>
        <v>0.85</v>
      </c>
      <c r="BD215" s="165">
        <f t="shared" si="178"/>
        <v>0.85</v>
      </c>
      <c r="BE215" s="165">
        <f t="shared" si="179"/>
        <v>0.85</v>
      </c>
      <c r="BF215" s="165">
        <f t="shared" si="180"/>
        <v>0.85</v>
      </c>
      <c r="BG215" s="165">
        <f t="shared" si="181"/>
        <v>0.85</v>
      </c>
      <c r="BH215" s="165">
        <f t="shared" si="182"/>
        <v>0.85</v>
      </c>
      <c r="BI215" s="165">
        <f t="shared" si="183"/>
        <v>0.85</v>
      </c>
      <c r="BJ215" s="165">
        <f t="shared" si="184"/>
        <v>0.85</v>
      </c>
      <c r="BK215" s="165">
        <f t="shared" si="185"/>
        <v>0.85</v>
      </c>
      <c r="BL215" s="165">
        <f t="shared" si="186"/>
        <v>0.85</v>
      </c>
      <c r="BM215" s="165">
        <f t="shared" si="187"/>
        <v>0.85</v>
      </c>
      <c r="BN215" s="165">
        <f t="shared" si="188"/>
        <v>0.85</v>
      </c>
      <c r="BO215" s="165">
        <f t="shared" si="189"/>
        <v>0.85</v>
      </c>
      <c r="BP215" s="165">
        <f t="shared" si="190"/>
        <v>0.85</v>
      </c>
      <c r="BQ215" s="165">
        <f t="shared" si="191"/>
        <v>0.85</v>
      </c>
      <c r="BR215" s="165">
        <f t="shared" si="192"/>
        <v>0.85</v>
      </c>
      <c r="BS215" s="165">
        <f t="shared" si="193"/>
        <v>0.85</v>
      </c>
      <c r="BT215" s="165">
        <f t="shared" si="194"/>
        <v>0.85</v>
      </c>
      <c r="BU215" s="165">
        <f t="shared" si="195"/>
        <v>0.85</v>
      </c>
      <c r="BV215" s="165">
        <f t="shared" si="196"/>
        <v>0.85</v>
      </c>
      <c r="BW215" s="165">
        <f t="shared" si="197"/>
        <v>0.85</v>
      </c>
      <c r="BX215" s="165">
        <f t="shared" si="198"/>
        <v>0.85</v>
      </c>
      <c r="BY215" s="165">
        <f t="shared" si="199"/>
        <v>0.85</v>
      </c>
      <c r="BZ215" s="165">
        <f t="shared" si="200"/>
        <v>0.85</v>
      </c>
      <c r="CA215" s="165">
        <f t="shared" si="201"/>
        <v>0.85</v>
      </c>
      <c r="CB215" s="165">
        <f t="shared" si="202"/>
        <v>0.85</v>
      </c>
      <c r="CC215" s="165">
        <f t="shared" si="203"/>
        <v>0.85</v>
      </c>
      <c r="CD215" s="165">
        <f t="shared" si="204"/>
        <v>0.85</v>
      </c>
      <c r="CE215" s="165">
        <f t="shared" si="205"/>
        <v>0.85</v>
      </c>
      <c r="CF215" s="165">
        <f t="shared" si="206"/>
        <v>0.85</v>
      </c>
      <c r="CG215" s="165">
        <f t="shared" si="207"/>
        <v>0.85</v>
      </c>
      <c r="CH215" s="165">
        <f t="shared" si="208"/>
        <v>0.85</v>
      </c>
      <c r="CI215" s="165">
        <f t="shared" si="209"/>
        <v>0.85</v>
      </c>
      <c r="CJ215" s="165">
        <f t="shared" si="210"/>
        <v>0.85</v>
      </c>
      <c r="CK215" s="165">
        <f t="shared" si="211"/>
        <v>0.85</v>
      </c>
      <c r="CL215" s="165">
        <f t="shared" si="212"/>
        <v>0.85</v>
      </c>
      <c r="CM215" s="165">
        <f t="shared" si="213"/>
        <v>0.85</v>
      </c>
      <c r="CN215" s="165">
        <f t="shared" si="214"/>
        <v>0.85</v>
      </c>
      <c r="CO215" s="165">
        <f t="shared" si="215"/>
        <v>0.85</v>
      </c>
      <c r="CP215" s="165">
        <f t="shared" si="216"/>
        <v>0.85</v>
      </c>
      <c r="CQ215" s="165">
        <f t="shared" si="217"/>
        <v>0.85</v>
      </c>
      <c r="CR215" s="165">
        <f t="shared" si="218"/>
        <v>0.85</v>
      </c>
      <c r="CS215" s="165">
        <f t="shared" si="219"/>
        <v>0.85</v>
      </c>
      <c r="CT215" s="165">
        <f t="shared" si="220"/>
        <v>0.85</v>
      </c>
      <c r="CU215" s="165">
        <f t="shared" si="221"/>
        <v>0.85</v>
      </c>
      <c r="CV215" s="165">
        <f t="shared" si="222"/>
        <v>0.85</v>
      </c>
      <c r="CW215" s="165">
        <f t="shared" si="223"/>
        <v>0.85</v>
      </c>
      <c r="CX215" s="165">
        <f t="shared" si="224"/>
        <v>0.85</v>
      </c>
      <c r="CY215" s="165">
        <f t="shared" si="225"/>
        <v>0.85</v>
      </c>
      <c r="CZ215" s="165">
        <f t="shared" si="226"/>
        <v>0.85</v>
      </c>
      <c r="DA215" s="165">
        <f t="shared" si="227"/>
        <v>0.85</v>
      </c>
      <c r="DB215" s="165">
        <f t="shared" si="228"/>
        <v>0.85</v>
      </c>
      <c r="DC215" s="165">
        <f t="shared" si="229"/>
        <v>0.85</v>
      </c>
      <c r="DD215" s="165">
        <f t="shared" si="230"/>
        <v>0.85</v>
      </c>
      <c r="DE215" s="165">
        <f t="shared" si="231"/>
        <v>0.85</v>
      </c>
      <c r="DF215" s="165">
        <f t="shared" si="232"/>
        <v>0.85</v>
      </c>
      <c r="DG215" s="165">
        <f t="shared" si="233"/>
        <v>0.85</v>
      </c>
      <c r="DH215" s="165">
        <f t="shared" si="234"/>
        <v>0.85</v>
      </c>
      <c r="DI215" s="165">
        <f t="shared" si="235"/>
        <v>0.85</v>
      </c>
      <c r="DJ215" s="165">
        <f t="shared" si="236"/>
        <v>0.85</v>
      </c>
      <c r="DK215" s="165">
        <f t="shared" si="237"/>
        <v>0.85</v>
      </c>
      <c r="DL215" s="165">
        <f t="shared" si="238"/>
        <v>0.85</v>
      </c>
      <c r="DM215" s="165">
        <f t="shared" si="239"/>
        <v>0.85</v>
      </c>
      <c r="DN215" s="165">
        <f t="shared" si="240"/>
        <v>0.85</v>
      </c>
      <c r="DO215" s="165">
        <f t="shared" si="241"/>
        <v>0.85</v>
      </c>
      <c r="DP215" s="165">
        <f t="shared" si="242"/>
        <v>0.85</v>
      </c>
      <c r="DQ215" s="165">
        <f t="shared" si="243"/>
        <v>0.85</v>
      </c>
      <c r="DR215" s="165">
        <f t="shared" si="244"/>
        <v>0.85</v>
      </c>
      <c r="DS215" s="165">
        <f t="shared" si="245"/>
        <v>0.85</v>
      </c>
      <c r="DT215" s="165">
        <f t="shared" si="246"/>
        <v>0.85</v>
      </c>
      <c r="DU215" s="165">
        <f t="shared" si="247"/>
        <v>0.85</v>
      </c>
      <c r="DV215" s="165">
        <f t="shared" si="248"/>
        <v>0.85</v>
      </c>
      <c r="DW215" s="165">
        <f t="shared" si="249"/>
        <v>0.85</v>
      </c>
      <c r="DX215" s="165">
        <f t="shared" si="250"/>
        <v>0.85</v>
      </c>
      <c r="DY215" s="165">
        <f t="shared" si="251"/>
        <v>0.85</v>
      </c>
      <c r="DZ215" s="165">
        <f t="shared" si="252"/>
        <v>0.85</v>
      </c>
      <c r="EA215" s="165">
        <f t="shared" si="253"/>
        <v>0.85</v>
      </c>
      <c r="EB215" s="165">
        <f t="shared" si="254"/>
        <v>0.85</v>
      </c>
      <c r="EC215" s="165">
        <f t="shared" si="255"/>
        <v>0.85</v>
      </c>
      <c r="ED215" s="165">
        <f t="shared" si="256"/>
        <v>0.85</v>
      </c>
      <c r="EE215" s="165">
        <f t="shared" si="257"/>
        <v>0.85</v>
      </c>
      <c r="EF215" s="165">
        <f t="shared" si="258"/>
        <v>0.85</v>
      </c>
      <c r="EG215" s="165">
        <f t="shared" si="259"/>
        <v>0.85</v>
      </c>
      <c r="EH215" s="165">
        <f t="shared" si="260"/>
        <v>0.85</v>
      </c>
      <c r="EI215" s="165">
        <f t="shared" si="261"/>
        <v>0.85</v>
      </c>
      <c r="EJ215" s="165">
        <f t="shared" si="262"/>
        <v>0.85</v>
      </c>
      <c r="EK215" s="165">
        <f t="shared" si="263"/>
        <v>0.85</v>
      </c>
      <c r="EL215" s="165">
        <f t="shared" si="264"/>
        <v>0.85</v>
      </c>
      <c r="EM215" s="165">
        <f t="shared" si="265"/>
        <v>0.85</v>
      </c>
      <c r="EN215" s="165">
        <f t="shared" si="266"/>
        <v>0.85</v>
      </c>
      <c r="EO215" s="165">
        <f t="shared" si="267"/>
        <v>0.85</v>
      </c>
      <c r="EP215" s="165">
        <f t="shared" si="268"/>
        <v>0.85</v>
      </c>
      <c r="EQ215" s="165">
        <f t="shared" si="269"/>
        <v>0.85</v>
      </c>
      <c r="ER215" s="165">
        <f t="shared" si="270"/>
        <v>0.85</v>
      </c>
      <c r="ES215" s="165">
        <f t="shared" si="271"/>
        <v>0.85</v>
      </c>
      <c r="ET215" s="147"/>
      <c r="EU215" s="147"/>
      <c r="EV215" s="147"/>
      <c r="EW215" s="147"/>
      <c r="EX215" s="147"/>
      <c r="EY215" s="147"/>
      <c r="EZ215" s="147"/>
      <c r="FA215" s="147"/>
      <c r="FB215" s="147"/>
      <c r="FC215" s="147"/>
      <c r="FD215" s="147"/>
      <c r="FE215" s="147"/>
      <c r="FF215" s="147"/>
      <c r="FG215" s="147"/>
      <c r="FH215" s="147"/>
      <c r="FI215" s="147"/>
      <c r="FJ215" s="147"/>
      <c r="FK215" s="147"/>
      <c r="FL215" s="147"/>
      <c r="FM215" s="147"/>
      <c r="FN215" s="147"/>
      <c r="FO215" s="147"/>
      <c r="FP215" s="147"/>
      <c r="FQ215" s="147"/>
      <c r="FR215" s="147"/>
      <c r="FS215" s="147"/>
      <c r="FT215" s="147"/>
      <c r="FU215" s="147"/>
      <c r="FV215" s="147"/>
      <c r="FW215" s="147"/>
      <c r="FX215" s="147"/>
      <c r="FY215" s="147"/>
      <c r="FZ215" s="147"/>
      <c r="GA215" s="147"/>
      <c r="GB215" s="147"/>
      <c r="GC215" s="147"/>
      <c r="GD215" s="147"/>
      <c r="GE215" s="147"/>
      <c r="GF215" s="147"/>
      <c r="GG215" s="147"/>
    </row>
    <row r="216" spans="2:189">
      <c r="B216" s="148">
        <v>6</v>
      </c>
      <c r="C216" s="148" t="str">
        <f t="shared" si="126"/>
        <v>Anchor</v>
      </c>
      <c r="D216" s="148"/>
      <c r="E216" s="165">
        <f t="shared" si="127"/>
        <v>1</v>
      </c>
      <c r="F216" s="165">
        <f t="shared" si="128"/>
        <v>1</v>
      </c>
      <c r="G216" s="165">
        <f t="shared" si="129"/>
        <v>1</v>
      </c>
      <c r="H216" s="165">
        <f t="shared" si="130"/>
        <v>1</v>
      </c>
      <c r="I216" s="165">
        <f t="shared" si="131"/>
        <v>1</v>
      </c>
      <c r="J216" s="165">
        <f t="shared" si="132"/>
        <v>1</v>
      </c>
      <c r="K216" s="165">
        <f t="shared" si="133"/>
        <v>1</v>
      </c>
      <c r="L216" s="165">
        <f t="shared" si="134"/>
        <v>1</v>
      </c>
      <c r="M216" s="165">
        <f t="shared" si="135"/>
        <v>1</v>
      </c>
      <c r="N216" s="165">
        <f t="shared" si="136"/>
        <v>1</v>
      </c>
      <c r="O216" s="165">
        <f t="shared" si="137"/>
        <v>1</v>
      </c>
      <c r="P216" s="165">
        <f t="shared" si="138"/>
        <v>1</v>
      </c>
      <c r="Q216" s="165">
        <f t="shared" si="139"/>
        <v>1</v>
      </c>
      <c r="R216" s="165">
        <f t="shared" si="140"/>
        <v>1</v>
      </c>
      <c r="S216" s="165">
        <f t="shared" si="141"/>
        <v>1</v>
      </c>
      <c r="T216" s="165">
        <f t="shared" si="142"/>
        <v>1</v>
      </c>
      <c r="U216" s="165">
        <f t="shared" si="143"/>
        <v>1</v>
      </c>
      <c r="V216" s="165">
        <f t="shared" si="144"/>
        <v>1</v>
      </c>
      <c r="W216" s="165">
        <f t="shared" si="145"/>
        <v>1</v>
      </c>
      <c r="X216" s="165">
        <f t="shared" si="146"/>
        <v>1</v>
      </c>
      <c r="Y216" s="165">
        <f t="shared" si="147"/>
        <v>1</v>
      </c>
      <c r="Z216" s="165">
        <f t="shared" si="148"/>
        <v>1</v>
      </c>
      <c r="AA216" s="165">
        <f t="shared" si="149"/>
        <v>1</v>
      </c>
      <c r="AB216" s="165">
        <f t="shared" si="150"/>
        <v>1</v>
      </c>
      <c r="AC216" s="165">
        <f t="shared" si="151"/>
        <v>1</v>
      </c>
      <c r="AD216" s="165">
        <f t="shared" si="152"/>
        <v>1</v>
      </c>
      <c r="AE216" s="165">
        <f t="shared" si="153"/>
        <v>1</v>
      </c>
      <c r="AF216" s="165">
        <f t="shared" si="154"/>
        <v>1</v>
      </c>
      <c r="AG216" s="165">
        <f t="shared" si="155"/>
        <v>1</v>
      </c>
      <c r="AH216" s="165">
        <f t="shared" si="156"/>
        <v>1</v>
      </c>
      <c r="AI216" s="165">
        <f t="shared" si="157"/>
        <v>1</v>
      </c>
      <c r="AJ216" s="165">
        <f t="shared" si="158"/>
        <v>1</v>
      </c>
      <c r="AK216" s="165">
        <f t="shared" si="159"/>
        <v>1</v>
      </c>
      <c r="AL216" s="165">
        <f t="shared" si="160"/>
        <v>1</v>
      </c>
      <c r="AM216" s="165">
        <f t="shared" si="161"/>
        <v>1</v>
      </c>
      <c r="AN216" s="165">
        <f t="shared" si="162"/>
        <v>1</v>
      </c>
      <c r="AO216" s="165">
        <f t="shared" si="163"/>
        <v>1</v>
      </c>
      <c r="AP216" s="165">
        <f t="shared" si="164"/>
        <v>1</v>
      </c>
      <c r="AQ216" s="165">
        <f t="shared" si="165"/>
        <v>1</v>
      </c>
      <c r="AR216" s="165">
        <f t="shared" si="166"/>
        <v>1</v>
      </c>
      <c r="AS216" s="165">
        <f t="shared" si="167"/>
        <v>1</v>
      </c>
      <c r="AT216" s="165">
        <f t="shared" si="168"/>
        <v>1</v>
      </c>
      <c r="AU216" s="165">
        <f t="shared" si="169"/>
        <v>1</v>
      </c>
      <c r="AV216" s="165">
        <f t="shared" si="170"/>
        <v>1</v>
      </c>
      <c r="AW216" s="165">
        <f t="shared" si="171"/>
        <v>1</v>
      </c>
      <c r="AX216" s="165">
        <f t="shared" si="172"/>
        <v>1</v>
      </c>
      <c r="AY216" s="165">
        <f t="shared" si="173"/>
        <v>1</v>
      </c>
      <c r="AZ216" s="165">
        <f t="shared" si="174"/>
        <v>1</v>
      </c>
      <c r="BA216" s="165">
        <f t="shared" si="175"/>
        <v>1</v>
      </c>
      <c r="BB216" s="165">
        <f t="shared" si="176"/>
        <v>1</v>
      </c>
      <c r="BC216" s="165">
        <f t="shared" si="177"/>
        <v>1</v>
      </c>
      <c r="BD216" s="165">
        <f t="shared" si="178"/>
        <v>1</v>
      </c>
      <c r="BE216" s="165">
        <f t="shared" si="179"/>
        <v>1</v>
      </c>
      <c r="BF216" s="165">
        <f t="shared" si="180"/>
        <v>1</v>
      </c>
      <c r="BG216" s="165">
        <f t="shared" si="181"/>
        <v>1</v>
      </c>
      <c r="BH216" s="165">
        <f t="shared" si="182"/>
        <v>1</v>
      </c>
      <c r="BI216" s="165">
        <f t="shared" si="183"/>
        <v>1</v>
      </c>
      <c r="BJ216" s="165">
        <f t="shared" si="184"/>
        <v>1</v>
      </c>
      <c r="BK216" s="165">
        <f t="shared" si="185"/>
        <v>1</v>
      </c>
      <c r="BL216" s="165">
        <f t="shared" si="186"/>
        <v>1</v>
      </c>
      <c r="BM216" s="165">
        <f t="shared" si="187"/>
        <v>1</v>
      </c>
      <c r="BN216" s="165">
        <f t="shared" si="188"/>
        <v>1</v>
      </c>
      <c r="BO216" s="165">
        <f t="shared" si="189"/>
        <v>1</v>
      </c>
      <c r="BP216" s="165">
        <f t="shared" si="190"/>
        <v>1</v>
      </c>
      <c r="BQ216" s="165">
        <f t="shared" si="191"/>
        <v>1</v>
      </c>
      <c r="BR216" s="165">
        <f t="shared" si="192"/>
        <v>1</v>
      </c>
      <c r="BS216" s="165">
        <f t="shared" si="193"/>
        <v>1</v>
      </c>
      <c r="BT216" s="165">
        <f t="shared" si="194"/>
        <v>1</v>
      </c>
      <c r="BU216" s="165">
        <f t="shared" si="195"/>
        <v>1</v>
      </c>
      <c r="BV216" s="165">
        <f t="shared" si="196"/>
        <v>1</v>
      </c>
      <c r="BW216" s="165">
        <f t="shared" si="197"/>
        <v>1</v>
      </c>
      <c r="BX216" s="165">
        <f t="shared" si="198"/>
        <v>1</v>
      </c>
      <c r="BY216" s="165">
        <f t="shared" si="199"/>
        <v>1</v>
      </c>
      <c r="BZ216" s="165">
        <f t="shared" si="200"/>
        <v>1</v>
      </c>
      <c r="CA216" s="165">
        <f t="shared" si="201"/>
        <v>1</v>
      </c>
      <c r="CB216" s="165">
        <f t="shared" si="202"/>
        <v>1</v>
      </c>
      <c r="CC216" s="165">
        <f t="shared" si="203"/>
        <v>1</v>
      </c>
      <c r="CD216" s="165">
        <f t="shared" si="204"/>
        <v>1</v>
      </c>
      <c r="CE216" s="165">
        <f t="shared" si="205"/>
        <v>1</v>
      </c>
      <c r="CF216" s="165">
        <f t="shared" si="206"/>
        <v>1</v>
      </c>
      <c r="CG216" s="165">
        <f t="shared" si="207"/>
        <v>1</v>
      </c>
      <c r="CH216" s="165">
        <f t="shared" si="208"/>
        <v>1</v>
      </c>
      <c r="CI216" s="165">
        <f t="shared" si="209"/>
        <v>1</v>
      </c>
      <c r="CJ216" s="165">
        <f t="shared" si="210"/>
        <v>1</v>
      </c>
      <c r="CK216" s="165">
        <f t="shared" si="211"/>
        <v>1</v>
      </c>
      <c r="CL216" s="165">
        <f t="shared" si="212"/>
        <v>1</v>
      </c>
      <c r="CM216" s="165">
        <f t="shared" si="213"/>
        <v>1</v>
      </c>
      <c r="CN216" s="165">
        <f t="shared" si="214"/>
        <v>1</v>
      </c>
      <c r="CO216" s="165">
        <f t="shared" si="215"/>
        <v>1</v>
      </c>
      <c r="CP216" s="165">
        <f t="shared" si="216"/>
        <v>1</v>
      </c>
      <c r="CQ216" s="165">
        <f t="shared" si="217"/>
        <v>1</v>
      </c>
      <c r="CR216" s="165">
        <f t="shared" si="218"/>
        <v>1</v>
      </c>
      <c r="CS216" s="165">
        <f t="shared" si="219"/>
        <v>1</v>
      </c>
      <c r="CT216" s="165">
        <f t="shared" si="220"/>
        <v>1</v>
      </c>
      <c r="CU216" s="165">
        <f t="shared" si="221"/>
        <v>1</v>
      </c>
      <c r="CV216" s="165">
        <f t="shared" si="222"/>
        <v>1</v>
      </c>
      <c r="CW216" s="165">
        <f t="shared" si="223"/>
        <v>1</v>
      </c>
      <c r="CX216" s="165">
        <f t="shared" si="224"/>
        <v>1</v>
      </c>
      <c r="CY216" s="165">
        <f t="shared" si="225"/>
        <v>1</v>
      </c>
      <c r="CZ216" s="165">
        <f t="shared" si="226"/>
        <v>1</v>
      </c>
      <c r="DA216" s="165">
        <f t="shared" si="227"/>
        <v>1</v>
      </c>
      <c r="DB216" s="165">
        <f t="shared" si="228"/>
        <v>1</v>
      </c>
      <c r="DC216" s="165">
        <f t="shared" si="229"/>
        <v>1</v>
      </c>
      <c r="DD216" s="165">
        <f t="shared" si="230"/>
        <v>1</v>
      </c>
      <c r="DE216" s="165">
        <f t="shared" si="231"/>
        <v>1</v>
      </c>
      <c r="DF216" s="165">
        <f t="shared" si="232"/>
        <v>1</v>
      </c>
      <c r="DG216" s="165">
        <f t="shared" si="233"/>
        <v>1</v>
      </c>
      <c r="DH216" s="165">
        <f t="shared" si="234"/>
        <v>1</v>
      </c>
      <c r="DI216" s="165">
        <f t="shared" si="235"/>
        <v>1</v>
      </c>
      <c r="DJ216" s="165">
        <f t="shared" si="236"/>
        <v>1</v>
      </c>
      <c r="DK216" s="165">
        <f t="shared" si="237"/>
        <v>1</v>
      </c>
      <c r="DL216" s="165">
        <f t="shared" si="238"/>
        <v>1</v>
      </c>
      <c r="DM216" s="165">
        <f t="shared" si="239"/>
        <v>1</v>
      </c>
      <c r="DN216" s="165">
        <f t="shared" si="240"/>
        <v>1</v>
      </c>
      <c r="DO216" s="165">
        <f t="shared" si="241"/>
        <v>1</v>
      </c>
      <c r="DP216" s="165">
        <f t="shared" si="242"/>
        <v>1</v>
      </c>
      <c r="DQ216" s="165">
        <f t="shared" si="243"/>
        <v>1</v>
      </c>
      <c r="DR216" s="165">
        <f t="shared" si="244"/>
        <v>1</v>
      </c>
      <c r="DS216" s="165">
        <f t="shared" si="245"/>
        <v>1</v>
      </c>
      <c r="DT216" s="165">
        <f t="shared" si="246"/>
        <v>1</v>
      </c>
      <c r="DU216" s="165">
        <f t="shared" si="247"/>
        <v>1</v>
      </c>
      <c r="DV216" s="165">
        <f t="shared" si="248"/>
        <v>1</v>
      </c>
      <c r="DW216" s="165">
        <f t="shared" si="249"/>
        <v>1</v>
      </c>
      <c r="DX216" s="165">
        <f t="shared" si="250"/>
        <v>1</v>
      </c>
      <c r="DY216" s="165">
        <f t="shared" si="251"/>
        <v>1</v>
      </c>
      <c r="DZ216" s="165">
        <f t="shared" si="252"/>
        <v>1</v>
      </c>
      <c r="EA216" s="165">
        <f t="shared" si="253"/>
        <v>1</v>
      </c>
      <c r="EB216" s="165">
        <f t="shared" si="254"/>
        <v>1</v>
      </c>
      <c r="EC216" s="165">
        <f t="shared" si="255"/>
        <v>1</v>
      </c>
      <c r="ED216" s="165">
        <f t="shared" si="256"/>
        <v>1</v>
      </c>
      <c r="EE216" s="165">
        <f t="shared" si="257"/>
        <v>1</v>
      </c>
      <c r="EF216" s="165">
        <f t="shared" si="258"/>
        <v>1</v>
      </c>
      <c r="EG216" s="165">
        <f t="shared" si="259"/>
        <v>1</v>
      </c>
      <c r="EH216" s="165">
        <f t="shared" si="260"/>
        <v>1</v>
      </c>
      <c r="EI216" s="165">
        <f t="shared" si="261"/>
        <v>1</v>
      </c>
      <c r="EJ216" s="165">
        <f t="shared" si="262"/>
        <v>1</v>
      </c>
      <c r="EK216" s="165">
        <f t="shared" si="263"/>
        <v>1</v>
      </c>
      <c r="EL216" s="165">
        <f t="shared" si="264"/>
        <v>1</v>
      </c>
      <c r="EM216" s="165">
        <f t="shared" si="265"/>
        <v>1</v>
      </c>
      <c r="EN216" s="165">
        <f t="shared" si="266"/>
        <v>1</v>
      </c>
      <c r="EO216" s="165">
        <f t="shared" si="267"/>
        <v>1</v>
      </c>
      <c r="EP216" s="165">
        <f t="shared" si="268"/>
        <v>1</v>
      </c>
      <c r="EQ216" s="165">
        <f t="shared" si="269"/>
        <v>1</v>
      </c>
      <c r="ER216" s="165">
        <f t="shared" si="270"/>
        <v>1</v>
      </c>
      <c r="ES216" s="165">
        <f t="shared" si="271"/>
        <v>1</v>
      </c>
      <c r="ET216" s="147"/>
      <c r="EU216" s="147"/>
      <c r="EV216" s="147"/>
      <c r="EW216" s="147"/>
      <c r="EX216" s="147"/>
      <c r="EY216" s="147"/>
      <c r="EZ216" s="147"/>
      <c r="FA216" s="147"/>
      <c r="FB216" s="147"/>
      <c r="FC216" s="147"/>
      <c r="FD216" s="147"/>
      <c r="FE216" s="147"/>
      <c r="FF216" s="147"/>
      <c r="FG216" s="147"/>
      <c r="FH216" s="147"/>
      <c r="FI216" s="147"/>
      <c r="FJ216" s="147"/>
      <c r="FK216" s="147"/>
      <c r="FL216" s="147"/>
      <c r="FM216" s="147"/>
      <c r="FN216" s="147"/>
      <c r="FO216" s="147"/>
      <c r="FP216" s="147"/>
      <c r="FQ216" s="147"/>
      <c r="FR216" s="147"/>
      <c r="FS216" s="147"/>
      <c r="FT216" s="147"/>
      <c r="FU216" s="147"/>
      <c r="FV216" s="147"/>
      <c r="FW216" s="147"/>
      <c r="FX216" s="147"/>
      <c r="FY216" s="147"/>
      <c r="FZ216" s="147"/>
      <c r="GA216" s="147"/>
      <c r="GB216" s="147"/>
      <c r="GC216" s="147"/>
      <c r="GD216" s="147"/>
      <c r="GE216" s="147"/>
      <c r="GF216" s="147"/>
      <c r="GG216" s="147"/>
    </row>
    <row r="217" spans="2:189">
      <c r="B217" s="148">
        <v>7</v>
      </c>
      <c r="C217" s="148" t="str">
        <f t="shared" si="126"/>
        <v>Large Tenant</v>
      </c>
      <c r="D217" s="148"/>
      <c r="E217" s="165">
        <f t="shared" si="127"/>
        <v>0.8</v>
      </c>
      <c r="F217" s="165">
        <f t="shared" si="128"/>
        <v>0.75</v>
      </c>
      <c r="G217" s="165">
        <f t="shared" si="129"/>
        <v>0.7</v>
      </c>
      <c r="H217" s="165">
        <f t="shared" si="130"/>
        <v>0.83</v>
      </c>
      <c r="I217" s="165">
        <f t="shared" si="131"/>
        <v>0.84</v>
      </c>
      <c r="J217" s="165">
        <f t="shared" si="132"/>
        <v>0.85</v>
      </c>
      <c r="K217" s="165">
        <f t="shared" si="133"/>
        <v>0.86</v>
      </c>
      <c r="L217" s="165">
        <f t="shared" si="134"/>
        <v>0.87</v>
      </c>
      <c r="M217" s="165">
        <f t="shared" si="135"/>
        <v>0.88</v>
      </c>
      <c r="N217" s="165">
        <f t="shared" si="136"/>
        <v>0.89</v>
      </c>
      <c r="O217" s="165">
        <f t="shared" si="137"/>
        <v>0.9</v>
      </c>
      <c r="P217" s="165">
        <f t="shared" si="138"/>
        <v>0.91</v>
      </c>
      <c r="Q217" s="165">
        <f t="shared" si="139"/>
        <v>0.91</v>
      </c>
      <c r="R217" s="165">
        <f t="shared" si="140"/>
        <v>0.91</v>
      </c>
      <c r="S217" s="165">
        <f t="shared" si="141"/>
        <v>0.91</v>
      </c>
      <c r="T217" s="165">
        <f t="shared" si="142"/>
        <v>0.91</v>
      </c>
      <c r="U217" s="165">
        <f t="shared" si="143"/>
        <v>0.91</v>
      </c>
      <c r="V217" s="165">
        <f t="shared" si="144"/>
        <v>0.91</v>
      </c>
      <c r="W217" s="165">
        <f t="shared" si="145"/>
        <v>0.91</v>
      </c>
      <c r="X217" s="165">
        <f t="shared" si="146"/>
        <v>0.91</v>
      </c>
      <c r="Y217" s="165">
        <f t="shared" si="147"/>
        <v>0.91</v>
      </c>
      <c r="Z217" s="165">
        <f t="shared" si="148"/>
        <v>0.91</v>
      </c>
      <c r="AA217" s="165">
        <f t="shared" si="149"/>
        <v>0.91</v>
      </c>
      <c r="AB217" s="165">
        <f t="shared" si="150"/>
        <v>0.91</v>
      </c>
      <c r="AC217" s="165">
        <f t="shared" si="151"/>
        <v>0.92</v>
      </c>
      <c r="AD217" s="165">
        <f t="shared" si="152"/>
        <v>0.92</v>
      </c>
      <c r="AE217" s="165">
        <f t="shared" si="153"/>
        <v>0.92</v>
      </c>
      <c r="AF217" s="165">
        <f t="shared" si="154"/>
        <v>0.92</v>
      </c>
      <c r="AG217" s="165">
        <f t="shared" si="155"/>
        <v>0.92</v>
      </c>
      <c r="AH217" s="165">
        <f t="shared" si="156"/>
        <v>0.92</v>
      </c>
      <c r="AI217" s="165">
        <f t="shared" si="157"/>
        <v>0.92</v>
      </c>
      <c r="AJ217" s="165">
        <f t="shared" si="158"/>
        <v>0.92</v>
      </c>
      <c r="AK217" s="165">
        <f t="shared" si="159"/>
        <v>0.92</v>
      </c>
      <c r="AL217" s="165">
        <f t="shared" si="160"/>
        <v>0.92</v>
      </c>
      <c r="AM217" s="165">
        <f t="shared" si="161"/>
        <v>0.92</v>
      </c>
      <c r="AN217" s="165">
        <f t="shared" si="162"/>
        <v>0.92</v>
      </c>
      <c r="AO217" s="165">
        <f t="shared" si="163"/>
        <v>0.93</v>
      </c>
      <c r="AP217" s="165">
        <f t="shared" si="164"/>
        <v>0.93</v>
      </c>
      <c r="AQ217" s="165">
        <f t="shared" si="165"/>
        <v>0.93</v>
      </c>
      <c r="AR217" s="165">
        <f t="shared" si="166"/>
        <v>0.93</v>
      </c>
      <c r="AS217" s="165">
        <f t="shared" si="167"/>
        <v>0.93</v>
      </c>
      <c r="AT217" s="165">
        <f t="shared" si="168"/>
        <v>0.93</v>
      </c>
      <c r="AU217" s="165">
        <f t="shared" si="169"/>
        <v>0.93</v>
      </c>
      <c r="AV217" s="165">
        <f t="shared" si="170"/>
        <v>0.93</v>
      </c>
      <c r="AW217" s="165">
        <f t="shared" si="171"/>
        <v>0.93</v>
      </c>
      <c r="AX217" s="165">
        <f t="shared" si="172"/>
        <v>0.93</v>
      </c>
      <c r="AY217" s="165">
        <f t="shared" si="173"/>
        <v>0.93</v>
      </c>
      <c r="AZ217" s="165">
        <f t="shared" si="174"/>
        <v>0.93</v>
      </c>
      <c r="BA217" s="165">
        <f t="shared" si="175"/>
        <v>0.94</v>
      </c>
      <c r="BB217" s="165">
        <f t="shared" si="176"/>
        <v>0.94</v>
      </c>
      <c r="BC217" s="165">
        <f t="shared" si="177"/>
        <v>0.94</v>
      </c>
      <c r="BD217" s="165">
        <f t="shared" si="178"/>
        <v>0.94</v>
      </c>
      <c r="BE217" s="165">
        <f t="shared" si="179"/>
        <v>0.94</v>
      </c>
      <c r="BF217" s="165">
        <f t="shared" si="180"/>
        <v>0.94</v>
      </c>
      <c r="BG217" s="165">
        <f t="shared" si="181"/>
        <v>0.94</v>
      </c>
      <c r="BH217" s="165">
        <f t="shared" si="182"/>
        <v>0.94</v>
      </c>
      <c r="BI217" s="165">
        <f t="shared" si="183"/>
        <v>0.94</v>
      </c>
      <c r="BJ217" s="165">
        <f t="shared" si="184"/>
        <v>0.94</v>
      </c>
      <c r="BK217" s="165">
        <f t="shared" si="185"/>
        <v>0.94</v>
      </c>
      <c r="BL217" s="165">
        <f t="shared" si="186"/>
        <v>0.94</v>
      </c>
      <c r="BM217" s="165">
        <f t="shared" si="187"/>
        <v>0.94</v>
      </c>
      <c r="BN217" s="165">
        <f t="shared" si="188"/>
        <v>0.94</v>
      </c>
      <c r="BO217" s="165">
        <f t="shared" si="189"/>
        <v>0.94</v>
      </c>
      <c r="BP217" s="165">
        <f t="shared" si="190"/>
        <v>0.94</v>
      </c>
      <c r="BQ217" s="165">
        <f t="shared" si="191"/>
        <v>0.94</v>
      </c>
      <c r="BR217" s="165">
        <f t="shared" si="192"/>
        <v>0.94</v>
      </c>
      <c r="BS217" s="165">
        <f t="shared" si="193"/>
        <v>0.94</v>
      </c>
      <c r="BT217" s="165">
        <f t="shared" si="194"/>
        <v>0.94</v>
      </c>
      <c r="BU217" s="165">
        <f t="shared" si="195"/>
        <v>0.94</v>
      </c>
      <c r="BV217" s="165">
        <f t="shared" si="196"/>
        <v>0.94</v>
      </c>
      <c r="BW217" s="165">
        <f t="shared" si="197"/>
        <v>0.94</v>
      </c>
      <c r="BX217" s="165">
        <f t="shared" si="198"/>
        <v>0.94</v>
      </c>
      <c r="BY217" s="165">
        <f t="shared" si="199"/>
        <v>0.94</v>
      </c>
      <c r="BZ217" s="165">
        <f t="shared" si="200"/>
        <v>0.94</v>
      </c>
      <c r="CA217" s="165">
        <f t="shared" si="201"/>
        <v>0.94</v>
      </c>
      <c r="CB217" s="165">
        <f t="shared" si="202"/>
        <v>0.94</v>
      </c>
      <c r="CC217" s="165">
        <f t="shared" si="203"/>
        <v>0.94</v>
      </c>
      <c r="CD217" s="165">
        <f t="shared" si="204"/>
        <v>0.94</v>
      </c>
      <c r="CE217" s="165">
        <f t="shared" si="205"/>
        <v>0.94</v>
      </c>
      <c r="CF217" s="165">
        <f t="shared" si="206"/>
        <v>0.94</v>
      </c>
      <c r="CG217" s="165">
        <f t="shared" si="207"/>
        <v>0.94</v>
      </c>
      <c r="CH217" s="165">
        <f t="shared" si="208"/>
        <v>0.94</v>
      </c>
      <c r="CI217" s="165">
        <f t="shared" si="209"/>
        <v>0.94</v>
      </c>
      <c r="CJ217" s="165">
        <f t="shared" si="210"/>
        <v>0.94</v>
      </c>
      <c r="CK217" s="165">
        <f t="shared" si="211"/>
        <v>0.94</v>
      </c>
      <c r="CL217" s="165">
        <f t="shared" si="212"/>
        <v>0.94</v>
      </c>
      <c r="CM217" s="165">
        <f t="shared" si="213"/>
        <v>0.94</v>
      </c>
      <c r="CN217" s="165">
        <f t="shared" si="214"/>
        <v>0.94</v>
      </c>
      <c r="CO217" s="165">
        <f t="shared" si="215"/>
        <v>0.94</v>
      </c>
      <c r="CP217" s="165">
        <f t="shared" si="216"/>
        <v>0.94</v>
      </c>
      <c r="CQ217" s="165">
        <f t="shared" si="217"/>
        <v>0.94</v>
      </c>
      <c r="CR217" s="165">
        <f t="shared" si="218"/>
        <v>0.94</v>
      </c>
      <c r="CS217" s="165">
        <f t="shared" si="219"/>
        <v>0.94</v>
      </c>
      <c r="CT217" s="165">
        <f t="shared" si="220"/>
        <v>0.94</v>
      </c>
      <c r="CU217" s="165">
        <f t="shared" si="221"/>
        <v>0.94</v>
      </c>
      <c r="CV217" s="165">
        <f t="shared" si="222"/>
        <v>0.94</v>
      </c>
      <c r="CW217" s="165">
        <f t="shared" si="223"/>
        <v>0.94</v>
      </c>
      <c r="CX217" s="165">
        <f t="shared" si="224"/>
        <v>0.94</v>
      </c>
      <c r="CY217" s="165">
        <f t="shared" si="225"/>
        <v>0.94</v>
      </c>
      <c r="CZ217" s="165">
        <f t="shared" si="226"/>
        <v>0.94</v>
      </c>
      <c r="DA217" s="165">
        <f t="shared" si="227"/>
        <v>0.94</v>
      </c>
      <c r="DB217" s="165">
        <f t="shared" si="228"/>
        <v>0.94</v>
      </c>
      <c r="DC217" s="165">
        <f t="shared" si="229"/>
        <v>0.94</v>
      </c>
      <c r="DD217" s="165">
        <f t="shared" si="230"/>
        <v>0.94</v>
      </c>
      <c r="DE217" s="165">
        <f t="shared" si="231"/>
        <v>0.94</v>
      </c>
      <c r="DF217" s="165">
        <f t="shared" si="232"/>
        <v>0.94</v>
      </c>
      <c r="DG217" s="165">
        <f t="shared" si="233"/>
        <v>0.94</v>
      </c>
      <c r="DH217" s="165">
        <f t="shared" si="234"/>
        <v>0.94</v>
      </c>
      <c r="DI217" s="165">
        <f t="shared" si="235"/>
        <v>0.94</v>
      </c>
      <c r="DJ217" s="165">
        <f t="shared" si="236"/>
        <v>0.94</v>
      </c>
      <c r="DK217" s="165">
        <f t="shared" si="237"/>
        <v>0.94</v>
      </c>
      <c r="DL217" s="165">
        <f t="shared" si="238"/>
        <v>0.94</v>
      </c>
      <c r="DM217" s="165">
        <f t="shared" si="239"/>
        <v>0.94</v>
      </c>
      <c r="DN217" s="165">
        <f t="shared" si="240"/>
        <v>0.94</v>
      </c>
      <c r="DO217" s="165">
        <f t="shared" si="241"/>
        <v>0.94</v>
      </c>
      <c r="DP217" s="165">
        <f t="shared" si="242"/>
        <v>0.94</v>
      </c>
      <c r="DQ217" s="165">
        <f t="shared" si="243"/>
        <v>0.94</v>
      </c>
      <c r="DR217" s="165">
        <f t="shared" si="244"/>
        <v>0.94</v>
      </c>
      <c r="DS217" s="165">
        <f t="shared" si="245"/>
        <v>0.94</v>
      </c>
      <c r="DT217" s="165">
        <f t="shared" si="246"/>
        <v>0.94</v>
      </c>
      <c r="DU217" s="165">
        <f t="shared" si="247"/>
        <v>0.94</v>
      </c>
      <c r="DV217" s="165">
        <f t="shared" si="248"/>
        <v>0.94</v>
      </c>
      <c r="DW217" s="165">
        <f t="shared" si="249"/>
        <v>0.94</v>
      </c>
      <c r="DX217" s="165">
        <f t="shared" si="250"/>
        <v>0.94</v>
      </c>
      <c r="DY217" s="165">
        <f t="shared" si="251"/>
        <v>0.94</v>
      </c>
      <c r="DZ217" s="165">
        <f t="shared" si="252"/>
        <v>0.94</v>
      </c>
      <c r="EA217" s="165">
        <f t="shared" si="253"/>
        <v>0.94</v>
      </c>
      <c r="EB217" s="165">
        <f t="shared" si="254"/>
        <v>0.94</v>
      </c>
      <c r="EC217" s="165">
        <f t="shared" si="255"/>
        <v>0.94</v>
      </c>
      <c r="ED217" s="165">
        <f t="shared" si="256"/>
        <v>0.94</v>
      </c>
      <c r="EE217" s="165">
        <f t="shared" si="257"/>
        <v>0.94</v>
      </c>
      <c r="EF217" s="165">
        <f t="shared" si="258"/>
        <v>0.94</v>
      </c>
      <c r="EG217" s="165">
        <f t="shared" si="259"/>
        <v>0.94</v>
      </c>
      <c r="EH217" s="165">
        <f t="shared" si="260"/>
        <v>0.94</v>
      </c>
      <c r="EI217" s="165">
        <f t="shared" si="261"/>
        <v>0.94</v>
      </c>
      <c r="EJ217" s="165">
        <f t="shared" si="262"/>
        <v>0.94</v>
      </c>
      <c r="EK217" s="165">
        <f t="shared" si="263"/>
        <v>0.94</v>
      </c>
      <c r="EL217" s="165">
        <f t="shared" si="264"/>
        <v>0.94</v>
      </c>
      <c r="EM217" s="165">
        <f t="shared" si="265"/>
        <v>0.94</v>
      </c>
      <c r="EN217" s="165">
        <f t="shared" si="266"/>
        <v>0.94</v>
      </c>
      <c r="EO217" s="165">
        <f t="shared" si="267"/>
        <v>0.94</v>
      </c>
      <c r="EP217" s="165">
        <f t="shared" si="268"/>
        <v>0.94</v>
      </c>
      <c r="EQ217" s="165">
        <f t="shared" si="269"/>
        <v>0.94</v>
      </c>
      <c r="ER217" s="165">
        <f t="shared" si="270"/>
        <v>0.94</v>
      </c>
      <c r="ES217" s="165">
        <f t="shared" si="271"/>
        <v>0.94</v>
      </c>
      <c r="ET217" s="147"/>
      <c r="EU217" s="147"/>
      <c r="EV217" s="147"/>
      <c r="EW217" s="147"/>
      <c r="EX217" s="147"/>
      <c r="EY217" s="147"/>
      <c r="EZ217" s="147"/>
      <c r="FA217" s="147"/>
      <c r="FB217" s="147"/>
      <c r="FC217" s="147"/>
      <c r="FD217" s="147"/>
      <c r="FE217" s="147"/>
      <c r="FF217" s="147"/>
      <c r="FG217" s="147"/>
      <c r="FH217" s="147"/>
      <c r="FI217" s="147"/>
      <c r="FJ217" s="147"/>
      <c r="FK217" s="147"/>
      <c r="FL217" s="147"/>
      <c r="FM217" s="147"/>
      <c r="FN217" s="147"/>
      <c r="FO217" s="147"/>
      <c r="FP217" s="147"/>
      <c r="FQ217" s="147"/>
      <c r="FR217" s="147"/>
      <c r="FS217" s="147"/>
      <c r="FT217" s="147"/>
      <c r="FU217" s="147"/>
      <c r="FV217" s="147"/>
      <c r="FW217" s="147"/>
      <c r="FX217" s="147"/>
      <c r="FY217" s="147"/>
      <c r="FZ217" s="147"/>
      <c r="GA217" s="147"/>
      <c r="GB217" s="147"/>
      <c r="GC217" s="147"/>
      <c r="GD217" s="147"/>
      <c r="GE217" s="147"/>
      <c r="GF217" s="147"/>
      <c r="GG217" s="147"/>
    </row>
    <row r="218" spans="2:189">
      <c r="B218" s="148">
        <v>8</v>
      </c>
      <c r="C218" s="148" t="str">
        <f t="shared" si="126"/>
        <v>Large Tenant</v>
      </c>
      <c r="D218" s="148"/>
      <c r="E218" s="165">
        <f t="shared" si="127"/>
        <v>0.8</v>
      </c>
      <c r="F218" s="165">
        <f t="shared" si="128"/>
        <v>0.75</v>
      </c>
      <c r="G218" s="165">
        <f t="shared" si="129"/>
        <v>0.7</v>
      </c>
      <c r="H218" s="165">
        <f t="shared" si="130"/>
        <v>0.83</v>
      </c>
      <c r="I218" s="165">
        <f t="shared" si="131"/>
        <v>0.84</v>
      </c>
      <c r="J218" s="165">
        <f t="shared" si="132"/>
        <v>0.85</v>
      </c>
      <c r="K218" s="165">
        <f t="shared" si="133"/>
        <v>0.86</v>
      </c>
      <c r="L218" s="165">
        <f t="shared" si="134"/>
        <v>0.87</v>
      </c>
      <c r="M218" s="165">
        <f t="shared" si="135"/>
        <v>0.88</v>
      </c>
      <c r="N218" s="165">
        <f t="shared" si="136"/>
        <v>0.89</v>
      </c>
      <c r="O218" s="165">
        <f t="shared" si="137"/>
        <v>0.9</v>
      </c>
      <c r="P218" s="165">
        <f t="shared" si="138"/>
        <v>0.91</v>
      </c>
      <c r="Q218" s="165">
        <f t="shared" si="139"/>
        <v>0.91</v>
      </c>
      <c r="R218" s="165">
        <f t="shared" si="140"/>
        <v>0.91</v>
      </c>
      <c r="S218" s="165">
        <f t="shared" si="141"/>
        <v>0.91</v>
      </c>
      <c r="T218" s="165">
        <f t="shared" si="142"/>
        <v>0.91</v>
      </c>
      <c r="U218" s="165">
        <f t="shared" si="143"/>
        <v>0.91</v>
      </c>
      <c r="V218" s="165">
        <f t="shared" si="144"/>
        <v>0.91</v>
      </c>
      <c r="W218" s="165">
        <f t="shared" si="145"/>
        <v>0.91</v>
      </c>
      <c r="X218" s="165">
        <f t="shared" si="146"/>
        <v>0.91</v>
      </c>
      <c r="Y218" s="165">
        <f t="shared" si="147"/>
        <v>0.91</v>
      </c>
      <c r="Z218" s="165">
        <f t="shared" si="148"/>
        <v>0.91</v>
      </c>
      <c r="AA218" s="165">
        <f t="shared" si="149"/>
        <v>0.91</v>
      </c>
      <c r="AB218" s="165">
        <f t="shared" si="150"/>
        <v>0.91</v>
      </c>
      <c r="AC218" s="165">
        <f t="shared" si="151"/>
        <v>0.92</v>
      </c>
      <c r="AD218" s="165">
        <f t="shared" si="152"/>
        <v>0.92</v>
      </c>
      <c r="AE218" s="165">
        <f t="shared" si="153"/>
        <v>0.92</v>
      </c>
      <c r="AF218" s="165">
        <f t="shared" si="154"/>
        <v>0.92</v>
      </c>
      <c r="AG218" s="165">
        <f t="shared" si="155"/>
        <v>0.92</v>
      </c>
      <c r="AH218" s="165">
        <f t="shared" si="156"/>
        <v>0.92</v>
      </c>
      <c r="AI218" s="165">
        <f t="shared" si="157"/>
        <v>0.92</v>
      </c>
      <c r="AJ218" s="165">
        <f t="shared" si="158"/>
        <v>0.92</v>
      </c>
      <c r="AK218" s="165">
        <f t="shared" si="159"/>
        <v>0.92</v>
      </c>
      <c r="AL218" s="165">
        <f t="shared" si="160"/>
        <v>0.92</v>
      </c>
      <c r="AM218" s="165">
        <f t="shared" si="161"/>
        <v>0.92</v>
      </c>
      <c r="AN218" s="165">
        <f t="shared" si="162"/>
        <v>0.92</v>
      </c>
      <c r="AO218" s="165">
        <f t="shared" si="163"/>
        <v>0.93</v>
      </c>
      <c r="AP218" s="165">
        <f t="shared" si="164"/>
        <v>0.93</v>
      </c>
      <c r="AQ218" s="165">
        <f t="shared" si="165"/>
        <v>0.93</v>
      </c>
      <c r="AR218" s="165">
        <f t="shared" si="166"/>
        <v>0.93</v>
      </c>
      <c r="AS218" s="165">
        <f t="shared" si="167"/>
        <v>0.93</v>
      </c>
      <c r="AT218" s="165">
        <f t="shared" si="168"/>
        <v>0.93</v>
      </c>
      <c r="AU218" s="165">
        <f t="shared" si="169"/>
        <v>0.93</v>
      </c>
      <c r="AV218" s="165">
        <f t="shared" si="170"/>
        <v>0.93</v>
      </c>
      <c r="AW218" s="165">
        <f t="shared" si="171"/>
        <v>0.93</v>
      </c>
      <c r="AX218" s="165">
        <f t="shared" si="172"/>
        <v>0.93</v>
      </c>
      <c r="AY218" s="165">
        <f t="shared" si="173"/>
        <v>0.93</v>
      </c>
      <c r="AZ218" s="165">
        <f t="shared" si="174"/>
        <v>0.93</v>
      </c>
      <c r="BA218" s="165">
        <f t="shared" si="175"/>
        <v>0.94</v>
      </c>
      <c r="BB218" s="165">
        <f t="shared" si="176"/>
        <v>0.94</v>
      </c>
      <c r="BC218" s="165">
        <f t="shared" si="177"/>
        <v>0.94</v>
      </c>
      <c r="BD218" s="165">
        <f t="shared" si="178"/>
        <v>0.94</v>
      </c>
      <c r="BE218" s="165">
        <f t="shared" si="179"/>
        <v>0.94</v>
      </c>
      <c r="BF218" s="165">
        <f t="shared" si="180"/>
        <v>0.94</v>
      </c>
      <c r="BG218" s="165">
        <f t="shared" si="181"/>
        <v>0.94</v>
      </c>
      <c r="BH218" s="165">
        <f t="shared" si="182"/>
        <v>0.94</v>
      </c>
      <c r="BI218" s="165">
        <f t="shared" si="183"/>
        <v>0.94</v>
      </c>
      <c r="BJ218" s="165">
        <f t="shared" si="184"/>
        <v>0.94</v>
      </c>
      <c r="BK218" s="165">
        <f t="shared" si="185"/>
        <v>0.94</v>
      </c>
      <c r="BL218" s="165">
        <f t="shared" si="186"/>
        <v>0.94</v>
      </c>
      <c r="BM218" s="165">
        <f t="shared" si="187"/>
        <v>0.94</v>
      </c>
      <c r="BN218" s="165">
        <f t="shared" si="188"/>
        <v>0.94</v>
      </c>
      <c r="BO218" s="165">
        <f t="shared" si="189"/>
        <v>0.94</v>
      </c>
      <c r="BP218" s="165">
        <f t="shared" si="190"/>
        <v>0.94</v>
      </c>
      <c r="BQ218" s="165">
        <f t="shared" si="191"/>
        <v>0.94</v>
      </c>
      <c r="BR218" s="165">
        <f t="shared" si="192"/>
        <v>0.94</v>
      </c>
      <c r="BS218" s="165">
        <f t="shared" si="193"/>
        <v>0.94</v>
      </c>
      <c r="BT218" s="165">
        <f t="shared" si="194"/>
        <v>0.94</v>
      </c>
      <c r="BU218" s="165">
        <f t="shared" si="195"/>
        <v>0.94</v>
      </c>
      <c r="BV218" s="165">
        <f t="shared" si="196"/>
        <v>0.94</v>
      </c>
      <c r="BW218" s="165">
        <f t="shared" si="197"/>
        <v>0.94</v>
      </c>
      <c r="BX218" s="165">
        <f t="shared" si="198"/>
        <v>0.94</v>
      </c>
      <c r="BY218" s="165">
        <f t="shared" si="199"/>
        <v>0.94</v>
      </c>
      <c r="BZ218" s="165">
        <f t="shared" si="200"/>
        <v>0.94</v>
      </c>
      <c r="CA218" s="165">
        <f t="shared" si="201"/>
        <v>0.94</v>
      </c>
      <c r="CB218" s="165">
        <f t="shared" si="202"/>
        <v>0.94</v>
      </c>
      <c r="CC218" s="165">
        <f t="shared" si="203"/>
        <v>0.94</v>
      </c>
      <c r="CD218" s="165">
        <f t="shared" si="204"/>
        <v>0.94</v>
      </c>
      <c r="CE218" s="165">
        <f t="shared" si="205"/>
        <v>0.94</v>
      </c>
      <c r="CF218" s="165">
        <f t="shared" si="206"/>
        <v>0.94</v>
      </c>
      <c r="CG218" s="165">
        <f t="shared" si="207"/>
        <v>0.94</v>
      </c>
      <c r="CH218" s="165">
        <f t="shared" si="208"/>
        <v>0.94</v>
      </c>
      <c r="CI218" s="165">
        <f t="shared" si="209"/>
        <v>0.94</v>
      </c>
      <c r="CJ218" s="165">
        <f t="shared" si="210"/>
        <v>0.94</v>
      </c>
      <c r="CK218" s="165">
        <f t="shared" si="211"/>
        <v>0.94</v>
      </c>
      <c r="CL218" s="165">
        <f t="shared" si="212"/>
        <v>0.94</v>
      </c>
      <c r="CM218" s="165">
        <f t="shared" si="213"/>
        <v>0.94</v>
      </c>
      <c r="CN218" s="165">
        <f t="shared" si="214"/>
        <v>0.94</v>
      </c>
      <c r="CO218" s="165">
        <f t="shared" si="215"/>
        <v>0.94</v>
      </c>
      <c r="CP218" s="165">
        <f t="shared" si="216"/>
        <v>0.94</v>
      </c>
      <c r="CQ218" s="165">
        <f t="shared" si="217"/>
        <v>0.94</v>
      </c>
      <c r="CR218" s="165">
        <f t="shared" si="218"/>
        <v>0.94</v>
      </c>
      <c r="CS218" s="165">
        <f t="shared" si="219"/>
        <v>0.94</v>
      </c>
      <c r="CT218" s="165">
        <f t="shared" si="220"/>
        <v>0.94</v>
      </c>
      <c r="CU218" s="165">
        <f t="shared" si="221"/>
        <v>0.94</v>
      </c>
      <c r="CV218" s="165">
        <f t="shared" si="222"/>
        <v>0.94</v>
      </c>
      <c r="CW218" s="165">
        <f t="shared" si="223"/>
        <v>0.94</v>
      </c>
      <c r="CX218" s="165">
        <f t="shared" si="224"/>
        <v>0.94</v>
      </c>
      <c r="CY218" s="165">
        <f t="shared" si="225"/>
        <v>0.94</v>
      </c>
      <c r="CZ218" s="165">
        <f t="shared" si="226"/>
        <v>0.94</v>
      </c>
      <c r="DA218" s="165">
        <f t="shared" si="227"/>
        <v>0.94</v>
      </c>
      <c r="DB218" s="165">
        <f t="shared" si="228"/>
        <v>0.94</v>
      </c>
      <c r="DC218" s="165">
        <f t="shared" si="229"/>
        <v>0.94</v>
      </c>
      <c r="DD218" s="165">
        <f t="shared" si="230"/>
        <v>0.94</v>
      </c>
      <c r="DE218" s="165">
        <f t="shared" si="231"/>
        <v>0.94</v>
      </c>
      <c r="DF218" s="165">
        <f t="shared" si="232"/>
        <v>0.94</v>
      </c>
      <c r="DG218" s="165">
        <f t="shared" si="233"/>
        <v>0.94</v>
      </c>
      <c r="DH218" s="165">
        <f t="shared" si="234"/>
        <v>0.94</v>
      </c>
      <c r="DI218" s="165">
        <f t="shared" si="235"/>
        <v>0.94</v>
      </c>
      <c r="DJ218" s="165">
        <f t="shared" si="236"/>
        <v>0.94</v>
      </c>
      <c r="DK218" s="165">
        <f t="shared" si="237"/>
        <v>0.94</v>
      </c>
      <c r="DL218" s="165">
        <f t="shared" si="238"/>
        <v>0.94</v>
      </c>
      <c r="DM218" s="165">
        <f t="shared" si="239"/>
        <v>0.94</v>
      </c>
      <c r="DN218" s="165">
        <f t="shared" si="240"/>
        <v>0.94</v>
      </c>
      <c r="DO218" s="165">
        <f t="shared" si="241"/>
        <v>0.94</v>
      </c>
      <c r="DP218" s="165">
        <f t="shared" si="242"/>
        <v>0.94</v>
      </c>
      <c r="DQ218" s="165">
        <f t="shared" si="243"/>
        <v>0.94</v>
      </c>
      <c r="DR218" s="165">
        <f t="shared" si="244"/>
        <v>0.94</v>
      </c>
      <c r="DS218" s="165">
        <f t="shared" si="245"/>
        <v>0.94</v>
      </c>
      <c r="DT218" s="165">
        <f t="shared" si="246"/>
        <v>0.94</v>
      </c>
      <c r="DU218" s="165">
        <f t="shared" si="247"/>
        <v>0.94</v>
      </c>
      <c r="DV218" s="165">
        <f t="shared" si="248"/>
        <v>0.94</v>
      </c>
      <c r="DW218" s="165">
        <f t="shared" si="249"/>
        <v>0.94</v>
      </c>
      <c r="DX218" s="165">
        <f t="shared" si="250"/>
        <v>0.94</v>
      </c>
      <c r="DY218" s="165">
        <f t="shared" si="251"/>
        <v>0.94</v>
      </c>
      <c r="DZ218" s="165">
        <f t="shared" si="252"/>
        <v>0.94</v>
      </c>
      <c r="EA218" s="165">
        <f t="shared" si="253"/>
        <v>0.94</v>
      </c>
      <c r="EB218" s="165">
        <f t="shared" si="254"/>
        <v>0.94</v>
      </c>
      <c r="EC218" s="165">
        <f t="shared" si="255"/>
        <v>0.94</v>
      </c>
      <c r="ED218" s="165">
        <f t="shared" si="256"/>
        <v>0.94</v>
      </c>
      <c r="EE218" s="165">
        <f t="shared" si="257"/>
        <v>0.94</v>
      </c>
      <c r="EF218" s="165">
        <f t="shared" si="258"/>
        <v>0.94</v>
      </c>
      <c r="EG218" s="165">
        <f t="shared" si="259"/>
        <v>0.94</v>
      </c>
      <c r="EH218" s="165">
        <f t="shared" si="260"/>
        <v>0.94</v>
      </c>
      <c r="EI218" s="165">
        <f t="shared" si="261"/>
        <v>0.94</v>
      </c>
      <c r="EJ218" s="165">
        <f t="shared" si="262"/>
        <v>0.94</v>
      </c>
      <c r="EK218" s="165">
        <f t="shared" si="263"/>
        <v>0.94</v>
      </c>
      <c r="EL218" s="165">
        <f t="shared" si="264"/>
        <v>0.94</v>
      </c>
      <c r="EM218" s="165">
        <f t="shared" si="265"/>
        <v>0.94</v>
      </c>
      <c r="EN218" s="165">
        <f t="shared" si="266"/>
        <v>0.94</v>
      </c>
      <c r="EO218" s="165">
        <f t="shared" si="267"/>
        <v>0.94</v>
      </c>
      <c r="EP218" s="165">
        <f t="shared" si="268"/>
        <v>0.94</v>
      </c>
      <c r="EQ218" s="165">
        <f t="shared" si="269"/>
        <v>0.94</v>
      </c>
      <c r="ER218" s="165">
        <f t="shared" si="270"/>
        <v>0.94</v>
      </c>
      <c r="ES218" s="165">
        <f t="shared" si="271"/>
        <v>0.94</v>
      </c>
      <c r="ET218" s="147"/>
      <c r="EU218" s="147"/>
      <c r="EV218" s="147"/>
      <c r="EW218" s="147"/>
      <c r="EX218" s="147"/>
      <c r="EY218" s="147"/>
      <c r="EZ218" s="147"/>
      <c r="FA218" s="147"/>
      <c r="FB218" s="147"/>
      <c r="FC218" s="147"/>
      <c r="FD218" s="147"/>
      <c r="FE218" s="147"/>
      <c r="FF218" s="147"/>
      <c r="FG218" s="147"/>
      <c r="FH218" s="147"/>
      <c r="FI218" s="147"/>
      <c r="FJ218" s="147"/>
      <c r="FK218" s="147"/>
      <c r="FL218" s="147"/>
      <c r="FM218" s="147"/>
      <c r="FN218" s="147"/>
      <c r="FO218" s="147"/>
      <c r="FP218" s="147"/>
      <c r="FQ218" s="147"/>
      <c r="FR218" s="147"/>
      <c r="FS218" s="147"/>
      <c r="FT218" s="147"/>
      <c r="FU218" s="147"/>
      <c r="FV218" s="147"/>
      <c r="FW218" s="147"/>
      <c r="FX218" s="147"/>
      <c r="FY218" s="147"/>
      <c r="FZ218" s="147"/>
      <c r="GA218" s="147"/>
      <c r="GB218" s="147"/>
      <c r="GC218" s="147"/>
      <c r="GD218" s="147"/>
      <c r="GE218" s="147"/>
      <c r="GF218" s="147"/>
      <c r="GG218" s="147"/>
    </row>
    <row r="219" spans="2:189">
      <c r="B219" s="148">
        <v>9</v>
      </c>
      <c r="C219" s="148" t="str">
        <f t="shared" si="126"/>
        <v>Medium Tenant</v>
      </c>
      <c r="D219" s="148"/>
      <c r="E219" s="165">
        <f t="shared" si="127"/>
        <v>0.8</v>
      </c>
      <c r="F219" s="165">
        <f t="shared" si="128"/>
        <v>0.75</v>
      </c>
      <c r="G219" s="165">
        <f t="shared" si="129"/>
        <v>0.7</v>
      </c>
      <c r="H219" s="165">
        <f t="shared" si="130"/>
        <v>0.83</v>
      </c>
      <c r="I219" s="165">
        <f t="shared" si="131"/>
        <v>0.84</v>
      </c>
      <c r="J219" s="165">
        <f t="shared" si="132"/>
        <v>0.85</v>
      </c>
      <c r="K219" s="165">
        <f t="shared" si="133"/>
        <v>0.86</v>
      </c>
      <c r="L219" s="165">
        <f t="shared" si="134"/>
        <v>0.87</v>
      </c>
      <c r="M219" s="165">
        <f t="shared" si="135"/>
        <v>0.88</v>
      </c>
      <c r="N219" s="165">
        <f t="shared" si="136"/>
        <v>0.89</v>
      </c>
      <c r="O219" s="165">
        <f t="shared" si="137"/>
        <v>0.9</v>
      </c>
      <c r="P219" s="165">
        <f t="shared" si="138"/>
        <v>0.91</v>
      </c>
      <c r="Q219" s="165">
        <f t="shared" si="139"/>
        <v>0.91</v>
      </c>
      <c r="R219" s="165">
        <f t="shared" si="140"/>
        <v>0.91</v>
      </c>
      <c r="S219" s="165">
        <f t="shared" si="141"/>
        <v>0.91</v>
      </c>
      <c r="T219" s="165">
        <f t="shared" si="142"/>
        <v>0.91</v>
      </c>
      <c r="U219" s="165">
        <f t="shared" si="143"/>
        <v>0.91</v>
      </c>
      <c r="V219" s="165">
        <f t="shared" si="144"/>
        <v>0.91</v>
      </c>
      <c r="W219" s="165">
        <f t="shared" si="145"/>
        <v>0.91</v>
      </c>
      <c r="X219" s="165">
        <f t="shared" si="146"/>
        <v>0.91</v>
      </c>
      <c r="Y219" s="165">
        <f t="shared" si="147"/>
        <v>0.91</v>
      </c>
      <c r="Z219" s="165">
        <f t="shared" si="148"/>
        <v>0.91</v>
      </c>
      <c r="AA219" s="165">
        <f t="shared" si="149"/>
        <v>0.91</v>
      </c>
      <c r="AB219" s="165">
        <f t="shared" si="150"/>
        <v>0.91</v>
      </c>
      <c r="AC219" s="165">
        <f t="shared" si="151"/>
        <v>0.92</v>
      </c>
      <c r="AD219" s="165">
        <f t="shared" si="152"/>
        <v>0.92</v>
      </c>
      <c r="AE219" s="165">
        <f t="shared" si="153"/>
        <v>0.92</v>
      </c>
      <c r="AF219" s="165">
        <f t="shared" si="154"/>
        <v>0.92</v>
      </c>
      <c r="AG219" s="165">
        <f t="shared" si="155"/>
        <v>0.92</v>
      </c>
      <c r="AH219" s="165">
        <f t="shared" si="156"/>
        <v>0.92</v>
      </c>
      <c r="AI219" s="165">
        <f t="shared" si="157"/>
        <v>0.92</v>
      </c>
      <c r="AJ219" s="165">
        <f t="shared" si="158"/>
        <v>0.92</v>
      </c>
      <c r="AK219" s="165">
        <f t="shared" si="159"/>
        <v>0.92</v>
      </c>
      <c r="AL219" s="165">
        <f t="shared" si="160"/>
        <v>0.92</v>
      </c>
      <c r="AM219" s="165">
        <f t="shared" si="161"/>
        <v>0.92</v>
      </c>
      <c r="AN219" s="165">
        <f t="shared" si="162"/>
        <v>0.92</v>
      </c>
      <c r="AO219" s="165">
        <f t="shared" si="163"/>
        <v>0.93</v>
      </c>
      <c r="AP219" s="165">
        <f t="shared" si="164"/>
        <v>0.93</v>
      </c>
      <c r="AQ219" s="165">
        <f t="shared" si="165"/>
        <v>0.93</v>
      </c>
      <c r="AR219" s="165">
        <f t="shared" si="166"/>
        <v>0.93</v>
      </c>
      <c r="AS219" s="165">
        <f t="shared" si="167"/>
        <v>0.93</v>
      </c>
      <c r="AT219" s="165">
        <f t="shared" si="168"/>
        <v>0.93</v>
      </c>
      <c r="AU219" s="165">
        <f t="shared" si="169"/>
        <v>0.93</v>
      </c>
      <c r="AV219" s="165">
        <f t="shared" si="170"/>
        <v>0.93</v>
      </c>
      <c r="AW219" s="165">
        <f t="shared" si="171"/>
        <v>0.93</v>
      </c>
      <c r="AX219" s="165">
        <f t="shared" si="172"/>
        <v>0.93</v>
      </c>
      <c r="AY219" s="165">
        <f t="shared" si="173"/>
        <v>0.93</v>
      </c>
      <c r="AZ219" s="165">
        <f t="shared" si="174"/>
        <v>0.93</v>
      </c>
      <c r="BA219" s="165">
        <f t="shared" si="175"/>
        <v>0.94</v>
      </c>
      <c r="BB219" s="165">
        <f t="shared" si="176"/>
        <v>0.94</v>
      </c>
      <c r="BC219" s="165">
        <f t="shared" si="177"/>
        <v>0.94</v>
      </c>
      <c r="BD219" s="165">
        <f t="shared" si="178"/>
        <v>0.94</v>
      </c>
      <c r="BE219" s="165">
        <f t="shared" si="179"/>
        <v>0.94</v>
      </c>
      <c r="BF219" s="165">
        <f t="shared" si="180"/>
        <v>0.94</v>
      </c>
      <c r="BG219" s="165">
        <f t="shared" si="181"/>
        <v>0.94</v>
      </c>
      <c r="BH219" s="165">
        <f t="shared" si="182"/>
        <v>0.94</v>
      </c>
      <c r="BI219" s="165">
        <f t="shared" si="183"/>
        <v>0.94</v>
      </c>
      <c r="BJ219" s="165">
        <f t="shared" si="184"/>
        <v>0.94</v>
      </c>
      <c r="BK219" s="165">
        <f t="shared" si="185"/>
        <v>0.94</v>
      </c>
      <c r="BL219" s="165">
        <f t="shared" si="186"/>
        <v>0.94</v>
      </c>
      <c r="BM219" s="165">
        <f t="shared" si="187"/>
        <v>0.94</v>
      </c>
      <c r="BN219" s="165">
        <f t="shared" si="188"/>
        <v>0.94</v>
      </c>
      <c r="BO219" s="165">
        <f t="shared" si="189"/>
        <v>0.94</v>
      </c>
      <c r="BP219" s="165">
        <f t="shared" si="190"/>
        <v>0.94</v>
      </c>
      <c r="BQ219" s="165">
        <f t="shared" si="191"/>
        <v>0.94</v>
      </c>
      <c r="BR219" s="165">
        <f t="shared" si="192"/>
        <v>0.94</v>
      </c>
      <c r="BS219" s="165">
        <f t="shared" si="193"/>
        <v>0.94</v>
      </c>
      <c r="BT219" s="165">
        <f t="shared" si="194"/>
        <v>0.94</v>
      </c>
      <c r="BU219" s="165">
        <f t="shared" si="195"/>
        <v>0.94</v>
      </c>
      <c r="BV219" s="165">
        <f t="shared" si="196"/>
        <v>0.94</v>
      </c>
      <c r="BW219" s="165">
        <f t="shared" si="197"/>
        <v>0.94</v>
      </c>
      <c r="BX219" s="165">
        <f t="shared" si="198"/>
        <v>0.94</v>
      </c>
      <c r="BY219" s="165">
        <f t="shared" si="199"/>
        <v>0.94</v>
      </c>
      <c r="BZ219" s="165">
        <f t="shared" si="200"/>
        <v>0.94</v>
      </c>
      <c r="CA219" s="165">
        <f t="shared" si="201"/>
        <v>0.94</v>
      </c>
      <c r="CB219" s="165">
        <f t="shared" si="202"/>
        <v>0.94</v>
      </c>
      <c r="CC219" s="165">
        <f t="shared" si="203"/>
        <v>0.94</v>
      </c>
      <c r="CD219" s="165">
        <f t="shared" si="204"/>
        <v>0.94</v>
      </c>
      <c r="CE219" s="165">
        <f t="shared" si="205"/>
        <v>0.94</v>
      </c>
      <c r="CF219" s="165">
        <f t="shared" si="206"/>
        <v>0.94</v>
      </c>
      <c r="CG219" s="165">
        <f t="shared" si="207"/>
        <v>0.94</v>
      </c>
      <c r="CH219" s="165">
        <f t="shared" si="208"/>
        <v>0.94</v>
      </c>
      <c r="CI219" s="165">
        <f t="shared" si="209"/>
        <v>0.94</v>
      </c>
      <c r="CJ219" s="165">
        <f t="shared" si="210"/>
        <v>0.94</v>
      </c>
      <c r="CK219" s="165">
        <f t="shared" si="211"/>
        <v>0.94</v>
      </c>
      <c r="CL219" s="165">
        <f t="shared" si="212"/>
        <v>0.94</v>
      </c>
      <c r="CM219" s="165">
        <f t="shared" si="213"/>
        <v>0.94</v>
      </c>
      <c r="CN219" s="165">
        <f t="shared" si="214"/>
        <v>0.94</v>
      </c>
      <c r="CO219" s="165">
        <f t="shared" si="215"/>
        <v>0.94</v>
      </c>
      <c r="CP219" s="165">
        <f t="shared" si="216"/>
        <v>0.94</v>
      </c>
      <c r="CQ219" s="165">
        <f t="shared" si="217"/>
        <v>0.94</v>
      </c>
      <c r="CR219" s="165">
        <f t="shared" si="218"/>
        <v>0.94</v>
      </c>
      <c r="CS219" s="165">
        <f t="shared" si="219"/>
        <v>0.94</v>
      </c>
      <c r="CT219" s="165">
        <f t="shared" si="220"/>
        <v>0.94</v>
      </c>
      <c r="CU219" s="165">
        <f t="shared" si="221"/>
        <v>0.94</v>
      </c>
      <c r="CV219" s="165">
        <f t="shared" si="222"/>
        <v>0.94</v>
      </c>
      <c r="CW219" s="165">
        <f t="shared" si="223"/>
        <v>0.94</v>
      </c>
      <c r="CX219" s="165">
        <f t="shared" si="224"/>
        <v>0.94</v>
      </c>
      <c r="CY219" s="165">
        <f t="shared" si="225"/>
        <v>0.94</v>
      </c>
      <c r="CZ219" s="165">
        <f t="shared" si="226"/>
        <v>0.94</v>
      </c>
      <c r="DA219" s="165">
        <f t="shared" si="227"/>
        <v>0.94</v>
      </c>
      <c r="DB219" s="165">
        <f t="shared" si="228"/>
        <v>0.94</v>
      </c>
      <c r="DC219" s="165">
        <f t="shared" si="229"/>
        <v>0.94</v>
      </c>
      <c r="DD219" s="165">
        <f t="shared" si="230"/>
        <v>0.94</v>
      </c>
      <c r="DE219" s="165">
        <f t="shared" si="231"/>
        <v>0.94</v>
      </c>
      <c r="DF219" s="165">
        <f t="shared" si="232"/>
        <v>0.94</v>
      </c>
      <c r="DG219" s="165">
        <f t="shared" si="233"/>
        <v>0.94</v>
      </c>
      <c r="DH219" s="165">
        <f t="shared" si="234"/>
        <v>0.94</v>
      </c>
      <c r="DI219" s="165">
        <f t="shared" si="235"/>
        <v>0.94</v>
      </c>
      <c r="DJ219" s="165">
        <f t="shared" si="236"/>
        <v>0.94</v>
      </c>
      <c r="DK219" s="165">
        <f t="shared" si="237"/>
        <v>0.94</v>
      </c>
      <c r="DL219" s="165">
        <f t="shared" si="238"/>
        <v>0.94</v>
      </c>
      <c r="DM219" s="165">
        <f t="shared" si="239"/>
        <v>0.94</v>
      </c>
      <c r="DN219" s="165">
        <f t="shared" si="240"/>
        <v>0.94</v>
      </c>
      <c r="DO219" s="165">
        <f t="shared" si="241"/>
        <v>0.94</v>
      </c>
      <c r="DP219" s="165">
        <f t="shared" si="242"/>
        <v>0.94</v>
      </c>
      <c r="DQ219" s="165">
        <f t="shared" si="243"/>
        <v>0.94</v>
      </c>
      <c r="DR219" s="165">
        <f t="shared" si="244"/>
        <v>0.94</v>
      </c>
      <c r="DS219" s="165">
        <f t="shared" si="245"/>
        <v>0.94</v>
      </c>
      <c r="DT219" s="165">
        <f t="shared" si="246"/>
        <v>0.94</v>
      </c>
      <c r="DU219" s="165">
        <f t="shared" si="247"/>
        <v>0.94</v>
      </c>
      <c r="DV219" s="165">
        <f t="shared" si="248"/>
        <v>0.94</v>
      </c>
      <c r="DW219" s="165">
        <f t="shared" si="249"/>
        <v>0.94</v>
      </c>
      <c r="DX219" s="165">
        <f t="shared" si="250"/>
        <v>0.94</v>
      </c>
      <c r="DY219" s="165">
        <f t="shared" si="251"/>
        <v>0.94</v>
      </c>
      <c r="DZ219" s="165">
        <f t="shared" si="252"/>
        <v>0.94</v>
      </c>
      <c r="EA219" s="165">
        <f t="shared" si="253"/>
        <v>0.94</v>
      </c>
      <c r="EB219" s="165">
        <f t="shared" si="254"/>
        <v>0.94</v>
      </c>
      <c r="EC219" s="165">
        <f t="shared" si="255"/>
        <v>0.94</v>
      </c>
      <c r="ED219" s="165">
        <f t="shared" si="256"/>
        <v>0.94</v>
      </c>
      <c r="EE219" s="165">
        <f t="shared" si="257"/>
        <v>0.94</v>
      </c>
      <c r="EF219" s="165">
        <f t="shared" si="258"/>
        <v>0.94</v>
      </c>
      <c r="EG219" s="165">
        <f t="shared" si="259"/>
        <v>0.94</v>
      </c>
      <c r="EH219" s="165">
        <f t="shared" si="260"/>
        <v>0.94</v>
      </c>
      <c r="EI219" s="165">
        <f t="shared" si="261"/>
        <v>0.94</v>
      </c>
      <c r="EJ219" s="165">
        <f t="shared" si="262"/>
        <v>0.94</v>
      </c>
      <c r="EK219" s="165">
        <f t="shared" si="263"/>
        <v>0.94</v>
      </c>
      <c r="EL219" s="165">
        <f t="shared" si="264"/>
        <v>0.94</v>
      </c>
      <c r="EM219" s="165">
        <f t="shared" si="265"/>
        <v>0.94</v>
      </c>
      <c r="EN219" s="165">
        <f t="shared" si="266"/>
        <v>0.94</v>
      </c>
      <c r="EO219" s="165">
        <f t="shared" si="267"/>
        <v>0.94</v>
      </c>
      <c r="EP219" s="165">
        <f t="shared" si="268"/>
        <v>0.94</v>
      </c>
      <c r="EQ219" s="165">
        <f t="shared" si="269"/>
        <v>0.94</v>
      </c>
      <c r="ER219" s="165">
        <f t="shared" si="270"/>
        <v>0.94</v>
      </c>
      <c r="ES219" s="165">
        <f t="shared" si="271"/>
        <v>0.94</v>
      </c>
      <c r="ET219" s="147"/>
      <c r="EU219" s="147"/>
      <c r="EV219" s="147"/>
      <c r="EW219" s="147"/>
      <c r="EX219" s="147"/>
      <c r="EY219" s="147"/>
      <c r="EZ219" s="147"/>
      <c r="FA219" s="147"/>
      <c r="FB219" s="147"/>
      <c r="FC219" s="147"/>
      <c r="FD219" s="147"/>
      <c r="FE219" s="147"/>
      <c r="FF219" s="147"/>
      <c r="FG219" s="147"/>
      <c r="FH219" s="147"/>
      <c r="FI219" s="147"/>
      <c r="FJ219" s="147"/>
      <c r="FK219" s="147"/>
      <c r="FL219" s="147"/>
      <c r="FM219" s="147"/>
      <c r="FN219" s="147"/>
      <c r="FO219" s="147"/>
      <c r="FP219" s="147"/>
      <c r="FQ219" s="147"/>
      <c r="FR219" s="147"/>
      <c r="FS219" s="147"/>
      <c r="FT219" s="147"/>
      <c r="FU219" s="147"/>
      <c r="FV219" s="147"/>
      <c r="FW219" s="147"/>
      <c r="FX219" s="147"/>
      <c r="FY219" s="147"/>
      <c r="FZ219" s="147"/>
      <c r="GA219" s="147"/>
      <c r="GB219" s="147"/>
      <c r="GC219" s="147"/>
      <c r="GD219" s="147"/>
      <c r="GE219" s="147"/>
      <c r="GF219" s="147"/>
      <c r="GG219" s="147"/>
    </row>
    <row r="220" spans="2:189">
      <c r="B220" s="148">
        <v>10</v>
      </c>
      <c r="C220" s="148" t="str">
        <f t="shared" si="126"/>
        <v>Small Tenant</v>
      </c>
      <c r="D220" s="148"/>
      <c r="E220" s="165">
        <f t="shared" si="127"/>
        <v>0.8</v>
      </c>
      <c r="F220" s="165">
        <f t="shared" si="128"/>
        <v>0.75</v>
      </c>
      <c r="G220" s="165">
        <f t="shared" si="129"/>
        <v>0.7</v>
      </c>
      <c r="H220" s="165">
        <f t="shared" si="130"/>
        <v>0.83</v>
      </c>
      <c r="I220" s="165">
        <f t="shared" si="131"/>
        <v>0.84</v>
      </c>
      <c r="J220" s="165">
        <f t="shared" si="132"/>
        <v>0.85</v>
      </c>
      <c r="K220" s="165">
        <f t="shared" si="133"/>
        <v>0.86</v>
      </c>
      <c r="L220" s="165">
        <f t="shared" si="134"/>
        <v>0.87</v>
      </c>
      <c r="M220" s="165">
        <f t="shared" si="135"/>
        <v>0.88</v>
      </c>
      <c r="N220" s="165">
        <f t="shared" si="136"/>
        <v>0.89</v>
      </c>
      <c r="O220" s="165">
        <f t="shared" si="137"/>
        <v>0.9</v>
      </c>
      <c r="P220" s="165">
        <f t="shared" si="138"/>
        <v>0.91</v>
      </c>
      <c r="Q220" s="165">
        <f t="shared" si="139"/>
        <v>0.85</v>
      </c>
      <c r="R220" s="165">
        <f t="shared" si="140"/>
        <v>0.85</v>
      </c>
      <c r="S220" s="165">
        <f t="shared" si="141"/>
        <v>0.85</v>
      </c>
      <c r="T220" s="165">
        <f t="shared" si="142"/>
        <v>0.85</v>
      </c>
      <c r="U220" s="165">
        <f t="shared" si="143"/>
        <v>0.85</v>
      </c>
      <c r="V220" s="165">
        <f t="shared" si="144"/>
        <v>0.85</v>
      </c>
      <c r="W220" s="165">
        <f t="shared" si="145"/>
        <v>0.85</v>
      </c>
      <c r="X220" s="165">
        <f t="shared" si="146"/>
        <v>0.85</v>
      </c>
      <c r="Y220" s="165">
        <f t="shared" si="147"/>
        <v>0.85</v>
      </c>
      <c r="Z220" s="165">
        <f t="shared" si="148"/>
        <v>0.85</v>
      </c>
      <c r="AA220" s="165">
        <f t="shared" si="149"/>
        <v>0.85</v>
      </c>
      <c r="AB220" s="165">
        <f t="shared" si="150"/>
        <v>0.85</v>
      </c>
      <c r="AC220" s="165">
        <f t="shared" si="151"/>
        <v>0.85</v>
      </c>
      <c r="AD220" s="165">
        <f t="shared" si="152"/>
        <v>0.85</v>
      </c>
      <c r="AE220" s="165">
        <f t="shared" si="153"/>
        <v>0.85</v>
      </c>
      <c r="AF220" s="165">
        <f t="shared" si="154"/>
        <v>0.85</v>
      </c>
      <c r="AG220" s="165">
        <f t="shared" si="155"/>
        <v>0.85</v>
      </c>
      <c r="AH220" s="165">
        <f t="shared" si="156"/>
        <v>0.85</v>
      </c>
      <c r="AI220" s="165">
        <f t="shared" si="157"/>
        <v>0.85</v>
      </c>
      <c r="AJ220" s="165">
        <f t="shared" si="158"/>
        <v>0.85</v>
      </c>
      <c r="AK220" s="165">
        <f t="shared" si="159"/>
        <v>0.85</v>
      </c>
      <c r="AL220" s="165">
        <f t="shared" si="160"/>
        <v>0.85</v>
      </c>
      <c r="AM220" s="165">
        <f t="shared" si="161"/>
        <v>0.85</v>
      </c>
      <c r="AN220" s="165">
        <f t="shared" si="162"/>
        <v>0.85</v>
      </c>
      <c r="AO220" s="165">
        <f t="shared" si="163"/>
        <v>0.85</v>
      </c>
      <c r="AP220" s="165">
        <f t="shared" si="164"/>
        <v>0.85</v>
      </c>
      <c r="AQ220" s="165">
        <f t="shared" si="165"/>
        <v>0.85</v>
      </c>
      <c r="AR220" s="165">
        <f t="shared" si="166"/>
        <v>0.85</v>
      </c>
      <c r="AS220" s="165">
        <f t="shared" si="167"/>
        <v>0.85</v>
      </c>
      <c r="AT220" s="165">
        <f t="shared" si="168"/>
        <v>0.85</v>
      </c>
      <c r="AU220" s="165">
        <f t="shared" si="169"/>
        <v>0.85</v>
      </c>
      <c r="AV220" s="165">
        <f t="shared" si="170"/>
        <v>0.85</v>
      </c>
      <c r="AW220" s="165">
        <f t="shared" si="171"/>
        <v>0.85</v>
      </c>
      <c r="AX220" s="165">
        <f t="shared" si="172"/>
        <v>0.85</v>
      </c>
      <c r="AY220" s="165">
        <f t="shared" si="173"/>
        <v>0.85</v>
      </c>
      <c r="AZ220" s="165">
        <f t="shared" si="174"/>
        <v>0.85</v>
      </c>
      <c r="BA220" s="165">
        <f t="shared" si="175"/>
        <v>0.85</v>
      </c>
      <c r="BB220" s="165">
        <f t="shared" si="176"/>
        <v>0.85</v>
      </c>
      <c r="BC220" s="165">
        <f t="shared" si="177"/>
        <v>0.85</v>
      </c>
      <c r="BD220" s="165">
        <f t="shared" si="178"/>
        <v>0.85</v>
      </c>
      <c r="BE220" s="165">
        <f t="shared" si="179"/>
        <v>0.85</v>
      </c>
      <c r="BF220" s="165">
        <f t="shared" si="180"/>
        <v>0.85</v>
      </c>
      <c r="BG220" s="165">
        <f t="shared" si="181"/>
        <v>0.85</v>
      </c>
      <c r="BH220" s="165">
        <f t="shared" si="182"/>
        <v>0.85</v>
      </c>
      <c r="BI220" s="165">
        <f t="shared" si="183"/>
        <v>0.85</v>
      </c>
      <c r="BJ220" s="165">
        <f t="shared" si="184"/>
        <v>0.85</v>
      </c>
      <c r="BK220" s="165">
        <f t="shared" si="185"/>
        <v>0.85</v>
      </c>
      <c r="BL220" s="165">
        <f t="shared" si="186"/>
        <v>0.85</v>
      </c>
      <c r="BM220" s="165">
        <f t="shared" si="187"/>
        <v>0.85</v>
      </c>
      <c r="BN220" s="165">
        <f t="shared" si="188"/>
        <v>0.85</v>
      </c>
      <c r="BO220" s="165">
        <f t="shared" si="189"/>
        <v>0.85</v>
      </c>
      <c r="BP220" s="165">
        <f t="shared" si="190"/>
        <v>0.85</v>
      </c>
      <c r="BQ220" s="165">
        <f t="shared" si="191"/>
        <v>0.85</v>
      </c>
      <c r="BR220" s="165">
        <f t="shared" si="192"/>
        <v>0.85</v>
      </c>
      <c r="BS220" s="165">
        <f t="shared" si="193"/>
        <v>0.85</v>
      </c>
      <c r="BT220" s="165">
        <f t="shared" si="194"/>
        <v>0.85</v>
      </c>
      <c r="BU220" s="165">
        <f t="shared" si="195"/>
        <v>0.85</v>
      </c>
      <c r="BV220" s="165">
        <f t="shared" si="196"/>
        <v>0.85</v>
      </c>
      <c r="BW220" s="165">
        <f t="shared" si="197"/>
        <v>0.85</v>
      </c>
      <c r="BX220" s="165">
        <f t="shared" si="198"/>
        <v>0.85</v>
      </c>
      <c r="BY220" s="165">
        <f t="shared" si="199"/>
        <v>0.85</v>
      </c>
      <c r="BZ220" s="165">
        <f t="shared" si="200"/>
        <v>0.85</v>
      </c>
      <c r="CA220" s="165">
        <f t="shared" si="201"/>
        <v>0.85</v>
      </c>
      <c r="CB220" s="165">
        <f t="shared" si="202"/>
        <v>0.85</v>
      </c>
      <c r="CC220" s="165">
        <f t="shared" si="203"/>
        <v>0.85</v>
      </c>
      <c r="CD220" s="165">
        <f t="shared" si="204"/>
        <v>0.85</v>
      </c>
      <c r="CE220" s="165">
        <f t="shared" si="205"/>
        <v>0.85</v>
      </c>
      <c r="CF220" s="165">
        <f t="shared" si="206"/>
        <v>0.85</v>
      </c>
      <c r="CG220" s="165">
        <f t="shared" si="207"/>
        <v>0.85</v>
      </c>
      <c r="CH220" s="165">
        <f t="shared" si="208"/>
        <v>0.85</v>
      </c>
      <c r="CI220" s="165">
        <f t="shared" si="209"/>
        <v>0.85</v>
      </c>
      <c r="CJ220" s="165">
        <f t="shared" si="210"/>
        <v>0.85</v>
      </c>
      <c r="CK220" s="165">
        <f t="shared" si="211"/>
        <v>0.85</v>
      </c>
      <c r="CL220" s="165">
        <f t="shared" si="212"/>
        <v>0.85</v>
      </c>
      <c r="CM220" s="165">
        <f t="shared" si="213"/>
        <v>0.85</v>
      </c>
      <c r="CN220" s="165">
        <f t="shared" si="214"/>
        <v>0.85</v>
      </c>
      <c r="CO220" s="165">
        <f t="shared" si="215"/>
        <v>0.85</v>
      </c>
      <c r="CP220" s="165">
        <f t="shared" si="216"/>
        <v>0.85</v>
      </c>
      <c r="CQ220" s="165">
        <f t="shared" si="217"/>
        <v>0.85</v>
      </c>
      <c r="CR220" s="165">
        <f t="shared" si="218"/>
        <v>0.85</v>
      </c>
      <c r="CS220" s="165">
        <f t="shared" si="219"/>
        <v>0.85</v>
      </c>
      <c r="CT220" s="165">
        <f t="shared" si="220"/>
        <v>0.85</v>
      </c>
      <c r="CU220" s="165">
        <f t="shared" si="221"/>
        <v>0.85</v>
      </c>
      <c r="CV220" s="165">
        <f t="shared" si="222"/>
        <v>0.85</v>
      </c>
      <c r="CW220" s="165">
        <f t="shared" si="223"/>
        <v>0.85</v>
      </c>
      <c r="CX220" s="165">
        <f t="shared" si="224"/>
        <v>0.85</v>
      </c>
      <c r="CY220" s="165">
        <f t="shared" si="225"/>
        <v>0.85</v>
      </c>
      <c r="CZ220" s="165">
        <f t="shared" si="226"/>
        <v>0.85</v>
      </c>
      <c r="DA220" s="165">
        <f t="shared" si="227"/>
        <v>0.85</v>
      </c>
      <c r="DB220" s="165">
        <f t="shared" si="228"/>
        <v>0.85</v>
      </c>
      <c r="DC220" s="165">
        <f t="shared" si="229"/>
        <v>0.85</v>
      </c>
      <c r="DD220" s="165">
        <f t="shared" si="230"/>
        <v>0.85</v>
      </c>
      <c r="DE220" s="165">
        <f t="shared" si="231"/>
        <v>0.85</v>
      </c>
      <c r="DF220" s="165">
        <f t="shared" si="232"/>
        <v>0.85</v>
      </c>
      <c r="DG220" s="165">
        <f t="shared" si="233"/>
        <v>0.85</v>
      </c>
      <c r="DH220" s="165">
        <f t="shared" si="234"/>
        <v>0.85</v>
      </c>
      <c r="DI220" s="165">
        <f t="shared" si="235"/>
        <v>0.85</v>
      </c>
      <c r="DJ220" s="165">
        <f t="shared" si="236"/>
        <v>0.85</v>
      </c>
      <c r="DK220" s="165">
        <f t="shared" si="237"/>
        <v>0.85</v>
      </c>
      <c r="DL220" s="165">
        <f t="shared" si="238"/>
        <v>0.85</v>
      </c>
      <c r="DM220" s="165">
        <f t="shared" si="239"/>
        <v>0.85</v>
      </c>
      <c r="DN220" s="165">
        <f t="shared" si="240"/>
        <v>0.85</v>
      </c>
      <c r="DO220" s="165">
        <f t="shared" si="241"/>
        <v>0.85</v>
      </c>
      <c r="DP220" s="165">
        <f t="shared" si="242"/>
        <v>0.85</v>
      </c>
      <c r="DQ220" s="165">
        <f t="shared" si="243"/>
        <v>0.85</v>
      </c>
      <c r="DR220" s="165">
        <f t="shared" si="244"/>
        <v>0.85</v>
      </c>
      <c r="DS220" s="165">
        <f t="shared" si="245"/>
        <v>0.85</v>
      </c>
      <c r="DT220" s="165">
        <f t="shared" si="246"/>
        <v>0.85</v>
      </c>
      <c r="DU220" s="165">
        <f t="shared" si="247"/>
        <v>0.85</v>
      </c>
      <c r="DV220" s="165">
        <f t="shared" si="248"/>
        <v>0.85</v>
      </c>
      <c r="DW220" s="165">
        <f t="shared" si="249"/>
        <v>0.85</v>
      </c>
      <c r="DX220" s="165">
        <f t="shared" si="250"/>
        <v>0.85</v>
      </c>
      <c r="DY220" s="165">
        <f t="shared" si="251"/>
        <v>0.85</v>
      </c>
      <c r="DZ220" s="165">
        <f t="shared" si="252"/>
        <v>0.85</v>
      </c>
      <c r="EA220" s="165">
        <f t="shared" si="253"/>
        <v>0.85</v>
      </c>
      <c r="EB220" s="165">
        <f t="shared" si="254"/>
        <v>0.85</v>
      </c>
      <c r="EC220" s="165">
        <f t="shared" si="255"/>
        <v>0.85</v>
      </c>
      <c r="ED220" s="165">
        <f t="shared" si="256"/>
        <v>0.85</v>
      </c>
      <c r="EE220" s="165">
        <f t="shared" si="257"/>
        <v>0.85</v>
      </c>
      <c r="EF220" s="165">
        <f t="shared" si="258"/>
        <v>0.85</v>
      </c>
      <c r="EG220" s="165">
        <f t="shared" si="259"/>
        <v>0.85</v>
      </c>
      <c r="EH220" s="165">
        <f t="shared" si="260"/>
        <v>0.85</v>
      </c>
      <c r="EI220" s="165">
        <f t="shared" si="261"/>
        <v>0.85</v>
      </c>
      <c r="EJ220" s="165">
        <f t="shared" si="262"/>
        <v>0.85</v>
      </c>
      <c r="EK220" s="165">
        <f t="shared" si="263"/>
        <v>0.85</v>
      </c>
      <c r="EL220" s="165">
        <f t="shared" si="264"/>
        <v>0.85</v>
      </c>
      <c r="EM220" s="165">
        <f t="shared" si="265"/>
        <v>0.85</v>
      </c>
      <c r="EN220" s="165">
        <f t="shared" si="266"/>
        <v>0.85</v>
      </c>
      <c r="EO220" s="165">
        <f t="shared" si="267"/>
        <v>0.85</v>
      </c>
      <c r="EP220" s="165">
        <f t="shared" si="268"/>
        <v>0.85</v>
      </c>
      <c r="EQ220" s="165">
        <f t="shared" si="269"/>
        <v>0.85</v>
      </c>
      <c r="ER220" s="165">
        <f t="shared" si="270"/>
        <v>0.85</v>
      </c>
      <c r="ES220" s="165">
        <f t="shared" si="271"/>
        <v>0.85</v>
      </c>
      <c r="ET220" s="147"/>
      <c r="EU220" s="147"/>
      <c r="EV220" s="147"/>
      <c r="EW220" s="147"/>
      <c r="EX220" s="147"/>
      <c r="EY220" s="147"/>
      <c r="EZ220" s="147"/>
      <c r="FA220" s="147"/>
      <c r="FB220" s="147"/>
      <c r="FC220" s="147"/>
      <c r="FD220" s="147"/>
      <c r="FE220" s="147"/>
      <c r="FF220" s="147"/>
      <c r="FG220" s="147"/>
      <c r="FH220" s="147"/>
      <c r="FI220" s="147"/>
      <c r="FJ220" s="147"/>
      <c r="FK220" s="147"/>
      <c r="FL220" s="147"/>
      <c r="FM220" s="147"/>
      <c r="FN220" s="147"/>
      <c r="FO220" s="147"/>
      <c r="FP220" s="147"/>
      <c r="FQ220" s="147"/>
      <c r="FR220" s="147"/>
      <c r="FS220" s="147"/>
      <c r="FT220" s="147"/>
      <c r="FU220" s="147"/>
      <c r="FV220" s="147"/>
      <c r="FW220" s="147"/>
      <c r="FX220" s="147"/>
      <c r="FY220" s="147"/>
      <c r="FZ220" s="147"/>
      <c r="GA220" s="147"/>
      <c r="GB220" s="147"/>
      <c r="GC220" s="147"/>
      <c r="GD220" s="147"/>
      <c r="GE220" s="147"/>
      <c r="GF220" s="147"/>
      <c r="GG220" s="147"/>
    </row>
    <row r="221" spans="2:189">
      <c r="B221" s="148">
        <v>11</v>
      </c>
      <c r="C221" s="148" t="str">
        <f t="shared" si="126"/>
        <v>Other</v>
      </c>
      <c r="D221" s="148"/>
      <c r="E221" s="165">
        <f t="shared" si="127"/>
        <v>0.8</v>
      </c>
      <c r="F221" s="165">
        <f t="shared" si="128"/>
        <v>0.75</v>
      </c>
      <c r="G221" s="165">
        <f t="shared" si="129"/>
        <v>0.7</v>
      </c>
      <c r="H221" s="165">
        <f t="shared" si="130"/>
        <v>0.83</v>
      </c>
      <c r="I221" s="165">
        <f t="shared" si="131"/>
        <v>0.84</v>
      </c>
      <c r="J221" s="165">
        <f t="shared" si="132"/>
        <v>0.85</v>
      </c>
      <c r="K221" s="165">
        <f t="shared" si="133"/>
        <v>0.86</v>
      </c>
      <c r="L221" s="165">
        <f t="shared" si="134"/>
        <v>0.87</v>
      </c>
      <c r="M221" s="165">
        <f t="shared" si="135"/>
        <v>0.88</v>
      </c>
      <c r="N221" s="165">
        <f t="shared" si="136"/>
        <v>0.89</v>
      </c>
      <c r="O221" s="165">
        <f t="shared" si="137"/>
        <v>0.9</v>
      </c>
      <c r="P221" s="165">
        <f t="shared" si="138"/>
        <v>0.91</v>
      </c>
      <c r="Q221" s="165">
        <f t="shared" si="139"/>
        <v>0.85</v>
      </c>
      <c r="R221" s="165">
        <f t="shared" si="140"/>
        <v>0.85</v>
      </c>
      <c r="S221" s="165">
        <f t="shared" si="141"/>
        <v>0.85</v>
      </c>
      <c r="T221" s="165">
        <f t="shared" si="142"/>
        <v>0.85</v>
      </c>
      <c r="U221" s="165">
        <f t="shared" si="143"/>
        <v>0.85</v>
      </c>
      <c r="V221" s="165">
        <f t="shared" si="144"/>
        <v>0.85</v>
      </c>
      <c r="W221" s="165">
        <f t="shared" si="145"/>
        <v>0.85</v>
      </c>
      <c r="X221" s="165">
        <f t="shared" si="146"/>
        <v>0.85</v>
      </c>
      <c r="Y221" s="165">
        <f t="shared" si="147"/>
        <v>0.85</v>
      </c>
      <c r="Z221" s="165">
        <f t="shared" si="148"/>
        <v>0.85</v>
      </c>
      <c r="AA221" s="165">
        <f t="shared" si="149"/>
        <v>0.85</v>
      </c>
      <c r="AB221" s="165">
        <f t="shared" si="150"/>
        <v>0.85</v>
      </c>
      <c r="AC221" s="165">
        <f t="shared" si="151"/>
        <v>0.85</v>
      </c>
      <c r="AD221" s="165">
        <f t="shared" si="152"/>
        <v>0.85</v>
      </c>
      <c r="AE221" s="165">
        <f t="shared" si="153"/>
        <v>0.85</v>
      </c>
      <c r="AF221" s="165">
        <f t="shared" si="154"/>
        <v>0.85</v>
      </c>
      <c r="AG221" s="165">
        <f t="shared" si="155"/>
        <v>0.85</v>
      </c>
      <c r="AH221" s="165">
        <f t="shared" si="156"/>
        <v>0.85</v>
      </c>
      <c r="AI221" s="165">
        <f t="shared" si="157"/>
        <v>0.85</v>
      </c>
      <c r="AJ221" s="165">
        <f t="shared" si="158"/>
        <v>0.85</v>
      </c>
      <c r="AK221" s="165">
        <f t="shared" si="159"/>
        <v>0.85</v>
      </c>
      <c r="AL221" s="165">
        <f t="shared" si="160"/>
        <v>0.85</v>
      </c>
      <c r="AM221" s="165">
        <f t="shared" si="161"/>
        <v>0.85</v>
      </c>
      <c r="AN221" s="165">
        <f t="shared" si="162"/>
        <v>0.85</v>
      </c>
      <c r="AO221" s="165">
        <f t="shared" si="163"/>
        <v>0.85</v>
      </c>
      <c r="AP221" s="165">
        <f t="shared" si="164"/>
        <v>0.85</v>
      </c>
      <c r="AQ221" s="165">
        <f t="shared" si="165"/>
        <v>0.85</v>
      </c>
      <c r="AR221" s="165">
        <f t="shared" si="166"/>
        <v>0.85</v>
      </c>
      <c r="AS221" s="165">
        <f t="shared" si="167"/>
        <v>0.85</v>
      </c>
      <c r="AT221" s="165">
        <f t="shared" si="168"/>
        <v>0.85</v>
      </c>
      <c r="AU221" s="165">
        <f t="shared" si="169"/>
        <v>0.85</v>
      </c>
      <c r="AV221" s="165">
        <f t="shared" si="170"/>
        <v>0.85</v>
      </c>
      <c r="AW221" s="165">
        <f t="shared" si="171"/>
        <v>0.85</v>
      </c>
      <c r="AX221" s="165">
        <f t="shared" si="172"/>
        <v>0.85</v>
      </c>
      <c r="AY221" s="165">
        <f t="shared" si="173"/>
        <v>0.85</v>
      </c>
      <c r="AZ221" s="165">
        <f t="shared" si="174"/>
        <v>0.85</v>
      </c>
      <c r="BA221" s="165">
        <f t="shared" si="175"/>
        <v>0.85</v>
      </c>
      <c r="BB221" s="165">
        <f t="shared" si="176"/>
        <v>0.85</v>
      </c>
      <c r="BC221" s="165">
        <f t="shared" si="177"/>
        <v>0.85</v>
      </c>
      <c r="BD221" s="165">
        <f t="shared" si="178"/>
        <v>0.85</v>
      </c>
      <c r="BE221" s="165">
        <f t="shared" si="179"/>
        <v>0.85</v>
      </c>
      <c r="BF221" s="165">
        <f t="shared" si="180"/>
        <v>0.85</v>
      </c>
      <c r="BG221" s="165">
        <f t="shared" si="181"/>
        <v>0.85</v>
      </c>
      <c r="BH221" s="165">
        <f t="shared" si="182"/>
        <v>0.85</v>
      </c>
      <c r="BI221" s="165">
        <f t="shared" si="183"/>
        <v>0.85</v>
      </c>
      <c r="BJ221" s="165">
        <f t="shared" si="184"/>
        <v>0.85</v>
      </c>
      <c r="BK221" s="165">
        <f t="shared" si="185"/>
        <v>0.85</v>
      </c>
      <c r="BL221" s="165">
        <f t="shared" si="186"/>
        <v>0.85</v>
      </c>
      <c r="BM221" s="165">
        <f t="shared" si="187"/>
        <v>0.85</v>
      </c>
      <c r="BN221" s="165">
        <f t="shared" si="188"/>
        <v>0.85</v>
      </c>
      <c r="BO221" s="165">
        <f t="shared" si="189"/>
        <v>0.85</v>
      </c>
      <c r="BP221" s="165">
        <f t="shared" si="190"/>
        <v>0.85</v>
      </c>
      <c r="BQ221" s="165">
        <f t="shared" si="191"/>
        <v>0.85</v>
      </c>
      <c r="BR221" s="165">
        <f t="shared" si="192"/>
        <v>0.85</v>
      </c>
      <c r="BS221" s="165">
        <f t="shared" si="193"/>
        <v>0.85</v>
      </c>
      <c r="BT221" s="165">
        <f t="shared" si="194"/>
        <v>0.85</v>
      </c>
      <c r="BU221" s="165">
        <f t="shared" si="195"/>
        <v>0.85</v>
      </c>
      <c r="BV221" s="165">
        <f t="shared" si="196"/>
        <v>0.85</v>
      </c>
      <c r="BW221" s="165">
        <f t="shared" si="197"/>
        <v>0.85</v>
      </c>
      <c r="BX221" s="165">
        <f t="shared" si="198"/>
        <v>0.85</v>
      </c>
      <c r="BY221" s="165">
        <f t="shared" si="199"/>
        <v>0.85</v>
      </c>
      <c r="BZ221" s="165">
        <f t="shared" si="200"/>
        <v>0.85</v>
      </c>
      <c r="CA221" s="165">
        <f t="shared" si="201"/>
        <v>0.85</v>
      </c>
      <c r="CB221" s="165">
        <f t="shared" si="202"/>
        <v>0.85</v>
      </c>
      <c r="CC221" s="165">
        <f t="shared" si="203"/>
        <v>0.85</v>
      </c>
      <c r="CD221" s="165">
        <f t="shared" si="204"/>
        <v>0.85</v>
      </c>
      <c r="CE221" s="165">
        <f t="shared" si="205"/>
        <v>0.85</v>
      </c>
      <c r="CF221" s="165">
        <f t="shared" si="206"/>
        <v>0.85</v>
      </c>
      <c r="CG221" s="165">
        <f t="shared" si="207"/>
        <v>0.85</v>
      </c>
      <c r="CH221" s="165">
        <f t="shared" si="208"/>
        <v>0.85</v>
      </c>
      <c r="CI221" s="165">
        <f t="shared" si="209"/>
        <v>0.85</v>
      </c>
      <c r="CJ221" s="165">
        <f t="shared" si="210"/>
        <v>0.85</v>
      </c>
      <c r="CK221" s="165">
        <f t="shared" si="211"/>
        <v>0.85</v>
      </c>
      <c r="CL221" s="165">
        <f t="shared" si="212"/>
        <v>0.85</v>
      </c>
      <c r="CM221" s="165">
        <f t="shared" si="213"/>
        <v>0.85</v>
      </c>
      <c r="CN221" s="165">
        <f t="shared" si="214"/>
        <v>0.85</v>
      </c>
      <c r="CO221" s="165">
        <f t="shared" si="215"/>
        <v>0.85</v>
      </c>
      <c r="CP221" s="165">
        <f t="shared" si="216"/>
        <v>0.85</v>
      </c>
      <c r="CQ221" s="165">
        <f t="shared" si="217"/>
        <v>0.85</v>
      </c>
      <c r="CR221" s="165">
        <f t="shared" si="218"/>
        <v>0.85</v>
      </c>
      <c r="CS221" s="165">
        <f t="shared" si="219"/>
        <v>0.85</v>
      </c>
      <c r="CT221" s="165">
        <f t="shared" si="220"/>
        <v>0.85</v>
      </c>
      <c r="CU221" s="165">
        <f t="shared" si="221"/>
        <v>0.85</v>
      </c>
      <c r="CV221" s="165">
        <f t="shared" si="222"/>
        <v>0.85</v>
      </c>
      <c r="CW221" s="165">
        <f t="shared" si="223"/>
        <v>0.85</v>
      </c>
      <c r="CX221" s="165">
        <f t="shared" si="224"/>
        <v>0.85</v>
      </c>
      <c r="CY221" s="165">
        <f t="shared" si="225"/>
        <v>0.85</v>
      </c>
      <c r="CZ221" s="165">
        <f t="shared" si="226"/>
        <v>0.85</v>
      </c>
      <c r="DA221" s="165">
        <f t="shared" si="227"/>
        <v>0.85</v>
      </c>
      <c r="DB221" s="165">
        <f t="shared" si="228"/>
        <v>0.85</v>
      </c>
      <c r="DC221" s="165">
        <f t="shared" si="229"/>
        <v>0.85</v>
      </c>
      <c r="DD221" s="165">
        <f t="shared" si="230"/>
        <v>0.85</v>
      </c>
      <c r="DE221" s="165">
        <f t="shared" si="231"/>
        <v>0.85</v>
      </c>
      <c r="DF221" s="165">
        <f t="shared" si="232"/>
        <v>0.85</v>
      </c>
      <c r="DG221" s="165">
        <f t="shared" si="233"/>
        <v>0.85</v>
      </c>
      <c r="DH221" s="165">
        <f t="shared" si="234"/>
        <v>0.85</v>
      </c>
      <c r="DI221" s="165">
        <f t="shared" si="235"/>
        <v>0.85</v>
      </c>
      <c r="DJ221" s="165">
        <f t="shared" si="236"/>
        <v>0.85</v>
      </c>
      <c r="DK221" s="165">
        <f t="shared" si="237"/>
        <v>0.85</v>
      </c>
      <c r="DL221" s="165">
        <f t="shared" si="238"/>
        <v>0.85</v>
      </c>
      <c r="DM221" s="165">
        <f t="shared" si="239"/>
        <v>0.85</v>
      </c>
      <c r="DN221" s="165">
        <f t="shared" si="240"/>
        <v>0.85</v>
      </c>
      <c r="DO221" s="165">
        <f t="shared" si="241"/>
        <v>0.85</v>
      </c>
      <c r="DP221" s="165">
        <f t="shared" si="242"/>
        <v>0.85</v>
      </c>
      <c r="DQ221" s="165">
        <f t="shared" si="243"/>
        <v>0.85</v>
      </c>
      <c r="DR221" s="165">
        <f t="shared" si="244"/>
        <v>0.85</v>
      </c>
      <c r="DS221" s="165">
        <f t="shared" si="245"/>
        <v>0.85</v>
      </c>
      <c r="DT221" s="165">
        <f t="shared" si="246"/>
        <v>0.85</v>
      </c>
      <c r="DU221" s="165">
        <f t="shared" si="247"/>
        <v>0.85</v>
      </c>
      <c r="DV221" s="165">
        <f t="shared" si="248"/>
        <v>0.85</v>
      </c>
      <c r="DW221" s="165">
        <f t="shared" si="249"/>
        <v>0.85</v>
      </c>
      <c r="DX221" s="165">
        <f t="shared" si="250"/>
        <v>0.85</v>
      </c>
      <c r="DY221" s="165">
        <f t="shared" si="251"/>
        <v>0.85</v>
      </c>
      <c r="DZ221" s="165">
        <f t="shared" si="252"/>
        <v>0.85</v>
      </c>
      <c r="EA221" s="165">
        <f t="shared" si="253"/>
        <v>0.85</v>
      </c>
      <c r="EB221" s="165">
        <f t="shared" si="254"/>
        <v>0.85</v>
      </c>
      <c r="EC221" s="165">
        <f t="shared" si="255"/>
        <v>0.85</v>
      </c>
      <c r="ED221" s="165">
        <f t="shared" si="256"/>
        <v>0.85</v>
      </c>
      <c r="EE221" s="165">
        <f t="shared" si="257"/>
        <v>0.85</v>
      </c>
      <c r="EF221" s="165">
        <f t="shared" si="258"/>
        <v>0.85</v>
      </c>
      <c r="EG221" s="165">
        <f t="shared" si="259"/>
        <v>0.85</v>
      </c>
      <c r="EH221" s="165">
        <f t="shared" si="260"/>
        <v>0.85</v>
      </c>
      <c r="EI221" s="165">
        <f t="shared" si="261"/>
        <v>0.85</v>
      </c>
      <c r="EJ221" s="165">
        <f t="shared" si="262"/>
        <v>0.85</v>
      </c>
      <c r="EK221" s="165">
        <f t="shared" si="263"/>
        <v>0.85</v>
      </c>
      <c r="EL221" s="165">
        <f t="shared" si="264"/>
        <v>0.85</v>
      </c>
      <c r="EM221" s="165">
        <f t="shared" si="265"/>
        <v>0.85</v>
      </c>
      <c r="EN221" s="165">
        <f t="shared" si="266"/>
        <v>0.85</v>
      </c>
      <c r="EO221" s="165">
        <f t="shared" si="267"/>
        <v>0.85</v>
      </c>
      <c r="EP221" s="165">
        <f t="shared" si="268"/>
        <v>0.85</v>
      </c>
      <c r="EQ221" s="165">
        <f t="shared" si="269"/>
        <v>0.85</v>
      </c>
      <c r="ER221" s="165">
        <f t="shared" si="270"/>
        <v>0.85</v>
      </c>
      <c r="ES221" s="165">
        <f t="shared" si="271"/>
        <v>0.85</v>
      </c>
      <c r="ET221" s="147"/>
      <c r="EU221" s="147"/>
      <c r="EV221" s="147"/>
      <c r="EW221" s="147"/>
      <c r="EX221" s="147"/>
      <c r="EY221" s="147"/>
      <c r="EZ221" s="147"/>
      <c r="FA221" s="147"/>
      <c r="FB221" s="147"/>
      <c r="FC221" s="147"/>
      <c r="FD221" s="147"/>
      <c r="FE221" s="147"/>
      <c r="FF221" s="147"/>
      <c r="FG221" s="147"/>
      <c r="FH221" s="147"/>
      <c r="FI221" s="147"/>
      <c r="FJ221" s="147"/>
      <c r="FK221" s="147"/>
      <c r="FL221" s="147"/>
      <c r="FM221" s="147"/>
      <c r="FN221" s="147"/>
      <c r="FO221" s="147"/>
      <c r="FP221" s="147"/>
      <c r="FQ221" s="147"/>
      <c r="FR221" s="147"/>
      <c r="FS221" s="147"/>
      <c r="FT221" s="147"/>
      <c r="FU221" s="147"/>
      <c r="FV221" s="147"/>
      <c r="FW221" s="147"/>
      <c r="FX221" s="147"/>
      <c r="FY221" s="147"/>
      <c r="FZ221" s="147"/>
      <c r="GA221" s="147"/>
      <c r="GB221" s="147"/>
      <c r="GC221" s="147"/>
      <c r="GD221" s="147"/>
      <c r="GE221" s="147"/>
      <c r="GF221" s="147"/>
      <c r="GG221" s="147"/>
    </row>
    <row r="222" spans="2:189">
      <c r="B222" s="148">
        <v>12</v>
      </c>
      <c r="C222" s="148" t="str">
        <f t="shared" si="126"/>
        <v>Other</v>
      </c>
      <c r="D222" s="148"/>
      <c r="E222" s="165">
        <f t="shared" si="127"/>
        <v>0.8</v>
      </c>
      <c r="F222" s="165">
        <f t="shared" si="128"/>
        <v>0.75</v>
      </c>
      <c r="G222" s="165">
        <f t="shared" si="129"/>
        <v>0.7</v>
      </c>
      <c r="H222" s="165">
        <f t="shared" si="130"/>
        <v>0.83</v>
      </c>
      <c r="I222" s="165">
        <f t="shared" si="131"/>
        <v>0.84</v>
      </c>
      <c r="J222" s="165">
        <f t="shared" si="132"/>
        <v>0.85</v>
      </c>
      <c r="K222" s="165">
        <f t="shared" si="133"/>
        <v>0.86</v>
      </c>
      <c r="L222" s="165">
        <f t="shared" si="134"/>
        <v>0.87</v>
      </c>
      <c r="M222" s="165">
        <f t="shared" si="135"/>
        <v>0.88</v>
      </c>
      <c r="N222" s="165">
        <f t="shared" si="136"/>
        <v>0.89</v>
      </c>
      <c r="O222" s="165">
        <f t="shared" si="137"/>
        <v>0.9</v>
      </c>
      <c r="P222" s="165">
        <f t="shared" si="138"/>
        <v>0.91</v>
      </c>
      <c r="Q222" s="165">
        <f t="shared" si="139"/>
        <v>0.85</v>
      </c>
      <c r="R222" s="165">
        <f t="shared" si="140"/>
        <v>0.85</v>
      </c>
      <c r="S222" s="165">
        <f t="shared" si="141"/>
        <v>0.85</v>
      </c>
      <c r="T222" s="165">
        <f t="shared" si="142"/>
        <v>0.85</v>
      </c>
      <c r="U222" s="165">
        <f t="shared" si="143"/>
        <v>0.85</v>
      </c>
      <c r="V222" s="165">
        <f t="shared" si="144"/>
        <v>0.85</v>
      </c>
      <c r="W222" s="165">
        <f t="shared" si="145"/>
        <v>0.85</v>
      </c>
      <c r="X222" s="165">
        <f t="shared" si="146"/>
        <v>0.85</v>
      </c>
      <c r="Y222" s="165">
        <f t="shared" si="147"/>
        <v>0.85</v>
      </c>
      <c r="Z222" s="165">
        <f t="shared" si="148"/>
        <v>0.85</v>
      </c>
      <c r="AA222" s="165">
        <f t="shared" si="149"/>
        <v>0.85</v>
      </c>
      <c r="AB222" s="165">
        <f t="shared" si="150"/>
        <v>0.85</v>
      </c>
      <c r="AC222" s="165">
        <f t="shared" si="151"/>
        <v>0.85</v>
      </c>
      <c r="AD222" s="165">
        <f t="shared" si="152"/>
        <v>0.85</v>
      </c>
      <c r="AE222" s="165">
        <f t="shared" si="153"/>
        <v>0.85</v>
      </c>
      <c r="AF222" s="165">
        <f t="shared" si="154"/>
        <v>0.85</v>
      </c>
      <c r="AG222" s="165">
        <f t="shared" si="155"/>
        <v>0.85</v>
      </c>
      <c r="AH222" s="165">
        <f t="shared" si="156"/>
        <v>0.85</v>
      </c>
      <c r="AI222" s="165">
        <f t="shared" si="157"/>
        <v>0.85</v>
      </c>
      <c r="AJ222" s="165">
        <f t="shared" si="158"/>
        <v>0.85</v>
      </c>
      <c r="AK222" s="165">
        <f t="shared" si="159"/>
        <v>0.85</v>
      </c>
      <c r="AL222" s="165">
        <f t="shared" si="160"/>
        <v>0.85</v>
      </c>
      <c r="AM222" s="165">
        <f t="shared" si="161"/>
        <v>0.85</v>
      </c>
      <c r="AN222" s="165">
        <f t="shared" si="162"/>
        <v>0.85</v>
      </c>
      <c r="AO222" s="165">
        <f t="shared" si="163"/>
        <v>0.85</v>
      </c>
      <c r="AP222" s="165">
        <f t="shared" si="164"/>
        <v>0.85</v>
      </c>
      <c r="AQ222" s="165">
        <f t="shared" si="165"/>
        <v>0.85</v>
      </c>
      <c r="AR222" s="165">
        <f t="shared" si="166"/>
        <v>0.85</v>
      </c>
      <c r="AS222" s="165">
        <f t="shared" si="167"/>
        <v>0.85</v>
      </c>
      <c r="AT222" s="165">
        <f t="shared" si="168"/>
        <v>0.85</v>
      </c>
      <c r="AU222" s="165">
        <f t="shared" si="169"/>
        <v>0.85</v>
      </c>
      <c r="AV222" s="165">
        <f t="shared" si="170"/>
        <v>0.85</v>
      </c>
      <c r="AW222" s="165">
        <f t="shared" si="171"/>
        <v>0.85</v>
      </c>
      <c r="AX222" s="165">
        <f t="shared" si="172"/>
        <v>0.85</v>
      </c>
      <c r="AY222" s="165">
        <f t="shared" si="173"/>
        <v>0.85</v>
      </c>
      <c r="AZ222" s="165">
        <f t="shared" si="174"/>
        <v>0.85</v>
      </c>
      <c r="BA222" s="165">
        <f t="shared" si="175"/>
        <v>0.85</v>
      </c>
      <c r="BB222" s="165">
        <f t="shared" si="176"/>
        <v>0.85</v>
      </c>
      <c r="BC222" s="165">
        <f t="shared" si="177"/>
        <v>0.85</v>
      </c>
      <c r="BD222" s="165">
        <f t="shared" si="178"/>
        <v>0.85</v>
      </c>
      <c r="BE222" s="165">
        <f t="shared" si="179"/>
        <v>0.85</v>
      </c>
      <c r="BF222" s="165">
        <f t="shared" si="180"/>
        <v>0.85</v>
      </c>
      <c r="BG222" s="165">
        <f t="shared" si="181"/>
        <v>0.85</v>
      </c>
      <c r="BH222" s="165">
        <f t="shared" si="182"/>
        <v>0.85</v>
      </c>
      <c r="BI222" s="165">
        <f t="shared" si="183"/>
        <v>0.85</v>
      </c>
      <c r="BJ222" s="165">
        <f t="shared" si="184"/>
        <v>0.85</v>
      </c>
      <c r="BK222" s="165">
        <f t="shared" si="185"/>
        <v>0.85</v>
      </c>
      <c r="BL222" s="165">
        <f t="shared" si="186"/>
        <v>0.85</v>
      </c>
      <c r="BM222" s="165">
        <f t="shared" si="187"/>
        <v>0.85</v>
      </c>
      <c r="BN222" s="165">
        <f t="shared" si="188"/>
        <v>0.85</v>
      </c>
      <c r="BO222" s="165">
        <f t="shared" si="189"/>
        <v>0.85</v>
      </c>
      <c r="BP222" s="165">
        <f t="shared" si="190"/>
        <v>0.85</v>
      </c>
      <c r="BQ222" s="165">
        <f t="shared" si="191"/>
        <v>0.85</v>
      </c>
      <c r="BR222" s="165">
        <f t="shared" si="192"/>
        <v>0.85</v>
      </c>
      <c r="BS222" s="165">
        <f t="shared" si="193"/>
        <v>0.85</v>
      </c>
      <c r="BT222" s="165">
        <f t="shared" si="194"/>
        <v>0.85</v>
      </c>
      <c r="BU222" s="165">
        <f t="shared" si="195"/>
        <v>0.85</v>
      </c>
      <c r="BV222" s="165">
        <f t="shared" si="196"/>
        <v>0.85</v>
      </c>
      <c r="BW222" s="165">
        <f t="shared" si="197"/>
        <v>0.85</v>
      </c>
      <c r="BX222" s="165">
        <f t="shared" si="198"/>
        <v>0.85</v>
      </c>
      <c r="BY222" s="165">
        <f t="shared" si="199"/>
        <v>0.85</v>
      </c>
      <c r="BZ222" s="165">
        <f t="shared" si="200"/>
        <v>0.85</v>
      </c>
      <c r="CA222" s="165">
        <f t="shared" si="201"/>
        <v>0.85</v>
      </c>
      <c r="CB222" s="165">
        <f t="shared" si="202"/>
        <v>0.85</v>
      </c>
      <c r="CC222" s="165">
        <f t="shared" si="203"/>
        <v>0.85</v>
      </c>
      <c r="CD222" s="165">
        <f t="shared" si="204"/>
        <v>0.85</v>
      </c>
      <c r="CE222" s="165">
        <f t="shared" si="205"/>
        <v>0.85</v>
      </c>
      <c r="CF222" s="165">
        <f t="shared" si="206"/>
        <v>0.85</v>
      </c>
      <c r="CG222" s="165">
        <f t="shared" si="207"/>
        <v>0.85</v>
      </c>
      <c r="CH222" s="165">
        <f t="shared" si="208"/>
        <v>0.85</v>
      </c>
      <c r="CI222" s="165">
        <f t="shared" si="209"/>
        <v>0.85</v>
      </c>
      <c r="CJ222" s="165">
        <f t="shared" si="210"/>
        <v>0.85</v>
      </c>
      <c r="CK222" s="165">
        <f t="shared" si="211"/>
        <v>0.85</v>
      </c>
      <c r="CL222" s="165">
        <f t="shared" si="212"/>
        <v>0.85</v>
      </c>
      <c r="CM222" s="165">
        <f t="shared" si="213"/>
        <v>0.85</v>
      </c>
      <c r="CN222" s="165">
        <f t="shared" si="214"/>
        <v>0.85</v>
      </c>
      <c r="CO222" s="165">
        <f t="shared" si="215"/>
        <v>0.85</v>
      </c>
      <c r="CP222" s="165">
        <f t="shared" si="216"/>
        <v>0.85</v>
      </c>
      <c r="CQ222" s="165">
        <f t="shared" si="217"/>
        <v>0.85</v>
      </c>
      <c r="CR222" s="165">
        <f t="shared" si="218"/>
        <v>0.85</v>
      </c>
      <c r="CS222" s="165">
        <f t="shared" si="219"/>
        <v>0.85</v>
      </c>
      <c r="CT222" s="165">
        <f t="shared" si="220"/>
        <v>0.85</v>
      </c>
      <c r="CU222" s="165">
        <f t="shared" si="221"/>
        <v>0.85</v>
      </c>
      <c r="CV222" s="165">
        <f t="shared" si="222"/>
        <v>0.85</v>
      </c>
      <c r="CW222" s="165">
        <f t="shared" si="223"/>
        <v>0.85</v>
      </c>
      <c r="CX222" s="165">
        <f t="shared" si="224"/>
        <v>0.85</v>
      </c>
      <c r="CY222" s="165">
        <f t="shared" si="225"/>
        <v>0.85</v>
      </c>
      <c r="CZ222" s="165">
        <f t="shared" si="226"/>
        <v>0.85</v>
      </c>
      <c r="DA222" s="165">
        <f t="shared" si="227"/>
        <v>0.85</v>
      </c>
      <c r="DB222" s="165">
        <f t="shared" si="228"/>
        <v>0.85</v>
      </c>
      <c r="DC222" s="165">
        <f t="shared" si="229"/>
        <v>0.85</v>
      </c>
      <c r="DD222" s="165">
        <f t="shared" si="230"/>
        <v>0.85</v>
      </c>
      <c r="DE222" s="165">
        <f t="shared" si="231"/>
        <v>0.85</v>
      </c>
      <c r="DF222" s="165">
        <f t="shared" si="232"/>
        <v>0.85</v>
      </c>
      <c r="DG222" s="165">
        <f t="shared" si="233"/>
        <v>0.85</v>
      </c>
      <c r="DH222" s="165">
        <f t="shared" si="234"/>
        <v>0.85</v>
      </c>
      <c r="DI222" s="165">
        <f t="shared" si="235"/>
        <v>0.85</v>
      </c>
      <c r="DJ222" s="165">
        <f t="shared" si="236"/>
        <v>0.85</v>
      </c>
      <c r="DK222" s="165">
        <f t="shared" si="237"/>
        <v>0.85</v>
      </c>
      <c r="DL222" s="165">
        <f t="shared" si="238"/>
        <v>0.85</v>
      </c>
      <c r="DM222" s="165">
        <f t="shared" si="239"/>
        <v>0.85</v>
      </c>
      <c r="DN222" s="165">
        <f t="shared" si="240"/>
        <v>0.85</v>
      </c>
      <c r="DO222" s="165">
        <f t="shared" si="241"/>
        <v>0.85</v>
      </c>
      <c r="DP222" s="165">
        <f t="shared" si="242"/>
        <v>0.85</v>
      </c>
      <c r="DQ222" s="165">
        <f t="shared" si="243"/>
        <v>0.85</v>
      </c>
      <c r="DR222" s="165">
        <f t="shared" si="244"/>
        <v>0.85</v>
      </c>
      <c r="DS222" s="165">
        <f t="shared" si="245"/>
        <v>0.85</v>
      </c>
      <c r="DT222" s="165">
        <f t="shared" si="246"/>
        <v>0.85</v>
      </c>
      <c r="DU222" s="165">
        <f t="shared" si="247"/>
        <v>0.85</v>
      </c>
      <c r="DV222" s="165">
        <f t="shared" si="248"/>
        <v>0.85</v>
      </c>
      <c r="DW222" s="165">
        <f t="shared" si="249"/>
        <v>0.85</v>
      </c>
      <c r="DX222" s="165">
        <f t="shared" si="250"/>
        <v>0.85</v>
      </c>
      <c r="DY222" s="165">
        <f t="shared" si="251"/>
        <v>0.85</v>
      </c>
      <c r="DZ222" s="165">
        <f t="shared" si="252"/>
        <v>0.85</v>
      </c>
      <c r="EA222" s="165">
        <f t="shared" si="253"/>
        <v>0.85</v>
      </c>
      <c r="EB222" s="165">
        <f t="shared" si="254"/>
        <v>0.85</v>
      </c>
      <c r="EC222" s="165">
        <f t="shared" si="255"/>
        <v>0.85</v>
      </c>
      <c r="ED222" s="165">
        <f t="shared" si="256"/>
        <v>0.85</v>
      </c>
      <c r="EE222" s="165">
        <f t="shared" si="257"/>
        <v>0.85</v>
      </c>
      <c r="EF222" s="165">
        <f t="shared" si="258"/>
        <v>0.85</v>
      </c>
      <c r="EG222" s="165">
        <f t="shared" si="259"/>
        <v>0.85</v>
      </c>
      <c r="EH222" s="165">
        <f t="shared" si="260"/>
        <v>0.85</v>
      </c>
      <c r="EI222" s="165">
        <f t="shared" si="261"/>
        <v>0.85</v>
      </c>
      <c r="EJ222" s="165">
        <f t="shared" si="262"/>
        <v>0.85</v>
      </c>
      <c r="EK222" s="165">
        <f t="shared" si="263"/>
        <v>0.85</v>
      </c>
      <c r="EL222" s="165">
        <f t="shared" si="264"/>
        <v>0.85</v>
      </c>
      <c r="EM222" s="165">
        <f t="shared" si="265"/>
        <v>0.85</v>
      </c>
      <c r="EN222" s="165">
        <f t="shared" si="266"/>
        <v>0.85</v>
      </c>
      <c r="EO222" s="165">
        <f t="shared" si="267"/>
        <v>0.85</v>
      </c>
      <c r="EP222" s="165">
        <f t="shared" si="268"/>
        <v>0.85</v>
      </c>
      <c r="EQ222" s="165">
        <f t="shared" si="269"/>
        <v>0.85</v>
      </c>
      <c r="ER222" s="165">
        <f t="shared" si="270"/>
        <v>0.85</v>
      </c>
      <c r="ES222" s="165">
        <f t="shared" si="271"/>
        <v>0.85</v>
      </c>
      <c r="ET222" s="147"/>
      <c r="EU222" s="147"/>
      <c r="EV222" s="147"/>
      <c r="EW222" s="147"/>
      <c r="EX222" s="147"/>
      <c r="EY222" s="147"/>
      <c r="EZ222" s="147"/>
      <c r="FA222" s="147"/>
      <c r="FB222" s="147"/>
      <c r="FC222" s="147"/>
      <c r="FD222" s="147"/>
      <c r="FE222" s="147"/>
      <c r="FF222" s="147"/>
      <c r="FG222" s="147"/>
      <c r="FH222" s="147"/>
      <c r="FI222" s="147"/>
      <c r="FJ222" s="147"/>
      <c r="FK222" s="147"/>
      <c r="FL222" s="147"/>
      <c r="FM222" s="147"/>
      <c r="FN222" s="147"/>
      <c r="FO222" s="147"/>
      <c r="FP222" s="147"/>
      <c r="FQ222" s="147"/>
      <c r="FR222" s="147"/>
      <c r="FS222" s="147"/>
      <c r="FT222" s="147"/>
      <c r="FU222" s="147"/>
      <c r="FV222" s="147"/>
      <c r="FW222" s="147"/>
      <c r="FX222" s="147"/>
      <c r="FY222" s="147"/>
      <c r="FZ222" s="147"/>
      <c r="GA222" s="147"/>
      <c r="GB222" s="147"/>
      <c r="GC222" s="147"/>
      <c r="GD222" s="147"/>
      <c r="GE222" s="147"/>
      <c r="GF222" s="147"/>
      <c r="GG222" s="147"/>
    </row>
    <row r="223" spans="2:189">
      <c r="B223" s="155" t="s">
        <v>11</v>
      </c>
      <c r="C223" s="155"/>
      <c r="D223" s="155"/>
      <c r="E223" s="245">
        <f>SUMPRODUCT(E211:E222,Assumptions!$F$88:$F$99)/SUM(Assumptions!$F$88:$F$99)</f>
        <v>0.87394691667767066</v>
      </c>
      <c r="F223" s="245">
        <f>SUMPRODUCT(F211:F222,Assumptions!$F$88:$F$99)/SUM(Assumptions!$F$88:$F$99)</f>
        <v>0.84243364584708835</v>
      </c>
      <c r="G223" s="245">
        <f>SUMPRODUCT(G211:G222,Assumptions!$F$88:$F$99)/SUM(Assumptions!$F$88:$F$99)</f>
        <v>0.81092037501650605</v>
      </c>
      <c r="H223" s="245">
        <f>SUMPRODUCT(H211:H222,Assumptions!$F$88:$F$99)/SUM(Assumptions!$F$88:$F$99)</f>
        <v>0.89285487917602013</v>
      </c>
      <c r="I223" s="245">
        <f>SUMPRODUCT(I211:I222,Assumptions!$F$88:$F$99)/SUM(Assumptions!$F$88:$F$99)</f>
        <v>0.89915753334213655</v>
      </c>
      <c r="J223" s="245">
        <f>SUMPRODUCT(J211:J222,Assumptions!$F$88:$F$99)/SUM(Assumptions!$F$88:$F$99)</f>
        <v>0.90546018750825286</v>
      </c>
      <c r="K223" s="245">
        <f>SUMPRODUCT(K211:K222,Assumptions!$F$88:$F$99)/SUM(Assumptions!$F$88:$F$99)</f>
        <v>0.91176284167436961</v>
      </c>
      <c r="L223" s="245">
        <f>SUMPRODUCT(L211:L222,Assumptions!$F$88:$F$99)/SUM(Assumptions!$F$88:$F$99)</f>
        <v>0.91806549584048591</v>
      </c>
      <c r="M223" s="245">
        <f>SUMPRODUCT(M211:M222,Assumptions!$F$88:$F$99)/SUM(Assumptions!$F$88:$F$99)</f>
        <v>0.92436815000660233</v>
      </c>
      <c r="N223" s="245">
        <f>SUMPRODUCT(N211:N222,Assumptions!$F$88:$F$99)/SUM(Assumptions!$F$88:$F$99)</f>
        <v>0.93067080417271875</v>
      </c>
      <c r="O223" s="245">
        <f>SUMPRODUCT(O211:O222,Assumptions!$F$88:$F$99)/SUM(Assumptions!$F$88:$F$99)</f>
        <v>0.93697345833883539</v>
      </c>
      <c r="P223" s="245">
        <f>SUMPRODUCT(P211:P222,Assumptions!$F$88:$F$99)/SUM(Assumptions!$F$88:$F$99)</f>
        <v>0.9432761125049518</v>
      </c>
      <c r="Q223" s="245">
        <f>SUMPRODUCT(Q211:Q222,Assumptions!$F$88:$F$99)/SUM(Assumptions!$F$88:$F$99)</f>
        <v>0.94070117522778296</v>
      </c>
      <c r="R223" s="245">
        <f>SUMPRODUCT(R211:R222,Assumptions!$F$88:$F$99)/SUM(Assumptions!$F$88:$F$99)</f>
        <v>0.94070117522778296</v>
      </c>
      <c r="S223" s="245">
        <f>SUMPRODUCT(S211:S222,Assumptions!$F$88:$F$99)/SUM(Assumptions!$F$88:$F$99)</f>
        <v>0.94070117522778296</v>
      </c>
      <c r="T223" s="245">
        <f>SUMPRODUCT(T211:T222,Assumptions!$F$88:$F$99)/SUM(Assumptions!$F$88:$F$99)</f>
        <v>0.94070117522778296</v>
      </c>
      <c r="U223" s="245">
        <f>SUMPRODUCT(U211:U222,Assumptions!$F$88:$F$99)/SUM(Assumptions!$F$88:$F$99)</f>
        <v>0.94070117522778296</v>
      </c>
      <c r="V223" s="245">
        <f>SUMPRODUCT(V211:V222,Assumptions!$F$88:$F$99)/SUM(Assumptions!$F$88:$F$99)</f>
        <v>0.94070117522778296</v>
      </c>
      <c r="W223" s="245">
        <f>SUMPRODUCT(W211:W222,Assumptions!$F$88:$F$99)/SUM(Assumptions!$F$88:$F$99)</f>
        <v>0.94070117522778296</v>
      </c>
      <c r="X223" s="245">
        <f>SUMPRODUCT(X211:X222,Assumptions!$F$88:$F$99)/SUM(Assumptions!$F$88:$F$99)</f>
        <v>0.94070117522778296</v>
      </c>
      <c r="Y223" s="245">
        <f>SUMPRODUCT(Y211:Y222,Assumptions!$F$88:$F$99)/SUM(Assumptions!$F$88:$F$99)</f>
        <v>0.94070117522778296</v>
      </c>
      <c r="Z223" s="245">
        <f>SUMPRODUCT(Z211:Z222,Assumptions!$F$88:$F$99)/SUM(Assumptions!$F$88:$F$99)</f>
        <v>0.94070117522778296</v>
      </c>
      <c r="AA223" s="245">
        <f>SUMPRODUCT(AA211:AA222,Assumptions!$F$88:$F$99)/SUM(Assumptions!$F$88:$F$99)</f>
        <v>0.94070117522778296</v>
      </c>
      <c r="AB223" s="245">
        <f>SUMPRODUCT(AB211:AB222,Assumptions!$F$88:$F$99)/SUM(Assumptions!$F$88:$F$99)</f>
        <v>0.94070117522778296</v>
      </c>
      <c r="AC223" s="245">
        <f>SUMPRODUCT(AC211:AC222,Assumptions!$F$88:$F$99)/SUM(Assumptions!$F$88:$F$99)</f>
        <v>0.94657467318103783</v>
      </c>
      <c r="AD223" s="245">
        <f>SUMPRODUCT(AD211:AD222,Assumptions!$F$88:$F$99)/SUM(Assumptions!$F$88:$F$99)</f>
        <v>0.94657467318103783</v>
      </c>
      <c r="AE223" s="245">
        <f>SUMPRODUCT(AE211:AE222,Assumptions!$F$88:$F$99)/SUM(Assumptions!$F$88:$F$99)</f>
        <v>0.94657467318103783</v>
      </c>
      <c r="AF223" s="245">
        <f>SUMPRODUCT(AF211:AF222,Assumptions!$F$88:$F$99)/SUM(Assumptions!$F$88:$F$99)</f>
        <v>0.94657467318103783</v>
      </c>
      <c r="AG223" s="245">
        <f>SUMPRODUCT(AG211:AG222,Assumptions!$F$88:$F$99)/SUM(Assumptions!$F$88:$F$99)</f>
        <v>0.94657467318103783</v>
      </c>
      <c r="AH223" s="245">
        <f>SUMPRODUCT(AH211:AH222,Assumptions!$F$88:$F$99)/SUM(Assumptions!$F$88:$F$99)</f>
        <v>0.94657467318103783</v>
      </c>
      <c r="AI223" s="245">
        <f>SUMPRODUCT(AI211:AI222,Assumptions!$F$88:$F$99)/SUM(Assumptions!$F$88:$F$99)</f>
        <v>0.94657467318103783</v>
      </c>
      <c r="AJ223" s="245">
        <f>SUMPRODUCT(AJ211:AJ222,Assumptions!$F$88:$F$99)/SUM(Assumptions!$F$88:$F$99)</f>
        <v>0.94657467318103783</v>
      </c>
      <c r="AK223" s="245">
        <f>SUMPRODUCT(AK211:AK222,Assumptions!$F$88:$F$99)/SUM(Assumptions!$F$88:$F$99)</f>
        <v>0.94657467318103783</v>
      </c>
      <c r="AL223" s="245">
        <f>SUMPRODUCT(AL211:AL222,Assumptions!$F$88:$F$99)/SUM(Assumptions!$F$88:$F$99)</f>
        <v>0.94657467318103783</v>
      </c>
      <c r="AM223" s="245">
        <f>SUMPRODUCT(AM211:AM222,Assumptions!$F$88:$F$99)/SUM(Assumptions!$F$88:$F$99)</f>
        <v>0.94657467318103783</v>
      </c>
      <c r="AN223" s="245">
        <f>SUMPRODUCT(AN211:AN222,Assumptions!$F$88:$F$99)/SUM(Assumptions!$F$88:$F$99)</f>
        <v>0.94657467318103783</v>
      </c>
      <c r="AO223" s="245">
        <f>SUMPRODUCT(AO211:AO222,Assumptions!$F$88:$F$99)/SUM(Assumptions!$F$88:$F$99)</f>
        <v>0.95244817113429281</v>
      </c>
      <c r="AP223" s="245">
        <f>SUMPRODUCT(AP211:AP222,Assumptions!$F$88:$F$99)/SUM(Assumptions!$F$88:$F$99)</f>
        <v>0.95244817113429281</v>
      </c>
      <c r="AQ223" s="245">
        <f>SUMPRODUCT(AQ211:AQ222,Assumptions!$F$88:$F$99)/SUM(Assumptions!$F$88:$F$99)</f>
        <v>0.95244817113429281</v>
      </c>
      <c r="AR223" s="245">
        <f>SUMPRODUCT(AR211:AR222,Assumptions!$F$88:$F$99)/SUM(Assumptions!$F$88:$F$99)</f>
        <v>0.95244817113429281</v>
      </c>
      <c r="AS223" s="245">
        <f>SUMPRODUCT(AS211:AS222,Assumptions!$F$88:$F$99)/SUM(Assumptions!$F$88:$F$99)</f>
        <v>0.95244817113429281</v>
      </c>
      <c r="AT223" s="245">
        <f>SUMPRODUCT(AT211:AT222,Assumptions!$F$88:$F$99)/SUM(Assumptions!$F$88:$F$99)</f>
        <v>0.95244817113429281</v>
      </c>
      <c r="AU223" s="245">
        <f>SUMPRODUCT(AU211:AU222,Assumptions!$F$88:$F$99)/SUM(Assumptions!$F$88:$F$99)</f>
        <v>0.95244817113429281</v>
      </c>
      <c r="AV223" s="245">
        <f>SUMPRODUCT(AV211:AV222,Assumptions!$F$88:$F$99)/SUM(Assumptions!$F$88:$F$99)</f>
        <v>0.95244817113429281</v>
      </c>
      <c r="AW223" s="245">
        <f>SUMPRODUCT(AW211:AW222,Assumptions!$F$88:$F$99)/SUM(Assumptions!$F$88:$F$99)</f>
        <v>0.95244817113429281</v>
      </c>
      <c r="AX223" s="245">
        <f>SUMPRODUCT(AX211:AX222,Assumptions!$F$88:$F$99)/SUM(Assumptions!$F$88:$F$99)</f>
        <v>0.95244817113429281</v>
      </c>
      <c r="AY223" s="245">
        <f>SUMPRODUCT(AY211:AY222,Assumptions!$F$88:$F$99)/SUM(Assumptions!$F$88:$F$99)</f>
        <v>0.95244817113429281</v>
      </c>
      <c r="AZ223" s="245">
        <f>SUMPRODUCT(AZ211:AZ222,Assumptions!$F$88:$F$99)/SUM(Assumptions!$F$88:$F$99)</f>
        <v>0.95244817113429281</v>
      </c>
      <c r="BA223" s="245">
        <f>SUMPRODUCT(BA211:BA222,Assumptions!$F$88:$F$99)/SUM(Assumptions!$F$88:$F$99)</f>
        <v>0.95832166908754768</v>
      </c>
      <c r="BB223" s="245">
        <f>SUMPRODUCT(BB211:BB222,Assumptions!$F$88:$F$99)/SUM(Assumptions!$F$88:$F$99)</f>
        <v>0.95832166908754768</v>
      </c>
      <c r="BC223" s="245">
        <f>SUMPRODUCT(BC211:BC222,Assumptions!$F$88:$F$99)/SUM(Assumptions!$F$88:$F$99)</f>
        <v>0.95832166908754768</v>
      </c>
      <c r="BD223" s="245">
        <f>SUMPRODUCT(BD211:BD222,Assumptions!$F$88:$F$99)/SUM(Assumptions!$F$88:$F$99)</f>
        <v>0.95832166908754768</v>
      </c>
      <c r="BE223" s="245">
        <f>SUMPRODUCT(BE211:BE222,Assumptions!$F$88:$F$99)/SUM(Assumptions!$F$88:$F$99)</f>
        <v>0.95832166908754768</v>
      </c>
      <c r="BF223" s="245">
        <f>SUMPRODUCT(BF211:BF222,Assumptions!$F$88:$F$99)/SUM(Assumptions!$F$88:$F$99)</f>
        <v>0.95832166908754768</v>
      </c>
      <c r="BG223" s="245">
        <f>SUMPRODUCT(BG211:BG222,Assumptions!$F$88:$F$99)/SUM(Assumptions!$F$88:$F$99)</f>
        <v>0.95832166908754768</v>
      </c>
      <c r="BH223" s="245">
        <f>SUMPRODUCT(BH211:BH222,Assumptions!$F$88:$F$99)/SUM(Assumptions!$F$88:$F$99)</f>
        <v>0.95832166908754768</v>
      </c>
      <c r="BI223" s="245">
        <f>SUMPRODUCT(BI211:BI222,Assumptions!$F$88:$F$99)/SUM(Assumptions!$F$88:$F$99)</f>
        <v>0.95832166908754768</v>
      </c>
      <c r="BJ223" s="245">
        <f>SUMPRODUCT(BJ211:BJ222,Assumptions!$F$88:$F$99)/SUM(Assumptions!$F$88:$F$99)</f>
        <v>0.95832166908754768</v>
      </c>
      <c r="BK223" s="245">
        <f>SUMPRODUCT(BK211:BK222,Assumptions!$F$88:$F$99)/SUM(Assumptions!$F$88:$F$99)</f>
        <v>0.95832166908754768</v>
      </c>
      <c r="BL223" s="245">
        <f>SUMPRODUCT(BL211:BL222,Assumptions!$F$88:$F$99)/SUM(Assumptions!$F$88:$F$99)</f>
        <v>0.95832166908754768</v>
      </c>
      <c r="BM223" s="245">
        <f>SUMPRODUCT(BM211:BM222,Assumptions!$F$88:$F$99)/SUM(Assumptions!$F$88:$F$99)</f>
        <v>0.95832166908754768</v>
      </c>
      <c r="BN223" s="245">
        <f>SUMPRODUCT(BN211:BN222,Assumptions!$F$88:$F$99)/SUM(Assumptions!$F$88:$F$99)</f>
        <v>0.95832166908754768</v>
      </c>
      <c r="BO223" s="245">
        <f>SUMPRODUCT(BO211:BO222,Assumptions!$F$88:$F$99)/SUM(Assumptions!$F$88:$F$99)</f>
        <v>0.95832166908754768</v>
      </c>
      <c r="BP223" s="245">
        <f>SUMPRODUCT(BP211:BP222,Assumptions!$F$88:$F$99)/SUM(Assumptions!$F$88:$F$99)</f>
        <v>0.95832166908754768</v>
      </c>
      <c r="BQ223" s="245">
        <f>SUMPRODUCT(BQ211:BQ222,Assumptions!$F$88:$F$99)/SUM(Assumptions!$F$88:$F$99)</f>
        <v>0.95832166908754768</v>
      </c>
      <c r="BR223" s="245">
        <f>SUMPRODUCT(BR211:BR222,Assumptions!$F$88:$F$99)/SUM(Assumptions!$F$88:$F$99)</f>
        <v>0.95832166908754768</v>
      </c>
      <c r="BS223" s="245">
        <f>SUMPRODUCT(BS211:BS222,Assumptions!$F$88:$F$99)/SUM(Assumptions!$F$88:$F$99)</f>
        <v>0.95832166908754768</v>
      </c>
      <c r="BT223" s="245">
        <f>SUMPRODUCT(BT211:BT222,Assumptions!$F$88:$F$99)/SUM(Assumptions!$F$88:$F$99)</f>
        <v>0.95832166908754768</v>
      </c>
      <c r="BU223" s="245">
        <f>SUMPRODUCT(BU211:BU222,Assumptions!$F$88:$F$99)/SUM(Assumptions!$F$88:$F$99)</f>
        <v>0.95832166908754768</v>
      </c>
      <c r="BV223" s="245">
        <f>SUMPRODUCT(BV211:BV222,Assumptions!$F$88:$F$99)/SUM(Assumptions!$F$88:$F$99)</f>
        <v>0.95832166908754768</v>
      </c>
      <c r="BW223" s="245">
        <f>SUMPRODUCT(BW211:BW222,Assumptions!$F$88:$F$99)/SUM(Assumptions!$F$88:$F$99)</f>
        <v>0.95832166908754768</v>
      </c>
      <c r="BX223" s="245">
        <f>SUMPRODUCT(BX211:BX222,Assumptions!$F$88:$F$99)/SUM(Assumptions!$F$88:$F$99)</f>
        <v>0.95832166908754768</v>
      </c>
      <c r="BY223" s="245">
        <f>SUMPRODUCT(BY211:BY222,Assumptions!$F$88:$F$99)/SUM(Assumptions!$F$88:$F$99)</f>
        <v>0.95832166908754768</v>
      </c>
      <c r="BZ223" s="245">
        <f>SUMPRODUCT(BZ211:BZ222,Assumptions!$F$88:$F$99)/SUM(Assumptions!$F$88:$F$99)</f>
        <v>0.95832166908754768</v>
      </c>
      <c r="CA223" s="245">
        <f>SUMPRODUCT(CA211:CA222,Assumptions!$F$88:$F$99)/SUM(Assumptions!$F$88:$F$99)</f>
        <v>0.95832166908754768</v>
      </c>
      <c r="CB223" s="245">
        <f>SUMPRODUCT(CB211:CB222,Assumptions!$F$88:$F$99)/SUM(Assumptions!$F$88:$F$99)</f>
        <v>0.95832166908754768</v>
      </c>
      <c r="CC223" s="245">
        <f>SUMPRODUCT(CC211:CC222,Assumptions!$F$88:$F$99)/SUM(Assumptions!$F$88:$F$99)</f>
        <v>0.95832166908754768</v>
      </c>
      <c r="CD223" s="245">
        <f>SUMPRODUCT(CD211:CD222,Assumptions!$F$88:$F$99)/SUM(Assumptions!$F$88:$F$99)</f>
        <v>0.95832166908754768</v>
      </c>
      <c r="CE223" s="245">
        <f>SUMPRODUCT(CE211:CE222,Assumptions!$F$88:$F$99)/SUM(Assumptions!$F$88:$F$99)</f>
        <v>0.95832166908754768</v>
      </c>
      <c r="CF223" s="245">
        <f>SUMPRODUCT(CF211:CF222,Assumptions!$F$88:$F$99)/SUM(Assumptions!$F$88:$F$99)</f>
        <v>0.95832166908754768</v>
      </c>
      <c r="CG223" s="245">
        <f>SUMPRODUCT(CG211:CG222,Assumptions!$F$88:$F$99)/SUM(Assumptions!$F$88:$F$99)</f>
        <v>0.95832166908754768</v>
      </c>
      <c r="CH223" s="245">
        <f>SUMPRODUCT(CH211:CH222,Assumptions!$F$88:$F$99)/SUM(Assumptions!$F$88:$F$99)</f>
        <v>0.95832166908754768</v>
      </c>
      <c r="CI223" s="245">
        <f>SUMPRODUCT(CI211:CI222,Assumptions!$F$88:$F$99)/SUM(Assumptions!$F$88:$F$99)</f>
        <v>0.95832166908754768</v>
      </c>
      <c r="CJ223" s="245">
        <f>SUMPRODUCT(CJ211:CJ222,Assumptions!$F$88:$F$99)/SUM(Assumptions!$F$88:$F$99)</f>
        <v>0.95832166908754768</v>
      </c>
      <c r="CK223" s="245">
        <f>SUMPRODUCT(CK211:CK222,Assumptions!$F$88:$F$99)/SUM(Assumptions!$F$88:$F$99)</f>
        <v>0.95832166908754768</v>
      </c>
      <c r="CL223" s="245">
        <f>SUMPRODUCT(CL211:CL222,Assumptions!$F$88:$F$99)/SUM(Assumptions!$F$88:$F$99)</f>
        <v>0.95832166908754768</v>
      </c>
      <c r="CM223" s="245">
        <f>SUMPRODUCT(CM211:CM222,Assumptions!$F$88:$F$99)/SUM(Assumptions!$F$88:$F$99)</f>
        <v>0.95832166908754768</v>
      </c>
      <c r="CN223" s="245">
        <f>SUMPRODUCT(CN211:CN222,Assumptions!$F$88:$F$99)/SUM(Assumptions!$F$88:$F$99)</f>
        <v>0.95832166908754768</v>
      </c>
      <c r="CO223" s="245">
        <f>SUMPRODUCT(CO211:CO222,Assumptions!$F$88:$F$99)/SUM(Assumptions!$F$88:$F$99)</f>
        <v>0.95832166908754768</v>
      </c>
      <c r="CP223" s="245">
        <f>SUMPRODUCT(CP211:CP222,Assumptions!$F$88:$F$99)/SUM(Assumptions!$F$88:$F$99)</f>
        <v>0.95832166908754768</v>
      </c>
      <c r="CQ223" s="245">
        <f>SUMPRODUCT(CQ211:CQ222,Assumptions!$F$88:$F$99)/SUM(Assumptions!$F$88:$F$99)</f>
        <v>0.95832166908754768</v>
      </c>
      <c r="CR223" s="245">
        <f>SUMPRODUCT(CR211:CR222,Assumptions!$F$88:$F$99)/SUM(Assumptions!$F$88:$F$99)</f>
        <v>0.95832166908754768</v>
      </c>
      <c r="CS223" s="245">
        <f>SUMPRODUCT(CS211:CS222,Assumptions!$F$88:$F$99)/SUM(Assumptions!$F$88:$F$99)</f>
        <v>0.95832166908754768</v>
      </c>
      <c r="CT223" s="245">
        <f>SUMPRODUCT(CT211:CT222,Assumptions!$F$88:$F$99)/SUM(Assumptions!$F$88:$F$99)</f>
        <v>0.95832166908754768</v>
      </c>
      <c r="CU223" s="245">
        <f>SUMPRODUCT(CU211:CU222,Assumptions!$F$88:$F$99)/SUM(Assumptions!$F$88:$F$99)</f>
        <v>0.95832166908754768</v>
      </c>
      <c r="CV223" s="245">
        <f>SUMPRODUCT(CV211:CV222,Assumptions!$F$88:$F$99)/SUM(Assumptions!$F$88:$F$99)</f>
        <v>0.95832166908754768</v>
      </c>
      <c r="CW223" s="245">
        <f>SUMPRODUCT(CW211:CW222,Assumptions!$F$88:$F$99)/SUM(Assumptions!$F$88:$F$99)</f>
        <v>0.95832166908754768</v>
      </c>
      <c r="CX223" s="245">
        <f>SUMPRODUCT(CX211:CX222,Assumptions!$F$88:$F$99)/SUM(Assumptions!$F$88:$F$99)</f>
        <v>0.95832166908754768</v>
      </c>
      <c r="CY223" s="245">
        <f>SUMPRODUCT(CY211:CY222,Assumptions!$F$88:$F$99)/SUM(Assumptions!$F$88:$F$99)</f>
        <v>0.95832166908754768</v>
      </c>
      <c r="CZ223" s="245">
        <f>SUMPRODUCT(CZ211:CZ222,Assumptions!$F$88:$F$99)/SUM(Assumptions!$F$88:$F$99)</f>
        <v>0.95832166908754768</v>
      </c>
      <c r="DA223" s="245">
        <f>SUMPRODUCT(DA211:DA222,Assumptions!$F$88:$F$99)/SUM(Assumptions!$F$88:$F$99)</f>
        <v>0.95832166908754768</v>
      </c>
      <c r="DB223" s="245">
        <f>SUMPRODUCT(DB211:DB222,Assumptions!$F$88:$F$99)/SUM(Assumptions!$F$88:$F$99)</f>
        <v>0.95832166908754768</v>
      </c>
      <c r="DC223" s="245">
        <f>SUMPRODUCT(DC211:DC222,Assumptions!$F$88:$F$99)/SUM(Assumptions!$F$88:$F$99)</f>
        <v>0.95832166908754768</v>
      </c>
      <c r="DD223" s="245">
        <f>SUMPRODUCT(DD211:DD222,Assumptions!$F$88:$F$99)/SUM(Assumptions!$F$88:$F$99)</f>
        <v>0.95832166908754768</v>
      </c>
      <c r="DE223" s="245">
        <f>SUMPRODUCT(DE211:DE222,Assumptions!$F$88:$F$99)/SUM(Assumptions!$F$88:$F$99)</f>
        <v>0.95832166908754768</v>
      </c>
      <c r="DF223" s="245">
        <f>SUMPRODUCT(DF211:DF222,Assumptions!$F$88:$F$99)/SUM(Assumptions!$F$88:$F$99)</f>
        <v>0.95832166908754768</v>
      </c>
      <c r="DG223" s="245">
        <f>SUMPRODUCT(DG211:DG222,Assumptions!$F$88:$F$99)/SUM(Assumptions!$F$88:$F$99)</f>
        <v>0.95832166908754768</v>
      </c>
      <c r="DH223" s="245">
        <f>SUMPRODUCT(DH211:DH222,Assumptions!$F$88:$F$99)/SUM(Assumptions!$F$88:$F$99)</f>
        <v>0.95832166908754768</v>
      </c>
      <c r="DI223" s="245">
        <f>SUMPRODUCT(DI211:DI222,Assumptions!$F$88:$F$99)/SUM(Assumptions!$F$88:$F$99)</f>
        <v>0.95832166908754768</v>
      </c>
      <c r="DJ223" s="245">
        <f>SUMPRODUCT(DJ211:DJ222,Assumptions!$F$88:$F$99)/SUM(Assumptions!$F$88:$F$99)</f>
        <v>0.95832166908754768</v>
      </c>
      <c r="DK223" s="245">
        <f>SUMPRODUCT(DK211:DK222,Assumptions!$F$88:$F$99)/SUM(Assumptions!$F$88:$F$99)</f>
        <v>0.95832166908754768</v>
      </c>
      <c r="DL223" s="245">
        <f>SUMPRODUCT(DL211:DL222,Assumptions!$F$88:$F$99)/SUM(Assumptions!$F$88:$F$99)</f>
        <v>0.95832166908754768</v>
      </c>
      <c r="DM223" s="245">
        <f>SUMPRODUCT(DM211:DM222,Assumptions!$F$88:$F$99)/SUM(Assumptions!$F$88:$F$99)</f>
        <v>0.95832166908754768</v>
      </c>
      <c r="DN223" s="245">
        <f>SUMPRODUCT(DN211:DN222,Assumptions!$F$88:$F$99)/SUM(Assumptions!$F$88:$F$99)</f>
        <v>0.95832166908754768</v>
      </c>
      <c r="DO223" s="245">
        <f>SUMPRODUCT(DO211:DO222,Assumptions!$F$88:$F$99)/SUM(Assumptions!$F$88:$F$99)</f>
        <v>0.95832166908754768</v>
      </c>
      <c r="DP223" s="245">
        <f>SUMPRODUCT(DP211:DP222,Assumptions!$F$88:$F$99)/SUM(Assumptions!$F$88:$F$99)</f>
        <v>0.95832166908754768</v>
      </c>
      <c r="DQ223" s="245">
        <f>SUMPRODUCT(DQ211:DQ222,Assumptions!$F$88:$F$99)/SUM(Assumptions!$F$88:$F$99)</f>
        <v>0.95832166908754768</v>
      </c>
      <c r="DR223" s="245">
        <f>SUMPRODUCT(DR211:DR222,Assumptions!$F$88:$F$99)/SUM(Assumptions!$F$88:$F$99)</f>
        <v>0.95832166908754768</v>
      </c>
      <c r="DS223" s="245">
        <f>SUMPRODUCT(DS211:DS222,Assumptions!$F$88:$F$99)/SUM(Assumptions!$F$88:$F$99)</f>
        <v>0.95832166908754768</v>
      </c>
      <c r="DT223" s="245">
        <f>SUMPRODUCT(DT211:DT222,Assumptions!$F$88:$F$99)/SUM(Assumptions!$F$88:$F$99)</f>
        <v>0.95832166908754768</v>
      </c>
      <c r="DU223" s="245">
        <f>SUMPRODUCT(DU211:DU222,Assumptions!$F$88:$F$99)/SUM(Assumptions!$F$88:$F$99)</f>
        <v>0.95832166908754768</v>
      </c>
      <c r="DV223" s="245">
        <f>SUMPRODUCT(DV211:DV222,Assumptions!$F$88:$F$99)/SUM(Assumptions!$F$88:$F$99)</f>
        <v>0.95832166908754768</v>
      </c>
      <c r="DW223" s="245">
        <f>SUMPRODUCT(DW211:DW222,Assumptions!$F$88:$F$99)/SUM(Assumptions!$F$88:$F$99)</f>
        <v>0.95832166908754768</v>
      </c>
      <c r="DX223" s="245">
        <f>SUMPRODUCT(DX211:DX222,Assumptions!$F$88:$F$99)/SUM(Assumptions!$F$88:$F$99)</f>
        <v>0.95832166908754768</v>
      </c>
      <c r="DY223" s="245">
        <f>SUMPRODUCT(DY211:DY222,Assumptions!$F$88:$F$99)/SUM(Assumptions!$F$88:$F$99)</f>
        <v>0.95832166908754768</v>
      </c>
      <c r="DZ223" s="245">
        <f>SUMPRODUCT(DZ211:DZ222,Assumptions!$F$88:$F$99)/SUM(Assumptions!$F$88:$F$99)</f>
        <v>0.95832166908754768</v>
      </c>
      <c r="EA223" s="245">
        <f>SUMPRODUCT(EA211:EA222,Assumptions!$F$88:$F$99)/SUM(Assumptions!$F$88:$F$99)</f>
        <v>0.95832166908754768</v>
      </c>
      <c r="EB223" s="245">
        <f>SUMPRODUCT(EB211:EB222,Assumptions!$F$88:$F$99)/SUM(Assumptions!$F$88:$F$99)</f>
        <v>0.95832166908754768</v>
      </c>
      <c r="EC223" s="245">
        <f>SUMPRODUCT(EC211:EC222,Assumptions!$F$88:$F$99)/SUM(Assumptions!$F$88:$F$99)</f>
        <v>0.95832166908754768</v>
      </c>
      <c r="ED223" s="245">
        <f>SUMPRODUCT(ED211:ED222,Assumptions!$F$88:$F$99)/SUM(Assumptions!$F$88:$F$99)</f>
        <v>0.95832166908754768</v>
      </c>
      <c r="EE223" s="245">
        <f>SUMPRODUCT(EE211:EE222,Assumptions!$F$88:$F$99)/SUM(Assumptions!$F$88:$F$99)</f>
        <v>0.95832166908754768</v>
      </c>
      <c r="EF223" s="245">
        <f>SUMPRODUCT(EF211:EF222,Assumptions!$F$88:$F$99)/SUM(Assumptions!$F$88:$F$99)</f>
        <v>0.95832166908754768</v>
      </c>
      <c r="EG223" s="245">
        <f>SUMPRODUCT(EG211:EG222,Assumptions!$F$88:$F$99)/SUM(Assumptions!$F$88:$F$99)</f>
        <v>0.95832166908754768</v>
      </c>
      <c r="EH223" s="245">
        <f>SUMPRODUCT(EH211:EH222,Assumptions!$F$88:$F$99)/SUM(Assumptions!$F$88:$F$99)</f>
        <v>0.95832166908754768</v>
      </c>
      <c r="EI223" s="245">
        <f>SUMPRODUCT(EI211:EI222,Assumptions!$F$88:$F$99)/SUM(Assumptions!$F$88:$F$99)</f>
        <v>0.95832166908754768</v>
      </c>
      <c r="EJ223" s="245">
        <f>SUMPRODUCT(EJ211:EJ222,Assumptions!$F$88:$F$99)/SUM(Assumptions!$F$88:$F$99)</f>
        <v>0.95832166908754768</v>
      </c>
      <c r="EK223" s="245">
        <f>SUMPRODUCT(EK211:EK222,Assumptions!$F$88:$F$99)/SUM(Assumptions!$F$88:$F$99)</f>
        <v>0.95832166908754768</v>
      </c>
      <c r="EL223" s="245">
        <f>SUMPRODUCT(EL211:EL222,Assumptions!$F$88:$F$99)/SUM(Assumptions!$F$88:$F$99)</f>
        <v>0.95832166908754768</v>
      </c>
      <c r="EM223" s="245">
        <f>SUMPRODUCT(EM211:EM222,Assumptions!$F$88:$F$99)/SUM(Assumptions!$F$88:$F$99)</f>
        <v>0.95832166908754768</v>
      </c>
      <c r="EN223" s="245">
        <f>SUMPRODUCT(EN211:EN222,Assumptions!$F$88:$F$99)/SUM(Assumptions!$F$88:$F$99)</f>
        <v>0.95832166908754768</v>
      </c>
      <c r="EO223" s="245">
        <f>SUMPRODUCT(EO211:EO222,Assumptions!$F$88:$F$99)/SUM(Assumptions!$F$88:$F$99)</f>
        <v>0.95832166908754768</v>
      </c>
      <c r="EP223" s="245">
        <f>SUMPRODUCT(EP211:EP222,Assumptions!$F$88:$F$99)/SUM(Assumptions!$F$88:$F$99)</f>
        <v>0.95832166908754768</v>
      </c>
      <c r="EQ223" s="245">
        <f>SUMPRODUCT(EQ211:EQ222,Assumptions!$F$88:$F$99)/SUM(Assumptions!$F$88:$F$99)</f>
        <v>0.95832166908754768</v>
      </c>
      <c r="ER223" s="245">
        <f>SUMPRODUCT(ER211:ER222,Assumptions!$F$88:$F$99)/SUM(Assumptions!$F$88:$F$99)</f>
        <v>0.95832166908754768</v>
      </c>
      <c r="ES223" s="245">
        <f>SUMPRODUCT(ES211:ES222,Assumptions!$F$88:$F$99)/SUM(Assumptions!$F$88:$F$99)</f>
        <v>0.95832166908754768</v>
      </c>
      <c r="ET223" s="155"/>
      <c r="EU223" s="155"/>
      <c r="EV223" s="155"/>
      <c r="EW223" s="155"/>
      <c r="EX223" s="155"/>
      <c r="EY223" s="155"/>
      <c r="EZ223" s="155"/>
      <c r="FA223" s="155"/>
      <c r="FB223" s="155"/>
      <c r="FC223" s="155"/>
      <c r="FD223" s="155"/>
      <c r="FE223" s="155"/>
      <c r="FF223" s="155"/>
      <c r="FG223" s="155"/>
      <c r="FH223" s="155"/>
      <c r="FI223" s="155"/>
      <c r="FJ223" s="155"/>
      <c r="FK223" s="155"/>
      <c r="FL223" s="155"/>
      <c r="FM223" s="155"/>
      <c r="FN223" s="155"/>
      <c r="FO223" s="155"/>
      <c r="FP223" s="155"/>
      <c r="FQ223" s="155"/>
      <c r="FR223" s="155"/>
      <c r="FS223" s="155"/>
      <c r="FT223" s="155"/>
      <c r="FU223" s="155"/>
      <c r="FV223" s="155"/>
      <c r="FW223" s="155"/>
      <c r="FX223" s="155"/>
      <c r="FY223" s="155"/>
      <c r="FZ223" s="155"/>
      <c r="GA223" s="155"/>
      <c r="GB223" s="155"/>
      <c r="GC223" s="155"/>
      <c r="GD223" s="155"/>
      <c r="GE223" s="155"/>
      <c r="GF223" s="155"/>
      <c r="GG223" s="155"/>
    </row>
    <row r="224" spans="2:189">
      <c r="B224" s="147"/>
      <c r="C224" s="147"/>
      <c r="D224" s="149"/>
      <c r="E224" s="149"/>
      <c r="F224" s="149"/>
      <c r="G224" s="149"/>
      <c r="H224" s="149"/>
      <c r="I224" s="149"/>
      <c r="J224" s="149"/>
      <c r="K224" s="149"/>
      <c r="L224" s="149"/>
      <c r="M224" s="149"/>
      <c r="N224" s="149"/>
      <c r="O224" s="149"/>
      <c r="P224" s="149"/>
      <c r="Q224" s="149"/>
      <c r="R224" s="149"/>
      <c r="S224" s="149"/>
      <c r="T224" s="149"/>
      <c r="U224" s="149"/>
      <c r="V224" s="149"/>
      <c r="W224" s="149"/>
      <c r="X224" s="149"/>
      <c r="Y224" s="149"/>
      <c r="Z224" s="149"/>
      <c r="AA224" s="149"/>
      <c r="AB224" s="149"/>
      <c r="AC224" s="149"/>
      <c r="AD224" s="149"/>
      <c r="AE224" s="149"/>
      <c r="AF224" s="149"/>
      <c r="AG224" s="149"/>
      <c r="AH224" s="149"/>
      <c r="AI224" s="149"/>
      <c r="AJ224" s="149"/>
      <c r="AK224" s="149"/>
      <c r="AL224" s="149"/>
      <c r="AM224" s="149"/>
      <c r="AN224" s="149"/>
      <c r="AO224" s="149"/>
      <c r="AP224" s="149"/>
      <c r="AQ224" s="149"/>
      <c r="AR224" s="149"/>
      <c r="AS224" s="149"/>
      <c r="AT224" s="149"/>
      <c r="AU224" s="149"/>
      <c r="AV224" s="149"/>
      <c r="AW224" s="149"/>
      <c r="AX224" s="149"/>
      <c r="AY224" s="149"/>
      <c r="AZ224" s="149"/>
      <c r="BA224" s="149"/>
      <c r="BB224" s="149"/>
      <c r="BC224" s="149"/>
      <c r="BD224" s="149"/>
      <c r="BE224" s="149"/>
      <c r="BF224" s="149"/>
      <c r="BG224" s="149"/>
      <c r="BH224" s="149"/>
      <c r="BI224" s="149"/>
      <c r="BJ224" s="149"/>
      <c r="BK224" s="149"/>
      <c r="BL224" s="149"/>
      <c r="BM224" s="149"/>
      <c r="BN224" s="149"/>
      <c r="BO224" s="149"/>
      <c r="BP224" s="149"/>
      <c r="BQ224" s="149"/>
      <c r="BR224" s="149"/>
      <c r="BS224" s="149"/>
      <c r="BT224" s="149"/>
      <c r="BU224" s="149"/>
      <c r="BV224" s="149"/>
      <c r="BW224" s="149"/>
      <c r="BX224" s="149"/>
      <c r="BY224" s="149"/>
      <c r="BZ224" s="149"/>
      <c r="CA224" s="149"/>
      <c r="CB224" s="149"/>
      <c r="CC224" s="149"/>
      <c r="CD224" s="149"/>
      <c r="CE224" s="149"/>
      <c r="CF224" s="149"/>
      <c r="CG224" s="149"/>
      <c r="CH224" s="149"/>
      <c r="CI224" s="149"/>
      <c r="CJ224" s="149"/>
      <c r="CK224" s="149"/>
      <c r="CL224" s="149"/>
      <c r="CM224" s="149"/>
      <c r="CN224" s="149"/>
      <c r="CO224" s="149"/>
      <c r="CP224" s="149"/>
      <c r="CQ224" s="149"/>
      <c r="CR224" s="149"/>
      <c r="CS224" s="149"/>
      <c r="CT224" s="149"/>
      <c r="CU224" s="149"/>
      <c r="CV224" s="149"/>
      <c r="CW224" s="149"/>
      <c r="CX224" s="149"/>
      <c r="CY224" s="149"/>
      <c r="CZ224" s="149"/>
      <c r="DA224" s="149"/>
      <c r="DB224" s="149"/>
      <c r="DC224" s="149"/>
      <c r="DD224" s="149"/>
      <c r="DE224" s="149"/>
      <c r="DF224" s="149"/>
      <c r="DG224" s="147"/>
      <c r="DH224" s="147"/>
      <c r="DI224" s="147"/>
      <c r="DJ224" s="147"/>
      <c r="DK224" s="147"/>
      <c r="DL224" s="147"/>
      <c r="DM224" s="147"/>
      <c r="DN224" s="147"/>
      <c r="DO224" s="147"/>
      <c r="DP224" s="147"/>
      <c r="DQ224" s="147"/>
      <c r="DR224" s="147"/>
      <c r="DS224" s="147"/>
      <c r="DT224" s="147"/>
      <c r="DU224" s="147"/>
      <c r="DV224" s="147"/>
      <c r="DW224" s="147"/>
      <c r="DX224" s="147"/>
      <c r="DY224" s="147"/>
      <c r="DZ224" s="147"/>
      <c r="EA224" s="147"/>
      <c r="EB224" s="147"/>
      <c r="EC224" s="147"/>
      <c r="ED224" s="147"/>
      <c r="EE224" s="147"/>
      <c r="EF224" s="147"/>
      <c r="EG224" s="147"/>
      <c r="EH224" s="147"/>
      <c r="EI224" s="147"/>
      <c r="EJ224" s="147"/>
      <c r="EK224" s="147"/>
      <c r="EL224" s="147"/>
      <c r="EM224" s="147"/>
      <c r="EN224" s="147"/>
      <c r="EO224" s="147"/>
      <c r="EP224" s="147"/>
      <c r="EQ224" s="147"/>
      <c r="ER224" s="147"/>
      <c r="ES224" s="147"/>
      <c r="ET224" s="147"/>
      <c r="EU224" s="147"/>
      <c r="EV224" s="147"/>
      <c r="EW224" s="147"/>
      <c r="EX224" s="147"/>
      <c r="EY224" s="147"/>
      <c r="EZ224" s="147"/>
      <c r="FA224" s="147"/>
      <c r="FB224" s="147"/>
      <c r="FC224" s="147"/>
      <c r="FD224" s="147"/>
      <c r="FE224" s="147"/>
      <c r="FF224" s="147"/>
      <c r="FG224" s="147"/>
      <c r="FH224" s="147"/>
      <c r="FI224" s="147"/>
      <c r="FJ224" s="147"/>
      <c r="FK224" s="147"/>
      <c r="FL224" s="147"/>
      <c r="FM224" s="147"/>
      <c r="FN224" s="147"/>
      <c r="FO224" s="147"/>
      <c r="FP224" s="147"/>
      <c r="FQ224" s="147"/>
      <c r="FR224" s="147"/>
      <c r="FS224" s="147"/>
      <c r="FT224" s="147"/>
      <c r="FU224" s="147"/>
      <c r="FV224" s="147"/>
      <c r="FW224" s="147"/>
      <c r="FX224" s="147"/>
      <c r="FY224" s="147"/>
      <c r="FZ224" s="147"/>
      <c r="GA224" s="147"/>
      <c r="GB224" s="147"/>
      <c r="GC224" s="147"/>
      <c r="GD224" s="147"/>
      <c r="GE224" s="147"/>
      <c r="GF224" s="147"/>
      <c r="GG224" s="147"/>
    </row>
    <row r="225" spans="2:189">
      <c r="B225" s="148" t="s">
        <v>106</v>
      </c>
      <c r="C225" s="147"/>
      <c r="D225" s="165" t="s">
        <v>46</v>
      </c>
      <c r="E225" s="151">
        <f t="shared" ref="E225:AJ225" si="272">ROUNDUP(E226/12,0)</f>
        <v>1</v>
      </c>
      <c r="F225" s="151">
        <f t="shared" si="272"/>
        <v>1</v>
      </c>
      <c r="G225" s="151">
        <f t="shared" si="272"/>
        <v>1</v>
      </c>
      <c r="H225" s="151">
        <f t="shared" si="272"/>
        <v>1</v>
      </c>
      <c r="I225" s="151">
        <f t="shared" si="272"/>
        <v>1</v>
      </c>
      <c r="J225" s="151">
        <f t="shared" si="272"/>
        <v>1</v>
      </c>
      <c r="K225" s="151">
        <f t="shared" si="272"/>
        <v>1</v>
      </c>
      <c r="L225" s="151">
        <f t="shared" si="272"/>
        <v>1</v>
      </c>
      <c r="M225" s="151">
        <f t="shared" si="272"/>
        <v>1</v>
      </c>
      <c r="N225" s="151">
        <f t="shared" si="272"/>
        <v>1</v>
      </c>
      <c r="O225" s="151">
        <f t="shared" si="272"/>
        <v>1</v>
      </c>
      <c r="P225" s="151">
        <f t="shared" si="272"/>
        <v>1</v>
      </c>
      <c r="Q225" s="151">
        <f t="shared" si="272"/>
        <v>2</v>
      </c>
      <c r="R225" s="151">
        <f t="shared" si="272"/>
        <v>2</v>
      </c>
      <c r="S225" s="151">
        <f t="shared" si="272"/>
        <v>2</v>
      </c>
      <c r="T225" s="151">
        <f t="shared" si="272"/>
        <v>2</v>
      </c>
      <c r="U225" s="151">
        <f t="shared" si="272"/>
        <v>2</v>
      </c>
      <c r="V225" s="151">
        <f t="shared" si="272"/>
        <v>2</v>
      </c>
      <c r="W225" s="151">
        <f t="shared" si="272"/>
        <v>2</v>
      </c>
      <c r="X225" s="151">
        <f t="shared" si="272"/>
        <v>2</v>
      </c>
      <c r="Y225" s="151">
        <f t="shared" si="272"/>
        <v>2</v>
      </c>
      <c r="Z225" s="151">
        <f t="shared" si="272"/>
        <v>2</v>
      </c>
      <c r="AA225" s="151">
        <f t="shared" si="272"/>
        <v>2</v>
      </c>
      <c r="AB225" s="151">
        <f t="shared" si="272"/>
        <v>2</v>
      </c>
      <c r="AC225" s="151">
        <f t="shared" si="272"/>
        <v>3</v>
      </c>
      <c r="AD225" s="151">
        <f t="shared" si="272"/>
        <v>3</v>
      </c>
      <c r="AE225" s="151">
        <f t="shared" si="272"/>
        <v>3</v>
      </c>
      <c r="AF225" s="151">
        <f t="shared" si="272"/>
        <v>3</v>
      </c>
      <c r="AG225" s="151">
        <f t="shared" si="272"/>
        <v>3</v>
      </c>
      <c r="AH225" s="151">
        <f t="shared" si="272"/>
        <v>3</v>
      </c>
      <c r="AI225" s="151">
        <f t="shared" si="272"/>
        <v>3</v>
      </c>
      <c r="AJ225" s="151">
        <f t="shared" si="272"/>
        <v>3</v>
      </c>
      <c r="AK225" s="151">
        <f t="shared" ref="AK225:BP225" si="273">ROUNDUP(AK226/12,0)</f>
        <v>3</v>
      </c>
      <c r="AL225" s="151">
        <f t="shared" si="273"/>
        <v>3</v>
      </c>
      <c r="AM225" s="151">
        <f t="shared" si="273"/>
        <v>3</v>
      </c>
      <c r="AN225" s="151">
        <f t="shared" si="273"/>
        <v>3</v>
      </c>
      <c r="AO225" s="151">
        <f t="shared" si="273"/>
        <v>4</v>
      </c>
      <c r="AP225" s="151">
        <f t="shared" si="273"/>
        <v>4</v>
      </c>
      <c r="AQ225" s="151">
        <f t="shared" si="273"/>
        <v>4</v>
      </c>
      <c r="AR225" s="151">
        <f t="shared" si="273"/>
        <v>4</v>
      </c>
      <c r="AS225" s="151">
        <f t="shared" si="273"/>
        <v>4</v>
      </c>
      <c r="AT225" s="151">
        <f t="shared" si="273"/>
        <v>4</v>
      </c>
      <c r="AU225" s="151">
        <f t="shared" si="273"/>
        <v>4</v>
      </c>
      <c r="AV225" s="151">
        <f t="shared" si="273"/>
        <v>4</v>
      </c>
      <c r="AW225" s="151">
        <f t="shared" si="273"/>
        <v>4</v>
      </c>
      <c r="AX225" s="151">
        <f t="shared" si="273"/>
        <v>4</v>
      </c>
      <c r="AY225" s="151">
        <f t="shared" si="273"/>
        <v>4</v>
      </c>
      <c r="AZ225" s="151">
        <f t="shared" si="273"/>
        <v>4</v>
      </c>
      <c r="BA225" s="151">
        <f t="shared" si="273"/>
        <v>5</v>
      </c>
      <c r="BB225" s="151">
        <f t="shared" si="273"/>
        <v>5</v>
      </c>
      <c r="BC225" s="151">
        <f t="shared" si="273"/>
        <v>5</v>
      </c>
      <c r="BD225" s="151">
        <f t="shared" si="273"/>
        <v>5</v>
      </c>
      <c r="BE225" s="151">
        <f t="shared" si="273"/>
        <v>5</v>
      </c>
      <c r="BF225" s="151">
        <f t="shared" si="273"/>
        <v>5</v>
      </c>
      <c r="BG225" s="151">
        <f t="shared" si="273"/>
        <v>5</v>
      </c>
      <c r="BH225" s="151">
        <f t="shared" si="273"/>
        <v>5</v>
      </c>
      <c r="BI225" s="151">
        <f t="shared" si="273"/>
        <v>5</v>
      </c>
      <c r="BJ225" s="151">
        <f t="shared" si="273"/>
        <v>5</v>
      </c>
      <c r="BK225" s="151">
        <f t="shared" si="273"/>
        <v>5</v>
      </c>
      <c r="BL225" s="151">
        <f t="shared" si="273"/>
        <v>5</v>
      </c>
      <c r="BM225" s="151">
        <f t="shared" si="273"/>
        <v>6</v>
      </c>
      <c r="BN225" s="151">
        <f t="shared" si="273"/>
        <v>6</v>
      </c>
      <c r="BO225" s="151">
        <f t="shared" si="273"/>
        <v>6</v>
      </c>
      <c r="BP225" s="151">
        <f t="shared" si="273"/>
        <v>6</v>
      </c>
      <c r="BQ225" s="151">
        <f t="shared" ref="BQ225:CV225" si="274">ROUNDUP(BQ226/12,0)</f>
        <v>6</v>
      </c>
      <c r="BR225" s="151">
        <f t="shared" si="274"/>
        <v>6</v>
      </c>
      <c r="BS225" s="151">
        <f t="shared" si="274"/>
        <v>6</v>
      </c>
      <c r="BT225" s="151">
        <f t="shared" si="274"/>
        <v>6</v>
      </c>
      <c r="BU225" s="151">
        <f t="shared" si="274"/>
        <v>6</v>
      </c>
      <c r="BV225" s="151">
        <f t="shared" si="274"/>
        <v>6</v>
      </c>
      <c r="BW225" s="151">
        <f t="shared" si="274"/>
        <v>6</v>
      </c>
      <c r="BX225" s="151">
        <f t="shared" si="274"/>
        <v>6</v>
      </c>
      <c r="BY225" s="151">
        <f t="shared" si="274"/>
        <v>7</v>
      </c>
      <c r="BZ225" s="151">
        <f t="shared" si="274"/>
        <v>7</v>
      </c>
      <c r="CA225" s="151">
        <f t="shared" si="274"/>
        <v>7</v>
      </c>
      <c r="CB225" s="151">
        <f t="shared" si="274"/>
        <v>7</v>
      </c>
      <c r="CC225" s="151">
        <f t="shared" si="274"/>
        <v>7</v>
      </c>
      <c r="CD225" s="151">
        <f t="shared" si="274"/>
        <v>7</v>
      </c>
      <c r="CE225" s="151">
        <f t="shared" si="274"/>
        <v>7</v>
      </c>
      <c r="CF225" s="151">
        <f t="shared" si="274"/>
        <v>7</v>
      </c>
      <c r="CG225" s="151">
        <f t="shared" si="274"/>
        <v>7</v>
      </c>
      <c r="CH225" s="151">
        <f t="shared" si="274"/>
        <v>7</v>
      </c>
      <c r="CI225" s="151">
        <f t="shared" si="274"/>
        <v>7</v>
      </c>
      <c r="CJ225" s="151">
        <f t="shared" si="274"/>
        <v>7</v>
      </c>
      <c r="CK225" s="151">
        <f t="shared" si="274"/>
        <v>8</v>
      </c>
      <c r="CL225" s="151">
        <f t="shared" si="274"/>
        <v>8</v>
      </c>
      <c r="CM225" s="151">
        <f t="shared" si="274"/>
        <v>8</v>
      </c>
      <c r="CN225" s="151">
        <f t="shared" si="274"/>
        <v>8</v>
      </c>
      <c r="CO225" s="151">
        <f t="shared" si="274"/>
        <v>8</v>
      </c>
      <c r="CP225" s="151">
        <f t="shared" si="274"/>
        <v>8</v>
      </c>
      <c r="CQ225" s="151">
        <f t="shared" si="274"/>
        <v>8</v>
      </c>
      <c r="CR225" s="151">
        <f t="shared" si="274"/>
        <v>8</v>
      </c>
      <c r="CS225" s="151">
        <f t="shared" si="274"/>
        <v>8</v>
      </c>
      <c r="CT225" s="151">
        <f t="shared" si="274"/>
        <v>8</v>
      </c>
      <c r="CU225" s="151">
        <f t="shared" si="274"/>
        <v>8</v>
      </c>
      <c r="CV225" s="151">
        <f t="shared" si="274"/>
        <v>8</v>
      </c>
      <c r="CW225" s="151">
        <f t="shared" ref="CW225:EB225" si="275">ROUNDUP(CW226/12,0)</f>
        <v>9</v>
      </c>
      <c r="CX225" s="151">
        <f t="shared" si="275"/>
        <v>9</v>
      </c>
      <c r="CY225" s="151">
        <f t="shared" si="275"/>
        <v>9</v>
      </c>
      <c r="CZ225" s="151">
        <f t="shared" si="275"/>
        <v>9</v>
      </c>
      <c r="DA225" s="151">
        <f t="shared" si="275"/>
        <v>9</v>
      </c>
      <c r="DB225" s="151">
        <f t="shared" si="275"/>
        <v>9</v>
      </c>
      <c r="DC225" s="151">
        <f t="shared" si="275"/>
        <v>9</v>
      </c>
      <c r="DD225" s="151">
        <f t="shared" si="275"/>
        <v>9</v>
      </c>
      <c r="DE225" s="151">
        <f t="shared" si="275"/>
        <v>9</v>
      </c>
      <c r="DF225" s="151">
        <f t="shared" si="275"/>
        <v>9</v>
      </c>
      <c r="DG225" s="151">
        <f t="shared" si="275"/>
        <v>9</v>
      </c>
      <c r="DH225" s="151">
        <f t="shared" si="275"/>
        <v>9</v>
      </c>
      <c r="DI225" s="151">
        <f t="shared" si="275"/>
        <v>10</v>
      </c>
      <c r="DJ225" s="151">
        <f t="shared" si="275"/>
        <v>10</v>
      </c>
      <c r="DK225" s="151">
        <f t="shared" si="275"/>
        <v>10</v>
      </c>
      <c r="DL225" s="151">
        <f t="shared" si="275"/>
        <v>10</v>
      </c>
      <c r="DM225" s="151">
        <f t="shared" si="275"/>
        <v>10</v>
      </c>
      <c r="DN225" s="151">
        <f t="shared" si="275"/>
        <v>10</v>
      </c>
      <c r="DO225" s="151">
        <f t="shared" si="275"/>
        <v>10</v>
      </c>
      <c r="DP225" s="151">
        <f t="shared" si="275"/>
        <v>10</v>
      </c>
      <c r="DQ225" s="151">
        <f t="shared" si="275"/>
        <v>10</v>
      </c>
      <c r="DR225" s="151">
        <f t="shared" si="275"/>
        <v>10</v>
      </c>
      <c r="DS225" s="151">
        <f t="shared" si="275"/>
        <v>10</v>
      </c>
      <c r="DT225" s="151">
        <f t="shared" si="275"/>
        <v>10</v>
      </c>
      <c r="DU225" s="151">
        <f t="shared" si="275"/>
        <v>11</v>
      </c>
      <c r="DV225" s="151">
        <f t="shared" si="275"/>
        <v>11</v>
      </c>
      <c r="DW225" s="151">
        <f t="shared" si="275"/>
        <v>11</v>
      </c>
      <c r="DX225" s="151">
        <f t="shared" si="275"/>
        <v>11</v>
      </c>
      <c r="DY225" s="151">
        <f t="shared" si="275"/>
        <v>11</v>
      </c>
      <c r="DZ225" s="151">
        <f t="shared" si="275"/>
        <v>11</v>
      </c>
      <c r="EA225" s="151">
        <f t="shared" si="275"/>
        <v>11</v>
      </c>
      <c r="EB225" s="151">
        <f t="shared" si="275"/>
        <v>11</v>
      </c>
      <c r="EC225" s="151">
        <f t="shared" ref="EC225:ES225" si="276">ROUNDUP(EC226/12,0)</f>
        <v>11</v>
      </c>
      <c r="ED225" s="151">
        <f t="shared" si="276"/>
        <v>11</v>
      </c>
      <c r="EE225" s="151">
        <f t="shared" si="276"/>
        <v>11</v>
      </c>
      <c r="EF225" s="151">
        <f t="shared" si="276"/>
        <v>11</v>
      </c>
      <c r="EG225" s="151">
        <f t="shared" si="276"/>
        <v>12</v>
      </c>
      <c r="EH225" s="151">
        <f t="shared" si="276"/>
        <v>12</v>
      </c>
      <c r="EI225" s="151">
        <f t="shared" si="276"/>
        <v>12</v>
      </c>
      <c r="EJ225" s="151">
        <f t="shared" si="276"/>
        <v>12</v>
      </c>
      <c r="EK225" s="151">
        <f t="shared" si="276"/>
        <v>12</v>
      </c>
      <c r="EL225" s="151">
        <f t="shared" si="276"/>
        <v>12</v>
      </c>
      <c r="EM225" s="151">
        <f t="shared" si="276"/>
        <v>12</v>
      </c>
      <c r="EN225" s="151">
        <f t="shared" si="276"/>
        <v>12</v>
      </c>
      <c r="EO225" s="151">
        <f t="shared" si="276"/>
        <v>12</v>
      </c>
      <c r="EP225" s="151">
        <f t="shared" si="276"/>
        <v>12</v>
      </c>
      <c r="EQ225" s="151">
        <f t="shared" si="276"/>
        <v>12</v>
      </c>
      <c r="ER225" s="151">
        <f t="shared" si="276"/>
        <v>12</v>
      </c>
      <c r="ES225" s="151">
        <f t="shared" si="276"/>
        <v>13</v>
      </c>
      <c r="ET225" s="147"/>
      <c r="EU225" s="147"/>
      <c r="EV225" s="147"/>
      <c r="EW225" s="147"/>
      <c r="EX225" s="147"/>
      <c r="EY225" s="147"/>
      <c r="EZ225" s="147"/>
      <c r="FA225" s="147"/>
      <c r="FB225" s="147"/>
      <c r="FC225" s="147"/>
      <c r="FD225" s="147"/>
      <c r="FE225" s="147"/>
      <c r="FF225" s="147"/>
      <c r="FG225" s="147"/>
      <c r="FH225" s="147"/>
      <c r="FI225" s="147"/>
      <c r="FJ225" s="147"/>
      <c r="FK225" s="147"/>
      <c r="FL225" s="147"/>
      <c r="FM225" s="147"/>
      <c r="FN225" s="147"/>
      <c r="FO225" s="147"/>
      <c r="FP225" s="147"/>
      <c r="FQ225" s="147"/>
      <c r="FR225" s="147"/>
      <c r="FS225" s="147"/>
      <c r="FT225" s="147"/>
      <c r="FU225" s="147"/>
      <c r="FV225" s="147"/>
      <c r="FW225" s="147"/>
      <c r="FX225" s="147"/>
      <c r="FY225" s="147"/>
      <c r="FZ225" s="147"/>
      <c r="GA225" s="147"/>
      <c r="GB225" s="147"/>
      <c r="GC225" s="147"/>
      <c r="GD225" s="147"/>
      <c r="GE225" s="147"/>
      <c r="GF225" s="147"/>
      <c r="GG225" s="147"/>
    </row>
    <row r="226" spans="2:189">
      <c r="B226" s="148"/>
      <c r="C226" s="147"/>
      <c r="D226" s="165"/>
      <c r="E226" s="152">
        <v>1</v>
      </c>
      <c r="F226" s="152">
        <v>2</v>
      </c>
      <c r="G226" s="152">
        <v>3</v>
      </c>
      <c r="H226" s="152">
        <v>4</v>
      </c>
      <c r="I226" s="152">
        <v>5</v>
      </c>
      <c r="J226" s="152">
        <v>6</v>
      </c>
      <c r="K226" s="152">
        <v>7</v>
      </c>
      <c r="L226" s="152">
        <v>8</v>
      </c>
      <c r="M226" s="152">
        <v>9</v>
      </c>
      <c r="N226" s="152">
        <v>10</v>
      </c>
      <c r="O226" s="152">
        <v>11</v>
      </c>
      <c r="P226" s="152">
        <v>12</v>
      </c>
      <c r="Q226" s="152">
        <v>13</v>
      </c>
      <c r="R226" s="152">
        <v>14</v>
      </c>
      <c r="S226" s="152">
        <v>15</v>
      </c>
      <c r="T226" s="152">
        <v>16</v>
      </c>
      <c r="U226" s="152">
        <v>17</v>
      </c>
      <c r="V226" s="152">
        <v>18</v>
      </c>
      <c r="W226" s="152">
        <v>19</v>
      </c>
      <c r="X226" s="152">
        <v>20</v>
      </c>
      <c r="Y226" s="152">
        <v>21</v>
      </c>
      <c r="Z226" s="152">
        <v>22</v>
      </c>
      <c r="AA226" s="152">
        <v>23</v>
      </c>
      <c r="AB226" s="152">
        <v>24</v>
      </c>
      <c r="AC226" s="152">
        <v>25</v>
      </c>
      <c r="AD226" s="152">
        <v>26</v>
      </c>
      <c r="AE226" s="152">
        <v>27</v>
      </c>
      <c r="AF226" s="152">
        <v>28</v>
      </c>
      <c r="AG226" s="152">
        <v>29</v>
      </c>
      <c r="AH226" s="152">
        <v>30</v>
      </c>
      <c r="AI226" s="152">
        <v>31</v>
      </c>
      <c r="AJ226" s="152">
        <v>32</v>
      </c>
      <c r="AK226" s="152">
        <v>33</v>
      </c>
      <c r="AL226" s="152">
        <v>34</v>
      </c>
      <c r="AM226" s="152">
        <v>35</v>
      </c>
      <c r="AN226" s="152">
        <v>36</v>
      </c>
      <c r="AO226" s="152">
        <v>37</v>
      </c>
      <c r="AP226" s="152">
        <v>38</v>
      </c>
      <c r="AQ226" s="152">
        <v>39</v>
      </c>
      <c r="AR226" s="152">
        <v>40</v>
      </c>
      <c r="AS226" s="152">
        <v>41</v>
      </c>
      <c r="AT226" s="152">
        <v>42</v>
      </c>
      <c r="AU226" s="152">
        <v>43</v>
      </c>
      <c r="AV226" s="152">
        <v>44</v>
      </c>
      <c r="AW226" s="152">
        <v>45</v>
      </c>
      <c r="AX226" s="152">
        <v>46</v>
      </c>
      <c r="AY226" s="152">
        <v>47</v>
      </c>
      <c r="AZ226" s="152">
        <v>48</v>
      </c>
      <c r="BA226" s="152">
        <v>49</v>
      </c>
      <c r="BB226" s="152">
        <v>50</v>
      </c>
      <c r="BC226" s="152">
        <v>51</v>
      </c>
      <c r="BD226" s="152">
        <v>52</v>
      </c>
      <c r="BE226" s="152">
        <v>53</v>
      </c>
      <c r="BF226" s="152">
        <v>54</v>
      </c>
      <c r="BG226" s="152">
        <v>55</v>
      </c>
      <c r="BH226" s="152">
        <v>56</v>
      </c>
      <c r="BI226" s="152">
        <v>57</v>
      </c>
      <c r="BJ226" s="152">
        <v>58</v>
      </c>
      <c r="BK226" s="152">
        <v>59</v>
      </c>
      <c r="BL226" s="152">
        <v>60</v>
      </c>
      <c r="BM226" s="152">
        <v>61</v>
      </c>
      <c r="BN226" s="152">
        <v>62</v>
      </c>
      <c r="BO226" s="152">
        <v>63</v>
      </c>
      <c r="BP226" s="152">
        <v>64</v>
      </c>
      <c r="BQ226" s="152">
        <v>65</v>
      </c>
      <c r="BR226" s="152">
        <v>66</v>
      </c>
      <c r="BS226" s="152">
        <v>67</v>
      </c>
      <c r="BT226" s="152">
        <v>68</v>
      </c>
      <c r="BU226" s="152">
        <v>69</v>
      </c>
      <c r="BV226" s="152">
        <v>70</v>
      </c>
      <c r="BW226" s="152">
        <v>71</v>
      </c>
      <c r="BX226" s="152">
        <v>72</v>
      </c>
      <c r="BY226" s="152">
        <v>73</v>
      </c>
      <c r="BZ226" s="152">
        <v>74</v>
      </c>
      <c r="CA226" s="152">
        <v>75</v>
      </c>
      <c r="CB226" s="152">
        <v>76</v>
      </c>
      <c r="CC226" s="152">
        <v>77</v>
      </c>
      <c r="CD226" s="152">
        <v>78</v>
      </c>
      <c r="CE226" s="152">
        <v>79</v>
      </c>
      <c r="CF226" s="152">
        <v>80</v>
      </c>
      <c r="CG226" s="152">
        <v>81</v>
      </c>
      <c r="CH226" s="152">
        <v>82</v>
      </c>
      <c r="CI226" s="152">
        <v>83</v>
      </c>
      <c r="CJ226" s="152">
        <v>84</v>
      </c>
      <c r="CK226" s="152">
        <v>85</v>
      </c>
      <c r="CL226" s="152">
        <v>86</v>
      </c>
      <c r="CM226" s="152">
        <v>87</v>
      </c>
      <c r="CN226" s="152">
        <v>88</v>
      </c>
      <c r="CO226" s="152">
        <v>89</v>
      </c>
      <c r="CP226" s="152">
        <v>90</v>
      </c>
      <c r="CQ226" s="152">
        <v>91</v>
      </c>
      <c r="CR226" s="152">
        <v>92</v>
      </c>
      <c r="CS226" s="152">
        <v>93</v>
      </c>
      <c r="CT226" s="152">
        <v>94</v>
      </c>
      <c r="CU226" s="152">
        <v>95</v>
      </c>
      <c r="CV226" s="152">
        <v>96</v>
      </c>
      <c r="CW226" s="152">
        <v>97</v>
      </c>
      <c r="CX226" s="152">
        <v>98</v>
      </c>
      <c r="CY226" s="152">
        <v>99</v>
      </c>
      <c r="CZ226" s="152">
        <v>100</v>
      </c>
      <c r="DA226" s="152">
        <v>101</v>
      </c>
      <c r="DB226" s="152">
        <v>102</v>
      </c>
      <c r="DC226" s="152">
        <v>103</v>
      </c>
      <c r="DD226" s="152">
        <v>104</v>
      </c>
      <c r="DE226" s="152">
        <v>105</v>
      </c>
      <c r="DF226" s="152">
        <v>106</v>
      </c>
      <c r="DG226" s="152">
        <v>107</v>
      </c>
      <c r="DH226" s="152">
        <v>108</v>
      </c>
      <c r="DI226" s="152">
        <v>109</v>
      </c>
      <c r="DJ226" s="152">
        <v>110</v>
      </c>
      <c r="DK226" s="152">
        <v>111</v>
      </c>
      <c r="DL226" s="152">
        <v>112</v>
      </c>
      <c r="DM226" s="152">
        <v>113</v>
      </c>
      <c r="DN226" s="152">
        <v>114</v>
      </c>
      <c r="DO226" s="152">
        <v>115</v>
      </c>
      <c r="DP226" s="152">
        <v>116</v>
      </c>
      <c r="DQ226" s="152">
        <v>117</v>
      </c>
      <c r="DR226" s="152">
        <v>118</v>
      </c>
      <c r="DS226" s="152">
        <v>119</v>
      </c>
      <c r="DT226" s="152">
        <v>120</v>
      </c>
      <c r="DU226" s="152">
        <v>121</v>
      </c>
      <c r="DV226" s="152">
        <v>122</v>
      </c>
      <c r="DW226" s="152">
        <v>123</v>
      </c>
      <c r="DX226" s="152">
        <v>124</v>
      </c>
      <c r="DY226" s="152">
        <v>125</v>
      </c>
      <c r="DZ226" s="152">
        <v>126</v>
      </c>
      <c r="EA226" s="152">
        <v>127</v>
      </c>
      <c r="EB226" s="152">
        <v>128</v>
      </c>
      <c r="EC226" s="152">
        <v>129</v>
      </c>
      <c r="ED226" s="152">
        <v>130</v>
      </c>
      <c r="EE226" s="152">
        <v>131</v>
      </c>
      <c r="EF226" s="152">
        <v>132</v>
      </c>
      <c r="EG226" s="152">
        <v>133</v>
      </c>
      <c r="EH226" s="152">
        <v>134</v>
      </c>
      <c r="EI226" s="152">
        <v>135</v>
      </c>
      <c r="EJ226" s="152">
        <v>136</v>
      </c>
      <c r="EK226" s="152">
        <v>137</v>
      </c>
      <c r="EL226" s="152">
        <v>138</v>
      </c>
      <c r="EM226" s="152">
        <v>139</v>
      </c>
      <c r="EN226" s="152">
        <v>140</v>
      </c>
      <c r="EO226" s="152">
        <v>141</v>
      </c>
      <c r="EP226" s="152">
        <v>142</v>
      </c>
      <c r="EQ226" s="152">
        <v>143</v>
      </c>
      <c r="ER226" s="152">
        <v>144</v>
      </c>
      <c r="ES226" s="152">
        <v>145</v>
      </c>
      <c r="ET226" s="147"/>
      <c r="EU226" s="147"/>
      <c r="EV226" s="147"/>
      <c r="EW226" s="147"/>
      <c r="EX226" s="147"/>
      <c r="EY226" s="147"/>
      <c r="EZ226" s="147"/>
      <c r="FA226" s="147"/>
      <c r="FB226" s="147"/>
      <c r="FC226" s="147"/>
      <c r="FD226" s="147"/>
      <c r="FE226" s="147"/>
      <c r="FF226" s="147"/>
      <c r="FG226" s="147"/>
      <c r="FH226" s="147"/>
      <c r="FI226" s="147"/>
      <c r="FJ226" s="147"/>
      <c r="FK226" s="147"/>
      <c r="FL226" s="147"/>
      <c r="FM226" s="147"/>
      <c r="FN226" s="147"/>
      <c r="FO226" s="147"/>
      <c r="FP226" s="147"/>
      <c r="FQ226" s="147"/>
      <c r="FR226" s="147"/>
      <c r="FS226" s="147"/>
      <c r="FT226" s="147"/>
      <c r="FU226" s="147"/>
      <c r="FV226" s="147"/>
      <c r="FW226" s="147"/>
      <c r="FX226" s="147"/>
      <c r="FY226" s="147"/>
      <c r="FZ226" s="147"/>
      <c r="GA226" s="147"/>
      <c r="GB226" s="147"/>
      <c r="GC226" s="147"/>
      <c r="GD226" s="147"/>
      <c r="GE226" s="147"/>
      <c r="GF226" s="147"/>
      <c r="GG226" s="147"/>
    </row>
    <row r="227" spans="2:189">
      <c r="B227" s="148"/>
      <c r="C227" s="147"/>
      <c r="D227" s="165"/>
      <c r="E227" s="154">
        <f>Opening</f>
        <v>44440</v>
      </c>
      <c r="F227" s="154">
        <f t="shared" ref="F227:AK227" si="277">EDATE(E227,1)</f>
        <v>44470</v>
      </c>
      <c r="G227" s="154">
        <f t="shared" si="277"/>
        <v>44501</v>
      </c>
      <c r="H227" s="154">
        <f t="shared" si="277"/>
        <v>44531</v>
      </c>
      <c r="I227" s="154">
        <f t="shared" si="277"/>
        <v>44562</v>
      </c>
      <c r="J227" s="154">
        <f t="shared" si="277"/>
        <v>44593</v>
      </c>
      <c r="K227" s="154">
        <f t="shared" si="277"/>
        <v>44621</v>
      </c>
      <c r="L227" s="154">
        <f t="shared" si="277"/>
        <v>44652</v>
      </c>
      <c r="M227" s="154">
        <f t="shared" si="277"/>
        <v>44682</v>
      </c>
      <c r="N227" s="154">
        <f t="shared" si="277"/>
        <v>44713</v>
      </c>
      <c r="O227" s="154">
        <f t="shared" si="277"/>
        <v>44743</v>
      </c>
      <c r="P227" s="154">
        <f t="shared" si="277"/>
        <v>44774</v>
      </c>
      <c r="Q227" s="154">
        <f t="shared" si="277"/>
        <v>44805</v>
      </c>
      <c r="R227" s="154">
        <f t="shared" si="277"/>
        <v>44835</v>
      </c>
      <c r="S227" s="154">
        <f t="shared" si="277"/>
        <v>44866</v>
      </c>
      <c r="T227" s="154">
        <f t="shared" si="277"/>
        <v>44896</v>
      </c>
      <c r="U227" s="154">
        <f t="shared" si="277"/>
        <v>44927</v>
      </c>
      <c r="V227" s="154">
        <f t="shared" si="277"/>
        <v>44958</v>
      </c>
      <c r="W227" s="154">
        <f t="shared" si="277"/>
        <v>44986</v>
      </c>
      <c r="X227" s="154">
        <f t="shared" si="277"/>
        <v>45017</v>
      </c>
      <c r="Y227" s="154">
        <f t="shared" si="277"/>
        <v>45047</v>
      </c>
      <c r="Z227" s="154">
        <f t="shared" si="277"/>
        <v>45078</v>
      </c>
      <c r="AA227" s="154">
        <f t="shared" si="277"/>
        <v>45108</v>
      </c>
      <c r="AB227" s="154">
        <f t="shared" si="277"/>
        <v>45139</v>
      </c>
      <c r="AC227" s="154">
        <f t="shared" si="277"/>
        <v>45170</v>
      </c>
      <c r="AD227" s="154">
        <f t="shared" si="277"/>
        <v>45200</v>
      </c>
      <c r="AE227" s="154">
        <f t="shared" si="277"/>
        <v>45231</v>
      </c>
      <c r="AF227" s="154">
        <f t="shared" si="277"/>
        <v>45261</v>
      </c>
      <c r="AG227" s="154">
        <f t="shared" si="277"/>
        <v>45292</v>
      </c>
      <c r="AH227" s="154">
        <f t="shared" si="277"/>
        <v>45323</v>
      </c>
      <c r="AI227" s="154">
        <f t="shared" si="277"/>
        <v>45352</v>
      </c>
      <c r="AJ227" s="154">
        <f t="shared" si="277"/>
        <v>45383</v>
      </c>
      <c r="AK227" s="154">
        <f t="shared" si="277"/>
        <v>45413</v>
      </c>
      <c r="AL227" s="154">
        <f t="shared" ref="AL227:BQ227" si="278">EDATE(AK227,1)</f>
        <v>45444</v>
      </c>
      <c r="AM227" s="154">
        <f t="shared" si="278"/>
        <v>45474</v>
      </c>
      <c r="AN227" s="154">
        <f t="shared" si="278"/>
        <v>45505</v>
      </c>
      <c r="AO227" s="154">
        <f t="shared" si="278"/>
        <v>45536</v>
      </c>
      <c r="AP227" s="154">
        <f t="shared" si="278"/>
        <v>45566</v>
      </c>
      <c r="AQ227" s="154">
        <f t="shared" si="278"/>
        <v>45597</v>
      </c>
      <c r="AR227" s="154">
        <f t="shared" si="278"/>
        <v>45627</v>
      </c>
      <c r="AS227" s="154">
        <f t="shared" si="278"/>
        <v>45658</v>
      </c>
      <c r="AT227" s="154">
        <f t="shared" si="278"/>
        <v>45689</v>
      </c>
      <c r="AU227" s="154">
        <f t="shared" si="278"/>
        <v>45717</v>
      </c>
      <c r="AV227" s="154">
        <f t="shared" si="278"/>
        <v>45748</v>
      </c>
      <c r="AW227" s="154">
        <f t="shared" si="278"/>
        <v>45778</v>
      </c>
      <c r="AX227" s="154">
        <f t="shared" si="278"/>
        <v>45809</v>
      </c>
      <c r="AY227" s="154">
        <f t="shared" si="278"/>
        <v>45839</v>
      </c>
      <c r="AZ227" s="154">
        <f t="shared" si="278"/>
        <v>45870</v>
      </c>
      <c r="BA227" s="154">
        <f t="shared" si="278"/>
        <v>45901</v>
      </c>
      <c r="BB227" s="154">
        <f t="shared" si="278"/>
        <v>45931</v>
      </c>
      <c r="BC227" s="154">
        <f t="shared" si="278"/>
        <v>45962</v>
      </c>
      <c r="BD227" s="154">
        <f t="shared" si="278"/>
        <v>45992</v>
      </c>
      <c r="BE227" s="154">
        <f t="shared" si="278"/>
        <v>46023</v>
      </c>
      <c r="BF227" s="154">
        <f t="shared" si="278"/>
        <v>46054</v>
      </c>
      <c r="BG227" s="154">
        <f t="shared" si="278"/>
        <v>46082</v>
      </c>
      <c r="BH227" s="154">
        <f t="shared" si="278"/>
        <v>46113</v>
      </c>
      <c r="BI227" s="154">
        <f t="shared" si="278"/>
        <v>46143</v>
      </c>
      <c r="BJ227" s="154">
        <f t="shared" si="278"/>
        <v>46174</v>
      </c>
      <c r="BK227" s="154">
        <f t="shared" si="278"/>
        <v>46204</v>
      </c>
      <c r="BL227" s="154">
        <f t="shared" si="278"/>
        <v>46235</v>
      </c>
      <c r="BM227" s="154">
        <f t="shared" si="278"/>
        <v>46266</v>
      </c>
      <c r="BN227" s="154">
        <f t="shared" si="278"/>
        <v>46296</v>
      </c>
      <c r="BO227" s="154">
        <f t="shared" si="278"/>
        <v>46327</v>
      </c>
      <c r="BP227" s="154">
        <f t="shared" si="278"/>
        <v>46357</v>
      </c>
      <c r="BQ227" s="154">
        <f t="shared" si="278"/>
        <v>46388</v>
      </c>
      <c r="BR227" s="154">
        <f t="shared" ref="BR227:CW227" si="279">EDATE(BQ227,1)</f>
        <v>46419</v>
      </c>
      <c r="BS227" s="154">
        <f t="shared" si="279"/>
        <v>46447</v>
      </c>
      <c r="BT227" s="154">
        <f t="shared" si="279"/>
        <v>46478</v>
      </c>
      <c r="BU227" s="154">
        <f t="shared" si="279"/>
        <v>46508</v>
      </c>
      <c r="BV227" s="154">
        <f t="shared" si="279"/>
        <v>46539</v>
      </c>
      <c r="BW227" s="154">
        <f t="shared" si="279"/>
        <v>46569</v>
      </c>
      <c r="BX227" s="154">
        <f t="shared" si="279"/>
        <v>46600</v>
      </c>
      <c r="BY227" s="154">
        <f t="shared" si="279"/>
        <v>46631</v>
      </c>
      <c r="BZ227" s="154">
        <f t="shared" si="279"/>
        <v>46661</v>
      </c>
      <c r="CA227" s="154">
        <f t="shared" si="279"/>
        <v>46692</v>
      </c>
      <c r="CB227" s="154">
        <f t="shared" si="279"/>
        <v>46722</v>
      </c>
      <c r="CC227" s="154">
        <f t="shared" si="279"/>
        <v>46753</v>
      </c>
      <c r="CD227" s="154">
        <f t="shared" si="279"/>
        <v>46784</v>
      </c>
      <c r="CE227" s="154">
        <f t="shared" si="279"/>
        <v>46813</v>
      </c>
      <c r="CF227" s="154">
        <f t="shared" si="279"/>
        <v>46844</v>
      </c>
      <c r="CG227" s="154">
        <f t="shared" si="279"/>
        <v>46874</v>
      </c>
      <c r="CH227" s="154">
        <f t="shared" si="279"/>
        <v>46905</v>
      </c>
      <c r="CI227" s="154">
        <f t="shared" si="279"/>
        <v>46935</v>
      </c>
      <c r="CJ227" s="154">
        <f t="shared" si="279"/>
        <v>46966</v>
      </c>
      <c r="CK227" s="154">
        <f t="shared" si="279"/>
        <v>46997</v>
      </c>
      <c r="CL227" s="154">
        <f t="shared" si="279"/>
        <v>47027</v>
      </c>
      <c r="CM227" s="154">
        <f t="shared" si="279"/>
        <v>47058</v>
      </c>
      <c r="CN227" s="154">
        <f t="shared" si="279"/>
        <v>47088</v>
      </c>
      <c r="CO227" s="154">
        <f t="shared" si="279"/>
        <v>47119</v>
      </c>
      <c r="CP227" s="154">
        <f t="shared" si="279"/>
        <v>47150</v>
      </c>
      <c r="CQ227" s="154">
        <f t="shared" si="279"/>
        <v>47178</v>
      </c>
      <c r="CR227" s="154">
        <f t="shared" si="279"/>
        <v>47209</v>
      </c>
      <c r="CS227" s="154">
        <f t="shared" si="279"/>
        <v>47239</v>
      </c>
      <c r="CT227" s="154">
        <f t="shared" si="279"/>
        <v>47270</v>
      </c>
      <c r="CU227" s="154">
        <f t="shared" si="279"/>
        <v>47300</v>
      </c>
      <c r="CV227" s="154">
        <f t="shared" si="279"/>
        <v>47331</v>
      </c>
      <c r="CW227" s="154">
        <f t="shared" si="279"/>
        <v>47362</v>
      </c>
      <c r="CX227" s="154">
        <f t="shared" ref="CX227:EC227" si="280">EDATE(CW227,1)</f>
        <v>47392</v>
      </c>
      <c r="CY227" s="154">
        <f t="shared" si="280"/>
        <v>47423</v>
      </c>
      <c r="CZ227" s="154">
        <f t="shared" si="280"/>
        <v>47453</v>
      </c>
      <c r="DA227" s="154">
        <f t="shared" si="280"/>
        <v>47484</v>
      </c>
      <c r="DB227" s="154">
        <f t="shared" si="280"/>
        <v>47515</v>
      </c>
      <c r="DC227" s="154">
        <f t="shared" si="280"/>
        <v>47543</v>
      </c>
      <c r="DD227" s="154">
        <f t="shared" si="280"/>
        <v>47574</v>
      </c>
      <c r="DE227" s="154">
        <f t="shared" si="280"/>
        <v>47604</v>
      </c>
      <c r="DF227" s="154">
        <f t="shared" si="280"/>
        <v>47635</v>
      </c>
      <c r="DG227" s="154">
        <f t="shared" si="280"/>
        <v>47665</v>
      </c>
      <c r="DH227" s="154">
        <f t="shared" si="280"/>
        <v>47696</v>
      </c>
      <c r="DI227" s="154">
        <f t="shared" si="280"/>
        <v>47727</v>
      </c>
      <c r="DJ227" s="154">
        <f t="shared" si="280"/>
        <v>47757</v>
      </c>
      <c r="DK227" s="154">
        <f t="shared" si="280"/>
        <v>47788</v>
      </c>
      <c r="DL227" s="154">
        <f t="shared" si="280"/>
        <v>47818</v>
      </c>
      <c r="DM227" s="154">
        <f t="shared" si="280"/>
        <v>47849</v>
      </c>
      <c r="DN227" s="154">
        <f t="shared" si="280"/>
        <v>47880</v>
      </c>
      <c r="DO227" s="154">
        <f t="shared" si="280"/>
        <v>47908</v>
      </c>
      <c r="DP227" s="154">
        <f t="shared" si="280"/>
        <v>47939</v>
      </c>
      <c r="DQ227" s="154">
        <f t="shared" si="280"/>
        <v>47969</v>
      </c>
      <c r="DR227" s="154">
        <f t="shared" si="280"/>
        <v>48000</v>
      </c>
      <c r="DS227" s="154">
        <f t="shared" si="280"/>
        <v>48030</v>
      </c>
      <c r="DT227" s="154">
        <f t="shared" si="280"/>
        <v>48061</v>
      </c>
      <c r="DU227" s="154">
        <f t="shared" si="280"/>
        <v>48092</v>
      </c>
      <c r="DV227" s="154">
        <f t="shared" si="280"/>
        <v>48122</v>
      </c>
      <c r="DW227" s="154">
        <f t="shared" si="280"/>
        <v>48153</v>
      </c>
      <c r="DX227" s="154">
        <f t="shared" si="280"/>
        <v>48183</v>
      </c>
      <c r="DY227" s="154">
        <f t="shared" si="280"/>
        <v>48214</v>
      </c>
      <c r="DZ227" s="154">
        <f t="shared" si="280"/>
        <v>48245</v>
      </c>
      <c r="EA227" s="154">
        <f t="shared" si="280"/>
        <v>48274</v>
      </c>
      <c r="EB227" s="154">
        <f t="shared" si="280"/>
        <v>48305</v>
      </c>
      <c r="EC227" s="154">
        <f t="shared" si="280"/>
        <v>48335</v>
      </c>
      <c r="ED227" s="154">
        <f t="shared" ref="ED227:ES227" si="281">EDATE(EC227,1)</f>
        <v>48366</v>
      </c>
      <c r="EE227" s="154">
        <f t="shared" si="281"/>
        <v>48396</v>
      </c>
      <c r="EF227" s="154">
        <f t="shared" si="281"/>
        <v>48427</v>
      </c>
      <c r="EG227" s="154">
        <f t="shared" si="281"/>
        <v>48458</v>
      </c>
      <c r="EH227" s="154">
        <f t="shared" si="281"/>
        <v>48488</v>
      </c>
      <c r="EI227" s="154">
        <f t="shared" si="281"/>
        <v>48519</v>
      </c>
      <c r="EJ227" s="154">
        <f t="shared" si="281"/>
        <v>48549</v>
      </c>
      <c r="EK227" s="154">
        <f t="shared" si="281"/>
        <v>48580</v>
      </c>
      <c r="EL227" s="154">
        <f t="shared" si="281"/>
        <v>48611</v>
      </c>
      <c r="EM227" s="154">
        <f t="shared" si="281"/>
        <v>48639</v>
      </c>
      <c r="EN227" s="154">
        <f t="shared" si="281"/>
        <v>48670</v>
      </c>
      <c r="EO227" s="154">
        <f t="shared" si="281"/>
        <v>48700</v>
      </c>
      <c r="EP227" s="154">
        <f t="shared" si="281"/>
        <v>48731</v>
      </c>
      <c r="EQ227" s="154">
        <f t="shared" si="281"/>
        <v>48761</v>
      </c>
      <c r="ER227" s="154">
        <f t="shared" si="281"/>
        <v>48792</v>
      </c>
      <c r="ES227" s="154">
        <f t="shared" si="281"/>
        <v>48823</v>
      </c>
      <c r="ET227" s="147"/>
      <c r="EU227" s="147"/>
      <c r="EV227" s="147"/>
      <c r="EW227" s="147"/>
      <c r="EX227" s="147"/>
      <c r="EY227" s="147"/>
      <c r="EZ227" s="147"/>
      <c r="FA227" s="147"/>
      <c r="FB227" s="147"/>
      <c r="FC227" s="147"/>
      <c r="FD227" s="147"/>
      <c r="FE227" s="147"/>
      <c r="FF227" s="147"/>
      <c r="FG227" s="147"/>
      <c r="FH227" s="147"/>
      <c r="FI227" s="147"/>
      <c r="FJ227" s="147"/>
      <c r="FK227" s="147"/>
      <c r="FL227" s="147"/>
      <c r="FM227" s="147"/>
      <c r="FN227" s="147"/>
      <c r="FO227" s="147"/>
      <c r="FP227" s="147"/>
      <c r="FQ227" s="147"/>
      <c r="FR227" s="147"/>
      <c r="FS227" s="147"/>
      <c r="FT227" s="147"/>
      <c r="FU227" s="147"/>
      <c r="FV227" s="147"/>
      <c r="FW227" s="147"/>
      <c r="FX227" s="147"/>
      <c r="FY227" s="147"/>
      <c r="FZ227" s="147"/>
      <c r="GA227" s="147"/>
      <c r="GB227" s="147"/>
      <c r="GC227" s="147"/>
      <c r="GD227" s="147"/>
      <c r="GE227" s="147"/>
      <c r="GF227" s="147"/>
      <c r="GG227" s="147"/>
    </row>
    <row r="228" spans="2:189">
      <c r="B228" s="148">
        <v>1</v>
      </c>
      <c r="C228" s="148" t="str">
        <f t="shared" ref="C228:C239" si="282">VLOOKUP($B228,Tenant_List,7,FALSE)</f>
        <v>Large Tenant</v>
      </c>
      <c r="D228" s="159">
        <f>D119</f>
        <v>4</v>
      </c>
      <c r="E228" s="165">
        <f t="shared" ref="E228:N239" si="283">IFERROR(IF(E$225=1,0,IF($D228=1,IF(MOD(E$226,12)=1,VLOOKUP($C228,Occu_Rete_Magt,7,FALSE),0),IF(MOD(E$225,$D228)=1,IF(MOD(E$226,12)=1,VLOOKUP($C228,Occu_Rete_Magt,7,FALSE),0),0))),0)</f>
        <v>0</v>
      </c>
      <c r="F228" s="165">
        <f t="shared" si="283"/>
        <v>0</v>
      </c>
      <c r="G228" s="165">
        <f t="shared" si="283"/>
        <v>0</v>
      </c>
      <c r="H228" s="165">
        <f t="shared" si="283"/>
        <v>0</v>
      </c>
      <c r="I228" s="165">
        <f t="shared" si="283"/>
        <v>0</v>
      </c>
      <c r="J228" s="165">
        <f t="shared" si="283"/>
        <v>0</v>
      </c>
      <c r="K228" s="165">
        <f t="shared" si="283"/>
        <v>0</v>
      </c>
      <c r="L228" s="165">
        <f t="shared" si="283"/>
        <v>0</v>
      </c>
      <c r="M228" s="165">
        <f t="shared" si="283"/>
        <v>0</v>
      </c>
      <c r="N228" s="165">
        <f t="shared" si="283"/>
        <v>0</v>
      </c>
      <c r="O228" s="165">
        <f t="shared" ref="O228:X239" si="284">IFERROR(IF(O$225=1,0,IF($D228=1,IF(MOD(O$226,12)=1,VLOOKUP($C228,Occu_Rete_Magt,7,FALSE),0),IF(MOD(O$225,$D228)=1,IF(MOD(O$226,12)=1,VLOOKUP($C228,Occu_Rete_Magt,7,FALSE),0),0))),0)</f>
        <v>0</v>
      </c>
      <c r="P228" s="165">
        <f t="shared" si="284"/>
        <v>0</v>
      </c>
      <c r="Q228" s="165">
        <f t="shared" si="284"/>
        <v>0</v>
      </c>
      <c r="R228" s="165">
        <f t="shared" si="284"/>
        <v>0</v>
      </c>
      <c r="S228" s="165">
        <f t="shared" si="284"/>
        <v>0</v>
      </c>
      <c r="T228" s="165">
        <f t="shared" si="284"/>
        <v>0</v>
      </c>
      <c r="U228" s="165">
        <f t="shared" si="284"/>
        <v>0</v>
      </c>
      <c r="V228" s="165">
        <f t="shared" si="284"/>
        <v>0</v>
      </c>
      <c r="W228" s="165">
        <f t="shared" si="284"/>
        <v>0</v>
      </c>
      <c r="X228" s="165">
        <f t="shared" si="284"/>
        <v>0</v>
      </c>
      <c r="Y228" s="165">
        <f t="shared" ref="Y228:AH239" si="285">IFERROR(IF(Y$225=1,0,IF($D228=1,IF(MOD(Y$226,12)=1,VLOOKUP($C228,Occu_Rete_Magt,7,FALSE),0),IF(MOD(Y$225,$D228)=1,IF(MOD(Y$226,12)=1,VLOOKUP($C228,Occu_Rete_Magt,7,FALSE),0),0))),0)</f>
        <v>0</v>
      </c>
      <c r="Z228" s="165">
        <f t="shared" si="285"/>
        <v>0</v>
      </c>
      <c r="AA228" s="165">
        <f t="shared" si="285"/>
        <v>0</v>
      </c>
      <c r="AB228" s="165">
        <f t="shared" si="285"/>
        <v>0</v>
      </c>
      <c r="AC228" s="165">
        <f t="shared" si="285"/>
        <v>0</v>
      </c>
      <c r="AD228" s="165">
        <f t="shared" si="285"/>
        <v>0</v>
      </c>
      <c r="AE228" s="165">
        <f t="shared" si="285"/>
        <v>0</v>
      </c>
      <c r="AF228" s="165">
        <f t="shared" si="285"/>
        <v>0</v>
      </c>
      <c r="AG228" s="165">
        <f t="shared" si="285"/>
        <v>0</v>
      </c>
      <c r="AH228" s="165">
        <f t="shared" si="285"/>
        <v>0</v>
      </c>
      <c r="AI228" s="165">
        <f t="shared" ref="AI228:AR239" si="286">IFERROR(IF(AI$225=1,0,IF($D228=1,IF(MOD(AI$226,12)=1,VLOOKUP($C228,Occu_Rete_Magt,7,FALSE),0),IF(MOD(AI$225,$D228)=1,IF(MOD(AI$226,12)=1,VLOOKUP($C228,Occu_Rete_Magt,7,FALSE),0),0))),0)</f>
        <v>0</v>
      </c>
      <c r="AJ228" s="165">
        <f t="shared" si="286"/>
        <v>0</v>
      </c>
      <c r="AK228" s="165">
        <f t="shared" si="286"/>
        <v>0</v>
      </c>
      <c r="AL228" s="165">
        <f t="shared" si="286"/>
        <v>0</v>
      </c>
      <c r="AM228" s="165">
        <f t="shared" si="286"/>
        <v>0</v>
      </c>
      <c r="AN228" s="165">
        <f t="shared" si="286"/>
        <v>0</v>
      </c>
      <c r="AO228" s="165">
        <f t="shared" si="286"/>
        <v>0</v>
      </c>
      <c r="AP228" s="165">
        <f t="shared" si="286"/>
        <v>0</v>
      </c>
      <c r="AQ228" s="165">
        <f t="shared" si="286"/>
        <v>0</v>
      </c>
      <c r="AR228" s="165">
        <f t="shared" si="286"/>
        <v>0</v>
      </c>
      <c r="AS228" s="165">
        <f t="shared" ref="AS228:BB239" si="287">IFERROR(IF(AS$225=1,0,IF($D228=1,IF(MOD(AS$226,12)=1,VLOOKUP($C228,Occu_Rete_Magt,7,FALSE),0),IF(MOD(AS$225,$D228)=1,IF(MOD(AS$226,12)=1,VLOOKUP($C228,Occu_Rete_Magt,7,FALSE),0),0))),0)</f>
        <v>0</v>
      </c>
      <c r="AT228" s="165">
        <f t="shared" si="287"/>
        <v>0</v>
      </c>
      <c r="AU228" s="165">
        <f t="shared" si="287"/>
        <v>0</v>
      </c>
      <c r="AV228" s="165">
        <f t="shared" si="287"/>
        <v>0</v>
      </c>
      <c r="AW228" s="165">
        <f t="shared" si="287"/>
        <v>0</v>
      </c>
      <c r="AX228" s="165">
        <f t="shared" si="287"/>
        <v>0</v>
      </c>
      <c r="AY228" s="165">
        <f t="shared" si="287"/>
        <v>0</v>
      </c>
      <c r="AZ228" s="165">
        <f t="shared" si="287"/>
        <v>0</v>
      </c>
      <c r="BA228" s="165">
        <f t="shared" si="287"/>
        <v>0.75</v>
      </c>
      <c r="BB228" s="165">
        <f t="shared" si="287"/>
        <v>0</v>
      </c>
      <c r="BC228" s="165">
        <f t="shared" ref="BC228:BL239" si="288">IFERROR(IF(BC$225=1,0,IF($D228=1,IF(MOD(BC$226,12)=1,VLOOKUP($C228,Occu_Rete_Magt,7,FALSE),0),IF(MOD(BC$225,$D228)=1,IF(MOD(BC$226,12)=1,VLOOKUP($C228,Occu_Rete_Magt,7,FALSE),0),0))),0)</f>
        <v>0</v>
      </c>
      <c r="BD228" s="165">
        <f t="shared" si="288"/>
        <v>0</v>
      </c>
      <c r="BE228" s="165">
        <f t="shared" si="288"/>
        <v>0</v>
      </c>
      <c r="BF228" s="165">
        <f t="shared" si="288"/>
        <v>0</v>
      </c>
      <c r="BG228" s="165">
        <f t="shared" si="288"/>
        <v>0</v>
      </c>
      <c r="BH228" s="165">
        <f t="shared" si="288"/>
        <v>0</v>
      </c>
      <c r="BI228" s="165">
        <f t="shared" si="288"/>
        <v>0</v>
      </c>
      <c r="BJ228" s="165">
        <f t="shared" si="288"/>
        <v>0</v>
      </c>
      <c r="BK228" s="165">
        <f t="shared" si="288"/>
        <v>0</v>
      </c>
      <c r="BL228" s="165">
        <f t="shared" si="288"/>
        <v>0</v>
      </c>
      <c r="BM228" s="165">
        <f t="shared" ref="BM228:BV239" si="289">IFERROR(IF(BM$225=1,0,IF($D228=1,IF(MOD(BM$226,12)=1,VLOOKUP($C228,Occu_Rete_Magt,7,FALSE),0),IF(MOD(BM$225,$D228)=1,IF(MOD(BM$226,12)=1,VLOOKUP($C228,Occu_Rete_Magt,7,FALSE),0),0))),0)</f>
        <v>0</v>
      </c>
      <c r="BN228" s="165">
        <f t="shared" si="289"/>
        <v>0</v>
      </c>
      <c r="BO228" s="165">
        <f t="shared" si="289"/>
        <v>0</v>
      </c>
      <c r="BP228" s="165">
        <f t="shared" si="289"/>
        <v>0</v>
      </c>
      <c r="BQ228" s="165">
        <f t="shared" si="289"/>
        <v>0</v>
      </c>
      <c r="BR228" s="165">
        <f t="shared" si="289"/>
        <v>0</v>
      </c>
      <c r="BS228" s="165">
        <f t="shared" si="289"/>
        <v>0</v>
      </c>
      <c r="BT228" s="165">
        <f t="shared" si="289"/>
        <v>0</v>
      </c>
      <c r="BU228" s="165">
        <f t="shared" si="289"/>
        <v>0</v>
      </c>
      <c r="BV228" s="165">
        <f t="shared" si="289"/>
        <v>0</v>
      </c>
      <c r="BW228" s="165">
        <f t="shared" ref="BW228:CF239" si="290">IFERROR(IF(BW$225=1,0,IF($D228=1,IF(MOD(BW$226,12)=1,VLOOKUP($C228,Occu_Rete_Magt,7,FALSE),0),IF(MOD(BW$225,$D228)=1,IF(MOD(BW$226,12)=1,VLOOKUP($C228,Occu_Rete_Magt,7,FALSE),0),0))),0)</f>
        <v>0</v>
      </c>
      <c r="BX228" s="165">
        <f t="shared" si="290"/>
        <v>0</v>
      </c>
      <c r="BY228" s="165">
        <f t="shared" si="290"/>
        <v>0</v>
      </c>
      <c r="BZ228" s="165">
        <f t="shared" si="290"/>
        <v>0</v>
      </c>
      <c r="CA228" s="165">
        <f t="shared" si="290"/>
        <v>0</v>
      </c>
      <c r="CB228" s="165">
        <f t="shared" si="290"/>
        <v>0</v>
      </c>
      <c r="CC228" s="165">
        <f t="shared" si="290"/>
        <v>0</v>
      </c>
      <c r="CD228" s="165">
        <f t="shared" si="290"/>
        <v>0</v>
      </c>
      <c r="CE228" s="165">
        <f t="shared" si="290"/>
        <v>0</v>
      </c>
      <c r="CF228" s="165">
        <f t="shared" si="290"/>
        <v>0</v>
      </c>
      <c r="CG228" s="165">
        <f t="shared" ref="CG228:CP239" si="291">IFERROR(IF(CG$225=1,0,IF($D228=1,IF(MOD(CG$226,12)=1,VLOOKUP($C228,Occu_Rete_Magt,7,FALSE),0),IF(MOD(CG$225,$D228)=1,IF(MOD(CG$226,12)=1,VLOOKUP($C228,Occu_Rete_Magt,7,FALSE),0),0))),0)</f>
        <v>0</v>
      </c>
      <c r="CH228" s="165">
        <f t="shared" si="291"/>
        <v>0</v>
      </c>
      <c r="CI228" s="165">
        <f t="shared" si="291"/>
        <v>0</v>
      </c>
      <c r="CJ228" s="165">
        <f t="shared" si="291"/>
        <v>0</v>
      </c>
      <c r="CK228" s="165">
        <f t="shared" si="291"/>
        <v>0</v>
      </c>
      <c r="CL228" s="165">
        <f t="shared" si="291"/>
        <v>0</v>
      </c>
      <c r="CM228" s="165">
        <f t="shared" si="291"/>
        <v>0</v>
      </c>
      <c r="CN228" s="165">
        <f t="shared" si="291"/>
        <v>0</v>
      </c>
      <c r="CO228" s="165">
        <f t="shared" si="291"/>
        <v>0</v>
      </c>
      <c r="CP228" s="165">
        <f t="shared" si="291"/>
        <v>0</v>
      </c>
      <c r="CQ228" s="165">
        <f t="shared" ref="CQ228:CZ239" si="292">IFERROR(IF(CQ$225=1,0,IF($D228=1,IF(MOD(CQ$226,12)=1,VLOOKUP($C228,Occu_Rete_Magt,7,FALSE),0),IF(MOD(CQ$225,$D228)=1,IF(MOD(CQ$226,12)=1,VLOOKUP($C228,Occu_Rete_Magt,7,FALSE),0),0))),0)</f>
        <v>0</v>
      </c>
      <c r="CR228" s="165">
        <f t="shared" si="292"/>
        <v>0</v>
      </c>
      <c r="CS228" s="165">
        <f t="shared" si="292"/>
        <v>0</v>
      </c>
      <c r="CT228" s="165">
        <f t="shared" si="292"/>
        <v>0</v>
      </c>
      <c r="CU228" s="165">
        <f t="shared" si="292"/>
        <v>0</v>
      </c>
      <c r="CV228" s="165">
        <f t="shared" si="292"/>
        <v>0</v>
      </c>
      <c r="CW228" s="165">
        <f t="shared" si="292"/>
        <v>0.75</v>
      </c>
      <c r="CX228" s="165">
        <f t="shared" si="292"/>
        <v>0</v>
      </c>
      <c r="CY228" s="165">
        <f t="shared" si="292"/>
        <v>0</v>
      </c>
      <c r="CZ228" s="165">
        <f t="shared" si="292"/>
        <v>0</v>
      </c>
      <c r="DA228" s="165">
        <f t="shared" ref="DA228:DJ239" si="293">IFERROR(IF(DA$225=1,0,IF($D228=1,IF(MOD(DA$226,12)=1,VLOOKUP($C228,Occu_Rete_Magt,7,FALSE),0),IF(MOD(DA$225,$D228)=1,IF(MOD(DA$226,12)=1,VLOOKUP($C228,Occu_Rete_Magt,7,FALSE),0),0))),0)</f>
        <v>0</v>
      </c>
      <c r="DB228" s="165">
        <f t="shared" si="293"/>
        <v>0</v>
      </c>
      <c r="DC228" s="165">
        <f t="shared" si="293"/>
        <v>0</v>
      </c>
      <c r="DD228" s="165">
        <f t="shared" si="293"/>
        <v>0</v>
      </c>
      <c r="DE228" s="165">
        <f t="shared" si="293"/>
        <v>0</v>
      </c>
      <c r="DF228" s="165">
        <f t="shared" si="293"/>
        <v>0</v>
      </c>
      <c r="DG228" s="165">
        <f t="shared" si="293"/>
        <v>0</v>
      </c>
      <c r="DH228" s="165">
        <f t="shared" si="293"/>
        <v>0</v>
      </c>
      <c r="DI228" s="165">
        <f t="shared" si="293"/>
        <v>0</v>
      </c>
      <c r="DJ228" s="165">
        <f t="shared" si="293"/>
        <v>0</v>
      </c>
      <c r="DK228" s="165">
        <f t="shared" ref="DK228:DT239" si="294">IFERROR(IF(DK$225=1,0,IF($D228=1,IF(MOD(DK$226,12)=1,VLOOKUP($C228,Occu_Rete_Magt,7,FALSE),0),IF(MOD(DK$225,$D228)=1,IF(MOD(DK$226,12)=1,VLOOKUP($C228,Occu_Rete_Magt,7,FALSE),0),0))),0)</f>
        <v>0</v>
      </c>
      <c r="DL228" s="165">
        <f t="shared" si="294"/>
        <v>0</v>
      </c>
      <c r="DM228" s="165">
        <f t="shared" si="294"/>
        <v>0</v>
      </c>
      <c r="DN228" s="165">
        <f t="shared" si="294"/>
        <v>0</v>
      </c>
      <c r="DO228" s="165">
        <f t="shared" si="294"/>
        <v>0</v>
      </c>
      <c r="DP228" s="165">
        <f t="shared" si="294"/>
        <v>0</v>
      </c>
      <c r="DQ228" s="165">
        <f t="shared" si="294"/>
        <v>0</v>
      </c>
      <c r="DR228" s="165">
        <f t="shared" si="294"/>
        <v>0</v>
      </c>
      <c r="DS228" s="165">
        <f t="shared" si="294"/>
        <v>0</v>
      </c>
      <c r="DT228" s="165">
        <f t="shared" si="294"/>
        <v>0</v>
      </c>
      <c r="DU228" s="165">
        <f t="shared" ref="DU228:ED239" si="295">IFERROR(IF(DU$225=1,0,IF($D228=1,IF(MOD(DU$226,12)=1,VLOOKUP($C228,Occu_Rete_Magt,7,FALSE),0),IF(MOD(DU$225,$D228)=1,IF(MOD(DU$226,12)=1,VLOOKUP($C228,Occu_Rete_Magt,7,FALSE),0),0))),0)</f>
        <v>0</v>
      </c>
      <c r="DV228" s="165">
        <f t="shared" si="295"/>
        <v>0</v>
      </c>
      <c r="DW228" s="165">
        <f t="shared" si="295"/>
        <v>0</v>
      </c>
      <c r="DX228" s="165">
        <f t="shared" si="295"/>
        <v>0</v>
      </c>
      <c r="DY228" s="165">
        <f t="shared" si="295"/>
        <v>0</v>
      </c>
      <c r="DZ228" s="165">
        <f t="shared" si="295"/>
        <v>0</v>
      </c>
      <c r="EA228" s="165">
        <f t="shared" si="295"/>
        <v>0</v>
      </c>
      <c r="EB228" s="165">
        <f t="shared" si="295"/>
        <v>0</v>
      </c>
      <c r="EC228" s="165">
        <f t="shared" si="295"/>
        <v>0</v>
      </c>
      <c r="ED228" s="165">
        <f t="shared" si="295"/>
        <v>0</v>
      </c>
      <c r="EE228" s="165">
        <f t="shared" ref="EE228:ES239" si="296">IFERROR(IF(EE$225=1,0,IF($D228=1,IF(MOD(EE$226,12)=1,VLOOKUP($C228,Occu_Rete_Magt,7,FALSE),0),IF(MOD(EE$225,$D228)=1,IF(MOD(EE$226,12)=1,VLOOKUP($C228,Occu_Rete_Magt,7,FALSE),0),0))),0)</f>
        <v>0</v>
      </c>
      <c r="EF228" s="165">
        <f t="shared" si="296"/>
        <v>0</v>
      </c>
      <c r="EG228" s="165">
        <f t="shared" si="296"/>
        <v>0</v>
      </c>
      <c r="EH228" s="165">
        <f t="shared" si="296"/>
        <v>0</v>
      </c>
      <c r="EI228" s="165">
        <f t="shared" si="296"/>
        <v>0</v>
      </c>
      <c r="EJ228" s="165">
        <f t="shared" si="296"/>
        <v>0</v>
      </c>
      <c r="EK228" s="165">
        <f t="shared" si="296"/>
        <v>0</v>
      </c>
      <c r="EL228" s="165">
        <f t="shared" si="296"/>
        <v>0</v>
      </c>
      <c r="EM228" s="165">
        <f t="shared" si="296"/>
        <v>0</v>
      </c>
      <c r="EN228" s="165">
        <f t="shared" si="296"/>
        <v>0</v>
      </c>
      <c r="EO228" s="165">
        <f t="shared" si="296"/>
        <v>0</v>
      </c>
      <c r="EP228" s="165">
        <f t="shared" si="296"/>
        <v>0</v>
      </c>
      <c r="EQ228" s="165">
        <f t="shared" si="296"/>
        <v>0</v>
      </c>
      <c r="ER228" s="165">
        <f t="shared" si="296"/>
        <v>0</v>
      </c>
      <c r="ES228" s="165">
        <f t="shared" si="296"/>
        <v>0.75</v>
      </c>
      <c r="ET228" s="147"/>
      <c r="EU228" s="147"/>
      <c r="EV228" s="147"/>
      <c r="EW228" s="147"/>
      <c r="EX228" s="147"/>
      <c r="EY228" s="147"/>
      <c r="EZ228" s="147"/>
      <c r="FA228" s="147"/>
      <c r="FB228" s="147"/>
      <c r="FC228" s="147"/>
      <c r="FD228" s="147"/>
      <c r="FE228" s="147"/>
      <c r="FF228" s="147"/>
      <c r="FG228" s="147"/>
      <c r="FH228" s="147"/>
      <c r="FI228" s="147"/>
      <c r="FJ228" s="147"/>
      <c r="FK228" s="147"/>
      <c r="FL228" s="147"/>
      <c r="FM228" s="147"/>
      <c r="FN228" s="147"/>
      <c r="FO228" s="147"/>
      <c r="FP228" s="147"/>
      <c r="FQ228" s="147"/>
      <c r="FR228" s="147"/>
      <c r="FS228" s="147"/>
      <c r="FT228" s="147"/>
      <c r="FU228" s="147"/>
      <c r="FV228" s="147"/>
      <c r="FW228" s="147"/>
      <c r="FX228" s="147"/>
      <c r="FY228" s="147"/>
      <c r="FZ228" s="147"/>
      <c r="GA228" s="147"/>
      <c r="GB228" s="147"/>
      <c r="GC228" s="147"/>
      <c r="GD228" s="147"/>
      <c r="GE228" s="147"/>
      <c r="GF228" s="147"/>
      <c r="GG228" s="147"/>
    </row>
    <row r="229" spans="2:189">
      <c r="B229" s="148">
        <v>2</v>
      </c>
      <c r="C229" s="148" t="str">
        <f t="shared" si="282"/>
        <v>Medium Tenant</v>
      </c>
      <c r="D229" s="159">
        <f t="shared" ref="D229:D239" si="297">D120</f>
        <v>3</v>
      </c>
      <c r="E229" s="165">
        <f t="shared" si="283"/>
        <v>0</v>
      </c>
      <c r="F229" s="165">
        <f t="shared" si="283"/>
        <v>0</v>
      </c>
      <c r="G229" s="165">
        <f t="shared" si="283"/>
        <v>0</v>
      </c>
      <c r="H229" s="165">
        <f t="shared" si="283"/>
        <v>0</v>
      </c>
      <c r="I229" s="165">
        <f t="shared" si="283"/>
        <v>0</v>
      </c>
      <c r="J229" s="165">
        <f t="shared" si="283"/>
        <v>0</v>
      </c>
      <c r="K229" s="165">
        <f t="shared" si="283"/>
        <v>0</v>
      </c>
      <c r="L229" s="165">
        <f t="shared" si="283"/>
        <v>0</v>
      </c>
      <c r="M229" s="165">
        <f t="shared" si="283"/>
        <v>0</v>
      </c>
      <c r="N229" s="165">
        <f t="shared" si="283"/>
        <v>0</v>
      </c>
      <c r="O229" s="165">
        <f t="shared" si="284"/>
        <v>0</v>
      </c>
      <c r="P229" s="165">
        <f t="shared" si="284"/>
        <v>0</v>
      </c>
      <c r="Q229" s="165">
        <f t="shared" si="284"/>
        <v>0</v>
      </c>
      <c r="R229" s="165">
        <f t="shared" si="284"/>
        <v>0</v>
      </c>
      <c r="S229" s="165">
        <f t="shared" si="284"/>
        <v>0</v>
      </c>
      <c r="T229" s="165">
        <f t="shared" si="284"/>
        <v>0</v>
      </c>
      <c r="U229" s="165">
        <f t="shared" si="284"/>
        <v>0</v>
      </c>
      <c r="V229" s="165">
        <f t="shared" si="284"/>
        <v>0</v>
      </c>
      <c r="W229" s="165">
        <f t="shared" si="284"/>
        <v>0</v>
      </c>
      <c r="X229" s="165">
        <f t="shared" si="284"/>
        <v>0</v>
      </c>
      <c r="Y229" s="165">
        <f t="shared" si="285"/>
        <v>0</v>
      </c>
      <c r="Z229" s="165">
        <f t="shared" si="285"/>
        <v>0</v>
      </c>
      <c r="AA229" s="165">
        <f t="shared" si="285"/>
        <v>0</v>
      </c>
      <c r="AB229" s="165">
        <f t="shared" si="285"/>
        <v>0</v>
      </c>
      <c r="AC229" s="165">
        <f t="shared" si="285"/>
        <v>0</v>
      </c>
      <c r="AD229" s="165">
        <f t="shared" si="285"/>
        <v>0</v>
      </c>
      <c r="AE229" s="165">
        <f t="shared" si="285"/>
        <v>0</v>
      </c>
      <c r="AF229" s="165">
        <f t="shared" si="285"/>
        <v>0</v>
      </c>
      <c r="AG229" s="165">
        <f t="shared" si="285"/>
        <v>0</v>
      </c>
      <c r="AH229" s="165">
        <f t="shared" si="285"/>
        <v>0</v>
      </c>
      <c r="AI229" s="165">
        <f t="shared" si="286"/>
        <v>0</v>
      </c>
      <c r="AJ229" s="165">
        <f t="shared" si="286"/>
        <v>0</v>
      </c>
      <c r="AK229" s="165">
        <f t="shared" si="286"/>
        <v>0</v>
      </c>
      <c r="AL229" s="165">
        <f t="shared" si="286"/>
        <v>0</v>
      </c>
      <c r="AM229" s="165">
        <f t="shared" si="286"/>
        <v>0</v>
      </c>
      <c r="AN229" s="165">
        <f t="shared" si="286"/>
        <v>0</v>
      </c>
      <c r="AO229" s="165">
        <f t="shared" si="286"/>
        <v>0.75</v>
      </c>
      <c r="AP229" s="165">
        <f t="shared" si="286"/>
        <v>0</v>
      </c>
      <c r="AQ229" s="165">
        <f t="shared" si="286"/>
        <v>0</v>
      </c>
      <c r="AR229" s="165">
        <f t="shared" si="286"/>
        <v>0</v>
      </c>
      <c r="AS229" s="165">
        <f t="shared" si="287"/>
        <v>0</v>
      </c>
      <c r="AT229" s="165">
        <f t="shared" si="287"/>
        <v>0</v>
      </c>
      <c r="AU229" s="165">
        <f t="shared" si="287"/>
        <v>0</v>
      </c>
      <c r="AV229" s="165">
        <f t="shared" si="287"/>
        <v>0</v>
      </c>
      <c r="AW229" s="165">
        <f t="shared" si="287"/>
        <v>0</v>
      </c>
      <c r="AX229" s="165">
        <f t="shared" si="287"/>
        <v>0</v>
      </c>
      <c r="AY229" s="165">
        <f t="shared" si="287"/>
        <v>0</v>
      </c>
      <c r="AZ229" s="165">
        <f t="shared" si="287"/>
        <v>0</v>
      </c>
      <c r="BA229" s="165">
        <f t="shared" si="287"/>
        <v>0</v>
      </c>
      <c r="BB229" s="165">
        <f t="shared" si="287"/>
        <v>0</v>
      </c>
      <c r="BC229" s="165">
        <f t="shared" si="288"/>
        <v>0</v>
      </c>
      <c r="BD229" s="165">
        <f t="shared" si="288"/>
        <v>0</v>
      </c>
      <c r="BE229" s="165">
        <f t="shared" si="288"/>
        <v>0</v>
      </c>
      <c r="BF229" s="165">
        <f t="shared" si="288"/>
        <v>0</v>
      </c>
      <c r="BG229" s="165">
        <f t="shared" si="288"/>
        <v>0</v>
      </c>
      <c r="BH229" s="165">
        <f t="shared" si="288"/>
        <v>0</v>
      </c>
      <c r="BI229" s="165">
        <f t="shared" si="288"/>
        <v>0</v>
      </c>
      <c r="BJ229" s="165">
        <f t="shared" si="288"/>
        <v>0</v>
      </c>
      <c r="BK229" s="165">
        <f t="shared" si="288"/>
        <v>0</v>
      </c>
      <c r="BL229" s="165">
        <f t="shared" si="288"/>
        <v>0</v>
      </c>
      <c r="BM229" s="165">
        <f t="shared" si="289"/>
        <v>0</v>
      </c>
      <c r="BN229" s="165">
        <f t="shared" si="289"/>
        <v>0</v>
      </c>
      <c r="BO229" s="165">
        <f t="shared" si="289"/>
        <v>0</v>
      </c>
      <c r="BP229" s="165">
        <f t="shared" si="289"/>
        <v>0</v>
      </c>
      <c r="BQ229" s="165">
        <f t="shared" si="289"/>
        <v>0</v>
      </c>
      <c r="BR229" s="165">
        <f t="shared" si="289"/>
        <v>0</v>
      </c>
      <c r="BS229" s="165">
        <f t="shared" si="289"/>
        <v>0</v>
      </c>
      <c r="BT229" s="165">
        <f t="shared" si="289"/>
        <v>0</v>
      </c>
      <c r="BU229" s="165">
        <f t="shared" si="289"/>
        <v>0</v>
      </c>
      <c r="BV229" s="165">
        <f t="shared" si="289"/>
        <v>0</v>
      </c>
      <c r="BW229" s="165">
        <f t="shared" si="290"/>
        <v>0</v>
      </c>
      <c r="BX229" s="165">
        <f t="shared" si="290"/>
        <v>0</v>
      </c>
      <c r="BY229" s="165">
        <f t="shared" si="290"/>
        <v>0.75</v>
      </c>
      <c r="BZ229" s="165">
        <f t="shared" si="290"/>
        <v>0</v>
      </c>
      <c r="CA229" s="165">
        <f t="shared" si="290"/>
        <v>0</v>
      </c>
      <c r="CB229" s="165">
        <f t="shared" si="290"/>
        <v>0</v>
      </c>
      <c r="CC229" s="165">
        <f t="shared" si="290"/>
        <v>0</v>
      </c>
      <c r="CD229" s="165">
        <f t="shared" si="290"/>
        <v>0</v>
      </c>
      <c r="CE229" s="165">
        <f t="shared" si="290"/>
        <v>0</v>
      </c>
      <c r="CF229" s="165">
        <f t="shared" si="290"/>
        <v>0</v>
      </c>
      <c r="CG229" s="165">
        <f t="shared" si="291"/>
        <v>0</v>
      </c>
      <c r="CH229" s="165">
        <f t="shared" si="291"/>
        <v>0</v>
      </c>
      <c r="CI229" s="165">
        <f t="shared" si="291"/>
        <v>0</v>
      </c>
      <c r="CJ229" s="165">
        <f t="shared" si="291"/>
        <v>0</v>
      </c>
      <c r="CK229" s="165">
        <f t="shared" si="291"/>
        <v>0</v>
      </c>
      <c r="CL229" s="165">
        <f t="shared" si="291"/>
        <v>0</v>
      </c>
      <c r="CM229" s="165">
        <f t="shared" si="291"/>
        <v>0</v>
      </c>
      <c r="CN229" s="165">
        <f t="shared" si="291"/>
        <v>0</v>
      </c>
      <c r="CO229" s="165">
        <f t="shared" si="291"/>
        <v>0</v>
      </c>
      <c r="CP229" s="165">
        <f t="shared" si="291"/>
        <v>0</v>
      </c>
      <c r="CQ229" s="165">
        <f t="shared" si="292"/>
        <v>0</v>
      </c>
      <c r="CR229" s="165">
        <f t="shared" si="292"/>
        <v>0</v>
      </c>
      <c r="CS229" s="165">
        <f t="shared" si="292"/>
        <v>0</v>
      </c>
      <c r="CT229" s="165">
        <f t="shared" si="292"/>
        <v>0</v>
      </c>
      <c r="CU229" s="165">
        <f t="shared" si="292"/>
        <v>0</v>
      </c>
      <c r="CV229" s="165">
        <f t="shared" si="292"/>
        <v>0</v>
      </c>
      <c r="CW229" s="165">
        <f t="shared" si="292"/>
        <v>0</v>
      </c>
      <c r="CX229" s="165">
        <f t="shared" si="292"/>
        <v>0</v>
      </c>
      <c r="CY229" s="165">
        <f t="shared" si="292"/>
        <v>0</v>
      </c>
      <c r="CZ229" s="165">
        <f t="shared" si="292"/>
        <v>0</v>
      </c>
      <c r="DA229" s="165">
        <f t="shared" si="293"/>
        <v>0</v>
      </c>
      <c r="DB229" s="165">
        <f t="shared" si="293"/>
        <v>0</v>
      </c>
      <c r="DC229" s="165">
        <f t="shared" si="293"/>
        <v>0</v>
      </c>
      <c r="DD229" s="165">
        <f t="shared" si="293"/>
        <v>0</v>
      </c>
      <c r="DE229" s="165">
        <f t="shared" si="293"/>
        <v>0</v>
      </c>
      <c r="DF229" s="165">
        <f t="shared" si="293"/>
        <v>0</v>
      </c>
      <c r="DG229" s="165">
        <f t="shared" si="293"/>
        <v>0</v>
      </c>
      <c r="DH229" s="165">
        <f t="shared" si="293"/>
        <v>0</v>
      </c>
      <c r="DI229" s="165">
        <f t="shared" si="293"/>
        <v>0.75</v>
      </c>
      <c r="DJ229" s="165">
        <f t="shared" si="293"/>
        <v>0</v>
      </c>
      <c r="DK229" s="165">
        <f t="shared" si="294"/>
        <v>0</v>
      </c>
      <c r="DL229" s="165">
        <f t="shared" si="294"/>
        <v>0</v>
      </c>
      <c r="DM229" s="165">
        <f t="shared" si="294"/>
        <v>0</v>
      </c>
      <c r="DN229" s="165">
        <f t="shared" si="294"/>
        <v>0</v>
      </c>
      <c r="DO229" s="165">
        <f t="shared" si="294"/>
        <v>0</v>
      </c>
      <c r="DP229" s="165">
        <f t="shared" si="294"/>
        <v>0</v>
      </c>
      <c r="DQ229" s="165">
        <f t="shared" si="294"/>
        <v>0</v>
      </c>
      <c r="DR229" s="165">
        <f t="shared" si="294"/>
        <v>0</v>
      </c>
      <c r="DS229" s="165">
        <f t="shared" si="294"/>
        <v>0</v>
      </c>
      <c r="DT229" s="165">
        <f t="shared" si="294"/>
        <v>0</v>
      </c>
      <c r="DU229" s="165">
        <f t="shared" si="295"/>
        <v>0</v>
      </c>
      <c r="DV229" s="165">
        <f t="shared" si="295"/>
        <v>0</v>
      </c>
      <c r="DW229" s="165">
        <f t="shared" si="295"/>
        <v>0</v>
      </c>
      <c r="DX229" s="165">
        <f t="shared" si="295"/>
        <v>0</v>
      </c>
      <c r="DY229" s="165">
        <f t="shared" si="295"/>
        <v>0</v>
      </c>
      <c r="DZ229" s="165">
        <f t="shared" si="295"/>
        <v>0</v>
      </c>
      <c r="EA229" s="165">
        <f t="shared" si="295"/>
        <v>0</v>
      </c>
      <c r="EB229" s="165">
        <f t="shared" si="295"/>
        <v>0</v>
      </c>
      <c r="EC229" s="165">
        <f t="shared" si="295"/>
        <v>0</v>
      </c>
      <c r="ED229" s="165">
        <f t="shared" si="295"/>
        <v>0</v>
      </c>
      <c r="EE229" s="165">
        <f t="shared" si="296"/>
        <v>0</v>
      </c>
      <c r="EF229" s="165">
        <f t="shared" si="296"/>
        <v>0</v>
      </c>
      <c r="EG229" s="165">
        <f t="shared" si="296"/>
        <v>0</v>
      </c>
      <c r="EH229" s="165">
        <f t="shared" si="296"/>
        <v>0</v>
      </c>
      <c r="EI229" s="165">
        <f t="shared" si="296"/>
        <v>0</v>
      </c>
      <c r="EJ229" s="165">
        <f t="shared" si="296"/>
        <v>0</v>
      </c>
      <c r="EK229" s="165">
        <f t="shared" si="296"/>
        <v>0</v>
      </c>
      <c r="EL229" s="165">
        <f t="shared" si="296"/>
        <v>0</v>
      </c>
      <c r="EM229" s="165">
        <f t="shared" si="296"/>
        <v>0</v>
      </c>
      <c r="EN229" s="165">
        <f t="shared" si="296"/>
        <v>0</v>
      </c>
      <c r="EO229" s="165">
        <f t="shared" si="296"/>
        <v>0</v>
      </c>
      <c r="EP229" s="165">
        <f t="shared" si="296"/>
        <v>0</v>
      </c>
      <c r="EQ229" s="165">
        <f t="shared" si="296"/>
        <v>0</v>
      </c>
      <c r="ER229" s="165">
        <f t="shared" si="296"/>
        <v>0</v>
      </c>
      <c r="ES229" s="165">
        <f t="shared" si="296"/>
        <v>0.75</v>
      </c>
      <c r="ET229" s="147"/>
      <c r="EU229" s="147"/>
      <c r="EV229" s="147"/>
      <c r="EW229" s="147"/>
      <c r="EX229" s="147"/>
      <c r="EY229" s="147"/>
      <c r="EZ229" s="147"/>
      <c r="FA229" s="147"/>
      <c r="FB229" s="147"/>
      <c r="FC229" s="147"/>
      <c r="FD229" s="147"/>
      <c r="FE229" s="147"/>
      <c r="FF229" s="147"/>
      <c r="FG229" s="147"/>
      <c r="FH229" s="147"/>
      <c r="FI229" s="147"/>
      <c r="FJ229" s="147"/>
      <c r="FK229" s="147"/>
      <c r="FL229" s="147"/>
      <c r="FM229" s="147"/>
      <c r="FN229" s="147"/>
      <c r="FO229" s="147"/>
      <c r="FP229" s="147"/>
      <c r="FQ229" s="147"/>
      <c r="FR229" s="147"/>
      <c r="FS229" s="147"/>
      <c r="FT229" s="147"/>
      <c r="FU229" s="147"/>
      <c r="FV229" s="147"/>
      <c r="FW229" s="147"/>
      <c r="FX229" s="147"/>
      <c r="FY229" s="147"/>
      <c r="FZ229" s="147"/>
      <c r="GA229" s="147"/>
      <c r="GB229" s="147"/>
      <c r="GC229" s="147"/>
      <c r="GD229" s="147"/>
      <c r="GE229" s="147"/>
      <c r="GF229" s="147"/>
      <c r="GG229" s="147"/>
    </row>
    <row r="230" spans="2:189">
      <c r="B230" s="148">
        <v>3</v>
      </c>
      <c r="C230" s="148" t="str">
        <f t="shared" si="282"/>
        <v>Small Tenant</v>
      </c>
      <c r="D230" s="159">
        <f t="shared" si="297"/>
        <v>2</v>
      </c>
      <c r="E230" s="165">
        <f t="shared" si="283"/>
        <v>0</v>
      </c>
      <c r="F230" s="165">
        <f t="shared" si="283"/>
        <v>0</v>
      </c>
      <c r="G230" s="165">
        <f t="shared" si="283"/>
        <v>0</v>
      </c>
      <c r="H230" s="165">
        <f t="shared" si="283"/>
        <v>0</v>
      </c>
      <c r="I230" s="165">
        <f t="shared" si="283"/>
        <v>0</v>
      </c>
      <c r="J230" s="165">
        <f t="shared" si="283"/>
        <v>0</v>
      </c>
      <c r="K230" s="165">
        <f t="shared" si="283"/>
        <v>0</v>
      </c>
      <c r="L230" s="165">
        <f t="shared" si="283"/>
        <v>0</v>
      </c>
      <c r="M230" s="165">
        <f t="shared" si="283"/>
        <v>0</v>
      </c>
      <c r="N230" s="165">
        <f t="shared" si="283"/>
        <v>0</v>
      </c>
      <c r="O230" s="165">
        <f t="shared" si="284"/>
        <v>0</v>
      </c>
      <c r="P230" s="165">
        <f t="shared" si="284"/>
        <v>0</v>
      </c>
      <c r="Q230" s="165">
        <f t="shared" si="284"/>
        <v>0</v>
      </c>
      <c r="R230" s="165">
        <f t="shared" si="284"/>
        <v>0</v>
      </c>
      <c r="S230" s="165">
        <f t="shared" si="284"/>
        <v>0</v>
      </c>
      <c r="T230" s="165">
        <f t="shared" si="284"/>
        <v>0</v>
      </c>
      <c r="U230" s="165">
        <f t="shared" si="284"/>
        <v>0</v>
      </c>
      <c r="V230" s="165">
        <f t="shared" si="284"/>
        <v>0</v>
      </c>
      <c r="W230" s="165">
        <f t="shared" si="284"/>
        <v>0</v>
      </c>
      <c r="X230" s="165">
        <f t="shared" si="284"/>
        <v>0</v>
      </c>
      <c r="Y230" s="165">
        <f t="shared" si="285"/>
        <v>0</v>
      </c>
      <c r="Z230" s="165">
        <f t="shared" si="285"/>
        <v>0</v>
      </c>
      <c r="AA230" s="165">
        <f t="shared" si="285"/>
        <v>0</v>
      </c>
      <c r="AB230" s="165">
        <f t="shared" si="285"/>
        <v>0</v>
      </c>
      <c r="AC230" s="165">
        <f t="shared" si="285"/>
        <v>0.7</v>
      </c>
      <c r="AD230" s="165">
        <f t="shared" si="285"/>
        <v>0</v>
      </c>
      <c r="AE230" s="165">
        <f t="shared" si="285"/>
        <v>0</v>
      </c>
      <c r="AF230" s="165">
        <f t="shared" si="285"/>
        <v>0</v>
      </c>
      <c r="AG230" s="165">
        <f t="shared" si="285"/>
        <v>0</v>
      </c>
      <c r="AH230" s="165">
        <f t="shared" si="285"/>
        <v>0</v>
      </c>
      <c r="AI230" s="165">
        <f t="shared" si="286"/>
        <v>0</v>
      </c>
      <c r="AJ230" s="165">
        <f t="shared" si="286"/>
        <v>0</v>
      </c>
      <c r="AK230" s="165">
        <f t="shared" si="286"/>
        <v>0</v>
      </c>
      <c r="AL230" s="165">
        <f t="shared" si="286"/>
        <v>0</v>
      </c>
      <c r="AM230" s="165">
        <f t="shared" si="286"/>
        <v>0</v>
      </c>
      <c r="AN230" s="165">
        <f t="shared" si="286"/>
        <v>0</v>
      </c>
      <c r="AO230" s="165">
        <f t="shared" si="286"/>
        <v>0</v>
      </c>
      <c r="AP230" s="165">
        <f t="shared" si="286"/>
        <v>0</v>
      </c>
      <c r="AQ230" s="165">
        <f t="shared" si="286"/>
        <v>0</v>
      </c>
      <c r="AR230" s="165">
        <f t="shared" si="286"/>
        <v>0</v>
      </c>
      <c r="AS230" s="165">
        <f t="shared" si="287"/>
        <v>0</v>
      </c>
      <c r="AT230" s="165">
        <f t="shared" si="287"/>
        <v>0</v>
      </c>
      <c r="AU230" s="165">
        <f t="shared" si="287"/>
        <v>0</v>
      </c>
      <c r="AV230" s="165">
        <f t="shared" si="287"/>
        <v>0</v>
      </c>
      <c r="AW230" s="165">
        <f t="shared" si="287"/>
        <v>0</v>
      </c>
      <c r="AX230" s="165">
        <f t="shared" si="287"/>
        <v>0</v>
      </c>
      <c r="AY230" s="165">
        <f t="shared" si="287"/>
        <v>0</v>
      </c>
      <c r="AZ230" s="165">
        <f t="shared" si="287"/>
        <v>0</v>
      </c>
      <c r="BA230" s="165">
        <f t="shared" si="287"/>
        <v>0.7</v>
      </c>
      <c r="BB230" s="165">
        <f t="shared" si="287"/>
        <v>0</v>
      </c>
      <c r="BC230" s="165">
        <f t="shared" si="288"/>
        <v>0</v>
      </c>
      <c r="BD230" s="165">
        <f t="shared" si="288"/>
        <v>0</v>
      </c>
      <c r="BE230" s="165">
        <f t="shared" si="288"/>
        <v>0</v>
      </c>
      <c r="BF230" s="165">
        <f t="shared" si="288"/>
        <v>0</v>
      </c>
      <c r="BG230" s="165">
        <f t="shared" si="288"/>
        <v>0</v>
      </c>
      <c r="BH230" s="165">
        <f t="shared" si="288"/>
        <v>0</v>
      </c>
      <c r="BI230" s="165">
        <f t="shared" si="288"/>
        <v>0</v>
      </c>
      <c r="BJ230" s="165">
        <f t="shared" si="288"/>
        <v>0</v>
      </c>
      <c r="BK230" s="165">
        <f t="shared" si="288"/>
        <v>0</v>
      </c>
      <c r="BL230" s="165">
        <f t="shared" si="288"/>
        <v>0</v>
      </c>
      <c r="BM230" s="165">
        <f t="shared" si="289"/>
        <v>0</v>
      </c>
      <c r="BN230" s="165">
        <f t="shared" si="289"/>
        <v>0</v>
      </c>
      <c r="BO230" s="165">
        <f t="shared" si="289"/>
        <v>0</v>
      </c>
      <c r="BP230" s="165">
        <f t="shared" si="289"/>
        <v>0</v>
      </c>
      <c r="BQ230" s="165">
        <f t="shared" si="289"/>
        <v>0</v>
      </c>
      <c r="BR230" s="165">
        <f t="shared" si="289"/>
        <v>0</v>
      </c>
      <c r="BS230" s="165">
        <f t="shared" si="289"/>
        <v>0</v>
      </c>
      <c r="BT230" s="165">
        <f t="shared" si="289"/>
        <v>0</v>
      </c>
      <c r="BU230" s="165">
        <f t="shared" si="289"/>
        <v>0</v>
      </c>
      <c r="BV230" s="165">
        <f t="shared" si="289"/>
        <v>0</v>
      </c>
      <c r="BW230" s="165">
        <f t="shared" si="290"/>
        <v>0</v>
      </c>
      <c r="BX230" s="165">
        <f t="shared" si="290"/>
        <v>0</v>
      </c>
      <c r="BY230" s="165">
        <f t="shared" si="290"/>
        <v>0.7</v>
      </c>
      <c r="BZ230" s="165">
        <f t="shared" si="290"/>
        <v>0</v>
      </c>
      <c r="CA230" s="165">
        <f t="shared" si="290"/>
        <v>0</v>
      </c>
      <c r="CB230" s="165">
        <f t="shared" si="290"/>
        <v>0</v>
      </c>
      <c r="CC230" s="165">
        <f t="shared" si="290"/>
        <v>0</v>
      </c>
      <c r="CD230" s="165">
        <f t="shared" si="290"/>
        <v>0</v>
      </c>
      <c r="CE230" s="165">
        <f t="shared" si="290"/>
        <v>0</v>
      </c>
      <c r="CF230" s="165">
        <f t="shared" si="290"/>
        <v>0</v>
      </c>
      <c r="CG230" s="165">
        <f t="shared" si="291"/>
        <v>0</v>
      </c>
      <c r="CH230" s="165">
        <f t="shared" si="291"/>
        <v>0</v>
      </c>
      <c r="CI230" s="165">
        <f t="shared" si="291"/>
        <v>0</v>
      </c>
      <c r="CJ230" s="165">
        <f t="shared" si="291"/>
        <v>0</v>
      </c>
      <c r="CK230" s="165">
        <f t="shared" si="291"/>
        <v>0</v>
      </c>
      <c r="CL230" s="165">
        <f t="shared" si="291"/>
        <v>0</v>
      </c>
      <c r="CM230" s="165">
        <f t="shared" si="291"/>
        <v>0</v>
      </c>
      <c r="CN230" s="165">
        <f t="shared" si="291"/>
        <v>0</v>
      </c>
      <c r="CO230" s="165">
        <f t="shared" si="291"/>
        <v>0</v>
      </c>
      <c r="CP230" s="165">
        <f t="shared" si="291"/>
        <v>0</v>
      </c>
      <c r="CQ230" s="165">
        <f t="shared" si="292"/>
        <v>0</v>
      </c>
      <c r="CR230" s="165">
        <f t="shared" si="292"/>
        <v>0</v>
      </c>
      <c r="CS230" s="165">
        <f t="shared" si="292"/>
        <v>0</v>
      </c>
      <c r="CT230" s="165">
        <f t="shared" si="292"/>
        <v>0</v>
      </c>
      <c r="CU230" s="165">
        <f t="shared" si="292"/>
        <v>0</v>
      </c>
      <c r="CV230" s="165">
        <f t="shared" si="292"/>
        <v>0</v>
      </c>
      <c r="CW230" s="165">
        <f t="shared" si="292"/>
        <v>0.7</v>
      </c>
      <c r="CX230" s="165">
        <f t="shared" si="292"/>
        <v>0</v>
      </c>
      <c r="CY230" s="165">
        <f t="shared" si="292"/>
        <v>0</v>
      </c>
      <c r="CZ230" s="165">
        <f t="shared" si="292"/>
        <v>0</v>
      </c>
      <c r="DA230" s="165">
        <f t="shared" si="293"/>
        <v>0</v>
      </c>
      <c r="DB230" s="165">
        <f t="shared" si="293"/>
        <v>0</v>
      </c>
      <c r="DC230" s="165">
        <f t="shared" si="293"/>
        <v>0</v>
      </c>
      <c r="DD230" s="165">
        <f t="shared" si="293"/>
        <v>0</v>
      </c>
      <c r="DE230" s="165">
        <f t="shared" si="293"/>
        <v>0</v>
      </c>
      <c r="DF230" s="165">
        <f t="shared" si="293"/>
        <v>0</v>
      </c>
      <c r="DG230" s="165">
        <f t="shared" si="293"/>
        <v>0</v>
      </c>
      <c r="DH230" s="165">
        <f t="shared" si="293"/>
        <v>0</v>
      </c>
      <c r="DI230" s="165">
        <f t="shared" si="293"/>
        <v>0</v>
      </c>
      <c r="DJ230" s="165">
        <f t="shared" si="293"/>
        <v>0</v>
      </c>
      <c r="DK230" s="165">
        <f t="shared" si="294"/>
        <v>0</v>
      </c>
      <c r="DL230" s="165">
        <f t="shared" si="294"/>
        <v>0</v>
      </c>
      <c r="DM230" s="165">
        <f t="shared" si="294"/>
        <v>0</v>
      </c>
      <c r="DN230" s="165">
        <f t="shared" si="294"/>
        <v>0</v>
      </c>
      <c r="DO230" s="165">
        <f t="shared" si="294"/>
        <v>0</v>
      </c>
      <c r="DP230" s="165">
        <f t="shared" si="294"/>
        <v>0</v>
      </c>
      <c r="DQ230" s="165">
        <f t="shared" si="294"/>
        <v>0</v>
      </c>
      <c r="DR230" s="165">
        <f t="shared" si="294"/>
        <v>0</v>
      </c>
      <c r="DS230" s="165">
        <f t="shared" si="294"/>
        <v>0</v>
      </c>
      <c r="DT230" s="165">
        <f t="shared" si="294"/>
        <v>0</v>
      </c>
      <c r="DU230" s="165">
        <f t="shared" si="295"/>
        <v>0.7</v>
      </c>
      <c r="DV230" s="165">
        <f t="shared" si="295"/>
        <v>0</v>
      </c>
      <c r="DW230" s="165">
        <f t="shared" si="295"/>
        <v>0</v>
      </c>
      <c r="DX230" s="165">
        <f t="shared" si="295"/>
        <v>0</v>
      </c>
      <c r="DY230" s="165">
        <f t="shared" si="295"/>
        <v>0</v>
      </c>
      <c r="DZ230" s="165">
        <f t="shared" si="295"/>
        <v>0</v>
      </c>
      <c r="EA230" s="165">
        <f t="shared" si="295"/>
        <v>0</v>
      </c>
      <c r="EB230" s="165">
        <f t="shared" si="295"/>
        <v>0</v>
      </c>
      <c r="EC230" s="165">
        <f t="shared" si="295"/>
        <v>0</v>
      </c>
      <c r="ED230" s="165">
        <f t="shared" si="295"/>
        <v>0</v>
      </c>
      <c r="EE230" s="165">
        <f t="shared" si="296"/>
        <v>0</v>
      </c>
      <c r="EF230" s="165">
        <f t="shared" si="296"/>
        <v>0</v>
      </c>
      <c r="EG230" s="165">
        <f t="shared" si="296"/>
        <v>0</v>
      </c>
      <c r="EH230" s="165">
        <f t="shared" si="296"/>
        <v>0</v>
      </c>
      <c r="EI230" s="165">
        <f t="shared" si="296"/>
        <v>0</v>
      </c>
      <c r="EJ230" s="165">
        <f t="shared" si="296"/>
        <v>0</v>
      </c>
      <c r="EK230" s="165">
        <f t="shared" si="296"/>
        <v>0</v>
      </c>
      <c r="EL230" s="165">
        <f t="shared" si="296"/>
        <v>0</v>
      </c>
      <c r="EM230" s="165">
        <f t="shared" si="296"/>
        <v>0</v>
      </c>
      <c r="EN230" s="165">
        <f t="shared" si="296"/>
        <v>0</v>
      </c>
      <c r="EO230" s="165">
        <f t="shared" si="296"/>
        <v>0</v>
      </c>
      <c r="EP230" s="165">
        <f t="shared" si="296"/>
        <v>0</v>
      </c>
      <c r="EQ230" s="165">
        <f t="shared" si="296"/>
        <v>0</v>
      </c>
      <c r="ER230" s="165">
        <f t="shared" si="296"/>
        <v>0</v>
      </c>
      <c r="ES230" s="165">
        <f t="shared" si="296"/>
        <v>0.7</v>
      </c>
      <c r="ET230" s="147"/>
      <c r="EU230" s="147"/>
      <c r="EV230" s="147"/>
      <c r="EW230" s="147"/>
      <c r="EX230" s="147"/>
      <c r="EY230" s="147"/>
      <c r="EZ230" s="147"/>
      <c r="FA230" s="147"/>
      <c r="FB230" s="147"/>
      <c r="FC230" s="147"/>
      <c r="FD230" s="147"/>
      <c r="FE230" s="147"/>
      <c r="FF230" s="147"/>
      <c r="FG230" s="147"/>
      <c r="FH230" s="147"/>
      <c r="FI230" s="147"/>
      <c r="FJ230" s="147"/>
      <c r="FK230" s="147"/>
      <c r="FL230" s="147"/>
      <c r="FM230" s="147"/>
      <c r="FN230" s="147"/>
      <c r="FO230" s="147"/>
      <c r="FP230" s="147"/>
      <c r="FQ230" s="147"/>
      <c r="FR230" s="147"/>
      <c r="FS230" s="147"/>
      <c r="FT230" s="147"/>
      <c r="FU230" s="147"/>
      <c r="FV230" s="147"/>
      <c r="FW230" s="147"/>
      <c r="FX230" s="147"/>
      <c r="FY230" s="147"/>
      <c r="FZ230" s="147"/>
      <c r="GA230" s="147"/>
      <c r="GB230" s="147"/>
      <c r="GC230" s="147"/>
      <c r="GD230" s="147"/>
      <c r="GE230" s="147"/>
      <c r="GF230" s="147"/>
      <c r="GG230" s="147"/>
    </row>
    <row r="231" spans="2:189">
      <c r="B231" s="148">
        <v>4</v>
      </c>
      <c r="C231" s="148" t="str">
        <f t="shared" si="282"/>
        <v>Large Tenant</v>
      </c>
      <c r="D231" s="159">
        <f t="shared" si="297"/>
        <v>4</v>
      </c>
      <c r="E231" s="165">
        <f t="shared" si="283"/>
        <v>0</v>
      </c>
      <c r="F231" s="165">
        <f t="shared" si="283"/>
        <v>0</v>
      </c>
      <c r="G231" s="165">
        <f t="shared" si="283"/>
        <v>0</v>
      </c>
      <c r="H231" s="165">
        <f t="shared" si="283"/>
        <v>0</v>
      </c>
      <c r="I231" s="165">
        <f t="shared" si="283"/>
        <v>0</v>
      </c>
      <c r="J231" s="165">
        <f t="shared" si="283"/>
        <v>0</v>
      </c>
      <c r="K231" s="165">
        <f t="shared" si="283"/>
        <v>0</v>
      </c>
      <c r="L231" s="165">
        <f t="shared" si="283"/>
        <v>0</v>
      </c>
      <c r="M231" s="165">
        <f t="shared" si="283"/>
        <v>0</v>
      </c>
      <c r="N231" s="165">
        <f t="shared" si="283"/>
        <v>0</v>
      </c>
      <c r="O231" s="165">
        <f t="shared" si="284"/>
        <v>0</v>
      </c>
      <c r="P231" s="165">
        <f t="shared" si="284"/>
        <v>0</v>
      </c>
      <c r="Q231" s="165">
        <f t="shared" si="284"/>
        <v>0</v>
      </c>
      <c r="R231" s="165">
        <f t="shared" si="284"/>
        <v>0</v>
      </c>
      <c r="S231" s="165">
        <f t="shared" si="284"/>
        <v>0</v>
      </c>
      <c r="T231" s="165">
        <f t="shared" si="284"/>
        <v>0</v>
      </c>
      <c r="U231" s="165">
        <f t="shared" si="284"/>
        <v>0</v>
      </c>
      <c r="V231" s="165">
        <f t="shared" si="284"/>
        <v>0</v>
      </c>
      <c r="W231" s="165">
        <f t="shared" si="284"/>
        <v>0</v>
      </c>
      <c r="X231" s="165">
        <f t="shared" si="284"/>
        <v>0</v>
      </c>
      <c r="Y231" s="165">
        <f t="shared" si="285"/>
        <v>0</v>
      </c>
      <c r="Z231" s="165">
        <f t="shared" si="285"/>
        <v>0</v>
      </c>
      <c r="AA231" s="165">
        <f t="shared" si="285"/>
        <v>0</v>
      </c>
      <c r="AB231" s="165">
        <f t="shared" si="285"/>
        <v>0</v>
      </c>
      <c r="AC231" s="165">
        <f t="shared" si="285"/>
        <v>0</v>
      </c>
      <c r="AD231" s="165">
        <f t="shared" si="285"/>
        <v>0</v>
      </c>
      <c r="AE231" s="165">
        <f t="shared" si="285"/>
        <v>0</v>
      </c>
      <c r="AF231" s="165">
        <f t="shared" si="285"/>
        <v>0</v>
      </c>
      <c r="AG231" s="165">
        <f t="shared" si="285"/>
        <v>0</v>
      </c>
      <c r="AH231" s="165">
        <f t="shared" si="285"/>
        <v>0</v>
      </c>
      <c r="AI231" s="165">
        <f t="shared" si="286"/>
        <v>0</v>
      </c>
      <c r="AJ231" s="165">
        <f t="shared" si="286"/>
        <v>0</v>
      </c>
      <c r="AK231" s="165">
        <f t="shared" si="286"/>
        <v>0</v>
      </c>
      <c r="AL231" s="165">
        <f t="shared" si="286"/>
        <v>0</v>
      </c>
      <c r="AM231" s="165">
        <f t="shared" si="286"/>
        <v>0</v>
      </c>
      <c r="AN231" s="165">
        <f t="shared" si="286"/>
        <v>0</v>
      </c>
      <c r="AO231" s="165">
        <f t="shared" si="286"/>
        <v>0</v>
      </c>
      <c r="AP231" s="165">
        <f t="shared" si="286"/>
        <v>0</v>
      </c>
      <c r="AQ231" s="165">
        <f t="shared" si="286"/>
        <v>0</v>
      </c>
      <c r="AR231" s="165">
        <f t="shared" si="286"/>
        <v>0</v>
      </c>
      <c r="AS231" s="165">
        <f t="shared" si="287"/>
        <v>0</v>
      </c>
      <c r="AT231" s="165">
        <f t="shared" si="287"/>
        <v>0</v>
      </c>
      <c r="AU231" s="165">
        <f t="shared" si="287"/>
        <v>0</v>
      </c>
      <c r="AV231" s="165">
        <f t="shared" si="287"/>
        <v>0</v>
      </c>
      <c r="AW231" s="165">
        <f t="shared" si="287"/>
        <v>0</v>
      </c>
      <c r="AX231" s="165">
        <f t="shared" si="287"/>
        <v>0</v>
      </c>
      <c r="AY231" s="165">
        <f t="shared" si="287"/>
        <v>0</v>
      </c>
      <c r="AZ231" s="165">
        <f t="shared" si="287"/>
        <v>0</v>
      </c>
      <c r="BA231" s="165">
        <f t="shared" si="287"/>
        <v>0.75</v>
      </c>
      <c r="BB231" s="165">
        <f t="shared" si="287"/>
        <v>0</v>
      </c>
      <c r="BC231" s="165">
        <f t="shared" si="288"/>
        <v>0</v>
      </c>
      <c r="BD231" s="165">
        <f t="shared" si="288"/>
        <v>0</v>
      </c>
      <c r="BE231" s="165">
        <f t="shared" si="288"/>
        <v>0</v>
      </c>
      <c r="BF231" s="165">
        <f t="shared" si="288"/>
        <v>0</v>
      </c>
      <c r="BG231" s="165">
        <f t="shared" si="288"/>
        <v>0</v>
      </c>
      <c r="BH231" s="165">
        <f t="shared" si="288"/>
        <v>0</v>
      </c>
      <c r="BI231" s="165">
        <f t="shared" si="288"/>
        <v>0</v>
      </c>
      <c r="BJ231" s="165">
        <f t="shared" si="288"/>
        <v>0</v>
      </c>
      <c r="BK231" s="165">
        <f t="shared" si="288"/>
        <v>0</v>
      </c>
      <c r="BL231" s="165">
        <f t="shared" si="288"/>
        <v>0</v>
      </c>
      <c r="BM231" s="165">
        <f t="shared" si="289"/>
        <v>0</v>
      </c>
      <c r="BN231" s="165">
        <f t="shared" si="289"/>
        <v>0</v>
      </c>
      <c r="BO231" s="165">
        <f t="shared" si="289"/>
        <v>0</v>
      </c>
      <c r="BP231" s="165">
        <f t="shared" si="289"/>
        <v>0</v>
      </c>
      <c r="BQ231" s="165">
        <f t="shared" si="289"/>
        <v>0</v>
      </c>
      <c r="BR231" s="165">
        <f t="shared" si="289"/>
        <v>0</v>
      </c>
      <c r="BS231" s="165">
        <f t="shared" si="289"/>
        <v>0</v>
      </c>
      <c r="BT231" s="165">
        <f t="shared" si="289"/>
        <v>0</v>
      </c>
      <c r="BU231" s="165">
        <f t="shared" si="289"/>
        <v>0</v>
      </c>
      <c r="BV231" s="165">
        <f t="shared" si="289"/>
        <v>0</v>
      </c>
      <c r="BW231" s="165">
        <f t="shared" si="290"/>
        <v>0</v>
      </c>
      <c r="BX231" s="165">
        <f t="shared" si="290"/>
        <v>0</v>
      </c>
      <c r="BY231" s="165">
        <f t="shared" si="290"/>
        <v>0</v>
      </c>
      <c r="BZ231" s="165">
        <f t="shared" si="290"/>
        <v>0</v>
      </c>
      <c r="CA231" s="165">
        <f t="shared" si="290"/>
        <v>0</v>
      </c>
      <c r="CB231" s="165">
        <f t="shared" si="290"/>
        <v>0</v>
      </c>
      <c r="CC231" s="165">
        <f t="shared" si="290"/>
        <v>0</v>
      </c>
      <c r="CD231" s="165">
        <f t="shared" si="290"/>
        <v>0</v>
      </c>
      <c r="CE231" s="165">
        <f t="shared" si="290"/>
        <v>0</v>
      </c>
      <c r="CF231" s="165">
        <f t="shared" si="290"/>
        <v>0</v>
      </c>
      <c r="CG231" s="165">
        <f t="shared" si="291"/>
        <v>0</v>
      </c>
      <c r="CH231" s="165">
        <f t="shared" si="291"/>
        <v>0</v>
      </c>
      <c r="CI231" s="165">
        <f t="shared" si="291"/>
        <v>0</v>
      </c>
      <c r="CJ231" s="165">
        <f t="shared" si="291"/>
        <v>0</v>
      </c>
      <c r="CK231" s="165">
        <f t="shared" si="291"/>
        <v>0</v>
      </c>
      <c r="CL231" s="165">
        <f t="shared" si="291"/>
        <v>0</v>
      </c>
      <c r="CM231" s="165">
        <f t="shared" si="291"/>
        <v>0</v>
      </c>
      <c r="CN231" s="165">
        <f t="shared" si="291"/>
        <v>0</v>
      </c>
      <c r="CO231" s="165">
        <f t="shared" si="291"/>
        <v>0</v>
      </c>
      <c r="CP231" s="165">
        <f t="shared" si="291"/>
        <v>0</v>
      </c>
      <c r="CQ231" s="165">
        <f t="shared" si="292"/>
        <v>0</v>
      </c>
      <c r="CR231" s="165">
        <f t="shared" si="292"/>
        <v>0</v>
      </c>
      <c r="CS231" s="165">
        <f t="shared" si="292"/>
        <v>0</v>
      </c>
      <c r="CT231" s="165">
        <f t="shared" si="292"/>
        <v>0</v>
      </c>
      <c r="CU231" s="165">
        <f t="shared" si="292"/>
        <v>0</v>
      </c>
      <c r="CV231" s="165">
        <f t="shared" si="292"/>
        <v>0</v>
      </c>
      <c r="CW231" s="165">
        <f t="shared" si="292"/>
        <v>0.75</v>
      </c>
      <c r="CX231" s="165">
        <f t="shared" si="292"/>
        <v>0</v>
      </c>
      <c r="CY231" s="165">
        <f t="shared" si="292"/>
        <v>0</v>
      </c>
      <c r="CZ231" s="165">
        <f t="shared" si="292"/>
        <v>0</v>
      </c>
      <c r="DA231" s="165">
        <f t="shared" si="293"/>
        <v>0</v>
      </c>
      <c r="DB231" s="165">
        <f t="shared" si="293"/>
        <v>0</v>
      </c>
      <c r="DC231" s="165">
        <f t="shared" si="293"/>
        <v>0</v>
      </c>
      <c r="DD231" s="165">
        <f t="shared" si="293"/>
        <v>0</v>
      </c>
      <c r="DE231" s="165">
        <f t="shared" si="293"/>
        <v>0</v>
      </c>
      <c r="DF231" s="165">
        <f t="shared" si="293"/>
        <v>0</v>
      </c>
      <c r="DG231" s="165">
        <f t="shared" si="293"/>
        <v>0</v>
      </c>
      <c r="DH231" s="165">
        <f t="shared" si="293"/>
        <v>0</v>
      </c>
      <c r="DI231" s="165">
        <f t="shared" si="293"/>
        <v>0</v>
      </c>
      <c r="DJ231" s="165">
        <f t="shared" si="293"/>
        <v>0</v>
      </c>
      <c r="DK231" s="165">
        <f t="shared" si="294"/>
        <v>0</v>
      </c>
      <c r="DL231" s="165">
        <f t="shared" si="294"/>
        <v>0</v>
      </c>
      <c r="DM231" s="165">
        <f t="shared" si="294"/>
        <v>0</v>
      </c>
      <c r="DN231" s="165">
        <f t="shared" si="294"/>
        <v>0</v>
      </c>
      <c r="DO231" s="165">
        <f t="shared" si="294"/>
        <v>0</v>
      </c>
      <c r="DP231" s="165">
        <f t="shared" si="294"/>
        <v>0</v>
      </c>
      <c r="DQ231" s="165">
        <f t="shared" si="294"/>
        <v>0</v>
      </c>
      <c r="DR231" s="165">
        <f t="shared" si="294"/>
        <v>0</v>
      </c>
      <c r="DS231" s="165">
        <f t="shared" si="294"/>
        <v>0</v>
      </c>
      <c r="DT231" s="165">
        <f t="shared" si="294"/>
        <v>0</v>
      </c>
      <c r="DU231" s="165">
        <f t="shared" si="295"/>
        <v>0</v>
      </c>
      <c r="DV231" s="165">
        <f t="shared" si="295"/>
        <v>0</v>
      </c>
      <c r="DW231" s="165">
        <f t="shared" si="295"/>
        <v>0</v>
      </c>
      <c r="DX231" s="165">
        <f t="shared" si="295"/>
        <v>0</v>
      </c>
      <c r="DY231" s="165">
        <f t="shared" si="295"/>
        <v>0</v>
      </c>
      <c r="DZ231" s="165">
        <f t="shared" si="295"/>
        <v>0</v>
      </c>
      <c r="EA231" s="165">
        <f t="shared" si="295"/>
        <v>0</v>
      </c>
      <c r="EB231" s="165">
        <f t="shared" si="295"/>
        <v>0</v>
      </c>
      <c r="EC231" s="165">
        <f t="shared" si="295"/>
        <v>0</v>
      </c>
      <c r="ED231" s="165">
        <f t="shared" si="295"/>
        <v>0</v>
      </c>
      <c r="EE231" s="165">
        <f t="shared" si="296"/>
        <v>0</v>
      </c>
      <c r="EF231" s="165">
        <f t="shared" si="296"/>
        <v>0</v>
      </c>
      <c r="EG231" s="165">
        <f t="shared" si="296"/>
        <v>0</v>
      </c>
      <c r="EH231" s="165">
        <f t="shared" si="296"/>
        <v>0</v>
      </c>
      <c r="EI231" s="165">
        <f t="shared" si="296"/>
        <v>0</v>
      </c>
      <c r="EJ231" s="165">
        <f t="shared" si="296"/>
        <v>0</v>
      </c>
      <c r="EK231" s="165">
        <f t="shared" si="296"/>
        <v>0</v>
      </c>
      <c r="EL231" s="165">
        <f t="shared" si="296"/>
        <v>0</v>
      </c>
      <c r="EM231" s="165">
        <f t="shared" si="296"/>
        <v>0</v>
      </c>
      <c r="EN231" s="165">
        <f t="shared" si="296"/>
        <v>0</v>
      </c>
      <c r="EO231" s="165">
        <f t="shared" si="296"/>
        <v>0</v>
      </c>
      <c r="EP231" s="165">
        <f t="shared" si="296"/>
        <v>0</v>
      </c>
      <c r="EQ231" s="165">
        <f t="shared" si="296"/>
        <v>0</v>
      </c>
      <c r="ER231" s="165">
        <f t="shared" si="296"/>
        <v>0</v>
      </c>
      <c r="ES231" s="165">
        <f t="shared" si="296"/>
        <v>0.75</v>
      </c>
      <c r="ET231" s="147"/>
      <c r="EU231" s="147"/>
      <c r="EV231" s="147"/>
      <c r="EW231" s="147"/>
      <c r="EX231" s="147"/>
      <c r="EY231" s="147"/>
      <c r="EZ231" s="147"/>
      <c r="FA231" s="147"/>
      <c r="FB231" s="147"/>
      <c r="FC231" s="147"/>
      <c r="FD231" s="147"/>
      <c r="FE231" s="147"/>
      <c r="FF231" s="147"/>
      <c r="FG231" s="147"/>
      <c r="FH231" s="147"/>
      <c r="FI231" s="147"/>
      <c r="FJ231" s="147"/>
      <c r="FK231" s="147"/>
      <c r="FL231" s="147"/>
      <c r="FM231" s="147"/>
      <c r="FN231" s="147"/>
      <c r="FO231" s="147"/>
      <c r="FP231" s="147"/>
      <c r="FQ231" s="147"/>
      <c r="FR231" s="147"/>
      <c r="FS231" s="147"/>
      <c r="FT231" s="147"/>
      <c r="FU231" s="147"/>
      <c r="FV231" s="147"/>
      <c r="FW231" s="147"/>
      <c r="FX231" s="147"/>
      <c r="FY231" s="147"/>
      <c r="FZ231" s="147"/>
      <c r="GA231" s="147"/>
      <c r="GB231" s="147"/>
      <c r="GC231" s="147"/>
      <c r="GD231" s="147"/>
      <c r="GE231" s="147"/>
      <c r="GF231" s="147"/>
      <c r="GG231" s="147"/>
    </row>
    <row r="232" spans="2:189">
      <c r="B232" s="148">
        <v>5</v>
      </c>
      <c r="C232" s="148" t="str">
        <f t="shared" si="282"/>
        <v>Other</v>
      </c>
      <c r="D232" s="159">
        <f t="shared" si="297"/>
        <v>1</v>
      </c>
      <c r="E232" s="165">
        <f t="shared" si="283"/>
        <v>0</v>
      </c>
      <c r="F232" s="165">
        <f t="shared" si="283"/>
        <v>0</v>
      </c>
      <c r="G232" s="165">
        <f t="shared" si="283"/>
        <v>0</v>
      </c>
      <c r="H232" s="165">
        <f t="shared" si="283"/>
        <v>0</v>
      </c>
      <c r="I232" s="165">
        <f t="shared" si="283"/>
        <v>0</v>
      </c>
      <c r="J232" s="165">
        <f t="shared" si="283"/>
        <v>0</v>
      </c>
      <c r="K232" s="165">
        <f t="shared" si="283"/>
        <v>0</v>
      </c>
      <c r="L232" s="165">
        <f t="shared" si="283"/>
        <v>0</v>
      </c>
      <c r="M232" s="165">
        <f t="shared" si="283"/>
        <v>0</v>
      </c>
      <c r="N232" s="165">
        <f t="shared" si="283"/>
        <v>0</v>
      </c>
      <c r="O232" s="165">
        <f t="shared" si="284"/>
        <v>0</v>
      </c>
      <c r="P232" s="165">
        <f t="shared" si="284"/>
        <v>0</v>
      </c>
      <c r="Q232" s="165">
        <f t="shared" si="284"/>
        <v>0.7</v>
      </c>
      <c r="R232" s="165">
        <f t="shared" si="284"/>
        <v>0</v>
      </c>
      <c r="S232" s="165">
        <f t="shared" si="284"/>
        <v>0</v>
      </c>
      <c r="T232" s="165">
        <f t="shared" si="284"/>
        <v>0</v>
      </c>
      <c r="U232" s="165">
        <f t="shared" si="284"/>
        <v>0</v>
      </c>
      <c r="V232" s="165">
        <f t="shared" si="284"/>
        <v>0</v>
      </c>
      <c r="W232" s="165">
        <f t="shared" si="284"/>
        <v>0</v>
      </c>
      <c r="X232" s="165">
        <f t="shared" si="284"/>
        <v>0</v>
      </c>
      <c r="Y232" s="165">
        <f t="shared" si="285"/>
        <v>0</v>
      </c>
      <c r="Z232" s="165">
        <f t="shared" si="285"/>
        <v>0</v>
      </c>
      <c r="AA232" s="165">
        <f t="shared" si="285"/>
        <v>0</v>
      </c>
      <c r="AB232" s="165">
        <f t="shared" si="285"/>
        <v>0</v>
      </c>
      <c r="AC232" s="165">
        <f t="shared" si="285"/>
        <v>0.7</v>
      </c>
      <c r="AD232" s="165">
        <f t="shared" si="285"/>
        <v>0</v>
      </c>
      <c r="AE232" s="165">
        <f t="shared" si="285"/>
        <v>0</v>
      </c>
      <c r="AF232" s="165">
        <f t="shared" si="285"/>
        <v>0</v>
      </c>
      <c r="AG232" s="165">
        <f t="shared" si="285"/>
        <v>0</v>
      </c>
      <c r="AH232" s="165">
        <f t="shared" si="285"/>
        <v>0</v>
      </c>
      <c r="AI232" s="165">
        <f t="shared" si="286"/>
        <v>0</v>
      </c>
      <c r="AJ232" s="165">
        <f t="shared" si="286"/>
        <v>0</v>
      </c>
      <c r="AK232" s="165">
        <f t="shared" si="286"/>
        <v>0</v>
      </c>
      <c r="AL232" s="165">
        <f t="shared" si="286"/>
        <v>0</v>
      </c>
      <c r="AM232" s="165">
        <f t="shared" si="286"/>
        <v>0</v>
      </c>
      <c r="AN232" s="165">
        <f t="shared" si="286"/>
        <v>0</v>
      </c>
      <c r="AO232" s="165">
        <f t="shared" si="286"/>
        <v>0.7</v>
      </c>
      <c r="AP232" s="165">
        <f t="shared" si="286"/>
        <v>0</v>
      </c>
      <c r="AQ232" s="165">
        <f t="shared" si="286"/>
        <v>0</v>
      </c>
      <c r="AR232" s="165">
        <f t="shared" si="286"/>
        <v>0</v>
      </c>
      <c r="AS232" s="165">
        <f t="shared" si="287"/>
        <v>0</v>
      </c>
      <c r="AT232" s="165">
        <f t="shared" si="287"/>
        <v>0</v>
      </c>
      <c r="AU232" s="165">
        <f t="shared" si="287"/>
        <v>0</v>
      </c>
      <c r="AV232" s="165">
        <f t="shared" si="287"/>
        <v>0</v>
      </c>
      <c r="AW232" s="165">
        <f t="shared" si="287"/>
        <v>0</v>
      </c>
      <c r="AX232" s="165">
        <f t="shared" si="287"/>
        <v>0</v>
      </c>
      <c r="AY232" s="165">
        <f t="shared" si="287"/>
        <v>0</v>
      </c>
      <c r="AZ232" s="165">
        <f t="shared" si="287"/>
        <v>0</v>
      </c>
      <c r="BA232" s="165">
        <f t="shared" si="287"/>
        <v>0.7</v>
      </c>
      <c r="BB232" s="165">
        <f t="shared" si="287"/>
        <v>0</v>
      </c>
      <c r="BC232" s="165">
        <f t="shared" si="288"/>
        <v>0</v>
      </c>
      <c r="BD232" s="165">
        <f t="shared" si="288"/>
        <v>0</v>
      </c>
      <c r="BE232" s="165">
        <f t="shared" si="288"/>
        <v>0</v>
      </c>
      <c r="BF232" s="165">
        <f t="shared" si="288"/>
        <v>0</v>
      </c>
      <c r="BG232" s="165">
        <f t="shared" si="288"/>
        <v>0</v>
      </c>
      <c r="BH232" s="165">
        <f t="shared" si="288"/>
        <v>0</v>
      </c>
      <c r="BI232" s="165">
        <f t="shared" si="288"/>
        <v>0</v>
      </c>
      <c r="BJ232" s="165">
        <f t="shared" si="288"/>
        <v>0</v>
      </c>
      <c r="BK232" s="165">
        <f t="shared" si="288"/>
        <v>0</v>
      </c>
      <c r="BL232" s="165">
        <f t="shared" si="288"/>
        <v>0</v>
      </c>
      <c r="BM232" s="165">
        <f t="shared" si="289"/>
        <v>0.7</v>
      </c>
      <c r="BN232" s="165">
        <f t="shared" si="289"/>
        <v>0</v>
      </c>
      <c r="BO232" s="165">
        <f t="shared" si="289"/>
        <v>0</v>
      </c>
      <c r="BP232" s="165">
        <f t="shared" si="289"/>
        <v>0</v>
      </c>
      <c r="BQ232" s="165">
        <f t="shared" si="289"/>
        <v>0</v>
      </c>
      <c r="BR232" s="165">
        <f t="shared" si="289"/>
        <v>0</v>
      </c>
      <c r="BS232" s="165">
        <f t="shared" si="289"/>
        <v>0</v>
      </c>
      <c r="BT232" s="165">
        <f t="shared" si="289"/>
        <v>0</v>
      </c>
      <c r="BU232" s="165">
        <f t="shared" si="289"/>
        <v>0</v>
      </c>
      <c r="BV232" s="165">
        <f t="shared" si="289"/>
        <v>0</v>
      </c>
      <c r="BW232" s="165">
        <f t="shared" si="290"/>
        <v>0</v>
      </c>
      <c r="BX232" s="165">
        <f t="shared" si="290"/>
        <v>0</v>
      </c>
      <c r="BY232" s="165">
        <f t="shared" si="290"/>
        <v>0.7</v>
      </c>
      <c r="BZ232" s="165">
        <f t="shared" si="290"/>
        <v>0</v>
      </c>
      <c r="CA232" s="165">
        <f t="shared" si="290"/>
        <v>0</v>
      </c>
      <c r="CB232" s="165">
        <f t="shared" si="290"/>
        <v>0</v>
      </c>
      <c r="CC232" s="165">
        <f t="shared" si="290"/>
        <v>0</v>
      </c>
      <c r="CD232" s="165">
        <f t="shared" si="290"/>
        <v>0</v>
      </c>
      <c r="CE232" s="165">
        <f t="shared" si="290"/>
        <v>0</v>
      </c>
      <c r="CF232" s="165">
        <f t="shared" si="290"/>
        <v>0</v>
      </c>
      <c r="CG232" s="165">
        <f t="shared" si="291"/>
        <v>0</v>
      </c>
      <c r="CH232" s="165">
        <f t="shared" si="291"/>
        <v>0</v>
      </c>
      <c r="CI232" s="165">
        <f t="shared" si="291"/>
        <v>0</v>
      </c>
      <c r="CJ232" s="165">
        <f t="shared" si="291"/>
        <v>0</v>
      </c>
      <c r="CK232" s="165">
        <f t="shared" si="291"/>
        <v>0.7</v>
      </c>
      <c r="CL232" s="165">
        <f t="shared" si="291"/>
        <v>0</v>
      </c>
      <c r="CM232" s="165">
        <f t="shared" si="291"/>
        <v>0</v>
      </c>
      <c r="CN232" s="165">
        <f t="shared" si="291"/>
        <v>0</v>
      </c>
      <c r="CO232" s="165">
        <f t="shared" si="291"/>
        <v>0</v>
      </c>
      <c r="CP232" s="165">
        <f t="shared" si="291"/>
        <v>0</v>
      </c>
      <c r="CQ232" s="165">
        <f t="shared" si="292"/>
        <v>0</v>
      </c>
      <c r="CR232" s="165">
        <f t="shared" si="292"/>
        <v>0</v>
      </c>
      <c r="CS232" s="165">
        <f t="shared" si="292"/>
        <v>0</v>
      </c>
      <c r="CT232" s="165">
        <f t="shared" si="292"/>
        <v>0</v>
      </c>
      <c r="CU232" s="165">
        <f t="shared" si="292"/>
        <v>0</v>
      </c>
      <c r="CV232" s="165">
        <f t="shared" si="292"/>
        <v>0</v>
      </c>
      <c r="CW232" s="165">
        <f t="shared" si="292"/>
        <v>0.7</v>
      </c>
      <c r="CX232" s="165">
        <f t="shared" si="292"/>
        <v>0</v>
      </c>
      <c r="CY232" s="165">
        <f t="shared" si="292"/>
        <v>0</v>
      </c>
      <c r="CZ232" s="165">
        <f t="shared" si="292"/>
        <v>0</v>
      </c>
      <c r="DA232" s="165">
        <f t="shared" si="293"/>
        <v>0</v>
      </c>
      <c r="DB232" s="165">
        <f t="shared" si="293"/>
        <v>0</v>
      </c>
      <c r="DC232" s="165">
        <f t="shared" si="293"/>
        <v>0</v>
      </c>
      <c r="DD232" s="165">
        <f t="shared" si="293"/>
        <v>0</v>
      </c>
      <c r="DE232" s="165">
        <f t="shared" si="293"/>
        <v>0</v>
      </c>
      <c r="DF232" s="165">
        <f t="shared" si="293"/>
        <v>0</v>
      </c>
      <c r="DG232" s="165">
        <f t="shared" si="293"/>
        <v>0</v>
      </c>
      <c r="DH232" s="165">
        <f t="shared" si="293"/>
        <v>0</v>
      </c>
      <c r="DI232" s="165">
        <f t="shared" si="293"/>
        <v>0.7</v>
      </c>
      <c r="DJ232" s="165">
        <f t="shared" si="293"/>
        <v>0</v>
      </c>
      <c r="DK232" s="165">
        <f t="shared" si="294"/>
        <v>0</v>
      </c>
      <c r="DL232" s="165">
        <f t="shared" si="294"/>
        <v>0</v>
      </c>
      <c r="DM232" s="165">
        <f t="shared" si="294"/>
        <v>0</v>
      </c>
      <c r="DN232" s="165">
        <f t="shared" si="294"/>
        <v>0</v>
      </c>
      <c r="DO232" s="165">
        <f t="shared" si="294"/>
        <v>0</v>
      </c>
      <c r="DP232" s="165">
        <f t="shared" si="294"/>
        <v>0</v>
      </c>
      <c r="DQ232" s="165">
        <f t="shared" si="294"/>
        <v>0</v>
      </c>
      <c r="DR232" s="165">
        <f t="shared" si="294"/>
        <v>0</v>
      </c>
      <c r="DS232" s="165">
        <f t="shared" si="294"/>
        <v>0</v>
      </c>
      <c r="DT232" s="165">
        <f t="shared" si="294"/>
        <v>0</v>
      </c>
      <c r="DU232" s="165">
        <f t="shared" si="295"/>
        <v>0.7</v>
      </c>
      <c r="DV232" s="165">
        <f t="shared" si="295"/>
        <v>0</v>
      </c>
      <c r="DW232" s="165">
        <f t="shared" si="295"/>
        <v>0</v>
      </c>
      <c r="DX232" s="165">
        <f t="shared" si="295"/>
        <v>0</v>
      </c>
      <c r="DY232" s="165">
        <f t="shared" si="295"/>
        <v>0</v>
      </c>
      <c r="DZ232" s="165">
        <f t="shared" si="295"/>
        <v>0</v>
      </c>
      <c r="EA232" s="165">
        <f t="shared" si="295"/>
        <v>0</v>
      </c>
      <c r="EB232" s="165">
        <f t="shared" si="295"/>
        <v>0</v>
      </c>
      <c r="EC232" s="165">
        <f t="shared" si="295"/>
        <v>0</v>
      </c>
      <c r="ED232" s="165">
        <f t="shared" si="295"/>
        <v>0</v>
      </c>
      <c r="EE232" s="165">
        <f t="shared" si="296"/>
        <v>0</v>
      </c>
      <c r="EF232" s="165">
        <f t="shared" si="296"/>
        <v>0</v>
      </c>
      <c r="EG232" s="165">
        <f t="shared" si="296"/>
        <v>0.7</v>
      </c>
      <c r="EH232" s="165">
        <f t="shared" si="296"/>
        <v>0</v>
      </c>
      <c r="EI232" s="165">
        <f t="shared" si="296"/>
        <v>0</v>
      </c>
      <c r="EJ232" s="165">
        <f t="shared" si="296"/>
        <v>0</v>
      </c>
      <c r="EK232" s="165">
        <f t="shared" si="296"/>
        <v>0</v>
      </c>
      <c r="EL232" s="165">
        <f t="shared" si="296"/>
        <v>0</v>
      </c>
      <c r="EM232" s="165">
        <f t="shared" si="296"/>
        <v>0</v>
      </c>
      <c r="EN232" s="165">
        <f t="shared" si="296"/>
        <v>0</v>
      </c>
      <c r="EO232" s="165">
        <f t="shared" si="296"/>
        <v>0</v>
      </c>
      <c r="EP232" s="165">
        <f t="shared" si="296"/>
        <v>0</v>
      </c>
      <c r="EQ232" s="165">
        <f t="shared" si="296"/>
        <v>0</v>
      </c>
      <c r="ER232" s="165">
        <f t="shared" si="296"/>
        <v>0</v>
      </c>
      <c r="ES232" s="165">
        <f t="shared" si="296"/>
        <v>0.7</v>
      </c>
      <c r="ET232" s="147"/>
      <c r="EU232" s="147"/>
      <c r="EV232" s="147"/>
      <c r="EW232" s="147"/>
      <c r="EX232" s="147"/>
      <c r="EY232" s="147"/>
      <c r="EZ232" s="147"/>
      <c r="FA232" s="147"/>
      <c r="FB232" s="147"/>
      <c r="FC232" s="147"/>
      <c r="FD232" s="147"/>
      <c r="FE232" s="147"/>
      <c r="FF232" s="147"/>
      <c r="FG232" s="147"/>
      <c r="FH232" s="147"/>
      <c r="FI232" s="147"/>
      <c r="FJ232" s="147"/>
      <c r="FK232" s="147"/>
      <c r="FL232" s="147"/>
      <c r="FM232" s="147"/>
      <c r="FN232" s="147"/>
      <c r="FO232" s="147"/>
      <c r="FP232" s="147"/>
      <c r="FQ232" s="147"/>
      <c r="FR232" s="147"/>
      <c r="FS232" s="147"/>
      <c r="FT232" s="147"/>
      <c r="FU232" s="147"/>
      <c r="FV232" s="147"/>
      <c r="FW232" s="147"/>
      <c r="FX232" s="147"/>
      <c r="FY232" s="147"/>
      <c r="FZ232" s="147"/>
      <c r="GA232" s="147"/>
      <c r="GB232" s="147"/>
      <c r="GC232" s="147"/>
      <c r="GD232" s="147"/>
      <c r="GE232" s="147"/>
      <c r="GF232" s="147"/>
      <c r="GG232" s="147"/>
    </row>
    <row r="233" spans="2:189">
      <c r="B233" s="148">
        <v>6</v>
      </c>
      <c r="C233" s="148" t="str">
        <f t="shared" si="282"/>
        <v>Anchor</v>
      </c>
      <c r="D233" s="159">
        <f t="shared" si="297"/>
        <v>10</v>
      </c>
      <c r="E233" s="165">
        <f t="shared" si="283"/>
        <v>0</v>
      </c>
      <c r="F233" s="165">
        <f t="shared" si="283"/>
        <v>0</v>
      </c>
      <c r="G233" s="165">
        <f t="shared" si="283"/>
        <v>0</v>
      </c>
      <c r="H233" s="165">
        <f t="shared" si="283"/>
        <v>0</v>
      </c>
      <c r="I233" s="165">
        <f t="shared" si="283"/>
        <v>0</v>
      </c>
      <c r="J233" s="165">
        <f t="shared" si="283"/>
        <v>0</v>
      </c>
      <c r="K233" s="165">
        <f t="shared" si="283"/>
        <v>0</v>
      </c>
      <c r="L233" s="165">
        <f t="shared" si="283"/>
        <v>0</v>
      </c>
      <c r="M233" s="165">
        <f t="shared" si="283"/>
        <v>0</v>
      </c>
      <c r="N233" s="165">
        <f t="shared" si="283"/>
        <v>0</v>
      </c>
      <c r="O233" s="165">
        <f t="shared" si="284"/>
        <v>0</v>
      </c>
      <c r="P233" s="165">
        <f t="shared" si="284"/>
        <v>0</v>
      </c>
      <c r="Q233" s="165">
        <f t="shared" si="284"/>
        <v>0</v>
      </c>
      <c r="R233" s="165">
        <f t="shared" si="284"/>
        <v>0</v>
      </c>
      <c r="S233" s="165">
        <f t="shared" si="284"/>
        <v>0</v>
      </c>
      <c r="T233" s="165">
        <f t="shared" si="284"/>
        <v>0</v>
      </c>
      <c r="U233" s="165">
        <f t="shared" si="284"/>
        <v>0</v>
      </c>
      <c r="V233" s="165">
        <f t="shared" si="284"/>
        <v>0</v>
      </c>
      <c r="W233" s="165">
        <f t="shared" si="284"/>
        <v>0</v>
      </c>
      <c r="X233" s="165">
        <f t="shared" si="284"/>
        <v>0</v>
      </c>
      <c r="Y233" s="165">
        <f t="shared" si="285"/>
        <v>0</v>
      </c>
      <c r="Z233" s="165">
        <f t="shared" si="285"/>
        <v>0</v>
      </c>
      <c r="AA233" s="165">
        <f t="shared" si="285"/>
        <v>0</v>
      </c>
      <c r="AB233" s="165">
        <f t="shared" si="285"/>
        <v>0</v>
      </c>
      <c r="AC233" s="165">
        <f t="shared" si="285"/>
        <v>0</v>
      </c>
      <c r="AD233" s="165">
        <f t="shared" si="285"/>
        <v>0</v>
      </c>
      <c r="AE233" s="165">
        <f t="shared" si="285"/>
        <v>0</v>
      </c>
      <c r="AF233" s="165">
        <f t="shared" si="285"/>
        <v>0</v>
      </c>
      <c r="AG233" s="165">
        <f t="shared" si="285"/>
        <v>0</v>
      </c>
      <c r="AH233" s="165">
        <f t="shared" si="285"/>
        <v>0</v>
      </c>
      <c r="AI233" s="165">
        <f t="shared" si="286"/>
        <v>0</v>
      </c>
      <c r="AJ233" s="165">
        <f t="shared" si="286"/>
        <v>0</v>
      </c>
      <c r="AK233" s="165">
        <f t="shared" si="286"/>
        <v>0</v>
      </c>
      <c r="AL233" s="165">
        <f t="shared" si="286"/>
        <v>0</v>
      </c>
      <c r="AM233" s="165">
        <f t="shared" si="286"/>
        <v>0</v>
      </c>
      <c r="AN233" s="165">
        <f t="shared" si="286"/>
        <v>0</v>
      </c>
      <c r="AO233" s="165">
        <f t="shared" si="286"/>
        <v>0</v>
      </c>
      <c r="AP233" s="165">
        <f t="shared" si="286"/>
        <v>0</v>
      </c>
      <c r="AQ233" s="165">
        <f t="shared" si="286"/>
        <v>0</v>
      </c>
      <c r="AR233" s="165">
        <f t="shared" si="286"/>
        <v>0</v>
      </c>
      <c r="AS233" s="165">
        <f t="shared" si="287"/>
        <v>0</v>
      </c>
      <c r="AT233" s="165">
        <f t="shared" si="287"/>
        <v>0</v>
      </c>
      <c r="AU233" s="165">
        <f t="shared" si="287"/>
        <v>0</v>
      </c>
      <c r="AV233" s="165">
        <f t="shared" si="287"/>
        <v>0</v>
      </c>
      <c r="AW233" s="165">
        <f t="shared" si="287"/>
        <v>0</v>
      </c>
      <c r="AX233" s="165">
        <f t="shared" si="287"/>
        <v>0</v>
      </c>
      <c r="AY233" s="165">
        <f t="shared" si="287"/>
        <v>0</v>
      </c>
      <c r="AZ233" s="165">
        <f t="shared" si="287"/>
        <v>0</v>
      </c>
      <c r="BA233" s="165">
        <f t="shared" si="287"/>
        <v>0</v>
      </c>
      <c r="BB233" s="165">
        <f t="shared" si="287"/>
        <v>0</v>
      </c>
      <c r="BC233" s="165">
        <f t="shared" si="288"/>
        <v>0</v>
      </c>
      <c r="BD233" s="165">
        <f t="shared" si="288"/>
        <v>0</v>
      </c>
      <c r="BE233" s="165">
        <f t="shared" si="288"/>
        <v>0</v>
      </c>
      <c r="BF233" s="165">
        <f t="shared" si="288"/>
        <v>0</v>
      </c>
      <c r="BG233" s="165">
        <f t="shared" si="288"/>
        <v>0</v>
      </c>
      <c r="BH233" s="165">
        <f t="shared" si="288"/>
        <v>0</v>
      </c>
      <c r="BI233" s="165">
        <f t="shared" si="288"/>
        <v>0</v>
      </c>
      <c r="BJ233" s="165">
        <f t="shared" si="288"/>
        <v>0</v>
      </c>
      <c r="BK233" s="165">
        <f t="shared" si="288"/>
        <v>0</v>
      </c>
      <c r="BL233" s="165">
        <f t="shared" si="288"/>
        <v>0</v>
      </c>
      <c r="BM233" s="165">
        <f t="shared" si="289"/>
        <v>0</v>
      </c>
      <c r="BN233" s="165">
        <f t="shared" si="289"/>
        <v>0</v>
      </c>
      <c r="BO233" s="165">
        <f t="shared" si="289"/>
        <v>0</v>
      </c>
      <c r="BP233" s="165">
        <f t="shared" si="289"/>
        <v>0</v>
      </c>
      <c r="BQ233" s="165">
        <f t="shared" si="289"/>
        <v>0</v>
      </c>
      <c r="BR233" s="165">
        <f t="shared" si="289"/>
        <v>0</v>
      </c>
      <c r="BS233" s="165">
        <f t="shared" si="289"/>
        <v>0</v>
      </c>
      <c r="BT233" s="165">
        <f t="shared" si="289"/>
        <v>0</v>
      </c>
      <c r="BU233" s="165">
        <f t="shared" si="289"/>
        <v>0</v>
      </c>
      <c r="BV233" s="165">
        <f t="shared" si="289"/>
        <v>0</v>
      </c>
      <c r="BW233" s="165">
        <f t="shared" si="290"/>
        <v>0</v>
      </c>
      <c r="BX233" s="165">
        <f t="shared" si="290"/>
        <v>0</v>
      </c>
      <c r="BY233" s="165">
        <f t="shared" si="290"/>
        <v>0</v>
      </c>
      <c r="BZ233" s="165">
        <f t="shared" si="290"/>
        <v>0</v>
      </c>
      <c r="CA233" s="165">
        <f t="shared" si="290"/>
        <v>0</v>
      </c>
      <c r="CB233" s="165">
        <f t="shared" si="290"/>
        <v>0</v>
      </c>
      <c r="CC233" s="165">
        <f t="shared" si="290"/>
        <v>0</v>
      </c>
      <c r="CD233" s="165">
        <f t="shared" si="290"/>
        <v>0</v>
      </c>
      <c r="CE233" s="165">
        <f t="shared" si="290"/>
        <v>0</v>
      </c>
      <c r="CF233" s="165">
        <f t="shared" si="290"/>
        <v>0</v>
      </c>
      <c r="CG233" s="165">
        <f t="shared" si="291"/>
        <v>0</v>
      </c>
      <c r="CH233" s="165">
        <f t="shared" si="291"/>
        <v>0</v>
      </c>
      <c r="CI233" s="165">
        <f t="shared" si="291"/>
        <v>0</v>
      </c>
      <c r="CJ233" s="165">
        <f t="shared" si="291"/>
        <v>0</v>
      </c>
      <c r="CK233" s="165">
        <f t="shared" si="291"/>
        <v>0</v>
      </c>
      <c r="CL233" s="165">
        <f t="shared" si="291"/>
        <v>0</v>
      </c>
      <c r="CM233" s="165">
        <f t="shared" si="291"/>
        <v>0</v>
      </c>
      <c r="CN233" s="165">
        <f t="shared" si="291"/>
        <v>0</v>
      </c>
      <c r="CO233" s="165">
        <f t="shared" si="291"/>
        <v>0</v>
      </c>
      <c r="CP233" s="165">
        <f t="shared" si="291"/>
        <v>0</v>
      </c>
      <c r="CQ233" s="165">
        <f t="shared" si="292"/>
        <v>0</v>
      </c>
      <c r="CR233" s="165">
        <f t="shared" si="292"/>
        <v>0</v>
      </c>
      <c r="CS233" s="165">
        <f t="shared" si="292"/>
        <v>0</v>
      </c>
      <c r="CT233" s="165">
        <f t="shared" si="292"/>
        <v>0</v>
      </c>
      <c r="CU233" s="165">
        <f t="shared" si="292"/>
        <v>0</v>
      </c>
      <c r="CV233" s="165">
        <f t="shared" si="292"/>
        <v>0</v>
      </c>
      <c r="CW233" s="165">
        <f t="shared" si="292"/>
        <v>0</v>
      </c>
      <c r="CX233" s="165">
        <f t="shared" si="292"/>
        <v>0</v>
      </c>
      <c r="CY233" s="165">
        <f t="shared" si="292"/>
        <v>0</v>
      </c>
      <c r="CZ233" s="165">
        <f t="shared" si="292"/>
        <v>0</v>
      </c>
      <c r="DA233" s="165">
        <f t="shared" si="293"/>
        <v>0</v>
      </c>
      <c r="DB233" s="165">
        <f t="shared" si="293"/>
        <v>0</v>
      </c>
      <c r="DC233" s="165">
        <f t="shared" si="293"/>
        <v>0</v>
      </c>
      <c r="DD233" s="165">
        <f t="shared" si="293"/>
        <v>0</v>
      </c>
      <c r="DE233" s="165">
        <f t="shared" si="293"/>
        <v>0</v>
      </c>
      <c r="DF233" s="165">
        <f t="shared" si="293"/>
        <v>0</v>
      </c>
      <c r="DG233" s="165">
        <f t="shared" si="293"/>
        <v>0</v>
      </c>
      <c r="DH233" s="165">
        <f t="shared" si="293"/>
        <v>0</v>
      </c>
      <c r="DI233" s="165">
        <f t="shared" si="293"/>
        <v>0</v>
      </c>
      <c r="DJ233" s="165">
        <f t="shared" si="293"/>
        <v>0</v>
      </c>
      <c r="DK233" s="165">
        <f t="shared" si="294"/>
        <v>0</v>
      </c>
      <c r="DL233" s="165">
        <f t="shared" si="294"/>
        <v>0</v>
      </c>
      <c r="DM233" s="165">
        <f t="shared" si="294"/>
        <v>0</v>
      </c>
      <c r="DN233" s="165">
        <f t="shared" si="294"/>
        <v>0</v>
      </c>
      <c r="DO233" s="165">
        <f t="shared" si="294"/>
        <v>0</v>
      </c>
      <c r="DP233" s="165">
        <f t="shared" si="294"/>
        <v>0</v>
      </c>
      <c r="DQ233" s="165">
        <f t="shared" si="294"/>
        <v>0</v>
      </c>
      <c r="DR233" s="165">
        <f t="shared" si="294"/>
        <v>0</v>
      </c>
      <c r="DS233" s="165">
        <f t="shared" si="294"/>
        <v>0</v>
      </c>
      <c r="DT233" s="165">
        <f t="shared" si="294"/>
        <v>0</v>
      </c>
      <c r="DU233" s="165">
        <f t="shared" si="295"/>
        <v>0.8</v>
      </c>
      <c r="DV233" s="165">
        <f t="shared" si="295"/>
        <v>0</v>
      </c>
      <c r="DW233" s="165">
        <f t="shared" si="295"/>
        <v>0</v>
      </c>
      <c r="DX233" s="165">
        <f t="shared" si="295"/>
        <v>0</v>
      </c>
      <c r="DY233" s="165">
        <f t="shared" si="295"/>
        <v>0</v>
      </c>
      <c r="DZ233" s="165">
        <f t="shared" si="295"/>
        <v>0</v>
      </c>
      <c r="EA233" s="165">
        <f t="shared" si="295"/>
        <v>0</v>
      </c>
      <c r="EB233" s="165">
        <f t="shared" si="295"/>
        <v>0</v>
      </c>
      <c r="EC233" s="165">
        <f t="shared" si="295"/>
        <v>0</v>
      </c>
      <c r="ED233" s="165">
        <f t="shared" si="295"/>
        <v>0</v>
      </c>
      <c r="EE233" s="165">
        <f t="shared" si="296"/>
        <v>0</v>
      </c>
      <c r="EF233" s="165">
        <f t="shared" si="296"/>
        <v>0</v>
      </c>
      <c r="EG233" s="165">
        <f t="shared" si="296"/>
        <v>0</v>
      </c>
      <c r="EH233" s="165">
        <f t="shared" si="296"/>
        <v>0</v>
      </c>
      <c r="EI233" s="165">
        <f t="shared" si="296"/>
        <v>0</v>
      </c>
      <c r="EJ233" s="165">
        <f t="shared" si="296"/>
        <v>0</v>
      </c>
      <c r="EK233" s="165">
        <f t="shared" si="296"/>
        <v>0</v>
      </c>
      <c r="EL233" s="165">
        <f t="shared" si="296"/>
        <v>0</v>
      </c>
      <c r="EM233" s="165">
        <f t="shared" si="296"/>
        <v>0</v>
      </c>
      <c r="EN233" s="165">
        <f t="shared" si="296"/>
        <v>0</v>
      </c>
      <c r="EO233" s="165">
        <f t="shared" si="296"/>
        <v>0</v>
      </c>
      <c r="EP233" s="165">
        <f t="shared" si="296"/>
        <v>0</v>
      </c>
      <c r="EQ233" s="165">
        <f t="shared" si="296"/>
        <v>0</v>
      </c>
      <c r="ER233" s="165">
        <f t="shared" si="296"/>
        <v>0</v>
      </c>
      <c r="ES233" s="165">
        <f t="shared" si="296"/>
        <v>0</v>
      </c>
      <c r="ET233" s="147"/>
      <c r="EU233" s="147"/>
      <c r="EV233" s="147"/>
      <c r="EW233" s="147"/>
      <c r="EX233" s="147"/>
      <c r="EY233" s="147"/>
      <c r="EZ233" s="147"/>
      <c r="FA233" s="147"/>
      <c r="FB233" s="147"/>
      <c r="FC233" s="147"/>
      <c r="FD233" s="147"/>
      <c r="FE233" s="147"/>
      <c r="FF233" s="147"/>
      <c r="FG233" s="147"/>
      <c r="FH233" s="147"/>
      <c r="FI233" s="147"/>
      <c r="FJ233" s="147"/>
      <c r="FK233" s="147"/>
      <c r="FL233" s="147"/>
      <c r="FM233" s="147"/>
      <c r="FN233" s="147"/>
      <c r="FO233" s="147"/>
      <c r="FP233" s="147"/>
      <c r="FQ233" s="147"/>
      <c r="FR233" s="147"/>
      <c r="FS233" s="147"/>
      <c r="FT233" s="147"/>
      <c r="FU233" s="147"/>
      <c r="FV233" s="147"/>
      <c r="FW233" s="147"/>
      <c r="FX233" s="147"/>
      <c r="FY233" s="147"/>
      <c r="FZ233" s="147"/>
      <c r="GA233" s="147"/>
      <c r="GB233" s="147"/>
      <c r="GC233" s="147"/>
      <c r="GD233" s="147"/>
      <c r="GE233" s="147"/>
      <c r="GF233" s="147"/>
      <c r="GG233" s="147"/>
    </row>
    <row r="234" spans="2:189">
      <c r="B234" s="148">
        <v>7</v>
      </c>
      <c r="C234" s="148" t="str">
        <f t="shared" si="282"/>
        <v>Large Tenant</v>
      </c>
      <c r="D234" s="159">
        <f t="shared" si="297"/>
        <v>4</v>
      </c>
      <c r="E234" s="165">
        <f t="shared" si="283"/>
        <v>0</v>
      </c>
      <c r="F234" s="165">
        <f t="shared" si="283"/>
        <v>0</v>
      </c>
      <c r="G234" s="165">
        <f t="shared" si="283"/>
        <v>0</v>
      </c>
      <c r="H234" s="165">
        <f t="shared" si="283"/>
        <v>0</v>
      </c>
      <c r="I234" s="165">
        <f t="shared" si="283"/>
        <v>0</v>
      </c>
      <c r="J234" s="165">
        <f t="shared" si="283"/>
        <v>0</v>
      </c>
      <c r="K234" s="165">
        <f t="shared" si="283"/>
        <v>0</v>
      </c>
      <c r="L234" s="165">
        <f t="shared" si="283"/>
        <v>0</v>
      </c>
      <c r="M234" s="165">
        <f t="shared" si="283"/>
        <v>0</v>
      </c>
      <c r="N234" s="165">
        <f t="shared" si="283"/>
        <v>0</v>
      </c>
      <c r="O234" s="165">
        <f t="shared" si="284"/>
        <v>0</v>
      </c>
      <c r="P234" s="165">
        <f t="shared" si="284"/>
        <v>0</v>
      </c>
      <c r="Q234" s="165">
        <f t="shared" si="284"/>
        <v>0</v>
      </c>
      <c r="R234" s="165">
        <f t="shared" si="284"/>
        <v>0</v>
      </c>
      <c r="S234" s="165">
        <f t="shared" si="284"/>
        <v>0</v>
      </c>
      <c r="T234" s="165">
        <f t="shared" si="284"/>
        <v>0</v>
      </c>
      <c r="U234" s="165">
        <f t="shared" si="284"/>
        <v>0</v>
      </c>
      <c r="V234" s="165">
        <f t="shared" si="284"/>
        <v>0</v>
      </c>
      <c r="W234" s="165">
        <f t="shared" si="284"/>
        <v>0</v>
      </c>
      <c r="X234" s="165">
        <f t="shared" si="284"/>
        <v>0</v>
      </c>
      <c r="Y234" s="165">
        <f t="shared" si="285"/>
        <v>0</v>
      </c>
      <c r="Z234" s="165">
        <f t="shared" si="285"/>
        <v>0</v>
      </c>
      <c r="AA234" s="165">
        <f t="shared" si="285"/>
        <v>0</v>
      </c>
      <c r="AB234" s="165">
        <f t="shared" si="285"/>
        <v>0</v>
      </c>
      <c r="AC234" s="165">
        <f t="shared" si="285"/>
        <v>0</v>
      </c>
      <c r="AD234" s="165">
        <f t="shared" si="285"/>
        <v>0</v>
      </c>
      <c r="AE234" s="165">
        <f t="shared" si="285"/>
        <v>0</v>
      </c>
      <c r="AF234" s="165">
        <f t="shared" si="285"/>
        <v>0</v>
      </c>
      <c r="AG234" s="165">
        <f t="shared" si="285"/>
        <v>0</v>
      </c>
      <c r="AH234" s="165">
        <f t="shared" si="285"/>
        <v>0</v>
      </c>
      <c r="AI234" s="165">
        <f t="shared" si="286"/>
        <v>0</v>
      </c>
      <c r="AJ234" s="165">
        <f t="shared" si="286"/>
        <v>0</v>
      </c>
      <c r="AK234" s="165">
        <f t="shared" si="286"/>
        <v>0</v>
      </c>
      <c r="AL234" s="165">
        <f t="shared" si="286"/>
        <v>0</v>
      </c>
      <c r="AM234" s="165">
        <f t="shared" si="286"/>
        <v>0</v>
      </c>
      <c r="AN234" s="165">
        <f t="shared" si="286"/>
        <v>0</v>
      </c>
      <c r="AO234" s="165">
        <f t="shared" si="286"/>
        <v>0</v>
      </c>
      <c r="AP234" s="165">
        <f t="shared" si="286"/>
        <v>0</v>
      </c>
      <c r="AQ234" s="165">
        <f t="shared" si="286"/>
        <v>0</v>
      </c>
      <c r="AR234" s="165">
        <f t="shared" si="286"/>
        <v>0</v>
      </c>
      <c r="AS234" s="165">
        <f t="shared" si="287"/>
        <v>0</v>
      </c>
      <c r="AT234" s="165">
        <f t="shared" si="287"/>
        <v>0</v>
      </c>
      <c r="AU234" s="165">
        <f t="shared" si="287"/>
        <v>0</v>
      </c>
      <c r="AV234" s="165">
        <f t="shared" si="287"/>
        <v>0</v>
      </c>
      <c r="AW234" s="165">
        <f t="shared" si="287"/>
        <v>0</v>
      </c>
      <c r="AX234" s="165">
        <f t="shared" si="287"/>
        <v>0</v>
      </c>
      <c r="AY234" s="165">
        <f t="shared" si="287"/>
        <v>0</v>
      </c>
      <c r="AZ234" s="165">
        <f t="shared" si="287"/>
        <v>0</v>
      </c>
      <c r="BA234" s="165">
        <f t="shared" si="287"/>
        <v>0.75</v>
      </c>
      <c r="BB234" s="165">
        <f t="shared" si="287"/>
        <v>0</v>
      </c>
      <c r="BC234" s="165">
        <f t="shared" si="288"/>
        <v>0</v>
      </c>
      <c r="BD234" s="165">
        <f t="shared" si="288"/>
        <v>0</v>
      </c>
      <c r="BE234" s="165">
        <f t="shared" si="288"/>
        <v>0</v>
      </c>
      <c r="BF234" s="165">
        <f t="shared" si="288"/>
        <v>0</v>
      </c>
      <c r="BG234" s="165">
        <f t="shared" si="288"/>
        <v>0</v>
      </c>
      <c r="BH234" s="165">
        <f t="shared" si="288"/>
        <v>0</v>
      </c>
      <c r="BI234" s="165">
        <f t="shared" si="288"/>
        <v>0</v>
      </c>
      <c r="BJ234" s="165">
        <f t="shared" si="288"/>
        <v>0</v>
      </c>
      <c r="BK234" s="165">
        <f t="shared" si="288"/>
        <v>0</v>
      </c>
      <c r="BL234" s="165">
        <f t="shared" si="288"/>
        <v>0</v>
      </c>
      <c r="BM234" s="165">
        <f t="shared" si="289"/>
        <v>0</v>
      </c>
      <c r="BN234" s="165">
        <f t="shared" si="289"/>
        <v>0</v>
      </c>
      <c r="BO234" s="165">
        <f t="shared" si="289"/>
        <v>0</v>
      </c>
      <c r="BP234" s="165">
        <f t="shared" si="289"/>
        <v>0</v>
      </c>
      <c r="BQ234" s="165">
        <f t="shared" si="289"/>
        <v>0</v>
      </c>
      <c r="BR234" s="165">
        <f t="shared" si="289"/>
        <v>0</v>
      </c>
      <c r="BS234" s="165">
        <f t="shared" si="289"/>
        <v>0</v>
      </c>
      <c r="BT234" s="165">
        <f t="shared" si="289"/>
        <v>0</v>
      </c>
      <c r="BU234" s="165">
        <f t="shared" si="289"/>
        <v>0</v>
      </c>
      <c r="BV234" s="165">
        <f t="shared" si="289"/>
        <v>0</v>
      </c>
      <c r="BW234" s="165">
        <f t="shared" si="290"/>
        <v>0</v>
      </c>
      <c r="BX234" s="165">
        <f t="shared" si="290"/>
        <v>0</v>
      </c>
      <c r="BY234" s="165">
        <f t="shared" si="290"/>
        <v>0</v>
      </c>
      <c r="BZ234" s="165">
        <f t="shared" si="290"/>
        <v>0</v>
      </c>
      <c r="CA234" s="165">
        <f t="shared" si="290"/>
        <v>0</v>
      </c>
      <c r="CB234" s="165">
        <f t="shared" si="290"/>
        <v>0</v>
      </c>
      <c r="CC234" s="165">
        <f t="shared" si="290"/>
        <v>0</v>
      </c>
      <c r="CD234" s="165">
        <f t="shared" si="290"/>
        <v>0</v>
      </c>
      <c r="CE234" s="165">
        <f t="shared" si="290"/>
        <v>0</v>
      </c>
      <c r="CF234" s="165">
        <f t="shared" si="290"/>
        <v>0</v>
      </c>
      <c r="CG234" s="165">
        <f t="shared" si="291"/>
        <v>0</v>
      </c>
      <c r="CH234" s="165">
        <f t="shared" si="291"/>
        <v>0</v>
      </c>
      <c r="CI234" s="165">
        <f t="shared" si="291"/>
        <v>0</v>
      </c>
      <c r="CJ234" s="165">
        <f t="shared" si="291"/>
        <v>0</v>
      </c>
      <c r="CK234" s="165">
        <f t="shared" si="291"/>
        <v>0</v>
      </c>
      <c r="CL234" s="165">
        <f t="shared" si="291"/>
        <v>0</v>
      </c>
      <c r="CM234" s="165">
        <f t="shared" si="291"/>
        <v>0</v>
      </c>
      <c r="CN234" s="165">
        <f t="shared" si="291"/>
        <v>0</v>
      </c>
      <c r="CO234" s="165">
        <f t="shared" si="291"/>
        <v>0</v>
      </c>
      <c r="CP234" s="165">
        <f t="shared" si="291"/>
        <v>0</v>
      </c>
      <c r="CQ234" s="165">
        <f t="shared" si="292"/>
        <v>0</v>
      </c>
      <c r="CR234" s="165">
        <f t="shared" si="292"/>
        <v>0</v>
      </c>
      <c r="CS234" s="165">
        <f t="shared" si="292"/>
        <v>0</v>
      </c>
      <c r="CT234" s="165">
        <f t="shared" si="292"/>
        <v>0</v>
      </c>
      <c r="CU234" s="165">
        <f t="shared" si="292"/>
        <v>0</v>
      </c>
      <c r="CV234" s="165">
        <f t="shared" si="292"/>
        <v>0</v>
      </c>
      <c r="CW234" s="165">
        <f t="shared" si="292"/>
        <v>0.75</v>
      </c>
      <c r="CX234" s="165">
        <f t="shared" si="292"/>
        <v>0</v>
      </c>
      <c r="CY234" s="165">
        <f t="shared" si="292"/>
        <v>0</v>
      </c>
      <c r="CZ234" s="165">
        <f t="shared" si="292"/>
        <v>0</v>
      </c>
      <c r="DA234" s="165">
        <f t="shared" si="293"/>
        <v>0</v>
      </c>
      <c r="DB234" s="165">
        <f t="shared" si="293"/>
        <v>0</v>
      </c>
      <c r="DC234" s="165">
        <f t="shared" si="293"/>
        <v>0</v>
      </c>
      <c r="DD234" s="165">
        <f t="shared" si="293"/>
        <v>0</v>
      </c>
      <c r="DE234" s="165">
        <f t="shared" si="293"/>
        <v>0</v>
      </c>
      <c r="DF234" s="165">
        <f t="shared" si="293"/>
        <v>0</v>
      </c>
      <c r="DG234" s="165">
        <f t="shared" si="293"/>
        <v>0</v>
      </c>
      <c r="DH234" s="165">
        <f t="shared" si="293"/>
        <v>0</v>
      </c>
      <c r="DI234" s="165">
        <f t="shared" si="293"/>
        <v>0</v>
      </c>
      <c r="DJ234" s="165">
        <f t="shared" si="293"/>
        <v>0</v>
      </c>
      <c r="DK234" s="165">
        <f t="shared" si="294"/>
        <v>0</v>
      </c>
      <c r="DL234" s="165">
        <f t="shared" si="294"/>
        <v>0</v>
      </c>
      <c r="DM234" s="165">
        <f t="shared" si="294"/>
        <v>0</v>
      </c>
      <c r="DN234" s="165">
        <f t="shared" si="294"/>
        <v>0</v>
      </c>
      <c r="DO234" s="165">
        <f t="shared" si="294"/>
        <v>0</v>
      </c>
      <c r="DP234" s="165">
        <f t="shared" si="294"/>
        <v>0</v>
      </c>
      <c r="DQ234" s="165">
        <f t="shared" si="294"/>
        <v>0</v>
      </c>
      <c r="DR234" s="165">
        <f t="shared" si="294"/>
        <v>0</v>
      </c>
      <c r="DS234" s="165">
        <f t="shared" si="294"/>
        <v>0</v>
      </c>
      <c r="DT234" s="165">
        <f t="shared" si="294"/>
        <v>0</v>
      </c>
      <c r="DU234" s="165">
        <f t="shared" si="295"/>
        <v>0</v>
      </c>
      <c r="DV234" s="165">
        <f t="shared" si="295"/>
        <v>0</v>
      </c>
      <c r="DW234" s="165">
        <f t="shared" si="295"/>
        <v>0</v>
      </c>
      <c r="DX234" s="165">
        <f t="shared" si="295"/>
        <v>0</v>
      </c>
      <c r="DY234" s="165">
        <f t="shared" si="295"/>
        <v>0</v>
      </c>
      <c r="DZ234" s="165">
        <f t="shared" si="295"/>
        <v>0</v>
      </c>
      <c r="EA234" s="165">
        <f t="shared" si="295"/>
        <v>0</v>
      </c>
      <c r="EB234" s="165">
        <f t="shared" si="295"/>
        <v>0</v>
      </c>
      <c r="EC234" s="165">
        <f t="shared" si="295"/>
        <v>0</v>
      </c>
      <c r="ED234" s="165">
        <f t="shared" si="295"/>
        <v>0</v>
      </c>
      <c r="EE234" s="165">
        <f t="shared" si="296"/>
        <v>0</v>
      </c>
      <c r="EF234" s="165">
        <f t="shared" si="296"/>
        <v>0</v>
      </c>
      <c r="EG234" s="165">
        <f t="shared" si="296"/>
        <v>0</v>
      </c>
      <c r="EH234" s="165">
        <f t="shared" si="296"/>
        <v>0</v>
      </c>
      <c r="EI234" s="165">
        <f t="shared" si="296"/>
        <v>0</v>
      </c>
      <c r="EJ234" s="165">
        <f t="shared" si="296"/>
        <v>0</v>
      </c>
      <c r="EK234" s="165">
        <f t="shared" si="296"/>
        <v>0</v>
      </c>
      <c r="EL234" s="165">
        <f t="shared" si="296"/>
        <v>0</v>
      </c>
      <c r="EM234" s="165">
        <f t="shared" si="296"/>
        <v>0</v>
      </c>
      <c r="EN234" s="165">
        <f t="shared" si="296"/>
        <v>0</v>
      </c>
      <c r="EO234" s="165">
        <f t="shared" si="296"/>
        <v>0</v>
      </c>
      <c r="EP234" s="165">
        <f t="shared" si="296"/>
        <v>0</v>
      </c>
      <c r="EQ234" s="165">
        <f t="shared" si="296"/>
        <v>0</v>
      </c>
      <c r="ER234" s="165">
        <f t="shared" si="296"/>
        <v>0</v>
      </c>
      <c r="ES234" s="165">
        <f t="shared" si="296"/>
        <v>0.75</v>
      </c>
      <c r="ET234" s="147"/>
      <c r="EU234" s="147"/>
      <c r="EV234" s="147"/>
      <c r="EW234" s="147"/>
      <c r="EX234" s="147"/>
      <c r="EY234" s="147"/>
      <c r="EZ234" s="147"/>
      <c r="FA234" s="147"/>
      <c r="FB234" s="147"/>
      <c r="FC234" s="147"/>
      <c r="FD234" s="147"/>
      <c r="FE234" s="147"/>
      <c r="FF234" s="147"/>
      <c r="FG234" s="147"/>
      <c r="FH234" s="147"/>
      <c r="FI234" s="147"/>
      <c r="FJ234" s="147"/>
      <c r="FK234" s="147"/>
      <c r="FL234" s="147"/>
      <c r="FM234" s="147"/>
      <c r="FN234" s="147"/>
      <c r="FO234" s="147"/>
      <c r="FP234" s="147"/>
      <c r="FQ234" s="147"/>
      <c r="FR234" s="147"/>
      <c r="FS234" s="147"/>
      <c r="FT234" s="147"/>
      <c r="FU234" s="147"/>
      <c r="FV234" s="147"/>
      <c r="FW234" s="147"/>
      <c r="FX234" s="147"/>
      <c r="FY234" s="147"/>
      <c r="FZ234" s="147"/>
      <c r="GA234" s="147"/>
      <c r="GB234" s="147"/>
      <c r="GC234" s="147"/>
      <c r="GD234" s="147"/>
      <c r="GE234" s="147"/>
      <c r="GF234" s="147"/>
      <c r="GG234" s="147"/>
    </row>
    <row r="235" spans="2:189">
      <c r="B235" s="148">
        <v>8</v>
      </c>
      <c r="C235" s="148" t="str">
        <f t="shared" si="282"/>
        <v>Large Tenant</v>
      </c>
      <c r="D235" s="159">
        <f t="shared" si="297"/>
        <v>4</v>
      </c>
      <c r="E235" s="165">
        <f t="shared" si="283"/>
        <v>0</v>
      </c>
      <c r="F235" s="165">
        <f t="shared" si="283"/>
        <v>0</v>
      </c>
      <c r="G235" s="165">
        <f t="shared" si="283"/>
        <v>0</v>
      </c>
      <c r="H235" s="165">
        <f t="shared" si="283"/>
        <v>0</v>
      </c>
      <c r="I235" s="165">
        <f t="shared" si="283"/>
        <v>0</v>
      </c>
      <c r="J235" s="165">
        <f t="shared" si="283"/>
        <v>0</v>
      </c>
      <c r="K235" s="165">
        <f t="shared" si="283"/>
        <v>0</v>
      </c>
      <c r="L235" s="165">
        <f t="shared" si="283"/>
        <v>0</v>
      </c>
      <c r="M235" s="165">
        <f t="shared" si="283"/>
        <v>0</v>
      </c>
      <c r="N235" s="165">
        <f t="shared" si="283"/>
        <v>0</v>
      </c>
      <c r="O235" s="165">
        <f t="shared" si="284"/>
        <v>0</v>
      </c>
      <c r="P235" s="165">
        <f t="shared" si="284"/>
        <v>0</v>
      </c>
      <c r="Q235" s="165">
        <f t="shared" si="284"/>
        <v>0</v>
      </c>
      <c r="R235" s="165">
        <f t="shared" si="284"/>
        <v>0</v>
      </c>
      <c r="S235" s="165">
        <f t="shared" si="284"/>
        <v>0</v>
      </c>
      <c r="T235" s="165">
        <f t="shared" si="284"/>
        <v>0</v>
      </c>
      <c r="U235" s="165">
        <f t="shared" si="284"/>
        <v>0</v>
      </c>
      <c r="V235" s="165">
        <f t="shared" si="284"/>
        <v>0</v>
      </c>
      <c r="W235" s="165">
        <f t="shared" si="284"/>
        <v>0</v>
      </c>
      <c r="X235" s="165">
        <f t="shared" si="284"/>
        <v>0</v>
      </c>
      <c r="Y235" s="165">
        <f t="shared" si="285"/>
        <v>0</v>
      </c>
      <c r="Z235" s="165">
        <f t="shared" si="285"/>
        <v>0</v>
      </c>
      <c r="AA235" s="165">
        <f t="shared" si="285"/>
        <v>0</v>
      </c>
      <c r="AB235" s="165">
        <f t="shared" si="285"/>
        <v>0</v>
      </c>
      <c r="AC235" s="165">
        <f t="shared" si="285"/>
        <v>0</v>
      </c>
      <c r="AD235" s="165">
        <f t="shared" si="285"/>
        <v>0</v>
      </c>
      <c r="AE235" s="165">
        <f t="shared" si="285"/>
        <v>0</v>
      </c>
      <c r="AF235" s="165">
        <f t="shared" si="285"/>
        <v>0</v>
      </c>
      <c r="AG235" s="165">
        <f t="shared" si="285"/>
        <v>0</v>
      </c>
      <c r="AH235" s="165">
        <f t="shared" si="285"/>
        <v>0</v>
      </c>
      <c r="AI235" s="165">
        <f t="shared" si="286"/>
        <v>0</v>
      </c>
      <c r="AJ235" s="165">
        <f t="shared" si="286"/>
        <v>0</v>
      </c>
      <c r="AK235" s="165">
        <f t="shared" si="286"/>
        <v>0</v>
      </c>
      <c r="AL235" s="165">
        <f t="shared" si="286"/>
        <v>0</v>
      </c>
      <c r="AM235" s="165">
        <f t="shared" si="286"/>
        <v>0</v>
      </c>
      <c r="AN235" s="165">
        <f t="shared" si="286"/>
        <v>0</v>
      </c>
      <c r="AO235" s="165">
        <f t="shared" si="286"/>
        <v>0</v>
      </c>
      <c r="AP235" s="165">
        <f t="shared" si="286"/>
        <v>0</v>
      </c>
      <c r="AQ235" s="165">
        <f t="shared" si="286"/>
        <v>0</v>
      </c>
      <c r="AR235" s="165">
        <f t="shared" si="286"/>
        <v>0</v>
      </c>
      <c r="AS235" s="165">
        <f t="shared" si="287"/>
        <v>0</v>
      </c>
      <c r="AT235" s="165">
        <f t="shared" si="287"/>
        <v>0</v>
      </c>
      <c r="AU235" s="165">
        <f t="shared" si="287"/>
        <v>0</v>
      </c>
      <c r="AV235" s="165">
        <f t="shared" si="287"/>
        <v>0</v>
      </c>
      <c r="AW235" s="165">
        <f t="shared" si="287"/>
        <v>0</v>
      </c>
      <c r="AX235" s="165">
        <f t="shared" si="287"/>
        <v>0</v>
      </c>
      <c r="AY235" s="165">
        <f t="shared" si="287"/>
        <v>0</v>
      </c>
      <c r="AZ235" s="165">
        <f t="shared" si="287"/>
        <v>0</v>
      </c>
      <c r="BA235" s="165">
        <f t="shared" si="287"/>
        <v>0.75</v>
      </c>
      <c r="BB235" s="165">
        <f t="shared" si="287"/>
        <v>0</v>
      </c>
      <c r="BC235" s="165">
        <f t="shared" si="288"/>
        <v>0</v>
      </c>
      <c r="BD235" s="165">
        <f t="shared" si="288"/>
        <v>0</v>
      </c>
      <c r="BE235" s="165">
        <f t="shared" si="288"/>
        <v>0</v>
      </c>
      <c r="BF235" s="165">
        <f t="shared" si="288"/>
        <v>0</v>
      </c>
      <c r="BG235" s="165">
        <f t="shared" si="288"/>
        <v>0</v>
      </c>
      <c r="BH235" s="165">
        <f t="shared" si="288"/>
        <v>0</v>
      </c>
      <c r="BI235" s="165">
        <f t="shared" si="288"/>
        <v>0</v>
      </c>
      <c r="BJ235" s="165">
        <f t="shared" si="288"/>
        <v>0</v>
      </c>
      <c r="BK235" s="165">
        <f t="shared" si="288"/>
        <v>0</v>
      </c>
      <c r="BL235" s="165">
        <f t="shared" si="288"/>
        <v>0</v>
      </c>
      <c r="BM235" s="165">
        <f t="shared" si="289"/>
        <v>0</v>
      </c>
      <c r="BN235" s="165">
        <f t="shared" si="289"/>
        <v>0</v>
      </c>
      <c r="BO235" s="165">
        <f t="shared" si="289"/>
        <v>0</v>
      </c>
      <c r="BP235" s="165">
        <f t="shared" si="289"/>
        <v>0</v>
      </c>
      <c r="BQ235" s="165">
        <f t="shared" si="289"/>
        <v>0</v>
      </c>
      <c r="BR235" s="165">
        <f t="shared" si="289"/>
        <v>0</v>
      </c>
      <c r="BS235" s="165">
        <f t="shared" si="289"/>
        <v>0</v>
      </c>
      <c r="BT235" s="165">
        <f t="shared" si="289"/>
        <v>0</v>
      </c>
      <c r="BU235" s="165">
        <f t="shared" si="289"/>
        <v>0</v>
      </c>
      <c r="BV235" s="165">
        <f t="shared" si="289"/>
        <v>0</v>
      </c>
      <c r="BW235" s="165">
        <f t="shared" si="290"/>
        <v>0</v>
      </c>
      <c r="BX235" s="165">
        <f t="shared" si="290"/>
        <v>0</v>
      </c>
      <c r="BY235" s="165">
        <f t="shared" si="290"/>
        <v>0</v>
      </c>
      <c r="BZ235" s="165">
        <f t="shared" si="290"/>
        <v>0</v>
      </c>
      <c r="CA235" s="165">
        <f t="shared" si="290"/>
        <v>0</v>
      </c>
      <c r="CB235" s="165">
        <f t="shared" si="290"/>
        <v>0</v>
      </c>
      <c r="CC235" s="165">
        <f t="shared" si="290"/>
        <v>0</v>
      </c>
      <c r="CD235" s="165">
        <f t="shared" si="290"/>
        <v>0</v>
      </c>
      <c r="CE235" s="165">
        <f t="shared" si="290"/>
        <v>0</v>
      </c>
      <c r="CF235" s="165">
        <f t="shared" si="290"/>
        <v>0</v>
      </c>
      <c r="CG235" s="165">
        <f t="shared" si="291"/>
        <v>0</v>
      </c>
      <c r="CH235" s="165">
        <f t="shared" si="291"/>
        <v>0</v>
      </c>
      <c r="CI235" s="165">
        <f t="shared" si="291"/>
        <v>0</v>
      </c>
      <c r="CJ235" s="165">
        <f t="shared" si="291"/>
        <v>0</v>
      </c>
      <c r="CK235" s="165">
        <f t="shared" si="291"/>
        <v>0</v>
      </c>
      <c r="CL235" s="165">
        <f t="shared" si="291"/>
        <v>0</v>
      </c>
      <c r="CM235" s="165">
        <f t="shared" si="291"/>
        <v>0</v>
      </c>
      <c r="CN235" s="165">
        <f t="shared" si="291"/>
        <v>0</v>
      </c>
      <c r="CO235" s="165">
        <f t="shared" si="291"/>
        <v>0</v>
      </c>
      <c r="CP235" s="165">
        <f t="shared" si="291"/>
        <v>0</v>
      </c>
      <c r="CQ235" s="165">
        <f t="shared" si="292"/>
        <v>0</v>
      </c>
      <c r="CR235" s="165">
        <f t="shared" si="292"/>
        <v>0</v>
      </c>
      <c r="CS235" s="165">
        <f t="shared" si="292"/>
        <v>0</v>
      </c>
      <c r="CT235" s="165">
        <f t="shared" si="292"/>
        <v>0</v>
      </c>
      <c r="CU235" s="165">
        <f t="shared" si="292"/>
        <v>0</v>
      </c>
      <c r="CV235" s="165">
        <f t="shared" si="292"/>
        <v>0</v>
      </c>
      <c r="CW235" s="165">
        <f t="shared" si="292"/>
        <v>0.75</v>
      </c>
      <c r="CX235" s="165">
        <f t="shared" si="292"/>
        <v>0</v>
      </c>
      <c r="CY235" s="165">
        <f t="shared" si="292"/>
        <v>0</v>
      </c>
      <c r="CZ235" s="165">
        <f t="shared" si="292"/>
        <v>0</v>
      </c>
      <c r="DA235" s="165">
        <f t="shared" si="293"/>
        <v>0</v>
      </c>
      <c r="DB235" s="165">
        <f t="shared" si="293"/>
        <v>0</v>
      </c>
      <c r="DC235" s="165">
        <f t="shared" si="293"/>
        <v>0</v>
      </c>
      <c r="DD235" s="165">
        <f t="shared" si="293"/>
        <v>0</v>
      </c>
      <c r="DE235" s="165">
        <f t="shared" si="293"/>
        <v>0</v>
      </c>
      <c r="DF235" s="165">
        <f t="shared" si="293"/>
        <v>0</v>
      </c>
      <c r="DG235" s="165">
        <f t="shared" si="293"/>
        <v>0</v>
      </c>
      <c r="DH235" s="165">
        <f t="shared" si="293"/>
        <v>0</v>
      </c>
      <c r="DI235" s="165">
        <f t="shared" si="293"/>
        <v>0</v>
      </c>
      <c r="DJ235" s="165">
        <f t="shared" si="293"/>
        <v>0</v>
      </c>
      <c r="DK235" s="165">
        <f t="shared" si="294"/>
        <v>0</v>
      </c>
      <c r="DL235" s="165">
        <f t="shared" si="294"/>
        <v>0</v>
      </c>
      <c r="DM235" s="165">
        <f t="shared" si="294"/>
        <v>0</v>
      </c>
      <c r="DN235" s="165">
        <f t="shared" si="294"/>
        <v>0</v>
      </c>
      <c r="DO235" s="165">
        <f t="shared" si="294"/>
        <v>0</v>
      </c>
      <c r="DP235" s="165">
        <f t="shared" si="294"/>
        <v>0</v>
      </c>
      <c r="DQ235" s="165">
        <f t="shared" si="294"/>
        <v>0</v>
      </c>
      <c r="DR235" s="165">
        <f t="shared" si="294"/>
        <v>0</v>
      </c>
      <c r="DS235" s="165">
        <f t="shared" si="294"/>
        <v>0</v>
      </c>
      <c r="DT235" s="165">
        <f t="shared" si="294"/>
        <v>0</v>
      </c>
      <c r="DU235" s="165">
        <f t="shared" si="295"/>
        <v>0</v>
      </c>
      <c r="DV235" s="165">
        <f t="shared" si="295"/>
        <v>0</v>
      </c>
      <c r="DW235" s="165">
        <f t="shared" si="295"/>
        <v>0</v>
      </c>
      <c r="DX235" s="165">
        <f t="shared" si="295"/>
        <v>0</v>
      </c>
      <c r="DY235" s="165">
        <f t="shared" si="295"/>
        <v>0</v>
      </c>
      <c r="DZ235" s="165">
        <f t="shared" si="295"/>
        <v>0</v>
      </c>
      <c r="EA235" s="165">
        <f t="shared" si="295"/>
        <v>0</v>
      </c>
      <c r="EB235" s="165">
        <f t="shared" si="295"/>
        <v>0</v>
      </c>
      <c r="EC235" s="165">
        <f t="shared" si="295"/>
        <v>0</v>
      </c>
      <c r="ED235" s="165">
        <f t="shared" si="295"/>
        <v>0</v>
      </c>
      <c r="EE235" s="165">
        <f t="shared" si="296"/>
        <v>0</v>
      </c>
      <c r="EF235" s="165">
        <f t="shared" si="296"/>
        <v>0</v>
      </c>
      <c r="EG235" s="165">
        <f t="shared" si="296"/>
        <v>0</v>
      </c>
      <c r="EH235" s="165">
        <f t="shared" si="296"/>
        <v>0</v>
      </c>
      <c r="EI235" s="165">
        <f t="shared" si="296"/>
        <v>0</v>
      </c>
      <c r="EJ235" s="165">
        <f t="shared" si="296"/>
        <v>0</v>
      </c>
      <c r="EK235" s="165">
        <f t="shared" si="296"/>
        <v>0</v>
      </c>
      <c r="EL235" s="165">
        <f t="shared" si="296"/>
        <v>0</v>
      </c>
      <c r="EM235" s="165">
        <f t="shared" si="296"/>
        <v>0</v>
      </c>
      <c r="EN235" s="165">
        <f t="shared" si="296"/>
        <v>0</v>
      </c>
      <c r="EO235" s="165">
        <f t="shared" si="296"/>
        <v>0</v>
      </c>
      <c r="EP235" s="165">
        <f t="shared" si="296"/>
        <v>0</v>
      </c>
      <c r="EQ235" s="165">
        <f t="shared" si="296"/>
        <v>0</v>
      </c>
      <c r="ER235" s="165">
        <f t="shared" si="296"/>
        <v>0</v>
      </c>
      <c r="ES235" s="165">
        <f t="shared" si="296"/>
        <v>0.75</v>
      </c>
      <c r="ET235" s="147"/>
      <c r="EU235" s="147"/>
      <c r="EV235" s="147"/>
      <c r="EW235" s="147"/>
      <c r="EX235" s="147"/>
      <c r="EY235" s="147"/>
      <c r="EZ235" s="147"/>
      <c r="FA235" s="147"/>
      <c r="FB235" s="147"/>
      <c r="FC235" s="147"/>
      <c r="FD235" s="147"/>
      <c r="FE235" s="147"/>
      <c r="FF235" s="147"/>
      <c r="FG235" s="147"/>
      <c r="FH235" s="147"/>
      <c r="FI235" s="147"/>
      <c r="FJ235" s="147"/>
      <c r="FK235" s="147"/>
      <c r="FL235" s="147"/>
      <c r="FM235" s="147"/>
      <c r="FN235" s="147"/>
      <c r="FO235" s="147"/>
      <c r="FP235" s="147"/>
      <c r="FQ235" s="147"/>
      <c r="FR235" s="147"/>
      <c r="FS235" s="147"/>
      <c r="FT235" s="147"/>
      <c r="FU235" s="147"/>
      <c r="FV235" s="147"/>
      <c r="FW235" s="147"/>
      <c r="FX235" s="147"/>
      <c r="FY235" s="147"/>
      <c r="FZ235" s="147"/>
      <c r="GA235" s="147"/>
      <c r="GB235" s="147"/>
      <c r="GC235" s="147"/>
      <c r="GD235" s="147"/>
      <c r="GE235" s="147"/>
      <c r="GF235" s="147"/>
      <c r="GG235" s="147"/>
    </row>
    <row r="236" spans="2:189">
      <c r="B236" s="148">
        <v>9</v>
      </c>
      <c r="C236" s="148" t="str">
        <f t="shared" si="282"/>
        <v>Medium Tenant</v>
      </c>
      <c r="D236" s="159">
        <f t="shared" si="297"/>
        <v>3</v>
      </c>
      <c r="E236" s="165">
        <f t="shared" si="283"/>
        <v>0</v>
      </c>
      <c r="F236" s="165">
        <f t="shared" si="283"/>
        <v>0</v>
      </c>
      <c r="G236" s="165">
        <f t="shared" si="283"/>
        <v>0</v>
      </c>
      <c r="H236" s="165">
        <f t="shared" si="283"/>
        <v>0</v>
      </c>
      <c r="I236" s="165">
        <f t="shared" si="283"/>
        <v>0</v>
      </c>
      <c r="J236" s="165">
        <f t="shared" si="283"/>
        <v>0</v>
      </c>
      <c r="K236" s="165">
        <f t="shared" si="283"/>
        <v>0</v>
      </c>
      <c r="L236" s="165">
        <f t="shared" si="283"/>
        <v>0</v>
      </c>
      <c r="M236" s="165">
        <f t="shared" si="283"/>
        <v>0</v>
      </c>
      <c r="N236" s="165">
        <f t="shared" si="283"/>
        <v>0</v>
      </c>
      <c r="O236" s="165">
        <f t="shared" si="284"/>
        <v>0</v>
      </c>
      <c r="P236" s="165">
        <f t="shared" si="284"/>
        <v>0</v>
      </c>
      <c r="Q236" s="165">
        <f t="shared" si="284"/>
        <v>0</v>
      </c>
      <c r="R236" s="165">
        <f t="shared" si="284"/>
        <v>0</v>
      </c>
      <c r="S236" s="165">
        <f t="shared" si="284"/>
        <v>0</v>
      </c>
      <c r="T236" s="165">
        <f t="shared" si="284"/>
        <v>0</v>
      </c>
      <c r="U236" s="165">
        <f t="shared" si="284"/>
        <v>0</v>
      </c>
      <c r="V236" s="165">
        <f t="shared" si="284"/>
        <v>0</v>
      </c>
      <c r="W236" s="165">
        <f t="shared" si="284"/>
        <v>0</v>
      </c>
      <c r="X236" s="165">
        <f t="shared" si="284"/>
        <v>0</v>
      </c>
      <c r="Y236" s="165">
        <f t="shared" si="285"/>
        <v>0</v>
      </c>
      <c r="Z236" s="165">
        <f t="shared" si="285"/>
        <v>0</v>
      </c>
      <c r="AA236" s="165">
        <f t="shared" si="285"/>
        <v>0</v>
      </c>
      <c r="AB236" s="165">
        <f t="shared" si="285"/>
        <v>0</v>
      </c>
      <c r="AC236" s="165">
        <f t="shared" si="285"/>
        <v>0</v>
      </c>
      <c r="AD236" s="165">
        <f t="shared" si="285"/>
        <v>0</v>
      </c>
      <c r="AE236" s="165">
        <f t="shared" si="285"/>
        <v>0</v>
      </c>
      <c r="AF236" s="165">
        <f t="shared" si="285"/>
        <v>0</v>
      </c>
      <c r="AG236" s="165">
        <f t="shared" si="285"/>
        <v>0</v>
      </c>
      <c r="AH236" s="165">
        <f t="shared" si="285"/>
        <v>0</v>
      </c>
      <c r="AI236" s="165">
        <f t="shared" si="286"/>
        <v>0</v>
      </c>
      <c r="AJ236" s="165">
        <f t="shared" si="286"/>
        <v>0</v>
      </c>
      <c r="AK236" s="165">
        <f t="shared" si="286"/>
        <v>0</v>
      </c>
      <c r="AL236" s="165">
        <f t="shared" si="286"/>
        <v>0</v>
      </c>
      <c r="AM236" s="165">
        <f t="shared" si="286"/>
        <v>0</v>
      </c>
      <c r="AN236" s="165">
        <f t="shared" si="286"/>
        <v>0</v>
      </c>
      <c r="AO236" s="165">
        <f t="shared" si="286"/>
        <v>0.75</v>
      </c>
      <c r="AP236" s="165">
        <f t="shared" si="286"/>
        <v>0</v>
      </c>
      <c r="AQ236" s="165">
        <f t="shared" si="286"/>
        <v>0</v>
      </c>
      <c r="AR236" s="165">
        <f t="shared" si="286"/>
        <v>0</v>
      </c>
      <c r="AS236" s="165">
        <f t="shared" si="287"/>
        <v>0</v>
      </c>
      <c r="AT236" s="165">
        <f t="shared" si="287"/>
        <v>0</v>
      </c>
      <c r="AU236" s="165">
        <f t="shared" si="287"/>
        <v>0</v>
      </c>
      <c r="AV236" s="165">
        <f t="shared" si="287"/>
        <v>0</v>
      </c>
      <c r="AW236" s="165">
        <f t="shared" si="287"/>
        <v>0</v>
      </c>
      <c r="AX236" s="165">
        <f t="shared" si="287"/>
        <v>0</v>
      </c>
      <c r="AY236" s="165">
        <f t="shared" si="287"/>
        <v>0</v>
      </c>
      <c r="AZ236" s="165">
        <f t="shared" si="287"/>
        <v>0</v>
      </c>
      <c r="BA236" s="165">
        <f t="shared" si="287"/>
        <v>0</v>
      </c>
      <c r="BB236" s="165">
        <f t="shared" si="287"/>
        <v>0</v>
      </c>
      <c r="BC236" s="165">
        <f t="shared" si="288"/>
        <v>0</v>
      </c>
      <c r="BD236" s="165">
        <f t="shared" si="288"/>
        <v>0</v>
      </c>
      <c r="BE236" s="165">
        <f t="shared" si="288"/>
        <v>0</v>
      </c>
      <c r="BF236" s="165">
        <f t="shared" si="288"/>
        <v>0</v>
      </c>
      <c r="BG236" s="165">
        <f t="shared" si="288"/>
        <v>0</v>
      </c>
      <c r="BH236" s="165">
        <f t="shared" si="288"/>
        <v>0</v>
      </c>
      <c r="BI236" s="165">
        <f t="shared" si="288"/>
        <v>0</v>
      </c>
      <c r="BJ236" s="165">
        <f t="shared" si="288"/>
        <v>0</v>
      </c>
      <c r="BK236" s="165">
        <f t="shared" si="288"/>
        <v>0</v>
      </c>
      <c r="BL236" s="165">
        <f t="shared" si="288"/>
        <v>0</v>
      </c>
      <c r="BM236" s="165">
        <f t="shared" si="289"/>
        <v>0</v>
      </c>
      <c r="BN236" s="165">
        <f t="shared" si="289"/>
        <v>0</v>
      </c>
      <c r="BO236" s="165">
        <f t="shared" si="289"/>
        <v>0</v>
      </c>
      <c r="BP236" s="165">
        <f t="shared" si="289"/>
        <v>0</v>
      </c>
      <c r="BQ236" s="165">
        <f t="shared" si="289"/>
        <v>0</v>
      </c>
      <c r="BR236" s="165">
        <f t="shared" si="289"/>
        <v>0</v>
      </c>
      <c r="BS236" s="165">
        <f t="shared" si="289"/>
        <v>0</v>
      </c>
      <c r="BT236" s="165">
        <f t="shared" si="289"/>
        <v>0</v>
      </c>
      <c r="BU236" s="165">
        <f t="shared" si="289"/>
        <v>0</v>
      </c>
      <c r="BV236" s="165">
        <f t="shared" si="289"/>
        <v>0</v>
      </c>
      <c r="BW236" s="165">
        <f t="shared" si="290"/>
        <v>0</v>
      </c>
      <c r="BX236" s="165">
        <f t="shared" si="290"/>
        <v>0</v>
      </c>
      <c r="BY236" s="165">
        <f t="shared" si="290"/>
        <v>0.75</v>
      </c>
      <c r="BZ236" s="165">
        <f t="shared" si="290"/>
        <v>0</v>
      </c>
      <c r="CA236" s="165">
        <f t="shared" si="290"/>
        <v>0</v>
      </c>
      <c r="CB236" s="165">
        <f t="shared" si="290"/>
        <v>0</v>
      </c>
      <c r="CC236" s="165">
        <f t="shared" si="290"/>
        <v>0</v>
      </c>
      <c r="CD236" s="165">
        <f t="shared" si="290"/>
        <v>0</v>
      </c>
      <c r="CE236" s="165">
        <f t="shared" si="290"/>
        <v>0</v>
      </c>
      <c r="CF236" s="165">
        <f t="shared" si="290"/>
        <v>0</v>
      </c>
      <c r="CG236" s="165">
        <f t="shared" si="291"/>
        <v>0</v>
      </c>
      <c r="CH236" s="165">
        <f t="shared" si="291"/>
        <v>0</v>
      </c>
      <c r="CI236" s="165">
        <f t="shared" si="291"/>
        <v>0</v>
      </c>
      <c r="CJ236" s="165">
        <f t="shared" si="291"/>
        <v>0</v>
      </c>
      <c r="CK236" s="165">
        <f t="shared" si="291"/>
        <v>0</v>
      </c>
      <c r="CL236" s="165">
        <f t="shared" si="291"/>
        <v>0</v>
      </c>
      <c r="CM236" s="165">
        <f t="shared" si="291"/>
        <v>0</v>
      </c>
      <c r="CN236" s="165">
        <f t="shared" si="291"/>
        <v>0</v>
      </c>
      <c r="CO236" s="165">
        <f t="shared" si="291"/>
        <v>0</v>
      </c>
      <c r="CP236" s="165">
        <f t="shared" si="291"/>
        <v>0</v>
      </c>
      <c r="CQ236" s="165">
        <f t="shared" si="292"/>
        <v>0</v>
      </c>
      <c r="CR236" s="165">
        <f t="shared" si="292"/>
        <v>0</v>
      </c>
      <c r="CS236" s="165">
        <f t="shared" si="292"/>
        <v>0</v>
      </c>
      <c r="CT236" s="165">
        <f t="shared" si="292"/>
        <v>0</v>
      </c>
      <c r="CU236" s="165">
        <f t="shared" si="292"/>
        <v>0</v>
      </c>
      <c r="CV236" s="165">
        <f t="shared" si="292"/>
        <v>0</v>
      </c>
      <c r="CW236" s="165">
        <f t="shared" si="292"/>
        <v>0</v>
      </c>
      <c r="CX236" s="165">
        <f t="shared" si="292"/>
        <v>0</v>
      </c>
      <c r="CY236" s="165">
        <f t="shared" si="292"/>
        <v>0</v>
      </c>
      <c r="CZ236" s="165">
        <f t="shared" si="292"/>
        <v>0</v>
      </c>
      <c r="DA236" s="165">
        <f t="shared" si="293"/>
        <v>0</v>
      </c>
      <c r="DB236" s="165">
        <f t="shared" si="293"/>
        <v>0</v>
      </c>
      <c r="DC236" s="165">
        <f t="shared" si="293"/>
        <v>0</v>
      </c>
      <c r="DD236" s="165">
        <f t="shared" si="293"/>
        <v>0</v>
      </c>
      <c r="DE236" s="165">
        <f t="shared" si="293"/>
        <v>0</v>
      </c>
      <c r="DF236" s="165">
        <f t="shared" si="293"/>
        <v>0</v>
      </c>
      <c r="DG236" s="165">
        <f t="shared" si="293"/>
        <v>0</v>
      </c>
      <c r="DH236" s="165">
        <f t="shared" si="293"/>
        <v>0</v>
      </c>
      <c r="DI236" s="165">
        <f t="shared" si="293"/>
        <v>0.75</v>
      </c>
      <c r="DJ236" s="165">
        <f t="shared" si="293"/>
        <v>0</v>
      </c>
      <c r="DK236" s="165">
        <f t="shared" si="294"/>
        <v>0</v>
      </c>
      <c r="DL236" s="165">
        <f t="shared" si="294"/>
        <v>0</v>
      </c>
      <c r="DM236" s="165">
        <f t="shared" si="294"/>
        <v>0</v>
      </c>
      <c r="DN236" s="165">
        <f t="shared" si="294"/>
        <v>0</v>
      </c>
      <c r="DO236" s="165">
        <f t="shared" si="294"/>
        <v>0</v>
      </c>
      <c r="DP236" s="165">
        <f t="shared" si="294"/>
        <v>0</v>
      </c>
      <c r="DQ236" s="165">
        <f t="shared" si="294"/>
        <v>0</v>
      </c>
      <c r="DR236" s="165">
        <f t="shared" si="294"/>
        <v>0</v>
      </c>
      <c r="DS236" s="165">
        <f t="shared" si="294"/>
        <v>0</v>
      </c>
      <c r="DT236" s="165">
        <f t="shared" si="294"/>
        <v>0</v>
      </c>
      <c r="DU236" s="165">
        <f t="shared" si="295"/>
        <v>0</v>
      </c>
      <c r="DV236" s="165">
        <f t="shared" si="295"/>
        <v>0</v>
      </c>
      <c r="DW236" s="165">
        <f t="shared" si="295"/>
        <v>0</v>
      </c>
      <c r="DX236" s="165">
        <f t="shared" si="295"/>
        <v>0</v>
      </c>
      <c r="DY236" s="165">
        <f t="shared" si="295"/>
        <v>0</v>
      </c>
      <c r="DZ236" s="165">
        <f t="shared" si="295"/>
        <v>0</v>
      </c>
      <c r="EA236" s="165">
        <f t="shared" si="295"/>
        <v>0</v>
      </c>
      <c r="EB236" s="165">
        <f t="shared" si="295"/>
        <v>0</v>
      </c>
      <c r="EC236" s="165">
        <f t="shared" si="295"/>
        <v>0</v>
      </c>
      <c r="ED236" s="165">
        <f t="shared" si="295"/>
        <v>0</v>
      </c>
      <c r="EE236" s="165">
        <f t="shared" si="296"/>
        <v>0</v>
      </c>
      <c r="EF236" s="165">
        <f t="shared" si="296"/>
        <v>0</v>
      </c>
      <c r="EG236" s="165">
        <f t="shared" si="296"/>
        <v>0</v>
      </c>
      <c r="EH236" s="165">
        <f t="shared" si="296"/>
        <v>0</v>
      </c>
      <c r="EI236" s="165">
        <f t="shared" si="296"/>
        <v>0</v>
      </c>
      <c r="EJ236" s="165">
        <f t="shared" si="296"/>
        <v>0</v>
      </c>
      <c r="EK236" s="165">
        <f t="shared" si="296"/>
        <v>0</v>
      </c>
      <c r="EL236" s="165">
        <f t="shared" si="296"/>
        <v>0</v>
      </c>
      <c r="EM236" s="165">
        <f t="shared" si="296"/>
        <v>0</v>
      </c>
      <c r="EN236" s="165">
        <f t="shared" si="296"/>
        <v>0</v>
      </c>
      <c r="EO236" s="165">
        <f t="shared" si="296"/>
        <v>0</v>
      </c>
      <c r="EP236" s="165">
        <f t="shared" si="296"/>
        <v>0</v>
      </c>
      <c r="EQ236" s="165">
        <f t="shared" si="296"/>
        <v>0</v>
      </c>
      <c r="ER236" s="165">
        <f t="shared" si="296"/>
        <v>0</v>
      </c>
      <c r="ES236" s="165">
        <f t="shared" si="296"/>
        <v>0.75</v>
      </c>
      <c r="ET236" s="147"/>
      <c r="EU236" s="147"/>
      <c r="EV236" s="147"/>
      <c r="EW236" s="147"/>
      <c r="EX236" s="147"/>
      <c r="EY236" s="147"/>
      <c r="EZ236" s="147"/>
      <c r="FA236" s="147"/>
      <c r="FB236" s="147"/>
      <c r="FC236" s="147"/>
      <c r="FD236" s="147"/>
      <c r="FE236" s="147"/>
      <c r="FF236" s="147"/>
      <c r="FG236" s="147"/>
      <c r="FH236" s="147"/>
      <c r="FI236" s="147"/>
      <c r="FJ236" s="147"/>
      <c r="FK236" s="147"/>
      <c r="FL236" s="147"/>
      <c r="FM236" s="147"/>
      <c r="FN236" s="147"/>
      <c r="FO236" s="147"/>
      <c r="FP236" s="147"/>
      <c r="FQ236" s="147"/>
      <c r="FR236" s="147"/>
      <c r="FS236" s="147"/>
      <c r="FT236" s="147"/>
      <c r="FU236" s="147"/>
      <c r="FV236" s="147"/>
      <c r="FW236" s="147"/>
      <c r="FX236" s="147"/>
      <c r="FY236" s="147"/>
      <c r="FZ236" s="147"/>
      <c r="GA236" s="147"/>
      <c r="GB236" s="147"/>
      <c r="GC236" s="147"/>
      <c r="GD236" s="147"/>
      <c r="GE236" s="147"/>
      <c r="GF236" s="147"/>
      <c r="GG236" s="147"/>
    </row>
    <row r="237" spans="2:189">
      <c r="B237" s="148">
        <v>10</v>
      </c>
      <c r="C237" s="148" t="str">
        <f t="shared" si="282"/>
        <v>Small Tenant</v>
      </c>
      <c r="D237" s="159">
        <f t="shared" si="297"/>
        <v>2</v>
      </c>
      <c r="E237" s="165">
        <f t="shared" si="283"/>
        <v>0</v>
      </c>
      <c r="F237" s="165">
        <f t="shared" si="283"/>
        <v>0</v>
      </c>
      <c r="G237" s="165">
        <f t="shared" si="283"/>
        <v>0</v>
      </c>
      <c r="H237" s="165">
        <f t="shared" si="283"/>
        <v>0</v>
      </c>
      <c r="I237" s="165">
        <f t="shared" si="283"/>
        <v>0</v>
      </c>
      <c r="J237" s="165">
        <f t="shared" si="283"/>
        <v>0</v>
      </c>
      <c r="K237" s="165">
        <f t="shared" si="283"/>
        <v>0</v>
      </c>
      <c r="L237" s="165">
        <f t="shared" si="283"/>
        <v>0</v>
      </c>
      <c r="M237" s="165">
        <f t="shared" si="283"/>
        <v>0</v>
      </c>
      <c r="N237" s="165">
        <f t="shared" si="283"/>
        <v>0</v>
      </c>
      <c r="O237" s="165">
        <f t="shared" si="284"/>
        <v>0</v>
      </c>
      <c r="P237" s="165">
        <f t="shared" si="284"/>
        <v>0</v>
      </c>
      <c r="Q237" s="165">
        <f t="shared" si="284"/>
        <v>0</v>
      </c>
      <c r="R237" s="165">
        <f t="shared" si="284"/>
        <v>0</v>
      </c>
      <c r="S237" s="165">
        <f t="shared" si="284"/>
        <v>0</v>
      </c>
      <c r="T237" s="165">
        <f t="shared" si="284"/>
        <v>0</v>
      </c>
      <c r="U237" s="165">
        <f t="shared" si="284"/>
        <v>0</v>
      </c>
      <c r="V237" s="165">
        <f t="shared" si="284"/>
        <v>0</v>
      </c>
      <c r="W237" s="165">
        <f t="shared" si="284"/>
        <v>0</v>
      </c>
      <c r="X237" s="165">
        <f t="shared" si="284"/>
        <v>0</v>
      </c>
      <c r="Y237" s="165">
        <f t="shared" si="285"/>
        <v>0</v>
      </c>
      <c r="Z237" s="165">
        <f t="shared" si="285"/>
        <v>0</v>
      </c>
      <c r="AA237" s="165">
        <f t="shared" si="285"/>
        <v>0</v>
      </c>
      <c r="AB237" s="165">
        <f t="shared" si="285"/>
        <v>0</v>
      </c>
      <c r="AC237" s="165">
        <f t="shared" si="285"/>
        <v>0.7</v>
      </c>
      <c r="AD237" s="165">
        <f t="shared" si="285"/>
        <v>0</v>
      </c>
      <c r="AE237" s="165">
        <f t="shared" si="285"/>
        <v>0</v>
      </c>
      <c r="AF237" s="165">
        <f t="shared" si="285"/>
        <v>0</v>
      </c>
      <c r="AG237" s="165">
        <f t="shared" si="285"/>
        <v>0</v>
      </c>
      <c r="AH237" s="165">
        <f t="shared" si="285"/>
        <v>0</v>
      </c>
      <c r="AI237" s="165">
        <f t="shared" si="286"/>
        <v>0</v>
      </c>
      <c r="AJ237" s="165">
        <f t="shared" si="286"/>
        <v>0</v>
      </c>
      <c r="AK237" s="165">
        <f t="shared" si="286"/>
        <v>0</v>
      </c>
      <c r="AL237" s="165">
        <f t="shared" si="286"/>
        <v>0</v>
      </c>
      <c r="AM237" s="165">
        <f t="shared" si="286"/>
        <v>0</v>
      </c>
      <c r="AN237" s="165">
        <f t="shared" si="286"/>
        <v>0</v>
      </c>
      <c r="AO237" s="165">
        <f t="shared" si="286"/>
        <v>0</v>
      </c>
      <c r="AP237" s="165">
        <f t="shared" si="286"/>
        <v>0</v>
      </c>
      <c r="AQ237" s="165">
        <f t="shared" si="286"/>
        <v>0</v>
      </c>
      <c r="AR237" s="165">
        <f t="shared" si="286"/>
        <v>0</v>
      </c>
      <c r="AS237" s="165">
        <f t="shared" si="287"/>
        <v>0</v>
      </c>
      <c r="AT237" s="165">
        <f t="shared" si="287"/>
        <v>0</v>
      </c>
      <c r="AU237" s="165">
        <f t="shared" si="287"/>
        <v>0</v>
      </c>
      <c r="AV237" s="165">
        <f t="shared" si="287"/>
        <v>0</v>
      </c>
      <c r="AW237" s="165">
        <f t="shared" si="287"/>
        <v>0</v>
      </c>
      <c r="AX237" s="165">
        <f t="shared" si="287"/>
        <v>0</v>
      </c>
      <c r="AY237" s="165">
        <f t="shared" si="287"/>
        <v>0</v>
      </c>
      <c r="AZ237" s="165">
        <f t="shared" si="287"/>
        <v>0</v>
      </c>
      <c r="BA237" s="165">
        <f t="shared" si="287"/>
        <v>0.7</v>
      </c>
      <c r="BB237" s="165">
        <f t="shared" si="287"/>
        <v>0</v>
      </c>
      <c r="BC237" s="165">
        <f t="shared" si="288"/>
        <v>0</v>
      </c>
      <c r="BD237" s="165">
        <f t="shared" si="288"/>
        <v>0</v>
      </c>
      <c r="BE237" s="165">
        <f t="shared" si="288"/>
        <v>0</v>
      </c>
      <c r="BF237" s="165">
        <f t="shared" si="288"/>
        <v>0</v>
      </c>
      <c r="BG237" s="165">
        <f t="shared" si="288"/>
        <v>0</v>
      </c>
      <c r="BH237" s="165">
        <f t="shared" si="288"/>
        <v>0</v>
      </c>
      <c r="BI237" s="165">
        <f t="shared" si="288"/>
        <v>0</v>
      </c>
      <c r="BJ237" s="165">
        <f t="shared" si="288"/>
        <v>0</v>
      </c>
      <c r="BK237" s="165">
        <f t="shared" si="288"/>
        <v>0</v>
      </c>
      <c r="BL237" s="165">
        <f t="shared" si="288"/>
        <v>0</v>
      </c>
      <c r="BM237" s="165">
        <f t="shared" si="289"/>
        <v>0</v>
      </c>
      <c r="BN237" s="165">
        <f t="shared" si="289"/>
        <v>0</v>
      </c>
      <c r="BO237" s="165">
        <f t="shared" si="289"/>
        <v>0</v>
      </c>
      <c r="BP237" s="165">
        <f t="shared" si="289"/>
        <v>0</v>
      </c>
      <c r="BQ237" s="165">
        <f t="shared" si="289"/>
        <v>0</v>
      </c>
      <c r="BR237" s="165">
        <f t="shared" si="289"/>
        <v>0</v>
      </c>
      <c r="BS237" s="165">
        <f t="shared" si="289"/>
        <v>0</v>
      </c>
      <c r="BT237" s="165">
        <f t="shared" si="289"/>
        <v>0</v>
      </c>
      <c r="BU237" s="165">
        <f t="shared" si="289"/>
        <v>0</v>
      </c>
      <c r="BV237" s="165">
        <f t="shared" si="289"/>
        <v>0</v>
      </c>
      <c r="BW237" s="165">
        <f t="shared" si="290"/>
        <v>0</v>
      </c>
      <c r="BX237" s="165">
        <f t="shared" si="290"/>
        <v>0</v>
      </c>
      <c r="BY237" s="165">
        <f t="shared" si="290"/>
        <v>0.7</v>
      </c>
      <c r="BZ237" s="165">
        <f t="shared" si="290"/>
        <v>0</v>
      </c>
      <c r="CA237" s="165">
        <f t="shared" si="290"/>
        <v>0</v>
      </c>
      <c r="CB237" s="165">
        <f t="shared" si="290"/>
        <v>0</v>
      </c>
      <c r="CC237" s="165">
        <f t="shared" si="290"/>
        <v>0</v>
      </c>
      <c r="CD237" s="165">
        <f t="shared" si="290"/>
        <v>0</v>
      </c>
      <c r="CE237" s="165">
        <f t="shared" si="290"/>
        <v>0</v>
      </c>
      <c r="CF237" s="165">
        <f t="shared" si="290"/>
        <v>0</v>
      </c>
      <c r="CG237" s="165">
        <f t="shared" si="291"/>
        <v>0</v>
      </c>
      <c r="CH237" s="165">
        <f t="shared" si="291"/>
        <v>0</v>
      </c>
      <c r="CI237" s="165">
        <f t="shared" si="291"/>
        <v>0</v>
      </c>
      <c r="CJ237" s="165">
        <f t="shared" si="291"/>
        <v>0</v>
      </c>
      <c r="CK237" s="165">
        <f t="shared" si="291"/>
        <v>0</v>
      </c>
      <c r="CL237" s="165">
        <f t="shared" si="291"/>
        <v>0</v>
      </c>
      <c r="CM237" s="165">
        <f t="shared" si="291"/>
        <v>0</v>
      </c>
      <c r="CN237" s="165">
        <f t="shared" si="291"/>
        <v>0</v>
      </c>
      <c r="CO237" s="165">
        <f t="shared" si="291"/>
        <v>0</v>
      </c>
      <c r="CP237" s="165">
        <f t="shared" si="291"/>
        <v>0</v>
      </c>
      <c r="CQ237" s="165">
        <f t="shared" si="292"/>
        <v>0</v>
      </c>
      <c r="CR237" s="165">
        <f t="shared" si="292"/>
        <v>0</v>
      </c>
      <c r="CS237" s="165">
        <f t="shared" si="292"/>
        <v>0</v>
      </c>
      <c r="CT237" s="165">
        <f t="shared" si="292"/>
        <v>0</v>
      </c>
      <c r="CU237" s="165">
        <f t="shared" si="292"/>
        <v>0</v>
      </c>
      <c r="CV237" s="165">
        <f t="shared" si="292"/>
        <v>0</v>
      </c>
      <c r="CW237" s="165">
        <f t="shared" si="292"/>
        <v>0.7</v>
      </c>
      <c r="CX237" s="165">
        <f t="shared" si="292"/>
        <v>0</v>
      </c>
      <c r="CY237" s="165">
        <f t="shared" si="292"/>
        <v>0</v>
      </c>
      <c r="CZ237" s="165">
        <f t="shared" si="292"/>
        <v>0</v>
      </c>
      <c r="DA237" s="165">
        <f t="shared" si="293"/>
        <v>0</v>
      </c>
      <c r="DB237" s="165">
        <f t="shared" si="293"/>
        <v>0</v>
      </c>
      <c r="DC237" s="165">
        <f t="shared" si="293"/>
        <v>0</v>
      </c>
      <c r="DD237" s="165">
        <f t="shared" si="293"/>
        <v>0</v>
      </c>
      <c r="DE237" s="165">
        <f t="shared" si="293"/>
        <v>0</v>
      </c>
      <c r="DF237" s="165">
        <f t="shared" si="293"/>
        <v>0</v>
      </c>
      <c r="DG237" s="165">
        <f t="shared" si="293"/>
        <v>0</v>
      </c>
      <c r="DH237" s="165">
        <f t="shared" si="293"/>
        <v>0</v>
      </c>
      <c r="DI237" s="165">
        <f t="shared" si="293"/>
        <v>0</v>
      </c>
      <c r="DJ237" s="165">
        <f t="shared" si="293"/>
        <v>0</v>
      </c>
      <c r="DK237" s="165">
        <f t="shared" si="294"/>
        <v>0</v>
      </c>
      <c r="DL237" s="165">
        <f t="shared" si="294"/>
        <v>0</v>
      </c>
      <c r="DM237" s="165">
        <f t="shared" si="294"/>
        <v>0</v>
      </c>
      <c r="DN237" s="165">
        <f t="shared" si="294"/>
        <v>0</v>
      </c>
      <c r="DO237" s="165">
        <f t="shared" si="294"/>
        <v>0</v>
      </c>
      <c r="DP237" s="165">
        <f t="shared" si="294"/>
        <v>0</v>
      </c>
      <c r="DQ237" s="165">
        <f t="shared" si="294"/>
        <v>0</v>
      </c>
      <c r="DR237" s="165">
        <f t="shared" si="294"/>
        <v>0</v>
      </c>
      <c r="DS237" s="165">
        <f t="shared" si="294"/>
        <v>0</v>
      </c>
      <c r="DT237" s="165">
        <f t="shared" si="294"/>
        <v>0</v>
      </c>
      <c r="DU237" s="165">
        <f t="shared" si="295"/>
        <v>0.7</v>
      </c>
      <c r="DV237" s="165">
        <f t="shared" si="295"/>
        <v>0</v>
      </c>
      <c r="DW237" s="165">
        <f t="shared" si="295"/>
        <v>0</v>
      </c>
      <c r="DX237" s="165">
        <f t="shared" si="295"/>
        <v>0</v>
      </c>
      <c r="DY237" s="165">
        <f t="shared" si="295"/>
        <v>0</v>
      </c>
      <c r="DZ237" s="165">
        <f t="shared" si="295"/>
        <v>0</v>
      </c>
      <c r="EA237" s="165">
        <f t="shared" si="295"/>
        <v>0</v>
      </c>
      <c r="EB237" s="165">
        <f t="shared" si="295"/>
        <v>0</v>
      </c>
      <c r="EC237" s="165">
        <f t="shared" si="295"/>
        <v>0</v>
      </c>
      <c r="ED237" s="165">
        <f t="shared" si="295"/>
        <v>0</v>
      </c>
      <c r="EE237" s="165">
        <f t="shared" si="296"/>
        <v>0</v>
      </c>
      <c r="EF237" s="165">
        <f t="shared" si="296"/>
        <v>0</v>
      </c>
      <c r="EG237" s="165">
        <f t="shared" si="296"/>
        <v>0</v>
      </c>
      <c r="EH237" s="165">
        <f t="shared" si="296"/>
        <v>0</v>
      </c>
      <c r="EI237" s="165">
        <f t="shared" si="296"/>
        <v>0</v>
      </c>
      <c r="EJ237" s="165">
        <f t="shared" si="296"/>
        <v>0</v>
      </c>
      <c r="EK237" s="165">
        <f t="shared" si="296"/>
        <v>0</v>
      </c>
      <c r="EL237" s="165">
        <f t="shared" si="296"/>
        <v>0</v>
      </c>
      <c r="EM237" s="165">
        <f t="shared" si="296"/>
        <v>0</v>
      </c>
      <c r="EN237" s="165">
        <f t="shared" si="296"/>
        <v>0</v>
      </c>
      <c r="EO237" s="165">
        <f t="shared" si="296"/>
        <v>0</v>
      </c>
      <c r="EP237" s="165">
        <f t="shared" si="296"/>
        <v>0</v>
      </c>
      <c r="EQ237" s="165">
        <f t="shared" si="296"/>
        <v>0</v>
      </c>
      <c r="ER237" s="165">
        <f t="shared" si="296"/>
        <v>0</v>
      </c>
      <c r="ES237" s="165">
        <f t="shared" si="296"/>
        <v>0.7</v>
      </c>
      <c r="ET237" s="147"/>
      <c r="EU237" s="147"/>
      <c r="EV237" s="147"/>
      <c r="EW237" s="147"/>
      <c r="EX237" s="147"/>
      <c r="EY237" s="147"/>
      <c r="EZ237" s="147"/>
      <c r="FA237" s="147"/>
      <c r="FB237" s="147"/>
      <c r="FC237" s="147"/>
      <c r="FD237" s="147"/>
      <c r="FE237" s="147"/>
      <c r="FF237" s="147"/>
      <c r="FG237" s="147"/>
      <c r="FH237" s="147"/>
      <c r="FI237" s="147"/>
      <c r="FJ237" s="147"/>
      <c r="FK237" s="147"/>
      <c r="FL237" s="147"/>
      <c r="FM237" s="147"/>
      <c r="FN237" s="147"/>
      <c r="FO237" s="147"/>
      <c r="FP237" s="147"/>
      <c r="FQ237" s="147"/>
      <c r="FR237" s="147"/>
      <c r="FS237" s="147"/>
      <c r="FT237" s="147"/>
      <c r="FU237" s="147"/>
      <c r="FV237" s="147"/>
      <c r="FW237" s="147"/>
      <c r="FX237" s="147"/>
      <c r="FY237" s="147"/>
      <c r="FZ237" s="147"/>
      <c r="GA237" s="147"/>
      <c r="GB237" s="147"/>
      <c r="GC237" s="147"/>
      <c r="GD237" s="147"/>
      <c r="GE237" s="147"/>
      <c r="GF237" s="147"/>
      <c r="GG237" s="147"/>
    </row>
    <row r="238" spans="2:189">
      <c r="B238" s="148">
        <v>11</v>
      </c>
      <c r="C238" s="148" t="str">
        <f t="shared" si="282"/>
        <v>Other</v>
      </c>
      <c r="D238" s="159">
        <f t="shared" si="297"/>
        <v>1</v>
      </c>
      <c r="E238" s="165">
        <f t="shared" si="283"/>
        <v>0</v>
      </c>
      <c r="F238" s="165">
        <f t="shared" si="283"/>
        <v>0</v>
      </c>
      <c r="G238" s="165">
        <f t="shared" si="283"/>
        <v>0</v>
      </c>
      <c r="H238" s="165">
        <f t="shared" si="283"/>
        <v>0</v>
      </c>
      <c r="I238" s="165">
        <f t="shared" si="283"/>
        <v>0</v>
      </c>
      <c r="J238" s="165">
        <f t="shared" si="283"/>
        <v>0</v>
      </c>
      <c r="K238" s="165">
        <f t="shared" si="283"/>
        <v>0</v>
      </c>
      <c r="L238" s="165">
        <f t="shared" si="283"/>
        <v>0</v>
      </c>
      <c r="M238" s="165">
        <f t="shared" si="283"/>
        <v>0</v>
      </c>
      <c r="N238" s="165">
        <f t="shared" si="283"/>
        <v>0</v>
      </c>
      <c r="O238" s="165">
        <f t="shared" si="284"/>
        <v>0</v>
      </c>
      <c r="P238" s="165">
        <f t="shared" si="284"/>
        <v>0</v>
      </c>
      <c r="Q238" s="165">
        <f t="shared" si="284"/>
        <v>0.7</v>
      </c>
      <c r="R238" s="165">
        <f t="shared" si="284"/>
        <v>0</v>
      </c>
      <c r="S238" s="165">
        <f t="shared" si="284"/>
        <v>0</v>
      </c>
      <c r="T238" s="165">
        <f t="shared" si="284"/>
        <v>0</v>
      </c>
      <c r="U238" s="165">
        <f t="shared" si="284"/>
        <v>0</v>
      </c>
      <c r="V238" s="165">
        <f t="shared" si="284"/>
        <v>0</v>
      </c>
      <c r="W238" s="165">
        <f t="shared" si="284"/>
        <v>0</v>
      </c>
      <c r="X238" s="165">
        <f t="shared" si="284"/>
        <v>0</v>
      </c>
      <c r="Y238" s="165">
        <f t="shared" si="285"/>
        <v>0</v>
      </c>
      <c r="Z238" s="165">
        <f t="shared" si="285"/>
        <v>0</v>
      </c>
      <c r="AA238" s="165">
        <f t="shared" si="285"/>
        <v>0</v>
      </c>
      <c r="AB238" s="165">
        <f t="shared" si="285"/>
        <v>0</v>
      </c>
      <c r="AC238" s="165">
        <f t="shared" si="285"/>
        <v>0.7</v>
      </c>
      <c r="AD238" s="165">
        <f t="shared" si="285"/>
        <v>0</v>
      </c>
      <c r="AE238" s="165">
        <f t="shared" si="285"/>
        <v>0</v>
      </c>
      <c r="AF238" s="165">
        <f t="shared" si="285"/>
        <v>0</v>
      </c>
      <c r="AG238" s="165">
        <f t="shared" si="285"/>
        <v>0</v>
      </c>
      <c r="AH238" s="165">
        <f t="shared" si="285"/>
        <v>0</v>
      </c>
      <c r="AI238" s="165">
        <f t="shared" si="286"/>
        <v>0</v>
      </c>
      <c r="AJ238" s="165">
        <f t="shared" si="286"/>
        <v>0</v>
      </c>
      <c r="AK238" s="165">
        <f t="shared" si="286"/>
        <v>0</v>
      </c>
      <c r="AL238" s="165">
        <f t="shared" si="286"/>
        <v>0</v>
      </c>
      <c r="AM238" s="165">
        <f t="shared" si="286"/>
        <v>0</v>
      </c>
      <c r="AN238" s="165">
        <f t="shared" si="286"/>
        <v>0</v>
      </c>
      <c r="AO238" s="165">
        <f t="shared" si="286"/>
        <v>0.7</v>
      </c>
      <c r="AP238" s="165">
        <f t="shared" si="286"/>
        <v>0</v>
      </c>
      <c r="AQ238" s="165">
        <f t="shared" si="286"/>
        <v>0</v>
      </c>
      <c r="AR238" s="165">
        <f t="shared" si="286"/>
        <v>0</v>
      </c>
      <c r="AS238" s="165">
        <f t="shared" si="287"/>
        <v>0</v>
      </c>
      <c r="AT238" s="165">
        <f t="shared" si="287"/>
        <v>0</v>
      </c>
      <c r="AU238" s="165">
        <f t="shared" si="287"/>
        <v>0</v>
      </c>
      <c r="AV238" s="165">
        <f t="shared" si="287"/>
        <v>0</v>
      </c>
      <c r="AW238" s="165">
        <f t="shared" si="287"/>
        <v>0</v>
      </c>
      <c r="AX238" s="165">
        <f t="shared" si="287"/>
        <v>0</v>
      </c>
      <c r="AY238" s="165">
        <f t="shared" si="287"/>
        <v>0</v>
      </c>
      <c r="AZ238" s="165">
        <f t="shared" si="287"/>
        <v>0</v>
      </c>
      <c r="BA238" s="165">
        <f t="shared" si="287"/>
        <v>0.7</v>
      </c>
      <c r="BB238" s="165">
        <f t="shared" si="287"/>
        <v>0</v>
      </c>
      <c r="BC238" s="165">
        <f t="shared" si="288"/>
        <v>0</v>
      </c>
      <c r="BD238" s="165">
        <f t="shared" si="288"/>
        <v>0</v>
      </c>
      <c r="BE238" s="165">
        <f t="shared" si="288"/>
        <v>0</v>
      </c>
      <c r="BF238" s="165">
        <f t="shared" si="288"/>
        <v>0</v>
      </c>
      <c r="BG238" s="165">
        <f t="shared" si="288"/>
        <v>0</v>
      </c>
      <c r="BH238" s="165">
        <f t="shared" si="288"/>
        <v>0</v>
      </c>
      <c r="BI238" s="165">
        <f t="shared" si="288"/>
        <v>0</v>
      </c>
      <c r="BJ238" s="165">
        <f t="shared" si="288"/>
        <v>0</v>
      </c>
      <c r="BK238" s="165">
        <f t="shared" si="288"/>
        <v>0</v>
      </c>
      <c r="BL238" s="165">
        <f t="shared" si="288"/>
        <v>0</v>
      </c>
      <c r="BM238" s="165">
        <f t="shared" si="289"/>
        <v>0.7</v>
      </c>
      <c r="BN238" s="165">
        <f t="shared" si="289"/>
        <v>0</v>
      </c>
      <c r="BO238" s="165">
        <f t="shared" si="289"/>
        <v>0</v>
      </c>
      <c r="BP238" s="165">
        <f t="shared" si="289"/>
        <v>0</v>
      </c>
      <c r="BQ238" s="165">
        <f t="shared" si="289"/>
        <v>0</v>
      </c>
      <c r="BR238" s="165">
        <f t="shared" si="289"/>
        <v>0</v>
      </c>
      <c r="BS238" s="165">
        <f t="shared" si="289"/>
        <v>0</v>
      </c>
      <c r="BT238" s="165">
        <f t="shared" si="289"/>
        <v>0</v>
      </c>
      <c r="BU238" s="165">
        <f t="shared" si="289"/>
        <v>0</v>
      </c>
      <c r="BV238" s="165">
        <f t="shared" si="289"/>
        <v>0</v>
      </c>
      <c r="BW238" s="165">
        <f t="shared" si="290"/>
        <v>0</v>
      </c>
      <c r="BX238" s="165">
        <f t="shared" si="290"/>
        <v>0</v>
      </c>
      <c r="BY238" s="165">
        <f t="shared" si="290"/>
        <v>0.7</v>
      </c>
      <c r="BZ238" s="165">
        <f t="shared" si="290"/>
        <v>0</v>
      </c>
      <c r="CA238" s="165">
        <f t="shared" si="290"/>
        <v>0</v>
      </c>
      <c r="CB238" s="165">
        <f t="shared" si="290"/>
        <v>0</v>
      </c>
      <c r="CC238" s="165">
        <f t="shared" si="290"/>
        <v>0</v>
      </c>
      <c r="CD238" s="165">
        <f t="shared" si="290"/>
        <v>0</v>
      </c>
      <c r="CE238" s="165">
        <f t="shared" si="290"/>
        <v>0</v>
      </c>
      <c r="CF238" s="165">
        <f t="shared" si="290"/>
        <v>0</v>
      </c>
      <c r="CG238" s="165">
        <f t="shared" si="291"/>
        <v>0</v>
      </c>
      <c r="CH238" s="165">
        <f t="shared" si="291"/>
        <v>0</v>
      </c>
      <c r="CI238" s="165">
        <f t="shared" si="291"/>
        <v>0</v>
      </c>
      <c r="CJ238" s="165">
        <f t="shared" si="291"/>
        <v>0</v>
      </c>
      <c r="CK238" s="165">
        <f t="shared" si="291"/>
        <v>0.7</v>
      </c>
      <c r="CL238" s="165">
        <f t="shared" si="291"/>
        <v>0</v>
      </c>
      <c r="CM238" s="165">
        <f t="shared" si="291"/>
        <v>0</v>
      </c>
      <c r="CN238" s="165">
        <f t="shared" si="291"/>
        <v>0</v>
      </c>
      <c r="CO238" s="165">
        <f t="shared" si="291"/>
        <v>0</v>
      </c>
      <c r="CP238" s="165">
        <f t="shared" si="291"/>
        <v>0</v>
      </c>
      <c r="CQ238" s="165">
        <f t="shared" si="292"/>
        <v>0</v>
      </c>
      <c r="CR238" s="165">
        <f t="shared" si="292"/>
        <v>0</v>
      </c>
      <c r="CS238" s="165">
        <f t="shared" si="292"/>
        <v>0</v>
      </c>
      <c r="CT238" s="165">
        <f t="shared" si="292"/>
        <v>0</v>
      </c>
      <c r="CU238" s="165">
        <f t="shared" si="292"/>
        <v>0</v>
      </c>
      <c r="CV238" s="165">
        <f t="shared" si="292"/>
        <v>0</v>
      </c>
      <c r="CW238" s="165">
        <f t="shared" si="292"/>
        <v>0.7</v>
      </c>
      <c r="CX238" s="165">
        <f t="shared" si="292"/>
        <v>0</v>
      </c>
      <c r="CY238" s="165">
        <f t="shared" si="292"/>
        <v>0</v>
      </c>
      <c r="CZ238" s="165">
        <f t="shared" si="292"/>
        <v>0</v>
      </c>
      <c r="DA238" s="165">
        <f t="shared" si="293"/>
        <v>0</v>
      </c>
      <c r="DB238" s="165">
        <f t="shared" si="293"/>
        <v>0</v>
      </c>
      <c r="DC238" s="165">
        <f t="shared" si="293"/>
        <v>0</v>
      </c>
      <c r="DD238" s="165">
        <f t="shared" si="293"/>
        <v>0</v>
      </c>
      <c r="DE238" s="165">
        <f t="shared" si="293"/>
        <v>0</v>
      </c>
      <c r="DF238" s="165">
        <f t="shared" si="293"/>
        <v>0</v>
      </c>
      <c r="DG238" s="165">
        <f t="shared" si="293"/>
        <v>0</v>
      </c>
      <c r="DH238" s="165">
        <f t="shared" si="293"/>
        <v>0</v>
      </c>
      <c r="DI238" s="165">
        <f t="shared" si="293"/>
        <v>0.7</v>
      </c>
      <c r="DJ238" s="165">
        <f t="shared" si="293"/>
        <v>0</v>
      </c>
      <c r="DK238" s="165">
        <f t="shared" si="294"/>
        <v>0</v>
      </c>
      <c r="DL238" s="165">
        <f t="shared" si="294"/>
        <v>0</v>
      </c>
      <c r="DM238" s="165">
        <f t="shared" si="294"/>
        <v>0</v>
      </c>
      <c r="DN238" s="165">
        <f t="shared" si="294"/>
        <v>0</v>
      </c>
      <c r="DO238" s="165">
        <f t="shared" si="294"/>
        <v>0</v>
      </c>
      <c r="DP238" s="165">
        <f t="shared" si="294"/>
        <v>0</v>
      </c>
      <c r="DQ238" s="165">
        <f t="shared" si="294"/>
        <v>0</v>
      </c>
      <c r="DR238" s="165">
        <f t="shared" si="294"/>
        <v>0</v>
      </c>
      <c r="DS238" s="165">
        <f t="shared" si="294"/>
        <v>0</v>
      </c>
      <c r="DT238" s="165">
        <f t="shared" si="294"/>
        <v>0</v>
      </c>
      <c r="DU238" s="165">
        <f t="shared" si="295"/>
        <v>0.7</v>
      </c>
      <c r="DV238" s="165">
        <f t="shared" si="295"/>
        <v>0</v>
      </c>
      <c r="DW238" s="165">
        <f t="shared" si="295"/>
        <v>0</v>
      </c>
      <c r="DX238" s="165">
        <f t="shared" si="295"/>
        <v>0</v>
      </c>
      <c r="DY238" s="165">
        <f t="shared" si="295"/>
        <v>0</v>
      </c>
      <c r="DZ238" s="165">
        <f t="shared" si="295"/>
        <v>0</v>
      </c>
      <c r="EA238" s="165">
        <f t="shared" si="295"/>
        <v>0</v>
      </c>
      <c r="EB238" s="165">
        <f t="shared" si="295"/>
        <v>0</v>
      </c>
      <c r="EC238" s="165">
        <f t="shared" si="295"/>
        <v>0</v>
      </c>
      <c r="ED238" s="165">
        <f t="shared" si="295"/>
        <v>0</v>
      </c>
      <c r="EE238" s="165">
        <f t="shared" si="296"/>
        <v>0</v>
      </c>
      <c r="EF238" s="165">
        <f t="shared" si="296"/>
        <v>0</v>
      </c>
      <c r="EG238" s="165">
        <f t="shared" si="296"/>
        <v>0.7</v>
      </c>
      <c r="EH238" s="165">
        <f t="shared" si="296"/>
        <v>0</v>
      </c>
      <c r="EI238" s="165">
        <f t="shared" si="296"/>
        <v>0</v>
      </c>
      <c r="EJ238" s="165">
        <f t="shared" si="296"/>
        <v>0</v>
      </c>
      <c r="EK238" s="165">
        <f t="shared" si="296"/>
        <v>0</v>
      </c>
      <c r="EL238" s="165">
        <f t="shared" si="296"/>
        <v>0</v>
      </c>
      <c r="EM238" s="165">
        <f t="shared" si="296"/>
        <v>0</v>
      </c>
      <c r="EN238" s="165">
        <f t="shared" si="296"/>
        <v>0</v>
      </c>
      <c r="EO238" s="165">
        <f t="shared" si="296"/>
        <v>0</v>
      </c>
      <c r="EP238" s="165">
        <f t="shared" si="296"/>
        <v>0</v>
      </c>
      <c r="EQ238" s="165">
        <f t="shared" si="296"/>
        <v>0</v>
      </c>
      <c r="ER238" s="165">
        <f t="shared" si="296"/>
        <v>0</v>
      </c>
      <c r="ES238" s="165">
        <f t="shared" si="296"/>
        <v>0.7</v>
      </c>
      <c r="ET238" s="147"/>
      <c r="EU238" s="147"/>
      <c r="EV238" s="147"/>
      <c r="EW238" s="147"/>
      <c r="EX238" s="147"/>
      <c r="EY238" s="147"/>
      <c r="EZ238" s="147"/>
      <c r="FA238" s="147"/>
      <c r="FB238" s="147"/>
      <c r="FC238" s="147"/>
      <c r="FD238" s="147"/>
      <c r="FE238" s="147"/>
      <c r="FF238" s="147"/>
      <c r="FG238" s="147"/>
      <c r="FH238" s="147"/>
      <c r="FI238" s="147"/>
      <c r="FJ238" s="147"/>
      <c r="FK238" s="147"/>
      <c r="FL238" s="147"/>
      <c r="FM238" s="147"/>
      <c r="FN238" s="147"/>
      <c r="FO238" s="147"/>
      <c r="FP238" s="147"/>
      <c r="FQ238" s="147"/>
      <c r="FR238" s="147"/>
      <c r="FS238" s="147"/>
      <c r="FT238" s="147"/>
      <c r="FU238" s="147"/>
      <c r="FV238" s="147"/>
      <c r="FW238" s="147"/>
      <c r="FX238" s="147"/>
      <c r="FY238" s="147"/>
      <c r="FZ238" s="147"/>
      <c r="GA238" s="147"/>
      <c r="GB238" s="147"/>
      <c r="GC238" s="147"/>
      <c r="GD238" s="147"/>
      <c r="GE238" s="147"/>
      <c r="GF238" s="147"/>
      <c r="GG238" s="147"/>
    </row>
    <row r="239" spans="2:189">
      <c r="B239" s="148">
        <v>12</v>
      </c>
      <c r="C239" s="148" t="str">
        <f t="shared" si="282"/>
        <v>Other</v>
      </c>
      <c r="D239" s="159">
        <f t="shared" si="297"/>
        <v>1</v>
      </c>
      <c r="E239" s="165">
        <f t="shared" si="283"/>
        <v>0</v>
      </c>
      <c r="F239" s="165">
        <f t="shared" si="283"/>
        <v>0</v>
      </c>
      <c r="G239" s="165">
        <f t="shared" si="283"/>
        <v>0</v>
      </c>
      <c r="H239" s="165">
        <f t="shared" si="283"/>
        <v>0</v>
      </c>
      <c r="I239" s="165">
        <f t="shared" si="283"/>
        <v>0</v>
      </c>
      <c r="J239" s="165">
        <f t="shared" si="283"/>
        <v>0</v>
      </c>
      <c r="K239" s="165">
        <f t="shared" si="283"/>
        <v>0</v>
      </c>
      <c r="L239" s="165">
        <f t="shared" si="283"/>
        <v>0</v>
      </c>
      <c r="M239" s="165">
        <f t="shared" si="283"/>
        <v>0</v>
      </c>
      <c r="N239" s="165">
        <f t="shared" si="283"/>
        <v>0</v>
      </c>
      <c r="O239" s="165">
        <f t="shared" si="284"/>
        <v>0</v>
      </c>
      <c r="P239" s="165">
        <f t="shared" si="284"/>
        <v>0</v>
      </c>
      <c r="Q239" s="165">
        <f t="shared" si="284"/>
        <v>0.7</v>
      </c>
      <c r="R239" s="165">
        <f t="shared" si="284"/>
        <v>0</v>
      </c>
      <c r="S239" s="165">
        <f t="shared" si="284"/>
        <v>0</v>
      </c>
      <c r="T239" s="165">
        <f t="shared" si="284"/>
        <v>0</v>
      </c>
      <c r="U239" s="165">
        <f t="shared" si="284"/>
        <v>0</v>
      </c>
      <c r="V239" s="165">
        <f t="shared" si="284"/>
        <v>0</v>
      </c>
      <c r="W239" s="165">
        <f t="shared" si="284"/>
        <v>0</v>
      </c>
      <c r="X239" s="165">
        <f t="shared" si="284"/>
        <v>0</v>
      </c>
      <c r="Y239" s="165">
        <f t="shared" si="285"/>
        <v>0</v>
      </c>
      <c r="Z239" s="165">
        <f t="shared" si="285"/>
        <v>0</v>
      </c>
      <c r="AA239" s="165">
        <f t="shared" si="285"/>
        <v>0</v>
      </c>
      <c r="AB239" s="165">
        <f t="shared" si="285"/>
        <v>0</v>
      </c>
      <c r="AC239" s="165">
        <f t="shared" si="285"/>
        <v>0.7</v>
      </c>
      <c r="AD239" s="165">
        <f t="shared" si="285"/>
        <v>0</v>
      </c>
      <c r="AE239" s="165">
        <f t="shared" si="285"/>
        <v>0</v>
      </c>
      <c r="AF239" s="165">
        <f t="shared" si="285"/>
        <v>0</v>
      </c>
      <c r="AG239" s="165">
        <f t="shared" si="285"/>
        <v>0</v>
      </c>
      <c r="AH239" s="165">
        <f t="shared" si="285"/>
        <v>0</v>
      </c>
      <c r="AI239" s="165">
        <f t="shared" si="286"/>
        <v>0</v>
      </c>
      <c r="AJ239" s="165">
        <f t="shared" si="286"/>
        <v>0</v>
      </c>
      <c r="AK239" s="165">
        <f t="shared" si="286"/>
        <v>0</v>
      </c>
      <c r="AL239" s="165">
        <f t="shared" si="286"/>
        <v>0</v>
      </c>
      <c r="AM239" s="165">
        <f t="shared" si="286"/>
        <v>0</v>
      </c>
      <c r="AN239" s="165">
        <f t="shared" si="286"/>
        <v>0</v>
      </c>
      <c r="AO239" s="165">
        <f t="shared" si="286"/>
        <v>0.7</v>
      </c>
      <c r="AP239" s="165">
        <f t="shared" si="286"/>
        <v>0</v>
      </c>
      <c r="AQ239" s="165">
        <f t="shared" si="286"/>
        <v>0</v>
      </c>
      <c r="AR239" s="165">
        <f t="shared" si="286"/>
        <v>0</v>
      </c>
      <c r="AS239" s="165">
        <f t="shared" si="287"/>
        <v>0</v>
      </c>
      <c r="AT239" s="165">
        <f t="shared" si="287"/>
        <v>0</v>
      </c>
      <c r="AU239" s="165">
        <f t="shared" si="287"/>
        <v>0</v>
      </c>
      <c r="AV239" s="165">
        <f t="shared" si="287"/>
        <v>0</v>
      </c>
      <c r="AW239" s="165">
        <f t="shared" si="287"/>
        <v>0</v>
      </c>
      <c r="AX239" s="165">
        <f t="shared" si="287"/>
        <v>0</v>
      </c>
      <c r="AY239" s="165">
        <f t="shared" si="287"/>
        <v>0</v>
      </c>
      <c r="AZ239" s="165">
        <f t="shared" si="287"/>
        <v>0</v>
      </c>
      <c r="BA239" s="165">
        <f t="shared" si="287"/>
        <v>0.7</v>
      </c>
      <c r="BB239" s="165">
        <f t="shared" si="287"/>
        <v>0</v>
      </c>
      <c r="BC239" s="165">
        <f t="shared" si="288"/>
        <v>0</v>
      </c>
      <c r="BD239" s="165">
        <f t="shared" si="288"/>
        <v>0</v>
      </c>
      <c r="BE239" s="165">
        <f t="shared" si="288"/>
        <v>0</v>
      </c>
      <c r="BF239" s="165">
        <f t="shared" si="288"/>
        <v>0</v>
      </c>
      <c r="BG239" s="165">
        <f t="shared" si="288"/>
        <v>0</v>
      </c>
      <c r="BH239" s="165">
        <f t="shared" si="288"/>
        <v>0</v>
      </c>
      <c r="BI239" s="165">
        <f t="shared" si="288"/>
        <v>0</v>
      </c>
      <c r="BJ239" s="165">
        <f t="shared" si="288"/>
        <v>0</v>
      </c>
      <c r="BK239" s="165">
        <f t="shared" si="288"/>
        <v>0</v>
      </c>
      <c r="BL239" s="165">
        <f t="shared" si="288"/>
        <v>0</v>
      </c>
      <c r="BM239" s="165">
        <f t="shared" si="289"/>
        <v>0.7</v>
      </c>
      <c r="BN239" s="165">
        <f t="shared" si="289"/>
        <v>0</v>
      </c>
      <c r="BO239" s="165">
        <f t="shared" si="289"/>
        <v>0</v>
      </c>
      <c r="BP239" s="165">
        <f t="shared" si="289"/>
        <v>0</v>
      </c>
      <c r="BQ239" s="165">
        <f t="shared" si="289"/>
        <v>0</v>
      </c>
      <c r="BR239" s="165">
        <f t="shared" si="289"/>
        <v>0</v>
      </c>
      <c r="BS239" s="165">
        <f t="shared" si="289"/>
        <v>0</v>
      </c>
      <c r="BT239" s="165">
        <f t="shared" si="289"/>
        <v>0</v>
      </c>
      <c r="BU239" s="165">
        <f t="shared" si="289"/>
        <v>0</v>
      </c>
      <c r="BV239" s="165">
        <f t="shared" si="289"/>
        <v>0</v>
      </c>
      <c r="BW239" s="165">
        <f t="shared" si="290"/>
        <v>0</v>
      </c>
      <c r="BX239" s="165">
        <f t="shared" si="290"/>
        <v>0</v>
      </c>
      <c r="BY239" s="165">
        <f t="shared" si="290"/>
        <v>0.7</v>
      </c>
      <c r="BZ239" s="165">
        <f t="shared" si="290"/>
        <v>0</v>
      </c>
      <c r="CA239" s="165">
        <f t="shared" si="290"/>
        <v>0</v>
      </c>
      <c r="CB239" s="165">
        <f t="shared" si="290"/>
        <v>0</v>
      </c>
      <c r="CC239" s="165">
        <f t="shared" si="290"/>
        <v>0</v>
      </c>
      <c r="CD239" s="165">
        <f t="shared" si="290"/>
        <v>0</v>
      </c>
      <c r="CE239" s="165">
        <f t="shared" si="290"/>
        <v>0</v>
      </c>
      <c r="CF239" s="165">
        <f t="shared" si="290"/>
        <v>0</v>
      </c>
      <c r="CG239" s="165">
        <f t="shared" si="291"/>
        <v>0</v>
      </c>
      <c r="CH239" s="165">
        <f t="shared" si="291"/>
        <v>0</v>
      </c>
      <c r="CI239" s="165">
        <f t="shared" si="291"/>
        <v>0</v>
      </c>
      <c r="CJ239" s="165">
        <f t="shared" si="291"/>
        <v>0</v>
      </c>
      <c r="CK239" s="165">
        <f t="shared" si="291"/>
        <v>0.7</v>
      </c>
      <c r="CL239" s="165">
        <f t="shared" si="291"/>
        <v>0</v>
      </c>
      <c r="CM239" s="165">
        <f t="shared" si="291"/>
        <v>0</v>
      </c>
      <c r="CN239" s="165">
        <f t="shared" si="291"/>
        <v>0</v>
      </c>
      <c r="CO239" s="165">
        <f t="shared" si="291"/>
        <v>0</v>
      </c>
      <c r="CP239" s="165">
        <f t="shared" si="291"/>
        <v>0</v>
      </c>
      <c r="CQ239" s="165">
        <f t="shared" si="292"/>
        <v>0</v>
      </c>
      <c r="CR239" s="165">
        <f t="shared" si="292"/>
        <v>0</v>
      </c>
      <c r="CS239" s="165">
        <f t="shared" si="292"/>
        <v>0</v>
      </c>
      <c r="CT239" s="165">
        <f t="shared" si="292"/>
        <v>0</v>
      </c>
      <c r="CU239" s="165">
        <f t="shared" si="292"/>
        <v>0</v>
      </c>
      <c r="CV239" s="165">
        <f t="shared" si="292"/>
        <v>0</v>
      </c>
      <c r="CW239" s="165">
        <f t="shared" si="292"/>
        <v>0.7</v>
      </c>
      <c r="CX239" s="165">
        <f t="shared" si="292"/>
        <v>0</v>
      </c>
      <c r="CY239" s="165">
        <f t="shared" si="292"/>
        <v>0</v>
      </c>
      <c r="CZ239" s="165">
        <f t="shared" si="292"/>
        <v>0</v>
      </c>
      <c r="DA239" s="165">
        <f t="shared" si="293"/>
        <v>0</v>
      </c>
      <c r="DB239" s="165">
        <f t="shared" si="293"/>
        <v>0</v>
      </c>
      <c r="DC239" s="165">
        <f t="shared" si="293"/>
        <v>0</v>
      </c>
      <c r="DD239" s="165">
        <f t="shared" si="293"/>
        <v>0</v>
      </c>
      <c r="DE239" s="165">
        <f t="shared" si="293"/>
        <v>0</v>
      </c>
      <c r="DF239" s="165">
        <f t="shared" si="293"/>
        <v>0</v>
      </c>
      <c r="DG239" s="165">
        <f t="shared" si="293"/>
        <v>0</v>
      </c>
      <c r="DH239" s="165">
        <f t="shared" si="293"/>
        <v>0</v>
      </c>
      <c r="DI239" s="165">
        <f t="shared" si="293"/>
        <v>0.7</v>
      </c>
      <c r="DJ239" s="165">
        <f t="shared" si="293"/>
        <v>0</v>
      </c>
      <c r="DK239" s="165">
        <f t="shared" si="294"/>
        <v>0</v>
      </c>
      <c r="DL239" s="165">
        <f t="shared" si="294"/>
        <v>0</v>
      </c>
      <c r="DM239" s="165">
        <f t="shared" si="294"/>
        <v>0</v>
      </c>
      <c r="DN239" s="165">
        <f t="shared" si="294"/>
        <v>0</v>
      </c>
      <c r="DO239" s="165">
        <f t="shared" si="294"/>
        <v>0</v>
      </c>
      <c r="DP239" s="165">
        <f t="shared" si="294"/>
        <v>0</v>
      </c>
      <c r="DQ239" s="165">
        <f t="shared" si="294"/>
        <v>0</v>
      </c>
      <c r="DR239" s="165">
        <f t="shared" si="294"/>
        <v>0</v>
      </c>
      <c r="DS239" s="165">
        <f t="shared" si="294"/>
        <v>0</v>
      </c>
      <c r="DT239" s="165">
        <f t="shared" si="294"/>
        <v>0</v>
      </c>
      <c r="DU239" s="165">
        <f t="shared" si="295"/>
        <v>0.7</v>
      </c>
      <c r="DV239" s="165">
        <f t="shared" si="295"/>
        <v>0</v>
      </c>
      <c r="DW239" s="165">
        <f t="shared" si="295"/>
        <v>0</v>
      </c>
      <c r="DX239" s="165">
        <f t="shared" si="295"/>
        <v>0</v>
      </c>
      <c r="DY239" s="165">
        <f t="shared" si="295"/>
        <v>0</v>
      </c>
      <c r="DZ239" s="165">
        <f t="shared" si="295"/>
        <v>0</v>
      </c>
      <c r="EA239" s="165">
        <f t="shared" si="295"/>
        <v>0</v>
      </c>
      <c r="EB239" s="165">
        <f t="shared" si="295"/>
        <v>0</v>
      </c>
      <c r="EC239" s="165">
        <f t="shared" si="295"/>
        <v>0</v>
      </c>
      <c r="ED239" s="165">
        <f t="shared" si="295"/>
        <v>0</v>
      </c>
      <c r="EE239" s="165">
        <f t="shared" si="296"/>
        <v>0</v>
      </c>
      <c r="EF239" s="165">
        <f t="shared" si="296"/>
        <v>0</v>
      </c>
      <c r="EG239" s="165">
        <f t="shared" si="296"/>
        <v>0.7</v>
      </c>
      <c r="EH239" s="165">
        <f t="shared" si="296"/>
        <v>0</v>
      </c>
      <c r="EI239" s="165">
        <f t="shared" si="296"/>
        <v>0</v>
      </c>
      <c r="EJ239" s="165">
        <f t="shared" si="296"/>
        <v>0</v>
      </c>
      <c r="EK239" s="165">
        <f t="shared" si="296"/>
        <v>0</v>
      </c>
      <c r="EL239" s="165">
        <f t="shared" si="296"/>
        <v>0</v>
      </c>
      <c r="EM239" s="165">
        <f t="shared" si="296"/>
        <v>0</v>
      </c>
      <c r="EN239" s="165">
        <f t="shared" si="296"/>
        <v>0</v>
      </c>
      <c r="EO239" s="165">
        <f t="shared" si="296"/>
        <v>0</v>
      </c>
      <c r="EP239" s="165">
        <f t="shared" si="296"/>
        <v>0</v>
      </c>
      <c r="EQ239" s="165">
        <f t="shared" si="296"/>
        <v>0</v>
      </c>
      <c r="ER239" s="165">
        <f t="shared" si="296"/>
        <v>0</v>
      </c>
      <c r="ES239" s="165">
        <f t="shared" si="296"/>
        <v>0.7</v>
      </c>
      <c r="ET239" s="147"/>
      <c r="EU239" s="147"/>
      <c r="EV239" s="147"/>
      <c r="EW239" s="147"/>
      <c r="EX239" s="147"/>
      <c r="EY239" s="147"/>
      <c r="EZ239" s="147"/>
      <c r="FA239" s="147"/>
      <c r="FB239" s="147"/>
      <c r="FC239" s="147"/>
      <c r="FD239" s="147"/>
      <c r="FE239" s="147"/>
      <c r="FF239" s="147"/>
      <c r="FG239" s="147"/>
      <c r="FH239" s="147"/>
      <c r="FI239" s="147"/>
      <c r="FJ239" s="147"/>
      <c r="FK239" s="147"/>
      <c r="FL239" s="147"/>
      <c r="FM239" s="147"/>
      <c r="FN239" s="147"/>
      <c r="FO239" s="147"/>
      <c r="FP239" s="147"/>
      <c r="FQ239" s="147"/>
      <c r="FR239" s="147"/>
      <c r="FS239" s="147"/>
      <c r="FT239" s="147"/>
      <c r="FU239" s="147"/>
      <c r="FV239" s="147"/>
      <c r="FW239" s="147"/>
      <c r="FX239" s="147"/>
      <c r="FY239" s="147"/>
      <c r="FZ239" s="147"/>
      <c r="GA239" s="147"/>
      <c r="GB239" s="147"/>
      <c r="GC239" s="147"/>
      <c r="GD239" s="147"/>
      <c r="GE239" s="147"/>
      <c r="GF239" s="147"/>
      <c r="GG239" s="147"/>
    </row>
    <row r="240" spans="2:189">
      <c r="B240" s="155" t="s">
        <v>11</v>
      </c>
      <c r="C240" s="155"/>
      <c r="D240" s="155"/>
      <c r="E240" s="165"/>
      <c r="F240" s="165"/>
      <c r="G240" s="165"/>
      <c r="H240" s="165"/>
      <c r="I240" s="165"/>
      <c r="J240" s="165"/>
      <c r="K240" s="165"/>
      <c r="L240" s="165"/>
      <c r="M240" s="165"/>
      <c r="N240" s="165"/>
      <c r="O240" s="165"/>
      <c r="P240" s="165"/>
      <c r="Q240" s="165"/>
      <c r="R240" s="165"/>
      <c r="S240" s="165"/>
      <c r="T240" s="165"/>
      <c r="U240" s="165"/>
      <c r="V240" s="165"/>
      <c r="W240" s="165"/>
      <c r="X240" s="165"/>
      <c r="Y240" s="165"/>
      <c r="Z240" s="165"/>
      <c r="AA240" s="165"/>
      <c r="AB240" s="165"/>
      <c r="AC240" s="165"/>
      <c r="AD240" s="165"/>
      <c r="AE240" s="165"/>
      <c r="AF240" s="165"/>
      <c r="AG240" s="165"/>
      <c r="AH240" s="165"/>
      <c r="AI240" s="165"/>
      <c r="AJ240" s="165"/>
      <c r="AK240" s="165"/>
      <c r="AL240" s="165"/>
      <c r="AM240" s="165"/>
      <c r="AN240" s="165"/>
      <c r="AO240" s="165"/>
      <c r="AP240" s="165"/>
      <c r="AQ240" s="165"/>
      <c r="AR240" s="165"/>
      <c r="AS240" s="165"/>
      <c r="AT240" s="165"/>
      <c r="AU240" s="165"/>
      <c r="AV240" s="165"/>
      <c r="AW240" s="165"/>
      <c r="AX240" s="165"/>
      <c r="AY240" s="165"/>
      <c r="AZ240" s="165"/>
      <c r="BA240" s="165"/>
      <c r="BB240" s="165"/>
      <c r="BC240" s="165"/>
      <c r="BD240" s="165"/>
      <c r="BE240" s="165"/>
      <c r="BF240" s="165"/>
      <c r="BG240" s="165"/>
      <c r="BH240" s="165"/>
      <c r="BI240" s="165"/>
      <c r="BJ240" s="165"/>
      <c r="BK240" s="165"/>
      <c r="BL240" s="165"/>
      <c r="BM240" s="165"/>
      <c r="BN240" s="165"/>
      <c r="BO240" s="165"/>
      <c r="BP240" s="165"/>
      <c r="BQ240" s="165"/>
      <c r="BR240" s="165"/>
      <c r="BS240" s="165"/>
      <c r="BT240" s="165"/>
      <c r="BU240" s="165"/>
      <c r="BV240" s="165"/>
      <c r="BW240" s="165"/>
      <c r="BX240" s="165"/>
      <c r="BY240" s="165"/>
      <c r="BZ240" s="165"/>
      <c r="CA240" s="165"/>
      <c r="CB240" s="165"/>
      <c r="CC240" s="165"/>
      <c r="CD240" s="165"/>
      <c r="CE240" s="165"/>
      <c r="CF240" s="165"/>
      <c r="CG240" s="165"/>
      <c r="CH240" s="165"/>
      <c r="CI240" s="165"/>
      <c r="CJ240" s="165"/>
      <c r="CK240" s="165"/>
      <c r="CL240" s="165"/>
      <c r="CM240" s="165"/>
      <c r="CN240" s="165"/>
      <c r="CO240" s="165"/>
      <c r="CP240" s="165"/>
      <c r="CQ240" s="165"/>
      <c r="CR240" s="165"/>
      <c r="CS240" s="165"/>
      <c r="CT240" s="165"/>
      <c r="CU240" s="165"/>
      <c r="CV240" s="165"/>
      <c r="CW240" s="165"/>
      <c r="CX240" s="165"/>
      <c r="CY240" s="165"/>
      <c r="CZ240" s="165"/>
      <c r="DA240" s="165"/>
      <c r="DB240" s="165"/>
      <c r="DC240" s="165"/>
      <c r="DD240" s="165"/>
      <c r="DE240" s="165"/>
      <c r="DF240" s="165"/>
      <c r="DG240" s="165"/>
      <c r="DH240" s="165"/>
      <c r="DI240" s="165"/>
      <c r="DJ240" s="165"/>
      <c r="DK240" s="165"/>
      <c r="DL240" s="165"/>
      <c r="DM240" s="165"/>
      <c r="DN240" s="165"/>
      <c r="DO240" s="165"/>
      <c r="DP240" s="165"/>
      <c r="DQ240" s="165"/>
      <c r="DR240" s="165"/>
      <c r="DS240" s="165"/>
      <c r="DT240" s="165"/>
      <c r="DU240" s="165"/>
      <c r="DV240" s="165"/>
      <c r="DW240" s="165"/>
      <c r="DX240" s="165"/>
      <c r="DY240" s="165"/>
      <c r="DZ240" s="165"/>
      <c r="EA240" s="165"/>
      <c r="EB240" s="165"/>
      <c r="EC240" s="165"/>
      <c r="ED240" s="165"/>
      <c r="EE240" s="165"/>
      <c r="EF240" s="165"/>
      <c r="EG240" s="165"/>
      <c r="EH240" s="165"/>
      <c r="EI240" s="165"/>
      <c r="EJ240" s="165"/>
      <c r="EK240" s="165"/>
      <c r="EL240" s="165"/>
      <c r="EM240" s="165"/>
      <c r="EN240" s="165"/>
      <c r="EO240" s="165"/>
      <c r="EP240" s="165"/>
      <c r="EQ240" s="165"/>
      <c r="ER240" s="165"/>
      <c r="ES240" s="165"/>
      <c r="ET240" s="155"/>
      <c r="EU240" s="155"/>
      <c r="EV240" s="155"/>
      <c r="EW240" s="155"/>
      <c r="EX240" s="155"/>
      <c r="EY240" s="155"/>
      <c r="EZ240" s="155"/>
      <c r="FA240" s="155"/>
      <c r="FB240" s="155"/>
      <c r="FC240" s="155"/>
      <c r="FD240" s="155"/>
      <c r="FE240" s="155"/>
      <c r="FF240" s="155"/>
      <c r="FG240" s="155"/>
      <c r="FH240" s="155"/>
      <c r="FI240" s="155"/>
      <c r="FJ240" s="155"/>
      <c r="FK240" s="155"/>
      <c r="FL240" s="155"/>
      <c r="FM240" s="155"/>
      <c r="FN240" s="155"/>
      <c r="FO240" s="155"/>
      <c r="FP240" s="155"/>
      <c r="FQ240" s="155"/>
      <c r="FR240" s="155"/>
      <c r="FS240" s="155"/>
      <c r="FT240" s="155"/>
      <c r="FU240" s="155"/>
      <c r="FV240" s="155"/>
      <c r="FW240" s="155"/>
      <c r="FX240" s="155"/>
      <c r="FY240" s="155"/>
      <c r="FZ240" s="155"/>
      <c r="GA240" s="155"/>
      <c r="GB240" s="155"/>
      <c r="GC240" s="155"/>
      <c r="GD240" s="155"/>
      <c r="GE240" s="155"/>
      <c r="GF240" s="155"/>
      <c r="GG240" s="155"/>
    </row>
    <row r="241" spans="2:189">
      <c r="B241" s="155"/>
      <c r="C241" s="155"/>
      <c r="D241" s="155"/>
      <c r="E241" s="180">
        <f>MOD(E244,$D228)</f>
        <v>1</v>
      </c>
      <c r="F241" s="180">
        <f t="shared" ref="F241:O241" si="298">MOD(F244,$D228)</f>
        <v>2</v>
      </c>
      <c r="G241" s="180">
        <f t="shared" si="298"/>
        <v>3</v>
      </c>
      <c r="H241" s="180">
        <f t="shared" si="298"/>
        <v>0</v>
      </c>
      <c r="I241" s="180">
        <f t="shared" si="298"/>
        <v>1</v>
      </c>
      <c r="J241" s="180">
        <f t="shared" si="298"/>
        <v>2</v>
      </c>
      <c r="K241" s="180">
        <f t="shared" si="298"/>
        <v>3</v>
      </c>
      <c r="L241" s="180">
        <f t="shared" si="298"/>
        <v>0</v>
      </c>
      <c r="M241" s="180">
        <f t="shared" si="298"/>
        <v>1</v>
      </c>
      <c r="N241" s="180">
        <f t="shared" si="298"/>
        <v>2</v>
      </c>
      <c r="O241" s="180">
        <f t="shared" si="298"/>
        <v>3</v>
      </c>
      <c r="P241" s="155"/>
      <c r="Q241" s="155"/>
      <c r="R241" s="155"/>
      <c r="S241" s="155"/>
      <c r="T241" s="155"/>
      <c r="U241" s="155"/>
      <c r="V241" s="155"/>
      <c r="W241" s="155"/>
      <c r="X241" s="155"/>
      <c r="Y241" s="155"/>
      <c r="Z241" s="155"/>
      <c r="AA241" s="155"/>
      <c r="AB241" s="155"/>
      <c r="AC241" s="155"/>
      <c r="AD241" s="155"/>
      <c r="AE241" s="155"/>
      <c r="AF241" s="155"/>
      <c r="AG241" s="155"/>
      <c r="AH241" s="155"/>
      <c r="AI241" s="155"/>
      <c r="AJ241" s="155"/>
      <c r="AK241" s="155"/>
      <c r="AL241" s="155"/>
      <c r="AM241" s="155"/>
      <c r="AN241" s="155"/>
      <c r="AO241" s="155"/>
      <c r="AP241" s="155"/>
      <c r="AQ241" s="155"/>
      <c r="AR241" s="155"/>
      <c r="AS241" s="155"/>
      <c r="AT241" s="155"/>
      <c r="AU241" s="155"/>
      <c r="AV241" s="155"/>
      <c r="AW241" s="155"/>
      <c r="AX241" s="155"/>
      <c r="AY241" s="155"/>
      <c r="AZ241" s="155"/>
      <c r="BA241" s="155"/>
      <c r="BB241" s="155"/>
      <c r="BC241" s="155"/>
      <c r="BD241" s="155"/>
      <c r="BE241" s="155"/>
      <c r="BF241" s="155"/>
      <c r="BG241" s="155"/>
      <c r="BH241" s="155"/>
      <c r="BI241" s="155"/>
      <c r="BJ241" s="155"/>
      <c r="BK241" s="155"/>
      <c r="BL241" s="155"/>
      <c r="BM241" s="155"/>
      <c r="BN241" s="155"/>
      <c r="BO241" s="155"/>
      <c r="BP241" s="155"/>
      <c r="BQ241" s="155"/>
      <c r="BR241" s="155"/>
      <c r="BS241" s="155"/>
      <c r="BT241" s="155"/>
      <c r="BU241" s="155"/>
      <c r="BV241" s="155"/>
      <c r="BW241" s="155"/>
      <c r="BX241" s="155"/>
      <c r="BY241" s="155"/>
      <c r="BZ241" s="155"/>
      <c r="CA241" s="155"/>
      <c r="CB241" s="155"/>
      <c r="CC241" s="155"/>
      <c r="CD241" s="155"/>
      <c r="CE241" s="155"/>
      <c r="CF241" s="155"/>
      <c r="CG241" s="155"/>
      <c r="CH241" s="155"/>
      <c r="CI241" s="155"/>
      <c r="CJ241" s="155"/>
      <c r="CK241" s="155"/>
      <c r="CL241" s="155"/>
      <c r="CM241" s="155"/>
      <c r="CN241" s="155"/>
      <c r="CO241" s="155"/>
      <c r="CP241" s="155"/>
      <c r="CQ241" s="155"/>
      <c r="CR241" s="155"/>
      <c r="CS241" s="155"/>
      <c r="CT241" s="155"/>
      <c r="CU241" s="155"/>
      <c r="CV241" s="155"/>
      <c r="CW241" s="155"/>
      <c r="CX241" s="155"/>
      <c r="CY241" s="155"/>
      <c r="CZ241" s="155"/>
      <c r="DA241" s="155"/>
      <c r="DB241" s="155"/>
      <c r="DC241" s="155"/>
      <c r="DD241" s="155"/>
      <c r="DE241" s="155"/>
      <c r="DF241" s="155"/>
      <c r="DG241" s="155"/>
      <c r="DH241" s="155"/>
      <c r="DI241" s="155"/>
      <c r="DJ241" s="155"/>
      <c r="DK241" s="155"/>
      <c r="DL241" s="155"/>
      <c r="DM241" s="155"/>
      <c r="DN241" s="155"/>
      <c r="DO241" s="155"/>
      <c r="DP241" s="155"/>
      <c r="DQ241" s="155"/>
      <c r="DR241" s="155"/>
      <c r="DS241" s="155"/>
      <c r="DT241" s="155"/>
      <c r="DU241" s="155"/>
      <c r="DV241" s="155"/>
      <c r="DW241" s="155"/>
      <c r="DX241" s="155"/>
      <c r="DY241" s="155"/>
      <c r="DZ241" s="155"/>
      <c r="EA241" s="155"/>
      <c r="EB241" s="155"/>
      <c r="EC241" s="155"/>
      <c r="ED241" s="155"/>
      <c r="EE241" s="155"/>
      <c r="EF241" s="155"/>
      <c r="EG241" s="155"/>
      <c r="EH241" s="155"/>
      <c r="EI241" s="155"/>
      <c r="EJ241" s="155"/>
      <c r="EK241" s="155"/>
      <c r="EL241" s="155"/>
      <c r="EM241" s="155"/>
      <c r="EN241" s="155"/>
      <c r="EO241" s="155"/>
      <c r="EP241" s="155"/>
      <c r="EQ241" s="155"/>
      <c r="ER241" s="155"/>
      <c r="ES241" s="155"/>
      <c r="ET241" s="155"/>
      <c r="EU241" s="155"/>
      <c r="EV241" s="155"/>
      <c r="EW241" s="155"/>
      <c r="EX241" s="155"/>
      <c r="EY241" s="155"/>
      <c r="EZ241" s="155"/>
      <c r="FA241" s="155"/>
      <c r="FB241" s="155"/>
      <c r="FC241" s="155"/>
      <c r="FD241" s="155"/>
      <c r="FE241" s="155"/>
      <c r="FF241" s="155"/>
      <c r="FG241" s="155"/>
      <c r="FH241" s="155"/>
      <c r="FI241" s="155"/>
      <c r="FJ241" s="155"/>
      <c r="FK241" s="155"/>
      <c r="FL241" s="155"/>
      <c r="FM241" s="155"/>
      <c r="FN241" s="155"/>
      <c r="FO241" s="155"/>
      <c r="FP241" s="155"/>
      <c r="FQ241" s="155"/>
      <c r="FR241" s="155"/>
      <c r="FS241" s="155"/>
      <c r="FT241" s="155"/>
      <c r="FU241" s="155"/>
      <c r="FV241" s="155"/>
      <c r="FW241" s="155"/>
      <c r="FX241" s="155"/>
      <c r="FY241" s="155"/>
      <c r="FZ241" s="155"/>
      <c r="GA241" s="155"/>
      <c r="GB241" s="155"/>
      <c r="GC241" s="155"/>
      <c r="GD241" s="155"/>
      <c r="GE241" s="155"/>
      <c r="GF241" s="155"/>
      <c r="GG241" s="155"/>
    </row>
    <row r="242" spans="2:189">
      <c r="B242" s="147"/>
      <c r="C242" s="149"/>
      <c r="D242" s="149"/>
      <c r="E242" s="147">
        <f>IF(MOD(E$244,$D228)&lt;=$D246,IF(E$244&lt;=12,E211,E228*E211),0)</f>
        <v>0.8</v>
      </c>
      <c r="F242" s="147">
        <f t="shared" ref="F242:S242" si="299">IF(MOD(F$244,$D228)&lt;=$D246,IF(F$244&lt;=12,F211,F228*F211),0)</f>
        <v>0.75</v>
      </c>
      <c r="G242" s="147">
        <f t="shared" si="299"/>
        <v>0.7</v>
      </c>
      <c r="H242" s="147">
        <f t="shared" si="299"/>
        <v>0.83</v>
      </c>
      <c r="I242" s="147">
        <f t="shared" si="299"/>
        <v>0.84</v>
      </c>
      <c r="J242" s="147">
        <f t="shared" si="299"/>
        <v>0.85</v>
      </c>
      <c r="K242" s="147">
        <f t="shared" si="299"/>
        <v>0.86</v>
      </c>
      <c r="L242" s="147">
        <f t="shared" si="299"/>
        <v>0.87</v>
      </c>
      <c r="M242" s="147">
        <f t="shared" si="299"/>
        <v>0.88</v>
      </c>
      <c r="N242" s="147">
        <f t="shared" si="299"/>
        <v>0.89</v>
      </c>
      <c r="O242" s="147">
        <f t="shared" si="299"/>
        <v>0.9</v>
      </c>
      <c r="P242" s="147">
        <f t="shared" si="299"/>
        <v>0.91</v>
      </c>
      <c r="Q242" s="147">
        <f t="shared" si="299"/>
        <v>0</v>
      </c>
      <c r="R242" s="147">
        <f t="shared" si="299"/>
        <v>0</v>
      </c>
      <c r="S242" s="147">
        <f t="shared" si="299"/>
        <v>0</v>
      </c>
      <c r="T242" s="149"/>
      <c r="U242" s="149"/>
      <c r="V242" s="149"/>
      <c r="W242" s="149"/>
      <c r="X242" s="149"/>
      <c r="Y242" s="149"/>
      <c r="Z242" s="149"/>
      <c r="AA242" s="149"/>
      <c r="AB242" s="149"/>
      <c r="AC242" s="149"/>
      <c r="AD242" s="149"/>
      <c r="AE242" s="149"/>
      <c r="AF242" s="149"/>
      <c r="AG242" s="149"/>
      <c r="AH242" s="149"/>
      <c r="AI242" s="149"/>
      <c r="AJ242" s="149"/>
      <c r="AK242" s="149"/>
      <c r="AL242" s="149"/>
      <c r="AM242" s="149"/>
      <c r="AN242" s="149"/>
      <c r="AO242" s="149"/>
      <c r="AP242" s="149"/>
      <c r="AQ242" s="149"/>
      <c r="AR242" s="149"/>
      <c r="AS242" s="149"/>
      <c r="AT242" s="149"/>
      <c r="AU242" s="149"/>
      <c r="AV242" s="149"/>
      <c r="AW242" s="149"/>
      <c r="AX242" s="149"/>
      <c r="AY242" s="149"/>
      <c r="AZ242" s="149"/>
      <c r="BA242" s="149"/>
      <c r="BB242" s="149"/>
      <c r="BC242" s="149"/>
      <c r="BD242" s="149"/>
      <c r="BE242" s="149"/>
      <c r="BF242" s="149"/>
      <c r="BG242" s="149"/>
      <c r="BH242" s="149"/>
      <c r="BI242" s="149"/>
      <c r="BJ242" s="149"/>
      <c r="BK242" s="149"/>
      <c r="BL242" s="149"/>
      <c r="BM242" s="149"/>
      <c r="BN242" s="149"/>
      <c r="BO242" s="149"/>
      <c r="BP242" s="149"/>
      <c r="BQ242" s="149"/>
      <c r="BR242" s="149"/>
      <c r="BS242" s="149"/>
      <c r="BT242" s="149"/>
      <c r="BU242" s="149"/>
      <c r="BV242" s="149"/>
      <c r="BW242" s="149"/>
      <c r="BX242" s="149"/>
      <c r="BY242" s="149"/>
      <c r="BZ242" s="149"/>
      <c r="CA242" s="149"/>
      <c r="CB242" s="149"/>
      <c r="CC242" s="149"/>
      <c r="CD242" s="149"/>
      <c r="CE242" s="149"/>
      <c r="CF242" s="149"/>
      <c r="CG242" s="149"/>
      <c r="CH242" s="149"/>
      <c r="CI242" s="149"/>
      <c r="CJ242" s="149"/>
      <c r="CK242" s="149"/>
      <c r="CL242" s="149"/>
      <c r="CM242" s="149"/>
      <c r="CN242" s="149"/>
      <c r="CO242" s="149"/>
      <c r="CP242" s="149"/>
      <c r="CQ242" s="149"/>
      <c r="CR242" s="149"/>
      <c r="CS242" s="149"/>
      <c r="CT242" s="149"/>
      <c r="CU242" s="149"/>
      <c r="CV242" s="149"/>
      <c r="CW242" s="149"/>
      <c r="CX242" s="149"/>
      <c r="CY242" s="149"/>
      <c r="CZ242" s="149"/>
      <c r="DA242" s="149"/>
      <c r="DB242" s="149"/>
      <c r="DC242" s="149"/>
      <c r="DD242" s="149"/>
      <c r="DE242" s="149"/>
      <c r="DF242" s="149"/>
      <c r="DG242" s="147"/>
      <c r="DH242" s="147"/>
      <c r="DI242" s="147"/>
      <c r="DJ242" s="147"/>
      <c r="DK242" s="147"/>
      <c r="DL242" s="147"/>
      <c r="DM242" s="147"/>
      <c r="DN242" s="147"/>
      <c r="DO242" s="147"/>
      <c r="DP242" s="147"/>
      <c r="DQ242" s="147"/>
      <c r="DR242" s="147"/>
      <c r="DS242" s="147"/>
      <c r="DT242" s="147"/>
      <c r="DU242" s="147"/>
      <c r="DV242" s="147"/>
      <c r="DW242" s="147"/>
      <c r="DX242" s="147"/>
      <c r="DY242" s="147"/>
      <c r="DZ242" s="147"/>
      <c r="EA242" s="147"/>
      <c r="EB242" s="147"/>
      <c r="EC242" s="147"/>
      <c r="ED242" s="147"/>
      <c r="EE242" s="147"/>
      <c r="EF242" s="147"/>
      <c r="EG242" s="147"/>
      <c r="EH242" s="147"/>
      <c r="EI242" s="147"/>
      <c r="EJ242" s="147"/>
      <c r="EK242" s="147"/>
      <c r="EL242" s="147"/>
      <c r="EM242" s="147"/>
      <c r="EN242" s="147"/>
      <c r="EO242" s="147"/>
      <c r="EP242" s="147"/>
      <c r="EQ242" s="147"/>
      <c r="ER242" s="147"/>
      <c r="ES242" s="147"/>
      <c r="ET242" s="147"/>
      <c r="EU242" s="147"/>
      <c r="EV242" s="147"/>
      <c r="EW242" s="147"/>
      <c r="EX242" s="147"/>
      <c r="EY242" s="147"/>
      <c r="EZ242" s="147"/>
      <c r="FA242" s="147"/>
      <c r="FB242" s="147"/>
      <c r="FC242" s="147"/>
      <c r="FD242" s="147"/>
      <c r="FE242" s="147"/>
      <c r="FF242" s="147"/>
      <c r="FG242" s="147"/>
      <c r="FH242" s="147"/>
      <c r="FI242" s="147"/>
      <c r="FJ242" s="147"/>
      <c r="FK242" s="147"/>
      <c r="FL242" s="147"/>
      <c r="FM242" s="147"/>
      <c r="FN242" s="147"/>
      <c r="FO242" s="147"/>
      <c r="FP242" s="147"/>
      <c r="FQ242" s="147"/>
      <c r="FR242" s="147"/>
      <c r="FS242" s="147"/>
      <c r="FT242" s="147"/>
      <c r="FU242" s="147"/>
      <c r="FV242" s="147"/>
      <c r="FW242" s="147"/>
      <c r="FX242" s="147"/>
      <c r="FY242" s="147"/>
      <c r="FZ242" s="147"/>
      <c r="GA242" s="147"/>
      <c r="GB242" s="147"/>
      <c r="GC242" s="147"/>
      <c r="GD242" s="147"/>
      <c r="GE242" s="147"/>
      <c r="GF242" s="147"/>
      <c r="GG242" s="147"/>
    </row>
    <row r="243" spans="2:189">
      <c r="B243" s="179" t="s">
        <v>50</v>
      </c>
      <c r="C243" s="149" t="s">
        <v>107</v>
      </c>
      <c r="D243" s="149"/>
      <c r="E243" s="151">
        <f t="shared" ref="E243:AJ243" si="300">ROUNDUP(E244/12,0)</f>
        <v>1</v>
      </c>
      <c r="F243" s="151">
        <f t="shared" si="300"/>
        <v>1</v>
      </c>
      <c r="G243" s="151">
        <f t="shared" si="300"/>
        <v>1</v>
      </c>
      <c r="H243" s="151">
        <f t="shared" si="300"/>
        <v>1</v>
      </c>
      <c r="I243" s="151">
        <f t="shared" si="300"/>
        <v>1</v>
      </c>
      <c r="J243" s="151">
        <f t="shared" si="300"/>
        <v>1</v>
      </c>
      <c r="K243" s="151">
        <f t="shared" si="300"/>
        <v>1</v>
      </c>
      <c r="L243" s="151">
        <f t="shared" si="300"/>
        <v>1</v>
      </c>
      <c r="M243" s="151">
        <f t="shared" si="300"/>
        <v>1</v>
      </c>
      <c r="N243" s="151">
        <f t="shared" si="300"/>
        <v>1</v>
      </c>
      <c r="O243" s="151">
        <f t="shared" si="300"/>
        <v>1</v>
      </c>
      <c r="P243" s="151">
        <f t="shared" si="300"/>
        <v>1</v>
      </c>
      <c r="Q243" s="151">
        <f t="shared" si="300"/>
        <v>2</v>
      </c>
      <c r="R243" s="151">
        <f t="shared" si="300"/>
        <v>2</v>
      </c>
      <c r="S243" s="151">
        <f t="shared" si="300"/>
        <v>2</v>
      </c>
      <c r="T243" s="151">
        <f t="shared" si="300"/>
        <v>2</v>
      </c>
      <c r="U243" s="151">
        <f t="shared" si="300"/>
        <v>2</v>
      </c>
      <c r="V243" s="151">
        <f t="shared" si="300"/>
        <v>2</v>
      </c>
      <c r="W243" s="151">
        <f t="shared" si="300"/>
        <v>2</v>
      </c>
      <c r="X243" s="151">
        <f t="shared" si="300"/>
        <v>2</v>
      </c>
      <c r="Y243" s="151">
        <f t="shared" si="300"/>
        <v>2</v>
      </c>
      <c r="Z243" s="151">
        <f t="shared" si="300"/>
        <v>2</v>
      </c>
      <c r="AA243" s="151">
        <f t="shared" si="300"/>
        <v>2</v>
      </c>
      <c r="AB243" s="151">
        <f t="shared" si="300"/>
        <v>2</v>
      </c>
      <c r="AC243" s="151">
        <f t="shared" si="300"/>
        <v>3</v>
      </c>
      <c r="AD243" s="151">
        <f t="shared" si="300"/>
        <v>3</v>
      </c>
      <c r="AE243" s="151">
        <f t="shared" si="300"/>
        <v>3</v>
      </c>
      <c r="AF243" s="151">
        <f t="shared" si="300"/>
        <v>3</v>
      </c>
      <c r="AG243" s="151">
        <f t="shared" si="300"/>
        <v>3</v>
      </c>
      <c r="AH243" s="151">
        <f t="shared" si="300"/>
        <v>3</v>
      </c>
      <c r="AI243" s="151">
        <f t="shared" si="300"/>
        <v>3</v>
      </c>
      <c r="AJ243" s="151">
        <f t="shared" si="300"/>
        <v>3</v>
      </c>
      <c r="AK243" s="151">
        <f t="shared" ref="AK243:BP243" si="301">ROUNDUP(AK244/12,0)</f>
        <v>3</v>
      </c>
      <c r="AL243" s="151">
        <f t="shared" si="301"/>
        <v>3</v>
      </c>
      <c r="AM243" s="151">
        <f t="shared" si="301"/>
        <v>3</v>
      </c>
      <c r="AN243" s="151">
        <f t="shared" si="301"/>
        <v>3</v>
      </c>
      <c r="AO243" s="151">
        <f t="shared" si="301"/>
        <v>4</v>
      </c>
      <c r="AP243" s="151">
        <f t="shared" si="301"/>
        <v>4</v>
      </c>
      <c r="AQ243" s="151">
        <f t="shared" si="301"/>
        <v>4</v>
      </c>
      <c r="AR243" s="151">
        <f t="shared" si="301"/>
        <v>4</v>
      </c>
      <c r="AS243" s="151">
        <f t="shared" si="301"/>
        <v>4</v>
      </c>
      <c r="AT243" s="151">
        <f t="shared" si="301"/>
        <v>4</v>
      </c>
      <c r="AU243" s="151">
        <f t="shared" si="301"/>
        <v>4</v>
      </c>
      <c r="AV243" s="151">
        <f t="shared" si="301"/>
        <v>4</v>
      </c>
      <c r="AW243" s="151">
        <f t="shared" si="301"/>
        <v>4</v>
      </c>
      <c r="AX243" s="151">
        <f t="shared" si="301"/>
        <v>4</v>
      </c>
      <c r="AY243" s="151">
        <f t="shared" si="301"/>
        <v>4</v>
      </c>
      <c r="AZ243" s="151">
        <f t="shared" si="301"/>
        <v>4</v>
      </c>
      <c r="BA243" s="151">
        <f t="shared" si="301"/>
        <v>5</v>
      </c>
      <c r="BB243" s="151">
        <f t="shared" si="301"/>
        <v>5</v>
      </c>
      <c r="BC243" s="151">
        <f t="shared" si="301"/>
        <v>5</v>
      </c>
      <c r="BD243" s="151">
        <f t="shared" si="301"/>
        <v>5</v>
      </c>
      <c r="BE243" s="151">
        <f t="shared" si="301"/>
        <v>5</v>
      </c>
      <c r="BF243" s="151">
        <f t="shared" si="301"/>
        <v>5</v>
      </c>
      <c r="BG243" s="151">
        <f t="shared" si="301"/>
        <v>5</v>
      </c>
      <c r="BH243" s="151">
        <f t="shared" si="301"/>
        <v>5</v>
      </c>
      <c r="BI243" s="151">
        <f t="shared" si="301"/>
        <v>5</v>
      </c>
      <c r="BJ243" s="151">
        <f t="shared" si="301"/>
        <v>5</v>
      </c>
      <c r="BK243" s="151">
        <f t="shared" si="301"/>
        <v>5</v>
      </c>
      <c r="BL243" s="151">
        <f t="shared" si="301"/>
        <v>5</v>
      </c>
      <c r="BM243" s="151">
        <f t="shared" si="301"/>
        <v>6</v>
      </c>
      <c r="BN243" s="151">
        <f t="shared" si="301"/>
        <v>6</v>
      </c>
      <c r="BO243" s="151">
        <f t="shared" si="301"/>
        <v>6</v>
      </c>
      <c r="BP243" s="151">
        <f t="shared" si="301"/>
        <v>6</v>
      </c>
      <c r="BQ243" s="151">
        <f t="shared" ref="BQ243:CV243" si="302">ROUNDUP(BQ244/12,0)</f>
        <v>6</v>
      </c>
      <c r="BR243" s="151">
        <f t="shared" si="302"/>
        <v>6</v>
      </c>
      <c r="BS243" s="151">
        <f t="shared" si="302"/>
        <v>6</v>
      </c>
      <c r="BT243" s="151">
        <f t="shared" si="302"/>
        <v>6</v>
      </c>
      <c r="BU243" s="151">
        <f t="shared" si="302"/>
        <v>6</v>
      </c>
      <c r="BV243" s="151">
        <f t="shared" si="302"/>
        <v>6</v>
      </c>
      <c r="BW243" s="151">
        <f t="shared" si="302"/>
        <v>6</v>
      </c>
      <c r="BX243" s="151">
        <f t="shared" si="302"/>
        <v>6</v>
      </c>
      <c r="BY243" s="151">
        <f t="shared" si="302"/>
        <v>7</v>
      </c>
      <c r="BZ243" s="151">
        <f t="shared" si="302"/>
        <v>7</v>
      </c>
      <c r="CA243" s="151">
        <f t="shared" si="302"/>
        <v>7</v>
      </c>
      <c r="CB243" s="151">
        <f t="shared" si="302"/>
        <v>7</v>
      </c>
      <c r="CC243" s="151">
        <f t="shared" si="302"/>
        <v>7</v>
      </c>
      <c r="CD243" s="151">
        <f t="shared" si="302"/>
        <v>7</v>
      </c>
      <c r="CE243" s="151">
        <f t="shared" si="302"/>
        <v>7</v>
      </c>
      <c r="CF243" s="151">
        <f t="shared" si="302"/>
        <v>7</v>
      </c>
      <c r="CG243" s="151">
        <f t="shared" si="302"/>
        <v>7</v>
      </c>
      <c r="CH243" s="151">
        <f t="shared" si="302"/>
        <v>7</v>
      </c>
      <c r="CI243" s="151">
        <f t="shared" si="302"/>
        <v>7</v>
      </c>
      <c r="CJ243" s="151">
        <f t="shared" si="302"/>
        <v>7</v>
      </c>
      <c r="CK243" s="151">
        <f t="shared" si="302"/>
        <v>8</v>
      </c>
      <c r="CL243" s="151">
        <f t="shared" si="302"/>
        <v>8</v>
      </c>
      <c r="CM243" s="151">
        <f t="shared" si="302"/>
        <v>8</v>
      </c>
      <c r="CN243" s="151">
        <f t="shared" si="302"/>
        <v>8</v>
      </c>
      <c r="CO243" s="151">
        <f t="shared" si="302"/>
        <v>8</v>
      </c>
      <c r="CP243" s="151">
        <f t="shared" si="302"/>
        <v>8</v>
      </c>
      <c r="CQ243" s="151">
        <f t="shared" si="302"/>
        <v>8</v>
      </c>
      <c r="CR243" s="151">
        <f t="shared" si="302"/>
        <v>8</v>
      </c>
      <c r="CS243" s="151">
        <f t="shared" si="302"/>
        <v>8</v>
      </c>
      <c r="CT243" s="151">
        <f t="shared" si="302"/>
        <v>8</v>
      </c>
      <c r="CU243" s="151">
        <f t="shared" si="302"/>
        <v>8</v>
      </c>
      <c r="CV243" s="151">
        <f t="shared" si="302"/>
        <v>8</v>
      </c>
      <c r="CW243" s="151">
        <f t="shared" ref="CW243:EB243" si="303">ROUNDUP(CW244/12,0)</f>
        <v>9</v>
      </c>
      <c r="CX243" s="151">
        <f t="shared" si="303"/>
        <v>9</v>
      </c>
      <c r="CY243" s="151">
        <f t="shared" si="303"/>
        <v>9</v>
      </c>
      <c r="CZ243" s="151">
        <f t="shared" si="303"/>
        <v>9</v>
      </c>
      <c r="DA243" s="151">
        <f t="shared" si="303"/>
        <v>9</v>
      </c>
      <c r="DB243" s="151">
        <f t="shared" si="303"/>
        <v>9</v>
      </c>
      <c r="DC243" s="151">
        <f t="shared" si="303"/>
        <v>9</v>
      </c>
      <c r="DD243" s="151">
        <f t="shared" si="303"/>
        <v>9</v>
      </c>
      <c r="DE243" s="151">
        <f t="shared" si="303"/>
        <v>9</v>
      </c>
      <c r="DF243" s="151">
        <f t="shared" si="303"/>
        <v>9</v>
      </c>
      <c r="DG243" s="151">
        <f t="shared" si="303"/>
        <v>9</v>
      </c>
      <c r="DH243" s="151">
        <f t="shared" si="303"/>
        <v>9</v>
      </c>
      <c r="DI243" s="151">
        <f t="shared" si="303"/>
        <v>10</v>
      </c>
      <c r="DJ243" s="151">
        <f t="shared" si="303"/>
        <v>10</v>
      </c>
      <c r="DK243" s="151">
        <f t="shared" si="303"/>
        <v>10</v>
      </c>
      <c r="DL243" s="151">
        <f t="shared" si="303"/>
        <v>10</v>
      </c>
      <c r="DM243" s="151">
        <f t="shared" si="303"/>
        <v>10</v>
      </c>
      <c r="DN243" s="151">
        <f t="shared" si="303"/>
        <v>10</v>
      </c>
      <c r="DO243" s="151">
        <f t="shared" si="303"/>
        <v>10</v>
      </c>
      <c r="DP243" s="151">
        <f t="shared" si="303"/>
        <v>10</v>
      </c>
      <c r="DQ243" s="151">
        <f t="shared" si="303"/>
        <v>10</v>
      </c>
      <c r="DR243" s="151">
        <f t="shared" si="303"/>
        <v>10</v>
      </c>
      <c r="DS243" s="151">
        <f t="shared" si="303"/>
        <v>10</v>
      </c>
      <c r="DT243" s="151">
        <f t="shared" si="303"/>
        <v>10</v>
      </c>
      <c r="DU243" s="151">
        <f t="shared" si="303"/>
        <v>11</v>
      </c>
      <c r="DV243" s="151">
        <f t="shared" si="303"/>
        <v>11</v>
      </c>
      <c r="DW243" s="151">
        <f t="shared" si="303"/>
        <v>11</v>
      </c>
      <c r="DX243" s="151">
        <f t="shared" si="303"/>
        <v>11</v>
      </c>
      <c r="DY243" s="151">
        <f t="shared" si="303"/>
        <v>11</v>
      </c>
      <c r="DZ243" s="151">
        <f t="shared" si="303"/>
        <v>11</v>
      </c>
      <c r="EA243" s="151">
        <f t="shared" si="303"/>
        <v>11</v>
      </c>
      <c r="EB243" s="151">
        <f t="shared" si="303"/>
        <v>11</v>
      </c>
      <c r="EC243" s="151">
        <f t="shared" ref="EC243:EK243" si="304">ROUNDUP(EC244/12,0)</f>
        <v>11</v>
      </c>
      <c r="ED243" s="151">
        <f t="shared" si="304"/>
        <v>11</v>
      </c>
      <c r="EE243" s="151">
        <f t="shared" si="304"/>
        <v>11</v>
      </c>
      <c r="EF243" s="151">
        <f t="shared" si="304"/>
        <v>11</v>
      </c>
      <c r="EG243" s="151">
        <f t="shared" si="304"/>
        <v>12</v>
      </c>
      <c r="EH243" s="151">
        <f t="shared" si="304"/>
        <v>12</v>
      </c>
      <c r="EI243" s="151">
        <f t="shared" si="304"/>
        <v>12</v>
      </c>
      <c r="EJ243" s="151">
        <f t="shared" si="304"/>
        <v>12</v>
      </c>
      <c r="EK243" s="151">
        <f t="shared" si="304"/>
        <v>12</v>
      </c>
      <c r="EL243" s="147"/>
      <c r="EM243" s="147"/>
      <c r="EN243" s="147"/>
      <c r="EO243" s="147"/>
      <c r="EP243" s="147"/>
      <c r="EQ243" s="147"/>
      <c r="ER243" s="147"/>
      <c r="ES243" s="147"/>
      <c r="ET243" s="147"/>
      <c r="EU243" s="147"/>
      <c r="EV243" s="147"/>
      <c r="EW243" s="147"/>
      <c r="EX243" s="147"/>
      <c r="EY243" s="147"/>
      <c r="EZ243" s="147"/>
      <c r="FA243" s="147"/>
      <c r="FB243" s="147"/>
      <c r="FC243" s="147"/>
      <c r="FD243" s="147"/>
      <c r="FE243" s="147"/>
      <c r="FF243" s="147"/>
      <c r="FG243" s="147"/>
      <c r="FH243" s="147"/>
      <c r="FI243" s="147"/>
      <c r="FJ243" s="147"/>
      <c r="FK243" s="147"/>
      <c r="FL243" s="147"/>
      <c r="FM243" s="147"/>
      <c r="FN243" s="147"/>
      <c r="FO243" s="147"/>
      <c r="FP243" s="147"/>
      <c r="FQ243" s="147"/>
      <c r="FR243" s="147"/>
      <c r="FS243" s="147"/>
      <c r="FT243" s="147"/>
      <c r="FU243" s="147"/>
      <c r="FV243" s="147"/>
      <c r="FW243" s="147"/>
      <c r="FX243" s="147"/>
      <c r="FY243" s="147"/>
      <c r="FZ243" s="147"/>
      <c r="GA243" s="147"/>
      <c r="GB243" s="147"/>
      <c r="GC243" s="147"/>
      <c r="GD243" s="147"/>
      <c r="GE243" s="147"/>
      <c r="GF243" s="147"/>
      <c r="GG243" s="147"/>
    </row>
    <row r="244" spans="2:189">
      <c r="B244" s="147"/>
      <c r="C244" s="149" t="s">
        <v>108</v>
      </c>
      <c r="D244" s="165" t="s">
        <v>111</v>
      </c>
      <c r="E244" s="152">
        <v>1</v>
      </c>
      <c r="F244" s="152">
        <v>2</v>
      </c>
      <c r="G244" s="152">
        <v>3</v>
      </c>
      <c r="H244" s="152">
        <v>4</v>
      </c>
      <c r="I244" s="152">
        <v>5</v>
      </c>
      <c r="J244" s="152">
        <v>6</v>
      </c>
      <c r="K244" s="152">
        <v>7</v>
      </c>
      <c r="L244" s="152">
        <v>8</v>
      </c>
      <c r="M244" s="152">
        <v>9</v>
      </c>
      <c r="N244" s="152">
        <v>10</v>
      </c>
      <c r="O244" s="152">
        <v>11</v>
      </c>
      <c r="P244" s="152">
        <v>12</v>
      </c>
      <c r="Q244" s="152">
        <v>13</v>
      </c>
      <c r="R244" s="152">
        <v>14</v>
      </c>
      <c r="S244" s="152">
        <v>15</v>
      </c>
      <c r="T244" s="152">
        <v>16</v>
      </c>
      <c r="U244" s="152">
        <v>17</v>
      </c>
      <c r="V244" s="152">
        <v>18</v>
      </c>
      <c r="W244" s="152">
        <v>19</v>
      </c>
      <c r="X244" s="152">
        <v>20</v>
      </c>
      <c r="Y244" s="152">
        <v>21</v>
      </c>
      <c r="Z244" s="152">
        <v>22</v>
      </c>
      <c r="AA244" s="152">
        <v>23</v>
      </c>
      <c r="AB244" s="152">
        <v>24</v>
      </c>
      <c r="AC244" s="152">
        <v>25</v>
      </c>
      <c r="AD244" s="152">
        <v>26</v>
      </c>
      <c r="AE244" s="152">
        <v>27</v>
      </c>
      <c r="AF244" s="152">
        <v>28</v>
      </c>
      <c r="AG244" s="152">
        <v>29</v>
      </c>
      <c r="AH244" s="152">
        <v>30</v>
      </c>
      <c r="AI244" s="152">
        <v>31</v>
      </c>
      <c r="AJ244" s="152">
        <v>32</v>
      </c>
      <c r="AK244" s="152">
        <v>33</v>
      </c>
      <c r="AL244" s="152">
        <v>34</v>
      </c>
      <c r="AM244" s="152">
        <v>35</v>
      </c>
      <c r="AN244" s="152">
        <v>36</v>
      </c>
      <c r="AO244" s="152">
        <v>37</v>
      </c>
      <c r="AP244" s="152">
        <v>38</v>
      </c>
      <c r="AQ244" s="152">
        <v>39</v>
      </c>
      <c r="AR244" s="152">
        <v>40</v>
      </c>
      <c r="AS244" s="152">
        <v>41</v>
      </c>
      <c r="AT244" s="152">
        <v>42</v>
      </c>
      <c r="AU244" s="152">
        <v>43</v>
      </c>
      <c r="AV244" s="152">
        <v>44</v>
      </c>
      <c r="AW244" s="152">
        <v>45</v>
      </c>
      <c r="AX244" s="152">
        <v>46</v>
      </c>
      <c r="AY244" s="152">
        <v>47</v>
      </c>
      <c r="AZ244" s="152">
        <v>48</v>
      </c>
      <c r="BA244" s="152">
        <v>49</v>
      </c>
      <c r="BB244" s="152">
        <v>50</v>
      </c>
      <c r="BC244" s="152">
        <v>51</v>
      </c>
      <c r="BD244" s="152">
        <v>52</v>
      </c>
      <c r="BE244" s="152">
        <v>53</v>
      </c>
      <c r="BF244" s="152">
        <v>54</v>
      </c>
      <c r="BG244" s="152">
        <v>55</v>
      </c>
      <c r="BH244" s="152">
        <v>56</v>
      </c>
      <c r="BI244" s="152">
        <v>57</v>
      </c>
      <c r="BJ244" s="152">
        <v>58</v>
      </c>
      <c r="BK244" s="152">
        <v>59</v>
      </c>
      <c r="BL244" s="152">
        <v>60</v>
      </c>
      <c r="BM244" s="152">
        <v>61</v>
      </c>
      <c r="BN244" s="152">
        <v>62</v>
      </c>
      <c r="BO244" s="152">
        <v>63</v>
      </c>
      <c r="BP244" s="152">
        <v>64</v>
      </c>
      <c r="BQ244" s="152">
        <v>65</v>
      </c>
      <c r="BR244" s="152">
        <v>66</v>
      </c>
      <c r="BS244" s="152">
        <v>67</v>
      </c>
      <c r="BT244" s="152">
        <v>68</v>
      </c>
      <c r="BU244" s="152">
        <v>69</v>
      </c>
      <c r="BV244" s="152">
        <v>70</v>
      </c>
      <c r="BW244" s="152">
        <v>71</v>
      </c>
      <c r="BX244" s="152">
        <v>72</v>
      </c>
      <c r="BY244" s="152">
        <v>73</v>
      </c>
      <c r="BZ244" s="152">
        <v>74</v>
      </c>
      <c r="CA244" s="152">
        <v>75</v>
      </c>
      <c r="CB244" s="152">
        <v>76</v>
      </c>
      <c r="CC244" s="152">
        <v>77</v>
      </c>
      <c r="CD244" s="152">
        <v>78</v>
      </c>
      <c r="CE244" s="152">
        <v>79</v>
      </c>
      <c r="CF244" s="152">
        <v>80</v>
      </c>
      <c r="CG244" s="152">
        <v>81</v>
      </c>
      <c r="CH244" s="152">
        <v>82</v>
      </c>
      <c r="CI244" s="152">
        <v>83</v>
      </c>
      <c r="CJ244" s="152">
        <v>84</v>
      </c>
      <c r="CK244" s="152">
        <v>85</v>
      </c>
      <c r="CL244" s="152">
        <v>86</v>
      </c>
      <c r="CM244" s="152">
        <v>87</v>
      </c>
      <c r="CN244" s="152">
        <v>88</v>
      </c>
      <c r="CO244" s="152">
        <v>89</v>
      </c>
      <c r="CP244" s="152">
        <v>90</v>
      </c>
      <c r="CQ244" s="152">
        <v>91</v>
      </c>
      <c r="CR244" s="152">
        <v>92</v>
      </c>
      <c r="CS244" s="152">
        <v>93</v>
      </c>
      <c r="CT244" s="152">
        <v>94</v>
      </c>
      <c r="CU244" s="152">
        <v>95</v>
      </c>
      <c r="CV244" s="152">
        <v>96</v>
      </c>
      <c r="CW244" s="152">
        <v>97</v>
      </c>
      <c r="CX244" s="152">
        <v>98</v>
      </c>
      <c r="CY244" s="152">
        <v>99</v>
      </c>
      <c r="CZ244" s="152">
        <v>100</v>
      </c>
      <c r="DA244" s="152">
        <v>101</v>
      </c>
      <c r="DB244" s="152">
        <v>102</v>
      </c>
      <c r="DC244" s="152">
        <v>103</v>
      </c>
      <c r="DD244" s="152">
        <v>104</v>
      </c>
      <c r="DE244" s="152">
        <v>105</v>
      </c>
      <c r="DF244" s="152">
        <v>106</v>
      </c>
      <c r="DG244" s="152">
        <v>107</v>
      </c>
      <c r="DH244" s="152">
        <v>108</v>
      </c>
      <c r="DI244" s="152">
        <v>109</v>
      </c>
      <c r="DJ244" s="152">
        <v>110</v>
      </c>
      <c r="DK244" s="152">
        <v>111</v>
      </c>
      <c r="DL244" s="152">
        <v>112</v>
      </c>
      <c r="DM244" s="152">
        <v>113</v>
      </c>
      <c r="DN244" s="152">
        <v>114</v>
      </c>
      <c r="DO244" s="152">
        <v>115</v>
      </c>
      <c r="DP244" s="152">
        <v>116</v>
      </c>
      <c r="DQ244" s="152">
        <v>117</v>
      </c>
      <c r="DR244" s="152">
        <v>118</v>
      </c>
      <c r="DS244" s="152">
        <v>119</v>
      </c>
      <c r="DT244" s="152">
        <v>120</v>
      </c>
      <c r="DU244" s="152">
        <v>121</v>
      </c>
      <c r="DV244" s="152">
        <v>122</v>
      </c>
      <c r="DW244" s="152">
        <v>123</v>
      </c>
      <c r="DX244" s="152">
        <v>124</v>
      </c>
      <c r="DY244" s="152">
        <v>125</v>
      </c>
      <c r="DZ244" s="152">
        <v>126</v>
      </c>
      <c r="EA244" s="152">
        <v>127</v>
      </c>
      <c r="EB244" s="152">
        <v>128</v>
      </c>
      <c r="EC244" s="152">
        <v>129</v>
      </c>
      <c r="ED244" s="152">
        <v>130</v>
      </c>
      <c r="EE244" s="152">
        <v>131</v>
      </c>
      <c r="EF244" s="152">
        <v>132</v>
      </c>
      <c r="EG244" s="152">
        <v>133</v>
      </c>
      <c r="EH244" s="152">
        <v>134</v>
      </c>
      <c r="EI244" s="152">
        <v>135</v>
      </c>
      <c r="EJ244" s="152">
        <v>136</v>
      </c>
      <c r="EK244" s="152">
        <v>137</v>
      </c>
      <c r="EL244" s="147"/>
      <c r="EM244" s="147"/>
      <c r="EN244" s="147"/>
      <c r="EO244" s="147"/>
      <c r="EP244" s="147"/>
      <c r="EQ244" s="147"/>
      <c r="ER244" s="147"/>
      <c r="ES244" s="147"/>
      <c r="ET244" s="147"/>
      <c r="EU244" s="147"/>
      <c r="EV244" s="147"/>
      <c r="EW244" s="147"/>
      <c r="EX244" s="147"/>
      <c r="EY244" s="147"/>
      <c r="EZ244" s="147"/>
      <c r="FA244" s="147"/>
      <c r="FB244" s="147"/>
      <c r="FC244" s="147"/>
      <c r="FD244" s="147"/>
      <c r="FE244" s="147"/>
      <c r="FF244" s="147"/>
      <c r="FG244" s="147"/>
      <c r="FH244" s="147"/>
      <c r="FI244" s="147"/>
      <c r="FJ244" s="147"/>
      <c r="FK244" s="147"/>
      <c r="FL244" s="147"/>
      <c r="FM244" s="147"/>
      <c r="FN244" s="147"/>
      <c r="FO244" s="147"/>
      <c r="FP244" s="147"/>
      <c r="FQ244" s="147"/>
      <c r="FR244" s="147"/>
      <c r="FS244" s="147"/>
      <c r="FT244" s="147"/>
      <c r="FU244" s="147"/>
      <c r="FV244" s="147"/>
      <c r="FW244" s="147"/>
      <c r="FX244" s="147"/>
      <c r="FY244" s="147"/>
      <c r="FZ244" s="147"/>
      <c r="GA244" s="147"/>
      <c r="GB244" s="147"/>
      <c r="GC244" s="147"/>
      <c r="GD244" s="147"/>
      <c r="GE244" s="147"/>
      <c r="GF244" s="147"/>
      <c r="GG244" s="147"/>
    </row>
    <row r="245" spans="2:189">
      <c r="B245" s="148"/>
      <c r="C245" s="149"/>
      <c r="D245" s="165" t="s">
        <v>46</v>
      </c>
      <c r="E245" s="154">
        <f>Opening</f>
        <v>44440</v>
      </c>
      <c r="F245" s="154">
        <f t="shared" ref="F245:AK245" si="305">EDATE(E245,1)</f>
        <v>44470</v>
      </c>
      <c r="G245" s="154">
        <f t="shared" si="305"/>
        <v>44501</v>
      </c>
      <c r="H245" s="154">
        <f t="shared" si="305"/>
        <v>44531</v>
      </c>
      <c r="I245" s="154">
        <f t="shared" si="305"/>
        <v>44562</v>
      </c>
      <c r="J245" s="154">
        <f t="shared" si="305"/>
        <v>44593</v>
      </c>
      <c r="K245" s="154">
        <f t="shared" si="305"/>
        <v>44621</v>
      </c>
      <c r="L245" s="154">
        <f t="shared" si="305"/>
        <v>44652</v>
      </c>
      <c r="M245" s="154">
        <f t="shared" si="305"/>
        <v>44682</v>
      </c>
      <c r="N245" s="154">
        <f t="shared" si="305"/>
        <v>44713</v>
      </c>
      <c r="O245" s="154">
        <f t="shared" si="305"/>
        <v>44743</v>
      </c>
      <c r="P245" s="154">
        <f t="shared" si="305"/>
        <v>44774</v>
      </c>
      <c r="Q245" s="154">
        <f t="shared" si="305"/>
        <v>44805</v>
      </c>
      <c r="R245" s="154">
        <f t="shared" si="305"/>
        <v>44835</v>
      </c>
      <c r="S245" s="154">
        <f t="shared" si="305"/>
        <v>44866</v>
      </c>
      <c r="T245" s="154">
        <f t="shared" si="305"/>
        <v>44896</v>
      </c>
      <c r="U245" s="154">
        <f t="shared" si="305"/>
        <v>44927</v>
      </c>
      <c r="V245" s="154">
        <f t="shared" si="305"/>
        <v>44958</v>
      </c>
      <c r="W245" s="154">
        <f t="shared" si="305"/>
        <v>44986</v>
      </c>
      <c r="X245" s="154">
        <f t="shared" si="305"/>
        <v>45017</v>
      </c>
      <c r="Y245" s="154">
        <f t="shared" si="305"/>
        <v>45047</v>
      </c>
      <c r="Z245" s="154">
        <f t="shared" si="305"/>
        <v>45078</v>
      </c>
      <c r="AA245" s="154">
        <f t="shared" si="305"/>
        <v>45108</v>
      </c>
      <c r="AB245" s="154">
        <f t="shared" si="305"/>
        <v>45139</v>
      </c>
      <c r="AC245" s="154">
        <f t="shared" si="305"/>
        <v>45170</v>
      </c>
      <c r="AD245" s="154">
        <f t="shared" si="305"/>
        <v>45200</v>
      </c>
      <c r="AE245" s="154">
        <f t="shared" si="305"/>
        <v>45231</v>
      </c>
      <c r="AF245" s="154">
        <f t="shared" si="305"/>
        <v>45261</v>
      </c>
      <c r="AG245" s="154">
        <f t="shared" si="305"/>
        <v>45292</v>
      </c>
      <c r="AH245" s="154">
        <f t="shared" si="305"/>
        <v>45323</v>
      </c>
      <c r="AI245" s="154">
        <f t="shared" si="305"/>
        <v>45352</v>
      </c>
      <c r="AJ245" s="154">
        <f t="shared" si="305"/>
        <v>45383</v>
      </c>
      <c r="AK245" s="154">
        <f t="shared" si="305"/>
        <v>45413</v>
      </c>
      <c r="AL245" s="154">
        <f t="shared" ref="AL245:BQ245" si="306">EDATE(AK245,1)</f>
        <v>45444</v>
      </c>
      <c r="AM245" s="154">
        <f t="shared" si="306"/>
        <v>45474</v>
      </c>
      <c r="AN245" s="154">
        <f t="shared" si="306"/>
        <v>45505</v>
      </c>
      <c r="AO245" s="154">
        <f t="shared" si="306"/>
        <v>45536</v>
      </c>
      <c r="AP245" s="154">
        <f t="shared" si="306"/>
        <v>45566</v>
      </c>
      <c r="AQ245" s="154">
        <f t="shared" si="306"/>
        <v>45597</v>
      </c>
      <c r="AR245" s="154">
        <f t="shared" si="306"/>
        <v>45627</v>
      </c>
      <c r="AS245" s="154">
        <f t="shared" si="306"/>
        <v>45658</v>
      </c>
      <c r="AT245" s="154">
        <f t="shared" si="306"/>
        <v>45689</v>
      </c>
      <c r="AU245" s="154">
        <f t="shared" si="306"/>
        <v>45717</v>
      </c>
      <c r="AV245" s="154">
        <f t="shared" si="306"/>
        <v>45748</v>
      </c>
      <c r="AW245" s="154">
        <f t="shared" si="306"/>
        <v>45778</v>
      </c>
      <c r="AX245" s="154">
        <f t="shared" si="306"/>
        <v>45809</v>
      </c>
      <c r="AY245" s="154">
        <f t="shared" si="306"/>
        <v>45839</v>
      </c>
      <c r="AZ245" s="154">
        <f t="shared" si="306"/>
        <v>45870</v>
      </c>
      <c r="BA245" s="154">
        <f t="shared" si="306"/>
        <v>45901</v>
      </c>
      <c r="BB245" s="154">
        <f t="shared" si="306"/>
        <v>45931</v>
      </c>
      <c r="BC245" s="154">
        <f t="shared" si="306"/>
        <v>45962</v>
      </c>
      <c r="BD245" s="154">
        <f t="shared" si="306"/>
        <v>45992</v>
      </c>
      <c r="BE245" s="154">
        <f t="shared" si="306"/>
        <v>46023</v>
      </c>
      <c r="BF245" s="154">
        <f t="shared" si="306"/>
        <v>46054</v>
      </c>
      <c r="BG245" s="154">
        <f t="shared" si="306"/>
        <v>46082</v>
      </c>
      <c r="BH245" s="154">
        <f t="shared" si="306"/>
        <v>46113</v>
      </c>
      <c r="BI245" s="154">
        <f t="shared" si="306"/>
        <v>46143</v>
      </c>
      <c r="BJ245" s="154">
        <f t="shared" si="306"/>
        <v>46174</v>
      </c>
      <c r="BK245" s="154">
        <f t="shared" si="306"/>
        <v>46204</v>
      </c>
      <c r="BL245" s="154">
        <f t="shared" si="306"/>
        <v>46235</v>
      </c>
      <c r="BM245" s="154">
        <f t="shared" si="306"/>
        <v>46266</v>
      </c>
      <c r="BN245" s="154">
        <f t="shared" si="306"/>
        <v>46296</v>
      </c>
      <c r="BO245" s="154">
        <f t="shared" si="306"/>
        <v>46327</v>
      </c>
      <c r="BP245" s="154">
        <f t="shared" si="306"/>
        <v>46357</v>
      </c>
      <c r="BQ245" s="154">
        <f t="shared" si="306"/>
        <v>46388</v>
      </c>
      <c r="BR245" s="154">
        <f t="shared" ref="BR245:CW245" si="307">EDATE(BQ245,1)</f>
        <v>46419</v>
      </c>
      <c r="BS245" s="154">
        <f t="shared" si="307"/>
        <v>46447</v>
      </c>
      <c r="BT245" s="154">
        <f t="shared" si="307"/>
        <v>46478</v>
      </c>
      <c r="BU245" s="154">
        <f t="shared" si="307"/>
        <v>46508</v>
      </c>
      <c r="BV245" s="154">
        <f t="shared" si="307"/>
        <v>46539</v>
      </c>
      <c r="BW245" s="154">
        <f t="shared" si="307"/>
        <v>46569</v>
      </c>
      <c r="BX245" s="154">
        <f t="shared" si="307"/>
        <v>46600</v>
      </c>
      <c r="BY245" s="154">
        <f t="shared" si="307"/>
        <v>46631</v>
      </c>
      <c r="BZ245" s="154">
        <f t="shared" si="307"/>
        <v>46661</v>
      </c>
      <c r="CA245" s="154">
        <f t="shared" si="307"/>
        <v>46692</v>
      </c>
      <c r="CB245" s="154">
        <f t="shared" si="307"/>
        <v>46722</v>
      </c>
      <c r="CC245" s="154">
        <f t="shared" si="307"/>
        <v>46753</v>
      </c>
      <c r="CD245" s="154">
        <f t="shared" si="307"/>
        <v>46784</v>
      </c>
      <c r="CE245" s="154">
        <f t="shared" si="307"/>
        <v>46813</v>
      </c>
      <c r="CF245" s="154">
        <f t="shared" si="307"/>
        <v>46844</v>
      </c>
      <c r="CG245" s="154">
        <f t="shared" si="307"/>
        <v>46874</v>
      </c>
      <c r="CH245" s="154">
        <f t="shared" si="307"/>
        <v>46905</v>
      </c>
      <c r="CI245" s="154">
        <f t="shared" si="307"/>
        <v>46935</v>
      </c>
      <c r="CJ245" s="154">
        <f t="shared" si="307"/>
        <v>46966</v>
      </c>
      <c r="CK245" s="154">
        <f t="shared" si="307"/>
        <v>46997</v>
      </c>
      <c r="CL245" s="154">
        <f t="shared" si="307"/>
        <v>47027</v>
      </c>
      <c r="CM245" s="154">
        <f t="shared" si="307"/>
        <v>47058</v>
      </c>
      <c r="CN245" s="154">
        <f t="shared" si="307"/>
        <v>47088</v>
      </c>
      <c r="CO245" s="154">
        <f t="shared" si="307"/>
        <v>47119</v>
      </c>
      <c r="CP245" s="154">
        <f t="shared" si="307"/>
        <v>47150</v>
      </c>
      <c r="CQ245" s="154">
        <f t="shared" si="307"/>
        <v>47178</v>
      </c>
      <c r="CR245" s="154">
        <f t="shared" si="307"/>
        <v>47209</v>
      </c>
      <c r="CS245" s="154">
        <f t="shared" si="307"/>
        <v>47239</v>
      </c>
      <c r="CT245" s="154">
        <f t="shared" si="307"/>
        <v>47270</v>
      </c>
      <c r="CU245" s="154">
        <f t="shared" si="307"/>
        <v>47300</v>
      </c>
      <c r="CV245" s="154">
        <f t="shared" si="307"/>
        <v>47331</v>
      </c>
      <c r="CW245" s="154">
        <f t="shared" si="307"/>
        <v>47362</v>
      </c>
      <c r="CX245" s="154">
        <f t="shared" ref="CX245:EC245" si="308">EDATE(CW245,1)</f>
        <v>47392</v>
      </c>
      <c r="CY245" s="154">
        <f t="shared" si="308"/>
        <v>47423</v>
      </c>
      <c r="CZ245" s="154">
        <f t="shared" si="308"/>
        <v>47453</v>
      </c>
      <c r="DA245" s="154">
        <f t="shared" si="308"/>
        <v>47484</v>
      </c>
      <c r="DB245" s="154">
        <f t="shared" si="308"/>
        <v>47515</v>
      </c>
      <c r="DC245" s="154">
        <f t="shared" si="308"/>
        <v>47543</v>
      </c>
      <c r="DD245" s="154">
        <f t="shared" si="308"/>
        <v>47574</v>
      </c>
      <c r="DE245" s="154">
        <f t="shared" si="308"/>
        <v>47604</v>
      </c>
      <c r="DF245" s="154">
        <f t="shared" si="308"/>
        <v>47635</v>
      </c>
      <c r="DG245" s="154">
        <f t="shared" si="308"/>
        <v>47665</v>
      </c>
      <c r="DH245" s="154">
        <f t="shared" si="308"/>
        <v>47696</v>
      </c>
      <c r="DI245" s="154">
        <f t="shared" si="308"/>
        <v>47727</v>
      </c>
      <c r="DJ245" s="154">
        <f t="shared" si="308"/>
        <v>47757</v>
      </c>
      <c r="DK245" s="154">
        <f t="shared" si="308"/>
        <v>47788</v>
      </c>
      <c r="DL245" s="154">
        <f t="shared" si="308"/>
        <v>47818</v>
      </c>
      <c r="DM245" s="154">
        <f t="shared" si="308"/>
        <v>47849</v>
      </c>
      <c r="DN245" s="154">
        <f t="shared" si="308"/>
        <v>47880</v>
      </c>
      <c r="DO245" s="154">
        <f t="shared" si="308"/>
        <v>47908</v>
      </c>
      <c r="DP245" s="154">
        <f t="shared" si="308"/>
        <v>47939</v>
      </c>
      <c r="DQ245" s="154">
        <f t="shared" si="308"/>
        <v>47969</v>
      </c>
      <c r="DR245" s="154">
        <f t="shared" si="308"/>
        <v>48000</v>
      </c>
      <c r="DS245" s="154">
        <f t="shared" si="308"/>
        <v>48030</v>
      </c>
      <c r="DT245" s="154">
        <f t="shared" si="308"/>
        <v>48061</v>
      </c>
      <c r="DU245" s="154">
        <f t="shared" si="308"/>
        <v>48092</v>
      </c>
      <c r="DV245" s="154">
        <f t="shared" si="308"/>
        <v>48122</v>
      </c>
      <c r="DW245" s="154">
        <f t="shared" si="308"/>
        <v>48153</v>
      </c>
      <c r="DX245" s="154">
        <f t="shared" si="308"/>
        <v>48183</v>
      </c>
      <c r="DY245" s="154">
        <f t="shared" si="308"/>
        <v>48214</v>
      </c>
      <c r="DZ245" s="154">
        <f t="shared" si="308"/>
        <v>48245</v>
      </c>
      <c r="EA245" s="154">
        <f t="shared" si="308"/>
        <v>48274</v>
      </c>
      <c r="EB245" s="154">
        <f t="shared" si="308"/>
        <v>48305</v>
      </c>
      <c r="EC245" s="154">
        <f t="shared" si="308"/>
        <v>48335</v>
      </c>
      <c r="ED245" s="154">
        <f t="shared" ref="ED245:ES245" si="309">EDATE(EC245,1)</f>
        <v>48366</v>
      </c>
      <c r="EE245" s="154">
        <f t="shared" si="309"/>
        <v>48396</v>
      </c>
      <c r="EF245" s="154">
        <f t="shared" si="309"/>
        <v>48427</v>
      </c>
      <c r="EG245" s="154">
        <f t="shared" si="309"/>
        <v>48458</v>
      </c>
      <c r="EH245" s="154">
        <f t="shared" si="309"/>
        <v>48488</v>
      </c>
      <c r="EI245" s="154">
        <f t="shared" si="309"/>
        <v>48519</v>
      </c>
      <c r="EJ245" s="154">
        <f t="shared" si="309"/>
        <v>48549</v>
      </c>
      <c r="EK245" s="154">
        <f t="shared" si="309"/>
        <v>48580</v>
      </c>
      <c r="EL245" s="154">
        <f t="shared" si="309"/>
        <v>48611</v>
      </c>
      <c r="EM245" s="154">
        <f t="shared" si="309"/>
        <v>48639</v>
      </c>
      <c r="EN245" s="154">
        <f t="shared" si="309"/>
        <v>48670</v>
      </c>
      <c r="EO245" s="154">
        <f t="shared" si="309"/>
        <v>48700</v>
      </c>
      <c r="EP245" s="154">
        <f t="shared" si="309"/>
        <v>48731</v>
      </c>
      <c r="EQ245" s="154">
        <f t="shared" si="309"/>
        <v>48761</v>
      </c>
      <c r="ER245" s="154">
        <f t="shared" si="309"/>
        <v>48792</v>
      </c>
      <c r="ES245" s="154">
        <f t="shared" si="309"/>
        <v>48823</v>
      </c>
      <c r="ET245" s="147"/>
      <c r="EU245" s="147"/>
      <c r="EV245" s="147"/>
      <c r="EW245" s="147"/>
      <c r="EX245" s="147"/>
      <c r="EY245" s="147"/>
      <c r="EZ245" s="147"/>
      <c r="FA245" s="147"/>
      <c r="FB245" s="147"/>
      <c r="FC245" s="147"/>
      <c r="FD245" s="147"/>
      <c r="FE245" s="147"/>
      <c r="FF245" s="147"/>
      <c r="FG245" s="147"/>
      <c r="FH245" s="147"/>
      <c r="FI245" s="147"/>
      <c r="FJ245" s="147"/>
      <c r="FK245" s="147"/>
      <c r="FL245" s="147"/>
      <c r="FM245" s="147"/>
      <c r="FN245" s="147"/>
      <c r="FO245" s="147"/>
      <c r="FP245" s="147"/>
      <c r="FQ245" s="147"/>
      <c r="FR245" s="147"/>
      <c r="FS245" s="147"/>
      <c r="FT245" s="147"/>
      <c r="FU245" s="147"/>
      <c r="FV245" s="147"/>
      <c r="FW245" s="147"/>
      <c r="FX245" s="147"/>
      <c r="FY245" s="147"/>
      <c r="FZ245" s="147"/>
      <c r="GA245" s="147"/>
      <c r="GB245" s="147"/>
      <c r="GC245" s="147"/>
      <c r="GD245" s="147"/>
      <c r="GE245" s="147"/>
      <c r="GF245" s="147"/>
      <c r="GG245" s="147"/>
    </row>
    <row r="246" spans="2:189">
      <c r="B246" s="148">
        <v>1</v>
      </c>
      <c r="C246" s="148" t="str">
        <f t="shared" ref="C246:C257" si="310">VLOOKUP($B246,Tenant_List,7,FALSE)</f>
        <v>Large Tenant</v>
      </c>
      <c r="D246" s="354">
        <f>D119</f>
        <v>4</v>
      </c>
      <c r="E246" s="165">
        <f>IFERROR(IF(E$243=1,IF(MOD(E$244,12)=1,E211,E211-D211),IF($D246=1,IF(MOD(E$244,12)=1,E211-D211*E228,E211-D211),IF(MOD(E$243,$D246)=1,IF(MOD(E$244,12)=1,E211-D211*E228,E211-D211),E211-D211))),0)</f>
        <v>0.8</v>
      </c>
      <c r="F246" s="165">
        <f t="shared" ref="F246:M246" si="311">IFERROR(IF(F$243=1,IF(MOD(F$244,12)=1,F211,F211-E211),IF($D246=1,IF(MOD(F$244,12)=1,F211-E211*F228,F211-E211),IF(MOD(F$243,$D246)=1,IF(MOD(F$244,12)=1,F211-E211*F228,F211-E211),F211-E211))),0)</f>
        <v>-5.0000000000000044E-2</v>
      </c>
      <c r="G246" s="165">
        <f t="shared" si="311"/>
        <v>-5.0000000000000044E-2</v>
      </c>
      <c r="H246" s="165">
        <f t="shared" si="311"/>
        <v>0.13</v>
      </c>
      <c r="I246" s="165">
        <f t="shared" si="311"/>
        <v>1.0000000000000009E-2</v>
      </c>
      <c r="J246" s="165">
        <f t="shared" si="311"/>
        <v>1.0000000000000009E-2</v>
      </c>
      <c r="K246" s="165">
        <f t="shared" si="311"/>
        <v>1.0000000000000009E-2</v>
      </c>
      <c r="L246" s="165">
        <f t="shared" si="311"/>
        <v>1.0000000000000009E-2</v>
      </c>
      <c r="M246" s="165">
        <f t="shared" si="311"/>
        <v>1.0000000000000009E-2</v>
      </c>
      <c r="N246" s="165">
        <f>IFERROR(IF(N$243=1,IF(MOD(N$244,12)=1,N211,N211-M211),IF($D246=1,IF(MOD(N$244,12)=1,N211-M211*N228,N211-M211),IF(MOD(N$243,$D246)=1,IF(MOD(N$244,12)=1,N211-M211*N228,N211-M211),N211-M211))),0)</f>
        <v>1.0000000000000009E-2</v>
      </c>
      <c r="O246" s="165">
        <f t="shared" ref="O246:AD246" si="312">IFERROR(IF(O$243=1,IF(MOD(O$244,12)=1,O211,O211-N211),IF($D246=1,IF(MOD(O$244,12)=1,O211-N211*O228,O211-N211),IF(MOD(O$243,$D246)=1,IF(MOD(O$244,12)=1,O211-N211*O228,O211-N211),O211-N211))),0)</f>
        <v>1.0000000000000009E-2</v>
      </c>
      <c r="P246" s="165">
        <f t="shared" si="312"/>
        <v>1.0000000000000009E-2</v>
      </c>
      <c r="Q246" s="165">
        <f t="shared" si="312"/>
        <v>0</v>
      </c>
      <c r="R246" s="165">
        <f t="shared" si="312"/>
        <v>0</v>
      </c>
      <c r="S246" s="165">
        <f t="shared" si="312"/>
        <v>0</v>
      </c>
      <c r="T246" s="165">
        <f t="shared" si="312"/>
        <v>0</v>
      </c>
      <c r="U246" s="165">
        <f t="shared" si="312"/>
        <v>0</v>
      </c>
      <c r="V246" s="165">
        <f t="shared" si="312"/>
        <v>0</v>
      </c>
      <c r="W246" s="165">
        <f t="shared" si="312"/>
        <v>0</v>
      </c>
      <c r="X246" s="165">
        <f t="shared" si="312"/>
        <v>0</v>
      </c>
      <c r="Y246" s="165">
        <f t="shared" si="312"/>
        <v>0</v>
      </c>
      <c r="Z246" s="165">
        <f t="shared" si="312"/>
        <v>0</v>
      </c>
      <c r="AA246" s="165">
        <f t="shared" si="312"/>
        <v>0</v>
      </c>
      <c r="AB246" s="165">
        <f t="shared" si="312"/>
        <v>0</v>
      </c>
      <c r="AC246" s="165">
        <f t="shared" si="312"/>
        <v>1.0000000000000009E-2</v>
      </c>
      <c r="AD246" s="165">
        <f t="shared" si="312"/>
        <v>0</v>
      </c>
      <c r="AE246" s="165">
        <f t="shared" ref="AE246:CP246" si="313">IFERROR(IF(AE$243=1,IF(MOD(AE$244,12)=1,AE211,AE211-AD211),IF($D246=1,IF(MOD(AE$244,12)=1,AE211-AD211*AE228,AE211-AD211),IF(MOD(AE$243,$D246)=1,IF(MOD(AE$244,12)=1,AE211-AD211*AE228,AE211-AD211),AE211-AD211))),0)</f>
        <v>0</v>
      </c>
      <c r="AF246" s="165">
        <f t="shared" si="313"/>
        <v>0</v>
      </c>
      <c r="AG246" s="165">
        <f t="shared" si="313"/>
        <v>0</v>
      </c>
      <c r="AH246" s="165">
        <f t="shared" si="313"/>
        <v>0</v>
      </c>
      <c r="AI246" s="165">
        <f t="shared" si="313"/>
        <v>0</v>
      </c>
      <c r="AJ246" s="165">
        <f t="shared" si="313"/>
        <v>0</v>
      </c>
      <c r="AK246" s="165">
        <f t="shared" si="313"/>
        <v>0</v>
      </c>
      <c r="AL246" s="165">
        <f t="shared" si="313"/>
        <v>0</v>
      </c>
      <c r="AM246" s="165">
        <f t="shared" si="313"/>
        <v>0</v>
      </c>
      <c r="AN246" s="165">
        <f t="shared" si="313"/>
        <v>0</v>
      </c>
      <c r="AO246" s="165">
        <f t="shared" si="313"/>
        <v>1.0000000000000009E-2</v>
      </c>
      <c r="AP246" s="165">
        <f t="shared" si="313"/>
        <v>0</v>
      </c>
      <c r="AQ246" s="165">
        <f t="shared" si="313"/>
        <v>0</v>
      </c>
      <c r="AR246" s="165">
        <f t="shared" si="313"/>
        <v>0</v>
      </c>
      <c r="AS246" s="165">
        <f t="shared" si="313"/>
        <v>0</v>
      </c>
      <c r="AT246" s="165">
        <f t="shared" si="313"/>
        <v>0</v>
      </c>
      <c r="AU246" s="165">
        <f t="shared" si="313"/>
        <v>0</v>
      </c>
      <c r="AV246" s="165">
        <f t="shared" si="313"/>
        <v>0</v>
      </c>
      <c r="AW246" s="165">
        <f t="shared" si="313"/>
        <v>0</v>
      </c>
      <c r="AX246" s="165">
        <f t="shared" si="313"/>
        <v>0</v>
      </c>
      <c r="AY246" s="165">
        <f t="shared" si="313"/>
        <v>0</v>
      </c>
      <c r="AZ246" s="165">
        <f t="shared" si="313"/>
        <v>0</v>
      </c>
      <c r="BA246" s="165">
        <f t="shared" si="313"/>
        <v>0.24249999999999994</v>
      </c>
      <c r="BB246" s="165">
        <f t="shared" si="313"/>
        <v>0</v>
      </c>
      <c r="BC246" s="165">
        <f t="shared" si="313"/>
        <v>0</v>
      </c>
      <c r="BD246" s="165">
        <f t="shared" si="313"/>
        <v>0</v>
      </c>
      <c r="BE246" s="165">
        <f t="shared" si="313"/>
        <v>0</v>
      </c>
      <c r="BF246" s="165">
        <f t="shared" si="313"/>
        <v>0</v>
      </c>
      <c r="BG246" s="165">
        <f t="shared" si="313"/>
        <v>0</v>
      </c>
      <c r="BH246" s="165">
        <f t="shared" si="313"/>
        <v>0</v>
      </c>
      <c r="BI246" s="165">
        <f t="shared" si="313"/>
        <v>0</v>
      </c>
      <c r="BJ246" s="165">
        <f t="shared" si="313"/>
        <v>0</v>
      </c>
      <c r="BK246" s="165">
        <f t="shared" si="313"/>
        <v>0</v>
      </c>
      <c r="BL246" s="165">
        <f t="shared" si="313"/>
        <v>0</v>
      </c>
      <c r="BM246" s="165">
        <f t="shared" si="313"/>
        <v>0</v>
      </c>
      <c r="BN246" s="165">
        <f t="shared" si="313"/>
        <v>0</v>
      </c>
      <c r="BO246" s="165">
        <f t="shared" si="313"/>
        <v>0</v>
      </c>
      <c r="BP246" s="165">
        <f t="shared" si="313"/>
        <v>0</v>
      </c>
      <c r="BQ246" s="165">
        <f t="shared" si="313"/>
        <v>0</v>
      </c>
      <c r="BR246" s="165">
        <f t="shared" si="313"/>
        <v>0</v>
      </c>
      <c r="BS246" s="165">
        <f t="shared" si="313"/>
        <v>0</v>
      </c>
      <c r="BT246" s="165">
        <f t="shared" si="313"/>
        <v>0</v>
      </c>
      <c r="BU246" s="165">
        <f t="shared" si="313"/>
        <v>0</v>
      </c>
      <c r="BV246" s="165">
        <f t="shared" si="313"/>
        <v>0</v>
      </c>
      <c r="BW246" s="165">
        <f t="shared" si="313"/>
        <v>0</v>
      </c>
      <c r="BX246" s="165">
        <f t="shared" si="313"/>
        <v>0</v>
      </c>
      <c r="BY246" s="165">
        <f t="shared" si="313"/>
        <v>0</v>
      </c>
      <c r="BZ246" s="165">
        <f t="shared" si="313"/>
        <v>0</v>
      </c>
      <c r="CA246" s="165">
        <f t="shared" si="313"/>
        <v>0</v>
      </c>
      <c r="CB246" s="165">
        <f t="shared" si="313"/>
        <v>0</v>
      </c>
      <c r="CC246" s="165">
        <f t="shared" si="313"/>
        <v>0</v>
      </c>
      <c r="CD246" s="165">
        <f t="shared" si="313"/>
        <v>0</v>
      </c>
      <c r="CE246" s="165">
        <f t="shared" si="313"/>
        <v>0</v>
      </c>
      <c r="CF246" s="165">
        <f t="shared" si="313"/>
        <v>0</v>
      </c>
      <c r="CG246" s="165">
        <f t="shared" si="313"/>
        <v>0</v>
      </c>
      <c r="CH246" s="165">
        <f t="shared" si="313"/>
        <v>0</v>
      </c>
      <c r="CI246" s="165">
        <f t="shared" si="313"/>
        <v>0</v>
      </c>
      <c r="CJ246" s="165">
        <f t="shared" si="313"/>
        <v>0</v>
      </c>
      <c r="CK246" s="165">
        <f t="shared" si="313"/>
        <v>0</v>
      </c>
      <c r="CL246" s="165">
        <f t="shared" si="313"/>
        <v>0</v>
      </c>
      <c r="CM246" s="165">
        <f t="shared" si="313"/>
        <v>0</v>
      </c>
      <c r="CN246" s="165">
        <f t="shared" si="313"/>
        <v>0</v>
      </c>
      <c r="CO246" s="165">
        <f t="shared" si="313"/>
        <v>0</v>
      </c>
      <c r="CP246" s="165">
        <f t="shared" si="313"/>
        <v>0</v>
      </c>
      <c r="CQ246" s="165">
        <f t="shared" ref="CQ246:EK246" si="314">IFERROR(IF(CQ$243=1,IF(MOD(CQ$244,12)=1,CQ211,CQ211-CP211),IF($D246=1,IF(MOD(CQ$244,12)=1,CQ211-CP211*CQ228,CQ211-CP211),IF(MOD(CQ$243,$D246)=1,IF(MOD(CQ$244,12)=1,CQ211-CP211*CQ228,CQ211-CP211),CQ211-CP211))),0)</f>
        <v>0</v>
      </c>
      <c r="CR246" s="165">
        <f t="shared" si="314"/>
        <v>0</v>
      </c>
      <c r="CS246" s="165">
        <f t="shared" si="314"/>
        <v>0</v>
      </c>
      <c r="CT246" s="165">
        <f t="shared" si="314"/>
        <v>0</v>
      </c>
      <c r="CU246" s="165">
        <f t="shared" si="314"/>
        <v>0</v>
      </c>
      <c r="CV246" s="165">
        <f t="shared" si="314"/>
        <v>0</v>
      </c>
      <c r="CW246" s="165">
        <f t="shared" si="314"/>
        <v>0.23499999999999999</v>
      </c>
      <c r="CX246" s="165">
        <f t="shared" si="314"/>
        <v>0</v>
      </c>
      <c r="CY246" s="165">
        <f t="shared" si="314"/>
        <v>0</v>
      </c>
      <c r="CZ246" s="165">
        <f t="shared" si="314"/>
        <v>0</v>
      </c>
      <c r="DA246" s="165">
        <f t="shared" si="314"/>
        <v>0</v>
      </c>
      <c r="DB246" s="165">
        <f t="shared" si="314"/>
        <v>0</v>
      </c>
      <c r="DC246" s="165">
        <f t="shared" si="314"/>
        <v>0</v>
      </c>
      <c r="DD246" s="165">
        <f t="shared" si="314"/>
        <v>0</v>
      </c>
      <c r="DE246" s="165">
        <f t="shared" si="314"/>
        <v>0</v>
      </c>
      <c r="DF246" s="165">
        <f t="shared" si="314"/>
        <v>0</v>
      </c>
      <c r="DG246" s="165">
        <f t="shared" si="314"/>
        <v>0</v>
      </c>
      <c r="DH246" s="165">
        <f t="shared" si="314"/>
        <v>0</v>
      </c>
      <c r="DI246" s="165">
        <f t="shared" si="314"/>
        <v>0</v>
      </c>
      <c r="DJ246" s="165">
        <f t="shared" si="314"/>
        <v>0</v>
      </c>
      <c r="DK246" s="165">
        <f t="shared" si="314"/>
        <v>0</v>
      </c>
      <c r="DL246" s="165">
        <f t="shared" si="314"/>
        <v>0</v>
      </c>
      <c r="DM246" s="165">
        <f t="shared" si="314"/>
        <v>0</v>
      </c>
      <c r="DN246" s="165">
        <f t="shared" si="314"/>
        <v>0</v>
      </c>
      <c r="DO246" s="165">
        <f t="shared" si="314"/>
        <v>0</v>
      </c>
      <c r="DP246" s="165">
        <f t="shared" si="314"/>
        <v>0</v>
      </c>
      <c r="DQ246" s="165">
        <f t="shared" si="314"/>
        <v>0</v>
      </c>
      <c r="DR246" s="165">
        <f t="shared" si="314"/>
        <v>0</v>
      </c>
      <c r="DS246" s="165">
        <f t="shared" si="314"/>
        <v>0</v>
      </c>
      <c r="DT246" s="165">
        <f t="shared" si="314"/>
        <v>0</v>
      </c>
      <c r="DU246" s="165">
        <f t="shared" si="314"/>
        <v>0</v>
      </c>
      <c r="DV246" s="165">
        <f t="shared" si="314"/>
        <v>0</v>
      </c>
      <c r="DW246" s="165">
        <f t="shared" si="314"/>
        <v>0</v>
      </c>
      <c r="DX246" s="165">
        <f t="shared" si="314"/>
        <v>0</v>
      </c>
      <c r="DY246" s="165">
        <f t="shared" si="314"/>
        <v>0</v>
      </c>
      <c r="DZ246" s="165">
        <f t="shared" si="314"/>
        <v>0</v>
      </c>
      <c r="EA246" s="165">
        <f t="shared" si="314"/>
        <v>0</v>
      </c>
      <c r="EB246" s="165">
        <f t="shared" si="314"/>
        <v>0</v>
      </c>
      <c r="EC246" s="165">
        <f t="shared" si="314"/>
        <v>0</v>
      </c>
      <c r="ED246" s="165">
        <f t="shared" si="314"/>
        <v>0</v>
      </c>
      <c r="EE246" s="165">
        <f t="shared" si="314"/>
        <v>0</v>
      </c>
      <c r="EF246" s="165">
        <f t="shared" si="314"/>
        <v>0</v>
      </c>
      <c r="EG246" s="165">
        <f t="shared" si="314"/>
        <v>0</v>
      </c>
      <c r="EH246" s="165">
        <f t="shared" si="314"/>
        <v>0</v>
      </c>
      <c r="EI246" s="165">
        <f t="shared" si="314"/>
        <v>0</v>
      </c>
      <c r="EJ246" s="165">
        <f t="shared" si="314"/>
        <v>0</v>
      </c>
      <c r="EK246" s="165">
        <f t="shared" si="314"/>
        <v>0</v>
      </c>
      <c r="EL246" s="147"/>
      <c r="EM246" s="147"/>
      <c r="EN246" s="147"/>
      <c r="EO246" s="147"/>
      <c r="EP246" s="147"/>
      <c r="EQ246" s="147"/>
      <c r="ER246" s="147"/>
      <c r="ES246" s="147"/>
      <c r="ET246" s="147"/>
      <c r="EU246" s="147"/>
      <c r="EV246" s="147"/>
      <c r="EW246" s="147"/>
      <c r="EX246" s="147"/>
      <c r="EY246" s="147"/>
      <c r="EZ246" s="147"/>
      <c r="FA246" s="147"/>
      <c r="FB246" s="147"/>
      <c r="FC246" s="147"/>
      <c r="FD246" s="147"/>
      <c r="FE246" s="147"/>
      <c r="FF246" s="147"/>
      <c r="FG246" s="147"/>
      <c r="FH246" s="147"/>
      <c r="FI246" s="147"/>
      <c r="FJ246" s="147"/>
      <c r="FK246" s="147"/>
      <c r="FL246" s="147"/>
      <c r="FM246" s="147"/>
      <c r="FN246" s="147"/>
      <c r="FO246" s="147"/>
      <c r="FP246" s="147"/>
      <c r="FQ246" s="147"/>
      <c r="FR246" s="147"/>
      <c r="FS246" s="147"/>
      <c r="FT246" s="147"/>
      <c r="FU246" s="147"/>
      <c r="FV246" s="147"/>
      <c r="FW246" s="147"/>
      <c r="FX246" s="147"/>
      <c r="FY246" s="147"/>
      <c r="FZ246" s="147"/>
      <c r="GA246" s="147"/>
      <c r="GB246" s="147"/>
      <c r="GC246" s="147"/>
      <c r="GD246" s="147"/>
      <c r="GE246" s="147"/>
      <c r="GF246" s="147"/>
      <c r="GG246" s="147"/>
    </row>
    <row r="247" spans="2:189">
      <c r="B247" s="148">
        <v>2</v>
      </c>
      <c r="C247" s="148" t="str">
        <f t="shared" si="310"/>
        <v>Medium Tenant</v>
      </c>
      <c r="D247" s="354">
        <f t="shared" ref="D247:D257" si="315">D120</f>
        <v>3</v>
      </c>
      <c r="E247" s="165">
        <f t="shared" ref="E247:M257" si="316">IFERROR(IF(E$243=1,IF(MOD(E$244,12)=1,E212,E212-D212),IF($D247=1,IF(MOD(E$244,12)=1,E212-D212*E229,E212-D212),IF(MOD(E$243,$D247)=1,IF(MOD(E$244,12)=1,E212-D212*E229,E212-D212),E212-D212))),0)</f>
        <v>0.8</v>
      </c>
      <c r="F247" s="165">
        <f t="shared" si="316"/>
        <v>-5.0000000000000044E-2</v>
      </c>
      <c r="G247" s="165">
        <f t="shared" si="316"/>
        <v>-5.0000000000000044E-2</v>
      </c>
      <c r="H247" s="165">
        <f t="shared" si="316"/>
        <v>0.13</v>
      </c>
      <c r="I247" s="165">
        <f t="shared" si="316"/>
        <v>1.0000000000000009E-2</v>
      </c>
      <c r="J247" s="165">
        <f t="shared" si="316"/>
        <v>1.0000000000000009E-2</v>
      </c>
      <c r="K247" s="165">
        <f t="shared" si="316"/>
        <v>1.0000000000000009E-2</v>
      </c>
      <c r="L247" s="165">
        <f t="shared" si="316"/>
        <v>1.0000000000000009E-2</v>
      </c>
      <c r="M247" s="165">
        <f t="shared" si="316"/>
        <v>1.0000000000000009E-2</v>
      </c>
      <c r="N247" s="165">
        <f t="shared" ref="N247:AC247" si="317">IFERROR(IF(N$243=1,IF(MOD(N$244,12)=1,N212,N212-M212),IF($D247=1,IF(MOD(N$244,12)=1,N212-M212*N229,N212-M212),IF(MOD(N$243,$D247)=1,IF(MOD(N$244,12)=1,N212-M212*N229,N212-M212),N212-M212))),0)</f>
        <v>1.0000000000000009E-2</v>
      </c>
      <c r="O247" s="165">
        <f t="shared" si="317"/>
        <v>1.0000000000000009E-2</v>
      </c>
      <c r="P247" s="165">
        <f t="shared" si="317"/>
        <v>1.0000000000000009E-2</v>
      </c>
      <c r="Q247" s="165">
        <f t="shared" si="317"/>
        <v>0</v>
      </c>
      <c r="R247" s="165">
        <f t="shared" si="317"/>
        <v>0</v>
      </c>
      <c r="S247" s="165">
        <f t="shared" si="317"/>
        <v>0</v>
      </c>
      <c r="T247" s="165">
        <f t="shared" si="317"/>
        <v>0</v>
      </c>
      <c r="U247" s="165">
        <f t="shared" si="317"/>
        <v>0</v>
      </c>
      <c r="V247" s="165">
        <f t="shared" si="317"/>
        <v>0</v>
      </c>
      <c r="W247" s="165">
        <f t="shared" si="317"/>
        <v>0</v>
      </c>
      <c r="X247" s="165">
        <f t="shared" si="317"/>
        <v>0</v>
      </c>
      <c r="Y247" s="165">
        <f t="shared" si="317"/>
        <v>0</v>
      </c>
      <c r="Z247" s="165">
        <f t="shared" si="317"/>
        <v>0</v>
      </c>
      <c r="AA247" s="165">
        <f t="shared" si="317"/>
        <v>0</v>
      </c>
      <c r="AB247" s="165">
        <f t="shared" si="317"/>
        <v>0</v>
      </c>
      <c r="AC247" s="165">
        <f t="shared" si="317"/>
        <v>1.0000000000000009E-2</v>
      </c>
      <c r="AD247" s="165">
        <f t="shared" ref="AD247:CO247" si="318">IFERROR(IF(AD$243=1,IF(MOD(AD$244,12)=1,AD212,AD212-AC212),IF($D247=1,IF(MOD(AD$244,12)=1,AD212-AC212*AD229,AD212-AC212),IF(MOD(AD$243,$D247)=1,IF(MOD(AD$244,12)=1,AD212-AC212*AD229,AD212-AC212),AD212-AC212))),0)</f>
        <v>0</v>
      </c>
      <c r="AE247" s="165">
        <f t="shared" si="318"/>
        <v>0</v>
      </c>
      <c r="AF247" s="165">
        <f t="shared" si="318"/>
        <v>0</v>
      </c>
      <c r="AG247" s="165">
        <f t="shared" si="318"/>
        <v>0</v>
      </c>
      <c r="AH247" s="165">
        <f t="shared" si="318"/>
        <v>0</v>
      </c>
      <c r="AI247" s="165">
        <f t="shared" si="318"/>
        <v>0</v>
      </c>
      <c r="AJ247" s="165">
        <f t="shared" si="318"/>
        <v>0</v>
      </c>
      <c r="AK247" s="165">
        <f t="shared" si="318"/>
        <v>0</v>
      </c>
      <c r="AL247" s="165">
        <f t="shared" si="318"/>
        <v>0</v>
      </c>
      <c r="AM247" s="165">
        <f t="shared" si="318"/>
        <v>0</v>
      </c>
      <c r="AN247" s="165">
        <f t="shared" si="318"/>
        <v>0</v>
      </c>
      <c r="AO247" s="165">
        <f t="shared" si="318"/>
        <v>0.24</v>
      </c>
      <c r="AP247" s="165">
        <f t="shared" si="318"/>
        <v>0</v>
      </c>
      <c r="AQ247" s="165">
        <f t="shared" si="318"/>
        <v>0</v>
      </c>
      <c r="AR247" s="165">
        <f t="shared" si="318"/>
        <v>0</v>
      </c>
      <c r="AS247" s="165">
        <f t="shared" si="318"/>
        <v>0</v>
      </c>
      <c r="AT247" s="165">
        <f t="shared" si="318"/>
        <v>0</v>
      </c>
      <c r="AU247" s="165">
        <f t="shared" si="318"/>
        <v>0</v>
      </c>
      <c r="AV247" s="165">
        <f t="shared" si="318"/>
        <v>0</v>
      </c>
      <c r="AW247" s="165">
        <f t="shared" si="318"/>
        <v>0</v>
      </c>
      <c r="AX247" s="165">
        <f t="shared" si="318"/>
        <v>0</v>
      </c>
      <c r="AY247" s="165">
        <f t="shared" si="318"/>
        <v>0</v>
      </c>
      <c r="AZ247" s="165">
        <f t="shared" si="318"/>
        <v>0</v>
      </c>
      <c r="BA247" s="165">
        <f t="shared" si="318"/>
        <v>9.9999999999998979E-3</v>
      </c>
      <c r="BB247" s="165">
        <f t="shared" si="318"/>
        <v>0</v>
      </c>
      <c r="BC247" s="165">
        <f t="shared" si="318"/>
        <v>0</v>
      </c>
      <c r="BD247" s="165">
        <f t="shared" si="318"/>
        <v>0</v>
      </c>
      <c r="BE247" s="165">
        <f t="shared" si="318"/>
        <v>0</v>
      </c>
      <c r="BF247" s="165">
        <f t="shared" si="318"/>
        <v>0</v>
      </c>
      <c r="BG247" s="165">
        <f t="shared" si="318"/>
        <v>0</v>
      </c>
      <c r="BH247" s="165">
        <f t="shared" si="318"/>
        <v>0</v>
      </c>
      <c r="BI247" s="165">
        <f t="shared" si="318"/>
        <v>0</v>
      </c>
      <c r="BJ247" s="165">
        <f t="shared" si="318"/>
        <v>0</v>
      </c>
      <c r="BK247" s="165">
        <f t="shared" si="318"/>
        <v>0</v>
      </c>
      <c r="BL247" s="165">
        <f t="shared" si="318"/>
        <v>0</v>
      </c>
      <c r="BM247" s="165">
        <f t="shared" si="318"/>
        <v>0</v>
      </c>
      <c r="BN247" s="165">
        <f t="shared" si="318"/>
        <v>0</v>
      </c>
      <c r="BO247" s="165">
        <f t="shared" si="318"/>
        <v>0</v>
      </c>
      <c r="BP247" s="165">
        <f t="shared" si="318"/>
        <v>0</v>
      </c>
      <c r="BQ247" s="165">
        <f t="shared" si="318"/>
        <v>0</v>
      </c>
      <c r="BR247" s="165">
        <f t="shared" si="318"/>
        <v>0</v>
      </c>
      <c r="BS247" s="165">
        <f t="shared" si="318"/>
        <v>0</v>
      </c>
      <c r="BT247" s="165">
        <f t="shared" si="318"/>
        <v>0</v>
      </c>
      <c r="BU247" s="165">
        <f t="shared" si="318"/>
        <v>0</v>
      </c>
      <c r="BV247" s="165">
        <f t="shared" si="318"/>
        <v>0</v>
      </c>
      <c r="BW247" s="165">
        <f t="shared" si="318"/>
        <v>0</v>
      </c>
      <c r="BX247" s="165">
        <f t="shared" si="318"/>
        <v>0</v>
      </c>
      <c r="BY247" s="165">
        <f t="shared" si="318"/>
        <v>0.23499999999999999</v>
      </c>
      <c r="BZ247" s="165">
        <f t="shared" si="318"/>
        <v>0</v>
      </c>
      <c r="CA247" s="165">
        <f t="shared" si="318"/>
        <v>0</v>
      </c>
      <c r="CB247" s="165">
        <f t="shared" si="318"/>
        <v>0</v>
      </c>
      <c r="CC247" s="165">
        <f t="shared" si="318"/>
        <v>0</v>
      </c>
      <c r="CD247" s="165">
        <f t="shared" si="318"/>
        <v>0</v>
      </c>
      <c r="CE247" s="165">
        <f t="shared" si="318"/>
        <v>0</v>
      </c>
      <c r="CF247" s="165">
        <f t="shared" si="318"/>
        <v>0</v>
      </c>
      <c r="CG247" s="165">
        <f t="shared" si="318"/>
        <v>0</v>
      </c>
      <c r="CH247" s="165">
        <f t="shared" si="318"/>
        <v>0</v>
      </c>
      <c r="CI247" s="165">
        <f t="shared" si="318"/>
        <v>0</v>
      </c>
      <c r="CJ247" s="165">
        <f t="shared" si="318"/>
        <v>0</v>
      </c>
      <c r="CK247" s="165">
        <f t="shared" si="318"/>
        <v>0</v>
      </c>
      <c r="CL247" s="165">
        <f t="shared" si="318"/>
        <v>0</v>
      </c>
      <c r="CM247" s="165">
        <f t="shared" si="318"/>
        <v>0</v>
      </c>
      <c r="CN247" s="165">
        <f t="shared" si="318"/>
        <v>0</v>
      </c>
      <c r="CO247" s="165">
        <f t="shared" si="318"/>
        <v>0</v>
      </c>
      <c r="CP247" s="165">
        <f t="shared" ref="CP247:EK247" si="319">IFERROR(IF(CP$243=1,IF(MOD(CP$244,12)=1,CP212,CP212-CO212),IF($D247=1,IF(MOD(CP$244,12)=1,CP212-CO212*CP229,CP212-CO212),IF(MOD(CP$243,$D247)=1,IF(MOD(CP$244,12)=1,CP212-CO212*CP229,CP212-CO212),CP212-CO212))),0)</f>
        <v>0</v>
      </c>
      <c r="CQ247" s="165">
        <f t="shared" si="319"/>
        <v>0</v>
      </c>
      <c r="CR247" s="165">
        <f t="shared" si="319"/>
        <v>0</v>
      </c>
      <c r="CS247" s="165">
        <f t="shared" si="319"/>
        <v>0</v>
      </c>
      <c r="CT247" s="165">
        <f t="shared" si="319"/>
        <v>0</v>
      </c>
      <c r="CU247" s="165">
        <f t="shared" si="319"/>
        <v>0</v>
      </c>
      <c r="CV247" s="165">
        <f t="shared" si="319"/>
        <v>0</v>
      </c>
      <c r="CW247" s="165">
        <f t="shared" si="319"/>
        <v>0</v>
      </c>
      <c r="CX247" s="165">
        <f t="shared" si="319"/>
        <v>0</v>
      </c>
      <c r="CY247" s="165">
        <f t="shared" si="319"/>
        <v>0</v>
      </c>
      <c r="CZ247" s="165">
        <f t="shared" si="319"/>
        <v>0</v>
      </c>
      <c r="DA247" s="165">
        <f t="shared" si="319"/>
        <v>0</v>
      </c>
      <c r="DB247" s="165">
        <f t="shared" si="319"/>
        <v>0</v>
      </c>
      <c r="DC247" s="165">
        <f t="shared" si="319"/>
        <v>0</v>
      </c>
      <c r="DD247" s="165">
        <f t="shared" si="319"/>
        <v>0</v>
      </c>
      <c r="DE247" s="165">
        <f t="shared" si="319"/>
        <v>0</v>
      </c>
      <c r="DF247" s="165">
        <f t="shared" si="319"/>
        <v>0</v>
      </c>
      <c r="DG247" s="165">
        <f t="shared" si="319"/>
        <v>0</v>
      </c>
      <c r="DH247" s="165">
        <f t="shared" si="319"/>
        <v>0</v>
      </c>
      <c r="DI247" s="165">
        <f t="shared" si="319"/>
        <v>0.23499999999999999</v>
      </c>
      <c r="DJ247" s="165">
        <f t="shared" si="319"/>
        <v>0</v>
      </c>
      <c r="DK247" s="165">
        <f t="shared" si="319"/>
        <v>0</v>
      </c>
      <c r="DL247" s="165">
        <f t="shared" si="319"/>
        <v>0</v>
      </c>
      <c r="DM247" s="165">
        <f t="shared" si="319"/>
        <v>0</v>
      </c>
      <c r="DN247" s="165">
        <f t="shared" si="319"/>
        <v>0</v>
      </c>
      <c r="DO247" s="165">
        <f t="shared" si="319"/>
        <v>0</v>
      </c>
      <c r="DP247" s="165">
        <f t="shared" si="319"/>
        <v>0</v>
      </c>
      <c r="DQ247" s="165">
        <f t="shared" si="319"/>
        <v>0</v>
      </c>
      <c r="DR247" s="165">
        <f t="shared" si="319"/>
        <v>0</v>
      </c>
      <c r="DS247" s="165">
        <f t="shared" si="319"/>
        <v>0</v>
      </c>
      <c r="DT247" s="165">
        <f t="shared" si="319"/>
        <v>0</v>
      </c>
      <c r="DU247" s="165">
        <f t="shared" si="319"/>
        <v>0</v>
      </c>
      <c r="DV247" s="165">
        <f t="shared" si="319"/>
        <v>0</v>
      </c>
      <c r="DW247" s="165">
        <f t="shared" si="319"/>
        <v>0</v>
      </c>
      <c r="DX247" s="165">
        <f t="shared" si="319"/>
        <v>0</v>
      </c>
      <c r="DY247" s="165">
        <f t="shared" si="319"/>
        <v>0</v>
      </c>
      <c r="DZ247" s="165">
        <f t="shared" si="319"/>
        <v>0</v>
      </c>
      <c r="EA247" s="165">
        <f t="shared" si="319"/>
        <v>0</v>
      </c>
      <c r="EB247" s="165">
        <f t="shared" si="319"/>
        <v>0</v>
      </c>
      <c r="EC247" s="165">
        <f t="shared" si="319"/>
        <v>0</v>
      </c>
      <c r="ED247" s="165">
        <f t="shared" si="319"/>
        <v>0</v>
      </c>
      <c r="EE247" s="165">
        <f t="shared" si="319"/>
        <v>0</v>
      </c>
      <c r="EF247" s="165">
        <f t="shared" si="319"/>
        <v>0</v>
      </c>
      <c r="EG247" s="165">
        <f t="shared" si="319"/>
        <v>0</v>
      </c>
      <c r="EH247" s="165">
        <f t="shared" si="319"/>
        <v>0</v>
      </c>
      <c r="EI247" s="165">
        <f t="shared" si="319"/>
        <v>0</v>
      </c>
      <c r="EJ247" s="165">
        <f t="shared" si="319"/>
        <v>0</v>
      </c>
      <c r="EK247" s="165">
        <f t="shared" si="319"/>
        <v>0</v>
      </c>
      <c r="EL247" s="147"/>
      <c r="EM247" s="147"/>
      <c r="EN247" s="147"/>
      <c r="EO247" s="147"/>
      <c r="EP247" s="147"/>
      <c r="EQ247" s="147"/>
      <c r="ER247" s="147"/>
      <c r="ES247" s="147"/>
      <c r="ET247" s="147"/>
      <c r="EU247" s="147"/>
      <c r="EV247" s="147"/>
      <c r="EW247" s="147"/>
      <c r="EX247" s="147"/>
      <c r="EY247" s="147"/>
      <c r="EZ247" s="147"/>
      <c r="FA247" s="147"/>
      <c r="FB247" s="147"/>
      <c r="FC247" s="147"/>
      <c r="FD247" s="147"/>
      <c r="FE247" s="147"/>
      <c r="FF247" s="147"/>
      <c r="FG247" s="147"/>
      <c r="FH247" s="147"/>
      <c r="FI247" s="147"/>
      <c r="FJ247" s="147"/>
      <c r="FK247" s="147"/>
      <c r="FL247" s="147"/>
      <c r="FM247" s="147"/>
      <c r="FN247" s="147"/>
      <c r="FO247" s="147"/>
      <c r="FP247" s="147"/>
      <c r="FQ247" s="147"/>
      <c r="FR247" s="147"/>
      <c r="FS247" s="147"/>
      <c r="FT247" s="147"/>
      <c r="FU247" s="147"/>
      <c r="FV247" s="147"/>
      <c r="FW247" s="147"/>
      <c r="FX247" s="147"/>
      <c r="FY247" s="147"/>
      <c r="FZ247" s="147"/>
      <c r="GA247" s="147"/>
      <c r="GB247" s="147"/>
      <c r="GC247" s="147"/>
      <c r="GD247" s="147"/>
      <c r="GE247" s="147"/>
      <c r="GF247" s="147"/>
      <c r="GG247" s="147"/>
    </row>
    <row r="248" spans="2:189">
      <c r="B248" s="148">
        <v>3</v>
      </c>
      <c r="C248" s="148" t="str">
        <f t="shared" si="310"/>
        <v>Small Tenant</v>
      </c>
      <c r="D248" s="354">
        <f t="shared" si="315"/>
        <v>2</v>
      </c>
      <c r="E248" s="165">
        <f t="shared" si="316"/>
        <v>0.8</v>
      </c>
      <c r="F248" s="165">
        <f t="shared" si="316"/>
        <v>-5.0000000000000044E-2</v>
      </c>
      <c r="G248" s="165">
        <f t="shared" si="316"/>
        <v>-5.0000000000000044E-2</v>
      </c>
      <c r="H248" s="165">
        <f t="shared" si="316"/>
        <v>0.13</v>
      </c>
      <c r="I248" s="165">
        <f t="shared" si="316"/>
        <v>1.0000000000000009E-2</v>
      </c>
      <c r="J248" s="165">
        <f t="shared" si="316"/>
        <v>1.0000000000000009E-2</v>
      </c>
      <c r="K248" s="165">
        <f t="shared" si="316"/>
        <v>1.0000000000000009E-2</v>
      </c>
      <c r="L248" s="165">
        <f t="shared" si="316"/>
        <v>1.0000000000000009E-2</v>
      </c>
      <c r="M248" s="165">
        <f t="shared" si="316"/>
        <v>1.0000000000000009E-2</v>
      </c>
      <c r="N248" s="165">
        <f t="shared" ref="N248:AC248" si="320">IFERROR(IF(N$243=1,IF(MOD(N$244,12)=1,N213,N213-M213),IF($D248=1,IF(MOD(N$244,12)=1,N213-M213*N230,N213-M213),IF(MOD(N$243,$D248)=1,IF(MOD(N$244,12)=1,N213-M213*N230,N213-M213),N213-M213))),0)</f>
        <v>1.0000000000000009E-2</v>
      </c>
      <c r="O248" s="165">
        <f t="shared" si="320"/>
        <v>1.0000000000000009E-2</v>
      </c>
      <c r="P248" s="165">
        <f t="shared" si="320"/>
        <v>1.0000000000000009E-2</v>
      </c>
      <c r="Q248" s="165">
        <f t="shared" si="320"/>
        <v>-6.0000000000000053E-2</v>
      </c>
      <c r="R248" s="165">
        <f t="shared" si="320"/>
        <v>0</v>
      </c>
      <c r="S248" s="165">
        <f t="shared" si="320"/>
        <v>0</v>
      </c>
      <c r="T248" s="165">
        <f t="shared" si="320"/>
        <v>0</v>
      </c>
      <c r="U248" s="165">
        <f t="shared" si="320"/>
        <v>0</v>
      </c>
      <c r="V248" s="165">
        <f t="shared" si="320"/>
        <v>0</v>
      </c>
      <c r="W248" s="165">
        <f t="shared" si="320"/>
        <v>0</v>
      </c>
      <c r="X248" s="165">
        <f t="shared" si="320"/>
        <v>0</v>
      </c>
      <c r="Y248" s="165">
        <f t="shared" si="320"/>
        <v>0</v>
      </c>
      <c r="Z248" s="165">
        <f t="shared" si="320"/>
        <v>0</v>
      </c>
      <c r="AA248" s="165">
        <f t="shared" si="320"/>
        <v>0</v>
      </c>
      <c r="AB248" s="165">
        <f t="shared" si="320"/>
        <v>0</v>
      </c>
      <c r="AC248" s="165">
        <f t="shared" si="320"/>
        <v>0.255</v>
      </c>
      <c r="AD248" s="165">
        <f t="shared" ref="AD248:CO248" si="321">IFERROR(IF(AD$243=1,IF(MOD(AD$244,12)=1,AD213,AD213-AC213),IF($D248=1,IF(MOD(AD$244,12)=1,AD213-AC213*AD230,AD213-AC213),IF(MOD(AD$243,$D248)=1,IF(MOD(AD$244,12)=1,AD213-AC213*AD230,AD213-AC213),AD213-AC213))),0)</f>
        <v>0</v>
      </c>
      <c r="AE248" s="165">
        <f t="shared" si="321"/>
        <v>0</v>
      </c>
      <c r="AF248" s="165">
        <f t="shared" si="321"/>
        <v>0</v>
      </c>
      <c r="AG248" s="165">
        <f t="shared" si="321"/>
        <v>0</v>
      </c>
      <c r="AH248" s="165">
        <f t="shared" si="321"/>
        <v>0</v>
      </c>
      <c r="AI248" s="165">
        <f t="shared" si="321"/>
        <v>0</v>
      </c>
      <c r="AJ248" s="165">
        <f t="shared" si="321"/>
        <v>0</v>
      </c>
      <c r="AK248" s="165">
        <f t="shared" si="321"/>
        <v>0</v>
      </c>
      <c r="AL248" s="165">
        <f t="shared" si="321"/>
        <v>0</v>
      </c>
      <c r="AM248" s="165">
        <f t="shared" si="321"/>
        <v>0</v>
      </c>
      <c r="AN248" s="165">
        <f t="shared" si="321"/>
        <v>0</v>
      </c>
      <c r="AO248" s="165">
        <f t="shared" si="321"/>
        <v>0</v>
      </c>
      <c r="AP248" s="165">
        <f t="shared" si="321"/>
        <v>0</v>
      </c>
      <c r="AQ248" s="165">
        <f t="shared" si="321"/>
        <v>0</v>
      </c>
      <c r="AR248" s="165">
        <f t="shared" si="321"/>
        <v>0</v>
      </c>
      <c r="AS248" s="165">
        <f t="shared" si="321"/>
        <v>0</v>
      </c>
      <c r="AT248" s="165">
        <f t="shared" si="321"/>
        <v>0</v>
      </c>
      <c r="AU248" s="165">
        <f t="shared" si="321"/>
        <v>0</v>
      </c>
      <c r="AV248" s="165">
        <f t="shared" si="321"/>
        <v>0</v>
      </c>
      <c r="AW248" s="165">
        <f t="shared" si="321"/>
        <v>0</v>
      </c>
      <c r="AX248" s="165">
        <f t="shared" si="321"/>
        <v>0</v>
      </c>
      <c r="AY248" s="165">
        <f t="shared" si="321"/>
        <v>0</v>
      </c>
      <c r="AZ248" s="165">
        <f t="shared" si="321"/>
        <v>0</v>
      </c>
      <c r="BA248" s="165">
        <f t="shared" si="321"/>
        <v>0.255</v>
      </c>
      <c r="BB248" s="165">
        <f t="shared" si="321"/>
        <v>0</v>
      </c>
      <c r="BC248" s="165">
        <f t="shared" si="321"/>
        <v>0</v>
      </c>
      <c r="BD248" s="165">
        <f t="shared" si="321"/>
        <v>0</v>
      </c>
      <c r="BE248" s="165">
        <f t="shared" si="321"/>
        <v>0</v>
      </c>
      <c r="BF248" s="165">
        <f t="shared" si="321"/>
        <v>0</v>
      </c>
      <c r="BG248" s="165">
        <f t="shared" si="321"/>
        <v>0</v>
      </c>
      <c r="BH248" s="165">
        <f t="shared" si="321"/>
        <v>0</v>
      </c>
      <c r="BI248" s="165">
        <f t="shared" si="321"/>
        <v>0</v>
      </c>
      <c r="BJ248" s="165">
        <f t="shared" si="321"/>
        <v>0</v>
      </c>
      <c r="BK248" s="165">
        <f t="shared" si="321"/>
        <v>0</v>
      </c>
      <c r="BL248" s="165">
        <f t="shared" si="321"/>
        <v>0</v>
      </c>
      <c r="BM248" s="165">
        <f t="shared" si="321"/>
        <v>0</v>
      </c>
      <c r="BN248" s="165">
        <f t="shared" si="321"/>
        <v>0</v>
      </c>
      <c r="BO248" s="165">
        <f t="shared" si="321"/>
        <v>0</v>
      </c>
      <c r="BP248" s="165">
        <f t="shared" si="321"/>
        <v>0</v>
      </c>
      <c r="BQ248" s="165">
        <f t="shared" si="321"/>
        <v>0</v>
      </c>
      <c r="BR248" s="165">
        <f t="shared" si="321"/>
        <v>0</v>
      </c>
      <c r="BS248" s="165">
        <f t="shared" si="321"/>
        <v>0</v>
      </c>
      <c r="BT248" s="165">
        <f t="shared" si="321"/>
        <v>0</v>
      </c>
      <c r="BU248" s="165">
        <f t="shared" si="321"/>
        <v>0</v>
      </c>
      <c r="BV248" s="165">
        <f t="shared" si="321"/>
        <v>0</v>
      </c>
      <c r="BW248" s="165">
        <f t="shared" si="321"/>
        <v>0</v>
      </c>
      <c r="BX248" s="165">
        <f t="shared" si="321"/>
        <v>0</v>
      </c>
      <c r="BY248" s="165">
        <f t="shared" si="321"/>
        <v>0.255</v>
      </c>
      <c r="BZ248" s="165">
        <f t="shared" si="321"/>
        <v>0</v>
      </c>
      <c r="CA248" s="165">
        <f t="shared" si="321"/>
        <v>0</v>
      </c>
      <c r="CB248" s="165">
        <f t="shared" si="321"/>
        <v>0</v>
      </c>
      <c r="CC248" s="165">
        <f t="shared" si="321"/>
        <v>0</v>
      </c>
      <c r="CD248" s="165">
        <f t="shared" si="321"/>
        <v>0</v>
      </c>
      <c r="CE248" s="165">
        <f t="shared" si="321"/>
        <v>0</v>
      </c>
      <c r="CF248" s="165">
        <f t="shared" si="321"/>
        <v>0</v>
      </c>
      <c r="CG248" s="165">
        <f t="shared" si="321"/>
        <v>0</v>
      </c>
      <c r="CH248" s="165">
        <f t="shared" si="321"/>
        <v>0</v>
      </c>
      <c r="CI248" s="165">
        <f t="shared" si="321"/>
        <v>0</v>
      </c>
      <c r="CJ248" s="165">
        <f t="shared" si="321"/>
        <v>0</v>
      </c>
      <c r="CK248" s="165">
        <f t="shared" si="321"/>
        <v>0</v>
      </c>
      <c r="CL248" s="165">
        <f t="shared" si="321"/>
        <v>0</v>
      </c>
      <c r="CM248" s="165">
        <f t="shared" si="321"/>
        <v>0</v>
      </c>
      <c r="CN248" s="165">
        <f t="shared" si="321"/>
        <v>0</v>
      </c>
      <c r="CO248" s="165">
        <f t="shared" si="321"/>
        <v>0</v>
      </c>
      <c r="CP248" s="165">
        <f t="shared" ref="CP248:EK248" si="322">IFERROR(IF(CP$243=1,IF(MOD(CP$244,12)=1,CP213,CP213-CO213),IF($D248=1,IF(MOD(CP$244,12)=1,CP213-CO213*CP230,CP213-CO213),IF(MOD(CP$243,$D248)=1,IF(MOD(CP$244,12)=1,CP213-CO213*CP230,CP213-CO213),CP213-CO213))),0)</f>
        <v>0</v>
      </c>
      <c r="CQ248" s="165">
        <f t="shared" si="322"/>
        <v>0</v>
      </c>
      <c r="CR248" s="165">
        <f t="shared" si="322"/>
        <v>0</v>
      </c>
      <c r="CS248" s="165">
        <f t="shared" si="322"/>
        <v>0</v>
      </c>
      <c r="CT248" s="165">
        <f t="shared" si="322"/>
        <v>0</v>
      </c>
      <c r="CU248" s="165">
        <f t="shared" si="322"/>
        <v>0</v>
      </c>
      <c r="CV248" s="165">
        <f t="shared" si="322"/>
        <v>0</v>
      </c>
      <c r="CW248" s="165">
        <f t="shared" si="322"/>
        <v>0.255</v>
      </c>
      <c r="CX248" s="165">
        <f t="shared" si="322"/>
        <v>0</v>
      </c>
      <c r="CY248" s="165">
        <f t="shared" si="322"/>
        <v>0</v>
      </c>
      <c r="CZ248" s="165">
        <f t="shared" si="322"/>
        <v>0</v>
      </c>
      <c r="DA248" s="165">
        <f t="shared" si="322"/>
        <v>0</v>
      </c>
      <c r="DB248" s="165">
        <f t="shared" si="322"/>
        <v>0</v>
      </c>
      <c r="DC248" s="165">
        <f t="shared" si="322"/>
        <v>0</v>
      </c>
      <c r="DD248" s="165">
        <f t="shared" si="322"/>
        <v>0</v>
      </c>
      <c r="DE248" s="165">
        <f t="shared" si="322"/>
        <v>0</v>
      </c>
      <c r="DF248" s="165">
        <f t="shared" si="322"/>
        <v>0</v>
      </c>
      <c r="DG248" s="165">
        <f t="shared" si="322"/>
        <v>0</v>
      </c>
      <c r="DH248" s="165">
        <f t="shared" si="322"/>
        <v>0</v>
      </c>
      <c r="DI248" s="165">
        <f t="shared" si="322"/>
        <v>0</v>
      </c>
      <c r="DJ248" s="165">
        <f t="shared" si="322"/>
        <v>0</v>
      </c>
      <c r="DK248" s="165">
        <f t="shared" si="322"/>
        <v>0</v>
      </c>
      <c r="DL248" s="165">
        <f t="shared" si="322"/>
        <v>0</v>
      </c>
      <c r="DM248" s="165">
        <f t="shared" si="322"/>
        <v>0</v>
      </c>
      <c r="DN248" s="165">
        <f t="shared" si="322"/>
        <v>0</v>
      </c>
      <c r="DO248" s="165">
        <f t="shared" si="322"/>
        <v>0</v>
      </c>
      <c r="DP248" s="165">
        <f t="shared" si="322"/>
        <v>0</v>
      </c>
      <c r="DQ248" s="165">
        <f t="shared" si="322"/>
        <v>0</v>
      </c>
      <c r="DR248" s="165">
        <f t="shared" si="322"/>
        <v>0</v>
      </c>
      <c r="DS248" s="165">
        <f t="shared" si="322"/>
        <v>0</v>
      </c>
      <c r="DT248" s="165">
        <f t="shared" si="322"/>
        <v>0</v>
      </c>
      <c r="DU248" s="165">
        <f t="shared" si="322"/>
        <v>0.255</v>
      </c>
      <c r="DV248" s="165">
        <f t="shared" si="322"/>
        <v>0</v>
      </c>
      <c r="DW248" s="165">
        <f t="shared" si="322"/>
        <v>0</v>
      </c>
      <c r="DX248" s="165">
        <f t="shared" si="322"/>
        <v>0</v>
      </c>
      <c r="DY248" s="165">
        <f t="shared" si="322"/>
        <v>0</v>
      </c>
      <c r="DZ248" s="165">
        <f t="shared" si="322"/>
        <v>0</v>
      </c>
      <c r="EA248" s="165">
        <f t="shared" si="322"/>
        <v>0</v>
      </c>
      <c r="EB248" s="165">
        <f t="shared" si="322"/>
        <v>0</v>
      </c>
      <c r="EC248" s="165">
        <f t="shared" si="322"/>
        <v>0</v>
      </c>
      <c r="ED248" s="165">
        <f t="shared" si="322"/>
        <v>0</v>
      </c>
      <c r="EE248" s="165">
        <f t="shared" si="322"/>
        <v>0</v>
      </c>
      <c r="EF248" s="165">
        <f t="shared" si="322"/>
        <v>0</v>
      </c>
      <c r="EG248" s="165">
        <f t="shared" si="322"/>
        <v>0</v>
      </c>
      <c r="EH248" s="165">
        <f t="shared" si="322"/>
        <v>0</v>
      </c>
      <c r="EI248" s="165">
        <f t="shared" si="322"/>
        <v>0</v>
      </c>
      <c r="EJ248" s="165">
        <f t="shared" si="322"/>
        <v>0</v>
      </c>
      <c r="EK248" s="165">
        <f t="shared" si="322"/>
        <v>0</v>
      </c>
      <c r="EL248" s="147"/>
      <c r="EM248" s="147"/>
      <c r="EN248" s="147"/>
      <c r="EO248" s="147"/>
      <c r="EP248" s="147"/>
      <c r="EQ248" s="147"/>
      <c r="ER248" s="147"/>
      <c r="ES248" s="147"/>
      <c r="ET248" s="147"/>
      <c r="EU248" s="147"/>
      <c r="EV248" s="147"/>
      <c r="EW248" s="147"/>
      <c r="EX248" s="147"/>
      <c r="EY248" s="147"/>
      <c r="EZ248" s="147"/>
      <c r="FA248" s="147"/>
      <c r="FB248" s="147"/>
      <c r="FC248" s="147"/>
      <c r="FD248" s="147"/>
      <c r="FE248" s="147"/>
      <c r="FF248" s="147"/>
      <c r="FG248" s="147"/>
      <c r="FH248" s="147"/>
      <c r="FI248" s="147"/>
      <c r="FJ248" s="147"/>
      <c r="FK248" s="147"/>
      <c r="FL248" s="147"/>
      <c r="FM248" s="147"/>
      <c r="FN248" s="147"/>
      <c r="FO248" s="147"/>
      <c r="FP248" s="147"/>
      <c r="FQ248" s="147"/>
      <c r="FR248" s="147"/>
      <c r="FS248" s="147"/>
      <c r="FT248" s="147"/>
      <c r="FU248" s="147"/>
      <c r="FV248" s="147"/>
      <c r="FW248" s="147"/>
      <c r="FX248" s="147"/>
      <c r="FY248" s="147"/>
      <c r="FZ248" s="147"/>
      <c r="GA248" s="147"/>
      <c r="GB248" s="147"/>
      <c r="GC248" s="147"/>
      <c r="GD248" s="147"/>
      <c r="GE248" s="147"/>
      <c r="GF248" s="147"/>
      <c r="GG248" s="147"/>
    </row>
    <row r="249" spans="2:189">
      <c r="B249" s="148">
        <v>4</v>
      </c>
      <c r="C249" s="148" t="str">
        <f t="shared" si="310"/>
        <v>Large Tenant</v>
      </c>
      <c r="D249" s="354">
        <f t="shared" si="315"/>
        <v>4</v>
      </c>
      <c r="E249" s="165">
        <f t="shared" si="316"/>
        <v>0.8</v>
      </c>
      <c r="F249" s="165">
        <f t="shared" si="316"/>
        <v>-5.0000000000000044E-2</v>
      </c>
      <c r="G249" s="165">
        <f t="shared" si="316"/>
        <v>-5.0000000000000044E-2</v>
      </c>
      <c r="H249" s="165">
        <f t="shared" si="316"/>
        <v>0.13</v>
      </c>
      <c r="I249" s="165">
        <f t="shared" si="316"/>
        <v>1.0000000000000009E-2</v>
      </c>
      <c r="J249" s="165">
        <f t="shared" si="316"/>
        <v>1.0000000000000009E-2</v>
      </c>
      <c r="K249" s="165">
        <f t="shared" si="316"/>
        <v>1.0000000000000009E-2</v>
      </c>
      <c r="L249" s="165">
        <f t="shared" si="316"/>
        <v>1.0000000000000009E-2</v>
      </c>
      <c r="M249" s="165">
        <f t="shared" si="316"/>
        <v>1.0000000000000009E-2</v>
      </c>
      <c r="N249" s="165">
        <f t="shared" ref="N249:AC249" si="323">IFERROR(IF(N$243=1,IF(MOD(N$244,12)=1,N214,N214-M214),IF($D249=1,IF(MOD(N$244,12)=1,N214-M214*N231,N214-M214),IF(MOD(N$243,$D249)=1,IF(MOD(N$244,12)=1,N214-M214*N231,N214-M214),N214-M214))),0)</f>
        <v>1.0000000000000009E-2</v>
      </c>
      <c r="O249" s="165">
        <f t="shared" si="323"/>
        <v>1.0000000000000009E-2</v>
      </c>
      <c r="P249" s="165">
        <f t="shared" si="323"/>
        <v>1.0000000000000009E-2</v>
      </c>
      <c r="Q249" s="165">
        <f t="shared" si="323"/>
        <v>0</v>
      </c>
      <c r="R249" s="165">
        <f t="shared" si="323"/>
        <v>0</v>
      </c>
      <c r="S249" s="165">
        <f t="shared" si="323"/>
        <v>0</v>
      </c>
      <c r="T249" s="165">
        <f t="shared" si="323"/>
        <v>0</v>
      </c>
      <c r="U249" s="165">
        <f t="shared" si="323"/>
        <v>0</v>
      </c>
      <c r="V249" s="165">
        <f t="shared" si="323"/>
        <v>0</v>
      </c>
      <c r="W249" s="165">
        <f t="shared" si="323"/>
        <v>0</v>
      </c>
      <c r="X249" s="165">
        <f t="shared" si="323"/>
        <v>0</v>
      </c>
      <c r="Y249" s="165">
        <f t="shared" si="323"/>
        <v>0</v>
      </c>
      <c r="Z249" s="165">
        <f t="shared" si="323"/>
        <v>0</v>
      </c>
      <c r="AA249" s="165">
        <f t="shared" si="323"/>
        <v>0</v>
      </c>
      <c r="AB249" s="165">
        <f t="shared" si="323"/>
        <v>0</v>
      </c>
      <c r="AC249" s="165">
        <f t="shared" si="323"/>
        <v>1.0000000000000009E-2</v>
      </c>
      <c r="AD249" s="165">
        <f t="shared" ref="AD249:CO249" si="324">IFERROR(IF(AD$243=1,IF(MOD(AD$244,12)=1,AD214,AD214-AC214),IF($D249=1,IF(MOD(AD$244,12)=1,AD214-AC214*AD231,AD214-AC214),IF(MOD(AD$243,$D249)=1,IF(MOD(AD$244,12)=1,AD214-AC214*AD231,AD214-AC214),AD214-AC214))),0)</f>
        <v>0</v>
      </c>
      <c r="AE249" s="165">
        <f t="shared" si="324"/>
        <v>0</v>
      </c>
      <c r="AF249" s="165">
        <f t="shared" si="324"/>
        <v>0</v>
      </c>
      <c r="AG249" s="165">
        <f t="shared" si="324"/>
        <v>0</v>
      </c>
      <c r="AH249" s="165">
        <f t="shared" si="324"/>
        <v>0</v>
      </c>
      <c r="AI249" s="165">
        <f t="shared" si="324"/>
        <v>0</v>
      </c>
      <c r="AJ249" s="165">
        <f t="shared" si="324"/>
        <v>0</v>
      </c>
      <c r="AK249" s="165">
        <f t="shared" si="324"/>
        <v>0</v>
      </c>
      <c r="AL249" s="165">
        <f t="shared" si="324"/>
        <v>0</v>
      </c>
      <c r="AM249" s="165">
        <f t="shared" si="324"/>
        <v>0</v>
      </c>
      <c r="AN249" s="165">
        <f t="shared" si="324"/>
        <v>0</v>
      </c>
      <c r="AO249" s="165">
        <f t="shared" si="324"/>
        <v>1.0000000000000009E-2</v>
      </c>
      <c r="AP249" s="165">
        <f t="shared" si="324"/>
        <v>0</v>
      </c>
      <c r="AQ249" s="165">
        <f t="shared" si="324"/>
        <v>0</v>
      </c>
      <c r="AR249" s="165">
        <f t="shared" si="324"/>
        <v>0</v>
      </c>
      <c r="AS249" s="165">
        <f t="shared" si="324"/>
        <v>0</v>
      </c>
      <c r="AT249" s="165">
        <f t="shared" si="324"/>
        <v>0</v>
      </c>
      <c r="AU249" s="165">
        <f t="shared" si="324"/>
        <v>0</v>
      </c>
      <c r="AV249" s="165">
        <f t="shared" si="324"/>
        <v>0</v>
      </c>
      <c r="AW249" s="165">
        <f t="shared" si="324"/>
        <v>0</v>
      </c>
      <c r="AX249" s="165">
        <f t="shared" si="324"/>
        <v>0</v>
      </c>
      <c r="AY249" s="165">
        <f t="shared" si="324"/>
        <v>0</v>
      </c>
      <c r="AZ249" s="165">
        <f t="shared" si="324"/>
        <v>0</v>
      </c>
      <c r="BA249" s="165">
        <f t="shared" si="324"/>
        <v>0.24249999999999994</v>
      </c>
      <c r="BB249" s="165">
        <f t="shared" si="324"/>
        <v>0</v>
      </c>
      <c r="BC249" s="165">
        <f t="shared" si="324"/>
        <v>0</v>
      </c>
      <c r="BD249" s="165">
        <f t="shared" si="324"/>
        <v>0</v>
      </c>
      <c r="BE249" s="165">
        <f t="shared" si="324"/>
        <v>0</v>
      </c>
      <c r="BF249" s="165">
        <f t="shared" si="324"/>
        <v>0</v>
      </c>
      <c r="BG249" s="165">
        <f t="shared" si="324"/>
        <v>0</v>
      </c>
      <c r="BH249" s="165">
        <f t="shared" si="324"/>
        <v>0</v>
      </c>
      <c r="BI249" s="165">
        <f t="shared" si="324"/>
        <v>0</v>
      </c>
      <c r="BJ249" s="165">
        <f t="shared" si="324"/>
        <v>0</v>
      </c>
      <c r="BK249" s="165">
        <f t="shared" si="324"/>
        <v>0</v>
      </c>
      <c r="BL249" s="165">
        <f t="shared" si="324"/>
        <v>0</v>
      </c>
      <c r="BM249" s="165">
        <f t="shared" si="324"/>
        <v>0</v>
      </c>
      <c r="BN249" s="165">
        <f t="shared" si="324"/>
        <v>0</v>
      </c>
      <c r="BO249" s="165">
        <f t="shared" si="324"/>
        <v>0</v>
      </c>
      <c r="BP249" s="165">
        <f t="shared" si="324"/>
        <v>0</v>
      </c>
      <c r="BQ249" s="165">
        <f t="shared" si="324"/>
        <v>0</v>
      </c>
      <c r="BR249" s="165">
        <f t="shared" si="324"/>
        <v>0</v>
      </c>
      <c r="BS249" s="165">
        <f t="shared" si="324"/>
        <v>0</v>
      </c>
      <c r="BT249" s="165">
        <f t="shared" si="324"/>
        <v>0</v>
      </c>
      <c r="BU249" s="165">
        <f t="shared" si="324"/>
        <v>0</v>
      </c>
      <c r="BV249" s="165">
        <f t="shared" si="324"/>
        <v>0</v>
      </c>
      <c r="BW249" s="165">
        <f t="shared" si="324"/>
        <v>0</v>
      </c>
      <c r="BX249" s="165">
        <f t="shared" si="324"/>
        <v>0</v>
      </c>
      <c r="BY249" s="165">
        <f t="shared" si="324"/>
        <v>0</v>
      </c>
      <c r="BZ249" s="165">
        <f t="shared" si="324"/>
        <v>0</v>
      </c>
      <c r="CA249" s="165">
        <f t="shared" si="324"/>
        <v>0</v>
      </c>
      <c r="CB249" s="165">
        <f t="shared" si="324"/>
        <v>0</v>
      </c>
      <c r="CC249" s="165">
        <f t="shared" si="324"/>
        <v>0</v>
      </c>
      <c r="CD249" s="165">
        <f t="shared" si="324"/>
        <v>0</v>
      </c>
      <c r="CE249" s="165">
        <f t="shared" si="324"/>
        <v>0</v>
      </c>
      <c r="CF249" s="165">
        <f t="shared" si="324"/>
        <v>0</v>
      </c>
      <c r="CG249" s="165">
        <f t="shared" si="324"/>
        <v>0</v>
      </c>
      <c r="CH249" s="165">
        <f t="shared" si="324"/>
        <v>0</v>
      </c>
      <c r="CI249" s="165">
        <f t="shared" si="324"/>
        <v>0</v>
      </c>
      <c r="CJ249" s="165">
        <f t="shared" si="324"/>
        <v>0</v>
      </c>
      <c r="CK249" s="165">
        <f t="shared" si="324"/>
        <v>0</v>
      </c>
      <c r="CL249" s="165">
        <f t="shared" si="324"/>
        <v>0</v>
      </c>
      <c r="CM249" s="165">
        <f t="shared" si="324"/>
        <v>0</v>
      </c>
      <c r="CN249" s="165">
        <f t="shared" si="324"/>
        <v>0</v>
      </c>
      <c r="CO249" s="165">
        <f t="shared" si="324"/>
        <v>0</v>
      </c>
      <c r="CP249" s="165">
        <f t="shared" ref="CP249:EK249" si="325">IFERROR(IF(CP$243=1,IF(MOD(CP$244,12)=1,CP214,CP214-CO214),IF($D249=1,IF(MOD(CP$244,12)=1,CP214-CO214*CP231,CP214-CO214),IF(MOD(CP$243,$D249)=1,IF(MOD(CP$244,12)=1,CP214-CO214*CP231,CP214-CO214),CP214-CO214))),0)</f>
        <v>0</v>
      </c>
      <c r="CQ249" s="165">
        <f t="shared" si="325"/>
        <v>0</v>
      </c>
      <c r="CR249" s="165">
        <f t="shared" si="325"/>
        <v>0</v>
      </c>
      <c r="CS249" s="165">
        <f t="shared" si="325"/>
        <v>0</v>
      </c>
      <c r="CT249" s="165">
        <f t="shared" si="325"/>
        <v>0</v>
      </c>
      <c r="CU249" s="165">
        <f t="shared" si="325"/>
        <v>0</v>
      </c>
      <c r="CV249" s="165">
        <f t="shared" si="325"/>
        <v>0</v>
      </c>
      <c r="CW249" s="165">
        <f t="shared" si="325"/>
        <v>0.23499999999999999</v>
      </c>
      <c r="CX249" s="165">
        <f t="shared" si="325"/>
        <v>0</v>
      </c>
      <c r="CY249" s="165">
        <f t="shared" si="325"/>
        <v>0</v>
      </c>
      <c r="CZ249" s="165">
        <f t="shared" si="325"/>
        <v>0</v>
      </c>
      <c r="DA249" s="165">
        <f t="shared" si="325"/>
        <v>0</v>
      </c>
      <c r="DB249" s="165">
        <f t="shared" si="325"/>
        <v>0</v>
      </c>
      <c r="DC249" s="165">
        <f t="shared" si="325"/>
        <v>0</v>
      </c>
      <c r="DD249" s="165">
        <f t="shared" si="325"/>
        <v>0</v>
      </c>
      <c r="DE249" s="165">
        <f t="shared" si="325"/>
        <v>0</v>
      </c>
      <c r="DF249" s="165">
        <f t="shared" si="325"/>
        <v>0</v>
      </c>
      <c r="DG249" s="165">
        <f t="shared" si="325"/>
        <v>0</v>
      </c>
      <c r="DH249" s="165">
        <f t="shared" si="325"/>
        <v>0</v>
      </c>
      <c r="DI249" s="165">
        <f t="shared" si="325"/>
        <v>0</v>
      </c>
      <c r="DJ249" s="165">
        <f t="shared" si="325"/>
        <v>0</v>
      </c>
      <c r="DK249" s="165">
        <f t="shared" si="325"/>
        <v>0</v>
      </c>
      <c r="DL249" s="165">
        <f t="shared" si="325"/>
        <v>0</v>
      </c>
      <c r="DM249" s="165">
        <f t="shared" si="325"/>
        <v>0</v>
      </c>
      <c r="DN249" s="165">
        <f t="shared" si="325"/>
        <v>0</v>
      </c>
      <c r="DO249" s="165">
        <f t="shared" si="325"/>
        <v>0</v>
      </c>
      <c r="DP249" s="165">
        <f t="shared" si="325"/>
        <v>0</v>
      </c>
      <c r="DQ249" s="165">
        <f t="shared" si="325"/>
        <v>0</v>
      </c>
      <c r="DR249" s="165">
        <f t="shared" si="325"/>
        <v>0</v>
      </c>
      <c r="DS249" s="165">
        <f t="shared" si="325"/>
        <v>0</v>
      </c>
      <c r="DT249" s="165">
        <f t="shared" si="325"/>
        <v>0</v>
      </c>
      <c r="DU249" s="165">
        <f t="shared" si="325"/>
        <v>0</v>
      </c>
      <c r="DV249" s="165">
        <f t="shared" si="325"/>
        <v>0</v>
      </c>
      <c r="DW249" s="165">
        <f t="shared" si="325"/>
        <v>0</v>
      </c>
      <c r="DX249" s="165">
        <f t="shared" si="325"/>
        <v>0</v>
      </c>
      <c r="DY249" s="165">
        <f t="shared" si="325"/>
        <v>0</v>
      </c>
      <c r="DZ249" s="165">
        <f t="shared" si="325"/>
        <v>0</v>
      </c>
      <c r="EA249" s="165">
        <f t="shared" si="325"/>
        <v>0</v>
      </c>
      <c r="EB249" s="165">
        <f t="shared" si="325"/>
        <v>0</v>
      </c>
      <c r="EC249" s="165">
        <f t="shared" si="325"/>
        <v>0</v>
      </c>
      <c r="ED249" s="165">
        <f t="shared" si="325"/>
        <v>0</v>
      </c>
      <c r="EE249" s="165">
        <f t="shared" si="325"/>
        <v>0</v>
      </c>
      <c r="EF249" s="165">
        <f t="shared" si="325"/>
        <v>0</v>
      </c>
      <c r="EG249" s="165">
        <f t="shared" si="325"/>
        <v>0</v>
      </c>
      <c r="EH249" s="165">
        <f t="shared" si="325"/>
        <v>0</v>
      </c>
      <c r="EI249" s="165">
        <f t="shared" si="325"/>
        <v>0</v>
      </c>
      <c r="EJ249" s="165">
        <f t="shared" si="325"/>
        <v>0</v>
      </c>
      <c r="EK249" s="165">
        <f t="shared" si="325"/>
        <v>0</v>
      </c>
      <c r="EL249" s="147"/>
      <c r="EM249" s="147"/>
      <c r="EN249" s="147"/>
      <c r="EO249" s="147"/>
      <c r="EP249" s="147"/>
      <c r="EQ249" s="147"/>
      <c r="ER249" s="147"/>
      <c r="ES249" s="147"/>
      <c r="ET249" s="147"/>
      <c r="EU249" s="147"/>
      <c r="EV249" s="147"/>
      <c r="EW249" s="147"/>
      <c r="EX249" s="147"/>
      <c r="EY249" s="147"/>
      <c r="EZ249" s="147"/>
      <c r="FA249" s="147"/>
      <c r="FB249" s="147"/>
      <c r="FC249" s="147"/>
      <c r="FD249" s="147"/>
      <c r="FE249" s="147"/>
      <c r="FF249" s="147"/>
      <c r="FG249" s="147"/>
      <c r="FH249" s="147"/>
      <c r="FI249" s="147"/>
      <c r="FJ249" s="147"/>
      <c r="FK249" s="147"/>
      <c r="FL249" s="147"/>
      <c r="FM249" s="147"/>
      <c r="FN249" s="147"/>
      <c r="FO249" s="147"/>
      <c r="FP249" s="147"/>
      <c r="FQ249" s="147"/>
      <c r="FR249" s="147"/>
      <c r="FS249" s="147"/>
      <c r="FT249" s="147"/>
      <c r="FU249" s="147"/>
      <c r="FV249" s="147"/>
      <c r="FW249" s="147"/>
      <c r="FX249" s="147"/>
      <c r="FY249" s="147"/>
      <c r="FZ249" s="147"/>
      <c r="GA249" s="147"/>
      <c r="GB249" s="147"/>
      <c r="GC249" s="147"/>
      <c r="GD249" s="147"/>
      <c r="GE249" s="147"/>
      <c r="GF249" s="147"/>
      <c r="GG249" s="147"/>
    </row>
    <row r="250" spans="2:189">
      <c r="B250" s="148">
        <v>5</v>
      </c>
      <c r="C250" s="148" t="str">
        <f t="shared" si="310"/>
        <v>Other</v>
      </c>
      <c r="D250" s="354">
        <f t="shared" si="315"/>
        <v>1</v>
      </c>
      <c r="E250" s="165">
        <f t="shared" si="316"/>
        <v>0.8</v>
      </c>
      <c r="F250" s="165">
        <f t="shared" si="316"/>
        <v>-5.0000000000000044E-2</v>
      </c>
      <c r="G250" s="165">
        <f t="shared" si="316"/>
        <v>-5.0000000000000044E-2</v>
      </c>
      <c r="H250" s="165">
        <f t="shared" si="316"/>
        <v>0.13</v>
      </c>
      <c r="I250" s="165">
        <f t="shared" si="316"/>
        <v>1.0000000000000009E-2</v>
      </c>
      <c r="J250" s="165">
        <f t="shared" si="316"/>
        <v>1.0000000000000009E-2</v>
      </c>
      <c r="K250" s="165">
        <f t="shared" si="316"/>
        <v>1.0000000000000009E-2</v>
      </c>
      <c r="L250" s="165">
        <f t="shared" si="316"/>
        <v>1.0000000000000009E-2</v>
      </c>
      <c r="M250" s="165">
        <f t="shared" si="316"/>
        <v>1.0000000000000009E-2</v>
      </c>
      <c r="N250" s="165">
        <f t="shared" ref="N250:AC250" si="326">IFERROR(IF(N$243=1,IF(MOD(N$244,12)=1,N215,N215-M215),IF($D250=1,IF(MOD(N$244,12)=1,N215-M215*N232,N215-M215),IF(MOD(N$243,$D250)=1,IF(MOD(N$244,12)=1,N215-M215*N232,N215-M215),N215-M215))),0)</f>
        <v>1.0000000000000009E-2</v>
      </c>
      <c r="O250" s="165">
        <f t="shared" si="326"/>
        <v>1.0000000000000009E-2</v>
      </c>
      <c r="P250" s="165">
        <f t="shared" si="326"/>
        <v>1.0000000000000009E-2</v>
      </c>
      <c r="Q250" s="165">
        <f t="shared" si="326"/>
        <v>0.21299999999999997</v>
      </c>
      <c r="R250" s="165">
        <f t="shared" si="326"/>
        <v>0</v>
      </c>
      <c r="S250" s="165">
        <f t="shared" si="326"/>
        <v>0</v>
      </c>
      <c r="T250" s="165">
        <f t="shared" si="326"/>
        <v>0</v>
      </c>
      <c r="U250" s="165">
        <f t="shared" si="326"/>
        <v>0</v>
      </c>
      <c r="V250" s="165">
        <f t="shared" si="326"/>
        <v>0</v>
      </c>
      <c r="W250" s="165">
        <f t="shared" si="326"/>
        <v>0</v>
      </c>
      <c r="X250" s="165">
        <f t="shared" si="326"/>
        <v>0</v>
      </c>
      <c r="Y250" s="165">
        <f t="shared" si="326"/>
        <v>0</v>
      </c>
      <c r="Z250" s="165">
        <f t="shared" si="326"/>
        <v>0</v>
      </c>
      <c r="AA250" s="165">
        <f t="shared" si="326"/>
        <v>0</v>
      </c>
      <c r="AB250" s="165">
        <f t="shared" si="326"/>
        <v>0</v>
      </c>
      <c r="AC250" s="165">
        <f t="shared" si="326"/>
        <v>0.255</v>
      </c>
      <c r="AD250" s="165">
        <f t="shared" ref="AD250:CO250" si="327">IFERROR(IF(AD$243=1,IF(MOD(AD$244,12)=1,AD215,AD215-AC215),IF($D250=1,IF(MOD(AD$244,12)=1,AD215-AC215*AD232,AD215-AC215),IF(MOD(AD$243,$D250)=1,IF(MOD(AD$244,12)=1,AD215-AC215*AD232,AD215-AC215),AD215-AC215))),0)</f>
        <v>0</v>
      </c>
      <c r="AE250" s="165">
        <f t="shared" si="327"/>
        <v>0</v>
      </c>
      <c r="AF250" s="165">
        <f t="shared" si="327"/>
        <v>0</v>
      </c>
      <c r="AG250" s="165">
        <f t="shared" si="327"/>
        <v>0</v>
      </c>
      <c r="AH250" s="165">
        <f t="shared" si="327"/>
        <v>0</v>
      </c>
      <c r="AI250" s="165">
        <f t="shared" si="327"/>
        <v>0</v>
      </c>
      <c r="AJ250" s="165">
        <f t="shared" si="327"/>
        <v>0</v>
      </c>
      <c r="AK250" s="165">
        <f t="shared" si="327"/>
        <v>0</v>
      </c>
      <c r="AL250" s="165">
        <f t="shared" si="327"/>
        <v>0</v>
      </c>
      <c r="AM250" s="165">
        <f t="shared" si="327"/>
        <v>0</v>
      </c>
      <c r="AN250" s="165">
        <f t="shared" si="327"/>
        <v>0</v>
      </c>
      <c r="AO250" s="165">
        <f t="shared" si="327"/>
        <v>0.255</v>
      </c>
      <c r="AP250" s="165">
        <f t="shared" si="327"/>
        <v>0</v>
      </c>
      <c r="AQ250" s="165">
        <f t="shared" si="327"/>
        <v>0</v>
      </c>
      <c r="AR250" s="165">
        <f t="shared" si="327"/>
        <v>0</v>
      </c>
      <c r="AS250" s="165">
        <f t="shared" si="327"/>
        <v>0</v>
      </c>
      <c r="AT250" s="165">
        <f t="shared" si="327"/>
        <v>0</v>
      </c>
      <c r="AU250" s="165">
        <f t="shared" si="327"/>
        <v>0</v>
      </c>
      <c r="AV250" s="165">
        <f t="shared" si="327"/>
        <v>0</v>
      </c>
      <c r="AW250" s="165">
        <f t="shared" si="327"/>
        <v>0</v>
      </c>
      <c r="AX250" s="165">
        <f t="shared" si="327"/>
        <v>0</v>
      </c>
      <c r="AY250" s="165">
        <f t="shared" si="327"/>
        <v>0</v>
      </c>
      <c r="AZ250" s="165">
        <f t="shared" si="327"/>
        <v>0</v>
      </c>
      <c r="BA250" s="165">
        <f t="shared" si="327"/>
        <v>0.255</v>
      </c>
      <c r="BB250" s="165">
        <f t="shared" si="327"/>
        <v>0</v>
      </c>
      <c r="BC250" s="165">
        <f t="shared" si="327"/>
        <v>0</v>
      </c>
      <c r="BD250" s="165">
        <f t="shared" si="327"/>
        <v>0</v>
      </c>
      <c r="BE250" s="165">
        <f t="shared" si="327"/>
        <v>0</v>
      </c>
      <c r="BF250" s="165">
        <f t="shared" si="327"/>
        <v>0</v>
      </c>
      <c r="BG250" s="165">
        <f t="shared" si="327"/>
        <v>0</v>
      </c>
      <c r="BH250" s="165">
        <f t="shared" si="327"/>
        <v>0</v>
      </c>
      <c r="BI250" s="165">
        <f t="shared" si="327"/>
        <v>0</v>
      </c>
      <c r="BJ250" s="165">
        <f t="shared" si="327"/>
        <v>0</v>
      </c>
      <c r="BK250" s="165">
        <f t="shared" si="327"/>
        <v>0</v>
      </c>
      <c r="BL250" s="165">
        <f t="shared" si="327"/>
        <v>0</v>
      </c>
      <c r="BM250" s="165">
        <f t="shared" si="327"/>
        <v>0.255</v>
      </c>
      <c r="BN250" s="165">
        <f t="shared" si="327"/>
        <v>0</v>
      </c>
      <c r="BO250" s="165">
        <f t="shared" si="327"/>
        <v>0</v>
      </c>
      <c r="BP250" s="165">
        <f t="shared" si="327"/>
        <v>0</v>
      </c>
      <c r="BQ250" s="165">
        <f t="shared" si="327"/>
        <v>0</v>
      </c>
      <c r="BR250" s="165">
        <f t="shared" si="327"/>
        <v>0</v>
      </c>
      <c r="BS250" s="165">
        <f t="shared" si="327"/>
        <v>0</v>
      </c>
      <c r="BT250" s="165">
        <f t="shared" si="327"/>
        <v>0</v>
      </c>
      <c r="BU250" s="165">
        <f t="shared" si="327"/>
        <v>0</v>
      </c>
      <c r="BV250" s="165">
        <f t="shared" si="327"/>
        <v>0</v>
      </c>
      <c r="BW250" s="165">
        <f t="shared" si="327"/>
        <v>0</v>
      </c>
      <c r="BX250" s="165">
        <f t="shared" si="327"/>
        <v>0</v>
      </c>
      <c r="BY250" s="165">
        <f t="shared" si="327"/>
        <v>0.255</v>
      </c>
      <c r="BZ250" s="165">
        <f t="shared" si="327"/>
        <v>0</v>
      </c>
      <c r="CA250" s="165">
        <f t="shared" si="327"/>
        <v>0</v>
      </c>
      <c r="CB250" s="165">
        <f t="shared" si="327"/>
        <v>0</v>
      </c>
      <c r="CC250" s="165">
        <f t="shared" si="327"/>
        <v>0</v>
      </c>
      <c r="CD250" s="165">
        <f t="shared" si="327"/>
        <v>0</v>
      </c>
      <c r="CE250" s="165">
        <f t="shared" si="327"/>
        <v>0</v>
      </c>
      <c r="CF250" s="165">
        <f t="shared" si="327"/>
        <v>0</v>
      </c>
      <c r="CG250" s="165">
        <f t="shared" si="327"/>
        <v>0</v>
      </c>
      <c r="CH250" s="165">
        <f t="shared" si="327"/>
        <v>0</v>
      </c>
      <c r="CI250" s="165">
        <f t="shared" si="327"/>
        <v>0</v>
      </c>
      <c r="CJ250" s="165">
        <f t="shared" si="327"/>
        <v>0</v>
      </c>
      <c r="CK250" s="165">
        <f t="shared" si="327"/>
        <v>0.255</v>
      </c>
      <c r="CL250" s="165">
        <f t="shared" si="327"/>
        <v>0</v>
      </c>
      <c r="CM250" s="165">
        <f t="shared" si="327"/>
        <v>0</v>
      </c>
      <c r="CN250" s="165">
        <f t="shared" si="327"/>
        <v>0</v>
      </c>
      <c r="CO250" s="165">
        <f t="shared" si="327"/>
        <v>0</v>
      </c>
      <c r="CP250" s="165">
        <f t="shared" ref="CP250:EK250" si="328">IFERROR(IF(CP$243=1,IF(MOD(CP$244,12)=1,CP215,CP215-CO215),IF($D250=1,IF(MOD(CP$244,12)=1,CP215-CO215*CP232,CP215-CO215),IF(MOD(CP$243,$D250)=1,IF(MOD(CP$244,12)=1,CP215-CO215*CP232,CP215-CO215),CP215-CO215))),0)</f>
        <v>0</v>
      </c>
      <c r="CQ250" s="165">
        <f t="shared" si="328"/>
        <v>0</v>
      </c>
      <c r="CR250" s="165">
        <f t="shared" si="328"/>
        <v>0</v>
      </c>
      <c r="CS250" s="165">
        <f t="shared" si="328"/>
        <v>0</v>
      </c>
      <c r="CT250" s="165">
        <f t="shared" si="328"/>
        <v>0</v>
      </c>
      <c r="CU250" s="165">
        <f t="shared" si="328"/>
        <v>0</v>
      </c>
      <c r="CV250" s="165">
        <f t="shared" si="328"/>
        <v>0</v>
      </c>
      <c r="CW250" s="165">
        <f t="shared" si="328"/>
        <v>0.255</v>
      </c>
      <c r="CX250" s="165">
        <f t="shared" si="328"/>
        <v>0</v>
      </c>
      <c r="CY250" s="165">
        <f t="shared" si="328"/>
        <v>0</v>
      </c>
      <c r="CZ250" s="165">
        <f t="shared" si="328"/>
        <v>0</v>
      </c>
      <c r="DA250" s="165">
        <f t="shared" si="328"/>
        <v>0</v>
      </c>
      <c r="DB250" s="165">
        <f t="shared" si="328"/>
        <v>0</v>
      </c>
      <c r="DC250" s="165">
        <f t="shared" si="328"/>
        <v>0</v>
      </c>
      <c r="DD250" s="165">
        <f t="shared" si="328"/>
        <v>0</v>
      </c>
      <c r="DE250" s="165">
        <f t="shared" si="328"/>
        <v>0</v>
      </c>
      <c r="DF250" s="165">
        <f t="shared" si="328"/>
        <v>0</v>
      </c>
      <c r="DG250" s="165">
        <f t="shared" si="328"/>
        <v>0</v>
      </c>
      <c r="DH250" s="165">
        <f t="shared" si="328"/>
        <v>0</v>
      </c>
      <c r="DI250" s="165">
        <f t="shared" si="328"/>
        <v>0.255</v>
      </c>
      <c r="DJ250" s="165">
        <f t="shared" si="328"/>
        <v>0</v>
      </c>
      <c r="DK250" s="165">
        <f t="shared" si="328"/>
        <v>0</v>
      </c>
      <c r="DL250" s="165">
        <f t="shared" si="328"/>
        <v>0</v>
      </c>
      <c r="DM250" s="165">
        <f t="shared" si="328"/>
        <v>0</v>
      </c>
      <c r="DN250" s="165">
        <f t="shared" si="328"/>
        <v>0</v>
      </c>
      <c r="DO250" s="165">
        <f t="shared" si="328"/>
        <v>0</v>
      </c>
      <c r="DP250" s="165">
        <f t="shared" si="328"/>
        <v>0</v>
      </c>
      <c r="DQ250" s="165">
        <f t="shared" si="328"/>
        <v>0</v>
      </c>
      <c r="DR250" s="165">
        <f t="shared" si="328"/>
        <v>0</v>
      </c>
      <c r="DS250" s="165">
        <f t="shared" si="328"/>
        <v>0</v>
      </c>
      <c r="DT250" s="165">
        <f t="shared" si="328"/>
        <v>0</v>
      </c>
      <c r="DU250" s="165">
        <f t="shared" si="328"/>
        <v>0.255</v>
      </c>
      <c r="DV250" s="165">
        <f t="shared" si="328"/>
        <v>0</v>
      </c>
      <c r="DW250" s="165">
        <f t="shared" si="328"/>
        <v>0</v>
      </c>
      <c r="DX250" s="165">
        <f t="shared" si="328"/>
        <v>0</v>
      </c>
      <c r="DY250" s="165">
        <f t="shared" si="328"/>
        <v>0</v>
      </c>
      <c r="DZ250" s="165">
        <f t="shared" si="328"/>
        <v>0</v>
      </c>
      <c r="EA250" s="165">
        <f t="shared" si="328"/>
        <v>0</v>
      </c>
      <c r="EB250" s="165">
        <f t="shared" si="328"/>
        <v>0</v>
      </c>
      <c r="EC250" s="165">
        <f t="shared" si="328"/>
        <v>0</v>
      </c>
      <c r="ED250" s="165">
        <f t="shared" si="328"/>
        <v>0</v>
      </c>
      <c r="EE250" s="165">
        <f t="shared" si="328"/>
        <v>0</v>
      </c>
      <c r="EF250" s="165">
        <f t="shared" si="328"/>
        <v>0</v>
      </c>
      <c r="EG250" s="165">
        <f t="shared" si="328"/>
        <v>0.255</v>
      </c>
      <c r="EH250" s="165">
        <f t="shared" si="328"/>
        <v>0</v>
      </c>
      <c r="EI250" s="165">
        <f t="shared" si="328"/>
        <v>0</v>
      </c>
      <c r="EJ250" s="165">
        <f t="shared" si="328"/>
        <v>0</v>
      </c>
      <c r="EK250" s="165">
        <f t="shared" si="328"/>
        <v>0</v>
      </c>
      <c r="EL250" s="147"/>
      <c r="EM250" s="147"/>
      <c r="EN250" s="147"/>
      <c r="EO250" s="147"/>
      <c r="EP250" s="147"/>
      <c r="EQ250" s="147"/>
      <c r="ER250" s="147"/>
      <c r="ES250" s="147"/>
      <c r="ET250" s="147"/>
      <c r="EU250" s="147"/>
      <c r="EV250" s="147"/>
      <c r="EW250" s="147"/>
      <c r="EX250" s="147"/>
      <c r="EY250" s="147"/>
      <c r="EZ250" s="147"/>
      <c r="FA250" s="147"/>
      <c r="FB250" s="147"/>
      <c r="FC250" s="147"/>
      <c r="FD250" s="147"/>
      <c r="FE250" s="147"/>
      <c r="FF250" s="147"/>
      <c r="FG250" s="147"/>
      <c r="FH250" s="147"/>
      <c r="FI250" s="147"/>
      <c r="FJ250" s="147"/>
      <c r="FK250" s="147"/>
      <c r="FL250" s="147"/>
      <c r="FM250" s="147"/>
      <c r="FN250" s="147"/>
      <c r="FO250" s="147"/>
      <c r="FP250" s="147"/>
      <c r="FQ250" s="147"/>
      <c r="FR250" s="147"/>
      <c r="FS250" s="147"/>
      <c r="FT250" s="147"/>
      <c r="FU250" s="147"/>
      <c r="FV250" s="147"/>
      <c r="FW250" s="147"/>
      <c r="FX250" s="147"/>
      <c r="FY250" s="147"/>
      <c r="FZ250" s="147"/>
      <c r="GA250" s="147"/>
      <c r="GB250" s="147"/>
      <c r="GC250" s="147"/>
      <c r="GD250" s="147"/>
      <c r="GE250" s="147"/>
      <c r="GF250" s="147"/>
      <c r="GG250" s="147"/>
    </row>
    <row r="251" spans="2:189">
      <c r="B251" s="148">
        <v>6</v>
      </c>
      <c r="C251" s="148" t="str">
        <f t="shared" si="310"/>
        <v>Anchor</v>
      </c>
      <c r="D251" s="354">
        <f t="shared" si="315"/>
        <v>10</v>
      </c>
      <c r="E251" s="165">
        <f t="shared" si="316"/>
        <v>1</v>
      </c>
      <c r="F251" s="165">
        <f t="shared" si="316"/>
        <v>0</v>
      </c>
      <c r="G251" s="165">
        <f t="shared" si="316"/>
        <v>0</v>
      </c>
      <c r="H251" s="165">
        <f t="shared" si="316"/>
        <v>0</v>
      </c>
      <c r="I251" s="165">
        <f t="shared" si="316"/>
        <v>0</v>
      </c>
      <c r="J251" s="165">
        <f t="shared" si="316"/>
        <v>0</v>
      </c>
      <c r="K251" s="165">
        <f t="shared" si="316"/>
        <v>0</v>
      </c>
      <c r="L251" s="165">
        <f t="shared" si="316"/>
        <v>0</v>
      </c>
      <c r="M251" s="165">
        <f t="shared" si="316"/>
        <v>0</v>
      </c>
      <c r="N251" s="165">
        <f t="shared" ref="N251:AC251" si="329">IFERROR(IF(N$243=1,IF(MOD(N$244,12)=1,N216,N216-M216),IF($D251=1,IF(MOD(N$244,12)=1,N216-M216*N233,N216-M216),IF(MOD(N$243,$D251)=1,IF(MOD(N$244,12)=1,N216-M216*N233,N216-M216),N216-M216))),0)</f>
        <v>0</v>
      </c>
      <c r="O251" s="165">
        <f t="shared" si="329"/>
        <v>0</v>
      </c>
      <c r="P251" s="165">
        <f t="shared" si="329"/>
        <v>0</v>
      </c>
      <c r="Q251" s="165">
        <f t="shared" si="329"/>
        <v>0</v>
      </c>
      <c r="R251" s="165">
        <f t="shared" si="329"/>
        <v>0</v>
      </c>
      <c r="S251" s="165">
        <f t="shared" si="329"/>
        <v>0</v>
      </c>
      <c r="T251" s="165">
        <f t="shared" si="329"/>
        <v>0</v>
      </c>
      <c r="U251" s="165">
        <f t="shared" si="329"/>
        <v>0</v>
      </c>
      <c r="V251" s="165">
        <f t="shared" si="329"/>
        <v>0</v>
      </c>
      <c r="W251" s="165">
        <f t="shared" si="329"/>
        <v>0</v>
      </c>
      <c r="X251" s="165">
        <f t="shared" si="329"/>
        <v>0</v>
      </c>
      <c r="Y251" s="165">
        <f t="shared" si="329"/>
        <v>0</v>
      </c>
      <c r="Z251" s="165">
        <f t="shared" si="329"/>
        <v>0</v>
      </c>
      <c r="AA251" s="165">
        <f t="shared" si="329"/>
        <v>0</v>
      </c>
      <c r="AB251" s="165">
        <f t="shared" si="329"/>
        <v>0</v>
      </c>
      <c r="AC251" s="165">
        <f t="shared" si="329"/>
        <v>0</v>
      </c>
      <c r="AD251" s="165">
        <f t="shared" ref="AD251:CO251" si="330">IFERROR(IF(AD$243=1,IF(MOD(AD$244,12)=1,AD216,AD216-AC216),IF($D251=1,IF(MOD(AD$244,12)=1,AD216-AC216*AD233,AD216-AC216),IF(MOD(AD$243,$D251)=1,IF(MOD(AD$244,12)=1,AD216-AC216*AD233,AD216-AC216),AD216-AC216))),0)</f>
        <v>0</v>
      </c>
      <c r="AE251" s="165">
        <f t="shared" si="330"/>
        <v>0</v>
      </c>
      <c r="AF251" s="165">
        <f t="shared" si="330"/>
        <v>0</v>
      </c>
      <c r="AG251" s="165">
        <f t="shared" si="330"/>
        <v>0</v>
      </c>
      <c r="AH251" s="165">
        <f t="shared" si="330"/>
        <v>0</v>
      </c>
      <c r="AI251" s="165">
        <f t="shared" si="330"/>
        <v>0</v>
      </c>
      <c r="AJ251" s="165">
        <f t="shared" si="330"/>
        <v>0</v>
      </c>
      <c r="AK251" s="165">
        <f t="shared" si="330"/>
        <v>0</v>
      </c>
      <c r="AL251" s="165">
        <f t="shared" si="330"/>
        <v>0</v>
      </c>
      <c r="AM251" s="165">
        <f t="shared" si="330"/>
        <v>0</v>
      </c>
      <c r="AN251" s="165">
        <f t="shared" si="330"/>
        <v>0</v>
      </c>
      <c r="AO251" s="165">
        <f t="shared" si="330"/>
        <v>0</v>
      </c>
      <c r="AP251" s="165">
        <f t="shared" si="330"/>
        <v>0</v>
      </c>
      <c r="AQ251" s="165">
        <f t="shared" si="330"/>
        <v>0</v>
      </c>
      <c r="AR251" s="165">
        <f t="shared" si="330"/>
        <v>0</v>
      </c>
      <c r="AS251" s="165">
        <f t="shared" si="330"/>
        <v>0</v>
      </c>
      <c r="AT251" s="165">
        <f t="shared" si="330"/>
        <v>0</v>
      </c>
      <c r="AU251" s="165">
        <f t="shared" si="330"/>
        <v>0</v>
      </c>
      <c r="AV251" s="165">
        <f t="shared" si="330"/>
        <v>0</v>
      </c>
      <c r="AW251" s="165">
        <f t="shared" si="330"/>
        <v>0</v>
      </c>
      <c r="AX251" s="165">
        <f t="shared" si="330"/>
        <v>0</v>
      </c>
      <c r="AY251" s="165">
        <f t="shared" si="330"/>
        <v>0</v>
      </c>
      <c r="AZ251" s="165">
        <f t="shared" si="330"/>
        <v>0</v>
      </c>
      <c r="BA251" s="165">
        <f t="shared" si="330"/>
        <v>0</v>
      </c>
      <c r="BB251" s="165">
        <f t="shared" si="330"/>
        <v>0</v>
      </c>
      <c r="BC251" s="165">
        <f t="shared" si="330"/>
        <v>0</v>
      </c>
      <c r="BD251" s="165">
        <f t="shared" si="330"/>
        <v>0</v>
      </c>
      <c r="BE251" s="165">
        <f t="shared" si="330"/>
        <v>0</v>
      </c>
      <c r="BF251" s="165">
        <f t="shared" si="330"/>
        <v>0</v>
      </c>
      <c r="BG251" s="165">
        <f t="shared" si="330"/>
        <v>0</v>
      </c>
      <c r="BH251" s="165">
        <f t="shared" si="330"/>
        <v>0</v>
      </c>
      <c r="BI251" s="165">
        <f t="shared" si="330"/>
        <v>0</v>
      </c>
      <c r="BJ251" s="165">
        <f t="shared" si="330"/>
        <v>0</v>
      </c>
      <c r="BK251" s="165">
        <f t="shared" si="330"/>
        <v>0</v>
      </c>
      <c r="BL251" s="165">
        <f t="shared" si="330"/>
        <v>0</v>
      </c>
      <c r="BM251" s="165">
        <f t="shared" si="330"/>
        <v>0</v>
      </c>
      <c r="BN251" s="165">
        <f t="shared" si="330"/>
        <v>0</v>
      </c>
      <c r="BO251" s="165">
        <f t="shared" si="330"/>
        <v>0</v>
      </c>
      <c r="BP251" s="165">
        <f t="shared" si="330"/>
        <v>0</v>
      </c>
      <c r="BQ251" s="165">
        <f t="shared" si="330"/>
        <v>0</v>
      </c>
      <c r="BR251" s="165">
        <f t="shared" si="330"/>
        <v>0</v>
      </c>
      <c r="BS251" s="165">
        <f t="shared" si="330"/>
        <v>0</v>
      </c>
      <c r="BT251" s="165">
        <f t="shared" si="330"/>
        <v>0</v>
      </c>
      <c r="BU251" s="165">
        <f t="shared" si="330"/>
        <v>0</v>
      </c>
      <c r="BV251" s="165">
        <f t="shared" si="330"/>
        <v>0</v>
      </c>
      <c r="BW251" s="165">
        <f t="shared" si="330"/>
        <v>0</v>
      </c>
      <c r="BX251" s="165">
        <f t="shared" si="330"/>
        <v>0</v>
      </c>
      <c r="BY251" s="165">
        <f t="shared" si="330"/>
        <v>0</v>
      </c>
      <c r="BZ251" s="165">
        <f t="shared" si="330"/>
        <v>0</v>
      </c>
      <c r="CA251" s="165">
        <f t="shared" si="330"/>
        <v>0</v>
      </c>
      <c r="CB251" s="165">
        <f t="shared" si="330"/>
        <v>0</v>
      </c>
      <c r="CC251" s="165">
        <f t="shared" si="330"/>
        <v>0</v>
      </c>
      <c r="CD251" s="165">
        <f t="shared" si="330"/>
        <v>0</v>
      </c>
      <c r="CE251" s="165">
        <f t="shared" si="330"/>
        <v>0</v>
      </c>
      <c r="CF251" s="165">
        <f t="shared" si="330"/>
        <v>0</v>
      </c>
      <c r="CG251" s="165">
        <f t="shared" si="330"/>
        <v>0</v>
      </c>
      <c r="CH251" s="165">
        <f t="shared" si="330"/>
        <v>0</v>
      </c>
      <c r="CI251" s="165">
        <f t="shared" si="330"/>
        <v>0</v>
      </c>
      <c r="CJ251" s="165">
        <f t="shared" si="330"/>
        <v>0</v>
      </c>
      <c r="CK251" s="165">
        <f t="shared" si="330"/>
        <v>0</v>
      </c>
      <c r="CL251" s="165">
        <f t="shared" si="330"/>
        <v>0</v>
      </c>
      <c r="CM251" s="165">
        <f t="shared" si="330"/>
        <v>0</v>
      </c>
      <c r="CN251" s="165">
        <f t="shared" si="330"/>
        <v>0</v>
      </c>
      <c r="CO251" s="165">
        <f t="shared" si="330"/>
        <v>0</v>
      </c>
      <c r="CP251" s="165">
        <f t="shared" ref="CP251:EK251" si="331">IFERROR(IF(CP$243=1,IF(MOD(CP$244,12)=1,CP216,CP216-CO216),IF($D251=1,IF(MOD(CP$244,12)=1,CP216-CO216*CP233,CP216-CO216),IF(MOD(CP$243,$D251)=1,IF(MOD(CP$244,12)=1,CP216-CO216*CP233,CP216-CO216),CP216-CO216))),0)</f>
        <v>0</v>
      </c>
      <c r="CQ251" s="165">
        <f t="shared" si="331"/>
        <v>0</v>
      </c>
      <c r="CR251" s="165">
        <f t="shared" si="331"/>
        <v>0</v>
      </c>
      <c r="CS251" s="165">
        <f t="shared" si="331"/>
        <v>0</v>
      </c>
      <c r="CT251" s="165">
        <f t="shared" si="331"/>
        <v>0</v>
      </c>
      <c r="CU251" s="165">
        <f t="shared" si="331"/>
        <v>0</v>
      </c>
      <c r="CV251" s="165">
        <f t="shared" si="331"/>
        <v>0</v>
      </c>
      <c r="CW251" s="165">
        <f t="shared" si="331"/>
        <v>0</v>
      </c>
      <c r="CX251" s="165">
        <f t="shared" si="331"/>
        <v>0</v>
      </c>
      <c r="CY251" s="165">
        <f t="shared" si="331"/>
        <v>0</v>
      </c>
      <c r="CZ251" s="165">
        <f t="shared" si="331"/>
        <v>0</v>
      </c>
      <c r="DA251" s="165">
        <f t="shared" si="331"/>
        <v>0</v>
      </c>
      <c r="DB251" s="165">
        <f t="shared" si="331"/>
        <v>0</v>
      </c>
      <c r="DC251" s="165">
        <f t="shared" si="331"/>
        <v>0</v>
      </c>
      <c r="DD251" s="165">
        <f t="shared" si="331"/>
        <v>0</v>
      </c>
      <c r="DE251" s="165">
        <f t="shared" si="331"/>
        <v>0</v>
      </c>
      <c r="DF251" s="165">
        <f t="shared" si="331"/>
        <v>0</v>
      </c>
      <c r="DG251" s="165">
        <f t="shared" si="331"/>
        <v>0</v>
      </c>
      <c r="DH251" s="165">
        <f t="shared" si="331"/>
        <v>0</v>
      </c>
      <c r="DI251" s="165">
        <f t="shared" si="331"/>
        <v>0</v>
      </c>
      <c r="DJ251" s="165">
        <f t="shared" si="331"/>
        <v>0</v>
      </c>
      <c r="DK251" s="165">
        <f t="shared" si="331"/>
        <v>0</v>
      </c>
      <c r="DL251" s="165">
        <f t="shared" si="331"/>
        <v>0</v>
      </c>
      <c r="DM251" s="165">
        <f t="shared" si="331"/>
        <v>0</v>
      </c>
      <c r="DN251" s="165">
        <f t="shared" si="331"/>
        <v>0</v>
      </c>
      <c r="DO251" s="165">
        <f t="shared" si="331"/>
        <v>0</v>
      </c>
      <c r="DP251" s="165">
        <f t="shared" si="331"/>
        <v>0</v>
      </c>
      <c r="DQ251" s="165">
        <f t="shared" si="331"/>
        <v>0</v>
      </c>
      <c r="DR251" s="165">
        <f t="shared" si="331"/>
        <v>0</v>
      </c>
      <c r="DS251" s="165">
        <f t="shared" si="331"/>
        <v>0</v>
      </c>
      <c r="DT251" s="165">
        <f t="shared" si="331"/>
        <v>0</v>
      </c>
      <c r="DU251" s="165">
        <f t="shared" si="331"/>
        <v>0.19999999999999996</v>
      </c>
      <c r="DV251" s="165">
        <f t="shared" si="331"/>
        <v>0</v>
      </c>
      <c r="DW251" s="165">
        <f t="shared" si="331"/>
        <v>0</v>
      </c>
      <c r="DX251" s="165">
        <f t="shared" si="331"/>
        <v>0</v>
      </c>
      <c r="DY251" s="165">
        <f t="shared" si="331"/>
        <v>0</v>
      </c>
      <c r="DZ251" s="165">
        <f t="shared" si="331"/>
        <v>0</v>
      </c>
      <c r="EA251" s="165">
        <f t="shared" si="331"/>
        <v>0</v>
      </c>
      <c r="EB251" s="165">
        <f t="shared" si="331"/>
        <v>0</v>
      </c>
      <c r="EC251" s="165">
        <f t="shared" si="331"/>
        <v>0</v>
      </c>
      <c r="ED251" s="165">
        <f t="shared" si="331"/>
        <v>0</v>
      </c>
      <c r="EE251" s="165">
        <f t="shared" si="331"/>
        <v>0</v>
      </c>
      <c r="EF251" s="165">
        <f t="shared" si="331"/>
        <v>0</v>
      </c>
      <c r="EG251" s="165">
        <f t="shared" si="331"/>
        <v>0</v>
      </c>
      <c r="EH251" s="165">
        <f t="shared" si="331"/>
        <v>0</v>
      </c>
      <c r="EI251" s="165">
        <f t="shared" si="331"/>
        <v>0</v>
      </c>
      <c r="EJ251" s="165">
        <f t="shared" si="331"/>
        <v>0</v>
      </c>
      <c r="EK251" s="165">
        <f t="shared" si="331"/>
        <v>0</v>
      </c>
      <c r="EL251" s="147"/>
      <c r="EM251" s="147"/>
      <c r="EN251" s="147"/>
      <c r="EO251" s="147"/>
      <c r="EP251" s="147"/>
      <c r="EQ251" s="147"/>
      <c r="ER251" s="147"/>
      <c r="ES251" s="147"/>
      <c r="ET251" s="147"/>
      <c r="EU251" s="147"/>
      <c r="EV251" s="147"/>
      <c r="EW251" s="147"/>
      <c r="EX251" s="147"/>
      <c r="EY251" s="147"/>
      <c r="EZ251" s="147"/>
      <c r="FA251" s="147"/>
      <c r="FB251" s="147"/>
      <c r="FC251" s="147"/>
      <c r="FD251" s="147"/>
      <c r="FE251" s="147"/>
      <c r="FF251" s="147"/>
      <c r="FG251" s="147"/>
      <c r="FH251" s="147"/>
      <c r="FI251" s="147"/>
      <c r="FJ251" s="147"/>
      <c r="FK251" s="147"/>
      <c r="FL251" s="147"/>
      <c r="FM251" s="147"/>
      <c r="FN251" s="147"/>
      <c r="FO251" s="147"/>
      <c r="FP251" s="147"/>
      <c r="FQ251" s="147"/>
      <c r="FR251" s="147"/>
      <c r="FS251" s="147"/>
      <c r="FT251" s="147"/>
      <c r="FU251" s="147"/>
      <c r="FV251" s="147"/>
      <c r="FW251" s="147"/>
      <c r="FX251" s="147"/>
      <c r="FY251" s="147"/>
      <c r="FZ251" s="147"/>
      <c r="GA251" s="147"/>
      <c r="GB251" s="147"/>
      <c r="GC251" s="147"/>
      <c r="GD251" s="147"/>
      <c r="GE251" s="147"/>
      <c r="GF251" s="147"/>
      <c r="GG251" s="147"/>
    </row>
    <row r="252" spans="2:189">
      <c r="B252" s="148">
        <v>7</v>
      </c>
      <c r="C252" s="148" t="str">
        <f t="shared" si="310"/>
        <v>Large Tenant</v>
      </c>
      <c r="D252" s="354">
        <f t="shared" si="315"/>
        <v>4</v>
      </c>
      <c r="E252" s="165">
        <f t="shared" si="316"/>
        <v>0.8</v>
      </c>
      <c r="F252" s="165">
        <f t="shared" si="316"/>
        <v>-5.0000000000000044E-2</v>
      </c>
      <c r="G252" s="165">
        <f t="shared" si="316"/>
        <v>-5.0000000000000044E-2</v>
      </c>
      <c r="H252" s="165">
        <f t="shared" si="316"/>
        <v>0.13</v>
      </c>
      <c r="I252" s="165">
        <f t="shared" si="316"/>
        <v>1.0000000000000009E-2</v>
      </c>
      <c r="J252" s="165">
        <f t="shared" si="316"/>
        <v>1.0000000000000009E-2</v>
      </c>
      <c r="K252" s="165">
        <f t="shared" si="316"/>
        <v>1.0000000000000009E-2</v>
      </c>
      <c r="L252" s="165">
        <f t="shared" si="316"/>
        <v>1.0000000000000009E-2</v>
      </c>
      <c r="M252" s="165">
        <f t="shared" si="316"/>
        <v>1.0000000000000009E-2</v>
      </c>
      <c r="N252" s="165">
        <f t="shared" ref="N252:AC252" si="332">IFERROR(IF(N$243=1,IF(MOD(N$244,12)=1,N217,N217-M217),IF($D252=1,IF(MOD(N$244,12)=1,N217-M217*N234,N217-M217),IF(MOD(N$243,$D252)=1,IF(MOD(N$244,12)=1,N217-M217*N234,N217-M217),N217-M217))),0)</f>
        <v>1.0000000000000009E-2</v>
      </c>
      <c r="O252" s="165">
        <f t="shared" si="332"/>
        <v>1.0000000000000009E-2</v>
      </c>
      <c r="P252" s="165">
        <f t="shared" si="332"/>
        <v>1.0000000000000009E-2</v>
      </c>
      <c r="Q252" s="165">
        <f t="shared" si="332"/>
        <v>0</v>
      </c>
      <c r="R252" s="165">
        <f t="shared" si="332"/>
        <v>0</v>
      </c>
      <c r="S252" s="165">
        <f t="shared" si="332"/>
        <v>0</v>
      </c>
      <c r="T252" s="165">
        <f t="shared" si="332"/>
        <v>0</v>
      </c>
      <c r="U252" s="165">
        <f t="shared" si="332"/>
        <v>0</v>
      </c>
      <c r="V252" s="165">
        <f t="shared" si="332"/>
        <v>0</v>
      </c>
      <c r="W252" s="165">
        <f t="shared" si="332"/>
        <v>0</v>
      </c>
      <c r="X252" s="165">
        <f t="shared" si="332"/>
        <v>0</v>
      </c>
      <c r="Y252" s="165">
        <f t="shared" si="332"/>
        <v>0</v>
      </c>
      <c r="Z252" s="165">
        <f t="shared" si="332"/>
        <v>0</v>
      </c>
      <c r="AA252" s="165">
        <f t="shared" si="332"/>
        <v>0</v>
      </c>
      <c r="AB252" s="165">
        <f t="shared" si="332"/>
        <v>0</v>
      </c>
      <c r="AC252" s="165">
        <f t="shared" si="332"/>
        <v>1.0000000000000009E-2</v>
      </c>
      <c r="AD252" s="165">
        <f t="shared" ref="AD252:CO252" si="333">IFERROR(IF(AD$243=1,IF(MOD(AD$244,12)=1,AD217,AD217-AC217),IF($D252=1,IF(MOD(AD$244,12)=1,AD217-AC217*AD234,AD217-AC217),IF(MOD(AD$243,$D252)=1,IF(MOD(AD$244,12)=1,AD217-AC217*AD234,AD217-AC217),AD217-AC217))),0)</f>
        <v>0</v>
      </c>
      <c r="AE252" s="165">
        <f t="shared" si="333"/>
        <v>0</v>
      </c>
      <c r="AF252" s="165">
        <f t="shared" si="333"/>
        <v>0</v>
      </c>
      <c r="AG252" s="165">
        <f t="shared" si="333"/>
        <v>0</v>
      </c>
      <c r="AH252" s="165">
        <f t="shared" si="333"/>
        <v>0</v>
      </c>
      <c r="AI252" s="165">
        <f t="shared" si="333"/>
        <v>0</v>
      </c>
      <c r="AJ252" s="165">
        <f t="shared" si="333"/>
        <v>0</v>
      </c>
      <c r="AK252" s="165">
        <f t="shared" si="333"/>
        <v>0</v>
      </c>
      <c r="AL252" s="165">
        <f t="shared" si="333"/>
        <v>0</v>
      </c>
      <c r="AM252" s="165">
        <f t="shared" si="333"/>
        <v>0</v>
      </c>
      <c r="AN252" s="165">
        <f t="shared" si="333"/>
        <v>0</v>
      </c>
      <c r="AO252" s="165">
        <f t="shared" si="333"/>
        <v>1.0000000000000009E-2</v>
      </c>
      <c r="AP252" s="165">
        <f t="shared" si="333"/>
        <v>0</v>
      </c>
      <c r="AQ252" s="165">
        <f t="shared" si="333"/>
        <v>0</v>
      </c>
      <c r="AR252" s="165">
        <f t="shared" si="333"/>
        <v>0</v>
      </c>
      <c r="AS252" s="165">
        <f t="shared" si="333"/>
        <v>0</v>
      </c>
      <c r="AT252" s="165">
        <f t="shared" si="333"/>
        <v>0</v>
      </c>
      <c r="AU252" s="165">
        <f t="shared" si="333"/>
        <v>0</v>
      </c>
      <c r="AV252" s="165">
        <f t="shared" si="333"/>
        <v>0</v>
      </c>
      <c r="AW252" s="165">
        <f t="shared" si="333"/>
        <v>0</v>
      </c>
      <c r="AX252" s="165">
        <f t="shared" si="333"/>
        <v>0</v>
      </c>
      <c r="AY252" s="165">
        <f t="shared" si="333"/>
        <v>0</v>
      </c>
      <c r="AZ252" s="165">
        <f t="shared" si="333"/>
        <v>0</v>
      </c>
      <c r="BA252" s="165">
        <f t="shared" si="333"/>
        <v>0.24249999999999994</v>
      </c>
      <c r="BB252" s="165">
        <f t="shared" si="333"/>
        <v>0</v>
      </c>
      <c r="BC252" s="165">
        <f t="shared" si="333"/>
        <v>0</v>
      </c>
      <c r="BD252" s="165">
        <f t="shared" si="333"/>
        <v>0</v>
      </c>
      <c r="BE252" s="165">
        <f t="shared" si="333"/>
        <v>0</v>
      </c>
      <c r="BF252" s="165">
        <f t="shared" si="333"/>
        <v>0</v>
      </c>
      <c r="BG252" s="165">
        <f t="shared" si="333"/>
        <v>0</v>
      </c>
      <c r="BH252" s="165">
        <f t="shared" si="333"/>
        <v>0</v>
      </c>
      <c r="BI252" s="165">
        <f t="shared" si="333"/>
        <v>0</v>
      </c>
      <c r="BJ252" s="165">
        <f t="shared" si="333"/>
        <v>0</v>
      </c>
      <c r="BK252" s="165">
        <f t="shared" si="333"/>
        <v>0</v>
      </c>
      <c r="BL252" s="165">
        <f t="shared" si="333"/>
        <v>0</v>
      </c>
      <c r="BM252" s="165">
        <f t="shared" si="333"/>
        <v>0</v>
      </c>
      <c r="BN252" s="165">
        <f t="shared" si="333"/>
        <v>0</v>
      </c>
      <c r="BO252" s="165">
        <f t="shared" si="333"/>
        <v>0</v>
      </c>
      <c r="BP252" s="165">
        <f t="shared" si="333"/>
        <v>0</v>
      </c>
      <c r="BQ252" s="165">
        <f t="shared" si="333"/>
        <v>0</v>
      </c>
      <c r="BR252" s="165">
        <f t="shared" si="333"/>
        <v>0</v>
      </c>
      <c r="BS252" s="165">
        <f t="shared" si="333"/>
        <v>0</v>
      </c>
      <c r="BT252" s="165">
        <f t="shared" si="333"/>
        <v>0</v>
      </c>
      <c r="BU252" s="165">
        <f t="shared" si="333"/>
        <v>0</v>
      </c>
      <c r="BV252" s="165">
        <f t="shared" si="333"/>
        <v>0</v>
      </c>
      <c r="BW252" s="165">
        <f t="shared" si="333"/>
        <v>0</v>
      </c>
      <c r="BX252" s="165">
        <f t="shared" si="333"/>
        <v>0</v>
      </c>
      <c r="BY252" s="165">
        <f t="shared" si="333"/>
        <v>0</v>
      </c>
      <c r="BZ252" s="165">
        <f t="shared" si="333"/>
        <v>0</v>
      </c>
      <c r="CA252" s="165">
        <f t="shared" si="333"/>
        <v>0</v>
      </c>
      <c r="CB252" s="165">
        <f t="shared" si="333"/>
        <v>0</v>
      </c>
      <c r="CC252" s="165">
        <f t="shared" si="333"/>
        <v>0</v>
      </c>
      <c r="CD252" s="165">
        <f t="shared" si="333"/>
        <v>0</v>
      </c>
      <c r="CE252" s="165">
        <f t="shared" si="333"/>
        <v>0</v>
      </c>
      <c r="CF252" s="165">
        <f t="shared" si="333"/>
        <v>0</v>
      </c>
      <c r="CG252" s="165">
        <f t="shared" si="333"/>
        <v>0</v>
      </c>
      <c r="CH252" s="165">
        <f t="shared" si="333"/>
        <v>0</v>
      </c>
      <c r="CI252" s="165">
        <f t="shared" si="333"/>
        <v>0</v>
      </c>
      <c r="CJ252" s="165">
        <f t="shared" si="333"/>
        <v>0</v>
      </c>
      <c r="CK252" s="165">
        <f t="shared" si="333"/>
        <v>0</v>
      </c>
      <c r="CL252" s="165">
        <f t="shared" si="333"/>
        <v>0</v>
      </c>
      <c r="CM252" s="165">
        <f t="shared" si="333"/>
        <v>0</v>
      </c>
      <c r="CN252" s="165">
        <f t="shared" si="333"/>
        <v>0</v>
      </c>
      <c r="CO252" s="165">
        <f t="shared" si="333"/>
        <v>0</v>
      </c>
      <c r="CP252" s="165">
        <f t="shared" ref="CP252:EK252" si="334">IFERROR(IF(CP$243=1,IF(MOD(CP$244,12)=1,CP217,CP217-CO217),IF($D252=1,IF(MOD(CP$244,12)=1,CP217-CO217*CP234,CP217-CO217),IF(MOD(CP$243,$D252)=1,IF(MOD(CP$244,12)=1,CP217-CO217*CP234,CP217-CO217),CP217-CO217))),0)</f>
        <v>0</v>
      </c>
      <c r="CQ252" s="165">
        <f t="shared" si="334"/>
        <v>0</v>
      </c>
      <c r="CR252" s="165">
        <f t="shared" si="334"/>
        <v>0</v>
      </c>
      <c r="CS252" s="165">
        <f t="shared" si="334"/>
        <v>0</v>
      </c>
      <c r="CT252" s="165">
        <f t="shared" si="334"/>
        <v>0</v>
      </c>
      <c r="CU252" s="165">
        <f t="shared" si="334"/>
        <v>0</v>
      </c>
      <c r="CV252" s="165">
        <f t="shared" si="334"/>
        <v>0</v>
      </c>
      <c r="CW252" s="165">
        <f t="shared" si="334"/>
        <v>0.23499999999999999</v>
      </c>
      <c r="CX252" s="165">
        <f t="shared" si="334"/>
        <v>0</v>
      </c>
      <c r="CY252" s="165">
        <f t="shared" si="334"/>
        <v>0</v>
      </c>
      <c r="CZ252" s="165">
        <f t="shared" si="334"/>
        <v>0</v>
      </c>
      <c r="DA252" s="165">
        <f t="shared" si="334"/>
        <v>0</v>
      </c>
      <c r="DB252" s="165">
        <f t="shared" si="334"/>
        <v>0</v>
      </c>
      <c r="DC252" s="165">
        <f t="shared" si="334"/>
        <v>0</v>
      </c>
      <c r="DD252" s="165">
        <f t="shared" si="334"/>
        <v>0</v>
      </c>
      <c r="DE252" s="165">
        <f t="shared" si="334"/>
        <v>0</v>
      </c>
      <c r="DF252" s="165">
        <f t="shared" si="334"/>
        <v>0</v>
      </c>
      <c r="DG252" s="165">
        <f t="shared" si="334"/>
        <v>0</v>
      </c>
      <c r="DH252" s="165">
        <f t="shared" si="334"/>
        <v>0</v>
      </c>
      <c r="DI252" s="165">
        <f t="shared" si="334"/>
        <v>0</v>
      </c>
      <c r="DJ252" s="165">
        <f t="shared" si="334"/>
        <v>0</v>
      </c>
      <c r="DK252" s="165">
        <f t="shared" si="334"/>
        <v>0</v>
      </c>
      <c r="DL252" s="165">
        <f t="shared" si="334"/>
        <v>0</v>
      </c>
      <c r="DM252" s="165">
        <f t="shared" si="334"/>
        <v>0</v>
      </c>
      <c r="DN252" s="165">
        <f t="shared" si="334"/>
        <v>0</v>
      </c>
      <c r="DO252" s="165">
        <f t="shared" si="334"/>
        <v>0</v>
      </c>
      <c r="DP252" s="165">
        <f t="shared" si="334"/>
        <v>0</v>
      </c>
      <c r="DQ252" s="165">
        <f t="shared" si="334"/>
        <v>0</v>
      </c>
      <c r="DR252" s="165">
        <f t="shared" si="334"/>
        <v>0</v>
      </c>
      <c r="DS252" s="165">
        <f t="shared" si="334"/>
        <v>0</v>
      </c>
      <c r="DT252" s="165">
        <f t="shared" si="334"/>
        <v>0</v>
      </c>
      <c r="DU252" s="165">
        <f t="shared" si="334"/>
        <v>0</v>
      </c>
      <c r="DV252" s="165">
        <f t="shared" si="334"/>
        <v>0</v>
      </c>
      <c r="DW252" s="165">
        <f t="shared" si="334"/>
        <v>0</v>
      </c>
      <c r="DX252" s="165">
        <f t="shared" si="334"/>
        <v>0</v>
      </c>
      <c r="DY252" s="165">
        <f t="shared" si="334"/>
        <v>0</v>
      </c>
      <c r="DZ252" s="165">
        <f t="shared" si="334"/>
        <v>0</v>
      </c>
      <c r="EA252" s="165">
        <f t="shared" si="334"/>
        <v>0</v>
      </c>
      <c r="EB252" s="165">
        <f t="shared" si="334"/>
        <v>0</v>
      </c>
      <c r="EC252" s="165">
        <f t="shared" si="334"/>
        <v>0</v>
      </c>
      <c r="ED252" s="165">
        <f t="shared" si="334"/>
        <v>0</v>
      </c>
      <c r="EE252" s="165">
        <f t="shared" si="334"/>
        <v>0</v>
      </c>
      <c r="EF252" s="165">
        <f t="shared" si="334"/>
        <v>0</v>
      </c>
      <c r="EG252" s="165">
        <f t="shared" si="334"/>
        <v>0</v>
      </c>
      <c r="EH252" s="165">
        <f t="shared" si="334"/>
        <v>0</v>
      </c>
      <c r="EI252" s="165">
        <f t="shared" si="334"/>
        <v>0</v>
      </c>
      <c r="EJ252" s="165">
        <f t="shared" si="334"/>
        <v>0</v>
      </c>
      <c r="EK252" s="165">
        <f t="shared" si="334"/>
        <v>0</v>
      </c>
      <c r="EL252" s="147"/>
      <c r="EM252" s="147"/>
      <c r="EN252" s="147"/>
      <c r="EO252" s="147"/>
      <c r="EP252" s="147"/>
      <c r="EQ252" s="147"/>
      <c r="ER252" s="147"/>
      <c r="ES252" s="147"/>
      <c r="ET252" s="147"/>
      <c r="EU252" s="147"/>
      <c r="EV252" s="147"/>
      <c r="EW252" s="147"/>
      <c r="EX252" s="147"/>
      <c r="EY252" s="147"/>
      <c r="EZ252" s="147"/>
      <c r="FA252" s="147"/>
      <c r="FB252" s="147"/>
      <c r="FC252" s="147"/>
      <c r="FD252" s="147"/>
      <c r="FE252" s="147"/>
      <c r="FF252" s="147"/>
      <c r="FG252" s="147"/>
      <c r="FH252" s="147"/>
      <c r="FI252" s="147"/>
      <c r="FJ252" s="147"/>
      <c r="FK252" s="147"/>
      <c r="FL252" s="147"/>
      <c r="FM252" s="147"/>
      <c r="FN252" s="147"/>
      <c r="FO252" s="147"/>
      <c r="FP252" s="147"/>
      <c r="FQ252" s="147"/>
      <c r="FR252" s="147"/>
      <c r="FS252" s="147"/>
      <c r="FT252" s="147"/>
      <c r="FU252" s="147"/>
      <c r="FV252" s="147"/>
      <c r="FW252" s="147"/>
      <c r="FX252" s="147"/>
      <c r="FY252" s="147"/>
      <c r="FZ252" s="147"/>
      <c r="GA252" s="147"/>
      <c r="GB252" s="147"/>
      <c r="GC252" s="147"/>
      <c r="GD252" s="147"/>
      <c r="GE252" s="147"/>
      <c r="GF252" s="147"/>
      <c r="GG252" s="147"/>
    </row>
    <row r="253" spans="2:189">
      <c r="B253" s="148">
        <v>8</v>
      </c>
      <c r="C253" s="148" t="str">
        <f t="shared" si="310"/>
        <v>Large Tenant</v>
      </c>
      <c r="D253" s="354">
        <f t="shared" si="315"/>
        <v>4</v>
      </c>
      <c r="E253" s="165">
        <f t="shared" si="316"/>
        <v>0.8</v>
      </c>
      <c r="F253" s="165">
        <f t="shared" si="316"/>
        <v>-5.0000000000000044E-2</v>
      </c>
      <c r="G253" s="165">
        <f t="shared" si="316"/>
        <v>-5.0000000000000044E-2</v>
      </c>
      <c r="H253" s="165">
        <f t="shared" si="316"/>
        <v>0.13</v>
      </c>
      <c r="I253" s="165">
        <f t="shared" si="316"/>
        <v>1.0000000000000009E-2</v>
      </c>
      <c r="J253" s="165">
        <f t="shared" si="316"/>
        <v>1.0000000000000009E-2</v>
      </c>
      <c r="K253" s="165">
        <f t="shared" si="316"/>
        <v>1.0000000000000009E-2</v>
      </c>
      <c r="L253" s="165">
        <f t="shared" si="316"/>
        <v>1.0000000000000009E-2</v>
      </c>
      <c r="M253" s="165">
        <f t="shared" si="316"/>
        <v>1.0000000000000009E-2</v>
      </c>
      <c r="N253" s="165">
        <f t="shared" ref="N253:AC253" si="335">IFERROR(IF(N$243=1,IF(MOD(N$244,12)=1,N218,N218-M218),IF($D253=1,IF(MOD(N$244,12)=1,N218-M218*N235,N218-M218),IF(MOD(N$243,$D253)=1,IF(MOD(N$244,12)=1,N218-M218*N235,N218-M218),N218-M218))),0)</f>
        <v>1.0000000000000009E-2</v>
      </c>
      <c r="O253" s="165">
        <f t="shared" si="335"/>
        <v>1.0000000000000009E-2</v>
      </c>
      <c r="P253" s="165">
        <f t="shared" si="335"/>
        <v>1.0000000000000009E-2</v>
      </c>
      <c r="Q253" s="165">
        <f t="shared" si="335"/>
        <v>0</v>
      </c>
      <c r="R253" s="165">
        <f t="shared" si="335"/>
        <v>0</v>
      </c>
      <c r="S253" s="165">
        <f t="shared" si="335"/>
        <v>0</v>
      </c>
      <c r="T253" s="165">
        <f t="shared" si="335"/>
        <v>0</v>
      </c>
      <c r="U253" s="165">
        <f t="shared" si="335"/>
        <v>0</v>
      </c>
      <c r="V253" s="165">
        <f t="shared" si="335"/>
        <v>0</v>
      </c>
      <c r="W253" s="165">
        <f t="shared" si="335"/>
        <v>0</v>
      </c>
      <c r="X253" s="165">
        <f t="shared" si="335"/>
        <v>0</v>
      </c>
      <c r="Y253" s="165">
        <f t="shared" si="335"/>
        <v>0</v>
      </c>
      <c r="Z253" s="165">
        <f t="shared" si="335"/>
        <v>0</v>
      </c>
      <c r="AA253" s="165">
        <f t="shared" si="335"/>
        <v>0</v>
      </c>
      <c r="AB253" s="165">
        <f t="shared" si="335"/>
        <v>0</v>
      </c>
      <c r="AC253" s="165">
        <f t="shared" si="335"/>
        <v>1.0000000000000009E-2</v>
      </c>
      <c r="AD253" s="165">
        <f t="shared" ref="AD253:CO253" si="336">IFERROR(IF(AD$243=1,IF(MOD(AD$244,12)=1,AD218,AD218-AC218),IF($D253=1,IF(MOD(AD$244,12)=1,AD218-AC218*AD235,AD218-AC218),IF(MOD(AD$243,$D253)=1,IF(MOD(AD$244,12)=1,AD218-AC218*AD235,AD218-AC218),AD218-AC218))),0)</f>
        <v>0</v>
      </c>
      <c r="AE253" s="165">
        <f t="shared" si="336"/>
        <v>0</v>
      </c>
      <c r="AF253" s="165">
        <f t="shared" si="336"/>
        <v>0</v>
      </c>
      <c r="AG253" s="165">
        <f t="shared" si="336"/>
        <v>0</v>
      </c>
      <c r="AH253" s="165">
        <f t="shared" si="336"/>
        <v>0</v>
      </c>
      <c r="AI253" s="165">
        <f t="shared" si="336"/>
        <v>0</v>
      </c>
      <c r="AJ253" s="165">
        <f t="shared" si="336"/>
        <v>0</v>
      </c>
      <c r="AK253" s="165">
        <f t="shared" si="336"/>
        <v>0</v>
      </c>
      <c r="AL253" s="165">
        <f t="shared" si="336"/>
        <v>0</v>
      </c>
      <c r="AM253" s="165">
        <f t="shared" si="336"/>
        <v>0</v>
      </c>
      <c r="AN253" s="165">
        <f t="shared" si="336"/>
        <v>0</v>
      </c>
      <c r="AO253" s="165">
        <f t="shared" si="336"/>
        <v>1.0000000000000009E-2</v>
      </c>
      <c r="AP253" s="165">
        <f t="shared" si="336"/>
        <v>0</v>
      </c>
      <c r="AQ253" s="165">
        <f t="shared" si="336"/>
        <v>0</v>
      </c>
      <c r="AR253" s="165">
        <f t="shared" si="336"/>
        <v>0</v>
      </c>
      <c r="AS253" s="165">
        <f t="shared" si="336"/>
        <v>0</v>
      </c>
      <c r="AT253" s="165">
        <f t="shared" si="336"/>
        <v>0</v>
      </c>
      <c r="AU253" s="165">
        <f t="shared" si="336"/>
        <v>0</v>
      </c>
      <c r="AV253" s="165">
        <f t="shared" si="336"/>
        <v>0</v>
      </c>
      <c r="AW253" s="165">
        <f t="shared" si="336"/>
        <v>0</v>
      </c>
      <c r="AX253" s="165">
        <f t="shared" si="336"/>
        <v>0</v>
      </c>
      <c r="AY253" s="165">
        <f t="shared" si="336"/>
        <v>0</v>
      </c>
      <c r="AZ253" s="165">
        <f t="shared" si="336"/>
        <v>0</v>
      </c>
      <c r="BA253" s="165">
        <f t="shared" si="336"/>
        <v>0.24249999999999994</v>
      </c>
      <c r="BB253" s="165">
        <f t="shared" si="336"/>
        <v>0</v>
      </c>
      <c r="BC253" s="165">
        <f t="shared" si="336"/>
        <v>0</v>
      </c>
      <c r="BD253" s="165">
        <f t="shared" si="336"/>
        <v>0</v>
      </c>
      <c r="BE253" s="165">
        <f t="shared" si="336"/>
        <v>0</v>
      </c>
      <c r="BF253" s="165">
        <f t="shared" si="336"/>
        <v>0</v>
      </c>
      <c r="BG253" s="165">
        <f t="shared" si="336"/>
        <v>0</v>
      </c>
      <c r="BH253" s="165">
        <f t="shared" si="336"/>
        <v>0</v>
      </c>
      <c r="BI253" s="165">
        <f t="shared" si="336"/>
        <v>0</v>
      </c>
      <c r="BJ253" s="165">
        <f t="shared" si="336"/>
        <v>0</v>
      </c>
      <c r="BK253" s="165">
        <f t="shared" si="336"/>
        <v>0</v>
      </c>
      <c r="BL253" s="165">
        <f t="shared" si="336"/>
        <v>0</v>
      </c>
      <c r="BM253" s="165">
        <f t="shared" si="336"/>
        <v>0</v>
      </c>
      <c r="BN253" s="165">
        <f t="shared" si="336"/>
        <v>0</v>
      </c>
      <c r="BO253" s="165">
        <f t="shared" si="336"/>
        <v>0</v>
      </c>
      <c r="BP253" s="165">
        <f t="shared" si="336"/>
        <v>0</v>
      </c>
      <c r="BQ253" s="165">
        <f t="shared" si="336"/>
        <v>0</v>
      </c>
      <c r="BR253" s="165">
        <f t="shared" si="336"/>
        <v>0</v>
      </c>
      <c r="BS253" s="165">
        <f t="shared" si="336"/>
        <v>0</v>
      </c>
      <c r="BT253" s="165">
        <f t="shared" si="336"/>
        <v>0</v>
      </c>
      <c r="BU253" s="165">
        <f t="shared" si="336"/>
        <v>0</v>
      </c>
      <c r="BV253" s="165">
        <f t="shared" si="336"/>
        <v>0</v>
      </c>
      <c r="BW253" s="165">
        <f t="shared" si="336"/>
        <v>0</v>
      </c>
      <c r="BX253" s="165">
        <f t="shared" si="336"/>
        <v>0</v>
      </c>
      <c r="BY253" s="165">
        <f t="shared" si="336"/>
        <v>0</v>
      </c>
      <c r="BZ253" s="165">
        <f t="shared" si="336"/>
        <v>0</v>
      </c>
      <c r="CA253" s="165">
        <f t="shared" si="336"/>
        <v>0</v>
      </c>
      <c r="CB253" s="165">
        <f t="shared" si="336"/>
        <v>0</v>
      </c>
      <c r="CC253" s="165">
        <f t="shared" si="336"/>
        <v>0</v>
      </c>
      <c r="CD253" s="165">
        <f t="shared" si="336"/>
        <v>0</v>
      </c>
      <c r="CE253" s="165">
        <f t="shared" si="336"/>
        <v>0</v>
      </c>
      <c r="CF253" s="165">
        <f t="shared" si="336"/>
        <v>0</v>
      </c>
      <c r="CG253" s="165">
        <f t="shared" si="336"/>
        <v>0</v>
      </c>
      <c r="CH253" s="165">
        <f t="shared" si="336"/>
        <v>0</v>
      </c>
      <c r="CI253" s="165">
        <f t="shared" si="336"/>
        <v>0</v>
      </c>
      <c r="CJ253" s="165">
        <f t="shared" si="336"/>
        <v>0</v>
      </c>
      <c r="CK253" s="165">
        <f t="shared" si="336"/>
        <v>0</v>
      </c>
      <c r="CL253" s="165">
        <f t="shared" si="336"/>
        <v>0</v>
      </c>
      <c r="CM253" s="165">
        <f t="shared" si="336"/>
        <v>0</v>
      </c>
      <c r="CN253" s="165">
        <f t="shared" si="336"/>
        <v>0</v>
      </c>
      <c r="CO253" s="165">
        <f t="shared" si="336"/>
        <v>0</v>
      </c>
      <c r="CP253" s="165">
        <f t="shared" ref="CP253:EK253" si="337">IFERROR(IF(CP$243=1,IF(MOD(CP$244,12)=1,CP218,CP218-CO218),IF($D253=1,IF(MOD(CP$244,12)=1,CP218-CO218*CP235,CP218-CO218),IF(MOD(CP$243,$D253)=1,IF(MOD(CP$244,12)=1,CP218-CO218*CP235,CP218-CO218),CP218-CO218))),0)</f>
        <v>0</v>
      </c>
      <c r="CQ253" s="165">
        <f t="shared" si="337"/>
        <v>0</v>
      </c>
      <c r="CR253" s="165">
        <f t="shared" si="337"/>
        <v>0</v>
      </c>
      <c r="CS253" s="165">
        <f t="shared" si="337"/>
        <v>0</v>
      </c>
      <c r="CT253" s="165">
        <f t="shared" si="337"/>
        <v>0</v>
      </c>
      <c r="CU253" s="165">
        <f t="shared" si="337"/>
        <v>0</v>
      </c>
      <c r="CV253" s="165">
        <f t="shared" si="337"/>
        <v>0</v>
      </c>
      <c r="CW253" s="165">
        <f t="shared" si="337"/>
        <v>0.23499999999999999</v>
      </c>
      <c r="CX253" s="165">
        <f t="shared" si="337"/>
        <v>0</v>
      </c>
      <c r="CY253" s="165">
        <f t="shared" si="337"/>
        <v>0</v>
      </c>
      <c r="CZ253" s="165">
        <f t="shared" si="337"/>
        <v>0</v>
      </c>
      <c r="DA253" s="165">
        <f t="shared" si="337"/>
        <v>0</v>
      </c>
      <c r="DB253" s="165">
        <f t="shared" si="337"/>
        <v>0</v>
      </c>
      <c r="DC253" s="165">
        <f t="shared" si="337"/>
        <v>0</v>
      </c>
      <c r="DD253" s="165">
        <f t="shared" si="337"/>
        <v>0</v>
      </c>
      <c r="DE253" s="165">
        <f t="shared" si="337"/>
        <v>0</v>
      </c>
      <c r="DF253" s="165">
        <f t="shared" si="337"/>
        <v>0</v>
      </c>
      <c r="DG253" s="165">
        <f t="shared" si="337"/>
        <v>0</v>
      </c>
      <c r="DH253" s="165">
        <f t="shared" si="337"/>
        <v>0</v>
      </c>
      <c r="DI253" s="165">
        <f t="shared" si="337"/>
        <v>0</v>
      </c>
      <c r="DJ253" s="165">
        <f t="shared" si="337"/>
        <v>0</v>
      </c>
      <c r="DK253" s="165">
        <f t="shared" si="337"/>
        <v>0</v>
      </c>
      <c r="DL253" s="165">
        <f t="shared" si="337"/>
        <v>0</v>
      </c>
      <c r="DM253" s="165">
        <f t="shared" si="337"/>
        <v>0</v>
      </c>
      <c r="DN253" s="165">
        <f t="shared" si="337"/>
        <v>0</v>
      </c>
      <c r="DO253" s="165">
        <f t="shared" si="337"/>
        <v>0</v>
      </c>
      <c r="DP253" s="165">
        <f t="shared" si="337"/>
        <v>0</v>
      </c>
      <c r="DQ253" s="165">
        <f t="shared" si="337"/>
        <v>0</v>
      </c>
      <c r="DR253" s="165">
        <f t="shared" si="337"/>
        <v>0</v>
      </c>
      <c r="DS253" s="165">
        <f t="shared" si="337"/>
        <v>0</v>
      </c>
      <c r="DT253" s="165">
        <f t="shared" si="337"/>
        <v>0</v>
      </c>
      <c r="DU253" s="165">
        <f t="shared" si="337"/>
        <v>0</v>
      </c>
      <c r="DV253" s="165">
        <f t="shared" si="337"/>
        <v>0</v>
      </c>
      <c r="DW253" s="165">
        <f t="shared" si="337"/>
        <v>0</v>
      </c>
      <c r="DX253" s="165">
        <f t="shared" si="337"/>
        <v>0</v>
      </c>
      <c r="DY253" s="165">
        <f t="shared" si="337"/>
        <v>0</v>
      </c>
      <c r="DZ253" s="165">
        <f t="shared" si="337"/>
        <v>0</v>
      </c>
      <c r="EA253" s="165">
        <f t="shared" si="337"/>
        <v>0</v>
      </c>
      <c r="EB253" s="165">
        <f t="shared" si="337"/>
        <v>0</v>
      </c>
      <c r="EC253" s="165">
        <f t="shared" si="337"/>
        <v>0</v>
      </c>
      <c r="ED253" s="165">
        <f t="shared" si="337"/>
        <v>0</v>
      </c>
      <c r="EE253" s="165">
        <f t="shared" si="337"/>
        <v>0</v>
      </c>
      <c r="EF253" s="165">
        <f t="shared" si="337"/>
        <v>0</v>
      </c>
      <c r="EG253" s="165">
        <f t="shared" si="337"/>
        <v>0</v>
      </c>
      <c r="EH253" s="165">
        <f t="shared" si="337"/>
        <v>0</v>
      </c>
      <c r="EI253" s="165">
        <f t="shared" si="337"/>
        <v>0</v>
      </c>
      <c r="EJ253" s="165">
        <f t="shared" si="337"/>
        <v>0</v>
      </c>
      <c r="EK253" s="165">
        <f t="shared" si="337"/>
        <v>0</v>
      </c>
      <c r="EL253" s="147"/>
      <c r="EM253" s="147"/>
      <c r="EN253" s="147"/>
      <c r="EO253" s="147"/>
      <c r="EP253" s="147"/>
      <c r="EQ253" s="147"/>
      <c r="ER253" s="147"/>
      <c r="ES253" s="147"/>
      <c r="ET253" s="147"/>
      <c r="EU253" s="147"/>
      <c r="EV253" s="147"/>
      <c r="EW253" s="147"/>
      <c r="EX253" s="147"/>
      <c r="EY253" s="147"/>
      <c r="EZ253" s="147"/>
      <c r="FA253" s="147"/>
      <c r="FB253" s="147"/>
      <c r="FC253" s="147"/>
      <c r="FD253" s="147"/>
      <c r="FE253" s="147"/>
      <c r="FF253" s="147"/>
      <c r="FG253" s="147"/>
      <c r="FH253" s="147"/>
      <c r="FI253" s="147"/>
      <c r="FJ253" s="147"/>
      <c r="FK253" s="147"/>
      <c r="FL253" s="147"/>
      <c r="FM253" s="147"/>
      <c r="FN253" s="147"/>
      <c r="FO253" s="147"/>
      <c r="FP253" s="147"/>
      <c r="FQ253" s="147"/>
      <c r="FR253" s="147"/>
      <c r="FS253" s="147"/>
      <c r="FT253" s="147"/>
      <c r="FU253" s="147"/>
      <c r="FV253" s="147"/>
      <c r="FW253" s="147"/>
      <c r="FX253" s="147"/>
      <c r="FY253" s="147"/>
      <c r="FZ253" s="147"/>
      <c r="GA253" s="147"/>
      <c r="GB253" s="147"/>
      <c r="GC253" s="147"/>
      <c r="GD253" s="147"/>
      <c r="GE253" s="147"/>
      <c r="GF253" s="147"/>
      <c r="GG253" s="147"/>
    </row>
    <row r="254" spans="2:189">
      <c r="B254" s="148">
        <v>9</v>
      </c>
      <c r="C254" s="148" t="str">
        <f t="shared" si="310"/>
        <v>Medium Tenant</v>
      </c>
      <c r="D254" s="354">
        <f t="shared" si="315"/>
        <v>3</v>
      </c>
      <c r="E254" s="165">
        <f t="shared" si="316"/>
        <v>0.8</v>
      </c>
      <c r="F254" s="165">
        <f t="shared" si="316"/>
        <v>-5.0000000000000044E-2</v>
      </c>
      <c r="G254" s="165">
        <f t="shared" si="316"/>
        <v>-5.0000000000000044E-2</v>
      </c>
      <c r="H254" s="165">
        <f t="shared" si="316"/>
        <v>0.13</v>
      </c>
      <c r="I254" s="165">
        <f t="shared" si="316"/>
        <v>1.0000000000000009E-2</v>
      </c>
      <c r="J254" s="165">
        <f t="shared" si="316"/>
        <v>1.0000000000000009E-2</v>
      </c>
      <c r="K254" s="165">
        <f t="shared" si="316"/>
        <v>1.0000000000000009E-2</v>
      </c>
      <c r="L254" s="165">
        <f t="shared" si="316"/>
        <v>1.0000000000000009E-2</v>
      </c>
      <c r="M254" s="165">
        <f t="shared" si="316"/>
        <v>1.0000000000000009E-2</v>
      </c>
      <c r="N254" s="165">
        <f t="shared" ref="N254:AC254" si="338">IFERROR(IF(N$243=1,IF(MOD(N$244,12)=1,N219,N219-M219),IF($D254=1,IF(MOD(N$244,12)=1,N219-M219*N236,N219-M219),IF(MOD(N$243,$D254)=1,IF(MOD(N$244,12)=1,N219-M219*N236,N219-M219),N219-M219))),0)</f>
        <v>1.0000000000000009E-2</v>
      </c>
      <c r="O254" s="165">
        <f t="shared" si="338"/>
        <v>1.0000000000000009E-2</v>
      </c>
      <c r="P254" s="165">
        <f t="shared" si="338"/>
        <v>1.0000000000000009E-2</v>
      </c>
      <c r="Q254" s="165">
        <f t="shared" si="338"/>
        <v>0</v>
      </c>
      <c r="R254" s="165">
        <f t="shared" si="338"/>
        <v>0</v>
      </c>
      <c r="S254" s="165">
        <f t="shared" si="338"/>
        <v>0</v>
      </c>
      <c r="T254" s="165">
        <f t="shared" si="338"/>
        <v>0</v>
      </c>
      <c r="U254" s="165">
        <f t="shared" si="338"/>
        <v>0</v>
      </c>
      <c r="V254" s="165">
        <f t="shared" si="338"/>
        <v>0</v>
      </c>
      <c r="W254" s="165">
        <f t="shared" si="338"/>
        <v>0</v>
      </c>
      <c r="X254" s="165">
        <f t="shared" si="338"/>
        <v>0</v>
      </c>
      <c r="Y254" s="165">
        <f t="shared" si="338"/>
        <v>0</v>
      </c>
      <c r="Z254" s="165">
        <f t="shared" si="338"/>
        <v>0</v>
      </c>
      <c r="AA254" s="165">
        <f t="shared" si="338"/>
        <v>0</v>
      </c>
      <c r="AB254" s="165">
        <f t="shared" si="338"/>
        <v>0</v>
      </c>
      <c r="AC254" s="165">
        <f t="shared" si="338"/>
        <v>1.0000000000000009E-2</v>
      </c>
      <c r="AD254" s="165">
        <f t="shared" ref="AD254:CO254" si="339">IFERROR(IF(AD$243=1,IF(MOD(AD$244,12)=1,AD219,AD219-AC219),IF($D254=1,IF(MOD(AD$244,12)=1,AD219-AC219*AD236,AD219-AC219),IF(MOD(AD$243,$D254)=1,IF(MOD(AD$244,12)=1,AD219-AC219*AD236,AD219-AC219),AD219-AC219))),0)</f>
        <v>0</v>
      </c>
      <c r="AE254" s="165">
        <f t="shared" si="339"/>
        <v>0</v>
      </c>
      <c r="AF254" s="165">
        <f t="shared" si="339"/>
        <v>0</v>
      </c>
      <c r="AG254" s="165">
        <f t="shared" si="339"/>
        <v>0</v>
      </c>
      <c r="AH254" s="165">
        <f t="shared" si="339"/>
        <v>0</v>
      </c>
      <c r="AI254" s="165">
        <f t="shared" si="339"/>
        <v>0</v>
      </c>
      <c r="AJ254" s="165">
        <f t="shared" si="339"/>
        <v>0</v>
      </c>
      <c r="AK254" s="165">
        <f t="shared" si="339"/>
        <v>0</v>
      </c>
      <c r="AL254" s="165">
        <f t="shared" si="339"/>
        <v>0</v>
      </c>
      <c r="AM254" s="165">
        <f t="shared" si="339"/>
        <v>0</v>
      </c>
      <c r="AN254" s="165">
        <f t="shared" si="339"/>
        <v>0</v>
      </c>
      <c r="AO254" s="165">
        <f t="shared" si="339"/>
        <v>0.24</v>
      </c>
      <c r="AP254" s="165">
        <f t="shared" si="339"/>
        <v>0</v>
      </c>
      <c r="AQ254" s="165">
        <f t="shared" si="339"/>
        <v>0</v>
      </c>
      <c r="AR254" s="165">
        <f t="shared" si="339"/>
        <v>0</v>
      </c>
      <c r="AS254" s="165">
        <f t="shared" si="339"/>
        <v>0</v>
      </c>
      <c r="AT254" s="165">
        <f t="shared" si="339"/>
        <v>0</v>
      </c>
      <c r="AU254" s="165">
        <f t="shared" si="339"/>
        <v>0</v>
      </c>
      <c r="AV254" s="165">
        <f t="shared" si="339"/>
        <v>0</v>
      </c>
      <c r="AW254" s="165">
        <f t="shared" si="339"/>
        <v>0</v>
      </c>
      <c r="AX254" s="165">
        <f t="shared" si="339"/>
        <v>0</v>
      </c>
      <c r="AY254" s="165">
        <f t="shared" si="339"/>
        <v>0</v>
      </c>
      <c r="AZ254" s="165">
        <f t="shared" si="339"/>
        <v>0</v>
      </c>
      <c r="BA254" s="165">
        <f t="shared" si="339"/>
        <v>9.9999999999998979E-3</v>
      </c>
      <c r="BB254" s="165">
        <f t="shared" si="339"/>
        <v>0</v>
      </c>
      <c r="BC254" s="165">
        <f t="shared" si="339"/>
        <v>0</v>
      </c>
      <c r="BD254" s="165">
        <f t="shared" si="339"/>
        <v>0</v>
      </c>
      <c r="BE254" s="165">
        <f t="shared" si="339"/>
        <v>0</v>
      </c>
      <c r="BF254" s="165">
        <f t="shared" si="339"/>
        <v>0</v>
      </c>
      <c r="BG254" s="165">
        <f t="shared" si="339"/>
        <v>0</v>
      </c>
      <c r="BH254" s="165">
        <f t="shared" si="339"/>
        <v>0</v>
      </c>
      <c r="BI254" s="165">
        <f t="shared" si="339"/>
        <v>0</v>
      </c>
      <c r="BJ254" s="165">
        <f t="shared" si="339"/>
        <v>0</v>
      </c>
      <c r="BK254" s="165">
        <f t="shared" si="339"/>
        <v>0</v>
      </c>
      <c r="BL254" s="165">
        <f t="shared" si="339"/>
        <v>0</v>
      </c>
      <c r="BM254" s="165">
        <f t="shared" si="339"/>
        <v>0</v>
      </c>
      <c r="BN254" s="165">
        <f t="shared" si="339"/>
        <v>0</v>
      </c>
      <c r="BO254" s="165">
        <f t="shared" si="339"/>
        <v>0</v>
      </c>
      <c r="BP254" s="165">
        <f t="shared" si="339"/>
        <v>0</v>
      </c>
      <c r="BQ254" s="165">
        <f t="shared" si="339"/>
        <v>0</v>
      </c>
      <c r="BR254" s="165">
        <f t="shared" si="339"/>
        <v>0</v>
      </c>
      <c r="BS254" s="165">
        <f t="shared" si="339"/>
        <v>0</v>
      </c>
      <c r="BT254" s="165">
        <f t="shared" si="339"/>
        <v>0</v>
      </c>
      <c r="BU254" s="165">
        <f t="shared" si="339"/>
        <v>0</v>
      </c>
      <c r="BV254" s="165">
        <f t="shared" si="339"/>
        <v>0</v>
      </c>
      <c r="BW254" s="165">
        <f t="shared" si="339"/>
        <v>0</v>
      </c>
      <c r="BX254" s="165">
        <f t="shared" si="339"/>
        <v>0</v>
      </c>
      <c r="BY254" s="165">
        <f t="shared" si="339"/>
        <v>0.23499999999999999</v>
      </c>
      <c r="BZ254" s="165">
        <f t="shared" si="339"/>
        <v>0</v>
      </c>
      <c r="CA254" s="165">
        <f t="shared" si="339"/>
        <v>0</v>
      </c>
      <c r="CB254" s="165">
        <f t="shared" si="339"/>
        <v>0</v>
      </c>
      <c r="CC254" s="165">
        <f t="shared" si="339"/>
        <v>0</v>
      </c>
      <c r="CD254" s="165">
        <f t="shared" si="339"/>
        <v>0</v>
      </c>
      <c r="CE254" s="165">
        <f t="shared" si="339"/>
        <v>0</v>
      </c>
      <c r="CF254" s="165">
        <f t="shared" si="339"/>
        <v>0</v>
      </c>
      <c r="CG254" s="165">
        <f t="shared" si="339"/>
        <v>0</v>
      </c>
      <c r="CH254" s="165">
        <f t="shared" si="339"/>
        <v>0</v>
      </c>
      <c r="CI254" s="165">
        <f t="shared" si="339"/>
        <v>0</v>
      </c>
      <c r="CJ254" s="165">
        <f t="shared" si="339"/>
        <v>0</v>
      </c>
      <c r="CK254" s="165">
        <f t="shared" si="339"/>
        <v>0</v>
      </c>
      <c r="CL254" s="165">
        <f t="shared" si="339"/>
        <v>0</v>
      </c>
      <c r="CM254" s="165">
        <f t="shared" si="339"/>
        <v>0</v>
      </c>
      <c r="CN254" s="165">
        <f t="shared" si="339"/>
        <v>0</v>
      </c>
      <c r="CO254" s="165">
        <f t="shared" si="339"/>
        <v>0</v>
      </c>
      <c r="CP254" s="165">
        <f t="shared" ref="CP254:EK254" si="340">IFERROR(IF(CP$243=1,IF(MOD(CP$244,12)=1,CP219,CP219-CO219),IF($D254=1,IF(MOD(CP$244,12)=1,CP219-CO219*CP236,CP219-CO219),IF(MOD(CP$243,$D254)=1,IF(MOD(CP$244,12)=1,CP219-CO219*CP236,CP219-CO219),CP219-CO219))),0)</f>
        <v>0</v>
      </c>
      <c r="CQ254" s="165">
        <f t="shared" si="340"/>
        <v>0</v>
      </c>
      <c r="CR254" s="165">
        <f t="shared" si="340"/>
        <v>0</v>
      </c>
      <c r="CS254" s="165">
        <f t="shared" si="340"/>
        <v>0</v>
      </c>
      <c r="CT254" s="165">
        <f t="shared" si="340"/>
        <v>0</v>
      </c>
      <c r="CU254" s="165">
        <f t="shared" si="340"/>
        <v>0</v>
      </c>
      <c r="CV254" s="165">
        <f t="shared" si="340"/>
        <v>0</v>
      </c>
      <c r="CW254" s="165">
        <f t="shared" si="340"/>
        <v>0</v>
      </c>
      <c r="CX254" s="165">
        <f t="shared" si="340"/>
        <v>0</v>
      </c>
      <c r="CY254" s="165">
        <f t="shared" si="340"/>
        <v>0</v>
      </c>
      <c r="CZ254" s="165">
        <f t="shared" si="340"/>
        <v>0</v>
      </c>
      <c r="DA254" s="165">
        <f t="shared" si="340"/>
        <v>0</v>
      </c>
      <c r="DB254" s="165">
        <f t="shared" si="340"/>
        <v>0</v>
      </c>
      <c r="DC254" s="165">
        <f t="shared" si="340"/>
        <v>0</v>
      </c>
      <c r="DD254" s="165">
        <f t="shared" si="340"/>
        <v>0</v>
      </c>
      <c r="DE254" s="165">
        <f t="shared" si="340"/>
        <v>0</v>
      </c>
      <c r="DF254" s="165">
        <f t="shared" si="340"/>
        <v>0</v>
      </c>
      <c r="DG254" s="165">
        <f t="shared" si="340"/>
        <v>0</v>
      </c>
      <c r="DH254" s="165">
        <f t="shared" si="340"/>
        <v>0</v>
      </c>
      <c r="DI254" s="165">
        <f t="shared" si="340"/>
        <v>0.23499999999999999</v>
      </c>
      <c r="DJ254" s="165">
        <f t="shared" si="340"/>
        <v>0</v>
      </c>
      <c r="DK254" s="165">
        <f t="shared" si="340"/>
        <v>0</v>
      </c>
      <c r="DL254" s="165">
        <f t="shared" si="340"/>
        <v>0</v>
      </c>
      <c r="DM254" s="165">
        <f t="shared" si="340"/>
        <v>0</v>
      </c>
      <c r="DN254" s="165">
        <f t="shared" si="340"/>
        <v>0</v>
      </c>
      <c r="DO254" s="165">
        <f t="shared" si="340"/>
        <v>0</v>
      </c>
      <c r="DP254" s="165">
        <f t="shared" si="340"/>
        <v>0</v>
      </c>
      <c r="DQ254" s="165">
        <f t="shared" si="340"/>
        <v>0</v>
      </c>
      <c r="DR254" s="165">
        <f t="shared" si="340"/>
        <v>0</v>
      </c>
      <c r="DS254" s="165">
        <f t="shared" si="340"/>
        <v>0</v>
      </c>
      <c r="DT254" s="165">
        <f t="shared" si="340"/>
        <v>0</v>
      </c>
      <c r="DU254" s="165">
        <f t="shared" si="340"/>
        <v>0</v>
      </c>
      <c r="DV254" s="165">
        <f t="shared" si="340"/>
        <v>0</v>
      </c>
      <c r="DW254" s="165">
        <f t="shared" si="340"/>
        <v>0</v>
      </c>
      <c r="DX254" s="165">
        <f t="shared" si="340"/>
        <v>0</v>
      </c>
      <c r="DY254" s="165">
        <f t="shared" si="340"/>
        <v>0</v>
      </c>
      <c r="DZ254" s="165">
        <f t="shared" si="340"/>
        <v>0</v>
      </c>
      <c r="EA254" s="165">
        <f t="shared" si="340"/>
        <v>0</v>
      </c>
      <c r="EB254" s="165">
        <f t="shared" si="340"/>
        <v>0</v>
      </c>
      <c r="EC254" s="165">
        <f t="shared" si="340"/>
        <v>0</v>
      </c>
      <c r="ED254" s="165">
        <f t="shared" si="340"/>
        <v>0</v>
      </c>
      <c r="EE254" s="165">
        <f t="shared" si="340"/>
        <v>0</v>
      </c>
      <c r="EF254" s="165">
        <f t="shared" si="340"/>
        <v>0</v>
      </c>
      <c r="EG254" s="165">
        <f t="shared" si="340"/>
        <v>0</v>
      </c>
      <c r="EH254" s="165">
        <f t="shared" si="340"/>
        <v>0</v>
      </c>
      <c r="EI254" s="165">
        <f t="shared" si="340"/>
        <v>0</v>
      </c>
      <c r="EJ254" s="165">
        <f t="shared" si="340"/>
        <v>0</v>
      </c>
      <c r="EK254" s="165">
        <f t="shared" si="340"/>
        <v>0</v>
      </c>
      <c r="EL254" s="147"/>
      <c r="EM254" s="147"/>
      <c r="EN254" s="147"/>
      <c r="EO254" s="147"/>
      <c r="EP254" s="147"/>
      <c r="EQ254" s="147"/>
      <c r="ER254" s="147"/>
      <c r="ES254" s="147"/>
      <c r="ET254" s="147"/>
      <c r="EU254" s="147"/>
      <c r="EV254" s="147"/>
      <c r="EW254" s="147"/>
      <c r="EX254" s="147"/>
      <c r="EY254" s="147"/>
      <c r="EZ254" s="147"/>
      <c r="FA254" s="147"/>
      <c r="FB254" s="147"/>
      <c r="FC254" s="147"/>
      <c r="FD254" s="147"/>
      <c r="FE254" s="147"/>
      <c r="FF254" s="147"/>
      <c r="FG254" s="147"/>
      <c r="FH254" s="147"/>
      <c r="FI254" s="147"/>
      <c r="FJ254" s="147"/>
      <c r="FK254" s="147"/>
      <c r="FL254" s="147"/>
      <c r="FM254" s="147"/>
      <c r="FN254" s="147"/>
      <c r="FO254" s="147"/>
      <c r="FP254" s="147"/>
      <c r="FQ254" s="147"/>
      <c r="FR254" s="147"/>
      <c r="FS254" s="147"/>
      <c r="FT254" s="147"/>
      <c r="FU254" s="147"/>
      <c r="FV254" s="147"/>
      <c r="FW254" s="147"/>
      <c r="FX254" s="147"/>
      <c r="FY254" s="147"/>
      <c r="FZ254" s="147"/>
      <c r="GA254" s="147"/>
      <c r="GB254" s="147"/>
      <c r="GC254" s="147"/>
      <c r="GD254" s="147"/>
      <c r="GE254" s="147"/>
      <c r="GF254" s="147"/>
      <c r="GG254" s="147"/>
    </row>
    <row r="255" spans="2:189">
      <c r="B255" s="148">
        <v>10</v>
      </c>
      <c r="C255" s="148" t="str">
        <f t="shared" si="310"/>
        <v>Small Tenant</v>
      </c>
      <c r="D255" s="354">
        <f t="shared" si="315"/>
        <v>2</v>
      </c>
      <c r="E255" s="165">
        <f t="shared" si="316"/>
        <v>0.8</v>
      </c>
      <c r="F255" s="165">
        <f t="shared" si="316"/>
        <v>-5.0000000000000044E-2</v>
      </c>
      <c r="G255" s="165">
        <f t="shared" si="316"/>
        <v>-5.0000000000000044E-2</v>
      </c>
      <c r="H255" s="165">
        <f t="shared" si="316"/>
        <v>0.13</v>
      </c>
      <c r="I255" s="165">
        <f t="shared" si="316"/>
        <v>1.0000000000000009E-2</v>
      </c>
      <c r="J255" s="165">
        <f t="shared" si="316"/>
        <v>1.0000000000000009E-2</v>
      </c>
      <c r="K255" s="165">
        <f t="shared" si="316"/>
        <v>1.0000000000000009E-2</v>
      </c>
      <c r="L255" s="165">
        <f t="shared" si="316"/>
        <v>1.0000000000000009E-2</v>
      </c>
      <c r="M255" s="165">
        <f t="shared" si="316"/>
        <v>1.0000000000000009E-2</v>
      </c>
      <c r="N255" s="165">
        <f t="shared" ref="N255:AC255" si="341">IFERROR(IF(N$243=1,IF(MOD(N$244,12)=1,N220,N220-M220),IF($D255=1,IF(MOD(N$244,12)=1,N220-M220*N237,N220-M220),IF(MOD(N$243,$D255)=1,IF(MOD(N$244,12)=1,N220-M220*N237,N220-M220),N220-M220))),0)</f>
        <v>1.0000000000000009E-2</v>
      </c>
      <c r="O255" s="165">
        <f t="shared" si="341"/>
        <v>1.0000000000000009E-2</v>
      </c>
      <c r="P255" s="165">
        <f t="shared" si="341"/>
        <v>1.0000000000000009E-2</v>
      </c>
      <c r="Q255" s="165">
        <f t="shared" si="341"/>
        <v>-6.0000000000000053E-2</v>
      </c>
      <c r="R255" s="165">
        <f t="shared" si="341"/>
        <v>0</v>
      </c>
      <c r="S255" s="165">
        <f t="shared" si="341"/>
        <v>0</v>
      </c>
      <c r="T255" s="165">
        <f t="shared" si="341"/>
        <v>0</v>
      </c>
      <c r="U255" s="165">
        <f t="shared" si="341"/>
        <v>0</v>
      </c>
      <c r="V255" s="165">
        <f t="shared" si="341"/>
        <v>0</v>
      </c>
      <c r="W255" s="165">
        <f t="shared" si="341"/>
        <v>0</v>
      </c>
      <c r="X255" s="165">
        <f t="shared" si="341"/>
        <v>0</v>
      </c>
      <c r="Y255" s="165">
        <f t="shared" si="341"/>
        <v>0</v>
      </c>
      <c r="Z255" s="165">
        <f t="shared" si="341"/>
        <v>0</v>
      </c>
      <c r="AA255" s="165">
        <f t="shared" si="341"/>
        <v>0</v>
      </c>
      <c r="AB255" s="165">
        <f t="shared" si="341"/>
        <v>0</v>
      </c>
      <c r="AC255" s="165">
        <f t="shared" si="341"/>
        <v>0.255</v>
      </c>
      <c r="AD255" s="165">
        <f t="shared" ref="AD255:CO255" si="342">IFERROR(IF(AD$243=1,IF(MOD(AD$244,12)=1,AD220,AD220-AC220),IF($D255=1,IF(MOD(AD$244,12)=1,AD220-AC220*AD237,AD220-AC220),IF(MOD(AD$243,$D255)=1,IF(MOD(AD$244,12)=1,AD220-AC220*AD237,AD220-AC220),AD220-AC220))),0)</f>
        <v>0</v>
      </c>
      <c r="AE255" s="165">
        <f t="shared" si="342"/>
        <v>0</v>
      </c>
      <c r="AF255" s="165">
        <f t="shared" si="342"/>
        <v>0</v>
      </c>
      <c r="AG255" s="165">
        <f t="shared" si="342"/>
        <v>0</v>
      </c>
      <c r="AH255" s="165">
        <f t="shared" si="342"/>
        <v>0</v>
      </c>
      <c r="AI255" s="165">
        <f t="shared" si="342"/>
        <v>0</v>
      </c>
      <c r="AJ255" s="165">
        <f t="shared" si="342"/>
        <v>0</v>
      </c>
      <c r="AK255" s="165">
        <f t="shared" si="342"/>
        <v>0</v>
      </c>
      <c r="AL255" s="165">
        <f t="shared" si="342"/>
        <v>0</v>
      </c>
      <c r="AM255" s="165">
        <f t="shared" si="342"/>
        <v>0</v>
      </c>
      <c r="AN255" s="165">
        <f t="shared" si="342"/>
        <v>0</v>
      </c>
      <c r="AO255" s="165">
        <f t="shared" si="342"/>
        <v>0</v>
      </c>
      <c r="AP255" s="165">
        <f t="shared" si="342"/>
        <v>0</v>
      </c>
      <c r="AQ255" s="165">
        <f t="shared" si="342"/>
        <v>0</v>
      </c>
      <c r="AR255" s="165">
        <f t="shared" si="342"/>
        <v>0</v>
      </c>
      <c r="AS255" s="165">
        <f t="shared" si="342"/>
        <v>0</v>
      </c>
      <c r="AT255" s="165">
        <f t="shared" si="342"/>
        <v>0</v>
      </c>
      <c r="AU255" s="165">
        <f t="shared" si="342"/>
        <v>0</v>
      </c>
      <c r="AV255" s="165">
        <f t="shared" si="342"/>
        <v>0</v>
      </c>
      <c r="AW255" s="165">
        <f t="shared" si="342"/>
        <v>0</v>
      </c>
      <c r="AX255" s="165">
        <f t="shared" si="342"/>
        <v>0</v>
      </c>
      <c r="AY255" s="165">
        <f t="shared" si="342"/>
        <v>0</v>
      </c>
      <c r="AZ255" s="165">
        <f t="shared" si="342"/>
        <v>0</v>
      </c>
      <c r="BA255" s="165">
        <f t="shared" si="342"/>
        <v>0.255</v>
      </c>
      <c r="BB255" s="165">
        <f t="shared" si="342"/>
        <v>0</v>
      </c>
      <c r="BC255" s="165">
        <f t="shared" si="342"/>
        <v>0</v>
      </c>
      <c r="BD255" s="165">
        <f t="shared" si="342"/>
        <v>0</v>
      </c>
      <c r="BE255" s="165">
        <f t="shared" si="342"/>
        <v>0</v>
      </c>
      <c r="BF255" s="165">
        <f t="shared" si="342"/>
        <v>0</v>
      </c>
      <c r="BG255" s="165">
        <f t="shared" si="342"/>
        <v>0</v>
      </c>
      <c r="BH255" s="165">
        <f t="shared" si="342"/>
        <v>0</v>
      </c>
      <c r="BI255" s="165">
        <f t="shared" si="342"/>
        <v>0</v>
      </c>
      <c r="BJ255" s="165">
        <f t="shared" si="342"/>
        <v>0</v>
      </c>
      <c r="BK255" s="165">
        <f t="shared" si="342"/>
        <v>0</v>
      </c>
      <c r="BL255" s="165">
        <f t="shared" si="342"/>
        <v>0</v>
      </c>
      <c r="BM255" s="165">
        <f t="shared" si="342"/>
        <v>0</v>
      </c>
      <c r="BN255" s="165">
        <f t="shared" si="342"/>
        <v>0</v>
      </c>
      <c r="BO255" s="165">
        <f t="shared" si="342"/>
        <v>0</v>
      </c>
      <c r="BP255" s="165">
        <f t="shared" si="342"/>
        <v>0</v>
      </c>
      <c r="BQ255" s="165">
        <f t="shared" si="342"/>
        <v>0</v>
      </c>
      <c r="BR255" s="165">
        <f t="shared" si="342"/>
        <v>0</v>
      </c>
      <c r="BS255" s="165">
        <f t="shared" si="342"/>
        <v>0</v>
      </c>
      <c r="BT255" s="165">
        <f t="shared" si="342"/>
        <v>0</v>
      </c>
      <c r="BU255" s="165">
        <f t="shared" si="342"/>
        <v>0</v>
      </c>
      <c r="BV255" s="165">
        <f t="shared" si="342"/>
        <v>0</v>
      </c>
      <c r="BW255" s="165">
        <f t="shared" si="342"/>
        <v>0</v>
      </c>
      <c r="BX255" s="165">
        <f t="shared" si="342"/>
        <v>0</v>
      </c>
      <c r="BY255" s="165">
        <f t="shared" si="342"/>
        <v>0.255</v>
      </c>
      <c r="BZ255" s="165">
        <f t="shared" si="342"/>
        <v>0</v>
      </c>
      <c r="CA255" s="165">
        <f t="shared" si="342"/>
        <v>0</v>
      </c>
      <c r="CB255" s="165">
        <f t="shared" si="342"/>
        <v>0</v>
      </c>
      <c r="CC255" s="165">
        <f t="shared" si="342"/>
        <v>0</v>
      </c>
      <c r="CD255" s="165">
        <f t="shared" si="342"/>
        <v>0</v>
      </c>
      <c r="CE255" s="165">
        <f t="shared" si="342"/>
        <v>0</v>
      </c>
      <c r="CF255" s="165">
        <f t="shared" si="342"/>
        <v>0</v>
      </c>
      <c r="CG255" s="165">
        <f t="shared" si="342"/>
        <v>0</v>
      </c>
      <c r="CH255" s="165">
        <f t="shared" si="342"/>
        <v>0</v>
      </c>
      <c r="CI255" s="165">
        <f t="shared" si="342"/>
        <v>0</v>
      </c>
      <c r="CJ255" s="165">
        <f t="shared" si="342"/>
        <v>0</v>
      </c>
      <c r="CK255" s="165">
        <f t="shared" si="342"/>
        <v>0</v>
      </c>
      <c r="CL255" s="165">
        <f t="shared" si="342"/>
        <v>0</v>
      </c>
      <c r="CM255" s="165">
        <f t="shared" si="342"/>
        <v>0</v>
      </c>
      <c r="CN255" s="165">
        <f t="shared" si="342"/>
        <v>0</v>
      </c>
      <c r="CO255" s="165">
        <f t="shared" si="342"/>
        <v>0</v>
      </c>
      <c r="CP255" s="165">
        <f t="shared" ref="CP255:EK255" si="343">IFERROR(IF(CP$243=1,IF(MOD(CP$244,12)=1,CP220,CP220-CO220),IF($D255=1,IF(MOD(CP$244,12)=1,CP220-CO220*CP237,CP220-CO220),IF(MOD(CP$243,$D255)=1,IF(MOD(CP$244,12)=1,CP220-CO220*CP237,CP220-CO220),CP220-CO220))),0)</f>
        <v>0</v>
      </c>
      <c r="CQ255" s="165">
        <f t="shared" si="343"/>
        <v>0</v>
      </c>
      <c r="CR255" s="165">
        <f t="shared" si="343"/>
        <v>0</v>
      </c>
      <c r="CS255" s="165">
        <f t="shared" si="343"/>
        <v>0</v>
      </c>
      <c r="CT255" s="165">
        <f t="shared" si="343"/>
        <v>0</v>
      </c>
      <c r="CU255" s="165">
        <f t="shared" si="343"/>
        <v>0</v>
      </c>
      <c r="CV255" s="165">
        <f t="shared" si="343"/>
        <v>0</v>
      </c>
      <c r="CW255" s="165">
        <f t="shared" si="343"/>
        <v>0.255</v>
      </c>
      <c r="CX255" s="165">
        <f t="shared" si="343"/>
        <v>0</v>
      </c>
      <c r="CY255" s="165">
        <f t="shared" si="343"/>
        <v>0</v>
      </c>
      <c r="CZ255" s="165">
        <f t="shared" si="343"/>
        <v>0</v>
      </c>
      <c r="DA255" s="165">
        <f t="shared" si="343"/>
        <v>0</v>
      </c>
      <c r="DB255" s="165">
        <f t="shared" si="343"/>
        <v>0</v>
      </c>
      <c r="DC255" s="165">
        <f t="shared" si="343"/>
        <v>0</v>
      </c>
      <c r="DD255" s="165">
        <f t="shared" si="343"/>
        <v>0</v>
      </c>
      <c r="DE255" s="165">
        <f t="shared" si="343"/>
        <v>0</v>
      </c>
      <c r="DF255" s="165">
        <f t="shared" si="343"/>
        <v>0</v>
      </c>
      <c r="DG255" s="165">
        <f t="shared" si="343"/>
        <v>0</v>
      </c>
      <c r="DH255" s="165">
        <f t="shared" si="343"/>
        <v>0</v>
      </c>
      <c r="DI255" s="165">
        <f t="shared" si="343"/>
        <v>0</v>
      </c>
      <c r="DJ255" s="165">
        <f t="shared" si="343"/>
        <v>0</v>
      </c>
      <c r="DK255" s="165">
        <f t="shared" si="343"/>
        <v>0</v>
      </c>
      <c r="DL255" s="165">
        <f t="shared" si="343"/>
        <v>0</v>
      </c>
      <c r="DM255" s="165">
        <f t="shared" si="343"/>
        <v>0</v>
      </c>
      <c r="DN255" s="165">
        <f t="shared" si="343"/>
        <v>0</v>
      </c>
      <c r="DO255" s="165">
        <f t="shared" si="343"/>
        <v>0</v>
      </c>
      <c r="DP255" s="165">
        <f t="shared" si="343"/>
        <v>0</v>
      </c>
      <c r="DQ255" s="165">
        <f t="shared" si="343"/>
        <v>0</v>
      </c>
      <c r="DR255" s="165">
        <f t="shared" si="343"/>
        <v>0</v>
      </c>
      <c r="DS255" s="165">
        <f t="shared" si="343"/>
        <v>0</v>
      </c>
      <c r="DT255" s="165">
        <f t="shared" si="343"/>
        <v>0</v>
      </c>
      <c r="DU255" s="165">
        <f t="shared" si="343"/>
        <v>0.255</v>
      </c>
      <c r="DV255" s="165">
        <f t="shared" si="343"/>
        <v>0</v>
      </c>
      <c r="DW255" s="165">
        <f t="shared" si="343"/>
        <v>0</v>
      </c>
      <c r="DX255" s="165">
        <f t="shared" si="343"/>
        <v>0</v>
      </c>
      <c r="DY255" s="165">
        <f t="shared" si="343"/>
        <v>0</v>
      </c>
      <c r="DZ255" s="165">
        <f t="shared" si="343"/>
        <v>0</v>
      </c>
      <c r="EA255" s="165">
        <f t="shared" si="343"/>
        <v>0</v>
      </c>
      <c r="EB255" s="165">
        <f t="shared" si="343"/>
        <v>0</v>
      </c>
      <c r="EC255" s="165">
        <f t="shared" si="343"/>
        <v>0</v>
      </c>
      <c r="ED255" s="165">
        <f t="shared" si="343"/>
        <v>0</v>
      </c>
      <c r="EE255" s="165">
        <f t="shared" si="343"/>
        <v>0</v>
      </c>
      <c r="EF255" s="165">
        <f t="shared" si="343"/>
        <v>0</v>
      </c>
      <c r="EG255" s="165">
        <f t="shared" si="343"/>
        <v>0</v>
      </c>
      <c r="EH255" s="165">
        <f t="shared" si="343"/>
        <v>0</v>
      </c>
      <c r="EI255" s="165">
        <f t="shared" si="343"/>
        <v>0</v>
      </c>
      <c r="EJ255" s="165">
        <f t="shared" si="343"/>
        <v>0</v>
      </c>
      <c r="EK255" s="165">
        <f t="shared" si="343"/>
        <v>0</v>
      </c>
      <c r="EL255" s="147"/>
      <c r="EM255" s="147"/>
      <c r="EN255" s="147"/>
      <c r="EO255" s="147"/>
      <c r="EP255" s="147"/>
      <c r="EQ255" s="147"/>
      <c r="ER255" s="147"/>
      <c r="ES255" s="147"/>
      <c r="ET255" s="147"/>
      <c r="EU255" s="147"/>
      <c r="EV255" s="147"/>
      <c r="EW255" s="147"/>
      <c r="EX255" s="147"/>
      <c r="EY255" s="147"/>
      <c r="EZ255" s="147"/>
      <c r="FA255" s="147"/>
      <c r="FB255" s="147"/>
      <c r="FC255" s="147"/>
      <c r="FD255" s="147"/>
      <c r="FE255" s="147"/>
      <c r="FF255" s="147"/>
      <c r="FG255" s="147"/>
      <c r="FH255" s="147"/>
      <c r="FI255" s="147"/>
      <c r="FJ255" s="147"/>
      <c r="FK255" s="147"/>
      <c r="FL255" s="147"/>
      <c r="FM255" s="147"/>
      <c r="FN255" s="147"/>
      <c r="FO255" s="147"/>
      <c r="FP255" s="147"/>
      <c r="FQ255" s="147"/>
      <c r="FR255" s="147"/>
      <c r="FS255" s="147"/>
      <c r="FT255" s="147"/>
      <c r="FU255" s="147"/>
      <c r="FV255" s="147"/>
      <c r="FW255" s="147"/>
      <c r="FX255" s="147"/>
      <c r="FY255" s="147"/>
      <c r="FZ255" s="147"/>
      <c r="GA255" s="147"/>
      <c r="GB255" s="147"/>
      <c r="GC255" s="147"/>
      <c r="GD255" s="147"/>
      <c r="GE255" s="147"/>
      <c r="GF255" s="147"/>
      <c r="GG255" s="147"/>
    </row>
    <row r="256" spans="2:189">
      <c r="B256" s="148">
        <v>11</v>
      </c>
      <c r="C256" s="148" t="str">
        <f t="shared" si="310"/>
        <v>Other</v>
      </c>
      <c r="D256" s="354">
        <f t="shared" si="315"/>
        <v>1</v>
      </c>
      <c r="E256" s="165">
        <f t="shared" si="316"/>
        <v>0.8</v>
      </c>
      <c r="F256" s="165">
        <f t="shared" si="316"/>
        <v>-5.0000000000000044E-2</v>
      </c>
      <c r="G256" s="165">
        <f t="shared" si="316"/>
        <v>-5.0000000000000044E-2</v>
      </c>
      <c r="H256" s="165">
        <f t="shared" si="316"/>
        <v>0.13</v>
      </c>
      <c r="I256" s="165">
        <f t="shared" si="316"/>
        <v>1.0000000000000009E-2</v>
      </c>
      <c r="J256" s="165">
        <f t="shared" si="316"/>
        <v>1.0000000000000009E-2</v>
      </c>
      <c r="K256" s="165">
        <f t="shared" si="316"/>
        <v>1.0000000000000009E-2</v>
      </c>
      <c r="L256" s="165">
        <f t="shared" si="316"/>
        <v>1.0000000000000009E-2</v>
      </c>
      <c r="M256" s="165">
        <f t="shared" si="316"/>
        <v>1.0000000000000009E-2</v>
      </c>
      <c r="N256" s="165">
        <f t="shared" ref="N256:AC256" si="344">IFERROR(IF(N$243=1,IF(MOD(N$244,12)=1,N221,N221-M221),IF($D256=1,IF(MOD(N$244,12)=1,N221-M221*N238,N221-M221),IF(MOD(N$243,$D256)=1,IF(MOD(N$244,12)=1,N221-M221*N238,N221-M221),N221-M221))),0)</f>
        <v>1.0000000000000009E-2</v>
      </c>
      <c r="O256" s="165">
        <f t="shared" si="344"/>
        <v>1.0000000000000009E-2</v>
      </c>
      <c r="P256" s="165">
        <f t="shared" si="344"/>
        <v>1.0000000000000009E-2</v>
      </c>
      <c r="Q256" s="165">
        <f t="shared" si="344"/>
        <v>0.21299999999999997</v>
      </c>
      <c r="R256" s="165">
        <f t="shared" si="344"/>
        <v>0</v>
      </c>
      <c r="S256" s="165">
        <f t="shared" si="344"/>
        <v>0</v>
      </c>
      <c r="T256" s="165">
        <f t="shared" si="344"/>
        <v>0</v>
      </c>
      <c r="U256" s="165">
        <f t="shared" si="344"/>
        <v>0</v>
      </c>
      <c r="V256" s="165">
        <f t="shared" si="344"/>
        <v>0</v>
      </c>
      <c r="W256" s="165">
        <f t="shared" si="344"/>
        <v>0</v>
      </c>
      <c r="X256" s="165">
        <f t="shared" si="344"/>
        <v>0</v>
      </c>
      <c r="Y256" s="165">
        <f t="shared" si="344"/>
        <v>0</v>
      </c>
      <c r="Z256" s="165">
        <f t="shared" si="344"/>
        <v>0</v>
      </c>
      <c r="AA256" s="165">
        <f t="shared" si="344"/>
        <v>0</v>
      </c>
      <c r="AB256" s="165">
        <f t="shared" si="344"/>
        <v>0</v>
      </c>
      <c r="AC256" s="165">
        <f t="shared" si="344"/>
        <v>0.255</v>
      </c>
      <c r="AD256" s="165">
        <f t="shared" ref="AD256:CO256" si="345">IFERROR(IF(AD$243=1,IF(MOD(AD$244,12)=1,AD221,AD221-AC221),IF($D256=1,IF(MOD(AD$244,12)=1,AD221-AC221*AD238,AD221-AC221),IF(MOD(AD$243,$D256)=1,IF(MOD(AD$244,12)=1,AD221-AC221*AD238,AD221-AC221),AD221-AC221))),0)</f>
        <v>0</v>
      </c>
      <c r="AE256" s="165">
        <f t="shared" si="345"/>
        <v>0</v>
      </c>
      <c r="AF256" s="165">
        <f t="shared" si="345"/>
        <v>0</v>
      </c>
      <c r="AG256" s="165">
        <f t="shared" si="345"/>
        <v>0</v>
      </c>
      <c r="AH256" s="165">
        <f t="shared" si="345"/>
        <v>0</v>
      </c>
      <c r="AI256" s="165">
        <f t="shared" si="345"/>
        <v>0</v>
      </c>
      <c r="AJ256" s="165">
        <f t="shared" si="345"/>
        <v>0</v>
      </c>
      <c r="AK256" s="165">
        <f t="shared" si="345"/>
        <v>0</v>
      </c>
      <c r="AL256" s="165">
        <f t="shared" si="345"/>
        <v>0</v>
      </c>
      <c r="AM256" s="165">
        <f t="shared" si="345"/>
        <v>0</v>
      </c>
      <c r="AN256" s="165">
        <f t="shared" si="345"/>
        <v>0</v>
      </c>
      <c r="AO256" s="165">
        <f t="shared" si="345"/>
        <v>0.255</v>
      </c>
      <c r="AP256" s="165">
        <f t="shared" si="345"/>
        <v>0</v>
      </c>
      <c r="AQ256" s="165">
        <f t="shared" si="345"/>
        <v>0</v>
      </c>
      <c r="AR256" s="165">
        <f t="shared" si="345"/>
        <v>0</v>
      </c>
      <c r="AS256" s="165">
        <f t="shared" si="345"/>
        <v>0</v>
      </c>
      <c r="AT256" s="165">
        <f t="shared" si="345"/>
        <v>0</v>
      </c>
      <c r="AU256" s="165">
        <f t="shared" si="345"/>
        <v>0</v>
      </c>
      <c r="AV256" s="165">
        <f t="shared" si="345"/>
        <v>0</v>
      </c>
      <c r="AW256" s="165">
        <f t="shared" si="345"/>
        <v>0</v>
      </c>
      <c r="AX256" s="165">
        <f t="shared" si="345"/>
        <v>0</v>
      </c>
      <c r="AY256" s="165">
        <f t="shared" si="345"/>
        <v>0</v>
      </c>
      <c r="AZ256" s="165">
        <f t="shared" si="345"/>
        <v>0</v>
      </c>
      <c r="BA256" s="165">
        <f t="shared" si="345"/>
        <v>0.255</v>
      </c>
      <c r="BB256" s="165">
        <f t="shared" si="345"/>
        <v>0</v>
      </c>
      <c r="BC256" s="165">
        <f t="shared" si="345"/>
        <v>0</v>
      </c>
      <c r="BD256" s="165">
        <f t="shared" si="345"/>
        <v>0</v>
      </c>
      <c r="BE256" s="165">
        <f t="shared" si="345"/>
        <v>0</v>
      </c>
      <c r="BF256" s="165">
        <f t="shared" si="345"/>
        <v>0</v>
      </c>
      <c r="BG256" s="165">
        <f t="shared" si="345"/>
        <v>0</v>
      </c>
      <c r="BH256" s="165">
        <f t="shared" si="345"/>
        <v>0</v>
      </c>
      <c r="BI256" s="165">
        <f t="shared" si="345"/>
        <v>0</v>
      </c>
      <c r="BJ256" s="165">
        <f t="shared" si="345"/>
        <v>0</v>
      </c>
      <c r="BK256" s="165">
        <f t="shared" si="345"/>
        <v>0</v>
      </c>
      <c r="BL256" s="165">
        <f t="shared" si="345"/>
        <v>0</v>
      </c>
      <c r="BM256" s="165">
        <f t="shared" si="345"/>
        <v>0.255</v>
      </c>
      <c r="BN256" s="165">
        <f t="shared" si="345"/>
        <v>0</v>
      </c>
      <c r="BO256" s="165">
        <f t="shared" si="345"/>
        <v>0</v>
      </c>
      <c r="BP256" s="165">
        <f t="shared" si="345"/>
        <v>0</v>
      </c>
      <c r="BQ256" s="165">
        <f t="shared" si="345"/>
        <v>0</v>
      </c>
      <c r="BR256" s="165">
        <f t="shared" si="345"/>
        <v>0</v>
      </c>
      <c r="BS256" s="165">
        <f t="shared" si="345"/>
        <v>0</v>
      </c>
      <c r="BT256" s="165">
        <f t="shared" si="345"/>
        <v>0</v>
      </c>
      <c r="BU256" s="165">
        <f t="shared" si="345"/>
        <v>0</v>
      </c>
      <c r="BV256" s="165">
        <f t="shared" si="345"/>
        <v>0</v>
      </c>
      <c r="BW256" s="165">
        <f t="shared" si="345"/>
        <v>0</v>
      </c>
      <c r="BX256" s="165">
        <f t="shared" si="345"/>
        <v>0</v>
      </c>
      <c r="BY256" s="165">
        <f t="shared" si="345"/>
        <v>0.255</v>
      </c>
      <c r="BZ256" s="165">
        <f t="shared" si="345"/>
        <v>0</v>
      </c>
      <c r="CA256" s="165">
        <f t="shared" si="345"/>
        <v>0</v>
      </c>
      <c r="CB256" s="165">
        <f t="shared" si="345"/>
        <v>0</v>
      </c>
      <c r="CC256" s="165">
        <f t="shared" si="345"/>
        <v>0</v>
      </c>
      <c r="CD256" s="165">
        <f t="shared" si="345"/>
        <v>0</v>
      </c>
      <c r="CE256" s="165">
        <f t="shared" si="345"/>
        <v>0</v>
      </c>
      <c r="CF256" s="165">
        <f t="shared" si="345"/>
        <v>0</v>
      </c>
      <c r="CG256" s="165">
        <f t="shared" si="345"/>
        <v>0</v>
      </c>
      <c r="CH256" s="165">
        <f t="shared" si="345"/>
        <v>0</v>
      </c>
      <c r="CI256" s="165">
        <f t="shared" si="345"/>
        <v>0</v>
      </c>
      <c r="CJ256" s="165">
        <f t="shared" si="345"/>
        <v>0</v>
      </c>
      <c r="CK256" s="165">
        <f t="shared" si="345"/>
        <v>0.255</v>
      </c>
      <c r="CL256" s="165">
        <f t="shared" si="345"/>
        <v>0</v>
      </c>
      <c r="CM256" s="165">
        <f t="shared" si="345"/>
        <v>0</v>
      </c>
      <c r="CN256" s="165">
        <f t="shared" si="345"/>
        <v>0</v>
      </c>
      <c r="CO256" s="165">
        <f t="shared" si="345"/>
        <v>0</v>
      </c>
      <c r="CP256" s="165">
        <f t="shared" ref="CP256:EK256" si="346">IFERROR(IF(CP$243=1,IF(MOD(CP$244,12)=1,CP221,CP221-CO221),IF($D256=1,IF(MOD(CP$244,12)=1,CP221-CO221*CP238,CP221-CO221),IF(MOD(CP$243,$D256)=1,IF(MOD(CP$244,12)=1,CP221-CO221*CP238,CP221-CO221),CP221-CO221))),0)</f>
        <v>0</v>
      </c>
      <c r="CQ256" s="165">
        <f t="shared" si="346"/>
        <v>0</v>
      </c>
      <c r="CR256" s="165">
        <f t="shared" si="346"/>
        <v>0</v>
      </c>
      <c r="CS256" s="165">
        <f t="shared" si="346"/>
        <v>0</v>
      </c>
      <c r="CT256" s="165">
        <f t="shared" si="346"/>
        <v>0</v>
      </c>
      <c r="CU256" s="165">
        <f t="shared" si="346"/>
        <v>0</v>
      </c>
      <c r="CV256" s="165">
        <f t="shared" si="346"/>
        <v>0</v>
      </c>
      <c r="CW256" s="165">
        <f t="shared" si="346"/>
        <v>0.255</v>
      </c>
      <c r="CX256" s="165">
        <f t="shared" si="346"/>
        <v>0</v>
      </c>
      <c r="CY256" s="165">
        <f t="shared" si="346"/>
        <v>0</v>
      </c>
      <c r="CZ256" s="165">
        <f t="shared" si="346"/>
        <v>0</v>
      </c>
      <c r="DA256" s="165">
        <f t="shared" si="346"/>
        <v>0</v>
      </c>
      <c r="DB256" s="165">
        <f t="shared" si="346"/>
        <v>0</v>
      </c>
      <c r="DC256" s="165">
        <f t="shared" si="346"/>
        <v>0</v>
      </c>
      <c r="DD256" s="165">
        <f t="shared" si="346"/>
        <v>0</v>
      </c>
      <c r="DE256" s="165">
        <f t="shared" si="346"/>
        <v>0</v>
      </c>
      <c r="DF256" s="165">
        <f t="shared" si="346"/>
        <v>0</v>
      </c>
      <c r="DG256" s="165">
        <f t="shared" si="346"/>
        <v>0</v>
      </c>
      <c r="DH256" s="165">
        <f t="shared" si="346"/>
        <v>0</v>
      </c>
      <c r="DI256" s="165">
        <f t="shared" si="346"/>
        <v>0.255</v>
      </c>
      <c r="DJ256" s="165">
        <f t="shared" si="346"/>
        <v>0</v>
      </c>
      <c r="DK256" s="165">
        <f t="shared" si="346"/>
        <v>0</v>
      </c>
      <c r="DL256" s="165">
        <f t="shared" si="346"/>
        <v>0</v>
      </c>
      <c r="DM256" s="165">
        <f t="shared" si="346"/>
        <v>0</v>
      </c>
      <c r="DN256" s="165">
        <f t="shared" si="346"/>
        <v>0</v>
      </c>
      <c r="DO256" s="165">
        <f t="shared" si="346"/>
        <v>0</v>
      </c>
      <c r="DP256" s="165">
        <f t="shared" si="346"/>
        <v>0</v>
      </c>
      <c r="DQ256" s="165">
        <f t="shared" si="346"/>
        <v>0</v>
      </c>
      <c r="DR256" s="165">
        <f t="shared" si="346"/>
        <v>0</v>
      </c>
      <c r="DS256" s="165">
        <f t="shared" si="346"/>
        <v>0</v>
      </c>
      <c r="DT256" s="165">
        <f t="shared" si="346"/>
        <v>0</v>
      </c>
      <c r="DU256" s="165">
        <f t="shared" si="346"/>
        <v>0.255</v>
      </c>
      <c r="DV256" s="165">
        <f t="shared" si="346"/>
        <v>0</v>
      </c>
      <c r="DW256" s="165">
        <f t="shared" si="346"/>
        <v>0</v>
      </c>
      <c r="DX256" s="165">
        <f t="shared" si="346"/>
        <v>0</v>
      </c>
      <c r="DY256" s="165">
        <f t="shared" si="346"/>
        <v>0</v>
      </c>
      <c r="DZ256" s="165">
        <f t="shared" si="346"/>
        <v>0</v>
      </c>
      <c r="EA256" s="165">
        <f t="shared" si="346"/>
        <v>0</v>
      </c>
      <c r="EB256" s="165">
        <f t="shared" si="346"/>
        <v>0</v>
      </c>
      <c r="EC256" s="165">
        <f t="shared" si="346"/>
        <v>0</v>
      </c>
      <c r="ED256" s="165">
        <f t="shared" si="346"/>
        <v>0</v>
      </c>
      <c r="EE256" s="165">
        <f t="shared" si="346"/>
        <v>0</v>
      </c>
      <c r="EF256" s="165">
        <f t="shared" si="346"/>
        <v>0</v>
      </c>
      <c r="EG256" s="165">
        <f t="shared" si="346"/>
        <v>0.255</v>
      </c>
      <c r="EH256" s="165">
        <f t="shared" si="346"/>
        <v>0</v>
      </c>
      <c r="EI256" s="165">
        <f t="shared" si="346"/>
        <v>0</v>
      </c>
      <c r="EJ256" s="165">
        <f t="shared" si="346"/>
        <v>0</v>
      </c>
      <c r="EK256" s="165">
        <f t="shared" si="346"/>
        <v>0</v>
      </c>
      <c r="EL256" s="147"/>
      <c r="EM256" s="147"/>
      <c r="EN256" s="147"/>
      <c r="EO256" s="147"/>
      <c r="EP256" s="147"/>
      <c r="EQ256" s="147"/>
      <c r="ER256" s="147"/>
      <c r="ES256" s="147"/>
      <c r="ET256" s="147"/>
      <c r="EU256" s="147"/>
      <c r="EV256" s="147"/>
      <c r="EW256" s="147"/>
      <c r="EX256" s="147"/>
      <c r="EY256" s="147"/>
      <c r="EZ256" s="147"/>
      <c r="FA256" s="147"/>
      <c r="FB256" s="147"/>
      <c r="FC256" s="147"/>
      <c r="FD256" s="147"/>
      <c r="FE256" s="147"/>
      <c r="FF256" s="147"/>
      <c r="FG256" s="147"/>
      <c r="FH256" s="147"/>
      <c r="FI256" s="147"/>
      <c r="FJ256" s="147"/>
      <c r="FK256" s="147"/>
      <c r="FL256" s="147"/>
      <c r="FM256" s="147"/>
      <c r="FN256" s="147"/>
      <c r="FO256" s="147"/>
      <c r="FP256" s="147"/>
      <c r="FQ256" s="147"/>
      <c r="FR256" s="147"/>
      <c r="FS256" s="147"/>
      <c r="FT256" s="147"/>
      <c r="FU256" s="147"/>
      <c r="FV256" s="147"/>
      <c r="FW256" s="147"/>
      <c r="FX256" s="147"/>
      <c r="FY256" s="147"/>
      <c r="FZ256" s="147"/>
      <c r="GA256" s="147"/>
      <c r="GB256" s="147"/>
      <c r="GC256" s="147"/>
      <c r="GD256" s="147"/>
      <c r="GE256" s="147"/>
      <c r="GF256" s="147"/>
      <c r="GG256" s="147"/>
    </row>
    <row r="257" spans="2:189">
      <c r="B257" s="148">
        <v>12</v>
      </c>
      <c r="C257" s="148" t="str">
        <f t="shared" si="310"/>
        <v>Other</v>
      </c>
      <c r="D257" s="354">
        <f t="shared" si="315"/>
        <v>1</v>
      </c>
      <c r="E257" s="165">
        <f t="shared" si="316"/>
        <v>0.8</v>
      </c>
      <c r="F257" s="165">
        <f t="shared" si="316"/>
        <v>-5.0000000000000044E-2</v>
      </c>
      <c r="G257" s="165">
        <f t="shared" si="316"/>
        <v>-5.0000000000000044E-2</v>
      </c>
      <c r="H257" s="165">
        <f t="shared" si="316"/>
        <v>0.13</v>
      </c>
      <c r="I257" s="165">
        <f t="shared" si="316"/>
        <v>1.0000000000000009E-2</v>
      </c>
      <c r="J257" s="165">
        <f t="shared" si="316"/>
        <v>1.0000000000000009E-2</v>
      </c>
      <c r="K257" s="165">
        <f t="shared" si="316"/>
        <v>1.0000000000000009E-2</v>
      </c>
      <c r="L257" s="165">
        <f t="shared" si="316"/>
        <v>1.0000000000000009E-2</v>
      </c>
      <c r="M257" s="165">
        <f t="shared" si="316"/>
        <v>1.0000000000000009E-2</v>
      </c>
      <c r="N257" s="165">
        <f t="shared" ref="N257:AC257" si="347">IFERROR(IF(N$243=1,IF(MOD(N$244,12)=1,N222,N222-M222),IF($D257=1,IF(MOD(N$244,12)=1,N222-M222*N239,N222-M222),IF(MOD(N$243,$D257)=1,IF(MOD(N$244,12)=1,N222-M222*N239,N222-M222),N222-M222))),0)</f>
        <v>1.0000000000000009E-2</v>
      </c>
      <c r="O257" s="165">
        <f t="shared" si="347"/>
        <v>1.0000000000000009E-2</v>
      </c>
      <c r="P257" s="165">
        <f t="shared" si="347"/>
        <v>1.0000000000000009E-2</v>
      </c>
      <c r="Q257" s="165">
        <f t="shared" si="347"/>
        <v>0.21299999999999997</v>
      </c>
      <c r="R257" s="165">
        <f t="shared" si="347"/>
        <v>0</v>
      </c>
      <c r="S257" s="165">
        <f t="shared" si="347"/>
        <v>0</v>
      </c>
      <c r="T257" s="165">
        <f t="shared" si="347"/>
        <v>0</v>
      </c>
      <c r="U257" s="165">
        <f t="shared" si="347"/>
        <v>0</v>
      </c>
      <c r="V257" s="165">
        <f t="shared" si="347"/>
        <v>0</v>
      </c>
      <c r="W257" s="165">
        <f t="shared" si="347"/>
        <v>0</v>
      </c>
      <c r="X257" s="165">
        <f t="shared" si="347"/>
        <v>0</v>
      </c>
      <c r="Y257" s="165">
        <f t="shared" si="347"/>
        <v>0</v>
      </c>
      <c r="Z257" s="165">
        <f t="shared" si="347"/>
        <v>0</v>
      </c>
      <c r="AA257" s="165">
        <f t="shared" si="347"/>
        <v>0</v>
      </c>
      <c r="AB257" s="165">
        <f t="shared" si="347"/>
        <v>0</v>
      </c>
      <c r="AC257" s="165">
        <f t="shared" si="347"/>
        <v>0.255</v>
      </c>
      <c r="AD257" s="165">
        <f t="shared" ref="AD257:CO257" si="348">IFERROR(IF(AD$243=1,IF(MOD(AD$244,12)=1,AD222,AD222-AC222),IF($D257=1,IF(MOD(AD$244,12)=1,AD222-AC222*AD239,AD222-AC222),IF(MOD(AD$243,$D257)=1,IF(MOD(AD$244,12)=1,AD222-AC222*AD239,AD222-AC222),AD222-AC222))),0)</f>
        <v>0</v>
      </c>
      <c r="AE257" s="165">
        <f t="shared" si="348"/>
        <v>0</v>
      </c>
      <c r="AF257" s="165">
        <f t="shared" si="348"/>
        <v>0</v>
      </c>
      <c r="AG257" s="165">
        <f t="shared" si="348"/>
        <v>0</v>
      </c>
      <c r="AH257" s="165">
        <f t="shared" si="348"/>
        <v>0</v>
      </c>
      <c r="AI257" s="165">
        <f t="shared" si="348"/>
        <v>0</v>
      </c>
      <c r="AJ257" s="165">
        <f t="shared" si="348"/>
        <v>0</v>
      </c>
      <c r="AK257" s="165">
        <f t="shared" si="348"/>
        <v>0</v>
      </c>
      <c r="AL257" s="165">
        <f t="shared" si="348"/>
        <v>0</v>
      </c>
      <c r="AM257" s="165">
        <f t="shared" si="348"/>
        <v>0</v>
      </c>
      <c r="AN257" s="165">
        <f t="shared" si="348"/>
        <v>0</v>
      </c>
      <c r="AO257" s="165">
        <f t="shared" si="348"/>
        <v>0.255</v>
      </c>
      <c r="AP257" s="165">
        <f t="shared" si="348"/>
        <v>0</v>
      </c>
      <c r="AQ257" s="165">
        <f t="shared" si="348"/>
        <v>0</v>
      </c>
      <c r="AR257" s="165">
        <f t="shared" si="348"/>
        <v>0</v>
      </c>
      <c r="AS257" s="165">
        <f t="shared" si="348"/>
        <v>0</v>
      </c>
      <c r="AT257" s="165">
        <f t="shared" si="348"/>
        <v>0</v>
      </c>
      <c r="AU257" s="165">
        <f t="shared" si="348"/>
        <v>0</v>
      </c>
      <c r="AV257" s="165">
        <f t="shared" si="348"/>
        <v>0</v>
      </c>
      <c r="AW257" s="165">
        <f t="shared" si="348"/>
        <v>0</v>
      </c>
      <c r="AX257" s="165">
        <f t="shared" si="348"/>
        <v>0</v>
      </c>
      <c r="AY257" s="165">
        <f t="shared" si="348"/>
        <v>0</v>
      </c>
      <c r="AZ257" s="165">
        <f t="shared" si="348"/>
        <v>0</v>
      </c>
      <c r="BA257" s="165">
        <f t="shared" si="348"/>
        <v>0.255</v>
      </c>
      <c r="BB257" s="165">
        <f t="shared" si="348"/>
        <v>0</v>
      </c>
      <c r="BC257" s="165">
        <f t="shared" si="348"/>
        <v>0</v>
      </c>
      <c r="BD257" s="165">
        <f t="shared" si="348"/>
        <v>0</v>
      </c>
      <c r="BE257" s="165">
        <f t="shared" si="348"/>
        <v>0</v>
      </c>
      <c r="BF257" s="165">
        <f t="shared" si="348"/>
        <v>0</v>
      </c>
      <c r="BG257" s="165">
        <f t="shared" si="348"/>
        <v>0</v>
      </c>
      <c r="BH257" s="165">
        <f t="shared" si="348"/>
        <v>0</v>
      </c>
      <c r="BI257" s="165">
        <f t="shared" si="348"/>
        <v>0</v>
      </c>
      <c r="BJ257" s="165">
        <f t="shared" si="348"/>
        <v>0</v>
      </c>
      <c r="BK257" s="165">
        <f t="shared" si="348"/>
        <v>0</v>
      </c>
      <c r="BL257" s="165">
        <f t="shared" si="348"/>
        <v>0</v>
      </c>
      <c r="BM257" s="165">
        <f t="shared" si="348"/>
        <v>0.255</v>
      </c>
      <c r="BN257" s="165">
        <f t="shared" si="348"/>
        <v>0</v>
      </c>
      <c r="BO257" s="165">
        <f t="shared" si="348"/>
        <v>0</v>
      </c>
      <c r="BP257" s="165">
        <f t="shared" si="348"/>
        <v>0</v>
      </c>
      <c r="BQ257" s="165">
        <f t="shared" si="348"/>
        <v>0</v>
      </c>
      <c r="BR257" s="165">
        <f t="shared" si="348"/>
        <v>0</v>
      </c>
      <c r="BS257" s="165">
        <f t="shared" si="348"/>
        <v>0</v>
      </c>
      <c r="BT257" s="165">
        <f t="shared" si="348"/>
        <v>0</v>
      </c>
      <c r="BU257" s="165">
        <f t="shared" si="348"/>
        <v>0</v>
      </c>
      <c r="BV257" s="165">
        <f t="shared" si="348"/>
        <v>0</v>
      </c>
      <c r="BW257" s="165">
        <f t="shared" si="348"/>
        <v>0</v>
      </c>
      <c r="BX257" s="165">
        <f t="shared" si="348"/>
        <v>0</v>
      </c>
      <c r="BY257" s="165">
        <f t="shared" si="348"/>
        <v>0.255</v>
      </c>
      <c r="BZ257" s="165">
        <f t="shared" si="348"/>
        <v>0</v>
      </c>
      <c r="CA257" s="165">
        <f t="shared" si="348"/>
        <v>0</v>
      </c>
      <c r="CB257" s="165">
        <f t="shared" si="348"/>
        <v>0</v>
      </c>
      <c r="CC257" s="165">
        <f t="shared" si="348"/>
        <v>0</v>
      </c>
      <c r="CD257" s="165">
        <f t="shared" si="348"/>
        <v>0</v>
      </c>
      <c r="CE257" s="165">
        <f t="shared" si="348"/>
        <v>0</v>
      </c>
      <c r="CF257" s="165">
        <f t="shared" si="348"/>
        <v>0</v>
      </c>
      <c r="CG257" s="165">
        <f t="shared" si="348"/>
        <v>0</v>
      </c>
      <c r="CH257" s="165">
        <f t="shared" si="348"/>
        <v>0</v>
      </c>
      <c r="CI257" s="165">
        <f t="shared" si="348"/>
        <v>0</v>
      </c>
      <c r="CJ257" s="165">
        <f t="shared" si="348"/>
        <v>0</v>
      </c>
      <c r="CK257" s="165">
        <f t="shared" si="348"/>
        <v>0.255</v>
      </c>
      <c r="CL257" s="165">
        <f t="shared" si="348"/>
        <v>0</v>
      </c>
      <c r="CM257" s="165">
        <f t="shared" si="348"/>
        <v>0</v>
      </c>
      <c r="CN257" s="165">
        <f t="shared" si="348"/>
        <v>0</v>
      </c>
      <c r="CO257" s="165">
        <f t="shared" si="348"/>
        <v>0</v>
      </c>
      <c r="CP257" s="165">
        <f t="shared" ref="CP257:EK257" si="349">IFERROR(IF(CP$243=1,IF(MOD(CP$244,12)=1,CP222,CP222-CO222),IF($D257=1,IF(MOD(CP$244,12)=1,CP222-CO222*CP239,CP222-CO222),IF(MOD(CP$243,$D257)=1,IF(MOD(CP$244,12)=1,CP222-CO222*CP239,CP222-CO222),CP222-CO222))),0)</f>
        <v>0</v>
      </c>
      <c r="CQ257" s="165">
        <f t="shared" si="349"/>
        <v>0</v>
      </c>
      <c r="CR257" s="165">
        <f t="shared" si="349"/>
        <v>0</v>
      </c>
      <c r="CS257" s="165">
        <f t="shared" si="349"/>
        <v>0</v>
      </c>
      <c r="CT257" s="165">
        <f t="shared" si="349"/>
        <v>0</v>
      </c>
      <c r="CU257" s="165">
        <f t="shared" si="349"/>
        <v>0</v>
      </c>
      <c r="CV257" s="165">
        <f t="shared" si="349"/>
        <v>0</v>
      </c>
      <c r="CW257" s="165">
        <f t="shared" si="349"/>
        <v>0.255</v>
      </c>
      <c r="CX257" s="165">
        <f t="shared" si="349"/>
        <v>0</v>
      </c>
      <c r="CY257" s="165">
        <f t="shared" si="349"/>
        <v>0</v>
      </c>
      <c r="CZ257" s="165">
        <f t="shared" si="349"/>
        <v>0</v>
      </c>
      <c r="DA257" s="165">
        <f t="shared" si="349"/>
        <v>0</v>
      </c>
      <c r="DB257" s="165">
        <f t="shared" si="349"/>
        <v>0</v>
      </c>
      <c r="DC257" s="165">
        <f t="shared" si="349"/>
        <v>0</v>
      </c>
      <c r="DD257" s="165">
        <f t="shared" si="349"/>
        <v>0</v>
      </c>
      <c r="DE257" s="165">
        <f t="shared" si="349"/>
        <v>0</v>
      </c>
      <c r="DF257" s="165">
        <f t="shared" si="349"/>
        <v>0</v>
      </c>
      <c r="DG257" s="165">
        <f t="shared" si="349"/>
        <v>0</v>
      </c>
      <c r="DH257" s="165">
        <f t="shared" si="349"/>
        <v>0</v>
      </c>
      <c r="DI257" s="165">
        <f t="shared" si="349"/>
        <v>0.255</v>
      </c>
      <c r="DJ257" s="165">
        <f t="shared" si="349"/>
        <v>0</v>
      </c>
      <c r="DK257" s="165">
        <f t="shared" si="349"/>
        <v>0</v>
      </c>
      <c r="DL257" s="165">
        <f t="shared" si="349"/>
        <v>0</v>
      </c>
      <c r="DM257" s="165">
        <f t="shared" si="349"/>
        <v>0</v>
      </c>
      <c r="DN257" s="165">
        <f t="shared" si="349"/>
        <v>0</v>
      </c>
      <c r="DO257" s="165">
        <f t="shared" si="349"/>
        <v>0</v>
      </c>
      <c r="DP257" s="165">
        <f t="shared" si="349"/>
        <v>0</v>
      </c>
      <c r="DQ257" s="165">
        <f t="shared" si="349"/>
        <v>0</v>
      </c>
      <c r="DR257" s="165">
        <f t="shared" si="349"/>
        <v>0</v>
      </c>
      <c r="DS257" s="165">
        <f t="shared" si="349"/>
        <v>0</v>
      </c>
      <c r="DT257" s="165">
        <f t="shared" si="349"/>
        <v>0</v>
      </c>
      <c r="DU257" s="165">
        <f t="shared" si="349"/>
        <v>0.255</v>
      </c>
      <c r="DV257" s="165">
        <f t="shared" si="349"/>
        <v>0</v>
      </c>
      <c r="DW257" s="165">
        <f t="shared" si="349"/>
        <v>0</v>
      </c>
      <c r="DX257" s="165">
        <f t="shared" si="349"/>
        <v>0</v>
      </c>
      <c r="DY257" s="165">
        <f t="shared" si="349"/>
        <v>0</v>
      </c>
      <c r="DZ257" s="165">
        <f t="shared" si="349"/>
        <v>0</v>
      </c>
      <c r="EA257" s="165">
        <f t="shared" si="349"/>
        <v>0</v>
      </c>
      <c r="EB257" s="165">
        <f t="shared" si="349"/>
        <v>0</v>
      </c>
      <c r="EC257" s="165">
        <f t="shared" si="349"/>
        <v>0</v>
      </c>
      <c r="ED257" s="165">
        <f t="shared" si="349"/>
        <v>0</v>
      </c>
      <c r="EE257" s="165">
        <f t="shared" si="349"/>
        <v>0</v>
      </c>
      <c r="EF257" s="165">
        <f t="shared" si="349"/>
        <v>0</v>
      </c>
      <c r="EG257" s="165">
        <f t="shared" si="349"/>
        <v>0.255</v>
      </c>
      <c r="EH257" s="165">
        <f t="shared" si="349"/>
        <v>0</v>
      </c>
      <c r="EI257" s="165">
        <f t="shared" si="349"/>
        <v>0</v>
      </c>
      <c r="EJ257" s="165">
        <f t="shared" si="349"/>
        <v>0</v>
      </c>
      <c r="EK257" s="165">
        <f t="shared" si="349"/>
        <v>0</v>
      </c>
      <c r="EL257" s="147"/>
      <c r="EM257" s="147"/>
      <c r="EN257" s="147"/>
      <c r="EO257" s="147"/>
      <c r="EP257" s="147"/>
      <c r="EQ257" s="147"/>
      <c r="ER257" s="147"/>
      <c r="ES257" s="147"/>
      <c r="ET257" s="147"/>
      <c r="EU257" s="147"/>
      <c r="EV257" s="147"/>
      <c r="EW257" s="147"/>
      <c r="EX257" s="147"/>
      <c r="EY257" s="147"/>
      <c r="EZ257" s="147"/>
      <c r="FA257" s="147"/>
      <c r="FB257" s="147"/>
      <c r="FC257" s="147"/>
      <c r="FD257" s="147"/>
      <c r="FE257" s="147"/>
      <c r="FF257" s="147"/>
      <c r="FG257" s="147"/>
      <c r="FH257" s="147"/>
      <c r="FI257" s="147"/>
      <c r="FJ257" s="147"/>
      <c r="FK257" s="147"/>
      <c r="FL257" s="147"/>
      <c r="FM257" s="147"/>
      <c r="FN257" s="147"/>
      <c r="FO257" s="147"/>
      <c r="FP257" s="147"/>
      <c r="FQ257" s="147"/>
      <c r="FR257" s="147"/>
      <c r="FS257" s="147"/>
      <c r="FT257" s="147"/>
      <c r="FU257" s="147"/>
      <c r="FV257" s="147"/>
      <c r="FW257" s="147"/>
      <c r="FX257" s="147"/>
      <c r="FY257" s="147"/>
      <c r="FZ257" s="147"/>
      <c r="GA257" s="147"/>
      <c r="GB257" s="147"/>
      <c r="GC257" s="147"/>
      <c r="GD257" s="147"/>
      <c r="GE257" s="147"/>
      <c r="GF257" s="147"/>
      <c r="GG257" s="147"/>
    </row>
    <row r="258" spans="2:189">
      <c r="B258" s="155" t="s">
        <v>11</v>
      </c>
      <c r="C258" s="155"/>
      <c r="D258" s="155"/>
      <c r="E258" s="155"/>
      <c r="F258" s="155"/>
      <c r="G258" s="155"/>
      <c r="H258" s="155"/>
      <c r="I258" s="155"/>
      <c r="J258" s="155"/>
      <c r="K258" s="155"/>
      <c r="L258" s="155"/>
      <c r="M258" s="155"/>
      <c r="N258" s="155"/>
      <c r="O258" s="155"/>
      <c r="P258" s="155"/>
      <c r="Q258" s="155"/>
      <c r="R258" s="155"/>
      <c r="S258" s="155"/>
      <c r="T258" s="155"/>
      <c r="U258" s="155"/>
      <c r="V258" s="155"/>
      <c r="W258" s="155"/>
      <c r="X258" s="155"/>
      <c r="Y258" s="155"/>
      <c r="Z258" s="155"/>
      <c r="AA258" s="155"/>
      <c r="AB258" s="155"/>
      <c r="AC258" s="155"/>
      <c r="AD258" s="155"/>
      <c r="AE258" s="155"/>
      <c r="AF258" s="155"/>
      <c r="AG258" s="155"/>
      <c r="AH258" s="155"/>
      <c r="AI258" s="155"/>
      <c r="AJ258" s="155"/>
      <c r="AK258" s="155"/>
      <c r="AL258" s="155"/>
      <c r="AM258" s="155"/>
      <c r="AN258" s="155"/>
      <c r="AO258" s="155"/>
      <c r="AP258" s="155"/>
      <c r="AQ258" s="155"/>
      <c r="AR258" s="155"/>
      <c r="AS258" s="155"/>
      <c r="AT258" s="155"/>
      <c r="AU258" s="155"/>
      <c r="AV258" s="155"/>
      <c r="AW258" s="155"/>
      <c r="AX258" s="155"/>
      <c r="AY258" s="155"/>
      <c r="AZ258" s="155"/>
      <c r="BA258" s="155"/>
      <c r="BB258" s="155"/>
      <c r="BC258" s="155"/>
      <c r="BD258" s="155"/>
      <c r="BE258" s="155"/>
      <c r="BF258" s="155"/>
      <c r="BG258" s="155"/>
      <c r="BH258" s="155"/>
      <c r="BI258" s="155"/>
      <c r="BJ258" s="155"/>
      <c r="BK258" s="155"/>
      <c r="BL258" s="155"/>
      <c r="BM258" s="155"/>
      <c r="BN258" s="155"/>
      <c r="BO258" s="155"/>
      <c r="BP258" s="155"/>
      <c r="BQ258" s="155"/>
      <c r="BR258" s="155"/>
      <c r="BS258" s="155"/>
      <c r="BT258" s="155"/>
      <c r="BU258" s="155"/>
      <c r="BV258" s="155"/>
      <c r="BW258" s="155"/>
      <c r="BX258" s="155"/>
      <c r="BY258" s="155"/>
      <c r="BZ258" s="155"/>
      <c r="CA258" s="155"/>
      <c r="CB258" s="155"/>
      <c r="CC258" s="155"/>
      <c r="CD258" s="155"/>
      <c r="CE258" s="155"/>
      <c r="CF258" s="155"/>
      <c r="CG258" s="155"/>
      <c r="CH258" s="155"/>
      <c r="CI258" s="155"/>
      <c r="CJ258" s="155"/>
      <c r="CK258" s="155"/>
      <c r="CL258" s="155"/>
      <c r="CM258" s="155"/>
      <c r="CN258" s="155"/>
      <c r="CO258" s="155"/>
      <c r="CP258" s="155"/>
      <c r="CQ258" s="155"/>
      <c r="CR258" s="155"/>
      <c r="CS258" s="155"/>
      <c r="CT258" s="155"/>
      <c r="CU258" s="155"/>
      <c r="CV258" s="155"/>
      <c r="CW258" s="155"/>
      <c r="CX258" s="155"/>
      <c r="CY258" s="155"/>
      <c r="CZ258" s="155"/>
      <c r="DA258" s="155"/>
      <c r="DB258" s="155"/>
      <c r="DC258" s="155"/>
      <c r="DD258" s="155"/>
      <c r="DE258" s="155"/>
      <c r="DF258" s="155"/>
      <c r="DG258" s="155"/>
      <c r="DH258" s="155"/>
      <c r="DI258" s="155"/>
      <c r="DJ258" s="155"/>
      <c r="DK258" s="155"/>
      <c r="DL258" s="155"/>
      <c r="DM258" s="155"/>
      <c r="DN258" s="155"/>
      <c r="DO258" s="155"/>
      <c r="DP258" s="155"/>
      <c r="DQ258" s="155"/>
      <c r="DR258" s="155"/>
      <c r="DS258" s="155"/>
      <c r="DT258" s="155"/>
      <c r="DU258" s="155"/>
      <c r="DV258" s="155"/>
      <c r="DW258" s="155"/>
      <c r="DX258" s="155"/>
      <c r="DY258" s="155"/>
      <c r="DZ258" s="155"/>
      <c r="EA258" s="155"/>
      <c r="EB258" s="155"/>
      <c r="EC258" s="155"/>
      <c r="ED258" s="155"/>
      <c r="EE258" s="155"/>
      <c r="EF258" s="155"/>
      <c r="EG258" s="155"/>
      <c r="EH258" s="155"/>
      <c r="EI258" s="155"/>
      <c r="EJ258" s="155"/>
      <c r="EK258" s="155"/>
      <c r="EL258" s="155"/>
      <c r="EM258" s="155"/>
      <c r="EN258" s="155"/>
      <c r="EO258" s="155"/>
      <c r="EP258" s="155"/>
      <c r="EQ258" s="155"/>
      <c r="ER258" s="155"/>
      <c r="ES258" s="155"/>
      <c r="ET258" s="155"/>
      <c r="EU258" s="155"/>
      <c r="EV258" s="155"/>
      <c r="EW258" s="155"/>
      <c r="EX258" s="155"/>
      <c r="EY258" s="155"/>
      <c r="EZ258" s="155"/>
      <c r="FA258" s="155"/>
      <c r="FB258" s="155"/>
      <c r="FC258" s="155"/>
      <c r="FD258" s="155"/>
      <c r="FE258" s="155"/>
      <c r="FF258" s="155"/>
      <c r="FG258" s="155"/>
      <c r="FH258" s="155"/>
      <c r="FI258" s="155"/>
      <c r="FJ258" s="155"/>
      <c r="FK258" s="155"/>
      <c r="FL258" s="155"/>
      <c r="FM258" s="155"/>
      <c r="FN258" s="155"/>
      <c r="FO258" s="155"/>
      <c r="FP258" s="155"/>
      <c r="FQ258" s="155"/>
      <c r="FR258" s="155"/>
      <c r="FS258" s="155"/>
      <c r="FT258" s="155"/>
      <c r="FU258" s="155"/>
      <c r="FV258" s="155"/>
      <c r="FW258" s="155"/>
      <c r="FX258" s="155"/>
      <c r="FY258" s="155"/>
      <c r="FZ258" s="155"/>
      <c r="GA258" s="155"/>
      <c r="GB258" s="155"/>
      <c r="GC258" s="155"/>
      <c r="GD258" s="155"/>
      <c r="GE258" s="155"/>
      <c r="GF258" s="155"/>
      <c r="GG258" s="155"/>
    </row>
    <row r="259" spans="2:189">
      <c r="B259" s="155"/>
      <c r="C259" s="155"/>
      <c r="D259" s="155" t="s">
        <v>50</v>
      </c>
      <c r="E259" s="180">
        <v>1</v>
      </c>
      <c r="F259" s="180">
        <v>2</v>
      </c>
      <c r="G259" s="180">
        <v>3</v>
      </c>
      <c r="H259" s="180">
        <v>4</v>
      </c>
      <c r="I259" s="180">
        <v>5</v>
      </c>
      <c r="J259" s="180">
        <v>6</v>
      </c>
      <c r="K259" s="180">
        <v>7</v>
      </c>
      <c r="L259" s="180">
        <v>8</v>
      </c>
      <c r="M259" s="180">
        <v>9</v>
      </c>
      <c r="N259" s="180">
        <v>10</v>
      </c>
      <c r="O259" s="180">
        <v>11</v>
      </c>
      <c r="P259" s="180">
        <v>12</v>
      </c>
      <c r="Q259" s="180">
        <v>13</v>
      </c>
      <c r="R259" s="180">
        <v>14</v>
      </c>
      <c r="S259" s="180">
        <v>15</v>
      </c>
      <c r="T259" s="180">
        <v>16</v>
      </c>
      <c r="U259" s="180">
        <v>17</v>
      </c>
      <c r="V259" s="180">
        <v>18</v>
      </c>
      <c r="W259" s="180">
        <v>19</v>
      </c>
      <c r="X259" s="180">
        <v>20</v>
      </c>
      <c r="Y259" s="180">
        <v>21</v>
      </c>
      <c r="Z259" s="180">
        <v>22</v>
      </c>
      <c r="AA259" s="180">
        <v>23</v>
      </c>
      <c r="AB259" s="180">
        <v>24</v>
      </c>
      <c r="AC259" s="180">
        <v>25</v>
      </c>
      <c r="AD259" s="180">
        <v>26</v>
      </c>
      <c r="AE259" s="180">
        <v>27</v>
      </c>
      <c r="AF259" s="180">
        <v>28</v>
      </c>
      <c r="AG259" s="180">
        <v>29</v>
      </c>
      <c r="AH259" s="180">
        <v>30</v>
      </c>
      <c r="AI259" s="180">
        <v>31</v>
      </c>
      <c r="AJ259" s="180">
        <v>32</v>
      </c>
      <c r="AK259" s="180">
        <v>33</v>
      </c>
      <c r="AL259" s="180">
        <v>34</v>
      </c>
      <c r="AM259" s="180">
        <v>35</v>
      </c>
      <c r="AN259" s="180">
        <v>36</v>
      </c>
      <c r="AO259" s="180">
        <v>37</v>
      </c>
      <c r="AP259" s="180">
        <v>38</v>
      </c>
      <c r="AQ259" s="180">
        <v>39</v>
      </c>
      <c r="AR259" s="180">
        <v>40</v>
      </c>
      <c r="AS259" s="180">
        <v>41</v>
      </c>
      <c r="AT259" s="180">
        <v>42</v>
      </c>
      <c r="AU259" s="180">
        <v>43</v>
      </c>
      <c r="AV259" s="180">
        <v>44</v>
      </c>
      <c r="AW259" s="180">
        <v>45</v>
      </c>
      <c r="AX259" s="180">
        <v>46</v>
      </c>
      <c r="AY259" s="180">
        <v>47</v>
      </c>
      <c r="AZ259" s="180">
        <v>48</v>
      </c>
      <c r="BA259" s="180">
        <v>49</v>
      </c>
      <c r="BB259" s="180">
        <v>50</v>
      </c>
      <c r="BC259" s="180">
        <v>51</v>
      </c>
      <c r="BD259" s="180">
        <v>52</v>
      </c>
      <c r="BE259" s="180">
        <v>53</v>
      </c>
      <c r="BF259" s="180">
        <v>54</v>
      </c>
      <c r="BG259" s="180">
        <v>55</v>
      </c>
      <c r="BH259" s="180">
        <v>56</v>
      </c>
      <c r="BI259" s="180">
        <v>57</v>
      </c>
      <c r="BJ259" s="180">
        <v>58</v>
      </c>
      <c r="BK259" s="180">
        <v>59</v>
      </c>
      <c r="BL259" s="180">
        <v>60</v>
      </c>
      <c r="BM259" s="180">
        <v>61</v>
      </c>
      <c r="BN259" s="180">
        <v>62</v>
      </c>
      <c r="BO259" s="180">
        <v>63</v>
      </c>
      <c r="BP259" s="180">
        <v>64</v>
      </c>
      <c r="BQ259" s="180">
        <v>65</v>
      </c>
      <c r="BR259" s="180">
        <v>66</v>
      </c>
      <c r="BS259" s="180">
        <v>67</v>
      </c>
      <c r="BT259" s="180">
        <v>68</v>
      </c>
      <c r="BU259" s="180">
        <v>69</v>
      </c>
      <c r="BV259" s="180">
        <v>70</v>
      </c>
      <c r="BW259" s="180">
        <v>71</v>
      </c>
      <c r="BX259" s="180">
        <v>72</v>
      </c>
      <c r="BY259" s="180">
        <v>73</v>
      </c>
      <c r="BZ259" s="180">
        <v>74</v>
      </c>
      <c r="CA259" s="180">
        <v>75</v>
      </c>
      <c r="CB259" s="180">
        <v>76</v>
      </c>
      <c r="CC259" s="180">
        <v>77</v>
      </c>
      <c r="CD259" s="180">
        <v>78</v>
      </c>
      <c r="CE259" s="180">
        <v>79</v>
      </c>
      <c r="CF259" s="180">
        <v>80</v>
      </c>
      <c r="CG259" s="180">
        <v>81</v>
      </c>
      <c r="CH259" s="180">
        <v>82</v>
      </c>
      <c r="CI259" s="180">
        <v>83</v>
      </c>
      <c r="CJ259" s="180">
        <v>84</v>
      </c>
      <c r="CK259" s="180">
        <v>85</v>
      </c>
      <c r="CL259" s="180">
        <v>86</v>
      </c>
      <c r="CM259" s="180">
        <v>87</v>
      </c>
      <c r="CN259" s="180">
        <v>88</v>
      </c>
      <c r="CO259" s="180">
        <v>89</v>
      </c>
      <c r="CP259" s="180">
        <v>90</v>
      </c>
      <c r="CQ259" s="180">
        <v>91</v>
      </c>
      <c r="CR259" s="180">
        <v>92</v>
      </c>
      <c r="CS259" s="180">
        <v>93</v>
      </c>
      <c r="CT259" s="180">
        <v>94</v>
      </c>
      <c r="CU259" s="180">
        <v>95</v>
      </c>
      <c r="CV259" s="180">
        <v>96</v>
      </c>
      <c r="CW259" s="180">
        <v>97</v>
      </c>
      <c r="CX259" s="180">
        <v>98</v>
      </c>
      <c r="CY259" s="180">
        <v>99</v>
      </c>
      <c r="CZ259" s="180">
        <v>100</v>
      </c>
      <c r="DA259" s="180">
        <v>101</v>
      </c>
      <c r="DB259" s="180">
        <v>102</v>
      </c>
      <c r="DC259" s="180">
        <v>103</v>
      </c>
      <c r="DD259" s="180">
        <v>104</v>
      </c>
      <c r="DE259" s="180">
        <v>105</v>
      </c>
      <c r="DF259" s="180">
        <v>106</v>
      </c>
      <c r="DG259" s="180">
        <v>107</v>
      </c>
      <c r="DH259" s="180">
        <v>108</v>
      </c>
      <c r="DI259" s="180">
        <v>109</v>
      </c>
      <c r="DJ259" s="180">
        <v>110</v>
      </c>
      <c r="DK259" s="180">
        <v>111</v>
      </c>
      <c r="DL259" s="180">
        <v>112</v>
      </c>
      <c r="DM259" s="180">
        <v>113</v>
      </c>
      <c r="DN259" s="180">
        <v>114</v>
      </c>
      <c r="DO259" s="180">
        <v>115</v>
      </c>
      <c r="DP259" s="180">
        <v>116</v>
      </c>
      <c r="DQ259" s="180">
        <v>117</v>
      </c>
      <c r="DR259" s="180">
        <v>118</v>
      </c>
      <c r="DS259" s="180">
        <v>119</v>
      </c>
      <c r="DT259" s="180">
        <v>120</v>
      </c>
      <c r="DU259" s="180">
        <v>121</v>
      </c>
      <c r="DV259" s="180">
        <v>122</v>
      </c>
      <c r="DW259" s="180">
        <v>123</v>
      </c>
      <c r="DX259" s="180">
        <v>124</v>
      </c>
      <c r="DY259" s="180">
        <v>125</v>
      </c>
      <c r="DZ259" s="180">
        <v>126</v>
      </c>
      <c r="EA259" s="180">
        <v>127</v>
      </c>
      <c r="EB259" s="180">
        <v>128</v>
      </c>
      <c r="EC259" s="180">
        <v>129</v>
      </c>
      <c r="ED259" s="180">
        <v>130</v>
      </c>
      <c r="EE259" s="180">
        <v>131</v>
      </c>
      <c r="EF259" s="180">
        <v>132</v>
      </c>
      <c r="EG259" s="180">
        <v>133</v>
      </c>
      <c r="EH259" s="180">
        <v>134</v>
      </c>
      <c r="EI259" s="180">
        <v>135</v>
      </c>
      <c r="EJ259" s="180">
        <v>136</v>
      </c>
      <c r="EK259" s="180">
        <v>137</v>
      </c>
      <c r="EL259" s="155"/>
      <c r="EM259" s="155"/>
      <c r="EN259" s="155"/>
      <c r="EO259" s="155"/>
      <c r="EP259" s="155"/>
      <c r="EQ259" s="155"/>
      <c r="ER259" s="155"/>
      <c r="ES259" s="155"/>
      <c r="ET259" s="155"/>
      <c r="EU259" s="155"/>
      <c r="EV259" s="155"/>
      <c r="EW259" s="155"/>
      <c r="EX259" s="155"/>
      <c r="EY259" s="155"/>
      <c r="EZ259" s="155"/>
      <c r="FA259" s="155"/>
      <c r="FB259" s="155"/>
      <c r="FC259" s="155"/>
      <c r="FD259" s="155"/>
      <c r="FE259" s="155"/>
      <c r="FF259" s="155"/>
      <c r="FG259" s="155"/>
      <c r="FH259" s="155"/>
      <c r="FI259" s="155"/>
      <c r="FJ259" s="155"/>
      <c r="FK259" s="155"/>
      <c r="FL259" s="155"/>
      <c r="FM259" s="155"/>
      <c r="FN259" s="155"/>
      <c r="FO259" s="155"/>
      <c r="FP259" s="155"/>
      <c r="FQ259" s="155"/>
      <c r="FR259" s="155"/>
      <c r="FS259" s="155"/>
      <c r="FT259" s="155"/>
      <c r="FU259" s="155"/>
      <c r="FV259" s="155"/>
      <c r="FW259" s="155"/>
      <c r="FX259" s="155"/>
      <c r="FY259" s="155"/>
      <c r="FZ259" s="155"/>
      <c r="GA259" s="155"/>
      <c r="GB259" s="155"/>
      <c r="GC259" s="155"/>
      <c r="GD259" s="155"/>
      <c r="GE259" s="155"/>
      <c r="GF259" s="155"/>
      <c r="GG259" s="155"/>
    </row>
    <row r="260" spans="2:189">
      <c r="B260" s="148">
        <v>1</v>
      </c>
      <c r="C260" s="148" t="str">
        <f t="shared" ref="C260:C271" si="350">VLOOKUP($B260,Tenant_List,7,FALSE)</f>
        <v>Large Tenant</v>
      </c>
      <c r="D260" s="354">
        <f>D246</f>
        <v>4</v>
      </c>
      <c r="E260" s="164">
        <f>MAX(IF(E$259&lt;=$D260,SUM($E246:E246),SUMIFS($B246:$GG246,$B$244:$GG$244,"&lt;="&amp;E$259,$B$244:$GG$244,"&gt;"&amp;(E$259-$D260))),0)</f>
        <v>0.8</v>
      </c>
      <c r="F260" s="164">
        <f>MAX(IF(F$259&lt;=$D260,SUM($E246:F246),SUMIFS($B246:$GG246,$B$244:$GG$244,"&lt;="&amp;F$259,$B$244:$GG$244,"&gt;"&amp;(F$259-$D260))),0)</f>
        <v>0.75</v>
      </c>
      <c r="G260" s="164">
        <f>MAX(IF(G$259&lt;=$D260,SUM($E246:G246),SUMIFS($B246:$GG246,$B$244:$GG$244,"&lt;="&amp;G$259,$B$244:$GG$244,"&gt;"&amp;(G$259-$D260))),0)</f>
        <v>0.7</v>
      </c>
      <c r="H260" s="164">
        <f>MAX(IF(H$259&lt;=$D260,SUM($E246:H246),SUMIFS($B246:$GG246,$B$244:$GG$244,"&lt;="&amp;H$259,$B$244:$GG$244,"&gt;"&amp;(H$259-$D260))),0)</f>
        <v>0.83</v>
      </c>
      <c r="I260" s="164">
        <f>MAX(IF(I$259&lt;=$D260,SUM($E246:I246),SUMIFS($B246:$GG246,$B$244:$GG$244,"&lt;="&amp;I$259,$B$244:$GG$244,"&gt;"&amp;(I$259-$D260))),0)</f>
        <v>3.9999999999999925E-2</v>
      </c>
      <c r="J260" s="164">
        <f>MAX(IF(J$259&lt;=$D260,SUM($E246:J246),SUMIFS($B246:$GG246,$B$244:$GG$244,"&lt;="&amp;J$259,$B$244:$GG$244,"&gt;"&amp;(J$259-$D260))),0)</f>
        <v>9.9999999999999978E-2</v>
      </c>
      <c r="K260" s="164">
        <f>MAX(IF(K$259&lt;=$D260,SUM($E246:K246),SUMIFS($B246:$GG246,$B$244:$GG$244,"&lt;="&amp;K$259,$B$244:$GG$244,"&gt;"&amp;(K$259-$D260))),0)</f>
        <v>0.16000000000000003</v>
      </c>
      <c r="L260" s="164">
        <f>MAX(IF(L$259&lt;=$D260,SUM($E246:L246),SUMIFS($B246:$GG246,$B$244:$GG$244,"&lt;="&amp;L$259,$B$244:$GG$244,"&gt;"&amp;(L$259-$D260))),0)</f>
        <v>4.0000000000000036E-2</v>
      </c>
      <c r="M260" s="164">
        <f>MAX(IF(M$259&lt;=$D260,SUM($E246:M246),SUMIFS($B246:$GG246,$B$244:$GG$244,"&lt;="&amp;M$259,$B$244:$GG$244,"&gt;"&amp;(M$259-$D260))),0)</f>
        <v>4.0000000000000036E-2</v>
      </c>
      <c r="N260" s="164">
        <f>MAX(IF(N$259&lt;=$D260,SUM($E246:N246),SUMIFS($B246:$GG246,$B$244:$GG$244,"&lt;="&amp;N$259,$B$244:$GG$244,"&gt;"&amp;(N$259-$D260))),0)</f>
        <v>4.0000000000000036E-2</v>
      </c>
      <c r="O260" s="164">
        <f>MAX(IF(O$259&lt;=$D260,SUM($E246:O246),SUMIFS($B246:$GG246,$B$244:$GG$244,"&lt;="&amp;O$259,$B$244:$GG$244,"&gt;"&amp;(O$259-$D260))),0)</f>
        <v>4.0000000000000036E-2</v>
      </c>
      <c r="P260" s="164">
        <f>MAX(IF(P$259&lt;=$D260,SUM($E246:P246),SUMIFS($B246:$GG246,$B$244:$GG$244,"&lt;="&amp;P$259,$B$244:$GG$244,"&gt;"&amp;(P$259-$D260))),0)</f>
        <v>4.0000000000000036E-2</v>
      </c>
      <c r="Q260" s="164">
        <f>MAX(IF(Q$259&lt;=$D260,SUM($E246:Q246),SUMIFS($B246:$GG246,$B$244:$GG$244,"&lt;="&amp;Q$259,$B$244:$GG$244,"&gt;"&amp;(Q$259-$D260))),0)</f>
        <v>3.0000000000000027E-2</v>
      </c>
      <c r="R260" s="164">
        <f>MAX(IF(R$259&lt;=$D260,SUM($E246:R246),SUMIFS($B246:$GG246,$B$244:$GG$244,"&lt;="&amp;R$259,$B$244:$GG$244,"&gt;"&amp;(R$259-$D260))),0)</f>
        <v>2.0000000000000018E-2</v>
      </c>
      <c r="S260" s="164">
        <f>MAX(IF(S$259&lt;=$D260,SUM($E246:S246),SUMIFS($B246:$GG246,$B$244:$GG$244,"&lt;="&amp;S$259,$B$244:$GG$244,"&gt;"&amp;(S$259-$D260))),0)</f>
        <v>1.0000000000000009E-2</v>
      </c>
      <c r="T260" s="164">
        <f>MAX(IF(T$259&lt;=$D260,SUM($E246:T246),SUMIFS($B246:$GG246,$B$244:$GG$244,"&lt;="&amp;T$259,$B$244:$GG$244,"&gt;"&amp;(T$259-$D260))),0)</f>
        <v>0</v>
      </c>
      <c r="U260" s="164">
        <f>MAX(IF(U$259&lt;=$D260,SUM($E246:U246),SUMIFS($B246:$GG246,$B$244:$GG$244,"&lt;="&amp;U$259,$B$244:$GG$244,"&gt;"&amp;(U$259-$D260))),0)</f>
        <v>0</v>
      </c>
      <c r="V260" s="164">
        <f>MAX(IF(V$259&lt;=$D260,SUM($E246:V246),SUMIFS($B246:$GG246,$B$244:$GG$244,"&lt;="&amp;V$259,$B$244:$GG$244,"&gt;"&amp;(V$259-$D260))),0)</f>
        <v>0</v>
      </c>
      <c r="W260" s="164">
        <f>MAX(IF(W$259&lt;=$D260,SUM($E246:W246),SUMIFS($B246:$GG246,$B$244:$GG$244,"&lt;="&amp;W$259,$B$244:$GG$244,"&gt;"&amp;(W$259-$D260))),0)</f>
        <v>0</v>
      </c>
      <c r="X260" s="164">
        <f>MAX(IF(X$259&lt;=$D260,SUM($E246:X246),SUMIFS($B246:$GG246,$B$244:$GG$244,"&lt;="&amp;X$259,$B$244:$GG$244,"&gt;"&amp;(X$259-$D260))),0)</f>
        <v>0</v>
      </c>
      <c r="Y260" s="164">
        <f>MAX(IF(Y$259&lt;=$D260,SUM($E246:Y246),SUMIFS($B246:$GG246,$B$244:$GG$244,"&lt;="&amp;Y$259,$B$244:$GG$244,"&gt;"&amp;(Y$259-$D260))),0)</f>
        <v>0</v>
      </c>
      <c r="Z260" s="164">
        <f>MAX(IF(Z$259&lt;=$D260,SUM($E246:Z246),SUMIFS($B246:$GG246,$B$244:$GG$244,"&lt;="&amp;Z$259,$B$244:$GG$244,"&gt;"&amp;(Z$259-$D260))),0)</f>
        <v>0</v>
      </c>
      <c r="AA260" s="164">
        <f>MAX(IF(AA$259&lt;=$D260,SUM($E246:AA246),SUMIFS($B246:$GG246,$B$244:$GG$244,"&lt;="&amp;AA$259,$B$244:$GG$244,"&gt;"&amp;(AA$259-$D260))),0)</f>
        <v>0</v>
      </c>
      <c r="AB260" s="164">
        <f>MAX(IF(AB$259&lt;=$D260,SUM($E246:AB246),SUMIFS($B246:$GG246,$B$244:$GG$244,"&lt;="&amp;AB$259,$B$244:$GG$244,"&gt;"&amp;(AB$259-$D260))),0)</f>
        <v>0</v>
      </c>
      <c r="AC260" s="164">
        <f>MAX(IF(AC$259&lt;=$D260,SUM($E246:AC246),SUMIFS($B246:$GG246,$B$244:$GG$244,"&lt;="&amp;AC$259,$B$244:$GG$244,"&gt;"&amp;(AC$259-$D260))),0)</f>
        <v>1.0000000000000009E-2</v>
      </c>
      <c r="AD260" s="164">
        <f>MAX(IF(AD$259&lt;=$D260,SUM($E246:AD246),SUMIFS($B246:$GG246,$B$244:$GG$244,"&lt;="&amp;AD$259,$B$244:$GG$244,"&gt;"&amp;(AD$259-$D260))),0)</f>
        <v>1.0000000000000009E-2</v>
      </c>
      <c r="AE260" s="164">
        <f>MAX(IF(AE$259&lt;=$D260,SUM($E246:AE246),SUMIFS($B246:$GG246,$B$244:$GG$244,"&lt;="&amp;AE$259,$B$244:$GG$244,"&gt;"&amp;(AE$259-$D260))),0)</f>
        <v>1.0000000000000009E-2</v>
      </c>
      <c r="AF260" s="164">
        <f>MAX(IF(AF$259&lt;=$D260,SUM($E246:AF246),SUMIFS($B246:$GG246,$B$244:$GG$244,"&lt;="&amp;AF$259,$B$244:$GG$244,"&gt;"&amp;(AF$259-$D260))),0)</f>
        <v>1.0000000000000009E-2</v>
      </c>
      <c r="AG260" s="164">
        <f>MAX(IF(AG$259&lt;=$D260,SUM($E246:AG246),SUMIFS($B246:$GG246,$B$244:$GG$244,"&lt;="&amp;AG$259,$B$244:$GG$244,"&gt;"&amp;(AG$259-$D260))),0)</f>
        <v>0</v>
      </c>
      <c r="AH260" s="164">
        <f>MAX(IF(AH$259&lt;=$D260,SUM($E246:AH246),SUMIFS($B246:$GG246,$B$244:$GG$244,"&lt;="&amp;AH$259,$B$244:$GG$244,"&gt;"&amp;(AH$259-$D260))),0)</f>
        <v>0</v>
      </c>
      <c r="AI260" s="164">
        <f>MAX(IF(AI$259&lt;=$D260,SUM($E246:AI246),SUMIFS($B246:$GG246,$B$244:$GG$244,"&lt;="&amp;AI$259,$B$244:$GG$244,"&gt;"&amp;(AI$259-$D260))),0)</f>
        <v>0</v>
      </c>
      <c r="AJ260" s="164">
        <f>MAX(IF(AJ$259&lt;=$D260,SUM($E246:AJ246),SUMIFS($B246:$GG246,$B$244:$GG$244,"&lt;="&amp;AJ$259,$B$244:$GG$244,"&gt;"&amp;(AJ$259-$D260))),0)</f>
        <v>0</v>
      </c>
      <c r="AK260" s="164">
        <f>MAX(IF(AK$259&lt;=$D260,SUM($E246:AK246),SUMIFS($B246:$GG246,$B$244:$GG$244,"&lt;="&amp;AK$259,$B$244:$GG$244,"&gt;"&amp;(AK$259-$D260))),0)</f>
        <v>0</v>
      </c>
      <c r="AL260" s="164">
        <f>MAX(IF(AL$259&lt;=$D260,SUM($E246:AL246),SUMIFS($B246:$GG246,$B$244:$GG$244,"&lt;="&amp;AL$259,$B$244:$GG$244,"&gt;"&amp;(AL$259-$D260))),0)</f>
        <v>0</v>
      </c>
      <c r="AM260" s="164">
        <f>MAX(IF(AM$259&lt;=$D260,SUM($E246:AM246),SUMIFS($B246:$GG246,$B$244:$GG$244,"&lt;="&amp;AM$259,$B$244:$GG$244,"&gt;"&amp;(AM$259-$D260))),0)</f>
        <v>0</v>
      </c>
      <c r="AN260" s="164">
        <f>MAX(IF(AN$259&lt;=$D260,SUM($E246:AN246),SUMIFS($B246:$GG246,$B$244:$GG$244,"&lt;="&amp;AN$259,$B$244:$GG$244,"&gt;"&amp;(AN$259-$D260))),0)</f>
        <v>0</v>
      </c>
      <c r="AO260" s="164">
        <f>MAX(IF(AO$259&lt;=$D260,SUM($E246:AO246),SUMIFS($B246:$GG246,$B$244:$GG$244,"&lt;="&amp;AO$259,$B$244:$GG$244,"&gt;"&amp;(AO$259-$D260))),0)</f>
        <v>1.0000000000000009E-2</v>
      </c>
      <c r="AP260" s="164">
        <f>MAX(IF(AP$259&lt;=$D260,SUM($E246:AP246),SUMIFS($B246:$GG246,$B$244:$GG$244,"&lt;="&amp;AP$259,$B$244:$GG$244,"&gt;"&amp;(AP$259-$D260))),0)</f>
        <v>1.0000000000000009E-2</v>
      </c>
      <c r="AQ260" s="164">
        <f>MAX(IF(AQ$259&lt;=$D260,SUM($E246:AQ246),SUMIFS($B246:$GG246,$B$244:$GG$244,"&lt;="&amp;AQ$259,$B$244:$GG$244,"&gt;"&amp;(AQ$259-$D260))),0)</f>
        <v>1.0000000000000009E-2</v>
      </c>
      <c r="AR260" s="164">
        <f>MAX(IF(AR$259&lt;=$D260,SUM($E246:AR246),SUMIFS($B246:$GG246,$B$244:$GG$244,"&lt;="&amp;AR$259,$B$244:$GG$244,"&gt;"&amp;(AR$259-$D260))),0)</f>
        <v>1.0000000000000009E-2</v>
      </c>
      <c r="AS260" s="164">
        <f>MAX(IF(AS$259&lt;=$D260,SUM($E246:AS246),SUMIFS($B246:$GG246,$B$244:$GG$244,"&lt;="&amp;AS$259,$B$244:$GG$244,"&gt;"&amp;(AS$259-$D260))),0)</f>
        <v>0</v>
      </c>
      <c r="AT260" s="164">
        <f>MAX(IF(AT$259&lt;=$D260,SUM($E246:AT246),SUMIFS($B246:$GG246,$B$244:$GG$244,"&lt;="&amp;AT$259,$B$244:$GG$244,"&gt;"&amp;(AT$259-$D260))),0)</f>
        <v>0</v>
      </c>
      <c r="AU260" s="164">
        <f>MAX(IF(AU$259&lt;=$D260,SUM($E246:AU246),SUMIFS($B246:$GG246,$B$244:$GG$244,"&lt;="&amp;AU$259,$B$244:$GG$244,"&gt;"&amp;(AU$259-$D260))),0)</f>
        <v>0</v>
      </c>
      <c r="AV260" s="164">
        <f>MAX(IF(AV$259&lt;=$D260,SUM($E246:AV246),SUMIFS($B246:$GG246,$B$244:$GG$244,"&lt;="&amp;AV$259,$B$244:$GG$244,"&gt;"&amp;(AV$259-$D260))),0)</f>
        <v>0</v>
      </c>
      <c r="AW260" s="164">
        <f>MAX(IF(AW$259&lt;=$D260,SUM($E246:AW246),SUMIFS($B246:$GG246,$B$244:$GG$244,"&lt;="&amp;AW$259,$B$244:$GG$244,"&gt;"&amp;(AW$259-$D260))),0)</f>
        <v>0</v>
      </c>
      <c r="AX260" s="164">
        <f>MAX(IF(AX$259&lt;=$D260,SUM($E246:AX246),SUMIFS($B246:$GG246,$B$244:$GG$244,"&lt;="&amp;AX$259,$B$244:$GG$244,"&gt;"&amp;(AX$259-$D260))),0)</f>
        <v>0</v>
      </c>
      <c r="AY260" s="164">
        <f>MAX(IF(AY$259&lt;=$D260,SUM($E246:AY246),SUMIFS($B246:$GG246,$B$244:$GG$244,"&lt;="&amp;AY$259,$B$244:$GG$244,"&gt;"&amp;(AY$259-$D260))),0)</f>
        <v>0</v>
      </c>
      <c r="AZ260" s="164">
        <f>MAX(IF(AZ$259&lt;=$D260,SUM($E246:AZ246),SUMIFS($B246:$GG246,$B$244:$GG$244,"&lt;="&amp;AZ$259,$B$244:$GG$244,"&gt;"&amp;(AZ$259-$D260))),0)</f>
        <v>0</v>
      </c>
      <c r="BA260" s="164">
        <f>MAX(IF(BA$259&lt;=$D260,SUM($E246:BA246),SUMIFS($B246:$GG246,$B$244:$GG$244,"&lt;="&amp;BA$259,$B$244:$GG$244,"&gt;"&amp;(BA$259-$D260))),0)</f>
        <v>0.24249999999999994</v>
      </c>
      <c r="BB260" s="164">
        <f>MAX(IF(BB$259&lt;=$D260,SUM($E246:BB246),SUMIFS($B246:$GG246,$B$244:$GG$244,"&lt;="&amp;BB$259,$B$244:$GG$244,"&gt;"&amp;(BB$259-$D260))),0)</f>
        <v>0.24249999999999994</v>
      </c>
      <c r="BC260" s="164">
        <f>MAX(IF(BC$259&lt;=$D260,SUM($E246:BC246),SUMIFS($B246:$GG246,$B$244:$GG$244,"&lt;="&amp;BC$259,$B$244:$GG$244,"&gt;"&amp;(BC$259-$D260))),0)</f>
        <v>0.24249999999999994</v>
      </c>
      <c r="BD260" s="164">
        <f>MAX(IF(BD$259&lt;=$D260,SUM($E246:BD246),SUMIFS($B246:$GG246,$B$244:$GG$244,"&lt;="&amp;BD$259,$B$244:$GG$244,"&gt;"&amp;(BD$259-$D260))),0)</f>
        <v>0.24249999999999994</v>
      </c>
      <c r="BE260" s="164">
        <f>MAX(IF(BE$259&lt;=$D260,SUM($E246:BE246),SUMIFS($B246:$GG246,$B$244:$GG$244,"&lt;="&amp;BE$259,$B$244:$GG$244,"&gt;"&amp;(BE$259-$D260))),0)</f>
        <v>0</v>
      </c>
      <c r="BF260" s="164">
        <f>MAX(IF(BF$259&lt;=$D260,SUM($E246:BF246),SUMIFS($B246:$GG246,$B$244:$GG$244,"&lt;="&amp;BF$259,$B$244:$GG$244,"&gt;"&amp;(BF$259-$D260))),0)</f>
        <v>0</v>
      </c>
      <c r="BG260" s="164">
        <f>MAX(IF(BG$259&lt;=$D260,SUM($E246:BG246),SUMIFS($B246:$GG246,$B$244:$GG$244,"&lt;="&amp;BG$259,$B$244:$GG$244,"&gt;"&amp;(BG$259-$D260))),0)</f>
        <v>0</v>
      </c>
      <c r="BH260" s="164">
        <f>MAX(IF(BH$259&lt;=$D260,SUM($E246:BH246),SUMIFS($B246:$GG246,$B$244:$GG$244,"&lt;="&amp;BH$259,$B$244:$GG$244,"&gt;"&amp;(BH$259-$D260))),0)</f>
        <v>0</v>
      </c>
      <c r="BI260" s="164">
        <f>MAX(IF(BI$259&lt;=$D260,SUM($E246:BI246),SUMIFS($B246:$GG246,$B$244:$GG$244,"&lt;="&amp;BI$259,$B$244:$GG$244,"&gt;"&amp;(BI$259-$D260))),0)</f>
        <v>0</v>
      </c>
      <c r="BJ260" s="164">
        <f>MAX(IF(BJ$259&lt;=$D260,SUM($E246:BJ246),SUMIFS($B246:$GG246,$B$244:$GG$244,"&lt;="&amp;BJ$259,$B$244:$GG$244,"&gt;"&amp;(BJ$259-$D260))),0)</f>
        <v>0</v>
      </c>
      <c r="BK260" s="164">
        <f>MAX(IF(BK$259&lt;=$D260,SUM($E246:BK246),SUMIFS($B246:$GG246,$B$244:$GG$244,"&lt;="&amp;BK$259,$B$244:$GG$244,"&gt;"&amp;(BK$259-$D260))),0)</f>
        <v>0</v>
      </c>
      <c r="BL260" s="164">
        <f>MAX(IF(BL$259&lt;=$D260,SUM($E246:BL246),SUMIFS($B246:$GG246,$B$244:$GG$244,"&lt;="&amp;BL$259,$B$244:$GG$244,"&gt;"&amp;(BL$259-$D260))),0)</f>
        <v>0</v>
      </c>
      <c r="BM260" s="164">
        <f>MAX(IF(BM$259&lt;=$D260,SUM($E246:BM246),SUMIFS($B246:$GG246,$B$244:$GG$244,"&lt;="&amp;BM$259,$B$244:$GG$244,"&gt;"&amp;(BM$259-$D260))),0)</f>
        <v>0</v>
      </c>
      <c r="BN260" s="164">
        <f>MAX(IF(BN$259&lt;=$D260,SUM($E246:BN246),SUMIFS($B246:$GG246,$B$244:$GG$244,"&lt;="&amp;BN$259,$B$244:$GG$244,"&gt;"&amp;(BN$259-$D260))),0)</f>
        <v>0</v>
      </c>
      <c r="BO260" s="164">
        <f>MAX(IF(BO$259&lt;=$D260,SUM($E246:BO246),SUMIFS($B246:$GG246,$B$244:$GG$244,"&lt;="&amp;BO$259,$B$244:$GG$244,"&gt;"&amp;(BO$259-$D260))),0)</f>
        <v>0</v>
      </c>
      <c r="BP260" s="164">
        <f>MAX(IF(BP$259&lt;=$D260,SUM($E246:BP246),SUMIFS($B246:$GG246,$B$244:$GG$244,"&lt;="&amp;BP$259,$B$244:$GG$244,"&gt;"&amp;(BP$259-$D260))),0)</f>
        <v>0</v>
      </c>
      <c r="BQ260" s="164">
        <f>MAX(IF(BQ$259&lt;=$D260,SUM($E246:BQ246),SUMIFS($B246:$GG246,$B$244:$GG$244,"&lt;="&amp;BQ$259,$B$244:$GG$244,"&gt;"&amp;(BQ$259-$D260))),0)</f>
        <v>0</v>
      </c>
      <c r="BR260" s="164">
        <f>MAX(IF(BR$259&lt;=$D260,SUM($E246:BR246),SUMIFS($B246:$GG246,$B$244:$GG$244,"&lt;="&amp;BR$259,$B$244:$GG$244,"&gt;"&amp;(BR$259-$D260))),0)</f>
        <v>0</v>
      </c>
      <c r="BS260" s="164">
        <f>MAX(IF(BS$259&lt;=$D260,SUM($E246:BS246),SUMIFS($B246:$GG246,$B$244:$GG$244,"&lt;="&amp;BS$259,$B$244:$GG$244,"&gt;"&amp;(BS$259-$D260))),0)</f>
        <v>0</v>
      </c>
      <c r="BT260" s="164">
        <f>MAX(IF(BT$259&lt;=$D260,SUM($E246:BT246),SUMIFS($B246:$GG246,$B$244:$GG$244,"&lt;="&amp;BT$259,$B$244:$GG$244,"&gt;"&amp;(BT$259-$D260))),0)</f>
        <v>0</v>
      </c>
      <c r="BU260" s="164">
        <f>MAX(IF(BU$259&lt;=$D260,SUM($E246:BU246),SUMIFS($B246:$GG246,$B$244:$GG$244,"&lt;="&amp;BU$259,$B$244:$GG$244,"&gt;"&amp;(BU$259-$D260))),0)</f>
        <v>0</v>
      </c>
      <c r="BV260" s="164">
        <f>MAX(IF(BV$259&lt;=$D260,SUM($E246:BV246),SUMIFS($B246:$GG246,$B$244:$GG$244,"&lt;="&amp;BV$259,$B$244:$GG$244,"&gt;"&amp;(BV$259-$D260))),0)</f>
        <v>0</v>
      </c>
      <c r="BW260" s="164">
        <f>MAX(IF(BW$259&lt;=$D260,SUM($E246:BW246),SUMIFS($B246:$GG246,$B$244:$GG$244,"&lt;="&amp;BW$259,$B$244:$GG$244,"&gt;"&amp;(BW$259-$D260))),0)</f>
        <v>0</v>
      </c>
      <c r="BX260" s="164">
        <f>MAX(IF(BX$259&lt;=$D260,SUM($E246:BX246),SUMIFS($B246:$GG246,$B$244:$GG$244,"&lt;="&amp;BX$259,$B$244:$GG$244,"&gt;"&amp;(BX$259-$D260))),0)</f>
        <v>0</v>
      </c>
      <c r="BY260" s="164">
        <f>MAX(IF(BY$259&lt;=$D260,SUM($E246:BY246),SUMIFS($B246:$GG246,$B$244:$GG$244,"&lt;="&amp;BY$259,$B$244:$GG$244,"&gt;"&amp;(BY$259-$D260))),0)</f>
        <v>0</v>
      </c>
      <c r="BZ260" s="164">
        <f>MAX(IF(BZ$259&lt;=$D260,SUM($E246:BZ246),SUMIFS($B246:$GG246,$B$244:$GG$244,"&lt;="&amp;BZ$259,$B$244:$GG$244,"&gt;"&amp;(BZ$259-$D260))),0)</f>
        <v>0</v>
      </c>
      <c r="CA260" s="164">
        <f>MAX(IF(CA$259&lt;=$D260,SUM($E246:CA246),SUMIFS($B246:$GG246,$B$244:$GG$244,"&lt;="&amp;CA$259,$B$244:$GG$244,"&gt;"&amp;(CA$259-$D260))),0)</f>
        <v>0</v>
      </c>
      <c r="CB260" s="164">
        <f>MAX(IF(CB$259&lt;=$D260,SUM($E246:CB246),SUMIFS($B246:$GG246,$B$244:$GG$244,"&lt;="&amp;CB$259,$B$244:$GG$244,"&gt;"&amp;(CB$259-$D260))),0)</f>
        <v>0</v>
      </c>
      <c r="CC260" s="164">
        <f>MAX(IF(CC$259&lt;=$D260,SUM($E246:CC246),SUMIFS($B246:$GG246,$B$244:$GG$244,"&lt;="&amp;CC$259,$B$244:$GG$244,"&gt;"&amp;(CC$259-$D260))),0)</f>
        <v>0</v>
      </c>
      <c r="CD260" s="164">
        <f>MAX(IF(CD$259&lt;=$D260,SUM($E246:CD246),SUMIFS($B246:$GG246,$B$244:$GG$244,"&lt;="&amp;CD$259,$B$244:$GG$244,"&gt;"&amp;(CD$259-$D260))),0)</f>
        <v>0</v>
      </c>
      <c r="CE260" s="164">
        <f>MAX(IF(CE$259&lt;=$D260,SUM($E246:CE246),SUMIFS($B246:$GG246,$B$244:$GG$244,"&lt;="&amp;CE$259,$B$244:$GG$244,"&gt;"&amp;(CE$259-$D260))),0)</f>
        <v>0</v>
      </c>
      <c r="CF260" s="164">
        <f>MAX(IF(CF$259&lt;=$D260,SUM($E246:CF246),SUMIFS($B246:$GG246,$B$244:$GG$244,"&lt;="&amp;CF$259,$B$244:$GG$244,"&gt;"&amp;(CF$259-$D260))),0)</f>
        <v>0</v>
      </c>
      <c r="CG260" s="164">
        <f>MAX(IF(CG$259&lt;=$D260,SUM($E246:CG246),SUMIFS($B246:$GG246,$B$244:$GG$244,"&lt;="&amp;CG$259,$B$244:$GG$244,"&gt;"&amp;(CG$259-$D260))),0)</f>
        <v>0</v>
      </c>
      <c r="CH260" s="164">
        <f>MAX(IF(CH$259&lt;=$D260,SUM($E246:CH246),SUMIFS($B246:$GG246,$B$244:$GG$244,"&lt;="&amp;CH$259,$B$244:$GG$244,"&gt;"&amp;(CH$259-$D260))),0)</f>
        <v>0</v>
      </c>
      <c r="CI260" s="164">
        <f>MAX(IF(CI$259&lt;=$D260,SUM($E246:CI246),SUMIFS($B246:$GG246,$B$244:$GG$244,"&lt;="&amp;CI$259,$B$244:$GG$244,"&gt;"&amp;(CI$259-$D260))),0)</f>
        <v>0</v>
      </c>
      <c r="CJ260" s="164">
        <f>MAX(IF(CJ$259&lt;=$D260,SUM($E246:CJ246),SUMIFS($B246:$GG246,$B$244:$GG$244,"&lt;="&amp;CJ$259,$B$244:$GG$244,"&gt;"&amp;(CJ$259-$D260))),0)</f>
        <v>0</v>
      </c>
      <c r="CK260" s="164">
        <f>MAX(IF(CK$259&lt;=$D260,SUM($E246:CK246),SUMIFS($B246:$GG246,$B$244:$GG$244,"&lt;="&amp;CK$259,$B$244:$GG$244,"&gt;"&amp;(CK$259-$D260))),0)</f>
        <v>0</v>
      </c>
      <c r="CL260" s="164">
        <f>MAX(IF(CL$259&lt;=$D260,SUM($E246:CL246),SUMIFS($B246:$GG246,$B$244:$GG$244,"&lt;="&amp;CL$259,$B$244:$GG$244,"&gt;"&amp;(CL$259-$D260))),0)</f>
        <v>0</v>
      </c>
      <c r="CM260" s="164">
        <f>MAX(IF(CM$259&lt;=$D260,SUM($E246:CM246),SUMIFS($B246:$GG246,$B$244:$GG$244,"&lt;="&amp;CM$259,$B$244:$GG$244,"&gt;"&amp;(CM$259-$D260))),0)</f>
        <v>0</v>
      </c>
      <c r="CN260" s="164">
        <f>MAX(IF(CN$259&lt;=$D260,SUM($E246:CN246),SUMIFS($B246:$GG246,$B$244:$GG$244,"&lt;="&amp;CN$259,$B$244:$GG$244,"&gt;"&amp;(CN$259-$D260))),0)</f>
        <v>0</v>
      </c>
      <c r="CO260" s="164">
        <f>MAX(IF(CO$259&lt;=$D260,SUM($E246:CO246),SUMIFS($B246:$GG246,$B$244:$GG$244,"&lt;="&amp;CO$259,$B$244:$GG$244,"&gt;"&amp;(CO$259-$D260))),0)</f>
        <v>0</v>
      </c>
      <c r="CP260" s="164">
        <f>MAX(IF(CP$259&lt;=$D260,SUM($E246:CP246),SUMIFS($B246:$GG246,$B$244:$GG$244,"&lt;="&amp;CP$259,$B$244:$GG$244,"&gt;"&amp;(CP$259-$D260))),0)</f>
        <v>0</v>
      </c>
      <c r="CQ260" s="164">
        <f>MAX(IF(CQ$259&lt;=$D260,SUM($E246:CQ246),SUMIFS($B246:$GG246,$B$244:$GG$244,"&lt;="&amp;CQ$259,$B$244:$GG$244,"&gt;"&amp;(CQ$259-$D260))),0)</f>
        <v>0</v>
      </c>
      <c r="CR260" s="164">
        <f>MAX(IF(CR$259&lt;=$D260,SUM($E246:CR246),SUMIFS($B246:$GG246,$B$244:$GG$244,"&lt;="&amp;CR$259,$B$244:$GG$244,"&gt;"&amp;(CR$259-$D260))),0)</f>
        <v>0</v>
      </c>
      <c r="CS260" s="164">
        <f>MAX(IF(CS$259&lt;=$D260,SUM($E246:CS246),SUMIFS($B246:$GG246,$B$244:$GG$244,"&lt;="&amp;CS$259,$B$244:$GG$244,"&gt;"&amp;(CS$259-$D260))),0)</f>
        <v>0</v>
      </c>
      <c r="CT260" s="164">
        <f>MAX(IF(CT$259&lt;=$D260,SUM($E246:CT246),SUMIFS($B246:$GG246,$B$244:$GG$244,"&lt;="&amp;CT$259,$B$244:$GG$244,"&gt;"&amp;(CT$259-$D260))),0)</f>
        <v>0</v>
      </c>
      <c r="CU260" s="164">
        <f>MAX(IF(CU$259&lt;=$D260,SUM($E246:CU246),SUMIFS($B246:$GG246,$B$244:$GG$244,"&lt;="&amp;CU$259,$B$244:$GG$244,"&gt;"&amp;(CU$259-$D260))),0)</f>
        <v>0</v>
      </c>
      <c r="CV260" s="164">
        <f>MAX(IF(CV$259&lt;=$D260,SUM($E246:CV246),SUMIFS($B246:$GG246,$B$244:$GG$244,"&lt;="&amp;CV$259,$B$244:$GG$244,"&gt;"&amp;(CV$259-$D260))),0)</f>
        <v>0</v>
      </c>
      <c r="CW260" s="164">
        <f>MAX(IF(CW$259&lt;=$D260,SUM($E246:CW246),SUMIFS($B246:$GG246,$B$244:$GG$244,"&lt;="&amp;CW$259,$B$244:$GG$244,"&gt;"&amp;(CW$259-$D260))),0)</f>
        <v>0.23499999999999999</v>
      </c>
      <c r="CX260" s="164">
        <f>MAX(IF(CX$259&lt;=$D260,SUM($E246:CX246),SUMIFS($B246:$GG246,$B$244:$GG$244,"&lt;="&amp;CX$259,$B$244:$GG$244,"&gt;"&amp;(CX$259-$D260))),0)</f>
        <v>0.23499999999999999</v>
      </c>
      <c r="CY260" s="164">
        <f>MAX(IF(CY$259&lt;=$D260,SUM($E246:CY246),SUMIFS($B246:$GG246,$B$244:$GG$244,"&lt;="&amp;CY$259,$B$244:$GG$244,"&gt;"&amp;(CY$259-$D260))),0)</f>
        <v>0.23499999999999999</v>
      </c>
      <c r="CZ260" s="164">
        <f>MAX(IF(CZ$259&lt;=$D260,SUM($E246:CZ246),SUMIFS($B246:$GG246,$B$244:$GG$244,"&lt;="&amp;CZ$259,$B$244:$GG$244,"&gt;"&amp;(CZ$259-$D260))),0)</f>
        <v>0.23499999999999999</v>
      </c>
      <c r="DA260" s="164">
        <f>MAX(IF(DA$259&lt;=$D260,SUM($E246:DA246),SUMIFS($B246:$GG246,$B$244:$GG$244,"&lt;="&amp;DA$259,$B$244:$GG$244,"&gt;"&amp;(DA$259-$D260))),0)</f>
        <v>0</v>
      </c>
      <c r="DB260" s="164">
        <f>MAX(IF(DB$259&lt;=$D260,SUM($E246:DB246),SUMIFS($B246:$GG246,$B$244:$GG$244,"&lt;="&amp;DB$259,$B$244:$GG$244,"&gt;"&amp;(DB$259-$D260))),0)</f>
        <v>0</v>
      </c>
      <c r="DC260" s="164">
        <f>MAX(IF(DC$259&lt;=$D260,SUM($E246:DC246),SUMIFS($B246:$GG246,$B$244:$GG$244,"&lt;="&amp;DC$259,$B$244:$GG$244,"&gt;"&amp;(DC$259-$D260))),0)</f>
        <v>0</v>
      </c>
      <c r="DD260" s="164">
        <f>MAX(IF(DD$259&lt;=$D260,SUM($E246:DD246),SUMIFS($B246:$GG246,$B$244:$GG$244,"&lt;="&amp;DD$259,$B$244:$GG$244,"&gt;"&amp;(DD$259-$D260))),0)</f>
        <v>0</v>
      </c>
      <c r="DE260" s="164">
        <f>MAX(IF(DE$259&lt;=$D260,SUM($E246:DE246),SUMIFS($B246:$GG246,$B$244:$GG$244,"&lt;="&amp;DE$259,$B$244:$GG$244,"&gt;"&amp;(DE$259-$D260))),0)</f>
        <v>0</v>
      </c>
      <c r="DF260" s="164">
        <f>MAX(IF(DF$259&lt;=$D260,SUM($E246:DF246),SUMIFS($B246:$GG246,$B$244:$GG$244,"&lt;="&amp;DF$259,$B$244:$GG$244,"&gt;"&amp;(DF$259-$D260))),0)</f>
        <v>0</v>
      </c>
      <c r="DG260" s="164">
        <f>MAX(IF(DG$259&lt;=$D260,SUM($E246:DG246),SUMIFS($B246:$GG246,$B$244:$GG$244,"&lt;="&amp;DG$259,$B$244:$GG$244,"&gt;"&amp;(DG$259-$D260))),0)</f>
        <v>0</v>
      </c>
      <c r="DH260" s="164">
        <f>MAX(IF(DH$259&lt;=$D260,SUM($E246:DH246),SUMIFS($B246:$GG246,$B$244:$GG$244,"&lt;="&amp;DH$259,$B$244:$GG$244,"&gt;"&amp;(DH$259-$D260))),0)</f>
        <v>0</v>
      </c>
      <c r="DI260" s="164">
        <f>MAX(IF(DI$259&lt;=$D260,SUM($E246:DI246),SUMIFS($B246:$GG246,$B$244:$GG$244,"&lt;="&amp;DI$259,$B$244:$GG$244,"&gt;"&amp;(DI$259-$D260))),0)</f>
        <v>0</v>
      </c>
      <c r="DJ260" s="164">
        <f>MAX(IF(DJ$259&lt;=$D260,SUM($E246:DJ246),SUMIFS($B246:$GG246,$B$244:$GG$244,"&lt;="&amp;DJ$259,$B$244:$GG$244,"&gt;"&amp;(DJ$259-$D260))),0)</f>
        <v>0</v>
      </c>
      <c r="DK260" s="164">
        <f>MAX(IF(DK$259&lt;=$D260,SUM($E246:DK246),SUMIFS($B246:$GG246,$B$244:$GG$244,"&lt;="&amp;DK$259,$B$244:$GG$244,"&gt;"&amp;(DK$259-$D260))),0)</f>
        <v>0</v>
      </c>
      <c r="DL260" s="164">
        <f>MAX(IF(DL$259&lt;=$D260,SUM($E246:DL246),SUMIFS($B246:$GG246,$B$244:$GG$244,"&lt;="&amp;DL$259,$B$244:$GG$244,"&gt;"&amp;(DL$259-$D260))),0)</f>
        <v>0</v>
      </c>
      <c r="DM260" s="164">
        <f>MAX(IF(DM$259&lt;=$D260,SUM($E246:DM246),SUMIFS($B246:$GG246,$B$244:$GG$244,"&lt;="&amp;DM$259,$B$244:$GG$244,"&gt;"&amp;(DM$259-$D260))),0)</f>
        <v>0</v>
      </c>
      <c r="DN260" s="164">
        <f>MAX(IF(DN$259&lt;=$D260,SUM($E246:DN246),SUMIFS($B246:$GG246,$B$244:$GG$244,"&lt;="&amp;DN$259,$B$244:$GG$244,"&gt;"&amp;(DN$259-$D260))),0)</f>
        <v>0</v>
      </c>
      <c r="DO260" s="164">
        <f>MAX(IF(DO$259&lt;=$D260,SUM($E246:DO246),SUMIFS($B246:$GG246,$B$244:$GG$244,"&lt;="&amp;DO$259,$B$244:$GG$244,"&gt;"&amp;(DO$259-$D260))),0)</f>
        <v>0</v>
      </c>
      <c r="DP260" s="164">
        <f>MAX(IF(DP$259&lt;=$D260,SUM($E246:DP246),SUMIFS($B246:$GG246,$B$244:$GG$244,"&lt;="&amp;DP$259,$B$244:$GG$244,"&gt;"&amp;(DP$259-$D260))),0)</f>
        <v>0</v>
      </c>
      <c r="DQ260" s="164">
        <f>MAX(IF(DQ$259&lt;=$D260,SUM($E246:DQ246),SUMIFS($B246:$GG246,$B$244:$GG$244,"&lt;="&amp;DQ$259,$B$244:$GG$244,"&gt;"&amp;(DQ$259-$D260))),0)</f>
        <v>0</v>
      </c>
      <c r="DR260" s="164">
        <f>MAX(IF(DR$259&lt;=$D260,SUM($E246:DR246),SUMIFS($B246:$GG246,$B$244:$GG$244,"&lt;="&amp;DR$259,$B$244:$GG$244,"&gt;"&amp;(DR$259-$D260))),0)</f>
        <v>0</v>
      </c>
      <c r="DS260" s="164">
        <f>MAX(IF(DS$259&lt;=$D260,SUM($E246:DS246),SUMIFS($B246:$GG246,$B$244:$GG$244,"&lt;="&amp;DS$259,$B$244:$GG$244,"&gt;"&amp;(DS$259-$D260))),0)</f>
        <v>0</v>
      </c>
      <c r="DT260" s="164">
        <f>MAX(IF(DT$259&lt;=$D260,SUM($E246:DT246),SUMIFS($B246:$GG246,$B$244:$GG$244,"&lt;="&amp;DT$259,$B$244:$GG$244,"&gt;"&amp;(DT$259-$D260))),0)</f>
        <v>0</v>
      </c>
      <c r="DU260" s="164">
        <f>MAX(IF(DU$259&lt;=$D260,SUM($E246:DU246),SUMIFS($B246:$GG246,$B$244:$GG$244,"&lt;="&amp;DU$259,$B$244:$GG$244,"&gt;"&amp;(DU$259-$D260))),0)</f>
        <v>0</v>
      </c>
      <c r="DV260" s="164">
        <f>MAX(IF(DV$259&lt;=$D260,SUM($E246:DV246),SUMIFS($B246:$GG246,$B$244:$GG$244,"&lt;="&amp;DV$259,$B$244:$GG$244,"&gt;"&amp;(DV$259-$D260))),0)</f>
        <v>0</v>
      </c>
      <c r="DW260" s="164">
        <f>MAX(IF(DW$259&lt;=$D260,SUM($E246:DW246),SUMIFS($B246:$GG246,$B$244:$GG$244,"&lt;="&amp;DW$259,$B$244:$GG$244,"&gt;"&amp;(DW$259-$D260))),0)</f>
        <v>0</v>
      </c>
      <c r="DX260" s="164">
        <f>MAX(IF(DX$259&lt;=$D260,SUM($E246:DX246),SUMIFS($B246:$GG246,$B$244:$GG$244,"&lt;="&amp;DX$259,$B$244:$GG$244,"&gt;"&amp;(DX$259-$D260))),0)</f>
        <v>0</v>
      </c>
      <c r="DY260" s="164">
        <f>MAX(IF(DY$259&lt;=$D260,SUM($E246:DY246),SUMIFS($B246:$GG246,$B$244:$GG$244,"&lt;="&amp;DY$259,$B$244:$GG$244,"&gt;"&amp;(DY$259-$D260))),0)</f>
        <v>0</v>
      </c>
      <c r="DZ260" s="164">
        <f>MAX(IF(DZ$259&lt;=$D260,SUM($E246:DZ246),SUMIFS($B246:$GG246,$B$244:$GG$244,"&lt;="&amp;DZ$259,$B$244:$GG$244,"&gt;"&amp;(DZ$259-$D260))),0)</f>
        <v>0</v>
      </c>
      <c r="EA260" s="164">
        <f>MAX(IF(EA$259&lt;=$D260,SUM($E246:EA246),SUMIFS($B246:$GG246,$B$244:$GG$244,"&lt;="&amp;EA$259,$B$244:$GG$244,"&gt;"&amp;(EA$259-$D260))),0)</f>
        <v>0</v>
      </c>
      <c r="EB260" s="164">
        <f>MAX(IF(EB$259&lt;=$D260,SUM($E246:EB246),SUMIFS($B246:$GG246,$B$244:$GG$244,"&lt;="&amp;EB$259,$B$244:$GG$244,"&gt;"&amp;(EB$259-$D260))),0)</f>
        <v>0</v>
      </c>
      <c r="EC260" s="164">
        <f>MAX(IF(EC$259&lt;=$D260,SUM($E246:EC246),SUMIFS($B246:$GG246,$B$244:$GG$244,"&lt;="&amp;EC$259,$B$244:$GG$244,"&gt;"&amp;(EC$259-$D260))),0)</f>
        <v>0</v>
      </c>
      <c r="ED260" s="164">
        <f>MAX(IF(ED$259&lt;=$D260,SUM($E246:ED246),SUMIFS($B246:$GG246,$B$244:$GG$244,"&lt;="&amp;ED$259,$B$244:$GG$244,"&gt;"&amp;(ED$259-$D260))),0)</f>
        <v>0</v>
      </c>
      <c r="EE260" s="164">
        <f>MAX(IF(EE$259&lt;=$D260,SUM($E246:EE246),SUMIFS($B246:$GG246,$B$244:$GG$244,"&lt;="&amp;EE$259,$B$244:$GG$244,"&gt;"&amp;(EE$259-$D260))),0)</f>
        <v>0</v>
      </c>
      <c r="EF260" s="164">
        <f>MAX(IF(EF$259&lt;=$D260,SUM($E246:EF246),SUMIFS($B246:$GG246,$B$244:$GG$244,"&lt;="&amp;EF$259,$B$244:$GG$244,"&gt;"&amp;(EF$259-$D260))),0)</f>
        <v>0</v>
      </c>
      <c r="EG260" s="164">
        <f>MAX(IF(EG$259&lt;=$D260,SUM($E246:EG246),SUMIFS($B246:$GG246,$B$244:$GG$244,"&lt;="&amp;EG$259,$B$244:$GG$244,"&gt;"&amp;(EG$259-$D260))),0)</f>
        <v>0</v>
      </c>
      <c r="EH260" s="164">
        <f>MAX(IF(EH$259&lt;=$D260,SUM($E246:EH246),SUMIFS($B246:$GG246,$B$244:$GG$244,"&lt;="&amp;EH$259,$B$244:$GG$244,"&gt;"&amp;(EH$259-$D260))),0)</f>
        <v>0</v>
      </c>
      <c r="EI260" s="164">
        <f>MAX(IF(EI$259&lt;=$D260,SUM($E246:EI246),SUMIFS($B246:$GG246,$B$244:$GG$244,"&lt;="&amp;EI$259,$B$244:$GG$244,"&gt;"&amp;(EI$259-$D260))),0)</f>
        <v>0</v>
      </c>
      <c r="EJ260" s="164">
        <f>MAX(IF(EJ$259&lt;=$D260,SUM($E246:EJ246),SUMIFS($B246:$GG246,$B$244:$GG$244,"&lt;="&amp;EJ$259,$B$244:$GG$244,"&gt;"&amp;(EJ$259-$D260))),0)</f>
        <v>0</v>
      </c>
      <c r="EK260" s="164">
        <f>MAX(IF(EK$259&lt;=$D260,SUM($E246:EK246),SUMIFS($B246:$GG246,$B$244:$GG$244,"&lt;="&amp;EK$259,$B$244:$GG$244,"&gt;"&amp;(EK$259-$D260))),0)</f>
        <v>0</v>
      </c>
      <c r="EL260" s="147"/>
      <c r="EM260" s="147"/>
      <c r="EN260" s="147"/>
      <c r="EO260" s="147"/>
      <c r="EP260" s="147"/>
      <c r="EQ260" s="147"/>
      <c r="ER260" s="147"/>
      <c r="ES260" s="147"/>
      <c r="ET260" s="147"/>
      <c r="EU260" s="147"/>
      <c r="EV260" s="147"/>
      <c r="EW260" s="147"/>
      <c r="EX260" s="147"/>
      <c r="EY260" s="147"/>
      <c r="EZ260" s="147"/>
      <c r="FA260" s="147"/>
      <c r="FB260" s="147"/>
      <c r="FC260" s="147"/>
      <c r="FD260" s="147"/>
      <c r="FE260" s="147"/>
      <c r="FF260" s="147"/>
      <c r="FG260" s="147"/>
      <c r="FH260" s="147"/>
      <c r="FI260" s="147"/>
      <c r="FJ260" s="147"/>
      <c r="FK260" s="147"/>
      <c r="FL260" s="147"/>
      <c r="FM260" s="147"/>
      <c r="FN260" s="147"/>
      <c r="FO260" s="147"/>
      <c r="FP260" s="147"/>
      <c r="FQ260" s="147"/>
      <c r="FR260" s="147"/>
      <c r="FS260" s="147"/>
      <c r="FT260" s="147"/>
      <c r="FU260" s="147"/>
      <c r="FV260" s="147"/>
      <c r="FW260" s="147"/>
      <c r="FX260" s="147"/>
      <c r="FY260" s="147"/>
      <c r="FZ260" s="147"/>
      <c r="GA260" s="147"/>
      <c r="GB260" s="147"/>
      <c r="GC260" s="147"/>
      <c r="GD260" s="147"/>
      <c r="GE260" s="147"/>
      <c r="GF260" s="147"/>
      <c r="GG260" s="147"/>
    </row>
    <row r="261" spans="2:189">
      <c r="B261" s="148">
        <v>2</v>
      </c>
      <c r="C261" s="148" t="str">
        <f t="shared" si="350"/>
        <v>Medium Tenant</v>
      </c>
      <c r="D261" s="354">
        <f t="shared" ref="D261:D271" si="351">D247</f>
        <v>3</v>
      </c>
      <c r="E261" s="164">
        <f>MAX(IF(E$259&lt;=$D261,SUM($E247:E247),SUMIFS($B247:$GG247,$B$244:$GG$244,"&lt;="&amp;E$259,$B$244:$GG$244,"&gt;"&amp;(E$259-$D261))),0)</f>
        <v>0.8</v>
      </c>
      <c r="F261" s="164">
        <f>MAX(IF(F$259&lt;=$D261,SUM($E247:F247),SUMIFS($B247:$GG247,$B$244:$GG$244,"&lt;="&amp;F$259,$B$244:$GG$244,"&gt;"&amp;(F$259-$D261))),0)</f>
        <v>0.75</v>
      </c>
      <c r="G261" s="164">
        <f>MAX(IF(G$259&lt;=$D261,SUM($E247:G247),SUMIFS($B247:$GG247,$B$244:$GG$244,"&lt;="&amp;G$259,$B$244:$GG$244,"&gt;"&amp;(G$259-$D261))),0)</f>
        <v>0.7</v>
      </c>
      <c r="H261" s="164">
        <f>MAX(IF(H$259&lt;=$D261,SUM($E247:H247),SUMIFS($B247:$GG247,$B$244:$GG$244,"&lt;="&amp;H$259,$B$244:$GG$244,"&gt;"&amp;(H$259-$D261))),0)</f>
        <v>2.9999999999999916E-2</v>
      </c>
      <c r="I261" s="164">
        <f>MAX(IF(I$259&lt;=$D261,SUM($E247:I247),SUMIFS($B247:$GG247,$B$244:$GG$244,"&lt;="&amp;I$259,$B$244:$GG$244,"&gt;"&amp;(I$259-$D261))),0)</f>
        <v>8.9999999999999969E-2</v>
      </c>
      <c r="J261" s="164">
        <f>MAX(IF(J$259&lt;=$D261,SUM($E247:J247),SUMIFS($B247:$GG247,$B$244:$GG$244,"&lt;="&amp;J$259,$B$244:$GG$244,"&gt;"&amp;(J$259-$D261))),0)</f>
        <v>0.15000000000000002</v>
      </c>
      <c r="K261" s="164">
        <f>MAX(IF(K$259&lt;=$D261,SUM($E247:K247),SUMIFS($B247:$GG247,$B$244:$GG$244,"&lt;="&amp;K$259,$B$244:$GG$244,"&gt;"&amp;(K$259-$D261))),0)</f>
        <v>3.0000000000000027E-2</v>
      </c>
      <c r="L261" s="164">
        <f>MAX(IF(L$259&lt;=$D261,SUM($E247:L247),SUMIFS($B247:$GG247,$B$244:$GG$244,"&lt;="&amp;L$259,$B$244:$GG$244,"&gt;"&amp;(L$259-$D261))),0)</f>
        <v>3.0000000000000027E-2</v>
      </c>
      <c r="M261" s="164">
        <f>MAX(IF(M$259&lt;=$D261,SUM($E247:M247),SUMIFS($B247:$GG247,$B$244:$GG$244,"&lt;="&amp;M$259,$B$244:$GG$244,"&gt;"&amp;(M$259-$D261))),0)</f>
        <v>3.0000000000000027E-2</v>
      </c>
      <c r="N261" s="164">
        <f>MAX(IF(N$259&lt;=$D261,SUM($E247:N247),SUMIFS($B247:$GG247,$B$244:$GG$244,"&lt;="&amp;N$259,$B$244:$GG$244,"&gt;"&amp;(N$259-$D261))),0)</f>
        <v>3.0000000000000027E-2</v>
      </c>
      <c r="O261" s="164">
        <f>MAX(IF(O$259&lt;=$D261,SUM($E247:O247),SUMIFS($B247:$GG247,$B$244:$GG$244,"&lt;="&amp;O$259,$B$244:$GG$244,"&gt;"&amp;(O$259-$D261))),0)</f>
        <v>3.0000000000000027E-2</v>
      </c>
      <c r="P261" s="164">
        <f>MAX(IF(P$259&lt;=$D261,SUM($E247:P247),SUMIFS($B247:$GG247,$B$244:$GG$244,"&lt;="&amp;P$259,$B$244:$GG$244,"&gt;"&amp;(P$259-$D261))),0)</f>
        <v>3.0000000000000027E-2</v>
      </c>
      <c r="Q261" s="164">
        <f>MAX(IF(Q$259&lt;=$D261,SUM($E247:Q247),SUMIFS($B247:$GG247,$B$244:$GG$244,"&lt;="&amp;Q$259,$B$244:$GG$244,"&gt;"&amp;(Q$259-$D261))),0)</f>
        <v>2.0000000000000018E-2</v>
      </c>
      <c r="R261" s="164">
        <f>MAX(IF(R$259&lt;=$D261,SUM($E247:R247),SUMIFS($B247:$GG247,$B$244:$GG$244,"&lt;="&amp;R$259,$B$244:$GG$244,"&gt;"&amp;(R$259-$D261))),0)</f>
        <v>1.0000000000000009E-2</v>
      </c>
      <c r="S261" s="164">
        <f>MAX(IF(S$259&lt;=$D261,SUM($E247:S247),SUMIFS($B247:$GG247,$B$244:$GG$244,"&lt;="&amp;S$259,$B$244:$GG$244,"&gt;"&amp;(S$259-$D261))),0)</f>
        <v>0</v>
      </c>
      <c r="T261" s="164">
        <f>MAX(IF(T$259&lt;=$D261,SUM($E247:T247),SUMIFS($B247:$GG247,$B$244:$GG$244,"&lt;="&amp;T$259,$B$244:$GG$244,"&gt;"&amp;(T$259-$D261))),0)</f>
        <v>0</v>
      </c>
      <c r="U261" s="164">
        <f>MAX(IF(U$259&lt;=$D261,SUM($E247:U247),SUMIFS($B247:$GG247,$B$244:$GG$244,"&lt;="&amp;U$259,$B$244:$GG$244,"&gt;"&amp;(U$259-$D261))),0)</f>
        <v>0</v>
      </c>
      <c r="V261" s="164">
        <f>MAX(IF(V$259&lt;=$D261,SUM($E247:V247),SUMIFS($B247:$GG247,$B$244:$GG$244,"&lt;="&amp;V$259,$B$244:$GG$244,"&gt;"&amp;(V$259-$D261))),0)</f>
        <v>0</v>
      </c>
      <c r="W261" s="164">
        <f>MAX(IF(W$259&lt;=$D261,SUM($E247:W247),SUMIFS($B247:$GG247,$B$244:$GG$244,"&lt;="&amp;W$259,$B$244:$GG$244,"&gt;"&amp;(W$259-$D261))),0)</f>
        <v>0</v>
      </c>
      <c r="X261" s="164">
        <f>MAX(IF(X$259&lt;=$D261,SUM($E247:X247),SUMIFS($B247:$GG247,$B$244:$GG$244,"&lt;="&amp;X$259,$B$244:$GG$244,"&gt;"&amp;(X$259-$D261))),0)</f>
        <v>0</v>
      </c>
      <c r="Y261" s="164">
        <f>MAX(IF(Y$259&lt;=$D261,SUM($E247:Y247),SUMIFS($B247:$GG247,$B$244:$GG$244,"&lt;="&amp;Y$259,$B$244:$GG$244,"&gt;"&amp;(Y$259-$D261))),0)</f>
        <v>0</v>
      </c>
      <c r="Z261" s="164">
        <f>MAX(IF(Z$259&lt;=$D261,SUM($E247:Z247),SUMIFS($B247:$GG247,$B$244:$GG$244,"&lt;="&amp;Z$259,$B$244:$GG$244,"&gt;"&amp;(Z$259-$D261))),0)</f>
        <v>0</v>
      </c>
      <c r="AA261" s="164">
        <f>MAX(IF(AA$259&lt;=$D261,SUM($E247:AA247),SUMIFS($B247:$GG247,$B$244:$GG$244,"&lt;="&amp;AA$259,$B$244:$GG$244,"&gt;"&amp;(AA$259-$D261))),0)</f>
        <v>0</v>
      </c>
      <c r="AB261" s="164">
        <f>MAX(IF(AB$259&lt;=$D261,SUM($E247:AB247),SUMIFS($B247:$GG247,$B$244:$GG$244,"&lt;="&amp;AB$259,$B$244:$GG$244,"&gt;"&amp;(AB$259-$D261))),0)</f>
        <v>0</v>
      </c>
      <c r="AC261" s="164">
        <f>MAX(IF(AC$259&lt;=$D261,SUM($E247:AC247),SUMIFS($B247:$GG247,$B$244:$GG$244,"&lt;="&amp;AC$259,$B$244:$GG$244,"&gt;"&amp;(AC$259-$D261))),0)</f>
        <v>1.0000000000000009E-2</v>
      </c>
      <c r="AD261" s="164">
        <f>MAX(IF(AD$259&lt;=$D261,SUM($E247:AD247),SUMIFS($B247:$GG247,$B$244:$GG$244,"&lt;="&amp;AD$259,$B$244:$GG$244,"&gt;"&amp;(AD$259-$D261))),0)</f>
        <v>1.0000000000000009E-2</v>
      </c>
      <c r="AE261" s="164">
        <f>MAX(IF(AE$259&lt;=$D261,SUM($E247:AE247),SUMIFS($B247:$GG247,$B$244:$GG$244,"&lt;="&amp;AE$259,$B$244:$GG$244,"&gt;"&amp;(AE$259-$D261))),0)</f>
        <v>1.0000000000000009E-2</v>
      </c>
      <c r="AF261" s="164">
        <f>MAX(IF(AF$259&lt;=$D261,SUM($E247:AF247),SUMIFS($B247:$GG247,$B$244:$GG$244,"&lt;="&amp;AF$259,$B$244:$GG$244,"&gt;"&amp;(AF$259-$D261))),0)</f>
        <v>0</v>
      </c>
      <c r="AG261" s="164">
        <f>MAX(IF(AG$259&lt;=$D261,SUM($E247:AG247),SUMIFS($B247:$GG247,$B$244:$GG$244,"&lt;="&amp;AG$259,$B$244:$GG$244,"&gt;"&amp;(AG$259-$D261))),0)</f>
        <v>0</v>
      </c>
      <c r="AH261" s="164">
        <f>MAX(IF(AH$259&lt;=$D261,SUM($E247:AH247),SUMIFS($B247:$GG247,$B$244:$GG$244,"&lt;="&amp;AH$259,$B$244:$GG$244,"&gt;"&amp;(AH$259-$D261))),0)</f>
        <v>0</v>
      </c>
      <c r="AI261" s="164">
        <f>MAX(IF(AI$259&lt;=$D261,SUM($E247:AI247),SUMIFS($B247:$GG247,$B$244:$GG$244,"&lt;="&amp;AI$259,$B$244:$GG$244,"&gt;"&amp;(AI$259-$D261))),0)</f>
        <v>0</v>
      </c>
      <c r="AJ261" s="164">
        <f>MAX(IF(AJ$259&lt;=$D261,SUM($E247:AJ247),SUMIFS($B247:$GG247,$B$244:$GG$244,"&lt;="&amp;AJ$259,$B$244:$GG$244,"&gt;"&amp;(AJ$259-$D261))),0)</f>
        <v>0</v>
      </c>
      <c r="AK261" s="164">
        <f>MAX(IF(AK$259&lt;=$D261,SUM($E247:AK247),SUMIFS($B247:$GG247,$B$244:$GG$244,"&lt;="&amp;AK$259,$B$244:$GG$244,"&gt;"&amp;(AK$259-$D261))),0)</f>
        <v>0</v>
      </c>
      <c r="AL261" s="164">
        <f>MAX(IF(AL$259&lt;=$D261,SUM($E247:AL247),SUMIFS($B247:$GG247,$B$244:$GG$244,"&lt;="&amp;AL$259,$B$244:$GG$244,"&gt;"&amp;(AL$259-$D261))),0)</f>
        <v>0</v>
      </c>
      <c r="AM261" s="164">
        <f>MAX(IF(AM$259&lt;=$D261,SUM($E247:AM247),SUMIFS($B247:$GG247,$B$244:$GG$244,"&lt;="&amp;AM$259,$B$244:$GG$244,"&gt;"&amp;(AM$259-$D261))),0)</f>
        <v>0</v>
      </c>
      <c r="AN261" s="164">
        <f>MAX(IF(AN$259&lt;=$D261,SUM($E247:AN247),SUMIFS($B247:$GG247,$B$244:$GG$244,"&lt;="&amp;AN$259,$B$244:$GG$244,"&gt;"&amp;(AN$259-$D261))),0)</f>
        <v>0</v>
      </c>
      <c r="AO261" s="164">
        <f>MAX(IF(AO$259&lt;=$D261,SUM($E247:AO247),SUMIFS($B247:$GG247,$B$244:$GG$244,"&lt;="&amp;AO$259,$B$244:$GG$244,"&gt;"&amp;(AO$259-$D261))),0)</f>
        <v>0.24</v>
      </c>
      <c r="AP261" s="164">
        <f>MAX(IF(AP$259&lt;=$D261,SUM($E247:AP247),SUMIFS($B247:$GG247,$B$244:$GG$244,"&lt;="&amp;AP$259,$B$244:$GG$244,"&gt;"&amp;(AP$259-$D261))),0)</f>
        <v>0.24</v>
      </c>
      <c r="AQ261" s="164">
        <f>MAX(IF(AQ$259&lt;=$D261,SUM($E247:AQ247),SUMIFS($B247:$GG247,$B$244:$GG$244,"&lt;="&amp;AQ$259,$B$244:$GG$244,"&gt;"&amp;(AQ$259-$D261))),0)</f>
        <v>0.24</v>
      </c>
      <c r="AR261" s="164">
        <f>MAX(IF(AR$259&lt;=$D261,SUM($E247:AR247),SUMIFS($B247:$GG247,$B$244:$GG$244,"&lt;="&amp;AR$259,$B$244:$GG$244,"&gt;"&amp;(AR$259-$D261))),0)</f>
        <v>0</v>
      </c>
      <c r="AS261" s="164">
        <f>MAX(IF(AS$259&lt;=$D261,SUM($E247:AS247),SUMIFS($B247:$GG247,$B$244:$GG$244,"&lt;="&amp;AS$259,$B$244:$GG$244,"&gt;"&amp;(AS$259-$D261))),0)</f>
        <v>0</v>
      </c>
      <c r="AT261" s="164">
        <f>MAX(IF(AT$259&lt;=$D261,SUM($E247:AT247),SUMIFS($B247:$GG247,$B$244:$GG$244,"&lt;="&amp;AT$259,$B$244:$GG$244,"&gt;"&amp;(AT$259-$D261))),0)</f>
        <v>0</v>
      </c>
      <c r="AU261" s="164">
        <f>MAX(IF(AU$259&lt;=$D261,SUM($E247:AU247),SUMIFS($B247:$GG247,$B$244:$GG$244,"&lt;="&amp;AU$259,$B$244:$GG$244,"&gt;"&amp;(AU$259-$D261))),0)</f>
        <v>0</v>
      </c>
      <c r="AV261" s="164">
        <f>MAX(IF(AV$259&lt;=$D261,SUM($E247:AV247),SUMIFS($B247:$GG247,$B$244:$GG$244,"&lt;="&amp;AV$259,$B$244:$GG$244,"&gt;"&amp;(AV$259-$D261))),0)</f>
        <v>0</v>
      </c>
      <c r="AW261" s="164">
        <f>MAX(IF(AW$259&lt;=$D261,SUM($E247:AW247),SUMIFS($B247:$GG247,$B$244:$GG$244,"&lt;="&amp;AW$259,$B$244:$GG$244,"&gt;"&amp;(AW$259-$D261))),0)</f>
        <v>0</v>
      </c>
      <c r="AX261" s="164">
        <f>MAX(IF(AX$259&lt;=$D261,SUM($E247:AX247),SUMIFS($B247:$GG247,$B$244:$GG$244,"&lt;="&amp;AX$259,$B$244:$GG$244,"&gt;"&amp;(AX$259-$D261))),0)</f>
        <v>0</v>
      </c>
      <c r="AY261" s="164">
        <f>MAX(IF(AY$259&lt;=$D261,SUM($E247:AY247),SUMIFS($B247:$GG247,$B$244:$GG$244,"&lt;="&amp;AY$259,$B$244:$GG$244,"&gt;"&amp;(AY$259-$D261))),0)</f>
        <v>0</v>
      </c>
      <c r="AZ261" s="164">
        <f>MAX(IF(AZ$259&lt;=$D261,SUM($E247:AZ247),SUMIFS($B247:$GG247,$B$244:$GG$244,"&lt;="&amp;AZ$259,$B$244:$GG$244,"&gt;"&amp;(AZ$259-$D261))),0)</f>
        <v>0</v>
      </c>
      <c r="BA261" s="164">
        <f>MAX(IF(BA$259&lt;=$D261,SUM($E247:BA247),SUMIFS($B247:$GG247,$B$244:$GG$244,"&lt;="&amp;BA$259,$B$244:$GG$244,"&gt;"&amp;(BA$259-$D261))),0)</f>
        <v>9.9999999999998979E-3</v>
      </c>
      <c r="BB261" s="164">
        <f>MAX(IF(BB$259&lt;=$D261,SUM($E247:BB247),SUMIFS($B247:$GG247,$B$244:$GG$244,"&lt;="&amp;BB$259,$B$244:$GG$244,"&gt;"&amp;(BB$259-$D261))),0)</f>
        <v>9.9999999999998979E-3</v>
      </c>
      <c r="BC261" s="164">
        <f>MAX(IF(BC$259&lt;=$D261,SUM($E247:BC247),SUMIFS($B247:$GG247,$B$244:$GG$244,"&lt;="&amp;BC$259,$B$244:$GG$244,"&gt;"&amp;(BC$259-$D261))),0)</f>
        <v>9.9999999999998979E-3</v>
      </c>
      <c r="BD261" s="164">
        <f>MAX(IF(BD$259&lt;=$D261,SUM($E247:BD247),SUMIFS($B247:$GG247,$B$244:$GG$244,"&lt;="&amp;BD$259,$B$244:$GG$244,"&gt;"&amp;(BD$259-$D261))),0)</f>
        <v>0</v>
      </c>
      <c r="BE261" s="164">
        <f>MAX(IF(BE$259&lt;=$D261,SUM($E247:BE247),SUMIFS($B247:$GG247,$B$244:$GG$244,"&lt;="&amp;BE$259,$B$244:$GG$244,"&gt;"&amp;(BE$259-$D261))),0)</f>
        <v>0</v>
      </c>
      <c r="BF261" s="164">
        <f>MAX(IF(BF$259&lt;=$D261,SUM($E247:BF247),SUMIFS($B247:$GG247,$B$244:$GG$244,"&lt;="&amp;BF$259,$B$244:$GG$244,"&gt;"&amp;(BF$259-$D261))),0)</f>
        <v>0</v>
      </c>
      <c r="BG261" s="164">
        <f>MAX(IF(BG$259&lt;=$D261,SUM($E247:BG247),SUMIFS($B247:$GG247,$B$244:$GG$244,"&lt;="&amp;BG$259,$B$244:$GG$244,"&gt;"&amp;(BG$259-$D261))),0)</f>
        <v>0</v>
      </c>
      <c r="BH261" s="164">
        <f>MAX(IF(BH$259&lt;=$D261,SUM($E247:BH247),SUMIFS($B247:$GG247,$B$244:$GG$244,"&lt;="&amp;BH$259,$B$244:$GG$244,"&gt;"&amp;(BH$259-$D261))),0)</f>
        <v>0</v>
      </c>
      <c r="BI261" s="164">
        <f>MAX(IF(BI$259&lt;=$D261,SUM($E247:BI247),SUMIFS($B247:$GG247,$B$244:$GG$244,"&lt;="&amp;BI$259,$B$244:$GG$244,"&gt;"&amp;(BI$259-$D261))),0)</f>
        <v>0</v>
      </c>
      <c r="BJ261" s="164">
        <f>MAX(IF(BJ$259&lt;=$D261,SUM($E247:BJ247),SUMIFS($B247:$GG247,$B$244:$GG$244,"&lt;="&amp;BJ$259,$B$244:$GG$244,"&gt;"&amp;(BJ$259-$D261))),0)</f>
        <v>0</v>
      </c>
      <c r="BK261" s="164">
        <f>MAX(IF(BK$259&lt;=$D261,SUM($E247:BK247),SUMIFS($B247:$GG247,$B$244:$GG$244,"&lt;="&amp;BK$259,$B$244:$GG$244,"&gt;"&amp;(BK$259-$D261))),0)</f>
        <v>0</v>
      </c>
      <c r="BL261" s="164">
        <f>MAX(IF(BL$259&lt;=$D261,SUM($E247:BL247),SUMIFS($B247:$GG247,$B$244:$GG$244,"&lt;="&amp;BL$259,$B$244:$GG$244,"&gt;"&amp;(BL$259-$D261))),0)</f>
        <v>0</v>
      </c>
      <c r="BM261" s="164">
        <f>MAX(IF(BM$259&lt;=$D261,SUM($E247:BM247),SUMIFS($B247:$GG247,$B$244:$GG$244,"&lt;="&amp;BM$259,$B$244:$GG$244,"&gt;"&amp;(BM$259-$D261))),0)</f>
        <v>0</v>
      </c>
      <c r="BN261" s="164">
        <f>MAX(IF(BN$259&lt;=$D261,SUM($E247:BN247),SUMIFS($B247:$GG247,$B$244:$GG$244,"&lt;="&amp;BN$259,$B$244:$GG$244,"&gt;"&amp;(BN$259-$D261))),0)</f>
        <v>0</v>
      </c>
      <c r="BO261" s="164">
        <f>MAX(IF(BO$259&lt;=$D261,SUM($E247:BO247),SUMIFS($B247:$GG247,$B$244:$GG$244,"&lt;="&amp;BO$259,$B$244:$GG$244,"&gt;"&amp;(BO$259-$D261))),0)</f>
        <v>0</v>
      </c>
      <c r="BP261" s="164">
        <f>MAX(IF(BP$259&lt;=$D261,SUM($E247:BP247),SUMIFS($B247:$GG247,$B$244:$GG$244,"&lt;="&amp;BP$259,$B$244:$GG$244,"&gt;"&amp;(BP$259-$D261))),0)</f>
        <v>0</v>
      </c>
      <c r="BQ261" s="164">
        <f>MAX(IF(BQ$259&lt;=$D261,SUM($E247:BQ247),SUMIFS($B247:$GG247,$B$244:$GG$244,"&lt;="&amp;BQ$259,$B$244:$GG$244,"&gt;"&amp;(BQ$259-$D261))),0)</f>
        <v>0</v>
      </c>
      <c r="BR261" s="164">
        <f>MAX(IF(BR$259&lt;=$D261,SUM($E247:BR247),SUMIFS($B247:$GG247,$B$244:$GG$244,"&lt;="&amp;BR$259,$B$244:$GG$244,"&gt;"&amp;(BR$259-$D261))),0)</f>
        <v>0</v>
      </c>
      <c r="BS261" s="164">
        <f>MAX(IF(BS$259&lt;=$D261,SUM($E247:BS247),SUMIFS($B247:$GG247,$B$244:$GG$244,"&lt;="&amp;BS$259,$B$244:$GG$244,"&gt;"&amp;(BS$259-$D261))),0)</f>
        <v>0</v>
      </c>
      <c r="BT261" s="164">
        <f>MAX(IF(BT$259&lt;=$D261,SUM($E247:BT247),SUMIFS($B247:$GG247,$B$244:$GG$244,"&lt;="&amp;BT$259,$B$244:$GG$244,"&gt;"&amp;(BT$259-$D261))),0)</f>
        <v>0</v>
      </c>
      <c r="BU261" s="164">
        <f>MAX(IF(BU$259&lt;=$D261,SUM($E247:BU247),SUMIFS($B247:$GG247,$B$244:$GG$244,"&lt;="&amp;BU$259,$B$244:$GG$244,"&gt;"&amp;(BU$259-$D261))),0)</f>
        <v>0</v>
      </c>
      <c r="BV261" s="164">
        <f>MAX(IF(BV$259&lt;=$D261,SUM($E247:BV247),SUMIFS($B247:$GG247,$B$244:$GG$244,"&lt;="&amp;BV$259,$B$244:$GG$244,"&gt;"&amp;(BV$259-$D261))),0)</f>
        <v>0</v>
      </c>
      <c r="BW261" s="164">
        <f>MAX(IF(BW$259&lt;=$D261,SUM($E247:BW247),SUMIFS($B247:$GG247,$B$244:$GG$244,"&lt;="&amp;BW$259,$B$244:$GG$244,"&gt;"&amp;(BW$259-$D261))),0)</f>
        <v>0</v>
      </c>
      <c r="BX261" s="164">
        <f>MAX(IF(BX$259&lt;=$D261,SUM($E247:BX247),SUMIFS($B247:$GG247,$B$244:$GG$244,"&lt;="&amp;BX$259,$B$244:$GG$244,"&gt;"&amp;(BX$259-$D261))),0)</f>
        <v>0</v>
      </c>
      <c r="BY261" s="164">
        <f>MAX(IF(BY$259&lt;=$D261,SUM($E247:BY247),SUMIFS($B247:$GG247,$B$244:$GG$244,"&lt;="&amp;BY$259,$B$244:$GG$244,"&gt;"&amp;(BY$259-$D261))),0)</f>
        <v>0.23499999999999999</v>
      </c>
      <c r="BZ261" s="164">
        <f>MAX(IF(BZ$259&lt;=$D261,SUM($E247:BZ247),SUMIFS($B247:$GG247,$B$244:$GG$244,"&lt;="&amp;BZ$259,$B$244:$GG$244,"&gt;"&amp;(BZ$259-$D261))),0)</f>
        <v>0.23499999999999999</v>
      </c>
      <c r="CA261" s="164">
        <f>MAX(IF(CA$259&lt;=$D261,SUM($E247:CA247),SUMIFS($B247:$GG247,$B$244:$GG$244,"&lt;="&amp;CA$259,$B$244:$GG$244,"&gt;"&amp;(CA$259-$D261))),0)</f>
        <v>0.23499999999999999</v>
      </c>
      <c r="CB261" s="164">
        <f>MAX(IF(CB$259&lt;=$D261,SUM($E247:CB247),SUMIFS($B247:$GG247,$B$244:$GG$244,"&lt;="&amp;CB$259,$B$244:$GG$244,"&gt;"&amp;(CB$259-$D261))),0)</f>
        <v>0</v>
      </c>
      <c r="CC261" s="164">
        <f>MAX(IF(CC$259&lt;=$D261,SUM($E247:CC247),SUMIFS($B247:$GG247,$B$244:$GG$244,"&lt;="&amp;CC$259,$B$244:$GG$244,"&gt;"&amp;(CC$259-$D261))),0)</f>
        <v>0</v>
      </c>
      <c r="CD261" s="164">
        <f>MAX(IF(CD$259&lt;=$D261,SUM($E247:CD247),SUMIFS($B247:$GG247,$B$244:$GG$244,"&lt;="&amp;CD$259,$B$244:$GG$244,"&gt;"&amp;(CD$259-$D261))),0)</f>
        <v>0</v>
      </c>
      <c r="CE261" s="164">
        <f>MAX(IF(CE$259&lt;=$D261,SUM($E247:CE247),SUMIFS($B247:$GG247,$B$244:$GG$244,"&lt;="&amp;CE$259,$B$244:$GG$244,"&gt;"&amp;(CE$259-$D261))),0)</f>
        <v>0</v>
      </c>
      <c r="CF261" s="164">
        <f>MAX(IF(CF$259&lt;=$D261,SUM($E247:CF247),SUMIFS($B247:$GG247,$B$244:$GG$244,"&lt;="&amp;CF$259,$B$244:$GG$244,"&gt;"&amp;(CF$259-$D261))),0)</f>
        <v>0</v>
      </c>
      <c r="CG261" s="164">
        <f>MAX(IF(CG$259&lt;=$D261,SUM($E247:CG247),SUMIFS($B247:$GG247,$B$244:$GG$244,"&lt;="&amp;CG$259,$B$244:$GG$244,"&gt;"&amp;(CG$259-$D261))),0)</f>
        <v>0</v>
      </c>
      <c r="CH261" s="164">
        <f>MAX(IF(CH$259&lt;=$D261,SUM($E247:CH247),SUMIFS($B247:$GG247,$B$244:$GG$244,"&lt;="&amp;CH$259,$B$244:$GG$244,"&gt;"&amp;(CH$259-$D261))),0)</f>
        <v>0</v>
      </c>
      <c r="CI261" s="164">
        <f>MAX(IF(CI$259&lt;=$D261,SUM($E247:CI247),SUMIFS($B247:$GG247,$B$244:$GG$244,"&lt;="&amp;CI$259,$B$244:$GG$244,"&gt;"&amp;(CI$259-$D261))),0)</f>
        <v>0</v>
      </c>
      <c r="CJ261" s="164">
        <f>MAX(IF(CJ$259&lt;=$D261,SUM($E247:CJ247),SUMIFS($B247:$GG247,$B$244:$GG$244,"&lt;="&amp;CJ$259,$B$244:$GG$244,"&gt;"&amp;(CJ$259-$D261))),0)</f>
        <v>0</v>
      </c>
      <c r="CK261" s="164">
        <f>MAX(IF(CK$259&lt;=$D261,SUM($E247:CK247),SUMIFS($B247:$GG247,$B$244:$GG$244,"&lt;="&amp;CK$259,$B$244:$GG$244,"&gt;"&amp;(CK$259-$D261))),0)</f>
        <v>0</v>
      </c>
      <c r="CL261" s="164">
        <f>MAX(IF(CL$259&lt;=$D261,SUM($E247:CL247),SUMIFS($B247:$GG247,$B$244:$GG$244,"&lt;="&amp;CL$259,$B$244:$GG$244,"&gt;"&amp;(CL$259-$D261))),0)</f>
        <v>0</v>
      </c>
      <c r="CM261" s="164">
        <f>MAX(IF(CM$259&lt;=$D261,SUM($E247:CM247),SUMIFS($B247:$GG247,$B$244:$GG$244,"&lt;="&amp;CM$259,$B$244:$GG$244,"&gt;"&amp;(CM$259-$D261))),0)</f>
        <v>0</v>
      </c>
      <c r="CN261" s="164">
        <f>MAX(IF(CN$259&lt;=$D261,SUM($E247:CN247),SUMIFS($B247:$GG247,$B$244:$GG$244,"&lt;="&amp;CN$259,$B$244:$GG$244,"&gt;"&amp;(CN$259-$D261))),0)</f>
        <v>0</v>
      </c>
      <c r="CO261" s="164">
        <f>MAX(IF(CO$259&lt;=$D261,SUM($E247:CO247),SUMIFS($B247:$GG247,$B$244:$GG$244,"&lt;="&amp;CO$259,$B$244:$GG$244,"&gt;"&amp;(CO$259-$D261))),0)</f>
        <v>0</v>
      </c>
      <c r="CP261" s="164">
        <f>MAX(IF(CP$259&lt;=$D261,SUM($E247:CP247),SUMIFS($B247:$GG247,$B$244:$GG$244,"&lt;="&amp;CP$259,$B$244:$GG$244,"&gt;"&amp;(CP$259-$D261))),0)</f>
        <v>0</v>
      </c>
      <c r="CQ261" s="164">
        <f>MAX(IF(CQ$259&lt;=$D261,SUM($E247:CQ247),SUMIFS($B247:$GG247,$B$244:$GG$244,"&lt;="&amp;CQ$259,$B$244:$GG$244,"&gt;"&amp;(CQ$259-$D261))),0)</f>
        <v>0</v>
      </c>
      <c r="CR261" s="164">
        <f>MAX(IF(CR$259&lt;=$D261,SUM($E247:CR247),SUMIFS($B247:$GG247,$B$244:$GG$244,"&lt;="&amp;CR$259,$B$244:$GG$244,"&gt;"&amp;(CR$259-$D261))),0)</f>
        <v>0</v>
      </c>
      <c r="CS261" s="164">
        <f>MAX(IF(CS$259&lt;=$D261,SUM($E247:CS247),SUMIFS($B247:$GG247,$B$244:$GG$244,"&lt;="&amp;CS$259,$B$244:$GG$244,"&gt;"&amp;(CS$259-$D261))),0)</f>
        <v>0</v>
      </c>
      <c r="CT261" s="164">
        <f>MAX(IF(CT$259&lt;=$D261,SUM($E247:CT247),SUMIFS($B247:$GG247,$B$244:$GG$244,"&lt;="&amp;CT$259,$B$244:$GG$244,"&gt;"&amp;(CT$259-$D261))),0)</f>
        <v>0</v>
      </c>
      <c r="CU261" s="164">
        <f>MAX(IF(CU$259&lt;=$D261,SUM($E247:CU247),SUMIFS($B247:$GG247,$B$244:$GG$244,"&lt;="&amp;CU$259,$B$244:$GG$244,"&gt;"&amp;(CU$259-$D261))),0)</f>
        <v>0</v>
      </c>
      <c r="CV261" s="164">
        <f>MAX(IF(CV$259&lt;=$D261,SUM($E247:CV247),SUMIFS($B247:$GG247,$B$244:$GG$244,"&lt;="&amp;CV$259,$B$244:$GG$244,"&gt;"&amp;(CV$259-$D261))),0)</f>
        <v>0</v>
      </c>
      <c r="CW261" s="164">
        <f>MAX(IF(CW$259&lt;=$D261,SUM($E247:CW247),SUMIFS($B247:$GG247,$B$244:$GG$244,"&lt;="&amp;CW$259,$B$244:$GG$244,"&gt;"&amp;(CW$259-$D261))),0)</f>
        <v>0</v>
      </c>
      <c r="CX261" s="164">
        <f>MAX(IF(CX$259&lt;=$D261,SUM($E247:CX247),SUMIFS($B247:$GG247,$B$244:$GG$244,"&lt;="&amp;CX$259,$B$244:$GG$244,"&gt;"&amp;(CX$259-$D261))),0)</f>
        <v>0</v>
      </c>
      <c r="CY261" s="164">
        <f>MAX(IF(CY$259&lt;=$D261,SUM($E247:CY247),SUMIFS($B247:$GG247,$B$244:$GG$244,"&lt;="&amp;CY$259,$B$244:$GG$244,"&gt;"&amp;(CY$259-$D261))),0)</f>
        <v>0</v>
      </c>
      <c r="CZ261" s="164">
        <f>MAX(IF(CZ$259&lt;=$D261,SUM($E247:CZ247),SUMIFS($B247:$GG247,$B$244:$GG$244,"&lt;="&amp;CZ$259,$B$244:$GG$244,"&gt;"&amp;(CZ$259-$D261))),0)</f>
        <v>0</v>
      </c>
      <c r="DA261" s="164">
        <f>MAX(IF(DA$259&lt;=$D261,SUM($E247:DA247),SUMIFS($B247:$GG247,$B$244:$GG$244,"&lt;="&amp;DA$259,$B$244:$GG$244,"&gt;"&amp;(DA$259-$D261))),0)</f>
        <v>0</v>
      </c>
      <c r="DB261" s="164">
        <f>MAX(IF(DB$259&lt;=$D261,SUM($E247:DB247),SUMIFS($B247:$GG247,$B$244:$GG$244,"&lt;="&amp;DB$259,$B$244:$GG$244,"&gt;"&amp;(DB$259-$D261))),0)</f>
        <v>0</v>
      </c>
      <c r="DC261" s="164">
        <f>MAX(IF(DC$259&lt;=$D261,SUM($E247:DC247),SUMIFS($B247:$GG247,$B$244:$GG$244,"&lt;="&amp;DC$259,$B$244:$GG$244,"&gt;"&amp;(DC$259-$D261))),0)</f>
        <v>0</v>
      </c>
      <c r="DD261" s="164">
        <f>MAX(IF(DD$259&lt;=$D261,SUM($E247:DD247),SUMIFS($B247:$GG247,$B$244:$GG$244,"&lt;="&amp;DD$259,$B$244:$GG$244,"&gt;"&amp;(DD$259-$D261))),0)</f>
        <v>0</v>
      </c>
      <c r="DE261" s="164">
        <f>MAX(IF(DE$259&lt;=$D261,SUM($E247:DE247),SUMIFS($B247:$GG247,$B$244:$GG$244,"&lt;="&amp;DE$259,$B$244:$GG$244,"&gt;"&amp;(DE$259-$D261))),0)</f>
        <v>0</v>
      </c>
      <c r="DF261" s="164">
        <f>MAX(IF(DF$259&lt;=$D261,SUM($E247:DF247),SUMIFS($B247:$GG247,$B$244:$GG$244,"&lt;="&amp;DF$259,$B$244:$GG$244,"&gt;"&amp;(DF$259-$D261))),0)</f>
        <v>0</v>
      </c>
      <c r="DG261" s="164">
        <f>MAX(IF(DG$259&lt;=$D261,SUM($E247:DG247),SUMIFS($B247:$GG247,$B$244:$GG$244,"&lt;="&amp;DG$259,$B$244:$GG$244,"&gt;"&amp;(DG$259-$D261))),0)</f>
        <v>0</v>
      </c>
      <c r="DH261" s="164">
        <f>MAX(IF(DH$259&lt;=$D261,SUM($E247:DH247),SUMIFS($B247:$GG247,$B$244:$GG$244,"&lt;="&amp;DH$259,$B$244:$GG$244,"&gt;"&amp;(DH$259-$D261))),0)</f>
        <v>0</v>
      </c>
      <c r="DI261" s="164">
        <f>MAX(IF(DI$259&lt;=$D261,SUM($E247:DI247),SUMIFS($B247:$GG247,$B$244:$GG$244,"&lt;="&amp;DI$259,$B$244:$GG$244,"&gt;"&amp;(DI$259-$D261))),0)</f>
        <v>0.23499999999999999</v>
      </c>
      <c r="DJ261" s="164">
        <f>MAX(IF(DJ$259&lt;=$D261,SUM($E247:DJ247),SUMIFS($B247:$GG247,$B$244:$GG$244,"&lt;="&amp;DJ$259,$B$244:$GG$244,"&gt;"&amp;(DJ$259-$D261))),0)</f>
        <v>0.23499999999999999</v>
      </c>
      <c r="DK261" s="164">
        <f>MAX(IF(DK$259&lt;=$D261,SUM($E247:DK247),SUMIFS($B247:$GG247,$B$244:$GG$244,"&lt;="&amp;DK$259,$B$244:$GG$244,"&gt;"&amp;(DK$259-$D261))),0)</f>
        <v>0.23499999999999999</v>
      </c>
      <c r="DL261" s="164">
        <f>MAX(IF(DL$259&lt;=$D261,SUM($E247:DL247),SUMIFS($B247:$GG247,$B$244:$GG$244,"&lt;="&amp;DL$259,$B$244:$GG$244,"&gt;"&amp;(DL$259-$D261))),0)</f>
        <v>0</v>
      </c>
      <c r="DM261" s="164">
        <f>MAX(IF(DM$259&lt;=$D261,SUM($E247:DM247),SUMIFS($B247:$GG247,$B$244:$GG$244,"&lt;="&amp;DM$259,$B$244:$GG$244,"&gt;"&amp;(DM$259-$D261))),0)</f>
        <v>0</v>
      </c>
      <c r="DN261" s="164">
        <f>MAX(IF(DN$259&lt;=$D261,SUM($E247:DN247),SUMIFS($B247:$GG247,$B$244:$GG$244,"&lt;="&amp;DN$259,$B$244:$GG$244,"&gt;"&amp;(DN$259-$D261))),0)</f>
        <v>0</v>
      </c>
      <c r="DO261" s="164">
        <f>MAX(IF(DO$259&lt;=$D261,SUM($E247:DO247),SUMIFS($B247:$GG247,$B$244:$GG$244,"&lt;="&amp;DO$259,$B$244:$GG$244,"&gt;"&amp;(DO$259-$D261))),0)</f>
        <v>0</v>
      </c>
      <c r="DP261" s="164">
        <f>MAX(IF(DP$259&lt;=$D261,SUM($E247:DP247),SUMIFS($B247:$GG247,$B$244:$GG$244,"&lt;="&amp;DP$259,$B$244:$GG$244,"&gt;"&amp;(DP$259-$D261))),0)</f>
        <v>0</v>
      </c>
      <c r="DQ261" s="164">
        <f>MAX(IF(DQ$259&lt;=$D261,SUM($E247:DQ247),SUMIFS($B247:$GG247,$B$244:$GG$244,"&lt;="&amp;DQ$259,$B$244:$GG$244,"&gt;"&amp;(DQ$259-$D261))),0)</f>
        <v>0</v>
      </c>
      <c r="DR261" s="164">
        <f>MAX(IF(DR$259&lt;=$D261,SUM($E247:DR247),SUMIFS($B247:$GG247,$B$244:$GG$244,"&lt;="&amp;DR$259,$B$244:$GG$244,"&gt;"&amp;(DR$259-$D261))),0)</f>
        <v>0</v>
      </c>
      <c r="DS261" s="164">
        <f>MAX(IF(DS$259&lt;=$D261,SUM($E247:DS247),SUMIFS($B247:$GG247,$B$244:$GG$244,"&lt;="&amp;DS$259,$B$244:$GG$244,"&gt;"&amp;(DS$259-$D261))),0)</f>
        <v>0</v>
      </c>
      <c r="DT261" s="164">
        <f>MAX(IF(DT$259&lt;=$D261,SUM($E247:DT247),SUMIFS($B247:$GG247,$B$244:$GG$244,"&lt;="&amp;DT$259,$B$244:$GG$244,"&gt;"&amp;(DT$259-$D261))),0)</f>
        <v>0</v>
      </c>
      <c r="DU261" s="164">
        <f>MAX(IF(DU$259&lt;=$D261,SUM($E247:DU247),SUMIFS($B247:$GG247,$B$244:$GG$244,"&lt;="&amp;DU$259,$B$244:$GG$244,"&gt;"&amp;(DU$259-$D261))),0)</f>
        <v>0</v>
      </c>
      <c r="DV261" s="164">
        <f>MAX(IF(DV$259&lt;=$D261,SUM($E247:DV247),SUMIFS($B247:$GG247,$B$244:$GG$244,"&lt;="&amp;DV$259,$B$244:$GG$244,"&gt;"&amp;(DV$259-$D261))),0)</f>
        <v>0</v>
      </c>
      <c r="DW261" s="164">
        <f>MAX(IF(DW$259&lt;=$D261,SUM($E247:DW247),SUMIFS($B247:$GG247,$B$244:$GG$244,"&lt;="&amp;DW$259,$B$244:$GG$244,"&gt;"&amp;(DW$259-$D261))),0)</f>
        <v>0</v>
      </c>
      <c r="DX261" s="164">
        <f>MAX(IF(DX$259&lt;=$D261,SUM($E247:DX247),SUMIFS($B247:$GG247,$B$244:$GG$244,"&lt;="&amp;DX$259,$B$244:$GG$244,"&gt;"&amp;(DX$259-$D261))),0)</f>
        <v>0</v>
      </c>
      <c r="DY261" s="164">
        <f>MAX(IF(DY$259&lt;=$D261,SUM($E247:DY247),SUMIFS($B247:$GG247,$B$244:$GG$244,"&lt;="&amp;DY$259,$B$244:$GG$244,"&gt;"&amp;(DY$259-$D261))),0)</f>
        <v>0</v>
      </c>
      <c r="DZ261" s="164">
        <f>MAX(IF(DZ$259&lt;=$D261,SUM($E247:DZ247),SUMIFS($B247:$GG247,$B$244:$GG$244,"&lt;="&amp;DZ$259,$B$244:$GG$244,"&gt;"&amp;(DZ$259-$D261))),0)</f>
        <v>0</v>
      </c>
      <c r="EA261" s="164">
        <f>MAX(IF(EA$259&lt;=$D261,SUM($E247:EA247),SUMIFS($B247:$GG247,$B$244:$GG$244,"&lt;="&amp;EA$259,$B$244:$GG$244,"&gt;"&amp;(EA$259-$D261))),0)</f>
        <v>0</v>
      </c>
      <c r="EB261" s="164">
        <f>MAX(IF(EB$259&lt;=$D261,SUM($E247:EB247),SUMIFS($B247:$GG247,$B$244:$GG$244,"&lt;="&amp;EB$259,$B$244:$GG$244,"&gt;"&amp;(EB$259-$D261))),0)</f>
        <v>0</v>
      </c>
      <c r="EC261" s="164">
        <f>MAX(IF(EC$259&lt;=$D261,SUM($E247:EC247),SUMIFS($B247:$GG247,$B$244:$GG$244,"&lt;="&amp;EC$259,$B$244:$GG$244,"&gt;"&amp;(EC$259-$D261))),0)</f>
        <v>0</v>
      </c>
      <c r="ED261" s="164">
        <f>MAX(IF(ED$259&lt;=$D261,SUM($E247:ED247),SUMIFS($B247:$GG247,$B$244:$GG$244,"&lt;="&amp;ED$259,$B$244:$GG$244,"&gt;"&amp;(ED$259-$D261))),0)</f>
        <v>0</v>
      </c>
      <c r="EE261" s="164">
        <f>MAX(IF(EE$259&lt;=$D261,SUM($E247:EE247),SUMIFS($B247:$GG247,$B$244:$GG$244,"&lt;="&amp;EE$259,$B$244:$GG$244,"&gt;"&amp;(EE$259-$D261))),0)</f>
        <v>0</v>
      </c>
      <c r="EF261" s="164">
        <f>MAX(IF(EF$259&lt;=$D261,SUM($E247:EF247),SUMIFS($B247:$GG247,$B$244:$GG$244,"&lt;="&amp;EF$259,$B$244:$GG$244,"&gt;"&amp;(EF$259-$D261))),0)</f>
        <v>0</v>
      </c>
      <c r="EG261" s="164">
        <f>MAX(IF(EG$259&lt;=$D261,SUM($E247:EG247),SUMIFS($B247:$GG247,$B$244:$GG$244,"&lt;="&amp;EG$259,$B$244:$GG$244,"&gt;"&amp;(EG$259-$D261))),0)</f>
        <v>0</v>
      </c>
      <c r="EH261" s="164">
        <f>MAX(IF(EH$259&lt;=$D261,SUM($E247:EH247),SUMIFS($B247:$GG247,$B$244:$GG$244,"&lt;="&amp;EH$259,$B$244:$GG$244,"&gt;"&amp;(EH$259-$D261))),0)</f>
        <v>0</v>
      </c>
      <c r="EI261" s="164">
        <f>MAX(IF(EI$259&lt;=$D261,SUM($E247:EI247),SUMIFS($B247:$GG247,$B$244:$GG$244,"&lt;="&amp;EI$259,$B$244:$GG$244,"&gt;"&amp;(EI$259-$D261))),0)</f>
        <v>0</v>
      </c>
      <c r="EJ261" s="164">
        <f>MAX(IF(EJ$259&lt;=$D261,SUM($E247:EJ247),SUMIFS($B247:$GG247,$B$244:$GG$244,"&lt;="&amp;EJ$259,$B$244:$GG$244,"&gt;"&amp;(EJ$259-$D261))),0)</f>
        <v>0</v>
      </c>
      <c r="EK261" s="164">
        <f>MAX(IF(EK$259&lt;=$D261,SUM($E247:EK247),SUMIFS($B247:$GG247,$B$244:$GG$244,"&lt;="&amp;EK$259,$B$244:$GG$244,"&gt;"&amp;(EK$259-$D261))),0)</f>
        <v>0</v>
      </c>
      <c r="EL261" s="147"/>
      <c r="EM261" s="147"/>
      <c r="EN261" s="147"/>
      <c r="EO261" s="147"/>
      <c r="EP261" s="147"/>
      <c r="EQ261" s="147"/>
      <c r="ER261" s="147"/>
      <c r="ES261" s="147"/>
      <c r="ET261" s="147"/>
      <c r="EU261" s="147"/>
      <c r="EV261" s="147"/>
      <c r="EW261" s="147"/>
      <c r="EX261" s="147"/>
      <c r="EY261" s="147"/>
      <c r="EZ261" s="147"/>
      <c r="FA261" s="147"/>
      <c r="FB261" s="147"/>
      <c r="FC261" s="147"/>
      <c r="FD261" s="147"/>
      <c r="FE261" s="147"/>
      <c r="FF261" s="147"/>
      <c r="FG261" s="147"/>
      <c r="FH261" s="147"/>
      <c r="FI261" s="147"/>
      <c r="FJ261" s="147"/>
      <c r="FK261" s="147"/>
      <c r="FL261" s="147"/>
      <c r="FM261" s="147"/>
      <c r="FN261" s="147"/>
      <c r="FO261" s="147"/>
      <c r="FP261" s="147"/>
      <c r="FQ261" s="147"/>
      <c r="FR261" s="147"/>
      <c r="FS261" s="147"/>
      <c r="FT261" s="147"/>
      <c r="FU261" s="147"/>
      <c r="FV261" s="147"/>
      <c r="FW261" s="147"/>
      <c r="FX261" s="147"/>
      <c r="FY261" s="147"/>
      <c r="FZ261" s="147"/>
      <c r="GA261" s="147"/>
      <c r="GB261" s="147"/>
      <c r="GC261" s="147"/>
      <c r="GD261" s="147"/>
      <c r="GE261" s="147"/>
      <c r="GF261" s="147"/>
      <c r="GG261" s="147"/>
    </row>
    <row r="262" spans="2:189">
      <c r="B262" s="148">
        <v>3</v>
      </c>
      <c r="C262" s="148" t="str">
        <f t="shared" si="350"/>
        <v>Small Tenant</v>
      </c>
      <c r="D262" s="354">
        <f t="shared" si="351"/>
        <v>2</v>
      </c>
      <c r="E262" s="164">
        <f>MAX(IF(E$259&lt;=$D262,SUM($E248:E248),SUMIFS($B248:$GG248,$B$244:$GG$244,"&lt;="&amp;E$259,$B$244:$GG$244,"&gt;"&amp;(E$259-$D262))),0)</f>
        <v>0.8</v>
      </c>
      <c r="F262" s="164">
        <f>MAX(IF(F$259&lt;=$D262,SUM($E248:F248),SUMIFS($B248:$GG248,$B$244:$GG$244,"&lt;="&amp;F$259,$B$244:$GG$244,"&gt;"&amp;(F$259-$D262))),0)</f>
        <v>0.75</v>
      </c>
      <c r="G262" s="164">
        <f>MAX(IF(G$259&lt;=$D262,SUM($E248:G248),SUMIFS($B248:$GG248,$B$244:$GG$244,"&lt;="&amp;G$259,$B$244:$GG$244,"&gt;"&amp;(G$259-$D262))),0)</f>
        <v>0</v>
      </c>
      <c r="H262" s="164">
        <f>MAX(IF(H$259&lt;=$D262,SUM($E248:H248),SUMIFS($B248:$GG248,$B$244:$GG$244,"&lt;="&amp;H$259,$B$244:$GG$244,"&gt;"&amp;(H$259-$D262))),0)</f>
        <v>7.999999999999996E-2</v>
      </c>
      <c r="I262" s="164">
        <f>MAX(IF(I$259&lt;=$D262,SUM($E248:I248),SUMIFS($B248:$GG248,$B$244:$GG$244,"&lt;="&amp;I$259,$B$244:$GG$244,"&gt;"&amp;(I$259-$D262))),0)</f>
        <v>0.14000000000000001</v>
      </c>
      <c r="J262" s="164">
        <f>MAX(IF(J$259&lt;=$D262,SUM($E248:J248),SUMIFS($B248:$GG248,$B$244:$GG$244,"&lt;="&amp;J$259,$B$244:$GG$244,"&gt;"&amp;(J$259-$D262))),0)</f>
        <v>2.0000000000000018E-2</v>
      </c>
      <c r="K262" s="164">
        <f>MAX(IF(K$259&lt;=$D262,SUM($E248:K248),SUMIFS($B248:$GG248,$B$244:$GG$244,"&lt;="&amp;K$259,$B$244:$GG$244,"&gt;"&amp;(K$259-$D262))),0)</f>
        <v>2.0000000000000018E-2</v>
      </c>
      <c r="L262" s="164">
        <f>MAX(IF(L$259&lt;=$D262,SUM($E248:L248),SUMIFS($B248:$GG248,$B$244:$GG$244,"&lt;="&amp;L$259,$B$244:$GG$244,"&gt;"&amp;(L$259-$D262))),0)</f>
        <v>2.0000000000000018E-2</v>
      </c>
      <c r="M262" s="164">
        <f>MAX(IF(M$259&lt;=$D262,SUM($E248:M248),SUMIFS($B248:$GG248,$B$244:$GG$244,"&lt;="&amp;M$259,$B$244:$GG$244,"&gt;"&amp;(M$259-$D262))),0)</f>
        <v>2.0000000000000018E-2</v>
      </c>
      <c r="N262" s="164">
        <f>MAX(IF(N$259&lt;=$D262,SUM($E248:N248),SUMIFS($B248:$GG248,$B$244:$GG$244,"&lt;="&amp;N$259,$B$244:$GG$244,"&gt;"&amp;(N$259-$D262))),0)</f>
        <v>2.0000000000000018E-2</v>
      </c>
      <c r="O262" s="164">
        <f>MAX(IF(O$259&lt;=$D262,SUM($E248:O248),SUMIFS($B248:$GG248,$B$244:$GG$244,"&lt;="&amp;O$259,$B$244:$GG$244,"&gt;"&amp;(O$259-$D262))),0)</f>
        <v>2.0000000000000018E-2</v>
      </c>
      <c r="P262" s="164">
        <f>MAX(IF(P$259&lt;=$D262,SUM($E248:P248),SUMIFS($B248:$GG248,$B$244:$GG$244,"&lt;="&amp;P$259,$B$244:$GG$244,"&gt;"&amp;(P$259-$D262))),0)</f>
        <v>2.0000000000000018E-2</v>
      </c>
      <c r="Q262" s="164">
        <f>MAX(IF(Q$259&lt;=$D262,SUM($E248:Q248),SUMIFS($B248:$GG248,$B$244:$GG$244,"&lt;="&amp;Q$259,$B$244:$GG$244,"&gt;"&amp;(Q$259-$D262))),0)</f>
        <v>0</v>
      </c>
      <c r="R262" s="164">
        <f>MAX(IF(R$259&lt;=$D262,SUM($E248:R248),SUMIFS($B248:$GG248,$B$244:$GG$244,"&lt;="&amp;R$259,$B$244:$GG$244,"&gt;"&amp;(R$259-$D262))),0)</f>
        <v>0</v>
      </c>
      <c r="S262" s="164">
        <f>MAX(IF(S$259&lt;=$D262,SUM($E248:S248),SUMIFS($B248:$GG248,$B$244:$GG$244,"&lt;="&amp;S$259,$B$244:$GG$244,"&gt;"&amp;(S$259-$D262))),0)</f>
        <v>0</v>
      </c>
      <c r="T262" s="164">
        <f>MAX(IF(T$259&lt;=$D262,SUM($E248:T248),SUMIFS($B248:$GG248,$B$244:$GG$244,"&lt;="&amp;T$259,$B$244:$GG$244,"&gt;"&amp;(T$259-$D262))),0)</f>
        <v>0</v>
      </c>
      <c r="U262" s="164">
        <f>MAX(IF(U$259&lt;=$D262,SUM($E248:U248),SUMIFS($B248:$GG248,$B$244:$GG$244,"&lt;="&amp;U$259,$B$244:$GG$244,"&gt;"&amp;(U$259-$D262))),0)</f>
        <v>0</v>
      </c>
      <c r="V262" s="164">
        <f>MAX(IF(V$259&lt;=$D262,SUM($E248:V248),SUMIFS($B248:$GG248,$B$244:$GG$244,"&lt;="&amp;V$259,$B$244:$GG$244,"&gt;"&amp;(V$259-$D262))),0)</f>
        <v>0</v>
      </c>
      <c r="W262" s="164">
        <f>MAX(IF(W$259&lt;=$D262,SUM($E248:W248),SUMIFS($B248:$GG248,$B$244:$GG$244,"&lt;="&amp;W$259,$B$244:$GG$244,"&gt;"&amp;(W$259-$D262))),0)</f>
        <v>0</v>
      </c>
      <c r="X262" s="164">
        <f>MAX(IF(X$259&lt;=$D262,SUM($E248:X248),SUMIFS($B248:$GG248,$B$244:$GG$244,"&lt;="&amp;X$259,$B$244:$GG$244,"&gt;"&amp;(X$259-$D262))),0)</f>
        <v>0</v>
      </c>
      <c r="Y262" s="164">
        <f>MAX(IF(Y$259&lt;=$D262,SUM($E248:Y248),SUMIFS($B248:$GG248,$B$244:$GG$244,"&lt;="&amp;Y$259,$B$244:$GG$244,"&gt;"&amp;(Y$259-$D262))),0)</f>
        <v>0</v>
      </c>
      <c r="Z262" s="164">
        <f>MAX(IF(Z$259&lt;=$D262,SUM($E248:Z248),SUMIFS($B248:$GG248,$B$244:$GG$244,"&lt;="&amp;Z$259,$B$244:$GG$244,"&gt;"&amp;(Z$259-$D262))),0)</f>
        <v>0</v>
      </c>
      <c r="AA262" s="164">
        <f>MAX(IF(AA$259&lt;=$D262,SUM($E248:AA248),SUMIFS($B248:$GG248,$B$244:$GG$244,"&lt;="&amp;AA$259,$B$244:$GG$244,"&gt;"&amp;(AA$259-$D262))),0)</f>
        <v>0</v>
      </c>
      <c r="AB262" s="164">
        <f>MAX(IF(AB$259&lt;=$D262,SUM($E248:AB248),SUMIFS($B248:$GG248,$B$244:$GG$244,"&lt;="&amp;AB$259,$B$244:$GG$244,"&gt;"&amp;(AB$259-$D262))),0)</f>
        <v>0</v>
      </c>
      <c r="AC262" s="164">
        <f>MAX(IF(AC$259&lt;=$D262,SUM($E248:AC248),SUMIFS($B248:$GG248,$B$244:$GG$244,"&lt;="&amp;AC$259,$B$244:$GG$244,"&gt;"&amp;(AC$259-$D262))),0)</f>
        <v>0.255</v>
      </c>
      <c r="AD262" s="164">
        <f>MAX(IF(AD$259&lt;=$D262,SUM($E248:AD248),SUMIFS($B248:$GG248,$B$244:$GG$244,"&lt;="&amp;AD$259,$B$244:$GG$244,"&gt;"&amp;(AD$259-$D262))),0)</f>
        <v>0.255</v>
      </c>
      <c r="AE262" s="164">
        <f>MAX(IF(AE$259&lt;=$D262,SUM($E248:AE248),SUMIFS($B248:$GG248,$B$244:$GG$244,"&lt;="&amp;AE$259,$B$244:$GG$244,"&gt;"&amp;(AE$259-$D262))),0)</f>
        <v>0</v>
      </c>
      <c r="AF262" s="164">
        <f>MAX(IF(AF$259&lt;=$D262,SUM($E248:AF248),SUMIFS($B248:$GG248,$B$244:$GG$244,"&lt;="&amp;AF$259,$B$244:$GG$244,"&gt;"&amp;(AF$259-$D262))),0)</f>
        <v>0</v>
      </c>
      <c r="AG262" s="164">
        <f>MAX(IF(AG$259&lt;=$D262,SUM($E248:AG248),SUMIFS($B248:$GG248,$B$244:$GG$244,"&lt;="&amp;AG$259,$B$244:$GG$244,"&gt;"&amp;(AG$259-$D262))),0)</f>
        <v>0</v>
      </c>
      <c r="AH262" s="164">
        <f>MAX(IF(AH$259&lt;=$D262,SUM($E248:AH248),SUMIFS($B248:$GG248,$B$244:$GG$244,"&lt;="&amp;AH$259,$B$244:$GG$244,"&gt;"&amp;(AH$259-$D262))),0)</f>
        <v>0</v>
      </c>
      <c r="AI262" s="164">
        <f>MAX(IF(AI$259&lt;=$D262,SUM($E248:AI248),SUMIFS($B248:$GG248,$B$244:$GG$244,"&lt;="&amp;AI$259,$B$244:$GG$244,"&gt;"&amp;(AI$259-$D262))),0)</f>
        <v>0</v>
      </c>
      <c r="AJ262" s="164">
        <f>MAX(IF(AJ$259&lt;=$D262,SUM($E248:AJ248),SUMIFS($B248:$GG248,$B$244:$GG$244,"&lt;="&amp;AJ$259,$B$244:$GG$244,"&gt;"&amp;(AJ$259-$D262))),0)</f>
        <v>0</v>
      </c>
      <c r="AK262" s="164">
        <f>MAX(IF(AK$259&lt;=$D262,SUM($E248:AK248),SUMIFS($B248:$GG248,$B$244:$GG$244,"&lt;="&amp;AK$259,$B$244:$GG$244,"&gt;"&amp;(AK$259-$D262))),0)</f>
        <v>0</v>
      </c>
      <c r="AL262" s="164">
        <f>MAX(IF(AL$259&lt;=$D262,SUM($E248:AL248),SUMIFS($B248:$GG248,$B$244:$GG$244,"&lt;="&amp;AL$259,$B$244:$GG$244,"&gt;"&amp;(AL$259-$D262))),0)</f>
        <v>0</v>
      </c>
      <c r="AM262" s="164">
        <f>MAX(IF(AM$259&lt;=$D262,SUM($E248:AM248),SUMIFS($B248:$GG248,$B$244:$GG$244,"&lt;="&amp;AM$259,$B$244:$GG$244,"&gt;"&amp;(AM$259-$D262))),0)</f>
        <v>0</v>
      </c>
      <c r="AN262" s="164">
        <f>MAX(IF(AN$259&lt;=$D262,SUM($E248:AN248),SUMIFS($B248:$GG248,$B$244:$GG$244,"&lt;="&amp;AN$259,$B$244:$GG$244,"&gt;"&amp;(AN$259-$D262))),0)</f>
        <v>0</v>
      </c>
      <c r="AO262" s="164">
        <f>MAX(IF(AO$259&lt;=$D262,SUM($E248:AO248),SUMIFS($B248:$GG248,$B$244:$GG$244,"&lt;="&amp;AO$259,$B$244:$GG$244,"&gt;"&amp;(AO$259-$D262))),0)</f>
        <v>0</v>
      </c>
      <c r="AP262" s="164">
        <f>MAX(IF(AP$259&lt;=$D262,SUM($E248:AP248),SUMIFS($B248:$GG248,$B$244:$GG$244,"&lt;="&amp;AP$259,$B$244:$GG$244,"&gt;"&amp;(AP$259-$D262))),0)</f>
        <v>0</v>
      </c>
      <c r="AQ262" s="164">
        <f>MAX(IF(AQ$259&lt;=$D262,SUM($E248:AQ248),SUMIFS($B248:$GG248,$B$244:$GG$244,"&lt;="&amp;AQ$259,$B$244:$GG$244,"&gt;"&amp;(AQ$259-$D262))),0)</f>
        <v>0</v>
      </c>
      <c r="AR262" s="164">
        <f>MAX(IF(AR$259&lt;=$D262,SUM($E248:AR248),SUMIFS($B248:$GG248,$B$244:$GG$244,"&lt;="&amp;AR$259,$B$244:$GG$244,"&gt;"&amp;(AR$259-$D262))),0)</f>
        <v>0</v>
      </c>
      <c r="AS262" s="164">
        <f>MAX(IF(AS$259&lt;=$D262,SUM($E248:AS248),SUMIFS($B248:$GG248,$B$244:$GG$244,"&lt;="&amp;AS$259,$B$244:$GG$244,"&gt;"&amp;(AS$259-$D262))),0)</f>
        <v>0</v>
      </c>
      <c r="AT262" s="164">
        <f>MAX(IF(AT$259&lt;=$D262,SUM($E248:AT248),SUMIFS($B248:$GG248,$B$244:$GG$244,"&lt;="&amp;AT$259,$B$244:$GG$244,"&gt;"&amp;(AT$259-$D262))),0)</f>
        <v>0</v>
      </c>
      <c r="AU262" s="164">
        <f>MAX(IF(AU$259&lt;=$D262,SUM($E248:AU248),SUMIFS($B248:$GG248,$B$244:$GG$244,"&lt;="&amp;AU$259,$B$244:$GG$244,"&gt;"&amp;(AU$259-$D262))),0)</f>
        <v>0</v>
      </c>
      <c r="AV262" s="164">
        <f>MAX(IF(AV$259&lt;=$D262,SUM($E248:AV248),SUMIFS($B248:$GG248,$B$244:$GG$244,"&lt;="&amp;AV$259,$B$244:$GG$244,"&gt;"&amp;(AV$259-$D262))),0)</f>
        <v>0</v>
      </c>
      <c r="AW262" s="164">
        <f>MAX(IF(AW$259&lt;=$D262,SUM($E248:AW248),SUMIFS($B248:$GG248,$B$244:$GG$244,"&lt;="&amp;AW$259,$B$244:$GG$244,"&gt;"&amp;(AW$259-$D262))),0)</f>
        <v>0</v>
      </c>
      <c r="AX262" s="164">
        <f>MAX(IF(AX$259&lt;=$D262,SUM($E248:AX248),SUMIFS($B248:$GG248,$B$244:$GG$244,"&lt;="&amp;AX$259,$B$244:$GG$244,"&gt;"&amp;(AX$259-$D262))),0)</f>
        <v>0</v>
      </c>
      <c r="AY262" s="164">
        <f>MAX(IF(AY$259&lt;=$D262,SUM($E248:AY248),SUMIFS($B248:$GG248,$B$244:$GG$244,"&lt;="&amp;AY$259,$B$244:$GG$244,"&gt;"&amp;(AY$259-$D262))),0)</f>
        <v>0</v>
      </c>
      <c r="AZ262" s="164">
        <f>MAX(IF(AZ$259&lt;=$D262,SUM($E248:AZ248),SUMIFS($B248:$GG248,$B$244:$GG$244,"&lt;="&amp;AZ$259,$B$244:$GG$244,"&gt;"&amp;(AZ$259-$D262))),0)</f>
        <v>0</v>
      </c>
      <c r="BA262" s="164">
        <f>MAX(IF(BA$259&lt;=$D262,SUM($E248:BA248),SUMIFS($B248:$GG248,$B$244:$GG$244,"&lt;="&amp;BA$259,$B$244:$GG$244,"&gt;"&amp;(BA$259-$D262))),0)</f>
        <v>0.255</v>
      </c>
      <c r="BB262" s="164">
        <f>MAX(IF(BB$259&lt;=$D262,SUM($E248:BB248),SUMIFS($B248:$GG248,$B$244:$GG$244,"&lt;="&amp;BB$259,$B$244:$GG$244,"&gt;"&amp;(BB$259-$D262))),0)</f>
        <v>0.255</v>
      </c>
      <c r="BC262" s="164">
        <f>MAX(IF(BC$259&lt;=$D262,SUM($E248:BC248),SUMIFS($B248:$GG248,$B$244:$GG$244,"&lt;="&amp;BC$259,$B$244:$GG$244,"&gt;"&amp;(BC$259-$D262))),0)</f>
        <v>0</v>
      </c>
      <c r="BD262" s="164">
        <f>MAX(IF(BD$259&lt;=$D262,SUM($E248:BD248),SUMIFS($B248:$GG248,$B$244:$GG$244,"&lt;="&amp;BD$259,$B$244:$GG$244,"&gt;"&amp;(BD$259-$D262))),0)</f>
        <v>0</v>
      </c>
      <c r="BE262" s="164">
        <f>MAX(IF(BE$259&lt;=$D262,SUM($E248:BE248),SUMIFS($B248:$GG248,$B$244:$GG$244,"&lt;="&amp;BE$259,$B$244:$GG$244,"&gt;"&amp;(BE$259-$D262))),0)</f>
        <v>0</v>
      </c>
      <c r="BF262" s="164">
        <f>MAX(IF(BF$259&lt;=$D262,SUM($E248:BF248),SUMIFS($B248:$GG248,$B$244:$GG$244,"&lt;="&amp;BF$259,$B$244:$GG$244,"&gt;"&amp;(BF$259-$D262))),0)</f>
        <v>0</v>
      </c>
      <c r="BG262" s="164">
        <f>MAX(IF(BG$259&lt;=$D262,SUM($E248:BG248),SUMIFS($B248:$GG248,$B$244:$GG$244,"&lt;="&amp;BG$259,$B$244:$GG$244,"&gt;"&amp;(BG$259-$D262))),0)</f>
        <v>0</v>
      </c>
      <c r="BH262" s="164">
        <f>MAX(IF(BH$259&lt;=$D262,SUM($E248:BH248),SUMIFS($B248:$GG248,$B$244:$GG$244,"&lt;="&amp;BH$259,$B$244:$GG$244,"&gt;"&amp;(BH$259-$D262))),0)</f>
        <v>0</v>
      </c>
      <c r="BI262" s="164">
        <f>MAX(IF(BI$259&lt;=$D262,SUM($E248:BI248),SUMIFS($B248:$GG248,$B$244:$GG$244,"&lt;="&amp;BI$259,$B$244:$GG$244,"&gt;"&amp;(BI$259-$D262))),0)</f>
        <v>0</v>
      </c>
      <c r="BJ262" s="164">
        <f>MAX(IF(BJ$259&lt;=$D262,SUM($E248:BJ248),SUMIFS($B248:$GG248,$B$244:$GG$244,"&lt;="&amp;BJ$259,$B$244:$GG$244,"&gt;"&amp;(BJ$259-$D262))),0)</f>
        <v>0</v>
      </c>
      <c r="BK262" s="164">
        <f>MAX(IF(BK$259&lt;=$D262,SUM($E248:BK248),SUMIFS($B248:$GG248,$B$244:$GG$244,"&lt;="&amp;BK$259,$B$244:$GG$244,"&gt;"&amp;(BK$259-$D262))),0)</f>
        <v>0</v>
      </c>
      <c r="BL262" s="164">
        <f>MAX(IF(BL$259&lt;=$D262,SUM($E248:BL248),SUMIFS($B248:$GG248,$B$244:$GG$244,"&lt;="&amp;BL$259,$B$244:$GG$244,"&gt;"&amp;(BL$259-$D262))),0)</f>
        <v>0</v>
      </c>
      <c r="BM262" s="164">
        <f>MAX(IF(BM$259&lt;=$D262,SUM($E248:BM248),SUMIFS($B248:$GG248,$B$244:$GG$244,"&lt;="&amp;BM$259,$B$244:$GG$244,"&gt;"&amp;(BM$259-$D262))),0)</f>
        <v>0</v>
      </c>
      <c r="BN262" s="164">
        <f>MAX(IF(BN$259&lt;=$D262,SUM($E248:BN248),SUMIFS($B248:$GG248,$B$244:$GG$244,"&lt;="&amp;BN$259,$B$244:$GG$244,"&gt;"&amp;(BN$259-$D262))),0)</f>
        <v>0</v>
      </c>
      <c r="BO262" s="164">
        <f>MAX(IF(BO$259&lt;=$D262,SUM($E248:BO248),SUMIFS($B248:$GG248,$B$244:$GG$244,"&lt;="&amp;BO$259,$B$244:$GG$244,"&gt;"&amp;(BO$259-$D262))),0)</f>
        <v>0</v>
      </c>
      <c r="BP262" s="164">
        <f>MAX(IF(BP$259&lt;=$D262,SUM($E248:BP248),SUMIFS($B248:$GG248,$B$244:$GG$244,"&lt;="&amp;BP$259,$B$244:$GG$244,"&gt;"&amp;(BP$259-$D262))),0)</f>
        <v>0</v>
      </c>
      <c r="BQ262" s="164">
        <f>MAX(IF(BQ$259&lt;=$D262,SUM($E248:BQ248),SUMIFS($B248:$GG248,$B$244:$GG$244,"&lt;="&amp;BQ$259,$B$244:$GG$244,"&gt;"&amp;(BQ$259-$D262))),0)</f>
        <v>0</v>
      </c>
      <c r="BR262" s="164">
        <f>MAX(IF(BR$259&lt;=$D262,SUM($E248:BR248),SUMIFS($B248:$GG248,$B$244:$GG$244,"&lt;="&amp;BR$259,$B$244:$GG$244,"&gt;"&amp;(BR$259-$D262))),0)</f>
        <v>0</v>
      </c>
      <c r="BS262" s="164">
        <f>MAX(IF(BS$259&lt;=$D262,SUM($E248:BS248),SUMIFS($B248:$GG248,$B$244:$GG$244,"&lt;="&amp;BS$259,$B$244:$GG$244,"&gt;"&amp;(BS$259-$D262))),0)</f>
        <v>0</v>
      </c>
      <c r="BT262" s="164">
        <f>MAX(IF(BT$259&lt;=$D262,SUM($E248:BT248),SUMIFS($B248:$GG248,$B$244:$GG$244,"&lt;="&amp;BT$259,$B$244:$GG$244,"&gt;"&amp;(BT$259-$D262))),0)</f>
        <v>0</v>
      </c>
      <c r="BU262" s="164">
        <f>MAX(IF(BU$259&lt;=$D262,SUM($E248:BU248),SUMIFS($B248:$GG248,$B$244:$GG$244,"&lt;="&amp;BU$259,$B$244:$GG$244,"&gt;"&amp;(BU$259-$D262))),0)</f>
        <v>0</v>
      </c>
      <c r="BV262" s="164">
        <f>MAX(IF(BV$259&lt;=$D262,SUM($E248:BV248),SUMIFS($B248:$GG248,$B$244:$GG$244,"&lt;="&amp;BV$259,$B$244:$GG$244,"&gt;"&amp;(BV$259-$D262))),0)</f>
        <v>0</v>
      </c>
      <c r="BW262" s="164">
        <f>MAX(IF(BW$259&lt;=$D262,SUM($E248:BW248),SUMIFS($B248:$GG248,$B$244:$GG$244,"&lt;="&amp;BW$259,$B$244:$GG$244,"&gt;"&amp;(BW$259-$D262))),0)</f>
        <v>0</v>
      </c>
      <c r="BX262" s="164">
        <f>MAX(IF(BX$259&lt;=$D262,SUM($E248:BX248),SUMIFS($B248:$GG248,$B$244:$GG$244,"&lt;="&amp;BX$259,$B$244:$GG$244,"&gt;"&amp;(BX$259-$D262))),0)</f>
        <v>0</v>
      </c>
      <c r="BY262" s="164">
        <f>MAX(IF(BY$259&lt;=$D262,SUM($E248:BY248),SUMIFS($B248:$GG248,$B$244:$GG$244,"&lt;="&amp;BY$259,$B$244:$GG$244,"&gt;"&amp;(BY$259-$D262))),0)</f>
        <v>0.255</v>
      </c>
      <c r="BZ262" s="164">
        <f>MAX(IF(BZ$259&lt;=$D262,SUM($E248:BZ248),SUMIFS($B248:$GG248,$B$244:$GG$244,"&lt;="&amp;BZ$259,$B$244:$GG$244,"&gt;"&amp;(BZ$259-$D262))),0)</f>
        <v>0.255</v>
      </c>
      <c r="CA262" s="164">
        <f>MAX(IF(CA$259&lt;=$D262,SUM($E248:CA248),SUMIFS($B248:$GG248,$B$244:$GG$244,"&lt;="&amp;CA$259,$B$244:$GG$244,"&gt;"&amp;(CA$259-$D262))),0)</f>
        <v>0</v>
      </c>
      <c r="CB262" s="164">
        <f>MAX(IF(CB$259&lt;=$D262,SUM($E248:CB248),SUMIFS($B248:$GG248,$B$244:$GG$244,"&lt;="&amp;CB$259,$B$244:$GG$244,"&gt;"&amp;(CB$259-$D262))),0)</f>
        <v>0</v>
      </c>
      <c r="CC262" s="164">
        <f>MAX(IF(CC$259&lt;=$D262,SUM($E248:CC248),SUMIFS($B248:$GG248,$B$244:$GG$244,"&lt;="&amp;CC$259,$B$244:$GG$244,"&gt;"&amp;(CC$259-$D262))),0)</f>
        <v>0</v>
      </c>
      <c r="CD262" s="164">
        <f>MAX(IF(CD$259&lt;=$D262,SUM($E248:CD248),SUMIFS($B248:$GG248,$B$244:$GG$244,"&lt;="&amp;CD$259,$B$244:$GG$244,"&gt;"&amp;(CD$259-$D262))),0)</f>
        <v>0</v>
      </c>
      <c r="CE262" s="164">
        <f>MAX(IF(CE$259&lt;=$D262,SUM($E248:CE248),SUMIFS($B248:$GG248,$B$244:$GG$244,"&lt;="&amp;CE$259,$B$244:$GG$244,"&gt;"&amp;(CE$259-$D262))),0)</f>
        <v>0</v>
      </c>
      <c r="CF262" s="164">
        <f>MAX(IF(CF$259&lt;=$D262,SUM($E248:CF248),SUMIFS($B248:$GG248,$B$244:$GG$244,"&lt;="&amp;CF$259,$B$244:$GG$244,"&gt;"&amp;(CF$259-$D262))),0)</f>
        <v>0</v>
      </c>
      <c r="CG262" s="164">
        <f>MAX(IF(CG$259&lt;=$D262,SUM($E248:CG248),SUMIFS($B248:$GG248,$B$244:$GG$244,"&lt;="&amp;CG$259,$B$244:$GG$244,"&gt;"&amp;(CG$259-$D262))),0)</f>
        <v>0</v>
      </c>
      <c r="CH262" s="164">
        <f>MAX(IF(CH$259&lt;=$D262,SUM($E248:CH248),SUMIFS($B248:$GG248,$B$244:$GG$244,"&lt;="&amp;CH$259,$B$244:$GG$244,"&gt;"&amp;(CH$259-$D262))),0)</f>
        <v>0</v>
      </c>
      <c r="CI262" s="164">
        <f>MAX(IF(CI$259&lt;=$D262,SUM($E248:CI248),SUMIFS($B248:$GG248,$B$244:$GG$244,"&lt;="&amp;CI$259,$B$244:$GG$244,"&gt;"&amp;(CI$259-$D262))),0)</f>
        <v>0</v>
      </c>
      <c r="CJ262" s="164">
        <f>MAX(IF(CJ$259&lt;=$D262,SUM($E248:CJ248),SUMIFS($B248:$GG248,$B$244:$GG$244,"&lt;="&amp;CJ$259,$B$244:$GG$244,"&gt;"&amp;(CJ$259-$D262))),0)</f>
        <v>0</v>
      </c>
      <c r="CK262" s="164">
        <f>MAX(IF(CK$259&lt;=$D262,SUM($E248:CK248),SUMIFS($B248:$GG248,$B$244:$GG$244,"&lt;="&amp;CK$259,$B$244:$GG$244,"&gt;"&amp;(CK$259-$D262))),0)</f>
        <v>0</v>
      </c>
      <c r="CL262" s="164">
        <f>MAX(IF(CL$259&lt;=$D262,SUM($E248:CL248),SUMIFS($B248:$GG248,$B$244:$GG$244,"&lt;="&amp;CL$259,$B$244:$GG$244,"&gt;"&amp;(CL$259-$D262))),0)</f>
        <v>0</v>
      </c>
      <c r="CM262" s="164">
        <f>MAX(IF(CM$259&lt;=$D262,SUM($E248:CM248),SUMIFS($B248:$GG248,$B$244:$GG$244,"&lt;="&amp;CM$259,$B$244:$GG$244,"&gt;"&amp;(CM$259-$D262))),0)</f>
        <v>0</v>
      </c>
      <c r="CN262" s="164">
        <f>MAX(IF(CN$259&lt;=$D262,SUM($E248:CN248),SUMIFS($B248:$GG248,$B$244:$GG$244,"&lt;="&amp;CN$259,$B$244:$GG$244,"&gt;"&amp;(CN$259-$D262))),0)</f>
        <v>0</v>
      </c>
      <c r="CO262" s="164">
        <f>MAX(IF(CO$259&lt;=$D262,SUM($E248:CO248),SUMIFS($B248:$GG248,$B$244:$GG$244,"&lt;="&amp;CO$259,$B$244:$GG$244,"&gt;"&amp;(CO$259-$D262))),0)</f>
        <v>0</v>
      </c>
      <c r="CP262" s="164">
        <f>MAX(IF(CP$259&lt;=$D262,SUM($E248:CP248),SUMIFS($B248:$GG248,$B$244:$GG$244,"&lt;="&amp;CP$259,$B$244:$GG$244,"&gt;"&amp;(CP$259-$D262))),0)</f>
        <v>0</v>
      </c>
      <c r="CQ262" s="164">
        <f>MAX(IF(CQ$259&lt;=$D262,SUM($E248:CQ248),SUMIFS($B248:$GG248,$B$244:$GG$244,"&lt;="&amp;CQ$259,$B$244:$GG$244,"&gt;"&amp;(CQ$259-$D262))),0)</f>
        <v>0</v>
      </c>
      <c r="CR262" s="164">
        <f>MAX(IF(CR$259&lt;=$D262,SUM($E248:CR248),SUMIFS($B248:$GG248,$B$244:$GG$244,"&lt;="&amp;CR$259,$B$244:$GG$244,"&gt;"&amp;(CR$259-$D262))),0)</f>
        <v>0</v>
      </c>
      <c r="CS262" s="164">
        <f>MAX(IF(CS$259&lt;=$D262,SUM($E248:CS248),SUMIFS($B248:$GG248,$B$244:$GG$244,"&lt;="&amp;CS$259,$B$244:$GG$244,"&gt;"&amp;(CS$259-$D262))),0)</f>
        <v>0</v>
      </c>
      <c r="CT262" s="164">
        <f>MAX(IF(CT$259&lt;=$D262,SUM($E248:CT248),SUMIFS($B248:$GG248,$B$244:$GG$244,"&lt;="&amp;CT$259,$B$244:$GG$244,"&gt;"&amp;(CT$259-$D262))),0)</f>
        <v>0</v>
      </c>
      <c r="CU262" s="164">
        <f>MAX(IF(CU$259&lt;=$D262,SUM($E248:CU248),SUMIFS($B248:$GG248,$B$244:$GG$244,"&lt;="&amp;CU$259,$B$244:$GG$244,"&gt;"&amp;(CU$259-$D262))),0)</f>
        <v>0</v>
      </c>
      <c r="CV262" s="164">
        <f>MAX(IF(CV$259&lt;=$D262,SUM($E248:CV248),SUMIFS($B248:$GG248,$B$244:$GG$244,"&lt;="&amp;CV$259,$B$244:$GG$244,"&gt;"&amp;(CV$259-$D262))),0)</f>
        <v>0</v>
      </c>
      <c r="CW262" s="164">
        <f>MAX(IF(CW$259&lt;=$D262,SUM($E248:CW248),SUMIFS($B248:$GG248,$B$244:$GG$244,"&lt;="&amp;CW$259,$B$244:$GG$244,"&gt;"&amp;(CW$259-$D262))),0)</f>
        <v>0.255</v>
      </c>
      <c r="CX262" s="164">
        <f>MAX(IF(CX$259&lt;=$D262,SUM($E248:CX248),SUMIFS($B248:$GG248,$B$244:$GG$244,"&lt;="&amp;CX$259,$B$244:$GG$244,"&gt;"&amp;(CX$259-$D262))),0)</f>
        <v>0.255</v>
      </c>
      <c r="CY262" s="164">
        <f>MAX(IF(CY$259&lt;=$D262,SUM($E248:CY248),SUMIFS($B248:$GG248,$B$244:$GG$244,"&lt;="&amp;CY$259,$B$244:$GG$244,"&gt;"&amp;(CY$259-$D262))),0)</f>
        <v>0</v>
      </c>
      <c r="CZ262" s="164">
        <f>MAX(IF(CZ$259&lt;=$D262,SUM($E248:CZ248),SUMIFS($B248:$GG248,$B$244:$GG$244,"&lt;="&amp;CZ$259,$B$244:$GG$244,"&gt;"&amp;(CZ$259-$D262))),0)</f>
        <v>0</v>
      </c>
      <c r="DA262" s="164">
        <f>MAX(IF(DA$259&lt;=$D262,SUM($E248:DA248),SUMIFS($B248:$GG248,$B$244:$GG$244,"&lt;="&amp;DA$259,$B$244:$GG$244,"&gt;"&amp;(DA$259-$D262))),0)</f>
        <v>0</v>
      </c>
      <c r="DB262" s="164">
        <f>MAX(IF(DB$259&lt;=$D262,SUM($E248:DB248),SUMIFS($B248:$GG248,$B$244:$GG$244,"&lt;="&amp;DB$259,$B$244:$GG$244,"&gt;"&amp;(DB$259-$D262))),0)</f>
        <v>0</v>
      </c>
      <c r="DC262" s="164">
        <f>MAX(IF(DC$259&lt;=$D262,SUM($E248:DC248),SUMIFS($B248:$GG248,$B$244:$GG$244,"&lt;="&amp;DC$259,$B$244:$GG$244,"&gt;"&amp;(DC$259-$D262))),0)</f>
        <v>0</v>
      </c>
      <c r="DD262" s="164">
        <f>MAX(IF(DD$259&lt;=$D262,SUM($E248:DD248),SUMIFS($B248:$GG248,$B$244:$GG$244,"&lt;="&amp;DD$259,$B$244:$GG$244,"&gt;"&amp;(DD$259-$D262))),0)</f>
        <v>0</v>
      </c>
      <c r="DE262" s="164">
        <f>MAX(IF(DE$259&lt;=$D262,SUM($E248:DE248),SUMIFS($B248:$GG248,$B$244:$GG$244,"&lt;="&amp;DE$259,$B$244:$GG$244,"&gt;"&amp;(DE$259-$D262))),0)</f>
        <v>0</v>
      </c>
      <c r="DF262" s="164">
        <f>MAX(IF(DF$259&lt;=$D262,SUM($E248:DF248),SUMIFS($B248:$GG248,$B$244:$GG$244,"&lt;="&amp;DF$259,$B$244:$GG$244,"&gt;"&amp;(DF$259-$D262))),0)</f>
        <v>0</v>
      </c>
      <c r="DG262" s="164">
        <f>MAX(IF(DG$259&lt;=$D262,SUM($E248:DG248),SUMIFS($B248:$GG248,$B$244:$GG$244,"&lt;="&amp;DG$259,$B$244:$GG$244,"&gt;"&amp;(DG$259-$D262))),0)</f>
        <v>0</v>
      </c>
      <c r="DH262" s="164">
        <f>MAX(IF(DH$259&lt;=$D262,SUM($E248:DH248),SUMIFS($B248:$GG248,$B$244:$GG$244,"&lt;="&amp;DH$259,$B$244:$GG$244,"&gt;"&amp;(DH$259-$D262))),0)</f>
        <v>0</v>
      </c>
      <c r="DI262" s="164">
        <f>MAX(IF(DI$259&lt;=$D262,SUM($E248:DI248),SUMIFS($B248:$GG248,$B$244:$GG$244,"&lt;="&amp;DI$259,$B$244:$GG$244,"&gt;"&amp;(DI$259-$D262))),0)</f>
        <v>0</v>
      </c>
      <c r="DJ262" s="164">
        <f>MAX(IF(DJ$259&lt;=$D262,SUM($E248:DJ248),SUMIFS($B248:$GG248,$B$244:$GG$244,"&lt;="&amp;DJ$259,$B$244:$GG$244,"&gt;"&amp;(DJ$259-$D262))),0)</f>
        <v>0</v>
      </c>
      <c r="DK262" s="164">
        <f>MAX(IF(DK$259&lt;=$D262,SUM($E248:DK248),SUMIFS($B248:$GG248,$B$244:$GG$244,"&lt;="&amp;DK$259,$B$244:$GG$244,"&gt;"&amp;(DK$259-$D262))),0)</f>
        <v>0</v>
      </c>
      <c r="DL262" s="164">
        <f>MAX(IF(DL$259&lt;=$D262,SUM($E248:DL248),SUMIFS($B248:$GG248,$B$244:$GG$244,"&lt;="&amp;DL$259,$B$244:$GG$244,"&gt;"&amp;(DL$259-$D262))),0)</f>
        <v>0</v>
      </c>
      <c r="DM262" s="164">
        <f>MAX(IF(DM$259&lt;=$D262,SUM($E248:DM248),SUMIFS($B248:$GG248,$B$244:$GG$244,"&lt;="&amp;DM$259,$B$244:$GG$244,"&gt;"&amp;(DM$259-$D262))),0)</f>
        <v>0</v>
      </c>
      <c r="DN262" s="164">
        <f>MAX(IF(DN$259&lt;=$D262,SUM($E248:DN248),SUMIFS($B248:$GG248,$B$244:$GG$244,"&lt;="&amp;DN$259,$B$244:$GG$244,"&gt;"&amp;(DN$259-$D262))),0)</f>
        <v>0</v>
      </c>
      <c r="DO262" s="164">
        <f>MAX(IF(DO$259&lt;=$D262,SUM($E248:DO248),SUMIFS($B248:$GG248,$B$244:$GG$244,"&lt;="&amp;DO$259,$B$244:$GG$244,"&gt;"&amp;(DO$259-$D262))),0)</f>
        <v>0</v>
      </c>
      <c r="DP262" s="164">
        <f>MAX(IF(DP$259&lt;=$D262,SUM($E248:DP248),SUMIFS($B248:$GG248,$B$244:$GG$244,"&lt;="&amp;DP$259,$B$244:$GG$244,"&gt;"&amp;(DP$259-$D262))),0)</f>
        <v>0</v>
      </c>
      <c r="DQ262" s="164">
        <f>MAX(IF(DQ$259&lt;=$D262,SUM($E248:DQ248),SUMIFS($B248:$GG248,$B$244:$GG$244,"&lt;="&amp;DQ$259,$B$244:$GG$244,"&gt;"&amp;(DQ$259-$D262))),0)</f>
        <v>0</v>
      </c>
      <c r="DR262" s="164">
        <f>MAX(IF(DR$259&lt;=$D262,SUM($E248:DR248),SUMIFS($B248:$GG248,$B$244:$GG$244,"&lt;="&amp;DR$259,$B$244:$GG$244,"&gt;"&amp;(DR$259-$D262))),0)</f>
        <v>0</v>
      </c>
      <c r="DS262" s="164">
        <f>MAX(IF(DS$259&lt;=$D262,SUM($E248:DS248),SUMIFS($B248:$GG248,$B$244:$GG$244,"&lt;="&amp;DS$259,$B$244:$GG$244,"&gt;"&amp;(DS$259-$D262))),0)</f>
        <v>0</v>
      </c>
      <c r="DT262" s="164">
        <f>MAX(IF(DT$259&lt;=$D262,SUM($E248:DT248),SUMIFS($B248:$GG248,$B$244:$GG$244,"&lt;="&amp;DT$259,$B$244:$GG$244,"&gt;"&amp;(DT$259-$D262))),0)</f>
        <v>0</v>
      </c>
      <c r="DU262" s="164">
        <f>MAX(IF(DU$259&lt;=$D262,SUM($E248:DU248),SUMIFS($B248:$GG248,$B$244:$GG$244,"&lt;="&amp;DU$259,$B$244:$GG$244,"&gt;"&amp;(DU$259-$D262))),0)</f>
        <v>0.255</v>
      </c>
      <c r="DV262" s="164">
        <f>MAX(IF(DV$259&lt;=$D262,SUM($E248:DV248),SUMIFS($B248:$GG248,$B$244:$GG$244,"&lt;="&amp;DV$259,$B$244:$GG$244,"&gt;"&amp;(DV$259-$D262))),0)</f>
        <v>0.255</v>
      </c>
      <c r="DW262" s="164">
        <f>MAX(IF(DW$259&lt;=$D262,SUM($E248:DW248),SUMIFS($B248:$GG248,$B$244:$GG$244,"&lt;="&amp;DW$259,$B$244:$GG$244,"&gt;"&amp;(DW$259-$D262))),0)</f>
        <v>0</v>
      </c>
      <c r="DX262" s="164">
        <f>MAX(IF(DX$259&lt;=$D262,SUM($E248:DX248),SUMIFS($B248:$GG248,$B$244:$GG$244,"&lt;="&amp;DX$259,$B$244:$GG$244,"&gt;"&amp;(DX$259-$D262))),0)</f>
        <v>0</v>
      </c>
      <c r="DY262" s="164">
        <f>MAX(IF(DY$259&lt;=$D262,SUM($E248:DY248),SUMIFS($B248:$GG248,$B$244:$GG$244,"&lt;="&amp;DY$259,$B$244:$GG$244,"&gt;"&amp;(DY$259-$D262))),0)</f>
        <v>0</v>
      </c>
      <c r="DZ262" s="164">
        <f>MAX(IF(DZ$259&lt;=$D262,SUM($E248:DZ248),SUMIFS($B248:$GG248,$B$244:$GG$244,"&lt;="&amp;DZ$259,$B$244:$GG$244,"&gt;"&amp;(DZ$259-$D262))),0)</f>
        <v>0</v>
      </c>
      <c r="EA262" s="164">
        <f>MAX(IF(EA$259&lt;=$D262,SUM($E248:EA248),SUMIFS($B248:$GG248,$B$244:$GG$244,"&lt;="&amp;EA$259,$B$244:$GG$244,"&gt;"&amp;(EA$259-$D262))),0)</f>
        <v>0</v>
      </c>
      <c r="EB262" s="164">
        <f>MAX(IF(EB$259&lt;=$D262,SUM($E248:EB248),SUMIFS($B248:$GG248,$B$244:$GG$244,"&lt;="&amp;EB$259,$B$244:$GG$244,"&gt;"&amp;(EB$259-$D262))),0)</f>
        <v>0</v>
      </c>
      <c r="EC262" s="164">
        <f>MAX(IF(EC$259&lt;=$D262,SUM($E248:EC248),SUMIFS($B248:$GG248,$B$244:$GG$244,"&lt;="&amp;EC$259,$B$244:$GG$244,"&gt;"&amp;(EC$259-$D262))),0)</f>
        <v>0</v>
      </c>
      <c r="ED262" s="164">
        <f>MAX(IF(ED$259&lt;=$D262,SUM($E248:ED248),SUMIFS($B248:$GG248,$B$244:$GG$244,"&lt;="&amp;ED$259,$B$244:$GG$244,"&gt;"&amp;(ED$259-$D262))),0)</f>
        <v>0</v>
      </c>
      <c r="EE262" s="164">
        <f>MAX(IF(EE$259&lt;=$D262,SUM($E248:EE248),SUMIFS($B248:$GG248,$B$244:$GG$244,"&lt;="&amp;EE$259,$B$244:$GG$244,"&gt;"&amp;(EE$259-$D262))),0)</f>
        <v>0</v>
      </c>
      <c r="EF262" s="164">
        <f>MAX(IF(EF$259&lt;=$D262,SUM($E248:EF248),SUMIFS($B248:$GG248,$B$244:$GG$244,"&lt;="&amp;EF$259,$B$244:$GG$244,"&gt;"&amp;(EF$259-$D262))),0)</f>
        <v>0</v>
      </c>
      <c r="EG262" s="164">
        <f>MAX(IF(EG$259&lt;=$D262,SUM($E248:EG248),SUMIFS($B248:$GG248,$B$244:$GG$244,"&lt;="&amp;EG$259,$B$244:$GG$244,"&gt;"&amp;(EG$259-$D262))),0)</f>
        <v>0</v>
      </c>
      <c r="EH262" s="164">
        <f>MAX(IF(EH$259&lt;=$D262,SUM($E248:EH248),SUMIFS($B248:$GG248,$B$244:$GG$244,"&lt;="&amp;EH$259,$B$244:$GG$244,"&gt;"&amp;(EH$259-$D262))),0)</f>
        <v>0</v>
      </c>
      <c r="EI262" s="164">
        <f>MAX(IF(EI$259&lt;=$D262,SUM($E248:EI248),SUMIFS($B248:$GG248,$B$244:$GG$244,"&lt;="&amp;EI$259,$B$244:$GG$244,"&gt;"&amp;(EI$259-$D262))),0)</f>
        <v>0</v>
      </c>
      <c r="EJ262" s="164">
        <f>MAX(IF(EJ$259&lt;=$D262,SUM($E248:EJ248),SUMIFS($B248:$GG248,$B$244:$GG$244,"&lt;="&amp;EJ$259,$B$244:$GG$244,"&gt;"&amp;(EJ$259-$D262))),0)</f>
        <v>0</v>
      </c>
      <c r="EK262" s="164">
        <f>MAX(IF(EK$259&lt;=$D262,SUM($E248:EK248),SUMIFS($B248:$GG248,$B$244:$GG$244,"&lt;="&amp;EK$259,$B$244:$GG$244,"&gt;"&amp;(EK$259-$D262))),0)</f>
        <v>0</v>
      </c>
      <c r="EL262" s="147"/>
      <c r="EM262" s="147"/>
      <c r="EN262" s="147"/>
      <c r="EO262" s="147"/>
      <c r="EP262" s="147"/>
      <c r="EQ262" s="147"/>
      <c r="ER262" s="147"/>
      <c r="ES262" s="147"/>
      <c r="ET262" s="147"/>
      <c r="EU262" s="147"/>
      <c r="EV262" s="147"/>
      <c r="EW262" s="147"/>
      <c r="EX262" s="147"/>
      <c r="EY262" s="147"/>
      <c r="EZ262" s="147"/>
      <c r="FA262" s="147"/>
      <c r="FB262" s="147"/>
      <c r="FC262" s="147"/>
      <c r="FD262" s="147"/>
      <c r="FE262" s="147"/>
      <c r="FF262" s="147"/>
      <c r="FG262" s="147"/>
      <c r="FH262" s="147"/>
      <c r="FI262" s="147"/>
      <c r="FJ262" s="147"/>
      <c r="FK262" s="147"/>
      <c r="FL262" s="147"/>
      <c r="FM262" s="147"/>
      <c r="FN262" s="147"/>
      <c r="FO262" s="147"/>
      <c r="FP262" s="147"/>
      <c r="FQ262" s="147"/>
      <c r="FR262" s="147"/>
      <c r="FS262" s="147"/>
      <c r="FT262" s="147"/>
      <c r="FU262" s="147"/>
      <c r="FV262" s="147"/>
      <c r="FW262" s="147"/>
      <c r="FX262" s="147"/>
      <c r="FY262" s="147"/>
      <c r="FZ262" s="147"/>
      <c r="GA262" s="147"/>
      <c r="GB262" s="147"/>
      <c r="GC262" s="147"/>
      <c r="GD262" s="147"/>
      <c r="GE262" s="147"/>
      <c r="GF262" s="147"/>
      <c r="GG262" s="147"/>
    </row>
    <row r="263" spans="2:189">
      <c r="B263" s="148">
        <v>4</v>
      </c>
      <c r="C263" s="148" t="str">
        <f t="shared" si="350"/>
        <v>Large Tenant</v>
      </c>
      <c r="D263" s="354">
        <f t="shared" si="351"/>
        <v>4</v>
      </c>
      <c r="E263" s="164">
        <f>MAX(IF(E$259&lt;=$D263,SUM($E249:E249),SUMIFS($B249:$GG249,$B$244:$GG$244,"&lt;="&amp;E$259,$B$244:$GG$244,"&gt;"&amp;(E$259-$D263))),0)</f>
        <v>0.8</v>
      </c>
      <c r="F263" s="164">
        <f>MAX(IF(F$259&lt;=$D263,SUM($E249:F249),SUMIFS($B249:$GG249,$B$244:$GG$244,"&lt;="&amp;F$259,$B$244:$GG$244,"&gt;"&amp;(F$259-$D263))),0)</f>
        <v>0.75</v>
      </c>
      <c r="G263" s="164">
        <f>MAX(IF(G$259&lt;=$D263,SUM($E249:G249),SUMIFS($B249:$GG249,$B$244:$GG$244,"&lt;="&amp;G$259,$B$244:$GG$244,"&gt;"&amp;(G$259-$D263))),0)</f>
        <v>0.7</v>
      </c>
      <c r="H263" s="164">
        <f>MAX(IF(H$259&lt;=$D263,SUM($E249:H249),SUMIFS($B249:$GG249,$B$244:$GG$244,"&lt;="&amp;H$259,$B$244:$GG$244,"&gt;"&amp;(H$259-$D263))),0)</f>
        <v>0.83</v>
      </c>
      <c r="I263" s="164">
        <f>MAX(IF(I$259&lt;=$D263,SUM($E249:I249),SUMIFS($B249:$GG249,$B$244:$GG$244,"&lt;="&amp;I$259,$B$244:$GG$244,"&gt;"&amp;(I$259-$D263))),0)</f>
        <v>3.9999999999999925E-2</v>
      </c>
      <c r="J263" s="164">
        <f>MAX(IF(J$259&lt;=$D263,SUM($E249:J249),SUMIFS($B249:$GG249,$B$244:$GG$244,"&lt;="&amp;J$259,$B$244:$GG$244,"&gt;"&amp;(J$259-$D263))),0)</f>
        <v>9.9999999999999978E-2</v>
      </c>
      <c r="K263" s="164">
        <f>MAX(IF(K$259&lt;=$D263,SUM($E249:K249),SUMIFS($B249:$GG249,$B$244:$GG$244,"&lt;="&amp;K$259,$B$244:$GG$244,"&gt;"&amp;(K$259-$D263))),0)</f>
        <v>0.16000000000000003</v>
      </c>
      <c r="L263" s="164">
        <f>MAX(IF(L$259&lt;=$D263,SUM($E249:L249),SUMIFS($B249:$GG249,$B$244:$GG$244,"&lt;="&amp;L$259,$B$244:$GG$244,"&gt;"&amp;(L$259-$D263))),0)</f>
        <v>4.0000000000000036E-2</v>
      </c>
      <c r="M263" s="164">
        <f>MAX(IF(M$259&lt;=$D263,SUM($E249:M249),SUMIFS($B249:$GG249,$B$244:$GG$244,"&lt;="&amp;M$259,$B$244:$GG$244,"&gt;"&amp;(M$259-$D263))),0)</f>
        <v>4.0000000000000036E-2</v>
      </c>
      <c r="N263" s="164">
        <f>MAX(IF(N$259&lt;=$D263,SUM($E249:N249),SUMIFS($B249:$GG249,$B$244:$GG$244,"&lt;="&amp;N$259,$B$244:$GG$244,"&gt;"&amp;(N$259-$D263))),0)</f>
        <v>4.0000000000000036E-2</v>
      </c>
      <c r="O263" s="164">
        <f>MAX(IF(O$259&lt;=$D263,SUM($E249:O249),SUMIFS($B249:$GG249,$B$244:$GG$244,"&lt;="&amp;O$259,$B$244:$GG$244,"&gt;"&amp;(O$259-$D263))),0)</f>
        <v>4.0000000000000036E-2</v>
      </c>
      <c r="P263" s="164">
        <f>MAX(IF(P$259&lt;=$D263,SUM($E249:P249),SUMIFS($B249:$GG249,$B$244:$GG$244,"&lt;="&amp;P$259,$B$244:$GG$244,"&gt;"&amp;(P$259-$D263))),0)</f>
        <v>4.0000000000000036E-2</v>
      </c>
      <c r="Q263" s="164">
        <f>MAX(IF(Q$259&lt;=$D263,SUM($E249:Q249),SUMIFS($B249:$GG249,$B$244:$GG$244,"&lt;="&amp;Q$259,$B$244:$GG$244,"&gt;"&amp;(Q$259-$D263))),0)</f>
        <v>3.0000000000000027E-2</v>
      </c>
      <c r="R263" s="164">
        <f>MAX(IF(R$259&lt;=$D263,SUM($E249:R249),SUMIFS($B249:$GG249,$B$244:$GG$244,"&lt;="&amp;R$259,$B$244:$GG$244,"&gt;"&amp;(R$259-$D263))),0)</f>
        <v>2.0000000000000018E-2</v>
      </c>
      <c r="S263" s="164">
        <f>MAX(IF(S$259&lt;=$D263,SUM($E249:S249),SUMIFS($B249:$GG249,$B$244:$GG$244,"&lt;="&amp;S$259,$B$244:$GG$244,"&gt;"&amp;(S$259-$D263))),0)</f>
        <v>1.0000000000000009E-2</v>
      </c>
      <c r="T263" s="164">
        <f>MAX(IF(T$259&lt;=$D263,SUM($E249:T249),SUMIFS($B249:$GG249,$B$244:$GG$244,"&lt;="&amp;T$259,$B$244:$GG$244,"&gt;"&amp;(T$259-$D263))),0)</f>
        <v>0</v>
      </c>
      <c r="U263" s="164">
        <f>MAX(IF(U$259&lt;=$D263,SUM($E249:U249),SUMIFS($B249:$GG249,$B$244:$GG$244,"&lt;="&amp;U$259,$B$244:$GG$244,"&gt;"&amp;(U$259-$D263))),0)</f>
        <v>0</v>
      </c>
      <c r="V263" s="164">
        <f>MAX(IF(V$259&lt;=$D263,SUM($E249:V249),SUMIFS($B249:$GG249,$B$244:$GG$244,"&lt;="&amp;V$259,$B$244:$GG$244,"&gt;"&amp;(V$259-$D263))),0)</f>
        <v>0</v>
      </c>
      <c r="W263" s="164">
        <f>MAX(IF(W$259&lt;=$D263,SUM($E249:W249),SUMIFS($B249:$GG249,$B$244:$GG$244,"&lt;="&amp;W$259,$B$244:$GG$244,"&gt;"&amp;(W$259-$D263))),0)</f>
        <v>0</v>
      </c>
      <c r="X263" s="164">
        <f>MAX(IF(X$259&lt;=$D263,SUM($E249:X249),SUMIFS($B249:$GG249,$B$244:$GG$244,"&lt;="&amp;X$259,$B$244:$GG$244,"&gt;"&amp;(X$259-$D263))),0)</f>
        <v>0</v>
      </c>
      <c r="Y263" s="164">
        <f>MAX(IF(Y$259&lt;=$D263,SUM($E249:Y249),SUMIFS($B249:$GG249,$B$244:$GG$244,"&lt;="&amp;Y$259,$B$244:$GG$244,"&gt;"&amp;(Y$259-$D263))),0)</f>
        <v>0</v>
      </c>
      <c r="Z263" s="164">
        <f>MAX(IF(Z$259&lt;=$D263,SUM($E249:Z249),SUMIFS($B249:$GG249,$B$244:$GG$244,"&lt;="&amp;Z$259,$B$244:$GG$244,"&gt;"&amp;(Z$259-$D263))),0)</f>
        <v>0</v>
      </c>
      <c r="AA263" s="164">
        <f>MAX(IF(AA$259&lt;=$D263,SUM($E249:AA249),SUMIFS($B249:$GG249,$B$244:$GG$244,"&lt;="&amp;AA$259,$B$244:$GG$244,"&gt;"&amp;(AA$259-$D263))),0)</f>
        <v>0</v>
      </c>
      <c r="AB263" s="164">
        <f>MAX(IF(AB$259&lt;=$D263,SUM($E249:AB249),SUMIFS($B249:$GG249,$B$244:$GG$244,"&lt;="&amp;AB$259,$B$244:$GG$244,"&gt;"&amp;(AB$259-$D263))),0)</f>
        <v>0</v>
      </c>
      <c r="AC263" s="164">
        <f>MAX(IF(AC$259&lt;=$D263,SUM($E249:AC249),SUMIFS($B249:$GG249,$B$244:$GG$244,"&lt;="&amp;AC$259,$B$244:$GG$244,"&gt;"&amp;(AC$259-$D263))),0)</f>
        <v>1.0000000000000009E-2</v>
      </c>
      <c r="AD263" s="164">
        <f>MAX(IF(AD$259&lt;=$D263,SUM($E249:AD249),SUMIFS($B249:$GG249,$B$244:$GG$244,"&lt;="&amp;AD$259,$B$244:$GG$244,"&gt;"&amp;(AD$259-$D263))),0)</f>
        <v>1.0000000000000009E-2</v>
      </c>
      <c r="AE263" s="164">
        <f>MAX(IF(AE$259&lt;=$D263,SUM($E249:AE249),SUMIFS($B249:$GG249,$B$244:$GG$244,"&lt;="&amp;AE$259,$B$244:$GG$244,"&gt;"&amp;(AE$259-$D263))),0)</f>
        <v>1.0000000000000009E-2</v>
      </c>
      <c r="AF263" s="164">
        <f>MAX(IF(AF$259&lt;=$D263,SUM($E249:AF249),SUMIFS($B249:$GG249,$B$244:$GG$244,"&lt;="&amp;AF$259,$B$244:$GG$244,"&gt;"&amp;(AF$259-$D263))),0)</f>
        <v>1.0000000000000009E-2</v>
      </c>
      <c r="AG263" s="164">
        <f>MAX(IF(AG$259&lt;=$D263,SUM($E249:AG249),SUMIFS($B249:$GG249,$B$244:$GG$244,"&lt;="&amp;AG$259,$B$244:$GG$244,"&gt;"&amp;(AG$259-$D263))),0)</f>
        <v>0</v>
      </c>
      <c r="AH263" s="164">
        <f>MAX(IF(AH$259&lt;=$D263,SUM($E249:AH249),SUMIFS($B249:$GG249,$B$244:$GG$244,"&lt;="&amp;AH$259,$B$244:$GG$244,"&gt;"&amp;(AH$259-$D263))),0)</f>
        <v>0</v>
      </c>
      <c r="AI263" s="164">
        <f>MAX(IF(AI$259&lt;=$D263,SUM($E249:AI249),SUMIFS($B249:$GG249,$B$244:$GG$244,"&lt;="&amp;AI$259,$B$244:$GG$244,"&gt;"&amp;(AI$259-$D263))),0)</f>
        <v>0</v>
      </c>
      <c r="AJ263" s="164">
        <f>MAX(IF(AJ$259&lt;=$D263,SUM($E249:AJ249),SUMIFS($B249:$GG249,$B$244:$GG$244,"&lt;="&amp;AJ$259,$B$244:$GG$244,"&gt;"&amp;(AJ$259-$D263))),0)</f>
        <v>0</v>
      </c>
      <c r="AK263" s="164">
        <f>MAX(IF(AK$259&lt;=$D263,SUM($E249:AK249),SUMIFS($B249:$GG249,$B$244:$GG$244,"&lt;="&amp;AK$259,$B$244:$GG$244,"&gt;"&amp;(AK$259-$D263))),0)</f>
        <v>0</v>
      </c>
      <c r="AL263" s="164">
        <f>MAX(IF(AL$259&lt;=$D263,SUM($E249:AL249),SUMIFS($B249:$GG249,$B$244:$GG$244,"&lt;="&amp;AL$259,$B$244:$GG$244,"&gt;"&amp;(AL$259-$D263))),0)</f>
        <v>0</v>
      </c>
      <c r="AM263" s="164">
        <f>MAX(IF(AM$259&lt;=$D263,SUM($E249:AM249),SUMIFS($B249:$GG249,$B$244:$GG$244,"&lt;="&amp;AM$259,$B$244:$GG$244,"&gt;"&amp;(AM$259-$D263))),0)</f>
        <v>0</v>
      </c>
      <c r="AN263" s="164">
        <f>MAX(IF(AN$259&lt;=$D263,SUM($E249:AN249),SUMIFS($B249:$GG249,$B$244:$GG$244,"&lt;="&amp;AN$259,$B$244:$GG$244,"&gt;"&amp;(AN$259-$D263))),0)</f>
        <v>0</v>
      </c>
      <c r="AO263" s="164">
        <f>MAX(IF(AO$259&lt;=$D263,SUM($E249:AO249),SUMIFS($B249:$GG249,$B$244:$GG$244,"&lt;="&amp;AO$259,$B$244:$GG$244,"&gt;"&amp;(AO$259-$D263))),0)</f>
        <v>1.0000000000000009E-2</v>
      </c>
      <c r="AP263" s="164">
        <f>MAX(IF(AP$259&lt;=$D263,SUM($E249:AP249),SUMIFS($B249:$GG249,$B$244:$GG$244,"&lt;="&amp;AP$259,$B$244:$GG$244,"&gt;"&amp;(AP$259-$D263))),0)</f>
        <v>1.0000000000000009E-2</v>
      </c>
      <c r="AQ263" s="164">
        <f>MAX(IF(AQ$259&lt;=$D263,SUM($E249:AQ249),SUMIFS($B249:$GG249,$B$244:$GG$244,"&lt;="&amp;AQ$259,$B$244:$GG$244,"&gt;"&amp;(AQ$259-$D263))),0)</f>
        <v>1.0000000000000009E-2</v>
      </c>
      <c r="AR263" s="164">
        <f>MAX(IF(AR$259&lt;=$D263,SUM($E249:AR249),SUMIFS($B249:$GG249,$B$244:$GG$244,"&lt;="&amp;AR$259,$B$244:$GG$244,"&gt;"&amp;(AR$259-$D263))),0)</f>
        <v>1.0000000000000009E-2</v>
      </c>
      <c r="AS263" s="164">
        <f>MAX(IF(AS$259&lt;=$D263,SUM($E249:AS249),SUMIFS($B249:$GG249,$B$244:$GG$244,"&lt;="&amp;AS$259,$B$244:$GG$244,"&gt;"&amp;(AS$259-$D263))),0)</f>
        <v>0</v>
      </c>
      <c r="AT263" s="164">
        <f>MAX(IF(AT$259&lt;=$D263,SUM($E249:AT249),SUMIFS($B249:$GG249,$B$244:$GG$244,"&lt;="&amp;AT$259,$B$244:$GG$244,"&gt;"&amp;(AT$259-$D263))),0)</f>
        <v>0</v>
      </c>
      <c r="AU263" s="164">
        <f>MAX(IF(AU$259&lt;=$D263,SUM($E249:AU249),SUMIFS($B249:$GG249,$B$244:$GG$244,"&lt;="&amp;AU$259,$B$244:$GG$244,"&gt;"&amp;(AU$259-$D263))),0)</f>
        <v>0</v>
      </c>
      <c r="AV263" s="164">
        <f>MAX(IF(AV$259&lt;=$D263,SUM($E249:AV249),SUMIFS($B249:$GG249,$B$244:$GG$244,"&lt;="&amp;AV$259,$B$244:$GG$244,"&gt;"&amp;(AV$259-$D263))),0)</f>
        <v>0</v>
      </c>
      <c r="AW263" s="164">
        <f>MAX(IF(AW$259&lt;=$D263,SUM($E249:AW249),SUMIFS($B249:$GG249,$B$244:$GG$244,"&lt;="&amp;AW$259,$B$244:$GG$244,"&gt;"&amp;(AW$259-$D263))),0)</f>
        <v>0</v>
      </c>
      <c r="AX263" s="164">
        <f>MAX(IF(AX$259&lt;=$D263,SUM($E249:AX249),SUMIFS($B249:$GG249,$B$244:$GG$244,"&lt;="&amp;AX$259,$B$244:$GG$244,"&gt;"&amp;(AX$259-$D263))),0)</f>
        <v>0</v>
      </c>
      <c r="AY263" s="164">
        <f>MAX(IF(AY$259&lt;=$D263,SUM($E249:AY249),SUMIFS($B249:$GG249,$B$244:$GG$244,"&lt;="&amp;AY$259,$B$244:$GG$244,"&gt;"&amp;(AY$259-$D263))),0)</f>
        <v>0</v>
      </c>
      <c r="AZ263" s="164">
        <f>MAX(IF(AZ$259&lt;=$D263,SUM($E249:AZ249),SUMIFS($B249:$GG249,$B$244:$GG$244,"&lt;="&amp;AZ$259,$B$244:$GG$244,"&gt;"&amp;(AZ$259-$D263))),0)</f>
        <v>0</v>
      </c>
      <c r="BA263" s="164">
        <f>MAX(IF(BA$259&lt;=$D263,SUM($E249:BA249),SUMIFS($B249:$GG249,$B$244:$GG$244,"&lt;="&amp;BA$259,$B$244:$GG$244,"&gt;"&amp;(BA$259-$D263))),0)</f>
        <v>0.24249999999999994</v>
      </c>
      <c r="BB263" s="164">
        <f>MAX(IF(BB$259&lt;=$D263,SUM($E249:BB249),SUMIFS($B249:$GG249,$B$244:$GG$244,"&lt;="&amp;BB$259,$B$244:$GG$244,"&gt;"&amp;(BB$259-$D263))),0)</f>
        <v>0.24249999999999994</v>
      </c>
      <c r="BC263" s="164">
        <f>MAX(IF(BC$259&lt;=$D263,SUM($E249:BC249),SUMIFS($B249:$GG249,$B$244:$GG$244,"&lt;="&amp;BC$259,$B$244:$GG$244,"&gt;"&amp;(BC$259-$D263))),0)</f>
        <v>0.24249999999999994</v>
      </c>
      <c r="BD263" s="164">
        <f>MAX(IF(BD$259&lt;=$D263,SUM($E249:BD249),SUMIFS($B249:$GG249,$B$244:$GG$244,"&lt;="&amp;BD$259,$B$244:$GG$244,"&gt;"&amp;(BD$259-$D263))),0)</f>
        <v>0.24249999999999994</v>
      </c>
      <c r="BE263" s="164">
        <f>MAX(IF(BE$259&lt;=$D263,SUM($E249:BE249),SUMIFS($B249:$GG249,$B$244:$GG$244,"&lt;="&amp;BE$259,$B$244:$GG$244,"&gt;"&amp;(BE$259-$D263))),0)</f>
        <v>0</v>
      </c>
      <c r="BF263" s="164">
        <f>MAX(IF(BF$259&lt;=$D263,SUM($E249:BF249),SUMIFS($B249:$GG249,$B$244:$GG$244,"&lt;="&amp;BF$259,$B$244:$GG$244,"&gt;"&amp;(BF$259-$D263))),0)</f>
        <v>0</v>
      </c>
      <c r="BG263" s="164">
        <f>MAX(IF(BG$259&lt;=$D263,SUM($E249:BG249),SUMIFS($B249:$GG249,$B$244:$GG$244,"&lt;="&amp;BG$259,$B$244:$GG$244,"&gt;"&amp;(BG$259-$D263))),0)</f>
        <v>0</v>
      </c>
      <c r="BH263" s="164">
        <f>MAX(IF(BH$259&lt;=$D263,SUM($E249:BH249),SUMIFS($B249:$GG249,$B$244:$GG$244,"&lt;="&amp;BH$259,$B$244:$GG$244,"&gt;"&amp;(BH$259-$D263))),0)</f>
        <v>0</v>
      </c>
      <c r="BI263" s="164">
        <f>MAX(IF(BI$259&lt;=$D263,SUM($E249:BI249),SUMIFS($B249:$GG249,$B$244:$GG$244,"&lt;="&amp;BI$259,$B$244:$GG$244,"&gt;"&amp;(BI$259-$D263))),0)</f>
        <v>0</v>
      </c>
      <c r="BJ263" s="164">
        <f>MAX(IF(BJ$259&lt;=$D263,SUM($E249:BJ249),SUMIFS($B249:$GG249,$B$244:$GG$244,"&lt;="&amp;BJ$259,$B$244:$GG$244,"&gt;"&amp;(BJ$259-$D263))),0)</f>
        <v>0</v>
      </c>
      <c r="BK263" s="164">
        <f>MAX(IF(BK$259&lt;=$D263,SUM($E249:BK249),SUMIFS($B249:$GG249,$B$244:$GG$244,"&lt;="&amp;BK$259,$B$244:$GG$244,"&gt;"&amp;(BK$259-$D263))),0)</f>
        <v>0</v>
      </c>
      <c r="BL263" s="164">
        <f>MAX(IF(BL$259&lt;=$D263,SUM($E249:BL249),SUMIFS($B249:$GG249,$B$244:$GG$244,"&lt;="&amp;BL$259,$B$244:$GG$244,"&gt;"&amp;(BL$259-$D263))),0)</f>
        <v>0</v>
      </c>
      <c r="BM263" s="164">
        <f>MAX(IF(BM$259&lt;=$D263,SUM($E249:BM249),SUMIFS($B249:$GG249,$B$244:$GG$244,"&lt;="&amp;BM$259,$B$244:$GG$244,"&gt;"&amp;(BM$259-$D263))),0)</f>
        <v>0</v>
      </c>
      <c r="BN263" s="164">
        <f>MAX(IF(BN$259&lt;=$D263,SUM($E249:BN249),SUMIFS($B249:$GG249,$B$244:$GG$244,"&lt;="&amp;BN$259,$B$244:$GG$244,"&gt;"&amp;(BN$259-$D263))),0)</f>
        <v>0</v>
      </c>
      <c r="BO263" s="164">
        <f>MAX(IF(BO$259&lt;=$D263,SUM($E249:BO249),SUMIFS($B249:$GG249,$B$244:$GG$244,"&lt;="&amp;BO$259,$B$244:$GG$244,"&gt;"&amp;(BO$259-$D263))),0)</f>
        <v>0</v>
      </c>
      <c r="BP263" s="164">
        <f>MAX(IF(BP$259&lt;=$D263,SUM($E249:BP249),SUMIFS($B249:$GG249,$B$244:$GG$244,"&lt;="&amp;BP$259,$B$244:$GG$244,"&gt;"&amp;(BP$259-$D263))),0)</f>
        <v>0</v>
      </c>
      <c r="BQ263" s="164">
        <f>MAX(IF(BQ$259&lt;=$D263,SUM($E249:BQ249),SUMIFS($B249:$GG249,$B$244:$GG$244,"&lt;="&amp;BQ$259,$B$244:$GG$244,"&gt;"&amp;(BQ$259-$D263))),0)</f>
        <v>0</v>
      </c>
      <c r="BR263" s="164">
        <f>MAX(IF(BR$259&lt;=$D263,SUM($E249:BR249),SUMIFS($B249:$GG249,$B$244:$GG$244,"&lt;="&amp;BR$259,$B$244:$GG$244,"&gt;"&amp;(BR$259-$D263))),0)</f>
        <v>0</v>
      </c>
      <c r="BS263" s="164">
        <f>MAX(IF(BS$259&lt;=$D263,SUM($E249:BS249),SUMIFS($B249:$GG249,$B$244:$GG$244,"&lt;="&amp;BS$259,$B$244:$GG$244,"&gt;"&amp;(BS$259-$D263))),0)</f>
        <v>0</v>
      </c>
      <c r="BT263" s="164">
        <f>MAX(IF(BT$259&lt;=$D263,SUM($E249:BT249),SUMIFS($B249:$GG249,$B$244:$GG$244,"&lt;="&amp;BT$259,$B$244:$GG$244,"&gt;"&amp;(BT$259-$D263))),0)</f>
        <v>0</v>
      </c>
      <c r="BU263" s="164">
        <f>MAX(IF(BU$259&lt;=$D263,SUM($E249:BU249),SUMIFS($B249:$GG249,$B$244:$GG$244,"&lt;="&amp;BU$259,$B$244:$GG$244,"&gt;"&amp;(BU$259-$D263))),0)</f>
        <v>0</v>
      </c>
      <c r="BV263" s="164">
        <f>MAX(IF(BV$259&lt;=$D263,SUM($E249:BV249),SUMIFS($B249:$GG249,$B$244:$GG$244,"&lt;="&amp;BV$259,$B$244:$GG$244,"&gt;"&amp;(BV$259-$D263))),0)</f>
        <v>0</v>
      </c>
      <c r="BW263" s="164">
        <f>MAX(IF(BW$259&lt;=$D263,SUM($E249:BW249),SUMIFS($B249:$GG249,$B$244:$GG$244,"&lt;="&amp;BW$259,$B$244:$GG$244,"&gt;"&amp;(BW$259-$D263))),0)</f>
        <v>0</v>
      </c>
      <c r="BX263" s="164">
        <f>MAX(IF(BX$259&lt;=$D263,SUM($E249:BX249),SUMIFS($B249:$GG249,$B$244:$GG$244,"&lt;="&amp;BX$259,$B$244:$GG$244,"&gt;"&amp;(BX$259-$D263))),0)</f>
        <v>0</v>
      </c>
      <c r="BY263" s="164">
        <f>MAX(IF(BY$259&lt;=$D263,SUM($E249:BY249),SUMIFS($B249:$GG249,$B$244:$GG$244,"&lt;="&amp;BY$259,$B$244:$GG$244,"&gt;"&amp;(BY$259-$D263))),0)</f>
        <v>0</v>
      </c>
      <c r="BZ263" s="164">
        <f>MAX(IF(BZ$259&lt;=$D263,SUM($E249:BZ249),SUMIFS($B249:$GG249,$B$244:$GG$244,"&lt;="&amp;BZ$259,$B$244:$GG$244,"&gt;"&amp;(BZ$259-$D263))),0)</f>
        <v>0</v>
      </c>
      <c r="CA263" s="164">
        <f>MAX(IF(CA$259&lt;=$D263,SUM($E249:CA249),SUMIFS($B249:$GG249,$B$244:$GG$244,"&lt;="&amp;CA$259,$B$244:$GG$244,"&gt;"&amp;(CA$259-$D263))),0)</f>
        <v>0</v>
      </c>
      <c r="CB263" s="164">
        <f>MAX(IF(CB$259&lt;=$D263,SUM($E249:CB249),SUMIFS($B249:$GG249,$B$244:$GG$244,"&lt;="&amp;CB$259,$B$244:$GG$244,"&gt;"&amp;(CB$259-$D263))),0)</f>
        <v>0</v>
      </c>
      <c r="CC263" s="164">
        <f>MAX(IF(CC$259&lt;=$D263,SUM($E249:CC249),SUMIFS($B249:$GG249,$B$244:$GG$244,"&lt;="&amp;CC$259,$B$244:$GG$244,"&gt;"&amp;(CC$259-$D263))),0)</f>
        <v>0</v>
      </c>
      <c r="CD263" s="164">
        <f>MAX(IF(CD$259&lt;=$D263,SUM($E249:CD249),SUMIFS($B249:$GG249,$B$244:$GG$244,"&lt;="&amp;CD$259,$B$244:$GG$244,"&gt;"&amp;(CD$259-$D263))),0)</f>
        <v>0</v>
      </c>
      <c r="CE263" s="164">
        <f>MAX(IF(CE$259&lt;=$D263,SUM($E249:CE249),SUMIFS($B249:$GG249,$B$244:$GG$244,"&lt;="&amp;CE$259,$B$244:$GG$244,"&gt;"&amp;(CE$259-$D263))),0)</f>
        <v>0</v>
      </c>
      <c r="CF263" s="164">
        <f>MAX(IF(CF$259&lt;=$D263,SUM($E249:CF249),SUMIFS($B249:$GG249,$B$244:$GG$244,"&lt;="&amp;CF$259,$B$244:$GG$244,"&gt;"&amp;(CF$259-$D263))),0)</f>
        <v>0</v>
      </c>
      <c r="CG263" s="164">
        <f>MAX(IF(CG$259&lt;=$D263,SUM($E249:CG249),SUMIFS($B249:$GG249,$B$244:$GG$244,"&lt;="&amp;CG$259,$B$244:$GG$244,"&gt;"&amp;(CG$259-$D263))),0)</f>
        <v>0</v>
      </c>
      <c r="CH263" s="164">
        <f>MAX(IF(CH$259&lt;=$D263,SUM($E249:CH249),SUMIFS($B249:$GG249,$B$244:$GG$244,"&lt;="&amp;CH$259,$B$244:$GG$244,"&gt;"&amp;(CH$259-$D263))),0)</f>
        <v>0</v>
      </c>
      <c r="CI263" s="164">
        <f>MAX(IF(CI$259&lt;=$D263,SUM($E249:CI249),SUMIFS($B249:$GG249,$B$244:$GG$244,"&lt;="&amp;CI$259,$B$244:$GG$244,"&gt;"&amp;(CI$259-$D263))),0)</f>
        <v>0</v>
      </c>
      <c r="CJ263" s="164">
        <f>MAX(IF(CJ$259&lt;=$D263,SUM($E249:CJ249),SUMIFS($B249:$GG249,$B$244:$GG$244,"&lt;="&amp;CJ$259,$B$244:$GG$244,"&gt;"&amp;(CJ$259-$D263))),0)</f>
        <v>0</v>
      </c>
      <c r="CK263" s="164">
        <f>MAX(IF(CK$259&lt;=$D263,SUM($E249:CK249),SUMIFS($B249:$GG249,$B$244:$GG$244,"&lt;="&amp;CK$259,$B$244:$GG$244,"&gt;"&amp;(CK$259-$D263))),0)</f>
        <v>0</v>
      </c>
      <c r="CL263" s="164">
        <f>MAX(IF(CL$259&lt;=$D263,SUM($E249:CL249),SUMIFS($B249:$GG249,$B$244:$GG$244,"&lt;="&amp;CL$259,$B$244:$GG$244,"&gt;"&amp;(CL$259-$D263))),0)</f>
        <v>0</v>
      </c>
      <c r="CM263" s="164">
        <f>MAX(IF(CM$259&lt;=$D263,SUM($E249:CM249),SUMIFS($B249:$GG249,$B$244:$GG$244,"&lt;="&amp;CM$259,$B$244:$GG$244,"&gt;"&amp;(CM$259-$D263))),0)</f>
        <v>0</v>
      </c>
      <c r="CN263" s="164">
        <f>MAX(IF(CN$259&lt;=$D263,SUM($E249:CN249),SUMIFS($B249:$GG249,$B$244:$GG$244,"&lt;="&amp;CN$259,$B$244:$GG$244,"&gt;"&amp;(CN$259-$D263))),0)</f>
        <v>0</v>
      </c>
      <c r="CO263" s="164">
        <f>MAX(IF(CO$259&lt;=$D263,SUM($E249:CO249),SUMIFS($B249:$GG249,$B$244:$GG$244,"&lt;="&amp;CO$259,$B$244:$GG$244,"&gt;"&amp;(CO$259-$D263))),0)</f>
        <v>0</v>
      </c>
      <c r="CP263" s="164">
        <f>MAX(IF(CP$259&lt;=$D263,SUM($E249:CP249),SUMIFS($B249:$GG249,$B$244:$GG$244,"&lt;="&amp;CP$259,$B$244:$GG$244,"&gt;"&amp;(CP$259-$D263))),0)</f>
        <v>0</v>
      </c>
      <c r="CQ263" s="164">
        <f>MAX(IF(CQ$259&lt;=$D263,SUM($E249:CQ249),SUMIFS($B249:$GG249,$B$244:$GG$244,"&lt;="&amp;CQ$259,$B$244:$GG$244,"&gt;"&amp;(CQ$259-$D263))),0)</f>
        <v>0</v>
      </c>
      <c r="CR263" s="164">
        <f>MAX(IF(CR$259&lt;=$D263,SUM($E249:CR249),SUMIFS($B249:$GG249,$B$244:$GG$244,"&lt;="&amp;CR$259,$B$244:$GG$244,"&gt;"&amp;(CR$259-$D263))),0)</f>
        <v>0</v>
      </c>
      <c r="CS263" s="164">
        <f>MAX(IF(CS$259&lt;=$D263,SUM($E249:CS249),SUMIFS($B249:$GG249,$B$244:$GG$244,"&lt;="&amp;CS$259,$B$244:$GG$244,"&gt;"&amp;(CS$259-$D263))),0)</f>
        <v>0</v>
      </c>
      <c r="CT263" s="164">
        <f>MAX(IF(CT$259&lt;=$D263,SUM($E249:CT249),SUMIFS($B249:$GG249,$B$244:$GG$244,"&lt;="&amp;CT$259,$B$244:$GG$244,"&gt;"&amp;(CT$259-$D263))),0)</f>
        <v>0</v>
      </c>
      <c r="CU263" s="164">
        <f>MAX(IF(CU$259&lt;=$D263,SUM($E249:CU249),SUMIFS($B249:$GG249,$B$244:$GG$244,"&lt;="&amp;CU$259,$B$244:$GG$244,"&gt;"&amp;(CU$259-$D263))),0)</f>
        <v>0</v>
      </c>
      <c r="CV263" s="164">
        <f>MAX(IF(CV$259&lt;=$D263,SUM($E249:CV249),SUMIFS($B249:$GG249,$B$244:$GG$244,"&lt;="&amp;CV$259,$B$244:$GG$244,"&gt;"&amp;(CV$259-$D263))),0)</f>
        <v>0</v>
      </c>
      <c r="CW263" s="164">
        <f>MAX(IF(CW$259&lt;=$D263,SUM($E249:CW249),SUMIFS($B249:$GG249,$B$244:$GG$244,"&lt;="&amp;CW$259,$B$244:$GG$244,"&gt;"&amp;(CW$259-$D263))),0)</f>
        <v>0.23499999999999999</v>
      </c>
      <c r="CX263" s="164">
        <f>MAX(IF(CX$259&lt;=$D263,SUM($E249:CX249),SUMIFS($B249:$GG249,$B$244:$GG$244,"&lt;="&amp;CX$259,$B$244:$GG$244,"&gt;"&amp;(CX$259-$D263))),0)</f>
        <v>0.23499999999999999</v>
      </c>
      <c r="CY263" s="164">
        <f>MAX(IF(CY$259&lt;=$D263,SUM($E249:CY249),SUMIFS($B249:$GG249,$B$244:$GG$244,"&lt;="&amp;CY$259,$B$244:$GG$244,"&gt;"&amp;(CY$259-$D263))),0)</f>
        <v>0.23499999999999999</v>
      </c>
      <c r="CZ263" s="164">
        <f>MAX(IF(CZ$259&lt;=$D263,SUM($E249:CZ249),SUMIFS($B249:$GG249,$B$244:$GG$244,"&lt;="&amp;CZ$259,$B$244:$GG$244,"&gt;"&amp;(CZ$259-$D263))),0)</f>
        <v>0.23499999999999999</v>
      </c>
      <c r="DA263" s="164">
        <f>MAX(IF(DA$259&lt;=$D263,SUM($E249:DA249),SUMIFS($B249:$GG249,$B$244:$GG$244,"&lt;="&amp;DA$259,$B$244:$GG$244,"&gt;"&amp;(DA$259-$D263))),0)</f>
        <v>0</v>
      </c>
      <c r="DB263" s="164">
        <f>MAX(IF(DB$259&lt;=$D263,SUM($E249:DB249),SUMIFS($B249:$GG249,$B$244:$GG$244,"&lt;="&amp;DB$259,$B$244:$GG$244,"&gt;"&amp;(DB$259-$D263))),0)</f>
        <v>0</v>
      </c>
      <c r="DC263" s="164">
        <f>MAX(IF(DC$259&lt;=$D263,SUM($E249:DC249),SUMIFS($B249:$GG249,$B$244:$GG$244,"&lt;="&amp;DC$259,$B$244:$GG$244,"&gt;"&amp;(DC$259-$D263))),0)</f>
        <v>0</v>
      </c>
      <c r="DD263" s="164">
        <f>MAX(IF(DD$259&lt;=$D263,SUM($E249:DD249),SUMIFS($B249:$GG249,$B$244:$GG$244,"&lt;="&amp;DD$259,$B$244:$GG$244,"&gt;"&amp;(DD$259-$D263))),0)</f>
        <v>0</v>
      </c>
      <c r="DE263" s="164">
        <f>MAX(IF(DE$259&lt;=$D263,SUM($E249:DE249),SUMIFS($B249:$GG249,$B$244:$GG$244,"&lt;="&amp;DE$259,$B$244:$GG$244,"&gt;"&amp;(DE$259-$D263))),0)</f>
        <v>0</v>
      </c>
      <c r="DF263" s="164">
        <f>MAX(IF(DF$259&lt;=$D263,SUM($E249:DF249),SUMIFS($B249:$GG249,$B$244:$GG$244,"&lt;="&amp;DF$259,$B$244:$GG$244,"&gt;"&amp;(DF$259-$D263))),0)</f>
        <v>0</v>
      </c>
      <c r="DG263" s="164">
        <f>MAX(IF(DG$259&lt;=$D263,SUM($E249:DG249),SUMIFS($B249:$GG249,$B$244:$GG$244,"&lt;="&amp;DG$259,$B$244:$GG$244,"&gt;"&amp;(DG$259-$D263))),0)</f>
        <v>0</v>
      </c>
      <c r="DH263" s="164">
        <f>MAX(IF(DH$259&lt;=$D263,SUM($E249:DH249),SUMIFS($B249:$GG249,$B$244:$GG$244,"&lt;="&amp;DH$259,$B$244:$GG$244,"&gt;"&amp;(DH$259-$D263))),0)</f>
        <v>0</v>
      </c>
      <c r="DI263" s="164">
        <f>MAX(IF(DI$259&lt;=$D263,SUM($E249:DI249),SUMIFS($B249:$GG249,$B$244:$GG$244,"&lt;="&amp;DI$259,$B$244:$GG$244,"&gt;"&amp;(DI$259-$D263))),0)</f>
        <v>0</v>
      </c>
      <c r="DJ263" s="164">
        <f>MAX(IF(DJ$259&lt;=$D263,SUM($E249:DJ249),SUMIFS($B249:$GG249,$B$244:$GG$244,"&lt;="&amp;DJ$259,$B$244:$GG$244,"&gt;"&amp;(DJ$259-$D263))),0)</f>
        <v>0</v>
      </c>
      <c r="DK263" s="164">
        <f>MAX(IF(DK$259&lt;=$D263,SUM($E249:DK249),SUMIFS($B249:$GG249,$B$244:$GG$244,"&lt;="&amp;DK$259,$B$244:$GG$244,"&gt;"&amp;(DK$259-$D263))),0)</f>
        <v>0</v>
      </c>
      <c r="DL263" s="164">
        <f>MAX(IF(DL$259&lt;=$D263,SUM($E249:DL249),SUMIFS($B249:$GG249,$B$244:$GG$244,"&lt;="&amp;DL$259,$B$244:$GG$244,"&gt;"&amp;(DL$259-$D263))),0)</f>
        <v>0</v>
      </c>
      <c r="DM263" s="164">
        <f>MAX(IF(DM$259&lt;=$D263,SUM($E249:DM249),SUMIFS($B249:$GG249,$B$244:$GG$244,"&lt;="&amp;DM$259,$B$244:$GG$244,"&gt;"&amp;(DM$259-$D263))),0)</f>
        <v>0</v>
      </c>
      <c r="DN263" s="164">
        <f>MAX(IF(DN$259&lt;=$D263,SUM($E249:DN249),SUMIFS($B249:$GG249,$B$244:$GG$244,"&lt;="&amp;DN$259,$B$244:$GG$244,"&gt;"&amp;(DN$259-$D263))),0)</f>
        <v>0</v>
      </c>
      <c r="DO263" s="164">
        <f>MAX(IF(DO$259&lt;=$D263,SUM($E249:DO249),SUMIFS($B249:$GG249,$B$244:$GG$244,"&lt;="&amp;DO$259,$B$244:$GG$244,"&gt;"&amp;(DO$259-$D263))),0)</f>
        <v>0</v>
      </c>
      <c r="DP263" s="164">
        <f>MAX(IF(DP$259&lt;=$D263,SUM($E249:DP249),SUMIFS($B249:$GG249,$B$244:$GG$244,"&lt;="&amp;DP$259,$B$244:$GG$244,"&gt;"&amp;(DP$259-$D263))),0)</f>
        <v>0</v>
      </c>
      <c r="DQ263" s="164">
        <f>MAX(IF(DQ$259&lt;=$D263,SUM($E249:DQ249),SUMIFS($B249:$GG249,$B$244:$GG$244,"&lt;="&amp;DQ$259,$B$244:$GG$244,"&gt;"&amp;(DQ$259-$D263))),0)</f>
        <v>0</v>
      </c>
      <c r="DR263" s="164">
        <f>MAX(IF(DR$259&lt;=$D263,SUM($E249:DR249),SUMIFS($B249:$GG249,$B$244:$GG$244,"&lt;="&amp;DR$259,$B$244:$GG$244,"&gt;"&amp;(DR$259-$D263))),0)</f>
        <v>0</v>
      </c>
      <c r="DS263" s="164">
        <f>MAX(IF(DS$259&lt;=$D263,SUM($E249:DS249),SUMIFS($B249:$GG249,$B$244:$GG$244,"&lt;="&amp;DS$259,$B$244:$GG$244,"&gt;"&amp;(DS$259-$D263))),0)</f>
        <v>0</v>
      </c>
      <c r="DT263" s="164">
        <f>MAX(IF(DT$259&lt;=$D263,SUM($E249:DT249),SUMIFS($B249:$GG249,$B$244:$GG$244,"&lt;="&amp;DT$259,$B$244:$GG$244,"&gt;"&amp;(DT$259-$D263))),0)</f>
        <v>0</v>
      </c>
      <c r="DU263" s="164">
        <f>MAX(IF(DU$259&lt;=$D263,SUM($E249:DU249),SUMIFS($B249:$GG249,$B$244:$GG$244,"&lt;="&amp;DU$259,$B$244:$GG$244,"&gt;"&amp;(DU$259-$D263))),0)</f>
        <v>0</v>
      </c>
      <c r="DV263" s="164">
        <f>MAX(IF(DV$259&lt;=$D263,SUM($E249:DV249),SUMIFS($B249:$GG249,$B$244:$GG$244,"&lt;="&amp;DV$259,$B$244:$GG$244,"&gt;"&amp;(DV$259-$D263))),0)</f>
        <v>0</v>
      </c>
      <c r="DW263" s="164">
        <f>MAX(IF(DW$259&lt;=$D263,SUM($E249:DW249),SUMIFS($B249:$GG249,$B$244:$GG$244,"&lt;="&amp;DW$259,$B$244:$GG$244,"&gt;"&amp;(DW$259-$D263))),0)</f>
        <v>0</v>
      </c>
      <c r="DX263" s="164">
        <f>MAX(IF(DX$259&lt;=$D263,SUM($E249:DX249),SUMIFS($B249:$GG249,$B$244:$GG$244,"&lt;="&amp;DX$259,$B$244:$GG$244,"&gt;"&amp;(DX$259-$D263))),0)</f>
        <v>0</v>
      </c>
      <c r="DY263" s="164">
        <f>MAX(IF(DY$259&lt;=$D263,SUM($E249:DY249),SUMIFS($B249:$GG249,$B$244:$GG$244,"&lt;="&amp;DY$259,$B$244:$GG$244,"&gt;"&amp;(DY$259-$D263))),0)</f>
        <v>0</v>
      </c>
      <c r="DZ263" s="164">
        <f>MAX(IF(DZ$259&lt;=$D263,SUM($E249:DZ249),SUMIFS($B249:$GG249,$B$244:$GG$244,"&lt;="&amp;DZ$259,$B$244:$GG$244,"&gt;"&amp;(DZ$259-$D263))),0)</f>
        <v>0</v>
      </c>
      <c r="EA263" s="164">
        <f>MAX(IF(EA$259&lt;=$D263,SUM($E249:EA249),SUMIFS($B249:$GG249,$B$244:$GG$244,"&lt;="&amp;EA$259,$B$244:$GG$244,"&gt;"&amp;(EA$259-$D263))),0)</f>
        <v>0</v>
      </c>
      <c r="EB263" s="164">
        <f>MAX(IF(EB$259&lt;=$D263,SUM($E249:EB249),SUMIFS($B249:$GG249,$B$244:$GG$244,"&lt;="&amp;EB$259,$B$244:$GG$244,"&gt;"&amp;(EB$259-$D263))),0)</f>
        <v>0</v>
      </c>
      <c r="EC263" s="164">
        <f>MAX(IF(EC$259&lt;=$D263,SUM($E249:EC249),SUMIFS($B249:$GG249,$B$244:$GG$244,"&lt;="&amp;EC$259,$B$244:$GG$244,"&gt;"&amp;(EC$259-$D263))),0)</f>
        <v>0</v>
      </c>
      <c r="ED263" s="164">
        <f>MAX(IF(ED$259&lt;=$D263,SUM($E249:ED249),SUMIFS($B249:$GG249,$B$244:$GG$244,"&lt;="&amp;ED$259,$B$244:$GG$244,"&gt;"&amp;(ED$259-$D263))),0)</f>
        <v>0</v>
      </c>
      <c r="EE263" s="164">
        <f>MAX(IF(EE$259&lt;=$D263,SUM($E249:EE249),SUMIFS($B249:$GG249,$B$244:$GG$244,"&lt;="&amp;EE$259,$B$244:$GG$244,"&gt;"&amp;(EE$259-$D263))),0)</f>
        <v>0</v>
      </c>
      <c r="EF263" s="164">
        <f>MAX(IF(EF$259&lt;=$D263,SUM($E249:EF249),SUMIFS($B249:$GG249,$B$244:$GG$244,"&lt;="&amp;EF$259,$B$244:$GG$244,"&gt;"&amp;(EF$259-$D263))),0)</f>
        <v>0</v>
      </c>
      <c r="EG263" s="164">
        <f>MAX(IF(EG$259&lt;=$D263,SUM($E249:EG249),SUMIFS($B249:$GG249,$B$244:$GG$244,"&lt;="&amp;EG$259,$B$244:$GG$244,"&gt;"&amp;(EG$259-$D263))),0)</f>
        <v>0</v>
      </c>
      <c r="EH263" s="164">
        <f>MAX(IF(EH$259&lt;=$D263,SUM($E249:EH249),SUMIFS($B249:$GG249,$B$244:$GG$244,"&lt;="&amp;EH$259,$B$244:$GG$244,"&gt;"&amp;(EH$259-$D263))),0)</f>
        <v>0</v>
      </c>
      <c r="EI263" s="164">
        <f>MAX(IF(EI$259&lt;=$D263,SUM($E249:EI249),SUMIFS($B249:$GG249,$B$244:$GG$244,"&lt;="&amp;EI$259,$B$244:$GG$244,"&gt;"&amp;(EI$259-$D263))),0)</f>
        <v>0</v>
      </c>
      <c r="EJ263" s="164">
        <f>MAX(IF(EJ$259&lt;=$D263,SUM($E249:EJ249),SUMIFS($B249:$GG249,$B$244:$GG$244,"&lt;="&amp;EJ$259,$B$244:$GG$244,"&gt;"&amp;(EJ$259-$D263))),0)</f>
        <v>0</v>
      </c>
      <c r="EK263" s="164">
        <f>MAX(IF(EK$259&lt;=$D263,SUM($E249:EK249),SUMIFS($B249:$GG249,$B$244:$GG$244,"&lt;="&amp;EK$259,$B$244:$GG$244,"&gt;"&amp;(EK$259-$D263))),0)</f>
        <v>0</v>
      </c>
      <c r="EL263" s="147"/>
      <c r="EM263" s="147"/>
      <c r="EN263" s="147"/>
      <c r="EO263" s="147"/>
      <c r="EP263" s="147"/>
      <c r="EQ263" s="147"/>
      <c r="ER263" s="147"/>
      <c r="ES263" s="147"/>
      <c r="ET263" s="147"/>
      <c r="EU263" s="147"/>
      <c r="EV263" s="147"/>
      <c r="EW263" s="147"/>
      <c r="EX263" s="147"/>
      <c r="EY263" s="147"/>
      <c r="EZ263" s="147"/>
      <c r="FA263" s="147"/>
      <c r="FB263" s="147"/>
      <c r="FC263" s="147"/>
      <c r="FD263" s="147"/>
      <c r="FE263" s="147"/>
      <c r="FF263" s="147"/>
      <c r="FG263" s="147"/>
      <c r="FH263" s="147"/>
      <c r="FI263" s="147"/>
      <c r="FJ263" s="147"/>
      <c r="FK263" s="147"/>
      <c r="FL263" s="147"/>
      <c r="FM263" s="147"/>
      <c r="FN263" s="147"/>
      <c r="FO263" s="147"/>
      <c r="FP263" s="147"/>
      <c r="FQ263" s="147"/>
      <c r="FR263" s="147"/>
      <c r="FS263" s="147"/>
      <c r="FT263" s="147"/>
      <c r="FU263" s="147"/>
      <c r="FV263" s="147"/>
      <c r="FW263" s="147"/>
      <c r="FX263" s="147"/>
      <c r="FY263" s="147"/>
      <c r="FZ263" s="147"/>
      <c r="GA263" s="147"/>
      <c r="GB263" s="147"/>
      <c r="GC263" s="147"/>
      <c r="GD263" s="147"/>
      <c r="GE263" s="147"/>
      <c r="GF263" s="147"/>
      <c r="GG263" s="147"/>
    </row>
    <row r="264" spans="2:189">
      <c r="B264" s="148">
        <v>5</v>
      </c>
      <c r="C264" s="148" t="str">
        <f t="shared" si="350"/>
        <v>Other</v>
      </c>
      <c r="D264" s="354">
        <f t="shared" si="351"/>
        <v>1</v>
      </c>
      <c r="E264" s="164">
        <f>MAX(IF(E$259&lt;=$D264,SUM($E250:E250),SUMIFS($B250:$GG250,$B$244:$GG$244,"&lt;="&amp;E$259,$B$244:$GG$244,"&gt;"&amp;(E$259-$D264))),0)</f>
        <v>0.8</v>
      </c>
      <c r="F264" s="164">
        <f>MAX(IF(F$259&lt;=$D264,SUM($E250:F250),SUMIFS($B250:$GG250,$B$244:$GG$244,"&lt;="&amp;F$259,$B$244:$GG$244,"&gt;"&amp;(F$259-$D264))),0)</f>
        <v>0</v>
      </c>
      <c r="G264" s="164">
        <f>MAX(IF(G$259&lt;=$D264,SUM($E250:G250),SUMIFS($B250:$GG250,$B$244:$GG$244,"&lt;="&amp;G$259,$B$244:$GG$244,"&gt;"&amp;(G$259-$D264))),0)</f>
        <v>0</v>
      </c>
      <c r="H264" s="164">
        <f>MAX(IF(H$259&lt;=$D264,SUM($E250:H250),SUMIFS($B250:$GG250,$B$244:$GG$244,"&lt;="&amp;H$259,$B$244:$GG$244,"&gt;"&amp;(H$259-$D264))),0)</f>
        <v>0.13</v>
      </c>
      <c r="I264" s="164">
        <f>MAX(IF(I$259&lt;=$D264,SUM($E250:I250),SUMIFS($B250:$GG250,$B$244:$GG$244,"&lt;="&amp;I$259,$B$244:$GG$244,"&gt;"&amp;(I$259-$D264))),0)</f>
        <v>1.0000000000000009E-2</v>
      </c>
      <c r="J264" s="164">
        <f>MAX(IF(J$259&lt;=$D264,SUM($E250:J250),SUMIFS($B250:$GG250,$B$244:$GG$244,"&lt;="&amp;J$259,$B$244:$GG$244,"&gt;"&amp;(J$259-$D264))),0)</f>
        <v>1.0000000000000009E-2</v>
      </c>
      <c r="K264" s="164">
        <f>MAX(IF(K$259&lt;=$D264,SUM($E250:K250),SUMIFS($B250:$GG250,$B$244:$GG$244,"&lt;="&amp;K$259,$B$244:$GG$244,"&gt;"&amp;(K$259-$D264))),0)</f>
        <v>1.0000000000000009E-2</v>
      </c>
      <c r="L264" s="164">
        <f>MAX(IF(L$259&lt;=$D264,SUM($E250:L250),SUMIFS($B250:$GG250,$B$244:$GG$244,"&lt;="&amp;L$259,$B$244:$GG$244,"&gt;"&amp;(L$259-$D264))),0)</f>
        <v>1.0000000000000009E-2</v>
      </c>
      <c r="M264" s="164">
        <f>MAX(IF(M$259&lt;=$D264,SUM($E250:M250),SUMIFS($B250:$GG250,$B$244:$GG$244,"&lt;="&amp;M$259,$B$244:$GG$244,"&gt;"&amp;(M$259-$D264))),0)</f>
        <v>1.0000000000000009E-2</v>
      </c>
      <c r="N264" s="164">
        <f>MAX(IF(N$259&lt;=$D264,SUM($E250:N250),SUMIFS($B250:$GG250,$B$244:$GG$244,"&lt;="&amp;N$259,$B$244:$GG$244,"&gt;"&amp;(N$259-$D264))),0)</f>
        <v>1.0000000000000009E-2</v>
      </c>
      <c r="O264" s="164">
        <f>MAX(IF(O$259&lt;=$D264,SUM($E250:O250),SUMIFS($B250:$GG250,$B$244:$GG$244,"&lt;="&amp;O$259,$B$244:$GG$244,"&gt;"&amp;(O$259-$D264))),0)</f>
        <v>1.0000000000000009E-2</v>
      </c>
      <c r="P264" s="164">
        <f>MAX(IF(P$259&lt;=$D264,SUM($E250:P250),SUMIFS($B250:$GG250,$B$244:$GG$244,"&lt;="&amp;P$259,$B$244:$GG$244,"&gt;"&amp;(P$259-$D264))),0)</f>
        <v>1.0000000000000009E-2</v>
      </c>
      <c r="Q264" s="164">
        <f>MAX(IF(Q$259&lt;=$D264,SUM($E250:Q250),SUMIFS($B250:$GG250,$B$244:$GG$244,"&lt;="&amp;Q$259,$B$244:$GG$244,"&gt;"&amp;(Q$259-$D264))),0)</f>
        <v>0.21299999999999997</v>
      </c>
      <c r="R264" s="164">
        <f>MAX(IF(R$259&lt;=$D264,SUM($E250:R250),SUMIFS($B250:$GG250,$B$244:$GG$244,"&lt;="&amp;R$259,$B$244:$GG$244,"&gt;"&amp;(R$259-$D264))),0)</f>
        <v>0</v>
      </c>
      <c r="S264" s="164">
        <f>MAX(IF(S$259&lt;=$D264,SUM($E250:S250),SUMIFS($B250:$GG250,$B$244:$GG$244,"&lt;="&amp;S$259,$B$244:$GG$244,"&gt;"&amp;(S$259-$D264))),0)</f>
        <v>0</v>
      </c>
      <c r="T264" s="164">
        <f>MAX(IF(T$259&lt;=$D264,SUM($E250:T250),SUMIFS($B250:$GG250,$B$244:$GG$244,"&lt;="&amp;T$259,$B$244:$GG$244,"&gt;"&amp;(T$259-$D264))),0)</f>
        <v>0</v>
      </c>
      <c r="U264" s="164">
        <f>MAX(IF(U$259&lt;=$D264,SUM($E250:U250),SUMIFS($B250:$GG250,$B$244:$GG$244,"&lt;="&amp;U$259,$B$244:$GG$244,"&gt;"&amp;(U$259-$D264))),0)</f>
        <v>0</v>
      </c>
      <c r="V264" s="164">
        <f>MAX(IF(V$259&lt;=$D264,SUM($E250:V250),SUMIFS($B250:$GG250,$B$244:$GG$244,"&lt;="&amp;V$259,$B$244:$GG$244,"&gt;"&amp;(V$259-$D264))),0)</f>
        <v>0</v>
      </c>
      <c r="W264" s="164">
        <f>MAX(IF(W$259&lt;=$D264,SUM($E250:W250),SUMIFS($B250:$GG250,$B$244:$GG$244,"&lt;="&amp;W$259,$B$244:$GG$244,"&gt;"&amp;(W$259-$D264))),0)</f>
        <v>0</v>
      </c>
      <c r="X264" s="164">
        <f>MAX(IF(X$259&lt;=$D264,SUM($E250:X250),SUMIFS($B250:$GG250,$B$244:$GG$244,"&lt;="&amp;X$259,$B$244:$GG$244,"&gt;"&amp;(X$259-$D264))),0)</f>
        <v>0</v>
      </c>
      <c r="Y264" s="164">
        <f>MAX(IF(Y$259&lt;=$D264,SUM($E250:Y250),SUMIFS($B250:$GG250,$B$244:$GG$244,"&lt;="&amp;Y$259,$B$244:$GG$244,"&gt;"&amp;(Y$259-$D264))),0)</f>
        <v>0</v>
      </c>
      <c r="Z264" s="164">
        <f>MAX(IF(Z$259&lt;=$D264,SUM($E250:Z250),SUMIFS($B250:$GG250,$B$244:$GG$244,"&lt;="&amp;Z$259,$B$244:$GG$244,"&gt;"&amp;(Z$259-$D264))),0)</f>
        <v>0</v>
      </c>
      <c r="AA264" s="164">
        <f>MAX(IF(AA$259&lt;=$D264,SUM($E250:AA250),SUMIFS($B250:$GG250,$B$244:$GG$244,"&lt;="&amp;AA$259,$B$244:$GG$244,"&gt;"&amp;(AA$259-$D264))),0)</f>
        <v>0</v>
      </c>
      <c r="AB264" s="164">
        <f>MAX(IF(AB$259&lt;=$D264,SUM($E250:AB250),SUMIFS($B250:$GG250,$B$244:$GG$244,"&lt;="&amp;AB$259,$B$244:$GG$244,"&gt;"&amp;(AB$259-$D264))),0)</f>
        <v>0</v>
      </c>
      <c r="AC264" s="164">
        <f>MAX(IF(AC$259&lt;=$D264,SUM($E250:AC250),SUMIFS($B250:$GG250,$B$244:$GG$244,"&lt;="&amp;AC$259,$B$244:$GG$244,"&gt;"&amp;(AC$259-$D264))),0)</f>
        <v>0.255</v>
      </c>
      <c r="AD264" s="164">
        <f>MAX(IF(AD$259&lt;=$D264,SUM($E250:AD250),SUMIFS($B250:$GG250,$B$244:$GG$244,"&lt;="&amp;AD$259,$B$244:$GG$244,"&gt;"&amp;(AD$259-$D264))),0)</f>
        <v>0</v>
      </c>
      <c r="AE264" s="164">
        <f>MAX(IF(AE$259&lt;=$D264,SUM($E250:AE250),SUMIFS($B250:$GG250,$B$244:$GG$244,"&lt;="&amp;AE$259,$B$244:$GG$244,"&gt;"&amp;(AE$259-$D264))),0)</f>
        <v>0</v>
      </c>
      <c r="AF264" s="164">
        <f>MAX(IF(AF$259&lt;=$D264,SUM($E250:AF250),SUMIFS($B250:$GG250,$B$244:$GG$244,"&lt;="&amp;AF$259,$B$244:$GG$244,"&gt;"&amp;(AF$259-$D264))),0)</f>
        <v>0</v>
      </c>
      <c r="AG264" s="164">
        <f>MAX(IF(AG$259&lt;=$D264,SUM($E250:AG250),SUMIFS($B250:$GG250,$B$244:$GG$244,"&lt;="&amp;AG$259,$B$244:$GG$244,"&gt;"&amp;(AG$259-$D264))),0)</f>
        <v>0</v>
      </c>
      <c r="AH264" s="164">
        <f>MAX(IF(AH$259&lt;=$D264,SUM($E250:AH250),SUMIFS($B250:$GG250,$B$244:$GG$244,"&lt;="&amp;AH$259,$B$244:$GG$244,"&gt;"&amp;(AH$259-$D264))),0)</f>
        <v>0</v>
      </c>
      <c r="AI264" s="164">
        <f>MAX(IF(AI$259&lt;=$D264,SUM($E250:AI250),SUMIFS($B250:$GG250,$B$244:$GG$244,"&lt;="&amp;AI$259,$B$244:$GG$244,"&gt;"&amp;(AI$259-$D264))),0)</f>
        <v>0</v>
      </c>
      <c r="AJ264" s="164">
        <f>MAX(IF(AJ$259&lt;=$D264,SUM($E250:AJ250),SUMIFS($B250:$GG250,$B$244:$GG$244,"&lt;="&amp;AJ$259,$B$244:$GG$244,"&gt;"&amp;(AJ$259-$D264))),0)</f>
        <v>0</v>
      </c>
      <c r="AK264" s="164">
        <f>MAX(IF(AK$259&lt;=$D264,SUM($E250:AK250),SUMIFS($B250:$GG250,$B$244:$GG$244,"&lt;="&amp;AK$259,$B$244:$GG$244,"&gt;"&amp;(AK$259-$D264))),0)</f>
        <v>0</v>
      </c>
      <c r="AL264" s="164">
        <f>MAX(IF(AL$259&lt;=$D264,SUM($E250:AL250),SUMIFS($B250:$GG250,$B$244:$GG$244,"&lt;="&amp;AL$259,$B$244:$GG$244,"&gt;"&amp;(AL$259-$D264))),0)</f>
        <v>0</v>
      </c>
      <c r="AM264" s="164">
        <f>MAX(IF(AM$259&lt;=$D264,SUM($E250:AM250),SUMIFS($B250:$GG250,$B$244:$GG$244,"&lt;="&amp;AM$259,$B$244:$GG$244,"&gt;"&amp;(AM$259-$D264))),0)</f>
        <v>0</v>
      </c>
      <c r="AN264" s="164">
        <f>MAX(IF(AN$259&lt;=$D264,SUM($E250:AN250),SUMIFS($B250:$GG250,$B$244:$GG$244,"&lt;="&amp;AN$259,$B$244:$GG$244,"&gt;"&amp;(AN$259-$D264))),0)</f>
        <v>0</v>
      </c>
      <c r="AO264" s="164">
        <f>MAX(IF(AO$259&lt;=$D264,SUM($E250:AO250),SUMIFS($B250:$GG250,$B$244:$GG$244,"&lt;="&amp;AO$259,$B$244:$GG$244,"&gt;"&amp;(AO$259-$D264))),0)</f>
        <v>0.255</v>
      </c>
      <c r="AP264" s="164">
        <f>MAX(IF(AP$259&lt;=$D264,SUM($E250:AP250),SUMIFS($B250:$GG250,$B$244:$GG$244,"&lt;="&amp;AP$259,$B$244:$GG$244,"&gt;"&amp;(AP$259-$D264))),0)</f>
        <v>0</v>
      </c>
      <c r="AQ264" s="164">
        <f>MAX(IF(AQ$259&lt;=$D264,SUM($E250:AQ250),SUMIFS($B250:$GG250,$B$244:$GG$244,"&lt;="&amp;AQ$259,$B$244:$GG$244,"&gt;"&amp;(AQ$259-$D264))),0)</f>
        <v>0</v>
      </c>
      <c r="AR264" s="164">
        <f>MAX(IF(AR$259&lt;=$D264,SUM($E250:AR250),SUMIFS($B250:$GG250,$B$244:$GG$244,"&lt;="&amp;AR$259,$B$244:$GG$244,"&gt;"&amp;(AR$259-$D264))),0)</f>
        <v>0</v>
      </c>
      <c r="AS264" s="164">
        <f>MAX(IF(AS$259&lt;=$D264,SUM($E250:AS250),SUMIFS($B250:$GG250,$B$244:$GG$244,"&lt;="&amp;AS$259,$B$244:$GG$244,"&gt;"&amp;(AS$259-$D264))),0)</f>
        <v>0</v>
      </c>
      <c r="AT264" s="164">
        <f>MAX(IF(AT$259&lt;=$D264,SUM($E250:AT250),SUMIFS($B250:$GG250,$B$244:$GG$244,"&lt;="&amp;AT$259,$B$244:$GG$244,"&gt;"&amp;(AT$259-$D264))),0)</f>
        <v>0</v>
      </c>
      <c r="AU264" s="164">
        <f>MAX(IF(AU$259&lt;=$D264,SUM($E250:AU250),SUMIFS($B250:$GG250,$B$244:$GG$244,"&lt;="&amp;AU$259,$B$244:$GG$244,"&gt;"&amp;(AU$259-$D264))),0)</f>
        <v>0</v>
      </c>
      <c r="AV264" s="164">
        <f>MAX(IF(AV$259&lt;=$D264,SUM($E250:AV250),SUMIFS($B250:$GG250,$B$244:$GG$244,"&lt;="&amp;AV$259,$B$244:$GG$244,"&gt;"&amp;(AV$259-$D264))),0)</f>
        <v>0</v>
      </c>
      <c r="AW264" s="164">
        <f>MAX(IF(AW$259&lt;=$D264,SUM($E250:AW250),SUMIFS($B250:$GG250,$B$244:$GG$244,"&lt;="&amp;AW$259,$B$244:$GG$244,"&gt;"&amp;(AW$259-$D264))),0)</f>
        <v>0</v>
      </c>
      <c r="AX264" s="164">
        <f>MAX(IF(AX$259&lt;=$D264,SUM($E250:AX250),SUMIFS($B250:$GG250,$B$244:$GG$244,"&lt;="&amp;AX$259,$B$244:$GG$244,"&gt;"&amp;(AX$259-$D264))),0)</f>
        <v>0</v>
      </c>
      <c r="AY264" s="164">
        <f>MAX(IF(AY$259&lt;=$D264,SUM($E250:AY250),SUMIFS($B250:$GG250,$B$244:$GG$244,"&lt;="&amp;AY$259,$B$244:$GG$244,"&gt;"&amp;(AY$259-$D264))),0)</f>
        <v>0</v>
      </c>
      <c r="AZ264" s="164">
        <f>MAX(IF(AZ$259&lt;=$D264,SUM($E250:AZ250),SUMIFS($B250:$GG250,$B$244:$GG$244,"&lt;="&amp;AZ$259,$B$244:$GG$244,"&gt;"&amp;(AZ$259-$D264))),0)</f>
        <v>0</v>
      </c>
      <c r="BA264" s="164">
        <f>MAX(IF(BA$259&lt;=$D264,SUM($E250:BA250),SUMIFS($B250:$GG250,$B$244:$GG$244,"&lt;="&amp;BA$259,$B$244:$GG$244,"&gt;"&amp;(BA$259-$D264))),0)</f>
        <v>0.255</v>
      </c>
      <c r="BB264" s="164">
        <f>MAX(IF(BB$259&lt;=$D264,SUM($E250:BB250),SUMIFS($B250:$GG250,$B$244:$GG$244,"&lt;="&amp;BB$259,$B$244:$GG$244,"&gt;"&amp;(BB$259-$D264))),0)</f>
        <v>0</v>
      </c>
      <c r="BC264" s="164">
        <f>MAX(IF(BC$259&lt;=$D264,SUM($E250:BC250),SUMIFS($B250:$GG250,$B$244:$GG$244,"&lt;="&amp;BC$259,$B$244:$GG$244,"&gt;"&amp;(BC$259-$D264))),0)</f>
        <v>0</v>
      </c>
      <c r="BD264" s="164">
        <f>MAX(IF(BD$259&lt;=$D264,SUM($E250:BD250),SUMIFS($B250:$GG250,$B$244:$GG$244,"&lt;="&amp;BD$259,$B$244:$GG$244,"&gt;"&amp;(BD$259-$D264))),0)</f>
        <v>0</v>
      </c>
      <c r="BE264" s="164">
        <f>MAX(IF(BE$259&lt;=$D264,SUM($E250:BE250),SUMIFS($B250:$GG250,$B$244:$GG$244,"&lt;="&amp;BE$259,$B$244:$GG$244,"&gt;"&amp;(BE$259-$D264))),0)</f>
        <v>0</v>
      </c>
      <c r="BF264" s="164">
        <f>MAX(IF(BF$259&lt;=$D264,SUM($E250:BF250),SUMIFS($B250:$GG250,$B$244:$GG$244,"&lt;="&amp;BF$259,$B$244:$GG$244,"&gt;"&amp;(BF$259-$D264))),0)</f>
        <v>0</v>
      </c>
      <c r="BG264" s="164">
        <f>MAX(IF(BG$259&lt;=$D264,SUM($E250:BG250),SUMIFS($B250:$GG250,$B$244:$GG$244,"&lt;="&amp;BG$259,$B$244:$GG$244,"&gt;"&amp;(BG$259-$D264))),0)</f>
        <v>0</v>
      </c>
      <c r="BH264" s="164">
        <f>MAX(IF(BH$259&lt;=$D264,SUM($E250:BH250),SUMIFS($B250:$GG250,$B$244:$GG$244,"&lt;="&amp;BH$259,$B$244:$GG$244,"&gt;"&amp;(BH$259-$D264))),0)</f>
        <v>0</v>
      </c>
      <c r="BI264" s="164">
        <f>MAX(IF(BI$259&lt;=$D264,SUM($E250:BI250),SUMIFS($B250:$GG250,$B$244:$GG$244,"&lt;="&amp;BI$259,$B$244:$GG$244,"&gt;"&amp;(BI$259-$D264))),0)</f>
        <v>0</v>
      </c>
      <c r="BJ264" s="164">
        <f>MAX(IF(BJ$259&lt;=$D264,SUM($E250:BJ250),SUMIFS($B250:$GG250,$B$244:$GG$244,"&lt;="&amp;BJ$259,$B$244:$GG$244,"&gt;"&amp;(BJ$259-$D264))),0)</f>
        <v>0</v>
      </c>
      <c r="BK264" s="164">
        <f>MAX(IF(BK$259&lt;=$D264,SUM($E250:BK250),SUMIFS($B250:$GG250,$B$244:$GG$244,"&lt;="&amp;BK$259,$B$244:$GG$244,"&gt;"&amp;(BK$259-$D264))),0)</f>
        <v>0</v>
      </c>
      <c r="BL264" s="164">
        <f>MAX(IF(BL$259&lt;=$D264,SUM($E250:BL250),SUMIFS($B250:$GG250,$B$244:$GG$244,"&lt;="&amp;BL$259,$B$244:$GG$244,"&gt;"&amp;(BL$259-$D264))),0)</f>
        <v>0</v>
      </c>
      <c r="BM264" s="164">
        <f>MAX(IF(BM$259&lt;=$D264,SUM($E250:BM250),SUMIFS($B250:$GG250,$B$244:$GG$244,"&lt;="&amp;BM$259,$B$244:$GG$244,"&gt;"&amp;(BM$259-$D264))),0)</f>
        <v>0.255</v>
      </c>
      <c r="BN264" s="164">
        <f>MAX(IF(BN$259&lt;=$D264,SUM($E250:BN250),SUMIFS($B250:$GG250,$B$244:$GG$244,"&lt;="&amp;BN$259,$B$244:$GG$244,"&gt;"&amp;(BN$259-$D264))),0)</f>
        <v>0</v>
      </c>
      <c r="BO264" s="164">
        <f>MAX(IF(BO$259&lt;=$D264,SUM($E250:BO250),SUMIFS($B250:$GG250,$B$244:$GG$244,"&lt;="&amp;BO$259,$B$244:$GG$244,"&gt;"&amp;(BO$259-$D264))),0)</f>
        <v>0</v>
      </c>
      <c r="BP264" s="164">
        <f>MAX(IF(BP$259&lt;=$D264,SUM($E250:BP250),SUMIFS($B250:$GG250,$B$244:$GG$244,"&lt;="&amp;BP$259,$B$244:$GG$244,"&gt;"&amp;(BP$259-$D264))),0)</f>
        <v>0</v>
      </c>
      <c r="BQ264" s="164">
        <f>MAX(IF(BQ$259&lt;=$D264,SUM($E250:BQ250),SUMIFS($B250:$GG250,$B$244:$GG$244,"&lt;="&amp;BQ$259,$B$244:$GG$244,"&gt;"&amp;(BQ$259-$D264))),0)</f>
        <v>0</v>
      </c>
      <c r="BR264" s="164">
        <f>MAX(IF(BR$259&lt;=$D264,SUM($E250:BR250),SUMIFS($B250:$GG250,$B$244:$GG$244,"&lt;="&amp;BR$259,$B$244:$GG$244,"&gt;"&amp;(BR$259-$D264))),0)</f>
        <v>0</v>
      </c>
      <c r="BS264" s="164">
        <f>MAX(IF(BS$259&lt;=$D264,SUM($E250:BS250),SUMIFS($B250:$GG250,$B$244:$GG$244,"&lt;="&amp;BS$259,$B$244:$GG$244,"&gt;"&amp;(BS$259-$D264))),0)</f>
        <v>0</v>
      </c>
      <c r="BT264" s="164">
        <f>MAX(IF(BT$259&lt;=$D264,SUM($E250:BT250),SUMIFS($B250:$GG250,$B$244:$GG$244,"&lt;="&amp;BT$259,$B$244:$GG$244,"&gt;"&amp;(BT$259-$D264))),0)</f>
        <v>0</v>
      </c>
      <c r="BU264" s="164">
        <f>MAX(IF(BU$259&lt;=$D264,SUM($E250:BU250),SUMIFS($B250:$GG250,$B$244:$GG$244,"&lt;="&amp;BU$259,$B$244:$GG$244,"&gt;"&amp;(BU$259-$D264))),0)</f>
        <v>0</v>
      </c>
      <c r="BV264" s="164">
        <f>MAX(IF(BV$259&lt;=$D264,SUM($E250:BV250),SUMIFS($B250:$GG250,$B$244:$GG$244,"&lt;="&amp;BV$259,$B$244:$GG$244,"&gt;"&amp;(BV$259-$D264))),0)</f>
        <v>0</v>
      </c>
      <c r="BW264" s="164">
        <f>MAX(IF(BW$259&lt;=$D264,SUM($E250:BW250),SUMIFS($B250:$GG250,$B$244:$GG$244,"&lt;="&amp;BW$259,$B$244:$GG$244,"&gt;"&amp;(BW$259-$D264))),0)</f>
        <v>0</v>
      </c>
      <c r="BX264" s="164">
        <f>MAX(IF(BX$259&lt;=$D264,SUM($E250:BX250),SUMIFS($B250:$GG250,$B$244:$GG$244,"&lt;="&amp;BX$259,$B$244:$GG$244,"&gt;"&amp;(BX$259-$D264))),0)</f>
        <v>0</v>
      </c>
      <c r="BY264" s="164">
        <f>MAX(IF(BY$259&lt;=$D264,SUM($E250:BY250),SUMIFS($B250:$GG250,$B$244:$GG$244,"&lt;="&amp;BY$259,$B$244:$GG$244,"&gt;"&amp;(BY$259-$D264))),0)</f>
        <v>0.255</v>
      </c>
      <c r="BZ264" s="164">
        <f>MAX(IF(BZ$259&lt;=$D264,SUM($E250:BZ250),SUMIFS($B250:$GG250,$B$244:$GG$244,"&lt;="&amp;BZ$259,$B$244:$GG$244,"&gt;"&amp;(BZ$259-$D264))),0)</f>
        <v>0</v>
      </c>
      <c r="CA264" s="164">
        <f>MAX(IF(CA$259&lt;=$D264,SUM($E250:CA250),SUMIFS($B250:$GG250,$B$244:$GG$244,"&lt;="&amp;CA$259,$B$244:$GG$244,"&gt;"&amp;(CA$259-$D264))),0)</f>
        <v>0</v>
      </c>
      <c r="CB264" s="164">
        <f>MAX(IF(CB$259&lt;=$D264,SUM($E250:CB250),SUMIFS($B250:$GG250,$B$244:$GG$244,"&lt;="&amp;CB$259,$B$244:$GG$244,"&gt;"&amp;(CB$259-$D264))),0)</f>
        <v>0</v>
      </c>
      <c r="CC264" s="164">
        <f>MAX(IF(CC$259&lt;=$D264,SUM($E250:CC250),SUMIFS($B250:$GG250,$B$244:$GG$244,"&lt;="&amp;CC$259,$B$244:$GG$244,"&gt;"&amp;(CC$259-$D264))),0)</f>
        <v>0</v>
      </c>
      <c r="CD264" s="164">
        <f>MAX(IF(CD$259&lt;=$D264,SUM($E250:CD250),SUMIFS($B250:$GG250,$B$244:$GG$244,"&lt;="&amp;CD$259,$B$244:$GG$244,"&gt;"&amp;(CD$259-$D264))),0)</f>
        <v>0</v>
      </c>
      <c r="CE264" s="164">
        <f>MAX(IF(CE$259&lt;=$D264,SUM($E250:CE250),SUMIFS($B250:$GG250,$B$244:$GG$244,"&lt;="&amp;CE$259,$B$244:$GG$244,"&gt;"&amp;(CE$259-$D264))),0)</f>
        <v>0</v>
      </c>
      <c r="CF264" s="164">
        <f>MAX(IF(CF$259&lt;=$D264,SUM($E250:CF250),SUMIFS($B250:$GG250,$B$244:$GG$244,"&lt;="&amp;CF$259,$B$244:$GG$244,"&gt;"&amp;(CF$259-$D264))),0)</f>
        <v>0</v>
      </c>
      <c r="CG264" s="164">
        <f>MAX(IF(CG$259&lt;=$D264,SUM($E250:CG250),SUMIFS($B250:$GG250,$B$244:$GG$244,"&lt;="&amp;CG$259,$B$244:$GG$244,"&gt;"&amp;(CG$259-$D264))),0)</f>
        <v>0</v>
      </c>
      <c r="CH264" s="164">
        <f>MAX(IF(CH$259&lt;=$D264,SUM($E250:CH250),SUMIFS($B250:$GG250,$B$244:$GG$244,"&lt;="&amp;CH$259,$B$244:$GG$244,"&gt;"&amp;(CH$259-$D264))),0)</f>
        <v>0</v>
      </c>
      <c r="CI264" s="164">
        <f>MAX(IF(CI$259&lt;=$D264,SUM($E250:CI250),SUMIFS($B250:$GG250,$B$244:$GG$244,"&lt;="&amp;CI$259,$B$244:$GG$244,"&gt;"&amp;(CI$259-$D264))),0)</f>
        <v>0</v>
      </c>
      <c r="CJ264" s="164">
        <f>MAX(IF(CJ$259&lt;=$D264,SUM($E250:CJ250),SUMIFS($B250:$GG250,$B$244:$GG$244,"&lt;="&amp;CJ$259,$B$244:$GG$244,"&gt;"&amp;(CJ$259-$D264))),0)</f>
        <v>0</v>
      </c>
      <c r="CK264" s="164">
        <f>MAX(IF(CK$259&lt;=$D264,SUM($E250:CK250),SUMIFS($B250:$GG250,$B$244:$GG$244,"&lt;="&amp;CK$259,$B$244:$GG$244,"&gt;"&amp;(CK$259-$D264))),0)</f>
        <v>0.255</v>
      </c>
      <c r="CL264" s="164">
        <f>MAX(IF(CL$259&lt;=$D264,SUM($E250:CL250),SUMIFS($B250:$GG250,$B$244:$GG$244,"&lt;="&amp;CL$259,$B$244:$GG$244,"&gt;"&amp;(CL$259-$D264))),0)</f>
        <v>0</v>
      </c>
      <c r="CM264" s="164">
        <f>MAX(IF(CM$259&lt;=$D264,SUM($E250:CM250),SUMIFS($B250:$GG250,$B$244:$GG$244,"&lt;="&amp;CM$259,$B$244:$GG$244,"&gt;"&amp;(CM$259-$D264))),0)</f>
        <v>0</v>
      </c>
      <c r="CN264" s="164">
        <f>MAX(IF(CN$259&lt;=$D264,SUM($E250:CN250),SUMIFS($B250:$GG250,$B$244:$GG$244,"&lt;="&amp;CN$259,$B$244:$GG$244,"&gt;"&amp;(CN$259-$D264))),0)</f>
        <v>0</v>
      </c>
      <c r="CO264" s="164">
        <f>MAX(IF(CO$259&lt;=$D264,SUM($E250:CO250),SUMIFS($B250:$GG250,$B$244:$GG$244,"&lt;="&amp;CO$259,$B$244:$GG$244,"&gt;"&amp;(CO$259-$D264))),0)</f>
        <v>0</v>
      </c>
      <c r="CP264" s="164">
        <f>MAX(IF(CP$259&lt;=$D264,SUM($E250:CP250),SUMIFS($B250:$GG250,$B$244:$GG$244,"&lt;="&amp;CP$259,$B$244:$GG$244,"&gt;"&amp;(CP$259-$D264))),0)</f>
        <v>0</v>
      </c>
      <c r="CQ264" s="164">
        <f>MAX(IF(CQ$259&lt;=$D264,SUM($E250:CQ250),SUMIFS($B250:$GG250,$B$244:$GG$244,"&lt;="&amp;CQ$259,$B$244:$GG$244,"&gt;"&amp;(CQ$259-$D264))),0)</f>
        <v>0</v>
      </c>
      <c r="CR264" s="164">
        <f>MAX(IF(CR$259&lt;=$D264,SUM($E250:CR250),SUMIFS($B250:$GG250,$B$244:$GG$244,"&lt;="&amp;CR$259,$B$244:$GG$244,"&gt;"&amp;(CR$259-$D264))),0)</f>
        <v>0</v>
      </c>
      <c r="CS264" s="164">
        <f>MAX(IF(CS$259&lt;=$D264,SUM($E250:CS250),SUMIFS($B250:$GG250,$B$244:$GG$244,"&lt;="&amp;CS$259,$B$244:$GG$244,"&gt;"&amp;(CS$259-$D264))),0)</f>
        <v>0</v>
      </c>
      <c r="CT264" s="164">
        <f>MAX(IF(CT$259&lt;=$D264,SUM($E250:CT250),SUMIFS($B250:$GG250,$B$244:$GG$244,"&lt;="&amp;CT$259,$B$244:$GG$244,"&gt;"&amp;(CT$259-$D264))),0)</f>
        <v>0</v>
      </c>
      <c r="CU264" s="164">
        <f>MAX(IF(CU$259&lt;=$D264,SUM($E250:CU250),SUMIFS($B250:$GG250,$B$244:$GG$244,"&lt;="&amp;CU$259,$B$244:$GG$244,"&gt;"&amp;(CU$259-$D264))),0)</f>
        <v>0</v>
      </c>
      <c r="CV264" s="164">
        <f>MAX(IF(CV$259&lt;=$D264,SUM($E250:CV250),SUMIFS($B250:$GG250,$B$244:$GG$244,"&lt;="&amp;CV$259,$B$244:$GG$244,"&gt;"&amp;(CV$259-$D264))),0)</f>
        <v>0</v>
      </c>
      <c r="CW264" s="164">
        <f>MAX(IF(CW$259&lt;=$D264,SUM($E250:CW250),SUMIFS($B250:$GG250,$B$244:$GG$244,"&lt;="&amp;CW$259,$B$244:$GG$244,"&gt;"&amp;(CW$259-$D264))),0)</f>
        <v>0.255</v>
      </c>
      <c r="CX264" s="164">
        <f>MAX(IF(CX$259&lt;=$D264,SUM($E250:CX250),SUMIFS($B250:$GG250,$B$244:$GG$244,"&lt;="&amp;CX$259,$B$244:$GG$244,"&gt;"&amp;(CX$259-$D264))),0)</f>
        <v>0</v>
      </c>
      <c r="CY264" s="164">
        <f>MAX(IF(CY$259&lt;=$D264,SUM($E250:CY250),SUMIFS($B250:$GG250,$B$244:$GG$244,"&lt;="&amp;CY$259,$B$244:$GG$244,"&gt;"&amp;(CY$259-$D264))),0)</f>
        <v>0</v>
      </c>
      <c r="CZ264" s="164">
        <f>MAX(IF(CZ$259&lt;=$D264,SUM($E250:CZ250),SUMIFS($B250:$GG250,$B$244:$GG$244,"&lt;="&amp;CZ$259,$B$244:$GG$244,"&gt;"&amp;(CZ$259-$D264))),0)</f>
        <v>0</v>
      </c>
      <c r="DA264" s="164">
        <f>MAX(IF(DA$259&lt;=$D264,SUM($E250:DA250),SUMIFS($B250:$GG250,$B$244:$GG$244,"&lt;="&amp;DA$259,$B$244:$GG$244,"&gt;"&amp;(DA$259-$D264))),0)</f>
        <v>0</v>
      </c>
      <c r="DB264" s="164">
        <f>MAX(IF(DB$259&lt;=$D264,SUM($E250:DB250),SUMIFS($B250:$GG250,$B$244:$GG$244,"&lt;="&amp;DB$259,$B$244:$GG$244,"&gt;"&amp;(DB$259-$D264))),0)</f>
        <v>0</v>
      </c>
      <c r="DC264" s="164">
        <f>MAX(IF(DC$259&lt;=$D264,SUM($E250:DC250),SUMIFS($B250:$GG250,$B$244:$GG$244,"&lt;="&amp;DC$259,$B$244:$GG$244,"&gt;"&amp;(DC$259-$D264))),0)</f>
        <v>0</v>
      </c>
      <c r="DD264" s="164">
        <f>MAX(IF(DD$259&lt;=$D264,SUM($E250:DD250),SUMIFS($B250:$GG250,$B$244:$GG$244,"&lt;="&amp;DD$259,$B$244:$GG$244,"&gt;"&amp;(DD$259-$D264))),0)</f>
        <v>0</v>
      </c>
      <c r="DE264" s="164">
        <f>MAX(IF(DE$259&lt;=$D264,SUM($E250:DE250),SUMIFS($B250:$GG250,$B$244:$GG$244,"&lt;="&amp;DE$259,$B$244:$GG$244,"&gt;"&amp;(DE$259-$D264))),0)</f>
        <v>0</v>
      </c>
      <c r="DF264" s="164">
        <f>MAX(IF(DF$259&lt;=$D264,SUM($E250:DF250),SUMIFS($B250:$GG250,$B$244:$GG$244,"&lt;="&amp;DF$259,$B$244:$GG$244,"&gt;"&amp;(DF$259-$D264))),0)</f>
        <v>0</v>
      </c>
      <c r="DG264" s="164">
        <f>MAX(IF(DG$259&lt;=$D264,SUM($E250:DG250),SUMIFS($B250:$GG250,$B$244:$GG$244,"&lt;="&amp;DG$259,$B$244:$GG$244,"&gt;"&amp;(DG$259-$D264))),0)</f>
        <v>0</v>
      </c>
      <c r="DH264" s="164">
        <f>MAX(IF(DH$259&lt;=$D264,SUM($E250:DH250),SUMIFS($B250:$GG250,$B$244:$GG$244,"&lt;="&amp;DH$259,$B$244:$GG$244,"&gt;"&amp;(DH$259-$D264))),0)</f>
        <v>0</v>
      </c>
      <c r="DI264" s="164">
        <f>MAX(IF(DI$259&lt;=$D264,SUM($E250:DI250),SUMIFS($B250:$GG250,$B$244:$GG$244,"&lt;="&amp;DI$259,$B$244:$GG$244,"&gt;"&amp;(DI$259-$D264))),0)</f>
        <v>0.255</v>
      </c>
      <c r="DJ264" s="164">
        <f>MAX(IF(DJ$259&lt;=$D264,SUM($E250:DJ250),SUMIFS($B250:$GG250,$B$244:$GG$244,"&lt;="&amp;DJ$259,$B$244:$GG$244,"&gt;"&amp;(DJ$259-$D264))),0)</f>
        <v>0</v>
      </c>
      <c r="DK264" s="164">
        <f>MAX(IF(DK$259&lt;=$D264,SUM($E250:DK250),SUMIFS($B250:$GG250,$B$244:$GG$244,"&lt;="&amp;DK$259,$B$244:$GG$244,"&gt;"&amp;(DK$259-$D264))),0)</f>
        <v>0</v>
      </c>
      <c r="DL264" s="164">
        <f>MAX(IF(DL$259&lt;=$D264,SUM($E250:DL250),SUMIFS($B250:$GG250,$B$244:$GG$244,"&lt;="&amp;DL$259,$B$244:$GG$244,"&gt;"&amp;(DL$259-$D264))),0)</f>
        <v>0</v>
      </c>
      <c r="DM264" s="164">
        <f>MAX(IF(DM$259&lt;=$D264,SUM($E250:DM250),SUMIFS($B250:$GG250,$B$244:$GG$244,"&lt;="&amp;DM$259,$B$244:$GG$244,"&gt;"&amp;(DM$259-$D264))),0)</f>
        <v>0</v>
      </c>
      <c r="DN264" s="164">
        <f>MAX(IF(DN$259&lt;=$D264,SUM($E250:DN250),SUMIFS($B250:$GG250,$B$244:$GG$244,"&lt;="&amp;DN$259,$B$244:$GG$244,"&gt;"&amp;(DN$259-$D264))),0)</f>
        <v>0</v>
      </c>
      <c r="DO264" s="164">
        <f>MAX(IF(DO$259&lt;=$D264,SUM($E250:DO250),SUMIFS($B250:$GG250,$B$244:$GG$244,"&lt;="&amp;DO$259,$B$244:$GG$244,"&gt;"&amp;(DO$259-$D264))),0)</f>
        <v>0</v>
      </c>
      <c r="DP264" s="164">
        <f>MAX(IF(DP$259&lt;=$D264,SUM($E250:DP250),SUMIFS($B250:$GG250,$B$244:$GG$244,"&lt;="&amp;DP$259,$B$244:$GG$244,"&gt;"&amp;(DP$259-$D264))),0)</f>
        <v>0</v>
      </c>
      <c r="DQ264" s="164">
        <f>MAX(IF(DQ$259&lt;=$D264,SUM($E250:DQ250),SUMIFS($B250:$GG250,$B$244:$GG$244,"&lt;="&amp;DQ$259,$B$244:$GG$244,"&gt;"&amp;(DQ$259-$D264))),0)</f>
        <v>0</v>
      </c>
      <c r="DR264" s="164">
        <f>MAX(IF(DR$259&lt;=$D264,SUM($E250:DR250),SUMIFS($B250:$GG250,$B$244:$GG$244,"&lt;="&amp;DR$259,$B$244:$GG$244,"&gt;"&amp;(DR$259-$D264))),0)</f>
        <v>0</v>
      </c>
      <c r="DS264" s="164">
        <f>MAX(IF(DS$259&lt;=$D264,SUM($E250:DS250),SUMIFS($B250:$GG250,$B$244:$GG$244,"&lt;="&amp;DS$259,$B$244:$GG$244,"&gt;"&amp;(DS$259-$D264))),0)</f>
        <v>0</v>
      </c>
      <c r="DT264" s="164">
        <f>MAX(IF(DT$259&lt;=$D264,SUM($E250:DT250),SUMIFS($B250:$GG250,$B$244:$GG$244,"&lt;="&amp;DT$259,$B$244:$GG$244,"&gt;"&amp;(DT$259-$D264))),0)</f>
        <v>0</v>
      </c>
      <c r="DU264" s="164">
        <f>MAX(IF(DU$259&lt;=$D264,SUM($E250:DU250),SUMIFS($B250:$GG250,$B$244:$GG$244,"&lt;="&amp;DU$259,$B$244:$GG$244,"&gt;"&amp;(DU$259-$D264))),0)</f>
        <v>0.255</v>
      </c>
      <c r="DV264" s="164">
        <f>MAX(IF(DV$259&lt;=$D264,SUM($E250:DV250),SUMIFS($B250:$GG250,$B$244:$GG$244,"&lt;="&amp;DV$259,$B$244:$GG$244,"&gt;"&amp;(DV$259-$D264))),0)</f>
        <v>0</v>
      </c>
      <c r="DW264" s="164">
        <f>MAX(IF(DW$259&lt;=$D264,SUM($E250:DW250),SUMIFS($B250:$GG250,$B$244:$GG$244,"&lt;="&amp;DW$259,$B$244:$GG$244,"&gt;"&amp;(DW$259-$D264))),0)</f>
        <v>0</v>
      </c>
      <c r="DX264" s="164">
        <f>MAX(IF(DX$259&lt;=$D264,SUM($E250:DX250),SUMIFS($B250:$GG250,$B$244:$GG$244,"&lt;="&amp;DX$259,$B$244:$GG$244,"&gt;"&amp;(DX$259-$D264))),0)</f>
        <v>0</v>
      </c>
      <c r="DY264" s="164">
        <f>MAX(IF(DY$259&lt;=$D264,SUM($E250:DY250),SUMIFS($B250:$GG250,$B$244:$GG$244,"&lt;="&amp;DY$259,$B$244:$GG$244,"&gt;"&amp;(DY$259-$D264))),0)</f>
        <v>0</v>
      </c>
      <c r="DZ264" s="164">
        <f>MAX(IF(DZ$259&lt;=$D264,SUM($E250:DZ250),SUMIFS($B250:$GG250,$B$244:$GG$244,"&lt;="&amp;DZ$259,$B$244:$GG$244,"&gt;"&amp;(DZ$259-$D264))),0)</f>
        <v>0</v>
      </c>
      <c r="EA264" s="164">
        <f>MAX(IF(EA$259&lt;=$D264,SUM($E250:EA250),SUMIFS($B250:$GG250,$B$244:$GG$244,"&lt;="&amp;EA$259,$B$244:$GG$244,"&gt;"&amp;(EA$259-$D264))),0)</f>
        <v>0</v>
      </c>
      <c r="EB264" s="164">
        <f>MAX(IF(EB$259&lt;=$D264,SUM($E250:EB250),SUMIFS($B250:$GG250,$B$244:$GG$244,"&lt;="&amp;EB$259,$B$244:$GG$244,"&gt;"&amp;(EB$259-$D264))),0)</f>
        <v>0</v>
      </c>
      <c r="EC264" s="164">
        <f>MAX(IF(EC$259&lt;=$D264,SUM($E250:EC250),SUMIFS($B250:$GG250,$B$244:$GG$244,"&lt;="&amp;EC$259,$B$244:$GG$244,"&gt;"&amp;(EC$259-$D264))),0)</f>
        <v>0</v>
      </c>
      <c r="ED264" s="164">
        <f>MAX(IF(ED$259&lt;=$D264,SUM($E250:ED250),SUMIFS($B250:$GG250,$B$244:$GG$244,"&lt;="&amp;ED$259,$B$244:$GG$244,"&gt;"&amp;(ED$259-$D264))),0)</f>
        <v>0</v>
      </c>
      <c r="EE264" s="164">
        <f>MAX(IF(EE$259&lt;=$D264,SUM($E250:EE250),SUMIFS($B250:$GG250,$B$244:$GG$244,"&lt;="&amp;EE$259,$B$244:$GG$244,"&gt;"&amp;(EE$259-$D264))),0)</f>
        <v>0</v>
      </c>
      <c r="EF264" s="164">
        <f>MAX(IF(EF$259&lt;=$D264,SUM($E250:EF250),SUMIFS($B250:$GG250,$B$244:$GG$244,"&lt;="&amp;EF$259,$B$244:$GG$244,"&gt;"&amp;(EF$259-$D264))),0)</f>
        <v>0</v>
      </c>
      <c r="EG264" s="164">
        <f>MAX(IF(EG$259&lt;=$D264,SUM($E250:EG250),SUMIFS($B250:$GG250,$B$244:$GG$244,"&lt;="&amp;EG$259,$B$244:$GG$244,"&gt;"&amp;(EG$259-$D264))),0)</f>
        <v>0.255</v>
      </c>
      <c r="EH264" s="164">
        <f>MAX(IF(EH$259&lt;=$D264,SUM($E250:EH250),SUMIFS($B250:$GG250,$B$244:$GG$244,"&lt;="&amp;EH$259,$B$244:$GG$244,"&gt;"&amp;(EH$259-$D264))),0)</f>
        <v>0</v>
      </c>
      <c r="EI264" s="164">
        <f>MAX(IF(EI$259&lt;=$D264,SUM($E250:EI250),SUMIFS($B250:$GG250,$B$244:$GG$244,"&lt;="&amp;EI$259,$B$244:$GG$244,"&gt;"&amp;(EI$259-$D264))),0)</f>
        <v>0</v>
      </c>
      <c r="EJ264" s="164">
        <f>MAX(IF(EJ$259&lt;=$D264,SUM($E250:EJ250),SUMIFS($B250:$GG250,$B$244:$GG$244,"&lt;="&amp;EJ$259,$B$244:$GG$244,"&gt;"&amp;(EJ$259-$D264))),0)</f>
        <v>0</v>
      </c>
      <c r="EK264" s="164">
        <f>MAX(IF(EK$259&lt;=$D264,SUM($E250:EK250),SUMIFS($B250:$GG250,$B$244:$GG$244,"&lt;="&amp;EK$259,$B$244:$GG$244,"&gt;"&amp;(EK$259-$D264))),0)</f>
        <v>0</v>
      </c>
      <c r="EL264" s="147"/>
      <c r="EM264" s="147"/>
      <c r="EN264" s="147"/>
      <c r="EO264" s="147"/>
      <c r="EP264" s="147"/>
      <c r="EQ264" s="147"/>
      <c r="ER264" s="147"/>
      <c r="ES264" s="147"/>
      <c r="ET264" s="147"/>
      <c r="EU264" s="147"/>
      <c r="EV264" s="147"/>
      <c r="EW264" s="147"/>
      <c r="EX264" s="147"/>
      <c r="EY264" s="147"/>
      <c r="EZ264" s="147"/>
      <c r="FA264" s="147"/>
      <c r="FB264" s="147"/>
      <c r="FC264" s="147"/>
      <c r="FD264" s="147"/>
      <c r="FE264" s="147"/>
      <c r="FF264" s="147"/>
      <c r="FG264" s="147"/>
      <c r="FH264" s="147"/>
      <c r="FI264" s="147"/>
      <c r="FJ264" s="147"/>
      <c r="FK264" s="147"/>
      <c r="FL264" s="147"/>
      <c r="FM264" s="147"/>
      <c r="FN264" s="147"/>
      <c r="FO264" s="147"/>
      <c r="FP264" s="147"/>
      <c r="FQ264" s="147"/>
      <c r="FR264" s="147"/>
      <c r="FS264" s="147"/>
      <c r="FT264" s="147"/>
      <c r="FU264" s="147"/>
      <c r="FV264" s="147"/>
      <c r="FW264" s="147"/>
      <c r="FX264" s="147"/>
      <c r="FY264" s="147"/>
      <c r="FZ264" s="147"/>
      <c r="GA264" s="147"/>
      <c r="GB264" s="147"/>
      <c r="GC264" s="147"/>
      <c r="GD264" s="147"/>
      <c r="GE264" s="147"/>
      <c r="GF264" s="147"/>
      <c r="GG264" s="147"/>
    </row>
    <row r="265" spans="2:189">
      <c r="B265" s="148">
        <v>6</v>
      </c>
      <c r="C265" s="148" t="str">
        <f t="shared" si="350"/>
        <v>Anchor</v>
      </c>
      <c r="D265" s="354">
        <f t="shared" si="351"/>
        <v>10</v>
      </c>
      <c r="E265" s="164">
        <f>MAX(IF(E$259&lt;=$D265,SUM($E251:E251),SUMIFS($B251:$GG251,$B$244:$GG$244,"&lt;="&amp;E$259,$B$244:$GG$244,"&gt;"&amp;(E$259-$D265))),0)</f>
        <v>1</v>
      </c>
      <c r="F265" s="164">
        <f>MAX(IF(F$259&lt;=$D265,SUM($E251:F251),SUMIFS($B251:$GG251,$B$244:$GG$244,"&lt;="&amp;F$259,$B$244:$GG$244,"&gt;"&amp;(F$259-$D265))),0)</f>
        <v>1</v>
      </c>
      <c r="G265" s="164">
        <f>MAX(IF(G$259&lt;=$D265,SUM($E251:G251),SUMIFS($B251:$GG251,$B$244:$GG$244,"&lt;="&amp;G$259,$B$244:$GG$244,"&gt;"&amp;(G$259-$D265))),0)</f>
        <v>1</v>
      </c>
      <c r="H265" s="164">
        <f>MAX(IF(H$259&lt;=$D265,SUM($E251:H251),SUMIFS($B251:$GG251,$B$244:$GG$244,"&lt;="&amp;H$259,$B$244:$GG$244,"&gt;"&amp;(H$259-$D265))),0)</f>
        <v>1</v>
      </c>
      <c r="I265" s="164">
        <f>MAX(IF(I$259&lt;=$D265,SUM($E251:I251),SUMIFS($B251:$GG251,$B$244:$GG$244,"&lt;="&amp;I$259,$B$244:$GG$244,"&gt;"&amp;(I$259-$D265))),0)</f>
        <v>1</v>
      </c>
      <c r="J265" s="164">
        <f>MAX(IF(J$259&lt;=$D265,SUM($E251:J251),SUMIFS($B251:$GG251,$B$244:$GG$244,"&lt;="&amp;J$259,$B$244:$GG$244,"&gt;"&amp;(J$259-$D265))),0)</f>
        <v>1</v>
      </c>
      <c r="K265" s="164">
        <f>MAX(IF(K$259&lt;=$D265,SUM($E251:K251),SUMIFS($B251:$GG251,$B$244:$GG$244,"&lt;="&amp;K$259,$B$244:$GG$244,"&gt;"&amp;(K$259-$D265))),0)</f>
        <v>1</v>
      </c>
      <c r="L265" s="164">
        <f>MAX(IF(L$259&lt;=$D265,SUM($E251:L251),SUMIFS($B251:$GG251,$B$244:$GG$244,"&lt;="&amp;L$259,$B$244:$GG$244,"&gt;"&amp;(L$259-$D265))),0)</f>
        <v>1</v>
      </c>
      <c r="M265" s="164">
        <f>MAX(IF(M$259&lt;=$D265,SUM($E251:M251),SUMIFS($B251:$GG251,$B$244:$GG$244,"&lt;="&amp;M$259,$B$244:$GG$244,"&gt;"&amp;(M$259-$D265))),0)</f>
        <v>1</v>
      </c>
      <c r="N265" s="164">
        <f>MAX(IF(N$259&lt;=$D265,SUM($E251:N251),SUMIFS($B251:$GG251,$B$244:$GG$244,"&lt;="&amp;N$259,$B$244:$GG$244,"&gt;"&amp;(N$259-$D265))),0)</f>
        <v>1</v>
      </c>
      <c r="O265" s="164">
        <f>MAX(IF(O$259&lt;=$D265,SUM($E251:O251),SUMIFS($B251:$GG251,$B$244:$GG$244,"&lt;="&amp;O$259,$B$244:$GG$244,"&gt;"&amp;(O$259-$D265))),0)</f>
        <v>0</v>
      </c>
      <c r="P265" s="164">
        <f>MAX(IF(P$259&lt;=$D265,SUM($E251:P251),SUMIFS($B251:$GG251,$B$244:$GG$244,"&lt;="&amp;P$259,$B$244:$GG$244,"&gt;"&amp;(P$259-$D265))),0)</f>
        <v>0</v>
      </c>
      <c r="Q265" s="164">
        <f>MAX(IF(Q$259&lt;=$D265,SUM($E251:Q251),SUMIFS($B251:$GG251,$B$244:$GG$244,"&lt;="&amp;Q$259,$B$244:$GG$244,"&gt;"&amp;(Q$259-$D265))),0)</f>
        <v>0</v>
      </c>
      <c r="R265" s="164">
        <f>MAX(IF(R$259&lt;=$D265,SUM($E251:R251),SUMIFS($B251:$GG251,$B$244:$GG$244,"&lt;="&amp;R$259,$B$244:$GG$244,"&gt;"&amp;(R$259-$D265))),0)</f>
        <v>0</v>
      </c>
      <c r="S265" s="164">
        <f>MAX(IF(S$259&lt;=$D265,SUM($E251:S251),SUMIFS($B251:$GG251,$B$244:$GG$244,"&lt;="&amp;S$259,$B$244:$GG$244,"&gt;"&amp;(S$259-$D265))),0)</f>
        <v>0</v>
      </c>
      <c r="T265" s="164">
        <f>MAX(IF(T$259&lt;=$D265,SUM($E251:T251),SUMIFS($B251:$GG251,$B$244:$GG$244,"&lt;="&amp;T$259,$B$244:$GG$244,"&gt;"&amp;(T$259-$D265))),0)</f>
        <v>0</v>
      </c>
      <c r="U265" s="164">
        <f>MAX(IF(U$259&lt;=$D265,SUM($E251:U251),SUMIFS($B251:$GG251,$B$244:$GG$244,"&lt;="&amp;U$259,$B$244:$GG$244,"&gt;"&amp;(U$259-$D265))),0)</f>
        <v>0</v>
      </c>
      <c r="V265" s="164">
        <f>MAX(IF(V$259&lt;=$D265,SUM($E251:V251),SUMIFS($B251:$GG251,$B$244:$GG$244,"&lt;="&amp;V$259,$B$244:$GG$244,"&gt;"&amp;(V$259-$D265))),0)</f>
        <v>0</v>
      </c>
      <c r="W265" s="164">
        <f>MAX(IF(W$259&lt;=$D265,SUM($E251:W251),SUMIFS($B251:$GG251,$B$244:$GG$244,"&lt;="&amp;W$259,$B$244:$GG$244,"&gt;"&amp;(W$259-$D265))),0)</f>
        <v>0</v>
      </c>
      <c r="X265" s="164">
        <f>MAX(IF(X$259&lt;=$D265,SUM($E251:X251),SUMIFS($B251:$GG251,$B$244:$GG$244,"&lt;="&amp;X$259,$B$244:$GG$244,"&gt;"&amp;(X$259-$D265))),0)</f>
        <v>0</v>
      </c>
      <c r="Y265" s="164">
        <f>MAX(IF(Y$259&lt;=$D265,SUM($E251:Y251),SUMIFS($B251:$GG251,$B$244:$GG$244,"&lt;="&amp;Y$259,$B$244:$GG$244,"&gt;"&amp;(Y$259-$D265))),0)</f>
        <v>0</v>
      </c>
      <c r="Z265" s="164">
        <f>MAX(IF(Z$259&lt;=$D265,SUM($E251:Z251),SUMIFS($B251:$GG251,$B$244:$GG$244,"&lt;="&amp;Z$259,$B$244:$GG$244,"&gt;"&amp;(Z$259-$D265))),0)</f>
        <v>0</v>
      </c>
      <c r="AA265" s="164">
        <f>MAX(IF(AA$259&lt;=$D265,SUM($E251:AA251),SUMIFS($B251:$GG251,$B$244:$GG$244,"&lt;="&amp;AA$259,$B$244:$GG$244,"&gt;"&amp;(AA$259-$D265))),0)</f>
        <v>0</v>
      </c>
      <c r="AB265" s="164">
        <f>MAX(IF(AB$259&lt;=$D265,SUM($E251:AB251),SUMIFS($B251:$GG251,$B$244:$GG$244,"&lt;="&amp;AB$259,$B$244:$GG$244,"&gt;"&amp;(AB$259-$D265))),0)</f>
        <v>0</v>
      </c>
      <c r="AC265" s="164">
        <f>MAX(IF(AC$259&lt;=$D265,SUM($E251:AC251),SUMIFS($B251:$GG251,$B$244:$GG$244,"&lt;="&amp;AC$259,$B$244:$GG$244,"&gt;"&amp;(AC$259-$D265))),0)</f>
        <v>0</v>
      </c>
      <c r="AD265" s="164">
        <f>MAX(IF(AD$259&lt;=$D265,SUM($E251:AD251),SUMIFS($B251:$GG251,$B$244:$GG$244,"&lt;="&amp;AD$259,$B$244:$GG$244,"&gt;"&amp;(AD$259-$D265))),0)</f>
        <v>0</v>
      </c>
      <c r="AE265" s="164">
        <f>MAX(IF(AE$259&lt;=$D265,SUM($E251:AE251),SUMIFS($B251:$GG251,$B$244:$GG$244,"&lt;="&amp;AE$259,$B$244:$GG$244,"&gt;"&amp;(AE$259-$D265))),0)</f>
        <v>0</v>
      </c>
      <c r="AF265" s="164">
        <f>MAX(IF(AF$259&lt;=$D265,SUM($E251:AF251),SUMIFS($B251:$GG251,$B$244:$GG$244,"&lt;="&amp;AF$259,$B$244:$GG$244,"&gt;"&amp;(AF$259-$D265))),0)</f>
        <v>0</v>
      </c>
      <c r="AG265" s="164">
        <f>MAX(IF(AG$259&lt;=$D265,SUM($E251:AG251),SUMIFS($B251:$GG251,$B$244:$GG$244,"&lt;="&amp;AG$259,$B$244:$GG$244,"&gt;"&amp;(AG$259-$D265))),0)</f>
        <v>0</v>
      </c>
      <c r="AH265" s="164">
        <f>MAX(IF(AH$259&lt;=$D265,SUM($E251:AH251),SUMIFS($B251:$GG251,$B$244:$GG$244,"&lt;="&amp;AH$259,$B$244:$GG$244,"&gt;"&amp;(AH$259-$D265))),0)</f>
        <v>0</v>
      </c>
      <c r="AI265" s="164">
        <f>MAX(IF(AI$259&lt;=$D265,SUM($E251:AI251),SUMIFS($B251:$GG251,$B$244:$GG$244,"&lt;="&amp;AI$259,$B$244:$GG$244,"&gt;"&amp;(AI$259-$D265))),0)</f>
        <v>0</v>
      </c>
      <c r="AJ265" s="164">
        <f>MAX(IF(AJ$259&lt;=$D265,SUM($E251:AJ251),SUMIFS($B251:$GG251,$B$244:$GG$244,"&lt;="&amp;AJ$259,$B$244:$GG$244,"&gt;"&amp;(AJ$259-$D265))),0)</f>
        <v>0</v>
      </c>
      <c r="AK265" s="164">
        <f>MAX(IF(AK$259&lt;=$D265,SUM($E251:AK251),SUMIFS($B251:$GG251,$B$244:$GG$244,"&lt;="&amp;AK$259,$B$244:$GG$244,"&gt;"&amp;(AK$259-$D265))),0)</f>
        <v>0</v>
      </c>
      <c r="AL265" s="164">
        <f>MAX(IF(AL$259&lt;=$D265,SUM($E251:AL251),SUMIFS($B251:$GG251,$B$244:$GG$244,"&lt;="&amp;AL$259,$B$244:$GG$244,"&gt;"&amp;(AL$259-$D265))),0)</f>
        <v>0</v>
      </c>
      <c r="AM265" s="164">
        <f>MAX(IF(AM$259&lt;=$D265,SUM($E251:AM251),SUMIFS($B251:$GG251,$B$244:$GG$244,"&lt;="&amp;AM$259,$B$244:$GG$244,"&gt;"&amp;(AM$259-$D265))),0)</f>
        <v>0</v>
      </c>
      <c r="AN265" s="164">
        <f>MAX(IF(AN$259&lt;=$D265,SUM($E251:AN251),SUMIFS($B251:$GG251,$B$244:$GG$244,"&lt;="&amp;AN$259,$B$244:$GG$244,"&gt;"&amp;(AN$259-$D265))),0)</f>
        <v>0</v>
      </c>
      <c r="AO265" s="164">
        <f>MAX(IF(AO$259&lt;=$D265,SUM($E251:AO251),SUMIFS($B251:$GG251,$B$244:$GG$244,"&lt;="&amp;AO$259,$B$244:$GG$244,"&gt;"&amp;(AO$259-$D265))),0)</f>
        <v>0</v>
      </c>
      <c r="AP265" s="164">
        <f>MAX(IF(AP$259&lt;=$D265,SUM($E251:AP251),SUMIFS($B251:$GG251,$B$244:$GG$244,"&lt;="&amp;AP$259,$B$244:$GG$244,"&gt;"&amp;(AP$259-$D265))),0)</f>
        <v>0</v>
      </c>
      <c r="AQ265" s="164">
        <f>MAX(IF(AQ$259&lt;=$D265,SUM($E251:AQ251),SUMIFS($B251:$GG251,$B$244:$GG$244,"&lt;="&amp;AQ$259,$B$244:$GG$244,"&gt;"&amp;(AQ$259-$D265))),0)</f>
        <v>0</v>
      </c>
      <c r="AR265" s="164">
        <f>MAX(IF(AR$259&lt;=$D265,SUM($E251:AR251),SUMIFS($B251:$GG251,$B$244:$GG$244,"&lt;="&amp;AR$259,$B$244:$GG$244,"&gt;"&amp;(AR$259-$D265))),0)</f>
        <v>0</v>
      </c>
      <c r="AS265" s="164">
        <f>MAX(IF(AS$259&lt;=$D265,SUM($E251:AS251),SUMIFS($B251:$GG251,$B$244:$GG$244,"&lt;="&amp;AS$259,$B$244:$GG$244,"&gt;"&amp;(AS$259-$D265))),0)</f>
        <v>0</v>
      </c>
      <c r="AT265" s="164">
        <f>MAX(IF(AT$259&lt;=$D265,SUM($E251:AT251),SUMIFS($B251:$GG251,$B$244:$GG$244,"&lt;="&amp;AT$259,$B$244:$GG$244,"&gt;"&amp;(AT$259-$D265))),0)</f>
        <v>0</v>
      </c>
      <c r="AU265" s="164">
        <f>MAX(IF(AU$259&lt;=$D265,SUM($E251:AU251),SUMIFS($B251:$GG251,$B$244:$GG$244,"&lt;="&amp;AU$259,$B$244:$GG$244,"&gt;"&amp;(AU$259-$D265))),0)</f>
        <v>0</v>
      </c>
      <c r="AV265" s="164">
        <f>MAX(IF(AV$259&lt;=$D265,SUM($E251:AV251),SUMIFS($B251:$GG251,$B$244:$GG$244,"&lt;="&amp;AV$259,$B$244:$GG$244,"&gt;"&amp;(AV$259-$D265))),0)</f>
        <v>0</v>
      </c>
      <c r="AW265" s="164">
        <f>MAX(IF(AW$259&lt;=$D265,SUM($E251:AW251),SUMIFS($B251:$GG251,$B$244:$GG$244,"&lt;="&amp;AW$259,$B$244:$GG$244,"&gt;"&amp;(AW$259-$D265))),0)</f>
        <v>0</v>
      </c>
      <c r="AX265" s="164">
        <f>MAX(IF(AX$259&lt;=$D265,SUM($E251:AX251),SUMIFS($B251:$GG251,$B$244:$GG$244,"&lt;="&amp;AX$259,$B$244:$GG$244,"&gt;"&amp;(AX$259-$D265))),0)</f>
        <v>0</v>
      </c>
      <c r="AY265" s="164">
        <f>MAX(IF(AY$259&lt;=$D265,SUM($E251:AY251),SUMIFS($B251:$GG251,$B$244:$GG$244,"&lt;="&amp;AY$259,$B$244:$GG$244,"&gt;"&amp;(AY$259-$D265))),0)</f>
        <v>0</v>
      </c>
      <c r="AZ265" s="164">
        <f>MAX(IF(AZ$259&lt;=$D265,SUM($E251:AZ251),SUMIFS($B251:$GG251,$B$244:$GG$244,"&lt;="&amp;AZ$259,$B$244:$GG$244,"&gt;"&amp;(AZ$259-$D265))),0)</f>
        <v>0</v>
      </c>
      <c r="BA265" s="164">
        <f>MAX(IF(BA$259&lt;=$D265,SUM($E251:BA251),SUMIFS($B251:$GG251,$B$244:$GG$244,"&lt;="&amp;BA$259,$B$244:$GG$244,"&gt;"&amp;(BA$259-$D265))),0)</f>
        <v>0</v>
      </c>
      <c r="BB265" s="164">
        <f>MAX(IF(BB$259&lt;=$D265,SUM($E251:BB251),SUMIFS($B251:$GG251,$B$244:$GG$244,"&lt;="&amp;BB$259,$B$244:$GG$244,"&gt;"&amp;(BB$259-$D265))),0)</f>
        <v>0</v>
      </c>
      <c r="BC265" s="164">
        <f>MAX(IF(BC$259&lt;=$D265,SUM($E251:BC251),SUMIFS($B251:$GG251,$B$244:$GG$244,"&lt;="&amp;BC$259,$B$244:$GG$244,"&gt;"&amp;(BC$259-$D265))),0)</f>
        <v>0</v>
      </c>
      <c r="BD265" s="164">
        <f>MAX(IF(BD$259&lt;=$D265,SUM($E251:BD251),SUMIFS($B251:$GG251,$B$244:$GG$244,"&lt;="&amp;BD$259,$B$244:$GG$244,"&gt;"&amp;(BD$259-$D265))),0)</f>
        <v>0</v>
      </c>
      <c r="BE265" s="164">
        <f>MAX(IF(BE$259&lt;=$D265,SUM($E251:BE251),SUMIFS($B251:$GG251,$B$244:$GG$244,"&lt;="&amp;BE$259,$B$244:$GG$244,"&gt;"&amp;(BE$259-$D265))),0)</f>
        <v>0</v>
      </c>
      <c r="BF265" s="164">
        <f>MAX(IF(BF$259&lt;=$D265,SUM($E251:BF251),SUMIFS($B251:$GG251,$B$244:$GG$244,"&lt;="&amp;BF$259,$B$244:$GG$244,"&gt;"&amp;(BF$259-$D265))),0)</f>
        <v>0</v>
      </c>
      <c r="BG265" s="164">
        <f>MAX(IF(BG$259&lt;=$D265,SUM($E251:BG251),SUMIFS($B251:$GG251,$B$244:$GG$244,"&lt;="&amp;BG$259,$B$244:$GG$244,"&gt;"&amp;(BG$259-$D265))),0)</f>
        <v>0</v>
      </c>
      <c r="BH265" s="164">
        <f>MAX(IF(BH$259&lt;=$D265,SUM($E251:BH251),SUMIFS($B251:$GG251,$B$244:$GG$244,"&lt;="&amp;BH$259,$B$244:$GG$244,"&gt;"&amp;(BH$259-$D265))),0)</f>
        <v>0</v>
      </c>
      <c r="BI265" s="164">
        <f>MAX(IF(BI$259&lt;=$D265,SUM($E251:BI251),SUMIFS($B251:$GG251,$B$244:$GG$244,"&lt;="&amp;BI$259,$B$244:$GG$244,"&gt;"&amp;(BI$259-$D265))),0)</f>
        <v>0</v>
      </c>
      <c r="BJ265" s="164">
        <f>MAX(IF(BJ$259&lt;=$D265,SUM($E251:BJ251),SUMIFS($B251:$GG251,$B$244:$GG$244,"&lt;="&amp;BJ$259,$B$244:$GG$244,"&gt;"&amp;(BJ$259-$D265))),0)</f>
        <v>0</v>
      </c>
      <c r="BK265" s="164">
        <f>MAX(IF(BK$259&lt;=$D265,SUM($E251:BK251),SUMIFS($B251:$GG251,$B$244:$GG$244,"&lt;="&amp;BK$259,$B$244:$GG$244,"&gt;"&amp;(BK$259-$D265))),0)</f>
        <v>0</v>
      </c>
      <c r="BL265" s="164">
        <f>MAX(IF(BL$259&lt;=$D265,SUM($E251:BL251),SUMIFS($B251:$GG251,$B$244:$GG$244,"&lt;="&amp;BL$259,$B$244:$GG$244,"&gt;"&amp;(BL$259-$D265))),0)</f>
        <v>0</v>
      </c>
      <c r="BM265" s="164">
        <f>MAX(IF(BM$259&lt;=$D265,SUM($E251:BM251),SUMIFS($B251:$GG251,$B$244:$GG$244,"&lt;="&amp;BM$259,$B$244:$GG$244,"&gt;"&amp;(BM$259-$D265))),0)</f>
        <v>0</v>
      </c>
      <c r="BN265" s="164">
        <f>MAX(IF(BN$259&lt;=$D265,SUM($E251:BN251),SUMIFS($B251:$GG251,$B$244:$GG$244,"&lt;="&amp;BN$259,$B$244:$GG$244,"&gt;"&amp;(BN$259-$D265))),0)</f>
        <v>0</v>
      </c>
      <c r="BO265" s="164">
        <f>MAX(IF(BO$259&lt;=$D265,SUM($E251:BO251),SUMIFS($B251:$GG251,$B$244:$GG$244,"&lt;="&amp;BO$259,$B$244:$GG$244,"&gt;"&amp;(BO$259-$D265))),0)</f>
        <v>0</v>
      </c>
      <c r="BP265" s="164">
        <f>MAX(IF(BP$259&lt;=$D265,SUM($E251:BP251),SUMIFS($B251:$GG251,$B$244:$GG$244,"&lt;="&amp;BP$259,$B$244:$GG$244,"&gt;"&amp;(BP$259-$D265))),0)</f>
        <v>0</v>
      </c>
      <c r="BQ265" s="164">
        <f>MAX(IF(BQ$259&lt;=$D265,SUM($E251:BQ251),SUMIFS($B251:$GG251,$B$244:$GG$244,"&lt;="&amp;BQ$259,$B$244:$GG$244,"&gt;"&amp;(BQ$259-$D265))),0)</f>
        <v>0</v>
      </c>
      <c r="BR265" s="164">
        <f>MAX(IF(BR$259&lt;=$D265,SUM($E251:BR251),SUMIFS($B251:$GG251,$B$244:$GG$244,"&lt;="&amp;BR$259,$B$244:$GG$244,"&gt;"&amp;(BR$259-$D265))),0)</f>
        <v>0</v>
      </c>
      <c r="BS265" s="164">
        <f>MAX(IF(BS$259&lt;=$D265,SUM($E251:BS251),SUMIFS($B251:$GG251,$B$244:$GG$244,"&lt;="&amp;BS$259,$B$244:$GG$244,"&gt;"&amp;(BS$259-$D265))),0)</f>
        <v>0</v>
      </c>
      <c r="BT265" s="164">
        <f>MAX(IF(BT$259&lt;=$D265,SUM($E251:BT251),SUMIFS($B251:$GG251,$B$244:$GG$244,"&lt;="&amp;BT$259,$B$244:$GG$244,"&gt;"&amp;(BT$259-$D265))),0)</f>
        <v>0</v>
      </c>
      <c r="BU265" s="164">
        <f>MAX(IF(BU$259&lt;=$D265,SUM($E251:BU251),SUMIFS($B251:$GG251,$B$244:$GG$244,"&lt;="&amp;BU$259,$B$244:$GG$244,"&gt;"&amp;(BU$259-$D265))),0)</f>
        <v>0</v>
      </c>
      <c r="BV265" s="164">
        <f>MAX(IF(BV$259&lt;=$D265,SUM($E251:BV251),SUMIFS($B251:$GG251,$B$244:$GG$244,"&lt;="&amp;BV$259,$B$244:$GG$244,"&gt;"&amp;(BV$259-$D265))),0)</f>
        <v>0</v>
      </c>
      <c r="BW265" s="164">
        <f>MAX(IF(BW$259&lt;=$D265,SUM($E251:BW251),SUMIFS($B251:$GG251,$B$244:$GG$244,"&lt;="&amp;BW$259,$B$244:$GG$244,"&gt;"&amp;(BW$259-$D265))),0)</f>
        <v>0</v>
      </c>
      <c r="BX265" s="164">
        <f>MAX(IF(BX$259&lt;=$D265,SUM($E251:BX251),SUMIFS($B251:$GG251,$B$244:$GG$244,"&lt;="&amp;BX$259,$B$244:$GG$244,"&gt;"&amp;(BX$259-$D265))),0)</f>
        <v>0</v>
      </c>
      <c r="BY265" s="164">
        <f>MAX(IF(BY$259&lt;=$D265,SUM($E251:BY251),SUMIFS($B251:$GG251,$B$244:$GG$244,"&lt;="&amp;BY$259,$B$244:$GG$244,"&gt;"&amp;(BY$259-$D265))),0)</f>
        <v>0</v>
      </c>
      <c r="BZ265" s="164">
        <f>MAX(IF(BZ$259&lt;=$D265,SUM($E251:BZ251),SUMIFS($B251:$GG251,$B$244:$GG$244,"&lt;="&amp;BZ$259,$B$244:$GG$244,"&gt;"&amp;(BZ$259-$D265))),0)</f>
        <v>0</v>
      </c>
      <c r="CA265" s="164">
        <f>MAX(IF(CA$259&lt;=$D265,SUM($E251:CA251),SUMIFS($B251:$GG251,$B$244:$GG$244,"&lt;="&amp;CA$259,$B$244:$GG$244,"&gt;"&amp;(CA$259-$D265))),0)</f>
        <v>0</v>
      </c>
      <c r="CB265" s="164">
        <f>MAX(IF(CB$259&lt;=$D265,SUM($E251:CB251),SUMIFS($B251:$GG251,$B$244:$GG$244,"&lt;="&amp;CB$259,$B$244:$GG$244,"&gt;"&amp;(CB$259-$D265))),0)</f>
        <v>0</v>
      </c>
      <c r="CC265" s="164">
        <f>MAX(IF(CC$259&lt;=$D265,SUM($E251:CC251),SUMIFS($B251:$GG251,$B$244:$GG$244,"&lt;="&amp;CC$259,$B$244:$GG$244,"&gt;"&amp;(CC$259-$D265))),0)</f>
        <v>0</v>
      </c>
      <c r="CD265" s="164">
        <f>MAX(IF(CD$259&lt;=$D265,SUM($E251:CD251),SUMIFS($B251:$GG251,$B$244:$GG$244,"&lt;="&amp;CD$259,$B$244:$GG$244,"&gt;"&amp;(CD$259-$D265))),0)</f>
        <v>0</v>
      </c>
      <c r="CE265" s="164">
        <f>MAX(IF(CE$259&lt;=$D265,SUM($E251:CE251),SUMIFS($B251:$GG251,$B$244:$GG$244,"&lt;="&amp;CE$259,$B$244:$GG$244,"&gt;"&amp;(CE$259-$D265))),0)</f>
        <v>0</v>
      </c>
      <c r="CF265" s="164">
        <f>MAX(IF(CF$259&lt;=$D265,SUM($E251:CF251),SUMIFS($B251:$GG251,$B$244:$GG$244,"&lt;="&amp;CF$259,$B$244:$GG$244,"&gt;"&amp;(CF$259-$D265))),0)</f>
        <v>0</v>
      </c>
      <c r="CG265" s="164">
        <f>MAX(IF(CG$259&lt;=$D265,SUM($E251:CG251),SUMIFS($B251:$GG251,$B$244:$GG$244,"&lt;="&amp;CG$259,$B$244:$GG$244,"&gt;"&amp;(CG$259-$D265))),0)</f>
        <v>0</v>
      </c>
      <c r="CH265" s="164">
        <f>MAX(IF(CH$259&lt;=$D265,SUM($E251:CH251),SUMIFS($B251:$GG251,$B$244:$GG$244,"&lt;="&amp;CH$259,$B$244:$GG$244,"&gt;"&amp;(CH$259-$D265))),0)</f>
        <v>0</v>
      </c>
      <c r="CI265" s="164">
        <f>MAX(IF(CI$259&lt;=$D265,SUM($E251:CI251),SUMIFS($B251:$GG251,$B$244:$GG$244,"&lt;="&amp;CI$259,$B$244:$GG$244,"&gt;"&amp;(CI$259-$D265))),0)</f>
        <v>0</v>
      </c>
      <c r="CJ265" s="164">
        <f>MAX(IF(CJ$259&lt;=$D265,SUM($E251:CJ251),SUMIFS($B251:$GG251,$B$244:$GG$244,"&lt;="&amp;CJ$259,$B$244:$GG$244,"&gt;"&amp;(CJ$259-$D265))),0)</f>
        <v>0</v>
      </c>
      <c r="CK265" s="164">
        <f>MAX(IF(CK$259&lt;=$D265,SUM($E251:CK251),SUMIFS($B251:$GG251,$B$244:$GG$244,"&lt;="&amp;CK$259,$B$244:$GG$244,"&gt;"&amp;(CK$259-$D265))),0)</f>
        <v>0</v>
      </c>
      <c r="CL265" s="164">
        <f>MAX(IF(CL$259&lt;=$D265,SUM($E251:CL251),SUMIFS($B251:$GG251,$B$244:$GG$244,"&lt;="&amp;CL$259,$B$244:$GG$244,"&gt;"&amp;(CL$259-$D265))),0)</f>
        <v>0</v>
      </c>
      <c r="CM265" s="164">
        <f>MAX(IF(CM$259&lt;=$D265,SUM($E251:CM251),SUMIFS($B251:$GG251,$B$244:$GG$244,"&lt;="&amp;CM$259,$B$244:$GG$244,"&gt;"&amp;(CM$259-$D265))),0)</f>
        <v>0</v>
      </c>
      <c r="CN265" s="164">
        <f>MAX(IF(CN$259&lt;=$D265,SUM($E251:CN251),SUMIFS($B251:$GG251,$B$244:$GG$244,"&lt;="&amp;CN$259,$B$244:$GG$244,"&gt;"&amp;(CN$259-$D265))),0)</f>
        <v>0</v>
      </c>
      <c r="CO265" s="164">
        <f>MAX(IF(CO$259&lt;=$D265,SUM($E251:CO251),SUMIFS($B251:$GG251,$B$244:$GG$244,"&lt;="&amp;CO$259,$B$244:$GG$244,"&gt;"&amp;(CO$259-$D265))),0)</f>
        <v>0</v>
      </c>
      <c r="CP265" s="164">
        <f>MAX(IF(CP$259&lt;=$D265,SUM($E251:CP251),SUMIFS($B251:$GG251,$B$244:$GG$244,"&lt;="&amp;CP$259,$B$244:$GG$244,"&gt;"&amp;(CP$259-$D265))),0)</f>
        <v>0</v>
      </c>
      <c r="CQ265" s="164">
        <f>MAX(IF(CQ$259&lt;=$D265,SUM($E251:CQ251),SUMIFS($B251:$GG251,$B$244:$GG$244,"&lt;="&amp;CQ$259,$B$244:$GG$244,"&gt;"&amp;(CQ$259-$D265))),0)</f>
        <v>0</v>
      </c>
      <c r="CR265" s="164">
        <f>MAX(IF(CR$259&lt;=$D265,SUM($E251:CR251),SUMIFS($B251:$GG251,$B$244:$GG$244,"&lt;="&amp;CR$259,$B$244:$GG$244,"&gt;"&amp;(CR$259-$D265))),0)</f>
        <v>0</v>
      </c>
      <c r="CS265" s="164">
        <f>MAX(IF(CS$259&lt;=$D265,SUM($E251:CS251),SUMIFS($B251:$GG251,$B$244:$GG$244,"&lt;="&amp;CS$259,$B$244:$GG$244,"&gt;"&amp;(CS$259-$D265))),0)</f>
        <v>0</v>
      </c>
      <c r="CT265" s="164">
        <f>MAX(IF(CT$259&lt;=$D265,SUM($E251:CT251),SUMIFS($B251:$GG251,$B$244:$GG$244,"&lt;="&amp;CT$259,$B$244:$GG$244,"&gt;"&amp;(CT$259-$D265))),0)</f>
        <v>0</v>
      </c>
      <c r="CU265" s="164">
        <f>MAX(IF(CU$259&lt;=$D265,SUM($E251:CU251),SUMIFS($B251:$GG251,$B$244:$GG$244,"&lt;="&amp;CU$259,$B$244:$GG$244,"&gt;"&amp;(CU$259-$D265))),0)</f>
        <v>0</v>
      </c>
      <c r="CV265" s="164">
        <f>MAX(IF(CV$259&lt;=$D265,SUM($E251:CV251),SUMIFS($B251:$GG251,$B$244:$GG$244,"&lt;="&amp;CV$259,$B$244:$GG$244,"&gt;"&amp;(CV$259-$D265))),0)</f>
        <v>0</v>
      </c>
      <c r="CW265" s="164">
        <f>MAX(IF(CW$259&lt;=$D265,SUM($E251:CW251),SUMIFS($B251:$GG251,$B$244:$GG$244,"&lt;="&amp;CW$259,$B$244:$GG$244,"&gt;"&amp;(CW$259-$D265))),0)</f>
        <v>0</v>
      </c>
      <c r="CX265" s="164">
        <f>MAX(IF(CX$259&lt;=$D265,SUM($E251:CX251),SUMIFS($B251:$GG251,$B$244:$GG$244,"&lt;="&amp;CX$259,$B$244:$GG$244,"&gt;"&amp;(CX$259-$D265))),0)</f>
        <v>0</v>
      </c>
      <c r="CY265" s="164">
        <f>MAX(IF(CY$259&lt;=$D265,SUM($E251:CY251),SUMIFS($B251:$GG251,$B$244:$GG$244,"&lt;="&amp;CY$259,$B$244:$GG$244,"&gt;"&amp;(CY$259-$D265))),0)</f>
        <v>0</v>
      </c>
      <c r="CZ265" s="164">
        <f>MAX(IF(CZ$259&lt;=$D265,SUM($E251:CZ251),SUMIFS($B251:$GG251,$B$244:$GG$244,"&lt;="&amp;CZ$259,$B$244:$GG$244,"&gt;"&amp;(CZ$259-$D265))),0)</f>
        <v>0</v>
      </c>
      <c r="DA265" s="164">
        <f>MAX(IF(DA$259&lt;=$D265,SUM($E251:DA251),SUMIFS($B251:$GG251,$B$244:$GG$244,"&lt;="&amp;DA$259,$B$244:$GG$244,"&gt;"&amp;(DA$259-$D265))),0)</f>
        <v>0</v>
      </c>
      <c r="DB265" s="164">
        <f>MAX(IF(DB$259&lt;=$D265,SUM($E251:DB251),SUMIFS($B251:$GG251,$B$244:$GG$244,"&lt;="&amp;DB$259,$B$244:$GG$244,"&gt;"&amp;(DB$259-$D265))),0)</f>
        <v>0</v>
      </c>
      <c r="DC265" s="164">
        <f>MAX(IF(DC$259&lt;=$D265,SUM($E251:DC251),SUMIFS($B251:$GG251,$B$244:$GG$244,"&lt;="&amp;DC$259,$B$244:$GG$244,"&gt;"&amp;(DC$259-$D265))),0)</f>
        <v>0</v>
      </c>
      <c r="DD265" s="164">
        <f>MAX(IF(DD$259&lt;=$D265,SUM($E251:DD251),SUMIFS($B251:$GG251,$B$244:$GG$244,"&lt;="&amp;DD$259,$B$244:$GG$244,"&gt;"&amp;(DD$259-$D265))),0)</f>
        <v>0</v>
      </c>
      <c r="DE265" s="164">
        <f>MAX(IF(DE$259&lt;=$D265,SUM($E251:DE251),SUMIFS($B251:$GG251,$B$244:$GG$244,"&lt;="&amp;DE$259,$B$244:$GG$244,"&gt;"&amp;(DE$259-$D265))),0)</f>
        <v>0</v>
      </c>
      <c r="DF265" s="164">
        <f>MAX(IF(DF$259&lt;=$D265,SUM($E251:DF251),SUMIFS($B251:$GG251,$B$244:$GG$244,"&lt;="&amp;DF$259,$B$244:$GG$244,"&gt;"&amp;(DF$259-$D265))),0)</f>
        <v>0</v>
      </c>
      <c r="DG265" s="164">
        <f>MAX(IF(DG$259&lt;=$D265,SUM($E251:DG251),SUMIFS($B251:$GG251,$B$244:$GG$244,"&lt;="&amp;DG$259,$B$244:$GG$244,"&gt;"&amp;(DG$259-$D265))),0)</f>
        <v>0</v>
      </c>
      <c r="DH265" s="164">
        <f>MAX(IF(DH$259&lt;=$D265,SUM($E251:DH251),SUMIFS($B251:$GG251,$B$244:$GG$244,"&lt;="&amp;DH$259,$B$244:$GG$244,"&gt;"&amp;(DH$259-$D265))),0)</f>
        <v>0</v>
      </c>
      <c r="DI265" s="164">
        <f>MAX(IF(DI$259&lt;=$D265,SUM($E251:DI251),SUMIFS($B251:$GG251,$B$244:$GG$244,"&lt;="&amp;DI$259,$B$244:$GG$244,"&gt;"&amp;(DI$259-$D265))),0)</f>
        <v>0</v>
      </c>
      <c r="DJ265" s="164">
        <f>MAX(IF(DJ$259&lt;=$D265,SUM($E251:DJ251),SUMIFS($B251:$GG251,$B$244:$GG$244,"&lt;="&amp;DJ$259,$B$244:$GG$244,"&gt;"&amp;(DJ$259-$D265))),0)</f>
        <v>0</v>
      </c>
      <c r="DK265" s="164">
        <f>MAX(IF(DK$259&lt;=$D265,SUM($E251:DK251),SUMIFS($B251:$GG251,$B$244:$GG$244,"&lt;="&amp;DK$259,$B$244:$GG$244,"&gt;"&amp;(DK$259-$D265))),0)</f>
        <v>0</v>
      </c>
      <c r="DL265" s="164">
        <f>MAX(IF(DL$259&lt;=$D265,SUM($E251:DL251),SUMIFS($B251:$GG251,$B$244:$GG$244,"&lt;="&amp;DL$259,$B$244:$GG$244,"&gt;"&amp;(DL$259-$D265))),0)</f>
        <v>0</v>
      </c>
      <c r="DM265" s="164">
        <f>MAX(IF(DM$259&lt;=$D265,SUM($E251:DM251),SUMIFS($B251:$GG251,$B$244:$GG$244,"&lt;="&amp;DM$259,$B$244:$GG$244,"&gt;"&amp;(DM$259-$D265))),0)</f>
        <v>0</v>
      </c>
      <c r="DN265" s="164">
        <f>MAX(IF(DN$259&lt;=$D265,SUM($E251:DN251),SUMIFS($B251:$GG251,$B$244:$GG$244,"&lt;="&amp;DN$259,$B$244:$GG$244,"&gt;"&amp;(DN$259-$D265))),0)</f>
        <v>0</v>
      </c>
      <c r="DO265" s="164">
        <f>MAX(IF(DO$259&lt;=$D265,SUM($E251:DO251),SUMIFS($B251:$GG251,$B$244:$GG$244,"&lt;="&amp;DO$259,$B$244:$GG$244,"&gt;"&amp;(DO$259-$D265))),0)</f>
        <v>0</v>
      </c>
      <c r="DP265" s="164">
        <f>MAX(IF(DP$259&lt;=$D265,SUM($E251:DP251),SUMIFS($B251:$GG251,$B$244:$GG$244,"&lt;="&amp;DP$259,$B$244:$GG$244,"&gt;"&amp;(DP$259-$D265))),0)</f>
        <v>0</v>
      </c>
      <c r="DQ265" s="164">
        <f>MAX(IF(DQ$259&lt;=$D265,SUM($E251:DQ251),SUMIFS($B251:$GG251,$B$244:$GG$244,"&lt;="&amp;DQ$259,$B$244:$GG$244,"&gt;"&amp;(DQ$259-$D265))),0)</f>
        <v>0</v>
      </c>
      <c r="DR265" s="164">
        <f>MAX(IF(DR$259&lt;=$D265,SUM($E251:DR251),SUMIFS($B251:$GG251,$B$244:$GG$244,"&lt;="&amp;DR$259,$B$244:$GG$244,"&gt;"&amp;(DR$259-$D265))),0)</f>
        <v>0</v>
      </c>
      <c r="DS265" s="164">
        <f>MAX(IF(DS$259&lt;=$D265,SUM($E251:DS251),SUMIFS($B251:$GG251,$B$244:$GG$244,"&lt;="&amp;DS$259,$B$244:$GG$244,"&gt;"&amp;(DS$259-$D265))),0)</f>
        <v>0</v>
      </c>
      <c r="DT265" s="164">
        <f>MAX(IF(DT$259&lt;=$D265,SUM($E251:DT251),SUMIFS($B251:$GG251,$B$244:$GG$244,"&lt;="&amp;DT$259,$B$244:$GG$244,"&gt;"&amp;(DT$259-$D265))),0)</f>
        <v>0</v>
      </c>
      <c r="DU265" s="164">
        <f>MAX(IF(DU$259&lt;=$D265,SUM($E251:DU251),SUMIFS($B251:$GG251,$B$244:$GG$244,"&lt;="&amp;DU$259,$B$244:$GG$244,"&gt;"&amp;(DU$259-$D265))),0)</f>
        <v>0.19999999999999996</v>
      </c>
      <c r="DV265" s="164">
        <f>MAX(IF(DV$259&lt;=$D265,SUM($E251:DV251),SUMIFS($B251:$GG251,$B$244:$GG$244,"&lt;="&amp;DV$259,$B$244:$GG$244,"&gt;"&amp;(DV$259-$D265))),0)</f>
        <v>0.19999999999999996</v>
      </c>
      <c r="DW265" s="164">
        <f>MAX(IF(DW$259&lt;=$D265,SUM($E251:DW251),SUMIFS($B251:$GG251,$B$244:$GG$244,"&lt;="&amp;DW$259,$B$244:$GG$244,"&gt;"&amp;(DW$259-$D265))),0)</f>
        <v>0.19999999999999996</v>
      </c>
      <c r="DX265" s="164">
        <f>MAX(IF(DX$259&lt;=$D265,SUM($E251:DX251),SUMIFS($B251:$GG251,$B$244:$GG$244,"&lt;="&amp;DX$259,$B$244:$GG$244,"&gt;"&amp;(DX$259-$D265))),0)</f>
        <v>0.19999999999999996</v>
      </c>
      <c r="DY265" s="164">
        <f>MAX(IF(DY$259&lt;=$D265,SUM($E251:DY251),SUMIFS($B251:$GG251,$B$244:$GG$244,"&lt;="&amp;DY$259,$B$244:$GG$244,"&gt;"&amp;(DY$259-$D265))),0)</f>
        <v>0.19999999999999996</v>
      </c>
      <c r="DZ265" s="164">
        <f>MAX(IF(DZ$259&lt;=$D265,SUM($E251:DZ251),SUMIFS($B251:$GG251,$B$244:$GG$244,"&lt;="&amp;DZ$259,$B$244:$GG$244,"&gt;"&amp;(DZ$259-$D265))),0)</f>
        <v>0.19999999999999996</v>
      </c>
      <c r="EA265" s="164">
        <f>MAX(IF(EA$259&lt;=$D265,SUM($E251:EA251),SUMIFS($B251:$GG251,$B$244:$GG$244,"&lt;="&amp;EA$259,$B$244:$GG$244,"&gt;"&amp;(EA$259-$D265))),0)</f>
        <v>0.19999999999999996</v>
      </c>
      <c r="EB265" s="164">
        <f>MAX(IF(EB$259&lt;=$D265,SUM($E251:EB251),SUMIFS($B251:$GG251,$B$244:$GG$244,"&lt;="&amp;EB$259,$B$244:$GG$244,"&gt;"&amp;(EB$259-$D265))),0)</f>
        <v>0.19999999999999996</v>
      </c>
      <c r="EC265" s="164">
        <f>MAX(IF(EC$259&lt;=$D265,SUM($E251:EC251),SUMIFS($B251:$GG251,$B$244:$GG$244,"&lt;="&amp;EC$259,$B$244:$GG$244,"&gt;"&amp;(EC$259-$D265))),0)</f>
        <v>0.19999999999999996</v>
      </c>
      <c r="ED265" s="164">
        <f>MAX(IF(ED$259&lt;=$D265,SUM($E251:ED251),SUMIFS($B251:$GG251,$B$244:$GG$244,"&lt;="&amp;ED$259,$B$244:$GG$244,"&gt;"&amp;(ED$259-$D265))),0)</f>
        <v>0.19999999999999996</v>
      </c>
      <c r="EE265" s="164">
        <f>MAX(IF(EE$259&lt;=$D265,SUM($E251:EE251),SUMIFS($B251:$GG251,$B$244:$GG$244,"&lt;="&amp;EE$259,$B$244:$GG$244,"&gt;"&amp;(EE$259-$D265))),0)</f>
        <v>0</v>
      </c>
      <c r="EF265" s="164">
        <f>MAX(IF(EF$259&lt;=$D265,SUM($E251:EF251),SUMIFS($B251:$GG251,$B$244:$GG$244,"&lt;="&amp;EF$259,$B$244:$GG$244,"&gt;"&amp;(EF$259-$D265))),0)</f>
        <v>0</v>
      </c>
      <c r="EG265" s="164">
        <f>MAX(IF(EG$259&lt;=$D265,SUM($E251:EG251),SUMIFS($B251:$GG251,$B$244:$GG$244,"&lt;="&amp;EG$259,$B$244:$GG$244,"&gt;"&amp;(EG$259-$D265))),0)</f>
        <v>0</v>
      </c>
      <c r="EH265" s="164">
        <f>MAX(IF(EH$259&lt;=$D265,SUM($E251:EH251),SUMIFS($B251:$GG251,$B$244:$GG$244,"&lt;="&amp;EH$259,$B$244:$GG$244,"&gt;"&amp;(EH$259-$D265))),0)</f>
        <v>0</v>
      </c>
      <c r="EI265" s="164">
        <f>MAX(IF(EI$259&lt;=$D265,SUM($E251:EI251),SUMIFS($B251:$GG251,$B$244:$GG$244,"&lt;="&amp;EI$259,$B$244:$GG$244,"&gt;"&amp;(EI$259-$D265))),0)</f>
        <v>0</v>
      </c>
      <c r="EJ265" s="164">
        <f>MAX(IF(EJ$259&lt;=$D265,SUM($E251:EJ251),SUMIFS($B251:$GG251,$B$244:$GG$244,"&lt;="&amp;EJ$259,$B$244:$GG$244,"&gt;"&amp;(EJ$259-$D265))),0)</f>
        <v>0</v>
      </c>
      <c r="EK265" s="164">
        <f>MAX(IF(EK$259&lt;=$D265,SUM($E251:EK251),SUMIFS($B251:$GG251,$B$244:$GG$244,"&lt;="&amp;EK$259,$B$244:$GG$244,"&gt;"&amp;(EK$259-$D265))),0)</f>
        <v>0</v>
      </c>
      <c r="EL265" s="147"/>
      <c r="EM265" s="147"/>
      <c r="EN265" s="147"/>
      <c r="EO265" s="147"/>
      <c r="EP265" s="147"/>
      <c r="EQ265" s="147"/>
      <c r="ER265" s="147"/>
      <c r="ES265" s="147"/>
      <c r="ET265" s="147"/>
      <c r="EU265" s="147"/>
      <c r="EV265" s="147"/>
      <c r="EW265" s="147"/>
      <c r="EX265" s="147"/>
      <c r="EY265" s="147"/>
      <c r="EZ265" s="147"/>
      <c r="FA265" s="147"/>
      <c r="FB265" s="147"/>
      <c r="FC265" s="147"/>
      <c r="FD265" s="147"/>
      <c r="FE265" s="147"/>
      <c r="FF265" s="147"/>
      <c r="FG265" s="147"/>
      <c r="FH265" s="147"/>
      <c r="FI265" s="147"/>
      <c r="FJ265" s="147"/>
      <c r="FK265" s="147"/>
      <c r="FL265" s="147"/>
      <c r="FM265" s="147"/>
      <c r="FN265" s="147"/>
      <c r="FO265" s="147"/>
      <c r="FP265" s="147"/>
      <c r="FQ265" s="147"/>
      <c r="FR265" s="147"/>
      <c r="FS265" s="147"/>
      <c r="FT265" s="147"/>
      <c r="FU265" s="147"/>
      <c r="FV265" s="147"/>
      <c r="FW265" s="147"/>
      <c r="FX265" s="147"/>
      <c r="FY265" s="147"/>
      <c r="FZ265" s="147"/>
      <c r="GA265" s="147"/>
      <c r="GB265" s="147"/>
      <c r="GC265" s="147"/>
      <c r="GD265" s="147"/>
      <c r="GE265" s="147"/>
      <c r="GF265" s="147"/>
      <c r="GG265" s="147"/>
    </row>
    <row r="266" spans="2:189">
      <c r="B266" s="148">
        <v>7</v>
      </c>
      <c r="C266" s="148" t="str">
        <f t="shared" si="350"/>
        <v>Large Tenant</v>
      </c>
      <c r="D266" s="354">
        <f t="shared" si="351"/>
        <v>4</v>
      </c>
      <c r="E266" s="164">
        <f>MAX(IF(E$259&lt;=$D266,SUM($E252:E252),SUMIFS($B252:$GG252,$B$244:$GG$244,"&lt;="&amp;E$259,$B$244:$GG$244,"&gt;"&amp;(E$259-$D266))),0)</f>
        <v>0.8</v>
      </c>
      <c r="F266" s="164">
        <f>MAX(IF(F$259&lt;=$D266,SUM($E252:F252),SUMIFS($B252:$GG252,$B$244:$GG$244,"&lt;="&amp;F$259,$B$244:$GG$244,"&gt;"&amp;(F$259-$D266))),0)</f>
        <v>0.75</v>
      </c>
      <c r="G266" s="164">
        <f>MAX(IF(G$259&lt;=$D266,SUM($E252:G252),SUMIFS($B252:$GG252,$B$244:$GG$244,"&lt;="&amp;G$259,$B$244:$GG$244,"&gt;"&amp;(G$259-$D266))),0)</f>
        <v>0.7</v>
      </c>
      <c r="H266" s="164">
        <f>MAX(IF(H$259&lt;=$D266,SUM($E252:H252),SUMIFS($B252:$GG252,$B$244:$GG$244,"&lt;="&amp;H$259,$B$244:$GG$244,"&gt;"&amp;(H$259-$D266))),0)</f>
        <v>0.83</v>
      </c>
      <c r="I266" s="164">
        <f>MAX(IF(I$259&lt;=$D266,SUM($E252:I252),SUMIFS($B252:$GG252,$B$244:$GG$244,"&lt;="&amp;I$259,$B$244:$GG$244,"&gt;"&amp;(I$259-$D266))),0)</f>
        <v>3.9999999999999925E-2</v>
      </c>
      <c r="J266" s="164">
        <f>MAX(IF(J$259&lt;=$D266,SUM($E252:J252),SUMIFS($B252:$GG252,$B$244:$GG$244,"&lt;="&amp;J$259,$B$244:$GG$244,"&gt;"&amp;(J$259-$D266))),0)</f>
        <v>9.9999999999999978E-2</v>
      </c>
      <c r="K266" s="164">
        <f>MAX(IF(K$259&lt;=$D266,SUM($E252:K252),SUMIFS($B252:$GG252,$B$244:$GG$244,"&lt;="&amp;K$259,$B$244:$GG$244,"&gt;"&amp;(K$259-$D266))),0)</f>
        <v>0.16000000000000003</v>
      </c>
      <c r="L266" s="164">
        <f>MAX(IF(L$259&lt;=$D266,SUM($E252:L252),SUMIFS($B252:$GG252,$B$244:$GG$244,"&lt;="&amp;L$259,$B$244:$GG$244,"&gt;"&amp;(L$259-$D266))),0)</f>
        <v>4.0000000000000036E-2</v>
      </c>
      <c r="M266" s="164">
        <f>MAX(IF(M$259&lt;=$D266,SUM($E252:M252),SUMIFS($B252:$GG252,$B$244:$GG$244,"&lt;="&amp;M$259,$B$244:$GG$244,"&gt;"&amp;(M$259-$D266))),0)</f>
        <v>4.0000000000000036E-2</v>
      </c>
      <c r="N266" s="164">
        <f>MAX(IF(N$259&lt;=$D266,SUM($E252:N252),SUMIFS($B252:$GG252,$B$244:$GG$244,"&lt;="&amp;N$259,$B$244:$GG$244,"&gt;"&amp;(N$259-$D266))),0)</f>
        <v>4.0000000000000036E-2</v>
      </c>
      <c r="O266" s="164">
        <f>MAX(IF(O$259&lt;=$D266,SUM($E252:O252),SUMIFS($B252:$GG252,$B$244:$GG$244,"&lt;="&amp;O$259,$B$244:$GG$244,"&gt;"&amp;(O$259-$D266))),0)</f>
        <v>4.0000000000000036E-2</v>
      </c>
      <c r="P266" s="164">
        <f>MAX(IF(P$259&lt;=$D266,SUM($E252:P252),SUMIFS($B252:$GG252,$B$244:$GG$244,"&lt;="&amp;P$259,$B$244:$GG$244,"&gt;"&amp;(P$259-$D266))),0)</f>
        <v>4.0000000000000036E-2</v>
      </c>
      <c r="Q266" s="164">
        <f>MAX(IF(Q$259&lt;=$D266,SUM($E252:Q252),SUMIFS($B252:$GG252,$B$244:$GG$244,"&lt;="&amp;Q$259,$B$244:$GG$244,"&gt;"&amp;(Q$259-$D266))),0)</f>
        <v>3.0000000000000027E-2</v>
      </c>
      <c r="R266" s="164">
        <f>MAX(IF(R$259&lt;=$D266,SUM($E252:R252),SUMIFS($B252:$GG252,$B$244:$GG$244,"&lt;="&amp;R$259,$B$244:$GG$244,"&gt;"&amp;(R$259-$D266))),0)</f>
        <v>2.0000000000000018E-2</v>
      </c>
      <c r="S266" s="164">
        <f>MAX(IF(S$259&lt;=$D266,SUM($E252:S252),SUMIFS($B252:$GG252,$B$244:$GG$244,"&lt;="&amp;S$259,$B$244:$GG$244,"&gt;"&amp;(S$259-$D266))),0)</f>
        <v>1.0000000000000009E-2</v>
      </c>
      <c r="T266" s="164">
        <f>MAX(IF(T$259&lt;=$D266,SUM($E252:T252),SUMIFS($B252:$GG252,$B$244:$GG$244,"&lt;="&amp;T$259,$B$244:$GG$244,"&gt;"&amp;(T$259-$D266))),0)</f>
        <v>0</v>
      </c>
      <c r="U266" s="164">
        <f>MAX(IF(U$259&lt;=$D266,SUM($E252:U252),SUMIFS($B252:$GG252,$B$244:$GG$244,"&lt;="&amp;U$259,$B$244:$GG$244,"&gt;"&amp;(U$259-$D266))),0)</f>
        <v>0</v>
      </c>
      <c r="V266" s="164">
        <f>MAX(IF(V$259&lt;=$D266,SUM($E252:V252),SUMIFS($B252:$GG252,$B$244:$GG$244,"&lt;="&amp;V$259,$B$244:$GG$244,"&gt;"&amp;(V$259-$D266))),0)</f>
        <v>0</v>
      </c>
      <c r="W266" s="164">
        <f>MAX(IF(W$259&lt;=$D266,SUM($E252:W252),SUMIFS($B252:$GG252,$B$244:$GG$244,"&lt;="&amp;W$259,$B$244:$GG$244,"&gt;"&amp;(W$259-$D266))),0)</f>
        <v>0</v>
      </c>
      <c r="X266" s="164">
        <f>MAX(IF(X$259&lt;=$D266,SUM($E252:X252),SUMIFS($B252:$GG252,$B$244:$GG$244,"&lt;="&amp;X$259,$B$244:$GG$244,"&gt;"&amp;(X$259-$D266))),0)</f>
        <v>0</v>
      </c>
      <c r="Y266" s="164">
        <f>MAX(IF(Y$259&lt;=$D266,SUM($E252:Y252),SUMIFS($B252:$GG252,$B$244:$GG$244,"&lt;="&amp;Y$259,$B$244:$GG$244,"&gt;"&amp;(Y$259-$D266))),0)</f>
        <v>0</v>
      </c>
      <c r="Z266" s="164">
        <f>MAX(IF(Z$259&lt;=$D266,SUM($E252:Z252),SUMIFS($B252:$GG252,$B$244:$GG$244,"&lt;="&amp;Z$259,$B$244:$GG$244,"&gt;"&amp;(Z$259-$D266))),0)</f>
        <v>0</v>
      </c>
      <c r="AA266" s="164">
        <f>MAX(IF(AA$259&lt;=$D266,SUM($E252:AA252),SUMIFS($B252:$GG252,$B$244:$GG$244,"&lt;="&amp;AA$259,$B$244:$GG$244,"&gt;"&amp;(AA$259-$D266))),0)</f>
        <v>0</v>
      </c>
      <c r="AB266" s="164">
        <f>MAX(IF(AB$259&lt;=$D266,SUM($E252:AB252),SUMIFS($B252:$GG252,$B$244:$GG$244,"&lt;="&amp;AB$259,$B$244:$GG$244,"&gt;"&amp;(AB$259-$D266))),0)</f>
        <v>0</v>
      </c>
      <c r="AC266" s="164">
        <f>MAX(IF(AC$259&lt;=$D266,SUM($E252:AC252),SUMIFS($B252:$GG252,$B$244:$GG$244,"&lt;="&amp;AC$259,$B$244:$GG$244,"&gt;"&amp;(AC$259-$D266))),0)</f>
        <v>1.0000000000000009E-2</v>
      </c>
      <c r="AD266" s="164">
        <f>MAX(IF(AD$259&lt;=$D266,SUM($E252:AD252),SUMIFS($B252:$GG252,$B$244:$GG$244,"&lt;="&amp;AD$259,$B$244:$GG$244,"&gt;"&amp;(AD$259-$D266))),0)</f>
        <v>1.0000000000000009E-2</v>
      </c>
      <c r="AE266" s="164">
        <f>MAX(IF(AE$259&lt;=$D266,SUM($E252:AE252),SUMIFS($B252:$GG252,$B$244:$GG$244,"&lt;="&amp;AE$259,$B$244:$GG$244,"&gt;"&amp;(AE$259-$D266))),0)</f>
        <v>1.0000000000000009E-2</v>
      </c>
      <c r="AF266" s="164">
        <f>MAX(IF(AF$259&lt;=$D266,SUM($E252:AF252),SUMIFS($B252:$GG252,$B$244:$GG$244,"&lt;="&amp;AF$259,$B$244:$GG$244,"&gt;"&amp;(AF$259-$D266))),0)</f>
        <v>1.0000000000000009E-2</v>
      </c>
      <c r="AG266" s="164">
        <f>MAX(IF(AG$259&lt;=$D266,SUM($E252:AG252),SUMIFS($B252:$GG252,$B$244:$GG$244,"&lt;="&amp;AG$259,$B$244:$GG$244,"&gt;"&amp;(AG$259-$D266))),0)</f>
        <v>0</v>
      </c>
      <c r="AH266" s="164">
        <f>MAX(IF(AH$259&lt;=$D266,SUM($E252:AH252),SUMIFS($B252:$GG252,$B$244:$GG$244,"&lt;="&amp;AH$259,$B$244:$GG$244,"&gt;"&amp;(AH$259-$D266))),0)</f>
        <v>0</v>
      </c>
      <c r="AI266" s="164">
        <f>MAX(IF(AI$259&lt;=$D266,SUM($E252:AI252),SUMIFS($B252:$GG252,$B$244:$GG$244,"&lt;="&amp;AI$259,$B$244:$GG$244,"&gt;"&amp;(AI$259-$D266))),0)</f>
        <v>0</v>
      </c>
      <c r="AJ266" s="164">
        <f>MAX(IF(AJ$259&lt;=$D266,SUM($E252:AJ252),SUMIFS($B252:$GG252,$B$244:$GG$244,"&lt;="&amp;AJ$259,$B$244:$GG$244,"&gt;"&amp;(AJ$259-$D266))),0)</f>
        <v>0</v>
      </c>
      <c r="AK266" s="164">
        <f>MAX(IF(AK$259&lt;=$D266,SUM($E252:AK252),SUMIFS($B252:$GG252,$B$244:$GG$244,"&lt;="&amp;AK$259,$B$244:$GG$244,"&gt;"&amp;(AK$259-$D266))),0)</f>
        <v>0</v>
      </c>
      <c r="AL266" s="164">
        <f>MAX(IF(AL$259&lt;=$D266,SUM($E252:AL252),SUMIFS($B252:$GG252,$B$244:$GG$244,"&lt;="&amp;AL$259,$B$244:$GG$244,"&gt;"&amp;(AL$259-$D266))),0)</f>
        <v>0</v>
      </c>
      <c r="AM266" s="164">
        <f>MAX(IF(AM$259&lt;=$D266,SUM($E252:AM252),SUMIFS($B252:$GG252,$B$244:$GG$244,"&lt;="&amp;AM$259,$B$244:$GG$244,"&gt;"&amp;(AM$259-$D266))),0)</f>
        <v>0</v>
      </c>
      <c r="AN266" s="164">
        <f>MAX(IF(AN$259&lt;=$D266,SUM($E252:AN252),SUMIFS($B252:$GG252,$B$244:$GG$244,"&lt;="&amp;AN$259,$B$244:$GG$244,"&gt;"&amp;(AN$259-$D266))),0)</f>
        <v>0</v>
      </c>
      <c r="AO266" s="164">
        <f>MAX(IF(AO$259&lt;=$D266,SUM($E252:AO252),SUMIFS($B252:$GG252,$B$244:$GG$244,"&lt;="&amp;AO$259,$B$244:$GG$244,"&gt;"&amp;(AO$259-$D266))),0)</f>
        <v>1.0000000000000009E-2</v>
      </c>
      <c r="AP266" s="164">
        <f>MAX(IF(AP$259&lt;=$D266,SUM($E252:AP252),SUMIFS($B252:$GG252,$B$244:$GG$244,"&lt;="&amp;AP$259,$B$244:$GG$244,"&gt;"&amp;(AP$259-$D266))),0)</f>
        <v>1.0000000000000009E-2</v>
      </c>
      <c r="AQ266" s="164">
        <f>MAX(IF(AQ$259&lt;=$D266,SUM($E252:AQ252),SUMIFS($B252:$GG252,$B$244:$GG$244,"&lt;="&amp;AQ$259,$B$244:$GG$244,"&gt;"&amp;(AQ$259-$D266))),0)</f>
        <v>1.0000000000000009E-2</v>
      </c>
      <c r="AR266" s="164">
        <f>MAX(IF(AR$259&lt;=$D266,SUM($E252:AR252),SUMIFS($B252:$GG252,$B$244:$GG$244,"&lt;="&amp;AR$259,$B$244:$GG$244,"&gt;"&amp;(AR$259-$D266))),0)</f>
        <v>1.0000000000000009E-2</v>
      </c>
      <c r="AS266" s="164">
        <f>MAX(IF(AS$259&lt;=$D266,SUM($E252:AS252),SUMIFS($B252:$GG252,$B$244:$GG$244,"&lt;="&amp;AS$259,$B$244:$GG$244,"&gt;"&amp;(AS$259-$D266))),0)</f>
        <v>0</v>
      </c>
      <c r="AT266" s="164">
        <f>MAX(IF(AT$259&lt;=$D266,SUM($E252:AT252),SUMIFS($B252:$GG252,$B$244:$GG$244,"&lt;="&amp;AT$259,$B$244:$GG$244,"&gt;"&amp;(AT$259-$D266))),0)</f>
        <v>0</v>
      </c>
      <c r="AU266" s="164">
        <f>MAX(IF(AU$259&lt;=$D266,SUM($E252:AU252),SUMIFS($B252:$GG252,$B$244:$GG$244,"&lt;="&amp;AU$259,$B$244:$GG$244,"&gt;"&amp;(AU$259-$D266))),0)</f>
        <v>0</v>
      </c>
      <c r="AV266" s="164">
        <f>MAX(IF(AV$259&lt;=$D266,SUM($E252:AV252),SUMIFS($B252:$GG252,$B$244:$GG$244,"&lt;="&amp;AV$259,$B$244:$GG$244,"&gt;"&amp;(AV$259-$D266))),0)</f>
        <v>0</v>
      </c>
      <c r="AW266" s="164">
        <f>MAX(IF(AW$259&lt;=$D266,SUM($E252:AW252),SUMIFS($B252:$GG252,$B$244:$GG$244,"&lt;="&amp;AW$259,$B$244:$GG$244,"&gt;"&amp;(AW$259-$D266))),0)</f>
        <v>0</v>
      </c>
      <c r="AX266" s="164">
        <f>MAX(IF(AX$259&lt;=$D266,SUM($E252:AX252),SUMIFS($B252:$GG252,$B$244:$GG$244,"&lt;="&amp;AX$259,$B$244:$GG$244,"&gt;"&amp;(AX$259-$D266))),0)</f>
        <v>0</v>
      </c>
      <c r="AY266" s="164">
        <f>MAX(IF(AY$259&lt;=$D266,SUM($E252:AY252),SUMIFS($B252:$GG252,$B$244:$GG$244,"&lt;="&amp;AY$259,$B$244:$GG$244,"&gt;"&amp;(AY$259-$D266))),0)</f>
        <v>0</v>
      </c>
      <c r="AZ266" s="164">
        <f>MAX(IF(AZ$259&lt;=$D266,SUM($E252:AZ252),SUMIFS($B252:$GG252,$B$244:$GG$244,"&lt;="&amp;AZ$259,$B$244:$GG$244,"&gt;"&amp;(AZ$259-$D266))),0)</f>
        <v>0</v>
      </c>
      <c r="BA266" s="164">
        <f>MAX(IF(BA$259&lt;=$D266,SUM($E252:BA252),SUMIFS($B252:$GG252,$B$244:$GG$244,"&lt;="&amp;BA$259,$B$244:$GG$244,"&gt;"&amp;(BA$259-$D266))),0)</f>
        <v>0.24249999999999994</v>
      </c>
      <c r="BB266" s="164">
        <f>MAX(IF(BB$259&lt;=$D266,SUM($E252:BB252),SUMIFS($B252:$GG252,$B$244:$GG$244,"&lt;="&amp;BB$259,$B$244:$GG$244,"&gt;"&amp;(BB$259-$D266))),0)</f>
        <v>0.24249999999999994</v>
      </c>
      <c r="BC266" s="164">
        <f>MAX(IF(BC$259&lt;=$D266,SUM($E252:BC252),SUMIFS($B252:$GG252,$B$244:$GG$244,"&lt;="&amp;BC$259,$B$244:$GG$244,"&gt;"&amp;(BC$259-$D266))),0)</f>
        <v>0.24249999999999994</v>
      </c>
      <c r="BD266" s="164">
        <f>MAX(IF(BD$259&lt;=$D266,SUM($E252:BD252),SUMIFS($B252:$GG252,$B$244:$GG$244,"&lt;="&amp;BD$259,$B$244:$GG$244,"&gt;"&amp;(BD$259-$D266))),0)</f>
        <v>0.24249999999999994</v>
      </c>
      <c r="BE266" s="164">
        <f>MAX(IF(BE$259&lt;=$D266,SUM($E252:BE252),SUMIFS($B252:$GG252,$B$244:$GG$244,"&lt;="&amp;BE$259,$B$244:$GG$244,"&gt;"&amp;(BE$259-$D266))),0)</f>
        <v>0</v>
      </c>
      <c r="BF266" s="164">
        <f>MAX(IF(BF$259&lt;=$D266,SUM($E252:BF252),SUMIFS($B252:$GG252,$B$244:$GG$244,"&lt;="&amp;BF$259,$B$244:$GG$244,"&gt;"&amp;(BF$259-$D266))),0)</f>
        <v>0</v>
      </c>
      <c r="BG266" s="164">
        <f>MAX(IF(BG$259&lt;=$D266,SUM($E252:BG252),SUMIFS($B252:$GG252,$B$244:$GG$244,"&lt;="&amp;BG$259,$B$244:$GG$244,"&gt;"&amp;(BG$259-$D266))),0)</f>
        <v>0</v>
      </c>
      <c r="BH266" s="164">
        <f>MAX(IF(BH$259&lt;=$D266,SUM($E252:BH252),SUMIFS($B252:$GG252,$B$244:$GG$244,"&lt;="&amp;BH$259,$B$244:$GG$244,"&gt;"&amp;(BH$259-$D266))),0)</f>
        <v>0</v>
      </c>
      <c r="BI266" s="164">
        <f>MAX(IF(BI$259&lt;=$D266,SUM($E252:BI252),SUMIFS($B252:$GG252,$B$244:$GG$244,"&lt;="&amp;BI$259,$B$244:$GG$244,"&gt;"&amp;(BI$259-$D266))),0)</f>
        <v>0</v>
      </c>
      <c r="BJ266" s="164">
        <f>MAX(IF(BJ$259&lt;=$D266,SUM($E252:BJ252),SUMIFS($B252:$GG252,$B$244:$GG$244,"&lt;="&amp;BJ$259,$B$244:$GG$244,"&gt;"&amp;(BJ$259-$D266))),0)</f>
        <v>0</v>
      </c>
      <c r="BK266" s="164">
        <f>MAX(IF(BK$259&lt;=$D266,SUM($E252:BK252),SUMIFS($B252:$GG252,$B$244:$GG$244,"&lt;="&amp;BK$259,$B$244:$GG$244,"&gt;"&amp;(BK$259-$D266))),0)</f>
        <v>0</v>
      </c>
      <c r="BL266" s="164">
        <f>MAX(IF(BL$259&lt;=$D266,SUM($E252:BL252),SUMIFS($B252:$GG252,$B$244:$GG$244,"&lt;="&amp;BL$259,$B$244:$GG$244,"&gt;"&amp;(BL$259-$D266))),0)</f>
        <v>0</v>
      </c>
      <c r="BM266" s="164">
        <f>MAX(IF(BM$259&lt;=$D266,SUM($E252:BM252),SUMIFS($B252:$GG252,$B$244:$GG$244,"&lt;="&amp;BM$259,$B$244:$GG$244,"&gt;"&amp;(BM$259-$D266))),0)</f>
        <v>0</v>
      </c>
      <c r="BN266" s="164">
        <f>MAX(IF(BN$259&lt;=$D266,SUM($E252:BN252),SUMIFS($B252:$GG252,$B$244:$GG$244,"&lt;="&amp;BN$259,$B$244:$GG$244,"&gt;"&amp;(BN$259-$D266))),0)</f>
        <v>0</v>
      </c>
      <c r="BO266" s="164">
        <f>MAX(IF(BO$259&lt;=$D266,SUM($E252:BO252),SUMIFS($B252:$GG252,$B$244:$GG$244,"&lt;="&amp;BO$259,$B$244:$GG$244,"&gt;"&amp;(BO$259-$D266))),0)</f>
        <v>0</v>
      </c>
      <c r="BP266" s="164">
        <f>MAX(IF(BP$259&lt;=$D266,SUM($E252:BP252),SUMIFS($B252:$GG252,$B$244:$GG$244,"&lt;="&amp;BP$259,$B$244:$GG$244,"&gt;"&amp;(BP$259-$D266))),0)</f>
        <v>0</v>
      </c>
      <c r="BQ266" s="164">
        <f>MAX(IF(BQ$259&lt;=$D266,SUM($E252:BQ252),SUMIFS($B252:$GG252,$B$244:$GG$244,"&lt;="&amp;BQ$259,$B$244:$GG$244,"&gt;"&amp;(BQ$259-$D266))),0)</f>
        <v>0</v>
      </c>
      <c r="BR266" s="164">
        <f>MAX(IF(BR$259&lt;=$D266,SUM($E252:BR252),SUMIFS($B252:$GG252,$B$244:$GG$244,"&lt;="&amp;BR$259,$B$244:$GG$244,"&gt;"&amp;(BR$259-$D266))),0)</f>
        <v>0</v>
      </c>
      <c r="BS266" s="164">
        <f>MAX(IF(BS$259&lt;=$D266,SUM($E252:BS252),SUMIFS($B252:$GG252,$B$244:$GG$244,"&lt;="&amp;BS$259,$B$244:$GG$244,"&gt;"&amp;(BS$259-$D266))),0)</f>
        <v>0</v>
      </c>
      <c r="BT266" s="164">
        <f>MAX(IF(BT$259&lt;=$D266,SUM($E252:BT252),SUMIFS($B252:$GG252,$B$244:$GG$244,"&lt;="&amp;BT$259,$B$244:$GG$244,"&gt;"&amp;(BT$259-$D266))),0)</f>
        <v>0</v>
      </c>
      <c r="BU266" s="164">
        <f>MAX(IF(BU$259&lt;=$D266,SUM($E252:BU252),SUMIFS($B252:$GG252,$B$244:$GG$244,"&lt;="&amp;BU$259,$B$244:$GG$244,"&gt;"&amp;(BU$259-$D266))),0)</f>
        <v>0</v>
      </c>
      <c r="BV266" s="164">
        <f>MAX(IF(BV$259&lt;=$D266,SUM($E252:BV252),SUMIFS($B252:$GG252,$B$244:$GG$244,"&lt;="&amp;BV$259,$B$244:$GG$244,"&gt;"&amp;(BV$259-$D266))),0)</f>
        <v>0</v>
      </c>
      <c r="BW266" s="164">
        <f>MAX(IF(BW$259&lt;=$D266,SUM($E252:BW252),SUMIFS($B252:$GG252,$B$244:$GG$244,"&lt;="&amp;BW$259,$B$244:$GG$244,"&gt;"&amp;(BW$259-$D266))),0)</f>
        <v>0</v>
      </c>
      <c r="BX266" s="164">
        <f>MAX(IF(BX$259&lt;=$D266,SUM($E252:BX252),SUMIFS($B252:$GG252,$B$244:$GG$244,"&lt;="&amp;BX$259,$B$244:$GG$244,"&gt;"&amp;(BX$259-$D266))),0)</f>
        <v>0</v>
      </c>
      <c r="BY266" s="164">
        <f>MAX(IF(BY$259&lt;=$D266,SUM($E252:BY252),SUMIFS($B252:$GG252,$B$244:$GG$244,"&lt;="&amp;BY$259,$B$244:$GG$244,"&gt;"&amp;(BY$259-$D266))),0)</f>
        <v>0</v>
      </c>
      <c r="BZ266" s="164">
        <f>MAX(IF(BZ$259&lt;=$D266,SUM($E252:BZ252),SUMIFS($B252:$GG252,$B$244:$GG$244,"&lt;="&amp;BZ$259,$B$244:$GG$244,"&gt;"&amp;(BZ$259-$D266))),0)</f>
        <v>0</v>
      </c>
      <c r="CA266" s="164">
        <f>MAX(IF(CA$259&lt;=$D266,SUM($E252:CA252),SUMIFS($B252:$GG252,$B$244:$GG$244,"&lt;="&amp;CA$259,$B$244:$GG$244,"&gt;"&amp;(CA$259-$D266))),0)</f>
        <v>0</v>
      </c>
      <c r="CB266" s="164">
        <f>MAX(IF(CB$259&lt;=$D266,SUM($E252:CB252),SUMIFS($B252:$GG252,$B$244:$GG$244,"&lt;="&amp;CB$259,$B$244:$GG$244,"&gt;"&amp;(CB$259-$D266))),0)</f>
        <v>0</v>
      </c>
      <c r="CC266" s="164">
        <f>MAX(IF(CC$259&lt;=$D266,SUM($E252:CC252),SUMIFS($B252:$GG252,$B$244:$GG$244,"&lt;="&amp;CC$259,$B$244:$GG$244,"&gt;"&amp;(CC$259-$D266))),0)</f>
        <v>0</v>
      </c>
      <c r="CD266" s="164">
        <f>MAX(IF(CD$259&lt;=$D266,SUM($E252:CD252),SUMIFS($B252:$GG252,$B$244:$GG$244,"&lt;="&amp;CD$259,$B$244:$GG$244,"&gt;"&amp;(CD$259-$D266))),0)</f>
        <v>0</v>
      </c>
      <c r="CE266" s="164">
        <f>MAX(IF(CE$259&lt;=$D266,SUM($E252:CE252),SUMIFS($B252:$GG252,$B$244:$GG$244,"&lt;="&amp;CE$259,$B$244:$GG$244,"&gt;"&amp;(CE$259-$D266))),0)</f>
        <v>0</v>
      </c>
      <c r="CF266" s="164">
        <f>MAX(IF(CF$259&lt;=$D266,SUM($E252:CF252),SUMIFS($B252:$GG252,$B$244:$GG$244,"&lt;="&amp;CF$259,$B$244:$GG$244,"&gt;"&amp;(CF$259-$D266))),0)</f>
        <v>0</v>
      </c>
      <c r="CG266" s="164">
        <f>MAX(IF(CG$259&lt;=$D266,SUM($E252:CG252),SUMIFS($B252:$GG252,$B$244:$GG$244,"&lt;="&amp;CG$259,$B$244:$GG$244,"&gt;"&amp;(CG$259-$D266))),0)</f>
        <v>0</v>
      </c>
      <c r="CH266" s="164">
        <f>MAX(IF(CH$259&lt;=$D266,SUM($E252:CH252),SUMIFS($B252:$GG252,$B$244:$GG$244,"&lt;="&amp;CH$259,$B$244:$GG$244,"&gt;"&amp;(CH$259-$D266))),0)</f>
        <v>0</v>
      </c>
      <c r="CI266" s="164">
        <f>MAX(IF(CI$259&lt;=$D266,SUM($E252:CI252),SUMIFS($B252:$GG252,$B$244:$GG$244,"&lt;="&amp;CI$259,$B$244:$GG$244,"&gt;"&amp;(CI$259-$D266))),0)</f>
        <v>0</v>
      </c>
      <c r="CJ266" s="164">
        <f>MAX(IF(CJ$259&lt;=$D266,SUM($E252:CJ252),SUMIFS($B252:$GG252,$B$244:$GG$244,"&lt;="&amp;CJ$259,$B$244:$GG$244,"&gt;"&amp;(CJ$259-$D266))),0)</f>
        <v>0</v>
      </c>
      <c r="CK266" s="164">
        <f>MAX(IF(CK$259&lt;=$D266,SUM($E252:CK252),SUMIFS($B252:$GG252,$B$244:$GG$244,"&lt;="&amp;CK$259,$B$244:$GG$244,"&gt;"&amp;(CK$259-$D266))),0)</f>
        <v>0</v>
      </c>
      <c r="CL266" s="164">
        <f>MAX(IF(CL$259&lt;=$D266,SUM($E252:CL252),SUMIFS($B252:$GG252,$B$244:$GG$244,"&lt;="&amp;CL$259,$B$244:$GG$244,"&gt;"&amp;(CL$259-$D266))),0)</f>
        <v>0</v>
      </c>
      <c r="CM266" s="164">
        <f>MAX(IF(CM$259&lt;=$D266,SUM($E252:CM252),SUMIFS($B252:$GG252,$B$244:$GG$244,"&lt;="&amp;CM$259,$B$244:$GG$244,"&gt;"&amp;(CM$259-$D266))),0)</f>
        <v>0</v>
      </c>
      <c r="CN266" s="164">
        <f>MAX(IF(CN$259&lt;=$D266,SUM($E252:CN252),SUMIFS($B252:$GG252,$B$244:$GG$244,"&lt;="&amp;CN$259,$B$244:$GG$244,"&gt;"&amp;(CN$259-$D266))),0)</f>
        <v>0</v>
      </c>
      <c r="CO266" s="164">
        <f>MAX(IF(CO$259&lt;=$D266,SUM($E252:CO252),SUMIFS($B252:$GG252,$B$244:$GG$244,"&lt;="&amp;CO$259,$B$244:$GG$244,"&gt;"&amp;(CO$259-$D266))),0)</f>
        <v>0</v>
      </c>
      <c r="CP266" s="164">
        <f>MAX(IF(CP$259&lt;=$D266,SUM($E252:CP252),SUMIFS($B252:$GG252,$B$244:$GG$244,"&lt;="&amp;CP$259,$B$244:$GG$244,"&gt;"&amp;(CP$259-$D266))),0)</f>
        <v>0</v>
      </c>
      <c r="CQ266" s="164">
        <f>MAX(IF(CQ$259&lt;=$D266,SUM($E252:CQ252),SUMIFS($B252:$GG252,$B$244:$GG$244,"&lt;="&amp;CQ$259,$B$244:$GG$244,"&gt;"&amp;(CQ$259-$D266))),0)</f>
        <v>0</v>
      </c>
      <c r="CR266" s="164">
        <f>MAX(IF(CR$259&lt;=$D266,SUM($E252:CR252),SUMIFS($B252:$GG252,$B$244:$GG$244,"&lt;="&amp;CR$259,$B$244:$GG$244,"&gt;"&amp;(CR$259-$D266))),0)</f>
        <v>0</v>
      </c>
      <c r="CS266" s="164">
        <f>MAX(IF(CS$259&lt;=$D266,SUM($E252:CS252),SUMIFS($B252:$GG252,$B$244:$GG$244,"&lt;="&amp;CS$259,$B$244:$GG$244,"&gt;"&amp;(CS$259-$D266))),0)</f>
        <v>0</v>
      </c>
      <c r="CT266" s="164">
        <f>MAX(IF(CT$259&lt;=$D266,SUM($E252:CT252),SUMIFS($B252:$GG252,$B$244:$GG$244,"&lt;="&amp;CT$259,$B$244:$GG$244,"&gt;"&amp;(CT$259-$D266))),0)</f>
        <v>0</v>
      </c>
      <c r="CU266" s="164">
        <f>MAX(IF(CU$259&lt;=$D266,SUM($E252:CU252),SUMIFS($B252:$GG252,$B$244:$GG$244,"&lt;="&amp;CU$259,$B$244:$GG$244,"&gt;"&amp;(CU$259-$D266))),0)</f>
        <v>0</v>
      </c>
      <c r="CV266" s="164">
        <f>MAX(IF(CV$259&lt;=$D266,SUM($E252:CV252),SUMIFS($B252:$GG252,$B$244:$GG$244,"&lt;="&amp;CV$259,$B$244:$GG$244,"&gt;"&amp;(CV$259-$D266))),0)</f>
        <v>0</v>
      </c>
      <c r="CW266" s="164">
        <f>MAX(IF(CW$259&lt;=$D266,SUM($E252:CW252),SUMIFS($B252:$GG252,$B$244:$GG$244,"&lt;="&amp;CW$259,$B$244:$GG$244,"&gt;"&amp;(CW$259-$D266))),0)</f>
        <v>0.23499999999999999</v>
      </c>
      <c r="CX266" s="164">
        <f>MAX(IF(CX$259&lt;=$D266,SUM($E252:CX252),SUMIFS($B252:$GG252,$B$244:$GG$244,"&lt;="&amp;CX$259,$B$244:$GG$244,"&gt;"&amp;(CX$259-$D266))),0)</f>
        <v>0.23499999999999999</v>
      </c>
      <c r="CY266" s="164">
        <f>MAX(IF(CY$259&lt;=$D266,SUM($E252:CY252),SUMIFS($B252:$GG252,$B$244:$GG$244,"&lt;="&amp;CY$259,$B$244:$GG$244,"&gt;"&amp;(CY$259-$D266))),0)</f>
        <v>0.23499999999999999</v>
      </c>
      <c r="CZ266" s="164">
        <f>MAX(IF(CZ$259&lt;=$D266,SUM($E252:CZ252),SUMIFS($B252:$GG252,$B$244:$GG$244,"&lt;="&amp;CZ$259,$B$244:$GG$244,"&gt;"&amp;(CZ$259-$D266))),0)</f>
        <v>0.23499999999999999</v>
      </c>
      <c r="DA266" s="164">
        <f>MAX(IF(DA$259&lt;=$D266,SUM($E252:DA252),SUMIFS($B252:$GG252,$B$244:$GG$244,"&lt;="&amp;DA$259,$B$244:$GG$244,"&gt;"&amp;(DA$259-$D266))),0)</f>
        <v>0</v>
      </c>
      <c r="DB266" s="164">
        <f>MAX(IF(DB$259&lt;=$D266,SUM($E252:DB252),SUMIFS($B252:$GG252,$B$244:$GG$244,"&lt;="&amp;DB$259,$B$244:$GG$244,"&gt;"&amp;(DB$259-$D266))),0)</f>
        <v>0</v>
      </c>
      <c r="DC266" s="164">
        <f>MAX(IF(DC$259&lt;=$D266,SUM($E252:DC252),SUMIFS($B252:$GG252,$B$244:$GG$244,"&lt;="&amp;DC$259,$B$244:$GG$244,"&gt;"&amp;(DC$259-$D266))),0)</f>
        <v>0</v>
      </c>
      <c r="DD266" s="164">
        <f>MAX(IF(DD$259&lt;=$D266,SUM($E252:DD252),SUMIFS($B252:$GG252,$B$244:$GG$244,"&lt;="&amp;DD$259,$B$244:$GG$244,"&gt;"&amp;(DD$259-$D266))),0)</f>
        <v>0</v>
      </c>
      <c r="DE266" s="164">
        <f>MAX(IF(DE$259&lt;=$D266,SUM($E252:DE252),SUMIFS($B252:$GG252,$B$244:$GG$244,"&lt;="&amp;DE$259,$B$244:$GG$244,"&gt;"&amp;(DE$259-$D266))),0)</f>
        <v>0</v>
      </c>
      <c r="DF266" s="164">
        <f>MAX(IF(DF$259&lt;=$D266,SUM($E252:DF252),SUMIFS($B252:$GG252,$B$244:$GG$244,"&lt;="&amp;DF$259,$B$244:$GG$244,"&gt;"&amp;(DF$259-$D266))),0)</f>
        <v>0</v>
      </c>
      <c r="DG266" s="164">
        <f>MAX(IF(DG$259&lt;=$D266,SUM($E252:DG252),SUMIFS($B252:$GG252,$B$244:$GG$244,"&lt;="&amp;DG$259,$B$244:$GG$244,"&gt;"&amp;(DG$259-$D266))),0)</f>
        <v>0</v>
      </c>
      <c r="DH266" s="164">
        <f>MAX(IF(DH$259&lt;=$D266,SUM($E252:DH252),SUMIFS($B252:$GG252,$B$244:$GG$244,"&lt;="&amp;DH$259,$B$244:$GG$244,"&gt;"&amp;(DH$259-$D266))),0)</f>
        <v>0</v>
      </c>
      <c r="DI266" s="164">
        <f>MAX(IF(DI$259&lt;=$D266,SUM($E252:DI252),SUMIFS($B252:$GG252,$B$244:$GG$244,"&lt;="&amp;DI$259,$B$244:$GG$244,"&gt;"&amp;(DI$259-$D266))),0)</f>
        <v>0</v>
      </c>
      <c r="DJ266" s="164">
        <f>MAX(IF(DJ$259&lt;=$D266,SUM($E252:DJ252),SUMIFS($B252:$GG252,$B$244:$GG$244,"&lt;="&amp;DJ$259,$B$244:$GG$244,"&gt;"&amp;(DJ$259-$D266))),0)</f>
        <v>0</v>
      </c>
      <c r="DK266" s="164">
        <f>MAX(IF(DK$259&lt;=$D266,SUM($E252:DK252),SUMIFS($B252:$GG252,$B$244:$GG$244,"&lt;="&amp;DK$259,$B$244:$GG$244,"&gt;"&amp;(DK$259-$D266))),0)</f>
        <v>0</v>
      </c>
      <c r="DL266" s="164">
        <f>MAX(IF(DL$259&lt;=$D266,SUM($E252:DL252),SUMIFS($B252:$GG252,$B$244:$GG$244,"&lt;="&amp;DL$259,$B$244:$GG$244,"&gt;"&amp;(DL$259-$D266))),0)</f>
        <v>0</v>
      </c>
      <c r="DM266" s="164">
        <f>MAX(IF(DM$259&lt;=$D266,SUM($E252:DM252),SUMIFS($B252:$GG252,$B$244:$GG$244,"&lt;="&amp;DM$259,$B$244:$GG$244,"&gt;"&amp;(DM$259-$D266))),0)</f>
        <v>0</v>
      </c>
      <c r="DN266" s="164">
        <f>MAX(IF(DN$259&lt;=$D266,SUM($E252:DN252),SUMIFS($B252:$GG252,$B$244:$GG$244,"&lt;="&amp;DN$259,$B$244:$GG$244,"&gt;"&amp;(DN$259-$D266))),0)</f>
        <v>0</v>
      </c>
      <c r="DO266" s="164">
        <f>MAX(IF(DO$259&lt;=$D266,SUM($E252:DO252),SUMIFS($B252:$GG252,$B$244:$GG$244,"&lt;="&amp;DO$259,$B$244:$GG$244,"&gt;"&amp;(DO$259-$D266))),0)</f>
        <v>0</v>
      </c>
      <c r="DP266" s="164">
        <f>MAX(IF(DP$259&lt;=$D266,SUM($E252:DP252),SUMIFS($B252:$GG252,$B$244:$GG$244,"&lt;="&amp;DP$259,$B$244:$GG$244,"&gt;"&amp;(DP$259-$D266))),0)</f>
        <v>0</v>
      </c>
      <c r="DQ266" s="164">
        <f>MAX(IF(DQ$259&lt;=$D266,SUM($E252:DQ252),SUMIFS($B252:$GG252,$B$244:$GG$244,"&lt;="&amp;DQ$259,$B$244:$GG$244,"&gt;"&amp;(DQ$259-$D266))),0)</f>
        <v>0</v>
      </c>
      <c r="DR266" s="164">
        <f>MAX(IF(DR$259&lt;=$D266,SUM($E252:DR252),SUMIFS($B252:$GG252,$B$244:$GG$244,"&lt;="&amp;DR$259,$B$244:$GG$244,"&gt;"&amp;(DR$259-$D266))),0)</f>
        <v>0</v>
      </c>
      <c r="DS266" s="164">
        <f>MAX(IF(DS$259&lt;=$D266,SUM($E252:DS252),SUMIFS($B252:$GG252,$B$244:$GG$244,"&lt;="&amp;DS$259,$B$244:$GG$244,"&gt;"&amp;(DS$259-$D266))),0)</f>
        <v>0</v>
      </c>
      <c r="DT266" s="164">
        <f>MAX(IF(DT$259&lt;=$D266,SUM($E252:DT252),SUMIFS($B252:$GG252,$B$244:$GG$244,"&lt;="&amp;DT$259,$B$244:$GG$244,"&gt;"&amp;(DT$259-$D266))),0)</f>
        <v>0</v>
      </c>
      <c r="DU266" s="164">
        <f>MAX(IF(DU$259&lt;=$D266,SUM($E252:DU252),SUMIFS($B252:$GG252,$B$244:$GG$244,"&lt;="&amp;DU$259,$B$244:$GG$244,"&gt;"&amp;(DU$259-$D266))),0)</f>
        <v>0</v>
      </c>
      <c r="DV266" s="164">
        <f>MAX(IF(DV$259&lt;=$D266,SUM($E252:DV252),SUMIFS($B252:$GG252,$B$244:$GG$244,"&lt;="&amp;DV$259,$B$244:$GG$244,"&gt;"&amp;(DV$259-$D266))),0)</f>
        <v>0</v>
      </c>
      <c r="DW266" s="164">
        <f>MAX(IF(DW$259&lt;=$D266,SUM($E252:DW252),SUMIFS($B252:$GG252,$B$244:$GG$244,"&lt;="&amp;DW$259,$B$244:$GG$244,"&gt;"&amp;(DW$259-$D266))),0)</f>
        <v>0</v>
      </c>
      <c r="DX266" s="164">
        <f>MAX(IF(DX$259&lt;=$D266,SUM($E252:DX252),SUMIFS($B252:$GG252,$B$244:$GG$244,"&lt;="&amp;DX$259,$B$244:$GG$244,"&gt;"&amp;(DX$259-$D266))),0)</f>
        <v>0</v>
      </c>
      <c r="DY266" s="164">
        <f>MAX(IF(DY$259&lt;=$D266,SUM($E252:DY252),SUMIFS($B252:$GG252,$B$244:$GG$244,"&lt;="&amp;DY$259,$B$244:$GG$244,"&gt;"&amp;(DY$259-$D266))),0)</f>
        <v>0</v>
      </c>
      <c r="DZ266" s="164">
        <f>MAX(IF(DZ$259&lt;=$D266,SUM($E252:DZ252),SUMIFS($B252:$GG252,$B$244:$GG$244,"&lt;="&amp;DZ$259,$B$244:$GG$244,"&gt;"&amp;(DZ$259-$D266))),0)</f>
        <v>0</v>
      </c>
      <c r="EA266" s="164">
        <f>MAX(IF(EA$259&lt;=$D266,SUM($E252:EA252),SUMIFS($B252:$GG252,$B$244:$GG$244,"&lt;="&amp;EA$259,$B$244:$GG$244,"&gt;"&amp;(EA$259-$D266))),0)</f>
        <v>0</v>
      </c>
      <c r="EB266" s="164">
        <f>MAX(IF(EB$259&lt;=$D266,SUM($E252:EB252),SUMIFS($B252:$GG252,$B$244:$GG$244,"&lt;="&amp;EB$259,$B$244:$GG$244,"&gt;"&amp;(EB$259-$D266))),0)</f>
        <v>0</v>
      </c>
      <c r="EC266" s="164">
        <f>MAX(IF(EC$259&lt;=$D266,SUM($E252:EC252),SUMIFS($B252:$GG252,$B$244:$GG$244,"&lt;="&amp;EC$259,$B$244:$GG$244,"&gt;"&amp;(EC$259-$D266))),0)</f>
        <v>0</v>
      </c>
      <c r="ED266" s="164">
        <f>MAX(IF(ED$259&lt;=$D266,SUM($E252:ED252),SUMIFS($B252:$GG252,$B$244:$GG$244,"&lt;="&amp;ED$259,$B$244:$GG$244,"&gt;"&amp;(ED$259-$D266))),0)</f>
        <v>0</v>
      </c>
      <c r="EE266" s="164">
        <f>MAX(IF(EE$259&lt;=$D266,SUM($E252:EE252),SUMIFS($B252:$GG252,$B$244:$GG$244,"&lt;="&amp;EE$259,$B$244:$GG$244,"&gt;"&amp;(EE$259-$D266))),0)</f>
        <v>0</v>
      </c>
      <c r="EF266" s="164">
        <f>MAX(IF(EF$259&lt;=$D266,SUM($E252:EF252),SUMIFS($B252:$GG252,$B$244:$GG$244,"&lt;="&amp;EF$259,$B$244:$GG$244,"&gt;"&amp;(EF$259-$D266))),0)</f>
        <v>0</v>
      </c>
      <c r="EG266" s="164">
        <f>MAX(IF(EG$259&lt;=$D266,SUM($E252:EG252),SUMIFS($B252:$GG252,$B$244:$GG$244,"&lt;="&amp;EG$259,$B$244:$GG$244,"&gt;"&amp;(EG$259-$D266))),0)</f>
        <v>0</v>
      </c>
      <c r="EH266" s="164">
        <f>MAX(IF(EH$259&lt;=$D266,SUM($E252:EH252),SUMIFS($B252:$GG252,$B$244:$GG$244,"&lt;="&amp;EH$259,$B$244:$GG$244,"&gt;"&amp;(EH$259-$D266))),0)</f>
        <v>0</v>
      </c>
      <c r="EI266" s="164">
        <f>MAX(IF(EI$259&lt;=$D266,SUM($E252:EI252),SUMIFS($B252:$GG252,$B$244:$GG$244,"&lt;="&amp;EI$259,$B$244:$GG$244,"&gt;"&amp;(EI$259-$D266))),0)</f>
        <v>0</v>
      </c>
      <c r="EJ266" s="164">
        <f>MAX(IF(EJ$259&lt;=$D266,SUM($E252:EJ252),SUMIFS($B252:$GG252,$B$244:$GG$244,"&lt;="&amp;EJ$259,$B$244:$GG$244,"&gt;"&amp;(EJ$259-$D266))),0)</f>
        <v>0</v>
      </c>
      <c r="EK266" s="164">
        <f>MAX(IF(EK$259&lt;=$D266,SUM($E252:EK252),SUMIFS($B252:$GG252,$B$244:$GG$244,"&lt;="&amp;EK$259,$B$244:$GG$244,"&gt;"&amp;(EK$259-$D266))),0)</f>
        <v>0</v>
      </c>
      <c r="EL266" s="147"/>
      <c r="EM266" s="147"/>
      <c r="EN266" s="147"/>
      <c r="EO266" s="147"/>
      <c r="EP266" s="147"/>
      <c r="EQ266" s="147"/>
      <c r="ER266" s="147"/>
      <c r="ES266" s="147"/>
      <c r="ET266" s="147"/>
      <c r="EU266" s="147"/>
      <c r="EV266" s="147"/>
      <c r="EW266" s="147"/>
      <c r="EX266" s="147"/>
      <c r="EY266" s="147"/>
      <c r="EZ266" s="147"/>
      <c r="FA266" s="147"/>
      <c r="FB266" s="147"/>
      <c r="FC266" s="147"/>
      <c r="FD266" s="147"/>
      <c r="FE266" s="147"/>
      <c r="FF266" s="147"/>
      <c r="FG266" s="147"/>
      <c r="FH266" s="147"/>
      <c r="FI266" s="147"/>
      <c r="FJ266" s="147"/>
      <c r="FK266" s="147"/>
      <c r="FL266" s="147"/>
      <c r="FM266" s="147"/>
      <c r="FN266" s="147"/>
      <c r="FO266" s="147"/>
      <c r="FP266" s="147"/>
      <c r="FQ266" s="147"/>
      <c r="FR266" s="147"/>
      <c r="FS266" s="147"/>
      <c r="FT266" s="147"/>
      <c r="FU266" s="147"/>
      <c r="FV266" s="147"/>
      <c r="FW266" s="147"/>
      <c r="FX266" s="147"/>
      <c r="FY266" s="147"/>
      <c r="FZ266" s="147"/>
      <c r="GA266" s="147"/>
      <c r="GB266" s="147"/>
      <c r="GC266" s="147"/>
      <c r="GD266" s="147"/>
      <c r="GE266" s="147"/>
      <c r="GF266" s="147"/>
      <c r="GG266" s="147"/>
    </row>
    <row r="267" spans="2:189">
      <c r="B267" s="148">
        <v>8</v>
      </c>
      <c r="C267" s="148" t="str">
        <f t="shared" si="350"/>
        <v>Large Tenant</v>
      </c>
      <c r="D267" s="354">
        <f t="shared" si="351"/>
        <v>4</v>
      </c>
      <c r="E267" s="164">
        <f>MAX(IF(E$259&lt;=$D267,SUM($E253:E253),SUMIFS($B253:$GG253,$B$244:$GG$244,"&lt;="&amp;E$259,$B$244:$GG$244,"&gt;"&amp;(E$259-$D267))),0)</f>
        <v>0.8</v>
      </c>
      <c r="F267" s="164">
        <f>MAX(IF(F$259&lt;=$D267,SUM($E253:F253),SUMIFS($B253:$GG253,$B$244:$GG$244,"&lt;="&amp;F$259,$B$244:$GG$244,"&gt;"&amp;(F$259-$D267))),0)</f>
        <v>0.75</v>
      </c>
      <c r="G267" s="164">
        <f>MAX(IF(G$259&lt;=$D267,SUM($E253:G253),SUMIFS($B253:$GG253,$B$244:$GG$244,"&lt;="&amp;G$259,$B$244:$GG$244,"&gt;"&amp;(G$259-$D267))),0)</f>
        <v>0.7</v>
      </c>
      <c r="H267" s="164">
        <f>MAX(IF(H$259&lt;=$D267,SUM($E253:H253),SUMIFS($B253:$GG253,$B$244:$GG$244,"&lt;="&amp;H$259,$B$244:$GG$244,"&gt;"&amp;(H$259-$D267))),0)</f>
        <v>0.83</v>
      </c>
      <c r="I267" s="164">
        <f>MAX(IF(I$259&lt;=$D267,SUM($E253:I253),SUMIFS($B253:$GG253,$B$244:$GG$244,"&lt;="&amp;I$259,$B$244:$GG$244,"&gt;"&amp;(I$259-$D267))),0)</f>
        <v>3.9999999999999925E-2</v>
      </c>
      <c r="J267" s="164">
        <f>MAX(IF(J$259&lt;=$D267,SUM($E253:J253),SUMIFS($B253:$GG253,$B$244:$GG$244,"&lt;="&amp;J$259,$B$244:$GG$244,"&gt;"&amp;(J$259-$D267))),0)</f>
        <v>9.9999999999999978E-2</v>
      </c>
      <c r="K267" s="164">
        <f>MAX(IF(K$259&lt;=$D267,SUM($E253:K253),SUMIFS($B253:$GG253,$B$244:$GG$244,"&lt;="&amp;K$259,$B$244:$GG$244,"&gt;"&amp;(K$259-$D267))),0)</f>
        <v>0.16000000000000003</v>
      </c>
      <c r="L267" s="164">
        <f>MAX(IF(L$259&lt;=$D267,SUM($E253:L253),SUMIFS($B253:$GG253,$B$244:$GG$244,"&lt;="&amp;L$259,$B$244:$GG$244,"&gt;"&amp;(L$259-$D267))),0)</f>
        <v>4.0000000000000036E-2</v>
      </c>
      <c r="M267" s="164">
        <f>MAX(IF(M$259&lt;=$D267,SUM($E253:M253),SUMIFS($B253:$GG253,$B$244:$GG$244,"&lt;="&amp;M$259,$B$244:$GG$244,"&gt;"&amp;(M$259-$D267))),0)</f>
        <v>4.0000000000000036E-2</v>
      </c>
      <c r="N267" s="164">
        <f>MAX(IF(N$259&lt;=$D267,SUM($E253:N253),SUMIFS($B253:$GG253,$B$244:$GG$244,"&lt;="&amp;N$259,$B$244:$GG$244,"&gt;"&amp;(N$259-$D267))),0)</f>
        <v>4.0000000000000036E-2</v>
      </c>
      <c r="O267" s="164">
        <f>MAX(IF(O$259&lt;=$D267,SUM($E253:O253),SUMIFS($B253:$GG253,$B$244:$GG$244,"&lt;="&amp;O$259,$B$244:$GG$244,"&gt;"&amp;(O$259-$D267))),0)</f>
        <v>4.0000000000000036E-2</v>
      </c>
      <c r="P267" s="164">
        <f>MAX(IF(P$259&lt;=$D267,SUM($E253:P253),SUMIFS($B253:$GG253,$B$244:$GG$244,"&lt;="&amp;P$259,$B$244:$GG$244,"&gt;"&amp;(P$259-$D267))),0)</f>
        <v>4.0000000000000036E-2</v>
      </c>
      <c r="Q267" s="164">
        <f>MAX(IF(Q$259&lt;=$D267,SUM($E253:Q253),SUMIFS($B253:$GG253,$B$244:$GG$244,"&lt;="&amp;Q$259,$B$244:$GG$244,"&gt;"&amp;(Q$259-$D267))),0)</f>
        <v>3.0000000000000027E-2</v>
      </c>
      <c r="R267" s="164">
        <f>MAX(IF(R$259&lt;=$D267,SUM($E253:R253),SUMIFS($B253:$GG253,$B$244:$GG$244,"&lt;="&amp;R$259,$B$244:$GG$244,"&gt;"&amp;(R$259-$D267))),0)</f>
        <v>2.0000000000000018E-2</v>
      </c>
      <c r="S267" s="164">
        <f>MAX(IF(S$259&lt;=$D267,SUM($E253:S253),SUMIFS($B253:$GG253,$B$244:$GG$244,"&lt;="&amp;S$259,$B$244:$GG$244,"&gt;"&amp;(S$259-$D267))),0)</f>
        <v>1.0000000000000009E-2</v>
      </c>
      <c r="T267" s="164">
        <f>MAX(IF(T$259&lt;=$D267,SUM($E253:T253),SUMIFS($B253:$GG253,$B$244:$GG$244,"&lt;="&amp;T$259,$B$244:$GG$244,"&gt;"&amp;(T$259-$D267))),0)</f>
        <v>0</v>
      </c>
      <c r="U267" s="164">
        <f>MAX(IF(U$259&lt;=$D267,SUM($E253:U253),SUMIFS($B253:$GG253,$B$244:$GG$244,"&lt;="&amp;U$259,$B$244:$GG$244,"&gt;"&amp;(U$259-$D267))),0)</f>
        <v>0</v>
      </c>
      <c r="V267" s="164">
        <f>MAX(IF(V$259&lt;=$D267,SUM($E253:V253),SUMIFS($B253:$GG253,$B$244:$GG$244,"&lt;="&amp;V$259,$B$244:$GG$244,"&gt;"&amp;(V$259-$D267))),0)</f>
        <v>0</v>
      </c>
      <c r="W267" s="164">
        <f>MAX(IF(W$259&lt;=$D267,SUM($E253:W253),SUMIFS($B253:$GG253,$B$244:$GG$244,"&lt;="&amp;W$259,$B$244:$GG$244,"&gt;"&amp;(W$259-$D267))),0)</f>
        <v>0</v>
      </c>
      <c r="X267" s="164">
        <f>MAX(IF(X$259&lt;=$D267,SUM($E253:X253),SUMIFS($B253:$GG253,$B$244:$GG$244,"&lt;="&amp;X$259,$B$244:$GG$244,"&gt;"&amp;(X$259-$D267))),0)</f>
        <v>0</v>
      </c>
      <c r="Y267" s="164">
        <f>MAX(IF(Y$259&lt;=$D267,SUM($E253:Y253),SUMIFS($B253:$GG253,$B$244:$GG$244,"&lt;="&amp;Y$259,$B$244:$GG$244,"&gt;"&amp;(Y$259-$D267))),0)</f>
        <v>0</v>
      </c>
      <c r="Z267" s="164">
        <f>MAX(IF(Z$259&lt;=$D267,SUM($E253:Z253),SUMIFS($B253:$GG253,$B$244:$GG$244,"&lt;="&amp;Z$259,$B$244:$GG$244,"&gt;"&amp;(Z$259-$D267))),0)</f>
        <v>0</v>
      </c>
      <c r="AA267" s="164">
        <f>MAX(IF(AA$259&lt;=$D267,SUM($E253:AA253),SUMIFS($B253:$GG253,$B$244:$GG$244,"&lt;="&amp;AA$259,$B$244:$GG$244,"&gt;"&amp;(AA$259-$D267))),0)</f>
        <v>0</v>
      </c>
      <c r="AB267" s="164">
        <f>MAX(IF(AB$259&lt;=$D267,SUM($E253:AB253),SUMIFS($B253:$GG253,$B$244:$GG$244,"&lt;="&amp;AB$259,$B$244:$GG$244,"&gt;"&amp;(AB$259-$D267))),0)</f>
        <v>0</v>
      </c>
      <c r="AC267" s="164">
        <f>MAX(IF(AC$259&lt;=$D267,SUM($E253:AC253),SUMIFS($B253:$GG253,$B$244:$GG$244,"&lt;="&amp;AC$259,$B$244:$GG$244,"&gt;"&amp;(AC$259-$D267))),0)</f>
        <v>1.0000000000000009E-2</v>
      </c>
      <c r="AD267" s="164">
        <f>MAX(IF(AD$259&lt;=$D267,SUM($E253:AD253),SUMIFS($B253:$GG253,$B$244:$GG$244,"&lt;="&amp;AD$259,$B$244:$GG$244,"&gt;"&amp;(AD$259-$D267))),0)</f>
        <v>1.0000000000000009E-2</v>
      </c>
      <c r="AE267" s="164">
        <f>MAX(IF(AE$259&lt;=$D267,SUM($E253:AE253),SUMIFS($B253:$GG253,$B$244:$GG$244,"&lt;="&amp;AE$259,$B$244:$GG$244,"&gt;"&amp;(AE$259-$D267))),0)</f>
        <v>1.0000000000000009E-2</v>
      </c>
      <c r="AF267" s="164">
        <f>MAX(IF(AF$259&lt;=$D267,SUM($E253:AF253),SUMIFS($B253:$GG253,$B$244:$GG$244,"&lt;="&amp;AF$259,$B$244:$GG$244,"&gt;"&amp;(AF$259-$D267))),0)</f>
        <v>1.0000000000000009E-2</v>
      </c>
      <c r="AG267" s="164">
        <f>MAX(IF(AG$259&lt;=$D267,SUM($E253:AG253),SUMIFS($B253:$GG253,$B$244:$GG$244,"&lt;="&amp;AG$259,$B$244:$GG$244,"&gt;"&amp;(AG$259-$D267))),0)</f>
        <v>0</v>
      </c>
      <c r="AH267" s="164">
        <f>MAX(IF(AH$259&lt;=$D267,SUM($E253:AH253),SUMIFS($B253:$GG253,$B$244:$GG$244,"&lt;="&amp;AH$259,$B$244:$GG$244,"&gt;"&amp;(AH$259-$D267))),0)</f>
        <v>0</v>
      </c>
      <c r="AI267" s="164">
        <f>MAX(IF(AI$259&lt;=$D267,SUM($E253:AI253),SUMIFS($B253:$GG253,$B$244:$GG$244,"&lt;="&amp;AI$259,$B$244:$GG$244,"&gt;"&amp;(AI$259-$D267))),0)</f>
        <v>0</v>
      </c>
      <c r="AJ267" s="164">
        <f>MAX(IF(AJ$259&lt;=$D267,SUM($E253:AJ253),SUMIFS($B253:$GG253,$B$244:$GG$244,"&lt;="&amp;AJ$259,$B$244:$GG$244,"&gt;"&amp;(AJ$259-$D267))),0)</f>
        <v>0</v>
      </c>
      <c r="AK267" s="164">
        <f>MAX(IF(AK$259&lt;=$D267,SUM($E253:AK253),SUMIFS($B253:$GG253,$B$244:$GG$244,"&lt;="&amp;AK$259,$B$244:$GG$244,"&gt;"&amp;(AK$259-$D267))),0)</f>
        <v>0</v>
      </c>
      <c r="AL267" s="164">
        <f>MAX(IF(AL$259&lt;=$D267,SUM($E253:AL253),SUMIFS($B253:$GG253,$B$244:$GG$244,"&lt;="&amp;AL$259,$B$244:$GG$244,"&gt;"&amp;(AL$259-$D267))),0)</f>
        <v>0</v>
      </c>
      <c r="AM267" s="164">
        <f>MAX(IF(AM$259&lt;=$D267,SUM($E253:AM253),SUMIFS($B253:$GG253,$B$244:$GG$244,"&lt;="&amp;AM$259,$B$244:$GG$244,"&gt;"&amp;(AM$259-$D267))),0)</f>
        <v>0</v>
      </c>
      <c r="AN267" s="164">
        <f>MAX(IF(AN$259&lt;=$D267,SUM($E253:AN253),SUMIFS($B253:$GG253,$B$244:$GG$244,"&lt;="&amp;AN$259,$B$244:$GG$244,"&gt;"&amp;(AN$259-$D267))),0)</f>
        <v>0</v>
      </c>
      <c r="AO267" s="164">
        <f>MAX(IF(AO$259&lt;=$D267,SUM($E253:AO253),SUMIFS($B253:$GG253,$B$244:$GG$244,"&lt;="&amp;AO$259,$B$244:$GG$244,"&gt;"&amp;(AO$259-$D267))),0)</f>
        <v>1.0000000000000009E-2</v>
      </c>
      <c r="AP267" s="164">
        <f>MAX(IF(AP$259&lt;=$D267,SUM($E253:AP253),SUMIFS($B253:$GG253,$B$244:$GG$244,"&lt;="&amp;AP$259,$B$244:$GG$244,"&gt;"&amp;(AP$259-$D267))),0)</f>
        <v>1.0000000000000009E-2</v>
      </c>
      <c r="AQ267" s="164">
        <f>MAX(IF(AQ$259&lt;=$D267,SUM($E253:AQ253),SUMIFS($B253:$GG253,$B$244:$GG$244,"&lt;="&amp;AQ$259,$B$244:$GG$244,"&gt;"&amp;(AQ$259-$D267))),0)</f>
        <v>1.0000000000000009E-2</v>
      </c>
      <c r="AR267" s="164">
        <f>MAX(IF(AR$259&lt;=$D267,SUM($E253:AR253),SUMIFS($B253:$GG253,$B$244:$GG$244,"&lt;="&amp;AR$259,$B$244:$GG$244,"&gt;"&amp;(AR$259-$D267))),0)</f>
        <v>1.0000000000000009E-2</v>
      </c>
      <c r="AS267" s="164">
        <f>MAX(IF(AS$259&lt;=$D267,SUM($E253:AS253),SUMIFS($B253:$GG253,$B$244:$GG$244,"&lt;="&amp;AS$259,$B$244:$GG$244,"&gt;"&amp;(AS$259-$D267))),0)</f>
        <v>0</v>
      </c>
      <c r="AT267" s="164">
        <f>MAX(IF(AT$259&lt;=$D267,SUM($E253:AT253),SUMIFS($B253:$GG253,$B$244:$GG$244,"&lt;="&amp;AT$259,$B$244:$GG$244,"&gt;"&amp;(AT$259-$D267))),0)</f>
        <v>0</v>
      </c>
      <c r="AU267" s="164">
        <f>MAX(IF(AU$259&lt;=$D267,SUM($E253:AU253),SUMIFS($B253:$GG253,$B$244:$GG$244,"&lt;="&amp;AU$259,$B$244:$GG$244,"&gt;"&amp;(AU$259-$D267))),0)</f>
        <v>0</v>
      </c>
      <c r="AV267" s="164">
        <f>MAX(IF(AV$259&lt;=$D267,SUM($E253:AV253),SUMIFS($B253:$GG253,$B$244:$GG$244,"&lt;="&amp;AV$259,$B$244:$GG$244,"&gt;"&amp;(AV$259-$D267))),0)</f>
        <v>0</v>
      </c>
      <c r="AW267" s="164">
        <f>MAX(IF(AW$259&lt;=$D267,SUM($E253:AW253),SUMIFS($B253:$GG253,$B$244:$GG$244,"&lt;="&amp;AW$259,$B$244:$GG$244,"&gt;"&amp;(AW$259-$D267))),0)</f>
        <v>0</v>
      </c>
      <c r="AX267" s="164">
        <f>MAX(IF(AX$259&lt;=$D267,SUM($E253:AX253),SUMIFS($B253:$GG253,$B$244:$GG$244,"&lt;="&amp;AX$259,$B$244:$GG$244,"&gt;"&amp;(AX$259-$D267))),0)</f>
        <v>0</v>
      </c>
      <c r="AY267" s="164">
        <f>MAX(IF(AY$259&lt;=$D267,SUM($E253:AY253),SUMIFS($B253:$GG253,$B$244:$GG$244,"&lt;="&amp;AY$259,$B$244:$GG$244,"&gt;"&amp;(AY$259-$D267))),0)</f>
        <v>0</v>
      </c>
      <c r="AZ267" s="164">
        <f>MAX(IF(AZ$259&lt;=$D267,SUM($E253:AZ253),SUMIFS($B253:$GG253,$B$244:$GG$244,"&lt;="&amp;AZ$259,$B$244:$GG$244,"&gt;"&amp;(AZ$259-$D267))),0)</f>
        <v>0</v>
      </c>
      <c r="BA267" s="164">
        <f>MAX(IF(BA$259&lt;=$D267,SUM($E253:BA253),SUMIFS($B253:$GG253,$B$244:$GG$244,"&lt;="&amp;BA$259,$B$244:$GG$244,"&gt;"&amp;(BA$259-$D267))),0)</f>
        <v>0.24249999999999994</v>
      </c>
      <c r="BB267" s="164">
        <f>MAX(IF(BB$259&lt;=$D267,SUM($E253:BB253),SUMIFS($B253:$GG253,$B$244:$GG$244,"&lt;="&amp;BB$259,$B$244:$GG$244,"&gt;"&amp;(BB$259-$D267))),0)</f>
        <v>0.24249999999999994</v>
      </c>
      <c r="BC267" s="164">
        <f>MAX(IF(BC$259&lt;=$D267,SUM($E253:BC253),SUMIFS($B253:$GG253,$B$244:$GG$244,"&lt;="&amp;BC$259,$B$244:$GG$244,"&gt;"&amp;(BC$259-$D267))),0)</f>
        <v>0.24249999999999994</v>
      </c>
      <c r="BD267" s="164">
        <f>MAX(IF(BD$259&lt;=$D267,SUM($E253:BD253),SUMIFS($B253:$GG253,$B$244:$GG$244,"&lt;="&amp;BD$259,$B$244:$GG$244,"&gt;"&amp;(BD$259-$D267))),0)</f>
        <v>0.24249999999999994</v>
      </c>
      <c r="BE267" s="164">
        <f>MAX(IF(BE$259&lt;=$D267,SUM($E253:BE253),SUMIFS($B253:$GG253,$B$244:$GG$244,"&lt;="&amp;BE$259,$B$244:$GG$244,"&gt;"&amp;(BE$259-$D267))),0)</f>
        <v>0</v>
      </c>
      <c r="BF267" s="164">
        <f>MAX(IF(BF$259&lt;=$D267,SUM($E253:BF253),SUMIFS($B253:$GG253,$B$244:$GG$244,"&lt;="&amp;BF$259,$B$244:$GG$244,"&gt;"&amp;(BF$259-$D267))),0)</f>
        <v>0</v>
      </c>
      <c r="BG267" s="164">
        <f>MAX(IF(BG$259&lt;=$D267,SUM($E253:BG253),SUMIFS($B253:$GG253,$B$244:$GG$244,"&lt;="&amp;BG$259,$B$244:$GG$244,"&gt;"&amp;(BG$259-$D267))),0)</f>
        <v>0</v>
      </c>
      <c r="BH267" s="164">
        <f>MAX(IF(BH$259&lt;=$D267,SUM($E253:BH253),SUMIFS($B253:$GG253,$B$244:$GG$244,"&lt;="&amp;BH$259,$B$244:$GG$244,"&gt;"&amp;(BH$259-$D267))),0)</f>
        <v>0</v>
      </c>
      <c r="BI267" s="164">
        <f>MAX(IF(BI$259&lt;=$D267,SUM($E253:BI253),SUMIFS($B253:$GG253,$B$244:$GG$244,"&lt;="&amp;BI$259,$B$244:$GG$244,"&gt;"&amp;(BI$259-$D267))),0)</f>
        <v>0</v>
      </c>
      <c r="BJ267" s="164">
        <f>MAX(IF(BJ$259&lt;=$D267,SUM($E253:BJ253),SUMIFS($B253:$GG253,$B$244:$GG$244,"&lt;="&amp;BJ$259,$B$244:$GG$244,"&gt;"&amp;(BJ$259-$D267))),0)</f>
        <v>0</v>
      </c>
      <c r="BK267" s="164">
        <f>MAX(IF(BK$259&lt;=$D267,SUM($E253:BK253),SUMIFS($B253:$GG253,$B$244:$GG$244,"&lt;="&amp;BK$259,$B$244:$GG$244,"&gt;"&amp;(BK$259-$D267))),0)</f>
        <v>0</v>
      </c>
      <c r="BL267" s="164">
        <f>MAX(IF(BL$259&lt;=$D267,SUM($E253:BL253),SUMIFS($B253:$GG253,$B$244:$GG$244,"&lt;="&amp;BL$259,$B$244:$GG$244,"&gt;"&amp;(BL$259-$D267))),0)</f>
        <v>0</v>
      </c>
      <c r="BM267" s="164">
        <f>MAX(IF(BM$259&lt;=$D267,SUM($E253:BM253),SUMIFS($B253:$GG253,$B$244:$GG$244,"&lt;="&amp;BM$259,$B$244:$GG$244,"&gt;"&amp;(BM$259-$D267))),0)</f>
        <v>0</v>
      </c>
      <c r="BN267" s="164">
        <f>MAX(IF(BN$259&lt;=$D267,SUM($E253:BN253),SUMIFS($B253:$GG253,$B$244:$GG$244,"&lt;="&amp;BN$259,$B$244:$GG$244,"&gt;"&amp;(BN$259-$D267))),0)</f>
        <v>0</v>
      </c>
      <c r="BO267" s="164">
        <f>MAX(IF(BO$259&lt;=$D267,SUM($E253:BO253),SUMIFS($B253:$GG253,$B$244:$GG$244,"&lt;="&amp;BO$259,$B$244:$GG$244,"&gt;"&amp;(BO$259-$D267))),0)</f>
        <v>0</v>
      </c>
      <c r="BP267" s="164">
        <f>MAX(IF(BP$259&lt;=$D267,SUM($E253:BP253),SUMIFS($B253:$GG253,$B$244:$GG$244,"&lt;="&amp;BP$259,$B$244:$GG$244,"&gt;"&amp;(BP$259-$D267))),0)</f>
        <v>0</v>
      </c>
      <c r="BQ267" s="164">
        <f>MAX(IF(BQ$259&lt;=$D267,SUM($E253:BQ253),SUMIFS($B253:$GG253,$B$244:$GG$244,"&lt;="&amp;BQ$259,$B$244:$GG$244,"&gt;"&amp;(BQ$259-$D267))),0)</f>
        <v>0</v>
      </c>
      <c r="BR267" s="164">
        <f>MAX(IF(BR$259&lt;=$D267,SUM($E253:BR253),SUMIFS($B253:$GG253,$B$244:$GG$244,"&lt;="&amp;BR$259,$B$244:$GG$244,"&gt;"&amp;(BR$259-$D267))),0)</f>
        <v>0</v>
      </c>
      <c r="BS267" s="164">
        <f>MAX(IF(BS$259&lt;=$D267,SUM($E253:BS253),SUMIFS($B253:$GG253,$B$244:$GG$244,"&lt;="&amp;BS$259,$B$244:$GG$244,"&gt;"&amp;(BS$259-$D267))),0)</f>
        <v>0</v>
      </c>
      <c r="BT267" s="164">
        <f>MAX(IF(BT$259&lt;=$D267,SUM($E253:BT253),SUMIFS($B253:$GG253,$B$244:$GG$244,"&lt;="&amp;BT$259,$B$244:$GG$244,"&gt;"&amp;(BT$259-$D267))),0)</f>
        <v>0</v>
      </c>
      <c r="BU267" s="164">
        <f>MAX(IF(BU$259&lt;=$D267,SUM($E253:BU253),SUMIFS($B253:$GG253,$B$244:$GG$244,"&lt;="&amp;BU$259,$B$244:$GG$244,"&gt;"&amp;(BU$259-$D267))),0)</f>
        <v>0</v>
      </c>
      <c r="BV267" s="164">
        <f>MAX(IF(BV$259&lt;=$D267,SUM($E253:BV253),SUMIFS($B253:$GG253,$B$244:$GG$244,"&lt;="&amp;BV$259,$B$244:$GG$244,"&gt;"&amp;(BV$259-$D267))),0)</f>
        <v>0</v>
      </c>
      <c r="BW267" s="164">
        <f>MAX(IF(BW$259&lt;=$D267,SUM($E253:BW253),SUMIFS($B253:$GG253,$B$244:$GG$244,"&lt;="&amp;BW$259,$B$244:$GG$244,"&gt;"&amp;(BW$259-$D267))),0)</f>
        <v>0</v>
      </c>
      <c r="BX267" s="164">
        <f>MAX(IF(BX$259&lt;=$D267,SUM($E253:BX253),SUMIFS($B253:$GG253,$B$244:$GG$244,"&lt;="&amp;BX$259,$B$244:$GG$244,"&gt;"&amp;(BX$259-$D267))),0)</f>
        <v>0</v>
      </c>
      <c r="BY267" s="164">
        <f>MAX(IF(BY$259&lt;=$D267,SUM($E253:BY253),SUMIFS($B253:$GG253,$B$244:$GG$244,"&lt;="&amp;BY$259,$B$244:$GG$244,"&gt;"&amp;(BY$259-$D267))),0)</f>
        <v>0</v>
      </c>
      <c r="BZ267" s="164">
        <f>MAX(IF(BZ$259&lt;=$D267,SUM($E253:BZ253),SUMIFS($B253:$GG253,$B$244:$GG$244,"&lt;="&amp;BZ$259,$B$244:$GG$244,"&gt;"&amp;(BZ$259-$D267))),0)</f>
        <v>0</v>
      </c>
      <c r="CA267" s="164">
        <f>MAX(IF(CA$259&lt;=$D267,SUM($E253:CA253),SUMIFS($B253:$GG253,$B$244:$GG$244,"&lt;="&amp;CA$259,$B$244:$GG$244,"&gt;"&amp;(CA$259-$D267))),0)</f>
        <v>0</v>
      </c>
      <c r="CB267" s="164">
        <f>MAX(IF(CB$259&lt;=$D267,SUM($E253:CB253),SUMIFS($B253:$GG253,$B$244:$GG$244,"&lt;="&amp;CB$259,$B$244:$GG$244,"&gt;"&amp;(CB$259-$D267))),0)</f>
        <v>0</v>
      </c>
      <c r="CC267" s="164">
        <f>MAX(IF(CC$259&lt;=$D267,SUM($E253:CC253),SUMIFS($B253:$GG253,$B$244:$GG$244,"&lt;="&amp;CC$259,$B$244:$GG$244,"&gt;"&amp;(CC$259-$D267))),0)</f>
        <v>0</v>
      </c>
      <c r="CD267" s="164">
        <f>MAX(IF(CD$259&lt;=$D267,SUM($E253:CD253),SUMIFS($B253:$GG253,$B$244:$GG$244,"&lt;="&amp;CD$259,$B$244:$GG$244,"&gt;"&amp;(CD$259-$D267))),0)</f>
        <v>0</v>
      </c>
      <c r="CE267" s="164">
        <f>MAX(IF(CE$259&lt;=$D267,SUM($E253:CE253),SUMIFS($B253:$GG253,$B$244:$GG$244,"&lt;="&amp;CE$259,$B$244:$GG$244,"&gt;"&amp;(CE$259-$D267))),0)</f>
        <v>0</v>
      </c>
      <c r="CF267" s="164">
        <f>MAX(IF(CF$259&lt;=$D267,SUM($E253:CF253),SUMIFS($B253:$GG253,$B$244:$GG$244,"&lt;="&amp;CF$259,$B$244:$GG$244,"&gt;"&amp;(CF$259-$D267))),0)</f>
        <v>0</v>
      </c>
      <c r="CG267" s="164">
        <f>MAX(IF(CG$259&lt;=$D267,SUM($E253:CG253),SUMIFS($B253:$GG253,$B$244:$GG$244,"&lt;="&amp;CG$259,$B$244:$GG$244,"&gt;"&amp;(CG$259-$D267))),0)</f>
        <v>0</v>
      </c>
      <c r="CH267" s="164">
        <f>MAX(IF(CH$259&lt;=$D267,SUM($E253:CH253),SUMIFS($B253:$GG253,$B$244:$GG$244,"&lt;="&amp;CH$259,$B$244:$GG$244,"&gt;"&amp;(CH$259-$D267))),0)</f>
        <v>0</v>
      </c>
      <c r="CI267" s="164">
        <f>MAX(IF(CI$259&lt;=$D267,SUM($E253:CI253),SUMIFS($B253:$GG253,$B$244:$GG$244,"&lt;="&amp;CI$259,$B$244:$GG$244,"&gt;"&amp;(CI$259-$D267))),0)</f>
        <v>0</v>
      </c>
      <c r="CJ267" s="164">
        <f>MAX(IF(CJ$259&lt;=$D267,SUM($E253:CJ253),SUMIFS($B253:$GG253,$B$244:$GG$244,"&lt;="&amp;CJ$259,$B$244:$GG$244,"&gt;"&amp;(CJ$259-$D267))),0)</f>
        <v>0</v>
      </c>
      <c r="CK267" s="164">
        <f>MAX(IF(CK$259&lt;=$D267,SUM($E253:CK253),SUMIFS($B253:$GG253,$B$244:$GG$244,"&lt;="&amp;CK$259,$B$244:$GG$244,"&gt;"&amp;(CK$259-$D267))),0)</f>
        <v>0</v>
      </c>
      <c r="CL267" s="164">
        <f>MAX(IF(CL$259&lt;=$D267,SUM($E253:CL253),SUMIFS($B253:$GG253,$B$244:$GG$244,"&lt;="&amp;CL$259,$B$244:$GG$244,"&gt;"&amp;(CL$259-$D267))),0)</f>
        <v>0</v>
      </c>
      <c r="CM267" s="164">
        <f>MAX(IF(CM$259&lt;=$D267,SUM($E253:CM253),SUMIFS($B253:$GG253,$B$244:$GG$244,"&lt;="&amp;CM$259,$B$244:$GG$244,"&gt;"&amp;(CM$259-$D267))),0)</f>
        <v>0</v>
      </c>
      <c r="CN267" s="164">
        <f>MAX(IF(CN$259&lt;=$D267,SUM($E253:CN253),SUMIFS($B253:$GG253,$B$244:$GG$244,"&lt;="&amp;CN$259,$B$244:$GG$244,"&gt;"&amp;(CN$259-$D267))),0)</f>
        <v>0</v>
      </c>
      <c r="CO267" s="164">
        <f>MAX(IF(CO$259&lt;=$D267,SUM($E253:CO253),SUMIFS($B253:$GG253,$B$244:$GG$244,"&lt;="&amp;CO$259,$B$244:$GG$244,"&gt;"&amp;(CO$259-$D267))),0)</f>
        <v>0</v>
      </c>
      <c r="CP267" s="164">
        <f>MAX(IF(CP$259&lt;=$D267,SUM($E253:CP253),SUMIFS($B253:$GG253,$B$244:$GG$244,"&lt;="&amp;CP$259,$B$244:$GG$244,"&gt;"&amp;(CP$259-$D267))),0)</f>
        <v>0</v>
      </c>
      <c r="CQ267" s="164">
        <f>MAX(IF(CQ$259&lt;=$D267,SUM($E253:CQ253),SUMIFS($B253:$GG253,$B$244:$GG$244,"&lt;="&amp;CQ$259,$B$244:$GG$244,"&gt;"&amp;(CQ$259-$D267))),0)</f>
        <v>0</v>
      </c>
      <c r="CR267" s="164">
        <f>MAX(IF(CR$259&lt;=$D267,SUM($E253:CR253),SUMIFS($B253:$GG253,$B$244:$GG$244,"&lt;="&amp;CR$259,$B$244:$GG$244,"&gt;"&amp;(CR$259-$D267))),0)</f>
        <v>0</v>
      </c>
      <c r="CS267" s="164">
        <f>MAX(IF(CS$259&lt;=$D267,SUM($E253:CS253),SUMIFS($B253:$GG253,$B$244:$GG$244,"&lt;="&amp;CS$259,$B$244:$GG$244,"&gt;"&amp;(CS$259-$D267))),0)</f>
        <v>0</v>
      </c>
      <c r="CT267" s="164">
        <f>MAX(IF(CT$259&lt;=$D267,SUM($E253:CT253),SUMIFS($B253:$GG253,$B$244:$GG$244,"&lt;="&amp;CT$259,$B$244:$GG$244,"&gt;"&amp;(CT$259-$D267))),0)</f>
        <v>0</v>
      </c>
      <c r="CU267" s="164">
        <f>MAX(IF(CU$259&lt;=$D267,SUM($E253:CU253),SUMIFS($B253:$GG253,$B$244:$GG$244,"&lt;="&amp;CU$259,$B$244:$GG$244,"&gt;"&amp;(CU$259-$D267))),0)</f>
        <v>0</v>
      </c>
      <c r="CV267" s="164">
        <f>MAX(IF(CV$259&lt;=$D267,SUM($E253:CV253),SUMIFS($B253:$GG253,$B$244:$GG$244,"&lt;="&amp;CV$259,$B$244:$GG$244,"&gt;"&amp;(CV$259-$D267))),0)</f>
        <v>0</v>
      </c>
      <c r="CW267" s="164">
        <f>MAX(IF(CW$259&lt;=$D267,SUM($E253:CW253),SUMIFS($B253:$GG253,$B$244:$GG$244,"&lt;="&amp;CW$259,$B$244:$GG$244,"&gt;"&amp;(CW$259-$D267))),0)</f>
        <v>0.23499999999999999</v>
      </c>
      <c r="CX267" s="164">
        <f>MAX(IF(CX$259&lt;=$D267,SUM($E253:CX253),SUMIFS($B253:$GG253,$B$244:$GG$244,"&lt;="&amp;CX$259,$B$244:$GG$244,"&gt;"&amp;(CX$259-$D267))),0)</f>
        <v>0.23499999999999999</v>
      </c>
      <c r="CY267" s="164">
        <f>MAX(IF(CY$259&lt;=$D267,SUM($E253:CY253),SUMIFS($B253:$GG253,$B$244:$GG$244,"&lt;="&amp;CY$259,$B$244:$GG$244,"&gt;"&amp;(CY$259-$D267))),0)</f>
        <v>0.23499999999999999</v>
      </c>
      <c r="CZ267" s="164">
        <f>MAX(IF(CZ$259&lt;=$D267,SUM($E253:CZ253),SUMIFS($B253:$GG253,$B$244:$GG$244,"&lt;="&amp;CZ$259,$B$244:$GG$244,"&gt;"&amp;(CZ$259-$D267))),0)</f>
        <v>0.23499999999999999</v>
      </c>
      <c r="DA267" s="164">
        <f>MAX(IF(DA$259&lt;=$D267,SUM($E253:DA253),SUMIFS($B253:$GG253,$B$244:$GG$244,"&lt;="&amp;DA$259,$B$244:$GG$244,"&gt;"&amp;(DA$259-$D267))),0)</f>
        <v>0</v>
      </c>
      <c r="DB267" s="164">
        <f>MAX(IF(DB$259&lt;=$D267,SUM($E253:DB253),SUMIFS($B253:$GG253,$B$244:$GG$244,"&lt;="&amp;DB$259,$B$244:$GG$244,"&gt;"&amp;(DB$259-$D267))),0)</f>
        <v>0</v>
      </c>
      <c r="DC267" s="164">
        <f>MAX(IF(DC$259&lt;=$D267,SUM($E253:DC253),SUMIFS($B253:$GG253,$B$244:$GG$244,"&lt;="&amp;DC$259,$B$244:$GG$244,"&gt;"&amp;(DC$259-$D267))),0)</f>
        <v>0</v>
      </c>
      <c r="DD267" s="164">
        <f>MAX(IF(DD$259&lt;=$D267,SUM($E253:DD253),SUMIFS($B253:$GG253,$B$244:$GG$244,"&lt;="&amp;DD$259,$B$244:$GG$244,"&gt;"&amp;(DD$259-$D267))),0)</f>
        <v>0</v>
      </c>
      <c r="DE267" s="164">
        <f>MAX(IF(DE$259&lt;=$D267,SUM($E253:DE253),SUMIFS($B253:$GG253,$B$244:$GG$244,"&lt;="&amp;DE$259,$B$244:$GG$244,"&gt;"&amp;(DE$259-$D267))),0)</f>
        <v>0</v>
      </c>
      <c r="DF267" s="164">
        <f>MAX(IF(DF$259&lt;=$D267,SUM($E253:DF253),SUMIFS($B253:$GG253,$B$244:$GG$244,"&lt;="&amp;DF$259,$B$244:$GG$244,"&gt;"&amp;(DF$259-$D267))),0)</f>
        <v>0</v>
      </c>
      <c r="DG267" s="164">
        <f>MAX(IF(DG$259&lt;=$D267,SUM($E253:DG253),SUMIFS($B253:$GG253,$B$244:$GG$244,"&lt;="&amp;DG$259,$B$244:$GG$244,"&gt;"&amp;(DG$259-$D267))),0)</f>
        <v>0</v>
      </c>
      <c r="DH267" s="164">
        <f>MAX(IF(DH$259&lt;=$D267,SUM($E253:DH253),SUMIFS($B253:$GG253,$B$244:$GG$244,"&lt;="&amp;DH$259,$B$244:$GG$244,"&gt;"&amp;(DH$259-$D267))),0)</f>
        <v>0</v>
      </c>
      <c r="DI267" s="164">
        <f>MAX(IF(DI$259&lt;=$D267,SUM($E253:DI253),SUMIFS($B253:$GG253,$B$244:$GG$244,"&lt;="&amp;DI$259,$B$244:$GG$244,"&gt;"&amp;(DI$259-$D267))),0)</f>
        <v>0</v>
      </c>
      <c r="DJ267" s="164">
        <f>MAX(IF(DJ$259&lt;=$D267,SUM($E253:DJ253),SUMIFS($B253:$GG253,$B$244:$GG$244,"&lt;="&amp;DJ$259,$B$244:$GG$244,"&gt;"&amp;(DJ$259-$D267))),0)</f>
        <v>0</v>
      </c>
      <c r="DK267" s="164">
        <f>MAX(IF(DK$259&lt;=$D267,SUM($E253:DK253),SUMIFS($B253:$GG253,$B$244:$GG$244,"&lt;="&amp;DK$259,$B$244:$GG$244,"&gt;"&amp;(DK$259-$D267))),0)</f>
        <v>0</v>
      </c>
      <c r="DL267" s="164">
        <f>MAX(IF(DL$259&lt;=$D267,SUM($E253:DL253),SUMIFS($B253:$GG253,$B$244:$GG$244,"&lt;="&amp;DL$259,$B$244:$GG$244,"&gt;"&amp;(DL$259-$D267))),0)</f>
        <v>0</v>
      </c>
      <c r="DM267" s="164">
        <f>MAX(IF(DM$259&lt;=$D267,SUM($E253:DM253),SUMIFS($B253:$GG253,$B$244:$GG$244,"&lt;="&amp;DM$259,$B$244:$GG$244,"&gt;"&amp;(DM$259-$D267))),0)</f>
        <v>0</v>
      </c>
      <c r="DN267" s="164">
        <f>MAX(IF(DN$259&lt;=$D267,SUM($E253:DN253),SUMIFS($B253:$GG253,$B$244:$GG$244,"&lt;="&amp;DN$259,$B$244:$GG$244,"&gt;"&amp;(DN$259-$D267))),0)</f>
        <v>0</v>
      </c>
      <c r="DO267" s="164">
        <f>MAX(IF(DO$259&lt;=$D267,SUM($E253:DO253),SUMIFS($B253:$GG253,$B$244:$GG$244,"&lt;="&amp;DO$259,$B$244:$GG$244,"&gt;"&amp;(DO$259-$D267))),0)</f>
        <v>0</v>
      </c>
      <c r="DP267" s="164">
        <f>MAX(IF(DP$259&lt;=$D267,SUM($E253:DP253),SUMIFS($B253:$GG253,$B$244:$GG$244,"&lt;="&amp;DP$259,$B$244:$GG$244,"&gt;"&amp;(DP$259-$D267))),0)</f>
        <v>0</v>
      </c>
      <c r="DQ267" s="164">
        <f>MAX(IF(DQ$259&lt;=$D267,SUM($E253:DQ253),SUMIFS($B253:$GG253,$B$244:$GG$244,"&lt;="&amp;DQ$259,$B$244:$GG$244,"&gt;"&amp;(DQ$259-$D267))),0)</f>
        <v>0</v>
      </c>
      <c r="DR267" s="164">
        <f>MAX(IF(DR$259&lt;=$D267,SUM($E253:DR253),SUMIFS($B253:$GG253,$B$244:$GG$244,"&lt;="&amp;DR$259,$B$244:$GG$244,"&gt;"&amp;(DR$259-$D267))),0)</f>
        <v>0</v>
      </c>
      <c r="DS267" s="164">
        <f>MAX(IF(DS$259&lt;=$D267,SUM($E253:DS253),SUMIFS($B253:$GG253,$B$244:$GG$244,"&lt;="&amp;DS$259,$B$244:$GG$244,"&gt;"&amp;(DS$259-$D267))),0)</f>
        <v>0</v>
      </c>
      <c r="DT267" s="164">
        <f>MAX(IF(DT$259&lt;=$D267,SUM($E253:DT253),SUMIFS($B253:$GG253,$B$244:$GG$244,"&lt;="&amp;DT$259,$B$244:$GG$244,"&gt;"&amp;(DT$259-$D267))),0)</f>
        <v>0</v>
      </c>
      <c r="DU267" s="164">
        <f>MAX(IF(DU$259&lt;=$D267,SUM($E253:DU253),SUMIFS($B253:$GG253,$B$244:$GG$244,"&lt;="&amp;DU$259,$B$244:$GG$244,"&gt;"&amp;(DU$259-$D267))),0)</f>
        <v>0</v>
      </c>
      <c r="DV267" s="164">
        <f>MAX(IF(DV$259&lt;=$D267,SUM($E253:DV253),SUMIFS($B253:$GG253,$B$244:$GG$244,"&lt;="&amp;DV$259,$B$244:$GG$244,"&gt;"&amp;(DV$259-$D267))),0)</f>
        <v>0</v>
      </c>
      <c r="DW267" s="164">
        <f>MAX(IF(DW$259&lt;=$D267,SUM($E253:DW253),SUMIFS($B253:$GG253,$B$244:$GG$244,"&lt;="&amp;DW$259,$B$244:$GG$244,"&gt;"&amp;(DW$259-$D267))),0)</f>
        <v>0</v>
      </c>
      <c r="DX267" s="164">
        <f>MAX(IF(DX$259&lt;=$D267,SUM($E253:DX253),SUMIFS($B253:$GG253,$B$244:$GG$244,"&lt;="&amp;DX$259,$B$244:$GG$244,"&gt;"&amp;(DX$259-$D267))),0)</f>
        <v>0</v>
      </c>
      <c r="DY267" s="164">
        <f>MAX(IF(DY$259&lt;=$D267,SUM($E253:DY253),SUMIFS($B253:$GG253,$B$244:$GG$244,"&lt;="&amp;DY$259,$B$244:$GG$244,"&gt;"&amp;(DY$259-$D267))),0)</f>
        <v>0</v>
      </c>
      <c r="DZ267" s="164">
        <f>MAX(IF(DZ$259&lt;=$D267,SUM($E253:DZ253),SUMIFS($B253:$GG253,$B$244:$GG$244,"&lt;="&amp;DZ$259,$B$244:$GG$244,"&gt;"&amp;(DZ$259-$D267))),0)</f>
        <v>0</v>
      </c>
      <c r="EA267" s="164">
        <f>MAX(IF(EA$259&lt;=$D267,SUM($E253:EA253),SUMIFS($B253:$GG253,$B$244:$GG$244,"&lt;="&amp;EA$259,$B$244:$GG$244,"&gt;"&amp;(EA$259-$D267))),0)</f>
        <v>0</v>
      </c>
      <c r="EB267" s="164">
        <f>MAX(IF(EB$259&lt;=$D267,SUM($E253:EB253),SUMIFS($B253:$GG253,$B$244:$GG$244,"&lt;="&amp;EB$259,$B$244:$GG$244,"&gt;"&amp;(EB$259-$D267))),0)</f>
        <v>0</v>
      </c>
      <c r="EC267" s="164">
        <f>MAX(IF(EC$259&lt;=$D267,SUM($E253:EC253),SUMIFS($B253:$GG253,$B$244:$GG$244,"&lt;="&amp;EC$259,$B$244:$GG$244,"&gt;"&amp;(EC$259-$D267))),0)</f>
        <v>0</v>
      </c>
      <c r="ED267" s="164">
        <f>MAX(IF(ED$259&lt;=$D267,SUM($E253:ED253),SUMIFS($B253:$GG253,$B$244:$GG$244,"&lt;="&amp;ED$259,$B$244:$GG$244,"&gt;"&amp;(ED$259-$D267))),0)</f>
        <v>0</v>
      </c>
      <c r="EE267" s="164">
        <f>MAX(IF(EE$259&lt;=$D267,SUM($E253:EE253),SUMIFS($B253:$GG253,$B$244:$GG$244,"&lt;="&amp;EE$259,$B$244:$GG$244,"&gt;"&amp;(EE$259-$D267))),0)</f>
        <v>0</v>
      </c>
      <c r="EF267" s="164">
        <f>MAX(IF(EF$259&lt;=$D267,SUM($E253:EF253),SUMIFS($B253:$GG253,$B$244:$GG$244,"&lt;="&amp;EF$259,$B$244:$GG$244,"&gt;"&amp;(EF$259-$D267))),0)</f>
        <v>0</v>
      </c>
      <c r="EG267" s="164">
        <f>MAX(IF(EG$259&lt;=$D267,SUM($E253:EG253),SUMIFS($B253:$GG253,$B$244:$GG$244,"&lt;="&amp;EG$259,$B$244:$GG$244,"&gt;"&amp;(EG$259-$D267))),0)</f>
        <v>0</v>
      </c>
      <c r="EH267" s="164">
        <f>MAX(IF(EH$259&lt;=$D267,SUM($E253:EH253),SUMIFS($B253:$GG253,$B$244:$GG$244,"&lt;="&amp;EH$259,$B$244:$GG$244,"&gt;"&amp;(EH$259-$D267))),0)</f>
        <v>0</v>
      </c>
      <c r="EI267" s="164">
        <f>MAX(IF(EI$259&lt;=$D267,SUM($E253:EI253),SUMIFS($B253:$GG253,$B$244:$GG$244,"&lt;="&amp;EI$259,$B$244:$GG$244,"&gt;"&amp;(EI$259-$D267))),0)</f>
        <v>0</v>
      </c>
      <c r="EJ267" s="164">
        <f>MAX(IF(EJ$259&lt;=$D267,SUM($E253:EJ253),SUMIFS($B253:$GG253,$B$244:$GG$244,"&lt;="&amp;EJ$259,$B$244:$GG$244,"&gt;"&amp;(EJ$259-$D267))),0)</f>
        <v>0</v>
      </c>
      <c r="EK267" s="164">
        <f>MAX(IF(EK$259&lt;=$D267,SUM($E253:EK253),SUMIFS($B253:$GG253,$B$244:$GG$244,"&lt;="&amp;EK$259,$B$244:$GG$244,"&gt;"&amp;(EK$259-$D267))),0)</f>
        <v>0</v>
      </c>
      <c r="EL267" s="147"/>
      <c r="EM267" s="147"/>
      <c r="EN267" s="147"/>
      <c r="EO267" s="147"/>
      <c r="EP267" s="147"/>
      <c r="EQ267" s="147"/>
      <c r="ER267" s="147"/>
      <c r="ES267" s="147"/>
      <c r="ET267" s="147"/>
      <c r="EU267" s="147"/>
      <c r="EV267" s="147"/>
      <c r="EW267" s="147"/>
      <c r="EX267" s="147"/>
      <c r="EY267" s="147"/>
      <c r="EZ267" s="147"/>
      <c r="FA267" s="147"/>
      <c r="FB267" s="147"/>
      <c r="FC267" s="147"/>
      <c r="FD267" s="147"/>
      <c r="FE267" s="147"/>
      <c r="FF267" s="147"/>
      <c r="FG267" s="147"/>
      <c r="FH267" s="147"/>
      <c r="FI267" s="147"/>
      <c r="FJ267" s="147"/>
      <c r="FK267" s="147"/>
      <c r="FL267" s="147"/>
      <c r="FM267" s="147"/>
      <c r="FN267" s="147"/>
      <c r="FO267" s="147"/>
      <c r="FP267" s="147"/>
      <c r="FQ267" s="147"/>
      <c r="FR267" s="147"/>
      <c r="FS267" s="147"/>
      <c r="FT267" s="147"/>
      <c r="FU267" s="147"/>
      <c r="FV267" s="147"/>
      <c r="FW267" s="147"/>
      <c r="FX267" s="147"/>
      <c r="FY267" s="147"/>
      <c r="FZ267" s="147"/>
      <c r="GA267" s="147"/>
      <c r="GB267" s="147"/>
      <c r="GC267" s="147"/>
      <c r="GD267" s="147"/>
      <c r="GE267" s="147"/>
      <c r="GF267" s="147"/>
      <c r="GG267" s="147"/>
    </row>
    <row r="268" spans="2:189">
      <c r="B268" s="148">
        <v>9</v>
      </c>
      <c r="C268" s="148" t="str">
        <f t="shared" si="350"/>
        <v>Medium Tenant</v>
      </c>
      <c r="D268" s="354">
        <f t="shared" si="351"/>
        <v>3</v>
      </c>
      <c r="E268" s="164">
        <f>MAX(IF(E$259&lt;=$D268,SUM($E254:E254),SUMIFS($B254:$GG254,$B$244:$GG$244,"&lt;="&amp;E$259,$B$244:$GG$244,"&gt;"&amp;(E$259-$D268))),0)</f>
        <v>0.8</v>
      </c>
      <c r="F268" s="164">
        <f>MAX(IF(F$259&lt;=$D268,SUM($E254:F254),SUMIFS($B254:$GG254,$B$244:$GG$244,"&lt;="&amp;F$259,$B$244:$GG$244,"&gt;"&amp;(F$259-$D268))),0)</f>
        <v>0.75</v>
      </c>
      <c r="G268" s="164">
        <f>MAX(IF(G$259&lt;=$D268,SUM($E254:G254),SUMIFS($B254:$GG254,$B$244:$GG$244,"&lt;="&amp;G$259,$B$244:$GG$244,"&gt;"&amp;(G$259-$D268))),0)</f>
        <v>0.7</v>
      </c>
      <c r="H268" s="164">
        <f>MAX(IF(H$259&lt;=$D268,SUM($E254:H254),SUMIFS($B254:$GG254,$B$244:$GG$244,"&lt;="&amp;H$259,$B$244:$GG$244,"&gt;"&amp;(H$259-$D268))),0)</f>
        <v>2.9999999999999916E-2</v>
      </c>
      <c r="I268" s="164">
        <f>MAX(IF(I$259&lt;=$D268,SUM($E254:I254),SUMIFS($B254:$GG254,$B$244:$GG$244,"&lt;="&amp;I$259,$B$244:$GG$244,"&gt;"&amp;(I$259-$D268))),0)</f>
        <v>8.9999999999999969E-2</v>
      </c>
      <c r="J268" s="164">
        <f>MAX(IF(J$259&lt;=$D268,SUM($E254:J254),SUMIFS($B254:$GG254,$B$244:$GG$244,"&lt;="&amp;J$259,$B$244:$GG$244,"&gt;"&amp;(J$259-$D268))),0)</f>
        <v>0.15000000000000002</v>
      </c>
      <c r="K268" s="164">
        <f>MAX(IF(K$259&lt;=$D268,SUM($E254:K254),SUMIFS($B254:$GG254,$B$244:$GG$244,"&lt;="&amp;K$259,$B$244:$GG$244,"&gt;"&amp;(K$259-$D268))),0)</f>
        <v>3.0000000000000027E-2</v>
      </c>
      <c r="L268" s="164">
        <f>MAX(IF(L$259&lt;=$D268,SUM($E254:L254),SUMIFS($B254:$GG254,$B$244:$GG$244,"&lt;="&amp;L$259,$B$244:$GG$244,"&gt;"&amp;(L$259-$D268))),0)</f>
        <v>3.0000000000000027E-2</v>
      </c>
      <c r="M268" s="164">
        <f>MAX(IF(M$259&lt;=$D268,SUM($E254:M254),SUMIFS($B254:$GG254,$B$244:$GG$244,"&lt;="&amp;M$259,$B$244:$GG$244,"&gt;"&amp;(M$259-$D268))),0)</f>
        <v>3.0000000000000027E-2</v>
      </c>
      <c r="N268" s="164">
        <f>MAX(IF(N$259&lt;=$D268,SUM($E254:N254),SUMIFS($B254:$GG254,$B$244:$GG$244,"&lt;="&amp;N$259,$B$244:$GG$244,"&gt;"&amp;(N$259-$D268))),0)</f>
        <v>3.0000000000000027E-2</v>
      </c>
      <c r="O268" s="164">
        <f>MAX(IF(O$259&lt;=$D268,SUM($E254:O254),SUMIFS($B254:$GG254,$B$244:$GG$244,"&lt;="&amp;O$259,$B$244:$GG$244,"&gt;"&amp;(O$259-$D268))),0)</f>
        <v>3.0000000000000027E-2</v>
      </c>
      <c r="P268" s="164">
        <f>MAX(IF(P$259&lt;=$D268,SUM($E254:P254),SUMIFS($B254:$GG254,$B$244:$GG$244,"&lt;="&amp;P$259,$B$244:$GG$244,"&gt;"&amp;(P$259-$D268))),0)</f>
        <v>3.0000000000000027E-2</v>
      </c>
      <c r="Q268" s="164">
        <f>MAX(IF(Q$259&lt;=$D268,SUM($E254:Q254),SUMIFS($B254:$GG254,$B$244:$GG$244,"&lt;="&amp;Q$259,$B$244:$GG$244,"&gt;"&amp;(Q$259-$D268))),0)</f>
        <v>2.0000000000000018E-2</v>
      </c>
      <c r="R268" s="164">
        <f>MAX(IF(R$259&lt;=$D268,SUM($E254:R254),SUMIFS($B254:$GG254,$B$244:$GG$244,"&lt;="&amp;R$259,$B$244:$GG$244,"&gt;"&amp;(R$259-$D268))),0)</f>
        <v>1.0000000000000009E-2</v>
      </c>
      <c r="S268" s="164">
        <f>MAX(IF(S$259&lt;=$D268,SUM($E254:S254),SUMIFS($B254:$GG254,$B$244:$GG$244,"&lt;="&amp;S$259,$B$244:$GG$244,"&gt;"&amp;(S$259-$D268))),0)</f>
        <v>0</v>
      </c>
      <c r="T268" s="164">
        <f>MAX(IF(T$259&lt;=$D268,SUM($E254:T254),SUMIFS($B254:$GG254,$B$244:$GG$244,"&lt;="&amp;T$259,$B$244:$GG$244,"&gt;"&amp;(T$259-$D268))),0)</f>
        <v>0</v>
      </c>
      <c r="U268" s="164">
        <f>MAX(IF(U$259&lt;=$D268,SUM($E254:U254),SUMIFS($B254:$GG254,$B$244:$GG$244,"&lt;="&amp;U$259,$B$244:$GG$244,"&gt;"&amp;(U$259-$D268))),0)</f>
        <v>0</v>
      </c>
      <c r="V268" s="164">
        <f>MAX(IF(V$259&lt;=$D268,SUM($E254:V254),SUMIFS($B254:$GG254,$B$244:$GG$244,"&lt;="&amp;V$259,$B$244:$GG$244,"&gt;"&amp;(V$259-$D268))),0)</f>
        <v>0</v>
      </c>
      <c r="W268" s="164">
        <f>MAX(IF(W$259&lt;=$D268,SUM($E254:W254),SUMIFS($B254:$GG254,$B$244:$GG$244,"&lt;="&amp;W$259,$B$244:$GG$244,"&gt;"&amp;(W$259-$D268))),0)</f>
        <v>0</v>
      </c>
      <c r="X268" s="164">
        <f>MAX(IF(X$259&lt;=$D268,SUM($E254:X254),SUMIFS($B254:$GG254,$B$244:$GG$244,"&lt;="&amp;X$259,$B$244:$GG$244,"&gt;"&amp;(X$259-$D268))),0)</f>
        <v>0</v>
      </c>
      <c r="Y268" s="164">
        <f>MAX(IF(Y$259&lt;=$D268,SUM($E254:Y254),SUMIFS($B254:$GG254,$B$244:$GG$244,"&lt;="&amp;Y$259,$B$244:$GG$244,"&gt;"&amp;(Y$259-$D268))),0)</f>
        <v>0</v>
      </c>
      <c r="Z268" s="164">
        <f>MAX(IF(Z$259&lt;=$D268,SUM($E254:Z254),SUMIFS($B254:$GG254,$B$244:$GG$244,"&lt;="&amp;Z$259,$B$244:$GG$244,"&gt;"&amp;(Z$259-$D268))),0)</f>
        <v>0</v>
      </c>
      <c r="AA268" s="164">
        <f>MAX(IF(AA$259&lt;=$D268,SUM($E254:AA254),SUMIFS($B254:$GG254,$B$244:$GG$244,"&lt;="&amp;AA$259,$B$244:$GG$244,"&gt;"&amp;(AA$259-$D268))),0)</f>
        <v>0</v>
      </c>
      <c r="AB268" s="164">
        <f>MAX(IF(AB$259&lt;=$D268,SUM($E254:AB254),SUMIFS($B254:$GG254,$B$244:$GG$244,"&lt;="&amp;AB$259,$B$244:$GG$244,"&gt;"&amp;(AB$259-$D268))),0)</f>
        <v>0</v>
      </c>
      <c r="AC268" s="164">
        <f>MAX(IF(AC$259&lt;=$D268,SUM($E254:AC254),SUMIFS($B254:$GG254,$B$244:$GG$244,"&lt;="&amp;AC$259,$B$244:$GG$244,"&gt;"&amp;(AC$259-$D268))),0)</f>
        <v>1.0000000000000009E-2</v>
      </c>
      <c r="AD268" s="164">
        <f>MAX(IF(AD$259&lt;=$D268,SUM($E254:AD254),SUMIFS($B254:$GG254,$B$244:$GG$244,"&lt;="&amp;AD$259,$B$244:$GG$244,"&gt;"&amp;(AD$259-$D268))),0)</f>
        <v>1.0000000000000009E-2</v>
      </c>
      <c r="AE268" s="164">
        <f>MAX(IF(AE$259&lt;=$D268,SUM($E254:AE254),SUMIFS($B254:$GG254,$B$244:$GG$244,"&lt;="&amp;AE$259,$B$244:$GG$244,"&gt;"&amp;(AE$259-$D268))),0)</f>
        <v>1.0000000000000009E-2</v>
      </c>
      <c r="AF268" s="164">
        <f>MAX(IF(AF$259&lt;=$D268,SUM($E254:AF254),SUMIFS($B254:$GG254,$B$244:$GG$244,"&lt;="&amp;AF$259,$B$244:$GG$244,"&gt;"&amp;(AF$259-$D268))),0)</f>
        <v>0</v>
      </c>
      <c r="AG268" s="164">
        <f>MAX(IF(AG$259&lt;=$D268,SUM($E254:AG254),SUMIFS($B254:$GG254,$B$244:$GG$244,"&lt;="&amp;AG$259,$B$244:$GG$244,"&gt;"&amp;(AG$259-$D268))),0)</f>
        <v>0</v>
      </c>
      <c r="AH268" s="164">
        <f>MAX(IF(AH$259&lt;=$D268,SUM($E254:AH254),SUMIFS($B254:$GG254,$B$244:$GG$244,"&lt;="&amp;AH$259,$B$244:$GG$244,"&gt;"&amp;(AH$259-$D268))),0)</f>
        <v>0</v>
      </c>
      <c r="AI268" s="164">
        <f>MAX(IF(AI$259&lt;=$D268,SUM($E254:AI254),SUMIFS($B254:$GG254,$B$244:$GG$244,"&lt;="&amp;AI$259,$B$244:$GG$244,"&gt;"&amp;(AI$259-$D268))),0)</f>
        <v>0</v>
      </c>
      <c r="AJ268" s="164">
        <f>MAX(IF(AJ$259&lt;=$D268,SUM($E254:AJ254),SUMIFS($B254:$GG254,$B$244:$GG$244,"&lt;="&amp;AJ$259,$B$244:$GG$244,"&gt;"&amp;(AJ$259-$D268))),0)</f>
        <v>0</v>
      </c>
      <c r="AK268" s="164">
        <f>MAX(IF(AK$259&lt;=$D268,SUM($E254:AK254),SUMIFS($B254:$GG254,$B$244:$GG$244,"&lt;="&amp;AK$259,$B$244:$GG$244,"&gt;"&amp;(AK$259-$D268))),0)</f>
        <v>0</v>
      </c>
      <c r="AL268" s="164">
        <f>MAX(IF(AL$259&lt;=$D268,SUM($E254:AL254),SUMIFS($B254:$GG254,$B$244:$GG$244,"&lt;="&amp;AL$259,$B$244:$GG$244,"&gt;"&amp;(AL$259-$D268))),0)</f>
        <v>0</v>
      </c>
      <c r="AM268" s="164">
        <f>MAX(IF(AM$259&lt;=$D268,SUM($E254:AM254),SUMIFS($B254:$GG254,$B$244:$GG$244,"&lt;="&amp;AM$259,$B$244:$GG$244,"&gt;"&amp;(AM$259-$D268))),0)</f>
        <v>0</v>
      </c>
      <c r="AN268" s="164">
        <f>MAX(IF(AN$259&lt;=$D268,SUM($E254:AN254),SUMIFS($B254:$GG254,$B$244:$GG$244,"&lt;="&amp;AN$259,$B$244:$GG$244,"&gt;"&amp;(AN$259-$D268))),0)</f>
        <v>0</v>
      </c>
      <c r="AO268" s="164">
        <f>MAX(IF(AO$259&lt;=$D268,SUM($E254:AO254),SUMIFS($B254:$GG254,$B$244:$GG$244,"&lt;="&amp;AO$259,$B$244:$GG$244,"&gt;"&amp;(AO$259-$D268))),0)</f>
        <v>0.24</v>
      </c>
      <c r="AP268" s="164">
        <f>MAX(IF(AP$259&lt;=$D268,SUM($E254:AP254),SUMIFS($B254:$GG254,$B$244:$GG$244,"&lt;="&amp;AP$259,$B$244:$GG$244,"&gt;"&amp;(AP$259-$D268))),0)</f>
        <v>0.24</v>
      </c>
      <c r="AQ268" s="164">
        <f>MAX(IF(AQ$259&lt;=$D268,SUM($E254:AQ254),SUMIFS($B254:$GG254,$B$244:$GG$244,"&lt;="&amp;AQ$259,$B$244:$GG$244,"&gt;"&amp;(AQ$259-$D268))),0)</f>
        <v>0.24</v>
      </c>
      <c r="AR268" s="164">
        <f>MAX(IF(AR$259&lt;=$D268,SUM($E254:AR254),SUMIFS($B254:$GG254,$B$244:$GG$244,"&lt;="&amp;AR$259,$B$244:$GG$244,"&gt;"&amp;(AR$259-$D268))),0)</f>
        <v>0</v>
      </c>
      <c r="AS268" s="164">
        <f>MAX(IF(AS$259&lt;=$D268,SUM($E254:AS254),SUMIFS($B254:$GG254,$B$244:$GG$244,"&lt;="&amp;AS$259,$B$244:$GG$244,"&gt;"&amp;(AS$259-$D268))),0)</f>
        <v>0</v>
      </c>
      <c r="AT268" s="164">
        <f>MAX(IF(AT$259&lt;=$D268,SUM($E254:AT254),SUMIFS($B254:$GG254,$B$244:$GG$244,"&lt;="&amp;AT$259,$B$244:$GG$244,"&gt;"&amp;(AT$259-$D268))),0)</f>
        <v>0</v>
      </c>
      <c r="AU268" s="164">
        <f>MAX(IF(AU$259&lt;=$D268,SUM($E254:AU254),SUMIFS($B254:$GG254,$B$244:$GG$244,"&lt;="&amp;AU$259,$B$244:$GG$244,"&gt;"&amp;(AU$259-$D268))),0)</f>
        <v>0</v>
      </c>
      <c r="AV268" s="164">
        <f>MAX(IF(AV$259&lt;=$D268,SUM($E254:AV254),SUMIFS($B254:$GG254,$B$244:$GG$244,"&lt;="&amp;AV$259,$B$244:$GG$244,"&gt;"&amp;(AV$259-$D268))),0)</f>
        <v>0</v>
      </c>
      <c r="AW268" s="164">
        <f>MAX(IF(AW$259&lt;=$D268,SUM($E254:AW254),SUMIFS($B254:$GG254,$B$244:$GG$244,"&lt;="&amp;AW$259,$B$244:$GG$244,"&gt;"&amp;(AW$259-$D268))),0)</f>
        <v>0</v>
      </c>
      <c r="AX268" s="164">
        <f>MAX(IF(AX$259&lt;=$D268,SUM($E254:AX254),SUMIFS($B254:$GG254,$B$244:$GG$244,"&lt;="&amp;AX$259,$B$244:$GG$244,"&gt;"&amp;(AX$259-$D268))),0)</f>
        <v>0</v>
      </c>
      <c r="AY268" s="164">
        <f>MAX(IF(AY$259&lt;=$D268,SUM($E254:AY254),SUMIFS($B254:$GG254,$B$244:$GG$244,"&lt;="&amp;AY$259,$B$244:$GG$244,"&gt;"&amp;(AY$259-$D268))),0)</f>
        <v>0</v>
      </c>
      <c r="AZ268" s="164">
        <f>MAX(IF(AZ$259&lt;=$D268,SUM($E254:AZ254),SUMIFS($B254:$GG254,$B$244:$GG$244,"&lt;="&amp;AZ$259,$B$244:$GG$244,"&gt;"&amp;(AZ$259-$D268))),0)</f>
        <v>0</v>
      </c>
      <c r="BA268" s="164">
        <f>MAX(IF(BA$259&lt;=$D268,SUM($E254:BA254),SUMIFS($B254:$GG254,$B$244:$GG$244,"&lt;="&amp;BA$259,$B$244:$GG$244,"&gt;"&amp;(BA$259-$D268))),0)</f>
        <v>9.9999999999998979E-3</v>
      </c>
      <c r="BB268" s="164">
        <f>MAX(IF(BB$259&lt;=$D268,SUM($E254:BB254),SUMIFS($B254:$GG254,$B$244:$GG$244,"&lt;="&amp;BB$259,$B$244:$GG$244,"&gt;"&amp;(BB$259-$D268))),0)</f>
        <v>9.9999999999998979E-3</v>
      </c>
      <c r="BC268" s="164">
        <f>MAX(IF(BC$259&lt;=$D268,SUM($E254:BC254),SUMIFS($B254:$GG254,$B$244:$GG$244,"&lt;="&amp;BC$259,$B$244:$GG$244,"&gt;"&amp;(BC$259-$D268))),0)</f>
        <v>9.9999999999998979E-3</v>
      </c>
      <c r="BD268" s="164">
        <f>MAX(IF(BD$259&lt;=$D268,SUM($E254:BD254),SUMIFS($B254:$GG254,$B$244:$GG$244,"&lt;="&amp;BD$259,$B$244:$GG$244,"&gt;"&amp;(BD$259-$D268))),0)</f>
        <v>0</v>
      </c>
      <c r="BE268" s="164">
        <f>MAX(IF(BE$259&lt;=$D268,SUM($E254:BE254),SUMIFS($B254:$GG254,$B$244:$GG$244,"&lt;="&amp;BE$259,$B$244:$GG$244,"&gt;"&amp;(BE$259-$D268))),0)</f>
        <v>0</v>
      </c>
      <c r="BF268" s="164">
        <f>MAX(IF(BF$259&lt;=$D268,SUM($E254:BF254),SUMIFS($B254:$GG254,$B$244:$GG$244,"&lt;="&amp;BF$259,$B$244:$GG$244,"&gt;"&amp;(BF$259-$D268))),0)</f>
        <v>0</v>
      </c>
      <c r="BG268" s="164">
        <f>MAX(IF(BG$259&lt;=$D268,SUM($E254:BG254),SUMIFS($B254:$GG254,$B$244:$GG$244,"&lt;="&amp;BG$259,$B$244:$GG$244,"&gt;"&amp;(BG$259-$D268))),0)</f>
        <v>0</v>
      </c>
      <c r="BH268" s="164">
        <f>MAX(IF(BH$259&lt;=$D268,SUM($E254:BH254),SUMIFS($B254:$GG254,$B$244:$GG$244,"&lt;="&amp;BH$259,$B$244:$GG$244,"&gt;"&amp;(BH$259-$D268))),0)</f>
        <v>0</v>
      </c>
      <c r="BI268" s="164">
        <f>MAX(IF(BI$259&lt;=$D268,SUM($E254:BI254),SUMIFS($B254:$GG254,$B$244:$GG$244,"&lt;="&amp;BI$259,$B$244:$GG$244,"&gt;"&amp;(BI$259-$D268))),0)</f>
        <v>0</v>
      </c>
      <c r="BJ268" s="164">
        <f>MAX(IF(BJ$259&lt;=$D268,SUM($E254:BJ254),SUMIFS($B254:$GG254,$B$244:$GG$244,"&lt;="&amp;BJ$259,$B$244:$GG$244,"&gt;"&amp;(BJ$259-$D268))),0)</f>
        <v>0</v>
      </c>
      <c r="BK268" s="164">
        <f>MAX(IF(BK$259&lt;=$D268,SUM($E254:BK254),SUMIFS($B254:$GG254,$B$244:$GG$244,"&lt;="&amp;BK$259,$B$244:$GG$244,"&gt;"&amp;(BK$259-$D268))),0)</f>
        <v>0</v>
      </c>
      <c r="BL268" s="164">
        <f>MAX(IF(BL$259&lt;=$D268,SUM($E254:BL254),SUMIFS($B254:$GG254,$B$244:$GG$244,"&lt;="&amp;BL$259,$B$244:$GG$244,"&gt;"&amp;(BL$259-$D268))),0)</f>
        <v>0</v>
      </c>
      <c r="BM268" s="164">
        <f>MAX(IF(BM$259&lt;=$D268,SUM($E254:BM254),SUMIFS($B254:$GG254,$B$244:$GG$244,"&lt;="&amp;BM$259,$B$244:$GG$244,"&gt;"&amp;(BM$259-$D268))),0)</f>
        <v>0</v>
      </c>
      <c r="BN268" s="164">
        <f>MAX(IF(BN$259&lt;=$D268,SUM($E254:BN254),SUMIFS($B254:$GG254,$B$244:$GG$244,"&lt;="&amp;BN$259,$B$244:$GG$244,"&gt;"&amp;(BN$259-$D268))),0)</f>
        <v>0</v>
      </c>
      <c r="BO268" s="164">
        <f>MAX(IF(BO$259&lt;=$D268,SUM($E254:BO254),SUMIFS($B254:$GG254,$B$244:$GG$244,"&lt;="&amp;BO$259,$B$244:$GG$244,"&gt;"&amp;(BO$259-$D268))),0)</f>
        <v>0</v>
      </c>
      <c r="BP268" s="164">
        <f>MAX(IF(BP$259&lt;=$D268,SUM($E254:BP254),SUMIFS($B254:$GG254,$B$244:$GG$244,"&lt;="&amp;BP$259,$B$244:$GG$244,"&gt;"&amp;(BP$259-$D268))),0)</f>
        <v>0</v>
      </c>
      <c r="BQ268" s="164">
        <f>MAX(IF(BQ$259&lt;=$D268,SUM($E254:BQ254),SUMIFS($B254:$GG254,$B$244:$GG$244,"&lt;="&amp;BQ$259,$B$244:$GG$244,"&gt;"&amp;(BQ$259-$D268))),0)</f>
        <v>0</v>
      </c>
      <c r="BR268" s="164">
        <f>MAX(IF(BR$259&lt;=$D268,SUM($E254:BR254),SUMIFS($B254:$GG254,$B$244:$GG$244,"&lt;="&amp;BR$259,$B$244:$GG$244,"&gt;"&amp;(BR$259-$D268))),0)</f>
        <v>0</v>
      </c>
      <c r="BS268" s="164">
        <f>MAX(IF(BS$259&lt;=$D268,SUM($E254:BS254),SUMIFS($B254:$GG254,$B$244:$GG$244,"&lt;="&amp;BS$259,$B$244:$GG$244,"&gt;"&amp;(BS$259-$D268))),0)</f>
        <v>0</v>
      </c>
      <c r="BT268" s="164">
        <f>MAX(IF(BT$259&lt;=$D268,SUM($E254:BT254),SUMIFS($B254:$GG254,$B$244:$GG$244,"&lt;="&amp;BT$259,$B$244:$GG$244,"&gt;"&amp;(BT$259-$D268))),0)</f>
        <v>0</v>
      </c>
      <c r="BU268" s="164">
        <f>MAX(IF(BU$259&lt;=$D268,SUM($E254:BU254),SUMIFS($B254:$GG254,$B$244:$GG$244,"&lt;="&amp;BU$259,$B$244:$GG$244,"&gt;"&amp;(BU$259-$D268))),0)</f>
        <v>0</v>
      </c>
      <c r="BV268" s="164">
        <f>MAX(IF(BV$259&lt;=$D268,SUM($E254:BV254),SUMIFS($B254:$GG254,$B$244:$GG$244,"&lt;="&amp;BV$259,$B$244:$GG$244,"&gt;"&amp;(BV$259-$D268))),0)</f>
        <v>0</v>
      </c>
      <c r="BW268" s="164">
        <f>MAX(IF(BW$259&lt;=$D268,SUM($E254:BW254),SUMIFS($B254:$GG254,$B$244:$GG$244,"&lt;="&amp;BW$259,$B$244:$GG$244,"&gt;"&amp;(BW$259-$D268))),0)</f>
        <v>0</v>
      </c>
      <c r="BX268" s="164">
        <f>MAX(IF(BX$259&lt;=$D268,SUM($E254:BX254),SUMIFS($B254:$GG254,$B$244:$GG$244,"&lt;="&amp;BX$259,$B$244:$GG$244,"&gt;"&amp;(BX$259-$D268))),0)</f>
        <v>0</v>
      </c>
      <c r="BY268" s="164">
        <f>MAX(IF(BY$259&lt;=$D268,SUM($E254:BY254),SUMIFS($B254:$GG254,$B$244:$GG$244,"&lt;="&amp;BY$259,$B$244:$GG$244,"&gt;"&amp;(BY$259-$D268))),0)</f>
        <v>0.23499999999999999</v>
      </c>
      <c r="BZ268" s="164">
        <f>MAX(IF(BZ$259&lt;=$D268,SUM($E254:BZ254),SUMIFS($B254:$GG254,$B$244:$GG$244,"&lt;="&amp;BZ$259,$B$244:$GG$244,"&gt;"&amp;(BZ$259-$D268))),0)</f>
        <v>0.23499999999999999</v>
      </c>
      <c r="CA268" s="164">
        <f>MAX(IF(CA$259&lt;=$D268,SUM($E254:CA254),SUMIFS($B254:$GG254,$B$244:$GG$244,"&lt;="&amp;CA$259,$B$244:$GG$244,"&gt;"&amp;(CA$259-$D268))),0)</f>
        <v>0.23499999999999999</v>
      </c>
      <c r="CB268" s="164">
        <f>MAX(IF(CB$259&lt;=$D268,SUM($E254:CB254),SUMIFS($B254:$GG254,$B$244:$GG$244,"&lt;="&amp;CB$259,$B$244:$GG$244,"&gt;"&amp;(CB$259-$D268))),0)</f>
        <v>0</v>
      </c>
      <c r="CC268" s="164">
        <f>MAX(IF(CC$259&lt;=$D268,SUM($E254:CC254),SUMIFS($B254:$GG254,$B$244:$GG$244,"&lt;="&amp;CC$259,$B$244:$GG$244,"&gt;"&amp;(CC$259-$D268))),0)</f>
        <v>0</v>
      </c>
      <c r="CD268" s="164">
        <f>MAX(IF(CD$259&lt;=$D268,SUM($E254:CD254),SUMIFS($B254:$GG254,$B$244:$GG$244,"&lt;="&amp;CD$259,$B$244:$GG$244,"&gt;"&amp;(CD$259-$D268))),0)</f>
        <v>0</v>
      </c>
      <c r="CE268" s="164">
        <f>MAX(IF(CE$259&lt;=$D268,SUM($E254:CE254),SUMIFS($B254:$GG254,$B$244:$GG$244,"&lt;="&amp;CE$259,$B$244:$GG$244,"&gt;"&amp;(CE$259-$D268))),0)</f>
        <v>0</v>
      </c>
      <c r="CF268" s="164">
        <f>MAX(IF(CF$259&lt;=$D268,SUM($E254:CF254),SUMIFS($B254:$GG254,$B$244:$GG$244,"&lt;="&amp;CF$259,$B$244:$GG$244,"&gt;"&amp;(CF$259-$D268))),0)</f>
        <v>0</v>
      </c>
      <c r="CG268" s="164">
        <f>MAX(IF(CG$259&lt;=$D268,SUM($E254:CG254),SUMIFS($B254:$GG254,$B$244:$GG$244,"&lt;="&amp;CG$259,$B$244:$GG$244,"&gt;"&amp;(CG$259-$D268))),0)</f>
        <v>0</v>
      </c>
      <c r="CH268" s="164">
        <f>MAX(IF(CH$259&lt;=$D268,SUM($E254:CH254),SUMIFS($B254:$GG254,$B$244:$GG$244,"&lt;="&amp;CH$259,$B$244:$GG$244,"&gt;"&amp;(CH$259-$D268))),0)</f>
        <v>0</v>
      </c>
      <c r="CI268" s="164">
        <f>MAX(IF(CI$259&lt;=$D268,SUM($E254:CI254),SUMIFS($B254:$GG254,$B$244:$GG$244,"&lt;="&amp;CI$259,$B$244:$GG$244,"&gt;"&amp;(CI$259-$D268))),0)</f>
        <v>0</v>
      </c>
      <c r="CJ268" s="164">
        <f>MAX(IF(CJ$259&lt;=$D268,SUM($E254:CJ254),SUMIFS($B254:$GG254,$B$244:$GG$244,"&lt;="&amp;CJ$259,$B$244:$GG$244,"&gt;"&amp;(CJ$259-$D268))),0)</f>
        <v>0</v>
      </c>
      <c r="CK268" s="164">
        <f>MAX(IF(CK$259&lt;=$D268,SUM($E254:CK254),SUMIFS($B254:$GG254,$B$244:$GG$244,"&lt;="&amp;CK$259,$B$244:$GG$244,"&gt;"&amp;(CK$259-$D268))),0)</f>
        <v>0</v>
      </c>
      <c r="CL268" s="164">
        <f>MAX(IF(CL$259&lt;=$D268,SUM($E254:CL254),SUMIFS($B254:$GG254,$B$244:$GG$244,"&lt;="&amp;CL$259,$B$244:$GG$244,"&gt;"&amp;(CL$259-$D268))),0)</f>
        <v>0</v>
      </c>
      <c r="CM268" s="164">
        <f>MAX(IF(CM$259&lt;=$D268,SUM($E254:CM254),SUMIFS($B254:$GG254,$B$244:$GG$244,"&lt;="&amp;CM$259,$B$244:$GG$244,"&gt;"&amp;(CM$259-$D268))),0)</f>
        <v>0</v>
      </c>
      <c r="CN268" s="164">
        <f>MAX(IF(CN$259&lt;=$D268,SUM($E254:CN254),SUMIFS($B254:$GG254,$B$244:$GG$244,"&lt;="&amp;CN$259,$B$244:$GG$244,"&gt;"&amp;(CN$259-$D268))),0)</f>
        <v>0</v>
      </c>
      <c r="CO268" s="164">
        <f>MAX(IF(CO$259&lt;=$D268,SUM($E254:CO254),SUMIFS($B254:$GG254,$B$244:$GG$244,"&lt;="&amp;CO$259,$B$244:$GG$244,"&gt;"&amp;(CO$259-$D268))),0)</f>
        <v>0</v>
      </c>
      <c r="CP268" s="164">
        <f>MAX(IF(CP$259&lt;=$D268,SUM($E254:CP254),SUMIFS($B254:$GG254,$B$244:$GG$244,"&lt;="&amp;CP$259,$B$244:$GG$244,"&gt;"&amp;(CP$259-$D268))),0)</f>
        <v>0</v>
      </c>
      <c r="CQ268" s="164">
        <f>MAX(IF(CQ$259&lt;=$D268,SUM($E254:CQ254),SUMIFS($B254:$GG254,$B$244:$GG$244,"&lt;="&amp;CQ$259,$B$244:$GG$244,"&gt;"&amp;(CQ$259-$D268))),0)</f>
        <v>0</v>
      </c>
      <c r="CR268" s="164">
        <f>MAX(IF(CR$259&lt;=$D268,SUM($E254:CR254),SUMIFS($B254:$GG254,$B$244:$GG$244,"&lt;="&amp;CR$259,$B$244:$GG$244,"&gt;"&amp;(CR$259-$D268))),0)</f>
        <v>0</v>
      </c>
      <c r="CS268" s="164">
        <f>MAX(IF(CS$259&lt;=$D268,SUM($E254:CS254),SUMIFS($B254:$GG254,$B$244:$GG$244,"&lt;="&amp;CS$259,$B$244:$GG$244,"&gt;"&amp;(CS$259-$D268))),0)</f>
        <v>0</v>
      </c>
      <c r="CT268" s="164">
        <f>MAX(IF(CT$259&lt;=$D268,SUM($E254:CT254),SUMIFS($B254:$GG254,$B$244:$GG$244,"&lt;="&amp;CT$259,$B$244:$GG$244,"&gt;"&amp;(CT$259-$D268))),0)</f>
        <v>0</v>
      </c>
      <c r="CU268" s="164">
        <f>MAX(IF(CU$259&lt;=$D268,SUM($E254:CU254),SUMIFS($B254:$GG254,$B$244:$GG$244,"&lt;="&amp;CU$259,$B$244:$GG$244,"&gt;"&amp;(CU$259-$D268))),0)</f>
        <v>0</v>
      </c>
      <c r="CV268" s="164">
        <f>MAX(IF(CV$259&lt;=$D268,SUM($E254:CV254),SUMIFS($B254:$GG254,$B$244:$GG$244,"&lt;="&amp;CV$259,$B$244:$GG$244,"&gt;"&amp;(CV$259-$D268))),0)</f>
        <v>0</v>
      </c>
      <c r="CW268" s="164">
        <f>MAX(IF(CW$259&lt;=$D268,SUM($E254:CW254),SUMIFS($B254:$GG254,$B$244:$GG$244,"&lt;="&amp;CW$259,$B$244:$GG$244,"&gt;"&amp;(CW$259-$D268))),0)</f>
        <v>0</v>
      </c>
      <c r="CX268" s="164">
        <f>MAX(IF(CX$259&lt;=$D268,SUM($E254:CX254),SUMIFS($B254:$GG254,$B$244:$GG$244,"&lt;="&amp;CX$259,$B$244:$GG$244,"&gt;"&amp;(CX$259-$D268))),0)</f>
        <v>0</v>
      </c>
      <c r="CY268" s="164">
        <f>MAX(IF(CY$259&lt;=$D268,SUM($E254:CY254),SUMIFS($B254:$GG254,$B$244:$GG$244,"&lt;="&amp;CY$259,$B$244:$GG$244,"&gt;"&amp;(CY$259-$D268))),0)</f>
        <v>0</v>
      </c>
      <c r="CZ268" s="164">
        <f>MAX(IF(CZ$259&lt;=$D268,SUM($E254:CZ254),SUMIFS($B254:$GG254,$B$244:$GG$244,"&lt;="&amp;CZ$259,$B$244:$GG$244,"&gt;"&amp;(CZ$259-$D268))),0)</f>
        <v>0</v>
      </c>
      <c r="DA268" s="164">
        <f>MAX(IF(DA$259&lt;=$D268,SUM($E254:DA254),SUMIFS($B254:$GG254,$B$244:$GG$244,"&lt;="&amp;DA$259,$B$244:$GG$244,"&gt;"&amp;(DA$259-$D268))),0)</f>
        <v>0</v>
      </c>
      <c r="DB268" s="164">
        <f>MAX(IF(DB$259&lt;=$D268,SUM($E254:DB254),SUMIFS($B254:$GG254,$B$244:$GG$244,"&lt;="&amp;DB$259,$B$244:$GG$244,"&gt;"&amp;(DB$259-$D268))),0)</f>
        <v>0</v>
      </c>
      <c r="DC268" s="164">
        <f>MAX(IF(DC$259&lt;=$D268,SUM($E254:DC254),SUMIFS($B254:$GG254,$B$244:$GG$244,"&lt;="&amp;DC$259,$B$244:$GG$244,"&gt;"&amp;(DC$259-$D268))),0)</f>
        <v>0</v>
      </c>
      <c r="DD268" s="164">
        <f>MAX(IF(DD$259&lt;=$D268,SUM($E254:DD254),SUMIFS($B254:$GG254,$B$244:$GG$244,"&lt;="&amp;DD$259,$B$244:$GG$244,"&gt;"&amp;(DD$259-$D268))),0)</f>
        <v>0</v>
      </c>
      <c r="DE268" s="164">
        <f>MAX(IF(DE$259&lt;=$D268,SUM($E254:DE254),SUMIFS($B254:$GG254,$B$244:$GG$244,"&lt;="&amp;DE$259,$B$244:$GG$244,"&gt;"&amp;(DE$259-$D268))),0)</f>
        <v>0</v>
      </c>
      <c r="DF268" s="164">
        <f>MAX(IF(DF$259&lt;=$D268,SUM($E254:DF254),SUMIFS($B254:$GG254,$B$244:$GG$244,"&lt;="&amp;DF$259,$B$244:$GG$244,"&gt;"&amp;(DF$259-$D268))),0)</f>
        <v>0</v>
      </c>
      <c r="DG268" s="164">
        <f>MAX(IF(DG$259&lt;=$D268,SUM($E254:DG254),SUMIFS($B254:$GG254,$B$244:$GG$244,"&lt;="&amp;DG$259,$B$244:$GG$244,"&gt;"&amp;(DG$259-$D268))),0)</f>
        <v>0</v>
      </c>
      <c r="DH268" s="164">
        <f>MAX(IF(DH$259&lt;=$D268,SUM($E254:DH254),SUMIFS($B254:$GG254,$B$244:$GG$244,"&lt;="&amp;DH$259,$B$244:$GG$244,"&gt;"&amp;(DH$259-$D268))),0)</f>
        <v>0</v>
      </c>
      <c r="DI268" s="164">
        <f>MAX(IF(DI$259&lt;=$D268,SUM($E254:DI254),SUMIFS($B254:$GG254,$B$244:$GG$244,"&lt;="&amp;DI$259,$B$244:$GG$244,"&gt;"&amp;(DI$259-$D268))),0)</f>
        <v>0.23499999999999999</v>
      </c>
      <c r="DJ268" s="164">
        <f>MAX(IF(DJ$259&lt;=$D268,SUM($E254:DJ254),SUMIFS($B254:$GG254,$B$244:$GG$244,"&lt;="&amp;DJ$259,$B$244:$GG$244,"&gt;"&amp;(DJ$259-$D268))),0)</f>
        <v>0.23499999999999999</v>
      </c>
      <c r="DK268" s="164">
        <f>MAX(IF(DK$259&lt;=$D268,SUM($E254:DK254),SUMIFS($B254:$GG254,$B$244:$GG$244,"&lt;="&amp;DK$259,$B$244:$GG$244,"&gt;"&amp;(DK$259-$D268))),0)</f>
        <v>0.23499999999999999</v>
      </c>
      <c r="DL268" s="164">
        <f>MAX(IF(DL$259&lt;=$D268,SUM($E254:DL254),SUMIFS($B254:$GG254,$B$244:$GG$244,"&lt;="&amp;DL$259,$B$244:$GG$244,"&gt;"&amp;(DL$259-$D268))),0)</f>
        <v>0</v>
      </c>
      <c r="DM268" s="164">
        <f>MAX(IF(DM$259&lt;=$D268,SUM($E254:DM254),SUMIFS($B254:$GG254,$B$244:$GG$244,"&lt;="&amp;DM$259,$B$244:$GG$244,"&gt;"&amp;(DM$259-$D268))),0)</f>
        <v>0</v>
      </c>
      <c r="DN268" s="164">
        <f>MAX(IF(DN$259&lt;=$D268,SUM($E254:DN254),SUMIFS($B254:$GG254,$B$244:$GG$244,"&lt;="&amp;DN$259,$B$244:$GG$244,"&gt;"&amp;(DN$259-$D268))),0)</f>
        <v>0</v>
      </c>
      <c r="DO268" s="164">
        <f>MAX(IF(DO$259&lt;=$D268,SUM($E254:DO254),SUMIFS($B254:$GG254,$B$244:$GG$244,"&lt;="&amp;DO$259,$B$244:$GG$244,"&gt;"&amp;(DO$259-$D268))),0)</f>
        <v>0</v>
      </c>
      <c r="DP268" s="164">
        <f>MAX(IF(DP$259&lt;=$D268,SUM($E254:DP254),SUMIFS($B254:$GG254,$B$244:$GG$244,"&lt;="&amp;DP$259,$B$244:$GG$244,"&gt;"&amp;(DP$259-$D268))),0)</f>
        <v>0</v>
      </c>
      <c r="DQ268" s="164">
        <f>MAX(IF(DQ$259&lt;=$D268,SUM($E254:DQ254),SUMIFS($B254:$GG254,$B$244:$GG$244,"&lt;="&amp;DQ$259,$B$244:$GG$244,"&gt;"&amp;(DQ$259-$D268))),0)</f>
        <v>0</v>
      </c>
      <c r="DR268" s="164">
        <f>MAX(IF(DR$259&lt;=$D268,SUM($E254:DR254),SUMIFS($B254:$GG254,$B$244:$GG$244,"&lt;="&amp;DR$259,$B$244:$GG$244,"&gt;"&amp;(DR$259-$D268))),0)</f>
        <v>0</v>
      </c>
      <c r="DS268" s="164">
        <f>MAX(IF(DS$259&lt;=$D268,SUM($E254:DS254),SUMIFS($B254:$GG254,$B$244:$GG$244,"&lt;="&amp;DS$259,$B$244:$GG$244,"&gt;"&amp;(DS$259-$D268))),0)</f>
        <v>0</v>
      </c>
      <c r="DT268" s="164">
        <f>MAX(IF(DT$259&lt;=$D268,SUM($E254:DT254),SUMIFS($B254:$GG254,$B$244:$GG$244,"&lt;="&amp;DT$259,$B$244:$GG$244,"&gt;"&amp;(DT$259-$D268))),0)</f>
        <v>0</v>
      </c>
      <c r="DU268" s="164">
        <f>MAX(IF(DU$259&lt;=$D268,SUM($E254:DU254),SUMIFS($B254:$GG254,$B$244:$GG$244,"&lt;="&amp;DU$259,$B$244:$GG$244,"&gt;"&amp;(DU$259-$D268))),0)</f>
        <v>0</v>
      </c>
      <c r="DV268" s="164">
        <f>MAX(IF(DV$259&lt;=$D268,SUM($E254:DV254),SUMIFS($B254:$GG254,$B$244:$GG$244,"&lt;="&amp;DV$259,$B$244:$GG$244,"&gt;"&amp;(DV$259-$D268))),0)</f>
        <v>0</v>
      </c>
      <c r="DW268" s="164">
        <f>MAX(IF(DW$259&lt;=$D268,SUM($E254:DW254),SUMIFS($B254:$GG254,$B$244:$GG$244,"&lt;="&amp;DW$259,$B$244:$GG$244,"&gt;"&amp;(DW$259-$D268))),0)</f>
        <v>0</v>
      </c>
      <c r="DX268" s="164">
        <f>MAX(IF(DX$259&lt;=$D268,SUM($E254:DX254),SUMIFS($B254:$GG254,$B$244:$GG$244,"&lt;="&amp;DX$259,$B$244:$GG$244,"&gt;"&amp;(DX$259-$D268))),0)</f>
        <v>0</v>
      </c>
      <c r="DY268" s="164">
        <f>MAX(IF(DY$259&lt;=$D268,SUM($E254:DY254),SUMIFS($B254:$GG254,$B$244:$GG$244,"&lt;="&amp;DY$259,$B$244:$GG$244,"&gt;"&amp;(DY$259-$D268))),0)</f>
        <v>0</v>
      </c>
      <c r="DZ268" s="164">
        <f>MAX(IF(DZ$259&lt;=$D268,SUM($E254:DZ254),SUMIFS($B254:$GG254,$B$244:$GG$244,"&lt;="&amp;DZ$259,$B$244:$GG$244,"&gt;"&amp;(DZ$259-$D268))),0)</f>
        <v>0</v>
      </c>
      <c r="EA268" s="164">
        <f>MAX(IF(EA$259&lt;=$D268,SUM($E254:EA254),SUMIFS($B254:$GG254,$B$244:$GG$244,"&lt;="&amp;EA$259,$B$244:$GG$244,"&gt;"&amp;(EA$259-$D268))),0)</f>
        <v>0</v>
      </c>
      <c r="EB268" s="164">
        <f>MAX(IF(EB$259&lt;=$D268,SUM($E254:EB254),SUMIFS($B254:$GG254,$B$244:$GG$244,"&lt;="&amp;EB$259,$B$244:$GG$244,"&gt;"&amp;(EB$259-$D268))),0)</f>
        <v>0</v>
      </c>
      <c r="EC268" s="164">
        <f>MAX(IF(EC$259&lt;=$D268,SUM($E254:EC254),SUMIFS($B254:$GG254,$B$244:$GG$244,"&lt;="&amp;EC$259,$B$244:$GG$244,"&gt;"&amp;(EC$259-$D268))),0)</f>
        <v>0</v>
      </c>
      <c r="ED268" s="164">
        <f>MAX(IF(ED$259&lt;=$D268,SUM($E254:ED254),SUMIFS($B254:$GG254,$B$244:$GG$244,"&lt;="&amp;ED$259,$B$244:$GG$244,"&gt;"&amp;(ED$259-$D268))),0)</f>
        <v>0</v>
      </c>
      <c r="EE268" s="164">
        <f>MAX(IF(EE$259&lt;=$D268,SUM($E254:EE254),SUMIFS($B254:$GG254,$B$244:$GG$244,"&lt;="&amp;EE$259,$B$244:$GG$244,"&gt;"&amp;(EE$259-$D268))),0)</f>
        <v>0</v>
      </c>
      <c r="EF268" s="164">
        <f>MAX(IF(EF$259&lt;=$D268,SUM($E254:EF254),SUMIFS($B254:$GG254,$B$244:$GG$244,"&lt;="&amp;EF$259,$B$244:$GG$244,"&gt;"&amp;(EF$259-$D268))),0)</f>
        <v>0</v>
      </c>
      <c r="EG268" s="164">
        <f>MAX(IF(EG$259&lt;=$D268,SUM($E254:EG254),SUMIFS($B254:$GG254,$B$244:$GG$244,"&lt;="&amp;EG$259,$B$244:$GG$244,"&gt;"&amp;(EG$259-$D268))),0)</f>
        <v>0</v>
      </c>
      <c r="EH268" s="164">
        <f>MAX(IF(EH$259&lt;=$D268,SUM($E254:EH254),SUMIFS($B254:$GG254,$B$244:$GG$244,"&lt;="&amp;EH$259,$B$244:$GG$244,"&gt;"&amp;(EH$259-$D268))),0)</f>
        <v>0</v>
      </c>
      <c r="EI268" s="164">
        <f>MAX(IF(EI$259&lt;=$D268,SUM($E254:EI254),SUMIFS($B254:$GG254,$B$244:$GG$244,"&lt;="&amp;EI$259,$B$244:$GG$244,"&gt;"&amp;(EI$259-$D268))),0)</f>
        <v>0</v>
      </c>
      <c r="EJ268" s="164">
        <f>MAX(IF(EJ$259&lt;=$D268,SUM($E254:EJ254),SUMIFS($B254:$GG254,$B$244:$GG$244,"&lt;="&amp;EJ$259,$B$244:$GG$244,"&gt;"&amp;(EJ$259-$D268))),0)</f>
        <v>0</v>
      </c>
      <c r="EK268" s="164">
        <f>MAX(IF(EK$259&lt;=$D268,SUM($E254:EK254),SUMIFS($B254:$GG254,$B$244:$GG$244,"&lt;="&amp;EK$259,$B$244:$GG$244,"&gt;"&amp;(EK$259-$D268))),0)</f>
        <v>0</v>
      </c>
      <c r="EL268" s="147"/>
      <c r="EM268" s="147"/>
      <c r="EN268" s="147"/>
      <c r="EO268" s="147"/>
      <c r="EP268" s="147"/>
      <c r="EQ268" s="147"/>
      <c r="ER268" s="147"/>
      <c r="ES268" s="147"/>
      <c r="ET268" s="147"/>
      <c r="EU268" s="147"/>
      <c r="EV268" s="147"/>
      <c r="EW268" s="147"/>
      <c r="EX268" s="147"/>
      <c r="EY268" s="147"/>
      <c r="EZ268" s="147"/>
      <c r="FA268" s="147"/>
      <c r="FB268" s="147"/>
      <c r="FC268" s="147"/>
      <c r="FD268" s="147"/>
      <c r="FE268" s="147"/>
      <c r="FF268" s="147"/>
      <c r="FG268" s="147"/>
      <c r="FH268" s="147"/>
      <c r="FI268" s="147"/>
      <c r="FJ268" s="147"/>
      <c r="FK268" s="147"/>
      <c r="FL268" s="147"/>
      <c r="FM268" s="147"/>
      <c r="FN268" s="147"/>
      <c r="FO268" s="147"/>
      <c r="FP268" s="147"/>
      <c r="FQ268" s="147"/>
      <c r="FR268" s="147"/>
      <c r="FS268" s="147"/>
      <c r="FT268" s="147"/>
      <c r="FU268" s="147"/>
      <c r="FV268" s="147"/>
      <c r="FW268" s="147"/>
      <c r="FX268" s="147"/>
      <c r="FY268" s="147"/>
      <c r="FZ268" s="147"/>
      <c r="GA268" s="147"/>
      <c r="GB268" s="147"/>
      <c r="GC268" s="147"/>
      <c r="GD268" s="147"/>
      <c r="GE268" s="147"/>
      <c r="GF268" s="147"/>
      <c r="GG268" s="147"/>
    </row>
    <row r="269" spans="2:189">
      <c r="B269" s="148">
        <v>10</v>
      </c>
      <c r="C269" s="148" t="str">
        <f t="shared" si="350"/>
        <v>Small Tenant</v>
      </c>
      <c r="D269" s="354">
        <f t="shared" si="351"/>
        <v>2</v>
      </c>
      <c r="E269" s="164">
        <f>MAX(IF(E$259&lt;=$D269,SUM($E255:E255),SUMIFS($B255:$GG255,$B$244:$GG$244,"&lt;="&amp;E$259,$B$244:$GG$244,"&gt;"&amp;(E$259-$D269))),0)</f>
        <v>0.8</v>
      </c>
      <c r="F269" s="164">
        <f>MAX(IF(F$259&lt;=$D269,SUM($E255:F255),SUMIFS($B255:$GG255,$B$244:$GG$244,"&lt;="&amp;F$259,$B$244:$GG$244,"&gt;"&amp;(F$259-$D269))),0)</f>
        <v>0.75</v>
      </c>
      <c r="G269" s="164">
        <f>MAX(IF(G$259&lt;=$D269,SUM($E255:G255),SUMIFS($B255:$GG255,$B$244:$GG$244,"&lt;="&amp;G$259,$B$244:$GG$244,"&gt;"&amp;(G$259-$D269))),0)</f>
        <v>0</v>
      </c>
      <c r="H269" s="164">
        <f>MAX(IF(H$259&lt;=$D269,SUM($E255:H255),SUMIFS($B255:$GG255,$B$244:$GG$244,"&lt;="&amp;H$259,$B$244:$GG$244,"&gt;"&amp;(H$259-$D269))),0)</f>
        <v>7.999999999999996E-2</v>
      </c>
      <c r="I269" s="164">
        <f>MAX(IF(I$259&lt;=$D269,SUM($E255:I255),SUMIFS($B255:$GG255,$B$244:$GG$244,"&lt;="&amp;I$259,$B$244:$GG$244,"&gt;"&amp;(I$259-$D269))),0)</f>
        <v>0.14000000000000001</v>
      </c>
      <c r="J269" s="164">
        <f>MAX(IF(J$259&lt;=$D269,SUM($E255:J255),SUMIFS($B255:$GG255,$B$244:$GG$244,"&lt;="&amp;J$259,$B$244:$GG$244,"&gt;"&amp;(J$259-$D269))),0)</f>
        <v>2.0000000000000018E-2</v>
      </c>
      <c r="K269" s="164">
        <f>MAX(IF(K$259&lt;=$D269,SUM($E255:K255),SUMIFS($B255:$GG255,$B$244:$GG$244,"&lt;="&amp;K$259,$B$244:$GG$244,"&gt;"&amp;(K$259-$D269))),0)</f>
        <v>2.0000000000000018E-2</v>
      </c>
      <c r="L269" s="164">
        <f>MAX(IF(L$259&lt;=$D269,SUM($E255:L255),SUMIFS($B255:$GG255,$B$244:$GG$244,"&lt;="&amp;L$259,$B$244:$GG$244,"&gt;"&amp;(L$259-$D269))),0)</f>
        <v>2.0000000000000018E-2</v>
      </c>
      <c r="M269" s="164">
        <f>MAX(IF(M$259&lt;=$D269,SUM($E255:M255),SUMIFS($B255:$GG255,$B$244:$GG$244,"&lt;="&amp;M$259,$B$244:$GG$244,"&gt;"&amp;(M$259-$D269))),0)</f>
        <v>2.0000000000000018E-2</v>
      </c>
      <c r="N269" s="164">
        <f>MAX(IF(N$259&lt;=$D269,SUM($E255:N255),SUMIFS($B255:$GG255,$B$244:$GG$244,"&lt;="&amp;N$259,$B$244:$GG$244,"&gt;"&amp;(N$259-$D269))),0)</f>
        <v>2.0000000000000018E-2</v>
      </c>
      <c r="O269" s="164">
        <f>MAX(IF(O$259&lt;=$D269,SUM($E255:O255),SUMIFS($B255:$GG255,$B$244:$GG$244,"&lt;="&amp;O$259,$B$244:$GG$244,"&gt;"&amp;(O$259-$D269))),0)</f>
        <v>2.0000000000000018E-2</v>
      </c>
      <c r="P269" s="164">
        <f>MAX(IF(P$259&lt;=$D269,SUM($E255:P255),SUMIFS($B255:$GG255,$B$244:$GG$244,"&lt;="&amp;P$259,$B$244:$GG$244,"&gt;"&amp;(P$259-$D269))),0)</f>
        <v>2.0000000000000018E-2</v>
      </c>
      <c r="Q269" s="164">
        <f>MAX(IF(Q$259&lt;=$D269,SUM($E255:Q255),SUMIFS($B255:$GG255,$B$244:$GG$244,"&lt;="&amp;Q$259,$B$244:$GG$244,"&gt;"&amp;(Q$259-$D269))),0)</f>
        <v>0</v>
      </c>
      <c r="R269" s="164">
        <f>MAX(IF(R$259&lt;=$D269,SUM($E255:R255),SUMIFS($B255:$GG255,$B$244:$GG$244,"&lt;="&amp;R$259,$B$244:$GG$244,"&gt;"&amp;(R$259-$D269))),0)</f>
        <v>0</v>
      </c>
      <c r="S269" s="164">
        <f>MAX(IF(S$259&lt;=$D269,SUM($E255:S255),SUMIFS($B255:$GG255,$B$244:$GG$244,"&lt;="&amp;S$259,$B$244:$GG$244,"&gt;"&amp;(S$259-$D269))),0)</f>
        <v>0</v>
      </c>
      <c r="T269" s="164">
        <f>MAX(IF(T$259&lt;=$D269,SUM($E255:T255),SUMIFS($B255:$GG255,$B$244:$GG$244,"&lt;="&amp;T$259,$B$244:$GG$244,"&gt;"&amp;(T$259-$D269))),0)</f>
        <v>0</v>
      </c>
      <c r="U269" s="164">
        <f>MAX(IF(U$259&lt;=$D269,SUM($E255:U255),SUMIFS($B255:$GG255,$B$244:$GG$244,"&lt;="&amp;U$259,$B$244:$GG$244,"&gt;"&amp;(U$259-$D269))),0)</f>
        <v>0</v>
      </c>
      <c r="V269" s="164">
        <f>MAX(IF(V$259&lt;=$D269,SUM($E255:V255),SUMIFS($B255:$GG255,$B$244:$GG$244,"&lt;="&amp;V$259,$B$244:$GG$244,"&gt;"&amp;(V$259-$D269))),0)</f>
        <v>0</v>
      </c>
      <c r="W269" s="164">
        <f>MAX(IF(W$259&lt;=$D269,SUM($E255:W255),SUMIFS($B255:$GG255,$B$244:$GG$244,"&lt;="&amp;W$259,$B$244:$GG$244,"&gt;"&amp;(W$259-$D269))),0)</f>
        <v>0</v>
      </c>
      <c r="X269" s="164">
        <f>MAX(IF(X$259&lt;=$D269,SUM($E255:X255),SUMIFS($B255:$GG255,$B$244:$GG$244,"&lt;="&amp;X$259,$B$244:$GG$244,"&gt;"&amp;(X$259-$D269))),0)</f>
        <v>0</v>
      </c>
      <c r="Y269" s="164">
        <f>MAX(IF(Y$259&lt;=$D269,SUM($E255:Y255),SUMIFS($B255:$GG255,$B$244:$GG$244,"&lt;="&amp;Y$259,$B$244:$GG$244,"&gt;"&amp;(Y$259-$D269))),0)</f>
        <v>0</v>
      </c>
      <c r="Z269" s="164">
        <f>MAX(IF(Z$259&lt;=$D269,SUM($E255:Z255),SUMIFS($B255:$GG255,$B$244:$GG$244,"&lt;="&amp;Z$259,$B$244:$GG$244,"&gt;"&amp;(Z$259-$D269))),0)</f>
        <v>0</v>
      </c>
      <c r="AA269" s="164">
        <f>MAX(IF(AA$259&lt;=$D269,SUM($E255:AA255),SUMIFS($B255:$GG255,$B$244:$GG$244,"&lt;="&amp;AA$259,$B$244:$GG$244,"&gt;"&amp;(AA$259-$D269))),0)</f>
        <v>0</v>
      </c>
      <c r="AB269" s="164">
        <f>MAX(IF(AB$259&lt;=$D269,SUM($E255:AB255),SUMIFS($B255:$GG255,$B$244:$GG$244,"&lt;="&amp;AB$259,$B$244:$GG$244,"&gt;"&amp;(AB$259-$D269))),0)</f>
        <v>0</v>
      </c>
      <c r="AC269" s="164">
        <f>MAX(IF(AC$259&lt;=$D269,SUM($E255:AC255),SUMIFS($B255:$GG255,$B$244:$GG$244,"&lt;="&amp;AC$259,$B$244:$GG$244,"&gt;"&amp;(AC$259-$D269))),0)</f>
        <v>0.255</v>
      </c>
      <c r="AD269" s="164">
        <f>MAX(IF(AD$259&lt;=$D269,SUM($E255:AD255),SUMIFS($B255:$GG255,$B$244:$GG$244,"&lt;="&amp;AD$259,$B$244:$GG$244,"&gt;"&amp;(AD$259-$D269))),0)</f>
        <v>0.255</v>
      </c>
      <c r="AE269" s="164">
        <f>MAX(IF(AE$259&lt;=$D269,SUM($E255:AE255),SUMIFS($B255:$GG255,$B$244:$GG$244,"&lt;="&amp;AE$259,$B$244:$GG$244,"&gt;"&amp;(AE$259-$D269))),0)</f>
        <v>0</v>
      </c>
      <c r="AF269" s="164">
        <f>MAX(IF(AF$259&lt;=$D269,SUM($E255:AF255),SUMIFS($B255:$GG255,$B$244:$GG$244,"&lt;="&amp;AF$259,$B$244:$GG$244,"&gt;"&amp;(AF$259-$D269))),0)</f>
        <v>0</v>
      </c>
      <c r="AG269" s="164">
        <f>MAX(IF(AG$259&lt;=$D269,SUM($E255:AG255),SUMIFS($B255:$GG255,$B$244:$GG$244,"&lt;="&amp;AG$259,$B$244:$GG$244,"&gt;"&amp;(AG$259-$D269))),0)</f>
        <v>0</v>
      </c>
      <c r="AH269" s="164">
        <f>MAX(IF(AH$259&lt;=$D269,SUM($E255:AH255),SUMIFS($B255:$GG255,$B$244:$GG$244,"&lt;="&amp;AH$259,$B$244:$GG$244,"&gt;"&amp;(AH$259-$D269))),0)</f>
        <v>0</v>
      </c>
      <c r="AI269" s="164">
        <f>MAX(IF(AI$259&lt;=$D269,SUM($E255:AI255),SUMIFS($B255:$GG255,$B$244:$GG$244,"&lt;="&amp;AI$259,$B$244:$GG$244,"&gt;"&amp;(AI$259-$D269))),0)</f>
        <v>0</v>
      </c>
      <c r="AJ269" s="164">
        <f>MAX(IF(AJ$259&lt;=$D269,SUM($E255:AJ255),SUMIFS($B255:$GG255,$B$244:$GG$244,"&lt;="&amp;AJ$259,$B$244:$GG$244,"&gt;"&amp;(AJ$259-$D269))),0)</f>
        <v>0</v>
      </c>
      <c r="AK269" s="164">
        <f>MAX(IF(AK$259&lt;=$D269,SUM($E255:AK255),SUMIFS($B255:$GG255,$B$244:$GG$244,"&lt;="&amp;AK$259,$B$244:$GG$244,"&gt;"&amp;(AK$259-$D269))),0)</f>
        <v>0</v>
      </c>
      <c r="AL269" s="164">
        <f>MAX(IF(AL$259&lt;=$D269,SUM($E255:AL255),SUMIFS($B255:$GG255,$B$244:$GG$244,"&lt;="&amp;AL$259,$B$244:$GG$244,"&gt;"&amp;(AL$259-$D269))),0)</f>
        <v>0</v>
      </c>
      <c r="AM269" s="164">
        <f>MAX(IF(AM$259&lt;=$D269,SUM($E255:AM255),SUMIFS($B255:$GG255,$B$244:$GG$244,"&lt;="&amp;AM$259,$B$244:$GG$244,"&gt;"&amp;(AM$259-$D269))),0)</f>
        <v>0</v>
      </c>
      <c r="AN269" s="164">
        <f>MAX(IF(AN$259&lt;=$D269,SUM($E255:AN255),SUMIFS($B255:$GG255,$B$244:$GG$244,"&lt;="&amp;AN$259,$B$244:$GG$244,"&gt;"&amp;(AN$259-$D269))),0)</f>
        <v>0</v>
      </c>
      <c r="AO269" s="164">
        <f>MAX(IF(AO$259&lt;=$D269,SUM($E255:AO255),SUMIFS($B255:$GG255,$B$244:$GG$244,"&lt;="&amp;AO$259,$B$244:$GG$244,"&gt;"&amp;(AO$259-$D269))),0)</f>
        <v>0</v>
      </c>
      <c r="AP269" s="164">
        <f>MAX(IF(AP$259&lt;=$D269,SUM($E255:AP255),SUMIFS($B255:$GG255,$B$244:$GG$244,"&lt;="&amp;AP$259,$B$244:$GG$244,"&gt;"&amp;(AP$259-$D269))),0)</f>
        <v>0</v>
      </c>
      <c r="AQ269" s="164">
        <f>MAX(IF(AQ$259&lt;=$D269,SUM($E255:AQ255),SUMIFS($B255:$GG255,$B$244:$GG$244,"&lt;="&amp;AQ$259,$B$244:$GG$244,"&gt;"&amp;(AQ$259-$D269))),0)</f>
        <v>0</v>
      </c>
      <c r="AR269" s="164">
        <f>MAX(IF(AR$259&lt;=$D269,SUM($E255:AR255),SUMIFS($B255:$GG255,$B$244:$GG$244,"&lt;="&amp;AR$259,$B$244:$GG$244,"&gt;"&amp;(AR$259-$D269))),0)</f>
        <v>0</v>
      </c>
      <c r="AS269" s="164">
        <f>MAX(IF(AS$259&lt;=$D269,SUM($E255:AS255),SUMIFS($B255:$GG255,$B$244:$GG$244,"&lt;="&amp;AS$259,$B$244:$GG$244,"&gt;"&amp;(AS$259-$D269))),0)</f>
        <v>0</v>
      </c>
      <c r="AT269" s="164">
        <f>MAX(IF(AT$259&lt;=$D269,SUM($E255:AT255),SUMIFS($B255:$GG255,$B$244:$GG$244,"&lt;="&amp;AT$259,$B$244:$GG$244,"&gt;"&amp;(AT$259-$D269))),0)</f>
        <v>0</v>
      </c>
      <c r="AU269" s="164">
        <f>MAX(IF(AU$259&lt;=$D269,SUM($E255:AU255),SUMIFS($B255:$GG255,$B$244:$GG$244,"&lt;="&amp;AU$259,$B$244:$GG$244,"&gt;"&amp;(AU$259-$D269))),0)</f>
        <v>0</v>
      </c>
      <c r="AV269" s="164">
        <f>MAX(IF(AV$259&lt;=$D269,SUM($E255:AV255),SUMIFS($B255:$GG255,$B$244:$GG$244,"&lt;="&amp;AV$259,$B$244:$GG$244,"&gt;"&amp;(AV$259-$D269))),0)</f>
        <v>0</v>
      </c>
      <c r="AW269" s="164">
        <f>MAX(IF(AW$259&lt;=$D269,SUM($E255:AW255),SUMIFS($B255:$GG255,$B$244:$GG$244,"&lt;="&amp;AW$259,$B$244:$GG$244,"&gt;"&amp;(AW$259-$D269))),0)</f>
        <v>0</v>
      </c>
      <c r="AX269" s="164">
        <f>MAX(IF(AX$259&lt;=$D269,SUM($E255:AX255),SUMIFS($B255:$GG255,$B$244:$GG$244,"&lt;="&amp;AX$259,$B$244:$GG$244,"&gt;"&amp;(AX$259-$D269))),0)</f>
        <v>0</v>
      </c>
      <c r="AY269" s="164">
        <f>MAX(IF(AY$259&lt;=$D269,SUM($E255:AY255),SUMIFS($B255:$GG255,$B$244:$GG$244,"&lt;="&amp;AY$259,$B$244:$GG$244,"&gt;"&amp;(AY$259-$D269))),0)</f>
        <v>0</v>
      </c>
      <c r="AZ269" s="164">
        <f>MAX(IF(AZ$259&lt;=$D269,SUM($E255:AZ255),SUMIFS($B255:$GG255,$B$244:$GG$244,"&lt;="&amp;AZ$259,$B$244:$GG$244,"&gt;"&amp;(AZ$259-$D269))),0)</f>
        <v>0</v>
      </c>
      <c r="BA269" s="164">
        <f>MAX(IF(BA$259&lt;=$D269,SUM($E255:BA255),SUMIFS($B255:$GG255,$B$244:$GG$244,"&lt;="&amp;BA$259,$B$244:$GG$244,"&gt;"&amp;(BA$259-$D269))),0)</f>
        <v>0.255</v>
      </c>
      <c r="BB269" s="164">
        <f>MAX(IF(BB$259&lt;=$D269,SUM($E255:BB255),SUMIFS($B255:$GG255,$B$244:$GG$244,"&lt;="&amp;BB$259,$B$244:$GG$244,"&gt;"&amp;(BB$259-$D269))),0)</f>
        <v>0.255</v>
      </c>
      <c r="BC269" s="164">
        <f>MAX(IF(BC$259&lt;=$D269,SUM($E255:BC255),SUMIFS($B255:$GG255,$B$244:$GG$244,"&lt;="&amp;BC$259,$B$244:$GG$244,"&gt;"&amp;(BC$259-$D269))),0)</f>
        <v>0</v>
      </c>
      <c r="BD269" s="164">
        <f>MAX(IF(BD$259&lt;=$D269,SUM($E255:BD255),SUMIFS($B255:$GG255,$B$244:$GG$244,"&lt;="&amp;BD$259,$B$244:$GG$244,"&gt;"&amp;(BD$259-$D269))),0)</f>
        <v>0</v>
      </c>
      <c r="BE269" s="164">
        <f>MAX(IF(BE$259&lt;=$D269,SUM($E255:BE255),SUMIFS($B255:$GG255,$B$244:$GG$244,"&lt;="&amp;BE$259,$B$244:$GG$244,"&gt;"&amp;(BE$259-$D269))),0)</f>
        <v>0</v>
      </c>
      <c r="BF269" s="164">
        <f>MAX(IF(BF$259&lt;=$D269,SUM($E255:BF255),SUMIFS($B255:$GG255,$B$244:$GG$244,"&lt;="&amp;BF$259,$B$244:$GG$244,"&gt;"&amp;(BF$259-$D269))),0)</f>
        <v>0</v>
      </c>
      <c r="BG269" s="164">
        <f>MAX(IF(BG$259&lt;=$D269,SUM($E255:BG255),SUMIFS($B255:$GG255,$B$244:$GG$244,"&lt;="&amp;BG$259,$B$244:$GG$244,"&gt;"&amp;(BG$259-$D269))),0)</f>
        <v>0</v>
      </c>
      <c r="BH269" s="164">
        <f>MAX(IF(BH$259&lt;=$D269,SUM($E255:BH255),SUMIFS($B255:$GG255,$B$244:$GG$244,"&lt;="&amp;BH$259,$B$244:$GG$244,"&gt;"&amp;(BH$259-$D269))),0)</f>
        <v>0</v>
      </c>
      <c r="BI269" s="164">
        <f>MAX(IF(BI$259&lt;=$D269,SUM($E255:BI255),SUMIFS($B255:$GG255,$B$244:$GG$244,"&lt;="&amp;BI$259,$B$244:$GG$244,"&gt;"&amp;(BI$259-$D269))),0)</f>
        <v>0</v>
      </c>
      <c r="BJ269" s="164">
        <f>MAX(IF(BJ$259&lt;=$D269,SUM($E255:BJ255),SUMIFS($B255:$GG255,$B$244:$GG$244,"&lt;="&amp;BJ$259,$B$244:$GG$244,"&gt;"&amp;(BJ$259-$D269))),0)</f>
        <v>0</v>
      </c>
      <c r="BK269" s="164">
        <f>MAX(IF(BK$259&lt;=$D269,SUM($E255:BK255),SUMIFS($B255:$GG255,$B$244:$GG$244,"&lt;="&amp;BK$259,$B$244:$GG$244,"&gt;"&amp;(BK$259-$D269))),0)</f>
        <v>0</v>
      </c>
      <c r="BL269" s="164">
        <f>MAX(IF(BL$259&lt;=$D269,SUM($E255:BL255),SUMIFS($B255:$GG255,$B$244:$GG$244,"&lt;="&amp;BL$259,$B$244:$GG$244,"&gt;"&amp;(BL$259-$D269))),0)</f>
        <v>0</v>
      </c>
      <c r="BM269" s="164">
        <f>MAX(IF(BM$259&lt;=$D269,SUM($E255:BM255),SUMIFS($B255:$GG255,$B$244:$GG$244,"&lt;="&amp;BM$259,$B$244:$GG$244,"&gt;"&amp;(BM$259-$D269))),0)</f>
        <v>0</v>
      </c>
      <c r="BN269" s="164">
        <f>MAX(IF(BN$259&lt;=$D269,SUM($E255:BN255),SUMIFS($B255:$GG255,$B$244:$GG$244,"&lt;="&amp;BN$259,$B$244:$GG$244,"&gt;"&amp;(BN$259-$D269))),0)</f>
        <v>0</v>
      </c>
      <c r="BO269" s="164">
        <f>MAX(IF(BO$259&lt;=$D269,SUM($E255:BO255),SUMIFS($B255:$GG255,$B$244:$GG$244,"&lt;="&amp;BO$259,$B$244:$GG$244,"&gt;"&amp;(BO$259-$D269))),0)</f>
        <v>0</v>
      </c>
      <c r="BP269" s="164">
        <f>MAX(IF(BP$259&lt;=$D269,SUM($E255:BP255),SUMIFS($B255:$GG255,$B$244:$GG$244,"&lt;="&amp;BP$259,$B$244:$GG$244,"&gt;"&amp;(BP$259-$D269))),0)</f>
        <v>0</v>
      </c>
      <c r="BQ269" s="164">
        <f>MAX(IF(BQ$259&lt;=$D269,SUM($E255:BQ255),SUMIFS($B255:$GG255,$B$244:$GG$244,"&lt;="&amp;BQ$259,$B$244:$GG$244,"&gt;"&amp;(BQ$259-$D269))),0)</f>
        <v>0</v>
      </c>
      <c r="BR269" s="164">
        <f>MAX(IF(BR$259&lt;=$D269,SUM($E255:BR255),SUMIFS($B255:$GG255,$B$244:$GG$244,"&lt;="&amp;BR$259,$B$244:$GG$244,"&gt;"&amp;(BR$259-$D269))),0)</f>
        <v>0</v>
      </c>
      <c r="BS269" s="164">
        <f>MAX(IF(BS$259&lt;=$D269,SUM($E255:BS255),SUMIFS($B255:$GG255,$B$244:$GG$244,"&lt;="&amp;BS$259,$B$244:$GG$244,"&gt;"&amp;(BS$259-$D269))),0)</f>
        <v>0</v>
      </c>
      <c r="BT269" s="164">
        <f>MAX(IF(BT$259&lt;=$D269,SUM($E255:BT255),SUMIFS($B255:$GG255,$B$244:$GG$244,"&lt;="&amp;BT$259,$B$244:$GG$244,"&gt;"&amp;(BT$259-$D269))),0)</f>
        <v>0</v>
      </c>
      <c r="BU269" s="164">
        <f>MAX(IF(BU$259&lt;=$D269,SUM($E255:BU255),SUMIFS($B255:$GG255,$B$244:$GG$244,"&lt;="&amp;BU$259,$B$244:$GG$244,"&gt;"&amp;(BU$259-$D269))),0)</f>
        <v>0</v>
      </c>
      <c r="BV269" s="164">
        <f>MAX(IF(BV$259&lt;=$D269,SUM($E255:BV255),SUMIFS($B255:$GG255,$B$244:$GG$244,"&lt;="&amp;BV$259,$B$244:$GG$244,"&gt;"&amp;(BV$259-$D269))),0)</f>
        <v>0</v>
      </c>
      <c r="BW269" s="164">
        <f>MAX(IF(BW$259&lt;=$D269,SUM($E255:BW255),SUMIFS($B255:$GG255,$B$244:$GG$244,"&lt;="&amp;BW$259,$B$244:$GG$244,"&gt;"&amp;(BW$259-$D269))),0)</f>
        <v>0</v>
      </c>
      <c r="BX269" s="164">
        <f>MAX(IF(BX$259&lt;=$D269,SUM($E255:BX255),SUMIFS($B255:$GG255,$B$244:$GG$244,"&lt;="&amp;BX$259,$B$244:$GG$244,"&gt;"&amp;(BX$259-$D269))),0)</f>
        <v>0</v>
      </c>
      <c r="BY269" s="164">
        <f>MAX(IF(BY$259&lt;=$D269,SUM($E255:BY255),SUMIFS($B255:$GG255,$B$244:$GG$244,"&lt;="&amp;BY$259,$B$244:$GG$244,"&gt;"&amp;(BY$259-$D269))),0)</f>
        <v>0.255</v>
      </c>
      <c r="BZ269" s="164">
        <f>MAX(IF(BZ$259&lt;=$D269,SUM($E255:BZ255),SUMIFS($B255:$GG255,$B$244:$GG$244,"&lt;="&amp;BZ$259,$B$244:$GG$244,"&gt;"&amp;(BZ$259-$D269))),0)</f>
        <v>0.255</v>
      </c>
      <c r="CA269" s="164">
        <f>MAX(IF(CA$259&lt;=$D269,SUM($E255:CA255),SUMIFS($B255:$GG255,$B$244:$GG$244,"&lt;="&amp;CA$259,$B$244:$GG$244,"&gt;"&amp;(CA$259-$D269))),0)</f>
        <v>0</v>
      </c>
      <c r="CB269" s="164">
        <f>MAX(IF(CB$259&lt;=$D269,SUM($E255:CB255),SUMIFS($B255:$GG255,$B$244:$GG$244,"&lt;="&amp;CB$259,$B$244:$GG$244,"&gt;"&amp;(CB$259-$D269))),0)</f>
        <v>0</v>
      </c>
      <c r="CC269" s="164">
        <f>MAX(IF(CC$259&lt;=$D269,SUM($E255:CC255),SUMIFS($B255:$GG255,$B$244:$GG$244,"&lt;="&amp;CC$259,$B$244:$GG$244,"&gt;"&amp;(CC$259-$D269))),0)</f>
        <v>0</v>
      </c>
      <c r="CD269" s="164">
        <f>MAX(IF(CD$259&lt;=$D269,SUM($E255:CD255),SUMIFS($B255:$GG255,$B$244:$GG$244,"&lt;="&amp;CD$259,$B$244:$GG$244,"&gt;"&amp;(CD$259-$D269))),0)</f>
        <v>0</v>
      </c>
      <c r="CE269" s="164">
        <f>MAX(IF(CE$259&lt;=$D269,SUM($E255:CE255),SUMIFS($B255:$GG255,$B$244:$GG$244,"&lt;="&amp;CE$259,$B$244:$GG$244,"&gt;"&amp;(CE$259-$D269))),0)</f>
        <v>0</v>
      </c>
      <c r="CF269" s="164">
        <f>MAX(IF(CF$259&lt;=$D269,SUM($E255:CF255),SUMIFS($B255:$GG255,$B$244:$GG$244,"&lt;="&amp;CF$259,$B$244:$GG$244,"&gt;"&amp;(CF$259-$D269))),0)</f>
        <v>0</v>
      </c>
      <c r="CG269" s="164">
        <f>MAX(IF(CG$259&lt;=$D269,SUM($E255:CG255),SUMIFS($B255:$GG255,$B$244:$GG$244,"&lt;="&amp;CG$259,$B$244:$GG$244,"&gt;"&amp;(CG$259-$D269))),0)</f>
        <v>0</v>
      </c>
      <c r="CH269" s="164">
        <f>MAX(IF(CH$259&lt;=$D269,SUM($E255:CH255),SUMIFS($B255:$GG255,$B$244:$GG$244,"&lt;="&amp;CH$259,$B$244:$GG$244,"&gt;"&amp;(CH$259-$D269))),0)</f>
        <v>0</v>
      </c>
      <c r="CI269" s="164">
        <f>MAX(IF(CI$259&lt;=$D269,SUM($E255:CI255),SUMIFS($B255:$GG255,$B$244:$GG$244,"&lt;="&amp;CI$259,$B$244:$GG$244,"&gt;"&amp;(CI$259-$D269))),0)</f>
        <v>0</v>
      </c>
      <c r="CJ269" s="164">
        <f>MAX(IF(CJ$259&lt;=$D269,SUM($E255:CJ255),SUMIFS($B255:$GG255,$B$244:$GG$244,"&lt;="&amp;CJ$259,$B$244:$GG$244,"&gt;"&amp;(CJ$259-$D269))),0)</f>
        <v>0</v>
      </c>
      <c r="CK269" s="164">
        <f>MAX(IF(CK$259&lt;=$D269,SUM($E255:CK255),SUMIFS($B255:$GG255,$B$244:$GG$244,"&lt;="&amp;CK$259,$B$244:$GG$244,"&gt;"&amp;(CK$259-$D269))),0)</f>
        <v>0</v>
      </c>
      <c r="CL269" s="164">
        <f>MAX(IF(CL$259&lt;=$D269,SUM($E255:CL255),SUMIFS($B255:$GG255,$B$244:$GG$244,"&lt;="&amp;CL$259,$B$244:$GG$244,"&gt;"&amp;(CL$259-$D269))),0)</f>
        <v>0</v>
      </c>
      <c r="CM269" s="164">
        <f>MAX(IF(CM$259&lt;=$D269,SUM($E255:CM255),SUMIFS($B255:$GG255,$B$244:$GG$244,"&lt;="&amp;CM$259,$B$244:$GG$244,"&gt;"&amp;(CM$259-$D269))),0)</f>
        <v>0</v>
      </c>
      <c r="CN269" s="164">
        <f>MAX(IF(CN$259&lt;=$D269,SUM($E255:CN255),SUMIFS($B255:$GG255,$B$244:$GG$244,"&lt;="&amp;CN$259,$B$244:$GG$244,"&gt;"&amp;(CN$259-$D269))),0)</f>
        <v>0</v>
      </c>
      <c r="CO269" s="164">
        <f>MAX(IF(CO$259&lt;=$D269,SUM($E255:CO255),SUMIFS($B255:$GG255,$B$244:$GG$244,"&lt;="&amp;CO$259,$B$244:$GG$244,"&gt;"&amp;(CO$259-$D269))),0)</f>
        <v>0</v>
      </c>
      <c r="CP269" s="164">
        <f>MAX(IF(CP$259&lt;=$D269,SUM($E255:CP255),SUMIFS($B255:$GG255,$B$244:$GG$244,"&lt;="&amp;CP$259,$B$244:$GG$244,"&gt;"&amp;(CP$259-$D269))),0)</f>
        <v>0</v>
      </c>
      <c r="CQ269" s="164">
        <f>MAX(IF(CQ$259&lt;=$D269,SUM($E255:CQ255),SUMIFS($B255:$GG255,$B$244:$GG$244,"&lt;="&amp;CQ$259,$B$244:$GG$244,"&gt;"&amp;(CQ$259-$D269))),0)</f>
        <v>0</v>
      </c>
      <c r="CR269" s="164">
        <f>MAX(IF(CR$259&lt;=$D269,SUM($E255:CR255),SUMIFS($B255:$GG255,$B$244:$GG$244,"&lt;="&amp;CR$259,$B$244:$GG$244,"&gt;"&amp;(CR$259-$D269))),0)</f>
        <v>0</v>
      </c>
      <c r="CS269" s="164">
        <f>MAX(IF(CS$259&lt;=$D269,SUM($E255:CS255),SUMIFS($B255:$GG255,$B$244:$GG$244,"&lt;="&amp;CS$259,$B$244:$GG$244,"&gt;"&amp;(CS$259-$D269))),0)</f>
        <v>0</v>
      </c>
      <c r="CT269" s="164">
        <f>MAX(IF(CT$259&lt;=$D269,SUM($E255:CT255),SUMIFS($B255:$GG255,$B$244:$GG$244,"&lt;="&amp;CT$259,$B$244:$GG$244,"&gt;"&amp;(CT$259-$D269))),0)</f>
        <v>0</v>
      </c>
      <c r="CU269" s="164">
        <f>MAX(IF(CU$259&lt;=$D269,SUM($E255:CU255),SUMIFS($B255:$GG255,$B$244:$GG$244,"&lt;="&amp;CU$259,$B$244:$GG$244,"&gt;"&amp;(CU$259-$D269))),0)</f>
        <v>0</v>
      </c>
      <c r="CV269" s="164">
        <f>MAX(IF(CV$259&lt;=$D269,SUM($E255:CV255),SUMIFS($B255:$GG255,$B$244:$GG$244,"&lt;="&amp;CV$259,$B$244:$GG$244,"&gt;"&amp;(CV$259-$D269))),0)</f>
        <v>0</v>
      </c>
      <c r="CW269" s="164">
        <f>MAX(IF(CW$259&lt;=$D269,SUM($E255:CW255),SUMIFS($B255:$GG255,$B$244:$GG$244,"&lt;="&amp;CW$259,$B$244:$GG$244,"&gt;"&amp;(CW$259-$D269))),0)</f>
        <v>0.255</v>
      </c>
      <c r="CX269" s="164">
        <f>MAX(IF(CX$259&lt;=$D269,SUM($E255:CX255),SUMIFS($B255:$GG255,$B$244:$GG$244,"&lt;="&amp;CX$259,$B$244:$GG$244,"&gt;"&amp;(CX$259-$D269))),0)</f>
        <v>0.255</v>
      </c>
      <c r="CY269" s="164">
        <f>MAX(IF(CY$259&lt;=$D269,SUM($E255:CY255),SUMIFS($B255:$GG255,$B$244:$GG$244,"&lt;="&amp;CY$259,$B$244:$GG$244,"&gt;"&amp;(CY$259-$D269))),0)</f>
        <v>0</v>
      </c>
      <c r="CZ269" s="164">
        <f>MAX(IF(CZ$259&lt;=$D269,SUM($E255:CZ255),SUMIFS($B255:$GG255,$B$244:$GG$244,"&lt;="&amp;CZ$259,$B$244:$GG$244,"&gt;"&amp;(CZ$259-$D269))),0)</f>
        <v>0</v>
      </c>
      <c r="DA269" s="164">
        <f>MAX(IF(DA$259&lt;=$D269,SUM($E255:DA255),SUMIFS($B255:$GG255,$B$244:$GG$244,"&lt;="&amp;DA$259,$B$244:$GG$244,"&gt;"&amp;(DA$259-$D269))),0)</f>
        <v>0</v>
      </c>
      <c r="DB269" s="164">
        <f>MAX(IF(DB$259&lt;=$D269,SUM($E255:DB255),SUMIFS($B255:$GG255,$B$244:$GG$244,"&lt;="&amp;DB$259,$B$244:$GG$244,"&gt;"&amp;(DB$259-$D269))),0)</f>
        <v>0</v>
      </c>
      <c r="DC269" s="164">
        <f>MAX(IF(DC$259&lt;=$D269,SUM($E255:DC255),SUMIFS($B255:$GG255,$B$244:$GG$244,"&lt;="&amp;DC$259,$B$244:$GG$244,"&gt;"&amp;(DC$259-$D269))),0)</f>
        <v>0</v>
      </c>
      <c r="DD269" s="164">
        <f>MAX(IF(DD$259&lt;=$D269,SUM($E255:DD255),SUMIFS($B255:$GG255,$B$244:$GG$244,"&lt;="&amp;DD$259,$B$244:$GG$244,"&gt;"&amp;(DD$259-$D269))),0)</f>
        <v>0</v>
      </c>
      <c r="DE269" s="164">
        <f>MAX(IF(DE$259&lt;=$D269,SUM($E255:DE255),SUMIFS($B255:$GG255,$B$244:$GG$244,"&lt;="&amp;DE$259,$B$244:$GG$244,"&gt;"&amp;(DE$259-$D269))),0)</f>
        <v>0</v>
      </c>
      <c r="DF269" s="164">
        <f>MAX(IF(DF$259&lt;=$D269,SUM($E255:DF255),SUMIFS($B255:$GG255,$B$244:$GG$244,"&lt;="&amp;DF$259,$B$244:$GG$244,"&gt;"&amp;(DF$259-$D269))),0)</f>
        <v>0</v>
      </c>
      <c r="DG269" s="164">
        <f>MAX(IF(DG$259&lt;=$D269,SUM($E255:DG255),SUMIFS($B255:$GG255,$B$244:$GG$244,"&lt;="&amp;DG$259,$B$244:$GG$244,"&gt;"&amp;(DG$259-$D269))),0)</f>
        <v>0</v>
      </c>
      <c r="DH269" s="164">
        <f>MAX(IF(DH$259&lt;=$D269,SUM($E255:DH255),SUMIFS($B255:$GG255,$B$244:$GG$244,"&lt;="&amp;DH$259,$B$244:$GG$244,"&gt;"&amp;(DH$259-$D269))),0)</f>
        <v>0</v>
      </c>
      <c r="DI269" s="164">
        <f>MAX(IF(DI$259&lt;=$D269,SUM($E255:DI255),SUMIFS($B255:$GG255,$B$244:$GG$244,"&lt;="&amp;DI$259,$B$244:$GG$244,"&gt;"&amp;(DI$259-$D269))),0)</f>
        <v>0</v>
      </c>
      <c r="DJ269" s="164">
        <f>MAX(IF(DJ$259&lt;=$D269,SUM($E255:DJ255),SUMIFS($B255:$GG255,$B$244:$GG$244,"&lt;="&amp;DJ$259,$B$244:$GG$244,"&gt;"&amp;(DJ$259-$D269))),0)</f>
        <v>0</v>
      </c>
      <c r="DK269" s="164">
        <f>MAX(IF(DK$259&lt;=$D269,SUM($E255:DK255),SUMIFS($B255:$GG255,$B$244:$GG$244,"&lt;="&amp;DK$259,$B$244:$GG$244,"&gt;"&amp;(DK$259-$D269))),0)</f>
        <v>0</v>
      </c>
      <c r="DL269" s="164">
        <f>MAX(IF(DL$259&lt;=$D269,SUM($E255:DL255),SUMIFS($B255:$GG255,$B$244:$GG$244,"&lt;="&amp;DL$259,$B$244:$GG$244,"&gt;"&amp;(DL$259-$D269))),0)</f>
        <v>0</v>
      </c>
      <c r="DM269" s="164">
        <f>MAX(IF(DM$259&lt;=$D269,SUM($E255:DM255),SUMIFS($B255:$GG255,$B$244:$GG$244,"&lt;="&amp;DM$259,$B$244:$GG$244,"&gt;"&amp;(DM$259-$D269))),0)</f>
        <v>0</v>
      </c>
      <c r="DN269" s="164">
        <f>MAX(IF(DN$259&lt;=$D269,SUM($E255:DN255),SUMIFS($B255:$GG255,$B$244:$GG$244,"&lt;="&amp;DN$259,$B$244:$GG$244,"&gt;"&amp;(DN$259-$D269))),0)</f>
        <v>0</v>
      </c>
      <c r="DO269" s="164">
        <f>MAX(IF(DO$259&lt;=$D269,SUM($E255:DO255),SUMIFS($B255:$GG255,$B$244:$GG$244,"&lt;="&amp;DO$259,$B$244:$GG$244,"&gt;"&amp;(DO$259-$D269))),0)</f>
        <v>0</v>
      </c>
      <c r="DP269" s="164">
        <f>MAX(IF(DP$259&lt;=$D269,SUM($E255:DP255),SUMIFS($B255:$GG255,$B$244:$GG$244,"&lt;="&amp;DP$259,$B$244:$GG$244,"&gt;"&amp;(DP$259-$D269))),0)</f>
        <v>0</v>
      </c>
      <c r="DQ269" s="164">
        <f>MAX(IF(DQ$259&lt;=$D269,SUM($E255:DQ255),SUMIFS($B255:$GG255,$B$244:$GG$244,"&lt;="&amp;DQ$259,$B$244:$GG$244,"&gt;"&amp;(DQ$259-$D269))),0)</f>
        <v>0</v>
      </c>
      <c r="DR269" s="164">
        <f>MAX(IF(DR$259&lt;=$D269,SUM($E255:DR255),SUMIFS($B255:$GG255,$B$244:$GG$244,"&lt;="&amp;DR$259,$B$244:$GG$244,"&gt;"&amp;(DR$259-$D269))),0)</f>
        <v>0</v>
      </c>
      <c r="DS269" s="164">
        <f>MAX(IF(DS$259&lt;=$D269,SUM($E255:DS255),SUMIFS($B255:$GG255,$B$244:$GG$244,"&lt;="&amp;DS$259,$B$244:$GG$244,"&gt;"&amp;(DS$259-$D269))),0)</f>
        <v>0</v>
      </c>
      <c r="DT269" s="164">
        <f>MAX(IF(DT$259&lt;=$D269,SUM($E255:DT255),SUMIFS($B255:$GG255,$B$244:$GG$244,"&lt;="&amp;DT$259,$B$244:$GG$244,"&gt;"&amp;(DT$259-$D269))),0)</f>
        <v>0</v>
      </c>
      <c r="DU269" s="164">
        <f>MAX(IF(DU$259&lt;=$D269,SUM($E255:DU255),SUMIFS($B255:$GG255,$B$244:$GG$244,"&lt;="&amp;DU$259,$B$244:$GG$244,"&gt;"&amp;(DU$259-$D269))),0)</f>
        <v>0.255</v>
      </c>
      <c r="DV269" s="164">
        <f>MAX(IF(DV$259&lt;=$D269,SUM($E255:DV255),SUMIFS($B255:$GG255,$B$244:$GG$244,"&lt;="&amp;DV$259,$B$244:$GG$244,"&gt;"&amp;(DV$259-$D269))),0)</f>
        <v>0.255</v>
      </c>
      <c r="DW269" s="164">
        <f>MAX(IF(DW$259&lt;=$D269,SUM($E255:DW255),SUMIFS($B255:$GG255,$B$244:$GG$244,"&lt;="&amp;DW$259,$B$244:$GG$244,"&gt;"&amp;(DW$259-$D269))),0)</f>
        <v>0</v>
      </c>
      <c r="DX269" s="164">
        <f>MAX(IF(DX$259&lt;=$D269,SUM($E255:DX255),SUMIFS($B255:$GG255,$B$244:$GG$244,"&lt;="&amp;DX$259,$B$244:$GG$244,"&gt;"&amp;(DX$259-$D269))),0)</f>
        <v>0</v>
      </c>
      <c r="DY269" s="164">
        <f>MAX(IF(DY$259&lt;=$D269,SUM($E255:DY255),SUMIFS($B255:$GG255,$B$244:$GG$244,"&lt;="&amp;DY$259,$B$244:$GG$244,"&gt;"&amp;(DY$259-$D269))),0)</f>
        <v>0</v>
      </c>
      <c r="DZ269" s="164">
        <f>MAX(IF(DZ$259&lt;=$D269,SUM($E255:DZ255),SUMIFS($B255:$GG255,$B$244:$GG$244,"&lt;="&amp;DZ$259,$B$244:$GG$244,"&gt;"&amp;(DZ$259-$D269))),0)</f>
        <v>0</v>
      </c>
      <c r="EA269" s="164">
        <f>MAX(IF(EA$259&lt;=$D269,SUM($E255:EA255),SUMIFS($B255:$GG255,$B$244:$GG$244,"&lt;="&amp;EA$259,$B$244:$GG$244,"&gt;"&amp;(EA$259-$D269))),0)</f>
        <v>0</v>
      </c>
      <c r="EB269" s="164">
        <f>MAX(IF(EB$259&lt;=$D269,SUM($E255:EB255),SUMIFS($B255:$GG255,$B$244:$GG$244,"&lt;="&amp;EB$259,$B$244:$GG$244,"&gt;"&amp;(EB$259-$D269))),0)</f>
        <v>0</v>
      </c>
      <c r="EC269" s="164">
        <f>MAX(IF(EC$259&lt;=$D269,SUM($E255:EC255),SUMIFS($B255:$GG255,$B$244:$GG$244,"&lt;="&amp;EC$259,$B$244:$GG$244,"&gt;"&amp;(EC$259-$D269))),0)</f>
        <v>0</v>
      </c>
      <c r="ED269" s="164">
        <f>MAX(IF(ED$259&lt;=$D269,SUM($E255:ED255),SUMIFS($B255:$GG255,$B$244:$GG$244,"&lt;="&amp;ED$259,$B$244:$GG$244,"&gt;"&amp;(ED$259-$D269))),0)</f>
        <v>0</v>
      </c>
      <c r="EE269" s="164">
        <f>MAX(IF(EE$259&lt;=$D269,SUM($E255:EE255),SUMIFS($B255:$GG255,$B$244:$GG$244,"&lt;="&amp;EE$259,$B$244:$GG$244,"&gt;"&amp;(EE$259-$D269))),0)</f>
        <v>0</v>
      </c>
      <c r="EF269" s="164">
        <f>MAX(IF(EF$259&lt;=$D269,SUM($E255:EF255),SUMIFS($B255:$GG255,$B$244:$GG$244,"&lt;="&amp;EF$259,$B$244:$GG$244,"&gt;"&amp;(EF$259-$D269))),0)</f>
        <v>0</v>
      </c>
      <c r="EG269" s="164">
        <f>MAX(IF(EG$259&lt;=$D269,SUM($E255:EG255),SUMIFS($B255:$GG255,$B$244:$GG$244,"&lt;="&amp;EG$259,$B$244:$GG$244,"&gt;"&amp;(EG$259-$D269))),0)</f>
        <v>0</v>
      </c>
      <c r="EH269" s="164">
        <f>MAX(IF(EH$259&lt;=$D269,SUM($E255:EH255),SUMIFS($B255:$GG255,$B$244:$GG$244,"&lt;="&amp;EH$259,$B$244:$GG$244,"&gt;"&amp;(EH$259-$D269))),0)</f>
        <v>0</v>
      </c>
      <c r="EI269" s="164">
        <f>MAX(IF(EI$259&lt;=$D269,SUM($E255:EI255),SUMIFS($B255:$GG255,$B$244:$GG$244,"&lt;="&amp;EI$259,$B$244:$GG$244,"&gt;"&amp;(EI$259-$D269))),0)</f>
        <v>0</v>
      </c>
      <c r="EJ269" s="164">
        <f>MAX(IF(EJ$259&lt;=$D269,SUM($E255:EJ255),SUMIFS($B255:$GG255,$B$244:$GG$244,"&lt;="&amp;EJ$259,$B$244:$GG$244,"&gt;"&amp;(EJ$259-$D269))),0)</f>
        <v>0</v>
      </c>
      <c r="EK269" s="164">
        <f>MAX(IF(EK$259&lt;=$D269,SUM($E255:EK255),SUMIFS($B255:$GG255,$B$244:$GG$244,"&lt;="&amp;EK$259,$B$244:$GG$244,"&gt;"&amp;(EK$259-$D269))),0)</f>
        <v>0</v>
      </c>
      <c r="EL269" s="147"/>
      <c r="EM269" s="147"/>
      <c r="EN269" s="147"/>
      <c r="EO269" s="147"/>
      <c r="EP269" s="147"/>
      <c r="EQ269" s="147"/>
      <c r="ER269" s="147"/>
      <c r="ES269" s="147"/>
      <c r="ET269" s="147"/>
      <c r="EU269" s="147"/>
      <c r="EV269" s="147"/>
      <c r="EW269" s="147"/>
      <c r="EX269" s="147"/>
      <c r="EY269" s="147"/>
      <c r="EZ269" s="147"/>
      <c r="FA269" s="147"/>
      <c r="FB269" s="147"/>
      <c r="FC269" s="147"/>
      <c r="FD269" s="147"/>
      <c r="FE269" s="147"/>
      <c r="FF269" s="147"/>
      <c r="FG269" s="147"/>
      <c r="FH269" s="147"/>
      <c r="FI269" s="147"/>
      <c r="FJ269" s="147"/>
      <c r="FK269" s="147"/>
      <c r="FL269" s="147"/>
      <c r="FM269" s="147"/>
      <c r="FN269" s="147"/>
      <c r="FO269" s="147"/>
      <c r="FP269" s="147"/>
      <c r="FQ269" s="147"/>
      <c r="FR269" s="147"/>
      <c r="FS269" s="147"/>
      <c r="FT269" s="147"/>
      <c r="FU269" s="147"/>
      <c r="FV269" s="147"/>
      <c r="FW269" s="147"/>
      <c r="FX269" s="147"/>
      <c r="FY269" s="147"/>
      <c r="FZ269" s="147"/>
      <c r="GA269" s="147"/>
      <c r="GB269" s="147"/>
      <c r="GC269" s="147"/>
      <c r="GD269" s="147"/>
      <c r="GE269" s="147"/>
      <c r="GF269" s="147"/>
      <c r="GG269" s="147"/>
    </row>
    <row r="270" spans="2:189">
      <c r="B270" s="148">
        <v>11</v>
      </c>
      <c r="C270" s="148" t="str">
        <f t="shared" si="350"/>
        <v>Other</v>
      </c>
      <c r="D270" s="354">
        <f t="shared" si="351"/>
        <v>1</v>
      </c>
      <c r="E270" s="164">
        <f>MAX(IF(E$259&lt;=$D270,SUM($E256:E256),SUMIFS($B256:$GG256,$B$244:$GG$244,"&lt;="&amp;E$259,$B$244:$GG$244,"&gt;"&amp;(E$259-$D270))),0)</f>
        <v>0.8</v>
      </c>
      <c r="F270" s="164">
        <f>MAX(IF(F$259&lt;=$D270,SUM($E256:F256),SUMIFS($B256:$GG256,$B$244:$GG$244,"&lt;="&amp;F$259,$B$244:$GG$244,"&gt;"&amp;(F$259-$D270))),0)</f>
        <v>0</v>
      </c>
      <c r="G270" s="164">
        <f>MAX(IF(G$259&lt;=$D270,SUM($E256:G256),SUMIFS($B256:$GG256,$B$244:$GG$244,"&lt;="&amp;G$259,$B$244:$GG$244,"&gt;"&amp;(G$259-$D270))),0)</f>
        <v>0</v>
      </c>
      <c r="H270" s="164">
        <f>MAX(IF(H$259&lt;=$D270,SUM($E256:H256),SUMIFS($B256:$GG256,$B$244:$GG$244,"&lt;="&amp;H$259,$B$244:$GG$244,"&gt;"&amp;(H$259-$D270))),0)</f>
        <v>0.13</v>
      </c>
      <c r="I270" s="164">
        <f>MAX(IF(I$259&lt;=$D270,SUM($E256:I256),SUMIFS($B256:$GG256,$B$244:$GG$244,"&lt;="&amp;I$259,$B$244:$GG$244,"&gt;"&amp;(I$259-$D270))),0)</f>
        <v>1.0000000000000009E-2</v>
      </c>
      <c r="J270" s="164">
        <f>MAX(IF(J$259&lt;=$D270,SUM($E256:J256),SUMIFS($B256:$GG256,$B$244:$GG$244,"&lt;="&amp;J$259,$B$244:$GG$244,"&gt;"&amp;(J$259-$D270))),0)</f>
        <v>1.0000000000000009E-2</v>
      </c>
      <c r="K270" s="164">
        <f>MAX(IF(K$259&lt;=$D270,SUM($E256:K256),SUMIFS($B256:$GG256,$B$244:$GG$244,"&lt;="&amp;K$259,$B$244:$GG$244,"&gt;"&amp;(K$259-$D270))),0)</f>
        <v>1.0000000000000009E-2</v>
      </c>
      <c r="L270" s="164">
        <f>MAX(IF(L$259&lt;=$D270,SUM($E256:L256),SUMIFS($B256:$GG256,$B$244:$GG$244,"&lt;="&amp;L$259,$B$244:$GG$244,"&gt;"&amp;(L$259-$D270))),0)</f>
        <v>1.0000000000000009E-2</v>
      </c>
      <c r="M270" s="164">
        <f>MAX(IF(M$259&lt;=$D270,SUM($E256:M256),SUMIFS($B256:$GG256,$B$244:$GG$244,"&lt;="&amp;M$259,$B$244:$GG$244,"&gt;"&amp;(M$259-$D270))),0)</f>
        <v>1.0000000000000009E-2</v>
      </c>
      <c r="N270" s="164">
        <f>MAX(IF(N$259&lt;=$D270,SUM($E256:N256),SUMIFS($B256:$GG256,$B$244:$GG$244,"&lt;="&amp;N$259,$B$244:$GG$244,"&gt;"&amp;(N$259-$D270))),0)</f>
        <v>1.0000000000000009E-2</v>
      </c>
      <c r="O270" s="164">
        <f>MAX(IF(O$259&lt;=$D270,SUM($E256:O256),SUMIFS($B256:$GG256,$B$244:$GG$244,"&lt;="&amp;O$259,$B$244:$GG$244,"&gt;"&amp;(O$259-$D270))),0)</f>
        <v>1.0000000000000009E-2</v>
      </c>
      <c r="P270" s="164">
        <f>MAX(IF(P$259&lt;=$D270,SUM($E256:P256),SUMIFS($B256:$GG256,$B$244:$GG$244,"&lt;="&amp;P$259,$B$244:$GG$244,"&gt;"&amp;(P$259-$D270))),0)</f>
        <v>1.0000000000000009E-2</v>
      </c>
      <c r="Q270" s="164">
        <f>MAX(IF(Q$259&lt;=$D270,SUM($E256:Q256),SUMIFS($B256:$GG256,$B$244:$GG$244,"&lt;="&amp;Q$259,$B$244:$GG$244,"&gt;"&amp;(Q$259-$D270))),0)</f>
        <v>0.21299999999999997</v>
      </c>
      <c r="R270" s="164">
        <f>MAX(IF(R$259&lt;=$D270,SUM($E256:R256),SUMIFS($B256:$GG256,$B$244:$GG$244,"&lt;="&amp;R$259,$B$244:$GG$244,"&gt;"&amp;(R$259-$D270))),0)</f>
        <v>0</v>
      </c>
      <c r="S270" s="164">
        <f>MAX(IF(S$259&lt;=$D270,SUM($E256:S256),SUMIFS($B256:$GG256,$B$244:$GG$244,"&lt;="&amp;S$259,$B$244:$GG$244,"&gt;"&amp;(S$259-$D270))),0)</f>
        <v>0</v>
      </c>
      <c r="T270" s="164">
        <f>MAX(IF(T$259&lt;=$D270,SUM($E256:T256),SUMIFS($B256:$GG256,$B$244:$GG$244,"&lt;="&amp;T$259,$B$244:$GG$244,"&gt;"&amp;(T$259-$D270))),0)</f>
        <v>0</v>
      </c>
      <c r="U270" s="164">
        <f>MAX(IF(U$259&lt;=$D270,SUM($E256:U256),SUMIFS($B256:$GG256,$B$244:$GG$244,"&lt;="&amp;U$259,$B$244:$GG$244,"&gt;"&amp;(U$259-$D270))),0)</f>
        <v>0</v>
      </c>
      <c r="V270" s="164">
        <f>MAX(IF(V$259&lt;=$D270,SUM($E256:V256),SUMIFS($B256:$GG256,$B$244:$GG$244,"&lt;="&amp;V$259,$B$244:$GG$244,"&gt;"&amp;(V$259-$D270))),0)</f>
        <v>0</v>
      </c>
      <c r="W270" s="164">
        <f>MAX(IF(W$259&lt;=$D270,SUM($E256:W256),SUMIFS($B256:$GG256,$B$244:$GG$244,"&lt;="&amp;W$259,$B$244:$GG$244,"&gt;"&amp;(W$259-$D270))),0)</f>
        <v>0</v>
      </c>
      <c r="X270" s="164">
        <f>MAX(IF(X$259&lt;=$D270,SUM($E256:X256),SUMIFS($B256:$GG256,$B$244:$GG$244,"&lt;="&amp;X$259,$B$244:$GG$244,"&gt;"&amp;(X$259-$D270))),0)</f>
        <v>0</v>
      </c>
      <c r="Y270" s="164">
        <f>MAX(IF(Y$259&lt;=$D270,SUM($E256:Y256),SUMIFS($B256:$GG256,$B$244:$GG$244,"&lt;="&amp;Y$259,$B$244:$GG$244,"&gt;"&amp;(Y$259-$D270))),0)</f>
        <v>0</v>
      </c>
      <c r="Z270" s="164">
        <f>MAX(IF(Z$259&lt;=$D270,SUM($E256:Z256),SUMIFS($B256:$GG256,$B$244:$GG$244,"&lt;="&amp;Z$259,$B$244:$GG$244,"&gt;"&amp;(Z$259-$D270))),0)</f>
        <v>0</v>
      </c>
      <c r="AA270" s="164">
        <f>MAX(IF(AA$259&lt;=$D270,SUM($E256:AA256),SUMIFS($B256:$GG256,$B$244:$GG$244,"&lt;="&amp;AA$259,$B$244:$GG$244,"&gt;"&amp;(AA$259-$D270))),0)</f>
        <v>0</v>
      </c>
      <c r="AB270" s="164">
        <f>MAX(IF(AB$259&lt;=$D270,SUM($E256:AB256),SUMIFS($B256:$GG256,$B$244:$GG$244,"&lt;="&amp;AB$259,$B$244:$GG$244,"&gt;"&amp;(AB$259-$D270))),0)</f>
        <v>0</v>
      </c>
      <c r="AC270" s="164">
        <f>MAX(IF(AC$259&lt;=$D270,SUM($E256:AC256),SUMIFS($B256:$GG256,$B$244:$GG$244,"&lt;="&amp;AC$259,$B$244:$GG$244,"&gt;"&amp;(AC$259-$D270))),0)</f>
        <v>0.255</v>
      </c>
      <c r="AD270" s="164">
        <f>MAX(IF(AD$259&lt;=$D270,SUM($E256:AD256),SUMIFS($B256:$GG256,$B$244:$GG$244,"&lt;="&amp;AD$259,$B$244:$GG$244,"&gt;"&amp;(AD$259-$D270))),0)</f>
        <v>0</v>
      </c>
      <c r="AE270" s="164">
        <f>MAX(IF(AE$259&lt;=$D270,SUM($E256:AE256),SUMIFS($B256:$GG256,$B$244:$GG$244,"&lt;="&amp;AE$259,$B$244:$GG$244,"&gt;"&amp;(AE$259-$D270))),0)</f>
        <v>0</v>
      </c>
      <c r="AF270" s="164">
        <f>MAX(IF(AF$259&lt;=$D270,SUM($E256:AF256),SUMIFS($B256:$GG256,$B$244:$GG$244,"&lt;="&amp;AF$259,$B$244:$GG$244,"&gt;"&amp;(AF$259-$D270))),0)</f>
        <v>0</v>
      </c>
      <c r="AG270" s="164">
        <f>MAX(IF(AG$259&lt;=$D270,SUM($E256:AG256),SUMIFS($B256:$GG256,$B$244:$GG$244,"&lt;="&amp;AG$259,$B$244:$GG$244,"&gt;"&amp;(AG$259-$D270))),0)</f>
        <v>0</v>
      </c>
      <c r="AH270" s="164">
        <f>MAX(IF(AH$259&lt;=$D270,SUM($E256:AH256),SUMIFS($B256:$GG256,$B$244:$GG$244,"&lt;="&amp;AH$259,$B$244:$GG$244,"&gt;"&amp;(AH$259-$D270))),0)</f>
        <v>0</v>
      </c>
      <c r="AI270" s="164">
        <f>MAX(IF(AI$259&lt;=$D270,SUM($E256:AI256),SUMIFS($B256:$GG256,$B$244:$GG$244,"&lt;="&amp;AI$259,$B$244:$GG$244,"&gt;"&amp;(AI$259-$D270))),0)</f>
        <v>0</v>
      </c>
      <c r="AJ270" s="164">
        <f>MAX(IF(AJ$259&lt;=$D270,SUM($E256:AJ256),SUMIFS($B256:$GG256,$B$244:$GG$244,"&lt;="&amp;AJ$259,$B$244:$GG$244,"&gt;"&amp;(AJ$259-$D270))),0)</f>
        <v>0</v>
      </c>
      <c r="AK270" s="164">
        <f>MAX(IF(AK$259&lt;=$D270,SUM($E256:AK256),SUMIFS($B256:$GG256,$B$244:$GG$244,"&lt;="&amp;AK$259,$B$244:$GG$244,"&gt;"&amp;(AK$259-$D270))),0)</f>
        <v>0</v>
      </c>
      <c r="AL270" s="164">
        <f>MAX(IF(AL$259&lt;=$D270,SUM($E256:AL256),SUMIFS($B256:$GG256,$B$244:$GG$244,"&lt;="&amp;AL$259,$B$244:$GG$244,"&gt;"&amp;(AL$259-$D270))),0)</f>
        <v>0</v>
      </c>
      <c r="AM270" s="164">
        <f>MAX(IF(AM$259&lt;=$D270,SUM($E256:AM256),SUMIFS($B256:$GG256,$B$244:$GG$244,"&lt;="&amp;AM$259,$B$244:$GG$244,"&gt;"&amp;(AM$259-$D270))),0)</f>
        <v>0</v>
      </c>
      <c r="AN270" s="164">
        <f>MAX(IF(AN$259&lt;=$D270,SUM($E256:AN256),SUMIFS($B256:$GG256,$B$244:$GG$244,"&lt;="&amp;AN$259,$B$244:$GG$244,"&gt;"&amp;(AN$259-$D270))),0)</f>
        <v>0</v>
      </c>
      <c r="AO270" s="164">
        <f>MAX(IF(AO$259&lt;=$D270,SUM($E256:AO256),SUMIFS($B256:$GG256,$B$244:$GG$244,"&lt;="&amp;AO$259,$B$244:$GG$244,"&gt;"&amp;(AO$259-$D270))),0)</f>
        <v>0.255</v>
      </c>
      <c r="AP270" s="164">
        <f>MAX(IF(AP$259&lt;=$D270,SUM($E256:AP256),SUMIFS($B256:$GG256,$B$244:$GG$244,"&lt;="&amp;AP$259,$B$244:$GG$244,"&gt;"&amp;(AP$259-$D270))),0)</f>
        <v>0</v>
      </c>
      <c r="AQ270" s="164">
        <f>MAX(IF(AQ$259&lt;=$D270,SUM($E256:AQ256),SUMIFS($B256:$GG256,$B$244:$GG$244,"&lt;="&amp;AQ$259,$B$244:$GG$244,"&gt;"&amp;(AQ$259-$D270))),0)</f>
        <v>0</v>
      </c>
      <c r="AR270" s="164">
        <f>MAX(IF(AR$259&lt;=$D270,SUM($E256:AR256),SUMIFS($B256:$GG256,$B$244:$GG$244,"&lt;="&amp;AR$259,$B$244:$GG$244,"&gt;"&amp;(AR$259-$D270))),0)</f>
        <v>0</v>
      </c>
      <c r="AS270" s="164">
        <f>MAX(IF(AS$259&lt;=$D270,SUM($E256:AS256),SUMIFS($B256:$GG256,$B$244:$GG$244,"&lt;="&amp;AS$259,$B$244:$GG$244,"&gt;"&amp;(AS$259-$D270))),0)</f>
        <v>0</v>
      </c>
      <c r="AT270" s="164">
        <f>MAX(IF(AT$259&lt;=$D270,SUM($E256:AT256),SUMIFS($B256:$GG256,$B$244:$GG$244,"&lt;="&amp;AT$259,$B$244:$GG$244,"&gt;"&amp;(AT$259-$D270))),0)</f>
        <v>0</v>
      </c>
      <c r="AU270" s="164">
        <f>MAX(IF(AU$259&lt;=$D270,SUM($E256:AU256),SUMIFS($B256:$GG256,$B$244:$GG$244,"&lt;="&amp;AU$259,$B$244:$GG$244,"&gt;"&amp;(AU$259-$D270))),0)</f>
        <v>0</v>
      </c>
      <c r="AV270" s="164">
        <f>MAX(IF(AV$259&lt;=$D270,SUM($E256:AV256),SUMIFS($B256:$GG256,$B$244:$GG$244,"&lt;="&amp;AV$259,$B$244:$GG$244,"&gt;"&amp;(AV$259-$D270))),0)</f>
        <v>0</v>
      </c>
      <c r="AW270" s="164">
        <f>MAX(IF(AW$259&lt;=$D270,SUM($E256:AW256),SUMIFS($B256:$GG256,$B$244:$GG$244,"&lt;="&amp;AW$259,$B$244:$GG$244,"&gt;"&amp;(AW$259-$D270))),0)</f>
        <v>0</v>
      </c>
      <c r="AX270" s="164">
        <f>MAX(IF(AX$259&lt;=$D270,SUM($E256:AX256),SUMIFS($B256:$GG256,$B$244:$GG$244,"&lt;="&amp;AX$259,$B$244:$GG$244,"&gt;"&amp;(AX$259-$D270))),0)</f>
        <v>0</v>
      </c>
      <c r="AY270" s="164">
        <f>MAX(IF(AY$259&lt;=$D270,SUM($E256:AY256),SUMIFS($B256:$GG256,$B$244:$GG$244,"&lt;="&amp;AY$259,$B$244:$GG$244,"&gt;"&amp;(AY$259-$D270))),0)</f>
        <v>0</v>
      </c>
      <c r="AZ270" s="164">
        <f>MAX(IF(AZ$259&lt;=$D270,SUM($E256:AZ256),SUMIFS($B256:$GG256,$B$244:$GG$244,"&lt;="&amp;AZ$259,$B$244:$GG$244,"&gt;"&amp;(AZ$259-$D270))),0)</f>
        <v>0</v>
      </c>
      <c r="BA270" s="164">
        <f>MAX(IF(BA$259&lt;=$D270,SUM($E256:BA256),SUMIFS($B256:$GG256,$B$244:$GG$244,"&lt;="&amp;BA$259,$B$244:$GG$244,"&gt;"&amp;(BA$259-$D270))),0)</f>
        <v>0.255</v>
      </c>
      <c r="BB270" s="164">
        <f>MAX(IF(BB$259&lt;=$D270,SUM($E256:BB256),SUMIFS($B256:$GG256,$B$244:$GG$244,"&lt;="&amp;BB$259,$B$244:$GG$244,"&gt;"&amp;(BB$259-$D270))),0)</f>
        <v>0</v>
      </c>
      <c r="BC270" s="164">
        <f>MAX(IF(BC$259&lt;=$D270,SUM($E256:BC256),SUMIFS($B256:$GG256,$B$244:$GG$244,"&lt;="&amp;BC$259,$B$244:$GG$244,"&gt;"&amp;(BC$259-$D270))),0)</f>
        <v>0</v>
      </c>
      <c r="BD270" s="164">
        <f>MAX(IF(BD$259&lt;=$D270,SUM($E256:BD256),SUMIFS($B256:$GG256,$B$244:$GG$244,"&lt;="&amp;BD$259,$B$244:$GG$244,"&gt;"&amp;(BD$259-$D270))),0)</f>
        <v>0</v>
      </c>
      <c r="BE270" s="164">
        <f>MAX(IF(BE$259&lt;=$D270,SUM($E256:BE256),SUMIFS($B256:$GG256,$B$244:$GG$244,"&lt;="&amp;BE$259,$B$244:$GG$244,"&gt;"&amp;(BE$259-$D270))),0)</f>
        <v>0</v>
      </c>
      <c r="BF270" s="164">
        <f>MAX(IF(BF$259&lt;=$D270,SUM($E256:BF256),SUMIFS($B256:$GG256,$B$244:$GG$244,"&lt;="&amp;BF$259,$B$244:$GG$244,"&gt;"&amp;(BF$259-$D270))),0)</f>
        <v>0</v>
      </c>
      <c r="BG270" s="164">
        <f>MAX(IF(BG$259&lt;=$D270,SUM($E256:BG256),SUMIFS($B256:$GG256,$B$244:$GG$244,"&lt;="&amp;BG$259,$B$244:$GG$244,"&gt;"&amp;(BG$259-$D270))),0)</f>
        <v>0</v>
      </c>
      <c r="BH270" s="164">
        <f>MAX(IF(BH$259&lt;=$D270,SUM($E256:BH256),SUMIFS($B256:$GG256,$B$244:$GG$244,"&lt;="&amp;BH$259,$B$244:$GG$244,"&gt;"&amp;(BH$259-$D270))),0)</f>
        <v>0</v>
      </c>
      <c r="BI270" s="164">
        <f>MAX(IF(BI$259&lt;=$D270,SUM($E256:BI256),SUMIFS($B256:$GG256,$B$244:$GG$244,"&lt;="&amp;BI$259,$B$244:$GG$244,"&gt;"&amp;(BI$259-$D270))),0)</f>
        <v>0</v>
      </c>
      <c r="BJ270" s="164">
        <f>MAX(IF(BJ$259&lt;=$D270,SUM($E256:BJ256),SUMIFS($B256:$GG256,$B$244:$GG$244,"&lt;="&amp;BJ$259,$B$244:$GG$244,"&gt;"&amp;(BJ$259-$D270))),0)</f>
        <v>0</v>
      </c>
      <c r="BK270" s="164">
        <f>MAX(IF(BK$259&lt;=$D270,SUM($E256:BK256),SUMIFS($B256:$GG256,$B$244:$GG$244,"&lt;="&amp;BK$259,$B$244:$GG$244,"&gt;"&amp;(BK$259-$D270))),0)</f>
        <v>0</v>
      </c>
      <c r="BL270" s="164">
        <f>MAX(IF(BL$259&lt;=$D270,SUM($E256:BL256),SUMIFS($B256:$GG256,$B$244:$GG$244,"&lt;="&amp;BL$259,$B$244:$GG$244,"&gt;"&amp;(BL$259-$D270))),0)</f>
        <v>0</v>
      </c>
      <c r="BM270" s="164">
        <f>MAX(IF(BM$259&lt;=$D270,SUM($E256:BM256),SUMIFS($B256:$GG256,$B$244:$GG$244,"&lt;="&amp;BM$259,$B$244:$GG$244,"&gt;"&amp;(BM$259-$D270))),0)</f>
        <v>0.255</v>
      </c>
      <c r="BN270" s="164">
        <f>MAX(IF(BN$259&lt;=$D270,SUM($E256:BN256),SUMIFS($B256:$GG256,$B$244:$GG$244,"&lt;="&amp;BN$259,$B$244:$GG$244,"&gt;"&amp;(BN$259-$D270))),0)</f>
        <v>0</v>
      </c>
      <c r="BO270" s="164">
        <f>MAX(IF(BO$259&lt;=$D270,SUM($E256:BO256),SUMIFS($B256:$GG256,$B$244:$GG$244,"&lt;="&amp;BO$259,$B$244:$GG$244,"&gt;"&amp;(BO$259-$D270))),0)</f>
        <v>0</v>
      </c>
      <c r="BP270" s="164">
        <f>MAX(IF(BP$259&lt;=$D270,SUM($E256:BP256),SUMIFS($B256:$GG256,$B$244:$GG$244,"&lt;="&amp;BP$259,$B$244:$GG$244,"&gt;"&amp;(BP$259-$D270))),0)</f>
        <v>0</v>
      </c>
      <c r="BQ270" s="164">
        <f>MAX(IF(BQ$259&lt;=$D270,SUM($E256:BQ256),SUMIFS($B256:$GG256,$B$244:$GG$244,"&lt;="&amp;BQ$259,$B$244:$GG$244,"&gt;"&amp;(BQ$259-$D270))),0)</f>
        <v>0</v>
      </c>
      <c r="BR270" s="164">
        <f>MAX(IF(BR$259&lt;=$D270,SUM($E256:BR256),SUMIFS($B256:$GG256,$B$244:$GG$244,"&lt;="&amp;BR$259,$B$244:$GG$244,"&gt;"&amp;(BR$259-$D270))),0)</f>
        <v>0</v>
      </c>
      <c r="BS270" s="164">
        <f>MAX(IF(BS$259&lt;=$D270,SUM($E256:BS256),SUMIFS($B256:$GG256,$B$244:$GG$244,"&lt;="&amp;BS$259,$B$244:$GG$244,"&gt;"&amp;(BS$259-$D270))),0)</f>
        <v>0</v>
      </c>
      <c r="BT270" s="164">
        <f>MAX(IF(BT$259&lt;=$D270,SUM($E256:BT256),SUMIFS($B256:$GG256,$B$244:$GG$244,"&lt;="&amp;BT$259,$B$244:$GG$244,"&gt;"&amp;(BT$259-$D270))),0)</f>
        <v>0</v>
      </c>
      <c r="BU270" s="164">
        <f>MAX(IF(BU$259&lt;=$D270,SUM($E256:BU256),SUMIFS($B256:$GG256,$B$244:$GG$244,"&lt;="&amp;BU$259,$B$244:$GG$244,"&gt;"&amp;(BU$259-$D270))),0)</f>
        <v>0</v>
      </c>
      <c r="BV270" s="164">
        <f>MAX(IF(BV$259&lt;=$D270,SUM($E256:BV256),SUMIFS($B256:$GG256,$B$244:$GG$244,"&lt;="&amp;BV$259,$B$244:$GG$244,"&gt;"&amp;(BV$259-$D270))),0)</f>
        <v>0</v>
      </c>
      <c r="BW270" s="164">
        <f>MAX(IF(BW$259&lt;=$D270,SUM($E256:BW256),SUMIFS($B256:$GG256,$B$244:$GG$244,"&lt;="&amp;BW$259,$B$244:$GG$244,"&gt;"&amp;(BW$259-$D270))),0)</f>
        <v>0</v>
      </c>
      <c r="BX270" s="164">
        <f>MAX(IF(BX$259&lt;=$D270,SUM($E256:BX256),SUMIFS($B256:$GG256,$B$244:$GG$244,"&lt;="&amp;BX$259,$B$244:$GG$244,"&gt;"&amp;(BX$259-$D270))),0)</f>
        <v>0</v>
      </c>
      <c r="BY270" s="164">
        <f>MAX(IF(BY$259&lt;=$D270,SUM($E256:BY256),SUMIFS($B256:$GG256,$B$244:$GG$244,"&lt;="&amp;BY$259,$B$244:$GG$244,"&gt;"&amp;(BY$259-$D270))),0)</f>
        <v>0.255</v>
      </c>
      <c r="BZ270" s="164">
        <f>MAX(IF(BZ$259&lt;=$D270,SUM($E256:BZ256),SUMIFS($B256:$GG256,$B$244:$GG$244,"&lt;="&amp;BZ$259,$B$244:$GG$244,"&gt;"&amp;(BZ$259-$D270))),0)</f>
        <v>0</v>
      </c>
      <c r="CA270" s="164">
        <f>MAX(IF(CA$259&lt;=$D270,SUM($E256:CA256),SUMIFS($B256:$GG256,$B$244:$GG$244,"&lt;="&amp;CA$259,$B$244:$GG$244,"&gt;"&amp;(CA$259-$D270))),0)</f>
        <v>0</v>
      </c>
      <c r="CB270" s="164">
        <f>MAX(IF(CB$259&lt;=$D270,SUM($E256:CB256),SUMIFS($B256:$GG256,$B$244:$GG$244,"&lt;="&amp;CB$259,$B$244:$GG$244,"&gt;"&amp;(CB$259-$D270))),0)</f>
        <v>0</v>
      </c>
      <c r="CC270" s="164">
        <f>MAX(IF(CC$259&lt;=$D270,SUM($E256:CC256),SUMIFS($B256:$GG256,$B$244:$GG$244,"&lt;="&amp;CC$259,$B$244:$GG$244,"&gt;"&amp;(CC$259-$D270))),0)</f>
        <v>0</v>
      </c>
      <c r="CD270" s="164">
        <f>MAX(IF(CD$259&lt;=$D270,SUM($E256:CD256),SUMIFS($B256:$GG256,$B$244:$GG$244,"&lt;="&amp;CD$259,$B$244:$GG$244,"&gt;"&amp;(CD$259-$D270))),0)</f>
        <v>0</v>
      </c>
      <c r="CE270" s="164">
        <f>MAX(IF(CE$259&lt;=$D270,SUM($E256:CE256),SUMIFS($B256:$GG256,$B$244:$GG$244,"&lt;="&amp;CE$259,$B$244:$GG$244,"&gt;"&amp;(CE$259-$D270))),0)</f>
        <v>0</v>
      </c>
      <c r="CF270" s="164">
        <f>MAX(IF(CF$259&lt;=$D270,SUM($E256:CF256),SUMIFS($B256:$GG256,$B$244:$GG$244,"&lt;="&amp;CF$259,$B$244:$GG$244,"&gt;"&amp;(CF$259-$D270))),0)</f>
        <v>0</v>
      </c>
      <c r="CG270" s="164">
        <f>MAX(IF(CG$259&lt;=$D270,SUM($E256:CG256),SUMIFS($B256:$GG256,$B$244:$GG$244,"&lt;="&amp;CG$259,$B$244:$GG$244,"&gt;"&amp;(CG$259-$D270))),0)</f>
        <v>0</v>
      </c>
      <c r="CH270" s="164">
        <f>MAX(IF(CH$259&lt;=$D270,SUM($E256:CH256),SUMIFS($B256:$GG256,$B$244:$GG$244,"&lt;="&amp;CH$259,$B$244:$GG$244,"&gt;"&amp;(CH$259-$D270))),0)</f>
        <v>0</v>
      </c>
      <c r="CI270" s="164">
        <f>MAX(IF(CI$259&lt;=$D270,SUM($E256:CI256),SUMIFS($B256:$GG256,$B$244:$GG$244,"&lt;="&amp;CI$259,$B$244:$GG$244,"&gt;"&amp;(CI$259-$D270))),0)</f>
        <v>0</v>
      </c>
      <c r="CJ270" s="164">
        <f>MAX(IF(CJ$259&lt;=$D270,SUM($E256:CJ256),SUMIFS($B256:$GG256,$B$244:$GG$244,"&lt;="&amp;CJ$259,$B$244:$GG$244,"&gt;"&amp;(CJ$259-$D270))),0)</f>
        <v>0</v>
      </c>
      <c r="CK270" s="164">
        <f>MAX(IF(CK$259&lt;=$D270,SUM($E256:CK256),SUMIFS($B256:$GG256,$B$244:$GG$244,"&lt;="&amp;CK$259,$B$244:$GG$244,"&gt;"&amp;(CK$259-$D270))),0)</f>
        <v>0.255</v>
      </c>
      <c r="CL270" s="164">
        <f>MAX(IF(CL$259&lt;=$D270,SUM($E256:CL256),SUMIFS($B256:$GG256,$B$244:$GG$244,"&lt;="&amp;CL$259,$B$244:$GG$244,"&gt;"&amp;(CL$259-$D270))),0)</f>
        <v>0</v>
      </c>
      <c r="CM270" s="164">
        <f>MAX(IF(CM$259&lt;=$D270,SUM($E256:CM256),SUMIFS($B256:$GG256,$B$244:$GG$244,"&lt;="&amp;CM$259,$B$244:$GG$244,"&gt;"&amp;(CM$259-$D270))),0)</f>
        <v>0</v>
      </c>
      <c r="CN270" s="164">
        <f>MAX(IF(CN$259&lt;=$D270,SUM($E256:CN256),SUMIFS($B256:$GG256,$B$244:$GG$244,"&lt;="&amp;CN$259,$B$244:$GG$244,"&gt;"&amp;(CN$259-$D270))),0)</f>
        <v>0</v>
      </c>
      <c r="CO270" s="164">
        <f>MAX(IF(CO$259&lt;=$D270,SUM($E256:CO256),SUMIFS($B256:$GG256,$B$244:$GG$244,"&lt;="&amp;CO$259,$B$244:$GG$244,"&gt;"&amp;(CO$259-$D270))),0)</f>
        <v>0</v>
      </c>
      <c r="CP270" s="164">
        <f>MAX(IF(CP$259&lt;=$D270,SUM($E256:CP256),SUMIFS($B256:$GG256,$B$244:$GG$244,"&lt;="&amp;CP$259,$B$244:$GG$244,"&gt;"&amp;(CP$259-$D270))),0)</f>
        <v>0</v>
      </c>
      <c r="CQ270" s="164">
        <f>MAX(IF(CQ$259&lt;=$D270,SUM($E256:CQ256),SUMIFS($B256:$GG256,$B$244:$GG$244,"&lt;="&amp;CQ$259,$B$244:$GG$244,"&gt;"&amp;(CQ$259-$D270))),0)</f>
        <v>0</v>
      </c>
      <c r="CR270" s="164">
        <f>MAX(IF(CR$259&lt;=$D270,SUM($E256:CR256),SUMIFS($B256:$GG256,$B$244:$GG$244,"&lt;="&amp;CR$259,$B$244:$GG$244,"&gt;"&amp;(CR$259-$D270))),0)</f>
        <v>0</v>
      </c>
      <c r="CS270" s="164">
        <f>MAX(IF(CS$259&lt;=$D270,SUM($E256:CS256),SUMIFS($B256:$GG256,$B$244:$GG$244,"&lt;="&amp;CS$259,$B$244:$GG$244,"&gt;"&amp;(CS$259-$D270))),0)</f>
        <v>0</v>
      </c>
      <c r="CT270" s="164">
        <f>MAX(IF(CT$259&lt;=$D270,SUM($E256:CT256),SUMIFS($B256:$GG256,$B$244:$GG$244,"&lt;="&amp;CT$259,$B$244:$GG$244,"&gt;"&amp;(CT$259-$D270))),0)</f>
        <v>0</v>
      </c>
      <c r="CU270" s="164">
        <f>MAX(IF(CU$259&lt;=$D270,SUM($E256:CU256),SUMIFS($B256:$GG256,$B$244:$GG$244,"&lt;="&amp;CU$259,$B$244:$GG$244,"&gt;"&amp;(CU$259-$D270))),0)</f>
        <v>0</v>
      </c>
      <c r="CV270" s="164">
        <f>MAX(IF(CV$259&lt;=$D270,SUM($E256:CV256),SUMIFS($B256:$GG256,$B$244:$GG$244,"&lt;="&amp;CV$259,$B$244:$GG$244,"&gt;"&amp;(CV$259-$D270))),0)</f>
        <v>0</v>
      </c>
      <c r="CW270" s="164">
        <f>MAX(IF(CW$259&lt;=$D270,SUM($E256:CW256),SUMIFS($B256:$GG256,$B$244:$GG$244,"&lt;="&amp;CW$259,$B$244:$GG$244,"&gt;"&amp;(CW$259-$D270))),0)</f>
        <v>0.255</v>
      </c>
      <c r="CX270" s="164">
        <f>MAX(IF(CX$259&lt;=$D270,SUM($E256:CX256),SUMIFS($B256:$GG256,$B$244:$GG$244,"&lt;="&amp;CX$259,$B$244:$GG$244,"&gt;"&amp;(CX$259-$D270))),0)</f>
        <v>0</v>
      </c>
      <c r="CY270" s="164">
        <f>MAX(IF(CY$259&lt;=$D270,SUM($E256:CY256),SUMIFS($B256:$GG256,$B$244:$GG$244,"&lt;="&amp;CY$259,$B$244:$GG$244,"&gt;"&amp;(CY$259-$D270))),0)</f>
        <v>0</v>
      </c>
      <c r="CZ270" s="164">
        <f>MAX(IF(CZ$259&lt;=$D270,SUM($E256:CZ256),SUMIFS($B256:$GG256,$B$244:$GG$244,"&lt;="&amp;CZ$259,$B$244:$GG$244,"&gt;"&amp;(CZ$259-$D270))),0)</f>
        <v>0</v>
      </c>
      <c r="DA270" s="164">
        <f>MAX(IF(DA$259&lt;=$D270,SUM($E256:DA256),SUMIFS($B256:$GG256,$B$244:$GG$244,"&lt;="&amp;DA$259,$B$244:$GG$244,"&gt;"&amp;(DA$259-$D270))),0)</f>
        <v>0</v>
      </c>
      <c r="DB270" s="164">
        <f>MAX(IF(DB$259&lt;=$D270,SUM($E256:DB256),SUMIFS($B256:$GG256,$B$244:$GG$244,"&lt;="&amp;DB$259,$B$244:$GG$244,"&gt;"&amp;(DB$259-$D270))),0)</f>
        <v>0</v>
      </c>
      <c r="DC270" s="164">
        <f>MAX(IF(DC$259&lt;=$D270,SUM($E256:DC256),SUMIFS($B256:$GG256,$B$244:$GG$244,"&lt;="&amp;DC$259,$B$244:$GG$244,"&gt;"&amp;(DC$259-$D270))),0)</f>
        <v>0</v>
      </c>
      <c r="DD270" s="164">
        <f>MAX(IF(DD$259&lt;=$D270,SUM($E256:DD256),SUMIFS($B256:$GG256,$B$244:$GG$244,"&lt;="&amp;DD$259,$B$244:$GG$244,"&gt;"&amp;(DD$259-$D270))),0)</f>
        <v>0</v>
      </c>
      <c r="DE270" s="164">
        <f>MAX(IF(DE$259&lt;=$D270,SUM($E256:DE256),SUMIFS($B256:$GG256,$B$244:$GG$244,"&lt;="&amp;DE$259,$B$244:$GG$244,"&gt;"&amp;(DE$259-$D270))),0)</f>
        <v>0</v>
      </c>
      <c r="DF270" s="164">
        <f>MAX(IF(DF$259&lt;=$D270,SUM($E256:DF256),SUMIFS($B256:$GG256,$B$244:$GG$244,"&lt;="&amp;DF$259,$B$244:$GG$244,"&gt;"&amp;(DF$259-$D270))),0)</f>
        <v>0</v>
      </c>
      <c r="DG270" s="164">
        <f>MAX(IF(DG$259&lt;=$D270,SUM($E256:DG256),SUMIFS($B256:$GG256,$B$244:$GG$244,"&lt;="&amp;DG$259,$B$244:$GG$244,"&gt;"&amp;(DG$259-$D270))),0)</f>
        <v>0</v>
      </c>
      <c r="DH270" s="164">
        <f>MAX(IF(DH$259&lt;=$D270,SUM($E256:DH256),SUMIFS($B256:$GG256,$B$244:$GG$244,"&lt;="&amp;DH$259,$B$244:$GG$244,"&gt;"&amp;(DH$259-$D270))),0)</f>
        <v>0</v>
      </c>
      <c r="DI270" s="164">
        <f>MAX(IF(DI$259&lt;=$D270,SUM($E256:DI256),SUMIFS($B256:$GG256,$B$244:$GG$244,"&lt;="&amp;DI$259,$B$244:$GG$244,"&gt;"&amp;(DI$259-$D270))),0)</f>
        <v>0.255</v>
      </c>
      <c r="DJ270" s="164">
        <f>MAX(IF(DJ$259&lt;=$D270,SUM($E256:DJ256),SUMIFS($B256:$GG256,$B$244:$GG$244,"&lt;="&amp;DJ$259,$B$244:$GG$244,"&gt;"&amp;(DJ$259-$D270))),0)</f>
        <v>0</v>
      </c>
      <c r="DK270" s="164">
        <f>MAX(IF(DK$259&lt;=$D270,SUM($E256:DK256),SUMIFS($B256:$GG256,$B$244:$GG$244,"&lt;="&amp;DK$259,$B$244:$GG$244,"&gt;"&amp;(DK$259-$D270))),0)</f>
        <v>0</v>
      </c>
      <c r="DL270" s="164">
        <f>MAX(IF(DL$259&lt;=$D270,SUM($E256:DL256),SUMIFS($B256:$GG256,$B$244:$GG$244,"&lt;="&amp;DL$259,$B$244:$GG$244,"&gt;"&amp;(DL$259-$D270))),0)</f>
        <v>0</v>
      </c>
      <c r="DM270" s="164">
        <f>MAX(IF(DM$259&lt;=$D270,SUM($E256:DM256),SUMIFS($B256:$GG256,$B$244:$GG$244,"&lt;="&amp;DM$259,$B$244:$GG$244,"&gt;"&amp;(DM$259-$D270))),0)</f>
        <v>0</v>
      </c>
      <c r="DN270" s="164">
        <f>MAX(IF(DN$259&lt;=$D270,SUM($E256:DN256),SUMIFS($B256:$GG256,$B$244:$GG$244,"&lt;="&amp;DN$259,$B$244:$GG$244,"&gt;"&amp;(DN$259-$D270))),0)</f>
        <v>0</v>
      </c>
      <c r="DO270" s="164">
        <f>MAX(IF(DO$259&lt;=$D270,SUM($E256:DO256),SUMIFS($B256:$GG256,$B$244:$GG$244,"&lt;="&amp;DO$259,$B$244:$GG$244,"&gt;"&amp;(DO$259-$D270))),0)</f>
        <v>0</v>
      </c>
      <c r="DP270" s="164">
        <f>MAX(IF(DP$259&lt;=$D270,SUM($E256:DP256),SUMIFS($B256:$GG256,$B$244:$GG$244,"&lt;="&amp;DP$259,$B$244:$GG$244,"&gt;"&amp;(DP$259-$D270))),0)</f>
        <v>0</v>
      </c>
      <c r="DQ270" s="164">
        <f>MAX(IF(DQ$259&lt;=$D270,SUM($E256:DQ256),SUMIFS($B256:$GG256,$B$244:$GG$244,"&lt;="&amp;DQ$259,$B$244:$GG$244,"&gt;"&amp;(DQ$259-$D270))),0)</f>
        <v>0</v>
      </c>
      <c r="DR270" s="164">
        <f>MAX(IF(DR$259&lt;=$D270,SUM($E256:DR256),SUMIFS($B256:$GG256,$B$244:$GG$244,"&lt;="&amp;DR$259,$B$244:$GG$244,"&gt;"&amp;(DR$259-$D270))),0)</f>
        <v>0</v>
      </c>
      <c r="DS270" s="164">
        <f>MAX(IF(DS$259&lt;=$D270,SUM($E256:DS256),SUMIFS($B256:$GG256,$B$244:$GG$244,"&lt;="&amp;DS$259,$B$244:$GG$244,"&gt;"&amp;(DS$259-$D270))),0)</f>
        <v>0</v>
      </c>
      <c r="DT270" s="164">
        <f>MAX(IF(DT$259&lt;=$D270,SUM($E256:DT256),SUMIFS($B256:$GG256,$B$244:$GG$244,"&lt;="&amp;DT$259,$B$244:$GG$244,"&gt;"&amp;(DT$259-$D270))),0)</f>
        <v>0</v>
      </c>
      <c r="DU270" s="164">
        <f>MAX(IF(DU$259&lt;=$D270,SUM($E256:DU256),SUMIFS($B256:$GG256,$B$244:$GG$244,"&lt;="&amp;DU$259,$B$244:$GG$244,"&gt;"&amp;(DU$259-$D270))),0)</f>
        <v>0.255</v>
      </c>
      <c r="DV270" s="164">
        <f>MAX(IF(DV$259&lt;=$D270,SUM($E256:DV256),SUMIFS($B256:$GG256,$B$244:$GG$244,"&lt;="&amp;DV$259,$B$244:$GG$244,"&gt;"&amp;(DV$259-$D270))),0)</f>
        <v>0</v>
      </c>
      <c r="DW270" s="164">
        <f>MAX(IF(DW$259&lt;=$D270,SUM($E256:DW256),SUMIFS($B256:$GG256,$B$244:$GG$244,"&lt;="&amp;DW$259,$B$244:$GG$244,"&gt;"&amp;(DW$259-$D270))),0)</f>
        <v>0</v>
      </c>
      <c r="DX270" s="164">
        <f>MAX(IF(DX$259&lt;=$D270,SUM($E256:DX256),SUMIFS($B256:$GG256,$B$244:$GG$244,"&lt;="&amp;DX$259,$B$244:$GG$244,"&gt;"&amp;(DX$259-$D270))),0)</f>
        <v>0</v>
      </c>
      <c r="DY270" s="164">
        <f>MAX(IF(DY$259&lt;=$D270,SUM($E256:DY256),SUMIFS($B256:$GG256,$B$244:$GG$244,"&lt;="&amp;DY$259,$B$244:$GG$244,"&gt;"&amp;(DY$259-$D270))),0)</f>
        <v>0</v>
      </c>
      <c r="DZ270" s="164">
        <f>MAX(IF(DZ$259&lt;=$D270,SUM($E256:DZ256),SUMIFS($B256:$GG256,$B$244:$GG$244,"&lt;="&amp;DZ$259,$B$244:$GG$244,"&gt;"&amp;(DZ$259-$D270))),0)</f>
        <v>0</v>
      </c>
      <c r="EA270" s="164">
        <f>MAX(IF(EA$259&lt;=$D270,SUM($E256:EA256),SUMIFS($B256:$GG256,$B$244:$GG$244,"&lt;="&amp;EA$259,$B$244:$GG$244,"&gt;"&amp;(EA$259-$D270))),0)</f>
        <v>0</v>
      </c>
      <c r="EB270" s="164">
        <f>MAX(IF(EB$259&lt;=$D270,SUM($E256:EB256),SUMIFS($B256:$GG256,$B$244:$GG$244,"&lt;="&amp;EB$259,$B$244:$GG$244,"&gt;"&amp;(EB$259-$D270))),0)</f>
        <v>0</v>
      </c>
      <c r="EC270" s="164">
        <f>MAX(IF(EC$259&lt;=$D270,SUM($E256:EC256),SUMIFS($B256:$GG256,$B$244:$GG$244,"&lt;="&amp;EC$259,$B$244:$GG$244,"&gt;"&amp;(EC$259-$D270))),0)</f>
        <v>0</v>
      </c>
      <c r="ED270" s="164">
        <f>MAX(IF(ED$259&lt;=$D270,SUM($E256:ED256),SUMIFS($B256:$GG256,$B$244:$GG$244,"&lt;="&amp;ED$259,$B$244:$GG$244,"&gt;"&amp;(ED$259-$D270))),0)</f>
        <v>0</v>
      </c>
      <c r="EE270" s="164">
        <f>MAX(IF(EE$259&lt;=$D270,SUM($E256:EE256),SUMIFS($B256:$GG256,$B$244:$GG$244,"&lt;="&amp;EE$259,$B$244:$GG$244,"&gt;"&amp;(EE$259-$D270))),0)</f>
        <v>0</v>
      </c>
      <c r="EF270" s="164">
        <f>MAX(IF(EF$259&lt;=$D270,SUM($E256:EF256),SUMIFS($B256:$GG256,$B$244:$GG$244,"&lt;="&amp;EF$259,$B$244:$GG$244,"&gt;"&amp;(EF$259-$D270))),0)</f>
        <v>0</v>
      </c>
      <c r="EG270" s="164">
        <f>MAX(IF(EG$259&lt;=$D270,SUM($E256:EG256),SUMIFS($B256:$GG256,$B$244:$GG$244,"&lt;="&amp;EG$259,$B$244:$GG$244,"&gt;"&amp;(EG$259-$D270))),0)</f>
        <v>0.255</v>
      </c>
      <c r="EH270" s="164">
        <f>MAX(IF(EH$259&lt;=$D270,SUM($E256:EH256),SUMIFS($B256:$GG256,$B$244:$GG$244,"&lt;="&amp;EH$259,$B$244:$GG$244,"&gt;"&amp;(EH$259-$D270))),0)</f>
        <v>0</v>
      </c>
      <c r="EI270" s="164">
        <f>MAX(IF(EI$259&lt;=$D270,SUM($E256:EI256),SUMIFS($B256:$GG256,$B$244:$GG$244,"&lt;="&amp;EI$259,$B$244:$GG$244,"&gt;"&amp;(EI$259-$D270))),0)</f>
        <v>0</v>
      </c>
      <c r="EJ270" s="164">
        <f>MAX(IF(EJ$259&lt;=$D270,SUM($E256:EJ256),SUMIFS($B256:$GG256,$B$244:$GG$244,"&lt;="&amp;EJ$259,$B$244:$GG$244,"&gt;"&amp;(EJ$259-$D270))),0)</f>
        <v>0</v>
      </c>
      <c r="EK270" s="164">
        <f>MAX(IF(EK$259&lt;=$D270,SUM($E256:EK256),SUMIFS($B256:$GG256,$B$244:$GG$244,"&lt;="&amp;EK$259,$B$244:$GG$244,"&gt;"&amp;(EK$259-$D270))),0)</f>
        <v>0</v>
      </c>
      <c r="EL270" s="147"/>
      <c r="EM270" s="147"/>
      <c r="EN270" s="147"/>
      <c r="EO270" s="147"/>
      <c r="EP270" s="147"/>
      <c r="EQ270" s="147"/>
      <c r="ER270" s="147"/>
      <c r="ES270" s="147"/>
      <c r="ET270" s="147"/>
      <c r="EU270" s="147"/>
      <c r="EV270" s="147"/>
      <c r="EW270" s="147"/>
      <c r="EX270" s="147"/>
      <c r="EY270" s="147"/>
      <c r="EZ270" s="147"/>
      <c r="FA270" s="147"/>
      <c r="FB270" s="147"/>
      <c r="FC270" s="147"/>
      <c r="FD270" s="147"/>
      <c r="FE270" s="147"/>
      <c r="FF270" s="147"/>
      <c r="FG270" s="147"/>
      <c r="FH270" s="147"/>
      <c r="FI270" s="147"/>
      <c r="FJ270" s="147"/>
      <c r="FK270" s="147"/>
      <c r="FL270" s="147"/>
      <c r="FM270" s="147"/>
      <c r="FN270" s="147"/>
      <c r="FO270" s="147"/>
      <c r="FP270" s="147"/>
      <c r="FQ270" s="147"/>
      <c r="FR270" s="147"/>
      <c r="FS270" s="147"/>
      <c r="FT270" s="147"/>
      <c r="FU270" s="147"/>
      <c r="FV270" s="147"/>
      <c r="FW270" s="147"/>
      <c r="FX270" s="147"/>
      <c r="FY270" s="147"/>
      <c r="FZ270" s="147"/>
      <c r="GA270" s="147"/>
      <c r="GB270" s="147"/>
      <c r="GC270" s="147"/>
      <c r="GD270" s="147"/>
      <c r="GE270" s="147"/>
      <c r="GF270" s="147"/>
      <c r="GG270" s="147"/>
    </row>
    <row r="271" spans="2:189">
      <c r="B271" s="148">
        <v>12</v>
      </c>
      <c r="C271" s="148" t="str">
        <f t="shared" si="350"/>
        <v>Other</v>
      </c>
      <c r="D271" s="354">
        <f t="shared" si="351"/>
        <v>1</v>
      </c>
      <c r="E271" s="164">
        <f>MAX(IF(E$259&lt;=$D271,SUM($E257:E257),SUMIFS($B257:$GG257,$B$244:$GG$244,"&lt;="&amp;E$259,$B$244:$GG$244,"&gt;"&amp;(E$259-$D271))),0)</f>
        <v>0.8</v>
      </c>
      <c r="F271" s="164">
        <f>MAX(IF(F$259&lt;=$D271,SUM($E257:F257),SUMIFS($B257:$GG257,$B$244:$GG$244,"&lt;="&amp;F$259,$B$244:$GG$244,"&gt;"&amp;(F$259-$D271))),0)</f>
        <v>0</v>
      </c>
      <c r="G271" s="164">
        <f>MAX(IF(G$259&lt;=$D271,SUM($E257:G257),SUMIFS($B257:$GG257,$B$244:$GG$244,"&lt;="&amp;G$259,$B$244:$GG$244,"&gt;"&amp;(G$259-$D271))),0)</f>
        <v>0</v>
      </c>
      <c r="H271" s="164">
        <f>MAX(IF(H$259&lt;=$D271,SUM($E257:H257),SUMIFS($B257:$GG257,$B$244:$GG$244,"&lt;="&amp;H$259,$B$244:$GG$244,"&gt;"&amp;(H$259-$D271))),0)</f>
        <v>0.13</v>
      </c>
      <c r="I271" s="164">
        <f>MAX(IF(I$259&lt;=$D271,SUM($E257:I257),SUMIFS($B257:$GG257,$B$244:$GG$244,"&lt;="&amp;I$259,$B$244:$GG$244,"&gt;"&amp;(I$259-$D271))),0)</f>
        <v>1.0000000000000009E-2</v>
      </c>
      <c r="J271" s="164">
        <f>MAX(IF(J$259&lt;=$D271,SUM($E257:J257),SUMIFS($B257:$GG257,$B$244:$GG$244,"&lt;="&amp;J$259,$B$244:$GG$244,"&gt;"&amp;(J$259-$D271))),0)</f>
        <v>1.0000000000000009E-2</v>
      </c>
      <c r="K271" s="164">
        <f>MAX(IF(K$259&lt;=$D271,SUM($E257:K257),SUMIFS($B257:$GG257,$B$244:$GG$244,"&lt;="&amp;K$259,$B$244:$GG$244,"&gt;"&amp;(K$259-$D271))),0)</f>
        <v>1.0000000000000009E-2</v>
      </c>
      <c r="L271" s="164">
        <f>MAX(IF(L$259&lt;=$D271,SUM($E257:L257),SUMIFS($B257:$GG257,$B$244:$GG$244,"&lt;="&amp;L$259,$B$244:$GG$244,"&gt;"&amp;(L$259-$D271))),0)</f>
        <v>1.0000000000000009E-2</v>
      </c>
      <c r="M271" s="164">
        <f>MAX(IF(M$259&lt;=$D271,SUM($E257:M257),SUMIFS($B257:$GG257,$B$244:$GG$244,"&lt;="&amp;M$259,$B$244:$GG$244,"&gt;"&amp;(M$259-$D271))),0)</f>
        <v>1.0000000000000009E-2</v>
      </c>
      <c r="N271" s="164">
        <f>MAX(IF(N$259&lt;=$D271,SUM($E257:N257),SUMIFS($B257:$GG257,$B$244:$GG$244,"&lt;="&amp;N$259,$B$244:$GG$244,"&gt;"&amp;(N$259-$D271))),0)</f>
        <v>1.0000000000000009E-2</v>
      </c>
      <c r="O271" s="164">
        <f>MAX(IF(O$259&lt;=$D271,SUM($E257:O257),SUMIFS($B257:$GG257,$B$244:$GG$244,"&lt;="&amp;O$259,$B$244:$GG$244,"&gt;"&amp;(O$259-$D271))),0)</f>
        <v>1.0000000000000009E-2</v>
      </c>
      <c r="P271" s="164">
        <f>MAX(IF(P$259&lt;=$D271,SUM($E257:P257),SUMIFS($B257:$GG257,$B$244:$GG$244,"&lt;="&amp;P$259,$B$244:$GG$244,"&gt;"&amp;(P$259-$D271))),0)</f>
        <v>1.0000000000000009E-2</v>
      </c>
      <c r="Q271" s="164">
        <f>MAX(IF(Q$259&lt;=$D271,SUM($E257:Q257),SUMIFS($B257:$GG257,$B$244:$GG$244,"&lt;="&amp;Q$259,$B$244:$GG$244,"&gt;"&amp;(Q$259-$D271))),0)</f>
        <v>0.21299999999999997</v>
      </c>
      <c r="R271" s="164">
        <f>MAX(IF(R$259&lt;=$D271,SUM($E257:R257),SUMIFS($B257:$GG257,$B$244:$GG$244,"&lt;="&amp;R$259,$B$244:$GG$244,"&gt;"&amp;(R$259-$D271))),0)</f>
        <v>0</v>
      </c>
      <c r="S271" s="164">
        <f>MAX(IF(S$259&lt;=$D271,SUM($E257:S257),SUMIFS($B257:$GG257,$B$244:$GG$244,"&lt;="&amp;S$259,$B$244:$GG$244,"&gt;"&amp;(S$259-$D271))),0)</f>
        <v>0</v>
      </c>
      <c r="T271" s="164">
        <f>MAX(IF(T$259&lt;=$D271,SUM($E257:T257),SUMIFS($B257:$GG257,$B$244:$GG$244,"&lt;="&amp;T$259,$B$244:$GG$244,"&gt;"&amp;(T$259-$D271))),0)</f>
        <v>0</v>
      </c>
      <c r="U271" s="164">
        <f>MAX(IF(U$259&lt;=$D271,SUM($E257:U257),SUMIFS($B257:$GG257,$B$244:$GG$244,"&lt;="&amp;U$259,$B$244:$GG$244,"&gt;"&amp;(U$259-$D271))),0)</f>
        <v>0</v>
      </c>
      <c r="V271" s="164">
        <f>MAX(IF(V$259&lt;=$D271,SUM($E257:V257),SUMIFS($B257:$GG257,$B$244:$GG$244,"&lt;="&amp;V$259,$B$244:$GG$244,"&gt;"&amp;(V$259-$D271))),0)</f>
        <v>0</v>
      </c>
      <c r="W271" s="164">
        <f>MAX(IF(W$259&lt;=$D271,SUM($E257:W257),SUMIFS($B257:$GG257,$B$244:$GG$244,"&lt;="&amp;W$259,$B$244:$GG$244,"&gt;"&amp;(W$259-$D271))),0)</f>
        <v>0</v>
      </c>
      <c r="X271" s="164">
        <f>MAX(IF(X$259&lt;=$D271,SUM($E257:X257),SUMIFS($B257:$GG257,$B$244:$GG$244,"&lt;="&amp;X$259,$B$244:$GG$244,"&gt;"&amp;(X$259-$D271))),0)</f>
        <v>0</v>
      </c>
      <c r="Y271" s="164">
        <f>MAX(IF(Y$259&lt;=$D271,SUM($E257:Y257),SUMIFS($B257:$GG257,$B$244:$GG$244,"&lt;="&amp;Y$259,$B$244:$GG$244,"&gt;"&amp;(Y$259-$D271))),0)</f>
        <v>0</v>
      </c>
      <c r="Z271" s="164">
        <f>MAX(IF(Z$259&lt;=$D271,SUM($E257:Z257),SUMIFS($B257:$GG257,$B$244:$GG$244,"&lt;="&amp;Z$259,$B$244:$GG$244,"&gt;"&amp;(Z$259-$D271))),0)</f>
        <v>0</v>
      </c>
      <c r="AA271" s="164">
        <f>MAX(IF(AA$259&lt;=$D271,SUM($E257:AA257),SUMIFS($B257:$GG257,$B$244:$GG$244,"&lt;="&amp;AA$259,$B$244:$GG$244,"&gt;"&amp;(AA$259-$D271))),0)</f>
        <v>0</v>
      </c>
      <c r="AB271" s="164">
        <f>MAX(IF(AB$259&lt;=$D271,SUM($E257:AB257),SUMIFS($B257:$GG257,$B$244:$GG$244,"&lt;="&amp;AB$259,$B$244:$GG$244,"&gt;"&amp;(AB$259-$D271))),0)</f>
        <v>0</v>
      </c>
      <c r="AC271" s="164">
        <f>MAX(IF(AC$259&lt;=$D271,SUM($E257:AC257),SUMIFS($B257:$GG257,$B$244:$GG$244,"&lt;="&amp;AC$259,$B$244:$GG$244,"&gt;"&amp;(AC$259-$D271))),0)</f>
        <v>0.255</v>
      </c>
      <c r="AD271" s="164">
        <f>MAX(IF(AD$259&lt;=$D271,SUM($E257:AD257),SUMIFS($B257:$GG257,$B$244:$GG$244,"&lt;="&amp;AD$259,$B$244:$GG$244,"&gt;"&amp;(AD$259-$D271))),0)</f>
        <v>0</v>
      </c>
      <c r="AE271" s="164">
        <f>MAX(IF(AE$259&lt;=$D271,SUM($E257:AE257),SUMIFS($B257:$GG257,$B$244:$GG$244,"&lt;="&amp;AE$259,$B$244:$GG$244,"&gt;"&amp;(AE$259-$D271))),0)</f>
        <v>0</v>
      </c>
      <c r="AF271" s="164">
        <f>MAX(IF(AF$259&lt;=$D271,SUM($E257:AF257),SUMIFS($B257:$GG257,$B$244:$GG$244,"&lt;="&amp;AF$259,$B$244:$GG$244,"&gt;"&amp;(AF$259-$D271))),0)</f>
        <v>0</v>
      </c>
      <c r="AG271" s="164">
        <f>MAX(IF(AG$259&lt;=$D271,SUM($E257:AG257),SUMIFS($B257:$GG257,$B$244:$GG$244,"&lt;="&amp;AG$259,$B$244:$GG$244,"&gt;"&amp;(AG$259-$D271))),0)</f>
        <v>0</v>
      </c>
      <c r="AH271" s="164">
        <f>MAX(IF(AH$259&lt;=$D271,SUM($E257:AH257),SUMIFS($B257:$GG257,$B$244:$GG$244,"&lt;="&amp;AH$259,$B$244:$GG$244,"&gt;"&amp;(AH$259-$D271))),0)</f>
        <v>0</v>
      </c>
      <c r="AI271" s="164">
        <f>MAX(IF(AI$259&lt;=$D271,SUM($E257:AI257),SUMIFS($B257:$GG257,$B$244:$GG$244,"&lt;="&amp;AI$259,$B$244:$GG$244,"&gt;"&amp;(AI$259-$D271))),0)</f>
        <v>0</v>
      </c>
      <c r="AJ271" s="164">
        <f>MAX(IF(AJ$259&lt;=$D271,SUM($E257:AJ257),SUMIFS($B257:$GG257,$B$244:$GG$244,"&lt;="&amp;AJ$259,$B$244:$GG$244,"&gt;"&amp;(AJ$259-$D271))),0)</f>
        <v>0</v>
      </c>
      <c r="AK271" s="164">
        <f>MAX(IF(AK$259&lt;=$D271,SUM($E257:AK257),SUMIFS($B257:$GG257,$B$244:$GG$244,"&lt;="&amp;AK$259,$B$244:$GG$244,"&gt;"&amp;(AK$259-$D271))),0)</f>
        <v>0</v>
      </c>
      <c r="AL271" s="164">
        <f>MAX(IF(AL$259&lt;=$D271,SUM($E257:AL257),SUMIFS($B257:$GG257,$B$244:$GG$244,"&lt;="&amp;AL$259,$B$244:$GG$244,"&gt;"&amp;(AL$259-$D271))),0)</f>
        <v>0</v>
      </c>
      <c r="AM271" s="164">
        <f>MAX(IF(AM$259&lt;=$D271,SUM($E257:AM257),SUMIFS($B257:$GG257,$B$244:$GG$244,"&lt;="&amp;AM$259,$B$244:$GG$244,"&gt;"&amp;(AM$259-$D271))),0)</f>
        <v>0</v>
      </c>
      <c r="AN271" s="164">
        <f>MAX(IF(AN$259&lt;=$D271,SUM($E257:AN257),SUMIFS($B257:$GG257,$B$244:$GG$244,"&lt;="&amp;AN$259,$B$244:$GG$244,"&gt;"&amp;(AN$259-$D271))),0)</f>
        <v>0</v>
      </c>
      <c r="AO271" s="164">
        <f>MAX(IF(AO$259&lt;=$D271,SUM($E257:AO257),SUMIFS($B257:$GG257,$B$244:$GG$244,"&lt;="&amp;AO$259,$B$244:$GG$244,"&gt;"&amp;(AO$259-$D271))),0)</f>
        <v>0.255</v>
      </c>
      <c r="AP271" s="164">
        <f>MAX(IF(AP$259&lt;=$D271,SUM($E257:AP257),SUMIFS($B257:$GG257,$B$244:$GG$244,"&lt;="&amp;AP$259,$B$244:$GG$244,"&gt;"&amp;(AP$259-$D271))),0)</f>
        <v>0</v>
      </c>
      <c r="AQ271" s="164">
        <f>MAX(IF(AQ$259&lt;=$D271,SUM($E257:AQ257),SUMIFS($B257:$GG257,$B$244:$GG$244,"&lt;="&amp;AQ$259,$B$244:$GG$244,"&gt;"&amp;(AQ$259-$D271))),0)</f>
        <v>0</v>
      </c>
      <c r="AR271" s="164">
        <f>MAX(IF(AR$259&lt;=$D271,SUM($E257:AR257),SUMIFS($B257:$GG257,$B$244:$GG$244,"&lt;="&amp;AR$259,$B$244:$GG$244,"&gt;"&amp;(AR$259-$D271))),0)</f>
        <v>0</v>
      </c>
      <c r="AS271" s="164">
        <f>MAX(IF(AS$259&lt;=$D271,SUM($E257:AS257),SUMIFS($B257:$GG257,$B$244:$GG$244,"&lt;="&amp;AS$259,$B$244:$GG$244,"&gt;"&amp;(AS$259-$D271))),0)</f>
        <v>0</v>
      </c>
      <c r="AT271" s="164">
        <f>MAX(IF(AT$259&lt;=$D271,SUM($E257:AT257),SUMIFS($B257:$GG257,$B$244:$GG$244,"&lt;="&amp;AT$259,$B$244:$GG$244,"&gt;"&amp;(AT$259-$D271))),0)</f>
        <v>0</v>
      </c>
      <c r="AU271" s="164">
        <f>MAX(IF(AU$259&lt;=$D271,SUM($E257:AU257),SUMIFS($B257:$GG257,$B$244:$GG$244,"&lt;="&amp;AU$259,$B$244:$GG$244,"&gt;"&amp;(AU$259-$D271))),0)</f>
        <v>0</v>
      </c>
      <c r="AV271" s="164">
        <f>MAX(IF(AV$259&lt;=$D271,SUM($E257:AV257),SUMIFS($B257:$GG257,$B$244:$GG$244,"&lt;="&amp;AV$259,$B$244:$GG$244,"&gt;"&amp;(AV$259-$D271))),0)</f>
        <v>0</v>
      </c>
      <c r="AW271" s="164">
        <f>MAX(IF(AW$259&lt;=$D271,SUM($E257:AW257),SUMIFS($B257:$GG257,$B$244:$GG$244,"&lt;="&amp;AW$259,$B$244:$GG$244,"&gt;"&amp;(AW$259-$D271))),0)</f>
        <v>0</v>
      </c>
      <c r="AX271" s="164">
        <f>MAX(IF(AX$259&lt;=$D271,SUM($E257:AX257),SUMIFS($B257:$GG257,$B$244:$GG$244,"&lt;="&amp;AX$259,$B$244:$GG$244,"&gt;"&amp;(AX$259-$D271))),0)</f>
        <v>0</v>
      </c>
      <c r="AY271" s="164">
        <f>MAX(IF(AY$259&lt;=$D271,SUM($E257:AY257),SUMIFS($B257:$GG257,$B$244:$GG$244,"&lt;="&amp;AY$259,$B$244:$GG$244,"&gt;"&amp;(AY$259-$D271))),0)</f>
        <v>0</v>
      </c>
      <c r="AZ271" s="164">
        <f>MAX(IF(AZ$259&lt;=$D271,SUM($E257:AZ257),SUMIFS($B257:$GG257,$B$244:$GG$244,"&lt;="&amp;AZ$259,$B$244:$GG$244,"&gt;"&amp;(AZ$259-$D271))),0)</f>
        <v>0</v>
      </c>
      <c r="BA271" s="164">
        <f>MAX(IF(BA$259&lt;=$D271,SUM($E257:BA257),SUMIFS($B257:$GG257,$B$244:$GG$244,"&lt;="&amp;BA$259,$B$244:$GG$244,"&gt;"&amp;(BA$259-$D271))),0)</f>
        <v>0.255</v>
      </c>
      <c r="BB271" s="164">
        <f>MAX(IF(BB$259&lt;=$D271,SUM($E257:BB257),SUMIFS($B257:$GG257,$B$244:$GG$244,"&lt;="&amp;BB$259,$B$244:$GG$244,"&gt;"&amp;(BB$259-$D271))),0)</f>
        <v>0</v>
      </c>
      <c r="BC271" s="164">
        <f>MAX(IF(BC$259&lt;=$D271,SUM($E257:BC257),SUMIFS($B257:$GG257,$B$244:$GG$244,"&lt;="&amp;BC$259,$B$244:$GG$244,"&gt;"&amp;(BC$259-$D271))),0)</f>
        <v>0</v>
      </c>
      <c r="BD271" s="164">
        <f>MAX(IF(BD$259&lt;=$D271,SUM($E257:BD257),SUMIFS($B257:$GG257,$B$244:$GG$244,"&lt;="&amp;BD$259,$B$244:$GG$244,"&gt;"&amp;(BD$259-$D271))),0)</f>
        <v>0</v>
      </c>
      <c r="BE271" s="164">
        <f>MAX(IF(BE$259&lt;=$D271,SUM($E257:BE257),SUMIFS($B257:$GG257,$B$244:$GG$244,"&lt;="&amp;BE$259,$B$244:$GG$244,"&gt;"&amp;(BE$259-$D271))),0)</f>
        <v>0</v>
      </c>
      <c r="BF271" s="164">
        <f>MAX(IF(BF$259&lt;=$D271,SUM($E257:BF257),SUMIFS($B257:$GG257,$B$244:$GG$244,"&lt;="&amp;BF$259,$B$244:$GG$244,"&gt;"&amp;(BF$259-$D271))),0)</f>
        <v>0</v>
      </c>
      <c r="BG271" s="164">
        <f>MAX(IF(BG$259&lt;=$D271,SUM($E257:BG257),SUMIFS($B257:$GG257,$B$244:$GG$244,"&lt;="&amp;BG$259,$B$244:$GG$244,"&gt;"&amp;(BG$259-$D271))),0)</f>
        <v>0</v>
      </c>
      <c r="BH271" s="164">
        <f>MAX(IF(BH$259&lt;=$D271,SUM($E257:BH257),SUMIFS($B257:$GG257,$B$244:$GG$244,"&lt;="&amp;BH$259,$B$244:$GG$244,"&gt;"&amp;(BH$259-$D271))),0)</f>
        <v>0</v>
      </c>
      <c r="BI271" s="164">
        <f>MAX(IF(BI$259&lt;=$D271,SUM($E257:BI257),SUMIFS($B257:$GG257,$B$244:$GG$244,"&lt;="&amp;BI$259,$B$244:$GG$244,"&gt;"&amp;(BI$259-$D271))),0)</f>
        <v>0</v>
      </c>
      <c r="BJ271" s="164">
        <f>MAX(IF(BJ$259&lt;=$D271,SUM($E257:BJ257),SUMIFS($B257:$GG257,$B$244:$GG$244,"&lt;="&amp;BJ$259,$B$244:$GG$244,"&gt;"&amp;(BJ$259-$D271))),0)</f>
        <v>0</v>
      </c>
      <c r="BK271" s="164">
        <f>MAX(IF(BK$259&lt;=$D271,SUM($E257:BK257),SUMIFS($B257:$GG257,$B$244:$GG$244,"&lt;="&amp;BK$259,$B$244:$GG$244,"&gt;"&amp;(BK$259-$D271))),0)</f>
        <v>0</v>
      </c>
      <c r="BL271" s="164">
        <f>MAX(IF(BL$259&lt;=$D271,SUM($E257:BL257),SUMIFS($B257:$GG257,$B$244:$GG$244,"&lt;="&amp;BL$259,$B$244:$GG$244,"&gt;"&amp;(BL$259-$D271))),0)</f>
        <v>0</v>
      </c>
      <c r="BM271" s="164">
        <f>MAX(IF(BM$259&lt;=$D271,SUM($E257:BM257),SUMIFS($B257:$GG257,$B$244:$GG$244,"&lt;="&amp;BM$259,$B$244:$GG$244,"&gt;"&amp;(BM$259-$D271))),0)</f>
        <v>0.255</v>
      </c>
      <c r="BN271" s="164">
        <f>MAX(IF(BN$259&lt;=$D271,SUM($E257:BN257),SUMIFS($B257:$GG257,$B$244:$GG$244,"&lt;="&amp;BN$259,$B$244:$GG$244,"&gt;"&amp;(BN$259-$D271))),0)</f>
        <v>0</v>
      </c>
      <c r="BO271" s="164">
        <f>MAX(IF(BO$259&lt;=$D271,SUM($E257:BO257),SUMIFS($B257:$GG257,$B$244:$GG$244,"&lt;="&amp;BO$259,$B$244:$GG$244,"&gt;"&amp;(BO$259-$D271))),0)</f>
        <v>0</v>
      </c>
      <c r="BP271" s="164">
        <f>MAX(IF(BP$259&lt;=$D271,SUM($E257:BP257),SUMIFS($B257:$GG257,$B$244:$GG$244,"&lt;="&amp;BP$259,$B$244:$GG$244,"&gt;"&amp;(BP$259-$D271))),0)</f>
        <v>0</v>
      </c>
      <c r="BQ271" s="164">
        <f>MAX(IF(BQ$259&lt;=$D271,SUM($E257:BQ257),SUMIFS($B257:$GG257,$B$244:$GG$244,"&lt;="&amp;BQ$259,$B$244:$GG$244,"&gt;"&amp;(BQ$259-$D271))),0)</f>
        <v>0</v>
      </c>
      <c r="BR271" s="164">
        <f>MAX(IF(BR$259&lt;=$D271,SUM($E257:BR257),SUMIFS($B257:$GG257,$B$244:$GG$244,"&lt;="&amp;BR$259,$B$244:$GG$244,"&gt;"&amp;(BR$259-$D271))),0)</f>
        <v>0</v>
      </c>
      <c r="BS271" s="164">
        <f>MAX(IF(BS$259&lt;=$D271,SUM($E257:BS257),SUMIFS($B257:$GG257,$B$244:$GG$244,"&lt;="&amp;BS$259,$B$244:$GG$244,"&gt;"&amp;(BS$259-$D271))),0)</f>
        <v>0</v>
      </c>
      <c r="BT271" s="164">
        <f>MAX(IF(BT$259&lt;=$D271,SUM($E257:BT257),SUMIFS($B257:$GG257,$B$244:$GG$244,"&lt;="&amp;BT$259,$B$244:$GG$244,"&gt;"&amp;(BT$259-$D271))),0)</f>
        <v>0</v>
      </c>
      <c r="BU271" s="164">
        <f>MAX(IF(BU$259&lt;=$D271,SUM($E257:BU257),SUMIFS($B257:$GG257,$B$244:$GG$244,"&lt;="&amp;BU$259,$B$244:$GG$244,"&gt;"&amp;(BU$259-$D271))),0)</f>
        <v>0</v>
      </c>
      <c r="BV271" s="164">
        <f>MAX(IF(BV$259&lt;=$D271,SUM($E257:BV257),SUMIFS($B257:$GG257,$B$244:$GG$244,"&lt;="&amp;BV$259,$B$244:$GG$244,"&gt;"&amp;(BV$259-$D271))),0)</f>
        <v>0</v>
      </c>
      <c r="BW271" s="164">
        <f>MAX(IF(BW$259&lt;=$D271,SUM($E257:BW257),SUMIFS($B257:$GG257,$B$244:$GG$244,"&lt;="&amp;BW$259,$B$244:$GG$244,"&gt;"&amp;(BW$259-$D271))),0)</f>
        <v>0</v>
      </c>
      <c r="BX271" s="164">
        <f>MAX(IF(BX$259&lt;=$D271,SUM($E257:BX257),SUMIFS($B257:$GG257,$B$244:$GG$244,"&lt;="&amp;BX$259,$B$244:$GG$244,"&gt;"&amp;(BX$259-$D271))),0)</f>
        <v>0</v>
      </c>
      <c r="BY271" s="164">
        <f>MAX(IF(BY$259&lt;=$D271,SUM($E257:BY257),SUMIFS($B257:$GG257,$B$244:$GG$244,"&lt;="&amp;BY$259,$B$244:$GG$244,"&gt;"&amp;(BY$259-$D271))),0)</f>
        <v>0.255</v>
      </c>
      <c r="BZ271" s="164">
        <f>MAX(IF(BZ$259&lt;=$D271,SUM($E257:BZ257),SUMIFS($B257:$GG257,$B$244:$GG$244,"&lt;="&amp;BZ$259,$B$244:$GG$244,"&gt;"&amp;(BZ$259-$D271))),0)</f>
        <v>0</v>
      </c>
      <c r="CA271" s="164">
        <f>MAX(IF(CA$259&lt;=$D271,SUM($E257:CA257),SUMIFS($B257:$GG257,$B$244:$GG$244,"&lt;="&amp;CA$259,$B$244:$GG$244,"&gt;"&amp;(CA$259-$D271))),0)</f>
        <v>0</v>
      </c>
      <c r="CB271" s="164">
        <f>MAX(IF(CB$259&lt;=$D271,SUM($E257:CB257),SUMIFS($B257:$GG257,$B$244:$GG$244,"&lt;="&amp;CB$259,$B$244:$GG$244,"&gt;"&amp;(CB$259-$D271))),0)</f>
        <v>0</v>
      </c>
      <c r="CC271" s="164">
        <f>MAX(IF(CC$259&lt;=$D271,SUM($E257:CC257),SUMIFS($B257:$GG257,$B$244:$GG$244,"&lt;="&amp;CC$259,$B$244:$GG$244,"&gt;"&amp;(CC$259-$D271))),0)</f>
        <v>0</v>
      </c>
      <c r="CD271" s="164">
        <f>MAX(IF(CD$259&lt;=$D271,SUM($E257:CD257),SUMIFS($B257:$GG257,$B$244:$GG$244,"&lt;="&amp;CD$259,$B$244:$GG$244,"&gt;"&amp;(CD$259-$D271))),0)</f>
        <v>0</v>
      </c>
      <c r="CE271" s="164">
        <f>MAX(IF(CE$259&lt;=$D271,SUM($E257:CE257),SUMIFS($B257:$GG257,$B$244:$GG$244,"&lt;="&amp;CE$259,$B$244:$GG$244,"&gt;"&amp;(CE$259-$D271))),0)</f>
        <v>0</v>
      </c>
      <c r="CF271" s="164">
        <f>MAX(IF(CF$259&lt;=$D271,SUM($E257:CF257),SUMIFS($B257:$GG257,$B$244:$GG$244,"&lt;="&amp;CF$259,$B$244:$GG$244,"&gt;"&amp;(CF$259-$D271))),0)</f>
        <v>0</v>
      </c>
      <c r="CG271" s="164">
        <f>MAX(IF(CG$259&lt;=$D271,SUM($E257:CG257),SUMIFS($B257:$GG257,$B$244:$GG$244,"&lt;="&amp;CG$259,$B$244:$GG$244,"&gt;"&amp;(CG$259-$D271))),0)</f>
        <v>0</v>
      </c>
      <c r="CH271" s="164">
        <f>MAX(IF(CH$259&lt;=$D271,SUM($E257:CH257),SUMIFS($B257:$GG257,$B$244:$GG$244,"&lt;="&amp;CH$259,$B$244:$GG$244,"&gt;"&amp;(CH$259-$D271))),0)</f>
        <v>0</v>
      </c>
      <c r="CI271" s="164">
        <f>MAX(IF(CI$259&lt;=$D271,SUM($E257:CI257),SUMIFS($B257:$GG257,$B$244:$GG$244,"&lt;="&amp;CI$259,$B$244:$GG$244,"&gt;"&amp;(CI$259-$D271))),0)</f>
        <v>0</v>
      </c>
      <c r="CJ271" s="164">
        <f>MAX(IF(CJ$259&lt;=$D271,SUM($E257:CJ257),SUMIFS($B257:$GG257,$B$244:$GG$244,"&lt;="&amp;CJ$259,$B$244:$GG$244,"&gt;"&amp;(CJ$259-$D271))),0)</f>
        <v>0</v>
      </c>
      <c r="CK271" s="164">
        <f>MAX(IF(CK$259&lt;=$D271,SUM($E257:CK257),SUMIFS($B257:$GG257,$B$244:$GG$244,"&lt;="&amp;CK$259,$B$244:$GG$244,"&gt;"&amp;(CK$259-$D271))),0)</f>
        <v>0.255</v>
      </c>
      <c r="CL271" s="164">
        <f>MAX(IF(CL$259&lt;=$D271,SUM($E257:CL257),SUMIFS($B257:$GG257,$B$244:$GG$244,"&lt;="&amp;CL$259,$B$244:$GG$244,"&gt;"&amp;(CL$259-$D271))),0)</f>
        <v>0</v>
      </c>
      <c r="CM271" s="164">
        <f>MAX(IF(CM$259&lt;=$D271,SUM($E257:CM257),SUMIFS($B257:$GG257,$B$244:$GG$244,"&lt;="&amp;CM$259,$B$244:$GG$244,"&gt;"&amp;(CM$259-$D271))),0)</f>
        <v>0</v>
      </c>
      <c r="CN271" s="164">
        <f>MAX(IF(CN$259&lt;=$D271,SUM($E257:CN257),SUMIFS($B257:$GG257,$B$244:$GG$244,"&lt;="&amp;CN$259,$B$244:$GG$244,"&gt;"&amp;(CN$259-$D271))),0)</f>
        <v>0</v>
      </c>
      <c r="CO271" s="164">
        <f>MAX(IF(CO$259&lt;=$D271,SUM($E257:CO257),SUMIFS($B257:$GG257,$B$244:$GG$244,"&lt;="&amp;CO$259,$B$244:$GG$244,"&gt;"&amp;(CO$259-$D271))),0)</f>
        <v>0</v>
      </c>
      <c r="CP271" s="164">
        <f>MAX(IF(CP$259&lt;=$D271,SUM($E257:CP257),SUMIFS($B257:$GG257,$B$244:$GG$244,"&lt;="&amp;CP$259,$B$244:$GG$244,"&gt;"&amp;(CP$259-$D271))),0)</f>
        <v>0</v>
      </c>
      <c r="CQ271" s="164">
        <f>MAX(IF(CQ$259&lt;=$D271,SUM($E257:CQ257),SUMIFS($B257:$GG257,$B$244:$GG$244,"&lt;="&amp;CQ$259,$B$244:$GG$244,"&gt;"&amp;(CQ$259-$D271))),0)</f>
        <v>0</v>
      </c>
      <c r="CR271" s="164">
        <f>MAX(IF(CR$259&lt;=$D271,SUM($E257:CR257),SUMIFS($B257:$GG257,$B$244:$GG$244,"&lt;="&amp;CR$259,$B$244:$GG$244,"&gt;"&amp;(CR$259-$D271))),0)</f>
        <v>0</v>
      </c>
      <c r="CS271" s="164">
        <f>MAX(IF(CS$259&lt;=$D271,SUM($E257:CS257),SUMIFS($B257:$GG257,$B$244:$GG$244,"&lt;="&amp;CS$259,$B$244:$GG$244,"&gt;"&amp;(CS$259-$D271))),0)</f>
        <v>0</v>
      </c>
      <c r="CT271" s="164">
        <f>MAX(IF(CT$259&lt;=$D271,SUM($E257:CT257),SUMIFS($B257:$GG257,$B$244:$GG$244,"&lt;="&amp;CT$259,$B$244:$GG$244,"&gt;"&amp;(CT$259-$D271))),0)</f>
        <v>0</v>
      </c>
      <c r="CU271" s="164">
        <f>MAX(IF(CU$259&lt;=$D271,SUM($E257:CU257),SUMIFS($B257:$GG257,$B$244:$GG$244,"&lt;="&amp;CU$259,$B$244:$GG$244,"&gt;"&amp;(CU$259-$D271))),0)</f>
        <v>0</v>
      </c>
      <c r="CV271" s="164">
        <f>MAX(IF(CV$259&lt;=$D271,SUM($E257:CV257),SUMIFS($B257:$GG257,$B$244:$GG$244,"&lt;="&amp;CV$259,$B$244:$GG$244,"&gt;"&amp;(CV$259-$D271))),0)</f>
        <v>0</v>
      </c>
      <c r="CW271" s="164">
        <f>MAX(IF(CW$259&lt;=$D271,SUM($E257:CW257),SUMIFS($B257:$GG257,$B$244:$GG$244,"&lt;="&amp;CW$259,$B$244:$GG$244,"&gt;"&amp;(CW$259-$D271))),0)</f>
        <v>0.255</v>
      </c>
      <c r="CX271" s="164">
        <f>MAX(IF(CX$259&lt;=$D271,SUM($E257:CX257),SUMIFS($B257:$GG257,$B$244:$GG$244,"&lt;="&amp;CX$259,$B$244:$GG$244,"&gt;"&amp;(CX$259-$D271))),0)</f>
        <v>0</v>
      </c>
      <c r="CY271" s="164">
        <f>MAX(IF(CY$259&lt;=$D271,SUM($E257:CY257),SUMIFS($B257:$GG257,$B$244:$GG$244,"&lt;="&amp;CY$259,$B$244:$GG$244,"&gt;"&amp;(CY$259-$D271))),0)</f>
        <v>0</v>
      </c>
      <c r="CZ271" s="164">
        <f>MAX(IF(CZ$259&lt;=$D271,SUM($E257:CZ257),SUMIFS($B257:$GG257,$B$244:$GG$244,"&lt;="&amp;CZ$259,$B$244:$GG$244,"&gt;"&amp;(CZ$259-$D271))),0)</f>
        <v>0</v>
      </c>
      <c r="DA271" s="164">
        <f>MAX(IF(DA$259&lt;=$D271,SUM($E257:DA257),SUMIFS($B257:$GG257,$B$244:$GG$244,"&lt;="&amp;DA$259,$B$244:$GG$244,"&gt;"&amp;(DA$259-$D271))),0)</f>
        <v>0</v>
      </c>
      <c r="DB271" s="164">
        <f>MAX(IF(DB$259&lt;=$D271,SUM($E257:DB257),SUMIFS($B257:$GG257,$B$244:$GG$244,"&lt;="&amp;DB$259,$B$244:$GG$244,"&gt;"&amp;(DB$259-$D271))),0)</f>
        <v>0</v>
      </c>
      <c r="DC271" s="164">
        <f>MAX(IF(DC$259&lt;=$D271,SUM($E257:DC257),SUMIFS($B257:$GG257,$B$244:$GG$244,"&lt;="&amp;DC$259,$B$244:$GG$244,"&gt;"&amp;(DC$259-$D271))),0)</f>
        <v>0</v>
      </c>
      <c r="DD271" s="164">
        <f>MAX(IF(DD$259&lt;=$D271,SUM($E257:DD257),SUMIFS($B257:$GG257,$B$244:$GG$244,"&lt;="&amp;DD$259,$B$244:$GG$244,"&gt;"&amp;(DD$259-$D271))),0)</f>
        <v>0</v>
      </c>
      <c r="DE271" s="164">
        <f>MAX(IF(DE$259&lt;=$D271,SUM($E257:DE257),SUMIFS($B257:$GG257,$B$244:$GG$244,"&lt;="&amp;DE$259,$B$244:$GG$244,"&gt;"&amp;(DE$259-$D271))),0)</f>
        <v>0</v>
      </c>
      <c r="DF271" s="164">
        <f>MAX(IF(DF$259&lt;=$D271,SUM($E257:DF257),SUMIFS($B257:$GG257,$B$244:$GG$244,"&lt;="&amp;DF$259,$B$244:$GG$244,"&gt;"&amp;(DF$259-$D271))),0)</f>
        <v>0</v>
      </c>
      <c r="DG271" s="164">
        <f>MAX(IF(DG$259&lt;=$D271,SUM($E257:DG257),SUMIFS($B257:$GG257,$B$244:$GG$244,"&lt;="&amp;DG$259,$B$244:$GG$244,"&gt;"&amp;(DG$259-$D271))),0)</f>
        <v>0</v>
      </c>
      <c r="DH271" s="164">
        <f>MAX(IF(DH$259&lt;=$D271,SUM($E257:DH257),SUMIFS($B257:$GG257,$B$244:$GG$244,"&lt;="&amp;DH$259,$B$244:$GG$244,"&gt;"&amp;(DH$259-$D271))),0)</f>
        <v>0</v>
      </c>
      <c r="DI271" s="164">
        <f>MAX(IF(DI$259&lt;=$D271,SUM($E257:DI257),SUMIFS($B257:$GG257,$B$244:$GG$244,"&lt;="&amp;DI$259,$B$244:$GG$244,"&gt;"&amp;(DI$259-$D271))),0)</f>
        <v>0.255</v>
      </c>
      <c r="DJ271" s="164">
        <f>MAX(IF(DJ$259&lt;=$D271,SUM($E257:DJ257),SUMIFS($B257:$GG257,$B$244:$GG$244,"&lt;="&amp;DJ$259,$B$244:$GG$244,"&gt;"&amp;(DJ$259-$D271))),0)</f>
        <v>0</v>
      </c>
      <c r="DK271" s="164">
        <f>MAX(IF(DK$259&lt;=$D271,SUM($E257:DK257),SUMIFS($B257:$GG257,$B$244:$GG$244,"&lt;="&amp;DK$259,$B$244:$GG$244,"&gt;"&amp;(DK$259-$D271))),0)</f>
        <v>0</v>
      </c>
      <c r="DL271" s="164">
        <f>MAX(IF(DL$259&lt;=$D271,SUM($E257:DL257),SUMIFS($B257:$GG257,$B$244:$GG$244,"&lt;="&amp;DL$259,$B$244:$GG$244,"&gt;"&amp;(DL$259-$D271))),0)</f>
        <v>0</v>
      </c>
      <c r="DM271" s="164">
        <f>MAX(IF(DM$259&lt;=$D271,SUM($E257:DM257),SUMIFS($B257:$GG257,$B$244:$GG$244,"&lt;="&amp;DM$259,$B$244:$GG$244,"&gt;"&amp;(DM$259-$D271))),0)</f>
        <v>0</v>
      </c>
      <c r="DN271" s="164">
        <f>MAX(IF(DN$259&lt;=$D271,SUM($E257:DN257),SUMIFS($B257:$GG257,$B$244:$GG$244,"&lt;="&amp;DN$259,$B$244:$GG$244,"&gt;"&amp;(DN$259-$D271))),0)</f>
        <v>0</v>
      </c>
      <c r="DO271" s="164">
        <f>MAX(IF(DO$259&lt;=$D271,SUM($E257:DO257),SUMIFS($B257:$GG257,$B$244:$GG$244,"&lt;="&amp;DO$259,$B$244:$GG$244,"&gt;"&amp;(DO$259-$D271))),0)</f>
        <v>0</v>
      </c>
      <c r="DP271" s="164">
        <f>MAX(IF(DP$259&lt;=$D271,SUM($E257:DP257),SUMIFS($B257:$GG257,$B$244:$GG$244,"&lt;="&amp;DP$259,$B$244:$GG$244,"&gt;"&amp;(DP$259-$D271))),0)</f>
        <v>0</v>
      </c>
      <c r="DQ271" s="164">
        <f>MAX(IF(DQ$259&lt;=$D271,SUM($E257:DQ257),SUMIFS($B257:$GG257,$B$244:$GG$244,"&lt;="&amp;DQ$259,$B$244:$GG$244,"&gt;"&amp;(DQ$259-$D271))),0)</f>
        <v>0</v>
      </c>
      <c r="DR271" s="164">
        <f>MAX(IF(DR$259&lt;=$D271,SUM($E257:DR257),SUMIFS($B257:$GG257,$B$244:$GG$244,"&lt;="&amp;DR$259,$B$244:$GG$244,"&gt;"&amp;(DR$259-$D271))),0)</f>
        <v>0</v>
      </c>
      <c r="DS271" s="164">
        <f>MAX(IF(DS$259&lt;=$D271,SUM($E257:DS257),SUMIFS($B257:$GG257,$B$244:$GG$244,"&lt;="&amp;DS$259,$B$244:$GG$244,"&gt;"&amp;(DS$259-$D271))),0)</f>
        <v>0</v>
      </c>
      <c r="DT271" s="164">
        <f>MAX(IF(DT$259&lt;=$D271,SUM($E257:DT257),SUMIFS($B257:$GG257,$B$244:$GG$244,"&lt;="&amp;DT$259,$B$244:$GG$244,"&gt;"&amp;(DT$259-$D271))),0)</f>
        <v>0</v>
      </c>
      <c r="DU271" s="164">
        <f>MAX(IF(DU$259&lt;=$D271,SUM($E257:DU257),SUMIFS($B257:$GG257,$B$244:$GG$244,"&lt;="&amp;DU$259,$B$244:$GG$244,"&gt;"&amp;(DU$259-$D271))),0)</f>
        <v>0.255</v>
      </c>
      <c r="DV271" s="164">
        <f>MAX(IF(DV$259&lt;=$D271,SUM($E257:DV257),SUMIFS($B257:$GG257,$B$244:$GG$244,"&lt;="&amp;DV$259,$B$244:$GG$244,"&gt;"&amp;(DV$259-$D271))),0)</f>
        <v>0</v>
      </c>
      <c r="DW271" s="164">
        <f>MAX(IF(DW$259&lt;=$D271,SUM($E257:DW257),SUMIFS($B257:$GG257,$B$244:$GG$244,"&lt;="&amp;DW$259,$B$244:$GG$244,"&gt;"&amp;(DW$259-$D271))),0)</f>
        <v>0</v>
      </c>
      <c r="DX271" s="164">
        <f>MAX(IF(DX$259&lt;=$D271,SUM($E257:DX257),SUMIFS($B257:$GG257,$B$244:$GG$244,"&lt;="&amp;DX$259,$B$244:$GG$244,"&gt;"&amp;(DX$259-$D271))),0)</f>
        <v>0</v>
      </c>
      <c r="DY271" s="164">
        <f>MAX(IF(DY$259&lt;=$D271,SUM($E257:DY257),SUMIFS($B257:$GG257,$B$244:$GG$244,"&lt;="&amp;DY$259,$B$244:$GG$244,"&gt;"&amp;(DY$259-$D271))),0)</f>
        <v>0</v>
      </c>
      <c r="DZ271" s="164">
        <f>MAX(IF(DZ$259&lt;=$D271,SUM($E257:DZ257),SUMIFS($B257:$GG257,$B$244:$GG$244,"&lt;="&amp;DZ$259,$B$244:$GG$244,"&gt;"&amp;(DZ$259-$D271))),0)</f>
        <v>0</v>
      </c>
      <c r="EA271" s="164">
        <f>MAX(IF(EA$259&lt;=$D271,SUM($E257:EA257),SUMIFS($B257:$GG257,$B$244:$GG$244,"&lt;="&amp;EA$259,$B$244:$GG$244,"&gt;"&amp;(EA$259-$D271))),0)</f>
        <v>0</v>
      </c>
      <c r="EB271" s="164">
        <f>MAX(IF(EB$259&lt;=$D271,SUM($E257:EB257),SUMIFS($B257:$GG257,$B$244:$GG$244,"&lt;="&amp;EB$259,$B$244:$GG$244,"&gt;"&amp;(EB$259-$D271))),0)</f>
        <v>0</v>
      </c>
      <c r="EC271" s="164">
        <f>MAX(IF(EC$259&lt;=$D271,SUM($E257:EC257),SUMIFS($B257:$GG257,$B$244:$GG$244,"&lt;="&amp;EC$259,$B$244:$GG$244,"&gt;"&amp;(EC$259-$D271))),0)</f>
        <v>0</v>
      </c>
      <c r="ED271" s="164">
        <f>MAX(IF(ED$259&lt;=$D271,SUM($E257:ED257),SUMIFS($B257:$GG257,$B$244:$GG$244,"&lt;="&amp;ED$259,$B$244:$GG$244,"&gt;"&amp;(ED$259-$D271))),0)</f>
        <v>0</v>
      </c>
      <c r="EE271" s="164">
        <f>MAX(IF(EE$259&lt;=$D271,SUM($E257:EE257),SUMIFS($B257:$GG257,$B$244:$GG$244,"&lt;="&amp;EE$259,$B$244:$GG$244,"&gt;"&amp;(EE$259-$D271))),0)</f>
        <v>0</v>
      </c>
      <c r="EF271" s="164">
        <f>MAX(IF(EF$259&lt;=$D271,SUM($E257:EF257),SUMIFS($B257:$GG257,$B$244:$GG$244,"&lt;="&amp;EF$259,$B$244:$GG$244,"&gt;"&amp;(EF$259-$D271))),0)</f>
        <v>0</v>
      </c>
      <c r="EG271" s="164">
        <f>MAX(IF(EG$259&lt;=$D271,SUM($E257:EG257),SUMIFS($B257:$GG257,$B$244:$GG$244,"&lt;="&amp;EG$259,$B$244:$GG$244,"&gt;"&amp;(EG$259-$D271))),0)</f>
        <v>0.255</v>
      </c>
      <c r="EH271" s="164">
        <f>MAX(IF(EH$259&lt;=$D271,SUM($E257:EH257),SUMIFS($B257:$GG257,$B$244:$GG$244,"&lt;="&amp;EH$259,$B$244:$GG$244,"&gt;"&amp;(EH$259-$D271))),0)</f>
        <v>0</v>
      </c>
      <c r="EI271" s="164">
        <f>MAX(IF(EI$259&lt;=$D271,SUM($E257:EI257),SUMIFS($B257:$GG257,$B$244:$GG$244,"&lt;="&amp;EI$259,$B$244:$GG$244,"&gt;"&amp;(EI$259-$D271))),0)</f>
        <v>0</v>
      </c>
      <c r="EJ271" s="164">
        <f>MAX(IF(EJ$259&lt;=$D271,SUM($E257:EJ257),SUMIFS($B257:$GG257,$B$244:$GG$244,"&lt;="&amp;EJ$259,$B$244:$GG$244,"&gt;"&amp;(EJ$259-$D271))),0)</f>
        <v>0</v>
      </c>
      <c r="EK271" s="164">
        <f>MAX(IF(EK$259&lt;=$D271,SUM($E257:EK257),SUMIFS($B257:$GG257,$B$244:$GG$244,"&lt;="&amp;EK$259,$B$244:$GG$244,"&gt;"&amp;(EK$259-$D271))),0)</f>
        <v>0</v>
      </c>
      <c r="EL271" s="147"/>
      <c r="EM271" s="147"/>
      <c r="EN271" s="147"/>
      <c r="EO271" s="147"/>
      <c r="EP271" s="147"/>
      <c r="EQ271" s="147"/>
      <c r="ER271" s="147"/>
      <c r="ES271" s="147"/>
      <c r="ET271" s="147"/>
      <c r="EU271" s="147"/>
      <c r="EV271" s="147"/>
      <c r="EW271" s="147"/>
      <c r="EX271" s="147"/>
      <c r="EY271" s="147"/>
      <c r="EZ271" s="147"/>
      <c r="FA271" s="147"/>
      <c r="FB271" s="147"/>
      <c r="FC271" s="147"/>
      <c r="FD271" s="147"/>
      <c r="FE271" s="147"/>
      <c r="FF271" s="147"/>
      <c r="FG271" s="147"/>
      <c r="FH271" s="147"/>
      <c r="FI271" s="147"/>
      <c r="FJ271" s="147"/>
      <c r="FK271" s="147"/>
      <c r="FL271" s="147"/>
      <c r="FM271" s="147"/>
      <c r="FN271" s="147"/>
      <c r="FO271" s="147"/>
      <c r="FP271" s="147"/>
      <c r="FQ271" s="147"/>
      <c r="FR271" s="147"/>
      <c r="FS271" s="147"/>
      <c r="FT271" s="147"/>
      <c r="FU271" s="147"/>
      <c r="FV271" s="147"/>
      <c r="FW271" s="147"/>
      <c r="FX271" s="147"/>
      <c r="FY271" s="147"/>
      <c r="FZ271" s="147"/>
      <c r="GA271" s="147"/>
      <c r="GB271" s="147"/>
      <c r="GC271" s="147"/>
      <c r="GD271" s="147"/>
      <c r="GE271" s="147"/>
      <c r="GF271" s="147"/>
      <c r="GG271" s="147"/>
    </row>
    <row r="272" spans="2:189">
      <c r="B272" s="148"/>
      <c r="C272" s="148"/>
      <c r="D272" s="148"/>
      <c r="E272" s="159"/>
      <c r="F272" s="159"/>
      <c r="G272" s="159"/>
      <c r="H272" s="159"/>
      <c r="I272" s="159"/>
      <c r="J272" s="159"/>
      <c r="K272" s="159"/>
      <c r="L272" s="159"/>
      <c r="M272" s="159"/>
      <c r="N272" s="159"/>
      <c r="O272" s="159"/>
      <c r="P272" s="159"/>
      <c r="Q272" s="159"/>
      <c r="R272" s="159"/>
      <c r="S272" s="159"/>
      <c r="T272" s="159"/>
      <c r="U272" s="159"/>
      <c r="V272" s="159"/>
      <c r="W272" s="159"/>
      <c r="X272" s="159"/>
      <c r="Y272" s="159"/>
      <c r="Z272" s="159"/>
      <c r="AA272" s="159"/>
      <c r="AB272" s="159"/>
      <c r="AC272" s="159"/>
      <c r="AD272" s="159"/>
      <c r="AE272" s="159"/>
      <c r="AF272" s="159"/>
      <c r="AG272" s="159"/>
      <c r="AH272" s="159"/>
      <c r="AI272" s="159"/>
      <c r="AJ272" s="159"/>
      <c r="AK272" s="159"/>
      <c r="AL272" s="159"/>
      <c r="AM272" s="159"/>
      <c r="AN272" s="159"/>
      <c r="AO272" s="159"/>
      <c r="AP272" s="159"/>
      <c r="AQ272" s="159"/>
      <c r="AR272" s="159"/>
      <c r="AS272" s="159"/>
      <c r="AT272" s="159"/>
      <c r="AU272" s="159"/>
      <c r="AV272" s="159"/>
      <c r="AW272" s="159"/>
      <c r="AX272" s="159"/>
      <c r="AY272" s="159"/>
      <c r="AZ272" s="159"/>
      <c r="BA272" s="159"/>
      <c r="BB272" s="159"/>
      <c r="BC272" s="159"/>
      <c r="BD272" s="159"/>
      <c r="BE272" s="159"/>
      <c r="BF272" s="159"/>
      <c r="BG272" s="159"/>
      <c r="BH272" s="159"/>
      <c r="BI272" s="159"/>
      <c r="BJ272" s="159"/>
      <c r="BK272" s="159"/>
      <c r="BL272" s="159"/>
      <c r="BM272" s="159"/>
      <c r="BN272" s="159"/>
      <c r="BO272" s="159"/>
      <c r="BP272" s="159"/>
      <c r="BQ272" s="159"/>
      <c r="BR272" s="159"/>
      <c r="BS272" s="159"/>
      <c r="BT272" s="159"/>
      <c r="BU272" s="159"/>
      <c r="BV272" s="159"/>
      <c r="BW272" s="159"/>
      <c r="BX272" s="159"/>
      <c r="BY272" s="159"/>
      <c r="BZ272" s="159"/>
      <c r="CA272" s="159"/>
      <c r="CB272" s="159"/>
      <c r="CC272" s="159"/>
      <c r="CD272" s="159"/>
      <c r="CE272" s="159"/>
      <c r="CF272" s="159"/>
      <c r="CG272" s="159"/>
      <c r="CH272" s="159"/>
      <c r="CI272" s="159"/>
      <c r="CJ272" s="159"/>
      <c r="CK272" s="159"/>
      <c r="CL272" s="159"/>
      <c r="CM272" s="159"/>
      <c r="CN272" s="159"/>
      <c r="CO272" s="159"/>
      <c r="CP272" s="159"/>
      <c r="CQ272" s="159"/>
      <c r="CR272" s="159"/>
      <c r="CS272" s="159"/>
      <c r="CT272" s="159"/>
      <c r="CU272" s="159"/>
      <c r="CV272" s="159"/>
      <c r="CW272" s="159"/>
      <c r="CX272" s="159"/>
      <c r="CY272" s="159"/>
      <c r="CZ272" s="159"/>
      <c r="DA272" s="159"/>
      <c r="DB272" s="159"/>
      <c r="DC272" s="159"/>
      <c r="DD272" s="159"/>
      <c r="DE272" s="159"/>
      <c r="DF272" s="159"/>
      <c r="DG272" s="159"/>
      <c r="DH272" s="159"/>
      <c r="DI272" s="159"/>
      <c r="DJ272" s="159"/>
      <c r="DK272" s="159"/>
      <c r="DL272" s="159"/>
      <c r="DM272" s="159"/>
      <c r="DN272" s="159"/>
      <c r="DO272" s="159"/>
      <c r="DP272" s="159"/>
      <c r="DQ272" s="159"/>
      <c r="DR272" s="159"/>
      <c r="DS272" s="159"/>
      <c r="DT272" s="159"/>
      <c r="DU272" s="159"/>
      <c r="DV272" s="159"/>
      <c r="DW272" s="159"/>
      <c r="DX272" s="159"/>
      <c r="DY272" s="159"/>
      <c r="DZ272" s="159"/>
      <c r="EA272" s="159"/>
      <c r="EB272" s="159"/>
      <c r="EC272" s="159"/>
      <c r="ED272" s="159"/>
      <c r="EE272" s="159"/>
      <c r="EF272" s="159"/>
      <c r="EG272" s="159"/>
      <c r="EH272" s="159"/>
      <c r="EI272" s="159"/>
      <c r="EJ272" s="159"/>
      <c r="EK272" s="159"/>
      <c r="EL272" s="159"/>
      <c r="EM272" s="159"/>
      <c r="EN272" s="159"/>
      <c r="EO272" s="159"/>
      <c r="EP272" s="159"/>
      <c r="EQ272" s="159"/>
      <c r="ER272" s="159"/>
      <c r="ES272" s="159"/>
      <c r="ET272" s="147"/>
      <c r="EU272" s="147"/>
      <c r="EV272" s="147"/>
      <c r="EW272" s="147"/>
      <c r="EX272" s="147"/>
      <c r="EY272" s="147"/>
      <c r="EZ272" s="147"/>
      <c r="FA272" s="147"/>
      <c r="FB272" s="147"/>
      <c r="FC272" s="147"/>
      <c r="FD272" s="147"/>
      <c r="FE272" s="147"/>
      <c r="FF272" s="147"/>
      <c r="FG272" s="147"/>
      <c r="FH272" s="147"/>
      <c r="FI272" s="147"/>
      <c r="FJ272" s="147"/>
      <c r="FK272" s="147"/>
      <c r="FL272" s="147"/>
      <c r="FM272" s="147"/>
      <c r="FN272" s="147"/>
      <c r="FO272" s="147"/>
      <c r="FP272" s="147"/>
      <c r="FQ272" s="147"/>
      <c r="FR272" s="147"/>
      <c r="FS272" s="147"/>
      <c r="FT272" s="147"/>
      <c r="FU272" s="147"/>
      <c r="FV272" s="147"/>
      <c r="FW272" s="147"/>
      <c r="FX272" s="147"/>
      <c r="FY272" s="147"/>
      <c r="FZ272" s="147"/>
      <c r="GA272" s="147"/>
      <c r="GB272" s="147"/>
      <c r="GC272" s="147"/>
      <c r="GD272" s="147"/>
      <c r="GE272" s="147"/>
      <c r="GF272" s="147"/>
      <c r="GG272" s="147"/>
    </row>
    <row r="273" spans="2:189">
      <c r="B273" s="147"/>
      <c r="C273" s="149"/>
      <c r="D273" s="149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58"/>
      <c r="Q273" s="158"/>
      <c r="R273" s="158"/>
      <c r="S273" s="158"/>
      <c r="T273" s="158"/>
      <c r="U273" s="158"/>
      <c r="V273" s="158"/>
      <c r="W273" s="158"/>
      <c r="X273" s="158"/>
      <c r="Y273" s="158"/>
      <c r="Z273" s="158"/>
      <c r="AA273" s="158"/>
      <c r="AB273" s="158"/>
      <c r="AC273" s="158"/>
      <c r="AD273" s="158"/>
      <c r="AE273" s="158"/>
      <c r="AF273" s="158"/>
      <c r="AG273" s="158"/>
      <c r="AH273" s="158"/>
      <c r="AI273" s="158"/>
      <c r="AJ273" s="158"/>
      <c r="AK273" s="158"/>
      <c r="AL273" s="158"/>
      <c r="AM273" s="158"/>
      <c r="AN273" s="158"/>
      <c r="AO273" s="158"/>
      <c r="AP273" s="158"/>
      <c r="AQ273" s="158"/>
      <c r="AR273" s="158"/>
      <c r="AS273" s="158"/>
      <c r="AT273" s="158"/>
      <c r="AU273" s="158"/>
      <c r="AV273" s="158"/>
      <c r="AW273" s="158"/>
      <c r="AX273" s="158"/>
      <c r="AY273" s="158"/>
      <c r="AZ273" s="158"/>
      <c r="BA273" s="158"/>
      <c r="BB273" s="158"/>
      <c r="BC273" s="158"/>
      <c r="BD273" s="158"/>
      <c r="BE273" s="158"/>
      <c r="BF273" s="158"/>
      <c r="BG273" s="158"/>
      <c r="BH273" s="149"/>
      <c r="BI273" s="149"/>
      <c r="BJ273" s="149"/>
      <c r="BK273" s="149"/>
      <c r="BL273" s="149"/>
      <c r="BM273" s="149"/>
      <c r="BN273" s="149"/>
      <c r="BO273" s="149"/>
      <c r="BP273" s="149"/>
      <c r="BQ273" s="149"/>
      <c r="BR273" s="149"/>
      <c r="BS273" s="149"/>
      <c r="BT273" s="149"/>
      <c r="BU273" s="149"/>
      <c r="BV273" s="149"/>
      <c r="BW273" s="149"/>
      <c r="BX273" s="149"/>
      <c r="BY273" s="149"/>
      <c r="BZ273" s="149"/>
      <c r="CA273" s="149"/>
      <c r="CB273" s="149"/>
      <c r="CC273" s="149"/>
      <c r="CD273" s="149"/>
      <c r="CE273" s="149"/>
      <c r="CF273" s="149"/>
      <c r="CG273" s="149"/>
      <c r="CH273" s="149"/>
      <c r="CI273" s="149"/>
      <c r="CJ273" s="149"/>
      <c r="CK273" s="149"/>
      <c r="CL273" s="149"/>
      <c r="CM273" s="149"/>
      <c r="CN273" s="149"/>
      <c r="CO273" s="149"/>
      <c r="CP273" s="149"/>
      <c r="CQ273" s="149"/>
      <c r="CR273" s="149"/>
      <c r="CS273" s="149"/>
      <c r="CT273" s="149"/>
      <c r="CU273" s="149"/>
      <c r="CV273" s="149"/>
      <c r="CW273" s="149"/>
      <c r="CX273" s="149"/>
      <c r="CY273" s="149"/>
      <c r="CZ273" s="149"/>
      <c r="DA273" s="149"/>
      <c r="DB273" s="149"/>
      <c r="DC273" s="149"/>
      <c r="DD273" s="149"/>
      <c r="DE273" s="149"/>
      <c r="DF273" s="149"/>
      <c r="DG273" s="147"/>
      <c r="DH273" s="147"/>
      <c r="DI273" s="147"/>
      <c r="DJ273" s="147"/>
      <c r="DK273" s="147"/>
      <c r="DL273" s="147"/>
      <c r="DM273" s="147"/>
      <c r="DN273" s="147"/>
      <c r="DO273" s="147"/>
      <c r="DP273" s="147"/>
      <c r="DQ273" s="147"/>
      <c r="DR273" s="147"/>
      <c r="DS273" s="147"/>
      <c r="DT273" s="147"/>
      <c r="DU273" s="147"/>
      <c r="DV273" s="147"/>
      <c r="DW273" s="147"/>
      <c r="DX273" s="147"/>
      <c r="DY273" s="147"/>
      <c r="DZ273" s="147"/>
      <c r="EA273" s="147"/>
      <c r="EB273" s="147"/>
      <c r="EC273" s="147"/>
      <c r="ED273" s="147"/>
      <c r="EE273" s="147"/>
      <c r="EF273" s="147"/>
      <c r="EG273" s="147"/>
      <c r="EH273" s="147"/>
      <c r="EI273" s="147"/>
      <c r="EJ273" s="147"/>
      <c r="EK273" s="147"/>
      <c r="EL273" s="147"/>
      <c r="EM273" s="147"/>
      <c r="EN273" s="147"/>
      <c r="EO273" s="147"/>
      <c r="EP273" s="147"/>
      <c r="EQ273" s="147"/>
      <c r="ER273" s="147"/>
      <c r="ES273" s="147"/>
      <c r="ET273" s="147"/>
      <c r="EU273" s="147"/>
      <c r="EV273" s="147"/>
      <c r="EW273" s="147"/>
      <c r="EX273" s="147"/>
      <c r="EY273" s="147"/>
      <c r="EZ273" s="147"/>
      <c r="FA273" s="147"/>
      <c r="FB273" s="147"/>
      <c r="FC273" s="147"/>
      <c r="FD273" s="147"/>
      <c r="FE273" s="147"/>
      <c r="FF273" s="147"/>
      <c r="FG273" s="147"/>
      <c r="FH273" s="147"/>
      <c r="FI273" s="147"/>
      <c r="FJ273" s="147"/>
      <c r="FK273" s="147"/>
      <c r="FL273" s="147"/>
      <c r="FM273" s="147"/>
      <c r="FN273" s="147"/>
      <c r="FO273" s="147"/>
      <c r="FP273" s="147"/>
      <c r="FQ273" s="147"/>
      <c r="FR273" s="147"/>
      <c r="FS273" s="147"/>
      <c r="FT273" s="147"/>
      <c r="FU273" s="147"/>
      <c r="FV273" s="147"/>
      <c r="FW273" s="147"/>
      <c r="FX273" s="147"/>
      <c r="FY273" s="147"/>
      <c r="FZ273" s="147"/>
      <c r="GA273" s="147"/>
      <c r="GB273" s="147"/>
      <c r="GC273" s="147"/>
      <c r="GD273" s="147"/>
      <c r="GE273" s="147"/>
      <c r="GF273" s="147"/>
      <c r="GG273" s="147"/>
    </row>
    <row r="274" spans="2:189">
      <c r="B274" s="155"/>
      <c r="C274" s="155"/>
      <c r="D274" s="155"/>
      <c r="E274" s="180">
        <v>1</v>
      </c>
      <c r="F274" s="180">
        <v>2</v>
      </c>
      <c r="G274" s="180">
        <v>3</v>
      </c>
      <c r="H274" s="180">
        <v>4</v>
      </c>
      <c r="I274" s="180">
        <v>5</v>
      </c>
      <c r="J274" s="180">
        <v>6</v>
      </c>
      <c r="K274" s="180">
        <v>7</v>
      </c>
      <c r="L274" s="180">
        <v>8</v>
      </c>
      <c r="M274" s="180">
        <v>9</v>
      </c>
      <c r="N274" s="180">
        <v>10</v>
      </c>
      <c r="O274" s="180">
        <v>11</v>
      </c>
      <c r="P274" s="180">
        <v>12</v>
      </c>
      <c r="Q274" s="180">
        <v>13</v>
      </c>
      <c r="R274" s="180">
        <v>14</v>
      </c>
      <c r="S274" s="180">
        <v>15</v>
      </c>
      <c r="T274" s="180">
        <v>16</v>
      </c>
      <c r="U274" s="180">
        <v>17</v>
      </c>
      <c r="V274" s="180">
        <v>18</v>
      </c>
      <c r="W274" s="180">
        <v>19</v>
      </c>
      <c r="X274" s="180">
        <v>20</v>
      </c>
      <c r="Y274" s="180">
        <v>21</v>
      </c>
      <c r="Z274" s="180">
        <v>22</v>
      </c>
      <c r="AA274" s="180">
        <v>23</v>
      </c>
      <c r="AB274" s="180">
        <v>24</v>
      </c>
      <c r="AC274" s="180">
        <v>25</v>
      </c>
      <c r="AD274" s="180">
        <v>26</v>
      </c>
      <c r="AE274" s="180">
        <v>27</v>
      </c>
      <c r="AF274" s="180">
        <v>28</v>
      </c>
      <c r="AG274" s="180">
        <v>29</v>
      </c>
      <c r="AH274" s="180">
        <v>30</v>
      </c>
      <c r="AI274" s="180">
        <v>31</v>
      </c>
      <c r="AJ274" s="180">
        <v>32</v>
      </c>
      <c r="AK274" s="180">
        <v>33</v>
      </c>
      <c r="AL274" s="180">
        <v>34</v>
      </c>
      <c r="AM274" s="180">
        <v>35</v>
      </c>
      <c r="AN274" s="180">
        <v>36</v>
      </c>
      <c r="AO274" s="180">
        <v>37</v>
      </c>
      <c r="AP274" s="180">
        <v>38</v>
      </c>
      <c r="AQ274" s="180">
        <v>39</v>
      </c>
      <c r="AR274" s="180">
        <v>40</v>
      </c>
      <c r="AS274" s="180">
        <v>41</v>
      </c>
      <c r="AT274" s="180">
        <v>42</v>
      </c>
      <c r="AU274" s="180">
        <v>43</v>
      </c>
      <c r="AV274" s="180">
        <v>44</v>
      </c>
      <c r="AW274" s="180">
        <v>45</v>
      </c>
      <c r="AX274" s="180">
        <v>46</v>
      </c>
      <c r="AY274" s="180">
        <v>47</v>
      </c>
      <c r="AZ274" s="180">
        <v>48</v>
      </c>
      <c r="BA274" s="180">
        <v>49</v>
      </c>
      <c r="BB274" s="180">
        <v>50</v>
      </c>
      <c r="BC274" s="180">
        <v>51</v>
      </c>
      <c r="BD274" s="180">
        <v>52</v>
      </c>
      <c r="BE274" s="180">
        <v>53</v>
      </c>
      <c r="BF274" s="180">
        <v>54</v>
      </c>
      <c r="BG274" s="180">
        <v>55</v>
      </c>
      <c r="BH274" s="180">
        <v>56</v>
      </c>
      <c r="BI274" s="180">
        <v>57</v>
      </c>
      <c r="BJ274" s="180">
        <v>58</v>
      </c>
      <c r="BK274" s="180">
        <v>59</v>
      </c>
      <c r="BL274" s="180">
        <v>60</v>
      </c>
      <c r="BM274" s="180">
        <v>61</v>
      </c>
      <c r="BN274" s="180">
        <v>62</v>
      </c>
      <c r="BO274" s="180">
        <v>63</v>
      </c>
      <c r="BP274" s="180">
        <v>64</v>
      </c>
      <c r="BQ274" s="180">
        <v>65</v>
      </c>
      <c r="BR274" s="180">
        <v>66</v>
      </c>
      <c r="BS274" s="180">
        <v>67</v>
      </c>
      <c r="BT274" s="180">
        <v>68</v>
      </c>
      <c r="BU274" s="180">
        <v>69</v>
      </c>
      <c r="BV274" s="180">
        <v>70</v>
      </c>
      <c r="BW274" s="180">
        <v>71</v>
      </c>
      <c r="BX274" s="180">
        <v>72</v>
      </c>
      <c r="BY274" s="180">
        <v>73</v>
      </c>
      <c r="BZ274" s="180">
        <v>74</v>
      </c>
      <c r="CA274" s="180">
        <v>75</v>
      </c>
      <c r="CB274" s="180">
        <v>76</v>
      </c>
      <c r="CC274" s="180">
        <v>77</v>
      </c>
      <c r="CD274" s="180">
        <v>78</v>
      </c>
      <c r="CE274" s="180">
        <v>79</v>
      </c>
      <c r="CF274" s="180">
        <v>80</v>
      </c>
      <c r="CG274" s="180">
        <v>81</v>
      </c>
      <c r="CH274" s="180">
        <v>82</v>
      </c>
      <c r="CI274" s="180">
        <v>83</v>
      </c>
      <c r="CJ274" s="180">
        <v>84</v>
      </c>
      <c r="CK274" s="180">
        <v>85</v>
      </c>
      <c r="CL274" s="180">
        <v>86</v>
      </c>
      <c r="CM274" s="180">
        <v>87</v>
      </c>
      <c r="CN274" s="180">
        <v>88</v>
      </c>
      <c r="CO274" s="180">
        <v>89</v>
      </c>
      <c r="CP274" s="180">
        <v>90</v>
      </c>
      <c r="CQ274" s="180">
        <v>91</v>
      </c>
      <c r="CR274" s="180">
        <v>92</v>
      </c>
      <c r="CS274" s="180">
        <v>93</v>
      </c>
      <c r="CT274" s="180">
        <v>94</v>
      </c>
      <c r="CU274" s="180">
        <v>95</v>
      </c>
      <c r="CV274" s="180">
        <v>96</v>
      </c>
      <c r="CW274" s="180">
        <v>97</v>
      </c>
      <c r="CX274" s="180">
        <v>98</v>
      </c>
      <c r="CY274" s="180">
        <v>99</v>
      </c>
      <c r="CZ274" s="180">
        <v>100</v>
      </c>
      <c r="DA274" s="180">
        <v>101</v>
      </c>
      <c r="DB274" s="180">
        <v>102</v>
      </c>
      <c r="DC274" s="180">
        <v>103</v>
      </c>
      <c r="DD274" s="180">
        <v>104</v>
      </c>
      <c r="DE274" s="180">
        <v>105</v>
      </c>
      <c r="DF274" s="180">
        <v>106</v>
      </c>
      <c r="DG274" s="180">
        <v>107</v>
      </c>
      <c r="DH274" s="180">
        <v>108</v>
      </c>
      <c r="DI274" s="180">
        <v>109</v>
      </c>
      <c r="DJ274" s="180">
        <v>110</v>
      </c>
      <c r="DK274" s="180">
        <v>111</v>
      </c>
      <c r="DL274" s="180">
        <v>112</v>
      </c>
      <c r="DM274" s="180">
        <v>113</v>
      </c>
      <c r="DN274" s="180">
        <v>114</v>
      </c>
      <c r="DO274" s="180">
        <v>115</v>
      </c>
      <c r="DP274" s="180">
        <v>116</v>
      </c>
      <c r="DQ274" s="180">
        <v>117</v>
      </c>
      <c r="DR274" s="180">
        <v>118</v>
      </c>
      <c r="DS274" s="180">
        <v>119</v>
      </c>
      <c r="DT274" s="180">
        <v>120</v>
      </c>
      <c r="DU274" s="180">
        <v>121</v>
      </c>
      <c r="DV274" s="180">
        <v>122</v>
      </c>
      <c r="DW274" s="180">
        <v>123</v>
      </c>
      <c r="DX274" s="180">
        <v>124</v>
      </c>
      <c r="DY274" s="180">
        <v>125</v>
      </c>
      <c r="DZ274" s="180">
        <v>126</v>
      </c>
      <c r="EA274" s="180">
        <v>127</v>
      </c>
      <c r="EB274" s="180">
        <v>128</v>
      </c>
      <c r="EC274" s="180">
        <v>129</v>
      </c>
      <c r="ED274" s="180">
        <v>130</v>
      </c>
      <c r="EE274" s="180">
        <v>131</v>
      </c>
      <c r="EF274" s="180">
        <v>132</v>
      </c>
      <c r="EG274" s="180">
        <v>133</v>
      </c>
      <c r="EH274" s="180">
        <v>134</v>
      </c>
      <c r="EI274" s="180">
        <v>135</v>
      </c>
      <c r="EJ274" s="180">
        <v>136</v>
      </c>
      <c r="EK274" s="180">
        <v>137</v>
      </c>
      <c r="EL274" s="155"/>
      <c r="EM274" s="155"/>
      <c r="EN274" s="155"/>
      <c r="EO274" s="155"/>
      <c r="EP274" s="155"/>
      <c r="EQ274" s="155"/>
      <c r="ER274" s="155"/>
      <c r="ES274" s="155"/>
      <c r="ET274" s="155"/>
      <c r="EU274" s="155"/>
      <c r="EV274" s="155"/>
      <c r="EW274" s="155"/>
      <c r="EX274" s="155"/>
      <c r="EY274" s="155"/>
      <c r="EZ274" s="155"/>
      <c r="FA274" s="155"/>
      <c r="FB274" s="155"/>
      <c r="FC274" s="155"/>
      <c r="FD274" s="155"/>
      <c r="FE274" s="155"/>
      <c r="FF274" s="155"/>
      <c r="FG274" s="155"/>
      <c r="FH274" s="155"/>
      <c r="FI274" s="155"/>
      <c r="FJ274" s="155"/>
      <c r="FK274" s="155"/>
      <c r="FL274" s="155"/>
      <c r="FM274" s="155"/>
      <c r="FN274" s="155"/>
      <c r="FO274" s="155"/>
      <c r="FP274" s="155"/>
      <c r="FQ274" s="155"/>
      <c r="FR274" s="155"/>
      <c r="FS274" s="155"/>
      <c r="FT274" s="155"/>
      <c r="FU274" s="155"/>
      <c r="FV274" s="155"/>
      <c r="FW274" s="155"/>
      <c r="FX274" s="155"/>
      <c r="FY274" s="155"/>
      <c r="FZ274" s="155"/>
      <c r="GA274" s="155"/>
      <c r="GB274" s="155"/>
      <c r="GC274" s="155"/>
      <c r="GD274" s="155"/>
      <c r="GE274" s="155"/>
      <c r="GF274" s="155"/>
      <c r="GG274" s="155"/>
    </row>
    <row r="275" spans="2:189">
      <c r="B275" s="181" t="s">
        <v>193</v>
      </c>
      <c r="C275" s="155"/>
      <c r="D275" s="155" t="s">
        <v>193</v>
      </c>
      <c r="E275" s="154">
        <f>Opening</f>
        <v>44440</v>
      </c>
      <c r="F275" s="154">
        <f t="shared" ref="F275:AK275" si="352">EDATE(E275,1)</f>
        <v>44470</v>
      </c>
      <c r="G275" s="154">
        <f t="shared" si="352"/>
        <v>44501</v>
      </c>
      <c r="H275" s="154">
        <f t="shared" si="352"/>
        <v>44531</v>
      </c>
      <c r="I275" s="154">
        <f t="shared" si="352"/>
        <v>44562</v>
      </c>
      <c r="J275" s="154">
        <f t="shared" si="352"/>
        <v>44593</v>
      </c>
      <c r="K275" s="154">
        <f t="shared" si="352"/>
        <v>44621</v>
      </c>
      <c r="L275" s="154">
        <f t="shared" si="352"/>
        <v>44652</v>
      </c>
      <c r="M275" s="154">
        <f t="shared" si="352"/>
        <v>44682</v>
      </c>
      <c r="N275" s="154">
        <f t="shared" si="352"/>
        <v>44713</v>
      </c>
      <c r="O275" s="154">
        <f t="shared" si="352"/>
        <v>44743</v>
      </c>
      <c r="P275" s="154">
        <f t="shared" si="352"/>
        <v>44774</v>
      </c>
      <c r="Q275" s="154">
        <f t="shared" si="352"/>
        <v>44805</v>
      </c>
      <c r="R275" s="154">
        <f t="shared" si="352"/>
        <v>44835</v>
      </c>
      <c r="S275" s="154">
        <f t="shared" si="352"/>
        <v>44866</v>
      </c>
      <c r="T275" s="154">
        <f t="shared" si="352"/>
        <v>44896</v>
      </c>
      <c r="U275" s="154">
        <f t="shared" si="352"/>
        <v>44927</v>
      </c>
      <c r="V275" s="154">
        <f t="shared" si="352"/>
        <v>44958</v>
      </c>
      <c r="W275" s="154">
        <f t="shared" si="352"/>
        <v>44986</v>
      </c>
      <c r="X275" s="154">
        <f t="shared" si="352"/>
        <v>45017</v>
      </c>
      <c r="Y275" s="154">
        <f t="shared" si="352"/>
        <v>45047</v>
      </c>
      <c r="Z275" s="154">
        <f t="shared" si="352"/>
        <v>45078</v>
      </c>
      <c r="AA275" s="154">
        <f t="shared" si="352"/>
        <v>45108</v>
      </c>
      <c r="AB275" s="154">
        <f t="shared" si="352"/>
        <v>45139</v>
      </c>
      <c r="AC275" s="154">
        <f t="shared" si="352"/>
        <v>45170</v>
      </c>
      <c r="AD275" s="154">
        <f t="shared" si="352"/>
        <v>45200</v>
      </c>
      <c r="AE275" s="154">
        <f t="shared" si="352"/>
        <v>45231</v>
      </c>
      <c r="AF275" s="154">
        <f t="shared" si="352"/>
        <v>45261</v>
      </c>
      <c r="AG275" s="154">
        <f t="shared" si="352"/>
        <v>45292</v>
      </c>
      <c r="AH275" s="154">
        <f t="shared" si="352"/>
        <v>45323</v>
      </c>
      <c r="AI275" s="154">
        <f t="shared" si="352"/>
        <v>45352</v>
      </c>
      <c r="AJ275" s="154">
        <f t="shared" si="352"/>
        <v>45383</v>
      </c>
      <c r="AK275" s="154">
        <f t="shared" si="352"/>
        <v>45413</v>
      </c>
      <c r="AL275" s="154">
        <f t="shared" ref="AL275:BQ275" si="353">EDATE(AK275,1)</f>
        <v>45444</v>
      </c>
      <c r="AM275" s="154">
        <f t="shared" si="353"/>
        <v>45474</v>
      </c>
      <c r="AN275" s="154">
        <f t="shared" si="353"/>
        <v>45505</v>
      </c>
      <c r="AO275" s="154">
        <f t="shared" si="353"/>
        <v>45536</v>
      </c>
      <c r="AP275" s="154">
        <f t="shared" si="353"/>
        <v>45566</v>
      </c>
      <c r="AQ275" s="154">
        <f t="shared" si="353"/>
        <v>45597</v>
      </c>
      <c r="AR275" s="154">
        <f t="shared" si="353"/>
        <v>45627</v>
      </c>
      <c r="AS275" s="154">
        <f t="shared" si="353"/>
        <v>45658</v>
      </c>
      <c r="AT275" s="154">
        <f t="shared" si="353"/>
        <v>45689</v>
      </c>
      <c r="AU275" s="154">
        <f t="shared" si="353"/>
        <v>45717</v>
      </c>
      <c r="AV275" s="154">
        <f t="shared" si="353"/>
        <v>45748</v>
      </c>
      <c r="AW275" s="154">
        <f t="shared" si="353"/>
        <v>45778</v>
      </c>
      <c r="AX275" s="154">
        <f t="shared" si="353"/>
        <v>45809</v>
      </c>
      <c r="AY275" s="154">
        <f t="shared" si="353"/>
        <v>45839</v>
      </c>
      <c r="AZ275" s="154">
        <f t="shared" si="353"/>
        <v>45870</v>
      </c>
      <c r="BA275" s="154">
        <f t="shared" si="353"/>
        <v>45901</v>
      </c>
      <c r="BB275" s="154">
        <f t="shared" si="353"/>
        <v>45931</v>
      </c>
      <c r="BC275" s="154">
        <f t="shared" si="353"/>
        <v>45962</v>
      </c>
      <c r="BD275" s="154">
        <f t="shared" si="353"/>
        <v>45992</v>
      </c>
      <c r="BE275" s="154">
        <f t="shared" si="353"/>
        <v>46023</v>
      </c>
      <c r="BF275" s="154">
        <f t="shared" si="353"/>
        <v>46054</v>
      </c>
      <c r="BG275" s="154">
        <f t="shared" si="353"/>
        <v>46082</v>
      </c>
      <c r="BH275" s="154">
        <f t="shared" si="353"/>
        <v>46113</v>
      </c>
      <c r="BI275" s="154">
        <f t="shared" si="353"/>
        <v>46143</v>
      </c>
      <c r="BJ275" s="154">
        <f t="shared" si="353"/>
        <v>46174</v>
      </c>
      <c r="BK275" s="154">
        <f t="shared" si="353"/>
        <v>46204</v>
      </c>
      <c r="BL275" s="154">
        <f t="shared" si="353"/>
        <v>46235</v>
      </c>
      <c r="BM275" s="154">
        <f t="shared" si="353"/>
        <v>46266</v>
      </c>
      <c r="BN275" s="154">
        <f t="shared" si="353"/>
        <v>46296</v>
      </c>
      <c r="BO275" s="154">
        <f t="shared" si="353"/>
        <v>46327</v>
      </c>
      <c r="BP275" s="154">
        <f t="shared" si="353"/>
        <v>46357</v>
      </c>
      <c r="BQ275" s="154">
        <f t="shared" si="353"/>
        <v>46388</v>
      </c>
      <c r="BR275" s="154">
        <f t="shared" ref="BR275:CW275" si="354">EDATE(BQ275,1)</f>
        <v>46419</v>
      </c>
      <c r="BS275" s="154">
        <f t="shared" si="354"/>
        <v>46447</v>
      </c>
      <c r="BT275" s="154">
        <f t="shared" si="354"/>
        <v>46478</v>
      </c>
      <c r="BU275" s="154">
        <f t="shared" si="354"/>
        <v>46508</v>
      </c>
      <c r="BV275" s="154">
        <f t="shared" si="354"/>
        <v>46539</v>
      </c>
      <c r="BW275" s="154">
        <f t="shared" si="354"/>
        <v>46569</v>
      </c>
      <c r="BX275" s="154">
        <f t="shared" si="354"/>
        <v>46600</v>
      </c>
      <c r="BY275" s="154">
        <f t="shared" si="354"/>
        <v>46631</v>
      </c>
      <c r="BZ275" s="154">
        <f t="shared" si="354"/>
        <v>46661</v>
      </c>
      <c r="CA275" s="154">
        <f t="shared" si="354"/>
        <v>46692</v>
      </c>
      <c r="CB275" s="154">
        <f t="shared" si="354"/>
        <v>46722</v>
      </c>
      <c r="CC275" s="154">
        <f t="shared" si="354"/>
        <v>46753</v>
      </c>
      <c r="CD275" s="154">
        <f t="shared" si="354"/>
        <v>46784</v>
      </c>
      <c r="CE275" s="154">
        <f t="shared" si="354"/>
        <v>46813</v>
      </c>
      <c r="CF275" s="154">
        <f t="shared" si="354"/>
        <v>46844</v>
      </c>
      <c r="CG275" s="154">
        <f t="shared" si="354"/>
        <v>46874</v>
      </c>
      <c r="CH275" s="154">
        <f t="shared" si="354"/>
        <v>46905</v>
      </c>
      <c r="CI275" s="154">
        <f t="shared" si="354"/>
        <v>46935</v>
      </c>
      <c r="CJ275" s="154">
        <f t="shared" si="354"/>
        <v>46966</v>
      </c>
      <c r="CK275" s="154">
        <f t="shared" si="354"/>
        <v>46997</v>
      </c>
      <c r="CL275" s="154">
        <f t="shared" si="354"/>
        <v>47027</v>
      </c>
      <c r="CM275" s="154">
        <f t="shared" si="354"/>
        <v>47058</v>
      </c>
      <c r="CN275" s="154">
        <f t="shared" si="354"/>
        <v>47088</v>
      </c>
      <c r="CO275" s="154">
        <f t="shared" si="354"/>
        <v>47119</v>
      </c>
      <c r="CP275" s="154">
        <f t="shared" si="354"/>
        <v>47150</v>
      </c>
      <c r="CQ275" s="154">
        <f t="shared" si="354"/>
        <v>47178</v>
      </c>
      <c r="CR275" s="154">
        <f t="shared" si="354"/>
        <v>47209</v>
      </c>
      <c r="CS275" s="154">
        <f t="shared" si="354"/>
        <v>47239</v>
      </c>
      <c r="CT275" s="154">
        <f t="shared" si="354"/>
        <v>47270</v>
      </c>
      <c r="CU275" s="154">
        <f t="shared" si="354"/>
        <v>47300</v>
      </c>
      <c r="CV275" s="154">
        <f t="shared" si="354"/>
        <v>47331</v>
      </c>
      <c r="CW275" s="154">
        <f t="shared" si="354"/>
        <v>47362</v>
      </c>
      <c r="CX275" s="154">
        <f t="shared" ref="CX275:EC275" si="355">EDATE(CW275,1)</f>
        <v>47392</v>
      </c>
      <c r="CY275" s="154">
        <f t="shared" si="355"/>
        <v>47423</v>
      </c>
      <c r="CZ275" s="154">
        <f t="shared" si="355"/>
        <v>47453</v>
      </c>
      <c r="DA275" s="154">
        <f t="shared" si="355"/>
        <v>47484</v>
      </c>
      <c r="DB275" s="154">
        <f t="shared" si="355"/>
        <v>47515</v>
      </c>
      <c r="DC275" s="154">
        <f t="shared" si="355"/>
        <v>47543</v>
      </c>
      <c r="DD275" s="154">
        <f t="shared" si="355"/>
        <v>47574</v>
      </c>
      <c r="DE275" s="154">
        <f t="shared" si="355"/>
        <v>47604</v>
      </c>
      <c r="DF275" s="154">
        <f t="shared" si="355"/>
        <v>47635</v>
      </c>
      <c r="DG275" s="154">
        <f t="shared" si="355"/>
        <v>47665</v>
      </c>
      <c r="DH275" s="154">
        <f t="shared" si="355"/>
        <v>47696</v>
      </c>
      <c r="DI275" s="154">
        <f t="shared" si="355"/>
        <v>47727</v>
      </c>
      <c r="DJ275" s="154">
        <f t="shared" si="355"/>
        <v>47757</v>
      </c>
      <c r="DK275" s="154">
        <f t="shared" si="355"/>
        <v>47788</v>
      </c>
      <c r="DL275" s="154">
        <f t="shared" si="355"/>
        <v>47818</v>
      </c>
      <c r="DM275" s="154">
        <f t="shared" si="355"/>
        <v>47849</v>
      </c>
      <c r="DN275" s="154">
        <f t="shared" si="355"/>
        <v>47880</v>
      </c>
      <c r="DO275" s="154">
        <f t="shared" si="355"/>
        <v>47908</v>
      </c>
      <c r="DP275" s="154">
        <f t="shared" si="355"/>
        <v>47939</v>
      </c>
      <c r="DQ275" s="154">
        <f t="shared" si="355"/>
        <v>47969</v>
      </c>
      <c r="DR275" s="154">
        <f t="shared" si="355"/>
        <v>48000</v>
      </c>
      <c r="DS275" s="154">
        <f t="shared" si="355"/>
        <v>48030</v>
      </c>
      <c r="DT275" s="154">
        <f t="shared" si="355"/>
        <v>48061</v>
      </c>
      <c r="DU275" s="154">
        <f t="shared" si="355"/>
        <v>48092</v>
      </c>
      <c r="DV275" s="154">
        <f t="shared" si="355"/>
        <v>48122</v>
      </c>
      <c r="DW275" s="154">
        <f t="shared" si="355"/>
        <v>48153</v>
      </c>
      <c r="DX275" s="154">
        <f t="shared" si="355"/>
        <v>48183</v>
      </c>
      <c r="DY275" s="154">
        <f t="shared" si="355"/>
        <v>48214</v>
      </c>
      <c r="DZ275" s="154">
        <f t="shared" si="355"/>
        <v>48245</v>
      </c>
      <c r="EA275" s="154">
        <f t="shared" si="355"/>
        <v>48274</v>
      </c>
      <c r="EB275" s="154">
        <f t="shared" si="355"/>
        <v>48305</v>
      </c>
      <c r="EC275" s="154">
        <f t="shared" si="355"/>
        <v>48335</v>
      </c>
      <c r="ED275" s="154">
        <f t="shared" ref="ED275:ES275" si="356">EDATE(EC275,1)</f>
        <v>48366</v>
      </c>
      <c r="EE275" s="154">
        <f t="shared" si="356"/>
        <v>48396</v>
      </c>
      <c r="EF275" s="154">
        <f t="shared" si="356"/>
        <v>48427</v>
      </c>
      <c r="EG275" s="154">
        <f t="shared" si="356"/>
        <v>48458</v>
      </c>
      <c r="EH275" s="154">
        <f t="shared" si="356"/>
        <v>48488</v>
      </c>
      <c r="EI275" s="154">
        <f t="shared" si="356"/>
        <v>48519</v>
      </c>
      <c r="EJ275" s="154">
        <f t="shared" si="356"/>
        <v>48549</v>
      </c>
      <c r="EK275" s="154">
        <f t="shared" si="356"/>
        <v>48580</v>
      </c>
      <c r="EL275" s="154">
        <f t="shared" si="356"/>
        <v>48611</v>
      </c>
      <c r="EM275" s="154">
        <f t="shared" si="356"/>
        <v>48639</v>
      </c>
      <c r="EN275" s="154">
        <f t="shared" si="356"/>
        <v>48670</v>
      </c>
      <c r="EO275" s="154">
        <f t="shared" si="356"/>
        <v>48700</v>
      </c>
      <c r="EP275" s="154">
        <f t="shared" si="356"/>
        <v>48731</v>
      </c>
      <c r="EQ275" s="154">
        <f t="shared" si="356"/>
        <v>48761</v>
      </c>
      <c r="ER275" s="154">
        <f t="shared" si="356"/>
        <v>48792</v>
      </c>
      <c r="ES275" s="154">
        <f t="shared" si="356"/>
        <v>48823</v>
      </c>
      <c r="ET275" s="147"/>
      <c r="EU275" s="147"/>
      <c r="EV275" s="147"/>
      <c r="EW275" s="147"/>
      <c r="EX275" s="147"/>
      <c r="EY275" s="147"/>
      <c r="EZ275" s="147"/>
      <c r="FA275" s="147"/>
      <c r="FB275" s="147"/>
      <c r="FC275" s="147"/>
      <c r="FD275" s="147"/>
      <c r="FE275" s="147"/>
      <c r="FF275" s="147"/>
      <c r="FG275" s="147"/>
      <c r="FH275" s="147"/>
      <c r="FI275" s="147"/>
      <c r="FJ275" s="147"/>
      <c r="FK275" s="147"/>
      <c r="FL275" s="147"/>
      <c r="FM275" s="147"/>
      <c r="FN275" s="147"/>
      <c r="FO275" s="147"/>
      <c r="FP275" s="147"/>
      <c r="FQ275" s="147"/>
      <c r="FR275" s="147"/>
      <c r="FS275" s="147"/>
      <c r="FT275" s="147"/>
      <c r="FU275" s="147"/>
      <c r="FV275" s="147"/>
      <c r="FW275" s="147"/>
      <c r="FX275" s="147"/>
      <c r="FY275" s="147"/>
      <c r="FZ275" s="147"/>
      <c r="GA275" s="147"/>
      <c r="GB275" s="147"/>
      <c r="GC275" s="147"/>
      <c r="GD275" s="147"/>
      <c r="GE275" s="147"/>
      <c r="GF275" s="147"/>
      <c r="GG275" s="147"/>
    </row>
    <row r="276" spans="2:189">
      <c r="B276" s="148">
        <v>1</v>
      </c>
      <c r="C276" s="148" t="str">
        <f t="shared" ref="C276:C287" si="357">VLOOKUP($B276,Tenant_List,7,FALSE)</f>
        <v>Large Tenant</v>
      </c>
      <c r="D276" s="148">
        <f>VLOOKUP($C276,Assumptions!$O$40:$S$45,5,FALSE)</f>
        <v>3</v>
      </c>
      <c r="E276" s="164">
        <f>MAX(IFERROR(IF(E$274&lt;=$D246*12,0,IF(E$274&lt;=$D276,SUM($E246:E246),SUMIFS($B246:$GG246,$B$274:$GG$274,"&lt;="&amp;E$274,$B$274:$GG$274,"&gt;"&amp;(E$274-$D276)))),0),0)</f>
        <v>0</v>
      </c>
      <c r="F276" s="164">
        <f>MAX(IFERROR(IF(F$274&lt;=$D246*12,0,IF(F$274&lt;=$D276,SUM($E246:F246),SUMIFS($B246:$GG246,$B$274:$GG$274,"&lt;="&amp;F$274,$B$274:$GG$274,"&gt;"&amp;(F$274-$D276)))),0),0)</f>
        <v>0</v>
      </c>
      <c r="G276" s="164">
        <f>MAX(IFERROR(IF(G$274&lt;=$D246*12,0,IF(G$274&lt;=$D276,SUM($E246:G246),SUMIFS($B246:$GG246,$B$274:$GG$274,"&lt;="&amp;G$274,$B$274:$GG$274,"&gt;"&amp;(G$274-$D276)))),0),0)</f>
        <v>0</v>
      </c>
      <c r="H276" s="164">
        <f>MAX(IFERROR(IF(H$274&lt;=$D246*12,0,IF(H$274&lt;=$D276,SUM($E246:H246),SUMIFS($B246:$GG246,$B$274:$GG$274,"&lt;="&amp;H$274,$B$274:$GG$274,"&gt;"&amp;(H$274-$D276)))),0),0)</f>
        <v>0</v>
      </c>
      <c r="I276" s="164">
        <f>MAX(IFERROR(IF(I$274&lt;=$D246*12,0,IF(I$274&lt;=$D276,SUM($E246:I246),SUMIFS($B246:$GG246,$B$274:$GG$274,"&lt;="&amp;I$274,$B$274:$GG$274,"&gt;"&amp;(I$274-$D276)))),0),0)</f>
        <v>0</v>
      </c>
      <c r="J276" s="164">
        <f>MAX(IFERROR(IF(J$274&lt;=$D246*12,0,IF(J$274&lt;=$D276,SUM($E246:J246),SUMIFS($B246:$GG246,$B$274:$GG$274,"&lt;="&amp;J$274,$B$274:$GG$274,"&gt;"&amp;(J$274-$D276)))),0),0)</f>
        <v>0</v>
      </c>
      <c r="K276" s="164">
        <f>MAX(IFERROR(IF(K$274&lt;=$D246*12,0,IF(K$274&lt;=$D276,SUM($E246:K246),SUMIFS($B246:$GG246,$B$274:$GG$274,"&lt;="&amp;K$274,$B$274:$GG$274,"&gt;"&amp;(K$274-$D276)))),0),0)</f>
        <v>0</v>
      </c>
      <c r="L276" s="164">
        <f>MAX(IFERROR(IF(L$274&lt;=$D246*12,0,IF(L$274&lt;=$D276,SUM($E246:L246),SUMIFS($B246:$GG246,$B$274:$GG$274,"&lt;="&amp;L$274,$B$274:$GG$274,"&gt;"&amp;(L$274-$D276)))),0),0)</f>
        <v>0</v>
      </c>
      <c r="M276" s="164">
        <f>MAX(IFERROR(IF(M$274&lt;=$D246*12,0,IF(M$274&lt;=$D276,SUM($E246:M246),SUMIFS($B246:$GG246,$B$274:$GG$274,"&lt;="&amp;M$274,$B$274:$GG$274,"&gt;"&amp;(M$274-$D276)))),0),0)</f>
        <v>0</v>
      </c>
      <c r="N276" s="164">
        <f>MAX(IFERROR(IF(N$274&lt;=$D246*12,0,IF(N$274&lt;=$D276,SUM($E246:N246),SUMIFS($B246:$GG246,$B$274:$GG$274,"&lt;="&amp;N$274,$B$274:$GG$274,"&gt;"&amp;(N$274-$D276)))),0),0)</f>
        <v>0</v>
      </c>
      <c r="O276" s="164">
        <f>MAX(IFERROR(IF(O$274&lt;=$D246*12,0,IF(O$274&lt;=$D276,SUM($E246:O246),SUMIFS($B246:$GG246,$B$274:$GG$274,"&lt;="&amp;O$274,$B$274:$GG$274,"&gt;"&amp;(O$274-$D276)))),0),0)</f>
        <v>0</v>
      </c>
      <c r="P276" s="164">
        <f>MAX(IFERROR(IF(P$274&lt;=$D246*12,0,IF(P$274&lt;=$D276,SUM($E246:P246),SUMIFS($B246:$GG246,$B$274:$GG$274,"&lt;="&amp;P$274,$B$274:$GG$274,"&gt;"&amp;(P$274-$D276)))),0),0)</f>
        <v>0</v>
      </c>
      <c r="Q276" s="164">
        <f>MAX(IFERROR(IF(Q$274&lt;=$D246*12,0,IF(Q$274&lt;=$D276,SUM($E246:Q246),SUMIFS($B246:$GG246,$B$274:$GG$274,"&lt;="&amp;Q$274,$B$274:$GG$274,"&gt;"&amp;(Q$274-$D276)))),0),0)</f>
        <v>0</v>
      </c>
      <c r="R276" s="164">
        <f>MAX(IFERROR(IF(R$274&lt;=$D246*12,0,IF(R$274&lt;=$D276,SUM($E246:R246),SUMIFS($B246:$GG246,$B$274:$GG$274,"&lt;="&amp;R$274,$B$274:$GG$274,"&gt;"&amp;(R$274-$D276)))),0),0)</f>
        <v>0</v>
      </c>
      <c r="S276" s="164">
        <f>MAX(IFERROR(IF(S$274&lt;=$D246*12,0,IF(S$274&lt;=$D276,SUM($E246:S246),SUMIFS($B246:$GG246,$B$274:$GG$274,"&lt;="&amp;S$274,$B$274:$GG$274,"&gt;"&amp;(S$274-$D276)))),0),0)</f>
        <v>0</v>
      </c>
      <c r="T276" s="164">
        <f>MAX(IFERROR(IF(T$274&lt;=$D246*12,0,IF(T$274&lt;=$D276,SUM($E246:T246),SUMIFS($B246:$GG246,$B$274:$GG$274,"&lt;="&amp;T$274,$B$274:$GG$274,"&gt;"&amp;(T$274-$D276)))),0),0)</f>
        <v>0</v>
      </c>
      <c r="U276" s="164">
        <f>MAX(IFERROR(IF(U$274&lt;=$D246*12,0,IF(U$274&lt;=$D276,SUM($E246:U246),SUMIFS($B246:$GG246,$B$274:$GG$274,"&lt;="&amp;U$274,$B$274:$GG$274,"&gt;"&amp;(U$274-$D276)))),0),0)</f>
        <v>0</v>
      </c>
      <c r="V276" s="164">
        <f>MAX(IFERROR(IF(V$274&lt;=$D246*12,0,IF(V$274&lt;=$D276,SUM($E246:V246),SUMIFS($B246:$GG246,$B$274:$GG$274,"&lt;="&amp;V$274,$B$274:$GG$274,"&gt;"&amp;(V$274-$D276)))),0),0)</f>
        <v>0</v>
      </c>
      <c r="W276" s="164">
        <f>MAX(IFERROR(IF(W$274&lt;=$D246*12,0,IF(W$274&lt;=$D276,SUM($E246:W246),SUMIFS($B246:$GG246,$B$274:$GG$274,"&lt;="&amp;W$274,$B$274:$GG$274,"&gt;"&amp;(W$274-$D276)))),0),0)</f>
        <v>0</v>
      </c>
      <c r="X276" s="164">
        <f>MAX(IFERROR(IF(X$274&lt;=$D246*12,0,IF(X$274&lt;=$D276,SUM($E246:X246),SUMIFS($B246:$GG246,$B$274:$GG$274,"&lt;="&amp;X$274,$B$274:$GG$274,"&gt;"&amp;(X$274-$D276)))),0),0)</f>
        <v>0</v>
      </c>
      <c r="Y276" s="164">
        <f>MAX(IFERROR(IF(Y$274&lt;=$D246*12,0,IF(Y$274&lt;=$D276,SUM($E246:Y246),SUMIFS($B246:$GG246,$B$274:$GG$274,"&lt;="&amp;Y$274,$B$274:$GG$274,"&gt;"&amp;(Y$274-$D276)))),0),0)</f>
        <v>0</v>
      </c>
      <c r="Z276" s="164">
        <f>MAX(IFERROR(IF(Z$274&lt;=$D246*12,0,IF(Z$274&lt;=$D276,SUM($E246:Z246),SUMIFS($B246:$GG246,$B$274:$GG$274,"&lt;="&amp;Z$274,$B$274:$GG$274,"&gt;"&amp;(Z$274-$D276)))),0),0)</f>
        <v>0</v>
      </c>
      <c r="AA276" s="164">
        <f>MAX(IFERROR(IF(AA$274&lt;=$D246*12,0,IF(AA$274&lt;=$D276,SUM($E246:AA246),SUMIFS($B246:$GG246,$B$274:$GG$274,"&lt;="&amp;AA$274,$B$274:$GG$274,"&gt;"&amp;(AA$274-$D276)))),0),0)</f>
        <v>0</v>
      </c>
      <c r="AB276" s="164">
        <f>MAX(IFERROR(IF(AB$274&lt;=$D246*12,0,IF(AB$274&lt;=$D276,SUM($E246:AB246),SUMIFS($B246:$GG246,$B$274:$GG$274,"&lt;="&amp;AB$274,$B$274:$GG$274,"&gt;"&amp;(AB$274-$D276)))),0),0)</f>
        <v>0</v>
      </c>
      <c r="AC276" s="164">
        <f>MAX(IFERROR(IF(AC$274&lt;=$D246*12,0,IF(AC$274&lt;=$D276,SUM($E246:AC246),SUMIFS($B246:$GG246,$B$274:$GG$274,"&lt;="&amp;AC$274,$B$274:$GG$274,"&gt;"&amp;(AC$274-$D276)))),0),0)</f>
        <v>0</v>
      </c>
      <c r="AD276" s="164">
        <f>MAX(IFERROR(IF(AD$274&lt;=$D246*12,0,IF(AD$274&lt;=$D276,SUM($E246:AD246),SUMIFS($B246:$GG246,$B$274:$GG$274,"&lt;="&amp;AD$274,$B$274:$GG$274,"&gt;"&amp;(AD$274-$D276)))),0),0)</f>
        <v>0</v>
      </c>
      <c r="AE276" s="164">
        <f>MAX(IFERROR(IF(AE$274&lt;=$D246*12,0,IF(AE$274&lt;=$D276,SUM($E246:AE246),SUMIFS($B246:$GG246,$B$274:$GG$274,"&lt;="&amp;AE$274,$B$274:$GG$274,"&gt;"&amp;(AE$274-$D276)))),0),0)</f>
        <v>0</v>
      </c>
      <c r="AF276" s="164">
        <f>MAX(IFERROR(IF(AF$274&lt;=$D246*12,0,IF(AF$274&lt;=$D276,SUM($E246:AF246),SUMIFS($B246:$GG246,$B$274:$GG$274,"&lt;="&amp;AF$274,$B$274:$GG$274,"&gt;"&amp;(AF$274-$D276)))),0),0)</f>
        <v>0</v>
      </c>
      <c r="AG276" s="164">
        <f>MAX(IFERROR(IF(AG$274&lt;=$D246*12,0,IF(AG$274&lt;=$D276,SUM($E246:AG246),SUMIFS($B246:$GG246,$B$274:$GG$274,"&lt;="&amp;AG$274,$B$274:$GG$274,"&gt;"&amp;(AG$274-$D276)))),0),0)</f>
        <v>0</v>
      </c>
      <c r="AH276" s="164">
        <f>MAX(IFERROR(IF(AH$274&lt;=$D246*12,0,IF(AH$274&lt;=$D276,SUM($E246:AH246),SUMIFS($B246:$GG246,$B$274:$GG$274,"&lt;="&amp;AH$274,$B$274:$GG$274,"&gt;"&amp;(AH$274-$D276)))),0),0)</f>
        <v>0</v>
      </c>
      <c r="AI276" s="164">
        <f>MAX(IFERROR(IF(AI$274&lt;=$D246*12,0,IF(AI$274&lt;=$D276,SUM($E246:AI246),SUMIFS($B246:$GG246,$B$274:$GG$274,"&lt;="&amp;AI$274,$B$274:$GG$274,"&gt;"&amp;(AI$274-$D276)))),0),0)</f>
        <v>0</v>
      </c>
      <c r="AJ276" s="164">
        <f>MAX(IFERROR(IF(AJ$274&lt;=$D246*12,0,IF(AJ$274&lt;=$D276,SUM($E246:AJ246),SUMIFS($B246:$GG246,$B$274:$GG$274,"&lt;="&amp;AJ$274,$B$274:$GG$274,"&gt;"&amp;(AJ$274-$D276)))),0),0)</f>
        <v>0</v>
      </c>
      <c r="AK276" s="164">
        <f>MAX(IFERROR(IF(AK$274&lt;=$D246*12,0,IF(AK$274&lt;=$D276,SUM($E246:AK246),SUMIFS($B246:$GG246,$B$274:$GG$274,"&lt;="&amp;AK$274,$B$274:$GG$274,"&gt;"&amp;(AK$274-$D276)))),0),0)</f>
        <v>0</v>
      </c>
      <c r="AL276" s="164">
        <f>MAX(IFERROR(IF(AL$274&lt;=$D246*12,0,IF(AL$274&lt;=$D276,SUM($E246:AL246),SUMIFS($B246:$GG246,$B$274:$GG$274,"&lt;="&amp;AL$274,$B$274:$GG$274,"&gt;"&amp;(AL$274-$D276)))),0),0)</f>
        <v>0</v>
      </c>
      <c r="AM276" s="164">
        <f>MAX(IFERROR(IF(AM$274&lt;=$D246*12,0,IF(AM$274&lt;=$D276,SUM($E246:AM246),SUMIFS($B246:$GG246,$B$274:$GG$274,"&lt;="&amp;AM$274,$B$274:$GG$274,"&gt;"&amp;(AM$274-$D276)))),0),0)</f>
        <v>0</v>
      </c>
      <c r="AN276" s="164">
        <f>MAX(IFERROR(IF(AN$274&lt;=$D246*12,0,IF(AN$274&lt;=$D276,SUM($E246:AN246),SUMIFS($B246:$GG246,$B$274:$GG$274,"&lt;="&amp;AN$274,$B$274:$GG$274,"&gt;"&amp;(AN$274-$D276)))),0),0)</f>
        <v>0</v>
      </c>
      <c r="AO276" s="164">
        <f>MAX(IFERROR(IF(AO$274&lt;=$D246*12,0,IF(AO$274&lt;=$D276,SUM($E246:AO246),SUMIFS($B246:$GG246,$B$274:$GG$274,"&lt;="&amp;AO$274,$B$274:$GG$274,"&gt;"&amp;(AO$274-$D276)))),0),0)</f>
        <v>0</v>
      </c>
      <c r="AP276" s="164">
        <f>MAX(IFERROR(IF(AP$274&lt;=$D246*12,0,IF(AP$274&lt;=$D276,SUM($E246:AP246),SUMIFS($B246:$GG246,$B$274:$GG$274,"&lt;="&amp;AP$274,$B$274:$GG$274,"&gt;"&amp;(AP$274-$D276)))),0),0)</f>
        <v>0</v>
      </c>
      <c r="AQ276" s="164">
        <f>MAX(IFERROR(IF(AQ$274&lt;=$D246*12,0,IF(AQ$274&lt;=$D276,SUM($E246:AQ246),SUMIFS($B246:$GG246,$B$274:$GG$274,"&lt;="&amp;AQ$274,$B$274:$GG$274,"&gt;"&amp;(AQ$274-$D276)))),0),0)</f>
        <v>0</v>
      </c>
      <c r="AR276" s="164">
        <f>MAX(IFERROR(IF(AR$274&lt;=$D246*12,0,IF(AR$274&lt;=$D276,SUM($E246:AR246),SUMIFS($B246:$GG246,$B$274:$GG$274,"&lt;="&amp;AR$274,$B$274:$GG$274,"&gt;"&amp;(AR$274-$D276)))),0),0)</f>
        <v>0</v>
      </c>
      <c r="AS276" s="164">
        <f>MAX(IFERROR(IF(AS$274&lt;=$D246*12,0,IF(AS$274&lt;=$D276,SUM($E246:AS246),SUMIFS($B246:$GG246,$B$274:$GG$274,"&lt;="&amp;AS$274,$B$274:$GG$274,"&gt;"&amp;(AS$274-$D276)))),0),0)</f>
        <v>0</v>
      </c>
      <c r="AT276" s="164">
        <f>MAX(IFERROR(IF(AT$274&lt;=$D246*12,0,IF(AT$274&lt;=$D276,SUM($E246:AT246),SUMIFS($B246:$GG246,$B$274:$GG$274,"&lt;="&amp;AT$274,$B$274:$GG$274,"&gt;"&amp;(AT$274-$D276)))),0),0)</f>
        <v>0</v>
      </c>
      <c r="AU276" s="164">
        <f>MAX(IFERROR(IF(AU$274&lt;=$D246*12,0,IF(AU$274&lt;=$D276,SUM($E246:AU246),SUMIFS($B246:$GG246,$B$274:$GG$274,"&lt;="&amp;AU$274,$B$274:$GG$274,"&gt;"&amp;(AU$274-$D276)))),0),0)</f>
        <v>0</v>
      </c>
      <c r="AV276" s="164">
        <f>MAX(IFERROR(IF(AV$274&lt;=$D246*12,0,IF(AV$274&lt;=$D276,SUM($E246:AV246),SUMIFS($B246:$GG246,$B$274:$GG$274,"&lt;="&amp;AV$274,$B$274:$GG$274,"&gt;"&amp;(AV$274-$D276)))),0),0)</f>
        <v>0</v>
      </c>
      <c r="AW276" s="164">
        <f>MAX(IFERROR(IF(AW$274&lt;=$D246*12,0,IF(AW$274&lt;=$D276,SUM($E246:AW246),SUMIFS($B246:$GG246,$B$274:$GG$274,"&lt;="&amp;AW$274,$B$274:$GG$274,"&gt;"&amp;(AW$274-$D276)))),0),0)</f>
        <v>0</v>
      </c>
      <c r="AX276" s="164">
        <f>MAX(IFERROR(IF(AX$274&lt;=$D246*12,0,IF(AX$274&lt;=$D276,SUM($E246:AX246),SUMIFS($B246:$GG246,$B$274:$GG$274,"&lt;="&amp;AX$274,$B$274:$GG$274,"&gt;"&amp;(AX$274-$D276)))),0),0)</f>
        <v>0</v>
      </c>
      <c r="AY276" s="164">
        <f>MAX(IFERROR(IF(AY$274&lt;=$D246*12,0,IF(AY$274&lt;=$D276,SUM($E246:AY246),SUMIFS($B246:$GG246,$B$274:$GG$274,"&lt;="&amp;AY$274,$B$274:$GG$274,"&gt;"&amp;(AY$274-$D276)))),0),0)</f>
        <v>0</v>
      </c>
      <c r="AZ276" s="164">
        <f>MAX(IFERROR(IF(AZ$274&lt;=$D246*12,0,IF(AZ$274&lt;=$D276,SUM($E246:AZ246),SUMIFS($B246:$GG246,$B$274:$GG$274,"&lt;="&amp;AZ$274,$B$274:$GG$274,"&gt;"&amp;(AZ$274-$D276)))),0),0)</f>
        <v>0</v>
      </c>
      <c r="BA276" s="164">
        <f>MAX(IFERROR(IF(BA$274&lt;=$D246*12,0,IF(BA$274&lt;=$D276,SUM($E246:BA246),SUMIFS($B246:$GG246,$B$274:$GG$274,"&lt;="&amp;BA$274,$B$274:$GG$274,"&gt;"&amp;(BA$274-$D276)))),0),0)</f>
        <v>0.24249999999999994</v>
      </c>
      <c r="BB276" s="164">
        <f>MAX(IFERROR(IF(BB$274&lt;=$D246*12,0,IF(BB$274&lt;=$D276,SUM($E246:BB246),SUMIFS($B246:$GG246,$B$274:$GG$274,"&lt;="&amp;BB$274,$B$274:$GG$274,"&gt;"&amp;(BB$274-$D276)))),0),0)</f>
        <v>0.24249999999999994</v>
      </c>
      <c r="BC276" s="164">
        <f>MAX(IFERROR(IF(BC$274&lt;=$D246*12,0,IF(BC$274&lt;=$D276,SUM($E246:BC246),SUMIFS($B246:$GG246,$B$274:$GG$274,"&lt;="&amp;BC$274,$B$274:$GG$274,"&gt;"&amp;(BC$274-$D276)))),0),0)</f>
        <v>0.24249999999999994</v>
      </c>
      <c r="BD276" s="164">
        <f>MAX(IFERROR(IF(BD$274&lt;=$D246*12,0,IF(BD$274&lt;=$D276,SUM($E246:BD246),SUMIFS($B246:$GG246,$B$274:$GG$274,"&lt;="&amp;BD$274,$B$274:$GG$274,"&gt;"&amp;(BD$274-$D276)))),0),0)</f>
        <v>0</v>
      </c>
      <c r="BE276" s="164">
        <f>MAX(IFERROR(IF(BE$274&lt;=$D246*12,0,IF(BE$274&lt;=$D276,SUM($E246:BE246),SUMIFS($B246:$GG246,$B$274:$GG$274,"&lt;="&amp;BE$274,$B$274:$GG$274,"&gt;"&amp;(BE$274-$D276)))),0),0)</f>
        <v>0</v>
      </c>
      <c r="BF276" s="164">
        <f>MAX(IFERROR(IF(BF$274&lt;=$D246*12,0,IF(BF$274&lt;=$D276,SUM($E246:BF246),SUMIFS($B246:$GG246,$B$274:$GG$274,"&lt;="&amp;BF$274,$B$274:$GG$274,"&gt;"&amp;(BF$274-$D276)))),0),0)</f>
        <v>0</v>
      </c>
      <c r="BG276" s="164">
        <f>MAX(IFERROR(IF(BG$274&lt;=$D246*12,0,IF(BG$274&lt;=$D276,SUM($E246:BG246),SUMIFS($B246:$GG246,$B$274:$GG$274,"&lt;="&amp;BG$274,$B$274:$GG$274,"&gt;"&amp;(BG$274-$D276)))),0),0)</f>
        <v>0</v>
      </c>
      <c r="BH276" s="164">
        <f>MAX(IFERROR(IF(BH$274&lt;=$D246*12,0,IF(BH$274&lt;=$D276,SUM($E246:BH246),SUMIFS($B246:$GG246,$B$274:$GG$274,"&lt;="&amp;BH$274,$B$274:$GG$274,"&gt;"&amp;(BH$274-$D276)))),0),0)</f>
        <v>0</v>
      </c>
      <c r="BI276" s="164">
        <f>MAX(IFERROR(IF(BI$274&lt;=$D246*12,0,IF(BI$274&lt;=$D276,SUM($E246:BI246),SUMIFS($B246:$GG246,$B$274:$GG$274,"&lt;="&amp;BI$274,$B$274:$GG$274,"&gt;"&amp;(BI$274-$D276)))),0),0)</f>
        <v>0</v>
      </c>
      <c r="BJ276" s="164">
        <f>MAX(IFERROR(IF(BJ$274&lt;=$D246*12,0,IF(BJ$274&lt;=$D276,SUM($E246:BJ246),SUMIFS($B246:$GG246,$B$274:$GG$274,"&lt;="&amp;BJ$274,$B$274:$GG$274,"&gt;"&amp;(BJ$274-$D276)))),0),0)</f>
        <v>0</v>
      </c>
      <c r="BK276" s="164">
        <f>MAX(IFERROR(IF(BK$274&lt;=$D246*12,0,IF(BK$274&lt;=$D276,SUM($E246:BK246),SUMIFS($B246:$GG246,$B$274:$GG$274,"&lt;="&amp;BK$274,$B$274:$GG$274,"&gt;"&amp;(BK$274-$D276)))),0),0)</f>
        <v>0</v>
      </c>
      <c r="BL276" s="164">
        <f>MAX(IFERROR(IF(BL$274&lt;=$D246*12,0,IF(BL$274&lt;=$D276,SUM($E246:BL246),SUMIFS($B246:$GG246,$B$274:$GG$274,"&lt;="&amp;BL$274,$B$274:$GG$274,"&gt;"&amp;(BL$274-$D276)))),0),0)</f>
        <v>0</v>
      </c>
      <c r="BM276" s="164">
        <f>MAX(IFERROR(IF(BM$274&lt;=$D246*12,0,IF(BM$274&lt;=$D276,SUM($E246:BM246),SUMIFS($B246:$GG246,$B$274:$GG$274,"&lt;="&amp;BM$274,$B$274:$GG$274,"&gt;"&amp;(BM$274-$D276)))),0),0)</f>
        <v>0</v>
      </c>
      <c r="BN276" s="164">
        <f>MAX(IFERROR(IF(BN$274&lt;=$D246*12,0,IF(BN$274&lt;=$D276,SUM($E246:BN246),SUMIFS($B246:$GG246,$B$274:$GG$274,"&lt;="&amp;BN$274,$B$274:$GG$274,"&gt;"&amp;(BN$274-$D276)))),0),0)</f>
        <v>0</v>
      </c>
      <c r="BO276" s="164">
        <f>MAX(IFERROR(IF(BO$274&lt;=$D246*12,0,IF(BO$274&lt;=$D276,SUM($E246:BO246),SUMIFS($B246:$GG246,$B$274:$GG$274,"&lt;="&amp;BO$274,$B$274:$GG$274,"&gt;"&amp;(BO$274-$D276)))),0),0)</f>
        <v>0</v>
      </c>
      <c r="BP276" s="164">
        <f>MAX(IFERROR(IF(BP$274&lt;=$D246*12,0,IF(BP$274&lt;=$D276,SUM($E246:BP246),SUMIFS($B246:$GG246,$B$274:$GG$274,"&lt;="&amp;BP$274,$B$274:$GG$274,"&gt;"&amp;(BP$274-$D276)))),0),0)</f>
        <v>0</v>
      </c>
      <c r="BQ276" s="164">
        <f>MAX(IFERROR(IF(BQ$274&lt;=$D246*12,0,IF(BQ$274&lt;=$D276,SUM($E246:BQ246),SUMIFS($B246:$GG246,$B$274:$GG$274,"&lt;="&amp;BQ$274,$B$274:$GG$274,"&gt;"&amp;(BQ$274-$D276)))),0),0)</f>
        <v>0</v>
      </c>
      <c r="BR276" s="164">
        <f>MAX(IFERROR(IF(BR$274&lt;=$D246*12,0,IF(BR$274&lt;=$D276,SUM($E246:BR246),SUMIFS($B246:$GG246,$B$274:$GG$274,"&lt;="&amp;BR$274,$B$274:$GG$274,"&gt;"&amp;(BR$274-$D276)))),0),0)</f>
        <v>0</v>
      </c>
      <c r="BS276" s="164">
        <f>MAX(IFERROR(IF(BS$274&lt;=$D246*12,0,IF(BS$274&lt;=$D276,SUM($E246:BS246),SUMIFS($B246:$GG246,$B$274:$GG$274,"&lt;="&amp;BS$274,$B$274:$GG$274,"&gt;"&amp;(BS$274-$D276)))),0),0)</f>
        <v>0</v>
      </c>
      <c r="BT276" s="164">
        <f>MAX(IFERROR(IF(BT$274&lt;=$D246*12,0,IF(BT$274&lt;=$D276,SUM($E246:BT246),SUMIFS($B246:$GG246,$B$274:$GG$274,"&lt;="&amp;BT$274,$B$274:$GG$274,"&gt;"&amp;(BT$274-$D276)))),0),0)</f>
        <v>0</v>
      </c>
      <c r="BU276" s="164">
        <f>MAX(IFERROR(IF(BU$274&lt;=$D246*12,0,IF(BU$274&lt;=$D276,SUM($E246:BU246),SUMIFS($B246:$GG246,$B$274:$GG$274,"&lt;="&amp;BU$274,$B$274:$GG$274,"&gt;"&amp;(BU$274-$D276)))),0),0)</f>
        <v>0</v>
      </c>
      <c r="BV276" s="164">
        <f>MAX(IFERROR(IF(BV$274&lt;=$D246*12,0,IF(BV$274&lt;=$D276,SUM($E246:BV246),SUMIFS($B246:$GG246,$B$274:$GG$274,"&lt;="&amp;BV$274,$B$274:$GG$274,"&gt;"&amp;(BV$274-$D276)))),0),0)</f>
        <v>0</v>
      </c>
      <c r="BW276" s="164">
        <f>MAX(IFERROR(IF(BW$274&lt;=$D246*12,0,IF(BW$274&lt;=$D276,SUM($E246:BW246),SUMIFS($B246:$GG246,$B$274:$GG$274,"&lt;="&amp;BW$274,$B$274:$GG$274,"&gt;"&amp;(BW$274-$D276)))),0),0)</f>
        <v>0</v>
      </c>
      <c r="BX276" s="164">
        <f>MAX(IFERROR(IF(BX$274&lt;=$D246*12,0,IF(BX$274&lt;=$D276,SUM($E246:BX246),SUMIFS($B246:$GG246,$B$274:$GG$274,"&lt;="&amp;BX$274,$B$274:$GG$274,"&gt;"&amp;(BX$274-$D276)))),0),0)</f>
        <v>0</v>
      </c>
      <c r="BY276" s="164">
        <f>MAX(IFERROR(IF(BY$274&lt;=$D246*12,0,IF(BY$274&lt;=$D276,SUM($E246:BY246),SUMIFS($B246:$GG246,$B$274:$GG$274,"&lt;="&amp;BY$274,$B$274:$GG$274,"&gt;"&amp;(BY$274-$D276)))),0),0)</f>
        <v>0</v>
      </c>
      <c r="BZ276" s="164">
        <f>MAX(IFERROR(IF(BZ$274&lt;=$D246*12,0,IF(BZ$274&lt;=$D276,SUM($E246:BZ246),SUMIFS($B246:$GG246,$B$274:$GG$274,"&lt;="&amp;BZ$274,$B$274:$GG$274,"&gt;"&amp;(BZ$274-$D276)))),0),0)</f>
        <v>0</v>
      </c>
      <c r="CA276" s="164">
        <f>MAX(IFERROR(IF(CA$274&lt;=$D246*12,0,IF(CA$274&lt;=$D276,SUM($E246:CA246),SUMIFS($B246:$GG246,$B$274:$GG$274,"&lt;="&amp;CA$274,$B$274:$GG$274,"&gt;"&amp;(CA$274-$D276)))),0),0)</f>
        <v>0</v>
      </c>
      <c r="CB276" s="164">
        <f>MAX(IFERROR(IF(CB$274&lt;=$D246*12,0,IF(CB$274&lt;=$D276,SUM($E246:CB246),SUMIFS($B246:$GG246,$B$274:$GG$274,"&lt;="&amp;CB$274,$B$274:$GG$274,"&gt;"&amp;(CB$274-$D276)))),0),0)</f>
        <v>0</v>
      </c>
      <c r="CC276" s="164">
        <f>MAX(IFERROR(IF(CC$274&lt;=$D246*12,0,IF(CC$274&lt;=$D276,SUM($E246:CC246),SUMIFS($B246:$GG246,$B$274:$GG$274,"&lt;="&amp;CC$274,$B$274:$GG$274,"&gt;"&amp;(CC$274-$D276)))),0),0)</f>
        <v>0</v>
      </c>
      <c r="CD276" s="164">
        <f>MAX(IFERROR(IF(CD$274&lt;=$D246*12,0,IF(CD$274&lt;=$D276,SUM($E246:CD246),SUMIFS($B246:$GG246,$B$274:$GG$274,"&lt;="&amp;CD$274,$B$274:$GG$274,"&gt;"&amp;(CD$274-$D276)))),0),0)</f>
        <v>0</v>
      </c>
      <c r="CE276" s="164">
        <f>MAX(IFERROR(IF(CE$274&lt;=$D246*12,0,IF(CE$274&lt;=$D276,SUM($E246:CE246),SUMIFS($B246:$GG246,$B$274:$GG$274,"&lt;="&amp;CE$274,$B$274:$GG$274,"&gt;"&amp;(CE$274-$D276)))),0),0)</f>
        <v>0</v>
      </c>
      <c r="CF276" s="164">
        <f>MAX(IFERROR(IF(CF$274&lt;=$D246*12,0,IF(CF$274&lt;=$D276,SUM($E246:CF246),SUMIFS($B246:$GG246,$B$274:$GG$274,"&lt;="&amp;CF$274,$B$274:$GG$274,"&gt;"&amp;(CF$274-$D276)))),0),0)</f>
        <v>0</v>
      </c>
      <c r="CG276" s="164">
        <f>MAX(IFERROR(IF(CG$274&lt;=$D246*12,0,IF(CG$274&lt;=$D276,SUM($E246:CG246),SUMIFS($B246:$GG246,$B$274:$GG$274,"&lt;="&amp;CG$274,$B$274:$GG$274,"&gt;"&amp;(CG$274-$D276)))),0),0)</f>
        <v>0</v>
      </c>
      <c r="CH276" s="164">
        <f>MAX(IFERROR(IF(CH$274&lt;=$D246*12,0,IF(CH$274&lt;=$D276,SUM($E246:CH246),SUMIFS($B246:$GG246,$B$274:$GG$274,"&lt;="&amp;CH$274,$B$274:$GG$274,"&gt;"&amp;(CH$274-$D276)))),0),0)</f>
        <v>0</v>
      </c>
      <c r="CI276" s="164">
        <f>MAX(IFERROR(IF(CI$274&lt;=$D246*12,0,IF(CI$274&lt;=$D276,SUM($E246:CI246),SUMIFS($B246:$GG246,$B$274:$GG$274,"&lt;="&amp;CI$274,$B$274:$GG$274,"&gt;"&amp;(CI$274-$D276)))),0),0)</f>
        <v>0</v>
      </c>
      <c r="CJ276" s="164">
        <f>MAX(IFERROR(IF(CJ$274&lt;=$D246*12,0,IF(CJ$274&lt;=$D276,SUM($E246:CJ246),SUMIFS($B246:$GG246,$B$274:$GG$274,"&lt;="&amp;CJ$274,$B$274:$GG$274,"&gt;"&amp;(CJ$274-$D276)))),0),0)</f>
        <v>0</v>
      </c>
      <c r="CK276" s="164">
        <f>MAX(IFERROR(IF(CK$274&lt;=$D246*12,0,IF(CK$274&lt;=$D276,SUM($E246:CK246),SUMIFS($B246:$GG246,$B$274:$GG$274,"&lt;="&amp;CK$274,$B$274:$GG$274,"&gt;"&amp;(CK$274-$D276)))),0),0)</f>
        <v>0</v>
      </c>
      <c r="CL276" s="164">
        <f>MAX(IFERROR(IF(CL$274&lt;=$D246*12,0,IF(CL$274&lt;=$D276,SUM($E246:CL246),SUMIFS($B246:$GG246,$B$274:$GG$274,"&lt;="&amp;CL$274,$B$274:$GG$274,"&gt;"&amp;(CL$274-$D276)))),0),0)</f>
        <v>0</v>
      </c>
      <c r="CM276" s="164">
        <f>MAX(IFERROR(IF(CM$274&lt;=$D246*12,0,IF(CM$274&lt;=$D276,SUM($E246:CM246),SUMIFS($B246:$GG246,$B$274:$GG$274,"&lt;="&amp;CM$274,$B$274:$GG$274,"&gt;"&amp;(CM$274-$D276)))),0),0)</f>
        <v>0</v>
      </c>
      <c r="CN276" s="164">
        <f>MAX(IFERROR(IF(CN$274&lt;=$D246*12,0,IF(CN$274&lt;=$D276,SUM($E246:CN246),SUMIFS($B246:$GG246,$B$274:$GG$274,"&lt;="&amp;CN$274,$B$274:$GG$274,"&gt;"&amp;(CN$274-$D276)))),0),0)</f>
        <v>0</v>
      </c>
      <c r="CO276" s="164">
        <f>MAX(IFERROR(IF(CO$274&lt;=$D246*12,0,IF(CO$274&lt;=$D276,SUM($E246:CO246),SUMIFS($B246:$GG246,$B$274:$GG$274,"&lt;="&amp;CO$274,$B$274:$GG$274,"&gt;"&amp;(CO$274-$D276)))),0),0)</f>
        <v>0</v>
      </c>
      <c r="CP276" s="164">
        <f>MAX(IFERROR(IF(CP$274&lt;=$D246*12,0,IF(CP$274&lt;=$D276,SUM($E246:CP246),SUMIFS($B246:$GG246,$B$274:$GG$274,"&lt;="&amp;CP$274,$B$274:$GG$274,"&gt;"&amp;(CP$274-$D276)))),0),0)</f>
        <v>0</v>
      </c>
      <c r="CQ276" s="164">
        <f>MAX(IFERROR(IF(CQ$274&lt;=$D246*12,0,IF(CQ$274&lt;=$D276,SUM($E246:CQ246),SUMIFS($B246:$GG246,$B$274:$GG$274,"&lt;="&amp;CQ$274,$B$274:$GG$274,"&gt;"&amp;(CQ$274-$D276)))),0),0)</f>
        <v>0</v>
      </c>
      <c r="CR276" s="164">
        <f>MAX(IFERROR(IF(CR$274&lt;=$D246*12,0,IF(CR$274&lt;=$D276,SUM($E246:CR246),SUMIFS($B246:$GG246,$B$274:$GG$274,"&lt;="&amp;CR$274,$B$274:$GG$274,"&gt;"&amp;(CR$274-$D276)))),0),0)</f>
        <v>0</v>
      </c>
      <c r="CS276" s="164">
        <f>MAX(IFERROR(IF(CS$274&lt;=$D246*12,0,IF(CS$274&lt;=$D276,SUM($E246:CS246),SUMIFS($B246:$GG246,$B$274:$GG$274,"&lt;="&amp;CS$274,$B$274:$GG$274,"&gt;"&amp;(CS$274-$D276)))),0),0)</f>
        <v>0</v>
      </c>
      <c r="CT276" s="164">
        <f>MAX(IFERROR(IF(CT$274&lt;=$D246*12,0,IF(CT$274&lt;=$D276,SUM($E246:CT246),SUMIFS($B246:$GG246,$B$274:$GG$274,"&lt;="&amp;CT$274,$B$274:$GG$274,"&gt;"&amp;(CT$274-$D276)))),0),0)</f>
        <v>0</v>
      </c>
      <c r="CU276" s="164">
        <f>MAX(IFERROR(IF(CU$274&lt;=$D246*12,0,IF(CU$274&lt;=$D276,SUM($E246:CU246),SUMIFS($B246:$GG246,$B$274:$GG$274,"&lt;="&amp;CU$274,$B$274:$GG$274,"&gt;"&amp;(CU$274-$D276)))),0),0)</f>
        <v>0</v>
      </c>
      <c r="CV276" s="164">
        <f>MAX(IFERROR(IF(CV$274&lt;=$D246*12,0,IF(CV$274&lt;=$D276,SUM($E246:CV246),SUMIFS($B246:$GG246,$B$274:$GG$274,"&lt;="&amp;CV$274,$B$274:$GG$274,"&gt;"&amp;(CV$274-$D276)))),0),0)</f>
        <v>0</v>
      </c>
      <c r="CW276" s="164">
        <f>MAX(IFERROR(IF(CW$274&lt;=$D246*12,0,IF(CW$274&lt;=$D276,SUM($E246:CW246),SUMIFS($B246:$GG246,$B$274:$GG$274,"&lt;="&amp;CW$274,$B$274:$GG$274,"&gt;"&amp;(CW$274-$D276)))),0),0)</f>
        <v>0.23499999999999999</v>
      </c>
      <c r="CX276" s="164">
        <f>MAX(IFERROR(IF(CX$274&lt;=$D246*12,0,IF(CX$274&lt;=$D276,SUM($E246:CX246),SUMIFS($B246:$GG246,$B$274:$GG$274,"&lt;="&amp;CX$274,$B$274:$GG$274,"&gt;"&amp;(CX$274-$D276)))),0),0)</f>
        <v>0.23499999999999999</v>
      </c>
      <c r="CY276" s="164">
        <f>MAX(IFERROR(IF(CY$274&lt;=$D246*12,0,IF(CY$274&lt;=$D276,SUM($E246:CY246),SUMIFS($B246:$GG246,$B$274:$GG$274,"&lt;="&amp;CY$274,$B$274:$GG$274,"&gt;"&amp;(CY$274-$D276)))),0),0)</f>
        <v>0.23499999999999999</v>
      </c>
      <c r="CZ276" s="164">
        <f>MAX(IFERROR(IF(CZ$274&lt;=$D246*12,0,IF(CZ$274&lt;=$D276,SUM($E246:CZ246),SUMIFS($B246:$GG246,$B$274:$GG$274,"&lt;="&amp;CZ$274,$B$274:$GG$274,"&gt;"&amp;(CZ$274-$D276)))),0),0)</f>
        <v>0</v>
      </c>
      <c r="DA276" s="164">
        <f>MAX(IFERROR(IF(DA$274&lt;=$D246*12,0,IF(DA$274&lt;=$D276,SUM($E246:DA246),SUMIFS($B246:$GG246,$B$274:$GG$274,"&lt;="&amp;DA$274,$B$274:$GG$274,"&gt;"&amp;(DA$274-$D276)))),0),0)</f>
        <v>0</v>
      </c>
      <c r="DB276" s="164">
        <f>MAX(IFERROR(IF(DB$274&lt;=$D246*12,0,IF(DB$274&lt;=$D276,SUM($E246:DB246),SUMIFS($B246:$GG246,$B$274:$GG$274,"&lt;="&amp;DB$274,$B$274:$GG$274,"&gt;"&amp;(DB$274-$D276)))),0),0)</f>
        <v>0</v>
      </c>
      <c r="DC276" s="164">
        <f>MAX(IFERROR(IF(DC$274&lt;=$D246*12,0,IF(DC$274&lt;=$D276,SUM($E246:DC246),SUMIFS($B246:$GG246,$B$274:$GG$274,"&lt;="&amp;DC$274,$B$274:$GG$274,"&gt;"&amp;(DC$274-$D276)))),0),0)</f>
        <v>0</v>
      </c>
      <c r="DD276" s="164">
        <f>MAX(IFERROR(IF(DD$274&lt;=$D246*12,0,IF(DD$274&lt;=$D276,SUM($E246:DD246),SUMIFS($B246:$GG246,$B$274:$GG$274,"&lt;="&amp;DD$274,$B$274:$GG$274,"&gt;"&amp;(DD$274-$D276)))),0),0)</f>
        <v>0</v>
      </c>
      <c r="DE276" s="164">
        <f>MAX(IFERROR(IF(DE$274&lt;=$D246*12,0,IF(DE$274&lt;=$D276,SUM($E246:DE246),SUMIFS($B246:$GG246,$B$274:$GG$274,"&lt;="&amp;DE$274,$B$274:$GG$274,"&gt;"&amp;(DE$274-$D276)))),0),0)</f>
        <v>0</v>
      </c>
      <c r="DF276" s="164">
        <f>MAX(IFERROR(IF(DF$274&lt;=$D246*12,0,IF(DF$274&lt;=$D276,SUM($E246:DF246),SUMIFS($B246:$GG246,$B$274:$GG$274,"&lt;="&amp;DF$274,$B$274:$GG$274,"&gt;"&amp;(DF$274-$D276)))),0),0)</f>
        <v>0</v>
      </c>
      <c r="DG276" s="164">
        <f>MAX(IFERROR(IF(DG$274&lt;=$D246*12,0,IF(DG$274&lt;=$D276,SUM($E246:DG246),SUMIFS($B246:$GG246,$B$274:$GG$274,"&lt;="&amp;DG$274,$B$274:$GG$274,"&gt;"&amp;(DG$274-$D276)))),0),0)</f>
        <v>0</v>
      </c>
      <c r="DH276" s="164">
        <f>MAX(IFERROR(IF(DH$274&lt;=$D246*12,0,IF(DH$274&lt;=$D276,SUM($E246:DH246),SUMIFS($B246:$GG246,$B$274:$GG$274,"&lt;="&amp;DH$274,$B$274:$GG$274,"&gt;"&amp;(DH$274-$D276)))),0),0)</f>
        <v>0</v>
      </c>
      <c r="DI276" s="164">
        <f>MAX(IFERROR(IF(DI$274&lt;=$D246*12,0,IF(DI$274&lt;=$D276,SUM($E246:DI246),SUMIFS($B246:$GG246,$B$274:$GG$274,"&lt;="&amp;DI$274,$B$274:$GG$274,"&gt;"&amp;(DI$274-$D276)))),0),0)</f>
        <v>0</v>
      </c>
      <c r="DJ276" s="164">
        <f>MAX(IFERROR(IF(DJ$274&lt;=$D246*12,0,IF(DJ$274&lt;=$D276,SUM($E246:DJ246),SUMIFS($B246:$GG246,$B$274:$GG$274,"&lt;="&amp;DJ$274,$B$274:$GG$274,"&gt;"&amp;(DJ$274-$D276)))),0),0)</f>
        <v>0</v>
      </c>
      <c r="DK276" s="164">
        <f>MAX(IFERROR(IF(DK$274&lt;=$D246*12,0,IF(DK$274&lt;=$D276,SUM($E246:DK246),SUMIFS($B246:$GG246,$B$274:$GG$274,"&lt;="&amp;DK$274,$B$274:$GG$274,"&gt;"&amp;(DK$274-$D276)))),0),0)</f>
        <v>0</v>
      </c>
      <c r="DL276" s="164">
        <f>MAX(IFERROR(IF(DL$274&lt;=$D246*12,0,IF(DL$274&lt;=$D276,SUM($E246:DL246),SUMIFS($B246:$GG246,$B$274:$GG$274,"&lt;="&amp;DL$274,$B$274:$GG$274,"&gt;"&amp;(DL$274-$D276)))),0),0)</f>
        <v>0</v>
      </c>
      <c r="DM276" s="164">
        <f>MAX(IFERROR(IF(DM$274&lt;=$D246*12,0,IF(DM$274&lt;=$D276,SUM($E246:DM246),SUMIFS($B246:$GG246,$B$274:$GG$274,"&lt;="&amp;DM$274,$B$274:$GG$274,"&gt;"&amp;(DM$274-$D276)))),0),0)</f>
        <v>0</v>
      </c>
      <c r="DN276" s="164">
        <f>MAX(IFERROR(IF(DN$274&lt;=$D246*12,0,IF(DN$274&lt;=$D276,SUM($E246:DN246),SUMIFS($B246:$GG246,$B$274:$GG$274,"&lt;="&amp;DN$274,$B$274:$GG$274,"&gt;"&amp;(DN$274-$D276)))),0),0)</f>
        <v>0</v>
      </c>
      <c r="DO276" s="164">
        <f>MAX(IFERROR(IF(DO$274&lt;=$D246*12,0,IF(DO$274&lt;=$D276,SUM($E246:DO246),SUMIFS($B246:$GG246,$B$274:$GG$274,"&lt;="&amp;DO$274,$B$274:$GG$274,"&gt;"&amp;(DO$274-$D276)))),0),0)</f>
        <v>0</v>
      </c>
      <c r="DP276" s="164">
        <f>MAX(IFERROR(IF(DP$274&lt;=$D246*12,0,IF(DP$274&lt;=$D276,SUM($E246:DP246),SUMIFS($B246:$GG246,$B$274:$GG$274,"&lt;="&amp;DP$274,$B$274:$GG$274,"&gt;"&amp;(DP$274-$D276)))),0),0)</f>
        <v>0</v>
      </c>
      <c r="DQ276" s="164">
        <f>MAX(IFERROR(IF(DQ$274&lt;=$D246*12,0,IF(DQ$274&lt;=$D276,SUM($E246:DQ246),SUMIFS($B246:$GG246,$B$274:$GG$274,"&lt;="&amp;DQ$274,$B$274:$GG$274,"&gt;"&amp;(DQ$274-$D276)))),0),0)</f>
        <v>0</v>
      </c>
      <c r="DR276" s="164">
        <f>MAX(IFERROR(IF(DR$274&lt;=$D246*12,0,IF(DR$274&lt;=$D276,SUM($E246:DR246),SUMIFS($B246:$GG246,$B$274:$GG$274,"&lt;="&amp;DR$274,$B$274:$GG$274,"&gt;"&amp;(DR$274-$D276)))),0),0)</f>
        <v>0</v>
      </c>
      <c r="DS276" s="164">
        <f>MAX(IFERROR(IF(DS$274&lt;=$D246*12,0,IF(DS$274&lt;=$D276,SUM($E246:DS246),SUMIFS($B246:$GG246,$B$274:$GG$274,"&lt;="&amp;DS$274,$B$274:$GG$274,"&gt;"&amp;(DS$274-$D276)))),0),0)</f>
        <v>0</v>
      </c>
      <c r="DT276" s="164">
        <f>MAX(IFERROR(IF(DT$274&lt;=$D246*12,0,IF(DT$274&lt;=$D276,SUM($E246:DT246),SUMIFS($B246:$GG246,$B$274:$GG$274,"&lt;="&amp;DT$274,$B$274:$GG$274,"&gt;"&amp;(DT$274-$D276)))),0),0)</f>
        <v>0</v>
      </c>
      <c r="DU276" s="164">
        <f>MAX(IFERROR(IF(DU$274&lt;=$D246*12,0,IF(DU$274&lt;=$D276,SUM($E246:DU246),SUMIFS($B246:$GG246,$B$274:$GG$274,"&lt;="&amp;DU$274,$B$274:$GG$274,"&gt;"&amp;(DU$274-$D276)))),0),0)</f>
        <v>0</v>
      </c>
      <c r="DV276" s="164">
        <f>MAX(IFERROR(IF(DV$274&lt;=$D246*12,0,IF(DV$274&lt;=$D276,SUM($E246:DV246),SUMIFS($B246:$GG246,$B$274:$GG$274,"&lt;="&amp;DV$274,$B$274:$GG$274,"&gt;"&amp;(DV$274-$D276)))),0),0)</f>
        <v>0</v>
      </c>
      <c r="DW276" s="164">
        <f>MAX(IFERROR(IF(DW$274&lt;=$D246*12,0,IF(DW$274&lt;=$D276,SUM($E246:DW246),SUMIFS($B246:$GG246,$B$274:$GG$274,"&lt;="&amp;DW$274,$B$274:$GG$274,"&gt;"&amp;(DW$274-$D276)))),0),0)</f>
        <v>0</v>
      </c>
      <c r="DX276" s="164">
        <f>MAX(IFERROR(IF(DX$274&lt;=$D246*12,0,IF(DX$274&lt;=$D276,SUM($E246:DX246),SUMIFS($B246:$GG246,$B$274:$GG$274,"&lt;="&amp;DX$274,$B$274:$GG$274,"&gt;"&amp;(DX$274-$D276)))),0),0)</f>
        <v>0</v>
      </c>
      <c r="DY276" s="164">
        <f>MAX(IFERROR(IF(DY$274&lt;=$D246*12,0,IF(DY$274&lt;=$D276,SUM($E246:DY246),SUMIFS($B246:$GG246,$B$274:$GG$274,"&lt;="&amp;DY$274,$B$274:$GG$274,"&gt;"&amp;(DY$274-$D276)))),0),0)</f>
        <v>0</v>
      </c>
      <c r="DZ276" s="164">
        <f>MAX(IFERROR(IF(DZ$274&lt;=$D246*12,0,IF(DZ$274&lt;=$D276,SUM($E246:DZ246),SUMIFS($B246:$GG246,$B$274:$GG$274,"&lt;="&amp;DZ$274,$B$274:$GG$274,"&gt;"&amp;(DZ$274-$D276)))),0),0)</f>
        <v>0</v>
      </c>
      <c r="EA276" s="164">
        <f>MAX(IFERROR(IF(EA$274&lt;=$D246*12,0,IF(EA$274&lt;=$D276,SUM($E246:EA246),SUMIFS($B246:$GG246,$B$274:$GG$274,"&lt;="&amp;EA$274,$B$274:$GG$274,"&gt;"&amp;(EA$274-$D276)))),0),0)</f>
        <v>0</v>
      </c>
      <c r="EB276" s="164">
        <f>MAX(IFERROR(IF(EB$274&lt;=$D246*12,0,IF(EB$274&lt;=$D276,SUM($E246:EB246),SUMIFS($B246:$GG246,$B$274:$GG$274,"&lt;="&amp;EB$274,$B$274:$GG$274,"&gt;"&amp;(EB$274-$D276)))),0),0)</f>
        <v>0</v>
      </c>
      <c r="EC276" s="164">
        <f>MAX(IFERROR(IF(EC$274&lt;=$D246*12,0,IF(EC$274&lt;=$D276,SUM($E246:EC246),SUMIFS($B246:$GG246,$B$274:$GG$274,"&lt;="&amp;EC$274,$B$274:$GG$274,"&gt;"&amp;(EC$274-$D276)))),0),0)</f>
        <v>0</v>
      </c>
      <c r="ED276" s="164">
        <f>MAX(IFERROR(IF(ED$274&lt;=$D246*12,0,IF(ED$274&lt;=$D276,SUM($E246:ED246),SUMIFS($B246:$GG246,$B$274:$GG$274,"&lt;="&amp;ED$274,$B$274:$GG$274,"&gt;"&amp;(ED$274-$D276)))),0),0)</f>
        <v>0</v>
      </c>
      <c r="EE276" s="164">
        <f>MAX(IFERROR(IF(EE$274&lt;=$D246*12,0,IF(EE$274&lt;=$D276,SUM($E246:EE246),SUMIFS($B246:$GG246,$B$274:$GG$274,"&lt;="&amp;EE$274,$B$274:$GG$274,"&gt;"&amp;(EE$274-$D276)))),0),0)</f>
        <v>0</v>
      </c>
      <c r="EF276" s="164">
        <f>MAX(IFERROR(IF(EF$274&lt;=$D246*12,0,IF(EF$274&lt;=$D276,SUM($E246:EF246),SUMIFS($B246:$GG246,$B$274:$GG$274,"&lt;="&amp;EF$274,$B$274:$GG$274,"&gt;"&amp;(EF$274-$D276)))),0),0)</f>
        <v>0</v>
      </c>
      <c r="EG276" s="164">
        <f>MAX(IFERROR(IF(EG$274&lt;=$D246*12,0,IF(EG$274&lt;=$D276,SUM($E246:EG246),SUMIFS($B246:$GG246,$B$274:$GG$274,"&lt;="&amp;EG$274,$B$274:$GG$274,"&gt;"&amp;(EG$274-$D276)))),0),0)</f>
        <v>0</v>
      </c>
      <c r="EH276" s="164">
        <f>MAX(IFERROR(IF(EH$274&lt;=$D246*12,0,IF(EH$274&lt;=$D276,SUM($E246:EH246),SUMIFS($B246:$GG246,$B$274:$GG$274,"&lt;="&amp;EH$274,$B$274:$GG$274,"&gt;"&amp;(EH$274-$D276)))),0),0)</f>
        <v>0</v>
      </c>
      <c r="EI276" s="164">
        <f>MAX(IFERROR(IF(EI$274&lt;=$D246*12,0,IF(EI$274&lt;=$D276,SUM($E246:EI246),SUMIFS($B246:$GG246,$B$274:$GG$274,"&lt;="&amp;EI$274,$B$274:$GG$274,"&gt;"&amp;(EI$274-$D276)))),0),0)</f>
        <v>0</v>
      </c>
      <c r="EJ276" s="164">
        <f>MAX(IFERROR(IF(EJ$274&lt;=$D246*12,0,IF(EJ$274&lt;=$D276,SUM($E246:EJ246),SUMIFS($B246:$GG246,$B$274:$GG$274,"&lt;="&amp;EJ$274,$B$274:$GG$274,"&gt;"&amp;(EJ$274-$D276)))),0),0)</f>
        <v>0</v>
      </c>
      <c r="EK276" s="164">
        <f>MAX(IFERROR(IF(EK$274&lt;=$D246*12,0,IF(EK$274&lt;=$D276,SUM($E246:EK246),SUMIFS($B246:$GG246,$B$274:$GG$274,"&lt;="&amp;EK$274,$B$274:$GG$274,"&gt;"&amp;(EK$274-$D276)))),0),0)</f>
        <v>0</v>
      </c>
      <c r="EL276" s="147"/>
      <c r="EM276" s="147"/>
      <c r="EN276" s="147"/>
      <c r="EO276" s="147"/>
      <c r="EP276" s="147"/>
      <c r="EQ276" s="147"/>
      <c r="ER276" s="147"/>
      <c r="ES276" s="147"/>
      <c r="ET276" s="147"/>
      <c r="EU276" s="147"/>
      <c r="EV276" s="147"/>
      <c r="EW276" s="147"/>
      <c r="EX276" s="147"/>
      <c r="EY276" s="147"/>
      <c r="EZ276" s="147"/>
      <c r="FA276" s="147"/>
      <c r="FB276" s="147"/>
      <c r="FC276" s="147"/>
      <c r="FD276" s="147"/>
      <c r="FE276" s="147"/>
      <c r="FF276" s="147"/>
      <c r="FG276" s="147"/>
      <c r="FH276" s="147"/>
      <c r="FI276" s="147"/>
      <c r="FJ276" s="147"/>
      <c r="FK276" s="147"/>
      <c r="FL276" s="147"/>
      <c r="FM276" s="147"/>
      <c r="FN276" s="147"/>
      <c r="FO276" s="147"/>
      <c r="FP276" s="147"/>
      <c r="FQ276" s="147"/>
      <c r="FR276" s="147"/>
      <c r="FS276" s="147"/>
      <c r="FT276" s="147"/>
      <c r="FU276" s="147"/>
      <c r="FV276" s="147"/>
      <c r="FW276" s="147"/>
      <c r="FX276" s="147"/>
      <c r="FY276" s="147"/>
      <c r="FZ276" s="147"/>
      <c r="GA276" s="147"/>
      <c r="GB276" s="147"/>
      <c r="GC276" s="147"/>
      <c r="GD276" s="147"/>
      <c r="GE276" s="147"/>
      <c r="GF276" s="147"/>
      <c r="GG276" s="147"/>
    </row>
    <row r="277" spans="2:189">
      <c r="B277" s="148">
        <v>2</v>
      </c>
      <c r="C277" s="148" t="str">
        <f t="shared" si="357"/>
        <v>Medium Tenant</v>
      </c>
      <c r="D277" s="148">
        <f>VLOOKUP($C277,Assumptions!$O$40:$S$45,5,FALSE)</f>
        <v>3</v>
      </c>
      <c r="E277" s="164">
        <f>MAX(IFERROR(IF(E$274&lt;=$D247*12,0,IF(E$274&lt;=$D277,SUM($E247:E247),SUMIFS($B247:$GG247,$B$274:$GG$274,"&lt;="&amp;E$274,$B$274:$GG$274,"&gt;"&amp;(E$274-$D277)))),0),0)</f>
        <v>0</v>
      </c>
      <c r="F277" s="164">
        <f>MAX(IFERROR(IF(F$274&lt;=$D247*12,0,IF(F$274&lt;=$D277,SUM($E247:F247),SUMIFS($B247:$GG247,$B$274:$GG$274,"&lt;="&amp;F$274,$B$274:$GG$274,"&gt;"&amp;(F$274-$D277)))),0),0)</f>
        <v>0</v>
      </c>
      <c r="G277" s="164">
        <f>MAX(IFERROR(IF(G$274&lt;=$D247*12,0,IF(G$274&lt;=$D277,SUM($E247:G247),SUMIFS($B247:$GG247,$B$274:$GG$274,"&lt;="&amp;G$274,$B$274:$GG$274,"&gt;"&amp;(G$274-$D277)))),0),0)</f>
        <v>0</v>
      </c>
      <c r="H277" s="164">
        <f>MAX(IFERROR(IF(H$274&lt;=$D247*12,0,IF(H$274&lt;=$D277,SUM($E247:H247),SUMIFS($B247:$GG247,$B$274:$GG$274,"&lt;="&amp;H$274,$B$274:$GG$274,"&gt;"&amp;(H$274-$D277)))),0),0)</f>
        <v>0</v>
      </c>
      <c r="I277" s="164">
        <f>MAX(IFERROR(IF(I$274&lt;=$D247*12,0,IF(I$274&lt;=$D277,SUM($E247:I247),SUMIFS($B247:$GG247,$B$274:$GG$274,"&lt;="&amp;I$274,$B$274:$GG$274,"&gt;"&amp;(I$274-$D277)))),0),0)</f>
        <v>0</v>
      </c>
      <c r="J277" s="164">
        <f>MAX(IFERROR(IF(J$274&lt;=$D247*12,0,IF(J$274&lt;=$D277,SUM($E247:J247),SUMIFS($B247:$GG247,$B$274:$GG$274,"&lt;="&amp;J$274,$B$274:$GG$274,"&gt;"&amp;(J$274-$D277)))),0),0)</f>
        <v>0</v>
      </c>
      <c r="K277" s="164">
        <f>MAX(IFERROR(IF(K$274&lt;=$D247*12,0,IF(K$274&lt;=$D277,SUM($E247:K247),SUMIFS($B247:$GG247,$B$274:$GG$274,"&lt;="&amp;K$274,$B$274:$GG$274,"&gt;"&amp;(K$274-$D277)))),0),0)</f>
        <v>0</v>
      </c>
      <c r="L277" s="164">
        <f>MAX(IFERROR(IF(L$274&lt;=$D247*12,0,IF(L$274&lt;=$D277,SUM($E247:L247),SUMIFS($B247:$GG247,$B$274:$GG$274,"&lt;="&amp;L$274,$B$274:$GG$274,"&gt;"&amp;(L$274-$D277)))),0),0)</f>
        <v>0</v>
      </c>
      <c r="M277" s="164">
        <f>MAX(IFERROR(IF(M$274&lt;=$D247*12,0,IF(M$274&lt;=$D277,SUM($E247:M247),SUMIFS($B247:$GG247,$B$274:$GG$274,"&lt;="&amp;M$274,$B$274:$GG$274,"&gt;"&amp;(M$274-$D277)))),0),0)</f>
        <v>0</v>
      </c>
      <c r="N277" s="164">
        <f>MAX(IFERROR(IF(N$274&lt;=$D247*12,0,IF(N$274&lt;=$D277,SUM($E247:N247),SUMIFS($B247:$GG247,$B$274:$GG$274,"&lt;="&amp;N$274,$B$274:$GG$274,"&gt;"&amp;(N$274-$D277)))),0),0)</f>
        <v>0</v>
      </c>
      <c r="O277" s="164">
        <f>MAX(IFERROR(IF(O$274&lt;=$D247*12,0,IF(O$274&lt;=$D277,SUM($E247:O247),SUMIFS($B247:$GG247,$B$274:$GG$274,"&lt;="&amp;O$274,$B$274:$GG$274,"&gt;"&amp;(O$274-$D277)))),0),0)</f>
        <v>0</v>
      </c>
      <c r="P277" s="164">
        <f>MAX(IFERROR(IF(P$274&lt;=$D247*12,0,IF(P$274&lt;=$D277,SUM($E247:P247),SUMIFS($B247:$GG247,$B$274:$GG$274,"&lt;="&amp;P$274,$B$274:$GG$274,"&gt;"&amp;(P$274-$D277)))),0),0)</f>
        <v>0</v>
      </c>
      <c r="Q277" s="164">
        <f>MAX(IFERROR(IF(Q$274&lt;=$D247*12,0,IF(Q$274&lt;=$D277,SUM($E247:Q247),SUMIFS($B247:$GG247,$B$274:$GG$274,"&lt;="&amp;Q$274,$B$274:$GG$274,"&gt;"&amp;(Q$274-$D277)))),0),0)</f>
        <v>0</v>
      </c>
      <c r="R277" s="164">
        <f>MAX(IFERROR(IF(R$274&lt;=$D247*12,0,IF(R$274&lt;=$D277,SUM($E247:R247),SUMIFS($B247:$GG247,$B$274:$GG$274,"&lt;="&amp;R$274,$B$274:$GG$274,"&gt;"&amp;(R$274-$D277)))),0),0)</f>
        <v>0</v>
      </c>
      <c r="S277" s="164">
        <f>MAX(IFERROR(IF(S$274&lt;=$D247*12,0,IF(S$274&lt;=$D277,SUM($E247:S247),SUMIFS($B247:$GG247,$B$274:$GG$274,"&lt;="&amp;S$274,$B$274:$GG$274,"&gt;"&amp;(S$274-$D277)))),0),0)</f>
        <v>0</v>
      </c>
      <c r="T277" s="164">
        <f>MAX(IFERROR(IF(T$274&lt;=$D247*12,0,IF(T$274&lt;=$D277,SUM($E247:T247),SUMIFS($B247:$GG247,$B$274:$GG$274,"&lt;="&amp;T$274,$B$274:$GG$274,"&gt;"&amp;(T$274-$D277)))),0),0)</f>
        <v>0</v>
      </c>
      <c r="U277" s="164">
        <f>MAX(IFERROR(IF(U$274&lt;=$D247*12,0,IF(U$274&lt;=$D277,SUM($E247:U247),SUMIFS($B247:$GG247,$B$274:$GG$274,"&lt;="&amp;U$274,$B$274:$GG$274,"&gt;"&amp;(U$274-$D277)))),0),0)</f>
        <v>0</v>
      </c>
      <c r="V277" s="164">
        <f>MAX(IFERROR(IF(V$274&lt;=$D247*12,0,IF(V$274&lt;=$D277,SUM($E247:V247),SUMIFS($B247:$GG247,$B$274:$GG$274,"&lt;="&amp;V$274,$B$274:$GG$274,"&gt;"&amp;(V$274-$D277)))),0),0)</f>
        <v>0</v>
      </c>
      <c r="W277" s="164">
        <f>MAX(IFERROR(IF(W$274&lt;=$D247*12,0,IF(W$274&lt;=$D277,SUM($E247:W247),SUMIFS($B247:$GG247,$B$274:$GG$274,"&lt;="&amp;W$274,$B$274:$GG$274,"&gt;"&amp;(W$274-$D277)))),0),0)</f>
        <v>0</v>
      </c>
      <c r="X277" s="164">
        <f>MAX(IFERROR(IF(X$274&lt;=$D247*12,0,IF(X$274&lt;=$D277,SUM($E247:X247),SUMIFS($B247:$GG247,$B$274:$GG$274,"&lt;="&amp;X$274,$B$274:$GG$274,"&gt;"&amp;(X$274-$D277)))),0),0)</f>
        <v>0</v>
      </c>
      <c r="Y277" s="164">
        <f>MAX(IFERROR(IF(Y$274&lt;=$D247*12,0,IF(Y$274&lt;=$D277,SUM($E247:Y247),SUMIFS($B247:$GG247,$B$274:$GG$274,"&lt;="&amp;Y$274,$B$274:$GG$274,"&gt;"&amp;(Y$274-$D277)))),0),0)</f>
        <v>0</v>
      </c>
      <c r="Z277" s="164">
        <f>MAX(IFERROR(IF(Z$274&lt;=$D247*12,0,IF(Z$274&lt;=$D277,SUM($E247:Z247),SUMIFS($B247:$GG247,$B$274:$GG$274,"&lt;="&amp;Z$274,$B$274:$GG$274,"&gt;"&amp;(Z$274-$D277)))),0),0)</f>
        <v>0</v>
      </c>
      <c r="AA277" s="164">
        <f>MAX(IFERROR(IF(AA$274&lt;=$D247*12,0,IF(AA$274&lt;=$D277,SUM($E247:AA247),SUMIFS($B247:$GG247,$B$274:$GG$274,"&lt;="&amp;AA$274,$B$274:$GG$274,"&gt;"&amp;(AA$274-$D277)))),0),0)</f>
        <v>0</v>
      </c>
      <c r="AB277" s="164">
        <f>MAX(IFERROR(IF(AB$274&lt;=$D247*12,0,IF(AB$274&lt;=$D277,SUM($E247:AB247),SUMIFS($B247:$GG247,$B$274:$GG$274,"&lt;="&amp;AB$274,$B$274:$GG$274,"&gt;"&amp;(AB$274-$D277)))),0),0)</f>
        <v>0</v>
      </c>
      <c r="AC277" s="164">
        <f>MAX(IFERROR(IF(AC$274&lt;=$D247*12,0,IF(AC$274&lt;=$D277,SUM($E247:AC247),SUMIFS($B247:$GG247,$B$274:$GG$274,"&lt;="&amp;AC$274,$B$274:$GG$274,"&gt;"&amp;(AC$274-$D277)))),0),0)</f>
        <v>0</v>
      </c>
      <c r="AD277" s="164">
        <f>MAX(IFERROR(IF(AD$274&lt;=$D247*12,0,IF(AD$274&lt;=$D277,SUM($E247:AD247),SUMIFS($B247:$GG247,$B$274:$GG$274,"&lt;="&amp;AD$274,$B$274:$GG$274,"&gt;"&amp;(AD$274-$D277)))),0),0)</f>
        <v>0</v>
      </c>
      <c r="AE277" s="164">
        <f>MAX(IFERROR(IF(AE$274&lt;=$D247*12,0,IF(AE$274&lt;=$D277,SUM($E247:AE247),SUMIFS($B247:$GG247,$B$274:$GG$274,"&lt;="&amp;AE$274,$B$274:$GG$274,"&gt;"&amp;(AE$274-$D277)))),0),0)</f>
        <v>0</v>
      </c>
      <c r="AF277" s="164">
        <f>MAX(IFERROR(IF(AF$274&lt;=$D247*12,0,IF(AF$274&lt;=$D277,SUM($E247:AF247),SUMIFS($B247:$GG247,$B$274:$GG$274,"&lt;="&amp;AF$274,$B$274:$GG$274,"&gt;"&amp;(AF$274-$D277)))),0),0)</f>
        <v>0</v>
      </c>
      <c r="AG277" s="164">
        <f>MAX(IFERROR(IF(AG$274&lt;=$D247*12,0,IF(AG$274&lt;=$D277,SUM($E247:AG247),SUMIFS($B247:$GG247,$B$274:$GG$274,"&lt;="&amp;AG$274,$B$274:$GG$274,"&gt;"&amp;(AG$274-$D277)))),0),0)</f>
        <v>0</v>
      </c>
      <c r="AH277" s="164">
        <f>MAX(IFERROR(IF(AH$274&lt;=$D247*12,0,IF(AH$274&lt;=$D277,SUM($E247:AH247),SUMIFS($B247:$GG247,$B$274:$GG$274,"&lt;="&amp;AH$274,$B$274:$GG$274,"&gt;"&amp;(AH$274-$D277)))),0),0)</f>
        <v>0</v>
      </c>
      <c r="AI277" s="164">
        <f>MAX(IFERROR(IF(AI$274&lt;=$D247*12,0,IF(AI$274&lt;=$D277,SUM($E247:AI247),SUMIFS($B247:$GG247,$B$274:$GG$274,"&lt;="&amp;AI$274,$B$274:$GG$274,"&gt;"&amp;(AI$274-$D277)))),0),0)</f>
        <v>0</v>
      </c>
      <c r="AJ277" s="164">
        <f>MAX(IFERROR(IF(AJ$274&lt;=$D247*12,0,IF(AJ$274&lt;=$D277,SUM($E247:AJ247),SUMIFS($B247:$GG247,$B$274:$GG$274,"&lt;="&amp;AJ$274,$B$274:$GG$274,"&gt;"&amp;(AJ$274-$D277)))),0),0)</f>
        <v>0</v>
      </c>
      <c r="AK277" s="164">
        <f>MAX(IFERROR(IF(AK$274&lt;=$D247*12,0,IF(AK$274&lt;=$D277,SUM($E247:AK247),SUMIFS($B247:$GG247,$B$274:$GG$274,"&lt;="&amp;AK$274,$B$274:$GG$274,"&gt;"&amp;(AK$274-$D277)))),0),0)</f>
        <v>0</v>
      </c>
      <c r="AL277" s="164">
        <f>MAX(IFERROR(IF(AL$274&lt;=$D247*12,0,IF(AL$274&lt;=$D277,SUM($E247:AL247),SUMIFS($B247:$GG247,$B$274:$GG$274,"&lt;="&amp;AL$274,$B$274:$GG$274,"&gt;"&amp;(AL$274-$D277)))),0),0)</f>
        <v>0</v>
      </c>
      <c r="AM277" s="164">
        <f>MAX(IFERROR(IF(AM$274&lt;=$D247*12,0,IF(AM$274&lt;=$D277,SUM($E247:AM247),SUMIFS($B247:$GG247,$B$274:$GG$274,"&lt;="&amp;AM$274,$B$274:$GG$274,"&gt;"&amp;(AM$274-$D277)))),0),0)</f>
        <v>0</v>
      </c>
      <c r="AN277" s="164">
        <f>MAX(IFERROR(IF(AN$274&lt;=$D247*12,0,IF(AN$274&lt;=$D277,SUM($E247:AN247),SUMIFS($B247:$GG247,$B$274:$GG$274,"&lt;="&amp;AN$274,$B$274:$GG$274,"&gt;"&amp;(AN$274-$D277)))),0),0)</f>
        <v>0</v>
      </c>
      <c r="AO277" s="164">
        <f>MAX(IFERROR(IF(AO$274&lt;=$D247*12,0,IF(AO$274&lt;=$D277,SUM($E247:AO247),SUMIFS($B247:$GG247,$B$274:$GG$274,"&lt;="&amp;AO$274,$B$274:$GG$274,"&gt;"&amp;(AO$274-$D277)))),0),0)</f>
        <v>0.24</v>
      </c>
      <c r="AP277" s="164">
        <f>MAX(IFERROR(IF(AP$274&lt;=$D247*12,0,IF(AP$274&lt;=$D277,SUM($E247:AP247),SUMIFS($B247:$GG247,$B$274:$GG$274,"&lt;="&amp;AP$274,$B$274:$GG$274,"&gt;"&amp;(AP$274-$D277)))),0),0)</f>
        <v>0.24</v>
      </c>
      <c r="AQ277" s="164">
        <f>MAX(IFERROR(IF(AQ$274&lt;=$D247*12,0,IF(AQ$274&lt;=$D277,SUM($E247:AQ247),SUMIFS($B247:$GG247,$B$274:$GG$274,"&lt;="&amp;AQ$274,$B$274:$GG$274,"&gt;"&amp;(AQ$274-$D277)))),0),0)</f>
        <v>0.24</v>
      </c>
      <c r="AR277" s="164">
        <f>MAX(IFERROR(IF(AR$274&lt;=$D247*12,0,IF(AR$274&lt;=$D277,SUM($E247:AR247),SUMIFS($B247:$GG247,$B$274:$GG$274,"&lt;="&amp;AR$274,$B$274:$GG$274,"&gt;"&amp;(AR$274-$D277)))),0),0)</f>
        <v>0</v>
      </c>
      <c r="AS277" s="164">
        <f>MAX(IFERROR(IF(AS$274&lt;=$D247*12,0,IF(AS$274&lt;=$D277,SUM($E247:AS247),SUMIFS($B247:$GG247,$B$274:$GG$274,"&lt;="&amp;AS$274,$B$274:$GG$274,"&gt;"&amp;(AS$274-$D277)))),0),0)</f>
        <v>0</v>
      </c>
      <c r="AT277" s="164">
        <f>MAX(IFERROR(IF(AT$274&lt;=$D247*12,0,IF(AT$274&lt;=$D277,SUM($E247:AT247),SUMIFS($B247:$GG247,$B$274:$GG$274,"&lt;="&amp;AT$274,$B$274:$GG$274,"&gt;"&amp;(AT$274-$D277)))),0),0)</f>
        <v>0</v>
      </c>
      <c r="AU277" s="164">
        <f>MAX(IFERROR(IF(AU$274&lt;=$D247*12,0,IF(AU$274&lt;=$D277,SUM($E247:AU247),SUMIFS($B247:$GG247,$B$274:$GG$274,"&lt;="&amp;AU$274,$B$274:$GG$274,"&gt;"&amp;(AU$274-$D277)))),0),0)</f>
        <v>0</v>
      </c>
      <c r="AV277" s="164">
        <f>MAX(IFERROR(IF(AV$274&lt;=$D247*12,0,IF(AV$274&lt;=$D277,SUM($E247:AV247),SUMIFS($B247:$GG247,$B$274:$GG$274,"&lt;="&amp;AV$274,$B$274:$GG$274,"&gt;"&amp;(AV$274-$D277)))),0),0)</f>
        <v>0</v>
      </c>
      <c r="AW277" s="164">
        <f>MAX(IFERROR(IF(AW$274&lt;=$D247*12,0,IF(AW$274&lt;=$D277,SUM($E247:AW247),SUMIFS($B247:$GG247,$B$274:$GG$274,"&lt;="&amp;AW$274,$B$274:$GG$274,"&gt;"&amp;(AW$274-$D277)))),0),0)</f>
        <v>0</v>
      </c>
      <c r="AX277" s="164">
        <f>MAX(IFERROR(IF(AX$274&lt;=$D247*12,0,IF(AX$274&lt;=$D277,SUM($E247:AX247),SUMIFS($B247:$GG247,$B$274:$GG$274,"&lt;="&amp;AX$274,$B$274:$GG$274,"&gt;"&amp;(AX$274-$D277)))),0),0)</f>
        <v>0</v>
      </c>
      <c r="AY277" s="164">
        <f>MAX(IFERROR(IF(AY$274&lt;=$D247*12,0,IF(AY$274&lt;=$D277,SUM($E247:AY247),SUMIFS($B247:$GG247,$B$274:$GG$274,"&lt;="&amp;AY$274,$B$274:$GG$274,"&gt;"&amp;(AY$274-$D277)))),0),0)</f>
        <v>0</v>
      </c>
      <c r="AZ277" s="164">
        <f>MAX(IFERROR(IF(AZ$274&lt;=$D247*12,0,IF(AZ$274&lt;=$D277,SUM($E247:AZ247),SUMIFS($B247:$GG247,$B$274:$GG$274,"&lt;="&amp;AZ$274,$B$274:$GG$274,"&gt;"&amp;(AZ$274-$D277)))),0),0)</f>
        <v>0</v>
      </c>
      <c r="BA277" s="164">
        <f>MAX(IFERROR(IF(BA$274&lt;=$D247*12,0,IF(BA$274&lt;=$D277,SUM($E247:BA247),SUMIFS($B247:$GG247,$B$274:$GG$274,"&lt;="&amp;BA$274,$B$274:$GG$274,"&gt;"&amp;(BA$274-$D277)))),0),0)</f>
        <v>9.9999999999998979E-3</v>
      </c>
      <c r="BB277" s="164">
        <f>MAX(IFERROR(IF(BB$274&lt;=$D247*12,0,IF(BB$274&lt;=$D277,SUM($E247:BB247),SUMIFS($B247:$GG247,$B$274:$GG$274,"&lt;="&amp;BB$274,$B$274:$GG$274,"&gt;"&amp;(BB$274-$D277)))),0),0)</f>
        <v>9.9999999999998979E-3</v>
      </c>
      <c r="BC277" s="164">
        <f>MAX(IFERROR(IF(BC$274&lt;=$D247*12,0,IF(BC$274&lt;=$D277,SUM($E247:BC247),SUMIFS($B247:$GG247,$B$274:$GG$274,"&lt;="&amp;BC$274,$B$274:$GG$274,"&gt;"&amp;(BC$274-$D277)))),0),0)</f>
        <v>9.9999999999998979E-3</v>
      </c>
      <c r="BD277" s="164">
        <f>MAX(IFERROR(IF(BD$274&lt;=$D247*12,0,IF(BD$274&lt;=$D277,SUM($E247:BD247),SUMIFS($B247:$GG247,$B$274:$GG$274,"&lt;="&amp;BD$274,$B$274:$GG$274,"&gt;"&amp;(BD$274-$D277)))),0),0)</f>
        <v>0</v>
      </c>
      <c r="BE277" s="164">
        <f>MAX(IFERROR(IF(BE$274&lt;=$D247*12,0,IF(BE$274&lt;=$D277,SUM($E247:BE247),SUMIFS($B247:$GG247,$B$274:$GG$274,"&lt;="&amp;BE$274,$B$274:$GG$274,"&gt;"&amp;(BE$274-$D277)))),0),0)</f>
        <v>0</v>
      </c>
      <c r="BF277" s="164">
        <f>MAX(IFERROR(IF(BF$274&lt;=$D247*12,0,IF(BF$274&lt;=$D277,SUM($E247:BF247),SUMIFS($B247:$GG247,$B$274:$GG$274,"&lt;="&amp;BF$274,$B$274:$GG$274,"&gt;"&amp;(BF$274-$D277)))),0),0)</f>
        <v>0</v>
      </c>
      <c r="BG277" s="164">
        <f>MAX(IFERROR(IF(BG$274&lt;=$D247*12,0,IF(BG$274&lt;=$D277,SUM($E247:BG247),SUMIFS($B247:$GG247,$B$274:$GG$274,"&lt;="&amp;BG$274,$B$274:$GG$274,"&gt;"&amp;(BG$274-$D277)))),0),0)</f>
        <v>0</v>
      </c>
      <c r="BH277" s="164">
        <f>MAX(IFERROR(IF(BH$274&lt;=$D247*12,0,IF(BH$274&lt;=$D277,SUM($E247:BH247),SUMIFS($B247:$GG247,$B$274:$GG$274,"&lt;="&amp;BH$274,$B$274:$GG$274,"&gt;"&amp;(BH$274-$D277)))),0),0)</f>
        <v>0</v>
      </c>
      <c r="BI277" s="164">
        <f>MAX(IFERROR(IF(BI$274&lt;=$D247*12,0,IF(BI$274&lt;=$D277,SUM($E247:BI247),SUMIFS($B247:$GG247,$B$274:$GG$274,"&lt;="&amp;BI$274,$B$274:$GG$274,"&gt;"&amp;(BI$274-$D277)))),0),0)</f>
        <v>0</v>
      </c>
      <c r="BJ277" s="164">
        <f>MAX(IFERROR(IF(BJ$274&lt;=$D247*12,0,IF(BJ$274&lt;=$D277,SUM($E247:BJ247),SUMIFS($B247:$GG247,$B$274:$GG$274,"&lt;="&amp;BJ$274,$B$274:$GG$274,"&gt;"&amp;(BJ$274-$D277)))),0),0)</f>
        <v>0</v>
      </c>
      <c r="BK277" s="164">
        <f>MAX(IFERROR(IF(BK$274&lt;=$D247*12,0,IF(BK$274&lt;=$D277,SUM($E247:BK247),SUMIFS($B247:$GG247,$B$274:$GG$274,"&lt;="&amp;BK$274,$B$274:$GG$274,"&gt;"&amp;(BK$274-$D277)))),0),0)</f>
        <v>0</v>
      </c>
      <c r="BL277" s="164">
        <f>MAX(IFERROR(IF(BL$274&lt;=$D247*12,0,IF(BL$274&lt;=$D277,SUM($E247:BL247),SUMIFS($B247:$GG247,$B$274:$GG$274,"&lt;="&amp;BL$274,$B$274:$GG$274,"&gt;"&amp;(BL$274-$D277)))),0),0)</f>
        <v>0</v>
      </c>
      <c r="BM277" s="164">
        <f>MAX(IFERROR(IF(BM$274&lt;=$D247*12,0,IF(BM$274&lt;=$D277,SUM($E247:BM247),SUMIFS($B247:$GG247,$B$274:$GG$274,"&lt;="&amp;BM$274,$B$274:$GG$274,"&gt;"&amp;(BM$274-$D277)))),0),0)</f>
        <v>0</v>
      </c>
      <c r="BN277" s="164">
        <f>MAX(IFERROR(IF(BN$274&lt;=$D247*12,0,IF(BN$274&lt;=$D277,SUM($E247:BN247),SUMIFS($B247:$GG247,$B$274:$GG$274,"&lt;="&amp;BN$274,$B$274:$GG$274,"&gt;"&amp;(BN$274-$D277)))),0),0)</f>
        <v>0</v>
      </c>
      <c r="BO277" s="164">
        <f>MAX(IFERROR(IF(BO$274&lt;=$D247*12,0,IF(BO$274&lt;=$D277,SUM($E247:BO247),SUMIFS($B247:$GG247,$B$274:$GG$274,"&lt;="&amp;BO$274,$B$274:$GG$274,"&gt;"&amp;(BO$274-$D277)))),0),0)</f>
        <v>0</v>
      </c>
      <c r="BP277" s="164">
        <f>MAX(IFERROR(IF(BP$274&lt;=$D247*12,0,IF(BP$274&lt;=$D277,SUM($E247:BP247),SUMIFS($B247:$GG247,$B$274:$GG$274,"&lt;="&amp;BP$274,$B$274:$GG$274,"&gt;"&amp;(BP$274-$D277)))),0),0)</f>
        <v>0</v>
      </c>
      <c r="BQ277" s="164">
        <f>MAX(IFERROR(IF(BQ$274&lt;=$D247*12,0,IF(BQ$274&lt;=$D277,SUM($E247:BQ247),SUMIFS($B247:$GG247,$B$274:$GG$274,"&lt;="&amp;BQ$274,$B$274:$GG$274,"&gt;"&amp;(BQ$274-$D277)))),0),0)</f>
        <v>0</v>
      </c>
      <c r="BR277" s="164">
        <f>MAX(IFERROR(IF(BR$274&lt;=$D247*12,0,IF(BR$274&lt;=$D277,SUM($E247:BR247),SUMIFS($B247:$GG247,$B$274:$GG$274,"&lt;="&amp;BR$274,$B$274:$GG$274,"&gt;"&amp;(BR$274-$D277)))),0),0)</f>
        <v>0</v>
      </c>
      <c r="BS277" s="164">
        <f>MAX(IFERROR(IF(BS$274&lt;=$D247*12,0,IF(BS$274&lt;=$D277,SUM($E247:BS247),SUMIFS($B247:$GG247,$B$274:$GG$274,"&lt;="&amp;BS$274,$B$274:$GG$274,"&gt;"&amp;(BS$274-$D277)))),0),0)</f>
        <v>0</v>
      </c>
      <c r="BT277" s="164">
        <f>MAX(IFERROR(IF(BT$274&lt;=$D247*12,0,IF(BT$274&lt;=$D277,SUM($E247:BT247),SUMIFS($B247:$GG247,$B$274:$GG$274,"&lt;="&amp;BT$274,$B$274:$GG$274,"&gt;"&amp;(BT$274-$D277)))),0),0)</f>
        <v>0</v>
      </c>
      <c r="BU277" s="164">
        <f>MAX(IFERROR(IF(BU$274&lt;=$D247*12,0,IF(BU$274&lt;=$D277,SUM($E247:BU247),SUMIFS($B247:$GG247,$B$274:$GG$274,"&lt;="&amp;BU$274,$B$274:$GG$274,"&gt;"&amp;(BU$274-$D277)))),0),0)</f>
        <v>0</v>
      </c>
      <c r="BV277" s="164">
        <f>MAX(IFERROR(IF(BV$274&lt;=$D247*12,0,IF(BV$274&lt;=$D277,SUM($E247:BV247),SUMIFS($B247:$GG247,$B$274:$GG$274,"&lt;="&amp;BV$274,$B$274:$GG$274,"&gt;"&amp;(BV$274-$D277)))),0),0)</f>
        <v>0</v>
      </c>
      <c r="BW277" s="164">
        <f>MAX(IFERROR(IF(BW$274&lt;=$D247*12,0,IF(BW$274&lt;=$D277,SUM($E247:BW247),SUMIFS($B247:$GG247,$B$274:$GG$274,"&lt;="&amp;BW$274,$B$274:$GG$274,"&gt;"&amp;(BW$274-$D277)))),0),0)</f>
        <v>0</v>
      </c>
      <c r="BX277" s="164">
        <f>MAX(IFERROR(IF(BX$274&lt;=$D247*12,0,IF(BX$274&lt;=$D277,SUM($E247:BX247),SUMIFS($B247:$GG247,$B$274:$GG$274,"&lt;="&amp;BX$274,$B$274:$GG$274,"&gt;"&amp;(BX$274-$D277)))),0),0)</f>
        <v>0</v>
      </c>
      <c r="BY277" s="164">
        <f>MAX(IFERROR(IF(BY$274&lt;=$D247*12,0,IF(BY$274&lt;=$D277,SUM($E247:BY247),SUMIFS($B247:$GG247,$B$274:$GG$274,"&lt;="&amp;BY$274,$B$274:$GG$274,"&gt;"&amp;(BY$274-$D277)))),0),0)</f>
        <v>0.23499999999999999</v>
      </c>
      <c r="BZ277" s="164">
        <f>MAX(IFERROR(IF(BZ$274&lt;=$D247*12,0,IF(BZ$274&lt;=$D277,SUM($E247:BZ247),SUMIFS($B247:$GG247,$B$274:$GG$274,"&lt;="&amp;BZ$274,$B$274:$GG$274,"&gt;"&amp;(BZ$274-$D277)))),0),0)</f>
        <v>0.23499999999999999</v>
      </c>
      <c r="CA277" s="164">
        <f>MAX(IFERROR(IF(CA$274&lt;=$D247*12,0,IF(CA$274&lt;=$D277,SUM($E247:CA247),SUMIFS($B247:$GG247,$B$274:$GG$274,"&lt;="&amp;CA$274,$B$274:$GG$274,"&gt;"&amp;(CA$274-$D277)))),0),0)</f>
        <v>0.23499999999999999</v>
      </c>
      <c r="CB277" s="164">
        <f>MAX(IFERROR(IF(CB$274&lt;=$D247*12,0,IF(CB$274&lt;=$D277,SUM($E247:CB247),SUMIFS($B247:$GG247,$B$274:$GG$274,"&lt;="&amp;CB$274,$B$274:$GG$274,"&gt;"&amp;(CB$274-$D277)))),0),0)</f>
        <v>0</v>
      </c>
      <c r="CC277" s="164">
        <f>MAX(IFERROR(IF(CC$274&lt;=$D247*12,0,IF(CC$274&lt;=$D277,SUM($E247:CC247),SUMIFS($B247:$GG247,$B$274:$GG$274,"&lt;="&amp;CC$274,$B$274:$GG$274,"&gt;"&amp;(CC$274-$D277)))),0),0)</f>
        <v>0</v>
      </c>
      <c r="CD277" s="164">
        <f>MAX(IFERROR(IF(CD$274&lt;=$D247*12,0,IF(CD$274&lt;=$D277,SUM($E247:CD247),SUMIFS($B247:$GG247,$B$274:$GG$274,"&lt;="&amp;CD$274,$B$274:$GG$274,"&gt;"&amp;(CD$274-$D277)))),0),0)</f>
        <v>0</v>
      </c>
      <c r="CE277" s="164">
        <f>MAX(IFERROR(IF(CE$274&lt;=$D247*12,0,IF(CE$274&lt;=$D277,SUM($E247:CE247),SUMIFS($B247:$GG247,$B$274:$GG$274,"&lt;="&amp;CE$274,$B$274:$GG$274,"&gt;"&amp;(CE$274-$D277)))),0),0)</f>
        <v>0</v>
      </c>
      <c r="CF277" s="164">
        <f>MAX(IFERROR(IF(CF$274&lt;=$D247*12,0,IF(CF$274&lt;=$D277,SUM($E247:CF247),SUMIFS($B247:$GG247,$B$274:$GG$274,"&lt;="&amp;CF$274,$B$274:$GG$274,"&gt;"&amp;(CF$274-$D277)))),0),0)</f>
        <v>0</v>
      </c>
      <c r="CG277" s="164">
        <f>MAX(IFERROR(IF(CG$274&lt;=$D247*12,0,IF(CG$274&lt;=$D277,SUM($E247:CG247),SUMIFS($B247:$GG247,$B$274:$GG$274,"&lt;="&amp;CG$274,$B$274:$GG$274,"&gt;"&amp;(CG$274-$D277)))),0),0)</f>
        <v>0</v>
      </c>
      <c r="CH277" s="164">
        <f>MAX(IFERROR(IF(CH$274&lt;=$D247*12,0,IF(CH$274&lt;=$D277,SUM($E247:CH247),SUMIFS($B247:$GG247,$B$274:$GG$274,"&lt;="&amp;CH$274,$B$274:$GG$274,"&gt;"&amp;(CH$274-$D277)))),0),0)</f>
        <v>0</v>
      </c>
      <c r="CI277" s="164">
        <f>MAX(IFERROR(IF(CI$274&lt;=$D247*12,0,IF(CI$274&lt;=$D277,SUM($E247:CI247),SUMIFS($B247:$GG247,$B$274:$GG$274,"&lt;="&amp;CI$274,$B$274:$GG$274,"&gt;"&amp;(CI$274-$D277)))),0),0)</f>
        <v>0</v>
      </c>
      <c r="CJ277" s="164">
        <f>MAX(IFERROR(IF(CJ$274&lt;=$D247*12,0,IF(CJ$274&lt;=$D277,SUM($E247:CJ247),SUMIFS($B247:$GG247,$B$274:$GG$274,"&lt;="&amp;CJ$274,$B$274:$GG$274,"&gt;"&amp;(CJ$274-$D277)))),0),0)</f>
        <v>0</v>
      </c>
      <c r="CK277" s="164">
        <f>MAX(IFERROR(IF(CK$274&lt;=$D247*12,0,IF(CK$274&lt;=$D277,SUM($E247:CK247),SUMIFS($B247:$GG247,$B$274:$GG$274,"&lt;="&amp;CK$274,$B$274:$GG$274,"&gt;"&amp;(CK$274-$D277)))),0),0)</f>
        <v>0</v>
      </c>
      <c r="CL277" s="164">
        <f>MAX(IFERROR(IF(CL$274&lt;=$D247*12,0,IF(CL$274&lt;=$D277,SUM($E247:CL247),SUMIFS($B247:$GG247,$B$274:$GG$274,"&lt;="&amp;CL$274,$B$274:$GG$274,"&gt;"&amp;(CL$274-$D277)))),0),0)</f>
        <v>0</v>
      </c>
      <c r="CM277" s="164">
        <f>MAX(IFERROR(IF(CM$274&lt;=$D247*12,0,IF(CM$274&lt;=$D277,SUM($E247:CM247),SUMIFS($B247:$GG247,$B$274:$GG$274,"&lt;="&amp;CM$274,$B$274:$GG$274,"&gt;"&amp;(CM$274-$D277)))),0),0)</f>
        <v>0</v>
      </c>
      <c r="CN277" s="164">
        <f>MAX(IFERROR(IF(CN$274&lt;=$D247*12,0,IF(CN$274&lt;=$D277,SUM($E247:CN247),SUMIFS($B247:$GG247,$B$274:$GG$274,"&lt;="&amp;CN$274,$B$274:$GG$274,"&gt;"&amp;(CN$274-$D277)))),0),0)</f>
        <v>0</v>
      </c>
      <c r="CO277" s="164">
        <f>MAX(IFERROR(IF(CO$274&lt;=$D247*12,0,IF(CO$274&lt;=$D277,SUM($E247:CO247),SUMIFS($B247:$GG247,$B$274:$GG$274,"&lt;="&amp;CO$274,$B$274:$GG$274,"&gt;"&amp;(CO$274-$D277)))),0),0)</f>
        <v>0</v>
      </c>
      <c r="CP277" s="164">
        <f>MAX(IFERROR(IF(CP$274&lt;=$D247*12,0,IF(CP$274&lt;=$D277,SUM($E247:CP247),SUMIFS($B247:$GG247,$B$274:$GG$274,"&lt;="&amp;CP$274,$B$274:$GG$274,"&gt;"&amp;(CP$274-$D277)))),0),0)</f>
        <v>0</v>
      </c>
      <c r="CQ277" s="164">
        <f>MAX(IFERROR(IF(CQ$274&lt;=$D247*12,0,IF(CQ$274&lt;=$D277,SUM($E247:CQ247),SUMIFS($B247:$GG247,$B$274:$GG$274,"&lt;="&amp;CQ$274,$B$274:$GG$274,"&gt;"&amp;(CQ$274-$D277)))),0),0)</f>
        <v>0</v>
      </c>
      <c r="CR277" s="164">
        <f>MAX(IFERROR(IF(CR$274&lt;=$D247*12,0,IF(CR$274&lt;=$D277,SUM($E247:CR247),SUMIFS($B247:$GG247,$B$274:$GG$274,"&lt;="&amp;CR$274,$B$274:$GG$274,"&gt;"&amp;(CR$274-$D277)))),0),0)</f>
        <v>0</v>
      </c>
      <c r="CS277" s="164">
        <f>MAX(IFERROR(IF(CS$274&lt;=$D247*12,0,IF(CS$274&lt;=$D277,SUM($E247:CS247),SUMIFS($B247:$GG247,$B$274:$GG$274,"&lt;="&amp;CS$274,$B$274:$GG$274,"&gt;"&amp;(CS$274-$D277)))),0),0)</f>
        <v>0</v>
      </c>
      <c r="CT277" s="164">
        <f>MAX(IFERROR(IF(CT$274&lt;=$D247*12,0,IF(CT$274&lt;=$D277,SUM($E247:CT247),SUMIFS($B247:$GG247,$B$274:$GG$274,"&lt;="&amp;CT$274,$B$274:$GG$274,"&gt;"&amp;(CT$274-$D277)))),0),0)</f>
        <v>0</v>
      </c>
      <c r="CU277" s="164">
        <f>MAX(IFERROR(IF(CU$274&lt;=$D247*12,0,IF(CU$274&lt;=$D277,SUM($E247:CU247),SUMIFS($B247:$GG247,$B$274:$GG$274,"&lt;="&amp;CU$274,$B$274:$GG$274,"&gt;"&amp;(CU$274-$D277)))),0),0)</f>
        <v>0</v>
      </c>
      <c r="CV277" s="164">
        <f>MAX(IFERROR(IF(CV$274&lt;=$D247*12,0,IF(CV$274&lt;=$D277,SUM($E247:CV247),SUMIFS($B247:$GG247,$B$274:$GG$274,"&lt;="&amp;CV$274,$B$274:$GG$274,"&gt;"&amp;(CV$274-$D277)))),0),0)</f>
        <v>0</v>
      </c>
      <c r="CW277" s="164">
        <f>MAX(IFERROR(IF(CW$274&lt;=$D247*12,0,IF(CW$274&lt;=$D277,SUM($E247:CW247),SUMIFS($B247:$GG247,$B$274:$GG$274,"&lt;="&amp;CW$274,$B$274:$GG$274,"&gt;"&amp;(CW$274-$D277)))),0),0)</f>
        <v>0</v>
      </c>
      <c r="CX277" s="164">
        <f>MAX(IFERROR(IF(CX$274&lt;=$D247*12,0,IF(CX$274&lt;=$D277,SUM($E247:CX247),SUMIFS($B247:$GG247,$B$274:$GG$274,"&lt;="&amp;CX$274,$B$274:$GG$274,"&gt;"&amp;(CX$274-$D277)))),0),0)</f>
        <v>0</v>
      </c>
      <c r="CY277" s="164">
        <f>MAX(IFERROR(IF(CY$274&lt;=$D247*12,0,IF(CY$274&lt;=$D277,SUM($E247:CY247),SUMIFS($B247:$GG247,$B$274:$GG$274,"&lt;="&amp;CY$274,$B$274:$GG$274,"&gt;"&amp;(CY$274-$D277)))),0),0)</f>
        <v>0</v>
      </c>
      <c r="CZ277" s="164">
        <f>MAX(IFERROR(IF(CZ$274&lt;=$D247*12,0,IF(CZ$274&lt;=$D277,SUM($E247:CZ247),SUMIFS($B247:$GG247,$B$274:$GG$274,"&lt;="&amp;CZ$274,$B$274:$GG$274,"&gt;"&amp;(CZ$274-$D277)))),0),0)</f>
        <v>0</v>
      </c>
      <c r="DA277" s="164">
        <f>MAX(IFERROR(IF(DA$274&lt;=$D247*12,0,IF(DA$274&lt;=$D277,SUM($E247:DA247),SUMIFS($B247:$GG247,$B$274:$GG$274,"&lt;="&amp;DA$274,$B$274:$GG$274,"&gt;"&amp;(DA$274-$D277)))),0),0)</f>
        <v>0</v>
      </c>
      <c r="DB277" s="164">
        <f>MAX(IFERROR(IF(DB$274&lt;=$D247*12,0,IF(DB$274&lt;=$D277,SUM($E247:DB247),SUMIFS($B247:$GG247,$B$274:$GG$274,"&lt;="&amp;DB$274,$B$274:$GG$274,"&gt;"&amp;(DB$274-$D277)))),0),0)</f>
        <v>0</v>
      </c>
      <c r="DC277" s="164">
        <f>MAX(IFERROR(IF(DC$274&lt;=$D247*12,0,IF(DC$274&lt;=$D277,SUM($E247:DC247),SUMIFS($B247:$GG247,$B$274:$GG$274,"&lt;="&amp;DC$274,$B$274:$GG$274,"&gt;"&amp;(DC$274-$D277)))),0),0)</f>
        <v>0</v>
      </c>
      <c r="DD277" s="164">
        <f>MAX(IFERROR(IF(DD$274&lt;=$D247*12,0,IF(DD$274&lt;=$D277,SUM($E247:DD247),SUMIFS($B247:$GG247,$B$274:$GG$274,"&lt;="&amp;DD$274,$B$274:$GG$274,"&gt;"&amp;(DD$274-$D277)))),0),0)</f>
        <v>0</v>
      </c>
      <c r="DE277" s="164">
        <f>MAX(IFERROR(IF(DE$274&lt;=$D247*12,0,IF(DE$274&lt;=$D277,SUM($E247:DE247),SUMIFS($B247:$GG247,$B$274:$GG$274,"&lt;="&amp;DE$274,$B$274:$GG$274,"&gt;"&amp;(DE$274-$D277)))),0),0)</f>
        <v>0</v>
      </c>
      <c r="DF277" s="164">
        <f>MAX(IFERROR(IF(DF$274&lt;=$D247*12,0,IF(DF$274&lt;=$D277,SUM($E247:DF247),SUMIFS($B247:$GG247,$B$274:$GG$274,"&lt;="&amp;DF$274,$B$274:$GG$274,"&gt;"&amp;(DF$274-$D277)))),0),0)</f>
        <v>0</v>
      </c>
      <c r="DG277" s="164">
        <f>MAX(IFERROR(IF(DG$274&lt;=$D247*12,0,IF(DG$274&lt;=$D277,SUM($E247:DG247),SUMIFS($B247:$GG247,$B$274:$GG$274,"&lt;="&amp;DG$274,$B$274:$GG$274,"&gt;"&amp;(DG$274-$D277)))),0),0)</f>
        <v>0</v>
      </c>
      <c r="DH277" s="164">
        <f>MAX(IFERROR(IF(DH$274&lt;=$D247*12,0,IF(DH$274&lt;=$D277,SUM($E247:DH247),SUMIFS($B247:$GG247,$B$274:$GG$274,"&lt;="&amp;DH$274,$B$274:$GG$274,"&gt;"&amp;(DH$274-$D277)))),0),0)</f>
        <v>0</v>
      </c>
      <c r="DI277" s="164">
        <f>MAX(IFERROR(IF(DI$274&lt;=$D247*12,0,IF(DI$274&lt;=$D277,SUM($E247:DI247),SUMIFS($B247:$GG247,$B$274:$GG$274,"&lt;="&amp;DI$274,$B$274:$GG$274,"&gt;"&amp;(DI$274-$D277)))),0),0)</f>
        <v>0.23499999999999999</v>
      </c>
      <c r="DJ277" s="164">
        <f>MAX(IFERROR(IF(DJ$274&lt;=$D247*12,0,IF(DJ$274&lt;=$D277,SUM($E247:DJ247),SUMIFS($B247:$GG247,$B$274:$GG$274,"&lt;="&amp;DJ$274,$B$274:$GG$274,"&gt;"&amp;(DJ$274-$D277)))),0),0)</f>
        <v>0.23499999999999999</v>
      </c>
      <c r="DK277" s="164">
        <f>MAX(IFERROR(IF(DK$274&lt;=$D247*12,0,IF(DK$274&lt;=$D277,SUM($E247:DK247),SUMIFS($B247:$GG247,$B$274:$GG$274,"&lt;="&amp;DK$274,$B$274:$GG$274,"&gt;"&amp;(DK$274-$D277)))),0),0)</f>
        <v>0.23499999999999999</v>
      </c>
      <c r="DL277" s="164">
        <f>MAX(IFERROR(IF(DL$274&lt;=$D247*12,0,IF(DL$274&lt;=$D277,SUM($E247:DL247),SUMIFS($B247:$GG247,$B$274:$GG$274,"&lt;="&amp;DL$274,$B$274:$GG$274,"&gt;"&amp;(DL$274-$D277)))),0),0)</f>
        <v>0</v>
      </c>
      <c r="DM277" s="164">
        <f>MAX(IFERROR(IF(DM$274&lt;=$D247*12,0,IF(DM$274&lt;=$D277,SUM($E247:DM247),SUMIFS($B247:$GG247,$B$274:$GG$274,"&lt;="&amp;DM$274,$B$274:$GG$274,"&gt;"&amp;(DM$274-$D277)))),0),0)</f>
        <v>0</v>
      </c>
      <c r="DN277" s="164">
        <f>MAX(IFERROR(IF(DN$274&lt;=$D247*12,0,IF(DN$274&lt;=$D277,SUM($E247:DN247),SUMIFS($B247:$GG247,$B$274:$GG$274,"&lt;="&amp;DN$274,$B$274:$GG$274,"&gt;"&amp;(DN$274-$D277)))),0),0)</f>
        <v>0</v>
      </c>
      <c r="DO277" s="164">
        <f>MAX(IFERROR(IF(DO$274&lt;=$D247*12,0,IF(DO$274&lt;=$D277,SUM($E247:DO247),SUMIFS($B247:$GG247,$B$274:$GG$274,"&lt;="&amp;DO$274,$B$274:$GG$274,"&gt;"&amp;(DO$274-$D277)))),0),0)</f>
        <v>0</v>
      </c>
      <c r="DP277" s="164">
        <f>MAX(IFERROR(IF(DP$274&lt;=$D247*12,0,IF(DP$274&lt;=$D277,SUM($E247:DP247),SUMIFS($B247:$GG247,$B$274:$GG$274,"&lt;="&amp;DP$274,$B$274:$GG$274,"&gt;"&amp;(DP$274-$D277)))),0),0)</f>
        <v>0</v>
      </c>
      <c r="DQ277" s="164">
        <f>MAX(IFERROR(IF(DQ$274&lt;=$D247*12,0,IF(DQ$274&lt;=$D277,SUM($E247:DQ247),SUMIFS($B247:$GG247,$B$274:$GG$274,"&lt;="&amp;DQ$274,$B$274:$GG$274,"&gt;"&amp;(DQ$274-$D277)))),0),0)</f>
        <v>0</v>
      </c>
      <c r="DR277" s="164">
        <f>MAX(IFERROR(IF(DR$274&lt;=$D247*12,0,IF(DR$274&lt;=$D277,SUM($E247:DR247),SUMIFS($B247:$GG247,$B$274:$GG$274,"&lt;="&amp;DR$274,$B$274:$GG$274,"&gt;"&amp;(DR$274-$D277)))),0),0)</f>
        <v>0</v>
      </c>
      <c r="DS277" s="164">
        <f>MAX(IFERROR(IF(DS$274&lt;=$D247*12,0,IF(DS$274&lt;=$D277,SUM($E247:DS247),SUMIFS($B247:$GG247,$B$274:$GG$274,"&lt;="&amp;DS$274,$B$274:$GG$274,"&gt;"&amp;(DS$274-$D277)))),0),0)</f>
        <v>0</v>
      </c>
      <c r="DT277" s="164">
        <f>MAX(IFERROR(IF(DT$274&lt;=$D247*12,0,IF(DT$274&lt;=$D277,SUM($E247:DT247),SUMIFS($B247:$GG247,$B$274:$GG$274,"&lt;="&amp;DT$274,$B$274:$GG$274,"&gt;"&amp;(DT$274-$D277)))),0),0)</f>
        <v>0</v>
      </c>
      <c r="DU277" s="164">
        <f>MAX(IFERROR(IF(DU$274&lt;=$D247*12,0,IF(DU$274&lt;=$D277,SUM($E247:DU247),SUMIFS($B247:$GG247,$B$274:$GG$274,"&lt;="&amp;DU$274,$B$274:$GG$274,"&gt;"&amp;(DU$274-$D277)))),0),0)</f>
        <v>0</v>
      </c>
      <c r="DV277" s="164">
        <f>MAX(IFERROR(IF(DV$274&lt;=$D247*12,0,IF(DV$274&lt;=$D277,SUM($E247:DV247),SUMIFS($B247:$GG247,$B$274:$GG$274,"&lt;="&amp;DV$274,$B$274:$GG$274,"&gt;"&amp;(DV$274-$D277)))),0),0)</f>
        <v>0</v>
      </c>
      <c r="DW277" s="164">
        <f>MAX(IFERROR(IF(DW$274&lt;=$D247*12,0,IF(DW$274&lt;=$D277,SUM($E247:DW247),SUMIFS($B247:$GG247,$B$274:$GG$274,"&lt;="&amp;DW$274,$B$274:$GG$274,"&gt;"&amp;(DW$274-$D277)))),0),0)</f>
        <v>0</v>
      </c>
      <c r="DX277" s="164">
        <f>MAX(IFERROR(IF(DX$274&lt;=$D247*12,0,IF(DX$274&lt;=$D277,SUM($E247:DX247),SUMIFS($B247:$GG247,$B$274:$GG$274,"&lt;="&amp;DX$274,$B$274:$GG$274,"&gt;"&amp;(DX$274-$D277)))),0),0)</f>
        <v>0</v>
      </c>
      <c r="DY277" s="164">
        <f>MAX(IFERROR(IF(DY$274&lt;=$D247*12,0,IF(DY$274&lt;=$D277,SUM($E247:DY247),SUMIFS($B247:$GG247,$B$274:$GG$274,"&lt;="&amp;DY$274,$B$274:$GG$274,"&gt;"&amp;(DY$274-$D277)))),0),0)</f>
        <v>0</v>
      </c>
      <c r="DZ277" s="164">
        <f>MAX(IFERROR(IF(DZ$274&lt;=$D247*12,0,IF(DZ$274&lt;=$D277,SUM($E247:DZ247),SUMIFS($B247:$GG247,$B$274:$GG$274,"&lt;="&amp;DZ$274,$B$274:$GG$274,"&gt;"&amp;(DZ$274-$D277)))),0),0)</f>
        <v>0</v>
      </c>
      <c r="EA277" s="164">
        <f>MAX(IFERROR(IF(EA$274&lt;=$D247*12,0,IF(EA$274&lt;=$D277,SUM($E247:EA247),SUMIFS($B247:$GG247,$B$274:$GG$274,"&lt;="&amp;EA$274,$B$274:$GG$274,"&gt;"&amp;(EA$274-$D277)))),0),0)</f>
        <v>0</v>
      </c>
      <c r="EB277" s="164">
        <f>MAX(IFERROR(IF(EB$274&lt;=$D247*12,0,IF(EB$274&lt;=$D277,SUM($E247:EB247),SUMIFS($B247:$GG247,$B$274:$GG$274,"&lt;="&amp;EB$274,$B$274:$GG$274,"&gt;"&amp;(EB$274-$D277)))),0),0)</f>
        <v>0</v>
      </c>
      <c r="EC277" s="164">
        <f>MAX(IFERROR(IF(EC$274&lt;=$D247*12,0,IF(EC$274&lt;=$D277,SUM($E247:EC247),SUMIFS($B247:$GG247,$B$274:$GG$274,"&lt;="&amp;EC$274,$B$274:$GG$274,"&gt;"&amp;(EC$274-$D277)))),0),0)</f>
        <v>0</v>
      </c>
      <c r="ED277" s="164">
        <f>MAX(IFERROR(IF(ED$274&lt;=$D247*12,0,IF(ED$274&lt;=$D277,SUM($E247:ED247),SUMIFS($B247:$GG247,$B$274:$GG$274,"&lt;="&amp;ED$274,$B$274:$GG$274,"&gt;"&amp;(ED$274-$D277)))),0),0)</f>
        <v>0</v>
      </c>
      <c r="EE277" s="164">
        <f>MAX(IFERROR(IF(EE$274&lt;=$D247*12,0,IF(EE$274&lt;=$D277,SUM($E247:EE247),SUMIFS($B247:$GG247,$B$274:$GG$274,"&lt;="&amp;EE$274,$B$274:$GG$274,"&gt;"&amp;(EE$274-$D277)))),0),0)</f>
        <v>0</v>
      </c>
      <c r="EF277" s="164">
        <f>MAX(IFERROR(IF(EF$274&lt;=$D247*12,0,IF(EF$274&lt;=$D277,SUM($E247:EF247),SUMIFS($B247:$GG247,$B$274:$GG$274,"&lt;="&amp;EF$274,$B$274:$GG$274,"&gt;"&amp;(EF$274-$D277)))),0),0)</f>
        <v>0</v>
      </c>
      <c r="EG277" s="164">
        <f>MAX(IFERROR(IF(EG$274&lt;=$D247*12,0,IF(EG$274&lt;=$D277,SUM($E247:EG247),SUMIFS($B247:$GG247,$B$274:$GG$274,"&lt;="&amp;EG$274,$B$274:$GG$274,"&gt;"&amp;(EG$274-$D277)))),0),0)</f>
        <v>0</v>
      </c>
      <c r="EH277" s="164">
        <f>MAX(IFERROR(IF(EH$274&lt;=$D247*12,0,IF(EH$274&lt;=$D277,SUM($E247:EH247),SUMIFS($B247:$GG247,$B$274:$GG$274,"&lt;="&amp;EH$274,$B$274:$GG$274,"&gt;"&amp;(EH$274-$D277)))),0),0)</f>
        <v>0</v>
      </c>
      <c r="EI277" s="164">
        <f>MAX(IFERROR(IF(EI$274&lt;=$D247*12,0,IF(EI$274&lt;=$D277,SUM($E247:EI247),SUMIFS($B247:$GG247,$B$274:$GG$274,"&lt;="&amp;EI$274,$B$274:$GG$274,"&gt;"&amp;(EI$274-$D277)))),0),0)</f>
        <v>0</v>
      </c>
      <c r="EJ277" s="164">
        <f>MAX(IFERROR(IF(EJ$274&lt;=$D247*12,0,IF(EJ$274&lt;=$D277,SUM($E247:EJ247),SUMIFS($B247:$GG247,$B$274:$GG$274,"&lt;="&amp;EJ$274,$B$274:$GG$274,"&gt;"&amp;(EJ$274-$D277)))),0),0)</f>
        <v>0</v>
      </c>
      <c r="EK277" s="164">
        <f>MAX(IFERROR(IF(EK$274&lt;=$D247*12,0,IF(EK$274&lt;=$D277,SUM($E247:EK247),SUMIFS($B247:$GG247,$B$274:$GG$274,"&lt;="&amp;EK$274,$B$274:$GG$274,"&gt;"&amp;(EK$274-$D277)))),0),0)</f>
        <v>0</v>
      </c>
      <c r="EL277" s="147"/>
      <c r="EM277" s="147"/>
      <c r="EN277" s="147"/>
      <c r="EO277" s="147"/>
      <c r="EP277" s="147"/>
      <c r="EQ277" s="147"/>
      <c r="ER277" s="147"/>
      <c r="ES277" s="147"/>
      <c r="ET277" s="147"/>
      <c r="EU277" s="147"/>
      <c r="EV277" s="147"/>
      <c r="EW277" s="147"/>
      <c r="EX277" s="147"/>
      <c r="EY277" s="147"/>
      <c r="EZ277" s="147"/>
      <c r="FA277" s="147"/>
      <c r="FB277" s="147"/>
      <c r="FC277" s="147"/>
      <c r="FD277" s="147"/>
      <c r="FE277" s="147"/>
      <c r="FF277" s="147"/>
      <c r="FG277" s="147"/>
      <c r="FH277" s="147"/>
      <c r="FI277" s="147"/>
      <c r="FJ277" s="147"/>
      <c r="FK277" s="147"/>
      <c r="FL277" s="147"/>
      <c r="FM277" s="147"/>
      <c r="FN277" s="147"/>
      <c r="FO277" s="147"/>
      <c r="FP277" s="147"/>
      <c r="FQ277" s="147"/>
      <c r="FR277" s="147"/>
      <c r="FS277" s="147"/>
      <c r="FT277" s="147"/>
      <c r="FU277" s="147"/>
      <c r="FV277" s="147"/>
      <c r="FW277" s="147"/>
      <c r="FX277" s="147"/>
      <c r="FY277" s="147"/>
      <c r="FZ277" s="147"/>
      <c r="GA277" s="147"/>
      <c r="GB277" s="147"/>
      <c r="GC277" s="147"/>
      <c r="GD277" s="147"/>
      <c r="GE277" s="147"/>
      <c r="GF277" s="147"/>
      <c r="GG277" s="147"/>
    </row>
    <row r="278" spans="2:189">
      <c r="B278" s="148">
        <v>3</v>
      </c>
      <c r="C278" s="148" t="str">
        <f t="shared" si="357"/>
        <v>Small Tenant</v>
      </c>
      <c r="D278" s="148">
        <f>VLOOKUP($C278,Assumptions!$O$40:$S$45,5,FALSE)</f>
        <v>2</v>
      </c>
      <c r="E278" s="164">
        <f>MAX(IFERROR(IF(E$274&lt;=$D248*12,0,IF(E$274&lt;=$D278,SUM($E248:E248),SUMIFS($B248:$GG248,$B$274:$GG$274,"&lt;="&amp;E$274,$B$274:$GG$274,"&gt;"&amp;(E$274-$D278)))),0),0)</f>
        <v>0</v>
      </c>
      <c r="F278" s="164">
        <f>MAX(IFERROR(IF(F$274&lt;=$D248*12,0,IF(F$274&lt;=$D278,SUM($E248:F248),SUMIFS($B248:$GG248,$B$274:$GG$274,"&lt;="&amp;F$274,$B$274:$GG$274,"&gt;"&amp;(F$274-$D278)))),0),0)</f>
        <v>0</v>
      </c>
      <c r="G278" s="164">
        <f>MAX(IFERROR(IF(G$274&lt;=$D248*12,0,IF(G$274&lt;=$D278,SUM($E248:G248),SUMIFS($B248:$GG248,$B$274:$GG$274,"&lt;="&amp;G$274,$B$274:$GG$274,"&gt;"&amp;(G$274-$D278)))),0),0)</f>
        <v>0</v>
      </c>
      <c r="H278" s="164">
        <f>MAX(IFERROR(IF(H$274&lt;=$D248*12,0,IF(H$274&lt;=$D278,SUM($E248:H248),SUMIFS($B248:$GG248,$B$274:$GG$274,"&lt;="&amp;H$274,$B$274:$GG$274,"&gt;"&amp;(H$274-$D278)))),0),0)</f>
        <v>0</v>
      </c>
      <c r="I278" s="164">
        <f>MAX(IFERROR(IF(I$274&lt;=$D248*12,0,IF(I$274&lt;=$D278,SUM($E248:I248),SUMIFS($B248:$GG248,$B$274:$GG$274,"&lt;="&amp;I$274,$B$274:$GG$274,"&gt;"&amp;(I$274-$D278)))),0),0)</f>
        <v>0</v>
      </c>
      <c r="J278" s="164">
        <f>MAX(IFERROR(IF(J$274&lt;=$D248*12,0,IF(J$274&lt;=$D278,SUM($E248:J248),SUMIFS($B248:$GG248,$B$274:$GG$274,"&lt;="&amp;J$274,$B$274:$GG$274,"&gt;"&amp;(J$274-$D278)))),0),0)</f>
        <v>0</v>
      </c>
      <c r="K278" s="164">
        <f>MAX(IFERROR(IF(K$274&lt;=$D248*12,0,IF(K$274&lt;=$D278,SUM($E248:K248),SUMIFS($B248:$GG248,$B$274:$GG$274,"&lt;="&amp;K$274,$B$274:$GG$274,"&gt;"&amp;(K$274-$D278)))),0),0)</f>
        <v>0</v>
      </c>
      <c r="L278" s="164">
        <f>MAX(IFERROR(IF(L$274&lt;=$D248*12,0,IF(L$274&lt;=$D278,SUM($E248:L248),SUMIFS($B248:$GG248,$B$274:$GG$274,"&lt;="&amp;L$274,$B$274:$GG$274,"&gt;"&amp;(L$274-$D278)))),0),0)</f>
        <v>0</v>
      </c>
      <c r="M278" s="164">
        <f>MAX(IFERROR(IF(M$274&lt;=$D248*12,0,IF(M$274&lt;=$D278,SUM($E248:M248),SUMIFS($B248:$GG248,$B$274:$GG$274,"&lt;="&amp;M$274,$B$274:$GG$274,"&gt;"&amp;(M$274-$D278)))),0),0)</f>
        <v>0</v>
      </c>
      <c r="N278" s="164">
        <f>MAX(IFERROR(IF(N$274&lt;=$D248*12,0,IF(N$274&lt;=$D278,SUM($E248:N248),SUMIFS($B248:$GG248,$B$274:$GG$274,"&lt;="&amp;N$274,$B$274:$GG$274,"&gt;"&amp;(N$274-$D278)))),0),0)</f>
        <v>0</v>
      </c>
      <c r="O278" s="164">
        <f>MAX(IFERROR(IF(O$274&lt;=$D248*12,0,IF(O$274&lt;=$D278,SUM($E248:O248),SUMIFS($B248:$GG248,$B$274:$GG$274,"&lt;="&amp;O$274,$B$274:$GG$274,"&gt;"&amp;(O$274-$D278)))),0),0)</f>
        <v>0</v>
      </c>
      <c r="P278" s="164">
        <f>MAX(IFERROR(IF(P$274&lt;=$D248*12,0,IF(P$274&lt;=$D278,SUM($E248:P248),SUMIFS($B248:$GG248,$B$274:$GG$274,"&lt;="&amp;P$274,$B$274:$GG$274,"&gt;"&amp;(P$274-$D278)))),0),0)</f>
        <v>0</v>
      </c>
      <c r="Q278" s="164">
        <f>MAX(IFERROR(IF(Q$274&lt;=$D248*12,0,IF(Q$274&lt;=$D278,SUM($E248:Q248),SUMIFS($B248:$GG248,$B$274:$GG$274,"&lt;="&amp;Q$274,$B$274:$GG$274,"&gt;"&amp;(Q$274-$D278)))),0),0)</f>
        <v>0</v>
      </c>
      <c r="R278" s="164">
        <f>MAX(IFERROR(IF(R$274&lt;=$D248*12,0,IF(R$274&lt;=$D278,SUM($E248:R248),SUMIFS($B248:$GG248,$B$274:$GG$274,"&lt;="&amp;R$274,$B$274:$GG$274,"&gt;"&amp;(R$274-$D278)))),0),0)</f>
        <v>0</v>
      </c>
      <c r="S278" s="164">
        <f>MAX(IFERROR(IF(S$274&lt;=$D248*12,0,IF(S$274&lt;=$D278,SUM($E248:S248),SUMIFS($B248:$GG248,$B$274:$GG$274,"&lt;="&amp;S$274,$B$274:$GG$274,"&gt;"&amp;(S$274-$D278)))),0),0)</f>
        <v>0</v>
      </c>
      <c r="T278" s="164">
        <f>MAX(IFERROR(IF(T$274&lt;=$D248*12,0,IF(T$274&lt;=$D278,SUM($E248:T248),SUMIFS($B248:$GG248,$B$274:$GG$274,"&lt;="&amp;T$274,$B$274:$GG$274,"&gt;"&amp;(T$274-$D278)))),0),0)</f>
        <v>0</v>
      </c>
      <c r="U278" s="164">
        <f>MAX(IFERROR(IF(U$274&lt;=$D248*12,0,IF(U$274&lt;=$D278,SUM($E248:U248),SUMIFS($B248:$GG248,$B$274:$GG$274,"&lt;="&amp;U$274,$B$274:$GG$274,"&gt;"&amp;(U$274-$D278)))),0),0)</f>
        <v>0</v>
      </c>
      <c r="V278" s="164">
        <f>MAX(IFERROR(IF(V$274&lt;=$D248*12,0,IF(V$274&lt;=$D278,SUM($E248:V248),SUMIFS($B248:$GG248,$B$274:$GG$274,"&lt;="&amp;V$274,$B$274:$GG$274,"&gt;"&amp;(V$274-$D278)))),0),0)</f>
        <v>0</v>
      </c>
      <c r="W278" s="164">
        <f>MAX(IFERROR(IF(W$274&lt;=$D248*12,0,IF(W$274&lt;=$D278,SUM($E248:W248),SUMIFS($B248:$GG248,$B$274:$GG$274,"&lt;="&amp;W$274,$B$274:$GG$274,"&gt;"&amp;(W$274-$D278)))),0),0)</f>
        <v>0</v>
      </c>
      <c r="X278" s="164">
        <f>MAX(IFERROR(IF(X$274&lt;=$D248*12,0,IF(X$274&lt;=$D278,SUM($E248:X248),SUMIFS($B248:$GG248,$B$274:$GG$274,"&lt;="&amp;X$274,$B$274:$GG$274,"&gt;"&amp;(X$274-$D278)))),0),0)</f>
        <v>0</v>
      </c>
      <c r="Y278" s="164">
        <f>MAX(IFERROR(IF(Y$274&lt;=$D248*12,0,IF(Y$274&lt;=$D278,SUM($E248:Y248),SUMIFS($B248:$GG248,$B$274:$GG$274,"&lt;="&amp;Y$274,$B$274:$GG$274,"&gt;"&amp;(Y$274-$D278)))),0),0)</f>
        <v>0</v>
      </c>
      <c r="Z278" s="164">
        <f>MAX(IFERROR(IF(Z$274&lt;=$D248*12,0,IF(Z$274&lt;=$D278,SUM($E248:Z248),SUMIFS($B248:$GG248,$B$274:$GG$274,"&lt;="&amp;Z$274,$B$274:$GG$274,"&gt;"&amp;(Z$274-$D278)))),0),0)</f>
        <v>0</v>
      </c>
      <c r="AA278" s="164">
        <f>MAX(IFERROR(IF(AA$274&lt;=$D248*12,0,IF(AA$274&lt;=$D278,SUM($E248:AA248),SUMIFS($B248:$GG248,$B$274:$GG$274,"&lt;="&amp;AA$274,$B$274:$GG$274,"&gt;"&amp;(AA$274-$D278)))),0),0)</f>
        <v>0</v>
      </c>
      <c r="AB278" s="164">
        <f>MAX(IFERROR(IF(AB$274&lt;=$D248*12,0,IF(AB$274&lt;=$D278,SUM($E248:AB248),SUMIFS($B248:$GG248,$B$274:$GG$274,"&lt;="&amp;AB$274,$B$274:$GG$274,"&gt;"&amp;(AB$274-$D278)))),0),0)</f>
        <v>0</v>
      </c>
      <c r="AC278" s="164">
        <f>MAX(IFERROR(IF(AC$274&lt;=$D248*12,0,IF(AC$274&lt;=$D278,SUM($E248:AC248),SUMIFS($B248:$GG248,$B$274:$GG$274,"&lt;="&amp;AC$274,$B$274:$GG$274,"&gt;"&amp;(AC$274-$D278)))),0),0)</f>
        <v>0.255</v>
      </c>
      <c r="AD278" s="164">
        <f>MAX(IFERROR(IF(AD$274&lt;=$D248*12,0,IF(AD$274&lt;=$D278,SUM($E248:AD248),SUMIFS($B248:$GG248,$B$274:$GG$274,"&lt;="&amp;AD$274,$B$274:$GG$274,"&gt;"&amp;(AD$274-$D278)))),0),0)</f>
        <v>0.255</v>
      </c>
      <c r="AE278" s="164">
        <f>MAX(IFERROR(IF(AE$274&lt;=$D248*12,0,IF(AE$274&lt;=$D278,SUM($E248:AE248),SUMIFS($B248:$GG248,$B$274:$GG$274,"&lt;="&amp;AE$274,$B$274:$GG$274,"&gt;"&amp;(AE$274-$D278)))),0),0)</f>
        <v>0</v>
      </c>
      <c r="AF278" s="164">
        <f>MAX(IFERROR(IF(AF$274&lt;=$D248*12,0,IF(AF$274&lt;=$D278,SUM($E248:AF248),SUMIFS($B248:$GG248,$B$274:$GG$274,"&lt;="&amp;AF$274,$B$274:$GG$274,"&gt;"&amp;(AF$274-$D278)))),0),0)</f>
        <v>0</v>
      </c>
      <c r="AG278" s="164">
        <f>MAX(IFERROR(IF(AG$274&lt;=$D248*12,0,IF(AG$274&lt;=$D278,SUM($E248:AG248),SUMIFS($B248:$GG248,$B$274:$GG$274,"&lt;="&amp;AG$274,$B$274:$GG$274,"&gt;"&amp;(AG$274-$D278)))),0),0)</f>
        <v>0</v>
      </c>
      <c r="AH278" s="164">
        <f>MAX(IFERROR(IF(AH$274&lt;=$D248*12,0,IF(AH$274&lt;=$D278,SUM($E248:AH248),SUMIFS($B248:$GG248,$B$274:$GG$274,"&lt;="&amp;AH$274,$B$274:$GG$274,"&gt;"&amp;(AH$274-$D278)))),0),0)</f>
        <v>0</v>
      </c>
      <c r="AI278" s="164">
        <f>MAX(IFERROR(IF(AI$274&lt;=$D248*12,0,IF(AI$274&lt;=$D278,SUM($E248:AI248),SUMIFS($B248:$GG248,$B$274:$GG$274,"&lt;="&amp;AI$274,$B$274:$GG$274,"&gt;"&amp;(AI$274-$D278)))),0),0)</f>
        <v>0</v>
      </c>
      <c r="AJ278" s="164">
        <f>MAX(IFERROR(IF(AJ$274&lt;=$D248*12,0,IF(AJ$274&lt;=$D278,SUM($E248:AJ248),SUMIFS($B248:$GG248,$B$274:$GG$274,"&lt;="&amp;AJ$274,$B$274:$GG$274,"&gt;"&amp;(AJ$274-$D278)))),0),0)</f>
        <v>0</v>
      </c>
      <c r="AK278" s="164">
        <f>MAX(IFERROR(IF(AK$274&lt;=$D248*12,0,IF(AK$274&lt;=$D278,SUM($E248:AK248),SUMIFS($B248:$GG248,$B$274:$GG$274,"&lt;="&amp;AK$274,$B$274:$GG$274,"&gt;"&amp;(AK$274-$D278)))),0),0)</f>
        <v>0</v>
      </c>
      <c r="AL278" s="164">
        <f>MAX(IFERROR(IF(AL$274&lt;=$D248*12,0,IF(AL$274&lt;=$D278,SUM($E248:AL248),SUMIFS($B248:$GG248,$B$274:$GG$274,"&lt;="&amp;AL$274,$B$274:$GG$274,"&gt;"&amp;(AL$274-$D278)))),0),0)</f>
        <v>0</v>
      </c>
      <c r="AM278" s="164">
        <f>MAX(IFERROR(IF(AM$274&lt;=$D248*12,0,IF(AM$274&lt;=$D278,SUM($E248:AM248),SUMIFS($B248:$GG248,$B$274:$GG$274,"&lt;="&amp;AM$274,$B$274:$GG$274,"&gt;"&amp;(AM$274-$D278)))),0),0)</f>
        <v>0</v>
      </c>
      <c r="AN278" s="164">
        <f>MAX(IFERROR(IF(AN$274&lt;=$D248*12,0,IF(AN$274&lt;=$D278,SUM($E248:AN248),SUMIFS($B248:$GG248,$B$274:$GG$274,"&lt;="&amp;AN$274,$B$274:$GG$274,"&gt;"&amp;(AN$274-$D278)))),0),0)</f>
        <v>0</v>
      </c>
      <c r="AO278" s="164">
        <f>MAX(IFERROR(IF(AO$274&lt;=$D248*12,0,IF(AO$274&lt;=$D278,SUM($E248:AO248),SUMIFS($B248:$GG248,$B$274:$GG$274,"&lt;="&amp;AO$274,$B$274:$GG$274,"&gt;"&amp;(AO$274-$D278)))),0),0)</f>
        <v>0</v>
      </c>
      <c r="AP278" s="164">
        <f>MAX(IFERROR(IF(AP$274&lt;=$D248*12,0,IF(AP$274&lt;=$D278,SUM($E248:AP248),SUMIFS($B248:$GG248,$B$274:$GG$274,"&lt;="&amp;AP$274,$B$274:$GG$274,"&gt;"&amp;(AP$274-$D278)))),0),0)</f>
        <v>0</v>
      </c>
      <c r="AQ278" s="164">
        <f>MAX(IFERROR(IF(AQ$274&lt;=$D248*12,0,IF(AQ$274&lt;=$D278,SUM($E248:AQ248),SUMIFS($B248:$GG248,$B$274:$GG$274,"&lt;="&amp;AQ$274,$B$274:$GG$274,"&gt;"&amp;(AQ$274-$D278)))),0),0)</f>
        <v>0</v>
      </c>
      <c r="AR278" s="164">
        <f>MAX(IFERROR(IF(AR$274&lt;=$D248*12,0,IF(AR$274&lt;=$D278,SUM($E248:AR248),SUMIFS($B248:$GG248,$B$274:$GG$274,"&lt;="&amp;AR$274,$B$274:$GG$274,"&gt;"&amp;(AR$274-$D278)))),0),0)</f>
        <v>0</v>
      </c>
      <c r="AS278" s="164">
        <f>MAX(IFERROR(IF(AS$274&lt;=$D248*12,0,IF(AS$274&lt;=$D278,SUM($E248:AS248),SUMIFS($B248:$GG248,$B$274:$GG$274,"&lt;="&amp;AS$274,$B$274:$GG$274,"&gt;"&amp;(AS$274-$D278)))),0),0)</f>
        <v>0</v>
      </c>
      <c r="AT278" s="164">
        <f>MAX(IFERROR(IF(AT$274&lt;=$D248*12,0,IF(AT$274&lt;=$D278,SUM($E248:AT248),SUMIFS($B248:$GG248,$B$274:$GG$274,"&lt;="&amp;AT$274,$B$274:$GG$274,"&gt;"&amp;(AT$274-$D278)))),0),0)</f>
        <v>0</v>
      </c>
      <c r="AU278" s="164">
        <f>MAX(IFERROR(IF(AU$274&lt;=$D248*12,0,IF(AU$274&lt;=$D278,SUM($E248:AU248),SUMIFS($B248:$GG248,$B$274:$GG$274,"&lt;="&amp;AU$274,$B$274:$GG$274,"&gt;"&amp;(AU$274-$D278)))),0),0)</f>
        <v>0</v>
      </c>
      <c r="AV278" s="164">
        <f>MAX(IFERROR(IF(AV$274&lt;=$D248*12,0,IF(AV$274&lt;=$D278,SUM($E248:AV248),SUMIFS($B248:$GG248,$B$274:$GG$274,"&lt;="&amp;AV$274,$B$274:$GG$274,"&gt;"&amp;(AV$274-$D278)))),0),0)</f>
        <v>0</v>
      </c>
      <c r="AW278" s="164">
        <f>MAX(IFERROR(IF(AW$274&lt;=$D248*12,0,IF(AW$274&lt;=$D278,SUM($E248:AW248),SUMIFS($B248:$GG248,$B$274:$GG$274,"&lt;="&amp;AW$274,$B$274:$GG$274,"&gt;"&amp;(AW$274-$D278)))),0),0)</f>
        <v>0</v>
      </c>
      <c r="AX278" s="164">
        <f>MAX(IFERROR(IF(AX$274&lt;=$D248*12,0,IF(AX$274&lt;=$D278,SUM($E248:AX248),SUMIFS($B248:$GG248,$B$274:$GG$274,"&lt;="&amp;AX$274,$B$274:$GG$274,"&gt;"&amp;(AX$274-$D278)))),0),0)</f>
        <v>0</v>
      </c>
      <c r="AY278" s="164">
        <f>MAX(IFERROR(IF(AY$274&lt;=$D248*12,0,IF(AY$274&lt;=$D278,SUM($E248:AY248),SUMIFS($B248:$GG248,$B$274:$GG$274,"&lt;="&amp;AY$274,$B$274:$GG$274,"&gt;"&amp;(AY$274-$D278)))),0),0)</f>
        <v>0</v>
      </c>
      <c r="AZ278" s="164">
        <f>MAX(IFERROR(IF(AZ$274&lt;=$D248*12,0,IF(AZ$274&lt;=$D278,SUM($E248:AZ248),SUMIFS($B248:$GG248,$B$274:$GG$274,"&lt;="&amp;AZ$274,$B$274:$GG$274,"&gt;"&amp;(AZ$274-$D278)))),0),0)</f>
        <v>0</v>
      </c>
      <c r="BA278" s="164">
        <f>MAX(IFERROR(IF(BA$274&lt;=$D248*12,0,IF(BA$274&lt;=$D278,SUM($E248:BA248),SUMIFS($B248:$GG248,$B$274:$GG$274,"&lt;="&amp;BA$274,$B$274:$GG$274,"&gt;"&amp;(BA$274-$D278)))),0),0)</f>
        <v>0.255</v>
      </c>
      <c r="BB278" s="164">
        <f>MAX(IFERROR(IF(BB$274&lt;=$D248*12,0,IF(BB$274&lt;=$D278,SUM($E248:BB248),SUMIFS($B248:$GG248,$B$274:$GG$274,"&lt;="&amp;BB$274,$B$274:$GG$274,"&gt;"&amp;(BB$274-$D278)))),0),0)</f>
        <v>0.255</v>
      </c>
      <c r="BC278" s="164">
        <f>MAX(IFERROR(IF(BC$274&lt;=$D248*12,0,IF(BC$274&lt;=$D278,SUM($E248:BC248),SUMIFS($B248:$GG248,$B$274:$GG$274,"&lt;="&amp;BC$274,$B$274:$GG$274,"&gt;"&amp;(BC$274-$D278)))),0),0)</f>
        <v>0</v>
      </c>
      <c r="BD278" s="164">
        <f>MAX(IFERROR(IF(BD$274&lt;=$D248*12,0,IF(BD$274&lt;=$D278,SUM($E248:BD248),SUMIFS($B248:$GG248,$B$274:$GG$274,"&lt;="&amp;BD$274,$B$274:$GG$274,"&gt;"&amp;(BD$274-$D278)))),0),0)</f>
        <v>0</v>
      </c>
      <c r="BE278" s="164">
        <f>MAX(IFERROR(IF(BE$274&lt;=$D248*12,0,IF(BE$274&lt;=$D278,SUM($E248:BE248),SUMIFS($B248:$GG248,$B$274:$GG$274,"&lt;="&amp;BE$274,$B$274:$GG$274,"&gt;"&amp;(BE$274-$D278)))),0),0)</f>
        <v>0</v>
      </c>
      <c r="BF278" s="164">
        <f>MAX(IFERROR(IF(BF$274&lt;=$D248*12,0,IF(BF$274&lt;=$D278,SUM($E248:BF248),SUMIFS($B248:$GG248,$B$274:$GG$274,"&lt;="&amp;BF$274,$B$274:$GG$274,"&gt;"&amp;(BF$274-$D278)))),0),0)</f>
        <v>0</v>
      </c>
      <c r="BG278" s="164">
        <f>MAX(IFERROR(IF(BG$274&lt;=$D248*12,0,IF(BG$274&lt;=$D278,SUM($E248:BG248),SUMIFS($B248:$GG248,$B$274:$GG$274,"&lt;="&amp;BG$274,$B$274:$GG$274,"&gt;"&amp;(BG$274-$D278)))),0),0)</f>
        <v>0</v>
      </c>
      <c r="BH278" s="164">
        <f>MAX(IFERROR(IF(BH$274&lt;=$D248*12,0,IF(BH$274&lt;=$D278,SUM($E248:BH248),SUMIFS($B248:$GG248,$B$274:$GG$274,"&lt;="&amp;BH$274,$B$274:$GG$274,"&gt;"&amp;(BH$274-$D278)))),0),0)</f>
        <v>0</v>
      </c>
      <c r="BI278" s="164">
        <f>MAX(IFERROR(IF(BI$274&lt;=$D248*12,0,IF(BI$274&lt;=$D278,SUM($E248:BI248),SUMIFS($B248:$GG248,$B$274:$GG$274,"&lt;="&amp;BI$274,$B$274:$GG$274,"&gt;"&amp;(BI$274-$D278)))),0),0)</f>
        <v>0</v>
      </c>
      <c r="BJ278" s="164">
        <f>MAX(IFERROR(IF(BJ$274&lt;=$D248*12,0,IF(BJ$274&lt;=$D278,SUM($E248:BJ248),SUMIFS($B248:$GG248,$B$274:$GG$274,"&lt;="&amp;BJ$274,$B$274:$GG$274,"&gt;"&amp;(BJ$274-$D278)))),0),0)</f>
        <v>0</v>
      </c>
      <c r="BK278" s="164">
        <f>MAX(IFERROR(IF(BK$274&lt;=$D248*12,0,IF(BK$274&lt;=$D278,SUM($E248:BK248),SUMIFS($B248:$GG248,$B$274:$GG$274,"&lt;="&amp;BK$274,$B$274:$GG$274,"&gt;"&amp;(BK$274-$D278)))),0),0)</f>
        <v>0</v>
      </c>
      <c r="BL278" s="164">
        <f>MAX(IFERROR(IF(BL$274&lt;=$D248*12,0,IF(BL$274&lt;=$D278,SUM($E248:BL248),SUMIFS($B248:$GG248,$B$274:$GG$274,"&lt;="&amp;BL$274,$B$274:$GG$274,"&gt;"&amp;(BL$274-$D278)))),0),0)</f>
        <v>0</v>
      </c>
      <c r="BM278" s="164">
        <f>MAX(IFERROR(IF(BM$274&lt;=$D248*12,0,IF(BM$274&lt;=$D278,SUM($E248:BM248),SUMIFS($B248:$GG248,$B$274:$GG$274,"&lt;="&amp;BM$274,$B$274:$GG$274,"&gt;"&amp;(BM$274-$D278)))),0),0)</f>
        <v>0</v>
      </c>
      <c r="BN278" s="164">
        <f>MAX(IFERROR(IF(BN$274&lt;=$D248*12,0,IF(BN$274&lt;=$D278,SUM($E248:BN248),SUMIFS($B248:$GG248,$B$274:$GG$274,"&lt;="&amp;BN$274,$B$274:$GG$274,"&gt;"&amp;(BN$274-$D278)))),0),0)</f>
        <v>0</v>
      </c>
      <c r="BO278" s="164">
        <f>MAX(IFERROR(IF(BO$274&lt;=$D248*12,0,IF(BO$274&lt;=$D278,SUM($E248:BO248),SUMIFS($B248:$GG248,$B$274:$GG$274,"&lt;="&amp;BO$274,$B$274:$GG$274,"&gt;"&amp;(BO$274-$D278)))),0),0)</f>
        <v>0</v>
      </c>
      <c r="BP278" s="164">
        <f>MAX(IFERROR(IF(BP$274&lt;=$D248*12,0,IF(BP$274&lt;=$D278,SUM($E248:BP248),SUMIFS($B248:$GG248,$B$274:$GG$274,"&lt;="&amp;BP$274,$B$274:$GG$274,"&gt;"&amp;(BP$274-$D278)))),0),0)</f>
        <v>0</v>
      </c>
      <c r="BQ278" s="164">
        <f>MAX(IFERROR(IF(BQ$274&lt;=$D248*12,0,IF(BQ$274&lt;=$D278,SUM($E248:BQ248),SUMIFS($B248:$GG248,$B$274:$GG$274,"&lt;="&amp;BQ$274,$B$274:$GG$274,"&gt;"&amp;(BQ$274-$D278)))),0),0)</f>
        <v>0</v>
      </c>
      <c r="BR278" s="164">
        <f>MAX(IFERROR(IF(BR$274&lt;=$D248*12,0,IF(BR$274&lt;=$D278,SUM($E248:BR248),SUMIFS($B248:$GG248,$B$274:$GG$274,"&lt;="&amp;BR$274,$B$274:$GG$274,"&gt;"&amp;(BR$274-$D278)))),0),0)</f>
        <v>0</v>
      </c>
      <c r="BS278" s="164">
        <f>MAX(IFERROR(IF(BS$274&lt;=$D248*12,0,IF(BS$274&lt;=$D278,SUM($E248:BS248),SUMIFS($B248:$GG248,$B$274:$GG$274,"&lt;="&amp;BS$274,$B$274:$GG$274,"&gt;"&amp;(BS$274-$D278)))),0),0)</f>
        <v>0</v>
      </c>
      <c r="BT278" s="164">
        <f>MAX(IFERROR(IF(BT$274&lt;=$D248*12,0,IF(BT$274&lt;=$D278,SUM($E248:BT248),SUMIFS($B248:$GG248,$B$274:$GG$274,"&lt;="&amp;BT$274,$B$274:$GG$274,"&gt;"&amp;(BT$274-$D278)))),0),0)</f>
        <v>0</v>
      </c>
      <c r="BU278" s="164">
        <f>MAX(IFERROR(IF(BU$274&lt;=$D248*12,0,IF(BU$274&lt;=$D278,SUM($E248:BU248),SUMIFS($B248:$GG248,$B$274:$GG$274,"&lt;="&amp;BU$274,$B$274:$GG$274,"&gt;"&amp;(BU$274-$D278)))),0),0)</f>
        <v>0</v>
      </c>
      <c r="BV278" s="164">
        <f>MAX(IFERROR(IF(BV$274&lt;=$D248*12,0,IF(BV$274&lt;=$D278,SUM($E248:BV248),SUMIFS($B248:$GG248,$B$274:$GG$274,"&lt;="&amp;BV$274,$B$274:$GG$274,"&gt;"&amp;(BV$274-$D278)))),0),0)</f>
        <v>0</v>
      </c>
      <c r="BW278" s="164">
        <f>MAX(IFERROR(IF(BW$274&lt;=$D248*12,0,IF(BW$274&lt;=$D278,SUM($E248:BW248),SUMIFS($B248:$GG248,$B$274:$GG$274,"&lt;="&amp;BW$274,$B$274:$GG$274,"&gt;"&amp;(BW$274-$D278)))),0),0)</f>
        <v>0</v>
      </c>
      <c r="BX278" s="164">
        <f>MAX(IFERROR(IF(BX$274&lt;=$D248*12,0,IF(BX$274&lt;=$D278,SUM($E248:BX248),SUMIFS($B248:$GG248,$B$274:$GG$274,"&lt;="&amp;BX$274,$B$274:$GG$274,"&gt;"&amp;(BX$274-$D278)))),0),0)</f>
        <v>0</v>
      </c>
      <c r="BY278" s="164">
        <f>MAX(IFERROR(IF(BY$274&lt;=$D248*12,0,IF(BY$274&lt;=$D278,SUM($E248:BY248),SUMIFS($B248:$GG248,$B$274:$GG$274,"&lt;="&amp;BY$274,$B$274:$GG$274,"&gt;"&amp;(BY$274-$D278)))),0),0)</f>
        <v>0.255</v>
      </c>
      <c r="BZ278" s="164">
        <f>MAX(IFERROR(IF(BZ$274&lt;=$D248*12,0,IF(BZ$274&lt;=$D278,SUM($E248:BZ248),SUMIFS($B248:$GG248,$B$274:$GG$274,"&lt;="&amp;BZ$274,$B$274:$GG$274,"&gt;"&amp;(BZ$274-$D278)))),0),0)</f>
        <v>0.255</v>
      </c>
      <c r="CA278" s="164">
        <f>MAX(IFERROR(IF(CA$274&lt;=$D248*12,0,IF(CA$274&lt;=$D278,SUM($E248:CA248),SUMIFS($B248:$GG248,$B$274:$GG$274,"&lt;="&amp;CA$274,$B$274:$GG$274,"&gt;"&amp;(CA$274-$D278)))),0),0)</f>
        <v>0</v>
      </c>
      <c r="CB278" s="164">
        <f>MAX(IFERROR(IF(CB$274&lt;=$D248*12,0,IF(CB$274&lt;=$D278,SUM($E248:CB248),SUMIFS($B248:$GG248,$B$274:$GG$274,"&lt;="&amp;CB$274,$B$274:$GG$274,"&gt;"&amp;(CB$274-$D278)))),0),0)</f>
        <v>0</v>
      </c>
      <c r="CC278" s="164">
        <f>MAX(IFERROR(IF(CC$274&lt;=$D248*12,0,IF(CC$274&lt;=$D278,SUM($E248:CC248),SUMIFS($B248:$GG248,$B$274:$GG$274,"&lt;="&amp;CC$274,$B$274:$GG$274,"&gt;"&amp;(CC$274-$D278)))),0),0)</f>
        <v>0</v>
      </c>
      <c r="CD278" s="164">
        <f>MAX(IFERROR(IF(CD$274&lt;=$D248*12,0,IF(CD$274&lt;=$D278,SUM($E248:CD248),SUMIFS($B248:$GG248,$B$274:$GG$274,"&lt;="&amp;CD$274,$B$274:$GG$274,"&gt;"&amp;(CD$274-$D278)))),0),0)</f>
        <v>0</v>
      </c>
      <c r="CE278" s="164">
        <f>MAX(IFERROR(IF(CE$274&lt;=$D248*12,0,IF(CE$274&lt;=$D278,SUM($E248:CE248),SUMIFS($B248:$GG248,$B$274:$GG$274,"&lt;="&amp;CE$274,$B$274:$GG$274,"&gt;"&amp;(CE$274-$D278)))),0),0)</f>
        <v>0</v>
      </c>
      <c r="CF278" s="164">
        <f>MAX(IFERROR(IF(CF$274&lt;=$D248*12,0,IF(CF$274&lt;=$D278,SUM($E248:CF248),SUMIFS($B248:$GG248,$B$274:$GG$274,"&lt;="&amp;CF$274,$B$274:$GG$274,"&gt;"&amp;(CF$274-$D278)))),0),0)</f>
        <v>0</v>
      </c>
      <c r="CG278" s="164">
        <f>MAX(IFERROR(IF(CG$274&lt;=$D248*12,0,IF(CG$274&lt;=$D278,SUM($E248:CG248),SUMIFS($B248:$GG248,$B$274:$GG$274,"&lt;="&amp;CG$274,$B$274:$GG$274,"&gt;"&amp;(CG$274-$D278)))),0),0)</f>
        <v>0</v>
      </c>
      <c r="CH278" s="164">
        <f>MAX(IFERROR(IF(CH$274&lt;=$D248*12,0,IF(CH$274&lt;=$D278,SUM($E248:CH248),SUMIFS($B248:$GG248,$B$274:$GG$274,"&lt;="&amp;CH$274,$B$274:$GG$274,"&gt;"&amp;(CH$274-$D278)))),0),0)</f>
        <v>0</v>
      </c>
      <c r="CI278" s="164">
        <f>MAX(IFERROR(IF(CI$274&lt;=$D248*12,0,IF(CI$274&lt;=$D278,SUM($E248:CI248),SUMIFS($B248:$GG248,$B$274:$GG$274,"&lt;="&amp;CI$274,$B$274:$GG$274,"&gt;"&amp;(CI$274-$D278)))),0),0)</f>
        <v>0</v>
      </c>
      <c r="CJ278" s="164">
        <f>MAX(IFERROR(IF(CJ$274&lt;=$D248*12,0,IF(CJ$274&lt;=$D278,SUM($E248:CJ248),SUMIFS($B248:$GG248,$B$274:$GG$274,"&lt;="&amp;CJ$274,$B$274:$GG$274,"&gt;"&amp;(CJ$274-$D278)))),0),0)</f>
        <v>0</v>
      </c>
      <c r="CK278" s="164">
        <f>MAX(IFERROR(IF(CK$274&lt;=$D248*12,0,IF(CK$274&lt;=$D278,SUM($E248:CK248),SUMIFS($B248:$GG248,$B$274:$GG$274,"&lt;="&amp;CK$274,$B$274:$GG$274,"&gt;"&amp;(CK$274-$D278)))),0),0)</f>
        <v>0</v>
      </c>
      <c r="CL278" s="164">
        <f>MAX(IFERROR(IF(CL$274&lt;=$D248*12,0,IF(CL$274&lt;=$D278,SUM($E248:CL248),SUMIFS($B248:$GG248,$B$274:$GG$274,"&lt;="&amp;CL$274,$B$274:$GG$274,"&gt;"&amp;(CL$274-$D278)))),0),0)</f>
        <v>0</v>
      </c>
      <c r="CM278" s="164">
        <f>MAX(IFERROR(IF(CM$274&lt;=$D248*12,0,IF(CM$274&lt;=$D278,SUM($E248:CM248),SUMIFS($B248:$GG248,$B$274:$GG$274,"&lt;="&amp;CM$274,$B$274:$GG$274,"&gt;"&amp;(CM$274-$D278)))),0),0)</f>
        <v>0</v>
      </c>
      <c r="CN278" s="164">
        <f>MAX(IFERROR(IF(CN$274&lt;=$D248*12,0,IF(CN$274&lt;=$D278,SUM($E248:CN248),SUMIFS($B248:$GG248,$B$274:$GG$274,"&lt;="&amp;CN$274,$B$274:$GG$274,"&gt;"&amp;(CN$274-$D278)))),0),0)</f>
        <v>0</v>
      </c>
      <c r="CO278" s="164">
        <f>MAX(IFERROR(IF(CO$274&lt;=$D248*12,0,IF(CO$274&lt;=$D278,SUM($E248:CO248),SUMIFS($B248:$GG248,$B$274:$GG$274,"&lt;="&amp;CO$274,$B$274:$GG$274,"&gt;"&amp;(CO$274-$D278)))),0),0)</f>
        <v>0</v>
      </c>
      <c r="CP278" s="164">
        <f>MAX(IFERROR(IF(CP$274&lt;=$D248*12,0,IF(CP$274&lt;=$D278,SUM($E248:CP248),SUMIFS($B248:$GG248,$B$274:$GG$274,"&lt;="&amp;CP$274,$B$274:$GG$274,"&gt;"&amp;(CP$274-$D278)))),0),0)</f>
        <v>0</v>
      </c>
      <c r="CQ278" s="164">
        <f>MAX(IFERROR(IF(CQ$274&lt;=$D248*12,0,IF(CQ$274&lt;=$D278,SUM($E248:CQ248),SUMIFS($B248:$GG248,$B$274:$GG$274,"&lt;="&amp;CQ$274,$B$274:$GG$274,"&gt;"&amp;(CQ$274-$D278)))),0),0)</f>
        <v>0</v>
      </c>
      <c r="CR278" s="164">
        <f>MAX(IFERROR(IF(CR$274&lt;=$D248*12,0,IF(CR$274&lt;=$D278,SUM($E248:CR248),SUMIFS($B248:$GG248,$B$274:$GG$274,"&lt;="&amp;CR$274,$B$274:$GG$274,"&gt;"&amp;(CR$274-$D278)))),0),0)</f>
        <v>0</v>
      </c>
      <c r="CS278" s="164">
        <f>MAX(IFERROR(IF(CS$274&lt;=$D248*12,0,IF(CS$274&lt;=$D278,SUM($E248:CS248),SUMIFS($B248:$GG248,$B$274:$GG$274,"&lt;="&amp;CS$274,$B$274:$GG$274,"&gt;"&amp;(CS$274-$D278)))),0),0)</f>
        <v>0</v>
      </c>
      <c r="CT278" s="164">
        <f>MAX(IFERROR(IF(CT$274&lt;=$D248*12,0,IF(CT$274&lt;=$D278,SUM($E248:CT248),SUMIFS($B248:$GG248,$B$274:$GG$274,"&lt;="&amp;CT$274,$B$274:$GG$274,"&gt;"&amp;(CT$274-$D278)))),0),0)</f>
        <v>0</v>
      </c>
      <c r="CU278" s="164">
        <f>MAX(IFERROR(IF(CU$274&lt;=$D248*12,0,IF(CU$274&lt;=$D278,SUM($E248:CU248),SUMIFS($B248:$GG248,$B$274:$GG$274,"&lt;="&amp;CU$274,$B$274:$GG$274,"&gt;"&amp;(CU$274-$D278)))),0),0)</f>
        <v>0</v>
      </c>
      <c r="CV278" s="164">
        <f>MAX(IFERROR(IF(CV$274&lt;=$D248*12,0,IF(CV$274&lt;=$D278,SUM($E248:CV248),SUMIFS($B248:$GG248,$B$274:$GG$274,"&lt;="&amp;CV$274,$B$274:$GG$274,"&gt;"&amp;(CV$274-$D278)))),0),0)</f>
        <v>0</v>
      </c>
      <c r="CW278" s="164">
        <f>MAX(IFERROR(IF(CW$274&lt;=$D248*12,0,IF(CW$274&lt;=$D278,SUM($E248:CW248),SUMIFS($B248:$GG248,$B$274:$GG$274,"&lt;="&amp;CW$274,$B$274:$GG$274,"&gt;"&amp;(CW$274-$D278)))),0),0)</f>
        <v>0.255</v>
      </c>
      <c r="CX278" s="164">
        <f>MAX(IFERROR(IF(CX$274&lt;=$D248*12,0,IF(CX$274&lt;=$D278,SUM($E248:CX248),SUMIFS($B248:$GG248,$B$274:$GG$274,"&lt;="&amp;CX$274,$B$274:$GG$274,"&gt;"&amp;(CX$274-$D278)))),0),0)</f>
        <v>0.255</v>
      </c>
      <c r="CY278" s="164">
        <f>MAX(IFERROR(IF(CY$274&lt;=$D248*12,0,IF(CY$274&lt;=$D278,SUM($E248:CY248),SUMIFS($B248:$GG248,$B$274:$GG$274,"&lt;="&amp;CY$274,$B$274:$GG$274,"&gt;"&amp;(CY$274-$D278)))),0),0)</f>
        <v>0</v>
      </c>
      <c r="CZ278" s="164">
        <f>MAX(IFERROR(IF(CZ$274&lt;=$D248*12,0,IF(CZ$274&lt;=$D278,SUM($E248:CZ248),SUMIFS($B248:$GG248,$B$274:$GG$274,"&lt;="&amp;CZ$274,$B$274:$GG$274,"&gt;"&amp;(CZ$274-$D278)))),0),0)</f>
        <v>0</v>
      </c>
      <c r="DA278" s="164">
        <f>MAX(IFERROR(IF(DA$274&lt;=$D248*12,0,IF(DA$274&lt;=$D278,SUM($E248:DA248),SUMIFS($B248:$GG248,$B$274:$GG$274,"&lt;="&amp;DA$274,$B$274:$GG$274,"&gt;"&amp;(DA$274-$D278)))),0),0)</f>
        <v>0</v>
      </c>
      <c r="DB278" s="164">
        <f>MAX(IFERROR(IF(DB$274&lt;=$D248*12,0,IF(DB$274&lt;=$D278,SUM($E248:DB248),SUMIFS($B248:$GG248,$B$274:$GG$274,"&lt;="&amp;DB$274,$B$274:$GG$274,"&gt;"&amp;(DB$274-$D278)))),0),0)</f>
        <v>0</v>
      </c>
      <c r="DC278" s="164">
        <f>MAX(IFERROR(IF(DC$274&lt;=$D248*12,0,IF(DC$274&lt;=$D278,SUM($E248:DC248),SUMIFS($B248:$GG248,$B$274:$GG$274,"&lt;="&amp;DC$274,$B$274:$GG$274,"&gt;"&amp;(DC$274-$D278)))),0),0)</f>
        <v>0</v>
      </c>
      <c r="DD278" s="164">
        <f>MAX(IFERROR(IF(DD$274&lt;=$D248*12,0,IF(DD$274&lt;=$D278,SUM($E248:DD248),SUMIFS($B248:$GG248,$B$274:$GG$274,"&lt;="&amp;DD$274,$B$274:$GG$274,"&gt;"&amp;(DD$274-$D278)))),0),0)</f>
        <v>0</v>
      </c>
      <c r="DE278" s="164">
        <f>MAX(IFERROR(IF(DE$274&lt;=$D248*12,0,IF(DE$274&lt;=$D278,SUM($E248:DE248),SUMIFS($B248:$GG248,$B$274:$GG$274,"&lt;="&amp;DE$274,$B$274:$GG$274,"&gt;"&amp;(DE$274-$D278)))),0),0)</f>
        <v>0</v>
      </c>
      <c r="DF278" s="164">
        <f>MAX(IFERROR(IF(DF$274&lt;=$D248*12,0,IF(DF$274&lt;=$D278,SUM($E248:DF248),SUMIFS($B248:$GG248,$B$274:$GG$274,"&lt;="&amp;DF$274,$B$274:$GG$274,"&gt;"&amp;(DF$274-$D278)))),0),0)</f>
        <v>0</v>
      </c>
      <c r="DG278" s="164">
        <f>MAX(IFERROR(IF(DG$274&lt;=$D248*12,0,IF(DG$274&lt;=$D278,SUM($E248:DG248),SUMIFS($B248:$GG248,$B$274:$GG$274,"&lt;="&amp;DG$274,$B$274:$GG$274,"&gt;"&amp;(DG$274-$D278)))),0),0)</f>
        <v>0</v>
      </c>
      <c r="DH278" s="164">
        <f>MAX(IFERROR(IF(DH$274&lt;=$D248*12,0,IF(DH$274&lt;=$D278,SUM($E248:DH248),SUMIFS($B248:$GG248,$B$274:$GG$274,"&lt;="&amp;DH$274,$B$274:$GG$274,"&gt;"&amp;(DH$274-$D278)))),0),0)</f>
        <v>0</v>
      </c>
      <c r="DI278" s="164">
        <f>MAX(IFERROR(IF(DI$274&lt;=$D248*12,0,IF(DI$274&lt;=$D278,SUM($E248:DI248),SUMIFS($B248:$GG248,$B$274:$GG$274,"&lt;="&amp;DI$274,$B$274:$GG$274,"&gt;"&amp;(DI$274-$D278)))),0),0)</f>
        <v>0</v>
      </c>
      <c r="DJ278" s="164">
        <f>MAX(IFERROR(IF(DJ$274&lt;=$D248*12,0,IF(DJ$274&lt;=$D278,SUM($E248:DJ248),SUMIFS($B248:$GG248,$B$274:$GG$274,"&lt;="&amp;DJ$274,$B$274:$GG$274,"&gt;"&amp;(DJ$274-$D278)))),0),0)</f>
        <v>0</v>
      </c>
      <c r="DK278" s="164">
        <f>MAX(IFERROR(IF(DK$274&lt;=$D248*12,0,IF(DK$274&lt;=$D278,SUM($E248:DK248),SUMIFS($B248:$GG248,$B$274:$GG$274,"&lt;="&amp;DK$274,$B$274:$GG$274,"&gt;"&amp;(DK$274-$D278)))),0),0)</f>
        <v>0</v>
      </c>
      <c r="DL278" s="164">
        <f>MAX(IFERROR(IF(DL$274&lt;=$D248*12,0,IF(DL$274&lt;=$D278,SUM($E248:DL248),SUMIFS($B248:$GG248,$B$274:$GG$274,"&lt;="&amp;DL$274,$B$274:$GG$274,"&gt;"&amp;(DL$274-$D278)))),0),0)</f>
        <v>0</v>
      </c>
      <c r="DM278" s="164">
        <f>MAX(IFERROR(IF(DM$274&lt;=$D248*12,0,IF(DM$274&lt;=$D278,SUM($E248:DM248),SUMIFS($B248:$GG248,$B$274:$GG$274,"&lt;="&amp;DM$274,$B$274:$GG$274,"&gt;"&amp;(DM$274-$D278)))),0),0)</f>
        <v>0</v>
      </c>
      <c r="DN278" s="164">
        <f>MAX(IFERROR(IF(DN$274&lt;=$D248*12,0,IF(DN$274&lt;=$D278,SUM($E248:DN248),SUMIFS($B248:$GG248,$B$274:$GG$274,"&lt;="&amp;DN$274,$B$274:$GG$274,"&gt;"&amp;(DN$274-$D278)))),0),0)</f>
        <v>0</v>
      </c>
      <c r="DO278" s="164">
        <f>MAX(IFERROR(IF(DO$274&lt;=$D248*12,0,IF(DO$274&lt;=$D278,SUM($E248:DO248),SUMIFS($B248:$GG248,$B$274:$GG$274,"&lt;="&amp;DO$274,$B$274:$GG$274,"&gt;"&amp;(DO$274-$D278)))),0),0)</f>
        <v>0</v>
      </c>
      <c r="DP278" s="164">
        <f>MAX(IFERROR(IF(DP$274&lt;=$D248*12,0,IF(DP$274&lt;=$D278,SUM($E248:DP248),SUMIFS($B248:$GG248,$B$274:$GG$274,"&lt;="&amp;DP$274,$B$274:$GG$274,"&gt;"&amp;(DP$274-$D278)))),0),0)</f>
        <v>0</v>
      </c>
      <c r="DQ278" s="164">
        <f>MAX(IFERROR(IF(DQ$274&lt;=$D248*12,0,IF(DQ$274&lt;=$D278,SUM($E248:DQ248),SUMIFS($B248:$GG248,$B$274:$GG$274,"&lt;="&amp;DQ$274,$B$274:$GG$274,"&gt;"&amp;(DQ$274-$D278)))),0),0)</f>
        <v>0</v>
      </c>
      <c r="DR278" s="164">
        <f>MAX(IFERROR(IF(DR$274&lt;=$D248*12,0,IF(DR$274&lt;=$D278,SUM($E248:DR248),SUMIFS($B248:$GG248,$B$274:$GG$274,"&lt;="&amp;DR$274,$B$274:$GG$274,"&gt;"&amp;(DR$274-$D278)))),0),0)</f>
        <v>0</v>
      </c>
      <c r="DS278" s="164">
        <f>MAX(IFERROR(IF(DS$274&lt;=$D248*12,0,IF(DS$274&lt;=$D278,SUM($E248:DS248),SUMIFS($B248:$GG248,$B$274:$GG$274,"&lt;="&amp;DS$274,$B$274:$GG$274,"&gt;"&amp;(DS$274-$D278)))),0),0)</f>
        <v>0</v>
      </c>
      <c r="DT278" s="164">
        <f>MAX(IFERROR(IF(DT$274&lt;=$D248*12,0,IF(DT$274&lt;=$D278,SUM($E248:DT248),SUMIFS($B248:$GG248,$B$274:$GG$274,"&lt;="&amp;DT$274,$B$274:$GG$274,"&gt;"&amp;(DT$274-$D278)))),0),0)</f>
        <v>0</v>
      </c>
      <c r="DU278" s="164">
        <f>MAX(IFERROR(IF(DU$274&lt;=$D248*12,0,IF(DU$274&lt;=$D278,SUM($E248:DU248),SUMIFS($B248:$GG248,$B$274:$GG$274,"&lt;="&amp;DU$274,$B$274:$GG$274,"&gt;"&amp;(DU$274-$D278)))),0),0)</f>
        <v>0.255</v>
      </c>
      <c r="DV278" s="164">
        <f>MAX(IFERROR(IF(DV$274&lt;=$D248*12,0,IF(DV$274&lt;=$D278,SUM($E248:DV248),SUMIFS($B248:$GG248,$B$274:$GG$274,"&lt;="&amp;DV$274,$B$274:$GG$274,"&gt;"&amp;(DV$274-$D278)))),0),0)</f>
        <v>0.255</v>
      </c>
      <c r="DW278" s="164">
        <f>MAX(IFERROR(IF(DW$274&lt;=$D248*12,0,IF(DW$274&lt;=$D278,SUM($E248:DW248),SUMIFS($B248:$GG248,$B$274:$GG$274,"&lt;="&amp;DW$274,$B$274:$GG$274,"&gt;"&amp;(DW$274-$D278)))),0),0)</f>
        <v>0</v>
      </c>
      <c r="DX278" s="164">
        <f>MAX(IFERROR(IF(DX$274&lt;=$D248*12,0,IF(DX$274&lt;=$D278,SUM($E248:DX248),SUMIFS($B248:$GG248,$B$274:$GG$274,"&lt;="&amp;DX$274,$B$274:$GG$274,"&gt;"&amp;(DX$274-$D278)))),0),0)</f>
        <v>0</v>
      </c>
      <c r="DY278" s="164">
        <f>MAX(IFERROR(IF(DY$274&lt;=$D248*12,0,IF(DY$274&lt;=$D278,SUM($E248:DY248),SUMIFS($B248:$GG248,$B$274:$GG$274,"&lt;="&amp;DY$274,$B$274:$GG$274,"&gt;"&amp;(DY$274-$D278)))),0),0)</f>
        <v>0</v>
      </c>
      <c r="DZ278" s="164">
        <f>MAX(IFERROR(IF(DZ$274&lt;=$D248*12,0,IF(DZ$274&lt;=$D278,SUM($E248:DZ248),SUMIFS($B248:$GG248,$B$274:$GG$274,"&lt;="&amp;DZ$274,$B$274:$GG$274,"&gt;"&amp;(DZ$274-$D278)))),0),0)</f>
        <v>0</v>
      </c>
      <c r="EA278" s="164">
        <f>MAX(IFERROR(IF(EA$274&lt;=$D248*12,0,IF(EA$274&lt;=$D278,SUM($E248:EA248),SUMIFS($B248:$GG248,$B$274:$GG$274,"&lt;="&amp;EA$274,$B$274:$GG$274,"&gt;"&amp;(EA$274-$D278)))),0),0)</f>
        <v>0</v>
      </c>
      <c r="EB278" s="164">
        <f>MAX(IFERROR(IF(EB$274&lt;=$D248*12,0,IF(EB$274&lt;=$D278,SUM($E248:EB248),SUMIFS($B248:$GG248,$B$274:$GG$274,"&lt;="&amp;EB$274,$B$274:$GG$274,"&gt;"&amp;(EB$274-$D278)))),0),0)</f>
        <v>0</v>
      </c>
      <c r="EC278" s="164">
        <f>MAX(IFERROR(IF(EC$274&lt;=$D248*12,0,IF(EC$274&lt;=$D278,SUM($E248:EC248),SUMIFS($B248:$GG248,$B$274:$GG$274,"&lt;="&amp;EC$274,$B$274:$GG$274,"&gt;"&amp;(EC$274-$D278)))),0),0)</f>
        <v>0</v>
      </c>
      <c r="ED278" s="164">
        <f>MAX(IFERROR(IF(ED$274&lt;=$D248*12,0,IF(ED$274&lt;=$D278,SUM($E248:ED248),SUMIFS($B248:$GG248,$B$274:$GG$274,"&lt;="&amp;ED$274,$B$274:$GG$274,"&gt;"&amp;(ED$274-$D278)))),0),0)</f>
        <v>0</v>
      </c>
      <c r="EE278" s="164">
        <f>MAX(IFERROR(IF(EE$274&lt;=$D248*12,0,IF(EE$274&lt;=$D278,SUM($E248:EE248),SUMIFS($B248:$GG248,$B$274:$GG$274,"&lt;="&amp;EE$274,$B$274:$GG$274,"&gt;"&amp;(EE$274-$D278)))),0),0)</f>
        <v>0</v>
      </c>
      <c r="EF278" s="164">
        <f>MAX(IFERROR(IF(EF$274&lt;=$D248*12,0,IF(EF$274&lt;=$D278,SUM($E248:EF248),SUMIFS($B248:$GG248,$B$274:$GG$274,"&lt;="&amp;EF$274,$B$274:$GG$274,"&gt;"&amp;(EF$274-$D278)))),0),0)</f>
        <v>0</v>
      </c>
      <c r="EG278" s="164">
        <f>MAX(IFERROR(IF(EG$274&lt;=$D248*12,0,IF(EG$274&lt;=$D278,SUM($E248:EG248),SUMIFS($B248:$GG248,$B$274:$GG$274,"&lt;="&amp;EG$274,$B$274:$GG$274,"&gt;"&amp;(EG$274-$D278)))),0),0)</f>
        <v>0</v>
      </c>
      <c r="EH278" s="164">
        <f>MAX(IFERROR(IF(EH$274&lt;=$D248*12,0,IF(EH$274&lt;=$D278,SUM($E248:EH248),SUMIFS($B248:$GG248,$B$274:$GG$274,"&lt;="&amp;EH$274,$B$274:$GG$274,"&gt;"&amp;(EH$274-$D278)))),0),0)</f>
        <v>0</v>
      </c>
      <c r="EI278" s="164">
        <f>MAX(IFERROR(IF(EI$274&lt;=$D248*12,0,IF(EI$274&lt;=$D278,SUM($E248:EI248),SUMIFS($B248:$GG248,$B$274:$GG$274,"&lt;="&amp;EI$274,$B$274:$GG$274,"&gt;"&amp;(EI$274-$D278)))),0),0)</f>
        <v>0</v>
      </c>
      <c r="EJ278" s="164">
        <f>MAX(IFERROR(IF(EJ$274&lt;=$D248*12,0,IF(EJ$274&lt;=$D278,SUM($E248:EJ248),SUMIFS($B248:$GG248,$B$274:$GG$274,"&lt;="&amp;EJ$274,$B$274:$GG$274,"&gt;"&amp;(EJ$274-$D278)))),0),0)</f>
        <v>0</v>
      </c>
      <c r="EK278" s="164">
        <f>MAX(IFERROR(IF(EK$274&lt;=$D248*12,0,IF(EK$274&lt;=$D278,SUM($E248:EK248),SUMIFS($B248:$GG248,$B$274:$GG$274,"&lt;="&amp;EK$274,$B$274:$GG$274,"&gt;"&amp;(EK$274-$D278)))),0),0)</f>
        <v>0</v>
      </c>
      <c r="EL278" s="147"/>
      <c r="EM278" s="147"/>
      <c r="EN278" s="147"/>
      <c r="EO278" s="147"/>
      <c r="EP278" s="147"/>
      <c r="EQ278" s="147"/>
      <c r="ER278" s="147"/>
      <c r="ES278" s="147"/>
      <c r="ET278" s="147"/>
      <c r="EU278" s="147"/>
      <c r="EV278" s="147"/>
      <c r="EW278" s="147"/>
      <c r="EX278" s="147"/>
      <c r="EY278" s="147"/>
      <c r="EZ278" s="147"/>
      <c r="FA278" s="147"/>
      <c r="FB278" s="147"/>
      <c r="FC278" s="147"/>
      <c r="FD278" s="147"/>
      <c r="FE278" s="147"/>
      <c r="FF278" s="147"/>
      <c r="FG278" s="147"/>
      <c r="FH278" s="147"/>
      <c r="FI278" s="147"/>
      <c r="FJ278" s="147"/>
      <c r="FK278" s="147"/>
      <c r="FL278" s="147"/>
      <c r="FM278" s="147"/>
      <c r="FN278" s="147"/>
      <c r="FO278" s="147"/>
      <c r="FP278" s="147"/>
      <c r="FQ278" s="147"/>
      <c r="FR278" s="147"/>
      <c r="FS278" s="147"/>
      <c r="FT278" s="147"/>
      <c r="FU278" s="147"/>
      <c r="FV278" s="147"/>
      <c r="FW278" s="147"/>
      <c r="FX278" s="147"/>
      <c r="FY278" s="147"/>
      <c r="FZ278" s="147"/>
      <c r="GA278" s="147"/>
      <c r="GB278" s="147"/>
      <c r="GC278" s="147"/>
      <c r="GD278" s="147"/>
      <c r="GE278" s="147"/>
      <c r="GF278" s="147"/>
      <c r="GG278" s="147"/>
    </row>
    <row r="279" spans="2:189">
      <c r="B279" s="148">
        <v>4</v>
      </c>
      <c r="C279" s="148" t="str">
        <f t="shared" si="357"/>
        <v>Large Tenant</v>
      </c>
      <c r="D279" s="148">
        <f>VLOOKUP($C279,Assumptions!$O$40:$S$45,5,FALSE)</f>
        <v>3</v>
      </c>
      <c r="E279" s="164">
        <f>MAX(IFERROR(IF(E$274&lt;=$D249*12,0,IF(E$274&lt;=$D279,SUM($E249:E249),SUMIFS($B249:$GG249,$B$274:$GG$274,"&lt;="&amp;E$274,$B$274:$GG$274,"&gt;"&amp;(E$274-$D279)))),0),0)</f>
        <v>0</v>
      </c>
      <c r="F279" s="164">
        <f>MAX(IFERROR(IF(F$274&lt;=$D249*12,0,IF(F$274&lt;=$D279,SUM($E249:F249),SUMIFS($B249:$GG249,$B$274:$GG$274,"&lt;="&amp;F$274,$B$274:$GG$274,"&gt;"&amp;(F$274-$D279)))),0),0)</f>
        <v>0</v>
      </c>
      <c r="G279" s="164">
        <f>MAX(IFERROR(IF(G$274&lt;=$D249*12,0,IF(G$274&lt;=$D279,SUM($E249:G249),SUMIFS($B249:$GG249,$B$274:$GG$274,"&lt;="&amp;G$274,$B$274:$GG$274,"&gt;"&amp;(G$274-$D279)))),0),0)</f>
        <v>0</v>
      </c>
      <c r="H279" s="164">
        <f>MAX(IFERROR(IF(H$274&lt;=$D249*12,0,IF(H$274&lt;=$D279,SUM($E249:H249),SUMIFS($B249:$GG249,$B$274:$GG$274,"&lt;="&amp;H$274,$B$274:$GG$274,"&gt;"&amp;(H$274-$D279)))),0),0)</f>
        <v>0</v>
      </c>
      <c r="I279" s="164">
        <f>MAX(IFERROR(IF(I$274&lt;=$D249*12,0,IF(I$274&lt;=$D279,SUM($E249:I249),SUMIFS($B249:$GG249,$B$274:$GG$274,"&lt;="&amp;I$274,$B$274:$GG$274,"&gt;"&amp;(I$274-$D279)))),0),0)</f>
        <v>0</v>
      </c>
      <c r="J279" s="164">
        <f>MAX(IFERROR(IF(J$274&lt;=$D249*12,0,IF(J$274&lt;=$D279,SUM($E249:J249),SUMIFS($B249:$GG249,$B$274:$GG$274,"&lt;="&amp;J$274,$B$274:$GG$274,"&gt;"&amp;(J$274-$D279)))),0),0)</f>
        <v>0</v>
      </c>
      <c r="K279" s="164">
        <f>MAX(IFERROR(IF(K$274&lt;=$D249*12,0,IF(K$274&lt;=$D279,SUM($E249:K249),SUMIFS($B249:$GG249,$B$274:$GG$274,"&lt;="&amp;K$274,$B$274:$GG$274,"&gt;"&amp;(K$274-$D279)))),0),0)</f>
        <v>0</v>
      </c>
      <c r="L279" s="164">
        <f>MAX(IFERROR(IF(L$274&lt;=$D249*12,0,IF(L$274&lt;=$D279,SUM($E249:L249),SUMIFS($B249:$GG249,$B$274:$GG$274,"&lt;="&amp;L$274,$B$274:$GG$274,"&gt;"&amp;(L$274-$D279)))),0),0)</f>
        <v>0</v>
      </c>
      <c r="M279" s="164">
        <f>MAX(IFERROR(IF(M$274&lt;=$D249*12,0,IF(M$274&lt;=$D279,SUM($E249:M249),SUMIFS($B249:$GG249,$B$274:$GG$274,"&lt;="&amp;M$274,$B$274:$GG$274,"&gt;"&amp;(M$274-$D279)))),0),0)</f>
        <v>0</v>
      </c>
      <c r="N279" s="164">
        <f>MAX(IFERROR(IF(N$274&lt;=$D249*12,0,IF(N$274&lt;=$D279,SUM($E249:N249),SUMIFS($B249:$GG249,$B$274:$GG$274,"&lt;="&amp;N$274,$B$274:$GG$274,"&gt;"&amp;(N$274-$D279)))),0),0)</f>
        <v>0</v>
      </c>
      <c r="O279" s="164">
        <f>MAX(IFERROR(IF(O$274&lt;=$D249*12,0,IF(O$274&lt;=$D279,SUM($E249:O249),SUMIFS($B249:$GG249,$B$274:$GG$274,"&lt;="&amp;O$274,$B$274:$GG$274,"&gt;"&amp;(O$274-$D279)))),0),0)</f>
        <v>0</v>
      </c>
      <c r="P279" s="164">
        <f>MAX(IFERROR(IF(P$274&lt;=$D249*12,0,IF(P$274&lt;=$D279,SUM($E249:P249),SUMIFS($B249:$GG249,$B$274:$GG$274,"&lt;="&amp;P$274,$B$274:$GG$274,"&gt;"&amp;(P$274-$D279)))),0),0)</f>
        <v>0</v>
      </c>
      <c r="Q279" s="164">
        <f>MAX(IFERROR(IF(Q$274&lt;=$D249*12,0,IF(Q$274&lt;=$D279,SUM($E249:Q249),SUMIFS($B249:$GG249,$B$274:$GG$274,"&lt;="&amp;Q$274,$B$274:$GG$274,"&gt;"&amp;(Q$274-$D279)))),0),0)</f>
        <v>0</v>
      </c>
      <c r="R279" s="164">
        <f>MAX(IFERROR(IF(R$274&lt;=$D249*12,0,IF(R$274&lt;=$D279,SUM($E249:R249),SUMIFS($B249:$GG249,$B$274:$GG$274,"&lt;="&amp;R$274,$B$274:$GG$274,"&gt;"&amp;(R$274-$D279)))),0),0)</f>
        <v>0</v>
      </c>
      <c r="S279" s="164">
        <f>MAX(IFERROR(IF(S$274&lt;=$D249*12,0,IF(S$274&lt;=$D279,SUM($E249:S249),SUMIFS($B249:$GG249,$B$274:$GG$274,"&lt;="&amp;S$274,$B$274:$GG$274,"&gt;"&amp;(S$274-$D279)))),0),0)</f>
        <v>0</v>
      </c>
      <c r="T279" s="164">
        <f>MAX(IFERROR(IF(T$274&lt;=$D249*12,0,IF(T$274&lt;=$D279,SUM($E249:T249),SUMIFS($B249:$GG249,$B$274:$GG$274,"&lt;="&amp;T$274,$B$274:$GG$274,"&gt;"&amp;(T$274-$D279)))),0),0)</f>
        <v>0</v>
      </c>
      <c r="U279" s="164">
        <f>MAX(IFERROR(IF(U$274&lt;=$D249*12,0,IF(U$274&lt;=$D279,SUM($E249:U249),SUMIFS($B249:$GG249,$B$274:$GG$274,"&lt;="&amp;U$274,$B$274:$GG$274,"&gt;"&amp;(U$274-$D279)))),0),0)</f>
        <v>0</v>
      </c>
      <c r="V279" s="164">
        <f>MAX(IFERROR(IF(V$274&lt;=$D249*12,0,IF(V$274&lt;=$D279,SUM($E249:V249),SUMIFS($B249:$GG249,$B$274:$GG$274,"&lt;="&amp;V$274,$B$274:$GG$274,"&gt;"&amp;(V$274-$D279)))),0),0)</f>
        <v>0</v>
      </c>
      <c r="W279" s="164">
        <f>MAX(IFERROR(IF(W$274&lt;=$D249*12,0,IF(W$274&lt;=$D279,SUM($E249:W249),SUMIFS($B249:$GG249,$B$274:$GG$274,"&lt;="&amp;W$274,$B$274:$GG$274,"&gt;"&amp;(W$274-$D279)))),0),0)</f>
        <v>0</v>
      </c>
      <c r="X279" s="164">
        <f>MAX(IFERROR(IF(X$274&lt;=$D249*12,0,IF(X$274&lt;=$D279,SUM($E249:X249),SUMIFS($B249:$GG249,$B$274:$GG$274,"&lt;="&amp;X$274,$B$274:$GG$274,"&gt;"&amp;(X$274-$D279)))),0),0)</f>
        <v>0</v>
      </c>
      <c r="Y279" s="164">
        <f>MAX(IFERROR(IF(Y$274&lt;=$D249*12,0,IF(Y$274&lt;=$D279,SUM($E249:Y249),SUMIFS($B249:$GG249,$B$274:$GG$274,"&lt;="&amp;Y$274,$B$274:$GG$274,"&gt;"&amp;(Y$274-$D279)))),0),0)</f>
        <v>0</v>
      </c>
      <c r="Z279" s="164">
        <f>MAX(IFERROR(IF(Z$274&lt;=$D249*12,0,IF(Z$274&lt;=$D279,SUM($E249:Z249),SUMIFS($B249:$GG249,$B$274:$GG$274,"&lt;="&amp;Z$274,$B$274:$GG$274,"&gt;"&amp;(Z$274-$D279)))),0),0)</f>
        <v>0</v>
      </c>
      <c r="AA279" s="164">
        <f>MAX(IFERROR(IF(AA$274&lt;=$D249*12,0,IF(AA$274&lt;=$D279,SUM($E249:AA249),SUMIFS($B249:$GG249,$B$274:$GG$274,"&lt;="&amp;AA$274,$B$274:$GG$274,"&gt;"&amp;(AA$274-$D279)))),0),0)</f>
        <v>0</v>
      </c>
      <c r="AB279" s="164">
        <f>MAX(IFERROR(IF(AB$274&lt;=$D249*12,0,IF(AB$274&lt;=$D279,SUM($E249:AB249),SUMIFS($B249:$GG249,$B$274:$GG$274,"&lt;="&amp;AB$274,$B$274:$GG$274,"&gt;"&amp;(AB$274-$D279)))),0),0)</f>
        <v>0</v>
      </c>
      <c r="AC279" s="164">
        <f>MAX(IFERROR(IF(AC$274&lt;=$D249*12,0,IF(AC$274&lt;=$D279,SUM($E249:AC249),SUMIFS($B249:$GG249,$B$274:$GG$274,"&lt;="&amp;AC$274,$B$274:$GG$274,"&gt;"&amp;(AC$274-$D279)))),0),0)</f>
        <v>0</v>
      </c>
      <c r="AD279" s="164">
        <f>MAX(IFERROR(IF(AD$274&lt;=$D249*12,0,IF(AD$274&lt;=$D279,SUM($E249:AD249),SUMIFS($B249:$GG249,$B$274:$GG$274,"&lt;="&amp;AD$274,$B$274:$GG$274,"&gt;"&amp;(AD$274-$D279)))),0),0)</f>
        <v>0</v>
      </c>
      <c r="AE279" s="164">
        <f>MAX(IFERROR(IF(AE$274&lt;=$D249*12,0,IF(AE$274&lt;=$D279,SUM($E249:AE249),SUMIFS($B249:$GG249,$B$274:$GG$274,"&lt;="&amp;AE$274,$B$274:$GG$274,"&gt;"&amp;(AE$274-$D279)))),0),0)</f>
        <v>0</v>
      </c>
      <c r="AF279" s="164">
        <f>MAX(IFERROR(IF(AF$274&lt;=$D249*12,0,IF(AF$274&lt;=$D279,SUM($E249:AF249),SUMIFS($B249:$GG249,$B$274:$GG$274,"&lt;="&amp;AF$274,$B$274:$GG$274,"&gt;"&amp;(AF$274-$D279)))),0),0)</f>
        <v>0</v>
      </c>
      <c r="AG279" s="164">
        <f>MAX(IFERROR(IF(AG$274&lt;=$D249*12,0,IF(AG$274&lt;=$D279,SUM($E249:AG249),SUMIFS($B249:$GG249,$B$274:$GG$274,"&lt;="&amp;AG$274,$B$274:$GG$274,"&gt;"&amp;(AG$274-$D279)))),0),0)</f>
        <v>0</v>
      </c>
      <c r="AH279" s="164">
        <f>MAX(IFERROR(IF(AH$274&lt;=$D249*12,0,IF(AH$274&lt;=$D279,SUM($E249:AH249),SUMIFS($B249:$GG249,$B$274:$GG$274,"&lt;="&amp;AH$274,$B$274:$GG$274,"&gt;"&amp;(AH$274-$D279)))),0),0)</f>
        <v>0</v>
      </c>
      <c r="AI279" s="164">
        <f>MAX(IFERROR(IF(AI$274&lt;=$D249*12,0,IF(AI$274&lt;=$D279,SUM($E249:AI249),SUMIFS($B249:$GG249,$B$274:$GG$274,"&lt;="&amp;AI$274,$B$274:$GG$274,"&gt;"&amp;(AI$274-$D279)))),0),0)</f>
        <v>0</v>
      </c>
      <c r="AJ279" s="164">
        <f>MAX(IFERROR(IF(AJ$274&lt;=$D249*12,0,IF(AJ$274&lt;=$D279,SUM($E249:AJ249),SUMIFS($B249:$GG249,$B$274:$GG$274,"&lt;="&amp;AJ$274,$B$274:$GG$274,"&gt;"&amp;(AJ$274-$D279)))),0),0)</f>
        <v>0</v>
      </c>
      <c r="AK279" s="164">
        <f>MAX(IFERROR(IF(AK$274&lt;=$D249*12,0,IF(AK$274&lt;=$D279,SUM($E249:AK249),SUMIFS($B249:$GG249,$B$274:$GG$274,"&lt;="&amp;AK$274,$B$274:$GG$274,"&gt;"&amp;(AK$274-$D279)))),0),0)</f>
        <v>0</v>
      </c>
      <c r="AL279" s="164">
        <f>MAX(IFERROR(IF(AL$274&lt;=$D249*12,0,IF(AL$274&lt;=$D279,SUM($E249:AL249),SUMIFS($B249:$GG249,$B$274:$GG$274,"&lt;="&amp;AL$274,$B$274:$GG$274,"&gt;"&amp;(AL$274-$D279)))),0),0)</f>
        <v>0</v>
      </c>
      <c r="AM279" s="164">
        <f>MAX(IFERROR(IF(AM$274&lt;=$D249*12,0,IF(AM$274&lt;=$D279,SUM($E249:AM249),SUMIFS($B249:$GG249,$B$274:$GG$274,"&lt;="&amp;AM$274,$B$274:$GG$274,"&gt;"&amp;(AM$274-$D279)))),0),0)</f>
        <v>0</v>
      </c>
      <c r="AN279" s="164">
        <f>MAX(IFERROR(IF(AN$274&lt;=$D249*12,0,IF(AN$274&lt;=$D279,SUM($E249:AN249),SUMIFS($B249:$GG249,$B$274:$GG$274,"&lt;="&amp;AN$274,$B$274:$GG$274,"&gt;"&amp;(AN$274-$D279)))),0),0)</f>
        <v>0</v>
      </c>
      <c r="AO279" s="164">
        <f>MAX(IFERROR(IF(AO$274&lt;=$D249*12,0,IF(AO$274&lt;=$D279,SUM($E249:AO249),SUMIFS($B249:$GG249,$B$274:$GG$274,"&lt;="&amp;AO$274,$B$274:$GG$274,"&gt;"&amp;(AO$274-$D279)))),0),0)</f>
        <v>0</v>
      </c>
      <c r="AP279" s="164">
        <f>MAX(IFERROR(IF(AP$274&lt;=$D249*12,0,IF(AP$274&lt;=$D279,SUM($E249:AP249),SUMIFS($B249:$GG249,$B$274:$GG$274,"&lt;="&amp;AP$274,$B$274:$GG$274,"&gt;"&amp;(AP$274-$D279)))),0),0)</f>
        <v>0</v>
      </c>
      <c r="AQ279" s="164">
        <f>MAX(IFERROR(IF(AQ$274&lt;=$D249*12,0,IF(AQ$274&lt;=$D279,SUM($E249:AQ249),SUMIFS($B249:$GG249,$B$274:$GG$274,"&lt;="&amp;AQ$274,$B$274:$GG$274,"&gt;"&amp;(AQ$274-$D279)))),0),0)</f>
        <v>0</v>
      </c>
      <c r="AR279" s="164">
        <f>MAX(IFERROR(IF(AR$274&lt;=$D249*12,0,IF(AR$274&lt;=$D279,SUM($E249:AR249),SUMIFS($B249:$GG249,$B$274:$GG$274,"&lt;="&amp;AR$274,$B$274:$GG$274,"&gt;"&amp;(AR$274-$D279)))),0),0)</f>
        <v>0</v>
      </c>
      <c r="AS279" s="164">
        <f>MAX(IFERROR(IF(AS$274&lt;=$D249*12,0,IF(AS$274&lt;=$D279,SUM($E249:AS249),SUMIFS($B249:$GG249,$B$274:$GG$274,"&lt;="&amp;AS$274,$B$274:$GG$274,"&gt;"&amp;(AS$274-$D279)))),0),0)</f>
        <v>0</v>
      </c>
      <c r="AT279" s="164">
        <f>MAX(IFERROR(IF(AT$274&lt;=$D249*12,0,IF(AT$274&lt;=$D279,SUM($E249:AT249),SUMIFS($B249:$GG249,$B$274:$GG$274,"&lt;="&amp;AT$274,$B$274:$GG$274,"&gt;"&amp;(AT$274-$D279)))),0),0)</f>
        <v>0</v>
      </c>
      <c r="AU279" s="164">
        <f>MAX(IFERROR(IF(AU$274&lt;=$D249*12,0,IF(AU$274&lt;=$D279,SUM($E249:AU249),SUMIFS($B249:$GG249,$B$274:$GG$274,"&lt;="&amp;AU$274,$B$274:$GG$274,"&gt;"&amp;(AU$274-$D279)))),0),0)</f>
        <v>0</v>
      </c>
      <c r="AV279" s="164">
        <f>MAX(IFERROR(IF(AV$274&lt;=$D249*12,0,IF(AV$274&lt;=$D279,SUM($E249:AV249),SUMIFS($B249:$GG249,$B$274:$GG$274,"&lt;="&amp;AV$274,$B$274:$GG$274,"&gt;"&amp;(AV$274-$D279)))),0),0)</f>
        <v>0</v>
      </c>
      <c r="AW279" s="164">
        <f>MAX(IFERROR(IF(AW$274&lt;=$D249*12,0,IF(AW$274&lt;=$D279,SUM($E249:AW249),SUMIFS($B249:$GG249,$B$274:$GG$274,"&lt;="&amp;AW$274,$B$274:$GG$274,"&gt;"&amp;(AW$274-$D279)))),0),0)</f>
        <v>0</v>
      </c>
      <c r="AX279" s="164">
        <f>MAX(IFERROR(IF(AX$274&lt;=$D249*12,0,IF(AX$274&lt;=$D279,SUM($E249:AX249),SUMIFS($B249:$GG249,$B$274:$GG$274,"&lt;="&amp;AX$274,$B$274:$GG$274,"&gt;"&amp;(AX$274-$D279)))),0),0)</f>
        <v>0</v>
      </c>
      <c r="AY279" s="164">
        <f>MAX(IFERROR(IF(AY$274&lt;=$D249*12,0,IF(AY$274&lt;=$D279,SUM($E249:AY249),SUMIFS($B249:$GG249,$B$274:$GG$274,"&lt;="&amp;AY$274,$B$274:$GG$274,"&gt;"&amp;(AY$274-$D279)))),0),0)</f>
        <v>0</v>
      </c>
      <c r="AZ279" s="164">
        <f>MAX(IFERROR(IF(AZ$274&lt;=$D249*12,0,IF(AZ$274&lt;=$D279,SUM($E249:AZ249),SUMIFS($B249:$GG249,$B$274:$GG$274,"&lt;="&amp;AZ$274,$B$274:$GG$274,"&gt;"&amp;(AZ$274-$D279)))),0),0)</f>
        <v>0</v>
      </c>
      <c r="BA279" s="164">
        <f>MAX(IFERROR(IF(BA$274&lt;=$D249*12,0,IF(BA$274&lt;=$D279,SUM($E249:BA249),SUMIFS($B249:$GG249,$B$274:$GG$274,"&lt;="&amp;BA$274,$B$274:$GG$274,"&gt;"&amp;(BA$274-$D279)))),0),0)</f>
        <v>0.24249999999999994</v>
      </c>
      <c r="BB279" s="164">
        <f>MAX(IFERROR(IF(BB$274&lt;=$D249*12,0,IF(BB$274&lt;=$D279,SUM($E249:BB249),SUMIFS($B249:$GG249,$B$274:$GG$274,"&lt;="&amp;BB$274,$B$274:$GG$274,"&gt;"&amp;(BB$274-$D279)))),0),0)</f>
        <v>0.24249999999999994</v>
      </c>
      <c r="BC279" s="164">
        <f>MAX(IFERROR(IF(BC$274&lt;=$D249*12,0,IF(BC$274&lt;=$D279,SUM($E249:BC249),SUMIFS($B249:$GG249,$B$274:$GG$274,"&lt;="&amp;BC$274,$B$274:$GG$274,"&gt;"&amp;(BC$274-$D279)))),0),0)</f>
        <v>0.24249999999999994</v>
      </c>
      <c r="BD279" s="164">
        <f>MAX(IFERROR(IF(BD$274&lt;=$D249*12,0,IF(BD$274&lt;=$D279,SUM($E249:BD249),SUMIFS($B249:$GG249,$B$274:$GG$274,"&lt;="&amp;BD$274,$B$274:$GG$274,"&gt;"&amp;(BD$274-$D279)))),0),0)</f>
        <v>0</v>
      </c>
      <c r="BE279" s="164">
        <f>MAX(IFERROR(IF(BE$274&lt;=$D249*12,0,IF(BE$274&lt;=$D279,SUM($E249:BE249),SUMIFS($B249:$GG249,$B$274:$GG$274,"&lt;="&amp;BE$274,$B$274:$GG$274,"&gt;"&amp;(BE$274-$D279)))),0),0)</f>
        <v>0</v>
      </c>
      <c r="BF279" s="164">
        <f>MAX(IFERROR(IF(BF$274&lt;=$D249*12,0,IF(BF$274&lt;=$D279,SUM($E249:BF249),SUMIFS($B249:$GG249,$B$274:$GG$274,"&lt;="&amp;BF$274,$B$274:$GG$274,"&gt;"&amp;(BF$274-$D279)))),0),0)</f>
        <v>0</v>
      </c>
      <c r="BG279" s="164">
        <f>MAX(IFERROR(IF(BG$274&lt;=$D249*12,0,IF(BG$274&lt;=$D279,SUM($E249:BG249),SUMIFS($B249:$GG249,$B$274:$GG$274,"&lt;="&amp;BG$274,$B$274:$GG$274,"&gt;"&amp;(BG$274-$D279)))),0),0)</f>
        <v>0</v>
      </c>
      <c r="BH279" s="164">
        <f>MAX(IFERROR(IF(BH$274&lt;=$D249*12,0,IF(BH$274&lt;=$D279,SUM($E249:BH249),SUMIFS($B249:$GG249,$B$274:$GG$274,"&lt;="&amp;BH$274,$B$274:$GG$274,"&gt;"&amp;(BH$274-$D279)))),0),0)</f>
        <v>0</v>
      </c>
      <c r="BI279" s="164">
        <f>MAX(IFERROR(IF(BI$274&lt;=$D249*12,0,IF(BI$274&lt;=$D279,SUM($E249:BI249),SUMIFS($B249:$GG249,$B$274:$GG$274,"&lt;="&amp;BI$274,$B$274:$GG$274,"&gt;"&amp;(BI$274-$D279)))),0),0)</f>
        <v>0</v>
      </c>
      <c r="BJ279" s="164">
        <f>MAX(IFERROR(IF(BJ$274&lt;=$D249*12,0,IF(BJ$274&lt;=$D279,SUM($E249:BJ249),SUMIFS($B249:$GG249,$B$274:$GG$274,"&lt;="&amp;BJ$274,$B$274:$GG$274,"&gt;"&amp;(BJ$274-$D279)))),0),0)</f>
        <v>0</v>
      </c>
      <c r="BK279" s="164">
        <f>MAX(IFERROR(IF(BK$274&lt;=$D249*12,0,IF(BK$274&lt;=$D279,SUM($E249:BK249),SUMIFS($B249:$GG249,$B$274:$GG$274,"&lt;="&amp;BK$274,$B$274:$GG$274,"&gt;"&amp;(BK$274-$D279)))),0),0)</f>
        <v>0</v>
      </c>
      <c r="BL279" s="164">
        <f>MAX(IFERROR(IF(BL$274&lt;=$D249*12,0,IF(BL$274&lt;=$D279,SUM($E249:BL249),SUMIFS($B249:$GG249,$B$274:$GG$274,"&lt;="&amp;BL$274,$B$274:$GG$274,"&gt;"&amp;(BL$274-$D279)))),0),0)</f>
        <v>0</v>
      </c>
      <c r="BM279" s="164">
        <f>MAX(IFERROR(IF(BM$274&lt;=$D249*12,0,IF(BM$274&lt;=$D279,SUM($E249:BM249),SUMIFS($B249:$GG249,$B$274:$GG$274,"&lt;="&amp;BM$274,$B$274:$GG$274,"&gt;"&amp;(BM$274-$D279)))),0),0)</f>
        <v>0</v>
      </c>
      <c r="BN279" s="164">
        <f>MAX(IFERROR(IF(BN$274&lt;=$D249*12,0,IF(BN$274&lt;=$D279,SUM($E249:BN249),SUMIFS($B249:$GG249,$B$274:$GG$274,"&lt;="&amp;BN$274,$B$274:$GG$274,"&gt;"&amp;(BN$274-$D279)))),0),0)</f>
        <v>0</v>
      </c>
      <c r="BO279" s="164">
        <f>MAX(IFERROR(IF(BO$274&lt;=$D249*12,0,IF(BO$274&lt;=$D279,SUM($E249:BO249),SUMIFS($B249:$GG249,$B$274:$GG$274,"&lt;="&amp;BO$274,$B$274:$GG$274,"&gt;"&amp;(BO$274-$D279)))),0),0)</f>
        <v>0</v>
      </c>
      <c r="BP279" s="164">
        <f>MAX(IFERROR(IF(BP$274&lt;=$D249*12,0,IF(BP$274&lt;=$D279,SUM($E249:BP249),SUMIFS($B249:$GG249,$B$274:$GG$274,"&lt;="&amp;BP$274,$B$274:$GG$274,"&gt;"&amp;(BP$274-$D279)))),0),0)</f>
        <v>0</v>
      </c>
      <c r="BQ279" s="164">
        <f>MAX(IFERROR(IF(BQ$274&lt;=$D249*12,0,IF(BQ$274&lt;=$D279,SUM($E249:BQ249),SUMIFS($B249:$GG249,$B$274:$GG$274,"&lt;="&amp;BQ$274,$B$274:$GG$274,"&gt;"&amp;(BQ$274-$D279)))),0),0)</f>
        <v>0</v>
      </c>
      <c r="BR279" s="164">
        <f>MAX(IFERROR(IF(BR$274&lt;=$D249*12,0,IF(BR$274&lt;=$D279,SUM($E249:BR249),SUMIFS($B249:$GG249,$B$274:$GG$274,"&lt;="&amp;BR$274,$B$274:$GG$274,"&gt;"&amp;(BR$274-$D279)))),0),0)</f>
        <v>0</v>
      </c>
      <c r="BS279" s="164">
        <f>MAX(IFERROR(IF(BS$274&lt;=$D249*12,0,IF(BS$274&lt;=$D279,SUM($E249:BS249),SUMIFS($B249:$GG249,$B$274:$GG$274,"&lt;="&amp;BS$274,$B$274:$GG$274,"&gt;"&amp;(BS$274-$D279)))),0),0)</f>
        <v>0</v>
      </c>
      <c r="BT279" s="164">
        <f>MAX(IFERROR(IF(BT$274&lt;=$D249*12,0,IF(BT$274&lt;=$D279,SUM($E249:BT249),SUMIFS($B249:$GG249,$B$274:$GG$274,"&lt;="&amp;BT$274,$B$274:$GG$274,"&gt;"&amp;(BT$274-$D279)))),0),0)</f>
        <v>0</v>
      </c>
      <c r="BU279" s="164">
        <f>MAX(IFERROR(IF(BU$274&lt;=$D249*12,0,IF(BU$274&lt;=$D279,SUM($E249:BU249),SUMIFS($B249:$GG249,$B$274:$GG$274,"&lt;="&amp;BU$274,$B$274:$GG$274,"&gt;"&amp;(BU$274-$D279)))),0),0)</f>
        <v>0</v>
      </c>
      <c r="BV279" s="164">
        <f>MAX(IFERROR(IF(BV$274&lt;=$D249*12,0,IF(BV$274&lt;=$D279,SUM($E249:BV249),SUMIFS($B249:$GG249,$B$274:$GG$274,"&lt;="&amp;BV$274,$B$274:$GG$274,"&gt;"&amp;(BV$274-$D279)))),0),0)</f>
        <v>0</v>
      </c>
      <c r="BW279" s="164">
        <f>MAX(IFERROR(IF(BW$274&lt;=$D249*12,0,IF(BW$274&lt;=$D279,SUM($E249:BW249),SUMIFS($B249:$GG249,$B$274:$GG$274,"&lt;="&amp;BW$274,$B$274:$GG$274,"&gt;"&amp;(BW$274-$D279)))),0),0)</f>
        <v>0</v>
      </c>
      <c r="BX279" s="164">
        <f>MAX(IFERROR(IF(BX$274&lt;=$D249*12,0,IF(BX$274&lt;=$D279,SUM($E249:BX249),SUMIFS($B249:$GG249,$B$274:$GG$274,"&lt;="&amp;BX$274,$B$274:$GG$274,"&gt;"&amp;(BX$274-$D279)))),0),0)</f>
        <v>0</v>
      </c>
      <c r="BY279" s="164">
        <f>MAX(IFERROR(IF(BY$274&lt;=$D249*12,0,IF(BY$274&lt;=$D279,SUM($E249:BY249),SUMIFS($B249:$GG249,$B$274:$GG$274,"&lt;="&amp;BY$274,$B$274:$GG$274,"&gt;"&amp;(BY$274-$D279)))),0),0)</f>
        <v>0</v>
      </c>
      <c r="BZ279" s="164">
        <f>MAX(IFERROR(IF(BZ$274&lt;=$D249*12,0,IF(BZ$274&lt;=$D279,SUM($E249:BZ249),SUMIFS($B249:$GG249,$B$274:$GG$274,"&lt;="&amp;BZ$274,$B$274:$GG$274,"&gt;"&amp;(BZ$274-$D279)))),0),0)</f>
        <v>0</v>
      </c>
      <c r="CA279" s="164">
        <f>MAX(IFERROR(IF(CA$274&lt;=$D249*12,0,IF(CA$274&lt;=$D279,SUM($E249:CA249),SUMIFS($B249:$GG249,$B$274:$GG$274,"&lt;="&amp;CA$274,$B$274:$GG$274,"&gt;"&amp;(CA$274-$D279)))),0),0)</f>
        <v>0</v>
      </c>
      <c r="CB279" s="164">
        <f>MAX(IFERROR(IF(CB$274&lt;=$D249*12,0,IF(CB$274&lt;=$D279,SUM($E249:CB249),SUMIFS($B249:$GG249,$B$274:$GG$274,"&lt;="&amp;CB$274,$B$274:$GG$274,"&gt;"&amp;(CB$274-$D279)))),0),0)</f>
        <v>0</v>
      </c>
      <c r="CC279" s="164">
        <f>MAX(IFERROR(IF(CC$274&lt;=$D249*12,0,IF(CC$274&lt;=$D279,SUM($E249:CC249),SUMIFS($B249:$GG249,$B$274:$GG$274,"&lt;="&amp;CC$274,$B$274:$GG$274,"&gt;"&amp;(CC$274-$D279)))),0),0)</f>
        <v>0</v>
      </c>
      <c r="CD279" s="164">
        <f>MAX(IFERROR(IF(CD$274&lt;=$D249*12,0,IF(CD$274&lt;=$D279,SUM($E249:CD249),SUMIFS($B249:$GG249,$B$274:$GG$274,"&lt;="&amp;CD$274,$B$274:$GG$274,"&gt;"&amp;(CD$274-$D279)))),0),0)</f>
        <v>0</v>
      </c>
      <c r="CE279" s="164">
        <f>MAX(IFERROR(IF(CE$274&lt;=$D249*12,0,IF(CE$274&lt;=$D279,SUM($E249:CE249),SUMIFS($B249:$GG249,$B$274:$GG$274,"&lt;="&amp;CE$274,$B$274:$GG$274,"&gt;"&amp;(CE$274-$D279)))),0),0)</f>
        <v>0</v>
      </c>
      <c r="CF279" s="164">
        <f>MAX(IFERROR(IF(CF$274&lt;=$D249*12,0,IF(CF$274&lt;=$D279,SUM($E249:CF249),SUMIFS($B249:$GG249,$B$274:$GG$274,"&lt;="&amp;CF$274,$B$274:$GG$274,"&gt;"&amp;(CF$274-$D279)))),0),0)</f>
        <v>0</v>
      </c>
      <c r="CG279" s="164">
        <f>MAX(IFERROR(IF(CG$274&lt;=$D249*12,0,IF(CG$274&lt;=$D279,SUM($E249:CG249),SUMIFS($B249:$GG249,$B$274:$GG$274,"&lt;="&amp;CG$274,$B$274:$GG$274,"&gt;"&amp;(CG$274-$D279)))),0),0)</f>
        <v>0</v>
      </c>
      <c r="CH279" s="164">
        <f>MAX(IFERROR(IF(CH$274&lt;=$D249*12,0,IF(CH$274&lt;=$D279,SUM($E249:CH249),SUMIFS($B249:$GG249,$B$274:$GG$274,"&lt;="&amp;CH$274,$B$274:$GG$274,"&gt;"&amp;(CH$274-$D279)))),0),0)</f>
        <v>0</v>
      </c>
      <c r="CI279" s="164">
        <f>MAX(IFERROR(IF(CI$274&lt;=$D249*12,0,IF(CI$274&lt;=$D279,SUM($E249:CI249),SUMIFS($B249:$GG249,$B$274:$GG$274,"&lt;="&amp;CI$274,$B$274:$GG$274,"&gt;"&amp;(CI$274-$D279)))),0),0)</f>
        <v>0</v>
      </c>
      <c r="CJ279" s="164">
        <f>MAX(IFERROR(IF(CJ$274&lt;=$D249*12,0,IF(CJ$274&lt;=$D279,SUM($E249:CJ249),SUMIFS($B249:$GG249,$B$274:$GG$274,"&lt;="&amp;CJ$274,$B$274:$GG$274,"&gt;"&amp;(CJ$274-$D279)))),0),0)</f>
        <v>0</v>
      </c>
      <c r="CK279" s="164">
        <f>MAX(IFERROR(IF(CK$274&lt;=$D249*12,0,IF(CK$274&lt;=$D279,SUM($E249:CK249),SUMIFS($B249:$GG249,$B$274:$GG$274,"&lt;="&amp;CK$274,$B$274:$GG$274,"&gt;"&amp;(CK$274-$D279)))),0),0)</f>
        <v>0</v>
      </c>
      <c r="CL279" s="164">
        <f>MAX(IFERROR(IF(CL$274&lt;=$D249*12,0,IF(CL$274&lt;=$D279,SUM($E249:CL249),SUMIFS($B249:$GG249,$B$274:$GG$274,"&lt;="&amp;CL$274,$B$274:$GG$274,"&gt;"&amp;(CL$274-$D279)))),0),0)</f>
        <v>0</v>
      </c>
      <c r="CM279" s="164">
        <f>MAX(IFERROR(IF(CM$274&lt;=$D249*12,0,IF(CM$274&lt;=$D279,SUM($E249:CM249),SUMIFS($B249:$GG249,$B$274:$GG$274,"&lt;="&amp;CM$274,$B$274:$GG$274,"&gt;"&amp;(CM$274-$D279)))),0),0)</f>
        <v>0</v>
      </c>
      <c r="CN279" s="164">
        <f>MAX(IFERROR(IF(CN$274&lt;=$D249*12,0,IF(CN$274&lt;=$D279,SUM($E249:CN249),SUMIFS($B249:$GG249,$B$274:$GG$274,"&lt;="&amp;CN$274,$B$274:$GG$274,"&gt;"&amp;(CN$274-$D279)))),0),0)</f>
        <v>0</v>
      </c>
      <c r="CO279" s="164">
        <f>MAX(IFERROR(IF(CO$274&lt;=$D249*12,0,IF(CO$274&lt;=$D279,SUM($E249:CO249),SUMIFS($B249:$GG249,$B$274:$GG$274,"&lt;="&amp;CO$274,$B$274:$GG$274,"&gt;"&amp;(CO$274-$D279)))),0),0)</f>
        <v>0</v>
      </c>
      <c r="CP279" s="164">
        <f>MAX(IFERROR(IF(CP$274&lt;=$D249*12,0,IF(CP$274&lt;=$D279,SUM($E249:CP249),SUMIFS($B249:$GG249,$B$274:$GG$274,"&lt;="&amp;CP$274,$B$274:$GG$274,"&gt;"&amp;(CP$274-$D279)))),0),0)</f>
        <v>0</v>
      </c>
      <c r="CQ279" s="164">
        <f>MAX(IFERROR(IF(CQ$274&lt;=$D249*12,0,IF(CQ$274&lt;=$D279,SUM($E249:CQ249),SUMIFS($B249:$GG249,$B$274:$GG$274,"&lt;="&amp;CQ$274,$B$274:$GG$274,"&gt;"&amp;(CQ$274-$D279)))),0),0)</f>
        <v>0</v>
      </c>
      <c r="CR279" s="164">
        <f>MAX(IFERROR(IF(CR$274&lt;=$D249*12,0,IF(CR$274&lt;=$D279,SUM($E249:CR249),SUMIFS($B249:$GG249,$B$274:$GG$274,"&lt;="&amp;CR$274,$B$274:$GG$274,"&gt;"&amp;(CR$274-$D279)))),0),0)</f>
        <v>0</v>
      </c>
      <c r="CS279" s="164">
        <f>MAX(IFERROR(IF(CS$274&lt;=$D249*12,0,IF(CS$274&lt;=$D279,SUM($E249:CS249),SUMIFS($B249:$GG249,$B$274:$GG$274,"&lt;="&amp;CS$274,$B$274:$GG$274,"&gt;"&amp;(CS$274-$D279)))),0),0)</f>
        <v>0</v>
      </c>
      <c r="CT279" s="164">
        <f>MAX(IFERROR(IF(CT$274&lt;=$D249*12,0,IF(CT$274&lt;=$D279,SUM($E249:CT249),SUMIFS($B249:$GG249,$B$274:$GG$274,"&lt;="&amp;CT$274,$B$274:$GG$274,"&gt;"&amp;(CT$274-$D279)))),0),0)</f>
        <v>0</v>
      </c>
      <c r="CU279" s="164">
        <f>MAX(IFERROR(IF(CU$274&lt;=$D249*12,0,IF(CU$274&lt;=$D279,SUM($E249:CU249),SUMIFS($B249:$GG249,$B$274:$GG$274,"&lt;="&amp;CU$274,$B$274:$GG$274,"&gt;"&amp;(CU$274-$D279)))),0),0)</f>
        <v>0</v>
      </c>
      <c r="CV279" s="164">
        <f>MAX(IFERROR(IF(CV$274&lt;=$D249*12,0,IF(CV$274&lt;=$D279,SUM($E249:CV249),SUMIFS($B249:$GG249,$B$274:$GG$274,"&lt;="&amp;CV$274,$B$274:$GG$274,"&gt;"&amp;(CV$274-$D279)))),0),0)</f>
        <v>0</v>
      </c>
      <c r="CW279" s="164">
        <f>MAX(IFERROR(IF(CW$274&lt;=$D249*12,0,IF(CW$274&lt;=$D279,SUM($E249:CW249),SUMIFS($B249:$GG249,$B$274:$GG$274,"&lt;="&amp;CW$274,$B$274:$GG$274,"&gt;"&amp;(CW$274-$D279)))),0),0)</f>
        <v>0.23499999999999999</v>
      </c>
      <c r="CX279" s="164">
        <f>MAX(IFERROR(IF(CX$274&lt;=$D249*12,0,IF(CX$274&lt;=$D279,SUM($E249:CX249),SUMIFS($B249:$GG249,$B$274:$GG$274,"&lt;="&amp;CX$274,$B$274:$GG$274,"&gt;"&amp;(CX$274-$D279)))),0),0)</f>
        <v>0.23499999999999999</v>
      </c>
      <c r="CY279" s="164">
        <f>MAX(IFERROR(IF(CY$274&lt;=$D249*12,0,IF(CY$274&lt;=$D279,SUM($E249:CY249),SUMIFS($B249:$GG249,$B$274:$GG$274,"&lt;="&amp;CY$274,$B$274:$GG$274,"&gt;"&amp;(CY$274-$D279)))),0),0)</f>
        <v>0.23499999999999999</v>
      </c>
      <c r="CZ279" s="164">
        <f>MAX(IFERROR(IF(CZ$274&lt;=$D249*12,0,IF(CZ$274&lt;=$D279,SUM($E249:CZ249),SUMIFS($B249:$GG249,$B$274:$GG$274,"&lt;="&amp;CZ$274,$B$274:$GG$274,"&gt;"&amp;(CZ$274-$D279)))),0),0)</f>
        <v>0</v>
      </c>
      <c r="DA279" s="164">
        <f>MAX(IFERROR(IF(DA$274&lt;=$D249*12,0,IF(DA$274&lt;=$D279,SUM($E249:DA249),SUMIFS($B249:$GG249,$B$274:$GG$274,"&lt;="&amp;DA$274,$B$274:$GG$274,"&gt;"&amp;(DA$274-$D279)))),0),0)</f>
        <v>0</v>
      </c>
      <c r="DB279" s="164">
        <f>MAX(IFERROR(IF(DB$274&lt;=$D249*12,0,IF(DB$274&lt;=$D279,SUM($E249:DB249),SUMIFS($B249:$GG249,$B$274:$GG$274,"&lt;="&amp;DB$274,$B$274:$GG$274,"&gt;"&amp;(DB$274-$D279)))),0),0)</f>
        <v>0</v>
      </c>
      <c r="DC279" s="164">
        <f>MAX(IFERROR(IF(DC$274&lt;=$D249*12,0,IF(DC$274&lt;=$D279,SUM($E249:DC249),SUMIFS($B249:$GG249,$B$274:$GG$274,"&lt;="&amp;DC$274,$B$274:$GG$274,"&gt;"&amp;(DC$274-$D279)))),0),0)</f>
        <v>0</v>
      </c>
      <c r="DD279" s="164">
        <f>MAX(IFERROR(IF(DD$274&lt;=$D249*12,0,IF(DD$274&lt;=$D279,SUM($E249:DD249),SUMIFS($B249:$GG249,$B$274:$GG$274,"&lt;="&amp;DD$274,$B$274:$GG$274,"&gt;"&amp;(DD$274-$D279)))),0),0)</f>
        <v>0</v>
      </c>
      <c r="DE279" s="164">
        <f>MAX(IFERROR(IF(DE$274&lt;=$D249*12,0,IF(DE$274&lt;=$D279,SUM($E249:DE249),SUMIFS($B249:$GG249,$B$274:$GG$274,"&lt;="&amp;DE$274,$B$274:$GG$274,"&gt;"&amp;(DE$274-$D279)))),0),0)</f>
        <v>0</v>
      </c>
      <c r="DF279" s="164">
        <f>MAX(IFERROR(IF(DF$274&lt;=$D249*12,0,IF(DF$274&lt;=$D279,SUM($E249:DF249),SUMIFS($B249:$GG249,$B$274:$GG$274,"&lt;="&amp;DF$274,$B$274:$GG$274,"&gt;"&amp;(DF$274-$D279)))),0),0)</f>
        <v>0</v>
      </c>
      <c r="DG279" s="164">
        <f>MAX(IFERROR(IF(DG$274&lt;=$D249*12,0,IF(DG$274&lt;=$D279,SUM($E249:DG249),SUMIFS($B249:$GG249,$B$274:$GG$274,"&lt;="&amp;DG$274,$B$274:$GG$274,"&gt;"&amp;(DG$274-$D279)))),0),0)</f>
        <v>0</v>
      </c>
      <c r="DH279" s="164">
        <f>MAX(IFERROR(IF(DH$274&lt;=$D249*12,0,IF(DH$274&lt;=$D279,SUM($E249:DH249),SUMIFS($B249:$GG249,$B$274:$GG$274,"&lt;="&amp;DH$274,$B$274:$GG$274,"&gt;"&amp;(DH$274-$D279)))),0),0)</f>
        <v>0</v>
      </c>
      <c r="DI279" s="164">
        <f>MAX(IFERROR(IF(DI$274&lt;=$D249*12,0,IF(DI$274&lt;=$D279,SUM($E249:DI249),SUMIFS($B249:$GG249,$B$274:$GG$274,"&lt;="&amp;DI$274,$B$274:$GG$274,"&gt;"&amp;(DI$274-$D279)))),0),0)</f>
        <v>0</v>
      </c>
      <c r="DJ279" s="164">
        <f>MAX(IFERROR(IF(DJ$274&lt;=$D249*12,0,IF(DJ$274&lt;=$D279,SUM($E249:DJ249),SUMIFS($B249:$GG249,$B$274:$GG$274,"&lt;="&amp;DJ$274,$B$274:$GG$274,"&gt;"&amp;(DJ$274-$D279)))),0),0)</f>
        <v>0</v>
      </c>
      <c r="DK279" s="164">
        <f>MAX(IFERROR(IF(DK$274&lt;=$D249*12,0,IF(DK$274&lt;=$D279,SUM($E249:DK249),SUMIFS($B249:$GG249,$B$274:$GG$274,"&lt;="&amp;DK$274,$B$274:$GG$274,"&gt;"&amp;(DK$274-$D279)))),0),0)</f>
        <v>0</v>
      </c>
      <c r="DL279" s="164">
        <f>MAX(IFERROR(IF(DL$274&lt;=$D249*12,0,IF(DL$274&lt;=$D279,SUM($E249:DL249),SUMIFS($B249:$GG249,$B$274:$GG$274,"&lt;="&amp;DL$274,$B$274:$GG$274,"&gt;"&amp;(DL$274-$D279)))),0),0)</f>
        <v>0</v>
      </c>
      <c r="DM279" s="164">
        <f>MAX(IFERROR(IF(DM$274&lt;=$D249*12,0,IF(DM$274&lt;=$D279,SUM($E249:DM249),SUMIFS($B249:$GG249,$B$274:$GG$274,"&lt;="&amp;DM$274,$B$274:$GG$274,"&gt;"&amp;(DM$274-$D279)))),0),0)</f>
        <v>0</v>
      </c>
      <c r="DN279" s="164">
        <f>MAX(IFERROR(IF(DN$274&lt;=$D249*12,0,IF(DN$274&lt;=$D279,SUM($E249:DN249),SUMIFS($B249:$GG249,$B$274:$GG$274,"&lt;="&amp;DN$274,$B$274:$GG$274,"&gt;"&amp;(DN$274-$D279)))),0),0)</f>
        <v>0</v>
      </c>
      <c r="DO279" s="164">
        <f>MAX(IFERROR(IF(DO$274&lt;=$D249*12,0,IF(DO$274&lt;=$D279,SUM($E249:DO249),SUMIFS($B249:$GG249,$B$274:$GG$274,"&lt;="&amp;DO$274,$B$274:$GG$274,"&gt;"&amp;(DO$274-$D279)))),0),0)</f>
        <v>0</v>
      </c>
      <c r="DP279" s="164">
        <f>MAX(IFERROR(IF(DP$274&lt;=$D249*12,0,IF(DP$274&lt;=$D279,SUM($E249:DP249),SUMIFS($B249:$GG249,$B$274:$GG$274,"&lt;="&amp;DP$274,$B$274:$GG$274,"&gt;"&amp;(DP$274-$D279)))),0),0)</f>
        <v>0</v>
      </c>
      <c r="DQ279" s="164">
        <f>MAX(IFERROR(IF(DQ$274&lt;=$D249*12,0,IF(DQ$274&lt;=$D279,SUM($E249:DQ249),SUMIFS($B249:$GG249,$B$274:$GG$274,"&lt;="&amp;DQ$274,$B$274:$GG$274,"&gt;"&amp;(DQ$274-$D279)))),0),0)</f>
        <v>0</v>
      </c>
      <c r="DR279" s="164">
        <f>MAX(IFERROR(IF(DR$274&lt;=$D249*12,0,IF(DR$274&lt;=$D279,SUM($E249:DR249),SUMIFS($B249:$GG249,$B$274:$GG$274,"&lt;="&amp;DR$274,$B$274:$GG$274,"&gt;"&amp;(DR$274-$D279)))),0),0)</f>
        <v>0</v>
      </c>
      <c r="DS279" s="164">
        <f>MAX(IFERROR(IF(DS$274&lt;=$D249*12,0,IF(DS$274&lt;=$D279,SUM($E249:DS249),SUMIFS($B249:$GG249,$B$274:$GG$274,"&lt;="&amp;DS$274,$B$274:$GG$274,"&gt;"&amp;(DS$274-$D279)))),0),0)</f>
        <v>0</v>
      </c>
      <c r="DT279" s="164">
        <f>MAX(IFERROR(IF(DT$274&lt;=$D249*12,0,IF(DT$274&lt;=$D279,SUM($E249:DT249),SUMIFS($B249:$GG249,$B$274:$GG$274,"&lt;="&amp;DT$274,$B$274:$GG$274,"&gt;"&amp;(DT$274-$D279)))),0),0)</f>
        <v>0</v>
      </c>
      <c r="DU279" s="164">
        <f>MAX(IFERROR(IF(DU$274&lt;=$D249*12,0,IF(DU$274&lt;=$D279,SUM($E249:DU249),SUMIFS($B249:$GG249,$B$274:$GG$274,"&lt;="&amp;DU$274,$B$274:$GG$274,"&gt;"&amp;(DU$274-$D279)))),0),0)</f>
        <v>0</v>
      </c>
      <c r="DV279" s="164">
        <f>MAX(IFERROR(IF(DV$274&lt;=$D249*12,0,IF(DV$274&lt;=$D279,SUM($E249:DV249),SUMIFS($B249:$GG249,$B$274:$GG$274,"&lt;="&amp;DV$274,$B$274:$GG$274,"&gt;"&amp;(DV$274-$D279)))),0),0)</f>
        <v>0</v>
      </c>
      <c r="DW279" s="164">
        <f>MAX(IFERROR(IF(DW$274&lt;=$D249*12,0,IF(DW$274&lt;=$D279,SUM($E249:DW249),SUMIFS($B249:$GG249,$B$274:$GG$274,"&lt;="&amp;DW$274,$B$274:$GG$274,"&gt;"&amp;(DW$274-$D279)))),0),0)</f>
        <v>0</v>
      </c>
      <c r="DX279" s="164">
        <f>MAX(IFERROR(IF(DX$274&lt;=$D249*12,0,IF(DX$274&lt;=$D279,SUM($E249:DX249),SUMIFS($B249:$GG249,$B$274:$GG$274,"&lt;="&amp;DX$274,$B$274:$GG$274,"&gt;"&amp;(DX$274-$D279)))),0),0)</f>
        <v>0</v>
      </c>
      <c r="DY279" s="164">
        <f>MAX(IFERROR(IF(DY$274&lt;=$D249*12,0,IF(DY$274&lt;=$D279,SUM($E249:DY249),SUMIFS($B249:$GG249,$B$274:$GG$274,"&lt;="&amp;DY$274,$B$274:$GG$274,"&gt;"&amp;(DY$274-$D279)))),0),0)</f>
        <v>0</v>
      </c>
      <c r="DZ279" s="164">
        <f>MAX(IFERROR(IF(DZ$274&lt;=$D249*12,0,IF(DZ$274&lt;=$D279,SUM($E249:DZ249),SUMIFS($B249:$GG249,$B$274:$GG$274,"&lt;="&amp;DZ$274,$B$274:$GG$274,"&gt;"&amp;(DZ$274-$D279)))),0),0)</f>
        <v>0</v>
      </c>
      <c r="EA279" s="164">
        <f>MAX(IFERROR(IF(EA$274&lt;=$D249*12,0,IF(EA$274&lt;=$D279,SUM($E249:EA249),SUMIFS($B249:$GG249,$B$274:$GG$274,"&lt;="&amp;EA$274,$B$274:$GG$274,"&gt;"&amp;(EA$274-$D279)))),0),0)</f>
        <v>0</v>
      </c>
      <c r="EB279" s="164">
        <f>MAX(IFERROR(IF(EB$274&lt;=$D249*12,0,IF(EB$274&lt;=$D279,SUM($E249:EB249),SUMIFS($B249:$GG249,$B$274:$GG$274,"&lt;="&amp;EB$274,$B$274:$GG$274,"&gt;"&amp;(EB$274-$D279)))),0),0)</f>
        <v>0</v>
      </c>
      <c r="EC279" s="164">
        <f>MAX(IFERROR(IF(EC$274&lt;=$D249*12,0,IF(EC$274&lt;=$D279,SUM($E249:EC249),SUMIFS($B249:$GG249,$B$274:$GG$274,"&lt;="&amp;EC$274,$B$274:$GG$274,"&gt;"&amp;(EC$274-$D279)))),0),0)</f>
        <v>0</v>
      </c>
      <c r="ED279" s="164">
        <f>MAX(IFERROR(IF(ED$274&lt;=$D249*12,0,IF(ED$274&lt;=$D279,SUM($E249:ED249),SUMIFS($B249:$GG249,$B$274:$GG$274,"&lt;="&amp;ED$274,$B$274:$GG$274,"&gt;"&amp;(ED$274-$D279)))),0),0)</f>
        <v>0</v>
      </c>
      <c r="EE279" s="164">
        <f>MAX(IFERROR(IF(EE$274&lt;=$D249*12,0,IF(EE$274&lt;=$D279,SUM($E249:EE249),SUMIFS($B249:$GG249,$B$274:$GG$274,"&lt;="&amp;EE$274,$B$274:$GG$274,"&gt;"&amp;(EE$274-$D279)))),0),0)</f>
        <v>0</v>
      </c>
      <c r="EF279" s="164">
        <f>MAX(IFERROR(IF(EF$274&lt;=$D249*12,0,IF(EF$274&lt;=$D279,SUM($E249:EF249),SUMIFS($B249:$GG249,$B$274:$GG$274,"&lt;="&amp;EF$274,$B$274:$GG$274,"&gt;"&amp;(EF$274-$D279)))),0),0)</f>
        <v>0</v>
      </c>
      <c r="EG279" s="164">
        <f>MAX(IFERROR(IF(EG$274&lt;=$D249*12,0,IF(EG$274&lt;=$D279,SUM($E249:EG249),SUMIFS($B249:$GG249,$B$274:$GG$274,"&lt;="&amp;EG$274,$B$274:$GG$274,"&gt;"&amp;(EG$274-$D279)))),0),0)</f>
        <v>0</v>
      </c>
      <c r="EH279" s="164">
        <f>MAX(IFERROR(IF(EH$274&lt;=$D249*12,0,IF(EH$274&lt;=$D279,SUM($E249:EH249),SUMIFS($B249:$GG249,$B$274:$GG$274,"&lt;="&amp;EH$274,$B$274:$GG$274,"&gt;"&amp;(EH$274-$D279)))),0),0)</f>
        <v>0</v>
      </c>
      <c r="EI279" s="164">
        <f>MAX(IFERROR(IF(EI$274&lt;=$D249*12,0,IF(EI$274&lt;=$D279,SUM($E249:EI249),SUMIFS($B249:$GG249,$B$274:$GG$274,"&lt;="&amp;EI$274,$B$274:$GG$274,"&gt;"&amp;(EI$274-$D279)))),0),0)</f>
        <v>0</v>
      </c>
      <c r="EJ279" s="164">
        <f>MAX(IFERROR(IF(EJ$274&lt;=$D249*12,0,IF(EJ$274&lt;=$D279,SUM($E249:EJ249),SUMIFS($B249:$GG249,$B$274:$GG$274,"&lt;="&amp;EJ$274,$B$274:$GG$274,"&gt;"&amp;(EJ$274-$D279)))),0),0)</f>
        <v>0</v>
      </c>
      <c r="EK279" s="164">
        <f>MAX(IFERROR(IF(EK$274&lt;=$D249*12,0,IF(EK$274&lt;=$D279,SUM($E249:EK249),SUMIFS($B249:$GG249,$B$274:$GG$274,"&lt;="&amp;EK$274,$B$274:$GG$274,"&gt;"&amp;(EK$274-$D279)))),0),0)</f>
        <v>0</v>
      </c>
      <c r="EL279" s="147"/>
      <c r="EM279" s="147"/>
      <c r="EN279" s="147"/>
      <c r="EO279" s="147"/>
      <c r="EP279" s="147"/>
      <c r="EQ279" s="147"/>
      <c r="ER279" s="147"/>
      <c r="ES279" s="147"/>
      <c r="ET279" s="147"/>
      <c r="EU279" s="147"/>
      <c r="EV279" s="147"/>
      <c r="EW279" s="147"/>
      <c r="EX279" s="147"/>
      <c r="EY279" s="147"/>
      <c r="EZ279" s="147"/>
      <c r="FA279" s="147"/>
      <c r="FB279" s="147"/>
      <c r="FC279" s="147"/>
      <c r="FD279" s="147"/>
      <c r="FE279" s="147"/>
      <c r="FF279" s="147"/>
      <c r="FG279" s="147"/>
      <c r="FH279" s="147"/>
      <c r="FI279" s="147"/>
      <c r="FJ279" s="147"/>
      <c r="FK279" s="147"/>
      <c r="FL279" s="147"/>
      <c r="FM279" s="147"/>
      <c r="FN279" s="147"/>
      <c r="FO279" s="147"/>
      <c r="FP279" s="147"/>
      <c r="FQ279" s="147"/>
      <c r="FR279" s="147"/>
      <c r="FS279" s="147"/>
      <c r="FT279" s="147"/>
      <c r="FU279" s="147"/>
      <c r="FV279" s="147"/>
      <c r="FW279" s="147"/>
      <c r="FX279" s="147"/>
      <c r="FY279" s="147"/>
      <c r="FZ279" s="147"/>
      <c r="GA279" s="147"/>
      <c r="GB279" s="147"/>
      <c r="GC279" s="147"/>
      <c r="GD279" s="147"/>
      <c r="GE279" s="147"/>
      <c r="GF279" s="147"/>
      <c r="GG279" s="147"/>
    </row>
    <row r="280" spans="2:189">
      <c r="B280" s="148">
        <v>5</v>
      </c>
      <c r="C280" s="148" t="str">
        <f t="shared" si="357"/>
        <v>Other</v>
      </c>
      <c r="D280" s="148">
        <f>VLOOKUP($C280,Assumptions!$O$40:$S$45,5,FALSE)</f>
        <v>1</v>
      </c>
      <c r="E280" s="164">
        <f>MAX(IFERROR(IF(E$274&lt;=$D250*12,0,IF(E$274&lt;=$D280,SUM($E250:E250),SUMIFS($B250:$GG250,$B$274:$GG$274,"&lt;="&amp;E$274,$B$274:$GG$274,"&gt;"&amp;(E$274-$D280)))),0),0)</f>
        <v>0</v>
      </c>
      <c r="F280" s="164">
        <f>MAX(IFERROR(IF(F$274&lt;=$D250*12,0,IF(F$274&lt;=$D280,SUM($E250:F250),SUMIFS($B250:$GG250,$B$274:$GG$274,"&lt;="&amp;F$274,$B$274:$GG$274,"&gt;"&amp;(F$274-$D280)))),0),0)</f>
        <v>0</v>
      </c>
      <c r="G280" s="164">
        <f>MAX(IFERROR(IF(G$274&lt;=$D250*12,0,IF(G$274&lt;=$D280,SUM($E250:G250),SUMIFS($B250:$GG250,$B$274:$GG$274,"&lt;="&amp;G$274,$B$274:$GG$274,"&gt;"&amp;(G$274-$D280)))),0),0)</f>
        <v>0</v>
      </c>
      <c r="H280" s="164">
        <f>MAX(IFERROR(IF(H$274&lt;=$D250*12,0,IF(H$274&lt;=$D280,SUM($E250:H250),SUMIFS($B250:$GG250,$B$274:$GG$274,"&lt;="&amp;H$274,$B$274:$GG$274,"&gt;"&amp;(H$274-$D280)))),0),0)</f>
        <v>0</v>
      </c>
      <c r="I280" s="164">
        <f>MAX(IFERROR(IF(I$274&lt;=$D250*12,0,IF(I$274&lt;=$D280,SUM($E250:I250),SUMIFS($B250:$GG250,$B$274:$GG$274,"&lt;="&amp;I$274,$B$274:$GG$274,"&gt;"&amp;(I$274-$D280)))),0),0)</f>
        <v>0</v>
      </c>
      <c r="J280" s="164">
        <f>MAX(IFERROR(IF(J$274&lt;=$D250*12,0,IF(J$274&lt;=$D280,SUM($E250:J250),SUMIFS($B250:$GG250,$B$274:$GG$274,"&lt;="&amp;J$274,$B$274:$GG$274,"&gt;"&amp;(J$274-$D280)))),0),0)</f>
        <v>0</v>
      </c>
      <c r="K280" s="164">
        <f>MAX(IFERROR(IF(K$274&lt;=$D250*12,0,IF(K$274&lt;=$D280,SUM($E250:K250),SUMIFS($B250:$GG250,$B$274:$GG$274,"&lt;="&amp;K$274,$B$274:$GG$274,"&gt;"&amp;(K$274-$D280)))),0),0)</f>
        <v>0</v>
      </c>
      <c r="L280" s="164">
        <f>MAX(IFERROR(IF(L$274&lt;=$D250*12,0,IF(L$274&lt;=$D280,SUM($E250:L250),SUMIFS($B250:$GG250,$B$274:$GG$274,"&lt;="&amp;L$274,$B$274:$GG$274,"&gt;"&amp;(L$274-$D280)))),0),0)</f>
        <v>0</v>
      </c>
      <c r="M280" s="164">
        <f>MAX(IFERROR(IF(M$274&lt;=$D250*12,0,IF(M$274&lt;=$D280,SUM($E250:M250),SUMIFS($B250:$GG250,$B$274:$GG$274,"&lt;="&amp;M$274,$B$274:$GG$274,"&gt;"&amp;(M$274-$D280)))),0),0)</f>
        <v>0</v>
      </c>
      <c r="N280" s="164">
        <f>MAX(IFERROR(IF(N$274&lt;=$D250*12,0,IF(N$274&lt;=$D280,SUM($E250:N250),SUMIFS($B250:$GG250,$B$274:$GG$274,"&lt;="&amp;N$274,$B$274:$GG$274,"&gt;"&amp;(N$274-$D280)))),0),0)</f>
        <v>0</v>
      </c>
      <c r="O280" s="164">
        <f>MAX(IFERROR(IF(O$274&lt;=$D250*12,0,IF(O$274&lt;=$D280,SUM($E250:O250),SUMIFS($B250:$GG250,$B$274:$GG$274,"&lt;="&amp;O$274,$B$274:$GG$274,"&gt;"&amp;(O$274-$D280)))),0),0)</f>
        <v>0</v>
      </c>
      <c r="P280" s="164">
        <f>MAX(IFERROR(IF(P$274&lt;=$D250*12,0,IF(P$274&lt;=$D280,SUM($E250:P250),SUMIFS($B250:$GG250,$B$274:$GG$274,"&lt;="&amp;P$274,$B$274:$GG$274,"&gt;"&amp;(P$274-$D280)))),0),0)</f>
        <v>0</v>
      </c>
      <c r="Q280" s="164">
        <f>MAX(IFERROR(IF(Q$274&lt;=$D250*12,0,IF(Q$274&lt;=$D280,SUM($E250:Q250),SUMIFS($B250:$GG250,$B$274:$GG$274,"&lt;="&amp;Q$274,$B$274:$GG$274,"&gt;"&amp;(Q$274-$D280)))),0),0)</f>
        <v>0.21299999999999997</v>
      </c>
      <c r="R280" s="164">
        <f>MAX(IFERROR(IF(R$274&lt;=$D250*12,0,IF(R$274&lt;=$D280,SUM($E250:R250),SUMIFS($B250:$GG250,$B$274:$GG$274,"&lt;="&amp;R$274,$B$274:$GG$274,"&gt;"&amp;(R$274-$D280)))),0),0)</f>
        <v>0</v>
      </c>
      <c r="S280" s="164">
        <f>MAX(IFERROR(IF(S$274&lt;=$D250*12,0,IF(S$274&lt;=$D280,SUM($E250:S250),SUMIFS($B250:$GG250,$B$274:$GG$274,"&lt;="&amp;S$274,$B$274:$GG$274,"&gt;"&amp;(S$274-$D280)))),0),0)</f>
        <v>0</v>
      </c>
      <c r="T280" s="164">
        <f>MAX(IFERROR(IF(T$274&lt;=$D250*12,0,IF(T$274&lt;=$D280,SUM($E250:T250),SUMIFS($B250:$GG250,$B$274:$GG$274,"&lt;="&amp;T$274,$B$274:$GG$274,"&gt;"&amp;(T$274-$D280)))),0),0)</f>
        <v>0</v>
      </c>
      <c r="U280" s="164">
        <f>MAX(IFERROR(IF(U$274&lt;=$D250*12,0,IF(U$274&lt;=$D280,SUM($E250:U250),SUMIFS($B250:$GG250,$B$274:$GG$274,"&lt;="&amp;U$274,$B$274:$GG$274,"&gt;"&amp;(U$274-$D280)))),0),0)</f>
        <v>0</v>
      </c>
      <c r="V280" s="164">
        <f>MAX(IFERROR(IF(V$274&lt;=$D250*12,0,IF(V$274&lt;=$D280,SUM($E250:V250),SUMIFS($B250:$GG250,$B$274:$GG$274,"&lt;="&amp;V$274,$B$274:$GG$274,"&gt;"&amp;(V$274-$D280)))),0),0)</f>
        <v>0</v>
      </c>
      <c r="W280" s="164">
        <f>MAX(IFERROR(IF(W$274&lt;=$D250*12,0,IF(W$274&lt;=$D280,SUM($E250:W250),SUMIFS($B250:$GG250,$B$274:$GG$274,"&lt;="&amp;W$274,$B$274:$GG$274,"&gt;"&amp;(W$274-$D280)))),0),0)</f>
        <v>0</v>
      </c>
      <c r="X280" s="164">
        <f>MAX(IFERROR(IF(X$274&lt;=$D250*12,0,IF(X$274&lt;=$D280,SUM($E250:X250),SUMIFS($B250:$GG250,$B$274:$GG$274,"&lt;="&amp;X$274,$B$274:$GG$274,"&gt;"&amp;(X$274-$D280)))),0),0)</f>
        <v>0</v>
      </c>
      <c r="Y280" s="164">
        <f>MAX(IFERROR(IF(Y$274&lt;=$D250*12,0,IF(Y$274&lt;=$D280,SUM($E250:Y250),SUMIFS($B250:$GG250,$B$274:$GG$274,"&lt;="&amp;Y$274,$B$274:$GG$274,"&gt;"&amp;(Y$274-$D280)))),0),0)</f>
        <v>0</v>
      </c>
      <c r="Z280" s="164">
        <f>MAX(IFERROR(IF(Z$274&lt;=$D250*12,0,IF(Z$274&lt;=$D280,SUM($E250:Z250),SUMIFS($B250:$GG250,$B$274:$GG$274,"&lt;="&amp;Z$274,$B$274:$GG$274,"&gt;"&amp;(Z$274-$D280)))),0),0)</f>
        <v>0</v>
      </c>
      <c r="AA280" s="164">
        <f>MAX(IFERROR(IF(AA$274&lt;=$D250*12,0,IF(AA$274&lt;=$D280,SUM($E250:AA250),SUMIFS($B250:$GG250,$B$274:$GG$274,"&lt;="&amp;AA$274,$B$274:$GG$274,"&gt;"&amp;(AA$274-$D280)))),0),0)</f>
        <v>0</v>
      </c>
      <c r="AB280" s="164">
        <f>MAX(IFERROR(IF(AB$274&lt;=$D250*12,0,IF(AB$274&lt;=$D280,SUM($E250:AB250),SUMIFS($B250:$GG250,$B$274:$GG$274,"&lt;="&amp;AB$274,$B$274:$GG$274,"&gt;"&amp;(AB$274-$D280)))),0),0)</f>
        <v>0</v>
      </c>
      <c r="AC280" s="164">
        <f>MAX(IFERROR(IF(AC$274&lt;=$D250*12,0,IF(AC$274&lt;=$D280,SUM($E250:AC250),SUMIFS($B250:$GG250,$B$274:$GG$274,"&lt;="&amp;AC$274,$B$274:$GG$274,"&gt;"&amp;(AC$274-$D280)))),0),0)</f>
        <v>0.255</v>
      </c>
      <c r="AD280" s="164">
        <f>MAX(IFERROR(IF(AD$274&lt;=$D250*12,0,IF(AD$274&lt;=$D280,SUM($E250:AD250),SUMIFS($B250:$GG250,$B$274:$GG$274,"&lt;="&amp;AD$274,$B$274:$GG$274,"&gt;"&amp;(AD$274-$D280)))),0),0)</f>
        <v>0</v>
      </c>
      <c r="AE280" s="164">
        <f>MAX(IFERROR(IF(AE$274&lt;=$D250*12,0,IF(AE$274&lt;=$D280,SUM($E250:AE250),SUMIFS($B250:$GG250,$B$274:$GG$274,"&lt;="&amp;AE$274,$B$274:$GG$274,"&gt;"&amp;(AE$274-$D280)))),0),0)</f>
        <v>0</v>
      </c>
      <c r="AF280" s="164">
        <f>MAX(IFERROR(IF(AF$274&lt;=$D250*12,0,IF(AF$274&lt;=$D280,SUM($E250:AF250),SUMIFS($B250:$GG250,$B$274:$GG$274,"&lt;="&amp;AF$274,$B$274:$GG$274,"&gt;"&amp;(AF$274-$D280)))),0),0)</f>
        <v>0</v>
      </c>
      <c r="AG280" s="164">
        <f>MAX(IFERROR(IF(AG$274&lt;=$D250*12,0,IF(AG$274&lt;=$D280,SUM($E250:AG250),SUMIFS($B250:$GG250,$B$274:$GG$274,"&lt;="&amp;AG$274,$B$274:$GG$274,"&gt;"&amp;(AG$274-$D280)))),0),0)</f>
        <v>0</v>
      </c>
      <c r="AH280" s="164">
        <f>MAX(IFERROR(IF(AH$274&lt;=$D250*12,0,IF(AH$274&lt;=$D280,SUM($E250:AH250),SUMIFS($B250:$GG250,$B$274:$GG$274,"&lt;="&amp;AH$274,$B$274:$GG$274,"&gt;"&amp;(AH$274-$D280)))),0),0)</f>
        <v>0</v>
      </c>
      <c r="AI280" s="164">
        <f>MAX(IFERROR(IF(AI$274&lt;=$D250*12,0,IF(AI$274&lt;=$D280,SUM($E250:AI250),SUMIFS($B250:$GG250,$B$274:$GG$274,"&lt;="&amp;AI$274,$B$274:$GG$274,"&gt;"&amp;(AI$274-$D280)))),0),0)</f>
        <v>0</v>
      </c>
      <c r="AJ280" s="164">
        <f>MAX(IFERROR(IF(AJ$274&lt;=$D250*12,0,IF(AJ$274&lt;=$D280,SUM($E250:AJ250),SUMIFS($B250:$GG250,$B$274:$GG$274,"&lt;="&amp;AJ$274,$B$274:$GG$274,"&gt;"&amp;(AJ$274-$D280)))),0),0)</f>
        <v>0</v>
      </c>
      <c r="AK280" s="164">
        <f>MAX(IFERROR(IF(AK$274&lt;=$D250*12,0,IF(AK$274&lt;=$D280,SUM($E250:AK250),SUMIFS($B250:$GG250,$B$274:$GG$274,"&lt;="&amp;AK$274,$B$274:$GG$274,"&gt;"&amp;(AK$274-$D280)))),0),0)</f>
        <v>0</v>
      </c>
      <c r="AL280" s="164">
        <f>MAX(IFERROR(IF(AL$274&lt;=$D250*12,0,IF(AL$274&lt;=$D280,SUM($E250:AL250),SUMIFS($B250:$GG250,$B$274:$GG$274,"&lt;="&amp;AL$274,$B$274:$GG$274,"&gt;"&amp;(AL$274-$D280)))),0),0)</f>
        <v>0</v>
      </c>
      <c r="AM280" s="164">
        <f>MAX(IFERROR(IF(AM$274&lt;=$D250*12,0,IF(AM$274&lt;=$D280,SUM($E250:AM250),SUMIFS($B250:$GG250,$B$274:$GG$274,"&lt;="&amp;AM$274,$B$274:$GG$274,"&gt;"&amp;(AM$274-$D280)))),0),0)</f>
        <v>0</v>
      </c>
      <c r="AN280" s="164">
        <f>MAX(IFERROR(IF(AN$274&lt;=$D250*12,0,IF(AN$274&lt;=$D280,SUM($E250:AN250),SUMIFS($B250:$GG250,$B$274:$GG$274,"&lt;="&amp;AN$274,$B$274:$GG$274,"&gt;"&amp;(AN$274-$D280)))),0),0)</f>
        <v>0</v>
      </c>
      <c r="AO280" s="164">
        <f>MAX(IFERROR(IF(AO$274&lt;=$D250*12,0,IF(AO$274&lt;=$D280,SUM($E250:AO250),SUMIFS($B250:$GG250,$B$274:$GG$274,"&lt;="&amp;AO$274,$B$274:$GG$274,"&gt;"&amp;(AO$274-$D280)))),0),0)</f>
        <v>0.255</v>
      </c>
      <c r="AP280" s="164">
        <f>MAX(IFERROR(IF(AP$274&lt;=$D250*12,0,IF(AP$274&lt;=$D280,SUM($E250:AP250),SUMIFS($B250:$GG250,$B$274:$GG$274,"&lt;="&amp;AP$274,$B$274:$GG$274,"&gt;"&amp;(AP$274-$D280)))),0),0)</f>
        <v>0</v>
      </c>
      <c r="AQ280" s="164">
        <f>MAX(IFERROR(IF(AQ$274&lt;=$D250*12,0,IF(AQ$274&lt;=$D280,SUM($E250:AQ250),SUMIFS($B250:$GG250,$B$274:$GG$274,"&lt;="&amp;AQ$274,$B$274:$GG$274,"&gt;"&amp;(AQ$274-$D280)))),0),0)</f>
        <v>0</v>
      </c>
      <c r="AR280" s="164">
        <f>MAX(IFERROR(IF(AR$274&lt;=$D250*12,0,IF(AR$274&lt;=$D280,SUM($E250:AR250),SUMIFS($B250:$GG250,$B$274:$GG$274,"&lt;="&amp;AR$274,$B$274:$GG$274,"&gt;"&amp;(AR$274-$D280)))),0),0)</f>
        <v>0</v>
      </c>
      <c r="AS280" s="164">
        <f>MAX(IFERROR(IF(AS$274&lt;=$D250*12,0,IF(AS$274&lt;=$D280,SUM($E250:AS250),SUMIFS($B250:$GG250,$B$274:$GG$274,"&lt;="&amp;AS$274,$B$274:$GG$274,"&gt;"&amp;(AS$274-$D280)))),0),0)</f>
        <v>0</v>
      </c>
      <c r="AT280" s="164">
        <f>MAX(IFERROR(IF(AT$274&lt;=$D250*12,0,IF(AT$274&lt;=$D280,SUM($E250:AT250),SUMIFS($B250:$GG250,$B$274:$GG$274,"&lt;="&amp;AT$274,$B$274:$GG$274,"&gt;"&amp;(AT$274-$D280)))),0),0)</f>
        <v>0</v>
      </c>
      <c r="AU280" s="164">
        <f>MAX(IFERROR(IF(AU$274&lt;=$D250*12,0,IF(AU$274&lt;=$D280,SUM($E250:AU250),SUMIFS($B250:$GG250,$B$274:$GG$274,"&lt;="&amp;AU$274,$B$274:$GG$274,"&gt;"&amp;(AU$274-$D280)))),0),0)</f>
        <v>0</v>
      </c>
      <c r="AV280" s="164">
        <f>MAX(IFERROR(IF(AV$274&lt;=$D250*12,0,IF(AV$274&lt;=$D280,SUM($E250:AV250),SUMIFS($B250:$GG250,$B$274:$GG$274,"&lt;="&amp;AV$274,$B$274:$GG$274,"&gt;"&amp;(AV$274-$D280)))),0),0)</f>
        <v>0</v>
      </c>
      <c r="AW280" s="164">
        <f>MAX(IFERROR(IF(AW$274&lt;=$D250*12,0,IF(AW$274&lt;=$D280,SUM($E250:AW250),SUMIFS($B250:$GG250,$B$274:$GG$274,"&lt;="&amp;AW$274,$B$274:$GG$274,"&gt;"&amp;(AW$274-$D280)))),0),0)</f>
        <v>0</v>
      </c>
      <c r="AX280" s="164">
        <f>MAX(IFERROR(IF(AX$274&lt;=$D250*12,0,IF(AX$274&lt;=$D280,SUM($E250:AX250),SUMIFS($B250:$GG250,$B$274:$GG$274,"&lt;="&amp;AX$274,$B$274:$GG$274,"&gt;"&amp;(AX$274-$D280)))),0),0)</f>
        <v>0</v>
      </c>
      <c r="AY280" s="164">
        <f>MAX(IFERROR(IF(AY$274&lt;=$D250*12,0,IF(AY$274&lt;=$D280,SUM($E250:AY250),SUMIFS($B250:$GG250,$B$274:$GG$274,"&lt;="&amp;AY$274,$B$274:$GG$274,"&gt;"&amp;(AY$274-$D280)))),0),0)</f>
        <v>0</v>
      </c>
      <c r="AZ280" s="164">
        <f>MAX(IFERROR(IF(AZ$274&lt;=$D250*12,0,IF(AZ$274&lt;=$D280,SUM($E250:AZ250),SUMIFS($B250:$GG250,$B$274:$GG$274,"&lt;="&amp;AZ$274,$B$274:$GG$274,"&gt;"&amp;(AZ$274-$D280)))),0),0)</f>
        <v>0</v>
      </c>
      <c r="BA280" s="164">
        <f>MAX(IFERROR(IF(BA$274&lt;=$D250*12,0,IF(BA$274&lt;=$D280,SUM($E250:BA250),SUMIFS($B250:$GG250,$B$274:$GG$274,"&lt;="&amp;BA$274,$B$274:$GG$274,"&gt;"&amp;(BA$274-$D280)))),0),0)</f>
        <v>0.255</v>
      </c>
      <c r="BB280" s="164">
        <f>MAX(IFERROR(IF(BB$274&lt;=$D250*12,0,IF(BB$274&lt;=$D280,SUM($E250:BB250),SUMIFS($B250:$GG250,$B$274:$GG$274,"&lt;="&amp;BB$274,$B$274:$GG$274,"&gt;"&amp;(BB$274-$D280)))),0),0)</f>
        <v>0</v>
      </c>
      <c r="BC280" s="164">
        <f>MAX(IFERROR(IF(BC$274&lt;=$D250*12,0,IF(BC$274&lt;=$D280,SUM($E250:BC250),SUMIFS($B250:$GG250,$B$274:$GG$274,"&lt;="&amp;BC$274,$B$274:$GG$274,"&gt;"&amp;(BC$274-$D280)))),0),0)</f>
        <v>0</v>
      </c>
      <c r="BD280" s="164">
        <f>MAX(IFERROR(IF(BD$274&lt;=$D250*12,0,IF(BD$274&lt;=$D280,SUM($E250:BD250),SUMIFS($B250:$GG250,$B$274:$GG$274,"&lt;="&amp;BD$274,$B$274:$GG$274,"&gt;"&amp;(BD$274-$D280)))),0),0)</f>
        <v>0</v>
      </c>
      <c r="BE280" s="164">
        <f>MAX(IFERROR(IF(BE$274&lt;=$D250*12,0,IF(BE$274&lt;=$D280,SUM($E250:BE250),SUMIFS($B250:$GG250,$B$274:$GG$274,"&lt;="&amp;BE$274,$B$274:$GG$274,"&gt;"&amp;(BE$274-$D280)))),0),0)</f>
        <v>0</v>
      </c>
      <c r="BF280" s="164">
        <f>MAX(IFERROR(IF(BF$274&lt;=$D250*12,0,IF(BF$274&lt;=$D280,SUM($E250:BF250),SUMIFS($B250:$GG250,$B$274:$GG$274,"&lt;="&amp;BF$274,$B$274:$GG$274,"&gt;"&amp;(BF$274-$D280)))),0),0)</f>
        <v>0</v>
      </c>
      <c r="BG280" s="164">
        <f>MAX(IFERROR(IF(BG$274&lt;=$D250*12,0,IF(BG$274&lt;=$D280,SUM($E250:BG250),SUMIFS($B250:$GG250,$B$274:$GG$274,"&lt;="&amp;BG$274,$B$274:$GG$274,"&gt;"&amp;(BG$274-$D280)))),0),0)</f>
        <v>0</v>
      </c>
      <c r="BH280" s="164">
        <f>MAX(IFERROR(IF(BH$274&lt;=$D250*12,0,IF(BH$274&lt;=$D280,SUM($E250:BH250),SUMIFS($B250:$GG250,$B$274:$GG$274,"&lt;="&amp;BH$274,$B$274:$GG$274,"&gt;"&amp;(BH$274-$D280)))),0),0)</f>
        <v>0</v>
      </c>
      <c r="BI280" s="164">
        <f>MAX(IFERROR(IF(BI$274&lt;=$D250*12,0,IF(BI$274&lt;=$D280,SUM($E250:BI250),SUMIFS($B250:$GG250,$B$274:$GG$274,"&lt;="&amp;BI$274,$B$274:$GG$274,"&gt;"&amp;(BI$274-$D280)))),0),0)</f>
        <v>0</v>
      </c>
      <c r="BJ280" s="164">
        <f>MAX(IFERROR(IF(BJ$274&lt;=$D250*12,0,IF(BJ$274&lt;=$D280,SUM($E250:BJ250),SUMIFS($B250:$GG250,$B$274:$GG$274,"&lt;="&amp;BJ$274,$B$274:$GG$274,"&gt;"&amp;(BJ$274-$D280)))),0),0)</f>
        <v>0</v>
      </c>
      <c r="BK280" s="164">
        <f>MAX(IFERROR(IF(BK$274&lt;=$D250*12,0,IF(BK$274&lt;=$D280,SUM($E250:BK250),SUMIFS($B250:$GG250,$B$274:$GG$274,"&lt;="&amp;BK$274,$B$274:$GG$274,"&gt;"&amp;(BK$274-$D280)))),0),0)</f>
        <v>0</v>
      </c>
      <c r="BL280" s="164">
        <f>MAX(IFERROR(IF(BL$274&lt;=$D250*12,0,IF(BL$274&lt;=$D280,SUM($E250:BL250),SUMIFS($B250:$GG250,$B$274:$GG$274,"&lt;="&amp;BL$274,$B$274:$GG$274,"&gt;"&amp;(BL$274-$D280)))),0),0)</f>
        <v>0</v>
      </c>
      <c r="BM280" s="164">
        <f>MAX(IFERROR(IF(BM$274&lt;=$D250*12,0,IF(BM$274&lt;=$D280,SUM($E250:BM250),SUMIFS($B250:$GG250,$B$274:$GG$274,"&lt;="&amp;BM$274,$B$274:$GG$274,"&gt;"&amp;(BM$274-$D280)))),0),0)</f>
        <v>0.255</v>
      </c>
      <c r="BN280" s="164">
        <f>MAX(IFERROR(IF(BN$274&lt;=$D250*12,0,IF(BN$274&lt;=$D280,SUM($E250:BN250),SUMIFS($B250:$GG250,$B$274:$GG$274,"&lt;="&amp;BN$274,$B$274:$GG$274,"&gt;"&amp;(BN$274-$D280)))),0),0)</f>
        <v>0</v>
      </c>
      <c r="BO280" s="164">
        <f>MAX(IFERROR(IF(BO$274&lt;=$D250*12,0,IF(BO$274&lt;=$D280,SUM($E250:BO250),SUMIFS($B250:$GG250,$B$274:$GG$274,"&lt;="&amp;BO$274,$B$274:$GG$274,"&gt;"&amp;(BO$274-$D280)))),0),0)</f>
        <v>0</v>
      </c>
      <c r="BP280" s="164">
        <f>MAX(IFERROR(IF(BP$274&lt;=$D250*12,0,IF(BP$274&lt;=$D280,SUM($E250:BP250),SUMIFS($B250:$GG250,$B$274:$GG$274,"&lt;="&amp;BP$274,$B$274:$GG$274,"&gt;"&amp;(BP$274-$D280)))),0),0)</f>
        <v>0</v>
      </c>
      <c r="BQ280" s="164">
        <f>MAX(IFERROR(IF(BQ$274&lt;=$D250*12,0,IF(BQ$274&lt;=$D280,SUM($E250:BQ250),SUMIFS($B250:$GG250,$B$274:$GG$274,"&lt;="&amp;BQ$274,$B$274:$GG$274,"&gt;"&amp;(BQ$274-$D280)))),0),0)</f>
        <v>0</v>
      </c>
      <c r="BR280" s="164">
        <f>MAX(IFERROR(IF(BR$274&lt;=$D250*12,0,IF(BR$274&lt;=$D280,SUM($E250:BR250),SUMIFS($B250:$GG250,$B$274:$GG$274,"&lt;="&amp;BR$274,$B$274:$GG$274,"&gt;"&amp;(BR$274-$D280)))),0),0)</f>
        <v>0</v>
      </c>
      <c r="BS280" s="164">
        <f>MAX(IFERROR(IF(BS$274&lt;=$D250*12,0,IF(BS$274&lt;=$D280,SUM($E250:BS250),SUMIFS($B250:$GG250,$B$274:$GG$274,"&lt;="&amp;BS$274,$B$274:$GG$274,"&gt;"&amp;(BS$274-$D280)))),0),0)</f>
        <v>0</v>
      </c>
      <c r="BT280" s="164">
        <f>MAX(IFERROR(IF(BT$274&lt;=$D250*12,0,IF(BT$274&lt;=$D280,SUM($E250:BT250),SUMIFS($B250:$GG250,$B$274:$GG$274,"&lt;="&amp;BT$274,$B$274:$GG$274,"&gt;"&amp;(BT$274-$D280)))),0),0)</f>
        <v>0</v>
      </c>
      <c r="BU280" s="164">
        <f>MAX(IFERROR(IF(BU$274&lt;=$D250*12,0,IF(BU$274&lt;=$D280,SUM($E250:BU250),SUMIFS($B250:$GG250,$B$274:$GG$274,"&lt;="&amp;BU$274,$B$274:$GG$274,"&gt;"&amp;(BU$274-$D280)))),0),0)</f>
        <v>0</v>
      </c>
      <c r="BV280" s="164">
        <f>MAX(IFERROR(IF(BV$274&lt;=$D250*12,0,IF(BV$274&lt;=$D280,SUM($E250:BV250),SUMIFS($B250:$GG250,$B$274:$GG$274,"&lt;="&amp;BV$274,$B$274:$GG$274,"&gt;"&amp;(BV$274-$D280)))),0),0)</f>
        <v>0</v>
      </c>
      <c r="BW280" s="164">
        <f>MAX(IFERROR(IF(BW$274&lt;=$D250*12,0,IF(BW$274&lt;=$D280,SUM($E250:BW250),SUMIFS($B250:$GG250,$B$274:$GG$274,"&lt;="&amp;BW$274,$B$274:$GG$274,"&gt;"&amp;(BW$274-$D280)))),0),0)</f>
        <v>0</v>
      </c>
      <c r="BX280" s="164">
        <f>MAX(IFERROR(IF(BX$274&lt;=$D250*12,0,IF(BX$274&lt;=$D280,SUM($E250:BX250),SUMIFS($B250:$GG250,$B$274:$GG$274,"&lt;="&amp;BX$274,$B$274:$GG$274,"&gt;"&amp;(BX$274-$D280)))),0),0)</f>
        <v>0</v>
      </c>
      <c r="BY280" s="164">
        <f>MAX(IFERROR(IF(BY$274&lt;=$D250*12,0,IF(BY$274&lt;=$D280,SUM($E250:BY250),SUMIFS($B250:$GG250,$B$274:$GG$274,"&lt;="&amp;BY$274,$B$274:$GG$274,"&gt;"&amp;(BY$274-$D280)))),0),0)</f>
        <v>0.255</v>
      </c>
      <c r="BZ280" s="164">
        <f>MAX(IFERROR(IF(BZ$274&lt;=$D250*12,0,IF(BZ$274&lt;=$D280,SUM($E250:BZ250),SUMIFS($B250:$GG250,$B$274:$GG$274,"&lt;="&amp;BZ$274,$B$274:$GG$274,"&gt;"&amp;(BZ$274-$D280)))),0),0)</f>
        <v>0</v>
      </c>
      <c r="CA280" s="164">
        <f>MAX(IFERROR(IF(CA$274&lt;=$D250*12,0,IF(CA$274&lt;=$D280,SUM($E250:CA250),SUMIFS($B250:$GG250,$B$274:$GG$274,"&lt;="&amp;CA$274,$B$274:$GG$274,"&gt;"&amp;(CA$274-$D280)))),0),0)</f>
        <v>0</v>
      </c>
      <c r="CB280" s="164">
        <f>MAX(IFERROR(IF(CB$274&lt;=$D250*12,0,IF(CB$274&lt;=$D280,SUM($E250:CB250),SUMIFS($B250:$GG250,$B$274:$GG$274,"&lt;="&amp;CB$274,$B$274:$GG$274,"&gt;"&amp;(CB$274-$D280)))),0),0)</f>
        <v>0</v>
      </c>
      <c r="CC280" s="164">
        <f>MAX(IFERROR(IF(CC$274&lt;=$D250*12,0,IF(CC$274&lt;=$D280,SUM($E250:CC250),SUMIFS($B250:$GG250,$B$274:$GG$274,"&lt;="&amp;CC$274,$B$274:$GG$274,"&gt;"&amp;(CC$274-$D280)))),0),0)</f>
        <v>0</v>
      </c>
      <c r="CD280" s="164">
        <f>MAX(IFERROR(IF(CD$274&lt;=$D250*12,0,IF(CD$274&lt;=$D280,SUM($E250:CD250),SUMIFS($B250:$GG250,$B$274:$GG$274,"&lt;="&amp;CD$274,$B$274:$GG$274,"&gt;"&amp;(CD$274-$D280)))),0),0)</f>
        <v>0</v>
      </c>
      <c r="CE280" s="164">
        <f>MAX(IFERROR(IF(CE$274&lt;=$D250*12,0,IF(CE$274&lt;=$D280,SUM($E250:CE250),SUMIFS($B250:$GG250,$B$274:$GG$274,"&lt;="&amp;CE$274,$B$274:$GG$274,"&gt;"&amp;(CE$274-$D280)))),0),0)</f>
        <v>0</v>
      </c>
      <c r="CF280" s="164">
        <f>MAX(IFERROR(IF(CF$274&lt;=$D250*12,0,IF(CF$274&lt;=$D280,SUM($E250:CF250),SUMIFS($B250:$GG250,$B$274:$GG$274,"&lt;="&amp;CF$274,$B$274:$GG$274,"&gt;"&amp;(CF$274-$D280)))),0),0)</f>
        <v>0</v>
      </c>
      <c r="CG280" s="164">
        <f>MAX(IFERROR(IF(CG$274&lt;=$D250*12,0,IF(CG$274&lt;=$D280,SUM($E250:CG250),SUMIFS($B250:$GG250,$B$274:$GG$274,"&lt;="&amp;CG$274,$B$274:$GG$274,"&gt;"&amp;(CG$274-$D280)))),0),0)</f>
        <v>0</v>
      </c>
      <c r="CH280" s="164">
        <f>MAX(IFERROR(IF(CH$274&lt;=$D250*12,0,IF(CH$274&lt;=$D280,SUM($E250:CH250),SUMIFS($B250:$GG250,$B$274:$GG$274,"&lt;="&amp;CH$274,$B$274:$GG$274,"&gt;"&amp;(CH$274-$D280)))),0),0)</f>
        <v>0</v>
      </c>
      <c r="CI280" s="164">
        <f>MAX(IFERROR(IF(CI$274&lt;=$D250*12,0,IF(CI$274&lt;=$D280,SUM($E250:CI250),SUMIFS($B250:$GG250,$B$274:$GG$274,"&lt;="&amp;CI$274,$B$274:$GG$274,"&gt;"&amp;(CI$274-$D280)))),0),0)</f>
        <v>0</v>
      </c>
      <c r="CJ280" s="164">
        <f>MAX(IFERROR(IF(CJ$274&lt;=$D250*12,0,IF(CJ$274&lt;=$D280,SUM($E250:CJ250),SUMIFS($B250:$GG250,$B$274:$GG$274,"&lt;="&amp;CJ$274,$B$274:$GG$274,"&gt;"&amp;(CJ$274-$D280)))),0),0)</f>
        <v>0</v>
      </c>
      <c r="CK280" s="164">
        <f>MAX(IFERROR(IF(CK$274&lt;=$D250*12,0,IF(CK$274&lt;=$D280,SUM($E250:CK250),SUMIFS($B250:$GG250,$B$274:$GG$274,"&lt;="&amp;CK$274,$B$274:$GG$274,"&gt;"&amp;(CK$274-$D280)))),0),0)</f>
        <v>0.255</v>
      </c>
      <c r="CL280" s="164">
        <f>MAX(IFERROR(IF(CL$274&lt;=$D250*12,0,IF(CL$274&lt;=$D280,SUM($E250:CL250),SUMIFS($B250:$GG250,$B$274:$GG$274,"&lt;="&amp;CL$274,$B$274:$GG$274,"&gt;"&amp;(CL$274-$D280)))),0),0)</f>
        <v>0</v>
      </c>
      <c r="CM280" s="164">
        <f>MAX(IFERROR(IF(CM$274&lt;=$D250*12,0,IF(CM$274&lt;=$D280,SUM($E250:CM250),SUMIFS($B250:$GG250,$B$274:$GG$274,"&lt;="&amp;CM$274,$B$274:$GG$274,"&gt;"&amp;(CM$274-$D280)))),0),0)</f>
        <v>0</v>
      </c>
      <c r="CN280" s="164">
        <f>MAX(IFERROR(IF(CN$274&lt;=$D250*12,0,IF(CN$274&lt;=$D280,SUM($E250:CN250),SUMIFS($B250:$GG250,$B$274:$GG$274,"&lt;="&amp;CN$274,$B$274:$GG$274,"&gt;"&amp;(CN$274-$D280)))),0),0)</f>
        <v>0</v>
      </c>
      <c r="CO280" s="164">
        <f>MAX(IFERROR(IF(CO$274&lt;=$D250*12,0,IF(CO$274&lt;=$D280,SUM($E250:CO250),SUMIFS($B250:$GG250,$B$274:$GG$274,"&lt;="&amp;CO$274,$B$274:$GG$274,"&gt;"&amp;(CO$274-$D280)))),0),0)</f>
        <v>0</v>
      </c>
      <c r="CP280" s="164">
        <f>MAX(IFERROR(IF(CP$274&lt;=$D250*12,0,IF(CP$274&lt;=$D280,SUM($E250:CP250),SUMIFS($B250:$GG250,$B$274:$GG$274,"&lt;="&amp;CP$274,$B$274:$GG$274,"&gt;"&amp;(CP$274-$D280)))),0),0)</f>
        <v>0</v>
      </c>
      <c r="CQ280" s="164">
        <f>MAX(IFERROR(IF(CQ$274&lt;=$D250*12,0,IF(CQ$274&lt;=$D280,SUM($E250:CQ250),SUMIFS($B250:$GG250,$B$274:$GG$274,"&lt;="&amp;CQ$274,$B$274:$GG$274,"&gt;"&amp;(CQ$274-$D280)))),0),0)</f>
        <v>0</v>
      </c>
      <c r="CR280" s="164">
        <f>MAX(IFERROR(IF(CR$274&lt;=$D250*12,0,IF(CR$274&lt;=$D280,SUM($E250:CR250),SUMIFS($B250:$GG250,$B$274:$GG$274,"&lt;="&amp;CR$274,$B$274:$GG$274,"&gt;"&amp;(CR$274-$D280)))),0),0)</f>
        <v>0</v>
      </c>
      <c r="CS280" s="164">
        <f>MAX(IFERROR(IF(CS$274&lt;=$D250*12,0,IF(CS$274&lt;=$D280,SUM($E250:CS250),SUMIFS($B250:$GG250,$B$274:$GG$274,"&lt;="&amp;CS$274,$B$274:$GG$274,"&gt;"&amp;(CS$274-$D280)))),0),0)</f>
        <v>0</v>
      </c>
      <c r="CT280" s="164">
        <f>MAX(IFERROR(IF(CT$274&lt;=$D250*12,0,IF(CT$274&lt;=$D280,SUM($E250:CT250),SUMIFS($B250:$GG250,$B$274:$GG$274,"&lt;="&amp;CT$274,$B$274:$GG$274,"&gt;"&amp;(CT$274-$D280)))),0),0)</f>
        <v>0</v>
      </c>
      <c r="CU280" s="164">
        <f>MAX(IFERROR(IF(CU$274&lt;=$D250*12,0,IF(CU$274&lt;=$D280,SUM($E250:CU250),SUMIFS($B250:$GG250,$B$274:$GG$274,"&lt;="&amp;CU$274,$B$274:$GG$274,"&gt;"&amp;(CU$274-$D280)))),0),0)</f>
        <v>0</v>
      </c>
      <c r="CV280" s="164">
        <f>MAX(IFERROR(IF(CV$274&lt;=$D250*12,0,IF(CV$274&lt;=$D280,SUM($E250:CV250),SUMIFS($B250:$GG250,$B$274:$GG$274,"&lt;="&amp;CV$274,$B$274:$GG$274,"&gt;"&amp;(CV$274-$D280)))),0),0)</f>
        <v>0</v>
      </c>
      <c r="CW280" s="164">
        <f>MAX(IFERROR(IF(CW$274&lt;=$D250*12,0,IF(CW$274&lt;=$D280,SUM($E250:CW250),SUMIFS($B250:$GG250,$B$274:$GG$274,"&lt;="&amp;CW$274,$B$274:$GG$274,"&gt;"&amp;(CW$274-$D280)))),0),0)</f>
        <v>0.255</v>
      </c>
      <c r="CX280" s="164">
        <f>MAX(IFERROR(IF(CX$274&lt;=$D250*12,0,IF(CX$274&lt;=$D280,SUM($E250:CX250),SUMIFS($B250:$GG250,$B$274:$GG$274,"&lt;="&amp;CX$274,$B$274:$GG$274,"&gt;"&amp;(CX$274-$D280)))),0),0)</f>
        <v>0</v>
      </c>
      <c r="CY280" s="164">
        <f>MAX(IFERROR(IF(CY$274&lt;=$D250*12,0,IF(CY$274&lt;=$D280,SUM($E250:CY250),SUMIFS($B250:$GG250,$B$274:$GG$274,"&lt;="&amp;CY$274,$B$274:$GG$274,"&gt;"&amp;(CY$274-$D280)))),0),0)</f>
        <v>0</v>
      </c>
      <c r="CZ280" s="164">
        <f>MAX(IFERROR(IF(CZ$274&lt;=$D250*12,0,IF(CZ$274&lt;=$D280,SUM($E250:CZ250),SUMIFS($B250:$GG250,$B$274:$GG$274,"&lt;="&amp;CZ$274,$B$274:$GG$274,"&gt;"&amp;(CZ$274-$D280)))),0),0)</f>
        <v>0</v>
      </c>
      <c r="DA280" s="164">
        <f>MAX(IFERROR(IF(DA$274&lt;=$D250*12,0,IF(DA$274&lt;=$D280,SUM($E250:DA250),SUMIFS($B250:$GG250,$B$274:$GG$274,"&lt;="&amp;DA$274,$B$274:$GG$274,"&gt;"&amp;(DA$274-$D280)))),0),0)</f>
        <v>0</v>
      </c>
      <c r="DB280" s="164">
        <f>MAX(IFERROR(IF(DB$274&lt;=$D250*12,0,IF(DB$274&lt;=$D280,SUM($E250:DB250),SUMIFS($B250:$GG250,$B$274:$GG$274,"&lt;="&amp;DB$274,$B$274:$GG$274,"&gt;"&amp;(DB$274-$D280)))),0),0)</f>
        <v>0</v>
      </c>
      <c r="DC280" s="164">
        <f>MAX(IFERROR(IF(DC$274&lt;=$D250*12,0,IF(DC$274&lt;=$D280,SUM($E250:DC250),SUMIFS($B250:$GG250,$B$274:$GG$274,"&lt;="&amp;DC$274,$B$274:$GG$274,"&gt;"&amp;(DC$274-$D280)))),0),0)</f>
        <v>0</v>
      </c>
      <c r="DD280" s="164">
        <f>MAX(IFERROR(IF(DD$274&lt;=$D250*12,0,IF(DD$274&lt;=$D280,SUM($E250:DD250),SUMIFS($B250:$GG250,$B$274:$GG$274,"&lt;="&amp;DD$274,$B$274:$GG$274,"&gt;"&amp;(DD$274-$D280)))),0),0)</f>
        <v>0</v>
      </c>
      <c r="DE280" s="164">
        <f>MAX(IFERROR(IF(DE$274&lt;=$D250*12,0,IF(DE$274&lt;=$D280,SUM($E250:DE250),SUMIFS($B250:$GG250,$B$274:$GG$274,"&lt;="&amp;DE$274,$B$274:$GG$274,"&gt;"&amp;(DE$274-$D280)))),0),0)</f>
        <v>0</v>
      </c>
      <c r="DF280" s="164">
        <f>MAX(IFERROR(IF(DF$274&lt;=$D250*12,0,IF(DF$274&lt;=$D280,SUM($E250:DF250),SUMIFS($B250:$GG250,$B$274:$GG$274,"&lt;="&amp;DF$274,$B$274:$GG$274,"&gt;"&amp;(DF$274-$D280)))),0),0)</f>
        <v>0</v>
      </c>
      <c r="DG280" s="164">
        <f>MAX(IFERROR(IF(DG$274&lt;=$D250*12,0,IF(DG$274&lt;=$D280,SUM($E250:DG250),SUMIFS($B250:$GG250,$B$274:$GG$274,"&lt;="&amp;DG$274,$B$274:$GG$274,"&gt;"&amp;(DG$274-$D280)))),0),0)</f>
        <v>0</v>
      </c>
      <c r="DH280" s="164">
        <f>MAX(IFERROR(IF(DH$274&lt;=$D250*12,0,IF(DH$274&lt;=$D280,SUM($E250:DH250),SUMIFS($B250:$GG250,$B$274:$GG$274,"&lt;="&amp;DH$274,$B$274:$GG$274,"&gt;"&amp;(DH$274-$D280)))),0),0)</f>
        <v>0</v>
      </c>
      <c r="DI280" s="164">
        <f>MAX(IFERROR(IF(DI$274&lt;=$D250*12,0,IF(DI$274&lt;=$D280,SUM($E250:DI250),SUMIFS($B250:$GG250,$B$274:$GG$274,"&lt;="&amp;DI$274,$B$274:$GG$274,"&gt;"&amp;(DI$274-$D280)))),0),0)</f>
        <v>0.255</v>
      </c>
      <c r="DJ280" s="164">
        <f>MAX(IFERROR(IF(DJ$274&lt;=$D250*12,0,IF(DJ$274&lt;=$D280,SUM($E250:DJ250),SUMIFS($B250:$GG250,$B$274:$GG$274,"&lt;="&amp;DJ$274,$B$274:$GG$274,"&gt;"&amp;(DJ$274-$D280)))),0),0)</f>
        <v>0</v>
      </c>
      <c r="DK280" s="164">
        <f>MAX(IFERROR(IF(DK$274&lt;=$D250*12,0,IF(DK$274&lt;=$D280,SUM($E250:DK250),SUMIFS($B250:$GG250,$B$274:$GG$274,"&lt;="&amp;DK$274,$B$274:$GG$274,"&gt;"&amp;(DK$274-$D280)))),0),0)</f>
        <v>0</v>
      </c>
      <c r="DL280" s="164">
        <f>MAX(IFERROR(IF(DL$274&lt;=$D250*12,0,IF(DL$274&lt;=$D280,SUM($E250:DL250),SUMIFS($B250:$GG250,$B$274:$GG$274,"&lt;="&amp;DL$274,$B$274:$GG$274,"&gt;"&amp;(DL$274-$D280)))),0),0)</f>
        <v>0</v>
      </c>
      <c r="DM280" s="164">
        <f>MAX(IFERROR(IF(DM$274&lt;=$D250*12,0,IF(DM$274&lt;=$D280,SUM($E250:DM250),SUMIFS($B250:$GG250,$B$274:$GG$274,"&lt;="&amp;DM$274,$B$274:$GG$274,"&gt;"&amp;(DM$274-$D280)))),0),0)</f>
        <v>0</v>
      </c>
      <c r="DN280" s="164">
        <f>MAX(IFERROR(IF(DN$274&lt;=$D250*12,0,IF(DN$274&lt;=$D280,SUM($E250:DN250),SUMIFS($B250:$GG250,$B$274:$GG$274,"&lt;="&amp;DN$274,$B$274:$GG$274,"&gt;"&amp;(DN$274-$D280)))),0),0)</f>
        <v>0</v>
      </c>
      <c r="DO280" s="164">
        <f>MAX(IFERROR(IF(DO$274&lt;=$D250*12,0,IF(DO$274&lt;=$D280,SUM($E250:DO250),SUMIFS($B250:$GG250,$B$274:$GG$274,"&lt;="&amp;DO$274,$B$274:$GG$274,"&gt;"&amp;(DO$274-$D280)))),0),0)</f>
        <v>0</v>
      </c>
      <c r="DP280" s="164">
        <f>MAX(IFERROR(IF(DP$274&lt;=$D250*12,0,IF(DP$274&lt;=$D280,SUM($E250:DP250),SUMIFS($B250:$GG250,$B$274:$GG$274,"&lt;="&amp;DP$274,$B$274:$GG$274,"&gt;"&amp;(DP$274-$D280)))),0),0)</f>
        <v>0</v>
      </c>
      <c r="DQ280" s="164">
        <f>MAX(IFERROR(IF(DQ$274&lt;=$D250*12,0,IF(DQ$274&lt;=$D280,SUM($E250:DQ250),SUMIFS($B250:$GG250,$B$274:$GG$274,"&lt;="&amp;DQ$274,$B$274:$GG$274,"&gt;"&amp;(DQ$274-$D280)))),0),0)</f>
        <v>0</v>
      </c>
      <c r="DR280" s="164">
        <f>MAX(IFERROR(IF(DR$274&lt;=$D250*12,0,IF(DR$274&lt;=$D280,SUM($E250:DR250),SUMIFS($B250:$GG250,$B$274:$GG$274,"&lt;="&amp;DR$274,$B$274:$GG$274,"&gt;"&amp;(DR$274-$D280)))),0),0)</f>
        <v>0</v>
      </c>
      <c r="DS280" s="164">
        <f>MAX(IFERROR(IF(DS$274&lt;=$D250*12,0,IF(DS$274&lt;=$D280,SUM($E250:DS250),SUMIFS($B250:$GG250,$B$274:$GG$274,"&lt;="&amp;DS$274,$B$274:$GG$274,"&gt;"&amp;(DS$274-$D280)))),0),0)</f>
        <v>0</v>
      </c>
      <c r="DT280" s="164">
        <f>MAX(IFERROR(IF(DT$274&lt;=$D250*12,0,IF(DT$274&lt;=$D280,SUM($E250:DT250),SUMIFS($B250:$GG250,$B$274:$GG$274,"&lt;="&amp;DT$274,$B$274:$GG$274,"&gt;"&amp;(DT$274-$D280)))),0),0)</f>
        <v>0</v>
      </c>
      <c r="DU280" s="164">
        <f>MAX(IFERROR(IF(DU$274&lt;=$D250*12,0,IF(DU$274&lt;=$D280,SUM($E250:DU250),SUMIFS($B250:$GG250,$B$274:$GG$274,"&lt;="&amp;DU$274,$B$274:$GG$274,"&gt;"&amp;(DU$274-$D280)))),0),0)</f>
        <v>0.255</v>
      </c>
      <c r="DV280" s="164">
        <f>MAX(IFERROR(IF(DV$274&lt;=$D250*12,0,IF(DV$274&lt;=$D280,SUM($E250:DV250),SUMIFS($B250:$GG250,$B$274:$GG$274,"&lt;="&amp;DV$274,$B$274:$GG$274,"&gt;"&amp;(DV$274-$D280)))),0),0)</f>
        <v>0</v>
      </c>
      <c r="DW280" s="164">
        <f>MAX(IFERROR(IF(DW$274&lt;=$D250*12,0,IF(DW$274&lt;=$D280,SUM($E250:DW250),SUMIFS($B250:$GG250,$B$274:$GG$274,"&lt;="&amp;DW$274,$B$274:$GG$274,"&gt;"&amp;(DW$274-$D280)))),0),0)</f>
        <v>0</v>
      </c>
      <c r="DX280" s="164">
        <f>MAX(IFERROR(IF(DX$274&lt;=$D250*12,0,IF(DX$274&lt;=$D280,SUM($E250:DX250),SUMIFS($B250:$GG250,$B$274:$GG$274,"&lt;="&amp;DX$274,$B$274:$GG$274,"&gt;"&amp;(DX$274-$D280)))),0),0)</f>
        <v>0</v>
      </c>
      <c r="DY280" s="164">
        <f>MAX(IFERROR(IF(DY$274&lt;=$D250*12,0,IF(DY$274&lt;=$D280,SUM($E250:DY250),SUMIFS($B250:$GG250,$B$274:$GG$274,"&lt;="&amp;DY$274,$B$274:$GG$274,"&gt;"&amp;(DY$274-$D280)))),0),0)</f>
        <v>0</v>
      </c>
      <c r="DZ280" s="164">
        <f>MAX(IFERROR(IF(DZ$274&lt;=$D250*12,0,IF(DZ$274&lt;=$D280,SUM($E250:DZ250),SUMIFS($B250:$GG250,$B$274:$GG$274,"&lt;="&amp;DZ$274,$B$274:$GG$274,"&gt;"&amp;(DZ$274-$D280)))),0),0)</f>
        <v>0</v>
      </c>
      <c r="EA280" s="164">
        <f>MAX(IFERROR(IF(EA$274&lt;=$D250*12,0,IF(EA$274&lt;=$D280,SUM($E250:EA250),SUMIFS($B250:$GG250,$B$274:$GG$274,"&lt;="&amp;EA$274,$B$274:$GG$274,"&gt;"&amp;(EA$274-$D280)))),0),0)</f>
        <v>0</v>
      </c>
      <c r="EB280" s="164">
        <f>MAX(IFERROR(IF(EB$274&lt;=$D250*12,0,IF(EB$274&lt;=$D280,SUM($E250:EB250),SUMIFS($B250:$GG250,$B$274:$GG$274,"&lt;="&amp;EB$274,$B$274:$GG$274,"&gt;"&amp;(EB$274-$D280)))),0),0)</f>
        <v>0</v>
      </c>
      <c r="EC280" s="164">
        <f>MAX(IFERROR(IF(EC$274&lt;=$D250*12,0,IF(EC$274&lt;=$D280,SUM($E250:EC250),SUMIFS($B250:$GG250,$B$274:$GG$274,"&lt;="&amp;EC$274,$B$274:$GG$274,"&gt;"&amp;(EC$274-$D280)))),0),0)</f>
        <v>0</v>
      </c>
      <c r="ED280" s="164">
        <f>MAX(IFERROR(IF(ED$274&lt;=$D250*12,0,IF(ED$274&lt;=$D280,SUM($E250:ED250),SUMIFS($B250:$GG250,$B$274:$GG$274,"&lt;="&amp;ED$274,$B$274:$GG$274,"&gt;"&amp;(ED$274-$D280)))),0),0)</f>
        <v>0</v>
      </c>
      <c r="EE280" s="164">
        <f>MAX(IFERROR(IF(EE$274&lt;=$D250*12,0,IF(EE$274&lt;=$D280,SUM($E250:EE250),SUMIFS($B250:$GG250,$B$274:$GG$274,"&lt;="&amp;EE$274,$B$274:$GG$274,"&gt;"&amp;(EE$274-$D280)))),0),0)</f>
        <v>0</v>
      </c>
      <c r="EF280" s="164">
        <f>MAX(IFERROR(IF(EF$274&lt;=$D250*12,0,IF(EF$274&lt;=$D280,SUM($E250:EF250),SUMIFS($B250:$GG250,$B$274:$GG$274,"&lt;="&amp;EF$274,$B$274:$GG$274,"&gt;"&amp;(EF$274-$D280)))),0),0)</f>
        <v>0</v>
      </c>
      <c r="EG280" s="164">
        <f>MAX(IFERROR(IF(EG$274&lt;=$D250*12,0,IF(EG$274&lt;=$D280,SUM($E250:EG250),SUMIFS($B250:$GG250,$B$274:$GG$274,"&lt;="&amp;EG$274,$B$274:$GG$274,"&gt;"&amp;(EG$274-$D280)))),0),0)</f>
        <v>0.255</v>
      </c>
      <c r="EH280" s="164">
        <f>MAX(IFERROR(IF(EH$274&lt;=$D250*12,0,IF(EH$274&lt;=$D280,SUM($E250:EH250),SUMIFS($B250:$GG250,$B$274:$GG$274,"&lt;="&amp;EH$274,$B$274:$GG$274,"&gt;"&amp;(EH$274-$D280)))),0),0)</f>
        <v>0</v>
      </c>
      <c r="EI280" s="164">
        <f>MAX(IFERROR(IF(EI$274&lt;=$D250*12,0,IF(EI$274&lt;=$D280,SUM($E250:EI250),SUMIFS($B250:$GG250,$B$274:$GG$274,"&lt;="&amp;EI$274,$B$274:$GG$274,"&gt;"&amp;(EI$274-$D280)))),0),0)</f>
        <v>0</v>
      </c>
      <c r="EJ280" s="164">
        <f>MAX(IFERROR(IF(EJ$274&lt;=$D250*12,0,IF(EJ$274&lt;=$D280,SUM($E250:EJ250),SUMIFS($B250:$GG250,$B$274:$GG$274,"&lt;="&amp;EJ$274,$B$274:$GG$274,"&gt;"&amp;(EJ$274-$D280)))),0),0)</f>
        <v>0</v>
      </c>
      <c r="EK280" s="164">
        <f>MAX(IFERROR(IF(EK$274&lt;=$D250*12,0,IF(EK$274&lt;=$D280,SUM($E250:EK250),SUMIFS($B250:$GG250,$B$274:$GG$274,"&lt;="&amp;EK$274,$B$274:$GG$274,"&gt;"&amp;(EK$274-$D280)))),0),0)</f>
        <v>0</v>
      </c>
      <c r="EL280" s="147"/>
      <c r="EM280" s="147"/>
      <c r="EN280" s="147"/>
      <c r="EO280" s="147"/>
      <c r="EP280" s="147"/>
      <c r="EQ280" s="147"/>
      <c r="ER280" s="147"/>
      <c r="ES280" s="147"/>
      <c r="ET280" s="147"/>
      <c r="EU280" s="147"/>
      <c r="EV280" s="147"/>
      <c r="EW280" s="147"/>
      <c r="EX280" s="147"/>
      <c r="EY280" s="147"/>
      <c r="EZ280" s="147"/>
      <c r="FA280" s="147"/>
      <c r="FB280" s="147"/>
      <c r="FC280" s="147"/>
      <c r="FD280" s="147"/>
      <c r="FE280" s="147"/>
      <c r="FF280" s="147"/>
      <c r="FG280" s="147"/>
      <c r="FH280" s="147"/>
      <c r="FI280" s="147"/>
      <c r="FJ280" s="147"/>
      <c r="FK280" s="147"/>
      <c r="FL280" s="147"/>
      <c r="FM280" s="147"/>
      <c r="FN280" s="147"/>
      <c r="FO280" s="147"/>
      <c r="FP280" s="147"/>
      <c r="FQ280" s="147"/>
      <c r="FR280" s="147"/>
      <c r="FS280" s="147"/>
      <c r="FT280" s="147"/>
      <c r="FU280" s="147"/>
      <c r="FV280" s="147"/>
      <c r="FW280" s="147"/>
      <c r="FX280" s="147"/>
      <c r="FY280" s="147"/>
      <c r="FZ280" s="147"/>
      <c r="GA280" s="147"/>
      <c r="GB280" s="147"/>
      <c r="GC280" s="147"/>
      <c r="GD280" s="147"/>
      <c r="GE280" s="147"/>
      <c r="GF280" s="147"/>
      <c r="GG280" s="147"/>
    </row>
    <row r="281" spans="2:189">
      <c r="B281" s="148">
        <v>6</v>
      </c>
      <c r="C281" s="148" t="str">
        <f t="shared" si="357"/>
        <v>Anchor</v>
      </c>
      <c r="D281" s="148">
        <f>VLOOKUP($C281,Assumptions!$O$40:$S$45,5,FALSE)</f>
        <v>6</v>
      </c>
      <c r="E281" s="164">
        <f>MAX(IFERROR(IF(E$274&lt;=$D251*12,0,IF(E$274&lt;=$D281,SUM($E251:E251),SUMIFS($B251:$GG251,$B$274:$GG$274,"&lt;="&amp;E$274,$B$274:$GG$274,"&gt;"&amp;(E$274-$D281)))),0),0)</f>
        <v>0</v>
      </c>
      <c r="F281" s="164">
        <f>MAX(IFERROR(IF(F$274&lt;=$D251*12,0,IF(F$274&lt;=$D281,SUM($E251:F251),SUMIFS($B251:$GG251,$B$274:$GG$274,"&lt;="&amp;F$274,$B$274:$GG$274,"&gt;"&amp;(F$274-$D281)))),0),0)</f>
        <v>0</v>
      </c>
      <c r="G281" s="164">
        <f>MAX(IFERROR(IF(G$274&lt;=$D251*12,0,IF(G$274&lt;=$D281,SUM($E251:G251),SUMIFS($B251:$GG251,$B$274:$GG$274,"&lt;="&amp;G$274,$B$274:$GG$274,"&gt;"&amp;(G$274-$D281)))),0),0)</f>
        <v>0</v>
      </c>
      <c r="H281" s="164">
        <f>MAX(IFERROR(IF(H$274&lt;=$D251*12,0,IF(H$274&lt;=$D281,SUM($E251:H251),SUMIFS($B251:$GG251,$B$274:$GG$274,"&lt;="&amp;H$274,$B$274:$GG$274,"&gt;"&amp;(H$274-$D281)))),0),0)</f>
        <v>0</v>
      </c>
      <c r="I281" s="164">
        <f>MAX(IFERROR(IF(I$274&lt;=$D251*12,0,IF(I$274&lt;=$D281,SUM($E251:I251),SUMIFS($B251:$GG251,$B$274:$GG$274,"&lt;="&amp;I$274,$B$274:$GG$274,"&gt;"&amp;(I$274-$D281)))),0),0)</f>
        <v>0</v>
      </c>
      <c r="J281" s="164">
        <f>MAX(IFERROR(IF(J$274&lt;=$D251*12,0,IF(J$274&lt;=$D281,SUM($E251:J251),SUMIFS($B251:$GG251,$B$274:$GG$274,"&lt;="&amp;J$274,$B$274:$GG$274,"&gt;"&amp;(J$274-$D281)))),0),0)</f>
        <v>0</v>
      </c>
      <c r="K281" s="164">
        <f>MAX(IFERROR(IF(K$274&lt;=$D251*12,0,IF(K$274&lt;=$D281,SUM($E251:K251),SUMIFS($B251:$GG251,$B$274:$GG$274,"&lt;="&amp;K$274,$B$274:$GG$274,"&gt;"&amp;(K$274-$D281)))),0),0)</f>
        <v>0</v>
      </c>
      <c r="L281" s="164">
        <f>MAX(IFERROR(IF(L$274&lt;=$D251*12,0,IF(L$274&lt;=$D281,SUM($E251:L251),SUMIFS($B251:$GG251,$B$274:$GG$274,"&lt;="&amp;L$274,$B$274:$GG$274,"&gt;"&amp;(L$274-$D281)))),0),0)</f>
        <v>0</v>
      </c>
      <c r="M281" s="164">
        <f>MAX(IFERROR(IF(M$274&lt;=$D251*12,0,IF(M$274&lt;=$D281,SUM($E251:M251),SUMIFS($B251:$GG251,$B$274:$GG$274,"&lt;="&amp;M$274,$B$274:$GG$274,"&gt;"&amp;(M$274-$D281)))),0),0)</f>
        <v>0</v>
      </c>
      <c r="N281" s="164">
        <f>MAX(IFERROR(IF(N$274&lt;=$D251*12,0,IF(N$274&lt;=$D281,SUM($E251:N251),SUMIFS($B251:$GG251,$B$274:$GG$274,"&lt;="&amp;N$274,$B$274:$GG$274,"&gt;"&amp;(N$274-$D281)))),0),0)</f>
        <v>0</v>
      </c>
      <c r="O281" s="164">
        <f>MAX(IFERROR(IF(O$274&lt;=$D251*12,0,IF(O$274&lt;=$D281,SUM($E251:O251),SUMIFS($B251:$GG251,$B$274:$GG$274,"&lt;="&amp;O$274,$B$274:$GG$274,"&gt;"&amp;(O$274-$D281)))),0),0)</f>
        <v>0</v>
      </c>
      <c r="P281" s="164">
        <f>MAX(IFERROR(IF(P$274&lt;=$D251*12,0,IF(P$274&lt;=$D281,SUM($E251:P251),SUMIFS($B251:$GG251,$B$274:$GG$274,"&lt;="&amp;P$274,$B$274:$GG$274,"&gt;"&amp;(P$274-$D281)))),0),0)</f>
        <v>0</v>
      </c>
      <c r="Q281" s="164">
        <f>MAX(IFERROR(IF(Q$274&lt;=$D251*12,0,IF(Q$274&lt;=$D281,SUM($E251:Q251),SUMIFS($B251:$GG251,$B$274:$GG$274,"&lt;="&amp;Q$274,$B$274:$GG$274,"&gt;"&amp;(Q$274-$D281)))),0),0)</f>
        <v>0</v>
      </c>
      <c r="R281" s="164">
        <f>MAX(IFERROR(IF(R$274&lt;=$D251*12,0,IF(R$274&lt;=$D281,SUM($E251:R251),SUMIFS($B251:$GG251,$B$274:$GG$274,"&lt;="&amp;R$274,$B$274:$GG$274,"&gt;"&amp;(R$274-$D281)))),0),0)</f>
        <v>0</v>
      </c>
      <c r="S281" s="164">
        <f>MAX(IFERROR(IF(S$274&lt;=$D251*12,0,IF(S$274&lt;=$D281,SUM($E251:S251),SUMIFS($B251:$GG251,$B$274:$GG$274,"&lt;="&amp;S$274,$B$274:$GG$274,"&gt;"&amp;(S$274-$D281)))),0),0)</f>
        <v>0</v>
      </c>
      <c r="T281" s="164">
        <f>MAX(IFERROR(IF(T$274&lt;=$D251*12,0,IF(T$274&lt;=$D281,SUM($E251:T251),SUMIFS($B251:$GG251,$B$274:$GG$274,"&lt;="&amp;T$274,$B$274:$GG$274,"&gt;"&amp;(T$274-$D281)))),0),0)</f>
        <v>0</v>
      </c>
      <c r="U281" s="164">
        <f>MAX(IFERROR(IF(U$274&lt;=$D251*12,0,IF(U$274&lt;=$D281,SUM($E251:U251),SUMIFS($B251:$GG251,$B$274:$GG$274,"&lt;="&amp;U$274,$B$274:$GG$274,"&gt;"&amp;(U$274-$D281)))),0),0)</f>
        <v>0</v>
      </c>
      <c r="V281" s="164">
        <f>MAX(IFERROR(IF(V$274&lt;=$D251*12,0,IF(V$274&lt;=$D281,SUM($E251:V251),SUMIFS($B251:$GG251,$B$274:$GG$274,"&lt;="&amp;V$274,$B$274:$GG$274,"&gt;"&amp;(V$274-$D281)))),0),0)</f>
        <v>0</v>
      </c>
      <c r="W281" s="164">
        <f>MAX(IFERROR(IF(W$274&lt;=$D251*12,0,IF(W$274&lt;=$D281,SUM($E251:W251),SUMIFS($B251:$GG251,$B$274:$GG$274,"&lt;="&amp;W$274,$B$274:$GG$274,"&gt;"&amp;(W$274-$D281)))),0),0)</f>
        <v>0</v>
      </c>
      <c r="X281" s="164">
        <f>MAX(IFERROR(IF(X$274&lt;=$D251*12,0,IF(X$274&lt;=$D281,SUM($E251:X251),SUMIFS($B251:$GG251,$B$274:$GG$274,"&lt;="&amp;X$274,$B$274:$GG$274,"&gt;"&amp;(X$274-$D281)))),0),0)</f>
        <v>0</v>
      </c>
      <c r="Y281" s="164">
        <f>MAX(IFERROR(IF(Y$274&lt;=$D251*12,0,IF(Y$274&lt;=$D281,SUM($E251:Y251),SUMIFS($B251:$GG251,$B$274:$GG$274,"&lt;="&amp;Y$274,$B$274:$GG$274,"&gt;"&amp;(Y$274-$D281)))),0),0)</f>
        <v>0</v>
      </c>
      <c r="Z281" s="164">
        <f>MAX(IFERROR(IF(Z$274&lt;=$D251*12,0,IF(Z$274&lt;=$D281,SUM($E251:Z251),SUMIFS($B251:$GG251,$B$274:$GG$274,"&lt;="&amp;Z$274,$B$274:$GG$274,"&gt;"&amp;(Z$274-$D281)))),0),0)</f>
        <v>0</v>
      </c>
      <c r="AA281" s="164">
        <f>MAX(IFERROR(IF(AA$274&lt;=$D251*12,0,IF(AA$274&lt;=$D281,SUM($E251:AA251),SUMIFS($B251:$GG251,$B$274:$GG$274,"&lt;="&amp;AA$274,$B$274:$GG$274,"&gt;"&amp;(AA$274-$D281)))),0),0)</f>
        <v>0</v>
      </c>
      <c r="AB281" s="164">
        <f>MAX(IFERROR(IF(AB$274&lt;=$D251*12,0,IF(AB$274&lt;=$D281,SUM($E251:AB251),SUMIFS($B251:$GG251,$B$274:$GG$274,"&lt;="&amp;AB$274,$B$274:$GG$274,"&gt;"&amp;(AB$274-$D281)))),0),0)</f>
        <v>0</v>
      </c>
      <c r="AC281" s="164">
        <f>MAX(IFERROR(IF(AC$274&lt;=$D251*12,0,IF(AC$274&lt;=$D281,SUM($E251:AC251),SUMIFS($B251:$GG251,$B$274:$GG$274,"&lt;="&amp;AC$274,$B$274:$GG$274,"&gt;"&amp;(AC$274-$D281)))),0),0)</f>
        <v>0</v>
      </c>
      <c r="AD281" s="164">
        <f>MAX(IFERROR(IF(AD$274&lt;=$D251*12,0,IF(AD$274&lt;=$D281,SUM($E251:AD251),SUMIFS($B251:$GG251,$B$274:$GG$274,"&lt;="&amp;AD$274,$B$274:$GG$274,"&gt;"&amp;(AD$274-$D281)))),0),0)</f>
        <v>0</v>
      </c>
      <c r="AE281" s="164">
        <f>MAX(IFERROR(IF(AE$274&lt;=$D251*12,0,IF(AE$274&lt;=$D281,SUM($E251:AE251),SUMIFS($B251:$GG251,$B$274:$GG$274,"&lt;="&amp;AE$274,$B$274:$GG$274,"&gt;"&amp;(AE$274-$D281)))),0),0)</f>
        <v>0</v>
      </c>
      <c r="AF281" s="164">
        <f>MAX(IFERROR(IF(AF$274&lt;=$D251*12,0,IF(AF$274&lt;=$D281,SUM($E251:AF251),SUMIFS($B251:$GG251,$B$274:$GG$274,"&lt;="&amp;AF$274,$B$274:$GG$274,"&gt;"&amp;(AF$274-$D281)))),0),0)</f>
        <v>0</v>
      </c>
      <c r="AG281" s="164">
        <f>MAX(IFERROR(IF(AG$274&lt;=$D251*12,0,IF(AG$274&lt;=$D281,SUM($E251:AG251),SUMIFS($B251:$GG251,$B$274:$GG$274,"&lt;="&amp;AG$274,$B$274:$GG$274,"&gt;"&amp;(AG$274-$D281)))),0),0)</f>
        <v>0</v>
      </c>
      <c r="AH281" s="164">
        <f>MAX(IFERROR(IF(AH$274&lt;=$D251*12,0,IF(AH$274&lt;=$D281,SUM($E251:AH251),SUMIFS($B251:$GG251,$B$274:$GG$274,"&lt;="&amp;AH$274,$B$274:$GG$274,"&gt;"&amp;(AH$274-$D281)))),0),0)</f>
        <v>0</v>
      </c>
      <c r="AI281" s="164">
        <f>MAX(IFERROR(IF(AI$274&lt;=$D251*12,0,IF(AI$274&lt;=$D281,SUM($E251:AI251),SUMIFS($B251:$GG251,$B$274:$GG$274,"&lt;="&amp;AI$274,$B$274:$GG$274,"&gt;"&amp;(AI$274-$D281)))),0),0)</f>
        <v>0</v>
      </c>
      <c r="AJ281" s="164">
        <f>MAX(IFERROR(IF(AJ$274&lt;=$D251*12,0,IF(AJ$274&lt;=$D281,SUM($E251:AJ251),SUMIFS($B251:$GG251,$B$274:$GG$274,"&lt;="&amp;AJ$274,$B$274:$GG$274,"&gt;"&amp;(AJ$274-$D281)))),0),0)</f>
        <v>0</v>
      </c>
      <c r="AK281" s="164">
        <f>MAX(IFERROR(IF(AK$274&lt;=$D251*12,0,IF(AK$274&lt;=$D281,SUM($E251:AK251),SUMIFS($B251:$GG251,$B$274:$GG$274,"&lt;="&amp;AK$274,$B$274:$GG$274,"&gt;"&amp;(AK$274-$D281)))),0),0)</f>
        <v>0</v>
      </c>
      <c r="AL281" s="164">
        <f>MAX(IFERROR(IF(AL$274&lt;=$D251*12,0,IF(AL$274&lt;=$D281,SUM($E251:AL251),SUMIFS($B251:$GG251,$B$274:$GG$274,"&lt;="&amp;AL$274,$B$274:$GG$274,"&gt;"&amp;(AL$274-$D281)))),0),0)</f>
        <v>0</v>
      </c>
      <c r="AM281" s="164">
        <f>MAX(IFERROR(IF(AM$274&lt;=$D251*12,0,IF(AM$274&lt;=$D281,SUM($E251:AM251),SUMIFS($B251:$GG251,$B$274:$GG$274,"&lt;="&amp;AM$274,$B$274:$GG$274,"&gt;"&amp;(AM$274-$D281)))),0),0)</f>
        <v>0</v>
      </c>
      <c r="AN281" s="164">
        <f>MAX(IFERROR(IF(AN$274&lt;=$D251*12,0,IF(AN$274&lt;=$D281,SUM($E251:AN251),SUMIFS($B251:$GG251,$B$274:$GG$274,"&lt;="&amp;AN$274,$B$274:$GG$274,"&gt;"&amp;(AN$274-$D281)))),0),0)</f>
        <v>0</v>
      </c>
      <c r="AO281" s="164">
        <f>MAX(IFERROR(IF(AO$274&lt;=$D251*12,0,IF(AO$274&lt;=$D281,SUM($E251:AO251),SUMIFS($B251:$GG251,$B$274:$GG$274,"&lt;="&amp;AO$274,$B$274:$GG$274,"&gt;"&amp;(AO$274-$D281)))),0),0)</f>
        <v>0</v>
      </c>
      <c r="AP281" s="164">
        <f>MAX(IFERROR(IF(AP$274&lt;=$D251*12,0,IF(AP$274&lt;=$D281,SUM($E251:AP251),SUMIFS($B251:$GG251,$B$274:$GG$274,"&lt;="&amp;AP$274,$B$274:$GG$274,"&gt;"&amp;(AP$274-$D281)))),0),0)</f>
        <v>0</v>
      </c>
      <c r="AQ281" s="164">
        <f>MAX(IFERROR(IF(AQ$274&lt;=$D251*12,0,IF(AQ$274&lt;=$D281,SUM($E251:AQ251),SUMIFS($B251:$GG251,$B$274:$GG$274,"&lt;="&amp;AQ$274,$B$274:$GG$274,"&gt;"&amp;(AQ$274-$D281)))),0),0)</f>
        <v>0</v>
      </c>
      <c r="AR281" s="164">
        <f>MAX(IFERROR(IF(AR$274&lt;=$D251*12,0,IF(AR$274&lt;=$D281,SUM($E251:AR251),SUMIFS($B251:$GG251,$B$274:$GG$274,"&lt;="&amp;AR$274,$B$274:$GG$274,"&gt;"&amp;(AR$274-$D281)))),0),0)</f>
        <v>0</v>
      </c>
      <c r="AS281" s="164">
        <f>MAX(IFERROR(IF(AS$274&lt;=$D251*12,0,IF(AS$274&lt;=$D281,SUM($E251:AS251),SUMIFS($B251:$GG251,$B$274:$GG$274,"&lt;="&amp;AS$274,$B$274:$GG$274,"&gt;"&amp;(AS$274-$D281)))),0),0)</f>
        <v>0</v>
      </c>
      <c r="AT281" s="164">
        <f>MAX(IFERROR(IF(AT$274&lt;=$D251*12,0,IF(AT$274&lt;=$D281,SUM($E251:AT251),SUMIFS($B251:$GG251,$B$274:$GG$274,"&lt;="&amp;AT$274,$B$274:$GG$274,"&gt;"&amp;(AT$274-$D281)))),0),0)</f>
        <v>0</v>
      </c>
      <c r="AU281" s="164">
        <f>MAX(IFERROR(IF(AU$274&lt;=$D251*12,0,IF(AU$274&lt;=$D281,SUM($E251:AU251),SUMIFS($B251:$GG251,$B$274:$GG$274,"&lt;="&amp;AU$274,$B$274:$GG$274,"&gt;"&amp;(AU$274-$D281)))),0),0)</f>
        <v>0</v>
      </c>
      <c r="AV281" s="164">
        <f>MAX(IFERROR(IF(AV$274&lt;=$D251*12,0,IF(AV$274&lt;=$D281,SUM($E251:AV251),SUMIFS($B251:$GG251,$B$274:$GG$274,"&lt;="&amp;AV$274,$B$274:$GG$274,"&gt;"&amp;(AV$274-$D281)))),0),0)</f>
        <v>0</v>
      </c>
      <c r="AW281" s="164">
        <f>MAX(IFERROR(IF(AW$274&lt;=$D251*12,0,IF(AW$274&lt;=$D281,SUM($E251:AW251),SUMIFS($B251:$GG251,$B$274:$GG$274,"&lt;="&amp;AW$274,$B$274:$GG$274,"&gt;"&amp;(AW$274-$D281)))),0),0)</f>
        <v>0</v>
      </c>
      <c r="AX281" s="164">
        <f>MAX(IFERROR(IF(AX$274&lt;=$D251*12,0,IF(AX$274&lt;=$D281,SUM($E251:AX251),SUMIFS($B251:$GG251,$B$274:$GG$274,"&lt;="&amp;AX$274,$B$274:$GG$274,"&gt;"&amp;(AX$274-$D281)))),0),0)</f>
        <v>0</v>
      </c>
      <c r="AY281" s="164">
        <f>MAX(IFERROR(IF(AY$274&lt;=$D251*12,0,IF(AY$274&lt;=$D281,SUM($E251:AY251),SUMIFS($B251:$GG251,$B$274:$GG$274,"&lt;="&amp;AY$274,$B$274:$GG$274,"&gt;"&amp;(AY$274-$D281)))),0),0)</f>
        <v>0</v>
      </c>
      <c r="AZ281" s="164">
        <f>MAX(IFERROR(IF(AZ$274&lt;=$D251*12,0,IF(AZ$274&lt;=$D281,SUM($E251:AZ251),SUMIFS($B251:$GG251,$B$274:$GG$274,"&lt;="&amp;AZ$274,$B$274:$GG$274,"&gt;"&amp;(AZ$274-$D281)))),0),0)</f>
        <v>0</v>
      </c>
      <c r="BA281" s="164">
        <f>MAX(IFERROR(IF(BA$274&lt;=$D251*12,0,IF(BA$274&lt;=$D281,SUM($E251:BA251),SUMIFS($B251:$GG251,$B$274:$GG$274,"&lt;="&amp;BA$274,$B$274:$GG$274,"&gt;"&amp;(BA$274-$D281)))),0),0)</f>
        <v>0</v>
      </c>
      <c r="BB281" s="164">
        <f>MAX(IFERROR(IF(BB$274&lt;=$D251*12,0,IF(BB$274&lt;=$D281,SUM($E251:BB251),SUMIFS($B251:$GG251,$B$274:$GG$274,"&lt;="&amp;BB$274,$B$274:$GG$274,"&gt;"&amp;(BB$274-$D281)))),0),0)</f>
        <v>0</v>
      </c>
      <c r="BC281" s="164">
        <f>MAX(IFERROR(IF(BC$274&lt;=$D251*12,0,IF(BC$274&lt;=$D281,SUM($E251:BC251),SUMIFS($B251:$GG251,$B$274:$GG$274,"&lt;="&amp;BC$274,$B$274:$GG$274,"&gt;"&amp;(BC$274-$D281)))),0),0)</f>
        <v>0</v>
      </c>
      <c r="BD281" s="164">
        <f>MAX(IFERROR(IF(BD$274&lt;=$D251*12,0,IF(BD$274&lt;=$D281,SUM($E251:BD251),SUMIFS($B251:$GG251,$B$274:$GG$274,"&lt;="&amp;BD$274,$B$274:$GG$274,"&gt;"&amp;(BD$274-$D281)))),0),0)</f>
        <v>0</v>
      </c>
      <c r="BE281" s="164">
        <f>MAX(IFERROR(IF(BE$274&lt;=$D251*12,0,IF(BE$274&lt;=$D281,SUM($E251:BE251),SUMIFS($B251:$GG251,$B$274:$GG$274,"&lt;="&amp;BE$274,$B$274:$GG$274,"&gt;"&amp;(BE$274-$D281)))),0),0)</f>
        <v>0</v>
      </c>
      <c r="BF281" s="164">
        <f>MAX(IFERROR(IF(BF$274&lt;=$D251*12,0,IF(BF$274&lt;=$D281,SUM($E251:BF251),SUMIFS($B251:$GG251,$B$274:$GG$274,"&lt;="&amp;BF$274,$B$274:$GG$274,"&gt;"&amp;(BF$274-$D281)))),0),0)</f>
        <v>0</v>
      </c>
      <c r="BG281" s="164">
        <f>MAX(IFERROR(IF(BG$274&lt;=$D251*12,0,IF(BG$274&lt;=$D281,SUM($E251:BG251),SUMIFS($B251:$GG251,$B$274:$GG$274,"&lt;="&amp;BG$274,$B$274:$GG$274,"&gt;"&amp;(BG$274-$D281)))),0),0)</f>
        <v>0</v>
      </c>
      <c r="BH281" s="164">
        <f>MAX(IFERROR(IF(BH$274&lt;=$D251*12,0,IF(BH$274&lt;=$D281,SUM($E251:BH251),SUMIFS($B251:$GG251,$B$274:$GG$274,"&lt;="&amp;BH$274,$B$274:$GG$274,"&gt;"&amp;(BH$274-$D281)))),0),0)</f>
        <v>0</v>
      </c>
      <c r="BI281" s="164">
        <f>MAX(IFERROR(IF(BI$274&lt;=$D251*12,0,IF(BI$274&lt;=$D281,SUM($E251:BI251),SUMIFS($B251:$GG251,$B$274:$GG$274,"&lt;="&amp;BI$274,$B$274:$GG$274,"&gt;"&amp;(BI$274-$D281)))),0),0)</f>
        <v>0</v>
      </c>
      <c r="BJ281" s="164">
        <f>MAX(IFERROR(IF(BJ$274&lt;=$D251*12,0,IF(BJ$274&lt;=$D281,SUM($E251:BJ251),SUMIFS($B251:$GG251,$B$274:$GG$274,"&lt;="&amp;BJ$274,$B$274:$GG$274,"&gt;"&amp;(BJ$274-$D281)))),0),0)</f>
        <v>0</v>
      </c>
      <c r="BK281" s="164">
        <f>MAX(IFERROR(IF(BK$274&lt;=$D251*12,0,IF(BK$274&lt;=$D281,SUM($E251:BK251),SUMIFS($B251:$GG251,$B$274:$GG$274,"&lt;="&amp;BK$274,$B$274:$GG$274,"&gt;"&amp;(BK$274-$D281)))),0),0)</f>
        <v>0</v>
      </c>
      <c r="BL281" s="164">
        <f>MAX(IFERROR(IF(BL$274&lt;=$D251*12,0,IF(BL$274&lt;=$D281,SUM($E251:BL251),SUMIFS($B251:$GG251,$B$274:$GG$274,"&lt;="&amp;BL$274,$B$274:$GG$274,"&gt;"&amp;(BL$274-$D281)))),0),0)</f>
        <v>0</v>
      </c>
      <c r="BM281" s="164">
        <f>MAX(IFERROR(IF(BM$274&lt;=$D251*12,0,IF(BM$274&lt;=$D281,SUM($E251:BM251),SUMIFS($B251:$GG251,$B$274:$GG$274,"&lt;="&amp;BM$274,$B$274:$GG$274,"&gt;"&amp;(BM$274-$D281)))),0),0)</f>
        <v>0</v>
      </c>
      <c r="BN281" s="164">
        <f>MAX(IFERROR(IF(BN$274&lt;=$D251*12,0,IF(BN$274&lt;=$D281,SUM($E251:BN251),SUMIFS($B251:$GG251,$B$274:$GG$274,"&lt;="&amp;BN$274,$B$274:$GG$274,"&gt;"&amp;(BN$274-$D281)))),0),0)</f>
        <v>0</v>
      </c>
      <c r="BO281" s="164">
        <f>MAX(IFERROR(IF(BO$274&lt;=$D251*12,0,IF(BO$274&lt;=$D281,SUM($E251:BO251),SUMIFS($B251:$GG251,$B$274:$GG$274,"&lt;="&amp;BO$274,$B$274:$GG$274,"&gt;"&amp;(BO$274-$D281)))),0),0)</f>
        <v>0</v>
      </c>
      <c r="BP281" s="164">
        <f>MAX(IFERROR(IF(BP$274&lt;=$D251*12,0,IF(BP$274&lt;=$D281,SUM($E251:BP251),SUMIFS($B251:$GG251,$B$274:$GG$274,"&lt;="&amp;BP$274,$B$274:$GG$274,"&gt;"&amp;(BP$274-$D281)))),0),0)</f>
        <v>0</v>
      </c>
      <c r="BQ281" s="164">
        <f>MAX(IFERROR(IF(BQ$274&lt;=$D251*12,0,IF(BQ$274&lt;=$D281,SUM($E251:BQ251),SUMIFS($B251:$GG251,$B$274:$GG$274,"&lt;="&amp;BQ$274,$B$274:$GG$274,"&gt;"&amp;(BQ$274-$D281)))),0),0)</f>
        <v>0</v>
      </c>
      <c r="BR281" s="164">
        <f>MAX(IFERROR(IF(BR$274&lt;=$D251*12,0,IF(BR$274&lt;=$D281,SUM($E251:BR251),SUMIFS($B251:$GG251,$B$274:$GG$274,"&lt;="&amp;BR$274,$B$274:$GG$274,"&gt;"&amp;(BR$274-$D281)))),0),0)</f>
        <v>0</v>
      </c>
      <c r="BS281" s="164">
        <f>MAX(IFERROR(IF(BS$274&lt;=$D251*12,0,IF(BS$274&lt;=$D281,SUM($E251:BS251),SUMIFS($B251:$GG251,$B$274:$GG$274,"&lt;="&amp;BS$274,$B$274:$GG$274,"&gt;"&amp;(BS$274-$D281)))),0),0)</f>
        <v>0</v>
      </c>
      <c r="BT281" s="164">
        <f>MAX(IFERROR(IF(BT$274&lt;=$D251*12,0,IF(BT$274&lt;=$D281,SUM($E251:BT251),SUMIFS($B251:$GG251,$B$274:$GG$274,"&lt;="&amp;BT$274,$B$274:$GG$274,"&gt;"&amp;(BT$274-$D281)))),0),0)</f>
        <v>0</v>
      </c>
      <c r="BU281" s="164">
        <f>MAX(IFERROR(IF(BU$274&lt;=$D251*12,0,IF(BU$274&lt;=$D281,SUM($E251:BU251),SUMIFS($B251:$GG251,$B$274:$GG$274,"&lt;="&amp;BU$274,$B$274:$GG$274,"&gt;"&amp;(BU$274-$D281)))),0),0)</f>
        <v>0</v>
      </c>
      <c r="BV281" s="164">
        <f>MAX(IFERROR(IF(BV$274&lt;=$D251*12,0,IF(BV$274&lt;=$D281,SUM($E251:BV251),SUMIFS($B251:$GG251,$B$274:$GG$274,"&lt;="&amp;BV$274,$B$274:$GG$274,"&gt;"&amp;(BV$274-$D281)))),0),0)</f>
        <v>0</v>
      </c>
      <c r="BW281" s="164">
        <f>MAX(IFERROR(IF(BW$274&lt;=$D251*12,0,IF(BW$274&lt;=$D281,SUM($E251:BW251),SUMIFS($B251:$GG251,$B$274:$GG$274,"&lt;="&amp;BW$274,$B$274:$GG$274,"&gt;"&amp;(BW$274-$D281)))),0),0)</f>
        <v>0</v>
      </c>
      <c r="BX281" s="164">
        <f>MAX(IFERROR(IF(BX$274&lt;=$D251*12,0,IF(BX$274&lt;=$D281,SUM($E251:BX251),SUMIFS($B251:$GG251,$B$274:$GG$274,"&lt;="&amp;BX$274,$B$274:$GG$274,"&gt;"&amp;(BX$274-$D281)))),0),0)</f>
        <v>0</v>
      </c>
      <c r="BY281" s="164">
        <f>MAX(IFERROR(IF(BY$274&lt;=$D251*12,0,IF(BY$274&lt;=$D281,SUM($E251:BY251),SUMIFS($B251:$GG251,$B$274:$GG$274,"&lt;="&amp;BY$274,$B$274:$GG$274,"&gt;"&amp;(BY$274-$D281)))),0),0)</f>
        <v>0</v>
      </c>
      <c r="BZ281" s="164">
        <f>MAX(IFERROR(IF(BZ$274&lt;=$D251*12,0,IF(BZ$274&lt;=$D281,SUM($E251:BZ251),SUMIFS($B251:$GG251,$B$274:$GG$274,"&lt;="&amp;BZ$274,$B$274:$GG$274,"&gt;"&amp;(BZ$274-$D281)))),0),0)</f>
        <v>0</v>
      </c>
      <c r="CA281" s="164">
        <f>MAX(IFERROR(IF(CA$274&lt;=$D251*12,0,IF(CA$274&lt;=$D281,SUM($E251:CA251),SUMIFS($B251:$GG251,$B$274:$GG$274,"&lt;="&amp;CA$274,$B$274:$GG$274,"&gt;"&amp;(CA$274-$D281)))),0),0)</f>
        <v>0</v>
      </c>
      <c r="CB281" s="164">
        <f>MAX(IFERROR(IF(CB$274&lt;=$D251*12,0,IF(CB$274&lt;=$D281,SUM($E251:CB251),SUMIFS($B251:$GG251,$B$274:$GG$274,"&lt;="&amp;CB$274,$B$274:$GG$274,"&gt;"&amp;(CB$274-$D281)))),0),0)</f>
        <v>0</v>
      </c>
      <c r="CC281" s="164">
        <f>MAX(IFERROR(IF(CC$274&lt;=$D251*12,0,IF(CC$274&lt;=$D281,SUM($E251:CC251),SUMIFS($B251:$GG251,$B$274:$GG$274,"&lt;="&amp;CC$274,$B$274:$GG$274,"&gt;"&amp;(CC$274-$D281)))),0),0)</f>
        <v>0</v>
      </c>
      <c r="CD281" s="164">
        <f>MAX(IFERROR(IF(CD$274&lt;=$D251*12,0,IF(CD$274&lt;=$D281,SUM($E251:CD251),SUMIFS($B251:$GG251,$B$274:$GG$274,"&lt;="&amp;CD$274,$B$274:$GG$274,"&gt;"&amp;(CD$274-$D281)))),0),0)</f>
        <v>0</v>
      </c>
      <c r="CE281" s="164">
        <f>MAX(IFERROR(IF(CE$274&lt;=$D251*12,0,IF(CE$274&lt;=$D281,SUM($E251:CE251),SUMIFS($B251:$GG251,$B$274:$GG$274,"&lt;="&amp;CE$274,$B$274:$GG$274,"&gt;"&amp;(CE$274-$D281)))),0),0)</f>
        <v>0</v>
      </c>
      <c r="CF281" s="164">
        <f>MAX(IFERROR(IF(CF$274&lt;=$D251*12,0,IF(CF$274&lt;=$D281,SUM($E251:CF251),SUMIFS($B251:$GG251,$B$274:$GG$274,"&lt;="&amp;CF$274,$B$274:$GG$274,"&gt;"&amp;(CF$274-$D281)))),0),0)</f>
        <v>0</v>
      </c>
      <c r="CG281" s="164">
        <f>MAX(IFERROR(IF(CG$274&lt;=$D251*12,0,IF(CG$274&lt;=$D281,SUM($E251:CG251),SUMIFS($B251:$GG251,$B$274:$GG$274,"&lt;="&amp;CG$274,$B$274:$GG$274,"&gt;"&amp;(CG$274-$D281)))),0),0)</f>
        <v>0</v>
      </c>
      <c r="CH281" s="164">
        <f>MAX(IFERROR(IF(CH$274&lt;=$D251*12,0,IF(CH$274&lt;=$D281,SUM($E251:CH251),SUMIFS($B251:$GG251,$B$274:$GG$274,"&lt;="&amp;CH$274,$B$274:$GG$274,"&gt;"&amp;(CH$274-$D281)))),0),0)</f>
        <v>0</v>
      </c>
      <c r="CI281" s="164">
        <f>MAX(IFERROR(IF(CI$274&lt;=$D251*12,0,IF(CI$274&lt;=$D281,SUM($E251:CI251),SUMIFS($B251:$GG251,$B$274:$GG$274,"&lt;="&amp;CI$274,$B$274:$GG$274,"&gt;"&amp;(CI$274-$D281)))),0),0)</f>
        <v>0</v>
      </c>
      <c r="CJ281" s="164">
        <f>MAX(IFERROR(IF(CJ$274&lt;=$D251*12,0,IF(CJ$274&lt;=$D281,SUM($E251:CJ251),SUMIFS($B251:$GG251,$B$274:$GG$274,"&lt;="&amp;CJ$274,$B$274:$GG$274,"&gt;"&amp;(CJ$274-$D281)))),0),0)</f>
        <v>0</v>
      </c>
      <c r="CK281" s="164">
        <f>MAX(IFERROR(IF(CK$274&lt;=$D251*12,0,IF(CK$274&lt;=$D281,SUM($E251:CK251),SUMIFS($B251:$GG251,$B$274:$GG$274,"&lt;="&amp;CK$274,$B$274:$GG$274,"&gt;"&amp;(CK$274-$D281)))),0),0)</f>
        <v>0</v>
      </c>
      <c r="CL281" s="164">
        <f>MAX(IFERROR(IF(CL$274&lt;=$D251*12,0,IF(CL$274&lt;=$D281,SUM($E251:CL251),SUMIFS($B251:$GG251,$B$274:$GG$274,"&lt;="&amp;CL$274,$B$274:$GG$274,"&gt;"&amp;(CL$274-$D281)))),0),0)</f>
        <v>0</v>
      </c>
      <c r="CM281" s="164">
        <f>MAX(IFERROR(IF(CM$274&lt;=$D251*12,0,IF(CM$274&lt;=$D281,SUM($E251:CM251),SUMIFS($B251:$GG251,$B$274:$GG$274,"&lt;="&amp;CM$274,$B$274:$GG$274,"&gt;"&amp;(CM$274-$D281)))),0),0)</f>
        <v>0</v>
      </c>
      <c r="CN281" s="164">
        <f>MAX(IFERROR(IF(CN$274&lt;=$D251*12,0,IF(CN$274&lt;=$D281,SUM($E251:CN251),SUMIFS($B251:$GG251,$B$274:$GG$274,"&lt;="&amp;CN$274,$B$274:$GG$274,"&gt;"&amp;(CN$274-$D281)))),0),0)</f>
        <v>0</v>
      </c>
      <c r="CO281" s="164">
        <f>MAX(IFERROR(IF(CO$274&lt;=$D251*12,0,IF(CO$274&lt;=$D281,SUM($E251:CO251),SUMIFS($B251:$GG251,$B$274:$GG$274,"&lt;="&amp;CO$274,$B$274:$GG$274,"&gt;"&amp;(CO$274-$D281)))),0),0)</f>
        <v>0</v>
      </c>
      <c r="CP281" s="164">
        <f>MAX(IFERROR(IF(CP$274&lt;=$D251*12,0,IF(CP$274&lt;=$D281,SUM($E251:CP251),SUMIFS($B251:$GG251,$B$274:$GG$274,"&lt;="&amp;CP$274,$B$274:$GG$274,"&gt;"&amp;(CP$274-$D281)))),0),0)</f>
        <v>0</v>
      </c>
      <c r="CQ281" s="164">
        <f>MAX(IFERROR(IF(CQ$274&lt;=$D251*12,0,IF(CQ$274&lt;=$D281,SUM($E251:CQ251),SUMIFS($B251:$GG251,$B$274:$GG$274,"&lt;="&amp;CQ$274,$B$274:$GG$274,"&gt;"&amp;(CQ$274-$D281)))),0),0)</f>
        <v>0</v>
      </c>
      <c r="CR281" s="164">
        <f>MAX(IFERROR(IF(CR$274&lt;=$D251*12,0,IF(CR$274&lt;=$D281,SUM($E251:CR251),SUMIFS($B251:$GG251,$B$274:$GG$274,"&lt;="&amp;CR$274,$B$274:$GG$274,"&gt;"&amp;(CR$274-$D281)))),0),0)</f>
        <v>0</v>
      </c>
      <c r="CS281" s="164">
        <f>MAX(IFERROR(IF(CS$274&lt;=$D251*12,0,IF(CS$274&lt;=$D281,SUM($E251:CS251),SUMIFS($B251:$GG251,$B$274:$GG$274,"&lt;="&amp;CS$274,$B$274:$GG$274,"&gt;"&amp;(CS$274-$D281)))),0),0)</f>
        <v>0</v>
      </c>
      <c r="CT281" s="164">
        <f>MAX(IFERROR(IF(CT$274&lt;=$D251*12,0,IF(CT$274&lt;=$D281,SUM($E251:CT251),SUMIFS($B251:$GG251,$B$274:$GG$274,"&lt;="&amp;CT$274,$B$274:$GG$274,"&gt;"&amp;(CT$274-$D281)))),0),0)</f>
        <v>0</v>
      </c>
      <c r="CU281" s="164">
        <f>MAX(IFERROR(IF(CU$274&lt;=$D251*12,0,IF(CU$274&lt;=$D281,SUM($E251:CU251),SUMIFS($B251:$GG251,$B$274:$GG$274,"&lt;="&amp;CU$274,$B$274:$GG$274,"&gt;"&amp;(CU$274-$D281)))),0),0)</f>
        <v>0</v>
      </c>
      <c r="CV281" s="164">
        <f>MAX(IFERROR(IF(CV$274&lt;=$D251*12,0,IF(CV$274&lt;=$D281,SUM($E251:CV251),SUMIFS($B251:$GG251,$B$274:$GG$274,"&lt;="&amp;CV$274,$B$274:$GG$274,"&gt;"&amp;(CV$274-$D281)))),0),0)</f>
        <v>0</v>
      </c>
      <c r="CW281" s="164">
        <f>MAX(IFERROR(IF(CW$274&lt;=$D251*12,0,IF(CW$274&lt;=$D281,SUM($E251:CW251),SUMIFS($B251:$GG251,$B$274:$GG$274,"&lt;="&amp;CW$274,$B$274:$GG$274,"&gt;"&amp;(CW$274-$D281)))),0),0)</f>
        <v>0</v>
      </c>
      <c r="CX281" s="164">
        <f>MAX(IFERROR(IF(CX$274&lt;=$D251*12,0,IF(CX$274&lt;=$D281,SUM($E251:CX251),SUMIFS($B251:$GG251,$B$274:$GG$274,"&lt;="&amp;CX$274,$B$274:$GG$274,"&gt;"&amp;(CX$274-$D281)))),0),0)</f>
        <v>0</v>
      </c>
      <c r="CY281" s="164">
        <f>MAX(IFERROR(IF(CY$274&lt;=$D251*12,0,IF(CY$274&lt;=$D281,SUM($E251:CY251),SUMIFS($B251:$GG251,$B$274:$GG$274,"&lt;="&amp;CY$274,$B$274:$GG$274,"&gt;"&amp;(CY$274-$D281)))),0),0)</f>
        <v>0</v>
      </c>
      <c r="CZ281" s="164">
        <f>MAX(IFERROR(IF(CZ$274&lt;=$D251*12,0,IF(CZ$274&lt;=$D281,SUM($E251:CZ251),SUMIFS($B251:$GG251,$B$274:$GG$274,"&lt;="&amp;CZ$274,$B$274:$GG$274,"&gt;"&amp;(CZ$274-$D281)))),0),0)</f>
        <v>0</v>
      </c>
      <c r="DA281" s="164">
        <f>MAX(IFERROR(IF(DA$274&lt;=$D251*12,0,IF(DA$274&lt;=$D281,SUM($E251:DA251),SUMIFS($B251:$GG251,$B$274:$GG$274,"&lt;="&amp;DA$274,$B$274:$GG$274,"&gt;"&amp;(DA$274-$D281)))),0),0)</f>
        <v>0</v>
      </c>
      <c r="DB281" s="164">
        <f>MAX(IFERROR(IF(DB$274&lt;=$D251*12,0,IF(DB$274&lt;=$D281,SUM($E251:DB251),SUMIFS($B251:$GG251,$B$274:$GG$274,"&lt;="&amp;DB$274,$B$274:$GG$274,"&gt;"&amp;(DB$274-$D281)))),0),0)</f>
        <v>0</v>
      </c>
      <c r="DC281" s="164">
        <f>MAX(IFERROR(IF(DC$274&lt;=$D251*12,0,IF(DC$274&lt;=$D281,SUM($E251:DC251),SUMIFS($B251:$GG251,$B$274:$GG$274,"&lt;="&amp;DC$274,$B$274:$GG$274,"&gt;"&amp;(DC$274-$D281)))),0),0)</f>
        <v>0</v>
      </c>
      <c r="DD281" s="164">
        <f>MAX(IFERROR(IF(DD$274&lt;=$D251*12,0,IF(DD$274&lt;=$D281,SUM($E251:DD251),SUMIFS($B251:$GG251,$B$274:$GG$274,"&lt;="&amp;DD$274,$B$274:$GG$274,"&gt;"&amp;(DD$274-$D281)))),0),0)</f>
        <v>0</v>
      </c>
      <c r="DE281" s="164">
        <f>MAX(IFERROR(IF(DE$274&lt;=$D251*12,0,IF(DE$274&lt;=$D281,SUM($E251:DE251),SUMIFS($B251:$GG251,$B$274:$GG$274,"&lt;="&amp;DE$274,$B$274:$GG$274,"&gt;"&amp;(DE$274-$D281)))),0),0)</f>
        <v>0</v>
      </c>
      <c r="DF281" s="164">
        <f>MAX(IFERROR(IF(DF$274&lt;=$D251*12,0,IF(DF$274&lt;=$D281,SUM($E251:DF251),SUMIFS($B251:$GG251,$B$274:$GG$274,"&lt;="&amp;DF$274,$B$274:$GG$274,"&gt;"&amp;(DF$274-$D281)))),0),0)</f>
        <v>0</v>
      </c>
      <c r="DG281" s="164">
        <f>MAX(IFERROR(IF(DG$274&lt;=$D251*12,0,IF(DG$274&lt;=$D281,SUM($E251:DG251),SUMIFS($B251:$GG251,$B$274:$GG$274,"&lt;="&amp;DG$274,$B$274:$GG$274,"&gt;"&amp;(DG$274-$D281)))),0),0)</f>
        <v>0</v>
      </c>
      <c r="DH281" s="164">
        <f>MAX(IFERROR(IF(DH$274&lt;=$D251*12,0,IF(DH$274&lt;=$D281,SUM($E251:DH251),SUMIFS($B251:$GG251,$B$274:$GG$274,"&lt;="&amp;DH$274,$B$274:$GG$274,"&gt;"&amp;(DH$274-$D281)))),0),0)</f>
        <v>0</v>
      </c>
      <c r="DI281" s="164">
        <f>MAX(IFERROR(IF(DI$274&lt;=$D251*12,0,IF(DI$274&lt;=$D281,SUM($E251:DI251),SUMIFS($B251:$GG251,$B$274:$GG$274,"&lt;="&amp;DI$274,$B$274:$GG$274,"&gt;"&amp;(DI$274-$D281)))),0),0)</f>
        <v>0</v>
      </c>
      <c r="DJ281" s="164">
        <f>MAX(IFERROR(IF(DJ$274&lt;=$D251*12,0,IF(DJ$274&lt;=$D281,SUM($E251:DJ251),SUMIFS($B251:$GG251,$B$274:$GG$274,"&lt;="&amp;DJ$274,$B$274:$GG$274,"&gt;"&amp;(DJ$274-$D281)))),0),0)</f>
        <v>0</v>
      </c>
      <c r="DK281" s="164">
        <f>MAX(IFERROR(IF(DK$274&lt;=$D251*12,0,IF(DK$274&lt;=$D281,SUM($E251:DK251),SUMIFS($B251:$GG251,$B$274:$GG$274,"&lt;="&amp;DK$274,$B$274:$GG$274,"&gt;"&amp;(DK$274-$D281)))),0),0)</f>
        <v>0</v>
      </c>
      <c r="DL281" s="164">
        <f>MAX(IFERROR(IF(DL$274&lt;=$D251*12,0,IF(DL$274&lt;=$D281,SUM($E251:DL251),SUMIFS($B251:$GG251,$B$274:$GG$274,"&lt;="&amp;DL$274,$B$274:$GG$274,"&gt;"&amp;(DL$274-$D281)))),0),0)</f>
        <v>0</v>
      </c>
      <c r="DM281" s="164">
        <f>MAX(IFERROR(IF(DM$274&lt;=$D251*12,0,IF(DM$274&lt;=$D281,SUM($E251:DM251),SUMIFS($B251:$GG251,$B$274:$GG$274,"&lt;="&amp;DM$274,$B$274:$GG$274,"&gt;"&amp;(DM$274-$D281)))),0),0)</f>
        <v>0</v>
      </c>
      <c r="DN281" s="164">
        <f>MAX(IFERROR(IF(DN$274&lt;=$D251*12,0,IF(DN$274&lt;=$D281,SUM($E251:DN251),SUMIFS($B251:$GG251,$B$274:$GG$274,"&lt;="&amp;DN$274,$B$274:$GG$274,"&gt;"&amp;(DN$274-$D281)))),0),0)</f>
        <v>0</v>
      </c>
      <c r="DO281" s="164">
        <f>MAX(IFERROR(IF(DO$274&lt;=$D251*12,0,IF(DO$274&lt;=$D281,SUM($E251:DO251),SUMIFS($B251:$GG251,$B$274:$GG$274,"&lt;="&amp;DO$274,$B$274:$GG$274,"&gt;"&amp;(DO$274-$D281)))),0),0)</f>
        <v>0</v>
      </c>
      <c r="DP281" s="164">
        <f>MAX(IFERROR(IF(DP$274&lt;=$D251*12,0,IF(DP$274&lt;=$D281,SUM($E251:DP251),SUMIFS($B251:$GG251,$B$274:$GG$274,"&lt;="&amp;DP$274,$B$274:$GG$274,"&gt;"&amp;(DP$274-$D281)))),0),0)</f>
        <v>0</v>
      </c>
      <c r="DQ281" s="164">
        <f>MAX(IFERROR(IF(DQ$274&lt;=$D251*12,0,IF(DQ$274&lt;=$D281,SUM($E251:DQ251),SUMIFS($B251:$GG251,$B$274:$GG$274,"&lt;="&amp;DQ$274,$B$274:$GG$274,"&gt;"&amp;(DQ$274-$D281)))),0),0)</f>
        <v>0</v>
      </c>
      <c r="DR281" s="164">
        <f>MAX(IFERROR(IF(DR$274&lt;=$D251*12,0,IF(DR$274&lt;=$D281,SUM($E251:DR251),SUMIFS($B251:$GG251,$B$274:$GG$274,"&lt;="&amp;DR$274,$B$274:$GG$274,"&gt;"&amp;(DR$274-$D281)))),0),0)</f>
        <v>0</v>
      </c>
      <c r="DS281" s="164">
        <f>MAX(IFERROR(IF(DS$274&lt;=$D251*12,0,IF(DS$274&lt;=$D281,SUM($E251:DS251),SUMIFS($B251:$GG251,$B$274:$GG$274,"&lt;="&amp;DS$274,$B$274:$GG$274,"&gt;"&amp;(DS$274-$D281)))),0),0)</f>
        <v>0</v>
      </c>
      <c r="DT281" s="164">
        <f>MAX(IFERROR(IF(DT$274&lt;=$D251*12,0,IF(DT$274&lt;=$D281,SUM($E251:DT251),SUMIFS($B251:$GG251,$B$274:$GG$274,"&lt;="&amp;DT$274,$B$274:$GG$274,"&gt;"&amp;(DT$274-$D281)))),0),0)</f>
        <v>0</v>
      </c>
      <c r="DU281" s="164">
        <f>MAX(IFERROR(IF(DU$274&lt;=$D251*12,0,IF(DU$274&lt;=$D281,SUM($E251:DU251),SUMIFS($B251:$GG251,$B$274:$GG$274,"&lt;="&amp;DU$274,$B$274:$GG$274,"&gt;"&amp;(DU$274-$D281)))),0),0)</f>
        <v>0.19999999999999996</v>
      </c>
      <c r="DV281" s="164">
        <f>MAX(IFERROR(IF(DV$274&lt;=$D251*12,0,IF(DV$274&lt;=$D281,SUM($E251:DV251),SUMIFS($B251:$GG251,$B$274:$GG$274,"&lt;="&amp;DV$274,$B$274:$GG$274,"&gt;"&amp;(DV$274-$D281)))),0),0)</f>
        <v>0.19999999999999996</v>
      </c>
      <c r="DW281" s="164">
        <f>MAX(IFERROR(IF(DW$274&lt;=$D251*12,0,IF(DW$274&lt;=$D281,SUM($E251:DW251),SUMIFS($B251:$GG251,$B$274:$GG$274,"&lt;="&amp;DW$274,$B$274:$GG$274,"&gt;"&amp;(DW$274-$D281)))),0),0)</f>
        <v>0.19999999999999996</v>
      </c>
      <c r="DX281" s="164">
        <f>MAX(IFERROR(IF(DX$274&lt;=$D251*12,0,IF(DX$274&lt;=$D281,SUM($E251:DX251),SUMIFS($B251:$GG251,$B$274:$GG$274,"&lt;="&amp;DX$274,$B$274:$GG$274,"&gt;"&amp;(DX$274-$D281)))),0),0)</f>
        <v>0.19999999999999996</v>
      </c>
      <c r="DY281" s="164">
        <f>MAX(IFERROR(IF(DY$274&lt;=$D251*12,0,IF(DY$274&lt;=$D281,SUM($E251:DY251),SUMIFS($B251:$GG251,$B$274:$GG$274,"&lt;="&amp;DY$274,$B$274:$GG$274,"&gt;"&amp;(DY$274-$D281)))),0),0)</f>
        <v>0.19999999999999996</v>
      </c>
      <c r="DZ281" s="164">
        <f>MAX(IFERROR(IF(DZ$274&lt;=$D251*12,0,IF(DZ$274&lt;=$D281,SUM($E251:DZ251),SUMIFS($B251:$GG251,$B$274:$GG$274,"&lt;="&amp;DZ$274,$B$274:$GG$274,"&gt;"&amp;(DZ$274-$D281)))),0),0)</f>
        <v>0.19999999999999996</v>
      </c>
      <c r="EA281" s="164">
        <f>MAX(IFERROR(IF(EA$274&lt;=$D251*12,0,IF(EA$274&lt;=$D281,SUM($E251:EA251),SUMIFS($B251:$GG251,$B$274:$GG$274,"&lt;="&amp;EA$274,$B$274:$GG$274,"&gt;"&amp;(EA$274-$D281)))),0),0)</f>
        <v>0</v>
      </c>
      <c r="EB281" s="164">
        <f>MAX(IFERROR(IF(EB$274&lt;=$D251*12,0,IF(EB$274&lt;=$D281,SUM($E251:EB251),SUMIFS($B251:$GG251,$B$274:$GG$274,"&lt;="&amp;EB$274,$B$274:$GG$274,"&gt;"&amp;(EB$274-$D281)))),0),0)</f>
        <v>0</v>
      </c>
      <c r="EC281" s="164">
        <f>MAX(IFERROR(IF(EC$274&lt;=$D251*12,0,IF(EC$274&lt;=$D281,SUM($E251:EC251),SUMIFS($B251:$GG251,$B$274:$GG$274,"&lt;="&amp;EC$274,$B$274:$GG$274,"&gt;"&amp;(EC$274-$D281)))),0),0)</f>
        <v>0</v>
      </c>
      <c r="ED281" s="164">
        <f>MAX(IFERROR(IF(ED$274&lt;=$D251*12,0,IF(ED$274&lt;=$D281,SUM($E251:ED251),SUMIFS($B251:$GG251,$B$274:$GG$274,"&lt;="&amp;ED$274,$B$274:$GG$274,"&gt;"&amp;(ED$274-$D281)))),0),0)</f>
        <v>0</v>
      </c>
      <c r="EE281" s="164">
        <f>MAX(IFERROR(IF(EE$274&lt;=$D251*12,0,IF(EE$274&lt;=$D281,SUM($E251:EE251),SUMIFS($B251:$GG251,$B$274:$GG$274,"&lt;="&amp;EE$274,$B$274:$GG$274,"&gt;"&amp;(EE$274-$D281)))),0),0)</f>
        <v>0</v>
      </c>
      <c r="EF281" s="164">
        <f>MAX(IFERROR(IF(EF$274&lt;=$D251*12,0,IF(EF$274&lt;=$D281,SUM($E251:EF251),SUMIFS($B251:$GG251,$B$274:$GG$274,"&lt;="&amp;EF$274,$B$274:$GG$274,"&gt;"&amp;(EF$274-$D281)))),0),0)</f>
        <v>0</v>
      </c>
      <c r="EG281" s="164">
        <f>MAX(IFERROR(IF(EG$274&lt;=$D251*12,0,IF(EG$274&lt;=$D281,SUM($E251:EG251),SUMIFS($B251:$GG251,$B$274:$GG$274,"&lt;="&amp;EG$274,$B$274:$GG$274,"&gt;"&amp;(EG$274-$D281)))),0),0)</f>
        <v>0</v>
      </c>
      <c r="EH281" s="164">
        <f>MAX(IFERROR(IF(EH$274&lt;=$D251*12,0,IF(EH$274&lt;=$D281,SUM($E251:EH251),SUMIFS($B251:$GG251,$B$274:$GG$274,"&lt;="&amp;EH$274,$B$274:$GG$274,"&gt;"&amp;(EH$274-$D281)))),0),0)</f>
        <v>0</v>
      </c>
      <c r="EI281" s="164">
        <f>MAX(IFERROR(IF(EI$274&lt;=$D251*12,0,IF(EI$274&lt;=$D281,SUM($E251:EI251),SUMIFS($B251:$GG251,$B$274:$GG$274,"&lt;="&amp;EI$274,$B$274:$GG$274,"&gt;"&amp;(EI$274-$D281)))),0),0)</f>
        <v>0</v>
      </c>
      <c r="EJ281" s="164">
        <f>MAX(IFERROR(IF(EJ$274&lt;=$D251*12,0,IF(EJ$274&lt;=$D281,SUM($E251:EJ251),SUMIFS($B251:$GG251,$B$274:$GG$274,"&lt;="&amp;EJ$274,$B$274:$GG$274,"&gt;"&amp;(EJ$274-$D281)))),0),0)</f>
        <v>0</v>
      </c>
      <c r="EK281" s="164">
        <f>MAX(IFERROR(IF(EK$274&lt;=$D251*12,0,IF(EK$274&lt;=$D281,SUM($E251:EK251),SUMIFS($B251:$GG251,$B$274:$GG$274,"&lt;="&amp;EK$274,$B$274:$GG$274,"&gt;"&amp;(EK$274-$D281)))),0),0)</f>
        <v>0</v>
      </c>
      <c r="EL281" s="147"/>
      <c r="EM281" s="147"/>
      <c r="EN281" s="147"/>
      <c r="EO281" s="147"/>
      <c r="EP281" s="147"/>
      <c r="EQ281" s="147"/>
      <c r="ER281" s="147"/>
      <c r="ES281" s="147"/>
      <c r="ET281" s="147"/>
      <c r="EU281" s="147"/>
      <c r="EV281" s="147"/>
      <c r="EW281" s="147"/>
      <c r="EX281" s="147"/>
      <c r="EY281" s="147"/>
      <c r="EZ281" s="147"/>
      <c r="FA281" s="147"/>
      <c r="FB281" s="147"/>
      <c r="FC281" s="147"/>
      <c r="FD281" s="147"/>
      <c r="FE281" s="147"/>
      <c r="FF281" s="147"/>
      <c r="FG281" s="147"/>
      <c r="FH281" s="147"/>
      <c r="FI281" s="147"/>
      <c r="FJ281" s="147"/>
      <c r="FK281" s="147"/>
      <c r="FL281" s="147"/>
      <c r="FM281" s="147"/>
      <c r="FN281" s="147"/>
      <c r="FO281" s="147"/>
      <c r="FP281" s="147"/>
      <c r="FQ281" s="147"/>
      <c r="FR281" s="147"/>
      <c r="FS281" s="147"/>
      <c r="FT281" s="147"/>
      <c r="FU281" s="147"/>
      <c r="FV281" s="147"/>
      <c r="FW281" s="147"/>
      <c r="FX281" s="147"/>
      <c r="FY281" s="147"/>
      <c r="FZ281" s="147"/>
      <c r="GA281" s="147"/>
      <c r="GB281" s="147"/>
      <c r="GC281" s="147"/>
      <c r="GD281" s="147"/>
      <c r="GE281" s="147"/>
      <c r="GF281" s="147"/>
      <c r="GG281" s="147"/>
    </row>
    <row r="282" spans="2:189">
      <c r="B282" s="148">
        <v>7</v>
      </c>
      <c r="C282" s="148" t="str">
        <f t="shared" si="357"/>
        <v>Large Tenant</v>
      </c>
      <c r="D282" s="148">
        <f>VLOOKUP($C282,Assumptions!$O$40:$S$45,5,FALSE)</f>
        <v>3</v>
      </c>
      <c r="E282" s="164">
        <f>MAX(IFERROR(IF(E$274&lt;=$D252*12,0,IF(E$274&lt;=$D282,SUM($E252:E252),SUMIFS($B252:$GG252,$B$274:$GG$274,"&lt;="&amp;E$274,$B$274:$GG$274,"&gt;"&amp;(E$274-$D282)))),0),0)</f>
        <v>0</v>
      </c>
      <c r="F282" s="164">
        <f>MAX(IFERROR(IF(F$274&lt;=$D252*12,0,IF(F$274&lt;=$D282,SUM($E252:F252),SUMIFS($B252:$GG252,$B$274:$GG$274,"&lt;="&amp;F$274,$B$274:$GG$274,"&gt;"&amp;(F$274-$D282)))),0),0)</f>
        <v>0</v>
      </c>
      <c r="G282" s="164">
        <f>MAX(IFERROR(IF(G$274&lt;=$D252*12,0,IF(G$274&lt;=$D282,SUM($E252:G252),SUMIFS($B252:$GG252,$B$274:$GG$274,"&lt;="&amp;G$274,$B$274:$GG$274,"&gt;"&amp;(G$274-$D282)))),0),0)</f>
        <v>0</v>
      </c>
      <c r="H282" s="164">
        <f>MAX(IFERROR(IF(H$274&lt;=$D252*12,0,IF(H$274&lt;=$D282,SUM($E252:H252),SUMIFS($B252:$GG252,$B$274:$GG$274,"&lt;="&amp;H$274,$B$274:$GG$274,"&gt;"&amp;(H$274-$D282)))),0),0)</f>
        <v>0</v>
      </c>
      <c r="I282" s="164">
        <f>MAX(IFERROR(IF(I$274&lt;=$D252*12,0,IF(I$274&lt;=$D282,SUM($E252:I252),SUMIFS($B252:$GG252,$B$274:$GG$274,"&lt;="&amp;I$274,$B$274:$GG$274,"&gt;"&amp;(I$274-$D282)))),0),0)</f>
        <v>0</v>
      </c>
      <c r="J282" s="164">
        <f>MAX(IFERROR(IF(J$274&lt;=$D252*12,0,IF(J$274&lt;=$D282,SUM($E252:J252),SUMIFS($B252:$GG252,$B$274:$GG$274,"&lt;="&amp;J$274,$B$274:$GG$274,"&gt;"&amp;(J$274-$D282)))),0),0)</f>
        <v>0</v>
      </c>
      <c r="K282" s="164">
        <f>MAX(IFERROR(IF(K$274&lt;=$D252*12,0,IF(K$274&lt;=$D282,SUM($E252:K252),SUMIFS($B252:$GG252,$B$274:$GG$274,"&lt;="&amp;K$274,$B$274:$GG$274,"&gt;"&amp;(K$274-$D282)))),0),0)</f>
        <v>0</v>
      </c>
      <c r="L282" s="164">
        <f>MAX(IFERROR(IF(L$274&lt;=$D252*12,0,IF(L$274&lt;=$D282,SUM($E252:L252),SUMIFS($B252:$GG252,$B$274:$GG$274,"&lt;="&amp;L$274,$B$274:$GG$274,"&gt;"&amp;(L$274-$D282)))),0),0)</f>
        <v>0</v>
      </c>
      <c r="M282" s="164">
        <f>MAX(IFERROR(IF(M$274&lt;=$D252*12,0,IF(M$274&lt;=$D282,SUM($E252:M252),SUMIFS($B252:$GG252,$B$274:$GG$274,"&lt;="&amp;M$274,$B$274:$GG$274,"&gt;"&amp;(M$274-$D282)))),0),0)</f>
        <v>0</v>
      </c>
      <c r="N282" s="164">
        <f>MAX(IFERROR(IF(N$274&lt;=$D252*12,0,IF(N$274&lt;=$D282,SUM($E252:N252),SUMIFS($B252:$GG252,$B$274:$GG$274,"&lt;="&amp;N$274,$B$274:$GG$274,"&gt;"&amp;(N$274-$D282)))),0),0)</f>
        <v>0</v>
      </c>
      <c r="O282" s="164">
        <f>MAX(IFERROR(IF(O$274&lt;=$D252*12,0,IF(O$274&lt;=$D282,SUM($E252:O252),SUMIFS($B252:$GG252,$B$274:$GG$274,"&lt;="&amp;O$274,$B$274:$GG$274,"&gt;"&amp;(O$274-$D282)))),0),0)</f>
        <v>0</v>
      </c>
      <c r="P282" s="164">
        <f>MAX(IFERROR(IF(P$274&lt;=$D252*12,0,IF(P$274&lt;=$D282,SUM($E252:P252),SUMIFS($B252:$GG252,$B$274:$GG$274,"&lt;="&amp;P$274,$B$274:$GG$274,"&gt;"&amp;(P$274-$D282)))),0),0)</f>
        <v>0</v>
      </c>
      <c r="Q282" s="164">
        <f>MAX(IFERROR(IF(Q$274&lt;=$D252*12,0,IF(Q$274&lt;=$D282,SUM($E252:Q252),SUMIFS($B252:$GG252,$B$274:$GG$274,"&lt;="&amp;Q$274,$B$274:$GG$274,"&gt;"&amp;(Q$274-$D282)))),0),0)</f>
        <v>0</v>
      </c>
      <c r="R282" s="164">
        <f>MAX(IFERROR(IF(R$274&lt;=$D252*12,0,IF(R$274&lt;=$D282,SUM($E252:R252),SUMIFS($B252:$GG252,$B$274:$GG$274,"&lt;="&amp;R$274,$B$274:$GG$274,"&gt;"&amp;(R$274-$D282)))),0),0)</f>
        <v>0</v>
      </c>
      <c r="S282" s="164">
        <f>MAX(IFERROR(IF(S$274&lt;=$D252*12,0,IF(S$274&lt;=$D282,SUM($E252:S252),SUMIFS($B252:$GG252,$B$274:$GG$274,"&lt;="&amp;S$274,$B$274:$GG$274,"&gt;"&amp;(S$274-$D282)))),0),0)</f>
        <v>0</v>
      </c>
      <c r="T282" s="164">
        <f>MAX(IFERROR(IF(T$274&lt;=$D252*12,0,IF(T$274&lt;=$D282,SUM($E252:T252),SUMIFS($B252:$GG252,$B$274:$GG$274,"&lt;="&amp;T$274,$B$274:$GG$274,"&gt;"&amp;(T$274-$D282)))),0),0)</f>
        <v>0</v>
      </c>
      <c r="U282" s="164">
        <f>MAX(IFERROR(IF(U$274&lt;=$D252*12,0,IF(U$274&lt;=$D282,SUM($E252:U252),SUMIFS($B252:$GG252,$B$274:$GG$274,"&lt;="&amp;U$274,$B$274:$GG$274,"&gt;"&amp;(U$274-$D282)))),0),0)</f>
        <v>0</v>
      </c>
      <c r="V282" s="164">
        <f>MAX(IFERROR(IF(V$274&lt;=$D252*12,0,IF(V$274&lt;=$D282,SUM($E252:V252),SUMIFS($B252:$GG252,$B$274:$GG$274,"&lt;="&amp;V$274,$B$274:$GG$274,"&gt;"&amp;(V$274-$D282)))),0),0)</f>
        <v>0</v>
      </c>
      <c r="W282" s="164">
        <f>MAX(IFERROR(IF(W$274&lt;=$D252*12,0,IF(W$274&lt;=$D282,SUM($E252:W252),SUMIFS($B252:$GG252,$B$274:$GG$274,"&lt;="&amp;W$274,$B$274:$GG$274,"&gt;"&amp;(W$274-$D282)))),0),0)</f>
        <v>0</v>
      </c>
      <c r="X282" s="164">
        <f>MAX(IFERROR(IF(X$274&lt;=$D252*12,0,IF(X$274&lt;=$D282,SUM($E252:X252),SUMIFS($B252:$GG252,$B$274:$GG$274,"&lt;="&amp;X$274,$B$274:$GG$274,"&gt;"&amp;(X$274-$D282)))),0),0)</f>
        <v>0</v>
      </c>
      <c r="Y282" s="164">
        <f>MAX(IFERROR(IF(Y$274&lt;=$D252*12,0,IF(Y$274&lt;=$D282,SUM($E252:Y252),SUMIFS($B252:$GG252,$B$274:$GG$274,"&lt;="&amp;Y$274,$B$274:$GG$274,"&gt;"&amp;(Y$274-$D282)))),0),0)</f>
        <v>0</v>
      </c>
      <c r="Z282" s="164">
        <f>MAX(IFERROR(IF(Z$274&lt;=$D252*12,0,IF(Z$274&lt;=$D282,SUM($E252:Z252),SUMIFS($B252:$GG252,$B$274:$GG$274,"&lt;="&amp;Z$274,$B$274:$GG$274,"&gt;"&amp;(Z$274-$D282)))),0),0)</f>
        <v>0</v>
      </c>
      <c r="AA282" s="164">
        <f>MAX(IFERROR(IF(AA$274&lt;=$D252*12,0,IF(AA$274&lt;=$D282,SUM($E252:AA252),SUMIFS($B252:$GG252,$B$274:$GG$274,"&lt;="&amp;AA$274,$B$274:$GG$274,"&gt;"&amp;(AA$274-$D282)))),0),0)</f>
        <v>0</v>
      </c>
      <c r="AB282" s="164">
        <f>MAX(IFERROR(IF(AB$274&lt;=$D252*12,0,IF(AB$274&lt;=$D282,SUM($E252:AB252),SUMIFS($B252:$GG252,$B$274:$GG$274,"&lt;="&amp;AB$274,$B$274:$GG$274,"&gt;"&amp;(AB$274-$D282)))),0),0)</f>
        <v>0</v>
      </c>
      <c r="AC282" s="164">
        <f>MAX(IFERROR(IF(AC$274&lt;=$D252*12,0,IF(AC$274&lt;=$D282,SUM($E252:AC252),SUMIFS($B252:$GG252,$B$274:$GG$274,"&lt;="&amp;AC$274,$B$274:$GG$274,"&gt;"&amp;(AC$274-$D282)))),0),0)</f>
        <v>0</v>
      </c>
      <c r="AD282" s="164">
        <f>MAX(IFERROR(IF(AD$274&lt;=$D252*12,0,IF(AD$274&lt;=$D282,SUM($E252:AD252),SUMIFS($B252:$GG252,$B$274:$GG$274,"&lt;="&amp;AD$274,$B$274:$GG$274,"&gt;"&amp;(AD$274-$D282)))),0),0)</f>
        <v>0</v>
      </c>
      <c r="AE282" s="164">
        <f>MAX(IFERROR(IF(AE$274&lt;=$D252*12,0,IF(AE$274&lt;=$D282,SUM($E252:AE252),SUMIFS($B252:$GG252,$B$274:$GG$274,"&lt;="&amp;AE$274,$B$274:$GG$274,"&gt;"&amp;(AE$274-$D282)))),0),0)</f>
        <v>0</v>
      </c>
      <c r="AF282" s="164">
        <f>MAX(IFERROR(IF(AF$274&lt;=$D252*12,0,IF(AF$274&lt;=$D282,SUM($E252:AF252),SUMIFS($B252:$GG252,$B$274:$GG$274,"&lt;="&amp;AF$274,$B$274:$GG$274,"&gt;"&amp;(AF$274-$D282)))),0),0)</f>
        <v>0</v>
      </c>
      <c r="AG282" s="164">
        <f>MAX(IFERROR(IF(AG$274&lt;=$D252*12,0,IF(AG$274&lt;=$D282,SUM($E252:AG252),SUMIFS($B252:$GG252,$B$274:$GG$274,"&lt;="&amp;AG$274,$B$274:$GG$274,"&gt;"&amp;(AG$274-$D282)))),0),0)</f>
        <v>0</v>
      </c>
      <c r="AH282" s="164">
        <f>MAX(IFERROR(IF(AH$274&lt;=$D252*12,0,IF(AH$274&lt;=$D282,SUM($E252:AH252),SUMIFS($B252:$GG252,$B$274:$GG$274,"&lt;="&amp;AH$274,$B$274:$GG$274,"&gt;"&amp;(AH$274-$D282)))),0),0)</f>
        <v>0</v>
      </c>
      <c r="AI282" s="164">
        <f>MAX(IFERROR(IF(AI$274&lt;=$D252*12,0,IF(AI$274&lt;=$D282,SUM($E252:AI252),SUMIFS($B252:$GG252,$B$274:$GG$274,"&lt;="&amp;AI$274,$B$274:$GG$274,"&gt;"&amp;(AI$274-$D282)))),0),0)</f>
        <v>0</v>
      </c>
      <c r="AJ282" s="164">
        <f>MAX(IFERROR(IF(AJ$274&lt;=$D252*12,0,IF(AJ$274&lt;=$D282,SUM($E252:AJ252),SUMIFS($B252:$GG252,$B$274:$GG$274,"&lt;="&amp;AJ$274,$B$274:$GG$274,"&gt;"&amp;(AJ$274-$D282)))),0),0)</f>
        <v>0</v>
      </c>
      <c r="AK282" s="164">
        <f>MAX(IFERROR(IF(AK$274&lt;=$D252*12,0,IF(AK$274&lt;=$D282,SUM($E252:AK252),SUMIFS($B252:$GG252,$B$274:$GG$274,"&lt;="&amp;AK$274,$B$274:$GG$274,"&gt;"&amp;(AK$274-$D282)))),0),0)</f>
        <v>0</v>
      </c>
      <c r="AL282" s="164">
        <f>MAX(IFERROR(IF(AL$274&lt;=$D252*12,0,IF(AL$274&lt;=$D282,SUM($E252:AL252),SUMIFS($B252:$GG252,$B$274:$GG$274,"&lt;="&amp;AL$274,$B$274:$GG$274,"&gt;"&amp;(AL$274-$D282)))),0),0)</f>
        <v>0</v>
      </c>
      <c r="AM282" s="164">
        <f>MAX(IFERROR(IF(AM$274&lt;=$D252*12,0,IF(AM$274&lt;=$D282,SUM($E252:AM252),SUMIFS($B252:$GG252,$B$274:$GG$274,"&lt;="&amp;AM$274,$B$274:$GG$274,"&gt;"&amp;(AM$274-$D282)))),0),0)</f>
        <v>0</v>
      </c>
      <c r="AN282" s="164">
        <f>MAX(IFERROR(IF(AN$274&lt;=$D252*12,0,IF(AN$274&lt;=$D282,SUM($E252:AN252),SUMIFS($B252:$GG252,$B$274:$GG$274,"&lt;="&amp;AN$274,$B$274:$GG$274,"&gt;"&amp;(AN$274-$D282)))),0),0)</f>
        <v>0</v>
      </c>
      <c r="AO282" s="164">
        <f>MAX(IFERROR(IF(AO$274&lt;=$D252*12,0,IF(AO$274&lt;=$D282,SUM($E252:AO252),SUMIFS($B252:$GG252,$B$274:$GG$274,"&lt;="&amp;AO$274,$B$274:$GG$274,"&gt;"&amp;(AO$274-$D282)))),0),0)</f>
        <v>0</v>
      </c>
      <c r="AP282" s="164">
        <f>MAX(IFERROR(IF(AP$274&lt;=$D252*12,0,IF(AP$274&lt;=$D282,SUM($E252:AP252),SUMIFS($B252:$GG252,$B$274:$GG$274,"&lt;="&amp;AP$274,$B$274:$GG$274,"&gt;"&amp;(AP$274-$D282)))),0),0)</f>
        <v>0</v>
      </c>
      <c r="AQ282" s="164">
        <f>MAX(IFERROR(IF(AQ$274&lt;=$D252*12,0,IF(AQ$274&lt;=$D282,SUM($E252:AQ252),SUMIFS($B252:$GG252,$B$274:$GG$274,"&lt;="&amp;AQ$274,$B$274:$GG$274,"&gt;"&amp;(AQ$274-$D282)))),0),0)</f>
        <v>0</v>
      </c>
      <c r="AR282" s="164">
        <f>MAX(IFERROR(IF(AR$274&lt;=$D252*12,0,IF(AR$274&lt;=$D282,SUM($E252:AR252),SUMIFS($B252:$GG252,$B$274:$GG$274,"&lt;="&amp;AR$274,$B$274:$GG$274,"&gt;"&amp;(AR$274-$D282)))),0),0)</f>
        <v>0</v>
      </c>
      <c r="AS282" s="164">
        <f>MAX(IFERROR(IF(AS$274&lt;=$D252*12,0,IF(AS$274&lt;=$D282,SUM($E252:AS252),SUMIFS($B252:$GG252,$B$274:$GG$274,"&lt;="&amp;AS$274,$B$274:$GG$274,"&gt;"&amp;(AS$274-$D282)))),0),0)</f>
        <v>0</v>
      </c>
      <c r="AT282" s="164">
        <f>MAX(IFERROR(IF(AT$274&lt;=$D252*12,0,IF(AT$274&lt;=$D282,SUM($E252:AT252),SUMIFS($B252:$GG252,$B$274:$GG$274,"&lt;="&amp;AT$274,$B$274:$GG$274,"&gt;"&amp;(AT$274-$D282)))),0),0)</f>
        <v>0</v>
      </c>
      <c r="AU282" s="164">
        <f>MAX(IFERROR(IF(AU$274&lt;=$D252*12,0,IF(AU$274&lt;=$D282,SUM($E252:AU252),SUMIFS($B252:$GG252,$B$274:$GG$274,"&lt;="&amp;AU$274,$B$274:$GG$274,"&gt;"&amp;(AU$274-$D282)))),0),0)</f>
        <v>0</v>
      </c>
      <c r="AV282" s="164">
        <f>MAX(IFERROR(IF(AV$274&lt;=$D252*12,0,IF(AV$274&lt;=$D282,SUM($E252:AV252),SUMIFS($B252:$GG252,$B$274:$GG$274,"&lt;="&amp;AV$274,$B$274:$GG$274,"&gt;"&amp;(AV$274-$D282)))),0),0)</f>
        <v>0</v>
      </c>
      <c r="AW282" s="164">
        <f>MAX(IFERROR(IF(AW$274&lt;=$D252*12,0,IF(AW$274&lt;=$D282,SUM($E252:AW252),SUMIFS($B252:$GG252,$B$274:$GG$274,"&lt;="&amp;AW$274,$B$274:$GG$274,"&gt;"&amp;(AW$274-$D282)))),0),0)</f>
        <v>0</v>
      </c>
      <c r="AX282" s="164">
        <f>MAX(IFERROR(IF(AX$274&lt;=$D252*12,0,IF(AX$274&lt;=$D282,SUM($E252:AX252),SUMIFS($B252:$GG252,$B$274:$GG$274,"&lt;="&amp;AX$274,$B$274:$GG$274,"&gt;"&amp;(AX$274-$D282)))),0),0)</f>
        <v>0</v>
      </c>
      <c r="AY282" s="164">
        <f>MAX(IFERROR(IF(AY$274&lt;=$D252*12,0,IF(AY$274&lt;=$D282,SUM($E252:AY252),SUMIFS($B252:$GG252,$B$274:$GG$274,"&lt;="&amp;AY$274,$B$274:$GG$274,"&gt;"&amp;(AY$274-$D282)))),0),0)</f>
        <v>0</v>
      </c>
      <c r="AZ282" s="164">
        <f>MAX(IFERROR(IF(AZ$274&lt;=$D252*12,0,IF(AZ$274&lt;=$D282,SUM($E252:AZ252),SUMIFS($B252:$GG252,$B$274:$GG$274,"&lt;="&amp;AZ$274,$B$274:$GG$274,"&gt;"&amp;(AZ$274-$D282)))),0),0)</f>
        <v>0</v>
      </c>
      <c r="BA282" s="164">
        <f>MAX(IFERROR(IF(BA$274&lt;=$D252*12,0,IF(BA$274&lt;=$D282,SUM($E252:BA252),SUMIFS($B252:$GG252,$B$274:$GG$274,"&lt;="&amp;BA$274,$B$274:$GG$274,"&gt;"&amp;(BA$274-$D282)))),0),0)</f>
        <v>0.24249999999999994</v>
      </c>
      <c r="BB282" s="164">
        <f>MAX(IFERROR(IF(BB$274&lt;=$D252*12,0,IF(BB$274&lt;=$D282,SUM($E252:BB252),SUMIFS($B252:$GG252,$B$274:$GG$274,"&lt;="&amp;BB$274,$B$274:$GG$274,"&gt;"&amp;(BB$274-$D282)))),0),0)</f>
        <v>0.24249999999999994</v>
      </c>
      <c r="BC282" s="164">
        <f>MAX(IFERROR(IF(BC$274&lt;=$D252*12,0,IF(BC$274&lt;=$D282,SUM($E252:BC252),SUMIFS($B252:$GG252,$B$274:$GG$274,"&lt;="&amp;BC$274,$B$274:$GG$274,"&gt;"&amp;(BC$274-$D282)))),0),0)</f>
        <v>0.24249999999999994</v>
      </c>
      <c r="BD282" s="164">
        <f>MAX(IFERROR(IF(BD$274&lt;=$D252*12,0,IF(BD$274&lt;=$D282,SUM($E252:BD252),SUMIFS($B252:$GG252,$B$274:$GG$274,"&lt;="&amp;BD$274,$B$274:$GG$274,"&gt;"&amp;(BD$274-$D282)))),0),0)</f>
        <v>0</v>
      </c>
      <c r="BE282" s="164">
        <f>MAX(IFERROR(IF(BE$274&lt;=$D252*12,0,IF(BE$274&lt;=$D282,SUM($E252:BE252),SUMIFS($B252:$GG252,$B$274:$GG$274,"&lt;="&amp;BE$274,$B$274:$GG$274,"&gt;"&amp;(BE$274-$D282)))),0),0)</f>
        <v>0</v>
      </c>
      <c r="BF282" s="164">
        <f>MAX(IFERROR(IF(BF$274&lt;=$D252*12,0,IF(BF$274&lt;=$D282,SUM($E252:BF252),SUMIFS($B252:$GG252,$B$274:$GG$274,"&lt;="&amp;BF$274,$B$274:$GG$274,"&gt;"&amp;(BF$274-$D282)))),0),0)</f>
        <v>0</v>
      </c>
      <c r="BG282" s="164">
        <f>MAX(IFERROR(IF(BG$274&lt;=$D252*12,0,IF(BG$274&lt;=$D282,SUM($E252:BG252),SUMIFS($B252:$GG252,$B$274:$GG$274,"&lt;="&amp;BG$274,$B$274:$GG$274,"&gt;"&amp;(BG$274-$D282)))),0),0)</f>
        <v>0</v>
      </c>
      <c r="BH282" s="164">
        <f>MAX(IFERROR(IF(BH$274&lt;=$D252*12,0,IF(BH$274&lt;=$D282,SUM($E252:BH252),SUMIFS($B252:$GG252,$B$274:$GG$274,"&lt;="&amp;BH$274,$B$274:$GG$274,"&gt;"&amp;(BH$274-$D282)))),0),0)</f>
        <v>0</v>
      </c>
      <c r="BI282" s="164">
        <f>MAX(IFERROR(IF(BI$274&lt;=$D252*12,0,IF(BI$274&lt;=$D282,SUM($E252:BI252),SUMIFS($B252:$GG252,$B$274:$GG$274,"&lt;="&amp;BI$274,$B$274:$GG$274,"&gt;"&amp;(BI$274-$D282)))),0),0)</f>
        <v>0</v>
      </c>
      <c r="BJ282" s="164">
        <f>MAX(IFERROR(IF(BJ$274&lt;=$D252*12,0,IF(BJ$274&lt;=$D282,SUM($E252:BJ252),SUMIFS($B252:$GG252,$B$274:$GG$274,"&lt;="&amp;BJ$274,$B$274:$GG$274,"&gt;"&amp;(BJ$274-$D282)))),0),0)</f>
        <v>0</v>
      </c>
      <c r="BK282" s="164">
        <f>MAX(IFERROR(IF(BK$274&lt;=$D252*12,0,IF(BK$274&lt;=$D282,SUM($E252:BK252),SUMIFS($B252:$GG252,$B$274:$GG$274,"&lt;="&amp;BK$274,$B$274:$GG$274,"&gt;"&amp;(BK$274-$D282)))),0),0)</f>
        <v>0</v>
      </c>
      <c r="BL282" s="164">
        <f>MAX(IFERROR(IF(BL$274&lt;=$D252*12,0,IF(BL$274&lt;=$D282,SUM($E252:BL252),SUMIFS($B252:$GG252,$B$274:$GG$274,"&lt;="&amp;BL$274,$B$274:$GG$274,"&gt;"&amp;(BL$274-$D282)))),0),0)</f>
        <v>0</v>
      </c>
      <c r="BM282" s="164">
        <f>MAX(IFERROR(IF(BM$274&lt;=$D252*12,0,IF(BM$274&lt;=$D282,SUM($E252:BM252),SUMIFS($B252:$GG252,$B$274:$GG$274,"&lt;="&amp;BM$274,$B$274:$GG$274,"&gt;"&amp;(BM$274-$D282)))),0),0)</f>
        <v>0</v>
      </c>
      <c r="BN282" s="164">
        <f>MAX(IFERROR(IF(BN$274&lt;=$D252*12,0,IF(BN$274&lt;=$D282,SUM($E252:BN252),SUMIFS($B252:$GG252,$B$274:$GG$274,"&lt;="&amp;BN$274,$B$274:$GG$274,"&gt;"&amp;(BN$274-$D282)))),0),0)</f>
        <v>0</v>
      </c>
      <c r="BO282" s="164">
        <f>MAX(IFERROR(IF(BO$274&lt;=$D252*12,0,IF(BO$274&lt;=$D282,SUM($E252:BO252),SUMIFS($B252:$GG252,$B$274:$GG$274,"&lt;="&amp;BO$274,$B$274:$GG$274,"&gt;"&amp;(BO$274-$D282)))),0),0)</f>
        <v>0</v>
      </c>
      <c r="BP282" s="164">
        <f>MAX(IFERROR(IF(BP$274&lt;=$D252*12,0,IF(BP$274&lt;=$D282,SUM($E252:BP252),SUMIFS($B252:$GG252,$B$274:$GG$274,"&lt;="&amp;BP$274,$B$274:$GG$274,"&gt;"&amp;(BP$274-$D282)))),0),0)</f>
        <v>0</v>
      </c>
      <c r="BQ282" s="164">
        <f>MAX(IFERROR(IF(BQ$274&lt;=$D252*12,0,IF(BQ$274&lt;=$D282,SUM($E252:BQ252),SUMIFS($B252:$GG252,$B$274:$GG$274,"&lt;="&amp;BQ$274,$B$274:$GG$274,"&gt;"&amp;(BQ$274-$D282)))),0),0)</f>
        <v>0</v>
      </c>
      <c r="BR282" s="164">
        <f>MAX(IFERROR(IF(BR$274&lt;=$D252*12,0,IF(BR$274&lt;=$D282,SUM($E252:BR252),SUMIFS($B252:$GG252,$B$274:$GG$274,"&lt;="&amp;BR$274,$B$274:$GG$274,"&gt;"&amp;(BR$274-$D282)))),0),0)</f>
        <v>0</v>
      </c>
      <c r="BS282" s="164">
        <f>MAX(IFERROR(IF(BS$274&lt;=$D252*12,0,IF(BS$274&lt;=$D282,SUM($E252:BS252),SUMIFS($B252:$GG252,$B$274:$GG$274,"&lt;="&amp;BS$274,$B$274:$GG$274,"&gt;"&amp;(BS$274-$D282)))),0),0)</f>
        <v>0</v>
      </c>
      <c r="BT282" s="164">
        <f>MAX(IFERROR(IF(BT$274&lt;=$D252*12,0,IF(BT$274&lt;=$D282,SUM($E252:BT252),SUMIFS($B252:$GG252,$B$274:$GG$274,"&lt;="&amp;BT$274,$B$274:$GG$274,"&gt;"&amp;(BT$274-$D282)))),0),0)</f>
        <v>0</v>
      </c>
      <c r="BU282" s="164">
        <f>MAX(IFERROR(IF(BU$274&lt;=$D252*12,0,IF(BU$274&lt;=$D282,SUM($E252:BU252),SUMIFS($B252:$GG252,$B$274:$GG$274,"&lt;="&amp;BU$274,$B$274:$GG$274,"&gt;"&amp;(BU$274-$D282)))),0),0)</f>
        <v>0</v>
      </c>
      <c r="BV282" s="164">
        <f>MAX(IFERROR(IF(BV$274&lt;=$D252*12,0,IF(BV$274&lt;=$D282,SUM($E252:BV252),SUMIFS($B252:$GG252,$B$274:$GG$274,"&lt;="&amp;BV$274,$B$274:$GG$274,"&gt;"&amp;(BV$274-$D282)))),0),0)</f>
        <v>0</v>
      </c>
      <c r="BW282" s="164">
        <f>MAX(IFERROR(IF(BW$274&lt;=$D252*12,0,IF(BW$274&lt;=$D282,SUM($E252:BW252),SUMIFS($B252:$GG252,$B$274:$GG$274,"&lt;="&amp;BW$274,$B$274:$GG$274,"&gt;"&amp;(BW$274-$D282)))),0),0)</f>
        <v>0</v>
      </c>
      <c r="BX282" s="164">
        <f>MAX(IFERROR(IF(BX$274&lt;=$D252*12,0,IF(BX$274&lt;=$D282,SUM($E252:BX252),SUMIFS($B252:$GG252,$B$274:$GG$274,"&lt;="&amp;BX$274,$B$274:$GG$274,"&gt;"&amp;(BX$274-$D282)))),0),0)</f>
        <v>0</v>
      </c>
      <c r="BY282" s="164">
        <f>MAX(IFERROR(IF(BY$274&lt;=$D252*12,0,IF(BY$274&lt;=$D282,SUM($E252:BY252),SUMIFS($B252:$GG252,$B$274:$GG$274,"&lt;="&amp;BY$274,$B$274:$GG$274,"&gt;"&amp;(BY$274-$D282)))),0),0)</f>
        <v>0</v>
      </c>
      <c r="BZ282" s="164">
        <f>MAX(IFERROR(IF(BZ$274&lt;=$D252*12,0,IF(BZ$274&lt;=$D282,SUM($E252:BZ252),SUMIFS($B252:$GG252,$B$274:$GG$274,"&lt;="&amp;BZ$274,$B$274:$GG$274,"&gt;"&amp;(BZ$274-$D282)))),0),0)</f>
        <v>0</v>
      </c>
      <c r="CA282" s="164">
        <f>MAX(IFERROR(IF(CA$274&lt;=$D252*12,0,IF(CA$274&lt;=$D282,SUM($E252:CA252),SUMIFS($B252:$GG252,$B$274:$GG$274,"&lt;="&amp;CA$274,$B$274:$GG$274,"&gt;"&amp;(CA$274-$D282)))),0),0)</f>
        <v>0</v>
      </c>
      <c r="CB282" s="164">
        <f>MAX(IFERROR(IF(CB$274&lt;=$D252*12,0,IF(CB$274&lt;=$D282,SUM($E252:CB252),SUMIFS($B252:$GG252,$B$274:$GG$274,"&lt;="&amp;CB$274,$B$274:$GG$274,"&gt;"&amp;(CB$274-$D282)))),0),0)</f>
        <v>0</v>
      </c>
      <c r="CC282" s="164">
        <f>MAX(IFERROR(IF(CC$274&lt;=$D252*12,0,IF(CC$274&lt;=$D282,SUM($E252:CC252),SUMIFS($B252:$GG252,$B$274:$GG$274,"&lt;="&amp;CC$274,$B$274:$GG$274,"&gt;"&amp;(CC$274-$D282)))),0),0)</f>
        <v>0</v>
      </c>
      <c r="CD282" s="164">
        <f>MAX(IFERROR(IF(CD$274&lt;=$D252*12,0,IF(CD$274&lt;=$D282,SUM($E252:CD252),SUMIFS($B252:$GG252,$B$274:$GG$274,"&lt;="&amp;CD$274,$B$274:$GG$274,"&gt;"&amp;(CD$274-$D282)))),0),0)</f>
        <v>0</v>
      </c>
      <c r="CE282" s="164">
        <f>MAX(IFERROR(IF(CE$274&lt;=$D252*12,0,IF(CE$274&lt;=$D282,SUM($E252:CE252),SUMIFS($B252:$GG252,$B$274:$GG$274,"&lt;="&amp;CE$274,$B$274:$GG$274,"&gt;"&amp;(CE$274-$D282)))),0),0)</f>
        <v>0</v>
      </c>
      <c r="CF282" s="164">
        <f>MAX(IFERROR(IF(CF$274&lt;=$D252*12,0,IF(CF$274&lt;=$D282,SUM($E252:CF252),SUMIFS($B252:$GG252,$B$274:$GG$274,"&lt;="&amp;CF$274,$B$274:$GG$274,"&gt;"&amp;(CF$274-$D282)))),0),0)</f>
        <v>0</v>
      </c>
      <c r="CG282" s="164">
        <f>MAX(IFERROR(IF(CG$274&lt;=$D252*12,0,IF(CG$274&lt;=$D282,SUM($E252:CG252),SUMIFS($B252:$GG252,$B$274:$GG$274,"&lt;="&amp;CG$274,$B$274:$GG$274,"&gt;"&amp;(CG$274-$D282)))),0),0)</f>
        <v>0</v>
      </c>
      <c r="CH282" s="164">
        <f>MAX(IFERROR(IF(CH$274&lt;=$D252*12,0,IF(CH$274&lt;=$D282,SUM($E252:CH252),SUMIFS($B252:$GG252,$B$274:$GG$274,"&lt;="&amp;CH$274,$B$274:$GG$274,"&gt;"&amp;(CH$274-$D282)))),0),0)</f>
        <v>0</v>
      </c>
      <c r="CI282" s="164">
        <f>MAX(IFERROR(IF(CI$274&lt;=$D252*12,0,IF(CI$274&lt;=$D282,SUM($E252:CI252),SUMIFS($B252:$GG252,$B$274:$GG$274,"&lt;="&amp;CI$274,$B$274:$GG$274,"&gt;"&amp;(CI$274-$D282)))),0),0)</f>
        <v>0</v>
      </c>
      <c r="CJ282" s="164">
        <f>MAX(IFERROR(IF(CJ$274&lt;=$D252*12,0,IF(CJ$274&lt;=$D282,SUM($E252:CJ252),SUMIFS($B252:$GG252,$B$274:$GG$274,"&lt;="&amp;CJ$274,$B$274:$GG$274,"&gt;"&amp;(CJ$274-$D282)))),0),0)</f>
        <v>0</v>
      </c>
      <c r="CK282" s="164">
        <f>MAX(IFERROR(IF(CK$274&lt;=$D252*12,0,IF(CK$274&lt;=$D282,SUM($E252:CK252),SUMIFS($B252:$GG252,$B$274:$GG$274,"&lt;="&amp;CK$274,$B$274:$GG$274,"&gt;"&amp;(CK$274-$D282)))),0),0)</f>
        <v>0</v>
      </c>
      <c r="CL282" s="164">
        <f>MAX(IFERROR(IF(CL$274&lt;=$D252*12,0,IF(CL$274&lt;=$D282,SUM($E252:CL252),SUMIFS($B252:$GG252,$B$274:$GG$274,"&lt;="&amp;CL$274,$B$274:$GG$274,"&gt;"&amp;(CL$274-$D282)))),0),0)</f>
        <v>0</v>
      </c>
      <c r="CM282" s="164">
        <f>MAX(IFERROR(IF(CM$274&lt;=$D252*12,0,IF(CM$274&lt;=$D282,SUM($E252:CM252),SUMIFS($B252:$GG252,$B$274:$GG$274,"&lt;="&amp;CM$274,$B$274:$GG$274,"&gt;"&amp;(CM$274-$D282)))),0),0)</f>
        <v>0</v>
      </c>
      <c r="CN282" s="164">
        <f>MAX(IFERROR(IF(CN$274&lt;=$D252*12,0,IF(CN$274&lt;=$D282,SUM($E252:CN252),SUMIFS($B252:$GG252,$B$274:$GG$274,"&lt;="&amp;CN$274,$B$274:$GG$274,"&gt;"&amp;(CN$274-$D282)))),0),0)</f>
        <v>0</v>
      </c>
      <c r="CO282" s="164">
        <f>MAX(IFERROR(IF(CO$274&lt;=$D252*12,0,IF(CO$274&lt;=$D282,SUM($E252:CO252),SUMIFS($B252:$GG252,$B$274:$GG$274,"&lt;="&amp;CO$274,$B$274:$GG$274,"&gt;"&amp;(CO$274-$D282)))),0),0)</f>
        <v>0</v>
      </c>
      <c r="CP282" s="164">
        <f>MAX(IFERROR(IF(CP$274&lt;=$D252*12,0,IF(CP$274&lt;=$D282,SUM($E252:CP252),SUMIFS($B252:$GG252,$B$274:$GG$274,"&lt;="&amp;CP$274,$B$274:$GG$274,"&gt;"&amp;(CP$274-$D282)))),0),0)</f>
        <v>0</v>
      </c>
      <c r="CQ282" s="164">
        <f>MAX(IFERROR(IF(CQ$274&lt;=$D252*12,0,IF(CQ$274&lt;=$D282,SUM($E252:CQ252),SUMIFS($B252:$GG252,$B$274:$GG$274,"&lt;="&amp;CQ$274,$B$274:$GG$274,"&gt;"&amp;(CQ$274-$D282)))),0),0)</f>
        <v>0</v>
      </c>
      <c r="CR282" s="164">
        <f>MAX(IFERROR(IF(CR$274&lt;=$D252*12,0,IF(CR$274&lt;=$D282,SUM($E252:CR252),SUMIFS($B252:$GG252,$B$274:$GG$274,"&lt;="&amp;CR$274,$B$274:$GG$274,"&gt;"&amp;(CR$274-$D282)))),0),0)</f>
        <v>0</v>
      </c>
      <c r="CS282" s="164">
        <f>MAX(IFERROR(IF(CS$274&lt;=$D252*12,0,IF(CS$274&lt;=$D282,SUM($E252:CS252),SUMIFS($B252:$GG252,$B$274:$GG$274,"&lt;="&amp;CS$274,$B$274:$GG$274,"&gt;"&amp;(CS$274-$D282)))),0),0)</f>
        <v>0</v>
      </c>
      <c r="CT282" s="164">
        <f>MAX(IFERROR(IF(CT$274&lt;=$D252*12,0,IF(CT$274&lt;=$D282,SUM($E252:CT252),SUMIFS($B252:$GG252,$B$274:$GG$274,"&lt;="&amp;CT$274,$B$274:$GG$274,"&gt;"&amp;(CT$274-$D282)))),0),0)</f>
        <v>0</v>
      </c>
      <c r="CU282" s="164">
        <f>MAX(IFERROR(IF(CU$274&lt;=$D252*12,0,IF(CU$274&lt;=$D282,SUM($E252:CU252),SUMIFS($B252:$GG252,$B$274:$GG$274,"&lt;="&amp;CU$274,$B$274:$GG$274,"&gt;"&amp;(CU$274-$D282)))),0),0)</f>
        <v>0</v>
      </c>
      <c r="CV282" s="164">
        <f>MAX(IFERROR(IF(CV$274&lt;=$D252*12,0,IF(CV$274&lt;=$D282,SUM($E252:CV252),SUMIFS($B252:$GG252,$B$274:$GG$274,"&lt;="&amp;CV$274,$B$274:$GG$274,"&gt;"&amp;(CV$274-$D282)))),0),0)</f>
        <v>0</v>
      </c>
      <c r="CW282" s="164">
        <f>MAX(IFERROR(IF(CW$274&lt;=$D252*12,0,IF(CW$274&lt;=$D282,SUM($E252:CW252),SUMIFS($B252:$GG252,$B$274:$GG$274,"&lt;="&amp;CW$274,$B$274:$GG$274,"&gt;"&amp;(CW$274-$D282)))),0),0)</f>
        <v>0.23499999999999999</v>
      </c>
      <c r="CX282" s="164">
        <f>MAX(IFERROR(IF(CX$274&lt;=$D252*12,0,IF(CX$274&lt;=$D282,SUM($E252:CX252),SUMIFS($B252:$GG252,$B$274:$GG$274,"&lt;="&amp;CX$274,$B$274:$GG$274,"&gt;"&amp;(CX$274-$D282)))),0),0)</f>
        <v>0.23499999999999999</v>
      </c>
      <c r="CY282" s="164">
        <f>MAX(IFERROR(IF(CY$274&lt;=$D252*12,0,IF(CY$274&lt;=$D282,SUM($E252:CY252),SUMIFS($B252:$GG252,$B$274:$GG$274,"&lt;="&amp;CY$274,$B$274:$GG$274,"&gt;"&amp;(CY$274-$D282)))),0),0)</f>
        <v>0.23499999999999999</v>
      </c>
      <c r="CZ282" s="164">
        <f>MAX(IFERROR(IF(CZ$274&lt;=$D252*12,0,IF(CZ$274&lt;=$D282,SUM($E252:CZ252),SUMIFS($B252:$GG252,$B$274:$GG$274,"&lt;="&amp;CZ$274,$B$274:$GG$274,"&gt;"&amp;(CZ$274-$D282)))),0),0)</f>
        <v>0</v>
      </c>
      <c r="DA282" s="164">
        <f>MAX(IFERROR(IF(DA$274&lt;=$D252*12,0,IF(DA$274&lt;=$D282,SUM($E252:DA252),SUMIFS($B252:$GG252,$B$274:$GG$274,"&lt;="&amp;DA$274,$B$274:$GG$274,"&gt;"&amp;(DA$274-$D282)))),0),0)</f>
        <v>0</v>
      </c>
      <c r="DB282" s="164">
        <f>MAX(IFERROR(IF(DB$274&lt;=$D252*12,0,IF(DB$274&lt;=$D282,SUM($E252:DB252),SUMIFS($B252:$GG252,$B$274:$GG$274,"&lt;="&amp;DB$274,$B$274:$GG$274,"&gt;"&amp;(DB$274-$D282)))),0),0)</f>
        <v>0</v>
      </c>
      <c r="DC282" s="164">
        <f>MAX(IFERROR(IF(DC$274&lt;=$D252*12,0,IF(DC$274&lt;=$D282,SUM($E252:DC252),SUMIFS($B252:$GG252,$B$274:$GG$274,"&lt;="&amp;DC$274,$B$274:$GG$274,"&gt;"&amp;(DC$274-$D282)))),0),0)</f>
        <v>0</v>
      </c>
      <c r="DD282" s="164">
        <f>MAX(IFERROR(IF(DD$274&lt;=$D252*12,0,IF(DD$274&lt;=$D282,SUM($E252:DD252),SUMIFS($B252:$GG252,$B$274:$GG$274,"&lt;="&amp;DD$274,$B$274:$GG$274,"&gt;"&amp;(DD$274-$D282)))),0),0)</f>
        <v>0</v>
      </c>
      <c r="DE282" s="164">
        <f>MAX(IFERROR(IF(DE$274&lt;=$D252*12,0,IF(DE$274&lt;=$D282,SUM($E252:DE252),SUMIFS($B252:$GG252,$B$274:$GG$274,"&lt;="&amp;DE$274,$B$274:$GG$274,"&gt;"&amp;(DE$274-$D282)))),0),0)</f>
        <v>0</v>
      </c>
      <c r="DF282" s="164">
        <f>MAX(IFERROR(IF(DF$274&lt;=$D252*12,0,IF(DF$274&lt;=$D282,SUM($E252:DF252),SUMIFS($B252:$GG252,$B$274:$GG$274,"&lt;="&amp;DF$274,$B$274:$GG$274,"&gt;"&amp;(DF$274-$D282)))),0),0)</f>
        <v>0</v>
      </c>
      <c r="DG282" s="164">
        <f>MAX(IFERROR(IF(DG$274&lt;=$D252*12,0,IF(DG$274&lt;=$D282,SUM($E252:DG252),SUMIFS($B252:$GG252,$B$274:$GG$274,"&lt;="&amp;DG$274,$B$274:$GG$274,"&gt;"&amp;(DG$274-$D282)))),0),0)</f>
        <v>0</v>
      </c>
      <c r="DH282" s="164">
        <f>MAX(IFERROR(IF(DH$274&lt;=$D252*12,0,IF(DH$274&lt;=$D282,SUM($E252:DH252),SUMIFS($B252:$GG252,$B$274:$GG$274,"&lt;="&amp;DH$274,$B$274:$GG$274,"&gt;"&amp;(DH$274-$D282)))),0),0)</f>
        <v>0</v>
      </c>
      <c r="DI282" s="164">
        <f>MAX(IFERROR(IF(DI$274&lt;=$D252*12,0,IF(DI$274&lt;=$D282,SUM($E252:DI252),SUMIFS($B252:$GG252,$B$274:$GG$274,"&lt;="&amp;DI$274,$B$274:$GG$274,"&gt;"&amp;(DI$274-$D282)))),0),0)</f>
        <v>0</v>
      </c>
      <c r="DJ282" s="164">
        <f>MAX(IFERROR(IF(DJ$274&lt;=$D252*12,0,IF(DJ$274&lt;=$D282,SUM($E252:DJ252),SUMIFS($B252:$GG252,$B$274:$GG$274,"&lt;="&amp;DJ$274,$B$274:$GG$274,"&gt;"&amp;(DJ$274-$D282)))),0),0)</f>
        <v>0</v>
      </c>
      <c r="DK282" s="164">
        <f>MAX(IFERROR(IF(DK$274&lt;=$D252*12,0,IF(DK$274&lt;=$D282,SUM($E252:DK252),SUMIFS($B252:$GG252,$B$274:$GG$274,"&lt;="&amp;DK$274,$B$274:$GG$274,"&gt;"&amp;(DK$274-$D282)))),0),0)</f>
        <v>0</v>
      </c>
      <c r="DL282" s="164">
        <f>MAX(IFERROR(IF(DL$274&lt;=$D252*12,0,IF(DL$274&lt;=$D282,SUM($E252:DL252),SUMIFS($B252:$GG252,$B$274:$GG$274,"&lt;="&amp;DL$274,$B$274:$GG$274,"&gt;"&amp;(DL$274-$D282)))),0),0)</f>
        <v>0</v>
      </c>
      <c r="DM282" s="164">
        <f>MAX(IFERROR(IF(DM$274&lt;=$D252*12,0,IF(DM$274&lt;=$D282,SUM($E252:DM252),SUMIFS($B252:$GG252,$B$274:$GG$274,"&lt;="&amp;DM$274,$B$274:$GG$274,"&gt;"&amp;(DM$274-$D282)))),0),0)</f>
        <v>0</v>
      </c>
      <c r="DN282" s="164">
        <f>MAX(IFERROR(IF(DN$274&lt;=$D252*12,0,IF(DN$274&lt;=$D282,SUM($E252:DN252),SUMIFS($B252:$GG252,$B$274:$GG$274,"&lt;="&amp;DN$274,$B$274:$GG$274,"&gt;"&amp;(DN$274-$D282)))),0),0)</f>
        <v>0</v>
      </c>
      <c r="DO282" s="164">
        <f>MAX(IFERROR(IF(DO$274&lt;=$D252*12,0,IF(DO$274&lt;=$D282,SUM($E252:DO252),SUMIFS($B252:$GG252,$B$274:$GG$274,"&lt;="&amp;DO$274,$B$274:$GG$274,"&gt;"&amp;(DO$274-$D282)))),0),0)</f>
        <v>0</v>
      </c>
      <c r="DP282" s="164">
        <f>MAX(IFERROR(IF(DP$274&lt;=$D252*12,0,IF(DP$274&lt;=$D282,SUM($E252:DP252),SUMIFS($B252:$GG252,$B$274:$GG$274,"&lt;="&amp;DP$274,$B$274:$GG$274,"&gt;"&amp;(DP$274-$D282)))),0),0)</f>
        <v>0</v>
      </c>
      <c r="DQ282" s="164">
        <f>MAX(IFERROR(IF(DQ$274&lt;=$D252*12,0,IF(DQ$274&lt;=$D282,SUM($E252:DQ252),SUMIFS($B252:$GG252,$B$274:$GG$274,"&lt;="&amp;DQ$274,$B$274:$GG$274,"&gt;"&amp;(DQ$274-$D282)))),0),0)</f>
        <v>0</v>
      </c>
      <c r="DR282" s="164">
        <f>MAX(IFERROR(IF(DR$274&lt;=$D252*12,0,IF(DR$274&lt;=$D282,SUM($E252:DR252),SUMIFS($B252:$GG252,$B$274:$GG$274,"&lt;="&amp;DR$274,$B$274:$GG$274,"&gt;"&amp;(DR$274-$D282)))),0),0)</f>
        <v>0</v>
      </c>
      <c r="DS282" s="164">
        <f>MAX(IFERROR(IF(DS$274&lt;=$D252*12,0,IF(DS$274&lt;=$D282,SUM($E252:DS252),SUMIFS($B252:$GG252,$B$274:$GG$274,"&lt;="&amp;DS$274,$B$274:$GG$274,"&gt;"&amp;(DS$274-$D282)))),0),0)</f>
        <v>0</v>
      </c>
      <c r="DT282" s="164">
        <f>MAX(IFERROR(IF(DT$274&lt;=$D252*12,0,IF(DT$274&lt;=$D282,SUM($E252:DT252),SUMIFS($B252:$GG252,$B$274:$GG$274,"&lt;="&amp;DT$274,$B$274:$GG$274,"&gt;"&amp;(DT$274-$D282)))),0),0)</f>
        <v>0</v>
      </c>
      <c r="DU282" s="164">
        <f>MAX(IFERROR(IF(DU$274&lt;=$D252*12,0,IF(DU$274&lt;=$D282,SUM($E252:DU252),SUMIFS($B252:$GG252,$B$274:$GG$274,"&lt;="&amp;DU$274,$B$274:$GG$274,"&gt;"&amp;(DU$274-$D282)))),0),0)</f>
        <v>0</v>
      </c>
      <c r="DV282" s="164">
        <f>MAX(IFERROR(IF(DV$274&lt;=$D252*12,0,IF(DV$274&lt;=$D282,SUM($E252:DV252),SUMIFS($B252:$GG252,$B$274:$GG$274,"&lt;="&amp;DV$274,$B$274:$GG$274,"&gt;"&amp;(DV$274-$D282)))),0),0)</f>
        <v>0</v>
      </c>
      <c r="DW282" s="164">
        <f>MAX(IFERROR(IF(DW$274&lt;=$D252*12,0,IF(DW$274&lt;=$D282,SUM($E252:DW252),SUMIFS($B252:$GG252,$B$274:$GG$274,"&lt;="&amp;DW$274,$B$274:$GG$274,"&gt;"&amp;(DW$274-$D282)))),0),0)</f>
        <v>0</v>
      </c>
      <c r="DX282" s="164">
        <f>MAX(IFERROR(IF(DX$274&lt;=$D252*12,0,IF(DX$274&lt;=$D282,SUM($E252:DX252),SUMIFS($B252:$GG252,$B$274:$GG$274,"&lt;="&amp;DX$274,$B$274:$GG$274,"&gt;"&amp;(DX$274-$D282)))),0),0)</f>
        <v>0</v>
      </c>
      <c r="DY282" s="164">
        <f>MAX(IFERROR(IF(DY$274&lt;=$D252*12,0,IF(DY$274&lt;=$D282,SUM($E252:DY252),SUMIFS($B252:$GG252,$B$274:$GG$274,"&lt;="&amp;DY$274,$B$274:$GG$274,"&gt;"&amp;(DY$274-$D282)))),0),0)</f>
        <v>0</v>
      </c>
      <c r="DZ282" s="164">
        <f>MAX(IFERROR(IF(DZ$274&lt;=$D252*12,0,IF(DZ$274&lt;=$D282,SUM($E252:DZ252),SUMIFS($B252:$GG252,$B$274:$GG$274,"&lt;="&amp;DZ$274,$B$274:$GG$274,"&gt;"&amp;(DZ$274-$D282)))),0),0)</f>
        <v>0</v>
      </c>
      <c r="EA282" s="164">
        <f>MAX(IFERROR(IF(EA$274&lt;=$D252*12,0,IF(EA$274&lt;=$D282,SUM($E252:EA252),SUMIFS($B252:$GG252,$B$274:$GG$274,"&lt;="&amp;EA$274,$B$274:$GG$274,"&gt;"&amp;(EA$274-$D282)))),0),0)</f>
        <v>0</v>
      </c>
      <c r="EB282" s="164">
        <f>MAX(IFERROR(IF(EB$274&lt;=$D252*12,0,IF(EB$274&lt;=$D282,SUM($E252:EB252),SUMIFS($B252:$GG252,$B$274:$GG$274,"&lt;="&amp;EB$274,$B$274:$GG$274,"&gt;"&amp;(EB$274-$D282)))),0),0)</f>
        <v>0</v>
      </c>
      <c r="EC282" s="164">
        <f>MAX(IFERROR(IF(EC$274&lt;=$D252*12,0,IF(EC$274&lt;=$D282,SUM($E252:EC252),SUMIFS($B252:$GG252,$B$274:$GG$274,"&lt;="&amp;EC$274,$B$274:$GG$274,"&gt;"&amp;(EC$274-$D282)))),0),0)</f>
        <v>0</v>
      </c>
      <c r="ED282" s="164">
        <f>MAX(IFERROR(IF(ED$274&lt;=$D252*12,0,IF(ED$274&lt;=$D282,SUM($E252:ED252),SUMIFS($B252:$GG252,$B$274:$GG$274,"&lt;="&amp;ED$274,$B$274:$GG$274,"&gt;"&amp;(ED$274-$D282)))),0),0)</f>
        <v>0</v>
      </c>
      <c r="EE282" s="164">
        <f>MAX(IFERROR(IF(EE$274&lt;=$D252*12,0,IF(EE$274&lt;=$D282,SUM($E252:EE252),SUMIFS($B252:$GG252,$B$274:$GG$274,"&lt;="&amp;EE$274,$B$274:$GG$274,"&gt;"&amp;(EE$274-$D282)))),0),0)</f>
        <v>0</v>
      </c>
      <c r="EF282" s="164">
        <f>MAX(IFERROR(IF(EF$274&lt;=$D252*12,0,IF(EF$274&lt;=$D282,SUM($E252:EF252),SUMIFS($B252:$GG252,$B$274:$GG$274,"&lt;="&amp;EF$274,$B$274:$GG$274,"&gt;"&amp;(EF$274-$D282)))),0),0)</f>
        <v>0</v>
      </c>
      <c r="EG282" s="164">
        <f>MAX(IFERROR(IF(EG$274&lt;=$D252*12,0,IF(EG$274&lt;=$D282,SUM($E252:EG252),SUMIFS($B252:$GG252,$B$274:$GG$274,"&lt;="&amp;EG$274,$B$274:$GG$274,"&gt;"&amp;(EG$274-$D282)))),0),0)</f>
        <v>0</v>
      </c>
      <c r="EH282" s="164">
        <f>MAX(IFERROR(IF(EH$274&lt;=$D252*12,0,IF(EH$274&lt;=$D282,SUM($E252:EH252),SUMIFS($B252:$GG252,$B$274:$GG$274,"&lt;="&amp;EH$274,$B$274:$GG$274,"&gt;"&amp;(EH$274-$D282)))),0),0)</f>
        <v>0</v>
      </c>
      <c r="EI282" s="164">
        <f>MAX(IFERROR(IF(EI$274&lt;=$D252*12,0,IF(EI$274&lt;=$D282,SUM($E252:EI252),SUMIFS($B252:$GG252,$B$274:$GG$274,"&lt;="&amp;EI$274,$B$274:$GG$274,"&gt;"&amp;(EI$274-$D282)))),0),0)</f>
        <v>0</v>
      </c>
      <c r="EJ282" s="164">
        <f>MAX(IFERROR(IF(EJ$274&lt;=$D252*12,0,IF(EJ$274&lt;=$D282,SUM($E252:EJ252),SUMIFS($B252:$GG252,$B$274:$GG$274,"&lt;="&amp;EJ$274,$B$274:$GG$274,"&gt;"&amp;(EJ$274-$D282)))),0),0)</f>
        <v>0</v>
      </c>
      <c r="EK282" s="164">
        <f>MAX(IFERROR(IF(EK$274&lt;=$D252*12,0,IF(EK$274&lt;=$D282,SUM($E252:EK252),SUMIFS($B252:$GG252,$B$274:$GG$274,"&lt;="&amp;EK$274,$B$274:$GG$274,"&gt;"&amp;(EK$274-$D282)))),0),0)</f>
        <v>0</v>
      </c>
      <c r="EL282" s="147"/>
      <c r="EM282" s="147"/>
      <c r="EN282" s="147"/>
      <c r="EO282" s="147"/>
      <c r="EP282" s="147"/>
      <c r="EQ282" s="147"/>
      <c r="ER282" s="147"/>
      <c r="ES282" s="147"/>
      <c r="ET282" s="147"/>
      <c r="EU282" s="147"/>
      <c r="EV282" s="147"/>
      <c r="EW282" s="147"/>
      <c r="EX282" s="147"/>
      <c r="EY282" s="147"/>
      <c r="EZ282" s="147"/>
      <c r="FA282" s="147"/>
      <c r="FB282" s="147"/>
      <c r="FC282" s="147"/>
      <c r="FD282" s="147"/>
      <c r="FE282" s="147"/>
      <c r="FF282" s="147"/>
      <c r="FG282" s="147"/>
      <c r="FH282" s="147"/>
      <c r="FI282" s="147"/>
      <c r="FJ282" s="147"/>
      <c r="FK282" s="147"/>
      <c r="FL282" s="147"/>
      <c r="FM282" s="147"/>
      <c r="FN282" s="147"/>
      <c r="FO282" s="147"/>
      <c r="FP282" s="147"/>
      <c r="FQ282" s="147"/>
      <c r="FR282" s="147"/>
      <c r="FS282" s="147"/>
      <c r="FT282" s="147"/>
      <c r="FU282" s="147"/>
      <c r="FV282" s="147"/>
      <c r="FW282" s="147"/>
      <c r="FX282" s="147"/>
      <c r="FY282" s="147"/>
      <c r="FZ282" s="147"/>
      <c r="GA282" s="147"/>
      <c r="GB282" s="147"/>
      <c r="GC282" s="147"/>
      <c r="GD282" s="147"/>
      <c r="GE282" s="147"/>
      <c r="GF282" s="147"/>
      <c r="GG282" s="147"/>
    </row>
    <row r="283" spans="2:189">
      <c r="B283" s="148">
        <v>8</v>
      </c>
      <c r="C283" s="148" t="str">
        <f t="shared" si="357"/>
        <v>Large Tenant</v>
      </c>
      <c r="D283" s="148">
        <f>VLOOKUP($C283,Assumptions!$O$40:$S$45,5,FALSE)</f>
        <v>3</v>
      </c>
      <c r="E283" s="164">
        <f>MAX(IFERROR(IF(E$274&lt;=$D253*12,0,IF(E$274&lt;=$D283,SUM($E253:E253),SUMIFS($B253:$GG253,$B$274:$GG$274,"&lt;="&amp;E$274,$B$274:$GG$274,"&gt;"&amp;(E$274-$D283)))),0),0)</f>
        <v>0</v>
      </c>
      <c r="F283" s="164">
        <f>MAX(IFERROR(IF(F$274&lt;=$D253*12,0,IF(F$274&lt;=$D283,SUM($E253:F253),SUMIFS($B253:$GG253,$B$274:$GG$274,"&lt;="&amp;F$274,$B$274:$GG$274,"&gt;"&amp;(F$274-$D283)))),0),0)</f>
        <v>0</v>
      </c>
      <c r="G283" s="164">
        <f>MAX(IFERROR(IF(G$274&lt;=$D253*12,0,IF(G$274&lt;=$D283,SUM($E253:G253),SUMIFS($B253:$GG253,$B$274:$GG$274,"&lt;="&amp;G$274,$B$274:$GG$274,"&gt;"&amp;(G$274-$D283)))),0),0)</f>
        <v>0</v>
      </c>
      <c r="H283" s="164">
        <f>MAX(IFERROR(IF(H$274&lt;=$D253*12,0,IF(H$274&lt;=$D283,SUM($E253:H253),SUMIFS($B253:$GG253,$B$274:$GG$274,"&lt;="&amp;H$274,$B$274:$GG$274,"&gt;"&amp;(H$274-$D283)))),0),0)</f>
        <v>0</v>
      </c>
      <c r="I283" s="164">
        <f>MAX(IFERROR(IF(I$274&lt;=$D253*12,0,IF(I$274&lt;=$D283,SUM($E253:I253),SUMIFS($B253:$GG253,$B$274:$GG$274,"&lt;="&amp;I$274,$B$274:$GG$274,"&gt;"&amp;(I$274-$D283)))),0),0)</f>
        <v>0</v>
      </c>
      <c r="J283" s="164">
        <f>MAX(IFERROR(IF(J$274&lt;=$D253*12,0,IF(J$274&lt;=$D283,SUM($E253:J253),SUMIFS($B253:$GG253,$B$274:$GG$274,"&lt;="&amp;J$274,$B$274:$GG$274,"&gt;"&amp;(J$274-$D283)))),0),0)</f>
        <v>0</v>
      </c>
      <c r="K283" s="164">
        <f>MAX(IFERROR(IF(K$274&lt;=$D253*12,0,IF(K$274&lt;=$D283,SUM($E253:K253),SUMIFS($B253:$GG253,$B$274:$GG$274,"&lt;="&amp;K$274,$B$274:$GG$274,"&gt;"&amp;(K$274-$D283)))),0),0)</f>
        <v>0</v>
      </c>
      <c r="L283" s="164">
        <f>MAX(IFERROR(IF(L$274&lt;=$D253*12,0,IF(L$274&lt;=$D283,SUM($E253:L253),SUMIFS($B253:$GG253,$B$274:$GG$274,"&lt;="&amp;L$274,$B$274:$GG$274,"&gt;"&amp;(L$274-$D283)))),0),0)</f>
        <v>0</v>
      </c>
      <c r="M283" s="164">
        <f>MAX(IFERROR(IF(M$274&lt;=$D253*12,0,IF(M$274&lt;=$D283,SUM($E253:M253),SUMIFS($B253:$GG253,$B$274:$GG$274,"&lt;="&amp;M$274,$B$274:$GG$274,"&gt;"&amp;(M$274-$D283)))),0),0)</f>
        <v>0</v>
      </c>
      <c r="N283" s="164">
        <f>MAX(IFERROR(IF(N$274&lt;=$D253*12,0,IF(N$274&lt;=$D283,SUM($E253:N253),SUMIFS($B253:$GG253,$B$274:$GG$274,"&lt;="&amp;N$274,$B$274:$GG$274,"&gt;"&amp;(N$274-$D283)))),0),0)</f>
        <v>0</v>
      </c>
      <c r="O283" s="164">
        <f>MAX(IFERROR(IF(O$274&lt;=$D253*12,0,IF(O$274&lt;=$D283,SUM($E253:O253),SUMIFS($B253:$GG253,$B$274:$GG$274,"&lt;="&amp;O$274,$B$274:$GG$274,"&gt;"&amp;(O$274-$D283)))),0),0)</f>
        <v>0</v>
      </c>
      <c r="P283" s="164">
        <f>MAX(IFERROR(IF(P$274&lt;=$D253*12,0,IF(P$274&lt;=$D283,SUM($E253:P253),SUMIFS($B253:$GG253,$B$274:$GG$274,"&lt;="&amp;P$274,$B$274:$GG$274,"&gt;"&amp;(P$274-$D283)))),0),0)</f>
        <v>0</v>
      </c>
      <c r="Q283" s="164">
        <f>MAX(IFERROR(IF(Q$274&lt;=$D253*12,0,IF(Q$274&lt;=$D283,SUM($E253:Q253),SUMIFS($B253:$GG253,$B$274:$GG$274,"&lt;="&amp;Q$274,$B$274:$GG$274,"&gt;"&amp;(Q$274-$D283)))),0),0)</f>
        <v>0</v>
      </c>
      <c r="R283" s="164">
        <f>MAX(IFERROR(IF(R$274&lt;=$D253*12,0,IF(R$274&lt;=$D283,SUM($E253:R253),SUMIFS($B253:$GG253,$B$274:$GG$274,"&lt;="&amp;R$274,$B$274:$GG$274,"&gt;"&amp;(R$274-$D283)))),0),0)</f>
        <v>0</v>
      </c>
      <c r="S283" s="164">
        <f>MAX(IFERROR(IF(S$274&lt;=$D253*12,0,IF(S$274&lt;=$D283,SUM($E253:S253),SUMIFS($B253:$GG253,$B$274:$GG$274,"&lt;="&amp;S$274,$B$274:$GG$274,"&gt;"&amp;(S$274-$D283)))),0),0)</f>
        <v>0</v>
      </c>
      <c r="T283" s="164">
        <f>MAX(IFERROR(IF(T$274&lt;=$D253*12,0,IF(T$274&lt;=$D283,SUM($E253:T253),SUMIFS($B253:$GG253,$B$274:$GG$274,"&lt;="&amp;T$274,$B$274:$GG$274,"&gt;"&amp;(T$274-$D283)))),0),0)</f>
        <v>0</v>
      </c>
      <c r="U283" s="164">
        <f>MAX(IFERROR(IF(U$274&lt;=$D253*12,0,IF(U$274&lt;=$D283,SUM($E253:U253),SUMIFS($B253:$GG253,$B$274:$GG$274,"&lt;="&amp;U$274,$B$274:$GG$274,"&gt;"&amp;(U$274-$D283)))),0),0)</f>
        <v>0</v>
      </c>
      <c r="V283" s="164">
        <f>MAX(IFERROR(IF(V$274&lt;=$D253*12,0,IF(V$274&lt;=$D283,SUM($E253:V253),SUMIFS($B253:$GG253,$B$274:$GG$274,"&lt;="&amp;V$274,$B$274:$GG$274,"&gt;"&amp;(V$274-$D283)))),0),0)</f>
        <v>0</v>
      </c>
      <c r="W283" s="164">
        <f>MAX(IFERROR(IF(W$274&lt;=$D253*12,0,IF(W$274&lt;=$D283,SUM($E253:W253),SUMIFS($B253:$GG253,$B$274:$GG$274,"&lt;="&amp;W$274,$B$274:$GG$274,"&gt;"&amp;(W$274-$D283)))),0),0)</f>
        <v>0</v>
      </c>
      <c r="X283" s="164">
        <f>MAX(IFERROR(IF(X$274&lt;=$D253*12,0,IF(X$274&lt;=$D283,SUM($E253:X253),SUMIFS($B253:$GG253,$B$274:$GG$274,"&lt;="&amp;X$274,$B$274:$GG$274,"&gt;"&amp;(X$274-$D283)))),0),0)</f>
        <v>0</v>
      </c>
      <c r="Y283" s="164">
        <f>MAX(IFERROR(IF(Y$274&lt;=$D253*12,0,IF(Y$274&lt;=$D283,SUM($E253:Y253),SUMIFS($B253:$GG253,$B$274:$GG$274,"&lt;="&amp;Y$274,$B$274:$GG$274,"&gt;"&amp;(Y$274-$D283)))),0),0)</f>
        <v>0</v>
      </c>
      <c r="Z283" s="164">
        <f>MAX(IFERROR(IF(Z$274&lt;=$D253*12,0,IF(Z$274&lt;=$D283,SUM($E253:Z253),SUMIFS($B253:$GG253,$B$274:$GG$274,"&lt;="&amp;Z$274,$B$274:$GG$274,"&gt;"&amp;(Z$274-$D283)))),0),0)</f>
        <v>0</v>
      </c>
      <c r="AA283" s="164">
        <f>MAX(IFERROR(IF(AA$274&lt;=$D253*12,0,IF(AA$274&lt;=$D283,SUM($E253:AA253),SUMIFS($B253:$GG253,$B$274:$GG$274,"&lt;="&amp;AA$274,$B$274:$GG$274,"&gt;"&amp;(AA$274-$D283)))),0),0)</f>
        <v>0</v>
      </c>
      <c r="AB283" s="164">
        <f>MAX(IFERROR(IF(AB$274&lt;=$D253*12,0,IF(AB$274&lt;=$D283,SUM($E253:AB253),SUMIFS($B253:$GG253,$B$274:$GG$274,"&lt;="&amp;AB$274,$B$274:$GG$274,"&gt;"&amp;(AB$274-$D283)))),0),0)</f>
        <v>0</v>
      </c>
      <c r="AC283" s="164">
        <f>MAX(IFERROR(IF(AC$274&lt;=$D253*12,0,IF(AC$274&lt;=$D283,SUM($E253:AC253),SUMIFS($B253:$GG253,$B$274:$GG$274,"&lt;="&amp;AC$274,$B$274:$GG$274,"&gt;"&amp;(AC$274-$D283)))),0),0)</f>
        <v>0</v>
      </c>
      <c r="AD283" s="164">
        <f>MAX(IFERROR(IF(AD$274&lt;=$D253*12,0,IF(AD$274&lt;=$D283,SUM($E253:AD253),SUMIFS($B253:$GG253,$B$274:$GG$274,"&lt;="&amp;AD$274,$B$274:$GG$274,"&gt;"&amp;(AD$274-$D283)))),0),0)</f>
        <v>0</v>
      </c>
      <c r="AE283" s="164">
        <f>MAX(IFERROR(IF(AE$274&lt;=$D253*12,0,IF(AE$274&lt;=$D283,SUM($E253:AE253),SUMIFS($B253:$GG253,$B$274:$GG$274,"&lt;="&amp;AE$274,$B$274:$GG$274,"&gt;"&amp;(AE$274-$D283)))),0),0)</f>
        <v>0</v>
      </c>
      <c r="AF283" s="164">
        <f>MAX(IFERROR(IF(AF$274&lt;=$D253*12,0,IF(AF$274&lt;=$D283,SUM($E253:AF253),SUMIFS($B253:$GG253,$B$274:$GG$274,"&lt;="&amp;AF$274,$B$274:$GG$274,"&gt;"&amp;(AF$274-$D283)))),0),0)</f>
        <v>0</v>
      </c>
      <c r="AG283" s="164">
        <f>MAX(IFERROR(IF(AG$274&lt;=$D253*12,0,IF(AG$274&lt;=$D283,SUM($E253:AG253),SUMIFS($B253:$GG253,$B$274:$GG$274,"&lt;="&amp;AG$274,$B$274:$GG$274,"&gt;"&amp;(AG$274-$D283)))),0),0)</f>
        <v>0</v>
      </c>
      <c r="AH283" s="164">
        <f>MAX(IFERROR(IF(AH$274&lt;=$D253*12,0,IF(AH$274&lt;=$D283,SUM($E253:AH253),SUMIFS($B253:$GG253,$B$274:$GG$274,"&lt;="&amp;AH$274,$B$274:$GG$274,"&gt;"&amp;(AH$274-$D283)))),0),0)</f>
        <v>0</v>
      </c>
      <c r="AI283" s="164">
        <f>MAX(IFERROR(IF(AI$274&lt;=$D253*12,0,IF(AI$274&lt;=$D283,SUM($E253:AI253),SUMIFS($B253:$GG253,$B$274:$GG$274,"&lt;="&amp;AI$274,$B$274:$GG$274,"&gt;"&amp;(AI$274-$D283)))),0),0)</f>
        <v>0</v>
      </c>
      <c r="AJ283" s="164">
        <f>MAX(IFERROR(IF(AJ$274&lt;=$D253*12,0,IF(AJ$274&lt;=$D283,SUM($E253:AJ253),SUMIFS($B253:$GG253,$B$274:$GG$274,"&lt;="&amp;AJ$274,$B$274:$GG$274,"&gt;"&amp;(AJ$274-$D283)))),0),0)</f>
        <v>0</v>
      </c>
      <c r="AK283" s="164">
        <f>MAX(IFERROR(IF(AK$274&lt;=$D253*12,0,IF(AK$274&lt;=$D283,SUM($E253:AK253),SUMIFS($B253:$GG253,$B$274:$GG$274,"&lt;="&amp;AK$274,$B$274:$GG$274,"&gt;"&amp;(AK$274-$D283)))),0),0)</f>
        <v>0</v>
      </c>
      <c r="AL283" s="164">
        <f>MAX(IFERROR(IF(AL$274&lt;=$D253*12,0,IF(AL$274&lt;=$D283,SUM($E253:AL253),SUMIFS($B253:$GG253,$B$274:$GG$274,"&lt;="&amp;AL$274,$B$274:$GG$274,"&gt;"&amp;(AL$274-$D283)))),0),0)</f>
        <v>0</v>
      </c>
      <c r="AM283" s="164">
        <f>MAX(IFERROR(IF(AM$274&lt;=$D253*12,0,IF(AM$274&lt;=$D283,SUM($E253:AM253),SUMIFS($B253:$GG253,$B$274:$GG$274,"&lt;="&amp;AM$274,$B$274:$GG$274,"&gt;"&amp;(AM$274-$D283)))),0),0)</f>
        <v>0</v>
      </c>
      <c r="AN283" s="164">
        <f>MAX(IFERROR(IF(AN$274&lt;=$D253*12,0,IF(AN$274&lt;=$D283,SUM($E253:AN253),SUMIFS($B253:$GG253,$B$274:$GG$274,"&lt;="&amp;AN$274,$B$274:$GG$274,"&gt;"&amp;(AN$274-$D283)))),0),0)</f>
        <v>0</v>
      </c>
      <c r="AO283" s="164">
        <f>MAX(IFERROR(IF(AO$274&lt;=$D253*12,0,IF(AO$274&lt;=$D283,SUM($E253:AO253),SUMIFS($B253:$GG253,$B$274:$GG$274,"&lt;="&amp;AO$274,$B$274:$GG$274,"&gt;"&amp;(AO$274-$D283)))),0),0)</f>
        <v>0</v>
      </c>
      <c r="AP283" s="164">
        <f>MAX(IFERROR(IF(AP$274&lt;=$D253*12,0,IF(AP$274&lt;=$D283,SUM($E253:AP253),SUMIFS($B253:$GG253,$B$274:$GG$274,"&lt;="&amp;AP$274,$B$274:$GG$274,"&gt;"&amp;(AP$274-$D283)))),0),0)</f>
        <v>0</v>
      </c>
      <c r="AQ283" s="164">
        <f>MAX(IFERROR(IF(AQ$274&lt;=$D253*12,0,IF(AQ$274&lt;=$D283,SUM($E253:AQ253),SUMIFS($B253:$GG253,$B$274:$GG$274,"&lt;="&amp;AQ$274,$B$274:$GG$274,"&gt;"&amp;(AQ$274-$D283)))),0),0)</f>
        <v>0</v>
      </c>
      <c r="AR283" s="164">
        <f>MAX(IFERROR(IF(AR$274&lt;=$D253*12,0,IF(AR$274&lt;=$D283,SUM($E253:AR253),SUMIFS($B253:$GG253,$B$274:$GG$274,"&lt;="&amp;AR$274,$B$274:$GG$274,"&gt;"&amp;(AR$274-$D283)))),0),0)</f>
        <v>0</v>
      </c>
      <c r="AS283" s="164">
        <f>MAX(IFERROR(IF(AS$274&lt;=$D253*12,0,IF(AS$274&lt;=$D283,SUM($E253:AS253),SUMIFS($B253:$GG253,$B$274:$GG$274,"&lt;="&amp;AS$274,$B$274:$GG$274,"&gt;"&amp;(AS$274-$D283)))),0),0)</f>
        <v>0</v>
      </c>
      <c r="AT283" s="164">
        <f>MAX(IFERROR(IF(AT$274&lt;=$D253*12,0,IF(AT$274&lt;=$D283,SUM($E253:AT253),SUMIFS($B253:$GG253,$B$274:$GG$274,"&lt;="&amp;AT$274,$B$274:$GG$274,"&gt;"&amp;(AT$274-$D283)))),0),0)</f>
        <v>0</v>
      </c>
      <c r="AU283" s="164">
        <f>MAX(IFERROR(IF(AU$274&lt;=$D253*12,0,IF(AU$274&lt;=$D283,SUM($E253:AU253),SUMIFS($B253:$GG253,$B$274:$GG$274,"&lt;="&amp;AU$274,$B$274:$GG$274,"&gt;"&amp;(AU$274-$D283)))),0),0)</f>
        <v>0</v>
      </c>
      <c r="AV283" s="164">
        <f>MAX(IFERROR(IF(AV$274&lt;=$D253*12,0,IF(AV$274&lt;=$D283,SUM($E253:AV253),SUMIFS($B253:$GG253,$B$274:$GG$274,"&lt;="&amp;AV$274,$B$274:$GG$274,"&gt;"&amp;(AV$274-$D283)))),0),0)</f>
        <v>0</v>
      </c>
      <c r="AW283" s="164">
        <f>MAX(IFERROR(IF(AW$274&lt;=$D253*12,0,IF(AW$274&lt;=$D283,SUM($E253:AW253),SUMIFS($B253:$GG253,$B$274:$GG$274,"&lt;="&amp;AW$274,$B$274:$GG$274,"&gt;"&amp;(AW$274-$D283)))),0),0)</f>
        <v>0</v>
      </c>
      <c r="AX283" s="164">
        <f>MAX(IFERROR(IF(AX$274&lt;=$D253*12,0,IF(AX$274&lt;=$D283,SUM($E253:AX253),SUMIFS($B253:$GG253,$B$274:$GG$274,"&lt;="&amp;AX$274,$B$274:$GG$274,"&gt;"&amp;(AX$274-$D283)))),0),0)</f>
        <v>0</v>
      </c>
      <c r="AY283" s="164">
        <f>MAX(IFERROR(IF(AY$274&lt;=$D253*12,0,IF(AY$274&lt;=$D283,SUM($E253:AY253),SUMIFS($B253:$GG253,$B$274:$GG$274,"&lt;="&amp;AY$274,$B$274:$GG$274,"&gt;"&amp;(AY$274-$D283)))),0),0)</f>
        <v>0</v>
      </c>
      <c r="AZ283" s="164">
        <f>MAX(IFERROR(IF(AZ$274&lt;=$D253*12,0,IF(AZ$274&lt;=$D283,SUM($E253:AZ253),SUMIFS($B253:$GG253,$B$274:$GG$274,"&lt;="&amp;AZ$274,$B$274:$GG$274,"&gt;"&amp;(AZ$274-$D283)))),0),0)</f>
        <v>0</v>
      </c>
      <c r="BA283" s="164">
        <f>MAX(IFERROR(IF(BA$274&lt;=$D253*12,0,IF(BA$274&lt;=$D283,SUM($E253:BA253),SUMIFS($B253:$GG253,$B$274:$GG$274,"&lt;="&amp;BA$274,$B$274:$GG$274,"&gt;"&amp;(BA$274-$D283)))),0),0)</f>
        <v>0.24249999999999994</v>
      </c>
      <c r="BB283" s="164">
        <f>MAX(IFERROR(IF(BB$274&lt;=$D253*12,0,IF(BB$274&lt;=$D283,SUM($E253:BB253),SUMIFS($B253:$GG253,$B$274:$GG$274,"&lt;="&amp;BB$274,$B$274:$GG$274,"&gt;"&amp;(BB$274-$D283)))),0),0)</f>
        <v>0.24249999999999994</v>
      </c>
      <c r="BC283" s="164">
        <f>MAX(IFERROR(IF(BC$274&lt;=$D253*12,0,IF(BC$274&lt;=$D283,SUM($E253:BC253),SUMIFS($B253:$GG253,$B$274:$GG$274,"&lt;="&amp;BC$274,$B$274:$GG$274,"&gt;"&amp;(BC$274-$D283)))),0),0)</f>
        <v>0.24249999999999994</v>
      </c>
      <c r="BD283" s="164">
        <f>MAX(IFERROR(IF(BD$274&lt;=$D253*12,0,IF(BD$274&lt;=$D283,SUM($E253:BD253),SUMIFS($B253:$GG253,$B$274:$GG$274,"&lt;="&amp;BD$274,$B$274:$GG$274,"&gt;"&amp;(BD$274-$D283)))),0),0)</f>
        <v>0</v>
      </c>
      <c r="BE283" s="164">
        <f>MAX(IFERROR(IF(BE$274&lt;=$D253*12,0,IF(BE$274&lt;=$D283,SUM($E253:BE253),SUMIFS($B253:$GG253,$B$274:$GG$274,"&lt;="&amp;BE$274,$B$274:$GG$274,"&gt;"&amp;(BE$274-$D283)))),0),0)</f>
        <v>0</v>
      </c>
      <c r="BF283" s="164">
        <f>MAX(IFERROR(IF(BF$274&lt;=$D253*12,0,IF(BF$274&lt;=$D283,SUM($E253:BF253),SUMIFS($B253:$GG253,$B$274:$GG$274,"&lt;="&amp;BF$274,$B$274:$GG$274,"&gt;"&amp;(BF$274-$D283)))),0),0)</f>
        <v>0</v>
      </c>
      <c r="BG283" s="164">
        <f>MAX(IFERROR(IF(BG$274&lt;=$D253*12,0,IF(BG$274&lt;=$D283,SUM($E253:BG253),SUMIFS($B253:$GG253,$B$274:$GG$274,"&lt;="&amp;BG$274,$B$274:$GG$274,"&gt;"&amp;(BG$274-$D283)))),0),0)</f>
        <v>0</v>
      </c>
      <c r="BH283" s="164">
        <f>MAX(IFERROR(IF(BH$274&lt;=$D253*12,0,IF(BH$274&lt;=$D283,SUM($E253:BH253),SUMIFS($B253:$GG253,$B$274:$GG$274,"&lt;="&amp;BH$274,$B$274:$GG$274,"&gt;"&amp;(BH$274-$D283)))),0),0)</f>
        <v>0</v>
      </c>
      <c r="BI283" s="164">
        <f>MAX(IFERROR(IF(BI$274&lt;=$D253*12,0,IF(BI$274&lt;=$D283,SUM($E253:BI253),SUMIFS($B253:$GG253,$B$274:$GG$274,"&lt;="&amp;BI$274,$B$274:$GG$274,"&gt;"&amp;(BI$274-$D283)))),0),0)</f>
        <v>0</v>
      </c>
      <c r="BJ283" s="164">
        <f>MAX(IFERROR(IF(BJ$274&lt;=$D253*12,0,IF(BJ$274&lt;=$D283,SUM($E253:BJ253),SUMIFS($B253:$GG253,$B$274:$GG$274,"&lt;="&amp;BJ$274,$B$274:$GG$274,"&gt;"&amp;(BJ$274-$D283)))),0),0)</f>
        <v>0</v>
      </c>
      <c r="BK283" s="164">
        <f>MAX(IFERROR(IF(BK$274&lt;=$D253*12,0,IF(BK$274&lt;=$D283,SUM($E253:BK253),SUMIFS($B253:$GG253,$B$274:$GG$274,"&lt;="&amp;BK$274,$B$274:$GG$274,"&gt;"&amp;(BK$274-$D283)))),0),0)</f>
        <v>0</v>
      </c>
      <c r="BL283" s="164">
        <f>MAX(IFERROR(IF(BL$274&lt;=$D253*12,0,IF(BL$274&lt;=$D283,SUM($E253:BL253),SUMIFS($B253:$GG253,$B$274:$GG$274,"&lt;="&amp;BL$274,$B$274:$GG$274,"&gt;"&amp;(BL$274-$D283)))),0),0)</f>
        <v>0</v>
      </c>
      <c r="BM283" s="164">
        <f>MAX(IFERROR(IF(BM$274&lt;=$D253*12,0,IF(BM$274&lt;=$D283,SUM($E253:BM253),SUMIFS($B253:$GG253,$B$274:$GG$274,"&lt;="&amp;BM$274,$B$274:$GG$274,"&gt;"&amp;(BM$274-$D283)))),0),0)</f>
        <v>0</v>
      </c>
      <c r="BN283" s="164">
        <f>MAX(IFERROR(IF(BN$274&lt;=$D253*12,0,IF(BN$274&lt;=$D283,SUM($E253:BN253),SUMIFS($B253:$GG253,$B$274:$GG$274,"&lt;="&amp;BN$274,$B$274:$GG$274,"&gt;"&amp;(BN$274-$D283)))),0),0)</f>
        <v>0</v>
      </c>
      <c r="BO283" s="164">
        <f>MAX(IFERROR(IF(BO$274&lt;=$D253*12,0,IF(BO$274&lt;=$D283,SUM($E253:BO253),SUMIFS($B253:$GG253,$B$274:$GG$274,"&lt;="&amp;BO$274,$B$274:$GG$274,"&gt;"&amp;(BO$274-$D283)))),0),0)</f>
        <v>0</v>
      </c>
      <c r="BP283" s="164">
        <f>MAX(IFERROR(IF(BP$274&lt;=$D253*12,0,IF(BP$274&lt;=$D283,SUM($E253:BP253),SUMIFS($B253:$GG253,$B$274:$GG$274,"&lt;="&amp;BP$274,$B$274:$GG$274,"&gt;"&amp;(BP$274-$D283)))),0),0)</f>
        <v>0</v>
      </c>
      <c r="BQ283" s="164">
        <f>MAX(IFERROR(IF(BQ$274&lt;=$D253*12,0,IF(BQ$274&lt;=$D283,SUM($E253:BQ253),SUMIFS($B253:$GG253,$B$274:$GG$274,"&lt;="&amp;BQ$274,$B$274:$GG$274,"&gt;"&amp;(BQ$274-$D283)))),0),0)</f>
        <v>0</v>
      </c>
      <c r="BR283" s="164">
        <f>MAX(IFERROR(IF(BR$274&lt;=$D253*12,0,IF(BR$274&lt;=$D283,SUM($E253:BR253),SUMIFS($B253:$GG253,$B$274:$GG$274,"&lt;="&amp;BR$274,$B$274:$GG$274,"&gt;"&amp;(BR$274-$D283)))),0),0)</f>
        <v>0</v>
      </c>
      <c r="BS283" s="164">
        <f>MAX(IFERROR(IF(BS$274&lt;=$D253*12,0,IF(BS$274&lt;=$D283,SUM($E253:BS253),SUMIFS($B253:$GG253,$B$274:$GG$274,"&lt;="&amp;BS$274,$B$274:$GG$274,"&gt;"&amp;(BS$274-$D283)))),0),0)</f>
        <v>0</v>
      </c>
      <c r="BT283" s="164">
        <f>MAX(IFERROR(IF(BT$274&lt;=$D253*12,0,IF(BT$274&lt;=$D283,SUM($E253:BT253),SUMIFS($B253:$GG253,$B$274:$GG$274,"&lt;="&amp;BT$274,$B$274:$GG$274,"&gt;"&amp;(BT$274-$D283)))),0),0)</f>
        <v>0</v>
      </c>
      <c r="BU283" s="164">
        <f>MAX(IFERROR(IF(BU$274&lt;=$D253*12,0,IF(BU$274&lt;=$D283,SUM($E253:BU253),SUMIFS($B253:$GG253,$B$274:$GG$274,"&lt;="&amp;BU$274,$B$274:$GG$274,"&gt;"&amp;(BU$274-$D283)))),0),0)</f>
        <v>0</v>
      </c>
      <c r="BV283" s="164">
        <f>MAX(IFERROR(IF(BV$274&lt;=$D253*12,0,IF(BV$274&lt;=$D283,SUM($E253:BV253),SUMIFS($B253:$GG253,$B$274:$GG$274,"&lt;="&amp;BV$274,$B$274:$GG$274,"&gt;"&amp;(BV$274-$D283)))),0),0)</f>
        <v>0</v>
      </c>
      <c r="BW283" s="164">
        <f>MAX(IFERROR(IF(BW$274&lt;=$D253*12,0,IF(BW$274&lt;=$D283,SUM($E253:BW253),SUMIFS($B253:$GG253,$B$274:$GG$274,"&lt;="&amp;BW$274,$B$274:$GG$274,"&gt;"&amp;(BW$274-$D283)))),0),0)</f>
        <v>0</v>
      </c>
      <c r="BX283" s="164">
        <f>MAX(IFERROR(IF(BX$274&lt;=$D253*12,0,IF(BX$274&lt;=$D283,SUM($E253:BX253),SUMIFS($B253:$GG253,$B$274:$GG$274,"&lt;="&amp;BX$274,$B$274:$GG$274,"&gt;"&amp;(BX$274-$D283)))),0),0)</f>
        <v>0</v>
      </c>
      <c r="BY283" s="164">
        <f>MAX(IFERROR(IF(BY$274&lt;=$D253*12,0,IF(BY$274&lt;=$D283,SUM($E253:BY253),SUMIFS($B253:$GG253,$B$274:$GG$274,"&lt;="&amp;BY$274,$B$274:$GG$274,"&gt;"&amp;(BY$274-$D283)))),0),0)</f>
        <v>0</v>
      </c>
      <c r="BZ283" s="164">
        <f>MAX(IFERROR(IF(BZ$274&lt;=$D253*12,0,IF(BZ$274&lt;=$D283,SUM($E253:BZ253),SUMIFS($B253:$GG253,$B$274:$GG$274,"&lt;="&amp;BZ$274,$B$274:$GG$274,"&gt;"&amp;(BZ$274-$D283)))),0),0)</f>
        <v>0</v>
      </c>
      <c r="CA283" s="164">
        <f>MAX(IFERROR(IF(CA$274&lt;=$D253*12,0,IF(CA$274&lt;=$D283,SUM($E253:CA253),SUMIFS($B253:$GG253,$B$274:$GG$274,"&lt;="&amp;CA$274,$B$274:$GG$274,"&gt;"&amp;(CA$274-$D283)))),0),0)</f>
        <v>0</v>
      </c>
      <c r="CB283" s="164">
        <f>MAX(IFERROR(IF(CB$274&lt;=$D253*12,0,IF(CB$274&lt;=$D283,SUM($E253:CB253),SUMIFS($B253:$GG253,$B$274:$GG$274,"&lt;="&amp;CB$274,$B$274:$GG$274,"&gt;"&amp;(CB$274-$D283)))),0),0)</f>
        <v>0</v>
      </c>
      <c r="CC283" s="164">
        <f>MAX(IFERROR(IF(CC$274&lt;=$D253*12,0,IF(CC$274&lt;=$D283,SUM($E253:CC253),SUMIFS($B253:$GG253,$B$274:$GG$274,"&lt;="&amp;CC$274,$B$274:$GG$274,"&gt;"&amp;(CC$274-$D283)))),0),0)</f>
        <v>0</v>
      </c>
      <c r="CD283" s="164">
        <f>MAX(IFERROR(IF(CD$274&lt;=$D253*12,0,IF(CD$274&lt;=$D283,SUM($E253:CD253),SUMIFS($B253:$GG253,$B$274:$GG$274,"&lt;="&amp;CD$274,$B$274:$GG$274,"&gt;"&amp;(CD$274-$D283)))),0),0)</f>
        <v>0</v>
      </c>
      <c r="CE283" s="164">
        <f>MAX(IFERROR(IF(CE$274&lt;=$D253*12,0,IF(CE$274&lt;=$D283,SUM($E253:CE253),SUMIFS($B253:$GG253,$B$274:$GG$274,"&lt;="&amp;CE$274,$B$274:$GG$274,"&gt;"&amp;(CE$274-$D283)))),0),0)</f>
        <v>0</v>
      </c>
      <c r="CF283" s="164">
        <f>MAX(IFERROR(IF(CF$274&lt;=$D253*12,0,IF(CF$274&lt;=$D283,SUM($E253:CF253),SUMIFS($B253:$GG253,$B$274:$GG$274,"&lt;="&amp;CF$274,$B$274:$GG$274,"&gt;"&amp;(CF$274-$D283)))),0),0)</f>
        <v>0</v>
      </c>
      <c r="CG283" s="164">
        <f>MAX(IFERROR(IF(CG$274&lt;=$D253*12,0,IF(CG$274&lt;=$D283,SUM($E253:CG253),SUMIFS($B253:$GG253,$B$274:$GG$274,"&lt;="&amp;CG$274,$B$274:$GG$274,"&gt;"&amp;(CG$274-$D283)))),0),0)</f>
        <v>0</v>
      </c>
      <c r="CH283" s="164">
        <f>MAX(IFERROR(IF(CH$274&lt;=$D253*12,0,IF(CH$274&lt;=$D283,SUM($E253:CH253),SUMIFS($B253:$GG253,$B$274:$GG$274,"&lt;="&amp;CH$274,$B$274:$GG$274,"&gt;"&amp;(CH$274-$D283)))),0),0)</f>
        <v>0</v>
      </c>
      <c r="CI283" s="164">
        <f>MAX(IFERROR(IF(CI$274&lt;=$D253*12,0,IF(CI$274&lt;=$D283,SUM($E253:CI253),SUMIFS($B253:$GG253,$B$274:$GG$274,"&lt;="&amp;CI$274,$B$274:$GG$274,"&gt;"&amp;(CI$274-$D283)))),0),0)</f>
        <v>0</v>
      </c>
      <c r="CJ283" s="164">
        <f>MAX(IFERROR(IF(CJ$274&lt;=$D253*12,0,IF(CJ$274&lt;=$D283,SUM($E253:CJ253),SUMIFS($B253:$GG253,$B$274:$GG$274,"&lt;="&amp;CJ$274,$B$274:$GG$274,"&gt;"&amp;(CJ$274-$D283)))),0),0)</f>
        <v>0</v>
      </c>
      <c r="CK283" s="164">
        <f>MAX(IFERROR(IF(CK$274&lt;=$D253*12,0,IF(CK$274&lt;=$D283,SUM($E253:CK253),SUMIFS($B253:$GG253,$B$274:$GG$274,"&lt;="&amp;CK$274,$B$274:$GG$274,"&gt;"&amp;(CK$274-$D283)))),0),0)</f>
        <v>0</v>
      </c>
      <c r="CL283" s="164">
        <f>MAX(IFERROR(IF(CL$274&lt;=$D253*12,0,IF(CL$274&lt;=$D283,SUM($E253:CL253),SUMIFS($B253:$GG253,$B$274:$GG$274,"&lt;="&amp;CL$274,$B$274:$GG$274,"&gt;"&amp;(CL$274-$D283)))),0),0)</f>
        <v>0</v>
      </c>
      <c r="CM283" s="164">
        <f>MAX(IFERROR(IF(CM$274&lt;=$D253*12,0,IF(CM$274&lt;=$D283,SUM($E253:CM253),SUMIFS($B253:$GG253,$B$274:$GG$274,"&lt;="&amp;CM$274,$B$274:$GG$274,"&gt;"&amp;(CM$274-$D283)))),0),0)</f>
        <v>0</v>
      </c>
      <c r="CN283" s="164">
        <f>MAX(IFERROR(IF(CN$274&lt;=$D253*12,0,IF(CN$274&lt;=$D283,SUM($E253:CN253),SUMIFS($B253:$GG253,$B$274:$GG$274,"&lt;="&amp;CN$274,$B$274:$GG$274,"&gt;"&amp;(CN$274-$D283)))),0),0)</f>
        <v>0</v>
      </c>
      <c r="CO283" s="164">
        <f>MAX(IFERROR(IF(CO$274&lt;=$D253*12,0,IF(CO$274&lt;=$D283,SUM($E253:CO253),SUMIFS($B253:$GG253,$B$274:$GG$274,"&lt;="&amp;CO$274,$B$274:$GG$274,"&gt;"&amp;(CO$274-$D283)))),0),0)</f>
        <v>0</v>
      </c>
      <c r="CP283" s="164">
        <f>MAX(IFERROR(IF(CP$274&lt;=$D253*12,0,IF(CP$274&lt;=$D283,SUM($E253:CP253),SUMIFS($B253:$GG253,$B$274:$GG$274,"&lt;="&amp;CP$274,$B$274:$GG$274,"&gt;"&amp;(CP$274-$D283)))),0),0)</f>
        <v>0</v>
      </c>
      <c r="CQ283" s="164">
        <f>MAX(IFERROR(IF(CQ$274&lt;=$D253*12,0,IF(CQ$274&lt;=$D283,SUM($E253:CQ253),SUMIFS($B253:$GG253,$B$274:$GG$274,"&lt;="&amp;CQ$274,$B$274:$GG$274,"&gt;"&amp;(CQ$274-$D283)))),0),0)</f>
        <v>0</v>
      </c>
      <c r="CR283" s="164">
        <f>MAX(IFERROR(IF(CR$274&lt;=$D253*12,0,IF(CR$274&lt;=$D283,SUM($E253:CR253),SUMIFS($B253:$GG253,$B$274:$GG$274,"&lt;="&amp;CR$274,$B$274:$GG$274,"&gt;"&amp;(CR$274-$D283)))),0),0)</f>
        <v>0</v>
      </c>
      <c r="CS283" s="164">
        <f>MAX(IFERROR(IF(CS$274&lt;=$D253*12,0,IF(CS$274&lt;=$D283,SUM($E253:CS253),SUMIFS($B253:$GG253,$B$274:$GG$274,"&lt;="&amp;CS$274,$B$274:$GG$274,"&gt;"&amp;(CS$274-$D283)))),0),0)</f>
        <v>0</v>
      </c>
      <c r="CT283" s="164">
        <f>MAX(IFERROR(IF(CT$274&lt;=$D253*12,0,IF(CT$274&lt;=$D283,SUM($E253:CT253),SUMIFS($B253:$GG253,$B$274:$GG$274,"&lt;="&amp;CT$274,$B$274:$GG$274,"&gt;"&amp;(CT$274-$D283)))),0),0)</f>
        <v>0</v>
      </c>
      <c r="CU283" s="164">
        <f>MAX(IFERROR(IF(CU$274&lt;=$D253*12,0,IF(CU$274&lt;=$D283,SUM($E253:CU253),SUMIFS($B253:$GG253,$B$274:$GG$274,"&lt;="&amp;CU$274,$B$274:$GG$274,"&gt;"&amp;(CU$274-$D283)))),0),0)</f>
        <v>0</v>
      </c>
      <c r="CV283" s="164">
        <f>MAX(IFERROR(IF(CV$274&lt;=$D253*12,0,IF(CV$274&lt;=$D283,SUM($E253:CV253),SUMIFS($B253:$GG253,$B$274:$GG$274,"&lt;="&amp;CV$274,$B$274:$GG$274,"&gt;"&amp;(CV$274-$D283)))),0),0)</f>
        <v>0</v>
      </c>
      <c r="CW283" s="164">
        <f>MAX(IFERROR(IF(CW$274&lt;=$D253*12,0,IF(CW$274&lt;=$D283,SUM($E253:CW253),SUMIFS($B253:$GG253,$B$274:$GG$274,"&lt;="&amp;CW$274,$B$274:$GG$274,"&gt;"&amp;(CW$274-$D283)))),0),0)</f>
        <v>0.23499999999999999</v>
      </c>
      <c r="CX283" s="164">
        <f>MAX(IFERROR(IF(CX$274&lt;=$D253*12,0,IF(CX$274&lt;=$D283,SUM($E253:CX253),SUMIFS($B253:$GG253,$B$274:$GG$274,"&lt;="&amp;CX$274,$B$274:$GG$274,"&gt;"&amp;(CX$274-$D283)))),0),0)</f>
        <v>0.23499999999999999</v>
      </c>
      <c r="CY283" s="164">
        <f>MAX(IFERROR(IF(CY$274&lt;=$D253*12,0,IF(CY$274&lt;=$D283,SUM($E253:CY253),SUMIFS($B253:$GG253,$B$274:$GG$274,"&lt;="&amp;CY$274,$B$274:$GG$274,"&gt;"&amp;(CY$274-$D283)))),0),0)</f>
        <v>0.23499999999999999</v>
      </c>
      <c r="CZ283" s="164">
        <f>MAX(IFERROR(IF(CZ$274&lt;=$D253*12,0,IF(CZ$274&lt;=$D283,SUM($E253:CZ253),SUMIFS($B253:$GG253,$B$274:$GG$274,"&lt;="&amp;CZ$274,$B$274:$GG$274,"&gt;"&amp;(CZ$274-$D283)))),0),0)</f>
        <v>0</v>
      </c>
      <c r="DA283" s="164">
        <f>MAX(IFERROR(IF(DA$274&lt;=$D253*12,0,IF(DA$274&lt;=$D283,SUM($E253:DA253),SUMIFS($B253:$GG253,$B$274:$GG$274,"&lt;="&amp;DA$274,$B$274:$GG$274,"&gt;"&amp;(DA$274-$D283)))),0),0)</f>
        <v>0</v>
      </c>
      <c r="DB283" s="164">
        <f>MAX(IFERROR(IF(DB$274&lt;=$D253*12,0,IF(DB$274&lt;=$D283,SUM($E253:DB253),SUMIFS($B253:$GG253,$B$274:$GG$274,"&lt;="&amp;DB$274,$B$274:$GG$274,"&gt;"&amp;(DB$274-$D283)))),0),0)</f>
        <v>0</v>
      </c>
      <c r="DC283" s="164">
        <f>MAX(IFERROR(IF(DC$274&lt;=$D253*12,0,IF(DC$274&lt;=$D283,SUM($E253:DC253),SUMIFS($B253:$GG253,$B$274:$GG$274,"&lt;="&amp;DC$274,$B$274:$GG$274,"&gt;"&amp;(DC$274-$D283)))),0),0)</f>
        <v>0</v>
      </c>
      <c r="DD283" s="164">
        <f>MAX(IFERROR(IF(DD$274&lt;=$D253*12,0,IF(DD$274&lt;=$D283,SUM($E253:DD253),SUMIFS($B253:$GG253,$B$274:$GG$274,"&lt;="&amp;DD$274,$B$274:$GG$274,"&gt;"&amp;(DD$274-$D283)))),0),0)</f>
        <v>0</v>
      </c>
      <c r="DE283" s="164">
        <f>MAX(IFERROR(IF(DE$274&lt;=$D253*12,0,IF(DE$274&lt;=$D283,SUM($E253:DE253),SUMIFS($B253:$GG253,$B$274:$GG$274,"&lt;="&amp;DE$274,$B$274:$GG$274,"&gt;"&amp;(DE$274-$D283)))),0),0)</f>
        <v>0</v>
      </c>
      <c r="DF283" s="164">
        <f>MAX(IFERROR(IF(DF$274&lt;=$D253*12,0,IF(DF$274&lt;=$D283,SUM($E253:DF253),SUMIFS($B253:$GG253,$B$274:$GG$274,"&lt;="&amp;DF$274,$B$274:$GG$274,"&gt;"&amp;(DF$274-$D283)))),0),0)</f>
        <v>0</v>
      </c>
      <c r="DG283" s="164">
        <f>MAX(IFERROR(IF(DG$274&lt;=$D253*12,0,IF(DG$274&lt;=$D283,SUM($E253:DG253),SUMIFS($B253:$GG253,$B$274:$GG$274,"&lt;="&amp;DG$274,$B$274:$GG$274,"&gt;"&amp;(DG$274-$D283)))),0),0)</f>
        <v>0</v>
      </c>
      <c r="DH283" s="164">
        <f>MAX(IFERROR(IF(DH$274&lt;=$D253*12,0,IF(DH$274&lt;=$D283,SUM($E253:DH253),SUMIFS($B253:$GG253,$B$274:$GG$274,"&lt;="&amp;DH$274,$B$274:$GG$274,"&gt;"&amp;(DH$274-$D283)))),0),0)</f>
        <v>0</v>
      </c>
      <c r="DI283" s="164">
        <f>MAX(IFERROR(IF(DI$274&lt;=$D253*12,0,IF(DI$274&lt;=$D283,SUM($E253:DI253),SUMIFS($B253:$GG253,$B$274:$GG$274,"&lt;="&amp;DI$274,$B$274:$GG$274,"&gt;"&amp;(DI$274-$D283)))),0),0)</f>
        <v>0</v>
      </c>
      <c r="DJ283" s="164">
        <f>MAX(IFERROR(IF(DJ$274&lt;=$D253*12,0,IF(DJ$274&lt;=$D283,SUM($E253:DJ253),SUMIFS($B253:$GG253,$B$274:$GG$274,"&lt;="&amp;DJ$274,$B$274:$GG$274,"&gt;"&amp;(DJ$274-$D283)))),0),0)</f>
        <v>0</v>
      </c>
      <c r="DK283" s="164">
        <f>MAX(IFERROR(IF(DK$274&lt;=$D253*12,0,IF(DK$274&lt;=$D283,SUM($E253:DK253),SUMIFS($B253:$GG253,$B$274:$GG$274,"&lt;="&amp;DK$274,$B$274:$GG$274,"&gt;"&amp;(DK$274-$D283)))),0),0)</f>
        <v>0</v>
      </c>
      <c r="DL283" s="164">
        <f>MAX(IFERROR(IF(DL$274&lt;=$D253*12,0,IF(DL$274&lt;=$D283,SUM($E253:DL253),SUMIFS($B253:$GG253,$B$274:$GG$274,"&lt;="&amp;DL$274,$B$274:$GG$274,"&gt;"&amp;(DL$274-$D283)))),0),0)</f>
        <v>0</v>
      </c>
      <c r="DM283" s="164">
        <f>MAX(IFERROR(IF(DM$274&lt;=$D253*12,0,IF(DM$274&lt;=$D283,SUM($E253:DM253),SUMIFS($B253:$GG253,$B$274:$GG$274,"&lt;="&amp;DM$274,$B$274:$GG$274,"&gt;"&amp;(DM$274-$D283)))),0),0)</f>
        <v>0</v>
      </c>
      <c r="DN283" s="164">
        <f>MAX(IFERROR(IF(DN$274&lt;=$D253*12,0,IF(DN$274&lt;=$D283,SUM($E253:DN253),SUMIFS($B253:$GG253,$B$274:$GG$274,"&lt;="&amp;DN$274,$B$274:$GG$274,"&gt;"&amp;(DN$274-$D283)))),0),0)</f>
        <v>0</v>
      </c>
      <c r="DO283" s="164">
        <f>MAX(IFERROR(IF(DO$274&lt;=$D253*12,0,IF(DO$274&lt;=$D283,SUM($E253:DO253),SUMIFS($B253:$GG253,$B$274:$GG$274,"&lt;="&amp;DO$274,$B$274:$GG$274,"&gt;"&amp;(DO$274-$D283)))),0),0)</f>
        <v>0</v>
      </c>
      <c r="DP283" s="164">
        <f>MAX(IFERROR(IF(DP$274&lt;=$D253*12,0,IF(DP$274&lt;=$D283,SUM($E253:DP253),SUMIFS($B253:$GG253,$B$274:$GG$274,"&lt;="&amp;DP$274,$B$274:$GG$274,"&gt;"&amp;(DP$274-$D283)))),0),0)</f>
        <v>0</v>
      </c>
      <c r="DQ283" s="164">
        <f>MAX(IFERROR(IF(DQ$274&lt;=$D253*12,0,IF(DQ$274&lt;=$D283,SUM($E253:DQ253),SUMIFS($B253:$GG253,$B$274:$GG$274,"&lt;="&amp;DQ$274,$B$274:$GG$274,"&gt;"&amp;(DQ$274-$D283)))),0),0)</f>
        <v>0</v>
      </c>
      <c r="DR283" s="164">
        <f>MAX(IFERROR(IF(DR$274&lt;=$D253*12,0,IF(DR$274&lt;=$D283,SUM($E253:DR253),SUMIFS($B253:$GG253,$B$274:$GG$274,"&lt;="&amp;DR$274,$B$274:$GG$274,"&gt;"&amp;(DR$274-$D283)))),0),0)</f>
        <v>0</v>
      </c>
      <c r="DS283" s="164">
        <f>MAX(IFERROR(IF(DS$274&lt;=$D253*12,0,IF(DS$274&lt;=$D283,SUM($E253:DS253),SUMIFS($B253:$GG253,$B$274:$GG$274,"&lt;="&amp;DS$274,$B$274:$GG$274,"&gt;"&amp;(DS$274-$D283)))),0),0)</f>
        <v>0</v>
      </c>
      <c r="DT283" s="164">
        <f>MAX(IFERROR(IF(DT$274&lt;=$D253*12,0,IF(DT$274&lt;=$D283,SUM($E253:DT253),SUMIFS($B253:$GG253,$B$274:$GG$274,"&lt;="&amp;DT$274,$B$274:$GG$274,"&gt;"&amp;(DT$274-$D283)))),0),0)</f>
        <v>0</v>
      </c>
      <c r="DU283" s="164">
        <f>MAX(IFERROR(IF(DU$274&lt;=$D253*12,0,IF(DU$274&lt;=$D283,SUM($E253:DU253),SUMIFS($B253:$GG253,$B$274:$GG$274,"&lt;="&amp;DU$274,$B$274:$GG$274,"&gt;"&amp;(DU$274-$D283)))),0),0)</f>
        <v>0</v>
      </c>
      <c r="DV283" s="164">
        <f>MAX(IFERROR(IF(DV$274&lt;=$D253*12,0,IF(DV$274&lt;=$D283,SUM($E253:DV253),SUMIFS($B253:$GG253,$B$274:$GG$274,"&lt;="&amp;DV$274,$B$274:$GG$274,"&gt;"&amp;(DV$274-$D283)))),0),0)</f>
        <v>0</v>
      </c>
      <c r="DW283" s="164">
        <f>MAX(IFERROR(IF(DW$274&lt;=$D253*12,0,IF(DW$274&lt;=$D283,SUM($E253:DW253),SUMIFS($B253:$GG253,$B$274:$GG$274,"&lt;="&amp;DW$274,$B$274:$GG$274,"&gt;"&amp;(DW$274-$D283)))),0),0)</f>
        <v>0</v>
      </c>
      <c r="DX283" s="164">
        <f>MAX(IFERROR(IF(DX$274&lt;=$D253*12,0,IF(DX$274&lt;=$D283,SUM($E253:DX253),SUMIFS($B253:$GG253,$B$274:$GG$274,"&lt;="&amp;DX$274,$B$274:$GG$274,"&gt;"&amp;(DX$274-$D283)))),0),0)</f>
        <v>0</v>
      </c>
      <c r="DY283" s="164">
        <f>MAX(IFERROR(IF(DY$274&lt;=$D253*12,0,IF(DY$274&lt;=$D283,SUM($E253:DY253),SUMIFS($B253:$GG253,$B$274:$GG$274,"&lt;="&amp;DY$274,$B$274:$GG$274,"&gt;"&amp;(DY$274-$D283)))),0),0)</f>
        <v>0</v>
      </c>
      <c r="DZ283" s="164">
        <f>MAX(IFERROR(IF(DZ$274&lt;=$D253*12,0,IF(DZ$274&lt;=$D283,SUM($E253:DZ253),SUMIFS($B253:$GG253,$B$274:$GG$274,"&lt;="&amp;DZ$274,$B$274:$GG$274,"&gt;"&amp;(DZ$274-$D283)))),0),0)</f>
        <v>0</v>
      </c>
      <c r="EA283" s="164">
        <f>MAX(IFERROR(IF(EA$274&lt;=$D253*12,0,IF(EA$274&lt;=$D283,SUM($E253:EA253),SUMIFS($B253:$GG253,$B$274:$GG$274,"&lt;="&amp;EA$274,$B$274:$GG$274,"&gt;"&amp;(EA$274-$D283)))),0),0)</f>
        <v>0</v>
      </c>
      <c r="EB283" s="164">
        <f>MAX(IFERROR(IF(EB$274&lt;=$D253*12,0,IF(EB$274&lt;=$D283,SUM($E253:EB253),SUMIFS($B253:$GG253,$B$274:$GG$274,"&lt;="&amp;EB$274,$B$274:$GG$274,"&gt;"&amp;(EB$274-$D283)))),0),0)</f>
        <v>0</v>
      </c>
      <c r="EC283" s="164">
        <f>MAX(IFERROR(IF(EC$274&lt;=$D253*12,0,IF(EC$274&lt;=$D283,SUM($E253:EC253),SUMIFS($B253:$GG253,$B$274:$GG$274,"&lt;="&amp;EC$274,$B$274:$GG$274,"&gt;"&amp;(EC$274-$D283)))),0),0)</f>
        <v>0</v>
      </c>
      <c r="ED283" s="164">
        <f>MAX(IFERROR(IF(ED$274&lt;=$D253*12,0,IF(ED$274&lt;=$D283,SUM($E253:ED253),SUMIFS($B253:$GG253,$B$274:$GG$274,"&lt;="&amp;ED$274,$B$274:$GG$274,"&gt;"&amp;(ED$274-$D283)))),0),0)</f>
        <v>0</v>
      </c>
      <c r="EE283" s="164">
        <f>MAX(IFERROR(IF(EE$274&lt;=$D253*12,0,IF(EE$274&lt;=$D283,SUM($E253:EE253),SUMIFS($B253:$GG253,$B$274:$GG$274,"&lt;="&amp;EE$274,$B$274:$GG$274,"&gt;"&amp;(EE$274-$D283)))),0),0)</f>
        <v>0</v>
      </c>
      <c r="EF283" s="164">
        <f>MAX(IFERROR(IF(EF$274&lt;=$D253*12,0,IF(EF$274&lt;=$D283,SUM($E253:EF253),SUMIFS($B253:$GG253,$B$274:$GG$274,"&lt;="&amp;EF$274,$B$274:$GG$274,"&gt;"&amp;(EF$274-$D283)))),0),0)</f>
        <v>0</v>
      </c>
      <c r="EG283" s="164">
        <f>MAX(IFERROR(IF(EG$274&lt;=$D253*12,0,IF(EG$274&lt;=$D283,SUM($E253:EG253),SUMIFS($B253:$GG253,$B$274:$GG$274,"&lt;="&amp;EG$274,$B$274:$GG$274,"&gt;"&amp;(EG$274-$D283)))),0),0)</f>
        <v>0</v>
      </c>
      <c r="EH283" s="164">
        <f>MAX(IFERROR(IF(EH$274&lt;=$D253*12,0,IF(EH$274&lt;=$D283,SUM($E253:EH253),SUMIFS($B253:$GG253,$B$274:$GG$274,"&lt;="&amp;EH$274,$B$274:$GG$274,"&gt;"&amp;(EH$274-$D283)))),0),0)</f>
        <v>0</v>
      </c>
      <c r="EI283" s="164">
        <f>MAX(IFERROR(IF(EI$274&lt;=$D253*12,0,IF(EI$274&lt;=$D283,SUM($E253:EI253),SUMIFS($B253:$GG253,$B$274:$GG$274,"&lt;="&amp;EI$274,$B$274:$GG$274,"&gt;"&amp;(EI$274-$D283)))),0),0)</f>
        <v>0</v>
      </c>
      <c r="EJ283" s="164">
        <f>MAX(IFERROR(IF(EJ$274&lt;=$D253*12,0,IF(EJ$274&lt;=$D283,SUM($E253:EJ253),SUMIFS($B253:$GG253,$B$274:$GG$274,"&lt;="&amp;EJ$274,$B$274:$GG$274,"&gt;"&amp;(EJ$274-$D283)))),0),0)</f>
        <v>0</v>
      </c>
      <c r="EK283" s="164">
        <f>MAX(IFERROR(IF(EK$274&lt;=$D253*12,0,IF(EK$274&lt;=$D283,SUM($E253:EK253),SUMIFS($B253:$GG253,$B$274:$GG$274,"&lt;="&amp;EK$274,$B$274:$GG$274,"&gt;"&amp;(EK$274-$D283)))),0),0)</f>
        <v>0</v>
      </c>
      <c r="EL283" s="147"/>
      <c r="EM283" s="147"/>
      <c r="EN283" s="147"/>
      <c r="EO283" s="147"/>
      <c r="EP283" s="147"/>
      <c r="EQ283" s="147"/>
      <c r="ER283" s="147"/>
      <c r="ES283" s="147"/>
      <c r="ET283" s="147"/>
      <c r="EU283" s="147"/>
      <c r="EV283" s="147"/>
      <c r="EW283" s="147"/>
      <c r="EX283" s="147"/>
      <c r="EY283" s="147"/>
      <c r="EZ283" s="147"/>
      <c r="FA283" s="147"/>
      <c r="FB283" s="147"/>
      <c r="FC283" s="147"/>
      <c r="FD283" s="147"/>
      <c r="FE283" s="147"/>
      <c r="FF283" s="147"/>
      <c r="FG283" s="147"/>
      <c r="FH283" s="147"/>
      <c r="FI283" s="147"/>
      <c r="FJ283" s="147"/>
      <c r="FK283" s="147"/>
      <c r="FL283" s="147"/>
      <c r="FM283" s="147"/>
      <c r="FN283" s="147"/>
      <c r="FO283" s="147"/>
      <c r="FP283" s="147"/>
      <c r="FQ283" s="147"/>
      <c r="FR283" s="147"/>
      <c r="FS283" s="147"/>
      <c r="FT283" s="147"/>
      <c r="FU283" s="147"/>
      <c r="FV283" s="147"/>
      <c r="FW283" s="147"/>
      <c r="FX283" s="147"/>
      <c r="FY283" s="147"/>
      <c r="FZ283" s="147"/>
      <c r="GA283" s="147"/>
      <c r="GB283" s="147"/>
      <c r="GC283" s="147"/>
      <c r="GD283" s="147"/>
      <c r="GE283" s="147"/>
      <c r="GF283" s="147"/>
      <c r="GG283" s="147"/>
    </row>
    <row r="284" spans="2:189">
      <c r="B284" s="148">
        <v>9</v>
      </c>
      <c r="C284" s="148" t="str">
        <f t="shared" si="357"/>
        <v>Medium Tenant</v>
      </c>
      <c r="D284" s="148">
        <f>VLOOKUP($C284,Assumptions!$O$40:$S$45,5,FALSE)</f>
        <v>3</v>
      </c>
      <c r="E284" s="164">
        <f>MAX(IFERROR(IF(E$274&lt;=$D254*12,0,IF(E$274&lt;=$D284,SUM($E254:E254),SUMIFS($B254:$GG254,$B$274:$GG$274,"&lt;="&amp;E$274,$B$274:$GG$274,"&gt;"&amp;(E$274-$D284)))),0),0)</f>
        <v>0</v>
      </c>
      <c r="F284" s="164">
        <f>MAX(IFERROR(IF(F$274&lt;=$D254*12,0,IF(F$274&lt;=$D284,SUM($E254:F254),SUMIFS($B254:$GG254,$B$274:$GG$274,"&lt;="&amp;F$274,$B$274:$GG$274,"&gt;"&amp;(F$274-$D284)))),0),0)</f>
        <v>0</v>
      </c>
      <c r="G284" s="164">
        <f>MAX(IFERROR(IF(G$274&lt;=$D254*12,0,IF(G$274&lt;=$D284,SUM($E254:G254),SUMIFS($B254:$GG254,$B$274:$GG$274,"&lt;="&amp;G$274,$B$274:$GG$274,"&gt;"&amp;(G$274-$D284)))),0),0)</f>
        <v>0</v>
      </c>
      <c r="H284" s="164">
        <f>MAX(IFERROR(IF(H$274&lt;=$D254*12,0,IF(H$274&lt;=$D284,SUM($E254:H254),SUMIFS($B254:$GG254,$B$274:$GG$274,"&lt;="&amp;H$274,$B$274:$GG$274,"&gt;"&amp;(H$274-$D284)))),0),0)</f>
        <v>0</v>
      </c>
      <c r="I284" s="164">
        <f>MAX(IFERROR(IF(I$274&lt;=$D254*12,0,IF(I$274&lt;=$D284,SUM($E254:I254),SUMIFS($B254:$GG254,$B$274:$GG$274,"&lt;="&amp;I$274,$B$274:$GG$274,"&gt;"&amp;(I$274-$D284)))),0),0)</f>
        <v>0</v>
      </c>
      <c r="J284" s="164">
        <f>MAX(IFERROR(IF(J$274&lt;=$D254*12,0,IF(J$274&lt;=$D284,SUM($E254:J254),SUMIFS($B254:$GG254,$B$274:$GG$274,"&lt;="&amp;J$274,$B$274:$GG$274,"&gt;"&amp;(J$274-$D284)))),0),0)</f>
        <v>0</v>
      </c>
      <c r="K284" s="164">
        <f>MAX(IFERROR(IF(K$274&lt;=$D254*12,0,IF(K$274&lt;=$D284,SUM($E254:K254),SUMIFS($B254:$GG254,$B$274:$GG$274,"&lt;="&amp;K$274,$B$274:$GG$274,"&gt;"&amp;(K$274-$D284)))),0),0)</f>
        <v>0</v>
      </c>
      <c r="L284" s="164">
        <f>MAX(IFERROR(IF(L$274&lt;=$D254*12,0,IF(L$274&lt;=$D284,SUM($E254:L254),SUMIFS($B254:$GG254,$B$274:$GG$274,"&lt;="&amp;L$274,$B$274:$GG$274,"&gt;"&amp;(L$274-$D284)))),0),0)</f>
        <v>0</v>
      </c>
      <c r="M284" s="164">
        <f>MAX(IFERROR(IF(M$274&lt;=$D254*12,0,IF(M$274&lt;=$D284,SUM($E254:M254),SUMIFS($B254:$GG254,$B$274:$GG$274,"&lt;="&amp;M$274,$B$274:$GG$274,"&gt;"&amp;(M$274-$D284)))),0),0)</f>
        <v>0</v>
      </c>
      <c r="N284" s="164">
        <f>MAX(IFERROR(IF(N$274&lt;=$D254*12,0,IF(N$274&lt;=$D284,SUM($E254:N254),SUMIFS($B254:$GG254,$B$274:$GG$274,"&lt;="&amp;N$274,$B$274:$GG$274,"&gt;"&amp;(N$274-$D284)))),0),0)</f>
        <v>0</v>
      </c>
      <c r="O284" s="164">
        <f>MAX(IFERROR(IF(O$274&lt;=$D254*12,0,IF(O$274&lt;=$D284,SUM($E254:O254),SUMIFS($B254:$GG254,$B$274:$GG$274,"&lt;="&amp;O$274,$B$274:$GG$274,"&gt;"&amp;(O$274-$D284)))),0),0)</f>
        <v>0</v>
      </c>
      <c r="P284" s="164">
        <f>MAX(IFERROR(IF(P$274&lt;=$D254*12,0,IF(P$274&lt;=$D284,SUM($E254:P254),SUMIFS($B254:$GG254,$B$274:$GG$274,"&lt;="&amp;P$274,$B$274:$GG$274,"&gt;"&amp;(P$274-$D284)))),0),0)</f>
        <v>0</v>
      </c>
      <c r="Q284" s="164">
        <f>MAX(IFERROR(IF(Q$274&lt;=$D254*12,0,IF(Q$274&lt;=$D284,SUM($E254:Q254),SUMIFS($B254:$GG254,$B$274:$GG$274,"&lt;="&amp;Q$274,$B$274:$GG$274,"&gt;"&amp;(Q$274-$D284)))),0),0)</f>
        <v>0</v>
      </c>
      <c r="R284" s="164">
        <f>MAX(IFERROR(IF(R$274&lt;=$D254*12,0,IF(R$274&lt;=$D284,SUM($E254:R254),SUMIFS($B254:$GG254,$B$274:$GG$274,"&lt;="&amp;R$274,$B$274:$GG$274,"&gt;"&amp;(R$274-$D284)))),0),0)</f>
        <v>0</v>
      </c>
      <c r="S284" s="164">
        <f>MAX(IFERROR(IF(S$274&lt;=$D254*12,0,IF(S$274&lt;=$D284,SUM($E254:S254),SUMIFS($B254:$GG254,$B$274:$GG$274,"&lt;="&amp;S$274,$B$274:$GG$274,"&gt;"&amp;(S$274-$D284)))),0),0)</f>
        <v>0</v>
      </c>
      <c r="T284" s="164">
        <f>MAX(IFERROR(IF(T$274&lt;=$D254*12,0,IF(T$274&lt;=$D284,SUM($E254:T254),SUMIFS($B254:$GG254,$B$274:$GG$274,"&lt;="&amp;T$274,$B$274:$GG$274,"&gt;"&amp;(T$274-$D284)))),0),0)</f>
        <v>0</v>
      </c>
      <c r="U284" s="164">
        <f>MAX(IFERROR(IF(U$274&lt;=$D254*12,0,IF(U$274&lt;=$D284,SUM($E254:U254),SUMIFS($B254:$GG254,$B$274:$GG$274,"&lt;="&amp;U$274,$B$274:$GG$274,"&gt;"&amp;(U$274-$D284)))),0),0)</f>
        <v>0</v>
      </c>
      <c r="V284" s="164">
        <f>MAX(IFERROR(IF(V$274&lt;=$D254*12,0,IF(V$274&lt;=$D284,SUM($E254:V254),SUMIFS($B254:$GG254,$B$274:$GG$274,"&lt;="&amp;V$274,$B$274:$GG$274,"&gt;"&amp;(V$274-$D284)))),0),0)</f>
        <v>0</v>
      </c>
      <c r="W284" s="164">
        <f>MAX(IFERROR(IF(W$274&lt;=$D254*12,0,IF(W$274&lt;=$D284,SUM($E254:W254),SUMIFS($B254:$GG254,$B$274:$GG$274,"&lt;="&amp;W$274,$B$274:$GG$274,"&gt;"&amp;(W$274-$D284)))),0),0)</f>
        <v>0</v>
      </c>
      <c r="X284" s="164">
        <f>MAX(IFERROR(IF(X$274&lt;=$D254*12,0,IF(X$274&lt;=$D284,SUM($E254:X254),SUMIFS($B254:$GG254,$B$274:$GG$274,"&lt;="&amp;X$274,$B$274:$GG$274,"&gt;"&amp;(X$274-$D284)))),0),0)</f>
        <v>0</v>
      </c>
      <c r="Y284" s="164">
        <f>MAX(IFERROR(IF(Y$274&lt;=$D254*12,0,IF(Y$274&lt;=$D284,SUM($E254:Y254),SUMIFS($B254:$GG254,$B$274:$GG$274,"&lt;="&amp;Y$274,$B$274:$GG$274,"&gt;"&amp;(Y$274-$D284)))),0),0)</f>
        <v>0</v>
      </c>
      <c r="Z284" s="164">
        <f>MAX(IFERROR(IF(Z$274&lt;=$D254*12,0,IF(Z$274&lt;=$D284,SUM($E254:Z254),SUMIFS($B254:$GG254,$B$274:$GG$274,"&lt;="&amp;Z$274,$B$274:$GG$274,"&gt;"&amp;(Z$274-$D284)))),0),0)</f>
        <v>0</v>
      </c>
      <c r="AA284" s="164">
        <f>MAX(IFERROR(IF(AA$274&lt;=$D254*12,0,IF(AA$274&lt;=$D284,SUM($E254:AA254),SUMIFS($B254:$GG254,$B$274:$GG$274,"&lt;="&amp;AA$274,$B$274:$GG$274,"&gt;"&amp;(AA$274-$D284)))),0),0)</f>
        <v>0</v>
      </c>
      <c r="AB284" s="164">
        <f>MAX(IFERROR(IF(AB$274&lt;=$D254*12,0,IF(AB$274&lt;=$D284,SUM($E254:AB254),SUMIFS($B254:$GG254,$B$274:$GG$274,"&lt;="&amp;AB$274,$B$274:$GG$274,"&gt;"&amp;(AB$274-$D284)))),0),0)</f>
        <v>0</v>
      </c>
      <c r="AC284" s="164">
        <f>MAX(IFERROR(IF(AC$274&lt;=$D254*12,0,IF(AC$274&lt;=$D284,SUM($E254:AC254),SUMIFS($B254:$GG254,$B$274:$GG$274,"&lt;="&amp;AC$274,$B$274:$GG$274,"&gt;"&amp;(AC$274-$D284)))),0),0)</f>
        <v>0</v>
      </c>
      <c r="AD284" s="164">
        <f>MAX(IFERROR(IF(AD$274&lt;=$D254*12,0,IF(AD$274&lt;=$D284,SUM($E254:AD254),SUMIFS($B254:$GG254,$B$274:$GG$274,"&lt;="&amp;AD$274,$B$274:$GG$274,"&gt;"&amp;(AD$274-$D284)))),0),0)</f>
        <v>0</v>
      </c>
      <c r="AE284" s="164">
        <f>MAX(IFERROR(IF(AE$274&lt;=$D254*12,0,IF(AE$274&lt;=$D284,SUM($E254:AE254),SUMIFS($B254:$GG254,$B$274:$GG$274,"&lt;="&amp;AE$274,$B$274:$GG$274,"&gt;"&amp;(AE$274-$D284)))),0),0)</f>
        <v>0</v>
      </c>
      <c r="AF284" s="164">
        <f>MAX(IFERROR(IF(AF$274&lt;=$D254*12,0,IF(AF$274&lt;=$D284,SUM($E254:AF254),SUMIFS($B254:$GG254,$B$274:$GG$274,"&lt;="&amp;AF$274,$B$274:$GG$274,"&gt;"&amp;(AF$274-$D284)))),0),0)</f>
        <v>0</v>
      </c>
      <c r="AG284" s="164">
        <f>MAX(IFERROR(IF(AG$274&lt;=$D254*12,0,IF(AG$274&lt;=$D284,SUM($E254:AG254),SUMIFS($B254:$GG254,$B$274:$GG$274,"&lt;="&amp;AG$274,$B$274:$GG$274,"&gt;"&amp;(AG$274-$D284)))),0),0)</f>
        <v>0</v>
      </c>
      <c r="AH284" s="164">
        <f>MAX(IFERROR(IF(AH$274&lt;=$D254*12,0,IF(AH$274&lt;=$D284,SUM($E254:AH254),SUMIFS($B254:$GG254,$B$274:$GG$274,"&lt;="&amp;AH$274,$B$274:$GG$274,"&gt;"&amp;(AH$274-$D284)))),0),0)</f>
        <v>0</v>
      </c>
      <c r="AI284" s="164">
        <f>MAX(IFERROR(IF(AI$274&lt;=$D254*12,0,IF(AI$274&lt;=$D284,SUM($E254:AI254),SUMIFS($B254:$GG254,$B$274:$GG$274,"&lt;="&amp;AI$274,$B$274:$GG$274,"&gt;"&amp;(AI$274-$D284)))),0),0)</f>
        <v>0</v>
      </c>
      <c r="AJ284" s="164">
        <f>MAX(IFERROR(IF(AJ$274&lt;=$D254*12,0,IF(AJ$274&lt;=$D284,SUM($E254:AJ254),SUMIFS($B254:$GG254,$B$274:$GG$274,"&lt;="&amp;AJ$274,$B$274:$GG$274,"&gt;"&amp;(AJ$274-$D284)))),0),0)</f>
        <v>0</v>
      </c>
      <c r="AK284" s="164">
        <f>MAX(IFERROR(IF(AK$274&lt;=$D254*12,0,IF(AK$274&lt;=$D284,SUM($E254:AK254),SUMIFS($B254:$GG254,$B$274:$GG$274,"&lt;="&amp;AK$274,$B$274:$GG$274,"&gt;"&amp;(AK$274-$D284)))),0),0)</f>
        <v>0</v>
      </c>
      <c r="AL284" s="164">
        <f>MAX(IFERROR(IF(AL$274&lt;=$D254*12,0,IF(AL$274&lt;=$D284,SUM($E254:AL254),SUMIFS($B254:$GG254,$B$274:$GG$274,"&lt;="&amp;AL$274,$B$274:$GG$274,"&gt;"&amp;(AL$274-$D284)))),0),0)</f>
        <v>0</v>
      </c>
      <c r="AM284" s="164">
        <f>MAX(IFERROR(IF(AM$274&lt;=$D254*12,0,IF(AM$274&lt;=$D284,SUM($E254:AM254),SUMIFS($B254:$GG254,$B$274:$GG$274,"&lt;="&amp;AM$274,$B$274:$GG$274,"&gt;"&amp;(AM$274-$D284)))),0),0)</f>
        <v>0</v>
      </c>
      <c r="AN284" s="164">
        <f>MAX(IFERROR(IF(AN$274&lt;=$D254*12,0,IF(AN$274&lt;=$D284,SUM($E254:AN254),SUMIFS($B254:$GG254,$B$274:$GG$274,"&lt;="&amp;AN$274,$B$274:$GG$274,"&gt;"&amp;(AN$274-$D284)))),0),0)</f>
        <v>0</v>
      </c>
      <c r="AO284" s="164">
        <f>MAX(IFERROR(IF(AO$274&lt;=$D254*12,0,IF(AO$274&lt;=$D284,SUM($E254:AO254),SUMIFS($B254:$GG254,$B$274:$GG$274,"&lt;="&amp;AO$274,$B$274:$GG$274,"&gt;"&amp;(AO$274-$D284)))),0),0)</f>
        <v>0.24</v>
      </c>
      <c r="AP284" s="164">
        <f>MAX(IFERROR(IF(AP$274&lt;=$D254*12,0,IF(AP$274&lt;=$D284,SUM($E254:AP254),SUMIFS($B254:$GG254,$B$274:$GG$274,"&lt;="&amp;AP$274,$B$274:$GG$274,"&gt;"&amp;(AP$274-$D284)))),0),0)</f>
        <v>0.24</v>
      </c>
      <c r="AQ284" s="164">
        <f>MAX(IFERROR(IF(AQ$274&lt;=$D254*12,0,IF(AQ$274&lt;=$D284,SUM($E254:AQ254),SUMIFS($B254:$GG254,$B$274:$GG$274,"&lt;="&amp;AQ$274,$B$274:$GG$274,"&gt;"&amp;(AQ$274-$D284)))),0),0)</f>
        <v>0.24</v>
      </c>
      <c r="AR284" s="164">
        <f>MAX(IFERROR(IF(AR$274&lt;=$D254*12,0,IF(AR$274&lt;=$D284,SUM($E254:AR254),SUMIFS($B254:$GG254,$B$274:$GG$274,"&lt;="&amp;AR$274,$B$274:$GG$274,"&gt;"&amp;(AR$274-$D284)))),0),0)</f>
        <v>0</v>
      </c>
      <c r="AS284" s="164">
        <f>MAX(IFERROR(IF(AS$274&lt;=$D254*12,0,IF(AS$274&lt;=$D284,SUM($E254:AS254),SUMIFS($B254:$GG254,$B$274:$GG$274,"&lt;="&amp;AS$274,$B$274:$GG$274,"&gt;"&amp;(AS$274-$D284)))),0),0)</f>
        <v>0</v>
      </c>
      <c r="AT284" s="164">
        <f>MAX(IFERROR(IF(AT$274&lt;=$D254*12,0,IF(AT$274&lt;=$D284,SUM($E254:AT254),SUMIFS($B254:$GG254,$B$274:$GG$274,"&lt;="&amp;AT$274,$B$274:$GG$274,"&gt;"&amp;(AT$274-$D284)))),0),0)</f>
        <v>0</v>
      </c>
      <c r="AU284" s="164">
        <f>MAX(IFERROR(IF(AU$274&lt;=$D254*12,0,IF(AU$274&lt;=$D284,SUM($E254:AU254),SUMIFS($B254:$GG254,$B$274:$GG$274,"&lt;="&amp;AU$274,$B$274:$GG$274,"&gt;"&amp;(AU$274-$D284)))),0),0)</f>
        <v>0</v>
      </c>
      <c r="AV284" s="164">
        <f>MAX(IFERROR(IF(AV$274&lt;=$D254*12,0,IF(AV$274&lt;=$D284,SUM($E254:AV254),SUMIFS($B254:$GG254,$B$274:$GG$274,"&lt;="&amp;AV$274,$B$274:$GG$274,"&gt;"&amp;(AV$274-$D284)))),0),0)</f>
        <v>0</v>
      </c>
      <c r="AW284" s="164">
        <f>MAX(IFERROR(IF(AW$274&lt;=$D254*12,0,IF(AW$274&lt;=$D284,SUM($E254:AW254),SUMIFS($B254:$GG254,$B$274:$GG$274,"&lt;="&amp;AW$274,$B$274:$GG$274,"&gt;"&amp;(AW$274-$D284)))),0),0)</f>
        <v>0</v>
      </c>
      <c r="AX284" s="164">
        <f>MAX(IFERROR(IF(AX$274&lt;=$D254*12,0,IF(AX$274&lt;=$D284,SUM($E254:AX254),SUMIFS($B254:$GG254,$B$274:$GG$274,"&lt;="&amp;AX$274,$B$274:$GG$274,"&gt;"&amp;(AX$274-$D284)))),0),0)</f>
        <v>0</v>
      </c>
      <c r="AY284" s="164">
        <f>MAX(IFERROR(IF(AY$274&lt;=$D254*12,0,IF(AY$274&lt;=$D284,SUM($E254:AY254),SUMIFS($B254:$GG254,$B$274:$GG$274,"&lt;="&amp;AY$274,$B$274:$GG$274,"&gt;"&amp;(AY$274-$D284)))),0),0)</f>
        <v>0</v>
      </c>
      <c r="AZ284" s="164">
        <f>MAX(IFERROR(IF(AZ$274&lt;=$D254*12,0,IF(AZ$274&lt;=$D284,SUM($E254:AZ254),SUMIFS($B254:$GG254,$B$274:$GG$274,"&lt;="&amp;AZ$274,$B$274:$GG$274,"&gt;"&amp;(AZ$274-$D284)))),0),0)</f>
        <v>0</v>
      </c>
      <c r="BA284" s="164">
        <f>MAX(IFERROR(IF(BA$274&lt;=$D254*12,0,IF(BA$274&lt;=$D284,SUM($E254:BA254),SUMIFS($B254:$GG254,$B$274:$GG$274,"&lt;="&amp;BA$274,$B$274:$GG$274,"&gt;"&amp;(BA$274-$D284)))),0),0)</f>
        <v>9.9999999999998979E-3</v>
      </c>
      <c r="BB284" s="164">
        <f>MAX(IFERROR(IF(BB$274&lt;=$D254*12,0,IF(BB$274&lt;=$D284,SUM($E254:BB254),SUMIFS($B254:$GG254,$B$274:$GG$274,"&lt;="&amp;BB$274,$B$274:$GG$274,"&gt;"&amp;(BB$274-$D284)))),0),0)</f>
        <v>9.9999999999998979E-3</v>
      </c>
      <c r="BC284" s="164">
        <f>MAX(IFERROR(IF(BC$274&lt;=$D254*12,0,IF(BC$274&lt;=$D284,SUM($E254:BC254),SUMIFS($B254:$GG254,$B$274:$GG$274,"&lt;="&amp;BC$274,$B$274:$GG$274,"&gt;"&amp;(BC$274-$D284)))),0),0)</f>
        <v>9.9999999999998979E-3</v>
      </c>
      <c r="BD284" s="164">
        <f>MAX(IFERROR(IF(BD$274&lt;=$D254*12,0,IF(BD$274&lt;=$D284,SUM($E254:BD254),SUMIFS($B254:$GG254,$B$274:$GG$274,"&lt;="&amp;BD$274,$B$274:$GG$274,"&gt;"&amp;(BD$274-$D284)))),0),0)</f>
        <v>0</v>
      </c>
      <c r="BE284" s="164">
        <f>MAX(IFERROR(IF(BE$274&lt;=$D254*12,0,IF(BE$274&lt;=$D284,SUM($E254:BE254),SUMIFS($B254:$GG254,$B$274:$GG$274,"&lt;="&amp;BE$274,$B$274:$GG$274,"&gt;"&amp;(BE$274-$D284)))),0),0)</f>
        <v>0</v>
      </c>
      <c r="BF284" s="164">
        <f>MAX(IFERROR(IF(BF$274&lt;=$D254*12,0,IF(BF$274&lt;=$D284,SUM($E254:BF254),SUMIFS($B254:$GG254,$B$274:$GG$274,"&lt;="&amp;BF$274,$B$274:$GG$274,"&gt;"&amp;(BF$274-$D284)))),0),0)</f>
        <v>0</v>
      </c>
      <c r="BG284" s="164">
        <f>MAX(IFERROR(IF(BG$274&lt;=$D254*12,0,IF(BG$274&lt;=$D284,SUM($E254:BG254),SUMIFS($B254:$GG254,$B$274:$GG$274,"&lt;="&amp;BG$274,$B$274:$GG$274,"&gt;"&amp;(BG$274-$D284)))),0),0)</f>
        <v>0</v>
      </c>
      <c r="BH284" s="164">
        <f>MAX(IFERROR(IF(BH$274&lt;=$D254*12,0,IF(BH$274&lt;=$D284,SUM($E254:BH254),SUMIFS($B254:$GG254,$B$274:$GG$274,"&lt;="&amp;BH$274,$B$274:$GG$274,"&gt;"&amp;(BH$274-$D284)))),0),0)</f>
        <v>0</v>
      </c>
      <c r="BI284" s="164">
        <f>MAX(IFERROR(IF(BI$274&lt;=$D254*12,0,IF(BI$274&lt;=$D284,SUM($E254:BI254),SUMIFS($B254:$GG254,$B$274:$GG$274,"&lt;="&amp;BI$274,$B$274:$GG$274,"&gt;"&amp;(BI$274-$D284)))),0),0)</f>
        <v>0</v>
      </c>
      <c r="BJ284" s="164">
        <f>MAX(IFERROR(IF(BJ$274&lt;=$D254*12,0,IF(BJ$274&lt;=$D284,SUM($E254:BJ254),SUMIFS($B254:$GG254,$B$274:$GG$274,"&lt;="&amp;BJ$274,$B$274:$GG$274,"&gt;"&amp;(BJ$274-$D284)))),0),0)</f>
        <v>0</v>
      </c>
      <c r="BK284" s="164">
        <f>MAX(IFERROR(IF(BK$274&lt;=$D254*12,0,IF(BK$274&lt;=$D284,SUM($E254:BK254),SUMIFS($B254:$GG254,$B$274:$GG$274,"&lt;="&amp;BK$274,$B$274:$GG$274,"&gt;"&amp;(BK$274-$D284)))),0),0)</f>
        <v>0</v>
      </c>
      <c r="BL284" s="164">
        <f>MAX(IFERROR(IF(BL$274&lt;=$D254*12,0,IF(BL$274&lt;=$D284,SUM($E254:BL254),SUMIFS($B254:$GG254,$B$274:$GG$274,"&lt;="&amp;BL$274,$B$274:$GG$274,"&gt;"&amp;(BL$274-$D284)))),0),0)</f>
        <v>0</v>
      </c>
      <c r="BM284" s="164">
        <f>MAX(IFERROR(IF(BM$274&lt;=$D254*12,0,IF(BM$274&lt;=$D284,SUM($E254:BM254),SUMIFS($B254:$GG254,$B$274:$GG$274,"&lt;="&amp;BM$274,$B$274:$GG$274,"&gt;"&amp;(BM$274-$D284)))),0),0)</f>
        <v>0</v>
      </c>
      <c r="BN284" s="164">
        <f>MAX(IFERROR(IF(BN$274&lt;=$D254*12,0,IF(BN$274&lt;=$D284,SUM($E254:BN254),SUMIFS($B254:$GG254,$B$274:$GG$274,"&lt;="&amp;BN$274,$B$274:$GG$274,"&gt;"&amp;(BN$274-$D284)))),0),0)</f>
        <v>0</v>
      </c>
      <c r="BO284" s="164">
        <f>MAX(IFERROR(IF(BO$274&lt;=$D254*12,0,IF(BO$274&lt;=$D284,SUM($E254:BO254),SUMIFS($B254:$GG254,$B$274:$GG$274,"&lt;="&amp;BO$274,$B$274:$GG$274,"&gt;"&amp;(BO$274-$D284)))),0),0)</f>
        <v>0</v>
      </c>
      <c r="BP284" s="164">
        <f>MAX(IFERROR(IF(BP$274&lt;=$D254*12,0,IF(BP$274&lt;=$D284,SUM($E254:BP254),SUMIFS($B254:$GG254,$B$274:$GG$274,"&lt;="&amp;BP$274,$B$274:$GG$274,"&gt;"&amp;(BP$274-$D284)))),0),0)</f>
        <v>0</v>
      </c>
      <c r="BQ284" s="164">
        <f>MAX(IFERROR(IF(BQ$274&lt;=$D254*12,0,IF(BQ$274&lt;=$D284,SUM($E254:BQ254),SUMIFS($B254:$GG254,$B$274:$GG$274,"&lt;="&amp;BQ$274,$B$274:$GG$274,"&gt;"&amp;(BQ$274-$D284)))),0),0)</f>
        <v>0</v>
      </c>
      <c r="BR284" s="164">
        <f>MAX(IFERROR(IF(BR$274&lt;=$D254*12,0,IF(BR$274&lt;=$D284,SUM($E254:BR254),SUMIFS($B254:$GG254,$B$274:$GG$274,"&lt;="&amp;BR$274,$B$274:$GG$274,"&gt;"&amp;(BR$274-$D284)))),0),0)</f>
        <v>0</v>
      </c>
      <c r="BS284" s="164">
        <f>MAX(IFERROR(IF(BS$274&lt;=$D254*12,0,IF(BS$274&lt;=$D284,SUM($E254:BS254),SUMIFS($B254:$GG254,$B$274:$GG$274,"&lt;="&amp;BS$274,$B$274:$GG$274,"&gt;"&amp;(BS$274-$D284)))),0),0)</f>
        <v>0</v>
      </c>
      <c r="BT284" s="164">
        <f>MAX(IFERROR(IF(BT$274&lt;=$D254*12,0,IF(BT$274&lt;=$D284,SUM($E254:BT254),SUMIFS($B254:$GG254,$B$274:$GG$274,"&lt;="&amp;BT$274,$B$274:$GG$274,"&gt;"&amp;(BT$274-$D284)))),0),0)</f>
        <v>0</v>
      </c>
      <c r="BU284" s="164">
        <f>MAX(IFERROR(IF(BU$274&lt;=$D254*12,0,IF(BU$274&lt;=$D284,SUM($E254:BU254),SUMIFS($B254:$GG254,$B$274:$GG$274,"&lt;="&amp;BU$274,$B$274:$GG$274,"&gt;"&amp;(BU$274-$D284)))),0),0)</f>
        <v>0</v>
      </c>
      <c r="BV284" s="164">
        <f>MAX(IFERROR(IF(BV$274&lt;=$D254*12,0,IF(BV$274&lt;=$D284,SUM($E254:BV254),SUMIFS($B254:$GG254,$B$274:$GG$274,"&lt;="&amp;BV$274,$B$274:$GG$274,"&gt;"&amp;(BV$274-$D284)))),0),0)</f>
        <v>0</v>
      </c>
      <c r="BW284" s="164">
        <f>MAX(IFERROR(IF(BW$274&lt;=$D254*12,0,IF(BW$274&lt;=$D284,SUM($E254:BW254),SUMIFS($B254:$GG254,$B$274:$GG$274,"&lt;="&amp;BW$274,$B$274:$GG$274,"&gt;"&amp;(BW$274-$D284)))),0),0)</f>
        <v>0</v>
      </c>
      <c r="BX284" s="164">
        <f>MAX(IFERROR(IF(BX$274&lt;=$D254*12,0,IF(BX$274&lt;=$D284,SUM($E254:BX254),SUMIFS($B254:$GG254,$B$274:$GG$274,"&lt;="&amp;BX$274,$B$274:$GG$274,"&gt;"&amp;(BX$274-$D284)))),0),0)</f>
        <v>0</v>
      </c>
      <c r="BY284" s="164">
        <f>MAX(IFERROR(IF(BY$274&lt;=$D254*12,0,IF(BY$274&lt;=$D284,SUM($E254:BY254),SUMIFS($B254:$GG254,$B$274:$GG$274,"&lt;="&amp;BY$274,$B$274:$GG$274,"&gt;"&amp;(BY$274-$D284)))),0),0)</f>
        <v>0.23499999999999999</v>
      </c>
      <c r="BZ284" s="164">
        <f>MAX(IFERROR(IF(BZ$274&lt;=$D254*12,0,IF(BZ$274&lt;=$D284,SUM($E254:BZ254),SUMIFS($B254:$GG254,$B$274:$GG$274,"&lt;="&amp;BZ$274,$B$274:$GG$274,"&gt;"&amp;(BZ$274-$D284)))),0),0)</f>
        <v>0.23499999999999999</v>
      </c>
      <c r="CA284" s="164">
        <f>MAX(IFERROR(IF(CA$274&lt;=$D254*12,0,IF(CA$274&lt;=$D284,SUM($E254:CA254),SUMIFS($B254:$GG254,$B$274:$GG$274,"&lt;="&amp;CA$274,$B$274:$GG$274,"&gt;"&amp;(CA$274-$D284)))),0),0)</f>
        <v>0.23499999999999999</v>
      </c>
      <c r="CB284" s="164">
        <f>MAX(IFERROR(IF(CB$274&lt;=$D254*12,0,IF(CB$274&lt;=$D284,SUM($E254:CB254),SUMIFS($B254:$GG254,$B$274:$GG$274,"&lt;="&amp;CB$274,$B$274:$GG$274,"&gt;"&amp;(CB$274-$D284)))),0),0)</f>
        <v>0</v>
      </c>
      <c r="CC284" s="164">
        <f>MAX(IFERROR(IF(CC$274&lt;=$D254*12,0,IF(CC$274&lt;=$D284,SUM($E254:CC254),SUMIFS($B254:$GG254,$B$274:$GG$274,"&lt;="&amp;CC$274,$B$274:$GG$274,"&gt;"&amp;(CC$274-$D284)))),0),0)</f>
        <v>0</v>
      </c>
      <c r="CD284" s="164">
        <f>MAX(IFERROR(IF(CD$274&lt;=$D254*12,0,IF(CD$274&lt;=$D284,SUM($E254:CD254),SUMIFS($B254:$GG254,$B$274:$GG$274,"&lt;="&amp;CD$274,$B$274:$GG$274,"&gt;"&amp;(CD$274-$D284)))),0),0)</f>
        <v>0</v>
      </c>
      <c r="CE284" s="164">
        <f>MAX(IFERROR(IF(CE$274&lt;=$D254*12,0,IF(CE$274&lt;=$D284,SUM($E254:CE254),SUMIFS($B254:$GG254,$B$274:$GG$274,"&lt;="&amp;CE$274,$B$274:$GG$274,"&gt;"&amp;(CE$274-$D284)))),0),0)</f>
        <v>0</v>
      </c>
      <c r="CF284" s="164">
        <f>MAX(IFERROR(IF(CF$274&lt;=$D254*12,0,IF(CF$274&lt;=$D284,SUM($E254:CF254),SUMIFS($B254:$GG254,$B$274:$GG$274,"&lt;="&amp;CF$274,$B$274:$GG$274,"&gt;"&amp;(CF$274-$D284)))),0),0)</f>
        <v>0</v>
      </c>
      <c r="CG284" s="164">
        <f>MAX(IFERROR(IF(CG$274&lt;=$D254*12,0,IF(CG$274&lt;=$D284,SUM($E254:CG254),SUMIFS($B254:$GG254,$B$274:$GG$274,"&lt;="&amp;CG$274,$B$274:$GG$274,"&gt;"&amp;(CG$274-$D284)))),0),0)</f>
        <v>0</v>
      </c>
      <c r="CH284" s="164">
        <f>MAX(IFERROR(IF(CH$274&lt;=$D254*12,0,IF(CH$274&lt;=$D284,SUM($E254:CH254),SUMIFS($B254:$GG254,$B$274:$GG$274,"&lt;="&amp;CH$274,$B$274:$GG$274,"&gt;"&amp;(CH$274-$D284)))),0),0)</f>
        <v>0</v>
      </c>
      <c r="CI284" s="164">
        <f>MAX(IFERROR(IF(CI$274&lt;=$D254*12,0,IF(CI$274&lt;=$D284,SUM($E254:CI254),SUMIFS($B254:$GG254,$B$274:$GG$274,"&lt;="&amp;CI$274,$B$274:$GG$274,"&gt;"&amp;(CI$274-$D284)))),0),0)</f>
        <v>0</v>
      </c>
      <c r="CJ284" s="164">
        <f>MAX(IFERROR(IF(CJ$274&lt;=$D254*12,0,IF(CJ$274&lt;=$D284,SUM($E254:CJ254),SUMIFS($B254:$GG254,$B$274:$GG$274,"&lt;="&amp;CJ$274,$B$274:$GG$274,"&gt;"&amp;(CJ$274-$D284)))),0),0)</f>
        <v>0</v>
      </c>
      <c r="CK284" s="164">
        <f>MAX(IFERROR(IF(CK$274&lt;=$D254*12,0,IF(CK$274&lt;=$D284,SUM($E254:CK254),SUMIFS($B254:$GG254,$B$274:$GG$274,"&lt;="&amp;CK$274,$B$274:$GG$274,"&gt;"&amp;(CK$274-$D284)))),0),0)</f>
        <v>0</v>
      </c>
      <c r="CL284" s="164">
        <f>MAX(IFERROR(IF(CL$274&lt;=$D254*12,0,IF(CL$274&lt;=$D284,SUM($E254:CL254),SUMIFS($B254:$GG254,$B$274:$GG$274,"&lt;="&amp;CL$274,$B$274:$GG$274,"&gt;"&amp;(CL$274-$D284)))),0),0)</f>
        <v>0</v>
      </c>
      <c r="CM284" s="164">
        <f>MAX(IFERROR(IF(CM$274&lt;=$D254*12,0,IF(CM$274&lt;=$D284,SUM($E254:CM254),SUMIFS($B254:$GG254,$B$274:$GG$274,"&lt;="&amp;CM$274,$B$274:$GG$274,"&gt;"&amp;(CM$274-$D284)))),0),0)</f>
        <v>0</v>
      </c>
      <c r="CN284" s="164">
        <f>MAX(IFERROR(IF(CN$274&lt;=$D254*12,0,IF(CN$274&lt;=$D284,SUM($E254:CN254),SUMIFS($B254:$GG254,$B$274:$GG$274,"&lt;="&amp;CN$274,$B$274:$GG$274,"&gt;"&amp;(CN$274-$D284)))),0),0)</f>
        <v>0</v>
      </c>
      <c r="CO284" s="164">
        <f>MAX(IFERROR(IF(CO$274&lt;=$D254*12,0,IF(CO$274&lt;=$D284,SUM($E254:CO254),SUMIFS($B254:$GG254,$B$274:$GG$274,"&lt;="&amp;CO$274,$B$274:$GG$274,"&gt;"&amp;(CO$274-$D284)))),0),0)</f>
        <v>0</v>
      </c>
      <c r="CP284" s="164">
        <f>MAX(IFERROR(IF(CP$274&lt;=$D254*12,0,IF(CP$274&lt;=$D284,SUM($E254:CP254),SUMIFS($B254:$GG254,$B$274:$GG$274,"&lt;="&amp;CP$274,$B$274:$GG$274,"&gt;"&amp;(CP$274-$D284)))),0),0)</f>
        <v>0</v>
      </c>
      <c r="CQ284" s="164">
        <f>MAX(IFERROR(IF(CQ$274&lt;=$D254*12,0,IF(CQ$274&lt;=$D284,SUM($E254:CQ254),SUMIFS($B254:$GG254,$B$274:$GG$274,"&lt;="&amp;CQ$274,$B$274:$GG$274,"&gt;"&amp;(CQ$274-$D284)))),0),0)</f>
        <v>0</v>
      </c>
      <c r="CR284" s="164">
        <f>MAX(IFERROR(IF(CR$274&lt;=$D254*12,0,IF(CR$274&lt;=$D284,SUM($E254:CR254),SUMIFS($B254:$GG254,$B$274:$GG$274,"&lt;="&amp;CR$274,$B$274:$GG$274,"&gt;"&amp;(CR$274-$D284)))),0),0)</f>
        <v>0</v>
      </c>
      <c r="CS284" s="164">
        <f>MAX(IFERROR(IF(CS$274&lt;=$D254*12,0,IF(CS$274&lt;=$D284,SUM($E254:CS254),SUMIFS($B254:$GG254,$B$274:$GG$274,"&lt;="&amp;CS$274,$B$274:$GG$274,"&gt;"&amp;(CS$274-$D284)))),0),0)</f>
        <v>0</v>
      </c>
      <c r="CT284" s="164">
        <f>MAX(IFERROR(IF(CT$274&lt;=$D254*12,0,IF(CT$274&lt;=$D284,SUM($E254:CT254),SUMIFS($B254:$GG254,$B$274:$GG$274,"&lt;="&amp;CT$274,$B$274:$GG$274,"&gt;"&amp;(CT$274-$D284)))),0),0)</f>
        <v>0</v>
      </c>
      <c r="CU284" s="164">
        <f>MAX(IFERROR(IF(CU$274&lt;=$D254*12,0,IF(CU$274&lt;=$D284,SUM($E254:CU254),SUMIFS($B254:$GG254,$B$274:$GG$274,"&lt;="&amp;CU$274,$B$274:$GG$274,"&gt;"&amp;(CU$274-$D284)))),0),0)</f>
        <v>0</v>
      </c>
      <c r="CV284" s="164">
        <f>MAX(IFERROR(IF(CV$274&lt;=$D254*12,0,IF(CV$274&lt;=$D284,SUM($E254:CV254),SUMIFS($B254:$GG254,$B$274:$GG$274,"&lt;="&amp;CV$274,$B$274:$GG$274,"&gt;"&amp;(CV$274-$D284)))),0),0)</f>
        <v>0</v>
      </c>
      <c r="CW284" s="164">
        <f>MAX(IFERROR(IF(CW$274&lt;=$D254*12,0,IF(CW$274&lt;=$D284,SUM($E254:CW254),SUMIFS($B254:$GG254,$B$274:$GG$274,"&lt;="&amp;CW$274,$B$274:$GG$274,"&gt;"&amp;(CW$274-$D284)))),0),0)</f>
        <v>0</v>
      </c>
      <c r="CX284" s="164">
        <f>MAX(IFERROR(IF(CX$274&lt;=$D254*12,0,IF(CX$274&lt;=$D284,SUM($E254:CX254),SUMIFS($B254:$GG254,$B$274:$GG$274,"&lt;="&amp;CX$274,$B$274:$GG$274,"&gt;"&amp;(CX$274-$D284)))),0),0)</f>
        <v>0</v>
      </c>
      <c r="CY284" s="164">
        <f>MAX(IFERROR(IF(CY$274&lt;=$D254*12,0,IF(CY$274&lt;=$D284,SUM($E254:CY254),SUMIFS($B254:$GG254,$B$274:$GG$274,"&lt;="&amp;CY$274,$B$274:$GG$274,"&gt;"&amp;(CY$274-$D284)))),0),0)</f>
        <v>0</v>
      </c>
      <c r="CZ284" s="164">
        <f>MAX(IFERROR(IF(CZ$274&lt;=$D254*12,0,IF(CZ$274&lt;=$D284,SUM($E254:CZ254),SUMIFS($B254:$GG254,$B$274:$GG$274,"&lt;="&amp;CZ$274,$B$274:$GG$274,"&gt;"&amp;(CZ$274-$D284)))),0),0)</f>
        <v>0</v>
      </c>
      <c r="DA284" s="164">
        <f>MAX(IFERROR(IF(DA$274&lt;=$D254*12,0,IF(DA$274&lt;=$D284,SUM($E254:DA254),SUMIFS($B254:$GG254,$B$274:$GG$274,"&lt;="&amp;DA$274,$B$274:$GG$274,"&gt;"&amp;(DA$274-$D284)))),0),0)</f>
        <v>0</v>
      </c>
      <c r="DB284" s="164">
        <f>MAX(IFERROR(IF(DB$274&lt;=$D254*12,0,IF(DB$274&lt;=$D284,SUM($E254:DB254),SUMIFS($B254:$GG254,$B$274:$GG$274,"&lt;="&amp;DB$274,$B$274:$GG$274,"&gt;"&amp;(DB$274-$D284)))),0),0)</f>
        <v>0</v>
      </c>
      <c r="DC284" s="164">
        <f>MAX(IFERROR(IF(DC$274&lt;=$D254*12,0,IF(DC$274&lt;=$D284,SUM($E254:DC254),SUMIFS($B254:$GG254,$B$274:$GG$274,"&lt;="&amp;DC$274,$B$274:$GG$274,"&gt;"&amp;(DC$274-$D284)))),0),0)</f>
        <v>0</v>
      </c>
      <c r="DD284" s="164">
        <f>MAX(IFERROR(IF(DD$274&lt;=$D254*12,0,IF(DD$274&lt;=$D284,SUM($E254:DD254),SUMIFS($B254:$GG254,$B$274:$GG$274,"&lt;="&amp;DD$274,$B$274:$GG$274,"&gt;"&amp;(DD$274-$D284)))),0),0)</f>
        <v>0</v>
      </c>
      <c r="DE284" s="164">
        <f>MAX(IFERROR(IF(DE$274&lt;=$D254*12,0,IF(DE$274&lt;=$D284,SUM($E254:DE254),SUMIFS($B254:$GG254,$B$274:$GG$274,"&lt;="&amp;DE$274,$B$274:$GG$274,"&gt;"&amp;(DE$274-$D284)))),0),0)</f>
        <v>0</v>
      </c>
      <c r="DF284" s="164">
        <f>MAX(IFERROR(IF(DF$274&lt;=$D254*12,0,IF(DF$274&lt;=$D284,SUM($E254:DF254),SUMIFS($B254:$GG254,$B$274:$GG$274,"&lt;="&amp;DF$274,$B$274:$GG$274,"&gt;"&amp;(DF$274-$D284)))),0),0)</f>
        <v>0</v>
      </c>
      <c r="DG284" s="164">
        <f>MAX(IFERROR(IF(DG$274&lt;=$D254*12,0,IF(DG$274&lt;=$D284,SUM($E254:DG254),SUMIFS($B254:$GG254,$B$274:$GG$274,"&lt;="&amp;DG$274,$B$274:$GG$274,"&gt;"&amp;(DG$274-$D284)))),0),0)</f>
        <v>0</v>
      </c>
      <c r="DH284" s="164">
        <f>MAX(IFERROR(IF(DH$274&lt;=$D254*12,0,IF(DH$274&lt;=$D284,SUM($E254:DH254),SUMIFS($B254:$GG254,$B$274:$GG$274,"&lt;="&amp;DH$274,$B$274:$GG$274,"&gt;"&amp;(DH$274-$D284)))),0),0)</f>
        <v>0</v>
      </c>
      <c r="DI284" s="164">
        <f>MAX(IFERROR(IF(DI$274&lt;=$D254*12,0,IF(DI$274&lt;=$D284,SUM($E254:DI254),SUMIFS($B254:$GG254,$B$274:$GG$274,"&lt;="&amp;DI$274,$B$274:$GG$274,"&gt;"&amp;(DI$274-$D284)))),0),0)</f>
        <v>0.23499999999999999</v>
      </c>
      <c r="DJ284" s="164">
        <f>MAX(IFERROR(IF(DJ$274&lt;=$D254*12,0,IF(DJ$274&lt;=$D284,SUM($E254:DJ254),SUMIFS($B254:$GG254,$B$274:$GG$274,"&lt;="&amp;DJ$274,$B$274:$GG$274,"&gt;"&amp;(DJ$274-$D284)))),0),0)</f>
        <v>0.23499999999999999</v>
      </c>
      <c r="DK284" s="164">
        <f>MAX(IFERROR(IF(DK$274&lt;=$D254*12,0,IF(DK$274&lt;=$D284,SUM($E254:DK254),SUMIFS($B254:$GG254,$B$274:$GG$274,"&lt;="&amp;DK$274,$B$274:$GG$274,"&gt;"&amp;(DK$274-$D284)))),0),0)</f>
        <v>0.23499999999999999</v>
      </c>
      <c r="DL284" s="164">
        <f>MAX(IFERROR(IF(DL$274&lt;=$D254*12,0,IF(DL$274&lt;=$D284,SUM($E254:DL254),SUMIFS($B254:$GG254,$B$274:$GG$274,"&lt;="&amp;DL$274,$B$274:$GG$274,"&gt;"&amp;(DL$274-$D284)))),0),0)</f>
        <v>0</v>
      </c>
      <c r="DM284" s="164">
        <f>MAX(IFERROR(IF(DM$274&lt;=$D254*12,0,IF(DM$274&lt;=$D284,SUM($E254:DM254),SUMIFS($B254:$GG254,$B$274:$GG$274,"&lt;="&amp;DM$274,$B$274:$GG$274,"&gt;"&amp;(DM$274-$D284)))),0),0)</f>
        <v>0</v>
      </c>
      <c r="DN284" s="164">
        <f>MAX(IFERROR(IF(DN$274&lt;=$D254*12,0,IF(DN$274&lt;=$D284,SUM($E254:DN254),SUMIFS($B254:$GG254,$B$274:$GG$274,"&lt;="&amp;DN$274,$B$274:$GG$274,"&gt;"&amp;(DN$274-$D284)))),0),0)</f>
        <v>0</v>
      </c>
      <c r="DO284" s="164">
        <f>MAX(IFERROR(IF(DO$274&lt;=$D254*12,0,IF(DO$274&lt;=$D284,SUM($E254:DO254),SUMIFS($B254:$GG254,$B$274:$GG$274,"&lt;="&amp;DO$274,$B$274:$GG$274,"&gt;"&amp;(DO$274-$D284)))),0),0)</f>
        <v>0</v>
      </c>
      <c r="DP284" s="164">
        <f>MAX(IFERROR(IF(DP$274&lt;=$D254*12,0,IF(DP$274&lt;=$D284,SUM($E254:DP254),SUMIFS($B254:$GG254,$B$274:$GG$274,"&lt;="&amp;DP$274,$B$274:$GG$274,"&gt;"&amp;(DP$274-$D284)))),0),0)</f>
        <v>0</v>
      </c>
      <c r="DQ284" s="164">
        <f>MAX(IFERROR(IF(DQ$274&lt;=$D254*12,0,IF(DQ$274&lt;=$D284,SUM($E254:DQ254),SUMIFS($B254:$GG254,$B$274:$GG$274,"&lt;="&amp;DQ$274,$B$274:$GG$274,"&gt;"&amp;(DQ$274-$D284)))),0),0)</f>
        <v>0</v>
      </c>
      <c r="DR284" s="164">
        <f>MAX(IFERROR(IF(DR$274&lt;=$D254*12,0,IF(DR$274&lt;=$D284,SUM($E254:DR254),SUMIFS($B254:$GG254,$B$274:$GG$274,"&lt;="&amp;DR$274,$B$274:$GG$274,"&gt;"&amp;(DR$274-$D284)))),0),0)</f>
        <v>0</v>
      </c>
      <c r="DS284" s="164">
        <f>MAX(IFERROR(IF(DS$274&lt;=$D254*12,0,IF(DS$274&lt;=$D284,SUM($E254:DS254),SUMIFS($B254:$GG254,$B$274:$GG$274,"&lt;="&amp;DS$274,$B$274:$GG$274,"&gt;"&amp;(DS$274-$D284)))),0),0)</f>
        <v>0</v>
      </c>
      <c r="DT284" s="164">
        <f>MAX(IFERROR(IF(DT$274&lt;=$D254*12,0,IF(DT$274&lt;=$D284,SUM($E254:DT254),SUMIFS($B254:$GG254,$B$274:$GG$274,"&lt;="&amp;DT$274,$B$274:$GG$274,"&gt;"&amp;(DT$274-$D284)))),0),0)</f>
        <v>0</v>
      </c>
      <c r="DU284" s="164">
        <f>MAX(IFERROR(IF(DU$274&lt;=$D254*12,0,IF(DU$274&lt;=$D284,SUM($E254:DU254),SUMIFS($B254:$GG254,$B$274:$GG$274,"&lt;="&amp;DU$274,$B$274:$GG$274,"&gt;"&amp;(DU$274-$D284)))),0),0)</f>
        <v>0</v>
      </c>
      <c r="DV284" s="164">
        <f>MAX(IFERROR(IF(DV$274&lt;=$D254*12,0,IF(DV$274&lt;=$D284,SUM($E254:DV254),SUMIFS($B254:$GG254,$B$274:$GG$274,"&lt;="&amp;DV$274,$B$274:$GG$274,"&gt;"&amp;(DV$274-$D284)))),0),0)</f>
        <v>0</v>
      </c>
      <c r="DW284" s="164">
        <f>MAX(IFERROR(IF(DW$274&lt;=$D254*12,0,IF(DW$274&lt;=$D284,SUM($E254:DW254),SUMIFS($B254:$GG254,$B$274:$GG$274,"&lt;="&amp;DW$274,$B$274:$GG$274,"&gt;"&amp;(DW$274-$D284)))),0),0)</f>
        <v>0</v>
      </c>
      <c r="DX284" s="164">
        <f>MAX(IFERROR(IF(DX$274&lt;=$D254*12,0,IF(DX$274&lt;=$D284,SUM($E254:DX254),SUMIFS($B254:$GG254,$B$274:$GG$274,"&lt;="&amp;DX$274,$B$274:$GG$274,"&gt;"&amp;(DX$274-$D284)))),0),0)</f>
        <v>0</v>
      </c>
      <c r="DY284" s="164">
        <f>MAX(IFERROR(IF(DY$274&lt;=$D254*12,0,IF(DY$274&lt;=$D284,SUM($E254:DY254),SUMIFS($B254:$GG254,$B$274:$GG$274,"&lt;="&amp;DY$274,$B$274:$GG$274,"&gt;"&amp;(DY$274-$D284)))),0),0)</f>
        <v>0</v>
      </c>
      <c r="DZ284" s="164">
        <f>MAX(IFERROR(IF(DZ$274&lt;=$D254*12,0,IF(DZ$274&lt;=$D284,SUM($E254:DZ254),SUMIFS($B254:$GG254,$B$274:$GG$274,"&lt;="&amp;DZ$274,$B$274:$GG$274,"&gt;"&amp;(DZ$274-$D284)))),0),0)</f>
        <v>0</v>
      </c>
      <c r="EA284" s="164">
        <f>MAX(IFERROR(IF(EA$274&lt;=$D254*12,0,IF(EA$274&lt;=$D284,SUM($E254:EA254),SUMIFS($B254:$GG254,$B$274:$GG$274,"&lt;="&amp;EA$274,$B$274:$GG$274,"&gt;"&amp;(EA$274-$D284)))),0),0)</f>
        <v>0</v>
      </c>
      <c r="EB284" s="164">
        <f>MAX(IFERROR(IF(EB$274&lt;=$D254*12,0,IF(EB$274&lt;=$D284,SUM($E254:EB254),SUMIFS($B254:$GG254,$B$274:$GG$274,"&lt;="&amp;EB$274,$B$274:$GG$274,"&gt;"&amp;(EB$274-$D284)))),0),0)</f>
        <v>0</v>
      </c>
      <c r="EC284" s="164">
        <f>MAX(IFERROR(IF(EC$274&lt;=$D254*12,0,IF(EC$274&lt;=$D284,SUM($E254:EC254),SUMIFS($B254:$GG254,$B$274:$GG$274,"&lt;="&amp;EC$274,$B$274:$GG$274,"&gt;"&amp;(EC$274-$D284)))),0),0)</f>
        <v>0</v>
      </c>
      <c r="ED284" s="164">
        <f>MAX(IFERROR(IF(ED$274&lt;=$D254*12,0,IF(ED$274&lt;=$D284,SUM($E254:ED254),SUMIFS($B254:$GG254,$B$274:$GG$274,"&lt;="&amp;ED$274,$B$274:$GG$274,"&gt;"&amp;(ED$274-$D284)))),0),0)</f>
        <v>0</v>
      </c>
      <c r="EE284" s="164">
        <f>MAX(IFERROR(IF(EE$274&lt;=$D254*12,0,IF(EE$274&lt;=$D284,SUM($E254:EE254),SUMIFS($B254:$GG254,$B$274:$GG$274,"&lt;="&amp;EE$274,$B$274:$GG$274,"&gt;"&amp;(EE$274-$D284)))),0),0)</f>
        <v>0</v>
      </c>
      <c r="EF284" s="164">
        <f>MAX(IFERROR(IF(EF$274&lt;=$D254*12,0,IF(EF$274&lt;=$D284,SUM($E254:EF254),SUMIFS($B254:$GG254,$B$274:$GG$274,"&lt;="&amp;EF$274,$B$274:$GG$274,"&gt;"&amp;(EF$274-$D284)))),0),0)</f>
        <v>0</v>
      </c>
      <c r="EG284" s="164">
        <f>MAX(IFERROR(IF(EG$274&lt;=$D254*12,0,IF(EG$274&lt;=$D284,SUM($E254:EG254),SUMIFS($B254:$GG254,$B$274:$GG$274,"&lt;="&amp;EG$274,$B$274:$GG$274,"&gt;"&amp;(EG$274-$D284)))),0),0)</f>
        <v>0</v>
      </c>
      <c r="EH284" s="164">
        <f>MAX(IFERROR(IF(EH$274&lt;=$D254*12,0,IF(EH$274&lt;=$D284,SUM($E254:EH254),SUMIFS($B254:$GG254,$B$274:$GG$274,"&lt;="&amp;EH$274,$B$274:$GG$274,"&gt;"&amp;(EH$274-$D284)))),0),0)</f>
        <v>0</v>
      </c>
      <c r="EI284" s="164">
        <f>MAX(IFERROR(IF(EI$274&lt;=$D254*12,0,IF(EI$274&lt;=$D284,SUM($E254:EI254),SUMIFS($B254:$GG254,$B$274:$GG$274,"&lt;="&amp;EI$274,$B$274:$GG$274,"&gt;"&amp;(EI$274-$D284)))),0),0)</f>
        <v>0</v>
      </c>
      <c r="EJ284" s="164">
        <f>MAX(IFERROR(IF(EJ$274&lt;=$D254*12,0,IF(EJ$274&lt;=$D284,SUM($E254:EJ254),SUMIFS($B254:$GG254,$B$274:$GG$274,"&lt;="&amp;EJ$274,$B$274:$GG$274,"&gt;"&amp;(EJ$274-$D284)))),0),0)</f>
        <v>0</v>
      </c>
      <c r="EK284" s="164">
        <f>MAX(IFERROR(IF(EK$274&lt;=$D254*12,0,IF(EK$274&lt;=$D284,SUM($E254:EK254),SUMIFS($B254:$GG254,$B$274:$GG$274,"&lt;="&amp;EK$274,$B$274:$GG$274,"&gt;"&amp;(EK$274-$D284)))),0),0)</f>
        <v>0</v>
      </c>
      <c r="EL284" s="147"/>
      <c r="EM284" s="147"/>
      <c r="EN284" s="147"/>
      <c r="EO284" s="147"/>
      <c r="EP284" s="147"/>
      <c r="EQ284" s="147"/>
      <c r="ER284" s="147"/>
      <c r="ES284" s="147"/>
      <c r="ET284" s="147"/>
      <c r="EU284" s="147"/>
      <c r="EV284" s="147"/>
      <c r="EW284" s="147"/>
      <c r="EX284" s="147"/>
      <c r="EY284" s="147"/>
      <c r="EZ284" s="147"/>
      <c r="FA284" s="147"/>
      <c r="FB284" s="147"/>
      <c r="FC284" s="147"/>
      <c r="FD284" s="147"/>
      <c r="FE284" s="147"/>
      <c r="FF284" s="147"/>
      <c r="FG284" s="147"/>
      <c r="FH284" s="147"/>
      <c r="FI284" s="147"/>
      <c r="FJ284" s="147"/>
      <c r="FK284" s="147"/>
      <c r="FL284" s="147"/>
      <c r="FM284" s="147"/>
      <c r="FN284" s="147"/>
      <c r="FO284" s="147"/>
      <c r="FP284" s="147"/>
      <c r="FQ284" s="147"/>
      <c r="FR284" s="147"/>
      <c r="FS284" s="147"/>
      <c r="FT284" s="147"/>
      <c r="FU284" s="147"/>
      <c r="FV284" s="147"/>
      <c r="FW284" s="147"/>
      <c r="FX284" s="147"/>
      <c r="FY284" s="147"/>
      <c r="FZ284" s="147"/>
      <c r="GA284" s="147"/>
      <c r="GB284" s="147"/>
      <c r="GC284" s="147"/>
      <c r="GD284" s="147"/>
      <c r="GE284" s="147"/>
      <c r="GF284" s="147"/>
      <c r="GG284" s="147"/>
    </row>
    <row r="285" spans="2:189">
      <c r="B285" s="148">
        <v>10</v>
      </c>
      <c r="C285" s="148" t="str">
        <f t="shared" si="357"/>
        <v>Small Tenant</v>
      </c>
      <c r="D285" s="148">
        <f>VLOOKUP($C285,Assumptions!$O$40:$S$45,5,FALSE)</f>
        <v>2</v>
      </c>
      <c r="E285" s="164">
        <f>MAX(IFERROR(IF(E$274&lt;=$D255*12,0,IF(E$274&lt;=$D285,SUM($E255:E255),SUMIFS($B255:$GG255,$B$274:$GG$274,"&lt;="&amp;E$274,$B$274:$GG$274,"&gt;"&amp;(E$274-$D285)))),0),0)</f>
        <v>0</v>
      </c>
      <c r="F285" s="164">
        <f>MAX(IFERROR(IF(F$274&lt;=$D255*12,0,IF(F$274&lt;=$D285,SUM($E255:F255),SUMIFS($B255:$GG255,$B$274:$GG$274,"&lt;="&amp;F$274,$B$274:$GG$274,"&gt;"&amp;(F$274-$D285)))),0),0)</f>
        <v>0</v>
      </c>
      <c r="G285" s="164">
        <f>MAX(IFERROR(IF(G$274&lt;=$D255*12,0,IF(G$274&lt;=$D285,SUM($E255:G255),SUMIFS($B255:$GG255,$B$274:$GG$274,"&lt;="&amp;G$274,$B$274:$GG$274,"&gt;"&amp;(G$274-$D285)))),0),0)</f>
        <v>0</v>
      </c>
      <c r="H285" s="164">
        <f>MAX(IFERROR(IF(H$274&lt;=$D255*12,0,IF(H$274&lt;=$D285,SUM($E255:H255),SUMIFS($B255:$GG255,$B$274:$GG$274,"&lt;="&amp;H$274,$B$274:$GG$274,"&gt;"&amp;(H$274-$D285)))),0),0)</f>
        <v>0</v>
      </c>
      <c r="I285" s="164">
        <f>MAX(IFERROR(IF(I$274&lt;=$D255*12,0,IF(I$274&lt;=$D285,SUM($E255:I255),SUMIFS($B255:$GG255,$B$274:$GG$274,"&lt;="&amp;I$274,$B$274:$GG$274,"&gt;"&amp;(I$274-$D285)))),0),0)</f>
        <v>0</v>
      </c>
      <c r="J285" s="164">
        <f>MAX(IFERROR(IF(J$274&lt;=$D255*12,0,IF(J$274&lt;=$D285,SUM($E255:J255),SUMIFS($B255:$GG255,$B$274:$GG$274,"&lt;="&amp;J$274,$B$274:$GG$274,"&gt;"&amp;(J$274-$D285)))),0),0)</f>
        <v>0</v>
      </c>
      <c r="K285" s="164">
        <f>MAX(IFERROR(IF(K$274&lt;=$D255*12,0,IF(K$274&lt;=$D285,SUM($E255:K255),SUMIFS($B255:$GG255,$B$274:$GG$274,"&lt;="&amp;K$274,$B$274:$GG$274,"&gt;"&amp;(K$274-$D285)))),0),0)</f>
        <v>0</v>
      </c>
      <c r="L285" s="164">
        <f>MAX(IFERROR(IF(L$274&lt;=$D255*12,0,IF(L$274&lt;=$D285,SUM($E255:L255),SUMIFS($B255:$GG255,$B$274:$GG$274,"&lt;="&amp;L$274,$B$274:$GG$274,"&gt;"&amp;(L$274-$D285)))),0),0)</f>
        <v>0</v>
      </c>
      <c r="M285" s="164">
        <f>MAX(IFERROR(IF(M$274&lt;=$D255*12,0,IF(M$274&lt;=$D285,SUM($E255:M255),SUMIFS($B255:$GG255,$B$274:$GG$274,"&lt;="&amp;M$274,$B$274:$GG$274,"&gt;"&amp;(M$274-$D285)))),0),0)</f>
        <v>0</v>
      </c>
      <c r="N285" s="164">
        <f>MAX(IFERROR(IF(N$274&lt;=$D255*12,0,IF(N$274&lt;=$D285,SUM($E255:N255),SUMIFS($B255:$GG255,$B$274:$GG$274,"&lt;="&amp;N$274,$B$274:$GG$274,"&gt;"&amp;(N$274-$D285)))),0),0)</f>
        <v>0</v>
      </c>
      <c r="O285" s="164">
        <f>MAX(IFERROR(IF(O$274&lt;=$D255*12,0,IF(O$274&lt;=$D285,SUM($E255:O255),SUMIFS($B255:$GG255,$B$274:$GG$274,"&lt;="&amp;O$274,$B$274:$GG$274,"&gt;"&amp;(O$274-$D285)))),0),0)</f>
        <v>0</v>
      </c>
      <c r="P285" s="164">
        <f>MAX(IFERROR(IF(P$274&lt;=$D255*12,0,IF(P$274&lt;=$D285,SUM($E255:P255),SUMIFS($B255:$GG255,$B$274:$GG$274,"&lt;="&amp;P$274,$B$274:$GG$274,"&gt;"&amp;(P$274-$D285)))),0),0)</f>
        <v>0</v>
      </c>
      <c r="Q285" s="164">
        <f>MAX(IFERROR(IF(Q$274&lt;=$D255*12,0,IF(Q$274&lt;=$D285,SUM($E255:Q255),SUMIFS($B255:$GG255,$B$274:$GG$274,"&lt;="&amp;Q$274,$B$274:$GG$274,"&gt;"&amp;(Q$274-$D285)))),0),0)</f>
        <v>0</v>
      </c>
      <c r="R285" s="164">
        <f>MAX(IFERROR(IF(R$274&lt;=$D255*12,0,IF(R$274&lt;=$D285,SUM($E255:R255),SUMIFS($B255:$GG255,$B$274:$GG$274,"&lt;="&amp;R$274,$B$274:$GG$274,"&gt;"&amp;(R$274-$D285)))),0),0)</f>
        <v>0</v>
      </c>
      <c r="S285" s="164">
        <f>MAX(IFERROR(IF(S$274&lt;=$D255*12,0,IF(S$274&lt;=$D285,SUM($E255:S255),SUMIFS($B255:$GG255,$B$274:$GG$274,"&lt;="&amp;S$274,$B$274:$GG$274,"&gt;"&amp;(S$274-$D285)))),0),0)</f>
        <v>0</v>
      </c>
      <c r="T285" s="164">
        <f>MAX(IFERROR(IF(T$274&lt;=$D255*12,0,IF(T$274&lt;=$D285,SUM($E255:T255),SUMIFS($B255:$GG255,$B$274:$GG$274,"&lt;="&amp;T$274,$B$274:$GG$274,"&gt;"&amp;(T$274-$D285)))),0),0)</f>
        <v>0</v>
      </c>
      <c r="U285" s="164">
        <f>MAX(IFERROR(IF(U$274&lt;=$D255*12,0,IF(U$274&lt;=$D285,SUM($E255:U255),SUMIFS($B255:$GG255,$B$274:$GG$274,"&lt;="&amp;U$274,$B$274:$GG$274,"&gt;"&amp;(U$274-$D285)))),0),0)</f>
        <v>0</v>
      </c>
      <c r="V285" s="164">
        <f>MAX(IFERROR(IF(V$274&lt;=$D255*12,0,IF(V$274&lt;=$D285,SUM($E255:V255),SUMIFS($B255:$GG255,$B$274:$GG$274,"&lt;="&amp;V$274,$B$274:$GG$274,"&gt;"&amp;(V$274-$D285)))),0),0)</f>
        <v>0</v>
      </c>
      <c r="W285" s="164">
        <f>MAX(IFERROR(IF(W$274&lt;=$D255*12,0,IF(W$274&lt;=$D285,SUM($E255:W255),SUMIFS($B255:$GG255,$B$274:$GG$274,"&lt;="&amp;W$274,$B$274:$GG$274,"&gt;"&amp;(W$274-$D285)))),0),0)</f>
        <v>0</v>
      </c>
      <c r="X285" s="164">
        <f>MAX(IFERROR(IF(X$274&lt;=$D255*12,0,IF(X$274&lt;=$D285,SUM($E255:X255),SUMIFS($B255:$GG255,$B$274:$GG$274,"&lt;="&amp;X$274,$B$274:$GG$274,"&gt;"&amp;(X$274-$D285)))),0),0)</f>
        <v>0</v>
      </c>
      <c r="Y285" s="164">
        <f>MAX(IFERROR(IF(Y$274&lt;=$D255*12,0,IF(Y$274&lt;=$D285,SUM($E255:Y255),SUMIFS($B255:$GG255,$B$274:$GG$274,"&lt;="&amp;Y$274,$B$274:$GG$274,"&gt;"&amp;(Y$274-$D285)))),0),0)</f>
        <v>0</v>
      </c>
      <c r="Z285" s="164">
        <f>MAX(IFERROR(IF(Z$274&lt;=$D255*12,0,IF(Z$274&lt;=$D285,SUM($E255:Z255),SUMIFS($B255:$GG255,$B$274:$GG$274,"&lt;="&amp;Z$274,$B$274:$GG$274,"&gt;"&amp;(Z$274-$D285)))),0),0)</f>
        <v>0</v>
      </c>
      <c r="AA285" s="164">
        <f>MAX(IFERROR(IF(AA$274&lt;=$D255*12,0,IF(AA$274&lt;=$D285,SUM($E255:AA255),SUMIFS($B255:$GG255,$B$274:$GG$274,"&lt;="&amp;AA$274,$B$274:$GG$274,"&gt;"&amp;(AA$274-$D285)))),0),0)</f>
        <v>0</v>
      </c>
      <c r="AB285" s="164">
        <f>MAX(IFERROR(IF(AB$274&lt;=$D255*12,0,IF(AB$274&lt;=$D285,SUM($E255:AB255),SUMIFS($B255:$GG255,$B$274:$GG$274,"&lt;="&amp;AB$274,$B$274:$GG$274,"&gt;"&amp;(AB$274-$D285)))),0),0)</f>
        <v>0</v>
      </c>
      <c r="AC285" s="164">
        <f>MAX(IFERROR(IF(AC$274&lt;=$D255*12,0,IF(AC$274&lt;=$D285,SUM($E255:AC255),SUMIFS($B255:$GG255,$B$274:$GG$274,"&lt;="&amp;AC$274,$B$274:$GG$274,"&gt;"&amp;(AC$274-$D285)))),0),0)</f>
        <v>0.255</v>
      </c>
      <c r="AD285" s="164">
        <f>MAX(IFERROR(IF(AD$274&lt;=$D255*12,0,IF(AD$274&lt;=$D285,SUM($E255:AD255),SUMIFS($B255:$GG255,$B$274:$GG$274,"&lt;="&amp;AD$274,$B$274:$GG$274,"&gt;"&amp;(AD$274-$D285)))),0),0)</f>
        <v>0.255</v>
      </c>
      <c r="AE285" s="164">
        <f>MAX(IFERROR(IF(AE$274&lt;=$D255*12,0,IF(AE$274&lt;=$D285,SUM($E255:AE255),SUMIFS($B255:$GG255,$B$274:$GG$274,"&lt;="&amp;AE$274,$B$274:$GG$274,"&gt;"&amp;(AE$274-$D285)))),0),0)</f>
        <v>0</v>
      </c>
      <c r="AF285" s="164">
        <f>MAX(IFERROR(IF(AF$274&lt;=$D255*12,0,IF(AF$274&lt;=$D285,SUM($E255:AF255),SUMIFS($B255:$GG255,$B$274:$GG$274,"&lt;="&amp;AF$274,$B$274:$GG$274,"&gt;"&amp;(AF$274-$D285)))),0),0)</f>
        <v>0</v>
      </c>
      <c r="AG285" s="164">
        <f>MAX(IFERROR(IF(AG$274&lt;=$D255*12,0,IF(AG$274&lt;=$D285,SUM($E255:AG255),SUMIFS($B255:$GG255,$B$274:$GG$274,"&lt;="&amp;AG$274,$B$274:$GG$274,"&gt;"&amp;(AG$274-$D285)))),0),0)</f>
        <v>0</v>
      </c>
      <c r="AH285" s="164">
        <f>MAX(IFERROR(IF(AH$274&lt;=$D255*12,0,IF(AH$274&lt;=$D285,SUM($E255:AH255),SUMIFS($B255:$GG255,$B$274:$GG$274,"&lt;="&amp;AH$274,$B$274:$GG$274,"&gt;"&amp;(AH$274-$D285)))),0),0)</f>
        <v>0</v>
      </c>
      <c r="AI285" s="164">
        <f>MAX(IFERROR(IF(AI$274&lt;=$D255*12,0,IF(AI$274&lt;=$D285,SUM($E255:AI255),SUMIFS($B255:$GG255,$B$274:$GG$274,"&lt;="&amp;AI$274,$B$274:$GG$274,"&gt;"&amp;(AI$274-$D285)))),0),0)</f>
        <v>0</v>
      </c>
      <c r="AJ285" s="164">
        <f>MAX(IFERROR(IF(AJ$274&lt;=$D255*12,0,IF(AJ$274&lt;=$D285,SUM($E255:AJ255),SUMIFS($B255:$GG255,$B$274:$GG$274,"&lt;="&amp;AJ$274,$B$274:$GG$274,"&gt;"&amp;(AJ$274-$D285)))),0),0)</f>
        <v>0</v>
      </c>
      <c r="AK285" s="164">
        <f>MAX(IFERROR(IF(AK$274&lt;=$D255*12,0,IF(AK$274&lt;=$D285,SUM($E255:AK255),SUMIFS($B255:$GG255,$B$274:$GG$274,"&lt;="&amp;AK$274,$B$274:$GG$274,"&gt;"&amp;(AK$274-$D285)))),0),0)</f>
        <v>0</v>
      </c>
      <c r="AL285" s="164">
        <f>MAX(IFERROR(IF(AL$274&lt;=$D255*12,0,IF(AL$274&lt;=$D285,SUM($E255:AL255),SUMIFS($B255:$GG255,$B$274:$GG$274,"&lt;="&amp;AL$274,$B$274:$GG$274,"&gt;"&amp;(AL$274-$D285)))),0),0)</f>
        <v>0</v>
      </c>
      <c r="AM285" s="164">
        <f>MAX(IFERROR(IF(AM$274&lt;=$D255*12,0,IF(AM$274&lt;=$D285,SUM($E255:AM255),SUMIFS($B255:$GG255,$B$274:$GG$274,"&lt;="&amp;AM$274,$B$274:$GG$274,"&gt;"&amp;(AM$274-$D285)))),0),0)</f>
        <v>0</v>
      </c>
      <c r="AN285" s="164">
        <f>MAX(IFERROR(IF(AN$274&lt;=$D255*12,0,IF(AN$274&lt;=$D285,SUM($E255:AN255),SUMIFS($B255:$GG255,$B$274:$GG$274,"&lt;="&amp;AN$274,$B$274:$GG$274,"&gt;"&amp;(AN$274-$D285)))),0),0)</f>
        <v>0</v>
      </c>
      <c r="AO285" s="164">
        <f>MAX(IFERROR(IF(AO$274&lt;=$D255*12,0,IF(AO$274&lt;=$D285,SUM($E255:AO255),SUMIFS($B255:$GG255,$B$274:$GG$274,"&lt;="&amp;AO$274,$B$274:$GG$274,"&gt;"&amp;(AO$274-$D285)))),0),0)</f>
        <v>0</v>
      </c>
      <c r="AP285" s="164">
        <f>MAX(IFERROR(IF(AP$274&lt;=$D255*12,0,IF(AP$274&lt;=$D285,SUM($E255:AP255),SUMIFS($B255:$GG255,$B$274:$GG$274,"&lt;="&amp;AP$274,$B$274:$GG$274,"&gt;"&amp;(AP$274-$D285)))),0),0)</f>
        <v>0</v>
      </c>
      <c r="AQ285" s="164">
        <f>MAX(IFERROR(IF(AQ$274&lt;=$D255*12,0,IF(AQ$274&lt;=$D285,SUM($E255:AQ255),SUMIFS($B255:$GG255,$B$274:$GG$274,"&lt;="&amp;AQ$274,$B$274:$GG$274,"&gt;"&amp;(AQ$274-$D285)))),0),0)</f>
        <v>0</v>
      </c>
      <c r="AR285" s="164">
        <f>MAX(IFERROR(IF(AR$274&lt;=$D255*12,0,IF(AR$274&lt;=$D285,SUM($E255:AR255),SUMIFS($B255:$GG255,$B$274:$GG$274,"&lt;="&amp;AR$274,$B$274:$GG$274,"&gt;"&amp;(AR$274-$D285)))),0),0)</f>
        <v>0</v>
      </c>
      <c r="AS285" s="164">
        <f>MAX(IFERROR(IF(AS$274&lt;=$D255*12,0,IF(AS$274&lt;=$D285,SUM($E255:AS255),SUMIFS($B255:$GG255,$B$274:$GG$274,"&lt;="&amp;AS$274,$B$274:$GG$274,"&gt;"&amp;(AS$274-$D285)))),0),0)</f>
        <v>0</v>
      </c>
      <c r="AT285" s="164">
        <f>MAX(IFERROR(IF(AT$274&lt;=$D255*12,0,IF(AT$274&lt;=$D285,SUM($E255:AT255),SUMIFS($B255:$GG255,$B$274:$GG$274,"&lt;="&amp;AT$274,$B$274:$GG$274,"&gt;"&amp;(AT$274-$D285)))),0),0)</f>
        <v>0</v>
      </c>
      <c r="AU285" s="164">
        <f>MAX(IFERROR(IF(AU$274&lt;=$D255*12,0,IF(AU$274&lt;=$D285,SUM($E255:AU255),SUMIFS($B255:$GG255,$B$274:$GG$274,"&lt;="&amp;AU$274,$B$274:$GG$274,"&gt;"&amp;(AU$274-$D285)))),0),0)</f>
        <v>0</v>
      </c>
      <c r="AV285" s="164">
        <f>MAX(IFERROR(IF(AV$274&lt;=$D255*12,0,IF(AV$274&lt;=$D285,SUM($E255:AV255),SUMIFS($B255:$GG255,$B$274:$GG$274,"&lt;="&amp;AV$274,$B$274:$GG$274,"&gt;"&amp;(AV$274-$D285)))),0),0)</f>
        <v>0</v>
      </c>
      <c r="AW285" s="164">
        <f>MAX(IFERROR(IF(AW$274&lt;=$D255*12,0,IF(AW$274&lt;=$D285,SUM($E255:AW255),SUMIFS($B255:$GG255,$B$274:$GG$274,"&lt;="&amp;AW$274,$B$274:$GG$274,"&gt;"&amp;(AW$274-$D285)))),0),0)</f>
        <v>0</v>
      </c>
      <c r="AX285" s="164">
        <f>MAX(IFERROR(IF(AX$274&lt;=$D255*12,0,IF(AX$274&lt;=$D285,SUM($E255:AX255),SUMIFS($B255:$GG255,$B$274:$GG$274,"&lt;="&amp;AX$274,$B$274:$GG$274,"&gt;"&amp;(AX$274-$D285)))),0),0)</f>
        <v>0</v>
      </c>
      <c r="AY285" s="164">
        <f>MAX(IFERROR(IF(AY$274&lt;=$D255*12,0,IF(AY$274&lt;=$D285,SUM($E255:AY255),SUMIFS($B255:$GG255,$B$274:$GG$274,"&lt;="&amp;AY$274,$B$274:$GG$274,"&gt;"&amp;(AY$274-$D285)))),0),0)</f>
        <v>0</v>
      </c>
      <c r="AZ285" s="164">
        <f>MAX(IFERROR(IF(AZ$274&lt;=$D255*12,0,IF(AZ$274&lt;=$D285,SUM($E255:AZ255),SUMIFS($B255:$GG255,$B$274:$GG$274,"&lt;="&amp;AZ$274,$B$274:$GG$274,"&gt;"&amp;(AZ$274-$D285)))),0),0)</f>
        <v>0</v>
      </c>
      <c r="BA285" s="164">
        <f>MAX(IFERROR(IF(BA$274&lt;=$D255*12,0,IF(BA$274&lt;=$D285,SUM($E255:BA255),SUMIFS($B255:$GG255,$B$274:$GG$274,"&lt;="&amp;BA$274,$B$274:$GG$274,"&gt;"&amp;(BA$274-$D285)))),0),0)</f>
        <v>0.255</v>
      </c>
      <c r="BB285" s="164">
        <f>MAX(IFERROR(IF(BB$274&lt;=$D255*12,0,IF(BB$274&lt;=$D285,SUM($E255:BB255),SUMIFS($B255:$GG255,$B$274:$GG$274,"&lt;="&amp;BB$274,$B$274:$GG$274,"&gt;"&amp;(BB$274-$D285)))),0),0)</f>
        <v>0.255</v>
      </c>
      <c r="BC285" s="164">
        <f>MAX(IFERROR(IF(BC$274&lt;=$D255*12,0,IF(BC$274&lt;=$D285,SUM($E255:BC255),SUMIFS($B255:$GG255,$B$274:$GG$274,"&lt;="&amp;BC$274,$B$274:$GG$274,"&gt;"&amp;(BC$274-$D285)))),0),0)</f>
        <v>0</v>
      </c>
      <c r="BD285" s="164">
        <f>MAX(IFERROR(IF(BD$274&lt;=$D255*12,0,IF(BD$274&lt;=$D285,SUM($E255:BD255),SUMIFS($B255:$GG255,$B$274:$GG$274,"&lt;="&amp;BD$274,$B$274:$GG$274,"&gt;"&amp;(BD$274-$D285)))),0),0)</f>
        <v>0</v>
      </c>
      <c r="BE285" s="164">
        <f>MAX(IFERROR(IF(BE$274&lt;=$D255*12,0,IF(BE$274&lt;=$D285,SUM($E255:BE255),SUMIFS($B255:$GG255,$B$274:$GG$274,"&lt;="&amp;BE$274,$B$274:$GG$274,"&gt;"&amp;(BE$274-$D285)))),0),0)</f>
        <v>0</v>
      </c>
      <c r="BF285" s="164">
        <f>MAX(IFERROR(IF(BF$274&lt;=$D255*12,0,IF(BF$274&lt;=$D285,SUM($E255:BF255),SUMIFS($B255:$GG255,$B$274:$GG$274,"&lt;="&amp;BF$274,$B$274:$GG$274,"&gt;"&amp;(BF$274-$D285)))),0),0)</f>
        <v>0</v>
      </c>
      <c r="BG285" s="164">
        <f>MAX(IFERROR(IF(BG$274&lt;=$D255*12,0,IF(BG$274&lt;=$D285,SUM($E255:BG255),SUMIFS($B255:$GG255,$B$274:$GG$274,"&lt;="&amp;BG$274,$B$274:$GG$274,"&gt;"&amp;(BG$274-$D285)))),0),0)</f>
        <v>0</v>
      </c>
      <c r="BH285" s="164">
        <f>MAX(IFERROR(IF(BH$274&lt;=$D255*12,0,IF(BH$274&lt;=$D285,SUM($E255:BH255),SUMIFS($B255:$GG255,$B$274:$GG$274,"&lt;="&amp;BH$274,$B$274:$GG$274,"&gt;"&amp;(BH$274-$D285)))),0),0)</f>
        <v>0</v>
      </c>
      <c r="BI285" s="164">
        <f>MAX(IFERROR(IF(BI$274&lt;=$D255*12,0,IF(BI$274&lt;=$D285,SUM($E255:BI255),SUMIFS($B255:$GG255,$B$274:$GG$274,"&lt;="&amp;BI$274,$B$274:$GG$274,"&gt;"&amp;(BI$274-$D285)))),0),0)</f>
        <v>0</v>
      </c>
      <c r="BJ285" s="164">
        <f>MAX(IFERROR(IF(BJ$274&lt;=$D255*12,0,IF(BJ$274&lt;=$D285,SUM($E255:BJ255),SUMIFS($B255:$GG255,$B$274:$GG$274,"&lt;="&amp;BJ$274,$B$274:$GG$274,"&gt;"&amp;(BJ$274-$D285)))),0),0)</f>
        <v>0</v>
      </c>
      <c r="BK285" s="164">
        <f>MAX(IFERROR(IF(BK$274&lt;=$D255*12,0,IF(BK$274&lt;=$D285,SUM($E255:BK255),SUMIFS($B255:$GG255,$B$274:$GG$274,"&lt;="&amp;BK$274,$B$274:$GG$274,"&gt;"&amp;(BK$274-$D285)))),0),0)</f>
        <v>0</v>
      </c>
      <c r="BL285" s="164">
        <f>MAX(IFERROR(IF(BL$274&lt;=$D255*12,0,IF(BL$274&lt;=$D285,SUM($E255:BL255),SUMIFS($B255:$GG255,$B$274:$GG$274,"&lt;="&amp;BL$274,$B$274:$GG$274,"&gt;"&amp;(BL$274-$D285)))),0),0)</f>
        <v>0</v>
      </c>
      <c r="BM285" s="164">
        <f>MAX(IFERROR(IF(BM$274&lt;=$D255*12,0,IF(BM$274&lt;=$D285,SUM($E255:BM255),SUMIFS($B255:$GG255,$B$274:$GG$274,"&lt;="&amp;BM$274,$B$274:$GG$274,"&gt;"&amp;(BM$274-$D285)))),0),0)</f>
        <v>0</v>
      </c>
      <c r="BN285" s="164">
        <f>MAX(IFERROR(IF(BN$274&lt;=$D255*12,0,IF(BN$274&lt;=$D285,SUM($E255:BN255),SUMIFS($B255:$GG255,$B$274:$GG$274,"&lt;="&amp;BN$274,$B$274:$GG$274,"&gt;"&amp;(BN$274-$D285)))),0),0)</f>
        <v>0</v>
      </c>
      <c r="BO285" s="164">
        <f>MAX(IFERROR(IF(BO$274&lt;=$D255*12,0,IF(BO$274&lt;=$D285,SUM($E255:BO255),SUMIFS($B255:$GG255,$B$274:$GG$274,"&lt;="&amp;BO$274,$B$274:$GG$274,"&gt;"&amp;(BO$274-$D285)))),0),0)</f>
        <v>0</v>
      </c>
      <c r="BP285" s="164">
        <f>MAX(IFERROR(IF(BP$274&lt;=$D255*12,0,IF(BP$274&lt;=$D285,SUM($E255:BP255),SUMIFS($B255:$GG255,$B$274:$GG$274,"&lt;="&amp;BP$274,$B$274:$GG$274,"&gt;"&amp;(BP$274-$D285)))),0),0)</f>
        <v>0</v>
      </c>
      <c r="BQ285" s="164">
        <f>MAX(IFERROR(IF(BQ$274&lt;=$D255*12,0,IF(BQ$274&lt;=$D285,SUM($E255:BQ255),SUMIFS($B255:$GG255,$B$274:$GG$274,"&lt;="&amp;BQ$274,$B$274:$GG$274,"&gt;"&amp;(BQ$274-$D285)))),0),0)</f>
        <v>0</v>
      </c>
      <c r="BR285" s="164">
        <f>MAX(IFERROR(IF(BR$274&lt;=$D255*12,0,IF(BR$274&lt;=$D285,SUM($E255:BR255),SUMIFS($B255:$GG255,$B$274:$GG$274,"&lt;="&amp;BR$274,$B$274:$GG$274,"&gt;"&amp;(BR$274-$D285)))),0),0)</f>
        <v>0</v>
      </c>
      <c r="BS285" s="164">
        <f>MAX(IFERROR(IF(BS$274&lt;=$D255*12,0,IF(BS$274&lt;=$D285,SUM($E255:BS255),SUMIFS($B255:$GG255,$B$274:$GG$274,"&lt;="&amp;BS$274,$B$274:$GG$274,"&gt;"&amp;(BS$274-$D285)))),0),0)</f>
        <v>0</v>
      </c>
      <c r="BT285" s="164">
        <f>MAX(IFERROR(IF(BT$274&lt;=$D255*12,0,IF(BT$274&lt;=$D285,SUM($E255:BT255),SUMIFS($B255:$GG255,$B$274:$GG$274,"&lt;="&amp;BT$274,$B$274:$GG$274,"&gt;"&amp;(BT$274-$D285)))),0),0)</f>
        <v>0</v>
      </c>
      <c r="BU285" s="164">
        <f>MAX(IFERROR(IF(BU$274&lt;=$D255*12,0,IF(BU$274&lt;=$D285,SUM($E255:BU255),SUMIFS($B255:$GG255,$B$274:$GG$274,"&lt;="&amp;BU$274,$B$274:$GG$274,"&gt;"&amp;(BU$274-$D285)))),0),0)</f>
        <v>0</v>
      </c>
      <c r="BV285" s="164">
        <f>MAX(IFERROR(IF(BV$274&lt;=$D255*12,0,IF(BV$274&lt;=$D285,SUM($E255:BV255),SUMIFS($B255:$GG255,$B$274:$GG$274,"&lt;="&amp;BV$274,$B$274:$GG$274,"&gt;"&amp;(BV$274-$D285)))),0),0)</f>
        <v>0</v>
      </c>
      <c r="BW285" s="164">
        <f>MAX(IFERROR(IF(BW$274&lt;=$D255*12,0,IF(BW$274&lt;=$D285,SUM($E255:BW255),SUMIFS($B255:$GG255,$B$274:$GG$274,"&lt;="&amp;BW$274,$B$274:$GG$274,"&gt;"&amp;(BW$274-$D285)))),0),0)</f>
        <v>0</v>
      </c>
      <c r="BX285" s="164">
        <f>MAX(IFERROR(IF(BX$274&lt;=$D255*12,0,IF(BX$274&lt;=$D285,SUM($E255:BX255),SUMIFS($B255:$GG255,$B$274:$GG$274,"&lt;="&amp;BX$274,$B$274:$GG$274,"&gt;"&amp;(BX$274-$D285)))),0),0)</f>
        <v>0</v>
      </c>
      <c r="BY285" s="164">
        <f>MAX(IFERROR(IF(BY$274&lt;=$D255*12,0,IF(BY$274&lt;=$D285,SUM($E255:BY255),SUMIFS($B255:$GG255,$B$274:$GG$274,"&lt;="&amp;BY$274,$B$274:$GG$274,"&gt;"&amp;(BY$274-$D285)))),0),0)</f>
        <v>0.255</v>
      </c>
      <c r="BZ285" s="164">
        <f>MAX(IFERROR(IF(BZ$274&lt;=$D255*12,0,IF(BZ$274&lt;=$D285,SUM($E255:BZ255),SUMIFS($B255:$GG255,$B$274:$GG$274,"&lt;="&amp;BZ$274,$B$274:$GG$274,"&gt;"&amp;(BZ$274-$D285)))),0),0)</f>
        <v>0.255</v>
      </c>
      <c r="CA285" s="164">
        <f>MAX(IFERROR(IF(CA$274&lt;=$D255*12,0,IF(CA$274&lt;=$D285,SUM($E255:CA255),SUMIFS($B255:$GG255,$B$274:$GG$274,"&lt;="&amp;CA$274,$B$274:$GG$274,"&gt;"&amp;(CA$274-$D285)))),0),0)</f>
        <v>0</v>
      </c>
      <c r="CB285" s="164">
        <f>MAX(IFERROR(IF(CB$274&lt;=$D255*12,0,IF(CB$274&lt;=$D285,SUM($E255:CB255),SUMIFS($B255:$GG255,$B$274:$GG$274,"&lt;="&amp;CB$274,$B$274:$GG$274,"&gt;"&amp;(CB$274-$D285)))),0),0)</f>
        <v>0</v>
      </c>
      <c r="CC285" s="164">
        <f>MAX(IFERROR(IF(CC$274&lt;=$D255*12,0,IF(CC$274&lt;=$D285,SUM($E255:CC255),SUMIFS($B255:$GG255,$B$274:$GG$274,"&lt;="&amp;CC$274,$B$274:$GG$274,"&gt;"&amp;(CC$274-$D285)))),0),0)</f>
        <v>0</v>
      </c>
      <c r="CD285" s="164">
        <f>MAX(IFERROR(IF(CD$274&lt;=$D255*12,0,IF(CD$274&lt;=$D285,SUM($E255:CD255),SUMIFS($B255:$GG255,$B$274:$GG$274,"&lt;="&amp;CD$274,$B$274:$GG$274,"&gt;"&amp;(CD$274-$D285)))),0),0)</f>
        <v>0</v>
      </c>
      <c r="CE285" s="164">
        <f>MAX(IFERROR(IF(CE$274&lt;=$D255*12,0,IF(CE$274&lt;=$D285,SUM($E255:CE255),SUMIFS($B255:$GG255,$B$274:$GG$274,"&lt;="&amp;CE$274,$B$274:$GG$274,"&gt;"&amp;(CE$274-$D285)))),0),0)</f>
        <v>0</v>
      </c>
      <c r="CF285" s="164">
        <f>MAX(IFERROR(IF(CF$274&lt;=$D255*12,0,IF(CF$274&lt;=$D285,SUM($E255:CF255),SUMIFS($B255:$GG255,$B$274:$GG$274,"&lt;="&amp;CF$274,$B$274:$GG$274,"&gt;"&amp;(CF$274-$D285)))),0),0)</f>
        <v>0</v>
      </c>
      <c r="CG285" s="164">
        <f>MAX(IFERROR(IF(CG$274&lt;=$D255*12,0,IF(CG$274&lt;=$D285,SUM($E255:CG255),SUMIFS($B255:$GG255,$B$274:$GG$274,"&lt;="&amp;CG$274,$B$274:$GG$274,"&gt;"&amp;(CG$274-$D285)))),0),0)</f>
        <v>0</v>
      </c>
      <c r="CH285" s="164">
        <f>MAX(IFERROR(IF(CH$274&lt;=$D255*12,0,IF(CH$274&lt;=$D285,SUM($E255:CH255),SUMIFS($B255:$GG255,$B$274:$GG$274,"&lt;="&amp;CH$274,$B$274:$GG$274,"&gt;"&amp;(CH$274-$D285)))),0),0)</f>
        <v>0</v>
      </c>
      <c r="CI285" s="164">
        <f>MAX(IFERROR(IF(CI$274&lt;=$D255*12,0,IF(CI$274&lt;=$D285,SUM($E255:CI255),SUMIFS($B255:$GG255,$B$274:$GG$274,"&lt;="&amp;CI$274,$B$274:$GG$274,"&gt;"&amp;(CI$274-$D285)))),0),0)</f>
        <v>0</v>
      </c>
      <c r="CJ285" s="164">
        <f>MAX(IFERROR(IF(CJ$274&lt;=$D255*12,0,IF(CJ$274&lt;=$D285,SUM($E255:CJ255),SUMIFS($B255:$GG255,$B$274:$GG$274,"&lt;="&amp;CJ$274,$B$274:$GG$274,"&gt;"&amp;(CJ$274-$D285)))),0),0)</f>
        <v>0</v>
      </c>
      <c r="CK285" s="164">
        <f>MAX(IFERROR(IF(CK$274&lt;=$D255*12,0,IF(CK$274&lt;=$D285,SUM($E255:CK255),SUMIFS($B255:$GG255,$B$274:$GG$274,"&lt;="&amp;CK$274,$B$274:$GG$274,"&gt;"&amp;(CK$274-$D285)))),0),0)</f>
        <v>0</v>
      </c>
      <c r="CL285" s="164">
        <f>MAX(IFERROR(IF(CL$274&lt;=$D255*12,0,IF(CL$274&lt;=$D285,SUM($E255:CL255),SUMIFS($B255:$GG255,$B$274:$GG$274,"&lt;="&amp;CL$274,$B$274:$GG$274,"&gt;"&amp;(CL$274-$D285)))),0),0)</f>
        <v>0</v>
      </c>
      <c r="CM285" s="164">
        <f>MAX(IFERROR(IF(CM$274&lt;=$D255*12,0,IF(CM$274&lt;=$D285,SUM($E255:CM255),SUMIFS($B255:$GG255,$B$274:$GG$274,"&lt;="&amp;CM$274,$B$274:$GG$274,"&gt;"&amp;(CM$274-$D285)))),0),0)</f>
        <v>0</v>
      </c>
      <c r="CN285" s="164">
        <f>MAX(IFERROR(IF(CN$274&lt;=$D255*12,0,IF(CN$274&lt;=$D285,SUM($E255:CN255),SUMIFS($B255:$GG255,$B$274:$GG$274,"&lt;="&amp;CN$274,$B$274:$GG$274,"&gt;"&amp;(CN$274-$D285)))),0),0)</f>
        <v>0</v>
      </c>
      <c r="CO285" s="164">
        <f>MAX(IFERROR(IF(CO$274&lt;=$D255*12,0,IF(CO$274&lt;=$D285,SUM($E255:CO255),SUMIFS($B255:$GG255,$B$274:$GG$274,"&lt;="&amp;CO$274,$B$274:$GG$274,"&gt;"&amp;(CO$274-$D285)))),0),0)</f>
        <v>0</v>
      </c>
      <c r="CP285" s="164">
        <f>MAX(IFERROR(IF(CP$274&lt;=$D255*12,0,IF(CP$274&lt;=$D285,SUM($E255:CP255),SUMIFS($B255:$GG255,$B$274:$GG$274,"&lt;="&amp;CP$274,$B$274:$GG$274,"&gt;"&amp;(CP$274-$D285)))),0),0)</f>
        <v>0</v>
      </c>
      <c r="CQ285" s="164">
        <f>MAX(IFERROR(IF(CQ$274&lt;=$D255*12,0,IF(CQ$274&lt;=$D285,SUM($E255:CQ255),SUMIFS($B255:$GG255,$B$274:$GG$274,"&lt;="&amp;CQ$274,$B$274:$GG$274,"&gt;"&amp;(CQ$274-$D285)))),0),0)</f>
        <v>0</v>
      </c>
      <c r="CR285" s="164">
        <f>MAX(IFERROR(IF(CR$274&lt;=$D255*12,0,IF(CR$274&lt;=$D285,SUM($E255:CR255),SUMIFS($B255:$GG255,$B$274:$GG$274,"&lt;="&amp;CR$274,$B$274:$GG$274,"&gt;"&amp;(CR$274-$D285)))),0),0)</f>
        <v>0</v>
      </c>
      <c r="CS285" s="164">
        <f>MAX(IFERROR(IF(CS$274&lt;=$D255*12,0,IF(CS$274&lt;=$D285,SUM($E255:CS255),SUMIFS($B255:$GG255,$B$274:$GG$274,"&lt;="&amp;CS$274,$B$274:$GG$274,"&gt;"&amp;(CS$274-$D285)))),0),0)</f>
        <v>0</v>
      </c>
      <c r="CT285" s="164">
        <f>MAX(IFERROR(IF(CT$274&lt;=$D255*12,0,IF(CT$274&lt;=$D285,SUM($E255:CT255),SUMIFS($B255:$GG255,$B$274:$GG$274,"&lt;="&amp;CT$274,$B$274:$GG$274,"&gt;"&amp;(CT$274-$D285)))),0),0)</f>
        <v>0</v>
      </c>
      <c r="CU285" s="164">
        <f>MAX(IFERROR(IF(CU$274&lt;=$D255*12,0,IF(CU$274&lt;=$D285,SUM($E255:CU255),SUMIFS($B255:$GG255,$B$274:$GG$274,"&lt;="&amp;CU$274,$B$274:$GG$274,"&gt;"&amp;(CU$274-$D285)))),0),0)</f>
        <v>0</v>
      </c>
      <c r="CV285" s="164">
        <f>MAX(IFERROR(IF(CV$274&lt;=$D255*12,0,IF(CV$274&lt;=$D285,SUM($E255:CV255),SUMIFS($B255:$GG255,$B$274:$GG$274,"&lt;="&amp;CV$274,$B$274:$GG$274,"&gt;"&amp;(CV$274-$D285)))),0),0)</f>
        <v>0</v>
      </c>
      <c r="CW285" s="164">
        <f>MAX(IFERROR(IF(CW$274&lt;=$D255*12,0,IF(CW$274&lt;=$D285,SUM($E255:CW255),SUMIFS($B255:$GG255,$B$274:$GG$274,"&lt;="&amp;CW$274,$B$274:$GG$274,"&gt;"&amp;(CW$274-$D285)))),0),0)</f>
        <v>0.255</v>
      </c>
      <c r="CX285" s="164">
        <f>MAX(IFERROR(IF(CX$274&lt;=$D255*12,0,IF(CX$274&lt;=$D285,SUM($E255:CX255),SUMIFS($B255:$GG255,$B$274:$GG$274,"&lt;="&amp;CX$274,$B$274:$GG$274,"&gt;"&amp;(CX$274-$D285)))),0),0)</f>
        <v>0.255</v>
      </c>
      <c r="CY285" s="164">
        <f>MAX(IFERROR(IF(CY$274&lt;=$D255*12,0,IF(CY$274&lt;=$D285,SUM($E255:CY255),SUMIFS($B255:$GG255,$B$274:$GG$274,"&lt;="&amp;CY$274,$B$274:$GG$274,"&gt;"&amp;(CY$274-$D285)))),0),0)</f>
        <v>0</v>
      </c>
      <c r="CZ285" s="164">
        <f>MAX(IFERROR(IF(CZ$274&lt;=$D255*12,0,IF(CZ$274&lt;=$D285,SUM($E255:CZ255),SUMIFS($B255:$GG255,$B$274:$GG$274,"&lt;="&amp;CZ$274,$B$274:$GG$274,"&gt;"&amp;(CZ$274-$D285)))),0),0)</f>
        <v>0</v>
      </c>
      <c r="DA285" s="164">
        <f>MAX(IFERROR(IF(DA$274&lt;=$D255*12,0,IF(DA$274&lt;=$D285,SUM($E255:DA255),SUMIFS($B255:$GG255,$B$274:$GG$274,"&lt;="&amp;DA$274,$B$274:$GG$274,"&gt;"&amp;(DA$274-$D285)))),0),0)</f>
        <v>0</v>
      </c>
      <c r="DB285" s="164">
        <f>MAX(IFERROR(IF(DB$274&lt;=$D255*12,0,IF(DB$274&lt;=$D285,SUM($E255:DB255),SUMIFS($B255:$GG255,$B$274:$GG$274,"&lt;="&amp;DB$274,$B$274:$GG$274,"&gt;"&amp;(DB$274-$D285)))),0),0)</f>
        <v>0</v>
      </c>
      <c r="DC285" s="164">
        <f>MAX(IFERROR(IF(DC$274&lt;=$D255*12,0,IF(DC$274&lt;=$D285,SUM($E255:DC255),SUMIFS($B255:$GG255,$B$274:$GG$274,"&lt;="&amp;DC$274,$B$274:$GG$274,"&gt;"&amp;(DC$274-$D285)))),0),0)</f>
        <v>0</v>
      </c>
      <c r="DD285" s="164">
        <f>MAX(IFERROR(IF(DD$274&lt;=$D255*12,0,IF(DD$274&lt;=$D285,SUM($E255:DD255),SUMIFS($B255:$GG255,$B$274:$GG$274,"&lt;="&amp;DD$274,$B$274:$GG$274,"&gt;"&amp;(DD$274-$D285)))),0),0)</f>
        <v>0</v>
      </c>
      <c r="DE285" s="164">
        <f>MAX(IFERROR(IF(DE$274&lt;=$D255*12,0,IF(DE$274&lt;=$D285,SUM($E255:DE255),SUMIFS($B255:$GG255,$B$274:$GG$274,"&lt;="&amp;DE$274,$B$274:$GG$274,"&gt;"&amp;(DE$274-$D285)))),0),0)</f>
        <v>0</v>
      </c>
      <c r="DF285" s="164">
        <f>MAX(IFERROR(IF(DF$274&lt;=$D255*12,0,IF(DF$274&lt;=$D285,SUM($E255:DF255),SUMIFS($B255:$GG255,$B$274:$GG$274,"&lt;="&amp;DF$274,$B$274:$GG$274,"&gt;"&amp;(DF$274-$D285)))),0),0)</f>
        <v>0</v>
      </c>
      <c r="DG285" s="164">
        <f>MAX(IFERROR(IF(DG$274&lt;=$D255*12,0,IF(DG$274&lt;=$D285,SUM($E255:DG255),SUMIFS($B255:$GG255,$B$274:$GG$274,"&lt;="&amp;DG$274,$B$274:$GG$274,"&gt;"&amp;(DG$274-$D285)))),0),0)</f>
        <v>0</v>
      </c>
      <c r="DH285" s="164">
        <f>MAX(IFERROR(IF(DH$274&lt;=$D255*12,0,IF(DH$274&lt;=$D285,SUM($E255:DH255),SUMIFS($B255:$GG255,$B$274:$GG$274,"&lt;="&amp;DH$274,$B$274:$GG$274,"&gt;"&amp;(DH$274-$D285)))),0),0)</f>
        <v>0</v>
      </c>
      <c r="DI285" s="164">
        <f>MAX(IFERROR(IF(DI$274&lt;=$D255*12,0,IF(DI$274&lt;=$D285,SUM($E255:DI255),SUMIFS($B255:$GG255,$B$274:$GG$274,"&lt;="&amp;DI$274,$B$274:$GG$274,"&gt;"&amp;(DI$274-$D285)))),0),0)</f>
        <v>0</v>
      </c>
      <c r="DJ285" s="164">
        <f>MAX(IFERROR(IF(DJ$274&lt;=$D255*12,0,IF(DJ$274&lt;=$D285,SUM($E255:DJ255),SUMIFS($B255:$GG255,$B$274:$GG$274,"&lt;="&amp;DJ$274,$B$274:$GG$274,"&gt;"&amp;(DJ$274-$D285)))),0),0)</f>
        <v>0</v>
      </c>
      <c r="DK285" s="164">
        <f>MAX(IFERROR(IF(DK$274&lt;=$D255*12,0,IF(DK$274&lt;=$D285,SUM($E255:DK255),SUMIFS($B255:$GG255,$B$274:$GG$274,"&lt;="&amp;DK$274,$B$274:$GG$274,"&gt;"&amp;(DK$274-$D285)))),0),0)</f>
        <v>0</v>
      </c>
      <c r="DL285" s="164">
        <f>MAX(IFERROR(IF(DL$274&lt;=$D255*12,0,IF(DL$274&lt;=$D285,SUM($E255:DL255),SUMIFS($B255:$GG255,$B$274:$GG$274,"&lt;="&amp;DL$274,$B$274:$GG$274,"&gt;"&amp;(DL$274-$D285)))),0),0)</f>
        <v>0</v>
      </c>
      <c r="DM285" s="164">
        <f>MAX(IFERROR(IF(DM$274&lt;=$D255*12,0,IF(DM$274&lt;=$D285,SUM($E255:DM255),SUMIFS($B255:$GG255,$B$274:$GG$274,"&lt;="&amp;DM$274,$B$274:$GG$274,"&gt;"&amp;(DM$274-$D285)))),0),0)</f>
        <v>0</v>
      </c>
      <c r="DN285" s="164">
        <f>MAX(IFERROR(IF(DN$274&lt;=$D255*12,0,IF(DN$274&lt;=$D285,SUM($E255:DN255),SUMIFS($B255:$GG255,$B$274:$GG$274,"&lt;="&amp;DN$274,$B$274:$GG$274,"&gt;"&amp;(DN$274-$D285)))),0),0)</f>
        <v>0</v>
      </c>
      <c r="DO285" s="164">
        <f>MAX(IFERROR(IF(DO$274&lt;=$D255*12,0,IF(DO$274&lt;=$D285,SUM($E255:DO255),SUMIFS($B255:$GG255,$B$274:$GG$274,"&lt;="&amp;DO$274,$B$274:$GG$274,"&gt;"&amp;(DO$274-$D285)))),0),0)</f>
        <v>0</v>
      </c>
      <c r="DP285" s="164">
        <f>MAX(IFERROR(IF(DP$274&lt;=$D255*12,0,IF(DP$274&lt;=$D285,SUM($E255:DP255),SUMIFS($B255:$GG255,$B$274:$GG$274,"&lt;="&amp;DP$274,$B$274:$GG$274,"&gt;"&amp;(DP$274-$D285)))),0),0)</f>
        <v>0</v>
      </c>
      <c r="DQ285" s="164">
        <f>MAX(IFERROR(IF(DQ$274&lt;=$D255*12,0,IF(DQ$274&lt;=$D285,SUM($E255:DQ255),SUMIFS($B255:$GG255,$B$274:$GG$274,"&lt;="&amp;DQ$274,$B$274:$GG$274,"&gt;"&amp;(DQ$274-$D285)))),0),0)</f>
        <v>0</v>
      </c>
      <c r="DR285" s="164">
        <f>MAX(IFERROR(IF(DR$274&lt;=$D255*12,0,IF(DR$274&lt;=$D285,SUM($E255:DR255),SUMIFS($B255:$GG255,$B$274:$GG$274,"&lt;="&amp;DR$274,$B$274:$GG$274,"&gt;"&amp;(DR$274-$D285)))),0),0)</f>
        <v>0</v>
      </c>
      <c r="DS285" s="164">
        <f>MAX(IFERROR(IF(DS$274&lt;=$D255*12,0,IF(DS$274&lt;=$D285,SUM($E255:DS255),SUMIFS($B255:$GG255,$B$274:$GG$274,"&lt;="&amp;DS$274,$B$274:$GG$274,"&gt;"&amp;(DS$274-$D285)))),0),0)</f>
        <v>0</v>
      </c>
      <c r="DT285" s="164">
        <f>MAX(IFERROR(IF(DT$274&lt;=$D255*12,0,IF(DT$274&lt;=$D285,SUM($E255:DT255),SUMIFS($B255:$GG255,$B$274:$GG$274,"&lt;="&amp;DT$274,$B$274:$GG$274,"&gt;"&amp;(DT$274-$D285)))),0),0)</f>
        <v>0</v>
      </c>
      <c r="DU285" s="164">
        <f>MAX(IFERROR(IF(DU$274&lt;=$D255*12,0,IF(DU$274&lt;=$D285,SUM($E255:DU255),SUMIFS($B255:$GG255,$B$274:$GG$274,"&lt;="&amp;DU$274,$B$274:$GG$274,"&gt;"&amp;(DU$274-$D285)))),0),0)</f>
        <v>0.255</v>
      </c>
      <c r="DV285" s="164">
        <f>MAX(IFERROR(IF(DV$274&lt;=$D255*12,0,IF(DV$274&lt;=$D285,SUM($E255:DV255),SUMIFS($B255:$GG255,$B$274:$GG$274,"&lt;="&amp;DV$274,$B$274:$GG$274,"&gt;"&amp;(DV$274-$D285)))),0),0)</f>
        <v>0.255</v>
      </c>
      <c r="DW285" s="164">
        <f>MAX(IFERROR(IF(DW$274&lt;=$D255*12,0,IF(DW$274&lt;=$D285,SUM($E255:DW255),SUMIFS($B255:$GG255,$B$274:$GG$274,"&lt;="&amp;DW$274,$B$274:$GG$274,"&gt;"&amp;(DW$274-$D285)))),0),0)</f>
        <v>0</v>
      </c>
      <c r="DX285" s="164">
        <f>MAX(IFERROR(IF(DX$274&lt;=$D255*12,0,IF(DX$274&lt;=$D285,SUM($E255:DX255),SUMIFS($B255:$GG255,$B$274:$GG$274,"&lt;="&amp;DX$274,$B$274:$GG$274,"&gt;"&amp;(DX$274-$D285)))),0),0)</f>
        <v>0</v>
      </c>
      <c r="DY285" s="164">
        <f>MAX(IFERROR(IF(DY$274&lt;=$D255*12,0,IF(DY$274&lt;=$D285,SUM($E255:DY255),SUMIFS($B255:$GG255,$B$274:$GG$274,"&lt;="&amp;DY$274,$B$274:$GG$274,"&gt;"&amp;(DY$274-$D285)))),0),0)</f>
        <v>0</v>
      </c>
      <c r="DZ285" s="164">
        <f>MAX(IFERROR(IF(DZ$274&lt;=$D255*12,0,IF(DZ$274&lt;=$D285,SUM($E255:DZ255),SUMIFS($B255:$GG255,$B$274:$GG$274,"&lt;="&amp;DZ$274,$B$274:$GG$274,"&gt;"&amp;(DZ$274-$D285)))),0),0)</f>
        <v>0</v>
      </c>
      <c r="EA285" s="164">
        <f>MAX(IFERROR(IF(EA$274&lt;=$D255*12,0,IF(EA$274&lt;=$D285,SUM($E255:EA255),SUMIFS($B255:$GG255,$B$274:$GG$274,"&lt;="&amp;EA$274,$B$274:$GG$274,"&gt;"&amp;(EA$274-$D285)))),0),0)</f>
        <v>0</v>
      </c>
      <c r="EB285" s="164">
        <f>MAX(IFERROR(IF(EB$274&lt;=$D255*12,0,IF(EB$274&lt;=$D285,SUM($E255:EB255),SUMIFS($B255:$GG255,$B$274:$GG$274,"&lt;="&amp;EB$274,$B$274:$GG$274,"&gt;"&amp;(EB$274-$D285)))),0),0)</f>
        <v>0</v>
      </c>
      <c r="EC285" s="164">
        <f>MAX(IFERROR(IF(EC$274&lt;=$D255*12,0,IF(EC$274&lt;=$D285,SUM($E255:EC255),SUMIFS($B255:$GG255,$B$274:$GG$274,"&lt;="&amp;EC$274,$B$274:$GG$274,"&gt;"&amp;(EC$274-$D285)))),0),0)</f>
        <v>0</v>
      </c>
      <c r="ED285" s="164">
        <f>MAX(IFERROR(IF(ED$274&lt;=$D255*12,0,IF(ED$274&lt;=$D285,SUM($E255:ED255),SUMIFS($B255:$GG255,$B$274:$GG$274,"&lt;="&amp;ED$274,$B$274:$GG$274,"&gt;"&amp;(ED$274-$D285)))),0),0)</f>
        <v>0</v>
      </c>
      <c r="EE285" s="164">
        <f>MAX(IFERROR(IF(EE$274&lt;=$D255*12,0,IF(EE$274&lt;=$D285,SUM($E255:EE255),SUMIFS($B255:$GG255,$B$274:$GG$274,"&lt;="&amp;EE$274,$B$274:$GG$274,"&gt;"&amp;(EE$274-$D285)))),0),0)</f>
        <v>0</v>
      </c>
      <c r="EF285" s="164">
        <f>MAX(IFERROR(IF(EF$274&lt;=$D255*12,0,IF(EF$274&lt;=$D285,SUM($E255:EF255),SUMIFS($B255:$GG255,$B$274:$GG$274,"&lt;="&amp;EF$274,$B$274:$GG$274,"&gt;"&amp;(EF$274-$D285)))),0),0)</f>
        <v>0</v>
      </c>
      <c r="EG285" s="164">
        <f>MAX(IFERROR(IF(EG$274&lt;=$D255*12,0,IF(EG$274&lt;=$D285,SUM($E255:EG255),SUMIFS($B255:$GG255,$B$274:$GG$274,"&lt;="&amp;EG$274,$B$274:$GG$274,"&gt;"&amp;(EG$274-$D285)))),0),0)</f>
        <v>0</v>
      </c>
      <c r="EH285" s="164">
        <f>MAX(IFERROR(IF(EH$274&lt;=$D255*12,0,IF(EH$274&lt;=$D285,SUM($E255:EH255),SUMIFS($B255:$GG255,$B$274:$GG$274,"&lt;="&amp;EH$274,$B$274:$GG$274,"&gt;"&amp;(EH$274-$D285)))),0),0)</f>
        <v>0</v>
      </c>
      <c r="EI285" s="164">
        <f>MAX(IFERROR(IF(EI$274&lt;=$D255*12,0,IF(EI$274&lt;=$D285,SUM($E255:EI255),SUMIFS($B255:$GG255,$B$274:$GG$274,"&lt;="&amp;EI$274,$B$274:$GG$274,"&gt;"&amp;(EI$274-$D285)))),0),0)</f>
        <v>0</v>
      </c>
      <c r="EJ285" s="164">
        <f>MAX(IFERROR(IF(EJ$274&lt;=$D255*12,0,IF(EJ$274&lt;=$D285,SUM($E255:EJ255),SUMIFS($B255:$GG255,$B$274:$GG$274,"&lt;="&amp;EJ$274,$B$274:$GG$274,"&gt;"&amp;(EJ$274-$D285)))),0),0)</f>
        <v>0</v>
      </c>
      <c r="EK285" s="164">
        <f>MAX(IFERROR(IF(EK$274&lt;=$D255*12,0,IF(EK$274&lt;=$D285,SUM($E255:EK255),SUMIFS($B255:$GG255,$B$274:$GG$274,"&lt;="&amp;EK$274,$B$274:$GG$274,"&gt;"&amp;(EK$274-$D285)))),0),0)</f>
        <v>0</v>
      </c>
      <c r="EL285" s="147"/>
      <c r="EM285" s="147"/>
      <c r="EN285" s="147"/>
      <c r="EO285" s="147"/>
      <c r="EP285" s="147"/>
      <c r="EQ285" s="147"/>
      <c r="ER285" s="147"/>
      <c r="ES285" s="147"/>
      <c r="ET285" s="147"/>
      <c r="EU285" s="147"/>
      <c r="EV285" s="147"/>
      <c r="EW285" s="147"/>
      <c r="EX285" s="147"/>
      <c r="EY285" s="147"/>
      <c r="EZ285" s="147"/>
      <c r="FA285" s="147"/>
      <c r="FB285" s="147"/>
      <c r="FC285" s="147"/>
      <c r="FD285" s="147"/>
      <c r="FE285" s="147"/>
      <c r="FF285" s="147"/>
      <c r="FG285" s="147"/>
      <c r="FH285" s="147"/>
      <c r="FI285" s="147"/>
      <c r="FJ285" s="147"/>
      <c r="FK285" s="147"/>
      <c r="FL285" s="147"/>
      <c r="FM285" s="147"/>
      <c r="FN285" s="147"/>
      <c r="FO285" s="147"/>
      <c r="FP285" s="147"/>
      <c r="FQ285" s="147"/>
      <c r="FR285" s="147"/>
      <c r="FS285" s="147"/>
      <c r="FT285" s="147"/>
      <c r="FU285" s="147"/>
      <c r="FV285" s="147"/>
      <c r="FW285" s="147"/>
      <c r="FX285" s="147"/>
      <c r="FY285" s="147"/>
      <c r="FZ285" s="147"/>
      <c r="GA285" s="147"/>
      <c r="GB285" s="147"/>
      <c r="GC285" s="147"/>
      <c r="GD285" s="147"/>
      <c r="GE285" s="147"/>
      <c r="GF285" s="147"/>
      <c r="GG285" s="147"/>
    </row>
    <row r="286" spans="2:189">
      <c r="B286" s="148">
        <v>11</v>
      </c>
      <c r="C286" s="148" t="str">
        <f t="shared" si="357"/>
        <v>Other</v>
      </c>
      <c r="D286" s="148">
        <f>VLOOKUP($C286,Assumptions!$O$40:$S$45,5,FALSE)</f>
        <v>1</v>
      </c>
      <c r="E286" s="164">
        <f>MAX(IFERROR(IF(E$274&lt;=$D256*12,0,IF(E$274&lt;=$D286,SUM($E256:E256),SUMIFS($B256:$GG256,$B$274:$GG$274,"&lt;="&amp;E$274,$B$274:$GG$274,"&gt;"&amp;(E$274-$D286)))),0),0)</f>
        <v>0</v>
      </c>
      <c r="F286" s="164">
        <f>MAX(IFERROR(IF(F$274&lt;=$D256*12,0,IF(F$274&lt;=$D286,SUM($E256:F256),SUMIFS($B256:$GG256,$B$274:$GG$274,"&lt;="&amp;F$274,$B$274:$GG$274,"&gt;"&amp;(F$274-$D286)))),0),0)</f>
        <v>0</v>
      </c>
      <c r="G286" s="164">
        <f>MAX(IFERROR(IF(G$274&lt;=$D256*12,0,IF(G$274&lt;=$D286,SUM($E256:G256),SUMIFS($B256:$GG256,$B$274:$GG$274,"&lt;="&amp;G$274,$B$274:$GG$274,"&gt;"&amp;(G$274-$D286)))),0),0)</f>
        <v>0</v>
      </c>
      <c r="H286" s="164">
        <f>MAX(IFERROR(IF(H$274&lt;=$D256*12,0,IF(H$274&lt;=$D286,SUM($E256:H256),SUMIFS($B256:$GG256,$B$274:$GG$274,"&lt;="&amp;H$274,$B$274:$GG$274,"&gt;"&amp;(H$274-$D286)))),0),0)</f>
        <v>0</v>
      </c>
      <c r="I286" s="164">
        <f>MAX(IFERROR(IF(I$274&lt;=$D256*12,0,IF(I$274&lt;=$D286,SUM($E256:I256),SUMIFS($B256:$GG256,$B$274:$GG$274,"&lt;="&amp;I$274,$B$274:$GG$274,"&gt;"&amp;(I$274-$D286)))),0),0)</f>
        <v>0</v>
      </c>
      <c r="J286" s="164">
        <f>MAX(IFERROR(IF(J$274&lt;=$D256*12,0,IF(J$274&lt;=$D286,SUM($E256:J256),SUMIFS($B256:$GG256,$B$274:$GG$274,"&lt;="&amp;J$274,$B$274:$GG$274,"&gt;"&amp;(J$274-$D286)))),0),0)</f>
        <v>0</v>
      </c>
      <c r="K286" s="164">
        <f>MAX(IFERROR(IF(K$274&lt;=$D256*12,0,IF(K$274&lt;=$D286,SUM($E256:K256),SUMIFS($B256:$GG256,$B$274:$GG$274,"&lt;="&amp;K$274,$B$274:$GG$274,"&gt;"&amp;(K$274-$D286)))),0),0)</f>
        <v>0</v>
      </c>
      <c r="L286" s="164">
        <f>MAX(IFERROR(IF(L$274&lt;=$D256*12,0,IF(L$274&lt;=$D286,SUM($E256:L256),SUMIFS($B256:$GG256,$B$274:$GG$274,"&lt;="&amp;L$274,$B$274:$GG$274,"&gt;"&amp;(L$274-$D286)))),0),0)</f>
        <v>0</v>
      </c>
      <c r="M286" s="164">
        <f>MAX(IFERROR(IF(M$274&lt;=$D256*12,0,IF(M$274&lt;=$D286,SUM($E256:M256),SUMIFS($B256:$GG256,$B$274:$GG$274,"&lt;="&amp;M$274,$B$274:$GG$274,"&gt;"&amp;(M$274-$D286)))),0),0)</f>
        <v>0</v>
      </c>
      <c r="N286" s="164">
        <f>MAX(IFERROR(IF(N$274&lt;=$D256*12,0,IF(N$274&lt;=$D286,SUM($E256:N256),SUMIFS($B256:$GG256,$B$274:$GG$274,"&lt;="&amp;N$274,$B$274:$GG$274,"&gt;"&amp;(N$274-$D286)))),0),0)</f>
        <v>0</v>
      </c>
      <c r="O286" s="164">
        <f>MAX(IFERROR(IF(O$274&lt;=$D256*12,0,IF(O$274&lt;=$D286,SUM($E256:O256),SUMIFS($B256:$GG256,$B$274:$GG$274,"&lt;="&amp;O$274,$B$274:$GG$274,"&gt;"&amp;(O$274-$D286)))),0),0)</f>
        <v>0</v>
      </c>
      <c r="P286" s="164">
        <f>MAX(IFERROR(IF(P$274&lt;=$D256*12,0,IF(P$274&lt;=$D286,SUM($E256:P256),SUMIFS($B256:$GG256,$B$274:$GG$274,"&lt;="&amp;P$274,$B$274:$GG$274,"&gt;"&amp;(P$274-$D286)))),0),0)</f>
        <v>0</v>
      </c>
      <c r="Q286" s="164">
        <f>MAX(IFERROR(IF(Q$274&lt;=$D256*12,0,IF(Q$274&lt;=$D286,SUM($E256:Q256),SUMIFS($B256:$GG256,$B$274:$GG$274,"&lt;="&amp;Q$274,$B$274:$GG$274,"&gt;"&amp;(Q$274-$D286)))),0),0)</f>
        <v>0.21299999999999997</v>
      </c>
      <c r="R286" s="164">
        <f>MAX(IFERROR(IF(R$274&lt;=$D256*12,0,IF(R$274&lt;=$D286,SUM($E256:R256),SUMIFS($B256:$GG256,$B$274:$GG$274,"&lt;="&amp;R$274,$B$274:$GG$274,"&gt;"&amp;(R$274-$D286)))),0),0)</f>
        <v>0</v>
      </c>
      <c r="S286" s="164">
        <f>MAX(IFERROR(IF(S$274&lt;=$D256*12,0,IF(S$274&lt;=$D286,SUM($E256:S256),SUMIFS($B256:$GG256,$B$274:$GG$274,"&lt;="&amp;S$274,$B$274:$GG$274,"&gt;"&amp;(S$274-$D286)))),0),0)</f>
        <v>0</v>
      </c>
      <c r="T286" s="164">
        <f>MAX(IFERROR(IF(T$274&lt;=$D256*12,0,IF(T$274&lt;=$D286,SUM($E256:T256),SUMIFS($B256:$GG256,$B$274:$GG$274,"&lt;="&amp;T$274,$B$274:$GG$274,"&gt;"&amp;(T$274-$D286)))),0),0)</f>
        <v>0</v>
      </c>
      <c r="U286" s="164">
        <f>MAX(IFERROR(IF(U$274&lt;=$D256*12,0,IF(U$274&lt;=$D286,SUM($E256:U256),SUMIFS($B256:$GG256,$B$274:$GG$274,"&lt;="&amp;U$274,$B$274:$GG$274,"&gt;"&amp;(U$274-$D286)))),0),0)</f>
        <v>0</v>
      </c>
      <c r="V286" s="164">
        <f>MAX(IFERROR(IF(V$274&lt;=$D256*12,0,IF(V$274&lt;=$D286,SUM($E256:V256),SUMIFS($B256:$GG256,$B$274:$GG$274,"&lt;="&amp;V$274,$B$274:$GG$274,"&gt;"&amp;(V$274-$D286)))),0),0)</f>
        <v>0</v>
      </c>
      <c r="W286" s="164">
        <f>MAX(IFERROR(IF(W$274&lt;=$D256*12,0,IF(W$274&lt;=$D286,SUM($E256:W256),SUMIFS($B256:$GG256,$B$274:$GG$274,"&lt;="&amp;W$274,$B$274:$GG$274,"&gt;"&amp;(W$274-$D286)))),0),0)</f>
        <v>0</v>
      </c>
      <c r="X286" s="164">
        <f>MAX(IFERROR(IF(X$274&lt;=$D256*12,0,IF(X$274&lt;=$D286,SUM($E256:X256),SUMIFS($B256:$GG256,$B$274:$GG$274,"&lt;="&amp;X$274,$B$274:$GG$274,"&gt;"&amp;(X$274-$D286)))),0),0)</f>
        <v>0</v>
      </c>
      <c r="Y286" s="164">
        <f>MAX(IFERROR(IF(Y$274&lt;=$D256*12,0,IF(Y$274&lt;=$D286,SUM($E256:Y256),SUMIFS($B256:$GG256,$B$274:$GG$274,"&lt;="&amp;Y$274,$B$274:$GG$274,"&gt;"&amp;(Y$274-$D286)))),0),0)</f>
        <v>0</v>
      </c>
      <c r="Z286" s="164">
        <f>MAX(IFERROR(IF(Z$274&lt;=$D256*12,0,IF(Z$274&lt;=$D286,SUM($E256:Z256),SUMIFS($B256:$GG256,$B$274:$GG$274,"&lt;="&amp;Z$274,$B$274:$GG$274,"&gt;"&amp;(Z$274-$D286)))),0),0)</f>
        <v>0</v>
      </c>
      <c r="AA286" s="164">
        <f>MAX(IFERROR(IF(AA$274&lt;=$D256*12,0,IF(AA$274&lt;=$D286,SUM($E256:AA256),SUMIFS($B256:$GG256,$B$274:$GG$274,"&lt;="&amp;AA$274,$B$274:$GG$274,"&gt;"&amp;(AA$274-$D286)))),0),0)</f>
        <v>0</v>
      </c>
      <c r="AB286" s="164">
        <f>MAX(IFERROR(IF(AB$274&lt;=$D256*12,0,IF(AB$274&lt;=$D286,SUM($E256:AB256),SUMIFS($B256:$GG256,$B$274:$GG$274,"&lt;="&amp;AB$274,$B$274:$GG$274,"&gt;"&amp;(AB$274-$D286)))),0),0)</f>
        <v>0</v>
      </c>
      <c r="AC286" s="164">
        <f>MAX(IFERROR(IF(AC$274&lt;=$D256*12,0,IF(AC$274&lt;=$D286,SUM($E256:AC256),SUMIFS($B256:$GG256,$B$274:$GG$274,"&lt;="&amp;AC$274,$B$274:$GG$274,"&gt;"&amp;(AC$274-$D286)))),0),0)</f>
        <v>0.255</v>
      </c>
      <c r="AD286" s="164">
        <f>MAX(IFERROR(IF(AD$274&lt;=$D256*12,0,IF(AD$274&lt;=$D286,SUM($E256:AD256),SUMIFS($B256:$GG256,$B$274:$GG$274,"&lt;="&amp;AD$274,$B$274:$GG$274,"&gt;"&amp;(AD$274-$D286)))),0),0)</f>
        <v>0</v>
      </c>
      <c r="AE286" s="164">
        <f>MAX(IFERROR(IF(AE$274&lt;=$D256*12,0,IF(AE$274&lt;=$D286,SUM($E256:AE256),SUMIFS($B256:$GG256,$B$274:$GG$274,"&lt;="&amp;AE$274,$B$274:$GG$274,"&gt;"&amp;(AE$274-$D286)))),0),0)</f>
        <v>0</v>
      </c>
      <c r="AF286" s="164">
        <f>MAX(IFERROR(IF(AF$274&lt;=$D256*12,0,IF(AF$274&lt;=$D286,SUM($E256:AF256),SUMIFS($B256:$GG256,$B$274:$GG$274,"&lt;="&amp;AF$274,$B$274:$GG$274,"&gt;"&amp;(AF$274-$D286)))),0),0)</f>
        <v>0</v>
      </c>
      <c r="AG286" s="164">
        <f>MAX(IFERROR(IF(AG$274&lt;=$D256*12,0,IF(AG$274&lt;=$D286,SUM($E256:AG256),SUMIFS($B256:$GG256,$B$274:$GG$274,"&lt;="&amp;AG$274,$B$274:$GG$274,"&gt;"&amp;(AG$274-$D286)))),0),0)</f>
        <v>0</v>
      </c>
      <c r="AH286" s="164">
        <f>MAX(IFERROR(IF(AH$274&lt;=$D256*12,0,IF(AH$274&lt;=$D286,SUM($E256:AH256),SUMIFS($B256:$GG256,$B$274:$GG$274,"&lt;="&amp;AH$274,$B$274:$GG$274,"&gt;"&amp;(AH$274-$D286)))),0),0)</f>
        <v>0</v>
      </c>
      <c r="AI286" s="164">
        <f>MAX(IFERROR(IF(AI$274&lt;=$D256*12,0,IF(AI$274&lt;=$D286,SUM($E256:AI256),SUMIFS($B256:$GG256,$B$274:$GG$274,"&lt;="&amp;AI$274,$B$274:$GG$274,"&gt;"&amp;(AI$274-$D286)))),0),0)</f>
        <v>0</v>
      </c>
      <c r="AJ286" s="164">
        <f>MAX(IFERROR(IF(AJ$274&lt;=$D256*12,0,IF(AJ$274&lt;=$D286,SUM($E256:AJ256),SUMIFS($B256:$GG256,$B$274:$GG$274,"&lt;="&amp;AJ$274,$B$274:$GG$274,"&gt;"&amp;(AJ$274-$D286)))),0),0)</f>
        <v>0</v>
      </c>
      <c r="AK286" s="164">
        <f>MAX(IFERROR(IF(AK$274&lt;=$D256*12,0,IF(AK$274&lt;=$D286,SUM($E256:AK256),SUMIFS($B256:$GG256,$B$274:$GG$274,"&lt;="&amp;AK$274,$B$274:$GG$274,"&gt;"&amp;(AK$274-$D286)))),0),0)</f>
        <v>0</v>
      </c>
      <c r="AL286" s="164">
        <f>MAX(IFERROR(IF(AL$274&lt;=$D256*12,0,IF(AL$274&lt;=$D286,SUM($E256:AL256),SUMIFS($B256:$GG256,$B$274:$GG$274,"&lt;="&amp;AL$274,$B$274:$GG$274,"&gt;"&amp;(AL$274-$D286)))),0),0)</f>
        <v>0</v>
      </c>
      <c r="AM286" s="164">
        <f>MAX(IFERROR(IF(AM$274&lt;=$D256*12,0,IF(AM$274&lt;=$D286,SUM($E256:AM256),SUMIFS($B256:$GG256,$B$274:$GG$274,"&lt;="&amp;AM$274,$B$274:$GG$274,"&gt;"&amp;(AM$274-$D286)))),0),0)</f>
        <v>0</v>
      </c>
      <c r="AN286" s="164">
        <f>MAX(IFERROR(IF(AN$274&lt;=$D256*12,0,IF(AN$274&lt;=$D286,SUM($E256:AN256),SUMIFS($B256:$GG256,$B$274:$GG$274,"&lt;="&amp;AN$274,$B$274:$GG$274,"&gt;"&amp;(AN$274-$D286)))),0),0)</f>
        <v>0</v>
      </c>
      <c r="AO286" s="164">
        <f>MAX(IFERROR(IF(AO$274&lt;=$D256*12,0,IF(AO$274&lt;=$D286,SUM($E256:AO256),SUMIFS($B256:$GG256,$B$274:$GG$274,"&lt;="&amp;AO$274,$B$274:$GG$274,"&gt;"&amp;(AO$274-$D286)))),0),0)</f>
        <v>0.255</v>
      </c>
      <c r="AP286" s="164">
        <f>MAX(IFERROR(IF(AP$274&lt;=$D256*12,0,IF(AP$274&lt;=$D286,SUM($E256:AP256),SUMIFS($B256:$GG256,$B$274:$GG$274,"&lt;="&amp;AP$274,$B$274:$GG$274,"&gt;"&amp;(AP$274-$D286)))),0),0)</f>
        <v>0</v>
      </c>
      <c r="AQ286" s="164">
        <f>MAX(IFERROR(IF(AQ$274&lt;=$D256*12,0,IF(AQ$274&lt;=$D286,SUM($E256:AQ256),SUMIFS($B256:$GG256,$B$274:$GG$274,"&lt;="&amp;AQ$274,$B$274:$GG$274,"&gt;"&amp;(AQ$274-$D286)))),0),0)</f>
        <v>0</v>
      </c>
      <c r="AR286" s="164">
        <f>MAX(IFERROR(IF(AR$274&lt;=$D256*12,0,IF(AR$274&lt;=$D286,SUM($E256:AR256),SUMIFS($B256:$GG256,$B$274:$GG$274,"&lt;="&amp;AR$274,$B$274:$GG$274,"&gt;"&amp;(AR$274-$D286)))),0),0)</f>
        <v>0</v>
      </c>
      <c r="AS286" s="164">
        <f>MAX(IFERROR(IF(AS$274&lt;=$D256*12,0,IF(AS$274&lt;=$D286,SUM($E256:AS256),SUMIFS($B256:$GG256,$B$274:$GG$274,"&lt;="&amp;AS$274,$B$274:$GG$274,"&gt;"&amp;(AS$274-$D286)))),0),0)</f>
        <v>0</v>
      </c>
      <c r="AT286" s="164">
        <f>MAX(IFERROR(IF(AT$274&lt;=$D256*12,0,IF(AT$274&lt;=$D286,SUM($E256:AT256),SUMIFS($B256:$GG256,$B$274:$GG$274,"&lt;="&amp;AT$274,$B$274:$GG$274,"&gt;"&amp;(AT$274-$D286)))),0),0)</f>
        <v>0</v>
      </c>
      <c r="AU286" s="164">
        <f>MAX(IFERROR(IF(AU$274&lt;=$D256*12,0,IF(AU$274&lt;=$D286,SUM($E256:AU256),SUMIFS($B256:$GG256,$B$274:$GG$274,"&lt;="&amp;AU$274,$B$274:$GG$274,"&gt;"&amp;(AU$274-$D286)))),0),0)</f>
        <v>0</v>
      </c>
      <c r="AV286" s="164">
        <f>MAX(IFERROR(IF(AV$274&lt;=$D256*12,0,IF(AV$274&lt;=$D286,SUM($E256:AV256),SUMIFS($B256:$GG256,$B$274:$GG$274,"&lt;="&amp;AV$274,$B$274:$GG$274,"&gt;"&amp;(AV$274-$D286)))),0),0)</f>
        <v>0</v>
      </c>
      <c r="AW286" s="164">
        <f>MAX(IFERROR(IF(AW$274&lt;=$D256*12,0,IF(AW$274&lt;=$D286,SUM($E256:AW256),SUMIFS($B256:$GG256,$B$274:$GG$274,"&lt;="&amp;AW$274,$B$274:$GG$274,"&gt;"&amp;(AW$274-$D286)))),0),0)</f>
        <v>0</v>
      </c>
      <c r="AX286" s="164">
        <f>MAX(IFERROR(IF(AX$274&lt;=$D256*12,0,IF(AX$274&lt;=$D286,SUM($E256:AX256),SUMIFS($B256:$GG256,$B$274:$GG$274,"&lt;="&amp;AX$274,$B$274:$GG$274,"&gt;"&amp;(AX$274-$D286)))),0),0)</f>
        <v>0</v>
      </c>
      <c r="AY286" s="164">
        <f>MAX(IFERROR(IF(AY$274&lt;=$D256*12,0,IF(AY$274&lt;=$D286,SUM($E256:AY256),SUMIFS($B256:$GG256,$B$274:$GG$274,"&lt;="&amp;AY$274,$B$274:$GG$274,"&gt;"&amp;(AY$274-$D286)))),0),0)</f>
        <v>0</v>
      </c>
      <c r="AZ286" s="164">
        <f>MAX(IFERROR(IF(AZ$274&lt;=$D256*12,0,IF(AZ$274&lt;=$D286,SUM($E256:AZ256),SUMIFS($B256:$GG256,$B$274:$GG$274,"&lt;="&amp;AZ$274,$B$274:$GG$274,"&gt;"&amp;(AZ$274-$D286)))),0),0)</f>
        <v>0</v>
      </c>
      <c r="BA286" s="164">
        <f>MAX(IFERROR(IF(BA$274&lt;=$D256*12,0,IF(BA$274&lt;=$D286,SUM($E256:BA256),SUMIFS($B256:$GG256,$B$274:$GG$274,"&lt;="&amp;BA$274,$B$274:$GG$274,"&gt;"&amp;(BA$274-$D286)))),0),0)</f>
        <v>0.255</v>
      </c>
      <c r="BB286" s="164">
        <f>MAX(IFERROR(IF(BB$274&lt;=$D256*12,0,IF(BB$274&lt;=$D286,SUM($E256:BB256),SUMIFS($B256:$GG256,$B$274:$GG$274,"&lt;="&amp;BB$274,$B$274:$GG$274,"&gt;"&amp;(BB$274-$D286)))),0),0)</f>
        <v>0</v>
      </c>
      <c r="BC286" s="164">
        <f>MAX(IFERROR(IF(BC$274&lt;=$D256*12,0,IF(BC$274&lt;=$D286,SUM($E256:BC256),SUMIFS($B256:$GG256,$B$274:$GG$274,"&lt;="&amp;BC$274,$B$274:$GG$274,"&gt;"&amp;(BC$274-$D286)))),0),0)</f>
        <v>0</v>
      </c>
      <c r="BD286" s="164">
        <f>MAX(IFERROR(IF(BD$274&lt;=$D256*12,0,IF(BD$274&lt;=$D286,SUM($E256:BD256),SUMIFS($B256:$GG256,$B$274:$GG$274,"&lt;="&amp;BD$274,$B$274:$GG$274,"&gt;"&amp;(BD$274-$D286)))),0),0)</f>
        <v>0</v>
      </c>
      <c r="BE286" s="164">
        <f>MAX(IFERROR(IF(BE$274&lt;=$D256*12,0,IF(BE$274&lt;=$D286,SUM($E256:BE256),SUMIFS($B256:$GG256,$B$274:$GG$274,"&lt;="&amp;BE$274,$B$274:$GG$274,"&gt;"&amp;(BE$274-$D286)))),0),0)</f>
        <v>0</v>
      </c>
      <c r="BF286" s="164">
        <f>MAX(IFERROR(IF(BF$274&lt;=$D256*12,0,IF(BF$274&lt;=$D286,SUM($E256:BF256),SUMIFS($B256:$GG256,$B$274:$GG$274,"&lt;="&amp;BF$274,$B$274:$GG$274,"&gt;"&amp;(BF$274-$D286)))),0),0)</f>
        <v>0</v>
      </c>
      <c r="BG286" s="164">
        <f>MAX(IFERROR(IF(BG$274&lt;=$D256*12,0,IF(BG$274&lt;=$D286,SUM($E256:BG256),SUMIFS($B256:$GG256,$B$274:$GG$274,"&lt;="&amp;BG$274,$B$274:$GG$274,"&gt;"&amp;(BG$274-$D286)))),0),0)</f>
        <v>0</v>
      </c>
      <c r="BH286" s="164">
        <f>MAX(IFERROR(IF(BH$274&lt;=$D256*12,0,IF(BH$274&lt;=$D286,SUM($E256:BH256),SUMIFS($B256:$GG256,$B$274:$GG$274,"&lt;="&amp;BH$274,$B$274:$GG$274,"&gt;"&amp;(BH$274-$D286)))),0),0)</f>
        <v>0</v>
      </c>
      <c r="BI286" s="164">
        <f>MAX(IFERROR(IF(BI$274&lt;=$D256*12,0,IF(BI$274&lt;=$D286,SUM($E256:BI256),SUMIFS($B256:$GG256,$B$274:$GG$274,"&lt;="&amp;BI$274,$B$274:$GG$274,"&gt;"&amp;(BI$274-$D286)))),0),0)</f>
        <v>0</v>
      </c>
      <c r="BJ286" s="164">
        <f>MAX(IFERROR(IF(BJ$274&lt;=$D256*12,0,IF(BJ$274&lt;=$D286,SUM($E256:BJ256),SUMIFS($B256:$GG256,$B$274:$GG$274,"&lt;="&amp;BJ$274,$B$274:$GG$274,"&gt;"&amp;(BJ$274-$D286)))),0),0)</f>
        <v>0</v>
      </c>
      <c r="BK286" s="164">
        <f>MAX(IFERROR(IF(BK$274&lt;=$D256*12,0,IF(BK$274&lt;=$D286,SUM($E256:BK256),SUMIFS($B256:$GG256,$B$274:$GG$274,"&lt;="&amp;BK$274,$B$274:$GG$274,"&gt;"&amp;(BK$274-$D286)))),0),0)</f>
        <v>0</v>
      </c>
      <c r="BL286" s="164">
        <f>MAX(IFERROR(IF(BL$274&lt;=$D256*12,0,IF(BL$274&lt;=$D286,SUM($E256:BL256),SUMIFS($B256:$GG256,$B$274:$GG$274,"&lt;="&amp;BL$274,$B$274:$GG$274,"&gt;"&amp;(BL$274-$D286)))),0),0)</f>
        <v>0</v>
      </c>
      <c r="BM286" s="164">
        <f>MAX(IFERROR(IF(BM$274&lt;=$D256*12,0,IF(BM$274&lt;=$D286,SUM($E256:BM256),SUMIFS($B256:$GG256,$B$274:$GG$274,"&lt;="&amp;BM$274,$B$274:$GG$274,"&gt;"&amp;(BM$274-$D286)))),0),0)</f>
        <v>0.255</v>
      </c>
      <c r="BN286" s="164">
        <f>MAX(IFERROR(IF(BN$274&lt;=$D256*12,0,IF(BN$274&lt;=$D286,SUM($E256:BN256),SUMIFS($B256:$GG256,$B$274:$GG$274,"&lt;="&amp;BN$274,$B$274:$GG$274,"&gt;"&amp;(BN$274-$D286)))),0),0)</f>
        <v>0</v>
      </c>
      <c r="BO286" s="164">
        <f>MAX(IFERROR(IF(BO$274&lt;=$D256*12,0,IF(BO$274&lt;=$D286,SUM($E256:BO256),SUMIFS($B256:$GG256,$B$274:$GG$274,"&lt;="&amp;BO$274,$B$274:$GG$274,"&gt;"&amp;(BO$274-$D286)))),0),0)</f>
        <v>0</v>
      </c>
      <c r="BP286" s="164">
        <f>MAX(IFERROR(IF(BP$274&lt;=$D256*12,0,IF(BP$274&lt;=$D286,SUM($E256:BP256),SUMIFS($B256:$GG256,$B$274:$GG$274,"&lt;="&amp;BP$274,$B$274:$GG$274,"&gt;"&amp;(BP$274-$D286)))),0),0)</f>
        <v>0</v>
      </c>
      <c r="BQ286" s="164">
        <f>MAX(IFERROR(IF(BQ$274&lt;=$D256*12,0,IF(BQ$274&lt;=$D286,SUM($E256:BQ256),SUMIFS($B256:$GG256,$B$274:$GG$274,"&lt;="&amp;BQ$274,$B$274:$GG$274,"&gt;"&amp;(BQ$274-$D286)))),0),0)</f>
        <v>0</v>
      </c>
      <c r="BR286" s="164">
        <f>MAX(IFERROR(IF(BR$274&lt;=$D256*12,0,IF(BR$274&lt;=$D286,SUM($E256:BR256),SUMIFS($B256:$GG256,$B$274:$GG$274,"&lt;="&amp;BR$274,$B$274:$GG$274,"&gt;"&amp;(BR$274-$D286)))),0),0)</f>
        <v>0</v>
      </c>
      <c r="BS286" s="164">
        <f>MAX(IFERROR(IF(BS$274&lt;=$D256*12,0,IF(BS$274&lt;=$D286,SUM($E256:BS256),SUMIFS($B256:$GG256,$B$274:$GG$274,"&lt;="&amp;BS$274,$B$274:$GG$274,"&gt;"&amp;(BS$274-$D286)))),0),0)</f>
        <v>0</v>
      </c>
      <c r="BT286" s="164">
        <f>MAX(IFERROR(IF(BT$274&lt;=$D256*12,0,IF(BT$274&lt;=$D286,SUM($E256:BT256),SUMIFS($B256:$GG256,$B$274:$GG$274,"&lt;="&amp;BT$274,$B$274:$GG$274,"&gt;"&amp;(BT$274-$D286)))),0),0)</f>
        <v>0</v>
      </c>
      <c r="BU286" s="164">
        <f>MAX(IFERROR(IF(BU$274&lt;=$D256*12,0,IF(BU$274&lt;=$D286,SUM($E256:BU256),SUMIFS($B256:$GG256,$B$274:$GG$274,"&lt;="&amp;BU$274,$B$274:$GG$274,"&gt;"&amp;(BU$274-$D286)))),0),0)</f>
        <v>0</v>
      </c>
      <c r="BV286" s="164">
        <f>MAX(IFERROR(IF(BV$274&lt;=$D256*12,0,IF(BV$274&lt;=$D286,SUM($E256:BV256),SUMIFS($B256:$GG256,$B$274:$GG$274,"&lt;="&amp;BV$274,$B$274:$GG$274,"&gt;"&amp;(BV$274-$D286)))),0),0)</f>
        <v>0</v>
      </c>
      <c r="BW286" s="164">
        <f>MAX(IFERROR(IF(BW$274&lt;=$D256*12,0,IF(BW$274&lt;=$D286,SUM($E256:BW256),SUMIFS($B256:$GG256,$B$274:$GG$274,"&lt;="&amp;BW$274,$B$274:$GG$274,"&gt;"&amp;(BW$274-$D286)))),0),0)</f>
        <v>0</v>
      </c>
      <c r="BX286" s="164">
        <f>MAX(IFERROR(IF(BX$274&lt;=$D256*12,0,IF(BX$274&lt;=$D286,SUM($E256:BX256),SUMIFS($B256:$GG256,$B$274:$GG$274,"&lt;="&amp;BX$274,$B$274:$GG$274,"&gt;"&amp;(BX$274-$D286)))),0),0)</f>
        <v>0</v>
      </c>
      <c r="BY286" s="164">
        <f>MAX(IFERROR(IF(BY$274&lt;=$D256*12,0,IF(BY$274&lt;=$D286,SUM($E256:BY256),SUMIFS($B256:$GG256,$B$274:$GG$274,"&lt;="&amp;BY$274,$B$274:$GG$274,"&gt;"&amp;(BY$274-$D286)))),0),0)</f>
        <v>0.255</v>
      </c>
      <c r="BZ286" s="164">
        <f>MAX(IFERROR(IF(BZ$274&lt;=$D256*12,0,IF(BZ$274&lt;=$D286,SUM($E256:BZ256),SUMIFS($B256:$GG256,$B$274:$GG$274,"&lt;="&amp;BZ$274,$B$274:$GG$274,"&gt;"&amp;(BZ$274-$D286)))),0),0)</f>
        <v>0</v>
      </c>
      <c r="CA286" s="164">
        <f>MAX(IFERROR(IF(CA$274&lt;=$D256*12,0,IF(CA$274&lt;=$D286,SUM($E256:CA256),SUMIFS($B256:$GG256,$B$274:$GG$274,"&lt;="&amp;CA$274,$B$274:$GG$274,"&gt;"&amp;(CA$274-$D286)))),0),0)</f>
        <v>0</v>
      </c>
      <c r="CB286" s="164">
        <f>MAX(IFERROR(IF(CB$274&lt;=$D256*12,0,IF(CB$274&lt;=$D286,SUM($E256:CB256),SUMIFS($B256:$GG256,$B$274:$GG$274,"&lt;="&amp;CB$274,$B$274:$GG$274,"&gt;"&amp;(CB$274-$D286)))),0),0)</f>
        <v>0</v>
      </c>
      <c r="CC286" s="164">
        <f>MAX(IFERROR(IF(CC$274&lt;=$D256*12,0,IF(CC$274&lt;=$D286,SUM($E256:CC256),SUMIFS($B256:$GG256,$B$274:$GG$274,"&lt;="&amp;CC$274,$B$274:$GG$274,"&gt;"&amp;(CC$274-$D286)))),0),0)</f>
        <v>0</v>
      </c>
      <c r="CD286" s="164">
        <f>MAX(IFERROR(IF(CD$274&lt;=$D256*12,0,IF(CD$274&lt;=$D286,SUM($E256:CD256),SUMIFS($B256:$GG256,$B$274:$GG$274,"&lt;="&amp;CD$274,$B$274:$GG$274,"&gt;"&amp;(CD$274-$D286)))),0),0)</f>
        <v>0</v>
      </c>
      <c r="CE286" s="164">
        <f>MAX(IFERROR(IF(CE$274&lt;=$D256*12,0,IF(CE$274&lt;=$D286,SUM($E256:CE256),SUMIFS($B256:$GG256,$B$274:$GG$274,"&lt;="&amp;CE$274,$B$274:$GG$274,"&gt;"&amp;(CE$274-$D286)))),0),0)</f>
        <v>0</v>
      </c>
      <c r="CF286" s="164">
        <f>MAX(IFERROR(IF(CF$274&lt;=$D256*12,0,IF(CF$274&lt;=$D286,SUM($E256:CF256),SUMIFS($B256:$GG256,$B$274:$GG$274,"&lt;="&amp;CF$274,$B$274:$GG$274,"&gt;"&amp;(CF$274-$D286)))),0),0)</f>
        <v>0</v>
      </c>
      <c r="CG286" s="164">
        <f>MAX(IFERROR(IF(CG$274&lt;=$D256*12,0,IF(CG$274&lt;=$D286,SUM($E256:CG256),SUMIFS($B256:$GG256,$B$274:$GG$274,"&lt;="&amp;CG$274,$B$274:$GG$274,"&gt;"&amp;(CG$274-$D286)))),0),0)</f>
        <v>0</v>
      </c>
      <c r="CH286" s="164">
        <f>MAX(IFERROR(IF(CH$274&lt;=$D256*12,0,IF(CH$274&lt;=$D286,SUM($E256:CH256),SUMIFS($B256:$GG256,$B$274:$GG$274,"&lt;="&amp;CH$274,$B$274:$GG$274,"&gt;"&amp;(CH$274-$D286)))),0),0)</f>
        <v>0</v>
      </c>
      <c r="CI286" s="164">
        <f>MAX(IFERROR(IF(CI$274&lt;=$D256*12,0,IF(CI$274&lt;=$D286,SUM($E256:CI256),SUMIFS($B256:$GG256,$B$274:$GG$274,"&lt;="&amp;CI$274,$B$274:$GG$274,"&gt;"&amp;(CI$274-$D286)))),0),0)</f>
        <v>0</v>
      </c>
      <c r="CJ286" s="164">
        <f>MAX(IFERROR(IF(CJ$274&lt;=$D256*12,0,IF(CJ$274&lt;=$D286,SUM($E256:CJ256),SUMIFS($B256:$GG256,$B$274:$GG$274,"&lt;="&amp;CJ$274,$B$274:$GG$274,"&gt;"&amp;(CJ$274-$D286)))),0),0)</f>
        <v>0</v>
      </c>
      <c r="CK286" s="164">
        <f>MAX(IFERROR(IF(CK$274&lt;=$D256*12,0,IF(CK$274&lt;=$D286,SUM($E256:CK256),SUMIFS($B256:$GG256,$B$274:$GG$274,"&lt;="&amp;CK$274,$B$274:$GG$274,"&gt;"&amp;(CK$274-$D286)))),0),0)</f>
        <v>0.255</v>
      </c>
      <c r="CL286" s="164">
        <f>MAX(IFERROR(IF(CL$274&lt;=$D256*12,0,IF(CL$274&lt;=$D286,SUM($E256:CL256),SUMIFS($B256:$GG256,$B$274:$GG$274,"&lt;="&amp;CL$274,$B$274:$GG$274,"&gt;"&amp;(CL$274-$D286)))),0),0)</f>
        <v>0</v>
      </c>
      <c r="CM286" s="164">
        <f>MAX(IFERROR(IF(CM$274&lt;=$D256*12,0,IF(CM$274&lt;=$D286,SUM($E256:CM256),SUMIFS($B256:$GG256,$B$274:$GG$274,"&lt;="&amp;CM$274,$B$274:$GG$274,"&gt;"&amp;(CM$274-$D286)))),0),0)</f>
        <v>0</v>
      </c>
      <c r="CN286" s="164">
        <f>MAX(IFERROR(IF(CN$274&lt;=$D256*12,0,IF(CN$274&lt;=$D286,SUM($E256:CN256),SUMIFS($B256:$GG256,$B$274:$GG$274,"&lt;="&amp;CN$274,$B$274:$GG$274,"&gt;"&amp;(CN$274-$D286)))),0),0)</f>
        <v>0</v>
      </c>
      <c r="CO286" s="164">
        <f>MAX(IFERROR(IF(CO$274&lt;=$D256*12,0,IF(CO$274&lt;=$D286,SUM($E256:CO256),SUMIFS($B256:$GG256,$B$274:$GG$274,"&lt;="&amp;CO$274,$B$274:$GG$274,"&gt;"&amp;(CO$274-$D286)))),0),0)</f>
        <v>0</v>
      </c>
      <c r="CP286" s="164">
        <f>MAX(IFERROR(IF(CP$274&lt;=$D256*12,0,IF(CP$274&lt;=$D286,SUM($E256:CP256),SUMIFS($B256:$GG256,$B$274:$GG$274,"&lt;="&amp;CP$274,$B$274:$GG$274,"&gt;"&amp;(CP$274-$D286)))),0),0)</f>
        <v>0</v>
      </c>
      <c r="CQ286" s="164">
        <f>MAX(IFERROR(IF(CQ$274&lt;=$D256*12,0,IF(CQ$274&lt;=$D286,SUM($E256:CQ256),SUMIFS($B256:$GG256,$B$274:$GG$274,"&lt;="&amp;CQ$274,$B$274:$GG$274,"&gt;"&amp;(CQ$274-$D286)))),0),0)</f>
        <v>0</v>
      </c>
      <c r="CR286" s="164">
        <f>MAX(IFERROR(IF(CR$274&lt;=$D256*12,0,IF(CR$274&lt;=$D286,SUM($E256:CR256),SUMIFS($B256:$GG256,$B$274:$GG$274,"&lt;="&amp;CR$274,$B$274:$GG$274,"&gt;"&amp;(CR$274-$D286)))),0),0)</f>
        <v>0</v>
      </c>
      <c r="CS286" s="164">
        <f>MAX(IFERROR(IF(CS$274&lt;=$D256*12,0,IF(CS$274&lt;=$D286,SUM($E256:CS256),SUMIFS($B256:$GG256,$B$274:$GG$274,"&lt;="&amp;CS$274,$B$274:$GG$274,"&gt;"&amp;(CS$274-$D286)))),0),0)</f>
        <v>0</v>
      </c>
      <c r="CT286" s="164">
        <f>MAX(IFERROR(IF(CT$274&lt;=$D256*12,0,IF(CT$274&lt;=$D286,SUM($E256:CT256),SUMIFS($B256:$GG256,$B$274:$GG$274,"&lt;="&amp;CT$274,$B$274:$GG$274,"&gt;"&amp;(CT$274-$D286)))),0),0)</f>
        <v>0</v>
      </c>
      <c r="CU286" s="164">
        <f>MAX(IFERROR(IF(CU$274&lt;=$D256*12,0,IF(CU$274&lt;=$D286,SUM($E256:CU256),SUMIFS($B256:$GG256,$B$274:$GG$274,"&lt;="&amp;CU$274,$B$274:$GG$274,"&gt;"&amp;(CU$274-$D286)))),0),0)</f>
        <v>0</v>
      </c>
      <c r="CV286" s="164">
        <f>MAX(IFERROR(IF(CV$274&lt;=$D256*12,0,IF(CV$274&lt;=$D286,SUM($E256:CV256),SUMIFS($B256:$GG256,$B$274:$GG$274,"&lt;="&amp;CV$274,$B$274:$GG$274,"&gt;"&amp;(CV$274-$D286)))),0),0)</f>
        <v>0</v>
      </c>
      <c r="CW286" s="164">
        <f>MAX(IFERROR(IF(CW$274&lt;=$D256*12,0,IF(CW$274&lt;=$D286,SUM($E256:CW256),SUMIFS($B256:$GG256,$B$274:$GG$274,"&lt;="&amp;CW$274,$B$274:$GG$274,"&gt;"&amp;(CW$274-$D286)))),0),0)</f>
        <v>0.255</v>
      </c>
      <c r="CX286" s="164">
        <f>MAX(IFERROR(IF(CX$274&lt;=$D256*12,0,IF(CX$274&lt;=$D286,SUM($E256:CX256),SUMIFS($B256:$GG256,$B$274:$GG$274,"&lt;="&amp;CX$274,$B$274:$GG$274,"&gt;"&amp;(CX$274-$D286)))),0),0)</f>
        <v>0</v>
      </c>
      <c r="CY286" s="164">
        <f>MAX(IFERROR(IF(CY$274&lt;=$D256*12,0,IF(CY$274&lt;=$D286,SUM($E256:CY256),SUMIFS($B256:$GG256,$B$274:$GG$274,"&lt;="&amp;CY$274,$B$274:$GG$274,"&gt;"&amp;(CY$274-$D286)))),0),0)</f>
        <v>0</v>
      </c>
      <c r="CZ286" s="164">
        <f>MAX(IFERROR(IF(CZ$274&lt;=$D256*12,0,IF(CZ$274&lt;=$D286,SUM($E256:CZ256),SUMIFS($B256:$GG256,$B$274:$GG$274,"&lt;="&amp;CZ$274,$B$274:$GG$274,"&gt;"&amp;(CZ$274-$D286)))),0),0)</f>
        <v>0</v>
      </c>
      <c r="DA286" s="164">
        <f>MAX(IFERROR(IF(DA$274&lt;=$D256*12,0,IF(DA$274&lt;=$D286,SUM($E256:DA256),SUMIFS($B256:$GG256,$B$274:$GG$274,"&lt;="&amp;DA$274,$B$274:$GG$274,"&gt;"&amp;(DA$274-$D286)))),0),0)</f>
        <v>0</v>
      </c>
      <c r="DB286" s="164">
        <f>MAX(IFERROR(IF(DB$274&lt;=$D256*12,0,IF(DB$274&lt;=$D286,SUM($E256:DB256),SUMIFS($B256:$GG256,$B$274:$GG$274,"&lt;="&amp;DB$274,$B$274:$GG$274,"&gt;"&amp;(DB$274-$D286)))),0),0)</f>
        <v>0</v>
      </c>
      <c r="DC286" s="164">
        <f>MAX(IFERROR(IF(DC$274&lt;=$D256*12,0,IF(DC$274&lt;=$D286,SUM($E256:DC256),SUMIFS($B256:$GG256,$B$274:$GG$274,"&lt;="&amp;DC$274,$B$274:$GG$274,"&gt;"&amp;(DC$274-$D286)))),0),0)</f>
        <v>0</v>
      </c>
      <c r="DD286" s="164">
        <f>MAX(IFERROR(IF(DD$274&lt;=$D256*12,0,IF(DD$274&lt;=$D286,SUM($E256:DD256),SUMIFS($B256:$GG256,$B$274:$GG$274,"&lt;="&amp;DD$274,$B$274:$GG$274,"&gt;"&amp;(DD$274-$D286)))),0),0)</f>
        <v>0</v>
      </c>
      <c r="DE286" s="164">
        <f>MAX(IFERROR(IF(DE$274&lt;=$D256*12,0,IF(DE$274&lt;=$D286,SUM($E256:DE256),SUMIFS($B256:$GG256,$B$274:$GG$274,"&lt;="&amp;DE$274,$B$274:$GG$274,"&gt;"&amp;(DE$274-$D286)))),0),0)</f>
        <v>0</v>
      </c>
      <c r="DF286" s="164">
        <f>MAX(IFERROR(IF(DF$274&lt;=$D256*12,0,IF(DF$274&lt;=$D286,SUM($E256:DF256),SUMIFS($B256:$GG256,$B$274:$GG$274,"&lt;="&amp;DF$274,$B$274:$GG$274,"&gt;"&amp;(DF$274-$D286)))),0),0)</f>
        <v>0</v>
      </c>
      <c r="DG286" s="164">
        <f>MAX(IFERROR(IF(DG$274&lt;=$D256*12,0,IF(DG$274&lt;=$D286,SUM($E256:DG256),SUMIFS($B256:$GG256,$B$274:$GG$274,"&lt;="&amp;DG$274,$B$274:$GG$274,"&gt;"&amp;(DG$274-$D286)))),0),0)</f>
        <v>0</v>
      </c>
      <c r="DH286" s="164">
        <f>MAX(IFERROR(IF(DH$274&lt;=$D256*12,0,IF(DH$274&lt;=$D286,SUM($E256:DH256),SUMIFS($B256:$GG256,$B$274:$GG$274,"&lt;="&amp;DH$274,$B$274:$GG$274,"&gt;"&amp;(DH$274-$D286)))),0),0)</f>
        <v>0</v>
      </c>
      <c r="DI286" s="164">
        <f>MAX(IFERROR(IF(DI$274&lt;=$D256*12,0,IF(DI$274&lt;=$D286,SUM($E256:DI256),SUMIFS($B256:$GG256,$B$274:$GG$274,"&lt;="&amp;DI$274,$B$274:$GG$274,"&gt;"&amp;(DI$274-$D286)))),0),0)</f>
        <v>0.255</v>
      </c>
      <c r="DJ286" s="164">
        <f>MAX(IFERROR(IF(DJ$274&lt;=$D256*12,0,IF(DJ$274&lt;=$D286,SUM($E256:DJ256),SUMIFS($B256:$GG256,$B$274:$GG$274,"&lt;="&amp;DJ$274,$B$274:$GG$274,"&gt;"&amp;(DJ$274-$D286)))),0),0)</f>
        <v>0</v>
      </c>
      <c r="DK286" s="164">
        <f>MAX(IFERROR(IF(DK$274&lt;=$D256*12,0,IF(DK$274&lt;=$D286,SUM($E256:DK256),SUMIFS($B256:$GG256,$B$274:$GG$274,"&lt;="&amp;DK$274,$B$274:$GG$274,"&gt;"&amp;(DK$274-$D286)))),0),0)</f>
        <v>0</v>
      </c>
      <c r="DL286" s="164">
        <f>MAX(IFERROR(IF(DL$274&lt;=$D256*12,0,IF(DL$274&lt;=$D286,SUM($E256:DL256),SUMIFS($B256:$GG256,$B$274:$GG$274,"&lt;="&amp;DL$274,$B$274:$GG$274,"&gt;"&amp;(DL$274-$D286)))),0),0)</f>
        <v>0</v>
      </c>
      <c r="DM286" s="164">
        <f>MAX(IFERROR(IF(DM$274&lt;=$D256*12,0,IF(DM$274&lt;=$D286,SUM($E256:DM256),SUMIFS($B256:$GG256,$B$274:$GG$274,"&lt;="&amp;DM$274,$B$274:$GG$274,"&gt;"&amp;(DM$274-$D286)))),0),0)</f>
        <v>0</v>
      </c>
      <c r="DN286" s="164">
        <f>MAX(IFERROR(IF(DN$274&lt;=$D256*12,0,IF(DN$274&lt;=$D286,SUM($E256:DN256),SUMIFS($B256:$GG256,$B$274:$GG$274,"&lt;="&amp;DN$274,$B$274:$GG$274,"&gt;"&amp;(DN$274-$D286)))),0),0)</f>
        <v>0</v>
      </c>
      <c r="DO286" s="164">
        <f>MAX(IFERROR(IF(DO$274&lt;=$D256*12,0,IF(DO$274&lt;=$D286,SUM($E256:DO256),SUMIFS($B256:$GG256,$B$274:$GG$274,"&lt;="&amp;DO$274,$B$274:$GG$274,"&gt;"&amp;(DO$274-$D286)))),0),0)</f>
        <v>0</v>
      </c>
      <c r="DP286" s="164">
        <f>MAX(IFERROR(IF(DP$274&lt;=$D256*12,0,IF(DP$274&lt;=$D286,SUM($E256:DP256),SUMIFS($B256:$GG256,$B$274:$GG$274,"&lt;="&amp;DP$274,$B$274:$GG$274,"&gt;"&amp;(DP$274-$D286)))),0),0)</f>
        <v>0</v>
      </c>
      <c r="DQ286" s="164">
        <f>MAX(IFERROR(IF(DQ$274&lt;=$D256*12,0,IF(DQ$274&lt;=$D286,SUM($E256:DQ256),SUMIFS($B256:$GG256,$B$274:$GG$274,"&lt;="&amp;DQ$274,$B$274:$GG$274,"&gt;"&amp;(DQ$274-$D286)))),0),0)</f>
        <v>0</v>
      </c>
      <c r="DR286" s="164">
        <f>MAX(IFERROR(IF(DR$274&lt;=$D256*12,0,IF(DR$274&lt;=$D286,SUM($E256:DR256),SUMIFS($B256:$GG256,$B$274:$GG$274,"&lt;="&amp;DR$274,$B$274:$GG$274,"&gt;"&amp;(DR$274-$D286)))),0),0)</f>
        <v>0</v>
      </c>
      <c r="DS286" s="164">
        <f>MAX(IFERROR(IF(DS$274&lt;=$D256*12,0,IF(DS$274&lt;=$D286,SUM($E256:DS256),SUMIFS($B256:$GG256,$B$274:$GG$274,"&lt;="&amp;DS$274,$B$274:$GG$274,"&gt;"&amp;(DS$274-$D286)))),0),0)</f>
        <v>0</v>
      </c>
      <c r="DT286" s="164">
        <f>MAX(IFERROR(IF(DT$274&lt;=$D256*12,0,IF(DT$274&lt;=$D286,SUM($E256:DT256),SUMIFS($B256:$GG256,$B$274:$GG$274,"&lt;="&amp;DT$274,$B$274:$GG$274,"&gt;"&amp;(DT$274-$D286)))),0),0)</f>
        <v>0</v>
      </c>
      <c r="DU286" s="164">
        <f>MAX(IFERROR(IF(DU$274&lt;=$D256*12,0,IF(DU$274&lt;=$D286,SUM($E256:DU256),SUMIFS($B256:$GG256,$B$274:$GG$274,"&lt;="&amp;DU$274,$B$274:$GG$274,"&gt;"&amp;(DU$274-$D286)))),0),0)</f>
        <v>0.255</v>
      </c>
      <c r="DV286" s="164">
        <f>MAX(IFERROR(IF(DV$274&lt;=$D256*12,0,IF(DV$274&lt;=$D286,SUM($E256:DV256),SUMIFS($B256:$GG256,$B$274:$GG$274,"&lt;="&amp;DV$274,$B$274:$GG$274,"&gt;"&amp;(DV$274-$D286)))),0),0)</f>
        <v>0</v>
      </c>
      <c r="DW286" s="164">
        <f>MAX(IFERROR(IF(DW$274&lt;=$D256*12,0,IF(DW$274&lt;=$D286,SUM($E256:DW256),SUMIFS($B256:$GG256,$B$274:$GG$274,"&lt;="&amp;DW$274,$B$274:$GG$274,"&gt;"&amp;(DW$274-$D286)))),0),0)</f>
        <v>0</v>
      </c>
      <c r="DX286" s="164">
        <f>MAX(IFERROR(IF(DX$274&lt;=$D256*12,0,IF(DX$274&lt;=$D286,SUM($E256:DX256),SUMIFS($B256:$GG256,$B$274:$GG$274,"&lt;="&amp;DX$274,$B$274:$GG$274,"&gt;"&amp;(DX$274-$D286)))),0),0)</f>
        <v>0</v>
      </c>
      <c r="DY286" s="164">
        <f>MAX(IFERROR(IF(DY$274&lt;=$D256*12,0,IF(DY$274&lt;=$D286,SUM($E256:DY256),SUMIFS($B256:$GG256,$B$274:$GG$274,"&lt;="&amp;DY$274,$B$274:$GG$274,"&gt;"&amp;(DY$274-$D286)))),0),0)</f>
        <v>0</v>
      </c>
      <c r="DZ286" s="164">
        <f>MAX(IFERROR(IF(DZ$274&lt;=$D256*12,0,IF(DZ$274&lt;=$D286,SUM($E256:DZ256),SUMIFS($B256:$GG256,$B$274:$GG$274,"&lt;="&amp;DZ$274,$B$274:$GG$274,"&gt;"&amp;(DZ$274-$D286)))),0),0)</f>
        <v>0</v>
      </c>
      <c r="EA286" s="164">
        <f>MAX(IFERROR(IF(EA$274&lt;=$D256*12,0,IF(EA$274&lt;=$D286,SUM($E256:EA256),SUMIFS($B256:$GG256,$B$274:$GG$274,"&lt;="&amp;EA$274,$B$274:$GG$274,"&gt;"&amp;(EA$274-$D286)))),0),0)</f>
        <v>0</v>
      </c>
      <c r="EB286" s="164">
        <f>MAX(IFERROR(IF(EB$274&lt;=$D256*12,0,IF(EB$274&lt;=$D286,SUM($E256:EB256),SUMIFS($B256:$GG256,$B$274:$GG$274,"&lt;="&amp;EB$274,$B$274:$GG$274,"&gt;"&amp;(EB$274-$D286)))),0),0)</f>
        <v>0</v>
      </c>
      <c r="EC286" s="164">
        <f>MAX(IFERROR(IF(EC$274&lt;=$D256*12,0,IF(EC$274&lt;=$D286,SUM($E256:EC256),SUMIFS($B256:$GG256,$B$274:$GG$274,"&lt;="&amp;EC$274,$B$274:$GG$274,"&gt;"&amp;(EC$274-$D286)))),0),0)</f>
        <v>0</v>
      </c>
      <c r="ED286" s="164">
        <f>MAX(IFERROR(IF(ED$274&lt;=$D256*12,0,IF(ED$274&lt;=$D286,SUM($E256:ED256),SUMIFS($B256:$GG256,$B$274:$GG$274,"&lt;="&amp;ED$274,$B$274:$GG$274,"&gt;"&amp;(ED$274-$D286)))),0),0)</f>
        <v>0</v>
      </c>
      <c r="EE286" s="164">
        <f>MAX(IFERROR(IF(EE$274&lt;=$D256*12,0,IF(EE$274&lt;=$D286,SUM($E256:EE256),SUMIFS($B256:$GG256,$B$274:$GG$274,"&lt;="&amp;EE$274,$B$274:$GG$274,"&gt;"&amp;(EE$274-$D286)))),0),0)</f>
        <v>0</v>
      </c>
      <c r="EF286" s="164">
        <f>MAX(IFERROR(IF(EF$274&lt;=$D256*12,0,IF(EF$274&lt;=$D286,SUM($E256:EF256),SUMIFS($B256:$GG256,$B$274:$GG$274,"&lt;="&amp;EF$274,$B$274:$GG$274,"&gt;"&amp;(EF$274-$D286)))),0),0)</f>
        <v>0</v>
      </c>
      <c r="EG286" s="164">
        <f>MAX(IFERROR(IF(EG$274&lt;=$D256*12,0,IF(EG$274&lt;=$D286,SUM($E256:EG256),SUMIFS($B256:$GG256,$B$274:$GG$274,"&lt;="&amp;EG$274,$B$274:$GG$274,"&gt;"&amp;(EG$274-$D286)))),0),0)</f>
        <v>0.255</v>
      </c>
      <c r="EH286" s="164">
        <f>MAX(IFERROR(IF(EH$274&lt;=$D256*12,0,IF(EH$274&lt;=$D286,SUM($E256:EH256),SUMIFS($B256:$GG256,$B$274:$GG$274,"&lt;="&amp;EH$274,$B$274:$GG$274,"&gt;"&amp;(EH$274-$D286)))),0),0)</f>
        <v>0</v>
      </c>
      <c r="EI286" s="164">
        <f>MAX(IFERROR(IF(EI$274&lt;=$D256*12,0,IF(EI$274&lt;=$D286,SUM($E256:EI256),SUMIFS($B256:$GG256,$B$274:$GG$274,"&lt;="&amp;EI$274,$B$274:$GG$274,"&gt;"&amp;(EI$274-$D286)))),0),0)</f>
        <v>0</v>
      </c>
      <c r="EJ286" s="164">
        <f>MAX(IFERROR(IF(EJ$274&lt;=$D256*12,0,IF(EJ$274&lt;=$D286,SUM($E256:EJ256),SUMIFS($B256:$GG256,$B$274:$GG$274,"&lt;="&amp;EJ$274,$B$274:$GG$274,"&gt;"&amp;(EJ$274-$D286)))),0),0)</f>
        <v>0</v>
      </c>
      <c r="EK286" s="164">
        <f>MAX(IFERROR(IF(EK$274&lt;=$D256*12,0,IF(EK$274&lt;=$D286,SUM($E256:EK256),SUMIFS($B256:$GG256,$B$274:$GG$274,"&lt;="&amp;EK$274,$B$274:$GG$274,"&gt;"&amp;(EK$274-$D286)))),0),0)</f>
        <v>0</v>
      </c>
      <c r="EL286" s="147"/>
      <c r="EM286" s="147"/>
      <c r="EN286" s="147"/>
      <c r="EO286" s="147"/>
      <c r="EP286" s="147"/>
      <c r="EQ286" s="147"/>
      <c r="ER286" s="147"/>
      <c r="ES286" s="147"/>
      <c r="ET286" s="147"/>
      <c r="EU286" s="147"/>
      <c r="EV286" s="147"/>
      <c r="EW286" s="147"/>
      <c r="EX286" s="147"/>
      <c r="EY286" s="147"/>
      <c r="EZ286" s="147"/>
      <c r="FA286" s="147"/>
      <c r="FB286" s="147"/>
      <c r="FC286" s="147"/>
      <c r="FD286" s="147"/>
      <c r="FE286" s="147"/>
      <c r="FF286" s="147"/>
      <c r="FG286" s="147"/>
      <c r="FH286" s="147"/>
      <c r="FI286" s="147"/>
      <c r="FJ286" s="147"/>
      <c r="FK286" s="147"/>
      <c r="FL286" s="147"/>
      <c r="FM286" s="147"/>
      <c r="FN286" s="147"/>
      <c r="FO286" s="147"/>
      <c r="FP286" s="147"/>
      <c r="FQ286" s="147"/>
      <c r="FR286" s="147"/>
      <c r="FS286" s="147"/>
      <c r="FT286" s="147"/>
      <c r="FU286" s="147"/>
      <c r="FV286" s="147"/>
      <c r="FW286" s="147"/>
      <c r="FX286" s="147"/>
      <c r="FY286" s="147"/>
      <c r="FZ286" s="147"/>
      <c r="GA286" s="147"/>
      <c r="GB286" s="147"/>
      <c r="GC286" s="147"/>
      <c r="GD286" s="147"/>
      <c r="GE286" s="147"/>
      <c r="GF286" s="147"/>
      <c r="GG286" s="147"/>
    </row>
    <row r="287" spans="2:189">
      <c r="B287" s="148">
        <v>12</v>
      </c>
      <c r="C287" s="148" t="str">
        <f t="shared" si="357"/>
        <v>Other</v>
      </c>
      <c r="D287" s="148">
        <f>VLOOKUP($C287,Assumptions!$O$40:$S$45,5,FALSE)</f>
        <v>1</v>
      </c>
      <c r="E287" s="164">
        <f>MAX(IFERROR(IF(E$274&lt;=$D257*12,0,IF(E$274&lt;=$D287,SUM($E257:E257),SUMIFS($B257:$GG257,$B$274:$GG$274,"&lt;="&amp;E$274,$B$274:$GG$274,"&gt;"&amp;(E$274-$D287)))),0),0)</f>
        <v>0</v>
      </c>
      <c r="F287" s="164">
        <f>MAX(IFERROR(IF(F$274&lt;=$D257*12,0,IF(F$274&lt;=$D287,SUM($E257:F257),SUMIFS($B257:$GG257,$B$274:$GG$274,"&lt;="&amp;F$274,$B$274:$GG$274,"&gt;"&amp;(F$274-$D287)))),0),0)</f>
        <v>0</v>
      </c>
      <c r="G287" s="164">
        <f>MAX(IFERROR(IF(G$274&lt;=$D257*12,0,IF(G$274&lt;=$D287,SUM($E257:G257),SUMIFS($B257:$GG257,$B$274:$GG$274,"&lt;="&amp;G$274,$B$274:$GG$274,"&gt;"&amp;(G$274-$D287)))),0),0)</f>
        <v>0</v>
      </c>
      <c r="H287" s="164">
        <f>MAX(IFERROR(IF(H$274&lt;=$D257*12,0,IF(H$274&lt;=$D287,SUM($E257:H257),SUMIFS($B257:$GG257,$B$274:$GG$274,"&lt;="&amp;H$274,$B$274:$GG$274,"&gt;"&amp;(H$274-$D287)))),0),0)</f>
        <v>0</v>
      </c>
      <c r="I287" s="164">
        <f>MAX(IFERROR(IF(I$274&lt;=$D257*12,0,IF(I$274&lt;=$D287,SUM($E257:I257),SUMIFS($B257:$GG257,$B$274:$GG$274,"&lt;="&amp;I$274,$B$274:$GG$274,"&gt;"&amp;(I$274-$D287)))),0),0)</f>
        <v>0</v>
      </c>
      <c r="J287" s="164">
        <f>MAX(IFERROR(IF(J$274&lt;=$D257*12,0,IF(J$274&lt;=$D287,SUM($E257:J257),SUMIFS($B257:$GG257,$B$274:$GG$274,"&lt;="&amp;J$274,$B$274:$GG$274,"&gt;"&amp;(J$274-$D287)))),0),0)</f>
        <v>0</v>
      </c>
      <c r="K287" s="164">
        <f>MAX(IFERROR(IF(K$274&lt;=$D257*12,0,IF(K$274&lt;=$D287,SUM($E257:K257),SUMIFS($B257:$GG257,$B$274:$GG$274,"&lt;="&amp;K$274,$B$274:$GG$274,"&gt;"&amp;(K$274-$D287)))),0),0)</f>
        <v>0</v>
      </c>
      <c r="L287" s="164">
        <f>MAX(IFERROR(IF(L$274&lt;=$D257*12,0,IF(L$274&lt;=$D287,SUM($E257:L257),SUMIFS($B257:$GG257,$B$274:$GG$274,"&lt;="&amp;L$274,$B$274:$GG$274,"&gt;"&amp;(L$274-$D287)))),0),0)</f>
        <v>0</v>
      </c>
      <c r="M287" s="164">
        <f>MAX(IFERROR(IF(M$274&lt;=$D257*12,0,IF(M$274&lt;=$D287,SUM($E257:M257),SUMIFS($B257:$GG257,$B$274:$GG$274,"&lt;="&amp;M$274,$B$274:$GG$274,"&gt;"&amp;(M$274-$D287)))),0),0)</f>
        <v>0</v>
      </c>
      <c r="N287" s="164">
        <f>MAX(IFERROR(IF(N$274&lt;=$D257*12,0,IF(N$274&lt;=$D287,SUM($E257:N257),SUMIFS($B257:$GG257,$B$274:$GG$274,"&lt;="&amp;N$274,$B$274:$GG$274,"&gt;"&amp;(N$274-$D287)))),0),0)</f>
        <v>0</v>
      </c>
      <c r="O287" s="164">
        <f>MAX(IFERROR(IF(O$274&lt;=$D257*12,0,IF(O$274&lt;=$D287,SUM($E257:O257),SUMIFS($B257:$GG257,$B$274:$GG$274,"&lt;="&amp;O$274,$B$274:$GG$274,"&gt;"&amp;(O$274-$D287)))),0),0)</f>
        <v>0</v>
      </c>
      <c r="P287" s="164">
        <f>MAX(IFERROR(IF(P$274&lt;=$D257*12,0,IF(P$274&lt;=$D287,SUM($E257:P257),SUMIFS($B257:$GG257,$B$274:$GG$274,"&lt;="&amp;P$274,$B$274:$GG$274,"&gt;"&amp;(P$274-$D287)))),0),0)</f>
        <v>0</v>
      </c>
      <c r="Q287" s="164">
        <f>MAX(IFERROR(IF(Q$274&lt;=$D257*12,0,IF(Q$274&lt;=$D287,SUM($E257:Q257),SUMIFS($B257:$GG257,$B$274:$GG$274,"&lt;="&amp;Q$274,$B$274:$GG$274,"&gt;"&amp;(Q$274-$D287)))),0),0)</f>
        <v>0.21299999999999997</v>
      </c>
      <c r="R287" s="164">
        <f>MAX(IFERROR(IF(R$274&lt;=$D257*12,0,IF(R$274&lt;=$D287,SUM($E257:R257),SUMIFS($B257:$GG257,$B$274:$GG$274,"&lt;="&amp;R$274,$B$274:$GG$274,"&gt;"&amp;(R$274-$D287)))),0),0)</f>
        <v>0</v>
      </c>
      <c r="S287" s="164">
        <f>MAX(IFERROR(IF(S$274&lt;=$D257*12,0,IF(S$274&lt;=$D287,SUM($E257:S257),SUMIFS($B257:$GG257,$B$274:$GG$274,"&lt;="&amp;S$274,$B$274:$GG$274,"&gt;"&amp;(S$274-$D287)))),0),0)</f>
        <v>0</v>
      </c>
      <c r="T287" s="164">
        <f>MAX(IFERROR(IF(T$274&lt;=$D257*12,0,IF(T$274&lt;=$D287,SUM($E257:T257),SUMIFS($B257:$GG257,$B$274:$GG$274,"&lt;="&amp;T$274,$B$274:$GG$274,"&gt;"&amp;(T$274-$D287)))),0),0)</f>
        <v>0</v>
      </c>
      <c r="U287" s="164">
        <f>MAX(IFERROR(IF(U$274&lt;=$D257*12,0,IF(U$274&lt;=$D287,SUM($E257:U257),SUMIFS($B257:$GG257,$B$274:$GG$274,"&lt;="&amp;U$274,$B$274:$GG$274,"&gt;"&amp;(U$274-$D287)))),0),0)</f>
        <v>0</v>
      </c>
      <c r="V287" s="164">
        <f>MAX(IFERROR(IF(V$274&lt;=$D257*12,0,IF(V$274&lt;=$D287,SUM($E257:V257),SUMIFS($B257:$GG257,$B$274:$GG$274,"&lt;="&amp;V$274,$B$274:$GG$274,"&gt;"&amp;(V$274-$D287)))),0),0)</f>
        <v>0</v>
      </c>
      <c r="W287" s="164">
        <f>MAX(IFERROR(IF(W$274&lt;=$D257*12,0,IF(W$274&lt;=$D287,SUM($E257:W257),SUMIFS($B257:$GG257,$B$274:$GG$274,"&lt;="&amp;W$274,$B$274:$GG$274,"&gt;"&amp;(W$274-$D287)))),0),0)</f>
        <v>0</v>
      </c>
      <c r="X287" s="164">
        <f>MAX(IFERROR(IF(X$274&lt;=$D257*12,0,IF(X$274&lt;=$D287,SUM($E257:X257),SUMIFS($B257:$GG257,$B$274:$GG$274,"&lt;="&amp;X$274,$B$274:$GG$274,"&gt;"&amp;(X$274-$D287)))),0),0)</f>
        <v>0</v>
      </c>
      <c r="Y287" s="164">
        <f>MAX(IFERROR(IF(Y$274&lt;=$D257*12,0,IF(Y$274&lt;=$D287,SUM($E257:Y257),SUMIFS($B257:$GG257,$B$274:$GG$274,"&lt;="&amp;Y$274,$B$274:$GG$274,"&gt;"&amp;(Y$274-$D287)))),0),0)</f>
        <v>0</v>
      </c>
      <c r="Z287" s="164">
        <f>MAX(IFERROR(IF(Z$274&lt;=$D257*12,0,IF(Z$274&lt;=$D287,SUM($E257:Z257),SUMIFS($B257:$GG257,$B$274:$GG$274,"&lt;="&amp;Z$274,$B$274:$GG$274,"&gt;"&amp;(Z$274-$D287)))),0),0)</f>
        <v>0</v>
      </c>
      <c r="AA287" s="164">
        <f>MAX(IFERROR(IF(AA$274&lt;=$D257*12,0,IF(AA$274&lt;=$D287,SUM($E257:AA257),SUMIFS($B257:$GG257,$B$274:$GG$274,"&lt;="&amp;AA$274,$B$274:$GG$274,"&gt;"&amp;(AA$274-$D287)))),0),0)</f>
        <v>0</v>
      </c>
      <c r="AB287" s="164">
        <f>MAX(IFERROR(IF(AB$274&lt;=$D257*12,0,IF(AB$274&lt;=$D287,SUM($E257:AB257),SUMIFS($B257:$GG257,$B$274:$GG$274,"&lt;="&amp;AB$274,$B$274:$GG$274,"&gt;"&amp;(AB$274-$D287)))),0),0)</f>
        <v>0</v>
      </c>
      <c r="AC287" s="164">
        <f>MAX(IFERROR(IF(AC$274&lt;=$D257*12,0,IF(AC$274&lt;=$D287,SUM($E257:AC257),SUMIFS($B257:$GG257,$B$274:$GG$274,"&lt;="&amp;AC$274,$B$274:$GG$274,"&gt;"&amp;(AC$274-$D287)))),0),0)</f>
        <v>0.255</v>
      </c>
      <c r="AD287" s="164">
        <f>MAX(IFERROR(IF(AD$274&lt;=$D257*12,0,IF(AD$274&lt;=$D287,SUM($E257:AD257),SUMIFS($B257:$GG257,$B$274:$GG$274,"&lt;="&amp;AD$274,$B$274:$GG$274,"&gt;"&amp;(AD$274-$D287)))),0),0)</f>
        <v>0</v>
      </c>
      <c r="AE287" s="164">
        <f>MAX(IFERROR(IF(AE$274&lt;=$D257*12,0,IF(AE$274&lt;=$D287,SUM($E257:AE257),SUMIFS($B257:$GG257,$B$274:$GG$274,"&lt;="&amp;AE$274,$B$274:$GG$274,"&gt;"&amp;(AE$274-$D287)))),0),0)</f>
        <v>0</v>
      </c>
      <c r="AF287" s="164">
        <f>MAX(IFERROR(IF(AF$274&lt;=$D257*12,0,IF(AF$274&lt;=$D287,SUM($E257:AF257),SUMIFS($B257:$GG257,$B$274:$GG$274,"&lt;="&amp;AF$274,$B$274:$GG$274,"&gt;"&amp;(AF$274-$D287)))),0),0)</f>
        <v>0</v>
      </c>
      <c r="AG287" s="164">
        <f>MAX(IFERROR(IF(AG$274&lt;=$D257*12,0,IF(AG$274&lt;=$D287,SUM($E257:AG257),SUMIFS($B257:$GG257,$B$274:$GG$274,"&lt;="&amp;AG$274,$B$274:$GG$274,"&gt;"&amp;(AG$274-$D287)))),0),0)</f>
        <v>0</v>
      </c>
      <c r="AH287" s="164">
        <f>MAX(IFERROR(IF(AH$274&lt;=$D257*12,0,IF(AH$274&lt;=$D287,SUM($E257:AH257),SUMIFS($B257:$GG257,$B$274:$GG$274,"&lt;="&amp;AH$274,$B$274:$GG$274,"&gt;"&amp;(AH$274-$D287)))),0),0)</f>
        <v>0</v>
      </c>
      <c r="AI287" s="164">
        <f>MAX(IFERROR(IF(AI$274&lt;=$D257*12,0,IF(AI$274&lt;=$D287,SUM($E257:AI257),SUMIFS($B257:$GG257,$B$274:$GG$274,"&lt;="&amp;AI$274,$B$274:$GG$274,"&gt;"&amp;(AI$274-$D287)))),0),0)</f>
        <v>0</v>
      </c>
      <c r="AJ287" s="164">
        <f>MAX(IFERROR(IF(AJ$274&lt;=$D257*12,0,IF(AJ$274&lt;=$D287,SUM($E257:AJ257),SUMIFS($B257:$GG257,$B$274:$GG$274,"&lt;="&amp;AJ$274,$B$274:$GG$274,"&gt;"&amp;(AJ$274-$D287)))),0),0)</f>
        <v>0</v>
      </c>
      <c r="AK287" s="164">
        <f>MAX(IFERROR(IF(AK$274&lt;=$D257*12,0,IF(AK$274&lt;=$D287,SUM($E257:AK257),SUMIFS($B257:$GG257,$B$274:$GG$274,"&lt;="&amp;AK$274,$B$274:$GG$274,"&gt;"&amp;(AK$274-$D287)))),0),0)</f>
        <v>0</v>
      </c>
      <c r="AL287" s="164">
        <f>MAX(IFERROR(IF(AL$274&lt;=$D257*12,0,IF(AL$274&lt;=$D287,SUM($E257:AL257),SUMIFS($B257:$GG257,$B$274:$GG$274,"&lt;="&amp;AL$274,$B$274:$GG$274,"&gt;"&amp;(AL$274-$D287)))),0),0)</f>
        <v>0</v>
      </c>
      <c r="AM287" s="164">
        <f>MAX(IFERROR(IF(AM$274&lt;=$D257*12,0,IF(AM$274&lt;=$D287,SUM($E257:AM257),SUMIFS($B257:$GG257,$B$274:$GG$274,"&lt;="&amp;AM$274,$B$274:$GG$274,"&gt;"&amp;(AM$274-$D287)))),0),0)</f>
        <v>0</v>
      </c>
      <c r="AN287" s="164">
        <f>MAX(IFERROR(IF(AN$274&lt;=$D257*12,0,IF(AN$274&lt;=$D287,SUM($E257:AN257),SUMIFS($B257:$GG257,$B$274:$GG$274,"&lt;="&amp;AN$274,$B$274:$GG$274,"&gt;"&amp;(AN$274-$D287)))),0),0)</f>
        <v>0</v>
      </c>
      <c r="AO287" s="164">
        <f>MAX(IFERROR(IF(AO$274&lt;=$D257*12,0,IF(AO$274&lt;=$D287,SUM($E257:AO257),SUMIFS($B257:$GG257,$B$274:$GG$274,"&lt;="&amp;AO$274,$B$274:$GG$274,"&gt;"&amp;(AO$274-$D287)))),0),0)</f>
        <v>0.255</v>
      </c>
      <c r="AP287" s="164">
        <f>MAX(IFERROR(IF(AP$274&lt;=$D257*12,0,IF(AP$274&lt;=$D287,SUM($E257:AP257),SUMIFS($B257:$GG257,$B$274:$GG$274,"&lt;="&amp;AP$274,$B$274:$GG$274,"&gt;"&amp;(AP$274-$D287)))),0),0)</f>
        <v>0</v>
      </c>
      <c r="AQ287" s="164">
        <f>MAX(IFERROR(IF(AQ$274&lt;=$D257*12,0,IF(AQ$274&lt;=$D287,SUM($E257:AQ257),SUMIFS($B257:$GG257,$B$274:$GG$274,"&lt;="&amp;AQ$274,$B$274:$GG$274,"&gt;"&amp;(AQ$274-$D287)))),0),0)</f>
        <v>0</v>
      </c>
      <c r="AR287" s="164">
        <f>MAX(IFERROR(IF(AR$274&lt;=$D257*12,0,IF(AR$274&lt;=$D287,SUM($E257:AR257),SUMIFS($B257:$GG257,$B$274:$GG$274,"&lt;="&amp;AR$274,$B$274:$GG$274,"&gt;"&amp;(AR$274-$D287)))),0),0)</f>
        <v>0</v>
      </c>
      <c r="AS287" s="164">
        <f>MAX(IFERROR(IF(AS$274&lt;=$D257*12,0,IF(AS$274&lt;=$D287,SUM($E257:AS257),SUMIFS($B257:$GG257,$B$274:$GG$274,"&lt;="&amp;AS$274,$B$274:$GG$274,"&gt;"&amp;(AS$274-$D287)))),0),0)</f>
        <v>0</v>
      </c>
      <c r="AT287" s="164">
        <f>MAX(IFERROR(IF(AT$274&lt;=$D257*12,0,IF(AT$274&lt;=$D287,SUM($E257:AT257),SUMIFS($B257:$GG257,$B$274:$GG$274,"&lt;="&amp;AT$274,$B$274:$GG$274,"&gt;"&amp;(AT$274-$D287)))),0),0)</f>
        <v>0</v>
      </c>
      <c r="AU287" s="164">
        <f>MAX(IFERROR(IF(AU$274&lt;=$D257*12,0,IF(AU$274&lt;=$D287,SUM($E257:AU257),SUMIFS($B257:$GG257,$B$274:$GG$274,"&lt;="&amp;AU$274,$B$274:$GG$274,"&gt;"&amp;(AU$274-$D287)))),0),0)</f>
        <v>0</v>
      </c>
      <c r="AV287" s="164">
        <f>MAX(IFERROR(IF(AV$274&lt;=$D257*12,0,IF(AV$274&lt;=$D287,SUM($E257:AV257),SUMIFS($B257:$GG257,$B$274:$GG$274,"&lt;="&amp;AV$274,$B$274:$GG$274,"&gt;"&amp;(AV$274-$D287)))),0),0)</f>
        <v>0</v>
      </c>
      <c r="AW287" s="164">
        <f>MAX(IFERROR(IF(AW$274&lt;=$D257*12,0,IF(AW$274&lt;=$D287,SUM($E257:AW257),SUMIFS($B257:$GG257,$B$274:$GG$274,"&lt;="&amp;AW$274,$B$274:$GG$274,"&gt;"&amp;(AW$274-$D287)))),0),0)</f>
        <v>0</v>
      </c>
      <c r="AX287" s="164">
        <f>MAX(IFERROR(IF(AX$274&lt;=$D257*12,0,IF(AX$274&lt;=$D287,SUM($E257:AX257),SUMIFS($B257:$GG257,$B$274:$GG$274,"&lt;="&amp;AX$274,$B$274:$GG$274,"&gt;"&amp;(AX$274-$D287)))),0),0)</f>
        <v>0</v>
      </c>
      <c r="AY287" s="164">
        <f>MAX(IFERROR(IF(AY$274&lt;=$D257*12,0,IF(AY$274&lt;=$D287,SUM($E257:AY257),SUMIFS($B257:$GG257,$B$274:$GG$274,"&lt;="&amp;AY$274,$B$274:$GG$274,"&gt;"&amp;(AY$274-$D287)))),0),0)</f>
        <v>0</v>
      </c>
      <c r="AZ287" s="164">
        <f>MAX(IFERROR(IF(AZ$274&lt;=$D257*12,0,IF(AZ$274&lt;=$D287,SUM($E257:AZ257),SUMIFS($B257:$GG257,$B$274:$GG$274,"&lt;="&amp;AZ$274,$B$274:$GG$274,"&gt;"&amp;(AZ$274-$D287)))),0),0)</f>
        <v>0</v>
      </c>
      <c r="BA287" s="164">
        <f>MAX(IFERROR(IF(BA$274&lt;=$D257*12,0,IF(BA$274&lt;=$D287,SUM($E257:BA257),SUMIFS($B257:$GG257,$B$274:$GG$274,"&lt;="&amp;BA$274,$B$274:$GG$274,"&gt;"&amp;(BA$274-$D287)))),0),0)</f>
        <v>0.255</v>
      </c>
      <c r="BB287" s="164">
        <f>MAX(IFERROR(IF(BB$274&lt;=$D257*12,0,IF(BB$274&lt;=$D287,SUM($E257:BB257),SUMIFS($B257:$GG257,$B$274:$GG$274,"&lt;="&amp;BB$274,$B$274:$GG$274,"&gt;"&amp;(BB$274-$D287)))),0),0)</f>
        <v>0</v>
      </c>
      <c r="BC287" s="164">
        <f>MAX(IFERROR(IF(BC$274&lt;=$D257*12,0,IF(BC$274&lt;=$D287,SUM($E257:BC257),SUMIFS($B257:$GG257,$B$274:$GG$274,"&lt;="&amp;BC$274,$B$274:$GG$274,"&gt;"&amp;(BC$274-$D287)))),0),0)</f>
        <v>0</v>
      </c>
      <c r="BD287" s="164">
        <f>MAX(IFERROR(IF(BD$274&lt;=$D257*12,0,IF(BD$274&lt;=$D287,SUM($E257:BD257),SUMIFS($B257:$GG257,$B$274:$GG$274,"&lt;="&amp;BD$274,$B$274:$GG$274,"&gt;"&amp;(BD$274-$D287)))),0),0)</f>
        <v>0</v>
      </c>
      <c r="BE287" s="164">
        <f>MAX(IFERROR(IF(BE$274&lt;=$D257*12,0,IF(BE$274&lt;=$D287,SUM($E257:BE257),SUMIFS($B257:$GG257,$B$274:$GG$274,"&lt;="&amp;BE$274,$B$274:$GG$274,"&gt;"&amp;(BE$274-$D287)))),0),0)</f>
        <v>0</v>
      </c>
      <c r="BF287" s="164">
        <f>MAX(IFERROR(IF(BF$274&lt;=$D257*12,0,IF(BF$274&lt;=$D287,SUM($E257:BF257),SUMIFS($B257:$GG257,$B$274:$GG$274,"&lt;="&amp;BF$274,$B$274:$GG$274,"&gt;"&amp;(BF$274-$D287)))),0),0)</f>
        <v>0</v>
      </c>
      <c r="BG287" s="164">
        <f>MAX(IFERROR(IF(BG$274&lt;=$D257*12,0,IF(BG$274&lt;=$D287,SUM($E257:BG257),SUMIFS($B257:$GG257,$B$274:$GG$274,"&lt;="&amp;BG$274,$B$274:$GG$274,"&gt;"&amp;(BG$274-$D287)))),0),0)</f>
        <v>0</v>
      </c>
      <c r="BH287" s="164">
        <f>MAX(IFERROR(IF(BH$274&lt;=$D257*12,0,IF(BH$274&lt;=$D287,SUM($E257:BH257),SUMIFS($B257:$GG257,$B$274:$GG$274,"&lt;="&amp;BH$274,$B$274:$GG$274,"&gt;"&amp;(BH$274-$D287)))),0),0)</f>
        <v>0</v>
      </c>
      <c r="BI287" s="164">
        <f>MAX(IFERROR(IF(BI$274&lt;=$D257*12,0,IF(BI$274&lt;=$D287,SUM($E257:BI257),SUMIFS($B257:$GG257,$B$274:$GG$274,"&lt;="&amp;BI$274,$B$274:$GG$274,"&gt;"&amp;(BI$274-$D287)))),0),0)</f>
        <v>0</v>
      </c>
      <c r="BJ287" s="164">
        <f>MAX(IFERROR(IF(BJ$274&lt;=$D257*12,0,IF(BJ$274&lt;=$D287,SUM($E257:BJ257),SUMIFS($B257:$GG257,$B$274:$GG$274,"&lt;="&amp;BJ$274,$B$274:$GG$274,"&gt;"&amp;(BJ$274-$D287)))),0),0)</f>
        <v>0</v>
      </c>
      <c r="BK287" s="164">
        <f>MAX(IFERROR(IF(BK$274&lt;=$D257*12,0,IF(BK$274&lt;=$D287,SUM($E257:BK257),SUMIFS($B257:$GG257,$B$274:$GG$274,"&lt;="&amp;BK$274,$B$274:$GG$274,"&gt;"&amp;(BK$274-$D287)))),0),0)</f>
        <v>0</v>
      </c>
      <c r="BL287" s="164">
        <f>MAX(IFERROR(IF(BL$274&lt;=$D257*12,0,IF(BL$274&lt;=$D287,SUM($E257:BL257),SUMIFS($B257:$GG257,$B$274:$GG$274,"&lt;="&amp;BL$274,$B$274:$GG$274,"&gt;"&amp;(BL$274-$D287)))),0),0)</f>
        <v>0</v>
      </c>
      <c r="BM287" s="164">
        <f>MAX(IFERROR(IF(BM$274&lt;=$D257*12,0,IF(BM$274&lt;=$D287,SUM($E257:BM257),SUMIFS($B257:$GG257,$B$274:$GG$274,"&lt;="&amp;BM$274,$B$274:$GG$274,"&gt;"&amp;(BM$274-$D287)))),0),0)</f>
        <v>0.255</v>
      </c>
      <c r="BN287" s="164">
        <f>MAX(IFERROR(IF(BN$274&lt;=$D257*12,0,IF(BN$274&lt;=$D287,SUM($E257:BN257),SUMIFS($B257:$GG257,$B$274:$GG$274,"&lt;="&amp;BN$274,$B$274:$GG$274,"&gt;"&amp;(BN$274-$D287)))),0),0)</f>
        <v>0</v>
      </c>
      <c r="BO287" s="164">
        <f>MAX(IFERROR(IF(BO$274&lt;=$D257*12,0,IF(BO$274&lt;=$D287,SUM($E257:BO257),SUMIFS($B257:$GG257,$B$274:$GG$274,"&lt;="&amp;BO$274,$B$274:$GG$274,"&gt;"&amp;(BO$274-$D287)))),0),0)</f>
        <v>0</v>
      </c>
      <c r="BP287" s="164">
        <f>MAX(IFERROR(IF(BP$274&lt;=$D257*12,0,IF(BP$274&lt;=$D287,SUM($E257:BP257),SUMIFS($B257:$GG257,$B$274:$GG$274,"&lt;="&amp;BP$274,$B$274:$GG$274,"&gt;"&amp;(BP$274-$D287)))),0),0)</f>
        <v>0</v>
      </c>
      <c r="BQ287" s="164">
        <f>MAX(IFERROR(IF(BQ$274&lt;=$D257*12,0,IF(BQ$274&lt;=$D287,SUM($E257:BQ257),SUMIFS($B257:$GG257,$B$274:$GG$274,"&lt;="&amp;BQ$274,$B$274:$GG$274,"&gt;"&amp;(BQ$274-$D287)))),0),0)</f>
        <v>0</v>
      </c>
      <c r="BR287" s="164">
        <f>MAX(IFERROR(IF(BR$274&lt;=$D257*12,0,IF(BR$274&lt;=$D287,SUM($E257:BR257),SUMIFS($B257:$GG257,$B$274:$GG$274,"&lt;="&amp;BR$274,$B$274:$GG$274,"&gt;"&amp;(BR$274-$D287)))),0),0)</f>
        <v>0</v>
      </c>
      <c r="BS287" s="164">
        <f>MAX(IFERROR(IF(BS$274&lt;=$D257*12,0,IF(BS$274&lt;=$D287,SUM($E257:BS257),SUMIFS($B257:$GG257,$B$274:$GG$274,"&lt;="&amp;BS$274,$B$274:$GG$274,"&gt;"&amp;(BS$274-$D287)))),0),0)</f>
        <v>0</v>
      </c>
      <c r="BT287" s="164">
        <f>MAX(IFERROR(IF(BT$274&lt;=$D257*12,0,IF(BT$274&lt;=$D287,SUM($E257:BT257),SUMIFS($B257:$GG257,$B$274:$GG$274,"&lt;="&amp;BT$274,$B$274:$GG$274,"&gt;"&amp;(BT$274-$D287)))),0),0)</f>
        <v>0</v>
      </c>
      <c r="BU287" s="164">
        <f>MAX(IFERROR(IF(BU$274&lt;=$D257*12,0,IF(BU$274&lt;=$D287,SUM($E257:BU257),SUMIFS($B257:$GG257,$B$274:$GG$274,"&lt;="&amp;BU$274,$B$274:$GG$274,"&gt;"&amp;(BU$274-$D287)))),0),0)</f>
        <v>0</v>
      </c>
      <c r="BV287" s="164">
        <f>MAX(IFERROR(IF(BV$274&lt;=$D257*12,0,IF(BV$274&lt;=$D287,SUM($E257:BV257),SUMIFS($B257:$GG257,$B$274:$GG$274,"&lt;="&amp;BV$274,$B$274:$GG$274,"&gt;"&amp;(BV$274-$D287)))),0),0)</f>
        <v>0</v>
      </c>
      <c r="BW287" s="164">
        <f>MAX(IFERROR(IF(BW$274&lt;=$D257*12,0,IF(BW$274&lt;=$D287,SUM($E257:BW257),SUMIFS($B257:$GG257,$B$274:$GG$274,"&lt;="&amp;BW$274,$B$274:$GG$274,"&gt;"&amp;(BW$274-$D287)))),0),0)</f>
        <v>0</v>
      </c>
      <c r="BX287" s="164">
        <f>MAX(IFERROR(IF(BX$274&lt;=$D257*12,0,IF(BX$274&lt;=$D287,SUM($E257:BX257),SUMIFS($B257:$GG257,$B$274:$GG$274,"&lt;="&amp;BX$274,$B$274:$GG$274,"&gt;"&amp;(BX$274-$D287)))),0),0)</f>
        <v>0</v>
      </c>
      <c r="BY287" s="164">
        <f>MAX(IFERROR(IF(BY$274&lt;=$D257*12,0,IF(BY$274&lt;=$D287,SUM($E257:BY257),SUMIFS($B257:$GG257,$B$274:$GG$274,"&lt;="&amp;BY$274,$B$274:$GG$274,"&gt;"&amp;(BY$274-$D287)))),0),0)</f>
        <v>0.255</v>
      </c>
      <c r="BZ287" s="164">
        <f>MAX(IFERROR(IF(BZ$274&lt;=$D257*12,0,IF(BZ$274&lt;=$D287,SUM($E257:BZ257),SUMIFS($B257:$GG257,$B$274:$GG$274,"&lt;="&amp;BZ$274,$B$274:$GG$274,"&gt;"&amp;(BZ$274-$D287)))),0),0)</f>
        <v>0</v>
      </c>
      <c r="CA287" s="164">
        <f>MAX(IFERROR(IF(CA$274&lt;=$D257*12,0,IF(CA$274&lt;=$D287,SUM($E257:CA257),SUMIFS($B257:$GG257,$B$274:$GG$274,"&lt;="&amp;CA$274,$B$274:$GG$274,"&gt;"&amp;(CA$274-$D287)))),0),0)</f>
        <v>0</v>
      </c>
      <c r="CB287" s="164">
        <f>MAX(IFERROR(IF(CB$274&lt;=$D257*12,0,IF(CB$274&lt;=$D287,SUM($E257:CB257),SUMIFS($B257:$GG257,$B$274:$GG$274,"&lt;="&amp;CB$274,$B$274:$GG$274,"&gt;"&amp;(CB$274-$D287)))),0),0)</f>
        <v>0</v>
      </c>
      <c r="CC287" s="164">
        <f>MAX(IFERROR(IF(CC$274&lt;=$D257*12,0,IF(CC$274&lt;=$D287,SUM($E257:CC257),SUMIFS($B257:$GG257,$B$274:$GG$274,"&lt;="&amp;CC$274,$B$274:$GG$274,"&gt;"&amp;(CC$274-$D287)))),0),0)</f>
        <v>0</v>
      </c>
      <c r="CD287" s="164">
        <f>MAX(IFERROR(IF(CD$274&lt;=$D257*12,0,IF(CD$274&lt;=$D287,SUM($E257:CD257),SUMIFS($B257:$GG257,$B$274:$GG$274,"&lt;="&amp;CD$274,$B$274:$GG$274,"&gt;"&amp;(CD$274-$D287)))),0),0)</f>
        <v>0</v>
      </c>
      <c r="CE287" s="164">
        <f>MAX(IFERROR(IF(CE$274&lt;=$D257*12,0,IF(CE$274&lt;=$D287,SUM($E257:CE257),SUMIFS($B257:$GG257,$B$274:$GG$274,"&lt;="&amp;CE$274,$B$274:$GG$274,"&gt;"&amp;(CE$274-$D287)))),0),0)</f>
        <v>0</v>
      </c>
      <c r="CF287" s="164">
        <f>MAX(IFERROR(IF(CF$274&lt;=$D257*12,0,IF(CF$274&lt;=$D287,SUM($E257:CF257),SUMIFS($B257:$GG257,$B$274:$GG$274,"&lt;="&amp;CF$274,$B$274:$GG$274,"&gt;"&amp;(CF$274-$D287)))),0),0)</f>
        <v>0</v>
      </c>
      <c r="CG287" s="164">
        <f>MAX(IFERROR(IF(CG$274&lt;=$D257*12,0,IF(CG$274&lt;=$D287,SUM($E257:CG257),SUMIFS($B257:$GG257,$B$274:$GG$274,"&lt;="&amp;CG$274,$B$274:$GG$274,"&gt;"&amp;(CG$274-$D287)))),0),0)</f>
        <v>0</v>
      </c>
      <c r="CH287" s="164">
        <f>MAX(IFERROR(IF(CH$274&lt;=$D257*12,0,IF(CH$274&lt;=$D287,SUM($E257:CH257),SUMIFS($B257:$GG257,$B$274:$GG$274,"&lt;="&amp;CH$274,$B$274:$GG$274,"&gt;"&amp;(CH$274-$D287)))),0),0)</f>
        <v>0</v>
      </c>
      <c r="CI287" s="164">
        <f>MAX(IFERROR(IF(CI$274&lt;=$D257*12,0,IF(CI$274&lt;=$D287,SUM($E257:CI257),SUMIFS($B257:$GG257,$B$274:$GG$274,"&lt;="&amp;CI$274,$B$274:$GG$274,"&gt;"&amp;(CI$274-$D287)))),0),0)</f>
        <v>0</v>
      </c>
      <c r="CJ287" s="164">
        <f>MAX(IFERROR(IF(CJ$274&lt;=$D257*12,0,IF(CJ$274&lt;=$D287,SUM($E257:CJ257),SUMIFS($B257:$GG257,$B$274:$GG$274,"&lt;="&amp;CJ$274,$B$274:$GG$274,"&gt;"&amp;(CJ$274-$D287)))),0),0)</f>
        <v>0</v>
      </c>
      <c r="CK287" s="164">
        <f>MAX(IFERROR(IF(CK$274&lt;=$D257*12,0,IF(CK$274&lt;=$D287,SUM($E257:CK257),SUMIFS($B257:$GG257,$B$274:$GG$274,"&lt;="&amp;CK$274,$B$274:$GG$274,"&gt;"&amp;(CK$274-$D287)))),0),0)</f>
        <v>0.255</v>
      </c>
      <c r="CL287" s="164">
        <f>MAX(IFERROR(IF(CL$274&lt;=$D257*12,0,IF(CL$274&lt;=$D287,SUM($E257:CL257),SUMIFS($B257:$GG257,$B$274:$GG$274,"&lt;="&amp;CL$274,$B$274:$GG$274,"&gt;"&amp;(CL$274-$D287)))),0),0)</f>
        <v>0</v>
      </c>
      <c r="CM287" s="164">
        <f>MAX(IFERROR(IF(CM$274&lt;=$D257*12,0,IF(CM$274&lt;=$D287,SUM($E257:CM257),SUMIFS($B257:$GG257,$B$274:$GG$274,"&lt;="&amp;CM$274,$B$274:$GG$274,"&gt;"&amp;(CM$274-$D287)))),0),0)</f>
        <v>0</v>
      </c>
      <c r="CN287" s="164">
        <f>MAX(IFERROR(IF(CN$274&lt;=$D257*12,0,IF(CN$274&lt;=$D287,SUM($E257:CN257),SUMIFS($B257:$GG257,$B$274:$GG$274,"&lt;="&amp;CN$274,$B$274:$GG$274,"&gt;"&amp;(CN$274-$D287)))),0),0)</f>
        <v>0</v>
      </c>
      <c r="CO287" s="164">
        <f>MAX(IFERROR(IF(CO$274&lt;=$D257*12,0,IF(CO$274&lt;=$D287,SUM($E257:CO257),SUMIFS($B257:$GG257,$B$274:$GG$274,"&lt;="&amp;CO$274,$B$274:$GG$274,"&gt;"&amp;(CO$274-$D287)))),0),0)</f>
        <v>0</v>
      </c>
      <c r="CP287" s="164">
        <f>MAX(IFERROR(IF(CP$274&lt;=$D257*12,0,IF(CP$274&lt;=$D287,SUM($E257:CP257),SUMIFS($B257:$GG257,$B$274:$GG$274,"&lt;="&amp;CP$274,$B$274:$GG$274,"&gt;"&amp;(CP$274-$D287)))),0),0)</f>
        <v>0</v>
      </c>
      <c r="CQ287" s="164">
        <f>MAX(IFERROR(IF(CQ$274&lt;=$D257*12,0,IF(CQ$274&lt;=$D287,SUM($E257:CQ257),SUMIFS($B257:$GG257,$B$274:$GG$274,"&lt;="&amp;CQ$274,$B$274:$GG$274,"&gt;"&amp;(CQ$274-$D287)))),0),0)</f>
        <v>0</v>
      </c>
      <c r="CR287" s="164">
        <f>MAX(IFERROR(IF(CR$274&lt;=$D257*12,0,IF(CR$274&lt;=$D287,SUM($E257:CR257),SUMIFS($B257:$GG257,$B$274:$GG$274,"&lt;="&amp;CR$274,$B$274:$GG$274,"&gt;"&amp;(CR$274-$D287)))),0),0)</f>
        <v>0</v>
      </c>
      <c r="CS287" s="164">
        <f>MAX(IFERROR(IF(CS$274&lt;=$D257*12,0,IF(CS$274&lt;=$D287,SUM($E257:CS257),SUMIFS($B257:$GG257,$B$274:$GG$274,"&lt;="&amp;CS$274,$B$274:$GG$274,"&gt;"&amp;(CS$274-$D287)))),0),0)</f>
        <v>0</v>
      </c>
      <c r="CT287" s="164">
        <f>MAX(IFERROR(IF(CT$274&lt;=$D257*12,0,IF(CT$274&lt;=$D287,SUM($E257:CT257),SUMIFS($B257:$GG257,$B$274:$GG$274,"&lt;="&amp;CT$274,$B$274:$GG$274,"&gt;"&amp;(CT$274-$D287)))),0),0)</f>
        <v>0</v>
      </c>
      <c r="CU287" s="164">
        <f>MAX(IFERROR(IF(CU$274&lt;=$D257*12,0,IF(CU$274&lt;=$D287,SUM($E257:CU257),SUMIFS($B257:$GG257,$B$274:$GG$274,"&lt;="&amp;CU$274,$B$274:$GG$274,"&gt;"&amp;(CU$274-$D287)))),0),0)</f>
        <v>0</v>
      </c>
      <c r="CV287" s="164">
        <f>MAX(IFERROR(IF(CV$274&lt;=$D257*12,0,IF(CV$274&lt;=$D287,SUM($E257:CV257),SUMIFS($B257:$GG257,$B$274:$GG$274,"&lt;="&amp;CV$274,$B$274:$GG$274,"&gt;"&amp;(CV$274-$D287)))),0),0)</f>
        <v>0</v>
      </c>
      <c r="CW287" s="164">
        <f>MAX(IFERROR(IF(CW$274&lt;=$D257*12,0,IF(CW$274&lt;=$D287,SUM($E257:CW257),SUMIFS($B257:$GG257,$B$274:$GG$274,"&lt;="&amp;CW$274,$B$274:$GG$274,"&gt;"&amp;(CW$274-$D287)))),0),0)</f>
        <v>0.255</v>
      </c>
      <c r="CX287" s="164">
        <f>MAX(IFERROR(IF(CX$274&lt;=$D257*12,0,IF(CX$274&lt;=$D287,SUM($E257:CX257),SUMIFS($B257:$GG257,$B$274:$GG$274,"&lt;="&amp;CX$274,$B$274:$GG$274,"&gt;"&amp;(CX$274-$D287)))),0),0)</f>
        <v>0</v>
      </c>
      <c r="CY287" s="164">
        <f>MAX(IFERROR(IF(CY$274&lt;=$D257*12,0,IF(CY$274&lt;=$D287,SUM($E257:CY257),SUMIFS($B257:$GG257,$B$274:$GG$274,"&lt;="&amp;CY$274,$B$274:$GG$274,"&gt;"&amp;(CY$274-$D287)))),0),0)</f>
        <v>0</v>
      </c>
      <c r="CZ287" s="164">
        <f>MAX(IFERROR(IF(CZ$274&lt;=$D257*12,0,IF(CZ$274&lt;=$D287,SUM($E257:CZ257),SUMIFS($B257:$GG257,$B$274:$GG$274,"&lt;="&amp;CZ$274,$B$274:$GG$274,"&gt;"&amp;(CZ$274-$D287)))),0),0)</f>
        <v>0</v>
      </c>
      <c r="DA287" s="164">
        <f>MAX(IFERROR(IF(DA$274&lt;=$D257*12,0,IF(DA$274&lt;=$D287,SUM($E257:DA257),SUMIFS($B257:$GG257,$B$274:$GG$274,"&lt;="&amp;DA$274,$B$274:$GG$274,"&gt;"&amp;(DA$274-$D287)))),0),0)</f>
        <v>0</v>
      </c>
      <c r="DB287" s="164">
        <f>MAX(IFERROR(IF(DB$274&lt;=$D257*12,0,IF(DB$274&lt;=$D287,SUM($E257:DB257),SUMIFS($B257:$GG257,$B$274:$GG$274,"&lt;="&amp;DB$274,$B$274:$GG$274,"&gt;"&amp;(DB$274-$D287)))),0),0)</f>
        <v>0</v>
      </c>
      <c r="DC287" s="164">
        <f>MAX(IFERROR(IF(DC$274&lt;=$D257*12,0,IF(DC$274&lt;=$D287,SUM($E257:DC257),SUMIFS($B257:$GG257,$B$274:$GG$274,"&lt;="&amp;DC$274,$B$274:$GG$274,"&gt;"&amp;(DC$274-$D287)))),0),0)</f>
        <v>0</v>
      </c>
      <c r="DD287" s="164">
        <f>MAX(IFERROR(IF(DD$274&lt;=$D257*12,0,IF(DD$274&lt;=$D287,SUM($E257:DD257),SUMIFS($B257:$GG257,$B$274:$GG$274,"&lt;="&amp;DD$274,$B$274:$GG$274,"&gt;"&amp;(DD$274-$D287)))),0),0)</f>
        <v>0</v>
      </c>
      <c r="DE287" s="164">
        <f>MAX(IFERROR(IF(DE$274&lt;=$D257*12,0,IF(DE$274&lt;=$D287,SUM($E257:DE257),SUMIFS($B257:$GG257,$B$274:$GG$274,"&lt;="&amp;DE$274,$B$274:$GG$274,"&gt;"&amp;(DE$274-$D287)))),0),0)</f>
        <v>0</v>
      </c>
      <c r="DF287" s="164">
        <f>MAX(IFERROR(IF(DF$274&lt;=$D257*12,0,IF(DF$274&lt;=$D287,SUM($E257:DF257),SUMIFS($B257:$GG257,$B$274:$GG$274,"&lt;="&amp;DF$274,$B$274:$GG$274,"&gt;"&amp;(DF$274-$D287)))),0),0)</f>
        <v>0</v>
      </c>
      <c r="DG287" s="164">
        <f>MAX(IFERROR(IF(DG$274&lt;=$D257*12,0,IF(DG$274&lt;=$D287,SUM($E257:DG257),SUMIFS($B257:$GG257,$B$274:$GG$274,"&lt;="&amp;DG$274,$B$274:$GG$274,"&gt;"&amp;(DG$274-$D287)))),0),0)</f>
        <v>0</v>
      </c>
      <c r="DH287" s="164">
        <f>MAX(IFERROR(IF(DH$274&lt;=$D257*12,0,IF(DH$274&lt;=$D287,SUM($E257:DH257),SUMIFS($B257:$GG257,$B$274:$GG$274,"&lt;="&amp;DH$274,$B$274:$GG$274,"&gt;"&amp;(DH$274-$D287)))),0),0)</f>
        <v>0</v>
      </c>
      <c r="DI287" s="164">
        <f>MAX(IFERROR(IF(DI$274&lt;=$D257*12,0,IF(DI$274&lt;=$D287,SUM($E257:DI257),SUMIFS($B257:$GG257,$B$274:$GG$274,"&lt;="&amp;DI$274,$B$274:$GG$274,"&gt;"&amp;(DI$274-$D287)))),0),0)</f>
        <v>0.255</v>
      </c>
      <c r="DJ287" s="164">
        <f>MAX(IFERROR(IF(DJ$274&lt;=$D257*12,0,IF(DJ$274&lt;=$D287,SUM($E257:DJ257),SUMIFS($B257:$GG257,$B$274:$GG$274,"&lt;="&amp;DJ$274,$B$274:$GG$274,"&gt;"&amp;(DJ$274-$D287)))),0),0)</f>
        <v>0</v>
      </c>
      <c r="DK287" s="164">
        <f>MAX(IFERROR(IF(DK$274&lt;=$D257*12,0,IF(DK$274&lt;=$D287,SUM($E257:DK257),SUMIFS($B257:$GG257,$B$274:$GG$274,"&lt;="&amp;DK$274,$B$274:$GG$274,"&gt;"&amp;(DK$274-$D287)))),0),0)</f>
        <v>0</v>
      </c>
      <c r="DL287" s="164">
        <f>MAX(IFERROR(IF(DL$274&lt;=$D257*12,0,IF(DL$274&lt;=$D287,SUM($E257:DL257),SUMIFS($B257:$GG257,$B$274:$GG$274,"&lt;="&amp;DL$274,$B$274:$GG$274,"&gt;"&amp;(DL$274-$D287)))),0),0)</f>
        <v>0</v>
      </c>
      <c r="DM287" s="164">
        <f>MAX(IFERROR(IF(DM$274&lt;=$D257*12,0,IF(DM$274&lt;=$D287,SUM($E257:DM257),SUMIFS($B257:$GG257,$B$274:$GG$274,"&lt;="&amp;DM$274,$B$274:$GG$274,"&gt;"&amp;(DM$274-$D287)))),0),0)</f>
        <v>0</v>
      </c>
      <c r="DN287" s="164">
        <f>MAX(IFERROR(IF(DN$274&lt;=$D257*12,0,IF(DN$274&lt;=$D287,SUM($E257:DN257),SUMIFS($B257:$GG257,$B$274:$GG$274,"&lt;="&amp;DN$274,$B$274:$GG$274,"&gt;"&amp;(DN$274-$D287)))),0),0)</f>
        <v>0</v>
      </c>
      <c r="DO287" s="164">
        <f>MAX(IFERROR(IF(DO$274&lt;=$D257*12,0,IF(DO$274&lt;=$D287,SUM($E257:DO257),SUMIFS($B257:$GG257,$B$274:$GG$274,"&lt;="&amp;DO$274,$B$274:$GG$274,"&gt;"&amp;(DO$274-$D287)))),0),0)</f>
        <v>0</v>
      </c>
      <c r="DP287" s="164">
        <f>MAX(IFERROR(IF(DP$274&lt;=$D257*12,0,IF(DP$274&lt;=$D287,SUM($E257:DP257),SUMIFS($B257:$GG257,$B$274:$GG$274,"&lt;="&amp;DP$274,$B$274:$GG$274,"&gt;"&amp;(DP$274-$D287)))),0),0)</f>
        <v>0</v>
      </c>
      <c r="DQ287" s="164">
        <f>MAX(IFERROR(IF(DQ$274&lt;=$D257*12,0,IF(DQ$274&lt;=$D287,SUM($E257:DQ257),SUMIFS($B257:$GG257,$B$274:$GG$274,"&lt;="&amp;DQ$274,$B$274:$GG$274,"&gt;"&amp;(DQ$274-$D287)))),0),0)</f>
        <v>0</v>
      </c>
      <c r="DR287" s="164">
        <f>MAX(IFERROR(IF(DR$274&lt;=$D257*12,0,IF(DR$274&lt;=$D287,SUM($E257:DR257),SUMIFS($B257:$GG257,$B$274:$GG$274,"&lt;="&amp;DR$274,$B$274:$GG$274,"&gt;"&amp;(DR$274-$D287)))),0),0)</f>
        <v>0</v>
      </c>
      <c r="DS287" s="164">
        <f>MAX(IFERROR(IF(DS$274&lt;=$D257*12,0,IF(DS$274&lt;=$D287,SUM($E257:DS257),SUMIFS($B257:$GG257,$B$274:$GG$274,"&lt;="&amp;DS$274,$B$274:$GG$274,"&gt;"&amp;(DS$274-$D287)))),0),0)</f>
        <v>0</v>
      </c>
      <c r="DT287" s="164">
        <f>MAX(IFERROR(IF(DT$274&lt;=$D257*12,0,IF(DT$274&lt;=$D287,SUM($E257:DT257),SUMIFS($B257:$GG257,$B$274:$GG$274,"&lt;="&amp;DT$274,$B$274:$GG$274,"&gt;"&amp;(DT$274-$D287)))),0),0)</f>
        <v>0</v>
      </c>
      <c r="DU287" s="164">
        <f>MAX(IFERROR(IF(DU$274&lt;=$D257*12,0,IF(DU$274&lt;=$D287,SUM($E257:DU257),SUMIFS($B257:$GG257,$B$274:$GG$274,"&lt;="&amp;DU$274,$B$274:$GG$274,"&gt;"&amp;(DU$274-$D287)))),0),0)</f>
        <v>0.255</v>
      </c>
      <c r="DV287" s="164">
        <f>MAX(IFERROR(IF(DV$274&lt;=$D257*12,0,IF(DV$274&lt;=$D287,SUM($E257:DV257),SUMIFS($B257:$GG257,$B$274:$GG$274,"&lt;="&amp;DV$274,$B$274:$GG$274,"&gt;"&amp;(DV$274-$D287)))),0),0)</f>
        <v>0</v>
      </c>
      <c r="DW287" s="164">
        <f>MAX(IFERROR(IF(DW$274&lt;=$D257*12,0,IF(DW$274&lt;=$D287,SUM($E257:DW257),SUMIFS($B257:$GG257,$B$274:$GG$274,"&lt;="&amp;DW$274,$B$274:$GG$274,"&gt;"&amp;(DW$274-$D287)))),0),0)</f>
        <v>0</v>
      </c>
      <c r="DX287" s="164">
        <f>MAX(IFERROR(IF(DX$274&lt;=$D257*12,0,IF(DX$274&lt;=$D287,SUM($E257:DX257),SUMIFS($B257:$GG257,$B$274:$GG$274,"&lt;="&amp;DX$274,$B$274:$GG$274,"&gt;"&amp;(DX$274-$D287)))),0),0)</f>
        <v>0</v>
      </c>
      <c r="DY287" s="164">
        <f>MAX(IFERROR(IF(DY$274&lt;=$D257*12,0,IF(DY$274&lt;=$D287,SUM($E257:DY257),SUMIFS($B257:$GG257,$B$274:$GG$274,"&lt;="&amp;DY$274,$B$274:$GG$274,"&gt;"&amp;(DY$274-$D287)))),0),0)</f>
        <v>0</v>
      </c>
      <c r="DZ287" s="164">
        <f>MAX(IFERROR(IF(DZ$274&lt;=$D257*12,0,IF(DZ$274&lt;=$D287,SUM($E257:DZ257),SUMIFS($B257:$GG257,$B$274:$GG$274,"&lt;="&amp;DZ$274,$B$274:$GG$274,"&gt;"&amp;(DZ$274-$D287)))),0),0)</f>
        <v>0</v>
      </c>
      <c r="EA287" s="164">
        <f>MAX(IFERROR(IF(EA$274&lt;=$D257*12,0,IF(EA$274&lt;=$D287,SUM($E257:EA257),SUMIFS($B257:$GG257,$B$274:$GG$274,"&lt;="&amp;EA$274,$B$274:$GG$274,"&gt;"&amp;(EA$274-$D287)))),0),0)</f>
        <v>0</v>
      </c>
      <c r="EB287" s="164">
        <f>MAX(IFERROR(IF(EB$274&lt;=$D257*12,0,IF(EB$274&lt;=$D287,SUM($E257:EB257),SUMIFS($B257:$GG257,$B$274:$GG$274,"&lt;="&amp;EB$274,$B$274:$GG$274,"&gt;"&amp;(EB$274-$D287)))),0),0)</f>
        <v>0</v>
      </c>
      <c r="EC287" s="164">
        <f>MAX(IFERROR(IF(EC$274&lt;=$D257*12,0,IF(EC$274&lt;=$D287,SUM($E257:EC257),SUMIFS($B257:$GG257,$B$274:$GG$274,"&lt;="&amp;EC$274,$B$274:$GG$274,"&gt;"&amp;(EC$274-$D287)))),0),0)</f>
        <v>0</v>
      </c>
      <c r="ED287" s="164">
        <f>MAX(IFERROR(IF(ED$274&lt;=$D257*12,0,IF(ED$274&lt;=$D287,SUM($E257:ED257),SUMIFS($B257:$GG257,$B$274:$GG$274,"&lt;="&amp;ED$274,$B$274:$GG$274,"&gt;"&amp;(ED$274-$D287)))),0),0)</f>
        <v>0</v>
      </c>
      <c r="EE287" s="164">
        <f>MAX(IFERROR(IF(EE$274&lt;=$D257*12,0,IF(EE$274&lt;=$D287,SUM($E257:EE257),SUMIFS($B257:$GG257,$B$274:$GG$274,"&lt;="&amp;EE$274,$B$274:$GG$274,"&gt;"&amp;(EE$274-$D287)))),0),0)</f>
        <v>0</v>
      </c>
      <c r="EF287" s="164">
        <f>MAX(IFERROR(IF(EF$274&lt;=$D257*12,0,IF(EF$274&lt;=$D287,SUM($E257:EF257),SUMIFS($B257:$GG257,$B$274:$GG$274,"&lt;="&amp;EF$274,$B$274:$GG$274,"&gt;"&amp;(EF$274-$D287)))),0),0)</f>
        <v>0</v>
      </c>
      <c r="EG287" s="164">
        <f>MAX(IFERROR(IF(EG$274&lt;=$D257*12,0,IF(EG$274&lt;=$D287,SUM($E257:EG257),SUMIFS($B257:$GG257,$B$274:$GG$274,"&lt;="&amp;EG$274,$B$274:$GG$274,"&gt;"&amp;(EG$274-$D287)))),0),0)</f>
        <v>0.255</v>
      </c>
      <c r="EH287" s="164">
        <f>MAX(IFERROR(IF(EH$274&lt;=$D257*12,0,IF(EH$274&lt;=$D287,SUM($E257:EH257),SUMIFS($B257:$GG257,$B$274:$GG$274,"&lt;="&amp;EH$274,$B$274:$GG$274,"&gt;"&amp;(EH$274-$D287)))),0),0)</f>
        <v>0</v>
      </c>
      <c r="EI287" s="164">
        <f>MAX(IFERROR(IF(EI$274&lt;=$D257*12,0,IF(EI$274&lt;=$D287,SUM($E257:EI257),SUMIFS($B257:$GG257,$B$274:$GG$274,"&lt;="&amp;EI$274,$B$274:$GG$274,"&gt;"&amp;(EI$274-$D287)))),0),0)</f>
        <v>0</v>
      </c>
      <c r="EJ287" s="164">
        <f>MAX(IFERROR(IF(EJ$274&lt;=$D257*12,0,IF(EJ$274&lt;=$D287,SUM($E257:EJ257),SUMIFS($B257:$GG257,$B$274:$GG$274,"&lt;="&amp;EJ$274,$B$274:$GG$274,"&gt;"&amp;(EJ$274-$D287)))),0),0)</f>
        <v>0</v>
      </c>
      <c r="EK287" s="164">
        <f>MAX(IFERROR(IF(EK$274&lt;=$D257*12,0,IF(EK$274&lt;=$D287,SUM($E257:EK257),SUMIFS($B257:$GG257,$B$274:$GG$274,"&lt;="&amp;EK$274,$B$274:$GG$274,"&gt;"&amp;(EK$274-$D287)))),0),0)</f>
        <v>0</v>
      </c>
      <c r="EL287" s="147"/>
      <c r="EM287" s="147"/>
      <c r="EN287" s="147"/>
      <c r="EO287" s="147"/>
      <c r="EP287" s="147"/>
      <c r="EQ287" s="147"/>
      <c r="ER287" s="147"/>
      <c r="ES287" s="147"/>
      <c r="ET287" s="147"/>
      <c r="EU287" s="147"/>
      <c r="EV287" s="147"/>
      <c r="EW287" s="147"/>
      <c r="EX287" s="147"/>
      <c r="EY287" s="147"/>
      <c r="EZ287" s="147"/>
      <c r="FA287" s="147"/>
      <c r="FB287" s="147"/>
      <c r="FC287" s="147"/>
      <c r="FD287" s="147"/>
      <c r="FE287" s="147"/>
      <c r="FF287" s="147"/>
      <c r="FG287" s="147"/>
      <c r="FH287" s="147"/>
      <c r="FI287" s="147"/>
      <c r="FJ287" s="147"/>
      <c r="FK287" s="147"/>
      <c r="FL287" s="147"/>
      <c r="FM287" s="147"/>
      <c r="FN287" s="147"/>
      <c r="FO287" s="147"/>
      <c r="FP287" s="147"/>
      <c r="FQ287" s="147"/>
      <c r="FR287" s="147"/>
      <c r="FS287" s="147"/>
      <c r="FT287" s="147"/>
      <c r="FU287" s="147"/>
      <c r="FV287" s="147"/>
      <c r="FW287" s="147"/>
      <c r="FX287" s="147"/>
      <c r="FY287" s="147"/>
      <c r="FZ287" s="147"/>
      <c r="GA287" s="147"/>
      <c r="GB287" s="147"/>
      <c r="GC287" s="147"/>
      <c r="GD287" s="147"/>
      <c r="GE287" s="147"/>
      <c r="GF287" s="147"/>
      <c r="GG287" s="147"/>
    </row>
    <row r="288" spans="2:189">
      <c r="B288" s="155"/>
      <c r="C288" s="149"/>
      <c r="D288" s="149"/>
      <c r="E288" s="164"/>
      <c r="F288" s="164"/>
      <c r="G288" s="164"/>
      <c r="H288" s="164"/>
      <c r="I288" s="164"/>
      <c r="J288" s="164"/>
      <c r="K288" s="164"/>
      <c r="L288" s="164"/>
      <c r="M288" s="164"/>
      <c r="N288" s="164"/>
      <c r="O288" s="164"/>
      <c r="P288" s="164"/>
      <c r="Q288" s="164"/>
      <c r="R288" s="164"/>
      <c r="S288" s="164"/>
      <c r="T288" s="164"/>
      <c r="U288" s="164"/>
      <c r="V288" s="164"/>
      <c r="W288" s="164"/>
      <c r="X288" s="164"/>
      <c r="Y288" s="164"/>
      <c r="Z288" s="164"/>
      <c r="AA288" s="164"/>
      <c r="AB288" s="164"/>
      <c r="AC288" s="164"/>
      <c r="AD288" s="164"/>
      <c r="AE288" s="164"/>
      <c r="AF288" s="164"/>
      <c r="AG288" s="164"/>
      <c r="AH288" s="164"/>
      <c r="AI288" s="164"/>
      <c r="AJ288" s="164"/>
      <c r="AK288" s="164"/>
      <c r="AL288" s="164"/>
      <c r="AM288" s="164"/>
      <c r="AN288" s="164"/>
      <c r="AO288" s="164"/>
      <c r="AP288" s="164"/>
      <c r="AQ288" s="164"/>
      <c r="AR288" s="164"/>
      <c r="AS288" s="164"/>
      <c r="AT288" s="164"/>
      <c r="AU288" s="164"/>
      <c r="AV288" s="164"/>
      <c r="AW288" s="164"/>
      <c r="AX288" s="164"/>
      <c r="AY288" s="164"/>
      <c r="AZ288" s="164"/>
      <c r="BA288" s="164"/>
      <c r="BB288" s="164"/>
      <c r="BC288" s="164"/>
      <c r="BD288" s="164"/>
      <c r="BE288" s="164"/>
      <c r="BF288" s="164"/>
      <c r="BG288" s="164"/>
      <c r="BH288" s="164"/>
      <c r="BI288" s="164"/>
      <c r="BJ288" s="164"/>
      <c r="BK288" s="164"/>
      <c r="BL288" s="164"/>
      <c r="BM288" s="164"/>
      <c r="BN288" s="164"/>
      <c r="BO288" s="164"/>
      <c r="BP288" s="164"/>
      <c r="BQ288" s="164"/>
      <c r="BR288" s="164"/>
      <c r="BS288" s="164"/>
      <c r="BT288" s="164"/>
      <c r="BU288" s="164"/>
      <c r="BV288" s="164"/>
      <c r="BW288" s="164"/>
      <c r="BX288" s="164"/>
      <c r="BY288" s="164"/>
      <c r="BZ288" s="164"/>
      <c r="CA288" s="164"/>
      <c r="CB288" s="164"/>
      <c r="CC288" s="164"/>
      <c r="CD288" s="164"/>
      <c r="CE288" s="164"/>
      <c r="CF288" s="164"/>
      <c r="CG288" s="164"/>
      <c r="CH288" s="164"/>
      <c r="CI288" s="164"/>
      <c r="CJ288" s="164"/>
      <c r="CK288" s="164"/>
      <c r="CL288" s="164"/>
      <c r="CM288" s="164"/>
      <c r="CN288" s="164"/>
      <c r="CO288" s="164"/>
      <c r="CP288" s="164"/>
      <c r="CQ288" s="164"/>
      <c r="CR288" s="164"/>
      <c r="CS288" s="164"/>
      <c r="CT288" s="164"/>
      <c r="CU288" s="164"/>
      <c r="CV288" s="164"/>
      <c r="CW288" s="164"/>
      <c r="CX288" s="164"/>
      <c r="CY288" s="164"/>
      <c r="CZ288" s="164"/>
      <c r="DA288" s="164"/>
      <c r="DB288" s="164"/>
      <c r="DC288" s="164"/>
      <c r="DD288" s="164"/>
      <c r="DE288" s="164"/>
      <c r="DF288" s="164"/>
      <c r="DG288" s="164"/>
      <c r="DH288" s="164"/>
      <c r="DI288" s="164"/>
      <c r="DJ288" s="164"/>
      <c r="DK288" s="164"/>
      <c r="DL288" s="164"/>
      <c r="DM288" s="164"/>
      <c r="DN288" s="164"/>
      <c r="DO288" s="164"/>
      <c r="DP288" s="164"/>
      <c r="DQ288" s="164"/>
      <c r="DR288" s="164"/>
      <c r="DS288" s="164"/>
      <c r="DT288" s="164"/>
      <c r="DU288" s="164"/>
      <c r="DV288" s="164"/>
      <c r="DW288" s="164"/>
      <c r="DX288" s="164"/>
      <c r="DY288" s="164"/>
      <c r="DZ288" s="164"/>
      <c r="EA288" s="164"/>
      <c r="EB288" s="164"/>
      <c r="EC288" s="164"/>
      <c r="ED288" s="164"/>
      <c r="EE288" s="164"/>
      <c r="EF288" s="164"/>
      <c r="EG288" s="164"/>
      <c r="EH288" s="164"/>
      <c r="EI288" s="164"/>
      <c r="EJ288" s="164"/>
      <c r="EK288" s="164"/>
      <c r="EL288" s="160"/>
      <c r="EM288" s="160"/>
      <c r="EN288" s="160"/>
      <c r="EO288" s="160"/>
      <c r="EP288" s="160"/>
      <c r="EQ288" s="160"/>
      <c r="ER288" s="160"/>
      <c r="ES288" s="160"/>
      <c r="ET288" s="147"/>
      <c r="EU288" s="147"/>
      <c r="EV288" s="147"/>
      <c r="EW288" s="147"/>
      <c r="EX288" s="147"/>
      <c r="EY288" s="147"/>
      <c r="EZ288" s="147"/>
      <c r="FA288" s="147"/>
      <c r="FB288" s="147"/>
      <c r="FC288" s="147"/>
      <c r="FD288" s="147"/>
      <c r="FE288" s="147"/>
      <c r="FF288" s="147"/>
      <c r="FG288" s="147"/>
      <c r="FH288" s="147"/>
      <c r="FI288" s="147"/>
      <c r="FJ288" s="147"/>
      <c r="FK288" s="147"/>
      <c r="FL288" s="147"/>
      <c r="FM288" s="147"/>
      <c r="FN288" s="147"/>
      <c r="FO288" s="147"/>
      <c r="FP288" s="147"/>
      <c r="FQ288" s="147"/>
      <c r="FR288" s="147"/>
      <c r="FS288" s="147"/>
      <c r="FT288" s="147"/>
      <c r="FU288" s="147"/>
      <c r="FV288" s="147"/>
      <c r="FW288" s="147"/>
      <c r="FX288" s="147"/>
      <c r="FY288" s="147"/>
      <c r="FZ288" s="147"/>
      <c r="GA288" s="147"/>
      <c r="GB288" s="147"/>
      <c r="GC288" s="147"/>
      <c r="GD288" s="147"/>
      <c r="GE288" s="147"/>
      <c r="GF288" s="147"/>
      <c r="GG288" s="147"/>
    </row>
    <row r="289" spans="2:189">
      <c r="B289" s="149"/>
      <c r="C289" s="149"/>
      <c r="D289" s="149"/>
      <c r="E289" s="149"/>
      <c r="F289" s="149"/>
      <c r="G289" s="149"/>
      <c r="H289" s="149"/>
      <c r="I289" s="149"/>
      <c r="J289" s="149"/>
      <c r="K289" s="149"/>
      <c r="L289" s="149"/>
      <c r="M289" s="149"/>
      <c r="N289" s="149"/>
      <c r="O289" s="149"/>
      <c r="P289" s="149"/>
      <c r="Q289" s="149"/>
      <c r="R289" s="149"/>
      <c r="S289" s="149"/>
      <c r="T289" s="149"/>
      <c r="U289" s="149"/>
      <c r="V289" s="149"/>
      <c r="W289" s="149"/>
      <c r="X289" s="149"/>
      <c r="Y289" s="149"/>
      <c r="Z289" s="149"/>
      <c r="AA289" s="149"/>
      <c r="AB289" s="149"/>
      <c r="AC289" s="149"/>
      <c r="AD289" s="149"/>
      <c r="AE289" s="149"/>
      <c r="AF289" s="149"/>
      <c r="AG289" s="149"/>
      <c r="AH289" s="149"/>
      <c r="AI289" s="149"/>
      <c r="AJ289" s="149"/>
      <c r="AK289" s="149"/>
      <c r="AL289" s="149"/>
      <c r="AM289" s="149"/>
      <c r="AN289" s="149"/>
      <c r="AO289" s="149"/>
      <c r="AP289" s="149"/>
      <c r="AQ289" s="149"/>
      <c r="AR289" s="149"/>
      <c r="AS289" s="149"/>
      <c r="AT289" s="149"/>
      <c r="AU289" s="149"/>
      <c r="AV289" s="149"/>
      <c r="AW289" s="149"/>
      <c r="AX289" s="149"/>
      <c r="AY289" s="149"/>
      <c r="AZ289" s="149"/>
      <c r="BA289" s="149"/>
      <c r="BB289" s="149"/>
      <c r="BC289" s="149"/>
      <c r="BD289" s="149"/>
      <c r="BE289" s="149"/>
      <c r="BF289" s="149"/>
      <c r="BG289" s="149"/>
      <c r="BH289" s="149"/>
      <c r="BI289" s="149"/>
      <c r="BJ289" s="149"/>
      <c r="BK289" s="149"/>
      <c r="BL289" s="149"/>
      <c r="BM289" s="149"/>
      <c r="BN289" s="149"/>
      <c r="BO289" s="149"/>
      <c r="BP289" s="149"/>
      <c r="BQ289" s="149"/>
      <c r="BR289" s="149"/>
      <c r="BS289" s="149"/>
      <c r="BT289" s="149"/>
      <c r="BU289" s="149"/>
      <c r="BV289" s="149"/>
      <c r="BW289" s="149"/>
      <c r="BX289" s="149"/>
      <c r="BY289" s="149"/>
      <c r="BZ289" s="149"/>
      <c r="CA289" s="149"/>
      <c r="CB289" s="149"/>
      <c r="CC289" s="149"/>
      <c r="CD289" s="149"/>
      <c r="CE289" s="149"/>
      <c r="CF289" s="149"/>
      <c r="CG289" s="149"/>
      <c r="CH289" s="149"/>
      <c r="CI289" s="149"/>
      <c r="CJ289" s="149"/>
      <c r="CK289" s="149"/>
      <c r="CL289" s="149"/>
      <c r="CM289" s="149"/>
      <c r="CN289" s="149"/>
      <c r="CO289" s="149"/>
      <c r="CP289" s="149"/>
      <c r="CQ289" s="149"/>
      <c r="CR289" s="149"/>
      <c r="CS289" s="149"/>
      <c r="CT289" s="149"/>
      <c r="CU289" s="149"/>
      <c r="CV289" s="149"/>
      <c r="CW289" s="149"/>
      <c r="CX289" s="149"/>
      <c r="CY289" s="149"/>
      <c r="CZ289" s="149"/>
      <c r="DA289" s="149"/>
      <c r="DB289" s="149"/>
      <c r="DC289" s="149"/>
      <c r="DD289" s="149"/>
      <c r="DE289" s="149"/>
      <c r="DF289" s="147"/>
      <c r="DG289" s="147"/>
      <c r="DH289" s="147"/>
      <c r="DI289" s="147"/>
      <c r="DJ289" s="147"/>
      <c r="DK289" s="147"/>
      <c r="DL289" s="147"/>
      <c r="DM289" s="147"/>
      <c r="DN289" s="147"/>
      <c r="DO289" s="147"/>
      <c r="DP289" s="147"/>
      <c r="DQ289" s="147"/>
      <c r="DR289" s="147"/>
      <c r="DS289" s="147"/>
      <c r="DT289" s="147"/>
      <c r="DU289" s="147"/>
      <c r="DV289" s="147"/>
      <c r="DW289" s="147"/>
      <c r="DX289" s="147"/>
      <c r="DY289" s="147"/>
      <c r="DZ289" s="147"/>
      <c r="EA289" s="147"/>
      <c r="EB289" s="147"/>
      <c r="EC289" s="147"/>
      <c r="ED289" s="147"/>
      <c r="EE289" s="147"/>
      <c r="EF289" s="147"/>
      <c r="EG289" s="147"/>
      <c r="EH289" s="147"/>
      <c r="EI289" s="147"/>
      <c r="EJ289" s="147"/>
      <c r="EK289" s="147"/>
      <c r="EL289" s="147"/>
      <c r="EM289" s="147"/>
      <c r="EN289" s="147"/>
      <c r="EO289" s="147"/>
      <c r="EP289" s="147"/>
      <c r="EQ289" s="147"/>
      <c r="ER289" s="147"/>
      <c r="ES289" s="147"/>
      <c r="ET289" s="147"/>
      <c r="EU289" s="147"/>
      <c r="EV289" s="147"/>
      <c r="EW289" s="147"/>
      <c r="EX289" s="147"/>
      <c r="EY289" s="147"/>
      <c r="EZ289" s="147"/>
      <c r="FA289" s="147"/>
      <c r="FB289" s="147"/>
      <c r="FC289" s="147"/>
      <c r="FD289" s="147"/>
      <c r="FE289" s="147"/>
      <c r="FF289" s="147"/>
      <c r="FG289" s="147"/>
      <c r="FH289" s="147"/>
      <c r="FI289" s="147"/>
      <c r="FJ289" s="147"/>
      <c r="FK289" s="147"/>
      <c r="FL289" s="147"/>
      <c r="FM289" s="147"/>
      <c r="FN289" s="147"/>
      <c r="FO289" s="147"/>
      <c r="FP289" s="147"/>
      <c r="FQ289" s="147"/>
      <c r="FR289" s="147"/>
      <c r="FS289" s="147"/>
      <c r="FT289" s="147"/>
      <c r="FU289" s="147"/>
      <c r="FV289" s="147"/>
      <c r="FW289" s="147"/>
      <c r="FX289" s="147"/>
      <c r="FY289" s="147"/>
      <c r="FZ289" s="147"/>
      <c r="GA289" s="147"/>
      <c r="GB289" s="147"/>
      <c r="GC289" s="147"/>
      <c r="GD289" s="147"/>
      <c r="GE289" s="147"/>
      <c r="GF289" s="147"/>
      <c r="GG289" s="147"/>
    </row>
    <row r="290" spans="2:189">
      <c r="B290" s="182"/>
      <c r="C290" s="182"/>
      <c r="D290" s="182"/>
      <c r="E290" s="151">
        <f t="shared" ref="E290:AJ290" si="358">ROUNDUP(E291/12,0)</f>
        <v>1</v>
      </c>
      <c r="F290" s="151">
        <f t="shared" si="358"/>
        <v>1</v>
      </c>
      <c r="G290" s="151">
        <f t="shared" si="358"/>
        <v>1</v>
      </c>
      <c r="H290" s="151">
        <f t="shared" si="358"/>
        <v>1</v>
      </c>
      <c r="I290" s="151">
        <f t="shared" si="358"/>
        <v>1</v>
      </c>
      <c r="J290" s="151">
        <f t="shared" si="358"/>
        <v>1</v>
      </c>
      <c r="K290" s="151">
        <f t="shared" si="358"/>
        <v>1</v>
      </c>
      <c r="L290" s="151">
        <f t="shared" si="358"/>
        <v>1</v>
      </c>
      <c r="M290" s="151">
        <f t="shared" si="358"/>
        <v>1</v>
      </c>
      <c r="N290" s="151">
        <f t="shared" si="358"/>
        <v>1</v>
      </c>
      <c r="O290" s="151">
        <f t="shared" si="358"/>
        <v>1</v>
      </c>
      <c r="P290" s="151">
        <f t="shared" si="358"/>
        <v>1</v>
      </c>
      <c r="Q290" s="151">
        <f t="shared" si="358"/>
        <v>2</v>
      </c>
      <c r="R290" s="151">
        <f t="shared" si="358"/>
        <v>2</v>
      </c>
      <c r="S290" s="151">
        <f t="shared" si="358"/>
        <v>2</v>
      </c>
      <c r="T290" s="151">
        <f t="shared" si="358"/>
        <v>2</v>
      </c>
      <c r="U290" s="151">
        <f t="shared" si="358"/>
        <v>2</v>
      </c>
      <c r="V290" s="151">
        <f t="shared" si="358"/>
        <v>2</v>
      </c>
      <c r="W290" s="151">
        <f t="shared" si="358"/>
        <v>2</v>
      </c>
      <c r="X290" s="151">
        <f t="shared" si="358"/>
        <v>2</v>
      </c>
      <c r="Y290" s="151">
        <f t="shared" si="358"/>
        <v>2</v>
      </c>
      <c r="Z290" s="151">
        <f t="shared" si="358"/>
        <v>2</v>
      </c>
      <c r="AA290" s="151">
        <f t="shared" si="358"/>
        <v>2</v>
      </c>
      <c r="AB290" s="151">
        <f t="shared" si="358"/>
        <v>2</v>
      </c>
      <c r="AC290" s="151">
        <f t="shared" si="358"/>
        <v>3</v>
      </c>
      <c r="AD290" s="151">
        <f t="shared" si="358"/>
        <v>3</v>
      </c>
      <c r="AE290" s="151">
        <f t="shared" si="358"/>
        <v>3</v>
      </c>
      <c r="AF290" s="151">
        <f t="shared" si="358"/>
        <v>3</v>
      </c>
      <c r="AG290" s="151">
        <f t="shared" si="358"/>
        <v>3</v>
      </c>
      <c r="AH290" s="151">
        <f t="shared" si="358"/>
        <v>3</v>
      </c>
      <c r="AI290" s="151">
        <f t="shared" si="358"/>
        <v>3</v>
      </c>
      <c r="AJ290" s="151">
        <f t="shared" si="358"/>
        <v>3</v>
      </c>
      <c r="AK290" s="151">
        <f t="shared" ref="AK290:BP290" si="359">ROUNDUP(AK291/12,0)</f>
        <v>3</v>
      </c>
      <c r="AL290" s="151">
        <f t="shared" si="359"/>
        <v>3</v>
      </c>
      <c r="AM290" s="151">
        <f t="shared" si="359"/>
        <v>3</v>
      </c>
      <c r="AN290" s="151">
        <f t="shared" si="359"/>
        <v>3</v>
      </c>
      <c r="AO290" s="151">
        <f t="shared" si="359"/>
        <v>4</v>
      </c>
      <c r="AP290" s="151">
        <f t="shared" si="359"/>
        <v>4</v>
      </c>
      <c r="AQ290" s="151">
        <f t="shared" si="359"/>
        <v>4</v>
      </c>
      <c r="AR290" s="151">
        <f t="shared" si="359"/>
        <v>4</v>
      </c>
      <c r="AS290" s="151">
        <f t="shared" si="359"/>
        <v>4</v>
      </c>
      <c r="AT290" s="151">
        <f t="shared" si="359"/>
        <v>4</v>
      </c>
      <c r="AU290" s="151">
        <f t="shared" si="359"/>
        <v>4</v>
      </c>
      <c r="AV290" s="151">
        <f t="shared" si="359"/>
        <v>4</v>
      </c>
      <c r="AW290" s="151">
        <f t="shared" si="359"/>
        <v>4</v>
      </c>
      <c r="AX290" s="151">
        <f t="shared" si="359"/>
        <v>4</v>
      </c>
      <c r="AY290" s="151">
        <f t="shared" si="359"/>
        <v>4</v>
      </c>
      <c r="AZ290" s="151">
        <f t="shared" si="359"/>
        <v>4</v>
      </c>
      <c r="BA290" s="151">
        <f t="shared" si="359"/>
        <v>5</v>
      </c>
      <c r="BB290" s="151">
        <f t="shared" si="359"/>
        <v>5</v>
      </c>
      <c r="BC290" s="151">
        <f t="shared" si="359"/>
        <v>5</v>
      </c>
      <c r="BD290" s="151">
        <f t="shared" si="359"/>
        <v>5</v>
      </c>
      <c r="BE290" s="151">
        <f t="shared" si="359"/>
        <v>5</v>
      </c>
      <c r="BF290" s="151">
        <f t="shared" si="359"/>
        <v>5</v>
      </c>
      <c r="BG290" s="151">
        <f t="shared" si="359"/>
        <v>5</v>
      </c>
      <c r="BH290" s="151">
        <f t="shared" si="359"/>
        <v>5</v>
      </c>
      <c r="BI290" s="151">
        <f t="shared" si="359"/>
        <v>5</v>
      </c>
      <c r="BJ290" s="151">
        <f t="shared" si="359"/>
        <v>5</v>
      </c>
      <c r="BK290" s="151">
        <f t="shared" si="359"/>
        <v>5</v>
      </c>
      <c r="BL290" s="151">
        <f t="shared" si="359"/>
        <v>5</v>
      </c>
      <c r="BM290" s="151">
        <f t="shared" si="359"/>
        <v>6</v>
      </c>
      <c r="BN290" s="151">
        <f t="shared" si="359"/>
        <v>6</v>
      </c>
      <c r="BO290" s="151">
        <f t="shared" si="359"/>
        <v>6</v>
      </c>
      <c r="BP290" s="151">
        <f t="shared" si="359"/>
        <v>6</v>
      </c>
      <c r="BQ290" s="151">
        <f t="shared" ref="BQ290:CV290" si="360">ROUNDUP(BQ291/12,0)</f>
        <v>6</v>
      </c>
      <c r="BR290" s="151">
        <f t="shared" si="360"/>
        <v>6</v>
      </c>
      <c r="BS290" s="151">
        <f t="shared" si="360"/>
        <v>6</v>
      </c>
      <c r="BT290" s="151">
        <f t="shared" si="360"/>
        <v>6</v>
      </c>
      <c r="BU290" s="151">
        <f t="shared" si="360"/>
        <v>6</v>
      </c>
      <c r="BV290" s="151">
        <f t="shared" si="360"/>
        <v>6</v>
      </c>
      <c r="BW290" s="151">
        <f t="shared" si="360"/>
        <v>6</v>
      </c>
      <c r="BX290" s="151">
        <f t="shared" si="360"/>
        <v>6</v>
      </c>
      <c r="BY290" s="151">
        <f t="shared" si="360"/>
        <v>7</v>
      </c>
      <c r="BZ290" s="151">
        <f t="shared" si="360"/>
        <v>7</v>
      </c>
      <c r="CA290" s="151">
        <f t="shared" si="360"/>
        <v>7</v>
      </c>
      <c r="CB290" s="151">
        <f t="shared" si="360"/>
        <v>7</v>
      </c>
      <c r="CC290" s="151">
        <f t="shared" si="360"/>
        <v>7</v>
      </c>
      <c r="CD290" s="151">
        <f t="shared" si="360"/>
        <v>7</v>
      </c>
      <c r="CE290" s="151">
        <f t="shared" si="360"/>
        <v>7</v>
      </c>
      <c r="CF290" s="151">
        <f t="shared" si="360"/>
        <v>7</v>
      </c>
      <c r="CG290" s="151">
        <f t="shared" si="360"/>
        <v>7</v>
      </c>
      <c r="CH290" s="151">
        <f t="shared" si="360"/>
        <v>7</v>
      </c>
      <c r="CI290" s="151">
        <f t="shared" si="360"/>
        <v>7</v>
      </c>
      <c r="CJ290" s="151">
        <f t="shared" si="360"/>
        <v>7</v>
      </c>
      <c r="CK290" s="151">
        <f t="shared" si="360"/>
        <v>8</v>
      </c>
      <c r="CL290" s="151">
        <f t="shared" si="360"/>
        <v>8</v>
      </c>
      <c r="CM290" s="151">
        <f t="shared" si="360"/>
        <v>8</v>
      </c>
      <c r="CN290" s="151">
        <f t="shared" si="360"/>
        <v>8</v>
      </c>
      <c r="CO290" s="151">
        <f t="shared" si="360"/>
        <v>8</v>
      </c>
      <c r="CP290" s="151">
        <f t="shared" si="360"/>
        <v>8</v>
      </c>
      <c r="CQ290" s="151">
        <f t="shared" si="360"/>
        <v>8</v>
      </c>
      <c r="CR290" s="151">
        <f t="shared" si="360"/>
        <v>8</v>
      </c>
      <c r="CS290" s="151">
        <f t="shared" si="360"/>
        <v>8</v>
      </c>
      <c r="CT290" s="151">
        <f t="shared" si="360"/>
        <v>8</v>
      </c>
      <c r="CU290" s="151">
        <f t="shared" si="360"/>
        <v>8</v>
      </c>
      <c r="CV290" s="151">
        <f t="shared" si="360"/>
        <v>8</v>
      </c>
      <c r="CW290" s="151">
        <f t="shared" ref="CW290:EB290" si="361">ROUNDUP(CW291/12,0)</f>
        <v>9</v>
      </c>
      <c r="CX290" s="151">
        <f t="shared" si="361"/>
        <v>9</v>
      </c>
      <c r="CY290" s="151">
        <f t="shared" si="361"/>
        <v>9</v>
      </c>
      <c r="CZ290" s="151">
        <f t="shared" si="361"/>
        <v>9</v>
      </c>
      <c r="DA290" s="151">
        <f t="shared" si="361"/>
        <v>9</v>
      </c>
      <c r="DB290" s="151">
        <f t="shared" si="361"/>
        <v>9</v>
      </c>
      <c r="DC290" s="151">
        <f t="shared" si="361"/>
        <v>9</v>
      </c>
      <c r="DD290" s="151">
        <f t="shared" si="361"/>
        <v>9</v>
      </c>
      <c r="DE290" s="151">
        <f t="shared" si="361"/>
        <v>9</v>
      </c>
      <c r="DF290" s="151">
        <f t="shared" si="361"/>
        <v>9</v>
      </c>
      <c r="DG290" s="151">
        <f t="shared" si="361"/>
        <v>9</v>
      </c>
      <c r="DH290" s="151">
        <f t="shared" si="361"/>
        <v>9</v>
      </c>
      <c r="DI290" s="151">
        <f t="shared" si="361"/>
        <v>10</v>
      </c>
      <c r="DJ290" s="151">
        <f t="shared" si="361"/>
        <v>10</v>
      </c>
      <c r="DK290" s="151">
        <f t="shared" si="361"/>
        <v>10</v>
      </c>
      <c r="DL290" s="151">
        <f t="shared" si="361"/>
        <v>10</v>
      </c>
      <c r="DM290" s="151">
        <f t="shared" si="361"/>
        <v>10</v>
      </c>
      <c r="DN290" s="151">
        <f t="shared" si="361"/>
        <v>10</v>
      </c>
      <c r="DO290" s="151">
        <f t="shared" si="361"/>
        <v>10</v>
      </c>
      <c r="DP290" s="151">
        <f t="shared" si="361"/>
        <v>10</v>
      </c>
      <c r="DQ290" s="151">
        <f t="shared" si="361"/>
        <v>10</v>
      </c>
      <c r="DR290" s="151">
        <f t="shared" si="361"/>
        <v>10</v>
      </c>
      <c r="DS290" s="151">
        <f t="shared" si="361"/>
        <v>10</v>
      </c>
      <c r="DT290" s="151">
        <f t="shared" si="361"/>
        <v>10</v>
      </c>
      <c r="DU290" s="151">
        <f t="shared" si="361"/>
        <v>11</v>
      </c>
      <c r="DV290" s="151">
        <f t="shared" si="361"/>
        <v>11</v>
      </c>
      <c r="DW290" s="151">
        <f t="shared" si="361"/>
        <v>11</v>
      </c>
      <c r="DX290" s="151">
        <f t="shared" si="361"/>
        <v>11</v>
      </c>
      <c r="DY290" s="151">
        <f t="shared" si="361"/>
        <v>11</v>
      </c>
      <c r="DZ290" s="151">
        <f t="shared" si="361"/>
        <v>11</v>
      </c>
      <c r="EA290" s="151">
        <f t="shared" si="361"/>
        <v>11</v>
      </c>
      <c r="EB290" s="151">
        <f t="shared" si="361"/>
        <v>11</v>
      </c>
      <c r="EC290" s="151">
        <f t="shared" ref="EC290:FH290" si="362">ROUNDUP(EC291/12,0)</f>
        <v>11</v>
      </c>
      <c r="ED290" s="151">
        <f t="shared" si="362"/>
        <v>11</v>
      </c>
      <c r="EE290" s="151">
        <f t="shared" si="362"/>
        <v>11</v>
      </c>
      <c r="EF290" s="151">
        <f t="shared" si="362"/>
        <v>11</v>
      </c>
      <c r="EG290" s="151">
        <f t="shared" si="362"/>
        <v>12</v>
      </c>
      <c r="EH290" s="151">
        <f t="shared" si="362"/>
        <v>12</v>
      </c>
      <c r="EI290" s="151">
        <f t="shared" si="362"/>
        <v>12</v>
      </c>
      <c r="EJ290" s="151">
        <f t="shared" si="362"/>
        <v>12</v>
      </c>
      <c r="EK290" s="151">
        <f t="shared" si="362"/>
        <v>12</v>
      </c>
      <c r="EL290" s="151">
        <f t="shared" si="362"/>
        <v>12</v>
      </c>
      <c r="EM290" s="151">
        <f t="shared" si="362"/>
        <v>12</v>
      </c>
      <c r="EN290" s="151">
        <f t="shared" si="362"/>
        <v>12</v>
      </c>
      <c r="EO290" s="151">
        <f t="shared" si="362"/>
        <v>12</v>
      </c>
      <c r="EP290" s="151">
        <f t="shared" si="362"/>
        <v>12</v>
      </c>
      <c r="EQ290" s="151">
        <f t="shared" si="362"/>
        <v>12</v>
      </c>
      <c r="ER290" s="151">
        <f t="shared" si="362"/>
        <v>12</v>
      </c>
      <c r="ES290" s="151">
        <f t="shared" si="362"/>
        <v>13</v>
      </c>
      <c r="ET290" s="151">
        <f t="shared" si="362"/>
        <v>13</v>
      </c>
      <c r="EU290" s="151">
        <f t="shared" si="362"/>
        <v>13</v>
      </c>
      <c r="EV290" s="151">
        <f t="shared" si="362"/>
        <v>13</v>
      </c>
      <c r="EW290" s="151">
        <f t="shared" si="362"/>
        <v>13</v>
      </c>
      <c r="EX290" s="151">
        <f t="shared" si="362"/>
        <v>13</v>
      </c>
      <c r="EY290" s="151">
        <f t="shared" si="362"/>
        <v>13</v>
      </c>
      <c r="EZ290" s="151">
        <f t="shared" si="362"/>
        <v>13</v>
      </c>
      <c r="FA290" s="151">
        <f t="shared" si="362"/>
        <v>13</v>
      </c>
      <c r="FB290" s="151">
        <f t="shared" si="362"/>
        <v>13</v>
      </c>
      <c r="FC290" s="151">
        <f t="shared" si="362"/>
        <v>13</v>
      </c>
      <c r="FD290" s="151">
        <f t="shared" si="362"/>
        <v>13</v>
      </c>
      <c r="FE290" s="151">
        <f t="shared" si="362"/>
        <v>14</v>
      </c>
      <c r="FF290" s="151">
        <f t="shared" si="362"/>
        <v>14</v>
      </c>
      <c r="FG290" s="151">
        <f t="shared" si="362"/>
        <v>14</v>
      </c>
      <c r="FH290" s="151">
        <f t="shared" si="362"/>
        <v>14</v>
      </c>
      <c r="FI290" s="151">
        <f t="shared" ref="FI290:GG290" si="363">ROUNDUP(FI291/12,0)</f>
        <v>14</v>
      </c>
      <c r="FJ290" s="151">
        <f t="shared" si="363"/>
        <v>14</v>
      </c>
      <c r="FK290" s="151">
        <f t="shared" si="363"/>
        <v>14</v>
      </c>
      <c r="FL290" s="151">
        <f t="shared" si="363"/>
        <v>14</v>
      </c>
      <c r="FM290" s="151">
        <f t="shared" si="363"/>
        <v>14</v>
      </c>
      <c r="FN290" s="151">
        <f t="shared" si="363"/>
        <v>14</v>
      </c>
      <c r="FO290" s="151">
        <f t="shared" si="363"/>
        <v>14</v>
      </c>
      <c r="FP290" s="151">
        <f t="shared" si="363"/>
        <v>14</v>
      </c>
      <c r="FQ290" s="151">
        <f t="shared" si="363"/>
        <v>15</v>
      </c>
      <c r="FR290" s="151">
        <f t="shared" si="363"/>
        <v>15</v>
      </c>
      <c r="FS290" s="151">
        <f t="shared" si="363"/>
        <v>15</v>
      </c>
      <c r="FT290" s="151">
        <f t="shared" si="363"/>
        <v>15</v>
      </c>
      <c r="FU290" s="151">
        <f t="shared" si="363"/>
        <v>15</v>
      </c>
      <c r="FV290" s="151">
        <f t="shared" si="363"/>
        <v>15</v>
      </c>
      <c r="FW290" s="151">
        <f t="shared" si="363"/>
        <v>15</v>
      </c>
      <c r="FX290" s="151">
        <f t="shared" si="363"/>
        <v>15</v>
      </c>
      <c r="FY290" s="151">
        <f t="shared" si="363"/>
        <v>15</v>
      </c>
      <c r="FZ290" s="151">
        <f t="shared" si="363"/>
        <v>15</v>
      </c>
      <c r="GA290" s="151">
        <f t="shared" si="363"/>
        <v>15</v>
      </c>
      <c r="GB290" s="151">
        <f t="shared" si="363"/>
        <v>15</v>
      </c>
      <c r="GC290" s="151">
        <f t="shared" si="363"/>
        <v>16</v>
      </c>
      <c r="GD290" s="151">
        <f t="shared" si="363"/>
        <v>16</v>
      </c>
      <c r="GE290" s="151">
        <f t="shared" si="363"/>
        <v>16</v>
      </c>
      <c r="GF290" s="151">
        <f t="shared" si="363"/>
        <v>16</v>
      </c>
      <c r="GG290" s="151">
        <f t="shared" si="363"/>
        <v>16</v>
      </c>
    </row>
    <row r="291" spans="2:189">
      <c r="B291" s="182"/>
      <c r="C291" s="182"/>
      <c r="D291" s="182"/>
      <c r="E291" s="152">
        <v>1</v>
      </c>
      <c r="F291" s="152">
        <v>2</v>
      </c>
      <c r="G291" s="152">
        <v>3</v>
      </c>
      <c r="H291" s="152">
        <v>4</v>
      </c>
      <c r="I291" s="152">
        <v>5</v>
      </c>
      <c r="J291" s="152">
        <v>6</v>
      </c>
      <c r="K291" s="152">
        <v>7</v>
      </c>
      <c r="L291" s="152">
        <v>8</v>
      </c>
      <c r="M291" s="152">
        <v>9</v>
      </c>
      <c r="N291" s="152">
        <v>10</v>
      </c>
      <c r="O291" s="152">
        <v>11</v>
      </c>
      <c r="P291" s="152">
        <v>12</v>
      </c>
      <c r="Q291" s="152">
        <v>13</v>
      </c>
      <c r="R291" s="152">
        <v>14</v>
      </c>
      <c r="S291" s="152">
        <v>15</v>
      </c>
      <c r="T291" s="152">
        <v>16</v>
      </c>
      <c r="U291" s="152">
        <v>17</v>
      </c>
      <c r="V291" s="152">
        <v>18</v>
      </c>
      <c r="W291" s="152">
        <v>19</v>
      </c>
      <c r="X291" s="152">
        <v>20</v>
      </c>
      <c r="Y291" s="152">
        <v>21</v>
      </c>
      <c r="Z291" s="152">
        <v>22</v>
      </c>
      <c r="AA291" s="152">
        <v>23</v>
      </c>
      <c r="AB291" s="152">
        <v>24</v>
      </c>
      <c r="AC291" s="152">
        <v>25</v>
      </c>
      <c r="AD291" s="152">
        <v>26</v>
      </c>
      <c r="AE291" s="152">
        <v>27</v>
      </c>
      <c r="AF291" s="152">
        <v>28</v>
      </c>
      <c r="AG291" s="152">
        <v>29</v>
      </c>
      <c r="AH291" s="152">
        <v>30</v>
      </c>
      <c r="AI291" s="152">
        <v>31</v>
      </c>
      <c r="AJ291" s="152">
        <v>32</v>
      </c>
      <c r="AK291" s="152">
        <v>33</v>
      </c>
      <c r="AL291" s="152">
        <v>34</v>
      </c>
      <c r="AM291" s="152">
        <v>35</v>
      </c>
      <c r="AN291" s="152">
        <v>36</v>
      </c>
      <c r="AO291" s="152">
        <v>37</v>
      </c>
      <c r="AP291" s="152">
        <v>38</v>
      </c>
      <c r="AQ291" s="152">
        <v>39</v>
      </c>
      <c r="AR291" s="152">
        <v>40</v>
      </c>
      <c r="AS291" s="152">
        <v>41</v>
      </c>
      <c r="AT291" s="152">
        <v>42</v>
      </c>
      <c r="AU291" s="152">
        <v>43</v>
      </c>
      <c r="AV291" s="152">
        <v>44</v>
      </c>
      <c r="AW291" s="152">
        <v>45</v>
      </c>
      <c r="AX291" s="152">
        <v>46</v>
      </c>
      <c r="AY291" s="152">
        <v>47</v>
      </c>
      <c r="AZ291" s="152">
        <v>48</v>
      </c>
      <c r="BA291" s="152">
        <v>49</v>
      </c>
      <c r="BB291" s="152">
        <v>50</v>
      </c>
      <c r="BC291" s="152">
        <v>51</v>
      </c>
      <c r="BD291" s="152">
        <v>52</v>
      </c>
      <c r="BE291" s="152">
        <v>53</v>
      </c>
      <c r="BF291" s="152">
        <v>54</v>
      </c>
      <c r="BG291" s="152">
        <v>55</v>
      </c>
      <c r="BH291" s="152">
        <v>56</v>
      </c>
      <c r="BI291" s="152">
        <v>57</v>
      </c>
      <c r="BJ291" s="152">
        <v>58</v>
      </c>
      <c r="BK291" s="152">
        <v>59</v>
      </c>
      <c r="BL291" s="152">
        <v>60</v>
      </c>
      <c r="BM291" s="152">
        <v>61</v>
      </c>
      <c r="BN291" s="152">
        <v>62</v>
      </c>
      <c r="BO291" s="152">
        <v>63</v>
      </c>
      <c r="BP291" s="152">
        <v>64</v>
      </c>
      <c r="BQ291" s="152">
        <v>65</v>
      </c>
      <c r="BR291" s="152">
        <v>66</v>
      </c>
      <c r="BS291" s="152">
        <v>67</v>
      </c>
      <c r="BT291" s="152">
        <v>68</v>
      </c>
      <c r="BU291" s="152">
        <v>69</v>
      </c>
      <c r="BV291" s="152">
        <v>70</v>
      </c>
      <c r="BW291" s="152">
        <v>71</v>
      </c>
      <c r="BX291" s="152">
        <v>72</v>
      </c>
      <c r="BY291" s="152">
        <v>73</v>
      </c>
      <c r="BZ291" s="152">
        <v>74</v>
      </c>
      <c r="CA291" s="152">
        <v>75</v>
      </c>
      <c r="CB291" s="152">
        <v>76</v>
      </c>
      <c r="CC291" s="152">
        <v>77</v>
      </c>
      <c r="CD291" s="152">
        <v>78</v>
      </c>
      <c r="CE291" s="152">
        <v>79</v>
      </c>
      <c r="CF291" s="152">
        <v>80</v>
      </c>
      <c r="CG291" s="152">
        <v>81</v>
      </c>
      <c r="CH291" s="152">
        <v>82</v>
      </c>
      <c r="CI291" s="152">
        <v>83</v>
      </c>
      <c r="CJ291" s="152">
        <v>84</v>
      </c>
      <c r="CK291" s="152">
        <v>85</v>
      </c>
      <c r="CL291" s="152">
        <v>86</v>
      </c>
      <c r="CM291" s="152">
        <v>87</v>
      </c>
      <c r="CN291" s="152">
        <v>88</v>
      </c>
      <c r="CO291" s="152">
        <v>89</v>
      </c>
      <c r="CP291" s="152">
        <v>90</v>
      </c>
      <c r="CQ291" s="152">
        <v>91</v>
      </c>
      <c r="CR291" s="152">
        <v>92</v>
      </c>
      <c r="CS291" s="152">
        <v>93</v>
      </c>
      <c r="CT291" s="152">
        <v>94</v>
      </c>
      <c r="CU291" s="152">
        <v>95</v>
      </c>
      <c r="CV291" s="152">
        <v>96</v>
      </c>
      <c r="CW291" s="152">
        <v>97</v>
      </c>
      <c r="CX291" s="152">
        <v>98</v>
      </c>
      <c r="CY291" s="152">
        <v>99</v>
      </c>
      <c r="CZ291" s="152">
        <v>100</v>
      </c>
      <c r="DA291" s="152">
        <v>101</v>
      </c>
      <c r="DB291" s="152">
        <v>102</v>
      </c>
      <c r="DC291" s="152">
        <v>103</v>
      </c>
      <c r="DD291" s="152">
        <v>104</v>
      </c>
      <c r="DE291" s="152">
        <v>105</v>
      </c>
      <c r="DF291" s="152">
        <v>106</v>
      </c>
      <c r="DG291" s="152">
        <v>107</v>
      </c>
      <c r="DH291" s="152">
        <v>108</v>
      </c>
      <c r="DI291" s="152">
        <v>109</v>
      </c>
      <c r="DJ291" s="152">
        <v>110</v>
      </c>
      <c r="DK291" s="152">
        <v>111</v>
      </c>
      <c r="DL291" s="152">
        <v>112</v>
      </c>
      <c r="DM291" s="152">
        <v>113</v>
      </c>
      <c r="DN291" s="152">
        <v>114</v>
      </c>
      <c r="DO291" s="152">
        <v>115</v>
      </c>
      <c r="DP291" s="152">
        <v>116</v>
      </c>
      <c r="DQ291" s="152">
        <v>117</v>
      </c>
      <c r="DR291" s="152">
        <v>118</v>
      </c>
      <c r="DS291" s="152">
        <v>119</v>
      </c>
      <c r="DT291" s="152">
        <v>120</v>
      </c>
      <c r="DU291" s="152">
        <v>121</v>
      </c>
      <c r="DV291" s="152">
        <v>122</v>
      </c>
      <c r="DW291" s="152">
        <v>123</v>
      </c>
      <c r="DX291" s="152">
        <v>124</v>
      </c>
      <c r="DY291" s="152">
        <v>125</v>
      </c>
      <c r="DZ291" s="152">
        <v>126</v>
      </c>
      <c r="EA291" s="152">
        <v>127</v>
      </c>
      <c r="EB291" s="152">
        <v>128</v>
      </c>
      <c r="EC291" s="152">
        <v>129</v>
      </c>
      <c r="ED291" s="152">
        <v>130</v>
      </c>
      <c r="EE291" s="152">
        <v>131</v>
      </c>
      <c r="EF291" s="152">
        <v>132</v>
      </c>
      <c r="EG291" s="152">
        <v>133</v>
      </c>
      <c r="EH291" s="152">
        <v>134</v>
      </c>
      <c r="EI291" s="152">
        <v>135</v>
      </c>
      <c r="EJ291" s="152">
        <v>136</v>
      </c>
      <c r="EK291" s="152">
        <v>137</v>
      </c>
      <c r="EL291" s="152">
        <v>138</v>
      </c>
      <c r="EM291" s="152">
        <v>139</v>
      </c>
      <c r="EN291" s="152">
        <v>140</v>
      </c>
      <c r="EO291" s="152">
        <v>141</v>
      </c>
      <c r="EP291" s="152">
        <v>142</v>
      </c>
      <c r="EQ291" s="152">
        <v>143</v>
      </c>
      <c r="ER291" s="152">
        <v>144</v>
      </c>
      <c r="ES291" s="152">
        <v>145</v>
      </c>
      <c r="ET291" s="152">
        <v>146</v>
      </c>
      <c r="EU291" s="152">
        <v>147</v>
      </c>
      <c r="EV291" s="152">
        <v>148</v>
      </c>
      <c r="EW291" s="152">
        <v>149</v>
      </c>
      <c r="EX291" s="152">
        <v>150</v>
      </c>
      <c r="EY291" s="152">
        <v>151</v>
      </c>
      <c r="EZ291" s="152">
        <v>152</v>
      </c>
      <c r="FA291" s="152">
        <v>153</v>
      </c>
      <c r="FB291" s="152">
        <v>154</v>
      </c>
      <c r="FC291" s="152">
        <v>155</v>
      </c>
      <c r="FD291" s="152">
        <v>156</v>
      </c>
      <c r="FE291" s="152">
        <v>157</v>
      </c>
      <c r="FF291" s="152">
        <v>158</v>
      </c>
      <c r="FG291" s="152">
        <v>159</v>
      </c>
      <c r="FH291" s="152">
        <v>160</v>
      </c>
      <c r="FI291" s="152">
        <v>161</v>
      </c>
      <c r="FJ291" s="152">
        <v>162</v>
      </c>
      <c r="FK291" s="152">
        <v>163</v>
      </c>
      <c r="FL291" s="152">
        <v>164</v>
      </c>
      <c r="FM291" s="152">
        <v>165</v>
      </c>
      <c r="FN291" s="152">
        <v>166</v>
      </c>
      <c r="FO291" s="152">
        <v>167</v>
      </c>
      <c r="FP291" s="152">
        <v>168</v>
      </c>
      <c r="FQ291" s="152">
        <v>169</v>
      </c>
      <c r="FR291" s="152">
        <v>170</v>
      </c>
      <c r="FS291" s="152">
        <v>171</v>
      </c>
      <c r="FT291" s="152">
        <v>172</v>
      </c>
      <c r="FU291" s="152">
        <v>173</v>
      </c>
      <c r="FV291" s="152">
        <v>174</v>
      </c>
      <c r="FW291" s="152">
        <v>175</v>
      </c>
      <c r="FX291" s="152">
        <v>176</v>
      </c>
      <c r="FY291" s="152">
        <v>177</v>
      </c>
      <c r="FZ291" s="152">
        <v>178</v>
      </c>
      <c r="GA291" s="152">
        <v>179</v>
      </c>
      <c r="GB291" s="152">
        <v>180</v>
      </c>
      <c r="GC291" s="152">
        <v>181</v>
      </c>
      <c r="GD291" s="152">
        <v>182</v>
      </c>
      <c r="GE291" s="152">
        <v>183</v>
      </c>
      <c r="GF291" s="152">
        <v>184</v>
      </c>
      <c r="GG291" s="152">
        <v>185</v>
      </c>
    </row>
    <row r="292" spans="2:189">
      <c r="B292" s="183" t="s">
        <v>64</v>
      </c>
      <c r="C292" s="182"/>
      <c r="D292" s="182" t="s">
        <v>64</v>
      </c>
      <c r="E292" s="154">
        <f>Opening</f>
        <v>44440</v>
      </c>
      <c r="F292" s="154">
        <f t="shared" ref="F292:AK292" si="364">EDATE(E292,1)</f>
        <v>44470</v>
      </c>
      <c r="G292" s="154">
        <f t="shared" si="364"/>
        <v>44501</v>
      </c>
      <c r="H292" s="154">
        <f t="shared" si="364"/>
        <v>44531</v>
      </c>
      <c r="I292" s="154">
        <f t="shared" si="364"/>
        <v>44562</v>
      </c>
      <c r="J292" s="154">
        <f t="shared" si="364"/>
        <v>44593</v>
      </c>
      <c r="K292" s="154">
        <f t="shared" si="364"/>
        <v>44621</v>
      </c>
      <c r="L292" s="154">
        <f t="shared" si="364"/>
        <v>44652</v>
      </c>
      <c r="M292" s="154">
        <f t="shared" si="364"/>
        <v>44682</v>
      </c>
      <c r="N292" s="154">
        <f t="shared" si="364"/>
        <v>44713</v>
      </c>
      <c r="O292" s="154">
        <f t="shared" si="364"/>
        <v>44743</v>
      </c>
      <c r="P292" s="154">
        <f t="shared" si="364"/>
        <v>44774</v>
      </c>
      <c r="Q292" s="154">
        <f t="shared" si="364"/>
        <v>44805</v>
      </c>
      <c r="R292" s="154">
        <f t="shared" si="364"/>
        <v>44835</v>
      </c>
      <c r="S292" s="154">
        <f t="shared" si="364"/>
        <v>44866</v>
      </c>
      <c r="T292" s="154">
        <f t="shared" si="364"/>
        <v>44896</v>
      </c>
      <c r="U292" s="154">
        <f t="shared" si="364"/>
        <v>44927</v>
      </c>
      <c r="V292" s="154">
        <f t="shared" si="364"/>
        <v>44958</v>
      </c>
      <c r="W292" s="154">
        <f t="shared" si="364"/>
        <v>44986</v>
      </c>
      <c r="X292" s="154">
        <f t="shared" si="364"/>
        <v>45017</v>
      </c>
      <c r="Y292" s="154">
        <f t="shared" si="364"/>
        <v>45047</v>
      </c>
      <c r="Z292" s="154">
        <f t="shared" si="364"/>
        <v>45078</v>
      </c>
      <c r="AA292" s="154">
        <f t="shared" si="364"/>
        <v>45108</v>
      </c>
      <c r="AB292" s="154">
        <f t="shared" si="364"/>
        <v>45139</v>
      </c>
      <c r="AC292" s="154">
        <f t="shared" si="364"/>
        <v>45170</v>
      </c>
      <c r="AD292" s="154">
        <f t="shared" si="364"/>
        <v>45200</v>
      </c>
      <c r="AE292" s="154">
        <f t="shared" si="364"/>
        <v>45231</v>
      </c>
      <c r="AF292" s="154">
        <f t="shared" si="364"/>
        <v>45261</v>
      </c>
      <c r="AG292" s="154">
        <f t="shared" si="364"/>
        <v>45292</v>
      </c>
      <c r="AH292" s="154">
        <f t="shared" si="364"/>
        <v>45323</v>
      </c>
      <c r="AI292" s="154">
        <f t="shared" si="364"/>
        <v>45352</v>
      </c>
      <c r="AJ292" s="154">
        <f t="shared" si="364"/>
        <v>45383</v>
      </c>
      <c r="AK292" s="154">
        <f t="shared" si="364"/>
        <v>45413</v>
      </c>
      <c r="AL292" s="154">
        <f t="shared" ref="AL292:BQ292" si="365">EDATE(AK292,1)</f>
        <v>45444</v>
      </c>
      <c r="AM292" s="154">
        <f t="shared" si="365"/>
        <v>45474</v>
      </c>
      <c r="AN292" s="154">
        <f t="shared" si="365"/>
        <v>45505</v>
      </c>
      <c r="AO292" s="154">
        <f t="shared" si="365"/>
        <v>45536</v>
      </c>
      <c r="AP292" s="154">
        <f t="shared" si="365"/>
        <v>45566</v>
      </c>
      <c r="AQ292" s="154">
        <f t="shared" si="365"/>
        <v>45597</v>
      </c>
      <c r="AR292" s="154">
        <f t="shared" si="365"/>
        <v>45627</v>
      </c>
      <c r="AS292" s="154">
        <f t="shared" si="365"/>
        <v>45658</v>
      </c>
      <c r="AT292" s="154">
        <f t="shared" si="365"/>
        <v>45689</v>
      </c>
      <c r="AU292" s="154">
        <f t="shared" si="365"/>
        <v>45717</v>
      </c>
      <c r="AV292" s="154">
        <f t="shared" si="365"/>
        <v>45748</v>
      </c>
      <c r="AW292" s="154">
        <f t="shared" si="365"/>
        <v>45778</v>
      </c>
      <c r="AX292" s="154">
        <f t="shared" si="365"/>
        <v>45809</v>
      </c>
      <c r="AY292" s="154">
        <f t="shared" si="365"/>
        <v>45839</v>
      </c>
      <c r="AZ292" s="154">
        <f t="shared" si="365"/>
        <v>45870</v>
      </c>
      <c r="BA292" s="154">
        <f t="shared" si="365"/>
        <v>45901</v>
      </c>
      <c r="BB292" s="154">
        <f t="shared" si="365"/>
        <v>45931</v>
      </c>
      <c r="BC292" s="154">
        <f t="shared" si="365"/>
        <v>45962</v>
      </c>
      <c r="BD292" s="154">
        <f t="shared" si="365"/>
        <v>45992</v>
      </c>
      <c r="BE292" s="154">
        <f t="shared" si="365"/>
        <v>46023</v>
      </c>
      <c r="BF292" s="154">
        <f t="shared" si="365"/>
        <v>46054</v>
      </c>
      <c r="BG292" s="154">
        <f t="shared" si="365"/>
        <v>46082</v>
      </c>
      <c r="BH292" s="154">
        <f t="shared" si="365"/>
        <v>46113</v>
      </c>
      <c r="BI292" s="154">
        <f t="shared" si="365"/>
        <v>46143</v>
      </c>
      <c r="BJ292" s="154">
        <f t="shared" si="365"/>
        <v>46174</v>
      </c>
      <c r="BK292" s="154">
        <f t="shared" si="365"/>
        <v>46204</v>
      </c>
      <c r="BL292" s="154">
        <f t="shared" si="365"/>
        <v>46235</v>
      </c>
      <c r="BM292" s="154">
        <f t="shared" si="365"/>
        <v>46266</v>
      </c>
      <c r="BN292" s="154">
        <f t="shared" si="365"/>
        <v>46296</v>
      </c>
      <c r="BO292" s="154">
        <f t="shared" si="365"/>
        <v>46327</v>
      </c>
      <c r="BP292" s="154">
        <f t="shared" si="365"/>
        <v>46357</v>
      </c>
      <c r="BQ292" s="154">
        <f t="shared" si="365"/>
        <v>46388</v>
      </c>
      <c r="BR292" s="154">
        <f t="shared" ref="BR292:CW292" si="366">EDATE(BQ292,1)</f>
        <v>46419</v>
      </c>
      <c r="BS292" s="154">
        <f t="shared" si="366"/>
        <v>46447</v>
      </c>
      <c r="BT292" s="154">
        <f t="shared" si="366"/>
        <v>46478</v>
      </c>
      <c r="BU292" s="154">
        <f t="shared" si="366"/>
        <v>46508</v>
      </c>
      <c r="BV292" s="154">
        <f t="shared" si="366"/>
        <v>46539</v>
      </c>
      <c r="BW292" s="154">
        <f t="shared" si="366"/>
        <v>46569</v>
      </c>
      <c r="BX292" s="154">
        <f t="shared" si="366"/>
        <v>46600</v>
      </c>
      <c r="BY292" s="154">
        <f t="shared" si="366"/>
        <v>46631</v>
      </c>
      <c r="BZ292" s="154">
        <f t="shared" si="366"/>
        <v>46661</v>
      </c>
      <c r="CA292" s="154">
        <f t="shared" si="366"/>
        <v>46692</v>
      </c>
      <c r="CB292" s="154">
        <f t="shared" si="366"/>
        <v>46722</v>
      </c>
      <c r="CC292" s="154">
        <f t="shared" si="366"/>
        <v>46753</v>
      </c>
      <c r="CD292" s="154">
        <f t="shared" si="366"/>
        <v>46784</v>
      </c>
      <c r="CE292" s="154">
        <f t="shared" si="366"/>
        <v>46813</v>
      </c>
      <c r="CF292" s="154">
        <f t="shared" si="366"/>
        <v>46844</v>
      </c>
      <c r="CG292" s="154">
        <f t="shared" si="366"/>
        <v>46874</v>
      </c>
      <c r="CH292" s="154">
        <f t="shared" si="366"/>
        <v>46905</v>
      </c>
      <c r="CI292" s="154">
        <f t="shared" si="366"/>
        <v>46935</v>
      </c>
      <c r="CJ292" s="154">
        <f t="shared" si="366"/>
        <v>46966</v>
      </c>
      <c r="CK292" s="154">
        <f t="shared" si="366"/>
        <v>46997</v>
      </c>
      <c r="CL292" s="154">
        <f t="shared" si="366"/>
        <v>47027</v>
      </c>
      <c r="CM292" s="154">
        <f t="shared" si="366"/>
        <v>47058</v>
      </c>
      <c r="CN292" s="154">
        <f t="shared" si="366"/>
        <v>47088</v>
      </c>
      <c r="CO292" s="154">
        <f t="shared" si="366"/>
        <v>47119</v>
      </c>
      <c r="CP292" s="154">
        <f t="shared" si="366"/>
        <v>47150</v>
      </c>
      <c r="CQ292" s="154">
        <f t="shared" si="366"/>
        <v>47178</v>
      </c>
      <c r="CR292" s="154">
        <f t="shared" si="366"/>
        <v>47209</v>
      </c>
      <c r="CS292" s="154">
        <f t="shared" si="366"/>
        <v>47239</v>
      </c>
      <c r="CT292" s="154">
        <f t="shared" si="366"/>
        <v>47270</v>
      </c>
      <c r="CU292" s="154">
        <f t="shared" si="366"/>
        <v>47300</v>
      </c>
      <c r="CV292" s="154">
        <f t="shared" si="366"/>
        <v>47331</v>
      </c>
      <c r="CW292" s="154">
        <f t="shared" si="366"/>
        <v>47362</v>
      </c>
      <c r="CX292" s="154">
        <f t="shared" ref="CX292:EC292" si="367">EDATE(CW292,1)</f>
        <v>47392</v>
      </c>
      <c r="CY292" s="154">
        <f t="shared" si="367"/>
        <v>47423</v>
      </c>
      <c r="CZ292" s="154">
        <f t="shared" si="367"/>
        <v>47453</v>
      </c>
      <c r="DA292" s="154">
        <f t="shared" si="367"/>
        <v>47484</v>
      </c>
      <c r="DB292" s="154">
        <f t="shared" si="367"/>
        <v>47515</v>
      </c>
      <c r="DC292" s="154">
        <f t="shared" si="367"/>
        <v>47543</v>
      </c>
      <c r="DD292" s="154">
        <f t="shared" si="367"/>
        <v>47574</v>
      </c>
      <c r="DE292" s="154">
        <f t="shared" si="367"/>
        <v>47604</v>
      </c>
      <c r="DF292" s="154">
        <f t="shared" si="367"/>
        <v>47635</v>
      </c>
      <c r="DG292" s="154">
        <f t="shared" si="367"/>
        <v>47665</v>
      </c>
      <c r="DH292" s="154">
        <f t="shared" si="367"/>
        <v>47696</v>
      </c>
      <c r="DI292" s="154">
        <f t="shared" si="367"/>
        <v>47727</v>
      </c>
      <c r="DJ292" s="154">
        <f t="shared" si="367"/>
        <v>47757</v>
      </c>
      <c r="DK292" s="154">
        <f t="shared" si="367"/>
        <v>47788</v>
      </c>
      <c r="DL292" s="154">
        <f t="shared" si="367"/>
        <v>47818</v>
      </c>
      <c r="DM292" s="154">
        <f t="shared" si="367"/>
        <v>47849</v>
      </c>
      <c r="DN292" s="154">
        <f t="shared" si="367"/>
        <v>47880</v>
      </c>
      <c r="DO292" s="154">
        <f t="shared" si="367"/>
        <v>47908</v>
      </c>
      <c r="DP292" s="154">
        <f t="shared" si="367"/>
        <v>47939</v>
      </c>
      <c r="DQ292" s="154">
        <f t="shared" si="367"/>
        <v>47969</v>
      </c>
      <c r="DR292" s="154">
        <f t="shared" si="367"/>
        <v>48000</v>
      </c>
      <c r="DS292" s="154">
        <f t="shared" si="367"/>
        <v>48030</v>
      </c>
      <c r="DT292" s="154">
        <f t="shared" si="367"/>
        <v>48061</v>
      </c>
      <c r="DU292" s="154">
        <f t="shared" si="367"/>
        <v>48092</v>
      </c>
      <c r="DV292" s="154">
        <f t="shared" si="367"/>
        <v>48122</v>
      </c>
      <c r="DW292" s="154">
        <f t="shared" si="367"/>
        <v>48153</v>
      </c>
      <c r="DX292" s="154">
        <f t="shared" si="367"/>
        <v>48183</v>
      </c>
      <c r="DY292" s="154">
        <f t="shared" si="367"/>
        <v>48214</v>
      </c>
      <c r="DZ292" s="154">
        <f t="shared" si="367"/>
        <v>48245</v>
      </c>
      <c r="EA292" s="154">
        <f t="shared" si="367"/>
        <v>48274</v>
      </c>
      <c r="EB292" s="154">
        <f t="shared" si="367"/>
        <v>48305</v>
      </c>
      <c r="EC292" s="154">
        <f t="shared" si="367"/>
        <v>48335</v>
      </c>
      <c r="ED292" s="154">
        <f t="shared" ref="ED292:FI292" si="368">EDATE(EC292,1)</f>
        <v>48366</v>
      </c>
      <c r="EE292" s="154">
        <f t="shared" si="368"/>
        <v>48396</v>
      </c>
      <c r="EF292" s="154">
        <f t="shared" si="368"/>
        <v>48427</v>
      </c>
      <c r="EG292" s="154">
        <f t="shared" si="368"/>
        <v>48458</v>
      </c>
      <c r="EH292" s="154">
        <f t="shared" si="368"/>
        <v>48488</v>
      </c>
      <c r="EI292" s="154">
        <f t="shared" si="368"/>
        <v>48519</v>
      </c>
      <c r="EJ292" s="154">
        <f t="shared" si="368"/>
        <v>48549</v>
      </c>
      <c r="EK292" s="154">
        <f t="shared" si="368"/>
        <v>48580</v>
      </c>
      <c r="EL292" s="154">
        <f t="shared" si="368"/>
        <v>48611</v>
      </c>
      <c r="EM292" s="154">
        <f t="shared" si="368"/>
        <v>48639</v>
      </c>
      <c r="EN292" s="154">
        <f t="shared" si="368"/>
        <v>48670</v>
      </c>
      <c r="EO292" s="154">
        <f t="shared" si="368"/>
        <v>48700</v>
      </c>
      <c r="EP292" s="154">
        <f t="shared" si="368"/>
        <v>48731</v>
      </c>
      <c r="EQ292" s="154">
        <f t="shared" si="368"/>
        <v>48761</v>
      </c>
      <c r="ER292" s="154">
        <f t="shared" si="368"/>
        <v>48792</v>
      </c>
      <c r="ES292" s="154">
        <f t="shared" si="368"/>
        <v>48823</v>
      </c>
      <c r="ET292" s="154">
        <f t="shared" si="368"/>
        <v>48853</v>
      </c>
      <c r="EU292" s="154">
        <f t="shared" si="368"/>
        <v>48884</v>
      </c>
      <c r="EV292" s="154">
        <f t="shared" si="368"/>
        <v>48914</v>
      </c>
      <c r="EW292" s="154">
        <f t="shared" si="368"/>
        <v>48945</v>
      </c>
      <c r="EX292" s="154">
        <f t="shared" si="368"/>
        <v>48976</v>
      </c>
      <c r="EY292" s="154">
        <f t="shared" si="368"/>
        <v>49004</v>
      </c>
      <c r="EZ292" s="154">
        <f t="shared" si="368"/>
        <v>49035</v>
      </c>
      <c r="FA292" s="154">
        <f t="shared" si="368"/>
        <v>49065</v>
      </c>
      <c r="FB292" s="154">
        <f t="shared" si="368"/>
        <v>49096</v>
      </c>
      <c r="FC292" s="154">
        <f t="shared" si="368"/>
        <v>49126</v>
      </c>
      <c r="FD292" s="154">
        <f t="shared" si="368"/>
        <v>49157</v>
      </c>
      <c r="FE292" s="154">
        <f t="shared" si="368"/>
        <v>49188</v>
      </c>
      <c r="FF292" s="154">
        <f t="shared" si="368"/>
        <v>49218</v>
      </c>
      <c r="FG292" s="154">
        <f t="shared" si="368"/>
        <v>49249</v>
      </c>
      <c r="FH292" s="154">
        <f t="shared" si="368"/>
        <v>49279</v>
      </c>
      <c r="FI292" s="154">
        <f t="shared" si="368"/>
        <v>49310</v>
      </c>
      <c r="FJ292" s="154">
        <f t="shared" ref="FJ292:GG292" si="369">EDATE(FI292,1)</f>
        <v>49341</v>
      </c>
      <c r="FK292" s="154">
        <f t="shared" si="369"/>
        <v>49369</v>
      </c>
      <c r="FL292" s="154">
        <f t="shared" si="369"/>
        <v>49400</v>
      </c>
      <c r="FM292" s="154">
        <f t="shared" si="369"/>
        <v>49430</v>
      </c>
      <c r="FN292" s="154">
        <f t="shared" si="369"/>
        <v>49461</v>
      </c>
      <c r="FO292" s="154">
        <f t="shared" si="369"/>
        <v>49491</v>
      </c>
      <c r="FP292" s="154">
        <f t="shared" si="369"/>
        <v>49522</v>
      </c>
      <c r="FQ292" s="154">
        <f t="shared" si="369"/>
        <v>49553</v>
      </c>
      <c r="FR292" s="154">
        <f t="shared" si="369"/>
        <v>49583</v>
      </c>
      <c r="FS292" s="154">
        <f t="shared" si="369"/>
        <v>49614</v>
      </c>
      <c r="FT292" s="154">
        <f t="shared" si="369"/>
        <v>49644</v>
      </c>
      <c r="FU292" s="154">
        <f t="shared" si="369"/>
        <v>49675</v>
      </c>
      <c r="FV292" s="154">
        <f t="shared" si="369"/>
        <v>49706</v>
      </c>
      <c r="FW292" s="154">
        <f t="shared" si="369"/>
        <v>49735</v>
      </c>
      <c r="FX292" s="154">
        <f t="shared" si="369"/>
        <v>49766</v>
      </c>
      <c r="FY292" s="154">
        <f t="shared" si="369"/>
        <v>49796</v>
      </c>
      <c r="FZ292" s="154">
        <f t="shared" si="369"/>
        <v>49827</v>
      </c>
      <c r="GA292" s="154">
        <f t="shared" si="369"/>
        <v>49857</v>
      </c>
      <c r="GB292" s="154">
        <f t="shared" si="369"/>
        <v>49888</v>
      </c>
      <c r="GC292" s="154">
        <f t="shared" si="369"/>
        <v>49919</v>
      </c>
      <c r="GD292" s="154">
        <f t="shared" si="369"/>
        <v>49949</v>
      </c>
      <c r="GE292" s="154">
        <f t="shared" si="369"/>
        <v>49980</v>
      </c>
      <c r="GF292" s="154">
        <f t="shared" si="369"/>
        <v>50010</v>
      </c>
      <c r="GG292" s="154">
        <f t="shared" si="369"/>
        <v>50041</v>
      </c>
    </row>
    <row r="293" spans="2:189">
      <c r="B293" s="148">
        <v>1</v>
      </c>
      <c r="C293" s="184" t="str">
        <f t="shared" ref="C293:C304" si="370">VLOOKUP($B293,Tenant_List,7,FALSE)</f>
        <v>Large Tenant</v>
      </c>
      <c r="D293" s="182">
        <f t="shared" ref="D293:D304" si="371">VLOOKUP(C293,Leasing_Commission,3,FALSE)</f>
        <v>3</v>
      </c>
      <c r="E293" s="185">
        <f>IFERROR(MAX(IF(E$290=1,IF(MOD(E$291,12)=1,$D293*(Assumptions!E211),$D293*(Assumptions!E211-Assumptions!D211)),IF(VLOOKUP($C293,Lease_Tenure,2,FALSE)=1,IF(MOD(E$291,12)=1,$D293*((Assumptions!D211)*(1-Assumptions!E228)+(Assumptions!E211-Assumptions!D211)),$D293*(Assumptions!E211-Assumptions!D211)),IF(MOD(E$290,VLOOKUP($C293,Lease_Tenure,2,FALSE))=1,IF(MOD(E$291,12)=1,$D293*((Assumptions!D211)*(1-Assumptions!E228)+(Assumptions!E211-Assumptions!D211)),$D293*(Assumptions!E211-Assumptions!D211)),$D293*(Assumptions!E211-Assumptions!D211)))),0),0)</f>
        <v>2.4000000000000004</v>
      </c>
      <c r="F293" s="185">
        <f>IFERROR(MAX(IF(F$290=1,IF(MOD(F$291,12)=1,$D293*(Assumptions!F211),$D293*(Assumptions!F211-Assumptions!E211)),IF(VLOOKUP($C293,Lease_Tenure,2,FALSE)=1,IF(MOD(F$291,12)=1,$D293*((Assumptions!E211)*(1-Assumptions!F228)+(Assumptions!F211-Assumptions!E211)),$D293*(Assumptions!F211-Assumptions!E211)),IF(MOD(F$290,VLOOKUP($C293,Lease_Tenure,2,FALSE))=1,IF(MOD(F$291,12)=1,$D293*((Assumptions!E211)*(1-Assumptions!F228)+(Assumptions!F211-Assumptions!E211)),$D293*(Assumptions!F211-Assumptions!E211)),$D293*(Assumptions!F211-Assumptions!E211)))),0),0)</f>
        <v>0</v>
      </c>
      <c r="G293" s="185">
        <f>IFERROR(MAX(IF(G$290=1,IF(MOD(G$291,12)=1,$D293*(Assumptions!G211),$D293*(Assumptions!G211-Assumptions!F211)),IF(VLOOKUP($C293,Lease_Tenure,2,FALSE)=1,IF(MOD(G$291,12)=1,$D293*((Assumptions!F211)*(1-Assumptions!G228)+(Assumptions!G211-Assumptions!F211)),$D293*(Assumptions!G211-Assumptions!F211)),IF(MOD(G$290,VLOOKUP($C293,Lease_Tenure,2,FALSE))=1,IF(MOD(G$291,12)=1,$D293*((Assumptions!F211)*(1-Assumptions!G228)+(Assumptions!G211-Assumptions!F211)),$D293*(Assumptions!G211-Assumptions!F211)),$D293*(Assumptions!G211-Assumptions!F211)))),0),0)</f>
        <v>0</v>
      </c>
      <c r="H293" s="185">
        <f>IFERROR(MAX(IF(H$290=1,IF(MOD(H$291,12)=1,$D293*(Assumptions!H211),$D293*(Assumptions!H211-Assumptions!G211)),IF(VLOOKUP($C293,Lease_Tenure,2,FALSE)=1,IF(MOD(H$291,12)=1,$D293*((Assumptions!G211)*(1-Assumptions!H228)+(Assumptions!H211-Assumptions!G211)),$D293*(Assumptions!H211-Assumptions!G211)),IF(MOD(H$290,VLOOKUP($C293,Lease_Tenure,2,FALSE))=1,IF(MOD(H$291,12)=1,$D293*((Assumptions!G211)*(1-Assumptions!H228)+(Assumptions!H211-Assumptions!G211)),$D293*(Assumptions!H211-Assumptions!G211)),$D293*(Assumptions!H211-Assumptions!G211)))),0),0)</f>
        <v>0.39</v>
      </c>
      <c r="I293" s="185">
        <f>IFERROR(MAX(IF(I$290=1,IF(MOD(I$291,12)=1,$D293*(Assumptions!I211),$D293*(Assumptions!I211-Assumptions!H211)),IF(VLOOKUP($C293,Lease_Tenure,2,FALSE)=1,IF(MOD(I$291,12)=1,$D293*((Assumptions!H211)*(1-Assumptions!I228)+(Assumptions!I211-Assumptions!H211)),$D293*(Assumptions!I211-Assumptions!H211)),IF(MOD(I$290,VLOOKUP($C293,Lease_Tenure,2,FALSE))=1,IF(MOD(I$291,12)=1,$D293*((Assumptions!H211)*(1-Assumptions!I228)+(Assumptions!I211-Assumptions!H211)),$D293*(Assumptions!I211-Assumptions!H211)),$D293*(Assumptions!I211-Assumptions!H211)))),0),0)</f>
        <v>3.0000000000000027E-2</v>
      </c>
      <c r="J293" s="185">
        <f>IFERROR(MAX(IF(J$290=1,IF(MOD(J$291,12)=1,$D293*(Assumptions!J211),$D293*(Assumptions!J211-Assumptions!I211)),IF(VLOOKUP($C293,Lease_Tenure,2,FALSE)=1,IF(MOD(J$291,12)=1,$D293*((Assumptions!I211)*(1-Assumptions!J228)+(Assumptions!J211-Assumptions!I211)),$D293*(Assumptions!J211-Assumptions!I211)),IF(MOD(J$290,VLOOKUP($C293,Lease_Tenure,2,FALSE))=1,IF(MOD(J$291,12)=1,$D293*((Assumptions!I211)*(1-Assumptions!J228)+(Assumptions!J211-Assumptions!I211)),$D293*(Assumptions!J211-Assumptions!I211)),$D293*(Assumptions!J211-Assumptions!I211)))),0),0)</f>
        <v>3.0000000000000027E-2</v>
      </c>
      <c r="K293" s="185">
        <f>IFERROR(MAX(IF(K$290=1,IF(MOD(K$291,12)=1,$D293*(Assumptions!K211),$D293*(Assumptions!K211-Assumptions!J211)),IF(VLOOKUP($C293,Lease_Tenure,2,FALSE)=1,IF(MOD(K$291,12)=1,$D293*((Assumptions!J211)*(1-Assumptions!K228)+(Assumptions!K211-Assumptions!J211)),$D293*(Assumptions!K211-Assumptions!J211)),IF(MOD(K$290,VLOOKUP($C293,Lease_Tenure,2,FALSE))=1,IF(MOD(K$291,12)=1,$D293*((Assumptions!J211)*(1-Assumptions!K228)+(Assumptions!K211-Assumptions!J211)),$D293*(Assumptions!K211-Assumptions!J211)),$D293*(Assumptions!K211-Assumptions!J211)))),0),0)</f>
        <v>3.0000000000000027E-2</v>
      </c>
      <c r="L293" s="185">
        <f>IFERROR(MAX(IF(L$290=1,IF(MOD(L$291,12)=1,$D293*(Assumptions!L211),$D293*(Assumptions!L211-Assumptions!K211)),IF(VLOOKUP($C293,Lease_Tenure,2,FALSE)=1,IF(MOD(L$291,12)=1,$D293*((Assumptions!K211)*(1-Assumptions!L228)+(Assumptions!L211-Assumptions!K211)),$D293*(Assumptions!L211-Assumptions!K211)),IF(MOD(L$290,VLOOKUP($C293,Lease_Tenure,2,FALSE))=1,IF(MOD(L$291,12)=1,$D293*((Assumptions!K211)*(1-Assumptions!L228)+(Assumptions!L211-Assumptions!K211)),$D293*(Assumptions!L211-Assumptions!K211)),$D293*(Assumptions!L211-Assumptions!K211)))),0),0)</f>
        <v>3.0000000000000027E-2</v>
      </c>
      <c r="M293" s="185">
        <f>IFERROR(MAX(IF(M$290=1,IF(MOD(M$291,12)=1,$D293*(Assumptions!M211),$D293*(Assumptions!M211-Assumptions!L211)),IF(VLOOKUP($C293,Lease_Tenure,2,FALSE)=1,IF(MOD(M$291,12)=1,$D293*((Assumptions!L211)*(1-Assumptions!M228)+(Assumptions!M211-Assumptions!L211)),$D293*(Assumptions!M211-Assumptions!L211)),IF(MOD(M$290,VLOOKUP($C293,Lease_Tenure,2,FALSE))=1,IF(MOD(M$291,12)=1,$D293*((Assumptions!L211)*(1-Assumptions!M228)+(Assumptions!M211-Assumptions!L211)),$D293*(Assumptions!M211-Assumptions!L211)),$D293*(Assumptions!M211-Assumptions!L211)))),0),0)</f>
        <v>3.0000000000000027E-2</v>
      </c>
      <c r="N293" s="185">
        <f>IFERROR(MAX(IF(N$290=1,IF(MOD(N$291,12)=1,$D293*(Assumptions!N211),$D293*(Assumptions!N211-Assumptions!M211)),IF(VLOOKUP($C293,Lease_Tenure,2,FALSE)=1,IF(MOD(N$291,12)=1,$D293*((Assumptions!M211)*(1-Assumptions!N228)+(Assumptions!N211-Assumptions!M211)),$D293*(Assumptions!N211-Assumptions!M211)),IF(MOD(N$290,VLOOKUP($C293,Lease_Tenure,2,FALSE))=1,IF(MOD(N$291,12)=1,$D293*((Assumptions!M211)*(1-Assumptions!N228)+(Assumptions!N211-Assumptions!M211)),$D293*(Assumptions!N211-Assumptions!M211)),$D293*(Assumptions!N211-Assumptions!M211)))),0),0)</f>
        <v>3.0000000000000027E-2</v>
      </c>
      <c r="O293" s="185">
        <f>IFERROR(MAX(IF(O$290=1,IF(MOD(O$291,12)=1,$D293*(Assumptions!O211),$D293*(Assumptions!O211-Assumptions!N211)),IF(VLOOKUP($C293,Lease_Tenure,2,FALSE)=1,IF(MOD(O$291,12)=1,$D293*((Assumptions!N211)*(1-Assumptions!O228)+(Assumptions!O211-Assumptions!N211)),$D293*(Assumptions!O211-Assumptions!N211)),IF(MOD(O$290,VLOOKUP($C293,Lease_Tenure,2,FALSE))=1,IF(MOD(O$291,12)=1,$D293*((Assumptions!N211)*(1-Assumptions!O228)+(Assumptions!O211-Assumptions!N211)),$D293*(Assumptions!O211-Assumptions!N211)),$D293*(Assumptions!O211-Assumptions!N211)))),0),0)</f>
        <v>3.0000000000000027E-2</v>
      </c>
      <c r="P293" s="185">
        <f>IFERROR(MAX(IF(P$290=1,IF(MOD(P$291,12)=1,$D293*(Assumptions!P211),$D293*(Assumptions!P211-Assumptions!O211)),IF(VLOOKUP($C293,Lease_Tenure,2,FALSE)=1,IF(MOD(P$291,12)=1,$D293*((Assumptions!O211)*(1-Assumptions!P228)+(Assumptions!P211-Assumptions!O211)),$D293*(Assumptions!P211-Assumptions!O211)),IF(MOD(P$290,VLOOKUP($C293,Lease_Tenure,2,FALSE))=1,IF(MOD(P$291,12)=1,$D293*((Assumptions!O211)*(1-Assumptions!P228)+(Assumptions!P211-Assumptions!O211)),$D293*(Assumptions!P211-Assumptions!O211)),$D293*(Assumptions!P211-Assumptions!O211)))),0),0)</f>
        <v>3.0000000000000027E-2</v>
      </c>
      <c r="Q293" s="185">
        <f>IFERROR(MAX(IF(Q$290=1,IF(MOD(Q$291,12)=1,$D293*(Assumptions!Q211),$D293*(Assumptions!Q211-Assumptions!P211)),IF(VLOOKUP($C293,Lease_Tenure,2,FALSE)=1,IF(MOD(Q$291,12)=1,$D293*((Assumptions!P211)*(1-Assumptions!Q228)+(Assumptions!Q211-Assumptions!P211)),$D293*(Assumptions!Q211-Assumptions!P211)),IF(MOD(Q$290,VLOOKUP($C293,Lease_Tenure,2,FALSE))=1,IF(MOD(Q$291,12)=1,$D293*((Assumptions!P211)*(1-Assumptions!Q228)+(Assumptions!Q211-Assumptions!P211)),$D293*(Assumptions!Q211-Assumptions!P211)),$D293*(Assumptions!Q211-Assumptions!P211)))),0),0)</f>
        <v>0</v>
      </c>
      <c r="R293" s="185">
        <f>IFERROR(MAX(IF(R$290=1,IF(MOD(R$291,12)=1,$D293*(Assumptions!R211),$D293*(Assumptions!R211-Assumptions!Q211)),IF(VLOOKUP($C293,Lease_Tenure,2,FALSE)=1,IF(MOD(R$291,12)=1,$D293*((Assumptions!Q211)*(1-Assumptions!R228)+(Assumptions!R211-Assumptions!Q211)),$D293*(Assumptions!R211-Assumptions!Q211)),IF(MOD(R$290,VLOOKUP($C293,Lease_Tenure,2,FALSE))=1,IF(MOD(R$291,12)=1,$D293*((Assumptions!Q211)*(1-Assumptions!R228)+(Assumptions!R211-Assumptions!Q211)),$D293*(Assumptions!R211-Assumptions!Q211)),$D293*(Assumptions!R211-Assumptions!Q211)))),0),0)</f>
        <v>0</v>
      </c>
      <c r="S293" s="185">
        <f>IFERROR(MAX(IF(S$290=1,IF(MOD(S$291,12)=1,$D293*(Assumptions!S211),$D293*(Assumptions!S211-Assumptions!R211)),IF(VLOOKUP($C293,Lease_Tenure,2,FALSE)=1,IF(MOD(S$291,12)=1,$D293*((Assumptions!R211)*(1-Assumptions!S228)+(Assumptions!S211-Assumptions!R211)),$D293*(Assumptions!S211-Assumptions!R211)),IF(MOD(S$290,VLOOKUP($C293,Lease_Tenure,2,FALSE))=1,IF(MOD(S$291,12)=1,$D293*((Assumptions!R211)*(1-Assumptions!S228)+(Assumptions!S211-Assumptions!R211)),$D293*(Assumptions!S211-Assumptions!R211)),$D293*(Assumptions!S211-Assumptions!R211)))),0),0)</f>
        <v>0</v>
      </c>
      <c r="T293" s="185">
        <f>IFERROR(MAX(IF(T$290=1,IF(MOD(T$291,12)=1,$D293*(Assumptions!T211),$D293*(Assumptions!T211-Assumptions!S211)),IF(VLOOKUP($C293,Lease_Tenure,2,FALSE)=1,IF(MOD(T$291,12)=1,$D293*((Assumptions!S211)*(1-Assumptions!T228)+(Assumptions!T211-Assumptions!S211)),$D293*(Assumptions!T211-Assumptions!S211)),IF(MOD(T$290,VLOOKUP($C293,Lease_Tenure,2,FALSE))=1,IF(MOD(T$291,12)=1,$D293*((Assumptions!S211)*(1-Assumptions!T228)+(Assumptions!T211-Assumptions!S211)),$D293*(Assumptions!T211-Assumptions!S211)),$D293*(Assumptions!T211-Assumptions!S211)))),0),0)</f>
        <v>0</v>
      </c>
      <c r="U293" s="185">
        <f>IFERROR(MAX(IF(U$290=1,IF(MOD(U$291,12)=1,$D293*(Assumptions!U211),$D293*(Assumptions!U211-Assumptions!T211)),IF(VLOOKUP($C293,Lease_Tenure,2,FALSE)=1,IF(MOD(U$291,12)=1,$D293*((Assumptions!T211)*(1-Assumptions!U228)+(Assumptions!U211-Assumptions!T211)),$D293*(Assumptions!U211-Assumptions!T211)),IF(MOD(U$290,VLOOKUP($C293,Lease_Tenure,2,FALSE))=1,IF(MOD(U$291,12)=1,$D293*((Assumptions!T211)*(1-Assumptions!U228)+(Assumptions!U211-Assumptions!T211)),$D293*(Assumptions!U211-Assumptions!T211)),$D293*(Assumptions!U211-Assumptions!T211)))),0),0)</f>
        <v>0</v>
      </c>
      <c r="V293" s="185">
        <f>IFERROR(MAX(IF(V$290=1,IF(MOD(V$291,12)=1,$D293*(Assumptions!V211),$D293*(Assumptions!V211-Assumptions!U211)),IF(VLOOKUP($C293,Lease_Tenure,2,FALSE)=1,IF(MOD(V$291,12)=1,$D293*((Assumptions!U211)*(1-Assumptions!V228)+(Assumptions!V211-Assumptions!U211)),$D293*(Assumptions!V211-Assumptions!U211)),IF(MOD(V$290,VLOOKUP($C293,Lease_Tenure,2,FALSE))=1,IF(MOD(V$291,12)=1,$D293*((Assumptions!U211)*(1-Assumptions!V228)+(Assumptions!V211-Assumptions!U211)),$D293*(Assumptions!V211-Assumptions!U211)),$D293*(Assumptions!V211-Assumptions!U211)))),0),0)</f>
        <v>0</v>
      </c>
      <c r="W293" s="185">
        <f>IFERROR(MAX(IF(W$290=1,IF(MOD(W$291,12)=1,$D293*(Assumptions!W211),$D293*(Assumptions!W211-Assumptions!V211)),IF(VLOOKUP($C293,Lease_Tenure,2,FALSE)=1,IF(MOD(W$291,12)=1,$D293*((Assumptions!V211)*(1-Assumptions!W228)+(Assumptions!W211-Assumptions!V211)),$D293*(Assumptions!W211-Assumptions!V211)),IF(MOD(W$290,VLOOKUP($C293,Lease_Tenure,2,FALSE))=1,IF(MOD(W$291,12)=1,$D293*((Assumptions!V211)*(1-Assumptions!W228)+(Assumptions!W211-Assumptions!V211)),$D293*(Assumptions!W211-Assumptions!V211)),$D293*(Assumptions!W211-Assumptions!V211)))),0),0)</f>
        <v>0</v>
      </c>
      <c r="X293" s="185">
        <f>IFERROR(MAX(IF(X$290=1,IF(MOD(X$291,12)=1,$D293*(Assumptions!X211),$D293*(Assumptions!X211-Assumptions!W211)),IF(VLOOKUP($C293,Lease_Tenure,2,FALSE)=1,IF(MOD(X$291,12)=1,$D293*((Assumptions!W211)*(1-Assumptions!X228)+(Assumptions!X211-Assumptions!W211)),$D293*(Assumptions!X211-Assumptions!W211)),IF(MOD(X$290,VLOOKUP($C293,Lease_Tenure,2,FALSE))=1,IF(MOD(X$291,12)=1,$D293*((Assumptions!W211)*(1-Assumptions!X228)+(Assumptions!X211-Assumptions!W211)),$D293*(Assumptions!X211-Assumptions!W211)),$D293*(Assumptions!X211-Assumptions!W211)))),0),0)</f>
        <v>0</v>
      </c>
      <c r="Y293" s="185">
        <f>IFERROR(MAX(IF(Y$290=1,IF(MOD(Y$291,12)=1,$D293*(Assumptions!Y211),$D293*(Assumptions!Y211-Assumptions!X211)),IF(VLOOKUP($C293,Lease_Tenure,2,FALSE)=1,IF(MOD(Y$291,12)=1,$D293*((Assumptions!X211)*(1-Assumptions!Y228)+(Assumptions!Y211-Assumptions!X211)),$D293*(Assumptions!Y211-Assumptions!X211)),IF(MOD(Y$290,VLOOKUP($C293,Lease_Tenure,2,FALSE))=1,IF(MOD(Y$291,12)=1,$D293*((Assumptions!X211)*(1-Assumptions!Y228)+(Assumptions!Y211-Assumptions!X211)),$D293*(Assumptions!Y211-Assumptions!X211)),$D293*(Assumptions!Y211-Assumptions!X211)))),0),0)</f>
        <v>0</v>
      </c>
      <c r="Z293" s="185">
        <f>IFERROR(MAX(IF(Z$290=1,IF(MOD(Z$291,12)=1,$D293*(Assumptions!Z211),$D293*(Assumptions!Z211-Assumptions!Y211)),IF(VLOOKUP($C293,Lease_Tenure,2,FALSE)=1,IF(MOD(Z$291,12)=1,$D293*((Assumptions!Y211)*(1-Assumptions!Z228)+(Assumptions!Z211-Assumptions!Y211)),$D293*(Assumptions!Z211-Assumptions!Y211)),IF(MOD(Z$290,VLOOKUP($C293,Lease_Tenure,2,FALSE))=1,IF(MOD(Z$291,12)=1,$D293*((Assumptions!Y211)*(1-Assumptions!Z228)+(Assumptions!Z211-Assumptions!Y211)),$D293*(Assumptions!Z211-Assumptions!Y211)),$D293*(Assumptions!Z211-Assumptions!Y211)))),0),0)</f>
        <v>0</v>
      </c>
      <c r="AA293" s="185">
        <f>IFERROR(MAX(IF(AA$290=1,IF(MOD(AA$291,12)=1,$D293*(Assumptions!AA211),$D293*(Assumptions!AA211-Assumptions!Z211)),IF(VLOOKUP($C293,Lease_Tenure,2,FALSE)=1,IF(MOD(AA$291,12)=1,$D293*((Assumptions!Z211)*(1-Assumptions!AA228)+(Assumptions!AA211-Assumptions!Z211)),$D293*(Assumptions!AA211-Assumptions!Z211)),IF(MOD(AA$290,VLOOKUP($C293,Lease_Tenure,2,FALSE))=1,IF(MOD(AA$291,12)=1,$D293*((Assumptions!Z211)*(1-Assumptions!AA228)+(Assumptions!AA211-Assumptions!Z211)),$D293*(Assumptions!AA211-Assumptions!Z211)),$D293*(Assumptions!AA211-Assumptions!Z211)))),0),0)</f>
        <v>0</v>
      </c>
      <c r="AB293" s="185">
        <f>IFERROR(MAX(IF(AB$290=1,IF(MOD(AB$291,12)=1,$D293*(Assumptions!AB211),$D293*(Assumptions!AB211-Assumptions!AA211)),IF(VLOOKUP($C293,Lease_Tenure,2,FALSE)=1,IF(MOD(AB$291,12)=1,$D293*((Assumptions!AA211)*(1-Assumptions!AB228)+(Assumptions!AB211-Assumptions!AA211)),$D293*(Assumptions!AB211-Assumptions!AA211)),IF(MOD(AB$290,VLOOKUP($C293,Lease_Tenure,2,FALSE))=1,IF(MOD(AB$291,12)=1,$D293*((Assumptions!AA211)*(1-Assumptions!AB228)+(Assumptions!AB211-Assumptions!AA211)),$D293*(Assumptions!AB211-Assumptions!AA211)),$D293*(Assumptions!AB211-Assumptions!AA211)))),0),0)</f>
        <v>0</v>
      </c>
      <c r="AC293" s="185">
        <f>IFERROR(MAX(IF(AC$290=1,IF(MOD(AC$291,12)=1,$D293*(Assumptions!AC211),$D293*(Assumptions!AC211-Assumptions!AB211)),IF(VLOOKUP($C293,Lease_Tenure,2,FALSE)=1,IF(MOD(AC$291,12)=1,$D293*((Assumptions!AB211)*(1-Assumptions!AC228)+(Assumptions!AC211-Assumptions!AB211)),$D293*(Assumptions!AC211-Assumptions!AB211)),IF(MOD(AC$290,VLOOKUP($C293,Lease_Tenure,2,FALSE))=1,IF(MOD(AC$291,12)=1,$D293*((Assumptions!AB211)*(1-Assumptions!AC228)+(Assumptions!AC211-Assumptions!AB211)),$D293*(Assumptions!AC211-Assumptions!AB211)),$D293*(Assumptions!AC211-Assumptions!AB211)))),0),0)</f>
        <v>3.0000000000000027E-2</v>
      </c>
      <c r="AD293" s="185">
        <f>IFERROR(MAX(IF(AD$290=1,IF(MOD(AD$291,12)=1,$D293*(Assumptions!AD211),$D293*(Assumptions!AD211-Assumptions!AC211)),IF(VLOOKUP($C293,Lease_Tenure,2,FALSE)=1,IF(MOD(AD$291,12)=1,$D293*((Assumptions!AC211)*(1-Assumptions!AD228)+(Assumptions!AD211-Assumptions!AC211)),$D293*(Assumptions!AD211-Assumptions!AC211)),IF(MOD(AD$290,VLOOKUP($C293,Lease_Tenure,2,FALSE))=1,IF(MOD(AD$291,12)=1,$D293*((Assumptions!AC211)*(1-Assumptions!AD228)+(Assumptions!AD211-Assumptions!AC211)),$D293*(Assumptions!AD211-Assumptions!AC211)),$D293*(Assumptions!AD211-Assumptions!AC211)))),0),0)</f>
        <v>0</v>
      </c>
      <c r="AE293" s="185">
        <f>IFERROR(MAX(IF(AE$290=1,IF(MOD(AE$291,12)=1,$D293*(Assumptions!AE211),$D293*(Assumptions!AE211-Assumptions!AD211)),IF(VLOOKUP($C293,Lease_Tenure,2,FALSE)=1,IF(MOD(AE$291,12)=1,$D293*((Assumptions!AD211)*(1-Assumptions!AE228)+(Assumptions!AE211-Assumptions!AD211)),$D293*(Assumptions!AE211-Assumptions!AD211)),IF(MOD(AE$290,VLOOKUP($C293,Lease_Tenure,2,FALSE))=1,IF(MOD(AE$291,12)=1,$D293*((Assumptions!AD211)*(1-Assumptions!AE228)+(Assumptions!AE211-Assumptions!AD211)),$D293*(Assumptions!AE211-Assumptions!AD211)),$D293*(Assumptions!AE211-Assumptions!AD211)))),0),0)</f>
        <v>0</v>
      </c>
      <c r="AF293" s="185">
        <f>IFERROR(MAX(IF(AF$290=1,IF(MOD(AF$291,12)=1,$D293*(Assumptions!AF211),$D293*(Assumptions!AF211-Assumptions!AE211)),IF(VLOOKUP($C293,Lease_Tenure,2,FALSE)=1,IF(MOD(AF$291,12)=1,$D293*((Assumptions!AE211)*(1-Assumptions!AF228)+(Assumptions!AF211-Assumptions!AE211)),$D293*(Assumptions!AF211-Assumptions!AE211)),IF(MOD(AF$290,VLOOKUP($C293,Lease_Tenure,2,FALSE))=1,IF(MOD(AF$291,12)=1,$D293*((Assumptions!AE211)*(1-Assumptions!AF228)+(Assumptions!AF211-Assumptions!AE211)),$D293*(Assumptions!AF211-Assumptions!AE211)),$D293*(Assumptions!AF211-Assumptions!AE211)))),0),0)</f>
        <v>0</v>
      </c>
      <c r="AG293" s="185">
        <f>IFERROR(MAX(IF(AG$290=1,IF(MOD(AG$291,12)=1,$D293*(Assumptions!AG211),$D293*(Assumptions!AG211-Assumptions!AF211)),IF(VLOOKUP($C293,Lease_Tenure,2,FALSE)=1,IF(MOD(AG$291,12)=1,$D293*((Assumptions!AF211)*(1-Assumptions!AG228)+(Assumptions!AG211-Assumptions!AF211)),$D293*(Assumptions!AG211-Assumptions!AF211)),IF(MOD(AG$290,VLOOKUP($C293,Lease_Tenure,2,FALSE))=1,IF(MOD(AG$291,12)=1,$D293*((Assumptions!AF211)*(1-Assumptions!AG228)+(Assumptions!AG211-Assumptions!AF211)),$D293*(Assumptions!AG211-Assumptions!AF211)),$D293*(Assumptions!AG211-Assumptions!AF211)))),0),0)</f>
        <v>0</v>
      </c>
      <c r="AH293" s="185">
        <f>IFERROR(MAX(IF(AH$290=1,IF(MOD(AH$291,12)=1,$D293*(Assumptions!AH211),$D293*(Assumptions!AH211-Assumptions!AG211)),IF(VLOOKUP($C293,Lease_Tenure,2,FALSE)=1,IF(MOD(AH$291,12)=1,$D293*((Assumptions!AG211)*(1-Assumptions!AH228)+(Assumptions!AH211-Assumptions!AG211)),$D293*(Assumptions!AH211-Assumptions!AG211)),IF(MOD(AH$290,VLOOKUP($C293,Lease_Tenure,2,FALSE))=1,IF(MOD(AH$291,12)=1,$D293*((Assumptions!AG211)*(1-Assumptions!AH228)+(Assumptions!AH211-Assumptions!AG211)),$D293*(Assumptions!AH211-Assumptions!AG211)),$D293*(Assumptions!AH211-Assumptions!AG211)))),0),0)</f>
        <v>0</v>
      </c>
      <c r="AI293" s="185">
        <f>IFERROR(MAX(IF(AI$290=1,IF(MOD(AI$291,12)=1,$D293*(Assumptions!AI211),$D293*(Assumptions!AI211-Assumptions!AH211)),IF(VLOOKUP($C293,Lease_Tenure,2,FALSE)=1,IF(MOD(AI$291,12)=1,$D293*((Assumptions!AH211)*(1-Assumptions!AI228)+(Assumptions!AI211-Assumptions!AH211)),$D293*(Assumptions!AI211-Assumptions!AH211)),IF(MOD(AI$290,VLOOKUP($C293,Lease_Tenure,2,FALSE))=1,IF(MOD(AI$291,12)=1,$D293*((Assumptions!AH211)*(1-Assumptions!AI228)+(Assumptions!AI211-Assumptions!AH211)),$D293*(Assumptions!AI211-Assumptions!AH211)),$D293*(Assumptions!AI211-Assumptions!AH211)))),0),0)</f>
        <v>0</v>
      </c>
      <c r="AJ293" s="185">
        <f>IFERROR(MAX(IF(AJ$290=1,IF(MOD(AJ$291,12)=1,$D293*(Assumptions!AJ211),$D293*(Assumptions!AJ211-Assumptions!AI211)),IF(VLOOKUP($C293,Lease_Tenure,2,FALSE)=1,IF(MOD(AJ$291,12)=1,$D293*((Assumptions!AI211)*(1-Assumptions!AJ228)+(Assumptions!AJ211-Assumptions!AI211)),$D293*(Assumptions!AJ211-Assumptions!AI211)),IF(MOD(AJ$290,VLOOKUP($C293,Lease_Tenure,2,FALSE))=1,IF(MOD(AJ$291,12)=1,$D293*((Assumptions!AI211)*(1-Assumptions!AJ228)+(Assumptions!AJ211-Assumptions!AI211)),$D293*(Assumptions!AJ211-Assumptions!AI211)),$D293*(Assumptions!AJ211-Assumptions!AI211)))),0),0)</f>
        <v>0</v>
      </c>
      <c r="AK293" s="185">
        <f>IFERROR(MAX(IF(AK$290=1,IF(MOD(AK$291,12)=1,$D293*(Assumptions!AK211),$D293*(Assumptions!AK211-Assumptions!AJ211)),IF(VLOOKUP($C293,Lease_Tenure,2,FALSE)=1,IF(MOD(AK$291,12)=1,$D293*((Assumptions!AJ211)*(1-Assumptions!AK228)+(Assumptions!AK211-Assumptions!AJ211)),$D293*(Assumptions!AK211-Assumptions!AJ211)),IF(MOD(AK$290,VLOOKUP($C293,Lease_Tenure,2,FALSE))=1,IF(MOD(AK$291,12)=1,$D293*((Assumptions!AJ211)*(1-Assumptions!AK228)+(Assumptions!AK211-Assumptions!AJ211)),$D293*(Assumptions!AK211-Assumptions!AJ211)),$D293*(Assumptions!AK211-Assumptions!AJ211)))),0),0)</f>
        <v>0</v>
      </c>
      <c r="AL293" s="185">
        <f>IFERROR(MAX(IF(AL$290=1,IF(MOD(AL$291,12)=1,$D293*(Assumptions!AL211),$D293*(Assumptions!AL211-Assumptions!AK211)),IF(VLOOKUP($C293,Lease_Tenure,2,FALSE)=1,IF(MOD(AL$291,12)=1,$D293*((Assumptions!AK211)*(1-Assumptions!AL228)+(Assumptions!AL211-Assumptions!AK211)),$D293*(Assumptions!AL211-Assumptions!AK211)),IF(MOD(AL$290,VLOOKUP($C293,Lease_Tenure,2,FALSE))=1,IF(MOD(AL$291,12)=1,$D293*((Assumptions!AK211)*(1-Assumptions!AL228)+(Assumptions!AL211-Assumptions!AK211)),$D293*(Assumptions!AL211-Assumptions!AK211)),$D293*(Assumptions!AL211-Assumptions!AK211)))),0),0)</f>
        <v>0</v>
      </c>
      <c r="AM293" s="185">
        <f>IFERROR(MAX(IF(AM$290=1,IF(MOD(AM$291,12)=1,$D293*(Assumptions!AM211),$D293*(Assumptions!AM211-Assumptions!AL211)),IF(VLOOKUP($C293,Lease_Tenure,2,FALSE)=1,IF(MOD(AM$291,12)=1,$D293*((Assumptions!AL211)*(1-Assumptions!AM228)+(Assumptions!AM211-Assumptions!AL211)),$D293*(Assumptions!AM211-Assumptions!AL211)),IF(MOD(AM$290,VLOOKUP($C293,Lease_Tenure,2,FALSE))=1,IF(MOD(AM$291,12)=1,$D293*((Assumptions!AL211)*(1-Assumptions!AM228)+(Assumptions!AM211-Assumptions!AL211)),$D293*(Assumptions!AM211-Assumptions!AL211)),$D293*(Assumptions!AM211-Assumptions!AL211)))),0),0)</f>
        <v>0</v>
      </c>
      <c r="AN293" s="185">
        <f>IFERROR(MAX(IF(AN$290=1,IF(MOD(AN$291,12)=1,$D293*(Assumptions!AN211),$D293*(Assumptions!AN211-Assumptions!AM211)),IF(VLOOKUP($C293,Lease_Tenure,2,FALSE)=1,IF(MOD(AN$291,12)=1,$D293*((Assumptions!AM211)*(1-Assumptions!AN228)+(Assumptions!AN211-Assumptions!AM211)),$D293*(Assumptions!AN211-Assumptions!AM211)),IF(MOD(AN$290,VLOOKUP($C293,Lease_Tenure,2,FALSE))=1,IF(MOD(AN$291,12)=1,$D293*((Assumptions!AM211)*(1-Assumptions!AN228)+(Assumptions!AN211-Assumptions!AM211)),$D293*(Assumptions!AN211-Assumptions!AM211)),$D293*(Assumptions!AN211-Assumptions!AM211)))),0),0)</f>
        <v>0</v>
      </c>
      <c r="AO293" s="185">
        <f>IFERROR(MAX(IF(AO$290=1,IF(MOD(AO$291,12)=1,$D293*(Assumptions!AO211),$D293*(Assumptions!AO211-Assumptions!AN211)),IF(VLOOKUP($C293,Lease_Tenure,2,FALSE)=1,IF(MOD(AO$291,12)=1,$D293*((Assumptions!AN211)*(1-Assumptions!AO228)+(Assumptions!AO211-Assumptions!AN211)),$D293*(Assumptions!AO211-Assumptions!AN211)),IF(MOD(AO$290,VLOOKUP($C293,Lease_Tenure,2,FALSE))=1,IF(MOD(AO$291,12)=1,$D293*((Assumptions!AN211)*(1-Assumptions!AO228)+(Assumptions!AO211-Assumptions!AN211)),$D293*(Assumptions!AO211-Assumptions!AN211)),$D293*(Assumptions!AO211-Assumptions!AN211)))),0),0)</f>
        <v>3.0000000000000027E-2</v>
      </c>
      <c r="AP293" s="185">
        <f>IFERROR(MAX(IF(AP$290=1,IF(MOD(AP$291,12)=1,$D293*(Assumptions!AP211),$D293*(Assumptions!AP211-Assumptions!AO211)),IF(VLOOKUP($C293,Lease_Tenure,2,FALSE)=1,IF(MOD(AP$291,12)=1,$D293*((Assumptions!AO211)*(1-Assumptions!AP228)+(Assumptions!AP211-Assumptions!AO211)),$D293*(Assumptions!AP211-Assumptions!AO211)),IF(MOD(AP$290,VLOOKUP($C293,Lease_Tenure,2,FALSE))=1,IF(MOD(AP$291,12)=1,$D293*((Assumptions!AO211)*(1-Assumptions!AP228)+(Assumptions!AP211-Assumptions!AO211)),$D293*(Assumptions!AP211-Assumptions!AO211)),$D293*(Assumptions!AP211-Assumptions!AO211)))),0),0)</f>
        <v>0</v>
      </c>
      <c r="AQ293" s="185">
        <f>IFERROR(MAX(IF(AQ$290=1,IF(MOD(AQ$291,12)=1,$D293*(Assumptions!AQ211),$D293*(Assumptions!AQ211-Assumptions!AP211)),IF(VLOOKUP($C293,Lease_Tenure,2,FALSE)=1,IF(MOD(AQ$291,12)=1,$D293*((Assumptions!AP211)*(1-Assumptions!AQ228)+(Assumptions!AQ211-Assumptions!AP211)),$D293*(Assumptions!AQ211-Assumptions!AP211)),IF(MOD(AQ$290,VLOOKUP($C293,Lease_Tenure,2,FALSE))=1,IF(MOD(AQ$291,12)=1,$D293*((Assumptions!AP211)*(1-Assumptions!AQ228)+(Assumptions!AQ211-Assumptions!AP211)),$D293*(Assumptions!AQ211-Assumptions!AP211)),$D293*(Assumptions!AQ211-Assumptions!AP211)))),0),0)</f>
        <v>0</v>
      </c>
      <c r="AR293" s="185">
        <f>IFERROR(MAX(IF(AR$290=1,IF(MOD(AR$291,12)=1,$D293*(Assumptions!AR211),$D293*(Assumptions!AR211-Assumptions!AQ211)),IF(VLOOKUP($C293,Lease_Tenure,2,FALSE)=1,IF(MOD(AR$291,12)=1,$D293*((Assumptions!AQ211)*(1-Assumptions!AR228)+(Assumptions!AR211-Assumptions!AQ211)),$D293*(Assumptions!AR211-Assumptions!AQ211)),IF(MOD(AR$290,VLOOKUP($C293,Lease_Tenure,2,FALSE))=1,IF(MOD(AR$291,12)=1,$D293*((Assumptions!AQ211)*(1-Assumptions!AR228)+(Assumptions!AR211-Assumptions!AQ211)),$D293*(Assumptions!AR211-Assumptions!AQ211)),$D293*(Assumptions!AR211-Assumptions!AQ211)))),0),0)</f>
        <v>0</v>
      </c>
      <c r="AS293" s="185">
        <f>IFERROR(MAX(IF(AS$290=1,IF(MOD(AS$291,12)=1,$D293*(Assumptions!AS211),$D293*(Assumptions!AS211-Assumptions!AR211)),IF(VLOOKUP($C293,Lease_Tenure,2,FALSE)=1,IF(MOD(AS$291,12)=1,$D293*((Assumptions!AR211)*(1-Assumptions!AS228)+(Assumptions!AS211-Assumptions!AR211)),$D293*(Assumptions!AS211-Assumptions!AR211)),IF(MOD(AS$290,VLOOKUP($C293,Lease_Tenure,2,FALSE))=1,IF(MOD(AS$291,12)=1,$D293*((Assumptions!AR211)*(1-Assumptions!AS228)+(Assumptions!AS211-Assumptions!AR211)),$D293*(Assumptions!AS211-Assumptions!AR211)),$D293*(Assumptions!AS211-Assumptions!AR211)))),0),0)</f>
        <v>0</v>
      </c>
      <c r="AT293" s="185">
        <f>IFERROR(MAX(IF(AT$290=1,IF(MOD(AT$291,12)=1,$D293*(Assumptions!AT211),$D293*(Assumptions!AT211-Assumptions!AS211)),IF(VLOOKUP($C293,Lease_Tenure,2,FALSE)=1,IF(MOD(AT$291,12)=1,$D293*((Assumptions!AS211)*(1-Assumptions!AT228)+(Assumptions!AT211-Assumptions!AS211)),$D293*(Assumptions!AT211-Assumptions!AS211)),IF(MOD(AT$290,VLOOKUP($C293,Lease_Tenure,2,FALSE))=1,IF(MOD(AT$291,12)=1,$D293*((Assumptions!AS211)*(1-Assumptions!AT228)+(Assumptions!AT211-Assumptions!AS211)),$D293*(Assumptions!AT211-Assumptions!AS211)),$D293*(Assumptions!AT211-Assumptions!AS211)))),0),0)</f>
        <v>0</v>
      </c>
      <c r="AU293" s="185">
        <f>IFERROR(MAX(IF(AU$290=1,IF(MOD(AU$291,12)=1,$D293*(Assumptions!AU211),$D293*(Assumptions!AU211-Assumptions!AT211)),IF(VLOOKUP($C293,Lease_Tenure,2,FALSE)=1,IF(MOD(AU$291,12)=1,$D293*((Assumptions!AT211)*(1-Assumptions!AU228)+(Assumptions!AU211-Assumptions!AT211)),$D293*(Assumptions!AU211-Assumptions!AT211)),IF(MOD(AU$290,VLOOKUP($C293,Lease_Tenure,2,FALSE))=1,IF(MOD(AU$291,12)=1,$D293*((Assumptions!AT211)*(1-Assumptions!AU228)+(Assumptions!AU211-Assumptions!AT211)),$D293*(Assumptions!AU211-Assumptions!AT211)),$D293*(Assumptions!AU211-Assumptions!AT211)))),0),0)</f>
        <v>0</v>
      </c>
      <c r="AV293" s="185">
        <f>IFERROR(MAX(IF(AV$290=1,IF(MOD(AV$291,12)=1,$D293*(Assumptions!AV211),$D293*(Assumptions!AV211-Assumptions!AU211)),IF(VLOOKUP($C293,Lease_Tenure,2,FALSE)=1,IF(MOD(AV$291,12)=1,$D293*((Assumptions!AU211)*(1-Assumptions!AV228)+(Assumptions!AV211-Assumptions!AU211)),$D293*(Assumptions!AV211-Assumptions!AU211)),IF(MOD(AV$290,VLOOKUP($C293,Lease_Tenure,2,FALSE))=1,IF(MOD(AV$291,12)=1,$D293*((Assumptions!AU211)*(1-Assumptions!AV228)+(Assumptions!AV211-Assumptions!AU211)),$D293*(Assumptions!AV211-Assumptions!AU211)),$D293*(Assumptions!AV211-Assumptions!AU211)))),0),0)</f>
        <v>0</v>
      </c>
      <c r="AW293" s="185">
        <f>IFERROR(MAX(IF(AW$290=1,IF(MOD(AW$291,12)=1,$D293*(Assumptions!AW211),$D293*(Assumptions!AW211-Assumptions!AV211)),IF(VLOOKUP($C293,Lease_Tenure,2,FALSE)=1,IF(MOD(AW$291,12)=1,$D293*((Assumptions!AV211)*(1-Assumptions!AW228)+(Assumptions!AW211-Assumptions!AV211)),$D293*(Assumptions!AW211-Assumptions!AV211)),IF(MOD(AW$290,VLOOKUP($C293,Lease_Tenure,2,FALSE))=1,IF(MOD(AW$291,12)=1,$D293*((Assumptions!AV211)*(1-Assumptions!AW228)+(Assumptions!AW211-Assumptions!AV211)),$D293*(Assumptions!AW211-Assumptions!AV211)),$D293*(Assumptions!AW211-Assumptions!AV211)))),0),0)</f>
        <v>0</v>
      </c>
      <c r="AX293" s="185">
        <f>IFERROR(MAX(IF(AX$290=1,IF(MOD(AX$291,12)=1,$D293*(Assumptions!AX211),$D293*(Assumptions!AX211-Assumptions!AW211)),IF(VLOOKUP($C293,Lease_Tenure,2,FALSE)=1,IF(MOD(AX$291,12)=1,$D293*((Assumptions!AW211)*(1-Assumptions!AX228)+(Assumptions!AX211-Assumptions!AW211)),$D293*(Assumptions!AX211-Assumptions!AW211)),IF(MOD(AX$290,VLOOKUP($C293,Lease_Tenure,2,FALSE))=1,IF(MOD(AX$291,12)=1,$D293*((Assumptions!AW211)*(1-Assumptions!AX228)+(Assumptions!AX211-Assumptions!AW211)),$D293*(Assumptions!AX211-Assumptions!AW211)),$D293*(Assumptions!AX211-Assumptions!AW211)))),0),0)</f>
        <v>0</v>
      </c>
      <c r="AY293" s="185">
        <f>IFERROR(MAX(IF(AY$290=1,IF(MOD(AY$291,12)=1,$D293*(Assumptions!AY211),$D293*(Assumptions!AY211-Assumptions!AX211)),IF(VLOOKUP($C293,Lease_Tenure,2,FALSE)=1,IF(MOD(AY$291,12)=1,$D293*((Assumptions!AX211)*(1-Assumptions!AY228)+(Assumptions!AY211-Assumptions!AX211)),$D293*(Assumptions!AY211-Assumptions!AX211)),IF(MOD(AY$290,VLOOKUP($C293,Lease_Tenure,2,FALSE))=1,IF(MOD(AY$291,12)=1,$D293*((Assumptions!AX211)*(1-Assumptions!AY228)+(Assumptions!AY211-Assumptions!AX211)),$D293*(Assumptions!AY211-Assumptions!AX211)),$D293*(Assumptions!AY211-Assumptions!AX211)))),0),0)</f>
        <v>0</v>
      </c>
      <c r="AZ293" s="185">
        <f>IFERROR(MAX(IF(AZ$290=1,IF(MOD(AZ$291,12)=1,$D293*(Assumptions!AZ211),$D293*(Assumptions!AZ211-Assumptions!AY211)),IF(VLOOKUP($C293,Lease_Tenure,2,FALSE)=1,IF(MOD(AZ$291,12)=1,$D293*((Assumptions!AY211)*(1-Assumptions!AZ228)+(Assumptions!AZ211-Assumptions!AY211)),$D293*(Assumptions!AZ211-Assumptions!AY211)),IF(MOD(AZ$290,VLOOKUP($C293,Lease_Tenure,2,FALSE))=1,IF(MOD(AZ$291,12)=1,$D293*((Assumptions!AY211)*(1-Assumptions!AZ228)+(Assumptions!AZ211-Assumptions!AY211)),$D293*(Assumptions!AZ211-Assumptions!AY211)),$D293*(Assumptions!AZ211-Assumptions!AY211)))),0),0)</f>
        <v>0</v>
      </c>
      <c r="BA293" s="185">
        <f>IFERROR(MAX(IF(BA$290=1,IF(MOD(BA$291,12)=1,$D293*(Assumptions!BA211),$D293*(Assumptions!BA211-Assumptions!AZ211)),IF(VLOOKUP($C293,Lease_Tenure,2,FALSE)=1,IF(MOD(BA$291,12)=1,$D293*((Assumptions!AZ211)*(1-Assumptions!BA228)+(Assumptions!BA211-Assumptions!AZ211)),$D293*(Assumptions!BA211-Assumptions!AZ211)),IF(MOD(BA$290,VLOOKUP($C293,Lease_Tenure,2,FALSE))=1,IF(MOD(BA$291,12)=1,$D293*((Assumptions!AZ211)*(1-Assumptions!BA228)+(Assumptions!BA211-Assumptions!AZ211)),$D293*(Assumptions!BA211-Assumptions!AZ211)),$D293*(Assumptions!BA211-Assumptions!AZ211)))),0),0)</f>
        <v>0.7274999999999997</v>
      </c>
      <c r="BB293" s="185">
        <f>IFERROR(MAX(IF(BB$290=1,IF(MOD(BB$291,12)=1,$D293*(Assumptions!BB211),$D293*(Assumptions!BB211-Assumptions!BA211)),IF(VLOOKUP($C293,Lease_Tenure,2,FALSE)=1,IF(MOD(BB$291,12)=1,$D293*((Assumptions!BA211)*(1-Assumptions!BB228)+(Assumptions!BB211-Assumptions!BA211)),$D293*(Assumptions!BB211-Assumptions!BA211)),IF(MOD(BB$290,VLOOKUP($C293,Lease_Tenure,2,FALSE))=1,IF(MOD(BB$291,12)=1,$D293*((Assumptions!BA211)*(1-Assumptions!BB228)+(Assumptions!BB211-Assumptions!BA211)),$D293*(Assumptions!BB211-Assumptions!BA211)),$D293*(Assumptions!BB211-Assumptions!BA211)))),0),0)</f>
        <v>0</v>
      </c>
      <c r="BC293" s="185">
        <f>IFERROR(MAX(IF(BC$290=1,IF(MOD(BC$291,12)=1,$D293*(Assumptions!BC211),$D293*(Assumptions!BC211-Assumptions!BB211)),IF(VLOOKUP($C293,Lease_Tenure,2,FALSE)=1,IF(MOD(BC$291,12)=1,$D293*((Assumptions!BB211)*(1-Assumptions!BC228)+(Assumptions!BC211-Assumptions!BB211)),$D293*(Assumptions!BC211-Assumptions!BB211)),IF(MOD(BC$290,VLOOKUP($C293,Lease_Tenure,2,FALSE))=1,IF(MOD(BC$291,12)=1,$D293*((Assumptions!BB211)*(1-Assumptions!BC228)+(Assumptions!BC211-Assumptions!BB211)),$D293*(Assumptions!BC211-Assumptions!BB211)),$D293*(Assumptions!BC211-Assumptions!BB211)))),0),0)</f>
        <v>0</v>
      </c>
      <c r="BD293" s="185">
        <f>IFERROR(MAX(IF(BD$290=1,IF(MOD(BD$291,12)=1,$D293*(Assumptions!BD211),$D293*(Assumptions!BD211-Assumptions!BC211)),IF(VLOOKUP($C293,Lease_Tenure,2,FALSE)=1,IF(MOD(BD$291,12)=1,$D293*((Assumptions!BC211)*(1-Assumptions!BD228)+(Assumptions!BD211-Assumptions!BC211)),$D293*(Assumptions!BD211-Assumptions!BC211)),IF(MOD(BD$290,VLOOKUP($C293,Lease_Tenure,2,FALSE))=1,IF(MOD(BD$291,12)=1,$D293*((Assumptions!BC211)*(1-Assumptions!BD228)+(Assumptions!BD211-Assumptions!BC211)),$D293*(Assumptions!BD211-Assumptions!BC211)),$D293*(Assumptions!BD211-Assumptions!BC211)))),0),0)</f>
        <v>0</v>
      </c>
      <c r="BE293" s="185">
        <f>IFERROR(MAX(IF(BE$290=1,IF(MOD(BE$291,12)=1,$D293*(Assumptions!BE211),$D293*(Assumptions!BE211-Assumptions!BD211)),IF(VLOOKUP($C293,Lease_Tenure,2,FALSE)=1,IF(MOD(BE$291,12)=1,$D293*((Assumptions!BD211)*(1-Assumptions!BE228)+(Assumptions!BE211-Assumptions!BD211)),$D293*(Assumptions!BE211-Assumptions!BD211)),IF(MOD(BE$290,VLOOKUP($C293,Lease_Tenure,2,FALSE))=1,IF(MOD(BE$291,12)=1,$D293*((Assumptions!BD211)*(1-Assumptions!BE228)+(Assumptions!BE211-Assumptions!BD211)),$D293*(Assumptions!BE211-Assumptions!BD211)),$D293*(Assumptions!BE211-Assumptions!BD211)))),0),0)</f>
        <v>0</v>
      </c>
      <c r="BF293" s="185">
        <f>IFERROR(MAX(IF(BF$290=1,IF(MOD(BF$291,12)=1,$D293*(Assumptions!BF211),$D293*(Assumptions!BF211-Assumptions!BE211)),IF(VLOOKUP($C293,Lease_Tenure,2,FALSE)=1,IF(MOD(BF$291,12)=1,$D293*((Assumptions!BE211)*(1-Assumptions!BF228)+(Assumptions!BF211-Assumptions!BE211)),$D293*(Assumptions!BF211-Assumptions!BE211)),IF(MOD(BF$290,VLOOKUP($C293,Lease_Tenure,2,FALSE))=1,IF(MOD(BF$291,12)=1,$D293*((Assumptions!BE211)*(1-Assumptions!BF228)+(Assumptions!BF211-Assumptions!BE211)),$D293*(Assumptions!BF211-Assumptions!BE211)),$D293*(Assumptions!BF211-Assumptions!BE211)))),0),0)</f>
        <v>0</v>
      </c>
      <c r="BG293" s="185">
        <f>IFERROR(MAX(IF(BG$290=1,IF(MOD(BG$291,12)=1,$D293*(Assumptions!BG211),$D293*(Assumptions!BG211-Assumptions!BF211)),IF(VLOOKUP($C293,Lease_Tenure,2,FALSE)=1,IF(MOD(BG$291,12)=1,$D293*((Assumptions!BF211)*(1-Assumptions!BG228)+(Assumptions!BG211-Assumptions!BF211)),$D293*(Assumptions!BG211-Assumptions!BF211)),IF(MOD(BG$290,VLOOKUP($C293,Lease_Tenure,2,FALSE))=1,IF(MOD(BG$291,12)=1,$D293*((Assumptions!BF211)*(1-Assumptions!BG228)+(Assumptions!BG211-Assumptions!BF211)),$D293*(Assumptions!BG211-Assumptions!BF211)),$D293*(Assumptions!BG211-Assumptions!BF211)))),0),0)</f>
        <v>0</v>
      </c>
      <c r="BH293" s="185">
        <f>IFERROR(MAX(IF(BH$290=1,IF(MOD(BH$291,12)=1,$D293*(Assumptions!BH211),$D293*(Assumptions!BH211-Assumptions!BG211)),IF(VLOOKUP($C293,Lease_Tenure,2,FALSE)=1,IF(MOD(BH$291,12)=1,$D293*((Assumptions!BG211)*(1-Assumptions!BH228)+(Assumptions!BH211-Assumptions!BG211)),$D293*(Assumptions!BH211-Assumptions!BG211)),IF(MOD(BH$290,VLOOKUP($C293,Lease_Tenure,2,FALSE))=1,IF(MOD(BH$291,12)=1,$D293*((Assumptions!BG211)*(1-Assumptions!BH228)+(Assumptions!BH211-Assumptions!BG211)),$D293*(Assumptions!BH211-Assumptions!BG211)),$D293*(Assumptions!BH211-Assumptions!BG211)))),0),0)</f>
        <v>0</v>
      </c>
      <c r="BI293" s="185">
        <f>IFERROR(MAX(IF(BI$290=1,IF(MOD(BI$291,12)=1,$D293*(Assumptions!BI211),$D293*(Assumptions!BI211-Assumptions!BH211)),IF(VLOOKUP($C293,Lease_Tenure,2,FALSE)=1,IF(MOD(BI$291,12)=1,$D293*((Assumptions!BH211)*(1-Assumptions!BI228)+(Assumptions!BI211-Assumptions!BH211)),$D293*(Assumptions!BI211-Assumptions!BH211)),IF(MOD(BI$290,VLOOKUP($C293,Lease_Tenure,2,FALSE))=1,IF(MOD(BI$291,12)=1,$D293*((Assumptions!BH211)*(1-Assumptions!BI228)+(Assumptions!BI211-Assumptions!BH211)),$D293*(Assumptions!BI211-Assumptions!BH211)),$D293*(Assumptions!BI211-Assumptions!BH211)))),0),0)</f>
        <v>0</v>
      </c>
      <c r="BJ293" s="185">
        <f>IFERROR(MAX(IF(BJ$290=1,IF(MOD(BJ$291,12)=1,$D293*(Assumptions!BJ211),$D293*(Assumptions!BJ211-Assumptions!BI211)),IF(VLOOKUP($C293,Lease_Tenure,2,FALSE)=1,IF(MOD(BJ$291,12)=1,$D293*((Assumptions!BI211)*(1-Assumptions!BJ228)+(Assumptions!BJ211-Assumptions!BI211)),$D293*(Assumptions!BJ211-Assumptions!BI211)),IF(MOD(BJ$290,VLOOKUP($C293,Lease_Tenure,2,FALSE))=1,IF(MOD(BJ$291,12)=1,$D293*((Assumptions!BI211)*(1-Assumptions!BJ228)+(Assumptions!BJ211-Assumptions!BI211)),$D293*(Assumptions!BJ211-Assumptions!BI211)),$D293*(Assumptions!BJ211-Assumptions!BI211)))),0),0)</f>
        <v>0</v>
      </c>
      <c r="BK293" s="185">
        <f>IFERROR(MAX(IF(BK$290=1,IF(MOD(BK$291,12)=1,$D293*(Assumptions!BK211),$D293*(Assumptions!BK211-Assumptions!BJ211)),IF(VLOOKUP($C293,Lease_Tenure,2,FALSE)=1,IF(MOD(BK$291,12)=1,$D293*((Assumptions!BJ211)*(1-Assumptions!BK228)+(Assumptions!BK211-Assumptions!BJ211)),$D293*(Assumptions!BK211-Assumptions!BJ211)),IF(MOD(BK$290,VLOOKUP($C293,Lease_Tenure,2,FALSE))=1,IF(MOD(BK$291,12)=1,$D293*((Assumptions!BJ211)*(1-Assumptions!BK228)+(Assumptions!BK211-Assumptions!BJ211)),$D293*(Assumptions!BK211-Assumptions!BJ211)),$D293*(Assumptions!BK211-Assumptions!BJ211)))),0),0)</f>
        <v>0</v>
      </c>
      <c r="BL293" s="185">
        <f>IFERROR(MAX(IF(BL$290=1,IF(MOD(BL$291,12)=1,$D293*(Assumptions!BL211),$D293*(Assumptions!BL211-Assumptions!BK211)),IF(VLOOKUP($C293,Lease_Tenure,2,FALSE)=1,IF(MOD(BL$291,12)=1,$D293*((Assumptions!BK211)*(1-Assumptions!BL228)+(Assumptions!BL211-Assumptions!BK211)),$D293*(Assumptions!BL211-Assumptions!BK211)),IF(MOD(BL$290,VLOOKUP($C293,Lease_Tenure,2,FALSE))=1,IF(MOD(BL$291,12)=1,$D293*((Assumptions!BK211)*(1-Assumptions!BL228)+(Assumptions!BL211-Assumptions!BK211)),$D293*(Assumptions!BL211-Assumptions!BK211)),$D293*(Assumptions!BL211-Assumptions!BK211)))),0),0)</f>
        <v>0</v>
      </c>
      <c r="BM293" s="185">
        <f>IFERROR(MAX(IF(BM$290=1,IF(MOD(BM$291,12)=1,$D293*(Assumptions!BM211),$D293*(Assumptions!BM211-Assumptions!BL211)),IF(VLOOKUP($C293,Lease_Tenure,2,FALSE)=1,IF(MOD(BM$291,12)=1,$D293*((Assumptions!BL211)*(1-Assumptions!BM228)+(Assumptions!BM211-Assumptions!BL211)),$D293*(Assumptions!BM211-Assumptions!BL211)),IF(MOD(BM$290,VLOOKUP($C293,Lease_Tenure,2,FALSE))=1,IF(MOD(BM$291,12)=1,$D293*((Assumptions!BL211)*(1-Assumptions!BM228)+(Assumptions!BM211-Assumptions!BL211)),$D293*(Assumptions!BM211-Assumptions!BL211)),$D293*(Assumptions!BM211-Assumptions!BL211)))),0),0)</f>
        <v>0</v>
      </c>
      <c r="BN293" s="185">
        <f>IFERROR(MAX(IF(BN$290=1,IF(MOD(BN$291,12)=1,$D293*(Assumptions!BN211),$D293*(Assumptions!BN211-Assumptions!BM211)),IF(VLOOKUP($C293,Lease_Tenure,2,FALSE)=1,IF(MOD(BN$291,12)=1,$D293*((Assumptions!BM211)*(1-Assumptions!BN228)+(Assumptions!BN211-Assumptions!BM211)),$D293*(Assumptions!BN211-Assumptions!BM211)),IF(MOD(BN$290,VLOOKUP($C293,Lease_Tenure,2,FALSE))=1,IF(MOD(BN$291,12)=1,$D293*((Assumptions!BM211)*(1-Assumptions!BN228)+(Assumptions!BN211-Assumptions!BM211)),$D293*(Assumptions!BN211-Assumptions!BM211)),$D293*(Assumptions!BN211-Assumptions!BM211)))),0),0)</f>
        <v>0</v>
      </c>
      <c r="BO293" s="185">
        <f>IFERROR(MAX(IF(BO$290=1,IF(MOD(BO$291,12)=1,$D293*(Assumptions!BO211),$D293*(Assumptions!BO211-Assumptions!BN211)),IF(VLOOKUP($C293,Lease_Tenure,2,FALSE)=1,IF(MOD(BO$291,12)=1,$D293*((Assumptions!BN211)*(1-Assumptions!BO228)+(Assumptions!BO211-Assumptions!BN211)),$D293*(Assumptions!BO211-Assumptions!BN211)),IF(MOD(BO$290,VLOOKUP($C293,Lease_Tenure,2,FALSE))=1,IF(MOD(BO$291,12)=1,$D293*((Assumptions!BN211)*(1-Assumptions!BO228)+(Assumptions!BO211-Assumptions!BN211)),$D293*(Assumptions!BO211-Assumptions!BN211)),$D293*(Assumptions!BO211-Assumptions!BN211)))),0),0)</f>
        <v>0</v>
      </c>
      <c r="BP293" s="185">
        <f>IFERROR(MAX(IF(BP$290=1,IF(MOD(BP$291,12)=1,$D293*(Assumptions!BP211),$D293*(Assumptions!BP211-Assumptions!BO211)),IF(VLOOKUP($C293,Lease_Tenure,2,FALSE)=1,IF(MOD(BP$291,12)=1,$D293*((Assumptions!BO211)*(1-Assumptions!BP228)+(Assumptions!BP211-Assumptions!BO211)),$D293*(Assumptions!BP211-Assumptions!BO211)),IF(MOD(BP$290,VLOOKUP($C293,Lease_Tenure,2,FALSE))=1,IF(MOD(BP$291,12)=1,$D293*((Assumptions!BO211)*(1-Assumptions!BP228)+(Assumptions!BP211-Assumptions!BO211)),$D293*(Assumptions!BP211-Assumptions!BO211)),$D293*(Assumptions!BP211-Assumptions!BO211)))),0),0)</f>
        <v>0</v>
      </c>
      <c r="BQ293" s="185">
        <f>IFERROR(MAX(IF(BQ$290=1,IF(MOD(BQ$291,12)=1,$D293*(Assumptions!BQ211),$D293*(Assumptions!BQ211-Assumptions!BP211)),IF(VLOOKUP($C293,Lease_Tenure,2,FALSE)=1,IF(MOD(BQ$291,12)=1,$D293*((Assumptions!BP211)*(1-Assumptions!BQ228)+(Assumptions!BQ211-Assumptions!BP211)),$D293*(Assumptions!BQ211-Assumptions!BP211)),IF(MOD(BQ$290,VLOOKUP($C293,Lease_Tenure,2,FALSE))=1,IF(MOD(BQ$291,12)=1,$D293*((Assumptions!BP211)*(1-Assumptions!BQ228)+(Assumptions!BQ211-Assumptions!BP211)),$D293*(Assumptions!BQ211-Assumptions!BP211)),$D293*(Assumptions!BQ211-Assumptions!BP211)))),0),0)</f>
        <v>0</v>
      </c>
      <c r="BR293" s="185">
        <f>IFERROR(MAX(IF(BR$290=1,IF(MOD(BR$291,12)=1,$D293*(Assumptions!BR211),$D293*(Assumptions!BR211-Assumptions!BQ211)),IF(VLOOKUP($C293,Lease_Tenure,2,FALSE)=1,IF(MOD(BR$291,12)=1,$D293*((Assumptions!BQ211)*(1-Assumptions!BR228)+(Assumptions!BR211-Assumptions!BQ211)),$D293*(Assumptions!BR211-Assumptions!BQ211)),IF(MOD(BR$290,VLOOKUP($C293,Lease_Tenure,2,FALSE))=1,IF(MOD(BR$291,12)=1,$D293*((Assumptions!BQ211)*(1-Assumptions!BR228)+(Assumptions!BR211-Assumptions!BQ211)),$D293*(Assumptions!BR211-Assumptions!BQ211)),$D293*(Assumptions!BR211-Assumptions!BQ211)))),0),0)</f>
        <v>0</v>
      </c>
      <c r="BS293" s="185">
        <f>IFERROR(MAX(IF(BS$290=1,IF(MOD(BS$291,12)=1,$D293*(Assumptions!BS211),$D293*(Assumptions!BS211-Assumptions!BR211)),IF(VLOOKUP($C293,Lease_Tenure,2,FALSE)=1,IF(MOD(BS$291,12)=1,$D293*((Assumptions!BR211)*(1-Assumptions!BS228)+(Assumptions!BS211-Assumptions!BR211)),$D293*(Assumptions!BS211-Assumptions!BR211)),IF(MOD(BS$290,VLOOKUP($C293,Lease_Tenure,2,FALSE))=1,IF(MOD(BS$291,12)=1,$D293*((Assumptions!BR211)*(1-Assumptions!BS228)+(Assumptions!BS211-Assumptions!BR211)),$D293*(Assumptions!BS211-Assumptions!BR211)),$D293*(Assumptions!BS211-Assumptions!BR211)))),0),0)</f>
        <v>0</v>
      </c>
      <c r="BT293" s="185">
        <f>IFERROR(MAX(IF(BT$290=1,IF(MOD(BT$291,12)=1,$D293*(Assumptions!BT211),$D293*(Assumptions!BT211-Assumptions!BS211)),IF(VLOOKUP($C293,Lease_Tenure,2,FALSE)=1,IF(MOD(BT$291,12)=1,$D293*((Assumptions!BS211)*(1-Assumptions!BT228)+(Assumptions!BT211-Assumptions!BS211)),$D293*(Assumptions!BT211-Assumptions!BS211)),IF(MOD(BT$290,VLOOKUP($C293,Lease_Tenure,2,FALSE))=1,IF(MOD(BT$291,12)=1,$D293*((Assumptions!BS211)*(1-Assumptions!BT228)+(Assumptions!BT211-Assumptions!BS211)),$D293*(Assumptions!BT211-Assumptions!BS211)),$D293*(Assumptions!BT211-Assumptions!BS211)))),0),0)</f>
        <v>0</v>
      </c>
      <c r="BU293" s="185">
        <f>IFERROR(MAX(IF(BU$290=1,IF(MOD(BU$291,12)=1,$D293*(Assumptions!BU211),$D293*(Assumptions!BU211-Assumptions!BT211)),IF(VLOOKUP($C293,Lease_Tenure,2,FALSE)=1,IF(MOD(BU$291,12)=1,$D293*((Assumptions!BT211)*(1-Assumptions!BU228)+(Assumptions!BU211-Assumptions!BT211)),$D293*(Assumptions!BU211-Assumptions!BT211)),IF(MOD(BU$290,VLOOKUP($C293,Lease_Tenure,2,FALSE))=1,IF(MOD(BU$291,12)=1,$D293*((Assumptions!BT211)*(1-Assumptions!BU228)+(Assumptions!BU211-Assumptions!BT211)),$D293*(Assumptions!BU211-Assumptions!BT211)),$D293*(Assumptions!BU211-Assumptions!BT211)))),0),0)</f>
        <v>0</v>
      </c>
      <c r="BV293" s="185">
        <f>IFERROR(MAX(IF(BV$290=1,IF(MOD(BV$291,12)=1,$D293*(Assumptions!BV211),$D293*(Assumptions!BV211-Assumptions!BU211)),IF(VLOOKUP($C293,Lease_Tenure,2,FALSE)=1,IF(MOD(BV$291,12)=1,$D293*((Assumptions!BU211)*(1-Assumptions!BV228)+(Assumptions!BV211-Assumptions!BU211)),$D293*(Assumptions!BV211-Assumptions!BU211)),IF(MOD(BV$290,VLOOKUP($C293,Lease_Tenure,2,FALSE))=1,IF(MOD(BV$291,12)=1,$D293*((Assumptions!BU211)*(1-Assumptions!BV228)+(Assumptions!BV211-Assumptions!BU211)),$D293*(Assumptions!BV211-Assumptions!BU211)),$D293*(Assumptions!BV211-Assumptions!BU211)))),0),0)</f>
        <v>0</v>
      </c>
      <c r="BW293" s="185">
        <f>IFERROR(MAX(IF(BW$290=1,IF(MOD(BW$291,12)=1,$D293*(Assumptions!BW211),$D293*(Assumptions!BW211-Assumptions!BV211)),IF(VLOOKUP($C293,Lease_Tenure,2,FALSE)=1,IF(MOD(BW$291,12)=1,$D293*((Assumptions!BV211)*(1-Assumptions!BW228)+(Assumptions!BW211-Assumptions!BV211)),$D293*(Assumptions!BW211-Assumptions!BV211)),IF(MOD(BW$290,VLOOKUP($C293,Lease_Tenure,2,FALSE))=1,IF(MOD(BW$291,12)=1,$D293*((Assumptions!BV211)*(1-Assumptions!BW228)+(Assumptions!BW211-Assumptions!BV211)),$D293*(Assumptions!BW211-Assumptions!BV211)),$D293*(Assumptions!BW211-Assumptions!BV211)))),0),0)</f>
        <v>0</v>
      </c>
      <c r="BX293" s="185">
        <f>IFERROR(MAX(IF(BX$290=1,IF(MOD(BX$291,12)=1,$D293*(Assumptions!BX211),$D293*(Assumptions!BX211-Assumptions!BW211)),IF(VLOOKUP($C293,Lease_Tenure,2,FALSE)=1,IF(MOD(BX$291,12)=1,$D293*((Assumptions!BW211)*(1-Assumptions!BX228)+(Assumptions!BX211-Assumptions!BW211)),$D293*(Assumptions!BX211-Assumptions!BW211)),IF(MOD(BX$290,VLOOKUP($C293,Lease_Tenure,2,FALSE))=1,IF(MOD(BX$291,12)=1,$D293*((Assumptions!BW211)*(1-Assumptions!BX228)+(Assumptions!BX211-Assumptions!BW211)),$D293*(Assumptions!BX211-Assumptions!BW211)),$D293*(Assumptions!BX211-Assumptions!BW211)))),0),0)</f>
        <v>0</v>
      </c>
      <c r="BY293" s="185">
        <f>IFERROR(MAX(IF(BY$290=1,IF(MOD(BY$291,12)=1,$D293*(Assumptions!BY211),$D293*(Assumptions!BY211-Assumptions!BX211)),IF(VLOOKUP($C293,Lease_Tenure,2,FALSE)=1,IF(MOD(BY$291,12)=1,$D293*((Assumptions!BX211)*(1-Assumptions!BY228)+(Assumptions!BY211-Assumptions!BX211)),$D293*(Assumptions!BY211-Assumptions!BX211)),IF(MOD(BY$290,VLOOKUP($C293,Lease_Tenure,2,FALSE))=1,IF(MOD(BY$291,12)=1,$D293*((Assumptions!BX211)*(1-Assumptions!BY228)+(Assumptions!BY211-Assumptions!BX211)),$D293*(Assumptions!BY211-Assumptions!BX211)),$D293*(Assumptions!BY211-Assumptions!BX211)))),0),0)</f>
        <v>0</v>
      </c>
      <c r="BZ293" s="185">
        <f>IFERROR(MAX(IF(BZ$290=1,IF(MOD(BZ$291,12)=1,$D293*(Assumptions!BZ211),$D293*(Assumptions!BZ211-Assumptions!BY211)),IF(VLOOKUP($C293,Lease_Tenure,2,FALSE)=1,IF(MOD(BZ$291,12)=1,$D293*((Assumptions!BY211)*(1-Assumptions!BZ228)+(Assumptions!BZ211-Assumptions!BY211)),$D293*(Assumptions!BZ211-Assumptions!BY211)),IF(MOD(BZ$290,VLOOKUP($C293,Lease_Tenure,2,FALSE))=1,IF(MOD(BZ$291,12)=1,$D293*((Assumptions!BY211)*(1-Assumptions!BZ228)+(Assumptions!BZ211-Assumptions!BY211)),$D293*(Assumptions!BZ211-Assumptions!BY211)),$D293*(Assumptions!BZ211-Assumptions!BY211)))),0),0)</f>
        <v>0</v>
      </c>
      <c r="CA293" s="185">
        <f>IFERROR(MAX(IF(CA$290=1,IF(MOD(CA$291,12)=1,$D293*(Assumptions!CA211),$D293*(Assumptions!CA211-Assumptions!BZ211)),IF(VLOOKUP($C293,Lease_Tenure,2,FALSE)=1,IF(MOD(CA$291,12)=1,$D293*((Assumptions!BZ211)*(1-Assumptions!CA228)+(Assumptions!CA211-Assumptions!BZ211)),$D293*(Assumptions!CA211-Assumptions!BZ211)),IF(MOD(CA$290,VLOOKUP($C293,Lease_Tenure,2,FALSE))=1,IF(MOD(CA$291,12)=1,$D293*((Assumptions!BZ211)*(1-Assumptions!CA228)+(Assumptions!CA211-Assumptions!BZ211)),$D293*(Assumptions!CA211-Assumptions!BZ211)),$D293*(Assumptions!CA211-Assumptions!BZ211)))),0),0)</f>
        <v>0</v>
      </c>
      <c r="CB293" s="185">
        <f>IFERROR(MAX(IF(CB$290=1,IF(MOD(CB$291,12)=1,$D293*(Assumptions!CB211),$D293*(Assumptions!CB211-Assumptions!CA211)),IF(VLOOKUP($C293,Lease_Tenure,2,FALSE)=1,IF(MOD(CB$291,12)=1,$D293*((Assumptions!CA211)*(1-Assumptions!CB228)+(Assumptions!CB211-Assumptions!CA211)),$D293*(Assumptions!CB211-Assumptions!CA211)),IF(MOD(CB$290,VLOOKUP($C293,Lease_Tenure,2,FALSE))=1,IF(MOD(CB$291,12)=1,$D293*((Assumptions!CA211)*(1-Assumptions!CB228)+(Assumptions!CB211-Assumptions!CA211)),$D293*(Assumptions!CB211-Assumptions!CA211)),$D293*(Assumptions!CB211-Assumptions!CA211)))),0),0)</f>
        <v>0</v>
      </c>
      <c r="CC293" s="185">
        <f>IFERROR(MAX(IF(CC$290=1,IF(MOD(CC$291,12)=1,$D293*(Assumptions!CC211),$D293*(Assumptions!CC211-Assumptions!CB211)),IF(VLOOKUP($C293,Lease_Tenure,2,FALSE)=1,IF(MOD(CC$291,12)=1,$D293*((Assumptions!CB211)*(1-Assumptions!CC228)+(Assumptions!CC211-Assumptions!CB211)),$D293*(Assumptions!CC211-Assumptions!CB211)),IF(MOD(CC$290,VLOOKUP($C293,Lease_Tenure,2,FALSE))=1,IF(MOD(CC$291,12)=1,$D293*((Assumptions!CB211)*(1-Assumptions!CC228)+(Assumptions!CC211-Assumptions!CB211)),$D293*(Assumptions!CC211-Assumptions!CB211)),$D293*(Assumptions!CC211-Assumptions!CB211)))),0),0)</f>
        <v>0</v>
      </c>
      <c r="CD293" s="185">
        <f>IFERROR(MAX(IF(CD$290=1,IF(MOD(CD$291,12)=1,$D293*(Assumptions!CD211),$D293*(Assumptions!CD211-Assumptions!CC211)),IF(VLOOKUP($C293,Lease_Tenure,2,FALSE)=1,IF(MOD(CD$291,12)=1,$D293*((Assumptions!CC211)*(1-Assumptions!CD228)+(Assumptions!CD211-Assumptions!CC211)),$D293*(Assumptions!CD211-Assumptions!CC211)),IF(MOD(CD$290,VLOOKUP($C293,Lease_Tenure,2,FALSE))=1,IF(MOD(CD$291,12)=1,$D293*((Assumptions!CC211)*(1-Assumptions!CD228)+(Assumptions!CD211-Assumptions!CC211)),$D293*(Assumptions!CD211-Assumptions!CC211)),$D293*(Assumptions!CD211-Assumptions!CC211)))),0),0)</f>
        <v>0</v>
      </c>
      <c r="CE293" s="185">
        <f>IFERROR(MAX(IF(CE$290=1,IF(MOD(CE$291,12)=1,$D293*(Assumptions!CE211),$D293*(Assumptions!CE211-Assumptions!CD211)),IF(VLOOKUP($C293,Lease_Tenure,2,FALSE)=1,IF(MOD(CE$291,12)=1,$D293*((Assumptions!CD211)*(1-Assumptions!CE228)+(Assumptions!CE211-Assumptions!CD211)),$D293*(Assumptions!CE211-Assumptions!CD211)),IF(MOD(CE$290,VLOOKUP($C293,Lease_Tenure,2,FALSE))=1,IF(MOD(CE$291,12)=1,$D293*((Assumptions!CD211)*(1-Assumptions!CE228)+(Assumptions!CE211-Assumptions!CD211)),$D293*(Assumptions!CE211-Assumptions!CD211)),$D293*(Assumptions!CE211-Assumptions!CD211)))),0),0)</f>
        <v>0</v>
      </c>
      <c r="CF293" s="185">
        <f>IFERROR(MAX(IF(CF$290=1,IF(MOD(CF$291,12)=1,$D293*(Assumptions!CF211),$D293*(Assumptions!CF211-Assumptions!CE211)),IF(VLOOKUP($C293,Lease_Tenure,2,FALSE)=1,IF(MOD(CF$291,12)=1,$D293*((Assumptions!CE211)*(1-Assumptions!CF228)+(Assumptions!CF211-Assumptions!CE211)),$D293*(Assumptions!CF211-Assumptions!CE211)),IF(MOD(CF$290,VLOOKUP($C293,Lease_Tenure,2,FALSE))=1,IF(MOD(CF$291,12)=1,$D293*((Assumptions!CE211)*(1-Assumptions!CF228)+(Assumptions!CF211-Assumptions!CE211)),$D293*(Assumptions!CF211-Assumptions!CE211)),$D293*(Assumptions!CF211-Assumptions!CE211)))),0),0)</f>
        <v>0</v>
      </c>
      <c r="CG293" s="185">
        <f>IFERROR(MAX(IF(CG$290=1,IF(MOD(CG$291,12)=1,$D293*(Assumptions!CG211),$D293*(Assumptions!CG211-Assumptions!CF211)),IF(VLOOKUP($C293,Lease_Tenure,2,FALSE)=1,IF(MOD(CG$291,12)=1,$D293*((Assumptions!CF211)*(1-Assumptions!CG228)+(Assumptions!CG211-Assumptions!CF211)),$D293*(Assumptions!CG211-Assumptions!CF211)),IF(MOD(CG$290,VLOOKUP($C293,Lease_Tenure,2,FALSE))=1,IF(MOD(CG$291,12)=1,$D293*((Assumptions!CF211)*(1-Assumptions!CG228)+(Assumptions!CG211-Assumptions!CF211)),$D293*(Assumptions!CG211-Assumptions!CF211)),$D293*(Assumptions!CG211-Assumptions!CF211)))),0),0)</f>
        <v>0</v>
      </c>
      <c r="CH293" s="185">
        <f>IFERROR(MAX(IF(CH$290=1,IF(MOD(CH$291,12)=1,$D293*(Assumptions!CH211),$D293*(Assumptions!CH211-Assumptions!CG211)),IF(VLOOKUP($C293,Lease_Tenure,2,FALSE)=1,IF(MOD(CH$291,12)=1,$D293*((Assumptions!CG211)*(1-Assumptions!CH228)+(Assumptions!CH211-Assumptions!CG211)),$D293*(Assumptions!CH211-Assumptions!CG211)),IF(MOD(CH$290,VLOOKUP($C293,Lease_Tenure,2,FALSE))=1,IF(MOD(CH$291,12)=1,$D293*((Assumptions!CG211)*(1-Assumptions!CH228)+(Assumptions!CH211-Assumptions!CG211)),$D293*(Assumptions!CH211-Assumptions!CG211)),$D293*(Assumptions!CH211-Assumptions!CG211)))),0),0)</f>
        <v>0</v>
      </c>
      <c r="CI293" s="185">
        <f>IFERROR(MAX(IF(CI$290=1,IF(MOD(CI$291,12)=1,$D293*(Assumptions!CI211),$D293*(Assumptions!CI211-Assumptions!CH211)),IF(VLOOKUP($C293,Lease_Tenure,2,FALSE)=1,IF(MOD(CI$291,12)=1,$D293*((Assumptions!CH211)*(1-Assumptions!CI228)+(Assumptions!CI211-Assumptions!CH211)),$D293*(Assumptions!CI211-Assumptions!CH211)),IF(MOD(CI$290,VLOOKUP($C293,Lease_Tenure,2,FALSE))=1,IF(MOD(CI$291,12)=1,$D293*((Assumptions!CH211)*(1-Assumptions!CI228)+(Assumptions!CI211-Assumptions!CH211)),$D293*(Assumptions!CI211-Assumptions!CH211)),$D293*(Assumptions!CI211-Assumptions!CH211)))),0),0)</f>
        <v>0</v>
      </c>
      <c r="CJ293" s="185">
        <f>IFERROR(MAX(IF(CJ$290=1,IF(MOD(CJ$291,12)=1,$D293*(Assumptions!CJ211),$D293*(Assumptions!CJ211-Assumptions!CI211)),IF(VLOOKUP($C293,Lease_Tenure,2,FALSE)=1,IF(MOD(CJ$291,12)=1,$D293*((Assumptions!CI211)*(1-Assumptions!CJ228)+(Assumptions!CJ211-Assumptions!CI211)),$D293*(Assumptions!CJ211-Assumptions!CI211)),IF(MOD(CJ$290,VLOOKUP($C293,Lease_Tenure,2,FALSE))=1,IF(MOD(CJ$291,12)=1,$D293*((Assumptions!CI211)*(1-Assumptions!CJ228)+(Assumptions!CJ211-Assumptions!CI211)),$D293*(Assumptions!CJ211-Assumptions!CI211)),$D293*(Assumptions!CJ211-Assumptions!CI211)))),0),0)</f>
        <v>0</v>
      </c>
      <c r="CK293" s="185">
        <f>IFERROR(MAX(IF(CK$290=1,IF(MOD(CK$291,12)=1,$D293*(Assumptions!CK211),$D293*(Assumptions!CK211-Assumptions!CJ211)),IF(VLOOKUP($C293,Lease_Tenure,2,FALSE)=1,IF(MOD(CK$291,12)=1,$D293*((Assumptions!CJ211)*(1-Assumptions!CK228)+(Assumptions!CK211-Assumptions!CJ211)),$D293*(Assumptions!CK211-Assumptions!CJ211)),IF(MOD(CK$290,VLOOKUP($C293,Lease_Tenure,2,FALSE))=1,IF(MOD(CK$291,12)=1,$D293*((Assumptions!CJ211)*(1-Assumptions!CK228)+(Assumptions!CK211-Assumptions!CJ211)),$D293*(Assumptions!CK211-Assumptions!CJ211)),$D293*(Assumptions!CK211-Assumptions!CJ211)))),0),0)</f>
        <v>0</v>
      </c>
      <c r="CL293" s="185">
        <f>IFERROR(MAX(IF(CL$290=1,IF(MOD(CL$291,12)=1,$D293*(Assumptions!CL211),$D293*(Assumptions!CL211-Assumptions!CK211)),IF(VLOOKUP($C293,Lease_Tenure,2,FALSE)=1,IF(MOD(CL$291,12)=1,$D293*((Assumptions!CK211)*(1-Assumptions!CL228)+(Assumptions!CL211-Assumptions!CK211)),$D293*(Assumptions!CL211-Assumptions!CK211)),IF(MOD(CL$290,VLOOKUP($C293,Lease_Tenure,2,FALSE))=1,IF(MOD(CL$291,12)=1,$D293*((Assumptions!CK211)*(1-Assumptions!CL228)+(Assumptions!CL211-Assumptions!CK211)),$D293*(Assumptions!CL211-Assumptions!CK211)),$D293*(Assumptions!CL211-Assumptions!CK211)))),0),0)</f>
        <v>0</v>
      </c>
      <c r="CM293" s="185">
        <f>IFERROR(MAX(IF(CM$290=1,IF(MOD(CM$291,12)=1,$D293*(Assumptions!CM211),$D293*(Assumptions!CM211-Assumptions!CL211)),IF(VLOOKUP($C293,Lease_Tenure,2,FALSE)=1,IF(MOD(CM$291,12)=1,$D293*((Assumptions!CL211)*(1-Assumptions!CM228)+(Assumptions!CM211-Assumptions!CL211)),$D293*(Assumptions!CM211-Assumptions!CL211)),IF(MOD(CM$290,VLOOKUP($C293,Lease_Tenure,2,FALSE))=1,IF(MOD(CM$291,12)=1,$D293*((Assumptions!CL211)*(1-Assumptions!CM228)+(Assumptions!CM211-Assumptions!CL211)),$D293*(Assumptions!CM211-Assumptions!CL211)),$D293*(Assumptions!CM211-Assumptions!CL211)))),0),0)</f>
        <v>0</v>
      </c>
      <c r="CN293" s="185">
        <f>IFERROR(MAX(IF(CN$290=1,IF(MOD(CN$291,12)=1,$D293*(Assumptions!CN211),$D293*(Assumptions!CN211-Assumptions!CM211)),IF(VLOOKUP($C293,Lease_Tenure,2,FALSE)=1,IF(MOD(CN$291,12)=1,$D293*((Assumptions!CM211)*(1-Assumptions!CN228)+(Assumptions!CN211-Assumptions!CM211)),$D293*(Assumptions!CN211-Assumptions!CM211)),IF(MOD(CN$290,VLOOKUP($C293,Lease_Tenure,2,FALSE))=1,IF(MOD(CN$291,12)=1,$D293*((Assumptions!CM211)*(1-Assumptions!CN228)+(Assumptions!CN211-Assumptions!CM211)),$D293*(Assumptions!CN211-Assumptions!CM211)),$D293*(Assumptions!CN211-Assumptions!CM211)))),0),0)</f>
        <v>0</v>
      </c>
      <c r="CO293" s="185">
        <f>IFERROR(MAX(IF(CO$290=1,IF(MOD(CO$291,12)=1,$D293*(Assumptions!CO211),$D293*(Assumptions!CO211-Assumptions!CN211)),IF(VLOOKUP($C293,Lease_Tenure,2,FALSE)=1,IF(MOD(CO$291,12)=1,$D293*((Assumptions!CN211)*(1-Assumptions!CO228)+(Assumptions!CO211-Assumptions!CN211)),$D293*(Assumptions!CO211-Assumptions!CN211)),IF(MOD(CO$290,VLOOKUP($C293,Lease_Tenure,2,FALSE))=1,IF(MOD(CO$291,12)=1,$D293*((Assumptions!CN211)*(1-Assumptions!CO228)+(Assumptions!CO211-Assumptions!CN211)),$D293*(Assumptions!CO211-Assumptions!CN211)),$D293*(Assumptions!CO211-Assumptions!CN211)))),0),0)</f>
        <v>0</v>
      </c>
      <c r="CP293" s="185">
        <f>IFERROR(MAX(IF(CP$290=1,IF(MOD(CP$291,12)=1,$D293*(Assumptions!CP211),$D293*(Assumptions!CP211-Assumptions!CO211)),IF(VLOOKUP($C293,Lease_Tenure,2,FALSE)=1,IF(MOD(CP$291,12)=1,$D293*((Assumptions!CO211)*(1-Assumptions!CP228)+(Assumptions!CP211-Assumptions!CO211)),$D293*(Assumptions!CP211-Assumptions!CO211)),IF(MOD(CP$290,VLOOKUP($C293,Lease_Tenure,2,FALSE))=1,IF(MOD(CP$291,12)=1,$D293*((Assumptions!CO211)*(1-Assumptions!CP228)+(Assumptions!CP211-Assumptions!CO211)),$D293*(Assumptions!CP211-Assumptions!CO211)),$D293*(Assumptions!CP211-Assumptions!CO211)))),0),0)</f>
        <v>0</v>
      </c>
      <c r="CQ293" s="185">
        <f>IFERROR(MAX(IF(CQ$290=1,IF(MOD(CQ$291,12)=1,$D293*(Assumptions!CQ211),$D293*(Assumptions!CQ211-Assumptions!CP211)),IF(VLOOKUP($C293,Lease_Tenure,2,FALSE)=1,IF(MOD(CQ$291,12)=1,$D293*((Assumptions!CP211)*(1-Assumptions!CQ228)+(Assumptions!CQ211-Assumptions!CP211)),$D293*(Assumptions!CQ211-Assumptions!CP211)),IF(MOD(CQ$290,VLOOKUP($C293,Lease_Tenure,2,FALSE))=1,IF(MOD(CQ$291,12)=1,$D293*((Assumptions!CP211)*(1-Assumptions!CQ228)+(Assumptions!CQ211-Assumptions!CP211)),$D293*(Assumptions!CQ211-Assumptions!CP211)),$D293*(Assumptions!CQ211-Assumptions!CP211)))),0),0)</f>
        <v>0</v>
      </c>
      <c r="CR293" s="185">
        <f>IFERROR(MAX(IF(CR$290=1,IF(MOD(CR$291,12)=1,$D293*(Assumptions!CR211),$D293*(Assumptions!CR211-Assumptions!CQ211)),IF(VLOOKUP($C293,Lease_Tenure,2,FALSE)=1,IF(MOD(CR$291,12)=1,$D293*((Assumptions!CQ211)*(1-Assumptions!CR228)+(Assumptions!CR211-Assumptions!CQ211)),$D293*(Assumptions!CR211-Assumptions!CQ211)),IF(MOD(CR$290,VLOOKUP($C293,Lease_Tenure,2,FALSE))=1,IF(MOD(CR$291,12)=1,$D293*((Assumptions!CQ211)*(1-Assumptions!CR228)+(Assumptions!CR211-Assumptions!CQ211)),$D293*(Assumptions!CR211-Assumptions!CQ211)),$D293*(Assumptions!CR211-Assumptions!CQ211)))),0),0)</f>
        <v>0</v>
      </c>
      <c r="CS293" s="185">
        <f>IFERROR(MAX(IF(CS$290=1,IF(MOD(CS$291,12)=1,$D293*(Assumptions!CS211),$D293*(Assumptions!CS211-Assumptions!CR211)),IF(VLOOKUP($C293,Lease_Tenure,2,FALSE)=1,IF(MOD(CS$291,12)=1,$D293*((Assumptions!CR211)*(1-Assumptions!CS228)+(Assumptions!CS211-Assumptions!CR211)),$D293*(Assumptions!CS211-Assumptions!CR211)),IF(MOD(CS$290,VLOOKUP($C293,Lease_Tenure,2,FALSE))=1,IF(MOD(CS$291,12)=1,$D293*((Assumptions!CR211)*(1-Assumptions!CS228)+(Assumptions!CS211-Assumptions!CR211)),$D293*(Assumptions!CS211-Assumptions!CR211)),$D293*(Assumptions!CS211-Assumptions!CR211)))),0),0)</f>
        <v>0</v>
      </c>
      <c r="CT293" s="185">
        <f>IFERROR(MAX(IF(CT$290=1,IF(MOD(CT$291,12)=1,$D293*(Assumptions!CT211),$D293*(Assumptions!CT211-Assumptions!CS211)),IF(VLOOKUP($C293,Lease_Tenure,2,FALSE)=1,IF(MOD(CT$291,12)=1,$D293*((Assumptions!CS211)*(1-Assumptions!CT228)+(Assumptions!CT211-Assumptions!CS211)),$D293*(Assumptions!CT211-Assumptions!CS211)),IF(MOD(CT$290,VLOOKUP($C293,Lease_Tenure,2,FALSE))=1,IF(MOD(CT$291,12)=1,$D293*((Assumptions!CS211)*(1-Assumptions!CT228)+(Assumptions!CT211-Assumptions!CS211)),$D293*(Assumptions!CT211-Assumptions!CS211)),$D293*(Assumptions!CT211-Assumptions!CS211)))),0),0)</f>
        <v>0</v>
      </c>
      <c r="CU293" s="185">
        <f>IFERROR(MAX(IF(CU$290=1,IF(MOD(CU$291,12)=1,$D293*(Assumptions!CU211),$D293*(Assumptions!CU211-Assumptions!CT211)),IF(VLOOKUP($C293,Lease_Tenure,2,FALSE)=1,IF(MOD(CU$291,12)=1,$D293*((Assumptions!CT211)*(1-Assumptions!CU228)+(Assumptions!CU211-Assumptions!CT211)),$D293*(Assumptions!CU211-Assumptions!CT211)),IF(MOD(CU$290,VLOOKUP($C293,Lease_Tenure,2,FALSE))=1,IF(MOD(CU$291,12)=1,$D293*((Assumptions!CT211)*(1-Assumptions!CU228)+(Assumptions!CU211-Assumptions!CT211)),$D293*(Assumptions!CU211-Assumptions!CT211)),$D293*(Assumptions!CU211-Assumptions!CT211)))),0),0)</f>
        <v>0</v>
      </c>
      <c r="CV293" s="185">
        <f>IFERROR(MAX(IF(CV$290=1,IF(MOD(CV$291,12)=1,$D293*(Assumptions!CV211),$D293*(Assumptions!CV211-Assumptions!CU211)),IF(VLOOKUP($C293,Lease_Tenure,2,FALSE)=1,IF(MOD(CV$291,12)=1,$D293*((Assumptions!CU211)*(1-Assumptions!CV228)+(Assumptions!CV211-Assumptions!CU211)),$D293*(Assumptions!CV211-Assumptions!CU211)),IF(MOD(CV$290,VLOOKUP($C293,Lease_Tenure,2,FALSE))=1,IF(MOD(CV$291,12)=1,$D293*((Assumptions!CU211)*(1-Assumptions!CV228)+(Assumptions!CV211-Assumptions!CU211)),$D293*(Assumptions!CV211-Assumptions!CU211)),$D293*(Assumptions!CV211-Assumptions!CU211)))),0),0)</f>
        <v>0</v>
      </c>
      <c r="CW293" s="185">
        <f>IFERROR(MAX(IF(CW$290=1,IF(MOD(CW$291,12)=1,$D293*(Assumptions!CW211),$D293*(Assumptions!CW211-Assumptions!CV211)),IF(VLOOKUP($C293,Lease_Tenure,2,FALSE)=1,IF(MOD(CW$291,12)=1,$D293*((Assumptions!CV211)*(1-Assumptions!CW228)+(Assumptions!CW211-Assumptions!CV211)),$D293*(Assumptions!CW211-Assumptions!CV211)),IF(MOD(CW$290,VLOOKUP($C293,Lease_Tenure,2,FALSE))=1,IF(MOD(CW$291,12)=1,$D293*((Assumptions!CV211)*(1-Assumptions!CW228)+(Assumptions!CW211-Assumptions!CV211)),$D293*(Assumptions!CW211-Assumptions!CV211)),$D293*(Assumptions!CW211-Assumptions!CV211)))),0),0)</f>
        <v>0.70499999999999996</v>
      </c>
      <c r="CX293" s="185">
        <f>IFERROR(MAX(IF(CX$290=1,IF(MOD(CX$291,12)=1,$D293*(Assumptions!CX211),$D293*(Assumptions!CX211-Assumptions!CW211)),IF(VLOOKUP($C293,Lease_Tenure,2,FALSE)=1,IF(MOD(CX$291,12)=1,$D293*((Assumptions!CW211)*(1-Assumptions!CX228)+(Assumptions!CX211-Assumptions!CW211)),$D293*(Assumptions!CX211-Assumptions!CW211)),IF(MOD(CX$290,VLOOKUP($C293,Lease_Tenure,2,FALSE))=1,IF(MOD(CX$291,12)=1,$D293*((Assumptions!CW211)*(1-Assumptions!CX228)+(Assumptions!CX211-Assumptions!CW211)),$D293*(Assumptions!CX211-Assumptions!CW211)),$D293*(Assumptions!CX211-Assumptions!CW211)))),0),0)</f>
        <v>0</v>
      </c>
      <c r="CY293" s="185">
        <f>IFERROR(MAX(IF(CY$290=1,IF(MOD(CY$291,12)=1,$D293*(Assumptions!CY211),$D293*(Assumptions!CY211-Assumptions!CX211)),IF(VLOOKUP($C293,Lease_Tenure,2,FALSE)=1,IF(MOD(CY$291,12)=1,$D293*((Assumptions!CX211)*(1-Assumptions!CY228)+(Assumptions!CY211-Assumptions!CX211)),$D293*(Assumptions!CY211-Assumptions!CX211)),IF(MOD(CY$290,VLOOKUP($C293,Lease_Tenure,2,FALSE))=1,IF(MOD(CY$291,12)=1,$D293*((Assumptions!CX211)*(1-Assumptions!CY228)+(Assumptions!CY211-Assumptions!CX211)),$D293*(Assumptions!CY211-Assumptions!CX211)),$D293*(Assumptions!CY211-Assumptions!CX211)))),0),0)</f>
        <v>0</v>
      </c>
      <c r="CZ293" s="185">
        <f>IFERROR(MAX(IF(CZ$290=1,IF(MOD(CZ$291,12)=1,$D293*(Assumptions!CZ211),$D293*(Assumptions!CZ211-Assumptions!CY211)),IF(VLOOKUP($C293,Lease_Tenure,2,FALSE)=1,IF(MOD(CZ$291,12)=1,$D293*((Assumptions!CY211)*(1-Assumptions!CZ228)+(Assumptions!CZ211-Assumptions!CY211)),$D293*(Assumptions!CZ211-Assumptions!CY211)),IF(MOD(CZ$290,VLOOKUP($C293,Lease_Tenure,2,FALSE))=1,IF(MOD(CZ$291,12)=1,$D293*((Assumptions!CY211)*(1-Assumptions!CZ228)+(Assumptions!CZ211-Assumptions!CY211)),$D293*(Assumptions!CZ211-Assumptions!CY211)),$D293*(Assumptions!CZ211-Assumptions!CY211)))),0),0)</f>
        <v>0</v>
      </c>
      <c r="DA293" s="185">
        <f>IFERROR(MAX(IF(DA$290=1,IF(MOD(DA$291,12)=1,$D293*(Assumptions!DA211),$D293*(Assumptions!DA211-Assumptions!CZ211)),IF(VLOOKUP($C293,Lease_Tenure,2,FALSE)=1,IF(MOD(DA$291,12)=1,$D293*((Assumptions!CZ211)*(1-Assumptions!DA228)+(Assumptions!DA211-Assumptions!CZ211)),$D293*(Assumptions!DA211-Assumptions!CZ211)),IF(MOD(DA$290,VLOOKUP($C293,Lease_Tenure,2,FALSE))=1,IF(MOD(DA$291,12)=1,$D293*((Assumptions!CZ211)*(1-Assumptions!DA228)+(Assumptions!DA211-Assumptions!CZ211)),$D293*(Assumptions!DA211-Assumptions!CZ211)),$D293*(Assumptions!DA211-Assumptions!CZ211)))),0),0)</f>
        <v>0</v>
      </c>
      <c r="DB293" s="185">
        <f>IFERROR(MAX(IF(DB$290=1,IF(MOD(DB$291,12)=1,$D293*(Assumptions!DB211),$D293*(Assumptions!DB211-Assumptions!DA211)),IF(VLOOKUP($C293,Lease_Tenure,2,FALSE)=1,IF(MOD(DB$291,12)=1,$D293*((Assumptions!DA211)*(1-Assumptions!DB228)+(Assumptions!DB211-Assumptions!DA211)),$D293*(Assumptions!DB211-Assumptions!DA211)),IF(MOD(DB$290,VLOOKUP($C293,Lease_Tenure,2,FALSE))=1,IF(MOD(DB$291,12)=1,$D293*((Assumptions!DA211)*(1-Assumptions!DB228)+(Assumptions!DB211-Assumptions!DA211)),$D293*(Assumptions!DB211-Assumptions!DA211)),$D293*(Assumptions!DB211-Assumptions!DA211)))),0),0)</f>
        <v>0</v>
      </c>
      <c r="DC293" s="185">
        <f>IFERROR(MAX(IF(DC$290=1,IF(MOD(DC$291,12)=1,$D293*(Assumptions!DC211),$D293*(Assumptions!DC211-Assumptions!DB211)),IF(VLOOKUP($C293,Lease_Tenure,2,FALSE)=1,IF(MOD(DC$291,12)=1,$D293*((Assumptions!DB211)*(1-Assumptions!DC228)+(Assumptions!DC211-Assumptions!DB211)),$D293*(Assumptions!DC211-Assumptions!DB211)),IF(MOD(DC$290,VLOOKUP($C293,Lease_Tenure,2,FALSE))=1,IF(MOD(DC$291,12)=1,$D293*((Assumptions!DB211)*(1-Assumptions!DC228)+(Assumptions!DC211-Assumptions!DB211)),$D293*(Assumptions!DC211-Assumptions!DB211)),$D293*(Assumptions!DC211-Assumptions!DB211)))),0),0)</f>
        <v>0</v>
      </c>
      <c r="DD293" s="185">
        <f>IFERROR(MAX(IF(DD$290=1,IF(MOD(DD$291,12)=1,$D293*(Assumptions!DD211),$D293*(Assumptions!DD211-Assumptions!DC211)),IF(VLOOKUP($C293,Lease_Tenure,2,FALSE)=1,IF(MOD(DD$291,12)=1,$D293*((Assumptions!DC211)*(1-Assumptions!DD228)+(Assumptions!DD211-Assumptions!DC211)),$D293*(Assumptions!DD211-Assumptions!DC211)),IF(MOD(DD$290,VLOOKUP($C293,Lease_Tenure,2,FALSE))=1,IF(MOD(DD$291,12)=1,$D293*((Assumptions!DC211)*(1-Assumptions!DD228)+(Assumptions!DD211-Assumptions!DC211)),$D293*(Assumptions!DD211-Assumptions!DC211)),$D293*(Assumptions!DD211-Assumptions!DC211)))),0),0)</f>
        <v>0</v>
      </c>
      <c r="DE293" s="185">
        <f>IFERROR(MAX(IF(DE$290=1,IF(MOD(DE$291,12)=1,$D293*(Assumptions!DE211),$D293*(Assumptions!DE211-Assumptions!DD211)),IF(VLOOKUP($C293,Lease_Tenure,2,FALSE)=1,IF(MOD(DE$291,12)=1,$D293*((Assumptions!DD211)*(1-Assumptions!DE228)+(Assumptions!DE211-Assumptions!DD211)),$D293*(Assumptions!DE211-Assumptions!DD211)),IF(MOD(DE$290,VLOOKUP($C293,Lease_Tenure,2,FALSE))=1,IF(MOD(DE$291,12)=1,$D293*((Assumptions!DD211)*(1-Assumptions!DE228)+(Assumptions!DE211-Assumptions!DD211)),$D293*(Assumptions!DE211-Assumptions!DD211)),$D293*(Assumptions!DE211-Assumptions!DD211)))),0),0)</f>
        <v>0</v>
      </c>
      <c r="DF293" s="185">
        <f>IFERROR(MAX(IF(DF$290=1,IF(MOD(DF$291,12)=1,$D293*(Assumptions!DF211),$D293*(Assumptions!DF211-Assumptions!DE211)),IF(VLOOKUP($C293,Lease_Tenure,2,FALSE)=1,IF(MOD(DF$291,12)=1,$D293*((Assumptions!DE211)*(1-Assumptions!DF228)+(Assumptions!DF211-Assumptions!DE211)),$D293*(Assumptions!DF211-Assumptions!DE211)),IF(MOD(DF$290,VLOOKUP($C293,Lease_Tenure,2,FALSE))=1,IF(MOD(DF$291,12)=1,$D293*((Assumptions!DE211)*(1-Assumptions!DF228)+(Assumptions!DF211-Assumptions!DE211)),$D293*(Assumptions!DF211-Assumptions!DE211)),$D293*(Assumptions!DF211-Assumptions!DE211)))),0),0)</f>
        <v>0</v>
      </c>
      <c r="DG293" s="185">
        <f>IFERROR(MAX(IF(DG$290=1,IF(MOD(DG$291,12)=1,$D293*(Assumptions!DG211),$D293*(Assumptions!DG211-Assumptions!DF211)),IF(VLOOKUP($C293,Lease_Tenure,2,FALSE)=1,IF(MOD(DG$291,12)=1,$D293*((Assumptions!DF211)*(1-Assumptions!DG228)+(Assumptions!DG211-Assumptions!DF211)),$D293*(Assumptions!DG211-Assumptions!DF211)),IF(MOD(DG$290,VLOOKUP($C293,Lease_Tenure,2,FALSE))=1,IF(MOD(DG$291,12)=1,$D293*((Assumptions!DF211)*(1-Assumptions!DG228)+(Assumptions!DG211-Assumptions!DF211)),$D293*(Assumptions!DG211-Assumptions!DF211)),$D293*(Assumptions!DG211-Assumptions!DF211)))),0),0)</f>
        <v>0</v>
      </c>
      <c r="DH293" s="185">
        <f>IFERROR(MAX(IF(DH$290=1,IF(MOD(DH$291,12)=1,$D293*(Assumptions!DH211),$D293*(Assumptions!DH211-Assumptions!DG211)),IF(VLOOKUP($C293,Lease_Tenure,2,FALSE)=1,IF(MOD(DH$291,12)=1,$D293*((Assumptions!DG211)*(1-Assumptions!DH228)+(Assumptions!DH211-Assumptions!DG211)),$D293*(Assumptions!DH211-Assumptions!DG211)),IF(MOD(DH$290,VLOOKUP($C293,Lease_Tenure,2,FALSE))=1,IF(MOD(DH$291,12)=1,$D293*((Assumptions!DG211)*(1-Assumptions!DH228)+(Assumptions!DH211-Assumptions!DG211)),$D293*(Assumptions!DH211-Assumptions!DG211)),$D293*(Assumptions!DH211-Assumptions!DG211)))),0),0)</f>
        <v>0</v>
      </c>
      <c r="DI293" s="185">
        <f>IFERROR(MAX(IF(DI$290=1,IF(MOD(DI$291,12)=1,$D293*(Assumptions!DI211),$D293*(Assumptions!DI211-Assumptions!DH211)),IF(VLOOKUP($C293,Lease_Tenure,2,FALSE)=1,IF(MOD(DI$291,12)=1,$D293*((Assumptions!DH211)*(1-Assumptions!DI228)+(Assumptions!DI211-Assumptions!DH211)),$D293*(Assumptions!DI211-Assumptions!DH211)),IF(MOD(DI$290,VLOOKUP($C293,Lease_Tenure,2,FALSE))=1,IF(MOD(DI$291,12)=1,$D293*((Assumptions!DH211)*(1-Assumptions!DI228)+(Assumptions!DI211-Assumptions!DH211)),$D293*(Assumptions!DI211-Assumptions!DH211)),$D293*(Assumptions!DI211-Assumptions!DH211)))),0),0)</f>
        <v>0</v>
      </c>
      <c r="DJ293" s="185">
        <f>IFERROR(MAX(IF(DJ$290=1,IF(MOD(DJ$291,12)=1,$D293*(Assumptions!DJ211),$D293*(Assumptions!DJ211-Assumptions!DI211)),IF(VLOOKUP($C293,Lease_Tenure,2,FALSE)=1,IF(MOD(DJ$291,12)=1,$D293*((Assumptions!DI211)*(1-Assumptions!DJ228)+(Assumptions!DJ211-Assumptions!DI211)),$D293*(Assumptions!DJ211-Assumptions!DI211)),IF(MOD(DJ$290,VLOOKUP($C293,Lease_Tenure,2,FALSE))=1,IF(MOD(DJ$291,12)=1,$D293*((Assumptions!DI211)*(1-Assumptions!DJ228)+(Assumptions!DJ211-Assumptions!DI211)),$D293*(Assumptions!DJ211-Assumptions!DI211)),$D293*(Assumptions!DJ211-Assumptions!DI211)))),0),0)</f>
        <v>0</v>
      </c>
      <c r="DK293" s="185">
        <f>IFERROR(MAX(IF(DK$290=1,IF(MOD(DK$291,12)=1,$D293*(Assumptions!DK211),$D293*(Assumptions!DK211-Assumptions!DJ211)),IF(VLOOKUP($C293,Lease_Tenure,2,FALSE)=1,IF(MOD(DK$291,12)=1,$D293*((Assumptions!DJ211)*(1-Assumptions!DK228)+(Assumptions!DK211-Assumptions!DJ211)),$D293*(Assumptions!DK211-Assumptions!DJ211)),IF(MOD(DK$290,VLOOKUP($C293,Lease_Tenure,2,FALSE))=1,IF(MOD(DK$291,12)=1,$D293*((Assumptions!DJ211)*(1-Assumptions!DK228)+(Assumptions!DK211-Assumptions!DJ211)),$D293*(Assumptions!DK211-Assumptions!DJ211)),$D293*(Assumptions!DK211-Assumptions!DJ211)))),0),0)</f>
        <v>0</v>
      </c>
      <c r="DL293" s="185">
        <f>IFERROR(MAX(IF(DL$290=1,IF(MOD(DL$291,12)=1,$D293*(Assumptions!DL211),$D293*(Assumptions!DL211-Assumptions!DK211)),IF(VLOOKUP($C293,Lease_Tenure,2,FALSE)=1,IF(MOD(DL$291,12)=1,$D293*((Assumptions!DK211)*(1-Assumptions!DL228)+(Assumptions!DL211-Assumptions!DK211)),$D293*(Assumptions!DL211-Assumptions!DK211)),IF(MOD(DL$290,VLOOKUP($C293,Lease_Tenure,2,FALSE))=1,IF(MOD(DL$291,12)=1,$D293*((Assumptions!DK211)*(1-Assumptions!DL228)+(Assumptions!DL211-Assumptions!DK211)),$D293*(Assumptions!DL211-Assumptions!DK211)),$D293*(Assumptions!DL211-Assumptions!DK211)))),0),0)</f>
        <v>0</v>
      </c>
      <c r="DM293" s="185">
        <f>IFERROR(MAX(IF(DM$290=1,IF(MOD(DM$291,12)=1,$D293*(Assumptions!DM211),$D293*(Assumptions!DM211-Assumptions!DL211)),IF(VLOOKUP($C293,Lease_Tenure,2,FALSE)=1,IF(MOD(DM$291,12)=1,$D293*((Assumptions!DL211)*(1-Assumptions!DM228)+(Assumptions!DM211-Assumptions!DL211)),$D293*(Assumptions!DM211-Assumptions!DL211)),IF(MOD(DM$290,VLOOKUP($C293,Lease_Tenure,2,FALSE))=1,IF(MOD(DM$291,12)=1,$D293*((Assumptions!DL211)*(1-Assumptions!DM228)+(Assumptions!DM211-Assumptions!DL211)),$D293*(Assumptions!DM211-Assumptions!DL211)),$D293*(Assumptions!DM211-Assumptions!DL211)))),0),0)</f>
        <v>0</v>
      </c>
      <c r="DN293" s="185">
        <f>IFERROR(MAX(IF(DN$290=1,IF(MOD(DN$291,12)=1,$D293*(Assumptions!DN211),$D293*(Assumptions!DN211-Assumptions!DM211)),IF(VLOOKUP($C293,Lease_Tenure,2,FALSE)=1,IF(MOD(DN$291,12)=1,$D293*((Assumptions!DM211)*(1-Assumptions!DN228)+(Assumptions!DN211-Assumptions!DM211)),$D293*(Assumptions!DN211-Assumptions!DM211)),IF(MOD(DN$290,VLOOKUP($C293,Lease_Tenure,2,FALSE))=1,IF(MOD(DN$291,12)=1,$D293*((Assumptions!DM211)*(1-Assumptions!DN228)+(Assumptions!DN211-Assumptions!DM211)),$D293*(Assumptions!DN211-Assumptions!DM211)),$D293*(Assumptions!DN211-Assumptions!DM211)))),0),0)</f>
        <v>0</v>
      </c>
      <c r="DO293" s="185">
        <f>IFERROR(MAX(IF(DO$290=1,IF(MOD(DO$291,12)=1,$D293*(Assumptions!DO211),$D293*(Assumptions!DO211-Assumptions!DN211)),IF(VLOOKUP($C293,Lease_Tenure,2,FALSE)=1,IF(MOD(DO$291,12)=1,$D293*((Assumptions!DN211)*(1-Assumptions!DO228)+(Assumptions!DO211-Assumptions!DN211)),$D293*(Assumptions!DO211-Assumptions!DN211)),IF(MOD(DO$290,VLOOKUP($C293,Lease_Tenure,2,FALSE))=1,IF(MOD(DO$291,12)=1,$D293*((Assumptions!DN211)*(1-Assumptions!DO228)+(Assumptions!DO211-Assumptions!DN211)),$D293*(Assumptions!DO211-Assumptions!DN211)),$D293*(Assumptions!DO211-Assumptions!DN211)))),0),0)</f>
        <v>0</v>
      </c>
      <c r="DP293" s="185">
        <f>IFERROR(MAX(IF(DP$290=1,IF(MOD(DP$291,12)=1,$D293*(Assumptions!DP211),$D293*(Assumptions!DP211-Assumptions!DO211)),IF(VLOOKUP($C293,Lease_Tenure,2,FALSE)=1,IF(MOD(DP$291,12)=1,$D293*((Assumptions!DO211)*(1-Assumptions!DP228)+(Assumptions!DP211-Assumptions!DO211)),$D293*(Assumptions!DP211-Assumptions!DO211)),IF(MOD(DP$290,VLOOKUP($C293,Lease_Tenure,2,FALSE))=1,IF(MOD(DP$291,12)=1,$D293*((Assumptions!DO211)*(1-Assumptions!DP228)+(Assumptions!DP211-Assumptions!DO211)),$D293*(Assumptions!DP211-Assumptions!DO211)),$D293*(Assumptions!DP211-Assumptions!DO211)))),0),0)</f>
        <v>0</v>
      </c>
      <c r="DQ293" s="185">
        <f>IFERROR(MAX(IF(DQ$290=1,IF(MOD(DQ$291,12)=1,$D293*(Assumptions!DQ211),$D293*(Assumptions!DQ211-Assumptions!DP211)),IF(VLOOKUP($C293,Lease_Tenure,2,FALSE)=1,IF(MOD(DQ$291,12)=1,$D293*((Assumptions!DP211)*(1-Assumptions!DQ228)+(Assumptions!DQ211-Assumptions!DP211)),$D293*(Assumptions!DQ211-Assumptions!DP211)),IF(MOD(DQ$290,VLOOKUP($C293,Lease_Tenure,2,FALSE))=1,IF(MOD(DQ$291,12)=1,$D293*((Assumptions!DP211)*(1-Assumptions!DQ228)+(Assumptions!DQ211-Assumptions!DP211)),$D293*(Assumptions!DQ211-Assumptions!DP211)),$D293*(Assumptions!DQ211-Assumptions!DP211)))),0),0)</f>
        <v>0</v>
      </c>
      <c r="DR293" s="185">
        <f>IFERROR(MAX(IF(DR$290=1,IF(MOD(DR$291,12)=1,$D293*(Assumptions!DR211),$D293*(Assumptions!DR211-Assumptions!DQ211)),IF(VLOOKUP($C293,Lease_Tenure,2,FALSE)=1,IF(MOD(DR$291,12)=1,$D293*((Assumptions!DQ211)*(1-Assumptions!DR228)+(Assumptions!DR211-Assumptions!DQ211)),$D293*(Assumptions!DR211-Assumptions!DQ211)),IF(MOD(DR$290,VLOOKUP($C293,Lease_Tenure,2,FALSE))=1,IF(MOD(DR$291,12)=1,$D293*((Assumptions!DQ211)*(1-Assumptions!DR228)+(Assumptions!DR211-Assumptions!DQ211)),$D293*(Assumptions!DR211-Assumptions!DQ211)),$D293*(Assumptions!DR211-Assumptions!DQ211)))),0),0)</f>
        <v>0</v>
      </c>
      <c r="DS293" s="185">
        <f>IFERROR(MAX(IF(DS$290=1,IF(MOD(DS$291,12)=1,$D293*(Assumptions!DS211),$D293*(Assumptions!DS211-Assumptions!DR211)),IF(VLOOKUP($C293,Lease_Tenure,2,FALSE)=1,IF(MOD(DS$291,12)=1,$D293*((Assumptions!DR211)*(1-Assumptions!DS228)+(Assumptions!DS211-Assumptions!DR211)),$D293*(Assumptions!DS211-Assumptions!DR211)),IF(MOD(DS$290,VLOOKUP($C293,Lease_Tenure,2,FALSE))=1,IF(MOD(DS$291,12)=1,$D293*((Assumptions!DR211)*(1-Assumptions!DS228)+(Assumptions!DS211-Assumptions!DR211)),$D293*(Assumptions!DS211-Assumptions!DR211)),$D293*(Assumptions!DS211-Assumptions!DR211)))),0),0)</f>
        <v>0</v>
      </c>
      <c r="DT293" s="185">
        <f>IFERROR(MAX(IF(DT$290=1,IF(MOD(DT$291,12)=1,$D293*(Assumptions!DT211),$D293*(Assumptions!DT211-Assumptions!DS211)),IF(VLOOKUP($C293,Lease_Tenure,2,FALSE)=1,IF(MOD(DT$291,12)=1,$D293*((Assumptions!DS211)*(1-Assumptions!DT228)+(Assumptions!DT211-Assumptions!DS211)),$D293*(Assumptions!DT211-Assumptions!DS211)),IF(MOD(DT$290,VLOOKUP($C293,Lease_Tenure,2,FALSE))=1,IF(MOD(DT$291,12)=1,$D293*((Assumptions!DS211)*(1-Assumptions!DT228)+(Assumptions!DT211-Assumptions!DS211)),$D293*(Assumptions!DT211-Assumptions!DS211)),$D293*(Assumptions!DT211-Assumptions!DS211)))),0),0)</f>
        <v>0</v>
      </c>
      <c r="DU293" s="185">
        <f>IFERROR(MAX(IF(DU$290=1,IF(MOD(DU$291,12)=1,$D293*(Assumptions!DU211),$D293*(Assumptions!DU211-Assumptions!DT211)),IF(VLOOKUP($C293,Lease_Tenure,2,FALSE)=1,IF(MOD(DU$291,12)=1,$D293*((Assumptions!DT211)*(1-Assumptions!DU228)+(Assumptions!DU211-Assumptions!DT211)),$D293*(Assumptions!DU211-Assumptions!DT211)),IF(MOD(DU$290,VLOOKUP($C293,Lease_Tenure,2,FALSE))=1,IF(MOD(DU$291,12)=1,$D293*((Assumptions!DT211)*(1-Assumptions!DU228)+(Assumptions!DU211-Assumptions!DT211)),$D293*(Assumptions!DU211-Assumptions!DT211)),$D293*(Assumptions!DU211-Assumptions!DT211)))),0),0)</f>
        <v>0</v>
      </c>
      <c r="DV293" s="185">
        <f>IFERROR(MAX(IF(DV$290=1,IF(MOD(DV$291,12)=1,$D293*(Assumptions!DV211),$D293*(Assumptions!DV211-Assumptions!DU211)),IF(VLOOKUP($C293,Lease_Tenure,2,FALSE)=1,IF(MOD(DV$291,12)=1,$D293*((Assumptions!DU211)*(1-Assumptions!DV228)+(Assumptions!DV211-Assumptions!DU211)),$D293*(Assumptions!DV211-Assumptions!DU211)),IF(MOD(DV$290,VLOOKUP($C293,Lease_Tenure,2,FALSE))=1,IF(MOD(DV$291,12)=1,$D293*((Assumptions!DU211)*(1-Assumptions!DV228)+(Assumptions!DV211-Assumptions!DU211)),$D293*(Assumptions!DV211-Assumptions!DU211)),$D293*(Assumptions!DV211-Assumptions!DU211)))),0),0)</f>
        <v>0</v>
      </c>
      <c r="DW293" s="185">
        <f>IFERROR(MAX(IF(DW$290=1,IF(MOD(DW$291,12)=1,$D293*(Assumptions!DW211),$D293*(Assumptions!DW211-Assumptions!DV211)),IF(VLOOKUP($C293,Lease_Tenure,2,FALSE)=1,IF(MOD(DW$291,12)=1,$D293*((Assumptions!DV211)*(1-Assumptions!DW228)+(Assumptions!DW211-Assumptions!DV211)),$D293*(Assumptions!DW211-Assumptions!DV211)),IF(MOD(DW$290,VLOOKUP($C293,Lease_Tenure,2,FALSE))=1,IF(MOD(DW$291,12)=1,$D293*((Assumptions!DV211)*(1-Assumptions!DW228)+(Assumptions!DW211-Assumptions!DV211)),$D293*(Assumptions!DW211-Assumptions!DV211)),$D293*(Assumptions!DW211-Assumptions!DV211)))),0),0)</f>
        <v>0</v>
      </c>
      <c r="DX293" s="185">
        <f>IFERROR(MAX(IF(DX$290=1,IF(MOD(DX$291,12)=1,$D293*(Assumptions!DX211),$D293*(Assumptions!DX211-Assumptions!DW211)),IF(VLOOKUP($C293,Lease_Tenure,2,FALSE)=1,IF(MOD(DX$291,12)=1,$D293*((Assumptions!DW211)*(1-Assumptions!DX228)+(Assumptions!DX211-Assumptions!DW211)),$D293*(Assumptions!DX211-Assumptions!DW211)),IF(MOD(DX$290,VLOOKUP($C293,Lease_Tenure,2,FALSE))=1,IF(MOD(DX$291,12)=1,$D293*((Assumptions!DW211)*(1-Assumptions!DX228)+(Assumptions!DX211-Assumptions!DW211)),$D293*(Assumptions!DX211-Assumptions!DW211)),$D293*(Assumptions!DX211-Assumptions!DW211)))),0),0)</f>
        <v>0</v>
      </c>
      <c r="DY293" s="185">
        <f>IFERROR(MAX(IF(DY$290=1,IF(MOD(DY$291,12)=1,$D293*(Assumptions!DY211),$D293*(Assumptions!DY211-Assumptions!DX211)),IF(VLOOKUP($C293,Lease_Tenure,2,FALSE)=1,IF(MOD(DY$291,12)=1,$D293*((Assumptions!DX211)*(1-Assumptions!DY228)+(Assumptions!DY211-Assumptions!DX211)),$D293*(Assumptions!DY211-Assumptions!DX211)),IF(MOD(DY$290,VLOOKUP($C293,Lease_Tenure,2,FALSE))=1,IF(MOD(DY$291,12)=1,$D293*((Assumptions!DX211)*(1-Assumptions!DY228)+(Assumptions!DY211-Assumptions!DX211)),$D293*(Assumptions!DY211-Assumptions!DX211)),$D293*(Assumptions!DY211-Assumptions!DX211)))),0),0)</f>
        <v>0</v>
      </c>
      <c r="DZ293" s="185">
        <f>IFERROR(MAX(IF(DZ$290=1,IF(MOD(DZ$291,12)=1,$D293*(Assumptions!DZ211),$D293*(Assumptions!DZ211-Assumptions!DY211)),IF(VLOOKUP($C293,Lease_Tenure,2,FALSE)=1,IF(MOD(DZ$291,12)=1,$D293*((Assumptions!DY211)*(1-Assumptions!DZ228)+(Assumptions!DZ211-Assumptions!DY211)),$D293*(Assumptions!DZ211-Assumptions!DY211)),IF(MOD(DZ$290,VLOOKUP($C293,Lease_Tenure,2,FALSE))=1,IF(MOD(DZ$291,12)=1,$D293*((Assumptions!DY211)*(1-Assumptions!DZ228)+(Assumptions!DZ211-Assumptions!DY211)),$D293*(Assumptions!DZ211-Assumptions!DY211)),$D293*(Assumptions!DZ211-Assumptions!DY211)))),0),0)</f>
        <v>0</v>
      </c>
      <c r="EA293" s="185">
        <f>IFERROR(MAX(IF(EA$290=1,IF(MOD(EA$291,12)=1,$D293*(Assumptions!EA211),$D293*(Assumptions!EA211-Assumptions!DZ211)),IF(VLOOKUP($C293,Lease_Tenure,2,FALSE)=1,IF(MOD(EA$291,12)=1,$D293*((Assumptions!DZ211)*(1-Assumptions!EA228)+(Assumptions!EA211-Assumptions!DZ211)),$D293*(Assumptions!EA211-Assumptions!DZ211)),IF(MOD(EA$290,VLOOKUP($C293,Lease_Tenure,2,FALSE))=1,IF(MOD(EA$291,12)=1,$D293*((Assumptions!DZ211)*(1-Assumptions!EA228)+(Assumptions!EA211-Assumptions!DZ211)),$D293*(Assumptions!EA211-Assumptions!DZ211)),$D293*(Assumptions!EA211-Assumptions!DZ211)))),0),0)</f>
        <v>0</v>
      </c>
      <c r="EB293" s="185">
        <f>IFERROR(MAX(IF(EB$290=1,IF(MOD(EB$291,12)=1,$D293*(Assumptions!EB211),$D293*(Assumptions!EB211-Assumptions!EA211)),IF(VLOOKUP($C293,Lease_Tenure,2,FALSE)=1,IF(MOD(EB$291,12)=1,$D293*((Assumptions!EA211)*(1-Assumptions!EB228)+(Assumptions!EB211-Assumptions!EA211)),$D293*(Assumptions!EB211-Assumptions!EA211)),IF(MOD(EB$290,VLOOKUP($C293,Lease_Tenure,2,FALSE))=1,IF(MOD(EB$291,12)=1,$D293*((Assumptions!EA211)*(1-Assumptions!EB228)+(Assumptions!EB211-Assumptions!EA211)),$D293*(Assumptions!EB211-Assumptions!EA211)),$D293*(Assumptions!EB211-Assumptions!EA211)))),0),0)</f>
        <v>0</v>
      </c>
      <c r="EC293" s="185">
        <f>IFERROR(MAX(IF(EC$290=1,IF(MOD(EC$291,12)=1,$D293*(Assumptions!EC211),$D293*(Assumptions!EC211-Assumptions!EB211)),IF(VLOOKUP($C293,Lease_Tenure,2,FALSE)=1,IF(MOD(EC$291,12)=1,$D293*((Assumptions!EB211)*(1-Assumptions!EC228)+(Assumptions!EC211-Assumptions!EB211)),$D293*(Assumptions!EC211-Assumptions!EB211)),IF(MOD(EC$290,VLOOKUP($C293,Lease_Tenure,2,FALSE))=1,IF(MOD(EC$291,12)=1,$D293*((Assumptions!EB211)*(1-Assumptions!EC228)+(Assumptions!EC211-Assumptions!EB211)),$D293*(Assumptions!EC211-Assumptions!EB211)),$D293*(Assumptions!EC211-Assumptions!EB211)))),0),0)</f>
        <v>0</v>
      </c>
      <c r="ED293" s="185">
        <f>IFERROR(MAX(IF(ED$290=1,IF(MOD(ED$291,12)=1,$D293*(Assumptions!ED211),$D293*(Assumptions!ED211-Assumptions!EC211)),IF(VLOOKUP($C293,Lease_Tenure,2,FALSE)=1,IF(MOD(ED$291,12)=1,$D293*((Assumptions!EC211)*(1-Assumptions!ED228)+(Assumptions!ED211-Assumptions!EC211)),$D293*(Assumptions!ED211-Assumptions!EC211)),IF(MOD(ED$290,VLOOKUP($C293,Lease_Tenure,2,FALSE))=1,IF(MOD(ED$291,12)=1,$D293*((Assumptions!EC211)*(1-Assumptions!ED228)+(Assumptions!ED211-Assumptions!EC211)),$D293*(Assumptions!ED211-Assumptions!EC211)),$D293*(Assumptions!ED211-Assumptions!EC211)))),0),0)</f>
        <v>0</v>
      </c>
      <c r="EE293" s="185">
        <f>IFERROR(MAX(IF(EE$290=1,IF(MOD(EE$291,12)=1,$D293*(Assumptions!EE211),$D293*(Assumptions!EE211-Assumptions!ED211)),IF(VLOOKUP($C293,Lease_Tenure,2,FALSE)=1,IF(MOD(EE$291,12)=1,$D293*((Assumptions!ED211)*(1-Assumptions!EE228)+(Assumptions!EE211-Assumptions!ED211)),$D293*(Assumptions!EE211-Assumptions!ED211)),IF(MOD(EE$290,VLOOKUP($C293,Lease_Tenure,2,FALSE))=1,IF(MOD(EE$291,12)=1,$D293*((Assumptions!ED211)*(1-Assumptions!EE228)+(Assumptions!EE211-Assumptions!ED211)),$D293*(Assumptions!EE211-Assumptions!ED211)),$D293*(Assumptions!EE211-Assumptions!ED211)))),0),0)</f>
        <v>0</v>
      </c>
      <c r="EF293" s="185">
        <f>IFERROR(MAX(IF(EF$290=1,IF(MOD(EF$291,12)=1,$D293*(Assumptions!EF211),$D293*(Assumptions!EF211-Assumptions!EE211)),IF(VLOOKUP($C293,Lease_Tenure,2,FALSE)=1,IF(MOD(EF$291,12)=1,$D293*((Assumptions!EE211)*(1-Assumptions!EF228)+(Assumptions!EF211-Assumptions!EE211)),$D293*(Assumptions!EF211-Assumptions!EE211)),IF(MOD(EF$290,VLOOKUP($C293,Lease_Tenure,2,FALSE))=1,IF(MOD(EF$291,12)=1,$D293*((Assumptions!EE211)*(1-Assumptions!EF228)+(Assumptions!EF211-Assumptions!EE211)),$D293*(Assumptions!EF211-Assumptions!EE211)),$D293*(Assumptions!EF211-Assumptions!EE211)))),0),0)</f>
        <v>0</v>
      </c>
      <c r="EG293" s="185">
        <f>IFERROR(MAX(IF(EG$290=1,IF(MOD(EG$291,12)=1,$D293*(Assumptions!EG211),$D293*(Assumptions!EG211-Assumptions!EF211)),IF(VLOOKUP($C293,Lease_Tenure,2,FALSE)=1,IF(MOD(EG$291,12)=1,$D293*((Assumptions!EF211)*(1-Assumptions!EG228)+(Assumptions!EG211-Assumptions!EF211)),$D293*(Assumptions!EG211-Assumptions!EF211)),IF(MOD(EG$290,VLOOKUP($C293,Lease_Tenure,2,FALSE))=1,IF(MOD(EG$291,12)=1,$D293*((Assumptions!EF211)*(1-Assumptions!EG228)+(Assumptions!EG211-Assumptions!EF211)),$D293*(Assumptions!EG211-Assumptions!EF211)),$D293*(Assumptions!EG211-Assumptions!EF211)))),0),0)</f>
        <v>0</v>
      </c>
      <c r="EH293" s="185">
        <f>IFERROR(MAX(IF(EH$290=1,IF(MOD(EH$291,12)=1,$D293*(Assumptions!EH211),$D293*(Assumptions!EH211-Assumptions!EG211)),IF(VLOOKUP($C293,Lease_Tenure,2,FALSE)=1,IF(MOD(EH$291,12)=1,$D293*((Assumptions!EG211)*(1-Assumptions!EH228)+(Assumptions!EH211-Assumptions!EG211)),$D293*(Assumptions!EH211-Assumptions!EG211)),IF(MOD(EH$290,VLOOKUP($C293,Lease_Tenure,2,FALSE))=1,IF(MOD(EH$291,12)=1,$D293*((Assumptions!EG211)*(1-Assumptions!EH228)+(Assumptions!EH211-Assumptions!EG211)),$D293*(Assumptions!EH211-Assumptions!EG211)),$D293*(Assumptions!EH211-Assumptions!EG211)))),0),0)</f>
        <v>0</v>
      </c>
      <c r="EI293" s="185">
        <f>IFERROR(MAX(IF(EI$290=1,IF(MOD(EI$291,12)=1,$D293*(Assumptions!EI211),$D293*(Assumptions!EI211-Assumptions!EH211)),IF(VLOOKUP($C293,Lease_Tenure,2,FALSE)=1,IF(MOD(EI$291,12)=1,$D293*((Assumptions!EH211)*(1-Assumptions!EI228)+(Assumptions!EI211-Assumptions!EH211)),$D293*(Assumptions!EI211-Assumptions!EH211)),IF(MOD(EI$290,VLOOKUP($C293,Lease_Tenure,2,FALSE))=1,IF(MOD(EI$291,12)=1,$D293*((Assumptions!EH211)*(1-Assumptions!EI228)+(Assumptions!EI211-Assumptions!EH211)),$D293*(Assumptions!EI211-Assumptions!EH211)),$D293*(Assumptions!EI211-Assumptions!EH211)))),0),0)</f>
        <v>0</v>
      </c>
      <c r="EJ293" s="185">
        <f>IFERROR(MAX(IF(EJ$290=1,IF(MOD(EJ$291,12)=1,$D293*(Assumptions!EJ211),$D293*(Assumptions!EJ211-Assumptions!EI211)),IF(VLOOKUP($C293,Lease_Tenure,2,FALSE)=1,IF(MOD(EJ$291,12)=1,$D293*((Assumptions!EI211)*(1-Assumptions!EJ228)+(Assumptions!EJ211-Assumptions!EI211)),$D293*(Assumptions!EJ211-Assumptions!EI211)),IF(MOD(EJ$290,VLOOKUP($C293,Lease_Tenure,2,FALSE))=1,IF(MOD(EJ$291,12)=1,$D293*((Assumptions!EI211)*(1-Assumptions!EJ228)+(Assumptions!EJ211-Assumptions!EI211)),$D293*(Assumptions!EJ211-Assumptions!EI211)),$D293*(Assumptions!EJ211-Assumptions!EI211)))),0),0)</f>
        <v>0</v>
      </c>
      <c r="EK293" s="185">
        <f>IFERROR(MAX(IF(EK$290=1,IF(MOD(EK$291,12)=1,$D293*(Assumptions!EK211),$D293*(Assumptions!EK211-Assumptions!EJ211)),IF(VLOOKUP($C293,Lease_Tenure,2,FALSE)=1,IF(MOD(EK$291,12)=1,$D293*((Assumptions!EJ211)*(1-Assumptions!EK228)+(Assumptions!EK211-Assumptions!EJ211)),$D293*(Assumptions!EK211-Assumptions!EJ211)),IF(MOD(EK$290,VLOOKUP($C293,Lease_Tenure,2,FALSE))=1,IF(MOD(EK$291,12)=1,$D293*((Assumptions!EJ211)*(1-Assumptions!EK228)+(Assumptions!EK211-Assumptions!EJ211)),$D293*(Assumptions!EK211-Assumptions!EJ211)),$D293*(Assumptions!EK211-Assumptions!EJ211)))),0),0)</f>
        <v>0</v>
      </c>
      <c r="EL293" s="185">
        <f>IFERROR(MAX(IF(EL$290=1,IF(MOD(EL$291,12)=1,$D293*(Assumptions!EL211),$D293*(Assumptions!EL211-Assumptions!EK211)),IF(VLOOKUP($C293,Lease_Tenure,2,FALSE)=1,IF(MOD(EL$291,12)=1,$D293*((Assumptions!EK211)*(1-Assumptions!EL228)+(Assumptions!EL211-Assumptions!EK211)),$D293*(Assumptions!EL211-Assumptions!EK211)),IF(MOD(EL$290,VLOOKUP($C293,Lease_Tenure,2,FALSE))=1,IF(MOD(EL$291,12)=1,$D293*((Assumptions!EK211)*(1-Assumptions!EL228)+(Assumptions!EL211-Assumptions!EK211)),$D293*(Assumptions!EL211-Assumptions!EK211)),$D293*(Assumptions!EL211-Assumptions!EK211)))),0),0)</f>
        <v>0</v>
      </c>
      <c r="EM293" s="185">
        <f>IFERROR(MAX(IF(EM$290=1,IF(MOD(EM$291,12)=1,$D293*(Assumptions!EM211),$D293*(Assumptions!EM211-Assumptions!EL211)),IF(VLOOKUP($C293,Lease_Tenure,2,FALSE)=1,IF(MOD(EM$291,12)=1,$D293*((Assumptions!EL211)*(1-Assumptions!EM228)+(Assumptions!EM211-Assumptions!EL211)),$D293*(Assumptions!EM211-Assumptions!EL211)),IF(MOD(EM$290,VLOOKUP($C293,Lease_Tenure,2,FALSE))=1,IF(MOD(EM$291,12)=1,$D293*((Assumptions!EL211)*(1-Assumptions!EM228)+(Assumptions!EM211-Assumptions!EL211)),$D293*(Assumptions!EM211-Assumptions!EL211)),$D293*(Assumptions!EM211-Assumptions!EL211)))),0),0)</f>
        <v>0</v>
      </c>
      <c r="EN293" s="185">
        <f>IFERROR(MAX(IF(EN$290=1,IF(MOD(EN$291,12)=1,$D293*(Assumptions!EN211),$D293*(Assumptions!EN211-Assumptions!EM211)),IF(VLOOKUP($C293,Lease_Tenure,2,FALSE)=1,IF(MOD(EN$291,12)=1,$D293*((Assumptions!EM211)*(1-Assumptions!EN228)+(Assumptions!EN211-Assumptions!EM211)),$D293*(Assumptions!EN211-Assumptions!EM211)),IF(MOD(EN$290,VLOOKUP($C293,Lease_Tenure,2,FALSE))=1,IF(MOD(EN$291,12)=1,$D293*((Assumptions!EM211)*(1-Assumptions!EN228)+(Assumptions!EN211-Assumptions!EM211)),$D293*(Assumptions!EN211-Assumptions!EM211)),$D293*(Assumptions!EN211-Assumptions!EM211)))),0),0)</f>
        <v>0</v>
      </c>
      <c r="EO293" s="185">
        <f>IFERROR(MAX(IF(EO$290=1,IF(MOD(EO$291,12)=1,$D293*(Assumptions!EO211),$D293*(Assumptions!EO211-Assumptions!EN211)),IF(VLOOKUP($C293,Lease_Tenure,2,FALSE)=1,IF(MOD(EO$291,12)=1,$D293*((Assumptions!EN211)*(1-Assumptions!EO228)+(Assumptions!EO211-Assumptions!EN211)),$D293*(Assumptions!EO211-Assumptions!EN211)),IF(MOD(EO$290,VLOOKUP($C293,Lease_Tenure,2,FALSE))=1,IF(MOD(EO$291,12)=1,$D293*((Assumptions!EN211)*(1-Assumptions!EO228)+(Assumptions!EO211-Assumptions!EN211)),$D293*(Assumptions!EO211-Assumptions!EN211)),$D293*(Assumptions!EO211-Assumptions!EN211)))),0),0)</f>
        <v>0</v>
      </c>
      <c r="EP293" s="185">
        <f>IFERROR(MAX(IF(EP$290=1,IF(MOD(EP$291,12)=1,$D293*(Assumptions!EP211),$D293*(Assumptions!EP211-Assumptions!EO211)),IF(VLOOKUP($C293,Lease_Tenure,2,FALSE)=1,IF(MOD(EP$291,12)=1,$D293*((Assumptions!EO211)*(1-Assumptions!EP228)+(Assumptions!EP211-Assumptions!EO211)),$D293*(Assumptions!EP211-Assumptions!EO211)),IF(MOD(EP$290,VLOOKUP($C293,Lease_Tenure,2,FALSE))=1,IF(MOD(EP$291,12)=1,$D293*((Assumptions!EO211)*(1-Assumptions!EP228)+(Assumptions!EP211-Assumptions!EO211)),$D293*(Assumptions!EP211-Assumptions!EO211)),$D293*(Assumptions!EP211-Assumptions!EO211)))),0),0)</f>
        <v>0</v>
      </c>
      <c r="EQ293" s="185">
        <f>IFERROR(MAX(IF(EQ$290=1,IF(MOD(EQ$291,12)=1,$D293*(Assumptions!EQ211),$D293*(Assumptions!EQ211-Assumptions!EP211)),IF(VLOOKUP($C293,Lease_Tenure,2,FALSE)=1,IF(MOD(EQ$291,12)=1,$D293*((Assumptions!EP211)*(1-Assumptions!EQ228)+(Assumptions!EQ211-Assumptions!EP211)),$D293*(Assumptions!EQ211-Assumptions!EP211)),IF(MOD(EQ$290,VLOOKUP($C293,Lease_Tenure,2,FALSE))=1,IF(MOD(EQ$291,12)=1,$D293*((Assumptions!EP211)*(1-Assumptions!EQ228)+(Assumptions!EQ211-Assumptions!EP211)),$D293*(Assumptions!EQ211-Assumptions!EP211)),$D293*(Assumptions!EQ211-Assumptions!EP211)))),0),0)</f>
        <v>0</v>
      </c>
      <c r="ER293" s="185">
        <f>IFERROR(MAX(IF(ER$290=1,IF(MOD(ER$291,12)=1,$D293*(Assumptions!ER211),$D293*(Assumptions!ER211-Assumptions!EQ211)),IF(VLOOKUP($C293,Lease_Tenure,2,FALSE)=1,IF(MOD(ER$291,12)=1,$D293*((Assumptions!EQ211)*(1-Assumptions!ER228)+(Assumptions!ER211-Assumptions!EQ211)),$D293*(Assumptions!ER211-Assumptions!EQ211)),IF(MOD(ER$290,VLOOKUP($C293,Lease_Tenure,2,FALSE))=1,IF(MOD(ER$291,12)=1,$D293*((Assumptions!EQ211)*(1-Assumptions!ER228)+(Assumptions!ER211-Assumptions!EQ211)),$D293*(Assumptions!ER211-Assumptions!EQ211)),$D293*(Assumptions!ER211-Assumptions!EQ211)))),0),0)</f>
        <v>0</v>
      </c>
      <c r="ES293" s="185">
        <f>IFERROR(MAX(IF(ES$290=1,IF(MOD(ES$291,12)=1,$D293*(Assumptions!ES211),$D293*(Assumptions!ES211-Assumptions!ER211)),IF(VLOOKUP($C293,Lease_Tenure,2,FALSE)=1,IF(MOD(ES$291,12)=1,$D293*((Assumptions!ER211)*(1-Assumptions!ES228)+(Assumptions!ES211-Assumptions!ER211)),$D293*(Assumptions!ES211-Assumptions!ER211)),IF(MOD(ES$290,VLOOKUP($C293,Lease_Tenure,2,FALSE))=1,IF(MOD(ES$291,12)=1,$D293*((Assumptions!ER211)*(1-Assumptions!ES228)+(Assumptions!ES211-Assumptions!ER211)),$D293*(Assumptions!ES211-Assumptions!ER211)),$D293*(Assumptions!ES211-Assumptions!ER211)))),0),0)</f>
        <v>0.70499999999999996</v>
      </c>
      <c r="ET293" s="185">
        <f>IFERROR(MAX(IF(ET$290=1,IF(MOD(ET$291,12)=1,$D293*(Assumptions!ET211),$D293*(Assumptions!ET211-Assumptions!ES211)),IF(VLOOKUP($C293,Lease_Tenure,2,FALSE)=1,IF(MOD(ET$291,12)=1,$D293*((Assumptions!ES211)*(1-Assumptions!ET228)+(Assumptions!ET211-Assumptions!ES211)),$D293*(Assumptions!ET211-Assumptions!ES211)),IF(MOD(ET$290,VLOOKUP($C293,Lease_Tenure,2,FALSE))=1,IF(MOD(ET$291,12)=1,$D293*((Assumptions!ES211)*(1-Assumptions!ET228)+(Assumptions!ET211-Assumptions!ES211)),$D293*(Assumptions!ET211-Assumptions!ES211)),$D293*(Assumptions!ET211-Assumptions!ES211)))),0),0)</f>
        <v>0</v>
      </c>
      <c r="EU293" s="185">
        <f>IFERROR(MAX(IF(EU$290=1,IF(MOD(EU$291,12)=1,$D293*(Assumptions!EU211),$D293*(Assumptions!EU211-Assumptions!ET211)),IF(VLOOKUP($C293,Lease_Tenure,2,FALSE)=1,IF(MOD(EU$291,12)=1,$D293*((Assumptions!ET211)*(1-Assumptions!EU228)+(Assumptions!EU211-Assumptions!ET211)),$D293*(Assumptions!EU211-Assumptions!ET211)),IF(MOD(EU$290,VLOOKUP($C293,Lease_Tenure,2,FALSE))=1,IF(MOD(EU$291,12)=1,$D293*((Assumptions!ET211)*(1-Assumptions!EU228)+(Assumptions!EU211-Assumptions!ET211)),$D293*(Assumptions!EU211-Assumptions!ET211)),$D293*(Assumptions!EU211-Assumptions!ET211)))),0),0)</f>
        <v>0</v>
      </c>
      <c r="EV293" s="185">
        <f>IFERROR(MAX(IF(EV$290=1,IF(MOD(EV$291,12)=1,$D293*(Assumptions!EV211),$D293*(Assumptions!EV211-Assumptions!EU211)),IF(VLOOKUP($C293,Lease_Tenure,2,FALSE)=1,IF(MOD(EV$291,12)=1,$D293*((Assumptions!EU211)*(1-Assumptions!EV228)+(Assumptions!EV211-Assumptions!EU211)),$D293*(Assumptions!EV211-Assumptions!EU211)),IF(MOD(EV$290,VLOOKUP($C293,Lease_Tenure,2,FALSE))=1,IF(MOD(EV$291,12)=1,$D293*((Assumptions!EU211)*(1-Assumptions!EV228)+(Assumptions!EV211-Assumptions!EU211)),$D293*(Assumptions!EV211-Assumptions!EU211)),$D293*(Assumptions!EV211-Assumptions!EU211)))),0),0)</f>
        <v>0</v>
      </c>
      <c r="EW293" s="185">
        <f>IFERROR(MAX(IF(EW$290=1,IF(MOD(EW$291,12)=1,$D293*(Assumptions!EW211),$D293*(Assumptions!EW211-Assumptions!EV211)),IF(VLOOKUP($C293,Lease_Tenure,2,FALSE)=1,IF(MOD(EW$291,12)=1,$D293*((Assumptions!EV211)*(1-Assumptions!EW228)+(Assumptions!EW211-Assumptions!EV211)),$D293*(Assumptions!EW211-Assumptions!EV211)),IF(MOD(EW$290,VLOOKUP($C293,Lease_Tenure,2,FALSE))=1,IF(MOD(EW$291,12)=1,$D293*((Assumptions!EV211)*(1-Assumptions!EW228)+(Assumptions!EW211-Assumptions!EV211)),$D293*(Assumptions!EW211-Assumptions!EV211)),$D293*(Assumptions!EW211-Assumptions!EV211)))),0),0)</f>
        <v>0</v>
      </c>
      <c r="EX293" s="185">
        <f>IFERROR(MAX(IF(EX$290=1,IF(MOD(EX$291,12)=1,$D293*(Assumptions!EX211),$D293*(Assumptions!EX211-Assumptions!EW211)),IF(VLOOKUP($C293,Lease_Tenure,2,FALSE)=1,IF(MOD(EX$291,12)=1,$D293*((Assumptions!EW211)*(1-Assumptions!EX228)+(Assumptions!EX211-Assumptions!EW211)),$D293*(Assumptions!EX211-Assumptions!EW211)),IF(MOD(EX$290,VLOOKUP($C293,Lease_Tenure,2,FALSE))=1,IF(MOD(EX$291,12)=1,$D293*((Assumptions!EW211)*(1-Assumptions!EX228)+(Assumptions!EX211-Assumptions!EW211)),$D293*(Assumptions!EX211-Assumptions!EW211)),$D293*(Assumptions!EX211-Assumptions!EW211)))),0),0)</f>
        <v>0</v>
      </c>
      <c r="EY293" s="185">
        <f>IFERROR(MAX(IF(EY$290=1,IF(MOD(EY$291,12)=1,$D293*(Assumptions!EY211),$D293*(Assumptions!EY211-Assumptions!EX211)),IF(VLOOKUP($C293,Lease_Tenure,2,FALSE)=1,IF(MOD(EY$291,12)=1,$D293*((Assumptions!EX211)*(1-Assumptions!EY228)+(Assumptions!EY211-Assumptions!EX211)),$D293*(Assumptions!EY211-Assumptions!EX211)),IF(MOD(EY$290,VLOOKUP($C293,Lease_Tenure,2,FALSE))=1,IF(MOD(EY$291,12)=1,$D293*((Assumptions!EX211)*(1-Assumptions!EY228)+(Assumptions!EY211-Assumptions!EX211)),$D293*(Assumptions!EY211-Assumptions!EX211)),$D293*(Assumptions!EY211-Assumptions!EX211)))),0),0)</f>
        <v>0</v>
      </c>
      <c r="EZ293" s="185">
        <f>IFERROR(MAX(IF(EZ$290=1,IF(MOD(EZ$291,12)=1,$D293*(Assumptions!EZ211),$D293*(Assumptions!EZ211-Assumptions!EY211)),IF(VLOOKUP($C293,Lease_Tenure,2,FALSE)=1,IF(MOD(EZ$291,12)=1,$D293*((Assumptions!EY211)*(1-Assumptions!EZ228)+(Assumptions!EZ211-Assumptions!EY211)),$D293*(Assumptions!EZ211-Assumptions!EY211)),IF(MOD(EZ$290,VLOOKUP($C293,Lease_Tenure,2,FALSE))=1,IF(MOD(EZ$291,12)=1,$D293*((Assumptions!EY211)*(1-Assumptions!EZ228)+(Assumptions!EZ211-Assumptions!EY211)),$D293*(Assumptions!EZ211-Assumptions!EY211)),$D293*(Assumptions!EZ211-Assumptions!EY211)))),0),0)</f>
        <v>0</v>
      </c>
      <c r="FA293" s="185">
        <f>IFERROR(MAX(IF(FA$290=1,IF(MOD(FA$291,12)=1,$D293*(Assumptions!FA211),$D293*(Assumptions!FA211-Assumptions!EZ211)),IF(VLOOKUP($C293,Lease_Tenure,2,FALSE)=1,IF(MOD(FA$291,12)=1,$D293*((Assumptions!EZ211)*(1-Assumptions!FA228)+(Assumptions!FA211-Assumptions!EZ211)),$D293*(Assumptions!FA211-Assumptions!EZ211)),IF(MOD(FA$290,VLOOKUP($C293,Lease_Tenure,2,FALSE))=1,IF(MOD(FA$291,12)=1,$D293*((Assumptions!EZ211)*(1-Assumptions!FA228)+(Assumptions!FA211-Assumptions!EZ211)),$D293*(Assumptions!FA211-Assumptions!EZ211)),$D293*(Assumptions!FA211-Assumptions!EZ211)))),0),0)</f>
        <v>0</v>
      </c>
      <c r="FB293" s="185">
        <f>IFERROR(MAX(IF(FB$290=1,IF(MOD(FB$291,12)=1,$D293*(Assumptions!FB211),$D293*(Assumptions!FB211-Assumptions!FA211)),IF(VLOOKUP($C293,Lease_Tenure,2,FALSE)=1,IF(MOD(FB$291,12)=1,$D293*((Assumptions!FA211)*(1-Assumptions!FB228)+(Assumptions!FB211-Assumptions!FA211)),$D293*(Assumptions!FB211-Assumptions!FA211)),IF(MOD(FB$290,VLOOKUP($C293,Lease_Tenure,2,FALSE))=1,IF(MOD(FB$291,12)=1,$D293*((Assumptions!FA211)*(1-Assumptions!FB228)+(Assumptions!FB211-Assumptions!FA211)),$D293*(Assumptions!FB211-Assumptions!FA211)),$D293*(Assumptions!FB211-Assumptions!FA211)))),0),0)</f>
        <v>0</v>
      </c>
      <c r="FC293" s="185">
        <f>IFERROR(MAX(IF(FC$290=1,IF(MOD(FC$291,12)=1,$D293*(Assumptions!FC211),$D293*(Assumptions!FC211-Assumptions!FB211)),IF(VLOOKUP($C293,Lease_Tenure,2,FALSE)=1,IF(MOD(FC$291,12)=1,$D293*((Assumptions!FB211)*(1-Assumptions!FC228)+(Assumptions!FC211-Assumptions!FB211)),$D293*(Assumptions!FC211-Assumptions!FB211)),IF(MOD(FC$290,VLOOKUP($C293,Lease_Tenure,2,FALSE))=1,IF(MOD(FC$291,12)=1,$D293*((Assumptions!FB211)*(1-Assumptions!FC228)+(Assumptions!FC211-Assumptions!FB211)),$D293*(Assumptions!FC211-Assumptions!FB211)),$D293*(Assumptions!FC211-Assumptions!FB211)))),0),0)</f>
        <v>0</v>
      </c>
      <c r="FD293" s="185">
        <f>IFERROR(MAX(IF(FD$290=1,IF(MOD(FD$291,12)=1,$D293*(Assumptions!FD211),$D293*(Assumptions!FD211-Assumptions!FC211)),IF(VLOOKUP($C293,Lease_Tenure,2,FALSE)=1,IF(MOD(FD$291,12)=1,$D293*((Assumptions!FC211)*(1-Assumptions!FD228)+(Assumptions!FD211-Assumptions!FC211)),$D293*(Assumptions!FD211-Assumptions!FC211)),IF(MOD(FD$290,VLOOKUP($C293,Lease_Tenure,2,FALSE))=1,IF(MOD(FD$291,12)=1,$D293*((Assumptions!FC211)*(1-Assumptions!FD228)+(Assumptions!FD211-Assumptions!FC211)),$D293*(Assumptions!FD211-Assumptions!FC211)),$D293*(Assumptions!FD211-Assumptions!FC211)))),0),0)</f>
        <v>0</v>
      </c>
      <c r="FE293" s="185">
        <f>IFERROR(MAX(IF(FE$290=1,IF(MOD(FE$291,12)=1,$D293*(Assumptions!FE211),$D293*(Assumptions!FE211-Assumptions!FD211)),IF(VLOOKUP($C293,Lease_Tenure,2,FALSE)=1,IF(MOD(FE$291,12)=1,$D293*((Assumptions!FD211)*(1-Assumptions!FE228)+(Assumptions!FE211-Assumptions!FD211)),$D293*(Assumptions!FE211-Assumptions!FD211)),IF(MOD(FE$290,VLOOKUP($C293,Lease_Tenure,2,FALSE))=1,IF(MOD(FE$291,12)=1,$D293*((Assumptions!FD211)*(1-Assumptions!FE228)+(Assumptions!FE211-Assumptions!FD211)),$D293*(Assumptions!FE211-Assumptions!FD211)),$D293*(Assumptions!FE211-Assumptions!FD211)))),0),0)</f>
        <v>0</v>
      </c>
      <c r="FF293" s="185">
        <f>IFERROR(MAX(IF(FF$290=1,IF(MOD(FF$291,12)=1,$D293*(Assumptions!FF211),$D293*(Assumptions!FF211-Assumptions!FE211)),IF(VLOOKUP($C293,Lease_Tenure,2,FALSE)=1,IF(MOD(FF$291,12)=1,$D293*((Assumptions!FE211)*(1-Assumptions!FF228)+(Assumptions!FF211-Assumptions!FE211)),$D293*(Assumptions!FF211-Assumptions!FE211)),IF(MOD(FF$290,VLOOKUP($C293,Lease_Tenure,2,FALSE))=1,IF(MOD(FF$291,12)=1,$D293*((Assumptions!FE211)*(1-Assumptions!FF228)+(Assumptions!FF211-Assumptions!FE211)),$D293*(Assumptions!FF211-Assumptions!FE211)),$D293*(Assumptions!FF211-Assumptions!FE211)))),0),0)</f>
        <v>0</v>
      </c>
      <c r="FG293" s="185">
        <f>IFERROR(MAX(IF(FG$290=1,IF(MOD(FG$291,12)=1,$D293*(Assumptions!FG211),$D293*(Assumptions!FG211-Assumptions!FF211)),IF(VLOOKUP($C293,Lease_Tenure,2,FALSE)=1,IF(MOD(FG$291,12)=1,$D293*((Assumptions!FF211)*(1-Assumptions!FG228)+(Assumptions!FG211-Assumptions!FF211)),$D293*(Assumptions!FG211-Assumptions!FF211)),IF(MOD(FG$290,VLOOKUP($C293,Lease_Tenure,2,FALSE))=1,IF(MOD(FG$291,12)=1,$D293*((Assumptions!FF211)*(1-Assumptions!FG228)+(Assumptions!FG211-Assumptions!FF211)),$D293*(Assumptions!FG211-Assumptions!FF211)),$D293*(Assumptions!FG211-Assumptions!FF211)))),0),0)</f>
        <v>0</v>
      </c>
      <c r="FH293" s="185">
        <f>IFERROR(MAX(IF(FH$290=1,IF(MOD(FH$291,12)=1,$D293*(Assumptions!FH211),$D293*(Assumptions!FH211-Assumptions!FG211)),IF(VLOOKUP($C293,Lease_Tenure,2,FALSE)=1,IF(MOD(FH$291,12)=1,$D293*((Assumptions!FG211)*(1-Assumptions!FH228)+(Assumptions!FH211-Assumptions!FG211)),$D293*(Assumptions!FH211-Assumptions!FG211)),IF(MOD(FH$290,VLOOKUP($C293,Lease_Tenure,2,FALSE))=1,IF(MOD(FH$291,12)=1,$D293*((Assumptions!FG211)*(1-Assumptions!FH228)+(Assumptions!FH211-Assumptions!FG211)),$D293*(Assumptions!FH211-Assumptions!FG211)),$D293*(Assumptions!FH211-Assumptions!FG211)))),0),0)</f>
        <v>0</v>
      </c>
      <c r="FI293" s="185">
        <f>IFERROR(MAX(IF(FI$290=1,IF(MOD(FI$291,12)=1,$D293*(Assumptions!FI211),$D293*(Assumptions!FI211-Assumptions!FH211)),IF(VLOOKUP($C293,Lease_Tenure,2,FALSE)=1,IF(MOD(FI$291,12)=1,$D293*((Assumptions!FH211)*(1-Assumptions!FI228)+(Assumptions!FI211-Assumptions!FH211)),$D293*(Assumptions!FI211-Assumptions!FH211)),IF(MOD(FI$290,VLOOKUP($C293,Lease_Tenure,2,FALSE))=1,IF(MOD(FI$291,12)=1,$D293*((Assumptions!FH211)*(1-Assumptions!FI228)+(Assumptions!FI211-Assumptions!FH211)),$D293*(Assumptions!FI211-Assumptions!FH211)),$D293*(Assumptions!FI211-Assumptions!FH211)))),0),0)</f>
        <v>0</v>
      </c>
      <c r="FJ293" s="185">
        <f>IFERROR(MAX(IF(FJ$290=1,IF(MOD(FJ$291,12)=1,$D293*(Assumptions!FJ211),$D293*(Assumptions!FJ211-Assumptions!FI211)),IF(VLOOKUP($C293,Lease_Tenure,2,FALSE)=1,IF(MOD(FJ$291,12)=1,$D293*((Assumptions!FI211)*(1-Assumptions!FJ228)+(Assumptions!FJ211-Assumptions!FI211)),$D293*(Assumptions!FJ211-Assumptions!FI211)),IF(MOD(FJ$290,VLOOKUP($C293,Lease_Tenure,2,FALSE))=1,IF(MOD(FJ$291,12)=1,$D293*((Assumptions!FI211)*(1-Assumptions!FJ228)+(Assumptions!FJ211-Assumptions!FI211)),$D293*(Assumptions!FJ211-Assumptions!FI211)),$D293*(Assumptions!FJ211-Assumptions!FI211)))),0),0)</f>
        <v>0</v>
      </c>
      <c r="FK293" s="185">
        <f>IFERROR(MAX(IF(FK$290=1,IF(MOD(FK$291,12)=1,$D293*(Assumptions!FK211),$D293*(Assumptions!FK211-Assumptions!FJ211)),IF(VLOOKUP($C293,Lease_Tenure,2,FALSE)=1,IF(MOD(FK$291,12)=1,$D293*((Assumptions!FJ211)*(1-Assumptions!FK228)+(Assumptions!FK211-Assumptions!FJ211)),$D293*(Assumptions!FK211-Assumptions!FJ211)),IF(MOD(FK$290,VLOOKUP($C293,Lease_Tenure,2,FALSE))=1,IF(MOD(FK$291,12)=1,$D293*((Assumptions!FJ211)*(1-Assumptions!FK228)+(Assumptions!FK211-Assumptions!FJ211)),$D293*(Assumptions!FK211-Assumptions!FJ211)),$D293*(Assumptions!FK211-Assumptions!FJ211)))),0),0)</f>
        <v>0</v>
      </c>
      <c r="FL293" s="185">
        <f>IFERROR(MAX(IF(FL$290=1,IF(MOD(FL$291,12)=1,$D293*(Assumptions!FL211),$D293*(Assumptions!FL211-Assumptions!FK211)),IF(VLOOKUP($C293,Lease_Tenure,2,FALSE)=1,IF(MOD(FL$291,12)=1,$D293*((Assumptions!FK211)*(1-Assumptions!FL228)+(Assumptions!FL211-Assumptions!FK211)),$D293*(Assumptions!FL211-Assumptions!FK211)),IF(MOD(FL$290,VLOOKUP($C293,Lease_Tenure,2,FALSE))=1,IF(MOD(FL$291,12)=1,$D293*((Assumptions!FK211)*(1-Assumptions!FL228)+(Assumptions!FL211-Assumptions!FK211)),$D293*(Assumptions!FL211-Assumptions!FK211)),$D293*(Assumptions!FL211-Assumptions!FK211)))),0),0)</f>
        <v>0</v>
      </c>
      <c r="FM293" s="185">
        <f>IFERROR(MAX(IF(FM$290=1,IF(MOD(FM$291,12)=1,$D293*(Assumptions!FM211),$D293*(Assumptions!FM211-Assumptions!FL211)),IF(VLOOKUP($C293,Lease_Tenure,2,FALSE)=1,IF(MOD(FM$291,12)=1,$D293*((Assumptions!FL211)*(1-Assumptions!FM228)+(Assumptions!FM211-Assumptions!FL211)),$D293*(Assumptions!FM211-Assumptions!FL211)),IF(MOD(FM$290,VLOOKUP($C293,Lease_Tenure,2,FALSE))=1,IF(MOD(FM$291,12)=1,$D293*((Assumptions!FL211)*(1-Assumptions!FM228)+(Assumptions!FM211-Assumptions!FL211)),$D293*(Assumptions!FM211-Assumptions!FL211)),$D293*(Assumptions!FM211-Assumptions!FL211)))),0),0)</f>
        <v>0</v>
      </c>
      <c r="FN293" s="185">
        <f>IFERROR(MAX(IF(FN$290=1,IF(MOD(FN$291,12)=1,$D293*(Assumptions!FN211),$D293*(Assumptions!FN211-Assumptions!FM211)),IF(VLOOKUP($C293,Lease_Tenure,2,FALSE)=1,IF(MOD(FN$291,12)=1,$D293*((Assumptions!FM211)*(1-Assumptions!FN228)+(Assumptions!FN211-Assumptions!FM211)),$D293*(Assumptions!FN211-Assumptions!FM211)),IF(MOD(FN$290,VLOOKUP($C293,Lease_Tenure,2,FALSE))=1,IF(MOD(FN$291,12)=1,$D293*((Assumptions!FM211)*(1-Assumptions!FN228)+(Assumptions!FN211-Assumptions!FM211)),$D293*(Assumptions!FN211-Assumptions!FM211)),$D293*(Assumptions!FN211-Assumptions!FM211)))),0),0)</f>
        <v>0</v>
      </c>
      <c r="FO293" s="185">
        <f>IFERROR(MAX(IF(FO$290=1,IF(MOD(FO$291,12)=1,$D293*(Assumptions!FO211),$D293*(Assumptions!FO211-Assumptions!FN211)),IF(VLOOKUP($C293,Lease_Tenure,2,FALSE)=1,IF(MOD(FO$291,12)=1,$D293*((Assumptions!FN211)*(1-Assumptions!FO228)+(Assumptions!FO211-Assumptions!FN211)),$D293*(Assumptions!FO211-Assumptions!FN211)),IF(MOD(FO$290,VLOOKUP($C293,Lease_Tenure,2,FALSE))=1,IF(MOD(FO$291,12)=1,$D293*((Assumptions!FN211)*(1-Assumptions!FO228)+(Assumptions!FO211-Assumptions!FN211)),$D293*(Assumptions!FO211-Assumptions!FN211)),$D293*(Assumptions!FO211-Assumptions!FN211)))),0),0)</f>
        <v>0</v>
      </c>
      <c r="FP293" s="185">
        <f>IFERROR(MAX(IF(FP$290=1,IF(MOD(FP$291,12)=1,$D293*(Assumptions!FP211),$D293*(Assumptions!FP211-Assumptions!FO211)),IF(VLOOKUP($C293,Lease_Tenure,2,FALSE)=1,IF(MOD(FP$291,12)=1,$D293*((Assumptions!FO211)*(1-Assumptions!FP228)+(Assumptions!FP211-Assumptions!FO211)),$D293*(Assumptions!FP211-Assumptions!FO211)),IF(MOD(FP$290,VLOOKUP($C293,Lease_Tenure,2,FALSE))=1,IF(MOD(FP$291,12)=1,$D293*((Assumptions!FO211)*(1-Assumptions!FP228)+(Assumptions!FP211-Assumptions!FO211)),$D293*(Assumptions!FP211-Assumptions!FO211)),$D293*(Assumptions!FP211-Assumptions!FO211)))),0),0)</f>
        <v>0</v>
      </c>
      <c r="FQ293" s="185">
        <f>IFERROR(MAX(IF(FQ$290=1,IF(MOD(FQ$291,12)=1,$D293*(Assumptions!FQ211),$D293*(Assumptions!FQ211-Assumptions!FP211)),IF(VLOOKUP($C293,Lease_Tenure,2,FALSE)=1,IF(MOD(FQ$291,12)=1,$D293*((Assumptions!FP211)*(1-Assumptions!FQ228)+(Assumptions!FQ211-Assumptions!FP211)),$D293*(Assumptions!FQ211-Assumptions!FP211)),IF(MOD(FQ$290,VLOOKUP($C293,Lease_Tenure,2,FALSE))=1,IF(MOD(FQ$291,12)=1,$D293*((Assumptions!FP211)*(1-Assumptions!FQ228)+(Assumptions!FQ211-Assumptions!FP211)),$D293*(Assumptions!FQ211-Assumptions!FP211)),$D293*(Assumptions!FQ211-Assumptions!FP211)))),0),0)</f>
        <v>0</v>
      </c>
      <c r="FR293" s="185">
        <f>IFERROR(MAX(IF(FR$290=1,IF(MOD(FR$291,12)=1,$D293*(Assumptions!FR211),$D293*(Assumptions!FR211-Assumptions!FQ211)),IF(VLOOKUP($C293,Lease_Tenure,2,FALSE)=1,IF(MOD(FR$291,12)=1,$D293*((Assumptions!FQ211)*(1-Assumptions!FR228)+(Assumptions!FR211-Assumptions!FQ211)),$D293*(Assumptions!FR211-Assumptions!FQ211)),IF(MOD(FR$290,VLOOKUP($C293,Lease_Tenure,2,FALSE))=1,IF(MOD(FR$291,12)=1,$D293*((Assumptions!FQ211)*(1-Assumptions!FR228)+(Assumptions!FR211-Assumptions!FQ211)),$D293*(Assumptions!FR211-Assumptions!FQ211)),$D293*(Assumptions!FR211-Assumptions!FQ211)))),0),0)</f>
        <v>0</v>
      </c>
      <c r="FS293" s="185">
        <f>IFERROR(MAX(IF(FS$290=1,IF(MOD(FS$291,12)=1,$D293*(Assumptions!FS211),$D293*(Assumptions!FS211-Assumptions!FR211)),IF(VLOOKUP($C293,Lease_Tenure,2,FALSE)=1,IF(MOD(FS$291,12)=1,$D293*((Assumptions!FR211)*(1-Assumptions!FS228)+(Assumptions!FS211-Assumptions!FR211)),$D293*(Assumptions!FS211-Assumptions!FR211)),IF(MOD(FS$290,VLOOKUP($C293,Lease_Tenure,2,FALSE))=1,IF(MOD(FS$291,12)=1,$D293*((Assumptions!FR211)*(1-Assumptions!FS228)+(Assumptions!FS211-Assumptions!FR211)),$D293*(Assumptions!FS211-Assumptions!FR211)),$D293*(Assumptions!FS211-Assumptions!FR211)))),0),0)</f>
        <v>0</v>
      </c>
      <c r="FT293" s="185">
        <f>IFERROR(MAX(IF(FT$290=1,IF(MOD(FT$291,12)=1,$D293*(Assumptions!FT211),$D293*(Assumptions!FT211-Assumptions!FS211)),IF(VLOOKUP($C293,Lease_Tenure,2,FALSE)=1,IF(MOD(FT$291,12)=1,$D293*((Assumptions!FS211)*(1-Assumptions!FT228)+(Assumptions!FT211-Assumptions!FS211)),$D293*(Assumptions!FT211-Assumptions!FS211)),IF(MOD(FT$290,VLOOKUP($C293,Lease_Tenure,2,FALSE))=1,IF(MOD(FT$291,12)=1,$D293*((Assumptions!FS211)*(1-Assumptions!FT228)+(Assumptions!FT211-Assumptions!FS211)),$D293*(Assumptions!FT211-Assumptions!FS211)),$D293*(Assumptions!FT211-Assumptions!FS211)))),0),0)</f>
        <v>0</v>
      </c>
      <c r="FU293" s="185">
        <f>IFERROR(MAX(IF(FU$290=1,IF(MOD(FU$291,12)=1,$D293*(Assumptions!FU211),$D293*(Assumptions!FU211-Assumptions!FT211)),IF(VLOOKUP($C293,Lease_Tenure,2,FALSE)=1,IF(MOD(FU$291,12)=1,$D293*((Assumptions!FT211)*(1-Assumptions!FU228)+(Assumptions!FU211-Assumptions!FT211)),$D293*(Assumptions!FU211-Assumptions!FT211)),IF(MOD(FU$290,VLOOKUP($C293,Lease_Tenure,2,FALSE))=1,IF(MOD(FU$291,12)=1,$D293*((Assumptions!FT211)*(1-Assumptions!FU228)+(Assumptions!FU211-Assumptions!FT211)),$D293*(Assumptions!FU211-Assumptions!FT211)),$D293*(Assumptions!FU211-Assumptions!FT211)))),0),0)</f>
        <v>0</v>
      </c>
      <c r="FV293" s="185">
        <f>IFERROR(MAX(IF(FV$290=1,IF(MOD(FV$291,12)=1,$D293*(Assumptions!FV211),$D293*(Assumptions!FV211-Assumptions!FU211)),IF(VLOOKUP($C293,Lease_Tenure,2,FALSE)=1,IF(MOD(FV$291,12)=1,$D293*((Assumptions!FU211)*(1-Assumptions!FV228)+(Assumptions!FV211-Assumptions!FU211)),$D293*(Assumptions!FV211-Assumptions!FU211)),IF(MOD(FV$290,VLOOKUP($C293,Lease_Tenure,2,FALSE))=1,IF(MOD(FV$291,12)=1,$D293*((Assumptions!FU211)*(1-Assumptions!FV228)+(Assumptions!FV211-Assumptions!FU211)),$D293*(Assumptions!FV211-Assumptions!FU211)),$D293*(Assumptions!FV211-Assumptions!FU211)))),0),0)</f>
        <v>0</v>
      </c>
      <c r="FW293" s="185">
        <f>IFERROR(MAX(IF(FW$290=1,IF(MOD(FW$291,12)=1,$D293*(Assumptions!FW211),$D293*(Assumptions!FW211-Assumptions!FV211)),IF(VLOOKUP($C293,Lease_Tenure,2,FALSE)=1,IF(MOD(FW$291,12)=1,$D293*((Assumptions!FV211)*(1-Assumptions!FW228)+(Assumptions!FW211-Assumptions!FV211)),$D293*(Assumptions!FW211-Assumptions!FV211)),IF(MOD(FW$290,VLOOKUP($C293,Lease_Tenure,2,FALSE))=1,IF(MOD(FW$291,12)=1,$D293*((Assumptions!FV211)*(1-Assumptions!FW228)+(Assumptions!FW211-Assumptions!FV211)),$D293*(Assumptions!FW211-Assumptions!FV211)),$D293*(Assumptions!FW211-Assumptions!FV211)))),0),0)</f>
        <v>0</v>
      </c>
      <c r="FX293" s="185">
        <f>IFERROR(MAX(IF(FX$290=1,IF(MOD(FX$291,12)=1,$D293*(Assumptions!FX211),$D293*(Assumptions!FX211-Assumptions!FW211)),IF(VLOOKUP($C293,Lease_Tenure,2,FALSE)=1,IF(MOD(FX$291,12)=1,$D293*((Assumptions!FW211)*(1-Assumptions!FX228)+(Assumptions!FX211-Assumptions!FW211)),$D293*(Assumptions!FX211-Assumptions!FW211)),IF(MOD(FX$290,VLOOKUP($C293,Lease_Tenure,2,FALSE))=1,IF(MOD(FX$291,12)=1,$D293*((Assumptions!FW211)*(1-Assumptions!FX228)+(Assumptions!FX211-Assumptions!FW211)),$D293*(Assumptions!FX211-Assumptions!FW211)),$D293*(Assumptions!FX211-Assumptions!FW211)))),0),0)</f>
        <v>0</v>
      </c>
      <c r="FY293" s="185">
        <f>IFERROR(MAX(IF(FY$290=1,IF(MOD(FY$291,12)=1,$D293*(Assumptions!FY211),$D293*(Assumptions!FY211-Assumptions!FX211)),IF(VLOOKUP($C293,Lease_Tenure,2,FALSE)=1,IF(MOD(FY$291,12)=1,$D293*((Assumptions!FX211)*(1-Assumptions!FY228)+(Assumptions!FY211-Assumptions!FX211)),$D293*(Assumptions!FY211-Assumptions!FX211)),IF(MOD(FY$290,VLOOKUP($C293,Lease_Tenure,2,FALSE))=1,IF(MOD(FY$291,12)=1,$D293*((Assumptions!FX211)*(1-Assumptions!FY228)+(Assumptions!FY211-Assumptions!FX211)),$D293*(Assumptions!FY211-Assumptions!FX211)),$D293*(Assumptions!FY211-Assumptions!FX211)))),0),0)</f>
        <v>0</v>
      </c>
      <c r="FZ293" s="185">
        <f>IFERROR(MAX(IF(FZ$290=1,IF(MOD(FZ$291,12)=1,$D293*(Assumptions!FZ211),$D293*(Assumptions!FZ211-Assumptions!FY211)),IF(VLOOKUP($C293,Lease_Tenure,2,FALSE)=1,IF(MOD(FZ$291,12)=1,$D293*((Assumptions!FY211)*(1-Assumptions!FZ228)+(Assumptions!FZ211-Assumptions!FY211)),$D293*(Assumptions!FZ211-Assumptions!FY211)),IF(MOD(FZ$290,VLOOKUP($C293,Lease_Tenure,2,FALSE))=1,IF(MOD(FZ$291,12)=1,$D293*((Assumptions!FY211)*(1-Assumptions!FZ228)+(Assumptions!FZ211-Assumptions!FY211)),$D293*(Assumptions!FZ211-Assumptions!FY211)),$D293*(Assumptions!FZ211-Assumptions!FY211)))),0),0)</f>
        <v>0</v>
      </c>
      <c r="GA293" s="185">
        <f>IFERROR(MAX(IF(GA$290=1,IF(MOD(GA$291,12)=1,$D293*(Assumptions!GA211),$D293*(Assumptions!GA211-Assumptions!FZ211)),IF(VLOOKUP($C293,Lease_Tenure,2,FALSE)=1,IF(MOD(GA$291,12)=1,$D293*((Assumptions!FZ211)*(1-Assumptions!GA228)+(Assumptions!GA211-Assumptions!FZ211)),$D293*(Assumptions!GA211-Assumptions!FZ211)),IF(MOD(GA$290,VLOOKUP($C293,Lease_Tenure,2,FALSE))=1,IF(MOD(GA$291,12)=1,$D293*((Assumptions!FZ211)*(1-Assumptions!GA228)+(Assumptions!GA211-Assumptions!FZ211)),$D293*(Assumptions!GA211-Assumptions!FZ211)),$D293*(Assumptions!GA211-Assumptions!FZ211)))),0),0)</f>
        <v>0</v>
      </c>
      <c r="GB293" s="185">
        <f>IFERROR(MAX(IF(GB$290=1,IF(MOD(GB$291,12)=1,$D293*(Assumptions!GB211),$D293*(Assumptions!GB211-Assumptions!GA211)),IF(VLOOKUP($C293,Lease_Tenure,2,FALSE)=1,IF(MOD(GB$291,12)=1,$D293*((Assumptions!GA211)*(1-Assumptions!GB228)+(Assumptions!GB211-Assumptions!GA211)),$D293*(Assumptions!GB211-Assumptions!GA211)),IF(MOD(GB$290,VLOOKUP($C293,Lease_Tenure,2,FALSE))=1,IF(MOD(GB$291,12)=1,$D293*((Assumptions!GA211)*(1-Assumptions!GB228)+(Assumptions!GB211-Assumptions!GA211)),$D293*(Assumptions!GB211-Assumptions!GA211)),$D293*(Assumptions!GB211-Assumptions!GA211)))),0),0)</f>
        <v>0</v>
      </c>
      <c r="GC293" s="185">
        <f>IFERROR(MAX(IF(GC$290=1,IF(MOD(GC$291,12)=1,$D293*(Assumptions!GC211),$D293*(Assumptions!GC211-Assumptions!GB211)),IF(VLOOKUP($C293,Lease_Tenure,2,FALSE)=1,IF(MOD(GC$291,12)=1,$D293*((Assumptions!GB211)*(1-Assumptions!GC228)+(Assumptions!GC211-Assumptions!GB211)),$D293*(Assumptions!GC211-Assumptions!GB211)),IF(MOD(GC$290,VLOOKUP($C293,Lease_Tenure,2,FALSE))=1,IF(MOD(GC$291,12)=1,$D293*((Assumptions!GB211)*(1-Assumptions!GC228)+(Assumptions!GC211-Assumptions!GB211)),$D293*(Assumptions!GC211-Assumptions!GB211)),$D293*(Assumptions!GC211-Assumptions!GB211)))),0),0)</f>
        <v>0</v>
      </c>
      <c r="GD293" s="185">
        <f>IFERROR(MAX(IF(GD$290=1,IF(MOD(GD$291,12)=1,$D293*(Assumptions!GD211),$D293*(Assumptions!GD211-Assumptions!GC211)),IF(VLOOKUP($C293,Lease_Tenure,2,FALSE)=1,IF(MOD(GD$291,12)=1,$D293*((Assumptions!GC211)*(1-Assumptions!GD228)+(Assumptions!GD211-Assumptions!GC211)),$D293*(Assumptions!GD211-Assumptions!GC211)),IF(MOD(GD$290,VLOOKUP($C293,Lease_Tenure,2,FALSE))=1,IF(MOD(GD$291,12)=1,$D293*((Assumptions!GC211)*(1-Assumptions!GD228)+(Assumptions!GD211-Assumptions!GC211)),$D293*(Assumptions!GD211-Assumptions!GC211)),$D293*(Assumptions!GD211-Assumptions!GC211)))),0),0)</f>
        <v>0</v>
      </c>
      <c r="GE293" s="185">
        <f>IFERROR(MAX(IF(GE$290=1,IF(MOD(GE$291,12)=1,$D293*(Assumptions!GE211),$D293*(Assumptions!GE211-Assumptions!GD211)),IF(VLOOKUP($C293,Lease_Tenure,2,FALSE)=1,IF(MOD(GE$291,12)=1,$D293*((Assumptions!GD211)*(1-Assumptions!GE228)+(Assumptions!GE211-Assumptions!GD211)),$D293*(Assumptions!GE211-Assumptions!GD211)),IF(MOD(GE$290,VLOOKUP($C293,Lease_Tenure,2,FALSE))=1,IF(MOD(GE$291,12)=1,$D293*((Assumptions!GD211)*(1-Assumptions!GE228)+(Assumptions!GE211-Assumptions!GD211)),$D293*(Assumptions!GE211-Assumptions!GD211)),$D293*(Assumptions!GE211-Assumptions!GD211)))),0),0)</f>
        <v>0</v>
      </c>
      <c r="GF293" s="185">
        <f>IFERROR(MAX(IF(GF$290=1,IF(MOD(GF$291,12)=1,$D293*(Assumptions!GF211),$D293*(Assumptions!GF211-Assumptions!GE211)),IF(VLOOKUP($C293,Lease_Tenure,2,FALSE)=1,IF(MOD(GF$291,12)=1,$D293*((Assumptions!GE211)*(1-Assumptions!GF228)+(Assumptions!GF211-Assumptions!GE211)),$D293*(Assumptions!GF211-Assumptions!GE211)),IF(MOD(GF$290,VLOOKUP($C293,Lease_Tenure,2,FALSE))=1,IF(MOD(GF$291,12)=1,$D293*((Assumptions!GE211)*(1-Assumptions!GF228)+(Assumptions!GF211-Assumptions!GE211)),$D293*(Assumptions!GF211-Assumptions!GE211)),$D293*(Assumptions!GF211-Assumptions!GE211)))),0),0)</f>
        <v>0</v>
      </c>
      <c r="GG293" s="185">
        <f>IFERROR(MAX(IF(GG$290=1,IF(MOD(GG$291,12)=1,$D293*(Assumptions!GG211),$D293*(Assumptions!GG211-Assumptions!GF211)),IF(VLOOKUP($C293,Lease_Tenure,2,FALSE)=1,IF(MOD(GG$291,12)=1,$D293*((Assumptions!GF211)*(1-Assumptions!GG228)+(Assumptions!GG211-Assumptions!GF211)),$D293*(Assumptions!GG211-Assumptions!GF211)),IF(MOD(GG$290,VLOOKUP($C293,Lease_Tenure,2,FALSE))=1,IF(MOD(GG$291,12)=1,$D293*((Assumptions!GF211)*(1-Assumptions!GG228)+(Assumptions!GG211-Assumptions!GF211)),$D293*(Assumptions!GG211-Assumptions!GF211)),$D293*(Assumptions!GG211-Assumptions!GF211)))),0),0)</f>
        <v>0</v>
      </c>
    </row>
    <row r="294" spans="2:189">
      <c r="B294" s="148">
        <v>2</v>
      </c>
      <c r="C294" s="184" t="str">
        <f t="shared" si="370"/>
        <v>Medium Tenant</v>
      </c>
      <c r="D294" s="182">
        <f t="shared" si="371"/>
        <v>3</v>
      </c>
      <c r="E294" s="185">
        <f>IFERROR(MAX(IF(E$290=1,IF(MOD(E$291,12)=1,$D294*(Assumptions!E212),$D294*(Assumptions!E212-Assumptions!D212)),IF(VLOOKUP($C294,Lease_Tenure,2,FALSE)=1,IF(MOD(E$291,12)=1,$D294*((Assumptions!D212)*(1-Assumptions!E229)+(Assumptions!E212-Assumptions!D212)),$D294*(Assumptions!E212-Assumptions!D212)),IF(MOD(E$290,VLOOKUP($C294,Lease_Tenure,2,FALSE))=1,IF(MOD(E$291,12)=1,$D294*((Assumptions!D212)*(1-Assumptions!E229)+(Assumptions!E212-Assumptions!D212)),$D294*(Assumptions!E212-Assumptions!D212)),$D294*(Assumptions!E212-Assumptions!D212)))),0),0)</f>
        <v>2.4000000000000004</v>
      </c>
      <c r="F294" s="185">
        <f>IFERROR(MAX(IF(F$290=1,IF(MOD(F$291,12)=1,$D294*(Assumptions!F212),$D294*(Assumptions!F212-Assumptions!E212)),IF(VLOOKUP($C294,Lease_Tenure,2,FALSE)=1,IF(MOD(F$291,12)=1,$D294*((Assumptions!E212)*(1-Assumptions!F229)+(Assumptions!F212-Assumptions!E212)),$D294*(Assumptions!F212-Assumptions!E212)),IF(MOD(F$290,VLOOKUP($C294,Lease_Tenure,2,FALSE))=1,IF(MOD(F$291,12)=1,$D294*((Assumptions!E212)*(1-Assumptions!F229)+(Assumptions!F212-Assumptions!E212)),$D294*(Assumptions!F212-Assumptions!E212)),$D294*(Assumptions!F212-Assumptions!E212)))),0),0)</f>
        <v>0</v>
      </c>
      <c r="G294" s="185">
        <f>IFERROR(MAX(IF(G$290=1,IF(MOD(G$291,12)=1,$D294*(Assumptions!G212),$D294*(Assumptions!G212-Assumptions!F212)),IF(VLOOKUP($C294,Lease_Tenure,2,FALSE)=1,IF(MOD(G$291,12)=1,$D294*((Assumptions!F212)*(1-Assumptions!G229)+(Assumptions!G212-Assumptions!F212)),$D294*(Assumptions!G212-Assumptions!F212)),IF(MOD(G$290,VLOOKUP($C294,Lease_Tenure,2,FALSE))=1,IF(MOD(G$291,12)=1,$D294*((Assumptions!F212)*(1-Assumptions!G229)+(Assumptions!G212-Assumptions!F212)),$D294*(Assumptions!G212-Assumptions!F212)),$D294*(Assumptions!G212-Assumptions!F212)))),0),0)</f>
        <v>0</v>
      </c>
      <c r="H294" s="185">
        <f>IFERROR(MAX(IF(H$290=1,IF(MOD(H$291,12)=1,$D294*(Assumptions!H212),$D294*(Assumptions!H212-Assumptions!G212)),IF(VLOOKUP($C294,Lease_Tenure,2,FALSE)=1,IF(MOD(H$291,12)=1,$D294*((Assumptions!G212)*(1-Assumptions!H229)+(Assumptions!H212-Assumptions!G212)),$D294*(Assumptions!H212-Assumptions!G212)),IF(MOD(H$290,VLOOKUP($C294,Lease_Tenure,2,FALSE))=1,IF(MOD(H$291,12)=1,$D294*((Assumptions!G212)*(1-Assumptions!H229)+(Assumptions!H212-Assumptions!G212)),$D294*(Assumptions!H212-Assumptions!G212)),$D294*(Assumptions!H212-Assumptions!G212)))),0),0)</f>
        <v>0.39</v>
      </c>
      <c r="I294" s="185">
        <f>IFERROR(MAX(IF(I$290=1,IF(MOD(I$291,12)=1,$D294*(Assumptions!I212),$D294*(Assumptions!I212-Assumptions!H212)),IF(VLOOKUP($C294,Lease_Tenure,2,FALSE)=1,IF(MOD(I$291,12)=1,$D294*((Assumptions!H212)*(1-Assumptions!I229)+(Assumptions!I212-Assumptions!H212)),$D294*(Assumptions!I212-Assumptions!H212)),IF(MOD(I$290,VLOOKUP($C294,Lease_Tenure,2,FALSE))=1,IF(MOD(I$291,12)=1,$D294*((Assumptions!H212)*(1-Assumptions!I229)+(Assumptions!I212-Assumptions!H212)),$D294*(Assumptions!I212-Assumptions!H212)),$D294*(Assumptions!I212-Assumptions!H212)))),0),0)</f>
        <v>3.0000000000000027E-2</v>
      </c>
      <c r="J294" s="185">
        <f>IFERROR(MAX(IF(J$290=1,IF(MOD(J$291,12)=1,$D294*(Assumptions!J212),$D294*(Assumptions!J212-Assumptions!I212)),IF(VLOOKUP($C294,Lease_Tenure,2,FALSE)=1,IF(MOD(J$291,12)=1,$D294*((Assumptions!I212)*(1-Assumptions!J229)+(Assumptions!J212-Assumptions!I212)),$D294*(Assumptions!J212-Assumptions!I212)),IF(MOD(J$290,VLOOKUP($C294,Lease_Tenure,2,FALSE))=1,IF(MOD(J$291,12)=1,$D294*((Assumptions!I212)*(1-Assumptions!J229)+(Assumptions!J212-Assumptions!I212)),$D294*(Assumptions!J212-Assumptions!I212)),$D294*(Assumptions!J212-Assumptions!I212)))),0),0)</f>
        <v>3.0000000000000027E-2</v>
      </c>
      <c r="K294" s="185">
        <f>IFERROR(MAX(IF(K$290=1,IF(MOD(K$291,12)=1,$D294*(Assumptions!K212),$D294*(Assumptions!K212-Assumptions!J212)),IF(VLOOKUP($C294,Lease_Tenure,2,FALSE)=1,IF(MOD(K$291,12)=1,$D294*((Assumptions!J212)*(1-Assumptions!K229)+(Assumptions!K212-Assumptions!J212)),$D294*(Assumptions!K212-Assumptions!J212)),IF(MOD(K$290,VLOOKUP($C294,Lease_Tenure,2,FALSE))=1,IF(MOD(K$291,12)=1,$D294*((Assumptions!J212)*(1-Assumptions!K229)+(Assumptions!K212-Assumptions!J212)),$D294*(Assumptions!K212-Assumptions!J212)),$D294*(Assumptions!K212-Assumptions!J212)))),0),0)</f>
        <v>3.0000000000000027E-2</v>
      </c>
      <c r="L294" s="185">
        <f>IFERROR(MAX(IF(L$290=1,IF(MOD(L$291,12)=1,$D294*(Assumptions!L212),$D294*(Assumptions!L212-Assumptions!K212)),IF(VLOOKUP($C294,Lease_Tenure,2,FALSE)=1,IF(MOD(L$291,12)=1,$D294*((Assumptions!K212)*(1-Assumptions!L229)+(Assumptions!L212-Assumptions!K212)),$D294*(Assumptions!L212-Assumptions!K212)),IF(MOD(L$290,VLOOKUP($C294,Lease_Tenure,2,FALSE))=1,IF(MOD(L$291,12)=1,$D294*((Assumptions!K212)*(1-Assumptions!L229)+(Assumptions!L212-Assumptions!K212)),$D294*(Assumptions!L212-Assumptions!K212)),$D294*(Assumptions!L212-Assumptions!K212)))),0),0)</f>
        <v>3.0000000000000027E-2</v>
      </c>
      <c r="M294" s="185">
        <f>IFERROR(MAX(IF(M$290=1,IF(MOD(M$291,12)=1,$D294*(Assumptions!M212),$D294*(Assumptions!M212-Assumptions!L212)),IF(VLOOKUP($C294,Lease_Tenure,2,FALSE)=1,IF(MOD(M$291,12)=1,$D294*((Assumptions!L212)*(1-Assumptions!M229)+(Assumptions!M212-Assumptions!L212)),$D294*(Assumptions!M212-Assumptions!L212)),IF(MOD(M$290,VLOOKUP($C294,Lease_Tenure,2,FALSE))=1,IF(MOD(M$291,12)=1,$D294*((Assumptions!L212)*(1-Assumptions!M229)+(Assumptions!M212-Assumptions!L212)),$D294*(Assumptions!M212-Assumptions!L212)),$D294*(Assumptions!M212-Assumptions!L212)))),0),0)</f>
        <v>3.0000000000000027E-2</v>
      </c>
      <c r="N294" s="185">
        <f>IFERROR(MAX(IF(N$290=1,IF(MOD(N$291,12)=1,$D294*(Assumptions!N212),$D294*(Assumptions!N212-Assumptions!M212)),IF(VLOOKUP($C294,Lease_Tenure,2,FALSE)=1,IF(MOD(N$291,12)=1,$D294*((Assumptions!M212)*(1-Assumptions!N229)+(Assumptions!N212-Assumptions!M212)),$D294*(Assumptions!N212-Assumptions!M212)),IF(MOD(N$290,VLOOKUP($C294,Lease_Tenure,2,FALSE))=1,IF(MOD(N$291,12)=1,$D294*((Assumptions!M212)*(1-Assumptions!N229)+(Assumptions!N212-Assumptions!M212)),$D294*(Assumptions!N212-Assumptions!M212)),$D294*(Assumptions!N212-Assumptions!M212)))),0),0)</f>
        <v>3.0000000000000027E-2</v>
      </c>
      <c r="O294" s="185">
        <f>IFERROR(MAX(IF(O$290=1,IF(MOD(O$291,12)=1,$D294*(Assumptions!O212),$D294*(Assumptions!O212-Assumptions!N212)),IF(VLOOKUP($C294,Lease_Tenure,2,FALSE)=1,IF(MOD(O$291,12)=1,$D294*((Assumptions!N212)*(1-Assumptions!O229)+(Assumptions!O212-Assumptions!N212)),$D294*(Assumptions!O212-Assumptions!N212)),IF(MOD(O$290,VLOOKUP($C294,Lease_Tenure,2,FALSE))=1,IF(MOD(O$291,12)=1,$D294*((Assumptions!N212)*(1-Assumptions!O229)+(Assumptions!O212-Assumptions!N212)),$D294*(Assumptions!O212-Assumptions!N212)),$D294*(Assumptions!O212-Assumptions!N212)))),0),0)</f>
        <v>3.0000000000000027E-2</v>
      </c>
      <c r="P294" s="185">
        <f>IFERROR(MAX(IF(P$290=1,IF(MOD(P$291,12)=1,$D294*(Assumptions!P212),$D294*(Assumptions!P212-Assumptions!O212)),IF(VLOOKUP($C294,Lease_Tenure,2,FALSE)=1,IF(MOD(P$291,12)=1,$D294*((Assumptions!O212)*(1-Assumptions!P229)+(Assumptions!P212-Assumptions!O212)),$D294*(Assumptions!P212-Assumptions!O212)),IF(MOD(P$290,VLOOKUP($C294,Lease_Tenure,2,FALSE))=1,IF(MOD(P$291,12)=1,$D294*((Assumptions!O212)*(1-Assumptions!P229)+(Assumptions!P212-Assumptions!O212)),$D294*(Assumptions!P212-Assumptions!O212)),$D294*(Assumptions!P212-Assumptions!O212)))),0),0)</f>
        <v>3.0000000000000027E-2</v>
      </c>
      <c r="Q294" s="185">
        <f>IFERROR(MAX(IF(Q$290=1,IF(MOD(Q$291,12)=1,$D294*(Assumptions!Q212),$D294*(Assumptions!Q212-Assumptions!P212)),IF(VLOOKUP($C294,Lease_Tenure,2,FALSE)=1,IF(MOD(Q$291,12)=1,$D294*((Assumptions!P212)*(1-Assumptions!Q229)+(Assumptions!Q212-Assumptions!P212)),$D294*(Assumptions!Q212-Assumptions!P212)),IF(MOD(Q$290,VLOOKUP($C294,Lease_Tenure,2,FALSE))=1,IF(MOD(Q$291,12)=1,$D294*((Assumptions!P212)*(1-Assumptions!Q229)+(Assumptions!Q212-Assumptions!P212)),$D294*(Assumptions!Q212-Assumptions!P212)),$D294*(Assumptions!Q212-Assumptions!P212)))),0),0)</f>
        <v>0</v>
      </c>
      <c r="R294" s="185">
        <f>IFERROR(MAX(IF(R$290=1,IF(MOD(R$291,12)=1,$D294*(Assumptions!R212),$D294*(Assumptions!R212-Assumptions!Q212)),IF(VLOOKUP($C294,Lease_Tenure,2,FALSE)=1,IF(MOD(R$291,12)=1,$D294*((Assumptions!Q212)*(1-Assumptions!R229)+(Assumptions!R212-Assumptions!Q212)),$D294*(Assumptions!R212-Assumptions!Q212)),IF(MOD(R$290,VLOOKUP($C294,Lease_Tenure,2,FALSE))=1,IF(MOD(R$291,12)=1,$D294*((Assumptions!Q212)*(1-Assumptions!R229)+(Assumptions!R212-Assumptions!Q212)),$D294*(Assumptions!R212-Assumptions!Q212)),$D294*(Assumptions!R212-Assumptions!Q212)))),0),0)</f>
        <v>0</v>
      </c>
      <c r="S294" s="185">
        <f>IFERROR(MAX(IF(S$290=1,IF(MOD(S$291,12)=1,$D294*(Assumptions!S212),$D294*(Assumptions!S212-Assumptions!R212)),IF(VLOOKUP($C294,Lease_Tenure,2,FALSE)=1,IF(MOD(S$291,12)=1,$D294*((Assumptions!R212)*(1-Assumptions!S229)+(Assumptions!S212-Assumptions!R212)),$D294*(Assumptions!S212-Assumptions!R212)),IF(MOD(S$290,VLOOKUP($C294,Lease_Tenure,2,FALSE))=1,IF(MOD(S$291,12)=1,$D294*((Assumptions!R212)*(1-Assumptions!S229)+(Assumptions!S212-Assumptions!R212)),$D294*(Assumptions!S212-Assumptions!R212)),$D294*(Assumptions!S212-Assumptions!R212)))),0),0)</f>
        <v>0</v>
      </c>
      <c r="T294" s="185">
        <f>IFERROR(MAX(IF(T$290=1,IF(MOD(T$291,12)=1,$D294*(Assumptions!T212),$D294*(Assumptions!T212-Assumptions!S212)),IF(VLOOKUP($C294,Lease_Tenure,2,FALSE)=1,IF(MOD(T$291,12)=1,$D294*((Assumptions!S212)*(1-Assumptions!T229)+(Assumptions!T212-Assumptions!S212)),$D294*(Assumptions!T212-Assumptions!S212)),IF(MOD(T$290,VLOOKUP($C294,Lease_Tenure,2,FALSE))=1,IF(MOD(T$291,12)=1,$D294*((Assumptions!S212)*(1-Assumptions!T229)+(Assumptions!T212-Assumptions!S212)),$D294*(Assumptions!T212-Assumptions!S212)),$D294*(Assumptions!T212-Assumptions!S212)))),0),0)</f>
        <v>0</v>
      </c>
      <c r="U294" s="185">
        <f>IFERROR(MAX(IF(U$290=1,IF(MOD(U$291,12)=1,$D294*(Assumptions!U212),$D294*(Assumptions!U212-Assumptions!T212)),IF(VLOOKUP($C294,Lease_Tenure,2,FALSE)=1,IF(MOD(U$291,12)=1,$D294*((Assumptions!T212)*(1-Assumptions!U229)+(Assumptions!U212-Assumptions!T212)),$D294*(Assumptions!U212-Assumptions!T212)),IF(MOD(U$290,VLOOKUP($C294,Lease_Tenure,2,FALSE))=1,IF(MOD(U$291,12)=1,$D294*((Assumptions!T212)*(1-Assumptions!U229)+(Assumptions!U212-Assumptions!T212)),$D294*(Assumptions!U212-Assumptions!T212)),$D294*(Assumptions!U212-Assumptions!T212)))),0),0)</f>
        <v>0</v>
      </c>
      <c r="V294" s="185">
        <f>IFERROR(MAX(IF(V$290=1,IF(MOD(V$291,12)=1,$D294*(Assumptions!V212),$D294*(Assumptions!V212-Assumptions!U212)),IF(VLOOKUP($C294,Lease_Tenure,2,FALSE)=1,IF(MOD(V$291,12)=1,$D294*((Assumptions!U212)*(1-Assumptions!V229)+(Assumptions!V212-Assumptions!U212)),$D294*(Assumptions!V212-Assumptions!U212)),IF(MOD(V$290,VLOOKUP($C294,Lease_Tenure,2,FALSE))=1,IF(MOD(V$291,12)=1,$D294*((Assumptions!U212)*(1-Assumptions!V229)+(Assumptions!V212-Assumptions!U212)),$D294*(Assumptions!V212-Assumptions!U212)),$D294*(Assumptions!V212-Assumptions!U212)))),0),0)</f>
        <v>0</v>
      </c>
      <c r="W294" s="185">
        <f>IFERROR(MAX(IF(W$290=1,IF(MOD(W$291,12)=1,$D294*(Assumptions!W212),$D294*(Assumptions!W212-Assumptions!V212)),IF(VLOOKUP($C294,Lease_Tenure,2,FALSE)=1,IF(MOD(W$291,12)=1,$D294*((Assumptions!V212)*(1-Assumptions!W229)+(Assumptions!W212-Assumptions!V212)),$D294*(Assumptions!W212-Assumptions!V212)),IF(MOD(W$290,VLOOKUP($C294,Lease_Tenure,2,FALSE))=1,IF(MOD(W$291,12)=1,$D294*((Assumptions!V212)*(1-Assumptions!W229)+(Assumptions!W212-Assumptions!V212)),$D294*(Assumptions!W212-Assumptions!V212)),$D294*(Assumptions!W212-Assumptions!V212)))),0),0)</f>
        <v>0</v>
      </c>
      <c r="X294" s="185">
        <f>IFERROR(MAX(IF(X$290=1,IF(MOD(X$291,12)=1,$D294*(Assumptions!X212),$D294*(Assumptions!X212-Assumptions!W212)),IF(VLOOKUP($C294,Lease_Tenure,2,FALSE)=1,IF(MOD(X$291,12)=1,$D294*((Assumptions!W212)*(1-Assumptions!X229)+(Assumptions!X212-Assumptions!W212)),$D294*(Assumptions!X212-Assumptions!W212)),IF(MOD(X$290,VLOOKUP($C294,Lease_Tenure,2,FALSE))=1,IF(MOD(X$291,12)=1,$D294*((Assumptions!W212)*(1-Assumptions!X229)+(Assumptions!X212-Assumptions!W212)),$D294*(Assumptions!X212-Assumptions!W212)),$D294*(Assumptions!X212-Assumptions!W212)))),0),0)</f>
        <v>0</v>
      </c>
      <c r="Y294" s="185">
        <f>IFERROR(MAX(IF(Y$290=1,IF(MOD(Y$291,12)=1,$D294*(Assumptions!Y212),$D294*(Assumptions!Y212-Assumptions!X212)),IF(VLOOKUP($C294,Lease_Tenure,2,FALSE)=1,IF(MOD(Y$291,12)=1,$D294*((Assumptions!X212)*(1-Assumptions!Y229)+(Assumptions!Y212-Assumptions!X212)),$D294*(Assumptions!Y212-Assumptions!X212)),IF(MOD(Y$290,VLOOKUP($C294,Lease_Tenure,2,FALSE))=1,IF(MOD(Y$291,12)=1,$D294*((Assumptions!X212)*(1-Assumptions!Y229)+(Assumptions!Y212-Assumptions!X212)),$D294*(Assumptions!Y212-Assumptions!X212)),$D294*(Assumptions!Y212-Assumptions!X212)))),0),0)</f>
        <v>0</v>
      </c>
      <c r="Z294" s="185">
        <f>IFERROR(MAX(IF(Z$290=1,IF(MOD(Z$291,12)=1,$D294*(Assumptions!Z212),$D294*(Assumptions!Z212-Assumptions!Y212)),IF(VLOOKUP($C294,Lease_Tenure,2,FALSE)=1,IF(MOD(Z$291,12)=1,$D294*((Assumptions!Y212)*(1-Assumptions!Z229)+(Assumptions!Z212-Assumptions!Y212)),$D294*(Assumptions!Z212-Assumptions!Y212)),IF(MOD(Z$290,VLOOKUP($C294,Lease_Tenure,2,FALSE))=1,IF(MOD(Z$291,12)=1,$D294*((Assumptions!Y212)*(1-Assumptions!Z229)+(Assumptions!Z212-Assumptions!Y212)),$D294*(Assumptions!Z212-Assumptions!Y212)),$D294*(Assumptions!Z212-Assumptions!Y212)))),0),0)</f>
        <v>0</v>
      </c>
      <c r="AA294" s="185">
        <f>IFERROR(MAX(IF(AA$290=1,IF(MOD(AA$291,12)=1,$D294*(Assumptions!AA212),$D294*(Assumptions!AA212-Assumptions!Z212)),IF(VLOOKUP($C294,Lease_Tenure,2,FALSE)=1,IF(MOD(AA$291,12)=1,$D294*((Assumptions!Z212)*(1-Assumptions!AA229)+(Assumptions!AA212-Assumptions!Z212)),$D294*(Assumptions!AA212-Assumptions!Z212)),IF(MOD(AA$290,VLOOKUP($C294,Lease_Tenure,2,FALSE))=1,IF(MOD(AA$291,12)=1,$D294*((Assumptions!Z212)*(1-Assumptions!AA229)+(Assumptions!AA212-Assumptions!Z212)),$D294*(Assumptions!AA212-Assumptions!Z212)),$D294*(Assumptions!AA212-Assumptions!Z212)))),0),0)</f>
        <v>0</v>
      </c>
      <c r="AB294" s="185">
        <f>IFERROR(MAX(IF(AB$290=1,IF(MOD(AB$291,12)=1,$D294*(Assumptions!AB212),$D294*(Assumptions!AB212-Assumptions!AA212)),IF(VLOOKUP($C294,Lease_Tenure,2,FALSE)=1,IF(MOD(AB$291,12)=1,$D294*((Assumptions!AA212)*(1-Assumptions!AB229)+(Assumptions!AB212-Assumptions!AA212)),$D294*(Assumptions!AB212-Assumptions!AA212)),IF(MOD(AB$290,VLOOKUP($C294,Lease_Tenure,2,FALSE))=1,IF(MOD(AB$291,12)=1,$D294*((Assumptions!AA212)*(1-Assumptions!AB229)+(Assumptions!AB212-Assumptions!AA212)),$D294*(Assumptions!AB212-Assumptions!AA212)),$D294*(Assumptions!AB212-Assumptions!AA212)))),0),0)</f>
        <v>0</v>
      </c>
      <c r="AC294" s="185">
        <f>IFERROR(MAX(IF(AC$290=1,IF(MOD(AC$291,12)=1,$D294*(Assumptions!AC212),$D294*(Assumptions!AC212-Assumptions!AB212)),IF(VLOOKUP($C294,Lease_Tenure,2,FALSE)=1,IF(MOD(AC$291,12)=1,$D294*((Assumptions!AB212)*(1-Assumptions!AC229)+(Assumptions!AC212-Assumptions!AB212)),$D294*(Assumptions!AC212-Assumptions!AB212)),IF(MOD(AC$290,VLOOKUP($C294,Lease_Tenure,2,FALSE))=1,IF(MOD(AC$291,12)=1,$D294*((Assumptions!AB212)*(1-Assumptions!AC229)+(Assumptions!AC212-Assumptions!AB212)),$D294*(Assumptions!AC212-Assumptions!AB212)),$D294*(Assumptions!AC212-Assumptions!AB212)))),0),0)</f>
        <v>3.0000000000000027E-2</v>
      </c>
      <c r="AD294" s="185">
        <f>IFERROR(MAX(IF(AD$290=1,IF(MOD(AD$291,12)=1,$D294*(Assumptions!AD212),$D294*(Assumptions!AD212-Assumptions!AC212)),IF(VLOOKUP($C294,Lease_Tenure,2,FALSE)=1,IF(MOD(AD$291,12)=1,$D294*((Assumptions!AC212)*(1-Assumptions!AD229)+(Assumptions!AD212-Assumptions!AC212)),$D294*(Assumptions!AD212-Assumptions!AC212)),IF(MOD(AD$290,VLOOKUP($C294,Lease_Tenure,2,FALSE))=1,IF(MOD(AD$291,12)=1,$D294*((Assumptions!AC212)*(1-Assumptions!AD229)+(Assumptions!AD212-Assumptions!AC212)),$D294*(Assumptions!AD212-Assumptions!AC212)),$D294*(Assumptions!AD212-Assumptions!AC212)))),0),0)</f>
        <v>0</v>
      </c>
      <c r="AE294" s="185">
        <f>IFERROR(MAX(IF(AE$290=1,IF(MOD(AE$291,12)=1,$D294*(Assumptions!AE212),$D294*(Assumptions!AE212-Assumptions!AD212)),IF(VLOOKUP($C294,Lease_Tenure,2,FALSE)=1,IF(MOD(AE$291,12)=1,$D294*((Assumptions!AD212)*(1-Assumptions!AE229)+(Assumptions!AE212-Assumptions!AD212)),$D294*(Assumptions!AE212-Assumptions!AD212)),IF(MOD(AE$290,VLOOKUP($C294,Lease_Tenure,2,FALSE))=1,IF(MOD(AE$291,12)=1,$D294*((Assumptions!AD212)*(1-Assumptions!AE229)+(Assumptions!AE212-Assumptions!AD212)),$D294*(Assumptions!AE212-Assumptions!AD212)),$D294*(Assumptions!AE212-Assumptions!AD212)))),0),0)</f>
        <v>0</v>
      </c>
      <c r="AF294" s="185">
        <f>IFERROR(MAX(IF(AF$290=1,IF(MOD(AF$291,12)=1,$D294*(Assumptions!AF212),$D294*(Assumptions!AF212-Assumptions!AE212)),IF(VLOOKUP($C294,Lease_Tenure,2,FALSE)=1,IF(MOD(AF$291,12)=1,$D294*((Assumptions!AE212)*(1-Assumptions!AF229)+(Assumptions!AF212-Assumptions!AE212)),$D294*(Assumptions!AF212-Assumptions!AE212)),IF(MOD(AF$290,VLOOKUP($C294,Lease_Tenure,2,FALSE))=1,IF(MOD(AF$291,12)=1,$D294*((Assumptions!AE212)*(1-Assumptions!AF229)+(Assumptions!AF212-Assumptions!AE212)),$D294*(Assumptions!AF212-Assumptions!AE212)),$D294*(Assumptions!AF212-Assumptions!AE212)))),0),0)</f>
        <v>0</v>
      </c>
      <c r="AG294" s="185">
        <f>IFERROR(MAX(IF(AG$290=1,IF(MOD(AG$291,12)=1,$D294*(Assumptions!AG212),$D294*(Assumptions!AG212-Assumptions!AF212)),IF(VLOOKUP($C294,Lease_Tenure,2,FALSE)=1,IF(MOD(AG$291,12)=1,$D294*((Assumptions!AF212)*(1-Assumptions!AG229)+(Assumptions!AG212-Assumptions!AF212)),$D294*(Assumptions!AG212-Assumptions!AF212)),IF(MOD(AG$290,VLOOKUP($C294,Lease_Tenure,2,FALSE))=1,IF(MOD(AG$291,12)=1,$D294*((Assumptions!AF212)*(1-Assumptions!AG229)+(Assumptions!AG212-Assumptions!AF212)),$D294*(Assumptions!AG212-Assumptions!AF212)),$D294*(Assumptions!AG212-Assumptions!AF212)))),0),0)</f>
        <v>0</v>
      </c>
      <c r="AH294" s="185">
        <f>IFERROR(MAX(IF(AH$290=1,IF(MOD(AH$291,12)=1,$D294*(Assumptions!AH212),$D294*(Assumptions!AH212-Assumptions!AG212)),IF(VLOOKUP($C294,Lease_Tenure,2,FALSE)=1,IF(MOD(AH$291,12)=1,$D294*((Assumptions!AG212)*(1-Assumptions!AH229)+(Assumptions!AH212-Assumptions!AG212)),$D294*(Assumptions!AH212-Assumptions!AG212)),IF(MOD(AH$290,VLOOKUP($C294,Lease_Tenure,2,FALSE))=1,IF(MOD(AH$291,12)=1,$D294*((Assumptions!AG212)*(1-Assumptions!AH229)+(Assumptions!AH212-Assumptions!AG212)),$D294*(Assumptions!AH212-Assumptions!AG212)),$D294*(Assumptions!AH212-Assumptions!AG212)))),0),0)</f>
        <v>0</v>
      </c>
      <c r="AI294" s="185">
        <f>IFERROR(MAX(IF(AI$290=1,IF(MOD(AI$291,12)=1,$D294*(Assumptions!AI212),$D294*(Assumptions!AI212-Assumptions!AH212)),IF(VLOOKUP($C294,Lease_Tenure,2,FALSE)=1,IF(MOD(AI$291,12)=1,$D294*((Assumptions!AH212)*(1-Assumptions!AI229)+(Assumptions!AI212-Assumptions!AH212)),$D294*(Assumptions!AI212-Assumptions!AH212)),IF(MOD(AI$290,VLOOKUP($C294,Lease_Tenure,2,FALSE))=1,IF(MOD(AI$291,12)=1,$D294*((Assumptions!AH212)*(1-Assumptions!AI229)+(Assumptions!AI212-Assumptions!AH212)),$D294*(Assumptions!AI212-Assumptions!AH212)),$D294*(Assumptions!AI212-Assumptions!AH212)))),0),0)</f>
        <v>0</v>
      </c>
      <c r="AJ294" s="185">
        <f>IFERROR(MAX(IF(AJ$290=1,IF(MOD(AJ$291,12)=1,$D294*(Assumptions!AJ212),$D294*(Assumptions!AJ212-Assumptions!AI212)),IF(VLOOKUP($C294,Lease_Tenure,2,FALSE)=1,IF(MOD(AJ$291,12)=1,$D294*((Assumptions!AI212)*(1-Assumptions!AJ229)+(Assumptions!AJ212-Assumptions!AI212)),$D294*(Assumptions!AJ212-Assumptions!AI212)),IF(MOD(AJ$290,VLOOKUP($C294,Lease_Tenure,2,FALSE))=1,IF(MOD(AJ$291,12)=1,$D294*((Assumptions!AI212)*(1-Assumptions!AJ229)+(Assumptions!AJ212-Assumptions!AI212)),$D294*(Assumptions!AJ212-Assumptions!AI212)),$D294*(Assumptions!AJ212-Assumptions!AI212)))),0),0)</f>
        <v>0</v>
      </c>
      <c r="AK294" s="185">
        <f>IFERROR(MAX(IF(AK$290=1,IF(MOD(AK$291,12)=1,$D294*(Assumptions!AK212),$D294*(Assumptions!AK212-Assumptions!AJ212)),IF(VLOOKUP($C294,Lease_Tenure,2,FALSE)=1,IF(MOD(AK$291,12)=1,$D294*((Assumptions!AJ212)*(1-Assumptions!AK229)+(Assumptions!AK212-Assumptions!AJ212)),$D294*(Assumptions!AK212-Assumptions!AJ212)),IF(MOD(AK$290,VLOOKUP($C294,Lease_Tenure,2,FALSE))=1,IF(MOD(AK$291,12)=1,$D294*((Assumptions!AJ212)*(1-Assumptions!AK229)+(Assumptions!AK212-Assumptions!AJ212)),$D294*(Assumptions!AK212-Assumptions!AJ212)),$D294*(Assumptions!AK212-Assumptions!AJ212)))),0),0)</f>
        <v>0</v>
      </c>
      <c r="AL294" s="185">
        <f>IFERROR(MAX(IF(AL$290=1,IF(MOD(AL$291,12)=1,$D294*(Assumptions!AL212),$D294*(Assumptions!AL212-Assumptions!AK212)),IF(VLOOKUP($C294,Lease_Tenure,2,FALSE)=1,IF(MOD(AL$291,12)=1,$D294*((Assumptions!AK212)*(1-Assumptions!AL229)+(Assumptions!AL212-Assumptions!AK212)),$D294*(Assumptions!AL212-Assumptions!AK212)),IF(MOD(AL$290,VLOOKUP($C294,Lease_Tenure,2,FALSE))=1,IF(MOD(AL$291,12)=1,$D294*((Assumptions!AK212)*(1-Assumptions!AL229)+(Assumptions!AL212-Assumptions!AK212)),$D294*(Assumptions!AL212-Assumptions!AK212)),$D294*(Assumptions!AL212-Assumptions!AK212)))),0),0)</f>
        <v>0</v>
      </c>
      <c r="AM294" s="185">
        <f>IFERROR(MAX(IF(AM$290=1,IF(MOD(AM$291,12)=1,$D294*(Assumptions!AM212),$D294*(Assumptions!AM212-Assumptions!AL212)),IF(VLOOKUP($C294,Lease_Tenure,2,FALSE)=1,IF(MOD(AM$291,12)=1,$D294*((Assumptions!AL212)*(1-Assumptions!AM229)+(Assumptions!AM212-Assumptions!AL212)),$D294*(Assumptions!AM212-Assumptions!AL212)),IF(MOD(AM$290,VLOOKUP($C294,Lease_Tenure,2,FALSE))=1,IF(MOD(AM$291,12)=1,$D294*((Assumptions!AL212)*(1-Assumptions!AM229)+(Assumptions!AM212-Assumptions!AL212)),$D294*(Assumptions!AM212-Assumptions!AL212)),$D294*(Assumptions!AM212-Assumptions!AL212)))),0),0)</f>
        <v>0</v>
      </c>
      <c r="AN294" s="185">
        <f>IFERROR(MAX(IF(AN$290=1,IF(MOD(AN$291,12)=1,$D294*(Assumptions!AN212),$D294*(Assumptions!AN212-Assumptions!AM212)),IF(VLOOKUP($C294,Lease_Tenure,2,FALSE)=1,IF(MOD(AN$291,12)=1,$D294*((Assumptions!AM212)*(1-Assumptions!AN229)+(Assumptions!AN212-Assumptions!AM212)),$D294*(Assumptions!AN212-Assumptions!AM212)),IF(MOD(AN$290,VLOOKUP($C294,Lease_Tenure,2,FALSE))=1,IF(MOD(AN$291,12)=1,$D294*((Assumptions!AM212)*(1-Assumptions!AN229)+(Assumptions!AN212-Assumptions!AM212)),$D294*(Assumptions!AN212-Assumptions!AM212)),$D294*(Assumptions!AN212-Assumptions!AM212)))),0),0)</f>
        <v>0</v>
      </c>
      <c r="AO294" s="185">
        <f>IFERROR(MAX(IF(AO$290=1,IF(MOD(AO$291,12)=1,$D294*(Assumptions!AO212),$D294*(Assumptions!AO212-Assumptions!AN212)),IF(VLOOKUP($C294,Lease_Tenure,2,FALSE)=1,IF(MOD(AO$291,12)=1,$D294*((Assumptions!AN212)*(1-Assumptions!AO229)+(Assumptions!AO212-Assumptions!AN212)),$D294*(Assumptions!AO212-Assumptions!AN212)),IF(MOD(AO$290,VLOOKUP($C294,Lease_Tenure,2,FALSE))=1,IF(MOD(AO$291,12)=1,$D294*((Assumptions!AN212)*(1-Assumptions!AO229)+(Assumptions!AO212-Assumptions!AN212)),$D294*(Assumptions!AO212-Assumptions!AN212)),$D294*(Assumptions!AO212-Assumptions!AN212)))),0),0)</f>
        <v>0.72000000000000008</v>
      </c>
      <c r="AP294" s="185">
        <f>IFERROR(MAX(IF(AP$290=1,IF(MOD(AP$291,12)=1,$D294*(Assumptions!AP212),$D294*(Assumptions!AP212-Assumptions!AO212)),IF(VLOOKUP($C294,Lease_Tenure,2,FALSE)=1,IF(MOD(AP$291,12)=1,$D294*((Assumptions!AO212)*(1-Assumptions!AP229)+(Assumptions!AP212-Assumptions!AO212)),$D294*(Assumptions!AP212-Assumptions!AO212)),IF(MOD(AP$290,VLOOKUP($C294,Lease_Tenure,2,FALSE))=1,IF(MOD(AP$291,12)=1,$D294*((Assumptions!AO212)*(1-Assumptions!AP229)+(Assumptions!AP212-Assumptions!AO212)),$D294*(Assumptions!AP212-Assumptions!AO212)),$D294*(Assumptions!AP212-Assumptions!AO212)))),0),0)</f>
        <v>0</v>
      </c>
      <c r="AQ294" s="185">
        <f>IFERROR(MAX(IF(AQ$290=1,IF(MOD(AQ$291,12)=1,$D294*(Assumptions!AQ212),$D294*(Assumptions!AQ212-Assumptions!AP212)),IF(VLOOKUP($C294,Lease_Tenure,2,FALSE)=1,IF(MOD(AQ$291,12)=1,$D294*((Assumptions!AP212)*(1-Assumptions!AQ229)+(Assumptions!AQ212-Assumptions!AP212)),$D294*(Assumptions!AQ212-Assumptions!AP212)),IF(MOD(AQ$290,VLOOKUP($C294,Lease_Tenure,2,FALSE))=1,IF(MOD(AQ$291,12)=1,$D294*((Assumptions!AP212)*(1-Assumptions!AQ229)+(Assumptions!AQ212-Assumptions!AP212)),$D294*(Assumptions!AQ212-Assumptions!AP212)),$D294*(Assumptions!AQ212-Assumptions!AP212)))),0),0)</f>
        <v>0</v>
      </c>
      <c r="AR294" s="185">
        <f>IFERROR(MAX(IF(AR$290=1,IF(MOD(AR$291,12)=1,$D294*(Assumptions!AR212),$D294*(Assumptions!AR212-Assumptions!AQ212)),IF(VLOOKUP($C294,Lease_Tenure,2,FALSE)=1,IF(MOD(AR$291,12)=1,$D294*((Assumptions!AQ212)*(1-Assumptions!AR229)+(Assumptions!AR212-Assumptions!AQ212)),$D294*(Assumptions!AR212-Assumptions!AQ212)),IF(MOD(AR$290,VLOOKUP($C294,Lease_Tenure,2,FALSE))=1,IF(MOD(AR$291,12)=1,$D294*((Assumptions!AQ212)*(1-Assumptions!AR229)+(Assumptions!AR212-Assumptions!AQ212)),$D294*(Assumptions!AR212-Assumptions!AQ212)),$D294*(Assumptions!AR212-Assumptions!AQ212)))),0),0)</f>
        <v>0</v>
      </c>
      <c r="AS294" s="185">
        <f>IFERROR(MAX(IF(AS$290=1,IF(MOD(AS$291,12)=1,$D294*(Assumptions!AS212),$D294*(Assumptions!AS212-Assumptions!AR212)),IF(VLOOKUP($C294,Lease_Tenure,2,FALSE)=1,IF(MOD(AS$291,12)=1,$D294*((Assumptions!AR212)*(1-Assumptions!AS229)+(Assumptions!AS212-Assumptions!AR212)),$D294*(Assumptions!AS212-Assumptions!AR212)),IF(MOD(AS$290,VLOOKUP($C294,Lease_Tenure,2,FALSE))=1,IF(MOD(AS$291,12)=1,$D294*((Assumptions!AR212)*(1-Assumptions!AS229)+(Assumptions!AS212-Assumptions!AR212)),$D294*(Assumptions!AS212-Assumptions!AR212)),$D294*(Assumptions!AS212-Assumptions!AR212)))),0),0)</f>
        <v>0</v>
      </c>
      <c r="AT294" s="185">
        <f>IFERROR(MAX(IF(AT$290=1,IF(MOD(AT$291,12)=1,$D294*(Assumptions!AT212),$D294*(Assumptions!AT212-Assumptions!AS212)),IF(VLOOKUP($C294,Lease_Tenure,2,FALSE)=1,IF(MOD(AT$291,12)=1,$D294*((Assumptions!AS212)*(1-Assumptions!AT229)+(Assumptions!AT212-Assumptions!AS212)),$D294*(Assumptions!AT212-Assumptions!AS212)),IF(MOD(AT$290,VLOOKUP($C294,Lease_Tenure,2,FALSE))=1,IF(MOD(AT$291,12)=1,$D294*((Assumptions!AS212)*(1-Assumptions!AT229)+(Assumptions!AT212-Assumptions!AS212)),$D294*(Assumptions!AT212-Assumptions!AS212)),$D294*(Assumptions!AT212-Assumptions!AS212)))),0),0)</f>
        <v>0</v>
      </c>
      <c r="AU294" s="185">
        <f>IFERROR(MAX(IF(AU$290=1,IF(MOD(AU$291,12)=1,$D294*(Assumptions!AU212),$D294*(Assumptions!AU212-Assumptions!AT212)),IF(VLOOKUP($C294,Lease_Tenure,2,FALSE)=1,IF(MOD(AU$291,12)=1,$D294*((Assumptions!AT212)*(1-Assumptions!AU229)+(Assumptions!AU212-Assumptions!AT212)),$D294*(Assumptions!AU212-Assumptions!AT212)),IF(MOD(AU$290,VLOOKUP($C294,Lease_Tenure,2,FALSE))=1,IF(MOD(AU$291,12)=1,$D294*((Assumptions!AT212)*(1-Assumptions!AU229)+(Assumptions!AU212-Assumptions!AT212)),$D294*(Assumptions!AU212-Assumptions!AT212)),$D294*(Assumptions!AU212-Assumptions!AT212)))),0),0)</f>
        <v>0</v>
      </c>
      <c r="AV294" s="185">
        <f>IFERROR(MAX(IF(AV$290=1,IF(MOD(AV$291,12)=1,$D294*(Assumptions!AV212),$D294*(Assumptions!AV212-Assumptions!AU212)),IF(VLOOKUP($C294,Lease_Tenure,2,FALSE)=1,IF(MOD(AV$291,12)=1,$D294*((Assumptions!AU212)*(1-Assumptions!AV229)+(Assumptions!AV212-Assumptions!AU212)),$D294*(Assumptions!AV212-Assumptions!AU212)),IF(MOD(AV$290,VLOOKUP($C294,Lease_Tenure,2,FALSE))=1,IF(MOD(AV$291,12)=1,$D294*((Assumptions!AU212)*(1-Assumptions!AV229)+(Assumptions!AV212-Assumptions!AU212)),$D294*(Assumptions!AV212-Assumptions!AU212)),$D294*(Assumptions!AV212-Assumptions!AU212)))),0),0)</f>
        <v>0</v>
      </c>
      <c r="AW294" s="185">
        <f>IFERROR(MAX(IF(AW$290=1,IF(MOD(AW$291,12)=1,$D294*(Assumptions!AW212),$D294*(Assumptions!AW212-Assumptions!AV212)),IF(VLOOKUP($C294,Lease_Tenure,2,FALSE)=1,IF(MOD(AW$291,12)=1,$D294*((Assumptions!AV212)*(1-Assumptions!AW229)+(Assumptions!AW212-Assumptions!AV212)),$D294*(Assumptions!AW212-Assumptions!AV212)),IF(MOD(AW$290,VLOOKUP($C294,Lease_Tenure,2,FALSE))=1,IF(MOD(AW$291,12)=1,$D294*((Assumptions!AV212)*(1-Assumptions!AW229)+(Assumptions!AW212-Assumptions!AV212)),$D294*(Assumptions!AW212-Assumptions!AV212)),$D294*(Assumptions!AW212-Assumptions!AV212)))),0),0)</f>
        <v>0</v>
      </c>
      <c r="AX294" s="185">
        <f>IFERROR(MAX(IF(AX$290=1,IF(MOD(AX$291,12)=1,$D294*(Assumptions!AX212),$D294*(Assumptions!AX212-Assumptions!AW212)),IF(VLOOKUP($C294,Lease_Tenure,2,FALSE)=1,IF(MOD(AX$291,12)=1,$D294*((Assumptions!AW212)*(1-Assumptions!AX229)+(Assumptions!AX212-Assumptions!AW212)),$D294*(Assumptions!AX212-Assumptions!AW212)),IF(MOD(AX$290,VLOOKUP($C294,Lease_Tenure,2,FALSE))=1,IF(MOD(AX$291,12)=1,$D294*((Assumptions!AW212)*(1-Assumptions!AX229)+(Assumptions!AX212-Assumptions!AW212)),$D294*(Assumptions!AX212-Assumptions!AW212)),$D294*(Assumptions!AX212-Assumptions!AW212)))),0),0)</f>
        <v>0</v>
      </c>
      <c r="AY294" s="185">
        <f>IFERROR(MAX(IF(AY$290=1,IF(MOD(AY$291,12)=1,$D294*(Assumptions!AY212),$D294*(Assumptions!AY212-Assumptions!AX212)),IF(VLOOKUP($C294,Lease_Tenure,2,FALSE)=1,IF(MOD(AY$291,12)=1,$D294*((Assumptions!AX212)*(1-Assumptions!AY229)+(Assumptions!AY212-Assumptions!AX212)),$D294*(Assumptions!AY212-Assumptions!AX212)),IF(MOD(AY$290,VLOOKUP($C294,Lease_Tenure,2,FALSE))=1,IF(MOD(AY$291,12)=1,$D294*((Assumptions!AX212)*(1-Assumptions!AY229)+(Assumptions!AY212-Assumptions!AX212)),$D294*(Assumptions!AY212-Assumptions!AX212)),$D294*(Assumptions!AY212-Assumptions!AX212)))),0),0)</f>
        <v>0</v>
      </c>
      <c r="AZ294" s="185">
        <f>IFERROR(MAX(IF(AZ$290=1,IF(MOD(AZ$291,12)=1,$D294*(Assumptions!AZ212),$D294*(Assumptions!AZ212-Assumptions!AY212)),IF(VLOOKUP($C294,Lease_Tenure,2,FALSE)=1,IF(MOD(AZ$291,12)=1,$D294*((Assumptions!AY212)*(1-Assumptions!AZ229)+(Assumptions!AZ212-Assumptions!AY212)),$D294*(Assumptions!AZ212-Assumptions!AY212)),IF(MOD(AZ$290,VLOOKUP($C294,Lease_Tenure,2,FALSE))=1,IF(MOD(AZ$291,12)=1,$D294*((Assumptions!AY212)*(1-Assumptions!AZ229)+(Assumptions!AZ212-Assumptions!AY212)),$D294*(Assumptions!AZ212-Assumptions!AY212)),$D294*(Assumptions!AZ212-Assumptions!AY212)))),0),0)</f>
        <v>0</v>
      </c>
      <c r="BA294" s="185">
        <f>IFERROR(MAX(IF(BA$290=1,IF(MOD(BA$291,12)=1,$D294*(Assumptions!BA212),$D294*(Assumptions!BA212-Assumptions!AZ212)),IF(VLOOKUP($C294,Lease_Tenure,2,FALSE)=1,IF(MOD(BA$291,12)=1,$D294*((Assumptions!AZ212)*(1-Assumptions!BA229)+(Assumptions!BA212-Assumptions!AZ212)),$D294*(Assumptions!BA212-Assumptions!AZ212)),IF(MOD(BA$290,VLOOKUP($C294,Lease_Tenure,2,FALSE))=1,IF(MOD(BA$291,12)=1,$D294*((Assumptions!AZ212)*(1-Assumptions!BA229)+(Assumptions!BA212-Assumptions!AZ212)),$D294*(Assumptions!BA212-Assumptions!AZ212)),$D294*(Assumptions!BA212-Assumptions!AZ212)))),0),0)</f>
        <v>2.9999999999999694E-2</v>
      </c>
      <c r="BB294" s="185">
        <f>IFERROR(MAX(IF(BB$290=1,IF(MOD(BB$291,12)=1,$D294*(Assumptions!BB212),$D294*(Assumptions!BB212-Assumptions!BA212)),IF(VLOOKUP($C294,Lease_Tenure,2,FALSE)=1,IF(MOD(BB$291,12)=1,$D294*((Assumptions!BA212)*(1-Assumptions!BB229)+(Assumptions!BB212-Assumptions!BA212)),$D294*(Assumptions!BB212-Assumptions!BA212)),IF(MOD(BB$290,VLOOKUP($C294,Lease_Tenure,2,FALSE))=1,IF(MOD(BB$291,12)=1,$D294*((Assumptions!BA212)*(1-Assumptions!BB229)+(Assumptions!BB212-Assumptions!BA212)),$D294*(Assumptions!BB212-Assumptions!BA212)),$D294*(Assumptions!BB212-Assumptions!BA212)))),0),0)</f>
        <v>0</v>
      </c>
      <c r="BC294" s="185">
        <f>IFERROR(MAX(IF(BC$290=1,IF(MOD(BC$291,12)=1,$D294*(Assumptions!BC212),$D294*(Assumptions!BC212-Assumptions!BB212)),IF(VLOOKUP($C294,Lease_Tenure,2,FALSE)=1,IF(MOD(BC$291,12)=1,$D294*((Assumptions!BB212)*(1-Assumptions!BC229)+(Assumptions!BC212-Assumptions!BB212)),$D294*(Assumptions!BC212-Assumptions!BB212)),IF(MOD(BC$290,VLOOKUP($C294,Lease_Tenure,2,FALSE))=1,IF(MOD(BC$291,12)=1,$D294*((Assumptions!BB212)*(1-Assumptions!BC229)+(Assumptions!BC212-Assumptions!BB212)),$D294*(Assumptions!BC212-Assumptions!BB212)),$D294*(Assumptions!BC212-Assumptions!BB212)))),0),0)</f>
        <v>0</v>
      </c>
      <c r="BD294" s="185">
        <f>IFERROR(MAX(IF(BD$290=1,IF(MOD(BD$291,12)=1,$D294*(Assumptions!BD212),$D294*(Assumptions!BD212-Assumptions!BC212)),IF(VLOOKUP($C294,Lease_Tenure,2,FALSE)=1,IF(MOD(BD$291,12)=1,$D294*((Assumptions!BC212)*(1-Assumptions!BD229)+(Assumptions!BD212-Assumptions!BC212)),$D294*(Assumptions!BD212-Assumptions!BC212)),IF(MOD(BD$290,VLOOKUP($C294,Lease_Tenure,2,FALSE))=1,IF(MOD(BD$291,12)=1,$D294*((Assumptions!BC212)*(1-Assumptions!BD229)+(Assumptions!BD212-Assumptions!BC212)),$D294*(Assumptions!BD212-Assumptions!BC212)),$D294*(Assumptions!BD212-Assumptions!BC212)))),0),0)</f>
        <v>0</v>
      </c>
      <c r="BE294" s="185">
        <f>IFERROR(MAX(IF(BE$290=1,IF(MOD(BE$291,12)=1,$D294*(Assumptions!BE212),$D294*(Assumptions!BE212-Assumptions!BD212)),IF(VLOOKUP($C294,Lease_Tenure,2,FALSE)=1,IF(MOD(BE$291,12)=1,$D294*((Assumptions!BD212)*(1-Assumptions!BE229)+(Assumptions!BE212-Assumptions!BD212)),$D294*(Assumptions!BE212-Assumptions!BD212)),IF(MOD(BE$290,VLOOKUP($C294,Lease_Tenure,2,FALSE))=1,IF(MOD(BE$291,12)=1,$D294*((Assumptions!BD212)*(1-Assumptions!BE229)+(Assumptions!BE212-Assumptions!BD212)),$D294*(Assumptions!BE212-Assumptions!BD212)),$D294*(Assumptions!BE212-Assumptions!BD212)))),0),0)</f>
        <v>0</v>
      </c>
      <c r="BF294" s="185">
        <f>IFERROR(MAX(IF(BF$290=1,IF(MOD(BF$291,12)=1,$D294*(Assumptions!BF212),$D294*(Assumptions!BF212-Assumptions!BE212)),IF(VLOOKUP($C294,Lease_Tenure,2,FALSE)=1,IF(MOD(BF$291,12)=1,$D294*((Assumptions!BE212)*(1-Assumptions!BF229)+(Assumptions!BF212-Assumptions!BE212)),$D294*(Assumptions!BF212-Assumptions!BE212)),IF(MOD(BF$290,VLOOKUP($C294,Lease_Tenure,2,FALSE))=1,IF(MOD(BF$291,12)=1,$D294*((Assumptions!BE212)*(1-Assumptions!BF229)+(Assumptions!BF212-Assumptions!BE212)),$D294*(Assumptions!BF212-Assumptions!BE212)),$D294*(Assumptions!BF212-Assumptions!BE212)))),0),0)</f>
        <v>0</v>
      </c>
      <c r="BG294" s="185">
        <f>IFERROR(MAX(IF(BG$290=1,IF(MOD(BG$291,12)=1,$D294*(Assumptions!BG212),$D294*(Assumptions!BG212-Assumptions!BF212)),IF(VLOOKUP($C294,Lease_Tenure,2,FALSE)=1,IF(MOD(BG$291,12)=1,$D294*((Assumptions!BF212)*(1-Assumptions!BG229)+(Assumptions!BG212-Assumptions!BF212)),$D294*(Assumptions!BG212-Assumptions!BF212)),IF(MOD(BG$290,VLOOKUP($C294,Lease_Tenure,2,FALSE))=1,IF(MOD(BG$291,12)=1,$D294*((Assumptions!BF212)*(1-Assumptions!BG229)+(Assumptions!BG212-Assumptions!BF212)),$D294*(Assumptions!BG212-Assumptions!BF212)),$D294*(Assumptions!BG212-Assumptions!BF212)))),0),0)</f>
        <v>0</v>
      </c>
      <c r="BH294" s="185">
        <f>IFERROR(MAX(IF(BH$290=1,IF(MOD(BH$291,12)=1,$D294*(Assumptions!BH212),$D294*(Assumptions!BH212-Assumptions!BG212)),IF(VLOOKUP($C294,Lease_Tenure,2,FALSE)=1,IF(MOD(BH$291,12)=1,$D294*((Assumptions!BG212)*(1-Assumptions!BH229)+(Assumptions!BH212-Assumptions!BG212)),$D294*(Assumptions!BH212-Assumptions!BG212)),IF(MOD(BH$290,VLOOKUP($C294,Lease_Tenure,2,FALSE))=1,IF(MOD(BH$291,12)=1,$D294*((Assumptions!BG212)*(1-Assumptions!BH229)+(Assumptions!BH212-Assumptions!BG212)),$D294*(Assumptions!BH212-Assumptions!BG212)),$D294*(Assumptions!BH212-Assumptions!BG212)))),0),0)</f>
        <v>0</v>
      </c>
      <c r="BI294" s="185">
        <f>IFERROR(MAX(IF(BI$290=1,IF(MOD(BI$291,12)=1,$D294*(Assumptions!BI212),$D294*(Assumptions!BI212-Assumptions!BH212)),IF(VLOOKUP($C294,Lease_Tenure,2,FALSE)=1,IF(MOD(BI$291,12)=1,$D294*((Assumptions!BH212)*(1-Assumptions!BI229)+(Assumptions!BI212-Assumptions!BH212)),$D294*(Assumptions!BI212-Assumptions!BH212)),IF(MOD(BI$290,VLOOKUP($C294,Lease_Tenure,2,FALSE))=1,IF(MOD(BI$291,12)=1,$D294*((Assumptions!BH212)*(1-Assumptions!BI229)+(Assumptions!BI212-Assumptions!BH212)),$D294*(Assumptions!BI212-Assumptions!BH212)),$D294*(Assumptions!BI212-Assumptions!BH212)))),0),0)</f>
        <v>0</v>
      </c>
      <c r="BJ294" s="185">
        <f>IFERROR(MAX(IF(BJ$290=1,IF(MOD(BJ$291,12)=1,$D294*(Assumptions!BJ212),$D294*(Assumptions!BJ212-Assumptions!BI212)),IF(VLOOKUP($C294,Lease_Tenure,2,FALSE)=1,IF(MOD(BJ$291,12)=1,$D294*((Assumptions!BI212)*(1-Assumptions!BJ229)+(Assumptions!BJ212-Assumptions!BI212)),$D294*(Assumptions!BJ212-Assumptions!BI212)),IF(MOD(BJ$290,VLOOKUP($C294,Lease_Tenure,2,FALSE))=1,IF(MOD(BJ$291,12)=1,$D294*((Assumptions!BI212)*(1-Assumptions!BJ229)+(Assumptions!BJ212-Assumptions!BI212)),$D294*(Assumptions!BJ212-Assumptions!BI212)),$D294*(Assumptions!BJ212-Assumptions!BI212)))),0),0)</f>
        <v>0</v>
      </c>
      <c r="BK294" s="185">
        <f>IFERROR(MAX(IF(BK$290=1,IF(MOD(BK$291,12)=1,$D294*(Assumptions!BK212),$D294*(Assumptions!BK212-Assumptions!BJ212)),IF(VLOOKUP($C294,Lease_Tenure,2,FALSE)=1,IF(MOD(BK$291,12)=1,$D294*((Assumptions!BJ212)*(1-Assumptions!BK229)+(Assumptions!BK212-Assumptions!BJ212)),$D294*(Assumptions!BK212-Assumptions!BJ212)),IF(MOD(BK$290,VLOOKUP($C294,Lease_Tenure,2,FALSE))=1,IF(MOD(BK$291,12)=1,$D294*((Assumptions!BJ212)*(1-Assumptions!BK229)+(Assumptions!BK212-Assumptions!BJ212)),$D294*(Assumptions!BK212-Assumptions!BJ212)),$D294*(Assumptions!BK212-Assumptions!BJ212)))),0),0)</f>
        <v>0</v>
      </c>
      <c r="BL294" s="185">
        <f>IFERROR(MAX(IF(BL$290=1,IF(MOD(BL$291,12)=1,$D294*(Assumptions!BL212),$D294*(Assumptions!BL212-Assumptions!BK212)),IF(VLOOKUP($C294,Lease_Tenure,2,FALSE)=1,IF(MOD(BL$291,12)=1,$D294*((Assumptions!BK212)*(1-Assumptions!BL229)+(Assumptions!BL212-Assumptions!BK212)),$D294*(Assumptions!BL212-Assumptions!BK212)),IF(MOD(BL$290,VLOOKUP($C294,Lease_Tenure,2,FALSE))=1,IF(MOD(BL$291,12)=1,$D294*((Assumptions!BK212)*(1-Assumptions!BL229)+(Assumptions!BL212-Assumptions!BK212)),$D294*(Assumptions!BL212-Assumptions!BK212)),$D294*(Assumptions!BL212-Assumptions!BK212)))),0),0)</f>
        <v>0</v>
      </c>
      <c r="BM294" s="185">
        <f>IFERROR(MAX(IF(BM$290=1,IF(MOD(BM$291,12)=1,$D294*(Assumptions!BM212),$D294*(Assumptions!BM212-Assumptions!BL212)),IF(VLOOKUP($C294,Lease_Tenure,2,FALSE)=1,IF(MOD(BM$291,12)=1,$D294*((Assumptions!BL212)*(1-Assumptions!BM229)+(Assumptions!BM212-Assumptions!BL212)),$D294*(Assumptions!BM212-Assumptions!BL212)),IF(MOD(BM$290,VLOOKUP($C294,Lease_Tenure,2,FALSE))=1,IF(MOD(BM$291,12)=1,$D294*((Assumptions!BL212)*(1-Assumptions!BM229)+(Assumptions!BM212-Assumptions!BL212)),$D294*(Assumptions!BM212-Assumptions!BL212)),$D294*(Assumptions!BM212-Assumptions!BL212)))),0),0)</f>
        <v>0</v>
      </c>
      <c r="BN294" s="185">
        <f>IFERROR(MAX(IF(BN$290=1,IF(MOD(BN$291,12)=1,$D294*(Assumptions!BN212),$D294*(Assumptions!BN212-Assumptions!BM212)),IF(VLOOKUP($C294,Lease_Tenure,2,FALSE)=1,IF(MOD(BN$291,12)=1,$D294*((Assumptions!BM212)*(1-Assumptions!BN229)+(Assumptions!BN212-Assumptions!BM212)),$D294*(Assumptions!BN212-Assumptions!BM212)),IF(MOD(BN$290,VLOOKUP($C294,Lease_Tenure,2,FALSE))=1,IF(MOD(BN$291,12)=1,$D294*((Assumptions!BM212)*(1-Assumptions!BN229)+(Assumptions!BN212-Assumptions!BM212)),$D294*(Assumptions!BN212-Assumptions!BM212)),$D294*(Assumptions!BN212-Assumptions!BM212)))),0),0)</f>
        <v>0</v>
      </c>
      <c r="BO294" s="185">
        <f>IFERROR(MAX(IF(BO$290=1,IF(MOD(BO$291,12)=1,$D294*(Assumptions!BO212),$D294*(Assumptions!BO212-Assumptions!BN212)),IF(VLOOKUP($C294,Lease_Tenure,2,FALSE)=1,IF(MOD(BO$291,12)=1,$D294*((Assumptions!BN212)*(1-Assumptions!BO229)+(Assumptions!BO212-Assumptions!BN212)),$D294*(Assumptions!BO212-Assumptions!BN212)),IF(MOD(BO$290,VLOOKUP($C294,Lease_Tenure,2,FALSE))=1,IF(MOD(BO$291,12)=1,$D294*((Assumptions!BN212)*(1-Assumptions!BO229)+(Assumptions!BO212-Assumptions!BN212)),$D294*(Assumptions!BO212-Assumptions!BN212)),$D294*(Assumptions!BO212-Assumptions!BN212)))),0),0)</f>
        <v>0</v>
      </c>
      <c r="BP294" s="185">
        <f>IFERROR(MAX(IF(BP$290=1,IF(MOD(BP$291,12)=1,$D294*(Assumptions!BP212),$D294*(Assumptions!BP212-Assumptions!BO212)),IF(VLOOKUP($C294,Lease_Tenure,2,FALSE)=1,IF(MOD(BP$291,12)=1,$D294*((Assumptions!BO212)*(1-Assumptions!BP229)+(Assumptions!BP212-Assumptions!BO212)),$D294*(Assumptions!BP212-Assumptions!BO212)),IF(MOD(BP$290,VLOOKUP($C294,Lease_Tenure,2,FALSE))=1,IF(MOD(BP$291,12)=1,$D294*((Assumptions!BO212)*(1-Assumptions!BP229)+(Assumptions!BP212-Assumptions!BO212)),$D294*(Assumptions!BP212-Assumptions!BO212)),$D294*(Assumptions!BP212-Assumptions!BO212)))),0),0)</f>
        <v>0</v>
      </c>
      <c r="BQ294" s="185">
        <f>IFERROR(MAX(IF(BQ$290=1,IF(MOD(BQ$291,12)=1,$D294*(Assumptions!BQ212),$D294*(Assumptions!BQ212-Assumptions!BP212)),IF(VLOOKUP($C294,Lease_Tenure,2,FALSE)=1,IF(MOD(BQ$291,12)=1,$D294*((Assumptions!BP212)*(1-Assumptions!BQ229)+(Assumptions!BQ212-Assumptions!BP212)),$D294*(Assumptions!BQ212-Assumptions!BP212)),IF(MOD(BQ$290,VLOOKUP($C294,Lease_Tenure,2,FALSE))=1,IF(MOD(BQ$291,12)=1,$D294*((Assumptions!BP212)*(1-Assumptions!BQ229)+(Assumptions!BQ212-Assumptions!BP212)),$D294*(Assumptions!BQ212-Assumptions!BP212)),$D294*(Assumptions!BQ212-Assumptions!BP212)))),0),0)</f>
        <v>0</v>
      </c>
      <c r="BR294" s="185">
        <f>IFERROR(MAX(IF(BR$290=1,IF(MOD(BR$291,12)=1,$D294*(Assumptions!BR212),$D294*(Assumptions!BR212-Assumptions!BQ212)),IF(VLOOKUP($C294,Lease_Tenure,2,FALSE)=1,IF(MOD(BR$291,12)=1,$D294*((Assumptions!BQ212)*(1-Assumptions!BR229)+(Assumptions!BR212-Assumptions!BQ212)),$D294*(Assumptions!BR212-Assumptions!BQ212)),IF(MOD(BR$290,VLOOKUP($C294,Lease_Tenure,2,FALSE))=1,IF(MOD(BR$291,12)=1,$D294*((Assumptions!BQ212)*(1-Assumptions!BR229)+(Assumptions!BR212-Assumptions!BQ212)),$D294*(Assumptions!BR212-Assumptions!BQ212)),$D294*(Assumptions!BR212-Assumptions!BQ212)))),0),0)</f>
        <v>0</v>
      </c>
      <c r="BS294" s="185">
        <f>IFERROR(MAX(IF(BS$290=1,IF(MOD(BS$291,12)=1,$D294*(Assumptions!BS212),$D294*(Assumptions!BS212-Assumptions!BR212)),IF(VLOOKUP($C294,Lease_Tenure,2,FALSE)=1,IF(MOD(BS$291,12)=1,$D294*((Assumptions!BR212)*(1-Assumptions!BS229)+(Assumptions!BS212-Assumptions!BR212)),$D294*(Assumptions!BS212-Assumptions!BR212)),IF(MOD(BS$290,VLOOKUP($C294,Lease_Tenure,2,FALSE))=1,IF(MOD(BS$291,12)=1,$D294*((Assumptions!BR212)*(1-Assumptions!BS229)+(Assumptions!BS212-Assumptions!BR212)),$D294*(Assumptions!BS212-Assumptions!BR212)),$D294*(Assumptions!BS212-Assumptions!BR212)))),0),0)</f>
        <v>0</v>
      </c>
      <c r="BT294" s="185">
        <f>IFERROR(MAX(IF(BT$290=1,IF(MOD(BT$291,12)=1,$D294*(Assumptions!BT212),$D294*(Assumptions!BT212-Assumptions!BS212)),IF(VLOOKUP($C294,Lease_Tenure,2,FALSE)=1,IF(MOD(BT$291,12)=1,$D294*((Assumptions!BS212)*(1-Assumptions!BT229)+(Assumptions!BT212-Assumptions!BS212)),$D294*(Assumptions!BT212-Assumptions!BS212)),IF(MOD(BT$290,VLOOKUP($C294,Lease_Tenure,2,FALSE))=1,IF(MOD(BT$291,12)=1,$D294*((Assumptions!BS212)*(1-Assumptions!BT229)+(Assumptions!BT212-Assumptions!BS212)),$D294*(Assumptions!BT212-Assumptions!BS212)),$D294*(Assumptions!BT212-Assumptions!BS212)))),0),0)</f>
        <v>0</v>
      </c>
      <c r="BU294" s="185">
        <f>IFERROR(MAX(IF(BU$290=1,IF(MOD(BU$291,12)=1,$D294*(Assumptions!BU212),$D294*(Assumptions!BU212-Assumptions!BT212)),IF(VLOOKUP($C294,Lease_Tenure,2,FALSE)=1,IF(MOD(BU$291,12)=1,$D294*((Assumptions!BT212)*(1-Assumptions!BU229)+(Assumptions!BU212-Assumptions!BT212)),$D294*(Assumptions!BU212-Assumptions!BT212)),IF(MOD(BU$290,VLOOKUP($C294,Lease_Tenure,2,FALSE))=1,IF(MOD(BU$291,12)=1,$D294*((Assumptions!BT212)*(1-Assumptions!BU229)+(Assumptions!BU212-Assumptions!BT212)),$D294*(Assumptions!BU212-Assumptions!BT212)),$D294*(Assumptions!BU212-Assumptions!BT212)))),0),0)</f>
        <v>0</v>
      </c>
      <c r="BV294" s="185">
        <f>IFERROR(MAX(IF(BV$290=1,IF(MOD(BV$291,12)=1,$D294*(Assumptions!BV212),$D294*(Assumptions!BV212-Assumptions!BU212)),IF(VLOOKUP($C294,Lease_Tenure,2,FALSE)=1,IF(MOD(BV$291,12)=1,$D294*((Assumptions!BU212)*(1-Assumptions!BV229)+(Assumptions!BV212-Assumptions!BU212)),$D294*(Assumptions!BV212-Assumptions!BU212)),IF(MOD(BV$290,VLOOKUP($C294,Lease_Tenure,2,FALSE))=1,IF(MOD(BV$291,12)=1,$D294*((Assumptions!BU212)*(1-Assumptions!BV229)+(Assumptions!BV212-Assumptions!BU212)),$D294*(Assumptions!BV212-Assumptions!BU212)),$D294*(Assumptions!BV212-Assumptions!BU212)))),0),0)</f>
        <v>0</v>
      </c>
      <c r="BW294" s="185">
        <f>IFERROR(MAX(IF(BW$290=1,IF(MOD(BW$291,12)=1,$D294*(Assumptions!BW212),$D294*(Assumptions!BW212-Assumptions!BV212)),IF(VLOOKUP($C294,Lease_Tenure,2,FALSE)=1,IF(MOD(BW$291,12)=1,$D294*((Assumptions!BV212)*(1-Assumptions!BW229)+(Assumptions!BW212-Assumptions!BV212)),$D294*(Assumptions!BW212-Assumptions!BV212)),IF(MOD(BW$290,VLOOKUP($C294,Lease_Tenure,2,FALSE))=1,IF(MOD(BW$291,12)=1,$D294*((Assumptions!BV212)*(1-Assumptions!BW229)+(Assumptions!BW212-Assumptions!BV212)),$D294*(Assumptions!BW212-Assumptions!BV212)),$D294*(Assumptions!BW212-Assumptions!BV212)))),0),0)</f>
        <v>0</v>
      </c>
      <c r="BX294" s="185">
        <f>IFERROR(MAX(IF(BX$290=1,IF(MOD(BX$291,12)=1,$D294*(Assumptions!BX212),$D294*(Assumptions!BX212-Assumptions!BW212)),IF(VLOOKUP($C294,Lease_Tenure,2,FALSE)=1,IF(MOD(BX$291,12)=1,$D294*((Assumptions!BW212)*(1-Assumptions!BX229)+(Assumptions!BX212-Assumptions!BW212)),$D294*(Assumptions!BX212-Assumptions!BW212)),IF(MOD(BX$290,VLOOKUP($C294,Lease_Tenure,2,FALSE))=1,IF(MOD(BX$291,12)=1,$D294*((Assumptions!BW212)*(1-Assumptions!BX229)+(Assumptions!BX212-Assumptions!BW212)),$D294*(Assumptions!BX212-Assumptions!BW212)),$D294*(Assumptions!BX212-Assumptions!BW212)))),0),0)</f>
        <v>0</v>
      </c>
      <c r="BY294" s="185">
        <f>IFERROR(MAX(IF(BY$290=1,IF(MOD(BY$291,12)=1,$D294*(Assumptions!BY212),$D294*(Assumptions!BY212-Assumptions!BX212)),IF(VLOOKUP($C294,Lease_Tenure,2,FALSE)=1,IF(MOD(BY$291,12)=1,$D294*((Assumptions!BX212)*(1-Assumptions!BY229)+(Assumptions!BY212-Assumptions!BX212)),$D294*(Assumptions!BY212-Assumptions!BX212)),IF(MOD(BY$290,VLOOKUP($C294,Lease_Tenure,2,FALSE))=1,IF(MOD(BY$291,12)=1,$D294*((Assumptions!BX212)*(1-Assumptions!BY229)+(Assumptions!BY212-Assumptions!BX212)),$D294*(Assumptions!BY212-Assumptions!BX212)),$D294*(Assumptions!BY212-Assumptions!BX212)))),0),0)</f>
        <v>0.70499999999999996</v>
      </c>
      <c r="BZ294" s="185">
        <f>IFERROR(MAX(IF(BZ$290=1,IF(MOD(BZ$291,12)=1,$D294*(Assumptions!BZ212),$D294*(Assumptions!BZ212-Assumptions!BY212)),IF(VLOOKUP($C294,Lease_Tenure,2,FALSE)=1,IF(MOD(BZ$291,12)=1,$D294*((Assumptions!BY212)*(1-Assumptions!BZ229)+(Assumptions!BZ212-Assumptions!BY212)),$D294*(Assumptions!BZ212-Assumptions!BY212)),IF(MOD(BZ$290,VLOOKUP($C294,Lease_Tenure,2,FALSE))=1,IF(MOD(BZ$291,12)=1,$D294*((Assumptions!BY212)*(1-Assumptions!BZ229)+(Assumptions!BZ212-Assumptions!BY212)),$D294*(Assumptions!BZ212-Assumptions!BY212)),$D294*(Assumptions!BZ212-Assumptions!BY212)))),0),0)</f>
        <v>0</v>
      </c>
      <c r="CA294" s="185">
        <f>IFERROR(MAX(IF(CA$290=1,IF(MOD(CA$291,12)=1,$D294*(Assumptions!CA212),$D294*(Assumptions!CA212-Assumptions!BZ212)),IF(VLOOKUP($C294,Lease_Tenure,2,FALSE)=1,IF(MOD(CA$291,12)=1,$D294*((Assumptions!BZ212)*(1-Assumptions!CA229)+(Assumptions!CA212-Assumptions!BZ212)),$D294*(Assumptions!CA212-Assumptions!BZ212)),IF(MOD(CA$290,VLOOKUP($C294,Lease_Tenure,2,FALSE))=1,IF(MOD(CA$291,12)=1,$D294*((Assumptions!BZ212)*(1-Assumptions!CA229)+(Assumptions!CA212-Assumptions!BZ212)),$D294*(Assumptions!CA212-Assumptions!BZ212)),$D294*(Assumptions!CA212-Assumptions!BZ212)))),0),0)</f>
        <v>0</v>
      </c>
      <c r="CB294" s="185">
        <f>IFERROR(MAX(IF(CB$290=1,IF(MOD(CB$291,12)=1,$D294*(Assumptions!CB212),$D294*(Assumptions!CB212-Assumptions!CA212)),IF(VLOOKUP($C294,Lease_Tenure,2,FALSE)=1,IF(MOD(CB$291,12)=1,$D294*((Assumptions!CA212)*(1-Assumptions!CB229)+(Assumptions!CB212-Assumptions!CA212)),$D294*(Assumptions!CB212-Assumptions!CA212)),IF(MOD(CB$290,VLOOKUP($C294,Lease_Tenure,2,FALSE))=1,IF(MOD(CB$291,12)=1,$D294*((Assumptions!CA212)*(1-Assumptions!CB229)+(Assumptions!CB212-Assumptions!CA212)),$D294*(Assumptions!CB212-Assumptions!CA212)),$D294*(Assumptions!CB212-Assumptions!CA212)))),0),0)</f>
        <v>0</v>
      </c>
      <c r="CC294" s="185">
        <f>IFERROR(MAX(IF(CC$290=1,IF(MOD(CC$291,12)=1,$D294*(Assumptions!CC212),$D294*(Assumptions!CC212-Assumptions!CB212)),IF(VLOOKUP($C294,Lease_Tenure,2,FALSE)=1,IF(MOD(CC$291,12)=1,$D294*((Assumptions!CB212)*(1-Assumptions!CC229)+(Assumptions!CC212-Assumptions!CB212)),$D294*(Assumptions!CC212-Assumptions!CB212)),IF(MOD(CC$290,VLOOKUP($C294,Lease_Tenure,2,FALSE))=1,IF(MOD(CC$291,12)=1,$D294*((Assumptions!CB212)*(1-Assumptions!CC229)+(Assumptions!CC212-Assumptions!CB212)),$D294*(Assumptions!CC212-Assumptions!CB212)),$D294*(Assumptions!CC212-Assumptions!CB212)))),0),0)</f>
        <v>0</v>
      </c>
      <c r="CD294" s="185">
        <f>IFERROR(MAX(IF(CD$290=1,IF(MOD(CD$291,12)=1,$D294*(Assumptions!CD212),$D294*(Assumptions!CD212-Assumptions!CC212)),IF(VLOOKUP($C294,Lease_Tenure,2,FALSE)=1,IF(MOD(CD$291,12)=1,$D294*((Assumptions!CC212)*(1-Assumptions!CD229)+(Assumptions!CD212-Assumptions!CC212)),$D294*(Assumptions!CD212-Assumptions!CC212)),IF(MOD(CD$290,VLOOKUP($C294,Lease_Tenure,2,FALSE))=1,IF(MOD(CD$291,12)=1,$D294*((Assumptions!CC212)*(1-Assumptions!CD229)+(Assumptions!CD212-Assumptions!CC212)),$D294*(Assumptions!CD212-Assumptions!CC212)),$D294*(Assumptions!CD212-Assumptions!CC212)))),0),0)</f>
        <v>0</v>
      </c>
      <c r="CE294" s="185">
        <f>IFERROR(MAX(IF(CE$290=1,IF(MOD(CE$291,12)=1,$D294*(Assumptions!CE212),$D294*(Assumptions!CE212-Assumptions!CD212)),IF(VLOOKUP($C294,Lease_Tenure,2,FALSE)=1,IF(MOD(CE$291,12)=1,$D294*((Assumptions!CD212)*(1-Assumptions!CE229)+(Assumptions!CE212-Assumptions!CD212)),$D294*(Assumptions!CE212-Assumptions!CD212)),IF(MOD(CE$290,VLOOKUP($C294,Lease_Tenure,2,FALSE))=1,IF(MOD(CE$291,12)=1,$D294*((Assumptions!CD212)*(1-Assumptions!CE229)+(Assumptions!CE212-Assumptions!CD212)),$D294*(Assumptions!CE212-Assumptions!CD212)),$D294*(Assumptions!CE212-Assumptions!CD212)))),0),0)</f>
        <v>0</v>
      </c>
      <c r="CF294" s="185">
        <f>IFERROR(MAX(IF(CF$290=1,IF(MOD(CF$291,12)=1,$D294*(Assumptions!CF212),$D294*(Assumptions!CF212-Assumptions!CE212)),IF(VLOOKUP($C294,Lease_Tenure,2,FALSE)=1,IF(MOD(CF$291,12)=1,$D294*((Assumptions!CE212)*(1-Assumptions!CF229)+(Assumptions!CF212-Assumptions!CE212)),$D294*(Assumptions!CF212-Assumptions!CE212)),IF(MOD(CF$290,VLOOKUP($C294,Lease_Tenure,2,FALSE))=1,IF(MOD(CF$291,12)=1,$D294*((Assumptions!CE212)*(1-Assumptions!CF229)+(Assumptions!CF212-Assumptions!CE212)),$D294*(Assumptions!CF212-Assumptions!CE212)),$D294*(Assumptions!CF212-Assumptions!CE212)))),0),0)</f>
        <v>0</v>
      </c>
      <c r="CG294" s="185">
        <f>IFERROR(MAX(IF(CG$290=1,IF(MOD(CG$291,12)=1,$D294*(Assumptions!CG212),$D294*(Assumptions!CG212-Assumptions!CF212)),IF(VLOOKUP($C294,Lease_Tenure,2,FALSE)=1,IF(MOD(CG$291,12)=1,$D294*((Assumptions!CF212)*(1-Assumptions!CG229)+(Assumptions!CG212-Assumptions!CF212)),$D294*(Assumptions!CG212-Assumptions!CF212)),IF(MOD(CG$290,VLOOKUP($C294,Lease_Tenure,2,FALSE))=1,IF(MOD(CG$291,12)=1,$D294*((Assumptions!CF212)*(1-Assumptions!CG229)+(Assumptions!CG212-Assumptions!CF212)),$D294*(Assumptions!CG212-Assumptions!CF212)),$D294*(Assumptions!CG212-Assumptions!CF212)))),0),0)</f>
        <v>0</v>
      </c>
      <c r="CH294" s="185">
        <f>IFERROR(MAX(IF(CH$290=1,IF(MOD(CH$291,12)=1,$D294*(Assumptions!CH212),$D294*(Assumptions!CH212-Assumptions!CG212)),IF(VLOOKUP($C294,Lease_Tenure,2,FALSE)=1,IF(MOD(CH$291,12)=1,$D294*((Assumptions!CG212)*(1-Assumptions!CH229)+(Assumptions!CH212-Assumptions!CG212)),$D294*(Assumptions!CH212-Assumptions!CG212)),IF(MOD(CH$290,VLOOKUP($C294,Lease_Tenure,2,FALSE))=1,IF(MOD(CH$291,12)=1,$D294*((Assumptions!CG212)*(1-Assumptions!CH229)+(Assumptions!CH212-Assumptions!CG212)),$D294*(Assumptions!CH212-Assumptions!CG212)),$D294*(Assumptions!CH212-Assumptions!CG212)))),0),0)</f>
        <v>0</v>
      </c>
      <c r="CI294" s="185">
        <f>IFERROR(MAX(IF(CI$290=1,IF(MOD(CI$291,12)=1,$D294*(Assumptions!CI212),$D294*(Assumptions!CI212-Assumptions!CH212)),IF(VLOOKUP($C294,Lease_Tenure,2,FALSE)=1,IF(MOD(CI$291,12)=1,$D294*((Assumptions!CH212)*(1-Assumptions!CI229)+(Assumptions!CI212-Assumptions!CH212)),$D294*(Assumptions!CI212-Assumptions!CH212)),IF(MOD(CI$290,VLOOKUP($C294,Lease_Tenure,2,FALSE))=1,IF(MOD(CI$291,12)=1,$D294*((Assumptions!CH212)*(1-Assumptions!CI229)+(Assumptions!CI212-Assumptions!CH212)),$D294*(Assumptions!CI212-Assumptions!CH212)),$D294*(Assumptions!CI212-Assumptions!CH212)))),0),0)</f>
        <v>0</v>
      </c>
      <c r="CJ294" s="185">
        <f>IFERROR(MAX(IF(CJ$290=1,IF(MOD(CJ$291,12)=1,$D294*(Assumptions!CJ212),$D294*(Assumptions!CJ212-Assumptions!CI212)),IF(VLOOKUP($C294,Lease_Tenure,2,FALSE)=1,IF(MOD(CJ$291,12)=1,$D294*((Assumptions!CI212)*(1-Assumptions!CJ229)+(Assumptions!CJ212-Assumptions!CI212)),$D294*(Assumptions!CJ212-Assumptions!CI212)),IF(MOD(CJ$290,VLOOKUP($C294,Lease_Tenure,2,FALSE))=1,IF(MOD(CJ$291,12)=1,$D294*((Assumptions!CI212)*(1-Assumptions!CJ229)+(Assumptions!CJ212-Assumptions!CI212)),$D294*(Assumptions!CJ212-Assumptions!CI212)),$D294*(Assumptions!CJ212-Assumptions!CI212)))),0),0)</f>
        <v>0</v>
      </c>
      <c r="CK294" s="185">
        <f>IFERROR(MAX(IF(CK$290=1,IF(MOD(CK$291,12)=1,$D294*(Assumptions!CK212),$D294*(Assumptions!CK212-Assumptions!CJ212)),IF(VLOOKUP($C294,Lease_Tenure,2,FALSE)=1,IF(MOD(CK$291,12)=1,$D294*((Assumptions!CJ212)*(1-Assumptions!CK229)+(Assumptions!CK212-Assumptions!CJ212)),$D294*(Assumptions!CK212-Assumptions!CJ212)),IF(MOD(CK$290,VLOOKUP($C294,Lease_Tenure,2,FALSE))=1,IF(MOD(CK$291,12)=1,$D294*((Assumptions!CJ212)*(1-Assumptions!CK229)+(Assumptions!CK212-Assumptions!CJ212)),$D294*(Assumptions!CK212-Assumptions!CJ212)),$D294*(Assumptions!CK212-Assumptions!CJ212)))),0),0)</f>
        <v>0</v>
      </c>
      <c r="CL294" s="185">
        <f>IFERROR(MAX(IF(CL$290=1,IF(MOD(CL$291,12)=1,$D294*(Assumptions!CL212),$D294*(Assumptions!CL212-Assumptions!CK212)),IF(VLOOKUP($C294,Lease_Tenure,2,FALSE)=1,IF(MOD(CL$291,12)=1,$D294*((Assumptions!CK212)*(1-Assumptions!CL229)+(Assumptions!CL212-Assumptions!CK212)),$D294*(Assumptions!CL212-Assumptions!CK212)),IF(MOD(CL$290,VLOOKUP($C294,Lease_Tenure,2,FALSE))=1,IF(MOD(CL$291,12)=1,$D294*((Assumptions!CK212)*(1-Assumptions!CL229)+(Assumptions!CL212-Assumptions!CK212)),$D294*(Assumptions!CL212-Assumptions!CK212)),$D294*(Assumptions!CL212-Assumptions!CK212)))),0),0)</f>
        <v>0</v>
      </c>
      <c r="CM294" s="185">
        <f>IFERROR(MAX(IF(CM$290=1,IF(MOD(CM$291,12)=1,$D294*(Assumptions!CM212),$D294*(Assumptions!CM212-Assumptions!CL212)),IF(VLOOKUP($C294,Lease_Tenure,2,FALSE)=1,IF(MOD(CM$291,12)=1,$D294*((Assumptions!CL212)*(1-Assumptions!CM229)+(Assumptions!CM212-Assumptions!CL212)),$D294*(Assumptions!CM212-Assumptions!CL212)),IF(MOD(CM$290,VLOOKUP($C294,Lease_Tenure,2,FALSE))=1,IF(MOD(CM$291,12)=1,$D294*((Assumptions!CL212)*(1-Assumptions!CM229)+(Assumptions!CM212-Assumptions!CL212)),$D294*(Assumptions!CM212-Assumptions!CL212)),$D294*(Assumptions!CM212-Assumptions!CL212)))),0),0)</f>
        <v>0</v>
      </c>
      <c r="CN294" s="185">
        <f>IFERROR(MAX(IF(CN$290=1,IF(MOD(CN$291,12)=1,$D294*(Assumptions!CN212),$D294*(Assumptions!CN212-Assumptions!CM212)),IF(VLOOKUP($C294,Lease_Tenure,2,FALSE)=1,IF(MOD(CN$291,12)=1,$D294*((Assumptions!CM212)*(1-Assumptions!CN229)+(Assumptions!CN212-Assumptions!CM212)),$D294*(Assumptions!CN212-Assumptions!CM212)),IF(MOD(CN$290,VLOOKUP($C294,Lease_Tenure,2,FALSE))=1,IF(MOD(CN$291,12)=1,$D294*((Assumptions!CM212)*(1-Assumptions!CN229)+(Assumptions!CN212-Assumptions!CM212)),$D294*(Assumptions!CN212-Assumptions!CM212)),$D294*(Assumptions!CN212-Assumptions!CM212)))),0),0)</f>
        <v>0</v>
      </c>
      <c r="CO294" s="185">
        <f>IFERROR(MAX(IF(CO$290=1,IF(MOD(CO$291,12)=1,$D294*(Assumptions!CO212),$D294*(Assumptions!CO212-Assumptions!CN212)),IF(VLOOKUP($C294,Lease_Tenure,2,FALSE)=1,IF(MOD(CO$291,12)=1,$D294*((Assumptions!CN212)*(1-Assumptions!CO229)+(Assumptions!CO212-Assumptions!CN212)),$D294*(Assumptions!CO212-Assumptions!CN212)),IF(MOD(CO$290,VLOOKUP($C294,Lease_Tenure,2,FALSE))=1,IF(MOD(CO$291,12)=1,$D294*((Assumptions!CN212)*(1-Assumptions!CO229)+(Assumptions!CO212-Assumptions!CN212)),$D294*(Assumptions!CO212-Assumptions!CN212)),$D294*(Assumptions!CO212-Assumptions!CN212)))),0),0)</f>
        <v>0</v>
      </c>
      <c r="CP294" s="185">
        <f>IFERROR(MAX(IF(CP$290=1,IF(MOD(CP$291,12)=1,$D294*(Assumptions!CP212),$D294*(Assumptions!CP212-Assumptions!CO212)),IF(VLOOKUP($C294,Lease_Tenure,2,FALSE)=1,IF(MOD(CP$291,12)=1,$D294*((Assumptions!CO212)*(1-Assumptions!CP229)+(Assumptions!CP212-Assumptions!CO212)),$D294*(Assumptions!CP212-Assumptions!CO212)),IF(MOD(CP$290,VLOOKUP($C294,Lease_Tenure,2,FALSE))=1,IF(MOD(CP$291,12)=1,$D294*((Assumptions!CO212)*(1-Assumptions!CP229)+(Assumptions!CP212-Assumptions!CO212)),$D294*(Assumptions!CP212-Assumptions!CO212)),$D294*(Assumptions!CP212-Assumptions!CO212)))),0),0)</f>
        <v>0</v>
      </c>
      <c r="CQ294" s="185">
        <f>IFERROR(MAX(IF(CQ$290=1,IF(MOD(CQ$291,12)=1,$D294*(Assumptions!CQ212),$D294*(Assumptions!CQ212-Assumptions!CP212)),IF(VLOOKUP($C294,Lease_Tenure,2,FALSE)=1,IF(MOD(CQ$291,12)=1,$D294*((Assumptions!CP212)*(1-Assumptions!CQ229)+(Assumptions!CQ212-Assumptions!CP212)),$D294*(Assumptions!CQ212-Assumptions!CP212)),IF(MOD(CQ$290,VLOOKUP($C294,Lease_Tenure,2,FALSE))=1,IF(MOD(CQ$291,12)=1,$D294*((Assumptions!CP212)*(1-Assumptions!CQ229)+(Assumptions!CQ212-Assumptions!CP212)),$D294*(Assumptions!CQ212-Assumptions!CP212)),$D294*(Assumptions!CQ212-Assumptions!CP212)))),0),0)</f>
        <v>0</v>
      </c>
      <c r="CR294" s="185">
        <f>IFERROR(MAX(IF(CR$290=1,IF(MOD(CR$291,12)=1,$D294*(Assumptions!CR212),$D294*(Assumptions!CR212-Assumptions!CQ212)),IF(VLOOKUP($C294,Lease_Tenure,2,FALSE)=1,IF(MOD(CR$291,12)=1,$D294*((Assumptions!CQ212)*(1-Assumptions!CR229)+(Assumptions!CR212-Assumptions!CQ212)),$D294*(Assumptions!CR212-Assumptions!CQ212)),IF(MOD(CR$290,VLOOKUP($C294,Lease_Tenure,2,FALSE))=1,IF(MOD(CR$291,12)=1,$D294*((Assumptions!CQ212)*(1-Assumptions!CR229)+(Assumptions!CR212-Assumptions!CQ212)),$D294*(Assumptions!CR212-Assumptions!CQ212)),$D294*(Assumptions!CR212-Assumptions!CQ212)))),0),0)</f>
        <v>0</v>
      </c>
      <c r="CS294" s="185">
        <f>IFERROR(MAX(IF(CS$290=1,IF(MOD(CS$291,12)=1,$D294*(Assumptions!CS212),$D294*(Assumptions!CS212-Assumptions!CR212)),IF(VLOOKUP($C294,Lease_Tenure,2,FALSE)=1,IF(MOD(CS$291,12)=1,$D294*((Assumptions!CR212)*(1-Assumptions!CS229)+(Assumptions!CS212-Assumptions!CR212)),$D294*(Assumptions!CS212-Assumptions!CR212)),IF(MOD(CS$290,VLOOKUP($C294,Lease_Tenure,2,FALSE))=1,IF(MOD(CS$291,12)=1,$D294*((Assumptions!CR212)*(1-Assumptions!CS229)+(Assumptions!CS212-Assumptions!CR212)),$D294*(Assumptions!CS212-Assumptions!CR212)),$D294*(Assumptions!CS212-Assumptions!CR212)))),0),0)</f>
        <v>0</v>
      </c>
      <c r="CT294" s="185">
        <f>IFERROR(MAX(IF(CT$290=1,IF(MOD(CT$291,12)=1,$D294*(Assumptions!CT212),$D294*(Assumptions!CT212-Assumptions!CS212)),IF(VLOOKUP($C294,Lease_Tenure,2,FALSE)=1,IF(MOD(CT$291,12)=1,$D294*((Assumptions!CS212)*(1-Assumptions!CT229)+(Assumptions!CT212-Assumptions!CS212)),$D294*(Assumptions!CT212-Assumptions!CS212)),IF(MOD(CT$290,VLOOKUP($C294,Lease_Tenure,2,FALSE))=1,IF(MOD(CT$291,12)=1,$D294*((Assumptions!CS212)*(1-Assumptions!CT229)+(Assumptions!CT212-Assumptions!CS212)),$D294*(Assumptions!CT212-Assumptions!CS212)),$D294*(Assumptions!CT212-Assumptions!CS212)))),0),0)</f>
        <v>0</v>
      </c>
      <c r="CU294" s="185">
        <f>IFERROR(MAX(IF(CU$290=1,IF(MOD(CU$291,12)=1,$D294*(Assumptions!CU212),$D294*(Assumptions!CU212-Assumptions!CT212)),IF(VLOOKUP($C294,Lease_Tenure,2,FALSE)=1,IF(MOD(CU$291,12)=1,$D294*((Assumptions!CT212)*(1-Assumptions!CU229)+(Assumptions!CU212-Assumptions!CT212)),$D294*(Assumptions!CU212-Assumptions!CT212)),IF(MOD(CU$290,VLOOKUP($C294,Lease_Tenure,2,FALSE))=1,IF(MOD(CU$291,12)=1,$D294*((Assumptions!CT212)*(1-Assumptions!CU229)+(Assumptions!CU212-Assumptions!CT212)),$D294*(Assumptions!CU212-Assumptions!CT212)),$D294*(Assumptions!CU212-Assumptions!CT212)))),0),0)</f>
        <v>0</v>
      </c>
      <c r="CV294" s="185">
        <f>IFERROR(MAX(IF(CV$290=1,IF(MOD(CV$291,12)=1,$D294*(Assumptions!CV212),$D294*(Assumptions!CV212-Assumptions!CU212)),IF(VLOOKUP($C294,Lease_Tenure,2,FALSE)=1,IF(MOD(CV$291,12)=1,$D294*((Assumptions!CU212)*(1-Assumptions!CV229)+(Assumptions!CV212-Assumptions!CU212)),$D294*(Assumptions!CV212-Assumptions!CU212)),IF(MOD(CV$290,VLOOKUP($C294,Lease_Tenure,2,FALSE))=1,IF(MOD(CV$291,12)=1,$D294*((Assumptions!CU212)*(1-Assumptions!CV229)+(Assumptions!CV212-Assumptions!CU212)),$D294*(Assumptions!CV212-Assumptions!CU212)),$D294*(Assumptions!CV212-Assumptions!CU212)))),0),0)</f>
        <v>0</v>
      </c>
      <c r="CW294" s="185">
        <f>IFERROR(MAX(IF(CW$290=1,IF(MOD(CW$291,12)=1,$D294*(Assumptions!CW212),$D294*(Assumptions!CW212-Assumptions!CV212)),IF(VLOOKUP($C294,Lease_Tenure,2,FALSE)=1,IF(MOD(CW$291,12)=1,$D294*((Assumptions!CV212)*(1-Assumptions!CW229)+(Assumptions!CW212-Assumptions!CV212)),$D294*(Assumptions!CW212-Assumptions!CV212)),IF(MOD(CW$290,VLOOKUP($C294,Lease_Tenure,2,FALSE))=1,IF(MOD(CW$291,12)=1,$D294*((Assumptions!CV212)*(1-Assumptions!CW229)+(Assumptions!CW212-Assumptions!CV212)),$D294*(Assumptions!CW212-Assumptions!CV212)),$D294*(Assumptions!CW212-Assumptions!CV212)))),0),0)</f>
        <v>0</v>
      </c>
      <c r="CX294" s="185">
        <f>IFERROR(MAX(IF(CX$290=1,IF(MOD(CX$291,12)=1,$D294*(Assumptions!CX212),$D294*(Assumptions!CX212-Assumptions!CW212)),IF(VLOOKUP($C294,Lease_Tenure,2,FALSE)=1,IF(MOD(CX$291,12)=1,$D294*((Assumptions!CW212)*(1-Assumptions!CX229)+(Assumptions!CX212-Assumptions!CW212)),$D294*(Assumptions!CX212-Assumptions!CW212)),IF(MOD(CX$290,VLOOKUP($C294,Lease_Tenure,2,FALSE))=1,IF(MOD(CX$291,12)=1,$D294*((Assumptions!CW212)*(1-Assumptions!CX229)+(Assumptions!CX212-Assumptions!CW212)),$D294*(Assumptions!CX212-Assumptions!CW212)),$D294*(Assumptions!CX212-Assumptions!CW212)))),0),0)</f>
        <v>0</v>
      </c>
      <c r="CY294" s="185">
        <f>IFERROR(MAX(IF(CY$290=1,IF(MOD(CY$291,12)=1,$D294*(Assumptions!CY212),$D294*(Assumptions!CY212-Assumptions!CX212)),IF(VLOOKUP($C294,Lease_Tenure,2,FALSE)=1,IF(MOD(CY$291,12)=1,$D294*((Assumptions!CX212)*(1-Assumptions!CY229)+(Assumptions!CY212-Assumptions!CX212)),$D294*(Assumptions!CY212-Assumptions!CX212)),IF(MOD(CY$290,VLOOKUP($C294,Lease_Tenure,2,FALSE))=1,IF(MOD(CY$291,12)=1,$D294*((Assumptions!CX212)*(1-Assumptions!CY229)+(Assumptions!CY212-Assumptions!CX212)),$D294*(Assumptions!CY212-Assumptions!CX212)),$D294*(Assumptions!CY212-Assumptions!CX212)))),0),0)</f>
        <v>0</v>
      </c>
      <c r="CZ294" s="185">
        <f>IFERROR(MAX(IF(CZ$290=1,IF(MOD(CZ$291,12)=1,$D294*(Assumptions!CZ212),$D294*(Assumptions!CZ212-Assumptions!CY212)),IF(VLOOKUP($C294,Lease_Tenure,2,FALSE)=1,IF(MOD(CZ$291,12)=1,$D294*((Assumptions!CY212)*(1-Assumptions!CZ229)+(Assumptions!CZ212-Assumptions!CY212)),$D294*(Assumptions!CZ212-Assumptions!CY212)),IF(MOD(CZ$290,VLOOKUP($C294,Lease_Tenure,2,FALSE))=1,IF(MOD(CZ$291,12)=1,$D294*((Assumptions!CY212)*(1-Assumptions!CZ229)+(Assumptions!CZ212-Assumptions!CY212)),$D294*(Assumptions!CZ212-Assumptions!CY212)),$D294*(Assumptions!CZ212-Assumptions!CY212)))),0),0)</f>
        <v>0</v>
      </c>
      <c r="DA294" s="185">
        <f>IFERROR(MAX(IF(DA$290=1,IF(MOD(DA$291,12)=1,$D294*(Assumptions!DA212),$D294*(Assumptions!DA212-Assumptions!CZ212)),IF(VLOOKUP($C294,Lease_Tenure,2,FALSE)=1,IF(MOD(DA$291,12)=1,$D294*((Assumptions!CZ212)*(1-Assumptions!DA229)+(Assumptions!DA212-Assumptions!CZ212)),$D294*(Assumptions!DA212-Assumptions!CZ212)),IF(MOD(DA$290,VLOOKUP($C294,Lease_Tenure,2,FALSE))=1,IF(MOD(DA$291,12)=1,$D294*((Assumptions!CZ212)*(1-Assumptions!DA229)+(Assumptions!DA212-Assumptions!CZ212)),$D294*(Assumptions!DA212-Assumptions!CZ212)),$D294*(Assumptions!DA212-Assumptions!CZ212)))),0),0)</f>
        <v>0</v>
      </c>
      <c r="DB294" s="185">
        <f>IFERROR(MAX(IF(DB$290=1,IF(MOD(DB$291,12)=1,$D294*(Assumptions!DB212),$D294*(Assumptions!DB212-Assumptions!DA212)),IF(VLOOKUP($C294,Lease_Tenure,2,FALSE)=1,IF(MOD(DB$291,12)=1,$D294*((Assumptions!DA212)*(1-Assumptions!DB229)+(Assumptions!DB212-Assumptions!DA212)),$D294*(Assumptions!DB212-Assumptions!DA212)),IF(MOD(DB$290,VLOOKUP($C294,Lease_Tenure,2,FALSE))=1,IF(MOD(DB$291,12)=1,$D294*((Assumptions!DA212)*(1-Assumptions!DB229)+(Assumptions!DB212-Assumptions!DA212)),$D294*(Assumptions!DB212-Assumptions!DA212)),$D294*(Assumptions!DB212-Assumptions!DA212)))),0),0)</f>
        <v>0</v>
      </c>
      <c r="DC294" s="185">
        <f>IFERROR(MAX(IF(DC$290=1,IF(MOD(DC$291,12)=1,$D294*(Assumptions!DC212),$D294*(Assumptions!DC212-Assumptions!DB212)),IF(VLOOKUP($C294,Lease_Tenure,2,FALSE)=1,IF(MOD(DC$291,12)=1,$D294*((Assumptions!DB212)*(1-Assumptions!DC229)+(Assumptions!DC212-Assumptions!DB212)),$D294*(Assumptions!DC212-Assumptions!DB212)),IF(MOD(DC$290,VLOOKUP($C294,Lease_Tenure,2,FALSE))=1,IF(MOD(DC$291,12)=1,$D294*((Assumptions!DB212)*(1-Assumptions!DC229)+(Assumptions!DC212-Assumptions!DB212)),$D294*(Assumptions!DC212-Assumptions!DB212)),$D294*(Assumptions!DC212-Assumptions!DB212)))),0),0)</f>
        <v>0</v>
      </c>
      <c r="DD294" s="185">
        <f>IFERROR(MAX(IF(DD$290=1,IF(MOD(DD$291,12)=1,$D294*(Assumptions!DD212),$D294*(Assumptions!DD212-Assumptions!DC212)),IF(VLOOKUP($C294,Lease_Tenure,2,FALSE)=1,IF(MOD(DD$291,12)=1,$D294*((Assumptions!DC212)*(1-Assumptions!DD229)+(Assumptions!DD212-Assumptions!DC212)),$D294*(Assumptions!DD212-Assumptions!DC212)),IF(MOD(DD$290,VLOOKUP($C294,Lease_Tenure,2,FALSE))=1,IF(MOD(DD$291,12)=1,$D294*((Assumptions!DC212)*(1-Assumptions!DD229)+(Assumptions!DD212-Assumptions!DC212)),$D294*(Assumptions!DD212-Assumptions!DC212)),$D294*(Assumptions!DD212-Assumptions!DC212)))),0),0)</f>
        <v>0</v>
      </c>
      <c r="DE294" s="185">
        <f>IFERROR(MAX(IF(DE$290=1,IF(MOD(DE$291,12)=1,$D294*(Assumptions!DE212),$D294*(Assumptions!DE212-Assumptions!DD212)),IF(VLOOKUP($C294,Lease_Tenure,2,FALSE)=1,IF(MOD(DE$291,12)=1,$D294*((Assumptions!DD212)*(1-Assumptions!DE229)+(Assumptions!DE212-Assumptions!DD212)),$D294*(Assumptions!DE212-Assumptions!DD212)),IF(MOD(DE$290,VLOOKUP($C294,Lease_Tenure,2,FALSE))=1,IF(MOD(DE$291,12)=1,$D294*((Assumptions!DD212)*(1-Assumptions!DE229)+(Assumptions!DE212-Assumptions!DD212)),$D294*(Assumptions!DE212-Assumptions!DD212)),$D294*(Assumptions!DE212-Assumptions!DD212)))),0),0)</f>
        <v>0</v>
      </c>
      <c r="DF294" s="185">
        <f>IFERROR(MAX(IF(DF$290=1,IF(MOD(DF$291,12)=1,$D294*(Assumptions!DF212),$D294*(Assumptions!DF212-Assumptions!DE212)),IF(VLOOKUP($C294,Lease_Tenure,2,FALSE)=1,IF(MOD(DF$291,12)=1,$D294*((Assumptions!DE212)*(1-Assumptions!DF229)+(Assumptions!DF212-Assumptions!DE212)),$D294*(Assumptions!DF212-Assumptions!DE212)),IF(MOD(DF$290,VLOOKUP($C294,Lease_Tenure,2,FALSE))=1,IF(MOD(DF$291,12)=1,$D294*((Assumptions!DE212)*(1-Assumptions!DF229)+(Assumptions!DF212-Assumptions!DE212)),$D294*(Assumptions!DF212-Assumptions!DE212)),$D294*(Assumptions!DF212-Assumptions!DE212)))),0),0)</f>
        <v>0</v>
      </c>
      <c r="DG294" s="185">
        <f>IFERROR(MAX(IF(DG$290=1,IF(MOD(DG$291,12)=1,$D294*(Assumptions!DG212),$D294*(Assumptions!DG212-Assumptions!DF212)),IF(VLOOKUP($C294,Lease_Tenure,2,FALSE)=1,IF(MOD(DG$291,12)=1,$D294*((Assumptions!DF212)*(1-Assumptions!DG229)+(Assumptions!DG212-Assumptions!DF212)),$D294*(Assumptions!DG212-Assumptions!DF212)),IF(MOD(DG$290,VLOOKUP($C294,Lease_Tenure,2,FALSE))=1,IF(MOD(DG$291,12)=1,$D294*((Assumptions!DF212)*(1-Assumptions!DG229)+(Assumptions!DG212-Assumptions!DF212)),$D294*(Assumptions!DG212-Assumptions!DF212)),$D294*(Assumptions!DG212-Assumptions!DF212)))),0),0)</f>
        <v>0</v>
      </c>
      <c r="DH294" s="185">
        <f>IFERROR(MAX(IF(DH$290=1,IF(MOD(DH$291,12)=1,$D294*(Assumptions!DH212),$D294*(Assumptions!DH212-Assumptions!DG212)),IF(VLOOKUP($C294,Lease_Tenure,2,FALSE)=1,IF(MOD(DH$291,12)=1,$D294*((Assumptions!DG212)*(1-Assumptions!DH229)+(Assumptions!DH212-Assumptions!DG212)),$D294*(Assumptions!DH212-Assumptions!DG212)),IF(MOD(DH$290,VLOOKUP($C294,Lease_Tenure,2,FALSE))=1,IF(MOD(DH$291,12)=1,$D294*((Assumptions!DG212)*(1-Assumptions!DH229)+(Assumptions!DH212-Assumptions!DG212)),$D294*(Assumptions!DH212-Assumptions!DG212)),$D294*(Assumptions!DH212-Assumptions!DG212)))),0),0)</f>
        <v>0</v>
      </c>
      <c r="DI294" s="185">
        <f>IFERROR(MAX(IF(DI$290=1,IF(MOD(DI$291,12)=1,$D294*(Assumptions!DI212),$D294*(Assumptions!DI212-Assumptions!DH212)),IF(VLOOKUP($C294,Lease_Tenure,2,FALSE)=1,IF(MOD(DI$291,12)=1,$D294*((Assumptions!DH212)*(1-Assumptions!DI229)+(Assumptions!DI212-Assumptions!DH212)),$D294*(Assumptions!DI212-Assumptions!DH212)),IF(MOD(DI$290,VLOOKUP($C294,Lease_Tenure,2,FALSE))=1,IF(MOD(DI$291,12)=1,$D294*((Assumptions!DH212)*(1-Assumptions!DI229)+(Assumptions!DI212-Assumptions!DH212)),$D294*(Assumptions!DI212-Assumptions!DH212)),$D294*(Assumptions!DI212-Assumptions!DH212)))),0),0)</f>
        <v>0.70499999999999996</v>
      </c>
      <c r="DJ294" s="185">
        <f>IFERROR(MAX(IF(DJ$290=1,IF(MOD(DJ$291,12)=1,$D294*(Assumptions!DJ212),$D294*(Assumptions!DJ212-Assumptions!DI212)),IF(VLOOKUP($C294,Lease_Tenure,2,FALSE)=1,IF(MOD(DJ$291,12)=1,$D294*((Assumptions!DI212)*(1-Assumptions!DJ229)+(Assumptions!DJ212-Assumptions!DI212)),$D294*(Assumptions!DJ212-Assumptions!DI212)),IF(MOD(DJ$290,VLOOKUP($C294,Lease_Tenure,2,FALSE))=1,IF(MOD(DJ$291,12)=1,$D294*((Assumptions!DI212)*(1-Assumptions!DJ229)+(Assumptions!DJ212-Assumptions!DI212)),$D294*(Assumptions!DJ212-Assumptions!DI212)),$D294*(Assumptions!DJ212-Assumptions!DI212)))),0),0)</f>
        <v>0</v>
      </c>
      <c r="DK294" s="185">
        <f>IFERROR(MAX(IF(DK$290=1,IF(MOD(DK$291,12)=1,$D294*(Assumptions!DK212),$D294*(Assumptions!DK212-Assumptions!DJ212)),IF(VLOOKUP($C294,Lease_Tenure,2,FALSE)=1,IF(MOD(DK$291,12)=1,$D294*((Assumptions!DJ212)*(1-Assumptions!DK229)+(Assumptions!DK212-Assumptions!DJ212)),$D294*(Assumptions!DK212-Assumptions!DJ212)),IF(MOD(DK$290,VLOOKUP($C294,Lease_Tenure,2,FALSE))=1,IF(MOD(DK$291,12)=1,$D294*((Assumptions!DJ212)*(1-Assumptions!DK229)+(Assumptions!DK212-Assumptions!DJ212)),$D294*(Assumptions!DK212-Assumptions!DJ212)),$D294*(Assumptions!DK212-Assumptions!DJ212)))),0),0)</f>
        <v>0</v>
      </c>
      <c r="DL294" s="185">
        <f>IFERROR(MAX(IF(DL$290=1,IF(MOD(DL$291,12)=1,$D294*(Assumptions!DL212),$D294*(Assumptions!DL212-Assumptions!DK212)),IF(VLOOKUP($C294,Lease_Tenure,2,FALSE)=1,IF(MOD(DL$291,12)=1,$D294*((Assumptions!DK212)*(1-Assumptions!DL229)+(Assumptions!DL212-Assumptions!DK212)),$D294*(Assumptions!DL212-Assumptions!DK212)),IF(MOD(DL$290,VLOOKUP($C294,Lease_Tenure,2,FALSE))=1,IF(MOD(DL$291,12)=1,$D294*((Assumptions!DK212)*(1-Assumptions!DL229)+(Assumptions!DL212-Assumptions!DK212)),$D294*(Assumptions!DL212-Assumptions!DK212)),$D294*(Assumptions!DL212-Assumptions!DK212)))),0),0)</f>
        <v>0</v>
      </c>
      <c r="DM294" s="185">
        <f>IFERROR(MAX(IF(DM$290=1,IF(MOD(DM$291,12)=1,$D294*(Assumptions!DM212),$D294*(Assumptions!DM212-Assumptions!DL212)),IF(VLOOKUP($C294,Lease_Tenure,2,FALSE)=1,IF(MOD(DM$291,12)=1,$D294*((Assumptions!DL212)*(1-Assumptions!DM229)+(Assumptions!DM212-Assumptions!DL212)),$D294*(Assumptions!DM212-Assumptions!DL212)),IF(MOD(DM$290,VLOOKUP($C294,Lease_Tenure,2,FALSE))=1,IF(MOD(DM$291,12)=1,$D294*((Assumptions!DL212)*(1-Assumptions!DM229)+(Assumptions!DM212-Assumptions!DL212)),$D294*(Assumptions!DM212-Assumptions!DL212)),$D294*(Assumptions!DM212-Assumptions!DL212)))),0),0)</f>
        <v>0</v>
      </c>
      <c r="DN294" s="185">
        <f>IFERROR(MAX(IF(DN$290=1,IF(MOD(DN$291,12)=1,$D294*(Assumptions!DN212),$D294*(Assumptions!DN212-Assumptions!DM212)),IF(VLOOKUP($C294,Lease_Tenure,2,FALSE)=1,IF(MOD(DN$291,12)=1,$D294*((Assumptions!DM212)*(1-Assumptions!DN229)+(Assumptions!DN212-Assumptions!DM212)),$D294*(Assumptions!DN212-Assumptions!DM212)),IF(MOD(DN$290,VLOOKUP($C294,Lease_Tenure,2,FALSE))=1,IF(MOD(DN$291,12)=1,$D294*((Assumptions!DM212)*(1-Assumptions!DN229)+(Assumptions!DN212-Assumptions!DM212)),$D294*(Assumptions!DN212-Assumptions!DM212)),$D294*(Assumptions!DN212-Assumptions!DM212)))),0),0)</f>
        <v>0</v>
      </c>
      <c r="DO294" s="185">
        <f>IFERROR(MAX(IF(DO$290=1,IF(MOD(DO$291,12)=1,$D294*(Assumptions!DO212),$D294*(Assumptions!DO212-Assumptions!DN212)),IF(VLOOKUP($C294,Lease_Tenure,2,FALSE)=1,IF(MOD(DO$291,12)=1,$D294*((Assumptions!DN212)*(1-Assumptions!DO229)+(Assumptions!DO212-Assumptions!DN212)),$D294*(Assumptions!DO212-Assumptions!DN212)),IF(MOD(DO$290,VLOOKUP($C294,Lease_Tenure,2,FALSE))=1,IF(MOD(DO$291,12)=1,$D294*((Assumptions!DN212)*(1-Assumptions!DO229)+(Assumptions!DO212-Assumptions!DN212)),$D294*(Assumptions!DO212-Assumptions!DN212)),$D294*(Assumptions!DO212-Assumptions!DN212)))),0),0)</f>
        <v>0</v>
      </c>
      <c r="DP294" s="185">
        <f>IFERROR(MAX(IF(DP$290=1,IF(MOD(DP$291,12)=1,$D294*(Assumptions!DP212),$D294*(Assumptions!DP212-Assumptions!DO212)),IF(VLOOKUP($C294,Lease_Tenure,2,FALSE)=1,IF(MOD(DP$291,12)=1,$D294*((Assumptions!DO212)*(1-Assumptions!DP229)+(Assumptions!DP212-Assumptions!DO212)),$D294*(Assumptions!DP212-Assumptions!DO212)),IF(MOD(DP$290,VLOOKUP($C294,Lease_Tenure,2,FALSE))=1,IF(MOD(DP$291,12)=1,$D294*((Assumptions!DO212)*(1-Assumptions!DP229)+(Assumptions!DP212-Assumptions!DO212)),$D294*(Assumptions!DP212-Assumptions!DO212)),$D294*(Assumptions!DP212-Assumptions!DO212)))),0),0)</f>
        <v>0</v>
      </c>
      <c r="DQ294" s="185">
        <f>IFERROR(MAX(IF(DQ$290=1,IF(MOD(DQ$291,12)=1,$D294*(Assumptions!DQ212),$D294*(Assumptions!DQ212-Assumptions!DP212)),IF(VLOOKUP($C294,Lease_Tenure,2,FALSE)=1,IF(MOD(DQ$291,12)=1,$D294*((Assumptions!DP212)*(1-Assumptions!DQ229)+(Assumptions!DQ212-Assumptions!DP212)),$D294*(Assumptions!DQ212-Assumptions!DP212)),IF(MOD(DQ$290,VLOOKUP($C294,Lease_Tenure,2,FALSE))=1,IF(MOD(DQ$291,12)=1,$D294*((Assumptions!DP212)*(1-Assumptions!DQ229)+(Assumptions!DQ212-Assumptions!DP212)),$D294*(Assumptions!DQ212-Assumptions!DP212)),$D294*(Assumptions!DQ212-Assumptions!DP212)))),0),0)</f>
        <v>0</v>
      </c>
      <c r="DR294" s="185">
        <f>IFERROR(MAX(IF(DR$290=1,IF(MOD(DR$291,12)=1,$D294*(Assumptions!DR212),$D294*(Assumptions!DR212-Assumptions!DQ212)),IF(VLOOKUP($C294,Lease_Tenure,2,FALSE)=1,IF(MOD(DR$291,12)=1,$D294*((Assumptions!DQ212)*(1-Assumptions!DR229)+(Assumptions!DR212-Assumptions!DQ212)),$D294*(Assumptions!DR212-Assumptions!DQ212)),IF(MOD(DR$290,VLOOKUP($C294,Lease_Tenure,2,FALSE))=1,IF(MOD(DR$291,12)=1,$D294*((Assumptions!DQ212)*(1-Assumptions!DR229)+(Assumptions!DR212-Assumptions!DQ212)),$D294*(Assumptions!DR212-Assumptions!DQ212)),$D294*(Assumptions!DR212-Assumptions!DQ212)))),0),0)</f>
        <v>0</v>
      </c>
      <c r="DS294" s="185">
        <f>IFERROR(MAX(IF(DS$290=1,IF(MOD(DS$291,12)=1,$D294*(Assumptions!DS212),$D294*(Assumptions!DS212-Assumptions!DR212)),IF(VLOOKUP($C294,Lease_Tenure,2,FALSE)=1,IF(MOD(DS$291,12)=1,$D294*((Assumptions!DR212)*(1-Assumptions!DS229)+(Assumptions!DS212-Assumptions!DR212)),$D294*(Assumptions!DS212-Assumptions!DR212)),IF(MOD(DS$290,VLOOKUP($C294,Lease_Tenure,2,FALSE))=1,IF(MOD(DS$291,12)=1,$D294*((Assumptions!DR212)*(1-Assumptions!DS229)+(Assumptions!DS212-Assumptions!DR212)),$D294*(Assumptions!DS212-Assumptions!DR212)),$D294*(Assumptions!DS212-Assumptions!DR212)))),0),0)</f>
        <v>0</v>
      </c>
      <c r="DT294" s="185">
        <f>IFERROR(MAX(IF(DT$290=1,IF(MOD(DT$291,12)=1,$D294*(Assumptions!DT212),$D294*(Assumptions!DT212-Assumptions!DS212)),IF(VLOOKUP($C294,Lease_Tenure,2,FALSE)=1,IF(MOD(DT$291,12)=1,$D294*((Assumptions!DS212)*(1-Assumptions!DT229)+(Assumptions!DT212-Assumptions!DS212)),$D294*(Assumptions!DT212-Assumptions!DS212)),IF(MOD(DT$290,VLOOKUP($C294,Lease_Tenure,2,FALSE))=1,IF(MOD(DT$291,12)=1,$D294*((Assumptions!DS212)*(1-Assumptions!DT229)+(Assumptions!DT212-Assumptions!DS212)),$D294*(Assumptions!DT212-Assumptions!DS212)),$D294*(Assumptions!DT212-Assumptions!DS212)))),0),0)</f>
        <v>0</v>
      </c>
      <c r="DU294" s="185">
        <f>IFERROR(MAX(IF(DU$290=1,IF(MOD(DU$291,12)=1,$D294*(Assumptions!DU212),$D294*(Assumptions!DU212-Assumptions!DT212)),IF(VLOOKUP($C294,Lease_Tenure,2,FALSE)=1,IF(MOD(DU$291,12)=1,$D294*((Assumptions!DT212)*(1-Assumptions!DU229)+(Assumptions!DU212-Assumptions!DT212)),$D294*(Assumptions!DU212-Assumptions!DT212)),IF(MOD(DU$290,VLOOKUP($C294,Lease_Tenure,2,FALSE))=1,IF(MOD(DU$291,12)=1,$D294*((Assumptions!DT212)*(1-Assumptions!DU229)+(Assumptions!DU212-Assumptions!DT212)),$D294*(Assumptions!DU212-Assumptions!DT212)),$D294*(Assumptions!DU212-Assumptions!DT212)))),0),0)</f>
        <v>0</v>
      </c>
      <c r="DV294" s="185">
        <f>IFERROR(MAX(IF(DV$290=1,IF(MOD(DV$291,12)=1,$D294*(Assumptions!DV212),$D294*(Assumptions!DV212-Assumptions!DU212)),IF(VLOOKUP($C294,Lease_Tenure,2,FALSE)=1,IF(MOD(DV$291,12)=1,$D294*((Assumptions!DU212)*(1-Assumptions!DV229)+(Assumptions!DV212-Assumptions!DU212)),$D294*(Assumptions!DV212-Assumptions!DU212)),IF(MOD(DV$290,VLOOKUP($C294,Lease_Tenure,2,FALSE))=1,IF(MOD(DV$291,12)=1,$D294*((Assumptions!DU212)*(1-Assumptions!DV229)+(Assumptions!DV212-Assumptions!DU212)),$D294*(Assumptions!DV212-Assumptions!DU212)),$D294*(Assumptions!DV212-Assumptions!DU212)))),0),0)</f>
        <v>0</v>
      </c>
      <c r="DW294" s="185">
        <f>IFERROR(MAX(IF(DW$290=1,IF(MOD(DW$291,12)=1,$D294*(Assumptions!DW212),$D294*(Assumptions!DW212-Assumptions!DV212)),IF(VLOOKUP($C294,Lease_Tenure,2,FALSE)=1,IF(MOD(DW$291,12)=1,$D294*((Assumptions!DV212)*(1-Assumptions!DW229)+(Assumptions!DW212-Assumptions!DV212)),$D294*(Assumptions!DW212-Assumptions!DV212)),IF(MOD(DW$290,VLOOKUP($C294,Lease_Tenure,2,FALSE))=1,IF(MOD(DW$291,12)=1,$D294*((Assumptions!DV212)*(1-Assumptions!DW229)+(Assumptions!DW212-Assumptions!DV212)),$D294*(Assumptions!DW212-Assumptions!DV212)),$D294*(Assumptions!DW212-Assumptions!DV212)))),0),0)</f>
        <v>0</v>
      </c>
      <c r="DX294" s="185">
        <f>IFERROR(MAX(IF(DX$290=1,IF(MOD(DX$291,12)=1,$D294*(Assumptions!DX212),$D294*(Assumptions!DX212-Assumptions!DW212)),IF(VLOOKUP($C294,Lease_Tenure,2,FALSE)=1,IF(MOD(DX$291,12)=1,$D294*((Assumptions!DW212)*(1-Assumptions!DX229)+(Assumptions!DX212-Assumptions!DW212)),$D294*(Assumptions!DX212-Assumptions!DW212)),IF(MOD(DX$290,VLOOKUP($C294,Lease_Tenure,2,FALSE))=1,IF(MOD(DX$291,12)=1,$D294*((Assumptions!DW212)*(1-Assumptions!DX229)+(Assumptions!DX212-Assumptions!DW212)),$D294*(Assumptions!DX212-Assumptions!DW212)),$D294*(Assumptions!DX212-Assumptions!DW212)))),0),0)</f>
        <v>0</v>
      </c>
      <c r="DY294" s="185">
        <f>IFERROR(MAX(IF(DY$290=1,IF(MOD(DY$291,12)=1,$D294*(Assumptions!DY212),$D294*(Assumptions!DY212-Assumptions!DX212)),IF(VLOOKUP($C294,Lease_Tenure,2,FALSE)=1,IF(MOD(DY$291,12)=1,$D294*((Assumptions!DX212)*(1-Assumptions!DY229)+(Assumptions!DY212-Assumptions!DX212)),$D294*(Assumptions!DY212-Assumptions!DX212)),IF(MOD(DY$290,VLOOKUP($C294,Lease_Tenure,2,FALSE))=1,IF(MOD(DY$291,12)=1,$D294*((Assumptions!DX212)*(1-Assumptions!DY229)+(Assumptions!DY212-Assumptions!DX212)),$D294*(Assumptions!DY212-Assumptions!DX212)),$D294*(Assumptions!DY212-Assumptions!DX212)))),0),0)</f>
        <v>0</v>
      </c>
      <c r="DZ294" s="185">
        <f>IFERROR(MAX(IF(DZ$290=1,IF(MOD(DZ$291,12)=1,$D294*(Assumptions!DZ212),$D294*(Assumptions!DZ212-Assumptions!DY212)),IF(VLOOKUP($C294,Lease_Tenure,2,FALSE)=1,IF(MOD(DZ$291,12)=1,$D294*((Assumptions!DY212)*(1-Assumptions!DZ229)+(Assumptions!DZ212-Assumptions!DY212)),$D294*(Assumptions!DZ212-Assumptions!DY212)),IF(MOD(DZ$290,VLOOKUP($C294,Lease_Tenure,2,FALSE))=1,IF(MOD(DZ$291,12)=1,$D294*((Assumptions!DY212)*(1-Assumptions!DZ229)+(Assumptions!DZ212-Assumptions!DY212)),$D294*(Assumptions!DZ212-Assumptions!DY212)),$D294*(Assumptions!DZ212-Assumptions!DY212)))),0),0)</f>
        <v>0</v>
      </c>
      <c r="EA294" s="185">
        <f>IFERROR(MAX(IF(EA$290=1,IF(MOD(EA$291,12)=1,$D294*(Assumptions!EA212),$D294*(Assumptions!EA212-Assumptions!DZ212)),IF(VLOOKUP($C294,Lease_Tenure,2,FALSE)=1,IF(MOD(EA$291,12)=1,$D294*((Assumptions!DZ212)*(1-Assumptions!EA229)+(Assumptions!EA212-Assumptions!DZ212)),$D294*(Assumptions!EA212-Assumptions!DZ212)),IF(MOD(EA$290,VLOOKUP($C294,Lease_Tenure,2,FALSE))=1,IF(MOD(EA$291,12)=1,$D294*((Assumptions!DZ212)*(1-Assumptions!EA229)+(Assumptions!EA212-Assumptions!DZ212)),$D294*(Assumptions!EA212-Assumptions!DZ212)),$D294*(Assumptions!EA212-Assumptions!DZ212)))),0),0)</f>
        <v>0</v>
      </c>
      <c r="EB294" s="185">
        <f>IFERROR(MAX(IF(EB$290=1,IF(MOD(EB$291,12)=1,$D294*(Assumptions!EB212),$D294*(Assumptions!EB212-Assumptions!EA212)),IF(VLOOKUP($C294,Lease_Tenure,2,FALSE)=1,IF(MOD(EB$291,12)=1,$D294*((Assumptions!EA212)*(1-Assumptions!EB229)+(Assumptions!EB212-Assumptions!EA212)),$D294*(Assumptions!EB212-Assumptions!EA212)),IF(MOD(EB$290,VLOOKUP($C294,Lease_Tenure,2,FALSE))=1,IF(MOD(EB$291,12)=1,$D294*((Assumptions!EA212)*(1-Assumptions!EB229)+(Assumptions!EB212-Assumptions!EA212)),$D294*(Assumptions!EB212-Assumptions!EA212)),$D294*(Assumptions!EB212-Assumptions!EA212)))),0),0)</f>
        <v>0</v>
      </c>
      <c r="EC294" s="185">
        <f>IFERROR(MAX(IF(EC$290=1,IF(MOD(EC$291,12)=1,$D294*(Assumptions!EC212),$D294*(Assumptions!EC212-Assumptions!EB212)),IF(VLOOKUP($C294,Lease_Tenure,2,FALSE)=1,IF(MOD(EC$291,12)=1,$D294*((Assumptions!EB212)*(1-Assumptions!EC229)+(Assumptions!EC212-Assumptions!EB212)),$D294*(Assumptions!EC212-Assumptions!EB212)),IF(MOD(EC$290,VLOOKUP($C294,Lease_Tenure,2,FALSE))=1,IF(MOD(EC$291,12)=1,$D294*((Assumptions!EB212)*(1-Assumptions!EC229)+(Assumptions!EC212-Assumptions!EB212)),$D294*(Assumptions!EC212-Assumptions!EB212)),$D294*(Assumptions!EC212-Assumptions!EB212)))),0),0)</f>
        <v>0</v>
      </c>
      <c r="ED294" s="185">
        <f>IFERROR(MAX(IF(ED$290=1,IF(MOD(ED$291,12)=1,$D294*(Assumptions!ED212),$D294*(Assumptions!ED212-Assumptions!EC212)),IF(VLOOKUP($C294,Lease_Tenure,2,FALSE)=1,IF(MOD(ED$291,12)=1,$D294*((Assumptions!EC212)*(1-Assumptions!ED229)+(Assumptions!ED212-Assumptions!EC212)),$D294*(Assumptions!ED212-Assumptions!EC212)),IF(MOD(ED$290,VLOOKUP($C294,Lease_Tenure,2,FALSE))=1,IF(MOD(ED$291,12)=1,$D294*((Assumptions!EC212)*(1-Assumptions!ED229)+(Assumptions!ED212-Assumptions!EC212)),$D294*(Assumptions!ED212-Assumptions!EC212)),$D294*(Assumptions!ED212-Assumptions!EC212)))),0),0)</f>
        <v>0</v>
      </c>
      <c r="EE294" s="185">
        <f>IFERROR(MAX(IF(EE$290=1,IF(MOD(EE$291,12)=1,$D294*(Assumptions!EE212),$D294*(Assumptions!EE212-Assumptions!ED212)),IF(VLOOKUP($C294,Lease_Tenure,2,FALSE)=1,IF(MOD(EE$291,12)=1,$D294*((Assumptions!ED212)*(1-Assumptions!EE229)+(Assumptions!EE212-Assumptions!ED212)),$D294*(Assumptions!EE212-Assumptions!ED212)),IF(MOD(EE$290,VLOOKUP($C294,Lease_Tenure,2,FALSE))=1,IF(MOD(EE$291,12)=1,$D294*((Assumptions!ED212)*(1-Assumptions!EE229)+(Assumptions!EE212-Assumptions!ED212)),$D294*(Assumptions!EE212-Assumptions!ED212)),$D294*(Assumptions!EE212-Assumptions!ED212)))),0),0)</f>
        <v>0</v>
      </c>
      <c r="EF294" s="185">
        <f>IFERROR(MAX(IF(EF$290=1,IF(MOD(EF$291,12)=1,$D294*(Assumptions!EF212),$D294*(Assumptions!EF212-Assumptions!EE212)),IF(VLOOKUP($C294,Lease_Tenure,2,FALSE)=1,IF(MOD(EF$291,12)=1,$D294*((Assumptions!EE212)*(1-Assumptions!EF229)+(Assumptions!EF212-Assumptions!EE212)),$D294*(Assumptions!EF212-Assumptions!EE212)),IF(MOD(EF$290,VLOOKUP($C294,Lease_Tenure,2,FALSE))=1,IF(MOD(EF$291,12)=1,$D294*((Assumptions!EE212)*(1-Assumptions!EF229)+(Assumptions!EF212-Assumptions!EE212)),$D294*(Assumptions!EF212-Assumptions!EE212)),$D294*(Assumptions!EF212-Assumptions!EE212)))),0),0)</f>
        <v>0</v>
      </c>
      <c r="EG294" s="185">
        <f>IFERROR(MAX(IF(EG$290=1,IF(MOD(EG$291,12)=1,$D294*(Assumptions!EG212),$D294*(Assumptions!EG212-Assumptions!EF212)),IF(VLOOKUP($C294,Lease_Tenure,2,FALSE)=1,IF(MOD(EG$291,12)=1,$D294*((Assumptions!EF212)*(1-Assumptions!EG229)+(Assumptions!EG212-Assumptions!EF212)),$D294*(Assumptions!EG212-Assumptions!EF212)),IF(MOD(EG$290,VLOOKUP($C294,Lease_Tenure,2,FALSE))=1,IF(MOD(EG$291,12)=1,$D294*((Assumptions!EF212)*(1-Assumptions!EG229)+(Assumptions!EG212-Assumptions!EF212)),$D294*(Assumptions!EG212-Assumptions!EF212)),$D294*(Assumptions!EG212-Assumptions!EF212)))),0),0)</f>
        <v>0</v>
      </c>
      <c r="EH294" s="185">
        <f>IFERROR(MAX(IF(EH$290=1,IF(MOD(EH$291,12)=1,$D294*(Assumptions!EH212),$D294*(Assumptions!EH212-Assumptions!EG212)),IF(VLOOKUP($C294,Lease_Tenure,2,FALSE)=1,IF(MOD(EH$291,12)=1,$D294*((Assumptions!EG212)*(1-Assumptions!EH229)+(Assumptions!EH212-Assumptions!EG212)),$D294*(Assumptions!EH212-Assumptions!EG212)),IF(MOD(EH$290,VLOOKUP($C294,Lease_Tenure,2,FALSE))=1,IF(MOD(EH$291,12)=1,$D294*((Assumptions!EG212)*(1-Assumptions!EH229)+(Assumptions!EH212-Assumptions!EG212)),$D294*(Assumptions!EH212-Assumptions!EG212)),$D294*(Assumptions!EH212-Assumptions!EG212)))),0),0)</f>
        <v>0</v>
      </c>
      <c r="EI294" s="185">
        <f>IFERROR(MAX(IF(EI$290=1,IF(MOD(EI$291,12)=1,$D294*(Assumptions!EI212),$D294*(Assumptions!EI212-Assumptions!EH212)),IF(VLOOKUP($C294,Lease_Tenure,2,FALSE)=1,IF(MOD(EI$291,12)=1,$D294*((Assumptions!EH212)*(1-Assumptions!EI229)+(Assumptions!EI212-Assumptions!EH212)),$D294*(Assumptions!EI212-Assumptions!EH212)),IF(MOD(EI$290,VLOOKUP($C294,Lease_Tenure,2,FALSE))=1,IF(MOD(EI$291,12)=1,$D294*((Assumptions!EH212)*(1-Assumptions!EI229)+(Assumptions!EI212-Assumptions!EH212)),$D294*(Assumptions!EI212-Assumptions!EH212)),$D294*(Assumptions!EI212-Assumptions!EH212)))),0),0)</f>
        <v>0</v>
      </c>
      <c r="EJ294" s="185">
        <f>IFERROR(MAX(IF(EJ$290=1,IF(MOD(EJ$291,12)=1,$D294*(Assumptions!EJ212),$D294*(Assumptions!EJ212-Assumptions!EI212)),IF(VLOOKUP($C294,Lease_Tenure,2,FALSE)=1,IF(MOD(EJ$291,12)=1,$D294*((Assumptions!EI212)*(1-Assumptions!EJ229)+(Assumptions!EJ212-Assumptions!EI212)),$D294*(Assumptions!EJ212-Assumptions!EI212)),IF(MOD(EJ$290,VLOOKUP($C294,Lease_Tenure,2,FALSE))=1,IF(MOD(EJ$291,12)=1,$D294*((Assumptions!EI212)*(1-Assumptions!EJ229)+(Assumptions!EJ212-Assumptions!EI212)),$D294*(Assumptions!EJ212-Assumptions!EI212)),$D294*(Assumptions!EJ212-Assumptions!EI212)))),0),0)</f>
        <v>0</v>
      </c>
      <c r="EK294" s="185">
        <f>IFERROR(MAX(IF(EK$290=1,IF(MOD(EK$291,12)=1,$D294*(Assumptions!EK212),$D294*(Assumptions!EK212-Assumptions!EJ212)),IF(VLOOKUP($C294,Lease_Tenure,2,FALSE)=1,IF(MOD(EK$291,12)=1,$D294*((Assumptions!EJ212)*(1-Assumptions!EK229)+(Assumptions!EK212-Assumptions!EJ212)),$D294*(Assumptions!EK212-Assumptions!EJ212)),IF(MOD(EK$290,VLOOKUP($C294,Lease_Tenure,2,FALSE))=1,IF(MOD(EK$291,12)=1,$D294*((Assumptions!EJ212)*(1-Assumptions!EK229)+(Assumptions!EK212-Assumptions!EJ212)),$D294*(Assumptions!EK212-Assumptions!EJ212)),$D294*(Assumptions!EK212-Assumptions!EJ212)))),0),0)</f>
        <v>0</v>
      </c>
      <c r="EL294" s="185">
        <f>IFERROR(MAX(IF(EL$290=1,IF(MOD(EL$291,12)=1,$D294*(Assumptions!EL212),$D294*(Assumptions!EL212-Assumptions!EK212)),IF(VLOOKUP($C294,Lease_Tenure,2,FALSE)=1,IF(MOD(EL$291,12)=1,$D294*((Assumptions!EK212)*(1-Assumptions!EL229)+(Assumptions!EL212-Assumptions!EK212)),$D294*(Assumptions!EL212-Assumptions!EK212)),IF(MOD(EL$290,VLOOKUP($C294,Lease_Tenure,2,FALSE))=1,IF(MOD(EL$291,12)=1,$D294*((Assumptions!EK212)*(1-Assumptions!EL229)+(Assumptions!EL212-Assumptions!EK212)),$D294*(Assumptions!EL212-Assumptions!EK212)),$D294*(Assumptions!EL212-Assumptions!EK212)))),0),0)</f>
        <v>0</v>
      </c>
      <c r="EM294" s="185">
        <f>IFERROR(MAX(IF(EM$290=1,IF(MOD(EM$291,12)=1,$D294*(Assumptions!EM212),$D294*(Assumptions!EM212-Assumptions!EL212)),IF(VLOOKUP($C294,Lease_Tenure,2,FALSE)=1,IF(MOD(EM$291,12)=1,$D294*((Assumptions!EL212)*(1-Assumptions!EM229)+(Assumptions!EM212-Assumptions!EL212)),$D294*(Assumptions!EM212-Assumptions!EL212)),IF(MOD(EM$290,VLOOKUP($C294,Lease_Tenure,2,FALSE))=1,IF(MOD(EM$291,12)=1,$D294*((Assumptions!EL212)*(1-Assumptions!EM229)+(Assumptions!EM212-Assumptions!EL212)),$D294*(Assumptions!EM212-Assumptions!EL212)),$D294*(Assumptions!EM212-Assumptions!EL212)))),0),0)</f>
        <v>0</v>
      </c>
      <c r="EN294" s="185">
        <f>IFERROR(MAX(IF(EN$290=1,IF(MOD(EN$291,12)=1,$D294*(Assumptions!EN212),$D294*(Assumptions!EN212-Assumptions!EM212)),IF(VLOOKUP($C294,Lease_Tenure,2,FALSE)=1,IF(MOD(EN$291,12)=1,$D294*((Assumptions!EM212)*(1-Assumptions!EN229)+(Assumptions!EN212-Assumptions!EM212)),$D294*(Assumptions!EN212-Assumptions!EM212)),IF(MOD(EN$290,VLOOKUP($C294,Lease_Tenure,2,FALSE))=1,IF(MOD(EN$291,12)=1,$D294*((Assumptions!EM212)*(1-Assumptions!EN229)+(Assumptions!EN212-Assumptions!EM212)),$D294*(Assumptions!EN212-Assumptions!EM212)),$D294*(Assumptions!EN212-Assumptions!EM212)))),0),0)</f>
        <v>0</v>
      </c>
      <c r="EO294" s="185">
        <f>IFERROR(MAX(IF(EO$290=1,IF(MOD(EO$291,12)=1,$D294*(Assumptions!EO212),$D294*(Assumptions!EO212-Assumptions!EN212)),IF(VLOOKUP($C294,Lease_Tenure,2,FALSE)=1,IF(MOD(EO$291,12)=1,$D294*((Assumptions!EN212)*(1-Assumptions!EO229)+(Assumptions!EO212-Assumptions!EN212)),$D294*(Assumptions!EO212-Assumptions!EN212)),IF(MOD(EO$290,VLOOKUP($C294,Lease_Tenure,2,FALSE))=1,IF(MOD(EO$291,12)=1,$D294*((Assumptions!EN212)*(1-Assumptions!EO229)+(Assumptions!EO212-Assumptions!EN212)),$D294*(Assumptions!EO212-Assumptions!EN212)),$D294*(Assumptions!EO212-Assumptions!EN212)))),0),0)</f>
        <v>0</v>
      </c>
      <c r="EP294" s="185">
        <f>IFERROR(MAX(IF(EP$290=1,IF(MOD(EP$291,12)=1,$D294*(Assumptions!EP212),$D294*(Assumptions!EP212-Assumptions!EO212)),IF(VLOOKUP($C294,Lease_Tenure,2,FALSE)=1,IF(MOD(EP$291,12)=1,$D294*((Assumptions!EO212)*(1-Assumptions!EP229)+(Assumptions!EP212-Assumptions!EO212)),$D294*(Assumptions!EP212-Assumptions!EO212)),IF(MOD(EP$290,VLOOKUP($C294,Lease_Tenure,2,FALSE))=1,IF(MOD(EP$291,12)=1,$D294*((Assumptions!EO212)*(1-Assumptions!EP229)+(Assumptions!EP212-Assumptions!EO212)),$D294*(Assumptions!EP212-Assumptions!EO212)),$D294*(Assumptions!EP212-Assumptions!EO212)))),0),0)</f>
        <v>0</v>
      </c>
      <c r="EQ294" s="185">
        <f>IFERROR(MAX(IF(EQ$290=1,IF(MOD(EQ$291,12)=1,$D294*(Assumptions!EQ212),$D294*(Assumptions!EQ212-Assumptions!EP212)),IF(VLOOKUP($C294,Lease_Tenure,2,FALSE)=1,IF(MOD(EQ$291,12)=1,$D294*((Assumptions!EP212)*(1-Assumptions!EQ229)+(Assumptions!EQ212-Assumptions!EP212)),$D294*(Assumptions!EQ212-Assumptions!EP212)),IF(MOD(EQ$290,VLOOKUP($C294,Lease_Tenure,2,FALSE))=1,IF(MOD(EQ$291,12)=1,$D294*((Assumptions!EP212)*(1-Assumptions!EQ229)+(Assumptions!EQ212-Assumptions!EP212)),$D294*(Assumptions!EQ212-Assumptions!EP212)),$D294*(Assumptions!EQ212-Assumptions!EP212)))),0),0)</f>
        <v>0</v>
      </c>
      <c r="ER294" s="185">
        <f>IFERROR(MAX(IF(ER$290=1,IF(MOD(ER$291,12)=1,$D294*(Assumptions!ER212),$D294*(Assumptions!ER212-Assumptions!EQ212)),IF(VLOOKUP($C294,Lease_Tenure,2,FALSE)=1,IF(MOD(ER$291,12)=1,$D294*((Assumptions!EQ212)*(1-Assumptions!ER229)+(Assumptions!ER212-Assumptions!EQ212)),$D294*(Assumptions!ER212-Assumptions!EQ212)),IF(MOD(ER$290,VLOOKUP($C294,Lease_Tenure,2,FALSE))=1,IF(MOD(ER$291,12)=1,$D294*((Assumptions!EQ212)*(1-Assumptions!ER229)+(Assumptions!ER212-Assumptions!EQ212)),$D294*(Assumptions!ER212-Assumptions!EQ212)),$D294*(Assumptions!ER212-Assumptions!EQ212)))),0),0)</f>
        <v>0</v>
      </c>
      <c r="ES294" s="185">
        <f>IFERROR(MAX(IF(ES$290=1,IF(MOD(ES$291,12)=1,$D294*(Assumptions!ES212),$D294*(Assumptions!ES212-Assumptions!ER212)),IF(VLOOKUP($C294,Lease_Tenure,2,FALSE)=1,IF(MOD(ES$291,12)=1,$D294*((Assumptions!ER212)*(1-Assumptions!ES229)+(Assumptions!ES212-Assumptions!ER212)),$D294*(Assumptions!ES212-Assumptions!ER212)),IF(MOD(ES$290,VLOOKUP($C294,Lease_Tenure,2,FALSE))=1,IF(MOD(ES$291,12)=1,$D294*((Assumptions!ER212)*(1-Assumptions!ES229)+(Assumptions!ES212-Assumptions!ER212)),$D294*(Assumptions!ES212-Assumptions!ER212)),$D294*(Assumptions!ES212-Assumptions!ER212)))),0),0)</f>
        <v>0.70499999999999996</v>
      </c>
      <c r="ET294" s="185">
        <f>IFERROR(MAX(IF(ET$290=1,IF(MOD(ET$291,12)=1,$D294*(Assumptions!ET212),$D294*(Assumptions!ET212-Assumptions!ES212)),IF(VLOOKUP($C294,Lease_Tenure,2,FALSE)=1,IF(MOD(ET$291,12)=1,$D294*((Assumptions!ES212)*(1-Assumptions!ET229)+(Assumptions!ET212-Assumptions!ES212)),$D294*(Assumptions!ET212-Assumptions!ES212)),IF(MOD(ET$290,VLOOKUP($C294,Lease_Tenure,2,FALSE))=1,IF(MOD(ET$291,12)=1,$D294*((Assumptions!ES212)*(1-Assumptions!ET229)+(Assumptions!ET212-Assumptions!ES212)),$D294*(Assumptions!ET212-Assumptions!ES212)),$D294*(Assumptions!ET212-Assumptions!ES212)))),0),0)</f>
        <v>0</v>
      </c>
      <c r="EU294" s="185">
        <f>IFERROR(MAX(IF(EU$290=1,IF(MOD(EU$291,12)=1,$D294*(Assumptions!EU212),$D294*(Assumptions!EU212-Assumptions!ET212)),IF(VLOOKUP($C294,Lease_Tenure,2,FALSE)=1,IF(MOD(EU$291,12)=1,$D294*((Assumptions!ET212)*(1-Assumptions!EU229)+(Assumptions!EU212-Assumptions!ET212)),$D294*(Assumptions!EU212-Assumptions!ET212)),IF(MOD(EU$290,VLOOKUP($C294,Lease_Tenure,2,FALSE))=1,IF(MOD(EU$291,12)=1,$D294*((Assumptions!ET212)*(1-Assumptions!EU229)+(Assumptions!EU212-Assumptions!ET212)),$D294*(Assumptions!EU212-Assumptions!ET212)),$D294*(Assumptions!EU212-Assumptions!ET212)))),0),0)</f>
        <v>0</v>
      </c>
      <c r="EV294" s="185">
        <f>IFERROR(MAX(IF(EV$290=1,IF(MOD(EV$291,12)=1,$D294*(Assumptions!EV212),$D294*(Assumptions!EV212-Assumptions!EU212)),IF(VLOOKUP($C294,Lease_Tenure,2,FALSE)=1,IF(MOD(EV$291,12)=1,$D294*((Assumptions!EU212)*(1-Assumptions!EV229)+(Assumptions!EV212-Assumptions!EU212)),$D294*(Assumptions!EV212-Assumptions!EU212)),IF(MOD(EV$290,VLOOKUP($C294,Lease_Tenure,2,FALSE))=1,IF(MOD(EV$291,12)=1,$D294*((Assumptions!EU212)*(1-Assumptions!EV229)+(Assumptions!EV212-Assumptions!EU212)),$D294*(Assumptions!EV212-Assumptions!EU212)),$D294*(Assumptions!EV212-Assumptions!EU212)))),0),0)</f>
        <v>0</v>
      </c>
      <c r="EW294" s="185">
        <f>IFERROR(MAX(IF(EW$290=1,IF(MOD(EW$291,12)=1,$D294*(Assumptions!EW212),$D294*(Assumptions!EW212-Assumptions!EV212)),IF(VLOOKUP($C294,Lease_Tenure,2,FALSE)=1,IF(MOD(EW$291,12)=1,$D294*((Assumptions!EV212)*(1-Assumptions!EW229)+(Assumptions!EW212-Assumptions!EV212)),$D294*(Assumptions!EW212-Assumptions!EV212)),IF(MOD(EW$290,VLOOKUP($C294,Lease_Tenure,2,FALSE))=1,IF(MOD(EW$291,12)=1,$D294*((Assumptions!EV212)*(1-Assumptions!EW229)+(Assumptions!EW212-Assumptions!EV212)),$D294*(Assumptions!EW212-Assumptions!EV212)),$D294*(Assumptions!EW212-Assumptions!EV212)))),0),0)</f>
        <v>0</v>
      </c>
      <c r="EX294" s="185">
        <f>IFERROR(MAX(IF(EX$290=1,IF(MOD(EX$291,12)=1,$D294*(Assumptions!EX212),$D294*(Assumptions!EX212-Assumptions!EW212)),IF(VLOOKUP($C294,Lease_Tenure,2,FALSE)=1,IF(MOD(EX$291,12)=1,$D294*((Assumptions!EW212)*(1-Assumptions!EX229)+(Assumptions!EX212-Assumptions!EW212)),$D294*(Assumptions!EX212-Assumptions!EW212)),IF(MOD(EX$290,VLOOKUP($C294,Lease_Tenure,2,FALSE))=1,IF(MOD(EX$291,12)=1,$D294*((Assumptions!EW212)*(1-Assumptions!EX229)+(Assumptions!EX212-Assumptions!EW212)),$D294*(Assumptions!EX212-Assumptions!EW212)),$D294*(Assumptions!EX212-Assumptions!EW212)))),0),0)</f>
        <v>0</v>
      </c>
      <c r="EY294" s="185">
        <f>IFERROR(MAX(IF(EY$290=1,IF(MOD(EY$291,12)=1,$D294*(Assumptions!EY212),$D294*(Assumptions!EY212-Assumptions!EX212)),IF(VLOOKUP($C294,Lease_Tenure,2,FALSE)=1,IF(MOD(EY$291,12)=1,$D294*((Assumptions!EX212)*(1-Assumptions!EY229)+(Assumptions!EY212-Assumptions!EX212)),$D294*(Assumptions!EY212-Assumptions!EX212)),IF(MOD(EY$290,VLOOKUP($C294,Lease_Tenure,2,FALSE))=1,IF(MOD(EY$291,12)=1,$D294*((Assumptions!EX212)*(1-Assumptions!EY229)+(Assumptions!EY212-Assumptions!EX212)),$D294*(Assumptions!EY212-Assumptions!EX212)),$D294*(Assumptions!EY212-Assumptions!EX212)))),0),0)</f>
        <v>0</v>
      </c>
      <c r="EZ294" s="185">
        <f>IFERROR(MAX(IF(EZ$290=1,IF(MOD(EZ$291,12)=1,$D294*(Assumptions!EZ212),$D294*(Assumptions!EZ212-Assumptions!EY212)),IF(VLOOKUP($C294,Lease_Tenure,2,FALSE)=1,IF(MOD(EZ$291,12)=1,$D294*((Assumptions!EY212)*(1-Assumptions!EZ229)+(Assumptions!EZ212-Assumptions!EY212)),$D294*(Assumptions!EZ212-Assumptions!EY212)),IF(MOD(EZ$290,VLOOKUP($C294,Lease_Tenure,2,FALSE))=1,IF(MOD(EZ$291,12)=1,$D294*((Assumptions!EY212)*(1-Assumptions!EZ229)+(Assumptions!EZ212-Assumptions!EY212)),$D294*(Assumptions!EZ212-Assumptions!EY212)),$D294*(Assumptions!EZ212-Assumptions!EY212)))),0),0)</f>
        <v>0</v>
      </c>
      <c r="FA294" s="185">
        <f>IFERROR(MAX(IF(FA$290=1,IF(MOD(FA$291,12)=1,$D294*(Assumptions!FA212),$D294*(Assumptions!FA212-Assumptions!EZ212)),IF(VLOOKUP($C294,Lease_Tenure,2,FALSE)=1,IF(MOD(FA$291,12)=1,$D294*((Assumptions!EZ212)*(1-Assumptions!FA229)+(Assumptions!FA212-Assumptions!EZ212)),$D294*(Assumptions!FA212-Assumptions!EZ212)),IF(MOD(FA$290,VLOOKUP($C294,Lease_Tenure,2,FALSE))=1,IF(MOD(FA$291,12)=1,$D294*((Assumptions!EZ212)*(1-Assumptions!FA229)+(Assumptions!FA212-Assumptions!EZ212)),$D294*(Assumptions!FA212-Assumptions!EZ212)),$D294*(Assumptions!FA212-Assumptions!EZ212)))),0),0)</f>
        <v>0</v>
      </c>
      <c r="FB294" s="185">
        <f>IFERROR(MAX(IF(FB$290=1,IF(MOD(FB$291,12)=1,$D294*(Assumptions!FB212),$D294*(Assumptions!FB212-Assumptions!FA212)),IF(VLOOKUP($C294,Lease_Tenure,2,FALSE)=1,IF(MOD(FB$291,12)=1,$D294*((Assumptions!FA212)*(1-Assumptions!FB229)+(Assumptions!FB212-Assumptions!FA212)),$D294*(Assumptions!FB212-Assumptions!FA212)),IF(MOD(FB$290,VLOOKUP($C294,Lease_Tenure,2,FALSE))=1,IF(MOD(FB$291,12)=1,$D294*((Assumptions!FA212)*(1-Assumptions!FB229)+(Assumptions!FB212-Assumptions!FA212)),$D294*(Assumptions!FB212-Assumptions!FA212)),$D294*(Assumptions!FB212-Assumptions!FA212)))),0),0)</f>
        <v>0</v>
      </c>
      <c r="FC294" s="185">
        <f>IFERROR(MAX(IF(FC$290=1,IF(MOD(FC$291,12)=1,$D294*(Assumptions!FC212),$D294*(Assumptions!FC212-Assumptions!FB212)),IF(VLOOKUP($C294,Lease_Tenure,2,FALSE)=1,IF(MOD(FC$291,12)=1,$D294*((Assumptions!FB212)*(1-Assumptions!FC229)+(Assumptions!FC212-Assumptions!FB212)),$D294*(Assumptions!FC212-Assumptions!FB212)),IF(MOD(FC$290,VLOOKUP($C294,Lease_Tenure,2,FALSE))=1,IF(MOD(FC$291,12)=1,$D294*((Assumptions!FB212)*(1-Assumptions!FC229)+(Assumptions!FC212-Assumptions!FB212)),$D294*(Assumptions!FC212-Assumptions!FB212)),$D294*(Assumptions!FC212-Assumptions!FB212)))),0),0)</f>
        <v>0</v>
      </c>
      <c r="FD294" s="185">
        <f>IFERROR(MAX(IF(FD$290=1,IF(MOD(FD$291,12)=1,$D294*(Assumptions!FD212),$D294*(Assumptions!FD212-Assumptions!FC212)),IF(VLOOKUP($C294,Lease_Tenure,2,FALSE)=1,IF(MOD(FD$291,12)=1,$D294*((Assumptions!FC212)*(1-Assumptions!FD229)+(Assumptions!FD212-Assumptions!FC212)),$D294*(Assumptions!FD212-Assumptions!FC212)),IF(MOD(FD$290,VLOOKUP($C294,Lease_Tenure,2,FALSE))=1,IF(MOD(FD$291,12)=1,$D294*((Assumptions!FC212)*(1-Assumptions!FD229)+(Assumptions!FD212-Assumptions!FC212)),$D294*(Assumptions!FD212-Assumptions!FC212)),$D294*(Assumptions!FD212-Assumptions!FC212)))),0),0)</f>
        <v>0</v>
      </c>
      <c r="FE294" s="185">
        <f>IFERROR(MAX(IF(FE$290=1,IF(MOD(FE$291,12)=1,$D294*(Assumptions!FE212),$D294*(Assumptions!FE212-Assumptions!FD212)),IF(VLOOKUP($C294,Lease_Tenure,2,FALSE)=1,IF(MOD(FE$291,12)=1,$D294*((Assumptions!FD212)*(1-Assumptions!FE229)+(Assumptions!FE212-Assumptions!FD212)),$D294*(Assumptions!FE212-Assumptions!FD212)),IF(MOD(FE$290,VLOOKUP($C294,Lease_Tenure,2,FALSE))=1,IF(MOD(FE$291,12)=1,$D294*((Assumptions!FD212)*(1-Assumptions!FE229)+(Assumptions!FE212-Assumptions!FD212)),$D294*(Assumptions!FE212-Assumptions!FD212)),$D294*(Assumptions!FE212-Assumptions!FD212)))),0),0)</f>
        <v>0</v>
      </c>
      <c r="FF294" s="185">
        <f>IFERROR(MAX(IF(FF$290=1,IF(MOD(FF$291,12)=1,$D294*(Assumptions!FF212),$D294*(Assumptions!FF212-Assumptions!FE212)),IF(VLOOKUP($C294,Lease_Tenure,2,FALSE)=1,IF(MOD(FF$291,12)=1,$D294*((Assumptions!FE212)*(1-Assumptions!FF229)+(Assumptions!FF212-Assumptions!FE212)),$D294*(Assumptions!FF212-Assumptions!FE212)),IF(MOD(FF$290,VLOOKUP($C294,Lease_Tenure,2,FALSE))=1,IF(MOD(FF$291,12)=1,$D294*((Assumptions!FE212)*(1-Assumptions!FF229)+(Assumptions!FF212-Assumptions!FE212)),$D294*(Assumptions!FF212-Assumptions!FE212)),$D294*(Assumptions!FF212-Assumptions!FE212)))),0),0)</f>
        <v>0</v>
      </c>
      <c r="FG294" s="185">
        <f>IFERROR(MAX(IF(FG$290=1,IF(MOD(FG$291,12)=1,$D294*(Assumptions!FG212),$D294*(Assumptions!FG212-Assumptions!FF212)),IF(VLOOKUP($C294,Lease_Tenure,2,FALSE)=1,IF(MOD(FG$291,12)=1,$D294*((Assumptions!FF212)*(1-Assumptions!FG229)+(Assumptions!FG212-Assumptions!FF212)),$D294*(Assumptions!FG212-Assumptions!FF212)),IF(MOD(FG$290,VLOOKUP($C294,Lease_Tenure,2,FALSE))=1,IF(MOD(FG$291,12)=1,$D294*((Assumptions!FF212)*(1-Assumptions!FG229)+(Assumptions!FG212-Assumptions!FF212)),$D294*(Assumptions!FG212-Assumptions!FF212)),$D294*(Assumptions!FG212-Assumptions!FF212)))),0),0)</f>
        <v>0</v>
      </c>
      <c r="FH294" s="185">
        <f>IFERROR(MAX(IF(FH$290=1,IF(MOD(FH$291,12)=1,$D294*(Assumptions!FH212),$D294*(Assumptions!FH212-Assumptions!FG212)),IF(VLOOKUP($C294,Lease_Tenure,2,FALSE)=1,IF(MOD(FH$291,12)=1,$D294*((Assumptions!FG212)*(1-Assumptions!FH229)+(Assumptions!FH212-Assumptions!FG212)),$D294*(Assumptions!FH212-Assumptions!FG212)),IF(MOD(FH$290,VLOOKUP($C294,Lease_Tenure,2,FALSE))=1,IF(MOD(FH$291,12)=1,$D294*((Assumptions!FG212)*(1-Assumptions!FH229)+(Assumptions!FH212-Assumptions!FG212)),$D294*(Assumptions!FH212-Assumptions!FG212)),$D294*(Assumptions!FH212-Assumptions!FG212)))),0),0)</f>
        <v>0</v>
      </c>
      <c r="FI294" s="185">
        <f>IFERROR(MAX(IF(FI$290=1,IF(MOD(FI$291,12)=1,$D294*(Assumptions!FI212),$D294*(Assumptions!FI212-Assumptions!FH212)),IF(VLOOKUP($C294,Lease_Tenure,2,FALSE)=1,IF(MOD(FI$291,12)=1,$D294*((Assumptions!FH212)*(1-Assumptions!FI229)+(Assumptions!FI212-Assumptions!FH212)),$D294*(Assumptions!FI212-Assumptions!FH212)),IF(MOD(FI$290,VLOOKUP($C294,Lease_Tenure,2,FALSE))=1,IF(MOD(FI$291,12)=1,$D294*((Assumptions!FH212)*(1-Assumptions!FI229)+(Assumptions!FI212-Assumptions!FH212)),$D294*(Assumptions!FI212-Assumptions!FH212)),$D294*(Assumptions!FI212-Assumptions!FH212)))),0),0)</f>
        <v>0</v>
      </c>
      <c r="FJ294" s="185">
        <f>IFERROR(MAX(IF(FJ$290=1,IF(MOD(FJ$291,12)=1,$D294*(Assumptions!FJ212),$D294*(Assumptions!FJ212-Assumptions!FI212)),IF(VLOOKUP($C294,Lease_Tenure,2,FALSE)=1,IF(MOD(FJ$291,12)=1,$D294*((Assumptions!FI212)*(1-Assumptions!FJ229)+(Assumptions!FJ212-Assumptions!FI212)),$D294*(Assumptions!FJ212-Assumptions!FI212)),IF(MOD(FJ$290,VLOOKUP($C294,Lease_Tenure,2,FALSE))=1,IF(MOD(FJ$291,12)=1,$D294*((Assumptions!FI212)*(1-Assumptions!FJ229)+(Assumptions!FJ212-Assumptions!FI212)),$D294*(Assumptions!FJ212-Assumptions!FI212)),$D294*(Assumptions!FJ212-Assumptions!FI212)))),0),0)</f>
        <v>0</v>
      </c>
      <c r="FK294" s="185">
        <f>IFERROR(MAX(IF(FK$290=1,IF(MOD(FK$291,12)=1,$D294*(Assumptions!FK212),$D294*(Assumptions!FK212-Assumptions!FJ212)),IF(VLOOKUP($C294,Lease_Tenure,2,FALSE)=1,IF(MOD(FK$291,12)=1,$D294*((Assumptions!FJ212)*(1-Assumptions!FK229)+(Assumptions!FK212-Assumptions!FJ212)),$D294*(Assumptions!FK212-Assumptions!FJ212)),IF(MOD(FK$290,VLOOKUP($C294,Lease_Tenure,2,FALSE))=1,IF(MOD(FK$291,12)=1,$D294*((Assumptions!FJ212)*(1-Assumptions!FK229)+(Assumptions!FK212-Assumptions!FJ212)),$D294*(Assumptions!FK212-Assumptions!FJ212)),$D294*(Assumptions!FK212-Assumptions!FJ212)))),0),0)</f>
        <v>0</v>
      </c>
      <c r="FL294" s="185">
        <f>IFERROR(MAX(IF(FL$290=1,IF(MOD(FL$291,12)=1,$D294*(Assumptions!FL212),$D294*(Assumptions!FL212-Assumptions!FK212)),IF(VLOOKUP($C294,Lease_Tenure,2,FALSE)=1,IF(MOD(FL$291,12)=1,$D294*((Assumptions!FK212)*(1-Assumptions!FL229)+(Assumptions!FL212-Assumptions!FK212)),$D294*(Assumptions!FL212-Assumptions!FK212)),IF(MOD(FL$290,VLOOKUP($C294,Lease_Tenure,2,FALSE))=1,IF(MOD(FL$291,12)=1,$D294*((Assumptions!FK212)*(1-Assumptions!FL229)+(Assumptions!FL212-Assumptions!FK212)),$D294*(Assumptions!FL212-Assumptions!FK212)),$D294*(Assumptions!FL212-Assumptions!FK212)))),0),0)</f>
        <v>0</v>
      </c>
      <c r="FM294" s="185">
        <f>IFERROR(MAX(IF(FM$290=1,IF(MOD(FM$291,12)=1,$D294*(Assumptions!FM212),$D294*(Assumptions!FM212-Assumptions!FL212)),IF(VLOOKUP($C294,Lease_Tenure,2,FALSE)=1,IF(MOD(FM$291,12)=1,$D294*((Assumptions!FL212)*(1-Assumptions!FM229)+(Assumptions!FM212-Assumptions!FL212)),$D294*(Assumptions!FM212-Assumptions!FL212)),IF(MOD(FM$290,VLOOKUP($C294,Lease_Tenure,2,FALSE))=1,IF(MOD(FM$291,12)=1,$D294*((Assumptions!FL212)*(1-Assumptions!FM229)+(Assumptions!FM212-Assumptions!FL212)),$D294*(Assumptions!FM212-Assumptions!FL212)),$D294*(Assumptions!FM212-Assumptions!FL212)))),0),0)</f>
        <v>0</v>
      </c>
      <c r="FN294" s="185">
        <f>IFERROR(MAX(IF(FN$290=1,IF(MOD(FN$291,12)=1,$D294*(Assumptions!FN212),$D294*(Assumptions!FN212-Assumptions!FM212)),IF(VLOOKUP($C294,Lease_Tenure,2,FALSE)=1,IF(MOD(FN$291,12)=1,$D294*((Assumptions!FM212)*(1-Assumptions!FN229)+(Assumptions!FN212-Assumptions!FM212)),$D294*(Assumptions!FN212-Assumptions!FM212)),IF(MOD(FN$290,VLOOKUP($C294,Lease_Tenure,2,FALSE))=1,IF(MOD(FN$291,12)=1,$D294*((Assumptions!FM212)*(1-Assumptions!FN229)+(Assumptions!FN212-Assumptions!FM212)),$D294*(Assumptions!FN212-Assumptions!FM212)),$D294*(Assumptions!FN212-Assumptions!FM212)))),0),0)</f>
        <v>0</v>
      </c>
      <c r="FO294" s="185">
        <f>IFERROR(MAX(IF(FO$290=1,IF(MOD(FO$291,12)=1,$D294*(Assumptions!FO212),$D294*(Assumptions!FO212-Assumptions!FN212)),IF(VLOOKUP($C294,Lease_Tenure,2,FALSE)=1,IF(MOD(FO$291,12)=1,$D294*((Assumptions!FN212)*(1-Assumptions!FO229)+(Assumptions!FO212-Assumptions!FN212)),$D294*(Assumptions!FO212-Assumptions!FN212)),IF(MOD(FO$290,VLOOKUP($C294,Lease_Tenure,2,FALSE))=1,IF(MOD(FO$291,12)=1,$D294*((Assumptions!FN212)*(1-Assumptions!FO229)+(Assumptions!FO212-Assumptions!FN212)),$D294*(Assumptions!FO212-Assumptions!FN212)),$D294*(Assumptions!FO212-Assumptions!FN212)))),0),0)</f>
        <v>0</v>
      </c>
      <c r="FP294" s="185">
        <f>IFERROR(MAX(IF(FP$290=1,IF(MOD(FP$291,12)=1,$D294*(Assumptions!FP212),$D294*(Assumptions!FP212-Assumptions!FO212)),IF(VLOOKUP($C294,Lease_Tenure,2,FALSE)=1,IF(MOD(FP$291,12)=1,$D294*((Assumptions!FO212)*(1-Assumptions!FP229)+(Assumptions!FP212-Assumptions!FO212)),$D294*(Assumptions!FP212-Assumptions!FO212)),IF(MOD(FP$290,VLOOKUP($C294,Lease_Tenure,2,FALSE))=1,IF(MOD(FP$291,12)=1,$D294*((Assumptions!FO212)*(1-Assumptions!FP229)+(Assumptions!FP212-Assumptions!FO212)),$D294*(Assumptions!FP212-Assumptions!FO212)),$D294*(Assumptions!FP212-Assumptions!FO212)))),0),0)</f>
        <v>0</v>
      </c>
      <c r="FQ294" s="185">
        <f>IFERROR(MAX(IF(FQ$290=1,IF(MOD(FQ$291,12)=1,$D294*(Assumptions!FQ212),$D294*(Assumptions!FQ212-Assumptions!FP212)),IF(VLOOKUP($C294,Lease_Tenure,2,FALSE)=1,IF(MOD(FQ$291,12)=1,$D294*((Assumptions!FP212)*(1-Assumptions!FQ229)+(Assumptions!FQ212-Assumptions!FP212)),$D294*(Assumptions!FQ212-Assumptions!FP212)),IF(MOD(FQ$290,VLOOKUP($C294,Lease_Tenure,2,FALSE))=1,IF(MOD(FQ$291,12)=1,$D294*((Assumptions!FP212)*(1-Assumptions!FQ229)+(Assumptions!FQ212-Assumptions!FP212)),$D294*(Assumptions!FQ212-Assumptions!FP212)),$D294*(Assumptions!FQ212-Assumptions!FP212)))),0),0)</f>
        <v>0</v>
      </c>
      <c r="FR294" s="185">
        <f>IFERROR(MAX(IF(FR$290=1,IF(MOD(FR$291,12)=1,$D294*(Assumptions!FR212),$D294*(Assumptions!FR212-Assumptions!FQ212)),IF(VLOOKUP($C294,Lease_Tenure,2,FALSE)=1,IF(MOD(FR$291,12)=1,$D294*((Assumptions!FQ212)*(1-Assumptions!FR229)+(Assumptions!FR212-Assumptions!FQ212)),$D294*(Assumptions!FR212-Assumptions!FQ212)),IF(MOD(FR$290,VLOOKUP($C294,Lease_Tenure,2,FALSE))=1,IF(MOD(FR$291,12)=1,$D294*((Assumptions!FQ212)*(1-Assumptions!FR229)+(Assumptions!FR212-Assumptions!FQ212)),$D294*(Assumptions!FR212-Assumptions!FQ212)),$D294*(Assumptions!FR212-Assumptions!FQ212)))),0),0)</f>
        <v>0</v>
      </c>
      <c r="FS294" s="185">
        <f>IFERROR(MAX(IF(FS$290=1,IF(MOD(FS$291,12)=1,$D294*(Assumptions!FS212),$D294*(Assumptions!FS212-Assumptions!FR212)),IF(VLOOKUP($C294,Lease_Tenure,2,FALSE)=1,IF(MOD(FS$291,12)=1,$D294*((Assumptions!FR212)*(1-Assumptions!FS229)+(Assumptions!FS212-Assumptions!FR212)),$D294*(Assumptions!FS212-Assumptions!FR212)),IF(MOD(FS$290,VLOOKUP($C294,Lease_Tenure,2,FALSE))=1,IF(MOD(FS$291,12)=1,$D294*((Assumptions!FR212)*(1-Assumptions!FS229)+(Assumptions!FS212-Assumptions!FR212)),$D294*(Assumptions!FS212-Assumptions!FR212)),$D294*(Assumptions!FS212-Assumptions!FR212)))),0),0)</f>
        <v>0</v>
      </c>
      <c r="FT294" s="185">
        <f>IFERROR(MAX(IF(FT$290=1,IF(MOD(FT$291,12)=1,$D294*(Assumptions!FT212),$D294*(Assumptions!FT212-Assumptions!FS212)),IF(VLOOKUP($C294,Lease_Tenure,2,FALSE)=1,IF(MOD(FT$291,12)=1,$D294*((Assumptions!FS212)*(1-Assumptions!FT229)+(Assumptions!FT212-Assumptions!FS212)),$D294*(Assumptions!FT212-Assumptions!FS212)),IF(MOD(FT$290,VLOOKUP($C294,Lease_Tenure,2,FALSE))=1,IF(MOD(FT$291,12)=1,$D294*((Assumptions!FS212)*(1-Assumptions!FT229)+(Assumptions!FT212-Assumptions!FS212)),$D294*(Assumptions!FT212-Assumptions!FS212)),$D294*(Assumptions!FT212-Assumptions!FS212)))),0),0)</f>
        <v>0</v>
      </c>
      <c r="FU294" s="185">
        <f>IFERROR(MAX(IF(FU$290=1,IF(MOD(FU$291,12)=1,$D294*(Assumptions!FU212),$D294*(Assumptions!FU212-Assumptions!FT212)),IF(VLOOKUP($C294,Lease_Tenure,2,FALSE)=1,IF(MOD(FU$291,12)=1,$D294*((Assumptions!FT212)*(1-Assumptions!FU229)+(Assumptions!FU212-Assumptions!FT212)),$D294*(Assumptions!FU212-Assumptions!FT212)),IF(MOD(FU$290,VLOOKUP($C294,Lease_Tenure,2,FALSE))=1,IF(MOD(FU$291,12)=1,$D294*((Assumptions!FT212)*(1-Assumptions!FU229)+(Assumptions!FU212-Assumptions!FT212)),$D294*(Assumptions!FU212-Assumptions!FT212)),$D294*(Assumptions!FU212-Assumptions!FT212)))),0),0)</f>
        <v>0</v>
      </c>
      <c r="FV294" s="185">
        <f>IFERROR(MAX(IF(FV$290=1,IF(MOD(FV$291,12)=1,$D294*(Assumptions!FV212),$D294*(Assumptions!FV212-Assumptions!FU212)),IF(VLOOKUP($C294,Lease_Tenure,2,FALSE)=1,IF(MOD(FV$291,12)=1,$D294*((Assumptions!FU212)*(1-Assumptions!FV229)+(Assumptions!FV212-Assumptions!FU212)),$D294*(Assumptions!FV212-Assumptions!FU212)),IF(MOD(FV$290,VLOOKUP($C294,Lease_Tenure,2,FALSE))=1,IF(MOD(FV$291,12)=1,$D294*((Assumptions!FU212)*(1-Assumptions!FV229)+(Assumptions!FV212-Assumptions!FU212)),$D294*(Assumptions!FV212-Assumptions!FU212)),$D294*(Assumptions!FV212-Assumptions!FU212)))),0),0)</f>
        <v>0</v>
      </c>
      <c r="FW294" s="185">
        <f>IFERROR(MAX(IF(FW$290=1,IF(MOD(FW$291,12)=1,$D294*(Assumptions!FW212),$D294*(Assumptions!FW212-Assumptions!FV212)),IF(VLOOKUP($C294,Lease_Tenure,2,FALSE)=1,IF(MOD(FW$291,12)=1,$D294*((Assumptions!FV212)*(1-Assumptions!FW229)+(Assumptions!FW212-Assumptions!FV212)),$D294*(Assumptions!FW212-Assumptions!FV212)),IF(MOD(FW$290,VLOOKUP($C294,Lease_Tenure,2,FALSE))=1,IF(MOD(FW$291,12)=1,$D294*((Assumptions!FV212)*(1-Assumptions!FW229)+(Assumptions!FW212-Assumptions!FV212)),$D294*(Assumptions!FW212-Assumptions!FV212)),$D294*(Assumptions!FW212-Assumptions!FV212)))),0),0)</f>
        <v>0</v>
      </c>
      <c r="FX294" s="185">
        <f>IFERROR(MAX(IF(FX$290=1,IF(MOD(FX$291,12)=1,$D294*(Assumptions!FX212),$D294*(Assumptions!FX212-Assumptions!FW212)),IF(VLOOKUP($C294,Lease_Tenure,2,FALSE)=1,IF(MOD(FX$291,12)=1,$D294*((Assumptions!FW212)*(1-Assumptions!FX229)+(Assumptions!FX212-Assumptions!FW212)),$D294*(Assumptions!FX212-Assumptions!FW212)),IF(MOD(FX$290,VLOOKUP($C294,Lease_Tenure,2,FALSE))=1,IF(MOD(FX$291,12)=1,$D294*((Assumptions!FW212)*(1-Assumptions!FX229)+(Assumptions!FX212-Assumptions!FW212)),$D294*(Assumptions!FX212-Assumptions!FW212)),$D294*(Assumptions!FX212-Assumptions!FW212)))),0),0)</f>
        <v>0</v>
      </c>
      <c r="FY294" s="185">
        <f>IFERROR(MAX(IF(FY$290=1,IF(MOD(FY$291,12)=1,$D294*(Assumptions!FY212),$D294*(Assumptions!FY212-Assumptions!FX212)),IF(VLOOKUP($C294,Lease_Tenure,2,FALSE)=1,IF(MOD(FY$291,12)=1,$D294*((Assumptions!FX212)*(1-Assumptions!FY229)+(Assumptions!FY212-Assumptions!FX212)),$D294*(Assumptions!FY212-Assumptions!FX212)),IF(MOD(FY$290,VLOOKUP($C294,Lease_Tenure,2,FALSE))=1,IF(MOD(FY$291,12)=1,$D294*((Assumptions!FX212)*(1-Assumptions!FY229)+(Assumptions!FY212-Assumptions!FX212)),$D294*(Assumptions!FY212-Assumptions!FX212)),$D294*(Assumptions!FY212-Assumptions!FX212)))),0),0)</f>
        <v>0</v>
      </c>
      <c r="FZ294" s="185">
        <f>IFERROR(MAX(IF(FZ$290=1,IF(MOD(FZ$291,12)=1,$D294*(Assumptions!FZ212),$D294*(Assumptions!FZ212-Assumptions!FY212)),IF(VLOOKUP($C294,Lease_Tenure,2,FALSE)=1,IF(MOD(FZ$291,12)=1,$D294*((Assumptions!FY212)*(1-Assumptions!FZ229)+(Assumptions!FZ212-Assumptions!FY212)),$D294*(Assumptions!FZ212-Assumptions!FY212)),IF(MOD(FZ$290,VLOOKUP($C294,Lease_Tenure,2,FALSE))=1,IF(MOD(FZ$291,12)=1,$D294*((Assumptions!FY212)*(1-Assumptions!FZ229)+(Assumptions!FZ212-Assumptions!FY212)),$D294*(Assumptions!FZ212-Assumptions!FY212)),$D294*(Assumptions!FZ212-Assumptions!FY212)))),0),0)</f>
        <v>0</v>
      </c>
      <c r="GA294" s="185">
        <f>IFERROR(MAX(IF(GA$290=1,IF(MOD(GA$291,12)=1,$D294*(Assumptions!GA212),$D294*(Assumptions!GA212-Assumptions!FZ212)),IF(VLOOKUP($C294,Lease_Tenure,2,FALSE)=1,IF(MOD(GA$291,12)=1,$D294*((Assumptions!FZ212)*(1-Assumptions!GA229)+(Assumptions!GA212-Assumptions!FZ212)),$D294*(Assumptions!GA212-Assumptions!FZ212)),IF(MOD(GA$290,VLOOKUP($C294,Lease_Tenure,2,FALSE))=1,IF(MOD(GA$291,12)=1,$D294*((Assumptions!FZ212)*(1-Assumptions!GA229)+(Assumptions!GA212-Assumptions!FZ212)),$D294*(Assumptions!GA212-Assumptions!FZ212)),$D294*(Assumptions!GA212-Assumptions!FZ212)))),0),0)</f>
        <v>0</v>
      </c>
      <c r="GB294" s="185">
        <f>IFERROR(MAX(IF(GB$290=1,IF(MOD(GB$291,12)=1,$D294*(Assumptions!GB212),$D294*(Assumptions!GB212-Assumptions!GA212)),IF(VLOOKUP($C294,Lease_Tenure,2,FALSE)=1,IF(MOD(GB$291,12)=1,$D294*((Assumptions!GA212)*(1-Assumptions!GB229)+(Assumptions!GB212-Assumptions!GA212)),$D294*(Assumptions!GB212-Assumptions!GA212)),IF(MOD(GB$290,VLOOKUP($C294,Lease_Tenure,2,FALSE))=1,IF(MOD(GB$291,12)=1,$D294*((Assumptions!GA212)*(1-Assumptions!GB229)+(Assumptions!GB212-Assumptions!GA212)),$D294*(Assumptions!GB212-Assumptions!GA212)),$D294*(Assumptions!GB212-Assumptions!GA212)))),0),0)</f>
        <v>0</v>
      </c>
      <c r="GC294" s="185">
        <f>IFERROR(MAX(IF(GC$290=1,IF(MOD(GC$291,12)=1,$D294*(Assumptions!GC212),$D294*(Assumptions!GC212-Assumptions!GB212)),IF(VLOOKUP($C294,Lease_Tenure,2,FALSE)=1,IF(MOD(GC$291,12)=1,$D294*((Assumptions!GB212)*(1-Assumptions!GC229)+(Assumptions!GC212-Assumptions!GB212)),$D294*(Assumptions!GC212-Assumptions!GB212)),IF(MOD(GC$290,VLOOKUP($C294,Lease_Tenure,2,FALSE))=1,IF(MOD(GC$291,12)=1,$D294*((Assumptions!GB212)*(1-Assumptions!GC229)+(Assumptions!GC212-Assumptions!GB212)),$D294*(Assumptions!GC212-Assumptions!GB212)),$D294*(Assumptions!GC212-Assumptions!GB212)))),0),0)</f>
        <v>0</v>
      </c>
      <c r="GD294" s="185">
        <f>IFERROR(MAX(IF(GD$290=1,IF(MOD(GD$291,12)=1,$D294*(Assumptions!GD212),$D294*(Assumptions!GD212-Assumptions!GC212)),IF(VLOOKUP($C294,Lease_Tenure,2,FALSE)=1,IF(MOD(GD$291,12)=1,$D294*((Assumptions!GC212)*(1-Assumptions!GD229)+(Assumptions!GD212-Assumptions!GC212)),$D294*(Assumptions!GD212-Assumptions!GC212)),IF(MOD(GD$290,VLOOKUP($C294,Lease_Tenure,2,FALSE))=1,IF(MOD(GD$291,12)=1,$D294*((Assumptions!GC212)*(1-Assumptions!GD229)+(Assumptions!GD212-Assumptions!GC212)),$D294*(Assumptions!GD212-Assumptions!GC212)),$D294*(Assumptions!GD212-Assumptions!GC212)))),0),0)</f>
        <v>0</v>
      </c>
      <c r="GE294" s="185">
        <f>IFERROR(MAX(IF(GE$290=1,IF(MOD(GE$291,12)=1,$D294*(Assumptions!GE212),$D294*(Assumptions!GE212-Assumptions!GD212)),IF(VLOOKUP($C294,Lease_Tenure,2,FALSE)=1,IF(MOD(GE$291,12)=1,$D294*((Assumptions!GD212)*(1-Assumptions!GE229)+(Assumptions!GE212-Assumptions!GD212)),$D294*(Assumptions!GE212-Assumptions!GD212)),IF(MOD(GE$290,VLOOKUP($C294,Lease_Tenure,2,FALSE))=1,IF(MOD(GE$291,12)=1,$D294*((Assumptions!GD212)*(1-Assumptions!GE229)+(Assumptions!GE212-Assumptions!GD212)),$D294*(Assumptions!GE212-Assumptions!GD212)),$D294*(Assumptions!GE212-Assumptions!GD212)))),0),0)</f>
        <v>0</v>
      </c>
      <c r="GF294" s="185">
        <f>IFERROR(MAX(IF(GF$290=1,IF(MOD(GF$291,12)=1,$D294*(Assumptions!GF212),$D294*(Assumptions!GF212-Assumptions!GE212)),IF(VLOOKUP($C294,Lease_Tenure,2,FALSE)=1,IF(MOD(GF$291,12)=1,$D294*((Assumptions!GE212)*(1-Assumptions!GF229)+(Assumptions!GF212-Assumptions!GE212)),$D294*(Assumptions!GF212-Assumptions!GE212)),IF(MOD(GF$290,VLOOKUP($C294,Lease_Tenure,2,FALSE))=1,IF(MOD(GF$291,12)=1,$D294*((Assumptions!GE212)*(1-Assumptions!GF229)+(Assumptions!GF212-Assumptions!GE212)),$D294*(Assumptions!GF212-Assumptions!GE212)),$D294*(Assumptions!GF212-Assumptions!GE212)))),0),0)</f>
        <v>0</v>
      </c>
      <c r="GG294" s="185">
        <f>IFERROR(MAX(IF(GG$290=1,IF(MOD(GG$291,12)=1,$D294*(Assumptions!GG212),$D294*(Assumptions!GG212-Assumptions!GF212)),IF(VLOOKUP($C294,Lease_Tenure,2,FALSE)=1,IF(MOD(GG$291,12)=1,$D294*((Assumptions!GF212)*(1-Assumptions!GG229)+(Assumptions!GG212-Assumptions!GF212)),$D294*(Assumptions!GG212-Assumptions!GF212)),IF(MOD(GG$290,VLOOKUP($C294,Lease_Tenure,2,FALSE))=1,IF(MOD(GG$291,12)=1,$D294*((Assumptions!GF212)*(1-Assumptions!GG229)+(Assumptions!GG212-Assumptions!GF212)),$D294*(Assumptions!GG212-Assumptions!GF212)),$D294*(Assumptions!GG212-Assumptions!GF212)))),0),0)</f>
        <v>0</v>
      </c>
    </row>
    <row r="295" spans="2:189">
      <c r="B295" s="148">
        <v>3</v>
      </c>
      <c r="C295" s="184" t="str">
        <f t="shared" si="370"/>
        <v>Small Tenant</v>
      </c>
      <c r="D295" s="182">
        <f t="shared" si="371"/>
        <v>2</v>
      </c>
      <c r="E295" s="185">
        <f>IFERROR(MAX(IF(E$290=1,IF(MOD(E$291,12)=1,$D295*(Assumptions!E213),$D295*(Assumptions!E213-Assumptions!D213)),IF(VLOOKUP($C295,Lease_Tenure,2,FALSE)=1,IF(MOD(E$291,12)=1,$D295*((Assumptions!D213)*(1-Assumptions!E230)+(Assumptions!E213-Assumptions!D213)),$D295*(Assumptions!E213-Assumptions!D213)),IF(MOD(E$290,VLOOKUP($C295,Lease_Tenure,2,FALSE))=1,IF(MOD(E$291,12)=1,$D295*((Assumptions!D213)*(1-Assumptions!E230)+(Assumptions!E213-Assumptions!D213)),$D295*(Assumptions!E213-Assumptions!D213)),$D295*(Assumptions!E213-Assumptions!D213)))),0),0)</f>
        <v>1.6</v>
      </c>
      <c r="F295" s="185">
        <f>IFERROR(MAX(IF(F$290=1,IF(MOD(F$291,12)=1,$D295*(Assumptions!F213),$D295*(Assumptions!F213-Assumptions!E213)),IF(VLOOKUP($C295,Lease_Tenure,2,FALSE)=1,IF(MOD(F$291,12)=1,$D295*((Assumptions!E213)*(1-Assumptions!F230)+(Assumptions!F213-Assumptions!E213)),$D295*(Assumptions!F213-Assumptions!E213)),IF(MOD(F$290,VLOOKUP($C295,Lease_Tenure,2,FALSE))=1,IF(MOD(F$291,12)=1,$D295*((Assumptions!E213)*(1-Assumptions!F230)+(Assumptions!F213-Assumptions!E213)),$D295*(Assumptions!F213-Assumptions!E213)),$D295*(Assumptions!F213-Assumptions!E213)))),0),0)</f>
        <v>0</v>
      </c>
      <c r="G295" s="185">
        <f>IFERROR(MAX(IF(G$290=1,IF(MOD(G$291,12)=1,$D295*(Assumptions!G213),$D295*(Assumptions!G213-Assumptions!F213)),IF(VLOOKUP($C295,Lease_Tenure,2,FALSE)=1,IF(MOD(G$291,12)=1,$D295*((Assumptions!F213)*(1-Assumptions!G230)+(Assumptions!G213-Assumptions!F213)),$D295*(Assumptions!G213-Assumptions!F213)),IF(MOD(G$290,VLOOKUP($C295,Lease_Tenure,2,FALSE))=1,IF(MOD(G$291,12)=1,$D295*((Assumptions!F213)*(1-Assumptions!G230)+(Assumptions!G213-Assumptions!F213)),$D295*(Assumptions!G213-Assumptions!F213)),$D295*(Assumptions!G213-Assumptions!F213)))),0),0)</f>
        <v>0</v>
      </c>
      <c r="H295" s="185">
        <f>IFERROR(MAX(IF(H$290=1,IF(MOD(H$291,12)=1,$D295*(Assumptions!H213),$D295*(Assumptions!H213-Assumptions!G213)),IF(VLOOKUP($C295,Lease_Tenure,2,FALSE)=1,IF(MOD(H$291,12)=1,$D295*((Assumptions!G213)*(1-Assumptions!H230)+(Assumptions!H213-Assumptions!G213)),$D295*(Assumptions!H213-Assumptions!G213)),IF(MOD(H$290,VLOOKUP($C295,Lease_Tenure,2,FALSE))=1,IF(MOD(H$291,12)=1,$D295*((Assumptions!G213)*(1-Assumptions!H230)+(Assumptions!H213-Assumptions!G213)),$D295*(Assumptions!H213-Assumptions!G213)),$D295*(Assumptions!H213-Assumptions!G213)))),0),0)</f>
        <v>0.26</v>
      </c>
      <c r="I295" s="185">
        <f>IFERROR(MAX(IF(I$290=1,IF(MOD(I$291,12)=1,$D295*(Assumptions!I213),$D295*(Assumptions!I213-Assumptions!H213)),IF(VLOOKUP($C295,Lease_Tenure,2,FALSE)=1,IF(MOD(I$291,12)=1,$D295*((Assumptions!H213)*(1-Assumptions!I230)+(Assumptions!I213-Assumptions!H213)),$D295*(Assumptions!I213-Assumptions!H213)),IF(MOD(I$290,VLOOKUP($C295,Lease_Tenure,2,FALSE))=1,IF(MOD(I$291,12)=1,$D295*((Assumptions!H213)*(1-Assumptions!I230)+(Assumptions!I213-Assumptions!H213)),$D295*(Assumptions!I213-Assumptions!H213)),$D295*(Assumptions!I213-Assumptions!H213)))),0),0)</f>
        <v>2.0000000000000018E-2</v>
      </c>
      <c r="J295" s="185">
        <f>IFERROR(MAX(IF(J$290=1,IF(MOD(J$291,12)=1,$D295*(Assumptions!J213),$D295*(Assumptions!J213-Assumptions!I213)),IF(VLOOKUP($C295,Lease_Tenure,2,FALSE)=1,IF(MOD(J$291,12)=1,$D295*((Assumptions!I213)*(1-Assumptions!J230)+(Assumptions!J213-Assumptions!I213)),$D295*(Assumptions!J213-Assumptions!I213)),IF(MOD(J$290,VLOOKUP($C295,Lease_Tenure,2,FALSE))=1,IF(MOD(J$291,12)=1,$D295*((Assumptions!I213)*(1-Assumptions!J230)+(Assumptions!J213-Assumptions!I213)),$D295*(Assumptions!J213-Assumptions!I213)),$D295*(Assumptions!J213-Assumptions!I213)))),0),0)</f>
        <v>2.0000000000000018E-2</v>
      </c>
      <c r="K295" s="185">
        <f>IFERROR(MAX(IF(K$290=1,IF(MOD(K$291,12)=1,$D295*(Assumptions!K213),$D295*(Assumptions!K213-Assumptions!J213)),IF(VLOOKUP($C295,Lease_Tenure,2,FALSE)=1,IF(MOD(K$291,12)=1,$D295*((Assumptions!J213)*(1-Assumptions!K230)+(Assumptions!K213-Assumptions!J213)),$D295*(Assumptions!K213-Assumptions!J213)),IF(MOD(K$290,VLOOKUP($C295,Lease_Tenure,2,FALSE))=1,IF(MOD(K$291,12)=1,$D295*((Assumptions!J213)*(1-Assumptions!K230)+(Assumptions!K213-Assumptions!J213)),$D295*(Assumptions!K213-Assumptions!J213)),$D295*(Assumptions!K213-Assumptions!J213)))),0),0)</f>
        <v>2.0000000000000018E-2</v>
      </c>
      <c r="L295" s="185">
        <f>IFERROR(MAX(IF(L$290=1,IF(MOD(L$291,12)=1,$D295*(Assumptions!L213),$D295*(Assumptions!L213-Assumptions!K213)),IF(VLOOKUP($C295,Lease_Tenure,2,FALSE)=1,IF(MOD(L$291,12)=1,$D295*((Assumptions!K213)*(1-Assumptions!L230)+(Assumptions!L213-Assumptions!K213)),$D295*(Assumptions!L213-Assumptions!K213)),IF(MOD(L$290,VLOOKUP($C295,Lease_Tenure,2,FALSE))=1,IF(MOD(L$291,12)=1,$D295*((Assumptions!K213)*(1-Assumptions!L230)+(Assumptions!L213-Assumptions!K213)),$D295*(Assumptions!L213-Assumptions!K213)),$D295*(Assumptions!L213-Assumptions!K213)))),0),0)</f>
        <v>2.0000000000000018E-2</v>
      </c>
      <c r="M295" s="185">
        <f>IFERROR(MAX(IF(M$290=1,IF(MOD(M$291,12)=1,$D295*(Assumptions!M213),$D295*(Assumptions!M213-Assumptions!L213)),IF(VLOOKUP($C295,Lease_Tenure,2,FALSE)=1,IF(MOD(M$291,12)=1,$D295*((Assumptions!L213)*(1-Assumptions!M230)+(Assumptions!M213-Assumptions!L213)),$D295*(Assumptions!M213-Assumptions!L213)),IF(MOD(M$290,VLOOKUP($C295,Lease_Tenure,2,FALSE))=1,IF(MOD(M$291,12)=1,$D295*((Assumptions!L213)*(1-Assumptions!M230)+(Assumptions!M213-Assumptions!L213)),$D295*(Assumptions!M213-Assumptions!L213)),$D295*(Assumptions!M213-Assumptions!L213)))),0),0)</f>
        <v>2.0000000000000018E-2</v>
      </c>
      <c r="N295" s="185">
        <f>IFERROR(MAX(IF(N$290=1,IF(MOD(N$291,12)=1,$D295*(Assumptions!N213),$D295*(Assumptions!N213-Assumptions!M213)),IF(VLOOKUP($C295,Lease_Tenure,2,FALSE)=1,IF(MOD(N$291,12)=1,$D295*((Assumptions!M213)*(1-Assumptions!N230)+(Assumptions!N213-Assumptions!M213)),$D295*(Assumptions!N213-Assumptions!M213)),IF(MOD(N$290,VLOOKUP($C295,Lease_Tenure,2,FALSE))=1,IF(MOD(N$291,12)=1,$D295*((Assumptions!M213)*(1-Assumptions!N230)+(Assumptions!N213-Assumptions!M213)),$D295*(Assumptions!N213-Assumptions!M213)),$D295*(Assumptions!N213-Assumptions!M213)))),0),0)</f>
        <v>2.0000000000000018E-2</v>
      </c>
      <c r="O295" s="185">
        <f>IFERROR(MAX(IF(O$290=1,IF(MOD(O$291,12)=1,$D295*(Assumptions!O213),$D295*(Assumptions!O213-Assumptions!N213)),IF(VLOOKUP($C295,Lease_Tenure,2,FALSE)=1,IF(MOD(O$291,12)=1,$D295*((Assumptions!N213)*(1-Assumptions!O230)+(Assumptions!O213-Assumptions!N213)),$D295*(Assumptions!O213-Assumptions!N213)),IF(MOD(O$290,VLOOKUP($C295,Lease_Tenure,2,FALSE))=1,IF(MOD(O$291,12)=1,$D295*((Assumptions!N213)*(1-Assumptions!O230)+(Assumptions!O213-Assumptions!N213)),$D295*(Assumptions!O213-Assumptions!N213)),$D295*(Assumptions!O213-Assumptions!N213)))),0),0)</f>
        <v>2.0000000000000018E-2</v>
      </c>
      <c r="P295" s="185">
        <f>IFERROR(MAX(IF(P$290=1,IF(MOD(P$291,12)=1,$D295*(Assumptions!P213),$D295*(Assumptions!P213-Assumptions!O213)),IF(VLOOKUP($C295,Lease_Tenure,2,FALSE)=1,IF(MOD(P$291,12)=1,$D295*((Assumptions!O213)*(1-Assumptions!P230)+(Assumptions!P213-Assumptions!O213)),$D295*(Assumptions!P213-Assumptions!O213)),IF(MOD(P$290,VLOOKUP($C295,Lease_Tenure,2,FALSE))=1,IF(MOD(P$291,12)=1,$D295*((Assumptions!O213)*(1-Assumptions!P230)+(Assumptions!P213-Assumptions!O213)),$D295*(Assumptions!P213-Assumptions!O213)),$D295*(Assumptions!P213-Assumptions!O213)))),0),0)</f>
        <v>2.0000000000000018E-2</v>
      </c>
      <c r="Q295" s="185">
        <f>IFERROR(MAX(IF(Q$290=1,IF(MOD(Q$291,12)=1,$D295*(Assumptions!Q213),$D295*(Assumptions!Q213-Assumptions!P213)),IF(VLOOKUP($C295,Lease_Tenure,2,FALSE)=1,IF(MOD(Q$291,12)=1,$D295*((Assumptions!P213)*(1-Assumptions!Q230)+(Assumptions!Q213-Assumptions!P213)),$D295*(Assumptions!Q213-Assumptions!P213)),IF(MOD(Q$290,VLOOKUP($C295,Lease_Tenure,2,FALSE))=1,IF(MOD(Q$291,12)=1,$D295*((Assumptions!P213)*(1-Assumptions!Q230)+(Assumptions!Q213-Assumptions!P213)),$D295*(Assumptions!Q213-Assumptions!P213)),$D295*(Assumptions!Q213-Assumptions!P213)))),0),0)</f>
        <v>0</v>
      </c>
      <c r="R295" s="185">
        <f>IFERROR(MAX(IF(R$290=1,IF(MOD(R$291,12)=1,$D295*(Assumptions!R213),$D295*(Assumptions!R213-Assumptions!Q213)),IF(VLOOKUP($C295,Lease_Tenure,2,FALSE)=1,IF(MOD(R$291,12)=1,$D295*((Assumptions!Q213)*(1-Assumptions!R230)+(Assumptions!R213-Assumptions!Q213)),$D295*(Assumptions!R213-Assumptions!Q213)),IF(MOD(R$290,VLOOKUP($C295,Lease_Tenure,2,FALSE))=1,IF(MOD(R$291,12)=1,$D295*((Assumptions!Q213)*(1-Assumptions!R230)+(Assumptions!R213-Assumptions!Q213)),$D295*(Assumptions!R213-Assumptions!Q213)),$D295*(Assumptions!R213-Assumptions!Q213)))),0),0)</f>
        <v>0</v>
      </c>
      <c r="S295" s="185">
        <f>IFERROR(MAX(IF(S$290=1,IF(MOD(S$291,12)=1,$D295*(Assumptions!S213),$D295*(Assumptions!S213-Assumptions!R213)),IF(VLOOKUP($C295,Lease_Tenure,2,FALSE)=1,IF(MOD(S$291,12)=1,$D295*((Assumptions!R213)*(1-Assumptions!S230)+(Assumptions!S213-Assumptions!R213)),$D295*(Assumptions!S213-Assumptions!R213)),IF(MOD(S$290,VLOOKUP($C295,Lease_Tenure,2,FALSE))=1,IF(MOD(S$291,12)=1,$D295*((Assumptions!R213)*(1-Assumptions!S230)+(Assumptions!S213-Assumptions!R213)),$D295*(Assumptions!S213-Assumptions!R213)),$D295*(Assumptions!S213-Assumptions!R213)))),0),0)</f>
        <v>0</v>
      </c>
      <c r="T295" s="185">
        <f>IFERROR(MAX(IF(T$290=1,IF(MOD(T$291,12)=1,$D295*(Assumptions!T213),$D295*(Assumptions!T213-Assumptions!S213)),IF(VLOOKUP($C295,Lease_Tenure,2,FALSE)=1,IF(MOD(T$291,12)=1,$D295*((Assumptions!S213)*(1-Assumptions!T230)+(Assumptions!T213-Assumptions!S213)),$D295*(Assumptions!T213-Assumptions!S213)),IF(MOD(T$290,VLOOKUP($C295,Lease_Tenure,2,FALSE))=1,IF(MOD(T$291,12)=1,$D295*((Assumptions!S213)*(1-Assumptions!T230)+(Assumptions!T213-Assumptions!S213)),$D295*(Assumptions!T213-Assumptions!S213)),$D295*(Assumptions!T213-Assumptions!S213)))),0),0)</f>
        <v>0</v>
      </c>
      <c r="U295" s="185">
        <f>IFERROR(MAX(IF(U$290=1,IF(MOD(U$291,12)=1,$D295*(Assumptions!U213),$D295*(Assumptions!U213-Assumptions!T213)),IF(VLOOKUP($C295,Lease_Tenure,2,FALSE)=1,IF(MOD(U$291,12)=1,$D295*((Assumptions!T213)*(1-Assumptions!U230)+(Assumptions!U213-Assumptions!T213)),$D295*(Assumptions!U213-Assumptions!T213)),IF(MOD(U$290,VLOOKUP($C295,Lease_Tenure,2,FALSE))=1,IF(MOD(U$291,12)=1,$D295*((Assumptions!T213)*(1-Assumptions!U230)+(Assumptions!U213-Assumptions!T213)),$D295*(Assumptions!U213-Assumptions!T213)),$D295*(Assumptions!U213-Assumptions!T213)))),0),0)</f>
        <v>0</v>
      </c>
      <c r="V295" s="185">
        <f>IFERROR(MAX(IF(V$290=1,IF(MOD(V$291,12)=1,$D295*(Assumptions!V213),$D295*(Assumptions!V213-Assumptions!U213)),IF(VLOOKUP($C295,Lease_Tenure,2,FALSE)=1,IF(MOD(V$291,12)=1,$D295*((Assumptions!U213)*(1-Assumptions!V230)+(Assumptions!V213-Assumptions!U213)),$D295*(Assumptions!V213-Assumptions!U213)),IF(MOD(V$290,VLOOKUP($C295,Lease_Tenure,2,FALSE))=1,IF(MOD(V$291,12)=1,$D295*((Assumptions!U213)*(1-Assumptions!V230)+(Assumptions!V213-Assumptions!U213)),$D295*(Assumptions!V213-Assumptions!U213)),$D295*(Assumptions!V213-Assumptions!U213)))),0),0)</f>
        <v>0</v>
      </c>
      <c r="W295" s="185">
        <f>IFERROR(MAX(IF(W$290=1,IF(MOD(W$291,12)=1,$D295*(Assumptions!W213),$D295*(Assumptions!W213-Assumptions!V213)),IF(VLOOKUP($C295,Lease_Tenure,2,FALSE)=1,IF(MOD(W$291,12)=1,$D295*((Assumptions!V213)*(1-Assumptions!W230)+(Assumptions!W213-Assumptions!V213)),$D295*(Assumptions!W213-Assumptions!V213)),IF(MOD(W$290,VLOOKUP($C295,Lease_Tenure,2,FALSE))=1,IF(MOD(W$291,12)=1,$D295*((Assumptions!V213)*(1-Assumptions!W230)+(Assumptions!W213-Assumptions!V213)),$D295*(Assumptions!W213-Assumptions!V213)),$D295*(Assumptions!W213-Assumptions!V213)))),0),0)</f>
        <v>0</v>
      </c>
      <c r="X295" s="185">
        <f>IFERROR(MAX(IF(X$290=1,IF(MOD(X$291,12)=1,$D295*(Assumptions!X213),$D295*(Assumptions!X213-Assumptions!W213)),IF(VLOOKUP($C295,Lease_Tenure,2,FALSE)=1,IF(MOD(X$291,12)=1,$D295*((Assumptions!W213)*(1-Assumptions!X230)+(Assumptions!X213-Assumptions!W213)),$D295*(Assumptions!X213-Assumptions!W213)),IF(MOD(X$290,VLOOKUP($C295,Lease_Tenure,2,FALSE))=1,IF(MOD(X$291,12)=1,$D295*((Assumptions!W213)*(1-Assumptions!X230)+(Assumptions!X213-Assumptions!W213)),$D295*(Assumptions!X213-Assumptions!W213)),$D295*(Assumptions!X213-Assumptions!W213)))),0),0)</f>
        <v>0</v>
      </c>
      <c r="Y295" s="185">
        <f>IFERROR(MAX(IF(Y$290=1,IF(MOD(Y$291,12)=1,$D295*(Assumptions!Y213),$D295*(Assumptions!Y213-Assumptions!X213)),IF(VLOOKUP($C295,Lease_Tenure,2,FALSE)=1,IF(MOD(Y$291,12)=1,$D295*((Assumptions!X213)*(1-Assumptions!Y230)+(Assumptions!Y213-Assumptions!X213)),$D295*(Assumptions!Y213-Assumptions!X213)),IF(MOD(Y$290,VLOOKUP($C295,Lease_Tenure,2,FALSE))=1,IF(MOD(Y$291,12)=1,$D295*((Assumptions!X213)*(1-Assumptions!Y230)+(Assumptions!Y213-Assumptions!X213)),$D295*(Assumptions!Y213-Assumptions!X213)),$D295*(Assumptions!Y213-Assumptions!X213)))),0),0)</f>
        <v>0</v>
      </c>
      <c r="Z295" s="185">
        <f>IFERROR(MAX(IF(Z$290=1,IF(MOD(Z$291,12)=1,$D295*(Assumptions!Z213),$D295*(Assumptions!Z213-Assumptions!Y213)),IF(VLOOKUP($C295,Lease_Tenure,2,FALSE)=1,IF(MOD(Z$291,12)=1,$D295*((Assumptions!Y213)*(1-Assumptions!Z230)+(Assumptions!Z213-Assumptions!Y213)),$D295*(Assumptions!Z213-Assumptions!Y213)),IF(MOD(Z$290,VLOOKUP($C295,Lease_Tenure,2,FALSE))=1,IF(MOD(Z$291,12)=1,$D295*((Assumptions!Y213)*(1-Assumptions!Z230)+(Assumptions!Z213-Assumptions!Y213)),$D295*(Assumptions!Z213-Assumptions!Y213)),$D295*(Assumptions!Z213-Assumptions!Y213)))),0),0)</f>
        <v>0</v>
      </c>
      <c r="AA295" s="185">
        <f>IFERROR(MAX(IF(AA$290=1,IF(MOD(AA$291,12)=1,$D295*(Assumptions!AA213),$D295*(Assumptions!AA213-Assumptions!Z213)),IF(VLOOKUP($C295,Lease_Tenure,2,FALSE)=1,IF(MOD(AA$291,12)=1,$D295*((Assumptions!Z213)*(1-Assumptions!AA230)+(Assumptions!AA213-Assumptions!Z213)),$D295*(Assumptions!AA213-Assumptions!Z213)),IF(MOD(AA$290,VLOOKUP($C295,Lease_Tenure,2,FALSE))=1,IF(MOD(AA$291,12)=1,$D295*((Assumptions!Z213)*(1-Assumptions!AA230)+(Assumptions!AA213-Assumptions!Z213)),$D295*(Assumptions!AA213-Assumptions!Z213)),$D295*(Assumptions!AA213-Assumptions!Z213)))),0),0)</f>
        <v>0</v>
      </c>
      <c r="AB295" s="185">
        <f>IFERROR(MAX(IF(AB$290=1,IF(MOD(AB$291,12)=1,$D295*(Assumptions!AB213),$D295*(Assumptions!AB213-Assumptions!AA213)),IF(VLOOKUP($C295,Lease_Tenure,2,FALSE)=1,IF(MOD(AB$291,12)=1,$D295*((Assumptions!AA213)*(1-Assumptions!AB230)+(Assumptions!AB213-Assumptions!AA213)),$D295*(Assumptions!AB213-Assumptions!AA213)),IF(MOD(AB$290,VLOOKUP($C295,Lease_Tenure,2,FALSE))=1,IF(MOD(AB$291,12)=1,$D295*((Assumptions!AA213)*(1-Assumptions!AB230)+(Assumptions!AB213-Assumptions!AA213)),$D295*(Assumptions!AB213-Assumptions!AA213)),$D295*(Assumptions!AB213-Assumptions!AA213)))),0),0)</f>
        <v>0</v>
      </c>
      <c r="AC295" s="185">
        <f>IFERROR(MAX(IF(AC$290=1,IF(MOD(AC$291,12)=1,$D295*(Assumptions!AC213),$D295*(Assumptions!AC213-Assumptions!AB213)),IF(VLOOKUP($C295,Lease_Tenure,2,FALSE)=1,IF(MOD(AC$291,12)=1,$D295*((Assumptions!AB213)*(1-Assumptions!AC230)+(Assumptions!AC213-Assumptions!AB213)),$D295*(Assumptions!AC213-Assumptions!AB213)),IF(MOD(AC$290,VLOOKUP($C295,Lease_Tenure,2,FALSE))=1,IF(MOD(AC$291,12)=1,$D295*((Assumptions!AB213)*(1-Assumptions!AC230)+(Assumptions!AC213-Assumptions!AB213)),$D295*(Assumptions!AC213-Assumptions!AB213)),$D295*(Assumptions!AC213-Assumptions!AB213)))),0),0)</f>
        <v>0.51</v>
      </c>
      <c r="AD295" s="185">
        <f>IFERROR(MAX(IF(AD$290=1,IF(MOD(AD$291,12)=1,$D295*(Assumptions!AD213),$D295*(Assumptions!AD213-Assumptions!AC213)),IF(VLOOKUP($C295,Lease_Tenure,2,FALSE)=1,IF(MOD(AD$291,12)=1,$D295*((Assumptions!AC213)*(1-Assumptions!AD230)+(Assumptions!AD213-Assumptions!AC213)),$D295*(Assumptions!AD213-Assumptions!AC213)),IF(MOD(AD$290,VLOOKUP($C295,Lease_Tenure,2,FALSE))=1,IF(MOD(AD$291,12)=1,$D295*((Assumptions!AC213)*(1-Assumptions!AD230)+(Assumptions!AD213-Assumptions!AC213)),$D295*(Assumptions!AD213-Assumptions!AC213)),$D295*(Assumptions!AD213-Assumptions!AC213)))),0),0)</f>
        <v>0</v>
      </c>
      <c r="AE295" s="185">
        <f>IFERROR(MAX(IF(AE$290=1,IF(MOD(AE$291,12)=1,$D295*(Assumptions!AE213),$D295*(Assumptions!AE213-Assumptions!AD213)),IF(VLOOKUP($C295,Lease_Tenure,2,FALSE)=1,IF(MOD(AE$291,12)=1,$D295*((Assumptions!AD213)*(1-Assumptions!AE230)+(Assumptions!AE213-Assumptions!AD213)),$D295*(Assumptions!AE213-Assumptions!AD213)),IF(MOD(AE$290,VLOOKUP($C295,Lease_Tenure,2,FALSE))=1,IF(MOD(AE$291,12)=1,$D295*((Assumptions!AD213)*(1-Assumptions!AE230)+(Assumptions!AE213-Assumptions!AD213)),$D295*(Assumptions!AE213-Assumptions!AD213)),$D295*(Assumptions!AE213-Assumptions!AD213)))),0),0)</f>
        <v>0</v>
      </c>
      <c r="AF295" s="185">
        <f>IFERROR(MAX(IF(AF$290=1,IF(MOD(AF$291,12)=1,$D295*(Assumptions!AF213),$D295*(Assumptions!AF213-Assumptions!AE213)),IF(VLOOKUP($C295,Lease_Tenure,2,FALSE)=1,IF(MOD(AF$291,12)=1,$D295*((Assumptions!AE213)*(1-Assumptions!AF230)+(Assumptions!AF213-Assumptions!AE213)),$D295*(Assumptions!AF213-Assumptions!AE213)),IF(MOD(AF$290,VLOOKUP($C295,Lease_Tenure,2,FALSE))=1,IF(MOD(AF$291,12)=1,$D295*((Assumptions!AE213)*(1-Assumptions!AF230)+(Assumptions!AF213-Assumptions!AE213)),$D295*(Assumptions!AF213-Assumptions!AE213)),$D295*(Assumptions!AF213-Assumptions!AE213)))),0),0)</f>
        <v>0</v>
      </c>
      <c r="AG295" s="185">
        <f>IFERROR(MAX(IF(AG$290=1,IF(MOD(AG$291,12)=1,$D295*(Assumptions!AG213),$D295*(Assumptions!AG213-Assumptions!AF213)),IF(VLOOKUP($C295,Lease_Tenure,2,FALSE)=1,IF(MOD(AG$291,12)=1,$D295*((Assumptions!AF213)*(1-Assumptions!AG230)+(Assumptions!AG213-Assumptions!AF213)),$D295*(Assumptions!AG213-Assumptions!AF213)),IF(MOD(AG$290,VLOOKUP($C295,Lease_Tenure,2,FALSE))=1,IF(MOD(AG$291,12)=1,$D295*((Assumptions!AF213)*(1-Assumptions!AG230)+(Assumptions!AG213-Assumptions!AF213)),$D295*(Assumptions!AG213-Assumptions!AF213)),$D295*(Assumptions!AG213-Assumptions!AF213)))),0),0)</f>
        <v>0</v>
      </c>
      <c r="AH295" s="185">
        <f>IFERROR(MAX(IF(AH$290=1,IF(MOD(AH$291,12)=1,$D295*(Assumptions!AH213),$D295*(Assumptions!AH213-Assumptions!AG213)),IF(VLOOKUP($C295,Lease_Tenure,2,FALSE)=1,IF(MOD(AH$291,12)=1,$D295*((Assumptions!AG213)*(1-Assumptions!AH230)+(Assumptions!AH213-Assumptions!AG213)),$D295*(Assumptions!AH213-Assumptions!AG213)),IF(MOD(AH$290,VLOOKUP($C295,Lease_Tenure,2,FALSE))=1,IF(MOD(AH$291,12)=1,$D295*((Assumptions!AG213)*(1-Assumptions!AH230)+(Assumptions!AH213-Assumptions!AG213)),$D295*(Assumptions!AH213-Assumptions!AG213)),$D295*(Assumptions!AH213-Assumptions!AG213)))),0),0)</f>
        <v>0</v>
      </c>
      <c r="AI295" s="185">
        <f>IFERROR(MAX(IF(AI$290=1,IF(MOD(AI$291,12)=1,$D295*(Assumptions!AI213),$D295*(Assumptions!AI213-Assumptions!AH213)),IF(VLOOKUP($C295,Lease_Tenure,2,FALSE)=1,IF(MOD(AI$291,12)=1,$D295*((Assumptions!AH213)*(1-Assumptions!AI230)+(Assumptions!AI213-Assumptions!AH213)),$D295*(Assumptions!AI213-Assumptions!AH213)),IF(MOD(AI$290,VLOOKUP($C295,Lease_Tenure,2,FALSE))=1,IF(MOD(AI$291,12)=1,$D295*((Assumptions!AH213)*(1-Assumptions!AI230)+(Assumptions!AI213-Assumptions!AH213)),$D295*(Assumptions!AI213-Assumptions!AH213)),$D295*(Assumptions!AI213-Assumptions!AH213)))),0),0)</f>
        <v>0</v>
      </c>
      <c r="AJ295" s="185">
        <f>IFERROR(MAX(IF(AJ$290=1,IF(MOD(AJ$291,12)=1,$D295*(Assumptions!AJ213),$D295*(Assumptions!AJ213-Assumptions!AI213)),IF(VLOOKUP($C295,Lease_Tenure,2,FALSE)=1,IF(MOD(AJ$291,12)=1,$D295*((Assumptions!AI213)*(1-Assumptions!AJ230)+(Assumptions!AJ213-Assumptions!AI213)),$D295*(Assumptions!AJ213-Assumptions!AI213)),IF(MOD(AJ$290,VLOOKUP($C295,Lease_Tenure,2,FALSE))=1,IF(MOD(AJ$291,12)=1,$D295*((Assumptions!AI213)*(1-Assumptions!AJ230)+(Assumptions!AJ213-Assumptions!AI213)),$D295*(Assumptions!AJ213-Assumptions!AI213)),$D295*(Assumptions!AJ213-Assumptions!AI213)))),0),0)</f>
        <v>0</v>
      </c>
      <c r="AK295" s="185">
        <f>IFERROR(MAX(IF(AK$290=1,IF(MOD(AK$291,12)=1,$D295*(Assumptions!AK213),$D295*(Assumptions!AK213-Assumptions!AJ213)),IF(VLOOKUP($C295,Lease_Tenure,2,FALSE)=1,IF(MOD(AK$291,12)=1,$D295*((Assumptions!AJ213)*(1-Assumptions!AK230)+(Assumptions!AK213-Assumptions!AJ213)),$D295*(Assumptions!AK213-Assumptions!AJ213)),IF(MOD(AK$290,VLOOKUP($C295,Lease_Tenure,2,FALSE))=1,IF(MOD(AK$291,12)=1,$D295*((Assumptions!AJ213)*(1-Assumptions!AK230)+(Assumptions!AK213-Assumptions!AJ213)),$D295*(Assumptions!AK213-Assumptions!AJ213)),$D295*(Assumptions!AK213-Assumptions!AJ213)))),0),0)</f>
        <v>0</v>
      </c>
      <c r="AL295" s="185">
        <f>IFERROR(MAX(IF(AL$290=1,IF(MOD(AL$291,12)=1,$D295*(Assumptions!AL213),$D295*(Assumptions!AL213-Assumptions!AK213)),IF(VLOOKUP($C295,Lease_Tenure,2,FALSE)=1,IF(MOD(AL$291,12)=1,$D295*((Assumptions!AK213)*(1-Assumptions!AL230)+(Assumptions!AL213-Assumptions!AK213)),$D295*(Assumptions!AL213-Assumptions!AK213)),IF(MOD(AL$290,VLOOKUP($C295,Lease_Tenure,2,FALSE))=1,IF(MOD(AL$291,12)=1,$D295*((Assumptions!AK213)*(1-Assumptions!AL230)+(Assumptions!AL213-Assumptions!AK213)),$D295*(Assumptions!AL213-Assumptions!AK213)),$D295*(Assumptions!AL213-Assumptions!AK213)))),0),0)</f>
        <v>0</v>
      </c>
      <c r="AM295" s="185">
        <f>IFERROR(MAX(IF(AM$290=1,IF(MOD(AM$291,12)=1,$D295*(Assumptions!AM213),$D295*(Assumptions!AM213-Assumptions!AL213)),IF(VLOOKUP($C295,Lease_Tenure,2,FALSE)=1,IF(MOD(AM$291,12)=1,$D295*((Assumptions!AL213)*(1-Assumptions!AM230)+(Assumptions!AM213-Assumptions!AL213)),$D295*(Assumptions!AM213-Assumptions!AL213)),IF(MOD(AM$290,VLOOKUP($C295,Lease_Tenure,2,FALSE))=1,IF(MOD(AM$291,12)=1,$D295*((Assumptions!AL213)*(1-Assumptions!AM230)+(Assumptions!AM213-Assumptions!AL213)),$D295*(Assumptions!AM213-Assumptions!AL213)),$D295*(Assumptions!AM213-Assumptions!AL213)))),0),0)</f>
        <v>0</v>
      </c>
      <c r="AN295" s="185">
        <f>IFERROR(MAX(IF(AN$290=1,IF(MOD(AN$291,12)=1,$D295*(Assumptions!AN213),$D295*(Assumptions!AN213-Assumptions!AM213)),IF(VLOOKUP($C295,Lease_Tenure,2,FALSE)=1,IF(MOD(AN$291,12)=1,$D295*((Assumptions!AM213)*(1-Assumptions!AN230)+(Assumptions!AN213-Assumptions!AM213)),$D295*(Assumptions!AN213-Assumptions!AM213)),IF(MOD(AN$290,VLOOKUP($C295,Lease_Tenure,2,FALSE))=1,IF(MOD(AN$291,12)=1,$D295*((Assumptions!AM213)*(1-Assumptions!AN230)+(Assumptions!AN213-Assumptions!AM213)),$D295*(Assumptions!AN213-Assumptions!AM213)),$D295*(Assumptions!AN213-Assumptions!AM213)))),0),0)</f>
        <v>0</v>
      </c>
      <c r="AO295" s="185">
        <f>IFERROR(MAX(IF(AO$290=1,IF(MOD(AO$291,12)=1,$D295*(Assumptions!AO213),$D295*(Assumptions!AO213-Assumptions!AN213)),IF(VLOOKUP($C295,Lease_Tenure,2,FALSE)=1,IF(MOD(AO$291,12)=1,$D295*((Assumptions!AN213)*(1-Assumptions!AO230)+(Assumptions!AO213-Assumptions!AN213)),$D295*(Assumptions!AO213-Assumptions!AN213)),IF(MOD(AO$290,VLOOKUP($C295,Lease_Tenure,2,FALSE))=1,IF(MOD(AO$291,12)=1,$D295*((Assumptions!AN213)*(1-Assumptions!AO230)+(Assumptions!AO213-Assumptions!AN213)),$D295*(Assumptions!AO213-Assumptions!AN213)),$D295*(Assumptions!AO213-Assumptions!AN213)))),0),0)</f>
        <v>0</v>
      </c>
      <c r="AP295" s="185">
        <f>IFERROR(MAX(IF(AP$290=1,IF(MOD(AP$291,12)=1,$D295*(Assumptions!AP213),$D295*(Assumptions!AP213-Assumptions!AO213)),IF(VLOOKUP($C295,Lease_Tenure,2,FALSE)=1,IF(MOD(AP$291,12)=1,$D295*((Assumptions!AO213)*(1-Assumptions!AP230)+(Assumptions!AP213-Assumptions!AO213)),$D295*(Assumptions!AP213-Assumptions!AO213)),IF(MOD(AP$290,VLOOKUP($C295,Lease_Tenure,2,FALSE))=1,IF(MOD(AP$291,12)=1,$D295*((Assumptions!AO213)*(1-Assumptions!AP230)+(Assumptions!AP213-Assumptions!AO213)),$D295*(Assumptions!AP213-Assumptions!AO213)),$D295*(Assumptions!AP213-Assumptions!AO213)))),0),0)</f>
        <v>0</v>
      </c>
      <c r="AQ295" s="185">
        <f>IFERROR(MAX(IF(AQ$290=1,IF(MOD(AQ$291,12)=1,$D295*(Assumptions!AQ213),$D295*(Assumptions!AQ213-Assumptions!AP213)),IF(VLOOKUP($C295,Lease_Tenure,2,FALSE)=1,IF(MOD(AQ$291,12)=1,$D295*((Assumptions!AP213)*(1-Assumptions!AQ230)+(Assumptions!AQ213-Assumptions!AP213)),$D295*(Assumptions!AQ213-Assumptions!AP213)),IF(MOD(AQ$290,VLOOKUP($C295,Lease_Tenure,2,FALSE))=1,IF(MOD(AQ$291,12)=1,$D295*((Assumptions!AP213)*(1-Assumptions!AQ230)+(Assumptions!AQ213-Assumptions!AP213)),$D295*(Assumptions!AQ213-Assumptions!AP213)),$D295*(Assumptions!AQ213-Assumptions!AP213)))),0),0)</f>
        <v>0</v>
      </c>
      <c r="AR295" s="185">
        <f>IFERROR(MAX(IF(AR$290=1,IF(MOD(AR$291,12)=1,$D295*(Assumptions!AR213),$D295*(Assumptions!AR213-Assumptions!AQ213)),IF(VLOOKUP($C295,Lease_Tenure,2,FALSE)=1,IF(MOD(AR$291,12)=1,$D295*((Assumptions!AQ213)*(1-Assumptions!AR230)+(Assumptions!AR213-Assumptions!AQ213)),$D295*(Assumptions!AR213-Assumptions!AQ213)),IF(MOD(AR$290,VLOOKUP($C295,Lease_Tenure,2,FALSE))=1,IF(MOD(AR$291,12)=1,$D295*((Assumptions!AQ213)*(1-Assumptions!AR230)+(Assumptions!AR213-Assumptions!AQ213)),$D295*(Assumptions!AR213-Assumptions!AQ213)),$D295*(Assumptions!AR213-Assumptions!AQ213)))),0),0)</f>
        <v>0</v>
      </c>
      <c r="AS295" s="185">
        <f>IFERROR(MAX(IF(AS$290=1,IF(MOD(AS$291,12)=1,$D295*(Assumptions!AS213),$D295*(Assumptions!AS213-Assumptions!AR213)),IF(VLOOKUP($C295,Lease_Tenure,2,FALSE)=1,IF(MOD(AS$291,12)=1,$D295*((Assumptions!AR213)*(1-Assumptions!AS230)+(Assumptions!AS213-Assumptions!AR213)),$D295*(Assumptions!AS213-Assumptions!AR213)),IF(MOD(AS$290,VLOOKUP($C295,Lease_Tenure,2,FALSE))=1,IF(MOD(AS$291,12)=1,$D295*((Assumptions!AR213)*(1-Assumptions!AS230)+(Assumptions!AS213-Assumptions!AR213)),$D295*(Assumptions!AS213-Assumptions!AR213)),$D295*(Assumptions!AS213-Assumptions!AR213)))),0),0)</f>
        <v>0</v>
      </c>
      <c r="AT295" s="185">
        <f>IFERROR(MAX(IF(AT$290=1,IF(MOD(AT$291,12)=1,$D295*(Assumptions!AT213),$D295*(Assumptions!AT213-Assumptions!AS213)),IF(VLOOKUP($C295,Lease_Tenure,2,FALSE)=1,IF(MOD(AT$291,12)=1,$D295*((Assumptions!AS213)*(1-Assumptions!AT230)+(Assumptions!AT213-Assumptions!AS213)),$D295*(Assumptions!AT213-Assumptions!AS213)),IF(MOD(AT$290,VLOOKUP($C295,Lease_Tenure,2,FALSE))=1,IF(MOD(AT$291,12)=1,$D295*((Assumptions!AS213)*(1-Assumptions!AT230)+(Assumptions!AT213-Assumptions!AS213)),$D295*(Assumptions!AT213-Assumptions!AS213)),$D295*(Assumptions!AT213-Assumptions!AS213)))),0),0)</f>
        <v>0</v>
      </c>
      <c r="AU295" s="185">
        <f>IFERROR(MAX(IF(AU$290=1,IF(MOD(AU$291,12)=1,$D295*(Assumptions!AU213),$D295*(Assumptions!AU213-Assumptions!AT213)),IF(VLOOKUP($C295,Lease_Tenure,2,FALSE)=1,IF(MOD(AU$291,12)=1,$D295*((Assumptions!AT213)*(1-Assumptions!AU230)+(Assumptions!AU213-Assumptions!AT213)),$D295*(Assumptions!AU213-Assumptions!AT213)),IF(MOD(AU$290,VLOOKUP($C295,Lease_Tenure,2,FALSE))=1,IF(MOD(AU$291,12)=1,$D295*((Assumptions!AT213)*(1-Assumptions!AU230)+(Assumptions!AU213-Assumptions!AT213)),$D295*(Assumptions!AU213-Assumptions!AT213)),$D295*(Assumptions!AU213-Assumptions!AT213)))),0),0)</f>
        <v>0</v>
      </c>
      <c r="AV295" s="185">
        <f>IFERROR(MAX(IF(AV$290=1,IF(MOD(AV$291,12)=1,$D295*(Assumptions!AV213),$D295*(Assumptions!AV213-Assumptions!AU213)),IF(VLOOKUP($C295,Lease_Tenure,2,FALSE)=1,IF(MOD(AV$291,12)=1,$D295*((Assumptions!AU213)*(1-Assumptions!AV230)+(Assumptions!AV213-Assumptions!AU213)),$D295*(Assumptions!AV213-Assumptions!AU213)),IF(MOD(AV$290,VLOOKUP($C295,Lease_Tenure,2,FALSE))=1,IF(MOD(AV$291,12)=1,$D295*((Assumptions!AU213)*(1-Assumptions!AV230)+(Assumptions!AV213-Assumptions!AU213)),$D295*(Assumptions!AV213-Assumptions!AU213)),$D295*(Assumptions!AV213-Assumptions!AU213)))),0),0)</f>
        <v>0</v>
      </c>
      <c r="AW295" s="185">
        <f>IFERROR(MAX(IF(AW$290=1,IF(MOD(AW$291,12)=1,$D295*(Assumptions!AW213),$D295*(Assumptions!AW213-Assumptions!AV213)),IF(VLOOKUP($C295,Lease_Tenure,2,FALSE)=1,IF(MOD(AW$291,12)=1,$D295*((Assumptions!AV213)*(1-Assumptions!AW230)+(Assumptions!AW213-Assumptions!AV213)),$D295*(Assumptions!AW213-Assumptions!AV213)),IF(MOD(AW$290,VLOOKUP($C295,Lease_Tenure,2,FALSE))=1,IF(MOD(AW$291,12)=1,$D295*((Assumptions!AV213)*(1-Assumptions!AW230)+(Assumptions!AW213-Assumptions!AV213)),$D295*(Assumptions!AW213-Assumptions!AV213)),$D295*(Assumptions!AW213-Assumptions!AV213)))),0),0)</f>
        <v>0</v>
      </c>
      <c r="AX295" s="185">
        <f>IFERROR(MAX(IF(AX$290=1,IF(MOD(AX$291,12)=1,$D295*(Assumptions!AX213),$D295*(Assumptions!AX213-Assumptions!AW213)),IF(VLOOKUP($C295,Lease_Tenure,2,FALSE)=1,IF(MOD(AX$291,12)=1,$D295*((Assumptions!AW213)*(1-Assumptions!AX230)+(Assumptions!AX213-Assumptions!AW213)),$D295*(Assumptions!AX213-Assumptions!AW213)),IF(MOD(AX$290,VLOOKUP($C295,Lease_Tenure,2,FALSE))=1,IF(MOD(AX$291,12)=1,$D295*((Assumptions!AW213)*(1-Assumptions!AX230)+(Assumptions!AX213-Assumptions!AW213)),$D295*(Assumptions!AX213-Assumptions!AW213)),$D295*(Assumptions!AX213-Assumptions!AW213)))),0),0)</f>
        <v>0</v>
      </c>
      <c r="AY295" s="185">
        <f>IFERROR(MAX(IF(AY$290=1,IF(MOD(AY$291,12)=1,$D295*(Assumptions!AY213),$D295*(Assumptions!AY213-Assumptions!AX213)),IF(VLOOKUP($C295,Lease_Tenure,2,FALSE)=1,IF(MOD(AY$291,12)=1,$D295*((Assumptions!AX213)*(1-Assumptions!AY230)+(Assumptions!AY213-Assumptions!AX213)),$D295*(Assumptions!AY213-Assumptions!AX213)),IF(MOD(AY$290,VLOOKUP($C295,Lease_Tenure,2,FALSE))=1,IF(MOD(AY$291,12)=1,$D295*((Assumptions!AX213)*(1-Assumptions!AY230)+(Assumptions!AY213-Assumptions!AX213)),$D295*(Assumptions!AY213-Assumptions!AX213)),$D295*(Assumptions!AY213-Assumptions!AX213)))),0),0)</f>
        <v>0</v>
      </c>
      <c r="AZ295" s="185">
        <f>IFERROR(MAX(IF(AZ$290=1,IF(MOD(AZ$291,12)=1,$D295*(Assumptions!AZ213),$D295*(Assumptions!AZ213-Assumptions!AY213)),IF(VLOOKUP($C295,Lease_Tenure,2,FALSE)=1,IF(MOD(AZ$291,12)=1,$D295*((Assumptions!AY213)*(1-Assumptions!AZ230)+(Assumptions!AZ213-Assumptions!AY213)),$D295*(Assumptions!AZ213-Assumptions!AY213)),IF(MOD(AZ$290,VLOOKUP($C295,Lease_Tenure,2,FALSE))=1,IF(MOD(AZ$291,12)=1,$D295*((Assumptions!AY213)*(1-Assumptions!AZ230)+(Assumptions!AZ213-Assumptions!AY213)),$D295*(Assumptions!AZ213-Assumptions!AY213)),$D295*(Assumptions!AZ213-Assumptions!AY213)))),0),0)</f>
        <v>0</v>
      </c>
      <c r="BA295" s="185">
        <f>IFERROR(MAX(IF(BA$290=1,IF(MOD(BA$291,12)=1,$D295*(Assumptions!BA213),$D295*(Assumptions!BA213-Assumptions!AZ213)),IF(VLOOKUP($C295,Lease_Tenure,2,FALSE)=1,IF(MOD(BA$291,12)=1,$D295*((Assumptions!AZ213)*(1-Assumptions!BA230)+(Assumptions!BA213-Assumptions!AZ213)),$D295*(Assumptions!BA213-Assumptions!AZ213)),IF(MOD(BA$290,VLOOKUP($C295,Lease_Tenure,2,FALSE))=1,IF(MOD(BA$291,12)=1,$D295*((Assumptions!AZ213)*(1-Assumptions!BA230)+(Assumptions!BA213-Assumptions!AZ213)),$D295*(Assumptions!BA213-Assumptions!AZ213)),$D295*(Assumptions!BA213-Assumptions!AZ213)))),0),0)</f>
        <v>0.51</v>
      </c>
      <c r="BB295" s="185">
        <f>IFERROR(MAX(IF(BB$290=1,IF(MOD(BB$291,12)=1,$D295*(Assumptions!BB213),$D295*(Assumptions!BB213-Assumptions!BA213)),IF(VLOOKUP($C295,Lease_Tenure,2,FALSE)=1,IF(MOD(BB$291,12)=1,$D295*((Assumptions!BA213)*(1-Assumptions!BB230)+(Assumptions!BB213-Assumptions!BA213)),$D295*(Assumptions!BB213-Assumptions!BA213)),IF(MOD(BB$290,VLOOKUP($C295,Lease_Tenure,2,FALSE))=1,IF(MOD(BB$291,12)=1,$D295*((Assumptions!BA213)*(1-Assumptions!BB230)+(Assumptions!BB213-Assumptions!BA213)),$D295*(Assumptions!BB213-Assumptions!BA213)),$D295*(Assumptions!BB213-Assumptions!BA213)))),0),0)</f>
        <v>0</v>
      </c>
      <c r="BC295" s="185">
        <f>IFERROR(MAX(IF(BC$290=1,IF(MOD(BC$291,12)=1,$D295*(Assumptions!BC213),$D295*(Assumptions!BC213-Assumptions!BB213)),IF(VLOOKUP($C295,Lease_Tenure,2,FALSE)=1,IF(MOD(BC$291,12)=1,$D295*((Assumptions!BB213)*(1-Assumptions!BC230)+(Assumptions!BC213-Assumptions!BB213)),$D295*(Assumptions!BC213-Assumptions!BB213)),IF(MOD(BC$290,VLOOKUP($C295,Lease_Tenure,2,FALSE))=1,IF(MOD(BC$291,12)=1,$D295*((Assumptions!BB213)*(1-Assumptions!BC230)+(Assumptions!BC213-Assumptions!BB213)),$D295*(Assumptions!BC213-Assumptions!BB213)),$D295*(Assumptions!BC213-Assumptions!BB213)))),0),0)</f>
        <v>0</v>
      </c>
      <c r="BD295" s="185">
        <f>IFERROR(MAX(IF(BD$290=1,IF(MOD(BD$291,12)=1,$D295*(Assumptions!BD213),$D295*(Assumptions!BD213-Assumptions!BC213)),IF(VLOOKUP($C295,Lease_Tenure,2,FALSE)=1,IF(MOD(BD$291,12)=1,$D295*((Assumptions!BC213)*(1-Assumptions!BD230)+(Assumptions!BD213-Assumptions!BC213)),$D295*(Assumptions!BD213-Assumptions!BC213)),IF(MOD(BD$290,VLOOKUP($C295,Lease_Tenure,2,FALSE))=1,IF(MOD(BD$291,12)=1,$D295*((Assumptions!BC213)*(1-Assumptions!BD230)+(Assumptions!BD213-Assumptions!BC213)),$D295*(Assumptions!BD213-Assumptions!BC213)),$D295*(Assumptions!BD213-Assumptions!BC213)))),0),0)</f>
        <v>0</v>
      </c>
      <c r="BE295" s="185">
        <f>IFERROR(MAX(IF(BE$290=1,IF(MOD(BE$291,12)=1,$D295*(Assumptions!BE213),$D295*(Assumptions!BE213-Assumptions!BD213)),IF(VLOOKUP($C295,Lease_Tenure,2,FALSE)=1,IF(MOD(BE$291,12)=1,$D295*((Assumptions!BD213)*(1-Assumptions!BE230)+(Assumptions!BE213-Assumptions!BD213)),$D295*(Assumptions!BE213-Assumptions!BD213)),IF(MOD(BE$290,VLOOKUP($C295,Lease_Tenure,2,FALSE))=1,IF(MOD(BE$291,12)=1,$D295*((Assumptions!BD213)*(1-Assumptions!BE230)+(Assumptions!BE213-Assumptions!BD213)),$D295*(Assumptions!BE213-Assumptions!BD213)),$D295*(Assumptions!BE213-Assumptions!BD213)))),0),0)</f>
        <v>0</v>
      </c>
      <c r="BF295" s="185">
        <f>IFERROR(MAX(IF(BF$290=1,IF(MOD(BF$291,12)=1,$D295*(Assumptions!BF213),$D295*(Assumptions!BF213-Assumptions!BE213)),IF(VLOOKUP($C295,Lease_Tenure,2,FALSE)=1,IF(MOD(BF$291,12)=1,$D295*((Assumptions!BE213)*(1-Assumptions!BF230)+(Assumptions!BF213-Assumptions!BE213)),$D295*(Assumptions!BF213-Assumptions!BE213)),IF(MOD(BF$290,VLOOKUP($C295,Lease_Tenure,2,FALSE))=1,IF(MOD(BF$291,12)=1,$D295*((Assumptions!BE213)*(1-Assumptions!BF230)+(Assumptions!BF213-Assumptions!BE213)),$D295*(Assumptions!BF213-Assumptions!BE213)),$D295*(Assumptions!BF213-Assumptions!BE213)))),0),0)</f>
        <v>0</v>
      </c>
      <c r="BG295" s="185">
        <f>IFERROR(MAX(IF(BG$290=1,IF(MOD(BG$291,12)=1,$D295*(Assumptions!BG213),$D295*(Assumptions!BG213-Assumptions!BF213)),IF(VLOOKUP($C295,Lease_Tenure,2,FALSE)=1,IF(MOD(BG$291,12)=1,$D295*((Assumptions!BF213)*(1-Assumptions!BG230)+(Assumptions!BG213-Assumptions!BF213)),$D295*(Assumptions!BG213-Assumptions!BF213)),IF(MOD(BG$290,VLOOKUP($C295,Lease_Tenure,2,FALSE))=1,IF(MOD(BG$291,12)=1,$D295*((Assumptions!BF213)*(1-Assumptions!BG230)+(Assumptions!BG213-Assumptions!BF213)),$D295*(Assumptions!BG213-Assumptions!BF213)),$D295*(Assumptions!BG213-Assumptions!BF213)))),0),0)</f>
        <v>0</v>
      </c>
      <c r="BH295" s="185">
        <f>IFERROR(MAX(IF(BH$290=1,IF(MOD(BH$291,12)=1,$D295*(Assumptions!BH213),$D295*(Assumptions!BH213-Assumptions!BG213)),IF(VLOOKUP($C295,Lease_Tenure,2,FALSE)=1,IF(MOD(BH$291,12)=1,$D295*((Assumptions!BG213)*(1-Assumptions!BH230)+(Assumptions!BH213-Assumptions!BG213)),$D295*(Assumptions!BH213-Assumptions!BG213)),IF(MOD(BH$290,VLOOKUP($C295,Lease_Tenure,2,FALSE))=1,IF(MOD(BH$291,12)=1,$D295*((Assumptions!BG213)*(1-Assumptions!BH230)+(Assumptions!BH213-Assumptions!BG213)),$D295*(Assumptions!BH213-Assumptions!BG213)),$D295*(Assumptions!BH213-Assumptions!BG213)))),0),0)</f>
        <v>0</v>
      </c>
      <c r="BI295" s="185">
        <f>IFERROR(MAX(IF(BI$290=1,IF(MOD(BI$291,12)=1,$D295*(Assumptions!BI213),$D295*(Assumptions!BI213-Assumptions!BH213)),IF(VLOOKUP($C295,Lease_Tenure,2,FALSE)=1,IF(MOD(BI$291,12)=1,$D295*((Assumptions!BH213)*(1-Assumptions!BI230)+(Assumptions!BI213-Assumptions!BH213)),$D295*(Assumptions!BI213-Assumptions!BH213)),IF(MOD(BI$290,VLOOKUP($C295,Lease_Tenure,2,FALSE))=1,IF(MOD(BI$291,12)=1,$D295*((Assumptions!BH213)*(1-Assumptions!BI230)+(Assumptions!BI213-Assumptions!BH213)),$D295*(Assumptions!BI213-Assumptions!BH213)),$D295*(Assumptions!BI213-Assumptions!BH213)))),0),0)</f>
        <v>0</v>
      </c>
      <c r="BJ295" s="185">
        <f>IFERROR(MAX(IF(BJ$290=1,IF(MOD(BJ$291,12)=1,$D295*(Assumptions!BJ213),$D295*(Assumptions!BJ213-Assumptions!BI213)),IF(VLOOKUP($C295,Lease_Tenure,2,FALSE)=1,IF(MOD(BJ$291,12)=1,$D295*((Assumptions!BI213)*(1-Assumptions!BJ230)+(Assumptions!BJ213-Assumptions!BI213)),$D295*(Assumptions!BJ213-Assumptions!BI213)),IF(MOD(BJ$290,VLOOKUP($C295,Lease_Tenure,2,FALSE))=1,IF(MOD(BJ$291,12)=1,$D295*((Assumptions!BI213)*(1-Assumptions!BJ230)+(Assumptions!BJ213-Assumptions!BI213)),$D295*(Assumptions!BJ213-Assumptions!BI213)),$D295*(Assumptions!BJ213-Assumptions!BI213)))),0),0)</f>
        <v>0</v>
      </c>
      <c r="BK295" s="185">
        <f>IFERROR(MAX(IF(BK$290=1,IF(MOD(BK$291,12)=1,$D295*(Assumptions!BK213),$D295*(Assumptions!BK213-Assumptions!BJ213)),IF(VLOOKUP($C295,Lease_Tenure,2,FALSE)=1,IF(MOD(BK$291,12)=1,$D295*((Assumptions!BJ213)*(1-Assumptions!BK230)+(Assumptions!BK213-Assumptions!BJ213)),$D295*(Assumptions!BK213-Assumptions!BJ213)),IF(MOD(BK$290,VLOOKUP($C295,Lease_Tenure,2,FALSE))=1,IF(MOD(BK$291,12)=1,$D295*((Assumptions!BJ213)*(1-Assumptions!BK230)+(Assumptions!BK213-Assumptions!BJ213)),$D295*(Assumptions!BK213-Assumptions!BJ213)),$D295*(Assumptions!BK213-Assumptions!BJ213)))),0),0)</f>
        <v>0</v>
      </c>
      <c r="BL295" s="185">
        <f>IFERROR(MAX(IF(BL$290=1,IF(MOD(BL$291,12)=1,$D295*(Assumptions!BL213),$D295*(Assumptions!BL213-Assumptions!BK213)),IF(VLOOKUP($C295,Lease_Tenure,2,FALSE)=1,IF(MOD(BL$291,12)=1,$D295*((Assumptions!BK213)*(1-Assumptions!BL230)+(Assumptions!BL213-Assumptions!BK213)),$D295*(Assumptions!BL213-Assumptions!BK213)),IF(MOD(BL$290,VLOOKUP($C295,Lease_Tenure,2,FALSE))=1,IF(MOD(BL$291,12)=1,$D295*((Assumptions!BK213)*(1-Assumptions!BL230)+(Assumptions!BL213-Assumptions!BK213)),$D295*(Assumptions!BL213-Assumptions!BK213)),$D295*(Assumptions!BL213-Assumptions!BK213)))),0),0)</f>
        <v>0</v>
      </c>
      <c r="BM295" s="185">
        <f>IFERROR(MAX(IF(BM$290=1,IF(MOD(BM$291,12)=1,$D295*(Assumptions!BM213),$D295*(Assumptions!BM213-Assumptions!BL213)),IF(VLOOKUP($C295,Lease_Tenure,2,FALSE)=1,IF(MOD(BM$291,12)=1,$D295*((Assumptions!BL213)*(1-Assumptions!BM230)+(Assumptions!BM213-Assumptions!BL213)),$D295*(Assumptions!BM213-Assumptions!BL213)),IF(MOD(BM$290,VLOOKUP($C295,Lease_Tenure,2,FALSE))=1,IF(MOD(BM$291,12)=1,$D295*((Assumptions!BL213)*(1-Assumptions!BM230)+(Assumptions!BM213-Assumptions!BL213)),$D295*(Assumptions!BM213-Assumptions!BL213)),$D295*(Assumptions!BM213-Assumptions!BL213)))),0),0)</f>
        <v>0</v>
      </c>
      <c r="BN295" s="185">
        <f>IFERROR(MAX(IF(BN$290=1,IF(MOD(BN$291,12)=1,$D295*(Assumptions!BN213),$D295*(Assumptions!BN213-Assumptions!BM213)),IF(VLOOKUP($C295,Lease_Tenure,2,FALSE)=1,IF(MOD(BN$291,12)=1,$D295*((Assumptions!BM213)*(1-Assumptions!BN230)+(Assumptions!BN213-Assumptions!BM213)),$D295*(Assumptions!BN213-Assumptions!BM213)),IF(MOD(BN$290,VLOOKUP($C295,Lease_Tenure,2,FALSE))=1,IF(MOD(BN$291,12)=1,$D295*((Assumptions!BM213)*(1-Assumptions!BN230)+(Assumptions!BN213-Assumptions!BM213)),$D295*(Assumptions!BN213-Assumptions!BM213)),$D295*(Assumptions!BN213-Assumptions!BM213)))),0),0)</f>
        <v>0</v>
      </c>
      <c r="BO295" s="185">
        <f>IFERROR(MAX(IF(BO$290=1,IF(MOD(BO$291,12)=1,$D295*(Assumptions!BO213),$D295*(Assumptions!BO213-Assumptions!BN213)),IF(VLOOKUP($C295,Lease_Tenure,2,FALSE)=1,IF(MOD(BO$291,12)=1,$D295*((Assumptions!BN213)*(1-Assumptions!BO230)+(Assumptions!BO213-Assumptions!BN213)),$D295*(Assumptions!BO213-Assumptions!BN213)),IF(MOD(BO$290,VLOOKUP($C295,Lease_Tenure,2,FALSE))=1,IF(MOD(BO$291,12)=1,$D295*((Assumptions!BN213)*(1-Assumptions!BO230)+(Assumptions!BO213-Assumptions!BN213)),$D295*(Assumptions!BO213-Assumptions!BN213)),$D295*(Assumptions!BO213-Assumptions!BN213)))),0),0)</f>
        <v>0</v>
      </c>
      <c r="BP295" s="185">
        <f>IFERROR(MAX(IF(BP$290=1,IF(MOD(BP$291,12)=1,$D295*(Assumptions!BP213),$D295*(Assumptions!BP213-Assumptions!BO213)),IF(VLOOKUP($C295,Lease_Tenure,2,FALSE)=1,IF(MOD(BP$291,12)=1,$D295*((Assumptions!BO213)*(1-Assumptions!BP230)+(Assumptions!BP213-Assumptions!BO213)),$D295*(Assumptions!BP213-Assumptions!BO213)),IF(MOD(BP$290,VLOOKUP($C295,Lease_Tenure,2,FALSE))=1,IF(MOD(BP$291,12)=1,$D295*((Assumptions!BO213)*(1-Assumptions!BP230)+(Assumptions!BP213-Assumptions!BO213)),$D295*(Assumptions!BP213-Assumptions!BO213)),$D295*(Assumptions!BP213-Assumptions!BO213)))),0),0)</f>
        <v>0</v>
      </c>
      <c r="BQ295" s="185">
        <f>IFERROR(MAX(IF(BQ$290=1,IF(MOD(BQ$291,12)=1,$D295*(Assumptions!BQ213),$D295*(Assumptions!BQ213-Assumptions!BP213)),IF(VLOOKUP($C295,Lease_Tenure,2,FALSE)=1,IF(MOD(BQ$291,12)=1,$D295*((Assumptions!BP213)*(1-Assumptions!BQ230)+(Assumptions!BQ213-Assumptions!BP213)),$D295*(Assumptions!BQ213-Assumptions!BP213)),IF(MOD(BQ$290,VLOOKUP($C295,Lease_Tenure,2,FALSE))=1,IF(MOD(BQ$291,12)=1,$D295*((Assumptions!BP213)*(1-Assumptions!BQ230)+(Assumptions!BQ213-Assumptions!BP213)),$D295*(Assumptions!BQ213-Assumptions!BP213)),$D295*(Assumptions!BQ213-Assumptions!BP213)))),0),0)</f>
        <v>0</v>
      </c>
      <c r="BR295" s="185">
        <f>IFERROR(MAX(IF(BR$290=1,IF(MOD(BR$291,12)=1,$D295*(Assumptions!BR213),$D295*(Assumptions!BR213-Assumptions!BQ213)),IF(VLOOKUP($C295,Lease_Tenure,2,FALSE)=1,IF(MOD(BR$291,12)=1,$D295*((Assumptions!BQ213)*(1-Assumptions!BR230)+(Assumptions!BR213-Assumptions!BQ213)),$D295*(Assumptions!BR213-Assumptions!BQ213)),IF(MOD(BR$290,VLOOKUP($C295,Lease_Tenure,2,FALSE))=1,IF(MOD(BR$291,12)=1,$D295*((Assumptions!BQ213)*(1-Assumptions!BR230)+(Assumptions!BR213-Assumptions!BQ213)),$D295*(Assumptions!BR213-Assumptions!BQ213)),$D295*(Assumptions!BR213-Assumptions!BQ213)))),0),0)</f>
        <v>0</v>
      </c>
      <c r="BS295" s="185">
        <f>IFERROR(MAX(IF(BS$290=1,IF(MOD(BS$291,12)=1,$D295*(Assumptions!BS213),$D295*(Assumptions!BS213-Assumptions!BR213)),IF(VLOOKUP($C295,Lease_Tenure,2,FALSE)=1,IF(MOD(BS$291,12)=1,$D295*((Assumptions!BR213)*(1-Assumptions!BS230)+(Assumptions!BS213-Assumptions!BR213)),$D295*(Assumptions!BS213-Assumptions!BR213)),IF(MOD(BS$290,VLOOKUP($C295,Lease_Tenure,2,FALSE))=1,IF(MOD(BS$291,12)=1,$D295*((Assumptions!BR213)*(1-Assumptions!BS230)+(Assumptions!BS213-Assumptions!BR213)),$D295*(Assumptions!BS213-Assumptions!BR213)),$D295*(Assumptions!BS213-Assumptions!BR213)))),0),0)</f>
        <v>0</v>
      </c>
      <c r="BT295" s="185">
        <f>IFERROR(MAX(IF(BT$290=1,IF(MOD(BT$291,12)=1,$D295*(Assumptions!BT213),$D295*(Assumptions!BT213-Assumptions!BS213)),IF(VLOOKUP($C295,Lease_Tenure,2,FALSE)=1,IF(MOD(BT$291,12)=1,$D295*((Assumptions!BS213)*(1-Assumptions!BT230)+(Assumptions!BT213-Assumptions!BS213)),$D295*(Assumptions!BT213-Assumptions!BS213)),IF(MOD(BT$290,VLOOKUP($C295,Lease_Tenure,2,FALSE))=1,IF(MOD(BT$291,12)=1,$D295*((Assumptions!BS213)*(1-Assumptions!BT230)+(Assumptions!BT213-Assumptions!BS213)),$D295*(Assumptions!BT213-Assumptions!BS213)),$D295*(Assumptions!BT213-Assumptions!BS213)))),0),0)</f>
        <v>0</v>
      </c>
      <c r="BU295" s="185">
        <f>IFERROR(MAX(IF(BU$290=1,IF(MOD(BU$291,12)=1,$D295*(Assumptions!BU213),$D295*(Assumptions!BU213-Assumptions!BT213)),IF(VLOOKUP($C295,Lease_Tenure,2,FALSE)=1,IF(MOD(BU$291,12)=1,$D295*((Assumptions!BT213)*(1-Assumptions!BU230)+(Assumptions!BU213-Assumptions!BT213)),$D295*(Assumptions!BU213-Assumptions!BT213)),IF(MOD(BU$290,VLOOKUP($C295,Lease_Tenure,2,FALSE))=1,IF(MOD(BU$291,12)=1,$D295*((Assumptions!BT213)*(1-Assumptions!BU230)+(Assumptions!BU213-Assumptions!BT213)),$D295*(Assumptions!BU213-Assumptions!BT213)),$D295*(Assumptions!BU213-Assumptions!BT213)))),0),0)</f>
        <v>0</v>
      </c>
      <c r="BV295" s="185">
        <f>IFERROR(MAX(IF(BV$290=1,IF(MOD(BV$291,12)=1,$D295*(Assumptions!BV213),$D295*(Assumptions!BV213-Assumptions!BU213)),IF(VLOOKUP($C295,Lease_Tenure,2,FALSE)=1,IF(MOD(BV$291,12)=1,$D295*((Assumptions!BU213)*(1-Assumptions!BV230)+(Assumptions!BV213-Assumptions!BU213)),$D295*(Assumptions!BV213-Assumptions!BU213)),IF(MOD(BV$290,VLOOKUP($C295,Lease_Tenure,2,FALSE))=1,IF(MOD(BV$291,12)=1,$D295*((Assumptions!BU213)*(1-Assumptions!BV230)+(Assumptions!BV213-Assumptions!BU213)),$D295*(Assumptions!BV213-Assumptions!BU213)),$D295*(Assumptions!BV213-Assumptions!BU213)))),0),0)</f>
        <v>0</v>
      </c>
      <c r="BW295" s="185">
        <f>IFERROR(MAX(IF(BW$290=1,IF(MOD(BW$291,12)=1,$D295*(Assumptions!BW213),$D295*(Assumptions!BW213-Assumptions!BV213)),IF(VLOOKUP($C295,Lease_Tenure,2,FALSE)=1,IF(MOD(BW$291,12)=1,$D295*((Assumptions!BV213)*(1-Assumptions!BW230)+(Assumptions!BW213-Assumptions!BV213)),$D295*(Assumptions!BW213-Assumptions!BV213)),IF(MOD(BW$290,VLOOKUP($C295,Lease_Tenure,2,FALSE))=1,IF(MOD(BW$291,12)=1,$D295*((Assumptions!BV213)*(1-Assumptions!BW230)+(Assumptions!BW213-Assumptions!BV213)),$D295*(Assumptions!BW213-Assumptions!BV213)),$D295*(Assumptions!BW213-Assumptions!BV213)))),0),0)</f>
        <v>0</v>
      </c>
      <c r="BX295" s="185">
        <f>IFERROR(MAX(IF(BX$290=1,IF(MOD(BX$291,12)=1,$D295*(Assumptions!BX213),$D295*(Assumptions!BX213-Assumptions!BW213)),IF(VLOOKUP($C295,Lease_Tenure,2,FALSE)=1,IF(MOD(BX$291,12)=1,$D295*((Assumptions!BW213)*(1-Assumptions!BX230)+(Assumptions!BX213-Assumptions!BW213)),$D295*(Assumptions!BX213-Assumptions!BW213)),IF(MOD(BX$290,VLOOKUP($C295,Lease_Tenure,2,FALSE))=1,IF(MOD(BX$291,12)=1,$D295*((Assumptions!BW213)*(1-Assumptions!BX230)+(Assumptions!BX213-Assumptions!BW213)),$D295*(Assumptions!BX213-Assumptions!BW213)),$D295*(Assumptions!BX213-Assumptions!BW213)))),0),0)</f>
        <v>0</v>
      </c>
      <c r="BY295" s="185">
        <f>IFERROR(MAX(IF(BY$290=1,IF(MOD(BY$291,12)=1,$D295*(Assumptions!BY213),$D295*(Assumptions!BY213-Assumptions!BX213)),IF(VLOOKUP($C295,Lease_Tenure,2,FALSE)=1,IF(MOD(BY$291,12)=1,$D295*((Assumptions!BX213)*(1-Assumptions!BY230)+(Assumptions!BY213-Assumptions!BX213)),$D295*(Assumptions!BY213-Assumptions!BX213)),IF(MOD(BY$290,VLOOKUP($C295,Lease_Tenure,2,FALSE))=1,IF(MOD(BY$291,12)=1,$D295*((Assumptions!BX213)*(1-Assumptions!BY230)+(Assumptions!BY213-Assumptions!BX213)),$D295*(Assumptions!BY213-Assumptions!BX213)),$D295*(Assumptions!BY213-Assumptions!BX213)))),0),0)</f>
        <v>0.51</v>
      </c>
      <c r="BZ295" s="185">
        <f>IFERROR(MAX(IF(BZ$290=1,IF(MOD(BZ$291,12)=1,$D295*(Assumptions!BZ213),$D295*(Assumptions!BZ213-Assumptions!BY213)),IF(VLOOKUP($C295,Lease_Tenure,2,FALSE)=1,IF(MOD(BZ$291,12)=1,$D295*((Assumptions!BY213)*(1-Assumptions!BZ230)+(Assumptions!BZ213-Assumptions!BY213)),$D295*(Assumptions!BZ213-Assumptions!BY213)),IF(MOD(BZ$290,VLOOKUP($C295,Lease_Tenure,2,FALSE))=1,IF(MOD(BZ$291,12)=1,$D295*((Assumptions!BY213)*(1-Assumptions!BZ230)+(Assumptions!BZ213-Assumptions!BY213)),$D295*(Assumptions!BZ213-Assumptions!BY213)),$D295*(Assumptions!BZ213-Assumptions!BY213)))),0),0)</f>
        <v>0</v>
      </c>
      <c r="CA295" s="185">
        <f>IFERROR(MAX(IF(CA$290=1,IF(MOD(CA$291,12)=1,$D295*(Assumptions!CA213),$D295*(Assumptions!CA213-Assumptions!BZ213)),IF(VLOOKUP($C295,Lease_Tenure,2,FALSE)=1,IF(MOD(CA$291,12)=1,$D295*((Assumptions!BZ213)*(1-Assumptions!CA230)+(Assumptions!CA213-Assumptions!BZ213)),$D295*(Assumptions!CA213-Assumptions!BZ213)),IF(MOD(CA$290,VLOOKUP($C295,Lease_Tenure,2,FALSE))=1,IF(MOD(CA$291,12)=1,$D295*((Assumptions!BZ213)*(1-Assumptions!CA230)+(Assumptions!CA213-Assumptions!BZ213)),$D295*(Assumptions!CA213-Assumptions!BZ213)),$D295*(Assumptions!CA213-Assumptions!BZ213)))),0),0)</f>
        <v>0</v>
      </c>
      <c r="CB295" s="185">
        <f>IFERROR(MAX(IF(CB$290=1,IF(MOD(CB$291,12)=1,$D295*(Assumptions!CB213),$D295*(Assumptions!CB213-Assumptions!CA213)),IF(VLOOKUP($C295,Lease_Tenure,2,FALSE)=1,IF(MOD(CB$291,12)=1,$D295*((Assumptions!CA213)*(1-Assumptions!CB230)+(Assumptions!CB213-Assumptions!CA213)),$D295*(Assumptions!CB213-Assumptions!CA213)),IF(MOD(CB$290,VLOOKUP($C295,Lease_Tenure,2,FALSE))=1,IF(MOD(CB$291,12)=1,$D295*((Assumptions!CA213)*(1-Assumptions!CB230)+(Assumptions!CB213-Assumptions!CA213)),$D295*(Assumptions!CB213-Assumptions!CA213)),$D295*(Assumptions!CB213-Assumptions!CA213)))),0),0)</f>
        <v>0</v>
      </c>
      <c r="CC295" s="185">
        <f>IFERROR(MAX(IF(CC$290=1,IF(MOD(CC$291,12)=1,$D295*(Assumptions!CC213),$D295*(Assumptions!CC213-Assumptions!CB213)),IF(VLOOKUP($C295,Lease_Tenure,2,FALSE)=1,IF(MOD(CC$291,12)=1,$D295*((Assumptions!CB213)*(1-Assumptions!CC230)+(Assumptions!CC213-Assumptions!CB213)),$D295*(Assumptions!CC213-Assumptions!CB213)),IF(MOD(CC$290,VLOOKUP($C295,Lease_Tenure,2,FALSE))=1,IF(MOD(CC$291,12)=1,$D295*((Assumptions!CB213)*(1-Assumptions!CC230)+(Assumptions!CC213-Assumptions!CB213)),$D295*(Assumptions!CC213-Assumptions!CB213)),$D295*(Assumptions!CC213-Assumptions!CB213)))),0),0)</f>
        <v>0</v>
      </c>
      <c r="CD295" s="185">
        <f>IFERROR(MAX(IF(CD$290=1,IF(MOD(CD$291,12)=1,$D295*(Assumptions!CD213),$D295*(Assumptions!CD213-Assumptions!CC213)),IF(VLOOKUP($C295,Lease_Tenure,2,FALSE)=1,IF(MOD(CD$291,12)=1,$D295*((Assumptions!CC213)*(1-Assumptions!CD230)+(Assumptions!CD213-Assumptions!CC213)),$D295*(Assumptions!CD213-Assumptions!CC213)),IF(MOD(CD$290,VLOOKUP($C295,Lease_Tenure,2,FALSE))=1,IF(MOD(CD$291,12)=1,$D295*((Assumptions!CC213)*(1-Assumptions!CD230)+(Assumptions!CD213-Assumptions!CC213)),$D295*(Assumptions!CD213-Assumptions!CC213)),$D295*(Assumptions!CD213-Assumptions!CC213)))),0),0)</f>
        <v>0</v>
      </c>
      <c r="CE295" s="185">
        <f>IFERROR(MAX(IF(CE$290=1,IF(MOD(CE$291,12)=1,$D295*(Assumptions!CE213),$D295*(Assumptions!CE213-Assumptions!CD213)),IF(VLOOKUP($C295,Lease_Tenure,2,FALSE)=1,IF(MOD(CE$291,12)=1,$D295*((Assumptions!CD213)*(1-Assumptions!CE230)+(Assumptions!CE213-Assumptions!CD213)),$D295*(Assumptions!CE213-Assumptions!CD213)),IF(MOD(CE$290,VLOOKUP($C295,Lease_Tenure,2,FALSE))=1,IF(MOD(CE$291,12)=1,$D295*((Assumptions!CD213)*(1-Assumptions!CE230)+(Assumptions!CE213-Assumptions!CD213)),$D295*(Assumptions!CE213-Assumptions!CD213)),$D295*(Assumptions!CE213-Assumptions!CD213)))),0),0)</f>
        <v>0</v>
      </c>
      <c r="CF295" s="185">
        <f>IFERROR(MAX(IF(CF$290=1,IF(MOD(CF$291,12)=1,$D295*(Assumptions!CF213),$D295*(Assumptions!CF213-Assumptions!CE213)),IF(VLOOKUP($C295,Lease_Tenure,2,FALSE)=1,IF(MOD(CF$291,12)=1,$D295*((Assumptions!CE213)*(1-Assumptions!CF230)+(Assumptions!CF213-Assumptions!CE213)),$D295*(Assumptions!CF213-Assumptions!CE213)),IF(MOD(CF$290,VLOOKUP($C295,Lease_Tenure,2,FALSE))=1,IF(MOD(CF$291,12)=1,$D295*((Assumptions!CE213)*(1-Assumptions!CF230)+(Assumptions!CF213-Assumptions!CE213)),$D295*(Assumptions!CF213-Assumptions!CE213)),$D295*(Assumptions!CF213-Assumptions!CE213)))),0),0)</f>
        <v>0</v>
      </c>
      <c r="CG295" s="185">
        <f>IFERROR(MAX(IF(CG$290=1,IF(MOD(CG$291,12)=1,$D295*(Assumptions!CG213),$D295*(Assumptions!CG213-Assumptions!CF213)),IF(VLOOKUP($C295,Lease_Tenure,2,FALSE)=1,IF(MOD(CG$291,12)=1,$D295*((Assumptions!CF213)*(1-Assumptions!CG230)+(Assumptions!CG213-Assumptions!CF213)),$D295*(Assumptions!CG213-Assumptions!CF213)),IF(MOD(CG$290,VLOOKUP($C295,Lease_Tenure,2,FALSE))=1,IF(MOD(CG$291,12)=1,$D295*((Assumptions!CF213)*(1-Assumptions!CG230)+(Assumptions!CG213-Assumptions!CF213)),$D295*(Assumptions!CG213-Assumptions!CF213)),$D295*(Assumptions!CG213-Assumptions!CF213)))),0),0)</f>
        <v>0</v>
      </c>
      <c r="CH295" s="185">
        <f>IFERROR(MAX(IF(CH$290=1,IF(MOD(CH$291,12)=1,$D295*(Assumptions!CH213),$D295*(Assumptions!CH213-Assumptions!CG213)),IF(VLOOKUP($C295,Lease_Tenure,2,FALSE)=1,IF(MOD(CH$291,12)=1,$D295*((Assumptions!CG213)*(1-Assumptions!CH230)+(Assumptions!CH213-Assumptions!CG213)),$D295*(Assumptions!CH213-Assumptions!CG213)),IF(MOD(CH$290,VLOOKUP($C295,Lease_Tenure,2,FALSE))=1,IF(MOD(CH$291,12)=1,$D295*((Assumptions!CG213)*(1-Assumptions!CH230)+(Assumptions!CH213-Assumptions!CG213)),$D295*(Assumptions!CH213-Assumptions!CG213)),$D295*(Assumptions!CH213-Assumptions!CG213)))),0),0)</f>
        <v>0</v>
      </c>
      <c r="CI295" s="185">
        <f>IFERROR(MAX(IF(CI$290=1,IF(MOD(CI$291,12)=1,$D295*(Assumptions!CI213),$D295*(Assumptions!CI213-Assumptions!CH213)),IF(VLOOKUP($C295,Lease_Tenure,2,FALSE)=1,IF(MOD(CI$291,12)=1,$D295*((Assumptions!CH213)*(1-Assumptions!CI230)+(Assumptions!CI213-Assumptions!CH213)),$D295*(Assumptions!CI213-Assumptions!CH213)),IF(MOD(CI$290,VLOOKUP($C295,Lease_Tenure,2,FALSE))=1,IF(MOD(CI$291,12)=1,$D295*((Assumptions!CH213)*(1-Assumptions!CI230)+(Assumptions!CI213-Assumptions!CH213)),$D295*(Assumptions!CI213-Assumptions!CH213)),$D295*(Assumptions!CI213-Assumptions!CH213)))),0),0)</f>
        <v>0</v>
      </c>
      <c r="CJ295" s="185">
        <f>IFERROR(MAX(IF(CJ$290=1,IF(MOD(CJ$291,12)=1,$D295*(Assumptions!CJ213),$D295*(Assumptions!CJ213-Assumptions!CI213)),IF(VLOOKUP($C295,Lease_Tenure,2,FALSE)=1,IF(MOD(CJ$291,12)=1,$D295*((Assumptions!CI213)*(1-Assumptions!CJ230)+(Assumptions!CJ213-Assumptions!CI213)),$D295*(Assumptions!CJ213-Assumptions!CI213)),IF(MOD(CJ$290,VLOOKUP($C295,Lease_Tenure,2,FALSE))=1,IF(MOD(CJ$291,12)=1,$D295*((Assumptions!CI213)*(1-Assumptions!CJ230)+(Assumptions!CJ213-Assumptions!CI213)),$D295*(Assumptions!CJ213-Assumptions!CI213)),$D295*(Assumptions!CJ213-Assumptions!CI213)))),0),0)</f>
        <v>0</v>
      </c>
      <c r="CK295" s="185">
        <f>IFERROR(MAX(IF(CK$290=1,IF(MOD(CK$291,12)=1,$D295*(Assumptions!CK213),$D295*(Assumptions!CK213-Assumptions!CJ213)),IF(VLOOKUP($C295,Lease_Tenure,2,FALSE)=1,IF(MOD(CK$291,12)=1,$D295*((Assumptions!CJ213)*(1-Assumptions!CK230)+(Assumptions!CK213-Assumptions!CJ213)),$D295*(Assumptions!CK213-Assumptions!CJ213)),IF(MOD(CK$290,VLOOKUP($C295,Lease_Tenure,2,FALSE))=1,IF(MOD(CK$291,12)=1,$D295*((Assumptions!CJ213)*(1-Assumptions!CK230)+(Assumptions!CK213-Assumptions!CJ213)),$D295*(Assumptions!CK213-Assumptions!CJ213)),$D295*(Assumptions!CK213-Assumptions!CJ213)))),0),0)</f>
        <v>0</v>
      </c>
      <c r="CL295" s="185">
        <f>IFERROR(MAX(IF(CL$290=1,IF(MOD(CL$291,12)=1,$D295*(Assumptions!CL213),$D295*(Assumptions!CL213-Assumptions!CK213)),IF(VLOOKUP($C295,Lease_Tenure,2,FALSE)=1,IF(MOD(CL$291,12)=1,$D295*((Assumptions!CK213)*(1-Assumptions!CL230)+(Assumptions!CL213-Assumptions!CK213)),$D295*(Assumptions!CL213-Assumptions!CK213)),IF(MOD(CL$290,VLOOKUP($C295,Lease_Tenure,2,FALSE))=1,IF(MOD(CL$291,12)=1,$D295*((Assumptions!CK213)*(1-Assumptions!CL230)+(Assumptions!CL213-Assumptions!CK213)),$D295*(Assumptions!CL213-Assumptions!CK213)),$D295*(Assumptions!CL213-Assumptions!CK213)))),0),0)</f>
        <v>0</v>
      </c>
      <c r="CM295" s="185">
        <f>IFERROR(MAX(IF(CM$290=1,IF(MOD(CM$291,12)=1,$D295*(Assumptions!CM213),$D295*(Assumptions!CM213-Assumptions!CL213)),IF(VLOOKUP($C295,Lease_Tenure,2,FALSE)=1,IF(MOD(CM$291,12)=1,$D295*((Assumptions!CL213)*(1-Assumptions!CM230)+(Assumptions!CM213-Assumptions!CL213)),$D295*(Assumptions!CM213-Assumptions!CL213)),IF(MOD(CM$290,VLOOKUP($C295,Lease_Tenure,2,FALSE))=1,IF(MOD(CM$291,12)=1,$D295*((Assumptions!CL213)*(1-Assumptions!CM230)+(Assumptions!CM213-Assumptions!CL213)),$D295*(Assumptions!CM213-Assumptions!CL213)),$D295*(Assumptions!CM213-Assumptions!CL213)))),0),0)</f>
        <v>0</v>
      </c>
      <c r="CN295" s="185">
        <f>IFERROR(MAX(IF(CN$290=1,IF(MOD(CN$291,12)=1,$D295*(Assumptions!CN213),$D295*(Assumptions!CN213-Assumptions!CM213)),IF(VLOOKUP($C295,Lease_Tenure,2,FALSE)=1,IF(MOD(CN$291,12)=1,$D295*((Assumptions!CM213)*(1-Assumptions!CN230)+(Assumptions!CN213-Assumptions!CM213)),$D295*(Assumptions!CN213-Assumptions!CM213)),IF(MOD(CN$290,VLOOKUP($C295,Lease_Tenure,2,FALSE))=1,IF(MOD(CN$291,12)=1,$D295*((Assumptions!CM213)*(1-Assumptions!CN230)+(Assumptions!CN213-Assumptions!CM213)),$D295*(Assumptions!CN213-Assumptions!CM213)),$D295*(Assumptions!CN213-Assumptions!CM213)))),0),0)</f>
        <v>0</v>
      </c>
      <c r="CO295" s="185">
        <f>IFERROR(MAX(IF(CO$290=1,IF(MOD(CO$291,12)=1,$D295*(Assumptions!CO213),$D295*(Assumptions!CO213-Assumptions!CN213)),IF(VLOOKUP($C295,Lease_Tenure,2,FALSE)=1,IF(MOD(CO$291,12)=1,$D295*((Assumptions!CN213)*(1-Assumptions!CO230)+(Assumptions!CO213-Assumptions!CN213)),$D295*(Assumptions!CO213-Assumptions!CN213)),IF(MOD(CO$290,VLOOKUP($C295,Lease_Tenure,2,FALSE))=1,IF(MOD(CO$291,12)=1,$D295*((Assumptions!CN213)*(1-Assumptions!CO230)+(Assumptions!CO213-Assumptions!CN213)),$D295*(Assumptions!CO213-Assumptions!CN213)),$D295*(Assumptions!CO213-Assumptions!CN213)))),0),0)</f>
        <v>0</v>
      </c>
      <c r="CP295" s="185">
        <f>IFERROR(MAX(IF(CP$290=1,IF(MOD(CP$291,12)=1,$D295*(Assumptions!CP213),$D295*(Assumptions!CP213-Assumptions!CO213)),IF(VLOOKUP($C295,Lease_Tenure,2,FALSE)=1,IF(MOD(CP$291,12)=1,$D295*((Assumptions!CO213)*(1-Assumptions!CP230)+(Assumptions!CP213-Assumptions!CO213)),$D295*(Assumptions!CP213-Assumptions!CO213)),IF(MOD(CP$290,VLOOKUP($C295,Lease_Tenure,2,FALSE))=1,IF(MOD(CP$291,12)=1,$D295*((Assumptions!CO213)*(1-Assumptions!CP230)+(Assumptions!CP213-Assumptions!CO213)),$D295*(Assumptions!CP213-Assumptions!CO213)),$D295*(Assumptions!CP213-Assumptions!CO213)))),0),0)</f>
        <v>0</v>
      </c>
      <c r="CQ295" s="185">
        <f>IFERROR(MAX(IF(CQ$290=1,IF(MOD(CQ$291,12)=1,$D295*(Assumptions!CQ213),$D295*(Assumptions!CQ213-Assumptions!CP213)),IF(VLOOKUP($C295,Lease_Tenure,2,FALSE)=1,IF(MOD(CQ$291,12)=1,$D295*((Assumptions!CP213)*(1-Assumptions!CQ230)+(Assumptions!CQ213-Assumptions!CP213)),$D295*(Assumptions!CQ213-Assumptions!CP213)),IF(MOD(CQ$290,VLOOKUP($C295,Lease_Tenure,2,FALSE))=1,IF(MOD(CQ$291,12)=1,$D295*((Assumptions!CP213)*(1-Assumptions!CQ230)+(Assumptions!CQ213-Assumptions!CP213)),$D295*(Assumptions!CQ213-Assumptions!CP213)),$D295*(Assumptions!CQ213-Assumptions!CP213)))),0),0)</f>
        <v>0</v>
      </c>
      <c r="CR295" s="185">
        <f>IFERROR(MAX(IF(CR$290=1,IF(MOD(CR$291,12)=1,$D295*(Assumptions!CR213),$D295*(Assumptions!CR213-Assumptions!CQ213)),IF(VLOOKUP($C295,Lease_Tenure,2,FALSE)=1,IF(MOD(CR$291,12)=1,$D295*((Assumptions!CQ213)*(1-Assumptions!CR230)+(Assumptions!CR213-Assumptions!CQ213)),$D295*(Assumptions!CR213-Assumptions!CQ213)),IF(MOD(CR$290,VLOOKUP($C295,Lease_Tenure,2,FALSE))=1,IF(MOD(CR$291,12)=1,$D295*((Assumptions!CQ213)*(1-Assumptions!CR230)+(Assumptions!CR213-Assumptions!CQ213)),$D295*(Assumptions!CR213-Assumptions!CQ213)),$D295*(Assumptions!CR213-Assumptions!CQ213)))),0),0)</f>
        <v>0</v>
      </c>
      <c r="CS295" s="185">
        <f>IFERROR(MAX(IF(CS$290=1,IF(MOD(CS$291,12)=1,$D295*(Assumptions!CS213),$D295*(Assumptions!CS213-Assumptions!CR213)),IF(VLOOKUP($C295,Lease_Tenure,2,FALSE)=1,IF(MOD(CS$291,12)=1,$D295*((Assumptions!CR213)*(1-Assumptions!CS230)+(Assumptions!CS213-Assumptions!CR213)),$D295*(Assumptions!CS213-Assumptions!CR213)),IF(MOD(CS$290,VLOOKUP($C295,Lease_Tenure,2,FALSE))=1,IF(MOD(CS$291,12)=1,$D295*((Assumptions!CR213)*(1-Assumptions!CS230)+(Assumptions!CS213-Assumptions!CR213)),$D295*(Assumptions!CS213-Assumptions!CR213)),$D295*(Assumptions!CS213-Assumptions!CR213)))),0),0)</f>
        <v>0</v>
      </c>
      <c r="CT295" s="185">
        <f>IFERROR(MAX(IF(CT$290=1,IF(MOD(CT$291,12)=1,$D295*(Assumptions!CT213),$D295*(Assumptions!CT213-Assumptions!CS213)),IF(VLOOKUP($C295,Lease_Tenure,2,FALSE)=1,IF(MOD(CT$291,12)=1,$D295*((Assumptions!CS213)*(1-Assumptions!CT230)+(Assumptions!CT213-Assumptions!CS213)),$D295*(Assumptions!CT213-Assumptions!CS213)),IF(MOD(CT$290,VLOOKUP($C295,Lease_Tenure,2,FALSE))=1,IF(MOD(CT$291,12)=1,$D295*((Assumptions!CS213)*(1-Assumptions!CT230)+(Assumptions!CT213-Assumptions!CS213)),$D295*(Assumptions!CT213-Assumptions!CS213)),$D295*(Assumptions!CT213-Assumptions!CS213)))),0),0)</f>
        <v>0</v>
      </c>
      <c r="CU295" s="185">
        <f>IFERROR(MAX(IF(CU$290=1,IF(MOD(CU$291,12)=1,$D295*(Assumptions!CU213),$D295*(Assumptions!CU213-Assumptions!CT213)),IF(VLOOKUP($C295,Lease_Tenure,2,FALSE)=1,IF(MOD(CU$291,12)=1,$D295*((Assumptions!CT213)*(1-Assumptions!CU230)+(Assumptions!CU213-Assumptions!CT213)),$D295*(Assumptions!CU213-Assumptions!CT213)),IF(MOD(CU$290,VLOOKUP($C295,Lease_Tenure,2,FALSE))=1,IF(MOD(CU$291,12)=1,$D295*((Assumptions!CT213)*(1-Assumptions!CU230)+(Assumptions!CU213-Assumptions!CT213)),$D295*(Assumptions!CU213-Assumptions!CT213)),$D295*(Assumptions!CU213-Assumptions!CT213)))),0),0)</f>
        <v>0</v>
      </c>
      <c r="CV295" s="185">
        <f>IFERROR(MAX(IF(CV$290=1,IF(MOD(CV$291,12)=1,$D295*(Assumptions!CV213),$D295*(Assumptions!CV213-Assumptions!CU213)),IF(VLOOKUP($C295,Lease_Tenure,2,FALSE)=1,IF(MOD(CV$291,12)=1,$D295*((Assumptions!CU213)*(1-Assumptions!CV230)+(Assumptions!CV213-Assumptions!CU213)),$D295*(Assumptions!CV213-Assumptions!CU213)),IF(MOD(CV$290,VLOOKUP($C295,Lease_Tenure,2,FALSE))=1,IF(MOD(CV$291,12)=1,$D295*((Assumptions!CU213)*(1-Assumptions!CV230)+(Assumptions!CV213-Assumptions!CU213)),$D295*(Assumptions!CV213-Assumptions!CU213)),$D295*(Assumptions!CV213-Assumptions!CU213)))),0),0)</f>
        <v>0</v>
      </c>
      <c r="CW295" s="185">
        <f>IFERROR(MAX(IF(CW$290=1,IF(MOD(CW$291,12)=1,$D295*(Assumptions!CW213),$D295*(Assumptions!CW213-Assumptions!CV213)),IF(VLOOKUP($C295,Lease_Tenure,2,FALSE)=1,IF(MOD(CW$291,12)=1,$D295*((Assumptions!CV213)*(1-Assumptions!CW230)+(Assumptions!CW213-Assumptions!CV213)),$D295*(Assumptions!CW213-Assumptions!CV213)),IF(MOD(CW$290,VLOOKUP($C295,Lease_Tenure,2,FALSE))=1,IF(MOD(CW$291,12)=1,$D295*((Assumptions!CV213)*(1-Assumptions!CW230)+(Assumptions!CW213-Assumptions!CV213)),$D295*(Assumptions!CW213-Assumptions!CV213)),$D295*(Assumptions!CW213-Assumptions!CV213)))),0),0)</f>
        <v>0.51</v>
      </c>
      <c r="CX295" s="185">
        <f>IFERROR(MAX(IF(CX$290=1,IF(MOD(CX$291,12)=1,$D295*(Assumptions!CX213),$D295*(Assumptions!CX213-Assumptions!CW213)),IF(VLOOKUP($C295,Lease_Tenure,2,FALSE)=1,IF(MOD(CX$291,12)=1,$D295*((Assumptions!CW213)*(1-Assumptions!CX230)+(Assumptions!CX213-Assumptions!CW213)),$D295*(Assumptions!CX213-Assumptions!CW213)),IF(MOD(CX$290,VLOOKUP($C295,Lease_Tenure,2,FALSE))=1,IF(MOD(CX$291,12)=1,$D295*((Assumptions!CW213)*(1-Assumptions!CX230)+(Assumptions!CX213-Assumptions!CW213)),$D295*(Assumptions!CX213-Assumptions!CW213)),$D295*(Assumptions!CX213-Assumptions!CW213)))),0),0)</f>
        <v>0</v>
      </c>
      <c r="CY295" s="185">
        <f>IFERROR(MAX(IF(CY$290=1,IF(MOD(CY$291,12)=1,$D295*(Assumptions!CY213),$D295*(Assumptions!CY213-Assumptions!CX213)),IF(VLOOKUP($C295,Lease_Tenure,2,FALSE)=1,IF(MOD(CY$291,12)=1,$D295*((Assumptions!CX213)*(1-Assumptions!CY230)+(Assumptions!CY213-Assumptions!CX213)),$D295*(Assumptions!CY213-Assumptions!CX213)),IF(MOD(CY$290,VLOOKUP($C295,Lease_Tenure,2,FALSE))=1,IF(MOD(CY$291,12)=1,$D295*((Assumptions!CX213)*(1-Assumptions!CY230)+(Assumptions!CY213-Assumptions!CX213)),$D295*(Assumptions!CY213-Assumptions!CX213)),$D295*(Assumptions!CY213-Assumptions!CX213)))),0),0)</f>
        <v>0</v>
      </c>
      <c r="CZ295" s="185">
        <f>IFERROR(MAX(IF(CZ$290=1,IF(MOD(CZ$291,12)=1,$D295*(Assumptions!CZ213),$D295*(Assumptions!CZ213-Assumptions!CY213)),IF(VLOOKUP($C295,Lease_Tenure,2,FALSE)=1,IF(MOD(CZ$291,12)=1,$D295*((Assumptions!CY213)*(1-Assumptions!CZ230)+(Assumptions!CZ213-Assumptions!CY213)),$D295*(Assumptions!CZ213-Assumptions!CY213)),IF(MOD(CZ$290,VLOOKUP($C295,Lease_Tenure,2,FALSE))=1,IF(MOD(CZ$291,12)=1,$D295*((Assumptions!CY213)*(1-Assumptions!CZ230)+(Assumptions!CZ213-Assumptions!CY213)),$D295*(Assumptions!CZ213-Assumptions!CY213)),$D295*(Assumptions!CZ213-Assumptions!CY213)))),0),0)</f>
        <v>0</v>
      </c>
      <c r="DA295" s="185">
        <f>IFERROR(MAX(IF(DA$290=1,IF(MOD(DA$291,12)=1,$D295*(Assumptions!DA213),$D295*(Assumptions!DA213-Assumptions!CZ213)),IF(VLOOKUP($C295,Lease_Tenure,2,FALSE)=1,IF(MOD(DA$291,12)=1,$D295*((Assumptions!CZ213)*(1-Assumptions!DA230)+(Assumptions!DA213-Assumptions!CZ213)),$D295*(Assumptions!DA213-Assumptions!CZ213)),IF(MOD(DA$290,VLOOKUP($C295,Lease_Tenure,2,FALSE))=1,IF(MOD(DA$291,12)=1,$D295*((Assumptions!CZ213)*(1-Assumptions!DA230)+(Assumptions!DA213-Assumptions!CZ213)),$D295*(Assumptions!DA213-Assumptions!CZ213)),$D295*(Assumptions!DA213-Assumptions!CZ213)))),0),0)</f>
        <v>0</v>
      </c>
      <c r="DB295" s="185">
        <f>IFERROR(MAX(IF(DB$290=1,IF(MOD(DB$291,12)=1,$D295*(Assumptions!DB213),$D295*(Assumptions!DB213-Assumptions!DA213)),IF(VLOOKUP($C295,Lease_Tenure,2,FALSE)=1,IF(MOD(DB$291,12)=1,$D295*((Assumptions!DA213)*(1-Assumptions!DB230)+(Assumptions!DB213-Assumptions!DA213)),$D295*(Assumptions!DB213-Assumptions!DA213)),IF(MOD(DB$290,VLOOKUP($C295,Lease_Tenure,2,FALSE))=1,IF(MOD(DB$291,12)=1,$D295*((Assumptions!DA213)*(1-Assumptions!DB230)+(Assumptions!DB213-Assumptions!DA213)),$D295*(Assumptions!DB213-Assumptions!DA213)),$D295*(Assumptions!DB213-Assumptions!DA213)))),0),0)</f>
        <v>0</v>
      </c>
      <c r="DC295" s="185">
        <f>IFERROR(MAX(IF(DC$290=1,IF(MOD(DC$291,12)=1,$D295*(Assumptions!DC213),$D295*(Assumptions!DC213-Assumptions!DB213)),IF(VLOOKUP($C295,Lease_Tenure,2,FALSE)=1,IF(MOD(DC$291,12)=1,$D295*((Assumptions!DB213)*(1-Assumptions!DC230)+(Assumptions!DC213-Assumptions!DB213)),$D295*(Assumptions!DC213-Assumptions!DB213)),IF(MOD(DC$290,VLOOKUP($C295,Lease_Tenure,2,FALSE))=1,IF(MOD(DC$291,12)=1,$D295*((Assumptions!DB213)*(1-Assumptions!DC230)+(Assumptions!DC213-Assumptions!DB213)),$D295*(Assumptions!DC213-Assumptions!DB213)),$D295*(Assumptions!DC213-Assumptions!DB213)))),0),0)</f>
        <v>0</v>
      </c>
      <c r="DD295" s="185">
        <f>IFERROR(MAX(IF(DD$290=1,IF(MOD(DD$291,12)=1,$D295*(Assumptions!DD213),$D295*(Assumptions!DD213-Assumptions!DC213)),IF(VLOOKUP($C295,Lease_Tenure,2,FALSE)=1,IF(MOD(DD$291,12)=1,$D295*((Assumptions!DC213)*(1-Assumptions!DD230)+(Assumptions!DD213-Assumptions!DC213)),$D295*(Assumptions!DD213-Assumptions!DC213)),IF(MOD(DD$290,VLOOKUP($C295,Lease_Tenure,2,FALSE))=1,IF(MOD(DD$291,12)=1,$D295*((Assumptions!DC213)*(1-Assumptions!DD230)+(Assumptions!DD213-Assumptions!DC213)),$D295*(Assumptions!DD213-Assumptions!DC213)),$D295*(Assumptions!DD213-Assumptions!DC213)))),0),0)</f>
        <v>0</v>
      </c>
      <c r="DE295" s="185">
        <f>IFERROR(MAX(IF(DE$290=1,IF(MOD(DE$291,12)=1,$D295*(Assumptions!DE213),$D295*(Assumptions!DE213-Assumptions!DD213)),IF(VLOOKUP($C295,Lease_Tenure,2,FALSE)=1,IF(MOD(DE$291,12)=1,$D295*((Assumptions!DD213)*(1-Assumptions!DE230)+(Assumptions!DE213-Assumptions!DD213)),$D295*(Assumptions!DE213-Assumptions!DD213)),IF(MOD(DE$290,VLOOKUP($C295,Lease_Tenure,2,FALSE))=1,IF(MOD(DE$291,12)=1,$D295*((Assumptions!DD213)*(1-Assumptions!DE230)+(Assumptions!DE213-Assumptions!DD213)),$D295*(Assumptions!DE213-Assumptions!DD213)),$D295*(Assumptions!DE213-Assumptions!DD213)))),0),0)</f>
        <v>0</v>
      </c>
      <c r="DF295" s="185">
        <f>IFERROR(MAX(IF(DF$290=1,IF(MOD(DF$291,12)=1,$D295*(Assumptions!DF213),$D295*(Assumptions!DF213-Assumptions!DE213)),IF(VLOOKUP($C295,Lease_Tenure,2,FALSE)=1,IF(MOD(DF$291,12)=1,$D295*((Assumptions!DE213)*(1-Assumptions!DF230)+(Assumptions!DF213-Assumptions!DE213)),$D295*(Assumptions!DF213-Assumptions!DE213)),IF(MOD(DF$290,VLOOKUP($C295,Lease_Tenure,2,FALSE))=1,IF(MOD(DF$291,12)=1,$D295*((Assumptions!DE213)*(1-Assumptions!DF230)+(Assumptions!DF213-Assumptions!DE213)),$D295*(Assumptions!DF213-Assumptions!DE213)),$D295*(Assumptions!DF213-Assumptions!DE213)))),0),0)</f>
        <v>0</v>
      </c>
      <c r="DG295" s="185">
        <f>IFERROR(MAX(IF(DG$290=1,IF(MOD(DG$291,12)=1,$D295*(Assumptions!DG213),$D295*(Assumptions!DG213-Assumptions!DF213)),IF(VLOOKUP($C295,Lease_Tenure,2,FALSE)=1,IF(MOD(DG$291,12)=1,$D295*((Assumptions!DF213)*(1-Assumptions!DG230)+(Assumptions!DG213-Assumptions!DF213)),$D295*(Assumptions!DG213-Assumptions!DF213)),IF(MOD(DG$290,VLOOKUP($C295,Lease_Tenure,2,FALSE))=1,IF(MOD(DG$291,12)=1,$D295*((Assumptions!DF213)*(1-Assumptions!DG230)+(Assumptions!DG213-Assumptions!DF213)),$D295*(Assumptions!DG213-Assumptions!DF213)),$D295*(Assumptions!DG213-Assumptions!DF213)))),0),0)</f>
        <v>0</v>
      </c>
      <c r="DH295" s="185">
        <f>IFERROR(MAX(IF(DH$290=1,IF(MOD(DH$291,12)=1,$D295*(Assumptions!DH213),$D295*(Assumptions!DH213-Assumptions!DG213)),IF(VLOOKUP($C295,Lease_Tenure,2,FALSE)=1,IF(MOD(DH$291,12)=1,$D295*((Assumptions!DG213)*(1-Assumptions!DH230)+(Assumptions!DH213-Assumptions!DG213)),$D295*(Assumptions!DH213-Assumptions!DG213)),IF(MOD(DH$290,VLOOKUP($C295,Lease_Tenure,2,FALSE))=1,IF(MOD(DH$291,12)=1,$D295*((Assumptions!DG213)*(1-Assumptions!DH230)+(Assumptions!DH213-Assumptions!DG213)),$D295*(Assumptions!DH213-Assumptions!DG213)),$D295*(Assumptions!DH213-Assumptions!DG213)))),0),0)</f>
        <v>0</v>
      </c>
      <c r="DI295" s="185">
        <f>IFERROR(MAX(IF(DI$290=1,IF(MOD(DI$291,12)=1,$D295*(Assumptions!DI213),$D295*(Assumptions!DI213-Assumptions!DH213)),IF(VLOOKUP($C295,Lease_Tenure,2,FALSE)=1,IF(MOD(DI$291,12)=1,$D295*((Assumptions!DH213)*(1-Assumptions!DI230)+(Assumptions!DI213-Assumptions!DH213)),$D295*(Assumptions!DI213-Assumptions!DH213)),IF(MOD(DI$290,VLOOKUP($C295,Lease_Tenure,2,FALSE))=1,IF(MOD(DI$291,12)=1,$D295*((Assumptions!DH213)*(1-Assumptions!DI230)+(Assumptions!DI213-Assumptions!DH213)),$D295*(Assumptions!DI213-Assumptions!DH213)),$D295*(Assumptions!DI213-Assumptions!DH213)))),0),0)</f>
        <v>0</v>
      </c>
      <c r="DJ295" s="185">
        <f>IFERROR(MAX(IF(DJ$290=1,IF(MOD(DJ$291,12)=1,$D295*(Assumptions!DJ213),$D295*(Assumptions!DJ213-Assumptions!DI213)),IF(VLOOKUP($C295,Lease_Tenure,2,FALSE)=1,IF(MOD(DJ$291,12)=1,$D295*((Assumptions!DI213)*(1-Assumptions!DJ230)+(Assumptions!DJ213-Assumptions!DI213)),$D295*(Assumptions!DJ213-Assumptions!DI213)),IF(MOD(DJ$290,VLOOKUP($C295,Lease_Tenure,2,FALSE))=1,IF(MOD(DJ$291,12)=1,$D295*((Assumptions!DI213)*(1-Assumptions!DJ230)+(Assumptions!DJ213-Assumptions!DI213)),$D295*(Assumptions!DJ213-Assumptions!DI213)),$D295*(Assumptions!DJ213-Assumptions!DI213)))),0),0)</f>
        <v>0</v>
      </c>
      <c r="DK295" s="185">
        <f>IFERROR(MAX(IF(DK$290=1,IF(MOD(DK$291,12)=1,$D295*(Assumptions!DK213),$D295*(Assumptions!DK213-Assumptions!DJ213)),IF(VLOOKUP($C295,Lease_Tenure,2,FALSE)=1,IF(MOD(DK$291,12)=1,$D295*((Assumptions!DJ213)*(1-Assumptions!DK230)+(Assumptions!DK213-Assumptions!DJ213)),$D295*(Assumptions!DK213-Assumptions!DJ213)),IF(MOD(DK$290,VLOOKUP($C295,Lease_Tenure,2,FALSE))=1,IF(MOD(DK$291,12)=1,$D295*((Assumptions!DJ213)*(1-Assumptions!DK230)+(Assumptions!DK213-Assumptions!DJ213)),$D295*(Assumptions!DK213-Assumptions!DJ213)),$D295*(Assumptions!DK213-Assumptions!DJ213)))),0),0)</f>
        <v>0</v>
      </c>
      <c r="DL295" s="185">
        <f>IFERROR(MAX(IF(DL$290=1,IF(MOD(DL$291,12)=1,$D295*(Assumptions!DL213),$D295*(Assumptions!DL213-Assumptions!DK213)),IF(VLOOKUP($C295,Lease_Tenure,2,FALSE)=1,IF(MOD(DL$291,12)=1,$D295*((Assumptions!DK213)*(1-Assumptions!DL230)+(Assumptions!DL213-Assumptions!DK213)),$D295*(Assumptions!DL213-Assumptions!DK213)),IF(MOD(DL$290,VLOOKUP($C295,Lease_Tenure,2,FALSE))=1,IF(MOD(DL$291,12)=1,$D295*((Assumptions!DK213)*(1-Assumptions!DL230)+(Assumptions!DL213-Assumptions!DK213)),$D295*(Assumptions!DL213-Assumptions!DK213)),$D295*(Assumptions!DL213-Assumptions!DK213)))),0),0)</f>
        <v>0</v>
      </c>
      <c r="DM295" s="185">
        <f>IFERROR(MAX(IF(DM$290=1,IF(MOD(DM$291,12)=1,$D295*(Assumptions!DM213),$D295*(Assumptions!DM213-Assumptions!DL213)),IF(VLOOKUP($C295,Lease_Tenure,2,FALSE)=1,IF(MOD(DM$291,12)=1,$D295*((Assumptions!DL213)*(1-Assumptions!DM230)+(Assumptions!DM213-Assumptions!DL213)),$D295*(Assumptions!DM213-Assumptions!DL213)),IF(MOD(DM$290,VLOOKUP($C295,Lease_Tenure,2,FALSE))=1,IF(MOD(DM$291,12)=1,$D295*((Assumptions!DL213)*(1-Assumptions!DM230)+(Assumptions!DM213-Assumptions!DL213)),$D295*(Assumptions!DM213-Assumptions!DL213)),$D295*(Assumptions!DM213-Assumptions!DL213)))),0),0)</f>
        <v>0</v>
      </c>
      <c r="DN295" s="185">
        <f>IFERROR(MAX(IF(DN$290=1,IF(MOD(DN$291,12)=1,$D295*(Assumptions!DN213),$D295*(Assumptions!DN213-Assumptions!DM213)),IF(VLOOKUP($C295,Lease_Tenure,2,FALSE)=1,IF(MOD(DN$291,12)=1,$D295*((Assumptions!DM213)*(1-Assumptions!DN230)+(Assumptions!DN213-Assumptions!DM213)),$D295*(Assumptions!DN213-Assumptions!DM213)),IF(MOD(DN$290,VLOOKUP($C295,Lease_Tenure,2,FALSE))=1,IF(MOD(DN$291,12)=1,$D295*((Assumptions!DM213)*(1-Assumptions!DN230)+(Assumptions!DN213-Assumptions!DM213)),$D295*(Assumptions!DN213-Assumptions!DM213)),$D295*(Assumptions!DN213-Assumptions!DM213)))),0),0)</f>
        <v>0</v>
      </c>
      <c r="DO295" s="185">
        <f>IFERROR(MAX(IF(DO$290=1,IF(MOD(DO$291,12)=1,$D295*(Assumptions!DO213),$D295*(Assumptions!DO213-Assumptions!DN213)),IF(VLOOKUP($C295,Lease_Tenure,2,FALSE)=1,IF(MOD(DO$291,12)=1,$D295*((Assumptions!DN213)*(1-Assumptions!DO230)+(Assumptions!DO213-Assumptions!DN213)),$D295*(Assumptions!DO213-Assumptions!DN213)),IF(MOD(DO$290,VLOOKUP($C295,Lease_Tenure,2,FALSE))=1,IF(MOD(DO$291,12)=1,$D295*((Assumptions!DN213)*(1-Assumptions!DO230)+(Assumptions!DO213-Assumptions!DN213)),$D295*(Assumptions!DO213-Assumptions!DN213)),$D295*(Assumptions!DO213-Assumptions!DN213)))),0),0)</f>
        <v>0</v>
      </c>
      <c r="DP295" s="185">
        <f>IFERROR(MAX(IF(DP$290=1,IF(MOD(DP$291,12)=1,$D295*(Assumptions!DP213),$D295*(Assumptions!DP213-Assumptions!DO213)),IF(VLOOKUP($C295,Lease_Tenure,2,FALSE)=1,IF(MOD(DP$291,12)=1,$D295*((Assumptions!DO213)*(1-Assumptions!DP230)+(Assumptions!DP213-Assumptions!DO213)),$D295*(Assumptions!DP213-Assumptions!DO213)),IF(MOD(DP$290,VLOOKUP($C295,Lease_Tenure,2,FALSE))=1,IF(MOD(DP$291,12)=1,$D295*((Assumptions!DO213)*(1-Assumptions!DP230)+(Assumptions!DP213-Assumptions!DO213)),$D295*(Assumptions!DP213-Assumptions!DO213)),$D295*(Assumptions!DP213-Assumptions!DO213)))),0),0)</f>
        <v>0</v>
      </c>
      <c r="DQ295" s="185">
        <f>IFERROR(MAX(IF(DQ$290=1,IF(MOD(DQ$291,12)=1,$D295*(Assumptions!DQ213),$D295*(Assumptions!DQ213-Assumptions!DP213)),IF(VLOOKUP($C295,Lease_Tenure,2,FALSE)=1,IF(MOD(DQ$291,12)=1,$D295*((Assumptions!DP213)*(1-Assumptions!DQ230)+(Assumptions!DQ213-Assumptions!DP213)),$D295*(Assumptions!DQ213-Assumptions!DP213)),IF(MOD(DQ$290,VLOOKUP($C295,Lease_Tenure,2,FALSE))=1,IF(MOD(DQ$291,12)=1,$D295*((Assumptions!DP213)*(1-Assumptions!DQ230)+(Assumptions!DQ213-Assumptions!DP213)),$D295*(Assumptions!DQ213-Assumptions!DP213)),$D295*(Assumptions!DQ213-Assumptions!DP213)))),0),0)</f>
        <v>0</v>
      </c>
      <c r="DR295" s="185">
        <f>IFERROR(MAX(IF(DR$290=1,IF(MOD(DR$291,12)=1,$D295*(Assumptions!DR213),$D295*(Assumptions!DR213-Assumptions!DQ213)),IF(VLOOKUP($C295,Lease_Tenure,2,FALSE)=1,IF(MOD(DR$291,12)=1,$D295*((Assumptions!DQ213)*(1-Assumptions!DR230)+(Assumptions!DR213-Assumptions!DQ213)),$D295*(Assumptions!DR213-Assumptions!DQ213)),IF(MOD(DR$290,VLOOKUP($C295,Lease_Tenure,2,FALSE))=1,IF(MOD(DR$291,12)=1,$D295*((Assumptions!DQ213)*(1-Assumptions!DR230)+(Assumptions!DR213-Assumptions!DQ213)),$D295*(Assumptions!DR213-Assumptions!DQ213)),$D295*(Assumptions!DR213-Assumptions!DQ213)))),0),0)</f>
        <v>0</v>
      </c>
      <c r="DS295" s="185">
        <f>IFERROR(MAX(IF(DS$290=1,IF(MOD(DS$291,12)=1,$D295*(Assumptions!DS213),$D295*(Assumptions!DS213-Assumptions!DR213)),IF(VLOOKUP($C295,Lease_Tenure,2,FALSE)=1,IF(MOD(DS$291,12)=1,$D295*((Assumptions!DR213)*(1-Assumptions!DS230)+(Assumptions!DS213-Assumptions!DR213)),$D295*(Assumptions!DS213-Assumptions!DR213)),IF(MOD(DS$290,VLOOKUP($C295,Lease_Tenure,2,FALSE))=1,IF(MOD(DS$291,12)=1,$D295*((Assumptions!DR213)*(1-Assumptions!DS230)+(Assumptions!DS213-Assumptions!DR213)),$D295*(Assumptions!DS213-Assumptions!DR213)),$D295*(Assumptions!DS213-Assumptions!DR213)))),0),0)</f>
        <v>0</v>
      </c>
      <c r="DT295" s="185">
        <f>IFERROR(MAX(IF(DT$290=1,IF(MOD(DT$291,12)=1,$D295*(Assumptions!DT213),$D295*(Assumptions!DT213-Assumptions!DS213)),IF(VLOOKUP($C295,Lease_Tenure,2,FALSE)=1,IF(MOD(DT$291,12)=1,$D295*((Assumptions!DS213)*(1-Assumptions!DT230)+(Assumptions!DT213-Assumptions!DS213)),$D295*(Assumptions!DT213-Assumptions!DS213)),IF(MOD(DT$290,VLOOKUP($C295,Lease_Tenure,2,FALSE))=1,IF(MOD(DT$291,12)=1,$D295*((Assumptions!DS213)*(1-Assumptions!DT230)+(Assumptions!DT213-Assumptions!DS213)),$D295*(Assumptions!DT213-Assumptions!DS213)),$D295*(Assumptions!DT213-Assumptions!DS213)))),0),0)</f>
        <v>0</v>
      </c>
      <c r="DU295" s="185">
        <f>IFERROR(MAX(IF(DU$290=1,IF(MOD(DU$291,12)=1,$D295*(Assumptions!DU213),$D295*(Assumptions!DU213-Assumptions!DT213)),IF(VLOOKUP($C295,Lease_Tenure,2,FALSE)=1,IF(MOD(DU$291,12)=1,$D295*((Assumptions!DT213)*(1-Assumptions!DU230)+(Assumptions!DU213-Assumptions!DT213)),$D295*(Assumptions!DU213-Assumptions!DT213)),IF(MOD(DU$290,VLOOKUP($C295,Lease_Tenure,2,FALSE))=1,IF(MOD(DU$291,12)=1,$D295*((Assumptions!DT213)*(1-Assumptions!DU230)+(Assumptions!DU213-Assumptions!DT213)),$D295*(Assumptions!DU213-Assumptions!DT213)),$D295*(Assumptions!DU213-Assumptions!DT213)))),0),0)</f>
        <v>0.51</v>
      </c>
      <c r="DV295" s="185">
        <f>IFERROR(MAX(IF(DV$290=1,IF(MOD(DV$291,12)=1,$D295*(Assumptions!DV213),$D295*(Assumptions!DV213-Assumptions!DU213)),IF(VLOOKUP($C295,Lease_Tenure,2,FALSE)=1,IF(MOD(DV$291,12)=1,$D295*((Assumptions!DU213)*(1-Assumptions!DV230)+(Assumptions!DV213-Assumptions!DU213)),$D295*(Assumptions!DV213-Assumptions!DU213)),IF(MOD(DV$290,VLOOKUP($C295,Lease_Tenure,2,FALSE))=1,IF(MOD(DV$291,12)=1,$D295*((Assumptions!DU213)*(1-Assumptions!DV230)+(Assumptions!DV213-Assumptions!DU213)),$D295*(Assumptions!DV213-Assumptions!DU213)),$D295*(Assumptions!DV213-Assumptions!DU213)))),0),0)</f>
        <v>0</v>
      </c>
      <c r="DW295" s="185">
        <f>IFERROR(MAX(IF(DW$290=1,IF(MOD(DW$291,12)=1,$D295*(Assumptions!DW213),$D295*(Assumptions!DW213-Assumptions!DV213)),IF(VLOOKUP($C295,Lease_Tenure,2,FALSE)=1,IF(MOD(DW$291,12)=1,$D295*((Assumptions!DV213)*(1-Assumptions!DW230)+(Assumptions!DW213-Assumptions!DV213)),$D295*(Assumptions!DW213-Assumptions!DV213)),IF(MOD(DW$290,VLOOKUP($C295,Lease_Tenure,2,FALSE))=1,IF(MOD(DW$291,12)=1,$D295*((Assumptions!DV213)*(1-Assumptions!DW230)+(Assumptions!DW213-Assumptions!DV213)),$D295*(Assumptions!DW213-Assumptions!DV213)),$D295*(Assumptions!DW213-Assumptions!DV213)))),0),0)</f>
        <v>0</v>
      </c>
      <c r="DX295" s="185">
        <f>IFERROR(MAX(IF(DX$290=1,IF(MOD(DX$291,12)=1,$D295*(Assumptions!DX213),$D295*(Assumptions!DX213-Assumptions!DW213)),IF(VLOOKUP($C295,Lease_Tenure,2,FALSE)=1,IF(MOD(DX$291,12)=1,$D295*((Assumptions!DW213)*(1-Assumptions!DX230)+(Assumptions!DX213-Assumptions!DW213)),$D295*(Assumptions!DX213-Assumptions!DW213)),IF(MOD(DX$290,VLOOKUP($C295,Lease_Tenure,2,FALSE))=1,IF(MOD(DX$291,12)=1,$D295*((Assumptions!DW213)*(1-Assumptions!DX230)+(Assumptions!DX213-Assumptions!DW213)),$D295*(Assumptions!DX213-Assumptions!DW213)),$D295*(Assumptions!DX213-Assumptions!DW213)))),0),0)</f>
        <v>0</v>
      </c>
      <c r="DY295" s="185">
        <f>IFERROR(MAX(IF(DY$290=1,IF(MOD(DY$291,12)=1,$D295*(Assumptions!DY213),$D295*(Assumptions!DY213-Assumptions!DX213)),IF(VLOOKUP($C295,Lease_Tenure,2,FALSE)=1,IF(MOD(DY$291,12)=1,$D295*((Assumptions!DX213)*(1-Assumptions!DY230)+(Assumptions!DY213-Assumptions!DX213)),$D295*(Assumptions!DY213-Assumptions!DX213)),IF(MOD(DY$290,VLOOKUP($C295,Lease_Tenure,2,FALSE))=1,IF(MOD(DY$291,12)=1,$D295*((Assumptions!DX213)*(1-Assumptions!DY230)+(Assumptions!DY213-Assumptions!DX213)),$D295*(Assumptions!DY213-Assumptions!DX213)),$D295*(Assumptions!DY213-Assumptions!DX213)))),0),0)</f>
        <v>0</v>
      </c>
      <c r="DZ295" s="185">
        <f>IFERROR(MAX(IF(DZ$290=1,IF(MOD(DZ$291,12)=1,$D295*(Assumptions!DZ213),$D295*(Assumptions!DZ213-Assumptions!DY213)),IF(VLOOKUP($C295,Lease_Tenure,2,FALSE)=1,IF(MOD(DZ$291,12)=1,$D295*((Assumptions!DY213)*(1-Assumptions!DZ230)+(Assumptions!DZ213-Assumptions!DY213)),$D295*(Assumptions!DZ213-Assumptions!DY213)),IF(MOD(DZ$290,VLOOKUP($C295,Lease_Tenure,2,FALSE))=1,IF(MOD(DZ$291,12)=1,$D295*((Assumptions!DY213)*(1-Assumptions!DZ230)+(Assumptions!DZ213-Assumptions!DY213)),$D295*(Assumptions!DZ213-Assumptions!DY213)),$D295*(Assumptions!DZ213-Assumptions!DY213)))),0),0)</f>
        <v>0</v>
      </c>
      <c r="EA295" s="185">
        <f>IFERROR(MAX(IF(EA$290=1,IF(MOD(EA$291,12)=1,$D295*(Assumptions!EA213),$D295*(Assumptions!EA213-Assumptions!DZ213)),IF(VLOOKUP($C295,Lease_Tenure,2,FALSE)=1,IF(MOD(EA$291,12)=1,$D295*((Assumptions!DZ213)*(1-Assumptions!EA230)+(Assumptions!EA213-Assumptions!DZ213)),$D295*(Assumptions!EA213-Assumptions!DZ213)),IF(MOD(EA$290,VLOOKUP($C295,Lease_Tenure,2,FALSE))=1,IF(MOD(EA$291,12)=1,$D295*((Assumptions!DZ213)*(1-Assumptions!EA230)+(Assumptions!EA213-Assumptions!DZ213)),$D295*(Assumptions!EA213-Assumptions!DZ213)),$D295*(Assumptions!EA213-Assumptions!DZ213)))),0),0)</f>
        <v>0</v>
      </c>
      <c r="EB295" s="185">
        <f>IFERROR(MAX(IF(EB$290=1,IF(MOD(EB$291,12)=1,$D295*(Assumptions!EB213),$D295*(Assumptions!EB213-Assumptions!EA213)),IF(VLOOKUP($C295,Lease_Tenure,2,FALSE)=1,IF(MOD(EB$291,12)=1,$D295*((Assumptions!EA213)*(1-Assumptions!EB230)+(Assumptions!EB213-Assumptions!EA213)),$D295*(Assumptions!EB213-Assumptions!EA213)),IF(MOD(EB$290,VLOOKUP($C295,Lease_Tenure,2,FALSE))=1,IF(MOD(EB$291,12)=1,$D295*((Assumptions!EA213)*(1-Assumptions!EB230)+(Assumptions!EB213-Assumptions!EA213)),$D295*(Assumptions!EB213-Assumptions!EA213)),$D295*(Assumptions!EB213-Assumptions!EA213)))),0),0)</f>
        <v>0</v>
      </c>
      <c r="EC295" s="185">
        <f>IFERROR(MAX(IF(EC$290=1,IF(MOD(EC$291,12)=1,$D295*(Assumptions!EC213),$D295*(Assumptions!EC213-Assumptions!EB213)),IF(VLOOKUP($C295,Lease_Tenure,2,FALSE)=1,IF(MOD(EC$291,12)=1,$D295*((Assumptions!EB213)*(1-Assumptions!EC230)+(Assumptions!EC213-Assumptions!EB213)),$D295*(Assumptions!EC213-Assumptions!EB213)),IF(MOD(EC$290,VLOOKUP($C295,Lease_Tenure,2,FALSE))=1,IF(MOD(EC$291,12)=1,$D295*((Assumptions!EB213)*(1-Assumptions!EC230)+(Assumptions!EC213-Assumptions!EB213)),$D295*(Assumptions!EC213-Assumptions!EB213)),$D295*(Assumptions!EC213-Assumptions!EB213)))),0),0)</f>
        <v>0</v>
      </c>
      <c r="ED295" s="185">
        <f>IFERROR(MAX(IF(ED$290=1,IF(MOD(ED$291,12)=1,$D295*(Assumptions!ED213),$D295*(Assumptions!ED213-Assumptions!EC213)),IF(VLOOKUP($C295,Lease_Tenure,2,FALSE)=1,IF(MOD(ED$291,12)=1,$D295*((Assumptions!EC213)*(1-Assumptions!ED230)+(Assumptions!ED213-Assumptions!EC213)),$D295*(Assumptions!ED213-Assumptions!EC213)),IF(MOD(ED$290,VLOOKUP($C295,Lease_Tenure,2,FALSE))=1,IF(MOD(ED$291,12)=1,$D295*((Assumptions!EC213)*(1-Assumptions!ED230)+(Assumptions!ED213-Assumptions!EC213)),$D295*(Assumptions!ED213-Assumptions!EC213)),$D295*(Assumptions!ED213-Assumptions!EC213)))),0),0)</f>
        <v>0</v>
      </c>
      <c r="EE295" s="185">
        <f>IFERROR(MAX(IF(EE$290=1,IF(MOD(EE$291,12)=1,$D295*(Assumptions!EE213),$D295*(Assumptions!EE213-Assumptions!ED213)),IF(VLOOKUP($C295,Lease_Tenure,2,FALSE)=1,IF(MOD(EE$291,12)=1,$D295*((Assumptions!ED213)*(1-Assumptions!EE230)+(Assumptions!EE213-Assumptions!ED213)),$D295*(Assumptions!EE213-Assumptions!ED213)),IF(MOD(EE$290,VLOOKUP($C295,Lease_Tenure,2,FALSE))=1,IF(MOD(EE$291,12)=1,$D295*((Assumptions!ED213)*(1-Assumptions!EE230)+(Assumptions!EE213-Assumptions!ED213)),$D295*(Assumptions!EE213-Assumptions!ED213)),$D295*(Assumptions!EE213-Assumptions!ED213)))),0),0)</f>
        <v>0</v>
      </c>
      <c r="EF295" s="185">
        <f>IFERROR(MAX(IF(EF$290=1,IF(MOD(EF$291,12)=1,$D295*(Assumptions!EF213),$D295*(Assumptions!EF213-Assumptions!EE213)),IF(VLOOKUP($C295,Lease_Tenure,2,FALSE)=1,IF(MOD(EF$291,12)=1,$D295*((Assumptions!EE213)*(1-Assumptions!EF230)+(Assumptions!EF213-Assumptions!EE213)),$D295*(Assumptions!EF213-Assumptions!EE213)),IF(MOD(EF$290,VLOOKUP($C295,Lease_Tenure,2,FALSE))=1,IF(MOD(EF$291,12)=1,$D295*((Assumptions!EE213)*(1-Assumptions!EF230)+(Assumptions!EF213-Assumptions!EE213)),$D295*(Assumptions!EF213-Assumptions!EE213)),$D295*(Assumptions!EF213-Assumptions!EE213)))),0),0)</f>
        <v>0</v>
      </c>
      <c r="EG295" s="185">
        <f>IFERROR(MAX(IF(EG$290=1,IF(MOD(EG$291,12)=1,$D295*(Assumptions!EG213),$D295*(Assumptions!EG213-Assumptions!EF213)),IF(VLOOKUP($C295,Lease_Tenure,2,FALSE)=1,IF(MOD(EG$291,12)=1,$D295*((Assumptions!EF213)*(1-Assumptions!EG230)+(Assumptions!EG213-Assumptions!EF213)),$D295*(Assumptions!EG213-Assumptions!EF213)),IF(MOD(EG$290,VLOOKUP($C295,Lease_Tenure,2,FALSE))=1,IF(MOD(EG$291,12)=1,$D295*((Assumptions!EF213)*(1-Assumptions!EG230)+(Assumptions!EG213-Assumptions!EF213)),$D295*(Assumptions!EG213-Assumptions!EF213)),$D295*(Assumptions!EG213-Assumptions!EF213)))),0),0)</f>
        <v>0</v>
      </c>
      <c r="EH295" s="185">
        <f>IFERROR(MAX(IF(EH$290=1,IF(MOD(EH$291,12)=1,$D295*(Assumptions!EH213),$D295*(Assumptions!EH213-Assumptions!EG213)),IF(VLOOKUP($C295,Lease_Tenure,2,FALSE)=1,IF(MOD(EH$291,12)=1,$D295*((Assumptions!EG213)*(1-Assumptions!EH230)+(Assumptions!EH213-Assumptions!EG213)),$D295*(Assumptions!EH213-Assumptions!EG213)),IF(MOD(EH$290,VLOOKUP($C295,Lease_Tenure,2,FALSE))=1,IF(MOD(EH$291,12)=1,$D295*((Assumptions!EG213)*(1-Assumptions!EH230)+(Assumptions!EH213-Assumptions!EG213)),$D295*(Assumptions!EH213-Assumptions!EG213)),$D295*(Assumptions!EH213-Assumptions!EG213)))),0),0)</f>
        <v>0</v>
      </c>
      <c r="EI295" s="185">
        <f>IFERROR(MAX(IF(EI$290=1,IF(MOD(EI$291,12)=1,$D295*(Assumptions!EI213),$D295*(Assumptions!EI213-Assumptions!EH213)),IF(VLOOKUP($C295,Lease_Tenure,2,FALSE)=1,IF(MOD(EI$291,12)=1,$D295*((Assumptions!EH213)*(1-Assumptions!EI230)+(Assumptions!EI213-Assumptions!EH213)),$D295*(Assumptions!EI213-Assumptions!EH213)),IF(MOD(EI$290,VLOOKUP($C295,Lease_Tenure,2,FALSE))=1,IF(MOD(EI$291,12)=1,$D295*((Assumptions!EH213)*(1-Assumptions!EI230)+(Assumptions!EI213-Assumptions!EH213)),$D295*(Assumptions!EI213-Assumptions!EH213)),$D295*(Assumptions!EI213-Assumptions!EH213)))),0),0)</f>
        <v>0</v>
      </c>
      <c r="EJ295" s="185">
        <f>IFERROR(MAX(IF(EJ$290=1,IF(MOD(EJ$291,12)=1,$D295*(Assumptions!EJ213),$D295*(Assumptions!EJ213-Assumptions!EI213)),IF(VLOOKUP($C295,Lease_Tenure,2,FALSE)=1,IF(MOD(EJ$291,12)=1,$D295*((Assumptions!EI213)*(1-Assumptions!EJ230)+(Assumptions!EJ213-Assumptions!EI213)),$D295*(Assumptions!EJ213-Assumptions!EI213)),IF(MOD(EJ$290,VLOOKUP($C295,Lease_Tenure,2,FALSE))=1,IF(MOD(EJ$291,12)=1,$D295*((Assumptions!EI213)*(1-Assumptions!EJ230)+(Assumptions!EJ213-Assumptions!EI213)),$D295*(Assumptions!EJ213-Assumptions!EI213)),$D295*(Assumptions!EJ213-Assumptions!EI213)))),0),0)</f>
        <v>0</v>
      </c>
      <c r="EK295" s="185">
        <f>IFERROR(MAX(IF(EK$290=1,IF(MOD(EK$291,12)=1,$D295*(Assumptions!EK213),$D295*(Assumptions!EK213-Assumptions!EJ213)),IF(VLOOKUP($C295,Lease_Tenure,2,FALSE)=1,IF(MOD(EK$291,12)=1,$D295*((Assumptions!EJ213)*(1-Assumptions!EK230)+(Assumptions!EK213-Assumptions!EJ213)),$D295*(Assumptions!EK213-Assumptions!EJ213)),IF(MOD(EK$290,VLOOKUP($C295,Lease_Tenure,2,FALSE))=1,IF(MOD(EK$291,12)=1,$D295*((Assumptions!EJ213)*(1-Assumptions!EK230)+(Assumptions!EK213-Assumptions!EJ213)),$D295*(Assumptions!EK213-Assumptions!EJ213)),$D295*(Assumptions!EK213-Assumptions!EJ213)))),0),0)</f>
        <v>0</v>
      </c>
      <c r="EL295" s="185">
        <f>IFERROR(MAX(IF(EL$290=1,IF(MOD(EL$291,12)=1,$D295*(Assumptions!EL213),$D295*(Assumptions!EL213-Assumptions!EK213)),IF(VLOOKUP($C295,Lease_Tenure,2,FALSE)=1,IF(MOD(EL$291,12)=1,$D295*((Assumptions!EK213)*(1-Assumptions!EL230)+(Assumptions!EL213-Assumptions!EK213)),$D295*(Assumptions!EL213-Assumptions!EK213)),IF(MOD(EL$290,VLOOKUP($C295,Lease_Tenure,2,FALSE))=1,IF(MOD(EL$291,12)=1,$D295*((Assumptions!EK213)*(1-Assumptions!EL230)+(Assumptions!EL213-Assumptions!EK213)),$D295*(Assumptions!EL213-Assumptions!EK213)),$D295*(Assumptions!EL213-Assumptions!EK213)))),0),0)</f>
        <v>0</v>
      </c>
      <c r="EM295" s="185">
        <f>IFERROR(MAX(IF(EM$290=1,IF(MOD(EM$291,12)=1,$D295*(Assumptions!EM213),$D295*(Assumptions!EM213-Assumptions!EL213)),IF(VLOOKUP($C295,Lease_Tenure,2,FALSE)=1,IF(MOD(EM$291,12)=1,$D295*((Assumptions!EL213)*(1-Assumptions!EM230)+(Assumptions!EM213-Assumptions!EL213)),$D295*(Assumptions!EM213-Assumptions!EL213)),IF(MOD(EM$290,VLOOKUP($C295,Lease_Tenure,2,FALSE))=1,IF(MOD(EM$291,12)=1,$D295*((Assumptions!EL213)*(1-Assumptions!EM230)+(Assumptions!EM213-Assumptions!EL213)),$D295*(Assumptions!EM213-Assumptions!EL213)),$D295*(Assumptions!EM213-Assumptions!EL213)))),0),0)</f>
        <v>0</v>
      </c>
      <c r="EN295" s="185">
        <f>IFERROR(MAX(IF(EN$290=1,IF(MOD(EN$291,12)=1,$D295*(Assumptions!EN213),$D295*(Assumptions!EN213-Assumptions!EM213)),IF(VLOOKUP($C295,Lease_Tenure,2,FALSE)=1,IF(MOD(EN$291,12)=1,$D295*((Assumptions!EM213)*(1-Assumptions!EN230)+(Assumptions!EN213-Assumptions!EM213)),$D295*(Assumptions!EN213-Assumptions!EM213)),IF(MOD(EN$290,VLOOKUP($C295,Lease_Tenure,2,FALSE))=1,IF(MOD(EN$291,12)=1,$D295*((Assumptions!EM213)*(1-Assumptions!EN230)+(Assumptions!EN213-Assumptions!EM213)),$D295*(Assumptions!EN213-Assumptions!EM213)),$D295*(Assumptions!EN213-Assumptions!EM213)))),0),0)</f>
        <v>0</v>
      </c>
      <c r="EO295" s="185">
        <f>IFERROR(MAX(IF(EO$290=1,IF(MOD(EO$291,12)=1,$D295*(Assumptions!EO213),$D295*(Assumptions!EO213-Assumptions!EN213)),IF(VLOOKUP($C295,Lease_Tenure,2,FALSE)=1,IF(MOD(EO$291,12)=1,$D295*((Assumptions!EN213)*(1-Assumptions!EO230)+(Assumptions!EO213-Assumptions!EN213)),$D295*(Assumptions!EO213-Assumptions!EN213)),IF(MOD(EO$290,VLOOKUP($C295,Lease_Tenure,2,FALSE))=1,IF(MOD(EO$291,12)=1,$D295*((Assumptions!EN213)*(1-Assumptions!EO230)+(Assumptions!EO213-Assumptions!EN213)),$D295*(Assumptions!EO213-Assumptions!EN213)),$D295*(Assumptions!EO213-Assumptions!EN213)))),0),0)</f>
        <v>0</v>
      </c>
      <c r="EP295" s="185">
        <f>IFERROR(MAX(IF(EP$290=1,IF(MOD(EP$291,12)=1,$D295*(Assumptions!EP213),$D295*(Assumptions!EP213-Assumptions!EO213)),IF(VLOOKUP($C295,Lease_Tenure,2,FALSE)=1,IF(MOD(EP$291,12)=1,$D295*((Assumptions!EO213)*(1-Assumptions!EP230)+(Assumptions!EP213-Assumptions!EO213)),$D295*(Assumptions!EP213-Assumptions!EO213)),IF(MOD(EP$290,VLOOKUP($C295,Lease_Tenure,2,FALSE))=1,IF(MOD(EP$291,12)=1,$D295*((Assumptions!EO213)*(1-Assumptions!EP230)+(Assumptions!EP213-Assumptions!EO213)),$D295*(Assumptions!EP213-Assumptions!EO213)),$D295*(Assumptions!EP213-Assumptions!EO213)))),0),0)</f>
        <v>0</v>
      </c>
      <c r="EQ295" s="185">
        <f>IFERROR(MAX(IF(EQ$290=1,IF(MOD(EQ$291,12)=1,$D295*(Assumptions!EQ213),$D295*(Assumptions!EQ213-Assumptions!EP213)),IF(VLOOKUP($C295,Lease_Tenure,2,FALSE)=1,IF(MOD(EQ$291,12)=1,$D295*((Assumptions!EP213)*(1-Assumptions!EQ230)+(Assumptions!EQ213-Assumptions!EP213)),$D295*(Assumptions!EQ213-Assumptions!EP213)),IF(MOD(EQ$290,VLOOKUP($C295,Lease_Tenure,2,FALSE))=1,IF(MOD(EQ$291,12)=1,$D295*((Assumptions!EP213)*(1-Assumptions!EQ230)+(Assumptions!EQ213-Assumptions!EP213)),$D295*(Assumptions!EQ213-Assumptions!EP213)),$D295*(Assumptions!EQ213-Assumptions!EP213)))),0),0)</f>
        <v>0</v>
      </c>
      <c r="ER295" s="185">
        <f>IFERROR(MAX(IF(ER$290=1,IF(MOD(ER$291,12)=1,$D295*(Assumptions!ER213),$D295*(Assumptions!ER213-Assumptions!EQ213)),IF(VLOOKUP($C295,Lease_Tenure,2,FALSE)=1,IF(MOD(ER$291,12)=1,$D295*((Assumptions!EQ213)*(1-Assumptions!ER230)+(Assumptions!ER213-Assumptions!EQ213)),$D295*(Assumptions!ER213-Assumptions!EQ213)),IF(MOD(ER$290,VLOOKUP($C295,Lease_Tenure,2,FALSE))=1,IF(MOD(ER$291,12)=1,$D295*((Assumptions!EQ213)*(1-Assumptions!ER230)+(Assumptions!ER213-Assumptions!EQ213)),$D295*(Assumptions!ER213-Assumptions!EQ213)),$D295*(Assumptions!ER213-Assumptions!EQ213)))),0),0)</f>
        <v>0</v>
      </c>
      <c r="ES295" s="185">
        <f>IFERROR(MAX(IF(ES$290=1,IF(MOD(ES$291,12)=1,$D295*(Assumptions!ES213),$D295*(Assumptions!ES213-Assumptions!ER213)),IF(VLOOKUP($C295,Lease_Tenure,2,FALSE)=1,IF(MOD(ES$291,12)=1,$D295*((Assumptions!ER213)*(1-Assumptions!ES230)+(Assumptions!ES213-Assumptions!ER213)),$D295*(Assumptions!ES213-Assumptions!ER213)),IF(MOD(ES$290,VLOOKUP($C295,Lease_Tenure,2,FALSE))=1,IF(MOD(ES$291,12)=1,$D295*((Assumptions!ER213)*(1-Assumptions!ES230)+(Assumptions!ES213-Assumptions!ER213)),$D295*(Assumptions!ES213-Assumptions!ER213)),$D295*(Assumptions!ES213-Assumptions!ER213)))),0),0)</f>
        <v>0.51</v>
      </c>
      <c r="ET295" s="185">
        <f>IFERROR(MAX(IF(ET$290=1,IF(MOD(ET$291,12)=1,$D295*(Assumptions!ET213),$D295*(Assumptions!ET213-Assumptions!ES213)),IF(VLOOKUP($C295,Lease_Tenure,2,FALSE)=1,IF(MOD(ET$291,12)=1,$D295*((Assumptions!ES213)*(1-Assumptions!ET230)+(Assumptions!ET213-Assumptions!ES213)),$D295*(Assumptions!ET213-Assumptions!ES213)),IF(MOD(ET$290,VLOOKUP($C295,Lease_Tenure,2,FALSE))=1,IF(MOD(ET$291,12)=1,$D295*((Assumptions!ES213)*(1-Assumptions!ET230)+(Assumptions!ET213-Assumptions!ES213)),$D295*(Assumptions!ET213-Assumptions!ES213)),$D295*(Assumptions!ET213-Assumptions!ES213)))),0),0)</f>
        <v>0</v>
      </c>
      <c r="EU295" s="185">
        <f>IFERROR(MAX(IF(EU$290=1,IF(MOD(EU$291,12)=1,$D295*(Assumptions!EU213),$D295*(Assumptions!EU213-Assumptions!ET213)),IF(VLOOKUP($C295,Lease_Tenure,2,FALSE)=1,IF(MOD(EU$291,12)=1,$D295*((Assumptions!ET213)*(1-Assumptions!EU230)+(Assumptions!EU213-Assumptions!ET213)),$D295*(Assumptions!EU213-Assumptions!ET213)),IF(MOD(EU$290,VLOOKUP($C295,Lease_Tenure,2,FALSE))=1,IF(MOD(EU$291,12)=1,$D295*((Assumptions!ET213)*(1-Assumptions!EU230)+(Assumptions!EU213-Assumptions!ET213)),$D295*(Assumptions!EU213-Assumptions!ET213)),$D295*(Assumptions!EU213-Assumptions!ET213)))),0),0)</f>
        <v>0</v>
      </c>
      <c r="EV295" s="185">
        <f>IFERROR(MAX(IF(EV$290=1,IF(MOD(EV$291,12)=1,$D295*(Assumptions!EV213),$D295*(Assumptions!EV213-Assumptions!EU213)),IF(VLOOKUP($C295,Lease_Tenure,2,FALSE)=1,IF(MOD(EV$291,12)=1,$D295*((Assumptions!EU213)*(1-Assumptions!EV230)+(Assumptions!EV213-Assumptions!EU213)),$D295*(Assumptions!EV213-Assumptions!EU213)),IF(MOD(EV$290,VLOOKUP($C295,Lease_Tenure,2,FALSE))=1,IF(MOD(EV$291,12)=1,$D295*((Assumptions!EU213)*(1-Assumptions!EV230)+(Assumptions!EV213-Assumptions!EU213)),$D295*(Assumptions!EV213-Assumptions!EU213)),$D295*(Assumptions!EV213-Assumptions!EU213)))),0),0)</f>
        <v>0</v>
      </c>
      <c r="EW295" s="185">
        <f>IFERROR(MAX(IF(EW$290=1,IF(MOD(EW$291,12)=1,$D295*(Assumptions!EW213),$D295*(Assumptions!EW213-Assumptions!EV213)),IF(VLOOKUP($C295,Lease_Tenure,2,FALSE)=1,IF(MOD(EW$291,12)=1,$D295*((Assumptions!EV213)*(1-Assumptions!EW230)+(Assumptions!EW213-Assumptions!EV213)),$D295*(Assumptions!EW213-Assumptions!EV213)),IF(MOD(EW$290,VLOOKUP($C295,Lease_Tenure,2,FALSE))=1,IF(MOD(EW$291,12)=1,$D295*((Assumptions!EV213)*(1-Assumptions!EW230)+(Assumptions!EW213-Assumptions!EV213)),$D295*(Assumptions!EW213-Assumptions!EV213)),$D295*(Assumptions!EW213-Assumptions!EV213)))),0),0)</f>
        <v>0</v>
      </c>
      <c r="EX295" s="185">
        <f>IFERROR(MAX(IF(EX$290=1,IF(MOD(EX$291,12)=1,$D295*(Assumptions!EX213),$D295*(Assumptions!EX213-Assumptions!EW213)),IF(VLOOKUP($C295,Lease_Tenure,2,FALSE)=1,IF(MOD(EX$291,12)=1,$D295*((Assumptions!EW213)*(1-Assumptions!EX230)+(Assumptions!EX213-Assumptions!EW213)),$D295*(Assumptions!EX213-Assumptions!EW213)),IF(MOD(EX$290,VLOOKUP($C295,Lease_Tenure,2,FALSE))=1,IF(MOD(EX$291,12)=1,$D295*((Assumptions!EW213)*(1-Assumptions!EX230)+(Assumptions!EX213-Assumptions!EW213)),$D295*(Assumptions!EX213-Assumptions!EW213)),$D295*(Assumptions!EX213-Assumptions!EW213)))),0),0)</f>
        <v>0</v>
      </c>
      <c r="EY295" s="185">
        <f>IFERROR(MAX(IF(EY$290=1,IF(MOD(EY$291,12)=1,$D295*(Assumptions!EY213),$D295*(Assumptions!EY213-Assumptions!EX213)),IF(VLOOKUP($C295,Lease_Tenure,2,FALSE)=1,IF(MOD(EY$291,12)=1,$D295*((Assumptions!EX213)*(1-Assumptions!EY230)+(Assumptions!EY213-Assumptions!EX213)),$D295*(Assumptions!EY213-Assumptions!EX213)),IF(MOD(EY$290,VLOOKUP($C295,Lease_Tenure,2,FALSE))=1,IF(MOD(EY$291,12)=1,$D295*((Assumptions!EX213)*(1-Assumptions!EY230)+(Assumptions!EY213-Assumptions!EX213)),$D295*(Assumptions!EY213-Assumptions!EX213)),$D295*(Assumptions!EY213-Assumptions!EX213)))),0),0)</f>
        <v>0</v>
      </c>
      <c r="EZ295" s="185">
        <f>IFERROR(MAX(IF(EZ$290=1,IF(MOD(EZ$291,12)=1,$D295*(Assumptions!EZ213),$D295*(Assumptions!EZ213-Assumptions!EY213)),IF(VLOOKUP($C295,Lease_Tenure,2,FALSE)=1,IF(MOD(EZ$291,12)=1,$D295*((Assumptions!EY213)*(1-Assumptions!EZ230)+(Assumptions!EZ213-Assumptions!EY213)),$D295*(Assumptions!EZ213-Assumptions!EY213)),IF(MOD(EZ$290,VLOOKUP($C295,Lease_Tenure,2,FALSE))=1,IF(MOD(EZ$291,12)=1,$D295*((Assumptions!EY213)*(1-Assumptions!EZ230)+(Assumptions!EZ213-Assumptions!EY213)),$D295*(Assumptions!EZ213-Assumptions!EY213)),$D295*(Assumptions!EZ213-Assumptions!EY213)))),0),0)</f>
        <v>0</v>
      </c>
      <c r="FA295" s="185">
        <f>IFERROR(MAX(IF(FA$290=1,IF(MOD(FA$291,12)=1,$D295*(Assumptions!FA213),$D295*(Assumptions!FA213-Assumptions!EZ213)),IF(VLOOKUP($C295,Lease_Tenure,2,FALSE)=1,IF(MOD(FA$291,12)=1,$D295*((Assumptions!EZ213)*(1-Assumptions!FA230)+(Assumptions!FA213-Assumptions!EZ213)),$D295*(Assumptions!FA213-Assumptions!EZ213)),IF(MOD(FA$290,VLOOKUP($C295,Lease_Tenure,2,FALSE))=1,IF(MOD(FA$291,12)=1,$D295*((Assumptions!EZ213)*(1-Assumptions!FA230)+(Assumptions!FA213-Assumptions!EZ213)),$D295*(Assumptions!FA213-Assumptions!EZ213)),$D295*(Assumptions!FA213-Assumptions!EZ213)))),0),0)</f>
        <v>0</v>
      </c>
      <c r="FB295" s="185">
        <f>IFERROR(MAX(IF(FB$290=1,IF(MOD(FB$291,12)=1,$D295*(Assumptions!FB213),$D295*(Assumptions!FB213-Assumptions!FA213)),IF(VLOOKUP($C295,Lease_Tenure,2,FALSE)=1,IF(MOD(FB$291,12)=1,$D295*((Assumptions!FA213)*(1-Assumptions!FB230)+(Assumptions!FB213-Assumptions!FA213)),$D295*(Assumptions!FB213-Assumptions!FA213)),IF(MOD(FB$290,VLOOKUP($C295,Lease_Tenure,2,FALSE))=1,IF(MOD(FB$291,12)=1,$D295*((Assumptions!FA213)*(1-Assumptions!FB230)+(Assumptions!FB213-Assumptions!FA213)),$D295*(Assumptions!FB213-Assumptions!FA213)),$D295*(Assumptions!FB213-Assumptions!FA213)))),0),0)</f>
        <v>0</v>
      </c>
      <c r="FC295" s="185">
        <f>IFERROR(MAX(IF(FC$290=1,IF(MOD(FC$291,12)=1,$D295*(Assumptions!FC213),$D295*(Assumptions!FC213-Assumptions!FB213)),IF(VLOOKUP($C295,Lease_Tenure,2,FALSE)=1,IF(MOD(FC$291,12)=1,$D295*((Assumptions!FB213)*(1-Assumptions!FC230)+(Assumptions!FC213-Assumptions!FB213)),$D295*(Assumptions!FC213-Assumptions!FB213)),IF(MOD(FC$290,VLOOKUP($C295,Lease_Tenure,2,FALSE))=1,IF(MOD(FC$291,12)=1,$D295*((Assumptions!FB213)*(1-Assumptions!FC230)+(Assumptions!FC213-Assumptions!FB213)),$D295*(Assumptions!FC213-Assumptions!FB213)),$D295*(Assumptions!FC213-Assumptions!FB213)))),0),0)</f>
        <v>0</v>
      </c>
      <c r="FD295" s="185">
        <f>IFERROR(MAX(IF(FD$290=1,IF(MOD(FD$291,12)=1,$D295*(Assumptions!FD213),$D295*(Assumptions!FD213-Assumptions!FC213)),IF(VLOOKUP($C295,Lease_Tenure,2,FALSE)=1,IF(MOD(FD$291,12)=1,$D295*((Assumptions!FC213)*(1-Assumptions!FD230)+(Assumptions!FD213-Assumptions!FC213)),$D295*(Assumptions!FD213-Assumptions!FC213)),IF(MOD(FD$290,VLOOKUP($C295,Lease_Tenure,2,FALSE))=1,IF(MOD(FD$291,12)=1,$D295*((Assumptions!FC213)*(1-Assumptions!FD230)+(Assumptions!FD213-Assumptions!FC213)),$D295*(Assumptions!FD213-Assumptions!FC213)),$D295*(Assumptions!FD213-Assumptions!FC213)))),0),0)</f>
        <v>0</v>
      </c>
      <c r="FE295" s="185">
        <f>IFERROR(MAX(IF(FE$290=1,IF(MOD(FE$291,12)=1,$D295*(Assumptions!FE213),$D295*(Assumptions!FE213-Assumptions!FD213)),IF(VLOOKUP($C295,Lease_Tenure,2,FALSE)=1,IF(MOD(FE$291,12)=1,$D295*((Assumptions!FD213)*(1-Assumptions!FE230)+(Assumptions!FE213-Assumptions!FD213)),$D295*(Assumptions!FE213-Assumptions!FD213)),IF(MOD(FE$290,VLOOKUP($C295,Lease_Tenure,2,FALSE))=1,IF(MOD(FE$291,12)=1,$D295*((Assumptions!FD213)*(1-Assumptions!FE230)+(Assumptions!FE213-Assumptions!FD213)),$D295*(Assumptions!FE213-Assumptions!FD213)),$D295*(Assumptions!FE213-Assumptions!FD213)))),0),0)</f>
        <v>0</v>
      </c>
      <c r="FF295" s="185">
        <f>IFERROR(MAX(IF(FF$290=1,IF(MOD(FF$291,12)=1,$D295*(Assumptions!FF213),$D295*(Assumptions!FF213-Assumptions!FE213)),IF(VLOOKUP($C295,Lease_Tenure,2,FALSE)=1,IF(MOD(FF$291,12)=1,$D295*((Assumptions!FE213)*(1-Assumptions!FF230)+(Assumptions!FF213-Assumptions!FE213)),$D295*(Assumptions!FF213-Assumptions!FE213)),IF(MOD(FF$290,VLOOKUP($C295,Lease_Tenure,2,FALSE))=1,IF(MOD(FF$291,12)=1,$D295*((Assumptions!FE213)*(1-Assumptions!FF230)+(Assumptions!FF213-Assumptions!FE213)),$D295*(Assumptions!FF213-Assumptions!FE213)),$D295*(Assumptions!FF213-Assumptions!FE213)))),0),0)</f>
        <v>0</v>
      </c>
      <c r="FG295" s="185">
        <f>IFERROR(MAX(IF(FG$290=1,IF(MOD(FG$291,12)=1,$D295*(Assumptions!FG213),$D295*(Assumptions!FG213-Assumptions!FF213)),IF(VLOOKUP($C295,Lease_Tenure,2,FALSE)=1,IF(MOD(FG$291,12)=1,$D295*((Assumptions!FF213)*(1-Assumptions!FG230)+(Assumptions!FG213-Assumptions!FF213)),$D295*(Assumptions!FG213-Assumptions!FF213)),IF(MOD(FG$290,VLOOKUP($C295,Lease_Tenure,2,FALSE))=1,IF(MOD(FG$291,12)=1,$D295*((Assumptions!FF213)*(1-Assumptions!FG230)+(Assumptions!FG213-Assumptions!FF213)),$D295*(Assumptions!FG213-Assumptions!FF213)),$D295*(Assumptions!FG213-Assumptions!FF213)))),0),0)</f>
        <v>0</v>
      </c>
      <c r="FH295" s="185">
        <f>IFERROR(MAX(IF(FH$290=1,IF(MOD(FH$291,12)=1,$D295*(Assumptions!FH213),$D295*(Assumptions!FH213-Assumptions!FG213)),IF(VLOOKUP($C295,Lease_Tenure,2,FALSE)=1,IF(MOD(FH$291,12)=1,$D295*((Assumptions!FG213)*(1-Assumptions!FH230)+(Assumptions!FH213-Assumptions!FG213)),$D295*(Assumptions!FH213-Assumptions!FG213)),IF(MOD(FH$290,VLOOKUP($C295,Lease_Tenure,2,FALSE))=1,IF(MOD(FH$291,12)=1,$D295*((Assumptions!FG213)*(1-Assumptions!FH230)+(Assumptions!FH213-Assumptions!FG213)),$D295*(Assumptions!FH213-Assumptions!FG213)),$D295*(Assumptions!FH213-Assumptions!FG213)))),0),0)</f>
        <v>0</v>
      </c>
      <c r="FI295" s="185">
        <f>IFERROR(MAX(IF(FI$290=1,IF(MOD(FI$291,12)=1,$D295*(Assumptions!FI213),$D295*(Assumptions!FI213-Assumptions!FH213)),IF(VLOOKUP($C295,Lease_Tenure,2,FALSE)=1,IF(MOD(FI$291,12)=1,$D295*((Assumptions!FH213)*(1-Assumptions!FI230)+(Assumptions!FI213-Assumptions!FH213)),$D295*(Assumptions!FI213-Assumptions!FH213)),IF(MOD(FI$290,VLOOKUP($C295,Lease_Tenure,2,FALSE))=1,IF(MOD(FI$291,12)=1,$D295*((Assumptions!FH213)*(1-Assumptions!FI230)+(Assumptions!FI213-Assumptions!FH213)),$D295*(Assumptions!FI213-Assumptions!FH213)),$D295*(Assumptions!FI213-Assumptions!FH213)))),0),0)</f>
        <v>0</v>
      </c>
      <c r="FJ295" s="185">
        <f>IFERROR(MAX(IF(FJ$290=1,IF(MOD(FJ$291,12)=1,$D295*(Assumptions!FJ213),$D295*(Assumptions!FJ213-Assumptions!FI213)),IF(VLOOKUP($C295,Lease_Tenure,2,FALSE)=1,IF(MOD(FJ$291,12)=1,$D295*((Assumptions!FI213)*(1-Assumptions!FJ230)+(Assumptions!FJ213-Assumptions!FI213)),$D295*(Assumptions!FJ213-Assumptions!FI213)),IF(MOD(FJ$290,VLOOKUP($C295,Lease_Tenure,2,FALSE))=1,IF(MOD(FJ$291,12)=1,$D295*((Assumptions!FI213)*(1-Assumptions!FJ230)+(Assumptions!FJ213-Assumptions!FI213)),$D295*(Assumptions!FJ213-Assumptions!FI213)),$D295*(Assumptions!FJ213-Assumptions!FI213)))),0),0)</f>
        <v>0</v>
      </c>
      <c r="FK295" s="185">
        <f>IFERROR(MAX(IF(FK$290=1,IF(MOD(FK$291,12)=1,$D295*(Assumptions!FK213),$D295*(Assumptions!FK213-Assumptions!FJ213)),IF(VLOOKUP($C295,Lease_Tenure,2,FALSE)=1,IF(MOD(FK$291,12)=1,$D295*((Assumptions!FJ213)*(1-Assumptions!FK230)+(Assumptions!FK213-Assumptions!FJ213)),$D295*(Assumptions!FK213-Assumptions!FJ213)),IF(MOD(FK$290,VLOOKUP($C295,Lease_Tenure,2,FALSE))=1,IF(MOD(FK$291,12)=1,$D295*((Assumptions!FJ213)*(1-Assumptions!FK230)+(Assumptions!FK213-Assumptions!FJ213)),$D295*(Assumptions!FK213-Assumptions!FJ213)),$D295*(Assumptions!FK213-Assumptions!FJ213)))),0),0)</f>
        <v>0</v>
      </c>
      <c r="FL295" s="185">
        <f>IFERROR(MAX(IF(FL$290=1,IF(MOD(FL$291,12)=1,$D295*(Assumptions!FL213),$D295*(Assumptions!FL213-Assumptions!FK213)),IF(VLOOKUP($C295,Lease_Tenure,2,FALSE)=1,IF(MOD(FL$291,12)=1,$D295*((Assumptions!FK213)*(1-Assumptions!FL230)+(Assumptions!FL213-Assumptions!FK213)),$D295*(Assumptions!FL213-Assumptions!FK213)),IF(MOD(FL$290,VLOOKUP($C295,Lease_Tenure,2,FALSE))=1,IF(MOD(FL$291,12)=1,$D295*((Assumptions!FK213)*(1-Assumptions!FL230)+(Assumptions!FL213-Assumptions!FK213)),$D295*(Assumptions!FL213-Assumptions!FK213)),$D295*(Assumptions!FL213-Assumptions!FK213)))),0),0)</f>
        <v>0</v>
      </c>
      <c r="FM295" s="185">
        <f>IFERROR(MAX(IF(FM$290=1,IF(MOD(FM$291,12)=1,$D295*(Assumptions!FM213),$D295*(Assumptions!FM213-Assumptions!FL213)),IF(VLOOKUP($C295,Lease_Tenure,2,FALSE)=1,IF(MOD(FM$291,12)=1,$D295*((Assumptions!FL213)*(1-Assumptions!FM230)+(Assumptions!FM213-Assumptions!FL213)),$D295*(Assumptions!FM213-Assumptions!FL213)),IF(MOD(FM$290,VLOOKUP($C295,Lease_Tenure,2,FALSE))=1,IF(MOD(FM$291,12)=1,$D295*((Assumptions!FL213)*(1-Assumptions!FM230)+(Assumptions!FM213-Assumptions!FL213)),$D295*(Assumptions!FM213-Assumptions!FL213)),$D295*(Assumptions!FM213-Assumptions!FL213)))),0),0)</f>
        <v>0</v>
      </c>
      <c r="FN295" s="185">
        <f>IFERROR(MAX(IF(FN$290=1,IF(MOD(FN$291,12)=1,$D295*(Assumptions!FN213),$D295*(Assumptions!FN213-Assumptions!FM213)),IF(VLOOKUP($C295,Lease_Tenure,2,FALSE)=1,IF(MOD(FN$291,12)=1,$D295*((Assumptions!FM213)*(1-Assumptions!FN230)+(Assumptions!FN213-Assumptions!FM213)),$D295*(Assumptions!FN213-Assumptions!FM213)),IF(MOD(FN$290,VLOOKUP($C295,Lease_Tenure,2,FALSE))=1,IF(MOD(FN$291,12)=1,$D295*((Assumptions!FM213)*(1-Assumptions!FN230)+(Assumptions!FN213-Assumptions!FM213)),$D295*(Assumptions!FN213-Assumptions!FM213)),$D295*(Assumptions!FN213-Assumptions!FM213)))),0),0)</f>
        <v>0</v>
      </c>
      <c r="FO295" s="185">
        <f>IFERROR(MAX(IF(FO$290=1,IF(MOD(FO$291,12)=1,$D295*(Assumptions!FO213),$D295*(Assumptions!FO213-Assumptions!FN213)),IF(VLOOKUP($C295,Lease_Tenure,2,FALSE)=1,IF(MOD(FO$291,12)=1,$D295*((Assumptions!FN213)*(1-Assumptions!FO230)+(Assumptions!FO213-Assumptions!FN213)),$D295*(Assumptions!FO213-Assumptions!FN213)),IF(MOD(FO$290,VLOOKUP($C295,Lease_Tenure,2,FALSE))=1,IF(MOD(FO$291,12)=1,$D295*((Assumptions!FN213)*(1-Assumptions!FO230)+(Assumptions!FO213-Assumptions!FN213)),$D295*(Assumptions!FO213-Assumptions!FN213)),$D295*(Assumptions!FO213-Assumptions!FN213)))),0),0)</f>
        <v>0</v>
      </c>
      <c r="FP295" s="185">
        <f>IFERROR(MAX(IF(FP$290=1,IF(MOD(FP$291,12)=1,$D295*(Assumptions!FP213),$D295*(Assumptions!FP213-Assumptions!FO213)),IF(VLOOKUP($C295,Lease_Tenure,2,FALSE)=1,IF(MOD(FP$291,12)=1,$D295*((Assumptions!FO213)*(1-Assumptions!FP230)+(Assumptions!FP213-Assumptions!FO213)),$D295*(Assumptions!FP213-Assumptions!FO213)),IF(MOD(FP$290,VLOOKUP($C295,Lease_Tenure,2,FALSE))=1,IF(MOD(FP$291,12)=1,$D295*((Assumptions!FO213)*(1-Assumptions!FP230)+(Assumptions!FP213-Assumptions!FO213)),$D295*(Assumptions!FP213-Assumptions!FO213)),$D295*(Assumptions!FP213-Assumptions!FO213)))),0),0)</f>
        <v>0</v>
      </c>
      <c r="FQ295" s="185">
        <f>IFERROR(MAX(IF(FQ$290=1,IF(MOD(FQ$291,12)=1,$D295*(Assumptions!FQ213),$D295*(Assumptions!FQ213-Assumptions!FP213)),IF(VLOOKUP($C295,Lease_Tenure,2,FALSE)=1,IF(MOD(FQ$291,12)=1,$D295*((Assumptions!FP213)*(1-Assumptions!FQ230)+(Assumptions!FQ213-Assumptions!FP213)),$D295*(Assumptions!FQ213-Assumptions!FP213)),IF(MOD(FQ$290,VLOOKUP($C295,Lease_Tenure,2,FALSE))=1,IF(MOD(FQ$291,12)=1,$D295*((Assumptions!FP213)*(1-Assumptions!FQ230)+(Assumptions!FQ213-Assumptions!FP213)),$D295*(Assumptions!FQ213-Assumptions!FP213)),$D295*(Assumptions!FQ213-Assumptions!FP213)))),0),0)</f>
        <v>0</v>
      </c>
      <c r="FR295" s="185">
        <f>IFERROR(MAX(IF(FR$290=1,IF(MOD(FR$291,12)=1,$D295*(Assumptions!FR213),$D295*(Assumptions!FR213-Assumptions!FQ213)),IF(VLOOKUP($C295,Lease_Tenure,2,FALSE)=1,IF(MOD(FR$291,12)=1,$D295*((Assumptions!FQ213)*(1-Assumptions!FR230)+(Assumptions!FR213-Assumptions!FQ213)),$D295*(Assumptions!FR213-Assumptions!FQ213)),IF(MOD(FR$290,VLOOKUP($C295,Lease_Tenure,2,FALSE))=1,IF(MOD(FR$291,12)=1,$D295*((Assumptions!FQ213)*(1-Assumptions!FR230)+(Assumptions!FR213-Assumptions!FQ213)),$D295*(Assumptions!FR213-Assumptions!FQ213)),$D295*(Assumptions!FR213-Assumptions!FQ213)))),0),0)</f>
        <v>0</v>
      </c>
      <c r="FS295" s="185">
        <f>IFERROR(MAX(IF(FS$290=1,IF(MOD(FS$291,12)=1,$D295*(Assumptions!FS213),$D295*(Assumptions!FS213-Assumptions!FR213)),IF(VLOOKUP($C295,Lease_Tenure,2,FALSE)=1,IF(MOD(FS$291,12)=1,$D295*((Assumptions!FR213)*(1-Assumptions!FS230)+(Assumptions!FS213-Assumptions!FR213)),$D295*(Assumptions!FS213-Assumptions!FR213)),IF(MOD(FS$290,VLOOKUP($C295,Lease_Tenure,2,FALSE))=1,IF(MOD(FS$291,12)=1,$D295*((Assumptions!FR213)*(1-Assumptions!FS230)+(Assumptions!FS213-Assumptions!FR213)),$D295*(Assumptions!FS213-Assumptions!FR213)),$D295*(Assumptions!FS213-Assumptions!FR213)))),0),0)</f>
        <v>0</v>
      </c>
      <c r="FT295" s="185">
        <f>IFERROR(MAX(IF(FT$290=1,IF(MOD(FT$291,12)=1,$D295*(Assumptions!FT213),$D295*(Assumptions!FT213-Assumptions!FS213)),IF(VLOOKUP($C295,Lease_Tenure,2,FALSE)=1,IF(MOD(FT$291,12)=1,$D295*((Assumptions!FS213)*(1-Assumptions!FT230)+(Assumptions!FT213-Assumptions!FS213)),$D295*(Assumptions!FT213-Assumptions!FS213)),IF(MOD(FT$290,VLOOKUP($C295,Lease_Tenure,2,FALSE))=1,IF(MOD(FT$291,12)=1,$D295*((Assumptions!FS213)*(1-Assumptions!FT230)+(Assumptions!FT213-Assumptions!FS213)),$D295*(Assumptions!FT213-Assumptions!FS213)),$D295*(Assumptions!FT213-Assumptions!FS213)))),0),0)</f>
        <v>0</v>
      </c>
      <c r="FU295" s="185">
        <f>IFERROR(MAX(IF(FU$290=1,IF(MOD(FU$291,12)=1,$D295*(Assumptions!FU213),$D295*(Assumptions!FU213-Assumptions!FT213)),IF(VLOOKUP($C295,Lease_Tenure,2,FALSE)=1,IF(MOD(FU$291,12)=1,$D295*((Assumptions!FT213)*(1-Assumptions!FU230)+(Assumptions!FU213-Assumptions!FT213)),$D295*(Assumptions!FU213-Assumptions!FT213)),IF(MOD(FU$290,VLOOKUP($C295,Lease_Tenure,2,FALSE))=1,IF(MOD(FU$291,12)=1,$D295*((Assumptions!FT213)*(1-Assumptions!FU230)+(Assumptions!FU213-Assumptions!FT213)),$D295*(Assumptions!FU213-Assumptions!FT213)),$D295*(Assumptions!FU213-Assumptions!FT213)))),0),0)</f>
        <v>0</v>
      </c>
      <c r="FV295" s="185">
        <f>IFERROR(MAX(IF(FV$290=1,IF(MOD(FV$291,12)=1,$D295*(Assumptions!FV213),$D295*(Assumptions!FV213-Assumptions!FU213)),IF(VLOOKUP($C295,Lease_Tenure,2,FALSE)=1,IF(MOD(FV$291,12)=1,$D295*((Assumptions!FU213)*(1-Assumptions!FV230)+(Assumptions!FV213-Assumptions!FU213)),$D295*(Assumptions!FV213-Assumptions!FU213)),IF(MOD(FV$290,VLOOKUP($C295,Lease_Tenure,2,FALSE))=1,IF(MOD(FV$291,12)=1,$D295*((Assumptions!FU213)*(1-Assumptions!FV230)+(Assumptions!FV213-Assumptions!FU213)),$D295*(Assumptions!FV213-Assumptions!FU213)),$D295*(Assumptions!FV213-Assumptions!FU213)))),0),0)</f>
        <v>0</v>
      </c>
      <c r="FW295" s="185">
        <f>IFERROR(MAX(IF(FW$290=1,IF(MOD(FW$291,12)=1,$D295*(Assumptions!FW213),$D295*(Assumptions!FW213-Assumptions!FV213)),IF(VLOOKUP($C295,Lease_Tenure,2,FALSE)=1,IF(MOD(FW$291,12)=1,$D295*((Assumptions!FV213)*(1-Assumptions!FW230)+(Assumptions!FW213-Assumptions!FV213)),$D295*(Assumptions!FW213-Assumptions!FV213)),IF(MOD(FW$290,VLOOKUP($C295,Lease_Tenure,2,FALSE))=1,IF(MOD(FW$291,12)=1,$D295*((Assumptions!FV213)*(1-Assumptions!FW230)+(Assumptions!FW213-Assumptions!FV213)),$D295*(Assumptions!FW213-Assumptions!FV213)),$D295*(Assumptions!FW213-Assumptions!FV213)))),0),0)</f>
        <v>0</v>
      </c>
      <c r="FX295" s="185">
        <f>IFERROR(MAX(IF(FX$290=1,IF(MOD(FX$291,12)=1,$D295*(Assumptions!FX213),$D295*(Assumptions!FX213-Assumptions!FW213)),IF(VLOOKUP($C295,Lease_Tenure,2,FALSE)=1,IF(MOD(FX$291,12)=1,$D295*((Assumptions!FW213)*(1-Assumptions!FX230)+(Assumptions!FX213-Assumptions!FW213)),$D295*(Assumptions!FX213-Assumptions!FW213)),IF(MOD(FX$290,VLOOKUP($C295,Lease_Tenure,2,FALSE))=1,IF(MOD(FX$291,12)=1,$D295*((Assumptions!FW213)*(1-Assumptions!FX230)+(Assumptions!FX213-Assumptions!FW213)),$D295*(Assumptions!FX213-Assumptions!FW213)),$D295*(Assumptions!FX213-Assumptions!FW213)))),0),0)</f>
        <v>0</v>
      </c>
      <c r="FY295" s="185">
        <f>IFERROR(MAX(IF(FY$290=1,IF(MOD(FY$291,12)=1,$D295*(Assumptions!FY213),$D295*(Assumptions!FY213-Assumptions!FX213)),IF(VLOOKUP($C295,Lease_Tenure,2,FALSE)=1,IF(MOD(FY$291,12)=1,$D295*((Assumptions!FX213)*(1-Assumptions!FY230)+(Assumptions!FY213-Assumptions!FX213)),$D295*(Assumptions!FY213-Assumptions!FX213)),IF(MOD(FY$290,VLOOKUP($C295,Lease_Tenure,2,FALSE))=1,IF(MOD(FY$291,12)=1,$D295*((Assumptions!FX213)*(1-Assumptions!FY230)+(Assumptions!FY213-Assumptions!FX213)),$D295*(Assumptions!FY213-Assumptions!FX213)),$D295*(Assumptions!FY213-Assumptions!FX213)))),0),0)</f>
        <v>0</v>
      </c>
      <c r="FZ295" s="185">
        <f>IFERROR(MAX(IF(FZ$290=1,IF(MOD(FZ$291,12)=1,$D295*(Assumptions!FZ213),$D295*(Assumptions!FZ213-Assumptions!FY213)),IF(VLOOKUP($C295,Lease_Tenure,2,FALSE)=1,IF(MOD(FZ$291,12)=1,$D295*((Assumptions!FY213)*(1-Assumptions!FZ230)+(Assumptions!FZ213-Assumptions!FY213)),$D295*(Assumptions!FZ213-Assumptions!FY213)),IF(MOD(FZ$290,VLOOKUP($C295,Lease_Tenure,2,FALSE))=1,IF(MOD(FZ$291,12)=1,$D295*((Assumptions!FY213)*(1-Assumptions!FZ230)+(Assumptions!FZ213-Assumptions!FY213)),$D295*(Assumptions!FZ213-Assumptions!FY213)),$D295*(Assumptions!FZ213-Assumptions!FY213)))),0),0)</f>
        <v>0</v>
      </c>
      <c r="GA295" s="185">
        <f>IFERROR(MAX(IF(GA$290=1,IF(MOD(GA$291,12)=1,$D295*(Assumptions!GA213),$D295*(Assumptions!GA213-Assumptions!FZ213)),IF(VLOOKUP($C295,Lease_Tenure,2,FALSE)=1,IF(MOD(GA$291,12)=1,$D295*((Assumptions!FZ213)*(1-Assumptions!GA230)+(Assumptions!GA213-Assumptions!FZ213)),$D295*(Assumptions!GA213-Assumptions!FZ213)),IF(MOD(GA$290,VLOOKUP($C295,Lease_Tenure,2,FALSE))=1,IF(MOD(GA$291,12)=1,$D295*((Assumptions!FZ213)*(1-Assumptions!GA230)+(Assumptions!GA213-Assumptions!FZ213)),$D295*(Assumptions!GA213-Assumptions!FZ213)),$D295*(Assumptions!GA213-Assumptions!FZ213)))),0),0)</f>
        <v>0</v>
      </c>
      <c r="GB295" s="185">
        <f>IFERROR(MAX(IF(GB$290=1,IF(MOD(GB$291,12)=1,$D295*(Assumptions!GB213),$D295*(Assumptions!GB213-Assumptions!GA213)),IF(VLOOKUP($C295,Lease_Tenure,2,FALSE)=1,IF(MOD(GB$291,12)=1,$D295*((Assumptions!GA213)*(1-Assumptions!GB230)+(Assumptions!GB213-Assumptions!GA213)),$D295*(Assumptions!GB213-Assumptions!GA213)),IF(MOD(GB$290,VLOOKUP($C295,Lease_Tenure,2,FALSE))=1,IF(MOD(GB$291,12)=1,$D295*((Assumptions!GA213)*(1-Assumptions!GB230)+(Assumptions!GB213-Assumptions!GA213)),$D295*(Assumptions!GB213-Assumptions!GA213)),$D295*(Assumptions!GB213-Assumptions!GA213)))),0),0)</f>
        <v>0</v>
      </c>
      <c r="GC295" s="185">
        <f>IFERROR(MAX(IF(GC$290=1,IF(MOD(GC$291,12)=1,$D295*(Assumptions!GC213),$D295*(Assumptions!GC213-Assumptions!GB213)),IF(VLOOKUP($C295,Lease_Tenure,2,FALSE)=1,IF(MOD(GC$291,12)=1,$D295*((Assumptions!GB213)*(1-Assumptions!GC230)+(Assumptions!GC213-Assumptions!GB213)),$D295*(Assumptions!GC213-Assumptions!GB213)),IF(MOD(GC$290,VLOOKUP($C295,Lease_Tenure,2,FALSE))=1,IF(MOD(GC$291,12)=1,$D295*((Assumptions!GB213)*(1-Assumptions!GC230)+(Assumptions!GC213-Assumptions!GB213)),$D295*(Assumptions!GC213-Assumptions!GB213)),$D295*(Assumptions!GC213-Assumptions!GB213)))),0),0)</f>
        <v>0</v>
      </c>
      <c r="GD295" s="185">
        <f>IFERROR(MAX(IF(GD$290=1,IF(MOD(GD$291,12)=1,$D295*(Assumptions!GD213),$D295*(Assumptions!GD213-Assumptions!GC213)),IF(VLOOKUP($C295,Lease_Tenure,2,FALSE)=1,IF(MOD(GD$291,12)=1,$D295*((Assumptions!GC213)*(1-Assumptions!GD230)+(Assumptions!GD213-Assumptions!GC213)),$D295*(Assumptions!GD213-Assumptions!GC213)),IF(MOD(GD$290,VLOOKUP($C295,Lease_Tenure,2,FALSE))=1,IF(MOD(GD$291,12)=1,$D295*((Assumptions!GC213)*(1-Assumptions!GD230)+(Assumptions!GD213-Assumptions!GC213)),$D295*(Assumptions!GD213-Assumptions!GC213)),$D295*(Assumptions!GD213-Assumptions!GC213)))),0),0)</f>
        <v>0</v>
      </c>
      <c r="GE295" s="185">
        <f>IFERROR(MAX(IF(GE$290=1,IF(MOD(GE$291,12)=1,$D295*(Assumptions!GE213),$D295*(Assumptions!GE213-Assumptions!GD213)),IF(VLOOKUP($C295,Lease_Tenure,2,FALSE)=1,IF(MOD(GE$291,12)=1,$D295*((Assumptions!GD213)*(1-Assumptions!GE230)+(Assumptions!GE213-Assumptions!GD213)),$D295*(Assumptions!GE213-Assumptions!GD213)),IF(MOD(GE$290,VLOOKUP($C295,Lease_Tenure,2,FALSE))=1,IF(MOD(GE$291,12)=1,$D295*((Assumptions!GD213)*(1-Assumptions!GE230)+(Assumptions!GE213-Assumptions!GD213)),$D295*(Assumptions!GE213-Assumptions!GD213)),$D295*(Assumptions!GE213-Assumptions!GD213)))),0),0)</f>
        <v>0</v>
      </c>
      <c r="GF295" s="185">
        <f>IFERROR(MAX(IF(GF$290=1,IF(MOD(GF$291,12)=1,$D295*(Assumptions!GF213),$D295*(Assumptions!GF213-Assumptions!GE213)),IF(VLOOKUP($C295,Lease_Tenure,2,FALSE)=1,IF(MOD(GF$291,12)=1,$D295*((Assumptions!GE213)*(1-Assumptions!GF230)+(Assumptions!GF213-Assumptions!GE213)),$D295*(Assumptions!GF213-Assumptions!GE213)),IF(MOD(GF$290,VLOOKUP($C295,Lease_Tenure,2,FALSE))=1,IF(MOD(GF$291,12)=1,$D295*((Assumptions!GE213)*(1-Assumptions!GF230)+(Assumptions!GF213-Assumptions!GE213)),$D295*(Assumptions!GF213-Assumptions!GE213)),$D295*(Assumptions!GF213-Assumptions!GE213)))),0),0)</f>
        <v>0</v>
      </c>
      <c r="GG295" s="185">
        <f>IFERROR(MAX(IF(GG$290=1,IF(MOD(GG$291,12)=1,$D295*(Assumptions!GG213),$D295*(Assumptions!GG213-Assumptions!GF213)),IF(VLOOKUP($C295,Lease_Tenure,2,FALSE)=1,IF(MOD(GG$291,12)=1,$D295*((Assumptions!GF213)*(1-Assumptions!GG230)+(Assumptions!GG213-Assumptions!GF213)),$D295*(Assumptions!GG213-Assumptions!GF213)),IF(MOD(GG$290,VLOOKUP($C295,Lease_Tenure,2,FALSE))=1,IF(MOD(GG$291,12)=1,$D295*((Assumptions!GF213)*(1-Assumptions!GG230)+(Assumptions!GG213-Assumptions!GF213)),$D295*(Assumptions!GG213-Assumptions!GF213)),$D295*(Assumptions!GG213-Assumptions!GF213)))),0),0)</f>
        <v>0</v>
      </c>
    </row>
    <row r="296" spans="2:189">
      <c r="B296" s="148">
        <v>4</v>
      </c>
      <c r="C296" s="184" t="str">
        <f t="shared" si="370"/>
        <v>Large Tenant</v>
      </c>
      <c r="D296" s="182">
        <f t="shared" si="371"/>
        <v>3</v>
      </c>
      <c r="E296" s="185">
        <f>IFERROR(MAX(IF(E$290=1,IF(MOD(E$291,12)=1,$D296*(Assumptions!E214),$D296*(Assumptions!E214-Assumptions!D214)),IF(VLOOKUP($C296,Lease_Tenure,2,FALSE)=1,IF(MOD(E$291,12)=1,$D296*((Assumptions!D214)*(1-Assumptions!E231)+(Assumptions!E214-Assumptions!D214)),$D296*(Assumptions!E214-Assumptions!D214)),IF(MOD(E$290,VLOOKUP($C296,Lease_Tenure,2,FALSE))=1,IF(MOD(E$291,12)=1,$D296*((Assumptions!D214)*(1-Assumptions!E231)+(Assumptions!E214-Assumptions!D214)),$D296*(Assumptions!E214-Assumptions!D214)),$D296*(Assumptions!E214-Assumptions!D214)))),0),0)</f>
        <v>2.4000000000000004</v>
      </c>
      <c r="F296" s="185">
        <f>IFERROR(MAX(IF(F$290=1,IF(MOD(F$291,12)=1,$D296*(Assumptions!F214),$D296*(Assumptions!F214-Assumptions!E214)),IF(VLOOKUP($C296,Lease_Tenure,2,FALSE)=1,IF(MOD(F$291,12)=1,$D296*((Assumptions!E214)*(1-Assumptions!F231)+(Assumptions!F214-Assumptions!E214)),$D296*(Assumptions!F214-Assumptions!E214)),IF(MOD(F$290,VLOOKUP($C296,Lease_Tenure,2,FALSE))=1,IF(MOD(F$291,12)=1,$D296*((Assumptions!E214)*(1-Assumptions!F231)+(Assumptions!F214-Assumptions!E214)),$D296*(Assumptions!F214-Assumptions!E214)),$D296*(Assumptions!F214-Assumptions!E214)))),0),0)</f>
        <v>0</v>
      </c>
      <c r="G296" s="185">
        <f>IFERROR(MAX(IF(G$290=1,IF(MOD(G$291,12)=1,$D296*(Assumptions!G214),$D296*(Assumptions!G214-Assumptions!F214)),IF(VLOOKUP($C296,Lease_Tenure,2,FALSE)=1,IF(MOD(G$291,12)=1,$D296*((Assumptions!F214)*(1-Assumptions!G231)+(Assumptions!G214-Assumptions!F214)),$D296*(Assumptions!G214-Assumptions!F214)),IF(MOD(G$290,VLOOKUP($C296,Lease_Tenure,2,FALSE))=1,IF(MOD(G$291,12)=1,$D296*((Assumptions!F214)*(1-Assumptions!G231)+(Assumptions!G214-Assumptions!F214)),$D296*(Assumptions!G214-Assumptions!F214)),$D296*(Assumptions!G214-Assumptions!F214)))),0),0)</f>
        <v>0</v>
      </c>
      <c r="H296" s="185">
        <f>IFERROR(MAX(IF(H$290=1,IF(MOD(H$291,12)=1,$D296*(Assumptions!H214),$D296*(Assumptions!H214-Assumptions!G214)),IF(VLOOKUP($C296,Lease_Tenure,2,FALSE)=1,IF(MOD(H$291,12)=1,$D296*((Assumptions!G214)*(1-Assumptions!H231)+(Assumptions!H214-Assumptions!G214)),$D296*(Assumptions!H214-Assumptions!G214)),IF(MOD(H$290,VLOOKUP($C296,Lease_Tenure,2,FALSE))=1,IF(MOD(H$291,12)=1,$D296*((Assumptions!G214)*(1-Assumptions!H231)+(Assumptions!H214-Assumptions!G214)),$D296*(Assumptions!H214-Assumptions!G214)),$D296*(Assumptions!H214-Assumptions!G214)))),0),0)</f>
        <v>0.39</v>
      </c>
      <c r="I296" s="185">
        <f>IFERROR(MAX(IF(I$290=1,IF(MOD(I$291,12)=1,$D296*(Assumptions!I214),$D296*(Assumptions!I214-Assumptions!H214)),IF(VLOOKUP($C296,Lease_Tenure,2,FALSE)=1,IF(MOD(I$291,12)=1,$D296*((Assumptions!H214)*(1-Assumptions!I231)+(Assumptions!I214-Assumptions!H214)),$D296*(Assumptions!I214-Assumptions!H214)),IF(MOD(I$290,VLOOKUP($C296,Lease_Tenure,2,FALSE))=1,IF(MOD(I$291,12)=1,$D296*((Assumptions!H214)*(1-Assumptions!I231)+(Assumptions!I214-Assumptions!H214)),$D296*(Assumptions!I214-Assumptions!H214)),$D296*(Assumptions!I214-Assumptions!H214)))),0),0)</f>
        <v>3.0000000000000027E-2</v>
      </c>
      <c r="J296" s="185">
        <f>IFERROR(MAX(IF(J$290=1,IF(MOD(J$291,12)=1,$D296*(Assumptions!J214),$D296*(Assumptions!J214-Assumptions!I214)),IF(VLOOKUP($C296,Lease_Tenure,2,FALSE)=1,IF(MOD(J$291,12)=1,$D296*((Assumptions!I214)*(1-Assumptions!J231)+(Assumptions!J214-Assumptions!I214)),$D296*(Assumptions!J214-Assumptions!I214)),IF(MOD(J$290,VLOOKUP($C296,Lease_Tenure,2,FALSE))=1,IF(MOD(J$291,12)=1,$D296*((Assumptions!I214)*(1-Assumptions!J231)+(Assumptions!J214-Assumptions!I214)),$D296*(Assumptions!J214-Assumptions!I214)),$D296*(Assumptions!J214-Assumptions!I214)))),0),0)</f>
        <v>3.0000000000000027E-2</v>
      </c>
      <c r="K296" s="185">
        <f>IFERROR(MAX(IF(K$290=1,IF(MOD(K$291,12)=1,$D296*(Assumptions!K214),$D296*(Assumptions!K214-Assumptions!J214)),IF(VLOOKUP($C296,Lease_Tenure,2,FALSE)=1,IF(MOD(K$291,12)=1,$D296*((Assumptions!J214)*(1-Assumptions!K231)+(Assumptions!K214-Assumptions!J214)),$D296*(Assumptions!K214-Assumptions!J214)),IF(MOD(K$290,VLOOKUP($C296,Lease_Tenure,2,FALSE))=1,IF(MOD(K$291,12)=1,$D296*((Assumptions!J214)*(1-Assumptions!K231)+(Assumptions!K214-Assumptions!J214)),$D296*(Assumptions!K214-Assumptions!J214)),$D296*(Assumptions!K214-Assumptions!J214)))),0),0)</f>
        <v>3.0000000000000027E-2</v>
      </c>
      <c r="L296" s="185">
        <f>IFERROR(MAX(IF(L$290=1,IF(MOD(L$291,12)=1,$D296*(Assumptions!L214),$D296*(Assumptions!L214-Assumptions!K214)),IF(VLOOKUP($C296,Lease_Tenure,2,FALSE)=1,IF(MOD(L$291,12)=1,$D296*((Assumptions!K214)*(1-Assumptions!L231)+(Assumptions!L214-Assumptions!K214)),$D296*(Assumptions!L214-Assumptions!K214)),IF(MOD(L$290,VLOOKUP($C296,Lease_Tenure,2,FALSE))=1,IF(MOD(L$291,12)=1,$D296*((Assumptions!K214)*(1-Assumptions!L231)+(Assumptions!L214-Assumptions!K214)),$D296*(Assumptions!L214-Assumptions!K214)),$D296*(Assumptions!L214-Assumptions!K214)))),0),0)</f>
        <v>3.0000000000000027E-2</v>
      </c>
      <c r="M296" s="185">
        <f>IFERROR(MAX(IF(M$290=1,IF(MOD(M$291,12)=1,$D296*(Assumptions!M214),$D296*(Assumptions!M214-Assumptions!L214)),IF(VLOOKUP($C296,Lease_Tenure,2,FALSE)=1,IF(MOD(M$291,12)=1,$D296*((Assumptions!L214)*(1-Assumptions!M231)+(Assumptions!M214-Assumptions!L214)),$D296*(Assumptions!M214-Assumptions!L214)),IF(MOD(M$290,VLOOKUP($C296,Lease_Tenure,2,FALSE))=1,IF(MOD(M$291,12)=1,$D296*((Assumptions!L214)*(1-Assumptions!M231)+(Assumptions!M214-Assumptions!L214)),$D296*(Assumptions!M214-Assumptions!L214)),$D296*(Assumptions!M214-Assumptions!L214)))),0),0)</f>
        <v>3.0000000000000027E-2</v>
      </c>
      <c r="N296" s="185">
        <f>IFERROR(MAX(IF(N$290=1,IF(MOD(N$291,12)=1,$D296*(Assumptions!N214),$D296*(Assumptions!N214-Assumptions!M214)),IF(VLOOKUP($C296,Lease_Tenure,2,FALSE)=1,IF(MOD(N$291,12)=1,$D296*((Assumptions!M214)*(1-Assumptions!N231)+(Assumptions!N214-Assumptions!M214)),$D296*(Assumptions!N214-Assumptions!M214)),IF(MOD(N$290,VLOOKUP($C296,Lease_Tenure,2,FALSE))=1,IF(MOD(N$291,12)=1,$D296*((Assumptions!M214)*(1-Assumptions!N231)+(Assumptions!N214-Assumptions!M214)),$D296*(Assumptions!N214-Assumptions!M214)),$D296*(Assumptions!N214-Assumptions!M214)))),0),0)</f>
        <v>3.0000000000000027E-2</v>
      </c>
      <c r="O296" s="185">
        <f>IFERROR(MAX(IF(O$290=1,IF(MOD(O$291,12)=1,$D296*(Assumptions!O214),$D296*(Assumptions!O214-Assumptions!N214)),IF(VLOOKUP($C296,Lease_Tenure,2,FALSE)=1,IF(MOD(O$291,12)=1,$D296*((Assumptions!N214)*(1-Assumptions!O231)+(Assumptions!O214-Assumptions!N214)),$D296*(Assumptions!O214-Assumptions!N214)),IF(MOD(O$290,VLOOKUP($C296,Lease_Tenure,2,FALSE))=1,IF(MOD(O$291,12)=1,$D296*((Assumptions!N214)*(1-Assumptions!O231)+(Assumptions!O214-Assumptions!N214)),$D296*(Assumptions!O214-Assumptions!N214)),$D296*(Assumptions!O214-Assumptions!N214)))),0),0)</f>
        <v>3.0000000000000027E-2</v>
      </c>
      <c r="P296" s="185">
        <f>IFERROR(MAX(IF(P$290=1,IF(MOD(P$291,12)=1,$D296*(Assumptions!P214),$D296*(Assumptions!P214-Assumptions!O214)),IF(VLOOKUP($C296,Lease_Tenure,2,FALSE)=1,IF(MOD(P$291,12)=1,$D296*((Assumptions!O214)*(1-Assumptions!P231)+(Assumptions!P214-Assumptions!O214)),$D296*(Assumptions!P214-Assumptions!O214)),IF(MOD(P$290,VLOOKUP($C296,Lease_Tenure,2,FALSE))=1,IF(MOD(P$291,12)=1,$D296*((Assumptions!O214)*(1-Assumptions!P231)+(Assumptions!P214-Assumptions!O214)),$D296*(Assumptions!P214-Assumptions!O214)),$D296*(Assumptions!P214-Assumptions!O214)))),0),0)</f>
        <v>3.0000000000000027E-2</v>
      </c>
      <c r="Q296" s="185">
        <f>IFERROR(MAX(IF(Q$290=1,IF(MOD(Q$291,12)=1,$D296*(Assumptions!Q214),$D296*(Assumptions!Q214-Assumptions!P214)),IF(VLOOKUP($C296,Lease_Tenure,2,FALSE)=1,IF(MOD(Q$291,12)=1,$D296*((Assumptions!P214)*(1-Assumptions!Q231)+(Assumptions!Q214-Assumptions!P214)),$D296*(Assumptions!Q214-Assumptions!P214)),IF(MOD(Q$290,VLOOKUP($C296,Lease_Tenure,2,FALSE))=1,IF(MOD(Q$291,12)=1,$D296*((Assumptions!P214)*(1-Assumptions!Q231)+(Assumptions!Q214-Assumptions!P214)),$D296*(Assumptions!Q214-Assumptions!P214)),$D296*(Assumptions!Q214-Assumptions!P214)))),0),0)</f>
        <v>0</v>
      </c>
      <c r="R296" s="185">
        <f>IFERROR(MAX(IF(R$290=1,IF(MOD(R$291,12)=1,$D296*(Assumptions!R214),$D296*(Assumptions!R214-Assumptions!Q214)),IF(VLOOKUP($C296,Lease_Tenure,2,FALSE)=1,IF(MOD(R$291,12)=1,$D296*((Assumptions!Q214)*(1-Assumptions!R231)+(Assumptions!R214-Assumptions!Q214)),$D296*(Assumptions!R214-Assumptions!Q214)),IF(MOD(R$290,VLOOKUP($C296,Lease_Tenure,2,FALSE))=1,IF(MOD(R$291,12)=1,$D296*((Assumptions!Q214)*(1-Assumptions!R231)+(Assumptions!R214-Assumptions!Q214)),$D296*(Assumptions!R214-Assumptions!Q214)),$D296*(Assumptions!R214-Assumptions!Q214)))),0),0)</f>
        <v>0</v>
      </c>
      <c r="S296" s="185">
        <f>IFERROR(MAX(IF(S$290=1,IF(MOD(S$291,12)=1,$D296*(Assumptions!S214),$D296*(Assumptions!S214-Assumptions!R214)),IF(VLOOKUP($C296,Lease_Tenure,2,FALSE)=1,IF(MOD(S$291,12)=1,$D296*((Assumptions!R214)*(1-Assumptions!S231)+(Assumptions!S214-Assumptions!R214)),$D296*(Assumptions!S214-Assumptions!R214)),IF(MOD(S$290,VLOOKUP($C296,Lease_Tenure,2,FALSE))=1,IF(MOD(S$291,12)=1,$D296*((Assumptions!R214)*(1-Assumptions!S231)+(Assumptions!S214-Assumptions!R214)),$D296*(Assumptions!S214-Assumptions!R214)),$D296*(Assumptions!S214-Assumptions!R214)))),0),0)</f>
        <v>0</v>
      </c>
      <c r="T296" s="185">
        <f>IFERROR(MAX(IF(T$290=1,IF(MOD(T$291,12)=1,$D296*(Assumptions!T214),$D296*(Assumptions!T214-Assumptions!S214)),IF(VLOOKUP($C296,Lease_Tenure,2,FALSE)=1,IF(MOD(T$291,12)=1,$D296*((Assumptions!S214)*(1-Assumptions!T231)+(Assumptions!T214-Assumptions!S214)),$D296*(Assumptions!T214-Assumptions!S214)),IF(MOD(T$290,VLOOKUP($C296,Lease_Tenure,2,FALSE))=1,IF(MOD(T$291,12)=1,$D296*((Assumptions!S214)*(1-Assumptions!T231)+(Assumptions!T214-Assumptions!S214)),$D296*(Assumptions!T214-Assumptions!S214)),$D296*(Assumptions!T214-Assumptions!S214)))),0),0)</f>
        <v>0</v>
      </c>
      <c r="U296" s="185">
        <f>IFERROR(MAX(IF(U$290=1,IF(MOD(U$291,12)=1,$D296*(Assumptions!U214),$D296*(Assumptions!U214-Assumptions!T214)),IF(VLOOKUP($C296,Lease_Tenure,2,FALSE)=1,IF(MOD(U$291,12)=1,$D296*((Assumptions!T214)*(1-Assumptions!U231)+(Assumptions!U214-Assumptions!T214)),$D296*(Assumptions!U214-Assumptions!T214)),IF(MOD(U$290,VLOOKUP($C296,Lease_Tenure,2,FALSE))=1,IF(MOD(U$291,12)=1,$D296*((Assumptions!T214)*(1-Assumptions!U231)+(Assumptions!U214-Assumptions!T214)),$D296*(Assumptions!U214-Assumptions!T214)),$D296*(Assumptions!U214-Assumptions!T214)))),0),0)</f>
        <v>0</v>
      </c>
      <c r="V296" s="185">
        <f>IFERROR(MAX(IF(V$290=1,IF(MOD(V$291,12)=1,$D296*(Assumptions!V214),$D296*(Assumptions!V214-Assumptions!U214)),IF(VLOOKUP($C296,Lease_Tenure,2,FALSE)=1,IF(MOD(V$291,12)=1,$D296*((Assumptions!U214)*(1-Assumptions!V231)+(Assumptions!V214-Assumptions!U214)),$D296*(Assumptions!V214-Assumptions!U214)),IF(MOD(V$290,VLOOKUP($C296,Lease_Tenure,2,FALSE))=1,IF(MOD(V$291,12)=1,$D296*((Assumptions!U214)*(1-Assumptions!V231)+(Assumptions!V214-Assumptions!U214)),$D296*(Assumptions!V214-Assumptions!U214)),$D296*(Assumptions!V214-Assumptions!U214)))),0),0)</f>
        <v>0</v>
      </c>
      <c r="W296" s="185">
        <f>IFERROR(MAX(IF(W$290=1,IF(MOD(W$291,12)=1,$D296*(Assumptions!W214),$D296*(Assumptions!W214-Assumptions!V214)),IF(VLOOKUP($C296,Lease_Tenure,2,FALSE)=1,IF(MOD(W$291,12)=1,$D296*((Assumptions!V214)*(1-Assumptions!W231)+(Assumptions!W214-Assumptions!V214)),$D296*(Assumptions!W214-Assumptions!V214)),IF(MOD(W$290,VLOOKUP($C296,Lease_Tenure,2,FALSE))=1,IF(MOD(W$291,12)=1,$D296*((Assumptions!V214)*(1-Assumptions!W231)+(Assumptions!W214-Assumptions!V214)),$D296*(Assumptions!W214-Assumptions!V214)),$D296*(Assumptions!W214-Assumptions!V214)))),0),0)</f>
        <v>0</v>
      </c>
      <c r="X296" s="185">
        <f>IFERROR(MAX(IF(X$290=1,IF(MOD(X$291,12)=1,$D296*(Assumptions!X214),$D296*(Assumptions!X214-Assumptions!W214)),IF(VLOOKUP($C296,Lease_Tenure,2,FALSE)=1,IF(MOD(X$291,12)=1,$D296*((Assumptions!W214)*(1-Assumptions!X231)+(Assumptions!X214-Assumptions!W214)),$D296*(Assumptions!X214-Assumptions!W214)),IF(MOD(X$290,VLOOKUP($C296,Lease_Tenure,2,FALSE))=1,IF(MOD(X$291,12)=1,$D296*((Assumptions!W214)*(1-Assumptions!X231)+(Assumptions!X214-Assumptions!W214)),$D296*(Assumptions!X214-Assumptions!W214)),$D296*(Assumptions!X214-Assumptions!W214)))),0),0)</f>
        <v>0</v>
      </c>
      <c r="Y296" s="185">
        <f>IFERROR(MAX(IF(Y$290=1,IF(MOD(Y$291,12)=1,$D296*(Assumptions!Y214),$D296*(Assumptions!Y214-Assumptions!X214)),IF(VLOOKUP($C296,Lease_Tenure,2,FALSE)=1,IF(MOD(Y$291,12)=1,$D296*((Assumptions!X214)*(1-Assumptions!Y231)+(Assumptions!Y214-Assumptions!X214)),$D296*(Assumptions!Y214-Assumptions!X214)),IF(MOD(Y$290,VLOOKUP($C296,Lease_Tenure,2,FALSE))=1,IF(MOD(Y$291,12)=1,$D296*((Assumptions!X214)*(1-Assumptions!Y231)+(Assumptions!Y214-Assumptions!X214)),$D296*(Assumptions!Y214-Assumptions!X214)),$D296*(Assumptions!Y214-Assumptions!X214)))),0),0)</f>
        <v>0</v>
      </c>
      <c r="Z296" s="185">
        <f>IFERROR(MAX(IF(Z$290=1,IF(MOD(Z$291,12)=1,$D296*(Assumptions!Z214),$D296*(Assumptions!Z214-Assumptions!Y214)),IF(VLOOKUP($C296,Lease_Tenure,2,FALSE)=1,IF(MOD(Z$291,12)=1,$D296*((Assumptions!Y214)*(1-Assumptions!Z231)+(Assumptions!Z214-Assumptions!Y214)),$D296*(Assumptions!Z214-Assumptions!Y214)),IF(MOD(Z$290,VLOOKUP($C296,Lease_Tenure,2,FALSE))=1,IF(MOD(Z$291,12)=1,$D296*((Assumptions!Y214)*(1-Assumptions!Z231)+(Assumptions!Z214-Assumptions!Y214)),$D296*(Assumptions!Z214-Assumptions!Y214)),$D296*(Assumptions!Z214-Assumptions!Y214)))),0),0)</f>
        <v>0</v>
      </c>
      <c r="AA296" s="185">
        <f>IFERROR(MAX(IF(AA$290=1,IF(MOD(AA$291,12)=1,$D296*(Assumptions!AA214),$D296*(Assumptions!AA214-Assumptions!Z214)),IF(VLOOKUP($C296,Lease_Tenure,2,FALSE)=1,IF(MOD(AA$291,12)=1,$D296*((Assumptions!Z214)*(1-Assumptions!AA231)+(Assumptions!AA214-Assumptions!Z214)),$D296*(Assumptions!AA214-Assumptions!Z214)),IF(MOD(AA$290,VLOOKUP($C296,Lease_Tenure,2,FALSE))=1,IF(MOD(AA$291,12)=1,$D296*((Assumptions!Z214)*(1-Assumptions!AA231)+(Assumptions!AA214-Assumptions!Z214)),$D296*(Assumptions!AA214-Assumptions!Z214)),$D296*(Assumptions!AA214-Assumptions!Z214)))),0),0)</f>
        <v>0</v>
      </c>
      <c r="AB296" s="185">
        <f>IFERROR(MAX(IF(AB$290=1,IF(MOD(AB$291,12)=1,$D296*(Assumptions!AB214),$D296*(Assumptions!AB214-Assumptions!AA214)),IF(VLOOKUP($C296,Lease_Tenure,2,FALSE)=1,IF(MOD(AB$291,12)=1,$D296*((Assumptions!AA214)*(1-Assumptions!AB231)+(Assumptions!AB214-Assumptions!AA214)),$D296*(Assumptions!AB214-Assumptions!AA214)),IF(MOD(AB$290,VLOOKUP($C296,Lease_Tenure,2,FALSE))=1,IF(MOD(AB$291,12)=1,$D296*((Assumptions!AA214)*(1-Assumptions!AB231)+(Assumptions!AB214-Assumptions!AA214)),$D296*(Assumptions!AB214-Assumptions!AA214)),$D296*(Assumptions!AB214-Assumptions!AA214)))),0),0)</f>
        <v>0</v>
      </c>
      <c r="AC296" s="185">
        <f>IFERROR(MAX(IF(AC$290=1,IF(MOD(AC$291,12)=1,$D296*(Assumptions!AC214),$D296*(Assumptions!AC214-Assumptions!AB214)),IF(VLOOKUP($C296,Lease_Tenure,2,FALSE)=1,IF(MOD(AC$291,12)=1,$D296*((Assumptions!AB214)*(1-Assumptions!AC231)+(Assumptions!AC214-Assumptions!AB214)),$D296*(Assumptions!AC214-Assumptions!AB214)),IF(MOD(AC$290,VLOOKUP($C296,Lease_Tenure,2,FALSE))=1,IF(MOD(AC$291,12)=1,$D296*((Assumptions!AB214)*(1-Assumptions!AC231)+(Assumptions!AC214-Assumptions!AB214)),$D296*(Assumptions!AC214-Assumptions!AB214)),$D296*(Assumptions!AC214-Assumptions!AB214)))),0),0)</f>
        <v>3.0000000000000027E-2</v>
      </c>
      <c r="AD296" s="185">
        <f>IFERROR(MAX(IF(AD$290=1,IF(MOD(AD$291,12)=1,$D296*(Assumptions!AD214),$D296*(Assumptions!AD214-Assumptions!AC214)),IF(VLOOKUP($C296,Lease_Tenure,2,FALSE)=1,IF(MOD(AD$291,12)=1,$D296*((Assumptions!AC214)*(1-Assumptions!AD231)+(Assumptions!AD214-Assumptions!AC214)),$D296*(Assumptions!AD214-Assumptions!AC214)),IF(MOD(AD$290,VLOOKUP($C296,Lease_Tenure,2,FALSE))=1,IF(MOD(AD$291,12)=1,$D296*((Assumptions!AC214)*(1-Assumptions!AD231)+(Assumptions!AD214-Assumptions!AC214)),$D296*(Assumptions!AD214-Assumptions!AC214)),$D296*(Assumptions!AD214-Assumptions!AC214)))),0),0)</f>
        <v>0</v>
      </c>
      <c r="AE296" s="185">
        <f>IFERROR(MAX(IF(AE$290=1,IF(MOD(AE$291,12)=1,$D296*(Assumptions!AE214),$D296*(Assumptions!AE214-Assumptions!AD214)),IF(VLOOKUP($C296,Lease_Tenure,2,FALSE)=1,IF(MOD(AE$291,12)=1,$D296*((Assumptions!AD214)*(1-Assumptions!AE231)+(Assumptions!AE214-Assumptions!AD214)),$D296*(Assumptions!AE214-Assumptions!AD214)),IF(MOD(AE$290,VLOOKUP($C296,Lease_Tenure,2,FALSE))=1,IF(MOD(AE$291,12)=1,$D296*((Assumptions!AD214)*(1-Assumptions!AE231)+(Assumptions!AE214-Assumptions!AD214)),$D296*(Assumptions!AE214-Assumptions!AD214)),$D296*(Assumptions!AE214-Assumptions!AD214)))),0),0)</f>
        <v>0</v>
      </c>
      <c r="AF296" s="185">
        <f>IFERROR(MAX(IF(AF$290=1,IF(MOD(AF$291,12)=1,$D296*(Assumptions!AF214),$D296*(Assumptions!AF214-Assumptions!AE214)),IF(VLOOKUP($C296,Lease_Tenure,2,FALSE)=1,IF(MOD(AF$291,12)=1,$D296*((Assumptions!AE214)*(1-Assumptions!AF231)+(Assumptions!AF214-Assumptions!AE214)),$D296*(Assumptions!AF214-Assumptions!AE214)),IF(MOD(AF$290,VLOOKUP($C296,Lease_Tenure,2,FALSE))=1,IF(MOD(AF$291,12)=1,$D296*((Assumptions!AE214)*(1-Assumptions!AF231)+(Assumptions!AF214-Assumptions!AE214)),$D296*(Assumptions!AF214-Assumptions!AE214)),$D296*(Assumptions!AF214-Assumptions!AE214)))),0),0)</f>
        <v>0</v>
      </c>
      <c r="AG296" s="185">
        <f>IFERROR(MAX(IF(AG$290=1,IF(MOD(AG$291,12)=1,$D296*(Assumptions!AG214),$D296*(Assumptions!AG214-Assumptions!AF214)),IF(VLOOKUP($C296,Lease_Tenure,2,FALSE)=1,IF(MOD(AG$291,12)=1,$D296*((Assumptions!AF214)*(1-Assumptions!AG231)+(Assumptions!AG214-Assumptions!AF214)),$D296*(Assumptions!AG214-Assumptions!AF214)),IF(MOD(AG$290,VLOOKUP($C296,Lease_Tenure,2,FALSE))=1,IF(MOD(AG$291,12)=1,$D296*((Assumptions!AF214)*(1-Assumptions!AG231)+(Assumptions!AG214-Assumptions!AF214)),$D296*(Assumptions!AG214-Assumptions!AF214)),$D296*(Assumptions!AG214-Assumptions!AF214)))),0),0)</f>
        <v>0</v>
      </c>
      <c r="AH296" s="185">
        <f>IFERROR(MAX(IF(AH$290=1,IF(MOD(AH$291,12)=1,$D296*(Assumptions!AH214),$D296*(Assumptions!AH214-Assumptions!AG214)),IF(VLOOKUP($C296,Lease_Tenure,2,FALSE)=1,IF(MOD(AH$291,12)=1,$D296*((Assumptions!AG214)*(1-Assumptions!AH231)+(Assumptions!AH214-Assumptions!AG214)),$D296*(Assumptions!AH214-Assumptions!AG214)),IF(MOD(AH$290,VLOOKUP($C296,Lease_Tenure,2,FALSE))=1,IF(MOD(AH$291,12)=1,$D296*((Assumptions!AG214)*(1-Assumptions!AH231)+(Assumptions!AH214-Assumptions!AG214)),$D296*(Assumptions!AH214-Assumptions!AG214)),$D296*(Assumptions!AH214-Assumptions!AG214)))),0),0)</f>
        <v>0</v>
      </c>
      <c r="AI296" s="185">
        <f>IFERROR(MAX(IF(AI$290=1,IF(MOD(AI$291,12)=1,$D296*(Assumptions!AI214),$D296*(Assumptions!AI214-Assumptions!AH214)),IF(VLOOKUP($C296,Lease_Tenure,2,FALSE)=1,IF(MOD(AI$291,12)=1,$D296*((Assumptions!AH214)*(1-Assumptions!AI231)+(Assumptions!AI214-Assumptions!AH214)),$D296*(Assumptions!AI214-Assumptions!AH214)),IF(MOD(AI$290,VLOOKUP($C296,Lease_Tenure,2,FALSE))=1,IF(MOD(AI$291,12)=1,$D296*((Assumptions!AH214)*(1-Assumptions!AI231)+(Assumptions!AI214-Assumptions!AH214)),$D296*(Assumptions!AI214-Assumptions!AH214)),$D296*(Assumptions!AI214-Assumptions!AH214)))),0),0)</f>
        <v>0</v>
      </c>
      <c r="AJ296" s="185">
        <f>IFERROR(MAX(IF(AJ$290=1,IF(MOD(AJ$291,12)=1,$D296*(Assumptions!AJ214),$D296*(Assumptions!AJ214-Assumptions!AI214)),IF(VLOOKUP($C296,Lease_Tenure,2,FALSE)=1,IF(MOD(AJ$291,12)=1,$D296*((Assumptions!AI214)*(1-Assumptions!AJ231)+(Assumptions!AJ214-Assumptions!AI214)),$D296*(Assumptions!AJ214-Assumptions!AI214)),IF(MOD(AJ$290,VLOOKUP($C296,Lease_Tenure,2,FALSE))=1,IF(MOD(AJ$291,12)=1,$D296*((Assumptions!AI214)*(1-Assumptions!AJ231)+(Assumptions!AJ214-Assumptions!AI214)),$D296*(Assumptions!AJ214-Assumptions!AI214)),$D296*(Assumptions!AJ214-Assumptions!AI214)))),0),0)</f>
        <v>0</v>
      </c>
      <c r="AK296" s="185">
        <f>IFERROR(MAX(IF(AK$290=1,IF(MOD(AK$291,12)=1,$D296*(Assumptions!AK214),$D296*(Assumptions!AK214-Assumptions!AJ214)),IF(VLOOKUP($C296,Lease_Tenure,2,FALSE)=1,IF(MOD(AK$291,12)=1,$D296*((Assumptions!AJ214)*(1-Assumptions!AK231)+(Assumptions!AK214-Assumptions!AJ214)),$D296*(Assumptions!AK214-Assumptions!AJ214)),IF(MOD(AK$290,VLOOKUP($C296,Lease_Tenure,2,FALSE))=1,IF(MOD(AK$291,12)=1,$D296*((Assumptions!AJ214)*(1-Assumptions!AK231)+(Assumptions!AK214-Assumptions!AJ214)),$D296*(Assumptions!AK214-Assumptions!AJ214)),$D296*(Assumptions!AK214-Assumptions!AJ214)))),0),0)</f>
        <v>0</v>
      </c>
      <c r="AL296" s="185">
        <f>IFERROR(MAX(IF(AL$290=1,IF(MOD(AL$291,12)=1,$D296*(Assumptions!AL214),$D296*(Assumptions!AL214-Assumptions!AK214)),IF(VLOOKUP($C296,Lease_Tenure,2,FALSE)=1,IF(MOD(AL$291,12)=1,$D296*((Assumptions!AK214)*(1-Assumptions!AL231)+(Assumptions!AL214-Assumptions!AK214)),$D296*(Assumptions!AL214-Assumptions!AK214)),IF(MOD(AL$290,VLOOKUP($C296,Lease_Tenure,2,FALSE))=1,IF(MOD(AL$291,12)=1,$D296*((Assumptions!AK214)*(1-Assumptions!AL231)+(Assumptions!AL214-Assumptions!AK214)),$D296*(Assumptions!AL214-Assumptions!AK214)),$D296*(Assumptions!AL214-Assumptions!AK214)))),0),0)</f>
        <v>0</v>
      </c>
      <c r="AM296" s="185">
        <f>IFERROR(MAX(IF(AM$290=1,IF(MOD(AM$291,12)=1,$D296*(Assumptions!AM214),$D296*(Assumptions!AM214-Assumptions!AL214)),IF(VLOOKUP($C296,Lease_Tenure,2,FALSE)=1,IF(MOD(AM$291,12)=1,$D296*((Assumptions!AL214)*(1-Assumptions!AM231)+(Assumptions!AM214-Assumptions!AL214)),$D296*(Assumptions!AM214-Assumptions!AL214)),IF(MOD(AM$290,VLOOKUP($C296,Lease_Tenure,2,FALSE))=1,IF(MOD(AM$291,12)=1,$D296*((Assumptions!AL214)*(1-Assumptions!AM231)+(Assumptions!AM214-Assumptions!AL214)),$D296*(Assumptions!AM214-Assumptions!AL214)),$D296*(Assumptions!AM214-Assumptions!AL214)))),0),0)</f>
        <v>0</v>
      </c>
      <c r="AN296" s="185">
        <f>IFERROR(MAX(IF(AN$290=1,IF(MOD(AN$291,12)=1,$D296*(Assumptions!AN214),$D296*(Assumptions!AN214-Assumptions!AM214)),IF(VLOOKUP($C296,Lease_Tenure,2,FALSE)=1,IF(MOD(AN$291,12)=1,$D296*((Assumptions!AM214)*(1-Assumptions!AN231)+(Assumptions!AN214-Assumptions!AM214)),$D296*(Assumptions!AN214-Assumptions!AM214)),IF(MOD(AN$290,VLOOKUP($C296,Lease_Tenure,2,FALSE))=1,IF(MOD(AN$291,12)=1,$D296*((Assumptions!AM214)*(1-Assumptions!AN231)+(Assumptions!AN214-Assumptions!AM214)),$D296*(Assumptions!AN214-Assumptions!AM214)),$D296*(Assumptions!AN214-Assumptions!AM214)))),0),0)</f>
        <v>0</v>
      </c>
      <c r="AO296" s="185">
        <f>IFERROR(MAX(IF(AO$290=1,IF(MOD(AO$291,12)=1,$D296*(Assumptions!AO214),$D296*(Assumptions!AO214-Assumptions!AN214)),IF(VLOOKUP($C296,Lease_Tenure,2,FALSE)=1,IF(MOD(AO$291,12)=1,$D296*((Assumptions!AN214)*(1-Assumptions!AO231)+(Assumptions!AO214-Assumptions!AN214)),$D296*(Assumptions!AO214-Assumptions!AN214)),IF(MOD(AO$290,VLOOKUP($C296,Lease_Tenure,2,FALSE))=1,IF(MOD(AO$291,12)=1,$D296*((Assumptions!AN214)*(1-Assumptions!AO231)+(Assumptions!AO214-Assumptions!AN214)),$D296*(Assumptions!AO214-Assumptions!AN214)),$D296*(Assumptions!AO214-Assumptions!AN214)))),0),0)</f>
        <v>3.0000000000000027E-2</v>
      </c>
      <c r="AP296" s="185">
        <f>IFERROR(MAX(IF(AP$290=1,IF(MOD(AP$291,12)=1,$D296*(Assumptions!AP214),$D296*(Assumptions!AP214-Assumptions!AO214)),IF(VLOOKUP($C296,Lease_Tenure,2,FALSE)=1,IF(MOD(AP$291,12)=1,$D296*((Assumptions!AO214)*(1-Assumptions!AP231)+(Assumptions!AP214-Assumptions!AO214)),$D296*(Assumptions!AP214-Assumptions!AO214)),IF(MOD(AP$290,VLOOKUP($C296,Lease_Tenure,2,FALSE))=1,IF(MOD(AP$291,12)=1,$D296*((Assumptions!AO214)*(1-Assumptions!AP231)+(Assumptions!AP214-Assumptions!AO214)),$D296*(Assumptions!AP214-Assumptions!AO214)),$D296*(Assumptions!AP214-Assumptions!AO214)))),0),0)</f>
        <v>0</v>
      </c>
      <c r="AQ296" s="185">
        <f>IFERROR(MAX(IF(AQ$290=1,IF(MOD(AQ$291,12)=1,$D296*(Assumptions!AQ214),$D296*(Assumptions!AQ214-Assumptions!AP214)),IF(VLOOKUP($C296,Lease_Tenure,2,FALSE)=1,IF(MOD(AQ$291,12)=1,$D296*((Assumptions!AP214)*(1-Assumptions!AQ231)+(Assumptions!AQ214-Assumptions!AP214)),$D296*(Assumptions!AQ214-Assumptions!AP214)),IF(MOD(AQ$290,VLOOKUP($C296,Lease_Tenure,2,FALSE))=1,IF(MOD(AQ$291,12)=1,$D296*((Assumptions!AP214)*(1-Assumptions!AQ231)+(Assumptions!AQ214-Assumptions!AP214)),$D296*(Assumptions!AQ214-Assumptions!AP214)),$D296*(Assumptions!AQ214-Assumptions!AP214)))),0),0)</f>
        <v>0</v>
      </c>
      <c r="AR296" s="185">
        <f>IFERROR(MAX(IF(AR$290=1,IF(MOD(AR$291,12)=1,$D296*(Assumptions!AR214),$D296*(Assumptions!AR214-Assumptions!AQ214)),IF(VLOOKUP($C296,Lease_Tenure,2,FALSE)=1,IF(MOD(AR$291,12)=1,$D296*((Assumptions!AQ214)*(1-Assumptions!AR231)+(Assumptions!AR214-Assumptions!AQ214)),$D296*(Assumptions!AR214-Assumptions!AQ214)),IF(MOD(AR$290,VLOOKUP($C296,Lease_Tenure,2,FALSE))=1,IF(MOD(AR$291,12)=1,$D296*((Assumptions!AQ214)*(1-Assumptions!AR231)+(Assumptions!AR214-Assumptions!AQ214)),$D296*(Assumptions!AR214-Assumptions!AQ214)),$D296*(Assumptions!AR214-Assumptions!AQ214)))),0),0)</f>
        <v>0</v>
      </c>
      <c r="AS296" s="185">
        <f>IFERROR(MAX(IF(AS$290=1,IF(MOD(AS$291,12)=1,$D296*(Assumptions!AS214),$D296*(Assumptions!AS214-Assumptions!AR214)),IF(VLOOKUP($C296,Lease_Tenure,2,FALSE)=1,IF(MOD(AS$291,12)=1,$D296*((Assumptions!AR214)*(1-Assumptions!AS231)+(Assumptions!AS214-Assumptions!AR214)),$D296*(Assumptions!AS214-Assumptions!AR214)),IF(MOD(AS$290,VLOOKUP($C296,Lease_Tenure,2,FALSE))=1,IF(MOD(AS$291,12)=1,$D296*((Assumptions!AR214)*(1-Assumptions!AS231)+(Assumptions!AS214-Assumptions!AR214)),$D296*(Assumptions!AS214-Assumptions!AR214)),$D296*(Assumptions!AS214-Assumptions!AR214)))),0),0)</f>
        <v>0</v>
      </c>
      <c r="AT296" s="185">
        <f>IFERROR(MAX(IF(AT$290=1,IF(MOD(AT$291,12)=1,$D296*(Assumptions!AT214),$D296*(Assumptions!AT214-Assumptions!AS214)),IF(VLOOKUP($C296,Lease_Tenure,2,FALSE)=1,IF(MOD(AT$291,12)=1,$D296*((Assumptions!AS214)*(1-Assumptions!AT231)+(Assumptions!AT214-Assumptions!AS214)),$D296*(Assumptions!AT214-Assumptions!AS214)),IF(MOD(AT$290,VLOOKUP($C296,Lease_Tenure,2,FALSE))=1,IF(MOD(AT$291,12)=1,$D296*((Assumptions!AS214)*(1-Assumptions!AT231)+(Assumptions!AT214-Assumptions!AS214)),$D296*(Assumptions!AT214-Assumptions!AS214)),$D296*(Assumptions!AT214-Assumptions!AS214)))),0),0)</f>
        <v>0</v>
      </c>
      <c r="AU296" s="185">
        <f>IFERROR(MAX(IF(AU$290=1,IF(MOD(AU$291,12)=1,$D296*(Assumptions!AU214),$D296*(Assumptions!AU214-Assumptions!AT214)),IF(VLOOKUP($C296,Lease_Tenure,2,FALSE)=1,IF(MOD(AU$291,12)=1,$D296*((Assumptions!AT214)*(1-Assumptions!AU231)+(Assumptions!AU214-Assumptions!AT214)),$D296*(Assumptions!AU214-Assumptions!AT214)),IF(MOD(AU$290,VLOOKUP($C296,Lease_Tenure,2,FALSE))=1,IF(MOD(AU$291,12)=1,$D296*((Assumptions!AT214)*(1-Assumptions!AU231)+(Assumptions!AU214-Assumptions!AT214)),$D296*(Assumptions!AU214-Assumptions!AT214)),$D296*(Assumptions!AU214-Assumptions!AT214)))),0),0)</f>
        <v>0</v>
      </c>
      <c r="AV296" s="185">
        <f>IFERROR(MAX(IF(AV$290=1,IF(MOD(AV$291,12)=1,$D296*(Assumptions!AV214),$D296*(Assumptions!AV214-Assumptions!AU214)),IF(VLOOKUP($C296,Lease_Tenure,2,FALSE)=1,IF(MOD(AV$291,12)=1,$D296*((Assumptions!AU214)*(1-Assumptions!AV231)+(Assumptions!AV214-Assumptions!AU214)),$D296*(Assumptions!AV214-Assumptions!AU214)),IF(MOD(AV$290,VLOOKUP($C296,Lease_Tenure,2,FALSE))=1,IF(MOD(AV$291,12)=1,$D296*((Assumptions!AU214)*(1-Assumptions!AV231)+(Assumptions!AV214-Assumptions!AU214)),$D296*(Assumptions!AV214-Assumptions!AU214)),$D296*(Assumptions!AV214-Assumptions!AU214)))),0),0)</f>
        <v>0</v>
      </c>
      <c r="AW296" s="185">
        <f>IFERROR(MAX(IF(AW$290=1,IF(MOD(AW$291,12)=1,$D296*(Assumptions!AW214),$D296*(Assumptions!AW214-Assumptions!AV214)),IF(VLOOKUP($C296,Lease_Tenure,2,FALSE)=1,IF(MOD(AW$291,12)=1,$D296*((Assumptions!AV214)*(1-Assumptions!AW231)+(Assumptions!AW214-Assumptions!AV214)),$D296*(Assumptions!AW214-Assumptions!AV214)),IF(MOD(AW$290,VLOOKUP($C296,Lease_Tenure,2,FALSE))=1,IF(MOD(AW$291,12)=1,$D296*((Assumptions!AV214)*(1-Assumptions!AW231)+(Assumptions!AW214-Assumptions!AV214)),$D296*(Assumptions!AW214-Assumptions!AV214)),$D296*(Assumptions!AW214-Assumptions!AV214)))),0),0)</f>
        <v>0</v>
      </c>
      <c r="AX296" s="185">
        <f>IFERROR(MAX(IF(AX$290=1,IF(MOD(AX$291,12)=1,$D296*(Assumptions!AX214),$D296*(Assumptions!AX214-Assumptions!AW214)),IF(VLOOKUP($C296,Lease_Tenure,2,FALSE)=1,IF(MOD(AX$291,12)=1,$D296*((Assumptions!AW214)*(1-Assumptions!AX231)+(Assumptions!AX214-Assumptions!AW214)),$D296*(Assumptions!AX214-Assumptions!AW214)),IF(MOD(AX$290,VLOOKUP($C296,Lease_Tenure,2,FALSE))=1,IF(MOD(AX$291,12)=1,$D296*((Assumptions!AW214)*(1-Assumptions!AX231)+(Assumptions!AX214-Assumptions!AW214)),$D296*(Assumptions!AX214-Assumptions!AW214)),$D296*(Assumptions!AX214-Assumptions!AW214)))),0),0)</f>
        <v>0</v>
      </c>
      <c r="AY296" s="185">
        <f>IFERROR(MAX(IF(AY$290=1,IF(MOD(AY$291,12)=1,$D296*(Assumptions!AY214),$D296*(Assumptions!AY214-Assumptions!AX214)),IF(VLOOKUP($C296,Lease_Tenure,2,FALSE)=1,IF(MOD(AY$291,12)=1,$D296*((Assumptions!AX214)*(1-Assumptions!AY231)+(Assumptions!AY214-Assumptions!AX214)),$D296*(Assumptions!AY214-Assumptions!AX214)),IF(MOD(AY$290,VLOOKUP($C296,Lease_Tenure,2,FALSE))=1,IF(MOD(AY$291,12)=1,$D296*((Assumptions!AX214)*(1-Assumptions!AY231)+(Assumptions!AY214-Assumptions!AX214)),$D296*(Assumptions!AY214-Assumptions!AX214)),$D296*(Assumptions!AY214-Assumptions!AX214)))),0),0)</f>
        <v>0</v>
      </c>
      <c r="AZ296" s="185">
        <f>IFERROR(MAX(IF(AZ$290=1,IF(MOD(AZ$291,12)=1,$D296*(Assumptions!AZ214),$D296*(Assumptions!AZ214-Assumptions!AY214)),IF(VLOOKUP($C296,Lease_Tenure,2,FALSE)=1,IF(MOD(AZ$291,12)=1,$D296*((Assumptions!AY214)*(1-Assumptions!AZ231)+(Assumptions!AZ214-Assumptions!AY214)),$D296*(Assumptions!AZ214-Assumptions!AY214)),IF(MOD(AZ$290,VLOOKUP($C296,Lease_Tenure,2,FALSE))=1,IF(MOD(AZ$291,12)=1,$D296*((Assumptions!AY214)*(1-Assumptions!AZ231)+(Assumptions!AZ214-Assumptions!AY214)),$D296*(Assumptions!AZ214-Assumptions!AY214)),$D296*(Assumptions!AZ214-Assumptions!AY214)))),0),0)</f>
        <v>0</v>
      </c>
      <c r="BA296" s="185">
        <f>IFERROR(MAX(IF(BA$290=1,IF(MOD(BA$291,12)=1,$D296*(Assumptions!BA214),$D296*(Assumptions!BA214-Assumptions!AZ214)),IF(VLOOKUP($C296,Lease_Tenure,2,FALSE)=1,IF(MOD(BA$291,12)=1,$D296*((Assumptions!AZ214)*(1-Assumptions!BA231)+(Assumptions!BA214-Assumptions!AZ214)),$D296*(Assumptions!BA214-Assumptions!AZ214)),IF(MOD(BA$290,VLOOKUP($C296,Lease_Tenure,2,FALSE))=1,IF(MOD(BA$291,12)=1,$D296*((Assumptions!AZ214)*(1-Assumptions!BA231)+(Assumptions!BA214-Assumptions!AZ214)),$D296*(Assumptions!BA214-Assumptions!AZ214)),$D296*(Assumptions!BA214-Assumptions!AZ214)))),0),0)</f>
        <v>0.7274999999999997</v>
      </c>
      <c r="BB296" s="185">
        <f>IFERROR(MAX(IF(BB$290=1,IF(MOD(BB$291,12)=1,$D296*(Assumptions!BB214),$D296*(Assumptions!BB214-Assumptions!BA214)),IF(VLOOKUP($C296,Lease_Tenure,2,FALSE)=1,IF(MOD(BB$291,12)=1,$D296*((Assumptions!BA214)*(1-Assumptions!BB231)+(Assumptions!BB214-Assumptions!BA214)),$D296*(Assumptions!BB214-Assumptions!BA214)),IF(MOD(BB$290,VLOOKUP($C296,Lease_Tenure,2,FALSE))=1,IF(MOD(BB$291,12)=1,$D296*((Assumptions!BA214)*(1-Assumptions!BB231)+(Assumptions!BB214-Assumptions!BA214)),$D296*(Assumptions!BB214-Assumptions!BA214)),$D296*(Assumptions!BB214-Assumptions!BA214)))),0),0)</f>
        <v>0</v>
      </c>
      <c r="BC296" s="185">
        <f>IFERROR(MAX(IF(BC$290=1,IF(MOD(BC$291,12)=1,$D296*(Assumptions!BC214),$D296*(Assumptions!BC214-Assumptions!BB214)),IF(VLOOKUP($C296,Lease_Tenure,2,FALSE)=1,IF(MOD(BC$291,12)=1,$D296*((Assumptions!BB214)*(1-Assumptions!BC231)+(Assumptions!BC214-Assumptions!BB214)),$D296*(Assumptions!BC214-Assumptions!BB214)),IF(MOD(BC$290,VLOOKUP($C296,Lease_Tenure,2,FALSE))=1,IF(MOD(BC$291,12)=1,$D296*((Assumptions!BB214)*(1-Assumptions!BC231)+(Assumptions!BC214-Assumptions!BB214)),$D296*(Assumptions!BC214-Assumptions!BB214)),$D296*(Assumptions!BC214-Assumptions!BB214)))),0),0)</f>
        <v>0</v>
      </c>
      <c r="BD296" s="185">
        <f>IFERROR(MAX(IF(BD$290=1,IF(MOD(BD$291,12)=1,$D296*(Assumptions!BD214),$D296*(Assumptions!BD214-Assumptions!BC214)),IF(VLOOKUP($C296,Lease_Tenure,2,FALSE)=1,IF(MOD(BD$291,12)=1,$D296*((Assumptions!BC214)*(1-Assumptions!BD231)+(Assumptions!BD214-Assumptions!BC214)),$D296*(Assumptions!BD214-Assumptions!BC214)),IF(MOD(BD$290,VLOOKUP($C296,Lease_Tenure,2,FALSE))=1,IF(MOD(BD$291,12)=1,$D296*((Assumptions!BC214)*(1-Assumptions!BD231)+(Assumptions!BD214-Assumptions!BC214)),$D296*(Assumptions!BD214-Assumptions!BC214)),$D296*(Assumptions!BD214-Assumptions!BC214)))),0),0)</f>
        <v>0</v>
      </c>
      <c r="BE296" s="185">
        <f>IFERROR(MAX(IF(BE$290=1,IF(MOD(BE$291,12)=1,$D296*(Assumptions!BE214),$D296*(Assumptions!BE214-Assumptions!BD214)),IF(VLOOKUP($C296,Lease_Tenure,2,FALSE)=1,IF(MOD(BE$291,12)=1,$D296*((Assumptions!BD214)*(1-Assumptions!BE231)+(Assumptions!BE214-Assumptions!BD214)),$D296*(Assumptions!BE214-Assumptions!BD214)),IF(MOD(BE$290,VLOOKUP($C296,Lease_Tenure,2,FALSE))=1,IF(MOD(BE$291,12)=1,$D296*((Assumptions!BD214)*(1-Assumptions!BE231)+(Assumptions!BE214-Assumptions!BD214)),$D296*(Assumptions!BE214-Assumptions!BD214)),$D296*(Assumptions!BE214-Assumptions!BD214)))),0),0)</f>
        <v>0</v>
      </c>
      <c r="BF296" s="185">
        <f>IFERROR(MAX(IF(BF$290=1,IF(MOD(BF$291,12)=1,$D296*(Assumptions!BF214),$D296*(Assumptions!BF214-Assumptions!BE214)),IF(VLOOKUP($C296,Lease_Tenure,2,FALSE)=1,IF(MOD(BF$291,12)=1,$D296*((Assumptions!BE214)*(1-Assumptions!BF231)+(Assumptions!BF214-Assumptions!BE214)),$D296*(Assumptions!BF214-Assumptions!BE214)),IF(MOD(BF$290,VLOOKUP($C296,Lease_Tenure,2,FALSE))=1,IF(MOD(BF$291,12)=1,$D296*((Assumptions!BE214)*(1-Assumptions!BF231)+(Assumptions!BF214-Assumptions!BE214)),$D296*(Assumptions!BF214-Assumptions!BE214)),$D296*(Assumptions!BF214-Assumptions!BE214)))),0),0)</f>
        <v>0</v>
      </c>
      <c r="BG296" s="185">
        <f>IFERROR(MAX(IF(BG$290=1,IF(MOD(BG$291,12)=1,$D296*(Assumptions!BG214),$D296*(Assumptions!BG214-Assumptions!BF214)),IF(VLOOKUP($C296,Lease_Tenure,2,FALSE)=1,IF(MOD(BG$291,12)=1,$D296*((Assumptions!BF214)*(1-Assumptions!BG231)+(Assumptions!BG214-Assumptions!BF214)),$D296*(Assumptions!BG214-Assumptions!BF214)),IF(MOD(BG$290,VLOOKUP($C296,Lease_Tenure,2,FALSE))=1,IF(MOD(BG$291,12)=1,$D296*((Assumptions!BF214)*(1-Assumptions!BG231)+(Assumptions!BG214-Assumptions!BF214)),$D296*(Assumptions!BG214-Assumptions!BF214)),$D296*(Assumptions!BG214-Assumptions!BF214)))),0),0)</f>
        <v>0</v>
      </c>
      <c r="BH296" s="185">
        <f>IFERROR(MAX(IF(BH$290=1,IF(MOD(BH$291,12)=1,$D296*(Assumptions!BH214),$D296*(Assumptions!BH214-Assumptions!BG214)),IF(VLOOKUP($C296,Lease_Tenure,2,FALSE)=1,IF(MOD(BH$291,12)=1,$D296*((Assumptions!BG214)*(1-Assumptions!BH231)+(Assumptions!BH214-Assumptions!BG214)),$D296*(Assumptions!BH214-Assumptions!BG214)),IF(MOD(BH$290,VLOOKUP($C296,Lease_Tenure,2,FALSE))=1,IF(MOD(BH$291,12)=1,$D296*((Assumptions!BG214)*(1-Assumptions!BH231)+(Assumptions!BH214-Assumptions!BG214)),$D296*(Assumptions!BH214-Assumptions!BG214)),$D296*(Assumptions!BH214-Assumptions!BG214)))),0),0)</f>
        <v>0</v>
      </c>
      <c r="BI296" s="185">
        <f>IFERROR(MAX(IF(BI$290=1,IF(MOD(BI$291,12)=1,$D296*(Assumptions!BI214),$D296*(Assumptions!BI214-Assumptions!BH214)),IF(VLOOKUP($C296,Lease_Tenure,2,FALSE)=1,IF(MOD(BI$291,12)=1,$D296*((Assumptions!BH214)*(1-Assumptions!BI231)+(Assumptions!BI214-Assumptions!BH214)),$D296*(Assumptions!BI214-Assumptions!BH214)),IF(MOD(BI$290,VLOOKUP($C296,Lease_Tenure,2,FALSE))=1,IF(MOD(BI$291,12)=1,$D296*((Assumptions!BH214)*(1-Assumptions!BI231)+(Assumptions!BI214-Assumptions!BH214)),$D296*(Assumptions!BI214-Assumptions!BH214)),$D296*(Assumptions!BI214-Assumptions!BH214)))),0),0)</f>
        <v>0</v>
      </c>
      <c r="BJ296" s="185">
        <f>IFERROR(MAX(IF(BJ$290=1,IF(MOD(BJ$291,12)=1,$D296*(Assumptions!BJ214),$D296*(Assumptions!BJ214-Assumptions!BI214)),IF(VLOOKUP($C296,Lease_Tenure,2,FALSE)=1,IF(MOD(BJ$291,12)=1,$D296*((Assumptions!BI214)*(1-Assumptions!BJ231)+(Assumptions!BJ214-Assumptions!BI214)),$D296*(Assumptions!BJ214-Assumptions!BI214)),IF(MOD(BJ$290,VLOOKUP($C296,Lease_Tenure,2,FALSE))=1,IF(MOD(BJ$291,12)=1,$D296*((Assumptions!BI214)*(1-Assumptions!BJ231)+(Assumptions!BJ214-Assumptions!BI214)),$D296*(Assumptions!BJ214-Assumptions!BI214)),$D296*(Assumptions!BJ214-Assumptions!BI214)))),0),0)</f>
        <v>0</v>
      </c>
      <c r="BK296" s="185">
        <f>IFERROR(MAX(IF(BK$290=1,IF(MOD(BK$291,12)=1,$D296*(Assumptions!BK214),$D296*(Assumptions!BK214-Assumptions!BJ214)),IF(VLOOKUP($C296,Lease_Tenure,2,FALSE)=1,IF(MOD(BK$291,12)=1,$D296*((Assumptions!BJ214)*(1-Assumptions!BK231)+(Assumptions!BK214-Assumptions!BJ214)),$D296*(Assumptions!BK214-Assumptions!BJ214)),IF(MOD(BK$290,VLOOKUP($C296,Lease_Tenure,2,FALSE))=1,IF(MOD(BK$291,12)=1,$D296*((Assumptions!BJ214)*(1-Assumptions!BK231)+(Assumptions!BK214-Assumptions!BJ214)),$D296*(Assumptions!BK214-Assumptions!BJ214)),$D296*(Assumptions!BK214-Assumptions!BJ214)))),0),0)</f>
        <v>0</v>
      </c>
      <c r="BL296" s="185">
        <f>IFERROR(MAX(IF(BL$290=1,IF(MOD(BL$291,12)=1,$D296*(Assumptions!BL214),$D296*(Assumptions!BL214-Assumptions!BK214)),IF(VLOOKUP($C296,Lease_Tenure,2,FALSE)=1,IF(MOD(BL$291,12)=1,$D296*((Assumptions!BK214)*(1-Assumptions!BL231)+(Assumptions!BL214-Assumptions!BK214)),$D296*(Assumptions!BL214-Assumptions!BK214)),IF(MOD(BL$290,VLOOKUP($C296,Lease_Tenure,2,FALSE))=1,IF(MOD(BL$291,12)=1,$D296*((Assumptions!BK214)*(1-Assumptions!BL231)+(Assumptions!BL214-Assumptions!BK214)),$D296*(Assumptions!BL214-Assumptions!BK214)),$D296*(Assumptions!BL214-Assumptions!BK214)))),0),0)</f>
        <v>0</v>
      </c>
      <c r="BM296" s="185">
        <f>IFERROR(MAX(IF(BM$290=1,IF(MOD(BM$291,12)=1,$D296*(Assumptions!BM214),$D296*(Assumptions!BM214-Assumptions!BL214)),IF(VLOOKUP($C296,Lease_Tenure,2,FALSE)=1,IF(MOD(BM$291,12)=1,$D296*((Assumptions!BL214)*(1-Assumptions!BM231)+(Assumptions!BM214-Assumptions!BL214)),$D296*(Assumptions!BM214-Assumptions!BL214)),IF(MOD(BM$290,VLOOKUP($C296,Lease_Tenure,2,FALSE))=1,IF(MOD(BM$291,12)=1,$D296*((Assumptions!BL214)*(1-Assumptions!BM231)+(Assumptions!BM214-Assumptions!BL214)),$D296*(Assumptions!BM214-Assumptions!BL214)),$D296*(Assumptions!BM214-Assumptions!BL214)))),0),0)</f>
        <v>0</v>
      </c>
      <c r="BN296" s="185">
        <f>IFERROR(MAX(IF(BN$290=1,IF(MOD(BN$291,12)=1,$D296*(Assumptions!BN214),$D296*(Assumptions!BN214-Assumptions!BM214)),IF(VLOOKUP($C296,Lease_Tenure,2,FALSE)=1,IF(MOD(BN$291,12)=1,$D296*((Assumptions!BM214)*(1-Assumptions!BN231)+(Assumptions!BN214-Assumptions!BM214)),$D296*(Assumptions!BN214-Assumptions!BM214)),IF(MOD(BN$290,VLOOKUP($C296,Lease_Tenure,2,FALSE))=1,IF(MOD(BN$291,12)=1,$D296*((Assumptions!BM214)*(1-Assumptions!BN231)+(Assumptions!BN214-Assumptions!BM214)),$D296*(Assumptions!BN214-Assumptions!BM214)),$D296*(Assumptions!BN214-Assumptions!BM214)))),0),0)</f>
        <v>0</v>
      </c>
      <c r="BO296" s="185">
        <f>IFERROR(MAX(IF(BO$290=1,IF(MOD(BO$291,12)=1,$D296*(Assumptions!BO214),$D296*(Assumptions!BO214-Assumptions!BN214)),IF(VLOOKUP($C296,Lease_Tenure,2,FALSE)=1,IF(MOD(BO$291,12)=1,$D296*((Assumptions!BN214)*(1-Assumptions!BO231)+(Assumptions!BO214-Assumptions!BN214)),$D296*(Assumptions!BO214-Assumptions!BN214)),IF(MOD(BO$290,VLOOKUP($C296,Lease_Tenure,2,FALSE))=1,IF(MOD(BO$291,12)=1,$D296*((Assumptions!BN214)*(1-Assumptions!BO231)+(Assumptions!BO214-Assumptions!BN214)),$D296*(Assumptions!BO214-Assumptions!BN214)),$D296*(Assumptions!BO214-Assumptions!BN214)))),0),0)</f>
        <v>0</v>
      </c>
      <c r="BP296" s="185">
        <f>IFERROR(MAX(IF(BP$290=1,IF(MOD(BP$291,12)=1,$D296*(Assumptions!BP214),$D296*(Assumptions!BP214-Assumptions!BO214)),IF(VLOOKUP($C296,Lease_Tenure,2,FALSE)=1,IF(MOD(BP$291,12)=1,$D296*((Assumptions!BO214)*(1-Assumptions!BP231)+(Assumptions!BP214-Assumptions!BO214)),$D296*(Assumptions!BP214-Assumptions!BO214)),IF(MOD(BP$290,VLOOKUP($C296,Lease_Tenure,2,FALSE))=1,IF(MOD(BP$291,12)=1,$D296*((Assumptions!BO214)*(1-Assumptions!BP231)+(Assumptions!BP214-Assumptions!BO214)),$D296*(Assumptions!BP214-Assumptions!BO214)),$D296*(Assumptions!BP214-Assumptions!BO214)))),0),0)</f>
        <v>0</v>
      </c>
      <c r="BQ296" s="185">
        <f>IFERROR(MAX(IF(BQ$290=1,IF(MOD(BQ$291,12)=1,$D296*(Assumptions!BQ214),$D296*(Assumptions!BQ214-Assumptions!BP214)),IF(VLOOKUP($C296,Lease_Tenure,2,FALSE)=1,IF(MOD(BQ$291,12)=1,$D296*((Assumptions!BP214)*(1-Assumptions!BQ231)+(Assumptions!BQ214-Assumptions!BP214)),$D296*(Assumptions!BQ214-Assumptions!BP214)),IF(MOD(BQ$290,VLOOKUP($C296,Lease_Tenure,2,FALSE))=1,IF(MOD(BQ$291,12)=1,$D296*((Assumptions!BP214)*(1-Assumptions!BQ231)+(Assumptions!BQ214-Assumptions!BP214)),$D296*(Assumptions!BQ214-Assumptions!BP214)),$D296*(Assumptions!BQ214-Assumptions!BP214)))),0),0)</f>
        <v>0</v>
      </c>
      <c r="BR296" s="185">
        <f>IFERROR(MAX(IF(BR$290=1,IF(MOD(BR$291,12)=1,$D296*(Assumptions!BR214),$D296*(Assumptions!BR214-Assumptions!BQ214)),IF(VLOOKUP($C296,Lease_Tenure,2,FALSE)=1,IF(MOD(BR$291,12)=1,$D296*((Assumptions!BQ214)*(1-Assumptions!BR231)+(Assumptions!BR214-Assumptions!BQ214)),$D296*(Assumptions!BR214-Assumptions!BQ214)),IF(MOD(BR$290,VLOOKUP($C296,Lease_Tenure,2,FALSE))=1,IF(MOD(BR$291,12)=1,$D296*((Assumptions!BQ214)*(1-Assumptions!BR231)+(Assumptions!BR214-Assumptions!BQ214)),$D296*(Assumptions!BR214-Assumptions!BQ214)),$D296*(Assumptions!BR214-Assumptions!BQ214)))),0),0)</f>
        <v>0</v>
      </c>
      <c r="BS296" s="185">
        <f>IFERROR(MAX(IF(BS$290=1,IF(MOD(BS$291,12)=1,$D296*(Assumptions!BS214),$D296*(Assumptions!BS214-Assumptions!BR214)),IF(VLOOKUP($C296,Lease_Tenure,2,FALSE)=1,IF(MOD(BS$291,12)=1,$D296*((Assumptions!BR214)*(1-Assumptions!BS231)+(Assumptions!BS214-Assumptions!BR214)),$D296*(Assumptions!BS214-Assumptions!BR214)),IF(MOD(BS$290,VLOOKUP($C296,Lease_Tenure,2,FALSE))=1,IF(MOD(BS$291,12)=1,$D296*((Assumptions!BR214)*(1-Assumptions!BS231)+(Assumptions!BS214-Assumptions!BR214)),$D296*(Assumptions!BS214-Assumptions!BR214)),$D296*(Assumptions!BS214-Assumptions!BR214)))),0),0)</f>
        <v>0</v>
      </c>
      <c r="BT296" s="185">
        <f>IFERROR(MAX(IF(BT$290=1,IF(MOD(BT$291,12)=1,$D296*(Assumptions!BT214),$D296*(Assumptions!BT214-Assumptions!BS214)),IF(VLOOKUP($C296,Lease_Tenure,2,FALSE)=1,IF(MOD(BT$291,12)=1,$D296*((Assumptions!BS214)*(1-Assumptions!BT231)+(Assumptions!BT214-Assumptions!BS214)),$D296*(Assumptions!BT214-Assumptions!BS214)),IF(MOD(BT$290,VLOOKUP($C296,Lease_Tenure,2,FALSE))=1,IF(MOD(BT$291,12)=1,$D296*((Assumptions!BS214)*(1-Assumptions!BT231)+(Assumptions!BT214-Assumptions!BS214)),$D296*(Assumptions!BT214-Assumptions!BS214)),$D296*(Assumptions!BT214-Assumptions!BS214)))),0),0)</f>
        <v>0</v>
      </c>
      <c r="BU296" s="185">
        <f>IFERROR(MAX(IF(BU$290=1,IF(MOD(BU$291,12)=1,$D296*(Assumptions!BU214),$D296*(Assumptions!BU214-Assumptions!BT214)),IF(VLOOKUP($C296,Lease_Tenure,2,FALSE)=1,IF(MOD(BU$291,12)=1,$D296*((Assumptions!BT214)*(1-Assumptions!BU231)+(Assumptions!BU214-Assumptions!BT214)),$D296*(Assumptions!BU214-Assumptions!BT214)),IF(MOD(BU$290,VLOOKUP($C296,Lease_Tenure,2,FALSE))=1,IF(MOD(BU$291,12)=1,$D296*((Assumptions!BT214)*(1-Assumptions!BU231)+(Assumptions!BU214-Assumptions!BT214)),$D296*(Assumptions!BU214-Assumptions!BT214)),$D296*(Assumptions!BU214-Assumptions!BT214)))),0),0)</f>
        <v>0</v>
      </c>
      <c r="BV296" s="185">
        <f>IFERROR(MAX(IF(BV$290=1,IF(MOD(BV$291,12)=1,$D296*(Assumptions!BV214),$D296*(Assumptions!BV214-Assumptions!BU214)),IF(VLOOKUP($C296,Lease_Tenure,2,FALSE)=1,IF(MOD(BV$291,12)=1,$D296*((Assumptions!BU214)*(1-Assumptions!BV231)+(Assumptions!BV214-Assumptions!BU214)),$D296*(Assumptions!BV214-Assumptions!BU214)),IF(MOD(BV$290,VLOOKUP($C296,Lease_Tenure,2,FALSE))=1,IF(MOD(BV$291,12)=1,$D296*((Assumptions!BU214)*(1-Assumptions!BV231)+(Assumptions!BV214-Assumptions!BU214)),$D296*(Assumptions!BV214-Assumptions!BU214)),$D296*(Assumptions!BV214-Assumptions!BU214)))),0),0)</f>
        <v>0</v>
      </c>
      <c r="BW296" s="185">
        <f>IFERROR(MAX(IF(BW$290=1,IF(MOD(BW$291,12)=1,$D296*(Assumptions!BW214),$D296*(Assumptions!BW214-Assumptions!BV214)),IF(VLOOKUP($C296,Lease_Tenure,2,FALSE)=1,IF(MOD(BW$291,12)=1,$D296*((Assumptions!BV214)*(1-Assumptions!BW231)+(Assumptions!BW214-Assumptions!BV214)),$D296*(Assumptions!BW214-Assumptions!BV214)),IF(MOD(BW$290,VLOOKUP($C296,Lease_Tenure,2,FALSE))=1,IF(MOD(BW$291,12)=1,$D296*((Assumptions!BV214)*(1-Assumptions!BW231)+(Assumptions!BW214-Assumptions!BV214)),$D296*(Assumptions!BW214-Assumptions!BV214)),$D296*(Assumptions!BW214-Assumptions!BV214)))),0),0)</f>
        <v>0</v>
      </c>
      <c r="BX296" s="185">
        <f>IFERROR(MAX(IF(BX$290=1,IF(MOD(BX$291,12)=1,$D296*(Assumptions!BX214),$D296*(Assumptions!BX214-Assumptions!BW214)),IF(VLOOKUP($C296,Lease_Tenure,2,FALSE)=1,IF(MOD(BX$291,12)=1,$D296*((Assumptions!BW214)*(1-Assumptions!BX231)+(Assumptions!BX214-Assumptions!BW214)),$D296*(Assumptions!BX214-Assumptions!BW214)),IF(MOD(BX$290,VLOOKUP($C296,Lease_Tenure,2,FALSE))=1,IF(MOD(BX$291,12)=1,$D296*((Assumptions!BW214)*(1-Assumptions!BX231)+(Assumptions!BX214-Assumptions!BW214)),$D296*(Assumptions!BX214-Assumptions!BW214)),$D296*(Assumptions!BX214-Assumptions!BW214)))),0),0)</f>
        <v>0</v>
      </c>
      <c r="BY296" s="185">
        <f>IFERROR(MAX(IF(BY$290=1,IF(MOD(BY$291,12)=1,$D296*(Assumptions!BY214),$D296*(Assumptions!BY214-Assumptions!BX214)),IF(VLOOKUP($C296,Lease_Tenure,2,FALSE)=1,IF(MOD(BY$291,12)=1,$D296*((Assumptions!BX214)*(1-Assumptions!BY231)+(Assumptions!BY214-Assumptions!BX214)),$D296*(Assumptions!BY214-Assumptions!BX214)),IF(MOD(BY$290,VLOOKUP($C296,Lease_Tenure,2,FALSE))=1,IF(MOD(BY$291,12)=1,$D296*((Assumptions!BX214)*(1-Assumptions!BY231)+(Assumptions!BY214-Assumptions!BX214)),$D296*(Assumptions!BY214-Assumptions!BX214)),$D296*(Assumptions!BY214-Assumptions!BX214)))),0),0)</f>
        <v>0</v>
      </c>
      <c r="BZ296" s="185">
        <f>IFERROR(MAX(IF(BZ$290=1,IF(MOD(BZ$291,12)=1,$D296*(Assumptions!BZ214),$D296*(Assumptions!BZ214-Assumptions!BY214)),IF(VLOOKUP($C296,Lease_Tenure,2,FALSE)=1,IF(MOD(BZ$291,12)=1,$D296*((Assumptions!BY214)*(1-Assumptions!BZ231)+(Assumptions!BZ214-Assumptions!BY214)),$D296*(Assumptions!BZ214-Assumptions!BY214)),IF(MOD(BZ$290,VLOOKUP($C296,Lease_Tenure,2,FALSE))=1,IF(MOD(BZ$291,12)=1,$D296*((Assumptions!BY214)*(1-Assumptions!BZ231)+(Assumptions!BZ214-Assumptions!BY214)),$D296*(Assumptions!BZ214-Assumptions!BY214)),$D296*(Assumptions!BZ214-Assumptions!BY214)))),0),0)</f>
        <v>0</v>
      </c>
      <c r="CA296" s="185">
        <f>IFERROR(MAX(IF(CA$290=1,IF(MOD(CA$291,12)=1,$D296*(Assumptions!CA214),$D296*(Assumptions!CA214-Assumptions!BZ214)),IF(VLOOKUP($C296,Lease_Tenure,2,FALSE)=1,IF(MOD(CA$291,12)=1,$D296*((Assumptions!BZ214)*(1-Assumptions!CA231)+(Assumptions!CA214-Assumptions!BZ214)),$D296*(Assumptions!CA214-Assumptions!BZ214)),IF(MOD(CA$290,VLOOKUP($C296,Lease_Tenure,2,FALSE))=1,IF(MOD(CA$291,12)=1,$D296*((Assumptions!BZ214)*(1-Assumptions!CA231)+(Assumptions!CA214-Assumptions!BZ214)),$D296*(Assumptions!CA214-Assumptions!BZ214)),$D296*(Assumptions!CA214-Assumptions!BZ214)))),0),0)</f>
        <v>0</v>
      </c>
      <c r="CB296" s="185">
        <f>IFERROR(MAX(IF(CB$290=1,IF(MOD(CB$291,12)=1,$D296*(Assumptions!CB214),$D296*(Assumptions!CB214-Assumptions!CA214)),IF(VLOOKUP($C296,Lease_Tenure,2,FALSE)=1,IF(MOD(CB$291,12)=1,$D296*((Assumptions!CA214)*(1-Assumptions!CB231)+(Assumptions!CB214-Assumptions!CA214)),$D296*(Assumptions!CB214-Assumptions!CA214)),IF(MOD(CB$290,VLOOKUP($C296,Lease_Tenure,2,FALSE))=1,IF(MOD(CB$291,12)=1,$D296*((Assumptions!CA214)*(1-Assumptions!CB231)+(Assumptions!CB214-Assumptions!CA214)),$D296*(Assumptions!CB214-Assumptions!CA214)),$D296*(Assumptions!CB214-Assumptions!CA214)))),0),0)</f>
        <v>0</v>
      </c>
      <c r="CC296" s="185">
        <f>IFERROR(MAX(IF(CC$290=1,IF(MOD(CC$291,12)=1,$D296*(Assumptions!CC214),$D296*(Assumptions!CC214-Assumptions!CB214)),IF(VLOOKUP($C296,Lease_Tenure,2,FALSE)=1,IF(MOD(CC$291,12)=1,$D296*((Assumptions!CB214)*(1-Assumptions!CC231)+(Assumptions!CC214-Assumptions!CB214)),$D296*(Assumptions!CC214-Assumptions!CB214)),IF(MOD(CC$290,VLOOKUP($C296,Lease_Tenure,2,FALSE))=1,IF(MOD(CC$291,12)=1,$D296*((Assumptions!CB214)*(1-Assumptions!CC231)+(Assumptions!CC214-Assumptions!CB214)),$D296*(Assumptions!CC214-Assumptions!CB214)),$D296*(Assumptions!CC214-Assumptions!CB214)))),0),0)</f>
        <v>0</v>
      </c>
      <c r="CD296" s="185">
        <f>IFERROR(MAX(IF(CD$290=1,IF(MOD(CD$291,12)=1,$D296*(Assumptions!CD214),$D296*(Assumptions!CD214-Assumptions!CC214)),IF(VLOOKUP($C296,Lease_Tenure,2,FALSE)=1,IF(MOD(CD$291,12)=1,$D296*((Assumptions!CC214)*(1-Assumptions!CD231)+(Assumptions!CD214-Assumptions!CC214)),$D296*(Assumptions!CD214-Assumptions!CC214)),IF(MOD(CD$290,VLOOKUP($C296,Lease_Tenure,2,FALSE))=1,IF(MOD(CD$291,12)=1,$D296*((Assumptions!CC214)*(1-Assumptions!CD231)+(Assumptions!CD214-Assumptions!CC214)),$D296*(Assumptions!CD214-Assumptions!CC214)),$D296*(Assumptions!CD214-Assumptions!CC214)))),0),0)</f>
        <v>0</v>
      </c>
      <c r="CE296" s="185">
        <f>IFERROR(MAX(IF(CE$290=1,IF(MOD(CE$291,12)=1,$D296*(Assumptions!CE214),$D296*(Assumptions!CE214-Assumptions!CD214)),IF(VLOOKUP($C296,Lease_Tenure,2,FALSE)=1,IF(MOD(CE$291,12)=1,$D296*((Assumptions!CD214)*(1-Assumptions!CE231)+(Assumptions!CE214-Assumptions!CD214)),$D296*(Assumptions!CE214-Assumptions!CD214)),IF(MOD(CE$290,VLOOKUP($C296,Lease_Tenure,2,FALSE))=1,IF(MOD(CE$291,12)=1,$D296*((Assumptions!CD214)*(1-Assumptions!CE231)+(Assumptions!CE214-Assumptions!CD214)),$D296*(Assumptions!CE214-Assumptions!CD214)),$D296*(Assumptions!CE214-Assumptions!CD214)))),0),0)</f>
        <v>0</v>
      </c>
      <c r="CF296" s="185">
        <f>IFERROR(MAX(IF(CF$290=1,IF(MOD(CF$291,12)=1,$D296*(Assumptions!CF214),$D296*(Assumptions!CF214-Assumptions!CE214)),IF(VLOOKUP($C296,Lease_Tenure,2,FALSE)=1,IF(MOD(CF$291,12)=1,$D296*((Assumptions!CE214)*(1-Assumptions!CF231)+(Assumptions!CF214-Assumptions!CE214)),$D296*(Assumptions!CF214-Assumptions!CE214)),IF(MOD(CF$290,VLOOKUP($C296,Lease_Tenure,2,FALSE))=1,IF(MOD(CF$291,12)=1,$D296*((Assumptions!CE214)*(1-Assumptions!CF231)+(Assumptions!CF214-Assumptions!CE214)),$D296*(Assumptions!CF214-Assumptions!CE214)),$D296*(Assumptions!CF214-Assumptions!CE214)))),0),0)</f>
        <v>0</v>
      </c>
      <c r="CG296" s="185">
        <f>IFERROR(MAX(IF(CG$290=1,IF(MOD(CG$291,12)=1,$D296*(Assumptions!CG214),$D296*(Assumptions!CG214-Assumptions!CF214)),IF(VLOOKUP($C296,Lease_Tenure,2,FALSE)=1,IF(MOD(CG$291,12)=1,$D296*((Assumptions!CF214)*(1-Assumptions!CG231)+(Assumptions!CG214-Assumptions!CF214)),$D296*(Assumptions!CG214-Assumptions!CF214)),IF(MOD(CG$290,VLOOKUP($C296,Lease_Tenure,2,FALSE))=1,IF(MOD(CG$291,12)=1,$D296*((Assumptions!CF214)*(1-Assumptions!CG231)+(Assumptions!CG214-Assumptions!CF214)),$D296*(Assumptions!CG214-Assumptions!CF214)),$D296*(Assumptions!CG214-Assumptions!CF214)))),0),0)</f>
        <v>0</v>
      </c>
      <c r="CH296" s="185">
        <f>IFERROR(MAX(IF(CH$290=1,IF(MOD(CH$291,12)=1,$D296*(Assumptions!CH214),$D296*(Assumptions!CH214-Assumptions!CG214)),IF(VLOOKUP($C296,Lease_Tenure,2,FALSE)=1,IF(MOD(CH$291,12)=1,$D296*((Assumptions!CG214)*(1-Assumptions!CH231)+(Assumptions!CH214-Assumptions!CG214)),$D296*(Assumptions!CH214-Assumptions!CG214)),IF(MOD(CH$290,VLOOKUP($C296,Lease_Tenure,2,FALSE))=1,IF(MOD(CH$291,12)=1,$D296*((Assumptions!CG214)*(1-Assumptions!CH231)+(Assumptions!CH214-Assumptions!CG214)),$D296*(Assumptions!CH214-Assumptions!CG214)),$D296*(Assumptions!CH214-Assumptions!CG214)))),0),0)</f>
        <v>0</v>
      </c>
      <c r="CI296" s="185">
        <f>IFERROR(MAX(IF(CI$290=1,IF(MOD(CI$291,12)=1,$D296*(Assumptions!CI214),$D296*(Assumptions!CI214-Assumptions!CH214)),IF(VLOOKUP($C296,Lease_Tenure,2,FALSE)=1,IF(MOD(CI$291,12)=1,$D296*((Assumptions!CH214)*(1-Assumptions!CI231)+(Assumptions!CI214-Assumptions!CH214)),$D296*(Assumptions!CI214-Assumptions!CH214)),IF(MOD(CI$290,VLOOKUP($C296,Lease_Tenure,2,FALSE))=1,IF(MOD(CI$291,12)=1,$D296*((Assumptions!CH214)*(1-Assumptions!CI231)+(Assumptions!CI214-Assumptions!CH214)),$D296*(Assumptions!CI214-Assumptions!CH214)),$D296*(Assumptions!CI214-Assumptions!CH214)))),0),0)</f>
        <v>0</v>
      </c>
      <c r="CJ296" s="185">
        <f>IFERROR(MAX(IF(CJ$290=1,IF(MOD(CJ$291,12)=1,$D296*(Assumptions!CJ214),$D296*(Assumptions!CJ214-Assumptions!CI214)),IF(VLOOKUP($C296,Lease_Tenure,2,FALSE)=1,IF(MOD(CJ$291,12)=1,$D296*((Assumptions!CI214)*(1-Assumptions!CJ231)+(Assumptions!CJ214-Assumptions!CI214)),$D296*(Assumptions!CJ214-Assumptions!CI214)),IF(MOD(CJ$290,VLOOKUP($C296,Lease_Tenure,2,FALSE))=1,IF(MOD(CJ$291,12)=1,$D296*((Assumptions!CI214)*(1-Assumptions!CJ231)+(Assumptions!CJ214-Assumptions!CI214)),$D296*(Assumptions!CJ214-Assumptions!CI214)),$D296*(Assumptions!CJ214-Assumptions!CI214)))),0),0)</f>
        <v>0</v>
      </c>
      <c r="CK296" s="185">
        <f>IFERROR(MAX(IF(CK$290=1,IF(MOD(CK$291,12)=1,$D296*(Assumptions!CK214),$D296*(Assumptions!CK214-Assumptions!CJ214)),IF(VLOOKUP($C296,Lease_Tenure,2,FALSE)=1,IF(MOD(CK$291,12)=1,$D296*((Assumptions!CJ214)*(1-Assumptions!CK231)+(Assumptions!CK214-Assumptions!CJ214)),$D296*(Assumptions!CK214-Assumptions!CJ214)),IF(MOD(CK$290,VLOOKUP($C296,Lease_Tenure,2,FALSE))=1,IF(MOD(CK$291,12)=1,$D296*((Assumptions!CJ214)*(1-Assumptions!CK231)+(Assumptions!CK214-Assumptions!CJ214)),$D296*(Assumptions!CK214-Assumptions!CJ214)),$D296*(Assumptions!CK214-Assumptions!CJ214)))),0),0)</f>
        <v>0</v>
      </c>
      <c r="CL296" s="185">
        <f>IFERROR(MAX(IF(CL$290=1,IF(MOD(CL$291,12)=1,$D296*(Assumptions!CL214),$D296*(Assumptions!CL214-Assumptions!CK214)),IF(VLOOKUP($C296,Lease_Tenure,2,FALSE)=1,IF(MOD(CL$291,12)=1,$D296*((Assumptions!CK214)*(1-Assumptions!CL231)+(Assumptions!CL214-Assumptions!CK214)),$D296*(Assumptions!CL214-Assumptions!CK214)),IF(MOD(CL$290,VLOOKUP($C296,Lease_Tenure,2,FALSE))=1,IF(MOD(CL$291,12)=1,$D296*((Assumptions!CK214)*(1-Assumptions!CL231)+(Assumptions!CL214-Assumptions!CK214)),$D296*(Assumptions!CL214-Assumptions!CK214)),$D296*(Assumptions!CL214-Assumptions!CK214)))),0),0)</f>
        <v>0</v>
      </c>
      <c r="CM296" s="185">
        <f>IFERROR(MAX(IF(CM$290=1,IF(MOD(CM$291,12)=1,$D296*(Assumptions!CM214),$D296*(Assumptions!CM214-Assumptions!CL214)),IF(VLOOKUP($C296,Lease_Tenure,2,FALSE)=1,IF(MOD(CM$291,12)=1,$D296*((Assumptions!CL214)*(1-Assumptions!CM231)+(Assumptions!CM214-Assumptions!CL214)),$D296*(Assumptions!CM214-Assumptions!CL214)),IF(MOD(CM$290,VLOOKUP($C296,Lease_Tenure,2,FALSE))=1,IF(MOD(CM$291,12)=1,$D296*((Assumptions!CL214)*(1-Assumptions!CM231)+(Assumptions!CM214-Assumptions!CL214)),$D296*(Assumptions!CM214-Assumptions!CL214)),$D296*(Assumptions!CM214-Assumptions!CL214)))),0),0)</f>
        <v>0</v>
      </c>
      <c r="CN296" s="185">
        <f>IFERROR(MAX(IF(CN$290=1,IF(MOD(CN$291,12)=1,$D296*(Assumptions!CN214),$D296*(Assumptions!CN214-Assumptions!CM214)),IF(VLOOKUP($C296,Lease_Tenure,2,FALSE)=1,IF(MOD(CN$291,12)=1,$D296*((Assumptions!CM214)*(1-Assumptions!CN231)+(Assumptions!CN214-Assumptions!CM214)),$D296*(Assumptions!CN214-Assumptions!CM214)),IF(MOD(CN$290,VLOOKUP($C296,Lease_Tenure,2,FALSE))=1,IF(MOD(CN$291,12)=1,$D296*((Assumptions!CM214)*(1-Assumptions!CN231)+(Assumptions!CN214-Assumptions!CM214)),$D296*(Assumptions!CN214-Assumptions!CM214)),$D296*(Assumptions!CN214-Assumptions!CM214)))),0),0)</f>
        <v>0</v>
      </c>
      <c r="CO296" s="185">
        <f>IFERROR(MAX(IF(CO$290=1,IF(MOD(CO$291,12)=1,$D296*(Assumptions!CO214),$D296*(Assumptions!CO214-Assumptions!CN214)),IF(VLOOKUP($C296,Lease_Tenure,2,FALSE)=1,IF(MOD(CO$291,12)=1,$D296*((Assumptions!CN214)*(1-Assumptions!CO231)+(Assumptions!CO214-Assumptions!CN214)),$D296*(Assumptions!CO214-Assumptions!CN214)),IF(MOD(CO$290,VLOOKUP($C296,Lease_Tenure,2,FALSE))=1,IF(MOD(CO$291,12)=1,$D296*((Assumptions!CN214)*(1-Assumptions!CO231)+(Assumptions!CO214-Assumptions!CN214)),$D296*(Assumptions!CO214-Assumptions!CN214)),$D296*(Assumptions!CO214-Assumptions!CN214)))),0),0)</f>
        <v>0</v>
      </c>
      <c r="CP296" s="185">
        <f>IFERROR(MAX(IF(CP$290=1,IF(MOD(CP$291,12)=1,$D296*(Assumptions!CP214),$D296*(Assumptions!CP214-Assumptions!CO214)),IF(VLOOKUP($C296,Lease_Tenure,2,FALSE)=1,IF(MOD(CP$291,12)=1,$D296*((Assumptions!CO214)*(1-Assumptions!CP231)+(Assumptions!CP214-Assumptions!CO214)),$D296*(Assumptions!CP214-Assumptions!CO214)),IF(MOD(CP$290,VLOOKUP($C296,Lease_Tenure,2,FALSE))=1,IF(MOD(CP$291,12)=1,$D296*((Assumptions!CO214)*(1-Assumptions!CP231)+(Assumptions!CP214-Assumptions!CO214)),$D296*(Assumptions!CP214-Assumptions!CO214)),$D296*(Assumptions!CP214-Assumptions!CO214)))),0),0)</f>
        <v>0</v>
      </c>
      <c r="CQ296" s="185">
        <f>IFERROR(MAX(IF(CQ$290=1,IF(MOD(CQ$291,12)=1,$D296*(Assumptions!CQ214),$D296*(Assumptions!CQ214-Assumptions!CP214)),IF(VLOOKUP($C296,Lease_Tenure,2,FALSE)=1,IF(MOD(CQ$291,12)=1,$D296*((Assumptions!CP214)*(1-Assumptions!CQ231)+(Assumptions!CQ214-Assumptions!CP214)),$D296*(Assumptions!CQ214-Assumptions!CP214)),IF(MOD(CQ$290,VLOOKUP($C296,Lease_Tenure,2,FALSE))=1,IF(MOD(CQ$291,12)=1,$D296*((Assumptions!CP214)*(1-Assumptions!CQ231)+(Assumptions!CQ214-Assumptions!CP214)),$D296*(Assumptions!CQ214-Assumptions!CP214)),$D296*(Assumptions!CQ214-Assumptions!CP214)))),0),0)</f>
        <v>0</v>
      </c>
      <c r="CR296" s="185">
        <f>IFERROR(MAX(IF(CR$290=1,IF(MOD(CR$291,12)=1,$D296*(Assumptions!CR214),$D296*(Assumptions!CR214-Assumptions!CQ214)),IF(VLOOKUP($C296,Lease_Tenure,2,FALSE)=1,IF(MOD(CR$291,12)=1,$D296*((Assumptions!CQ214)*(1-Assumptions!CR231)+(Assumptions!CR214-Assumptions!CQ214)),$D296*(Assumptions!CR214-Assumptions!CQ214)),IF(MOD(CR$290,VLOOKUP($C296,Lease_Tenure,2,FALSE))=1,IF(MOD(CR$291,12)=1,$D296*((Assumptions!CQ214)*(1-Assumptions!CR231)+(Assumptions!CR214-Assumptions!CQ214)),$D296*(Assumptions!CR214-Assumptions!CQ214)),$D296*(Assumptions!CR214-Assumptions!CQ214)))),0),0)</f>
        <v>0</v>
      </c>
      <c r="CS296" s="185">
        <f>IFERROR(MAX(IF(CS$290=1,IF(MOD(CS$291,12)=1,$D296*(Assumptions!CS214),$D296*(Assumptions!CS214-Assumptions!CR214)),IF(VLOOKUP($C296,Lease_Tenure,2,FALSE)=1,IF(MOD(CS$291,12)=1,$D296*((Assumptions!CR214)*(1-Assumptions!CS231)+(Assumptions!CS214-Assumptions!CR214)),$D296*(Assumptions!CS214-Assumptions!CR214)),IF(MOD(CS$290,VLOOKUP($C296,Lease_Tenure,2,FALSE))=1,IF(MOD(CS$291,12)=1,$D296*((Assumptions!CR214)*(1-Assumptions!CS231)+(Assumptions!CS214-Assumptions!CR214)),$D296*(Assumptions!CS214-Assumptions!CR214)),$D296*(Assumptions!CS214-Assumptions!CR214)))),0),0)</f>
        <v>0</v>
      </c>
      <c r="CT296" s="185">
        <f>IFERROR(MAX(IF(CT$290=1,IF(MOD(CT$291,12)=1,$D296*(Assumptions!CT214),$D296*(Assumptions!CT214-Assumptions!CS214)),IF(VLOOKUP($C296,Lease_Tenure,2,FALSE)=1,IF(MOD(CT$291,12)=1,$D296*((Assumptions!CS214)*(1-Assumptions!CT231)+(Assumptions!CT214-Assumptions!CS214)),$D296*(Assumptions!CT214-Assumptions!CS214)),IF(MOD(CT$290,VLOOKUP($C296,Lease_Tenure,2,FALSE))=1,IF(MOD(CT$291,12)=1,$D296*((Assumptions!CS214)*(1-Assumptions!CT231)+(Assumptions!CT214-Assumptions!CS214)),$D296*(Assumptions!CT214-Assumptions!CS214)),$D296*(Assumptions!CT214-Assumptions!CS214)))),0),0)</f>
        <v>0</v>
      </c>
      <c r="CU296" s="185">
        <f>IFERROR(MAX(IF(CU$290=1,IF(MOD(CU$291,12)=1,$D296*(Assumptions!CU214),$D296*(Assumptions!CU214-Assumptions!CT214)),IF(VLOOKUP($C296,Lease_Tenure,2,FALSE)=1,IF(MOD(CU$291,12)=1,$D296*((Assumptions!CT214)*(1-Assumptions!CU231)+(Assumptions!CU214-Assumptions!CT214)),$D296*(Assumptions!CU214-Assumptions!CT214)),IF(MOD(CU$290,VLOOKUP($C296,Lease_Tenure,2,FALSE))=1,IF(MOD(CU$291,12)=1,$D296*((Assumptions!CT214)*(1-Assumptions!CU231)+(Assumptions!CU214-Assumptions!CT214)),$D296*(Assumptions!CU214-Assumptions!CT214)),$D296*(Assumptions!CU214-Assumptions!CT214)))),0),0)</f>
        <v>0</v>
      </c>
      <c r="CV296" s="185">
        <f>IFERROR(MAX(IF(CV$290=1,IF(MOD(CV$291,12)=1,$D296*(Assumptions!CV214),$D296*(Assumptions!CV214-Assumptions!CU214)),IF(VLOOKUP($C296,Lease_Tenure,2,FALSE)=1,IF(MOD(CV$291,12)=1,$D296*((Assumptions!CU214)*(1-Assumptions!CV231)+(Assumptions!CV214-Assumptions!CU214)),$D296*(Assumptions!CV214-Assumptions!CU214)),IF(MOD(CV$290,VLOOKUP($C296,Lease_Tenure,2,FALSE))=1,IF(MOD(CV$291,12)=1,$D296*((Assumptions!CU214)*(1-Assumptions!CV231)+(Assumptions!CV214-Assumptions!CU214)),$D296*(Assumptions!CV214-Assumptions!CU214)),$D296*(Assumptions!CV214-Assumptions!CU214)))),0),0)</f>
        <v>0</v>
      </c>
      <c r="CW296" s="185">
        <f>IFERROR(MAX(IF(CW$290=1,IF(MOD(CW$291,12)=1,$D296*(Assumptions!CW214),$D296*(Assumptions!CW214-Assumptions!CV214)),IF(VLOOKUP($C296,Lease_Tenure,2,FALSE)=1,IF(MOD(CW$291,12)=1,$D296*((Assumptions!CV214)*(1-Assumptions!CW231)+(Assumptions!CW214-Assumptions!CV214)),$D296*(Assumptions!CW214-Assumptions!CV214)),IF(MOD(CW$290,VLOOKUP($C296,Lease_Tenure,2,FALSE))=1,IF(MOD(CW$291,12)=1,$D296*((Assumptions!CV214)*(1-Assumptions!CW231)+(Assumptions!CW214-Assumptions!CV214)),$D296*(Assumptions!CW214-Assumptions!CV214)),$D296*(Assumptions!CW214-Assumptions!CV214)))),0),0)</f>
        <v>0.70499999999999996</v>
      </c>
      <c r="CX296" s="185">
        <f>IFERROR(MAX(IF(CX$290=1,IF(MOD(CX$291,12)=1,$D296*(Assumptions!CX214),$D296*(Assumptions!CX214-Assumptions!CW214)),IF(VLOOKUP($C296,Lease_Tenure,2,FALSE)=1,IF(MOD(CX$291,12)=1,$D296*((Assumptions!CW214)*(1-Assumptions!CX231)+(Assumptions!CX214-Assumptions!CW214)),$D296*(Assumptions!CX214-Assumptions!CW214)),IF(MOD(CX$290,VLOOKUP($C296,Lease_Tenure,2,FALSE))=1,IF(MOD(CX$291,12)=1,$D296*((Assumptions!CW214)*(1-Assumptions!CX231)+(Assumptions!CX214-Assumptions!CW214)),$D296*(Assumptions!CX214-Assumptions!CW214)),$D296*(Assumptions!CX214-Assumptions!CW214)))),0),0)</f>
        <v>0</v>
      </c>
      <c r="CY296" s="185">
        <f>IFERROR(MAX(IF(CY$290=1,IF(MOD(CY$291,12)=1,$D296*(Assumptions!CY214),$D296*(Assumptions!CY214-Assumptions!CX214)),IF(VLOOKUP($C296,Lease_Tenure,2,FALSE)=1,IF(MOD(CY$291,12)=1,$D296*((Assumptions!CX214)*(1-Assumptions!CY231)+(Assumptions!CY214-Assumptions!CX214)),$D296*(Assumptions!CY214-Assumptions!CX214)),IF(MOD(CY$290,VLOOKUP($C296,Lease_Tenure,2,FALSE))=1,IF(MOD(CY$291,12)=1,$D296*((Assumptions!CX214)*(1-Assumptions!CY231)+(Assumptions!CY214-Assumptions!CX214)),$D296*(Assumptions!CY214-Assumptions!CX214)),$D296*(Assumptions!CY214-Assumptions!CX214)))),0),0)</f>
        <v>0</v>
      </c>
      <c r="CZ296" s="185">
        <f>IFERROR(MAX(IF(CZ$290=1,IF(MOD(CZ$291,12)=1,$D296*(Assumptions!CZ214),$D296*(Assumptions!CZ214-Assumptions!CY214)),IF(VLOOKUP($C296,Lease_Tenure,2,FALSE)=1,IF(MOD(CZ$291,12)=1,$D296*((Assumptions!CY214)*(1-Assumptions!CZ231)+(Assumptions!CZ214-Assumptions!CY214)),$D296*(Assumptions!CZ214-Assumptions!CY214)),IF(MOD(CZ$290,VLOOKUP($C296,Lease_Tenure,2,FALSE))=1,IF(MOD(CZ$291,12)=1,$D296*((Assumptions!CY214)*(1-Assumptions!CZ231)+(Assumptions!CZ214-Assumptions!CY214)),$D296*(Assumptions!CZ214-Assumptions!CY214)),$D296*(Assumptions!CZ214-Assumptions!CY214)))),0),0)</f>
        <v>0</v>
      </c>
      <c r="DA296" s="185">
        <f>IFERROR(MAX(IF(DA$290=1,IF(MOD(DA$291,12)=1,$D296*(Assumptions!DA214),$D296*(Assumptions!DA214-Assumptions!CZ214)),IF(VLOOKUP($C296,Lease_Tenure,2,FALSE)=1,IF(MOD(DA$291,12)=1,$D296*((Assumptions!CZ214)*(1-Assumptions!DA231)+(Assumptions!DA214-Assumptions!CZ214)),$D296*(Assumptions!DA214-Assumptions!CZ214)),IF(MOD(DA$290,VLOOKUP($C296,Lease_Tenure,2,FALSE))=1,IF(MOD(DA$291,12)=1,$D296*((Assumptions!CZ214)*(1-Assumptions!DA231)+(Assumptions!DA214-Assumptions!CZ214)),$D296*(Assumptions!DA214-Assumptions!CZ214)),$D296*(Assumptions!DA214-Assumptions!CZ214)))),0),0)</f>
        <v>0</v>
      </c>
      <c r="DB296" s="185">
        <f>IFERROR(MAX(IF(DB$290=1,IF(MOD(DB$291,12)=1,$D296*(Assumptions!DB214),$D296*(Assumptions!DB214-Assumptions!DA214)),IF(VLOOKUP($C296,Lease_Tenure,2,FALSE)=1,IF(MOD(DB$291,12)=1,$D296*((Assumptions!DA214)*(1-Assumptions!DB231)+(Assumptions!DB214-Assumptions!DA214)),$D296*(Assumptions!DB214-Assumptions!DA214)),IF(MOD(DB$290,VLOOKUP($C296,Lease_Tenure,2,FALSE))=1,IF(MOD(DB$291,12)=1,$D296*((Assumptions!DA214)*(1-Assumptions!DB231)+(Assumptions!DB214-Assumptions!DA214)),$D296*(Assumptions!DB214-Assumptions!DA214)),$D296*(Assumptions!DB214-Assumptions!DA214)))),0),0)</f>
        <v>0</v>
      </c>
      <c r="DC296" s="185">
        <f>IFERROR(MAX(IF(DC$290=1,IF(MOD(DC$291,12)=1,$D296*(Assumptions!DC214),$D296*(Assumptions!DC214-Assumptions!DB214)),IF(VLOOKUP($C296,Lease_Tenure,2,FALSE)=1,IF(MOD(DC$291,12)=1,$D296*((Assumptions!DB214)*(1-Assumptions!DC231)+(Assumptions!DC214-Assumptions!DB214)),$D296*(Assumptions!DC214-Assumptions!DB214)),IF(MOD(DC$290,VLOOKUP($C296,Lease_Tenure,2,FALSE))=1,IF(MOD(DC$291,12)=1,$D296*((Assumptions!DB214)*(1-Assumptions!DC231)+(Assumptions!DC214-Assumptions!DB214)),$D296*(Assumptions!DC214-Assumptions!DB214)),$D296*(Assumptions!DC214-Assumptions!DB214)))),0),0)</f>
        <v>0</v>
      </c>
      <c r="DD296" s="185">
        <f>IFERROR(MAX(IF(DD$290=1,IF(MOD(DD$291,12)=1,$D296*(Assumptions!DD214),$D296*(Assumptions!DD214-Assumptions!DC214)),IF(VLOOKUP($C296,Lease_Tenure,2,FALSE)=1,IF(MOD(DD$291,12)=1,$D296*((Assumptions!DC214)*(1-Assumptions!DD231)+(Assumptions!DD214-Assumptions!DC214)),$D296*(Assumptions!DD214-Assumptions!DC214)),IF(MOD(DD$290,VLOOKUP($C296,Lease_Tenure,2,FALSE))=1,IF(MOD(DD$291,12)=1,$D296*((Assumptions!DC214)*(1-Assumptions!DD231)+(Assumptions!DD214-Assumptions!DC214)),$D296*(Assumptions!DD214-Assumptions!DC214)),$D296*(Assumptions!DD214-Assumptions!DC214)))),0),0)</f>
        <v>0</v>
      </c>
      <c r="DE296" s="185">
        <f>IFERROR(MAX(IF(DE$290=1,IF(MOD(DE$291,12)=1,$D296*(Assumptions!DE214),$D296*(Assumptions!DE214-Assumptions!DD214)),IF(VLOOKUP($C296,Lease_Tenure,2,FALSE)=1,IF(MOD(DE$291,12)=1,$D296*((Assumptions!DD214)*(1-Assumptions!DE231)+(Assumptions!DE214-Assumptions!DD214)),$D296*(Assumptions!DE214-Assumptions!DD214)),IF(MOD(DE$290,VLOOKUP($C296,Lease_Tenure,2,FALSE))=1,IF(MOD(DE$291,12)=1,$D296*((Assumptions!DD214)*(1-Assumptions!DE231)+(Assumptions!DE214-Assumptions!DD214)),$D296*(Assumptions!DE214-Assumptions!DD214)),$D296*(Assumptions!DE214-Assumptions!DD214)))),0),0)</f>
        <v>0</v>
      </c>
      <c r="DF296" s="185">
        <f>IFERROR(MAX(IF(DF$290=1,IF(MOD(DF$291,12)=1,$D296*(Assumptions!DF214),$D296*(Assumptions!DF214-Assumptions!DE214)),IF(VLOOKUP($C296,Lease_Tenure,2,FALSE)=1,IF(MOD(DF$291,12)=1,$D296*((Assumptions!DE214)*(1-Assumptions!DF231)+(Assumptions!DF214-Assumptions!DE214)),$D296*(Assumptions!DF214-Assumptions!DE214)),IF(MOD(DF$290,VLOOKUP($C296,Lease_Tenure,2,FALSE))=1,IF(MOD(DF$291,12)=1,$D296*((Assumptions!DE214)*(1-Assumptions!DF231)+(Assumptions!DF214-Assumptions!DE214)),$D296*(Assumptions!DF214-Assumptions!DE214)),$D296*(Assumptions!DF214-Assumptions!DE214)))),0),0)</f>
        <v>0</v>
      </c>
      <c r="DG296" s="185">
        <f>IFERROR(MAX(IF(DG$290=1,IF(MOD(DG$291,12)=1,$D296*(Assumptions!DG214),$D296*(Assumptions!DG214-Assumptions!DF214)),IF(VLOOKUP($C296,Lease_Tenure,2,FALSE)=1,IF(MOD(DG$291,12)=1,$D296*((Assumptions!DF214)*(1-Assumptions!DG231)+(Assumptions!DG214-Assumptions!DF214)),$D296*(Assumptions!DG214-Assumptions!DF214)),IF(MOD(DG$290,VLOOKUP($C296,Lease_Tenure,2,FALSE))=1,IF(MOD(DG$291,12)=1,$D296*((Assumptions!DF214)*(1-Assumptions!DG231)+(Assumptions!DG214-Assumptions!DF214)),$D296*(Assumptions!DG214-Assumptions!DF214)),$D296*(Assumptions!DG214-Assumptions!DF214)))),0),0)</f>
        <v>0</v>
      </c>
      <c r="DH296" s="185">
        <f>IFERROR(MAX(IF(DH$290=1,IF(MOD(DH$291,12)=1,$D296*(Assumptions!DH214),$D296*(Assumptions!DH214-Assumptions!DG214)),IF(VLOOKUP($C296,Lease_Tenure,2,FALSE)=1,IF(MOD(DH$291,12)=1,$D296*((Assumptions!DG214)*(1-Assumptions!DH231)+(Assumptions!DH214-Assumptions!DG214)),$D296*(Assumptions!DH214-Assumptions!DG214)),IF(MOD(DH$290,VLOOKUP($C296,Lease_Tenure,2,FALSE))=1,IF(MOD(DH$291,12)=1,$D296*((Assumptions!DG214)*(1-Assumptions!DH231)+(Assumptions!DH214-Assumptions!DG214)),$D296*(Assumptions!DH214-Assumptions!DG214)),$D296*(Assumptions!DH214-Assumptions!DG214)))),0),0)</f>
        <v>0</v>
      </c>
      <c r="DI296" s="185">
        <f>IFERROR(MAX(IF(DI$290=1,IF(MOD(DI$291,12)=1,$D296*(Assumptions!DI214),$D296*(Assumptions!DI214-Assumptions!DH214)),IF(VLOOKUP($C296,Lease_Tenure,2,FALSE)=1,IF(MOD(DI$291,12)=1,$D296*((Assumptions!DH214)*(1-Assumptions!DI231)+(Assumptions!DI214-Assumptions!DH214)),$D296*(Assumptions!DI214-Assumptions!DH214)),IF(MOD(DI$290,VLOOKUP($C296,Lease_Tenure,2,FALSE))=1,IF(MOD(DI$291,12)=1,$D296*((Assumptions!DH214)*(1-Assumptions!DI231)+(Assumptions!DI214-Assumptions!DH214)),$D296*(Assumptions!DI214-Assumptions!DH214)),$D296*(Assumptions!DI214-Assumptions!DH214)))),0),0)</f>
        <v>0</v>
      </c>
      <c r="DJ296" s="185">
        <f>IFERROR(MAX(IF(DJ$290=1,IF(MOD(DJ$291,12)=1,$D296*(Assumptions!DJ214),$D296*(Assumptions!DJ214-Assumptions!DI214)),IF(VLOOKUP($C296,Lease_Tenure,2,FALSE)=1,IF(MOD(DJ$291,12)=1,$D296*((Assumptions!DI214)*(1-Assumptions!DJ231)+(Assumptions!DJ214-Assumptions!DI214)),$D296*(Assumptions!DJ214-Assumptions!DI214)),IF(MOD(DJ$290,VLOOKUP($C296,Lease_Tenure,2,FALSE))=1,IF(MOD(DJ$291,12)=1,$D296*((Assumptions!DI214)*(1-Assumptions!DJ231)+(Assumptions!DJ214-Assumptions!DI214)),$D296*(Assumptions!DJ214-Assumptions!DI214)),$D296*(Assumptions!DJ214-Assumptions!DI214)))),0),0)</f>
        <v>0</v>
      </c>
      <c r="DK296" s="185">
        <f>IFERROR(MAX(IF(DK$290=1,IF(MOD(DK$291,12)=1,$D296*(Assumptions!DK214),$D296*(Assumptions!DK214-Assumptions!DJ214)),IF(VLOOKUP($C296,Lease_Tenure,2,FALSE)=1,IF(MOD(DK$291,12)=1,$D296*((Assumptions!DJ214)*(1-Assumptions!DK231)+(Assumptions!DK214-Assumptions!DJ214)),$D296*(Assumptions!DK214-Assumptions!DJ214)),IF(MOD(DK$290,VLOOKUP($C296,Lease_Tenure,2,FALSE))=1,IF(MOD(DK$291,12)=1,$D296*((Assumptions!DJ214)*(1-Assumptions!DK231)+(Assumptions!DK214-Assumptions!DJ214)),$D296*(Assumptions!DK214-Assumptions!DJ214)),$D296*(Assumptions!DK214-Assumptions!DJ214)))),0),0)</f>
        <v>0</v>
      </c>
      <c r="DL296" s="185">
        <f>IFERROR(MAX(IF(DL$290=1,IF(MOD(DL$291,12)=1,$D296*(Assumptions!DL214),$D296*(Assumptions!DL214-Assumptions!DK214)),IF(VLOOKUP($C296,Lease_Tenure,2,FALSE)=1,IF(MOD(DL$291,12)=1,$D296*((Assumptions!DK214)*(1-Assumptions!DL231)+(Assumptions!DL214-Assumptions!DK214)),$D296*(Assumptions!DL214-Assumptions!DK214)),IF(MOD(DL$290,VLOOKUP($C296,Lease_Tenure,2,FALSE))=1,IF(MOD(DL$291,12)=1,$D296*((Assumptions!DK214)*(1-Assumptions!DL231)+(Assumptions!DL214-Assumptions!DK214)),$D296*(Assumptions!DL214-Assumptions!DK214)),$D296*(Assumptions!DL214-Assumptions!DK214)))),0),0)</f>
        <v>0</v>
      </c>
      <c r="DM296" s="185">
        <f>IFERROR(MAX(IF(DM$290=1,IF(MOD(DM$291,12)=1,$D296*(Assumptions!DM214),$D296*(Assumptions!DM214-Assumptions!DL214)),IF(VLOOKUP($C296,Lease_Tenure,2,FALSE)=1,IF(MOD(DM$291,12)=1,$D296*((Assumptions!DL214)*(1-Assumptions!DM231)+(Assumptions!DM214-Assumptions!DL214)),$D296*(Assumptions!DM214-Assumptions!DL214)),IF(MOD(DM$290,VLOOKUP($C296,Lease_Tenure,2,FALSE))=1,IF(MOD(DM$291,12)=1,$D296*((Assumptions!DL214)*(1-Assumptions!DM231)+(Assumptions!DM214-Assumptions!DL214)),$D296*(Assumptions!DM214-Assumptions!DL214)),$D296*(Assumptions!DM214-Assumptions!DL214)))),0),0)</f>
        <v>0</v>
      </c>
      <c r="DN296" s="185">
        <f>IFERROR(MAX(IF(DN$290=1,IF(MOD(DN$291,12)=1,$D296*(Assumptions!DN214),$D296*(Assumptions!DN214-Assumptions!DM214)),IF(VLOOKUP($C296,Lease_Tenure,2,FALSE)=1,IF(MOD(DN$291,12)=1,$D296*((Assumptions!DM214)*(1-Assumptions!DN231)+(Assumptions!DN214-Assumptions!DM214)),$D296*(Assumptions!DN214-Assumptions!DM214)),IF(MOD(DN$290,VLOOKUP($C296,Lease_Tenure,2,FALSE))=1,IF(MOD(DN$291,12)=1,$D296*((Assumptions!DM214)*(1-Assumptions!DN231)+(Assumptions!DN214-Assumptions!DM214)),$D296*(Assumptions!DN214-Assumptions!DM214)),$D296*(Assumptions!DN214-Assumptions!DM214)))),0),0)</f>
        <v>0</v>
      </c>
      <c r="DO296" s="185">
        <f>IFERROR(MAX(IF(DO$290=1,IF(MOD(DO$291,12)=1,$D296*(Assumptions!DO214),$D296*(Assumptions!DO214-Assumptions!DN214)),IF(VLOOKUP($C296,Lease_Tenure,2,FALSE)=1,IF(MOD(DO$291,12)=1,$D296*((Assumptions!DN214)*(1-Assumptions!DO231)+(Assumptions!DO214-Assumptions!DN214)),$D296*(Assumptions!DO214-Assumptions!DN214)),IF(MOD(DO$290,VLOOKUP($C296,Lease_Tenure,2,FALSE))=1,IF(MOD(DO$291,12)=1,$D296*((Assumptions!DN214)*(1-Assumptions!DO231)+(Assumptions!DO214-Assumptions!DN214)),$D296*(Assumptions!DO214-Assumptions!DN214)),$D296*(Assumptions!DO214-Assumptions!DN214)))),0),0)</f>
        <v>0</v>
      </c>
      <c r="DP296" s="185">
        <f>IFERROR(MAX(IF(DP$290=1,IF(MOD(DP$291,12)=1,$D296*(Assumptions!DP214),$D296*(Assumptions!DP214-Assumptions!DO214)),IF(VLOOKUP($C296,Lease_Tenure,2,FALSE)=1,IF(MOD(DP$291,12)=1,$D296*((Assumptions!DO214)*(1-Assumptions!DP231)+(Assumptions!DP214-Assumptions!DO214)),$D296*(Assumptions!DP214-Assumptions!DO214)),IF(MOD(DP$290,VLOOKUP($C296,Lease_Tenure,2,FALSE))=1,IF(MOD(DP$291,12)=1,$D296*((Assumptions!DO214)*(1-Assumptions!DP231)+(Assumptions!DP214-Assumptions!DO214)),$D296*(Assumptions!DP214-Assumptions!DO214)),$D296*(Assumptions!DP214-Assumptions!DO214)))),0),0)</f>
        <v>0</v>
      </c>
      <c r="DQ296" s="185">
        <f>IFERROR(MAX(IF(DQ$290=1,IF(MOD(DQ$291,12)=1,$D296*(Assumptions!DQ214),$D296*(Assumptions!DQ214-Assumptions!DP214)),IF(VLOOKUP($C296,Lease_Tenure,2,FALSE)=1,IF(MOD(DQ$291,12)=1,$D296*((Assumptions!DP214)*(1-Assumptions!DQ231)+(Assumptions!DQ214-Assumptions!DP214)),$D296*(Assumptions!DQ214-Assumptions!DP214)),IF(MOD(DQ$290,VLOOKUP($C296,Lease_Tenure,2,FALSE))=1,IF(MOD(DQ$291,12)=1,$D296*((Assumptions!DP214)*(1-Assumptions!DQ231)+(Assumptions!DQ214-Assumptions!DP214)),$D296*(Assumptions!DQ214-Assumptions!DP214)),$D296*(Assumptions!DQ214-Assumptions!DP214)))),0),0)</f>
        <v>0</v>
      </c>
      <c r="DR296" s="185">
        <f>IFERROR(MAX(IF(DR$290=1,IF(MOD(DR$291,12)=1,$D296*(Assumptions!DR214),$D296*(Assumptions!DR214-Assumptions!DQ214)),IF(VLOOKUP($C296,Lease_Tenure,2,FALSE)=1,IF(MOD(DR$291,12)=1,$D296*((Assumptions!DQ214)*(1-Assumptions!DR231)+(Assumptions!DR214-Assumptions!DQ214)),$D296*(Assumptions!DR214-Assumptions!DQ214)),IF(MOD(DR$290,VLOOKUP($C296,Lease_Tenure,2,FALSE))=1,IF(MOD(DR$291,12)=1,$D296*((Assumptions!DQ214)*(1-Assumptions!DR231)+(Assumptions!DR214-Assumptions!DQ214)),$D296*(Assumptions!DR214-Assumptions!DQ214)),$D296*(Assumptions!DR214-Assumptions!DQ214)))),0),0)</f>
        <v>0</v>
      </c>
      <c r="DS296" s="185">
        <f>IFERROR(MAX(IF(DS$290=1,IF(MOD(DS$291,12)=1,$D296*(Assumptions!DS214),$D296*(Assumptions!DS214-Assumptions!DR214)),IF(VLOOKUP($C296,Lease_Tenure,2,FALSE)=1,IF(MOD(DS$291,12)=1,$D296*((Assumptions!DR214)*(1-Assumptions!DS231)+(Assumptions!DS214-Assumptions!DR214)),$D296*(Assumptions!DS214-Assumptions!DR214)),IF(MOD(DS$290,VLOOKUP($C296,Lease_Tenure,2,FALSE))=1,IF(MOD(DS$291,12)=1,$D296*((Assumptions!DR214)*(1-Assumptions!DS231)+(Assumptions!DS214-Assumptions!DR214)),$D296*(Assumptions!DS214-Assumptions!DR214)),$D296*(Assumptions!DS214-Assumptions!DR214)))),0),0)</f>
        <v>0</v>
      </c>
      <c r="DT296" s="185">
        <f>IFERROR(MAX(IF(DT$290=1,IF(MOD(DT$291,12)=1,$D296*(Assumptions!DT214),$D296*(Assumptions!DT214-Assumptions!DS214)),IF(VLOOKUP($C296,Lease_Tenure,2,FALSE)=1,IF(MOD(DT$291,12)=1,$D296*((Assumptions!DS214)*(1-Assumptions!DT231)+(Assumptions!DT214-Assumptions!DS214)),$D296*(Assumptions!DT214-Assumptions!DS214)),IF(MOD(DT$290,VLOOKUP($C296,Lease_Tenure,2,FALSE))=1,IF(MOD(DT$291,12)=1,$D296*((Assumptions!DS214)*(1-Assumptions!DT231)+(Assumptions!DT214-Assumptions!DS214)),$D296*(Assumptions!DT214-Assumptions!DS214)),$D296*(Assumptions!DT214-Assumptions!DS214)))),0),0)</f>
        <v>0</v>
      </c>
      <c r="DU296" s="185">
        <f>IFERROR(MAX(IF(DU$290=1,IF(MOD(DU$291,12)=1,$D296*(Assumptions!DU214),$D296*(Assumptions!DU214-Assumptions!DT214)),IF(VLOOKUP($C296,Lease_Tenure,2,FALSE)=1,IF(MOD(DU$291,12)=1,$D296*((Assumptions!DT214)*(1-Assumptions!DU231)+(Assumptions!DU214-Assumptions!DT214)),$D296*(Assumptions!DU214-Assumptions!DT214)),IF(MOD(DU$290,VLOOKUP($C296,Lease_Tenure,2,FALSE))=1,IF(MOD(DU$291,12)=1,$D296*((Assumptions!DT214)*(1-Assumptions!DU231)+(Assumptions!DU214-Assumptions!DT214)),$D296*(Assumptions!DU214-Assumptions!DT214)),$D296*(Assumptions!DU214-Assumptions!DT214)))),0),0)</f>
        <v>0</v>
      </c>
      <c r="DV296" s="185">
        <f>IFERROR(MAX(IF(DV$290=1,IF(MOD(DV$291,12)=1,$D296*(Assumptions!DV214),$D296*(Assumptions!DV214-Assumptions!DU214)),IF(VLOOKUP($C296,Lease_Tenure,2,FALSE)=1,IF(MOD(DV$291,12)=1,$D296*((Assumptions!DU214)*(1-Assumptions!DV231)+(Assumptions!DV214-Assumptions!DU214)),$D296*(Assumptions!DV214-Assumptions!DU214)),IF(MOD(DV$290,VLOOKUP($C296,Lease_Tenure,2,FALSE))=1,IF(MOD(DV$291,12)=1,$D296*((Assumptions!DU214)*(1-Assumptions!DV231)+(Assumptions!DV214-Assumptions!DU214)),$D296*(Assumptions!DV214-Assumptions!DU214)),$D296*(Assumptions!DV214-Assumptions!DU214)))),0),0)</f>
        <v>0</v>
      </c>
      <c r="DW296" s="185">
        <f>IFERROR(MAX(IF(DW$290=1,IF(MOD(DW$291,12)=1,$D296*(Assumptions!DW214),$D296*(Assumptions!DW214-Assumptions!DV214)),IF(VLOOKUP($C296,Lease_Tenure,2,FALSE)=1,IF(MOD(DW$291,12)=1,$D296*((Assumptions!DV214)*(1-Assumptions!DW231)+(Assumptions!DW214-Assumptions!DV214)),$D296*(Assumptions!DW214-Assumptions!DV214)),IF(MOD(DW$290,VLOOKUP($C296,Lease_Tenure,2,FALSE))=1,IF(MOD(DW$291,12)=1,$D296*((Assumptions!DV214)*(1-Assumptions!DW231)+(Assumptions!DW214-Assumptions!DV214)),$D296*(Assumptions!DW214-Assumptions!DV214)),$D296*(Assumptions!DW214-Assumptions!DV214)))),0),0)</f>
        <v>0</v>
      </c>
      <c r="DX296" s="185">
        <f>IFERROR(MAX(IF(DX$290=1,IF(MOD(DX$291,12)=1,$D296*(Assumptions!DX214),$D296*(Assumptions!DX214-Assumptions!DW214)),IF(VLOOKUP($C296,Lease_Tenure,2,FALSE)=1,IF(MOD(DX$291,12)=1,$D296*((Assumptions!DW214)*(1-Assumptions!DX231)+(Assumptions!DX214-Assumptions!DW214)),$D296*(Assumptions!DX214-Assumptions!DW214)),IF(MOD(DX$290,VLOOKUP($C296,Lease_Tenure,2,FALSE))=1,IF(MOD(DX$291,12)=1,$D296*((Assumptions!DW214)*(1-Assumptions!DX231)+(Assumptions!DX214-Assumptions!DW214)),$D296*(Assumptions!DX214-Assumptions!DW214)),$D296*(Assumptions!DX214-Assumptions!DW214)))),0),0)</f>
        <v>0</v>
      </c>
      <c r="DY296" s="185">
        <f>IFERROR(MAX(IF(DY$290=1,IF(MOD(DY$291,12)=1,$D296*(Assumptions!DY214),$D296*(Assumptions!DY214-Assumptions!DX214)),IF(VLOOKUP($C296,Lease_Tenure,2,FALSE)=1,IF(MOD(DY$291,12)=1,$D296*((Assumptions!DX214)*(1-Assumptions!DY231)+(Assumptions!DY214-Assumptions!DX214)),$D296*(Assumptions!DY214-Assumptions!DX214)),IF(MOD(DY$290,VLOOKUP($C296,Lease_Tenure,2,FALSE))=1,IF(MOD(DY$291,12)=1,$D296*((Assumptions!DX214)*(1-Assumptions!DY231)+(Assumptions!DY214-Assumptions!DX214)),$D296*(Assumptions!DY214-Assumptions!DX214)),$D296*(Assumptions!DY214-Assumptions!DX214)))),0),0)</f>
        <v>0</v>
      </c>
      <c r="DZ296" s="185">
        <f>IFERROR(MAX(IF(DZ$290=1,IF(MOD(DZ$291,12)=1,$D296*(Assumptions!DZ214),$D296*(Assumptions!DZ214-Assumptions!DY214)),IF(VLOOKUP($C296,Lease_Tenure,2,FALSE)=1,IF(MOD(DZ$291,12)=1,$D296*((Assumptions!DY214)*(1-Assumptions!DZ231)+(Assumptions!DZ214-Assumptions!DY214)),$D296*(Assumptions!DZ214-Assumptions!DY214)),IF(MOD(DZ$290,VLOOKUP($C296,Lease_Tenure,2,FALSE))=1,IF(MOD(DZ$291,12)=1,$D296*((Assumptions!DY214)*(1-Assumptions!DZ231)+(Assumptions!DZ214-Assumptions!DY214)),$D296*(Assumptions!DZ214-Assumptions!DY214)),$D296*(Assumptions!DZ214-Assumptions!DY214)))),0),0)</f>
        <v>0</v>
      </c>
      <c r="EA296" s="185">
        <f>IFERROR(MAX(IF(EA$290=1,IF(MOD(EA$291,12)=1,$D296*(Assumptions!EA214),$D296*(Assumptions!EA214-Assumptions!DZ214)),IF(VLOOKUP($C296,Lease_Tenure,2,FALSE)=1,IF(MOD(EA$291,12)=1,$D296*((Assumptions!DZ214)*(1-Assumptions!EA231)+(Assumptions!EA214-Assumptions!DZ214)),$D296*(Assumptions!EA214-Assumptions!DZ214)),IF(MOD(EA$290,VLOOKUP($C296,Lease_Tenure,2,FALSE))=1,IF(MOD(EA$291,12)=1,$D296*((Assumptions!DZ214)*(1-Assumptions!EA231)+(Assumptions!EA214-Assumptions!DZ214)),$D296*(Assumptions!EA214-Assumptions!DZ214)),$D296*(Assumptions!EA214-Assumptions!DZ214)))),0),0)</f>
        <v>0</v>
      </c>
      <c r="EB296" s="185">
        <f>IFERROR(MAX(IF(EB$290=1,IF(MOD(EB$291,12)=1,$D296*(Assumptions!EB214),$D296*(Assumptions!EB214-Assumptions!EA214)),IF(VLOOKUP($C296,Lease_Tenure,2,FALSE)=1,IF(MOD(EB$291,12)=1,$D296*((Assumptions!EA214)*(1-Assumptions!EB231)+(Assumptions!EB214-Assumptions!EA214)),$D296*(Assumptions!EB214-Assumptions!EA214)),IF(MOD(EB$290,VLOOKUP($C296,Lease_Tenure,2,FALSE))=1,IF(MOD(EB$291,12)=1,$D296*((Assumptions!EA214)*(1-Assumptions!EB231)+(Assumptions!EB214-Assumptions!EA214)),$D296*(Assumptions!EB214-Assumptions!EA214)),$D296*(Assumptions!EB214-Assumptions!EA214)))),0),0)</f>
        <v>0</v>
      </c>
      <c r="EC296" s="185">
        <f>IFERROR(MAX(IF(EC$290=1,IF(MOD(EC$291,12)=1,$D296*(Assumptions!EC214),$D296*(Assumptions!EC214-Assumptions!EB214)),IF(VLOOKUP($C296,Lease_Tenure,2,FALSE)=1,IF(MOD(EC$291,12)=1,$D296*((Assumptions!EB214)*(1-Assumptions!EC231)+(Assumptions!EC214-Assumptions!EB214)),$D296*(Assumptions!EC214-Assumptions!EB214)),IF(MOD(EC$290,VLOOKUP($C296,Lease_Tenure,2,FALSE))=1,IF(MOD(EC$291,12)=1,$D296*((Assumptions!EB214)*(1-Assumptions!EC231)+(Assumptions!EC214-Assumptions!EB214)),$D296*(Assumptions!EC214-Assumptions!EB214)),$D296*(Assumptions!EC214-Assumptions!EB214)))),0),0)</f>
        <v>0</v>
      </c>
      <c r="ED296" s="185">
        <f>IFERROR(MAX(IF(ED$290=1,IF(MOD(ED$291,12)=1,$D296*(Assumptions!ED214),$D296*(Assumptions!ED214-Assumptions!EC214)),IF(VLOOKUP($C296,Lease_Tenure,2,FALSE)=1,IF(MOD(ED$291,12)=1,$D296*((Assumptions!EC214)*(1-Assumptions!ED231)+(Assumptions!ED214-Assumptions!EC214)),$D296*(Assumptions!ED214-Assumptions!EC214)),IF(MOD(ED$290,VLOOKUP($C296,Lease_Tenure,2,FALSE))=1,IF(MOD(ED$291,12)=1,$D296*((Assumptions!EC214)*(1-Assumptions!ED231)+(Assumptions!ED214-Assumptions!EC214)),$D296*(Assumptions!ED214-Assumptions!EC214)),$D296*(Assumptions!ED214-Assumptions!EC214)))),0),0)</f>
        <v>0</v>
      </c>
      <c r="EE296" s="185">
        <f>IFERROR(MAX(IF(EE$290=1,IF(MOD(EE$291,12)=1,$D296*(Assumptions!EE214),$D296*(Assumptions!EE214-Assumptions!ED214)),IF(VLOOKUP($C296,Lease_Tenure,2,FALSE)=1,IF(MOD(EE$291,12)=1,$D296*((Assumptions!ED214)*(1-Assumptions!EE231)+(Assumptions!EE214-Assumptions!ED214)),$D296*(Assumptions!EE214-Assumptions!ED214)),IF(MOD(EE$290,VLOOKUP($C296,Lease_Tenure,2,FALSE))=1,IF(MOD(EE$291,12)=1,$D296*((Assumptions!ED214)*(1-Assumptions!EE231)+(Assumptions!EE214-Assumptions!ED214)),$D296*(Assumptions!EE214-Assumptions!ED214)),$D296*(Assumptions!EE214-Assumptions!ED214)))),0),0)</f>
        <v>0</v>
      </c>
      <c r="EF296" s="185">
        <f>IFERROR(MAX(IF(EF$290=1,IF(MOD(EF$291,12)=1,$D296*(Assumptions!EF214),$D296*(Assumptions!EF214-Assumptions!EE214)),IF(VLOOKUP($C296,Lease_Tenure,2,FALSE)=1,IF(MOD(EF$291,12)=1,$D296*((Assumptions!EE214)*(1-Assumptions!EF231)+(Assumptions!EF214-Assumptions!EE214)),$D296*(Assumptions!EF214-Assumptions!EE214)),IF(MOD(EF$290,VLOOKUP($C296,Lease_Tenure,2,FALSE))=1,IF(MOD(EF$291,12)=1,$D296*((Assumptions!EE214)*(1-Assumptions!EF231)+(Assumptions!EF214-Assumptions!EE214)),$D296*(Assumptions!EF214-Assumptions!EE214)),$D296*(Assumptions!EF214-Assumptions!EE214)))),0),0)</f>
        <v>0</v>
      </c>
      <c r="EG296" s="185">
        <f>IFERROR(MAX(IF(EG$290=1,IF(MOD(EG$291,12)=1,$D296*(Assumptions!EG214),$D296*(Assumptions!EG214-Assumptions!EF214)),IF(VLOOKUP($C296,Lease_Tenure,2,FALSE)=1,IF(MOD(EG$291,12)=1,$D296*((Assumptions!EF214)*(1-Assumptions!EG231)+(Assumptions!EG214-Assumptions!EF214)),$D296*(Assumptions!EG214-Assumptions!EF214)),IF(MOD(EG$290,VLOOKUP($C296,Lease_Tenure,2,FALSE))=1,IF(MOD(EG$291,12)=1,$D296*((Assumptions!EF214)*(1-Assumptions!EG231)+(Assumptions!EG214-Assumptions!EF214)),$D296*(Assumptions!EG214-Assumptions!EF214)),$D296*(Assumptions!EG214-Assumptions!EF214)))),0),0)</f>
        <v>0</v>
      </c>
      <c r="EH296" s="185">
        <f>IFERROR(MAX(IF(EH$290=1,IF(MOD(EH$291,12)=1,$D296*(Assumptions!EH214),$D296*(Assumptions!EH214-Assumptions!EG214)),IF(VLOOKUP($C296,Lease_Tenure,2,FALSE)=1,IF(MOD(EH$291,12)=1,$D296*((Assumptions!EG214)*(1-Assumptions!EH231)+(Assumptions!EH214-Assumptions!EG214)),$D296*(Assumptions!EH214-Assumptions!EG214)),IF(MOD(EH$290,VLOOKUP($C296,Lease_Tenure,2,FALSE))=1,IF(MOD(EH$291,12)=1,$D296*((Assumptions!EG214)*(1-Assumptions!EH231)+(Assumptions!EH214-Assumptions!EG214)),$D296*(Assumptions!EH214-Assumptions!EG214)),$D296*(Assumptions!EH214-Assumptions!EG214)))),0),0)</f>
        <v>0</v>
      </c>
      <c r="EI296" s="185">
        <f>IFERROR(MAX(IF(EI$290=1,IF(MOD(EI$291,12)=1,$D296*(Assumptions!EI214),$D296*(Assumptions!EI214-Assumptions!EH214)),IF(VLOOKUP($C296,Lease_Tenure,2,FALSE)=1,IF(MOD(EI$291,12)=1,$D296*((Assumptions!EH214)*(1-Assumptions!EI231)+(Assumptions!EI214-Assumptions!EH214)),$D296*(Assumptions!EI214-Assumptions!EH214)),IF(MOD(EI$290,VLOOKUP($C296,Lease_Tenure,2,FALSE))=1,IF(MOD(EI$291,12)=1,$D296*((Assumptions!EH214)*(1-Assumptions!EI231)+(Assumptions!EI214-Assumptions!EH214)),$D296*(Assumptions!EI214-Assumptions!EH214)),$D296*(Assumptions!EI214-Assumptions!EH214)))),0),0)</f>
        <v>0</v>
      </c>
      <c r="EJ296" s="185">
        <f>IFERROR(MAX(IF(EJ$290=1,IF(MOD(EJ$291,12)=1,$D296*(Assumptions!EJ214),$D296*(Assumptions!EJ214-Assumptions!EI214)),IF(VLOOKUP($C296,Lease_Tenure,2,FALSE)=1,IF(MOD(EJ$291,12)=1,$D296*((Assumptions!EI214)*(1-Assumptions!EJ231)+(Assumptions!EJ214-Assumptions!EI214)),$D296*(Assumptions!EJ214-Assumptions!EI214)),IF(MOD(EJ$290,VLOOKUP($C296,Lease_Tenure,2,FALSE))=1,IF(MOD(EJ$291,12)=1,$D296*((Assumptions!EI214)*(1-Assumptions!EJ231)+(Assumptions!EJ214-Assumptions!EI214)),$D296*(Assumptions!EJ214-Assumptions!EI214)),$D296*(Assumptions!EJ214-Assumptions!EI214)))),0),0)</f>
        <v>0</v>
      </c>
      <c r="EK296" s="185">
        <f>IFERROR(MAX(IF(EK$290=1,IF(MOD(EK$291,12)=1,$D296*(Assumptions!EK214),$D296*(Assumptions!EK214-Assumptions!EJ214)),IF(VLOOKUP($C296,Lease_Tenure,2,FALSE)=1,IF(MOD(EK$291,12)=1,$D296*((Assumptions!EJ214)*(1-Assumptions!EK231)+(Assumptions!EK214-Assumptions!EJ214)),$D296*(Assumptions!EK214-Assumptions!EJ214)),IF(MOD(EK$290,VLOOKUP($C296,Lease_Tenure,2,FALSE))=1,IF(MOD(EK$291,12)=1,$D296*((Assumptions!EJ214)*(1-Assumptions!EK231)+(Assumptions!EK214-Assumptions!EJ214)),$D296*(Assumptions!EK214-Assumptions!EJ214)),$D296*(Assumptions!EK214-Assumptions!EJ214)))),0),0)</f>
        <v>0</v>
      </c>
      <c r="EL296" s="185">
        <f>IFERROR(MAX(IF(EL$290=1,IF(MOD(EL$291,12)=1,$D296*(Assumptions!EL214),$D296*(Assumptions!EL214-Assumptions!EK214)),IF(VLOOKUP($C296,Lease_Tenure,2,FALSE)=1,IF(MOD(EL$291,12)=1,$D296*((Assumptions!EK214)*(1-Assumptions!EL231)+(Assumptions!EL214-Assumptions!EK214)),$D296*(Assumptions!EL214-Assumptions!EK214)),IF(MOD(EL$290,VLOOKUP($C296,Lease_Tenure,2,FALSE))=1,IF(MOD(EL$291,12)=1,$D296*((Assumptions!EK214)*(1-Assumptions!EL231)+(Assumptions!EL214-Assumptions!EK214)),$D296*(Assumptions!EL214-Assumptions!EK214)),$D296*(Assumptions!EL214-Assumptions!EK214)))),0),0)</f>
        <v>0</v>
      </c>
      <c r="EM296" s="185">
        <f>IFERROR(MAX(IF(EM$290=1,IF(MOD(EM$291,12)=1,$D296*(Assumptions!EM214),$D296*(Assumptions!EM214-Assumptions!EL214)),IF(VLOOKUP($C296,Lease_Tenure,2,FALSE)=1,IF(MOD(EM$291,12)=1,$D296*((Assumptions!EL214)*(1-Assumptions!EM231)+(Assumptions!EM214-Assumptions!EL214)),$D296*(Assumptions!EM214-Assumptions!EL214)),IF(MOD(EM$290,VLOOKUP($C296,Lease_Tenure,2,FALSE))=1,IF(MOD(EM$291,12)=1,$D296*((Assumptions!EL214)*(1-Assumptions!EM231)+(Assumptions!EM214-Assumptions!EL214)),$D296*(Assumptions!EM214-Assumptions!EL214)),$D296*(Assumptions!EM214-Assumptions!EL214)))),0),0)</f>
        <v>0</v>
      </c>
      <c r="EN296" s="185">
        <f>IFERROR(MAX(IF(EN$290=1,IF(MOD(EN$291,12)=1,$D296*(Assumptions!EN214),$D296*(Assumptions!EN214-Assumptions!EM214)),IF(VLOOKUP($C296,Lease_Tenure,2,FALSE)=1,IF(MOD(EN$291,12)=1,$D296*((Assumptions!EM214)*(1-Assumptions!EN231)+(Assumptions!EN214-Assumptions!EM214)),$D296*(Assumptions!EN214-Assumptions!EM214)),IF(MOD(EN$290,VLOOKUP($C296,Lease_Tenure,2,FALSE))=1,IF(MOD(EN$291,12)=1,$D296*((Assumptions!EM214)*(1-Assumptions!EN231)+(Assumptions!EN214-Assumptions!EM214)),$D296*(Assumptions!EN214-Assumptions!EM214)),$D296*(Assumptions!EN214-Assumptions!EM214)))),0),0)</f>
        <v>0</v>
      </c>
      <c r="EO296" s="185">
        <f>IFERROR(MAX(IF(EO$290=1,IF(MOD(EO$291,12)=1,$D296*(Assumptions!EO214),$D296*(Assumptions!EO214-Assumptions!EN214)),IF(VLOOKUP($C296,Lease_Tenure,2,FALSE)=1,IF(MOD(EO$291,12)=1,$D296*((Assumptions!EN214)*(1-Assumptions!EO231)+(Assumptions!EO214-Assumptions!EN214)),$D296*(Assumptions!EO214-Assumptions!EN214)),IF(MOD(EO$290,VLOOKUP($C296,Lease_Tenure,2,FALSE))=1,IF(MOD(EO$291,12)=1,$D296*((Assumptions!EN214)*(1-Assumptions!EO231)+(Assumptions!EO214-Assumptions!EN214)),$D296*(Assumptions!EO214-Assumptions!EN214)),$D296*(Assumptions!EO214-Assumptions!EN214)))),0),0)</f>
        <v>0</v>
      </c>
      <c r="EP296" s="185">
        <f>IFERROR(MAX(IF(EP$290=1,IF(MOD(EP$291,12)=1,$D296*(Assumptions!EP214),$D296*(Assumptions!EP214-Assumptions!EO214)),IF(VLOOKUP($C296,Lease_Tenure,2,FALSE)=1,IF(MOD(EP$291,12)=1,$D296*((Assumptions!EO214)*(1-Assumptions!EP231)+(Assumptions!EP214-Assumptions!EO214)),$D296*(Assumptions!EP214-Assumptions!EO214)),IF(MOD(EP$290,VLOOKUP($C296,Lease_Tenure,2,FALSE))=1,IF(MOD(EP$291,12)=1,$D296*((Assumptions!EO214)*(1-Assumptions!EP231)+(Assumptions!EP214-Assumptions!EO214)),$D296*(Assumptions!EP214-Assumptions!EO214)),$D296*(Assumptions!EP214-Assumptions!EO214)))),0),0)</f>
        <v>0</v>
      </c>
      <c r="EQ296" s="185">
        <f>IFERROR(MAX(IF(EQ$290=1,IF(MOD(EQ$291,12)=1,$D296*(Assumptions!EQ214),$D296*(Assumptions!EQ214-Assumptions!EP214)),IF(VLOOKUP($C296,Lease_Tenure,2,FALSE)=1,IF(MOD(EQ$291,12)=1,$D296*((Assumptions!EP214)*(1-Assumptions!EQ231)+(Assumptions!EQ214-Assumptions!EP214)),$D296*(Assumptions!EQ214-Assumptions!EP214)),IF(MOD(EQ$290,VLOOKUP($C296,Lease_Tenure,2,FALSE))=1,IF(MOD(EQ$291,12)=1,$D296*((Assumptions!EP214)*(1-Assumptions!EQ231)+(Assumptions!EQ214-Assumptions!EP214)),$D296*(Assumptions!EQ214-Assumptions!EP214)),$D296*(Assumptions!EQ214-Assumptions!EP214)))),0),0)</f>
        <v>0</v>
      </c>
      <c r="ER296" s="185">
        <f>IFERROR(MAX(IF(ER$290=1,IF(MOD(ER$291,12)=1,$D296*(Assumptions!ER214),$D296*(Assumptions!ER214-Assumptions!EQ214)),IF(VLOOKUP($C296,Lease_Tenure,2,FALSE)=1,IF(MOD(ER$291,12)=1,$D296*((Assumptions!EQ214)*(1-Assumptions!ER231)+(Assumptions!ER214-Assumptions!EQ214)),$D296*(Assumptions!ER214-Assumptions!EQ214)),IF(MOD(ER$290,VLOOKUP($C296,Lease_Tenure,2,FALSE))=1,IF(MOD(ER$291,12)=1,$D296*((Assumptions!EQ214)*(1-Assumptions!ER231)+(Assumptions!ER214-Assumptions!EQ214)),$D296*(Assumptions!ER214-Assumptions!EQ214)),$D296*(Assumptions!ER214-Assumptions!EQ214)))),0),0)</f>
        <v>0</v>
      </c>
      <c r="ES296" s="185">
        <f>IFERROR(MAX(IF(ES$290=1,IF(MOD(ES$291,12)=1,$D296*(Assumptions!ES214),$D296*(Assumptions!ES214-Assumptions!ER214)),IF(VLOOKUP($C296,Lease_Tenure,2,FALSE)=1,IF(MOD(ES$291,12)=1,$D296*((Assumptions!ER214)*(1-Assumptions!ES231)+(Assumptions!ES214-Assumptions!ER214)),$D296*(Assumptions!ES214-Assumptions!ER214)),IF(MOD(ES$290,VLOOKUP($C296,Lease_Tenure,2,FALSE))=1,IF(MOD(ES$291,12)=1,$D296*((Assumptions!ER214)*(1-Assumptions!ES231)+(Assumptions!ES214-Assumptions!ER214)),$D296*(Assumptions!ES214-Assumptions!ER214)),$D296*(Assumptions!ES214-Assumptions!ER214)))),0),0)</f>
        <v>0.70499999999999996</v>
      </c>
      <c r="ET296" s="185">
        <f>IFERROR(MAX(IF(ET$290=1,IF(MOD(ET$291,12)=1,$D296*(Assumptions!ET214),$D296*(Assumptions!ET214-Assumptions!ES214)),IF(VLOOKUP($C296,Lease_Tenure,2,FALSE)=1,IF(MOD(ET$291,12)=1,$D296*((Assumptions!ES214)*(1-Assumptions!ET231)+(Assumptions!ET214-Assumptions!ES214)),$D296*(Assumptions!ET214-Assumptions!ES214)),IF(MOD(ET$290,VLOOKUP($C296,Lease_Tenure,2,FALSE))=1,IF(MOD(ET$291,12)=1,$D296*((Assumptions!ES214)*(1-Assumptions!ET231)+(Assumptions!ET214-Assumptions!ES214)),$D296*(Assumptions!ET214-Assumptions!ES214)),$D296*(Assumptions!ET214-Assumptions!ES214)))),0),0)</f>
        <v>0</v>
      </c>
      <c r="EU296" s="185">
        <f>IFERROR(MAX(IF(EU$290=1,IF(MOD(EU$291,12)=1,$D296*(Assumptions!EU214),$D296*(Assumptions!EU214-Assumptions!ET214)),IF(VLOOKUP($C296,Lease_Tenure,2,FALSE)=1,IF(MOD(EU$291,12)=1,$D296*((Assumptions!ET214)*(1-Assumptions!EU231)+(Assumptions!EU214-Assumptions!ET214)),$D296*(Assumptions!EU214-Assumptions!ET214)),IF(MOD(EU$290,VLOOKUP($C296,Lease_Tenure,2,FALSE))=1,IF(MOD(EU$291,12)=1,$D296*((Assumptions!ET214)*(1-Assumptions!EU231)+(Assumptions!EU214-Assumptions!ET214)),$D296*(Assumptions!EU214-Assumptions!ET214)),$D296*(Assumptions!EU214-Assumptions!ET214)))),0),0)</f>
        <v>0</v>
      </c>
      <c r="EV296" s="185">
        <f>IFERROR(MAX(IF(EV$290=1,IF(MOD(EV$291,12)=1,$D296*(Assumptions!EV214),$D296*(Assumptions!EV214-Assumptions!EU214)),IF(VLOOKUP($C296,Lease_Tenure,2,FALSE)=1,IF(MOD(EV$291,12)=1,$D296*((Assumptions!EU214)*(1-Assumptions!EV231)+(Assumptions!EV214-Assumptions!EU214)),$D296*(Assumptions!EV214-Assumptions!EU214)),IF(MOD(EV$290,VLOOKUP($C296,Lease_Tenure,2,FALSE))=1,IF(MOD(EV$291,12)=1,$D296*((Assumptions!EU214)*(1-Assumptions!EV231)+(Assumptions!EV214-Assumptions!EU214)),$D296*(Assumptions!EV214-Assumptions!EU214)),$D296*(Assumptions!EV214-Assumptions!EU214)))),0),0)</f>
        <v>0</v>
      </c>
      <c r="EW296" s="185">
        <f>IFERROR(MAX(IF(EW$290=1,IF(MOD(EW$291,12)=1,$D296*(Assumptions!EW214),$D296*(Assumptions!EW214-Assumptions!EV214)),IF(VLOOKUP($C296,Lease_Tenure,2,FALSE)=1,IF(MOD(EW$291,12)=1,$D296*((Assumptions!EV214)*(1-Assumptions!EW231)+(Assumptions!EW214-Assumptions!EV214)),$D296*(Assumptions!EW214-Assumptions!EV214)),IF(MOD(EW$290,VLOOKUP($C296,Lease_Tenure,2,FALSE))=1,IF(MOD(EW$291,12)=1,$D296*((Assumptions!EV214)*(1-Assumptions!EW231)+(Assumptions!EW214-Assumptions!EV214)),$D296*(Assumptions!EW214-Assumptions!EV214)),$D296*(Assumptions!EW214-Assumptions!EV214)))),0),0)</f>
        <v>0</v>
      </c>
      <c r="EX296" s="185">
        <f>IFERROR(MAX(IF(EX$290=1,IF(MOD(EX$291,12)=1,$D296*(Assumptions!EX214),$D296*(Assumptions!EX214-Assumptions!EW214)),IF(VLOOKUP($C296,Lease_Tenure,2,FALSE)=1,IF(MOD(EX$291,12)=1,$D296*((Assumptions!EW214)*(1-Assumptions!EX231)+(Assumptions!EX214-Assumptions!EW214)),$D296*(Assumptions!EX214-Assumptions!EW214)),IF(MOD(EX$290,VLOOKUP($C296,Lease_Tenure,2,FALSE))=1,IF(MOD(EX$291,12)=1,$D296*((Assumptions!EW214)*(1-Assumptions!EX231)+(Assumptions!EX214-Assumptions!EW214)),$D296*(Assumptions!EX214-Assumptions!EW214)),$D296*(Assumptions!EX214-Assumptions!EW214)))),0),0)</f>
        <v>0</v>
      </c>
      <c r="EY296" s="185">
        <f>IFERROR(MAX(IF(EY$290=1,IF(MOD(EY$291,12)=1,$D296*(Assumptions!EY214),$D296*(Assumptions!EY214-Assumptions!EX214)),IF(VLOOKUP($C296,Lease_Tenure,2,FALSE)=1,IF(MOD(EY$291,12)=1,$D296*((Assumptions!EX214)*(1-Assumptions!EY231)+(Assumptions!EY214-Assumptions!EX214)),$D296*(Assumptions!EY214-Assumptions!EX214)),IF(MOD(EY$290,VLOOKUP($C296,Lease_Tenure,2,FALSE))=1,IF(MOD(EY$291,12)=1,$D296*((Assumptions!EX214)*(1-Assumptions!EY231)+(Assumptions!EY214-Assumptions!EX214)),$D296*(Assumptions!EY214-Assumptions!EX214)),$D296*(Assumptions!EY214-Assumptions!EX214)))),0),0)</f>
        <v>0</v>
      </c>
      <c r="EZ296" s="185">
        <f>IFERROR(MAX(IF(EZ$290=1,IF(MOD(EZ$291,12)=1,$D296*(Assumptions!EZ214),$D296*(Assumptions!EZ214-Assumptions!EY214)),IF(VLOOKUP($C296,Lease_Tenure,2,FALSE)=1,IF(MOD(EZ$291,12)=1,$D296*((Assumptions!EY214)*(1-Assumptions!EZ231)+(Assumptions!EZ214-Assumptions!EY214)),$D296*(Assumptions!EZ214-Assumptions!EY214)),IF(MOD(EZ$290,VLOOKUP($C296,Lease_Tenure,2,FALSE))=1,IF(MOD(EZ$291,12)=1,$D296*((Assumptions!EY214)*(1-Assumptions!EZ231)+(Assumptions!EZ214-Assumptions!EY214)),$D296*(Assumptions!EZ214-Assumptions!EY214)),$D296*(Assumptions!EZ214-Assumptions!EY214)))),0),0)</f>
        <v>0</v>
      </c>
      <c r="FA296" s="185">
        <f>IFERROR(MAX(IF(FA$290=1,IF(MOD(FA$291,12)=1,$D296*(Assumptions!FA214),$D296*(Assumptions!FA214-Assumptions!EZ214)),IF(VLOOKUP($C296,Lease_Tenure,2,FALSE)=1,IF(MOD(FA$291,12)=1,$D296*((Assumptions!EZ214)*(1-Assumptions!FA231)+(Assumptions!FA214-Assumptions!EZ214)),$D296*(Assumptions!FA214-Assumptions!EZ214)),IF(MOD(FA$290,VLOOKUP($C296,Lease_Tenure,2,FALSE))=1,IF(MOD(FA$291,12)=1,$D296*((Assumptions!EZ214)*(1-Assumptions!FA231)+(Assumptions!FA214-Assumptions!EZ214)),$D296*(Assumptions!FA214-Assumptions!EZ214)),$D296*(Assumptions!FA214-Assumptions!EZ214)))),0),0)</f>
        <v>0</v>
      </c>
      <c r="FB296" s="185">
        <f>IFERROR(MAX(IF(FB$290=1,IF(MOD(FB$291,12)=1,$D296*(Assumptions!FB214),$D296*(Assumptions!FB214-Assumptions!FA214)),IF(VLOOKUP($C296,Lease_Tenure,2,FALSE)=1,IF(MOD(FB$291,12)=1,$D296*((Assumptions!FA214)*(1-Assumptions!FB231)+(Assumptions!FB214-Assumptions!FA214)),$D296*(Assumptions!FB214-Assumptions!FA214)),IF(MOD(FB$290,VLOOKUP($C296,Lease_Tenure,2,FALSE))=1,IF(MOD(FB$291,12)=1,$D296*((Assumptions!FA214)*(1-Assumptions!FB231)+(Assumptions!FB214-Assumptions!FA214)),$D296*(Assumptions!FB214-Assumptions!FA214)),$D296*(Assumptions!FB214-Assumptions!FA214)))),0),0)</f>
        <v>0</v>
      </c>
      <c r="FC296" s="185">
        <f>IFERROR(MAX(IF(FC$290=1,IF(MOD(FC$291,12)=1,$D296*(Assumptions!FC214),$D296*(Assumptions!FC214-Assumptions!FB214)),IF(VLOOKUP($C296,Lease_Tenure,2,FALSE)=1,IF(MOD(FC$291,12)=1,$D296*((Assumptions!FB214)*(1-Assumptions!FC231)+(Assumptions!FC214-Assumptions!FB214)),$D296*(Assumptions!FC214-Assumptions!FB214)),IF(MOD(FC$290,VLOOKUP($C296,Lease_Tenure,2,FALSE))=1,IF(MOD(FC$291,12)=1,$D296*((Assumptions!FB214)*(1-Assumptions!FC231)+(Assumptions!FC214-Assumptions!FB214)),$D296*(Assumptions!FC214-Assumptions!FB214)),$D296*(Assumptions!FC214-Assumptions!FB214)))),0),0)</f>
        <v>0</v>
      </c>
      <c r="FD296" s="185">
        <f>IFERROR(MAX(IF(FD$290=1,IF(MOD(FD$291,12)=1,$D296*(Assumptions!FD214),$D296*(Assumptions!FD214-Assumptions!FC214)),IF(VLOOKUP($C296,Lease_Tenure,2,FALSE)=1,IF(MOD(FD$291,12)=1,$D296*((Assumptions!FC214)*(1-Assumptions!FD231)+(Assumptions!FD214-Assumptions!FC214)),$D296*(Assumptions!FD214-Assumptions!FC214)),IF(MOD(FD$290,VLOOKUP($C296,Lease_Tenure,2,FALSE))=1,IF(MOD(FD$291,12)=1,$D296*((Assumptions!FC214)*(1-Assumptions!FD231)+(Assumptions!FD214-Assumptions!FC214)),$D296*(Assumptions!FD214-Assumptions!FC214)),$D296*(Assumptions!FD214-Assumptions!FC214)))),0),0)</f>
        <v>0</v>
      </c>
      <c r="FE296" s="185">
        <f>IFERROR(MAX(IF(FE$290=1,IF(MOD(FE$291,12)=1,$D296*(Assumptions!FE214),$D296*(Assumptions!FE214-Assumptions!FD214)),IF(VLOOKUP($C296,Lease_Tenure,2,FALSE)=1,IF(MOD(FE$291,12)=1,$D296*((Assumptions!FD214)*(1-Assumptions!FE231)+(Assumptions!FE214-Assumptions!FD214)),$D296*(Assumptions!FE214-Assumptions!FD214)),IF(MOD(FE$290,VLOOKUP($C296,Lease_Tenure,2,FALSE))=1,IF(MOD(FE$291,12)=1,$D296*((Assumptions!FD214)*(1-Assumptions!FE231)+(Assumptions!FE214-Assumptions!FD214)),$D296*(Assumptions!FE214-Assumptions!FD214)),$D296*(Assumptions!FE214-Assumptions!FD214)))),0),0)</f>
        <v>0</v>
      </c>
      <c r="FF296" s="185">
        <f>IFERROR(MAX(IF(FF$290=1,IF(MOD(FF$291,12)=1,$D296*(Assumptions!FF214),$D296*(Assumptions!FF214-Assumptions!FE214)),IF(VLOOKUP($C296,Lease_Tenure,2,FALSE)=1,IF(MOD(FF$291,12)=1,$D296*((Assumptions!FE214)*(1-Assumptions!FF231)+(Assumptions!FF214-Assumptions!FE214)),$D296*(Assumptions!FF214-Assumptions!FE214)),IF(MOD(FF$290,VLOOKUP($C296,Lease_Tenure,2,FALSE))=1,IF(MOD(FF$291,12)=1,$D296*((Assumptions!FE214)*(1-Assumptions!FF231)+(Assumptions!FF214-Assumptions!FE214)),$D296*(Assumptions!FF214-Assumptions!FE214)),$D296*(Assumptions!FF214-Assumptions!FE214)))),0),0)</f>
        <v>0</v>
      </c>
      <c r="FG296" s="185">
        <f>IFERROR(MAX(IF(FG$290=1,IF(MOD(FG$291,12)=1,$D296*(Assumptions!FG214),$D296*(Assumptions!FG214-Assumptions!FF214)),IF(VLOOKUP($C296,Lease_Tenure,2,FALSE)=1,IF(MOD(FG$291,12)=1,$D296*((Assumptions!FF214)*(1-Assumptions!FG231)+(Assumptions!FG214-Assumptions!FF214)),$D296*(Assumptions!FG214-Assumptions!FF214)),IF(MOD(FG$290,VLOOKUP($C296,Lease_Tenure,2,FALSE))=1,IF(MOD(FG$291,12)=1,$D296*((Assumptions!FF214)*(1-Assumptions!FG231)+(Assumptions!FG214-Assumptions!FF214)),$D296*(Assumptions!FG214-Assumptions!FF214)),$D296*(Assumptions!FG214-Assumptions!FF214)))),0),0)</f>
        <v>0</v>
      </c>
      <c r="FH296" s="185">
        <f>IFERROR(MAX(IF(FH$290=1,IF(MOD(FH$291,12)=1,$D296*(Assumptions!FH214),$D296*(Assumptions!FH214-Assumptions!FG214)),IF(VLOOKUP($C296,Lease_Tenure,2,FALSE)=1,IF(MOD(FH$291,12)=1,$D296*((Assumptions!FG214)*(1-Assumptions!FH231)+(Assumptions!FH214-Assumptions!FG214)),$D296*(Assumptions!FH214-Assumptions!FG214)),IF(MOD(FH$290,VLOOKUP($C296,Lease_Tenure,2,FALSE))=1,IF(MOD(FH$291,12)=1,$D296*((Assumptions!FG214)*(1-Assumptions!FH231)+(Assumptions!FH214-Assumptions!FG214)),$D296*(Assumptions!FH214-Assumptions!FG214)),$D296*(Assumptions!FH214-Assumptions!FG214)))),0),0)</f>
        <v>0</v>
      </c>
      <c r="FI296" s="185">
        <f>IFERROR(MAX(IF(FI$290=1,IF(MOD(FI$291,12)=1,$D296*(Assumptions!FI214),$D296*(Assumptions!FI214-Assumptions!FH214)),IF(VLOOKUP($C296,Lease_Tenure,2,FALSE)=1,IF(MOD(FI$291,12)=1,$D296*((Assumptions!FH214)*(1-Assumptions!FI231)+(Assumptions!FI214-Assumptions!FH214)),$D296*(Assumptions!FI214-Assumptions!FH214)),IF(MOD(FI$290,VLOOKUP($C296,Lease_Tenure,2,FALSE))=1,IF(MOD(FI$291,12)=1,$D296*((Assumptions!FH214)*(1-Assumptions!FI231)+(Assumptions!FI214-Assumptions!FH214)),$D296*(Assumptions!FI214-Assumptions!FH214)),$D296*(Assumptions!FI214-Assumptions!FH214)))),0),0)</f>
        <v>0</v>
      </c>
      <c r="FJ296" s="185">
        <f>IFERROR(MAX(IF(FJ$290=1,IF(MOD(FJ$291,12)=1,$D296*(Assumptions!FJ214),$D296*(Assumptions!FJ214-Assumptions!FI214)),IF(VLOOKUP($C296,Lease_Tenure,2,FALSE)=1,IF(MOD(FJ$291,12)=1,$D296*((Assumptions!FI214)*(1-Assumptions!FJ231)+(Assumptions!FJ214-Assumptions!FI214)),$D296*(Assumptions!FJ214-Assumptions!FI214)),IF(MOD(FJ$290,VLOOKUP($C296,Lease_Tenure,2,FALSE))=1,IF(MOD(FJ$291,12)=1,$D296*((Assumptions!FI214)*(1-Assumptions!FJ231)+(Assumptions!FJ214-Assumptions!FI214)),$D296*(Assumptions!FJ214-Assumptions!FI214)),$D296*(Assumptions!FJ214-Assumptions!FI214)))),0),0)</f>
        <v>0</v>
      </c>
      <c r="FK296" s="185">
        <f>IFERROR(MAX(IF(FK$290=1,IF(MOD(FK$291,12)=1,$D296*(Assumptions!FK214),$D296*(Assumptions!FK214-Assumptions!FJ214)),IF(VLOOKUP($C296,Lease_Tenure,2,FALSE)=1,IF(MOD(FK$291,12)=1,$D296*((Assumptions!FJ214)*(1-Assumptions!FK231)+(Assumptions!FK214-Assumptions!FJ214)),$D296*(Assumptions!FK214-Assumptions!FJ214)),IF(MOD(FK$290,VLOOKUP($C296,Lease_Tenure,2,FALSE))=1,IF(MOD(FK$291,12)=1,$D296*((Assumptions!FJ214)*(1-Assumptions!FK231)+(Assumptions!FK214-Assumptions!FJ214)),$D296*(Assumptions!FK214-Assumptions!FJ214)),$D296*(Assumptions!FK214-Assumptions!FJ214)))),0),0)</f>
        <v>0</v>
      </c>
      <c r="FL296" s="185">
        <f>IFERROR(MAX(IF(FL$290=1,IF(MOD(FL$291,12)=1,$D296*(Assumptions!FL214),$D296*(Assumptions!FL214-Assumptions!FK214)),IF(VLOOKUP($C296,Lease_Tenure,2,FALSE)=1,IF(MOD(FL$291,12)=1,$D296*((Assumptions!FK214)*(1-Assumptions!FL231)+(Assumptions!FL214-Assumptions!FK214)),$D296*(Assumptions!FL214-Assumptions!FK214)),IF(MOD(FL$290,VLOOKUP($C296,Lease_Tenure,2,FALSE))=1,IF(MOD(FL$291,12)=1,$D296*((Assumptions!FK214)*(1-Assumptions!FL231)+(Assumptions!FL214-Assumptions!FK214)),$D296*(Assumptions!FL214-Assumptions!FK214)),$D296*(Assumptions!FL214-Assumptions!FK214)))),0),0)</f>
        <v>0</v>
      </c>
      <c r="FM296" s="185">
        <f>IFERROR(MAX(IF(FM$290=1,IF(MOD(FM$291,12)=1,$D296*(Assumptions!FM214),$D296*(Assumptions!FM214-Assumptions!FL214)),IF(VLOOKUP($C296,Lease_Tenure,2,FALSE)=1,IF(MOD(FM$291,12)=1,$D296*((Assumptions!FL214)*(1-Assumptions!FM231)+(Assumptions!FM214-Assumptions!FL214)),$D296*(Assumptions!FM214-Assumptions!FL214)),IF(MOD(FM$290,VLOOKUP($C296,Lease_Tenure,2,FALSE))=1,IF(MOD(FM$291,12)=1,$D296*((Assumptions!FL214)*(1-Assumptions!FM231)+(Assumptions!FM214-Assumptions!FL214)),$D296*(Assumptions!FM214-Assumptions!FL214)),$D296*(Assumptions!FM214-Assumptions!FL214)))),0),0)</f>
        <v>0</v>
      </c>
      <c r="FN296" s="185">
        <f>IFERROR(MAX(IF(FN$290=1,IF(MOD(FN$291,12)=1,$D296*(Assumptions!FN214),$D296*(Assumptions!FN214-Assumptions!FM214)),IF(VLOOKUP($C296,Lease_Tenure,2,FALSE)=1,IF(MOD(FN$291,12)=1,$D296*((Assumptions!FM214)*(1-Assumptions!FN231)+(Assumptions!FN214-Assumptions!FM214)),$D296*(Assumptions!FN214-Assumptions!FM214)),IF(MOD(FN$290,VLOOKUP($C296,Lease_Tenure,2,FALSE))=1,IF(MOD(FN$291,12)=1,$D296*((Assumptions!FM214)*(1-Assumptions!FN231)+(Assumptions!FN214-Assumptions!FM214)),$D296*(Assumptions!FN214-Assumptions!FM214)),$D296*(Assumptions!FN214-Assumptions!FM214)))),0),0)</f>
        <v>0</v>
      </c>
      <c r="FO296" s="185">
        <f>IFERROR(MAX(IF(FO$290=1,IF(MOD(FO$291,12)=1,$D296*(Assumptions!FO214),$D296*(Assumptions!FO214-Assumptions!FN214)),IF(VLOOKUP($C296,Lease_Tenure,2,FALSE)=1,IF(MOD(FO$291,12)=1,$D296*((Assumptions!FN214)*(1-Assumptions!FO231)+(Assumptions!FO214-Assumptions!FN214)),$D296*(Assumptions!FO214-Assumptions!FN214)),IF(MOD(FO$290,VLOOKUP($C296,Lease_Tenure,2,FALSE))=1,IF(MOD(FO$291,12)=1,$D296*((Assumptions!FN214)*(1-Assumptions!FO231)+(Assumptions!FO214-Assumptions!FN214)),$D296*(Assumptions!FO214-Assumptions!FN214)),$D296*(Assumptions!FO214-Assumptions!FN214)))),0),0)</f>
        <v>0</v>
      </c>
      <c r="FP296" s="185">
        <f>IFERROR(MAX(IF(FP$290=1,IF(MOD(FP$291,12)=1,$D296*(Assumptions!FP214),$D296*(Assumptions!FP214-Assumptions!FO214)),IF(VLOOKUP($C296,Lease_Tenure,2,FALSE)=1,IF(MOD(FP$291,12)=1,$D296*((Assumptions!FO214)*(1-Assumptions!FP231)+(Assumptions!FP214-Assumptions!FO214)),$D296*(Assumptions!FP214-Assumptions!FO214)),IF(MOD(FP$290,VLOOKUP($C296,Lease_Tenure,2,FALSE))=1,IF(MOD(FP$291,12)=1,$D296*((Assumptions!FO214)*(1-Assumptions!FP231)+(Assumptions!FP214-Assumptions!FO214)),$D296*(Assumptions!FP214-Assumptions!FO214)),$D296*(Assumptions!FP214-Assumptions!FO214)))),0),0)</f>
        <v>0</v>
      </c>
      <c r="FQ296" s="185">
        <f>IFERROR(MAX(IF(FQ$290=1,IF(MOD(FQ$291,12)=1,$D296*(Assumptions!FQ214),$D296*(Assumptions!FQ214-Assumptions!FP214)),IF(VLOOKUP($C296,Lease_Tenure,2,FALSE)=1,IF(MOD(FQ$291,12)=1,$D296*((Assumptions!FP214)*(1-Assumptions!FQ231)+(Assumptions!FQ214-Assumptions!FP214)),$D296*(Assumptions!FQ214-Assumptions!FP214)),IF(MOD(FQ$290,VLOOKUP($C296,Lease_Tenure,2,FALSE))=1,IF(MOD(FQ$291,12)=1,$D296*((Assumptions!FP214)*(1-Assumptions!FQ231)+(Assumptions!FQ214-Assumptions!FP214)),$D296*(Assumptions!FQ214-Assumptions!FP214)),$D296*(Assumptions!FQ214-Assumptions!FP214)))),0),0)</f>
        <v>0</v>
      </c>
      <c r="FR296" s="185">
        <f>IFERROR(MAX(IF(FR$290=1,IF(MOD(FR$291,12)=1,$D296*(Assumptions!FR214),$D296*(Assumptions!FR214-Assumptions!FQ214)),IF(VLOOKUP($C296,Lease_Tenure,2,FALSE)=1,IF(MOD(FR$291,12)=1,$D296*((Assumptions!FQ214)*(1-Assumptions!FR231)+(Assumptions!FR214-Assumptions!FQ214)),$D296*(Assumptions!FR214-Assumptions!FQ214)),IF(MOD(FR$290,VLOOKUP($C296,Lease_Tenure,2,FALSE))=1,IF(MOD(FR$291,12)=1,$D296*((Assumptions!FQ214)*(1-Assumptions!FR231)+(Assumptions!FR214-Assumptions!FQ214)),$D296*(Assumptions!FR214-Assumptions!FQ214)),$D296*(Assumptions!FR214-Assumptions!FQ214)))),0),0)</f>
        <v>0</v>
      </c>
      <c r="FS296" s="185">
        <f>IFERROR(MAX(IF(FS$290=1,IF(MOD(FS$291,12)=1,$D296*(Assumptions!FS214),$D296*(Assumptions!FS214-Assumptions!FR214)),IF(VLOOKUP($C296,Lease_Tenure,2,FALSE)=1,IF(MOD(FS$291,12)=1,$D296*((Assumptions!FR214)*(1-Assumptions!FS231)+(Assumptions!FS214-Assumptions!FR214)),$D296*(Assumptions!FS214-Assumptions!FR214)),IF(MOD(FS$290,VLOOKUP($C296,Lease_Tenure,2,FALSE))=1,IF(MOD(FS$291,12)=1,$D296*((Assumptions!FR214)*(1-Assumptions!FS231)+(Assumptions!FS214-Assumptions!FR214)),$D296*(Assumptions!FS214-Assumptions!FR214)),$D296*(Assumptions!FS214-Assumptions!FR214)))),0),0)</f>
        <v>0</v>
      </c>
      <c r="FT296" s="185">
        <f>IFERROR(MAX(IF(FT$290=1,IF(MOD(FT$291,12)=1,$D296*(Assumptions!FT214),$D296*(Assumptions!FT214-Assumptions!FS214)),IF(VLOOKUP($C296,Lease_Tenure,2,FALSE)=1,IF(MOD(FT$291,12)=1,$D296*((Assumptions!FS214)*(1-Assumptions!FT231)+(Assumptions!FT214-Assumptions!FS214)),$D296*(Assumptions!FT214-Assumptions!FS214)),IF(MOD(FT$290,VLOOKUP($C296,Lease_Tenure,2,FALSE))=1,IF(MOD(FT$291,12)=1,$D296*((Assumptions!FS214)*(1-Assumptions!FT231)+(Assumptions!FT214-Assumptions!FS214)),$D296*(Assumptions!FT214-Assumptions!FS214)),$D296*(Assumptions!FT214-Assumptions!FS214)))),0),0)</f>
        <v>0</v>
      </c>
      <c r="FU296" s="185">
        <f>IFERROR(MAX(IF(FU$290=1,IF(MOD(FU$291,12)=1,$D296*(Assumptions!FU214),$D296*(Assumptions!FU214-Assumptions!FT214)),IF(VLOOKUP($C296,Lease_Tenure,2,FALSE)=1,IF(MOD(FU$291,12)=1,$D296*((Assumptions!FT214)*(1-Assumptions!FU231)+(Assumptions!FU214-Assumptions!FT214)),$D296*(Assumptions!FU214-Assumptions!FT214)),IF(MOD(FU$290,VLOOKUP($C296,Lease_Tenure,2,FALSE))=1,IF(MOD(FU$291,12)=1,$D296*((Assumptions!FT214)*(1-Assumptions!FU231)+(Assumptions!FU214-Assumptions!FT214)),$D296*(Assumptions!FU214-Assumptions!FT214)),$D296*(Assumptions!FU214-Assumptions!FT214)))),0),0)</f>
        <v>0</v>
      </c>
      <c r="FV296" s="185">
        <f>IFERROR(MAX(IF(FV$290=1,IF(MOD(FV$291,12)=1,$D296*(Assumptions!FV214),$D296*(Assumptions!FV214-Assumptions!FU214)),IF(VLOOKUP($C296,Lease_Tenure,2,FALSE)=1,IF(MOD(FV$291,12)=1,$D296*((Assumptions!FU214)*(1-Assumptions!FV231)+(Assumptions!FV214-Assumptions!FU214)),$D296*(Assumptions!FV214-Assumptions!FU214)),IF(MOD(FV$290,VLOOKUP($C296,Lease_Tenure,2,FALSE))=1,IF(MOD(FV$291,12)=1,$D296*((Assumptions!FU214)*(1-Assumptions!FV231)+(Assumptions!FV214-Assumptions!FU214)),$D296*(Assumptions!FV214-Assumptions!FU214)),$D296*(Assumptions!FV214-Assumptions!FU214)))),0),0)</f>
        <v>0</v>
      </c>
      <c r="FW296" s="185">
        <f>IFERROR(MAX(IF(FW$290=1,IF(MOD(FW$291,12)=1,$D296*(Assumptions!FW214),$D296*(Assumptions!FW214-Assumptions!FV214)),IF(VLOOKUP($C296,Lease_Tenure,2,FALSE)=1,IF(MOD(FW$291,12)=1,$D296*((Assumptions!FV214)*(1-Assumptions!FW231)+(Assumptions!FW214-Assumptions!FV214)),$D296*(Assumptions!FW214-Assumptions!FV214)),IF(MOD(FW$290,VLOOKUP($C296,Lease_Tenure,2,FALSE))=1,IF(MOD(FW$291,12)=1,$D296*((Assumptions!FV214)*(1-Assumptions!FW231)+(Assumptions!FW214-Assumptions!FV214)),$D296*(Assumptions!FW214-Assumptions!FV214)),$D296*(Assumptions!FW214-Assumptions!FV214)))),0),0)</f>
        <v>0</v>
      </c>
      <c r="FX296" s="185">
        <f>IFERROR(MAX(IF(FX$290=1,IF(MOD(FX$291,12)=1,$D296*(Assumptions!FX214),$D296*(Assumptions!FX214-Assumptions!FW214)),IF(VLOOKUP($C296,Lease_Tenure,2,FALSE)=1,IF(MOD(FX$291,12)=1,$D296*((Assumptions!FW214)*(1-Assumptions!FX231)+(Assumptions!FX214-Assumptions!FW214)),$D296*(Assumptions!FX214-Assumptions!FW214)),IF(MOD(FX$290,VLOOKUP($C296,Lease_Tenure,2,FALSE))=1,IF(MOD(FX$291,12)=1,$D296*((Assumptions!FW214)*(1-Assumptions!FX231)+(Assumptions!FX214-Assumptions!FW214)),$D296*(Assumptions!FX214-Assumptions!FW214)),$D296*(Assumptions!FX214-Assumptions!FW214)))),0),0)</f>
        <v>0</v>
      </c>
      <c r="FY296" s="185">
        <f>IFERROR(MAX(IF(FY$290=1,IF(MOD(FY$291,12)=1,$D296*(Assumptions!FY214),$D296*(Assumptions!FY214-Assumptions!FX214)),IF(VLOOKUP($C296,Lease_Tenure,2,FALSE)=1,IF(MOD(FY$291,12)=1,$D296*((Assumptions!FX214)*(1-Assumptions!FY231)+(Assumptions!FY214-Assumptions!FX214)),$D296*(Assumptions!FY214-Assumptions!FX214)),IF(MOD(FY$290,VLOOKUP($C296,Lease_Tenure,2,FALSE))=1,IF(MOD(FY$291,12)=1,$D296*((Assumptions!FX214)*(1-Assumptions!FY231)+(Assumptions!FY214-Assumptions!FX214)),$D296*(Assumptions!FY214-Assumptions!FX214)),$D296*(Assumptions!FY214-Assumptions!FX214)))),0),0)</f>
        <v>0</v>
      </c>
      <c r="FZ296" s="185">
        <f>IFERROR(MAX(IF(FZ$290=1,IF(MOD(FZ$291,12)=1,$D296*(Assumptions!FZ214),$D296*(Assumptions!FZ214-Assumptions!FY214)),IF(VLOOKUP($C296,Lease_Tenure,2,FALSE)=1,IF(MOD(FZ$291,12)=1,$D296*((Assumptions!FY214)*(1-Assumptions!FZ231)+(Assumptions!FZ214-Assumptions!FY214)),$D296*(Assumptions!FZ214-Assumptions!FY214)),IF(MOD(FZ$290,VLOOKUP($C296,Lease_Tenure,2,FALSE))=1,IF(MOD(FZ$291,12)=1,$D296*((Assumptions!FY214)*(1-Assumptions!FZ231)+(Assumptions!FZ214-Assumptions!FY214)),$D296*(Assumptions!FZ214-Assumptions!FY214)),$D296*(Assumptions!FZ214-Assumptions!FY214)))),0),0)</f>
        <v>0</v>
      </c>
      <c r="GA296" s="185">
        <f>IFERROR(MAX(IF(GA$290=1,IF(MOD(GA$291,12)=1,$D296*(Assumptions!GA214),$D296*(Assumptions!GA214-Assumptions!FZ214)),IF(VLOOKUP($C296,Lease_Tenure,2,FALSE)=1,IF(MOD(GA$291,12)=1,$D296*((Assumptions!FZ214)*(1-Assumptions!GA231)+(Assumptions!GA214-Assumptions!FZ214)),$D296*(Assumptions!GA214-Assumptions!FZ214)),IF(MOD(GA$290,VLOOKUP($C296,Lease_Tenure,2,FALSE))=1,IF(MOD(GA$291,12)=1,$D296*((Assumptions!FZ214)*(1-Assumptions!GA231)+(Assumptions!GA214-Assumptions!FZ214)),$D296*(Assumptions!GA214-Assumptions!FZ214)),$D296*(Assumptions!GA214-Assumptions!FZ214)))),0),0)</f>
        <v>0</v>
      </c>
      <c r="GB296" s="185">
        <f>IFERROR(MAX(IF(GB$290=1,IF(MOD(GB$291,12)=1,$D296*(Assumptions!GB214),$D296*(Assumptions!GB214-Assumptions!GA214)),IF(VLOOKUP($C296,Lease_Tenure,2,FALSE)=1,IF(MOD(GB$291,12)=1,$D296*((Assumptions!GA214)*(1-Assumptions!GB231)+(Assumptions!GB214-Assumptions!GA214)),$D296*(Assumptions!GB214-Assumptions!GA214)),IF(MOD(GB$290,VLOOKUP($C296,Lease_Tenure,2,FALSE))=1,IF(MOD(GB$291,12)=1,$D296*((Assumptions!GA214)*(1-Assumptions!GB231)+(Assumptions!GB214-Assumptions!GA214)),$D296*(Assumptions!GB214-Assumptions!GA214)),$D296*(Assumptions!GB214-Assumptions!GA214)))),0),0)</f>
        <v>0</v>
      </c>
      <c r="GC296" s="185">
        <f>IFERROR(MAX(IF(GC$290=1,IF(MOD(GC$291,12)=1,$D296*(Assumptions!GC214),$D296*(Assumptions!GC214-Assumptions!GB214)),IF(VLOOKUP($C296,Lease_Tenure,2,FALSE)=1,IF(MOD(GC$291,12)=1,$D296*((Assumptions!GB214)*(1-Assumptions!GC231)+(Assumptions!GC214-Assumptions!GB214)),$D296*(Assumptions!GC214-Assumptions!GB214)),IF(MOD(GC$290,VLOOKUP($C296,Lease_Tenure,2,FALSE))=1,IF(MOD(GC$291,12)=1,$D296*((Assumptions!GB214)*(1-Assumptions!GC231)+(Assumptions!GC214-Assumptions!GB214)),$D296*(Assumptions!GC214-Assumptions!GB214)),$D296*(Assumptions!GC214-Assumptions!GB214)))),0),0)</f>
        <v>0</v>
      </c>
      <c r="GD296" s="185">
        <f>IFERROR(MAX(IF(GD$290=1,IF(MOD(GD$291,12)=1,$D296*(Assumptions!GD214),$D296*(Assumptions!GD214-Assumptions!GC214)),IF(VLOOKUP($C296,Lease_Tenure,2,FALSE)=1,IF(MOD(GD$291,12)=1,$D296*((Assumptions!GC214)*(1-Assumptions!GD231)+(Assumptions!GD214-Assumptions!GC214)),$D296*(Assumptions!GD214-Assumptions!GC214)),IF(MOD(GD$290,VLOOKUP($C296,Lease_Tenure,2,FALSE))=1,IF(MOD(GD$291,12)=1,$D296*((Assumptions!GC214)*(1-Assumptions!GD231)+(Assumptions!GD214-Assumptions!GC214)),$D296*(Assumptions!GD214-Assumptions!GC214)),$D296*(Assumptions!GD214-Assumptions!GC214)))),0),0)</f>
        <v>0</v>
      </c>
      <c r="GE296" s="185">
        <f>IFERROR(MAX(IF(GE$290=1,IF(MOD(GE$291,12)=1,$D296*(Assumptions!GE214),$D296*(Assumptions!GE214-Assumptions!GD214)),IF(VLOOKUP($C296,Lease_Tenure,2,FALSE)=1,IF(MOD(GE$291,12)=1,$D296*((Assumptions!GD214)*(1-Assumptions!GE231)+(Assumptions!GE214-Assumptions!GD214)),$D296*(Assumptions!GE214-Assumptions!GD214)),IF(MOD(GE$290,VLOOKUP($C296,Lease_Tenure,2,FALSE))=1,IF(MOD(GE$291,12)=1,$D296*((Assumptions!GD214)*(1-Assumptions!GE231)+(Assumptions!GE214-Assumptions!GD214)),$D296*(Assumptions!GE214-Assumptions!GD214)),$D296*(Assumptions!GE214-Assumptions!GD214)))),0),0)</f>
        <v>0</v>
      </c>
      <c r="GF296" s="185">
        <f>IFERROR(MAX(IF(GF$290=1,IF(MOD(GF$291,12)=1,$D296*(Assumptions!GF214),$D296*(Assumptions!GF214-Assumptions!GE214)),IF(VLOOKUP($C296,Lease_Tenure,2,FALSE)=1,IF(MOD(GF$291,12)=1,$D296*((Assumptions!GE214)*(1-Assumptions!GF231)+(Assumptions!GF214-Assumptions!GE214)),$D296*(Assumptions!GF214-Assumptions!GE214)),IF(MOD(GF$290,VLOOKUP($C296,Lease_Tenure,2,FALSE))=1,IF(MOD(GF$291,12)=1,$D296*((Assumptions!GE214)*(1-Assumptions!GF231)+(Assumptions!GF214-Assumptions!GE214)),$D296*(Assumptions!GF214-Assumptions!GE214)),$D296*(Assumptions!GF214-Assumptions!GE214)))),0),0)</f>
        <v>0</v>
      </c>
      <c r="GG296" s="185">
        <f>IFERROR(MAX(IF(GG$290=1,IF(MOD(GG$291,12)=1,$D296*(Assumptions!GG214),$D296*(Assumptions!GG214-Assumptions!GF214)),IF(VLOOKUP($C296,Lease_Tenure,2,FALSE)=1,IF(MOD(GG$291,12)=1,$D296*((Assumptions!GF214)*(1-Assumptions!GG231)+(Assumptions!GG214-Assumptions!GF214)),$D296*(Assumptions!GG214-Assumptions!GF214)),IF(MOD(GG$290,VLOOKUP($C296,Lease_Tenure,2,FALSE))=1,IF(MOD(GG$291,12)=1,$D296*((Assumptions!GF214)*(1-Assumptions!GG231)+(Assumptions!GG214-Assumptions!GF214)),$D296*(Assumptions!GG214-Assumptions!GF214)),$D296*(Assumptions!GG214-Assumptions!GF214)))),0),0)</f>
        <v>0</v>
      </c>
    </row>
    <row r="297" spans="2:189">
      <c r="B297" s="148">
        <v>5</v>
      </c>
      <c r="C297" s="184" t="str">
        <f t="shared" si="370"/>
        <v>Other</v>
      </c>
      <c r="D297" s="182">
        <f t="shared" si="371"/>
        <v>1</v>
      </c>
      <c r="E297" s="185">
        <f>IFERROR(MAX(IF(E$290=1,IF(MOD(E$291,12)=1,$D297*(Assumptions!E215),$D297*(Assumptions!E215-Assumptions!D215)),IF(VLOOKUP($C297,Lease_Tenure,2,FALSE)=1,IF(MOD(E$291,12)=1,$D297*((Assumptions!D215)*(1-Assumptions!E232)+(Assumptions!E215-Assumptions!D215)),$D297*(Assumptions!E215-Assumptions!D215)),IF(MOD(E$290,VLOOKUP($C297,Lease_Tenure,2,FALSE))=1,IF(MOD(E$291,12)=1,$D297*((Assumptions!D215)*(1-Assumptions!E232)+(Assumptions!E215-Assumptions!D215)),$D297*(Assumptions!E215-Assumptions!D215)),$D297*(Assumptions!E215-Assumptions!D215)))),0),0)</f>
        <v>0.8</v>
      </c>
      <c r="F297" s="185">
        <f>IFERROR(MAX(IF(F$290=1,IF(MOD(F$291,12)=1,$D297*(Assumptions!F215),$D297*(Assumptions!F215-Assumptions!E215)),IF(VLOOKUP($C297,Lease_Tenure,2,FALSE)=1,IF(MOD(F$291,12)=1,$D297*((Assumptions!E215)*(1-Assumptions!F232)+(Assumptions!F215-Assumptions!E215)),$D297*(Assumptions!F215-Assumptions!E215)),IF(MOD(F$290,VLOOKUP($C297,Lease_Tenure,2,FALSE))=1,IF(MOD(F$291,12)=1,$D297*((Assumptions!E215)*(1-Assumptions!F232)+(Assumptions!F215-Assumptions!E215)),$D297*(Assumptions!F215-Assumptions!E215)),$D297*(Assumptions!F215-Assumptions!E215)))),0),0)</f>
        <v>0</v>
      </c>
      <c r="G297" s="185">
        <f>IFERROR(MAX(IF(G$290=1,IF(MOD(G$291,12)=1,$D297*(Assumptions!G215),$D297*(Assumptions!G215-Assumptions!F215)),IF(VLOOKUP($C297,Lease_Tenure,2,FALSE)=1,IF(MOD(G$291,12)=1,$D297*((Assumptions!F215)*(1-Assumptions!G232)+(Assumptions!G215-Assumptions!F215)),$D297*(Assumptions!G215-Assumptions!F215)),IF(MOD(G$290,VLOOKUP($C297,Lease_Tenure,2,FALSE))=1,IF(MOD(G$291,12)=1,$D297*((Assumptions!F215)*(1-Assumptions!G232)+(Assumptions!G215-Assumptions!F215)),$D297*(Assumptions!G215-Assumptions!F215)),$D297*(Assumptions!G215-Assumptions!F215)))),0),0)</f>
        <v>0</v>
      </c>
      <c r="H297" s="185">
        <f>IFERROR(MAX(IF(H$290=1,IF(MOD(H$291,12)=1,$D297*(Assumptions!H215),$D297*(Assumptions!H215-Assumptions!G215)),IF(VLOOKUP($C297,Lease_Tenure,2,FALSE)=1,IF(MOD(H$291,12)=1,$D297*((Assumptions!G215)*(1-Assumptions!H232)+(Assumptions!H215-Assumptions!G215)),$D297*(Assumptions!H215-Assumptions!G215)),IF(MOD(H$290,VLOOKUP($C297,Lease_Tenure,2,FALSE))=1,IF(MOD(H$291,12)=1,$D297*((Assumptions!G215)*(1-Assumptions!H232)+(Assumptions!H215-Assumptions!G215)),$D297*(Assumptions!H215-Assumptions!G215)),$D297*(Assumptions!H215-Assumptions!G215)))),0),0)</f>
        <v>0.13</v>
      </c>
      <c r="I297" s="185">
        <f>IFERROR(MAX(IF(I$290=1,IF(MOD(I$291,12)=1,$D297*(Assumptions!I215),$D297*(Assumptions!I215-Assumptions!H215)),IF(VLOOKUP($C297,Lease_Tenure,2,FALSE)=1,IF(MOD(I$291,12)=1,$D297*((Assumptions!H215)*(1-Assumptions!I232)+(Assumptions!I215-Assumptions!H215)),$D297*(Assumptions!I215-Assumptions!H215)),IF(MOD(I$290,VLOOKUP($C297,Lease_Tenure,2,FALSE))=1,IF(MOD(I$291,12)=1,$D297*((Assumptions!H215)*(1-Assumptions!I232)+(Assumptions!I215-Assumptions!H215)),$D297*(Assumptions!I215-Assumptions!H215)),$D297*(Assumptions!I215-Assumptions!H215)))),0),0)</f>
        <v>1.0000000000000009E-2</v>
      </c>
      <c r="J297" s="185">
        <f>IFERROR(MAX(IF(J$290=1,IF(MOD(J$291,12)=1,$D297*(Assumptions!J215),$D297*(Assumptions!J215-Assumptions!I215)),IF(VLOOKUP($C297,Lease_Tenure,2,FALSE)=1,IF(MOD(J$291,12)=1,$D297*((Assumptions!I215)*(1-Assumptions!J232)+(Assumptions!J215-Assumptions!I215)),$D297*(Assumptions!J215-Assumptions!I215)),IF(MOD(J$290,VLOOKUP($C297,Lease_Tenure,2,FALSE))=1,IF(MOD(J$291,12)=1,$D297*((Assumptions!I215)*(1-Assumptions!J232)+(Assumptions!J215-Assumptions!I215)),$D297*(Assumptions!J215-Assumptions!I215)),$D297*(Assumptions!J215-Assumptions!I215)))),0),0)</f>
        <v>1.0000000000000009E-2</v>
      </c>
      <c r="K297" s="185">
        <f>IFERROR(MAX(IF(K$290=1,IF(MOD(K$291,12)=1,$D297*(Assumptions!K215),$D297*(Assumptions!K215-Assumptions!J215)),IF(VLOOKUP($C297,Lease_Tenure,2,FALSE)=1,IF(MOD(K$291,12)=1,$D297*((Assumptions!J215)*(1-Assumptions!K232)+(Assumptions!K215-Assumptions!J215)),$D297*(Assumptions!K215-Assumptions!J215)),IF(MOD(K$290,VLOOKUP($C297,Lease_Tenure,2,FALSE))=1,IF(MOD(K$291,12)=1,$D297*((Assumptions!J215)*(1-Assumptions!K232)+(Assumptions!K215-Assumptions!J215)),$D297*(Assumptions!K215-Assumptions!J215)),$D297*(Assumptions!K215-Assumptions!J215)))),0),0)</f>
        <v>1.0000000000000009E-2</v>
      </c>
      <c r="L297" s="185">
        <f>IFERROR(MAX(IF(L$290=1,IF(MOD(L$291,12)=1,$D297*(Assumptions!L215),$D297*(Assumptions!L215-Assumptions!K215)),IF(VLOOKUP($C297,Lease_Tenure,2,FALSE)=1,IF(MOD(L$291,12)=1,$D297*((Assumptions!K215)*(1-Assumptions!L232)+(Assumptions!L215-Assumptions!K215)),$D297*(Assumptions!L215-Assumptions!K215)),IF(MOD(L$290,VLOOKUP($C297,Lease_Tenure,2,FALSE))=1,IF(MOD(L$291,12)=1,$D297*((Assumptions!K215)*(1-Assumptions!L232)+(Assumptions!L215-Assumptions!K215)),$D297*(Assumptions!L215-Assumptions!K215)),$D297*(Assumptions!L215-Assumptions!K215)))),0),0)</f>
        <v>1.0000000000000009E-2</v>
      </c>
      <c r="M297" s="185">
        <f>IFERROR(MAX(IF(M$290=1,IF(MOD(M$291,12)=1,$D297*(Assumptions!M215),$D297*(Assumptions!M215-Assumptions!L215)),IF(VLOOKUP($C297,Lease_Tenure,2,FALSE)=1,IF(MOD(M$291,12)=1,$D297*((Assumptions!L215)*(1-Assumptions!M232)+(Assumptions!M215-Assumptions!L215)),$D297*(Assumptions!M215-Assumptions!L215)),IF(MOD(M$290,VLOOKUP($C297,Lease_Tenure,2,FALSE))=1,IF(MOD(M$291,12)=1,$D297*((Assumptions!L215)*(1-Assumptions!M232)+(Assumptions!M215-Assumptions!L215)),$D297*(Assumptions!M215-Assumptions!L215)),$D297*(Assumptions!M215-Assumptions!L215)))),0),0)</f>
        <v>1.0000000000000009E-2</v>
      </c>
      <c r="N297" s="185">
        <f>IFERROR(MAX(IF(N$290=1,IF(MOD(N$291,12)=1,$D297*(Assumptions!N215),$D297*(Assumptions!N215-Assumptions!M215)),IF(VLOOKUP($C297,Lease_Tenure,2,FALSE)=1,IF(MOD(N$291,12)=1,$D297*((Assumptions!M215)*(1-Assumptions!N232)+(Assumptions!N215-Assumptions!M215)),$D297*(Assumptions!N215-Assumptions!M215)),IF(MOD(N$290,VLOOKUP($C297,Lease_Tenure,2,FALSE))=1,IF(MOD(N$291,12)=1,$D297*((Assumptions!M215)*(1-Assumptions!N232)+(Assumptions!N215-Assumptions!M215)),$D297*(Assumptions!N215-Assumptions!M215)),$D297*(Assumptions!N215-Assumptions!M215)))),0),0)</f>
        <v>1.0000000000000009E-2</v>
      </c>
      <c r="O297" s="185">
        <f>IFERROR(MAX(IF(O$290=1,IF(MOD(O$291,12)=1,$D297*(Assumptions!O215),$D297*(Assumptions!O215-Assumptions!N215)),IF(VLOOKUP($C297,Lease_Tenure,2,FALSE)=1,IF(MOD(O$291,12)=1,$D297*((Assumptions!N215)*(1-Assumptions!O232)+(Assumptions!O215-Assumptions!N215)),$D297*(Assumptions!O215-Assumptions!N215)),IF(MOD(O$290,VLOOKUP($C297,Lease_Tenure,2,FALSE))=1,IF(MOD(O$291,12)=1,$D297*((Assumptions!N215)*(1-Assumptions!O232)+(Assumptions!O215-Assumptions!N215)),$D297*(Assumptions!O215-Assumptions!N215)),$D297*(Assumptions!O215-Assumptions!N215)))),0),0)</f>
        <v>1.0000000000000009E-2</v>
      </c>
      <c r="P297" s="185">
        <f>IFERROR(MAX(IF(P$290=1,IF(MOD(P$291,12)=1,$D297*(Assumptions!P215),$D297*(Assumptions!P215-Assumptions!O215)),IF(VLOOKUP($C297,Lease_Tenure,2,FALSE)=1,IF(MOD(P$291,12)=1,$D297*((Assumptions!O215)*(1-Assumptions!P232)+(Assumptions!P215-Assumptions!O215)),$D297*(Assumptions!P215-Assumptions!O215)),IF(MOD(P$290,VLOOKUP($C297,Lease_Tenure,2,FALSE))=1,IF(MOD(P$291,12)=1,$D297*((Assumptions!O215)*(1-Assumptions!P232)+(Assumptions!P215-Assumptions!O215)),$D297*(Assumptions!P215-Assumptions!O215)),$D297*(Assumptions!P215-Assumptions!O215)))),0),0)</f>
        <v>1.0000000000000009E-2</v>
      </c>
      <c r="Q297" s="185">
        <f>IFERROR(MAX(IF(Q$290=1,IF(MOD(Q$291,12)=1,$D297*(Assumptions!Q215),$D297*(Assumptions!Q215-Assumptions!P215)),IF(VLOOKUP($C297,Lease_Tenure,2,FALSE)=1,IF(MOD(Q$291,12)=1,$D297*((Assumptions!P215)*(1-Assumptions!Q232)+(Assumptions!Q215-Assumptions!P215)),$D297*(Assumptions!Q215-Assumptions!P215)),IF(MOD(Q$290,VLOOKUP($C297,Lease_Tenure,2,FALSE))=1,IF(MOD(Q$291,12)=1,$D297*((Assumptions!P215)*(1-Assumptions!Q232)+(Assumptions!Q215-Assumptions!P215)),$D297*(Assumptions!Q215-Assumptions!P215)),$D297*(Assumptions!Q215-Assumptions!P215)))),0),0)</f>
        <v>0.21300000000000002</v>
      </c>
      <c r="R297" s="185">
        <f>IFERROR(MAX(IF(R$290=1,IF(MOD(R$291,12)=1,$D297*(Assumptions!R215),$D297*(Assumptions!R215-Assumptions!Q215)),IF(VLOOKUP($C297,Lease_Tenure,2,FALSE)=1,IF(MOD(R$291,12)=1,$D297*((Assumptions!Q215)*(1-Assumptions!R232)+(Assumptions!R215-Assumptions!Q215)),$D297*(Assumptions!R215-Assumptions!Q215)),IF(MOD(R$290,VLOOKUP($C297,Lease_Tenure,2,FALSE))=1,IF(MOD(R$291,12)=1,$D297*((Assumptions!Q215)*(1-Assumptions!R232)+(Assumptions!R215-Assumptions!Q215)),$D297*(Assumptions!R215-Assumptions!Q215)),$D297*(Assumptions!R215-Assumptions!Q215)))),0),0)</f>
        <v>0</v>
      </c>
      <c r="S297" s="185">
        <f>IFERROR(MAX(IF(S$290=1,IF(MOD(S$291,12)=1,$D297*(Assumptions!S215),$D297*(Assumptions!S215-Assumptions!R215)),IF(VLOOKUP($C297,Lease_Tenure,2,FALSE)=1,IF(MOD(S$291,12)=1,$D297*((Assumptions!R215)*(1-Assumptions!S232)+(Assumptions!S215-Assumptions!R215)),$D297*(Assumptions!S215-Assumptions!R215)),IF(MOD(S$290,VLOOKUP($C297,Lease_Tenure,2,FALSE))=1,IF(MOD(S$291,12)=1,$D297*((Assumptions!R215)*(1-Assumptions!S232)+(Assumptions!S215-Assumptions!R215)),$D297*(Assumptions!S215-Assumptions!R215)),$D297*(Assumptions!S215-Assumptions!R215)))),0),0)</f>
        <v>0</v>
      </c>
      <c r="T297" s="185">
        <f>IFERROR(MAX(IF(T$290=1,IF(MOD(T$291,12)=1,$D297*(Assumptions!T215),$D297*(Assumptions!T215-Assumptions!S215)),IF(VLOOKUP($C297,Lease_Tenure,2,FALSE)=1,IF(MOD(T$291,12)=1,$D297*((Assumptions!S215)*(1-Assumptions!T232)+(Assumptions!T215-Assumptions!S215)),$D297*(Assumptions!T215-Assumptions!S215)),IF(MOD(T$290,VLOOKUP($C297,Lease_Tenure,2,FALSE))=1,IF(MOD(T$291,12)=1,$D297*((Assumptions!S215)*(1-Assumptions!T232)+(Assumptions!T215-Assumptions!S215)),$D297*(Assumptions!T215-Assumptions!S215)),$D297*(Assumptions!T215-Assumptions!S215)))),0),0)</f>
        <v>0</v>
      </c>
      <c r="U297" s="185">
        <f>IFERROR(MAX(IF(U$290=1,IF(MOD(U$291,12)=1,$D297*(Assumptions!U215),$D297*(Assumptions!U215-Assumptions!T215)),IF(VLOOKUP($C297,Lease_Tenure,2,FALSE)=1,IF(MOD(U$291,12)=1,$D297*((Assumptions!T215)*(1-Assumptions!U232)+(Assumptions!U215-Assumptions!T215)),$D297*(Assumptions!U215-Assumptions!T215)),IF(MOD(U$290,VLOOKUP($C297,Lease_Tenure,2,FALSE))=1,IF(MOD(U$291,12)=1,$D297*((Assumptions!T215)*(1-Assumptions!U232)+(Assumptions!U215-Assumptions!T215)),$D297*(Assumptions!U215-Assumptions!T215)),$D297*(Assumptions!U215-Assumptions!T215)))),0),0)</f>
        <v>0</v>
      </c>
      <c r="V297" s="185">
        <f>IFERROR(MAX(IF(V$290=1,IF(MOD(V$291,12)=1,$D297*(Assumptions!V215),$D297*(Assumptions!V215-Assumptions!U215)),IF(VLOOKUP($C297,Lease_Tenure,2,FALSE)=1,IF(MOD(V$291,12)=1,$D297*((Assumptions!U215)*(1-Assumptions!V232)+(Assumptions!V215-Assumptions!U215)),$D297*(Assumptions!V215-Assumptions!U215)),IF(MOD(V$290,VLOOKUP($C297,Lease_Tenure,2,FALSE))=1,IF(MOD(V$291,12)=1,$D297*((Assumptions!U215)*(1-Assumptions!V232)+(Assumptions!V215-Assumptions!U215)),$D297*(Assumptions!V215-Assumptions!U215)),$D297*(Assumptions!V215-Assumptions!U215)))),0),0)</f>
        <v>0</v>
      </c>
      <c r="W297" s="185">
        <f>IFERROR(MAX(IF(W$290=1,IF(MOD(W$291,12)=1,$D297*(Assumptions!W215),$D297*(Assumptions!W215-Assumptions!V215)),IF(VLOOKUP($C297,Lease_Tenure,2,FALSE)=1,IF(MOD(W$291,12)=1,$D297*((Assumptions!V215)*(1-Assumptions!W232)+(Assumptions!W215-Assumptions!V215)),$D297*(Assumptions!W215-Assumptions!V215)),IF(MOD(W$290,VLOOKUP($C297,Lease_Tenure,2,FALSE))=1,IF(MOD(W$291,12)=1,$D297*((Assumptions!V215)*(1-Assumptions!W232)+(Assumptions!W215-Assumptions!V215)),$D297*(Assumptions!W215-Assumptions!V215)),$D297*(Assumptions!W215-Assumptions!V215)))),0),0)</f>
        <v>0</v>
      </c>
      <c r="X297" s="185">
        <f>IFERROR(MAX(IF(X$290=1,IF(MOD(X$291,12)=1,$D297*(Assumptions!X215),$D297*(Assumptions!X215-Assumptions!W215)),IF(VLOOKUP($C297,Lease_Tenure,2,FALSE)=1,IF(MOD(X$291,12)=1,$D297*((Assumptions!W215)*(1-Assumptions!X232)+(Assumptions!X215-Assumptions!W215)),$D297*(Assumptions!X215-Assumptions!W215)),IF(MOD(X$290,VLOOKUP($C297,Lease_Tenure,2,FALSE))=1,IF(MOD(X$291,12)=1,$D297*((Assumptions!W215)*(1-Assumptions!X232)+(Assumptions!X215-Assumptions!W215)),$D297*(Assumptions!X215-Assumptions!W215)),$D297*(Assumptions!X215-Assumptions!W215)))),0),0)</f>
        <v>0</v>
      </c>
      <c r="Y297" s="185">
        <f>IFERROR(MAX(IF(Y$290=1,IF(MOD(Y$291,12)=1,$D297*(Assumptions!Y215),$D297*(Assumptions!Y215-Assumptions!X215)),IF(VLOOKUP($C297,Lease_Tenure,2,FALSE)=1,IF(MOD(Y$291,12)=1,$D297*((Assumptions!X215)*(1-Assumptions!Y232)+(Assumptions!Y215-Assumptions!X215)),$D297*(Assumptions!Y215-Assumptions!X215)),IF(MOD(Y$290,VLOOKUP($C297,Lease_Tenure,2,FALSE))=1,IF(MOD(Y$291,12)=1,$D297*((Assumptions!X215)*(1-Assumptions!Y232)+(Assumptions!Y215-Assumptions!X215)),$D297*(Assumptions!Y215-Assumptions!X215)),$D297*(Assumptions!Y215-Assumptions!X215)))),0),0)</f>
        <v>0</v>
      </c>
      <c r="Z297" s="185">
        <f>IFERROR(MAX(IF(Z$290=1,IF(MOD(Z$291,12)=1,$D297*(Assumptions!Z215),$D297*(Assumptions!Z215-Assumptions!Y215)),IF(VLOOKUP($C297,Lease_Tenure,2,FALSE)=1,IF(MOD(Z$291,12)=1,$D297*((Assumptions!Y215)*(1-Assumptions!Z232)+(Assumptions!Z215-Assumptions!Y215)),$D297*(Assumptions!Z215-Assumptions!Y215)),IF(MOD(Z$290,VLOOKUP($C297,Lease_Tenure,2,FALSE))=1,IF(MOD(Z$291,12)=1,$D297*((Assumptions!Y215)*(1-Assumptions!Z232)+(Assumptions!Z215-Assumptions!Y215)),$D297*(Assumptions!Z215-Assumptions!Y215)),$D297*(Assumptions!Z215-Assumptions!Y215)))),0),0)</f>
        <v>0</v>
      </c>
      <c r="AA297" s="185">
        <f>IFERROR(MAX(IF(AA$290=1,IF(MOD(AA$291,12)=1,$D297*(Assumptions!AA215),$D297*(Assumptions!AA215-Assumptions!Z215)),IF(VLOOKUP($C297,Lease_Tenure,2,FALSE)=1,IF(MOD(AA$291,12)=1,$D297*((Assumptions!Z215)*(1-Assumptions!AA232)+(Assumptions!AA215-Assumptions!Z215)),$D297*(Assumptions!AA215-Assumptions!Z215)),IF(MOD(AA$290,VLOOKUP($C297,Lease_Tenure,2,FALSE))=1,IF(MOD(AA$291,12)=1,$D297*((Assumptions!Z215)*(1-Assumptions!AA232)+(Assumptions!AA215-Assumptions!Z215)),$D297*(Assumptions!AA215-Assumptions!Z215)),$D297*(Assumptions!AA215-Assumptions!Z215)))),0),0)</f>
        <v>0</v>
      </c>
      <c r="AB297" s="185">
        <f>IFERROR(MAX(IF(AB$290=1,IF(MOD(AB$291,12)=1,$D297*(Assumptions!AB215),$D297*(Assumptions!AB215-Assumptions!AA215)),IF(VLOOKUP($C297,Lease_Tenure,2,FALSE)=1,IF(MOD(AB$291,12)=1,$D297*((Assumptions!AA215)*(1-Assumptions!AB232)+(Assumptions!AB215-Assumptions!AA215)),$D297*(Assumptions!AB215-Assumptions!AA215)),IF(MOD(AB$290,VLOOKUP($C297,Lease_Tenure,2,FALSE))=1,IF(MOD(AB$291,12)=1,$D297*((Assumptions!AA215)*(1-Assumptions!AB232)+(Assumptions!AB215-Assumptions!AA215)),$D297*(Assumptions!AB215-Assumptions!AA215)),$D297*(Assumptions!AB215-Assumptions!AA215)))),0),0)</f>
        <v>0</v>
      </c>
      <c r="AC297" s="185">
        <f>IFERROR(MAX(IF(AC$290=1,IF(MOD(AC$291,12)=1,$D297*(Assumptions!AC215),$D297*(Assumptions!AC215-Assumptions!AB215)),IF(VLOOKUP($C297,Lease_Tenure,2,FALSE)=1,IF(MOD(AC$291,12)=1,$D297*((Assumptions!AB215)*(1-Assumptions!AC232)+(Assumptions!AC215-Assumptions!AB215)),$D297*(Assumptions!AC215-Assumptions!AB215)),IF(MOD(AC$290,VLOOKUP($C297,Lease_Tenure,2,FALSE))=1,IF(MOD(AC$291,12)=1,$D297*((Assumptions!AB215)*(1-Assumptions!AC232)+(Assumptions!AC215-Assumptions!AB215)),$D297*(Assumptions!AC215-Assumptions!AB215)),$D297*(Assumptions!AC215-Assumptions!AB215)))),0),0)</f>
        <v>0.255</v>
      </c>
      <c r="AD297" s="185">
        <f>IFERROR(MAX(IF(AD$290=1,IF(MOD(AD$291,12)=1,$D297*(Assumptions!AD215),$D297*(Assumptions!AD215-Assumptions!AC215)),IF(VLOOKUP($C297,Lease_Tenure,2,FALSE)=1,IF(MOD(AD$291,12)=1,$D297*((Assumptions!AC215)*(1-Assumptions!AD232)+(Assumptions!AD215-Assumptions!AC215)),$D297*(Assumptions!AD215-Assumptions!AC215)),IF(MOD(AD$290,VLOOKUP($C297,Lease_Tenure,2,FALSE))=1,IF(MOD(AD$291,12)=1,$D297*((Assumptions!AC215)*(1-Assumptions!AD232)+(Assumptions!AD215-Assumptions!AC215)),$D297*(Assumptions!AD215-Assumptions!AC215)),$D297*(Assumptions!AD215-Assumptions!AC215)))),0),0)</f>
        <v>0</v>
      </c>
      <c r="AE297" s="185">
        <f>IFERROR(MAX(IF(AE$290=1,IF(MOD(AE$291,12)=1,$D297*(Assumptions!AE215),$D297*(Assumptions!AE215-Assumptions!AD215)),IF(VLOOKUP($C297,Lease_Tenure,2,FALSE)=1,IF(MOD(AE$291,12)=1,$D297*((Assumptions!AD215)*(1-Assumptions!AE232)+(Assumptions!AE215-Assumptions!AD215)),$D297*(Assumptions!AE215-Assumptions!AD215)),IF(MOD(AE$290,VLOOKUP($C297,Lease_Tenure,2,FALSE))=1,IF(MOD(AE$291,12)=1,$D297*((Assumptions!AD215)*(1-Assumptions!AE232)+(Assumptions!AE215-Assumptions!AD215)),$D297*(Assumptions!AE215-Assumptions!AD215)),$D297*(Assumptions!AE215-Assumptions!AD215)))),0),0)</f>
        <v>0</v>
      </c>
      <c r="AF297" s="185">
        <f>IFERROR(MAX(IF(AF$290=1,IF(MOD(AF$291,12)=1,$D297*(Assumptions!AF215),$D297*(Assumptions!AF215-Assumptions!AE215)),IF(VLOOKUP($C297,Lease_Tenure,2,FALSE)=1,IF(MOD(AF$291,12)=1,$D297*((Assumptions!AE215)*(1-Assumptions!AF232)+(Assumptions!AF215-Assumptions!AE215)),$D297*(Assumptions!AF215-Assumptions!AE215)),IF(MOD(AF$290,VLOOKUP($C297,Lease_Tenure,2,FALSE))=1,IF(MOD(AF$291,12)=1,$D297*((Assumptions!AE215)*(1-Assumptions!AF232)+(Assumptions!AF215-Assumptions!AE215)),$D297*(Assumptions!AF215-Assumptions!AE215)),$D297*(Assumptions!AF215-Assumptions!AE215)))),0),0)</f>
        <v>0</v>
      </c>
      <c r="AG297" s="185">
        <f>IFERROR(MAX(IF(AG$290=1,IF(MOD(AG$291,12)=1,$D297*(Assumptions!AG215),$D297*(Assumptions!AG215-Assumptions!AF215)),IF(VLOOKUP($C297,Lease_Tenure,2,FALSE)=1,IF(MOD(AG$291,12)=1,$D297*((Assumptions!AF215)*(1-Assumptions!AG232)+(Assumptions!AG215-Assumptions!AF215)),$D297*(Assumptions!AG215-Assumptions!AF215)),IF(MOD(AG$290,VLOOKUP($C297,Lease_Tenure,2,FALSE))=1,IF(MOD(AG$291,12)=1,$D297*((Assumptions!AF215)*(1-Assumptions!AG232)+(Assumptions!AG215-Assumptions!AF215)),$D297*(Assumptions!AG215-Assumptions!AF215)),$D297*(Assumptions!AG215-Assumptions!AF215)))),0),0)</f>
        <v>0</v>
      </c>
      <c r="AH297" s="185">
        <f>IFERROR(MAX(IF(AH$290=1,IF(MOD(AH$291,12)=1,$D297*(Assumptions!AH215),$D297*(Assumptions!AH215-Assumptions!AG215)),IF(VLOOKUP($C297,Lease_Tenure,2,FALSE)=1,IF(MOD(AH$291,12)=1,$D297*((Assumptions!AG215)*(1-Assumptions!AH232)+(Assumptions!AH215-Assumptions!AG215)),$D297*(Assumptions!AH215-Assumptions!AG215)),IF(MOD(AH$290,VLOOKUP($C297,Lease_Tenure,2,FALSE))=1,IF(MOD(AH$291,12)=1,$D297*((Assumptions!AG215)*(1-Assumptions!AH232)+(Assumptions!AH215-Assumptions!AG215)),$D297*(Assumptions!AH215-Assumptions!AG215)),$D297*(Assumptions!AH215-Assumptions!AG215)))),0),0)</f>
        <v>0</v>
      </c>
      <c r="AI297" s="185">
        <f>IFERROR(MAX(IF(AI$290=1,IF(MOD(AI$291,12)=1,$D297*(Assumptions!AI215),$D297*(Assumptions!AI215-Assumptions!AH215)),IF(VLOOKUP($C297,Lease_Tenure,2,FALSE)=1,IF(MOD(AI$291,12)=1,$D297*((Assumptions!AH215)*(1-Assumptions!AI232)+(Assumptions!AI215-Assumptions!AH215)),$D297*(Assumptions!AI215-Assumptions!AH215)),IF(MOD(AI$290,VLOOKUP($C297,Lease_Tenure,2,FALSE))=1,IF(MOD(AI$291,12)=1,$D297*((Assumptions!AH215)*(1-Assumptions!AI232)+(Assumptions!AI215-Assumptions!AH215)),$D297*(Assumptions!AI215-Assumptions!AH215)),$D297*(Assumptions!AI215-Assumptions!AH215)))),0),0)</f>
        <v>0</v>
      </c>
      <c r="AJ297" s="185">
        <f>IFERROR(MAX(IF(AJ$290=1,IF(MOD(AJ$291,12)=1,$D297*(Assumptions!AJ215),$D297*(Assumptions!AJ215-Assumptions!AI215)),IF(VLOOKUP($C297,Lease_Tenure,2,FALSE)=1,IF(MOD(AJ$291,12)=1,$D297*((Assumptions!AI215)*(1-Assumptions!AJ232)+(Assumptions!AJ215-Assumptions!AI215)),$D297*(Assumptions!AJ215-Assumptions!AI215)),IF(MOD(AJ$290,VLOOKUP($C297,Lease_Tenure,2,FALSE))=1,IF(MOD(AJ$291,12)=1,$D297*((Assumptions!AI215)*(1-Assumptions!AJ232)+(Assumptions!AJ215-Assumptions!AI215)),$D297*(Assumptions!AJ215-Assumptions!AI215)),$D297*(Assumptions!AJ215-Assumptions!AI215)))),0),0)</f>
        <v>0</v>
      </c>
      <c r="AK297" s="185">
        <f>IFERROR(MAX(IF(AK$290=1,IF(MOD(AK$291,12)=1,$D297*(Assumptions!AK215),$D297*(Assumptions!AK215-Assumptions!AJ215)),IF(VLOOKUP($C297,Lease_Tenure,2,FALSE)=1,IF(MOD(AK$291,12)=1,$D297*((Assumptions!AJ215)*(1-Assumptions!AK232)+(Assumptions!AK215-Assumptions!AJ215)),$D297*(Assumptions!AK215-Assumptions!AJ215)),IF(MOD(AK$290,VLOOKUP($C297,Lease_Tenure,2,FALSE))=1,IF(MOD(AK$291,12)=1,$D297*((Assumptions!AJ215)*(1-Assumptions!AK232)+(Assumptions!AK215-Assumptions!AJ215)),$D297*(Assumptions!AK215-Assumptions!AJ215)),$D297*(Assumptions!AK215-Assumptions!AJ215)))),0),0)</f>
        <v>0</v>
      </c>
      <c r="AL297" s="185">
        <f>IFERROR(MAX(IF(AL$290=1,IF(MOD(AL$291,12)=1,$D297*(Assumptions!AL215),$D297*(Assumptions!AL215-Assumptions!AK215)),IF(VLOOKUP($C297,Lease_Tenure,2,FALSE)=1,IF(MOD(AL$291,12)=1,$D297*((Assumptions!AK215)*(1-Assumptions!AL232)+(Assumptions!AL215-Assumptions!AK215)),$D297*(Assumptions!AL215-Assumptions!AK215)),IF(MOD(AL$290,VLOOKUP($C297,Lease_Tenure,2,FALSE))=1,IF(MOD(AL$291,12)=1,$D297*((Assumptions!AK215)*(1-Assumptions!AL232)+(Assumptions!AL215-Assumptions!AK215)),$D297*(Assumptions!AL215-Assumptions!AK215)),$D297*(Assumptions!AL215-Assumptions!AK215)))),0),0)</f>
        <v>0</v>
      </c>
      <c r="AM297" s="185">
        <f>IFERROR(MAX(IF(AM$290=1,IF(MOD(AM$291,12)=1,$D297*(Assumptions!AM215),$D297*(Assumptions!AM215-Assumptions!AL215)),IF(VLOOKUP($C297,Lease_Tenure,2,FALSE)=1,IF(MOD(AM$291,12)=1,$D297*((Assumptions!AL215)*(1-Assumptions!AM232)+(Assumptions!AM215-Assumptions!AL215)),$D297*(Assumptions!AM215-Assumptions!AL215)),IF(MOD(AM$290,VLOOKUP($C297,Lease_Tenure,2,FALSE))=1,IF(MOD(AM$291,12)=1,$D297*((Assumptions!AL215)*(1-Assumptions!AM232)+(Assumptions!AM215-Assumptions!AL215)),$D297*(Assumptions!AM215-Assumptions!AL215)),$D297*(Assumptions!AM215-Assumptions!AL215)))),0),0)</f>
        <v>0</v>
      </c>
      <c r="AN297" s="185">
        <f>IFERROR(MAX(IF(AN$290=1,IF(MOD(AN$291,12)=1,$D297*(Assumptions!AN215),$D297*(Assumptions!AN215-Assumptions!AM215)),IF(VLOOKUP($C297,Lease_Tenure,2,FALSE)=1,IF(MOD(AN$291,12)=1,$D297*((Assumptions!AM215)*(1-Assumptions!AN232)+(Assumptions!AN215-Assumptions!AM215)),$D297*(Assumptions!AN215-Assumptions!AM215)),IF(MOD(AN$290,VLOOKUP($C297,Lease_Tenure,2,FALSE))=1,IF(MOD(AN$291,12)=1,$D297*((Assumptions!AM215)*(1-Assumptions!AN232)+(Assumptions!AN215-Assumptions!AM215)),$D297*(Assumptions!AN215-Assumptions!AM215)),$D297*(Assumptions!AN215-Assumptions!AM215)))),0),0)</f>
        <v>0</v>
      </c>
      <c r="AO297" s="185">
        <f>IFERROR(MAX(IF(AO$290=1,IF(MOD(AO$291,12)=1,$D297*(Assumptions!AO215),$D297*(Assumptions!AO215-Assumptions!AN215)),IF(VLOOKUP($C297,Lease_Tenure,2,FALSE)=1,IF(MOD(AO$291,12)=1,$D297*((Assumptions!AN215)*(1-Assumptions!AO232)+(Assumptions!AO215-Assumptions!AN215)),$D297*(Assumptions!AO215-Assumptions!AN215)),IF(MOD(AO$290,VLOOKUP($C297,Lease_Tenure,2,FALSE))=1,IF(MOD(AO$291,12)=1,$D297*((Assumptions!AN215)*(1-Assumptions!AO232)+(Assumptions!AO215-Assumptions!AN215)),$D297*(Assumptions!AO215-Assumptions!AN215)),$D297*(Assumptions!AO215-Assumptions!AN215)))),0),0)</f>
        <v>0.255</v>
      </c>
      <c r="AP297" s="185">
        <f>IFERROR(MAX(IF(AP$290=1,IF(MOD(AP$291,12)=1,$D297*(Assumptions!AP215),$D297*(Assumptions!AP215-Assumptions!AO215)),IF(VLOOKUP($C297,Lease_Tenure,2,FALSE)=1,IF(MOD(AP$291,12)=1,$D297*((Assumptions!AO215)*(1-Assumptions!AP232)+(Assumptions!AP215-Assumptions!AO215)),$D297*(Assumptions!AP215-Assumptions!AO215)),IF(MOD(AP$290,VLOOKUP($C297,Lease_Tenure,2,FALSE))=1,IF(MOD(AP$291,12)=1,$D297*((Assumptions!AO215)*(1-Assumptions!AP232)+(Assumptions!AP215-Assumptions!AO215)),$D297*(Assumptions!AP215-Assumptions!AO215)),$D297*(Assumptions!AP215-Assumptions!AO215)))),0),0)</f>
        <v>0</v>
      </c>
      <c r="AQ297" s="185">
        <f>IFERROR(MAX(IF(AQ$290=1,IF(MOD(AQ$291,12)=1,$D297*(Assumptions!AQ215),$D297*(Assumptions!AQ215-Assumptions!AP215)),IF(VLOOKUP($C297,Lease_Tenure,2,FALSE)=1,IF(MOD(AQ$291,12)=1,$D297*((Assumptions!AP215)*(1-Assumptions!AQ232)+(Assumptions!AQ215-Assumptions!AP215)),$D297*(Assumptions!AQ215-Assumptions!AP215)),IF(MOD(AQ$290,VLOOKUP($C297,Lease_Tenure,2,FALSE))=1,IF(MOD(AQ$291,12)=1,$D297*((Assumptions!AP215)*(1-Assumptions!AQ232)+(Assumptions!AQ215-Assumptions!AP215)),$D297*(Assumptions!AQ215-Assumptions!AP215)),$D297*(Assumptions!AQ215-Assumptions!AP215)))),0),0)</f>
        <v>0</v>
      </c>
      <c r="AR297" s="185">
        <f>IFERROR(MAX(IF(AR$290=1,IF(MOD(AR$291,12)=1,$D297*(Assumptions!AR215),$D297*(Assumptions!AR215-Assumptions!AQ215)),IF(VLOOKUP($C297,Lease_Tenure,2,FALSE)=1,IF(MOD(AR$291,12)=1,$D297*((Assumptions!AQ215)*(1-Assumptions!AR232)+(Assumptions!AR215-Assumptions!AQ215)),$D297*(Assumptions!AR215-Assumptions!AQ215)),IF(MOD(AR$290,VLOOKUP($C297,Lease_Tenure,2,FALSE))=1,IF(MOD(AR$291,12)=1,$D297*((Assumptions!AQ215)*(1-Assumptions!AR232)+(Assumptions!AR215-Assumptions!AQ215)),$D297*(Assumptions!AR215-Assumptions!AQ215)),$D297*(Assumptions!AR215-Assumptions!AQ215)))),0),0)</f>
        <v>0</v>
      </c>
      <c r="AS297" s="185">
        <f>IFERROR(MAX(IF(AS$290=1,IF(MOD(AS$291,12)=1,$D297*(Assumptions!AS215),$D297*(Assumptions!AS215-Assumptions!AR215)),IF(VLOOKUP($C297,Lease_Tenure,2,FALSE)=1,IF(MOD(AS$291,12)=1,$D297*((Assumptions!AR215)*(1-Assumptions!AS232)+(Assumptions!AS215-Assumptions!AR215)),$D297*(Assumptions!AS215-Assumptions!AR215)),IF(MOD(AS$290,VLOOKUP($C297,Lease_Tenure,2,FALSE))=1,IF(MOD(AS$291,12)=1,$D297*((Assumptions!AR215)*(1-Assumptions!AS232)+(Assumptions!AS215-Assumptions!AR215)),$D297*(Assumptions!AS215-Assumptions!AR215)),$D297*(Assumptions!AS215-Assumptions!AR215)))),0),0)</f>
        <v>0</v>
      </c>
      <c r="AT297" s="185">
        <f>IFERROR(MAX(IF(AT$290=1,IF(MOD(AT$291,12)=1,$D297*(Assumptions!AT215),$D297*(Assumptions!AT215-Assumptions!AS215)),IF(VLOOKUP($C297,Lease_Tenure,2,FALSE)=1,IF(MOD(AT$291,12)=1,$D297*((Assumptions!AS215)*(1-Assumptions!AT232)+(Assumptions!AT215-Assumptions!AS215)),$D297*(Assumptions!AT215-Assumptions!AS215)),IF(MOD(AT$290,VLOOKUP($C297,Lease_Tenure,2,FALSE))=1,IF(MOD(AT$291,12)=1,$D297*((Assumptions!AS215)*(1-Assumptions!AT232)+(Assumptions!AT215-Assumptions!AS215)),$D297*(Assumptions!AT215-Assumptions!AS215)),$D297*(Assumptions!AT215-Assumptions!AS215)))),0),0)</f>
        <v>0</v>
      </c>
      <c r="AU297" s="185">
        <f>IFERROR(MAX(IF(AU$290=1,IF(MOD(AU$291,12)=1,$D297*(Assumptions!AU215),$D297*(Assumptions!AU215-Assumptions!AT215)),IF(VLOOKUP($C297,Lease_Tenure,2,FALSE)=1,IF(MOD(AU$291,12)=1,$D297*((Assumptions!AT215)*(1-Assumptions!AU232)+(Assumptions!AU215-Assumptions!AT215)),$D297*(Assumptions!AU215-Assumptions!AT215)),IF(MOD(AU$290,VLOOKUP($C297,Lease_Tenure,2,FALSE))=1,IF(MOD(AU$291,12)=1,$D297*((Assumptions!AT215)*(1-Assumptions!AU232)+(Assumptions!AU215-Assumptions!AT215)),$D297*(Assumptions!AU215-Assumptions!AT215)),$D297*(Assumptions!AU215-Assumptions!AT215)))),0),0)</f>
        <v>0</v>
      </c>
      <c r="AV297" s="185">
        <f>IFERROR(MAX(IF(AV$290=1,IF(MOD(AV$291,12)=1,$D297*(Assumptions!AV215),$D297*(Assumptions!AV215-Assumptions!AU215)),IF(VLOOKUP($C297,Lease_Tenure,2,FALSE)=1,IF(MOD(AV$291,12)=1,$D297*((Assumptions!AU215)*(1-Assumptions!AV232)+(Assumptions!AV215-Assumptions!AU215)),$D297*(Assumptions!AV215-Assumptions!AU215)),IF(MOD(AV$290,VLOOKUP($C297,Lease_Tenure,2,FALSE))=1,IF(MOD(AV$291,12)=1,$D297*((Assumptions!AU215)*(1-Assumptions!AV232)+(Assumptions!AV215-Assumptions!AU215)),$D297*(Assumptions!AV215-Assumptions!AU215)),$D297*(Assumptions!AV215-Assumptions!AU215)))),0),0)</f>
        <v>0</v>
      </c>
      <c r="AW297" s="185">
        <f>IFERROR(MAX(IF(AW$290=1,IF(MOD(AW$291,12)=1,$D297*(Assumptions!AW215),$D297*(Assumptions!AW215-Assumptions!AV215)),IF(VLOOKUP($C297,Lease_Tenure,2,FALSE)=1,IF(MOD(AW$291,12)=1,$D297*((Assumptions!AV215)*(1-Assumptions!AW232)+(Assumptions!AW215-Assumptions!AV215)),$D297*(Assumptions!AW215-Assumptions!AV215)),IF(MOD(AW$290,VLOOKUP($C297,Lease_Tenure,2,FALSE))=1,IF(MOD(AW$291,12)=1,$D297*((Assumptions!AV215)*(1-Assumptions!AW232)+(Assumptions!AW215-Assumptions!AV215)),$D297*(Assumptions!AW215-Assumptions!AV215)),$D297*(Assumptions!AW215-Assumptions!AV215)))),0),0)</f>
        <v>0</v>
      </c>
      <c r="AX297" s="185">
        <f>IFERROR(MAX(IF(AX$290=1,IF(MOD(AX$291,12)=1,$D297*(Assumptions!AX215),$D297*(Assumptions!AX215-Assumptions!AW215)),IF(VLOOKUP($C297,Lease_Tenure,2,FALSE)=1,IF(MOD(AX$291,12)=1,$D297*((Assumptions!AW215)*(1-Assumptions!AX232)+(Assumptions!AX215-Assumptions!AW215)),$D297*(Assumptions!AX215-Assumptions!AW215)),IF(MOD(AX$290,VLOOKUP($C297,Lease_Tenure,2,FALSE))=1,IF(MOD(AX$291,12)=1,$D297*((Assumptions!AW215)*(1-Assumptions!AX232)+(Assumptions!AX215-Assumptions!AW215)),$D297*(Assumptions!AX215-Assumptions!AW215)),$D297*(Assumptions!AX215-Assumptions!AW215)))),0),0)</f>
        <v>0</v>
      </c>
      <c r="AY297" s="185">
        <f>IFERROR(MAX(IF(AY$290=1,IF(MOD(AY$291,12)=1,$D297*(Assumptions!AY215),$D297*(Assumptions!AY215-Assumptions!AX215)),IF(VLOOKUP($C297,Lease_Tenure,2,FALSE)=1,IF(MOD(AY$291,12)=1,$D297*((Assumptions!AX215)*(1-Assumptions!AY232)+(Assumptions!AY215-Assumptions!AX215)),$D297*(Assumptions!AY215-Assumptions!AX215)),IF(MOD(AY$290,VLOOKUP($C297,Lease_Tenure,2,FALSE))=1,IF(MOD(AY$291,12)=1,$D297*((Assumptions!AX215)*(1-Assumptions!AY232)+(Assumptions!AY215-Assumptions!AX215)),$D297*(Assumptions!AY215-Assumptions!AX215)),$D297*(Assumptions!AY215-Assumptions!AX215)))),0),0)</f>
        <v>0</v>
      </c>
      <c r="AZ297" s="185">
        <f>IFERROR(MAX(IF(AZ$290=1,IF(MOD(AZ$291,12)=1,$D297*(Assumptions!AZ215),$D297*(Assumptions!AZ215-Assumptions!AY215)),IF(VLOOKUP($C297,Lease_Tenure,2,FALSE)=1,IF(MOD(AZ$291,12)=1,$D297*((Assumptions!AY215)*(1-Assumptions!AZ232)+(Assumptions!AZ215-Assumptions!AY215)),$D297*(Assumptions!AZ215-Assumptions!AY215)),IF(MOD(AZ$290,VLOOKUP($C297,Lease_Tenure,2,FALSE))=1,IF(MOD(AZ$291,12)=1,$D297*((Assumptions!AY215)*(1-Assumptions!AZ232)+(Assumptions!AZ215-Assumptions!AY215)),$D297*(Assumptions!AZ215-Assumptions!AY215)),$D297*(Assumptions!AZ215-Assumptions!AY215)))),0),0)</f>
        <v>0</v>
      </c>
      <c r="BA297" s="185">
        <f>IFERROR(MAX(IF(BA$290=1,IF(MOD(BA$291,12)=1,$D297*(Assumptions!BA215),$D297*(Assumptions!BA215-Assumptions!AZ215)),IF(VLOOKUP($C297,Lease_Tenure,2,FALSE)=1,IF(MOD(BA$291,12)=1,$D297*((Assumptions!AZ215)*(1-Assumptions!BA232)+(Assumptions!BA215-Assumptions!AZ215)),$D297*(Assumptions!BA215-Assumptions!AZ215)),IF(MOD(BA$290,VLOOKUP($C297,Lease_Tenure,2,FALSE))=1,IF(MOD(BA$291,12)=1,$D297*((Assumptions!AZ215)*(1-Assumptions!BA232)+(Assumptions!BA215-Assumptions!AZ215)),$D297*(Assumptions!BA215-Assumptions!AZ215)),$D297*(Assumptions!BA215-Assumptions!AZ215)))),0),0)</f>
        <v>0.255</v>
      </c>
      <c r="BB297" s="185">
        <f>IFERROR(MAX(IF(BB$290=1,IF(MOD(BB$291,12)=1,$D297*(Assumptions!BB215),$D297*(Assumptions!BB215-Assumptions!BA215)),IF(VLOOKUP($C297,Lease_Tenure,2,FALSE)=1,IF(MOD(BB$291,12)=1,$D297*((Assumptions!BA215)*(1-Assumptions!BB232)+(Assumptions!BB215-Assumptions!BA215)),$D297*(Assumptions!BB215-Assumptions!BA215)),IF(MOD(BB$290,VLOOKUP($C297,Lease_Tenure,2,FALSE))=1,IF(MOD(BB$291,12)=1,$D297*((Assumptions!BA215)*(1-Assumptions!BB232)+(Assumptions!BB215-Assumptions!BA215)),$D297*(Assumptions!BB215-Assumptions!BA215)),$D297*(Assumptions!BB215-Assumptions!BA215)))),0),0)</f>
        <v>0</v>
      </c>
      <c r="BC297" s="185">
        <f>IFERROR(MAX(IF(BC$290=1,IF(MOD(BC$291,12)=1,$D297*(Assumptions!BC215),$D297*(Assumptions!BC215-Assumptions!BB215)),IF(VLOOKUP($C297,Lease_Tenure,2,FALSE)=1,IF(MOD(BC$291,12)=1,$D297*((Assumptions!BB215)*(1-Assumptions!BC232)+(Assumptions!BC215-Assumptions!BB215)),$D297*(Assumptions!BC215-Assumptions!BB215)),IF(MOD(BC$290,VLOOKUP($C297,Lease_Tenure,2,FALSE))=1,IF(MOD(BC$291,12)=1,$D297*((Assumptions!BB215)*(1-Assumptions!BC232)+(Assumptions!BC215-Assumptions!BB215)),$D297*(Assumptions!BC215-Assumptions!BB215)),$D297*(Assumptions!BC215-Assumptions!BB215)))),0),0)</f>
        <v>0</v>
      </c>
      <c r="BD297" s="185">
        <f>IFERROR(MAX(IF(BD$290=1,IF(MOD(BD$291,12)=1,$D297*(Assumptions!BD215),$D297*(Assumptions!BD215-Assumptions!BC215)),IF(VLOOKUP($C297,Lease_Tenure,2,FALSE)=1,IF(MOD(BD$291,12)=1,$D297*((Assumptions!BC215)*(1-Assumptions!BD232)+(Assumptions!BD215-Assumptions!BC215)),$D297*(Assumptions!BD215-Assumptions!BC215)),IF(MOD(BD$290,VLOOKUP($C297,Lease_Tenure,2,FALSE))=1,IF(MOD(BD$291,12)=1,$D297*((Assumptions!BC215)*(1-Assumptions!BD232)+(Assumptions!BD215-Assumptions!BC215)),$D297*(Assumptions!BD215-Assumptions!BC215)),$D297*(Assumptions!BD215-Assumptions!BC215)))),0),0)</f>
        <v>0</v>
      </c>
      <c r="BE297" s="185">
        <f>IFERROR(MAX(IF(BE$290=1,IF(MOD(BE$291,12)=1,$D297*(Assumptions!BE215),$D297*(Assumptions!BE215-Assumptions!BD215)),IF(VLOOKUP($C297,Lease_Tenure,2,FALSE)=1,IF(MOD(BE$291,12)=1,$D297*((Assumptions!BD215)*(1-Assumptions!BE232)+(Assumptions!BE215-Assumptions!BD215)),$D297*(Assumptions!BE215-Assumptions!BD215)),IF(MOD(BE$290,VLOOKUP($C297,Lease_Tenure,2,FALSE))=1,IF(MOD(BE$291,12)=1,$D297*((Assumptions!BD215)*(1-Assumptions!BE232)+(Assumptions!BE215-Assumptions!BD215)),$D297*(Assumptions!BE215-Assumptions!BD215)),$D297*(Assumptions!BE215-Assumptions!BD215)))),0),0)</f>
        <v>0</v>
      </c>
      <c r="BF297" s="185">
        <f>IFERROR(MAX(IF(BF$290=1,IF(MOD(BF$291,12)=1,$D297*(Assumptions!BF215),$D297*(Assumptions!BF215-Assumptions!BE215)),IF(VLOOKUP($C297,Lease_Tenure,2,FALSE)=1,IF(MOD(BF$291,12)=1,$D297*((Assumptions!BE215)*(1-Assumptions!BF232)+(Assumptions!BF215-Assumptions!BE215)),$D297*(Assumptions!BF215-Assumptions!BE215)),IF(MOD(BF$290,VLOOKUP($C297,Lease_Tenure,2,FALSE))=1,IF(MOD(BF$291,12)=1,$D297*((Assumptions!BE215)*(1-Assumptions!BF232)+(Assumptions!BF215-Assumptions!BE215)),$D297*(Assumptions!BF215-Assumptions!BE215)),$D297*(Assumptions!BF215-Assumptions!BE215)))),0),0)</f>
        <v>0</v>
      </c>
      <c r="BG297" s="185">
        <f>IFERROR(MAX(IF(BG$290=1,IF(MOD(BG$291,12)=1,$D297*(Assumptions!BG215),$D297*(Assumptions!BG215-Assumptions!BF215)),IF(VLOOKUP($C297,Lease_Tenure,2,FALSE)=1,IF(MOD(BG$291,12)=1,$D297*((Assumptions!BF215)*(1-Assumptions!BG232)+(Assumptions!BG215-Assumptions!BF215)),$D297*(Assumptions!BG215-Assumptions!BF215)),IF(MOD(BG$290,VLOOKUP($C297,Lease_Tenure,2,FALSE))=1,IF(MOD(BG$291,12)=1,$D297*((Assumptions!BF215)*(1-Assumptions!BG232)+(Assumptions!BG215-Assumptions!BF215)),$D297*(Assumptions!BG215-Assumptions!BF215)),$D297*(Assumptions!BG215-Assumptions!BF215)))),0),0)</f>
        <v>0</v>
      </c>
      <c r="BH297" s="185">
        <f>IFERROR(MAX(IF(BH$290=1,IF(MOD(BH$291,12)=1,$D297*(Assumptions!BH215),$D297*(Assumptions!BH215-Assumptions!BG215)),IF(VLOOKUP($C297,Lease_Tenure,2,FALSE)=1,IF(MOD(BH$291,12)=1,$D297*((Assumptions!BG215)*(1-Assumptions!BH232)+(Assumptions!BH215-Assumptions!BG215)),$D297*(Assumptions!BH215-Assumptions!BG215)),IF(MOD(BH$290,VLOOKUP($C297,Lease_Tenure,2,FALSE))=1,IF(MOD(BH$291,12)=1,$D297*((Assumptions!BG215)*(1-Assumptions!BH232)+(Assumptions!BH215-Assumptions!BG215)),$D297*(Assumptions!BH215-Assumptions!BG215)),$D297*(Assumptions!BH215-Assumptions!BG215)))),0),0)</f>
        <v>0</v>
      </c>
      <c r="BI297" s="185">
        <f>IFERROR(MAX(IF(BI$290=1,IF(MOD(BI$291,12)=1,$D297*(Assumptions!BI215),$D297*(Assumptions!BI215-Assumptions!BH215)),IF(VLOOKUP($C297,Lease_Tenure,2,FALSE)=1,IF(MOD(BI$291,12)=1,$D297*((Assumptions!BH215)*(1-Assumptions!BI232)+(Assumptions!BI215-Assumptions!BH215)),$D297*(Assumptions!BI215-Assumptions!BH215)),IF(MOD(BI$290,VLOOKUP($C297,Lease_Tenure,2,FALSE))=1,IF(MOD(BI$291,12)=1,$D297*((Assumptions!BH215)*(1-Assumptions!BI232)+(Assumptions!BI215-Assumptions!BH215)),$D297*(Assumptions!BI215-Assumptions!BH215)),$D297*(Assumptions!BI215-Assumptions!BH215)))),0),0)</f>
        <v>0</v>
      </c>
      <c r="BJ297" s="185">
        <f>IFERROR(MAX(IF(BJ$290=1,IF(MOD(BJ$291,12)=1,$D297*(Assumptions!BJ215),$D297*(Assumptions!BJ215-Assumptions!BI215)),IF(VLOOKUP($C297,Lease_Tenure,2,FALSE)=1,IF(MOD(BJ$291,12)=1,$D297*((Assumptions!BI215)*(1-Assumptions!BJ232)+(Assumptions!BJ215-Assumptions!BI215)),$D297*(Assumptions!BJ215-Assumptions!BI215)),IF(MOD(BJ$290,VLOOKUP($C297,Lease_Tenure,2,FALSE))=1,IF(MOD(BJ$291,12)=1,$D297*((Assumptions!BI215)*(1-Assumptions!BJ232)+(Assumptions!BJ215-Assumptions!BI215)),$D297*(Assumptions!BJ215-Assumptions!BI215)),$D297*(Assumptions!BJ215-Assumptions!BI215)))),0),0)</f>
        <v>0</v>
      </c>
      <c r="BK297" s="185">
        <f>IFERROR(MAX(IF(BK$290=1,IF(MOD(BK$291,12)=1,$D297*(Assumptions!BK215),$D297*(Assumptions!BK215-Assumptions!BJ215)),IF(VLOOKUP($C297,Lease_Tenure,2,FALSE)=1,IF(MOD(BK$291,12)=1,$D297*((Assumptions!BJ215)*(1-Assumptions!BK232)+(Assumptions!BK215-Assumptions!BJ215)),$D297*(Assumptions!BK215-Assumptions!BJ215)),IF(MOD(BK$290,VLOOKUP($C297,Lease_Tenure,2,FALSE))=1,IF(MOD(BK$291,12)=1,$D297*((Assumptions!BJ215)*(1-Assumptions!BK232)+(Assumptions!BK215-Assumptions!BJ215)),$D297*(Assumptions!BK215-Assumptions!BJ215)),$D297*(Assumptions!BK215-Assumptions!BJ215)))),0),0)</f>
        <v>0</v>
      </c>
      <c r="BL297" s="185">
        <f>IFERROR(MAX(IF(BL$290=1,IF(MOD(BL$291,12)=1,$D297*(Assumptions!BL215),$D297*(Assumptions!BL215-Assumptions!BK215)),IF(VLOOKUP($C297,Lease_Tenure,2,FALSE)=1,IF(MOD(BL$291,12)=1,$D297*((Assumptions!BK215)*(1-Assumptions!BL232)+(Assumptions!BL215-Assumptions!BK215)),$D297*(Assumptions!BL215-Assumptions!BK215)),IF(MOD(BL$290,VLOOKUP($C297,Lease_Tenure,2,FALSE))=1,IF(MOD(BL$291,12)=1,$D297*((Assumptions!BK215)*(1-Assumptions!BL232)+(Assumptions!BL215-Assumptions!BK215)),$D297*(Assumptions!BL215-Assumptions!BK215)),$D297*(Assumptions!BL215-Assumptions!BK215)))),0),0)</f>
        <v>0</v>
      </c>
      <c r="BM297" s="185">
        <f>IFERROR(MAX(IF(BM$290=1,IF(MOD(BM$291,12)=1,$D297*(Assumptions!BM215),$D297*(Assumptions!BM215-Assumptions!BL215)),IF(VLOOKUP($C297,Lease_Tenure,2,FALSE)=1,IF(MOD(BM$291,12)=1,$D297*((Assumptions!BL215)*(1-Assumptions!BM232)+(Assumptions!BM215-Assumptions!BL215)),$D297*(Assumptions!BM215-Assumptions!BL215)),IF(MOD(BM$290,VLOOKUP($C297,Lease_Tenure,2,FALSE))=1,IF(MOD(BM$291,12)=1,$D297*((Assumptions!BL215)*(1-Assumptions!BM232)+(Assumptions!BM215-Assumptions!BL215)),$D297*(Assumptions!BM215-Assumptions!BL215)),$D297*(Assumptions!BM215-Assumptions!BL215)))),0),0)</f>
        <v>0.255</v>
      </c>
      <c r="BN297" s="185">
        <f>IFERROR(MAX(IF(BN$290=1,IF(MOD(BN$291,12)=1,$D297*(Assumptions!BN215),$D297*(Assumptions!BN215-Assumptions!BM215)),IF(VLOOKUP($C297,Lease_Tenure,2,FALSE)=1,IF(MOD(BN$291,12)=1,$D297*((Assumptions!BM215)*(1-Assumptions!BN232)+(Assumptions!BN215-Assumptions!BM215)),$D297*(Assumptions!BN215-Assumptions!BM215)),IF(MOD(BN$290,VLOOKUP($C297,Lease_Tenure,2,FALSE))=1,IF(MOD(BN$291,12)=1,$D297*((Assumptions!BM215)*(1-Assumptions!BN232)+(Assumptions!BN215-Assumptions!BM215)),$D297*(Assumptions!BN215-Assumptions!BM215)),$D297*(Assumptions!BN215-Assumptions!BM215)))),0),0)</f>
        <v>0</v>
      </c>
      <c r="BO297" s="185">
        <f>IFERROR(MAX(IF(BO$290=1,IF(MOD(BO$291,12)=1,$D297*(Assumptions!BO215),$D297*(Assumptions!BO215-Assumptions!BN215)),IF(VLOOKUP($C297,Lease_Tenure,2,FALSE)=1,IF(MOD(BO$291,12)=1,$D297*((Assumptions!BN215)*(1-Assumptions!BO232)+(Assumptions!BO215-Assumptions!BN215)),$D297*(Assumptions!BO215-Assumptions!BN215)),IF(MOD(BO$290,VLOOKUP($C297,Lease_Tenure,2,FALSE))=1,IF(MOD(BO$291,12)=1,$D297*((Assumptions!BN215)*(1-Assumptions!BO232)+(Assumptions!BO215-Assumptions!BN215)),$D297*(Assumptions!BO215-Assumptions!BN215)),$D297*(Assumptions!BO215-Assumptions!BN215)))),0),0)</f>
        <v>0</v>
      </c>
      <c r="BP297" s="185">
        <f>IFERROR(MAX(IF(BP$290=1,IF(MOD(BP$291,12)=1,$D297*(Assumptions!BP215),$D297*(Assumptions!BP215-Assumptions!BO215)),IF(VLOOKUP($C297,Lease_Tenure,2,FALSE)=1,IF(MOD(BP$291,12)=1,$D297*((Assumptions!BO215)*(1-Assumptions!BP232)+(Assumptions!BP215-Assumptions!BO215)),$D297*(Assumptions!BP215-Assumptions!BO215)),IF(MOD(BP$290,VLOOKUP($C297,Lease_Tenure,2,FALSE))=1,IF(MOD(BP$291,12)=1,$D297*((Assumptions!BO215)*(1-Assumptions!BP232)+(Assumptions!BP215-Assumptions!BO215)),$D297*(Assumptions!BP215-Assumptions!BO215)),$D297*(Assumptions!BP215-Assumptions!BO215)))),0),0)</f>
        <v>0</v>
      </c>
      <c r="BQ297" s="185">
        <f>IFERROR(MAX(IF(BQ$290=1,IF(MOD(BQ$291,12)=1,$D297*(Assumptions!BQ215),$D297*(Assumptions!BQ215-Assumptions!BP215)),IF(VLOOKUP($C297,Lease_Tenure,2,FALSE)=1,IF(MOD(BQ$291,12)=1,$D297*((Assumptions!BP215)*(1-Assumptions!BQ232)+(Assumptions!BQ215-Assumptions!BP215)),$D297*(Assumptions!BQ215-Assumptions!BP215)),IF(MOD(BQ$290,VLOOKUP($C297,Lease_Tenure,2,FALSE))=1,IF(MOD(BQ$291,12)=1,$D297*((Assumptions!BP215)*(1-Assumptions!BQ232)+(Assumptions!BQ215-Assumptions!BP215)),$D297*(Assumptions!BQ215-Assumptions!BP215)),$D297*(Assumptions!BQ215-Assumptions!BP215)))),0),0)</f>
        <v>0</v>
      </c>
      <c r="BR297" s="185">
        <f>IFERROR(MAX(IF(BR$290=1,IF(MOD(BR$291,12)=1,$D297*(Assumptions!BR215),$D297*(Assumptions!BR215-Assumptions!BQ215)),IF(VLOOKUP($C297,Lease_Tenure,2,FALSE)=1,IF(MOD(BR$291,12)=1,$D297*((Assumptions!BQ215)*(1-Assumptions!BR232)+(Assumptions!BR215-Assumptions!BQ215)),$D297*(Assumptions!BR215-Assumptions!BQ215)),IF(MOD(BR$290,VLOOKUP($C297,Lease_Tenure,2,FALSE))=1,IF(MOD(BR$291,12)=1,$D297*((Assumptions!BQ215)*(1-Assumptions!BR232)+(Assumptions!BR215-Assumptions!BQ215)),$D297*(Assumptions!BR215-Assumptions!BQ215)),$D297*(Assumptions!BR215-Assumptions!BQ215)))),0),0)</f>
        <v>0</v>
      </c>
      <c r="BS297" s="185">
        <f>IFERROR(MAX(IF(BS$290=1,IF(MOD(BS$291,12)=1,$D297*(Assumptions!BS215),$D297*(Assumptions!BS215-Assumptions!BR215)),IF(VLOOKUP($C297,Lease_Tenure,2,FALSE)=1,IF(MOD(BS$291,12)=1,$D297*((Assumptions!BR215)*(1-Assumptions!BS232)+(Assumptions!BS215-Assumptions!BR215)),$D297*(Assumptions!BS215-Assumptions!BR215)),IF(MOD(BS$290,VLOOKUP($C297,Lease_Tenure,2,FALSE))=1,IF(MOD(BS$291,12)=1,$D297*((Assumptions!BR215)*(1-Assumptions!BS232)+(Assumptions!BS215-Assumptions!BR215)),$D297*(Assumptions!BS215-Assumptions!BR215)),$D297*(Assumptions!BS215-Assumptions!BR215)))),0),0)</f>
        <v>0</v>
      </c>
      <c r="BT297" s="185">
        <f>IFERROR(MAX(IF(BT$290=1,IF(MOD(BT$291,12)=1,$D297*(Assumptions!BT215),$D297*(Assumptions!BT215-Assumptions!BS215)),IF(VLOOKUP($C297,Lease_Tenure,2,FALSE)=1,IF(MOD(BT$291,12)=1,$D297*((Assumptions!BS215)*(1-Assumptions!BT232)+(Assumptions!BT215-Assumptions!BS215)),$D297*(Assumptions!BT215-Assumptions!BS215)),IF(MOD(BT$290,VLOOKUP($C297,Lease_Tenure,2,FALSE))=1,IF(MOD(BT$291,12)=1,$D297*((Assumptions!BS215)*(1-Assumptions!BT232)+(Assumptions!BT215-Assumptions!BS215)),$D297*(Assumptions!BT215-Assumptions!BS215)),$D297*(Assumptions!BT215-Assumptions!BS215)))),0),0)</f>
        <v>0</v>
      </c>
      <c r="BU297" s="185">
        <f>IFERROR(MAX(IF(BU$290=1,IF(MOD(BU$291,12)=1,$D297*(Assumptions!BU215),$D297*(Assumptions!BU215-Assumptions!BT215)),IF(VLOOKUP($C297,Lease_Tenure,2,FALSE)=1,IF(MOD(BU$291,12)=1,$D297*((Assumptions!BT215)*(1-Assumptions!BU232)+(Assumptions!BU215-Assumptions!BT215)),$D297*(Assumptions!BU215-Assumptions!BT215)),IF(MOD(BU$290,VLOOKUP($C297,Lease_Tenure,2,FALSE))=1,IF(MOD(BU$291,12)=1,$D297*((Assumptions!BT215)*(1-Assumptions!BU232)+(Assumptions!BU215-Assumptions!BT215)),$D297*(Assumptions!BU215-Assumptions!BT215)),$D297*(Assumptions!BU215-Assumptions!BT215)))),0),0)</f>
        <v>0</v>
      </c>
      <c r="BV297" s="185">
        <f>IFERROR(MAX(IF(BV$290=1,IF(MOD(BV$291,12)=1,$D297*(Assumptions!BV215),$D297*(Assumptions!BV215-Assumptions!BU215)),IF(VLOOKUP($C297,Lease_Tenure,2,FALSE)=1,IF(MOD(BV$291,12)=1,$D297*((Assumptions!BU215)*(1-Assumptions!BV232)+(Assumptions!BV215-Assumptions!BU215)),$D297*(Assumptions!BV215-Assumptions!BU215)),IF(MOD(BV$290,VLOOKUP($C297,Lease_Tenure,2,FALSE))=1,IF(MOD(BV$291,12)=1,$D297*((Assumptions!BU215)*(1-Assumptions!BV232)+(Assumptions!BV215-Assumptions!BU215)),$D297*(Assumptions!BV215-Assumptions!BU215)),$D297*(Assumptions!BV215-Assumptions!BU215)))),0),0)</f>
        <v>0</v>
      </c>
      <c r="BW297" s="185">
        <f>IFERROR(MAX(IF(BW$290=1,IF(MOD(BW$291,12)=1,$D297*(Assumptions!BW215),$D297*(Assumptions!BW215-Assumptions!BV215)),IF(VLOOKUP($C297,Lease_Tenure,2,FALSE)=1,IF(MOD(BW$291,12)=1,$D297*((Assumptions!BV215)*(1-Assumptions!BW232)+(Assumptions!BW215-Assumptions!BV215)),$D297*(Assumptions!BW215-Assumptions!BV215)),IF(MOD(BW$290,VLOOKUP($C297,Lease_Tenure,2,FALSE))=1,IF(MOD(BW$291,12)=1,$D297*((Assumptions!BV215)*(1-Assumptions!BW232)+(Assumptions!BW215-Assumptions!BV215)),$D297*(Assumptions!BW215-Assumptions!BV215)),$D297*(Assumptions!BW215-Assumptions!BV215)))),0),0)</f>
        <v>0</v>
      </c>
      <c r="BX297" s="185">
        <f>IFERROR(MAX(IF(BX$290=1,IF(MOD(BX$291,12)=1,$D297*(Assumptions!BX215),$D297*(Assumptions!BX215-Assumptions!BW215)),IF(VLOOKUP($C297,Lease_Tenure,2,FALSE)=1,IF(MOD(BX$291,12)=1,$D297*((Assumptions!BW215)*(1-Assumptions!BX232)+(Assumptions!BX215-Assumptions!BW215)),$D297*(Assumptions!BX215-Assumptions!BW215)),IF(MOD(BX$290,VLOOKUP($C297,Lease_Tenure,2,FALSE))=1,IF(MOD(BX$291,12)=1,$D297*((Assumptions!BW215)*(1-Assumptions!BX232)+(Assumptions!BX215-Assumptions!BW215)),$D297*(Assumptions!BX215-Assumptions!BW215)),$D297*(Assumptions!BX215-Assumptions!BW215)))),0),0)</f>
        <v>0</v>
      </c>
      <c r="BY297" s="185">
        <f>IFERROR(MAX(IF(BY$290=1,IF(MOD(BY$291,12)=1,$D297*(Assumptions!BY215),$D297*(Assumptions!BY215-Assumptions!BX215)),IF(VLOOKUP($C297,Lease_Tenure,2,FALSE)=1,IF(MOD(BY$291,12)=1,$D297*((Assumptions!BX215)*(1-Assumptions!BY232)+(Assumptions!BY215-Assumptions!BX215)),$D297*(Assumptions!BY215-Assumptions!BX215)),IF(MOD(BY$290,VLOOKUP($C297,Lease_Tenure,2,FALSE))=1,IF(MOD(BY$291,12)=1,$D297*((Assumptions!BX215)*(1-Assumptions!BY232)+(Assumptions!BY215-Assumptions!BX215)),$D297*(Assumptions!BY215-Assumptions!BX215)),$D297*(Assumptions!BY215-Assumptions!BX215)))),0),0)</f>
        <v>0.255</v>
      </c>
      <c r="BZ297" s="185">
        <f>IFERROR(MAX(IF(BZ$290=1,IF(MOD(BZ$291,12)=1,$D297*(Assumptions!BZ215),$D297*(Assumptions!BZ215-Assumptions!BY215)),IF(VLOOKUP($C297,Lease_Tenure,2,FALSE)=1,IF(MOD(BZ$291,12)=1,$D297*((Assumptions!BY215)*(1-Assumptions!BZ232)+(Assumptions!BZ215-Assumptions!BY215)),$D297*(Assumptions!BZ215-Assumptions!BY215)),IF(MOD(BZ$290,VLOOKUP($C297,Lease_Tenure,2,FALSE))=1,IF(MOD(BZ$291,12)=1,$D297*((Assumptions!BY215)*(1-Assumptions!BZ232)+(Assumptions!BZ215-Assumptions!BY215)),$D297*(Assumptions!BZ215-Assumptions!BY215)),$D297*(Assumptions!BZ215-Assumptions!BY215)))),0),0)</f>
        <v>0</v>
      </c>
      <c r="CA297" s="185">
        <f>IFERROR(MAX(IF(CA$290=1,IF(MOD(CA$291,12)=1,$D297*(Assumptions!CA215),$D297*(Assumptions!CA215-Assumptions!BZ215)),IF(VLOOKUP($C297,Lease_Tenure,2,FALSE)=1,IF(MOD(CA$291,12)=1,$D297*((Assumptions!BZ215)*(1-Assumptions!CA232)+(Assumptions!CA215-Assumptions!BZ215)),$D297*(Assumptions!CA215-Assumptions!BZ215)),IF(MOD(CA$290,VLOOKUP($C297,Lease_Tenure,2,FALSE))=1,IF(MOD(CA$291,12)=1,$D297*((Assumptions!BZ215)*(1-Assumptions!CA232)+(Assumptions!CA215-Assumptions!BZ215)),$D297*(Assumptions!CA215-Assumptions!BZ215)),$D297*(Assumptions!CA215-Assumptions!BZ215)))),0),0)</f>
        <v>0</v>
      </c>
      <c r="CB297" s="185">
        <f>IFERROR(MAX(IF(CB$290=1,IF(MOD(CB$291,12)=1,$D297*(Assumptions!CB215),$D297*(Assumptions!CB215-Assumptions!CA215)),IF(VLOOKUP($C297,Lease_Tenure,2,FALSE)=1,IF(MOD(CB$291,12)=1,$D297*((Assumptions!CA215)*(1-Assumptions!CB232)+(Assumptions!CB215-Assumptions!CA215)),$D297*(Assumptions!CB215-Assumptions!CA215)),IF(MOD(CB$290,VLOOKUP($C297,Lease_Tenure,2,FALSE))=1,IF(MOD(CB$291,12)=1,$D297*((Assumptions!CA215)*(1-Assumptions!CB232)+(Assumptions!CB215-Assumptions!CA215)),$D297*(Assumptions!CB215-Assumptions!CA215)),$D297*(Assumptions!CB215-Assumptions!CA215)))),0),0)</f>
        <v>0</v>
      </c>
      <c r="CC297" s="185">
        <f>IFERROR(MAX(IF(CC$290=1,IF(MOD(CC$291,12)=1,$D297*(Assumptions!CC215),$D297*(Assumptions!CC215-Assumptions!CB215)),IF(VLOOKUP($C297,Lease_Tenure,2,FALSE)=1,IF(MOD(CC$291,12)=1,$D297*((Assumptions!CB215)*(1-Assumptions!CC232)+(Assumptions!CC215-Assumptions!CB215)),$D297*(Assumptions!CC215-Assumptions!CB215)),IF(MOD(CC$290,VLOOKUP($C297,Lease_Tenure,2,FALSE))=1,IF(MOD(CC$291,12)=1,$D297*((Assumptions!CB215)*(1-Assumptions!CC232)+(Assumptions!CC215-Assumptions!CB215)),$D297*(Assumptions!CC215-Assumptions!CB215)),$D297*(Assumptions!CC215-Assumptions!CB215)))),0),0)</f>
        <v>0</v>
      </c>
      <c r="CD297" s="185">
        <f>IFERROR(MAX(IF(CD$290=1,IF(MOD(CD$291,12)=1,$D297*(Assumptions!CD215),$D297*(Assumptions!CD215-Assumptions!CC215)),IF(VLOOKUP($C297,Lease_Tenure,2,FALSE)=1,IF(MOD(CD$291,12)=1,$D297*((Assumptions!CC215)*(1-Assumptions!CD232)+(Assumptions!CD215-Assumptions!CC215)),$D297*(Assumptions!CD215-Assumptions!CC215)),IF(MOD(CD$290,VLOOKUP($C297,Lease_Tenure,2,FALSE))=1,IF(MOD(CD$291,12)=1,$D297*((Assumptions!CC215)*(1-Assumptions!CD232)+(Assumptions!CD215-Assumptions!CC215)),$D297*(Assumptions!CD215-Assumptions!CC215)),$D297*(Assumptions!CD215-Assumptions!CC215)))),0),0)</f>
        <v>0</v>
      </c>
      <c r="CE297" s="185">
        <f>IFERROR(MAX(IF(CE$290=1,IF(MOD(CE$291,12)=1,$D297*(Assumptions!CE215),$D297*(Assumptions!CE215-Assumptions!CD215)),IF(VLOOKUP($C297,Lease_Tenure,2,FALSE)=1,IF(MOD(CE$291,12)=1,$D297*((Assumptions!CD215)*(1-Assumptions!CE232)+(Assumptions!CE215-Assumptions!CD215)),$D297*(Assumptions!CE215-Assumptions!CD215)),IF(MOD(CE$290,VLOOKUP($C297,Lease_Tenure,2,FALSE))=1,IF(MOD(CE$291,12)=1,$D297*((Assumptions!CD215)*(1-Assumptions!CE232)+(Assumptions!CE215-Assumptions!CD215)),$D297*(Assumptions!CE215-Assumptions!CD215)),$D297*(Assumptions!CE215-Assumptions!CD215)))),0),0)</f>
        <v>0</v>
      </c>
      <c r="CF297" s="185">
        <f>IFERROR(MAX(IF(CF$290=1,IF(MOD(CF$291,12)=1,$D297*(Assumptions!CF215),$D297*(Assumptions!CF215-Assumptions!CE215)),IF(VLOOKUP($C297,Lease_Tenure,2,FALSE)=1,IF(MOD(CF$291,12)=1,$D297*((Assumptions!CE215)*(1-Assumptions!CF232)+(Assumptions!CF215-Assumptions!CE215)),$D297*(Assumptions!CF215-Assumptions!CE215)),IF(MOD(CF$290,VLOOKUP($C297,Lease_Tenure,2,FALSE))=1,IF(MOD(CF$291,12)=1,$D297*((Assumptions!CE215)*(1-Assumptions!CF232)+(Assumptions!CF215-Assumptions!CE215)),$D297*(Assumptions!CF215-Assumptions!CE215)),$D297*(Assumptions!CF215-Assumptions!CE215)))),0),0)</f>
        <v>0</v>
      </c>
      <c r="CG297" s="185">
        <f>IFERROR(MAX(IF(CG$290=1,IF(MOD(CG$291,12)=1,$D297*(Assumptions!CG215),$D297*(Assumptions!CG215-Assumptions!CF215)),IF(VLOOKUP($C297,Lease_Tenure,2,FALSE)=1,IF(MOD(CG$291,12)=1,$D297*((Assumptions!CF215)*(1-Assumptions!CG232)+(Assumptions!CG215-Assumptions!CF215)),$D297*(Assumptions!CG215-Assumptions!CF215)),IF(MOD(CG$290,VLOOKUP($C297,Lease_Tenure,2,FALSE))=1,IF(MOD(CG$291,12)=1,$D297*((Assumptions!CF215)*(1-Assumptions!CG232)+(Assumptions!CG215-Assumptions!CF215)),$D297*(Assumptions!CG215-Assumptions!CF215)),$D297*(Assumptions!CG215-Assumptions!CF215)))),0),0)</f>
        <v>0</v>
      </c>
      <c r="CH297" s="185">
        <f>IFERROR(MAX(IF(CH$290=1,IF(MOD(CH$291,12)=1,$D297*(Assumptions!CH215),$D297*(Assumptions!CH215-Assumptions!CG215)),IF(VLOOKUP($C297,Lease_Tenure,2,FALSE)=1,IF(MOD(CH$291,12)=1,$D297*((Assumptions!CG215)*(1-Assumptions!CH232)+(Assumptions!CH215-Assumptions!CG215)),$D297*(Assumptions!CH215-Assumptions!CG215)),IF(MOD(CH$290,VLOOKUP($C297,Lease_Tenure,2,FALSE))=1,IF(MOD(CH$291,12)=1,$D297*((Assumptions!CG215)*(1-Assumptions!CH232)+(Assumptions!CH215-Assumptions!CG215)),$D297*(Assumptions!CH215-Assumptions!CG215)),$D297*(Assumptions!CH215-Assumptions!CG215)))),0),0)</f>
        <v>0</v>
      </c>
      <c r="CI297" s="185">
        <f>IFERROR(MAX(IF(CI$290=1,IF(MOD(CI$291,12)=1,$D297*(Assumptions!CI215),$D297*(Assumptions!CI215-Assumptions!CH215)),IF(VLOOKUP($C297,Lease_Tenure,2,FALSE)=1,IF(MOD(CI$291,12)=1,$D297*((Assumptions!CH215)*(1-Assumptions!CI232)+(Assumptions!CI215-Assumptions!CH215)),$D297*(Assumptions!CI215-Assumptions!CH215)),IF(MOD(CI$290,VLOOKUP($C297,Lease_Tenure,2,FALSE))=1,IF(MOD(CI$291,12)=1,$D297*((Assumptions!CH215)*(1-Assumptions!CI232)+(Assumptions!CI215-Assumptions!CH215)),$D297*(Assumptions!CI215-Assumptions!CH215)),$D297*(Assumptions!CI215-Assumptions!CH215)))),0),0)</f>
        <v>0</v>
      </c>
      <c r="CJ297" s="185">
        <f>IFERROR(MAX(IF(CJ$290=1,IF(MOD(CJ$291,12)=1,$D297*(Assumptions!CJ215),$D297*(Assumptions!CJ215-Assumptions!CI215)),IF(VLOOKUP($C297,Lease_Tenure,2,FALSE)=1,IF(MOD(CJ$291,12)=1,$D297*((Assumptions!CI215)*(1-Assumptions!CJ232)+(Assumptions!CJ215-Assumptions!CI215)),$D297*(Assumptions!CJ215-Assumptions!CI215)),IF(MOD(CJ$290,VLOOKUP($C297,Lease_Tenure,2,FALSE))=1,IF(MOD(CJ$291,12)=1,$D297*((Assumptions!CI215)*(1-Assumptions!CJ232)+(Assumptions!CJ215-Assumptions!CI215)),$D297*(Assumptions!CJ215-Assumptions!CI215)),$D297*(Assumptions!CJ215-Assumptions!CI215)))),0),0)</f>
        <v>0</v>
      </c>
      <c r="CK297" s="185">
        <f>IFERROR(MAX(IF(CK$290=1,IF(MOD(CK$291,12)=1,$D297*(Assumptions!CK215),$D297*(Assumptions!CK215-Assumptions!CJ215)),IF(VLOOKUP($C297,Lease_Tenure,2,FALSE)=1,IF(MOD(CK$291,12)=1,$D297*((Assumptions!CJ215)*(1-Assumptions!CK232)+(Assumptions!CK215-Assumptions!CJ215)),$D297*(Assumptions!CK215-Assumptions!CJ215)),IF(MOD(CK$290,VLOOKUP($C297,Lease_Tenure,2,FALSE))=1,IF(MOD(CK$291,12)=1,$D297*((Assumptions!CJ215)*(1-Assumptions!CK232)+(Assumptions!CK215-Assumptions!CJ215)),$D297*(Assumptions!CK215-Assumptions!CJ215)),$D297*(Assumptions!CK215-Assumptions!CJ215)))),0),0)</f>
        <v>0.255</v>
      </c>
      <c r="CL297" s="185">
        <f>IFERROR(MAX(IF(CL$290=1,IF(MOD(CL$291,12)=1,$D297*(Assumptions!CL215),$D297*(Assumptions!CL215-Assumptions!CK215)),IF(VLOOKUP($C297,Lease_Tenure,2,FALSE)=1,IF(MOD(CL$291,12)=1,$D297*((Assumptions!CK215)*(1-Assumptions!CL232)+(Assumptions!CL215-Assumptions!CK215)),$D297*(Assumptions!CL215-Assumptions!CK215)),IF(MOD(CL$290,VLOOKUP($C297,Lease_Tenure,2,FALSE))=1,IF(MOD(CL$291,12)=1,$D297*((Assumptions!CK215)*(1-Assumptions!CL232)+(Assumptions!CL215-Assumptions!CK215)),$D297*(Assumptions!CL215-Assumptions!CK215)),$D297*(Assumptions!CL215-Assumptions!CK215)))),0),0)</f>
        <v>0</v>
      </c>
      <c r="CM297" s="185">
        <f>IFERROR(MAX(IF(CM$290=1,IF(MOD(CM$291,12)=1,$D297*(Assumptions!CM215),$D297*(Assumptions!CM215-Assumptions!CL215)),IF(VLOOKUP($C297,Lease_Tenure,2,FALSE)=1,IF(MOD(CM$291,12)=1,$D297*((Assumptions!CL215)*(1-Assumptions!CM232)+(Assumptions!CM215-Assumptions!CL215)),$D297*(Assumptions!CM215-Assumptions!CL215)),IF(MOD(CM$290,VLOOKUP($C297,Lease_Tenure,2,FALSE))=1,IF(MOD(CM$291,12)=1,$D297*((Assumptions!CL215)*(1-Assumptions!CM232)+(Assumptions!CM215-Assumptions!CL215)),$D297*(Assumptions!CM215-Assumptions!CL215)),$D297*(Assumptions!CM215-Assumptions!CL215)))),0),0)</f>
        <v>0</v>
      </c>
      <c r="CN297" s="185">
        <f>IFERROR(MAX(IF(CN$290=1,IF(MOD(CN$291,12)=1,$D297*(Assumptions!CN215),$D297*(Assumptions!CN215-Assumptions!CM215)),IF(VLOOKUP($C297,Lease_Tenure,2,FALSE)=1,IF(MOD(CN$291,12)=1,$D297*((Assumptions!CM215)*(1-Assumptions!CN232)+(Assumptions!CN215-Assumptions!CM215)),$D297*(Assumptions!CN215-Assumptions!CM215)),IF(MOD(CN$290,VLOOKUP($C297,Lease_Tenure,2,FALSE))=1,IF(MOD(CN$291,12)=1,$D297*((Assumptions!CM215)*(1-Assumptions!CN232)+(Assumptions!CN215-Assumptions!CM215)),$D297*(Assumptions!CN215-Assumptions!CM215)),$D297*(Assumptions!CN215-Assumptions!CM215)))),0),0)</f>
        <v>0</v>
      </c>
      <c r="CO297" s="185">
        <f>IFERROR(MAX(IF(CO$290=1,IF(MOD(CO$291,12)=1,$D297*(Assumptions!CO215),$D297*(Assumptions!CO215-Assumptions!CN215)),IF(VLOOKUP($C297,Lease_Tenure,2,FALSE)=1,IF(MOD(CO$291,12)=1,$D297*((Assumptions!CN215)*(1-Assumptions!CO232)+(Assumptions!CO215-Assumptions!CN215)),$D297*(Assumptions!CO215-Assumptions!CN215)),IF(MOD(CO$290,VLOOKUP($C297,Lease_Tenure,2,FALSE))=1,IF(MOD(CO$291,12)=1,$D297*((Assumptions!CN215)*(1-Assumptions!CO232)+(Assumptions!CO215-Assumptions!CN215)),$D297*(Assumptions!CO215-Assumptions!CN215)),$D297*(Assumptions!CO215-Assumptions!CN215)))),0),0)</f>
        <v>0</v>
      </c>
      <c r="CP297" s="185">
        <f>IFERROR(MAX(IF(CP$290=1,IF(MOD(CP$291,12)=1,$D297*(Assumptions!CP215),$D297*(Assumptions!CP215-Assumptions!CO215)),IF(VLOOKUP($C297,Lease_Tenure,2,FALSE)=1,IF(MOD(CP$291,12)=1,$D297*((Assumptions!CO215)*(1-Assumptions!CP232)+(Assumptions!CP215-Assumptions!CO215)),$D297*(Assumptions!CP215-Assumptions!CO215)),IF(MOD(CP$290,VLOOKUP($C297,Lease_Tenure,2,FALSE))=1,IF(MOD(CP$291,12)=1,$D297*((Assumptions!CO215)*(1-Assumptions!CP232)+(Assumptions!CP215-Assumptions!CO215)),$D297*(Assumptions!CP215-Assumptions!CO215)),$D297*(Assumptions!CP215-Assumptions!CO215)))),0),0)</f>
        <v>0</v>
      </c>
      <c r="CQ297" s="185">
        <f>IFERROR(MAX(IF(CQ$290=1,IF(MOD(CQ$291,12)=1,$D297*(Assumptions!CQ215),$D297*(Assumptions!CQ215-Assumptions!CP215)),IF(VLOOKUP($C297,Lease_Tenure,2,FALSE)=1,IF(MOD(CQ$291,12)=1,$D297*((Assumptions!CP215)*(1-Assumptions!CQ232)+(Assumptions!CQ215-Assumptions!CP215)),$D297*(Assumptions!CQ215-Assumptions!CP215)),IF(MOD(CQ$290,VLOOKUP($C297,Lease_Tenure,2,FALSE))=1,IF(MOD(CQ$291,12)=1,$D297*((Assumptions!CP215)*(1-Assumptions!CQ232)+(Assumptions!CQ215-Assumptions!CP215)),$D297*(Assumptions!CQ215-Assumptions!CP215)),$D297*(Assumptions!CQ215-Assumptions!CP215)))),0),0)</f>
        <v>0</v>
      </c>
      <c r="CR297" s="185">
        <f>IFERROR(MAX(IF(CR$290=1,IF(MOD(CR$291,12)=1,$D297*(Assumptions!CR215),$D297*(Assumptions!CR215-Assumptions!CQ215)),IF(VLOOKUP($C297,Lease_Tenure,2,FALSE)=1,IF(MOD(CR$291,12)=1,$D297*((Assumptions!CQ215)*(1-Assumptions!CR232)+(Assumptions!CR215-Assumptions!CQ215)),$D297*(Assumptions!CR215-Assumptions!CQ215)),IF(MOD(CR$290,VLOOKUP($C297,Lease_Tenure,2,FALSE))=1,IF(MOD(CR$291,12)=1,$D297*((Assumptions!CQ215)*(1-Assumptions!CR232)+(Assumptions!CR215-Assumptions!CQ215)),$D297*(Assumptions!CR215-Assumptions!CQ215)),$D297*(Assumptions!CR215-Assumptions!CQ215)))),0),0)</f>
        <v>0</v>
      </c>
      <c r="CS297" s="185">
        <f>IFERROR(MAX(IF(CS$290=1,IF(MOD(CS$291,12)=1,$D297*(Assumptions!CS215),$D297*(Assumptions!CS215-Assumptions!CR215)),IF(VLOOKUP($C297,Lease_Tenure,2,FALSE)=1,IF(MOD(CS$291,12)=1,$D297*((Assumptions!CR215)*(1-Assumptions!CS232)+(Assumptions!CS215-Assumptions!CR215)),$D297*(Assumptions!CS215-Assumptions!CR215)),IF(MOD(CS$290,VLOOKUP($C297,Lease_Tenure,2,FALSE))=1,IF(MOD(CS$291,12)=1,$D297*((Assumptions!CR215)*(1-Assumptions!CS232)+(Assumptions!CS215-Assumptions!CR215)),$D297*(Assumptions!CS215-Assumptions!CR215)),$D297*(Assumptions!CS215-Assumptions!CR215)))),0),0)</f>
        <v>0</v>
      </c>
      <c r="CT297" s="185">
        <f>IFERROR(MAX(IF(CT$290=1,IF(MOD(CT$291,12)=1,$D297*(Assumptions!CT215),$D297*(Assumptions!CT215-Assumptions!CS215)),IF(VLOOKUP($C297,Lease_Tenure,2,FALSE)=1,IF(MOD(CT$291,12)=1,$D297*((Assumptions!CS215)*(1-Assumptions!CT232)+(Assumptions!CT215-Assumptions!CS215)),$D297*(Assumptions!CT215-Assumptions!CS215)),IF(MOD(CT$290,VLOOKUP($C297,Lease_Tenure,2,FALSE))=1,IF(MOD(CT$291,12)=1,$D297*((Assumptions!CS215)*(1-Assumptions!CT232)+(Assumptions!CT215-Assumptions!CS215)),$D297*(Assumptions!CT215-Assumptions!CS215)),$D297*(Assumptions!CT215-Assumptions!CS215)))),0),0)</f>
        <v>0</v>
      </c>
      <c r="CU297" s="185">
        <f>IFERROR(MAX(IF(CU$290=1,IF(MOD(CU$291,12)=1,$D297*(Assumptions!CU215),$D297*(Assumptions!CU215-Assumptions!CT215)),IF(VLOOKUP($C297,Lease_Tenure,2,FALSE)=1,IF(MOD(CU$291,12)=1,$D297*((Assumptions!CT215)*(1-Assumptions!CU232)+(Assumptions!CU215-Assumptions!CT215)),$D297*(Assumptions!CU215-Assumptions!CT215)),IF(MOD(CU$290,VLOOKUP($C297,Lease_Tenure,2,FALSE))=1,IF(MOD(CU$291,12)=1,$D297*((Assumptions!CT215)*(1-Assumptions!CU232)+(Assumptions!CU215-Assumptions!CT215)),$D297*(Assumptions!CU215-Assumptions!CT215)),$D297*(Assumptions!CU215-Assumptions!CT215)))),0),0)</f>
        <v>0</v>
      </c>
      <c r="CV297" s="185">
        <f>IFERROR(MAX(IF(CV$290=1,IF(MOD(CV$291,12)=1,$D297*(Assumptions!CV215),$D297*(Assumptions!CV215-Assumptions!CU215)),IF(VLOOKUP($C297,Lease_Tenure,2,FALSE)=1,IF(MOD(CV$291,12)=1,$D297*((Assumptions!CU215)*(1-Assumptions!CV232)+(Assumptions!CV215-Assumptions!CU215)),$D297*(Assumptions!CV215-Assumptions!CU215)),IF(MOD(CV$290,VLOOKUP($C297,Lease_Tenure,2,FALSE))=1,IF(MOD(CV$291,12)=1,$D297*((Assumptions!CU215)*(1-Assumptions!CV232)+(Assumptions!CV215-Assumptions!CU215)),$D297*(Assumptions!CV215-Assumptions!CU215)),$D297*(Assumptions!CV215-Assumptions!CU215)))),0),0)</f>
        <v>0</v>
      </c>
      <c r="CW297" s="185">
        <f>IFERROR(MAX(IF(CW$290=1,IF(MOD(CW$291,12)=1,$D297*(Assumptions!CW215),$D297*(Assumptions!CW215-Assumptions!CV215)),IF(VLOOKUP($C297,Lease_Tenure,2,FALSE)=1,IF(MOD(CW$291,12)=1,$D297*((Assumptions!CV215)*(1-Assumptions!CW232)+(Assumptions!CW215-Assumptions!CV215)),$D297*(Assumptions!CW215-Assumptions!CV215)),IF(MOD(CW$290,VLOOKUP($C297,Lease_Tenure,2,FALSE))=1,IF(MOD(CW$291,12)=1,$D297*((Assumptions!CV215)*(1-Assumptions!CW232)+(Assumptions!CW215-Assumptions!CV215)),$D297*(Assumptions!CW215-Assumptions!CV215)),$D297*(Assumptions!CW215-Assumptions!CV215)))),0),0)</f>
        <v>0.255</v>
      </c>
      <c r="CX297" s="185">
        <f>IFERROR(MAX(IF(CX$290=1,IF(MOD(CX$291,12)=1,$D297*(Assumptions!CX215),$D297*(Assumptions!CX215-Assumptions!CW215)),IF(VLOOKUP($C297,Lease_Tenure,2,FALSE)=1,IF(MOD(CX$291,12)=1,$D297*((Assumptions!CW215)*(1-Assumptions!CX232)+(Assumptions!CX215-Assumptions!CW215)),$D297*(Assumptions!CX215-Assumptions!CW215)),IF(MOD(CX$290,VLOOKUP($C297,Lease_Tenure,2,FALSE))=1,IF(MOD(CX$291,12)=1,$D297*((Assumptions!CW215)*(1-Assumptions!CX232)+(Assumptions!CX215-Assumptions!CW215)),$D297*(Assumptions!CX215-Assumptions!CW215)),$D297*(Assumptions!CX215-Assumptions!CW215)))),0),0)</f>
        <v>0</v>
      </c>
      <c r="CY297" s="185">
        <f>IFERROR(MAX(IF(CY$290=1,IF(MOD(CY$291,12)=1,$D297*(Assumptions!CY215),$D297*(Assumptions!CY215-Assumptions!CX215)),IF(VLOOKUP($C297,Lease_Tenure,2,FALSE)=1,IF(MOD(CY$291,12)=1,$D297*((Assumptions!CX215)*(1-Assumptions!CY232)+(Assumptions!CY215-Assumptions!CX215)),$D297*(Assumptions!CY215-Assumptions!CX215)),IF(MOD(CY$290,VLOOKUP($C297,Lease_Tenure,2,FALSE))=1,IF(MOD(CY$291,12)=1,$D297*((Assumptions!CX215)*(1-Assumptions!CY232)+(Assumptions!CY215-Assumptions!CX215)),$D297*(Assumptions!CY215-Assumptions!CX215)),$D297*(Assumptions!CY215-Assumptions!CX215)))),0),0)</f>
        <v>0</v>
      </c>
      <c r="CZ297" s="185">
        <f>IFERROR(MAX(IF(CZ$290=1,IF(MOD(CZ$291,12)=1,$D297*(Assumptions!CZ215),$D297*(Assumptions!CZ215-Assumptions!CY215)),IF(VLOOKUP($C297,Lease_Tenure,2,FALSE)=1,IF(MOD(CZ$291,12)=1,$D297*((Assumptions!CY215)*(1-Assumptions!CZ232)+(Assumptions!CZ215-Assumptions!CY215)),$D297*(Assumptions!CZ215-Assumptions!CY215)),IF(MOD(CZ$290,VLOOKUP($C297,Lease_Tenure,2,FALSE))=1,IF(MOD(CZ$291,12)=1,$D297*((Assumptions!CY215)*(1-Assumptions!CZ232)+(Assumptions!CZ215-Assumptions!CY215)),$D297*(Assumptions!CZ215-Assumptions!CY215)),$D297*(Assumptions!CZ215-Assumptions!CY215)))),0),0)</f>
        <v>0</v>
      </c>
      <c r="DA297" s="185">
        <f>IFERROR(MAX(IF(DA$290=1,IF(MOD(DA$291,12)=1,$D297*(Assumptions!DA215),$D297*(Assumptions!DA215-Assumptions!CZ215)),IF(VLOOKUP($C297,Lease_Tenure,2,FALSE)=1,IF(MOD(DA$291,12)=1,$D297*((Assumptions!CZ215)*(1-Assumptions!DA232)+(Assumptions!DA215-Assumptions!CZ215)),$D297*(Assumptions!DA215-Assumptions!CZ215)),IF(MOD(DA$290,VLOOKUP($C297,Lease_Tenure,2,FALSE))=1,IF(MOD(DA$291,12)=1,$D297*((Assumptions!CZ215)*(1-Assumptions!DA232)+(Assumptions!DA215-Assumptions!CZ215)),$D297*(Assumptions!DA215-Assumptions!CZ215)),$D297*(Assumptions!DA215-Assumptions!CZ215)))),0),0)</f>
        <v>0</v>
      </c>
      <c r="DB297" s="185">
        <f>IFERROR(MAX(IF(DB$290=1,IF(MOD(DB$291,12)=1,$D297*(Assumptions!DB215),$D297*(Assumptions!DB215-Assumptions!DA215)),IF(VLOOKUP($C297,Lease_Tenure,2,FALSE)=1,IF(MOD(DB$291,12)=1,$D297*((Assumptions!DA215)*(1-Assumptions!DB232)+(Assumptions!DB215-Assumptions!DA215)),$D297*(Assumptions!DB215-Assumptions!DA215)),IF(MOD(DB$290,VLOOKUP($C297,Lease_Tenure,2,FALSE))=1,IF(MOD(DB$291,12)=1,$D297*((Assumptions!DA215)*(1-Assumptions!DB232)+(Assumptions!DB215-Assumptions!DA215)),$D297*(Assumptions!DB215-Assumptions!DA215)),$D297*(Assumptions!DB215-Assumptions!DA215)))),0),0)</f>
        <v>0</v>
      </c>
      <c r="DC297" s="185">
        <f>IFERROR(MAX(IF(DC$290=1,IF(MOD(DC$291,12)=1,$D297*(Assumptions!DC215),$D297*(Assumptions!DC215-Assumptions!DB215)),IF(VLOOKUP($C297,Lease_Tenure,2,FALSE)=1,IF(MOD(DC$291,12)=1,$D297*((Assumptions!DB215)*(1-Assumptions!DC232)+(Assumptions!DC215-Assumptions!DB215)),$D297*(Assumptions!DC215-Assumptions!DB215)),IF(MOD(DC$290,VLOOKUP($C297,Lease_Tenure,2,FALSE))=1,IF(MOD(DC$291,12)=1,$D297*((Assumptions!DB215)*(1-Assumptions!DC232)+(Assumptions!DC215-Assumptions!DB215)),$D297*(Assumptions!DC215-Assumptions!DB215)),$D297*(Assumptions!DC215-Assumptions!DB215)))),0),0)</f>
        <v>0</v>
      </c>
      <c r="DD297" s="185">
        <f>IFERROR(MAX(IF(DD$290=1,IF(MOD(DD$291,12)=1,$D297*(Assumptions!DD215),$D297*(Assumptions!DD215-Assumptions!DC215)),IF(VLOOKUP($C297,Lease_Tenure,2,FALSE)=1,IF(MOD(DD$291,12)=1,$D297*((Assumptions!DC215)*(1-Assumptions!DD232)+(Assumptions!DD215-Assumptions!DC215)),$D297*(Assumptions!DD215-Assumptions!DC215)),IF(MOD(DD$290,VLOOKUP($C297,Lease_Tenure,2,FALSE))=1,IF(MOD(DD$291,12)=1,$D297*((Assumptions!DC215)*(1-Assumptions!DD232)+(Assumptions!DD215-Assumptions!DC215)),$D297*(Assumptions!DD215-Assumptions!DC215)),$D297*(Assumptions!DD215-Assumptions!DC215)))),0),0)</f>
        <v>0</v>
      </c>
      <c r="DE297" s="185">
        <f>IFERROR(MAX(IF(DE$290=1,IF(MOD(DE$291,12)=1,$D297*(Assumptions!DE215),$D297*(Assumptions!DE215-Assumptions!DD215)),IF(VLOOKUP($C297,Lease_Tenure,2,FALSE)=1,IF(MOD(DE$291,12)=1,$D297*((Assumptions!DD215)*(1-Assumptions!DE232)+(Assumptions!DE215-Assumptions!DD215)),$D297*(Assumptions!DE215-Assumptions!DD215)),IF(MOD(DE$290,VLOOKUP($C297,Lease_Tenure,2,FALSE))=1,IF(MOD(DE$291,12)=1,$D297*((Assumptions!DD215)*(1-Assumptions!DE232)+(Assumptions!DE215-Assumptions!DD215)),$D297*(Assumptions!DE215-Assumptions!DD215)),$D297*(Assumptions!DE215-Assumptions!DD215)))),0),0)</f>
        <v>0</v>
      </c>
      <c r="DF297" s="185">
        <f>IFERROR(MAX(IF(DF$290=1,IF(MOD(DF$291,12)=1,$D297*(Assumptions!DF215),$D297*(Assumptions!DF215-Assumptions!DE215)),IF(VLOOKUP($C297,Lease_Tenure,2,FALSE)=1,IF(MOD(DF$291,12)=1,$D297*((Assumptions!DE215)*(1-Assumptions!DF232)+(Assumptions!DF215-Assumptions!DE215)),$D297*(Assumptions!DF215-Assumptions!DE215)),IF(MOD(DF$290,VLOOKUP($C297,Lease_Tenure,2,FALSE))=1,IF(MOD(DF$291,12)=1,$D297*((Assumptions!DE215)*(1-Assumptions!DF232)+(Assumptions!DF215-Assumptions!DE215)),$D297*(Assumptions!DF215-Assumptions!DE215)),$D297*(Assumptions!DF215-Assumptions!DE215)))),0),0)</f>
        <v>0</v>
      </c>
      <c r="DG297" s="185">
        <f>IFERROR(MAX(IF(DG$290=1,IF(MOD(DG$291,12)=1,$D297*(Assumptions!DG215),$D297*(Assumptions!DG215-Assumptions!DF215)),IF(VLOOKUP($C297,Lease_Tenure,2,FALSE)=1,IF(MOD(DG$291,12)=1,$D297*((Assumptions!DF215)*(1-Assumptions!DG232)+(Assumptions!DG215-Assumptions!DF215)),$D297*(Assumptions!DG215-Assumptions!DF215)),IF(MOD(DG$290,VLOOKUP($C297,Lease_Tenure,2,FALSE))=1,IF(MOD(DG$291,12)=1,$D297*((Assumptions!DF215)*(1-Assumptions!DG232)+(Assumptions!DG215-Assumptions!DF215)),$D297*(Assumptions!DG215-Assumptions!DF215)),$D297*(Assumptions!DG215-Assumptions!DF215)))),0),0)</f>
        <v>0</v>
      </c>
      <c r="DH297" s="185">
        <f>IFERROR(MAX(IF(DH$290=1,IF(MOD(DH$291,12)=1,$D297*(Assumptions!DH215),$D297*(Assumptions!DH215-Assumptions!DG215)),IF(VLOOKUP($C297,Lease_Tenure,2,FALSE)=1,IF(MOD(DH$291,12)=1,$D297*((Assumptions!DG215)*(1-Assumptions!DH232)+(Assumptions!DH215-Assumptions!DG215)),$D297*(Assumptions!DH215-Assumptions!DG215)),IF(MOD(DH$290,VLOOKUP($C297,Lease_Tenure,2,FALSE))=1,IF(MOD(DH$291,12)=1,$D297*((Assumptions!DG215)*(1-Assumptions!DH232)+(Assumptions!DH215-Assumptions!DG215)),$D297*(Assumptions!DH215-Assumptions!DG215)),$D297*(Assumptions!DH215-Assumptions!DG215)))),0),0)</f>
        <v>0</v>
      </c>
      <c r="DI297" s="185">
        <f>IFERROR(MAX(IF(DI$290=1,IF(MOD(DI$291,12)=1,$D297*(Assumptions!DI215),$D297*(Assumptions!DI215-Assumptions!DH215)),IF(VLOOKUP($C297,Lease_Tenure,2,FALSE)=1,IF(MOD(DI$291,12)=1,$D297*((Assumptions!DH215)*(1-Assumptions!DI232)+(Assumptions!DI215-Assumptions!DH215)),$D297*(Assumptions!DI215-Assumptions!DH215)),IF(MOD(DI$290,VLOOKUP($C297,Lease_Tenure,2,FALSE))=1,IF(MOD(DI$291,12)=1,$D297*((Assumptions!DH215)*(1-Assumptions!DI232)+(Assumptions!DI215-Assumptions!DH215)),$D297*(Assumptions!DI215-Assumptions!DH215)),$D297*(Assumptions!DI215-Assumptions!DH215)))),0),0)</f>
        <v>0.255</v>
      </c>
      <c r="DJ297" s="185">
        <f>IFERROR(MAX(IF(DJ$290=1,IF(MOD(DJ$291,12)=1,$D297*(Assumptions!DJ215),$D297*(Assumptions!DJ215-Assumptions!DI215)),IF(VLOOKUP($C297,Lease_Tenure,2,FALSE)=1,IF(MOD(DJ$291,12)=1,$D297*((Assumptions!DI215)*(1-Assumptions!DJ232)+(Assumptions!DJ215-Assumptions!DI215)),$D297*(Assumptions!DJ215-Assumptions!DI215)),IF(MOD(DJ$290,VLOOKUP($C297,Lease_Tenure,2,FALSE))=1,IF(MOD(DJ$291,12)=1,$D297*((Assumptions!DI215)*(1-Assumptions!DJ232)+(Assumptions!DJ215-Assumptions!DI215)),$D297*(Assumptions!DJ215-Assumptions!DI215)),$D297*(Assumptions!DJ215-Assumptions!DI215)))),0),0)</f>
        <v>0</v>
      </c>
      <c r="DK297" s="185">
        <f>IFERROR(MAX(IF(DK$290=1,IF(MOD(DK$291,12)=1,$D297*(Assumptions!DK215),$D297*(Assumptions!DK215-Assumptions!DJ215)),IF(VLOOKUP($C297,Lease_Tenure,2,FALSE)=1,IF(MOD(DK$291,12)=1,$D297*((Assumptions!DJ215)*(1-Assumptions!DK232)+(Assumptions!DK215-Assumptions!DJ215)),$D297*(Assumptions!DK215-Assumptions!DJ215)),IF(MOD(DK$290,VLOOKUP($C297,Lease_Tenure,2,FALSE))=1,IF(MOD(DK$291,12)=1,$D297*((Assumptions!DJ215)*(1-Assumptions!DK232)+(Assumptions!DK215-Assumptions!DJ215)),$D297*(Assumptions!DK215-Assumptions!DJ215)),$D297*(Assumptions!DK215-Assumptions!DJ215)))),0),0)</f>
        <v>0</v>
      </c>
      <c r="DL297" s="185">
        <f>IFERROR(MAX(IF(DL$290=1,IF(MOD(DL$291,12)=1,$D297*(Assumptions!DL215),$D297*(Assumptions!DL215-Assumptions!DK215)),IF(VLOOKUP($C297,Lease_Tenure,2,FALSE)=1,IF(MOD(DL$291,12)=1,$D297*((Assumptions!DK215)*(1-Assumptions!DL232)+(Assumptions!DL215-Assumptions!DK215)),$D297*(Assumptions!DL215-Assumptions!DK215)),IF(MOD(DL$290,VLOOKUP($C297,Lease_Tenure,2,FALSE))=1,IF(MOD(DL$291,12)=1,$D297*((Assumptions!DK215)*(1-Assumptions!DL232)+(Assumptions!DL215-Assumptions!DK215)),$D297*(Assumptions!DL215-Assumptions!DK215)),$D297*(Assumptions!DL215-Assumptions!DK215)))),0),0)</f>
        <v>0</v>
      </c>
      <c r="DM297" s="185">
        <f>IFERROR(MAX(IF(DM$290=1,IF(MOD(DM$291,12)=1,$D297*(Assumptions!DM215),$D297*(Assumptions!DM215-Assumptions!DL215)),IF(VLOOKUP($C297,Lease_Tenure,2,FALSE)=1,IF(MOD(DM$291,12)=1,$D297*((Assumptions!DL215)*(1-Assumptions!DM232)+(Assumptions!DM215-Assumptions!DL215)),$D297*(Assumptions!DM215-Assumptions!DL215)),IF(MOD(DM$290,VLOOKUP($C297,Lease_Tenure,2,FALSE))=1,IF(MOD(DM$291,12)=1,$D297*((Assumptions!DL215)*(1-Assumptions!DM232)+(Assumptions!DM215-Assumptions!DL215)),$D297*(Assumptions!DM215-Assumptions!DL215)),$D297*(Assumptions!DM215-Assumptions!DL215)))),0),0)</f>
        <v>0</v>
      </c>
      <c r="DN297" s="185">
        <f>IFERROR(MAX(IF(DN$290=1,IF(MOD(DN$291,12)=1,$D297*(Assumptions!DN215),$D297*(Assumptions!DN215-Assumptions!DM215)),IF(VLOOKUP($C297,Lease_Tenure,2,FALSE)=1,IF(MOD(DN$291,12)=1,$D297*((Assumptions!DM215)*(1-Assumptions!DN232)+(Assumptions!DN215-Assumptions!DM215)),$D297*(Assumptions!DN215-Assumptions!DM215)),IF(MOD(DN$290,VLOOKUP($C297,Lease_Tenure,2,FALSE))=1,IF(MOD(DN$291,12)=1,$D297*((Assumptions!DM215)*(1-Assumptions!DN232)+(Assumptions!DN215-Assumptions!DM215)),$D297*(Assumptions!DN215-Assumptions!DM215)),$D297*(Assumptions!DN215-Assumptions!DM215)))),0),0)</f>
        <v>0</v>
      </c>
      <c r="DO297" s="185">
        <f>IFERROR(MAX(IF(DO$290=1,IF(MOD(DO$291,12)=1,$D297*(Assumptions!DO215),$D297*(Assumptions!DO215-Assumptions!DN215)),IF(VLOOKUP($C297,Lease_Tenure,2,FALSE)=1,IF(MOD(DO$291,12)=1,$D297*((Assumptions!DN215)*(1-Assumptions!DO232)+(Assumptions!DO215-Assumptions!DN215)),$D297*(Assumptions!DO215-Assumptions!DN215)),IF(MOD(DO$290,VLOOKUP($C297,Lease_Tenure,2,FALSE))=1,IF(MOD(DO$291,12)=1,$D297*((Assumptions!DN215)*(1-Assumptions!DO232)+(Assumptions!DO215-Assumptions!DN215)),$D297*(Assumptions!DO215-Assumptions!DN215)),$D297*(Assumptions!DO215-Assumptions!DN215)))),0),0)</f>
        <v>0</v>
      </c>
      <c r="DP297" s="185">
        <f>IFERROR(MAX(IF(DP$290=1,IF(MOD(DP$291,12)=1,$D297*(Assumptions!DP215),$D297*(Assumptions!DP215-Assumptions!DO215)),IF(VLOOKUP($C297,Lease_Tenure,2,FALSE)=1,IF(MOD(DP$291,12)=1,$D297*((Assumptions!DO215)*(1-Assumptions!DP232)+(Assumptions!DP215-Assumptions!DO215)),$D297*(Assumptions!DP215-Assumptions!DO215)),IF(MOD(DP$290,VLOOKUP($C297,Lease_Tenure,2,FALSE))=1,IF(MOD(DP$291,12)=1,$D297*((Assumptions!DO215)*(1-Assumptions!DP232)+(Assumptions!DP215-Assumptions!DO215)),$D297*(Assumptions!DP215-Assumptions!DO215)),$D297*(Assumptions!DP215-Assumptions!DO215)))),0),0)</f>
        <v>0</v>
      </c>
      <c r="DQ297" s="185">
        <f>IFERROR(MAX(IF(DQ$290=1,IF(MOD(DQ$291,12)=1,$D297*(Assumptions!DQ215),$D297*(Assumptions!DQ215-Assumptions!DP215)),IF(VLOOKUP($C297,Lease_Tenure,2,FALSE)=1,IF(MOD(DQ$291,12)=1,$D297*((Assumptions!DP215)*(1-Assumptions!DQ232)+(Assumptions!DQ215-Assumptions!DP215)),$D297*(Assumptions!DQ215-Assumptions!DP215)),IF(MOD(DQ$290,VLOOKUP($C297,Lease_Tenure,2,FALSE))=1,IF(MOD(DQ$291,12)=1,$D297*((Assumptions!DP215)*(1-Assumptions!DQ232)+(Assumptions!DQ215-Assumptions!DP215)),$D297*(Assumptions!DQ215-Assumptions!DP215)),$D297*(Assumptions!DQ215-Assumptions!DP215)))),0),0)</f>
        <v>0</v>
      </c>
      <c r="DR297" s="185">
        <f>IFERROR(MAX(IF(DR$290=1,IF(MOD(DR$291,12)=1,$D297*(Assumptions!DR215),$D297*(Assumptions!DR215-Assumptions!DQ215)),IF(VLOOKUP($C297,Lease_Tenure,2,FALSE)=1,IF(MOD(DR$291,12)=1,$D297*((Assumptions!DQ215)*(1-Assumptions!DR232)+(Assumptions!DR215-Assumptions!DQ215)),$D297*(Assumptions!DR215-Assumptions!DQ215)),IF(MOD(DR$290,VLOOKUP($C297,Lease_Tenure,2,FALSE))=1,IF(MOD(DR$291,12)=1,$D297*((Assumptions!DQ215)*(1-Assumptions!DR232)+(Assumptions!DR215-Assumptions!DQ215)),$D297*(Assumptions!DR215-Assumptions!DQ215)),$D297*(Assumptions!DR215-Assumptions!DQ215)))),0),0)</f>
        <v>0</v>
      </c>
      <c r="DS297" s="185">
        <f>IFERROR(MAX(IF(DS$290=1,IF(MOD(DS$291,12)=1,$D297*(Assumptions!DS215),$D297*(Assumptions!DS215-Assumptions!DR215)),IF(VLOOKUP($C297,Lease_Tenure,2,FALSE)=1,IF(MOD(DS$291,12)=1,$D297*((Assumptions!DR215)*(1-Assumptions!DS232)+(Assumptions!DS215-Assumptions!DR215)),$D297*(Assumptions!DS215-Assumptions!DR215)),IF(MOD(DS$290,VLOOKUP($C297,Lease_Tenure,2,FALSE))=1,IF(MOD(DS$291,12)=1,$D297*((Assumptions!DR215)*(1-Assumptions!DS232)+(Assumptions!DS215-Assumptions!DR215)),$D297*(Assumptions!DS215-Assumptions!DR215)),$D297*(Assumptions!DS215-Assumptions!DR215)))),0),0)</f>
        <v>0</v>
      </c>
      <c r="DT297" s="185">
        <f>IFERROR(MAX(IF(DT$290=1,IF(MOD(DT$291,12)=1,$D297*(Assumptions!DT215),$D297*(Assumptions!DT215-Assumptions!DS215)),IF(VLOOKUP($C297,Lease_Tenure,2,FALSE)=1,IF(MOD(DT$291,12)=1,$D297*((Assumptions!DS215)*(1-Assumptions!DT232)+(Assumptions!DT215-Assumptions!DS215)),$D297*(Assumptions!DT215-Assumptions!DS215)),IF(MOD(DT$290,VLOOKUP($C297,Lease_Tenure,2,FALSE))=1,IF(MOD(DT$291,12)=1,$D297*((Assumptions!DS215)*(1-Assumptions!DT232)+(Assumptions!DT215-Assumptions!DS215)),$D297*(Assumptions!DT215-Assumptions!DS215)),$D297*(Assumptions!DT215-Assumptions!DS215)))),0),0)</f>
        <v>0</v>
      </c>
      <c r="DU297" s="185">
        <f>IFERROR(MAX(IF(DU$290=1,IF(MOD(DU$291,12)=1,$D297*(Assumptions!DU215),$D297*(Assumptions!DU215-Assumptions!DT215)),IF(VLOOKUP($C297,Lease_Tenure,2,FALSE)=1,IF(MOD(DU$291,12)=1,$D297*((Assumptions!DT215)*(1-Assumptions!DU232)+(Assumptions!DU215-Assumptions!DT215)),$D297*(Assumptions!DU215-Assumptions!DT215)),IF(MOD(DU$290,VLOOKUP($C297,Lease_Tenure,2,FALSE))=1,IF(MOD(DU$291,12)=1,$D297*((Assumptions!DT215)*(1-Assumptions!DU232)+(Assumptions!DU215-Assumptions!DT215)),$D297*(Assumptions!DU215-Assumptions!DT215)),$D297*(Assumptions!DU215-Assumptions!DT215)))),0),0)</f>
        <v>0.255</v>
      </c>
      <c r="DV297" s="185">
        <f>IFERROR(MAX(IF(DV$290=1,IF(MOD(DV$291,12)=1,$D297*(Assumptions!DV215),$D297*(Assumptions!DV215-Assumptions!DU215)),IF(VLOOKUP($C297,Lease_Tenure,2,FALSE)=1,IF(MOD(DV$291,12)=1,$D297*((Assumptions!DU215)*(1-Assumptions!DV232)+(Assumptions!DV215-Assumptions!DU215)),$D297*(Assumptions!DV215-Assumptions!DU215)),IF(MOD(DV$290,VLOOKUP($C297,Lease_Tenure,2,FALSE))=1,IF(MOD(DV$291,12)=1,$D297*((Assumptions!DU215)*(1-Assumptions!DV232)+(Assumptions!DV215-Assumptions!DU215)),$D297*(Assumptions!DV215-Assumptions!DU215)),$D297*(Assumptions!DV215-Assumptions!DU215)))),0),0)</f>
        <v>0</v>
      </c>
      <c r="DW297" s="185">
        <f>IFERROR(MAX(IF(DW$290=1,IF(MOD(DW$291,12)=1,$D297*(Assumptions!DW215),$D297*(Assumptions!DW215-Assumptions!DV215)),IF(VLOOKUP($C297,Lease_Tenure,2,FALSE)=1,IF(MOD(DW$291,12)=1,$D297*((Assumptions!DV215)*(1-Assumptions!DW232)+(Assumptions!DW215-Assumptions!DV215)),$D297*(Assumptions!DW215-Assumptions!DV215)),IF(MOD(DW$290,VLOOKUP($C297,Lease_Tenure,2,FALSE))=1,IF(MOD(DW$291,12)=1,$D297*((Assumptions!DV215)*(1-Assumptions!DW232)+(Assumptions!DW215-Assumptions!DV215)),$D297*(Assumptions!DW215-Assumptions!DV215)),$D297*(Assumptions!DW215-Assumptions!DV215)))),0),0)</f>
        <v>0</v>
      </c>
      <c r="DX297" s="185">
        <f>IFERROR(MAX(IF(DX$290=1,IF(MOD(DX$291,12)=1,$D297*(Assumptions!DX215),$D297*(Assumptions!DX215-Assumptions!DW215)),IF(VLOOKUP($C297,Lease_Tenure,2,FALSE)=1,IF(MOD(DX$291,12)=1,$D297*((Assumptions!DW215)*(1-Assumptions!DX232)+(Assumptions!DX215-Assumptions!DW215)),$D297*(Assumptions!DX215-Assumptions!DW215)),IF(MOD(DX$290,VLOOKUP($C297,Lease_Tenure,2,FALSE))=1,IF(MOD(DX$291,12)=1,$D297*((Assumptions!DW215)*(1-Assumptions!DX232)+(Assumptions!DX215-Assumptions!DW215)),$D297*(Assumptions!DX215-Assumptions!DW215)),$D297*(Assumptions!DX215-Assumptions!DW215)))),0),0)</f>
        <v>0</v>
      </c>
      <c r="DY297" s="185">
        <f>IFERROR(MAX(IF(DY$290=1,IF(MOD(DY$291,12)=1,$D297*(Assumptions!DY215),$D297*(Assumptions!DY215-Assumptions!DX215)),IF(VLOOKUP($C297,Lease_Tenure,2,FALSE)=1,IF(MOD(DY$291,12)=1,$D297*((Assumptions!DX215)*(1-Assumptions!DY232)+(Assumptions!DY215-Assumptions!DX215)),$D297*(Assumptions!DY215-Assumptions!DX215)),IF(MOD(DY$290,VLOOKUP($C297,Lease_Tenure,2,FALSE))=1,IF(MOD(DY$291,12)=1,$D297*((Assumptions!DX215)*(1-Assumptions!DY232)+(Assumptions!DY215-Assumptions!DX215)),$D297*(Assumptions!DY215-Assumptions!DX215)),$D297*(Assumptions!DY215-Assumptions!DX215)))),0),0)</f>
        <v>0</v>
      </c>
      <c r="DZ297" s="185">
        <f>IFERROR(MAX(IF(DZ$290=1,IF(MOD(DZ$291,12)=1,$D297*(Assumptions!DZ215),$D297*(Assumptions!DZ215-Assumptions!DY215)),IF(VLOOKUP($C297,Lease_Tenure,2,FALSE)=1,IF(MOD(DZ$291,12)=1,$D297*((Assumptions!DY215)*(1-Assumptions!DZ232)+(Assumptions!DZ215-Assumptions!DY215)),$D297*(Assumptions!DZ215-Assumptions!DY215)),IF(MOD(DZ$290,VLOOKUP($C297,Lease_Tenure,2,FALSE))=1,IF(MOD(DZ$291,12)=1,$D297*((Assumptions!DY215)*(1-Assumptions!DZ232)+(Assumptions!DZ215-Assumptions!DY215)),$D297*(Assumptions!DZ215-Assumptions!DY215)),$D297*(Assumptions!DZ215-Assumptions!DY215)))),0),0)</f>
        <v>0</v>
      </c>
      <c r="EA297" s="185">
        <f>IFERROR(MAX(IF(EA$290=1,IF(MOD(EA$291,12)=1,$D297*(Assumptions!EA215),$D297*(Assumptions!EA215-Assumptions!DZ215)),IF(VLOOKUP($C297,Lease_Tenure,2,FALSE)=1,IF(MOD(EA$291,12)=1,$D297*((Assumptions!DZ215)*(1-Assumptions!EA232)+(Assumptions!EA215-Assumptions!DZ215)),$D297*(Assumptions!EA215-Assumptions!DZ215)),IF(MOD(EA$290,VLOOKUP($C297,Lease_Tenure,2,FALSE))=1,IF(MOD(EA$291,12)=1,$D297*((Assumptions!DZ215)*(1-Assumptions!EA232)+(Assumptions!EA215-Assumptions!DZ215)),$D297*(Assumptions!EA215-Assumptions!DZ215)),$D297*(Assumptions!EA215-Assumptions!DZ215)))),0),0)</f>
        <v>0</v>
      </c>
      <c r="EB297" s="185">
        <f>IFERROR(MAX(IF(EB$290=1,IF(MOD(EB$291,12)=1,$D297*(Assumptions!EB215),$D297*(Assumptions!EB215-Assumptions!EA215)),IF(VLOOKUP($C297,Lease_Tenure,2,FALSE)=1,IF(MOD(EB$291,12)=1,$D297*((Assumptions!EA215)*(1-Assumptions!EB232)+(Assumptions!EB215-Assumptions!EA215)),$D297*(Assumptions!EB215-Assumptions!EA215)),IF(MOD(EB$290,VLOOKUP($C297,Lease_Tenure,2,FALSE))=1,IF(MOD(EB$291,12)=1,$D297*((Assumptions!EA215)*(1-Assumptions!EB232)+(Assumptions!EB215-Assumptions!EA215)),$D297*(Assumptions!EB215-Assumptions!EA215)),$D297*(Assumptions!EB215-Assumptions!EA215)))),0),0)</f>
        <v>0</v>
      </c>
      <c r="EC297" s="185">
        <f>IFERROR(MAX(IF(EC$290=1,IF(MOD(EC$291,12)=1,$D297*(Assumptions!EC215),$D297*(Assumptions!EC215-Assumptions!EB215)),IF(VLOOKUP($C297,Lease_Tenure,2,FALSE)=1,IF(MOD(EC$291,12)=1,$D297*((Assumptions!EB215)*(1-Assumptions!EC232)+(Assumptions!EC215-Assumptions!EB215)),$D297*(Assumptions!EC215-Assumptions!EB215)),IF(MOD(EC$290,VLOOKUP($C297,Lease_Tenure,2,FALSE))=1,IF(MOD(EC$291,12)=1,$D297*((Assumptions!EB215)*(1-Assumptions!EC232)+(Assumptions!EC215-Assumptions!EB215)),$D297*(Assumptions!EC215-Assumptions!EB215)),$D297*(Assumptions!EC215-Assumptions!EB215)))),0),0)</f>
        <v>0</v>
      </c>
      <c r="ED297" s="185">
        <f>IFERROR(MAX(IF(ED$290=1,IF(MOD(ED$291,12)=1,$D297*(Assumptions!ED215),$D297*(Assumptions!ED215-Assumptions!EC215)),IF(VLOOKUP($C297,Lease_Tenure,2,FALSE)=1,IF(MOD(ED$291,12)=1,$D297*((Assumptions!EC215)*(1-Assumptions!ED232)+(Assumptions!ED215-Assumptions!EC215)),$D297*(Assumptions!ED215-Assumptions!EC215)),IF(MOD(ED$290,VLOOKUP($C297,Lease_Tenure,2,FALSE))=1,IF(MOD(ED$291,12)=1,$D297*((Assumptions!EC215)*(1-Assumptions!ED232)+(Assumptions!ED215-Assumptions!EC215)),$D297*(Assumptions!ED215-Assumptions!EC215)),$D297*(Assumptions!ED215-Assumptions!EC215)))),0),0)</f>
        <v>0</v>
      </c>
      <c r="EE297" s="185">
        <f>IFERROR(MAX(IF(EE$290=1,IF(MOD(EE$291,12)=1,$D297*(Assumptions!EE215),$D297*(Assumptions!EE215-Assumptions!ED215)),IF(VLOOKUP($C297,Lease_Tenure,2,FALSE)=1,IF(MOD(EE$291,12)=1,$D297*((Assumptions!ED215)*(1-Assumptions!EE232)+(Assumptions!EE215-Assumptions!ED215)),$D297*(Assumptions!EE215-Assumptions!ED215)),IF(MOD(EE$290,VLOOKUP($C297,Lease_Tenure,2,FALSE))=1,IF(MOD(EE$291,12)=1,$D297*((Assumptions!ED215)*(1-Assumptions!EE232)+(Assumptions!EE215-Assumptions!ED215)),$D297*(Assumptions!EE215-Assumptions!ED215)),$D297*(Assumptions!EE215-Assumptions!ED215)))),0),0)</f>
        <v>0</v>
      </c>
      <c r="EF297" s="185">
        <f>IFERROR(MAX(IF(EF$290=1,IF(MOD(EF$291,12)=1,$D297*(Assumptions!EF215),$D297*(Assumptions!EF215-Assumptions!EE215)),IF(VLOOKUP($C297,Lease_Tenure,2,FALSE)=1,IF(MOD(EF$291,12)=1,$D297*((Assumptions!EE215)*(1-Assumptions!EF232)+(Assumptions!EF215-Assumptions!EE215)),$D297*(Assumptions!EF215-Assumptions!EE215)),IF(MOD(EF$290,VLOOKUP($C297,Lease_Tenure,2,FALSE))=1,IF(MOD(EF$291,12)=1,$D297*((Assumptions!EE215)*(1-Assumptions!EF232)+(Assumptions!EF215-Assumptions!EE215)),$D297*(Assumptions!EF215-Assumptions!EE215)),$D297*(Assumptions!EF215-Assumptions!EE215)))),0),0)</f>
        <v>0</v>
      </c>
      <c r="EG297" s="185">
        <f>IFERROR(MAX(IF(EG$290=1,IF(MOD(EG$291,12)=1,$D297*(Assumptions!EG215),$D297*(Assumptions!EG215-Assumptions!EF215)),IF(VLOOKUP($C297,Lease_Tenure,2,FALSE)=1,IF(MOD(EG$291,12)=1,$D297*((Assumptions!EF215)*(1-Assumptions!EG232)+(Assumptions!EG215-Assumptions!EF215)),$D297*(Assumptions!EG215-Assumptions!EF215)),IF(MOD(EG$290,VLOOKUP($C297,Lease_Tenure,2,FALSE))=1,IF(MOD(EG$291,12)=1,$D297*((Assumptions!EF215)*(1-Assumptions!EG232)+(Assumptions!EG215-Assumptions!EF215)),$D297*(Assumptions!EG215-Assumptions!EF215)),$D297*(Assumptions!EG215-Assumptions!EF215)))),0),0)</f>
        <v>0.255</v>
      </c>
      <c r="EH297" s="185">
        <f>IFERROR(MAX(IF(EH$290=1,IF(MOD(EH$291,12)=1,$D297*(Assumptions!EH215),$D297*(Assumptions!EH215-Assumptions!EG215)),IF(VLOOKUP($C297,Lease_Tenure,2,FALSE)=1,IF(MOD(EH$291,12)=1,$D297*((Assumptions!EG215)*(1-Assumptions!EH232)+(Assumptions!EH215-Assumptions!EG215)),$D297*(Assumptions!EH215-Assumptions!EG215)),IF(MOD(EH$290,VLOOKUP($C297,Lease_Tenure,2,FALSE))=1,IF(MOD(EH$291,12)=1,$D297*((Assumptions!EG215)*(1-Assumptions!EH232)+(Assumptions!EH215-Assumptions!EG215)),$D297*(Assumptions!EH215-Assumptions!EG215)),$D297*(Assumptions!EH215-Assumptions!EG215)))),0),0)</f>
        <v>0</v>
      </c>
      <c r="EI297" s="185">
        <f>IFERROR(MAX(IF(EI$290=1,IF(MOD(EI$291,12)=1,$D297*(Assumptions!EI215),$D297*(Assumptions!EI215-Assumptions!EH215)),IF(VLOOKUP($C297,Lease_Tenure,2,FALSE)=1,IF(MOD(EI$291,12)=1,$D297*((Assumptions!EH215)*(1-Assumptions!EI232)+(Assumptions!EI215-Assumptions!EH215)),$D297*(Assumptions!EI215-Assumptions!EH215)),IF(MOD(EI$290,VLOOKUP($C297,Lease_Tenure,2,FALSE))=1,IF(MOD(EI$291,12)=1,$D297*((Assumptions!EH215)*(1-Assumptions!EI232)+(Assumptions!EI215-Assumptions!EH215)),$D297*(Assumptions!EI215-Assumptions!EH215)),$D297*(Assumptions!EI215-Assumptions!EH215)))),0),0)</f>
        <v>0</v>
      </c>
      <c r="EJ297" s="185">
        <f>IFERROR(MAX(IF(EJ$290=1,IF(MOD(EJ$291,12)=1,$D297*(Assumptions!EJ215),$D297*(Assumptions!EJ215-Assumptions!EI215)),IF(VLOOKUP($C297,Lease_Tenure,2,FALSE)=1,IF(MOD(EJ$291,12)=1,$D297*((Assumptions!EI215)*(1-Assumptions!EJ232)+(Assumptions!EJ215-Assumptions!EI215)),$D297*(Assumptions!EJ215-Assumptions!EI215)),IF(MOD(EJ$290,VLOOKUP($C297,Lease_Tenure,2,FALSE))=1,IF(MOD(EJ$291,12)=1,$D297*((Assumptions!EI215)*(1-Assumptions!EJ232)+(Assumptions!EJ215-Assumptions!EI215)),$D297*(Assumptions!EJ215-Assumptions!EI215)),$D297*(Assumptions!EJ215-Assumptions!EI215)))),0),0)</f>
        <v>0</v>
      </c>
      <c r="EK297" s="185">
        <f>IFERROR(MAX(IF(EK$290=1,IF(MOD(EK$291,12)=1,$D297*(Assumptions!EK215),$D297*(Assumptions!EK215-Assumptions!EJ215)),IF(VLOOKUP($C297,Lease_Tenure,2,FALSE)=1,IF(MOD(EK$291,12)=1,$D297*((Assumptions!EJ215)*(1-Assumptions!EK232)+(Assumptions!EK215-Assumptions!EJ215)),$D297*(Assumptions!EK215-Assumptions!EJ215)),IF(MOD(EK$290,VLOOKUP($C297,Lease_Tenure,2,FALSE))=1,IF(MOD(EK$291,12)=1,$D297*((Assumptions!EJ215)*(1-Assumptions!EK232)+(Assumptions!EK215-Assumptions!EJ215)),$D297*(Assumptions!EK215-Assumptions!EJ215)),$D297*(Assumptions!EK215-Assumptions!EJ215)))),0),0)</f>
        <v>0</v>
      </c>
      <c r="EL297" s="185">
        <f>IFERROR(MAX(IF(EL$290=1,IF(MOD(EL$291,12)=1,$D297*(Assumptions!EL215),$D297*(Assumptions!EL215-Assumptions!EK215)),IF(VLOOKUP($C297,Lease_Tenure,2,FALSE)=1,IF(MOD(EL$291,12)=1,$D297*((Assumptions!EK215)*(1-Assumptions!EL232)+(Assumptions!EL215-Assumptions!EK215)),$D297*(Assumptions!EL215-Assumptions!EK215)),IF(MOD(EL$290,VLOOKUP($C297,Lease_Tenure,2,FALSE))=1,IF(MOD(EL$291,12)=1,$D297*((Assumptions!EK215)*(1-Assumptions!EL232)+(Assumptions!EL215-Assumptions!EK215)),$D297*(Assumptions!EL215-Assumptions!EK215)),$D297*(Assumptions!EL215-Assumptions!EK215)))),0),0)</f>
        <v>0</v>
      </c>
      <c r="EM297" s="185">
        <f>IFERROR(MAX(IF(EM$290=1,IF(MOD(EM$291,12)=1,$D297*(Assumptions!EM215),$D297*(Assumptions!EM215-Assumptions!EL215)),IF(VLOOKUP($C297,Lease_Tenure,2,FALSE)=1,IF(MOD(EM$291,12)=1,$D297*((Assumptions!EL215)*(1-Assumptions!EM232)+(Assumptions!EM215-Assumptions!EL215)),$D297*(Assumptions!EM215-Assumptions!EL215)),IF(MOD(EM$290,VLOOKUP($C297,Lease_Tenure,2,FALSE))=1,IF(MOD(EM$291,12)=1,$D297*((Assumptions!EL215)*(1-Assumptions!EM232)+(Assumptions!EM215-Assumptions!EL215)),$D297*(Assumptions!EM215-Assumptions!EL215)),$D297*(Assumptions!EM215-Assumptions!EL215)))),0),0)</f>
        <v>0</v>
      </c>
      <c r="EN297" s="185">
        <f>IFERROR(MAX(IF(EN$290=1,IF(MOD(EN$291,12)=1,$D297*(Assumptions!EN215),$D297*(Assumptions!EN215-Assumptions!EM215)),IF(VLOOKUP($C297,Lease_Tenure,2,FALSE)=1,IF(MOD(EN$291,12)=1,$D297*((Assumptions!EM215)*(1-Assumptions!EN232)+(Assumptions!EN215-Assumptions!EM215)),$D297*(Assumptions!EN215-Assumptions!EM215)),IF(MOD(EN$290,VLOOKUP($C297,Lease_Tenure,2,FALSE))=1,IF(MOD(EN$291,12)=1,$D297*((Assumptions!EM215)*(1-Assumptions!EN232)+(Assumptions!EN215-Assumptions!EM215)),$D297*(Assumptions!EN215-Assumptions!EM215)),$D297*(Assumptions!EN215-Assumptions!EM215)))),0),0)</f>
        <v>0</v>
      </c>
      <c r="EO297" s="185">
        <f>IFERROR(MAX(IF(EO$290=1,IF(MOD(EO$291,12)=1,$D297*(Assumptions!EO215),$D297*(Assumptions!EO215-Assumptions!EN215)),IF(VLOOKUP($C297,Lease_Tenure,2,FALSE)=1,IF(MOD(EO$291,12)=1,$D297*((Assumptions!EN215)*(1-Assumptions!EO232)+(Assumptions!EO215-Assumptions!EN215)),$D297*(Assumptions!EO215-Assumptions!EN215)),IF(MOD(EO$290,VLOOKUP($C297,Lease_Tenure,2,FALSE))=1,IF(MOD(EO$291,12)=1,$D297*((Assumptions!EN215)*(1-Assumptions!EO232)+(Assumptions!EO215-Assumptions!EN215)),$D297*(Assumptions!EO215-Assumptions!EN215)),$D297*(Assumptions!EO215-Assumptions!EN215)))),0),0)</f>
        <v>0</v>
      </c>
      <c r="EP297" s="185">
        <f>IFERROR(MAX(IF(EP$290=1,IF(MOD(EP$291,12)=1,$D297*(Assumptions!EP215),$D297*(Assumptions!EP215-Assumptions!EO215)),IF(VLOOKUP($C297,Lease_Tenure,2,FALSE)=1,IF(MOD(EP$291,12)=1,$D297*((Assumptions!EO215)*(1-Assumptions!EP232)+(Assumptions!EP215-Assumptions!EO215)),$D297*(Assumptions!EP215-Assumptions!EO215)),IF(MOD(EP$290,VLOOKUP($C297,Lease_Tenure,2,FALSE))=1,IF(MOD(EP$291,12)=1,$D297*((Assumptions!EO215)*(1-Assumptions!EP232)+(Assumptions!EP215-Assumptions!EO215)),$D297*(Assumptions!EP215-Assumptions!EO215)),$D297*(Assumptions!EP215-Assumptions!EO215)))),0),0)</f>
        <v>0</v>
      </c>
      <c r="EQ297" s="185">
        <f>IFERROR(MAX(IF(EQ$290=1,IF(MOD(EQ$291,12)=1,$D297*(Assumptions!EQ215),$D297*(Assumptions!EQ215-Assumptions!EP215)),IF(VLOOKUP($C297,Lease_Tenure,2,FALSE)=1,IF(MOD(EQ$291,12)=1,$D297*((Assumptions!EP215)*(1-Assumptions!EQ232)+(Assumptions!EQ215-Assumptions!EP215)),$D297*(Assumptions!EQ215-Assumptions!EP215)),IF(MOD(EQ$290,VLOOKUP($C297,Lease_Tenure,2,FALSE))=1,IF(MOD(EQ$291,12)=1,$D297*((Assumptions!EP215)*(1-Assumptions!EQ232)+(Assumptions!EQ215-Assumptions!EP215)),$D297*(Assumptions!EQ215-Assumptions!EP215)),$D297*(Assumptions!EQ215-Assumptions!EP215)))),0),0)</f>
        <v>0</v>
      </c>
      <c r="ER297" s="185">
        <f>IFERROR(MAX(IF(ER$290=1,IF(MOD(ER$291,12)=1,$D297*(Assumptions!ER215),$D297*(Assumptions!ER215-Assumptions!EQ215)),IF(VLOOKUP($C297,Lease_Tenure,2,FALSE)=1,IF(MOD(ER$291,12)=1,$D297*((Assumptions!EQ215)*(1-Assumptions!ER232)+(Assumptions!ER215-Assumptions!EQ215)),$D297*(Assumptions!ER215-Assumptions!EQ215)),IF(MOD(ER$290,VLOOKUP($C297,Lease_Tenure,2,FALSE))=1,IF(MOD(ER$291,12)=1,$D297*((Assumptions!EQ215)*(1-Assumptions!ER232)+(Assumptions!ER215-Assumptions!EQ215)),$D297*(Assumptions!ER215-Assumptions!EQ215)),$D297*(Assumptions!ER215-Assumptions!EQ215)))),0),0)</f>
        <v>0</v>
      </c>
      <c r="ES297" s="185">
        <f>IFERROR(MAX(IF(ES$290=1,IF(MOD(ES$291,12)=1,$D297*(Assumptions!ES215),$D297*(Assumptions!ES215-Assumptions!ER215)),IF(VLOOKUP($C297,Lease_Tenure,2,FALSE)=1,IF(MOD(ES$291,12)=1,$D297*((Assumptions!ER215)*(1-Assumptions!ES232)+(Assumptions!ES215-Assumptions!ER215)),$D297*(Assumptions!ES215-Assumptions!ER215)),IF(MOD(ES$290,VLOOKUP($C297,Lease_Tenure,2,FALSE))=1,IF(MOD(ES$291,12)=1,$D297*((Assumptions!ER215)*(1-Assumptions!ES232)+(Assumptions!ES215-Assumptions!ER215)),$D297*(Assumptions!ES215-Assumptions!ER215)),$D297*(Assumptions!ES215-Assumptions!ER215)))),0),0)</f>
        <v>0.255</v>
      </c>
      <c r="ET297" s="185">
        <f>IFERROR(MAX(IF(ET$290=1,IF(MOD(ET$291,12)=1,$D297*(Assumptions!ET215),$D297*(Assumptions!ET215-Assumptions!ES215)),IF(VLOOKUP($C297,Lease_Tenure,2,FALSE)=1,IF(MOD(ET$291,12)=1,$D297*((Assumptions!ES215)*(1-Assumptions!ET232)+(Assumptions!ET215-Assumptions!ES215)),$D297*(Assumptions!ET215-Assumptions!ES215)),IF(MOD(ET$290,VLOOKUP($C297,Lease_Tenure,2,FALSE))=1,IF(MOD(ET$291,12)=1,$D297*((Assumptions!ES215)*(1-Assumptions!ET232)+(Assumptions!ET215-Assumptions!ES215)),$D297*(Assumptions!ET215-Assumptions!ES215)),$D297*(Assumptions!ET215-Assumptions!ES215)))),0),0)</f>
        <v>0</v>
      </c>
      <c r="EU297" s="185">
        <f>IFERROR(MAX(IF(EU$290=1,IF(MOD(EU$291,12)=1,$D297*(Assumptions!EU215),$D297*(Assumptions!EU215-Assumptions!ET215)),IF(VLOOKUP($C297,Lease_Tenure,2,FALSE)=1,IF(MOD(EU$291,12)=1,$D297*((Assumptions!ET215)*(1-Assumptions!EU232)+(Assumptions!EU215-Assumptions!ET215)),$D297*(Assumptions!EU215-Assumptions!ET215)),IF(MOD(EU$290,VLOOKUP($C297,Lease_Tenure,2,FALSE))=1,IF(MOD(EU$291,12)=1,$D297*((Assumptions!ET215)*(1-Assumptions!EU232)+(Assumptions!EU215-Assumptions!ET215)),$D297*(Assumptions!EU215-Assumptions!ET215)),$D297*(Assumptions!EU215-Assumptions!ET215)))),0),0)</f>
        <v>0</v>
      </c>
      <c r="EV297" s="185">
        <f>IFERROR(MAX(IF(EV$290=1,IF(MOD(EV$291,12)=1,$D297*(Assumptions!EV215),$D297*(Assumptions!EV215-Assumptions!EU215)),IF(VLOOKUP($C297,Lease_Tenure,2,FALSE)=1,IF(MOD(EV$291,12)=1,$D297*((Assumptions!EU215)*(1-Assumptions!EV232)+(Assumptions!EV215-Assumptions!EU215)),$D297*(Assumptions!EV215-Assumptions!EU215)),IF(MOD(EV$290,VLOOKUP($C297,Lease_Tenure,2,FALSE))=1,IF(MOD(EV$291,12)=1,$D297*((Assumptions!EU215)*(1-Assumptions!EV232)+(Assumptions!EV215-Assumptions!EU215)),$D297*(Assumptions!EV215-Assumptions!EU215)),$D297*(Assumptions!EV215-Assumptions!EU215)))),0),0)</f>
        <v>0</v>
      </c>
      <c r="EW297" s="185">
        <f>IFERROR(MAX(IF(EW$290=1,IF(MOD(EW$291,12)=1,$D297*(Assumptions!EW215),$D297*(Assumptions!EW215-Assumptions!EV215)),IF(VLOOKUP($C297,Lease_Tenure,2,FALSE)=1,IF(MOD(EW$291,12)=1,$D297*((Assumptions!EV215)*(1-Assumptions!EW232)+(Assumptions!EW215-Assumptions!EV215)),$D297*(Assumptions!EW215-Assumptions!EV215)),IF(MOD(EW$290,VLOOKUP($C297,Lease_Tenure,2,FALSE))=1,IF(MOD(EW$291,12)=1,$D297*((Assumptions!EV215)*(1-Assumptions!EW232)+(Assumptions!EW215-Assumptions!EV215)),$D297*(Assumptions!EW215-Assumptions!EV215)),$D297*(Assumptions!EW215-Assumptions!EV215)))),0),0)</f>
        <v>0</v>
      </c>
      <c r="EX297" s="185">
        <f>IFERROR(MAX(IF(EX$290=1,IF(MOD(EX$291,12)=1,$D297*(Assumptions!EX215),$D297*(Assumptions!EX215-Assumptions!EW215)),IF(VLOOKUP($C297,Lease_Tenure,2,FALSE)=1,IF(MOD(EX$291,12)=1,$D297*((Assumptions!EW215)*(1-Assumptions!EX232)+(Assumptions!EX215-Assumptions!EW215)),$D297*(Assumptions!EX215-Assumptions!EW215)),IF(MOD(EX$290,VLOOKUP($C297,Lease_Tenure,2,FALSE))=1,IF(MOD(EX$291,12)=1,$D297*((Assumptions!EW215)*(1-Assumptions!EX232)+(Assumptions!EX215-Assumptions!EW215)),$D297*(Assumptions!EX215-Assumptions!EW215)),$D297*(Assumptions!EX215-Assumptions!EW215)))),0),0)</f>
        <v>0</v>
      </c>
      <c r="EY297" s="185">
        <f>IFERROR(MAX(IF(EY$290=1,IF(MOD(EY$291,12)=1,$D297*(Assumptions!EY215),$D297*(Assumptions!EY215-Assumptions!EX215)),IF(VLOOKUP($C297,Lease_Tenure,2,FALSE)=1,IF(MOD(EY$291,12)=1,$D297*((Assumptions!EX215)*(1-Assumptions!EY232)+(Assumptions!EY215-Assumptions!EX215)),$D297*(Assumptions!EY215-Assumptions!EX215)),IF(MOD(EY$290,VLOOKUP($C297,Lease_Tenure,2,FALSE))=1,IF(MOD(EY$291,12)=1,$D297*((Assumptions!EX215)*(1-Assumptions!EY232)+(Assumptions!EY215-Assumptions!EX215)),$D297*(Assumptions!EY215-Assumptions!EX215)),$D297*(Assumptions!EY215-Assumptions!EX215)))),0),0)</f>
        <v>0</v>
      </c>
      <c r="EZ297" s="185">
        <f>IFERROR(MAX(IF(EZ$290=1,IF(MOD(EZ$291,12)=1,$D297*(Assumptions!EZ215),$D297*(Assumptions!EZ215-Assumptions!EY215)),IF(VLOOKUP($C297,Lease_Tenure,2,FALSE)=1,IF(MOD(EZ$291,12)=1,$D297*((Assumptions!EY215)*(1-Assumptions!EZ232)+(Assumptions!EZ215-Assumptions!EY215)),$D297*(Assumptions!EZ215-Assumptions!EY215)),IF(MOD(EZ$290,VLOOKUP($C297,Lease_Tenure,2,FALSE))=1,IF(MOD(EZ$291,12)=1,$D297*((Assumptions!EY215)*(1-Assumptions!EZ232)+(Assumptions!EZ215-Assumptions!EY215)),$D297*(Assumptions!EZ215-Assumptions!EY215)),$D297*(Assumptions!EZ215-Assumptions!EY215)))),0),0)</f>
        <v>0</v>
      </c>
      <c r="FA297" s="185">
        <f>IFERROR(MAX(IF(FA$290=1,IF(MOD(FA$291,12)=1,$D297*(Assumptions!FA215),$D297*(Assumptions!FA215-Assumptions!EZ215)),IF(VLOOKUP($C297,Lease_Tenure,2,FALSE)=1,IF(MOD(FA$291,12)=1,$D297*((Assumptions!EZ215)*(1-Assumptions!FA232)+(Assumptions!FA215-Assumptions!EZ215)),$D297*(Assumptions!FA215-Assumptions!EZ215)),IF(MOD(FA$290,VLOOKUP($C297,Lease_Tenure,2,FALSE))=1,IF(MOD(FA$291,12)=1,$D297*((Assumptions!EZ215)*(1-Assumptions!FA232)+(Assumptions!FA215-Assumptions!EZ215)),$D297*(Assumptions!FA215-Assumptions!EZ215)),$D297*(Assumptions!FA215-Assumptions!EZ215)))),0),0)</f>
        <v>0</v>
      </c>
      <c r="FB297" s="185">
        <f>IFERROR(MAX(IF(FB$290=1,IF(MOD(FB$291,12)=1,$D297*(Assumptions!FB215),$D297*(Assumptions!FB215-Assumptions!FA215)),IF(VLOOKUP($C297,Lease_Tenure,2,FALSE)=1,IF(MOD(FB$291,12)=1,$D297*((Assumptions!FA215)*(1-Assumptions!FB232)+(Assumptions!FB215-Assumptions!FA215)),$D297*(Assumptions!FB215-Assumptions!FA215)),IF(MOD(FB$290,VLOOKUP($C297,Lease_Tenure,2,FALSE))=1,IF(MOD(FB$291,12)=1,$D297*((Assumptions!FA215)*(1-Assumptions!FB232)+(Assumptions!FB215-Assumptions!FA215)),$D297*(Assumptions!FB215-Assumptions!FA215)),$D297*(Assumptions!FB215-Assumptions!FA215)))),0),0)</f>
        <v>0</v>
      </c>
      <c r="FC297" s="185">
        <f>IFERROR(MAX(IF(FC$290=1,IF(MOD(FC$291,12)=1,$D297*(Assumptions!FC215),$D297*(Assumptions!FC215-Assumptions!FB215)),IF(VLOOKUP($C297,Lease_Tenure,2,FALSE)=1,IF(MOD(FC$291,12)=1,$D297*((Assumptions!FB215)*(1-Assumptions!FC232)+(Assumptions!FC215-Assumptions!FB215)),$D297*(Assumptions!FC215-Assumptions!FB215)),IF(MOD(FC$290,VLOOKUP($C297,Lease_Tenure,2,FALSE))=1,IF(MOD(FC$291,12)=1,$D297*((Assumptions!FB215)*(1-Assumptions!FC232)+(Assumptions!FC215-Assumptions!FB215)),$D297*(Assumptions!FC215-Assumptions!FB215)),$D297*(Assumptions!FC215-Assumptions!FB215)))),0),0)</f>
        <v>0</v>
      </c>
      <c r="FD297" s="185">
        <f>IFERROR(MAX(IF(FD$290=1,IF(MOD(FD$291,12)=1,$D297*(Assumptions!FD215),$D297*(Assumptions!FD215-Assumptions!FC215)),IF(VLOOKUP($C297,Lease_Tenure,2,FALSE)=1,IF(MOD(FD$291,12)=1,$D297*((Assumptions!FC215)*(1-Assumptions!FD232)+(Assumptions!FD215-Assumptions!FC215)),$D297*(Assumptions!FD215-Assumptions!FC215)),IF(MOD(FD$290,VLOOKUP($C297,Lease_Tenure,2,FALSE))=1,IF(MOD(FD$291,12)=1,$D297*((Assumptions!FC215)*(1-Assumptions!FD232)+(Assumptions!FD215-Assumptions!FC215)),$D297*(Assumptions!FD215-Assumptions!FC215)),$D297*(Assumptions!FD215-Assumptions!FC215)))),0),0)</f>
        <v>0</v>
      </c>
      <c r="FE297" s="185">
        <f>IFERROR(MAX(IF(FE$290=1,IF(MOD(FE$291,12)=1,$D297*(Assumptions!FE215),$D297*(Assumptions!FE215-Assumptions!FD215)),IF(VLOOKUP($C297,Lease_Tenure,2,FALSE)=1,IF(MOD(FE$291,12)=1,$D297*((Assumptions!FD215)*(1-Assumptions!FE232)+(Assumptions!FE215-Assumptions!FD215)),$D297*(Assumptions!FE215-Assumptions!FD215)),IF(MOD(FE$290,VLOOKUP($C297,Lease_Tenure,2,FALSE))=1,IF(MOD(FE$291,12)=1,$D297*((Assumptions!FD215)*(1-Assumptions!FE232)+(Assumptions!FE215-Assumptions!FD215)),$D297*(Assumptions!FE215-Assumptions!FD215)),$D297*(Assumptions!FE215-Assumptions!FD215)))),0),0)</f>
        <v>0</v>
      </c>
      <c r="FF297" s="185">
        <f>IFERROR(MAX(IF(FF$290=1,IF(MOD(FF$291,12)=1,$D297*(Assumptions!FF215),$D297*(Assumptions!FF215-Assumptions!FE215)),IF(VLOOKUP($C297,Lease_Tenure,2,FALSE)=1,IF(MOD(FF$291,12)=1,$D297*((Assumptions!FE215)*(1-Assumptions!FF232)+(Assumptions!FF215-Assumptions!FE215)),$D297*(Assumptions!FF215-Assumptions!FE215)),IF(MOD(FF$290,VLOOKUP($C297,Lease_Tenure,2,FALSE))=1,IF(MOD(FF$291,12)=1,$D297*((Assumptions!FE215)*(1-Assumptions!FF232)+(Assumptions!FF215-Assumptions!FE215)),$D297*(Assumptions!FF215-Assumptions!FE215)),$D297*(Assumptions!FF215-Assumptions!FE215)))),0),0)</f>
        <v>0</v>
      </c>
      <c r="FG297" s="185">
        <f>IFERROR(MAX(IF(FG$290=1,IF(MOD(FG$291,12)=1,$D297*(Assumptions!FG215),$D297*(Assumptions!FG215-Assumptions!FF215)),IF(VLOOKUP($C297,Lease_Tenure,2,FALSE)=1,IF(MOD(FG$291,12)=1,$D297*((Assumptions!FF215)*(1-Assumptions!FG232)+(Assumptions!FG215-Assumptions!FF215)),$D297*(Assumptions!FG215-Assumptions!FF215)),IF(MOD(FG$290,VLOOKUP($C297,Lease_Tenure,2,FALSE))=1,IF(MOD(FG$291,12)=1,$D297*((Assumptions!FF215)*(1-Assumptions!FG232)+(Assumptions!FG215-Assumptions!FF215)),$D297*(Assumptions!FG215-Assumptions!FF215)),$D297*(Assumptions!FG215-Assumptions!FF215)))),0),0)</f>
        <v>0</v>
      </c>
      <c r="FH297" s="185">
        <f>IFERROR(MAX(IF(FH$290=1,IF(MOD(FH$291,12)=1,$D297*(Assumptions!FH215),$D297*(Assumptions!FH215-Assumptions!FG215)),IF(VLOOKUP($C297,Lease_Tenure,2,FALSE)=1,IF(MOD(FH$291,12)=1,$D297*((Assumptions!FG215)*(1-Assumptions!FH232)+(Assumptions!FH215-Assumptions!FG215)),$D297*(Assumptions!FH215-Assumptions!FG215)),IF(MOD(FH$290,VLOOKUP($C297,Lease_Tenure,2,FALSE))=1,IF(MOD(FH$291,12)=1,$D297*((Assumptions!FG215)*(1-Assumptions!FH232)+(Assumptions!FH215-Assumptions!FG215)),$D297*(Assumptions!FH215-Assumptions!FG215)),$D297*(Assumptions!FH215-Assumptions!FG215)))),0),0)</f>
        <v>0</v>
      </c>
      <c r="FI297" s="185">
        <f>IFERROR(MAX(IF(FI$290=1,IF(MOD(FI$291,12)=1,$D297*(Assumptions!FI215),$D297*(Assumptions!FI215-Assumptions!FH215)),IF(VLOOKUP($C297,Lease_Tenure,2,FALSE)=1,IF(MOD(FI$291,12)=1,$D297*((Assumptions!FH215)*(1-Assumptions!FI232)+(Assumptions!FI215-Assumptions!FH215)),$D297*(Assumptions!FI215-Assumptions!FH215)),IF(MOD(FI$290,VLOOKUP($C297,Lease_Tenure,2,FALSE))=1,IF(MOD(FI$291,12)=1,$D297*((Assumptions!FH215)*(1-Assumptions!FI232)+(Assumptions!FI215-Assumptions!FH215)),$D297*(Assumptions!FI215-Assumptions!FH215)),$D297*(Assumptions!FI215-Assumptions!FH215)))),0),0)</f>
        <v>0</v>
      </c>
      <c r="FJ297" s="185">
        <f>IFERROR(MAX(IF(FJ$290=1,IF(MOD(FJ$291,12)=1,$D297*(Assumptions!FJ215),$D297*(Assumptions!FJ215-Assumptions!FI215)),IF(VLOOKUP($C297,Lease_Tenure,2,FALSE)=1,IF(MOD(FJ$291,12)=1,$D297*((Assumptions!FI215)*(1-Assumptions!FJ232)+(Assumptions!FJ215-Assumptions!FI215)),$D297*(Assumptions!FJ215-Assumptions!FI215)),IF(MOD(FJ$290,VLOOKUP($C297,Lease_Tenure,2,FALSE))=1,IF(MOD(FJ$291,12)=1,$D297*((Assumptions!FI215)*(1-Assumptions!FJ232)+(Assumptions!FJ215-Assumptions!FI215)),$D297*(Assumptions!FJ215-Assumptions!FI215)),$D297*(Assumptions!FJ215-Assumptions!FI215)))),0),0)</f>
        <v>0</v>
      </c>
      <c r="FK297" s="185">
        <f>IFERROR(MAX(IF(FK$290=1,IF(MOD(FK$291,12)=1,$D297*(Assumptions!FK215),$D297*(Assumptions!FK215-Assumptions!FJ215)),IF(VLOOKUP($C297,Lease_Tenure,2,FALSE)=1,IF(MOD(FK$291,12)=1,$D297*((Assumptions!FJ215)*(1-Assumptions!FK232)+(Assumptions!FK215-Assumptions!FJ215)),$D297*(Assumptions!FK215-Assumptions!FJ215)),IF(MOD(FK$290,VLOOKUP($C297,Lease_Tenure,2,FALSE))=1,IF(MOD(FK$291,12)=1,$D297*((Assumptions!FJ215)*(1-Assumptions!FK232)+(Assumptions!FK215-Assumptions!FJ215)),$D297*(Assumptions!FK215-Assumptions!FJ215)),$D297*(Assumptions!FK215-Assumptions!FJ215)))),0),0)</f>
        <v>0</v>
      </c>
      <c r="FL297" s="185">
        <f>IFERROR(MAX(IF(FL$290=1,IF(MOD(FL$291,12)=1,$D297*(Assumptions!FL215),$D297*(Assumptions!FL215-Assumptions!FK215)),IF(VLOOKUP($C297,Lease_Tenure,2,FALSE)=1,IF(MOD(FL$291,12)=1,$D297*((Assumptions!FK215)*(1-Assumptions!FL232)+(Assumptions!FL215-Assumptions!FK215)),$D297*(Assumptions!FL215-Assumptions!FK215)),IF(MOD(FL$290,VLOOKUP($C297,Lease_Tenure,2,FALSE))=1,IF(MOD(FL$291,12)=1,$D297*((Assumptions!FK215)*(1-Assumptions!FL232)+(Assumptions!FL215-Assumptions!FK215)),$D297*(Assumptions!FL215-Assumptions!FK215)),$D297*(Assumptions!FL215-Assumptions!FK215)))),0),0)</f>
        <v>0</v>
      </c>
      <c r="FM297" s="185">
        <f>IFERROR(MAX(IF(FM$290=1,IF(MOD(FM$291,12)=1,$D297*(Assumptions!FM215),$D297*(Assumptions!FM215-Assumptions!FL215)),IF(VLOOKUP($C297,Lease_Tenure,2,FALSE)=1,IF(MOD(FM$291,12)=1,$D297*((Assumptions!FL215)*(1-Assumptions!FM232)+(Assumptions!FM215-Assumptions!FL215)),$D297*(Assumptions!FM215-Assumptions!FL215)),IF(MOD(FM$290,VLOOKUP($C297,Lease_Tenure,2,FALSE))=1,IF(MOD(FM$291,12)=1,$D297*((Assumptions!FL215)*(1-Assumptions!FM232)+(Assumptions!FM215-Assumptions!FL215)),$D297*(Assumptions!FM215-Assumptions!FL215)),$D297*(Assumptions!FM215-Assumptions!FL215)))),0),0)</f>
        <v>0</v>
      </c>
      <c r="FN297" s="185">
        <f>IFERROR(MAX(IF(FN$290=1,IF(MOD(FN$291,12)=1,$D297*(Assumptions!FN215),$D297*(Assumptions!FN215-Assumptions!FM215)),IF(VLOOKUP($C297,Lease_Tenure,2,FALSE)=1,IF(MOD(FN$291,12)=1,$D297*((Assumptions!FM215)*(1-Assumptions!FN232)+(Assumptions!FN215-Assumptions!FM215)),$D297*(Assumptions!FN215-Assumptions!FM215)),IF(MOD(FN$290,VLOOKUP($C297,Lease_Tenure,2,FALSE))=1,IF(MOD(FN$291,12)=1,$D297*((Assumptions!FM215)*(1-Assumptions!FN232)+(Assumptions!FN215-Assumptions!FM215)),$D297*(Assumptions!FN215-Assumptions!FM215)),$D297*(Assumptions!FN215-Assumptions!FM215)))),0),0)</f>
        <v>0</v>
      </c>
      <c r="FO297" s="185">
        <f>IFERROR(MAX(IF(FO$290=1,IF(MOD(FO$291,12)=1,$D297*(Assumptions!FO215),$D297*(Assumptions!FO215-Assumptions!FN215)),IF(VLOOKUP($C297,Lease_Tenure,2,FALSE)=1,IF(MOD(FO$291,12)=1,$D297*((Assumptions!FN215)*(1-Assumptions!FO232)+(Assumptions!FO215-Assumptions!FN215)),$D297*(Assumptions!FO215-Assumptions!FN215)),IF(MOD(FO$290,VLOOKUP($C297,Lease_Tenure,2,FALSE))=1,IF(MOD(FO$291,12)=1,$D297*((Assumptions!FN215)*(1-Assumptions!FO232)+(Assumptions!FO215-Assumptions!FN215)),$D297*(Assumptions!FO215-Assumptions!FN215)),$D297*(Assumptions!FO215-Assumptions!FN215)))),0),0)</f>
        <v>0</v>
      </c>
      <c r="FP297" s="185">
        <f>IFERROR(MAX(IF(FP$290=1,IF(MOD(FP$291,12)=1,$D297*(Assumptions!FP215),$D297*(Assumptions!FP215-Assumptions!FO215)),IF(VLOOKUP($C297,Lease_Tenure,2,FALSE)=1,IF(MOD(FP$291,12)=1,$D297*((Assumptions!FO215)*(1-Assumptions!FP232)+(Assumptions!FP215-Assumptions!FO215)),$D297*(Assumptions!FP215-Assumptions!FO215)),IF(MOD(FP$290,VLOOKUP($C297,Lease_Tenure,2,FALSE))=1,IF(MOD(FP$291,12)=1,$D297*((Assumptions!FO215)*(1-Assumptions!FP232)+(Assumptions!FP215-Assumptions!FO215)),$D297*(Assumptions!FP215-Assumptions!FO215)),$D297*(Assumptions!FP215-Assumptions!FO215)))),0),0)</f>
        <v>0</v>
      </c>
      <c r="FQ297" s="185">
        <f>IFERROR(MAX(IF(FQ$290=1,IF(MOD(FQ$291,12)=1,$D297*(Assumptions!FQ215),$D297*(Assumptions!FQ215-Assumptions!FP215)),IF(VLOOKUP($C297,Lease_Tenure,2,FALSE)=1,IF(MOD(FQ$291,12)=1,$D297*((Assumptions!FP215)*(1-Assumptions!FQ232)+(Assumptions!FQ215-Assumptions!FP215)),$D297*(Assumptions!FQ215-Assumptions!FP215)),IF(MOD(FQ$290,VLOOKUP($C297,Lease_Tenure,2,FALSE))=1,IF(MOD(FQ$291,12)=1,$D297*((Assumptions!FP215)*(1-Assumptions!FQ232)+(Assumptions!FQ215-Assumptions!FP215)),$D297*(Assumptions!FQ215-Assumptions!FP215)),$D297*(Assumptions!FQ215-Assumptions!FP215)))),0),0)</f>
        <v>0</v>
      </c>
      <c r="FR297" s="185">
        <f>IFERROR(MAX(IF(FR$290=1,IF(MOD(FR$291,12)=1,$D297*(Assumptions!FR215),$D297*(Assumptions!FR215-Assumptions!FQ215)),IF(VLOOKUP($C297,Lease_Tenure,2,FALSE)=1,IF(MOD(FR$291,12)=1,$D297*((Assumptions!FQ215)*(1-Assumptions!FR232)+(Assumptions!FR215-Assumptions!FQ215)),$D297*(Assumptions!FR215-Assumptions!FQ215)),IF(MOD(FR$290,VLOOKUP($C297,Lease_Tenure,2,FALSE))=1,IF(MOD(FR$291,12)=1,$D297*((Assumptions!FQ215)*(1-Assumptions!FR232)+(Assumptions!FR215-Assumptions!FQ215)),$D297*(Assumptions!FR215-Assumptions!FQ215)),$D297*(Assumptions!FR215-Assumptions!FQ215)))),0),0)</f>
        <v>0</v>
      </c>
      <c r="FS297" s="185">
        <f>IFERROR(MAX(IF(FS$290=1,IF(MOD(FS$291,12)=1,$D297*(Assumptions!FS215),$D297*(Assumptions!FS215-Assumptions!FR215)),IF(VLOOKUP($C297,Lease_Tenure,2,FALSE)=1,IF(MOD(FS$291,12)=1,$D297*((Assumptions!FR215)*(1-Assumptions!FS232)+(Assumptions!FS215-Assumptions!FR215)),$D297*(Assumptions!FS215-Assumptions!FR215)),IF(MOD(FS$290,VLOOKUP($C297,Lease_Tenure,2,FALSE))=1,IF(MOD(FS$291,12)=1,$D297*((Assumptions!FR215)*(1-Assumptions!FS232)+(Assumptions!FS215-Assumptions!FR215)),$D297*(Assumptions!FS215-Assumptions!FR215)),$D297*(Assumptions!FS215-Assumptions!FR215)))),0),0)</f>
        <v>0</v>
      </c>
      <c r="FT297" s="185">
        <f>IFERROR(MAX(IF(FT$290=1,IF(MOD(FT$291,12)=1,$D297*(Assumptions!FT215),$D297*(Assumptions!FT215-Assumptions!FS215)),IF(VLOOKUP($C297,Lease_Tenure,2,FALSE)=1,IF(MOD(FT$291,12)=1,$D297*((Assumptions!FS215)*(1-Assumptions!FT232)+(Assumptions!FT215-Assumptions!FS215)),$D297*(Assumptions!FT215-Assumptions!FS215)),IF(MOD(FT$290,VLOOKUP($C297,Lease_Tenure,2,FALSE))=1,IF(MOD(FT$291,12)=1,$D297*((Assumptions!FS215)*(1-Assumptions!FT232)+(Assumptions!FT215-Assumptions!FS215)),$D297*(Assumptions!FT215-Assumptions!FS215)),$D297*(Assumptions!FT215-Assumptions!FS215)))),0),0)</f>
        <v>0</v>
      </c>
      <c r="FU297" s="185">
        <f>IFERROR(MAX(IF(FU$290=1,IF(MOD(FU$291,12)=1,$D297*(Assumptions!FU215),$D297*(Assumptions!FU215-Assumptions!FT215)),IF(VLOOKUP($C297,Lease_Tenure,2,FALSE)=1,IF(MOD(FU$291,12)=1,$D297*((Assumptions!FT215)*(1-Assumptions!FU232)+(Assumptions!FU215-Assumptions!FT215)),$D297*(Assumptions!FU215-Assumptions!FT215)),IF(MOD(FU$290,VLOOKUP($C297,Lease_Tenure,2,FALSE))=1,IF(MOD(FU$291,12)=1,$D297*((Assumptions!FT215)*(1-Assumptions!FU232)+(Assumptions!FU215-Assumptions!FT215)),$D297*(Assumptions!FU215-Assumptions!FT215)),$D297*(Assumptions!FU215-Assumptions!FT215)))),0),0)</f>
        <v>0</v>
      </c>
      <c r="FV297" s="185">
        <f>IFERROR(MAX(IF(FV$290=1,IF(MOD(FV$291,12)=1,$D297*(Assumptions!FV215),$D297*(Assumptions!FV215-Assumptions!FU215)),IF(VLOOKUP($C297,Lease_Tenure,2,FALSE)=1,IF(MOD(FV$291,12)=1,$D297*((Assumptions!FU215)*(1-Assumptions!FV232)+(Assumptions!FV215-Assumptions!FU215)),$D297*(Assumptions!FV215-Assumptions!FU215)),IF(MOD(FV$290,VLOOKUP($C297,Lease_Tenure,2,FALSE))=1,IF(MOD(FV$291,12)=1,$D297*((Assumptions!FU215)*(1-Assumptions!FV232)+(Assumptions!FV215-Assumptions!FU215)),$D297*(Assumptions!FV215-Assumptions!FU215)),$D297*(Assumptions!FV215-Assumptions!FU215)))),0),0)</f>
        <v>0</v>
      </c>
      <c r="FW297" s="185">
        <f>IFERROR(MAX(IF(FW$290=1,IF(MOD(FW$291,12)=1,$D297*(Assumptions!FW215),$D297*(Assumptions!FW215-Assumptions!FV215)),IF(VLOOKUP($C297,Lease_Tenure,2,FALSE)=1,IF(MOD(FW$291,12)=1,$D297*((Assumptions!FV215)*(1-Assumptions!FW232)+(Assumptions!FW215-Assumptions!FV215)),$D297*(Assumptions!FW215-Assumptions!FV215)),IF(MOD(FW$290,VLOOKUP($C297,Lease_Tenure,2,FALSE))=1,IF(MOD(FW$291,12)=1,$D297*((Assumptions!FV215)*(1-Assumptions!FW232)+(Assumptions!FW215-Assumptions!FV215)),$D297*(Assumptions!FW215-Assumptions!FV215)),$D297*(Assumptions!FW215-Assumptions!FV215)))),0),0)</f>
        <v>0</v>
      </c>
      <c r="FX297" s="185">
        <f>IFERROR(MAX(IF(FX$290=1,IF(MOD(FX$291,12)=1,$D297*(Assumptions!FX215),$D297*(Assumptions!FX215-Assumptions!FW215)),IF(VLOOKUP($C297,Lease_Tenure,2,FALSE)=1,IF(MOD(FX$291,12)=1,$D297*((Assumptions!FW215)*(1-Assumptions!FX232)+(Assumptions!FX215-Assumptions!FW215)),$D297*(Assumptions!FX215-Assumptions!FW215)),IF(MOD(FX$290,VLOOKUP($C297,Lease_Tenure,2,FALSE))=1,IF(MOD(FX$291,12)=1,$D297*((Assumptions!FW215)*(1-Assumptions!FX232)+(Assumptions!FX215-Assumptions!FW215)),$D297*(Assumptions!FX215-Assumptions!FW215)),$D297*(Assumptions!FX215-Assumptions!FW215)))),0),0)</f>
        <v>0</v>
      </c>
      <c r="FY297" s="185">
        <f>IFERROR(MAX(IF(FY$290=1,IF(MOD(FY$291,12)=1,$D297*(Assumptions!FY215),$D297*(Assumptions!FY215-Assumptions!FX215)),IF(VLOOKUP($C297,Lease_Tenure,2,FALSE)=1,IF(MOD(FY$291,12)=1,$D297*((Assumptions!FX215)*(1-Assumptions!FY232)+(Assumptions!FY215-Assumptions!FX215)),$D297*(Assumptions!FY215-Assumptions!FX215)),IF(MOD(FY$290,VLOOKUP($C297,Lease_Tenure,2,FALSE))=1,IF(MOD(FY$291,12)=1,$D297*((Assumptions!FX215)*(1-Assumptions!FY232)+(Assumptions!FY215-Assumptions!FX215)),$D297*(Assumptions!FY215-Assumptions!FX215)),$D297*(Assumptions!FY215-Assumptions!FX215)))),0),0)</f>
        <v>0</v>
      </c>
      <c r="FZ297" s="185">
        <f>IFERROR(MAX(IF(FZ$290=1,IF(MOD(FZ$291,12)=1,$D297*(Assumptions!FZ215),$D297*(Assumptions!FZ215-Assumptions!FY215)),IF(VLOOKUP($C297,Lease_Tenure,2,FALSE)=1,IF(MOD(FZ$291,12)=1,$D297*((Assumptions!FY215)*(1-Assumptions!FZ232)+(Assumptions!FZ215-Assumptions!FY215)),$D297*(Assumptions!FZ215-Assumptions!FY215)),IF(MOD(FZ$290,VLOOKUP($C297,Lease_Tenure,2,FALSE))=1,IF(MOD(FZ$291,12)=1,$D297*((Assumptions!FY215)*(1-Assumptions!FZ232)+(Assumptions!FZ215-Assumptions!FY215)),$D297*(Assumptions!FZ215-Assumptions!FY215)),$D297*(Assumptions!FZ215-Assumptions!FY215)))),0),0)</f>
        <v>0</v>
      </c>
      <c r="GA297" s="185">
        <f>IFERROR(MAX(IF(GA$290=1,IF(MOD(GA$291,12)=1,$D297*(Assumptions!GA215),$D297*(Assumptions!GA215-Assumptions!FZ215)),IF(VLOOKUP($C297,Lease_Tenure,2,FALSE)=1,IF(MOD(GA$291,12)=1,$D297*((Assumptions!FZ215)*(1-Assumptions!GA232)+(Assumptions!GA215-Assumptions!FZ215)),$D297*(Assumptions!GA215-Assumptions!FZ215)),IF(MOD(GA$290,VLOOKUP($C297,Lease_Tenure,2,FALSE))=1,IF(MOD(GA$291,12)=1,$D297*((Assumptions!FZ215)*(1-Assumptions!GA232)+(Assumptions!GA215-Assumptions!FZ215)),$D297*(Assumptions!GA215-Assumptions!FZ215)),$D297*(Assumptions!GA215-Assumptions!FZ215)))),0),0)</f>
        <v>0</v>
      </c>
      <c r="GB297" s="185">
        <f>IFERROR(MAX(IF(GB$290=1,IF(MOD(GB$291,12)=1,$D297*(Assumptions!GB215),$D297*(Assumptions!GB215-Assumptions!GA215)),IF(VLOOKUP($C297,Lease_Tenure,2,FALSE)=1,IF(MOD(GB$291,12)=1,$D297*((Assumptions!GA215)*(1-Assumptions!GB232)+(Assumptions!GB215-Assumptions!GA215)),$D297*(Assumptions!GB215-Assumptions!GA215)),IF(MOD(GB$290,VLOOKUP($C297,Lease_Tenure,2,FALSE))=1,IF(MOD(GB$291,12)=1,$D297*((Assumptions!GA215)*(1-Assumptions!GB232)+(Assumptions!GB215-Assumptions!GA215)),$D297*(Assumptions!GB215-Assumptions!GA215)),$D297*(Assumptions!GB215-Assumptions!GA215)))),0),0)</f>
        <v>0</v>
      </c>
      <c r="GC297" s="185">
        <f>IFERROR(MAX(IF(GC$290=1,IF(MOD(GC$291,12)=1,$D297*(Assumptions!GC215),$D297*(Assumptions!GC215-Assumptions!GB215)),IF(VLOOKUP($C297,Lease_Tenure,2,FALSE)=1,IF(MOD(GC$291,12)=1,$D297*((Assumptions!GB215)*(1-Assumptions!GC232)+(Assumptions!GC215-Assumptions!GB215)),$D297*(Assumptions!GC215-Assumptions!GB215)),IF(MOD(GC$290,VLOOKUP($C297,Lease_Tenure,2,FALSE))=1,IF(MOD(GC$291,12)=1,$D297*((Assumptions!GB215)*(1-Assumptions!GC232)+(Assumptions!GC215-Assumptions!GB215)),$D297*(Assumptions!GC215-Assumptions!GB215)),$D297*(Assumptions!GC215-Assumptions!GB215)))),0),0)</f>
        <v>0</v>
      </c>
      <c r="GD297" s="185">
        <f>IFERROR(MAX(IF(GD$290=1,IF(MOD(GD$291,12)=1,$D297*(Assumptions!GD215),$D297*(Assumptions!GD215-Assumptions!GC215)),IF(VLOOKUP($C297,Lease_Tenure,2,FALSE)=1,IF(MOD(GD$291,12)=1,$D297*((Assumptions!GC215)*(1-Assumptions!GD232)+(Assumptions!GD215-Assumptions!GC215)),$D297*(Assumptions!GD215-Assumptions!GC215)),IF(MOD(GD$290,VLOOKUP($C297,Lease_Tenure,2,FALSE))=1,IF(MOD(GD$291,12)=1,$D297*((Assumptions!GC215)*(1-Assumptions!GD232)+(Assumptions!GD215-Assumptions!GC215)),$D297*(Assumptions!GD215-Assumptions!GC215)),$D297*(Assumptions!GD215-Assumptions!GC215)))),0),0)</f>
        <v>0</v>
      </c>
      <c r="GE297" s="185">
        <f>IFERROR(MAX(IF(GE$290=1,IF(MOD(GE$291,12)=1,$D297*(Assumptions!GE215),$D297*(Assumptions!GE215-Assumptions!GD215)),IF(VLOOKUP($C297,Lease_Tenure,2,FALSE)=1,IF(MOD(GE$291,12)=1,$D297*((Assumptions!GD215)*(1-Assumptions!GE232)+(Assumptions!GE215-Assumptions!GD215)),$D297*(Assumptions!GE215-Assumptions!GD215)),IF(MOD(GE$290,VLOOKUP($C297,Lease_Tenure,2,FALSE))=1,IF(MOD(GE$291,12)=1,$D297*((Assumptions!GD215)*(1-Assumptions!GE232)+(Assumptions!GE215-Assumptions!GD215)),$D297*(Assumptions!GE215-Assumptions!GD215)),$D297*(Assumptions!GE215-Assumptions!GD215)))),0),0)</f>
        <v>0</v>
      </c>
      <c r="GF297" s="185">
        <f>IFERROR(MAX(IF(GF$290=1,IF(MOD(GF$291,12)=1,$D297*(Assumptions!GF215),$D297*(Assumptions!GF215-Assumptions!GE215)),IF(VLOOKUP($C297,Lease_Tenure,2,FALSE)=1,IF(MOD(GF$291,12)=1,$D297*((Assumptions!GE215)*(1-Assumptions!GF232)+(Assumptions!GF215-Assumptions!GE215)),$D297*(Assumptions!GF215-Assumptions!GE215)),IF(MOD(GF$290,VLOOKUP($C297,Lease_Tenure,2,FALSE))=1,IF(MOD(GF$291,12)=1,$D297*((Assumptions!GE215)*(1-Assumptions!GF232)+(Assumptions!GF215-Assumptions!GE215)),$D297*(Assumptions!GF215-Assumptions!GE215)),$D297*(Assumptions!GF215-Assumptions!GE215)))),0),0)</f>
        <v>0</v>
      </c>
      <c r="GG297" s="185">
        <f>IFERROR(MAX(IF(GG$290=1,IF(MOD(GG$291,12)=1,$D297*(Assumptions!GG215),$D297*(Assumptions!GG215-Assumptions!GF215)),IF(VLOOKUP($C297,Lease_Tenure,2,FALSE)=1,IF(MOD(GG$291,12)=1,$D297*((Assumptions!GF215)*(1-Assumptions!GG232)+(Assumptions!GG215-Assumptions!GF215)),$D297*(Assumptions!GG215-Assumptions!GF215)),IF(MOD(GG$290,VLOOKUP($C297,Lease_Tenure,2,FALSE))=1,IF(MOD(GG$291,12)=1,$D297*((Assumptions!GF215)*(1-Assumptions!GG232)+(Assumptions!GG215-Assumptions!GF215)),$D297*(Assumptions!GG215-Assumptions!GF215)),$D297*(Assumptions!GG215-Assumptions!GF215)))),0),0)</f>
        <v>0</v>
      </c>
    </row>
    <row r="298" spans="2:189">
      <c r="B298" s="148">
        <v>6</v>
      </c>
      <c r="C298" s="184" t="str">
        <f t="shared" si="370"/>
        <v>Anchor</v>
      </c>
      <c r="D298" s="182">
        <f t="shared" si="371"/>
        <v>6</v>
      </c>
      <c r="E298" s="185">
        <f>IFERROR(MAX(IF(E$290=1,IF(MOD(E$291,12)=1,$D298*(Assumptions!E216),$D298*(Assumptions!E216-Assumptions!D216)),IF(VLOOKUP($C298,Lease_Tenure,2,FALSE)=1,IF(MOD(E$291,12)=1,$D298*((Assumptions!D216)*(1-Assumptions!E233)+(Assumptions!E216-Assumptions!D216)),$D298*(Assumptions!E216-Assumptions!D216)),IF(MOD(E$290,VLOOKUP($C298,Lease_Tenure,2,FALSE))=1,IF(MOD(E$291,12)=1,$D298*((Assumptions!D216)*(1-Assumptions!E233)+(Assumptions!E216-Assumptions!D216)),$D298*(Assumptions!E216-Assumptions!D216)),$D298*(Assumptions!E216-Assumptions!D216)))),0),0)</f>
        <v>6</v>
      </c>
      <c r="F298" s="185">
        <f>IFERROR(MAX(IF(F$290=1,IF(MOD(F$291,12)=1,$D298*(Assumptions!F216),$D298*(Assumptions!F216-Assumptions!E216)),IF(VLOOKUP($C298,Lease_Tenure,2,FALSE)=1,IF(MOD(F$291,12)=1,$D298*((Assumptions!E216)*(1-Assumptions!F233)+(Assumptions!F216-Assumptions!E216)),$D298*(Assumptions!F216-Assumptions!E216)),IF(MOD(F$290,VLOOKUP($C298,Lease_Tenure,2,FALSE))=1,IF(MOD(F$291,12)=1,$D298*((Assumptions!E216)*(1-Assumptions!F233)+(Assumptions!F216-Assumptions!E216)),$D298*(Assumptions!F216-Assumptions!E216)),$D298*(Assumptions!F216-Assumptions!E216)))),0),0)</f>
        <v>0</v>
      </c>
      <c r="G298" s="185">
        <f>IFERROR(MAX(IF(G$290=1,IF(MOD(G$291,12)=1,$D298*(Assumptions!G216),$D298*(Assumptions!G216-Assumptions!F216)),IF(VLOOKUP($C298,Lease_Tenure,2,FALSE)=1,IF(MOD(G$291,12)=1,$D298*((Assumptions!F216)*(1-Assumptions!G233)+(Assumptions!G216-Assumptions!F216)),$D298*(Assumptions!G216-Assumptions!F216)),IF(MOD(G$290,VLOOKUP($C298,Lease_Tenure,2,FALSE))=1,IF(MOD(G$291,12)=1,$D298*((Assumptions!F216)*(1-Assumptions!G233)+(Assumptions!G216-Assumptions!F216)),$D298*(Assumptions!G216-Assumptions!F216)),$D298*(Assumptions!G216-Assumptions!F216)))),0),0)</f>
        <v>0</v>
      </c>
      <c r="H298" s="185">
        <f>IFERROR(MAX(IF(H$290=1,IF(MOD(H$291,12)=1,$D298*(Assumptions!H216),$D298*(Assumptions!H216-Assumptions!G216)),IF(VLOOKUP($C298,Lease_Tenure,2,FALSE)=1,IF(MOD(H$291,12)=1,$D298*((Assumptions!G216)*(1-Assumptions!H233)+(Assumptions!H216-Assumptions!G216)),$D298*(Assumptions!H216-Assumptions!G216)),IF(MOD(H$290,VLOOKUP($C298,Lease_Tenure,2,FALSE))=1,IF(MOD(H$291,12)=1,$D298*((Assumptions!G216)*(1-Assumptions!H233)+(Assumptions!H216-Assumptions!G216)),$D298*(Assumptions!H216-Assumptions!G216)),$D298*(Assumptions!H216-Assumptions!G216)))),0),0)</f>
        <v>0</v>
      </c>
      <c r="I298" s="185">
        <f>IFERROR(MAX(IF(I$290=1,IF(MOD(I$291,12)=1,$D298*(Assumptions!I216),$D298*(Assumptions!I216-Assumptions!H216)),IF(VLOOKUP($C298,Lease_Tenure,2,FALSE)=1,IF(MOD(I$291,12)=1,$D298*((Assumptions!H216)*(1-Assumptions!I233)+(Assumptions!I216-Assumptions!H216)),$D298*(Assumptions!I216-Assumptions!H216)),IF(MOD(I$290,VLOOKUP($C298,Lease_Tenure,2,FALSE))=1,IF(MOD(I$291,12)=1,$D298*((Assumptions!H216)*(1-Assumptions!I233)+(Assumptions!I216-Assumptions!H216)),$D298*(Assumptions!I216-Assumptions!H216)),$D298*(Assumptions!I216-Assumptions!H216)))),0),0)</f>
        <v>0</v>
      </c>
      <c r="J298" s="185">
        <f>IFERROR(MAX(IF(J$290=1,IF(MOD(J$291,12)=1,$D298*(Assumptions!J216),$D298*(Assumptions!J216-Assumptions!I216)),IF(VLOOKUP($C298,Lease_Tenure,2,FALSE)=1,IF(MOD(J$291,12)=1,$D298*((Assumptions!I216)*(1-Assumptions!J233)+(Assumptions!J216-Assumptions!I216)),$D298*(Assumptions!J216-Assumptions!I216)),IF(MOD(J$290,VLOOKUP($C298,Lease_Tenure,2,FALSE))=1,IF(MOD(J$291,12)=1,$D298*((Assumptions!I216)*(1-Assumptions!J233)+(Assumptions!J216-Assumptions!I216)),$D298*(Assumptions!J216-Assumptions!I216)),$D298*(Assumptions!J216-Assumptions!I216)))),0),0)</f>
        <v>0</v>
      </c>
      <c r="K298" s="185">
        <f>IFERROR(MAX(IF(K$290=1,IF(MOD(K$291,12)=1,$D298*(Assumptions!K216),$D298*(Assumptions!K216-Assumptions!J216)),IF(VLOOKUP($C298,Lease_Tenure,2,FALSE)=1,IF(MOD(K$291,12)=1,$D298*((Assumptions!J216)*(1-Assumptions!K233)+(Assumptions!K216-Assumptions!J216)),$D298*(Assumptions!K216-Assumptions!J216)),IF(MOD(K$290,VLOOKUP($C298,Lease_Tenure,2,FALSE))=1,IF(MOD(K$291,12)=1,$D298*((Assumptions!J216)*(1-Assumptions!K233)+(Assumptions!K216-Assumptions!J216)),$D298*(Assumptions!K216-Assumptions!J216)),$D298*(Assumptions!K216-Assumptions!J216)))),0),0)</f>
        <v>0</v>
      </c>
      <c r="L298" s="185">
        <f>IFERROR(MAX(IF(L$290=1,IF(MOD(L$291,12)=1,$D298*(Assumptions!L216),$D298*(Assumptions!L216-Assumptions!K216)),IF(VLOOKUP($C298,Lease_Tenure,2,FALSE)=1,IF(MOD(L$291,12)=1,$D298*((Assumptions!K216)*(1-Assumptions!L233)+(Assumptions!L216-Assumptions!K216)),$D298*(Assumptions!L216-Assumptions!K216)),IF(MOD(L$290,VLOOKUP($C298,Lease_Tenure,2,FALSE))=1,IF(MOD(L$291,12)=1,$D298*((Assumptions!K216)*(1-Assumptions!L233)+(Assumptions!L216-Assumptions!K216)),$D298*(Assumptions!L216-Assumptions!K216)),$D298*(Assumptions!L216-Assumptions!K216)))),0),0)</f>
        <v>0</v>
      </c>
      <c r="M298" s="185">
        <f>IFERROR(MAX(IF(M$290=1,IF(MOD(M$291,12)=1,$D298*(Assumptions!M216),$D298*(Assumptions!M216-Assumptions!L216)),IF(VLOOKUP($C298,Lease_Tenure,2,FALSE)=1,IF(MOD(M$291,12)=1,$D298*((Assumptions!L216)*(1-Assumptions!M233)+(Assumptions!M216-Assumptions!L216)),$D298*(Assumptions!M216-Assumptions!L216)),IF(MOD(M$290,VLOOKUP($C298,Lease_Tenure,2,FALSE))=1,IF(MOD(M$291,12)=1,$D298*((Assumptions!L216)*(1-Assumptions!M233)+(Assumptions!M216-Assumptions!L216)),$D298*(Assumptions!M216-Assumptions!L216)),$D298*(Assumptions!M216-Assumptions!L216)))),0),0)</f>
        <v>0</v>
      </c>
      <c r="N298" s="185">
        <f>IFERROR(MAX(IF(N$290=1,IF(MOD(N$291,12)=1,$D298*(Assumptions!N216),$D298*(Assumptions!N216-Assumptions!M216)),IF(VLOOKUP($C298,Lease_Tenure,2,FALSE)=1,IF(MOD(N$291,12)=1,$D298*((Assumptions!M216)*(1-Assumptions!N233)+(Assumptions!N216-Assumptions!M216)),$D298*(Assumptions!N216-Assumptions!M216)),IF(MOD(N$290,VLOOKUP($C298,Lease_Tenure,2,FALSE))=1,IF(MOD(N$291,12)=1,$D298*((Assumptions!M216)*(1-Assumptions!N233)+(Assumptions!N216-Assumptions!M216)),$D298*(Assumptions!N216-Assumptions!M216)),$D298*(Assumptions!N216-Assumptions!M216)))),0),0)</f>
        <v>0</v>
      </c>
      <c r="O298" s="185">
        <f>IFERROR(MAX(IF(O$290=1,IF(MOD(O$291,12)=1,$D298*(Assumptions!O216),$D298*(Assumptions!O216-Assumptions!N216)),IF(VLOOKUP($C298,Lease_Tenure,2,FALSE)=1,IF(MOD(O$291,12)=1,$D298*((Assumptions!N216)*(1-Assumptions!O233)+(Assumptions!O216-Assumptions!N216)),$D298*(Assumptions!O216-Assumptions!N216)),IF(MOD(O$290,VLOOKUP($C298,Lease_Tenure,2,FALSE))=1,IF(MOD(O$291,12)=1,$D298*((Assumptions!N216)*(1-Assumptions!O233)+(Assumptions!O216-Assumptions!N216)),$D298*(Assumptions!O216-Assumptions!N216)),$D298*(Assumptions!O216-Assumptions!N216)))),0),0)</f>
        <v>0</v>
      </c>
      <c r="P298" s="185">
        <f>IFERROR(MAX(IF(P$290=1,IF(MOD(P$291,12)=1,$D298*(Assumptions!P216),$D298*(Assumptions!P216-Assumptions!O216)),IF(VLOOKUP($C298,Lease_Tenure,2,FALSE)=1,IF(MOD(P$291,12)=1,$D298*((Assumptions!O216)*(1-Assumptions!P233)+(Assumptions!P216-Assumptions!O216)),$D298*(Assumptions!P216-Assumptions!O216)),IF(MOD(P$290,VLOOKUP($C298,Lease_Tenure,2,FALSE))=1,IF(MOD(P$291,12)=1,$D298*((Assumptions!O216)*(1-Assumptions!P233)+(Assumptions!P216-Assumptions!O216)),$D298*(Assumptions!P216-Assumptions!O216)),$D298*(Assumptions!P216-Assumptions!O216)))),0),0)</f>
        <v>0</v>
      </c>
      <c r="Q298" s="185">
        <f>IFERROR(MAX(IF(Q$290=1,IF(MOD(Q$291,12)=1,$D298*(Assumptions!Q216),$D298*(Assumptions!Q216-Assumptions!P216)),IF(VLOOKUP($C298,Lease_Tenure,2,FALSE)=1,IF(MOD(Q$291,12)=1,$D298*((Assumptions!P216)*(1-Assumptions!Q233)+(Assumptions!Q216-Assumptions!P216)),$D298*(Assumptions!Q216-Assumptions!P216)),IF(MOD(Q$290,VLOOKUP($C298,Lease_Tenure,2,FALSE))=1,IF(MOD(Q$291,12)=1,$D298*((Assumptions!P216)*(1-Assumptions!Q233)+(Assumptions!Q216-Assumptions!P216)),$D298*(Assumptions!Q216-Assumptions!P216)),$D298*(Assumptions!Q216-Assumptions!P216)))),0),0)</f>
        <v>0</v>
      </c>
      <c r="R298" s="185">
        <f>IFERROR(MAX(IF(R$290=1,IF(MOD(R$291,12)=1,$D298*(Assumptions!R216),$D298*(Assumptions!R216-Assumptions!Q216)),IF(VLOOKUP($C298,Lease_Tenure,2,FALSE)=1,IF(MOD(R$291,12)=1,$D298*((Assumptions!Q216)*(1-Assumptions!R233)+(Assumptions!R216-Assumptions!Q216)),$D298*(Assumptions!R216-Assumptions!Q216)),IF(MOD(R$290,VLOOKUP($C298,Lease_Tenure,2,FALSE))=1,IF(MOD(R$291,12)=1,$D298*((Assumptions!Q216)*(1-Assumptions!R233)+(Assumptions!R216-Assumptions!Q216)),$D298*(Assumptions!R216-Assumptions!Q216)),$D298*(Assumptions!R216-Assumptions!Q216)))),0),0)</f>
        <v>0</v>
      </c>
      <c r="S298" s="185">
        <f>IFERROR(MAX(IF(S$290=1,IF(MOD(S$291,12)=1,$D298*(Assumptions!S216),$D298*(Assumptions!S216-Assumptions!R216)),IF(VLOOKUP($C298,Lease_Tenure,2,FALSE)=1,IF(MOD(S$291,12)=1,$D298*((Assumptions!R216)*(1-Assumptions!S233)+(Assumptions!S216-Assumptions!R216)),$D298*(Assumptions!S216-Assumptions!R216)),IF(MOD(S$290,VLOOKUP($C298,Lease_Tenure,2,FALSE))=1,IF(MOD(S$291,12)=1,$D298*((Assumptions!R216)*(1-Assumptions!S233)+(Assumptions!S216-Assumptions!R216)),$D298*(Assumptions!S216-Assumptions!R216)),$D298*(Assumptions!S216-Assumptions!R216)))),0),0)</f>
        <v>0</v>
      </c>
      <c r="T298" s="185">
        <f>IFERROR(MAX(IF(T$290=1,IF(MOD(T$291,12)=1,$D298*(Assumptions!T216),$D298*(Assumptions!T216-Assumptions!S216)),IF(VLOOKUP($C298,Lease_Tenure,2,FALSE)=1,IF(MOD(T$291,12)=1,$D298*((Assumptions!S216)*(1-Assumptions!T233)+(Assumptions!T216-Assumptions!S216)),$D298*(Assumptions!T216-Assumptions!S216)),IF(MOD(T$290,VLOOKUP($C298,Lease_Tenure,2,FALSE))=1,IF(MOD(T$291,12)=1,$D298*((Assumptions!S216)*(1-Assumptions!T233)+(Assumptions!T216-Assumptions!S216)),$D298*(Assumptions!T216-Assumptions!S216)),$D298*(Assumptions!T216-Assumptions!S216)))),0),0)</f>
        <v>0</v>
      </c>
      <c r="U298" s="185">
        <f>IFERROR(MAX(IF(U$290=1,IF(MOD(U$291,12)=1,$D298*(Assumptions!U216),$D298*(Assumptions!U216-Assumptions!T216)),IF(VLOOKUP($C298,Lease_Tenure,2,FALSE)=1,IF(MOD(U$291,12)=1,$D298*((Assumptions!T216)*(1-Assumptions!U233)+(Assumptions!U216-Assumptions!T216)),$D298*(Assumptions!U216-Assumptions!T216)),IF(MOD(U$290,VLOOKUP($C298,Lease_Tenure,2,FALSE))=1,IF(MOD(U$291,12)=1,$D298*((Assumptions!T216)*(1-Assumptions!U233)+(Assumptions!U216-Assumptions!T216)),$D298*(Assumptions!U216-Assumptions!T216)),$D298*(Assumptions!U216-Assumptions!T216)))),0),0)</f>
        <v>0</v>
      </c>
      <c r="V298" s="185">
        <f>IFERROR(MAX(IF(V$290=1,IF(MOD(V$291,12)=1,$D298*(Assumptions!V216),$D298*(Assumptions!V216-Assumptions!U216)),IF(VLOOKUP($C298,Lease_Tenure,2,FALSE)=1,IF(MOD(V$291,12)=1,$D298*((Assumptions!U216)*(1-Assumptions!V233)+(Assumptions!V216-Assumptions!U216)),$D298*(Assumptions!V216-Assumptions!U216)),IF(MOD(V$290,VLOOKUP($C298,Lease_Tenure,2,FALSE))=1,IF(MOD(V$291,12)=1,$D298*((Assumptions!U216)*(1-Assumptions!V233)+(Assumptions!V216-Assumptions!U216)),$D298*(Assumptions!V216-Assumptions!U216)),$D298*(Assumptions!V216-Assumptions!U216)))),0),0)</f>
        <v>0</v>
      </c>
      <c r="W298" s="185">
        <f>IFERROR(MAX(IF(W$290=1,IF(MOD(W$291,12)=1,$D298*(Assumptions!W216),$D298*(Assumptions!W216-Assumptions!V216)),IF(VLOOKUP($C298,Lease_Tenure,2,FALSE)=1,IF(MOD(W$291,12)=1,$D298*((Assumptions!V216)*(1-Assumptions!W233)+(Assumptions!W216-Assumptions!V216)),$D298*(Assumptions!W216-Assumptions!V216)),IF(MOD(W$290,VLOOKUP($C298,Lease_Tenure,2,FALSE))=1,IF(MOD(W$291,12)=1,$D298*((Assumptions!V216)*(1-Assumptions!W233)+(Assumptions!W216-Assumptions!V216)),$D298*(Assumptions!W216-Assumptions!V216)),$D298*(Assumptions!W216-Assumptions!V216)))),0),0)</f>
        <v>0</v>
      </c>
      <c r="X298" s="185">
        <f>IFERROR(MAX(IF(X$290=1,IF(MOD(X$291,12)=1,$D298*(Assumptions!X216),$D298*(Assumptions!X216-Assumptions!W216)),IF(VLOOKUP($C298,Lease_Tenure,2,FALSE)=1,IF(MOD(X$291,12)=1,$D298*((Assumptions!W216)*(1-Assumptions!X233)+(Assumptions!X216-Assumptions!W216)),$D298*(Assumptions!X216-Assumptions!W216)),IF(MOD(X$290,VLOOKUP($C298,Lease_Tenure,2,FALSE))=1,IF(MOD(X$291,12)=1,$D298*((Assumptions!W216)*(1-Assumptions!X233)+(Assumptions!X216-Assumptions!W216)),$D298*(Assumptions!X216-Assumptions!W216)),$D298*(Assumptions!X216-Assumptions!W216)))),0),0)</f>
        <v>0</v>
      </c>
      <c r="Y298" s="185">
        <f>IFERROR(MAX(IF(Y$290=1,IF(MOD(Y$291,12)=1,$D298*(Assumptions!Y216),$D298*(Assumptions!Y216-Assumptions!X216)),IF(VLOOKUP($C298,Lease_Tenure,2,FALSE)=1,IF(MOD(Y$291,12)=1,$D298*((Assumptions!X216)*(1-Assumptions!Y233)+(Assumptions!Y216-Assumptions!X216)),$D298*(Assumptions!Y216-Assumptions!X216)),IF(MOD(Y$290,VLOOKUP($C298,Lease_Tenure,2,FALSE))=1,IF(MOD(Y$291,12)=1,$D298*((Assumptions!X216)*(1-Assumptions!Y233)+(Assumptions!Y216-Assumptions!X216)),$D298*(Assumptions!Y216-Assumptions!X216)),$D298*(Assumptions!Y216-Assumptions!X216)))),0),0)</f>
        <v>0</v>
      </c>
      <c r="Z298" s="185">
        <f>IFERROR(MAX(IF(Z$290=1,IF(MOD(Z$291,12)=1,$D298*(Assumptions!Z216),$D298*(Assumptions!Z216-Assumptions!Y216)),IF(VLOOKUP($C298,Lease_Tenure,2,FALSE)=1,IF(MOD(Z$291,12)=1,$D298*((Assumptions!Y216)*(1-Assumptions!Z233)+(Assumptions!Z216-Assumptions!Y216)),$D298*(Assumptions!Z216-Assumptions!Y216)),IF(MOD(Z$290,VLOOKUP($C298,Lease_Tenure,2,FALSE))=1,IF(MOD(Z$291,12)=1,$D298*((Assumptions!Y216)*(1-Assumptions!Z233)+(Assumptions!Z216-Assumptions!Y216)),$D298*(Assumptions!Z216-Assumptions!Y216)),$D298*(Assumptions!Z216-Assumptions!Y216)))),0),0)</f>
        <v>0</v>
      </c>
      <c r="AA298" s="185">
        <f>IFERROR(MAX(IF(AA$290=1,IF(MOD(AA$291,12)=1,$D298*(Assumptions!AA216),$D298*(Assumptions!AA216-Assumptions!Z216)),IF(VLOOKUP($C298,Lease_Tenure,2,FALSE)=1,IF(MOD(AA$291,12)=1,$D298*((Assumptions!Z216)*(1-Assumptions!AA233)+(Assumptions!AA216-Assumptions!Z216)),$D298*(Assumptions!AA216-Assumptions!Z216)),IF(MOD(AA$290,VLOOKUP($C298,Lease_Tenure,2,FALSE))=1,IF(MOD(AA$291,12)=1,$D298*((Assumptions!Z216)*(1-Assumptions!AA233)+(Assumptions!AA216-Assumptions!Z216)),$D298*(Assumptions!AA216-Assumptions!Z216)),$D298*(Assumptions!AA216-Assumptions!Z216)))),0),0)</f>
        <v>0</v>
      </c>
      <c r="AB298" s="185">
        <f>IFERROR(MAX(IF(AB$290=1,IF(MOD(AB$291,12)=1,$D298*(Assumptions!AB216),$D298*(Assumptions!AB216-Assumptions!AA216)),IF(VLOOKUP($C298,Lease_Tenure,2,FALSE)=1,IF(MOD(AB$291,12)=1,$D298*((Assumptions!AA216)*(1-Assumptions!AB233)+(Assumptions!AB216-Assumptions!AA216)),$D298*(Assumptions!AB216-Assumptions!AA216)),IF(MOD(AB$290,VLOOKUP($C298,Lease_Tenure,2,FALSE))=1,IF(MOD(AB$291,12)=1,$D298*((Assumptions!AA216)*(1-Assumptions!AB233)+(Assumptions!AB216-Assumptions!AA216)),$D298*(Assumptions!AB216-Assumptions!AA216)),$D298*(Assumptions!AB216-Assumptions!AA216)))),0),0)</f>
        <v>0</v>
      </c>
      <c r="AC298" s="185">
        <f>IFERROR(MAX(IF(AC$290=1,IF(MOD(AC$291,12)=1,$D298*(Assumptions!AC216),$D298*(Assumptions!AC216-Assumptions!AB216)),IF(VLOOKUP($C298,Lease_Tenure,2,FALSE)=1,IF(MOD(AC$291,12)=1,$D298*((Assumptions!AB216)*(1-Assumptions!AC233)+(Assumptions!AC216-Assumptions!AB216)),$D298*(Assumptions!AC216-Assumptions!AB216)),IF(MOD(AC$290,VLOOKUP($C298,Lease_Tenure,2,FALSE))=1,IF(MOD(AC$291,12)=1,$D298*((Assumptions!AB216)*(1-Assumptions!AC233)+(Assumptions!AC216-Assumptions!AB216)),$D298*(Assumptions!AC216-Assumptions!AB216)),$D298*(Assumptions!AC216-Assumptions!AB216)))),0),0)</f>
        <v>0</v>
      </c>
      <c r="AD298" s="185">
        <f>IFERROR(MAX(IF(AD$290=1,IF(MOD(AD$291,12)=1,$D298*(Assumptions!AD216),$D298*(Assumptions!AD216-Assumptions!AC216)),IF(VLOOKUP($C298,Lease_Tenure,2,FALSE)=1,IF(MOD(AD$291,12)=1,$D298*((Assumptions!AC216)*(1-Assumptions!AD233)+(Assumptions!AD216-Assumptions!AC216)),$D298*(Assumptions!AD216-Assumptions!AC216)),IF(MOD(AD$290,VLOOKUP($C298,Lease_Tenure,2,FALSE))=1,IF(MOD(AD$291,12)=1,$D298*((Assumptions!AC216)*(1-Assumptions!AD233)+(Assumptions!AD216-Assumptions!AC216)),$D298*(Assumptions!AD216-Assumptions!AC216)),$D298*(Assumptions!AD216-Assumptions!AC216)))),0),0)</f>
        <v>0</v>
      </c>
      <c r="AE298" s="185">
        <f>IFERROR(MAX(IF(AE$290=1,IF(MOD(AE$291,12)=1,$D298*(Assumptions!AE216),$D298*(Assumptions!AE216-Assumptions!AD216)),IF(VLOOKUP($C298,Lease_Tenure,2,FALSE)=1,IF(MOD(AE$291,12)=1,$D298*((Assumptions!AD216)*(1-Assumptions!AE233)+(Assumptions!AE216-Assumptions!AD216)),$D298*(Assumptions!AE216-Assumptions!AD216)),IF(MOD(AE$290,VLOOKUP($C298,Lease_Tenure,2,FALSE))=1,IF(MOD(AE$291,12)=1,$D298*((Assumptions!AD216)*(1-Assumptions!AE233)+(Assumptions!AE216-Assumptions!AD216)),$D298*(Assumptions!AE216-Assumptions!AD216)),$D298*(Assumptions!AE216-Assumptions!AD216)))),0),0)</f>
        <v>0</v>
      </c>
      <c r="AF298" s="185">
        <f>IFERROR(MAX(IF(AF$290=1,IF(MOD(AF$291,12)=1,$D298*(Assumptions!AF216),$D298*(Assumptions!AF216-Assumptions!AE216)),IF(VLOOKUP($C298,Lease_Tenure,2,FALSE)=1,IF(MOD(AF$291,12)=1,$D298*((Assumptions!AE216)*(1-Assumptions!AF233)+(Assumptions!AF216-Assumptions!AE216)),$D298*(Assumptions!AF216-Assumptions!AE216)),IF(MOD(AF$290,VLOOKUP($C298,Lease_Tenure,2,FALSE))=1,IF(MOD(AF$291,12)=1,$D298*((Assumptions!AE216)*(1-Assumptions!AF233)+(Assumptions!AF216-Assumptions!AE216)),$D298*(Assumptions!AF216-Assumptions!AE216)),$D298*(Assumptions!AF216-Assumptions!AE216)))),0),0)</f>
        <v>0</v>
      </c>
      <c r="AG298" s="185">
        <f>IFERROR(MAX(IF(AG$290=1,IF(MOD(AG$291,12)=1,$D298*(Assumptions!AG216),$D298*(Assumptions!AG216-Assumptions!AF216)),IF(VLOOKUP($C298,Lease_Tenure,2,FALSE)=1,IF(MOD(AG$291,12)=1,$D298*((Assumptions!AF216)*(1-Assumptions!AG233)+(Assumptions!AG216-Assumptions!AF216)),$D298*(Assumptions!AG216-Assumptions!AF216)),IF(MOD(AG$290,VLOOKUP($C298,Lease_Tenure,2,FALSE))=1,IF(MOD(AG$291,12)=1,$D298*((Assumptions!AF216)*(1-Assumptions!AG233)+(Assumptions!AG216-Assumptions!AF216)),$D298*(Assumptions!AG216-Assumptions!AF216)),$D298*(Assumptions!AG216-Assumptions!AF216)))),0),0)</f>
        <v>0</v>
      </c>
      <c r="AH298" s="185">
        <f>IFERROR(MAX(IF(AH$290=1,IF(MOD(AH$291,12)=1,$D298*(Assumptions!AH216),$D298*(Assumptions!AH216-Assumptions!AG216)),IF(VLOOKUP($C298,Lease_Tenure,2,FALSE)=1,IF(MOD(AH$291,12)=1,$D298*((Assumptions!AG216)*(1-Assumptions!AH233)+(Assumptions!AH216-Assumptions!AG216)),$D298*(Assumptions!AH216-Assumptions!AG216)),IF(MOD(AH$290,VLOOKUP($C298,Lease_Tenure,2,FALSE))=1,IF(MOD(AH$291,12)=1,$D298*((Assumptions!AG216)*(1-Assumptions!AH233)+(Assumptions!AH216-Assumptions!AG216)),$D298*(Assumptions!AH216-Assumptions!AG216)),$D298*(Assumptions!AH216-Assumptions!AG216)))),0),0)</f>
        <v>0</v>
      </c>
      <c r="AI298" s="185">
        <f>IFERROR(MAX(IF(AI$290=1,IF(MOD(AI$291,12)=1,$D298*(Assumptions!AI216),$D298*(Assumptions!AI216-Assumptions!AH216)),IF(VLOOKUP($C298,Lease_Tenure,2,FALSE)=1,IF(MOD(AI$291,12)=1,$D298*((Assumptions!AH216)*(1-Assumptions!AI233)+(Assumptions!AI216-Assumptions!AH216)),$D298*(Assumptions!AI216-Assumptions!AH216)),IF(MOD(AI$290,VLOOKUP($C298,Lease_Tenure,2,FALSE))=1,IF(MOD(AI$291,12)=1,$D298*((Assumptions!AH216)*(1-Assumptions!AI233)+(Assumptions!AI216-Assumptions!AH216)),$D298*(Assumptions!AI216-Assumptions!AH216)),$D298*(Assumptions!AI216-Assumptions!AH216)))),0),0)</f>
        <v>0</v>
      </c>
      <c r="AJ298" s="185">
        <f>IFERROR(MAX(IF(AJ$290=1,IF(MOD(AJ$291,12)=1,$D298*(Assumptions!AJ216),$D298*(Assumptions!AJ216-Assumptions!AI216)),IF(VLOOKUP($C298,Lease_Tenure,2,FALSE)=1,IF(MOD(AJ$291,12)=1,$D298*((Assumptions!AI216)*(1-Assumptions!AJ233)+(Assumptions!AJ216-Assumptions!AI216)),$D298*(Assumptions!AJ216-Assumptions!AI216)),IF(MOD(AJ$290,VLOOKUP($C298,Lease_Tenure,2,FALSE))=1,IF(MOD(AJ$291,12)=1,$D298*((Assumptions!AI216)*(1-Assumptions!AJ233)+(Assumptions!AJ216-Assumptions!AI216)),$D298*(Assumptions!AJ216-Assumptions!AI216)),$D298*(Assumptions!AJ216-Assumptions!AI216)))),0),0)</f>
        <v>0</v>
      </c>
      <c r="AK298" s="185">
        <f>IFERROR(MAX(IF(AK$290=1,IF(MOD(AK$291,12)=1,$D298*(Assumptions!AK216),$D298*(Assumptions!AK216-Assumptions!AJ216)),IF(VLOOKUP($C298,Lease_Tenure,2,FALSE)=1,IF(MOD(AK$291,12)=1,$D298*((Assumptions!AJ216)*(1-Assumptions!AK233)+(Assumptions!AK216-Assumptions!AJ216)),$D298*(Assumptions!AK216-Assumptions!AJ216)),IF(MOD(AK$290,VLOOKUP($C298,Lease_Tenure,2,FALSE))=1,IF(MOD(AK$291,12)=1,$D298*((Assumptions!AJ216)*(1-Assumptions!AK233)+(Assumptions!AK216-Assumptions!AJ216)),$D298*(Assumptions!AK216-Assumptions!AJ216)),$D298*(Assumptions!AK216-Assumptions!AJ216)))),0),0)</f>
        <v>0</v>
      </c>
      <c r="AL298" s="185">
        <f>IFERROR(MAX(IF(AL$290=1,IF(MOD(AL$291,12)=1,$D298*(Assumptions!AL216),$D298*(Assumptions!AL216-Assumptions!AK216)),IF(VLOOKUP($C298,Lease_Tenure,2,FALSE)=1,IF(MOD(AL$291,12)=1,$D298*((Assumptions!AK216)*(1-Assumptions!AL233)+(Assumptions!AL216-Assumptions!AK216)),$D298*(Assumptions!AL216-Assumptions!AK216)),IF(MOD(AL$290,VLOOKUP($C298,Lease_Tenure,2,FALSE))=1,IF(MOD(AL$291,12)=1,$D298*((Assumptions!AK216)*(1-Assumptions!AL233)+(Assumptions!AL216-Assumptions!AK216)),$D298*(Assumptions!AL216-Assumptions!AK216)),$D298*(Assumptions!AL216-Assumptions!AK216)))),0),0)</f>
        <v>0</v>
      </c>
      <c r="AM298" s="185">
        <f>IFERROR(MAX(IF(AM$290=1,IF(MOD(AM$291,12)=1,$D298*(Assumptions!AM216),$D298*(Assumptions!AM216-Assumptions!AL216)),IF(VLOOKUP($C298,Lease_Tenure,2,FALSE)=1,IF(MOD(AM$291,12)=1,$D298*((Assumptions!AL216)*(1-Assumptions!AM233)+(Assumptions!AM216-Assumptions!AL216)),$D298*(Assumptions!AM216-Assumptions!AL216)),IF(MOD(AM$290,VLOOKUP($C298,Lease_Tenure,2,FALSE))=1,IF(MOD(AM$291,12)=1,$D298*((Assumptions!AL216)*(1-Assumptions!AM233)+(Assumptions!AM216-Assumptions!AL216)),$D298*(Assumptions!AM216-Assumptions!AL216)),$D298*(Assumptions!AM216-Assumptions!AL216)))),0),0)</f>
        <v>0</v>
      </c>
      <c r="AN298" s="185">
        <f>IFERROR(MAX(IF(AN$290=1,IF(MOD(AN$291,12)=1,$D298*(Assumptions!AN216),$D298*(Assumptions!AN216-Assumptions!AM216)),IF(VLOOKUP($C298,Lease_Tenure,2,FALSE)=1,IF(MOD(AN$291,12)=1,$D298*((Assumptions!AM216)*(1-Assumptions!AN233)+(Assumptions!AN216-Assumptions!AM216)),$D298*(Assumptions!AN216-Assumptions!AM216)),IF(MOD(AN$290,VLOOKUP($C298,Lease_Tenure,2,FALSE))=1,IF(MOD(AN$291,12)=1,$D298*((Assumptions!AM216)*(1-Assumptions!AN233)+(Assumptions!AN216-Assumptions!AM216)),$D298*(Assumptions!AN216-Assumptions!AM216)),$D298*(Assumptions!AN216-Assumptions!AM216)))),0),0)</f>
        <v>0</v>
      </c>
      <c r="AO298" s="185">
        <f>IFERROR(MAX(IF(AO$290=1,IF(MOD(AO$291,12)=1,$D298*(Assumptions!AO216),$D298*(Assumptions!AO216-Assumptions!AN216)),IF(VLOOKUP($C298,Lease_Tenure,2,FALSE)=1,IF(MOD(AO$291,12)=1,$D298*((Assumptions!AN216)*(1-Assumptions!AO233)+(Assumptions!AO216-Assumptions!AN216)),$D298*(Assumptions!AO216-Assumptions!AN216)),IF(MOD(AO$290,VLOOKUP($C298,Lease_Tenure,2,FALSE))=1,IF(MOD(AO$291,12)=1,$D298*((Assumptions!AN216)*(1-Assumptions!AO233)+(Assumptions!AO216-Assumptions!AN216)),$D298*(Assumptions!AO216-Assumptions!AN216)),$D298*(Assumptions!AO216-Assumptions!AN216)))),0),0)</f>
        <v>0</v>
      </c>
      <c r="AP298" s="185">
        <f>IFERROR(MAX(IF(AP$290=1,IF(MOD(AP$291,12)=1,$D298*(Assumptions!AP216),$D298*(Assumptions!AP216-Assumptions!AO216)),IF(VLOOKUP($C298,Lease_Tenure,2,FALSE)=1,IF(MOD(AP$291,12)=1,$D298*((Assumptions!AO216)*(1-Assumptions!AP233)+(Assumptions!AP216-Assumptions!AO216)),$D298*(Assumptions!AP216-Assumptions!AO216)),IF(MOD(AP$290,VLOOKUP($C298,Lease_Tenure,2,FALSE))=1,IF(MOD(AP$291,12)=1,$D298*((Assumptions!AO216)*(1-Assumptions!AP233)+(Assumptions!AP216-Assumptions!AO216)),$D298*(Assumptions!AP216-Assumptions!AO216)),$D298*(Assumptions!AP216-Assumptions!AO216)))),0),0)</f>
        <v>0</v>
      </c>
      <c r="AQ298" s="185">
        <f>IFERROR(MAX(IF(AQ$290=1,IF(MOD(AQ$291,12)=1,$D298*(Assumptions!AQ216),$D298*(Assumptions!AQ216-Assumptions!AP216)),IF(VLOOKUP($C298,Lease_Tenure,2,FALSE)=1,IF(MOD(AQ$291,12)=1,$D298*((Assumptions!AP216)*(1-Assumptions!AQ233)+(Assumptions!AQ216-Assumptions!AP216)),$D298*(Assumptions!AQ216-Assumptions!AP216)),IF(MOD(AQ$290,VLOOKUP($C298,Lease_Tenure,2,FALSE))=1,IF(MOD(AQ$291,12)=1,$D298*((Assumptions!AP216)*(1-Assumptions!AQ233)+(Assumptions!AQ216-Assumptions!AP216)),$D298*(Assumptions!AQ216-Assumptions!AP216)),$D298*(Assumptions!AQ216-Assumptions!AP216)))),0),0)</f>
        <v>0</v>
      </c>
      <c r="AR298" s="185">
        <f>IFERROR(MAX(IF(AR$290=1,IF(MOD(AR$291,12)=1,$D298*(Assumptions!AR216),$D298*(Assumptions!AR216-Assumptions!AQ216)),IF(VLOOKUP($C298,Lease_Tenure,2,FALSE)=1,IF(MOD(AR$291,12)=1,$D298*((Assumptions!AQ216)*(1-Assumptions!AR233)+(Assumptions!AR216-Assumptions!AQ216)),$D298*(Assumptions!AR216-Assumptions!AQ216)),IF(MOD(AR$290,VLOOKUP($C298,Lease_Tenure,2,FALSE))=1,IF(MOD(AR$291,12)=1,$D298*((Assumptions!AQ216)*(1-Assumptions!AR233)+(Assumptions!AR216-Assumptions!AQ216)),$D298*(Assumptions!AR216-Assumptions!AQ216)),$D298*(Assumptions!AR216-Assumptions!AQ216)))),0),0)</f>
        <v>0</v>
      </c>
      <c r="AS298" s="185">
        <f>IFERROR(MAX(IF(AS$290=1,IF(MOD(AS$291,12)=1,$D298*(Assumptions!AS216),$D298*(Assumptions!AS216-Assumptions!AR216)),IF(VLOOKUP($C298,Lease_Tenure,2,FALSE)=1,IF(MOD(AS$291,12)=1,$D298*((Assumptions!AR216)*(1-Assumptions!AS233)+(Assumptions!AS216-Assumptions!AR216)),$D298*(Assumptions!AS216-Assumptions!AR216)),IF(MOD(AS$290,VLOOKUP($C298,Lease_Tenure,2,FALSE))=1,IF(MOD(AS$291,12)=1,$D298*((Assumptions!AR216)*(1-Assumptions!AS233)+(Assumptions!AS216-Assumptions!AR216)),$D298*(Assumptions!AS216-Assumptions!AR216)),$D298*(Assumptions!AS216-Assumptions!AR216)))),0),0)</f>
        <v>0</v>
      </c>
      <c r="AT298" s="185">
        <f>IFERROR(MAX(IF(AT$290=1,IF(MOD(AT$291,12)=1,$D298*(Assumptions!AT216),$D298*(Assumptions!AT216-Assumptions!AS216)),IF(VLOOKUP($C298,Lease_Tenure,2,FALSE)=1,IF(MOD(AT$291,12)=1,$D298*((Assumptions!AS216)*(1-Assumptions!AT233)+(Assumptions!AT216-Assumptions!AS216)),$D298*(Assumptions!AT216-Assumptions!AS216)),IF(MOD(AT$290,VLOOKUP($C298,Lease_Tenure,2,FALSE))=1,IF(MOD(AT$291,12)=1,$D298*((Assumptions!AS216)*(1-Assumptions!AT233)+(Assumptions!AT216-Assumptions!AS216)),$D298*(Assumptions!AT216-Assumptions!AS216)),$D298*(Assumptions!AT216-Assumptions!AS216)))),0),0)</f>
        <v>0</v>
      </c>
      <c r="AU298" s="185">
        <f>IFERROR(MAX(IF(AU$290=1,IF(MOD(AU$291,12)=1,$D298*(Assumptions!AU216),$D298*(Assumptions!AU216-Assumptions!AT216)),IF(VLOOKUP($C298,Lease_Tenure,2,FALSE)=1,IF(MOD(AU$291,12)=1,$D298*((Assumptions!AT216)*(1-Assumptions!AU233)+(Assumptions!AU216-Assumptions!AT216)),$D298*(Assumptions!AU216-Assumptions!AT216)),IF(MOD(AU$290,VLOOKUP($C298,Lease_Tenure,2,FALSE))=1,IF(MOD(AU$291,12)=1,$D298*((Assumptions!AT216)*(1-Assumptions!AU233)+(Assumptions!AU216-Assumptions!AT216)),$D298*(Assumptions!AU216-Assumptions!AT216)),$D298*(Assumptions!AU216-Assumptions!AT216)))),0),0)</f>
        <v>0</v>
      </c>
      <c r="AV298" s="185">
        <f>IFERROR(MAX(IF(AV$290=1,IF(MOD(AV$291,12)=1,$D298*(Assumptions!AV216),$D298*(Assumptions!AV216-Assumptions!AU216)),IF(VLOOKUP($C298,Lease_Tenure,2,FALSE)=1,IF(MOD(AV$291,12)=1,$D298*((Assumptions!AU216)*(1-Assumptions!AV233)+(Assumptions!AV216-Assumptions!AU216)),$D298*(Assumptions!AV216-Assumptions!AU216)),IF(MOD(AV$290,VLOOKUP($C298,Lease_Tenure,2,FALSE))=1,IF(MOD(AV$291,12)=1,$D298*((Assumptions!AU216)*(1-Assumptions!AV233)+(Assumptions!AV216-Assumptions!AU216)),$D298*(Assumptions!AV216-Assumptions!AU216)),$D298*(Assumptions!AV216-Assumptions!AU216)))),0),0)</f>
        <v>0</v>
      </c>
      <c r="AW298" s="185">
        <f>IFERROR(MAX(IF(AW$290=1,IF(MOD(AW$291,12)=1,$D298*(Assumptions!AW216),$D298*(Assumptions!AW216-Assumptions!AV216)),IF(VLOOKUP($C298,Lease_Tenure,2,FALSE)=1,IF(MOD(AW$291,12)=1,$D298*((Assumptions!AV216)*(1-Assumptions!AW233)+(Assumptions!AW216-Assumptions!AV216)),$D298*(Assumptions!AW216-Assumptions!AV216)),IF(MOD(AW$290,VLOOKUP($C298,Lease_Tenure,2,FALSE))=1,IF(MOD(AW$291,12)=1,$D298*((Assumptions!AV216)*(1-Assumptions!AW233)+(Assumptions!AW216-Assumptions!AV216)),$D298*(Assumptions!AW216-Assumptions!AV216)),$D298*(Assumptions!AW216-Assumptions!AV216)))),0),0)</f>
        <v>0</v>
      </c>
      <c r="AX298" s="185">
        <f>IFERROR(MAX(IF(AX$290=1,IF(MOD(AX$291,12)=1,$D298*(Assumptions!AX216),$D298*(Assumptions!AX216-Assumptions!AW216)),IF(VLOOKUP($C298,Lease_Tenure,2,FALSE)=1,IF(MOD(AX$291,12)=1,$D298*((Assumptions!AW216)*(1-Assumptions!AX233)+(Assumptions!AX216-Assumptions!AW216)),$D298*(Assumptions!AX216-Assumptions!AW216)),IF(MOD(AX$290,VLOOKUP($C298,Lease_Tenure,2,FALSE))=1,IF(MOD(AX$291,12)=1,$D298*((Assumptions!AW216)*(1-Assumptions!AX233)+(Assumptions!AX216-Assumptions!AW216)),$D298*(Assumptions!AX216-Assumptions!AW216)),$D298*(Assumptions!AX216-Assumptions!AW216)))),0),0)</f>
        <v>0</v>
      </c>
      <c r="AY298" s="185">
        <f>IFERROR(MAX(IF(AY$290=1,IF(MOD(AY$291,12)=1,$D298*(Assumptions!AY216),$D298*(Assumptions!AY216-Assumptions!AX216)),IF(VLOOKUP($C298,Lease_Tenure,2,FALSE)=1,IF(MOD(AY$291,12)=1,$D298*((Assumptions!AX216)*(1-Assumptions!AY233)+(Assumptions!AY216-Assumptions!AX216)),$D298*(Assumptions!AY216-Assumptions!AX216)),IF(MOD(AY$290,VLOOKUP($C298,Lease_Tenure,2,FALSE))=1,IF(MOD(AY$291,12)=1,$D298*((Assumptions!AX216)*(1-Assumptions!AY233)+(Assumptions!AY216-Assumptions!AX216)),$D298*(Assumptions!AY216-Assumptions!AX216)),$D298*(Assumptions!AY216-Assumptions!AX216)))),0),0)</f>
        <v>0</v>
      </c>
      <c r="AZ298" s="185">
        <f>IFERROR(MAX(IF(AZ$290=1,IF(MOD(AZ$291,12)=1,$D298*(Assumptions!AZ216),$D298*(Assumptions!AZ216-Assumptions!AY216)),IF(VLOOKUP($C298,Lease_Tenure,2,FALSE)=1,IF(MOD(AZ$291,12)=1,$D298*((Assumptions!AY216)*(1-Assumptions!AZ233)+(Assumptions!AZ216-Assumptions!AY216)),$D298*(Assumptions!AZ216-Assumptions!AY216)),IF(MOD(AZ$290,VLOOKUP($C298,Lease_Tenure,2,FALSE))=1,IF(MOD(AZ$291,12)=1,$D298*((Assumptions!AY216)*(1-Assumptions!AZ233)+(Assumptions!AZ216-Assumptions!AY216)),$D298*(Assumptions!AZ216-Assumptions!AY216)),$D298*(Assumptions!AZ216-Assumptions!AY216)))),0),0)</f>
        <v>0</v>
      </c>
      <c r="BA298" s="185">
        <f>IFERROR(MAX(IF(BA$290=1,IF(MOD(BA$291,12)=1,$D298*(Assumptions!BA216),$D298*(Assumptions!BA216-Assumptions!AZ216)),IF(VLOOKUP($C298,Lease_Tenure,2,FALSE)=1,IF(MOD(BA$291,12)=1,$D298*((Assumptions!AZ216)*(1-Assumptions!BA233)+(Assumptions!BA216-Assumptions!AZ216)),$D298*(Assumptions!BA216-Assumptions!AZ216)),IF(MOD(BA$290,VLOOKUP($C298,Lease_Tenure,2,FALSE))=1,IF(MOD(BA$291,12)=1,$D298*((Assumptions!AZ216)*(1-Assumptions!BA233)+(Assumptions!BA216-Assumptions!AZ216)),$D298*(Assumptions!BA216-Assumptions!AZ216)),$D298*(Assumptions!BA216-Assumptions!AZ216)))),0),0)</f>
        <v>0</v>
      </c>
      <c r="BB298" s="185">
        <f>IFERROR(MAX(IF(BB$290=1,IF(MOD(BB$291,12)=1,$D298*(Assumptions!BB216),$D298*(Assumptions!BB216-Assumptions!BA216)),IF(VLOOKUP($C298,Lease_Tenure,2,FALSE)=1,IF(MOD(BB$291,12)=1,$D298*((Assumptions!BA216)*(1-Assumptions!BB233)+(Assumptions!BB216-Assumptions!BA216)),$D298*(Assumptions!BB216-Assumptions!BA216)),IF(MOD(BB$290,VLOOKUP($C298,Lease_Tenure,2,FALSE))=1,IF(MOD(BB$291,12)=1,$D298*((Assumptions!BA216)*(1-Assumptions!BB233)+(Assumptions!BB216-Assumptions!BA216)),$D298*(Assumptions!BB216-Assumptions!BA216)),$D298*(Assumptions!BB216-Assumptions!BA216)))),0),0)</f>
        <v>0</v>
      </c>
      <c r="BC298" s="185">
        <f>IFERROR(MAX(IF(BC$290=1,IF(MOD(BC$291,12)=1,$D298*(Assumptions!BC216),$D298*(Assumptions!BC216-Assumptions!BB216)),IF(VLOOKUP($C298,Lease_Tenure,2,FALSE)=1,IF(MOD(BC$291,12)=1,$D298*((Assumptions!BB216)*(1-Assumptions!BC233)+(Assumptions!BC216-Assumptions!BB216)),$D298*(Assumptions!BC216-Assumptions!BB216)),IF(MOD(BC$290,VLOOKUP($C298,Lease_Tenure,2,FALSE))=1,IF(MOD(BC$291,12)=1,$D298*((Assumptions!BB216)*(1-Assumptions!BC233)+(Assumptions!BC216-Assumptions!BB216)),$D298*(Assumptions!BC216-Assumptions!BB216)),$D298*(Assumptions!BC216-Assumptions!BB216)))),0),0)</f>
        <v>0</v>
      </c>
      <c r="BD298" s="185">
        <f>IFERROR(MAX(IF(BD$290=1,IF(MOD(BD$291,12)=1,$D298*(Assumptions!BD216),$D298*(Assumptions!BD216-Assumptions!BC216)),IF(VLOOKUP($C298,Lease_Tenure,2,FALSE)=1,IF(MOD(BD$291,12)=1,$D298*((Assumptions!BC216)*(1-Assumptions!BD233)+(Assumptions!BD216-Assumptions!BC216)),$D298*(Assumptions!BD216-Assumptions!BC216)),IF(MOD(BD$290,VLOOKUP($C298,Lease_Tenure,2,FALSE))=1,IF(MOD(BD$291,12)=1,$D298*((Assumptions!BC216)*(1-Assumptions!BD233)+(Assumptions!BD216-Assumptions!BC216)),$D298*(Assumptions!BD216-Assumptions!BC216)),$D298*(Assumptions!BD216-Assumptions!BC216)))),0),0)</f>
        <v>0</v>
      </c>
      <c r="BE298" s="185">
        <f>IFERROR(MAX(IF(BE$290=1,IF(MOD(BE$291,12)=1,$D298*(Assumptions!BE216),$D298*(Assumptions!BE216-Assumptions!BD216)),IF(VLOOKUP($C298,Lease_Tenure,2,FALSE)=1,IF(MOD(BE$291,12)=1,$D298*((Assumptions!BD216)*(1-Assumptions!BE233)+(Assumptions!BE216-Assumptions!BD216)),$D298*(Assumptions!BE216-Assumptions!BD216)),IF(MOD(BE$290,VLOOKUP($C298,Lease_Tenure,2,FALSE))=1,IF(MOD(BE$291,12)=1,$D298*((Assumptions!BD216)*(1-Assumptions!BE233)+(Assumptions!BE216-Assumptions!BD216)),$D298*(Assumptions!BE216-Assumptions!BD216)),$D298*(Assumptions!BE216-Assumptions!BD216)))),0),0)</f>
        <v>0</v>
      </c>
      <c r="BF298" s="185">
        <f>IFERROR(MAX(IF(BF$290=1,IF(MOD(BF$291,12)=1,$D298*(Assumptions!BF216),$D298*(Assumptions!BF216-Assumptions!BE216)),IF(VLOOKUP($C298,Lease_Tenure,2,FALSE)=1,IF(MOD(BF$291,12)=1,$D298*((Assumptions!BE216)*(1-Assumptions!BF233)+(Assumptions!BF216-Assumptions!BE216)),$D298*(Assumptions!BF216-Assumptions!BE216)),IF(MOD(BF$290,VLOOKUP($C298,Lease_Tenure,2,FALSE))=1,IF(MOD(BF$291,12)=1,$D298*((Assumptions!BE216)*(1-Assumptions!BF233)+(Assumptions!BF216-Assumptions!BE216)),$D298*(Assumptions!BF216-Assumptions!BE216)),$D298*(Assumptions!BF216-Assumptions!BE216)))),0),0)</f>
        <v>0</v>
      </c>
      <c r="BG298" s="185">
        <f>IFERROR(MAX(IF(BG$290=1,IF(MOD(BG$291,12)=1,$D298*(Assumptions!BG216),$D298*(Assumptions!BG216-Assumptions!BF216)),IF(VLOOKUP($C298,Lease_Tenure,2,FALSE)=1,IF(MOD(BG$291,12)=1,$D298*((Assumptions!BF216)*(1-Assumptions!BG233)+(Assumptions!BG216-Assumptions!BF216)),$D298*(Assumptions!BG216-Assumptions!BF216)),IF(MOD(BG$290,VLOOKUP($C298,Lease_Tenure,2,FALSE))=1,IF(MOD(BG$291,12)=1,$D298*((Assumptions!BF216)*(1-Assumptions!BG233)+(Assumptions!BG216-Assumptions!BF216)),$D298*(Assumptions!BG216-Assumptions!BF216)),$D298*(Assumptions!BG216-Assumptions!BF216)))),0),0)</f>
        <v>0</v>
      </c>
      <c r="BH298" s="185">
        <f>IFERROR(MAX(IF(BH$290=1,IF(MOD(BH$291,12)=1,$D298*(Assumptions!BH216),$D298*(Assumptions!BH216-Assumptions!BG216)),IF(VLOOKUP($C298,Lease_Tenure,2,FALSE)=1,IF(MOD(BH$291,12)=1,$D298*((Assumptions!BG216)*(1-Assumptions!BH233)+(Assumptions!BH216-Assumptions!BG216)),$D298*(Assumptions!BH216-Assumptions!BG216)),IF(MOD(BH$290,VLOOKUP($C298,Lease_Tenure,2,FALSE))=1,IF(MOD(BH$291,12)=1,$D298*((Assumptions!BG216)*(1-Assumptions!BH233)+(Assumptions!BH216-Assumptions!BG216)),$D298*(Assumptions!BH216-Assumptions!BG216)),$D298*(Assumptions!BH216-Assumptions!BG216)))),0),0)</f>
        <v>0</v>
      </c>
      <c r="BI298" s="185">
        <f>IFERROR(MAX(IF(BI$290=1,IF(MOD(BI$291,12)=1,$D298*(Assumptions!BI216),$D298*(Assumptions!BI216-Assumptions!BH216)),IF(VLOOKUP($C298,Lease_Tenure,2,FALSE)=1,IF(MOD(BI$291,12)=1,$D298*((Assumptions!BH216)*(1-Assumptions!BI233)+(Assumptions!BI216-Assumptions!BH216)),$D298*(Assumptions!BI216-Assumptions!BH216)),IF(MOD(BI$290,VLOOKUP($C298,Lease_Tenure,2,FALSE))=1,IF(MOD(BI$291,12)=1,$D298*((Assumptions!BH216)*(1-Assumptions!BI233)+(Assumptions!BI216-Assumptions!BH216)),$D298*(Assumptions!BI216-Assumptions!BH216)),$D298*(Assumptions!BI216-Assumptions!BH216)))),0),0)</f>
        <v>0</v>
      </c>
      <c r="BJ298" s="185">
        <f>IFERROR(MAX(IF(BJ$290=1,IF(MOD(BJ$291,12)=1,$D298*(Assumptions!BJ216),$D298*(Assumptions!BJ216-Assumptions!BI216)),IF(VLOOKUP($C298,Lease_Tenure,2,FALSE)=1,IF(MOD(BJ$291,12)=1,$D298*((Assumptions!BI216)*(1-Assumptions!BJ233)+(Assumptions!BJ216-Assumptions!BI216)),$D298*(Assumptions!BJ216-Assumptions!BI216)),IF(MOD(BJ$290,VLOOKUP($C298,Lease_Tenure,2,FALSE))=1,IF(MOD(BJ$291,12)=1,$D298*((Assumptions!BI216)*(1-Assumptions!BJ233)+(Assumptions!BJ216-Assumptions!BI216)),$D298*(Assumptions!BJ216-Assumptions!BI216)),$D298*(Assumptions!BJ216-Assumptions!BI216)))),0),0)</f>
        <v>0</v>
      </c>
      <c r="BK298" s="185">
        <f>IFERROR(MAX(IF(BK$290=1,IF(MOD(BK$291,12)=1,$D298*(Assumptions!BK216),$D298*(Assumptions!BK216-Assumptions!BJ216)),IF(VLOOKUP($C298,Lease_Tenure,2,FALSE)=1,IF(MOD(BK$291,12)=1,$D298*((Assumptions!BJ216)*(1-Assumptions!BK233)+(Assumptions!BK216-Assumptions!BJ216)),$D298*(Assumptions!BK216-Assumptions!BJ216)),IF(MOD(BK$290,VLOOKUP($C298,Lease_Tenure,2,FALSE))=1,IF(MOD(BK$291,12)=1,$D298*((Assumptions!BJ216)*(1-Assumptions!BK233)+(Assumptions!BK216-Assumptions!BJ216)),$D298*(Assumptions!BK216-Assumptions!BJ216)),$D298*(Assumptions!BK216-Assumptions!BJ216)))),0),0)</f>
        <v>0</v>
      </c>
      <c r="BL298" s="185">
        <f>IFERROR(MAX(IF(BL$290=1,IF(MOD(BL$291,12)=1,$D298*(Assumptions!BL216),$D298*(Assumptions!BL216-Assumptions!BK216)),IF(VLOOKUP($C298,Lease_Tenure,2,FALSE)=1,IF(MOD(BL$291,12)=1,$D298*((Assumptions!BK216)*(1-Assumptions!BL233)+(Assumptions!BL216-Assumptions!BK216)),$D298*(Assumptions!BL216-Assumptions!BK216)),IF(MOD(BL$290,VLOOKUP($C298,Lease_Tenure,2,FALSE))=1,IF(MOD(BL$291,12)=1,$D298*((Assumptions!BK216)*(1-Assumptions!BL233)+(Assumptions!BL216-Assumptions!BK216)),$D298*(Assumptions!BL216-Assumptions!BK216)),$D298*(Assumptions!BL216-Assumptions!BK216)))),0),0)</f>
        <v>0</v>
      </c>
      <c r="BM298" s="185">
        <f>IFERROR(MAX(IF(BM$290=1,IF(MOD(BM$291,12)=1,$D298*(Assumptions!BM216),$D298*(Assumptions!BM216-Assumptions!BL216)),IF(VLOOKUP($C298,Lease_Tenure,2,FALSE)=1,IF(MOD(BM$291,12)=1,$D298*((Assumptions!BL216)*(1-Assumptions!BM233)+(Assumptions!BM216-Assumptions!BL216)),$D298*(Assumptions!BM216-Assumptions!BL216)),IF(MOD(BM$290,VLOOKUP($C298,Lease_Tenure,2,FALSE))=1,IF(MOD(BM$291,12)=1,$D298*((Assumptions!BL216)*(1-Assumptions!BM233)+(Assumptions!BM216-Assumptions!BL216)),$D298*(Assumptions!BM216-Assumptions!BL216)),$D298*(Assumptions!BM216-Assumptions!BL216)))),0),0)</f>
        <v>0</v>
      </c>
      <c r="BN298" s="185">
        <f>IFERROR(MAX(IF(BN$290=1,IF(MOD(BN$291,12)=1,$D298*(Assumptions!BN216),$D298*(Assumptions!BN216-Assumptions!BM216)),IF(VLOOKUP($C298,Lease_Tenure,2,FALSE)=1,IF(MOD(BN$291,12)=1,$D298*((Assumptions!BM216)*(1-Assumptions!BN233)+(Assumptions!BN216-Assumptions!BM216)),$D298*(Assumptions!BN216-Assumptions!BM216)),IF(MOD(BN$290,VLOOKUP($C298,Lease_Tenure,2,FALSE))=1,IF(MOD(BN$291,12)=1,$D298*((Assumptions!BM216)*(1-Assumptions!BN233)+(Assumptions!BN216-Assumptions!BM216)),$D298*(Assumptions!BN216-Assumptions!BM216)),$D298*(Assumptions!BN216-Assumptions!BM216)))),0),0)</f>
        <v>0</v>
      </c>
      <c r="BO298" s="185">
        <f>IFERROR(MAX(IF(BO$290=1,IF(MOD(BO$291,12)=1,$D298*(Assumptions!BO216),$D298*(Assumptions!BO216-Assumptions!BN216)),IF(VLOOKUP($C298,Lease_Tenure,2,FALSE)=1,IF(MOD(BO$291,12)=1,$D298*((Assumptions!BN216)*(1-Assumptions!BO233)+(Assumptions!BO216-Assumptions!BN216)),$D298*(Assumptions!BO216-Assumptions!BN216)),IF(MOD(BO$290,VLOOKUP($C298,Lease_Tenure,2,FALSE))=1,IF(MOD(BO$291,12)=1,$D298*((Assumptions!BN216)*(1-Assumptions!BO233)+(Assumptions!BO216-Assumptions!BN216)),$D298*(Assumptions!BO216-Assumptions!BN216)),$D298*(Assumptions!BO216-Assumptions!BN216)))),0),0)</f>
        <v>0</v>
      </c>
      <c r="BP298" s="185">
        <f>IFERROR(MAX(IF(BP$290=1,IF(MOD(BP$291,12)=1,$D298*(Assumptions!BP216),$D298*(Assumptions!BP216-Assumptions!BO216)),IF(VLOOKUP($C298,Lease_Tenure,2,FALSE)=1,IF(MOD(BP$291,12)=1,$D298*((Assumptions!BO216)*(1-Assumptions!BP233)+(Assumptions!BP216-Assumptions!BO216)),$D298*(Assumptions!BP216-Assumptions!BO216)),IF(MOD(BP$290,VLOOKUP($C298,Lease_Tenure,2,FALSE))=1,IF(MOD(BP$291,12)=1,$D298*((Assumptions!BO216)*(1-Assumptions!BP233)+(Assumptions!BP216-Assumptions!BO216)),$D298*(Assumptions!BP216-Assumptions!BO216)),$D298*(Assumptions!BP216-Assumptions!BO216)))),0),0)</f>
        <v>0</v>
      </c>
      <c r="BQ298" s="185">
        <f>IFERROR(MAX(IF(BQ$290=1,IF(MOD(BQ$291,12)=1,$D298*(Assumptions!BQ216),$D298*(Assumptions!BQ216-Assumptions!BP216)),IF(VLOOKUP($C298,Lease_Tenure,2,FALSE)=1,IF(MOD(BQ$291,12)=1,$D298*((Assumptions!BP216)*(1-Assumptions!BQ233)+(Assumptions!BQ216-Assumptions!BP216)),$D298*(Assumptions!BQ216-Assumptions!BP216)),IF(MOD(BQ$290,VLOOKUP($C298,Lease_Tenure,2,FALSE))=1,IF(MOD(BQ$291,12)=1,$D298*((Assumptions!BP216)*(1-Assumptions!BQ233)+(Assumptions!BQ216-Assumptions!BP216)),$D298*(Assumptions!BQ216-Assumptions!BP216)),$D298*(Assumptions!BQ216-Assumptions!BP216)))),0),0)</f>
        <v>0</v>
      </c>
      <c r="BR298" s="185">
        <f>IFERROR(MAX(IF(BR$290=1,IF(MOD(BR$291,12)=1,$D298*(Assumptions!BR216),$D298*(Assumptions!BR216-Assumptions!BQ216)),IF(VLOOKUP($C298,Lease_Tenure,2,FALSE)=1,IF(MOD(BR$291,12)=1,$D298*((Assumptions!BQ216)*(1-Assumptions!BR233)+(Assumptions!BR216-Assumptions!BQ216)),$D298*(Assumptions!BR216-Assumptions!BQ216)),IF(MOD(BR$290,VLOOKUP($C298,Lease_Tenure,2,FALSE))=1,IF(MOD(BR$291,12)=1,$D298*((Assumptions!BQ216)*(1-Assumptions!BR233)+(Assumptions!BR216-Assumptions!BQ216)),$D298*(Assumptions!BR216-Assumptions!BQ216)),$D298*(Assumptions!BR216-Assumptions!BQ216)))),0),0)</f>
        <v>0</v>
      </c>
      <c r="BS298" s="185">
        <f>IFERROR(MAX(IF(BS$290=1,IF(MOD(BS$291,12)=1,$D298*(Assumptions!BS216),$D298*(Assumptions!BS216-Assumptions!BR216)),IF(VLOOKUP($C298,Lease_Tenure,2,FALSE)=1,IF(MOD(BS$291,12)=1,$D298*((Assumptions!BR216)*(1-Assumptions!BS233)+(Assumptions!BS216-Assumptions!BR216)),$D298*(Assumptions!BS216-Assumptions!BR216)),IF(MOD(BS$290,VLOOKUP($C298,Lease_Tenure,2,FALSE))=1,IF(MOD(BS$291,12)=1,$D298*((Assumptions!BR216)*(1-Assumptions!BS233)+(Assumptions!BS216-Assumptions!BR216)),$D298*(Assumptions!BS216-Assumptions!BR216)),$D298*(Assumptions!BS216-Assumptions!BR216)))),0),0)</f>
        <v>0</v>
      </c>
      <c r="BT298" s="185">
        <f>IFERROR(MAX(IF(BT$290=1,IF(MOD(BT$291,12)=1,$D298*(Assumptions!BT216),$D298*(Assumptions!BT216-Assumptions!BS216)),IF(VLOOKUP($C298,Lease_Tenure,2,FALSE)=1,IF(MOD(BT$291,12)=1,$D298*((Assumptions!BS216)*(1-Assumptions!BT233)+(Assumptions!BT216-Assumptions!BS216)),$D298*(Assumptions!BT216-Assumptions!BS216)),IF(MOD(BT$290,VLOOKUP($C298,Lease_Tenure,2,FALSE))=1,IF(MOD(BT$291,12)=1,$D298*((Assumptions!BS216)*(1-Assumptions!BT233)+(Assumptions!BT216-Assumptions!BS216)),$D298*(Assumptions!BT216-Assumptions!BS216)),$D298*(Assumptions!BT216-Assumptions!BS216)))),0),0)</f>
        <v>0</v>
      </c>
      <c r="BU298" s="185">
        <f>IFERROR(MAX(IF(BU$290=1,IF(MOD(BU$291,12)=1,$D298*(Assumptions!BU216),$D298*(Assumptions!BU216-Assumptions!BT216)),IF(VLOOKUP($C298,Lease_Tenure,2,FALSE)=1,IF(MOD(BU$291,12)=1,$D298*((Assumptions!BT216)*(1-Assumptions!BU233)+(Assumptions!BU216-Assumptions!BT216)),$D298*(Assumptions!BU216-Assumptions!BT216)),IF(MOD(BU$290,VLOOKUP($C298,Lease_Tenure,2,FALSE))=1,IF(MOD(BU$291,12)=1,$D298*((Assumptions!BT216)*(1-Assumptions!BU233)+(Assumptions!BU216-Assumptions!BT216)),$D298*(Assumptions!BU216-Assumptions!BT216)),$D298*(Assumptions!BU216-Assumptions!BT216)))),0),0)</f>
        <v>0</v>
      </c>
      <c r="BV298" s="185">
        <f>IFERROR(MAX(IF(BV$290=1,IF(MOD(BV$291,12)=1,$D298*(Assumptions!BV216),$D298*(Assumptions!BV216-Assumptions!BU216)),IF(VLOOKUP($C298,Lease_Tenure,2,FALSE)=1,IF(MOD(BV$291,12)=1,$D298*((Assumptions!BU216)*(1-Assumptions!BV233)+(Assumptions!BV216-Assumptions!BU216)),$D298*(Assumptions!BV216-Assumptions!BU216)),IF(MOD(BV$290,VLOOKUP($C298,Lease_Tenure,2,FALSE))=1,IF(MOD(BV$291,12)=1,$D298*((Assumptions!BU216)*(1-Assumptions!BV233)+(Assumptions!BV216-Assumptions!BU216)),$D298*(Assumptions!BV216-Assumptions!BU216)),$D298*(Assumptions!BV216-Assumptions!BU216)))),0),0)</f>
        <v>0</v>
      </c>
      <c r="BW298" s="185">
        <f>IFERROR(MAX(IF(BW$290=1,IF(MOD(BW$291,12)=1,$D298*(Assumptions!BW216),$D298*(Assumptions!BW216-Assumptions!BV216)),IF(VLOOKUP($C298,Lease_Tenure,2,FALSE)=1,IF(MOD(BW$291,12)=1,$D298*((Assumptions!BV216)*(1-Assumptions!BW233)+(Assumptions!BW216-Assumptions!BV216)),$D298*(Assumptions!BW216-Assumptions!BV216)),IF(MOD(BW$290,VLOOKUP($C298,Lease_Tenure,2,FALSE))=1,IF(MOD(BW$291,12)=1,$D298*((Assumptions!BV216)*(1-Assumptions!BW233)+(Assumptions!BW216-Assumptions!BV216)),$D298*(Assumptions!BW216-Assumptions!BV216)),$D298*(Assumptions!BW216-Assumptions!BV216)))),0),0)</f>
        <v>0</v>
      </c>
      <c r="BX298" s="185">
        <f>IFERROR(MAX(IF(BX$290=1,IF(MOD(BX$291,12)=1,$D298*(Assumptions!BX216),$D298*(Assumptions!BX216-Assumptions!BW216)),IF(VLOOKUP($C298,Lease_Tenure,2,FALSE)=1,IF(MOD(BX$291,12)=1,$D298*((Assumptions!BW216)*(1-Assumptions!BX233)+(Assumptions!BX216-Assumptions!BW216)),$D298*(Assumptions!BX216-Assumptions!BW216)),IF(MOD(BX$290,VLOOKUP($C298,Lease_Tenure,2,FALSE))=1,IF(MOD(BX$291,12)=1,$D298*((Assumptions!BW216)*(1-Assumptions!BX233)+(Assumptions!BX216-Assumptions!BW216)),$D298*(Assumptions!BX216-Assumptions!BW216)),$D298*(Assumptions!BX216-Assumptions!BW216)))),0),0)</f>
        <v>0</v>
      </c>
      <c r="BY298" s="185">
        <f>IFERROR(MAX(IF(BY$290=1,IF(MOD(BY$291,12)=1,$D298*(Assumptions!BY216),$D298*(Assumptions!BY216-Assumptions!BX216)),IF(VLOOKUP($C298,Lease_Tenure,2,FALSE)=1,IF(MOD(BY$291,12)=1,$D298*((Assumptions!BX216)*(1-Assumptions!BY233)+(Assumptions!BY216-Assumptions!BX216)),$D298*(Assumptions!BY216-Assumptions!BX216)),IF(MOD(BY$290,VLOOKUP($C298,Lease_Tenure,2,FALSE))=1,IF(MOD(BY$291,12)=1,$D298*((Assumptions!BX216)*(1-Assumptions!BY233)+(Assumptions!BY216-Assumptions!BX216)),$D298*(Assumptions!BY216-Assumptions!BX216)),$D298*(Assumptions!BY216-Assumptions!BX216)))),0),0)</f>
        <v>0</v>
      </c>
      <c r="BZ298" s="185">
        <f>IFERROR(MAX(IF(BZ$290=1,IF(MOD(BZ$291,12)=1,$D298*(Assumptions!BZ216),$D298*(Assumptions!BZ216-Assumptions!BY216)),IF(VLOOKUP($C298,Lease_Tenure,2,FALSE)=1,IF(MOD(BZ$291,12)=1,$D298*((Assumptions!BY216)*(1-Assumptions!BZ233)+(Assumptions!BZ216-Assumptions!BY216)),$D298*(Assumptions!BZ216-Assumptions!BY216)),IF(MOD(BZ$290,VLOOKUP($C298,Lease_Tenure,2,FALSE))=1,IF(MOD(BZ$291,12)=1,$D298*((Assumptions!BY216)*(1-Assumptions!BZ233)+(Assumptions!BZ216-Assumptions!BY216)),$D298*(Assumptions!BZ216-Assumptions!BY216)),$D298*(Assumptions!BZ216-Assumptions!BY216)))),0),0)</f>
        <v>0</v>
      </c>
      <c r="CA298" s="185">
        <f>IFERROR(MAX(IF(CA$290=1,IF(MOD(CA$291,12)=1,$D298*(Assumptions!CA216),$D298*(Assumptions!CA216-Assumptions!BZ216)),IF(VLOOKUP($C298,Lease_Tenure,2,FALSE)=1,IF(MOD(CA$291,12)=1,$D298*((Assumptions!BZ216)*(1-Assumptions!CA233)+(Assumptions!CA216-Assumptions!BZ216)),$D298*(Assumptions!CA216-Assumptions!BZ216)),IF(MOD(CA$290,VLOOKUP($C298,Lease_Tenure,2,FALSE))=1,IF(MOD(CA$291,12)=1,$D298*((Assumptions!BZ216)*(1-Assumptions!CA233)+(Assumptions!CA216-Assumptions!BZ216)),$D298*(Assumptions!CA216-Assumptions!BZ216)),$D298*(Assumptions!CA216-Assumptions!BZ216)))),0),0)</f>
        <v>0</v>
      </c>
      <c r="CB298" s="185">
        <f>IFERROR(MAX(IF(CB$290=1,IF(MOD(CB$291,12)=1,$D298*(Assumptions!CB216),$D298*(Assumptions!CB216-Assumptions!CA216)),IF(VLOOKUP($C298,Lease_Tenure,2,FALSE)=1,IF(MOD(CB$291,12)=1,$D298*((Assumptions!CA216)*(1-Assumptions!CB233)+(Assumptions!CB216-Assumptions!CA216)),$D298*(Assumptions!CB216-Assumptions!CA216)),IF(MOD(CB$290,VLOOKUP($C298,Lease_Tenure,2,FALSE))=1,IF(MOD(CB$291,12)=1,$D298*((Assumptions!CA216)*(1-Assumptions!CB233)+(Assumptions!CB216-Assumptions!CA216)),$D298*(Assumptions!CB216-Assumptions!CA216)),$D298*(Assumptions!CB216-Assumptions!CA216)))),0),0)</f>
        <v>0</v>
      </c>
      <c r="CC298" s="185">
        <f>IFERROR(MAX(IF(CC$290=1,IF(MOD(CC$291,12)=1,$D298*(Assumptions!CC216),$D298*(Assumptions!CC216-Assumptions!CB216)),IF(VLOOKUP($C298,Lease_Tenure,2,FALSE)=1,IF(MOD(CC$291,12)=1,$D298*((Assumptions!CB216)*(1-Assumptions!CC233)+(Assumptions!CC216-Assumptions!CB216)),$D298*(Assumptions!CC216-Assumptions!CB216)),IF(MOD(CC$290,VLOOKUP($C298,Lease_Tenure,2,FALSE))=1,IF(MOD(CC$291,12)=1,$D298*((Assumptions!CB216)*(1-Assumptions!CC233)+(Assumptions!CC216-Assumptions!CB216)),$D298*(Assumptions!CC216-Assumptions!CB216)),$D298*(Assumptions!CC216-Assumptions!CB216)))),0),0)</f>
        <v>0</v>
      </c>
      <c r="CD298" s="185">
        <f>IFERROR(MAX(IF(CD$290=1,IF(MOD(CD$291,12)=1,$D298*(Assumptions!CD216),$D298*(Assumptions!CD216-Assumptions!CC216)),IF(VLOOKUP($C298,Lease_Tenure,2,FALSE)=1,IF(MOD(CD$291,12)=1,$D298*((Assumptions!CC216)*(1-Assumptions!CD233)+(Assumptions!CD216-Assumptions!CC216)),$D298*(Assumptions!CD216-Assumptions!CC216)),IF(MOD(CD$290,VLOOKUP($C298,Lease_Tenure,2,FALSE))=1,IF(MOD(CD$291,12)=1,$D298*((Assumptions!CC216)*(1-Assumptions!CD233)+(Assumptions!CD216-Assumptions!CC216)),$D298*(Assumptions!CD216-Assumptions!CC216)),$D298*(Assumptions!CD216-Assumptions!CC216)))),0),0)</f>
        <v>0</v>
      </c>
      <c r="CE298" s="185">
        <f>IFERROR(MAX(IF(CE$290=1,IF(MOD(CE$291,12)=1,$D298*(Assumptions!CE216),$D298*(Assumptions!CE216-Assumptions!CD216)),IF(VLOOKUP($C298,Lease_Tenure,2,FALSE)=1,IF(MOD(CE$291,12)=1,$D298*((Assumptions!CD216)*(1-Assumptions!CE233)+(Assumptions!CE216-Assumptions!CD216)),$D298*(Assumptions!CE216-Assumptions!CD216)),IF(MOD(CE$290,VLOOKUP($C298,Lease_Tenure,2,FALSE))=1,IF(MOD(CE$291,12)=1,$D298*((Assumptions!CD216)*(1-Assumptions!CE233)+(Assumptions!CE216-Assumptions!CD216)),$D298*(Assumptions!CE216-Assumptions!CD216)),$D298*(Assumptions!CE216-Assumptions!CD216)))),0),0)</f>
        <v>0</v>
      </c>
      <c r="CF298" s="185">
        <f>IFERROR(MAX(IF(CF$290=1,IF(MOD(CF$291,12)=1,$D298*(Assumptions!CF216),$D298*(Assumptions!CF216-Assumptions!CE216)),IF(VLOOKUP($C298,Lease_Tenure,2,FALSE)=1,IF(MOD(CF$291,12)=1,$D298*((Assumptions!CE216)*(1-Assumptions!CF233)+(Assumptions!CF216-Assumptions!CE216)),$D298*(Assumptions!CF216-Assumptions!CE216)),IF(MOD(CF$290,VLOOKUP($C298,Lease_Tenure,2,FALSE))=1,IF(MOD(CF$291,12)=1,$D298*((Assumptions!CE216)*(1-Assumptions!CF233)+(Assumptions!CF216-Assumptions!CE216)),$D298*(Assumptions!CF216-Assumptions!CE216)),$D298*(Assumptions!CF216-Assumptions!CE216)))),0),0)</f>
        <v>0</v>
      </c>
      <c r="CG298" s="185">
        <f>IFERROR(MAX(IF(CG$290=1,IF(MOD(CG$291,12)=1,$D298*(Assumptions!CG216),$D298*(Assumptions!CG216-Assumptions!CF216)),IF(VLOOKUP($C298,Lease_Tenure,2,FALSE)=1,IF(MOD(CG$291,12)=1,$D298*((Assumptions!CF216)*(1-Assumptions!CG233)+(Assumptions!CG216-Assumptions!CF216)),$D298*(Assumptions!CG216-Assumptions!CF216)),IF(MOD(CG$290,VLOOKUP($C298,Lease_Tenure,2,FALSE))=1,IF(MOD(CG$291,12)=1,$D298*((Assumptions!CF216)*(1-Assumptions!CG233)+(Assumptions!CG216-Assumptions!CF216)),$D298*(Assumptions!CG216-Assumptions!CF216)),$D298*(Assumptions!CG216-Assumptions!CF216)))),0),0)</f>
        <v>0</v>
      </c>
      <c r="CH298" s="185">
        <f>IFERROR(MAX(IF(CH$290=1,IF(MOD(CH$291,12)=1,$D298*(Assumptions!CH216),$D298*(Assumptions!CH216-Assumptions!CG216)),IF(VLOOKUP($C298,Lease_Tenure,2,FALSE)=1,IF(MOD(CH$291,12)=1,$D298*((Assumptions!CG216)*(1-Assumptions!CH233)+(Assumptions!CH216-Assumptions!CG216)),$D298*(Assumptions!CH216-Assumptions!CG216)),IF(MOD(CH$290,VLOOKUP($C298,Lease_Tenure,2,FALSE))=1,IF(MOD(CH$291,12)=1,$D298*((Assumptions!CG216)*(1-Assumptions!CH233)+(Assumptions!CH216-Assumptions!CG216)),$D298*(Assumptions!CH216-Assumptions!CG216)),$D298*(Assumptions!CH216-Assumptions!CG216)))),0),0)</f>
        <v>0</v>
      </c>
      <c r="CI298" s="185">
        <f>IFERROR(MAX(IF(CI$290=1,IF(MOD(CI$291,12)=1,$D298*(Assumptions!CI216),$D298*(Assumptions!CI216-Assumptions!CH216)),IF(VLOOKUP($C298,Lease_Tenure,2,FALSE)=1,IF(MOD(CI$291,12)=1,$D298*((Assumptions!CH216)*(1-Assumptions!CI233)+(Assumptions!CI216-Assumptions!CH216)),$D298*(Assumptions!CI216-Assumptions!CH216)),IF(MOD(CI$290,VLOOKUP($C298,Lease_Tenure,2,FALSE))=1,IF(MOD(CI$291,12)=1,$D298*((Assumptions!CH216)*(1-Assumptions!CI233)+(Assumptions!CI216-Assumptions!CH216)),$D298*(Assumptions!CI216-Assumptions!CH216)),$D298*(Assumptions!CI216-Assumptions!CH216)))),0),0)</f>
        <v>0</v>
      </c>
      <c r="CJ298" s="185">
        <f>IFERROR(MAX(IF(CJ$290=1,IF(MOD(CJ$291,12)=1,$D298*(Assumptions!CJ216),$D298*(Assumptions!CJ216-Assumptions!CI216)),IF(VLOOKUP($C298,Lease_Tenure,2,FALSE)=1,IF(MOD(CJ$291,12)=1,$D298*((Assumptions!CI216)*(1-Assumptions!CJ233)+(Assumptions!CJ216-Assumptions!CI216)),$D298*(Assumptions!CJ216-Assumptions!CI216)),IF(MOD(CJ$290,VLOOKUP($C298,Lease_Tenure,2,FALSE))=1,IF(MOD(CJ$291,12)=1,$D298*((Assumptions!CI216)*(1-Assumptions!CJ233)+(Assumptions!CJ216-Assumptions!CI216)),$D298*(Assumptions!CJ216-Assumptions!CI216)),$D298*(Assumptions!CJ216-Assumptions!CI216)))),0),0)</f>
        <v>0</v>
      </c>
      <c r="CK298" s="185">
        <f>IFERROR(MAX(IF(CK$290=1,IF(MOD(CK$291,12)=1,$D298*(Assumptions!CK216),$D298*(Assumptions!CK216-Assumptions!CJ216)),IF(VLOOKUP($C298,Lease_Tenure,2,FALSE)=1,IF(MOD(CK$291,12)=1,$D298*((Assumptions!CJ216)*(1-Assumptions!CK233)+(Assumptions!CK216-Assumptions!CJ216)),$D298*(Assumptions!CK216-Assumptions!CJ216)),IF(MOD(CK$290,VLOOKUP($C298,Lease_Tenure,2,FALSE))=1,IF(MOD(CK$291,12)=1,$D298*((Assumptions!CJ216)*(1-Assumptions!CK233)+(Assumptions!CK216-Assumptions!CJ216)),$D298*(Assumptions!CK216-Assumptions!CJ216)),$D298*(Assumptions!CK216-Assumptions!CJ216)))),0),0)</f>
        <v>0</v>
      </c>
      <c r="CL298" s="185">
        <f>IFERROR(MAX(IF(CL$290=1,IF(MOD(CL$291,12)=1,$D298*(Assumptions!CL216),$D298*(Assumptions!CL216-Assumptions!CK216)),IF(VLOOKUP($C298,Lease_Tenure,2,FALSE)=1,IF(MOD(CL$291,12)=1,$D298*((Assumptions!CK216)*(1-Assumptions!CL233)+(Assumptions!CL216-Assumptions!CK216)),$D298*(Assumptions!CL216-Assumptions!CK216)),IF(MOD(CL$290,VLOOKUP($C298,Lease_Tenure,2,FALSE))=1,IF(MOD(CL$291,12)=1,$D298*((Assumptions!CK216)*(1-Assumptions!CL233)+(Assumptions!CL216-Assumptions!CK216)),$D298*(Assumptions!CL216-Assumptions!CK216)),$D298*(Assumptions!CL216-Assumptions!CK216)))),0),0)</f>
        <v>0</v>
      </c>
      <c r="CM298" s="185">
        <f>IFERROR(MAX(IF(CM$290=1,IF(MOD(CM$291,12)=1,$D298*(Assumptions!CM216),$D298*(Assumptions!CM216-Assumptions!CL216)),IF(VLOOKUP($C298,Lease_Tenure,2,FALSE)=1,IF(MOD(CM$291,12)=1,$D298*((Assumptions!CL216)*(1-Assumptions!CM233)+(Assumptions!CM216-Assumptions!CL216)),$D298*(Assumptions!CM216-Assumptions!CL216)),IF(MOD(CM$290,VLOOKUP($C298,Lease_Tenure,2,FALSE))=1,IF(MOD(CM$291,12)=1,$D298*((Assumptions!CL216)*(1-Assumptions!CM233)+(Assumptions!CM216-Assumptions!CL216)),$D298*(Assumptions!CM216-Assumptions!CL216)),$D298*(Assumptions!CM216-Assumptions!CL216)))),0),0)</f>
        <v>0</v>
      </c>
      <c r="CN298" s="185">
        <f>IFERROR(MAX(IF(CN$290=1,IF(MOD(CN$291,12)=1,$D298*(Assumptions!CN216),$D298*(Assumptions!CN216-Assumptions!CM216)),IF(VLOOKUP($C298,Lease_Tenure,2,FALSE)=1,IF(MOD(CN$291,12)=1,$D298*((Assumptions!CM216)*(1-Assumptions!CN233)+(Assumptions!CN216-Assumptions!CM216)),$D298*(Assumptions!CN216-Assumptions!CM216)),IF(MOD(CN$290,VLOOKUP($C298,Lease_Tenure,2,FALSE))=1,IF(MOD(CN$291,12)=1,$D298*((Assumptions!CM216)*(1-Assumptions!CN233)+(Assumptions!CN216-Assumptions!CM216)),$D298*(Assumptions!CN216-Assumptions!CM216)),$D298*(Assumptions!CN216-Assumptions!CM216)))),0),0)</f>
        <v>0</v>
      </c>
      <c r="CO298" s="185">
        <f>IFERROR(MAX(IF(CO$290=1,IF(MOD(CO$291,12)=1,$D298*(Assumptions!CO216),$D298*(Assumptions!CO216-Assumptions!CN216)),IF(VLOOKUP($C298,Lease_Tenure,2,FALSE)=1,IF(MOD(CO$291,12)=1,$D298*((Assumptions!CN216)*(1-Assumptions!CO233)+(Assumptions!CO216-Assumptions!CN216)),$D298*(Assumptions!CO216-Assumptions!CN216)),IF(MOD(CO$290,VLOOKUP($C298,Lease_Tenure,2,FALSE))=1,IF(MOD(CO$291,12)=1,$D298*((Assumptions!CN216)*(1-Assumptions!CO233)+(Assumptions!CO216-Assumptions!CN216)),$D298*(Assumptions!CO216-Assumptions!CN216)),$D298*(Assumptions!CO216-Assumptions!CN216)))),0),0)</f>
        <v>0</v>
      </c>
      <c r="CP298" s="185">
        <f>IFERROR(MAX(IF(CP$290=1,IF(MOD(CP$291,12)=1,$D298*(Assumptions!CP216),$D298*(Assumptions!CP216-Assumptions!CO216)),IF(VLOOKUP($C298,Lease_Tenure,2,FALSE)=1,IF(MOD(CP$291,12)=1,$D298*((Assumptions!CO216)*(1-Assumptions!CP233)+(Assumptions!CP216-Assumptions!CO216)),$D298*(Assumptions!CP216-Assumptions!CO216)),IF(MOD(CP$290,VLOOKUP($C298,Lease_Tenure,2,FALSE))=1,IF(MOD(CP$291,12)=1,$D298*((Assumptions!CO216)*(1-Assumptions!CP233)+(Assumptions!CP216-Assumptions!CO216)),$D298*(Assumptions!CP216-Assumptions!CO216)),$D298*(Assumptions!CP216-Assumptions!CO216)))),0),0)</f>
        <v>0</v>
      </c>
      <c r="CQ298" s="185">
        <f>IFERROR(MAX(IF(CQ$290=1,IF(MOD(CQ$291,12)=1,$D298*(Assumptions!CQ216),$D298*(Assumptions!CQ216-Assumptions!CP216)),IF(VLOOKUP($C298,Lease_Tenure,2,FALSE)=1,IF(MOD(CQ$291,12)=1,$D298*((Assumptions!CP216)*(1-Assumptions!CQ233)+(Assumptions!CQ216-Assumptions!CP216)),$D298*(Assumptions!CQ216-Assumptions!CP216)),IF(MOD(CQ$290,VLOOKUP($C298,Lease_Tenure,2,FALSE))=1,IF(MOD(CQ$291,12)=1,$D298*((Assumptions!CP216)*(1-Assumptions!CQ233)+(Assumptions!CQ216-Assumptions!CP216)),$D298*(Assumptions!CQ216-Assumptions!CP216)),$D298*(Assumptions!CQ216-Assumptions!CP216)))),0),0)</f>
        <v>0</v>
      </c>
      <c r="CR298" s="185">
        <f>IFERROR(MAX(IF(CR$290=1,IF(MOD(CR$291,12)=1,$D298*(Assumptions!CR216),$D298*(Assumptions!CR216-Assumptions!CQ216)),IF(VLOOKUP($C298,Lease_Tenure,2,FALSE)=1,IF(MOD(CR$291,12)=1,$D298*((Assumptions!CQ216)*(1-Assumptions!CR233)+(Assumptions!CR216-Assumptions!CQ216)),$D298*(Assumptions!CR216-Assumptions!CQ216)),IF(MOD(CR$290,VLOOKUP($C298,Lease_Tenure,2,FALSE))=1,IF(MOD(CR$291,12)=1,$D298*((Assumptions!CQ216)*(1-Assumptions!CR233)+(Assumptions!CR216-Assumptions!CQ216)),$D298*(Assumptions!CR216-Assumptions!CQ216)),$D298*(Assumptions!CR216-Assumptions!CQ216)))),0),0)</f>
        <v>0</v>
      </c>
      <c r="CS298" s="185">
        <f>IFERROR(MAX(IF(CS$290=1,IF(MOD(CS$291,12)=1,$D298*(Assumptions!CS216),$D298*(Assumptions!CS216-Assumptions!CR216)),IF(VLOOKUP($C298,Lease_Tenure,2,FALSE)=1,IF(MOD(CS$291,12)=1,$D298*((Assumptions!CR216)*(1-Assumptions!CS233)+(Assumptions!CS216-Assumptions!CR216)),$D298*(Assumptions!CS216-Assumptions!CR216)),IF(MOD(CS$290,VLOOKUP($C298,Lease_Tenure,2,FALSE))=1,IF(MOD(CS$291,12)=1,$D298*((Assumptions!CR216)*(1-Assumptions!CS233)+(Assumptions!CS216-Assumptions!CR216)),$D298*(Assumptions!CS216-Assumptions!CR216)),$D298*(Assumptions!CS216-Assumptions!CR216)))),0),0)</f>
        <v>0</v>
      </c>
      <c r="CT298" s="185">
        <f>IFERROR(MAX(IF(CT$290=1,IF(MOD(CT$291,12)=1,$D298*(Assumptions!CT216),$D298*(Assumptions!CT216-Assumptions!CS216)),IF(VLOOKUP($C298,Lease_Tenure,2,FALSE)=1,IF(MOD(CT$291,12)=1,$D298*((Assumptions!CS216)*(1-Assumptions!CT233)+(Assumptions!CT216-Assumptions!CS216)),$D298*(Assumptions!CT216-Assumptions!CS216)),IF(MOD(CT$290,VLOOKUP($C298,Lease_Tenure,2,FALSE))=1,IF(MOD(CT$291,12)=1,$D298*((Assumptions!CS216)*(1-Assumptions!CT233)+(Assumptions!CT216-Assumptions!CS216)),$D298*(Assumptions!CT216-Assumptions!CS216)),$D298*(Assumptions!CT216-Assumptions!CS216)))),0),0)</f>
        <v>0</v>
      </c>
      <c r="CU298" s="185">
        <f>IFERROR(MAX(IF(CU$290=1,IF(MOD(CU$291,12)=1,$D298*(Assumptions!CU216),$D298*(Assumptions!CU216-Assumptions!CT216)),IF(VLOOKUP($C298,Lease_Tenure,2,FALSE)=1,IF(MOD(CU$291,12)=1,$D298*((Assumptions!CT216)*(1-Assumptions!CU233)+(Assumptions!CU216-Assumptions!CT216)),$D298*(Assumptions!CU216-Assumptions!CT216)),IF(MOD(CU$290,VLOOKUP($C298,Lease_Tenure,2,FALSE))=1,IF(MOD(CU$291,12)=1,$D298*((Assumptions!CT216)*(1-Assumptions!CU233)+(Assumptions!CU216-Assumptions!CT216)),$D298*(Assumptions!CU216-Assumptions!CT216)),$D298*(Assumptions!CU216-Assumptions!CT216)))),0),0)</f>
        <v>0</v>
      </c>
      <c r="CV298" s="185">
        <f>IFERROR(MAX(IF(CV$290=1,IF(MOD(CV$291,12)=1,$D298*(Assumptions!CV216),$D298*(Assumptions!CV216-Assumptions!CU216)),IF(VLOOKUP($C298,Lease_Tenure,2,FALSE)=1,IF(MOD(CV$291,12)=1,$D298*((Assumptions!CU216)*(1-Assumptions!CV233)+(Assumptions!CV216-Assumptions!CU216)),$D298*(Assumptions!CV216-Assumptions!CU216)),IF(MOD(CV$290,VLOOKUP($C298,Lease_Tenure,2,FALSE))=1,IF(MOD(CV$291,12)=1,$D298*((Assumptions!CU216)*(1-Assumptions!CV233)+(Assumptions!CV216-Assumptions!CU216)),$D298*(Assumptions!CV216-Assumptions!CU216)),$D298*(Assumptions!CV216-Assumptions!CU216)))),0),0)</f>
        <v>0</v>
      </c>
      <c r="CW298" s="185">
        <f>IFERROR(MAX(IF(CW$290=1,IF(MOD(CW$291,12)=1,$D298*(Assumptions!CW216),$D298*(Assumptions!CW216-Assumptions!CV216)),IF(VLOOKUP($C298,Lease_Tenure,2,FALSE)=1,IF(MOD(CW$291,12)=1,$D298*((Assumptions!CV216)*(1-Assumptions!CW233)+(Assumptions!CW216-Assumptions!CV216)),$D298*(Assumptions!CW216-Assumptions!CV216)),IF(MOD(CW$290,VLOOKUP($C298,Lease_Tenure,2,FALSE))=1,IF(MOD(CW$291,12)=1,$D298*((Assumptions!CV216)*(1-Assumptions!CW233)+(Assumptions!CW216-Assumptions!CV216)),$D298*(Assumptions!CW216-Assumptions!CV216)),$D298*(Assumptions!CW216-Assumptions!CV216)))),0),0)</f>
        <v>0</v>
      </c>
      <c r="CX298" s="185">
        <f>IFERROR(MAX(IF(CX$290=1,IF(MOD(CX$291,12)=1,$D298*(Assumptions!CX216),$D298*(Assumptions!CX216-Assumptions!CW216)),IF(VLOOKUP($C298,Lease_Tenure,2,FALSE)=1,IF(MOD(CX$291,12)=1,$D298*((Assumptions!CW216)*(1-Assumptions!CX233)+(Assumptions!CX216-Assumptions!CW216)),$D298*(Assumptions!CX216-Assumptions!CW216)),IF(MOD(CX$290,VLOOKUP($C298,Lease_Tenure,2,FALSE))=1,IF(MOD(CX$291,12)=1,$D298*((Assumptions!CW216)*(1-Assumptions!CX233)+(Assumptions!CX216-Assumptions!CW216)),$D298*(Assumptions!CX216-Assumptions!CW216)),$D298*(Assumptions!CX216-Assumptions!CW216)))),0),0)</f>
        <v>0</v>
      </c>
      <c r="CY298" s="185">
        <f>IFERROR(MAX(IF(CY$290=1,IF(MOD(CY$291,12)=1,$D298*(Assumptions!CY216),$D298*(Assumptions!CY216-Assumptions!CX216)),IF(VLOOKUP($C298,Lease_Tenure,2,FALSE)=1,IF(MOD(CY$291,12)=1,$D298*((Assumptions!CX216)*(1-Assumptions!CY233)+(Assumptions!CY216-Assumptions!CX216)),$D298*(Assumptions!CY216-Assumptions!CX216)),IF(MOD(CY$290,VLOOKUP($C298,Lease_Tenure,2,FALSE))=1,IF(MOD(CY$291,12)=1,$D298*((Assumptions!CX216)*(1-Assumptions!CY233)+(Assumptions!CY216-Assumptions!CX216)),$D298*(Assumptions!CY216-Assumptions!CX216)),$D298*(Assumptions!CY216-Assumptions!CX216)))),0),0)</f>
        <v>0</v>
      </c>
      <c r="CZ298" s="185">
        <f>IFERROR(MAX(IF(CZ$290=1,IF(MOD(CZ$291,12)=1,$D298*(Assumptions!CZ216),$D298*(Assumptions!CZ216-Assumptions!CY216)),IF(VLOOKUP($C298,Lease_Tenure,2,FALSE)=1,IF(MOD(CZ$291,12)=1,$D298*((Assumptions!CY216)*(1-Assumptions!CZ233)+(Assumptions!CZ216-Assumptions!CY216)),$D298*(Assumptions!CZ216-Assumptions!CY216)),IF(MOD(CZ$290,VLOOKUP($C298,Lease_Tenure,2,FALSE))=1,IF(MOD(CZ$291,12)=1,$D298*((Assumptions!CY216)*(1-Assumptions!CZ233)+(Assumptions!CZ216-Assumptions!CY216)),$D298*(Assumptions!CZ216-Assumptions!CY216)),$D298*(Assumptions!CZ216-Assumptions!CY216)))),0),0)</f>
        <v>0</v>
      </c>
      <c r="DA298" s="185">
        <f>IFERROR(MAX(IF(DA$290=1,IF(MOD(DA$291,12)=1,$D298*(Assumptions!DA216),$D298*(Assumptions!DA216-Assumptions!CZ216)),IF(VLOOKUP($C298,Lease_Tenure,2,FALSE)=1,IF(MOD(DA$291,12)=1,$D298*((Assumptions!CZ216)*(1-Assumptions!DA233)+(Assumptions!DA216-Assumptions!CZ216)),$D298*(Assumptions!DA216-Assumptions!CZ216)),IF(MOD(DA$290,VLOOKUP($C298,Lease_Tenure,2,FALSE))=1,IF(MOD(DA$291,12)=1,$D298*((Assumptions!CZ216)*(1-Assumptions!DA233)+(Assumptions!DA216-Assumptions!CZ216)),$D298*(Assumptions!DA216-Assumptions!CZ216)),$D298*(Assumptions!DA216-Assumptions!CZ216)))),0),0)</f>
        <v>0</v>
      </c>
      <c r="DB298" s="185">
        <f>IFERROR(MAX(IF(DB$290=1,IF(MOD(DB$291,12)=1,$D298*(Assumptions!DB216),$D298*(Assumptions!DB216-Assumptions!DA216)),IF(VLOOKUP($C298,Lease_Tenure,2,FALSE)=1,IF(MOD(DB$291,12)=1,$D298*((Assumptions!DA216)*(1-Assumptions!DB233)+(Assumptions!DB216-Assumptions!DA216)),$D298*(Assumptions!DB216-Assumptions!DA216)),IF(MOD(DB$290,VLOOKUP($C298,Lease_Tenure,2,FALSE))=1,IF(MOD(DB$291,12)=1,$D298*((Assumptions!DA216)*(1-Assumptions!DB233)+(Assumptions!DB216-Assumptions!DA216)),$D298*(Assumptions!DB216-Assumptions!DA216)),$D298*(Assumptions!DB216-Assumptions!DA216)))),0),0)</f>
        <v>0</v>
      </c>
      <c r="DC298" s="185">
        <f>IFERROR(MAX(IF(DC$290=1,IF(MOD(DC$291,12)=1,$D298*(Assumptions!DC216),$D298*(Assumptions!DC216-Assumptions!DB216)),IF(VLOOKUP($C298,Lease_Tenure,2,FALSE)=1,IF(MOD(DC$291,12)=1,$D298*((Assumptions!DB216)*(1-Assumptions!DC233)+(Assumptions!DC216-Assumptions!DB216)),$D298*(Assumptions!DC216-Assumptions!DB216)),IF(MOD(DC$290,VLOOKUP($C298,Lease_Tenure,2,FALSE))=1,IF(MOD(DC$291,12)=1,$D298*((Assumptions!DB216)*(1-Assumptions!DC233)+(Assumptions!DC216-Assumptions!DB216)),$D298*(Assumptions!DC216-Assumptions!DB216)),$D298*(Assumptions!DC216-Assumptions!DB216)))),0),0)</f>
        <v>0</v>
      </c>
      <c r="DD298" s="185">
        <f>IFERROR(MAX(IF(DD$290=1,IF(MOD(DD$291,12)=1,$D298*(Assumptions!DD216),$D298*(Assumptions!DD216-Assumptions!DC216)),IF(VLOOKUP($C298,Lease_Tenure,2,FALSE)=1,IF(MOD(DD$291,12)=1,$D298*((Assumptions!DC216)*(1-Assumptions!DD233)+(Assumptions!DD216-Assumptions!DC216)),$D298*(Assumptions!DD216-Assumptions!DC216)),IF(MOD(DD$290,VLOOKUP($C298,Lease_Tenure,2,FALSE))=1,IF(MOD(DD$291,12)=1,$D298*((Assumptions!DC216)*(1-Assumptions!DD233)+(Assumptions!DD216-Assumptions!DC216)),$D298*(Assumptions!DD216-Assumptions!DC216)),$D298*(Assumptions!DD216-Assumptions!DC216)))),0),0)</f>
        <v>0</v>
      </c>
      <c r="DE298" s="185">
        <f>IFERROR(MAX(IF(DE$290=1,IF(MOD(DE$291,12)=1,$D298*(Assumptions!DE216),$D298*(Assumptions!DE216-Assumptions!DD216)),IF(VLOOKUP($C298,Lease_Tenure,2,FALSE)=1,IF(MOD(DE$291,12)=1,$D298*((Assumptions!DD216)*(1-Assumptions!DE233)+(Assumptions!DE216-Assumptions!DD216)),$D298*(Assumptions!DE216-Assumptions!DD216)),IF(MOD(DE$290,VLOOKUP($C298,Lease_Tenure,2,FALSE))=1,IF(MOD(DE$291,12)=1,$D298*((Assumptions!DD216)*(1-Assumptions!DE233)+(Assumptions!DE216-Assumptions!DD216)),$D298*(Assumptions!DE216-Assumptions!DD216)),$D298*(Assumptions!DE216-Assumptions!DD216)))),0),0)</f>
        <v>0</v>
      </c>
      <c r="DF298" s="185">
        <f>IFERROR(MAX(IF(DF$290=1,IF(MOD(DF$291,12)=1,$D298*(Assumptions!DF216),$D298*(Assumptions!DF216-Assumptions!DE216)),IF(VLOOKUP($C298,Lease_Tenure,2,FALSE)=1,IF(MOD(DF$291,12)=1,$D298*((Assumptions!DE216)*(1-Assumptions!DF233)+(Assumptions!DF216-Assumptions!DE216)),$D298*(Assumptions!DF216-Assumptions!DE216)),IF(MOD(DF$290,VLOOKUP($C298,Lease_Tenure,2,FALSE))=1,IF(MOD(DF$291,12)=1,$D298*((Assumptions!DE216)*(1-Assumptions!DF233)+(Assumptions!DF216-Assumptions!DE216)),$D298*(Assumptions!DF216-Assumptions!DE216)),$D298*(Assumptions!DF216-Assumptions!DE216)))),0),0)</f>
        <v>0</v>
      </c>
      <c r="DG298" s="185">
        <f>IFERROR(MAX(IF(DG$290=1,IF(MOD(DG$291,12)=1,$D298*(Assumptions!DG216),$D298*(Assumptions!DG216-Assumptions!DF216)),IF(VLOOKUP($C298,Lease_Tenure,2,FALSE)=1,IF(MOD(DG$291,12)=1,$D298*((Assumptions!DF216)*(1-Assumptions!DG233)+(Assumptions!DG216-Assumptions!DF216)),$D298*(Assumptions!DG216-Assumptions!DF216)),IF(MOD(DG$290,VLOOKUP($C298,Lease_Tenure,2,FALSE))=1,IF(MOD(DG$291,12)=1,$D298*((Assumptions!DF216)*(1-Assumptions!DG233)+(Assumptions!DG216-Assumptions!DF216)),$D298*(Assumptions!DG216-Assumptions!DF216)),$D298*(Assumptions!DG216-Assumptions!DF216)))),0),0)</f>
        <v>0</v>
      </c>
      <c r="DH298" s="185">
        <f>IFERROR(MAX(IF(DH$290=1,IF(MOD(DH$291,12)=1,$D298*(Assumptions!DH216),$D298*(Assumptions!DH216-Assumptions!DG216)),IF(VLOOKUP($C298,Lease_Tenure,2,FALSE)=1,IF(MOD(DH$291,12)=1,$D298*((Assumptions!DG216)*(1-Assumptions!DH233)+(Assumptions!DH216-Assumptions!DG216)),$D298*(Assumptions!DH216-Assumptions!DG216)),IF(MOD(DH$290,VLOOKUP($C298,Lease_Tenure,2,FALSE))=1,IF(MOD(DH$291,12)=1,$D298*((Assumptions!DG216)*(1-Assumptions!DH233)+(Assumptions!DH216-Assumptions!DG216)),$D298*(Assumptions!DH216-Assumptions!DG216)),$D298*(Assumptions!DH216-Assumptions!DG216)))),0),0)</f>
        <v>0</v>
      </c>
      <c r="DI298" s="185">
        <f>IFERROR(MAX(IF(DI$290=1,IF(MOD(DI$291,12)=1,$D298*(Assumptions!DI216),$D298*(Assumptions!DI216-Assumptions!DH216)),IF(VLOOKUP($C298,Lease_Tenure,2,FALSE)=1,IF(MOD(DI$291,12)=1,$D298*((Assumptions!DH216)*(1-Assumptions!DI233)+(Assumptions!DI216-Assumptions!DH216)),$D298*(Assumptions!DI216-Assumptions!DH216)),IF(MOD(DI$290,VLOOKUP($C298,Lease_Tenure,2,FALSE))=1,IF(MOD(DI$291,12)=1,$D298*((Assumptions!DH216)*(1-Assumptions!DI233)+(Assumptions!DI216-Assumptions!DH216)),$D298*(Assumptions!DI216-Assumptions!DH216)),$D298*(Assumptions!DI216-Assumptions!DH216)))),0),0)</f>
        <v>0</v>
      </c>
      <c r="DJ298" s="185">
        <f>IFERROR(MAX(IF(DJ$290=1,IF(MOD(DJ$291,12)=1,$D298*(Assumptions!DJ216),$D298*(Assumptions!DJ216-Assumptions!DI216)),IF(VLOOKUP($C298,Lease_Tenure,2,FALSE)=1,IF(MOD(DJ$291,12)=1,$D298*((Assumptions!DI216)*(1-Assumptions!DJ233)+(Assumptions!DJ216-Assumptions!DI216)),$D298*(Assumptions!DJ216-Assumptions!DI216)),IF(MOD(DJ$290,VLOOKUP($C298,Lease_Tenure,2,FALSE))=1,IF(MOD(DJ$291,12)=1,$D298*((Assumptions!DI216)*(1-Assumptions!DJ233)+(Assumptions!DJ216-Assumptions!DI216)),$D298*(Assumptions!DJ216-Assumptions!DI216)),$D298*(Assumptions!DJ216-Assumptions!DI216)))),0),0)</f>
        <v>0</v>
      </c>
      <c r="DK298" s="185">
        <f>IFERROR(MAX(IF(DK$290=1,IF(MOD(DK$291,12)=1,$D298*(Assumptions!DK216),$D298*(Assumptions!DK216-Assumptions!DJ216)),IF(VLOOKUP($C298,Lease_Tenure,2,FALSE)=1,IF(MOD(DK$291,12)=1,$D298*((Assumptions!DJ216)*(1-Assumptions!DK233)+(Assumptions!DK216-Assumptions!DJ216)),$D298*(Assumptions!DK216-Assumptions!DJ216)),IF(MOD(DK$290,VLOOKUP($C298,Lease_Tenure,2,FALSE))=1,IF(MOD(DK$291,12)=1,$D298*((Assumptions!DJ216)*(1-Assumptions!DK233)+(Assumptions!DK216-Assumptions!DJ216)),$D298*(Assumptions!DK216-Assumptions!DJ216)),$D298*(Assumptions!DK216-Assumptions!DJ216)))),0),0)</f>
        <v>0</v>
      </c>
      <c r="DL298" s="185">
        <f>IFERROR(MAX(IF(DL$290=1,IF(MOD(DL$291,12)=1,$D298*(Assumptions!DL216),$D298*(Assumptions!DL216-Assumptions!DK216)),IF(VLOOKUP($C298,Lease_Tenure,2,FALSE)=1,IF(MOD(DL$291,12)=1,$D298*((Assumptions!DK216)*(1-Assumptions!DL233)+(Assumptions!DL216-Assumptions!DK216)),$D298*(Assumptions!DL216-Assumptions!DK216)),IF(MOD(DL$290,VLOOKUP($C298,Lease_Tenure,2,FALSE))=1,IF(MOD(DL$291,12)=1,$D298*((Assumptions!DK216)*(1-Assumptions!DL233)+(Assumptions!DL216-Assumptions!DK216)),$D298*(Assumptions!DL216-Assumptions!DK216)),$D298*(Assumptions!DL216-Assumptions!DK216)))),0),0)</f>
        <v>0</v>
      </c>
      <c r="DM298" s="185">
        <f>IFERROR(MAX(IF(DM$290=1,IF(MOD(DM$291,12)=1,$D298*(Assumptions!DM216),$D298*(Assumptions!DM216-Assumptions!DL216)),IF(VLOOKUP($C298,Lease_Tenure,2,FALSE)=1,IF(MOD(DM$291,12)=1,$D298*((Assumptions!DL216)*(1-Assumptions!DM233)+(Assumptions!DM216-Assumptions!DL216)),$D298*(Assumptions!DM216-Assumptions!DL216)),IF(MOD(DM$290,VLOOKUP($C298,Lease_Tenure,2,FALSE))=1,IF(MOD(DM$291,12)=1,$D298*((Assumptions!DL216)*(1-Assumptions!DM233)+(Assumptions!DM216-Assumptions!DL216)),$D298*(Assumptions!DM216-Assumptions!DL216)),$D298*(Assumptions!DM216-Assumptions!DL216)))),0),0)</f>
        <v>0</v>
      </c>
      <c r="DN298" s="185">
        <f>IFERROR(MAX(IF(DN$290=1,IF(MOD(DN$291,12)=1,$D298*(Assumptions!DN216),$D298*(Assumptions!DN216-Assumptions!DM216)),IF(VLOOKUP($C298,Lease_Tenure,2,FALSE)=1,IF(MOD(DN$291,12)=1,$D298*((Assumptions!DM216)*(1-Assumptions!DN233)+(Assumptions!DN216-Assumptions!DM216)),$D298*(Assumptions!DN216-Assumptions!DM216)),IF(MOD(DN$290,VLOOKUP($C298,Lease_Tenure,2,FALSE))=1,IF(MOD(DN$291,12)=1,$D298*((Assumptions!DM216)*(1-Assumptions!DN233)+(Assumptions!DN216-Assumptions!DM216)),$D298*(Assumptions!DN216-Assumptions!DM216)),$D298*(Assumptions!DN216-Assumptions!DM216)))),0),0)</f>
        <v>0</v>
      </c>
      <c r="DO298" s="185">
        <f>IFERROR(MAX(IF(DO$290=1,IF(MOD(DO$291,12)=1,$D298*(Assumptions!DO216),$D298*(Assumptions!DO216-Assumptions!DN216)),IF(VLOOKUP($C298,Lease_Tenure,2,FALSE)=1,IF(MOD(DO$291,12)=1,$D298*((Assumptions!DN216)*(1-Assumptions!DO233)+(Assumptions!DO216-Assumptions!DN216)),$D298*(Assumptions!DO216-Assumptions!DN216)),IF(MOD(DO$290,VLOOKUP($C298,Lease_Tenure,2,FALSE))=1,IF(MOD(DO$291,12)=1,$D298*((Assumptions!DN216)*(1-Assumptions!DO233)+(Assumptions!DO216-Assumptions!DN216)),$D298*(Assumptions!DO216-Assumptions!DN216)),$D298*(Assumptions!DO216-Assumptions!DN216)))),0),0)</f>
        <v>0</v>
      </c>
      <c r="DP298" s="185">
        <f>IFERROR(MAX(IF(DP$290=1,IF(MOD(DP$291,12)=1,$D298*(Assumptions!DP216),$D298*(Assumptions!DP216-Assumptions!DO216)),IF(VLOOKUP($C298,Lease_Tenure,2,FALSE)=1,IF(MOD(DP$291,12)=1,$D298*((Assumptions!DO216)*(1-Assumptions!DP233)+(Assumptions!DP216-Assumptions!DO216)),$D298*(Assumptions!DP216-Assumptions!DO216)),IF(MOD(DP$290,VLOOKUP($C298,Lease_Tenure,2,FALSE))=1,IF(MOD(DP$291,12)=1,$D298*((Assumptions!DO216)*(1-Assumptions!DP233)+(Assumptions!DP216-Assumptions!DO216)),$D298*(Assumptions!DP216-Assumptions!DO216)),$D298*(Assumptions!DP216-Assumptions!DO216)))),0),0)</f>
        <v>0</v>
      </c>
      <c r="DQ298" s="185">
        <f>IFERROR(MAX(IF(DQ$290=1,IF(MOD(DQ$291,12)=1,$D298*(Assumptions!DQ216),$D298*(Assumptions!DQ216-Assumptions!DP216)),IF(VLOOKUP($C298,Lease_Tenure,2,FALSE)=1,IF(MOD(DQ$291,12)=1,$D298*((Assumptions!DP216)*(1-Assumptions!DQ233)+(Assumptions!DQ216-Assumptions!DP216)),$D298*(Assumptions!DQ216-Assumptions!DP216)),IF(MOD(DQ$290,VLOOKUP($C298,Lease_Tenure,2,FALSE))=1,IF(MOD(DQ$291,12)=1,$D298*((Assumptions!DP216)*(1-Assumptions!DQ233)+(Assumptions!DQ216-Assumptions!DP216)),$D298*(Assumptions!DQ216-Assumptions!DP216)),$D298*(Assumptions!DQ216-Assumptions!DP216)))),0),0)</f>
        <v>0</v>
      </c>
      <c r="DR298" s="185">
        <f>IFERROR(MAX(IF(DR$290=1,IF(MOD(DR$291,12)=1,$D298*(Assumptions!DR216),$D298*(Assumptions!DR216-Assumptions!DQ216)),IF(VLOOKUP($C298,Lease_Tenure,2,FALSE)=1,IF(MOD(DR$291,12)=1,$D298*((Assumptions!DQ216)*(1-Assumptions!DR233)+(Assumptions!DR216-Assumptions!DQ216)),$D298*(Assumptions!DR216-Assumptions!DQ216)),IF(MOD(DR$290,VLOOKUP($C298,Lease_Tenure,2,FALSE))=1,IF(MOD(DR$291,12)=1,$D298*((Assumptions!DQ216)*(1-Assumptions!DR233)+(Assumptions!DR216-Assumptions!DQ216)),$D298*(Assumptions!DR216-Assumptions!DQ216)),$D298*(Assumptions!DR216-Assumptions!DQ216)))),0),0)</f>
        <v>0</v>
      </c>
      <c r="DS298" s="185">
        <f>IFERROR(MAX(IF(DS$290=1,IF(MOD(DS$291,12)=1,$D298*(Assumptions!DS216),$D298*(Assumptions!DS216-Assumptions!DR216)),IF(VLOOKUP($C298,Lease_Tenure,2,FALSE)=1,IF(MOD(DS$291,12)=1,$D298*((Assumptions!DR216)*(1-Assumptions!DS233)+(Assumptions!DS216-Assumptions!DR216)),$D298*(Assumptions!DS216-Assumptions!DR216)),IF(MOD(DS$290,VLOOKUP($C298,Lease_Tenure,2,FALSE))=1,IF(MOD(DS$291,12)=1,$D298*((Assumptions!DR216)*(1-Assumptions!DS233)+(Assumptions!DS216-Assumptions!DR216)),$D298*(Assumptions!DS216-Assumptions!DR216)),$D298*(Assumptions!DS216-Assumptions!DR216)))),0),0)</f>
        <v>0</v>
      </c>
      <c r="DT298" s="185">
        <f>IFERROR(MAX(IF(DT$290=1,IF(MOD(DT$291,12)=1,$D298*(Assumptions!DT216),$D298*(Assumptions!DT216-Assumptions!DS216)),IF(VLOOKUP($C298,Lease_Tenure,2,FALSE)=1,IF(MOD(DT$291,12)=1,$D298*((Assumptions!DS216)*(1-Assumptions!DT233)+(Assumptions!DT216-Assumptions!DS216)),$D298*(Assumptions!DT216-Assumptions!DS216)),IF(MOD(DT$290,VLOOKUP($C298,Lease_Tenure,2,FALSE))=1,IF(MOD(DT$291,12)=1,$D298*((Assumptions!DS216)*(1-Assumptions!DT233)+(Assumptions!DT216-Assumptions!DS216)),$D298*(Assumptions!DT216-Assumptions!DS216)),$D298*(Assumptions!DT216-Assumptions!DS216)))),0),0)</f>
        <v>0</v>
      </c>
      <c r="DU298" s="185">
        <f>IFERROR(MAX(IF(DU$290=1,IF(MOD(DU$291,12)=1,$D298*(Assumptions!DU216),$D298*(Assumptions!DU216-Assumptions!DT216)),IF(VLOOKUP($C298,Lease_Tenure,2,FALSE)=1,IF(MOD(DU$291,12)=1,$D298*((Assumptions!DT216)*(1-Assumptions!DU233)+(Assumptions!DU216-Assumptions!DT216)),$D298*(Assumptions!DU216-Assumptions!DT216)),IF(MOD(DU$290,VLOOKUP($C298,Lease_Tenure,2,FALSE))=1,IF(MOD(DU$291,12)=1,$D298*((Assumptions!DT216)*(1-Assumptions!DU233)+(Assumptions!DU216-Assumptions!DT216)),$D298*(Assumptions!DU216-Assumptions!DT216)),$D298*(Assumptions!DU216-Assumptions!DT216)))),0),0)</f>
        <v>1.1999999999999997</v>
      </c>
      <c r="DV298" s="185">
        <f>IFERROR(MAX(IF(DV$290=1,IF(MOD(DV$291,12)=1,$D298*(Assumptions!DV216),$D298*(Assumptions!DV216-Assumptions!DU216)),IF(VLOOKUP($C298,Lease_Tenure,2,FALSE)=1,IF(MOD(DV$291,12)=1,$D298*((Assumptions!DU216)*(1-Assumptions!DV233)+(Assumptions!DV216-Assumptions!DU216)),$D298*(Assumptions!DV216-Assumptions!DU216)),IF(MOD(DV$290,VLOOKUP($C298,Lease_Tenure,2,FALSE))=1,IF(MOD(DV$291,12)=1,$D298*((Assumptions!DU216)*(1-Assumptions!DV233)+(Assumptions!DV216-Assumptions!DU216)),$D298*(Assumptions!DV216-Assumptions!DU216)),$D298*(Assumptions!DV216-Assumptions!DU216)))),0),0)</f>
        <v>0</v>
      </c>
      <c r="DW298" s="185">
        <f>IFERROR(MAX(IF(DW$290=1,IF(MOD(DW$291,12)=1,$D298*(Assumptions!DW216),$D298*(Assumptions!DW216-Assumptions!DV216)),IF(VLOOKUP($C298,Lease_Tenure,2,FALSE)=1,IF(MOD(DW$291,12)=1,$D298*((Assumptions!DV216)*(1-Assumptions!DW233)+(Assumptions!DW216-Assumptions!DV216)),$D298*(Assumptions!DW216-Assumptions!DV216)),IF(MOD(DW$290,VLOOKUP($C298,Lease_Tenure,2,FALSE))=1,IF(MOD(DW$291,12)=1,$D298*((Assumptions!DV216)*(1-Assumptions!DW233)+(Assumptions!DW216-Assumptions!DV216)),$D298*(Assumptions!DW216-Assumptions!DV216)),$D298*(Assumptions!DW216-Assumptions!DV216)))),0),0)</f>
        <v>0</v>
      </c>
      <c r="DX298" s="185">
        <f>IFERROR(MAX(IF(DX$290=1,IF(MOD(DX$291,12)=1,$D298*(Assumptions!DX216),$D298*(Assumptions!DX216-Assumptions!DW216)),IF(VLOOKUP($C298,Lease_Tenure,2,FALSE)=1,IF(MOD(DX$291,12)=1,$D298*((Assumptions!DW216)*(1-Assumptions!DX233)+(Assumptions!DX216-Assumptions!DW216)),$D298*(Assumptions!DX216-Assumptions!DW216)),IF(MOD(DX$290,VLOOKUP($C298,Lease_Tenure,2,FALSE))=1,IF(MOD(DX$291,12)=1,$D298*((Assumptions!DW216)*(1-Assumptions!DX233)+(Assumptions!DX216-Assumptions!DW216)),$D298*(Assumptions!DX216-Assumptions!DW216)),$D298*(Assumptions!DX216-Assumptions!DW216)))),0),0)</f>
        <v>0</v>
      </c>
      <c r="DY298" s="185">
        <f>IFERROR(MAX(IF(DY$290=1,IF(MOD(DY$291,12)=1,$D298*(Assumptions!DY216),$D298*(Assumptions!DY216-Assumptions!DX216)),IF(VLOOKUP($C298,Lease_Tenure,2,FALSE)=1,IF(MOD(DY$291,12)=1,$D298*((Assumptions!DX216)*(1-Assumptions!DY233)+(Assumptions!DY216-Assumptions!DX216)),$D298*(Assumptions!DY216-Assumptions!DX216)),IF(MOD(DY$290,VLOOKUP($C298,Lease_Tenure,2,FALSE))=1,IF(MOD(DY$291,12)=1,$D298*((Assumptions!DX216)*(1-Assumptions!DY233)+(Assumptions!DY216-Assumptions!DX216)),$D298*(Assumptions!DY216-Assumptions!DX216)),$D298*(Assumptions!DY216-Assumptions!DX216)))),0),0)</f>
        <v>0</v>
      </c>
      <c r="DZ298" s="185">
        <f>IFERROR(MAX(IF(DZ$290=1,IF(MOD(DZ$291,12)=1,$D298*(Assumptions!DZ216),$D298*(Assumptions!DZ216-Assumptions!DY216)),IF(VLOOKUP($C298,Lease_Tenure,2,FALSE)=1,IF(MOD(DZ$291,12)=1,$D298*((Assumptions!DY216)*(1-Assumptions!DZ233)+(Assumptions!DZ216-Assumptions!DY216)),$D298*(Assumptions!DZ216-Assumptions!DY216)),IF(MOD(DZ$290,VLOOKUP($C298,Lease_Tenure,2,FALSE))=1,IF(MOD(DZ$291,12)=1,$D298*((Assumptions!DY216)*(1-Assumptions!DZ233)+(Assumptions!DZ216-Assumptions!DY216)),$D298*(Assumptions!DZ216-Assumptions!DY216)),$D298*(Assumptions!DZ216-Assumptions!DY216)))),0),0)</f>
        <v>0</v>
      </c>
      <c r="EA298" s="185">
        <f>IFERROR(MAX(IF(EA$290=1,IF(MOD(EA$291,12)=1,$D298*(Assumptions!EA216),$D298*(Assumptions!EA216-Assumptions!DZ216)),IF(VLOOKUP($C298,Lease_Tenure,2,FALSE)=1,IF(MOD(EA$291,12)=1,$D298*((Assumptions!DZ216)*(1-Assumptions!EA233)+(Assumptions!EA216-Assumptions!DZ216)),$D298*(Assumptions!EA216-Assumptions!DZ216)),IF(MOD(EA$290,VLOOKUP($C298,Lease_Tenure,2,FALSE))=1,IF(MOD(EA$291,12)=1,$D298*((Assumptions!DZ216)*(1-Assumptions!EA233)+(Assumptions!EA216-Assumptions!DZ216)),$D298*(Assumptions!EA216-Assumptions!DZ216)),$D298*(Assumptions!EA216-Assumptions!DZ216)))),0),0)</f>
        <v>0</v>
      </c>
      <c r="EB298" s="185">
        <f>IFERROR(MAX(IF(EB$290=1,IF(MOD(EB$291,12)=1,$D298*(Assumptions!EB216),$D298*(Assumptions!EB216-Assumptions!EA216)),IF(VLOOKUP($C298,Lease_Tenure,2,FALSE)=1,IF(MOD(EB$291,12)=1,$D298*((Assumptions!EA216)*(1-Assumptions!EB233)+(Assumptions!EB216-Assumptions!EA216)),$D298*(Assumptions!EB216-Assumptions!EA216)),IF(MOD(EB$290,VLOOKUP($C298,Lease_Tenure,2,FALSE))=1,IF(MOD(EB$291,12)=1,$D298*((Assumptions!EA216)*(1-Assumptions!EB233)+(Assumptions!EB216-Assumptions!EA216)),$D298*(Assumptions!EB216-Assumptions!EA216)),$D298*(Assumptions!EB216-Assumptions!EA216)))),0),0)</f>
        <v>0</v>
      </c>
      <c r="EC298" s="185">
        <f>IFERROR(MAX(IF(EC$290=1,IF(MOD(EC$291,12)=1,$D298*(Assumptions!EC216),$D298*(Assumptions!EC216-Assumptions!EB216)),IF(VLOOKUP($C298,Lease_Tenure,2,FALSE)=1,IF(MOD(EC$291,12)=1,$D298*((Assumptions!EB216)*(1-Assumptions!EC233)+(Assumptions!EC216-Assumptions!EB216)),$D298*(Assumptions!EC216-Assumptions!EB216)),IF(MOD(EC$290,VLOOKUP($C298,Lease_Tenure,2,FALSE))=1,IF(MOD(EC$291,12)=1,$D298*((Assumptions!EB216)*(1-Assumptions!EC233)+(Assumptions!EC216-Assumptions!EB216)),$D298*(Assumptions!EC216-Assumptions!EB216)),$D298*(Assumptions!EC216-Assumptions!EB216)))),0),0)</f>
        <v>0</v>
      </c>
      <c r="ED298" s="185">
        <f>IFERROR(MAX(IF(ED$290=1,IF(MOD(ED$291,12)=1,$D298*(Assumptions!ED216),$D298*(Assumptions!ED216-Assumptions!EC216)),IF(VLOOKUP($C298,Lease_Tenure,2,FALSE)=1,IF(MOD(ED$291,12)=1,$D298*((Assumptions!EC216)*(1-Assumptions!ED233)+(Assumptions!ED216-Assumptions!EC216)),$D298*(Assumptions!ED216-Assumptions!EC216)),IF(MOD(ED$290,VLOOKUP($C298,Lease_Tenure,2,FALSE))=1,IF(MOD(ED$291,12)=1,$D298*((Assumptions!EC216)*(1-Assumptions!ED233)+(Assumptions!ED216-Assumptions!EC216)),$D298*(Assumptions!ED216-Assumptions!EC216)),$D298*(Assumptions!ED216-Assumptions!EC216)))),0),0)</f>
        <v>0</v>
      </c>
      <c r="EE298" s="185">
        <f>IFERROR(MAX(IF(EE$290=1,IF(MOD(EE$291,12)=1,$D298*(Assumptions!EE216),$D298*(Assumptions!EE216-Assumptions!ED216)),IF(VLOOKUP($C298,Lease_Tenure,2,FALSE)=1,IF(MOD(EE$291,12)=1,$D298*((Assumptions!ED216)*(1-Assumptions!EE233)+(Assumptions!EE216-Assumptions!ED216)),$D298*(Assumptions!EE216-Assumptions!ED216)),IF(MOD(EE$290,VLOOKUP($C298,Lease_Tenure,2,FALSE))=1,IF(MOD(EE$291,12)=1,$D298*((Assumptions!ED216)*(1-Assumptions!EE233)+(Assumptions!EE216-Assumptions!ED216)),$D298*(Assumptions!EE216-Assumptions!ED216)),$D298*(Assumptions!EE216-Assumptions!ED216)))),0),0)</f>
        <v>0</v>
      </c>
      <c r="EF298" s="185">
        <f>IFERROR(MAX(IF(EF$290=1,IF(MOD(EF$291,12)=1,$D298*(Assumptions!EF216),$D298*(Assumptions!EF216-Assumptions!EE216)),IF(VLOOKUP($C298,Lease_Tenure,2,FALSE)=1,IF(MOD(EF$291,12)=1,$D298*((Assumptions!EE216)*(1-Assumptions!EF233)+(Assumptions!EF216-Assumptions!EE216)),$D298*(Assumptions!EF216-Assumptions!EE216)),IF(MOD(EF$290,VLOOKUP($C298,Lease_Tenure,2,FALSE))=1,IF(MOD(EF$291,12)=1,$D298*((Assumptions!EE216)*(1-Assumptions!EF233)+(Assumptions!EF216-Assumptions!EE216)),$D298*(Assumptions!EF216-Assumptions!EE216)),$D298*(Assumptions!EF216-Assumptions!EE216)))),0),0)</f>
        <v>0</v>
      </c>
      <c r="EG298" s="185">
        <f>IFERROR(MAX(IF(EG$290=1,IF(MOD(EG$291,12)=1,$D298*(Assumptions!EG216),$D298*(Assumptions!EG216-Assumptions!EF216)),IF(VLOOKUP($C298,Lease_Tenure,2,FALSE)=1,IF(MOD(EG$291,12)=1,$D298*((Assumptions!EF216)*(1-Assumptions!EG233)+(Assumptions!EG216-Assumptions!EF216)),$D298*(Assumptions!EG216-Assumptions!EF216)),IF(MOD(EG$290,VLOOKUP($C298,Lease_Tenure,2,FALSE))=1,IF(MOD(EG$291,12)=1,$D298*((Assumptions!EF216)*(1-Assumptions!EG233)+(Assumptions!EG216-Assumptions!EF216)),$D298*(Assumptions!EG216-Assumptions!EF216)),$D298*(Assumptions!EG216-Assumptions!EF216)))),0),0)</f>
        <v>0</v>
      </c>
      <c r="EH298" s="185">
        <f>IFERROR(MAX(IF(EH$290=1,IF(MOD(EH$291,12)=1,$D298*(Assumptions!EH216),$D298*(Assumptions!EH216-Assumptions!EG216)),IF(VLOOKUP($C298,Lease_Tenure,2,FALSE)=1,IF(MOD(EH$291,12)=1,$D298*((Assumptions!EG216)*(1-Assumptions!EH233)+(Assumptions!EH216-Assumptions!EG216)),$D298*(Assumptions!EH216-Assumptions!EG216)),IF(MOD(EH$290,VLOOKUP($C298,Lease_Tenure,2,FALSE))=1,IF(MOD(EH$291,12)=1,$D298*((Assumptions!EG216)*(1-Assumptions!EH233)+(Assumptions!EH216-Assumptions!EG216)),$D298*(Assumptions!EH216-Assumptions!EG216)),$D298*(Assumptions!EH216-Assumptions!EG216)))),0),0)</f>
        <v>0</v>
      </c>
      <c r="EI298" s="185">
        <f>IFERROR(MAX(IF(EI$290=1,IF(MOD(EI$291,12)=1,$D298*(Assumptions!EI216),$D298*(Assumptions!EI216-Assumptions!EH216)),IF(VLOOKUP($C298,Lease_Tenure,2,FALSE)=1,IF(MOD(EI$291,12)=1,$D298*((Assumptions!EH216)*(1-Assumptions!EI233)+(Assumptions!EI216-Assumptions!EH216)),$D298*(Assumptions!EI216-Assumptions!EH216)),IF(MOD(EI$290,VLOOKUP($C298,Lease_Tenure,2,FALSE))=1,IF(MOD(EI$291,12)=1,$D298*((Assumptions!EH216)*(1-Assumptions!EI233)+(Assumptions!EI216-Assumptions!EH216)),$D298*(Assumptions!EI216-Assumptions!EH216)),$D298*(Assumptions!EI216-Assumptions!EH216)))),0),0)</f>
        <v>0</v>
      </c>
      <c r="EJ298" s="185">
        <f>IFERROR(MAX(IF(EJ$290=1,IF(MOD(EJ$291,12)=1,$D298*(Assumptions!EJ216),$D298*(Assumptions!EJ216-Assumptions!EI216)),IF(VLOOKUP($C298,Lease_Tenure,2,FALSE)=1,IF(MOD(EJ$291,12)=1,$D298*((Assumptions!EI216)*(1-Assumptions!EJ233)+(Assumptions!EJ216-Assumptions!EI216)),$D298*(Assumptions!EJ216-Assumptions!EI216)),IF(MOD(EJ$290,VLOOKUP($C298,Lease_Tenure,2,FALSE))=1,IF(MOD(EJ$291,12)=1,$D298*((Assumptions!EI216)*(1-Assumptions!EJ233)+(Assumptions!EJ216-Assumptions!EI216)),$D298*(Assumptions!EJ216-Assumptions!EI216)),$D298*(Assumptions!EJ216-Assumptions!EI216)))),0),0)</f>
        <v>0</v>
      </c>
      <c r="EK298" s="185">
        <f>IFERROR(MAX(IF(EK$290=1,IF(MOD(EK$291,12)=1,$D298*(Assumptions!EK216),$D298*(Assumptions!EK216-Assumptions!EJ216)),IF(VLOOKUP($C298,Lease_Tenure,2,FALSE)=1,IF(MOD(EK$291,12)=1,$D298*((Assumptions!EJ216)*(1-Assumptions!EK233)+(Assumptions!EK216-Assumptions!EJ216)),$D298*(Assumptions!EK216-Assumptions!EJ216)),IF(MOD(EK$290,VLOOKUP($C298,Lease_Tenure,2,FALSE))=1,IF(MOD(EK$291,12)=1,$D298*((Assumptions!EJ216)*(1-Assumptions!EK233)+(Assumptions!EK216-Assumptions!EJ216)),$D298*(Assumptions!EK216-Assumptions!EJ216)),$D298*(Assumptions!EK216-Assumptions!EJ216)))),0),0)</f>
        <v>0</v>
      </c>
      <c r="EL298" s="185">
        <f>IFERROR(MAX(IF(EL$290=1,IF(MOD(EL$291,12)=1,$D298*(Assumptions!EL216),$D298*(Assumptions!EL216-Assumptions!EK216)),IF(VLOOKUP($C298,Lease_Tenure,2,FALSE)=1,IF(MOD(EL$291,12)=1,$D298*((Assumptions!EK216)*(1-Assumptions!EL233)+(Assumptions!EL216-Assumptions!EK216)),$D298*(Assumptions!EL216-Assumptions!EK216)),IF(MOD(EL$290,VLOOKUP($C298,Lease_Tenure,2,FALSE))=1,IF(MOD(EL$291,12)=1,$D298*((Assumptions!EK216)*(1-Assumptions!EL233)+(Assumptions!EL216-Assumptions!EK216)),$D298*(Assumptions!EL216-Assumptions!EK216)),$D298*(Assumptions!EL216-Assumptions!EK216)))),0),0)</f>
        <v>0</v>
      </c>
      <c r="EM298" s="185">
        <f>IFERROR(MAX(IF(EM$290=1,IF(MOD(EM$291,12)=1,$D298*(Assumptions!EM216),$D298*(Assumptions!EM216-Assumptions!EL216)),IF(VLOOKUP($C298,Lease_Tenure,2,FALSE)=1,IF(MOD(EM$291,12)=1,$D298*((Assumptions!EL216)*(1-Assumptions!EM233)+(Assumptions!EM216-Assumptions!EL216)),$D298*(Assumptions!EM216-Assumptions!EL216)),IF(MOD(EM$290,VLOOKUP($C298,Lease_Tenure,2,FALSE))=1,IF(MOD(EM$291,12)=1,$D298*((Assumptions!EL216)*(1-Assumptions!EM233)+(Assumptions!EM216-Assumptions!EL216)),$D298*(Assumptions!EM216-Assumptions!EL216)),$D298*(Assumptions!EM216-Assumptions!EL216)))),0),0)</f>
        <v>0</v>
      </c>
      <c r="EN298" s="185">
        <f>IFERROR(MAX(IF(EN$290=1,IF(MOD(EN$291,12)=1,$D298*(Assumptions!EN216),$D298*(Assumptions!EN216-Assumptions!EM216)),IF(VLOOKUP($C298,Lease_Tenure,2,FALSE)=1,IF(MOD(EN$291,12)=1,$D298*((Assumptions!EM216)*(1-Assumptions!EN233)+(Assumptions!EN216-Assumptions!EM216)),$D298*(Assumptions!EN216-Assumptions!EM216)),IF(MOD(EN$290,VLOOKUP($C298,Lease_Tenure,2,FALSE))=1,IF(MOD(EN$291,12)=1,$D298*((Assumptions!EM216)*(1-Assumptions!EN233)+(Assumptions!EN216-Assumptions!EM216)),$D298*(Assumptions!EN216-Assumptions!EM216)),$D298*(Assumptions!EN216-Assumptions!EM216)))),0),0)</f>
        <v>0</v>
      </c>
      <c r="EO298" s="185">
        <f>IFERROR(MAX(IF(EO$290=1,IF(MOD(EO$291,12)=1,$D298*(Assumptions!EO216),$D298*(Assumptions!EO216-Assumptions!EN216)),IF(VLOOKUP($C298,Lease_Tenure,2,FALSE)=1,IF(MOD(EO$291,12)=1,$D298*((Assumptions!EN216)*(1-Assumptions!EO233)+(Assumptions!EO216-Assumptions!EN216)),$D298*(Assumptions!EO216-Assumptions!EN216)),IF(MOD(EO$290,VLOOKUP($C298,Lease_Tenure,2,FALSE))=1,IF(MOD(EO$291,12)=1,$D298*((Assumptions!EN216)*(1-Assumptions!EO233)+(Assumptions!EO216-Assumptions!EN216)),$D298*(Assumptions!EO216-Assumptions!EN216)),$D298*(Assumptions!EO216-Assumptions!EN216)))),0),0)</f>
        <v>0</v>
      </c>
      <c r="EP298" s="185">
        <f>IFERROR(MAX(IF(EP$290=1,IF(MOD(EP$291,12)=1,$D298*(Assumptions!EP216),$D298*(Assumptions!EP216-Assumptions!EO216)),IF(VLOOKUP($C298,Lease_Tenure,2,FALSE)=1,IF(MOD(EP$291,12)=1,$D298*((Assumptions!EO216)*(1-Assumptions!EP233)+(Assumptions!EP216-Assumptions!EO216)),$D298*(Assumptions!EP216-Assumptions!EO216)),IF(MOD(EP$290,VLOOKUP($C298,Lease_Tenure,2,FALSE))=1,IF(MOD(EP$291,12)=1,$D298*((Assumptions!EO216)*(1-Assumptions!EP233)+(Assumptions!EP216-Assumptions!EO216)),$D298*(Assumptions!EP216-Assumptions!EO216)),$D298*(Assumptions!EP216-Assumptions!EO216)))),0),0)</f>
        <v>0</v>
      </c>
      <c r="EQ298" s="185">
        <f>IFERROR(MAX(IF(EQ$290=1,IF(MOD(EQ$291,12)=1,$D298*(Assumptions!EQ216),$D298*(Assumptions!EQ216-Assumptions!EP216)),IF(VLOOKUP($C298,Lease_Tenure,2,FALSE)=1,IF(MOD(EQ$291,12)=1,$D298*((Assumptions!EP216)*(1-Assumptions!EQ233)+(Assumptions!EQ216-Assumptions!EP216)),$D298*(Assumptions!EQ216-Assumptions!EP216)),IF(MOD(EQ$290,VLOOKUP($C298,Lease_Tenure,2,FALSE))=1,IF(MOD(EQ$291,12)=1,$D298*((Assumptions!EP216)*(1-Assumptions!EQ233)+(Assumptions!EQ216-Assumptions!EP216)),$D298*(Assumptions!EQ216-Assumptions!EP216)),$D298*(Assumptions!EQ216-Assumptions!EP216)))),0),0)</f>
        <v>0</v>
      </c>
      <c r="ER298" s="185">
        <f>IFERROR(MAX(IF(ER$290=1,IF(MOD(ER$291,12)=1,$D298*(Assumptions!ER216),$D298*(Assumptions!ER216-Assumptions!EQ216)),IF(VLOOKUP($C298,Lease_Tenure,2,FALSE)=1,IF(MOD(ER$291,12)=1,$D298*((Assumptions!EQ216)*(1-Assumptions!ER233)+(Assumptions!ER216-Assumptions!EQ216)),$D298*(Assumptions!ER216-Assumptions!EQ216)),IF(MOD(ER$290,VLOOKUP($C298,Lease_Tenure,2,FALSE))=1,IF(MOD(ER$291,12)=1,$D298*((Assumptions!EQ216)*(1-Assumptions!ER233)+(Assumptions!ER216-Assumptions!EQ216)),$D298*(Assumptions!ER216-Assumptions!EQ216)),$D298*(Assumptions!ER216-Assumptions!EQ216)))),0),0)</f>
        <v>0</v>
      </c>
      <c r="ES298" s="185">
        <f>IFERROR(MAX(IF(ES$290=1,IF(MOD(ES$291,12)=1,$D298*(Assumptions!ES216),$D298*(Assumptions!ES216-Assumptions!ER216)),IF(VLOOKUP($C298,Lease_Tenure,2,FALSE)=1,IF(MOD(ES$291,12)=1,$D298*((Assumptions!ER216)*(1-Assumptions!ES233)+(Assumptions!ES216-Assumptions!ER216)),$D298*(Assumptions!ES216-Assumptions!ER216)),IF(MOD(ES$290,VLOOKUP($C298,Lease_Tenure,2,FALSE))=1,IF(MOD(ES$291,12)=1,$D298*((Assumptions!ER216)*(1-Assumptions!ES233)+(Assumptions!ES216-Assumptions!ER216)),$D298*(Assumptions!ES216-Assumptions!ER216)),$D298*(Assumptions!ES216-Assumptions!ER216)))),0),0)</f>
        <v>0</v>
      </c>
      <c r="ET298" s="185">
        <f>IFERROR(MAX(IF(ET$290=1,IF(MOD(ET$291,12)=1,$D298*(Assumptions!ET216),$D298*(Assumptions!ET216-Assumptions!ES216)),IF(VLOOKUP($C298,Lease_Tenure,2,FALSE)=1,IF(MOD(ET$291,12)=1,$D298*((Assumptions!ES216)*(1-Assumptions!ET233)+(Assumptions!ET216-Assumptions!ES216)),$D298*(Assumptions!ET216-Assumptions!ES216)),IF(MOD(ET$290,VLOOKUP($C298,Lease_Tenure,2,FALSE))=1,IF(MOD(ET$291,12)=1,$D298*((Assumptions!ES216)*(1-Assumptions!ET233)+(Assumptions!ET216-Assumptions!ES216)),$D298*(Assumptions!ET216-Assumptions!ES216)),$D298*(Assumptions!ET216-Assumptions!ES216)))),0),0)</f>
        <v>0</v>
      </c>
      <c r="EU298" s="185">
        <f>IFERROR(MAX(IF(EU$290=1,IF(MOD(EU$291,12)=1,$D298*(Assumptions!EU216),$D298*(Assumptions!EU216-Assumptions!ET216)),IF(VLOOKUP($C298,Lease_Tenure,2,FALSE)=1,IF(MOD(EU$291,12)=1,$D298*((Assumptions!ET216)*(1-Assumptions!EU233)+(Assumptions!EU216-Assumptions!ET216)),$D298*(Assumptions!EU216-Assumptions!ET216)),IF(MOD(EU$290,VLOOKUP($C298,Lease_Tenure,2,FALSE))=1,IF(MOD(EU$291,12)=1,$D298*((Assumptions!ET216)*(1-Assumptions!EU233)+(Assumptions!EU216-Assumptions!ET216)),$D298*(Assumptions!EU216-Assumptions!ET216)),$D298*(Assumptions!EU216-Assumptions!ET216)))),0),0)</f>
        <v>0</v>
      </c>
      <c r="EV298" s="185">
        <f>IFERROR(MAX(IF(EV$290=1,IF(MOD(EV$291,12)=1,$D298*(Assumptions!EV216),$D298*(Assumptions!EV216-Assumptions!EU216)),IF(VLOOKUP($C298,Lease_Tenure,2,FALSE)=1,IF(MOD(EV$291,12)=1,$D298*((Assumptions!EU216)*(1-Assumptions!EV233)+(Assumptions!EV216-Assumptions!EU216)),$D298*(Assumptions!EV216-Assumptions!EU216)),IF(MOD(EV$290,VLOOKUP($C298,Lease_Tenure,2,FALSE))=1,IF(MOD(EV$291,12)=1,$D298*((Assumptions!EU216)*(1-Assumptions!EV233)+(Assumptions!EV216-Assumptions!EU216)),$D298*(Assumptions!EV216-Assumptions!EU216)),$D298*(Assumptions!EV216-Assumptions!EU216)))),0),0)</f>
        <v>0</v>
      </c>
      <c r="EW298" s="185">
        <f>IFERROR(MAX(IF(EW$290=1,IF(MOD(EW$291,12)=1,$D298*(Assumptions!EW216),$D298*(Assumptions!EW216-Assumptions!EV216)),IF(VLOOKUP($C298,Lease_Tenure,2,FALSE)=1,IF(MOD(EW$291,12)=1,$D298*((Assumptions!EV216)*(1-Assumptions!EW233)+(Assumptions!EW216-Assumptions!EV216)),$D298*(Assumptions!EW216-Assumptions!EV216)),IF(MOD(EW$290,VLOOKUP($C298,Lease_Tenure,2,FALSE))=1,IF(MOD(EW$291,12)=1,$D298*((Assumptions!EV216)*(1-Assumptions!EW233)+(Assumptions!EW216-Assumptions!EV216)),$D298*(Assumptions!EW216-Assumptions!EV216)),$D298*(Assumptions!EW216-Assumptions!EV216)))),0),0)</f>
        <v>0</v>
      </c>
      <c r="EX298" s="185">
        <f>IFERROR(MAX(IF(EX$290=1,IF(MOD(EX$291,12)=1,$D298*(Assumptions!EX216),$D298*(Assumptions!EX216-Assumptions!EW216)),IF(VLOOKUP($C298,Lease_Tenure,2,FALSE)=1,IF(MOD(EX$291,12)=1,$D298*((Assumptions!EW216)*(1-Assumptions!EX233)+(Assumptions!EX216-Assumptions!EW216)),$D298*(Assumptions!EX216-Assumptions!EW216)),IF(MOD(EX$290,VLOOKUP($C298,Lease_Tenure,2,FALSE))=1,IF(MOD(EX$291,12)=1,$D298*((Assumptions!EW216)*(1-Assumptions!EX233)+(Assumptions!EX216-Assumptions!EW216)),$D298*(Assumptions!EX216-Assumptions!EW216)),$D298*(Assumptions!EX216-Assumptions!EW216)))),0),0)</f>
        <v>0</v>
      </c>
      <c r="EY298" s="185">
        <f>IFERROR(MAX(IF(EY$290=1,IF(MOD(EY$291,12)=1,$D298*(Assumptions!EY216),$D298*(Assumptions!EY216-Assumptions!EX216)),IF(VLOOKUP($C298,Lease_Tenure,2,FALSE)=1,IF(MOD(EY$291,12)=1,$D298*((Assumptions!EX216)*(1-Assumptions!EY233)+(Assumptions!EY216-Assumptions!EX216)),$D298*(Assumptions!EY216-Assumptions!EX216)),IF(MOD(EY$290,VLOOKUP($C298,Lease_Tenure,2,FALSE))=1,IF(MOD(EY$291,12)=1,$D298*((Assumptions!EX216)*(1-Assumptions!EY233)+(Assumptions!EY216-Assumptions!EX216)),$D298*(Assumptions!EY216-Assumptions!EX216)),$D298*(Assumptions!EY216-Assumptions!EX216)))),0),0)</f>
        <v>0</v>
      </c>
      <c r="EZ298" s="185">
        <f>IFERROR(MAX(IF(EZ$290=1,IF(MOD(EZ$291,12)=1,$D298*(Assumptions!EZ216),$D298*(Assumptions!EZ216-Assumptions!EY216)),IF(VLOOKUP($C298,Lease_Tenure,2,FALSE)=1,IF(MOD(EZ$291,12)=1,$D298*((Assumptions!EY216)*(1-Assumptions!EZ233)+(Assumptions!EZ216-Assumptions!EY216)),$D298*(Assumptions!EZ216-Assumptions!EY216)),IF(MOD(EZ$290,VLOOKUP($C298,Lease_Tenure,2,FALSE))=1,IF(MOD(EZ$291,12)=1,$D298*((Assumptions!EY216)*(1-Assumptions!EZ233)+(Assumptions!EZ216-Assumptions!EY216)),$D298*(Assumptions!EZ216-Assumptions!EY216)),$D298*(Assumptions!EZ216-Assumptions!EY216)))),0),0)</f>
        <v>0</v>
      </c>
      <c r="FA298" s="185">
        <f>IFERROR(MAX(IF(FA$290=1,IF(MOD(FA$291,12)=1,$D298*(Assumptions!FA216),$D298*(Assumptions!FA216-Assumptions!EZ216)),IF(VLOOKUP($C298,Lease_Tenure,2,FALSE)=1,IF(MOD(FA$291,12)=1,$D298*((Assumptions!EZ216)*(1-Assumptions!FA233)+(Assumptions!FA216-Assumptions!EZ216)),$D298*(Assumptions!FA216-Assumptions!EZ216)),IF(MOD(FA$290,VLOOKUP($C298,Lease_Tenure,2,FALSE))=1,IF(MOD(FA$291,12)=1,$D298*((Assumptions!EZ216)*(1-Assumptions!FA233)+(Assumptions!FA216-Assumptions!EZ216)),$D298*(Assumptions!FA216-Assumptions!EZ216)),$D298*(Assumptions!FA216-Assumptions!EZ216)))),0),0)</f>
        <v>0</v>
      </c>
      <c r="FB298" s="185">
        <f>IFERROR(MAX(IF(FB$290=1,IF(MOD(FB$291,12)=1,$D298*(Assumptions!FB216),$D298*(Assumptions!FB216-Assumptions!FA216)),IF(VLOOKUP($C298,Lease_Tenure,2,FALSE)=1,IF(MOD(FB$291,12)=1,$D298*((Assumptions!FA216)*(1-Assumptions!FB233)+(Assumptions!FB216-Assumptions!FA216)),$D298*(Assumptions!FB216-Assumptions!FA216)),IF(MOD(FB$290,VLOOKUP($C298,Lease_Tenure,2,FALSE))=1,IF(MOD(FB$291,12)=1,$D298*((Assumptions!FA216)*(1-Assumptions!FB233)+(Assumptions!FB216-Assumptions!FA216)),$D298*(Assumptions!FB216-Assumptions!FA216)),$D298*(Assumptions!FB216-Assumptions!FA216)))),0),0)</f>
        <v>0</v>
      </c>
      <c r="FC298" s="185">
        <f>IFERROR(MAX(IF(FC$290=1,IF(MOD(FC$291,12)=1,$D298*(Assumptions!FC216),$D298*(Assumptions!FC216-Assumptions!FB216)),IF(VLOOKUP($C298,Lease_Tenure,2,FALSE)=1,IF(MOD(FC$291,12)=1,$D298*((Assumptions!FB216)*(1-Assumptions!FC233)+(Assumptions!FC216-Assumptions!FB216)),$D298*(Assumptions!FC216-Assumptions!FB216)),IF(MOD(FC$290,VLOOKUP($C298,Lease_Tenure,2,FALSE))=1,IF(MOD(FC$291,12)=1,$D298*((Assumptions!FB216)*(1-Assumptions!FC233)+(Assumptions!FC216-Assumptions!FB216)),$D298*(Assumptions!FC216-Assumptions!FB216)),$D298*(Assumptions!FC216-Assumptions!FB216)))),0),0)</f>
        <v>0</v>
      </c>
      <c r="FD298" s="185">
        <f>IFERROR(MAX(IF(FD$290=1,IF(MOD(FD$291,12)=1,$D298*(Assumptions!FD216),$D298*(Assumptions!FD216-Assumptions!FC216)),IF(VLOOKUP($C298,Lease_Tenure,2,FALSE)=1,IF(MOD(FD$291,12)=1,$D298*((Assumptions!FC216)*(1-Assumptions!FD233)+(Assumptions!FD216-Assumptions!FC216)),$D298*(Assumptions!FD216-Assumptions!FC216)),IF(MOD(FD$290,VLOOKUP($C298,Lease_Tenure,2,FALSE))=1,IF(MOD(FD$291,12)=1,$D298*((Assumptions!FC216)*(1-Assumptions!FD233)+(Assumptions!FD216-Assumptions!FC216)),$D298*(Assumptions!FD216-Assumptions!FC216)),$D298*(Assumptions!FD216-Assumptions!FC216)))),0),0)</f>
        <v>0</v>
      </c>
      <c r="FE298" s="185">
        <f>IFERROR(MAX(IF(FE$290=1,IF(MOD(FE$291,12)=1,$D298*(Assumptions!FE216),$D298*(Assumptions!FE216-Assumptions!FD216)),IF(VLOOKUP($C298,Lease_Tenure,2,FALSE)=1,IF(MOD(FE$291,12)=1,$D298*((Assumptions!FD216)*(1-Assumptions!FE233)+(Assumptions!FE216-Assumptions!FD216)),$D298*(Assumptions!FE216-Assumptions!FD216)),IF(MOD(FE$290,VLOOKUP($C298,Lease_Tenure,2,FALSE))=1,IF(MOD(FE$291,12)=1,$D298*((Assumptions!FD216)*(1-Assumptions!FE233)+(Assumptions!FE216-Assumptions!FD216)),$D298*(Assumptions!FE216-Assumptions!FD216)),$D298*(Assumptions!FE216-Assumptions!FD216)))),0),0)</f>
        <v>0</v>
      </c>
      <c r="FF298" s="185">
        <f>IFERROR(MAX(IF(FF$290=1,IF(MOD(FF$291,12)=1,$D298*(Assumptions!FF216),$D298*(Assumptions!FF216-Assumptions!FE216)),IF(VLOOKUP($C298,Lease_Tenure,2,FALSE)=1,IF(MOD(FF$291,12)=1,$D298*((Assumptions!FE216)*(1-Assumptions!FF233)+(Assumptions!FF216-Assumptions!FE216)),$D298*(Assumptions!FF216-Assumptions!FE216)),IF(MOD(FF$290,VLOOKUP($C298,Lease_Tenure,2,FALSE))=1,IF(MOD(FF$291,12)=1,$D298*((Assumptions!FE216)*(1-Assumptions!FF233)+(Assumptions!FF216-Assumptions!FE216)),$D298*(Assumptions!FF216-Assumptions!FE216)),$D298*(Assumptions!FF216-Assumptions!FE216)))),0),0)</f>
        <v>0</v>
      </c>
      <c r="FG298" s="185">
        <f>IFERROR(MAX(IF(FG$290=1,IF(MOD(FG$291,12)=1,$D298*(Assumptions!FG216),$D298*(Assumptions!FG216-Assumptions!FF216)),IF(VLOOKUP($C298,Lease_Tenure,2,FALSE)=1,IF(MOD(FG$291,12)=1,$D298*((Assumptions!FF216)*(1-Assumptions!FG233)+(Assumptions!FG216-Assumptions!FF216)),$D298*(Assumptions!FG216-Assumptions!FF216)),IF(MOD(FG$290,VLOOKUP($C298,Lease_Tenure,2,FALSE))=1,IF(MOD(FG$291,12)=1,$D298*((Assumptions!FF216)*(1-Assumptions!FG233)+(Assumptions!FG216-Assumptions!FF216)),$D298*(Assumptions!FG216-Assumptions!FF216)),$D298*(Assumptions!FG216-Assumptions!FF216)))),0),0)</f>
        <v>0</v>
      </c>
      <c r="FH298" s="185">
        <f>IFERROR(MAX(IF(FH$290=1,IF(MOD(FH$291,12)=1,$D298*(Assumptions!FH216),$D298*(Assumptions!FH216-Assumptions!FG216)),IF(VLOOKUP($C298,Lease_Tenure,2,FALSE)=1,IF(MOD(FH$291,12)=1,$D298*((Assumptions!FG216)*(1-Assumptions!FH233)+(Assumptions!FH216-Assumptions!FG216)),$D298*(Assumptions!FH216-Assumptions!FG216)),IF(MOD(FH$290,VLOOKUP($C298,Lease_Tenure,2,FALSE))=1,IF(MOD(FH$291,12)=1,$D298*((Assumptions!FG216)*(1-Assumptions!FH233)+(Assumptions!FH216-Assumptions!FG216)),$D298*(Assumptions!FH216-Assumptions!FG216)),$D298*(Assumptions!FH216-Assumptions!FG216)))),0),0)</f>
        <v>0</v>
      </c>
      <c r="FI298" s="185">
        <f>IFERROR(MAX(IF(FI$290=1,IF(MOD(FI$291,12)=1,$D298*(Assumptions!FI216),$D298*(Assumptions!FI216-Assumptions!FH216)),IF(VLOOKUP($C298,Lease_Tenure,2,FALSE)=1,IF(MOD(FI$291,12)=1,$D298*((Assumptions!FH216)*(1-Assumptions!FI233)+(Assumptions!FI216-Assumptions!FH216)),$D298*(Assumptions!FI216-Assumptions!FH216)),IF(MOD(FI$290,VLOOKUP($C298,Lease_Tenure,2,FALSE))=1,IF(MOD(FI$291,12)=1,$D298*((Assumptions!FH216)*(1-Assumptions!FI233)+(Assumptions!FI216-Assumptions!FH216)),$D298*(Assumptions!FI216-Assumptions!FH216)),$D298*(Assumptions!FI216-Assumptions!FH216)))),0),0)</f>
        <v>0</v>
      </c>
      <c r="FJ298" s="185">
        <f>IFERROR(MAX(IF(FJ$290=1,IF(MOD(FJ$291,12)=1,$D298*(Assumptions!FJ216),$D298*(Assumptions!FJ216-Assumptions!FI216)),IF(VLOOKUP($C298,Lease_Tenure,2,FALSE)=1,IF(MOD(FJ$291,12)=1,$D298*((Assumptions!FI216)*(1-Assumptions!FJ233)+(Assumptions!FJ216-Assumptions!FI216)),$D298*(Assumptions!FJ216-Assumptions!FI216)),IF(MOD(FJ$290,VLOOKUP($C298,Lease_Tenure,2,FALSE))=1,IF(MOD(FJ$291,12)=1,$D298*((Assumptions!FI216)*(1-Assumptions!FJ233)+(Assumptions!FJ216-Assumptions!FI216)),$D298*(Assumptions!FJ216-Assumptions!FI216)),$D298*(Assumptions!FJ216-Assumptions!FI216)))),0),0)</f>
        <v>0</v>
      </c>
      <c r="FK298" s="185">
        <f>IFERROR(MAX(IF(FK$290=1,IF(MOD(FK$291,12)=1,$D298*(Assumptions!FK216),$D298*(Assumptions!FK216-Assumptions!FJ216)),IF(VLOOKUP($C298,Lease_Tenure,2,FALSE)=1,IF(MOD(FK$291,12)=1,$D298*((Assumptions!FJ216)*(1-Assumptions!FK233)+(Assumptions!FK216-Assumptions!FJ216)),$D298*(Assumptions!FK216-Assumptions!FJ216)),IF(MOD(FK$290,VLOOKUP($C298,Lease_Tenure,2,FALSE))=1,IF(MOD(FK$291,12)=1,$D298*((Assumptions!FJ216)*(1-Assumptions!FK233)+(Assumptions!FK216-Assumptions!FJ216)),$D298*(Assumptions!FK216-Assumptions!FJ216)),$D298*(Assumptions!FK216-Assumptions!FJ216)))),0),0)</f>
        <v>0</v>
      </c>
      <c r="FL298" s="185">
        <f>IFERROR(MAX(IF(FL$290=1,IF(MOD(FL$291,12)=1,$D298*(Assumptions!FL216),$D298*(Assumptions!FL216-Assumptions!FK216)),IF(VLOOKUP($C298,Lease_Tenure,2,FALSE)=1,IF(MOD(FL$291,12)=1,$D298*((Assumptions!FK216)*(1-Assumptions!FL233)+(Assumptions!FL216-Assumptions!FK216)),$D298*(Assumptions!FL216-Assumptions!FK216)),IF(MOD(FL$290,VLOOKUP($C298,Lease_Tenure,2,FALSE))=1,IF(MOD(FL$291,12)=1,$D298*((Assumptions!FK216)*(1-Assumptions!FL233)+(Assumptions!FL216-Assumptions!FK216)),$D298*(Assumptions!FL216-Assumptions!FK216)),$D298*(Assumptions!FL216-Assumptions!FK216)))),0),0)</f>
        <v>0</v>
      </c>
      <c r="FM298" s="185">
        <f>IFERROR(MAX(IF(FM$290=1,IF(MOD(FM$291,12)=1,$D298*(Assumptions!FM216),$D298*(Assumptions!FM216-Assumptions!FL216)),IF(VLOOKUP($C298,Lease_Tenure,2,FALSE)=1,IF(MOD(FM$291,12)=1,$D298*((Assumptions!FL216)*(1-Assumptions!FM233)+(Assumptions!FM216-Assumptions!FL216)),$D298*(Assumptions!FM216-Assumptions!FL216)),IF(MOD(FM$290,VLOOKUP($C298,Lease_Tenure,2,FALSE))=1,IF(MOD(FM$291,12)=1,$D298*((Assumptions!FL216)*(1-Assumptions!FM233)+(Assumptions!FM216-Assumptions!FL216)),$D298*(Assumptions!FM216-Assumptions!FL216)),$D298*(Assumptions!FM216-Assumptions!FL216)))),0),0)</f>
        <v>0</v>
      </c>
      <c r="FN298" s="185">
        <f>IFERROR(MAX(IF(FN$290=1,IF(MOD(FN$291,12)=1,$D298*(Assumptions!FN216),$D298*(Assumptions!FN216-Assumptions!FM216)),IF(VLOOKUP($C298,Lease_Tenure,2,FALSE)=1,IF(MOD(FN$291,12)=1,$D298*((Assumptions!FM216)*(1-Assumptions!FN233)+(Assumptions!FN216-Assumptions!FM216)),$D298*(Assumptions!FN216-Assumptions!FM216)),IF(MOD(FN$290,VLOOKUP($C298,Lease_Tenure,2,FALSE))=1,IF(MOD(FN$291,12)=1,$D298*((Assumptions!FM216)*(1-Assumptions!FN233)+(Assumptions!FN216-Assumptions!FM216)),$D298*(Assumptions!FN216-Assumptions!FM216)),$D298*(Assumptions!FN216-Assumptions!FM216)))),0),0)</f>
        <v>0</v>
      </c>
      <c r="FO298" s="185">
        <f>IFERROR(MAX(IF(FO$290=1,IF(MOD(FO$291,12)=1,$D298*(Assumptions!FO216),$D298*(Assumptions!FO216-Assumptions!FN216)),IF(VLOOKUP($C298,Lease_Tenure,2,FALSE)=1,IF(MOD(FO$291,12)=1,$D298*((Assumptions!FN216)*(1-Assumptions!FO233)+(Assumptions!FO216-Assumptions!FN216)),$D298*(Assumptions!FO216-Assumptions!FN216)),IF(MOD(FO$290,VLOOKUP($C298,Lease_Tenure,2,FALSE))=1,IF(MOD(FO$291,12)=1,$D298*((Assumptions!FN216)*(1-Assumptions!FO233)+(Assumptions!FO216-Assumptions!FN216)),$D298*(Assumptions!FO216-Assumptions!FN216)),$D298*(Assumptions!FO216-Assumptions!FN216)))),0),0)</f>
        <v>0</v>
      </c>
      <c r="FP298" s="185">
        <f>IFERROR(MAX(IF(FP$290=1,IF(MOD(FP$291,12)=1,$D298*(Assumptions!FP216),$D298*(Assumptions!FP216-Assumptions!FO216)),IF(VLOOKUP($C298,Lease_Tenure,2,FALSE)=1,IF(MOD(FP$291,12)=1,$D298*((Assumptions!FO216)*(1-Assumptions!FP233)+(Assumptions!FP216-Assumptions!FO216)),$D298*(Assumptions!FP216-Assumptions!FO216)),IF(MOD(FP$290,VLOOKUP($C298,Lease_Tenure,2,FALSE))=1,IF(MOD(FP$291,12)=1,$D298*((Assumptions!FO216)*(1-Assumptions!FP233)+(Assumptions!FP216-Assumptions!FO216)),$D298*(Assumptions!FP216-Assumptions!FO216)),$D298*(Assumptions!FP216-Assumptions!FO216)))),0),0)</f>
        <v>0</v>
      </c>
      <c r="FQ298" s="185">
        <f>IFERROR(MAX(IF(FQ$290=1,IF(MOD(FQ$291,12)=1,$D298*(Assumptions!FQ216),$D298*(Assumptions!FQ216-Assumptions!FP216)),IF(VLOOKUP($C298,Lease_Tenure,2,FALSE)=1,IF(MOD(FQ$291,12)=1,$D298*((Assumptions!FP216)*(1-Assumptions!FQ233)+(Assumptions!FQ216-Assumptions!FP216)),$D298*(Assumptions!FQ216-Assumptions!FP216)),IF(MOD(FQ$290,VLOOKUP($C298,Lease_Tenure,2,FALSE))=1,IF(MOD(FQ$291,12)=1,$D298*((Assumptions!FP216)*(1-Assumptions!FQ233)+(Assumptions!FQ216-Assumptions!FP216)),$D298*(Assumptions!FQ216-Assumptions!FP216)),$D298*(Assumptions!FQ216-Assumptions!FP216)))),0),0)</f>
        <v>0</v>
      </c>
      <c r="FR298" s="185">
        <f>IFERROR(MAX(IF(FR$290=1,IF(MOD(FR$291,12)=1,$D298*(Assumptions!FR216),$D298*(Assumptions!FR216-Assumptions!FQ216)),IF(VLOOKUP($C298,Lease_Tenure,2,FALSE)=1,IF(MOD(FR$291,12)=1,$D298*((Assumptions!FQ216)*(1-Assumptions!FR233)+(Assumptions!FR216-Assumptions!FQ216)),$D298*(Assumptions!FR216-Assumptions!FQ216)),IF(MOD(FR$290,VLOOKUP($C298,Lease_Tenure,2,FALSE))=1,IF(MOD(FR$291,12)=1,$D298*((Assumptions!FQ216)*(1-Assumptions!FR233)+(Assumptions!FR216-Assumptions!FQ216)),$D298*(Assumptions!FR216-Assumptions!FQ216)),$D298*(Assumptions!FR216-Assumptions!FQ216)))),0),0)</f>
        <v>0</v>
      </c>
      <c r="FS298" s="185">
        <f>IFERROR(MAX(IF(FS$290=1,IF(MOD(FS$291,12)=1,$D298*(Assumptions!FS216),$D298*(Assumptions!FS216-Assumptions!FR216)),IF(VLOOKUP($C298,Lease_Tenure,2,FALSE)=1,IF(MOD(FS$291,12)=1,$D298*((Assumptions!FR216)*(1-Assumptions!FS233)+(Assumptions!FS216-Assumptions!FR216)),$D298*(Assumptions!FS216-Assumptions!FR216)),IF(MOD(FS$290,VLOOKUP($C298,Lease_Tenure,2,FALSE))=1,IF(MOD(FS$291,12)=1,$D298*((Assumptions!FR216)*(1-Assumptions!FS233)+(Assumptions!FS216-Assumptions!FR216)),$D298*(Assumptions!FS216-Assumptions!FR216)),$D298*(Assumptions!FS216-Assumptions!FR216)))),0),0)</f>
        <v>0</v>
      </c>
      <c r="FT298" s="185">
        <f>IFERROR(MAX(IF(FT$290=1,IF(MOD(FT$291,12)=1,$D298*(Assumptions!FT216),$D298*(Assumptions!FT216-Assumptions!FS216)),IF(VLOOKUP($C298,Lease_Tenure,2,FALSE)=1,IF(MOD(FT$291,12)=1,$D298*((Assumptions!FS216)*(1-Assumptions!FT233)+(Assumptions!FT216-Assumptions!FS216)),$D298*(Assumptions!FT216-Assumptions!FS216)),IF(MOD(FT$290,VLOOKUP($C298,Lease_Tenure,2,FALSE))=1,IF(MOD(FT$291,12)=1,$D298*((Assumptions!FS216)*(1-Assumptions!FT233)+(Assumptions!FT216-Assumptions!FS216)),$D298*(Assumptions!FT216-Assumptions!FS216)),$D298*(Assumptions!FT216-Assumptions!FS216)))),0),0)</f>
        <v>0</v>
      </c>
      <c r="FU298" s="185">
        <f>IFERROR(MAX(IF(FU$290=1,IF(MOD(FU$291,12)=1,$D298*(Assumptions!FU216),$D298*(Assumptions!FU216-Assumptions!FT216)),IF(VLOOKUP($C298,Lease_Tenure,2,FALSE)=1,IF(MOD(FU$291,12)=1,$D298*((Assumptions!FT216)*(1-Assumptions!FU233)+(Assumptions!FU216-Assumptions!FT216)),$D298*(Assumptions!FU216-Assumptions!FT216)),IF(MOD(FU$290,VLOOKUP($C298,Lease_Tenure,2,FALSE))=1,IF(MOD(FU$291,12)=1,$D298*((Assumptions!FT216)*(1-Assumptions!FU233)+(Assumptions!FU216-Assumptions!FT216)),$D298*(Assumptions!FU216-Assumptions!FT216)),$D298*(Assumptions!FU216-Assumptions!FT216)))),0),0)</f>
        <v>0</v>
      </c>
      <c r="FV298" s="185">
        <f>IFERROR(MAX(IF(FV$290=1,IF(MOD(FV$291,12)=1,$D298*(Assumptions!FV216),$D298*(Assumptions!FV216-Assumptions!FU216)),IF(VLOOKUP($C298,Lease_Tenure,2,FALSE)=1,IF(MOD(FV$291,12)=1,$D298*((Assumptions!FU216)*(1-Assumptions!FV233)+(Assumptions!FV216-Assumptions!FU216)),$D298*(Assumptions!FV216-Assumptions!FU216)),IF(MOD(FV$290,VLOOKUP($C298,Lease_Tenure,2,FALSE))=1,IF(MOD(FV$291,12)=1,$D298*((Assumptions!FU216)*(1-Assumptions!FV233)+(Assumptions!FV216-Assumptions!FU216)),$D298*(Assumptions!FV216-Assumptions!FU216)),$D298*(Assumptions!FV216-Assumptions!FU216)))),0),0)</f>
        <v>0</v>
      </c>
      <c r="FW298" s="185">
        <f>IFERROR(MAX(IF(FW$290=1,IF(MOD(FW$291,12)=1,$D298*(Assumptions!FW216),$D298*(Assumptions!FW216-Assumptions!FV216)),IF(VLOOKUP($C298,Lease_Tenure,2,FALSE)=1,IF(MOD(FW$291,12)=1,$D298*((Assumptions!FV216)*(1-Assumptions!FW233)+(Assumptions!FW216-Assumptions!FV216)),$D298*(Assumptions!FW216-Assumptions!FV216)),IF(MOD(FW$290,VLOOKUP($C298,Lease_Tenure,2,FALSE))=1,IF(MOD(FW$291,12)=1,$D298*((Assumptions!FV216)*(1-Assumptions!FW233)+(Assumptions!FW216-Assumptions!FV216)),$D298*(Assumptions!FW216-Assumptions!FV216)),$D298*(Assumptions!FW216-Assumptions!FV216)))),0),0)</f>
        <v>0</v>
      </c>
      <c r="FX298" s="185">
        <f>IFERROR(MAX(IF(FX$290=1,IF(MOD(FX$291,12)=1,$D298*(Assumptions!FX216),$D298*(Assumptions!FX216-Assumptions!FW216)),IF(VLOOKUP($C298,Lease_Tenure,2,FALSE)=1,IF(MOD(FX$291,12)=1,$D298*((Assumptions!FW216)*(1-Assumptions!FX233)+(Assumptions!FX216-Assumptions!FW216)),$D298*(Assumptions!FX216-Assumptions!FW216)),IF(MOD(FX$290,VLOOKUP($C298,Lease_Tenure,2,FALSE))=1,IF(MOD(FX$291,12)=1,$D298*((Assumptions!FW216)*(1-Assumptions!FX233)+(Assumptions!FX216-Assumptions!FW216)),$D298*(Assumptions!FX216-Assumptions!FW216)),$D298*(Assumptions!FX216-Assumptions!FW216)))),0),0)</f>
        <v>0</v>
      </c>
      <c r="FY298" s="185">
        <f>IFERROR(MAX(IF(FY$290=1,IF(MOD(FY$291,12)=1,$D298*(Assumptions!FY216),$D298*(Assumptions!FY216-Assumptions!FX216)),IF(VLOOKUP($C298,Lease_Tenure,2,FALSE)=1,IF(MOD(FY$291,12)=1,$D298*((Assumptions!FX216)*(1-Assumptions!FY233)+(Assumptions!FY216-Assumptions!FX216)),$D298*(Assumptions!FY216-Assumptions!FX216)),IF(MOD(FY$290,VLOOKUP($C298,Lease_Tenure,2,FALSE))=1,IF(MOD(FY$291,12)=1,$D298*((Assumptions!FX216)*(1-Assumptions!FY233)+(Assumptions!FY216-Assumptions!FX216)),$D298*(Assumptions!FY216-Assumptions!FX216)),$D298*(Assumptions!FY216-Assumptions!FX216)))),0),0)</f>
        <v>0</v>
      </c>
      <c r="FZ298" s="185">
        <f>IFERROR(MAX(IF(FZ$290=1,IF(MOD(FZ$291,12)=1,$D298*(Assumptions!FZ216),$D298*(Assumptions!FZ216-Assumptions!FY216)),IF(VLOOKUP($C298,Lease_Tenure,2,FALSE)=1,IF(MOD(FZ$291,12)=1,$D298*((Assumptions!FY216)*(1-Assumptions!FZ233)+(Assumptions!FZ216-Assumptions!FY216)),$D298*(Assumptions!FZ216-Assumptions!FY216)),IF(MOD(FZ$290,VLOOKUP($C298,Lease_Tenure,2,FALSE))=1,IF(MOD(FZ$291,12)=1,$D298*((Assumptions!FY216)*(1-Assumptions!FZ233)+(Assumptions!FZ216-Assumptions!FY216)),$D298*(Assumptions!FZ216-Assumptions!FY216)),$D298*(Assumptions!FZ216-Assumptions!FY216)))),0),0)</f>
        <v>0</v>
      </c>
      <c r="GA298" s="185">
        <f>IFERROR(MAX(IF(GA$290=1,IF(MOD(GA$291,12)=1,$D298*(Assumptions!GA216),$D298*(Assumptions!GA216-Assumptions!FZ216)),IF(VLOOKUP($C298,Lease_Tenure,2,FALSE)=1,IF(MOD(GA$291,12)=1,$D298*((Assumptions!FZ216)*(1-Assumptions!GA233)+(Assumptions!GA216-Assumptions!FZ216)),$D298*(Assumptions!GA216-Assumptions!FZ216)),IF(MOD(GA$290,VLOOKUP($C298,Lease_Tenure,2,FALSE))=1,IF(MOD(GA$291,12)=1,$D298*((Assumptions!FZ216)*(1-Assumptions!GA233)+(Assumptions!GA216-Assumptions!FZ216)),$D298*(Assumptions!GA216-Assumptions!FZ216)),$D298*(Assumptions!GA216-Assumptions!FZ216)))),0),0)</f>
        <v>0</v>
      </c>
      <c r="GB298" s="185">
        <f>IFERROR(MAX(IF(GB$290=1,IF(MOD(GB$291,12)=1,$D298*(Assumptions!GB216),$D298*(Assumptions!GB216-Assumptions!GA216)),IF(VLOOKUP($C298,Lease_Tenure,2,FALSE)=1,IF(MOD(GB$291,12)=1,$D298*((Assumptions!GA216)*(1-Assumptions!GB233)+(Assumptions!GB216-Assumptions!GA216)),$D298*(Assumptions!GB216-Assumptions!GA216)),IF(MOD(GB$290,VLOOKUP($C298,Lease_Tenure,2,FALSE))=1,IF(MOD(GB$291,12)=1,$D298*((Assumptions!GA216)*(1-Assumptions!GB233)+(Assumptions!GB216-Assumptions!GA216)),$D298*(Assumptions!GB216-Assumptions!GA216)),$D298*(Assumptions!GB216-Assumptions!GA216)))),0),0)</f>
        <v>0</v>
      </c>
      <c r="GC298" s="185">
        <f>IFERROR(MAX(IF(GC$290=1,IF(MOD(GC$291,12)=1,$D298*(Assumptions!GC216),$D298*(Assumptions!GC216-Assumptions!GB216)),IF(VLOOKUP($C298,Lease_Tenure,2,FALSE)=1,IF(MOD(GC$291,12)=1,$D298*((Assumptions!GB216)*(1-Assumptions!GC233)+(Assumptions!GC216-Assumptions!GB216)),$D298*(Assumptions!GC216-Assumptions!GB216)),IF(MOD(GC$290,VLOOKUP($C298,Lease_Tenure,2,FALSE))=1,IF(MOD(GC$291,12)=1,$D298*((Assumptions!GB216)*(1-Assumptions!GC233)+(Assumptions!GC216-Assumptions!GB216)),$D298*(Assumptions!GC216-Assumptions!GB216)),$D298*(Assumptions!GC216-Assumptions!GB216)))),0),0)</f>
        <v>0</v>
      </c>
      <c r="GD298" s="185">
        <f>IFERROR(MAX(IF(GD$290=1,IF(MOD(GD$291,12)=1,$D298*(Assumptions!GD216),$D298*(Assumptions!GD216-Assumptions!GC216)),IF(VLOOKUP($C298,Lease_Tenure,2,FALSE)=1,IF(MOD(GD$291,12)=1,$D298*((Assumptions!GC216)*(1-Assumptions!GD233)+(Assumptions!GD216-Assumptions!GC216)),$D298*(Assumptions!GD216-Assumptions!GC216)),IF(MOD(GD$290,VLOOKUP($C298,Lease_Tenure,2,FALSE))=1,IF(MOD(GD$291,12)=1,$D298*((Assumptions!GC216)*(1-Assumptions!GD233)+(Assumptions!GD216-Assumptions!GC216)),$D298*(Assumptions!GD216-Assumptions!GC216)),$D298*(Assumptions!GD216-Assumptions!GC216)))),0),0)</f>
        <v>0</v>
      </c>
      <c r="GE298" s="185">
        <f>IFERROR(MAX(IF(GE$290=1,IF(MOD(GE$291,12)=1,$D298*(Assumptions!GE216),$D298*(Assumptions!GE216-Assumptions!GD216)),IF(VLOOKUP($C298,Lease_Tenure,2,FALSE)=1,IF(MOD(GE$291,12)=1,$D298*((Assumptions!GD216)*(1-Assumptions!GE233)+(Assumptions!GE216-Assumptions!GD216)),$D298*(Assumptions!GE216-Assumptions!GD216)),IF(MOD(GE$290,VLOOKUP($C298,Lease_Tenure,2,FALSE))=1,IF(MOD(GE$291,12)=1,$D298*((Assumptions!GD216)*(1-Assumptions!GE233)+(Assumptions!GE216-Assumptions!GD216)),$D298*(Assumptions!GE216-Assumptions!GD216)),$D298*(Assumptions!GE216-Assumptions!GD216)))),0),0)</f>
        <v>0</v>
      </c>
      <c r="GF298" s="185">
        <f>IFERROR(MAX(IF(GF$290=1,IF(MOD(GF$291,12)=1,$D298*(Assumptions!GF216),$D298*(Assumptions!GF216-Assumptions!GE216)),IF(VLOOKUP($C298,Lease_Tenure,2,FALSE)=1,IF(MOD(GF$291,12)=1,$D298*((Assumptions!GE216)*(1-Assumptions!GF233)+(Assumptions!GF216-Assumptions!GE216)),$D298*(Assumptions!GF216-Assumptions!GE216)),IF(MOD(GF$290,VLOOKUP($C298,Lease_Tenure,2,FALSE))=1,IF(MOD(GF$291,12)=1,$D298*((Assumptions!GE216)*(1-Assumptions!GF233)+(Assumptions!GF216-Assumptions!GE216)),$D298*(Assumptions!GF216-Assumptions!GE216)),$D298*(Assumptions!GF216-Assumptions!GE216)))),0),0)</f>
        <v>0</v>
      </c>
      <c r="GG298" s="185">
        <f>IFERROR(MAX(IF(GG$290=1,IF(MOD(GG$291,12)=1,$D298*(Assumptions!GG216),$D298*(Assumptions!GG216-Assumptions!GF216)),IF(VLOOKUP($C298,Lease_Tenure,2,FALSE)=1,IF(MOD(GG$291,12)=1,$D298*((Assumptions!GF216)*(1-Assumptions!GG233)+(Assumptions!GG216-Assumptions!GF216)),$D298*(Assumptions!GG216-Assumptions!GF216)),IF(MOD(GG$290,VLOOKUP($C298,Lease_Tenure,2,FALSE))=1,IF(MOD(GG$291,12)=1,$D298*((Assumptions!GF216)*(1-Assumptions!GG233)+(Assumptions!GG216-Assumptions!GF216)),$D298*(Assumptions!GG216-Assumptions!GF216)),$D298*(Assumptions!GG216-Assumptions!GF216)))),0),0)</f>
        <v>0</v>
      </c>
    </row>
    <row r="299" spans="2:189">
      <c r="B299" s="148">
        <v>7</v>
      </c>
      <c r="C299" s="184" t="str">
        <f t="shared" si="370"/>
        <v>Large Tenant</v>
      </c>
      <c r="D299" s="182">
        <f t="shared" si="371"/>
        <v>3</v>
      </c>
      <c r="E299" s="185">
        <f>IFERROR(MAX(IF(E$290=1,IF(MOD(E$291,12)=1,$D299*(Assumptions!E217),$D299*(Assumptions!E217-Assumptions!D217)),IF(VLOOKUP($C299,Lease_Tenure,2,FALSE)=1,IF(MOD(E$291,12)=1,$D299*((Assumptions!D217)*(1-Assumptions!E234)+(Assumptions!E217-Assumptions!D217)),$D299*(Assumptions!E217-Assumptions!D217)),IF(MOD(E$290,VLOOKUP($C299,Lease_Tenure,2,FALSE))=1,IF(MOD(E$291,12)=1,$D299*((Assumptions!D217)*(1-Assumptions!E234)+(Assumptions!E217-Assumptions!D217)),$D299*(Assumptions!E217-Assumptions!D217)),$D299*(Assumptions!E217-Assumptions!D217)))),0),0)</f>
        <v>2.4000000000000004</v>
      </c>
      <c r="F299" s="185">
        <f>IFERROR(MAX(IF(F$290=1,IF(MOD(F$291,12)=1,$D299*(Assumptions!F217),$D299*(Assumptions!F217-Assumptions!E217)),IF(VLOOKUP($C299,Lease_Tenure,2,FALSE)=1,IF(MOD(F$291,12)=1,$D299*((Assumptions!E217)*(1-Assumptions!F234)+(Assumptions!F217-Assumptions!E217)),$D299*(Assumptions!F217-Assumptions!E217)),IF(MOD(F$290,VLOOKUP($C299,Lease_Tenure,2,FALSE))=1,IF(MOD(F$291,12)=1,$D299*((Assumptions!E217)*(1-Assumptions!F234)+(Assumptions!F217-Assumptions!E217)),$D299*(Assumptions!F217-Assumptions!E217)),$D299*(Assumptions!F217-Assumptions!E217)))),0),0)</f>
        <v>0</v>
      </c>
      <c r="G299" s="185">
        <f>IFERROR(MAX(IF(G$290=1,IF(MOD(G$291,12)=1,$D299*(Assumptions!G217),$D299*(Assumptions!G217-Assumptions!F217)),IF(VLOOKUP($C299,Lease_Tenure,2,FALSE)=1,IF(MOD(G$291,12)=1,$D299*((Assumptions!F217)*(1-Assumptions!G234)+(Assumptions!G217-Assumptions!F217)),$D299*(Assumptions!G217-Assumptions!F217)),IF(MOD(G$290,VLOOKUP($C299,Lease_Tenure,2,FALSE))=1,IF(MOD(G$291,12)=1,$D299*((Assumptions!F217)*(1-Assumptions!G234)+(Assumptions!G217-Assumptions!F217)),$D299*(Assumptions!G217-Assumptions!F217)),$D299*(Assumptions!G217-Assumptions!F217)))),0),0)</f>
        <v>0</v>
      </c>
      <c r="H299" s="185">
        <f>IFERROR(MAX(IF(H$290=1,IF(MOD(H$291,12)=1,$D299*(Assumptions!H217),$D299*(Assumptions!H217-Assumptions!G217)),IF(VLOOKUP($C299,Lease_Tenure,2,FALSE)=1,IF(MOD(H$291,12)=1,$D299*((Assumptions!G217)*(1-Assumptions!H234)+(Assumptions!H217-Assumptions!G217)),$D299*(Assumptions!H217-Assumptions!G217)),IF(MOD(H$290,VLOOKUP($C299,Lease_Tenure,2,FALSE))=1,IF(MOD(H$291,12)=1,$D299*((Assumptions!G217)*(1-Assumptions!H234)+(Assumptions!H217-Assumptions!G217)),$D299*(Assumptions!H217-Assumptions!G217)),$D299*(Assumptions!H217-Assumptions!G217)))),0),0)</f>
        <v>0.39</v>
      </c>
      <c r="I299" s="185">
        <f>IFERROR(MAX(IF(I$290=1,IF(MOD(I$291,12)=1,$D299*(Assumptions!I217),$D299*(Assumptions!I217-Assumptions!H217)),IF(VLOOKUP($C299,Lease_Tenure,2,FALSE)=1,IF(MOD(I$291,12)=1,$D299*((Assumptions!H217)*(1-Assumptions!I234)+(Assumptions!I217-Assumptions!H217)),$D299*(Assumptions!I217-Assumptions!H217)),IF(MOD(I$290,VLOOKUP($C299,Lease_Tenure,2,FALSE))=1,IF(MOD(I$291,12)=1,$D299*((Assumptions!H217)*(1-Assumptions!I234)+(Assumptions!I217-Assumptions!H217)),$D299*(Assumptions!I217-Assumptions!H217)),$D299*(Assumptions!I217-Assumptions!H217)))),0),0)</f>
        <v>3.0000000000000027E-2</v>
      </c>
      <c r="J299" s="185">
        <f>IFERROR(MAX(IF(J$290=1,IF(MOD(J$291,12)=1,$D299*(Assumptions!J217),$D299*(Assumptions!J217-Assumptions!I217)),IF(VLOOKUP($C299,Lease_Tenure,2,FALSE)=1,IF(MOD(J$291,12)=1,$D299*((Assumptions!I217)*(1-Assumptions!J234)+(Assumptions!J217-Assumptions!I217)),$D299*(Assumptions!J217-Assumptions!I217)),IF(MOD(J$290,VLOOKUP($C299,Lease_Tenure,2,FALSE))=1,IF(MOD(J$291,12)=1,$D299*((Assumptions!I217)*(1-Assumptions!J234)+(Assumptions!J217-Assumptions!I217)),$D299*(Assumptions!J217-Assumptions!I217)),$D299*(Assumptions!J217-Assumptions!I217)))),0),0)</f>
        <v>3.0000000000000027E-2</v>
      </c>
      <c r="K299" s="185">
        <f>IFERROR(MAX(IF(K$290=1,IF(MOD(K$291,12)=1,$D299*(Assumptions!K217),$D299*(Assumptions!K217-Assumptions!J217)),IF(VLOOKUP($C299,Lease_Tenure,2,FALSE)=1,IF(MOD(K$291,12)=1,$D299*((Assumptions!J217)*(1-Assumptions!K234)+(Assumptions!K217-Assumptions!J217)),$D299*(Assumptions!K217-Assumptions!J217)),IF(MOD(K$290,VLOOKUP($C299,Lease_Tenure,2,FALSE))=1,IF(MOD(K$291,12)=1,$D299*((Assumptions!J217)*(1-Assumptions!K234)+(Assumptions!K217-Assumptions!J217)),$D299*(Assumptions!K217-Assumptions!J217)),$D299*(Assumptions!K217-Assumptions!J217)))),0),0)</f>
        <v>3.0000000000000027E-2</v>
      </c>
      <c r="L299" s="185">
        <f>IFERROR(MAX(IF(L$290=1,IF(MOD(L$291,12)=1,$D299*(Assumptions!L217),$D299*(Assumptions!L217-Assumptions!K217)),IF(VLOOKUP($C299,Lease_Tenure,2,FALSE)=1,IF(MOD(L$291,12)=1,$D299*((Assumptions!K217)*(1-Assumptions!L234)+(Assumptions!L217-Assumptions!K217)),$D299*(Assumptions!L217-Assumptions!K217)),IF(MOD(L$290,VLOOKUP($C299,Lease_Tenure,2,FALSE))=1,IF(MOD(L$291,12)=1,$D299*((Assumptions!K217)*(1-Assumptions!L234)+(Assumptions!L217-Assumptions!K217)),$D299*(Assumptions!L217-Assumptions!K217)),$D299*(Assumptions!L217-Assumptions!K217)))),0),0)</f>
        <v>3.0000000000000027E-2</v>
      </c>
      <c r="M299" s="185">
        <f>IFERROR(MAX(IF(M$290=1,IF(MOD(M$291,12)=1,$D299*(Assumptions!M217),$D299*(Assumptions!M217-Assumptions!L217)),IF(VLOOKUP($C299,Lease_Tenure,2,FALSE)=1,IF(MOD(M$291,12)=1,$D299*((Assumptions!L217)*(1-Assumptions!M234)+(Assumptions!M217-Assumptions!L217)),$D299*(Assumptions!M217-Assumptions!L217)),IF(MOD(M$290,VLOOKUP($C299,Lease_Tenure,2,FALSE))=1,IF(MOD(M$291,12)=1,$D299*((Assumptions!L217)*(1-Assumptions!M234)+(Assumptions!M217-Assumptions!L217)),$D299*(Assumptions!M217-Assumptions!L217)),$D299*(Assumptions!M217-Assumptions!L217)))),0),0)</f>
        <v>3.0000000000000027E-2</v>
      </c>
      <c r="N299" s="185">
        <f>IFERROR(MAX(IF(N$290=1,IF(MOD(N$291,12)=1,$D299*(Assumptions!N217),$D299*(Assumptions!N217-Assumptions!M217)),IF(VLOOKUP($C299,Lease_Tenure,2,FALSE)=1,IF(MOD(N$291,12)=1,$D299*((Assumptions!M217)*(1-Assumptions!N234)+(Assumptions!N217-Assumptions!M217)),$D299*(Assumptions!N217-Assumptions!M217)),IF(MOD(N$290,VLOOKUP($C299,Lease_Tenure,2,FALSE))=1,IF(MOD(N$291,12)=1,$D299*((Assumptions!M217)*(1-Assumptions!N234)+(Assumptions!N217-Assumptions!M217)),$D299*(Assumptions!N217-Assumptions!M217)),$D299*(Assumptions!N217-Assumptions!M217)))),0),0)</f>
        <v>3.0000000000000027E-2</v>
      </c>
      <c r="O299" s="185">
        <f>IFERROR(MAX(IF(O$290=1,IF(MOD(O$291,12)=1,$D299*(Assumptions!O217),$D299*(Assumptions!O217-Assumptions!N217)),IF(VLOOKUP($C299,Lease_Tenure,2,FALSE)=1,IF(MOD(O$291,12)=1,$D299*((Assumptions!N217)*(1-Assumptions!O234)+(Assumptions!O217-Assumptions!N217)),$D299*(Assumptions!O217-Assumptions!N217)),IF(MOD(O$290,VLOOKUP($C299,Lease_Tenure,2,FALSE))=1,IF(MOD(O$291,12)=1,$D299*((Assumptions!N217)*(1-Assumptions!O234)+(Assumptions!O217-Assumptions!N217)),$D299*(Assumptions!O217-Assumptions!N217)),$D299*(Assumptions!O217-Assumptions!N217)))),0),0)</f>
        <v>3.0000000000000027E-2</v>
      </c>
      <c r="P299" s="185">
        <f>IFERROR(MAX(IF(P$290=1,IF(MOD(P$291,12)=1,$D299*(Assumptions!P217),$D299*(Assumptions!P217-Assumptions!O217)),IF(VLOOKUP($C299,Lease_Tenure,2,FALSE)=1,IF(MOD(P$291,12)=1,$D299*((Assumptions!O217)*(1-Assumptions!P234)+(Assumptions!P217-Assumptions!O217)),$D299*(Assumptions!P217-Assumptions!O217)),IF(MOD(P$290,VLOOKUP($C299,Lease_Tenure,2,FALSE))=1,IF(MOD(P$291,12)=1,$D299*((Assumptions!O217)*(1-Assumptions!P234)+(Assumptions!P217-Assumptions!O217)),$D299*(Assumptions!P217-Assumptions!O217)),$D299*(Assumptions!P217-Assumptions!O217)))),0),0)</f>
        <v>3.0000000000000027E-2</v>
      </c>
      <c r="Q299" s="185">
        <f>IFERROR(MAX(IF(Q$290=1,IF(MOD(Q$291,12)=1,$D299*(Assumptions!Q217),$D299*(Assumptions!Q217-Assumptions!P217)),IF(VLOOKUP($C299,Lease_Tenure,2,FALSE)=1,IF(MOD(Q$291,12)=1,$D299*((Assumptions!P217)*(1-Assumptions!Q234)+(Assumptions!Q217-Assumptions!P217)),$D299*(Assumptions!Q217-Assumptions!P217)),IF(MOD(Q$290,VLOOKUP($C299,Lease_Tenure,2,FALSE))=1,IF(MOD(Q$291,12)=1,$D299*((Assumptions!P217)*(1-Assumptions!Q234)+(Assumptions!Q217-Assumptions!P217)),$D299*(Assumptions!Q217-Assumptions!P217)),$D299*(Assumptions!Q217-Assumptions!P217)))),0),0)</f>
        <v>0</v>
      </c>
      <c r="R299" s="185">
        <f>IFERROR(MAX(IF(R$290=1,IF(MOD(R$291,12)=1,$D299*(Assumptions!R217),$D299*(Assumptions!R217-Assumptions!Q217)),IF(VLOOKUP($C299,Lease_Tenure,2,FALSE)=1,IF(MOD(R$291,12)=1,$D299*((Assumptions!Q217)*(1-Assumptions!R234)+(Assumptions!R217-Assumptions!Q217)),$D299*(Assumptions!R217-Assumptions!Q217)),IF(MOD(R$290,VLOOKUP($C299,Lease_Tenure,2,FALSE))=1,IF(MOD(R$291,12)=1,$D299*((Assumptions!Q217)*(1-Assumptions!R234)+(Assumptions!R217-Assumptions!Q217)),$D299*(Assumptions!R217-Assumptions!Q217)),$D299*(Assumptions!R217-Assumptions!Q217)))),0),0)</f>
        <v>0</v>
      </c>
      <c r="S299" s="185">
        <f>IFERROR(MAX(IF(S$290=1,IF(MOD(S$291,12)=1,$D299*(Assumptions!S217),$D299*(Assumptions!S217-Assumptions!R217)),IF(VLOOKUP($C299,Lease_Tenure,2,FALSE)=1,IF(MOD(S$291,12)=1,$D299*((Assumptions!R217)*(1-Assumptions!S234)+(Assumptions!S217-Assumptions!R217)),$D299*(Assumptions!S217-Assumptions!R217)),IF(MOD(S$290,VLOOKUP($C299,Lease_Tenure,2,FALSE))=1,IF(MOD(S$291,12)=1,$D299*((Assumptions!R217)*(1-Assumptions!S234)+(Assumptions!S217-Assumptions!R217)),$D299*(Assumptions!S217-Assumptions!R217)),$D299*(Assumptions!S217-Assumptions!R217)))),0),0)</f>
        <v>0</v>
      </c>
      <c r="T299" s="185">
        <f>IFERROR(MAX(IF(T$290=1,IF(MOD(T$291,12)=1,$D299*(Assumptions!T217),$D299*(Assumptions!T217-Assumptions!S217)),IF(VLOOKUP($C299,Lease_Tenure,2,FALSE)=1,IF(MOD(T$291,12)=1,$D299*((Assumptions!S217)*(1-Assumptions!T234)+(Assumptions!T217-Assumptions!S217)),$D299*(Assumptions!T217-Assumptions!S217)),IF(MOD(T$290,VLOOKUP($C299,Lease_Tenure,2,FALSE))=1,IF(MOD(T$291,12)=1,$D299*((Assumptions!S217)*(1-Assumptions!T234)+(Assumptions!T217-Assumptions!S217)),$D299*(Assumptions!T217-Assumptions!S217)),$D299*(Assumptions!T217-Assumptions!S217)))),0),0)</f>
        <v>0</v>
      </c>
      <c r="U299" s="185">
        <f>IFERROR(MAX(IF(U$290=1,IF(MOD(U$291,12)=1,$D299*(Assumptions!U217),$D299*(Assumptions!U217-Assumptions!T217)),IF(VLOOKUP($C299,Lease_Tenure,2,FALSE)=1,IF(MOD(U$291,12)=1,$D299*((Assumptions!T217)*(1-Assumptions!U234)+(Assumptions!U217-Assumptions!T217)),$D299*(Assumptions!U217-Assumptions!T217)),IF(MOD(U$290,VLOOKUP($C299,Lease_Tenure,2,FALSE))=1,IF(MOD(U$291,12)=1,$D299*((Assumptions!T217)*(1-Assumptions!U234)+(Assumptions!U217-Assumptions!T217)),$D299*(Assumptions!U217-Assumptions!T217)),$D299*(Assumptions!U217-Assumptions!T217)))),0),0)</f>
        <v>0</v>
      </c>
      <c r="V299" s="185">
        <f>IFERROR(MAX(IF(V$290=1,IF(MOD(V$291,12)=1,$D299*(Assumptions!V217),$D299*(Assumptions!V217-Assumptions!U217)),IF(VLOOKUP($C299,Lease_Tenure,2,FALSE)=1,IF(MOD(V$291,12)=1,$D299*((Assumptions!U217)*(1-Assumptions!V234)+(Assumptions!V217-Assumptions!U217)),$D299*(Assumptions!V217-Assumptions!U217)),IF(MOD(V$290,VLOOKUP($C299,Lease_Tenure,2,FALSE))=1,IF(MOD(V$291,12)=1,$D299*((Assumptions!U217)*(1-Assumptions!V234)+(Assumptions!V217-Assumptions!U217)),$D299*(Assumptions!V217-Assumptions!U217)),$D299*(Assumptions!V217-Assumptions!U217)))),0),0)</f>
        <v>0</v>
      </c>
      <c r="W299" s="185">
        <f>IFERROR(MAX(IF(W$290=1,IF(MOD(W$291,12)=1,$D299*(Assumptions!W217),$D299*(Assumptions!W217-Assumptions!V217)),IF(VLOOKUP($C299,Lease_Tenure,2,FALSE)=1,IF(MOD(W$291,12)=1,$D299*((Assumptions!V217)*(1-Assumptions!W234)+(Assumptions!W217-Assumptions!V217)),$D299*(Assumptions!W217-Assumptions!V217)),IF(MOD(W$290,VLOOKUP($C299,Lease_Tenure,2,FALSE))=1,IF(MOD(W$291,12)=1,$D299*((Assumptions!V217)*(1-Assumptions!W234)+(Assumptions!W217-Assumptions!V217)),$D299*(Assumptions!W217-Assumptions!V217)),$D299*(Assumptions!W217-Assumptions!V217)))),0),0)</f>
        <v>0</v>
      </c>
      <c r="X299" s="185">
        <f>IFERROR(MAX(IF(X$290=1,IF(MOD(X$291,12)=1,$D299*(Assumptions!X217),$D299*(Assumptions!X217-Assumptions!W217)),IF(VLOOKUP($C299,Lease_Tenure,2,FALSE)=1,IF(MOD(X$291,12)=1,$D299*((Assumptions!W217)*(1-Assumptions!X234)+(Assumptions!X217-Assumptions!W217)),$D299*(Assumptions!X217-Assumptions!W217)),IF(MOD(X$290,VLOOKUP($C299,Lease_Tenure,2,FALSE))=1,IF(MOD(X$291,12)=1,$D299*((Assumptions!W217)*(1-Assumptions!X234)+(Assumptions!X217-Assumptions!W217)),$D299*(Assumptions!X217-Assumptions!W217)),$D299*(Assumptions!X217-Assumptions!W217)))),0),0)</f>
        <v>0</v>
      </c>
      <c r="Y299" s="185">
        <f>IFERROR(MAX(IF(Y$290=1,IF(MOD(Y$291,12)=1,$D299*(Assumptions!Y217),$D299*(Assumptions!Y217-Assumptions!X217)),IF(VLOOKUP($C299,Lease_Tenure,2,FALSE)=1,IF(MOD(Y$291,12)=1,$D299*((Assumptions!X217)*(1-Assumptions!Y234)+(Assumptions!Y217-Assumptions!X217)),$D299*(Assumptions!Y217-Assumptions!X217)),IF(MOD(Y$290,VLOOKUP($C299,Lease_Tenure,2,FALSE))=1,IF(MOD(Y$291,12)=1,$D299*((Assumptions!X217)*(1-Assumptions!Y234)+(Assumptions!Y217-Assumptions!X217)),$D299*(Assumptions!Y217-Assumptions!X217)),$D299*(Assumptions!Y217-Assumptions!X217)))),0),0)</f>
        <v>0</v>
      </c>
      <c r="Z299" s="185">
        <f>IFERROR(MAX(IF(Z$290=1,IF(MOD(Z$291,12)=1,$D299*(Assumptions!Z217),$D299*(Assumptions!Z217-Assumptions!Y217)),IF(VLOOKUP($C299,Lease_Tenure,2,FALSE)=1,IF(MOD(Z$291,12)=1,$D299*((Assumptions!Y217)*(1-Assumptions!Z234)+(Assumptions!Z217-Assumptions!Y217)),$D299*(Assumptions!Z217-Assumptions!Y217)),IF(MOD(Z$290,VLOOKUP($C299,Lease_Tenure,2,FALSE))=1,IF(MOD(Z$291,12)=1,$D299*((Assumptions!Y217)*(1-Assumptions!Z234)+(Assumptions!Z217-Assumptions!Y217)),$D299*(Assumptions!Z217-Assumptions!Y217)),$D299*(Assumptions!Z217-Assumptions!Y217)))),0),0)</f>
        <v>0</v>
      </c>
      <c r="AA299" s="185">
        <f>IFERROR(MAX(IF(AA$290=1,IF(MOD(AA$291,12)=1,$D299*(Assumptions!AA217),$D299*(Assumptions!AA217-Assumptions!Z217)),IF(VLOOKUP($C299,Lease_Tenure,2,FALSE)=1,IF(MOD(AA$291,12)=1,$D299*((Assumptions!Z217)*(1-Assumptions!AA234)+(Assumptions!AA217-Assumptions!Z217)),$D299*(Assumptions!AA217-Assumptions!Z217)),IF(MOD(AA$290,VLOOKUP($C299,Lease_Tenure,2,FALSE))=1,IF(MOD(AA$291,12)=1,$D299*((Assumptions!Z217)*(1-Assumptions!AA234)+(Assumptions!AA217-Assumptions!Z217)),$D299*(Assumptions!AA217-Assumptions!Z217)),$D299*(Assumptions!AA217-Assumptions!Z217)))),0),0)</f>
        <v>0</v>
      </c>
      <c r="AB299" s="185">
        <f>IFERROR(MAX(IF(AB$290=1,IF(MOD(AB$291,12)=1,$D299*(Assumptions!AB217),$D299*(Assumptions!AB217-Assumptions!AA217)),IF(VLOOKUP($C299,Lease_Tenure,2,FALSE)=1,IF(MOD(AB$291,12)=1,$D299*((Assumptions!AA217)*(1-Assumptions!AB234)+(Assumptions!AB217-Assumptions!AA217)),$D299*(Assumptions!AB217-Assumptions!AA217)),IF(MOD(AB$290,VLOOKUP($C299,Lease_Tenure,2,FALSE))=1,IF(MOD(AB$291,12)=1,$D299*((Assumptions!AA217)*(1-Assumptions!AB234)+(Assumptions!AB217-Assumptions!AA217)),$D299*(Assumptions!AB217-Assumptions!AA217)),$D299*(Assumptions!AB217-Assumptions!AA217)))),0),0)</f>
        <v>0</v>
      </c>
      <c r="AC299" s="185">
        <f>IFERROR(MAX(IF(AC$290=1,IF(MOD(AC$291,12)=1,$D299*(Assumptions!AC217),$D299*(Assumptions!AC217-Assumptions!AB217)),IF(VLOOKUP($C299,Lease_Tenure,2,FALSE)=1,IF(MOD(AC$291,12)=1,$D299*((Assumptions!AB217)*(1-Assumptions!AC234)+(Assumptions!AC217-Assumptions!AB217)),$D299*(Assumptions!AC217-Assumptions!AB217)),IF(MOD(AC$290,VLOOKUP($C299,Lease_Tenure,2,FALSE))=1,IF(MOD(AC$291,12)=1,$D299*((Assumptions!AB217)*(1-Assumptions!AC234)+(Assumptions!AC217-Assumptions!AB217)),$D299*(Assumptions!AC217-Assumptions!AB217)),$D299*(Assumptions!AC217-Assumptions!AB217)))),0),0)</f>
        <v>3.0000000000000027E-2</v>
      </c>
      <c r="AD299" s="185">
        <f>IFERROR(MAX(IF(AD$290=1,IF(MOD(AD$291,12)=1,$D299*(Assumptions!AD217),$D299*(Assumptions!AD217-Assumptions!AC217)),IF(VLOOKUP($C299,Lease_Tenure,2,FALSE)=1,IF(MOD(AD$291,12)=1,$D299*((Assumptions!AC217)*(1-Assumptions!AD234)+(Assumptions!AD217-Assumptions!AC217)),$D299*(Assumptions!AD217-Assumptions!AC217)),IF(MOD(AD$290,VLOOKUP($C299,Lease_Tenure,2,FALSE))=1,IF(MOD(AD$291,12)=1,$D299*((Assumptions!AC217)*(1-Assumptions!AD234)+(Assumptions!AD217-Assumptions!AC217)),$D299*(Assumptions!AD217-Assumptions!AC217)),$D299*(Assumptions!AD217-Assumptions!AC217)))),0),0)</f>
        <v>0</v>
      </c>
      <c r="AE299" s="185">
        <f>IFERROR(MAX(IF(AE$290=1,IF(MOD(AE$291,12)=1,$D299*(Assumptions!AE217),$D299*(Assumptions!AE217-Assumptions!AD217)),IF(VLOOKUP($C299,Lease_Tenure,2,FALSE)=1,IF(MOD(AE$291,12)=1,$D299*((Assumptions!AD217)*(1-Assumptions!AE234)+(Assumptions!AE217-Assumptions!AD217)),$D299*(Assumptions!AE217-Assumptions!AD217)),IF(MOD(AE$290,VLOOKUP($C299,Lease_Tenure,2,FALSE))=1,IF(MOD(AE$291,12)=1,$D299*((Assumptions!AD217)*(1-Assumptions!AE234)+(Assumptions!AE217-Assumptions!AD217)),$D299*(Assumptions!AE217-Assumptions!AD217)),$D299*(Assumptions!AE217-Assumptions!AD217)))),0),0)</f>
        <v>0</v>
      </c>
      <c r="AF299" s="185">
        <f>IFERROR(MAX(IF(AF$290=1,IF(MOD(AF$291,12)=1,$D299*(Assumptions!AF217),$D299*(Assumptions!AF217-Assumptions!AE217)),IF(VLOOKUP($C299,Lease_Tenure,2,FALSE)=1,IF(MOD(AF$291,12)=1,$D299*((Assumptions!AE217)*(1-Assumptions!AF234)+(Assumptions!AF217-Assumptions!AE217)),$D299*(Assumptions!AF217-Assumptions!AE217)),IF(MOD(AF$290,VLOOKUP($C299,Lease_Tenure,2,FALSE))=1,IF(MOD(AF$291,12)=1,$D299*((Assumptions!AE217)*(1-Assumptions!AF234)+(Assumptions!AF217-Assumptions!AE217)),$D299*(Assumptions!AF217-Assumptions!AE217)),$D299*(Assumptions!AF217-Assumptions!AE217)))),0),0)</f>
        <v>0</v>
      </c>
      <c r="AG299" s="185">
        <f>IFERROR(MAX(IF(AG$290=1,IF(MOD(AG$291,12)=1,$D299*(Assumptions!AG217),$D299*(Assumptions!AG217-Assumptions!AF217)),IF(VLOOKUP($C299,Lease_Tenure,2,FALSE)=1,IF(MOD(AG$291,12)=1,$D299*((Assumptions!AF217)*(1-Assumptions!AG234)+(Assumptions!AG217-Assumptions!AF217)),$D299*(Assumptions!AG217-Assumptions!AF217)),IF(MOD(AG$290,VLOOKUP($C299,Lease_Tenure,2,FALSE))=1,IF(MOD(AG$291,12)=1,$D299*((Assumptions!AF217)*(1-Assumptions!AG234)+(Assumptions!AG217-Assumptions!AF217)),$D299*(Assumptions!AG217-Assumptions!AF217)),$D299*(Assumptions!AG217-Assumptions!AF217)))),0),0)</f>
        <v>0</v>
      </c>
      <c r="AH299" s="185">
        <f>IFERROR(MAX(IF(AH$290=1,IF(MOD(AH$291,12)=1,$D299*(Assumptions!AH217),$D299*(Assumptions!AH217-Assumptions!AG217)),IF(VLOOKUP($C299,Lease_Tenure,2,FALSE)=1,IF(MOD(AH$291,12)=1,$D299*((Assumptions!AG217)*(1-Assumptions!AH234)+(Assumptions!AH217-Assumptions!AG217)),$D299*(Assumptions!AH217-Assumptions!AG217)),IF(MOD(AH$290,VLOOKUP($C299,Lease_Tenure,2,FALSE))=1,IF(MOD(AH$291,12)=1,$D299*((Assumptions!AG217)*(1-Assumptions!AH234)+(Assumptions!AH217-Assumptions!AG217)),$D299*(Assumptions!AH217-Assumptions!AG217)),$D299*(Assumptions!AH217-Assumptions!AG217)))),0),0)</f>
        <v>0</v>
      </c>
      <c r="AI299" s="185">
        <f>IFERROR(MAX(IF(AI$290=1,IF(MOD(AI$291,12)=1,$D299*(Assumptions!AI217),$D299*(Assumptions!AI217-Assumptions!AH217)),IF(VLOOKUP($C299,Lease_Tenure,2,FALSE)=1,IF(MOD(AI$291,12)=1,$D299*((Assumptions!AH217)*(1-Assumptions!AI234)+(Assumptions!AI217-Assumptions!AH217)),$D299*(Assumptions!AI217-Assumptions!AH217)),IF(MOD(AI$290,VLOOKUP($C299,Lease_Tenure,2,FALSE))=1,IF(MOD(AI$291,12)=1,$D299*((Assumptions!AH217)*(1-Assumptions!AI234)+(Assumptions!AI217-Assumptions!AH217)),$D299*(Assumptions!AI217-Assumptions!AH217)),$D299*(Assumptions!AI217-Assumptions!AH217)))),0),0)</f>
        <v>0</v>
      </c>
      <c r="AJ299" s="185">
        <f>IFERROR(MAX(IF(AJ$290=1,IF(MOD(AJ$291,12)=1,$D299*(Assumptions!AJ217),$D299*(Assumptions!AJ217-Assumptions!AI217)),IF(VLOOKUP($C299,Lease_Tenure,2,FALSE)=1,IF(MOD(AJ$291,12)=1,$D299*((Assumptions!AI217)*(1-Assumptions!AJ234)+(Assumptions!AJ217-Assumptions!AI217)),$D299*(Assumptions!AJ217-Assumptions!AI217)),IF(MOD(AJ$290,VLOOKUP($C299,Lease_Tenure,2,FALSE))=1,IF(MOD(AJ$291,12)=1,$D299*((Assumptions!AI217)*(1-Assumptions!AJ234)+(Assumptions!AJ217-Assumptions!AI217)),$D299*(Assumptions!AJ217-Assumptions!AI217)),$D299*(Assumptions!AJ217-Assumptions!AI217)))),0),0)</f>
        <v>0</v>
      </c>
      <c r="AK299" s="185">
        <f>IFERROR(MAX(IF(AK$290=1,IF(MOD(AK$291,12)=1,$D299*(Assumptions!AK217),$D299*(Assumptions!AK217-Assumptions!AJ217)),IF(VLOOKUP($C299,Lease_Tenure,2,FALSE)=1,IF(MOD(AK$291,12)=1,$D299*((Assumptions!AJ217)*(1-Assumptions!AK234)+(Assumptions!AK217-Assumptions!AJ217)),$D299*(Assumptions!AK217-Assumptions!AJ217)),IF(MOD(AK$290,VLOOKUP($C299,Lease_Tenure,2,FALSE))=1,IF(MOD(AK$291,12)=1,$D299*((Assumptions!AJ217)*(1-Assumptions!AK234)+(Assumptions!AK217-Assumptions!AJ217)),$D299*(Assumptions!AK217-Assumptions!AJ217)),$D299*(Assumptions!AK217-Assumptions!AJ217)))),0),0)</f>
        <v>0</v>
      </c>
      <c r="AL299" s="185">
        <f>IFERROR(MAX(IF(AL$290=1,IF(MOD(AL$291,12)=1,$D299*(Assumptions!AL217),$D299*(Assumptions!AL217-Assumptions!AK217)),IF(VLOOKUP($C299,Lease_Tenure,2,FALSE)=1,IF(MOD(AL$291,12)=1,$D299*((Assumptions!AK217)*(1-Assumptions!AL234)+(Assumptions!AL217-Assumptions!AK217)),$D299*(Assumptions!AL217-Assumptions!AK217)),IF(MOD(AL$290,VLOOKUP($C299,Lease_Tenure,2,FALSE))=1,IF(MOD(AL$291,12)=1,$D299*((Assumptions!AK217)*(1-Assumptions!AL234)+(Assumptions!AL217-Assumptions!AK217)),$D299*(Assumptions!AL217-Assumptions!AK217)),$D299*(Assumptions!AL217-Assumptions!AK217)))),0),0)</f>
        <v>0</v>
      </c>
      <c r="AM299" s="185">
        <f>IFERROR(MAX(IF(AM$290=1,IF(MOD(AM$291,12)=1,$D299*(Assumptions!AM217),$D299*(Assumptions!AM217-Assumptions!AL217)),IF(VLOOKUP($C299,Lease_Tenure,2,FALSE)=1,IF(MOD(AM$291,12)=1,$D299*((Assumptions!AL217)*(1-Assumptions!AM234)+(Assumptions!AM217-Assumptions!AL217)),$D299*(Assumptions!AM217-Assumptions!AL217)),IF(MOD(AM$290,VLOOKUP($C299,Lease_Tenure,2,FALSE))=1,IF(MOD(AM$291,12)=1,$D299*((Assumptions!AL217)*(1-Assumptions!AM234)+(Assumptions!AM217-Assumptions!AL217)),$D299*(Assumptions!AM217-Assumptions!AL217)),$D299*(Assumptions!AM217-Assumptions!AL217)))),0),0)</f>
        <v>0</v>
      </c>
      <c r="AN299" s="185">
        <f>IFERROR(MAX(IF(AN$290=1,IF(MOD(AN$291,12)=1,$D299*(Assumptions!AN217),$D299*(Assumptions!AN217-Assumptions!AM217)),IF(VLOOKUP($C299,Lease_Tenure,2,FALSE)=1,IF(MOD(AN$291,12)=1,$D299*((Assumptions!AM217)*(1-Assumptions!AN234)+(Assumptions!AN217-Assumptions!AM217)),$D299*(Assumptions!AN217-Assumptions!AM217)),IF(MOD(AN$290,VLOOKUP($C299,Lease_Tenure,2,FALSE))=1,IF(MOD(AN$291,12)=1,$D299*((Assumptions!AM217)*(1-Assumptions!AN234)+(Assumptions!AN217-Assumptions!AM217)),$D299*(Assumptions!AN217-Assumptions!AM217)),$D299*(Assumptions!AN217-Assumptions!AM217)))),0),0)</f>
        <v>0</v>
      </c>
      <c r="AO299" s="185">
        <f>IFERROR(MAX(IF(AO$290=1,IF(MOD(AO$291,12)=1,$D299*(Assumptions!AO217),$D299*(Assumptions!AO217-Assumptions!AN217)),IF(VLOOKUP($C299,Lease_Tenure,2,FALSE)=1,IF(MOD(AO$291,12)=1,$D299*((Assumptions!AN217)*(1-Assumptions!AO234)+(Assumptions!AO217-Assumptions!AN217)),$D299*(Assumptions!AO217-Assumptions!AN217)),IF(MOD(AO$290,VLOOKUP($C299,Lease_Tenure,2,FALSE))=1,IF(MOD(AO$291,12)=1,$D299*((Assumptions!AN217)*(1-Assumptions!AO234)+(Assumptions!AO217-Assumptions!AN217)),$D299*(Assumptions!AO217-Assumptions!AN217)),$D299*(Assumptions!AO217-Assumptions!AN217)))),0),0)</f>
        <v>3.0000000000000027E-2</v>
      </c>
      <c r="AP299" s="185">
        <f>IFERROR(MAX(IF(AP$290=1,IF(MOD(AP$291,12)=1,$D299*(Assumptions!AP217),$D299*(Assumptions!AP217-Assumptions!AO217)),IF(VLOOKUP($C299,Lease_Tenure,2,FALSE)=1,IF(MOD(AP$291,12)=1,$D299*((Assumptions!AO217)*(1-Assumptions!AP234)+(Assumptions!AP217-Assumptions!AO217)),$D299*(Assumptions!AP217-Assumptions!AO217)),IF(MOD(AP$290,VLOOKUP($C299,Lease_Tenure,2,FALSE))=1,IF(MOD(AP$291,12)=1,$D299*((Assumptions!AO217)*(1-Assumptions!AP234)+(Assumptions!AP217-Assumptions!AO217)),$D299*(Assumptions!AP217-Assumptions!AO217)),$D299*(Assumptions!AP217-Assumptions!AO217)))),0),0)</f>
        <v>0</v>
      </c>
      <c r="AQ299" s="185">
        <f>IFERROR(MAX(IF(AQ$290=1,IF(MOD(AQ$291,12)=1,$D299*(Assumptions!AQ217),$D299*(Assumptions!AQ217-Assumptions!AP217)),IF(VLOOKUP($C299,Lease_Tenure,2,FALSE)=1,IF(MOD(AQ$291,12)=1,$D299*((Assumptions!AP217)*(1-Assumptions!AQ234)+(Assumptions!AQ217-Assumptions!AP217)),$D299*(Assumptions!AQ217-Assumptions!AP217)),IF(MOD(AQ$290,VLOOKUP($C299,Lease_Tenure,2,FALSE))=1,IF(MOD(AQ$291,12)=1,$D299*((Assumptions!AP217)*(1-Assumptions!AQ234)+(Assumptions!AQ217-Assumptions!AP217)),$D299*(Assumptions!AQ217-Assumptions!AP217)),$D299*(Assumptions!AQ217-Assumptions!AP217)))),0),0)</f>
        <v>0</v>
      </c>
      <c r="AR299" s="185">
        <f>IFERROR(MAX(IF(AR$290=1,IF(MOD(AR$291,12)=1,$D299*(Assumptions!AR217),$D299*(Assumptions!AR217-Assumptions!AQ217)),IF(VLOOKUP($C299,Lease_Tenure,2,FALSE)=1,IF(MOD(AR$291,12)=1,$D299*((Assumptions!AQ217)*(1-Assumptions!AR234)+(Assumptions!AR217-Assumptions!AQ217)),$D299*(Assumptions!AR217-Assumptions!AQ217)),IF(MOD(AR$290,VLOOKUP($C299,Lease_Tenure,2,FALSE))=1,IF(MOD(AR$291,12)=1,$D299*((Assumptions!AQ217)*(1-Assumptions!AR234)+(Assumptions!AR217-Assumptions!AQ217)),$D299*(Assumptions!AR217-Assumptions!AQ217)),$D299*(Assumptions!AR217-Assumptions!AQ217)))),0),0)</f>
        <v>0</v>
      </c>
      <c r="AS299" s="185">
        <f>IFERROR(MAX(IF(AS$290=1,IF(MOD(AS$291,12)=1,$D299*(Assumptions!AS217),$D299*(Assumptions!AS217-Assumptions!AR217)),IF(VLOOKUP($C299,Lease_Tenure,2,FALSE)=1,IF(MOD(AS$291,12)=1,$D299*((Assumptions!AR217)*(1-Assumptions!AS234)+(Assumptions!AS217-Assumptions!AR217)),$D299*(Assumptions!AS217-Assumptions!AR217)),IF(MOD(AS$290,VLOOKUP($C299,Lease_Tenure,2,FALSE))=1,IF(MOD(AS$291,12)=1,$D299*((Assumptions!AR217)*(1-Assumptions!AS234)+(Assumptions!AS217-Assumptions!AR217)),$D299*(Assumptions!AS217-Assumptions!AR217)),$D299*(Assumptions!AS217-Assumptions!AR217)))),0),0)</f>
        <v>0</v>
      </c>
      <c r="AT299" s="185">
        <f>IFERROR(MAX(IF(AT$290=1,IF(MOD(AT$291,12)=1,$D299*(Assumptions!AT217),$D299*(Assumptions!AT217-Assumptions!AS217)),IF(VLOOKUP($C299,Lease_Tenure,2,FALSE)=1,IF(MOD(AT$291,12)=1,$D299*((Assumptions!AS217)*(1-Assumptions!AT234)+(Assumptions!AT217-Assumptions!AS217)),$D299*(Assumptions!AT217-Assumptions!AS217)),IF(MOD(AT$290,VLOOKUP($C299,Lease_Tenure,2,FALSE))=1,IF(MOD(AT$291,12)=1,$D299*((Assumptions!AS217)*(1-Assumptions!AT234)+(Assumptions!AT217-Assumptions!AS217)),$D299*(Assumptions!AT217-Assumptions!AS217)),$D299*(Assumptions!AT217-Assumptions!AS217)))),0),0)</f>
        <v>0</v>
      </c>
      <c r="AU299" s="185">
        <f>IFERROR(MAX(IF(AU$290=1,IF(MOD(AU$291,12)=1,$D299*(Assumptions!AU217),$D299*(Assumptions!AU217-Assumptions!AT217)),IF(VLOOKUP($C299,Lease_Tenure,2,FALSE)=1,IF(MOD(AU$291,12)=1,$D299*((Assumptions!AT217)*(1-Assumptions!AU234)+(Assumptions!AU217-Assumptions!AT217)),$D299*(Assumptions!AU217-Assumptions!AT217)),IF(MOD(AU$290,VLOOKUP($C299,Lease_Tenure,2,FALSE))=1,IF(MOD(AU$291,12)=1,$D299*((Assumptions!AT217)*(1-Assumptions!AU234)+(Assumptions!AU217-Assumptions!AT217)),$D299*(Assumptions!AU217-Assumptions!AT217)),$D299*(Assumptions!AU217-Assumptions!AT217)))),0),0)</f>
        <v>0</v>
      </c>
      <c r="AV299" s="185">
        <f>IFERROR(MAX(IF(AV$290=1,IF(MOD(AV$291,12)=1,$D299*(Assumptions!AV217),$D299*(Assumptions!AV217-Assumptions!AU217)),IF(VLOOKUP($C299,Lease_Tenure,2,FALSE)=1,IF(MOD(AV$291,12)=1,$D299*((Assumptions!AU217)*(1-Assumptions!AV234)+(Assumptions!AV217-Assumptions!AU217)),$D299*(Assumptions!AV217-Assumptions!AU217)),IF(MOD(AV$290,VLOOKUP($C299,Lease_Tenure,2,FALSE))=1,IF(MOD(AV$291,12)=1,$D299*((Assumptions!AU217)*(1-Assumptions!AV234)+(Assumptions!AV217-Assumptions!AU217)),$D299*(Assumptions!AV217-Assumptions!AU217)),$D299*(Assumptions!AV217-Assumptions!AU217)))),0),0)</f>
        <v>0</v>
      </c>
      <c r="AW299" s="185">
        <f>IFERROR(MAX(IF(AW$290=1,IF(MOD(AW$291,12)=1,$D299*(Assumptions!AW217),$D299*(Assumptions!AW217-Assumptions!AV217)),IF(VLOOKUP($C299,Lease_Tenure,2,FALSE)=1,IF(MOD(AW$291,12)=1,$D299*((Assumptions!AV217)*(1-Assumptions!AW234)+(Assumptions!AW217-Assumptions!AV217)),$D299*(Assumptions!AW217-Assumptions!AV217)),IF(MOD(AW$290,VLOOKUP($C299,Lease_Tenure,2,FALSE))=1,IF(MOD(AW$291,12)=1,$D299*((Assumptions!AV217)*(1-Assumptions!AW234)+(Assumptions!AW217-Assumptions!AV217)),$D299*(Assumptions!AW217-Assumptions!AV217)),$D299*(Assumptions!AW217-Assumptions!AV217)))),0),0)</f>
        <v>0</v>
      </c>
      <c r="AX299" s="185">
        <f>IFERROR(MAX(IF(AX$290=1,IF(MOD(AX$291,12)=1,$D299*(Assumptions!AX217),$D299*(Assumptions!AX217-Assumptions!AW217)),IF(VLOOKUP($C299,Lease_Tenure,2,FALSE)=1,IF(MOD(AX$291,12)=1,$D299*((Assumptions!AW217)*(1-Assumptions!AX234)+(Assumptions!AX217-Assumptions!AW217)),$D299*(Assumptions!AX217-Assumptions!AW217)),IF(MOD(AX$290,VLOOKUP($C299,Lease_Tenure,2,FALSE))=1,IF(MOD(AX$291,12)=1,$D299*((Assumptions!AW217)*(1-Assumptions!AX234)+(Assumptions!AX217-Assumptions!AW217)),$D299*(Assumptions!AX217-Assumptions!AW217)),$D299*(Assumptions!AX217-Assumptions!AW217)))),0),0)</f>
        <v>0</v>
      </c>
      <c r="AY299" s="185">
        <f>IFERROR(MAX(IF(AY$290=1,IF(MOD(AY$291,12)=1,$D299*(Assumptions!AY217),$D299*(Assumptions!AY217-Assumptions!AX217)),IF(VLOOKUP($C299,Lease_Tenure,2,FALSE)=1,IF(MOD(AY$291,12)=1,$D299*((Assumptions!AX217)*(1-Assumptions!AY234)+(Assumptions!AY217-Assumptions!AX217)),$D299*(Assumptions!AY217-Assumptions!AX217)),IF(MOD(AY$290,VLOOKUP($C299,Lease_Tenure,2,FALSE))=1,IF(MOD(AY$291,12)=1,$D299*((Assumptions!AX217)*(1-Assumptions!AY234)+(Assumptions!AY217-Assumptions!AX217)),$D299*(Assumptions!AY217-Assumptions!AX217)),$D299*(Assumptions!AY217-Assumptions!AX217)))),0),0)</f>
        <v>0</v>
      </c>
      <c r="AZ299" s="185">
        <f>IFERROR(MAX(IF(AZ$290=1,IF(MOD(AZ$291,12)=1,$D299*(Assumptions!AZ217),$D299*(Assumptions!AZ217-Assumptions!AY217)),IF(VLOOKUP($C299,Lease_Tenure,2,FALSE)=1,IF(MOD(AZ$291,12)=1,$D299*((Assumptions!AY217)*(1-Assumptions!AZ234)+(Assumptions!AZ217-Assumptions!AY217)),$D299*(Assumptions!AZ217-Assumptions!AY217)),IF(MOD(AZ$290,VLOOKUP($C299,Lease_Tenure,2,FALSE))=1,IF(MOD(AZ$291,12)=1,$D299*((Assumptions!AY217)*(1-Assumptions!AZ234)+(Assumptions!AZ217-Assumptions!AY217)),$D299*(Assumptions!AZ217-Assumptions!AY217)),$D299*(Assumptions!AZ217-Assumptions!AY217)))),0),0)</f>
        <v>0</v>
      </c>
      <c r="BA299" s="185">
        <f>IFERROR(MAX(IF(BA$290=1,IF(MOD(BA$291,12)=1,$D299*(Assumptions!BA217),$D299*(Assumptions!BA217-Assumptions!AZ217)),IF(VLOOKUP($C299,Lease_Tenure,2,FALSE)=1,IF(MOD(BA$291,12)=1,$D299*((Assumptions!AZ217)*(1-Assumptions!BA234)+(Assumptions!BA217-Assumptions!AZ217)),$D299*(Assumptions!BA217-Assumptions!AZ217)),IF(MOD(BA$290,VLOOKUP($C299,Lease_Tenure,2,FALSE))=1,IF(MOD(BA$291,12)=1,$D299*((Assumptions!AZ217)*(1-Assumptions!BA234)+(Assumptions!BA217-Assumptions!AZ217)),$D299*(Assumptions!BA217-Assumptions!AZ217)),$D299*(Assumptions!BA217-Assumptions!AZ217)))),0),0)</f>
        <v>0.7274999999999997</v>
      </c>
      <c r="BB299" s="185">
        <f>IFERROR(MAX(IF(BB$290=1,IF(MOD(BB$291,12)=1,$D299*(Assumptions!BB217),$D299*(Assumptions!BB217-Assumptions!BA217)),IF(VLOOKUP($C299,Lease_Tenure,2,FALSE)=1,IF(MOD(BB$291,12)=1,$D299*((Assumptions!BA217)*(1-Assumptions!BB234)+(Assumptions!BB217-Assumptions!BA217)),$D299*(Assumptions!BB217-Assumptions!BA217)),IF(MOD(BB$290,VLOOKUP($C299,Lease_Tenure,2,FALSE))=1,IF(MOD(BB$291,12)=1,$D299*((Assumptions!BA217)*(1-Assumptions!BB234)+(Assumptions!BB217-Assumptions!BA217)),$D299*(Assumptions!BB217-Assumptions!BA217)),$D299*(Assumptions!BB217-Assumptions!BA217)))),0),0)</f>
        <v>0</v>
      </c>
      <c r="BC299" s="185">
        <f>IFERROR(MAX(IF(BC$290=1,IF(MOD(BC$291,12)=1,$D299*(Assumptions!BC217),$D299*(Assumptions!BC217-Assumptions!BB217)),IF(VLOOKUP($C299,Lease_Tenure,2,FALSE)=1,IF(MOD(BC$291,12)=1,$D299*((Assumptions!BB217)*(1-Assumptions!BC234)+(Assumptions!BC217-Assumptions!BB217)),$D299*(Assumptions!BC217-Assumptions!BB217)),IF(MOD(BC$290,VLOOKUP($C299,Lease_Tenure,2,FALSE))=1,IF(MOD(BC$291,12)=1,$D299*((Assumptions!BB217)*(1-Assumptions!BC234)+(Assumptions!BC217-Assumptions!BB217)),$D299*(Assumptions!BC217-Assumptions!BB217)),$D299*(Assumptions!BC217-Assumptions!BB217)))),0),0)</f>
        <v>0</v>
      </c>
      <c r="BD299" s="185">
        <f>IFERROR(MAX(IF(BD$290=1,IF(MOD(BD$291,12)=1,$D299*(Assumptions!BD217),$D299*(Assumptions!BD217-Assumptions!BC217)),IF(VLOOKUP($C299,Lease_Tenure,2,FALSE)=1,IF(MOD(BD$291,12)=1,$D299*((Assumptions!BC217)*(1-Assumptions!BD234)+(Assumptions!BD217-Assumptions!BC217)),$D299*(Assumptions!BD217-Assumptions!BC217)),IF(MOD(BD$290,VLOOKUP($C299,Lease_Tenure,2,FALSE))=1,IF(MOD(BD$291,12)=1,$D299*((Assumptions!BC217)*(1-Assumptions!BD234)+(Assumptions!BD217-Assumptions!BC217)),$D299*(Assumptions!BD217-Assumptions!BC217)),$D299*(Assumptions!BD217-Assumptions!BC217)))),0),0)</f>
        <v>0</v>
      </c>
      <c r="BE299" s="185">
        <f>IFERROR(MAX(IF(BE$290=1,IF(MOD(BE$291,12)=1,$D299*(Assumptions!BE217),$D299*(Assumptions!BE217-Assumptions!BD217)),IF(VLOOKUP($C299,Lease_Tenure,2,FALSE)=1,IF(MOD(BE$291,12)=1,$D299*((Assumptions!BD217)*(1-Assumptions!BE234)+(Assumptions!BE217-Assumptions!BD217)),$D299*(Assumptions!BE217-Assumptions!BD217)),IF(MOD(BE$290,VLOOKUP($C299,Lease_Tenure,2,FALSE))=1,IF(MOD(BE$291,12)=1,$D299*((Assumptions!BD217)*(1-Assumptions!BE234)+(Assumptions!BE217-Assumptions!BD217)),$D299*(Assumptions!BE217-Assumptions!BD217)),$D299*(Assumptions!BE217-Assumptions!BD217)))),0),0)</f>
        <v>0</v>
      </c>
      <c r="BF299" s="185">
        <f>IFERROR(MAX(IF(BF$290=1,IF(MOD(BF$291,12)=1,$D299*(Assumptions!BF217),$D299*(Assumptions!BF217-Assumptions!BE217)),IF(VLOOKUP($C299,Lease_Tenure,2,FALSE)=1,IF(MOD(BF$291,12)=1,$D299*((Assumptions!BE217)*(1-Assumptions!BF234)+(Assumptions!BF217-Assumptions!BE217)),$D299*(Assumptions!BF217-Assumptions!BE217)),IF(MOD(BF$290,VLOOKUP($C299,Lease_Tenure,2,FALSE))=1,IF(MOD(BF$291,12)=1,$D299*((Assumptions!BE217)*(1-Assumptions!BF234)+(Assumptions!BF217-Assumptions!BE217)),$D299*(Assumptions!BF217-Assumptions!BE217)),$D299*(Assumptions!BF217-Assumptions!BE217)))),0),0)</f>
        <v>0</v>
      </c>
      <c r="BG299" s="185">
        <f>IFERROR(MAX(IF(BG$290=1,IF(MOD(BG$291,12)=1,$D299*(Assumptions!BG217),$D299*(Assumptions!BG217-Assumptions!BF217)),IF(VLOOKUP($C299,Lease_Tenure,2,FALSE)=1,IF(MOD(BG$291,12)=1,$D299*((Assumptions!BF217)*(1-Assumptions!BG234)+(Assumptions!BG217-Assumptions!BF217)),$D299*(Assumptions!BG217-Assumptions!BF217)),IF(MOD(BG$290,VLOOKUP($C299,Lease_Tenure,2,FALSE))=1,IF(MOD(BG$291,12)=1,$D299*((Assumptions!BF217)*(1-Assumptions!BG234)+(Assumptions!BG217-Assumptions!BF217)),$D299*(Assumptions!BG217-Assumptions!BF217)),$D299*(Assumptions!BG217-Assumptions!BF217)))),0),0)</f>
        <v>0</v>
      </c>
      <c r="BH299" s="185">
        <f>IFERROR(MAX(IF(BH$290=1,IF(MOD(BH$291,12)=1,$D299*(Assumptions!BH217),$D299*(Assumptions!BH217-Assumptions!BG217)),IF(VLOOKUP($C299,Lease_Tenure,2,FALSE)=1,IF(MOD(BH$291,12)=1,$D299*((Assumptions!BG217)*(1-Assumptions!BH234)+(Assumptions!BH217-Assumptions!BG217)),$D299*(Assumptions!BH217-Assumptions!BG217)),IF(MOD(BH$290,VLOOKUP($C299,Lease_Tenure,2,FALSE))=1,IF(MOD(BH$291,12)=1,$D299*((Assumptions!BG217)*(1-Assumptions!BH234)+(Assumptions!BH217-Assumptions!BG217)),$D299*(Assumptions!BH217-Assumptions!BG217)),$D299*(Assumptions!BH217-Assumptions!BG217)))),0),0)</f>
        <v>0</v>
      </c>
      <c r="BI299" s="185">
        <f>IFERROR(MAX(IF(BI$290=1,IF(MOD(BI$291,12)=1,$D299*(Assumptions!BI217),$D299*(Assumptions!BI217-Assumptions!BH217)),IF(VLOOKUP($C299,Lease_Tenure,2,FALSE)=1,IF(MOD(BI$291,12)=1,$D299*((Assumptions!BH217)*(1-Assumptions!BI234)+(Assumptions!BI217-Assumptions!BH217)),$D299*(Assumptions!BI217-Assumptions!BH217)),IF(MOD(BI$290,VLOOKUP($C299,Lease_Tenure,2,FALSE))=1,IF(MOD(BI$291,12)=1,$D299*((Assumptions!BH217)*(1-Assumptions!BI234)+(Assumptions!BI217-Assumptions!BH217)),$D299*(Assumptions!BI217-Assumptions!BH217)),$D299*(Assumptions!BI217-Assumptions!BH217)))),0),0)</f>
        <v>0</v>
      </c>
      <c r="BJ299" s="185">
        <f>IFERROR(MAX(IF(BJ$290=1,IF(MOD(BJ$291,12)=1,$D299*(Assumptions!BJ217),$D299*(Assumptions!BJ217-Assumptions!BI217)),IF(VLOOKUP($C299,Lease_Tenure,2,FALSE)=1,IF(MOD(BJ$291,12)=1,$D299*((Assumptions!BI217)*(1-Assumptions!BJ234)+(Assumptions!BJ217-Assumptions!BI217)),$D299*(Assumptions!BJ217-Assumptions!BI217)),IF(MOD(BJ$290,VLOOKUP($C299,Lease_Tenure,2,FALSE))=1,IF(MOD(BJ$291,12)=1,$D299*((Assumptions!BI217)*(1-Assumptions!BJ234)+(Assumptions!BJ217-Assumptions!BI217)),$D299*(Assumptions!BJ217-Assumptions!BI217)),$D299*(Assumptions!BJ217-Assumptions!BI217)))),0),0)</f>
        <v>0</v>
      </c>
      <c r="BK299" s="185">
        <f>IFERROR(MAX(IF(BK$290=1,IF(MOD(BK$291,12)=1,$D299*(Assumptions!BK217),$D299*(Assumptions!BK217-Assumptions!BJ217)),IF(VLOOKUP($C299,Lease_Tenure,2,FALSE)=1,IF(MOD(BK$291,12)=1,$D299*((Assumptions!BJ217)*(1-Assumptions!BK234)+(Assumptions!BK217-Assumptions!BJ217)),$D299*(Assumptions!BK217-Assumptions!BJ217)),IF(MOD(BK$290,VLOOKUP($C299,Lease_Tenure,2,FALSE))=1,IF(MOD(BK$291,12)=1,$D299*((Assumptions!BJ217)*(1-Assumptions!BK234)+(Assumptions!BK217-Assumptions!BJ217)),$D299*(Assumptions!BK217-Assumptions!BJ217)),$D299*(Assumptions!BK217-Assumptions!BJ217)))),0),0)</f>
        <v>0</v>
      </c>
      <c r="BL299" s="185">
        <f>IFERROR(MAX(IF(BL$290=1,IF(MOD(BL$291,12)=1,$D299*(Assumptions!BL217),$D299*(Assumptions!BL217-Assumptions!BK217)),IF(VLOOKUP($C299,Lease_Tenure,2,FALSE)=1,IF(MOD(BL$291,12)=1,$D299*((Assumptions!BK217)*(1-Assumptions!BL234)+(Assumptions!BL217-Assumptions!BK217)),$D299*(Assumptions!BL217-Assumptions!BK217)),IF(MOD(BL$290,VLOOKUP($C299,Lease_Tenure,2,FALSE))=1,IF(MOD(BL$291,12)=1,$D299*((Assumptions!BK217)*(1-Assumptions!BL234)+(Assumptions!BL217-Assumptions!BK217)),$D299*(Assumptions!BL217-Assumptions!BK217)),$D299*(Assumptions!BL217-Assumptions!BK217)))),0),0)</f>
        <v>0</v>
      </c>
      <c r="BM299" s="185">
        <f>IFERROR(MAX(IF(BM$290=1,IF(MOD(BM$291,12)=1,$D299*(Assumptions!BM217),$D299*(Assumptions!BM217-Assumptions!BL217)),IF(VLOOKUP($C299,Lease_Tenure,2,FALSE)=1,IF(MOD(BM$291,12)=1,$D299*((Assumptions!BL217)*(1-Assumptions!BM234)+(Assumptions!BM217-Assumptions!BL217)),$D299*(Assumptions!BM217-Assumptions!BL217)),IF(MOD(BM$290,VLOOKUP($C299,Lease_Tenure,2,FALSE))=1,IF(MOD(BM$291,12)=1,$D299*((Assumptions!BL217)*(1-Assumptions!BM234)+(Assumptions!BM217-Assumptions!BL217)),$D299*(Assumptions!BM217-Assumptions!BL217)),$D299*(Assumptions!BM217-Assumptions!BL217)))),0),0)</f>
        <v>0</v>
      </c>
      <c r="BN299" s="185">
        <f>IFERROR(MAX(IF(BN$290=1,IF(MOD(BN$291,12)=1,$D299*(Assumptions!BN217),$D299*(Assumptions!BN217-Assumptions!BM217)),IF(VLOOKUP($C299,Lease_Tenure,2,FALSE)=1,IF(MOD(BN$291,12)=1,$D299*((Assumptions!BM217)*(1-Assumptions!BN234)+(Assumptions!BN217-Assumptions!BM217)),$D299*(Assumptions!BN217-Assumptions!BM217)),IF(MOD(BN$290,VLOOKUP($C299,Lease_Tenure,2,FALSE))=1,IF(MOD(BN$291,12)=1,$D299*((Assumptions!BM217)*(1-Assumptions!BN234)+(Assumptions!BN217-Assumptions!BM217)),$D299*(Assumptions!BN217-Assumptions!BM217)),$D299*(Assumptions!BN217-Assumptions!BM217)))),0),0)</f>
        <v>0</v>
      </c>
      <c r="BO299" s="185">
        <f>IFERROR(MAX(IF(BO$290=1,IF(MOD(BO$291,12)=1,$D299*(Assumptions!BO217),$D299*(Assumptions!BO217-Assumptions!BN217)),IF(VLOOKUP($C299,Lease_Tenure,2,FALSE)=1,IF(MOD(BO$291,12)=1,$D299*((Assumptions!BN217)*(1-Assumptions!BO234)+(Assumptions!BO217-Assumptions!BN217)),$D299*(Assumptions!BO217-Assumptions!BN217)),IF(MOD(BO$290,VLOOKUP($C299,Lease_Tenure,2,FALSE))=1,IF(MOD(BO$291,12)=1,$D299*((Assumptions!BN217)*(1-Assumptions!BO234)+(Assumptions!BO217-Assumptions!BN217)),$D299*(Assumptions!BO217-Assumptions!BN217)),$D299*(Assumptions!BO217-Assumptions!BN217)))),0),0)</f>
        <v>0</v>
      </c>
      <c r="BP299" s="185">
        <f>IFERROR(MAX(IF(BP$290=1,IF(MOD(BP$291,12)=1,$D299*(Assumptions!BP217),$D299*(Assumptions!BP217-Assumptions!BO217)),IF(VLOOKUP($C299,Lease_Tenure,2,FALSE)=1,IF(MOD(BP$291,12)=1,$D299*((Assumptions!BO217)*(1-Assumptions!BP234)+(Assumptions!BP217-Assumptions!BO217)),$D299*(Assumptions!BP217-Assumptions!BO217)),IF(MOD(BP$290,VLOOKUP($C299,Lease_Tenure,2,FALSE))=1,IF(MOD(BP$291,12)=1,$D299*((Assumptions!BO217)*(1-Assumptions!BP234)+(Assumptions!BP217-Assumptions!BO217)),$D299*(Assumptions!BP217-Assumptions!BO217)),$D299*(Assumptions!BP217-Assumptions!BO217)))),0),0)</f>
        <v>0</v>
      </c>
      <c r="BQ299" s="185">
        <f>IFERROR(MAX(IF(BQ$290=1,IF(MOD(BQ$291,12)=1,$D299*(Assumptions!BQ217),$D299*(Assumptions!BQ217-Assumptions!BP217)),IF(VLOOKUP($C299,Lease_Tenure,2,FALSE)=1,IF(MOD(BQ$291,12)=1,$D299*((Assumptions!BP217)*(1-Assumptions!BQ234)+(Assumptions!BQ217-Assumptions!BP217)),$D299*(Assumptions!BQ217-Assumptions!BP217)),IF(MOD(BQ$290,VLOOKUP($C299,Lease_Tenure,2,FALSE))=1,IF(MOD(BQ$291,12)=1,$D299*((Assumptions!BP217)*(1-Assumptions!BQ234)+(Assumptions!BQ217-Assumptions!BP217)),$D299*(Assumptions!BQ217-Assumptions!BP217)),$D299*(Assumptions!BQ217-Assumptions!BP217)))),0),0)</f>
        <v>0</v>
      </c>
      <c r="BR299" s="185">
        <f>IFERROR(MAX(IF(BR$290=1,IF(MOD(BR$291,12)=1,$D299*(Assumptions!BR217),$D299*(Assumptions!BR217-Assumptions!BQ217)),IF(VLOOKUP($C299,Lease_Tenure,2,FALSE)=1,IF(MOD(BR$291,12)=1,$D299*((Assumptions!BQ217)*(1-Assumptions!BR234)+(Assumptions!BR217-Assumptions!BQ217)),$D299*(Assumptions!BR217-Assumptions!BQ217)),IF(MOD(BR$290,VLOOKUP($C299,Lease_Tenure,2,FALSE))=1,IF(MOD(BR$291,12)=1,$D299*((Assumptions!BQ217)*(1-Assumptions!BR234)+(Assumptions!BR217-Assumptions!BQ217)),$D299*(Assumptions!BR217-Assumptions!BQ217)),$D299*(Assumptions!BR217-Assumptions!BQ217)))),0),0)</f>
        <v>0</v>
      </c>
      <c r="BS299" s="185">
        <f>IFERROR(MAX(IF(BS$290=1,IF(MOD(BS$291,12)=1,$D299*(Assumptions!BS217),$D299*(Assumptions!BS217-Assumptions!BR217)),IF(VLOOKUP($C299,Lease_Tenure,2,FALSE)=1,IF(MOD(BS$291,12)=1,$D299*((Assumptions!BR217)*(1-Assumptions!BS234)+(Assumptions!BS217-Assumptions!BR217)),$D299*(Assumptions!BS217-Assumptions!BR217)),IF(MOD(BS$290,VLOOKUP($C299,Lease_Tenure,2,FALSE))=1,IF(MOD(BS$291,12)=1,$D299*((Assumptions!BR217)*(1-Assumptions!BS234)+(Assumptions!BS217-Assumptions!BR217)),$D299*(Assumptions!BS217-Assumptions!BR217)),$D299*(Assumptions!BS217-Assumptions!BR217)))),0),0)</f>
        <v>0</v>
      </c>
      <c r="BT299" s="185">
        <f>IFERROR(MAX(IF(BT$290=1,IF(MOD(BT$291,12)=1,$D299*(Assumptions!BT217),$D299*(Assumptions!BT217-Assumptions!BS217)),IF(VLOOKUP($C299,Lease_Tenure,2,FALSE)=1,IF(MOD(BT$291,12)=1,$D299*((Assumptions!BS217)*(1-Assumptions!BT234)+(Assumptions!BT217-Assumptions!BS217)),$D299*(Assumptions!BT217-Assumptions!BS217)),IF(MOD(BT$290,VLOOKUP($C299,Lease_Tenure,2,FALSE))=1,IF(MOD(BT$291,12)=1,$D299*((Assumptions!BS217)*(1-Assumptions!BT234)+(Assumptions!BT217-Assumptions!BS217)),$D299*(Assumptions!BT217-Assumptions!BS217)),$D299*(Assumptions!BT217-Assumptions!BS217)))),0),0)</f>
        <v>0</v>
      </c>
      <c r="BU299" s="185">
        <f>IFERROR(MAX(IF(BU$290=1,IF(MOD(BU$291,12)=1,$D299*(Assumptions!BU217),$D299*(Assumptions!BU217-Assumptions!BT217)),IF(VLOOKUP($C299,Lease_Tenure,2,FALSE)=1,IF(MOD(BU$291,12)=1,$D299*((Assumptions!BT217)*(1-Assumptions!BU234)+(Assumptions!BU217-Assumptions!BT217)),$D299*(Assumptions!BU217-Assumptions!BT217)),IF(MOD(BU$290,VLOOKUP($C299,Lease_Tenure,2,FALSE))=1,IF(MOD(BU$291,12)=1,$D299*((Assumptions!BT217)*(1-Assumptions!BU234)+(Assumptions!BU217-Assumptions!BT217)),$D299*(Assumptions!BU217-Assumptions!BT217)),$D299*(Assumptions!BU217-Assumptions!BT217)))),0),0)</f>
        <v>0</v>
      </c>
      <c r="BV299" s="185">
        <f>IFERROR(MAX(IF(BV$290=1,IF(MOD(BV$291,12)=1,$D299*(Assumptions!BV217),$D299*(Assumptions!BV217-Assumptions!BU217)),IF(VLOOKUP($C299,Lease_Tenure,2,FALSE)=1,IF(MOD(BV$291,12)=1,$D299*((Assumptions!BU217)*(1-Assumptions!BV234)+(Assumptions!BV217-Assumptions!BU217)),$D299*(Assumptions!BV217-Assumptions!BU217)),IF(MOD(BV$290,VLOOKUP($C299,Lease_Tenure,2,FALSE))=1,IF(MOD(BV$291,12)=1,$D299*((Assumptions!BU217)*(1-Assumptions!BV234)+(Assumptions!BV217-Assumptions!BU217)),$D299*(Assumptions!BV217-Assumptions!BU217)),$D299*(Assumptions!BV217-Assumptions!BU217)))),0),0)</f>
        <v>0</v>
      </c>
      <c r="BW299" s="185">
        <f>IFERROR(MAX(IF(BW$290=1,IF(MOD(BW$291,12)=1,$D299*(Assumptions!BW217),$D299*(Assumptions!BW217-Assumptions!BV217)),IF(VLOOKUP($C299,Lease_Tenure,2,FALSE)=1,IF(MOD(BW$291,12)=1,$D299*((Assumptions!BV217)*(1-Assumptions!BW234)+(Assumptions!BW217-Assumptions!BV217)),$D299*(Assumptions!BW217-Assumptions!BV217)),IF(MOD(BW$290,VLOOKUP($C299,Lease_Tenure,2,FALSE))=1,IF(MOD(BW$291,12)=1,$D299*((Assumptions!BV217)*(1-Assumptions!BW234)+(Assumptions!BW217-Assumptions!BV217)),$D299*(Assumptions!BW217-Assumptions!BV217)),$D299*(Assumptions!BW217-Assumptions!BV217)))),0),0)</f>
        <v>0</v>
      </c>
      <c r="BX299" s="185">
        <f>IFERROR(MAX(IF(BX$290=1,IF(MOD(BX$291,12)=1,$D299*(Assumptions!BX217),$D299*(Assumptions!BX217-Assumptions!BW217)),IF(VLOOKUP($C299,Lease_Tenure,2,FALSE)=1,IF(MOD(BX$291,12)=1,$D299*((Assumptions!BW217)*(1-Assumptions!BX234)+(Assumptions!BX217-Assumptions!BW217)),$D299*(Assumptions!BX217-Assumptions!BW217)),IF(MOD(BX$290,VLOOKUP($C299,Lease_Tenure,2,FALSE))=1,IF(MOD(BX$291,12)=1,$D299*((Assumptions!BW217)*(1-Assumptions!BX234)+(Assumptions!BX217-Assumptions!BW217)),$D299*(Assumptions!BX217-Assumptions!BW217)),$D299*(Assumptions!BX217-Assumptions!BW217)))),0),0)</f>
        <v>0</v>
      </c>
      <c r="BY299" s="185">
        <f>IFERROR(MAX(IF(BY$290=1,IF(MOD(BY$291,12)=1,$D299*(Assumptions!BY217),$D299*(Assumptions!BY217-Assumptions!BX217)),IF(VLOOKUP($C299,Lease_Tenure,2,FALSE)=1,IF(MOD(BY$291,12)=1,$D299*((Assumptions!BX217)*(1-Assumptions!BY234)+(Assumptions!BY217-Assumptions!BX217)),$D299*(Assumptions!BY217-Assumptions!BX217)),IF(MOD(BY$290,VLOOKUP($C299,Lease_Tenure,2,FALSE))=1,IF(MOD(BY$291,12)=1,$D299*((Assumptions!BX217)*(1-Assumptions!BY234)+(Assumptions!BY217-Assumptions!BX217)),$D299*(Assumptions!BY217-Assumptions!BX217)),$D299*(Assumptions!BY217-Assumptions!BX217)))),0),0)</f>
        <v>0</v>
      </c>
      <c r="BZ299" s="185">
        <f>IFERROR(MAX(IF(BZ$290=1,IF(MOD(BZ$291,12)=1,$D299*(Assumptions!BZ217),$D299*(Assumptions!BZ217-Assumptions!BY217)),IF(VLOOKUP($C299,Lease_Tenure,2,FALSE)=1,IF(MOD(BZ$291,12)=1,$D299*((Assumptions!BY217)*(1-Assumptions!BZ234)+(Assumptions!BZ217-Assumptions!BY217)),$D299*(Assumptions!BZ217-Assumptions!BY217)),IF(MOD(BZ$290,VLOOKUP($C299,Lease_Tenure,2,FALSE))=1,IF(MOD(BZ$291,12)=1,$D299*((Assumptions!BY217)*(1-Assumptions!BZ234)+(Assumptions!BZ217-Assumptions!BY217)),$D299*(Assumptions!BZ217-Assumptions!BY217)),$D299*(Assumptions!BZ217-Assumptions!BY217)))),0),0)</f>
        <v>0</v>
      </c>
      <c r="CA299" s="185">
        <f>IFERROR(MAX(IF(CA$290=1,IF(MOD(CA$291,12)=1,$D299*(Assumptions!CA217),$D299*(Assumptions!CA217-Assumptions!BZ217)),IF(VLOOKUP($C299,Lease_Tenure,2,FALSE)=1,IF(MOD(CA$291,12)=1,$D299*((Assumptions!BZ217)*(1-Assumptions!CA234)+(Assumptions!CA217-Assumptions!BZ217)),$D299*(Assumptions!CA217-Assumptions!BZ217)),IF(MOD(CA$290,VLOOKUP($C299,Lease_Tenure,2,FALSE))=1,IF(MOD(CA$291,12)=1,$D299*((Assumptions!BZ217)*(1-Assumptions!CA234)+(Assumptions!CA217-Assumptions!BZ217)),$D299*(Assumptions!CA217-Assumptions!BZ217)),$D299*(Assumptions!CA217-Assumptions!BZ217)))),0),0)</f>
        <v>0</v>
      </c>
      <c r="CB299" s="185">
        <f>IFERROR(MAX(IF(CB$290=1,IF(MOD(CB$291,12)=1,$D299*(Assumptions!CB217),$D299*(Assumptions!CB217-Assumptions!CA217)),IF(VLOOKUP($C299,Lease_Tenure,2,FALSE)=1,IF(MOD(CB$291,12)=1,$D299*((Assumptions!CA217)*(1-Assumptions!CB234)+(Assumptions!CB217-Assumptions!CA217)),$D299*(Assumptions!CB217-Assumptions!CA217)),IF(MOD(CB$290,VLOOKUP($C299,Lease_Tenure,2,FALSE))=1,IF(MOD(CB$291,12)=1,$D299*((Assumptions!CA217)*(1-Assumptions!CB234)+(Assumptions!CB217-Assumptions!CA217)),$D299*(Assumptions!CB217-Assumptions!CA217)),$D299*(Assumptions!CB217-Assumptions!CA217)))),0),0)</f>
        <v>0</v>
      </c>
      <c r="CC299" s="185">
        <f>IFERROR(MAX(IF(CC$290=1,IF(MOD(CC$291,12)=1,$D299*(Assumptions!CC217),$D299*(Assumptions!CC217-Assumptions!CB217)),IF(VLOOKUP($C299,Lease_Tenure,2,FALSE)=1,IF(MOD(CC$291,12)=1,$D299*((Assumptions!CB217)*(1-Assumptions!CC234)+(Assumptions!CC217-Assumptions!CB217)),$D299*(Assumptions!CC217-Assumptions!CB217)),IF(MOD(CC$290,VLOOKUP($C299,Lease_Tenure,2,FALSE))=1,IF(MOD(CC$291,12)=1,$D299*((Assumptions!CB217)*(1-Assumptions!CC234)+(Assumptions!CC217-Assumptions!CB217)),$D299*(Assumptions!CC217-Assumptions!CB217)),$D299*(Assumptions!CC217-Assumptions!CB217)))),0),0)</f>
        <v>0</v>
      </c>
      <c r="CD299" s="185">
        <f>IFERROR(MAX(IF(CD$290=1,IF(MOD(CD$291,12)=1,$D299*(Assumptions!CD217),$D299*(Assumptions!CD217-Assumptions!CC217)),IF(VLOOKUP($C299,Lease_Tenure,2,FALSE)=1,IF(MOD(CD$291,12)=1,$D299*((Assumptions!CC217)*(1-Assumptions!CD234)+(Assumptions!CD217-Assumptions!CC217)),$D299*(Assumptions!CD217-Assumptions!CC217)),IF(MOD(CD$290,VLOOKUP($C299,Lease_Tenure,2,FALSE))=1,IF(MOD(CD$291,12)=1,$D299*((Assumptions!CC217)*(1-Assumptions!CD234)+(Assumptions!CD217-Assumptions!CC217)),$D299*(Assumptions!CD217-Assumptions!CC217)),$D299*(Assumptions!CD217-Assumptions!CC217)))),0),0)</f>
        <v>0</v>
      </c>
      <c r="CE299" s="185">
        <f>IFERROR(MAX(IF(CE$290=1,IF(MOD(CE$291,12)=1,$D299*(Assumptions!CE217),$D299*(Assumptions!CE217-Assumptions!CD217)),IF(VLOOKUP($C299,Lease_Tenure,2,FALSE)=1,IF(MOD(CE$291,12)=1,$D299*((Assumptions!CD217)*(1-Assumptions!CE234)+(Assumptions!CE217-Assumptions!CD217)),$D299*(Assumptions!CE217-Assumptions!CD217)),IF(MOD(CE$290,VLOOKUP($C299,Lease_Tenure,2,FALSE))=1,IF(MOD(CE$291,12)=1,$D299*((Assumptions!CD217)*(1-Assumptions!CE234)+(Assumptions!CE217-Assumptions!CD217)),$D299*(Assumptions!CE217-Assumptions!CD217)),$D299*(Assumptions!CE217-Assumptions!CD217)))),0),0)</f>
        <v>0</v>
      </c>
      <c r="CF299" s="185">
        <f>IFERROR(MAX(IF(CF$290=1,IF(MOD(CF$291,12)=1,$D299*(Assumptions!CF217),$D299*(Assumptions!CF217-Assumptions!CE217)),IF(VLOOKUP($C299,Lease_Tenure,2,FALSE)=1,IF(MOD(CF$291,12)=1,$D299*((Assumptions!CE217)*(1-Assumptions!CF234)+(Assumptions!CF217-Assumptions!CE217)),$D299*(Assumptions!CF217-Assumptions!CE217)),IF(MOD(CF$290,VLOOKUP($C299,Lease_Tenure,2,FALSE))=1,IF(MOD(CF$291,12)=1,$D299*((Assumptions!CE217)*(1-Assumptions!CF234)+(Assumptions!CF217-Assumptions!CE217)),$D299*(Assumptions!CF217-Assumptions!CE217)),$D299*(Assumptions!CF217-Assumptions!CE217)))),0),0)</f>
        <v>0</v>
      </c>
      <c r="CG299" s="185">
        <f>IFERROR(MAX(IF(CG$290=1,IF(MOD(CG$291,12)=1,$D299*(Assumptions!CG217),$D299*(Assumptions!CG217-Assumptions!CF217)),IF(VLOOKUP($C299,Lease_Tenure,2,FALSE)=1,IF(MOD(CG$291,12)=1,$D299*((Assumptions!CF217)*(1-Assumptions!CG234)+(Assumptions!CG217-Assumptions!CF217)),$D299*(Assumptions!CG217-Assumptions!CF217)),IF(MOD(CG$290,VLOOKUP($C299,Lease_Tenure,2,FALSE))=1,IF(MOD(CG$291,12)=1,$D299*((Assumptions!CF217)*(1-Assumptions!CG234)+(Assumptions!CG217-Assumptions!CF217)),$D299*(Assumptions!CG217-Assumptions!CF217)),$D299*(Assumptions!CG217-Assumptions!CF217)))),0),0)</f>
        <v>0</v>
      </c>
      <c r="CH299" s="185">
        <f>IFERROR(MAX(IF(CH$290=1,IF(MOD(CH$291,12)=1,$D299*(Assumptions!CH217),$D299*(Assumptions!CH217-Assumptions!CG217)),IF(VLOOKUP($C299,Lease_Tenure,2,FALSE)=1,IF(MOD(CH$291,12)=1,$D299*((Assumptions!CG217)*(1-Assumptions!CH234)+(Assumptions!CH217-Assumptions!CG217)),$D299*(Assumptions!CH217-Assumptions!CG217)),IF(MOD(CH$290,VLOOKUP($C299,Lease_Tenure,2,FALSE))=1,IF(MOD(CH$291,12)=1,$D299*((Assumptions!CG217)*(1-Assumptions!CH234)+(Assumptions!CH217-Assumptions!CG217)),$D299*(Assumptions!CH217-Assumptions!CG217)),$D299*(Assumptions!CH217-Assumptions!CG217)))),0),0)</f>
        <v>0</v>
      </c>
      <c r="CI299" s="185">
        <f>IFERROR(MAX(IF(CI$290=1,IF(MOD(CI$291,12)=1,$D299*(Assumptions!CI217),$D299*(Assumptions!CI217-Assumptions!CH217)),IF(VLOOKUP($C299,Lease_Tenure,2,FALSE)=1,IF(MOD(CI$291,12)=1,$D299*((Assumptions!CH217)*(1-Assumptions!CI234)+(Assumptions!CI217-Assumptions!CH217)),$D299*(Assumptions!CI217-Assumptions!CH217)),IF(MOD(CI$290,VLOOKUP($C299,Lease_Tenure,2,FALSE))=1,IF(MOD(CI$291,12)=1,$D299*((Assumptions!CH217)*(1-Assumptions!CI234)+(Assumptions!CI217-Assumptions!CH217)),$D299*(Assumptions!CI217-Assumptions!CH217)),$D299*(Assumptions!CI217-Assumptions!CH217)))),0),0)</f>
        <v>0</v>
      </c>
      <c r="CJ299" s="185">
        <f>IFERROR(MAX(IF(CJ$290=1,IF(MOD(CJ$291,12)=1,$D299*(Assumptions!CJ217),$D299*(Assumptions!CJ217-Assumptions!CI217)),IF(VLOOKUP($C299,Lease_Tenure,2,FALSE)=1,IF(MOD(CJ$291,12)=1,$D299*((Assumptions!CI217)*(1-Assumptions!CJ234)+(Assumptions!CJ217-Assumptions!CI217)),$D299*(Assumptions!CJ217-Assumptions!CI217)),IF(MOD(CJ$290,VLOOKUP($C299,Lease_Tenure,2,FALSE))=1,IF(MOD(CJ$291,12)=1,$D299*((Assumptions!CI217)*(1-Assumptions!CJ234)+(Assumptions!CJ217-Assumptions!CI217)),$D299*(Assumptions!CJ217-Assumptions!CI217)),$D299*(Assumptions!CJ217-Assumptions!CI217)))),0),0)</f>
        <v>0</v>
      </c>
      <c r="CK299" s="185">
        <f>IFERROR(MAX(IF(CK$290=1,IF(MOD(CK$291,12)=1,$D299*(Assumptions!CK217),$D299*(Assumptions!CK217-Assumptions!CJ217)),IF(VLOOKUP($C299,Lease_Tenure,2,FALSE)=1,IF(MOD(CK$291,12)=1,$D299*((Assumptions!CJ217)*(1-Assumptions!CK234)+(Assumptions!CK217-Assumptions!CJ217)),$D299*(Assumptions!CK217-Assumptions!CJ217)),IF(MOD(CK$290,VLOOKUP($C299,Lease_Tenure,2,FALSE))=1,IF(MOD(CK$291,12)=1,$D299*((Assumptions!CJ217)*(1-Assumptions!CK234)+(Assumptions!CK217-Assumptions!CJ217)),$D299*(Assumptions!CK217-Assumptions!CJ217)),$D299*(Assumptions!CK217-Assumptions!CJ217)))),0),0)</f>
        <v>0</v>
      </c>
      <c r="CL299" s="185">
        <f>IFERROR(MAX(IF(CL$290=1,IF(MOD(CL$291,12)=1,$D299*(Assumptions!CL217),$D299*(Assumptions!CL217-Assumptions!CK217)),IF(VLOOKUP($C299,Lease_Tenure,2,FALSE)=1,IF(MOD(CL$291,12)=1,$D299*((Assumptions!CK217)*(1-Assumptions!CL234)+(Assumptions!CL217-Assumptions!CK217)),$D299*(Assumptions!CL217-Assumptions!CK217)),IF(MOD(CL$290,VLOOKUP($C299,Lease_Tenure,2,FALSE))=1,IF(MOD(CL$291,12)=1,$D299*((Assumptions!CK217)*(1-Assumptions!CL234)+(Assumptions!CL217-Assumptions!CK217)),$D299*(Assumptions!CL217-Assumptions!CK217)),$D299*(Assumptions!CL217-Assumptions!CK217)))),0),0)</f>
        <v>0</v>
      </c>
      <c r="CM299" s="185">
        <f>IFERROR(MAX(IF(CM$290=1,IF(MOD(CM$291,12)=1,$D299*(Assumptions!CM217),$D299*(Assumptions!CM217-Assumptions!CL217)),IF(VLOOKUP($C299,Lease_Tenure,2,FALSE)=1,IF(MOD(CM$291,12)=1,$D299*((Assumptions!CL217)*(1-Assumptions!CM234)+(Assumptions!CM217-Assumptions!CL217)),$D299*(Assumptions!CM217-Assumptions!CL217)),IF(MOD(CM$290,VLOOKUP($C299,Lease_Tenure,2,FALSE))=1,IF(MOD(CM$291,12)=1,$D299*((Assumptions!CL217)*(1-Assumptions!CM234)+(Assumptions!CM217-Assumptions!CL217)),$D299*(Assumptions!CM217-Assumptions!CL217)),$D299*(Assumptions!CM217-Assumptions!CL217)))),0),0)</f>
        <v>0</v>
      </c>
      <c r="CN299" s="185">
        <f>IFERROR(MAX(IF(CN$290=1,IF(MOD(CN$291,12)=1,$D299*(Assumptions!CN217),$D299*(Assumptions!CN217-Assumptions!CM217)),IF(VLOOKUP($C299,Lease_Tenure,2,FALSE)=1,IF(MOD(CN$291,12)=1,$D299*((Assumptions!CM217)*(1-Assumptions!CN234)+(Assumptions!CN217-Assumptions!CM217)),$D299*(Assumptions!CN217-Assumptions!CM217)),IF(MOD(CN$290,VLOOKUP($C299,Lease_Tenure,2,FALSE))=1,IF(MOD(CN$291,12)=1,$D299*((Assumptions!CM217)*(1-Assumptions!CN234)+(Assumptions!CN217-Assumptions!CM217)),$D299*(Assumptions!CN217-Assumptions!CM217)),$D299*(Assumptions!CN217-Assumptions!CM217)))),0),0)</f>
        <v>0</v>
      </c>
      <c r="CO299" s="185">
        <f>IFERROR(MAX(IF(CO$290=1,IF(MOD(CO$291,12)=1,$D299*(Assumptions!CO217),$D299*(Assumptions!CO217-Assumptions!CN217)),IF(VLOOKUP($C299,Lease_Tenure,2,FALSE)=1,IF(MOD(CO$291,12)=1,$D299*((Assumptions!CN217)*(1-Assumptions!CO234)+(Assumptions!CO217-Assumptions!CN217)),$D299*(Assumptions!CO217-Assumptions!CN217)),IF(MOD(CO$290,VLOOKUP($C299,Lease_Tenure,2,FALSE))=1,IF(MOD(CO$291,12)=1,$D299*((Assumptions!CN217)*(1-Assumptions!CO234)+(Assumptions!CO217-Assumptions!CN217)),$D299*(Assumptions!CO217-Assumptions!CN217)),$D299*(Assumptions!CO217-Assumptions!CN217)))),0),0)</f>
        <v>0</v>
      </c>
      <c r="CP299" s="185">
        <f>IFERROR(MAX(IF(CP$290=1,IF(MOD(CP$291,12)=1,$D299*(Assumptions!CP217),$D299*(Assumptions!CP217-Assumptions!CO217)),IF(VLOOKUP($C299,Lease_Tenure,2,FALSE)=1,IF(MOD(CP$291,12)=1,$D299*((Assumptions!CO217)*(1-Assumptions!CP234)+(Assumptions!CP217-Assumptions!CO217)),$D299*(Assumptions!CP217-Assumptions!CO217)),IF(MOD(CP$290,VLOOKUP($C299,Lease_Tenure,2,FALSE))=1,IF(MOD(CP$291,12)=1,$D299*((Assumptions!CO217)*(1-Assumptions!CP234)+(Assumptions!CP217-Assumptions!CO217)),$D299*(Assumptions!CP217-Assumptions!CO217)),$D299*(Assumptions!CP217-Assumptions!CO217)))),0),0)</f>
        <v>0</v>
      </c>
      <c r="CQ299" s="185">
        <f>IFERROR(MAX(IF(CQ$290=1,IF(MOD(CQ$291,12)=1,$D299*(Assumptions!CQ217),$D299*(Assumptions!CQ217-Assumptions!CP217)),IF(VLOOKUP($C299,Lease_Tenure,2,FALSE)=1,IF(MOD(CQ$291,12)=1,$D299*((Assumptions!CP217)*(1-Assumptions!CQ234)+(Assumptions!CQ217-Assumptions!CP217)),$D299*(Assumptions!CQ217-Assumptions!CP217)),IF(MOD(CQ$290,VLOOKUP($C299,Lease_Tenure,2,FALSE))=1,IF(MOD(CQ$291,12)=1,$D299*((Assumptions!CP217)*(1-Assumptions!CQ234)+(Assumptions!CQ217-Assumptions!CP217)),$D299*(Assumptions!CQ217-Assumptions!CP217)),$D299*(Assumptions!CQ217-Assumptions!CP217)))),0),0)</f>
        <v>0</v>
      </c>
      <c r="CR299" s="185">
        <f>IFERROR(MAX(IF(CR$290=1,IF(MOD(CR$291,12)=1,$D299*(Assumptions!CR217),$D299*(Assumptions!CR217-Assumptions!CQ217)),IF(VLOOKUP($C299,Lease_Tenure,2,FALSE)=1,IF(MOD(CR$291,12)=1,$D299*((Assumptions!CQ217)*(1-Assumptions!CR234)+(Assumptions!CR217-Assumptions!CQ217)),$D299*(Assumptions!CR217-Assumptions!CQ217)),IF(MOD(CR$290,VLOOKUP($C299,Lease_Tenure,2,FALSE))=1,IF(MOD(CR$291,12)=1,$D299*((Assumptions!CQ217)*(1-Assumptions!CR234)+(Assumptions!CR217-Assumptions!CQ217)),$D299*(Assumptions!CR217-Assumptions!CQ217)),$D299*(Assumptions!CR217-Assumptions!CQ217)))),0),0)</f>
        <v>0</v>
      </c>
      <c r="CS299" s="185">
        <f>IFERROR(MAX(IF(CS$290=1,IF(MOD(CS$291,12)=1,$D299*(Assumptions!CS217),$D299*(Assumptions!CS217-Assumptions!CR217)),IF(VLOOKUP($C299,Lease_Tenure,2,FALSE)=1,IF(MOD(CS$291,12)=1,$D299*((Assumptions!CR217)*(1-Assumptions!CS234)+(Assumptions!CS217-Assumptions!CR217)),$D299*(Assumptions!CS217-Assumptions!CR217)),IF(MOD(CS$290,VLOOKUP($C299,Lease_Tenure,2,FALSE))=1,IF(MOD(CS$291,12)=1,$D299*((Assumptions!CR217)*(1-Assumptions!CS234)+(Assumptions!CS217-Assumptions!CR217)),$D299*(Assumptions!CS217-Assumptions!CR217)),$D299*(Assumptions!CS217-Assumptions!CR217)))),0),0)</f>
        <v>0</v>
      </c>
      <c r="CT299" s="185">
        <f>IFERROR(MAX(IF(CT$290=1,IF(MOD(CT$291,12)=1,$D299*(Assumptions!CT217),$D299*(Assumptions!CT217-Assumptions!CS217)),IF(VLOOKUP($C299,Lease_Tenure,2,FALSE)=1,IF(MOD(CT$291,12)=1,$D299*((Assumptions!CS217)*(1-Assumptions!CT234)+(Assumptions!CT217-Assumptions!CS217)),$D299*(Assumptions!CT217-Assumptions!CS217)),IF(MOD(CT$290,VLOOKUP($C299,Lease_Tenure,2,FALSE))=1,IF(MOD(CT$291,12)=1,$D299*((Assumptions!CS217)*(1-Assumptions!CT234)+(Assumptions!CT217-Assumptions!CS217)),$D299*(Assumptions!CT217-Assumptions!CS217)),$D299*(Assumptions!CT217-Assumptions!CS217)))),0),0)</f>
        <v>0</v>
      </c>
      <c r="CU299" s="185">
        <f>IFERROR(MAX(IF(CU$290=1,IF(MOD(CU$291,12)=1,$D299*(Assumptions!CU217),$D299*(Assumptions!CU217-Assumptions!CT217)),IF(VLOOKUP($C299,Lease_Tenure,2,FALSE)=1,IF(MOD(CU$291,12)=1,$D299*((Assumptions!CT217)*(1-Assumptions!CU234)+(Assumptions!CU217-Assumptions!CT217)),$D299*(Assumptions!CU217-Assumptions!CT217)),IF(MOD(CU$290,VLOOKUP($C299,Lease_Tenure,2,FALSE))=1,IF(MOD(CU$291,12)=1,$D299*((Assumptions!CT217)*(1-Assumptions!CU234)+(Assumptions!CU217-Assumptions!CT217)),$D299*(Assumptions!CU217-Assumptions!CT217)),$D299*(Assumptions!CU217-Assumptions!CT217)))),0),0)</f>
        <v>0</v>
      </c>
      <c r="CV299" s="185">
        <f>IFERROR(MAX(IF(CV$290=1,IF(MOD(CV$291,12)=1,$D299*(Assumptions!CV217),$D299*(Assumptions!CV217-Assumptions!CU217)),IF(VLOOKUP($C299,Lease_Tenure,2,FALSE)=1,IF(MOD(CV$291,12)=1,$D299*((Assumptions!CU217)*(1-Assumptions!CV234)+(Assumptions!CV217-Assumptions!CU217)),$D299*(Assumptions!CV217-Assumptions!CU217)),IF(MOD(CV$290,VLOOKUP($C299,Lease_Tenure,2,FALSE))=1,IF(MOD(CV$291,12)=1,$D299*((Assumptions!CU217)*(1-Assumptions!CV234)+(Assumptions!CV217-Assumptions!CU217)),$D299*(Assumptions!CV217-Assumptions!CU217)),$D299*(Assumptions!CV217-Assumptions!CU217)))),0),0)</f>
        <v>0</v>
      </c>
      <c r="CW299" s="185">
        <f>IFERROR(MAX(IF(CW$290=1,IF(MOD(CW$291,12)=1,$D299*(Assumptions!CW217),$D299*(Assumptions!CW217-Assumptions!CV217)),IF(VLOOKUP($C299,Lease_Tenure,2,FALSE)=1,IF(MOD(CW$291,12)=1,$D299*((Assumptions!CV217)*(1-Assumptions!CW234)+(Assumptions!CW217-Assumptions!CV217)),$D299*(Assumptions!CW217-Assumptions!CV217)),IF(MOD(CW$290,VLOOKUP($C299,Lease_Tenure,2,FALSE))=1,IF(MOD(CW$291,12)=1,$D299*((Assumptions!CV217)*(1-Assumptions!CW234)+(Assumptions!CW217-Assumptions!CV217)),$D299*(Assumptions!CW217-Assumptions!CV217)),$D299*(Assumptions!CW217-Assumptions!CV217)))),0),0)</f>
        <v>0.70499999999999996</v>
      </c>
      <c r="CX299" s="185">
        <f>IFERROR(MAX(IF(CX$290=1,IF(MOD(CX$291,12)=1,$D299*(Assumptions!CX217),$D299*(Assumptions!CX217-Assumptions!CW217)),IF(VLOOKUP($C299,Lease_Tenure,2,FALSE)=1,IF(MOD(CX$291,12)=1,$D299*((Assumptions!CW217)*(1-Assumptions!CX234)+(Assumptions!CX217-Assumptions!CW217)),$D299*(Assumptions!CX217-Assumptions!CW217)),IF(MOD(CX$290,VLOOKUP($C299,Lease_Tenure,2,FALSE))=1,IF(MOD(CX$291,12)=1,$D299*((Assumptions!CW217)*(1-Assumptions!CX234)+(Assumptions!CX217-Assumptions!CW217)),$D299*(Assumptions!CX217-Assumptions!CW217)),$D299*(Assumptions!CX217-Assumptions!CW217)))),0),0)</f>
        <v>0</v>
      </c>
      <c r="CY299" s="185">
        <f>IFERROR(MAX(IF(CY$290=1,IF(MOD(CY$291,12)=1,$D299*(Assumptions!CY217),$D299*(Assumptions!CY217-Assumptions!CX217)),IF(VLOOKUP($C299,Lease_Tenure,2,FALSE)=1,IF(MOD(CY$291,12)=1,$D299*((Assumptions!CX217)*(1-Assumptions!CY234)+(Assumptions!CY217-Assumptions!CX217)),$D299*(Assumptions!CY217-Assumptions!CX217)),IF(MOD(CY$290,VLOOKUP($C299,Lease_Tenure,2,FALSE))=1,IF(MOD(CY$291,12)=1,$D299*((Assumptions!CX217)*(1-Assumptions!CY234)+(Assumptions!CY217-Assumptions!CX217)),$D299*(Assumptions!CY217-Assumptions!CX217)),$D299*(Assumptions!CY217-Assumptions!CX217)))),0),0)</f>
        <v>0</v>
      </c>
      <c r="CZ299" s="185">
        <f>IFERROR(MAX(IF(CZ$290=1,IF(MOD(CZ$291,12)=1,$D299*(Assumptions!CZ217),$D299*(Assumptions!CZ217-Assumptions!CY217)),IF(VLOOKUP($C299,Lease_Tenure,2,FALSE)=1,IF(MOD(CZ$291,12)=1,$D299*((Assumptions!CY217)*(1-Assumptions!CZ234)+(Assumptions!CZ217-Assumptions!CY217)),$D299*(Assumptions!CZ217-Assumptions!CY217)),IF(MOD(CZ$290,VLOOKUP($C299,Lease_Tenure,2,FALSE))=1,IF(MOD(CZ$291,12)=1,$D299*((Assumptions!CY217)*(1-Assumptions!CZ234)+(Assumptions!CZ217-Assumptions!CY217)),$D299*(Assumptions!CZ217-Assumptions!CY217)),$D299*(Assumptions!CZ217-Assumptions!CY217)))),0),0)</f>
        <v>0</v>
      </c>
      <c r="DA299" s="185">
        <f>IFERROR(MAX(IF(DA$290=1,IF(MOD(DA$291,12)=1,$D299*(Assumptions!DA217),$D299*(Assumptions!DA217-Assumptions!CZ217)),IF(VLOOKUP($C299,Lease_Tenure,2,FALSE)=1,IF(MOD(DA$291,12)=1,$D299*((Assumptions!CZ217)*(1-Assumptions!DA234)+(Assumptions!DA217-Assumptions!CZ217)),$D299*(Assumptions!DA217-Assumptions!CZ217)),IF(MOD(DA$290,VLOOKUP($C299,Lease_Tenure,2,FALSE))=1,IF(MOD(DA$291,12)=1,$D299*((Assumptions!CZ217)*(1-Assumptions!DA234)+(Assumptions!DA217-Assumptions!CZ217)),$D299*(Assumptions!DA217-Assumptions!CZ217)),$D299*(Assumptions!DA217-Assumptions!CZ217)))),0),0)</f>
        <v>0</v>
      </c>
      <c r="DB299" s="185">
        <f>IFERROR(MAX(IF(DB$290=1,IF(MOD(DB$291,12)=1,$D299*(Assumptions!DB217),$D299*(Assumptions!DB217-Assumptions!DA217)),IF(VLOOKUP($C299,Lease_Tenure,2,FALSE)=1,IF(MOD(DB$291,12)=1,$D299*((Assumptions!DA217)*(1-Assumptions!DB234)+(Assumptions!DB217-Assumptions!DA217)),$D299*(Assumptions!DB217-Assumptions!DA217)),IF(MOD(DB$290,VLOOKUP($C299,Lease_Tenure,2,FALSE))=1,IF(MOD(DB$291,12)=1,$D299*((Assumptions!DA217)*(1-Assumptions!DB234)+(Assumptions!DB217-Assumptions!DA217)),$D299*(Assumptions!DB217-Assumptions!DA217)),$D299*(Assumptions!DB217-Assumptions!DA217)))),0),0)</f>
        <v>0</v>
      </c>
      <c r="DC299" s="185">
        <f>IFERROR(MAX(IF(DC$290=1,IF(MOD(DC$291,12)=1,$D299*(Assumptions!DC217),$D299*(Assumptions!DC217-Assumptions!DB217)),IF(VLOOKUP($C299,Lease_Tenure,2,FALSE)=1,IF(MOD(DC$291,12)=1,$D299*((Assumptions!DB217)*(1-Assumptions!DC234)+(Assumptions!DC217-Assumptions!DB217)),$D299*(Assumptions!DC217-Assumptions!DB217)),IF(MOD(DC$290,VLOOKUP($C299,Lease_Tenure,2,FALSE))=1,IF(MOD(DC$291,12)=1,$D299*((Assumptions!DB217)*(1-Assumptions!DC234)+(Assumptions!DC217-Assumptions!DB217)),$D299*(Assumptions!DC217-Assumptions!DB217)),$D299*(Assumptions!DC217-Assumptions!DB217)))),0),0)</f>
        <v>0</v>
      </c>
      <c r="DD299" s="185">
        <f>IFERROR(MAX(IF(DD$290=1,IF(MOD(DD$291,12)=1,$D299*(Assumptions!DD217),$D299*(Assumptions!DD217-Assumptions!DC217)),IF(VLOOKUP($C299,Lease_Tenure,2,FALSE)=1,IF(MOD(DD$291,12)=1,$D299*((Assumptions!DC217)*(1-Assumptions!DD234)+(Assumptions!DD217-Assumptions!DC217)),$D299*(Assumptions!DD217-Assumptions!DC217)),IF(MOD(DD$290,VLOOKUP($C299,Lease_Tenure,2,FALSE))=1,IF(MOD(DD$291,12)=1,$D299*((Assumptions!DC217)*(1-Assumptions!DD234)+(Assumptions!DD217-Assumptions!DC217)),$D299*(Assumptions!DD217-Assumptions!DC217)),$D299*(Assumptions!DD217-Assumptions!DC217)))),0),0)</f>
        <v>0</v>
      </c>
      <c r="DE299" s="185">
        <f>IFERROR(MAX(IF(DE$290=1,IF(MOD(DE$291,12)=1,$D299*(Assumptions!DE217),$D299*(Assumptions!DE217-Assumptions!DD217)),IF(VLOOKUP($C299,Lease_Tenure,2,FALSE)=1,IF(MOD(DE$291,12)=1,$D299*((Assumptions!DD217)*(1-Assumptions!DE234)+(Assumptions!DE217-Assumptions!DD217)),$D299*(Assumptions!DE217-Assumptions!DD217)),IF(MOD(DE$290,VLOOKUP($C299,Lease_Tenure,2,FALSE))=1,IF(MOD(DE$291,12)=1,$D299*((Assumptions!DD217)*(1-Assumptions!DE234)+(Assumptions!DE217-Assumptions!DD217)),$D299*(Assumptions!DE217-Assumptions!DD217)),$D299*(Assumptions!DE217-Assumptions!DD217)))),0),0)</f>
        <v>0</v>
      </c>
      <c r="DF299" s="185">
        <f>IFERROR(MAX(IF(DF$290=1,IF(MOD(DF$291,12)=1,$D299*(Assumptions!DF217),$D299*(Assumptions!DF217-Assumptions!DE217)),IF(VLOOKUP($C299,Lease_Tenure,2,FALSE)=1,IF(MOD(DF$291,12)=1,$D299*((Assumptions!DE217)*(1-Assumptions!DF234)+(Assumptions!DF217-Assumptions!DE217)),$D299*(Assumptions!DF217-Assumptions!DE217)),IF(MOD(DF$290,VLOOKUP($C299,Lease_Tenure,2,FALSE))=1,IF(MOD(DF$291,12)=1,$D299*((Assumptions!DE217)*(1-Assumptions!DF234)+(Assumptions!DF217-Assumptions!DE217)),$D299*(Assumptions!DF217-Assumptions!DE217)),$D299*(Assumptions!DF217-Assumptions!DE217)))),0),0)</f>
        <v>0</v>
      </c>
      <c r="DG299" s="185">
        <f>IFERROR(MAX(IF(DG$290=1,IF(MOD(DG$291,12)=1,$D299*(Assumptions!DG217),$D299*(Assumptions!DG217-Assumptions!DF217)),IF(VLOOKUP($C299,Lease_Tenure,2,FALSE)=1,IF(MOD(DG$291,12)=1,$D299*((Assumptions!DF217)*(1-Assumptions!DG234)+(Assumptions!DG217-Assumptions!DF217)),$D299*(Assumptions!DG217-Assumptions!DF217)),IF(MOD(DG$290,VLOOKUP($C299,Lease_Tenure,2,FALSE))=1,IF(MOD(DG$291,12)=1,$D299*((Assumptions!DF217)*(1-Assumptions!DG234)+(Assumptions!DG217-Assumptions!DF217)),$D299*(Assumptions!DG217-Assumptions!DF217)),$D299*(Assumptions!DG217-Assumptions!DF217)))),0),0)</f>
        <v>0</v>
      </c>
      <c r="DH299" s="185">
        <f>IFERROR(MAX(IF(DH$290=1,IF(MOD(DH$291,12)=1,$D299*(Assumptions!DH217),$D299*(Assumptions!DH217-Assumptions!DG217)),IF(VLOOKUP($C299,Lease_Tenure,2,FALSE)=1,IF(MOD(DH$291,12)=1,$D299*((Assumptions!DG217)*(1-Assumptions!DH234)+(Assumptions!DH217-Assumptions!DG217)),$D299*(Assumptions!DH217-Assumptions!DG217)),IF(MOD(DH$290,VLOOKUP($C299,Lease_Tenure,2,FALSE))=1,IF(MOD(DH$291,12)=1,$D299*((Assumptions!DG217)*(1-Assumptions!DH234)+(Assumptions!DH217-Assumptions!DG217)),$D299*(Assumptions!DH217-Assumptions!DG217)),$D299*(Assumptions!DH217-Assumptions!DG217)))),0),0)</f>
        <v>0</v>
      </c>
      <c r="DI299" s="185">
        <f>IFERROR(MAX(IF(DI$290=1,IF(MOD(DI$291,12)=1,$D299*(Assumptions!DI217),$D299*(Assumptions!DI217-Assumptions!DH217)),IF(VLOOKUP($C299,Lease_Tenure,2,FALSE)=1,IF(MOD(DI$291,12)=1,$D299*((Assumptions!DH217)*(1-Assumptions!DI234)+(Assumptions!DI217-Assumptions!DH217)),$D299*(Assumptions!DI217-Assumptions!DH217)),IF(MOD(DI$290,VLOOKUP($C299,Lease_Tenure,2,FALSE))=1,IF(MOD(DI$291,12)=1,$D299*((Assumptions!DH217)*(1-Assumptions!DI234)+(Assumptions!DI217-Assumptions!DH217)),$D299*(Assumptions!DI217-Assumptions!DH217)),$D299*(Assumptions!DI217-Assumptions!DH217)))),0),0)</f>
        <v>0</v>
      </c>
      <c r="DJ299" s="185">
        <f>IFERROR(MAX(IF(DJ$290=1,IF(MOD(DJ$291,12)=1,$D299*(Assumptions!DJ217),$D299*(Assumptions!DJ217-Assumptions!DI217)),IF(VLOOKUP($C299,Lease_Tenure,2,FALSE)=1,IF(MOD(DJ$291,12)=1,$D299*((Assumptions!DI217)*(1-Assumptions!DJ234)+(Assumptions!DJ217-Assumptions!DI217)),$D299*(Assumptions!DJ217-Assumptions!DI217)),IF(MOD(DJ$290,VLOOKUP($C299,Lease_Tenure,2,FALSE))=1,IF(MOD(DJ$291,12)=1,$D299*((Assumptions!DI217)*(1-Assumptions!DJ234)+(Assumptions!DJ217-Assumptions!DI217)),$D299*(Assumptions!DJ217-Assumptions!DI217)),$D299*(Assumptions!DJ217-Assumptions!DI217)))),0),0)</f>
        <v>0</v>
      </c>
      <c r="DK299" s="185">
        <f>IFERROR(MAX(IF(DK$290=1,IF(MOD(DK$291,12)=1,$D299*(Assumptions!DK217),$D299*(Assumptions!DK217-Assumptions!DJ217)),IF(VLOOKUP($C299,Lease_Tenure,2,FALSE)=1,IF(MOD(DK$291,12)=1,$D299*((Assumptions!DJ217)*(1-Assumptions!DK234)+(Assumptions!DK217-Assumptions!DJ217)),$D299*(Assumptions!DK217-Assumptions!DJ217)),IF(MOD(DK$290,VLOOKUP($C299,Lease_Tenure,2,FALSE))=1,IF(MOD(DK$291,12)=1,$D299*((Assumptions!DJ217)*(1-Assumptions!DK234)+(Assumptions!DK217-Assumptions!DJ217)),$D299*(Assumptions!DK217-Assumptions!DJ217)),$D299*(Assumptions!DK217-Assumptions!DJ217)))),0),0)</f>
        <v>0</v>
      </c>
      <c r="DL299" s="185">
        <f>IFERROR(MAX(IF(DL$290=1,IF(MOD(DL$291,12)=1,$D299*(Assumptions!DL217),$D299*(Assumptions!DL217-Assumptions!DK217)),IF(VLOOKUP($C299,Lease_Tenure,2,FALSE)=1,IF(MOD(DL$291,12)=1,$D299*((Assumptions!DK217)*(1-Assumptions!DL234)+(Assumptions!DL217-Assumptions!DK217)),$D299*(Assumptions!DL217-Assumptions!DK217)),IF(MOD(DL$290,VLOOKUP($C299,Lease_Tenure,2,FALSE))=1,IF(MOD(DL$291,12)=1,$D299*((Assumptions!DK217)*(1-Assumptions!DL234)+(Assumptions!DL217-Assumptions!DK217)),$D299*(Assumptions!DL217-Assumptions!DK217)),$D299*(Assumptions!DL217-Assumptions!DK217)))),0),0)</f>
        <v>0</v>
      </c>
      <c r="DM299" s="185">
        <f>IFERROR(MAX(IF(DM$290=1,IF(MOD(DM$291,12)=1,$D299*(Assumptions!DM217),$D299*(Assumptions!DM217-Assumptions!DL217)),IF(VLOOKUP($C299,Lease_Tenure,2,FALSE)=1,IF(MOD(DM$291,12)=1,$D299*((Assumptions!DL217)*(1-Assumptions!DM234)+(Assumptions!DM217-Assumptions!DL217)),$D299*(Assumptions!DM217-Assumptions!DL217)),IF(MOD(DM$290,VLOOKUP($C299,Lease_Tenure,2,FALSE))=1,IF(MOD(DM$291,12)=1,$D299*((Assumptions!DL217)*(1-Assumptions!DM234)+(Assumptions!DM217-Assumptions!DL217)),$D299*(Assumptions!DM217-Assumptions!DL217)),$D299*(Assumptions!DM217-Assumptions!DL217)))),0),0)</f>
        <v>0</v>
      </c>
      <c r="DN299" s="185">
        <f>IFERROR(MAX(IF(DN$290=1,IF(MOD(DN$291,12)=1,$D299*(Assumptions!DN217),$D299*(Assumptions!DN217-Assumptions!DM217)),IF(VLOOKUP($C299,Lease_Tenure,2,FALSE)=1,IF(MOD(DN$291,12)=1,$D299*((Assumptions!DM217)*(1-Assumptions!DN234)+(Assumptions!DN217-Assumptions!DM217)),$D299*(Assumptions!DN217-Assumptions!DM217)),IF(MOD(DN$290,VLOOKUP($C299,Lease_Tenure,2,FALSE))=1,IF(MOD(DN$291,12)=1,$D299*((Assumptions!DM217)*(1-Assumptions!DN234)+(Assumptions!DN217-Assumptions!DM217)),$D299*(Assumptions!DN217-Assumptions!DM217)),$D299*(Assumptions!DN217-Assumptions!DM217)))),0),0)</f>
        <v>0</v>
      </c>
      <c r="DO299" s="185">
        <f>IFERROR(MAX(IF(DO$290=1,IF(MOD(DO$291,12)=1,$D299*(Assumptions!DO217),$D299*(Assumptions!DO217-Assumptions!DN217)),IF(VLOOKUP($C299,Lease_Tenure,2,FALSE)=1,IF(MOD(DO$291,12)=1,$D299*((Assumptions!DN217)*(1-Assumptions!DO234)+(Assumptions!DO217-Assumptions!DN217)),$D299*(Assumptions!DO217-Assumptions!DN217)),IF(MOD(DO$290,VLOOKUP($C299,Lease_Tenure,2,FALSE))=1,IF(MOD(DO$291,12)=1,$D299*((Assumptions!DN217)*(1-Assumptions!DO234)+(Assumptions!DO217-Assumptions!DN217)),$D299*(Assumptions!DO217-Assumptions!DN217)),$D299*(Assumptions!DO217-Assumptions!DN217)))),0),0)</f>
        <v>0</v>
      </c>
      <c r="DP299" s="185">
        <f>IFERROR(MAX(IF(DP$290=1,IF(MOD(DP$291,12)=1,$D299*(Assumptions!DP217),$D299*(Assumptions!DP217-Assumptions!DO217)),IF(VLOOKUP($C299,Lease_Tenure,2,FALSE)=1,IF(MOD(DP$291,12)=1,$D299*((Assumptions!DO217)*(1-Assumptions!DP234)+(Assumptions!DP217-Assumptions!DO217)),$D299*(Assumptions!DP217-Assumptions!DO217)),IF(MOD(DP$290,VLOOKUP($C299,Lease_Tenure,2,FALSE))=1,IF(MOD(DP$291,12)=1,$D299*((Assumptions!DO217)*(1-Assumptions!DP234)+(Assumptions!DP217-Assumptions!DO217)),$D299*(Assumptions!DP217-Assumptions!DO217)),$D299*(Assumptions!DP217-Assumptions!DO217)))),0),0)</f>
        <v>0</v>
      </c>
      <c r="DQ299" s="185">
        <f>IFERROR(MAX(IF(DQ$290=1,IF(MOD(DQ$291,12)=1,$D299*(Assumptions!DQ217),$D299*(Assumptions!DQ217-Assumptions!DP217)),IF(VLOOKUP($C299,Lease_Tenure,2,FALSE)=1,IF(MOD(DQ$291,12)=1,$D299*((Assumptions!DP217)*(1-Assumptions!DQ234)+(Assumptions!DQ217-Assumptions!DP217)),$D299*(Assumptions!DQ217-Assumptions!DP217)),IF(MOD(DQ$290,VLOOKUP($C299,Lease_Tenure,2,FALSE))=1,IF(MOD(DQ$291,12)=1,$D299*((Assumptions!DP217)*(1-Assumptions!DQ234)+(Assumptions!DQ217-Assumptions!DP217)),$D299*(Assumptions!DQ217-Assumptions!DP217)),$D299*(Assumptions!DQ217-Assumptions!DP217)))),0),0)</f>
        <v>0</v>
      </c>
      <c r="DR299" s="185">
        <f>IFERROR(MAX(IF(DR$290=1,IF(MOD(DR$291,12)=1,$D299*(Assumptions!DR217),$D299*(Assumptions!DR217-Assumptions!DQ217)),IF(VLOOKUP($C299,Lease_Tenure,2,FALSE)=1,IF(MOD(DR$291,12)=1,$D299*((Assumptions!DQ217)*(1-Assumptions!DR234)+(Assumptions!DR217-Assumptions!DQ217)),$D299*(Assumptions!DR217-Assumptions!DQ217)),IF(MOD(DR$290,VLOOKUP($C299,Lease_Tenure,2,FALSE))=1,IF(MOD(DR$291,12)=1,$D299*((Assumptions!DQ217)*(1-Assumptions!DR234)+(Assumptions!DR217-Assumptions!DQ217)),$D299*(Assumptions!DR217-Assumptions!DQ217)),$D299*(Assumptions!DR217-Assumptions!DQ217)))),0),0)</f>
        <v>0</v>
      </c>
      <c r="DS299" s="185">
        <f>IFERROR(MAX(IF(DS$290=1,IF(MOD(DS$291,12)=1,$D299*(Assumptions!DS217),$D299*(Assumptions!DS217-Assumptions!DR217)),IF(VLOOKUP($C299,Lease_Tenure,2,FALSE)=1,IF(MOD(DS$291,12)=1,$D299*((Assumptions!DR217)*(1-Assumptions!DS234)+(Assumptions!DS217-Assumptions!DR217)),$D299*(Assumptions!DS217-Assumptions!DR217)),IF(MOD(DS$290,VLOOKUP($C299,Lease_Tenure,2,FALSE))=1,IF(MOD(DS$291,12)=1,$D299*((Assumptions!DR217)*(1-Assumptions!DS234)+(Assumptions!DS217-Assumptions!DR217)),$D299*(Assumptions!DS217-Assumptions!DR217)),$D299*(Assumptions!DS217-Assumptions!DR217)))),0),0)</f>
        <v>0</v>
      </c>
      <c r="DT299" s="185">
        <f>IFERROR(MAX(IF(DT$290=1,IF(MOD(DT$291,12)=1,$D299*(Assumptions!DT217),$D299*(Assumptions!DT217-Assumptions!DS217)),IF(VLOOKUP($C299,Lease_Tenure,2,FALSE)=1,IF(MOD(DT$291,12)=1,$D299*((Assumptions!DS217)*(1-Assumptions!DT234)+(Assumptions!DT217-Assumptions!DS217)),$D299*(Assumptions!DT217-Assumptions!DS217)),IF(MOD(DT$290,VLOOKUP($C299,Lease_Tenure,2,FALSE))=1,IF(MOD(DT$291,12)=1,$D299*((Assumptions!DS217)*(1-Assumptions!DT234)+(Assumptions!DT217-Assumptions!DS217)),$D299*(Assumptions!DT217-Assumptions!DS217)),$D299*(Assumptions!DT217-Assumptions!DS217)))),0),0)</f>
        <v>0</v>
      </c>
      <c r="DU299" s="185">
        <f>IFERROR(MAX(IF(DU$290=1,IF(MOD(DU$291,12)=1,$D299*(Assumptions!DU217),$D299*(Assumptions!DU217-Assumptions!DT217)),IF(VLOOKUP($C299,Lease_Tenure,2,FALSE)=1,IF(MOD(DU$291,12)=1,$D299*((Assumptions!DT217)*(1-Assumptions!DU234)+(Assumptions!DU217-Assumptions!DT217)),$D299*(Assumptions!DU217-Assumptions!DT217)),IF(MOD(DU$290,VLOOKUP($C299,Lease_Tenure,2,FALSE))=1,IF(MOD(DU$291,12)=1,$D299*((Assumptions!DT217)*(1-Assumptions!DU234)+(Assumptions!DU217-Assumptions!DT217)),$D299*(Assumptions!DU217-Assumptions!DT217)),$D299*(Assumptions!DU217-Assumptions!DT217)))),0),0)</f>
        <v>0</v>
      </c>
      <c r="DV299" s="185">
        <f>IFERROR(MAX(IF(DV$290=1,IF(MOD(DV$291,12)=1,$D299*(Assumptions!DV217),$D299*(Assumptions!DV217-Assumptions!DU217)),IF(VLOOKUP($C299,Lease_Tenure,2,FALSE)=1,IF(MOD(DV$291,12)=1,$D299*((Assumptions!DU217)*(1-Assumptions!DV234)+(Assumptions!DV217-Assumptions!DU217)),$D299*(Assumptions!DV217-Assumptions!DU217)),IF(MOD(DV$290,VLOOKUP($C299,Lease_Tenure,2,FALSE))=1,IF(MOD(DV$291,12)=1,$D299*((Assumptions!DU217)*(1-Assumptions!DV234)+(Assumptions!DV217-Assumptions!DU217)),$D299*(Assumptions!DV217-Assumptions!DU217)),$D299*(Assumptions!DV217-Assumptions!DU217)))),0),0)</f>
        <v>0</v>
      </c>
      <c r="DW299" s="185">
        <f>IFERROR(MAX(IF(DW$290=1,IF(MOD(DW$291,12)=1,$D299*(Assumptions!DW217),$D299*(Assumptions!DW217-Assumptions!DV217)),IF(VLOOKUP($C299,Lease_Tenure,2,FALSE)=1,IF(MOD(DW$291,12)=1,$D299*((Assumptions!DV217)*(1-Assumptions!DW234)+(Assumptions!DW217-Assumptions!DV217)),$D299*(Assumptions!DW217-Assumptions!DV217)),IF(MOD(DW$290,VLOOKUP($C299,Lease_Tenure,2,FALSE))=1,IF(MOD(DW$291,12)=1,$D299*((Assumptions!DV217)*(1-Assumptions!DW234)+(Assumptions!DW217-Assumptions!DV217)),$D299*(Assumptions!DW217-Assumptions!DV217)),$D299*(Assumptions!DW217-Assumptions!DV217)))),0),0)</f>
        <v>0</v>
      </c>
      <c r="DX299" s="185">
        <f>IFERROR(MAX(IF(DX$290=1,IF(MOD(DX$291,12)=1,$D299*(Assumptions!DX217),$D299*(Assumptions!DX217-Assumptions!DW217)),IF(VLOOKUP($C299,Lease_Tenure,2,FALSE)=1,IF(MOD(DX$291,12)=1,$D299*((Assumptions!DW217)*(1-Assumptions!DX234)+(Assumptions!DX217-Assumptions!DW217)),$D299*(Assumptions!DX217-Assumptions!DW217)),IF(MOD(DX$290,VLOOKUP($C299,Lease_Tenure,2,FALSE))=1,IF(MOD(DX$291,12)=1,$D299*((Assumptions!DW217)*(1-Assumptions!DX234)+(Assumptions!DX217-Assumptions!DW217)),$D299*(Assumptions!DX217-Assumptions!DW217)),$D299*(Assumptions!DX217-Assumptions!DW217)))),0),0)</f>
        <v>0</v>
      </c>
      <c r="DY299" s="185">
        <f>IFERROR(MAX(IF(DY$290=1,IF(MOD(DY$291,12)=1,$D299*(Assumptions!DY217),$D299*(Assumptions!DY217-Assumptions!DX217)),IF(VLOOKUP($C299,Lease_Tenure,2,FALSE)=1,IF(MOD(DY$291,12)=1,$D299*((Assumptions!DX217)*(1-Assumptions!DY234)+(Assumptions!DY217-Assumptions!DX217)),$D299*(Assumptions!DY217-Assumptions!DX217)),IF(MOD(DY$290,VLOOKUP($C299,Lease_Tenure,2,FALSE))=1,IF(MOD(DY$291,12)=1,$D299*((Assumptions!DX217)*(1-Assumptions!DY234)+(Assumptions!DY217-Assumptions!DX217)),$D299*(Assumptions!DY217-Assumptions!DX217)),$D299*(Assumptions!DY217-Assumptions!DX217)))),0),0)</f>
        <v>0</v>
      </c>
      <c r="DZ299" s="185">
        <f>IFERROR(MAX(IF(DZ$290=1,IF(MOD(DZ$291,12)=1,$D299*(Assumptions!DZ217),$D299*(Assumptions!DZ217-Assumptions!DY217)),IF(VLOOKUP($C299,Lease_Tenure,2,FALSE)=1,IF(MOD(DZ$291,12)=1,$D299*((Assumptions!DY217)*(1-Assumptions!DZ234)+(Assumptions!DZ217-Assumptions!DY217)),$D299*(Assumptions!DZ217-Assumptions!DY217)),IF(MOD(DZ$290,VLOOKUP($C299,Lease_Tenure,2,FALSE))=1,IF(MOD(DZ$291,12)=1,$D299*((Assumptions!DY217)*(1-Assumptions!DZ234)+(Assumptions!DZ217-Assumptions!DY217)),$D299*(Assumptions!DZ217-Assumptions!DY217)),$D299*(Assumptions!DZ217-Assumptions!DY217)))),0),0)</f>
        <v>0</v>
      </c>
      <c r="EA299" s="185">
        <f>IFERROR(MAX(IF(EA$290=1,IF(MOD(EA$291,12)=1,$D299*(Assumptions!EA217),$D299*(Assumptions!EA217-Assumptions!DZ217)),IF(VLOOKUP($C299,Lease_Tenure,2,FALSE)=1,IF(MOD(EA$291,12)=1,$D299*((Assumptions!DZ217)*(1-Assumptions!EA234)+(Assumptions!EA217-Assumptions!DZ217)),$D299*(Assumptions!EA217-Assumptions!DZ217)),IF(MOD(EA$290,VLOOKUP($C299,Lease_Tenure,2,FALSE))=1,IF(MOD(EA$291,12)=1,$D299*((Assumptions!DZ217)*(1-Assumptions!EA234)+(Assumptions!EA217-Assumptions!DZ217)),$D299*(Assumptions!EA217-Assumptions!DZ217)),$D299*(Assumptions!EA217-Assumptions!DZ217)))),0),0)</f>
        <v>0</v>
      </c>
      <c r="EB299" s="185">
        <f>IFERROR(MAX(IF(EB$290=1,IF(MOD(EB$291,12)=1,$D299*(Assumptions!EB217),$D299*(Assumptions!EB217-Assumptions!EA217)),IF(VLOOKUP($C299,Lease_Tenure,2,FALSE)=1,IF(MOD(EB$291,12)=1,$D299*((Assumptions!EA217)*(1-Assumptions!EB234)+(Assumptions!EB217-Assumptions!EA217)),$D299*(Assumptions!EB217-Assumptions!EA217)),IF(MOD(EB$290,VLOOKUP($C299,Lease_Tenure,2,FALSE))=1,IF(MOD(EB$291,12)=1,$D299*((Assumptions!EA217)*(1-Assumptions!EB234)+(Assumptions!EB217-Assumptions!EA217)),$D299*(Assumptions!EB217-Assumptions!EA217)),$D299*(Assumptions!EB217-Assumptions!EA217)))),0),0)</f>
        <v>0</v>
      </c>
      <c r="EC299" s="185">
        <f>IFERROR(MAX(IF(EC$290=1,IF(MOD(EC$291,12)=1,$D299*(Assumptions!EC217),$D299*(Assumptions!EC217-Assumptions!EB217)),IF(VLOOKUP($C299,Lease_Tenure,2,FALSE)=1,IF(MOD(EC$291,12)=1,$D299*((Assumptions!EB217)*(1-Assumptions!EC234)+(Assumptions!EC217-Assumptions!EB217)),$D299*(Assumptions!EC217-Assumptions!EB217)),IF(MOD(EC$290,VLOOKUP($C299,Lease_Tenure,2,FALSE))=1,IF(MOD(EC$291,12)=1,$D299*((Assumptions!EB217)*(1-Assumptions!EC234)+(Assumptions!EC217-Assumptions!EB217)),$D299*(Assumptions!EC217-Assumptions!EB217)),$D299*(Assumptions!EC217-Assumptions!EB217)))),0),0)</f>
        <v>0</v>
      </c>
      <c r="ED299" s="185">
        <f>IFERROR(MAX(IF(ED$290=1,IF(MOD(ED$291,12)=1,$D299*(Assumptions!ED217),$D299*(Assumptions!ED217-Assumptions!EC217)),IF(VLOOKUP($C299,Lease_Tenure,2,FALSE)=1,IF(MOD(ED$291,12)=1,$D299*((Assumptions!EC217)*(1-Assumptions!ED234)+(Assumptions!ED217-Assumptions!EC217)),$D299*(Assumptions!ED217-Assumptions!EC217)),IF(MOD(ED$290,VLOOKUP($C299,Lease_Tenure,2,FALSE))=1,IF(MOD(ED$291,12)=1,$D299*((Assumptions!EC217)*(1-Assumptions!ED234)+(Assumptions!ED217-Assumptions!EC217)),$D299*(Assumptions!ED217-Assumptions!EC217)),$D299*(Assumptions!ED217-Assumptions!EC217)))),0),0)</f>
        <v>0</v>
      </c>
      <c r="EE299" s="185">
        <f>IFERROR(MAX(IF(EE$290=1,IF(MOD(EE$291,12)=1,$D299*(Assumptions!EE217),$D299*(Assumptions!EE217-Assumptions!ED217)),IF(VLOOKUP($C299,Lease_Tenure,2,FALSE)=1,IF(MOD(EE$291,12)=1,$D299*((Assumptions!ED217)*(1-Assumptions!EE234)+(Assumptions!EE217-Assumptions!ED217)),$D299*(Assumptions!EE217-Assumptions!ED217)),IF(MOD(EE$290,VLOOKUP($C299,Lease_Tenure,2,FALSE))=1,IF(MOD(EE$291,12)=1,$D299*((Assumptions!ED217)*(1-Assumptions!EE234)+(Assumptions!EE217-Assumptions!ED217)),$D299*(Assumptions!EE217-Assumptions!ED217)),$D299*(Assumptions!EE217-Assumptions!ED217)))),0),0)</f>
        <v>0</v>
      </c>
      <c r="EF299" s="185">
        <f>IFERROR(MAX(IF(EF$290=1,IF(MOD(EF$291,12)=1,$D299*(Assumptions!EF217),$D299*(Assumptions!EF217-Assumptions!EE217)),IF(VLOOKUP($C299,Lease_Tenure,2,FALSE)=1,IF(MOD(EF$291,12)=1,$D299*((Assumptions!EE217)*(1-Assumptions!EF234)+(Assumptions!EF217-Assumptions!EE217)),$D299*(Assumptions!EF217-Assumptions!EE217)),IF(MOD(EF$290,VLOOKUP($C299,Lease_Tenure,2,FALSE))=1,IF(MOD(EF$291,12)=1,$D299*((Assumptions!EE217)*(1-Assumptions!EF234)+(Assumptions!EF217-Assumptions!EE217)),$D299*(Assumptions!EF217-Assumptions!EE217)),$D299*(Assumptions!EF217-Assumptions!EE217)))),0),0)</f>
        <v>0</v>
      </c>
      <c r="EG299" s="185">
        <f>IFERROR(MAX(IF(EG$290=1,IF(MOD(EG$291,12)=1,$D299*(Assumptions!EG217),$D299*(Assumptions!EG217-Assumptions!EF217)),IF(VLOOKUP($C299,Lease_Tenure,2,FALSE)=1,IF(MOD(EG$291,12)=1,$D299*((Assumptions!EF217)*(1-Assumptions!EG234)+(Assumptions!EG217-Assumptions!EF217)),$D299*(Assumptions!EG217-Assumptions!EF217)),IF(MOD(EG$290,VLOOKUP($C299,Lease_Tenure,2,FALSE))=1,IF(MOD(EG$291,12)=1,$D299*((Assumptions!EF217)*(1-Assumptions!EG234)+(Assumptions!EG217-Assumptions!EF217)),$D299*(Assumptions!EG217-Assumptions!EF217)),$D299*(Assumptions!EG217-Assumptions!EF217)))),0),0)</f>
        <v>0</v>
      </c>
      <c r="EH299" s="185">
        <f>IFERROR(MAX(IF(EH$290=1,IF(MOD(EH$291,12)=1,$D299*(Assumptions!EH217),$D299*(Assumptions!EH217-Assumptions!EG217)),IF(VLOOKUP($C299,Lease_Tenure,2,FALSE)=1,IF(MOD(EH$291,12)=1,$D299*((Assumptions!EG217)*(1-Assumptions!EH234)+(Assumptions!EH217-Assumptions!EG217)),$D299*(Assumptions!EH217-Assumptions!EG217)),IF(MOD(EH$290,VLOOKUP($C299,Lease_Tenure,2,FALSE))=1,IF(MOD(EH$291,12)=1,$D299*((Assumptions!EG217)*(1-Assumptions!EH234)+(Assumptions!EH217-Assumptions!EG217)),$D299*(Assumptions!EH217-Assumptions!EG217)),$D299*(Assumptions!EH217-Assumptions!EG217)))),0),0)</f>
        <v>0</v>
      </c>
      <c r="EI299" s="185">
        <f>IFERROR(MAX(IF(EI$290=1,IF(MOD(EI$291,12)=1,$D299*(Assumptions!EI217),$D299*(Assumptions!EI217-Assumptions!EH217)),IF(VLOOKUP($C299,Lease_Tenure,2,FALSE)=1,IF(MOD(EI$291,12)=1,$D299*((Assumptions!EH217)*(1-Assumptions!EI234)+(Assumptions!EI217-Assumptions!EH217)),$D299*(Assumptions!EI217-Assumptions!EH217)),IF(MOD(EI$290,VLOOKUP($C299,Lease_Tenure,2,FALSE))=1,IF(MOD(EI$291,12)=1,$D299*((Assumptions!EH217)*(1-Assumptions!EI234)+(Assumptions!EI217-Assumptions!EH217)),$D299*(Assumptions!EI217-Assumptions!EH217)),$D299*(Assumptions!EI217-Assumptions!EH217)))),0),0)</f>
        <v>0</v>
      </c>
      <c r="EJ299" s="185">
        <f>IFERROR(MAX(IF(EJ$290=1,IF(MOD(EJ$291,12)=1,$D299*(Assumptions!EJ217),$D299*(Assumptions!EJ217-Assumptions!EI217)),IF(VLOOKUP($C299,Lease_Tenure,2,FALSE)=1,IF(MOD(EJ$291,12)=1,$D299*((Assumptions!EI217)*(1-Assumptions!EJ234)+(Assumptions!EJ217-Assumptions!EI217)),$D299*(Assumptions!EJ217-Assumptions!EI217)),IF(MOD(EJ$290,VLOOKUP($C299,Lease_Tenure,2,FALSE))=1,IF(MOD(EJ$291,12)=1,$D299*((Assumptions!EI217)*(1-Assumptions!EJ234)+(Assumptions!EJ217-Assumptions!EI217)),$D299*(Assumptions!EJ217-Assumptions!EI217)),$D299*(Assumptions!EJ217-Assumptions!EI217)))),0),0)</f>
        <v>0</v>
      </c>
      <c r="EK299" s="185">
        <f>IFERROR(MAX(IF(EK$290=1,IF(MOD(EK$291,12)=1,$D299*(Assumptions!EK217),$D299*(Assumptions!EK217-Assumptions!EJ217)),IF(VLOOKUP($C299,Lease_Tenure,2,FALSE)=1,IF(MOD(EK$291,12)=1,$D299*((Assumptions!EJ217)*(1-Assumptions!EK234)+(Assumptions!EK217-Assumptions!EJ217)),$D299*(Assumptions!EK217-Assumptions!EJ217)),IF(MOD(EK$290,VLOOKUP($C299,Lease_Tenure,2,FALSE))=1,IF(MOD(EK$291,12)=1,$D299*((Assumptions!EJ217)*(1-Assumptions!EK234)+(Assumptions!EK217-Assumptions!EJ217)),$D299*(Assumptions!EK217-Assumptions!EJ217)),$D299*(Assumptions!EK217-Assumptions!EJ217)))),0),0)</f>
        <v>0</v>
      </c>
      <c r="EL299" s="185">
        <f>IFERROR(MAX(IF(EL$290=1,IF(MOD(EL$291,12)=1,$D299*(Assumptions!EL217),$D299*(Assumptions!EL217-Assumptions!EK217)),IF(VLOOKUP($C299,Lease_Tenure,2,FALSE)=1,IF(MOD(EL$291,12)=1,$D299*((Assumptions!EK217)*(1-Assumptions!EL234)+(Assumptions!EL217-Assumptions!EK217)),$D299*(Assumptions!EL217-Assumptions!EK217)),IF(MOD(EL$290,VLOOKUP($C299,Lease_Tenure,2,FALSE))=1,IF(MOD(EL$291,12)=1,$D299*((Assumptions!EK217)*(1-Assumptions!EL234)+(Assumptions!EL217-Assumptions!EK217)),$D299*(Assumptions!EL217-Assumptions!EK217)),$D299*(Assumptions!EL217-Assumptions!EK217)))),0),0)</f>
        <v>0</v>
      </c>
      <c r="EM299" s="185">
        <f>IFERROR(MAX(IF(EM$290=1,IF(MOD(EM$291,12)=1,$D299*(Assumptions!EM217),$D299*(Assumptions!EM217-Assumptions!EL217)),IF(VLOOKUP($C299,Lease_Tenure,2,FALSE)=1,IF(MOD(EM$291,12)=1,$D299*((Assumptions!EL217)*(1-Assumptions!EM234)+(Assumptions!EM217-Assumptions!EL217)),$D299*(Assumptions!EM217-Assumptions!EL217)),IF(MOD(EM$290,VLOOKUP($C299,Lease_Tenure,2,FALSE))=1,IF(MOD(EM$291,12)=1,$D299*((Assumptions!EL217)*(1-Assumptions!EM234)+(Assumptions!EM217-Assumptions!EL217)),$D299*(Assumptions!EM217-Assumptions!EL217)),$D299*(Assumptions!EM217-Assumptions!EL217)))),0),0)</f>
        <v>0</v>
      </c>
      <c r="EN299" s="185">
        <f>IFERROR(MAX(IF(EN$290=1,IF(MOD(EN$291,12)=1,$D299*(Assumptions!EN217),$D299*(Assumptions!EN217-Assumptions!EM217)),IF(VLOOKUP($C299,Lease_Tenure,2,FALSE)=1,IF(MOD(EN$291,12)=1,$D299*((Assumptions!EM217)*(1-Assumptions!EN234)+(Assumptions!EN217-Assumptions!EM217)),$D299*(Assumptions!EN217-Assumptions!EM217)),IF(MOD(EN$290,VLOOKUP($C299,Lease_Tenure,2,FALSE))=1,IF(MOD(EN$291,12)=1,$D299*((Assumptions!EM217)*(1-Assumptions!EN234)+(Assumptions!EN217-Assumptions!EM217)),$D299*(Assumptions!EN217-Assumptions!EM217)),$D299*(Assumptions!EN217-Assumptions!EM217)))),0),0)</f>
        <v>0</v>
      </c>
      <c r="EO299" s="185">
        <f>IFERROR(MAX(IF(EO$290=1,IF(MOD(EO$291,12)=1,$D299*(Assumptions!EO217),$D299*(Assumptions!EO217-Assumptions!EN217)),IF(VLOOKUP($C299,Lease_Tenure,2,FALSE)=1,IF(MOD(EO$291,12)=1,$D299*((Assumptions!EN217)*(1-Assumptions!EO234)+(Assumptions!EO217-Assumptions!EN217)),$D299*(Assumptions!EO217-Assumptions!EN217)),IF(MOD(EO$290,VLOOKUP($C299,Lease_Tenure,2,FALSE))=1,IF(MOD(EO$291,12)=1,$D299*((Assumptions!EN217)*(1-Assumptions!EO234)+(Assumptions!EO217-Assumptions!EN217)),$D299*(Assumptions!EO217-Assumptions!EN217)),$D299*(Assumptions!EO217-Assumptions!EN217)))),0),0)</f>
        <v>0</v>
      </c>
      <c r="EP299" s="185">
        <f>IFERROR(MAX(IF(EP$290=1,IF(MOD(EP$291,12)=1,$D299*(Assumptions!EP217),$D299*(Assumptions!EP217-Assumptions!EO217)),IF(VLOOKUP($C299,Lease_Tenure,2,FALSE)=1,IF(MOD(EP$291,12)=1,$D299*((Assumptions!EO217)*(1-Assumptions!EP234)+(Assumptions!EP217-Assumptions!EO217)),$D299*(Assumptions!EP217-Assumptions!EO217)),IF(MOD(EP$290,VLOOKUP($C299,Lease_Tenure,2,FALSE))=1,IF(MOD(EP$291,12)=1,$D299*((Assumptions!EO217)*(1-Assumptions!EP234)+(Assumptions!EP217-Assumptions!EO217)),$D299*(Assumptions!EP217-Assumptions!EO217)),$D299*(Assumptions!EP217-Assumptions!EO217)))),0),0)</f>
        <v>0</v>
      </c>
      <c r="EQ299" s="185">
        <f>IFERROR(MAX(IF(EQ$290=1,IF(MOD(EQ$291,12)=1,$D299*(Assumptions!EQ217),$D299*(Assumptions!EQ217-Assumptions!EP217)),IF(VLOOKUP($C299,Lease_Tenure,2,FALSE)=1,IF(MOD(EQ$291,12)=1,$D299*((Assumptions!EP217)*(1-Assumptions!EQ234)+(Assumptions!EQ217-Assumptions!EP217)),$D299*(Assumptions!EQ217-Assumptions!EP217)),IF(MOD(EQ$290,VLOOKUP($C299,Lease_Tenure,2,FALSE))=1,IF(MOD(EQ$291,12)=1,$D299*((Assumptions!EP217)*(1-Assumptions!EQ234)+(Assumptions!EQ217-Assumptions!EP217)),$D299*(Assumptions!EQ217-Assumptions!EP217)),$D299*(Assumptions!EQ217-Assumptions!EP217)))),0),0)</f>
        <v>0</v>
      </c>
      <c r="ER299" s="185">
        <f>IFERROR(MAX(IF(ER$290=1,IF(MOD(ER$291,12)=1,$D299*(Assumptions!ER217),$D299*(Assumptions!ER217-Assumptions!EQ217)),IF(VLOOKUP($C299,Lease_Tenure,2,FALSE)=1,IF(MOD(ER$291,12)=1,$D299*((Assumptions!EQ217)*(1-Assumptions!ER234)+(Assumptions!ER217-Assumptions!EQ217)),$D299*(Assumptions!ER217-Assumptions!EQ217)),IF(MOD(ER$290,VLOOKUP($C299,Lease_Tenure,2,FALSE))=1,IF(MOD(ER$291,12)=1,$D299*((Assumptions!EQ217)*(1-Assumptions!ER234)+(Assumptions!ER217-Assumptions!EQ217)),$D299*(Assumptions!ER217-Assumptions!EQ217)),$D299*(Assumptions!ER217-Assumptions!EQ217)))),0),0)</f>
        <v>0</v>
      </c>
      <c r="ES299" s="185">
        <f>IFERROR(MAX(IF(ES$290=1,IF(MOD(ES$291,12)=1,$D299*(Assumptions!ES217),$D299*(Assumptions!ES217-Assumptions!ER217)),IF(VLOOKUP($C299,Lease_Tenure,2,FALSE)=1,IF(MOD(ES$291,12)=1,$D299*((Assumptions!ER217)*(1-Assumptions!ES234)+(Assumptions!ES217-Assumptions!ER217)),$D299*(Assumptions!ES217-Assumptions!ER217)),IF(MOD(ES$290,VLOOKUP($C299,Lease_Tenure,2,FALSE))=1,IF(MOD(ES$291,12)=1,$D299*((Assumptions!ER217)*(1-Assumptions!ES234)+(Assumptions!ES217-Assumptions!ER217)),$D299*(Assumptions!ES217-Assumptions!ER217)),$D299*(Assumptions!ES217-Assumptions!ER217)))),0),0)</f>
        <v>0.70499999999999996</v>
      </c>
      <c r="ET299" s="185">
        <f>IFERROR(MAX(IF(ET$290=1,IF(MOD(ET$291,12)=1,$D299*(Assumptions!ET217),$D299*(Assumptions!ET217-Assumptions!ES217)),IF(VLOOKUP($C299,Lease_Tenure,2,FALSE)=1,IF(MOD(ET$291,12)=1,$D299*((Assumptions!ES217)*(1-Assumptions!ET234)+(Assumptions!ET217-Assumptions!ES217)),$D299*(Assumptions!ET217-Assumptions!ES217)),IF(MOD(ET$290,VLOOKUP($C299,Lease_Tenure,2,FALSE))=1,IF(MOD(ET$291,12)=1,$D299*((Assumptions!ES217)*(1-Assumptions!ET234)+(Assumptions!ET217-Assumptions!ES217)),$D299*(Assumptions!ET217-Assumptions!ES217)),$D299*(Assumptions!ET217-Assumptions!ES217)))),0),0)</f>
        <v>0</v>
      </c>
      <c r="EU299" s="185">
        <f>IFERROR(MAX(IF(EU$290=1,IF(MOD(EU$291,12)=1,$D299*(Assumptions!EU217),$D299*(Assumptions!EU217-Assumptions!ET217)),IF(VLOOKUP($C299,Lease_Tenure,2,FALSE)=1,IF(MOD(EU$291,12)=1,$D299*((Assumptions!ET217)*(1-Assumptions!EU234)+(Assumptions!EU217-Assumptions!ET217)),$D299*(Assumptions!EU217-Assumptions!ET217)),IF(MOD(EU$290,VLOOKUP($C299,Lease_Tenure,2,FALSE))=1,IF(MOD(EU$291,12)=1,$D299*((Assumptions!ET217)*(1-Assumptions!EU234)+(Assumptions!EU217-Assumptions!ET217)),$D299*(Assumptions!EU217-Assumptions!ET217)),$D299*(Assumptions!EU217-Assumptions!ET217)))),0),0)</f>
        <v>0</v>
      </c>
      <c r="EV299" s="185">
        <f>IFERROR(MAX(IF(EV$290=1,IF(MOD(EV$291,12)=1,$D299*(Assumptions!EV217),$D299*(Assumptions!EV217-Assumptions!EU217)),IF(VLOOKUP($C299,Lease_Tenure,2,FALSE)=1,IF(MOD(EV$291,12)=1,$D299*((Assumptions!EU217)*(1-Assumptions!EV234)+(Assumptions!EV217-Assumptions!EU217)),$D299*(Assumptions!EV217-Assumptions!EU217)),IF(MOD(EV$290,VLOOKUP($C299,Lease_Tenure,2,FALSE))=1,IF(MOD(EV$291,12)=1,$D299*((Assumptions!EU217)*(1-Assumptions!EV234)+(Assumptions!EV217-Assumptions!EU217)),$D299*(Assumptions!EV217-Assumptions!EU217)),$D299*(Assumptions!EV217-Assumptions!EU217)))),0),0)</f>
        <v>0</v>
      </c>
      <c r="EW299" s="185">
        <f>IFERROR(MAX(IF(EW$290=1,IF(MOD(EW$291,12)=1,$D299*(Assumptions!EW217),$D299*(Assumptions!EW217-Assumptions!EV217)),IF(VLOOKUP($C299,Lease_Tenure,2,FALSE)=1,IF(MOD(EW$291,12)=1,$D299*((Assumptions!EV217)*(1-Assumptions!EW234)+(Assumptions!EW217-Assumptions!EV217)),$D299*(Assumptions!EW217-Assumptions!EV217)),IF(MOD(EW$290,VLOOKUP($C299,Lease_Tenure,2,FALSE))=1,IF(MOD(EW$291,12)=1,$D299*((Assumptions!EV217)*(1-Assumptions!EW234)+(Assumptions!EW217-Assumptions!EV217)),$D299*(Assumptions!EW217-Assumptions!EV217)),$D299*(Assumptions!EW217-Assumptions!EV217)))),0),0)</f>
        <v>0</v>
      </c>
      <c r="EX299" s="185">
        <f>IFERROR(MAX(IF(EX$290=1,IF(MOD(EX$291,12)=1,$D299*(Assumptions!EX217),$D299*(Assumptions!EX217-Assumptions!EW217)),IF(VLOOKUP($C299,Lease_Tenure,2,FALSE)=1,IF(MOD(EX$291,12)=1,$D299*((Assumptions!EW217)*(1-Assumptions!EX234)+(Assumptions!EX217-Assumptions!EW217)),$D299*(Assumptions!EX217-Assumptions!EW217)),IF(MOD(EX$290,VLOOKUP($C299,Lease_Tenure,2,FALSE))=1,IF(MOD(EX$291,12)=1,$D299*((Assumptions!EW217)*(1-Assumptions!EX234)+(Assumptions!EX217-Assumptions!EW217)),$D299*(Assumptions!EX217-Assumptions!EW217)),$D299*(Assumptions!EX217-Assumptions!EW217)))),0),0)</f>
        <v>0</v>
      </c>
      <c r="EY299" s="185">
        <f>IFERROR(MAX(IF(EY$290=1,IF(MOD(EY$291,12)=1,$D299*(Assumptions!EY217),$D299*(Assumptions!EY217-Assumptions!EX217)),IF(VLOOKUP($C299,Lease_Tenure,2,FALSE)=1,IF(MOD(EY$291,12)=1,$D299*((Assumptions!EX217)*(1-Assumptions!EY234)+(Assumptions!EY217-Assumptions!EX217)),$D299*(Assumptions!EY217-Assumptions!EX217)),IF(MOD(EY$290,VLOOKUP($C299,Lease_Tenure,2,FALSE))=1,IF(MOD(EY$291,12)=1,$D299*((Assumptions!EX217)*(1-Assumptions!EY234)+(Assumptions!EY217-Assumptions!EX217)),$D299*(Assumptions!EY217-Assumptions!EX217)),$D299*(Assumptions!EY217-Assumptions!EX217)))),0),0)</f>
        <v>0</v>
      </c>
      <c r="EZ299" s="185">
        <f>IFERROR(MAX(IF(EZ$290=1,IF(MOD(EZ$291,12)=1,$D299*(Assumptions!EZ217),$D299*(Assumptions!EZ217-Assumptions!EY217)),IF(VLOOKUP($C299,Lease_Tenure,2,FALSE)=1,IF(MOD(EZ$291,12)=1,$D299*((Assumptions!EY217)*(1-Assumptions!EZ234)+(Assumptions!EZ217-Assumptions!EY217)),$D299*(Assumptions!EZ217-Assumptions!EY217)),IF(MOD(EZ$290,VLOOKUP($C299,Lease_Tenure,2,FALSE))=1,IF(MOD(EZ$291,12)=1,$D299*((Assumptions!EY217)*(1-Assumptions!EZ234)+(Assumptions!EZ217-Assumptions!EY217)),$D299*(Assumptions!EZ217-Assumptions!EY217)),$D299*(Assumptions!EZ217-Assumptions!EY217)))),0),0)</f>
        <v>0</v>
      </c>
      <c r="FA299" s="185">
        <f>IFERROR(MAX(IF(FA$290=1,IF(MOD(FA$291,12)=1,$D299*(Assumptions!FA217),$D299*(Assumptions!FA217-Assumptions!EZ217)),IF(VLOOKUP($C299,Lease_Tenure,2,FALSE)=1,IF(MOD(FA$291,12)=1,$D299*((Assumptions!EZ217)*(1-Assumptions!FA234)+(Assumptions!FA217-Assumptions!EZ217)),$D299*(Assumptions!FA217-Assumptions!EZ217)),IF(MOD(FA$290,VLOOKUP($C299,Lease_Tenure,2,FALSE))=1,IF(MOD(FA$291,12)=1,$D299*((Assumptions!EZ217)*(1-Assumptions!FA234)+(Assumptions!FA217-Assumptions!EZ217)),$D299*(Assumptions!FA217-Assumptions!EZ217)),$D299*(Assumptions!FA217-Assumptions!EZ217)))),0),0)</f>
        <v>0</v>
      </c>
      <c r="FB299" s="185">
        <f>IFERROR(MAX(IF(FB$290=1,IF(MOD(FB$291,12)=1,$D299*(Assumptions!FB217),$D299*(Assumptions!FB217-Assumptions!FA217)),IF(VLOOKUP($C299,Lease_Tenure,2,FALSE)=1,IF(MOD(FB$291,12)=1,$D299*((Assumptions!FA217)*(1-Assumptions!FB234)+(Assumptions!FB217-Assumptions!FA217)),$D299*(Assumptions!FB217-Assumptions!FA217)),IF(MOD(FB$290,VLOOKUP($C299,Lease_Tenure,2,FALSE))=1,IF(MOD(FB$291,12)=1,$D299*((Assumptions!FA217)*(1-Assumptions!FB234)+(Assumptions!FB217-Assumptions!FA217)),$D299*(Assumptions!FB217-Assumptions!FA217)),$D299*(Assumptions!FB217-Assumptions!FA217)))),0),0)</f>
        <v>0</v>
      </c>
      <c r="FC299" s="185">
        <f>IFERROR(MAX(IF(FC$290=1,IF(MOD(FC$291,12)=1,$D299*(Assumptions!FC217),$D299*(Assumptions!FC217-Assumptions!FB217)),IF(VLOOKUP($C299,Lease_Tenure,2,FALSE)=1,IF(MOD(FC$291,12)=1,$D299*((Assumptions!FB217)*(1-Assumptions!FC234)+(Assumptions!FC217-Assumptions!FB217)),$D299*(Assumptions!FC217-Assumptions!FB217)),IF(MOD(FC$290,VLOOKUP($C299,Lease_Tenure,2,FALSE))=1,IF(MOD(FC$291,12)=1,$D299*((Assumptions!FB217)*(1-Assumptions!FC234)+(Assumptions!FC217-Assumptions!FB217)),$D299*(Assumptions!FC217-Assumptions!FB217)),$D299*(Assumptions!FC217-Assumptions!FB217)))),0),0)</f>
        <v>0</v>
      </c>
      <c r="FD299" s="185">
        <f>IFERROR(MAX(IF(FD$290=1,IF(MOD(FD$291,12)=1,$D299*(Assumptions!FD217),$D299*(Assumptions!FD217-Assumptions!FC217)),IF(VLOOKUP($C299,Lease_Tenure,2,FALSE)=1,IF(MOD(FD$291,12)=1,$D299*((Assumptions!FC217)*(1-Assumptions!FD234)+(Assumptions!FD217-Assumptions!FC217)),$D299*(Assumptions!FD217-Assumptions!FC217)),IF(MOD(FD$290,VLOOKUP($C299,Lease_Tenure,2,FALSE))=1,IF(MOD(FD$291,12)=1,$D299*((Assumptions!FC217)*(1-Assumptions!FD234)+(Assumptions!FD217-Assumptions!FC217)),$D299*(Assumptions!FD217-Assumptions!FC217)),$D299*(Assumptions!FD217-Assumptions!FC217)))),0),0)</f>
        <v>0</v>
      </c>
      <c r="FE299" s="185">
        <f>IFERROR(MAX(IF(FE$290=1,IF(MOD(FE$291,12)=1,$D299*(Assumptions!FE217),$D299*(Assumptions!FE217-Assumptions!FD217)),IF(VLOOKUP($C299,Lease_Tenure,2,FALSE)=1,IF(MOD(FE$291,12)=1,$D299*((Assumptions!FD217)*(1-Assumptions!FE234)+(Assumptions!FE217-Assumptions!FD217)),$D299*(Assumptions!FE217-Assumptions!FD217)),IF(MOD(FE$290,VLOOKUP($C299,Lease_Tenure,2,FALSE))=1,IF(MOD(FE$291,12)=1,$D299*((Assumptions!FD217)*(1-Assumptions!FE234)+(Assumptions!FE217-Assumptions!FD217)),$D299*(Assumptions!FE217-Assumptions!FD217)),$D299*(Assumptions!FE217-Assumptions!FD217)))),0),0)</f>
        <v>0</v>
      </c>
      <c r="FF299" s="185">
        <f>IFERROR(MAX(IF(FF$290=1,IF(MOD(FF$291,12)=1,$D299*(Assumptions!FF217),$D299*(Assumptions!FF217-Assumptions!FE217)),IF(VLOOKUP($C299,Lease_Tenure,2,FALSE)=1,IF(MOD(FF$291,12)=1,$D299*((Assumptions!FE217)*(1-Assumptions!FF234)+(Assumptions!FF217-Assumptions!FE217)),$D299*(Assumptions!FF217-Assumptions!FE217)),IF(MOD(FF$290,VLOOKUP($C299,Lease_Tenure,2,FALSE))=1,IF(MOD(FF$291,12)=1,$D299*((Assumptions!FE217)*(1-Assumptions!FF234)+(Assumptions!FF217-Assumptions!FE217)),$D299*(Assumptions!FF217-Assumptions!FE217)),$D299*(Assumptions!FF217-Assumptions!FE217)))),0),0)</f>
        <v>0</v>
      </c>
      <c r="FG299" s="185">
        <f>IFERROR(MAX(IF(FG$290=1,IF(MOD(FG$291,12)=1,$D299*(Assumptions!FG217),$D299*(Assumptions!FG217-Assumptions!FF217)),IF(VLOOKUP($C299,Lease_Tenure,2,FALSE)=1,IF(MOD(FG$291,12)=1,$D299*((Assumptions!FF217)*(1-Assumptions!FG234)+(Assumptions!FG217-Assumptions!FF217)),$D299*(Assumptions!FG217-Assumptions!FF217)),IF(MOD(FG$290,VLOOKUP($C299,Lease_Tenure,2,FALSE))=1,IF(MOD(FG$291,12)=1,$D299*((Assumptions!FF217)*(1-Assumptions!FG234)+(Assumptions!FG217-Assumptions!FF217)),$D299*(Assumptions!FG217-Assumptions!FF217)),$D299*(Assumptions!FG217-Assumptions!FF217)))),0),0)</f>
        <v>0</v>
      </c>
      <c r="FH299" s="185">
        <f>IFERROR(MAX(IF(FH$290=1,IF(MOD(FH$291,12)=1,$D299*(Assumptions!FH217),$D299*(Assumptions!FH217-Assumptions!FG217)),IF(VLOOKUP($C299,Lease_Tenure,2,FALSE)=1,IF(MOD(FH$291,12)=1,$D299*((Assumptions!FG217)*(1-Assumptions!FH234)+(Assumptions!FH217-Assumptions!FG217)),$D299*(Assumptions!FH217-Assumptions!FG217)),IF(MOD(FH$290,VLOOKUP($C299,Lease_Tenure,2,FALSE))=1,IF(MOD(FH$291,12)=1,$D299*((Assumptions!FG217)*(1-Assumptions!FH234)+(Assumptions!FH217-Assumptions!FG217)),$D299*(Assumptions!FH217-Assumptions!FG217)),$D299*(Assumptions!FH217-Assumptions!FG217)))),0),0)</f>
        <v>0</v>
      </c>
      <c r="FI299" s="185">
        <f>IFERROR(MAX(IF(FI$290=1,IF(MOD(FI$291,12)=1,$D299*(Assumptions!FI217),$D299*(Assumptions!FI217-Assumptions!FH217)),IF(VLOOKUP($C299,Lease_Tenure,2,FALSE)=1,IF(MOD(FI$291,12)=1,$D299*((Assumptions!FH217)*(1-Assumptions!FI234)+(Assumptions!FI217-Assumptions!FH217)),$D299*(Assumptions!FI217-Assumptions!FH217)),IF(MOD(FI$290,VLOOKUP($C299,Lease_Tenure,2,FALSE))=1,IF(MOD(FI$291,12)=1,$D299*((Assumptions!FH217)*(1-Assumptions!FI234)+(Assumptions!FI217-Assumptions!FH217)),$D299*(Assumptions!FI217-Assumptions!FH217)),$D299*(Assumptions!FI217-Assumptions!FH217)))),0),0)</f>
        <v>0</v>
      </c>
      <c r="FJ299" s="185">
        <f>IFERROR(MAX(IF(FJ$290=1,IF(MOD(FJ$291,12)=1,$D299*(Assumptions!FJ217),$D299*(Assumptions!FJ217-Assumptions!FI217)),IF(VLOOKUP($C299,Lease_Tenure,2,FALSE)=1,IF(MOD(FJ$291,12)=1,$D299*((Assumptions!FI217)*(1-Assumptions!FJ234)+(Assumptions!FJ217-Assumptions!FI217)),$D299*(Assumptions!FJ217-Assumptions!FI217)),IF(MOD(FJ$290,VLOOKUP($C299,Lease_Tenure,2,FALSE))=1,IF(MOD(FJ$291,12)=1,$D299*((Assumptions!FI217)*(1-Assumptions!FJ234)+(Assumptions!FJ217-Assumptions!FI217)),$D299*(Assumptions!FJ217-Assumptions!FI217)),$D299*(Assumptions!FJ217-Assumptions!FI217)))),0),0)</f>
        <v>0</v>
      </c>
      <c r="FK299" s="185">
        <f>IFERROR(MAX(IF(FK$290=1,IF(MOD(FK$291,12)=1,$D299*(Assumptions!FK217),$D299*(Assumptions!FK217-Assumptions!FJ217)),IF(VLOOKUP($C299,Lease_Tenure,2,FALSE)=1,IF(MOD(FK$291,12)=1,$D299*((Assumptions!FJ217)*(1-Assumptions!FK234)+(Assumptions!FK217-Assumptions!FJ217)),$D299*(Assumptions!FK217-Assumptions!FJ217)),IF(MOD(FK$290,VLOOKUP($C299,Lease_Tenure,2,FALSE))=1,IF(MOD(FK$291,12)=1,$D299*((Assumptions!FJ217)*(1-Assumptions!FK234)+(Assumptions!FK217-Assumptions!FJ217)),$D299*(Assumptions!FK217-Assumptions!FJ217)),$D299*(Assumptions!FK217-Assumptions!FJ217)))),0),0)</f>
        <v>0</v>
      </c>
      <c r="FL299" s="185">
        <f>IFERROR(MAX(IF(FL$290=1,IF(MOD(FL$291,12)=1,$D299*(Assumptions!FL217),$D299*(Assumptions!FL217-Assumptions!FK217)),IF(VLOOKUP($C299,Lease_Tenure,2,FALSE)=1,IF(MOD(FL$291,12)=1,$D299*((Assumptions!FK217)*(1-Assumptions!FL234)+(Assumptions!FL217-Assumptions!FK217)),$D299*(Assumptions!FL217-Assumptions!FK217)),IF(MOD(FL$290,VLOOKUP($C299,Lease_Tenure,2,FALSE))=1,IF(MOD(FL$291,12)=1,$D299*((Assumptions!FK217)*(1-Assumptions!FL234)+(Assumptions!FL217-Assumptions!FK217)),$D299*(Assumptions!FL217-Assumptions!FK217)),$D299*(Assumptions!FL217-Assumptions!FK217)))),0),0)</f>
        <v>0</v>
      </c>
      <c r="FM299" s="185">
        <f>IFERROR(MAX(IF(FM$290=1,IF(MOD(FM$291,12)=1,$D299*(Assumptions!FM217),$D299*(Assumptions!FM217-Assumptions!FL217)),IF(VLOOKUP($C299,Lease_Tenure,2,FALSE)=1,IF(MOD(FM$291,12)=1,$D299*((Assumptions!FL217)*(1-Assumptions!FM234)+(Assumptions!FM217-Assumptions!FL217)),$D299*(Assumptions!FM217-Assumptions!FL217)),IF(MOD(FM$290,VLOOKUP($C299,Lease_Tenure,2,FALSE))=1,IF(MOD(FM$291,12)=1,$D299*((Assumptions!FL217)*(1-Assumptions!FM234)+(Assumptions!FM217-Assumptions!FL217)),$D299*(Assumptions!FM217-Assumptions!FL217)),$D299*(Assumptions!FM217-Assumptions!FL217)))),0),0)</f>
        <v>0</v>
      </c>
      <c r="FN299" s="185">
        <f>IFERROR(MAX(IF(FN$290=1,IF(MOD(FN$291,12)=1,$D299*(Assumptions!FN217),$D299*(Assumptions!FN217-Assumptions!FM217)),IF(VLOOKUP($C299,Lease_Tenure,2,FALSE)=1,IF(MOD(FN$291,12)=1,$D299*((Assumptions!FM217)*(1-Assumptions!FN234)+(Assumptions!FN217-Assumptions!FM217)),$D299*(Assumptions!FN217-Assumptions!FM217)),IF(MOD(FN$290,VLOOKUP($C299,Lease_Tenure,2,FALSE))=1,IF(MOD(FN$291,12)=1,$D299*((Assumptions!FM217)*(1-Assumptions!FN234)+(Assumptions!FN217-Assumptions!FM217)),$D299*(Assumptions!FN217-Assumptions!FM217)),$D299*(Assumptions!FN217-Assumptions!FM217)))),0),0)</f>
        <v>0</v>
      </c>
      <c r="FO299" s="185">
        <f>IFERROR(MAX(IF(FO$290=1,IF(MOD(FO$291,12)=1,$D299*(Assumptions!FO217),$D299*(Assumptions!FO217-Assumptions!FN217)),IF(VLOOKUP($C299,Lease_Tenure,2,FALSE)=1,IF(MOD(FO$291,12)=1,$D299*((Assumptions!FN217)*(1-Assumptions!FO234)+(Assumptions!FO217-Assumptions!FN217)),$D299*(Assumptions!FO217-Assumptions!FN217)),IF(MOD(FO$290,VLOOKUP($C299,Lease_Tenure,2,FALSE))=1,IF(MOD(FO$291,12)=1,$D299*((Assumptions!FN217)*(1-Assumptions!FO234)+(Assumptions!FO217-Assumptions!FN217)),$D299*(Assumptions!FO217-Assumptions!FN217)),$D299*(Assumptions!FO217-Assumptions!FN217)))),0),0)</f>
        <v>0</v>
      </c>
      <c r="FP299" s="185">
        <f>IFERROR(MAX(IF(FP$290=1,IF(MOD(FP$291,12)=1,$D299*(Assumptions!FP217),$D299*(Assumptions!FP217-Assumptions!FO217)),IF(VLOOKUP($C299,Lease_Tenure,2,FALSE)=1,IF(MOD(FP$291,12)=1,$D299*((Assumptions!FO217)*(1-Assumptions!FP234)+(Assumptions!FP217-Assumptions!FO217)),$D299*(Assumptions!FP217-Assumptions!FO217)),IF(MOD(FP$290,VLOOKUP($C299,Lease_Tenure,2,FALSE))=1,IF(MOD(FP$291,12)=1,$D299*((Assumptions!FO217)*(1-Assumptions!FP234)+(Assumptions!FP217-Assumptions!FO217)),$D299*(Assumptions!FP217-Assumptions!FO217)),$D299*(Assumptions!FP217-Assumptions!FO217)))),0),0)</f>
        <v>0</v>
      </c>
      <c r="FQ299" s="185">
        <f>IFERROR(MAX(IF(FQ$290=1,IF(MOD(FQ$291,12)=1,$D299*(Assumptions!FQ217),$D299*(Assumptions!FQ217-Assumptions!FP217)),IF(VLOOKUP($C299,Lease_Tenure,2,FALSE)=1,IF(MOD(FQ$291,12)=1,$D299*((Assumptions!FP217)*(1-Assumptions!FQ234)+(Assumptions!FQ217-Assumptions!FP217)),$D299*(Assumptions!FQ217-Assumptions!FP217)),IF(MOD(FQ$290,VLOOKUP($C299,Lease_Tenure,2,FALSE))=1,IF(MOD(FQ$291,12)=1,$D299*((Assumptions!FP217)*(1-Assumptions!FQ234)+(Assumptions!FQ217-Assumptions!FP217)),$D299*(Assumptions!FQ217-Assumptions!FP217)),$D299*(Assumptions!FQ217-Assumptions!FP217)))),0),0)</f>
        <v>0</v>
      </c>
      <c r="FR299" s="185">
        <f>IFERROR(MAX(IF(FR$290=1,IF(MOD(FR$291,12)=1,$D299*(Assumptions!FR217),$D299*(Assumptions!FR217-Assumptions!FQ217)),IF(VLOOKUP($C299,Lease_Tenure,2,FALSE)=1,IF(MOD(FR$291,12)=1,$D299*((Assumptions!FQ217)*(1-Assumptions!FR234)+(Assumptions!FR217-Assumptions!FQ217)),$D299*(Assumptions!FR217-Assumptions!FQ217)),IF(MOD(FR$290,VLOOKUP($C299,Lease_Tenure,2,FALSE))=1,IF(MOD(FR$291,12)=1,$D299*((Assumptions!FQ217)*(1-Assumptions!FR234)+(Assumptions!FR217-Assumptions!FQ217)),$D299*(Assumptions!FR217-Assumptions!FQ217)),$D299*(Assumptions!FR217-Assumptions!FQ217)))),0),0)</f>
        <v>0</v>
      </c>
      <c r="FS299" s="185">
        <f>IFERROR(MAX(IF(FS$290=1,IF(MOD(FS$291,12)=1,$D299*(Assumptions!FS217),$D299*(Assumptions!FS217-Assumptions!FR217)),IF(VLOOKUP($C299,Lease_Tenure,2,FALSE)=1,IF(MOD(FS$291,12)=1,$D299*((Assumptions!FR217)*(1-Assumptions!FS234)+(Assumptions!FS217-Assumptions!FR217)),$D299*(Assumptions!FS217-Assumptions!FR217)),IF(MOD(FS$290,VLOOKUP($C299,Lease_Tenure,2,FALSE))=1,IF(MOD(FS$291,12)=1,$D299*((Assumptions!FR217)*(1-Assumptions!FS234)+(Assumptions!FS217-Assumptions!FR217)),$D299*(Assumptions!FS217-Assumptions!FR217)),$D299*(Assumptions!FS217-Assumptions!FR217)))),0),0)</f>
        <v>0</v>
      </c>
      <c r="FT299" s="185">
        <f>IFERROR(MAX(IF(FT$290=1,IF(MOD(FT$291,12)=1,$D299*(Assumptions!FT217),$D299*(Assumptions!FT217-Assumptions!FS217)),IF(VLOOKUP($C299,Lease_Tenure,2,FALSE)=1,IF(MOD(FT$291,12)=1,$D299*((Assumptions!FS217)*(1-Assumptions!FT234)+(Assumptions!FT217-Assumptions!FS217)),$D299*(Assumptions!FT217-Assumptions!FS217)),IF(MOD(FT$290,VLOOKUP($C299,Lease_Tenure,2,FALSE))=1,IF(MOD(FT$291,12)=1,$D299*((Assumptions!FS217)*(1-Assumptions!FT234)+(Assumptions!FT217-Assumptions!FS217)),$D299*(Assumptions!FT217-Assumptions!FS217)),$D299*(Assumptions!FT217-Assumptions!FS217)))),0),0)</f>
        <v>0</v>
      </c>
      <c r="FU299" s="185">
        <f>IFERROR(MAX(IF(FU$290=1,IF(MOD(FU$291,12)=1,$D299*(Assumptions!FU217),$D299*(Assumptions!FU217-Assumptions!FT217)),IF(VLOOKUP($C299,Lease_Tenure,2,FALSE)=1,IF(MOD(FU$291,12)=1,$D299*((Assumptions!FT217)*(1-Assumptions!FU234)+(Assumptions!FU217-Assumptions!FT217)),$D299*(Assumptions!FU217-Assumptions!FT217)),IF(MOD(FU$290,VLOOKUP($C299,Lease_Tenure,2,FALSE))=1,IF(MOD(FU$291,12)=1,$D299*((Assumptions!FT217)*(1-Assumptions!FU234)+(Assumptions!FU217-Assumptions!FT217)),$D299*(Assumptions!FU217-Assumptions!FT217)),$D299*(Assumptions!FU217-Assumptions!FT217)))),0),0)</f>
        <v>0</v>
      </c>
      <c r="FV299" s="185">
        <f>IFERROR(MAX(IF(FV$290=1,IF(MOD(FV$291,12)=1,$D299*(Assumptions!FV217),$D299*(Assumptions!FV217-Assumptions!FU217)),IF(VLOOKUP($C299,Lease_Tenure,2,FALSE)=1,IF(MOD(FV$291,12)=1,$D299*((Assumptions!FU217)*(1-Assumptions!FV234)+(Assumptions!FV217-Assumptions!FU217)),$D299*(Assumptions!FV217-Assumptions!FU217)),IF(MOD(FV$290,VLOOKUP($C299,Lease_Tenure,2,FALSE))=1,IF(MOD(FV$291,12)=1,$D299*((Assumptions!FU217)*(1-Assumptions!FV234)+(Assumptions!FV217-Assumptions!FU217)),$D299*(Assumptions!FV217-Assumptions!FU217)),$D299*(Assumptions!FV217-Assumptions!FU217)))),0),0)</f>
        <v>0</v>
      </c>
      <c r="FW299" s="185">
        <f>IFERROR(MAX(IF(FW$290=1,IF(MOD(FW$291,12)=1,$D299*(Assumptions!FW217),$D299*(Assumptions!FW217-Assumptions!FV217)),IF(VLOOKUP($C299,Lease_Tenure,2,FALSE)=1,IF(MOD(FW$291,12)=1,$D299*((Assumptions!FV217)*(1-Assumptions!FW234)+(Assumptions!FW217-Assumptions!FV217)),$D299*(Assumptions!FW217-Assumptions!FV217)),IF(MOD(FW$290,VLOOKUP($C299,Lease_Tenure,2,FALSE))=1,IF(MOD(FW$291,12)=1,$D299*((Assumptions!FV217)*(1-Assumptions!FW234)+(Assumptions!FW217-Assumptions!FV217)),$D299*(Assumptions!FW217-Assumptions!FV217)),$D299*(Assumptions!FW217-Assumptions!FV217)))),0),0)</f>
        <v>0</v>
      </c>
      <c r="FX299" s="185">
        <f>IFERROR(MAX(IF(FX$290=1,IF(MOD(FX$291,12)=1,$D299*(Assumptions!FX217),$D299*(Assumptions!FX217-Assumptions!FW217)),IF(VLOOKUP($C299,Lease_Tenure,2,FALSE)=1,IF(MOD(FX$291,12)=1,$D299*((Assumptions!FW217)*(1-Assumptions!FX234)+(Assumptions!FX217-Assumptions!FW217)),$D299*(Assumptions!FX217-Assumptions!FW217)),IF(MOD(FX$290,VLOOKUP($C299,Lease_Tenure,2,FALSE))=1,IF(MOD(FX$291,12)=1,$D299*((Assumptions!FW217)*(1-Assumptions!FX234)+(Assumptions!FX217-Assumptions!FW217)),$D299*(Assumptions!FX217-Assumptions!FW217)),$D299*(Assumptions!FX217-Assumptions!FW217)))),0),0)</f>
        <v>0</v>
      </c>
      <c r="FY299" s="185">
        <f>IFERROR(MAX(IF(FY$290=1,IF(MOD(FY$291,12)=1,$D299*(Assumptions!FY217),$D299*(Assumptions!FY217-Assumptions!FX217)),IF(VLOOKUP($C299,Lease_Tenure,2,FALSE)=1,IF(MOD(FY$291,12)=1,$D299*((Assumptions!FX217)*(1-Assumptions!FY234)+(Assumptions!FY217-Assumptions!FX217)),$D299*(Assumptions!FY217-Assumptions!FX217)),IF(MOD(FY$290,VLOOKUP($C299,Lease_Tenure,2,FALSE))=1,IF(MOD(FY$291,12)=1,$D299*((Assumptions!FX217)*(1-Assumptions!FY234)+(Assumptions!FY217-Assumptions!FX217)),$D299*(Assumptions!FY217-Assumptions!FX217)),$D299*(Assumptions!FY217-Assumptions!FX217)))),0),0)</f>
        <v>0</v>
      </c>
      <c r="FZ299" s="185">
        <f>IFERROR(MAX(IF(FZ$290=1,IF(MOD(FZ$291,12)=1,$D299*(Assumptions!FZ217),$D299*(Assumptions!FZ217-Assumptions!FY217)),IF(VLOOKUP($C299,Lease_Tenure,2,FALSE)=1,IF(MOD(FZ$291,12)=1,$D299*((Assumptions!FY217)*(1-Assumptions!FZ234)+(Assumptions!FZ217-Assumptions!FY217)),$D299*(Assumptions!FZ217-Assumptions!FY217)),IF(MOD(FZ$290,VLOOKUP($C299,Lease_Tenure,2,FALSE))=1,IF(MOD(FZ$291,12)=1,$D299*((Assumptions!FY217)*(1-Assumptions!FZ234)+(Assumptions!FZ217-Assumptions!FY217)),$D299*(Assumptions!FZ217-Assumptions!FY217)),$D299*(Assumptions!FZ217-Assumptions!FY217)))),0),0)</f>
        <v>0</v>
      </c>
      <c r="GA299" s="185">
        <f>IFERROR(MAX(IF(GA$290=1,IF(MOD(GA$291,12)=1,$D299*(Assumptions!GA217),$D299*(Assumptions!GA217-Assumptions!FZ217)),IF(VLOOKUP($C299,Lease_Tenure,2,FALSE)=1,IF(MOD(GA$291,12)=1,$D299*((Assumptions!FZ217)*(1-Assumptions!GA234)+(Assumptions!GA217-Assumptions!FZ217)),$D299*(Assumptions!GA217-Assumptions!FZ217)),IF(MOD(GA$290,VLOOKUP($C299,Lease_Tenure,2,FALSE))=1,IF(MOD(GA$291,12)=1,$D299*((Assumptions!FZ217)*(1-Assumptions!GA234)+(Assumptions!GA217-Assumptions!FZ217)),$D299*(Assumptions!GA217-Assumptions!FZ217)),$D299*(Assumptions!GA217-Assumptions!FZ217)))),0),0)</f>
        <v>0</v>
      </c>
      <c r="GB299" s="185">
        <f>IFERROR(MAX(IF(GB$290=1,IF(MOD(GB$291,12)=1,$D299*(Assumptions!GB217),$D299*(Assumptions!GB217-Assumptions!GA217)),IF(VLOOKUP($C299,Lease_Tenure,2,FALSE)=1,IF(MOD(GB$291,12)=1,$D299*((Assumptions!GA217)*(1-Assumptions!GB234)+(Assumptions!GB217-Assumptions!GA217)),$D299*(Assumptions!GB217-Assumptions!GA217)),IF(MOD(GB$290,VLOOKUP($C299,Lease_Tenure,2,FALSE))=1,IF(MOD(GB$291,12)=1,$D299*((Assumptions!GA217)*(1-Assumptions!GB234)+(Assumptions!GB217-Assumptions!GA217)),$D299*(Assumptions!GB217-Assumptions!GA217)),$D299*(Assumptions!GB217-Assumptions!GA217)))),0),0)</f>
        <v>0</v>
      </c>
      <c r="GC299" s="185">
        <f>IFERROR(MAX(IF(GC$290=1,IF(MOD(GC$291,12)=1,$D299*(Assumptions!GC217),$D299*(Assumptions!GC217-Assumptions!GB217)),IF(VLOOKUP($C299,Lease_Tenure,2,FALSE)=1,IF(MOD(GC$291,12)=1,$D299*((Assumptions!GB217)*(1-Assumptions!GC234)+(Assumptions!GC217-Assumptions!GB217)),$D299*(Assumptions!GC217-Assumptions!GB217)),IF(MOD(GC$290,VLOOKUP($C299,Lease_Tenure,2,FALSE))=1,IF(MOD(GC$291,12)=1,$D299*((Assumptions!GB217)*(1-Assumptions!GC234)+(Assumptions!GC217-Assumptions!GB217)),$D299*(Assumptions!GC217-Assumptions!GB217)),$D299*(Assumptions!GC217-Assumptions!GB217)))),0),0)</f>
        <v>0</v>
      </c>
      <c r="GD299" s="185">
        <f>IFERROR(MAX(IF(GD$290=1,IF(MOD(GD$291,12)=1,$D299*(Assumptions!GD217),$D299*(Assumptions!GD217-Assumptions!GC217)),IF(VLOOKUP($C299,Lease_Tenure,2,FALSE)=1,IF(MOD(GD$291,12)=1,$D299*((Assumptions!GC217)*(1-Assumptions!GD234)+(Assumptions!GD217-Assumptions!GC217)),$D299*(Assumptions!GD217-Assumptions!GC217)),IF(MOD(GD$290,VLOOKUP($C299,Lease_Tenure,2,FALSE))=1,IF(MOD(GD$291,12)=1,$D299*((Assumptions!GC217)*(1-Assumptions!GD234)+(Assumptions!GD217-Assumptions!GC217)),$D299*(Assumptions!GD217-Assumptions!GC217)),$D299*(Assumptions!GD217-Assumptions!GC217)))),0),0)</f>
        <v>0</v>
      </c>
      <c r="GE299" s="185">
        <f>IFERROR(MAX(IF(GE$290=1,IF(MOD(GE$291,12)=1,$D299*(Assumptions!GE217),$D299*(Assumptions!GE217-Assumptions!GD217)),IF(VLOOKUP($C299,Lease_Tenure,2,FALSE)=1,IF(MOD(GE$291,12)=1,$D299*((Assumptions!GD217)*(1-Assumptions!GE234)+(Assumptions!GE217-Assumptions!GD217)),$D299*(Assumptions!GE217-Assumptions!GD217)),IF(MOD(GE$290,VLOOKUP($C299,Lease_Tenure,2,FALSE))=1,IF(MOD(GE$291,12)=1,$D299*((Assumptions!GD217)*(1-Assumptions!GE234)+(Assumptions!GE217-Assumptions!GD217)),$D299*(Assumptions!GE217-Assumptions!GD217)),$D299*(Assumptions!GE217-Assumptions!GD217)))),0),0)</f>
        <v>0</v>
      </c>
      <c r="GF299" s="185">
        <f>IFERROR(MAX(IF(GF$290=1,IF(MOD(GF$291,12)=1,$D299*(Assumptions!GF217),$D299*(Assumptions!GF217-Assumptions!GE217)),IF(VLOOKUP($C299,Lease_Tenure,2,FALSE)=1,IF(MOD(GF$291,12)=1,$D299*((Assumptions!GE217)*(1-Assumptions!GF234)+(Assumptions!GF217-Assumptions!GE217)),$D299*(Assumptions!GF217-Assumptions!GE217)),IF(MOD(GF$290,VLOOKUP($C299,Lease_Tenure,2,FALSE))=1,IF(MOD(GF$291,12)=1,$D299*((Assumptions!GE217)*(1-Assumptions!GF234)+(Assumptions!GF217-Assumptions!GE217)),$D299*(Assumptions!GF217-Assumptions!GE217)),$D299*(Assumptions!GF217-Assumptions!GE217)))),0),0)</f>
        <v>0</v>
      </c>
      <c r="GG299" s="185">
        <f>IFERROR(MAX(IF(GG$290=1,IF(MOD(GG$291,12)=1,$D299*(Assumptions!GG217),$D299*(Assumptions!GG217-Assumptions!GF217)),IF(VLOOKUP($C299,Lease_Tenure,2,FALSE)=1,IF(MOD(GG$291,12)=1,$D299*((Assumptions!GF217)*(1-Assumptions!GG234)+(Assumptions!GG217-Assumptions!GF217)),$D299*(Assumptions!GG217-Assumptions!GF217)),IF(MOD(GG$290,VLOOKUP($C299,Lease_Tenure,2,FALSE))=1,IF(MOD(GG$291,12)=1,$D299*((Assumptions!GF217)*(1-Assumptions!GG234)+(Assumptions!GG217-Assumptions!GF217)),$D299*(Assumptions!GG217-Assumptions!GF217)),$D299*(Assumptions!GG217-Assumptions!GF217)))),0),0)</f>
        <v>0</v>
      </c>
    </row>
    <row r="300" spans="2:189">
      <c r="B300" s="148">
        <v>8</v>
      </c>
      <c r="C300" s="184" t="str">
        <f t="shared" si="370"/>
        <v>Large Tenant</v>
      </c>
      <c r="D300" s="182">
        <f t="shared" si="371"/>
        <v>3</v>
      </c>
      <c r="E300" s="185">
        <f>IFERROR(MAX(IF(E$290=1,IF(MOD(E$291,12)=1,$D300*(Assumptions!E218),$D300*(Assumptions!E218-Assumptions!D218)),IF(VLOOKUP($C300,Lease_Tenure,2,FALSE)=1,IF(MOD(E$291,12)=1,$D300*((Assumptions!D218)*(1-Assumptions!E235)+(Assumptions!E218-Assumptions!D218)),$D300*(Assumptions!E218-Assumptions!D218)),IF(MOD(E$290,VLOOKUP($C300,Lease_Tenure,2,FALSE))=1,IF(MOD(E$291,12)=1,$D300*((Assumptions!D218)*(1-Assumptions!E235)+(Assumptions!E218-Assumptions!D218)),$D300*(Assumptions!E218-Assumptions!D218)),$D300*(Assumptions!E218-Assumptions!D218)))),0),0)</f>
        <v>2.4000000000000004</v>
      </c>
      <c r="F300" s="185">
        <f>IFERROR(MAX(IF(F$290=1,IF(MOD(F$291,12)=1,$D300*(Assumptions!F218),$D300*(Assumptions!F218-Assumptions!E218)),IF(VLOOKUP($C300,Lease_Tenure,2,FALSE)=1,IF(MOD(F$291,12)=1,$D300*((Assumptions!E218)*(1-Assumptions!F235)+(Assumptions!F218-Assumptions!E218)),$D300*(Assumptions!F218-Assumptions!E218)),IF(MOD(F$290,VLOOKUP($C300,Lease_Tenure,2,FALSE))=1,IF(MOD(F$291,12)=1,$D300*((Assumptions!E218)*(1-Assumptions!F235)+(Assumptions!F218-Assumptions!E218)),$D300*(Assumptions!F218-Assumptions!E218)),$D300*(Assumptions!F218-Assumptions!E218)))),0),0)</f>
        <v>0</v>
      </c>
      <c r="G300" s="185">
        <f>IFERROR(MAX(IF(G$290=1,IF(MOD(G$291,12)=1,$D300*(Assumptions!G218),$D300*(Assumptions!G218-Assumptions!F218)),IF(VLOOKUP($C300,Lease_Tenure,2,FALSE)=1,IF(MOD(G$291,12)=1,$D300*((Assumptions!F218)*(1-Assumptions!G235)+(Assumptions!G218-Assumptions!F218)),$D300*(Assumptions!G218-Assumptions!F218)),IF(MOD(G$290,VLOOKUP($C300,Lease_Tenure,2,FALSE))=1,IF(MOD(G$291,12)=1,$D300*((Assumptions!F218)*(1-Assumptions!G235)+(Assumptions!G218-Assumptions!F218)),$D300*(Assumptions!G218-Assumptions!F218)),$D300*(Assumptions!G218-Assumptions!F218)))),0),0)</f>
        <v>0</v>
      </c>
      <c r="H300" s="185">
        <f>IFERROR(MAX(IF(H$290=1,IF(MOD(H$291,12)=1,$D300*(Assumptions!H218),$D300*(Assumptions!H218-Assumptions!G218)),IF(VLOOKUP($C300,Lease_Tenure,2,FALSE)=1,IF(MOD(H$291,12)=1,$D300*((Assumptions!G218)*(1-Assumptions!H235)+(Assumptions!H218-Assumptions!G218)),$D300*(Assumptions!H218-Assumptions!G218)),IF(MOD(H$290,VLOOKUP($C300,Lease_Tenure,2,FALSE))=1,IF(MOD(H$291,12)=1,$D300*((Assumptions!G218)*(1-Assumptions!H235)+(Assumptions!H218-Assumptions!G218)),$D300*(Assumptions!H218-Assumptions!G218)),$D300*(Assumptions!H218-Assumptions!G218)))),0),0)</f>
        <v>0.39</v>
      </c>
      <c r="I300" s="185">
        <f>IFERROR(MAX(IF(I$290=1,IF(MOD(I$291,12)=1,$D300*(Assumptions!I218),$D300*(Assumptions!I218-Assumptions!H218)),IF(VLOOKUP($C300,Lease_Tenure,2,FALSE)=1,IF(MOD(I$291,12)=1,$D300*((Assumptions!H218)*(1-Assumptions!I235)+(Assumptions!I218-Assumptions!H218)),$D300*(Assumptions!I218-Assumptions!H218)),IF(MOD(I$290,VLOOKUP($C300,Lease_Tenure,2,FALSE))=1,IF(MOD(I$291,12)=1,$D300*((Assumptions!H218)*(1-Assumptions!I235)+(Assumptions!I218-Assumptions!H218)),$D300*(Assumptions!I218-Assumptions!H218)),$D300*(Assumptions!I218-Assumptions!H218)))),0),0)</f>
        <v>3.0000000000000027E-2</v>
      </c>
      <c r="J300" s="185">
        <f>IFERROR(MAX(IF(J$290=1,IF(MOD(J$291,12)=1,$D300*(Assumptions!J218),$D300*(Assumptions!J218-Assumptions!I218)),IF(VLOOKUP($C300,Lease_Tenure,2,FALSE)=1,IF(MOD(J$291,12)=1,$D300*((Assumptions!I218)*(1-Assumptions!J235)+(Assumptions!J218-Assumptions!I218)),$D300*(Assumptions!J218-Assumptions!I218)),IF(MOD(J$290,VLOOKUP($C300,Lease_Tenure,2,FALSE))=1,IF(MOD(J$291,12)=1,$D300*((Assumptions!I218)*(1-Assumptions!J235)+(Assumptions!J218-Assumptions!I218)),$D300*(Assumptions!J218-Assumptions!I218)),$D300*(Assumptions!J218-Assumptions!I218)))),0),0)</f>
        <v>3.0000000000000027E-2</v>
      </c>
      <c r="K300" s="185">
        <f>IFERROR(MAX(IF(K$290=1,IF(MOD(K$291,12)=1,$D300*(Assumptions!K218),$D300*(Assumptions!K218-Assumptions!J218)),IF(VLOOKUP($C300,Lease_Tenure,2,FALSE)=1,IF(MOD(K$291,12)=1,$D300*((Assumptions!J218)*(1-Assumptions!K235)+(Assumptions!K218-Assumptions!J218)),$D300*(Assumptions!K218-Assumptions!J218)),IF(MOD(K$290,VLOOKUP($C300,Lease_Tenure,2,FALSE))=1,IF(MOD(K$291,12)=1,$D300*((Assumptions!J218)*(1-Assumptions!K235)+(Assumptions!K218-Assumptions!J218)),$D300*(Assumptions!K218-Assumptions!J218)),$D300*(Assumptions!K218-Assumptions!J218)))),0),0)</f>
        <v>3.0000000000000027E-2</v>
      </c>
      <c r="L300" s="185">
        <f>IFERROR(MAX(IF(L$290=1,IF(MOD(L$291,12)=1,$D300*(Assumptions!L218),$D300*(Assumptions!L218-Assumptions!K218)),IF(VLOOKUP($C300,Lease_Tenure,2,FALSE)=1,IF(MOD(L$291,12)=1,$D300*((Assumptions!K218)*(1-Assumptions!L235)+(Assumptions!L218-Assumptions!K218)),$D300*(Assumptions!L218-Assumptions!K218)),IF(MOD(L$290,VLOOKUP($C300,Lease_Tenure,2,FALSE))=1,IF(MOD(L$291,12)=1,$D300*((Assumptions!K218)*(1-Assumptions!L235)+(Assumptions!L218-Assumptions!K218)),$D300*(Assumptions!L218-Assumptions!K218)),$D300*(Assumptions!L218-Assumptions!K218)))),0),0)</f>
        <v>3.0000000000000027E-2</v>
      </c>
      <c r="M300" s="185">
        <f>IFERROR(MAX(IF(M$290=1,IF(MOD(M$291,12)=1,$D300*(Assumptions!M218),$D300*(Assumptions!M218-Assumptions!L218)),IF(VLOOKUP($C300,Lease_Tenure,2,FALSE)=1,IF(MOD(M$291,12)=1,$D300*((Assumptions!L218)*(1-Assumptions!M235)+(Assumptions!M218-Assumptions!L218)),$D300*(Assumptions!M218-Assumptions!L218)),IF(MOD(M$290,VLOOKUP($C300,Lease_Tenure,2,FALSE))=1,IF(MOD(M$291,12)=1,$D300*((Assumptions!L218)*(1-Assumptions!M235)+(Assumptions!M218-Assumptions!L218)),$D300*(Assumptions!M218-Assumptions!L218)),$D300*(Assumptions!M218-Assumptions!L218)))),0),0)</f>
        <v>3.0000000000000027E-2</v>
      </c>
      <c r="N300" s="185">
        <f>IFERROR(MAX(IF(N$290=1,IF(MOD(N$291,12)=1,$D300*(Assumptions!N218),$D300*(Assumptions!N218-Assumptions!M218)),IF(VLOOKUP($C300,Lease_Tenure,2,FALSE)=1,IF(MOD(N$291,12)=1,$D300*((Assumptions!M218)*(1-Assumptions!N235)+(Assumptions!N218-Assumptions!M218)),$D300*(Assumptions!N218-Assumptions!M218)),IF(MOD(N$290,VLOOKUP($C300,Lease_Tenure,2,FALSE))=1,IF(MOD(N$291,12)=1,$D300*((Assumptions!M218)*(1-Assumptions!N235)+(Assumptions!N218-Assumptions!M218)),$D300*(Assumptions!N218-Assumptions!M218)),$D300*(Assumptions!N218-Assumptions!M218)))),0),0)</f>
        <v>3.0000000000000027E-2</v>
      </c>
      <c r="O300" s="185">
        <f>IFERROR(MAX(IF(O$290=1,IF(MOD(O$291,12)=1,$D300*(Assumptions!O218),$D300*(Assumptions!O218-Assumptions!N218)),IF(VLOOKUP($C300,Lease_Tenure,2,FALSE)=1,IF(MOD(O$291,12)=1,$D300*((Assumptions!N218)*(1-Assumptions!O235)+(Assumptions!O218-Assumptions!N218)),$D300*(Assumptions!O218-Assumptions!N218)),IF(MOD(O$290,VLOOKUP($C300,Lease_Tenure,2,FALSE))=1,IF(MOD(O$291,12)=1,$D300*((Assumptions!N218)*(1-Assumptions!O235)+(Assumptions!O218-Assumptions!N218)),$D300*(Assumptions!O218-Assumptions!N218)),$D300*(Assumptions!O218-Assumptions!N218)))),0),0)</f>
        <v>3.0000000000000027E-2</v>
      </c>
      <c r="P300" s="185">
        <f>IFERROR(MAX(IF(P$290=1,IF(MOD(P$291,12)=1,$D300*(Assumptions!P218),$D300*(Assumptions!P218-Assumptions!O218)),IF(VLOOKUP($C300,Lease_Tenure,2,FALSE)=1,IF(MOD(P$291,12)=1,$D300*((Assumptions!O218)*(1-Assumptions!P235)+(Assumptions!P218-Assumptions!O218)),$D300*(Assumptions!P218-Assumptions!O218)),IF(MOD(P$290,VLOOKUP($C300,Lease_Tenure,2,FALSE))=1,IF(MOD(P$291,12)=1,$D300*((Assumptions!O218)*(1-Assumptions!P235)+(Assumptions!P218-Assumptions!O218)),$D300*(Assumptions!P218-Assumptions!O218)),$D300*(Assumptions!P218-Assumptions!O218)))),0),0)</f>
        <v>3.0000000000000027E-2</v>
      </c>
      <c r="Q300" s="185">
        <f>IFERROR(MAX(IF(Q$290=1,IF(MOD(Q$291,12)=1,$D300*(Assumptions!Q218),$D300*(Assumptions!Q218-Assumptions!P218)),IF(VLOOKUP($C300,Lease_Tenure,2,FALSE)=1,IF(MOD(Q$291,12)=1,$D300*((Assumptions!P218)*(1-Assumptions!Q235)+(Assumptions!Q218-Assumptions!P218)),$D300*(Assumptions!Q218-Assumptions!P218)),IF(MOD(Q$290,VLOOKUP($C300,Lease_Tenure,2,FALSE))=1,IF(MOD(Q$291,12)=1,$D300*((Assumptions!P218)*(1-Assumptions!Q235)+(Assumptions!Q218-Assumptions!P218)),$D300*(Assumptions!Q218-Assumptions!P218)),$D300*(Assumptions!Q218-Assumptions!P218)))),0),0)</f>
        <v>0</v>
      </c>
      <c r="R300" s="185">
        <f>IFERROR(MAX(IF(R$290=1,IF(MOD(R$291,12)=1,$D300*(Assumptions!R218),$D300*(Assumptions!R218-Assumptions!Q218)),IF(VLOOKUP($C300,Lease_Tenure,2,FALSE)=1,IF(MOD(R$291,12)=1,$D300*((Assumptions!Q218)*(1-Assumptions!R235)+(Assumptions!R218-Assumptions!Q218)),$D300*(Assumptions!R218-Assumptions!Q218)),IF(MOD(R$290,VLOOKUP($C300,Lease_Tenure,2,FALSE))=1,IF(MOD(R$291,12)=1,$D300*((Assumptions!Q218)*(1-Assumptions!R235)+(Assumptions!R218-Assumptions!Q218)),$D300*(Assumptions!R218-Assumptions!Q218)),$D300*(Assumptions!R218-Assumptions!Q218)))),0),0)</f>
        <v>0</v>
      </c>
      <c r="S300" s="185">
        <f>IFERROR(MAX(IF(S$290=1,IF(MOD(S$291,12)=1,$D300*(Assumptions!S218),$D300*(Assumptions!S218-Assumptions!R218)),IF(VLOOKUP($C300,Lease_Tenure,2,FALSE)=1,IF(MOD(S$291,12)=1,$D300*((Assumptions!R218)*(1-Assumptions!S235)+(Assumptions!S218-Assumptions!R218)),$D300*(Assumptions!S218-Assumptions!R218)),IF(MOD(S$290,VLOOKUP($C300,Lease_Tenure,2,FALSE))=1,IF(MOD(S$291,12)=1,$D300*((Assumptions!R218)*(1-Assumptions!S235)+(Assumptions!S218-Assumptions!R218)),$D300*(Assumptions!S218-Assumptions!R218)),$D300*(Assumptions!S218-Assumptions!R218)))),0),0)</f>
        <v>0</v>
      </c>
      <c r="T300" s="185">
        <f>IFERROR(MAX(IF(T$290=1,IF(MOD(T$291,12)=1,$D300*(Assumptions!T218),$D300*(Assumptions!T218-Assumptions!S218)),IF(VLOOKUP($C300,Lease_Tenure,2,FALSE)=1,IF(MOD(T$291,12)=1,$D300*((Assumptions!S218)*(1-Assumptions!T235)+(Assumptions!T218-Assumptions!S218)),$D300*(Assumptions!T218-Assumptions!S218)),IF(MOD(T$290,VLOOKUP($C300,Lease_Tenure,2,FALSE))=1,IF(MOD(T$291,12)=1,$D300*((Assumptions!S218)*(1-Assumptions!T235)+(Assumptions!T218-Assumptions!S218)),$D300*(Assumptions!T218-Assumptions!S218)),$D300*(Assumptions!T218-Assumptions!S218)))),0),0)</f>
        <v>0</v>
      </c>
      <c r="U300" s="185">
        <f>IFERROR(MAX(IF(U$290=1,IF(MOD(U$291,12)=1,$D300*(Assumptions!U218),$D300*(Assumptions!U218-Assumptions!T218)),IF(VLOOKUP($C300,Lease_Tenure,2,FALSE)=1,IF(MOD(U$291,12)=1,$D300*((Assumptions!T218)*(1-Assumptions!U235)+(Assumptions!U218-Assumptions!T218)),$D300*(Assumptions!U218-Assumptions!T218)),IF(MOD(U$290,VLOOKUP($C300,Lease_Tenure,2,FALSE))=1,IF(MOD(U$291,12)=1,$D300*((Assumptions!T218)*(1-Assumptions!U235)+(Assumptions!U218-Assumptions!T218)),$D300*(Assumptions!U218-Assumptions!T218)),$D300*(Assumptions!U218-Assumptions!T218)))),0),0)</f>
        <v>0</v>
      </c>
      <c r="V300" s="185">
        <f>IFERROR(MAX(IF(V$290=1,IF(MOD(V$291,12)=1,$D300*(Assumptions!V218),$D300*(Assumptions!V218-Assumptions!U218)),IF(VLOOKUP($C300,Lease_Tenure,2,FALSE)=1,IF(MOD(V$291,12)=1,$D300*((Assumptions!U218)*(1-Assumptions!V235)+(Assumptions!V218-Assumptions!U218)),$D300*(Assumptions!V218-Assumptions!U218)),IF(MOD(V$290,VLOOKUP($C300,Lease_Tenure,2,FALSE))=1,IF(MOD(V$291,12)=1,$D300*((Assumptions!U218)*(1-Assumptions!V235)+(Assumptions!V218-Assumptions!U218)),$D300*(Assumptions!V218-Assumptions!U218)),$D300*(Assumptions!V218-Assumptions!U218)))),0),0)</f>
        <v>0</v>
      </c>
      <c r="W300" s="185">
        <f>IFERROR(MAX(IF(W$290=1,IF(MOD(W$291,12)=1,$D300*(Assumptions!W218),$D300*(Assumptions!W218-Assumptions!V218)),IF(VLOOKUP($C300,Lease_Tenure,2,FALSE)=1,IF(MOD(W$291,12)=1,$D300*((Assumptions!V218)*(1-Assumptions!W235)+(Assumptions!W218-Assumptions!V218)),$D300*(Assumptions!W218-Assumptions!V218)),IF(MOD(W$290,VLOOKUP($C300,Lease_Tenure,2,FALSE))=1,IF(MOD(W$291,12)=1,$D300*((Assumptions!V218)*(1-Assumptions!W235)+(Assumptions!W218-Assumptions!V218)),$D300*(Assumptions!W218-Assumptions!V218)),$D300*(Assumptions!W218-Assumptions!V218)))),0),0)</f>
        <v>0</v>
      </c>
      <c r="X300" s="185">
        <f>IFERROR(MAX(IF(X$290=1,IF(MOD(X$291,12)=1,$D300*(Assumptions!X218),$D300*(Assumptions!X218-Assumptions!W218)),IF(VLOOKUP($C300,Lease_Tenure,2,FALSE)=1,IF(MOD(X$291,12)=1,$D300*((Assumptions!W218)*(1-Assumptions!X235)+(Assumptions!X218-Assumptions!W218)),$D300*(Assumptions!X218-Assumptions!W218)),IF(MOD(X$290,VLOOKUP($C300,Lease_Tenure,2,FALSE))=1,IF(MOD(X$291,12)=1,$D300*((Assumptions!W218)*(1-Assumptions!X235)+(Assumptions!X218-Assumptions!W218)),$D300*(Assumptions!X218-Assumptions!W218)),$D300*(Assumptions!X218-Assumptions!W218)))),0),0)</f>
        <v>0</v>
      </c>
      <c r="Y300" s="185">
        <f>IFERROR(MAX(IF(Y$290=1,IF(MOD(Y$291,12)=1,$D300*(Assumptions!Y218),$D300*(Assumptions!Y218-Assumptions!X218)),IF(VLOOKUP($C300,Lease_Tenure,2,FALSE)=1,IF(MOD(Y$291,12)=1,$D300*((Assumptions!X218)*(1-Assumptions!Y235)+(Assumptions!Y218-Assumptions!X218)),$D300*(Assumptions!Y218-Assumptions!X218)),IF(MOD(Y$290,VLOOKUP($C300,Lease_Tenure,2,FALSE))=1,IF(MOD(Y$291,12)=1,$D300*((Assumptions!X218)*(1-Assumptions!Y235)+(Assumptions!Y218-Assumptions!X218)),$D300*(Assumptions!Y218-Assumptions!X218)),$D300*(Assumptions!Y218-Assumptions!X218)))),0),0)</f>
        <v>0</v>
      </c>
      <c r="Z300" s="185">
        <f>IFERROR(MAX(IF(Z$290=1,IF(MOD(Z$291,12)=1,$D300*(Assumptions!Z218),$D300*(Assumptions!Z218-Assumptions!Y218)),IF(VLOOKUP($C300,Lease_Tenure,2,FALSE)=1,IF(MOD(Z$291,12)=1,$D300*((Assumptions!Y218)*(1-Assumptions!Z235)+(Assumptions!Z218-Assumptions!Y218)),$D300*(Assumptions!Z218-Assumptions!Y218)),IF(MOD(Z$290,VLOOKUP($C300,Lease_Tenure,2,FALSE))=1,IF(MOD(Z$291,12)=1,$D300*((Assumptions!Y218)*(1-Assumptions!Z235)+(Assumptions!Z218-Assumptions!Y218)),$D300*(Assumptions!Z218-Assumptions!Y218)),$D300*(Assumptions!Z218-Assumptions!Y218)))),0),0)</f>
        <v>0</v>
      </c>
      <c r="AA300" s="185">
        <f>IFERROR(MAX(IF(AA$290=1,IF(MOD(AA$291,12)=1,$D300*(Assumptions!AA218),$D300*(Assumptions!AA218-Assumptions!Z218)),IF(VLOOKUP($C300,Lease_Tenure,2,FALSE)=1,IF(MOD(AA$291,12)=1,$D300*((Assumptions!Z218)*(1-Assumptions!AA235)+(Assumptions!AA218-Assumptions!Z218)),$D300*(Assumptions!AA218-Assumptions!Z218)),IF(MOD(AA$290,VLOOKUP($C300,Lease_Tenure,2,FALSE))=1,IF(MOD(AA$291,12)=1,$D300*((Assumptions!Z218)*(1-Assumptions!AA235)+(Assumptions!AA218-Assumptions!Z218)),$D300*(Assumptions!AA218-Assumptions!Z218)),$D300*(Assumptions!AA218-Assumptions!Z218)))),0),0)</f>
        <v>0</v>
      </c>
      <c r="AB300" s="185">
        <f>IFERROR(MAX(IF(AB$290=1,IF(MOD(AB$291,12)=1,$D300*(Assumptions!AB218),$D300*(Assumptions!AB218-Assumptions!AA218)),IF(VLOOKUP($C300,Lease_Tenure,2,FALSE)=1,IF(MOD(AB$291,12)=1,$D300*((Assumptions!AA218)*(1-Assumptions!AB235)+(Assumptions!AB218-Assumptions!AA218)),$D300*(Assumptions!AB218-Assumptions!AA218)),IF(MOD(AB$290,VLOOKUP($C300,Lease_Tenure,2,FALSE))=1,IF(MOD(AB$291,12)=1,$D300*((Assumptions!AA218)*(1-Assumptions!AB235)+(Assumptions!AB218-Assumptions!AA218)),$D300*(Assumptions!AB218-Assumptions!AA218)),$D300*(Assumptions!AB218-Assumptions!AA218)))),0),0)</f>
        <v>0</v>
      </c>
      <c r="AC300" s="185">
        <f>IFERROR(MAX(IF(AC$290=1,IF(MOD(AC$291,12)=1,$D300*(Assumptions!AC218),$D300*(Assumptions!AC218-Assumptions!AB218)),IF(VLOOKUP($C300,Lease_Tenure,2,FALSE)=1,IF(MOD(AC$291,12)=1,$D300*((Assumptions!AB218)*(1-Assumptions!AC235)+(Assumptions!AC218-Assumptions!AB218)),$D300*(Assumptions!AC218-Assumptions!AB218)),IF(MOD(AC$290,VLOOKUP($C300,Lease_Tenure,2,FALSE))=1,IF(MOD(AC$291,12)=1,$D300*((Assumptions!AB218)*(1-Assumptions!AC235)+(Assumptions!AC218-Assumptions!AB218)),$D300*(Assumptions!AC218-Assumptions!AB218)),$D300*(Assumptions!AC218-Assumptions!AB218)))),0),0)</f>
        <v>3.0000000000000027E-2</v>
      </c>
      <c r="AD300" s="185">
        <f>IFERROR(MAX(IF(AD$290=1,IF(MOD(AD$291,12)=1,$D300*(Assumptions!AD218),$D300*(Assumptions!AD218-Assumptions!AC218)),IF(VLOOKUP($C300,Lease_Tenure,2,FALSE)=1,IF(MOD(AD$291,12)=1,$D300*((Assumptions!AC218)*(1-Assumptions!AD235)+(Assumptions!AD218-Assumptions!AC218)),$D300*(Assumptions!AD218-Assumptions!AC218)),IF(MOD(AD$290,VLOOKUP($C300,Lease_Tenure,2,FALSE))=1,IF(MOD(AD$291,12)=1,$D300*((Assumptions!AC218)*(1-Assumptions!AD235)+(Assumptions!AD218-Assumptions!AC218)),$D300*(Assumptions!AD218-Assumptions!AC218)),$D300*(Assumptions!AD218-Assumptions!AC218)))),0),0)</f>
        <v>0</v>
      </c>
      <c r="AE300" s="185">
        <f>IFERROR(MAX(IF(AE$290=1,IF(MOD(AE$291,12)=1,$D300*(Assumptions!AE218),$D300*(Assumptions!AE218-Assumptions!AD218)),IF(VLOOKUP($C300,Lease_Tenure,2,FALSE)=1,IF(MOD(AE$291,12)=1,$D300*((Assumptions!AD218)*(1-Assumptions!AE235)+(Assumptions!AE218-Assumptions!AD218)),$D300*(Assumptions!AE218-Assumptions!AD218)),IF(MOD(AE$290,VLOOKUP($C300,Lease_Tenure,2,FALSE))=1,IF(MOD(AE$291,12)=1,$D300*((Assumptions!AD218)*(1-Assumptions!AE235)+(Assumptions!AE218-Assumptions!AD218)),$D300*(Assumptions!AE218-Assumptions!AD218)),$D300*(Assumptions!AE218-Assumptions!AD218)))),0),0)</f>
        <v>0</v>
      </c>
      <c r="AF300" s="185">
        <f>IFERROR(MAX(IF(AF$290=1,IF(MOD(AF$291,12)=1,$D300*(Assumptions!AF218),$D300*(Assumptions!AF218-Assumptions!AE218)),IF(VLOOKUP($C300,Lease_Tenure,2,FALSE)=1,IF(MOD(AF$291,12)=1,$D300*((Assumptions!AE218)*(1-Assumptions!AF235)+(Assumptions!AF218-Assumptions!AE218)),$D300*(Assumptions!AF218-Assumptions!AE218)),IF(MOD(AF$290,VLOOKUP($C300,Lease_Tenure,2,FALSE))=1,IF(MOD(AF$291,12)=1,$D300*((Assumptions!AE218)*(1-Assumptions!AF235)+(Assumptions!AF218-Assumptions!AE218)),$D300*(Assumptions!AF218-Assumptions!AE218)),$D300*(Assumptions!AF218-Assumptions!AE218)))),0),0)</f>
        <v>0</v>
      </c>
      <c r="AG300" s="185">
        <f>IFERROR(MAX(IF(AG$290=1,IF(MOD(AG$291,12)=1,$D300*(Assumptions!AG218),$D300*(Assumptions!AG218-Assumptions!AF218)),IF(VLOOKUP($C300,Lease_Tenure,2,FALSE)=1,IF(MOD(AG$291,12)=1,$D300*((Assumptions!AF218)*(1-Assumptions!AG235)+(Assumptions!AG218-Assumptions!AF218)),$D300*(Assumptions!AG218-Assumptions!AF218)),IF(MOD(AG$290,VLOOKUP($C300,Lease_Tenure,2,FALSE))=1,IF(MOD(AG$291,12)=1,$D300*((Assumptions!AF218)*(1-Assumptions!AG235)+(Assumptions!AG218-Assumptions!AF218)),$D300*(Assumptions!AG218-Assumptions!AF218)),$D300*(Assumptions!AG218-Assumptions!AF218)))),0),0)</f>
        <v>0</v>
      </c>
      <c r="AH300" s="185">
        <f>IFERROR(MAX(IF(AH$290=1,IF(MOD(AH$291,12)=1,$D300*(Assumptions!AH218),$D300*(Assumptions!AH218-Assumptions!AG218)),IF(VLOOKUP($C300,Lease_Tenure,2,FALSE)=1,IF(MOD(AH$291,12)=1,$D300*((Assumptions!AG218)*(1-Assumptions!AH235)+(Assumptions!AH218-Assumptions!AG218)),$D300*(Assumptions!AH218-Assumptions!AG218)),IF(MOD(AH$290,VLOOKUP($C300,Lease_Tenure,2,FALSE))=1,IF(MOD(AH$291,12)=1,$D300*((Assumptions!AG218)*(1-Assumptions!AH235)+(Assumptions!AH218-Assumptions!AG218)),$D300*(Assumptions!AH218-Assumptions!AG218)),$D300*(Assumptions!AH218-Assumptions!AG218)))),0),0)</f>
        <v>0</v>
      </c>
      <c r="AI300" s="185">
        <f>IFERROR(MAX(IF(AI$290=1,IF(MOD(AI$291,12)=1,$D300*(Assumptions!AI218),$D300*(Assumptions!AI218-Assumptions!AH218)),IF(VLOOKUP($C300,Lease_Tenure,2,FALSE)=1,IF(MOD(AI$291,12)=1,$D300*((Assumptions!AH218)*(1-Assumptions!AI235)+(Assumptions!AI218-Assumptions!AH218)),$D300*(Assumptions!AI218-Assumptions!AH218)),IF(MOD(AI$290,VLOOKUP($C300,Lease_Tenure,2,FALSE))=1,IF(MOD(AI$291,12)=1,$D300*((Assumptions!AH218)*(1-Assumptions!AI235)+(Assumptions!AI218-Assumptions!AH218)),$D300*(Assumptions!AI218-Assumptions!AH218)),$D300*(Assumptions!AI218-Assumptions!AH218)))),0),0)</f>
        <v>0</v>
      </c>
      <c r="AJ300" s="185">
        <f>IFERROR(MAX(IF(AJ$290=1,IF(MOD(AJ$291,12)=1,$D300*(Assumptions!AJ218),$D300*(Assumptions!AJ218-Assumptions!AI218)),IF(VLOOKUP($C300,Lease_Tenure,2,FALSE)=1,IF(MOD(AJ$291,12)=1,$D300*((Assumptions!AI218)*(1-Assumptions!AJ235)+(Assumptions!AJ218-Assumptions!AI218)),$D300*(Assumptions!AJ218-Assumptions!AI218)),IF(MOD(AJ$290,VLOOKUP($C300,Lease_Tenure,2,FALSE))=1,IF(MOD(AJ$291,12)=1,$D300*((Assumptions!AI218)*(1-Assumptions!AJ235)+(Assumptions!AJ218-Assumptions!AI218)),$D300*(Assumptions!AJ218-Assumptions!AI218)),$D300*(Assumptions!AJ218-Assumptions!AI218)))),0),0)</f>
        <v>0</v>
      </c>
      <c r="AK300" s="185">
        <f>IFERROR(MAX(IF(AK$290=1,IF(MOD(AK$291,12)=1,$D300*(Assumptions!AK218),$D300*(Assumptions!AK218-Assumptions!AJ218)),IF(VLOOKUP($C300,Lease_Tenure,2,FALSE)=1,IF(MOD(AK$291,12)=1,$D300*((Assumptions!AJ218)*(1-Assumptions!AK235)+(Assumptions!AK218-Assumptions!AJ218)),$D300*(Assumptions!AK218-Assumptions!AJ218)),IF(MOD(AK$290,VLOOKUP($C300,Lease_Tenure,2,FALSE))=1,IF(MOD(AK$291,12)=1,$D300*((Assumptions!AJ218)*(1-Assumptions!AK235)+(Assumptions!AK218-Assumptions!AJ218)),$D300*(Assumptions!AK218-Assumptions!AJ218)),$D300*(Assumptions!AK218-Assumptions!AJ218)))),0),0)</f>
        <v>0</v>
      </c>
      <c r="AL300" s="185">
        <f>IFERROR(MAX(IF(AL$290=1,IF(MOD(AL$291,12)=1,$D300*(Assumptions!AL218),$D300*(Assumptions!AL218-Assumptions!AK218)),IF(VLOOKUP($C300,Lease_Tenure,2,FALSE)=1,IF(MOD(AL$291,12)=1,$D300*((Assumptions!AK218)*(1-Assumptions!AL235)+(Assumptions!AL218-Assumptions!AK218)),$D300*(Assumptions!AL218-Assumptions!AK218)),IF(MOD(AL$290,VLOOKUP($C300,Lease_Tenure,2,FALSE))=1,IF(MOD(AL$291,12)=1,$D300*((Assumptions!AK218)*(1-Assumptions!AL235)+(Assumptions!AL218-Assumptions!AK218)),$D300*(Assumptions!AL218-Assumptions!AK218)),$D300*(Assumptions!AL218-Assumptions!AK218)))),0),0)</f>
        <v>0</v>
      </c>
      <c r="AM300" s="185">
        <f>IFERROR(MAX(IF(AM$290=1,IF(MOD(AM$291,12)=1,$D300*(Assumptions!AM218),$D300*(Assumptions!AM218-Assumptions!AL218)),IF(VLOOKUP($C300,Lease_Tenure,2,FALSE)=1,IF(MOD(AM$291,12)=1,$D300*((Assumptions!AL218)*(1-Assumptions!AM235)+(Assumptions!AM218-Assumptions!AL218)),$D300*(Assumptions!AM218-Assumptions!AL218)),IF(MOD(AM$290,VLOOKUP($C300,Lease_Tenure,2,FALSE))=1,IF(MOD(AM$291,12)=1,$D300*((Assumptions!AL218)*(1-Assumptions!AM235)+(Assumptions!AM218-Assumptions!AL218)),$D300*(Assumptions!AM218-Assumptions!AL218)),$D300*(Assumptions!AM218-Assumptions!AL218)))),0),0)</f>
        <v>0</v>
      </c>
      <c r="AN300" s="185">
        <f>IFERROR(MAX(IF(AN$290=1,IF(MOD(AN$291,12)=1,$D300*(Assumptions!AN218),$D300*(Assumptions!AN218-Assumptions!AM218)),IF(VLOOKUP($C300,Lease_Tenure,2,FALSE)=1,IF(MOD(AN$291,12)=1,$D300*((Assumptions!AM218)*(1-Assumptions!AN235)+(Assumptions!AN218-Assumptions!AM218)),$D300*(Assumptions!AN218-Assumptions!AM218)),IF(MOD(AN$290,VLOOKUP($C300,Lease_Tenure,2,FALSE))=1,IF(MOD(AN$291,12)=1,$D300*((Assumptions!AM218)*(1-Assumptions!AN235)+(Assumptions!AN218-Assumptions!AM218)),$D300*(Assumptions!AN218-Assumptions!AM218)),$D300*(Assumptions!AN218-Assumptions!AM218)))),0),0)</f>
        <v>0</v>
      </c>
      <c r="AO300" s="185">
        <f>IFERROR(MAX(IF(AO$290=1,IF(MOD(AO$291,12)=1,$D300*(Assumptions!AO218),$D300*(Assumptions!AO218-Assumptions!AN218)),IF(VLOOKUP($C300,Lease_Tenure,2,FALSE)=1,IF(MOD(AO$291,12)=1,$D300*((Assumptions!AN218)*(1-Assumptions!AO235)+(Assumptions!AO218-Assumptions!AN218)),$D300*(Assumptions!AO218-Assumptions!AN218)),IF(MOD(AO$290,VLOOKUP($C300,Lease_Tenure,2,FALSE))=1,IF(MOD(AO$291,12)=1,$D300*((Assumptions!AN218)*(1-Assumptions!AO235)+(Assumptions!AO218-Assumptions!AN218)),$D300*(Assumptions!AO218-Assumptions!AN218)),$D300*(Assumptions!AO218-Assumptions!AN218)))),0),0)</f>
        <v>3.0000000000000027E-2</v>
      </c>
      <c r="AP300" s="185">
        <f>IFERROR(MAX(IF(AP$290=1,IF(MOD(AP$291,12)=1,$D300*(Assumptions!AP218),$D300*(Assumptions!AP218-Assumptions!AO218)),IF(VLOOKUP($C300,Lease_Tenure,2,FALSE)=1,IF(MOD(AP$291,12)=1,$D300*((Assumptions!AO218)*(1-Assumptions!AP235)+(Assumptions!AP218-Assumptions!AO218)),$D300*(Assumptions!AP218-Assumptions!AO218)),IF(MOD(AP$290,VLOOKUP($C300,Lease_Tenure,2,FALSE))=1,IF(MOD(AP$291,12)=1,$D300*((Assumptions!AO218)*(1-Assumptions!AP235)+(Assumptions!AP218-Assumptions!AO218)),$D300*(Assumptions!AP218-Assumptions!AO218)),$D300*(Assumptions!AP218-Assumptions!AO218)))),0),0)</f>
        <v>0</v>
      </c>
      <c r="AQ300" s="185">
        <f>IFERROR(MAX(IF(AQ$290=1,IF(MOD(AQ$291,12)=1,$D300*(Assumptions!AQ218),$D300*(Assumptions!AQ218-Assumptions!AP218)),IF(VLOOKUP($C300,Lease_Tenure,2,FALSE)=1,IF(MOD(AQ$291,12)=1,$D300*((Assumptions!AP218)*(1-Assumptions!AQ235)+(Assumptions!AQ218-Assumptions!AP218)),$D300*(Assumptions!AQ218-Assumptions!AP218)),IF(MOD(AQ$290,VLOOKUP($C300,Lease_Tenure,2,FALSE))=1,IF(MOD(AQ$291,12)=1,$D300*((Assumptions!AP218)*(1-Assumptions!AQ235)+(Assumptions!AQ218-Assumptions!AP218)),$D300*(Assumptions!AQ218-Assumptions!AP218)),$D300*(Assumptions!AQ218-Assumptions!AP218)))),0),0)</f>
        <v>0</v>
      </c>
      <c r="AR300" s="185">
        <f>IFERROR(MAX(IF(AR$290=1,IF(MOD(AR$291,12)=1,$D300*(Assumptions!AR218),$D300*(Assumptions!AR218-Assumptions!AQ218)),IF(VLOOKUP($C300,Lease_Tenure,2,FALSE)=1,IF(MOD(AR$291,12)=1,$D300*((Assumptions!AQ218)*(1-Assumptions!AR235)+(Assumptions!AR218-Assumptions!AQ218)),$D300*(Assumptions!AR218-Assumptions!AQ218)),IF(MOD(AR$290,VLOOKUP($C300,Lease_Tenure,2,FALSE))=1,IF(MOD(AR$291,12)=1,$D300*((Assumptions!AQ218)*(1-Assumptions!AR235)+(Assumptions!AR218-Assumptions!AQ218)),$D300*(Assumptions!AR218-Assumptions!AQ218)),$D300*(Assumptions!AR218-Assumptions!AQ218)))),0),0)</f>
        <v>0</v>
      </c>
      <c r="AS300" s="185">
        <f>IFERROR(MAX(IF(AS$290=1,IF(MOD(AS$291,12)=1,$D300*(Assumptions!AS218),$D300*(Assumptions!AS218-Assumptions!AR218)),IF(VLOOKUP($C300,Lease_Tenure,2,FALSE)=1,IF(MOD(AS$291,12)=1,$D300*((Assumptions!AR218)*(1-Assumptions!AS235)+(Assumptions!AS218-Assumptions!AR218)),$D300*(Assumptions!AS218-Assumptions!AR218)),IF(MOD(AS$290,VLOOKUP($C300,Lease_Tenure,2,FALSE))=1,IF(MOD(AS$291,12)=1,$D300*((Assumptions!AR218)*(1-Assumptions!AS235)+(Assumptions!AS218-Assumptions!AR218)),$D300*(Assumptions!AS218-Assumptions!AR218)),$D300*(Assumptions!AS218-Assumptions!AR218)))),0),0)</f>
        <v>0</v>
      </c>
      <c r="AT300" s="185">
        <f>IFERROR(MAX(IF(AT$290=1,IF(MOD(AT$291,12)=1,$D300*(Assumptions!AT218),$D300*(Assumptions!AT218-Assumptions!AS218)),IF(VLOOKUP($C300,Lease_Tenure,2,FALSE)=1,IF(MOD(AT$291,12)=1,$D300*((Assumptions!AS218)*(1-Assumptions!AT235)+(Assumptions!AT218-Assumptions!AS218)),$D300*(Assumptions!AT218-Assumptions!AS218)),IF(MOD(AT$290,VLOOKUP($C300,Lease_Tenure,2,FALSE))=1,IF(MOD(AT$291,12)=1,$D300*((Assumptions!AS218)*(1-Assumptions!AT235)+(Assumptions!AT218-Assumptions!AS218)),$D300*(Assumptions!AT218-Assumptions!AS218)),$D300*(Assumptions!AT218-Assumptions!AS218)))),0),0)</f>
        <v>0</v>
      </c>
      <c r="AU300" s="185">
        <f>IFERROR(MAX(IF(AU$290=1,IF(MOD(AU$291,12)=1,$D300*(Assumptions!AU218),$D300*(Assumptions!AU218-Assumptions!AT218)),IF(VLOOKUP($C300,Lease_Tenure,2,FALSE)=1,IF(MOD(AU$291,12)=1,$D300*((Assumptions!AT218)*(1-Assumptions!AU235)+(Assumptions!AU218-Assumptions!AT218)),$D300*(Assumptions!AU218-Assumptions!AT218)),IF(MOD(AU$290,VLOOKUP($C300,Lease_Tenure,2,FALSE))=1,IF(MOD(AU$291,12)=1,$D300*((Assumptions!AT218)*(1-Assumptions!AU235)+(Assumptions!AU218-Assumptions!AT218)),$D300*(Assumptions!AU218-Assumptions!AT218)),$D300*(Assumptions!AU218-Assumptions!AT218)))),0),0)</f>
        <v>0</v>
      </c>
      <c r="AV300" s="185">
        <f>IFERROR(MAX(IF(AV$290=1,IF(MOD(AV$291,12)=1,$D300*(Assumptions!AV218),$D300*(Assumptions!AV218-Assumptions!AU218)),IF(VLOOKUP($C300,Lease_Tenure,2,FALSE)=1,IF(MOD(AV$291,12)=1,$D300*((Assumptions!AU218)*(1-Assumptions!AV235)+(Assumptions!AV218-Assumptions!AU218)),$D300*(Assumptions!AV218-Assumptions!AU218)),IF(MOD(AV$290,VLOOKUP($C300,Lease_Tenure,2,FALSE))=1,IF(MOD(AV$291,12)=1,$D300*((Assumptions!AU218)*(1-Assumptions!AV235)+(Assumptions!AV218-Assumptions!AU218)),$D300*(Assumptions!AV218-Assumptions!AU218)),$D300*(Assumptions!AV218-Assumptions!AU218)))),0),0)</f>
        <v>0</v>
      </c>
      <c r="AW300" s="185">
        <f>IFERROR(MAX(IF(AW$290=1,IF(MOD(AW$291,12)=1,$D300*(Assumptions!AW218),$D300*(Assumptions!AW218-Assumptions!AV218)),IF(VLOOKUP($C300,Lease_Tenure,2,FALSE)=1,IF(MOD(AW$291,12)=1,$D300*((Assumptions!AV218)*(1-Assumptions!AW235)+(Assumptions!AW218-Assumptions!AV218)),$D300*(Assumptions!AW218-Assumptions!AV218)),IF(MOD(AW$290,VLOOKUP($C300,Lease_Tenure,2,FALSE))=1,IF(MOD(AW$291,12)=1,$D300*((Assumptions!AV218)*(1-Assumptions!AW235)+(Assumptions!AW218-Assumptions!AV218)),$D300*(Assumptions!AW218-Assumptions!AV218)),$D300*(Assumptions!AW218-Assumptions!AV218)))),0),0)</f>
        <v>0</v>
      </c>
      <c r="AX300" s="185">
        <f>IFERROR(MAX(IF(AX$290=1,IF(MOD(AX$291,12)=1,$D300*(Assumptions!AX218),$D300*(Assumptions!AX218-Assumptions!AW218)),IF(VLOOKUP($C300,Lease_Tenure,2,FALSE)=1,IF(MOD(AX$291,12)=1,$D300*((Assumptions!AW218)*(1-Assumptions!AX235)+(Assumptions!AX218-Assumptions!AW218)),$D300*(Assumptions!AX218-Assumptions!AW218)),IF(MOD(AX$290,VLOOKUP($C300,Lease_Tenure,2,FALSE))=1,IF(MOD(AX$291,12)=1,$D300*((Assumptions!AW218)*(1-Assumptions!AX235)+(Assumptions!AX218-Assumptions!AW218)),$D300*(Assumptions!AX218-Assumptions!AW218)),$D300*(Assumptions!AX218-Assumptions!AW218)))),0),0)</f>
        <v>0</v>
      </c>
      <c r="AY300" s="185">
        <f>IFERROR(MAX(IF(AY$290=1,IF(MOD(AY$291,12)=1,$D300*(Assumptions!AY218),$D300*(Assumptions!AY218-Assumptions!AX218)),IF(VLOOKUP($C300,Lease_Tenure,2,FALSE)=1,IF(MOD(AY$291,12)=1,$D300*((Assumptions!AX218)*(1-Assumptions!AY235)+(Assumptions!AY218-Assumptions!AX218)),$D300*(Assumptions!AY218-Assumptions!AX218)),IF(MOD(AY$290,VLOOKUP($C300,Lease_Tenure,2,FALSE))=1,IF(MOD(AY$291,12)=1,$D300*((Assumptions!AX218)*(1-Assumptions!AY235)+(Assumptions!AY218-Assumptions!AX218)),$D300*(Assumptions!AY218-Assumptions!AX218)),$D300*(Assumptions!AY218-Assumptions!AX218)))),0),0)</f>
        <v>0</v>
      </c>
      <c r="AZ300" s="185">
        <f>IFERROR(MAX(IF(AZ$290=1,IF(MOD(AZ$291,12)=1,$D300*(Assumptions!AZ218),$D300*(Assumptions!AZ218-Assumptions!AY218)),IF(VLOOKUP($C300,Lease_Tenure,2,FALSE)=1,IF(MOD(AZ$291,12)=1,$D300*((Assumptions!AY218)*(1-Assumptions!AZ235)+(Assumptions!AZ218-Assumptions!AY218)),$D300*(Assumptions!AZ218-Assumptions!AY218)),IF(MOD(AZ$290,VLOOKUP($C300,Lease_Tenure,2,FALSE))=1,IF(MOD(AZ$291,12)=1,$D300*((Assumptions!AY218)*(1-Assumptions!AZ235)+(Assumptions!AZ218-Assumptions!AY218)),$D300*(Assumptions!AZ218-Assumptions!AY218)),$D300*(Assumptions!AZ218-Assumptions!AY218)))),0),0)</f>
        <v>0</v>
      </c>
      <c r="BA300" s="185">
        <f>IFERROR(MAX(IF(BA$290=1,IF(MOD(BA$291,12)=1,$D300*(Assumptions!BA218),$D300*(Assumptions!BA218-Assumptions!AZ218)),IF(VLOOKUP($C300,Lease_Tenure,2,FALSE)=1,IF(MOD(BA$291,12)=1,$D300*((Assumptions!AZ218)*(1-Assumptions!BA235)+(Assumptions!BA218-Assumptions!AZ218)),$D300*(Assumptions!BA218-Assumptions!AZ218)),IF(MOD(BA$290,VLOOKUP($C300,Lease_Tenure,2,FALSE))=1,IF(MOD(BA$291,12)=1,$D300*((Assumptions!AZ218)*(1-Assumptions!BA235)+(Assumptions!BA218-Assumptions!AZ218)),$D300*(Assumptions!BA218-Assumptions!AZ218)),$D300*(Assumptions!BA218-Assumptions!AZ218)))),0),0)</f>
        <v>0.7274999999999997</v>
      </c>
      <c r="BB300" s="185">
        <f>IFERROR(MAX(IF(BB$290=1,IF(MOD(BB$291,12)=1,$D300*(Assumptions!BB218),$D300*(Assumptions!BB218-Assumptions!BA218)),IF(VLOOKUP($C300,Lease_Tenure,2,FALSE)=1,IF(MOD(BB$291,12)=1,$D300*((Assumptions!BA218)*(1-Assumptions!BB235)+(Assumptions!BB218-Assumptions!BA218)),$D300*(Assumptions!BB218-Assumptions!BA218)),IF(MOD(BB$290,VLOOKUP($C300,Lease_Tenure,2,FALSE))=1,IF(MOD(BB$291,12)=1,$D300*((Assumptions!BA218)*(1-Assumptions!BB235)+(Assumptions!BB218-Assumptions!BA218)),$D300*(Assumptions!BB218-Assumptions!BA218)),$D300*(Assumptions!BB218-Assumptions!BA218)))),0),0)</f>
        <v>0</v>
      </c>
      <c r="BC300" s="185">
        <f>IFERROR(MAX(IF(BC$290=1,IF(MOD(BC$291,12)=1,$D300*(Assumptions!BC218),$D300*(Assumptions!BC218-Assumptions!BB218)),IF(VLOOKUP($C300,Lease_Tenure,2,FALSE)=1,IF(MOD(BC$291,12)=1,$D300*((Assumptions!BB218)*(1-Assumptions!BC235)+(Assumptions!BC218-Assumptions!BB218)),$D300*(Assumptions!BC218-Assumptions!BB218)),IF(MOD(BC$290,VLOOKUP($C300,Lease_Tenure,2,FALSE))=1,IF(MOD(BC$291,12)=1,$D300*((Assumptions!BB218)*(1-Assumptions!BC235)+(Assumptions!BC218-Assumptions!BB218)),$D300*(Assumptions!BC218-Assumptions!BB218)),$D300*(Assumptions!BC218-Assumptions!BB218)))),0),0)</f>
        <v>0</v>
      </c>
      <c r="BD300" s="185">
        <f>IFERROR(MAX(IF(BD$290=1,IF(MOD(BD$291,12)=1,$D300*(Assumptions!BD218),$D300*(Assumptions!BD218-Assumptions!BC218)),IF(VLOOKUP($C300,Lease_Tenure,2,FALSE)=1,IF(MOD(BD$291,12)=1,$D300*((Assumptions!BC218)*(1-Assumptions!BD235)+(Assumptions!BD218-Assumptions!BC218)),$D300*(Assumptions!BD218-Assumptions!BC218)),IF(MOD(BD$290,VLOOKUP($C300,Lease_Tenure,2,FALSE))=1,IF(MOD(BD$291,12)=1,$D300*((Assumptions!BC218)*(1-Assumptions!BD235)+(Assumptions!BD218-Assumptions!BC218)),$D300*(Assumptions!BD218-Assumptions!BC218)),$D300*(Assumptions!BD218-Assumptions!BC218)))),0),0)</f>
        <v>0</v>
      </c>
      <c r="BE300" s="185">
        <f>IFERROR(MAX(IF(BE$290=1,IF(MOD(BE$291,12)=1,$D300*(Assumptions!BE218),$D300*(Assumptions!BE218-Assumptions!BD218)),IF(VLOOKUP($C300,Lease_Tenure,2,FALSE)=1,IF(MOD(BE$291,12)=1,$D300*((Assumptions!BD218)*(1-Assumptions!BE235)+(Assumptions!BE218-Assumptions!BD218)),$D300*(Assumptions!BE218-Assumptions!BD218)),IF(MOD(BE$290,VLOOKUP($C300,Lease_Tenure,2,FALSE))=1,IF(MOD(BE$291,12)=1,$D300*((Assumptions!BD218)*(1-Assumptions!BE235)+(Assumptions!BE218-Assumptions!BD218)),$D300*(Assumptions!BE218-Assumptions!BD218)),$D300*(Assumptions!BE218-Assumptions!BD218)))),0),0)</f>
        <v>0</v>
      </c>
      <c r="BF300" s="185">
        <f>IFERROR(MAX(IF(BF$290=1,IF(MOD(BF$291,12)=1,$D300*(Assumptions!BF218),$D300*(Assumptions!BF218-Assumptions!BE218)),IF(VLOOKUP($C300,Lease_Tenure,2,FALSE)=1,IF(MOD(BF$291,12)=1,$D300*((Assumptions!BE218)*(1-Assumptions!BF235)+(Assumptions!BF218-Assumptions!BE218)),$D300*(Assumptions!BF218-Assumptions!BE218)),IF(MOD(BF$290,VLOOKUP($C300,Lease_Tenure,2,FALSE))=1,IF(MOD(BF$291,12)=1,$D300*((Assumptions!BE218)*(1-Assumptions!BF235)+(Assumptions!BF218-Assumptions!BE218)),$D300*(Assumptions!BF218-Assumptions!BE218)),$D300*(Assumptions!BF218-Assumptions!BE218)))),0),0)</f>
        <v>0</v>
      </c>
      <c r="BG300" s="185">
        <f>IFERROR(MAX(IF(BG$290=1,IF(MOD(BG$291,12)=1,$D300*(Assumptions!BG218),$D300*(Assumptions!BG218-Assumptions!BF218)),IF(VLOOKUP($C300,Lease_Tenure,2,FALSE)=1,IF(MOD(BG$291,12)=1,$D300*((Assumptions!BF218)*(1-Assumptions!BG235)+(Assumptions!BG218-Assumptions!BF218)),$D300*(Assumptions!BG218-Assumptions!BF218)),IF(MOD(BG$290,VLOOKUP($C300,Lease_Tenure,2,FALSE))=1,IF(MOD(BG$291,12)=1,$D300*((Assumptions!BF218)*(1-Assumptions!BG235)+(Assumptions!BG218-Assumptions!BF218)),$D300*(Assumptions!BG218-Assumptions!BF218)),$D300*(Assumptions!BG218-Assumptions!BF218)))),0),0)</f>
        <v>0</v>
      </c>
      <c r="BH300" s="185">
        <f>IFERROR(MAX(IF(BH$290=1,IF(MOD(BH$291,12)=1,$D300*(Assumptions!BH218),$D300*(Assumptions!BH218-Assumptions!BG218)),IF(VLOOKUP($C300,Lease_Tenure,2,FALSE)=1,IF(MOD(BH$291,12)=1,$D300*((Assumptions!BG218)*(1-Assumptions!BH235)+(Assumptions!BH218-Assumptions!BG218)),$D300*(Assumptions!BH218-Assumptions!BG218)),IF(MOD(BH$290,VLOOKUP($C300,Lease_Tenure,2,FALSE))=1,IF(MOD(BH$291,12)=1,$D300*((Assumptions!BG218)*(1-Assumptions!BH235)+(Assumptions!BH218-Assumptions!BG218)),$D300*(Assumptions!BH218-Assumptions!BG218)),$D300*(Assumptions!BH218-Assumptions!BG218)))),0),0)</f>
        <v>0</v>
      </c>
      <c r="BI300" s="185">
        <f>IFERROR(MAX(IF(BI$290=1,IF(MOD(BI$291,12)=1,$D300*(Assumptions!BI218),$D300*(Assumptions!BI218-Assumptions!BH218)),IF(VLOOKUP($C300,Lease_Tenure,2,FALSE)=1,IF(MOD(BI$291,12)=1,$D300*((Assumptions!BH218)*(1-Assumptions!BI235)+(Assumptions!BI218-Assumptions!BH218)),$D300*(Assumptions!BI218-Assumptions!BH218)),IF(MOD(BI$290,VLOOKUP($C300,Lease_Tenure,2,FALSE))=1,IF(MOD(BI$291,12)=1,$D300*((Assumptions!BH218)*(1-Assumptions!BI235)+(Assumptions!BI218-Assumptions!BH218)),$D300*(Assumptions!BI218-Assumptions!BH218)),$D300*(Assumptions!BI218-Assumptions!BH218)))),0),0)</f>
        <v>0</v>
      </c>
      <c r="BJ300" s="185">
        <f>IFERROR(MAX(IF(BJ$290=1,IF(MOD(BJ$291,12)=1,$D300*(Assumptions!BJ218),$D300*(Assumptions!BJ218-Assumptions!BI218)),IF(VLOOKUP($C300,Lease_Tenure,2,FALSE)=1,IF(MOD(BJ$291,12)=1,$D300*((Assumptions!BI218)*(1-Assumptions!BJ235)+(Assumptions!BJ218-Assumptions!BI218)),$D300*(Assumptions!BJ218-Assumptions!BI218)),IF(MOD(BJ$290,VLOOKUP($C300,Lease_Tenure,2,FALSE))=1,IF(MOD(BJ$291,12)=1,$D300*((Assumptions!BI218)*(1-Assumptions!BJ235)+(Assumptions!BJ218-Assumptions!BI218)),$D300*(Assumptions!BJ218-Assumptions!BI218)),$D300*(Assumptions!BJ218-Assumptions!BI218)))),0),0)</f>
        <v>0</v>
      </c>
      <c r="BK300" s="185">
        <f>IFERROR(MAX(IF(BK$290=1,IF(MOD(BK$291,12)=1,$D300*(Assumptions!BK218),$D300*(Assumptions!BK218-Assumptions!BJ218)),IF(VLOOKUP($C300,Lease_Tenure,2,FALSE)=1,IF(MOD(BK$291,12)=1,$D300*((Assumptions!BJ218)*(1-Assumptions!BK235)+(Assumptions!BK218-Assumptions!BJ218)),$D300*(Assumptions!BK218-Assumptions!BJ218)),IF(MOD(BK$290,VLOOKUP($C300,Lease_Tenure,2,FALSE))=1,IF(MOD(BK$291,12)=1,$D300*((Assumptions!BJ218)*(1-Assumptions!BK235)+(Assumptions!BK218-Assumptions!BJ218)),$D300*(Assumptions!BK218-Assumptions!BJ218)),$D300*(Assumptions!BK218-Assumptions!BJ218)))),0),0)</f>
        <v>0</v>
      </c>
      <c r="BL300" s="185">
        <f>IFERROR(MAX(IF(BL$290=1,IF(MOD(BL$291,12)=1,$D300*(Assumptions!BL218),$D300*(Assumptions!BL218-Assumptions!BK218)),IF(VLOOKUP($C300,Lease_Tenure,2,FALSE)=1,IF(MOD(BL$291,12)=1,$D300*((Assumptions!BK218)*(1-Assumptions!BL235)+(Assumptions!BL218-Assumptions!BK218)),$D300*(Assumptions!BL218-Assumptions!BK218)),IF(MOD(BL$290,VLOOKUP($C300,Lease_Tenure,2,FALSE))=1,IF(MOD(BL$291,12)=1,$D300*((Assumptions!BK218)*(1-Assumptions!BL235)+(Assumptions!BL218-Assumptions!BK218)),$D300*(Assumptions!BL218-Assumptions!BK218)),$D300*(Assumptions!BL218-Assumptions!BK218)))),0),0)</f>
        <v>0</v>
      </c>
      <c r="BM300" s="185">
        <f>IFERROR(MAX(IF(BM$290=1,IF(MOD(BM$291,12)=1,$D300*(Assumptions!BM218),$D300*(Assumptions!BM218-Assumptions!BL218)),IF(VLOOKUP($C300,Lease_Tenure,2,FALSE)=1,IF(MOD(BM$291,12)=1,$D300*((Assumptions!BL218)*(1-Assumptions!BM235)+(Assumptions!BM218-Assumptions!BL218)),$D300*(Assumptions!BM218-Assumptions!BL218)),IF(MOD(BM$290,VLOOKUP($C300,Lease_Tenure,2,FALSE))=1,IF(MOD(BM$291,12)=1,$D300*((Assumptions!BL218)*(1-Assumptions!BM235)+(Assumptions!BM218-Assumptions!BL218)),$D300*(Assumptions!BM218-Assumptions!BL218)),$D300*(Assumptions!BM218-Assumptions!BL218)))),0),0)</f>
        <v>0</v>
      </c>
      <c r="BN300" s="185">
        <f>IFERROR(MAX(IF(BN$290=1,IF(MOD(BN$291,12)=1,$D300*(Assumptions!BN218),$D300*(Assumptions!BN218-Assumptions!BM218)),IF(VLOOKUP($C300,Lease_Tenure,2,FALSE)=1,IF(MOD(BN$291,12)=1,$D300*((Assumptions!BM218)*(1-Assumptions!BN235)+(Assumptions!BN218-Assumptions!BM218)),$D300*(Assumptions!BN218-Assumptions!BM218)),IF(MOD(BN$290,VLOOKUP($C300,Lease_Tenure,2,FALSE))=1,IF(MOD(BN$291,12)=1,$D300*((Assumptions!BM218)*(1-Assumptions!BN235)+(Assumptions!BN218-Assumptions!BM218)),$D300*(Assumptions!BN218-Assumptions!BM218)),$D300*(Assumptions!BN218-Assumptions!BM218)))),0),0)</f>
        <v>0</v>
      </c>
      <c r="BO300" s="185">
        <f>IFERROR(MAX(IF(BO$290=1,IF(MOD(BO$291,12)=1,$D300*(Assumptions!BO218),$D300*(Assumptions!BO218-Assumptions!BN218)),IF(VLOOKUP($C300,Lease_Tenure,2,FALSE)=1,IF(MOD(BO$291,12)=1,$D300*((Assumptions!BN218)*(1-Assumptions!BO235)+(Assumptions!BO218-Assumptions!BN218)),$D300*(Assumptions!BO218-Assumptions!BN218)),IF(MOD(BO$290,VLOOKUP($C300,Lease_Tenure,2,FALSE))=1,IF(MOD(BO$291,12)=1,$D300*((Assumptions!BN218)*(1-Assumptions!BO235)+(Assumptions!BO218-Assumptions!BN218)),$D300*(Assumptions!BO218-Assumptions!BN218)),$D300*(Assumptions!BO218-Assumptions!BN218)))),0),0)</f>
        <v>0</v>
      </c>
      <c r="BP300" s="185">
        <f>IFERROR(MAX(IF(BP$290=1,IF(MOD(BP$291,12)=1,$D300*(Assumptions!BP218),$D300*(Assumptions!BP218-Assumptions!BO218)),IF(VLOOKUP($C300,Lease_Tenure,2,FALSE)=1,IF(MOD(BP$291,12)=1,$D300*((Assumptions!BO218)*(1-Assumptions!BP235)+(Assumptions!BP218-Assumptions!BO218)),$D300*(Assumptions!BP218-Assumptions!BO218)),IF(MOD(BP$290,VLOOKUP($C300,Lease_Tenure,2,FALSE))=1,IF(MOD(BP$291,12)=1,$D300*((Assumptions!BO218)*(1-Assumptions!BP235)+(Assumptions!BP218-Assumptions!BO218)),$D300*(Assumptions!BP218-Assumptions!BO218)),$D300*(Assumptions!BP218-Assumptions!BO218)))),0),0)</f>
        <v>0</v>
      </c>
      <c r="BQ300" s="185">
        <f>IFERROR(MAX(IF(BQ$290=1,IF(MOD(BQ$291,12)=1,$D300*(Assumptions!BQ218),$D300*(Assumptions!BQ218-Assumptions!BP218)),IF(VLOOKUP($C300,Lease_Tenure,2,FALSE)=1,IF(MOD(BQ$291,12)=1,$D300*((Assumptions!BP218)*(1-Assumptions!BQ235)+(Assumptions!BQ218-Assumptions!BP218)),$D300*(Assumptions!BQ218-Assumptions!BP218)),IF(MOD(BQ$290,VLOOKUP($C300,Lease_Tenure,2,FALSE))=1,IF(MOD(BQ$291,12)=1,$D300*((Assumptions!BP218)*(1-Assumptions!BQ235)+(Assumptions!BQ218-Assumptions!BP218)),$D300*(Assumptions!BQ218-Assumptions!BP218)),$D300*(Assumptions!BQ218-Assumptions!BP218)))),0),0)</f>
        <v>0</v>
      </c>
      <c r="BR300" s="185">
        <f>IFERROR(MAX(IF(BR$290=1,IF(MOD(BR$291,12)=1,$D300*(Assumptions!BR218),$D300*(Assumptions!BR218-Assumptions!BQ218)),IF(VLOOKUP($C300,Lease_Tenure,2,FALSE)=1,IF(MOD(BR$291,12)=1,$D300*((Assumptions!BQ218)*(1-Assumptions!BR235)+(Assumptions!BR218-Assumptions!BQ218)),$D300*(Assumptions!BR218-Assumptions!BQ218)),IF(MOD(BR$290,VLOOKUP($C300,Lease_Tenure,2,FALSE))=1,IF(MOD(BR$291,12)=1,$D300*((Assumptions!BQ218)*(1-Assumptions!BR235)+(Assumptions!BR218-Assumptions!BQ218)),$D300*(Assumptions!BR218-Assumptions!BQ218)),$D300*(Assumptions!BR218-Assumptions!BQ218)))),0),0)</f>
        <v>0</v>
      </c>
      <c r="BS300" s="185">
        <f>IFERROR(MAX(IF(BS$290=1,IF(MOD(BS$291,12)=1,$D300*(Assumptions!BS218),$D300*(Assumptions!BS218-Assumptions!BR218)),IF(VLOOKUP($C300,Lease_Tenure,2,FALSE)=1,IF(MOD(BS$291,12)=1,$D300*((Assumptions!BR218)*(1-Assumptions!BS235)+(Assumptions!BS218-Assumptions!BR218)),$D300*(Assumptions!BS218-Assumptions!BR218)),IF(MOD(BS$290,VLOOKUP($C300,Lease_Tenure,2,FALSE))=1,IF(MOD(BS$291,12)=1,$D300*((Assumptions!BR218)*(1-Assumptions!BS235)+(Assumptions!BS218-Assumptions!BR218)),$D300*(Assumptions!BS218-Assumptions!BR218)),$D300*(Assumptions!BS218-Assumptions!BR218)))),0),0)</f>
        <v>0</v>
      </c>
      <c r="BT300" s="185">
        <f>IFERROR(MAX(IF(BT$290=1,IF(MOD(BT$291,12)=1,$D300*(Assumptions!BT218),$D300*(Assumptions!BT218-Assumptions!BS218)),IF(VLOOKUP($C300,Lease_Tenure,2,FALSE)=1,IF(MOD(BT$291,12)=1,$D300*((Assumptions!BS218)*(1-Assumptions!BT235)+(Assumptions!BT218-Assumptions!BS218)),$D300*(Assumptions!BT218-Assumptions!BS218)),IF(MOD(BT$290,VLOOKUP($C300,Lease_Tenure,2,FALSE))=1,IF(MOD(BT$291,12)=1,$D300*((Assumptions!BS218)*(1-Assumptions!BT235)+(Assumptions!BT218-Assumptions!BS218)),$D300*(Assumptions!BT218-Assumptions!BS218)),$D300*(Assumptions!BT218-Assumptions!BS218)))),0),0)</f>
        <v>0</v>
      </c>
      <c r="BU300" s="185">
        <f>IFERROR(MAX(IF(BU$290=1,IF(MOD(BU$291,12)=1,$D300*(Assumptions!BU218),$D300*(Assumptions!BU218-Assumptions!BT218)),IF(VLOOKUP($C300,Lease_Tenure,2,FALSE)=1,IF(MOD(BU$291,12)=1,$D300*((Assumptions!BT218)*(1-Assumptions!BU235)+(Assumptions!BU218-Assumptions!BT218)),$D300*(Assumptions!BU218-Assumptions!BT218)),IF(MOD(BU$290,VLOOKUP($C300,Lease_Tenure,2,FALSE))=1,IF(MOD(BU$291,12)=1,$D300*((Assumptions!BT218)*(1-Assumptions!BU235)+(Assumptions!BU218-Assumptions!BT218)),$D300*(Assumptions!BU218-Assumptions!BT218)),$D300*(Assumptions!BU218-Assumptions!BT218)))),0),0)</f>
        <v>0</v>
      </c>
      <c r="BV300" s="185">
        <f>IFERROR(MAX(IF(BV$290=1,IF(MOD(BV$291,12)=1,$D300*(Assumptions!BV218),$D300*(Assumptions!BV218-Assumptions!BU218)),IF(VLOOKUP($C300,Lease_Tenure,2,FALSE)=1,IF(MOD(BV$291,12)=1,$D300*((Assumptions!BU218)*(1-Assumptions!BV235)+(Assumptions!BV218-Assumptions!BU218)),$D300*(Assumptions!BV218-Assumptions!BU218)),IF(MOD(BV$290,VLOOKUP($C300,Lease_Tenure,2,FALSE))=1,IF(MOD(BV$291,12)=1,$D300*((Assumptions!BU218)*(1-Assumptions!BV235)+(Assumptions!BV218-Assumptions!BU218)),$D300*(Assumptions!BV218-Assumptions!BU218)),$D300*(Assumptions!BV218-Assumptions!BU218)))),0),0)</f>
        <v>0</v>
      </c>
      <c r="BW300" s="185">
        <f>IFERROR(MAX(IF(BW$290=1,IF(MOD(BW$291,12)=1,$D300*(Assumptions!BW218),$D300*(Assumptions!BW218-Assumptions!BV218)),IF(VLOOKUP($C300,Lease_Tenure,2,FALSE)=1,IF(MOD(BW$291,12)=1,$D300*((Assumptions!BV218)*(1-Assumptions!BW235)+(Assumptions!BW218-Assumptions!BV218)),$D300*(Assumptions!BW218-Assumptions!BV218)),IF(MOD(BW$290,VLOOKUP($C300,Lease_Tenure,2,FALSE))=1,IF(MOD(BW$291,12)=1,$D300*((Assumptions!BV218)*(1-Assumptions!BW235)+(Assumptions!BW218-Assumptions!BV218)),$D300*(Assumptions!BW218-Assumptions!BV218)),$D300*(Assumptions!BW218-Assumptions!BV218)))),0),0)</f>
        <v>0</v>
      </c>
      <c r="BX300" s="185">
        <f>IFERROR(MAX(IF(BX$290=1,IF(MOD(BX$291,12)=1,$D300*(Assumptions!BX218),$D300*(Assumptions!BX218-Assumptions!BW218)),IF(VLOOKUP($C300,Lease_Tenure,2,FALSE)=1,IF(MOD(BX$291,12)=1,$D300*((Assumptions!BW218)*(1-Assumptions!BX235)+(Assumptions!BX218-Assumptions!BW218)),$D300*(Assumptions!BX218-Assumptions!BW218)),IF(MOD(BX$290,VLOOKUP($C300,Lease_Tenure,2,FALSE))=1,IF(MOD(BX$291,12)=1,$D300*((Assumptions!BW218)*(1-Assumptions!BX235)+(Assumptions!BX218-Assumptions!BW218)),$D300*(Assumptions!BX218-Assumptions!BW218)),$D300*(Assumptions!BX218-Assumptions!BW218)))),0),0)</f>
        <v>0</v>
      </c>
      <c r="BY300" s="185">
        <f>IFERROR(MAX(IF(BY$290=1,IF(MOD(BY$291,12)=1,$D300*(Assumptions!BY218),$D300*(Assumptions!BY218-Assumptions!BX218)),IF(VLOOKUP($C300,Lease_Tenure,2,FALSE)=1,IF(MOD(BY$291,12)=1,$D300*((Assumptions!BX218)*(1-Assumptions!BY235)+(Assumptions!BY218-Assumptions!BX218)),$D300*(Assumptions!BY218-Assumptions!BX218)),IF(MOD(BY$290,VLOOKUP($C300,Lease_Tenure,2,FALSE))=1,IF(MOD(BY$291,12)=1,$D300*((Assumptions!BX218)*(1-Assumptions!BY235)+(Assumptions!BY218-Assumptions!BX218)),$D300*(Assumptions!BY218-Assumptions!BX218)),$D300*(Assumptions!BY218-Assumptions!BX218)))),0),0)</f>
        <v>0</v>
      </c>
      <c r="BZ300" s="185">
        <f>IFERROR(MAX(IF(BZ$290=1,IF(MOD(BZ$291,12)=1,$D300*(Assumptions!BZ218),$D300*(Assumptions!BZ218-Assumptions!BY218)),IF(VLOOKUP($C300,Lease_Tenure,2,FALSE)=1,IF(MOD(BZ$291,12)=1,$D300*((Assumptions!BY218)*(1-Assumptions!BZ235)+(Assumptions!BZ218-Assumptions!BY218)),$D300*(Assumptions!BZ218-Assumptions!BY218)),IF(MOD(BZ$290,VLOOKUP($C300,Lease_Tenure,2,FALSE))=1,IF(MOD(BZ$291,12)=1,$D300*((Assumptions!BY218)*(1-Assumptions!BZ235)+(Assumptions!BZ218-Assumptions!BY218)),$D300*(Assumptions!BZ218-Assumptions!BY218)),$D300*(Assumptions!BZ218-Assumptions!BY218)))),0),0)</f>
        <v>0</v>
      </c>
      <c r="CA300" s="185">
        <f>IFERROR(MAX(IF(CA$290=1,IF(MOD(CA$291,12)=1,$D300*(Assumptions!CA218),$D300*(Assumptions!CA218-Assumptions!BZ218)),IF(VLOOKUP($C300,Lease_Tenure,2,FALSE)=1,IF(MOD(CA$291,12)=1,$D300*((Assumptions!BZ218)*(1-Assumptions!CA235)+(Assumptions!CA218-Assumptions!BZ218)),$D300*(Assumptions!CA218-Assumptions!BZ218)),IF(MOD(CA$290,VLOOKUP($C300,Lease_Tenure,2,FALSE))=1,IF(MOD(CA$291,12)=1,$D300*((Assumptions!BZ218)*(1-Assumptions!CA235)+(Assumptions!CA218-Assumptions!BZ218)),$D300*(Assumptions!CA218-Assumptions!BZ218)),$D300*(Assumptions!CA218-Assumptions!BZ218)))),0),0)</f>
        <v>0</v>
      </c>
      <c r="CB300" s="185">
        <f>IFERROR(MAX(IF(CB$290=1,IF(MOD(CB$291,12)=1,$D300*(Assumptions!CB218),$D300*(Assumptions!CB218-Assumptions!CA218)),IF(VLOOKUP($C300,Lease_Tenure,2,FALSE)=1,IF(MOD(CB$291,12)=1,$D300*((Assumptions!CA218)*(1-Assumptions!CB235)+(Assumptions!CB218-Assumptions!CA218)),$D300*(Assumptions!CB218-Assumptions!CA218)),IF(MOD(CB$290,VLOOKUP($C300,Lease_Tenure,2,FALSE))=1,IF(MOD(CB$291,12)=1,$D300*((Assumptions!CA218)*(1-Assumptions!CB235)+(Assumptions!CB218-Assumptions!CA218)),$D300*(Assumptions!CB218-Assumptions!CA218)),$D300*(Assumptions!CB218-Assumptions!CA218)))),0),0)</f>
        <v>0</v>
      </c>
      <c r="CC300" s="185">
        <f>IFERROR(MAX(IF(CC$290=1,IF(MOD(CC$291,12)=1,$D300*(Assumptions!CC218),$D300*(Assumptions!CC218-Assumptions!CB218)),IF(VLOOKUP($C300,Lease_Tenure,2,FALSE)=1,IF(MOD(CC$291,12)=1,$D300*((Assumptions!CB218)*(1-Assumptions!CC235)+(Assumptions!CC218-Assumptions!CB218)),$D300*(Assumptions!CC218-Assumptions!CB218)),IF(MOD(CC$290,VLOOKUP($C300,Lease_Tenure,2,FALSE))=1,IF(MOD(CC$291,12)=1,$D300*((Assumptions!CB218)*(1-Assumptions!CC235)+(Assumptions!CC218-Assumptions!CB218)),$D300*(Assumptions!CC218-Assumptions!CB218)),$D300*(Assumptions!CC218-Assumptions!CB218)))),0),0)</f>
        <v>0</v>
      </c>
      <c r="CD300" s="185">
        <f>IFERROR(MAX(IF(CD$290=1,IF(MOD(CD$291,12)=1,$D300*(Assumptions!CD218),$D300*(Assumptions!CD218-Assumptions!CC218)),IF(VLOOKUP($C300,Lease_Tenure,2,FALSE)=1,IF(MOD(CD$291,12)=1,$D300*((Assumptions!CC218)*(1-Assumptions!CD235)+(Assumptions!CD218-Assumptions!CC218)),$D300*(Assumptions!CD218-Assumptions!CC218)),IF(MOD(CD$290,VLOOKUP($C300,Lease_Tenure,2,FALSE))=1,IF(MOD(CD$291,12)=1,$D300*((Assumptions!CC218)*(1-Assumptions!CD235)+(Assumptions!CD218-Assumptions!CC218)),$D300*(Assumptions!CD218-Assumptions!CC218)),$D300*(Assumptions!CD218-Assumptions!CC218)))),0),0)</f>
        <v>0</v>
      </c>
      <c r="CE300" s="185">
        <f>IFERROR(MAX(IF(CE$290=1,IF(MOD(CE$291,12)=1,$D300*(Assumptions!CE218),$D300*(Assumptions!CE218-Assumptions!CD218)),IF(VLOOKUP($C300,Lease_Tenure,2,FALSE)=1,IF(MOD(CE$291,12)=1,$D300*((Assumptions!CD218)*(1-Assumptions!CE235)+(Assumptions!CE218-Assumptions!CD218)),$D300*(Assumptions!CE218-Assumptions!CD218)),IF(MOD(CE$290,VLOOKUP($C300,Lease_Tenure,2,FALSE))=1,IF(MOD(CE$291,12)=1,$D300*((Assumptions!CD218)*(1-Assumptions!CE235)+(Assumptions!CE218-Assumptions!CD218)),$D300*(Assumptions!CE218-Assumptions!CD218)),$D300*(Assumptions!CE218-Assumptions!CD218)))),0),0)</f>
        <v>0</v>
      </c>
      <c r="CF300" s="185">
        <f>IFERROR(MAX(IF(CF$290=1,IF(MOD(CF$291,12)=1,$D300*(Assumptions!CF218),$D300*(Assumptions!CF218-Assumptions!CE218)),IF(VLOOKUP($C300,Lease_Tenure,2,FALSE)=1,IF(MOD(CF$291,12)=1,$D300*((Assumptions!CE218)*(1-Assumptions!CF235)+(Assumptions!CF218-Assumptions!CE218)),$D300*(Assumptions!CF218-Assumptions!CE218)),IF(MOD(CF$290,VLOOKUP($C300,Lease_Tenure,2,FALSE))=1,IF(MOD(CF$291,12)=1,$D300*((Assumptions!CE218)*(1-Assumptions!CF235)+(Assumptions!CF218-Assumptions!CE218)),$D300*(Assumptions!CF218-Assumptions!CE218)),$D300*(Assumptions!CF218-Assumptions!CE218)))),0),0)</f>
        <v>0</v>
      </c>
      <c r="CG300" s="185">
        <f>IFERROR(MAX(IF(CG$290=1,IF(MOD(CG$291,12)=1,$D300*(Assumptions!CG218),$D300*(Assumptions!CG218-Assumptions!CF218)),IF(VLOOKUP($C300,Lease_Tenure,2,FALSE)=1,IF(MOD(CG$291,12)=1,$D300*((Assumptions!CF218)*(1-Assumptions!CG235)+(Assumptions!CG218-Assumptions!CF218)),$D300*(Assumptions!CG218-Assumptions!CF218)),IF(MOD(CG$290,VLOOKUP($C300,Lease_Tenure,2,FALSE))=1,IF(MOD(CG$291,12)=1,$D300*((Assumptions!CF218)*(1-Assumptions!CG235)+(Assumptions!CG218-Assumptions!CF218)),$D300*(Assumptions!CG218-Assumptions!CF218)),$D300*(Assumptions!CG218-Assumptions!CF218)))),0),0)</f>
        <v>0</v>
      </c>
      <c r="CH300" s="185">
        <f>IFERROR(MAX(IF(CH$290=1,IF(MOD(CH$291,12)=1,$D300*(Assumptions!CH218),$D300*(Assumptions!CH218-Assumptions!CG218)),IF(VLOOKUP($C300,Lease_Tenure,2,FALSE)=1,IF(MOD(CH$291,12)=1,$D300*((Assumptions!CG218)*(1-Assumptions!CH235)+(Assumptions!CH218-Assumptions!CG218)),$D300*(Assumptions!CH218-Assumptions!CG218)),IF(MOD(CH$290,VLOOKUP($C300,Lease_Tenure,2,FALSE))=1,IF(MOD(CH$291,12)=1,$D300*((Assumptions!CG218)*(1-Assumptions!CH235)+(Assumptions!CH218-Assumptions!CG218)),$D300*(Assumptions!CH218-Assumptions!CG218)),$D300*(Assumptions!CH218-Assumptions!CG218)))),0),0)</f>
        <v>0</v>
      </c>
      <c r="CI300" s="185">
        <f>IFERROR(MAX(IF(CI$290=1,IF(MOD(CI$291,12)=1,$D300*(Assumptions!CI218),$D300*(Assumptions!CI218-Assumptions!CH218)),IF(VLOOKUP($C300,Lease_Tenure,2,FALSE)=1,IF(MOD(CI$291,12)=1,$D300*((Assumptions!CH218)*(1-Assumptions!CI235)+(Assumptions!CI218-Assumptions!CH218)),$D300*(Assumptions!CI218-Assumptions!CH218)),IF(MOD(CI$290,VLOOKUP($C300,Lease_Tenure,2,FALSE))=1,IF(MOD(CI$291,12)=1,$D300*((Assumptions!CH218)*(1-Assumptions!CI235)+(Assumptions!CI218-Assumptions!CH218)),$D300*(Assumptions!CI218-Assumptions!CH218)),$D300*(Assumptions!CI218-Assumptions!CH218)))),0),0)</f>
        <v>0</v>
      </c>
      <c r="CJ300" s="185">
        <f>IFERROR(MAX(IF(CJ$290=1,IF(MOD(CJ$291,12)=1,$D300*(Assumptions!CJ218),$D300*(Assumptions!CJ218-Assumptions!CI218)),IF(VLOOKUP($C300,Lease_Tenure,2,FALSE)=1,IF(MOD(CJ$291,12)=1,$D300*((Assumptions!CI218)*(1-Assumptions!CJ235)+(Assumptions!CJ218-Assumptions!CI218)),$D300*(Assumptions!CJ218-Assumptions!CI218)),IF(MOD(CJ$290,VLOOKUP($C300,Lease_Tenure,2,FALSE))=1,IF(MOD(CJ$291,12)=1,$D300*((Assumptions!CI218)*(1-Assumptions!CJ235)+(Assumptions!CJ218-Assumptions!CI218)),$D300*(Assumptions!CJ218-Assumptions!CI218)),$D300*(Assumptions!CJ218-Assumptions!CI218)))),0),0)</f>
        <v>0</v>
      </c>
      <c r="CK300" s="185">
        <f>IFERROR(MAX(IF(CK$290=1,IF(MOD(CK$291,12)=1,$D300*(Assumptions!CK218),$D300*(Assumptions!CK218-Assumptions!CJ218)),IF(VLOOKUP($C300,Lease_Tenure,2,FALSE)=1,IF(MOD(CK$291,12)=1,$D300*((Assumptions!CJ218)*(1-Assumptions!CK235)+(Assumptions!CK218-Assumptions!CJ218)),$D300*(Assumptions!CK218-Assumptions!CJ218)),IF(MOD(CK$290,VLOOKUP($C300,Lease_Tenure,2,FALSE))=1,IF(MOD(CK$291,12)=1,$D300*((Assumptions!CJ218)*(1-Assumptions!CK235)+(Assumptions!CK218-Assumptions!CJ218)),$D300*(Assumptions!CK218-Assumptions!CJ218)),$D300*(Assumptions!CK218-Assumptions!CJ218)))),0),0)</f>
        <v>0</v>
      </c>
      <c r="CL300" s="185">
        <f>IFERROR(MAX(IF(CL$290=1,IF(MOD(CL$291,12)=1,$D300*(Assumptions!CL218),$D300*(Assumptions!CL218-Assumptions!CK218)),IF(VLOOKUP($C300,Lease_Tenure,2,FALSE)=1,IF(MOD(CL$291,12)=1,$D300*((Assumptions!CK218)*(1-Assumptions!CL235)+(Assumptions!CL218-Assumptions!CK218)),$D300*(Assumptions!CL218-Assumptions!CK218)),IF(MOD(CL$290,VLOOKUP($C300,Lease_Tenure,2,FALSE))=1,IF(MOD(CL$291,12)=1,$D300*((Assumptions!CK218)*(1-Assumptions!CL235)+(Assumptions!CL218-Assumptions!CK218)),$D300*(Assumptions!CL218-Assumptions!CK218)),$D300*(Assumptions!CL218-Assumptions!CK218)))),0),0)</f>
        <v>0</v>
      </c>
      <c r="CM300" s="185">
        <f>IFERROR(MAX(IF(CM$290=1,IF(MOD(CM$291,12)=1,$D300*(Assumptions!CM218),$D300*(Assumptions!CM218-Assumptions!CL218)),IF(VLOOKUP($C300,Lease_Tenure,2,FALSE)=1,IF(MOD(CM$291,12)=1,$D300*((Assumptions!CL218)*(1-Assumptions!CM235)+(Assumptions!CM218-Assumptions!CL218)),$D300*(Assumptions!CM218-Assumptions!CL218)),IF(MOD(CM$290,VLOOKUP($C300,Lease_Tenure,2,FALSE))=1,IF(MOD(CM$291,12)=1,$D300*((Assumptions!CL218)*(1-Assumptions!CM235)+(Assumptions!CM218-Assumptions!CL218)),$D300*(Assumptions!CM218-Assumptions!CL218)),$D300*(Assumptions!CM218-Assumptions!CL218)))),0),0)</f>
        <v>0</v>
      </c>
      <c r="CN300" s="185">
        <f>IFERROR(MAX(IF(CN$290=1,IF(MOD(CN$291,12)=1,$D300*(Assumptions!CN218),$D300*(Assumptions!CN218-Assumptions!CM218)),IF(VLOOKUP($C300,Lease_Tenure,2,FALSE)=1,IF(MOD(CN$291,12)=1,$D300*((Assumptions!CM218)*(1-Assumptions!CN235)+(Assumptions!CN218-Assumptions!CM218)),$D300*(Assumptions!CN218-Assumptions!CM218)),IF(MOD(CN$290,VLOOKUP($C300,Lease_Tenure,2,FALSE))=1,IF(MOD(CN$291,12)=1,$D300*((Assumptions!CM218)*(1-Assumptions!CN235)+(Assumptions!CN218-Assumptions!CM218)),$D300*(Assumptions!CN218-Assumptions!CM218)),$D300*(Assumptions!CN218-Assumptions!CM218)))),0),0)</f>
        <v>0</v>
      </c>
      <c r="CO300" s="185">
        <f>IFERROR(MAX(IF(CO$290=1,IF(MOD(CO$291,12)=1,$D300*(Assumptions!CO218),$D300*(Assumptions!CO218-Assumptions!CN218)),IF(VLOOKUP($C300,Lease_Tenure,2,FALSE)=1,IF(MOD(CO$291,12)=1,$D300*((Assumptions!CN218)*(1-Assumptions!CO235)+(Assumptions!CO218-Assumptions!CN218)),$D300*(Assumptions!CO218-Assumptions!CN218)),IF(MOD(CO$290,VLOOKUP($C300,Lease_Tenure,2,FALSE))=1,IF(MOD(CO$291,12)=1,$D300*((Assumptions!CN218)*(1-Assumptions!CO235)+(Assumptions!CO218-Assumptions!CN218)),$D300*(Assumptions!CO218-Assumptions!CN218)),$D300*(Assumptions!CO218-Assumptions!CN218)))),0),0)</f>
        <v>0</v>
      </c>
      <c r="CP300" s="185">
        <f>IFERROR(MAX(IF(CP$290=1,IF(MOD(CP$291,12)=1,$D300*(Assumptions!CP218),$D300*(Assumptions!CP218-Assumptions!CO218)),IF(VLOOKUP($C300,Lease_Tenure,2,FALSE)=1,IF(MOD(CP$291,12)=1,$D300*((Assumptions!CO218)*(1-Assumptions!CP235)+(Assumptions!CP218-Assumptions!CO218)),$D300*(Assumptions!CP218-Assumptions!CO218)),IF(MOD(CP$290,VLOOKUP($C300,Lease_Tenure,2,FALSE))=1,IF(MOD(CP$291,12)=1,$D300*((Assumptions!CO218)*(1-Assumptions!CP235)+(Assumptions!CP218-Assumptions!CO218)),$D300*(Assumptions!CP218-Assumptions!CO218)),$D300*(Assumptions!CP218-Assumptions!CO218)))),0),0)</f>
        <v>0</v>
      </c>
      <c r="CQ300" s="185">
        <f>IFERROR(MAX(IF(CQ$290=1,IF(MOD(CQ$291,12)=1,$D300*(Assumptions!CQ218),$D300*(Assumptions!CQ218-Assumptions!CP218)),IF(VLOOKUP($C300,Lease_Tenure,2,FALSE)=1,IF(MOD(CQ$291,12)=1,$D300*((Assumptions!CP218)*(1-Assumptions!CQ235)+(Assumptions!CQ218-Assumptions!CP218)),$D300*(Assumptions!CQ218-Assumptions!CP218)),IF(MOD(CQ$290,VLOOKUP($C300,Lease_Tenure,2,FALSE))=1,IF(MOD(CQ$291,12)=1,$D300*((Assumptions!CP218)*(1-Assumptions!CQ235)+(Assumptions!CQ218-Assumptions!CP218)),$D300*(Assumptions!CQ218-Assumptions!CP218)),$D300*(Assumptions!CQ218-Assumptions!CP218)))),0),0)</f>
        <v>0</v>
      </c>
      <c r="CR300" s="185">
        <f>IFERROR(MAX(IF(CR$290=1,IF(MOD(CR$291,12)=1,$D300*(Assumptions!CR218),$D300*(Assumptions!CR218-Assumptions!CQ218)),IF(VLOOKUP($C300,Lease_Tenure,2,FALSE)=1,IF(MOD(CR$291,12)=1,$D300*((Assumptions!CQ218)*(1-Assumptions!CR235)+(Assumptions!CR218-Assumptions!CQ218)),$D300*(Assumptions!CR218-Assumptions!CQ218)),IF(MOD(CR$290,VLOOKUP($C300,Lease_Tenure,2,FALSE))=1,IF(MOD(CR$291,12)=1,$D300*((Assumptions!CQ218)*(1-Assumptions!CR235)+(Assumptions!CR218-Assumptions!CQ218)),$D300*(Assumptions!CR218-Assumptions!CQ218)),$D300*(Assumptions!CR218-Assumptions!CQ218)))),0),0)</f>
        <v>0</v>
      </c>
      <c r="CS300" s="185">
        <f>IFERROR(MAX(IF(CS$290=1,IF(MOD(CS$291,12)=1,$D300*(Assumptions!CS218),$D300*(Assumptions!CS218-Assumptions!CR218)),IF(VLOOKUP($C300,Lease_Tenure,2,FALSE)=1,IF(MOD(CS$291,12)=1,$D300*((Assumptions!CR218)*(1-Assumptions!CS235)+(Assumptions!CS218-Assumptions!CR218)),$D300*(Assumptions!CS218-Assumptions!CR218)),IF(MOD(CS$290,VLOOKUP($C300,Lease_Tenure,2,FALSE))=1,IF(MOD(CS$291,12)=1,$D300*((Assumptions!CR218)*(1-Assumptions!CS235)+(Assumptions!CS218-Assumptions!CR218)),$D300*(Assumptions!CS218-Assumptions!CR218)),$D300*(Assumptions!CS218-Assumptions!CR218)))),0),0)</f>
        <v>0</v>
      </c>
      <c r="CT300" s="185">
        <f>IFERROR(MAX(IF(CT$290=1,IF(MOD(CT$291,12)=1,$D300*(Assumptions!CT218),$D300*(Assumptions!CT218-Assumptions!CS218)),IF(VLOOKUP($C300,Lease_Tenure,2,FALSE)=1,IF(MOD(CT$291,12)=1,$D300*((Assumptions!CS218)*(1-Assumptions!CT235)+(Assumptions!CT218-Assumptions!CS218)),$D300*(Assumptions!CT218-Assumptions!CS218)),IF(MOD(CT$290,VLOOKUP($C300,Lease_Tenure,2,FALSE))=1,IF(MOD(CT$291,12)=1,$D300*((Assumptions!CS218)*(1-Assumptions!CT235)+(Assumptions!CT218-Assumptions!CS218)),$D300*(Assumptions!CT218-Assumptions!CS218)),$D300*(Assumptions!CT218-Assumptions!CS218)))),0),0)</f>
        <v>0</v>
      </c>
      <c r="CU300" s="185">
        <f>IFERROR(MAX(IF(CU$290=1,IF(MOD(CU$291,12)=1,$D300*(Assumptions!CU218),$D300*(Assumptions!CU218-Assumptions!CT218)),IF(VLOOKUP($C300,Lease_Tenure,2,FALSE)=1,IF(MOD(CU$291,12)=1,$D300*((Assumptions!CT218)*(1-Assumptions!CU235)+(Assumptions!CU218-Assumptions!CT218)),$D300*(Assumptions!CU218-Assumptions!CT218)),IF(MOD(CU$290,VLOOKUP($C300,Lease_Tenure,2,FALSE))=1,IF(MOD(CU$291,12)=1,$D300*((Assumptions!CT218)*(1-Assumptions!CU235)+(Assumptions!CU218-Assumptions!CT218)),$D300*(Assumptions!CU218-Assumptions!CT218)),$D300*(Assumptions!CU218-Assumptions!CT218)))),0),0)</f>
        <v>0</v>
      </c>
      <c r="CV300" s="185">
        <f>IFERROR(MAX(IF(CV$290=1,IF(MOD(CV$291,12)=1,$D300*(Assumptions!CV218),$D300*(Assumptions!CV218-Assumptions!CU218)),IF(VLOOKUP($C300,Lease_Tenure,2,FALSE)=1,IF(MOD(CV$291,12)=1,$D300*((Assumptions!CU218)*(1-Assumptions!CV235)+(Assumptions!CV218-Assumptions!CU218)),$D300*(Assumptions!CV218-Assumptions!CU218)),IF(MOD(CV$290,VLOOKUP($C300,Lease_Tenure,2,FALSE))=1,IF(MOD(CV$291,12)=1,$D300*((Assumptions!CU218)*(1-Assumptions!CV235)+(Assumptions!CV218-Assumptions!CU218)),$D300*(Assumptions!CV218-Assumptions!CU218)),$D300*(Assumptions!CV218-Assumptions!CU218)))),0),0)</f>
        <v>0</v>
      </c>
      <c r="CW300" s="185">
        <f>IFERROR(MAX(IF(CW$290=1,IF(MOD(CW$291,12)=1,$D300*(Assumptions!CW218),$D300*(Assumptions!CW218-Assumptions!CV218)),IF(VLOOKUP($C300,Lease_Tenure,2,FALSE)=1,IF(MOD(CW$291,12)=1,$D300*((Assumptions!CV218)*(1-Assumptions!CW235)+(Assumptions!CW218-Assumptions!CV218)),$D300*(Assumptions!CW218-Assumptions!CV218)),IF(MOD(CW$290,VLOOKUP($C300,Lease_Tenure,2,FALSE))=1,IF(MOD(CW$291,12)=1,$D300*((Assumptions!CV218)*(1-Assumptions!CW235)+(Assumptions!CW218-Assumptions!CV218)),$D300*(Assumptions!CW218-Assumptions!CV218)),$D300*(Assumptions!CW218-Assumptions!CV218)))),0),0)</f>
        <v>0.70499999999999996</v>
      </c>
      <c r="CX300" s="185">
        <f>IFERROR(MAX(IF(CX$290=1,IF(MOD(CX$291,12)=1,$D300*(Assumptions!CX218),$D300*(Assumptions!CX218-Assumptions!CW218)),IF(VLOOKUP($C300,Lease_Tenure,2,FALSE)=1,IF(MOD(CX$291,12)=1,$D300*((Assumptions!CW218)*(1-Assumptions!CX235)+(Assumptions!CX218-Assumptions!CW218)),$D300*(Assumptions!CX218-Assumptions!CW218)),IF(MOD(CX$290,VLOOKUP($C300,Lease_Tenure,2,FALSE))=1,IF(MOD(CX$291,12)=1,$D300*((Assumptions!CW218)*(1-Assumptions!CX235)+(Assumptions!CX218-Assumptions!CW218)),$D300*(Assumptions!CX218-Assumptions!CW218)),$D300*(Assumptions!CX218-Assumptions!CW218)))),0),0)</f>
        <v>0</v>
      </c>
      <c r="CY300" s="185">
        <f>IFERROR(MAX(IF(CY$290=1,IF(MOD(CY$291,12)=1,$D300*(Assumptions!CY218),$D300*(Assumptions!CY218-Assumptions!CX218)),IF(VLOOKUP($C300,Lease_Tenure,2,FALSE)=1,IF(MOD(CY$291,12)=1,$D300*((Assumptions!CX218)*(1-Assumptions!CY235)+(Assumptions!CY218-Assumptions!CX218)),$D300*(Assumptions!CY218-Assumptions!CX218)),IF(MOD(CY$290,VLOOKUP($C300,Lease_Tenure,2,FALSE))=1,IF(MOD(CY$291,12)=1,$D300*((Assumptions!CX218)*(1-Assumptions!CY235)+(Assumptions!CY218-Assumptions!CX218)),$D300*(Assumptions!CY218-Assumptions!CX218)),$D300*(Assumptions!CY218-Assumptions!CX218)))),0),0)</f>
        <v>0</v>
      </c>
      <c r="CZ300" s="185">
        <f>IFERROR(MAX(IF(CZ$290=1,IF(MOD(CZ$291,12)=1,$D300*(Assumptions!CZ218),$D300*(Assumptions!CZ218-Assumptions!CY218)),IF(VLOOKUP($C300,Lease_Tenure,2,FALSE)=1,IF(MOD(CZ$291,12)=1,$D300*((Assumptions!CY218)*(1-Assumptions!CZ235)+(Assumptions!CZ218-Assumptions!CY218)),$D300*(Assumptions!CZ218-Assumptions!CY218)),IF(MOD(CZ$290,VLOOKUP($C300,Lease_Tenure,2,FALSE))=1,IF(MOD(CZ$291,12)=1,$D300*((Assumptions!CY218)*(1-Assumptions!CZ235)+(Assumptions!CZ218-Assumptions!CY218)),$D300*(Assumptions!CZ218-Assumptions!CY218)),$D300*(Assumptions!CZ218-Assumptions!CY218)))),0),0)</f>
        <v>0</v>
      </c>
      <c r="DA300" s="185">
        <f>IFERROR(MAX(IF(DA$290=1,IF(MOD(DA$291,12)=1,$D300*(Assumptions!DA218),$D300*(Assumptions!DA218-Assumptions!CZ218)),IF(VLOOKUP($C300,Lease_Tenure,2,FALSE)=1,IF(MOD(DA$291,12)=1,$D300*((Assumptions!CZ218)*(1-Assumptions!DA235)+(Assumptions!DA218-Assumptions!CZ218)),$D300*(Assumptions!DA218-Assumptions!CZ218)),IF(MOD(DA$290,VLOOKUP($C300,Lease_Tenure,2,FALSE))=1,IF(MOD(DA$291,12)=1,$D300*((Assumptions!CZ218)*(1-Assumptions!DA235)+(Assumptions!DA218-Assumptions!CZ218)),$D300*(Assumptions!DA218-Assumptions!CZ218)),$D300*(Assumptions!DA218-Assumptions!CZ218)))),0),0)</f>
        <v>0</v>
      </c>
      <c r="DB300" s="185">
        <f>IFERROR(MAX(IF(DB$290=1,IF(MOD(DB$291,12)=1,$D300*(Assumptions!DB218),$D300*(Assumptions!DB218-Assumptions!DA218)),IF(VLOOKUP($C300,Lease_Tenure,2,FALSE)=1,IF(MOD(DB$291,12)=1,$D300*((Assumptions!DA218)*(1-Assumptions!DB235)+(Assumptions!DB218-Assumptions!DA218)),$D300*(Assumptions!DB218-Assumptions!DA218)),IF(MOD(DB$290,VLOOKUP($C300,Lease_Tenure,2,FALSE))=1,IF(MOD(DB$291,12)=1,$D300*((Assumptions!DA218)*(1-Assumptions!DB235)+(Assumptions!DB218-Assumptions!DA218)),$D300*(Assumptions!DB218-Assumptions!DA218)),$D300*(Assumptions!DB218-Assumptions!DA218)))),0),0)</f>
        <v>0</v>
      </c>
      <c r="DC300" s="185">
        <f>IFERROR(MAX(IF(DC$290=1,IF(MOD(DC$291,12)=1,$D300*(Assumptions!DC218),$D300*(Assumptions!DC218-Assumptions!DB218)),IF(VLOOKUP($C300,Lease_Tenure,2,FALSE)=1,IF(MOD(DC$291,12)=1,$D300*((Assumptions!DB218)*(1-Assumptions!DC235)+(Assumptions!DC218-Assumptions!DB218)),$D300*(Assumptions!DC218-Assumptions!DB218)),IF(MOD(DC$290,VLOOKUP($C300,Lease_Tenure,2,FALSE))=1,IF(MOD(DC$291,12)=1,$D300*((Assumptions!DB218)*(1-Assumptions!DC235)+(Assumptions!DC218-Assumptions!DB218)),$D300*(Assumptions!DC218-Assumptions!DB218)),$D300*(Assumptions!DC218-Assumptions!DB218)))),0),0)</f>
        <v>0</v>
      </c>
      <c r="DD300" s="185">
        <f>IFERROR(MAX(IF(DD$290=1,IF(MOD(DD$291,12)=1,$D300*(Assumptions!DD218),$D300*(Assumptions!DD218-Assumptions!DC218)),IF(VLOOKUP($C300,Lease_Tenure,2,FALSE)=1,IF(MOD(DD$291,12)=1,$D300*((Assumptions!DC218)*(1-Assumptions!DD235)+(Assumptions!DD218-Assumptions!DC218)),$D300*(Assumptions!DD218-Assumptions!DC218)),IF(MOD(DD$290,VLOOKUP($C300,Lease_Tenure,2,FALSE))=1,IF(MOD(DD$291,12)=1,$D300*((Assumptions!DC218)*(1-Assumptions!DD235)+(Assumptions!DD218-Assumptions!DC218)),$D300*(Assumptions!DD218-Assumptions!DC218)),$D300*(Assumptions!DD218-Assumptions!DC218)))),0),0)</f>
        <v>0</v>
      </c>
      <c r="DE300" s="185">
        <f>IFERROR(MAX(IF(DE$290=1,IF(MOD(DE$291,12)=1,$D300*(Assumptions!DE218),$D300*(Assumptions!DE218-Assumptions!DD218)),IF(VLOOKUP($C300,Lease_Tenure,2,FALSE)=1,IF(MOD(DE$291,12)=1,$D300*((Assumptions!DD218)*(1-Assumptions!DE235)+(Assumptions!DE218-Assumptions!DD218)),$D300*(Assumptions!DE218-Assumptions!DD218)),IF(MOD(DE$290,VLOOKUP($C300,Lease_Tenure,2,FALSE))=1,IF(MOD(DE$291,12)=1,$D300*((Assumptions!DD218)*(1-Assumptions!DE235)+(Assumptions!DE218-Assumptions!DD218)),$D300*(Assumptions!DE218-Assumptions!DD218)),$D300*(Assumptions!DE218-Assumptions!DD218)))),0),0)</f>
        <v>0</v>
      </c>
      <c r="DF300" s="185">
        <f>IFERROR(MAX(IF(DF$290=1,IF(MOD(DF$291,12)=1,$D300*(Assumptions!DF218),$D300*(Assumptions!DF218-Assumptions!DE218)),IF(VLOOKUP($C300,Lease_Tenure,2,FALSE)=1,IF(MOD(DF$291,12)=1,$D300*((Assumptions!DE218)*(1-Assumptions!DF235)+(Assumptions!DF218-Assumptions!DE218)),$D300*(Assumptions!DF218-Assumptions!DE218)),IF(MOD(DF$290,VLOOKUP($C300,Lease_Tenure,2,FALSE))=1,IF(MOD(DF$291,12)=1,$D300*((Assumptions!DE218)*(1-Assumptions!DF235)+(Assumptions!DF218-Assumptions!DE218)),$D300*(Assumptions!DF218-Assumptions!DE218)),$D300*(Assumptions!DF218-Assumptions!DE218)))),0),0)</f>
        <v>0</v>
      </c>
      <c r="DG300" s="185">
        <f>IFERROR(MAX(IF(DG$290=1,IF(MOD(DG$291,12)=1,$D300*(Assumptions!DG218),$D300*(Assumptions!DG218-Assumptions!DF218)),IF(VLOOKUP($C300,Lease_Tenure,2,FALSE)=1,IF(MOD(DG$291,12)=1,$D300*((Assumptions!DF218)*(1-Assumptions!DG235)+(Assumptions!DG218-Assumptions!DF218)),$D300*(Assumptions!DG218-Assumptions!DF218)),IF(MOD(DG$290,VLOOKUP($C300,Lease_Tenure,2,FALSE))=1,IF(MOD(DG$291,12)=1,$D300*((Assumptions!DF218)*(1-Assumptions!DG235)+(Assumptions!DG218-Assumptions!DF218)),$D300*(Assumptions!DG218-Assumptions!DF218)),$D300*(Assumptions!DG218-Assumptions!DF218)))),0),0)</f>
        <v>0</v>
      </c>
      <c r="DH300" s="185">
        <f>IFERROR(MAX(IF(DH$290=1,IF(MOD(DH$291,12)=1,$D300*(Assumptions!DH218),$D300*(Assumptions!DH218-Assumptions!DG218)),IF(VLOOKUP($C300,Lease_Tenure,2,FALSE)=1,IF(MOD(DH$291,12)=1,$D300*((Assumptions!DG218)*(1-Assumptions!DH235)+(Assumptions!DH218-Assumptions!DG218)),$D300*(Assumptions!DH218-Assumptions!DG218)),IF(MOD(DH$290,VLOOKUP($C300,Lease_Tenure,2,FALSE))=1,IF(MOD(DH$291,12)=1,$D300*((Assumptions!DG218)*(1-Assumptions!DH235)+(Assumptions!DH218-Assumptions!DG218)),$D300*(Assumptions!DH218-Assumptions!DG218)),$D300*(Assumptions!DH218-Assumptions!DG218)))),0),0)</f>
        <v>0</v>
      </c>
      <c r="DI300" s="185">
        <f>IFERROR(MAX(IF(DI$290=1,IF(MOD(DI$291,12)=1,$D300*(Assumptions!DI218),$D300*(Assumptions!DI218-Assumptions!DH218)),IF(VLOOKUP($C300,Lease_Tenure,2,FALSE)=1,IF(MOD(DI$291,12)=1,$D300*((Assumptions!DH218)*(1-Assumptions!DI235)+(Assumptions!DI218-Assumptions!DH218)),$D300*(Assumptions!DI218-Assumptions!DH218)),IF(MOD(DI$290,VLOOKUP($C300,Lease_Tenure,2,FALSE))=1,IF(MOD(DI$291,12)=1,$D300*((Assumptions!DH218)*(1-Assumptions!DI235)+(Assumptions!DI218-Assumptions!DH218)),$D300*(Assumptions!DI218-Assumptions!DH218)),$D300*(Assumptions!DI218-Assumptions!DH218)))),0),0)</f>
        <v>0</v>
      </c>
      <c r="DJ300" s="185">
        <f>IFERROR(MAX(IF(DJ$290=1,IF(MOD(DJ$291,12)=1,$D300*(Assumptions!DJ218),$D300*(Assumptions!DJ218-Assumptions!DI218)),IF(VLOOKUP($C300,Lease_Tenure,2,FALSE)=1,IF(MOD(DJ$291,12)=1,$D300*((Assumptions!DI218)*(1-Assumptions!DJ235)+(Assumptions!DJ218-Assumptions!DI218)),$D300*(Assumptions!DJ218-Assumptions!DI218)),IF(MOD(DJ$290,VLOOKUP($C300,Lease_Tenure,2,FALSE))=1,IF(MOD(DJ$291,12)=1,$D300*((Assumptions!DI218)*(1-Assumptions!DJ235)+(Assumptions!DJ218-Assumptions!DI218)),$D300*(Assumptions!DJ218-Assumptions!DI218)),$D300*(Assumptions!DJ218-Assumptions!DI218)))),0),0)</f>
        <v>0</v>
      </c>
      <c r="DK300" s="185">
        <f>IFERROR(MAX(IF(DK$290=1,IF(MOD(DK$291,12)=1,$D300*(Assumptions!DK218),$D300*(Assumptions!DK218-Assumptions!DJ218)),IF(VLOOKUP($C300,Lease_Tenure,2,FALSE)=1,IF(MOD(DK$291,12)=1,$D300*((Assumptions!DJ218)*(1-Assumptions!DK235)+(Assumptions!DK218-Assumptions!DJ218)),$D300*(Assumptions!DK218-Assumptions!DJ218)),IF(MOD(DK$290,VLOOKUP($C300,Lease_Tenure,2,FALSE))=1,IF(MOD(DK$291,12)=1,$D300*((Assumptions!DJ218)*(1-Assumptions!DK235)+(Assumptions!DK218-Assumptions!DJ218)),$D300*(Assumptions!DK218-Assumptions!DJ218)),$D300*(Assumptions!DK218-Assumptions!DJ218)))),0),0)</f>
        <v>0</v>
      </c>
      <c r="DL300" s="185">
        <f>IFERROR(MAX(IF(DL$290=1,IF(MOD(DL$291,12)=1,$D300*(Assumptions!DL218),$D300*(Assumptions!DL218-Assumptions!DK218)),IF(VLOOKUP($C300,Lease_Tenure,2,FALSE)=1,IF(MOD(DL$291,12)=1,$D300*((Assumptions!DK218)*(1-Assumptions!DL235)+(Assumptions!DL218-Assumptions!DK218)),$D300*(Assumptions!DL218-Assumptions!DK218)),IF(MOD(DL$290,VLOOKUP($C300,Lease_Tenure,2,FALSE))=1,IF(MOD(DL$291,12)=1,$D300*((Assumptions!DK218)*(1-Assumptions!DL235)+(Assumptions!DL218-Assumptions!DK218)),$D300*(Assumptions!DL218-Assumptions!DK218)),$D300*(Assumptions!DL218-Assumptions!DK218)))),0),0)</f>
        <v>0</v>
      </c>
      <c r="DM300" s="185">
        <f>IFERROR(MAX(IF(DM$290=1,IF(MOD(DM$291,12)=1,$D300*(Assumptions!DM218),$D300*(Assumptions!DM218-Assumptions!DL218)),IF(VLOOKUP($C300,Lease_Tenure,2,FALSE)=1,IF(MOD(DM$291,12)=1,$D300*((Assumptions!DL218)*(1-Assumptions!DM235)+(Assumptions!DM218-Assumptions!DL218)),$D300*(Assumptions!DM218-Assumptions!DL218)),IF(MOD(DM$290,VLOOKUP($C300,Lease_Tenure,2,FALSE))=1,IF(MOD(DM$291,12)=1,$D300*((Assumptions!DL218)*(1-Assumptions!DM235)+(Assumptions!DM218-Assumptions!DL218)),$D300*(Assumptions!DM218-Assumptions!DL218)),$D300*(Assumptions!DM218-Assumptions!DL218)))),0),0)</f>
        <v>0</v>
      </c>
      <c r="DN300" s="185">
        <f>IFERROR(MAX(IF(DN$290=1,IF(MOD(DN$291,12)=1,$D300*(Assumptions!DN218),$D300*(Assumptions!DN218-Assumptions!DM218)),IF(VLOOKUP($C300,Lease_Tenure,2,FALSE)=1,IF(MOD(DN$291,12)=1,$D300*((Assumptions!DM218)*(1-Assumptions!DN235)+(Assumptions!DN218-Assumptions!DM218)),$D300*(Assumptions!DN218-Assumptions!DM218)),IF(MOD(DN$290,VLOOKUP($C300,Lease_Tenure,2,FALSE))=1,IF(MOD(DN$291,12)=1,$D300*((Assumptions!DM218)*(1-Assumptions!DN235)+(Assumptions!DN218-Assumptions!DM218)),$D300*(Assumptions!DN218-Assumptions!DM218)),$D300*(Assumptions!DN218-Assumptions!DM218)))),0),0)</f>
        <v>0</v>
      </c>
      <c r="DO300" s="185">
        <f>IFERROR(MAX(IF(DO$290=1,IF(MOD(DO$291,12)=1,$D300*(Assumptions!DO218),$D300*(Assumptions!DO218-Assumptions!DN218)),IF(VLOOKUP($C300,Lease_Tenure,2,FALSE)=1,IF(MOD(DO$291,12)=1,$D300*((Assumptions!DN218)*(1-Assumptions!DO235)+(Assumptions!DO218-Assumptions!DN218)),$D300*(Assumptions!DO218-Assumptions!DN218)),IF(MOD(DO$290,VLOOKUP($C300,Lease_Tenure,2,FALSE))=1,IF(MOD(DO$291,12)=1,$D300*((Assumptions!DN218)*(1-Assumptions!DO235)+(Assumptions!DO218-Assumptions!DN218)),$D300*(Assumptions!DO218-Assumptions!DN218)),$D300*(Assumptions!DO218-Assumptions!DN218)))),0),0)</f>
        <v>0</v>
      </c>
      <c r="DP300" s="185">
        <f>IFERROR(MAX(IF(DP$290=1,IF(MOD(DP$291,12)=1,$D300*(Assumptions!DP218),$D300*(Assumptions!DP218-Assumptions!DO218)),IF(VLOOKUP($C300,Lease_Tenure,2,FALSE)=1,IF(MOD(DP$291,12)=1,$D300*((Assumptions!DO218)*(1-Assumptions!DP235)+(Assumptions!DP218-Assumptions!DO218)),$D300*(Assumptions!DP218-Assumptions!DO218)),IF(MOD(DP$290,VLOOKUP($C300,Lease_Tenure,2,FALSE))=1,IF(MOD(DP$291,12)=1,$D300*((Assumptions!DO218)*(1-Assumptions!DP235)+(Assumptions!DP218-Assumptions!DO218)),$D300*(Assumptions!DP218-Assumptions!DO218)),$D300*(Assumptions!DP218-Assumptions!DO218)))),0),0)</f>
        <v>0</v>
      </c>
      <c r="DQ300" s="185">
        <f>IFERROR(MAX(IF(DQ$290=1,IF(MOD(DQ$291,12)=1,$D300*(Assumptions!DQ218),$D300*(Assumptions!DQ218-Assumptions!DP218)),IF(VLOOKUP($C300,Lease_Tenure,2,FALSE)=1,IF(MOD(DQ$291,12)=1,$D300*((Assumptions!DP218)*(1-Assumptions!DQ235)+(Assumptions!DQ218-Assumptions!DP218)),$D300*(Assumptions!DQ218-Assumptions!DP218)),IF(MOD(DQ$290,VLOOKUP($C300,Lease_Tenure,2,FALSE))=1,IF(MOD(DQ$291,12)=1,$D300*((Assumptions!DP218)*(1-Assumptions!DQ235)+(Assumptions!DQ218-Assumptions!DP218)),$D300*(Assumptions!DQ218-Assumptions!DP218)),$D300*(Assumptions!DQ218-Assumptions!DP218)))),0),0)</f>
        <v>0</v>
      </c>
      <c r="DR300" s="185">
        <f>IFERROR(MAX(IF(DR$290=1,IF(MOD(DR$291,12)=1,$D300*(Assumptions!DR218),$D300*(Assumptions!DR218-Assumptions!DQ218)),IF(VLOOKUP($C300,Lease_Tenure,2,FALSE)=1,IF(MOD(DR$291,12)=1,$D300*((Assumptions!DQ218)*(1-Assumptions!DR235)+(Assumptions!DR218-Assumptions!DQ218)),$D300*(Assumptions!DR218-Assumptions!DQ218)),IF(MOD(DR$290,VLOOKUP($C300,Lease_Tenure,2,FALSE))=1,IF(MOD(DR$291,12)=1,$D300*((Assumptions!DQ218)*(1-Assumptions!DR235)+(Assumptions!DR218-Assumptions!DQ218)),$D300*(Assumptions!DR218-Assumptions!DQ218)),$D300*(Assumptions!DR218-Assumptions!DQ218)))),0),0)</f>
        <v>0</v>
      </c>
      <c r="DS300" s="185">
        <f>IFERROR(MAX(IF(DS$290=1,IF(MOD(DS$291,12)=1,$D300*(Assumptions!DS218),$D300*(Assumptions!DS218-Assumptions!DR218)),IF(VLOOKUP($C300,Lease_Tenure,2,FALSE)=1,IF(MOD(DS$291,12)=1,$D300*((Assumptions!DR218)*(1-Assumptions!DS235)+(Assumptions!DS218-Assumptions!DR218)),$D300*(Assumptions!DS218-Assumptions!DR218)),IF(MOD(DS$290,VLOOKUP($C300,Lease_Tenure,2,FALSE))=1,IF(MOD(DS$291,12)=1,$D300*((Assumptions!DR218)*(1-Assumptions!DS235)+(Assumptions!DS218-Assumptions!DR218)),$D300*(Assumptions!DS218-Assumptions!DR218)),$D300*(Assumptions!DS218-Assumptions!DR218)))),0),0)</f>
        <v>0</v>
      </c>
      <c r="DT300" s="185">
        <f>IFERROR(MAX(IF(DT$290=1,IF(MOD(DT$291,12)=1,$D300*(Assumptions!DT218),$D300*(Assumptions!DT218-Assumptions!DS218)),IF(VLOOKUP($C300,Lease_Tenure,2,FALSE)=1,IF(MOD(DT$291,12)=1,$D300*((Assumptions!DS218)*(1-Assumptions!DT235)+(Assumptions!DT218-Assumptions!DS218)),$D300*(Assumptions!DT218-Assumptions!DS218)),IF(MOD(DT$290,VLOOKUP($C300,Lease_Tenure,2,FALSE))=1,IF(MOD(DT$291,12)=1,$D300*((Assumptions!DS218)*(1-Assumptions!DT235)+(Assumptions!DT218-Assumptions!DS218)),$D300*(Assumptions!DT218-Assumptions!DS218)),$D300*(Assumptions!DT218-Assumptions!DS218)))),0),0)</f>
        <v>0</v>
      </c>
      <c r="DU300" s="185">
        <f>IFERROR(MAX(IF(DU$290=1,IF(MOD(DU$291,12)=1,$D300*(Assumptions!DU218),$D300*(Assumptions!DU218-Assumptions!DT218)),IF(VLOOKUP($C300,Lease_Tenure,2,FALSE)=1,IF(MOD(DU$291,12)=1,$D300*((Assumptions!DT218)*(1-Assumptions!DU235)+(Assumptions!DU218-Assumptions!DT218)),$D300*(Assumptions!DU218-Assumptions!DT218)),IF(MOD(DU$290,VLOOKUP($C300,Lease_Tenure,2,FALSE))=1,IF(MOD(DU$291,12)=1,$D300*((Assumptions!DT218)*(1-Assumptions!DU235)+(Assumptions!DU218-Assumptions!DT218)),$D300*(Assumptions!DU218-Assumptions!DT218)),$D300*(Assumptions!DU218-Assumptions!DT218)))),0),0)</f>
        <v>0</v>
      </c>
      <c r="DV300" s="185">
        <f>IFERROR(MAX(IF(DV$290=1,IF(MOD(DV$291,12)=1,$D300*(Assumptions!DV218),$D300*(Assumptions!DV218-Assumptions!DU218)),IF(VLOOKUP($C300,Lease_Tenure,2,FALSE)=1,IF(MOD(DV$291,12)=1,$D300*((Assumptions!DU218)*(1-Assumptions!DV235)+(Assumptions!DV218-Assumptions!DU218)),$D300*(Assumptions!DV218-Assumptions!DU218)),IF(MOD(DV$290,VLOOKUP($C300,Lease_Tenure,2,FALSE))=1,IF(MOD(DV$291,12)=1,$D300*((Assumptions!DU218)*(1-Assumptions!DV235)+(Assumptions!DV218-Assumptions!DU218)),$D300*(Assumptions!DV218-Assumptions!DU218)),$D300*(Assumptions!DV218-Assumptions!DU218)))),0),0)</f>
        <v>0</v>
      </c>
      <c r="DW300" s="185">
        <f>IFERROR(MAX(IF(DW$290=1,IF(MOD(DW$291,12)=1,$D300*(Assumptions!DW218),$D300*(Assumptions!DW218-Assumptions!DV218)),IF(VLOOKUP($C300,Lease_Tenure,2,FALSE)=1,IF(MOD(DW$291,12)=1,$D300*((Assumptions!DV218)*(1-Assumptions!DW235)+(Assumptions!DW218-Assumptions!DV218)),$D300*(Assumptions!DW218-Assumptions!DV218)),IF(MOD(DW$290,VLOOKUP($C300,Lease_Tenure,2,FALSE))=1,IF(MOD(DW$291,12)=1,$D300*((Assumptions!DV218)*(1-Assumptions!DW235)+(Assumptions!DW218-Assumptions!DV218)),$D300*(Assumptions!DW218-Assumptions!DV218)),$D300*(Assumptions!DW218-Assumptions!DV218)))),0),0)</f>
        <v>0</v>
      </c>
      <c r="DX300" s="185">
        <f>IFERROR(MAX(IF(DX$290=1,IF(MOD(DX$291,12)=1,$D300*(Assumptions!DX218),$D300*(Assumptions!DX218-Assumptions!DW218)),IF(VLOOKUP($C300,Lease_Tenure,2,FALSE)=1,IF(MOD(DX$291,12)=1,$D300*((Assumptions!DW218)*(1-Assumptions!DX235)+(Assumptions!DX218-Assumptions!DW218)),$D300*(Assumptions!DX218-Assumptions!DW218)),IF(MOD(DX$290,VLOOKUP($C300,Lease_Tenure,2,FALSE))=1,IF(MOD(DX$291,12)=1,$D300*((Assumptions!DW218)*(1-Assumptions!DX235)+(Assumptions!DX218-Assumptions!DW218)),$D300*(Assumptions!DX218-Assumptions!DW218)),$D300*(Assumptions!DX218-Assumptions!DW218)))),0),0)</f>
        <v>0</v>
      </c>
      <c r="DY300" s="185">
        <f>IFERROR(MAX(IF(DY$290=1,IF(MOD(DY$291,12)=1,$D300*(Assumptions!DY218),$D300*(Assumptions!DY218-Assumptions!DX218)),IF(VLOOKUP($C300,Lease_Tenure,2,FALSE)=1,IF(MOD(DY$291,12)=1,$D300*((Assumptions!DX218)*(1-Assumptions!DY235)+(Assumptions!DY218-Assumptions!DX218)),$D300*(Assumptions!DY218-Assumptions!DX218)),IF(MOD(DY$290,VLOOKUP($C300,Lease_Tenure,2,FALSE))=1,IF(MOD(DY$291,12)=1,$D300*((Assumptions!DX218)*(1-Assumptions!DY235)+(Assumptions!DY218-Assumptions!DX218)),$D300*(Assumptions!DY218-Assumptions!DX218)),$D300*(Assumptions!DY218-Assumptions!DX218)))),0),0)</f>
        <v>0</v>
      </c>
      <c r="DZ300" s="185">
        <f>IFERROR(MAX(IF(DZ$290=1,IF(MOD(DZ$291,12)=1,$D300*(Assumptions!DZ218),$D300*(Assumptions!DZ218-Assumptions!DY218)),IF(VLOOKUP($C300,Lease_Tenure,2,FALSE)=1,IF(MOD(DZ$291,12)=1,$D300*((Assumptions!DY218)*(1-Assumptions!DZ235)+(Assumptions!DZ218-Assumptions!DY218)),$D300*(Assumptions!DZ218-Assumptions!DY218)),IF(MOD(DZ$290,VLOOKUP($C300,Lease_Tenure,2,FALSE))=1,IF(MOD(DZ$291,12)=1,$D300*((Assumptions!DY218)*(1-Assumptions!DZ235)+(Assumptions!DZ218-Assumptions!DY218)),$D300*(Assumptions!DZ218-Assumptions!DY218)),$D300*(Assumptions!DZ218-Assumptions!DY218)))),0),0)</f>
        <v>0</v>
      </c>
      <c r="EA300" s="185">
        <f>IFERROR(MAX(IF(EA$290=1,IF(MOD(EA$291,12)=1,$D300*(Assumptions!EA218),$D300*(Assumptions!EA218-Assumptions!DZ218)),IF(VLOOKUP($C300,Lease_Tenure,2,FALSE)=1,IF(MOD(EA$291,12)=1,$D300*((Assumptions!DZ218)*(1-Assumptions!EA235)+(Assumptions!EA218-Assumptions!DZ218)),$D300*(Assumptions!EA218-Assumptions!DZ218)),IF(MOD(EA$290,VLOOKUP($C300,Lease_Tenure,2,FALSE))=1,IF(MOD(EA$291,12)=1,$D300*((Assumptions!DZ218)*(1-Assumptions!EA235)+(Assumptions!EA218-Assumptions!DZ218)),$D300*(Assumptions!EA218-Assumptions!DZ218)),$D300*(Assumptions!EA218-Assumptions!DZ218)))),0),0)</f>
        <v>0</v>
      </c>
      <c r="EB300" s="185">
        <f>IFERROR(MAX(IF(EB$290=1,IF(MOD(EB$291,12)=1,$D300*(Assumptions!EB218),$D300*(Assumptions!EB218-Assumptions!EA218)),IF(VLOOKUP($C300,Lease_Tenure,2,FALSE)=1,IF(MOD(EB$291,12)=1,$D300*((Assumptions!EA218)*(1-Assumptions!EB235)+(Assumptions!EB218-Assumptions!EA218)),$D300*(Assumptions!EB218-Assumptions!EA218)),IF(MOD(EB$290,VLOOKUP($C300,Lease_Tenure,2,FALSE))=1,IF(MOD(EB$291,12)=1,$D300*((Assumptions!EA218)*(1-Assumptions!EB235)+(Assumptions!EB218-Assumptions!EA218)),$D300*(Assumptions!EB218-Assumptions!EA218)),$D300*(Assumptions!EB218-Assumptions!EA218)))),0),0)</f>
        <v>0</v>
      </c>
      <c r="EC300" s="185">
        <f>IFERROR(MAX(IF(EC$290=1,IF(MOD(EC$291,12)=1,$D300*(Assumptions!EC218),$D300*(Assumptions!EC218-Assumptions!EB218)),IF(VLOOKUP($C300,Lease_Tenure,2,FALSE)=1,IF(MOD(EC$291,12)=1,$D300*((Assumptions!EB218)*(1-Assumptions!EC235)+(Assumptions!EC218-Assumptions!EB218)),$D300*(Assumptions!EC218-Assumptions!EB218)),IF(MOD(EC$290,VLOOKUP($C300,Lease_Tenure,2,FALSE))=1,IF(MOD(EC$291,12)=1,$D300*((Assumptions!EB218)*(1-Assumptions!EC235)+(Assumptions!EC218-Assumptions!EB218)),$D300*(Assumptions!EC218-Assumptions!EB218)),$D300*(Assumptions!EC218-Assumptions!EB218)))),0),0)</f>
        <v>0</v>
      </c>
      <c r="ED300" s="185">
        <f>IFERROR(MAX(IF(ED$290=1,IF(MOD(ED$291,12)=1,$D300*(Assumptions!ED218),$D300*(Assumptions!ED218-Assumptions!EC218)),IF(VLOOKUP($C300,Lease_Tenure,2,FALSE)=1,IF(MOD(ED$291,12)=1,$D300*((Assumptions!EC218)*(1-Assumptions!ED235)+(Assumptions!ED218-Assumptions!EC218)),$D300*(Assumptions!ED218-Assumptions!EC218)),IF(MOD(ED$290,VLOOKUP($C300,Lease_Tenure,2,FALSE))=1,IF(MOD(ED$291,12)=1,$D300*((Assumptions!EC218)*(1-Assumptions!ED235)+(Assumptions!ED218-Assumptions!EC218)),$D300*(Assumptions!ED218-Assumptions!EC218)),$D300*(Assumptions!ED218-Assumptions!EC218)))),0),0)</f>
        <v>0</v>
      </c>
      <c r="EE300" s="185">
        <f>IFERROR(MAX(IF(EE$290=1,IF(MOD(EE$291,12)=1,$D300*(Assumptions!EE218),$D300*(Assumptions!EE218-Assumptions!ED218)),IF(VLOOKUP($C300,Lease_Tenure,2,FALSE)=1,IF(MOD(EE$291,12)=1,$D300*((Assumptions!ED218)*(1-Assumptions!EE235)+(Assumptions!EE218-Assumptions!ED218)),$D300*(Assumptions!EE218-Assumptions!ED218)),IF(MOD(EE$290,VLOOKUP($C300,Lease_Tenure,2,FALSE))=1,IF(MOD(EE$291,12)=1,$D300*((Assumptions!ED218)*(1-Assumptions!EE235)+(Assumptions!EE218-Assumptions!ED218)),$D300*(Assumptions!EE218-Assumptions!ED218)),$D300*(Assumptions!EE218-Assumptions!ED218)))),0),0)</f>
        <v>0</v>
      </c>
      <c r="EF300" s="185">
        <f>IFERROR(MAX(IF(EF$290=1,IF(MOD(EF$291,12)=1,$D300*(Assumptions!EF218),$D300*(Assumptions!EF218-Assumptions!EE218)),IF(VLOOKUP($C300,Lease_Tenure,2,FALSE)=1,IF(MOD(EF$291,12)=1,$D300*((Assumptions!EE218)*(1-Assumptions!EF235)+(Assumptions!EF218-Assumptions!EE218)),$D300*(Assumptions!EF218-Assumptions!EE218)),IF(MOD(EF$290,VLOOKUP($C300,Lease_Tenure,2,FALSE))=1,IF(MOD(EF$291,12)=1,$D300*((Assumptions!EE218)*(1-Assumptions!EF235)+(Assumptions!EF218-Assumptions!EE218)),$D300*(Assumptions!EF218-Assumptions!EE218)),$D300*(Assumptions!EF218-Assumptions!EE218)))),0),0)</f>
        <v>0</v>
      </c>
      <c r="EG300" s="185">
        <f>IFERROR(MAX(IF(EG$290=1,IF(MOD(EG$291,12)=1,$D300*(Assumptions!EG218),$D300*(Assumptions!EG218-Assumptions!EF218)),IF(VLOOKUP($C300,Lease_Tenure,2,FALSE)=1,IF(MOD(EG$291,12)=1,$D300*((Assumptions!EF218)*(1-Assumptions!EG235)+(Assumptions!EG218-Assumptions!EF218)),$D300*(Assumptions!EG218-Assumptions!EF218)),IF(MOD(EG$290,VLOOKUP($C300,Lease_Tenure,2,FALSE))=1,IF(MOD(EG$291,12)=1,$D300*((Assumptions!EF218)*(1-Assumptions!EG235)+(Assumptions!EG218-Assumptions!EF218)),$D300*(Assumptions!EG218-Assumptions!EF218)),$D300*(Assumptions!EG218-Assumptions!EF218)))),0),0)</f>
        <v>0</v>
      </c>
      <c r="EH300" s="185">
        <f>IFERROR(MAX(IF(EH$290=1,IF(MOD(EH$291,12)=1,$D300*(Assumptions!EH218),$D300*(Assumptions!EH218-Assumptions!EG218)),IF(VLOOKUP($C300,Lease_Tenure,2,FALSE)=1,IF(MOD(EH$291,12)=1,$D300*((Assumptions!EG218)*(1-Assumptions!EH235)+(Assumptions!EH218-Assumptions!EG218)),$D300*(Assumptions!EH218-Assumptions!EG218)),IF(MOD(EH$290,VLOOKUP($C300,Lease_Tenure,2,FALSE))=1,IF(MOD(EH$291,12)=1,$D300*((Assumptions!EG218)*(1-Assumptions!EH235)+(Assumptions!EH218-Assumptions!EG218)),$D300*(Assumptions!EH218-Assumptions!EG218)),$D300*(Assumptions!EH218-Assumptions!EG218)))),0),0)</f>
        <v>0</v>
      </c>
      <c r="EI300" s="185">
        <f>IFERROR(MAX(IF(EI$290=1,IF(MOD(EI$291,12)=1,$D300*(Assumptions!EI218),$D300*(Assumptions!EI218-Assumptions!EH218)),IF(VLOOKUP($C300,Lease_Tenure,2,FALSE)=1,IF(MOD(EI$291,12)=1,$D300*((Assumptions!EH218)*(1-Assumptions!EI235)+(Assumptions!EI218-Assumptions!EH218)),$D300*(Assumptions!EI218-Assumptions!EH218)),IF(MOD(EI$290,VLOOKUP($C300,Lease_Tenure,2,FALSE))=1,IF(MOD(EI$291,12)=1,$D300*((Assumptions!EH218)*(1-Assumptions!EI235)+(Assumptions!EI218-Assumptions!EH218)),$D300*(Assumptions!EI218-Assumptions!EH218)),$D300*(Assumptions!EI218-Assumptions!EH218)))),0),0)</f>
        <v>0</v>
      </c>
      <c r="EJ300" s="185">
        <f>IFERROR(MAX(IF(EJ$290=1,IF(MOD(EJ$291,12)=1,$D300*(Assumptions!EJ218),$D300*(Assumptions!EJ218-Assumptions!EI218)),IF(VLOOKUP($C300,Lease_Tenure,2,FALSE)=1,IF(MOD(EJ$291,12)=1,$D300*((Assumptions!EI218)*(1-Assumptions!EJ235)+(Assumptions!EJ218-Assumptions!EI218)),$D300*(Assumptions!EJ218-Assumptions!EI218)),IF(MOD(EJ$290,VLOOKUP($C300,Lease_Tenure,2,FALSE))=1,IF(MOD(EJ$291,12)=1,$D300*((Assumptions!EI218)*(1-Assumptions!EJ235)+(Assumptions!EJ218-Assumptions!EI218)),$D300*(Assumptions!EJ218-Assumptions!EI218)),$D300*(Assumptions!EJ218-Assumptions!EI218)))),0),0)</f>
        <v>0</v>
      </c>
      <c r="EK300" s="185">
        <f>IFERROR(MAX(IF(EK$290=1,IF(MOD(EK$291,12)=1,$D300*(Assumptions!EK218),$D300*(Assumptions!EK218-Assumptions!EJ218)),IF(VLOOKUP($C300,Lease_Tenure,2,FALSE)=1,IF(MOD(EK$291,12)=1,$D300*((Assumptions!EJ218)*(1-Assumptions!EK235)+(Assumptions!EK218-Assumptions!EJ218)),$D300*(Assumptions!EK218-Assumptions!EJ218)),IF(MOD(EK$290,VLOOKUP($C300,Lease_Tenure,2,FALSE))=1,IF(MOD(EK$291,12)=1,$D300*((Assumptions!EJ218)*(1-Assumptions!EK235)+(Assumptions!EK218-Assumptions!EJ218)),$D300*(Assumptions!EK218-Assumptions!EJ218)),$D300*(Assumptions!EK218-Assumptions!EJ218)))),0),0)</f>
        <v>0</v>
      </c>
      <c r="EL300" s="185">
        <f>IFERROR(MAX(IF(EL$290=1,IF(MOD(EL$291,12)=1,$D300*(Assumptions!EL218),$D300*(Assumptions!EL218-Assumptions!EK218)),IF(VLOOKUP($C300,Lease_Tenure,2,FALSE)=1,IF(MOD(EL$291,12)=1,$D300*((Assumptions!EK218)*(1-Assumptions!EL235)+(Assumptions!EL218-Assumptions!EK218)),$D300*(Assumptions!EL218-Assumptions!EK218)),IF(MOD(EL$290,VLOOKUP($C300,Lease_Tenure,2,FALSE))=1,IF(MOD(EL$291,12)=1,$D300*((Assumptions!EK218)*(1-Assumptions!EL235)+(Assumptions!EL218-Assumptions!EK218)),$D300*(Assumptions!EL218-Assumptions!EK218)),$D300*(Assumptions!EL218-Assumptions!EK218)))),0),0)</f>
        <v>0</v>
      </c>
      <c r="EM300" s="185">
        <f>IFERROR(MAX(IF(EM$290=1,IF(MOD(EM$291,12)=1,$D300*(Assumptions!EM218),$D300*(Assumptions!EM218-Assumptions!EL218)),IF(VLOOKUP($C300,Lease_Tenure,2,FALSE)=1,IF(MOD(EM$291,12)=1,$D300*((Assumptions!EL218)*(1-Assumptions!EM235)+(Assumptions!EM218-Assumptions!EL218)),$D300*(Assumptions!EM218-Assumptions!EL218)),IF(MOD(EM$290,VLOOKUP($C300,Lease_Tenure,2,FALSE))=1,IF(MOD(EM$291,12)=1,$D300*((Assumptions!EL218)*(1-Assumptions!EM235)+(Assumptions!EM218-Assumptions!EL218)),$D300*(Assumptions!EM218-Assumptions!EL218)),$D300*(Assumptions!EM218-Assumptions!EL218)))),0),0)</f>
        <v>0</v>
      </c>
      <c r="EN300" s="185">
        <f>IFERROR(MAX(IF(EN$290=1,IF(MOD(EN$291,12)=1,$D300*(Assumptions!EN218),$D300*(Assumptions!EN218-Assumptions!EM218)),IF(VLOOKUP($C300,Lease_Tenure,2,FALSE)=1,IF(MOD(EN$291,12)=1,$D300*((Assumptions!EM218)*(1-Assumptions!EN235)+(Assumptions!EN218-Assumptions!EM218)),$D300*(Assumptions!EN218-Assumptions!EM218)),IF(MOD(EN$290,VLOOKUP($C300,Lease_Tenure,2,FALSE))=1,IF(MOD(EN$291,12)=1,$D300*((Assumptions!EM218)*(1-Assumptions!EN235)+(Assumptions!EN218-Assumptions!EM218)),$D300*(Assumptions!EN218-Assumptions!EM218)),$D300*(Assumptions!EN218-Assumptions!EM218)))),0),0)</f>
        <v>0</v>
      </c>
      <c r="EO300" s="185">
        <f>IFERROR(MAX(IF(EO$290=1,IF(MOD(EO$291,12)=1,$D300*(Assumptions!EO218),$D300*(Assumptions!EO218-Assumptions!EN218)),IF(VLOOKUP($C300,Lease_Tenure,2,FALSE)=1,IF(MOD(EO$291,12)=1,$D300*((Assumptions!EN218)*(1-Assumptions!EO235)+(Assumptions!EO218-Assumptions!EN218)),$D300*(Assumptions!EO218-Assumptions!EN218)),IF(MOD(EO$290,VLOOKUP($C300,Lease_Tenure,2,FALSE))=1,IF(MOD(EO$291,12)=1,$D300*((Assumptions!EN218)*(1-Assumptions!EO235)+(Assumptions!EO218-Assumptions!EN218)),$D300*(Assumptions!EO218-Assumptions!EN218)),$D300*(Assumptions!EO218-Assumptions!EN218)))),0),0)</f>
        <v>0</v>
      </c>
      <c r="EP300" s="185">
        <f>IFERROR(MAX(IF(EP$290=1,IF(MOD(EP$291,12)=1,$D300*(Assumptions!EP218),$D300*(Assumptions!EP218-Assumptions!EO218)),IF(VLOOKUP($C300,Lease_Tenure,2,FALSE)=1,IF(MOD(EP$291,12)=1,$D300*((Assumptions!EO218)*(1-Assumptions!EP235)+(Assumptions!EP218-Assumptions!EO218)),$D300*(Assumptions!EP218-Assumptions!EO218)),IF(MOD(EP$290,VLOOKUP($C300,Lease_Tenure,2,FALSE))=1,IF(MOD(EP$291,12)=1,$D300*((Assumptions!EO218)*(1-Assumptions!EP235)+(Assumptions!EP218-Assumptions!EO218)),$D300*(Assumptions!EP218-Assumptions!EO218)),$D300*(Assumptions!EP218-Assumptions!EO218)))),0),0)</f>
        <v>0</v>
      </c>
      <c r="EQ300" s="185">
        <f>IFERROR(MAX(IF(EQ$290=1,IF(MOD(EQ$291,12)=1,$D300*(Assumptions!EQ218),$D300*(Assumptions!EQ218-Assumptions!EP218)),IF(VLOOKUP($C300,Lease_Tenure,2,FALSE)=1,IF(MOD(EQ$291,12)=1,$D300*((Assumptions!EP218)*(1-Assumptions!EQ235)+(Assumptions!EQ218-Assumptions!EP218)),$D300*(Assumptions!EQ218-Assumptions!EP218)),IF(MOD(EQ$290,VLOOKUP($C300,Lease_Tenure,2,FALSE))=1,IF(MOD(EQ$291,12)=1,$D300*((Assumptions!EP218)*(1-Assumptions!EQ235)+(Assumptions!EQ218-Assumptions!EP218)),$D300*(Assumptions!EQ218-Assumptions!EP218)),$D300*(Assumptions!EQ218-Assumptions!EP218)))),0),0)</f>
        <v>0</v>
      </c>
      <c r="ER300" s="185">
        <f>IFERROR(MAX(IF(ER$290=1,IF(MOD(ER$291,12)=1,$D300*(Assumptions!ER218),$D300*(Assumptions!ER218-Assumptions!EQ218)),IF(VLOOKUP($C300,Lease_Tenure,2,FALSE)=1,IF(MOD(ER$291,12)=1,$D300*((Assumptions!EQ218)*(1-Assumptions!ER235)+(Assumptions!ER218-Assumptions!EQ218)),$D300*(Assumptions!ER218-Assumptions!EQ218)),IF(MOD(ER$290,VLOOKUP($C300,Lease_Tenure,2,FALSE))=1,IF(MOD(ER$291,12)=1,$D300*((Assumptions!EQ218)*(1-Assumptions!ER235)+(Assumptions!ER218-Assumptions!EQ218)),$D300*(Assumptions!ER218-Assumptions!EQ218)),$D300*(Assumptions!ER218-Assumptions!EQ218)))),0),0)</f>
        <v>0</v>
      </c>
      <c r="ES300" s="185">
        <f>IFERROR(MAX(IF(ES$290=1,IF(MOD(ES$291,12)=1,$D300*(Assumptions!ES218),$D300*(Assumptions!ES218-Assumptions!ER218)),IF(VLOOKUP($C300,Lease_Tenure,2,FALSE)=1,IF(MOD(ES$291,12)=1,$D300*((Assumptions!ER218)*(1-Assumptions!ES235)+(Assumptions!ES218-Assumptions!ER218)),$D300*(Assumptions!ES218-Assumptions!ER218)),IF(MOD(ES$290,VLOOKUP($C300,Lease_Tenure,2,FALSE))=1,IF(MOD(ES$291,12)=1,$D300*((Assumptions!ER218)*(1-Assumptions!ES235)+(Assumptions!ES218-Assumptions!ER218)),$D300*(Assumptions!ES218-Assumptions!ER218)),$D300*(Assumptions!ES218-Assumptions!ER218)))),0),0)</f>
        <v>0.70499999999999996</v>
      </c>
      <c r="ET300" s="185">
        <f>IFERROR(MAX(IF(ET$290=1,IF(MOD(ET$291,12)=1,$D300*(Assumptions!ET218),$D300*(Assumptions!ET218-Assumptions!ES218)),IF(VLOOKUP($C300,Lease_Tenure,2,FALSE)=1,IF(MOD(ET$291,12)=1,$D300*((Assumptions!ES218)*(1-Assumptions!ET235)+(Assumptions!ET218-Assumptions!ES218)),$D300*(Assumptions!ET218-Assumptions!ES218)),IF(MOD(ET$290,VLOOKUP($C300,Lease_Tenure,2,FALSE))=1,IF(MOD(ET$291,12)=1,$D300*((Assumptions!ES218)*(1-Assumptions!ET235)+(Assumptions!ET218-Assumptions!ES218)),$D300*(Assumptions!ET218-Assumptions!ES218)),$D300*(Assumptions!ET218-Assumptions!ES218)))),0),0)</f>
        <v>0</v>
      </c>
      <c r="EU300" s="185">
        <f>IFERROR(MAX(IF(EU$290=1,IF(MOD(EU$291,12)=1,$D300*(Assumptions!EU218),$D300*(Assumptions!EU218-Assumptions!ET218)),IF(VLOOKUP($C300,Lease_Tenure,2,FALSE)=1,IF(MOD(EU$291,12)=1,$D300*((Assumptions!ET218)*(1-Assumptions!EU235)+(Assumptions!EU218-Assumptions!ET218)),$D300*(Assumptions!EU218-Assumptions!ET218)),IF(MOD(EU$290,VLOOKUP($C300,Lease_Tenure,2,FALSE))=1,IF(MOD(EU$291,12)=1,$D300*((Assumptions!ET218)*(1-Assumptions!EU235)+(Assumptions!EU218-Assumptions!ET218)),$D300*(Assumptions!EU218-Assumptions!ET218)),$D300*(Assumptions!EU218-Assumptions!ET218)))),0),0)</f>
        <v>0</v>
      </c>
      <c r="EV300" s="185">
        <f>IFERROR(MAX(IF(EV$290=1,IF(MOD(EV$291,12)=1,$D300*(Assumptions!EV218),$D300*(Assumptions!EV218-Assumptions!EU218)),IF(VLOOKUP($C300,Lease_Tenure,2,FALSE)=1,IF(MOD(EV$291,12)=1,$D300*((Assumptions!EU218)*(1-Assumptions!EV235)+(Assumptions!EV218-Assumptions!EU218)),$D300*(Assumptions!EV218-Assumptions!EU218)),IF(MOD(EV$290,VLOOKUP($C300,Lease_Tenure,2,FALSE))=1,IF(MOD(EV$291,12)=1,$D300*((Assumptions!EU218)*(1-Assumptions!EV235)+(Assumptions!EV218-Assumptions!EU218)),$D300*(Assumptions!EV218-Assumptions!EU218)),$D300*(Assumptions!EV218-Assumptions!EU218)))),0),0)</f>
        <v>0</v>
      </c>
      <c r="EW300" s="185">
        <f>IFERROR(MAX(IF(EW$290=1,IF(MOD(EW$291,12)=1,$D300*(Assumptions!EW218),$D300*(Assumptions!EW218-Assumptions!EV218)),IF(VLOOKUP($C300,Lease_Tenure,2,FALSE)=1,IF(MOD(EW$291,12)=1,$D300*((Assumptions!EV218)*(1-Assumptions!EW235)+(Assumptions!EW218-Assumptions!EV218)),$D300*(Assumptions!EW218-Assumptions!EV218)),IF(MOD(EW$290,VLOOKUP($C300,Lease_Tenure,2,FALSE))=1,IF(MOD(EW$291,12)=1,$D300*((Assumptions!EV218)*(1-Assumptions!EW235)+(Assumptions!EW218-Assumptions!EV218)),$D300*(Assumptions!EW218-Assumptions!EV218)),$D300*(Assumptions!EW218-Assumptions!EV218)))),0),0)</f>
        <v>0</v>
      </c>
      <c r="EX300" s="185">
        <f>IFERROR(MAX(IF(EX$290=1,IF(MOD(EX$291,12)=1,$D300*(Assumptions!EX218),$D300*(Assumptions!EX218-Assumptions!EW218)),IF(VLOOKUP($C300,Lease_Tenure,2,FALSE)=1,IF(MOD(EX$291,12)=1,$D300*((Assumptions!EW218)*(1-Assumptions!EX235)+(Assumptions!EX218-Assumptions!EW218)),$D300*(Assumptions!EX218-Assumptions!EW218)),IF(MOD(EX$290,VLOOKUP($C300,Lease_Tenure,2,FALSE))=1,IF(MOD(EX$291,12)=1,$D300*((Assumptions!EW218)*(1-Assumptions!EX235)+(Assumptions!EX218-Assumptions!EW218)),$D300*(Assumptions!EX218-Assumptions!EW218)),$D300*(Assumptions!EX218-Assumptions!EW218)))),0),0)</f>
        <v>0</v>
      </c>
      <c r="EY300" s="185">
        <f>IFERROR(MAX(IF(EY$290=1,IF(MOD(EY$291,12)=1,$D300*(Assumptions!EY218),$D300*(Assumptions!EY218-Assumptions!EX218)),IF(VLOOKUP($C300,Lease_Tenure,2,FALSE)=1,IF(MOD(EY$291,12)=1,$D300*((Assumptions!EX218)*(1-Assumptions!EY235)+(Assumptions!EY218-Assumptions!EX218)),$D300*(Assumptions!EY218-Assumptions!EX218)),IF(MOD(EY$290,VLOOKUP($C300,Lease_Tenure,2,FALSE))=1,IF(MOD(EY$291,12)=1,$D300*((Assumptions!EX218)*(1-Assumptions!EY235)+(Assumptions!EY218-Assumptions!EX218)),$D300*(Assumptions!EY218-Assumptions!EX218)),$D300*(Assumptions!EY218-Assumptions!EX218)))),0),0)</f>
        <v>0</v>
      </c>
      <c r="EZ300" s="185">
        <f>IFERROR(MAX(IF(EZ$290=1,IF(MOD(EZ$291,12)=1,$D300*(Assumptions!EZ218),$D300*(Assumptions!EZ218-Assumptions!EY218)),IF(VLOOKUP($C300,Lease_Tenure,2,FALSE)=1,IF(MOD(EZ$291,12)=1,$D300*((Assumptions!EY218)*(1-Assumptions!EZ235)+(Assumptions!EZ218-Assumptions!EY218)),$D300*(Assumptions!EZ218-Assumptions!EY218)),IF(MOD(EZ$290,VLOOKUP($C300,Lease_Tenure,2,FALSE))=1,IF(MOD(EZ$291,12)=1,$D300*((Assumptions!EY218)*(1-Assumptions!EZ235)+(Assumptions!EZ218-Assumptions!EY218)),$D300*(Assumptions!EZ218-Assumptions!EY218)),$D300*(Assumptions!EZ218-Assumptions!EY218)))),0),0)</f>
        <v>0</v>
      </c>
      <c r="FA300" s="185">
        <f>IFERROR(MAX(IF(FA$290=1,IF(MOD(FA$291,12)=1,$D300*(Assumptions!FA218),$D300*(Assumptions!FA218-Assumptions!EZ218)),IF(VLOOKUP($C300,Lease_Tenure,2,FALSE)=1,IF(MOD(FA$291,12)=1,$D300*((Assumptions!EZ218)*(1-Assumptions!FA235)+(Assumptions!FA218-Assumptions!EZ218)),$D300*(Assumptions!FA218-Assumptions!EZ218)),IF(MOD(FA$290,VLOOKUP($C300,Lease_Tenure,2,FALSE))=1,IF(MOD(FA$291,12)=1,$D300*((Assumptions!EZ218)*(1-Assumptions!FA235)+(Assumptions!FA218-Assumptions!EZ218)),$D300*(Assumptions!FA218-Assumptions!EZ218)),$D300*(Assumptions!FA218-Assumptions!EZ218)))),0),0)</f>
        <v>0</v>
      </c>
      <c r="FB300" s="185">
        <f>IFERROR(MAX(IF(FB$290=1,IF(MOD(FB$291,12)=1,$D300*(Assumptions!FB218),$D300*(Assumptions!FB218-Assumptions!FA218)),IF(VLOOKUP($C300,Lease_Tenure,2,FALSE)=1,IF(MOD(FB$291,12)=1,$D300*((Assumptions!FA218)*(1-Assumptions!FB235)+(Assumptions!FB218-Assumptions!FA218)),$D300*(Assumptions!FB218-Assumptions!FA218)),IF(MOD(FB$290,VLOOKUP($C300,Lease_Tenure,2,FALSE))=1,IF(MOD(FB$291,12)=1,$D300*((Assumptions!FA218)*(1-Assumptions!FB235)+(Assumptions!FB218-Assumptions!FA218)),$D300*(Assumptions!FB218-Assumptions!FA218)),$D300*(Assumptions!FB218-Assumptions!FA218)))),0),0)</f>
        <v>0</v>
      </c>
      <c r="FC300" s="185">
        <f>IFERROR(MAX(IF(FC$290=1,IF(MOD(FC$291,12)=1,$D300*(Assumptions!FC218),$D300*(Assumptions!FC218-Assumptions!FB218)),IF(VLOOKUP($C300,Lease_Tenure,2,FALSE)=1,IF(MOD(FC$291,12)=1,$D300*((Assumptions!FB218)*(1-Assumptions!FC235)+(Assumptions!FC218-Assumptions!FB218)),$D300*(Assumptions!FC218-Assumptions!FB218)),IF(MOD(FC$290,VLOOKUP($C300,Lease_Tenure,2,FALSE))=1,IF(MOD(FC$291,12)=1,$D300*((Assumptions!FB218)*(1-Assumptions!FC235)+(Assumptions!FC218-Assumptions!FB218)),$D300*(Assumptions!FC218-Assumptions!FB218)),$D300*(Assumptions!FC218-Assumptions!FB218)))),0),0)</f>
        <v>0</v>
      </c>
      <c r="FD300" s="185">
        <f>IFERROR(MAX(IF(FD$290=1,IF(MOD(FD$291,12)=1,$D300*(Assumptions!FD218),$D300*(Assumptions!FD218-Assumptions!FC218)),IF(VLOOKUP($C300,Lease_Tenure,2,FALSE)=1,IF(MOD(FD$291,12)=1,$D300*((Assumptions!FC218)*(1-Assumptions!FD235)+(Assumptions!FD218-Assumptions!FC218)),$D300*(Assumptions!FD218-Assumptions!FC218)),IF(MOD(FD$290,VLOOKUP($C300,Lease_Tenure,2,FALSE))=1,IF(MOD(FD$291,12)=1,$D300*((Assumptions!FC218)*(1-Assumptions!FD235)+(Assumptions!FD218-Assumptions!FC218)),$D300*(Assumptions!FD218-Assumptions!FC218)),$D300*(Assumptions!FD218-Assumptions!FC218)))),0),0)</f>
        <v>0</v>
      </c>
      <c r="FE300" s="185">
        <f>IFERROR(MAX(IF(FE$290=1,IF(MOD(FE$291,12)=1,$D300*(Assumptions!FE218),$D300*(Assumptions!FE218-Assumptions!FD218)),IF(VLOOKUP($C300,Lease_Tenure,2,FALSE)=1,IF(MOD(FE$291,12)=1,$D300*((Assumptions!FD218)*(1-Assumptions!FE235)+(Assumptions!FE218-Assumptions!FD218)),$D300*(Assumptions!FE218-Assumptions!FD218)),IF(MOD(FE$290,VLOOKUP($C300,Lease_Tenure,2,FALSE))=1,IF(MOD(FE$291,12)=1,$D300*((Assumptions!FD218)*(1-Assumptions!FE235)+(Assumptions!FE218-Assumptions!FD218)),$D300*(Assumptions!FE218-Assumptions!FD218)),$D300*(Assumptions!FE218-Assumptions!FD218)))),0),0)</f>
        <v>0</v>
      </c>
      <c r="FF300" s="185">
        <f>IFERROR(MAX(IF(FF$290=1,IF(MOD(FF$291,12)=1,$D300*(Assumptions!FF218),$D300*(Assumptions!FF218-Assumptions!FE218)),IF(VLOOKUP($C300,Lease_Tenure,2,FALSE)=1,IF(MOD(FF$291,12)=1,$D300*((Assumptions!FE218)*(1-Assumptions!FF235)+(Assumptions!FF218-Assumptions!FE218)),$D300*(Assumptions!FF218-Assumptions!FE218)),IF(MOD(FF$290,VLOOKUP($C300,Lease_Tenure,2,FALSE))=1,IF(MOD(FF$291,12)=1,$D300*((Assumptions!FE218)*(1-Assumptions!FF235)+(Assumptions!FF218-Assumptions!FE218)),$D300*(Assumptions!FF218-Assumptions!FE218)),$D300*(Assumptions!FF218-Assumptions!FE218)))),0),0)</f>
        <v>0</v>
      </c>
      <c r="FG300" s="185">
        <f>IFERROR(MAX(IF(FG$290=1,IF(MOD(FG$291,12)=1,$D300*(Assumptions!FG218),$D300*(Assumptions!FG218-Assumptions!FF218)),IF(VLOOKUP($C300,Lease_Tenure,2,FALSE)=1,IF(MOD(FG$291,12)=1,$D300*((Assumptions!FF218)*(1-Assumptions!FG235)+(Assumptions!FG218-Assumptions!FF218)),$D300*(Assumptions!FG218-Assumptions!FF218)),IF(MOD(FG$290,VLOOKUP($C300,Lease_Tenure,2,FALSE))=1,IF(MOD(FG$291,12)=1,$D300*((Assumptions!FF218)*(1-Assumptions!FG235)+(Assumptions!FG218-Assumptions!FF218)),$D300*(Assumptions!FG218-Assumptions!FF218)),$D300*(Assumptions!FG218-Assumptions!FF218)))),0),0)</f>
        <v>0</v>
      </c>
      <c r="FH300" s="185">
        <f>IFERROR(MAX(IF(FH$290=1,IF(MOD(FH$291,12)=1,$D300*(Assumptions!FH218),$D300*(Assumptions!FH218-Assumptions!FG218)),IF(VLOOKUP($C300,Lease_Tenure,2,FALSE)=1,IF(MOD(FH$291,12)=1,$D300*((Assumptions!FG218)*(1-Assumptions!FH235)+(Assumptions!FH218-Assumptions!FG218)),$D300*(Assumptions!FH218-Assumptions!FG218)),IF(MOD(FH$290,VLOOKUP($C300,Lease_Tenure,2,FALSE))=1,IF(MOD(FH$291,12)=1,$D300*((Assumptions!FG218)*(1-Assumptions!FH235)+(Assumptions!FH218-Assumptions!FG218)),$D300*(Assumptions!FH218-Assumptions!FG218)),$D300*(Assumptions!FH218-Assumptions!FG218)))),0),0)</f>
        <v>0</v>
      </c>
      <c r="FI300" s="185">
        <f>IFERROR(MAX(IF(FI$290=1,IF(MOD(FI$291,12)=1,$D300*(Assumptions!FI218),$D300*(Assumptions!FI218-Assumptions!FH218)),IF(VLOOKUP($C300,Lease_Tenure,2,FALSE)=1,IF(MOD(FI$291,12)=1,$D300*((Assumptions!FH218)*(1-Assumptions!FI235)+(Assumptions!FI218-Assumptions!FH218)),$D300*(Assumptions!FI218-Assumptions!FH218)),IF(MOD(FI$290,VLOOKUP($C300,Lease_Tenure,2,FALSE))=1,IF(MOD(FI$291,12)=1,$D300*((Assumptions!FH218)*(1-Assumptions!FI235)+(Assumptions!FI218-Assumptions!FH218)),$D300*(Assumptions!FI218-Assumptions!FH218)),$D300*(Assumptions!FI218-Assumptions!FH218)))),0),0)</f>
        <v>0</v>
      </c>
      <c r="FJ300" s="185">
        <f>IFERROR(MAX(IF(FJ$290=1,IF(MOD(FJ$291,12)=1,$D300*(Assumptions!FJ218),$D300*(Assumptions!FJ218-Assumptions!FI218)),IF(VLOOKUP($C300,Lease_Tenure,2,FALSE)=1,IF(MOD(FJ$291,12)=1,$D300*((Assumptions!FI218)*(1-Assumptions!FJ235)+(Assumptions!FJ218-Assumptions!FI218)),$D300*(Assumptions!FJ218-Assumptions!FI218)),IF(MOD(FJ$290,VLOOKUP($C300,Lease_Tenure,2,FALSE))=1,IF(MOD(FJ$291,12)=1,$D300*((Assumptions!FI218)*(1-Assumptions!FJ235)+(Assumptions!FJ218-Assumptions!FI218)),$D300*(Assumptions!FJ218-Assumptions!FI218)),$D300*(Assumptions!FJ218-Assumptions!FI218)))),0),0)</f>
        <v>0</v>
      </c>
      <c r="FK300" s="185">
        <f>IFERROR(MAX(IF(FK$290=1,IF(MOD(FK$291,12)=1,$D300*(Assumptions!FK218),$D300*(Assumptions!FK218-Assumptions!FJ218)),IF(VLOOKUP($C300,Lease_Tenure,2,FALSE)=1,IF(MOD(FK$291,12)=1,$D300*((Assumptions!FJ218)*(1-Assumptions!FK235)+(Assumptions!FK218-Assumptions!FJ218)),$D300*(Assumptions!FK218-Assumptions!FJ218)),IF(MOD(FK$290,VLOOKUP($C300,Lease_Tenure,2,FALSE))=1,IF(MOD(FK$291,12)=1,$D300*((Assumptions!FJ218)*(1-Assumptions!FK235)+(Assumptions!FK218-Assumptions!FJ218)),$D300*(Assumptions!FK218-Assumptions!FJ218)),$D300*(Assumptions!FK218-Assumptions!FJ218)))),0),0)</f>
        <v>0</v>
      </c>
      <c r="FL300" s="185">
        <f>IFERROR(MAX(IF(FL$290=1,IF(MOD(FL$291,12)=1,$D300*(Assumptions!FL218),$D300*(Assumptions!FL218-Assumptions!FK218)),IF(VLOOKUP($C300,Lease_Tenure,2,FALSE)=1,IF(MOD(FL$291,12)=1,$D300*((Assumptions!FK218)*(1-Assumptions!FL235)+(Assumptions!FL218-Assumptions!FK218)),$D300*(Assumptions!FL218-Assumptions!FK218)),IF(MOD(FL$290,VLOOKUP($C300,Lease_Tenure,2,FALSE))=1,IF(MOD(FL$291,12)=1,$D300*((Assumptions!FK218)*(1-Assumptions!FL235)+(Assumptions!FL218-Assumptions!FK218)),$D300*(Assumptions!FL218-Assumptions!FK218)),$D300*(Assumptions!FL218-Assumptions!FK218)))),0),0)</f>
        <v>0</v>
      </c>
      <c r="FM300" s="185">
        <f>IFERROR(MAX(IF(FM$290=1,IF(MOD(FM$291,12)=1,$D300*(Assumptions!FM218),$D300*(Assumptions!FM218-Assumptions!FL218)),IF(VLOOKUP($C300,Lease_Tenure,2,FALSE)=1,IF(MOD(FM$291,12)=1,$D300*((Assumptions!FL218)*(1-Assumptions!FM235)+(Assumptions!FM218-Assumptions!FL218)),$D300*(Assumptions!FM218-Assumptions!FL218)),IF(MOD(FM$290,VLOOKUP($C300,Lease_Tenure,2,FALSE))=1,IF(MOD(FM$291,12)=1,$D300*((Assumptions!FL218)*(1-Assumptions!FM235)+(Assumptions!FM218-Assumptions!FL218)),$D300*(Assumptions!FM218-Assumptions!FL218)),$D300*(Assumptions!FM218-Assumptions!FL218)))),0),0)</f>
        <v>0</v>
      </c>
      <c r="FN300" s="185">
        <f>IFERROR(MAX(IF(FN$290=1,IF(MOD(FN$291,12)=1,$D300*(Assumptions!FN218),$D300*(Assumptions!FN218-Assumptions!FM218)),IF(VLOOKUP($C300,Lease_Tenure,2,FALSE)=1,IF(MOD(FN$291,12)=1,$D300*((Assumptions!FM218)*(1-Assumptions!FN235)+(Assumptions!FN218-Assumptions!FM218)),$D300*(Assumptions!FN218-Assumptions!FM218)),IF(MOD(FN$290,VLOOKUP($C300,Lease_Tenure,2,FALSE))=1,IF(MOD(FN$291,12)=1,$D300*((Assumptions!FM218)*(1-Assumptions!FN235)+(Assumptions!FN218-Assumptions!FM218)),$D300*(Assumptions!FN218-Assumptions!FM218)),$D300*(Assumptions!FN218-Assumptions!FM218)))),0),0)</f>
        <v>0</v>
      </c>
      <c r="FO300" s="185">
        <f>IFERROR(MAX(IF(FO$290=1,IF(MOD(FO$291,12)=1,$D300*(Assumptions!FO218),$D300*(Assumptions!FO218-Assumptions!FN218)),IF(VLOOKUP($C300,Lease_Tenure,2,FALSE)=1,IF(MOD(FO$291,12)=1,$D300*((Assumptions!FN218)*(1-Assumptions!FO235)+(Assumptions!FO218-Assumptions!FN218)),$D300*(Assumptions!FO218-Assumptions!FN218)),IF(MOD(FO$290,VLOOKUP($C300,Lease_Tenure,2,FALSE))=1,IF(MOD(FO$291,12)=1,$D300*((Assumptions!FN218)*(1-Assumptions!FO235)+(Assumptions!FO218-Assumptions!FN218)),$D300*(Assumptions!FO218-Assumptions!FN218)),$D300*(Assumptions!FO218-Assumptions!FN218)))),0),0)</f>
        <v>0</v>
      </c>
      <c r="FP300" s="185">
        <f>IFERROR(MAX(IF(FP$290=1,IF(MOD(FP$291,12)=1,$D300*(Assumptions!FP218),$D300*(Assumptions!FP218-Assumptions!FO218)),IF(VLOOKUP($C300,Lease_Tenure,2,FALSE)=1,IF(MOD(FP$291,12)=1,$D300*((Assumptions!FO218)*(1-Assumptions!FP235)+(Assumptions!FP218-Assumptions!FO218)),$D300*(Assumptions!FP218-Assumptions!FO218)),IF(MOD(FP$290,VLOOKUP($C300,Lease_Tenure,2,FALSE))=1,IF(MOD(FP$291,12)=1,$D300*((Assumptions!FO218)*(1-Assumptions!FP235)+(Assumptions!FP218-Assumptions!FO218)),$D300*(Assumptions!FP218-Assumptions!FO218)),$D300*(Assumptions!FP218-Assumptions!FO218)))),0),0)</f>
        <v>0</v>
      </c>
      <c r="FQ300" s="185">
        <f>IFERROR(MAX(IF(FQ$290=1,IF(MOD(FQ$291,12)=1,$D300*(Assumptions!FQ218),$D300*(Assumptions!FQ218-Assumptions!FP218)),IF(VLOOKUP($C300,Lease_Tenure,2,FALSE)=1,IF(MOD(FQ$291,12)=1,$D300*((Assumptions!FP218)*(1-Assumptions!FQ235)+(Assumptions!FQ218-Assumptions!FP218)),$D300*(Assumptions!FQ218-Assumptions!FP218)),IF(MOD(FQ$290,VLOOKUP($C300,Lease_Tenure,2,FALSE))=1,IF(MOD(FQ$291,12)=1,$D300*((Assumptions!FP218)*(1-Assumptions!FQ235)+(Assumptions!FQ218-Assumptions!FP218)),$D300*(Assumptions!FQ218-Assumptions!FP218)),$D300*(Assumptions!FQ218-Assumptions!FP218)))),0),0)</f>
        <v>0</v>
      </c>
      <c r="FR300" s="185">
        <f>IFERROR(MAX(IF(FR$290=1,IF(MOD(FR$291,12)=1,$D300*(Assumptions!FR218),$D300*(Assumptions!FR218-Assumptions!FQ218)),IF(VLOOKUP($C300,Lease_Tenure,2,FALSE)=1,IF(MOD(FR$291,12)=1,$D300*((Assumptions!FQ218)*(1-Assumptions!FR235)+(Assumptions!FR218-Assumptions!FQ218)),$D300*(Assumptions!FR218-Assumptions!FQ218)),IF(MOD(FR$290,VLOOKUP($C300,Lease_Tenure,2,FALSE))=1,IF(MOD(FR$291,12)=1,$D300*((Assumptions!FQ218)*(1-Assumptions!FR235)+(Assumptions!FR218-Assumptions!FQ218)),$D300*(Assumptions!FR218-Assumptions!FQ218)),$D300*(Assumptions!FR218-Assumptions!FQ218)))),0),0)</f>
        <v>0</v>
      </c>
      <c r="FS300" s="185">
        <f>IFERROR(MAX(IF(FS$290=1,IF(MOD(FS$291,12)=1,$D300*(Assumptions!FS218),$D300*(Assumptions!FS218-Assumptions!FR218)),IF(VLOOKUP($C300,Lease_Tenure,2,FALSE)=1,IF(MOD(FS$291,12)=1,$D300*((Assumptions!FR218)*(1-Assumptions!FS235)+(Assumptions!FS218-Assumptions!FR218)),$D300*(Assumptions!FS218-Assumptions!FR218)),IF(MOD(FS$290,VLOOKUP($C300,Lease_Tenure,2,FALSE))=1,IF(MOD(FS$291,12)=1,$D300*((Assumptions!FR218)*(1-Assumptions!FS235)+(Assumptions!FS218-Assumptions!FR218)),$D300*(Assumptions!FS218-Assumptions!FR218)),$D300*(Assumptions!FS218-Assumptions!FR218)))),0),0)</f>
        <v>0</v>
      </c>
      <c r="FT300" s="185">
        <f>IFERROR(MAX(IF(FT$290=1,IF(MOD(FT$291,12)=1,$D300*(Assumptions!FT218),$D300*(Assumptions!FT218-Assumptions!FS218)),IF(VLOOKUP($C300,Lease_Tenure,2,FALSE)=1,IF(MOD(FT$291,12)=1,$D300*((Assumptions!FS218)*(1-Assumptions!FT235)+(Assumptions!FT218-Assumptions!FS218)),$D300*(Assumptions!FT218-Assumptions!FS218)),IF(MOD(FT$290,VLOOKUP($C300,Lease_Tenure,2,FALSE))=1,IF(MOD(FT$291,12)=1,$D300*((Assumptions!FS218)*(1-Assumptions!FT235)+(Assumptions!FT218-Assumptions!FS218)),$D300*(Assumptions!FT218-Assumptions!FS218)),$D300*(Assumptions!FT218-Assumptions!FS218)))),0),0)</f>
        <v>0</v>
      </c>
      <c r="FU300" s="185">
        <f>IFERROR(MAX(IF(FU$290=1,IF(MOD(FU$291,12)=1,$D300*(Assumptions!FU218),$D300*(Assumptions!FU218-Assumptions!FT218)),IF(VLOOKUP($C300,Lease_Tenure,2,FALSE)=1,IF(MOD(FU$291,12)=1,$D300*((Assumptions!FT218)*(1-Assumptions!FU235)+(Assumptions!FU218-Assumptions!FT218)),$D300*(Assumptions!FU218-Assumptions!FT218)),IF(MOD(FU$290,VLOOKUP($C300,Lease_Tenure,2,FALSE))=1,IF(MOD(FU$291,12)=1,$D300*((Assumptions!FT218)*(1-Assumptions!FU235)+(Assumptions!FU218-Assumptions!FT218)),$D300*(Assumptions!FU218-Assumptions!FT218)),$D300*(Assumptions!FU218-Assumptions!FT218)))),0),0)</f>
        <v>0</v>
      </c>
      <c r="FV300" s="185">
        <f>IFERROR(MAX(IF(FV$290=1,IF(MOD(FV$291,12)=1,$D300*(Assumptions!FV218),$D300*(Assumptions!FV218-Assumptions!FU218)),IF(VLOOKUP($C300,Lease_Tenure,2,FALSE)=1,IF(MOD(FV$291,12)=1,$D300*((Assumptions!FU218)*(1-Assumptions!FV235)+(Assumptions!FV218-Assumptions!FU218)),$D300*(Assumptions!FV218-Assumptions!FU218)),IF(MOD(FV$290,VLOOKUP($C300,Lease_Tenure,2,FALSE))=1,IF(MOD(FV$291,12)=1,$D300*((Assumptions!FU218)*(1-Assumptions!FV235)+(Assumptions!FV218-Assumptions!FU218)),$D300*(Assumptions!FV218-Assumptions!FU218)),$D300*(Assumptions!FV218-Assumptions!FU218)))),0),0)</f>
        <v>0</v>
      </c>
      <c r="FW300" s="185">
        <f>IFERROR(MAX(IF(FW$290=1,IF(MOD(FW$291,12)=1,$D300*(Assumptions!FW218),$D300*(Assumptions!FW218-Assumptions!FV218)),IF(VLOOKUP($C300,Lease_Tenure,2,FALSE)=1,IF(MOD(FW$291,12)=1,$D300*((Assumptions!FV218)*(1-Assumptions!FW235)+(Assumptions!FW218-Assumptions!FV218)),$D300*(Assumptions!FW218-Assumptions!FV218)),IF(MOD(FW$290,VLOOKUP($C300,Lease_Tenure,2,FALSE))=1,IF(MOD(FW$291,12)=1,$D300*((Assumptions!FV218)*(1-Assumptions!FW235)+(Assumptions!FW218-Assumptions!FV218)),$D300*(Assumptions!FW218-Assumptions!FV218)),$D300*(Assumptions!FW218-Assumptions!FV218)))),0),0)</f>
        <v>0</v>
      </c>
      <c r="FX300" s="185">
        <f>IFERROR(MAX(IF(FX$290=1,IF(MOD(FX$291,12)=1,$D300*(Assumptions!FX218),$D300*(Assumptions!FX218-Assumptions!FW218)),IF(VLOOKUP($C300,Lease_Tenure,2,FALSE)=1,IF(MOD(FX$291,12)=1,$D300*((Assumptions!FW218)*(1-Assumptions!FX235)+(Assumptions!FX218-Assumptions!FW218)),$D300*(Assumptions!FX218-Assumptions!FW218)),IF(MOD(FX$290,VLOOKUP($C300,Lease_Tenure,2,FALSE))=1,IF(MOD(FX$291,12)=1,$D300*((Assumptions!FW218)*(1-Assumptions!FX235)+(Assumptions!FX218-Assumptions!FW218)),$D300*(Assumptions!FX218-Assumptions!FW218)),$D300*(Assumptions!FX218-Assumptions!FW218)))),0),0)</f>
        <v>0</v>
      </c>
      <c r="FY300" s="185">
        <f>IFERROR(MAX(IF(FY$290=1,IF(MOD(FY$291,12)=1,$D300*(Assumptions!FY218),$D300*(Assumptions!FY218-Assumptions!FX218)),IF(VLOOKUP($C300,Lease_Tenure,2,FALSE)=1,IF(MOD(FY$291,12)=1,$D300*((Assumptions!FX218)*(1-Assumptions!FY235)+(Assumptions!FY218-Assumptions!FX218)),$D300*(Assumptions!FY218-Assumptions!FX218)),IF(MOD(FY$290,VLOOKUP($C300,Lease_Tenure,2,FALSE))=1,IF(MOD(FY$291,12)=1,$D300*((Assumptions!FX218)*(1-Assumptions!FY235)+(Assumptions!FY218-Assumptions!FX218)),$D300*(Assumptions!FY218-Assumptions!FX218)),$D300*(Assumptions!FY218-Assumptions!FX218)))),0),0)</f>
        <v>0</v>
      </c>
      <c r="FZ300" s="185">
        <f>IFERROR(MAX(IF(FZ$290=1,IF(MOD(FZ$291,12)=1,$D300*(Assumptions!FZ218),$D300*(Assumptions!FZ218-Assumptions!FY218)),IF(VLOOKUP($C300,Lease_Tenure,2,FALSE)=1,IF(MOD(FZ$291,12)=1,$D300*((Assumptions!FY218)*(1-Assumptions!FZ235)+(Assumptions!FZ218-Assumptions!FY218)),$D300*(Assumptions!FZ218-Assumptions!FY218)),IF(MOD(FZ$290,VLOOKUP($C300,Lease_Tenure,2,FALSE))=1,IF(MOD(FZ$291,12)=1,$D300*((Assumptions!FY218)*(1-Assumptions!FZ235)+(Assumptions!FZ218-Assumptions!FY218)),$D300*(Assumptions!FZ218-Assumptions!FY218)),$D300*(Assumptions!FZ218-Assumptions!FY218)))),0),0)</f>
        <v>0</v>
      </c>
      <c r="GA300" s="185">
        <f>IFERROR(MAX(IF(GA$290=1,IF(MOD(GA$291,12)=1,$D300*(Assumptions!GA218),$D300*(Assumptions!GA218-Assumptions!FZ218)),IF(VLOOKUP($C300,Lease_Tenure,2,FALSE)=1,IF(MOD(GA$291,12)=1,$D300*((Assumptions!FZ218)*(1-Assumptions!GA235)+(Assumptions!GA218-Assumptions!FZ218)),$D300*(Assumptions!GA218-Assumptions!FZ218)),IF(MOD(GA$290,VLOOKUP($C300,Lease_Tenure,2,FALSE))=1,IF(MOD(GA$291,12)=1,$D300*((Assumptions!FZ218)*(1-Assumptions!GA235)+(Assumptions!GA218-Assumptions!FZ218)),$D300*(Assumptions!GA218-Assumptions!FZ218)),$D300*(Assumptions!GA218-Assumptions!FZ218)))),0),0)</f>
        <v>0</v>
      </c>
      <c r="GB300" s="185">
        <f>IFERROR(MAX(IF(GB$290=1,IF(MOD(GB$291,12)=1,$D300*(Assumptions!GB218),$D300*(Assumptions!GB218-Assumptions!GA218)),IF(VLOOKUP($C300,Lease_Tenure,2,FALSE)=1,IF(MOD(GB$291,12)=1,$D300*((Assumptions!GA218)*(1-Assumptions!GB235)+(Assumptions!GB218-Assumptions!GA218)),$D300*(Assumptions!GB218-Assumptions!GA218)),IF(MOD(GB$290,VLOOKUP($C300,Lease_Tenure,2,FALSE))=1,IF(MOD(GB$291,12)=1,$D300*((Assumptions!GA218)*(1-Assumptions!GB235)+(Assumptions!GB218-Assumptions!GA218)),$D300*(Assumptions!GB218-Assumptions!GA218)),$D300*(Assumptions!GB218-Assumptions!GA218)))),0),0)</f>
        <v>0</v>
      </c>
      <c r="GC300" s="185">
        <f>IFERROR(MAX(IF(GC$290=1,IF(MOD(GC$291,12)=1,$D300*(Assumptions!GC218),$D300*(Assumptions!GC218-Assumptions!GB218)),IF(VLOOKUP($C300,Lease_Tenure,2,FALSE)=1,IF(MOD(GC$291,12)=1,$D300*((Assumptions!GB218)*(1-Assumptions!GC235)+(Assumptions!GC218-Assumptions!GB218)),$D300*(Assumptions!GC218-Assumptions!GB218)),IF(MOD(GC$290,VLOOKUP($C300,Lease_Tenure,2,FALSE))=1,IF(MOD(GC$291,12)=1,$D300*((Assumptions!GB218)*(1-Assumptions!GC235)+(Assumptions!GC218-Assumptions!GB218)),$D300*(Assumptions!GC218-Assumptions!GB218)),$D300*(Assumptions!GC218-Assumptions!GB218)))),0),0)</f>
        <v>0</v>
      </c>
      <c r="GD300" s="185">
        <f>IFERROR(MAX(IF(GD$290=1,IF(MOD(GD$291,12)=1,$D300*(Assumptions!GD218),$D300*(Assumptions!GD218-Assumptions!GC218)),IF(VLOOKUP($C300,Lease_Tenure,2,FALSE)=1,IF(MOD(GD$291,12)=1,$D300*((Assumptions!GC218)*(1-Assumptions!GD235)+(Assumptions!GD218-Assumptions!GC218)),$D300*(Assumptions!GD218-Assumptions!GC218)),IF(MOD(GD$290,VLOOKUP($C300,Lease_Tenure,2,FALSE))=1,IF(MOD(GD$291,12)=1,$D300*((Assumptions!GC218)*(1-Assumptions!GD235)+(Assumptions!GD218-Assumptions!GC218)),$D300*(Assumptions!GD218-Assumptions!GC218)),$D300*(Assumptions!GD218-Assumptions!GC218)))),0),0)</f>
        <v>0</v>
      </c>
      <c r="GE300" s="185">
        <f>IFERROR(MAX(IF(GE$290=1,IF(MOD(GE$291,12)=1,$D300*(Assumptions!GE218),$D300*(Assumptions!GE218-Assumptions!GD218)),IF(VLOOKUP($C300,Lease_Tenure,2,FALSE)=1,IF(MOD(GE$291,12)=1,$D300*((Assumptions!GD218)*(1-Assumptions!GE235)+(Assumptions!GE218-Assumptions!GD218)),$D300*(Assumptions!GE218-Assumptions!GD218)),IF(MOD(GE$290,VLOOKUP($C300,Lease_Tenure,2,FALSE))=1,IF(MOD(GE$291,12)=1,$D300*((Assumptions!GD218)*(1-Assumptions!GE235)+(Assumptions!GE218-Assumptions!GD218)),$D300*(Assumptions!GE218-Assumptions!GD218)),$D300*(Assumptions!GE218-Assumptions!GD218)))),0),0)</f>
        <v>0</v>
      </c>
      <c r="GF300" s="185">
        <f>IFERROR(MAX(IF(GF$290=1,IF(MOD(GF$291,12)=1,$D300*(Assumptions!GF218),$D300*(Assumptions!GF218-Assumptions!GE218)),IF(VLOOKUP($C300,Lease_Tenure,2,FALSE)=1,IF(MOD(GF$291,12)=1,$D300*((Assumptions!GE218)*(1-Assumptions!GF235)+(Assumptions!GF218-Assumptions!GE218)),$D300*(Assumptions!GF218-Assumptions!GE218)),IF(MOD(GF$290,VLOOKUP($C300,Lease_Tenure,2,FALSE))=1,IF(MOD(GF$291,12)=1,$D300*((Assumptions!GE218)*(1-Assumptions!GF235)+(Assumptions!GF218-Assumptions!GE218)),$D300*(Assumptions!GF218-Assumptions!GE218)),$D300*(Assumptions!GF218-Assumptions!GE218)))),0),0)</f>
        <v>0</v>
      </c>
      <c r="GG300" s="185">
        <f>IFERROR(MAX(IF(GG$290=1,IF(MOD(GG$291,12)=1,$D300*(Assumptions!GG218),$D300*(Assumptions!GG218-Assumptions!GF218)),IF(VLOOKUP($C300,Lease_Tenure,2,FALSE)=1,IF(MOD(GG$291,12)=1,$D300*((Assumptions!GF218)*(1-Assumptions!GG235)+(Assumptions!GG218-Assumptions!GF218)),$D300*(Assumptions!GG218-Assumptions!GF218)),IF(MOD(GG$290,VLOOKUP($C300,Lease_Tenure,2,FALSE))=1,IF(MOD(GG$291,12)=1,$D300*((Assumptions!GF218)*(1-Assumptions!GG235)+(Assumptions!GG218-Assumptions!GF218)),$D300*(Assumptions!GG218-Assumptions!GF218)),$D300*(Assumptions!GG218-Assumptions!GF218)))),0),0)</f>
        <v>0</v>
      </c>
    </row>
    <row r="301" spans="2:189">
      <c r="B301" s="148">
        <v>9</v>
      </c>
      <c r="C301" s="184" t="str">
        <f t="shared" si="370"/>
        <v>Medium Tenant</v>
      </c>
      <c r="D301" s="182">
        <f t="shared" si="371"/>
        <v>3</v>
      </c>
      <c r="E301" s="185">
        <f>IFERROR(MAX(IF(E$290=1,IF(MOD(E$291,12)=1,$D301*(Assumptions!E219),$D301*(Assumptions!E219-Assumptions!D219)),IF(VLOOKUP($C301,Lease_Tenure,2,FALSE)=1,IF(MOD(E$291,12)=1,$D301*((Assumptions!D219)*(1-Assumptions!E236)+(Assumptions!E219-Assumptions!D219)),$D301*(Assumptions!E219-Assumptions!D219)),IF(MOD(E$290,VLOOKUP($C301,Lease_Tenure,2,FALSE))=1,IF(MOD(E$291,12)=1,$D301*((Assumptions!D219)*(1-Assumptions!E236)+(Assumptions!E219-Assumptions!D219)),$D301*(Assumptions!E219-Assumptions!D219)),$D301*(Assumptions!E219-Assumptions!D219)))),0),0)</f>
        <v>2.4000000000000004</v>
      </c>
      <c r="F301" s="185">
        <f>IFERROR(MAX(IF(F$290=1,IF(MOD(F$291,12)=1,$D301*(Assumptions!F219),$D301*(Assumptions!F219-Assumptions!E219)),IF(VLOOKUP($C301,Lease_Tenure,2,FALSE)=1,IF(MOD(F$291,12)=1,$D301*((Assumptions!E219)*(1-Assumptions!F236)+(Assumptions!F219-Assumptions!E219)),$D301*(Assumptions!F219-Assumptions!E219)),IF(MOD(F$290,VLOOKUP($C301,Lease_Tenure,2,FALSE))=1,IF(MOD(F$291,12)=1,$D301*((Assumptions!E219)*(1-Assumptions!F236)+(Assumptions!F219-Assumptions!E219)),$D301*(Assumptions!F219-Assumptions!E219)),$D301*(Assumptions!F219-Assumptions!E219)))),0),0)</f>
        <v>0</v>
      </c>
      <c r="G301" s="185">
        <f>IFERROR(MAX(IF(G$290=1,IF(MOD(G$291,12)=1,$D301*(Assumptions!G219),$D301*(Assumptions!G219-Assumptions!F219)),IF(VLOOKUP($C301,Lease_Tenure,2,FALSE)=1,IF(MOD(G$291,12)=1,$D301*((Assumptions!F219)*(1-Assumptions!G236)+(Assumptions!G219-Assumptions!F219)),$D301*(Assumptions!G219-Assumptions!F219)),IF(MOD(G$290,VLOOKUP($C301,Lease_Tenure,2,FALSE))=1,IF(MOD(G$291,12)=1,$D301*((Assumptions!F219)*(1-Assumptions!G236)+(Assumptions!G219-Assumptions!F219)),$D301*(Assumptions!G219-Assumptions!F219)),$D301*(Assumptions!G219-Assumptions!F219)))),0),0)</f>
        <v>0</v>
      </c>
      <c r="H301" s="185">
        <f>IFERROR(MAX(IF(H$290=1,IF(MOD(H$291,12)=1,$D301*(Assumptions!H219),$D301*(Assumptions!H219-Assumptions!G219)),IF(VLOOKUP($C301,Lease_Tenure,2,FALSE)=1,IF(MOD(H$291,12)=1,$D301*((Assumptions!G219)*(1-Assumptions!H236)+(Assumptions!H219-Assumptions!G219)),$D301*(Assumptions!H219-Assumptions!G219)),IF(MOD(H$290,VLOOKUP($C301,Lease_Tenure,2,FALSE))=1,IF(MOD(H$291,12)=1,$D301*((Assumptions!G219)*(1-Assumptions!H236)+(Assumptions!H219-Assumptions!G219)),$D301*(Assumptions!H219-Assumptions!G219)),$D301*(Assumptions!H219-Assumptions!G219)))),0),0)</f>
        <v>0.39</v>
      </c>
      <c r="I301" s="185">
        <f>IFERROR(MAX(IF(I$290=1,IF(MOD(I$291,12)=1,$D301*(Assumptions!I219),$D301*(Assumptions!I219-Assumptions!H219)),IF(VLOOKUP($C301,Lease_Tenure,2,FALSE)=1,IF(MOD(I$291,12)=1,$D301*((Assumptions!H219)*(1-Assumptions!I236)+(Assumptions!I219-Assumptions!H219)),$D301*(Assumptions!I219-Assumptions!H219)),IF(MOD(I$290,VLOOKUP($C301,Lease_Tenure,2,FALSE))=1,IF(MOD(I$291,12)=1,$D301*((Assumptions!H219)*(1-Assumptions!I236)+(Assumptions!I219-Assumptions!H219)),$D301*(Assumptions!I219-Assumptions!H219)),$D301*(Assumptions!I219-Assumptions!H219)))),0),0)</f>
        <v>3.0000000000000027E-2</v>
      </c>
      <c r="J301" s="185">
        <f>IFERROR(MAX(IF(J$290=1,IF(MOD(J$291,12)=1,$D301*(Assumptions!J219),$D301*(Assumptions!J219-Assumptions!I219)),IF(VLOOKUP($C301,Lease_Tenure,2,FALSE)=1,IF(MOD(J$291,12)=1,$D301*((Assumptions!I219)*(1-Assumptions!J236)+(Assumptions!J219-Assumptions!I219)),$D301*(Assumptions!J219-Assumptions!I219)),IF(MOD(J$290,VLOOKUP($C301,Lease_Tenure,2,FALSE))=1,IF(MOD(J$291,12)=1,$D301*((Assumptions!I219)*(1-Assumptions!J236)+(Assumptions!J219-Assumptions!I219)),$D301*(Assumptions!J219-Assumptions!I219)),$D301*(Assumptions!J219-Assumptions!I219)))),0),0)</f>
        <v>3.0000000000000027E-2</v>
      </c>
      <c r="K301" s="185">
        <f>IFERROR(MAX(IF(K$290=1,IF(MOD(K$291,12)=1,$D301*(Assumptions!K219),$D301*(Assumptions!K219-Assumptions!J219)),IF(VLOOKUP($C301,Lease_Tenure,2,FALSE)=1,IF(MOD(K$291,12)=1,$D301*((Assumptions!J219)*(1-Assumptions!K236)+(Assumptions!K219-Assumptions!J219)),$D301*(Assumptions!K219-Assumptions!J219)),IF(MOD(K$290,VLOOKUP($C301,Lease_Tenure,2,FALSE))=1,IF(MOD(K$291,12)=1,$D301*((Assumptions!J219)*(1-Assumptions!K236)+(Assumptions!K219-Assumptions!J219)),$D301*(Assumptions!K219-Assumptions!J219)),$D301*(Assumptions!K219-Assumptions!J219)))),0),0)</f>
        <v>3.0000000000000027E-2</v>
      </c>
      <c r="L301" s="185">
        <f>IFERROR(MAX(IF(L$290=1,IF(MOD(L$291,12)=1,$D301*(Assumptions!L219),$D301*(Assumptions!L219-Assumptions!K219)),IF(VLOOKUP($C301,Lease_Tenure,2,FALSE)=1,IF(MOD(L$291,12)=1,$D301*((Assumptions!K219)*(1-Assumptions!L236)+(Assumptions!L219-Assumptions!K219)),$D301*(Assumptions!L219-Assumptions!K219)),IF(MOD(L$290,VLOOKUP($C301,Lease_Tenure,2,FALSE))=1,IF(MOD(L$291,12)=1,$D301*((Assumptions!K219)*(1-Assumptions!L236)+(Assumptions!L219-Assumptions!K219)),$D301*(Assumptions!L219-Assumptions!K219)),$D301*(Assumptions!L219-Assumptions!K219)))),0),0)</f>
        <v>3.0000000000000027E-2</v>
      </c>
      <c r="M301" s="185">
        <f>IFERROR(MAX(IF(M$290=1,IF(MOD(M$291,12)=1,$D301*(Assumptions!M219),$D301*(Assumptions!M219-Assumptions!L219)),IF(VLOOKUP($C301,Lease_Tenure,2,FALSE)=1,IF(MOD(M$291,12)=1,$D301*((Assumptions!L219)*(1-Assumptions!M236)+(Assumptions!M219-Assumptions!L219)),$D301*(Assumptions!M219-Assumptions!L219)),IF(MOD(M$290,VLOOKUP($C301,Lease_Tenure,2,FALSE))=1,IF(MOD(M$291,12)=1,$D301*((Assumptions!L219)*(1-Assumptions!M236)+(Assumptions!M219-Assumptions!L219)),$D301*(Assumptions!M219-Assumptions!L219)),$D301*(Assumptions!M219-Assumptions!L219)))),0),0)</f>
        <v>3.0000000000000027E-2</v>
      </c>
      <c r="N301" s="185">
        <f>IFERROR(MAX(IF(N$290=1,IF(MOD(N$291,12)=1,$D301*(Assumptions!N219),$D301*(Assumptions!N219-Assumptions!M219)),IF(VLOOKUP($C301,Lease_Tenure,2,FALSE)=1,IF(MOD(N$291,12)=1,$D301*((Assumptions!M219)*(1-Assumptions!N236)+(Assumptions!N219-Assumptions!M219)),$D301*(Assumptions!N219-Assumptions!M219)),IF(MOD(N$290,VLOOKUP($C301,Lease_Tenure,2,FALSE))=1,IF(MOD(N$291,12)=1,$D301*((Assumptions!M219)*(1-Assumptions!N236)+(Assumptions!N219-Assumptions!M219)),$D301*(Assumptions!N219-Assumptions!M219)),$D301*(Assumptions!N219-Assumptions!M219)))),0),0)</f>
        <v>3.0000000000000027E-2</v>
      </c>
      <c r="O301" s="185">
        <f>IFERROR(MAX(IF(O$290=1,IF(MOD(O$291,12)=1,$D301*(Assumptions!O219),$D301*(Assumptions!O219-Assumptions!N219)),IF(VLOOKUP($C301,Lease_Tenure,2,FALSE)=1,IF(MOD(O$291,12)=1,$D301*((Assumptions!N219)*(1-Assumptions!O236)+(Assumptions!O219-Assumptions!N219)),$D301*(Assumptions!O219-Assumptions!N219)),IF(MOD(O$290,VLOOKUP($C301,Lease_Tenure,2,FALSE))=1,IF(MOD(O$291,12)=1,$D301*((Assumptions!N219)*(1-Assumptions!O236)+(Assumptions!O219-Assumptions!N219)),$D301*(Assumptions!O219-Assumptions!N219)),$D301*(Assumptions!O219-Assumptions!N219)))),0),0)</f>
        <v>3.0000000000000027E-2</v>
      </c>
      <c r="P301" s="185">
        <f>IFERROR(MAX(IF(P$290=1,IF(MOD(P$291,12)=1,$D301*(Assumptions!P219),$D301*(Assumptions!P219-Assumptions!O219)),IF(VLOOKUP($C301,Lease_Tenure,2,FALSE)=1,IF(MOD(P$291,12)=1,$D301*((Assumptions!O219)*(1-Assumptions!P236)+(Assumptions!P219-Assumptions!O219)),$D301*(Assumptions!P219-Assumptions!O219)),IF(MOD(P$290,VLOOKUP($C301,Lease_Tenure,2,FALSE))=1,IF(MOD(P$291,12)=1,$D301*((Assumptions!O219)*(1-Assumptions!P236)+(Assumptions!P219-Assumptions!O219)),$D301*(Assumptions!P219-Assumptions!O219)),$D301*(Assumptions!P219-Assumptions!O219)))),0),0)</f>
        <v>3.0000000000000027E-2</v>
      </c>
      <c r="Q301" s="185">
        <f>IFERROR(MAX(IF(Q$290=1,IF(MOD(Q$291,12)=1,$D301*(Assumptions!Q219),$D301*(Assumptions!Q219-Assumptions!P219)),IF(VLOOKUP($C301,Lease_Tenure,2,FALSE)=1,IF(MOD(Q$291,12)=1,$D301*((Assumptions!P219)*(1-Assumptions!Q236)+(Assumptions!Q219-Assumptions!P219)),$D301*(Assumptions!Q219-Assumptions!P219)),IF(MOD(Q$290,VLOOKUP($C301,Lease_Tenure,2,FALSE))=1,IF(MOD(Q$291,12)=1,$D301*((Assumptions!P219)*(1-Assumptions!Q236)+(Assumptions!Q219-Assumptions!P219)),$D301*(Assumptions!Q219-Assumptions!P219)),$D301*(Assumptions!Q219-Assumptions!P219)))),0),0)</f>
        <v>0</v>
      </c>
      <c r="R301" s="185">
        <f>IFERROR(MAX(IF(R$290=1,IF(MOD(R$291,12)=1,$D301*(Assumptions!R219),$D301*(Assumptions!R219-Assumptions!Q219)),IF(VLOOKUP($C301,Lease_Tenure,2,FALSE)=1,IF(MOD(R$291,12)=1,$D301*((Assumptions!Q219)*(1-Assumptions!R236)+(Assumptions!R219-Assumptions!Q219)),$D301*(Assumptions!R219-Assumptions!Q219)),IF(MOD(R$290,VLOOKUP($C301,Lease_Tenure,2,FALSE))=1,IF(MOD(R$291,12)=1,$D301*((Assumptions!Q219)*(1-Assumptions!R236)+(Assumptions!R219-Assumptions!Q219)),$D301*(Assumptions!R219-Assumptions!Q219)),$D301*(Assumptions!R219-Assumptions!Q219)))),0),0)</f>
        <v>0</v>
      </c>
      <c r="S301" s="185">
        <f>IFERROR(MAX(IF(S$290=1,IF(MOD(S$291,12)=1,$D301*(Assumptions!S219),$D301*(Assumptions!S219-Assumptions!R219)),IF(VLOOKUP($C301,Lease_Tenure,2,FALSE)=1,IF(MOD(S$291,12)=1,$D301*((Assumptions!R219)*(1-Assumptions!S236)+(Assumptions!S219-Assumptions!R219)),$D301*(Assumptions!S219-Assumptions!R219)),IF(MOD(S$290,VLOOKUP($C301,Lease_Tenure,2,FALSE))=1,IF(MOD(S$291,12)=1,$D301*((Assumptions!R219)*(1-Assumptions!S236)+(Assumptions!S219-Assumptions!R219)),$D301*(Assumptions!S219-Assumptions!R219)),$D301*(Assumptions!S219-Assumptions!R219)))),0),0)</f>
        <v>0</v>
      </c>
      <c r="T301" s="185">
        <f>IFERROR(MAX(IF(T$290=1,IF(MOD(T$291,12)=1,$D301*(Assumptions!T219),$D301*(Assumptions!T219-Assumptions!S219)),IF(VLOOKUP($C301,Lease_Tenure,2,FALSE)=1,IF(MOD(T$291,12)=1,$D301*((Assumptions!S219)*(1-Assumptions!T236)+(Assumptions!T219-Assumptions!S219)),$D301*(Assumptions!T219-Assumptions!S219)),IF(MOD(T$290,VLOOKUP($C301,Lease_Tenure,2,FALSE))=1,IF(MOD(T$291,12)=1,$D301*((Assumptions!S219)*(1-Assumptions!T236)+(Assumptions!T219-Assumptions!S219)),$D301*(Assumptions!T219-Assumptions!S219)),$D301*(Assumptions!T219-Assumptions!S219)))),0),0)</f>
        <v>0</v>
      </c>
      <c r="U301" s="185">
        <f>IFERROR(MAX(IF(U$290=1,IF(MOD(U$291,12)=1,$D301*(Assumptions!U219),$D301*(Assumptions!U219-Assumptions!T219)),IF(VLOOKUP($C301,Lease_Tenure,2,FALSE)=1,IF(MOD(U$291,12)=1,$D301*((Assumptions!T219)*(1-Assumptions!U236)+(Assumptions!U219-Assumptions!T219)),$D301*(Assumptions!U219-Assumptions!T219)),IF(MOD(U$290,VLOOKUP($C301,Lease_Tenure,2,FALSE))=1,IF(MOD(U$291,12)=1,$D301*((Assumptions!T219)*(1-Assumptions!U236)+(Assumptions!U219-Assumptions!T219)),$D301*(Assumptions!U219-Assumptions!T219)),$D301*(Assumptions!U219-Assumptions!T219)))),0),0)</f>
        <v>0</v>
      </c>
      <c r="V301" s="185">
        <f>IFERROR(MAX(IF(V$290=1,IF(MOD(V$291,12)=1,$D301*(Assumptions!V219),$D301*(Assumptions!V219-Assumptions!U219)),IF(VLOOKUP($C301,Lease_Tenure,2,FALSE)=1,IF(MOD(V$291,12)=1,$D301*((Assumptions!U219)*(1-Assumptions!V236)+(Assumptions!V219-Assumptions!U219)),$D301*(Assumptions!V219-Assumptions!U219)),IF(MOD(V$290,VLOOKUP($C301,Lease_Tenure,2,FALSE))=1,IF(MOD(V$291,12)=1,$D301*((Assumptions!U219)*(1-Assumptions!V236)+(Assumptions!V219-Assumptions!U219)),$D301*(Assumptions!V219-Assumptions!U219)),$D301*(Assumptions!V219-Assumptions!U219)))),0),0)</f>
        <v>0</v>
      </c>
      <c r="W301" s="185">
        <f>IFERROR(MAX(IF(W$290=1,IF(MOD(W$291,12)=1,$D301*(Assumptions!W219),$D301*(Assumptions!W219-Assumptions!V219)),IF(VLOOKUP($C301,Lease_Tenure,2,FALSE)=1,IF(MOD(W$291,12)=1,$D301*((Assumptions!V219)*(1-Assumptions!W236)+(Assumptions!W219-Assumptions!V219)),$D301*(Assumptions!W219-Assumptions!V219)),IF(MOD(W$290,VLOOKUP($C301,Lease_Tenure,2,FALSE))=1,IF(MOD(W$291,12)=1,$D301*((Assumptions!V219)*(1-Assumptions!W236)+(Assumptions!W219-Assumptions!V219)),$D301*(Assumptions!W219-Assumptions!V219)),$D301*(Assumptions!W219-Assumptions!V219)))),0),0)</f>
        <v>0</v>
      </c>
      <c r="X301" s="185">
        <f>IFERROR(MAX(IF(X$290=1,IF(MOD(X$291,12)=1,$D301*(Assumptions!X219),$D301*(Assumptions!X219-Assumptions!W219)),IF(VLOOKUP($C301,Lease_Tenure,2,FALSE)=1,IF(MOD(X$291,12)=1,$D301*((Assumptions!W219)*(1-Assumptions!X236)+(Assumptions!X219-Assumptions!W219)),$D301*(Assumptions!X219-Assumptions!W219)),IF(MOD(X$290,VLOOKUP($C301,Lease_Tenure,2,FALSE))=1,IF(MOD(X$291,12)=1,$D301*((Assumptions!W219)*(1-Assumptions!X236)+(Assumptions!X219-Assumptions!W219)),$D301*(Assumptions!X219-Assumptions!W219)),$D301*(Assumptions!X219-Assumptions!W219)))),0),0)</f>
        <v>0</v>
      </c>
      <c r="Y301" s="185">
        <f>IFERROR(MAX(IF(Y$290=1,IF(MOD(Y$291,12)=1,$D301*(Assumptions!Y219),$D301*(Assumptions!Y219-Assumptions!X219)),IF(VLOOKUP($C301,Lease_Tenure,2,FALSE)=1,IF(MOD(Y$291,12)=1,$D301*((Assumptions!X219)*(1-Assumptions!Y236)+(Assumptions!Y219-Assumptions!X219)),$D301*(Assumptions!Y219-Assumptions!X219)),IF(MOD(Y$290,VLOOKUP($C301,Lease_Tenure,2,FALSE))=1,IF(MOD(Y$291,12)=1,$D301*((Assumptions!X219)*(1-Assumptions!Y236)+(Assumptions!Y219-Assumptions!X219)),$D301*(Assumptions!Y219-Assumptions!X219)),$D301*(Assumptions!Y219-Assumptions!X219)))),0),0)</f>
        <v>0</v>
      </c>
      <c r="Z301" s="185">
        <f>IFERROR(MAX(IF(Z$290=1,IF(MOD(Z$291,12)=1,$D301*(Assumptions!Z219),$D301*(Assumptions!Z219-Assumptions!Y219)),IF(VLOOKUP($C301,Lease_Tenure,2,FALSE)=1,IF(MOD(Z$291,12)=1,$D301*((Assumptions!Y219)*(1-Assumptions!Z236)+(Assumptions!Z219-Assumptions!Y219)),$D301*(Assumptions!Z219-Assumptions!Y219)),IF(MOD(Z$290,VLOOKUP($C301,Lease_Tenure,2,FALSE))=1,IF(MOD(Z$291,12)=1,$D301*((Assumptions!Y219)*(1-Assumptions!Z236)+(Assumptions!Z219-Assumptions!Y219)),$D301*(Assumptions!Z219-Assumptions!Y219)),$D301*(Assumptions!Z219-Assumptions!Y219)))),0),0)</f>
        <v>0</v>
      </c>
      <c r="AA301" s="185">
        <f>IFERROR(MAX(IF(AA$290=1,IF(MOD(AA$291,12)=1,$D301*(Assumptions!AA219),$D301*(Assumptions!AA219-Assumptions!Z219)),IF(VLOOKUP($C301,Lease_Tenure,2,FALSE)=1,IF(MOD(AA$291,12)=1,$D301*((Assumptions!Z219)*(1-Assumptions!AA236)+(Assumptions!AA219-Assumptions!Z219)),$D301*(Assumptions!AA219-Assumptions!Z219)),IF(MOD(AA$290,VLOOKUP($C301,Lease_Tenure,2,FALSE))=1,IF(MOD(AA$291,12)=1,$D301*((Assumptions!Z219)*(1-Assumptions!AA236)+(Assumptions!AA219-Assumptions!Z219)),$D301*(Assumptions!AA219-Assumptions!Z219)),$D301*(Assumptions!AA219-Assumptions!Z219)))),0),0)</f>
        <v>0</v>
      </c>
      <c r="AB301" s="185">
        <f>IFERROR(MAX(IF(AB$290=1,IF(MOD(AB$291,12)=1,$D301*(Assumptions!AB219),$D301*(Assumptions!AB219-Assumptions!AA219)),IF(VLOOKUP($C301,Lease_Tenure,2,FALSE)=1,IF(MOD(AB$291,12)=1,$D301*((Assumptions!AA219)*(1-Assumptions!AB236)+(Assumptions!AB219-Assumptions!AA219)),$D301*(Assumptions!AB219-Assumptions!AA219)),IF(MOD(AB$290,VLOOKUP($C301,Lease_Tenure,2,FALSE))=1,IF(MOD(AB$291,12)=1,$D301*((Assumptions!AA219)*(1-Assumptions!AB236)+(Assumptions!AB219-Assumptions!AA219)),$D301*(Assumptions!AB219-Assumptions!AA219)),$D301*(Assumptions!AB219-Assumptions!AA219)))),0),0)</f>
        <v>0</v>
      </c>
      <c r="AC301" s="185">
        <f>IFERROR(MAX(IF(AC$290=1,IF(MOD(AC$291,12)=1,$D301*(Assumptions!AC219),$D301*(Assumptions!AC219-Assumptions!AB219)),IF(VLOOKUP($C301,Lease_Tenure,2,FALSE)=1,IF(MOD(AC$291,12)=1,$D301*((Assumptions!AB219)*(1-Assumptions!AC236)+(Assumptions!AC219-Assumptions!AB219)),$D301*(Assumptions!AC219-Assumptions!AB219)),IF(MOD(AC$290,VLOOKUP($C301,Lease_Tenure,2,FALSE))=1,IF(MOD(AC$291,12)=1,$D301*((Assumptions!AB219)*(1-Assumptions!AC236)+(Assumptions!AC219-Assumptions!AB219)),$D301*(Assumptions!AC219-Assumptions!AB219)),$D301*(Assumptions!AC219-Assumptions!AB219)))),0),0)</f>
        <v>3.0000000000000027E-2</v>
      </c>
      <c r="AD301" s="185">
        <f>IFERROR(MAX(IF(AD$290=1,IF(MOD(AD$291,12)=1,$D301*(Assumptions!AD219),$D301*(Assumptions!AD219-Assumptions!AC219)),IF(VLOOKUP($C301,Lease_Tenure,2,FALSE)=1,IF(MOD(AD$291,12)=1,$D301*((Assumptions!AC219)*(1-Assumptions!AD236)+(Assumptions!AD219-Assumptions!AC219)),$D301*(Assumptions!AD219-Assumptions!AC219)),IF(MOD(AD$290,VLOOKUP($C301,Lease_Tenure,2,FALSE))=1,IF(MOD(AD$291,12)=1,$D301*((Assumptions!AC219)*(1-Assumptions!AD236)+(Assumptions!AD219-Assumptions!AC219)),$D301*(Assumptions!AD219-Assumptions!AC219)),$D301*(Assumptions!AD219-Assumptions!AC219)))),0),0)</f>
        <v>0</v>
      </c>
      <c r="AE301" s="185">
        <f>IFERROR(MAX(IF(AE$290=1,IF(MOD(AE$291,12)=1,$D301*(Assumptions!AE219),$D301*(Assumptions!AE219-Assumptions!AD219)),IF(VLOOKUP($C301,Lease_Tenure,2,FALSE)=1,IF(MOD(AE$291,12)=1,$D301*((Assumptions!AD219)*(1-Assumptions!AE236)+(Assumptions!AE219-Assumptions!AD219)),$D301*(Assumptions!AE219-Assumptions!AD219)),IF(MOD(AE$290,VLOOKUP($C301,Lease_Tenure,2,FALSE))=1,IF(MOD(AE$291,12)=1,$D301*((Assumptions!AD219)*(1-Assumptions!AE236)+(Assumptions!AE219-Assumptions!AD219)),$D301*(Assumptions!AE219-Assumptions!AD219)),$D301*(Assumptions!AE219-Assumptions!AD219)))),0),0)</f>
        <v>0</v>
      </c>
      <c r="AF301" s="185">
        <f>IFERROR(MAX(IF(AF$290=1,IF(MOD(AF$291,12)=1,$D301*(Assumptions!AF219),$D301*(Assumptions!AF219-Assumptions!AE219)),IF(VLOOKUP($C301,Lease_Tenure,2,FALSE)=1,IF(MOD(AF$291,12)=1,$D301*((Assumptions!AE219)*(1-Assumptions!AF236)+(Assumptions!AF219-Assumptions!AE219)),$D301*(Assumptions!AF219-Assumptions!AE219)),IF(MOD(AF$290,VLOOKUP($C301,Lease_Tenure,2,FALSE))=1,IF(MOD(AF$291,12)=1,$D301*((Assumptions!AE219)*(1-Assumptions!AF236)+(Assumptions!AF219-Assumptions!AE219)),$D301*(Assumptions!AF219-Assumptions!AE219)),$D301*(Assumptions!AF219-Assumptions!AE219)))),0),0)</f>
        <v>0</v>
      </c>
      <c r="AG301" s="185">
        <f>IFERROR(MAX(IF(AG$290=1,IF(MOD(AG$291,12)=1,$D301*(Assumptions!AG219),$D301*(Assumptions!AG219-Assumptions!AF219)),IF(VLOOKUP($C301,Lease_Tenure,2,FALSE)=1,IF(MOD(AG$291,12)=1,$D301*((Assumptions!AF219)*(1-Assumptions!AG236)+(Assumptions!AG219-Assumptions!AF219)),$D301*(Assumptions!AG219-Assumptions!AF219)),IF(MOD(AG$290,VLOOKUP($C301,Lease_Tenure,2,FALSE))=1,IF(MOD(AG$291,12)=1,$D301*((Assumptions!AF219)*(1-Assumptions!AG236)+(Assumptions!AG219-Assumptions!AF219)),$D301*(Assumptions!AG219-Assumptions!AF219)),$D301*(Assumptions!AG219-Assumptions!AF219)))),0),0)</f>
        <v>0</v>
      </c>
      <c r="AH301" s="185">
        <f>IFERROR(MAX(IF(AH$290=1,IF(MOD(AH$291,12)=1,$D301*(Assumptions!AH219),$D301*(Assumptions!AH219-Assumptions!AG219)),IF(VLOOKUP($C301,Lease_Tenure,2,FALSE)=1,IF(MOD(AH$291,12)=1,$D301*((Assumptions!AG219)*(1-Assumptions!AH236)+(Assumptions!AH219-Assumptions!AG219)),$D301*(Assumptions!AH219-Assumptions!AG219)),IF(MOD(AH$290,VLOOKUP($C301,Lease_Tenure,2,FALSE))=1,IF(MOD(AH$291,12)=1,$D301*((Assumptions!AG219)*(1-Assumptions!AH236)+(Assumptions!AH219-Assumptions!AG219)),$D301*(Assumptions!AH219-Assumptions!AG219)),$D301*(Assumptions!AH219-Assumptions!AG219)))),0),0)</f>
        <v>0</v>
      </c>
      <c r="AI301" s="185">
        <f>IFERROR(MAX(IF(AI$290=1,IF(MOD(AI$291,12)=1,$D301*(Assumptions!AI219),$D301*(Assumptions!AI219-Assumptions!AH219)),IF(VLOOKUP($C301,Lease_Tenure,2,FALSE)=1,IF(MOD(AI$291,12)=1,$D301*((Assumptions!AH219)*(1-Assumptions!AI236)+(Assumptions!AI219-Assumptions!AH219)),$D301*(Assumptions!AI219-Assumptions!AH219)),IF(MOD(AI$290,VLOOKUP($C301,Lease_Tenure,2,FALSE))=1,IF(MOD(AI$291,12)=1,$D301*((Assumptions!AH219)*(1-Assumptions!AI236)+(Assumptions!AI219-Assumptions!AH219)),$D301*(Assumptions!AI219-Assumptions!AH219)),$D301*(Assumptions!AI219-Assumptions!AH219)))),0),0)</f>
        <v>0</v>
      </c>
      <c r="AJ301" s="185">
        <f>IFERROR(MAX(IF(AJ$290=1,IF(MOD(AJ$291,12)=1,$D301*(Assumptions!AJ219),$D301*(Assumptions!AJ219-Assumptions!AI219)),IF(VLOOKUP($C301,Lease_Tenure,2,FALSE)=1,IF(MOD(AJ$291,12)=1,$D301*((Assumptions!AI219)*(1-Assumptions!AJ236)+(Assumptions!AJ219-Assumptions!AI219)),$D301*(Assumptions!AJ219-Assumptions!AI219)),IF(MOD(AJ$290,VLOOKUP($C301,Lease_Tenure,2,FALSE))=1,IF(MOD(AJ$291,12)=1,$D301*((Assumptions!AI219)*(1-Assumptions!AJ236)+(Assumptions!AJ219-Assumptions!AI219)),$D301*(Assumptions!AJ219-Assumptions!AI219)),$D301*(Assumptions!AJ219-Assumptions!AI219)))),0),0)</f>
        <v>0</v>
      </c>
      <c r="AK301" s="185">
        <f>IFERROR(MAX(IF(AK$290=1,IF(MOD(AK$291,12)=1,$D301*(Assumptions!AK219),$D301*(Assumptions!AK219-Assumptions!AJ219)),IF(VLOOKUP($C301,Lease_Tenure,2,FALSE)=1,IF(MOD(AK$291,12)=1,$D301*((Assumptions!AJ219)*(1-Assumptions!AK236)+(Assumptions!AK219-Assumptions!AJ219)),$D301*(Assumptions!AK219-Assumptions!AJ219)),IF(MOD(AK$290,VLOOKUP($C301,Lease_Tenure,2,FALSE))=1,IF(MOD(AK$291,12)=1,$D301*((Assumptions!AJ219)*(1-Assumptions!AK236)+(Assumptions!AK219-Assumptions!AJ219)),$D301*(Assumptions!AK219-Assumptions!AJ219)),$D301*(Assumptions!AK219-Assumptions!AJ219)))),0),0)</f>
        <v>0</v>
      </c>
      <c r="AL301" s="185">
        <f>IFERROR(MAX(IF(AL$290=1,IF(MOD(AL$291,12)=1,$D301*(Assumptions!AL219),$D301*(Assumptions!AL219-Assumptions!AK219)),IF(VLOOKUP($C301,Lease_Tenure,2,FALSE)=1,IF(MOD(AL$291,12)=1,$D301*((Assumptions!AK219)*(1-Assumptions!AL236)+(Assumptions!AL219-Assumptions!AK219)),$D301*(Assumptions!AL219-Assumptions!AK219)),IF(MOD(AL$290,VLOOKUP($C301,Lease_Tenure,2,FALSE))=1,IF(MOD(AL$291,12)=1,$D301*((Assumptions!AK219)*(1-Assumptions!AL236)+(Assumptions!AL219-Assumptions!AK219)),$D301*(Assumptions!AL219-Assumptions!AK219)),$D301*(Assumptions!AL219-Assumptions!AK219)))),0),0)</f>
        <v>0</v>
      </c>
      <c r="AM301" s="185">
        <f>IFERROR(MAX(IF(AM$290=1,IF(MOD(AM$291,12)=1,$D301*(Assumptions!AM219),$D301*(Assumptions!AM219-Assumptions!AL219)),IF(VLOOKUP($C301,Lease_Tenure,2,FALSE)=1,IF(MOD(AM$291,12)=1,$D301*((Assumptions!AL219)*(1-Assumptions!AM236)+(Assumptions!AM219-Assumptions!AL219)),$D301*(Assumptions!AM219-Assumptions!AL219)),IF(MOD(AM$290,VLOOKUP($C301,Lease_Tenure,2,FALSE))=1,IF(MOD(AM$291,12)=1,$D301*((Assumptions!AL219)*(1-Assumptions!AM236)+(Assumptions!AM219-Assumptions!AL219)),$D301*(Assumptions!AM219-Assumptions!AL219)),$D301*(Assumptions!AM219-Assumptions!AL219)))),0),0)</f>
        <v>0</v>
      </c>
      <c r="AN301" s="185">
        <f>IFERROR(MAX(IF(AN$290=1,IF(MOD(AN$291,12)=1,$D301*(Assumptions!AN219),$D301*(Assumptions!AN219-Assumptions!AM219)),IF(VLOOKUP($C301,Lease_Tenure,2,FALSE)=1,IF(MOD(AN$291,12)=1,$D301*((Assumptions!AM219)*(1-Assumptions!AN236)+(Assumptions!AN219-Assumptions!AM219)),$D301*(Assumptions!AN219-Assumptions!AM219)),IF(MOD(AN$290,VLOOKUP($C301,Lease_Tenure,2,FALSE))=1,IF(MOD(AN$291,12)=1,$D301*((Assumptions!AM219)*(1-Assumptions!AN236)+(Assumptions!AN219-Assumptions!AM219)),$D301*(Assumptions!AN219-Assumptions!AM219)),$D301*(Assumptions!AN219-Assumptions!AM219)))),0),0)</f>
        <v>0</v>
      </c>
      <c r="AO301" s="185">
        <f>IFERROR(MAX(IF(AO$290=1,IF(MOD(AO$291,12)=1,$D301*(Assumptions!AO219),$D301*(Assumptions!AO219-Assumptions!AN219)),IF(VLOOKUP($C301,Lease_Tenure,2,FALSE)=1,IF(MOD(AO$291,12)=1,$D301*((Assumptions!AN219)*(1-Assumptions!AO236)+(Assumptions!AO219-Assumptions!AN219)),$D301*(Assumptions!AO219-Assumptions!AN219)),IF(MOD(AO$290,VLOOKUP($C301,Lease_Tenure,2,FALSE))=1,IF(MOD(AO$291,12)=1,$D301*((Assumptions!AN219)*(1-Assumptions!AO236)+(Assumptions!AO219-Assumptions!AN219)),$D301*(Assumptions!AO219-Assumptions!AN219)),$D301*(Assumptions!AO219-Assumptions!AN219)))),0),0)</f>
        <v>0.72000000000000008</v>
      </c>
      <c r="AP301" s="185">
        <f>IFERROR(MAX(IF(AP$290=1,IF(MOD(AP$291,12)=1,$D301*(Assumptions!AP219),$D301*(Assumptions!AP219-Assumptions!AO219)),IF(VLOOKUP($C301,Lease_Tenure,2,FALSE)=1,IF(MOD(AP$291,12)=1,$D301*((Assumptions!AO219)*(1-Assumptions!AP236)+(Assumptions!AP219-Assumptions!AO219)),$D301*(Assumptions!AP219-Assumptions!AO219)),IF(MOD(AP$290,VLOOKUP($C301,Lease_Tenure,2,FALSE))=1,IF(MOD(AP$291,12)=1,$D301*((Assumptions!AO219)*(1-Assumptions!AP236)+(Assumptions!AP219-Assumptions!AO219)),$D301*(Assumptions!AP219-Assumptions!AO219)),$D301*(Assumptions!AP219-Assumptions!AO219)))),0),0)</f>
        <v>0</v>
      </c>
      <c r="AQ301" s="185">
        <f>IFERROR(MAX(IF(AQ$290=1,IF(MOD(AQ$291,12)=1,$D301*(Assumptions!AQ219),$D301*(Assumptions!AQ219-Assumptions!AP219)),IF(VLOOKUP($C301,Lease_Tenure,2,FALSE)=1,IF(MOD(AQ$291,12)=1,$D301*((Assumptions!AP219)*(1-Assumptions!AQ236)+(Assumptions!AQ219-Assumptions!AP219)),$D301*(Assumptions!AQ219-Assumptions!AP219)),IF(MOD(AQ$290,VLOOKUP($C301,Lease_Tenure,2,FALSE))=1,IF(MOD(AQ$291,12)=1,$D301*((Assumptions!AP219)*(1-Assumptions!AQ236)+(Assumptions!AQ219-Assumptions!AP219)),$D301*(Assumptions!AQ219-Assumptions!AP219)),$D301*(Assumptions!AQ219-Assumptions!AP219)))),0),0)</f>
        <v>0</v>
      </c>
      <c r="AR301" s="185">
        <f>IFERROR(MAX(IF(AR$290=1,IF(MOD(AR$291,12)=1,$D301*(Assumptions!AR219),$D301*(Assumptions!AR219-Assumptions!AQ219)),IF(VLOOKUP($C301,Lease_Tenure,2,FALSE)=1,IF(MOD(AR$291,12)=1,$D301*((Assumptions!AQ219)*(1-Assumptions!AR236)+(Assumptions!AR219-Assumptions!AQ219)),$D301*(Assumptions!AR219-Assumptions!AQ219)),IF(MOD(AR$290,VLOOKUP($C301,Lease_Tenure,2,FALSE))=1,IF(MOD(AR$291,12)=1,$D301*((Assumptions!AQ219)*(1-Assumptions!AR236)+(Assumptions!AR219-Assumptions!AQ219)),$D301*(Assumptions!AR219-Assumptions!AQ219)),$D301*(Assumptions!AR219-Assumptions!AQ219)))),0),0)</f>
        <v>0</v>
      </c>
      <c r="AS301" s="185">
        <f>IFERROR(MAX(IF(AS$290=1,IF(MOD(AS$291,12)=1,$D301*(Assumptions!AS219),$D301*(Assumptions!AS219-Assumptions!AR219)),IF(VLOOKUP($C301,Lease_Tenure,2,FALSE)=1,IF(MOD(AS$291,12)=1,$D301*((Assumptions!AR219)*(1-Assumptions!AS236)+(Assumptions!AS219-Assumptions!AR219)),$D301*(Assumptions!AS219-Assumptions!AR219)),IF(MOD(AS$290,VLOOKUP($C301,Lease_Tenure,2,FALSE))=1,IF(MOD(AS$291,12)=1,$D301*((Assumptions!AR219)*(1-Assumptions!AS236)+(Assumptions!AS219-Assumptions!AR219)),$D301*(Assumptions!AS219-Assumptions!AR219)),$D301*(Assumptions!AS219-Assumptions!AR219)))),0),0)</f>
        <v>0</v>
      </c>
      <c r="AT301" s="185">
        <f>IFERROR(MAX(IF(AT$290=1,IF(MOD(AT$291,12)=1,$D301*(Assumptions!AT219),$D301*(Assumptions!AT219-Assumptions!AS219)),IF(VLOOKUP($C301,Lease_Tenure,2,FALSE)=1,IF(MOD(AT$291,12)=1,$D301*((Assumptions!AS219)*(1-Assumptions!AT236)+(Assumptions!AT219-Assumptions!AS219)),$D301*(Assumptions!AT219-Assumptions!AS219)),IF(MOD(AT$290,VLOOKUP($C301,Lease_Tenure,2,FALSE))=1,IF(MOD(AT$291,12)=1,$D301*((Assumptions!AS219)*(1-Assumptions!AT236)+(Assumptions!AT219-Assumptions!AS219)),$D301*(Assumptions!AT219-Assumptions!AS219)),$D301*(Assumptions!AT219-Assumptions!AS219)))),0),0)</f>
        <v>0</v>
      </c>
      <c r="AU301" s="185">
        <f>IFERROR(MAX(IF(AU$290=1,IF(MOD(AU$291,12)=1,$D301*(Assumptions!AU219),$D301*(Assumptions!AU219-Assumptions!AT219)),IF(VLOOKUP($C301,Lease_Tenure,2,FALSE)=1,IF(MOD(AU$291,12)=1,$D301*((Assumptions!AT219)*(1-Assumptions!AU236)+(Assumptions!AU219-Assumptions!AT219)),$D301*(Assumptions!AU219-Assumptions!AT219)),IF(MOD(AU$290,VLOOKUP($C301,Lease_Tenure,2,FALSE))=1,IF(MOD(AU$291,12)=1,$D301*((Assumptions!AT219)*(1-Assumptions!AU236)+(Assumptions!AU219-Assumptions!AT219)),$D301*(Assumptions!AU219-Assumptions!AT219)),$D301*(Assumptions!AU219-Assumptions!AT219)))),0),0)</f>
        <v>0</v>
      </c>
      <c r="AV301" s="185">
        <f>IFERROR(MAX(IF(AV$290=1,IF(MOD(AV$291,12)=1,$D301*(Assumptions!AV219),$D301*(Assumptions!AV219-Assumptions!AU219)),IF(VLOOKUP($C301,Lease_Tenure,2,FALSE)=1,IF(MOD(AV$291,12)=1,$D301*((Assumptions!AU219)*(1-Assumptions!AV236)+(Assumptions!AV219-Assumptions!AU219)),$D301*(Assumptions!AV219-Assumptions!AU219)),IF(MOD(AV$290,VLOOKUP($C301,Lease_Tenure,2,FALSE))=1,IF(MOD(AV$291,12)=1,$D301*((Assumptions!AU219)*(1-Assumptions!AV236)+(Assumptions!AV219-Assumptions!AU219)),$D301*(Assumptions!AV219-Assumptions!AU219)),$D301*(Assumptions!AV219-Assumptions!AU219)))),0),0)</f>
        <v>0</v>
      </c>
      <c r="AW301" s="185">
        <f>IFERROR(MAX(IF(AW$290=1,IF(MOD(AW$291,12)=1,$D301*(Assumptions!AW219),$D301*(Assumptions!AW219-Assumptions!AV219)),IF(VLOOKUP($C301,Lease_Tenure,2,FALSE)=1,IF(MOD(AW$291,12)=1,$D301*((Assumptions!AV219)*(1-Assumptions!AW236)+(Assumptions!AW219-Assumptions!AV219)),$D301*(Assumptions!AW219-Assumptions!AV219)),IF(MOD(AW$290,VLOOKUP($C301,Lease_Tenure,2,FALSE))=1,IF(MOD(AW$291,12)=1,$D301*((Assumptions!AV219)*(1-Assumptions!AW236)+(Assumptions!AW219-Assumptions!AV219)),$D301*(Assumptions!AW219-Assumptions!AV219)),$D301*(Assumptions!AW219-Assumptions!AV219)))),0),0)</f>
        <v>0</v>
      </c>
      <c r="AX301" s="185">
        <f>IFERROR(MAX(IF(AX$290=1,IF(MOD(AX$291,12)=1,$D301*(Assumptions!AX219),$D301*(Assumptions!AX219-Assumptions!AW219)),IF(VLOOKUP($C301,Lease_Tenure,2,FALSE)=1,IF(MOD(AX$291,12)=1,$D301*((Assumptions!AW219)*(1-Assumptions!AX236)+(Assumptions!AX219-Assumptions!AW219)),$D301*(Assumptions!AX219-Assumptions!AW219)),IF(MOD(AX$290,VLOOKUP($C301,Lease_Tenure,2,FALSE))=1,IF(MOD(AX$291,12)=1,$D301*((Assumptions!AW219)*(1-Assumptions!AX236)+(Assumptions!AX219-Assumptions!AW219)),$D301*(Assumptions!AX219-Assumptions!AW219)),$D301*(Assumptions!AX219-Assumptions!AW219)))),0),0)</f>
        <v>0</v>
      </c>
      <c r="AY301" s="185">
        <f>IFERROR(MAX(IF(AY$290=1,IF(MOD(AY$291,12)=1,$D301*(Assumptions!AY219),$D301*(Assumptions!AY219-Assumptions!AX219)),IF(VLOOKUP($C301,Lease_Tenure,2,FALSE)=1,IF(MOD(AY$291,12)=1,$D301*((Assumptions!AX219)*(1-Assumptions!AY236)+(Assumptions!AY219-Assumptions!AX219)),$D301*(Assumptions!AY219-Assumptions!AX219)),IF(MOD(AY$290,VLOOKUP($C301,Lease_Tenure,2,FALSE))=1,IF(MOD(AY$291,12)=1,$D301*((Assumptions!AX219)*(1-Assumptions!AY236)+(Assumptions!AY219-Assumptions!AX219)),$D301*(Assumptions!AY219-Assumptions!AX219)),$D301*(Assumptions!AY219-Assumptions!AX219)))),0),0)</f>
        <v>0</v>
      </c>
      <c r="AZ301" s="185">
        <f>IFERROR(MAX(IF(AZ$290=1,IF(MOD(AZ$291,12)=1,$D301*(Assumptions!AZ219),$D301*(Assumptions!AZ219-Assumptions!AY219)),IF(VLOOKUP($C301,Lease_Tenure,2,FALSE)=1,IF(MOD(AZ$291,12)=1,$D301*((Assumptions!AY219)*(1-Assumptions!AZ236)+(Assumptions!AZ219-Assumptions!AY219)),$D301*(Assumptions!AZ219-Assumptions!AY219)),IF(MOD(AZ$290,VLOOKUP($C301,Lease_Tenure,2,FALSE))=1,IF(MOD(AZ$291,12)=1,$D301*((Assumptions!AY219)*(1-Assumptions!AZ236)+(Assumptions!AZ219-Assumptions!AY219)),$D301*(Assumptions!AZ219-Assumptions!AY219)),$D301*(Assumptions!AZ219-Assumptions!AY219)))),0),0)</f>
        <v>0</v>
      </c>
      <c r="BA301" s="185">
        <f>IFERROR(MAX(IF(BA$290=1,IF(MOD(BA$291,12)=1,$D301*(Assumptions!BA219),$D301*(Assumptions!BA219-Assumptions!AZ219)),IF(VLOOKUP($C301,Lease_Tenure,2,FALSE)=1,IF(MOD(BA$291,12)=1,$D301*((Assumptions!AZ219)*(1-Assumptions!BA236)+(Assumptions!BA219-Assumptions!AZ219)),$D301*(Assumptions!BA219-Assumptions!AZ219)),IF(MOD(BA$290,VLOOKUP($C301,Lease_Tenure,2,FALSE))=1,IF(MOD(BA$291,12)=1,$D301*((Assumptions!AZ219)*(1-Assumptions!BA236)+(Assumptions!BA219-Assumptions!AZ219)),$D301*(Assumptions!BA219-Assumptions!AZ219)),$D301*(Assumptions!BA219-Assumptions!AZ219)))),0),0)</f>
        <v>2.9999999999999694E-2</v>
      </c>
      <c r="BB301" s="185">
        <f>IFERROR(MAX(IF(BB$290=1,IF(MOD(BB$291,12)=1,$D301*(Assumptions!BB219),$D301*(Assumptions!BB219-Assumptions!BA219)),IF(VLOOKUP($C301,Lease_Tenure,2,FALSE)=1,IF(MOD(BB$291,12)=1,$D301*((Assumptions!BA219)*(1-Assumptions!BB236)+(Assumptions!BB219-Assumptions!BA219)),$D301*(Assumptions!BB219-Assumptions!BA219)),IF(MOD(BB$290,VLOOKUP($C301,Lease_Tenure,2,FALSE))=1,IF(MOD(BB$291,12)=1,$D301*((Assumptions!BA219)*(1-Assumptions!BB236)+(Assumptions!BB219-Assumptions!BA219)),$D301*(Assumptions!BB219-Assumptions!BA219)),$D301*(Assumptions!BB219-Assumptions!BA219)))),0),0)</f>
        <v>0</v>
      </c>
      <c r="BC301" s="185">
        <f>IFERROR(MAX(IF(BC$290=1,IF(MOD(BC$291,12)=1,$D301*(Assumptions!BC219),$D301*(Assumptions!BC219-Assumptions!BB219)),IF(VLOOKUP($C301,Lease_Tenure,2,FALSE)=1,IF(MOD(BC$291,12)=1,$D301*((Assumptions!BB219)*(1-Assumptions!BC236)+(Assumptions!BC219-Assumptions!BB219)),$D301*(Assumptions!BC219-Assumptions!BB219)),IF(MOD(BC$290,VLOOKUP($C301,Lease_Tenure,2,FALSE))=1,IF(MOD(BC$291,12)=1,$D301*((Assumptions!BB219)*(1-Assumptions!BC236)+(Assumptions!BC219-Assumptions!BB219)),$D301*(Assumptions!BC219-Assumptions!BB219)),$D301*(Assumptions!BC219-Assumptions!BB219)))),0),0)</f>
        <v>0</v>
      </c>
      <c r="BD301" s="185">
        <f>IFERROR(MAX(IF(BD$290=1,IF(MOD(BD$291,12)=1,$D301*(Assumptions!BD219),$D301*(Assumptions!BD219-Assumptions!BC219)),IF(VLOOKUP($C301,Lease_Tenure,2,FALSE)=1,IF(MOD(BD$291,12)=1,$D301*((Assumptions!BC219)*(1-Assumptions!BD236)+(Assumptions!BD219-Assumptions!BC219)),$D301*(Assumptions!BD219-Assumptions!BC219)),IF(MOD(BD$290,VLOOKUP($C301,Lease_Tenure,2,FALSE))=1,IF(MOD(BD$291,12)=1,$D301*((Assumptions!BC219)*(1-Assumptions!BD236)+(Assumptions!BD219-Assumptions!BC219)),$D301*(Assumptions!BD219-Assumptions!BC219)),$D301*(Assumptions!BD219-Assumptions!BC219)))),0),0)</f>
        <v>0</v>
      </c>
      <c r="BE301" s="185">
        <f>IFERROR(MAX(IF(BE$290=1,IF(MOD(BE$291,12)=1,$D301*(Assumptions!BE219),$D301*(Assumptions!BE219-Assumptions!BD219)),IF(VLOOKUP($C301,Lease_Tenure,2,FALSE)=1,IF(MOD(BE$291,12)=1,$D301*((Assumptions!BD219)*(1-Assumptions!BE236)+(Assumptions!BE219-Assumptions!BD219)),$D301*(Assumptions!BE219-Assumptions!BD219)),IF(MOD(BE$290,VLOOKUP($C301,Lease_Tenure,2,FALSE))=1,IF(MOD(BE$291,12)=1,$D301*((Assumptions!BD219)*(1-Assumptions!BE236)+(Assumptions!BE219-Assumptions!BD219)),$D301*(Assumptions!BE219-Assumptions!BD219)),$D301*(Assumptions!BE219-Assumptions!BD219)))),0),0)</f>
        <v>0</v>
      </c>
      <c r="BF301" s="185">
        <f>IFERROR(MAX(IF(BF$290=1,IF(MOD(BF$291,12)=1,$D301*(Assumptions!BF219),$D301*(Assumptions!BF219-Assumptions!BE219)),IF(VLOOKUP($C301,Lease_Tenure,2,FALSE)=1,IF(MOD(BF$291,12)=1,$D301*((Assumptions!BE219)*(1-Assumptions!BF236)+(Assumptions!BF219-Assumptions!BE219)),$D301*(Assumptions!BF219-Assumptions!BE219)),IF(MOD(BF$290,VLOOKUP($C301,Lease_Tenure,2,FALSE))=1,IF(MOD(BF$291,12)=1,$D301*((Assumptions!BE219)*(1-Assumptions!BF236)+(Assumptions!BF219-Assumptions!BE219)),$D301*(Assumptions!BF219-Assumptions!BE219)),$D301*(Assumptions!BF219-Assumptions!BE219)))),0),0)</f>
        <v>0</v>
      </c>
      <c r="BG301" s="185">
        <f>IFERROR(MAX(IF(BG$290=1,IF(MOD(BG$291,12)=1,$D301*(Assumptions!BG219),$D301*(Assumptions!BG219-Assumptions!BF219)),IF(VLOOKUP($C301,Lease_Tenure,2,FALSE)=1,IF(MOD(BG$291,12)=1,$D301*((Assumptions!BF219)*(1-Assumptions!BG236)+(Assumptions!BG219-Assumptions!BF219)),$D301*(Assumptions!BG219-Assumptions!BF219)),IF(MOD(BG$290,VLOOKUP($C301,Lease_Tenure,2,FALSE))=1,IF(MOD(BG$291,12)=1,$D301*((Assumptions!BF219)*(1-Assumptions!BG236)+(Assumptions!BG219-Assumptions!BF219)),$D301*(Assumptions!BG219-Assumptions!BF219)),$D301*(Assumptions!BG219-Assumptions!BF219)))),0),0)</f>
        <v>0</v>
      </c>
      <c r="BH301" s="185">
        <f>IFERROR(MAX(IF(BH$290=1,IF(MOD(BH$291,12)=1,$D301*(Assumptions!BH219),$D301*(Assumptions!BH219-Assumptions!BG219)),IF(VLOOKUP($C301,Lease_Tenure,2,FALSE)=1,IF(MOD(BH$291,12)=1,$D301*((Assumptions!BG219)*(1-Assumptions!BH236)+(Assumptions!BH219-Assumptions!BG219)),$D301*(Assumptions!BH219-Assumptions!BG219)),IF(MOD(BH$290,VLOOKUP($C301,Lease_Tenure,2,FALSE))=1,IF(MOD(BH$291,12)=1,$D301*((Assumptions!BG219)*(1-Assumptions!BH236)+(Assumptions!BH219-Assumptions!BG219)),$D301*(Assumptions!BH219-Assumptions!BG219)),$D301*(Assumptions!BH219-Assumptions!BG219)))),0),0)</f>
        <v>0</v>
      </c>
      <c r="BI301" s="185">
        <f>IFERROR(MAX(IF(BI$290=1,IF(MOD(BI$291,12)=1,$D301*(Assumptions!BI219),$D301*(Assumptions!BI219-Assumptions!BH219)),IF(VLOOKUP($C301,Lease_Tenure,2,FALSE)=1,IF(MOD(BI$291,12)=1,$D301*((Assumptions!BH219)*(1-Assumptions!BI236)+(Assumptions!BI219-Assumptions!BH219)),$D301*(Assumptions!BI219-Assumptions!BH219)),IF(MOD(BI$290,VLOOKUP($C301,Lease_Tenure,2,FALSE))=1,IF(MOD(BI$291,12)=1,$D301*((Assumptions!BH219)*(1-Assumptions!BI236)+(Assumptions!BI219-Assumptions!BH219)),$D301*(Assumptions!BI219-Assumptions!BH219)),$D301*(Assumptions!BI219-Assumptions!BH219)))),0),0)</f>
        <v>0</v>
      </c>
      <c r="BJ301" s="185">
        <f>IFERROR(MAX(IF(BJ$290=1,IF(MOD(BJ$291,12)=1,$D301*(Assumptions!BJ219),$D301*(Assumptions!BJ219-Assumptions!BI219)),IF(VLOOKUP($C301,Lease_Tenure,2,FALSE)=1,IF(MOD(BJ$291,12)=1,$D301*((Assumptions!BI219)*(1-Assumptions!BJ236)+(Assumptions!BJ219-Assumptions!BI219)),$D301*(Assumptions!BJ219-Assumptions!BI219)),IF(MOD(BJ$290,VLOOKUP($C301,Lease_Tenure,2,FALSE))=1,IF(MOD(BJ$291,12)=1,$D301*((Assumptions!BI219)*(1-Assumptions!BJ236)+(Assumptions!BJ219-Assumptions!BI219)),$D301*(Assumptions!BJ219-Assumptions!BI219)),$D301*(Assumptions!BJ219-Assumptions!BI219)))),0),0)</f>
        <v>0</v>
      </c>
      <c r="BK301" s="185">
        <f>IFERROR(MAX(IF(BK$290=1,IF(MOD(BK$291,12)=1,$D301*(Assumptions!BK219),$D301*(Assumptions!BK219-Assumptions!BJ219)),IF(VLOOKUP($C301,Lease_Tenure,2,FALSE)=1,IF(MOD(BK$291,12)=1,$D301*((Assumptions!BJ219)*(1-Assumptions!BK236)+(Assumptions!BK219-Assumptions!BJ219)),$D301*(Assumptions!BK219-Assumptions!BJ219)),IF(MOD(BK$290,VLOOKUP($C301,Lease_Tenure,2,FALSE))=1,IF(MOD(BK$291,12)=1,$D301*((Assumptions!BJ219)*(1-Assumptions!BK236)+(Assumptions!BK219-Assumptions!BJ219)),$D301*(Assumptions!BK219-Assumptions!BJ219)),$D301*(Assumptions!BK219-Assumptions!BJ219)))),0),0)</f>
        <v>0</v>
      </c>
      <c r="BL301" s="185">
        <f>IFERROR(MAX(IF(BL$290=1,IF(MOD(BL$291,12)=1,$D301*(Assumptions!BL219),$D301*(Assumptions!BL219-Assumptions!BK219)),IF(VLOOKUP($C301,Lease_Tenure,2,FALSE)=1,IF(MOD(BL$291,12)=1,$D301*((Assumptions!BK219)*(1-Assumptions!BL236)+(Assumptions!BL219-Assumptions!BK219)),$D301*(Assumptions!BL219-Assumptions!BK219)),IF(MOD(BL$290,VLOOKUP($C301,Lease_Tenure,2,FALSE))=1,IF(MOD(BL$291,12)=1,$D301*((Assumptions!BK219)*(1-Assumptions!BL236)+(Assumptions!BL219-Assumptions!BK219)),$D301*(Assumptions!BL219-Assumptions!BK219)),$D301*(Assumptions!BL219-Assumptions!BK219)))),0),0)</f>
        <v>0</v>
      </c>
      <c r="BM301" s="185">
        <f>IFERROR(MAX(IF(BM$290=1,IF(MOD(BM$291,12)=1,$D301*(Assumptions!BM219),$D301*(Assumptions!BM219-Assumptions!BL219)),IF(VLOOKUP($C301,Lease_Tenure,2,FALSE)=1,IF(MOD(BM$291,12)=1,$D301*((Assumptions!BL219)*(1-Assumptions!BM236)+(Assumptions!BM219-Assumptions!BL219)),$D301*(Assumptions!BM219-Assumptions!BL219)),IF(MOD(BM$290,VLOOKUP($C301,Lease_Tenure,2,FALSE))=1,IF(MOD(BM$291,12)=1,$D301*((Assumptions!BL219)*(1-Assumptions!BM236)+(Assumptions!BM219-Assumptions!BL219)),$D301*(Assumptions!BM219-Assumptions!BL219)),$D301*(Assumptions!BM219-Assumptions!BL219)))),0),0)</f>
        <v>0</v>
      </c>
      <c r="BN301" s="185">
        <f>IFERROR(MAX(IF(BN$290=1,IF(MOD(BN$291,12)=1,$D301*(Assumptions!BN219),$D301*(Assumptions!BN219-Assumptions!BM219)),IF(VLOOKUP($C301,Lease_Tenure,2,FALSE)=1,IF(MOD(BN$291,12)=1,$D301*((Assumptions!BM219)*(1-Assumptions!BN236)+(Assumptions!BN219-Assumptions!BM219)),$D301*(Assumptions!BN219-Assumptions!BM219)),IF(MOD(BN$290,VLOOKUP($C301,Lease_Tenure,2,FALSE))=1,IF(MOD(BN$291,12)=1,$D301*((Assumptions!BM219)*(1-Assumptions!BN236)+(Assumptions!BN219-Assumptions!BM219)),$D301*(Assumptions!BN219-Assumptions!BM219)),$D301*(Assumptions!BN219-Assumptions!BM219)))),0),0)</f>
        <v>0</v>
      </c>
      <c r="BO301" s="185">
        <f>IFERROR(MAX(IF(BO$290=1,IF(MOD(BO$291,12)=1,$D301*(Assumptions!BO219),$D301*(Assumptions!BO219-Assumptions!BN219)),IF(VLOOKUP($C301,Lease_Tenure,2,FALSE)=1,IF(MOD(BO$291,12)=1,$D301*((Assumptions!BN219)*(1-Assumptions!BO236)+(Assumptions!BO219-Assumptions!BN219)),$D301*(Assumptions!BO219-Assumptions!BN219)),IF(MOD(BO$290,VLOOKUP($C301,Lease_Tenure,2,FALSE))=1,IF(MOD(BO$291,12)=1,$D301*((Assumptions!BN219)*(1-Assumptions!BO236)+(Assumptions!BO219-Assumptions!BN219)),$D301*(Assumptions!BO219-Assumptions!BN219)),$D301*(Assumptions!BO219-Assumptions!BN219)))),0),0)</f>
        <v>0</v>
      </c>
      <c r="BP301" s="185">
        <f>IFERROR(MAX(IF(BP$290=1,IF(MOD(BP$291,12)=1,$D301*(Assumptions!BP219),$D301*(Assumptions!BP219-Assumptions!BO219)),IF(VLOOKUP($C301,Lease_Tenure,2,FALSE)=1,IF(MOD(BP$291,12)=1,$D301*((Assumptions!BO219)*(1-Assumptions!BP236)+(Assumptions!BP219-Assumptions!BO219)),$D301*(Assumptions!BP219-Assumptions!BO219)),IF(MOD(BP$290,VLOOKUP($C301,Lease_Tenure,2,FALSE))=1,IF(MOD(BP$291,12)=1,$D301*((Assumptions!BO219)*(1-Assumptions!BP236)+(Assumptions!BP219-Assumptions!BO219)),$D301*(Assumptions!BP219-Assumptions!BO219)),$D301*(Assumptions!BP219-Assumptions!BO219)))),0),0)</f>
        <v>0</v>
      </c>
      <c r="BQ301" s="185">
        <f>IFERROR(MAX(IF(BQ$290=1,IF(MOD(BQ$291,12)=1,$D301*(Assumptions!BQ219),$D301*(Assumptions!BQ219-Assumptions!BP219)),IF(VLOOKUP($C301,Lease_Tenure,2,FALSE)=1,IF(MOD(BQ$291,12)=1,$D301*((Assumptions!BP219)*(1-Assumptions!BQ236)+(Assumptions!BQ219-Assumptions!BP219)),$D301*(Assumptions!BQ219-Assumptions!BP219)),IF(MOD(BQ$290,VLOOKUP($C301,Lease_Tenure,2,FALSE))=1,IF(MOD(BQ$291,12)=1,$D301*((Assumptions!BP219)*(1-Assumptions!BQ236)+(Assumptions!BQ219-Assumptions!BP219)),$D301*(Assumptions!BQ219-Assumptions!BP219)),$D301*(Assumptions!BQ219-Assumptions!BP219)))),0),0)</f>
        <v>0</v>
      </c>
      <c r="BR301" s="185">
        <f>IFERROR(MAX(IF(BR$290=1,IF(MOD(BR$291,12)=1,$D301*(Assumptions!BR219),$D301*(Assumptions!BR219-Assumptions!BQ219)),IF(VLOOKUP($C301,Lease_Tenure,2,FALSE)=1,IF(MOD(BR$291,12)=1,$D301*((Assumptions!BQ219)*(1-Assumptions!BR236)+(Assumptions!BR219-Assumptions!BQ219)),$D301*(Assumptions!BR219-Assumptions!BQ219)),IF(MOD(BR$290,VLOOKUP($C301,Lease_Tenure,2,FALSE))=1,IF(MOD(BR$291,12)=1,$D301*((Assumptions!BQ219)*(1-Assumptions!BR236)+(Assumptions!BR219-Assumptions!BQ219)),$D301*(Assumptions!BR219-Assumptions!BQ219)),$D301*(Assumptions!BR219-Assumptions!BQ219)))),0),0)</f>
        <v>0</v>
      </c>
      <c r="BS301" s="185">
        <f>IFERROR(MAX(IF(BS$290=1,IF(MOD(BS$291,12)=1,$D301*(Assumptions!BS219),$D301*(Assumptions!BS219-Assumptions!BR219)),IF(VLOOKUP($C301,Lease_Tenure,2,FALSE)=1,IF(MOD(BS$291,12)=1,$D301*((Assumptions!BR219)*(1-Assumptions!BS236)+(Assumptions!BS219-Assumptions!BR219)),$D301*(Assumptions!BS219-Assumptions!BR219)),IF(MOD(BS$290,VLOOKUP($C301,Lease_Tenure,2,FALSE))=1,IF(MOD(BS$291,12)=1,$D301*((Assumptions!BR219)*(1-Assumptions!BS236)+(Assumptions!BS219-Assumptions!BR219)),$D301*(Assumptions!BS219-Assumptions!BR219)),$D301*(Assumptions!BS219-Assumptions!BR219)))),0),0)</f>
        <v>0</v>
      </c>
      <c r="BT301" s="185">
        <f>IFERROR(MAX(IF(BT$290=1,IF(MOD(BT$291,12)=1,$D301*(Assumptions!BT219),$D301*(Assumptions!BT219-Assumptions!BS219)),IF(VLOOKUP($C301,Lease_Tenure,2,FALSE)=1,IF(MOD(BT$291,12)=1,$D301*((Assumptions!BS219)*(1-Assumptions!BT236)+(Assumptions!BT219-Assumptions!BS219)),$D301*(Assumptions!BT219-Assumptions!BS219)),IF(MOD(BT$290,VLOOKUP($C301,Lease_Tenure,2,FALSE))=1,IF(MOD(BT$291,12)=1,$D301*((Assumptions!BS219)*(1-Assumptions!BT236)+(Assumptions!BT219-Assumptions!BS219)),$D301*(Assumptions!BT219-Assumptions!BS219)),$D301*(Assumptions!BT219-Assumptions!BS219)))),0),0)</f>
        <v>0</v>
      </c>
      <c r="BU301" s="185">
        <f>IFERROR(MAX(IF(BU$290=1,IF(MOD(BU$291,12)=1,$D301*(Assumptions!BU219),$D301*(Assumptions!BU219-Assumptions!BT219)),IF(VLOOKUP($C301,Lease_Tenure,2,FALSE)=1,IF(MOD(BU$291,12)=1,$D301*((Assumptions!BT219)*(1-Assumptions!BU236)+(Assumptions!BU219-Assumptions!BT219)),$D301*(Assumptions!BU219-Assumptions!BT219)),IF(MOD(BU$290,VLOOKUP($C301,Lease_Tenure,2,FALSE))=1,IF(MOD(BU$291,12)=1,$D301*((Assumptions!BT219)*(1-Assumptions!BU236)+(Assumptions!BU219-Assumptions!BT219)),$D301*(Assumptions!BU219-Assumptions!BT219)),$D301*(Assumptions!BU219-Assumptions!BT219)))),0),0)</f>
        <v>0</v>
      </c>
      <c r="BV301" s="185">
        <f>IFERROR(MAX(IF(BV$290=1,IF(MOD(BV$291,12)=1,$D301*(Assumptions!BV219),$D301*(Assumptions!BV219-Assumptions!BU219)),IF(VLOOKUP($C301,Lease_Tenure,2,FALSE)=1,IF(MOD(BV$291,12)=1,$D301*((Assumptions!BU219)*(1-Assumptions!BV236)+(Assumptions!BV219-Assumptions!BU219)),$D301*(Assumptions!BV219-Assumptions!BU219)),IF(MOD(BV$290,VLOOKUP($C301,Lease_Tenure,2,FALSE))=1,IF(MOD(BV$291,12)=1,$D301*((Assumptions!BU219)*(1-Assumptions!BV236)+(Assumptions!BV219-Assumptions!BU219)),$D301*(Assumptions!BV219-Assumptions!BU219)),$D301*(Assumptions!BV219-Assumptions!BU219)))),0),0)</f>
        <v>0</v>
      </c>
      <c r="BW301" s="185">
        <f>IFERROR(MAX(IF(BW$290=1,IF(MOD(BW$291,12)=1,$D301*(Assumptions!BW219),$D301*(Assumptions!BW219-Assumptions!BV219)),IF(VLOOKUP($C301,Lease_Tenure,2,FALSE)=1,IF(MOD(BW$291,12)=1,$D301*((Assumptions!BV219)*(1-Assumptions!BW236)+(Assumptions!BW219-Assumptions!BV219)),$D301*(Assumptions!BW219-Assumptions!BV219)),IF(MOD(BW$290,VLOOKUP($C301,Lease_Tenure,2,FALSE))=1,IF(MOD(BW$291,12)=1,$D301*((Assumptions!BV219)*(1-Assumptions!BW236)+(Assumptions!BW219-Assumptions!BV219)),$D301*(Assumptions!BW219-Assumptions!BV219)),$D301*(Assumptions!BW219-Assumptions!BV219)))),0),0)</f>
        <v>0</v>
      </c>
      <c r="BX301" s="185">
        <f>IFERROR(MAX(IF(BX$290=1,IF(MOD(BX$291,12)=1,$D301*(Assumptions!BX219),$D301*(Assumptions!BX219-Assumptions!BW219)),IF(VLOOKUP($C301,Lease_Tenure,2,FALSE)=1,IF(MOD(BX$291,12)=1,$D301*((Assumptions!BW219)*(1-Assumptions!BX236)+(Assumptions!BX219-Assumptions!BW219)),$D301*(Assumptions!BX219-Assumptions!BW219)),IF(MOD(BX$290,VLOOKUP($C301,Lease_Tenure,2,FALSE))=1,IF(MOD(BX$291,12)=1,$D301*((Assumptions!BW219)*(1-Assumptions!BX236)+(Assumptions!BX219-Assumptions!BW219)),$D301*(Assumptions!BX219-Assumptions!BW219)),$D301*(Assumptions!BX219-Assumptions!BW219)))),0),0)</f>
        <v>0</v>
      </c>
      <c r="BY301" s="185">
        <f>IFERROR(MAX(IF(BY$290=1,IF(MOD(BY$291,12)=1,$D301*(Assumptions!BY219),$D301*(Assumptions!BY219-Assumptions!BX219)),IF(VLOOKUP($C301,Lease_Tenure,2,FALSE)=1,IF(MOD(BY$291,12)=1,$D301*((Assumptions!BX219)*(1-Assumptions!BY236)+(Assumptions!BY219-Assumptions!BX219)),$D301*(Assumptions!BY219-Assumptions!BX219)),IF(MOD(BY$290,VLOOKUP($C301,Lease_Tenure,2,FALSE))=1,IF(MOD(BY$291,12)=1,$D301*((Assumptions!BX219)*(1-Assumptions!BY236)+(Assumptions!BY219-Assumptions!BX219)),$D301*(Assumptions!BY219-Assumptions!BX219)),$D301*(Assumptions!BY219-Assumptions!BX219)))),0),0)</f>
        <v>0.70499999999999996</v>
      </c>
      <c r="BZ301" s="185">
        <f>IFERROR(MAX(IF(BZ$290=1,IF(MOD(BZ$291,12)=1,$D301*(Assumptions!BZ219),$D301*(Assumptions!BZ219-Assumptions!BY219)),IF(VLOOKUP($C301,Lease_Tenure,2,FALSE)=1,IF(MOD(BZ$291,12)=1,$D301*((Assumptions!BY219)*(1-Assumptions!BZ236)+(Assumptions!BZ219-Assumptions!BY219)),$D301*(Assumptions!BZ219-Assumptions!BY219)),IF(MOD(BZ$290,VLOOKUP($C301,Lease_Tenure,2,FALSE))=1,IF(MOD(BZ$291,12)=1,$D301*((Assumptions!BY219)*(1-Assumptions!BZ236)+(Assumptions!BZ219-Assumptions!BY219)),$D301*(Assumptions!BZ219-Assumptions!BY219)),$D301*(Assumptions!BZ219-Assumptions!BY219)))),0),0)</f>
        <v>0</v>
      </c>
      <c r="CA301" s="185">
        <f>IFERROR(MAX(IF(CA$290=1,IF(MOD(CA$291,12)=1,$D301*(Assumptions!CA219),$D301*(Assumptions!CA219-Assumptions!BZ219)),IF(VLOOKUP($C301,Lease_Tenure,2,FALSE)=1,IF(MOD(CA$291,12)=1,$D301*((Assumptions!BZ219)*(1-Assumptions!CA236)+(Assumptions!CA219-Assumptions!BZ219)),$D301*(Assumptions!CA219-Assumptions!BZ219)),IF(MOD(CA$290,VLOOKUP($C301,Lease_Tenure,2,FALSE))=1,IF(MOD(CA$291,12)=1,$D301*((Assumptions!BZ219)*(1-Assumptions!CA236)+(Assumptions!CA219-Assumptions!BZ219)),$D301*(Assumptions!CA219-Assumptions!BZ219)),$D301*(Assumptions!CA219-Assumptions!BZ219)))),0),0)</f>
        <v>0</v>
      </c>
      <c r="CB301" s="185">
        <f>IFERROR(MAX(IF(CB$290=1,IF(MOD(CB$291,12)=1,$D301*(Assumptions!CB219),$D301*(Assumptions!CB219-Assumptions!CA219)),IF(VLOOKUP($C301,Lease_Tenure,2,FALSE)=1,IF(MOD(CB$291,12)=1,$D301*((Assumptions!CA219)*(1-Assumptions!CB236)+(Assumptions!CB219-Assumptions!CA219)),$D301*(Assumptions!CB219-Assumptions!CA219)),IF(MOD(CB$290,VLOOKUP($C301,Lease_Tenure,2,FALSE))=1,IF(MOD(CB$291,12)=1,$D301*((Assumptions!CA219)*(1-Assumptions!CB236)+(Assumptions!CB219-Assumptions!CA219)),$D301*(Assumptions!CB219-Assumptions!CA219)),$D301*(Assumptions!CB219-Assumptions!CA219)))),0),0)</f>
        <v>0</v>
      </c>
      <c r="CC301" s="185">
        <f>IFERROR(MAX(IF(CC$290=1,IF(MOD(CC$291,12)=1,$D301*(Assumptions!CC219),$D301*(Assumptions!CC219-Assumptions!CB219)),IF(VLOOKUP($C301,Lease_Tenure,2,FALSE)=1,IF(MOD(CC$291,12)=1,$D301*((Assumptions!CB219)*(1-Assumptions!CC236)+(Assumptions!CC219-Assumptions!CB219)),$D301*(Assumptions!CC219-Assumptions!CB219)),IF(MOD(CC$290,VLOOKUP($C301,Lease_Tenure,2,FALSE))=1,IF(MOD(CC$291,12)=1,$D301*((Assumptions!CB219)*(1-Assumptions!CC236)+(Assumptions!CC219-Assumptions!CB219)),$D301*(Assumptions!CC219-Assumptions!CB219)),$D301*(Assumptions!CC219-Assumptions!CB219)))),0),0)</f>
        <v>0</v>
      </c>
      <c r="CD301" s="185">
        <f>IFERROR(MAX(IF(CD$290=1,IF(MOD(CD$291,12)=1,$D301*(Assumptions!CD219),$D301*(Assumptions!CD219-Assumptions!CC219)),IF(VLOOKUP($C301,Lease_Tenure,2,FALSE)=1,IF(MOD(CD$291,12)=1,$D301*((Assumptions!CC219)*(1-Assumptions!CD236)+(Assumptions!CD219-Assumptions!CC219)),$D301*(Assumptions!CD219-Assumptions!CC219)),IF(MOD(CD$290,VLOOKUP($C301,Lease_Tenure,2,FALSE))=1,IF(MOD(CD$291,12)=1,$D301*((Assumptions!CC219)*(1-Assumptions!CD236)+(Assumptions!CD219-Assumptions!CC219)),$D301*(Assumptions!CD219-Assumptions!CC219)),$D301*(Assumptions!CD219-Assumptions!CC219)))),0),0)</f>
        <v>0</v>
      </c>
      <c r="CE301" s="185">
        <f>IFERROR(MAX(IF(CE$290=1,IF(MOD(CE$291,12)=1,$D301*(Assumptions!CE219),$D301*(Assumptions!CE219-Assumptions!CD219)),IF(VLOOKUP($C301,Lease_Tenure,2,FALSE)=1,IF(MOD(CE$291,12)=1,$D301*((Assumptions!CD219)*(1-Assumptions!CE236)+(Assumptions!CE219-Assumptions!CD219)),$D301*(Assumptions!CE219-Assumptions!CD219)),IF(MOD(CE$290,VLOOKUP($C301,Lease_Tenure,2,FALSE))=1,IF(MOD(CE$291,12)=1,$D301*((Assumptions!CD219)*(1-Assumptions!CE236)+(Assumptions!CE219-Assumptions!CD219)),$D301*(Assumptions!CE219-Assumptions!CD219)),$D301*(Assumptions!CE219-Assumptions!CD219)))),0),0)</f>
        <v>0</v>
      </c>
      <c r="CF301" s="185">
        <f>IFERROR(MAX(IF(CF$290=1,IF(MOD(CF$291,12)=1,$D301*(Assumptions!CF219),$D301*(Assumptions!CF219-Assumptions!CE219)),IF(VLOOKUP($C301,Lease_Tenure,2,FALSE)=1,IF(MOD(CF$291,12)=1,$D301*((Assumptions!CE219)*(1-Assumptions!CF236)+(Assumptions!CF219-Assumptions!CE219)),$D301*(Assumptions!CF219-Assumptions!CE219)),IF(MOD(CF$290,VLOOKUP($C301,Lease_Tenure,2,FALSE))=1,IF(MOD(CF$291,12)=1,$D301*((Assumptions!CE219)*(1-Assumptions!CF236)+(Assumptions!CF219-Assumptions!CE219)),$D301*(Assumptions!CF219-Assumptions!CE219)),$D301*(Assumptions!CF219-Assumptions!CE219)))),0),0)</f>
        <v>0</v>
      </c>
      <c r="CG301" s="185">
        <f>IFERROR(MAX(IF(CG$290=1,IF(MOD(CG$291,12)=1,$D301*(Assumptions!CG219),$D301*(Assumptions!CG219-Assumptions!CF219)),IF(VLOOKUP($C301,Lease_Tenure,2,FALSE)=1,IF(MOD(CG$291,12)=1,$D301*((Assumptions!CF219)*(1-Assumptions!CG236)+(Assumptions!CG219-Assumptions!CF219)),$D301*(Assumptions!CG219-Assumptions!CF219)),IF(MOD(CG$290,VLOOKUP($C301,Lease_Tenure,2,FALSE))=1,IF(MOD(CG$291,12)=1,$D301*((Assumptions!CF219)*(1-Assumptions!CG236)+(Assumptions!CG219-Assumptions!CF219)),$D301*(Assumptions!CG219-Assumptions!CF219)),$D301*(Assumptions!CG219-Assumptions!CF219)))),0),0)</f>
        <v>0</v>
      </c>
      <c r="CH301" s="185">
        <f>IFERROR(MAX(IF(CH$290=1,IF(MOD(CH$291,12)=1,$D301*(Assumptions!CH219),$D301*(Assumptions!CH219-Assumptions!CG219)),IF(VLOOKUP($C301,Lease_Tenure,2,FALSE)=1,IF(MOD(CH$291,12)=1,$D301*((Assumptions!CG219)*(1-Assumptions!CH236)+(Assumptions!CH219-Assumptions!CG219)),$D301*(Assumptions!CH219-Assumptions!CG219)),IF(MOD(CH$290,VLOOKUP($C301,Lease_Tenure,2,FALSE))=1,IF(MOD(CH$291,12)=1,$D301*((Assumptions!CG219)*(1-Assumptions!CH236)+(Assumptions!CH219-Assumptions!CG219)),$D301*(Assumptions!CH219-Assumptions!CG219)),$D301*(Assumptions!CH219-Assumptions!CG219)))),0),0)</f>
        <v>0</v>
      </c>
      <c r="CI301" s="185">
        <f>IFERROR(MAX(IF(CI$290=1,IF(MOD(CI$291,12)=1,$D301*(Assumptions!CI219),$D301*(Assumptions!CI219-Assumptions!CH219)),IF(VLOOKUP($C301,Lease_Tenure,2,FALSE)=1,IF(MOD(CI$291,12)=1,$D301*((Assumptions!CH219)*(1-Assumptions!CI236)+(Assumptions!CI219-Assumptions!CH219)),$D301*(Assumptions!CI219-Assumptions!CH219)),IF(MOD(CI$290,VLOOKUP($C301,Lease_Tenure,2,FALSE))=1,IF(MOD(CI$291,12)=1,$D301*((Assumptions!CH219)*(1-Assumptions!CI236)+(Assumptions!CI219-Assumptions!CH219)),$D301*(Assumptions!CI219-Assumptions!CH219)),$D301*(Assumptions!CI219-Assumptions!CH219)))),0),0)</f>
        <v>0</v>
      </c>
      <c r="CJ301" s="185">
        <f>IFERROR(MAX(IF(CJ$290=1,IF(MOD(CJ$291,12)=1,$D301*(Assumptions!CJ219),$D301*(Assumptions!CJ219-Assumptions!CI219)),IF(VLOOKUP($C301,Lease_Tenure,2,FALSE)=1,IF(MOD(CJ$291,12)=1,$D301*((Assumptions!CI219)*(1-Assumptions!CJ236)+(Assumptions!CJ219-Assumptions!CI219)),$D301*(Assumptions!CJ219-Assumptions!CI219)),IF(MOD(CJ$290,VLOOKUP($C301,Lease_Tenure,2,FALSE))=1,IF(MOD(CJ$291,12)=1,$D301*((Assumptions!CI219)*(1-Assumptions!CJ236)+(Assumptions!CJ219-Assumptions!CI219)),$D301*(Assumptions!CJ219-Assumptions!CI219)),$D301*(Assumptions!CJ219-Assumptions!CI219)))),0),0)</f>
        <v>0</v>
      </c>
      <c r="CK301" s="185">
        <f>IFERROR(MAX(IF(CK$290=1,IF(MOD(CK$291,12)=1,$D301*(Assumptions!CK219),$D301*(Assumptions!CK219-Assumptions!CJ219)),IF(VLOOKUP($C301,Lease_Tenure,2,FALSE)=1,IF(MOD(CK$291,12)=1,$D301*((Assumptions!CJ219)*(1-Assumptions!CK236)+(Assumptions!CK219-Assumptions!CJ219)),$D301*(Assumptions!CK219-Assumptions!CJ219)),IF(MOD(CK$290,VLOOKUP($C301,Lease_Tenure,2,FALSE))=1,IF(MOD(CK$291,12)=1,$D301*((Assumptions!CJ219)*(1-Assumptions!CK236)+(Assumptions!CK219-Assumptions!CJ219)),$D301*(Assumptions!CK219-Assumptions!CJ219)),$D301*(Assumptions!CK219-Assumptions!CJ219)))),0),0)</f>
        <v>0</v>
      </c>
      <c r="CL301" s="185">
        <f>IFERROR(MAX(IF(CL$290=1,IF(MOD(CL$291,12)=1,$D301*(Assumptions!CL219),$D301*(Assumptions!CL219-Assumptions!CK219)),IF(VLOOKUP($C301,Lease_Tenure,2,FALSE)=1,IF(MOD(CL$291,12)=1,$D301*((Assumptions!CK219)*(1-Assumptions!CL236)+(Assumptions!CL219-Assumptions!CK219)),$D301*(Assumptions!CL219-Assumptions!CK219)),IF(MOD(CL$290,VLOOKUP($C301,Lease_Tenure,2,FALSE))=1,IF(MOD(CL$291,12)=1,$D301*((Assumptions!CK219)*(1-Assumptions!CL236)+(Assumptions!CL219-Assumptions!CK219)),$D301*(Assumptions!CL219-Assumptions!CK219)),$D301*(Assumptions!CL219-Assumptions!CK219)))),0),0)</f>
        <v>0</v>
      </c>
      <c r="CM301" s="185">
        <f>IFERROR(MAX(IF(CM$290=1,IF(MOD(CM$291,12)=1,$D301*(Assumptions!CM219),$D301*(Assumptions!CM219-Assumptions!CL219)),IF(VLOOKUP($C301,Lease_Tenure,2,FALSE)=1,IF(MOD(CM$291,12)=1,$D301*((Assumptions!CL219)*(1-Assumptions!CM236)+(Assumptions!CM219-Assumptions!CL219)),$D301*(Assumptions!CM219-Assumptions!CL219)),IF(MOD(CM$290,VLOOKUP($C301,Lease_Tenure,2,FALSE))=1,IF(MOD(CM$291,12)=1,$D301*((Assumptions!CL219)*(1-Assumptions!CM236)+(Assumptions!CM219-Assumptions!CL219)),$D301*(Assumptions!CM219-Assumptions!CL219)),$D301*(Assumptions!CM219-Assumptions!CL219)))),0),0)</f>
        <v>0</v>
      </c>
      <c r="CN301" s="185">
        <f>IFERROR(MAX(IF(CN$290=1,IF(MOD(CN$291,12)=1,$D301*(Assumptions!CN219),$D301*(Assumptions!CN219-Assumptions!CM219)),IF(VLOOKUP($C301,Lease_Tenure,2,FALSE)=1,IF(MOD(CN$291,12)=1,$D301*((Assumptions!CM219)*(1-Assumptions!CN236)+(Assumptions!CN219-Assumptions!CM219)),$D301*(Assumptions!CN219-Assumptions!CM219)),IF(MOD(CN$290,VLOOKUP($C301,Lease_Tenure,2,FALSE))=1,IF(MOD(CN$291,12)=1,$D301*((Assumptions!CM219)*(1-Assumptions!CN236)+(Assumptions!CN219-Assumptions!CM219)),$D301*(Assumptions!CN219-Assumptions!CM219)),$D301*(Assumptions!CN219-Assumptions!CM219)))),0),0)</f>
        <v>0</v>
      </c>
      <c r="CO301" s="185">
        <f>IFERROR(MAX(IF(CO$290=1,IF(MOD(CO$291,12)=1,$D301*(Assumptions!CO219),$D301*(Assumptions!CO219-Assumptions!CN219)),IF(VLOOKUP($C301,Lease_Tenure,2,FALSE)=1,IF(MOD(CO$291,12)=1,$D301*((Assumptions!CN219)*(1-Assumptions!CO236)+(Assumptions!CO219-Assumptions!CN219)),$D301*(Assumptions!CO219-Assumptions!CN219)),IF(MOD(CO$290,VLOOKUP($C301,Lease_Tenure,2,FALSE))=1,IF(MOD(CO$291,12)=1,$D301*((Assumptions!CN219)*(1-Assumptions!CO236)+(Assumptions!CO219-Assumptions!CN219)),$D301*(Assumptions!CO219-Assumptions!CN219)),$D301*(Assumptions!CO219-Assumptions!CN219)))),0),0)</f>
        <v>0</v>
      </c>
      <c r="CP301" s="185">
        <f>IFERROR(MAX(IF(CP$290=1,IF(MOD(CP$291,12)=1,$D301*(Assumptions!CP219),$D301*(Assumptions!CP219-Assumptions!CO219)),IF(VLOOKUP($C301,Lease_Tenure,2,FALSE)=1,IF(MOD(CP$291,12)=1,$D301*((Assumptions!CO219)*(1-Assumptions!CP236)+(Assumptions!CP219-Assumptions!CO219)),$D301*(Assumptions!CP219-Assumptions!CO219)),IF(MOD(CP$290,VLOOKUP($C301,Lease_Tenure,2,FALSE))=1,IF(MOD(CP$291,12)=1,$D301*((Assumptions!CO219)*(1-Assumptions!CP236)+(Assumptions!CP219-Assumptions!CO219)),$D301*(Assumptions!CP219-Assumptions!CO219)),$D301*(Assumptions!CP219-Assumptions!CO219)))),0),0)</f>
        <v>0</v>
      </c>
      <c r="CQ301" s="185">
        <f>IFERROR(MAX(IF(CQ$290=1,IF(MOD(CQ$291,12)=1,$D301*(Assumptions!CQ219),$D301*(Assumptions!CQ219-Assumptions!CP219)),IF(VLOOKUP($C301,Lease_Tenure,2,FALSE)=1,IF(MOD(CQ$291,12)=1,$D301*((Assumptions!CP219)*(1-Assumptions!CQ236)+(Assumptions!CQ219-Assumptions!CP219)),$D301*(Assumptions!CQ219-Assumptions!CP219)),IF(MOD(CQ$290,VLOOKUP($C301,Lease_Tenure,2,FALSE))=1,IF(MOD(CQ$291,12)=1,$D301*((Assumptions!CP219)*(1-Assumptions!CQ236)+(Assumptions!CQ219-Assumptions!CP219)),$D301*(Assumptions!CQ219-Assumptions!CP219)),$D301*(Assumptions!CQ219-Assumptions!CP219)))),0),0)</f>
        <v>0</v>
      </c>
      <c r="CR301" s="185">
        <f>IFERROR(MAX(IF(CR$290=1,IF(MOD(CR$291,12)=1,$D301*(Assumptions!CR219),$D301*(Assumptions!CR219-Assumptions!CQ219)),IF(VLOOKUP($C301,Lease_Tenure,2,FALSE)=1,IF(MOD(CR$291,12)=1,$D301*((Assumptions!CQ219)*(1-Assumptions!CR236)+(Assumptions!CR219-Assumptions!CQ219)),$D301*(Assumptions!CR219-Assumptions!CQ219)),IF(MOD(CR$290,VLOOKUP($C301,Lease_Tenure,2,FALSE))=1,IF(MOD(CR$291,12)=1,$D301*((Assumptions!CQ219)*(1-Assumptions!CR236)+(Assumptions!CR219-Assumptions!CQ219)),$D301*(Assumptions!CR219-Assumptions!CQ219)),$D301*(Assumptions!CR219-Assumptions!CQ219)))),0),0)</f>
        <v>0</v>
      </c>
      <c r="CS301" s="185">
        <f>IFERROR(MAX(IF(CS$290=1,IF(MOD(CS$291,12)=1,$D301*(Assumptions!CS219),$D301*(Assumptions!CS219-Assumptions!CR219)),IF(VLOOKUP($C301,Lease_Tenure,2,FALSE)=1,IF(MOD(CS$291,12)=1,$D301*((Assumptions!CR219)*(1-Assumptions!CS236)+(Assumptions!CS219-Assumptions!CR219)),$D301*(Assumptions!CS219-Assumptions!CR219)),IF(MOD(CS$290,VLOOKUP($C301,Lease_Tenure,2,FALSE))=1,IF(MOD(CS$291,12)=1,$D301*((Assumptions!CR219)*(1-Assumptions!CS236)+(Assumptions!CS219-Assumptions!CR219)),$D301*(Assumptions!CS219-Assumptions!CR219)),$D301*(Assumptions!CS219-Assumptions!CR219)))),0),0)</f>
        <v>0</v>
      </c>
      <c r="CT301" s="185">
        <f>IFERROR(MAX(IF(CT$290=1,IF(MOD(CT$291,12)=1,$D301*(Assumptions!CT219),$D301*(Assumptions!CT219-Assumptions!CS219)),IF(VLOOKUP($C301,Lease_Tenure,2,FALSE)=1,IF(MOD(CT$291,12)=1,$D301*((Assumptions!CS219)*(1-Assumptions!CT236)+(Assumptions!CT219-Assumptions!CS219)),$D301*(Assumptions!CT219-Assumptions!CS219)),IF(MOD(CT$290,VLOOKUP($C301,Lease_Tenure,2,FALSE))=1,IF(MOD(CT$291,12)=1,$D301*((Assumptions!CS219)*(1-Assumptions!CT236)+(Assumptions!CT219-Assumptions!CS219)),$D301*(Assumptions!CT219-Assumptions!CS219)),$D301*(Assumptions!CT219-Assumptions!CS219)))),0),0)</f>
        <v>0</v>
      </c>
      <c r="CU301" s="185">
        <f>IFERROR(MAX(IF(CU$290=1,IF(MOD(CU$291,12)=1,$D301*(Assumptions!CU219),$D301*(Assumptions!CU219-Assumptions!CT219)),IF(VLOOKUP($C301,Lease_Tenure,2,FALSE)=1,IF(MOD(CU$291,12)=1,$D301*((Assumptions!CT219)*(1-Assumptions!CU236)+(Assumptions!CU219-Assumptions!CT219)),$D301*(Assumptions!CU219-Assumptions!CT219)),IF(MOD(CU$290,VLOOKUP($C301,Lease_Tenure,2,FALSE))=1,IF(MOD(CU$291,12)=1,$D301*((Assumptions!CT219)*(1-Assumptions!CU236)+(Assumptions!CU219-Assumptions!CT219)),$D301*(Assumptions!CU219-Assumptions!CT219)),$D301*(Assumptions!CU219-Assumptions!CT219)))),0),0)</f>
        <v>0</v>
      </c>
      <c r="CV301" s="185">
        <f>IFERROR(MAX(IF(CV$290=1,IF(MOD(CV$291,12)=1,$D301*(Assumptions!CV219),$D301*(Assumptions!CV219-Assumptions!CU219)),IF(VLOOKUP($C301,Lease_Tenure,2,FALSE)=1,IF(MOD(CV$291,12)=1,$D301*((Assumptions!CU219)*(1-Assumptions!CV236)+(Assumptions!CV219-Assumptions!CU219)),$D301*(Assumptions!CV219-Assumptions!CU219)),IF(MOD(CV$290,VLOOKUP($C301,Lease_Tenure,2,FALSE))=1,IF(MOD(CV$291,12)=1,$D301*((Assumptions!CU219)*(1-Assumptions!CV236)+(Assumptions!CV219-Assumptions!CU219)),$D301*(Assumptions!CV219-Assumptions!CU219)),$D301*(Assumptions!CV219-Assumptions!CU219)))),0),0)</f>
        <v>0</v>
      </c>
      <c r="CW301" s="185">
        <f>IFERROR(MAX(IF(CW$290=1,IF(MOD(CW$291,12)=1,$D301*(Assumptions!CW219),$D301*(Assumptions!CW219-Assumptions!CV219)),IF(VLOOKUP($C301,Lease_Tenure,2,FALSE)=1,IF(MOD(CW$291,12)=1,$D301*((Assumptions!CV219)*(1-Assumptions!CW236)+(Assumptions!CW219-Assumptions!CV219)),$D301*(Assumptions!CW219-Assumptions!CV219)),IF(MOD(CW$290,VLOOKUP($C301,Lease_Tenure,2,FALSE))=1,IF(MOD(CW$291,12)=1,$D301*((Assumptions!CV219)*(1-Assumptions!CW236)+(Assumptions!CW219-Assumptions!CV219)),$D301*(Assumptions!CW219-Assumptions!CV219)),$D301*(Assumptions!CW219-Assumptions!CV219)))),0),0)</f>
        <v>0</v>
      </c>
      <c r="CX301" s="185">
        <f>IFERROR(MAX(IF(CX$290=1,IF(MOD(CX$291,12)=1,$D301*(Assumptions!CX219),$D301*(Assumptions!CX219-Assumptions!CW219)),IF(VLOOKUP($C301,Lease_Tenure,2,FALSE)=1,IF(MOD(CX$291,12)=1,$D301*((Assumptions!CW219)*(1-Assumptions!CX236)+(Assumptions!CX219-Assumptions!CW219)),$D301*(Assumptions!CX219-Assumptions!CW219)),IF(MOD(CX$290,VLOOKUP($C301,Lease_Tenure,2,FALSE))=1,IF(MOD(CX$291,12)=1,$D301*((Assumptions!CW219)*(1-Assumptions!CX236)+(Assumptions!CX219-Assumptions!CW219)),$D301*(Assumptions!CX219-Assumptions!CW219)),$D301*(Assumptions!CX219-Assumptions!CW219)))),0),0)</f>
        <v>0</v>
      </c>
      <c r="CY301" s="185">
        <f>IFERROR(MAX(IF(CY$290=1,IF(MOD(CY$291,12)=1,$D301*(Assumptions!CY219),$D301*(Assumptions!CY219-Assumptions!CX219)),IF(VLOOKUP($C301,Lease_Tenure,2,FALSE)=1,IF(MOD(CY$291,12)=1,$D301*((Assumptions!CX219)*(1-Assumptions!CY236)+(Assumptions!CY219-Assumptions!CX219)),$D301*(Assumptions!CY219-Assumptions!CX219)),IF(MOD(CY$290,VLOOKUP($C301,Lease_Tenure,2,FALSE))=1,IF(MOD(CY$291,12)=1,$D301*((Assumptions!CX219)*(1-Assumptions!CY236)+(Assumptions!CY219-Assumptions!CX219)),$D301*(Assumptions!CY219-Assumptions!CX219)),$D301*(Assumptions!CY219-Assumptions!CX219)))),0),0)</f>
        <v>0</v>
      </c>
      <c r="CZ301" s="185">
        <f>IFERROR(MAX(IF(CZ$290=1,IF(MOD(CZ$291,12)=1,$D301*(Assumptions!CZ219),$D301*(Assumptions!CZ219-Assumptions!CY219)),IF(VLOOKUP($C301,Lease_Tenure,2,FALSE)=1,IF(MOD(CZ$291,12)=1,$D301*((Assumptions!CY219)*(1-Assumptions!CZ236)+(Assumptions!CZ219-Assumptions!CY219)),$D301*(Assumptions!CZ219-Assumptions!CY219)),IF(MOD(CZ$290,VLOOKUP($C301,Lease_Tenure,2,FALSE))=1,IF(MOD(CZ$291,12)=1,$D301*((Assumptions!CY219)*(1-Assumptions!CZ236)+(Assumptions!CZ219-Assumptions!CY219)),$D301*(Assumptions!CZ219-Assumptions!CY219)),$D301*(Assumptions!CZ219-Assumptions!CY219)))),0),0)</f>
        <v>0</v>
      </c>
      <c r="DA301" s="185">
        <f>IFERROR(MAX(IF(DA$290=1,IF(MOD(DA$291,12)=1,$D301*(Assumptions!DA219),$D301*(Assumptions!DA219-Assumptions!CZ219)),IF(VLOOKUP($C301,Lease_Tenure,2,FALSE)=1,IF(MOD(DA$291,12)=1,$D301*((Assumptions!CZ219)*(1-Assumptions!DA236)+(Assumptions!DA219-Assumptions!CZ219)),$D301*(Assumptions!DA219-Assumptions!CZ219)),IF(MOD(DA$290,VLOOKUP($C301,Lease_Tenure,2,FALSE))=1,IF(MOD(DA$291,12)=1,$D301*((Assumptions!CZ219)*(1-Assumptions!DA236)+(Assumptions!DA219-Assumptions!CZ219)),$D301*(Assumptions!DA219-Assumptions!CZ219)),$D301*(Assumptions!DA219-Assumptions!CZ219)))),0),0)</f>
        <v>0</v>
      </c>
      <c r="DB301" s="185">
        <f>IFERROR(MAX(IF(DB$290=1,IF(MOD(DB$291,12)=1,$D301*(Assumptions!DB219),$D301*(Assumptions!DB219-Assumptions!DA219)),IF(VLOOKUP($C301,Lease_Tenure,2,FALSE)=1,IF(MOD(DB$291,12)=1,$D301*((Assumptions!DA219)*(1-Assumptions!DB236)+(Assumptions!DB219-Assumptions!DA219)),$D301*(Assumptions!DB219-Assumptions!DA219)),IF(MOD(DB$290,VLOOKUP($C301,Lease_Tenure,2,FALSE))=1,IF(MOD(DB$291,12)=1,$D301*((Assumptions!DA219)*(1-Assumptions!DB236)+(Assumptions!DB219-Assumptions!DA219)),$D301*(Assumptions!DB219-Assumptions!DA219)),$D301*(Assumptions!DB219-Assumptions!DA219)))),0),0)</f>
        <v>0</v>
      </c>
      <c r="DC301" s="185">
        <f>IFERROR(MAX(IF(DC$290=1,IF(MOD(DC$291,12)=1,$D301*(Assumptions!DC219),$D301*(Assumptions!DC219-Assumptions!DB219)),IF(VLOOKUP($C301,Lease_Tenure,2,FALSE)=1,IF(MOD(DC$291,12)=1,$D301*((Assumptions!DB219)*(1-Assumptions!DC236)+(Assumptions!DC219-Assumptions!DB219)),$D301*(Assumptions!DC219-Assumptions!DB219)),IF(MOD(DC$290,VLOOKUP($C301,Lease_Tenure,2,FALSE))=1,IF(MOD(DC$291,12)=1,$D301*((Assumptions!DB219)*(1-Assumptions!DC236)+(Assumptions!DC219-Assumptions!DB219)),$D301*(Assumptions!DC219-Assumptions!DB219)),$D301*(Assumptions!DC219-Assumptions!DB219)))),0),0)</f>
        <v>0</v>
      </c>
      <c r="DD301" s="185">
        <f>IFERROR(MAX(IF(DD$290=1,IF(MOD(DD$291,12)=1,$D301*(Assumptions!DD219),$D301*(Assumptions!DD219-Assumptions!DC219)),IF(VLOOKUP($C301,Lease_Tenure,2,FALSE)=1,IF(MOD(DD$291,12)=1,$D301*((Assumptions!DC219)*(1-Assumptions!DD236)+(Assumptions!DD219-Assumptions!DC219)),$D301*(Assumptions!DD219-Assumptions!DC219)),IF(MOD(DD$290,VLOOKUP($C301,Lease_Tenure,2,FALSE))=1,IF(MOD(DD$291,12)=1,$D301*((Assumptions!DC219)*(1-Assumptions!DD236)+(Assumptions!DD219-Assumptions!DC219)),$D301*(Assumptions!DD219-Assumptions!DC219)),$D301*(Assumptions!DD219-Assumptions!DC219)))),0),0)</f>
        <v>0</v>
      </c>
      <c r="DE301" s="185">
        <f>IFERROR(MAX(IF(DE$290=1,IF(MOD(DE$291,12)=1,$D301*(Assumptions!DE219),$D301*(Assumptions!DE219-Assumptions!DD219)),IF(VLOOKUP($C301,Lease_Tenure,2,FALSE)=1,IF(MOD(DE$291,12)=1,$D301*((Assumptions!DD219)*(1-Assumptions!DE236)+(Assumptions!DE219-Assumptions!DD219)),$D301*(Assumptions!DE219-Assumptions!DD219)),IF(MOD(DE$290,VLOOKUP($C301,Lease_Tenure,2,FALSE))=1,IF(MOD(DE$291,12)=1,$D301*((Assumptions!DD219)*(1-Assumptions!DE236)+(Assumptions!DE219-Assumptions!DD219)),$D301*(Assumptions!DE219-Assumptions!DD219)),$D301*(Assumptions!DE219-Assumptions!DD219)))),0),0)</f>
        <v>0</v>
      </c>
      <c r="DF301" s="185">
        <f>IFERROR(MAX(IF(DF$290=1,IF(MOD(DF$291,12)=1,$D301*(Assumptions!DF219),$D301*(Assumptions!DF219-Assumptions!DE219)),IF(VLOOKUP($C301,Lease_Tenure,2,FALSE)=1,IF(MOD(DF$291,12)=1,$D301*((Assumptions!DE219)*(1-Assumptions!DF236)+(Assumptions!DF219-Assumptions!DE219)),$D301*(Assumptions!DF219-Assumptions!DE219)),IF(MOD(DF$290,VLOOKUP($C301,Lease_Tenure,2,FALSE))=1,IF(MOD(DF$291,12)=1,$D301*((Assumptions!DE219)*(1-Assumptions!DF236)+(Assumptions!DF219-Assumptions!DE219)),$D301*(Assumptions!DF219-Assumptions!DE219)),$D301*(Assumptions!DF219-Assumptions!DE219)))),0),0)</f>
        <v>0</v>
      </c>
      <c r="DG301" s="185">
        <f>IFERROR(MAX(IF(DG$290=1,IF(MOD(DG$291,12)=1,$D301*(Assumptions!DG219),$D301*(Assumptions!DG219-Assumptions!DF219)),IF(VLOOKUP($C301,Lease_Tenure,2,FALSE)=1,IF(MOD(DG$291,12)=1,$D301*((Assumptions!DF219)*(1-Assumptions!DG236)+(Assumptions!DG219-Assumptions!DF219)),$D301*(Assumptions!DG219-Assumptions!DF219)),IF(MOD(DG$290,VLOOKUP($C301,Lease_Tenure,2,FALSE))=1,IF(MOD(DG$291,12)=1,$D301*((Assumptions!DF219)*(1-Assumptions!DG236)+(Assumptions!DG219-Assumptions!DF219)),$D301*(Assumptions!DG219-Assumptions!DF219)),$D301*(Assumptions!DG219-Assumptions!DF219)))),0),0)</f>
        <v>0</v>
      </c>
      <c r="DH301" s="185">
        <f>IFERROR(MAX(IF(DH$290=1,IF(MOD(DH$291,12)=1,$D301*(Assumptions!DH219),$D301*(Assumptions!DH219-Assumptions!DG219)),IF(VLOOKUP($C301,Lease_Tenure,2,FALSE)=1,IF(MOD(DH$291,12)=1,$D301*((Assumptions!DG219)*(1-Assumptions!DH236)+(Assumptions!DH219-Assumptions!DG219)),$D301*(Assumptions!DH219-Assumptions!DG219)),IF(MOD(DH$290,VLOOKUP($C301,Lease_Tenure,2,FALSE))=1,IF(MOD(DH$291,12)=1,$D301*((Assumptions!DG219)*(1-Assumptions!DH236)+(Assumptions!DH219-Assumptions!DG219)),$D301*(Assumptions!DH219-Assumptions!DG219)),$D301*(Assumptions!DH219-Assumptions!DG219)))),0),0)</f>
        <v>0</v>
      </c>
      <c r="DI301" s="185">
        <f>IFERROR(MAX(IF(DI$290=1,IF(MOD(DI$291,12)=1,$D301*(Assumptions!DI219),$D301*(Assumptions!DI219-Assumptions!DH219)),IF(VLOOKUP($C301,Lease_Tenure,2,FALSE)=1,IF(MOD(DI$291,12)=1,$D301*((Assumptions!DH219)*(1-Assumptions!DI236)+(Assumptions!DI219-Assumptions!DH219)),$D301*(Assumptions!DI219-Assumptions!DH219)),IF(MOD(DI$290,VLOOKUP($C301,Lease_Tenure,2,FALSE))=1,IF(MOD(DI$291,12)=1,$D301*((Assumptions!DH219)*(1-Assumptions!DI236)+(Assumptions!DI219-Assumptions!DH219)),$D301*(Assumptions!DI219-Assumptions!DH219)),$D301*(Assumptions!DI219-Assumptions!DH219)))),0),0)</f>
        <v>0.70499999999999996</v>
      </c>
      <c r="DJ301" s="185">
        <f>IFERROR(MAX(IF(DJ$290=1,IF(MOD(DJ$291,12)=1,$D301*(Assumptions!DJ219),$D301*(Assumptions!DJ219-Assumptions!DI219)),IF(VLOOKUP($C301,Lease_Tenure,2,FALSE)=1,IF(MOD(DJ$291,12)=1,$D301*((Assumptions!DI219)*(1-Assumptions!DJ236)+(Assumptions!DJ219-Assumptions!DI219)),$D301*(Assumptions!DJ219-Assumptions!DI219)),IF(MOD(DJ$290,VLOOKUP($C301,Lease_Tenure,2,FALSE))=1,IF(MOD(DJ$291,12)=1,$D301*((Assumptions!DI219)*(1-Assumptions!DJ236)+(Assumptions!DJ219-Assumptions!DI219)),$D301*(Assumptions!DJ219-Assumptions!DI219)),$D301*(Assumptions!DJ219-Assumptions!DI219)))),0),0)</f>
        <v>0</v>
      </c>
      <c r="DK301" s="185">
        <f>IFERROR(MAX(IF(DK$290=1,IF(MOD(DK$291,12)=1,$D301*(Assumptions!DK219),$D301*(Assumptions!DK219-Assumptions!DJ219)),IF(VLOOKUP($C301,Lease_Tenure,2,FALSE)=1,IF(MOD(DK$291,12)=1,$D301*((Assumptions!DJ219)*(1-Assumptions!DK236)+(Assumptions!DK219-Assumptions!DJ219)),$D301*(Assumptions!DK219-Assumptions!DJ219)),IF(MOD(DK$290,VLOOKUP($C301,Lease_Tenure,2,FALSE))=1,IF(MOD(DK$291,12)=1,$D301*((Assumptions!DJ219)*(1-Assumptions!DK236)+(Assumptions!DK219-Assumptions!DJ219)),$D301*(Assumptions!DK219-Assumptions!DJ219)),$D301*(Assumptions!DK219-Assumptions!DJ219)))),0),0)</f>
        <v>0</v>
      </c>
      <c r="DL301" s="185">
        <f>IFERROR(MAX(IF(DL$290=1,IF(MOD(DL$291,12)=1,$D301*(Assumptions!DL219),$D301*(Assumptions!DL219-Assumptions!DK219)),IF(VLOOKUP($C301,Lease_Tenure,2,FALSE)=1,IF(MOD(DL$291,12)=1,$D301*((Assumptions!DK219)*(1-Assumptions!DL236)+(Assumptions!DL219-Assumptions!DK219)),$D301*(Assumptions!DL219-Assumptions!DK219)),IF(MOD(DL$290,VLOOKUP($C301,Lease_Tenure,2,FALSE))=1,IF(MOD(DL$291,12)=1,$D301*((Assumptions!DK219)*(1-Assumptions!DL236)+(Assumptions!DL219-Assumptions!DK219)),$D301*(Assumptions!DL219-Assumptions!DK219)),$D301*(Assumptions!DL219-Assumptions!DK219)))),0),0)</f>
        <v>0</v>
      </c>
      <c r="DM301" s="185">
        <f>IFERROR(MAX(IF(DM$290=1,IF(MOD(DM$291,12)=1,$D301*(Assumptions!DM219),$D301*(Assumptions!DM219-Assumptions!DL219)),IF(VLOOKUP($C301,Lease_Tenure,2,FALSE)=1,IF(MOD(DM$291,12)=1,$D301*((Assumptions!DL219)*(1-Assumptions!DM236)+(Assumptions!DM219-Assumptions!DL219)),$D301*(Assumptions!DM219-Assumptions!DL219)),IF(MOD(DM$290,VLOOKUP($C301,Lease_Tenure,2,FALSE))=1,IF(MOD(DM$291,12)=1,$D301*((Assumptions!DL219)*(1-Assumptions!DM236)+(Assumptions!DM219-Assumptions!DL219)),$D301*(Assumptions!DM219-Assumptions!DL219)),$D301*(Assumptions!DM219-Assumptions!DL219)))),0),0)</f>
        <v>0</v>
      </c>
      <c r="DN301" s="185">
        <f>IFERROR(MAX(IF(DN$290=1,IF(MOD(DN$291,12)=1,$D301*(Assumptions!DN219),$D301*(Assumptions!DN219-Assumptions!DM219)),IF(VLOOKUP($C301,Lease_Tenure,2,FALSE)=1,IF(MOD(DN$291,12)=1,$D301*((Assumptions!DM219)*(1-Assumptions!DN236)+(Assumptions!DN219-Assumptions!DM219)),$D301*(Assumptions!DN219-Assumptions!DM219)),IF(MOD(DN$290,VLOOKUP($C301,Lease_Tenure,2,FALSE))=1,IF(MOD(DN$291,12)=1,$D301*((Assumptions!DM219)*(1-Assumptions!DN236)+(Assumptions!DN219-Assumptions!DM219)),$D301*(Assumptions!DN219-Assumptions!DM219)),$D301*(Assumptions!DN219-Assumptions!DM219)))),0),0)</f>
        <v>0</v>
      </c>
      <c r="DO301" s="185">
        <f>IFERROR(MAX(IF(DO$290=1,IF(MOD(DO$291,12)=1,$D301*(Assumptions!DO219),$D301*(Assumptions!DO219-Assumptions!DN219)),IF(VLOOKUP($C301,Lease_Tenure,2,FALSE)=1,IF(MOD(DO$291,12)=1,$D301*((Assumptions!DN219)*(1-Assumptions!DO236)+(Assumptions!DO219-Assumptions!DN219)),$D301*(Assumptions!DO219-Assumptions!DN219)),IF(MOD(DO$290,VLOOKUP($C301,Lease_Tenure,2,FALSE))=1,IF(MOD(DO$291,12)=1,$D301*((Assumptions!DN219)*(1-Assumptions!DO236)+(Assumptions!DO219-Assumptions!DN219)),$D301*(Assumptions!DO219-Assumptions!DN219)),$D301*(Assumptions!DO219-Assumptions!DN219)))),0),0)</f>
        <v>0</v>
      </c>
      <c r="DP301" s="185">
        <f>IFERROR(MAX(IF(DP$290=1,IF(MOD(DP$291,12)=1,$D301*(Assumptions!DP219),$D301*(Assumptions!DP219-Assumptions!DO219)),IF(VLOOKUP($C301,Lease_Tenure,2,FALSE)=1,IF(MOD(DP$291,12)=1,$D301*((Assumptions!DO219)*(1-Assumptions!DP236)+(Assumptions!DP219-Assumptions!DO219)),$D301*(Assumptions!DP219-Assumptions!DO219)),IF(MOD(DP$290,VLOOKUP($C301,Lease_Tenure,2,FALSE))=1,IF(MOD(DP$291,12)=1,$D301*((Assumptions!DO219)*(1-Assumptions!DP236)+(Assumptions!DP219-Assumptions!DO219)),$D301*(Assumptions!DP219-Assumptions!DO219)),$D301*(Assumptions!DP219-Assumptions!DO219)))),0),0)</f>
        <v>0</v>
      </c>
      <c r="DQ301" s="185">
        <f>IFERROR(MAX(IF(DQ$290=1,IF(MOD(DQ$291,12)=1,$D301*(Assumptions!DQ219),$D301*(Assumptions!DQ219-Assumptions!DP219)),IF(VLOOKUP($C301,Lease_Tenure,2,FALSE)=1,IF(MOD(DQ$291,12)=1,$D301*((Assumptions!DP219)*(1-Assumptions!DQ236)+(Assumptions!DQ219-Assumptions!DP219)),$D301*(Assumptions!DQ219-Assumptions!DP219)),IF(MOD(DQ$290,VLOOKUP($C301,Lease_Tenure,2,FALSE))=1,IF(MOD(DQ$291,12)=1,$D301*((Assumptions!DP219)*(1-Assumptions!DQ236)+(Assumptions!DQ219-Assumptions!DP219)),$D301*(Assumptions!DQ219-Assumptions!DP219)),$D301*(Assumptions!DQ219-Assumptions!DP219)))),0),0)</f>
        <v>0</v>
      </c>
      <c r="DR301" s="185">
        <f>IFERROR(MAX(IF(DR$290=1,IF(MOD(DR$291,12)=1,$D301*(Assumptions!DR219),$D301*(Assumptions!DR219-Assumptions!DQ219)),IF(VLOOKUP($C301,Lease_Tenure,2,FALSE)=1,IF(MOD(DR$291,12)=1,$D301*((Assumptions!DQ219)*(1-Assumptions!DR236)+(Assumptions!DR219-Assumptions!DQ219)),$D301*(Assumptions!DR219-Assumptions!DQ219)),IF(MOD(DR$290,VLOOKUP($C301,Lease_Tenure,2,FALSE))=1,IF(MOD(DR$291,12)=1,$D301*((Assumptions!DQ219)*(1-Assumptions!DR236)+(Assumptions!DR219-Assumptions!DQ219)),$D301*(Assumptions!DR219-Assumptions!DQ219)),$D301*(Assumptions!DR219-Assumptions!DQ219)))),0),0)</f>
        <v>0</v>
      </c>
      <c r="DS301" s="185">
        <f>IFERROR(MAX(IF(DS$290=1,IF(MOD(DS$291,12)=1,$D301*(Assumptions!DS219),$D301*(Assumptions!DS219-Assumptions!DR219)),IF(VLOOKUP($C301,Lease_Tenure,2,FALSE)=1,IF(MOD(DS$291,12)=1,$D301*((Assumptions!DR219)*(1-Assumptions!DS236)+(Assumptions!DS219-Assumptions!DR219)),$D301*(Assumptions!DS219-Assumptions!DR219)),IF(MOD(DS$290,VLOOKUP($C301,Lease_Tenure,2,FALSE))=1,IF(MOD(DS$291,12)=1,$D301*((Assumptions!DR219)*(1-Assumptions!DS236)+(Assumptions!DS219-Assumptions!DR219)),$D301*(Assumptions!DS219-Assumptions!DR219)),$D301*(Assumptions!DS219-Assumptions!DR219)))),0),0)</f>
        <v>0</v>
      </c>
      <c r="DT301" s="185">
        <f>IFERROR(MAX(IF(DT$290=1,IF(MOD(DT$291,12)=1,$D301*(Assumptions!DT219),$D301*(Assumptions!DT219-Assumptions!DS219)),IF(VLOOKUP($C301,Lease_Tenure,2,FALSE)=1,IF(MOD(DT$291,12)=1,$D301*((Assumptions!DS219)*(1-Assumptions!DT236)+(Assumptions!DT219-Assumptions!DS219)),$D301*(Assumptions!DT219-Assumptions!DS219)),IF(MOD(DT$290,VLOOKUP($C301,Lease_Tenure,2,FALSE))=1,IF(MOD(DT$291,12)=1,$D301*((Assumptions!DS219)*(1-Assumptions!DT236)+(Assumptions!DT219-Assumptions!DS219)),$D301*(Assumptions!DT219-Assumptions!DS219)),$D301*(Assumptions!DT219-Assumptions!DS219)))),0),0)</f>
        <v>0</v>
      </c>
      <c r="DU301" s="185">
        <f>IFERROR(MAX(IF(DU$290=1,IF(MOD(DU$291,12)=1,$D301*(Assumptions!DU219),$D301*(Assumptions!DU219-Assumptions!DT219)),IF(VLOOKUP($C301,Lease_Tenure,2,FALSE)=1,IF(MOD(DU$291,12)=1,$D301*((Assumptions!DT219)*(1-Assumptions!DU236)+(Assumptions!DU219-Assumptions!DT219)),$D301*(Assumptions!DU219-Assumptions!DT219)),IF(MOD(DU$290,VLOOKUP($C301,Lease_Tenure,2,FALSE))=1,IF(MOD(DU$291,12)=1,$D301*((Assumptions!DT219)*(1-Assumptions!DU236)+(Assumptions!DU219-Assumptions!DT219)),$D301*(Assumptions!DU219-Assumptions!DT219)),$D301*(Assumptions!DU219-Assumptions!DT219)))),0),0)</f>
        <v>0</v>
      </c>
      <c r="DV301" s="185">
        <f>IFERROR(MAX(IF(DV$290=1,IF(MOD(DV$291,12)=1,$D301*(Assumptions!DV219),$D301*(Assumptions!DV219-Assumptions!DU219)),IF(VLOOKUP($C301,Lease_Tenure,2,FALSE)=1,IF(MOD(DV$291,12)=1,$D301*((Assumptions!DU219)*(1-Assumptions!DV236)+(Assumptions!DV219-Assumptions!DU219)),$D301*(Assumptions!DV219-Assumptions!DU219)),IF(MOD(DV$290,VLOOKUP($C301,Lease_Tenure,2,FALSE))=1,IF(MOD(DV$291,12)=1,$D301*((Assumptions!DU219)*(1-Assumptions!DV236)+(Assumptions!DV219-Assumptions!DU219)),$D301*(Assumptions!DV219-Assumptions!DU219)),$D301*(Assumptions!DV219-Assumptions!DU219)))),0),0)</f>
        <v>0</v>
      </c>
      <c r="DW301" s="185">
        <f>IFERROR(MAX(IF(DW$290=1,IF(MOD(DW$291,12)=1,$D301*(Assumptions!DW219),$D301*(Assumptions!DW219-Assumptions!DV219)),IF(VLOOKUP($C301,Lease_Tenure,2,FALSE)=1,IF(MOD(DW$291,12)=1,$D301*((Assumptions!DV219)*(1-Assumptions!DW236)+(Assumptions!DW219-Assumptions!DV219)),$D301*(Assumptions!DW219-Assumptions!DV219)),IF(MOD(DW$290,VLOOKUP($C301,Lease_Tenure,2,FALSE))=1,IF(MOD(DW$291,12)=1,$D301*((Assumptions!DV219)*(1-Assumptions!DW236)+(Assumptions!DW219-Assumptions!DV219)),$D301*(Assumptions!DW219-Assumptions!DV219)),$D301*(Assumptions!DW219-Assumptions!DV219)))),0),0)</f>
        <v>0</v>
      </c>
      <c r="DX301" s="185">
        <f>IFERROR(MAX(IF(DX$290=1,IF(MOD(DX$291,12)=1,$D301*(Assumptions!DX219),$D301*(Assumptions!DX219-Assumptions!DW219)),IF(VLOOKUP($C301,Lease_Tenure,2,FALSE)=1,IF(MOD(DX$291,12)=1,$D301*((Assumptions!DW219)*(1-Assumptions!DX236)+(Assumptions!DX219-Assumptions!DW219)),$D301*(Assumptions!DX219-Assumptions!DW219)),IF(MOD(DX$290,VLOOKUP($C301,Lease_Tenure,2,FALSE))=1,IF(MOD(DX$291,12)=1,$D301*((Assumptions!DW219)*(1-Assumptions!DX236)+(Assumptions!DX219-Assumptions!DW219)),$D301*(Assumptions!DX219-Assumptions!DW219)),$D301*(Assumptions!DX219-Assumptions!DW219)))),0),0)</f>
        <v>0</v>
      </c>
      <c r="DY301" s="185">
        <f>IFERROR(MAX(IF(DY$290=1,IF(MOD(DY$291,12)=1,$D301*(Assumptions!DY219),$D301*(Assumptions!DY219-Assumptions!DX219)),IF(VLOOKUP($C301,Lease_Tenure,2,FALSE)=1,IF(MOD(DY$291,12)=1,$D301*((Assumptions!DX219)*(1-Assumptions!DY236)+(Assumptions!DY219-Assumptions!DX219)),$D301*(Assumptions!DY219-Assumptions!DX219)),IF(MOD(DY$290,VLOOKUP($C301,Lease_Tenure,2,FALSE))=1,IF(MOD(DY$291,12)=1,$D301*((Assumptions!DX219)*(1-Assumptions!DY236)+(Assumptions!DY219-Assumptions!DX219)),$D301*(Assumptions!DY219-Assumptions!DX219)),$D301*(Assumptions!DY219-Assumptions!DX219)))),0),0)</f>
        <v>0</v>
      </c>
      <c r="DZ301" s="185">
        <f>IFERROR(MAX(IF(DZ$290=1,IF(MOD(DZ$291,12)=1,$D301*(Assumptions!DZ219),$D301*(Assumptions!DZ219-Assumptions!DY219)),IF(VLOOKUP($C301,Lease_Tenure,2,FALSE)=1,IF(MOD(DZ$291,12)=1,$D301*((Assumptions!DY219)*(1-Assumptions!DZ236)+(Assumptions!DZ219-Assumptions!DY219)),$D301*(Assumptions!DZ219-Assumptions!DY219)),IF(MOD(DZ$290,VLOOKUP($C301,Lease_Tenure,2,FALSE))=1,IF(MOD(DZ$291,12)=1,$D301*((Assumptions!DY219)*(1-Assumptions!DZ236)+(Assumptions!DZ219-Assumptions!DY219)),$D301*(Assumptions!DZ219-Assumptions!DY219)),$D301*(Assumptions!DZ219-Assumptions!DY219)))),0),0)</f>
        <v>0</v>
      </c>
      <c r="EA301" s="185">
        <f>IFERROR(MAX(IF(EA$290=1,IF(MOD(EA$291,12)=1,$D301*(Assumptions!EA219),$D301*(Assumptions!EA219-Assumptions!DZ219)),IF(VLOOKUP($C301,Lease_Tenure,2,FALSE)=1,IF(MOD(EA$291,12)=1,$D301*((Assumptions!DZ219)*(1-Assumptions!EA236)+(Assumptions!EA219-Assumptions!DZ219)),$D301*(Assumptions!EA219-Assumptions!DZ219)),IF(MOD(EA$290,VLOOKUP($C301,Lease_Tenure,2,FALSE))=1,IF(MOD(EA$291,12)=1,$D301*((Assumptions!DZ219)*(1-Assumptions!EA236)+(Assumptions!EA219-Assumptions!DZ219)),$D301*(Assumptions!EA219-Assumptions!DZ219)),$D301*(Assumptions!EA219-Assumptions!DZ219)))),0),0)</f>
        <v>0</v>
      </c>
      <c r="EB301" s="185">
        <f>IFERROR(MAX(IF(EB$290=1,IF(MOD(EB$291,12)=1,$D301*(Assumptions!EB219),$D301*(Assumptions!EB219-Assumptions!EA219)),IF(VLOOKUP($C301,Lease_Tenure,2,FALSE)=1,IF(MOD(EB$291,12)=1,$D301*((Assumptions!EA219)*(1-Assumptions!EB236)+(Assumptions!EB219-Assumptions!EA219)),$D301*(Assumptions!EB219-Assumptions!EA219)),IF(MOD(EB$290,VLOOKUP($C301,Lease_Tenure,2,FALSE))=1,IF(MOD(EB$291,12)=1,$D301*((Assumptions!EA219)*(1-Assumptions!EB236)+(Assumptions!EB219-Assumptions!EA219)),$D301*(Assumptions!EB219-Assumptions!EA219)),$D301*(Assumptions!EB219-Assumptions!EA219)))),0),0)</f>
        <v>0</v>
      </c>
      <c r="EC301" s="185">
        <f>IFERROR(MAX(IF(EC$290=1,IF(MOD(EC$291,12)=1,$D301*(Assumptions!EC219),$D301*(Assumptions!EC219-Assumptions!EB219)),IF(VLOOKUP($C301,Lease_Tenure,2,FALSE)=1,IF(MOD(EC$291,12)=1,$D301*((Assumptions!EB219)*(1-Assumptions!EC236)+(Assumptions!EC219-Assumptions!EB219)),$D301*(Assumptions!EC219-Assumptions!EB219)),IF(MOD(EC$290,VLOOKUP($C301,Lease_Tenure,2,FALSE))=1,IF(MOD(EC$291,12)=1,$D301*((Assumptions!EB219)*(1-Assumptions!EC236)+(Assumptions!EC219-Assumptions!EB219)),$D301*(Assumptions!EC219-Assumptions!EB219)),$D301*(Assumptions!EC219-Assumptions!EB219)))),0),0)</f>
        <v>0</v>
      </c>
      <c r="ED301" s="185">
        <f>IFERROR(MAX(IF(ED$290=1,IF(MOD(ED$291,12)=1,$D301*(Assumptions!ED219),$D301*(Assumptions!ED219-Assumptions!EC219)),IF(VLOOKUP($C301,Lease_Tenure,2,FALSE)=1,IF(MOD(ED$291,12)=1,$D301*((Assumptions!EC219)*(1-Assumptions!ED236)+(Assumptions!ED219-Assumptions!EC219)),$D301*(Assumptions!ED219-Assumptions!EC219)),IF(MOD(ED$290,VLOOKUP($C301,Lease_Tenure,2,FALSE))=1,IF(MOD(ED$291,12)=1,$D301*((Assumptions!EC219)*(1-Assumptions!ED236)+(Assumptions!ED219-Assumptions!EC219)),$D301*(Assumptions!ED219-Assumptions!EC219)),$D301*(Assumptions!ED219-Assumptions!EC219)))),0),0)</f>
        <v>0</v>
      </c>
      <c r="EE301" s="185">
        <f>IFERROR(MAX(IF(EE$290=1,IF(MOD(EE$291,12)=1,$D301*(Assumptions!EE219),$D301*(Assumptions!EE219-Assumptions!ED219)),IF(VLOOKUP($C301,Lease_Tenure,2,FALSE)=1,IF(MOD(EE$291,12)=1,$D301*((Assumptions!ED219)*(1-Assumptions!EE236)+(Assumptions!EE219-Assumptions!ED219)),$D301*(Assumptions!EE219-Assumptions!ED219)),IF(MOD(EE$290,VLOOKUP($C301,Lease_Tenure,2,FALSE))=1,IF(MOD(EE$291,12)=1,$D301*((Assumptions!ED219)*(1-Assumptions!EE236)+(Assumptions!EE219-Assumptions!ED219)),$D301*(Assumptions!EE219-Assumptions!ED219)),$D301*(Assumptions!EE219-Assumptions!ED219)))),0),0)</f>
        <v>0</v>
      </c>
      <c r="EF301" s="185">
        <f>IFERROR(MAX(IF(EF$290=1,IF(MOD(EF$291,12)=1,$D301*(Assumptions!EF219),$D301*(Assumptions!EF219-Assumptions!EE219)),IF(VLOOKUP($C301,Lease_Tenure,2,FALSE)=1,IF(MOD(EF$291,12)=1,$D301*((Assumptions!EE219)*(1-Assumptions!EF236)+(Assumptions!EF219-Assumptions!EE219)),$D301*(Assumptions!EF219-Assumptions!EE219)),IF(MOD(EF$290,VLOOKUP($C301,Lease_Tenure,2,FALSE))=1,IF(MOD(EF$291,12)=1,$D301*((Assumptions!EE219)*(1-Assumptions!EF236)+(Assumptions!EF219-Assumptions!EE219)),$D301*(Assumptions!EF219-Assumptions!EE219)),$D301*(Assumptions!EF219-Assumptions!EE219)))),0),0)</f>
        <v>0</v>
      </c>
      <c r="EG301" s="185">
        <f>IFERROR(MAX(IF(EG$290=1,IF(MOD(EG$291,12)=1,$D301*(Assumptions!EG219),$D301*(Assumptions!EG219-Assumptions!EF219)),IF(VLOOKUP($C301,Lease_Tenure,2,FALSE)=1,IF(MOD(EG$291,12)=1,$D301*((Assumptions!EF219)*(1-Assumptions!EG236)+(Assumptions!EG219-Assumptions!EF219)),$D301*(Assumptions!EG219-Assumptions!EF219)),IF(MOD(EG$290,VLOOKUP($C301,Lease_Tenure,2,FALSE))=1,IF(MOD(EG$291,12)=1,$D301*((Assumptions!EF219)*(1-Assumptions!EG236)+(Assumptions!EG219-Assumptions!EF219)),$D301*(Assumptions!EG219-Assumptions!EF219)),$D301*(Assumptions!EG219-Assumptions!EF219)))),0),0)</f>
        <v>0</v>
      </c>
      <c r="EH301" s="185">
        <f>IFERROR(MAX(IF(EH$290=1,IF(MOD(EH$291,12)=1,$D301*(Assumptions!EH219),$D301*(Assumptions!EH219-Assumptions!EG219)),IF(VLOOKUP($C301,Lease_Tenure,2,FALSE)=1,IF(MOD(EH$291,12)=1,$D301*((Assumptions!EG219)*(1-Assumptions!EH236)+(Assumptions!EH219-Assumptions!EG219)),$D301*(Assumptions!EH219-Assumptions!EG219)),IF(MOD(EH$290,VLOOKUP($C301,Lease_Tenure,2,FALSE))=1,IF(MOD(EH$291,12)=1,$D301*((Assumptions!EG219)*(1-Assumptions!EH236)+(Assumptions!EH219-Assumptions!EG219)),$D301*(Assumptions!EH219-Assumptions!EG219)),$D301*(Assumptions!EH219-Assumptions!EG219)))),0),0)</f>
        <v>0</v>
      </c>
      <c r="EI301" s="185">
        <f>IFERROR(MAX(IF(EI$290=1,IF(MOD(EI$291,12)=1,$D301*(Assumptions!EI219),$D301*(Assumptions!EI219-Assumptions!EH219)),IF(VLOOKUP($C301,Lease_Tenure,2,FALSE)=1,IF(MOD(EI$291,12)=1,$D301*((Assumptions!EH219)*(1-Assumptions!EI236)+(Assumptions!EI219-Assumptions!EH219)),$D301*(Assumptions!EI219-Assumptions!EH219)),IF(MOD(EI$290,VLOOKUP($C301,Lease_Tenure,2,FALSE))=1,IF(MOD(EI$291,12)=1,$D301*((Assumptions!EH219)*(1-Assumptions!EI236)+(Assumptions!EI219-Assumptions!EH219)),$D301*(Assumptions!EI219-Assumptions!EH219)),$D301*(Assumptions!EI219-Assumptions!EH219)))),0),0)</f>
        <v>0</v>
      </c>
      <c r="EJ301" s="185">
        <f>IFERROR(MAX(IF(EJ$290=1,IF(MOD(EJ$291,12)=1,$D301*(Assumptions!EJ219),$D301*(Assumptions!EJ219-Assumptions!EI219)),IF(VLOOKUP($C301,Lease_Tenure,2,FALSE)=1,IF(MOD(EJ$291,12)=1,$D301*((Assumptions!EI219)*(1-Assumptions!EJ236)+(Assumptions!EJ219-Assumptions!EI219)),$D301*(Assumptions!EJ219-Assumptions!EI219)),IF(MOD(EJ$290,VLOOKUP($C301,Lease_Tenure,2,FALSE))=1,IF(MOD(EJ$291,12)=1,$D301*((Assumptions!EI219)*(1-Assumptions!EJ236)+(Assumptions!EJ219-Assumptions!EI219)),$D301*(Assumptions!EJ219-Assumptions!EI219)),$D301*(Assumptions!EJ219-Assumptions!EI219)))),0),0)</f>
        <v>0</v>
      </c>
      <c r="EK301" s="185">
        <f>IFERROR(MAX(IF(EK$290=1,IF(MOD(EK$291,12)=1,$D301*(Assumptions!EK219),$D301*(Assumptions!EK219-Assumptions!EJ219)),IF(VLOOKUP($C301,Lease_Tenure,2,FALSE)=1,IF(MOD(EK$291,12)=1,$D301*((Assumptions!EJ219)*(1-Assumptions!EK236)+(Assumptions!EK219-Assumptions!EJ219)),$D301*(Assumptions!EK219-Assumptions!EJ219)),IF(MOD(EK$290,VLOOKUP($C301,Lease_Tenure,2,FALSE))=1,IF(MOD(EK$291,12)=1,$D301*((Assumptions!EJ219)*(1-Assumptions!EK236)+(Assumptions!EK219-Assumptions!EJ219)),$D301*(Assumptions!EK219-Assumptions!EJ219)),$D301*(Assumptions!EK219-Assumptions!EJ219)))),0),0)</f>
        <v>0</v>
      </c>
      <c r="EL301" s="185">
        <f>IFERROR(MAX(IF(EL$290=1,IF(MOD(EL$291,12)=1,$D301*(Assumptions!EL219),$D301*(Assumptions!EL219-Assumptions!EK219)),IF(VLOOKUP($C301,Lease_Tenure,2,FALSE)=1,IF(MOD(EL$291,12)=1,$D301*((Assumptions!EK219)*(1-Assumptions!EL236)+(Assumptions!EL219-Assumptions!EK219)),$D301*(Assumptions!EL219-Assumptions!EK219)),IF(MOD(EL$290,VLOOKUP($C301,Lease_Tenure,2,FALSE))=1,IF(MOD(EL$291,12)=1,$D301*((Assumptions!EK219)*(1-Assumptions!EL236)+(Assumptions!EL219-Assumptions!EK219)),$D301*(Assumptions!EL219-Assumptions!EK219)),$D301*(Assumptions!EL219-Assumptions!EK219)))),0),0)</f>
        <v>0</v>
      </c>
      <c r="EM301" s="185">
        <f>IFERROR(MAX(IF(EM$290=1,IF(MOD(EM$291,12)=1,$D301*(Assumptions!EM219),$D301*(Assumptions!EM219-Assumptions!EL219)),IF(VLOOKUP($C301,Lease_Tenure,2,FALSE)=1,IF(MOD(EM$291,12)=1,$D301*((Assumptions!EL219)*(1-Assumptions!EM236)+(Assumptions!EM219-Assumptions!EL219)),$D301*(Assumptions!EM219-Assumptions!EL219)),IF(MOD(EM$290,VLOOKUP($C301,Lease_Tenure,2,FALSE))=1,IF(MOD(EM$291,12)=1,$D301*((Assumptions!EL219)*(1-Assumptions!EM236)+(Assumptions!EM219-Assumptions!EL219)),$D301*(Assumptions!EM219-Assumptions!EL219)),$D301*(Assumptions!EM219-Assumptions!EL219)))),0),0)</f>
        <v>0</v>
      </c>
      <c r="EN301" s="185">
        <f>IFERROR(MAX(IF(EN$290=1,IF(MOD(EN$291,12)=1,$D301*(Assumptions!EN219),$D301*(Assumptions!EN219-Assumptions!EM219)),IF(VLOOKUP($C301,Lease_Tenure,2,FALSE)=1,IF(MOD(EN$291,12)=1,$D301*((Assumptions!EM219)*(1-Assumptions!EN236)+(Assumptions!EN219-Assumptions!EM219)),$D301*(Assumptions!EN219-Assumptions!EM219)),IF(MOD(EN$290,VLOOKUP($C301,Lease_Tenure,2,FALSE))=1,IF(MOD(EN$291,12)=1,$D301*((Assumptions!EM219)*(1-Assumptions!EN236)+(Assumptions!EN219-Assumptions!EM219)),$D301*(Assumptions!EN219-Assumptions!EM219)),$D301*(Assumptions!EN219-Assumptions!EM219)))),0),0)</f>
        <v>0</v>
      </c>
      <c r="EO301" s="185">
        <f>IFERROR(MAX(IF(EO$290=1,IF(MOD(EO$291,12)=1,$D301*(Assumptions!EO219),$D301*(Assumptions!EO219-Assumptions!EN219)),IF(VLOOKUP($C301,Lease_Tenure,2,FALSE)=1,IF(MOD(EO$291,12)=1,$D301*((Assumptions!EN219)*(1-Assumptions!EO236)+(Assumptions!EO219-Assumptions!EN219)),$D301*(Assumptions!EO219-Assumptions!EN219)),IF(MOD(EO$290,VLOOKUP($C301,Lease_Tenure,2,FALSE))=1,IF(MOD(EO$291,12)=1,$D301*((Assumptions!EN219)*(1-Assumptions!EO236)+(Assumptions!EO219-Assumptions!EN219)),$D301*(Assumptions!EO219-Assumptions!EN219)),$D301*(Assumptions!EO219-Assumptions!EN219)))),0),0)</f>
        <v>0</v>
      </c>
      <c r="EP301" s="185">
        <f>IFERROR(MAX(IF(EP$290=1,IF(MOD(EP$291,12)=1,$D301*(Assumptions!EP219),$D301*(Assumptions!EP219-Assumptions!EO219)),IF(VLOOKUP($C301,Lease_Tenure,2,FALSE)=1,IF(MOD(EP$291,12)=1,$D301*((Assumptions!EO219)*(1-Assumptions!EP236)+(Assumptions!EP219-Assumptions!EO219)),$D301*(Assumptions!EP219-Assumptions!EO219)),IF(MOD(EP$290,VLOOKUP($C301,Lease_Tenure,2,FALSE))=1,IF(MOD(EP$291,12)=1,$D301*((Assumptions!EO219)*(1-Assumptions!EP236)+(Assumptions!EP219-Assumptions!EO219)),$D301*(Assumptions!EP219-Assumptions!EO219)),$D301*(Assumptions!EP219-Assumptions!EO219)))),0),0)</f>
        <v>0</v>
      </c>
      <c r="EQ301" s="185">
        <f>IFERROR(MAX(IF(EQ$290=1,IF(MOD(EQ$291,12)=1,$D301*(Assumptions!EQ219),$D301*(Assumptions!EQ219-Assumptions!EP219)),IF(VLOOKUP($C301,Lease_Tenure,2,FALSE)=1,IF(MOD(EQ$291,12)=1,$D301*((Assumptions!EP219)*(1-Assumptions!EQ236)+(Assumptions!EQ219-Assumptions!EP219)),$D301*(Assumptions!EQ219-Assumptions!EP219)),IF(MOD(EQ$290,VLOOKUP($C301,Lease_Tenure,2,FALSE))=1,IF(MOD(EQ$291,12)=1,$D301*((Assumptions!EP219)*(1-Assumptions!EQ236)+(Assumptions!EQ219-Assumptions!EP219)),$D301*(Assumptions!EQ219-Assumptions!EP219)),$D301*(Assumptions!EQ219-Assumptions!EP219)))),0),0)</f>
        <v>0</v>
      </c>
      <c r="ER301" s="185">
        <f>IFERROR(MAX(IF(ER$290=1,IF(MOD(ER$291,12)=1,$D301*(Assumptions!ER219),$D301*(Assumptions!ER219-Assumptions!EQ219)),IF(VLOOKUP($C301,Lease_Tenure,2,FALSE)=1,IF(MOD(ER$291,12)=1,$D301*((Assumptions!EQ219)*(1-Assumptions!ER236)+(Assumptions!ER219-Assumptions!EQ219)),$D301*(Assumptions!ER219-Assumptions!EQ219)),IF(MOD(ER$290,VLOOKUP($C301,Lease_Tenure,2,FALSE))=1,IF(MOD(ER$291,12)=1,$D301*((Assumptions!EQ219)*(1-Assumptions!ER236)+(Assumptions!ER219-Assumptions!EQ219)),$D301*(Assumptions!ER219-Assumptions!EQ219)),$D301*(Assumptions!ER219-Assumptions!EQ219)))),0),0)</f>
        <v>0</v>
      </c>
      <c r="ES301" s="185">
        <f>IFERROR(MAX(IF(ES$290=1,IF(MOD(ES$291,12)=1,$D301*(Assumptions!ES219),$D301*(Assumptions!ES219-Assumptions!ER219)),IF(VLOOKUP($C301,Lease_Tenure,2,FALSE)=1,IF(MOD(ES$291,12)=1,$D301*((Assumptions!ER219)*(1-Assumptions!ES236)+(Assumptions!ES219-Assumptions!ER219)),$D301*(Assumptions!ES219-Assumptions!ER219)),IF(MOD(ES$290,VLOOKUP($C301,Lease_Tenure,2,FALSE))=1,IF(MOD(ES$291,12)=1,$D301*((Assumptions!ER219)*(1-Assumptions!ES236)+(Assumptions!ES219-Assumptions!ER219)),$D301*(Assumptions!ES219-Assumptions!ER219)),$D301*(Assumptions!ES219-Assumptions!ER219)))),0),0)</f>
        <v>0.70499999999999996</v>
      </c>
      <c r="ET301" s="185">
        <f>IFERROR(MAX(IF(ET$290=1,IF(MOD(ET$291,12)=1,$D301*(Assumptions!ET219),$D301*(Assumptions!ET219-Assumptions!ES219)),IF(VLOOKUP($C301,Lease_Tenure,2,FALSE)=1,IF(MOD(ET$291,12)=1,$D301*((Assumptions!ES219)*(1-Assumptions!ET236)+(Assumptions!ET219-Assumptions!ES219)),$D301*(Assumptions!ET219-Assumptions!ES219)),IF(MOD(ET$290,VLOOKUP($C301,Lease_Tenure,2,FALSE))=1,IF(MOD(ET$291,12)=1,$D301*((Assumptions!ES219)*(1-Assumptions!ET236)+(Assumptions!ET219-Assumptions!ES219)),$D301*(Assumptions!ET219-Assumptions!ES219)),$D301*(Assumptions!ET219-Assumptions!ES219)))),0),0)</f>
        <v>0</v>
      </c>
      <c r="EU301" s="185">
        <f>IFERROR(MAX(IF(EU$290=1,IF(MOD(EU$291,12)=1,$D301*(Assumptions!EU219),$D301*(Assumptions!EU219-Assumptions!ET219)),IF(VLOOKUP($C301,Lease_Tenure,2,FALSE)=1,IF(MOD(EU$291,12)=1,$D301*((Assumptions!ET219)*(1-Assumptions!EU236)+(Assumptions!EU219-Assumptions!ET219)),$D301*(Assumptions!EU219-Assumptions!ET219)),IF(MOD(EU$290,VLOOKUP($C301,Lease_Tenure,2,FALSE))=1,IF(MOD(EU$291,12)=1,$D301*((Assumptions!ET219)*(1-Assumptions!EU236)+(Assumptions!EU219-Assumptions!ET219)),$D301*(Assumptions!EU219-Assumptions!ET219)),$D301*(Assumptions!EU219-Assumptions!ET219)))),0),0)</f>
        <v>0</v>
      </c>
      <c r="EV301" s="185">
        <f>IFERROR(MAX(IF(EV$290=1,IF(MOD(EV$291,12)=1,$D301*(Assumptions!EV219),$D301*(Assumptions!EV219-Assumptions!EU219)),IF(VLOOKUP($C301,Lease_Tenure,2,FALSE)=1,IF(MOD(EV$291,12)=1,$D301*((Assumptions!EU219)*(1-Assumptions!EV236)+(Assumptions!EV219-Assumptions!EU219)),$D301*(Assumptions!EV219-Assumptions!EU219)),IF(MOD(EV$290,VLOOKUP($C301,Lease_Tenure,2,FALSE))=1,IF(MOD(EV$291,12)=1,$D301*((Assumptions!EU219)*(1-Assumptions!EV236)+(Assumptions!EV219-Assumptions!EU219)),$D301*(Assumptions!EV219-Assumptions!EU219)),$D301*(Assumptions!EV219-Assumptions!EU219)))),0),0)</f>
        <v>0</v>
      </c>
      <c r="EW301" s="185">
        <f>IFERROR(MAX(IF(EW$290=1,IF(MOD(EW$291,12)=1,$D301*(Assumptions!EW219),$D301*(Assumptions!EW219-Assumptions!EV219)),IF(VLOOKUP($C301,Lease_Tenure,2,FALSE)=1,IF(MOD(EW$291,12)=1,$D301*((Assumptions!EV219)*(1-Assumptions!EW236)+(Assumptions!EW219-Assumptions!EV219)),$D301*(Assumptions!EW219-Assumptions!EV219)),IF(MOD(EW$290,VLOOKUP($C301,Lease_Tenure,2,FALSE))=1,IF(MOD(EW$291,12)=1,$D301*((Assumptions!EV219)*(1-Assumptions!EW236)+(Assumptions!EW219-Assumptions!EV219)),$D301*(Assumptions!EW219-Assumptions!EV219)),$D301*(Assumptions!EW219-Assumptions!EV219)))),0),0)</f>
        <v>0</v>
      </c>
      <c r="EX301" s="185">
        <f>IFERROR(MAX(IF(EX$290=1,IF(MOD(EX$291,12)=1,$D301*(Assumptions!EX219),$D301*(Assumptions!EX219-Assumptions!EW219)),IF(VLOOKUP($C301,Lease_Tenure,2,FALSE)=1,IF(MOD(EX$291,12)=1,$D301*((Assumptions!EW219)*(1-Assumptions!EX236)+(Assumptions!EX219-Assumptions!EW219)),$D301*(Assumptions!EX219-Assumptions!EW219)),IF(MOD(EX$290,VLOOKUP($C301,Lease_Tenure,2,FALSE))=1,IF(MOD(EX$291,12)=1,$D301*((Assumptions!EW219)*(1-Assumptions!EX236)+(Assumptions!EX219-Assumptions!EW219)),$D301*(Assumptions!EX219-Assumptions!EW219)),$D301*(Assumptions!EX219-Assumptions!EW219)))),0),0)</f>
        <v>0</v>
      </c>
      <c r="EY301" s="185">
        <f>IFERROR(MAX(IF(EY$290=1,IF(MOD(EY$291,12)=1,$D301*(Assumptions!EY219),$D301*(Assumptions!EY219-Assumptions!EX219)),IF(VLOOKUP($C301,Lease_Tenure,2,FALSE)=1,IF(MOD(EY$291,12)=1,$D301*((Assumptions!EX219)*(1-Assumptions!EY236)+(Assumptions!EY219-Assumptions!EX219)),$D301*(Assumptions!EY219-Assumptions!EX219)),IF(MOD(EY$290,VLOOKUP($C301,Lease_Tenure,2,FALSE))=1,IF(MOD(EY$291,12)=1,$D301*((Assumptions!EX219)*(1-Assumptions!EY236)+(Assumptions!EY219-Assumptions!EX219)),$D301*(Assumptions!EY219-Assumptions!EX219)),$D301*(Assumptions!EY219-Assumptions!EX219)))),0),0)</f>
        <v>0</v>
      </c>
      <c r="EZ301" s="185">
        <f>IFERROR(MAX(IF(EZ$290=1,IF(MOD(EZ$291,12)=1,$D301*(Assumptions!EZ219),$D301*(Assumptions!EZ219-Assumptions!EY219)),IF(VLOOKUP($C301,Lease_Tenure,2,FALSE)=1,IF(MOD(EZ$291,12)=1,$D301*((Assumptions!EY219)*(1-Assumptions!EZ236)+(Assumptions!EZ219-Assumptions!EY219)),$D301*(Assumptions!EZ219-Assumptions!EY219)),IF(MOD(EZ$290,VLOOKUP($C301,Lease_Tenure,2,FALSE))=1,IF(MOD(EZ$291,12)=1,$D301*((Assumptions!EY219)*(1-Assumptions!EZ236)+(Assumptions!EZ219-Assumptions!EY219)),$D301*(Assumptions!EZ219-Assumptions!EY219)),$D301*(Assumptions!EZ219-Assumptions!EY219)))),0),0)</f>
        <v>0</v>
      </c>
      <c r="FA301" s="185">
        <f>IFERROR(MAX(IF(FA$290=1,IF(MOD(FA$291,12)=1,$D301*(Assumptions!FA219),$D301*(Assumptions!FA219-Assumptions!EZ219)),IF(VLOOKUP($C301,Lease_Tenure,2,FALSE)=1,IF(MOD(FA$291,12)=1,$D301*((Assumptions!EZ219)*(1-Assumptions!FA236)+(Assumptions!FA219-Assumptions!EZ219)),$D301*(Assumptions!FA219-Assumptions!EZ219)),IF(MOD(FA$290,VLOOKUP($C301,Lease_Tenure,2,FALSE))=1,IF(MOD(FA$291,12)=1,$D301*((Assumptions!EZ219)*(1-Assumptions!FA236)+(Assumptions!FA219-Assumptions!EZ219)),$D301*(Assumptions!FA219-Assumptions!EZ219)),$D301*(Assumptions!FA219-Assumptions!EZ219)))),0),0)</f>
        <v>0</v>
      </c>
      <c r="FB301" s="185">
        <f>IFERROR(MAX(IF(FB$290=1,IF(MOD(FB$291,12)=1,$D301*(Assumptions!FB219),$D301*(Assumptions!FB219-Assumptions!FA219)),IF(VLOOKUP($C301,Lease_Tenure,2,FALSE)=1,IF(MOD(FB$291,12)=1,$D301*((Assumptions!FA219)*(1-Assumptions!FB236)+(Assumptions!FB219-Assumptions!FA219)),$D301*(Assumptions!FB219-Assumptions!FA219)),IF(MOD(FB$290,VLOOKUP($C301,Lease_Tenure,2,FALSE))=1,IF(MOD(FB$291,12)=1,$D301*((Assumptions!FA219)*(1-Assumptions!FB236)+(Assumptions!FB219-Assumptions!FA219)),$D301*(Assumptions!FB219-Assumptions!FA219)),$D301*(Assumptions!FB219-Assumptions!FA219)))),0),0)</f>
        <v>0</v>
      </c>
      <c r="FC301" s="185">
        <f>IFERROR(MAX(IF(FC$290=1,IF(MOD(FC$291,12)=1,$D301*(Assumptions!FC219),$D301*(Assumptions!FC219-Assumptions!FB219)),IF(VLOOKUP($C301,Lease_Tenure,2,FALSE)=1,IF(MOD(FC$291,12)=1,$D301*((Assumptions!FB219)*(1-Assumptions!FC236)+(Assumptions!FC219-Assumptions!FB219)),$D301*(Assumptions!FC219-Assumptions!FB219)),IF(MOD(FC$290,VLOOKUP($C301,Lease_Tenure,2,FALSE))=1,IF(MOD(FC$291,12)=1,$D301*((Assumptions!FB219)*(1-Assumptions!FC236)+(Assumptions!FC219-Assumptions!FB219)),$D301*(Assumptions!FC219-Assumptions!FB219)),$D301*(Assumptions!FC219-Assumptions!FB219)))),0),0)</f>
        <v>0</v>
      </c>
      <c r="FD301" s="185">
        <f>IFERROR(MAX(IF(FD$290=1,IF(MOD(FD$291,12)=1,$D301*(Assumptions!FD219),$D301*(Assumptions!FD219-Assumptions!FC219)),IF(VLOOKUP($C301,Lease_Tenure,2,FALSE)=1,IF(MOD(FD$291,12)=1,$D301*((Assumptions!FC219)*(1-Assumptions!FD236)+(Assumptions!FD219-Assumptions!FC219)),$D301*(Assumptions!FD219-Assumptions!FC219)),IF(MOD(FD$290,VLOOKUP($C301,Lease_Tenure,2,FALSE))=1,IF(MOD(FD$291,12)=1,$D301*((Assumptions!FC219)*(1-Assumptions!FD236)+(Assumptions!FD219-Assumptions!FC219)),$D301*(Assumptions!FD219-Assumptions!FC219)),$D301*(Assumptions!FD219-Assumptions!FC219)))),0),0)</f>
        <v>0</v>
      </c>
      <c r="FE301" s="185">
        <f>IFERROR(MAX(IF(FE$290=1,IF(MOD(FE$291,12)=1,$D301*(Assumptions!FE219),$D301*(Assumptions!FE219-Assumptions!FD219)),IF(VLOOKUP($C301,Lease_Tenure,2,FALSE)=1,IF(MOD(FE$291,12)=1,$D301*((Assumptions!FD219)*(1-Assumptions!FE236)+(Assumptions!FE219-Assumptions!FD219)),$D301*(Assumptions!FE219-Assumptions!FD219)),IF(MOD(FE$290,VLOOKUP($C301,Lease_Tenure,2,FALSE))=1,IF(MOD(FE$291,12)=1,$D301*((Assumptions!FD219)*(1-Assumptions!FE236)+(Assumptions!FE219-Assumptions!FD219)),$D301*(Assumptions!FE219-Assumptions!FD219)),$D301*(Assumptions!FE219-Assumptions!FD219)))),0),0)</f>
        <v>0</v>
      </c>
      <c r="FF301" s="185">
        <f>IFERROR(MAX(IF(FF$290=1,IF(MOD(FF$291,12)=1,$D301*(Assumptions!FF219),$D301*(Assumptions!FF219-Assumptions!FE219)),IF(VLOOKUP($C301,Lease_Tenure,2,FALSE)=1,IF(MOD(FF$291,12)=1,$D301*((Assumptions!FE219)*(1-Assumptions!FF236)+(Assumptions!FF219-Assumptions!FE219)),$D301*(Assumptions!FF219-Assumptions!FE219)),IF(MOD(FF$290,VLOOKUP($C301,Lease_Tenure,2,FALSE))=1,IF(MOD(FF$291,12)=1,$D301*((Assumptions!FE219)*(1-Assumptions!FF236)+(Assumptions!FF219-Assumptions!FE219)),$D301*(Assumptions!FF219-Assumptions!FE219)),$D301*(Assumptions!FF219-Assumptions!FE219)))),0),0)</f>
        <v>0</v>
      </c>
      <c r="FG301" s="185">
        <f>IFERROR(MAX(IF(FG$290=1,IF(MOD(FG$291,12)=1,$D301*(Assumptions!FG219),$D301*(Assumptions!FG219-Assumptions!FF219)),IF(VLOOKUP($C301,Lease_Tenure,2,FALSE)=1,IF(MOD(FG$291,12)=1,$D301*((Assumptions!FF219)*(1-Assumptions!FG236)+(Assumptions!FG219-Assumptions!FF219)),$D301*(Assumptions!FG219-Assumptions!FF219)),IF(MOD(FG$290,VLOOKUP($C301,Lease_Tenure,2,FALSE))=1,IF(MOD(FG$291,12)=1,$D301*((Assumptions!FF219)*(1-Assumptions!FG236)+(Assumptions!FG219-Assumptions!FF219)),$D301*(Assumptions!FG219-Assumptions!FF219)),$D301*(Assumptions!FG219-Assumptions!FF219)))),0),0)</f>
        <v>0</v>
      </c>
      <c r="FH301" s="185">
        <f>IFERROR(MAX(IF(FH$290=1,IF(MOD(FH$291,12)=1,$D301*(Assumptions!FH219),$D301*(Assumptions!FH219-Assumptions!FG219)),IF(VLOOKUP($C301,Lease_Tenure,2,FALSE)=1,IF(MOD(FH$291,12)=1,$D301*((Assumptions!FG219)*(1-Assumptions!FH236)+(Assumptions!FH219-Assumptions!FG219)),$D301*(Assumptions!FH219-Assumptions!FG219)),IF(MOD(FH$290,VLOOKUP($C301,Lease_Tenure,2,FALSE))=1,IF(MOD(FH$291,12)=1,$D301*((Assumptions!FG219)*(1-Assumptions!FH236)+(Assumptions!FH219-Assumptions!FG219)),$D301*(Assumptions!FH219-Assumptions!FG219)),$D301*(Assumptions!FH219-Assumptions!FG219)))),0),0)</f>
        <v>0</v>
      </c>
      <c r="FI301" s="185">
        <f>IFERROR(MAX(IF(FI$290=1,IF(MOD(FI$291,12)=1,$D301*(Assumptions!FI219),$D301*(Assumptions!FI219-Assumptions!FH219)),IF(VLOOKUP($C301,Lease_Tenure,2,FALSE)=1,IF(MOD(FI$291,12)=1,$D301*((Assumptions!FH219)*(1-Assumptions!FI236)+(Assumptions!FI219-Assumptions!FH219)),$D301*(Assumptions!FI219-Assumptions!FH219)),IF(MOD(FI$290,VLOOKUP($C301,Lease_Tenure,2,FALSE))=1,IF(MOD(FI$291,12)=1,$D301*((Assumptions!FH219)*(1-Assumptions!FI236)+(Assumptions!FI219-Assumptions!FH219)),$D301*(Assumptions!FI219-Assumptions!FH219)),$D301*(Assumptions!FI219-Assumptions!FH219)))),0),0)</f>
        <v>0</v>
      </c>
      <c r="FJ301" s="185">
        <f>IFERROR(MAX(IF(FJ$290=1,IF(MOD(FJ$291,12)=1,$D301*(Assumptions!FJ219),$D301*(Assumptions!FJ219-Assumptions!FI219)),IF(VLOOKUP($C301,Lease_Tenure,2,FALSE)=1,IF(MOD(FJ$291,12)=1,$D301*((Assumptions!FI219)*(1-Assumptions!FJ236)+(Assumptions!FJ219-Assumptions!FI219)),$D301*(Assumptions!FJ219-Assumptions!FI219)),IF(MOD(FJ$290,VLOOKUP($C301,Lease_Tenure,2,FALSE))=1,IF(MOD(FJ$291,12)=1,$D301*((Assumptions!FI219)*(1-Assumptions!FJ236)+(Assumptions!FJ219-Assumptions!FI219)),$D301*(Assumptions!FJ219-Assumptions!FI219)),$D301*(Assumptions!FJ219-Assumptions!FI219)))),0),0)</f>
        <v>0</v>
      </c>
      <c r="FK301" s="185">
        <f>IFERROR(MAX(IF(FK$290=1,IF(MOD(FK$291,12)=1,$D301*(Assumptions!FK219),$D301*(Assumptions!FK219-Assumptions!FJ219)),IF(VLOOKUP($C301,Lease_Tenure,2,FALSE)=1,IF(MOD(FK$291,12)=1,$D301*((Assumptions!FJ219)*(1-Assumptions!FK236)+(Assumptions!FK219-Assumptions!FJ219)),$D301*(Assumptions!FK219-Assumptions!FJ219)),IF(MOD(FK$290,VLOOKUP($C301,Lease_Tenure,2,FALSE))=1,IF(MOD(FK$291,12)=1,$D301*((Assumptions!FJ219)*(1-Assumptions!FK236)+(Assumptions!FK219-Assumptions!FJ219)),$D301*(Assumptions!FK219-Assumptions!FJ219)),$D301*(Assumptions!FK219-Assumptions!FJ219)))),0),0)</f>
        <v>0</v>
      </c>
      <c r="FL301" s="185">
        <f>IFERROR(MAX(IF(FL$290=1,IF(MOD(FL$291,12)=1,$D301*(Assumptions!FL219),$D301*(Assumptions!FL219-Assumptions!FK219)),IF(VLOOKUP($C301,Lease_Tenure,2,FALSE)=1,IF(MOD(FL$291,12)=1,$D301*((Assumptions!FK219)*(1-Assumptions!FL236)+(Assumptions!FL219-Assumptions!FK219)),$D301*(Assumptions!FL219-Assumptions!FK219)),IF(MOD(FL$290,VLOOKUP($C301,Lease_Tenure,2,FALSE))=1,IF(MOD(FL$291,12)=1,$D301*((Assumptions!FK219)*(1-Assumptions!FL236)+(Assumptions!FL219-Assumptions!FK219)),$D301*(Assumptions!FL219-Assumptions!FK219)),$D301*(Assumptions!FL219-Assumptions!FK219)))),0),0)</f>
        <v>0</v>
      </c>
      <c r="FM301" s="185">
        <f>IFERROR(MAX(IF(FM$290=1,IF(MOD(FM$291,12)=1,$D301*(Assumptions!FM219),$D301*(Assumptions!FM219-Assumptions!FL219)),IF(VLOOKUP($C301,Lease_Tenure,2,FALSE)=1,IF(MOD(FM$291,12)=1,$D301*((Assumptions!FL219)*(1-Assumptions!FM236)+(Assumptions!FM219-Assumptions!FL219)),$D301*(Assumptions!FM219-Assumptions!FL219)),IF(MOD(FM$290,VLOOKUP($C301,Lease_Tenure,2,FALSE))=1,IF(MOD(FM$291,12)=1,$D301*((Assumptions!FL219)*(1-Assumptions!FM236)+(Assumptions!FM219-Assumptions!FL219)),$D301*(Assumptions!FM219-Assumptions!FL219)),$D301*(Assumptions!FM219-Assumptions!FL219)))),0),0)</f>
        <v>0</v>
      </c>
      <c r="FN301" s="185">
        <f>IFERROR(MAX(IF(FN$290=1,IF(MOD(FN$291,12)=1,$D301*(Assumptions!FN219),$D301*(Assumptions!FN219-Assumptions!FM219)),IF(VLOOKUP($C301,Lease_Tenure,2,FALSE)=1,IF(MOD(FN$291,12)=1,$D301*((Assumptions!FM219)*(1-Assumptions!FN236)+(Assumptions!FN219-Assumptions!FM219)),$D301*(Assumptions!FN219-Assumptions!FM219)),IF(MOD(FN$290,VLOOKUP($C301,Lease_Tenure,2,FALSE))=1,IF(MOD(FN$291,12)=1,$D301*((Assumptions!FM219)*(1-Assumptions!FN236)+(Assumptions!FN219-Assumptions!FM219)),$D301*(Assumptions!FN219-Assumptions!FM219)),$D301*(Assumptions!FN219-Assumptions!FM219)))),0),0)</f>
        <v>0</v>
      </c>
      <c r="FO301" s="185">
        <f>IFERROR(MAX(IF(FO$290=1,IF(MOD(FO$291,12)=1,$D301*(Assumptions!FO219),$D301*(Assumptions!FO219-Assumptions!FN219)),IF(VLOOKUP($C301,Lease_Tenure,2,FALSE)=1,IF(MOD(FO$291,12)=1,$D301*((Assumptions!FN219)*(1-Assumptions!FO236)+(Assumptions!FO219-Assumptions!FN219)),$D301*(Assumptions!FO219-Assumptions!FN219)),IF(MOD(FO$290,VLOOKUP($C301,Lease_Tenure,2,FALSE))=1,IF(MOD(FO$291,12)=1,$D301*((Assumptions!FN219)*(1-Assumptions!FO236)+(Assumptions!FO219-Assumptions!FN219)),$D301*(Assumptions!FO219-Assumptions!FN219)),$D301*(Assumptions!FO219-Assumptions!FN219)))),0),0)</f>
        <v>0</v>
      </c>
      <c r="FP301" s="185">
        <f>IFERROR(MAX(IF(FP$290=1,IF(MOD(FP$291,12)=1,$D301*(Assumptions!FP219),$D301*(Assumptions!FP219-Assumptions!FO219)),IF(VLOOKUP($C301,Lease_Tenure,2,FALSE)=1,IF(MOD(FP$291,12)=1,$D301*((Assumptions!FO219)*(1-Assumptions!FP236)+(Assumptions!FP219-Assumptions!FO219)),$D301*(Assumptions!FP219-Assumptions!FO219)),IF(MOD(FP$290,VLOOKUP($C301,Lease_Tenure,2,FALSE))=1,IF(MOD(FP$291,12)=1,$D301*((Assumptions!FO219)*(1-Assumptions!FP236)+(Assumptions!FP219-Assumptions!FO219)),$D301*(Assumptions!FP219-Assumptions!FO219)),$D301*(Assumptions!FP219-Assumptions!FO219)))),0),0)</f>
        <v>0</v>
      </c>
      <c r="FQ301" s="185">
        <f>IFERROR(MAX(IF(FQ$290=1,IF(MOD(FQ$291,12)=1,$D301*(Assumptions!FQ219),$D301*(Assumptions!FQ219-Assumptions!FP219)),IF(VLOOKUP($C301,Lease_Tenure,2,FALSE)=1,IF(MOD(FQ$291,12)=1,$D301*((Assumptions!FP219)*(1-Assumptions!FQ236)+(Assumptions!FQ219-Assumptions!FP219)),$D301*(Assumptions!FQ219-Assumptions!FP219)),IF(MOD(FQ$290,VLOOKUP($C301,Lease_Tenure,2,FALSE))=1,IF(MOD(FQ$291,12)=1,$D301*((Assumptions!FP219)*(1-Assumptions!FQ236)+(Assumptions!FQ219-Assumptions!FP219)),$D301*(Assumptions!FQ219-Assumptions!FP219)),$D301*(Assumptions!FQ219-Assumptions!FP219)))),0),0)</f>
        <v>0</v>
      </c>
      <c r="FR301" s="185">
        <f>IFERROR(MAX(IF(FR$290=1,IF(MOD(FR$291,12)=1,$D301*(Assumptions!FR219),$D301*(Assumptions!FR219-Assumptions!FQ219)),IF(VLOOKUP($C301,Lease_Tenure,2,FALSE)=1,IF(MOD(FR$291,12)=1,$D301*((Assumptions!FQ219)*(1-Assumptions!FR236)+(Assumptions!FR219-Assumptions!FQ219)),$D301*(Assumptions!FR219-Assumptions!FQ219)),IF(MOD(FR$290,VLOOKUP($C301,Lease_Tenure,2,FALSE))=1,IF(MOD(FR$291,12)=1,$D301*((Assumptions!FQ219)*(1-Assumptions!FR236)+(Assumptions!FR219-Assumptions!FQ219)),$D301*(Assumptions!FR219-Assumptions!FQ219)),$D301*(Assumptions!FR219-Assumptions!FQ219)))),0),0)</f>
        <v>0</v>
      </c>
      <c r="FS301" s="185">
        <f>IFERROR(MAX(IF(FS$290=1,IF(MOD(FS$291,12)=1,$D301*(Assumptions!FS219),$D301*(Assumptions!FS219-Assumptions!FR219)),IF(VLOOKUP($C301,Lease_Tenure,2,FALSE)=1,IF(MOD(FS$291,12)=1,$D301*((Assumptions!FR219)*(1-Assumptions!FS236)+(Assumptions!FS219-Assumptions!FR219)),$D301*(Assumptions!FS219-Assumptions!FR219)),IF(MOD(FS$290,VLOOKUP($C301,Lease_Tenure,2,FALSE))=1,IF(MOD(FS$291,12)=1,$D301*((Assumptions!FR219)*(1-Assumptions!FS236)+(Assumptions!FS219-Assumptions!FR219)),$D301*(Assumptions!FS219-Assumptions!FR219)),$D301*(Assumptions!FS219-Assumptions!FR219)))),0),0)</f>
        <v>0</v>
      </c>
      <c r="FT301" s="185">
        <f>IFERROR(MAX(IF(FT$290=1,IF(MOD(FT$291,12)=1,$D301*(Assumptions!FT219),$D301*(Assumptions!FT219-Assumptions!FS219)),IF(VLOOKUP($C301,Lease_Tenure,2,FALSE)=1,IF(MOD(FT$291,12)=1,$D301*((Assumptions!FS219)*(1-Assumptions!FT236)+(Assumptions!FT219-Assumptions!FS219)),$D301*(Assumptions!FT219-Assumptions!FS219)),IF(MOD(FT$290,VLOOKUP($C301,Lease_Tenure,2,FALSE))=1,IF(MOD(FT$291,12)=1,$D301*((Assumptions!FS219)*(1-Assumptions!FT236)+(Assumptions!FT219-Assumptions!FS219)),$D301*(Assumptions!FT219-Assumptions!FS219)),$D301*(Assumptions!FT219-Assumptions!FS219)))),0),0)</f>
        <v>0</v>
      </c>
      <c r="FU301" s="185">
        <f>IFERROR(MAX(IF(FU$290=1,IF(MOD(FU$291,12)=1,$D301*(Assumptions!FU219),$D301*(Assumptions!FU219-Assumptions!FT219)),IF(VLOOKUP($C301,Lease_Tenure,2,FALSE)=1,IF(MOD(FU$291,12)=1,$D301*((Assumptions!FT219)*(1-Assumptions!FU236)+(Assumptions!FU219-Assumptions!FT219)),$D301*(Assumptions!FU219-Assumptions!FT219)),IF(MOD(FU$290,VLOOKUP($C301,Lease_Tenure,2,FALSE))=1,IF(MOD(FU$291,12)=1,$D301*((Assumptions!FT219)*(1-Assumptions!FU236)+(Assumptions!FU219-Assumptions!FT219)),$D301*(Assumptions!FU219-Assumptions!FT219)),$D301*(Assumptions!FU219-Assumptions!FT219)))),0),0)</f>
        <v>0</v>
      </c>
      <c r="FV301" s="185">
        <f>IFERROR(MAX(IF(FV$290=1,IF(MOD(FV$291,12)=1,$D301*(Assumptions!FV219),$D301*(Assumptions!FV219-Assumptions!FU219)),IF(VLOOKUP($C301,Lease_Tenure,2,FALSE)=1,IF(MOD(FV$291,12)=1,$D301*((Assumptions!FU219)*(1-Assumptions!FV236)+(Assumptions!FV219-Assumptions!FU219)),$D301*(Assumptions!FV219-Assumptions!FU219)),IF(MOD(FV$290,VLOOKUP($C301,Lease_Tenure,2,FALSE))=1,IF(MOD(FV$291,12)=1,$D301*((Assumptions!FU219)*(1-Assumptions!FV236)+(Assumptions!FV219-Assumptions!FU219)),$D301*(Assumptions!FV219-Assumptions!FU219)),$D301*(Assumptions!FV219-Assumptions!FU219)))),0),0)</f>
        <v>0</v>
      </c>
      <c r="FW301" s="185">
        <f>IFERROR(MAX(IF(FW$290=1,IF(MOD(FW$291,12)=1,$D301*(Assumptions!FW219),$D301*(Assumptions!FW219-Assumptions!FV219)),IF(VLOOKUP($C301,Lease_Tenure,2,FALSE)=1,IF(MOD(FW$291,12)=1,$D301*((Assumptions!FV219)*(1-Assumptions!FW236)+(Assumptions!FW219-Assumptions!FV219)),$D301*(Assumptions!FW219-Assumptions!FV219)),IF(MOD(FW$290,VLOOKUP($C301,Lease_Tenure,2,FALSE))=1,IF(MOD(FW$291,12)=1,$D301*((Assumptions!FV219)*(1-Assumptions!FW236)+(Assumptions!FW219-Assumptions!FV219)),$D301*(Assumptions!FW219-Assumptions!FV219)),$D301*(Assumptions!FW219-Assumptions!FV219)))),0),0)</f>
        <v>0</v>
      </c>
      <c r="FX301" s="185">
        <f>IFERROR(MAX(IF(FX$290=1,IF(MOD(FX$291,12)=1,$D301*(Assumptions!FX219),$D301*(Assumptions!FX219-Assumptions!FW219)),IF(VLOOKUP($C301,Lease_Tenure,2,FALSE)=1,IF(MOD(FX$291,12)=1,$D301*((Assumptions!FW219)*(1-Assumptions!FX236)+(Assumptions!FX219-Assumptions!FW219)),$D301*(Assumptions!FX219-Assumptions!FW219)),IF(MOD(FX$290,VLOOKUP($C301,Lease_Tenure,2,FALSE))=1,IF(MOD(FX$291,12)=1,$D301*((Assumptions!FW219)*(1-Assumptions!FX236)+(Assumptions!FX219-Assumptions!FW219)),$D301*(Assumptions!FX219-Assumptions!FW219)),$D301*(Assumptions!FX219-Assumptions!FW219)))),0),0)</f>
        <v>0</v>
      </c>
      <c r="FY301" s="185">
        <f>IFERROR(MAX(IF(FY$290=1,IF(MOD(FY$291,12)=1,$D301*(Assumptions!FY219),$D301*(Assumptions!FY219-Assumptions!FX219)),IF(VLOOKUP($C301,Lease_Tenure,2,FALSE)=1,IF(MOD(FY$291,12)=1,$D301*((Assumptions!FX219)*(1-Assumptions!FY236)+(Assumptions!FY219-Assumptions!FX219)),$D301*(Assumptions!FY219-Assumptions!FX219)),IF(MOD(FY$290,VLOOKUP($C301,Lease_Tenure,2,FALSE))=1,IF(MOD(FY$291,12)=1,$D301*((Assumptions!FX219)*(1-Assumptions!FY236)+(Assumptions!FY219-Assumptions!FX219)),$D301*(Assumptions!FY219-Assumptions!FX219)),$D301*(Assumptions!FY219-Assumptions!FX219)))),0),0)</f>
        <v>0</v>
      </c>
      <c r="FZ301" s="185">
        <f>IFERROR(MAX(IF(FZ$290=1,IF(MOD(FZ$291,12)=1,$D301*(Assumptions!FZ219),$D301*(Assumptions!FZ219-Assumptions!FY219)),IF(VLOOKUP($C301,Lease_Tenure,2,FALSE)=1,IF(MOD(FZ$291,12)=1,$D301*((Assumptions!FY219)*(1-Assumptions!FZ236)+(Assumptions!FZ219-Assumptions!FY219)),$D301*(Assumptions!FZ219-Assumptions!FY219)),IF(MOD(FZ$290,VLOOKUP($C301,Lease_Tenure,2,FALSE))=1,IF(MOD(FZ$291,12)=1,$D301*((Assumptions!FY219)*(1-Assumptions!FZ236)+(Assumptions!FZ219-Assumptions!FY219)),$D301*(Assumptions!FZ219-Assumptions!FY219)),$D301*(Assumptions!FZ219-Assumptions!FY219)))),0),0)</f>
        <v>0</v>
      </c>
      <c r="GA301" s="185">
        <f>IFERROR(MAX(IF(GA$290=1,IF(MOD(GA$291,12)=1,$D301*(Assumptions!GA219),$D301*(Assumptions!GA219-Assumptions!FZ219)),IF(VLOOKUP($C301,Lease_Tenure,2,FALSE)=1,IF(MOD(GA$291,12)=1,$D301*((Assumptions!FZ219)*(1-Assumptions!GA236)+(Assumptions!GA219-Assumptions!FZ219)),$D301*(Assumptions!GA219-Assumptions!FZ219)),IF(MOD(GA$290,VLOOKUP($C301,Lease_Tenure,2,FALSE))=1,IF(MOD(GA$291,12)=1,$D301*((Assumptions!FZ219)*(1-Assumptions!GA236)+(Assumptions!GA219-Assumptions!FZ219)),$D301*(Assumptions!GA219-Assumptions!FZ219)),$D301*(Assumptions!GA219-Assumptions!FZ219)))),0),0)</f>
        <v>0</v>
      </c>
      <c r="GB301" s="185">
        <f>IFERROR(MAX(IF(GB$290=1,IF(MOD(GB$291,12)=1,$D301*(Assumptions!GB219),$D301*(Assumptions!GB219-Assumptions!GA219)),IF(VLOOKUP($C301,Lease_Tenure,2,FALSE)=1,IF(MOD(GB$291,12)=1,$D301*((Assumptions!GA219)*(1-Assumptions!GB236)+(Assumptions!GB219-Assumptions!GA219)),$D301*(Assumptions!GB219-Assumptions!GA219)),IF(MOD(GB$290,VLOOKUP($C301,Lease_Tenure,2,FALSE))=1,IF(MOD(GB$291,12)=1,$D301*((Assumptions!GA219)*(1-Assumptions!GB236)+(Assumptions!GB219-Assumptions!GA219)),$D301*(Assumptions!GB219-Assumptions!GA219)),$D301*(Assumptions!GB219-Assumptions!GA219)))),0),0)</f>
        <v>0</v>
      </c>
      <c r="GC301" s="185">
        <f>IFERROR(MAX(IF(GC$290=1,IF(MOD(GC$291,12)=1,$D301*(Assumptions!GC219),$D301*(Assumptions!GC219-Assumptions!GB219)),IF(VLOOKUP($C301,Lease_Tenure,2,FALSE)=1,IF(MOD(GC$291,12)=1,$D301*((Assumptions!GB219)*(1-Assumptions!GC236)+(Assumptions!GC219-Assumptions!GB219)),$D301*(Assumptions!GC219-Assumptions!GB219)),IF(MOD(GC$290,VLOOKUP($C301,Lease_Tenure,2,FALSE))=1,IF(MOD(GC$291,12)=1,$D301*((Assumptions!GB219)*(1-Assumptions!GC236)+(Assumptions!GC219-Assumptions!GB219)),$D301*(Assumptions!GC219-Assumptions!GB219)),$D301*(Assumptions!GC219-Assumptions!GB219)))),0),0)</f>
        <v>0</v>
      </c>
      <c r="GD301" s="185">
        <f>IFERROR(MAX(IF(GD$290=1,IF(MOD(GD$291,12)=1,$D301*(Assumptions!GD219),$D301*(Assumptions!GD219-Assumptions!GC219)),IF(VLOOKUP($C301,Lease_Tenure,2,FALSE)=1,IF(MOD(GD$291,12)=1,$D301*((Assumptions!GC219)*(1-Assumptions!GD236)+(Assumptions!GD219-Assumptions!GC219)),$D301*(Assumptions!GD219-Assumptions!GC219)),IF(MOD(GD$290,VLOOKUP($C301,Lease_Tenure,2,FALSE))=1,IF(MOD(GD$291,12)=1,$D301*((Assumptions!GC219)*(1-Assumptions!GD236)+(Assumptions!GD219-Assumptions!GC219)),$D301*(Assumptions!GD219-Assumptions!GC219)),$D301*(Assumptions!GD219-Assumptions!GC219)))),0),0)</f>
        <v>0</v>
      </c>
      <c r="GE301" s="185">
        <f>IFERROR(MAX(IF(GE$290=1,IF(MOD(GE$291,12)=1,$D301*(Assumptions!GE219),$D301*(Assumptions!GE219-Assumptions!GD219)),IF(VLOOKUP($C301,Lease_Tenure,2,FALSE)=1,IF(MOD(GE$291,12)=1,$D301*((Assumptions!GD219)*(1-Assumptions!GE236)+(Assumptions!GE219-Assumptions!GD219)),$D301*(Assumptions!GE219-Assumptions!GD219)),IF(MOD(GE$290,VLOOKUP($C301,Lease_Tenure,2,FALSE))=1,IF(MOD(GE$291,12)=1,$D301*((Assumptions!GD219)*(1-Assumptions!GE236)+(Assumptions!GE219-Assumptions!GD219)),$D301*(Assumptions!GE219-Assumptions!GD219)),$D301*(Assumptions!GE219-Assumptions!GD219)))),0),0)</f>
        <v>0</v>
      </c>
      <c r="GF301" s="185">
        <f>IFERROR(MAX(IF(GF$290=1,IF(MOD(GF$291,12)=1,$D301*(Assumptions!GF219),$D301*(Assumptions!GF219-Assumptions!GE219)),IF(VLOOKUP($C301,Lease_Tenure,2,FALSE)=1,IF(MOD(GF$291,12)=1,$D301*((Assumptions!GE219)*(1-Assumptions!GF236)+(Assumptions!GF219-Assumptions!GE219)),$D301*(Assumptions!GF219-Assumptions!GE219)),IF(MOD(GF$290,VLOOKUP($C301,Lease_Tenure,2,FALSE))=1,IF(MOD(GF$291,12)=1,$D301*((Assumptions!GE219)*(1-Assumptions!GF236)+(Assumptions!GF219-Assumptions!GE219)),$D301*(Assumptions!GF219-Assumptions!GE219)),$D301*(Assumptions!GF219-Assumptions!GE219)))),0),0)</f>
        <v>0</v>
      </c>
      <c r="GG301" s="185">
        <f>IFERROR(MAX(IF(GG$290=1,IF(MOD(GG$291,12)=1,$D301*(Assumptions!GG219),$D301*(Assumptions!GG219-Assumptions!GF219)),IF(VLOOKUP($C301,Lease_Tenure,2,FALSE)=1,IF(MOD(GG$291,12)=1,$D301*((Assumptions!GF219)*(1-Assumptions!GG236)+(Assumptions!GG219-Assumptions!GF219)),$D301*(Assumptions!GG219-Assumptions!GF219)),IF(MOD(GG$290,VLOOKUP($C301,Lease_Tenure,2,FALSE))=1,IF(MOD(GG$291,12)=1,$D301*((Assumptions!GF219)*(1-Assumptions!GG236)+(Assumptions!GG219-Assumptions!GF219)),$D301*(Assumptions!GG219-Assumptions!GF219)),$D301*(Assumptions!GG219-Assumptions!GF219)))),0),0)</f>
        <v>0</v>
      </c>
    </row>
    <row r="302" spans="2:189">
      <c r="B302" s="148">
        <v>10</v>
      </c>
      <c r="C302" s="184" t="str">
        <f t="shared" si="370"/>
        <v>Small Tenant</v>
      </c>
      <c r="D302" s="182">
        <f t="shared" si="371"/>
        <v>2</v>
      </c>
      <c r="E302" s="185">
        <f>IFERROR(MAX(IF(E$290=1,IF(MOD(E$291,12)=1,$D302*(Assumptions!E220),$D302*(Assumptions!E220-Assumptions!D220)),IF(VLOOKUP($C302,Lease_Tenure,2,FALSE)=1,IF(MOD(E$291,12)=1,$D302*((Assumptions!D220)*(1-Assumptions!E237)+(Assumptions!E220-Assumptions!D220)),$D302*(Assumptions!E220-Assumptions!D220)),IF(MOD(E$290,VLOOKUP($C302,Lease_Tenure,2,FALSE))=1,IF(MOD(E$291,12)=1,$D302*((Assumptions!D220)*(1-Assumptions!E237)+(Assumptions!E220-Assumptions!D220)),$D302*(Assumptions!E220-Assumptions!D220)),$D302*(Assumptions!E220-Assumptions!D220)))),0),0)</f>
        <v>1.6</v>
      </c>
      <c r="F302" s="185">
        <f>IFERROR(MAX(IF(F$290=1,IF(MOD(F$291,12)=1,$D302*(Assumptions!F220),$D302*(Assumptions!F220-Assumptions!E220)),IF(VLOOKUP($C302,Lease_Tenure,2,FALSE)=1,IF(MOD(F$291,12)=1,$D302*((Assumptions!E220)*(1-Assumptions!F237)+(Assumptions!F220-Assumptions!E220)),$D302*(Assumptions!F220-Assumptions!E220)),IF(MOD(F$290,VLOOKUP($C302,Lease_Tenure,2,FALSE))=1,IF(MOD(F$291,12)=1,$D302*((Assumptions!E220)*(1-Assumptions!F237)+(Assumptions!F220-Assumptions!E220)),$D302*(Assumptions!F220-Assumptions!E220)),$D302*(Assumptions!F220-Assumptions!E220)))),0),0)</f>
        <v>0</v>
      </c>
      <c r="G302" s="185">
        <f>IFERROR(MAX(IF(G$290=1,IF(MOD(G$291,12)=1,$D302*(Assumptions!G220),$D302*(Assumptions!G220-Assumptions!F220)),IF(VLOOKUP($C302,Lease_Tenure,2,FALSE)=1,IF(MOD(G$291,12)=1,$D302*((Assumptions!F220)*(1-Assumptions!G237)+(Assumptions!G220-Assumptions!F220)),$D302*(Assumptions!G220-Assumptions!F220)),IF(MOD(G$290,VLOOKUP($C302,Lease_Tenure,2,FALSE))=1,IF(MOD(G$291,12)=1,$D302*((Assumptions!F220)*(1-Assumptions!G237)+(Assumptions!G220-Assumptions!F220)),$D302*(Assumptions!G220-Assumptions!F220)),$D302*(Assumptions!G220-Assumptions!F220)))),0),0)</f>
        <v>0</v>
      </c>
      <c r="H302" s="185">
        <f>IFERROR(MAX(IF(H$290=1,IF(MOD(H$291,12)=1,$D302*(Assumptions!H220),$D302*(Assumptions!H220-Assumptions!G220)),IF(VLOOKUP($C302,Lease_Tenure,2,FALSE)=1,IF(MOD(H$291,12)=1,$D302*((Assumptions!G220)*(1-Assumptions!H237)+(Assumptions!H220-Assumptions!G220)),$D302*(Assumptions!H220-Assumptions!G220)),IF(MOD(H$290,VLOOKUP($C302,Lease_Tenure,2,FALSE))=1,IF(MOD(H$291,12)=1,$D302*((Assumptions!G220)*(1-Assumptions!H237)+(Assumptions!H220-Assumptions!G220)),$D302*(Assumptions!H220-Assumptions!G220)),$D302*(Assumptions!H220-Assumptions!G220)))),0),0)</f>
        <v>0.26</v>
      </c>
      <c r="I302" s="185">
        <f>IFERROR(MAX(IF(I$290=1,IF(MOD(I$291,12)=1,$D302*(Assumptions!I220),$D302*(Assumptions!I220-Assumptions!H220)),IF(VLOOKUP($C302,Lease_Tenure,2,FALSE)=1,IF(MOD(I$291,12)=1,$D302*((Assumptions!H220)*(1-Assumptions!I237)+(Assumptions!I220-Assumptions!H220)),$D302*(Assumptions!I220-Assumptions!H220)),IF(MOD(I$290,VLOOKUP($C302,Lease_Tenure,2,FALSE))=1,IF(MOD(I$291,12)=1,$D302*((Assumptions!H220)*(1-Assumptions!I237)+(Assumptions!I220-Assumptions!H220)),$D302*(Assumptions!I220-Assumptions!H220)),$D302*(Assumptions!I220-Assumptions!H220)))),0),0)</f>
        <v>2.0000000000000018E-2</v>
      </c>
      <c r="J302" s="185">
        <f>IFERROR(MAX(IF(J$290=1,IF(MOD(J$291,12)=1,$D302*(Assumptions!J220),$D302*(Assumptions!J220-Assumptions!I220)),IF(VLOOKUP($C302,Lease_Tenure,2,FALSE)=1,IF(MOD(J$291,12)=1,$D302*((Assumptions!I220)*(1-Assumptions!J237)+(Assumptions!J220-Assumptions!I220)),$D302*(Assumptions!J220-Assumptions!I220)),IF(MOD(J$290,VLOOKUP($C302,Lease_Tenure,2,FALSE))=1,IF(MOD(J$291,12)=1,$D302*((Assumptions!I220)*(1-Assumptions!J237)+(Assumptions!J220-Assumptions!I220)),$D302*(Assumptions!J220-Assumptions!I220)),$D302*(Assumptions!J220-Assumptions!I220)))),0),0)</f>
        <v>2.0000000000000018E-2</v>
      </c>
      <c r="K302" s="185">
        <f>IFERROR(MAX(IF(K$290=1,IF(MOD(K$291,12)=1,$D302*(Assumptions!K220),$D302*(Assumptions!K220-Assumptions!J220)),IF(VLOOKUP($C302,Lease_Tenure,2,FALSE)=1,IF(MOD(K$291,12)=1,$D302*((Assumptions!J220)*(1-Assumptions!K237)+(Assumptions!K220-Assumptions!J220)),$D302*(Assumptions!K220-Assumptions!J220)),IF(MOD(K$290,VLOOKUP($C302,Lease_Tenure,2,FALSE))=1,IF(MOD(K$291,12)=1,$D302*((Assumptions!J220)*(1-Assumptions!K237)+(Assumptions!K220-Assumptions!J220)),$D302*(Assumptions!K220-Assumptions!J220)),$D302*(Assumptions!K220-Assumptions!J220)))),0),0)</f>
        <v>2.0000000000000018E-2</v>
      </c>
      <c r="L302" s="185">
        <f>IFERROR(MAX(IF(L$290=1,IF(MOD(L$291,12)=1,$D302*(Assumptions!L220),$D302*(Assumptions!L220-Assumptions!K220)),IF(VLOOKUP($C302,Lease_Tenure,2,FALSE)=1,IF(MOD(L$291,12)=1,$D302*((Assumptions!K220)*(1-Assumptions!L237)+(Assumptions!L220-Assumptions!K220)),$D302*(Assumptions!L220-Assumptions!K220)),IF(MOD(L$290,VLOOKUP($C302,Lease_Tenure,2,FALSE))=1,IF(MOD(L$291,12)=1,$D302*((Assumptions!K220)*(1-Assumptions!L237)+(Assumptions!L220-Assumptions!K220)),$D302*(Assumptions!L220-Assumptions!K220)),$D302*(Assumptions!L220-Assumptions!K220)))),0),0)</f>
        <v>2.0000000000000018E-2</v>
      </c>
      <c r="M302" s="185">
        <f>IFERROR(MAX(IF(M$290=1,IF(MOD(M$291,12)=1,$D302*(Assumptions!M220),$D302*(Assumptions!M220-Assumptions!L220)),IF(VLOOKUP($C302,Lease_Tenure,2,FALSE)=1,IF(MOD(M$291,12)=1,$D302*((Assumptions!L220)*(1-Assumptions!M237)+(Assumptions!M220-Assumptions!L220)),$D302*(Assumptions!M220-Assumptions!L220)),IF(MOD(M$290,VLOOKUP($C302,Lease_Tenure,2,FALSE))=1,IF(MOD(M$291,12)=1,$D302*((Assumptions!L220)*(1-Assumptions!M237)+(Assumptions!M220-Assumptions!L220)),$D302*(Assumptions!M220-Assumptions!L220)),$D302*(Assumptions!M220-Assumptions!L220)))),0),0)</f>
        <v>2.0000000000000018E-2</v>
      </c>
      <c r="N302" s="185">
        <f>IFERROR(MAX(IF(N$290=1,IF(MOD(N$291,12)=1,$D302*(Assumptions!N220),$D302*(Assumptions!N220-Assumptions!M220)),IF(VLOOKUP($C302,Lease_Tenure,2,FALSE)=1,IF(MOD(N$291,12)=1,$D302*((Assumptions!M220)*(1-Assumptions!N237)+(Assumptions!N220-Assumptions!M220)),$D302*(Assumptions!N220-Assumptions!M220)),IF(MOD(N$290,VLOOKUP($C302,Lease_Tenure,2,FALSE))=1,IF(MOD(N$291,12)=1,$D302*((Assumptions!M220)*(1-Assumptions!N237)+(Assumptions!N220-Assumptions!M220)),$D302*(Assumptions!N220-Assumptions!M220)),$D302*(Assumptions!N220-Assumptions!M220)))),0),0)</f>
        <v>2.0000000000000018E-2</v>
      </c>
      <c r="O302" s="185">
        <f>IFERROR(MAX(IF(O$290=1,IF(MOD(O$291,12)=1,$D302*(Assumptions!O220),$D302*(Assumptions!O220-Assumptions!N220)),IF(VLOOKUP($C302,Lease_Tenure,2,FALSE)=1,IF(MOD(O$291,12)=1,$D302*((Assumptions!N220)*(1-Assumptions!O237)+(Assumptions!O220-Assumptions!N220)),$D302*(Assumptions!O220-Assumptions!N220)),IF(MOD(O$290,VLOOKUP($C302,Lease_Tenure,2,FALSE))=1,IF(MOD(O$291,12)=1,$D302*((Assumptions!N220)*(1-Assumptions!O237)+(Assumptions!O220-Assumptions!N220)),$D302*(Assumptions!O220-Assumptions!N220)),$D302*(Assumptions!O220-Assumptions!N220)))),0),0)</f>
        <v>2.0000000000000018E-2</v>
      </c>
      <c r="P302" s="185">
        <f>IFERROR(MAX(IF(P$290=1,IF(MOD(P$291,12)=1,$D302*(Assumptions!P220),$D302*(Assumptions!P220-Assumptions!O220)),IF(VLOOKUP($C302,Lease_Tenure,2,FALSE)=1,IF(MOD(P$291,12)=1,$D302*((Assumptions!O220)*(1-Assumptions!P237)+(Assumptions!P220-Assumptions!O220)),$D302*(Assumptions!P220-Assumptions!O220)),IF(MOD(P$290,VLOOKUP($C302,Lease_Tenure,2,FALSE))=1,IF(MOD(P$291,12)=1,$D302*((Assumptions!O220)*(1-Assumptions!P237)+(Assumptions!P220-Assumptions!O220)),$D302*(Assumptions!P220-Assumptions!O220)),$D302*(Assumptions!P220-Assumptions!O220)))),0),0)</f>
        <v>2.0000000000000018E-2</v>
      </c>
      <c r="Q302" s="185">
        <f>IFERROR(MAX(IF(Q$290=1,IF(MOD(Q$291,12)=1,$D302*(Assumptions!Q220),$D302*(Assumptions!Q220-Assumptions!P220)),IF(VLOOKUP($C302,Lease_Tenure,2,FALSE)=1,IF(MOD(Q$291,12)=1,$D302*((Assumptions!P220)*(1-Assumptions!Q237)+(Assumptions!Q220-Assumptions!P220)),$D302*(Assumptions!Q220-Assumptions!P220)),IF(MOD(Q$290,VLOOKUP($C302,Lease_Tenure,2,FALSE))=1,IF(MOD(Q$291,12)=1,$D302*((Assumptions!P220)*(1-Assumptions!Q237)+(Assumptions!Q220-Assumptions!P220)),$D302*(Assumptions!Q220-Assumptions!P220)),$D302*(Assumptions!Q220-Assumptions!P220)))),0),0)</f>
        <v>0</v>
      </c>
      <c r="R302" s="185">
        <f>IFERROR(MAX(IF(R$290=1,IF(MOD(R$291,12)=1,$D302*(Assumptions!R220),$D302*(Assumptions!R220-Assumptions!Q220)),IF(VLOOKUP($C302,Lease_Tenure,2,FALSE)=1,IF(MOD(R$291,12)=1,$D302*((Assumptions!Q220)*(1-Assumptions!R237)+(Assumptions!R220-Assumptions!Q220)),$D302*(Assumptions!R220-Assumptions!Q220)),IF(MOD(R$290,VLOOKUP($C302,Lease_Tenure,2,FALSE))=1,IF(MOD(R$291,12)=1,$D302*((Assumptions!Q220)*(1-Assumptions!R237)+(Assumptions!R220-Assumptions!Q220)),$D302*(Assumptions!R220-Assumptions!Q220)),$D302*(Assumptions!R220-Assumptions!Q220)))),0),0)</f>
        <v>0</v>
      </c>
      <c r="S302" s="185">
        <f>IFERROR(MAX(IF(S$290=1,IF(MOD(S$291,12)=1,$D302*(Assumptions!S220),$D302*(Assumptions!S220-Assumptions!R220)),IF(VLOOKUP($C302,Lease_Tenure,2,FALSE)=1,IF(MOD(S$291,12)=1,$D302*((Assumptions!R220)*(1-Assumptions!S237)+(Assumptions!S220-Assumptions!R220)),$D302*(Assumptions!S220-Assumptions!R220)),IF(MOD(S$290,VLOOKUP($C302,Lease_Tenure,2,FALSE))=1,IF(MOD(S$291,12)=1,$D302*((Assumptions!R220)*(1-Assumptions!S237)+(Assumptions!S220-Assumptions!R220)),$D302*(Assumptions!S220-Assumptions!R220)),$D302*(Assumptions!S220-Assumptions!R220)))),0),0)</f>
        <v>0</v>
      </c>
      <c r="T302" s="185">
        <f>IFERROR(MAX(IF(T$290=1,IF(MOD(T$291,12)=1,$D302*(Assumptions!T220),$D302*(Assumptions!T220-Assumptions!S220)),IF(VLOOKUP($C302,Lease_Tenure,2,FALSE)=1,IF(MOD(T$291,12)=1,$D302*((Assumptions!S220)*(1-Assumptions!T237)+(Assumptions!T220-Assumptions!S220)),$D302*(Assumptions!T220-Assumptions!S220)),IF(MOD(T$290,VLOOKUP($C302,Lease_Tenure,2,FALSE))=1,IF(MOD(T$291,12)=1,$D302*((Assumptions!S220)*(1-Assumptions!T237)+(Assumptions!T220-Assumptions!S220)),$D302*(Assumptions!T220-Assumptions!S220)),$D302*(Assumptions!T220-Assumptions!S220)))),0),0)</f>
        <v>0</v>
      </c>
      <c r="U302" s="185">
        <f>IFERROR(MAX(IF(U$290=1,IF(MOD(U$291,12)=1,$D302*(Assumptions!U220),$D302*(Assumptions!U220-Assumptions!T220)),IF(VLOOKUP($C302,Lease_Tenure,2,FALSE)=1,IF(MOD(U$291,12)=1,$D302*((Assumptions!T220)*(1-Assumptions!U237)+(Assumptions!U220-Assumptions!T220)),$D302*(Assumptions!U220-Assumptions!T220)),IF(MOD(U$290,VLOOKUP($C302,Lease_Tenure,2,FALSE))=1,IF(MOD(U$291,12)=1,$D302*((Assumptions!T220)*(1-Assumptions!U237)+(Assumptions!U220-Assumptions!T220)),$D302*(Assumptions!U220-Assumptions!T220)),$D302*(Assumptions!U220-Assumptions!T220)))),0),0)</f>
        <v>0</v>
      </c>
      <c r="V302" s="185">
        <f>IFERROR(MAX(IF(V$290=1,IF(MOD(V$291,12)=1,$D302*(Assumptions!V220),$D302*(Assumptions!V220-Assumptions!U220)),IF(VLOOKUP($C302,Lease_Tenure,2,FALSE)=1,IF(MOD(V$291,12)=1,$D302*((Assumptions!U220)*(1-Assumptions!V237)+(Assumptions!V220-Assumptions!U220)),$D302*(Assumptions!V220-Assumptions!U220)),IF(MOD(V$290,VLOOKUP($C302,Lease_Tenure,2,FALSE))=1,IF(MOD(V$291,12)=1,$D302*((Assumptions!U220)*(1-Assumptions!V237)+(Assumptions!V220-Assumptions!U220)),$D302*(Assumptions!V220-Assumptions!U220)),$D302*(Assumptions!V220-Assumptions!U220)))),0),0)</f>
        <v>0</v>
      </c>
      <c r="W302" s="185">
        <f>IFERROR(MAX(IF(W$290=1,IF(MOD(W$291,12)=1,$D302*(Assumptions!W220),$D302*(Assumptions!W220-Assumptions!V220)),IF(VLOOKUP($C302,Lease_Tenure,2,FALSE)=1,IF(MOD(W$291,12)=1,$D302*((Assumptions!V220)*(1-Assumptions!W237)+(Assumptions!W220-Assumptions!V220)),$D302*(Assumptions!W220-Assumptions!V220)),IF(MOD(W$290,VLOOKUP($C302,Lease_Tenure,2,FALSE))=1,IF(MOD(W$291,12)=1,$D302*((Assumptions!V220)*(1-Assumptions!W237)+(Assumptions!W220-Assumptions!V220)),$D302*(Assumptions!W220-Assumptions!V220)),$D302*(Assumptions!W220-Assumptions!V220)))),0),0)</f>
        <v>0</v>
      </c>
      <c r="X302" s="185">
        <f>IFERROR(MAX(IF(X$290=1,IF(MOD(X$291,12)=1,$D302*(Assumptions!X220),$D302*(Assumptions!X220-Assumptions!W220)),IF(VLOOKUP($C302,Lease_Tenure,2,FALSE)=1,IF(MOD(X$291,12)=1,$D302*((Assumptions!W220)*(1-Assumptions!X237)+(Assumptions!X220-Assumptions!W220)),$D302*(Assumptions!X220-Assumptions!W220)),IF(MOD(X$290,VLOOKUP($C302,Lease_Tenure,2,FALSE))=1,IF(MOD(X$291,12)=1,$D302*((Assumptions!W220)*(1-Assumptions!X237)+(Assumptions!X220-Assumptions!W220)),$D302*(Assumptions!X220-Assumptions!W220)),$D302*(Assumptions!X220-Assumptions!W220)))),0),0)</f>
        <v>0</v>
      </c>
      <c r="Y302" s="185">
        <f>IFERROR(MAX(IF(Y$290=1,IF(MOD(Y$291,12)=1,$D302*(Assumptions!Y220),$D302*(Assumptions!Y220-Assumptions!X220)),IF(VLOOKUP($C302,Lease_Tenure,2,FALSE)=1,IF(MOD(Y$291,12)=1,$D302*((Assumptions!X220)*(1-Assumptions!Y237)+(Assumptions!Y220-Assumptions!X220)),$D302*(Assumptions!Y220-Assumptions!X220)),IF(MOD(Y$290,VLOOKUP($C302,Lease_Tenure,2,FALSE))=1,IF(MOD(Y$291,12)=1,$D302*((Assumptions!X220)*(1-Assumptions!Y237)+(Assumptions!Y220-Assumptions!X220)),$D302*(Assumptions!Y220-Assumptions!X220)),$D302*(Assumptions!Y220-Assumptions!X220)))),0),0)</f>
        <v>0</v>
      </c>
      <c r="Z302" s="185">
        <f>IFERROR(MAX(IF(Z$290=1,IF(MOD(Z$291,12)=1,$D302*(Assumptions!Z220),$D302*(Assumptions!Z220-Assumptions!Y220)),IF(VLOOKUP($C302,Lease_Tenure,2,FALSE)=1,IF(MOD(Z$291,12)=1,$D302*((Assumptions!Y220)*(1-Assumptions!Z237)+(Assumptions!Z220-Assumptions!Y220)),$D302*(Assumptions!Z220-Assumptions!Y220)),IF(MOD(Z$290,VLOOKUP($C302,Lease_Tenure,2,FALSE))=1,IF(MOD(Z$291,12)=1,$D302*((Assumptions!Y220)*(1-Assumptions!Z237)+(Assumptions!Z220-Assumptions!Y220)),$D302*(Assumptions!Z220-Assumptions!Y220)),$D302*(Assumptions!Z220-Assumptions!Y220)))),0),0)</f>
        <v>0</v>
      </c>
      <c r="AA302" s="185">
        <f>IFERROR(MAX(IF(AA$290=1,IF(MOD(AA$291,12)=1,$D302*(Assumptions!AA220),$D302*(Assumptions!AA220-Assumptions!Z220)),IF(VLOOKUP($C302,Lease_Tenure,2,FALSE)=1,IF(MOD(AA$291,12)=1,$D302*((Assumptions!Z220)*(1-Assumptions!AA237)+(Assumptions!AA220-Assumptions!Z220)),$D302*(Assumptions!AA220-Assumptions!Z220)),IF(MOD(AA$290,VLOOKUP($C302,Lease_Tenure,2,FALSE))=1,IF(MOD(AA$291,12)=1,$D302*((Assumptions!Z220)*(1-Assumptions!AA237)+(Assumptions!AA220-Assumptions!Z220)),$D302*(Assumptions!AA220-Assumptions!Z220)),$D302*(Assumptions!AA220-Assumptions!Z220)))),0),0)</f>
        <v>0</v>
      </c>
      <c r="AB302" s="185">
        <f>IFERROR(MAX(IF(AB$290=1,IF(MOD(AB$291,12)=1,$D302*(Assumptions!AB220),$D302*(Assumptions!AB220-Assumptions!AA220)),IF(VLOOKUP($C302,Lease_Tenure,2,FALSE)=1,IF(MOD(AB$291,12)=1,$D302*((Assumptions!AA220)*(1-Assumptions!AB237)+(Assumptions!AB220-Assumptions!AA220)),$D302*(Assumptions!AB220-Assumptions!AA220)),IF(MOD(AB$290,VLOOKUP($C302,Lease_Tenure,2,FALSE))=1,IF(MOD(AB$291,12)=1,$D302*((Assumptions!AA220)*(1-Assumptions!AB237)+(Assumptions!AB220-Assumptions!AA220)),$D302*(Assumptions!AB220-Assumptions!AA220)),$D302*(Assumptions!AB220-Assumptions!AA220)))),0),0)</f>
        <v>0</v>
      </c>
      <c r="AC302" s="185">
        <f>IFERROR(MAX(IF(AC$290=1,IF(MOD(AC$291,12)=1,$D302*(Assumptions!AC220),$D302*(Assumptions!AC220-Assumptions!AB220)),IF(VLOOKUP($C302,Lease_Tenure,2,FALSE)=1,IF(MOD(AC$291,12)=1,$D302*((Assumptions!AB220)*(1-Assumptions!AC237)+(Assumptions!AC220-Assumptions!AB220)),$D302*(Assumptions!AC220-Assumptions!AB220)),IF(MOD(AC$290,VLOOKUP($C302,Lease_Tenure,2,FALSE))=1,IF(MOD(AC$291,12)=1,$D302*((Assumptions!AB220)*(1-Assumptions!AC237)+(Assumptions!AC220-Assumptions!AB220)),$D302*(Assumptions!AC220-Assumptions!AB220)),$D302*(Assumptions!AC220-Assumptions!AB220)))),0),0)</f>
        <v>0.51</v>
      </c>
      <c r="AD302" s="185">
        <f>IFERROR(MAX(IF(AD$290=1,IF(MOD(AD$291,12)=1,$D302*(Assumptions!AD220),$D302*(Assumptions!AD220-Assumptions!AC220)),IF(VLOOKUP($C302,Lease_Tenure,2,FALSE)=1,IF(MOD(AD$291,12)=1,$D302*((Assumptions!AC220)*(1-Assumptions!AD237)+(Assumptions!AD220-Assumptions!AC220)),$D302*(Assumptions!AD220-Assumptions!AC220)),IF(MOD(AD$290,VLOOKUP($C302,Lease_Tenure,2,FALSE))=1,IF(MOD(AD$291,12)=1,$D302*((Assumptions!AC220)*(1-Assumptions!AD237)+(Assumptions!AD220-Assumptions!AC220)),$D302*(Assumptions!AD220-Assumptions!AC220)),$D302*(Assumptions!AD220-Assumptions!AC220)))),0),0)</f>
        <v>0</v>
      </c>
      <c r="AE302" s="185">
        <f>IFERROR(MAX(IF(AE$290=1,IF(MOD(AE$291,12)=1,$D302*(Assumptions!AE220),$D302*(Assumptions!AE220-Assumptions!AD220)),IF(VLOOKUP($C302,Lease_Tenure,2,FALSE)=1,IF(MOD(AE$291,12)=1,$D302*((Assumptions!AD220)*(1-Assumptions!AE237)+(Assumptions!AE220-Assumptions!AD220)),$D302*(Assumptions!AE220-Assumptions!AD220)),IF(MOD(AE$290,VLOOKUP($C302,Lease_Tenure,2,FALSE))=1,IF(MOD(AE$291,12)=1,$D302*((Assumptions!AD220)*(1-Assumptions!AE237)+(Assumptions!AE220-Assumptions!AD220)),$D302*(Assumptions!AE220-Assumptions!AD220)),$D302*(Assumptions!AE220-Assumptions!AD220)))),0),0)</f>
        <v>0</v>
      </c>
      <c r="AF302" s="185">
        <f>IFERROR(MAX(IF(AF$290=1,IF(MOD(AF$291,12)=1,$D302*(Assumptions!AF220),$D302*(Assumptions!AF220-Assumptions!AE220)),IF(VLOOKUP($C302,Lease_Tenure,2,FALSE)=1,IF(MOD(AF$291,12)=1,$D302*((Assumptions!AE220)*(1-Assumptions!AF237)+(Assumptions!AF220-Assumptions!AE220)),$D302*(Assumptions!AF220-Assumptions!AE220)),IF(MOD(AF$290,VLOOKUP($C302,Lease_Tenure,2,FALSE))=1,IF(MOD(AF$291,12)=1,$D302*((Assumptions!AE220)*(1-Assumptions!AF237)+(Assumptions!AF220-Assumptions!AE220)),$D302*(Assumptions!AF220-Assumptions!AE220)),$D302*(Assumptions!AF220-Assumptions!AE220)))),0),0)</f>
        <v>0</v>
      </c>
      <c r="AG302" s="185">
        <f>IFERROR(MAX(IF(AG$290=1,IF(MOD(AG$291,12)=1,$D302*(Assumptions!AG220),$D302*(Assumptions!AG220-Assumptions!AF220)),IF(VLOOKUP($C302,Lease_Tenure,2,FALSE)=1,IF(MOD(AG$291,12)=1,$D302*((Assumptions!AF220)*(1-Assumptions!AG237)+(Assumptions!AG220-Assumptions!AF220)),$D302*(Assumptions!AG220-Assumptions!AF220)),IF(MOD(AG$290,VLOOKUP($C302,Lease_Tenure,2,FALSE))=1,IF(MOD(AG$291,12)=1,$D302*((Assumptions!AF220)*(1-Assumptions!AG237)+(Assumptions!AG220-Assumptions!AF220)),$D302*(Assumptions!AG220-Assumptions!AF220)),$D302*(Assumptions!AG220-Assumptions!AF220)))),0),0)</f>
        <v>0</v>
      </c>
      <c r="AH302" s="185">
        <f>IFERROR(MAX(IF(AH$290=1,IF(MOD(AH$291,12)=1,$D302*(Assumptions!AH220),$D302*(Assumptions!AH220-Assumptions!AG220)),IF(VLOOKUP($C302,Lease_Tenure,2,FALSE)=1,IF(MOD(AH$291,12)=1,$D302*((Assumptions!AG220)*(1-Assumptions!AH237)+(Assumptions!AH220-Assumptions!AG220)),$D302*(Assumptions!AH220-Assumptions!AG220)),IF(MOD(AH$290,VLOOKUP($C302,Lease_Tenure,2,FALSE))=1,IF(MOD(AH$291,12)=1,$D302*((Assumptions!AG220)*(1-Assumptions!AH237)+(Assumptions!AH220-Assumptions!AG220)),$D302*(Assumptions!AH220-Assumptions!AG220)),$D302*(Assumptions!AH220-Assumptions!AG220)))),0),0)</f>
        <v>0</v>
      </c>
      <c r="AI302" s="185">
        <f>IFERROR(MAX(IF(AI$290=1,IF(MOD(AI$291,12)=1,$D302*(Assumptions!AI220),$D302*(Assumptions!AI220-Assumptions!AH220)),IF(VLOOKUP($C302,Lease_Tenure,2,FALSE)=1,IF(MOD(AI$291,12)=1,$D302*((Assumptions!AH220)*(1-Assumptions!AI237)+(Assumptions!AI220-Assumptions!AH220)),$D302*(Assumptions!AI220-Assumptions!AH220)),IF(MOD(AI$290,VLOOKUP($C302,Lease_Tenure,2,FALSE))=1,IF(MOD(AI$291,12)=1,$D302*((Assumptions!AH220)*(1-Assumptions!AI237)+(Assumptions!AI220-Assumptions!AH220)),$D302*(Assumptions!AI220-Assumptions!AH220)),$D302*(Assumptions!AI220-Assumptions!AH220)))),0),0)</f>
        <v>0</v>
      </c>
      <c r="AJ302" s="185">
        <f>IFERROR(MAX(IF(AJ$290=1,IF(MOD(AJ$291,12)=1,$D302*(Assumptions!AJ220),$D302*(Assumptions!AJ220-Assumptions!AI220)),IF(VLOOKUP($C302,Lease_Tenure,2,FALSE)=1,IF(MOD(AJ$291,12)=1,$D302*((Assumptions!AI220)*(1-Assumptions!AJ237)+(Assumptions!AJ220-Assumptions!AI220)),$D302*(Assumptions!AJ220-Assumptions!AI220)),IF(MOD(AJ$290,VLOOKUP($C302,Lease_Tenure,2,FALSE))=1,IF(MOD(AJ$291,12)=1,$D302*((Assumptions!AI220)*(1-Assumptions!AJ237)+(Assumptions!AJ220-Assumptions!AI220)),$D302*(Assumptions!AJ220-Assumptions!AI220)),$D302*(Assumptions!AJ220-Assumptions!AI220)))),0),0)</f>
        <v>0</v>
      </c>
      <c r="AK302" s="185">
        <f>IFERROR(MAX(IF(AK$290=1,IF(MOD(AK$291,12)=1,$D302*(Assumptions!AK220),$D302*(Assumptions!AK220-Assumptions!AJ220)),IF(VLOOKUP($C302,Lease_Tenure,2,FALSE)=1,IF(MOD(AK$291,12)=1,$D302*((Assumptions!AJ220)*(1-Assumptions!AK237)+(Assumptions!AK220-Assumptions!AJ220)),$D302*(Assumptions!AK220-Assumptions!AJ220)),IF(MOD(AK$290,VLOOKUP($C302,Lease_Tenure,2,FALSE))=1,IF(MOD(AK$291,12)=1,$D302*((Assumptions!AJ220)*(1-Assumptions!AK237)+(Assumptions!AK220-Assumptions!AJ220)),$D302*(Assumptions!AK220-Assumptions!AJ220)),$D302*(Assumptions!AK220-Assumptions!AJ220)))),0),0)</f>
        <v>0</v>
      </c>
      <c r="AL302" s="185">
        <f>IFERROR(MAX(IF(AL$290=1,IF(MOD(AL$291,12)=1,$D302*(Assumptions!AL220),$D302*(Assumptions!AL220-Assumptions!AK220)),IF(VLOOKUP($C302,Lease_Tenure,2,FALSE)=1,IF(MOD(AL$291,12)=1,$D302*((Assumptions!AK220)*(1-Assumptions!AL237)+(Assumptions!AL220-Assumptions!AK220)),$D302*(Assumptions!AL220-Assumptions!AK220)),IF(MOD(AL$290,VLOOKUP($C302,Lease_Tenure,2,FALSE))=1,IF(MOD(AL$291,12)=1,$D302*((Assumptions!AK220)*(1-Assumptions!AL237)+(Assumptions!AL220-Assumptions!AK220)),$D302*(Assumptions!AL220-Assumptions!AK220)),$D302*(Assumptions!AL220-Assumptions!AK220)))),0),0)</f>
        <v>0</v>
      </c>
      <c r="AM302" s="185">
        <f>IFERROR(MAX(IF(AM$290=1,IF(MOD(AM$291,12)=1,$D302*(Assumptions!AM220),$D302*(Assumptions!AM220-Assumptions!AL220)),IF(VLOOKUP($C302,Lease_Tenure,2,FALSE)=1,IF(MOD(AM$291,12)=1,$D302*((Assumptions!AL220)*(1-Assumptions!AM237)+(Assumptions!AM220-Assumptions!AL220)),$D302*(Assumptions!AM220-Assumptions!AL220)),IF(MOD(AM$290,VLOOKUP($C302,Lease_Tenure,2,FALSE))=1,IF(MOD(AM$291,12)=1,$D302*((Assumptions!AL220)*(1-Assumptions!AM237)+(Assumptions!AM220-Assumptions!AL220)),$D302*(Assumptions!AM220-Assumptions!AL220)),$D302*(Assumptions!AM220-Assumptions!AL220)))),0),0)</f>
        <v>0</v>
      </c>
      <c r="AN302" s="185">
        <f>IFERROR(MAX(IF(AN$290=1,IF(MOD(AN$291,12)=1,$D302*(Assumptions!AN220),$D302*(Assumptions!AN220-Assumptions!AM220)),IF(VLOOKUP($C302,Lease_Tenure,2,FALSE)=1,IF(MOD(AN$291,12)=1,$D302*((Assumptions!AM220)*(1-Assumptions!AN237)+(Assumptions!AN220-Assumptions!AM220)),$D302*(Assumptions!AN220-Assumptions!AM220)),IF(MOD(AN$290,VLOOKUP($C302,Lease_Tenure,2,FALSE))=1,IF(MOD(AN$291,12)=1,$D302*((Assumptions!AM220)*(1-Assumptions!AN237)+(Assumptions!AN220-Assumptions!AM220)),$D302*(Assumptions!AN220-Assumptions!AM220)),$D302*(Assumptions!AN220-Assumptions!AM220)))),0),0)</f>
        <v>0</v>
      </c>
      <c r="AO302" s="185">
        <f>IFERROR(MAX(IF(AO$290=1,IF(MOD(AO$291,12)=1,$D302*(Assumptions!AO220),$D302*(Assumptions!AO220-Assumptions!AN220)),IF(VLOOKUP($C302,Lease_Tenure,2,FALSE)=1,IF(MOD(AO$291,12)=1,$D302*((Assumptions!AN220)*(1-Assumptions!AO237)+(Assumptions!AO220-Assumptions!AN220)),$D302*(Assumptions!AO220-Assumptions!AN220)),IF(MOD(AO$290,VLOOKUP($C302,Lease_Tenure,2,FALSE))=1,IF(MOD(AO$291,12)=1,$D302*((Assumptions!AN220)*(1-Assumptions!AO237)+(Assumptions!AO220-Assumptions!AN220)),$D302*(Assumptions!AO220-Assumptions!AN220)),$D302*(Assumptions!AO220-Assumptions!AN220)))),0),0)</f>
        <v>0</v>
      </c>
      <c r="AP302" s="185">
        <f>IFERROR(MAX(IF(AP$290=1,IF(MOD(AP$291,12)=1,$D302*(Assumptions!AP220),$D302*(Assumptions!AP220-Assumptions!AO220)),IF(VLOOKUP($C302,Lease_Tenure,2,FALSE)=1,IF(MOD(AP$291,12)=1,$D302*((Assumptions!AO220)*(1-Assumptions!AP237)+(Assumptions!AP220-Assumptions!AO220)),$D302*(Assumptions!AP220-Assumptions!AO220)),IF(MOD(AP$290,VLOOKUP($C302,Lease_Tenure,2,FALSE))=1,IF(MOD(AP$291,12)=1,$D302*((Assumptions!AO220)*(1-Assumptions!AP237)+(Assumptions!AP220-Assumptions!AO220)),$D302*(Assumptions!AP220-Assumptions!AO220)),$D302*(Assumptions!AP220-Assumptions!AO220)))),0),0)</f>
        <v>0</v>
      </c>
      <c r="AQ302" s="185">
        <f>IFERROR(MAX(IF(AQ$290=1,IF(MOD(AQ$291,12)=1,$D302*(Assumptions!AQ220),$D302*(Assumptions!AQ220-Assumptions!AP220)),IF(VLOOKUP($C302,Lease_Tenure,2,FALSE)=1,IF(MOD(AQ$291,12)=1,$D302*((Assumptions!AP220)*(1-Assumptions!AQ237)+(Assumptions!AQ220-Assumptions!AP220)),$D302*(Assumptions!AQ220-Assumptions!AP220)),IF(MOD(AQ$290,VLOOKUP($C302,Lease_Tenure,2,FALSE))=1,IF(MOD(AQ$291,12)=1,$D302*((Assumptions!AP220)*(1-Assumptions!AQ237)+(Assumptions!AQ220-Assumptions!AP220)),$D302*(Assumptions!AQ220-Assumptions!AP220)),$D302*(Assumptions!AQ220-Assumptions!AP220)))),0),0)</f>
        <v>0</v>
      </c>
      <c r="AR302" s="185">
        <f>IFERROR(MAX(IF(AR$290=1,IF(MOD(AR$291,12)=1,$D302*(Assumptions!AR220),$D302*(Assumptions!AR220-Assumptions!AQ220)),IF(VLOOKUP($C302,Lease_Tenure,2,FALSE)=1,IF(MOD(AR$291,12)=1,$D302*((Assumptions!AQ220)*(1-Assumptions!AR237)+(Assumptions!AR220-Assumptions!AQ220)),$D302*(Assumptions!AR220-Assumptions!AQ220)),IF(MOD(AR$290,VLOOKUP($C302,Lease_Tenure,2,FALSE))=1,IF(MOD(AR$291,12)=1,$D302*((Assumptions!AQ220)*(1-Assumptions!AR237)+(Assumptions!AR220-Assumptions!AQ220)),$D302*(Assumptions!AR220-Assumptions!AQ220)),$D302*(Assumptions!AR220-Assumptions!AQ220)))),0),0)</f>
        <v>0</v>
      </c>
      <c r="AS302" s="185">
        <f>IFERROR(MAX(IF(AS$290=1,IF(MOD(AS$291,12)=1,$D302*(Assumptions!AS220),$D302*(Assumptions!AS220-Assumptions!AR220)),IF(VLOOKUP($C302,Lease_Tenure,2,FALSE)=1,IF(MOD(AS$291,12)=1,$D302*((Assumptions!AR220)*(1-Assumptions!AS237)+(Assumptions!AS220-Assumptions!AR220)),$D302*(Assumptions!AS220-Assumptions!AR220)),IF(MOD(AS$290,VLOOKUP($C302,Lease_Tenure,2,FALSE))=1,IF(MOD(AS$291,12)=1,$D302*((Assumptions!AR220)*(1-Assumptions!AS237)+(Assumptions!AS220-Assumptions!AR220)),$D302*(Assumptions!AS220-Assumptions!AR220)),$D302*(Assumptions!AS220-Assumptions!AR220)))),0),0)</f>
        <v>0</v>
      </c>
      <c r="AT302" s="185">
        <f>IFERROR(MAX(IF(AT$290=1,IF(MOD(AT$291,12)=1,$D302*(Assumptions!AT220),$D302*(Assumptions!AT220-Assumptions!AS220)),IF(VLOOKUP($C302,Lease_Tenure,2,FALSE)=1,IF(MOD(AT$291,12)=1,$D302*((Assumptions!AS220)*(1-Assumptions!AT237)+(Assumptions!AT220-Assumptions!AS220)),$D302*(Assumptions!AT220-Assumptions!AS220)),IF(MOD(AT$290,VLOOKUP($C302,Lease_Tenure,2,FALSE))=1,IF(MOD(AT$291,12)=1,$D302*((Assumptions!AS220)*(1-Assumptions!AT237)+(Assumptions!AT220-Assumptions!AS220)),$D302*(Assumptions!AT220-Assumptions!AS220)),$D302*(Assumptions!AT220-Assumptions!AS220)))),0),0)</f>
        <v>0</v>
      </c>
      <c r="AU302" s="185">
        <f>IFERROR(MAX(IF(AU$290=1,IF(MOD(AU$291,12)=1,$D302*(Assumptions!AU220),$D302*(Assumptions!AU220-Assumptions!AT220)),IF(VLOOKUP($C302,Lease_Tenure,2,FALSE)=1,IF(MOD(AU$291,12)=1,$D302*((Assumptions!AT220)*(1-Assumptions!AU237)+(Assumptions!AU220-Assumptions!AT220)),$D302*(Assumptions!AU220-Assumptions!AT220)),IF(MOD(AU$290,VLOOKUP($C302,Lease_Tenure,2,FALSE))=1,IF(MOD(AU$291,12)=1,$D302*((Assumptions!AT220)*(1-Assumptions!AU237)+(Assumptions!AU220-Assumptions!AT220)),$D302*(Assumptions!AU220-Assumptions!AT220)),$D302*(Assumptions!AU220-Assumptions!AT220)))),0),0)</f>
        <v>0</v>
      </c>
      <c r="AV302" s="185">
        <f>IFERROR(MAX(IF(AV$290=1,IF(MOD(AV$291,12)=1,$D302*(Assumptions!AV220),$D302*(Assumptions!AV220-Assumptions!AU220)),IF(VLOOKUP($C302,Lease_Tenure,2,FALSE)=1,IF(MOD(AV$291,12)=1,$D302*((Assumptions!AU220)*(1-Assumptions!AV237)+(Assumptions!AV220-Assumptions!AU220)),$D302*(Assumptions!AV220-Assumptions!AU220)),IF(MOD(AV$290,VLOOKUP($C302,Lease_Tenure,2,FALSE))=1,IF(MOD(AV$291,12)=1,$D302*((Assumptions!AU220)*(1-Assumptions!AV237)+(Assumptions!AV220-Assumptions!AU220)),$D302*(Assumptions!AV220-Assumptions!AU220)),$D302*(Assumptions!AV220-Assumptions!AU220)))),0),0)</f>
        <v>0</v>
      </c>
      <c r="AW302" s="185">
        <f>IFERROR(MAX(IF(AW$290=1,IF(MOD(AW$291,12)=1,$D302*(Assumptions!AW220),$D302*(Assumptions!AW220-Assumptions!AV220)),IF(VLOOKUP($C302,Lease_Tenure,2,FALSE)=1,IF(MOD(AW$291,12)=1,$D302*((Assumptions!AV220)*(1-Assumptions!AW237)+(Assumptions!AW220-Assumptions!AV220)),$D302*(Assumptions!AW220-Assumptions!AV220)),IF(MOD(AW$290,VLOOKUP($C302,Lease_Tenure,2,FALSE))=1,IF(MOD(AW$291,12)=1,$D302*((Assumptions!AV220)*(1-Assumptions!AW237)+(Assumptions!AW220-Assumptions!AV220)),$D302*(Assumptions!AW220-Assumptions!AV220)),$D302*(Assumptions!AW220-Assumptions!AV220)))),0),0)</f>
        <v>0</v>
      </c>
      <c r="AX302" s="185">
        <f>IFERROR(MAX(IF(AX$290=1,IF(MOD(AX$291,12)=1,$D302*(Assumptions!AX220),$D302*(Assumptions!AX220-Assumptions!AW220)),IF(VLOOKUP($C302,Lease_Tenure,2,FALSE)=1,IF(MOD(AX$291,12)=1,$D302*((Assumptions!AW220)*(1-Assumptions!AX237)+(Assumptions!AX220-Assumptions!AW220)),$D302*(Assumptions!AX220-Assumptions!AW220)),IF(MOD(AX$290,VLOOKUP($C302,Lease_Tenure,2,FALSE))=1,IF(MOD(AX$291,12)=1,$D302*((Assumptions!AW220)*(1-Assumptions!AX237)+(Assumptions!AX220-Assumptions!AW220)),$D302*(Assumptions!AX220-Assumptions!AW220)),$D302*(Assumptions!AX220-Assumptions!AW220)))),0),0)</f>
        <v>0</v>
      </c>
      <c r="AY302" s="185">
        <f>IFERROR(MAX(IF(AY$290=1,IF(MOD(AY$291,12)=1,$D302*(Assumptions!AY220),$D302*(Assumptions!AY220-Assumptions!AX220)),IF(VLOOKUP($C302,Lease_Tenure,2,FALSE)=1,IF(MOD(AY$291,12)=1,$D302*((Assumptions!AX220)*(1-Assumptions!AY237)+(Assumptions!AY220-Assumptions!AX220)),$D302*(Assumptions!AY220-Assumptions!AX220)),IF(MOD(AY$290,VLOOKUP($C302,Lease_Tenure,2,FALSE))=1,IF(MOD(AY$291,12)=1,$D302*((Assumptions!AX220)*(1-Assumptions!AY237)+(Assumptions!AY220-Assumptions!AX220)),$D302*(Assumptions!AY220-Assumptions!AX220)),$D302*(Assumptions!AY220-Assumptions!AX220)))),0),0)</f>
        <v>0</v>
      </c>
      <c r="AZ302" s="185">
        <f>IFERROR(MAX(IF(AZ$290=1,IF(MOD(AZ$291,12)=1,$D302*(Assumptions!AZ220),$D302*(Assumptions!AZ220-Assumptions!AY220)),IF(VLOOKUP($C302,Lease_Tenure,2,FALSE)=1,IF(MOD(AZ$291,12)=1,$D302*((Assumptions!AY220)*(1-Assumptions!AZ237)+(Assumptions!AZ220-Assumptions!AY220)),$D302*(Assumptions!AZ220-Assumptions!AY220)),IF(MOD(AZ$290,VLOOKUP($C302,Lease_Tenure,2,FALSE))=1,IF(MOD(AZ$291,12)=1,$D302*((Assumptions!AY220)*(1-Assumptions!AZ237)+(Assumptions!AZ220-Assumptions!AY220)),$D302*(Assumptions!AZ220-Assumptions!AY220)),$D302*(Assumptions!AZ220-Assumptions!AY220)))),0),0)</f>
        <v>0</v>
      </c>
      <c r="BA302" s="185">
        <f>IFERROR(MAX(IF(BA$290=1,IF(MOD(BA$291,12)=1,$D302*(Assumptions!BA220),$D302*(Assumptions!BA220-Assumptions!AZ220)),IF(VLOOKUP($C302,Lease_Tenure,2,FALSE)=1,IF(MOD(BA$291,12)=1,$D302*((Assumptions!AZ220)*(1-Assumptions!BA237)+(Assumptions!BA220-Assumptions!AZ220)),$D302*(Assumptions!BA220-Assumptions!AZ220)),IF(MOD(BA$290,VLOOKUP($C302,Lease_Tenure,2,FALSE))=1,IF(MOD(BA$291,12)=1,$D302*((Assumptions!AZ220)*(1-Assumptions!BA237)+(Assumptions!BA220-Assumptions!AZ220)),$D302*(Assumptions!BA220-Assumptions!AZ220)),$D302*(Assumptions!BA220-Assumptions!AZ220)))),0),0)</f>
        <v>0.51</v>
      </c>
      <c r="BB302" s="185">
        <f>IFERROR(MAX(IF(BB$290=1,IF(MOD(BB$291,12)=1,$D302*(Assumptions!BB220),$D302*(Assumptions!BB220-Assumptions!BA220)),IF(VLOOKUP($C302,Lease_Tenure,2,FALSE)=1,IF(MOD(BB$291,12)=1,$D302*((Assumptions!BA220)*(1-Assumptions!BB237)+(Assumptions!BB220-Assumptions!BA220)),$D302*(Assumptions!BB220-Assumptions!BA220)),IF(MOD(BB$290,VLOOKUP($C302,Lease_Tenure,2,FALSE))=1,IF(MOD(BB$291,12)=1,$D302*((Assumptions!BA220)*(1-Assumptions!BB237)+(Assumptions!BB220-Assumptions!BA220)),$D302*(Assumptions!BB220-Assumptions!BA220)),$D302*(Assumptions!BB220-Assumptions!BA220)))),0),0)</f>
        <v>0</v>
      </c>
      <c r="BC302" s="185">
        <f>IFERROR(MAX(IF(BC$290=1,IF(MOD(BC$291,12)=1,$D302*(Assumptions!BC220),$D302*(Assumptions!BC220-Assumptions!BB220)),IF(VLOOKUP($C302,Lease_Tenure,2,FALSE)=1,IF(MOD(BC$291,12)=1,$D302*((Assumptions!BB220)*(1-Assumptions!BC237)+(Assumptions!BC220-Assumptions!BB220)),$D302*(Assumptions!BC220-Assumptions!BB220)),IF(MOD(BC$290,VLOOKUP($C302,Lease_Tenure,2,FALSE))=1,IF(MOD(BC$291,12)=1,$D302*((Assumptions!BB220)*(1-Assumptions!BC237)+(Assumptions!BC220-Assumptions!BB220)),$D302*(Assumptions!BC220-Assumptions!BB220)),$D302*(Assumptions!BC220-Assumptions!BB220)))),0),0)</f>
        <v>0</v>
      </c>
      <c r="BD302" s="185">
        <f>IFERROR(MAX(IF(BD$290=1,IF(MOD(BD$291,12)=1,$D302*(Assumptions!BD220),$D302*(Assumptions!BD220-Assumptions!BC220)),IF(VLOOKUP($C302,Lease_Tenure,2,FALSE)=1,IF(MOD(BD$291,12)=1,$D302*((Assumptions!BC220)*(1-Assumptions!BD237)+(Assumptions!BD220-Assumptions!BC220)),$D302*(Assumptions!BD220-Assumptions!BC220)),IF(MOD(BD$290,VLOOKUP($C302,Lease_Tenure,2,FALSE))=1,IF(MOD(BD$291,12)=1,$D302*((Assumptions!BC220)*(1-Assumptions!BD237)+(Assumptions!BD220-Assumptions!BC220)),$D302*(Assumptions!BD220-Assumptions!BC220)),$D302*(Assumptions!BD220-Assumptions!BC220)))),0),0)</f>
        <v>0</v>
      </c>
      <c r="BE302" s="185">
        <f>IFERROR(MAX(IF(BE$290=1,IF(MOD(BE$291,12)=1,$D302*(Assumptions!BE220),$D302*(Assumptions!BE220-Assumptions!BD220)),IF(VLOOKUP($C302,Lease_Tenure,2,FALSE)=1,IF(MOD(BE$291,12)=1,$D302*((Assumptions!BD220)*(1-Assumptions!BE237)+(Assumptions!BE220-Assumptions!BD220)),$D302*(Assumptions!BE220-Assumptions!BD220)),IF(MOD(BE$290,VLOOKUP($C302,Lease_Tenure,2,FALSE))=1,IF(MOD(BE$291,12)=1,$D302*((Assumptions!BD220)*(1-Assumptions!BE237)+(Assumptions!BE220-Assumptions!BD220)),$D302*(Assumptions!BE220-Assumptions!BD220)),$D302*(Assumptions!BE220-Assumptions!BD220)))),0),0)</f>
        <v>0</v>
      </c>
      <c r="BF302" s="185">
        <f>IFERROR(MAX(IF(BF$290=1,IF(MOD(BF$291,12)=1,$D302*(Assumptions!BF220),$D302*(Assumptions!BF220-Assumptions!BE220)),IF(VLOOKUP($C302,Lease_Tenure,2,FALSE)=1,IF(MOD(BF$291,12)=1,$D302*((Assumptions!BE220)*(1-Assumptions!BF237)+(Assumptions!BF220-Assumptions!BE220)),$D302*(Assumptions!BF220-Assumptions!BE220)),IF(MOD(BF$290,VLOOKUP($C302,Lease_Tenure,2,FALSE))=1,IF(MOD(BF$291,12)=1,$D302*((Assumptions!BE220)*(1-Assumptions!BF237)+(Assumptions!BF220-Assumptions!BE220)),$D302*(Assumptions!BF220-Assumptions!BE220)),$D302*(Assumptions!BF220-Assumptions!BE220)))),0),0)</f>
        <v>0</v>
      </c>
      <c r="BG302" s="185">
        <f>IFERROR(MAX(IF(BG$290=1,IF(MOD(BG$291,12)=1,$D302*(Assumptions!BG220),$D302*(Assumptions!BG220-Assumptions!BF220)),IF(VLOOKUP($C302,Lease_Tenure,2,FALSE)=1,IF(MOD(BG$291,12)=1,$D302*((Assumptions!BF220)*(1-Assumptions!BG237)+(Assumptions!BG220-Assumptions!BF220)),$D302*(Assumptions!BG220-Assumptions!BF220)),IF(MOD(BG$290,VLOOKUP($C302,Lease_Tenure,2,FALSE))=1,IF(MOD(BG$291,12)=1,$D302*((Assumptions!BF220)*(1-Assumptions!BG237)+(Assumptions!BG220-Assumptions!BF220)),$D302*(Assumptions!BG220-Assumptions!BF220)),$D302*(Assumptions!BG220-Assumptions!BF220)))),0),0)</f>
        <v>0</v>
      </c>
      <c r="BH302" s="185">
        <f>IFERROR(MAX(IF(BH$290=1,IF(MOD(BH$291,12)=1,$D302*(Assumptions!BH220),$D302*(Assumptions!BH220-Assumptions!BG220)),IF(VLOOKUP($C302,Lease_Tenure,2,FALSE)=1,IF(MOD(BH$291,12)=1,$D302*((Assumptions!BG220)*(1-Assumptions!BH237)+(Assumptions!BH220-Assumptions!BG220)),$D302*(Assumptions!BH220-Assumptions!BG220)),IF(MOD(BH$290,VLOOKUP($C302,Lease_Tenure,2,FALSE))=1,IF(MOD(BH$291,12)=1,$D302*((Assumptions!BG220)*(1-Assumptions!BH237)+(Assumptions!BH220-Assumptions!BG220)),$D302*(Assumptions!BH220-Assumptions!BG220)),$D302*(Assumptions!BH220-Assumptions!BG220)))),0),0)</f>
        <v>0</v>
      </c>
      <c r="BI302" s="185">
        <f>IFERROR(MAX(IF(BI$290=1,IF(MOD(BI$291,12)=1,$D302*(Assumptions!BI220),$D302*(Assumptions!BI220-Assumptions!BH220)),IF(VLOOKUP($C302,Lease_Tenure,2,FALSE)=1,IF(MOD(BI$291,12)=1,$D302*((Assumptions!BH220)*(1-Assumptions!BI237)+(Assumptions!BI220-Assumptions!BH220)),$D302*(Assumptions!BI220-Assumptions!BH220)),IF(MOD(BI$290,VLOOKUP($C302,Lease_Tenure,2,FALSE))=1,IF(MOD(BI$291,12)=1,$D302*((Assumptions!BH220)*(1-Assumptions!BI237)+(Assumptions!BI220-Assumptions!BH220)),$D302*(Assumptions!BI220-Assumptions!BH220)),$D302*(Assumptions!BI220-Assumptions!BH220)))),0),0)</f>
        <v>0</v>
      </c>
      <c r="BJ302" s="185">
        <f>IFERROR(MAX(IF(BJ$290=1,IF(MOD(BJ$291,12)=1,$D302*(Assumptions!BJ220),$D302*(Assumptions!BJ220-Assumptions!BI220)),IF(VLOOKUP($C302,Lease_Tenure,2,FALSE)=1,IF(MOD(BJ$291,12)=1,$D302*((Assumptions!BI220)*(1-Assumptions!BJ237)+(Assumptions!BJ220-Assumptions!BI220)),$D302*(Assumptions!BJ220-Assumptions!BI220)),IF(MOD(BJ$290,VLOOKUP($C302,Lease_Tenure,2,FALSE))=1,IF(MOD(BJ$291,12)=1,$D302*((Assumptions!BI220)*(1-Assumptions!BJ237)+(Assumptions!BJ220-Assumptions!BI220)),$D302*(Assumptions!BJ220-Assumptions!BI220)),$D302*(Assumptions!BJ220-Assumptions!BI220)))),0),0)</f>
        <v>0</v>
      </c>
      <c r="BK302" s="185">
        <f>IFERROR(MAX(IF(BK$290=1,IF(MOD(BK$291,12)=1,$D302*(Assumptions!BK220),$D302*(Assumptions!BK220-Assumptions!BJ220)),IF(VLOOKUP($C302,Lease_Tenure,2,FALSE)=1,IF(MOD(BK$291,12)=1,$D302*((Assumptions!BJ220)*(1-Assumptions!BK237)+(Assumptions!BK220-Assumptions!BJ220)),$D302*(Assumptions!BK220-Assumptions!BJ220)),IF(MOD(BK$290,VLOOKUP($C302,Lease_Tenure,2,FALSE))=1,IF(MOD(BK$291,12)=1,$D302*((Assumptions!BJ220)*(1-Assumptions!BK237)+(Assumptions!BK220-Assumptions!BJ220)),$D302*(Assumptions!BK220-Assumptions!BJ220)),$D302*(Assumptions!BK220-Assumptions!BJ220)))),0),0)</f>
        <v>0</v>
      </c>
      <c r="BL302" s="185">
        <f>IFERROR(MAX(IF(BL$290=1,IF(MOD(BL$291,12)=1,$D302*(Assumptions!BL220),$D302*(Assumptions!BL220-Assumptions!BK220)),IF(VLOOKUP($C302,Lease_Tenure,2,FALSE)=1,IF(MOD(BL$291,12)=1,$D302*((Assumptions!BK220)*(1-Assumptions!BL237)+(Assumptions!BL220-Assumptions!BK220)),$D302*(Assumptions!BL220-Assumptions!BK220)),IF(MOD(BL$290,VLOOKUP($C302,Lease_Tenure,2,FALSE))=1,IF(MOD(BL$291,12)=1,$D302*((Assumptions!BK220)*(1-Assumptions!BL237)+(Assumptions!BL220-Assumptions!BK220)),$D302*(Assumptions!BL220-Assumptions!BK220)),$D302*(Assumptions!BL220-Assumptions!BK220)))),0),0)</f>
        <v>0</v>
      </c>
      <c r="BM302" s="185">
        <f>IFERROR(MAX(IF(BM$290=1,IF(MOD(BM$291,12)=1,$D302*(Assumptions!BM220),$D302*(Assumptions!BM220-Assumptions!BL220)),IF(VLOOKUP($C302,Lease_Tenure,2,FALSE)=1,IF(MOD(BM$291,12)=1,$D302*((Assumptions!BL220)*(1-Assumptions!BM237)+(Assumptions!BM220-Assumptions!BL220)),$D302*(Assumptions!BM220-Assumptions!BL220)),IF(MOD(BM$290,VLOOKUP($C302,Lease_Tenure,2,FALSE))=1,IF(MOD(BM$291,12)=1,$D302*((Assumptions!BL220)*(1-Assumptions!BM237)+(Assumptions!BM220-Assumptions!BL220)),$D302*(Assumptions!BM220-Assumptions!BL220)),$D302*(Assumptions!BM220-Assumptions!BL220)))),0),0)</f>
        <v>0</v>
      </c>
      <c r="BN302" s="185">
        <f>IFERROR(MAX(IF(BN$290=1,IF(MOD(BN$291,12)=1,$D302*(Assumptions!BN220),$D302*(Assumptions!BN220-Assumptions!BM220)),IF(VLOOKUP($C302,Lease_Tenure,2,FALSE)=1,IF(MOD(BN$291,12)=1,$D302*((Assumptions!BM220)*(1-Assumptions!BN237)+(Assumptions!BN220-Assumptions!BM220)),$D302*(Assumptions!BN220-Assumptions!BM220)),IF(MOD(BN$290,VLOOKUP($C302,Lease_Tenure,2,FALSE))=1,IF(MOD(BN$291,12)=1,$D302*((Assumptions!BM220)*(1-Assumptions!BN237)+(Assumptions!BN220-Assumptions!BM220)),$D302*(Assumptions!BN220-Assumptions!BM220)),$D302*(Assumptions!BN220-Assumptions!BM220)))),0),0)</f>
        <v>0</v>
      </c>
      <c r="BO302" s="185">
        <f>IFERROR(MAX(IF(BO$290=1,IF(MOD(BO$291,12)=1,$D302*(Assumptions!BO220),$D302*(Assumptions!BO220-Assumptions!BN220)),IF(VLOOKUP($C302,Lease_Tenure,2,FALSE)=1,IF(MOD(BO$291,12)=1,$D302*((Assumptions!BN220)*(1-Assumptions!BO237)+(Assumptions!BO220-Assumptions!BN220)),$D302*(Assumptions!BO220-Assumptions!BN220)),IF(MOD(BO$290,VLOOKUP($C302,Lease_Tenure,2,FALSE))=1,IF(MOD(BO$291,12)=1,$D302*((Assumptions!BN220)*(1-Assumptions!BO237)+(Assumptions!BO220-Assumptions!BN220)),$D302*(Assumptions!BO220-Assumptions!BN220)),$D302*(Assumptions!BO220-Assumptions!BN220)))),0),0)</f>
        <v>0</v>
      </c>
      <c r="BP302" s="185">
        <f>IFERROR(MAX(IF(BP$290=1,IF(MOD(BP$291,12)=1,$D302*(Assumptions!BP220),$D302*(Assumptions!BP220-Assumptions!BO220)),IF(VLOOKUP($C302,Lease_Tenure,2,FALSE)=1,IF(MOD(BP$291,12)=1,$D302*((Assumptions!BO220)*(1-Assumptions!BP237)+(Assumptions!BP220-Assumptions!BO220)),$D302*(Assumptions!BP220-Assumptions!BO220)),IF(MOD(BP$290,VLOOKUP($C302,Lease_Tenure,2,FALSE))=1,IF(MOD(BP$291,12)=1,$D302*((Assumptions!BO220)*(1-Assumptions!BP237)+(Assumptions!BP220-Assumptions!BO220)),$D302*(Assumptions!BP220-Assumptions!BO220)),$D302*(Assumptions!BP220-Assumptions!BO220)))),0),0)</f>
        <v>0</v>
      </c>
      <c r="BQ302" s="185">
        <f>IFERROR(MAX(IF(BQ$290=1,IF(MOD(BQ$291,12)=1,$D302*(Assumptions!BQ220),$D302*(Assumptions!BQ220-Assumptions!BP220)),IF(VLOOKUP($C302,Lease_Tenure,2,FALSE)=1,IF(MOD(BQ$291,12)=1,$D302*((Assumptions!BP220)*(1-Assumptions!BQ237)+(Assumptions!BQ220-Assumptions!BP220)),$D302*(Assumptions!BQ220-Assumptions!BP220)),IF(MOD(BQ$290,VLOOKUP($C302,Lease_Tenure,2,FALSE))=1,IF(MOD(BQ$291,12)=1,$D302*((Assumptions!BP220)*(1-Assumptions!BQ237)+(Assumptions!BQ220-Assumptions!BP220)),$D302*(Assumptions!BQ220-Assumptions!BP220)),$D302*(Assumptions!BQ220-Assumptions!BP220)))),0),0)</f>
        <v>0</v>
      </c>
      <c r="BR302" s="185">
        <f>IFERROR(MAX(IF(BR$290=1,IF(MOD(BR$291,12)=1,$D302*(Assumptions!BR220),$D302*(Assumptions!BR220-Assumptions!BQ220)),IF(VLOOKUP($C302,Lease_Tenure,2,FALSE)=1,IF(MOD(BR$291,12)=1,$D302*((Assumptions!BQ220)*(1-Assumptions!BR237)+(Assumptions!BR220-Assumptions!BQ220)),$D302*(Assumptions!BR220-Assumptions!BQ220)),IF(MOD(BR$290,VLOOKUP($C302,Lease_Tenure,2,FALSE))=1,IF(MOD(BR$291,12)=1,$D302*((Assumptions!BQ220)*(1-Assumptions!BR237)+(Assumptions!BR220-Assumptions!BQ220)),$D302*(Assumptions!BR220-Assumptions!BQ220)),$D302*(Assumptions!BR220-Assumptions!BQ220)))),0),0)</f>
        <v>0</v>
      </c>
      <c r="BS302" s="185">
        <f>IFERROR(MAX(IF(BS$290=1,IF(MOD(BS$291,12)=1,$D302*(Assumptions!BS220),$D302*(Assumptions!BS220-Assumptions!BR220)),IF(VLOOKUP($C302,Lease_Tenure,2,FALSE)=1,IF(MOD(BS$291,12)=1,$D302*((Assumptions!BR220)*(1-Assumptions!BS237)+(Assumptions!BS220-Assumptions!BR220)),$D302*(Assumptions!BS220-Assumptions!BR220)),IF(MOD(BS$290,VLOOKUP($C302,Lease_Tenure,2,FALSE))=1,IF(MOD(BS$291,12)=1,$D302*((Assumptions!BR220)*(1-Assumptions!BS237)+(Assumptions!BS220-Assumptions!BR220)),$D302*(Assumptions!BS220-Assumptions!BR220)),$D302*(Assumptions!BS220-Assumptions!BR220)))),0),0)</f>
        <v>0</v>
      </c>
      <c r="BT302" s="185">
        <f>IFERROR(MAX(IF(BT$290=1,IF(MOD(BT$291,12)=1,$D302*(Assumptions!BT220),$D302*(Assumptions!BT220-Assumptions!BS220)),IF(VLOOKUP($C302,Lease_Tenure,2,FALSE)=1,IF(MOD(BT$291,12)=1,$D302*((Assumptions!BS220)*(1-Assumptions!BT237)+(Assumptions!BT220-Assumptions!BS220)),$D302*(Assumptions!BT220-Assumptions!BS220)),IF(MOD(BT$290,VLOOKUP($C302,Lease_Tenure,2,FALSE))=1,IF(MOD(BT$291,12)=1,$D302*((Assumptions!BS220)*(1-Assumptions!BT237)+(Assumptions!BT220-Assumptions!BS220)),$D302*(Assumptions!BT220-Assumptions!BS220)),$D302*(Assumptions!BT220-Assumptions!BS220)))),0),0)</f>
        <v>0</v>
      </c>
      <c r="BU302" s="185">
        <f>IFERROR(MAX(IF(BU$290=1,IF(MOD(BU$291,12)=1,$D302*(Assumptions!BU220),$D302*(Assumptions!BU220-Assumptions!BT220)),IF(VLOOKUP($C302,Lease_Tenure,2,FALSE)=1,IF(MOD(BU$291,12)=1,$D302*((Assumptions!BT220)*(1-Assumptions!BU237)+(Assumptions!BU220-Assumptions!BT220)),$D302*(Assumptions!BU220-Assumptions!BT220)),IF(MOD(BU$290,VLOOKUP($C302,Lease_Tenure,2,FALSE))=1,IF(MOD(BU$291,12)=1,$D302*((Assumptions!BT220)*(1-Assumptions!BU237)+(Assumptions!BU220-Assumptions!BT220)),$D302*(Assumptions!BU220-Assumptions!BT220)),$D302*(Assumptions!BU220-Assumptions!BT220)))),0),0)</f>
        <v>0</v>
      </c>
      <c r="BV302" s="185">
        <f>IFERROR(MAX(IF(BV$290=1,IF(MOD(BV$291,12)=1,$D302*(Assumptions!BV220),$D302*(Assumptions!BV220-Assumptions!BU220)),IF(VLOOKUP($C302,Lease_Tenure,2,FALSE)=1,IF(MOD(BV$291,12)=1,$D302*((Assumptions!BU220)*(1-Assumptions!BV237)+(Assumptions!BV220-Assumptions!BU220)),$D302*(Assumptions!BV220-Assumptions!BU220)),IF(MOD(BV$290,VLOOKUP($C302,Lease_Tenure,2,FALSE))=1,IF(MOD(BV$291,12)=1,$D302*((Assumptions!BU220)*(1-Assumptions!BV237)+(Assumptions!BV220-Assumptions!BU220)),$D302*(Assumptions!BV220-Assumptions!BU220)),$D302*(Assumptions!BV220-Assumptions!BU220)))),0),0)</f>
        <v>0</v>
      </c>
      <c r="BW302" s="185">
        <f>IFERROR(MAX(IF(BW$290=1,IF(MOD(BW$291,12)=1,$D302*(Assumptions!BW220),$D302*(Assumptions!BW220-Assumptions!BV220)),IF(VLOOKUP($C302,Lease_Tenure,2,FALSE)=1,IF(MOD(BW$291,12)=1,$D302*((Assumptions!BV220)*(1-Assumptions!BW237)+(Assumptions!BW220-Assumptions!BV220)),$D302*(Assumptions!BW220-Assumptions!BV220)),IF(MOD(BW$290,VLOOKUP($C302,Lease_Tenure,2,FALSE))=1,IF(MOD(BW$291,12)=1,$D302*((Assumptions!BV220)*(1-Assumptions!BW237)+(Assumptions!BW220-Assumptions!BV220)),$D302*(Assumptions!BW220-Assumptions!BV220)),$D302*(Assumptions!BW220-Assumptions!BV220)))),0),0)</f>
        <v>0</v>
      </c>
      <c r="BX302" s="185">
        <f>IFERROR(MAX(IF(BX$290=1,IF(MOD(BX$291,12)=1,$D302*(Assumptions!BX220),$D302*(Assumptions!BX220-Assumptions!BW220)),IF(VLOOKUP($C302,Lease_Tenure,2,FALSE)=1,IF(MOD(BX$291,12)=1,$D302*((Assumptions!BW220)*(1-Assumptions!BX237)+(Assumptions!BX220-Assumptions!BW220)),$D302*(Assumptions!BX220-Assumptions!BW220)),IF(MOD(BX$290,VLOOKUP($C302,Lease_Tenure,2,FALSE))=1,IF(MOD(BX$291,12)=1,$D302*((Assumptions!BW220)*(1-Assumptions!BX237)+(Assumptions!BX220-Assumptions!BW220)),$D302*(Assumptions!BX220-Assumptions!BW220)),$D302*(Assumptions!BX220-Assumptions!BW220)))),0),0)</f>
        <v>0</v>
      </c>
      <c r="BY302" s="185">
        <f>IFERROR(MAX(IF(BY$290=1,IF(MOD(BY$291,12)=1,$D302*(Assumptions!BY220),$D302*(Assumptions!BY220-Assumptions!BX220)),IF(VLOOKUP($C302,Lease_Tenure,2,FALSE)=1,IF(MOD(BY$291,12)=1,$D302*((Assumptions!BX220)*(1-Assumptions!BY237)+(Assumptions!BY220-Assumptions!BX220)),$D302*(Assumptions!BY220-Assumptions!BX220)),IF(MOD(BY$290,VLOOKUP($C302,Lease_Tenure,2,FALSE))=1,IF(MOD(BY$291,12)=1,$D302*((Assumptions!BX220)*(1-Assumptions!BY237)+(Assumptions!BY220-Assumptions!BX220)),$D302*(Assumptions!BY220-Assumptions!BX220)),$D302*(Assumptions!BY220-Assumptions!BX220)))),0),0)</f>
        <v>0.51</v>
      </c>
      <c r="BZ302" s="185">
        <f>IFERROR(MAX(IF(BZ$290=1,IF(MOD(BZ$291,12)=1,$D302*(Assumptions!BZ220),$D302*(Assumptions!BZ220-Assumptions!BY220)),IF(VLOOKUP($C302,Lease_Tenure,2,FALSE)=1,IF(MOD(BZ$291,12)=1,$D302*((Assumptions!BY220)*(1-Assumptions!BZ237)+(Assumptions!BZ220-Assumptions!BY220)),$D302*(Assumptions!BZ220-Assumptions!BY220)),IF(MOD(BZ$290,VLOOKUP($C302,Lease_Tenure,2,FALSE))=1,IF(MOD(BZ$291,12)=1,$D302*((Assumptions!BY220)*(1-Assumptions!BZ237)+(Assumptions!BZ220-Assumptions!BY220)),$D302*(Assumptions!BZ220-Assumptions!BY220)),$D302*(Assumptions!BZ220-Assumptions!BY220)))),0),0)</f>
        <v>0</v>
      </c>
      <c r="CA302" s="185">
        <f>IFERROR(MAX(IF(CA$290=1,IF(MOD(CA$291,12)=1,$D302*(Assumptions!CA220),$D302*(Assumptions!CA220-Assumptions!BZ220)),IF(VLOOKUP($C302,Lease_Tenure,2,FALSE)=1,IF(MOD(CA$291,12)=1,$D302*((Assumptions!BZ220)*(1-Assumptions!CA237)+(Assumptions!CA220-Assumptions!BZ220)),$D302*(Assumptions!CA220-Assumptions!BZ220)),IF(MOD(CA$290,VLOOKUP($C302,Lease_Tenure,2,FALSE))=1,IF(MOD(CA$291,12)=1,$D302*((Assumptions!BZ220)*(1-Assumptions!CA237)+(Assumptions!CA220-Assumptions!BZ220)),$D302*(Assumptions!CA220-Assumptions!BZ220)),$D302*(Assumptions!CA220-Assumptions!BZ220)))),0),0)</f>
        <v>0</v>
      </c>
      <c r="CB302" s="185">
        <f>IFERROR(MAX(IF(CB$290=1,IF(MOD(CB$291,12)=1,$D302*(Assumptions!CB220),$D302*(Assumptions!CB220-Assumptions!CA220)),IF(VLOOKUP($C302,Lease_Tenure,2,FALSE)=1,IF(MOD(CB$291,12)=1,$D302*((Assumptions!CA220)*(1-Assumptions!CB237)+(Assumptions!CB220-Assumptions!CA220)),$D302*(Assumptions!CB220-Assumptions!CA220)),IF(MOD(CB$290,VLOOKUP($C302,Lease_Tenure,2,FALSE))=1,IF(MOD(CB$291,12)=1,$D302*((Assumptions!CA220)*(1-Assumptions!CB237)+(Assumptions!CB220-Assumptions!CA220)),$D302*(Assumptions!CB220-Assumptions!CA220)),$D302*(Assumptions!CB220-Assumptions!CA220)))),0),0)</f>
        <v>0</v>
      </c>
      <c r="CC302" s="185">
        <f>IFERROR(MAX(IF(CC$290=1,IF(MOD(CC$291,12)=1,$D302*(Assumptions!CC220),$D302*(Assumptions!CC220-Assumptions!CB220)),IF(VLOOKUP($C302,Lease_Tenure,2,FALSE)=1,IF(MOD(CC$291,12)=1,$D302*((Assumptions!CB220)*(1-Assumptions!CC237)+(Assumptions!CC220-Assumptions!CB220)),$D302*(Assumptions!CC220-Assumptions!CB220)),IF(MOD(CC$290,VLOOKUP($C302,Lease_Tenure,2,FALSE))=1,IF(MOD(CC$291,12)=1,$D302*((Assumptions!CB220)*(1-Assumptions!CC237)+(Assumptions!CC220-Assumptions!CB220)),$D302*(Assumptions!CC220-Assumptions!CB220)),$D302*(Assumptions!CC220-Assumptions!CB220)))),0),0)</f>
        <v>0</v>
      </c>
      <c r="CD302" s="185">
        <f>IFERROR(MAX(IF(CD$290=1,IF(MOD(CD$291,12)=1,$D302*(Assumptions!CD220),$D302*(Assumptions!CD220-Assumptions!CC220)),IF(VLOOKUP($C302,Lease_Tenure,2,FALSE)=1,IF(MOD(CD$291,12)=1,$D302*((Assumptions!CC220)*(1-Assumptions!CD237)+(Assumptions!CD220-Assumptions!CC220)),$D302*(Assumptions!CD220-Assumptions!CC220)),IF(MOD(CD$290,VLOOKUP($C302,Lease_Tenure,2,FALSE))=1,IF(MOD(CD$291,12)=1,$D302*((Assumptions!CC220)*(1-Assumptions!CD237)+(Assumptions!CD220-Assumptions!CC220)),$D302*(Assumptions!CD220-Assumptions!CC220)),$D302*(Assumptions!CD220-Assumptions!CC220)))),0),0)</f>
        <v>0</v>
      </c>
      <c r="CE302" s="185">
        <f>IFERROR(MAX(IF(CE$290=1,IF(MOD(CE$291,12)=1,$D302*(Assumptions!CE220),$D302*(Assumptions!CE220-Assumptions!CD220)),IF(VLOOKUP($C302,Lease_Tenure,2,FALSE)=1,IF(MOD(CE$291,12)=1,$D302*((Assumptions!CD220)*(1-Assumptions!CE237)+(Assumptions!CE220-Assumptions!CD220)),$D302*(Assumptions!CE220-Assumptions!CD220)),IF(MOD(CE$290,VLOOKUP($C302,Lease_Tenure,2,FALSE))=1,IF(MOD(CE$291,12)=1,$D302*((Assumptions!CD220)*(1-Assumptions!CE237)+(Assumptions!CE220-Assumptions!CD220)),$D302*(Assumptions!CE220-Assumptions!CD220)),$D302*(Assumptions!CE220-Assumptions!CD220)))),0),0)</f>
        <v>0</v>
      </c>
      <c r="CF302" s="185">
        <f>IFERROR(MAX(IF(CF$290=1,IF(MOD(CF$291,12)=1,$D302*(Assumptions!CF220),$D302*(Assumptions!CF220-Assumptions!CE220)),IF(VLOOKUP($C302,Lease_Tenure,2,FALSE)=1,IF(MOD(CF$291,12)=1,$D302*((Assumptions!CE220)*(1-Assumptions!CF237)+(Assumptions!CF220-Assumptions!CE220)),$D302*(Assumptions!CF220-Assumptions!CE220)),IF(MOD(CF$290,VLOOKUP($C302,Lease_Tenure,2,FALSE))=1,IF(MOD(CF$291,12)=1,$D302*((Assumptions!CE220)*(1-Assumptions!CF237)+(Assumptions!CF220-Assumptions!CE220)),$D302*(Assumptions!CF220-Assumptions!CE220)),$D302*(Assumptions!CF220-Assumptions!CE220)))),0),0)</f>
        <v>0</v>
      </c>
      <c r="CG302" s="185">
        <f>IFERROR(MAX(IF(CG$290=1,IF(MOD(CG$291,12)=1,$D302*(Assumptions!CG220),$D302*(Assumptions!CG220-Assumptions!CF220)),IF(VLOOKUP($C302,Lease_Tenure,2,FALSE)=1,IF(MOD(CG$291,12)=1,$D302*((Assumptions!CF220)*(1-Assumptions!CG237)+(Assumptions!CG220-Assumptions!CF220)),$D302*(Assumptions!CG220-Assumptions!CF220)),IF(MOD(CG$290,VLOOKUP($C302,Lease_Tenure,2,FALSE))=1,IF(MOD(CG$291,12)=1,$D302*((Assumptions!CF220)*(1-Assumptions!CG237)+(Assumptions!CG220-Assumptions!CF220)),$D302*(Assumptions!CG220-Assumptions!CF220)),$D302*(Assumptions!CG220-Assumptions!CF220)))),0),0)</f>
        <v>0</v>
      </c>
      <c r="CH302" s="185">
        <f>IFERROR(MAX(IF(CH$290=1,IF(MOD(CH$291,12)=1,$D302*(Assumptions!CH220),$D302*(Assumptions!CH220-Assumptions!CG220)),IF(VLOOKUP($C302,Lease_Tenure,2,FALSE)=1,IF(MOD(CH$291,12)=1,$D302*((Assumptions!CG220)*(1-Assumptions!CH237)+(Assumptions!CH220-Assumptions!CG220)),$D302*(Assumptions!CH220-Assumptions!CG220)),IF(MOD(CH$290,VLOOKUP($C302,Lease_Tenure,2,FALSE))=1,IF(MOD(CH$291,12)=1,$D302*((Assumptions!CG220)*(1-Assumptions!CH237)+(Assumptions!CH220-Assumptions!CG220)),$D302*(Assumptions!CH220-Assumptions!CG220)),$D302*(Assumptions!CH220-Assumptions!CG220)))),0),0)</f>
        <v>0</v>
      </c>
      <c r="CI302" s="185">
        <f>IFERROR(MAX(IF(CI$290=1,IF(MOD(CI$291,12)=1,$D302*(Assumptions!CI220),$D302*(Assumptions!CI220-Assumptions!CH220)),IF(VLOOKUP($C302,Lease_Tenure,2,FALSE)=1,IF(MOD(CI$291,12)=1,$D302*((Assumptions!CH220)*(1-Assumptions!CI237)+(Assumptions!CI220-Assumptions!CH220)),$D302*(Assumptions!CI220-Assumptions!CH220)),IF(MOD(CI$290,VLOOKUP($C302,Lease_Tenure,2,FALSE))=1,IF(MOD(CI$291,12)=1,$D302*((Assumptions!CH220)*(1-Assumptions!CI237)+(Assumptions!CI220-Assumptions!CH220)),$D302*(Assumptions!CI220-Assumptions!CH220)),$D302*(Assumptions!CI220-Assumptions!CH220)))),0),0)</f>
        <v>0</v>
      </c>
      <c r="CJ302" s="185">
        <f>IFERROR(MAX(IF(CJ$290=1,IF(MOD(CJ$291,12)=1,$D302*(Assumptions!CJ220),$D302*(Assumptions!CJ220-Assumptions!CI220)),IF(VLOOKUP($C302,Lease_Tenure,2,FALSE)=1,IF(MOD(CJ$291,12)=1,$D302*((Assumptions!CI220)*(1-Assumptions!CJ237)+(Assumptions!CJ220-Assumptions!CI220)),$D302*(Assumptions!CJ220-Assumptions!CI220)),IF(MOD(CJ$290,VLOOKUP($C302,Lease_Tenure,2,FALSE))=1,IF(MOD(CJ$291,12)=1,$D302*((Assumptions!CI220)*(1-Assumptions!CJ237)+(Assumptions!CJ220-Assumptions!CI220)),$D302*(Assumptions!CJ220-Assumptions!CI220)),$D302*(Assumptions!CJ220-Assumptions!CI220)))),0),0)</f>
        <v>0</v>
      </c>
      <c r="CK302" s="185">
        <f>IFERROR(MAX(IF(CK$290=1,IF(MOD(CK$291,12)=1,$D302*(Assumptions!CK220),$D302*(Assumptions!CK220-Assumptions!CJ220)),IF(VLOOKUP($C302,Lease_Tenure,2,FALSE)=1,IF(MOD(CK$291,12)=1,$D302*((Assumptions!CJ220)*(1-Assumptions!CK237)+(Assumptions!CK220-Assumptions!CJ220)),$D302*(Assumptions!CK220-Assumptions!CJ220)),IF(MOD(CK$290,VLOOKUP($C302,Lease_Tenure,2,FALSE))=1,IF(MOD(CK$291,12)=1,$D302*((Assumptions!CJ220)*(1-Assumptions!CK237)+(Assumptions!CK220-Assumptions!CJ220)),$D302*(Assumptions!CK220-Assumptions!CJ220)),$D302*(Assumptions!CK220-Assumptions!CJ220)))),0),0)</f>
        <v>0</v>
      </c>
      <c r="CL302" s="185">
        <f>IFERROR(MAX(IF(CL$290=1,IF(MOD(CL$291,12)=1,$D302*(Assumptions!CL220),$D302*(Assumptions!CL220-Assumptions!CK220)),IF(VLOOKUP($C302,Lease_Tenure,2,FALSE)=1,IF(MOD(CL$291,12)=1,$D302*((Assumptions!CK220)*(1-Assumptions!CL237)+(Assumptions!CL220-Assumptions!CK220)),$D302*(Assumptions!CL220-Assumptions!CK220)),IF(MOD(CL$290,VLOOKUP($C302,Lease_Tenure,2,FALSE))=1,IF(MOD(CL$291,12)=1,$D302*((Assumptions!CK220)*(1-Assumptions!CL237)+(Assumptions!CL220-Assumptions!CK220)),$D302*(Assumptions!CL220-Assumptions!CK220)),$D302*(Assumptions!CL220-Assumptions!CK220)))),0),0)</f>
        <v>0</v>
      </c>
      <c r="CM302" s="185">
        <f>IFERROR(MAX(IF(CM$290=1,IF(MOD(CM$291,12)=1,$D302*(Assumptions!CM220),$D302*(Assumptions!CM220-Assumptions!CL220)),IF(VLOOKUP($C302,Lease_Tenure,2,FALSE)=1,IF(MOD(CM$291,12)=1,$D302*((Assumptions!CL220)*(1-Assumptions!CM237)+(Assumptions!CM220-Assumptions!CL220)),$D302*(Assumptions!CM220-Assumptions!CL220)),IF(MOD(CM$290,VLOOKUP($C302,Lease_Tenure,2,FALSE))=1,IF(MOD(CM$291,12)=1,$D302*((Assumptions!CL220)*(1-Assumptions!CM237)+(Assumptions!CM220-Assumptions!CL220)),$D302*(Assumptions!CM220-Assumptions!CL220)),$D302*(Assumptions!CM220-Assumptions!CL220)))),0),0)</f>
        <v>0</v>
      </c>
      <c r="CN302" s="185">
        <f>IFERROR(MAX(IF(CN$290=1,IF(MOD(CN$291,12)=1,$D302*(Assumptions!CN220),$D302*(Assumptions!CN220-Assumptions!CM220)),IF(VLOOKUP($C302,Lease_Tenure,2,FALSE)=1,IF(MOD(CN$291,12)=1,$D302*((Assumptions!CM220)*(1-Assumptions!CN237)+(Assumptions!CN220-Assumptions!CM220)),$D302*(Assumptions!CN220-Assumptions!CM220)),IF(MOD(CN$290,VLOOKUP($C302,Lease_Tenure,2,FALSE))=1,IF(MOD(CN$291,12)=1,$D302*((Assumptions!CM220)*(1-Assumptions!CN237)+(Assumptions!CN220-Assumptions!CM220)),$D302*(Assumptions!CN220-Assumptions!CM220)),$D302*(Assumptions!CN220-Assumptions!CM220)))),0),0)</f>
        <v>0</v>
      </c>
      <c r="CO302" s="185">
        <f>IFERROR(MAX(IF(CO$290=1,IF(MOD(CO$291,12)=1,$D302*(Assumptions!CO220),$D302*(Assumptions!CO220-Assumptions!CN220)),IF(VLOOKUP($C302,Lease_Tenure,2,FALSE)=1,IF(MOD(CO$291,12)=1,$D302*((Assumptions!CN220)*(1-Assumptions!CO237)+(Assumptions!CO220-Assumptions!CN220)),$D302*(Assumptions!CO220-Assumptions!CN220)),IF(MOD(CO$290,VLOOKUP($C302,Lease_Tenure,2,FALSE))=1,IF(MOD(CO$291,12)=1,$D302*((Assumptions!CN220)*(1-Assumptions!CO237)+(Assumptions!CO220-Assumptions!CN220)),$D302*(Assumptions!CO220-Assumptions!CN220)),$D302*(Assumptions!CO220-Assumptions!CN220)))),0),0)</f>
        <v>0</v>
      </c>
      <c r="CP302" s="185">
        <f>IFERROR(MAX(IF(CP$290=1,IF(MOD(CP$291,12)=1,$D302*(Assumptions!CP220),$D302*(Assumptions!CP220-Assumptions!CO220)),IF(VLOOKUP($C302,Lease_Tenure,2,FALSE)=1,IF(MOD(CP$291,12)=1,$D302*((Assumptions!CO220)*(1-Assumptions!CP237)+(Assumptions!CP220-Assumptions!CO220)),$D302*(Assumptions!CP220-Assumptions!CO220)),IF(MOD(CP$290,VLOOKUP($C302,Lease_Tenure,2,FALSE))=1,IF(MOD(CP$291,12)=1,$D302*((Assumptions!CO220)*(1-Assumptions!CP237)+(Assumptions!CP220-Assumptions!CO220)),$D302*(Assumptions!CP220-Assumptions!CO220)),$D302*(Assumptions!CP220-Assumptions!CO220)))),0),0)</f>
        <v>0</v>
      </c>
      <c r="CQ302" s="185">
        <f>IFERROR(MAX(IF(CQ$290=1,IF(MOD(CQ$291,12)=1,$D302*(Assumptions!CQ220),$D302*(Assumptions!CQ220-Assumptions!CP220)),IF(VLOOKUP($C302,Lease_Tenure,2,FALSE)=1,IF(MOD(CQ$291,12)=1,$D302*((Assumptions!CP220)*(1-Assumptions!CQ237)+(Assumptions!CQ220-Assumptions!CP220)),$D302*(Assumptions!CQ220-Assumptions!CP220)),IF(MOD(CQ$290,VLOOKUP($C302,Lease_Tenure,2,FALSE))=1,IF(MOD(CQ$291,12)=1,$D302*((Assumptions!CP220)*(1-Assumptions!CQ237)+(Assumptions!CQ220-Assumptions!CP220)),$D302*(Assumptions!CQ220-Assumptions!CP220)),$D302*(Assumptions!CQ220-Assumptions!CP220)))),0),0)</f>
        <v>0</v>
      </c>
      <c r="CR302" s="185">
        <f>IFERROR(MAX(IF(CR$290=1,IF(MOD(CR$291,12)=1,$D302*(Assumptions!CR220),$D302*(Assumptions!CR220-Assumptions!CQ220)),IF(VLOOKUP($C302,Lease_Tenure,2,FALSE)=1,IF(MOD(CR$291,12)=1,$D302*((Assumptions!CQ220)*(1-Assumptions!CR237)+(Assumptions!CR220-Assumptions!CQ220)),$D302*(Assumptions!CR220-Assumptions!CQ220)),IF(MOD(CR$290,VLOOKUP($C302,Lease_Tenure,2,FALSE))=1,IF(MOD(CR$291,12)=1,$D302*((Assumptions!CQ220)*(1-Assumptions!CR237)+(Assumptions!CR220-Assumptions!CQ220)),$D302*(Assumptions!CR220-Assumptions!CQ220)),$D302*(Assumptions!CR220-Assumptions!CQ220)))),0),0)</f>
        <v>0</v>
      </c>
      <c r="CS302" s="185">
        <f>IFERROR(MAX(IF(CS$290=1,IF(MOD(CS$291,12)=1,$D302*(Assumptions!CS220),$D302*(Assumptions!CS220-Assumptions!CR220)),IF(VLOOKUP($C302,Lease_Tenure,2,FALSE)=1,IF(MOD(CS$291,12)=1,$D302*((Assumptions!CR220)*(1-Assumptions!CS237)+(Assumptions!CS220-Assumptions!CR220)),$D302*(Assumptions!CS220-Assumptions!CR220)),IF(MOD(CS$290,VLOOKUP($C302,Lease_Tenure,2,FALSE))=1,IF(MOD(CS$291,12)=1,$D302*((Assumptions!CR220)*(1-Assumptions!CS237)+(Assumptions!CS220-Assumptions!CR220)),$D302*(Assumptions!CS220-Assumptions!CR220)),$D302*(Assumptions!CS220-Assumptions!CR220)))),0),0)</f>
        <v>0</v>
      </c>
      <c r="CT302" s="185">
        <f>IFERROR(MAX(IF(CT$290=1,IF(MOD(CT$291,12)=1,$D302*(Assumptions!CT220),$D302*(Assumptions!CT220-Assumptions!CS220)),IF(VLOOKUP($C302,Lease_Tenure,2,FALSE)=1,IF(MOD(CT$291,12)=1,$D302*((Assumptions!CS220)*(1-Assumptions!CT237)+(Assumptions!CT220-Assumptions!CS220)),$D302*(Assumptions!CT220-Assumptions!CS220)),IF(MOD(CT$290,VLOOKUP($C302,Lease_Tenure,2,FALSE))=1,IF(MOD(CT$291,12)=1,$D302*((Assumptions!CS220)*(1-Assumptions!CT237)+(Assumptions!CT220-Assumptions!CS220)),$D302*(Assumptions!CT220-Assumptions!CS220)),$D302*(Assumptions!CT220-Assumptions!CS220)))),0),0)</f>
        <v>0</v>
      </c>
      <c r="CU302" s="185">
        <f>IFERROR(MAX(IF(CU$290=1,IF(MOD(CU$291,12)=1,$D302*(Assumptions!CU220),$D302*(Assumptions!CU220-Assumptions!CT220)),IF(VLOOKUP($C302,Lease_Tenure,2,FALSE)=1,IF(MOD(CU$291,12)=1,$D302*((Assumptions!CT220)*(1-Assumptions!CU237)+(Assumptions!CU220-Assumptions!CT220)),$D302*(Assumptions!CU220-Assumptions!CT220)),IF(MOD(CU$290,VLOOKUP($C302,Lease_Tenure,2,FALSE))=1,IF(MOD(CU$291,12)=1,$D302*((Assumptions!CT220)*(1-Assumptions!CU237)+(Assumptions!CU220-Assumptions!CT220)),$D302*(Assumptions!CU220-Assumptions!CT220)),$D302*(Assumptions!CU220-Assumptions!CT220)))),0),0)</f>
        <v>0</v>
      </c>
      <c r="CV302" s="185">
        <f>IFERROR(MAX(IF(CV$290=1,IF(MOD(CV$291,12)=1,$D302*(Assumptions!CV220),$D302*(Assumptions!CV220-Assumptions!CU220)),IF(VLOOKUP($C302,Lease_Tenure,2,FALSE)=1,IF(MOD(CV$291,12)=1,$D302*((Assumptions!CU220)*(1-Assumptions!CV237)+(Assumptions!CV220-Assumptions!CU220)),$D302*(Assumptions!CV220-Assumptions!CU220)),IF(MOD(CV$290,VLOOKUP($C302,Lease_Tenure,2,FALSE))=1,IF(MOD(CV$291,12)=1,$D302*((Assumptions!CU220)*(1-Assumptions!CV237)+(Assumptions!CV220-Assumptions!CU220)),$D302*(Assumptions!CV220-Assumptions!CU220)),$D302*(Assumptions!CV220-Assumptions!CU220)))),0),0)</f>
        <v>0</v>
      </c>
      <c r="CW302" s="185">
        <f>IFERROR(MAX(IF(CW$290=1,IF(MOD(CW$291,12)=1,$D302*(Assumptions!CW220),$D302*(Assumptions!CW220-Assumptions!CV220)),IF(VLOOKUP($C302,Lease_Tenure,2,FALSE)=1,IF(MOD(CW$291,12)=1,$D302*((Assumptions!CV220)*(1-Assumptions!CW237)+(Assumptions!CW220-Assumptions!CV220)),$D302*(Assumptions!CW220-Assumptions!CV220)),IF(MOD(CW$290,VLOOKUP($C302,Lease_Tenure,2,FALSE))=1,IF(MOD(CW$291,12)=1,$D302*((Assumptions!CV220)*(1-Assumptions!CW237)+(Assumptions!CW220-Assumptions!CV220)),$D302*(Assumptions!CW220-Assumptions!CV220)),$D302*(Assumptions!CW220-Assumptions!CV220)))),0),0)</f>
        <v>0.51</v>
      </c>
      <c r="CX302" s="185">
        <f>IFERROR(MAX(IF(CX$290=1,IF(MOD(CX$291,12)=1,$D302*(Assumptions!CX220),$D302*(Assumptions!CX220-Assumptions!CW220)),IF(VLOOKUP($C302,Lease_Tenure,2,FALSE)=1,IF(MOD(CX$291,12)=1,$D302*((Assumptions!CW220)*(1-Assumptions!CX237)+(Assumptions!CX220-Assumptions!CW220)),$D302*(Assumptions!CX220-Assumptions!CW220)),IF(MOD(CX$290,VLOOKUP($C302,Lease_Tenure,2,FALSE))=1,IF(MOD(CX$291,12)=1,$D302*((Assumptions!CW220)*(1-Assumptions!CX237)+(Assumptions!CX220-Assumptions!CW220)),$D302*(Assumptions!CX220-Assumptions!CW220)),$D302*(Assumptions!CX220-Assumptions!CW220)))),0),0)</f>
        <v>0</v>
      </c>
      <c r="CY302" s="185">
        <f>IFERROR(MAX(IF(CY$290=1,IF(MOD(CY$291,12)=1,$D302*(Assumptions!CY220),$D302*(Assumptions!CY220-Assumptions!CX220)),IF(VLOOKUP($C302,Lease_Tenure,2,FALSE)=1,IF(MOD(CY$291,12)=1,$D302*((Assumptions!CX220)*(1-Assumptions!CY237)+(Assumptions!CY220-Assumptions!CX220)),$D302*(Assumptions!CY220-Assumptions!CX220)),IF(MOD(CY$290,VLOOKUP($C302,Lease_Tenure,2,FALSE))=1,IF(MOD(CY$291,12)=1,$D302*((Assumptions!CX220)*(1-Assumptions!CY237)+(Assumptions!CY220-Assumptions!CX220)),$D302*(Assumptions!CY220-Assumptions!CX220)),$D302*(Assumptions!CY220-Assumptions!CX220)))),0),0)</f>
        <v>0</v>
      </c>
      <c r="CZ302" s="185">
        <f>IFERROR(MAX(IF(CZ$290=1,IF(MOD(CZ$291,12)=1,$D302*(Assumptions!CZ220),$D302*(Assumptions!CZ220-Assumptions!CY220)),IF(VLOOKUP($C302,Lease_Tenure,2,FALSE)=1,IF(MOD(CZ$291,12)=1,$D302*((Assumptions!CY220)*(1-Assumptions!CZ237)+(Assumptions!CZ220-Assumptions!CY220)),$D302*(Assumptions!CZ220-Assumptions!CY220)),IF(MOD(CZ$290,VLOOKUP($C302,Lease_Tenure,2,FALSE))=1,IF(MOD(CZ$291,12)=1,$D302*((Assumptions!CY220)*(1-Assumptions!CZ237)+(Assumptions!CZ220-Assumptions!CY220)),$D302*(Assumptions!CZ220-Assumptions!CY220)),$D302*(Assumptions!CZ220-Assumptions!CY220)))),0),0)</f>
        <v>0</v>
      </c>
      <c r="DA302" s="185">
        <f>IFERROR(MAX(IF(DA$290=1,IF(MOD(DA$291,12)=1,$D302*(Assumptions!DA220),$D302*(Assumptions!DA220-Assumptions!CZ220)),IF(VLOOKUP($C302,Lease_Tenure,2,FALSE)=1,IF(MOD(DA$291,12)=1,$D302*((Assumptions!CZ220)*(1-Assumptions!DA237)+(Assumptions!DA220-Assumptions!CZ220)),$D302*(Assumptions!DA220-Assumptions!CZ220)),IF(MOD(DA$290,VLOOKUP($C302,Lease_Tenure,2,FALSE))=1,IF(MOD(DA$291,12)=1,$D302*((Assumptions!CZ220)*(1-Assumptions!DA237)+(Assumptions!DA220-Assumptions!CZ220)),$D302*(Assumptions!DA220-Assumptions!CZ220)),$D302*(Assumptions!DA220-Assumptions!CZ220)))),0),0)</f>
        <v>0</v>
      </c>
      <c r="DB302" s="185">
        <f>IFERROR(MAX(IF(DB$290=1,IF(MOD(DB$291,12)=1,$D302*(Assumptions!DB220),$D302*(Assumptions!DB220-Assumptions!DA220)),IF(VLOOKUP($C302,Lease_Tenure,2,FALSE)=1,IF(MOD(DB$291,12)=1,$D302*((Assumptions!DA220)*(1-Assumptions!DB237)+(Assumptions!DB220-Assumptions!DA220)),$D302*(Assumptions!DB220-Assumptions!DA220)),IF(MOD(DB$290,VLOOKUP($C302,Lease_Tenure,2,FALSE))=1,IF(MOD(DB$291,12)=1,$D302*((Assumptions!DA220)*(1-Assumptions!DB237)+(Assumptions!DB220-Assumptions!DA220)),$D302*(Assumptions!DB220-Assumptions!DA220)),$D302*(Assumptions!DB220-Assumptions!DA220)))),0),0)</f>
        <v>0</v>
      </c>
      <c r="DC302" s="185">
        <f>IFERROR(MAX(IF(DC$290=1,IF(MOD(DC$291,12)=1,$D302*(Assumptions!DC220),$D302*(Assumptions!DC220-Assumptions!DB220)),IF(VLOOKUP($C302,Lease_Tenure,2,FALSE)=1,IF(MOD(DC$291,12)=1,$D302*((Assumptions!DB220)*(1-Assumptions!DC237)+(Assumptions!DC220-Assumptions!DB220)),$D302*(Assumptions!DC220-Assumptions!DB220)),IF(MOD(DC$290,VLOOKUP($C302,Lease_Tenure,2,FALSE))=1,IF(MOD(DC$291,12)=1,$D302*((Assumptions!DB220)*(1-Assumptions!DC237)+(Assumptions!DC220-Assumptions!DB220)),$D302*(Assumptions!DC220-Assumptions!DB220)),$D302*(Assumptions!DC220-Assumptions!DB220)))),0),0)</f>
        <v>0</v>
      </c>
      <c r="DD302" s="185">
        <f>IFERROR(MAX(IF(DD$290=1,IF(MOD(DD$291,12)=1,$D302*(Assumptions!DD220),$D302*(Assumptions!DD220-Assumptions!DC220)),IF(VLOOKUP($C302,Lease_Tenure,2,FALSE)=1,IF(MOD(DD$291,12)=1,$D302*((Assumptions!DC220)*(1-Assumptions!DD237)+(Assumptions!DD220-Assumptions!DC220)),$D302*(Assumptions!DD220-Assumptions!DC220)),IF(MOD(DD$290,VLOOKUP($C302,Lease_Tenure,2,FALSE))=1,IF(MOD(DD$291,12)=1,$D302*((Assumptions!DC220)*(1-Assumptions!DD237)+(Assumptions!DD220-Assumptions!DC220)),$D302*(Assumptions!DD220-Assumptions!DC220)),$D302*(Assumptions!DD220-Assumptions!DC220)))),0),0)</f>
        <v>0</v>
      </c>
      <c r="DE302" s="185">
        <f>IFERROR(MAX(IF(DE$290=1,IF(MOD(DE$291,12)=1,$D302*(Assumptions!DE220),$D302*(Assumptions!DE220-Assumptions!DD220)),IF(VLOOKUP($C302,Lease_Tenure,2,FALSE)=1,IF(MOD(DE$291,12)=1,$D302*((Assumptions!DD220)*(1-Assumptions!DE237)+(Assumptions!DE220-Assumptions!DD220)),$D302*(Assumptions!DE220-Assumptions!DD220)),IF(MOD(DE$290,VLOOKUP($C302,Lease_Tenure,2,FALSE))=1,IF(MOD(DE$291,12)=1,$D302*((Assumptions!DD220)*(1-Assumptions!DE237)+(Assumptions!DE220-Assumptions!DD220)),$D302*(Assumptions!DE220-Assumptions!DD220)),$D302*(Assumptions!DE220-Assumptions!DD220)))),0),0)</f>
        <v>0</v>
      </c>
      <c r="DF302" s="185">
        <f>IFERROR(MAX(IF(DF$290=1,IF(MOD(DF$291,12)=1,$D302*(Assumptions!DF220),$D302*(Assumptions!DF220-Assumptions!DE220)),IF(VLOOKUP($C302,Lease_Tenure,2,FALSE)=1,IF(MOD(DF$291,12)=1,$D302*((Assumptions!DE220)*(1-Assumptions!DF237)+(Assumptions!DF220-Assumptions!DE220)),$D302*(Assumptions!DF220-Assumptions!DE220)),IF(MOD(DF$290,VLOOKUP($C302,Lease_Tenure,2,FALSE))=1,IF(MOD(DF$291,12)=1,$D302*((Assumptions!DE220)*(1-Assumptions!DF237)+(Assumptions!DF220-Assumptions!DE220)),$D302*(Assumptions!DF220-Assumptions!DE220)),$D302*(Assumptions!DF220-Assumptions!DE220)))),0),0)</f>
        <v>0</v>
      </c>
      <c r="DG302" s="185">
        <f>IFERROR(MAX(IF(DG$290=1,IF(MOD(DG$291,12)=1,$D302*(Assumptions!DG220),$D302*(Assumptions!DG220-Assumptions!DF220)),IF(VLOOKUP($C302,Lease_Tenure,2,FALSE)=1,IF(MOD(DG$291,12)=1,$D302*((Assumptions!DF220)*(1-Assumptions!DG237)+(Assumptions!DG220-Assumptions!DF220)),$D302*(Assumptions!DG220-Assumptions!DF220)),IF(MOD(DG$290,VLOOKUP($C302,Lease_Tenure,2,FALSE))=1,IF(MOD(DG$291,12)=1,$D302*((Assumptions!DF220)*(1-Assumptions!DG237)+(Assumptions!DG220-Assumptions!DF220)),$D302*(Assumptions!DG220-Assumptions!DF220)),$D302*(Assumptions!DG220-Assumptions!DF220)))),0),0)</f>
        <v>0</v>
      </c>
      <c r="DH302" s="185">
        <f>IFERROR(MAX(IF(DH$290=1,IF(MOD(DH$291,12)=1,$D302*(Assumptions!DH220),$D302*(Assumptions!DH220-Assumptions!DG220)),IF(VLOOKUP($C302,Lease_Tenure,2,FALSE)=1,IF(MOD(DH$291,12)=1,$D302*((Assumptions!DG220)*(1-Assumptions!DH237)+(Assumptions!DH220-Assumptions!DG220)),$D302*(Assumptions!DH220-Assumptions!DG220)),IF(MOD(DH$290,VLOOKUP($C302,Lease_Tenure,2,FALSE))=1,IF(MOD(DH$291,12)=1,$D302*((Assumptions!DG220)*(1-Assumptions!DH237)+(Assumptions!DH220-Assumptions!DG220)),$D302*(Assumptions!DH220-Assumptions!DG220)),$D302*(Assumptions!DH220-Assumptions!DG220)))),0),0)</f>
        <v>0</v>
      </c>
      <c r="DI302" s="185">
        <f>IFERROR(MAX(IF(DI$290=1,IF(MOD(DI$291,12)=1,$D302*(Assumptions!DI220),$D302*(Assumptions!DI220-Assumptions!DH220)),IF(VLOOKUP($C302,Lease_Tenure,2,FALSE)=1,IF(MOD(DI$291,12)=1,$D302*((Assumptions!DH220)*(1-Assumptions!DI237)+(Assumptions!DI220-Assumptions!DH220)),$D302*(Assumptions!DI220-Assumptions!DH220)),IF(MOD(DI$290,VLOOKUP($C302,Lease_Tenure,2,FALSE))=1,IF(MOD(DI$291,12)=1,$D302*((Assumptions!DH220)*(1-Assumptions!DI237)+(Assumptions!DI220-Assumptions!DH220)),$D302*(Assumptions!DI220-Assumptions!DH220)),$D302*(Assumptions!DI220-Assumptions!DH220)))),0),0)</f>
        <v>0</v>
      </c>
      <c r="DJ302" s="185">
        <f>IFERROR(MAX(IF(DJ$290=1,IF(MOD(DJ$291,12)=1,$D302*(Assumptions!DJ220),$D302*(Assumptions!DJ220-Assumptions!DI220)),IF(VLOOKUP($C302,Lease_Tenure,2,FALSE)=1,IF(MOD(DJ$291,12)=1,$D302*((Assumptions!DI220)*(1-Assumptions!DJ237)+(Assumptions!DJ220-Assumptions!DI220)),$D302*(Assumptions!DJ220-Assumptions!DI220)),IF(MOD(DJ$290,VLOOKUP($C302,Lease_Tenure,2,FALSE))=1,IF(MOD(DJ$291,12)=1,$D302*((Assumptions!DI220)*(1-Assumptions!DJ237)+(Assumptions!DJ220-Assumptions!DI220)),$D302*(Assumptions!DJ220-Assumptions!DI220)),$D302*(Assumptions!DJ220-Assumptions!DI220)))),0),0)</f>
        <v>0</v>
      </c>
      <c r="DK302" s="185">
        <f>IFERROR(MAX(IF(DK$290=1,IF(MOD(DK$291,12)=1,$D302*(Assumptions!DK220),$D302*(Assumptions!DK220-Assumptions!DJ220)),IF(VLOOKUP($C302,Lease_Tenure,2,FALSE)=1,IF(MOD(DK$291,12)=1,$D302*((Assumptions!DJ220)*(1-Assumptions!DK237)+(Assumptions!DK220-Assumptions!DJ220)),$D302*(Assumptions!DK220-Assumptions!DJ220)),IF(MOD(DK$290,VLOOKUP($C302,Lease_Tenure,2,FALSE))=1,IF(MOD(DK$291,12)=1,$D302*((Assumptions!DJ220)*(1-Assumptions!DK237)+(Assumptions!DK220-Assumptions!DJ220)),$D302*(Assumptions!DK220-Assumptions!DJ220)),$D302*(Assumptions!DK220-Assumptions!DJ220)))),0),0)</f>
        <v>0</v>
      </c>
      <c r="DL302" s="185">
        <f>IFERROR(MAX(IF(DL$290=1,IF(MOD(DL$291,12)=1,$D302*(Assumptions!DL220),$D302*(Assumptions!DL220-Assumptions!DK220)),IF(VLOOKUP($C302,Lease_Tenure,2,FALSE)=1,IF(MOD(DL$291,12)=1,$D302*((Assumptions!DK220)*(1-Assumptions!DL237)+(Assumptions!DL220-Assumptions!DK220)),$D302*(Assumptions!DL220-Assumptions!DK220)),IF(MOD(DL$290,VLOOKUP($C302,Lease_Tenure,2,FALSE))=1,IF(MOD(DL$291,12)=1,$D302*((Assumptions!DK220)*(1-Assumptions!DL237)+(Assumptions!DL220-Assumptions!DK220)),$D302*(Assumptions!DL220-Assumptions!DK220)),$D302*(Assumptions!DL220-Assumptions!DK220)))),0),0)</f>
        <v>0</v>
      </c>
      <c r="DM302" s="185">
        <f>IFERROR(MAX(IF(DM$290=1,IF(MOD(DM$291,12)=1,$D302*(Assumptions!DM220),$D302*(Assumptions!DM220-Assumptions!DL220)),IF(VLOOKUP($C302,Lease_Tenure,2,FALSE)=1,IF(MOD(DM$291,12)=1,$D302*((Assumptions!DL220)*(1-Assumptions!DM237)+(Assumptions!DM220-Assumptions!DL220)),$D302*(Assumptions!DM220-Assumptions!DL220)),IF(MOD(DM$290,VLOOKUP($C302,Lease_Tenure,2,FALSE))=1,IF(MOD(DM$291,12)=1,$D302*((Assumptions!DL220)*(1-Assumptions!DM237)+(Assumptions!DM220-Assumptions!DL220)),$D302*(Assumptions!DM220-Assumptions!DL220)),$D302*(Assumptions!DM220-Assumptions!DL220)))),0),0)</f>
        <v>0</v>
      </c>
      <c r="DN302" s="185">
        <f>IFERROR(MAX(IF(DN$290=1,IF(MOD(DN$291,12)=1,$D302*(Assumptions!DN220),$D302*(Assumptions!DN220-Assumptions!DM220)),IF(VLOOKUP($C302,Lease_Tenure,2,FALSE)=1,IF(MOD(DN$291,12)=1,$D302*((Assumptions!DM220)*(1-Assumptions!DN237)+(Assumptions!DN220-Assumptions!DM220)),$D302*(Assumptions!DN220-Assumptions!DM220)),IF(MOD(DN$290,VLOOKUP($C302,Lease_Tenure,2,FALSE))=1,IF(MOD(DN$291,12)=1,$D302*((Assumptions!DM220)*(1-Assumptions!DN237)+(Assumptions!DN220-Assumptions!DM220)),$D302*(Assumptions!DN220-Assumptions!DM220)),$D302*(Assumptions!DN220-Assumptions!DM220)))),0),0)</f>
        <v>0</v>
      </c>
      <c r="DO302" s="185">
        <f>IFERROR(MAX(IF(DO$290=1,IF(MOD(DO$291,12)=1,$D302*(Assumptions!DO220),$D302*(Assumptions!DO220-Assumptions!DN220)),IF(VLOOKUP($C302,Lease_Tenure,2,FALSE)=1,IF(MOD(DO$291,12)=1,$D302*((Assumptions!DN220)*(1-Assumptions!DO237)+(Assumptions!DO220-Assumptions!DN220)),$D302*(Assumptions!DO220-Assumptions!DN220)),IF(MOD(DO$290,VLOOKUP($C302,Lease_Tenure,2,FALSE))=1,IF(MOD(DO$291,12)=1,$D302*((Assumptions!DN220)*(1-Assumptions!DO237)+(Assumptions!DO220-Assumptions!DN220)),$D302*(Assumptions!DO220-Assumptions!DN220)),$D302*(Assumptions!DO220-Assumptions!DN220)))),0),0)</f>
        <v>0</v>
      </c>
      <c r="DP302" s="185">
        <f>IFERROR(MAX(IF(DP$290=1,IF(MOD(DP$291,12)=1,$D302*(Assumptions!DP220),$D302*(Assumptions!DP220-Assumptions!DO220)),IF(VLOOKUP($C302,Lease_Tenure,2,FALSE)=1,IF(MOD(DP$291,12)=1,$D302*((Assumptions!DO220)*(1-Assumptions!DP237)+(Assumptions!DP220-Assumptions!DO220)),$D302*(Assumptions!DP220-Assumptions!DO220)),IF(MOD(DP$290,VLOOKUP($C302,Lease_Tenure,2,FALSE))=1,IF(MOD(DP$291,12)=1,$D302*((Assumptions!DO220)*(1-Assumptions!DP237)+(Assumptions!DP220-Assumptions!DO220)),$D302*(Assumptions!DP220-Assumptions!DO220)),$D302*(Assumptions!DP220-Assumptions!DO220)))),0),0)</f>
        <v>0</v>
      </c>
      <c r="DQ302" s="185">
        <f>IFERROR(MAX(IF(DQ$290=1,IF(MOD(DQ$291,12)=1,$D302*(Assumptions!DQ220),$D302*(Assumptions!DQ220-Assumptions!DP220)),IF(VLOOKUP($C302,Lease_Tenure,2,FALSE)=1,IF(MOD(DQ$291,12)=1,$D302*((Assumptions!DP220)*(1-Assumptions!DQ237)+(Assumptions!DQ220-Assumptions!DP220)),$D302*(Assumptions!DQ220-Assumptions!DP220)),IF(MOD(DQ$290,VLOOKUP($C302,Lease_Tenure,2,FALSE))=1,IF(MOD(DQ$291,12)=1,$D302*((Assumptions!DP220)*(1-Assumptions!DQ237)+(Assumptions!DQ220-Assumptions!DP220)),$D302*(Assumptions!DQ220-Assumptions!DP220)),$D302*(Assumptions!DQ220-Assumptions!DP220)))),0),0)</f>
        <v>0</v>
      </c>
      <c r="DR302" s="185">
        <f>IFERROR(MAX(IF(DR$290=1,IF(MOD(DR$291,12)=1,$D302*(Assumptions!DR220),$D302*(Assumptions!DR220-Assumptions!DQ220)),IF(VLOOKUP($C302,Lease_Tenure,2,FALSE)=1,IF(MOD(DR$291,12)=1,$D302*((Assumptions!DQ220)*(1-Assumptions!DR237)+(Assumptions!DR220-Assumptions!DQ220)),$D302*(Assumptions!DR220-Assumptions!DQ220)),IF(MOD(DR$290,VLOOKUP($C302,Lease_Tenure,2,FALSE))=1,IF(MOD(DR$291,12)=1,$D302*((Assumptions!DQ220)*(1-Assumptions!DR237)+(Assumptions!DR220-Assumptions!DQ220)),$D302*(Assumptions!DR220-Assumptions!DQ220)),$D302*(Assumptions!DR220-Assumptions!DQ220)))),0),0)</f>
        <v>0</v>
      </c>
      <c r="DS302" s="185">
        <f>IFERROR(MAX(IF(DS$290=1,IF(MOD(DS$291,12)=1,$D302*(Assumptions!DS220),$D302*(Assumptions!DS220-Assumptions!DR220)),IF(VLOOKUP($C302,Lease_Tenure,2,FALSE)=1,IF(MOD(DS$291,12)=1,$D302*((Assumptions!DR220)*(1-Assumptions!DS237)+(Assumptions!DS220-Assumptions!DR220)),$D302*(Assumptions!DS220-Assumptions!DR220)),IF(MOD(DS$290,VLOOKUP($C302,Lease_Tenure,2,FALSE))=1,IF(MOD(DS$291,12)=1,$D302*((Assumptions!DR220)*(1-Assumptions!DS237)+(Assumptions!DS220-Assumptions!DR220)),$D302*(Assumptions!DS220-Assumptions!DR220)),$D302*(Assumptions!DS220-Assumptions!DR220)))),0),0)</f>
        <v>0</v>
      </c>
      <c r="DT302" s="185">
        <f>IFERROR(MAX(IF(DT$290=1,IF(MOD(DT$291,12)=1,$D302*(Assumptions!DT220),$D302*(Assumptions!DT220-Assumptions!DS220)),IF(VLOOKUP($C302,Lease_Tenure,2,FALSE)=1,IF(MOD(DT$291,12)=1,$D302*((Assumptions!DS220)*(1-Assumptions!DT237)+(Assumptions!DT220-Assumptions!DS220)),$D302*(Assumptions!DT220-Assumptions!DS220)),IF(MOD(DT$290,VLOOKUP($C302,Lease_Tenure,2,FALSE))=1,IF(MOD(DT$291,12)=1,$D302*((Assumptions!DS220)*(1-Assumptions!DT237)+(Assumptions!DT220-Assumptions!DS220)),$D302*(Assumptions!DT220-Assumptions!DS220)),$D302*(Assumptions!DT220-Assumptions!DS220)))),0),0)</f>
        <v>0</v>
      </c>
      <c r="DU302" s="185">
        <f>IFERROR(MAX(IF(DU$290=1,IF(MOD(DU$291,12)=1,$D302*(Assumptions!DU220),$D302*(Assumptions!DU220-Assumptions!DT220)),IF(VLOOKUP($C302,Lease_Tenure,2,FALSE)=1,IF(MOD(DU$291,12)=1,$D302*((Assumptions!DT220)*(1-Assumptions!DU237)+(Assumptions!DU220-Assumptions!DT220)),$D302*(Assumptions!DU220-Assumptions!DT220)),IF(MOD(DU$290,VLOOKUP($C302,Lease_Tenure,2,FALSE))=1,IF(MOD(DU$291,12)=1,$D302*((Assumptions!DT220)*(1-Assumptions!DU237)+(Assumptions!DU220-Assumptions!DT220)),$D302*(Assumptions!DU220-Assumptions!DT220)),$D302*(Assumptions!DU220-Assumptions!DT220)))),0),0)</f>
        <v>0.51</v>
      </c>
      <c r="DV302" s="185">
        <f>IFERROR(MAX(IF(DV$290=1,IF(MOD(DV$291,12)=1,$D302*(Assumptions!DV220),$D302*(Assumptions!DV220-Assumptions!DU220)),IF(VLOOKUP($C302,Lease_Tenure,2,FALSE)=1,IF(MOD(DV$291,12)=1,$D302*((Assumptions!DU220)*(1-Assumptions!DV237)+(Assumptions!DV220-Assumptions!DU220)),$D302*(Assumptions!DV220-Assumptions!DU220)),IF(MOD(DV$290,VLOOKUP($C302,Lease_Tenure,2,FALSE))=1,IF(MOD(DV$291,12)=1,$D302*((Assumptions!DU220)*(1-Assumptions!DV237)+(Assumptions!DV220-Assumptions!DU220)),$D302*(Assumptions!DV220-Assumptions!DU220)),$D302*(Assumptions!DV220-Assumptions!DU220)))),0),0)</f>
        <v>0</v>
      </c>
      <c r="DW302" s="185">
        <f>IFERROR(MAX(IF(DW$290=1,IF(MOD(DW$291,12)=1,$D302*(Assumptions!DW220),$D302*(Assumptions!DW220-Assumptions!DV220)),IF(VLOOKUP($C302,Lease_Tenure,2,FALSE)=1,IF(MOD(DW$291,12)=1,$D302*((Assumptions!DV220)*(1-Assumptions!DW237)+(Assumptions!DW220-Assumptions!DV220)),$D302*(Assumptions!DW220-Assumptions!DV220)),IF(MOD(DW$290,VLOOKUP($C302,Lease_Tenure,2,FALSE))=1,IF(MOD(DW$291,12)=1,$D302*((Assumptions!DV220)*(1-Assumptions!DW237)+(Assumptions!DW220-Assumptions!DV220)),$D302*(Assumptions!DW220-Assumptions!DV220)),$D302*(Assumptions!DW220-Assumptions!DV220)))),0),0)</f>
        <v>0</v>
      </c>
      <c r="DX302" s="185">
        <f>IFERROR(MAX(IF(DX$290=1,IF(MOD(DX$291,12)=1,$D302*(Assumptions!DX220),$D302*(Assumptions!DX220-Assumptions!DW220)),IF(VLOOKUP($C302,Lease_Tenure,2,FALSE)=1,IF(MOD(DX$291,12)=1,$D302*((Assumptions!DW220)*(1-Assumptions!DX237)+(Assumptions!DX220-Assumptions!DW220)),$D302*(Assumptions!DX220-Assumptions!DW220)),IF(MOD(DX$290,VLOOKUP($C302,Lease_Tenure,2,FALSE))=1,IF(MOD(DX$291,12)=1,$D302*((Assumptions!DW220)*(1-Assumptions!DX237)+(Assumptions!DX220-Assumptions!DW220)),$D302*(Assumptions!DX220-Assumptions!DW220)),$D302*(Assumptions!DX220-Assumptions!DW220)))),0),0)</f>
        <v>0</v>
      </c>
      <c r="DY302" s="185">
        <f>IFERROR(MAX(IF(DY$290=1,IF(MOD(DY$291,12)=1,$D302*(Assumptions!DY220),$D302*(Assumptions!DY220-Assumptions!DX220)),IF(VLOOKUP($C302,Lease_Tenure,2,FALSE)=1,IF(MOD(DY$291,12)=1,$D302*((Assumptions!DX220)*(1-Assumptions!DY237)+(Assumptions!DY220-Assumptions!DX220)),$D302*(Assumptions!DY220-Assumptions!DX220)),IF(MOD(DY$290,VLOOKUP($C302,Lease_Tenure,2,FALSE))=1,IF(MOD(DY$291,12)=1,$D302*((Assumptions!DX220)*(1-Assumptions!DY237)+(Assumptions!DY220-Assumptions!DX220)),$D302*(Assumptions!DY220-Assumptions!DX220)),$D302*(Assumptions!DY220-Assumptions!DX220)))),0),0)</f>
        <v>0</v>
      </c>
      <c r="DZ302" s="185">
        <f>IFERROR(MAX(IF(DZ$290=1,IF(MOD(DZ$291,12)=1,$D302*(Assumptions!DZ220),$D302*(Assumptions!DZ220-Assumptions!DY220)),IF(VLOOKUP($C302,Lease_Tenure,2,FALSE)=1,IF(MOD(DZ$291,12)=1,$D302*((Assumptions!DY220)*(1-Assumptions!DZ237)+(Assumptions!DZ220-Assumptions!DY220)),$D302*(Assumptions!DZ220-Assumptions!DY220)),IF(MOD(DZ$290,VLOOKUP($C302,Lease_Tenure,2,FALSE))=1,IF(MOD(DZ$291,12)=1,$D302*((Assumptions!DY220)*(1-Assumptions!DZ237)+(Assumptions!DZ220-Assumptions!DY220)),$D302*(Assumptions!DZ220-Assumptions!DY220)),$D302*(Assumptions!DZ220-Assumptions!DY220)))),0),0)</f>
        <v>0</v>
      </c>
      <c r="EA302" s="185">
        <f>IFERROR(MAX(IF(EA$290=1,IF(MOD(EA$291,12)=1,$D302*(Assumptions!EA220),$D302*(Assumptions!EA220-Assumptions!DZ220)),IF(VLOOKUP($C302,Lease_Tenure,2,FALSE)=1,IF(MOD(EA$291,12)=1,$D302*((Assumptions!DZ220)*(1-Assumptions!EA237)+(Assumptions!EA220-Assumptions!DZ220)),$D302*(Assumptions!EA220-Assumptions!DZ220)),IF(MOD(EA$290,VLOOKUP($C302,Lease_Tenure,2,FALSE))=1,IF(MOD(EA$291,12)=1,$D302*((Assumptions!DZ220)*(1-Assumptions!EA237)+(Assumptions!EA220-Assumptions!DZ220)),$D302*(Assumptions!EA220-Assumptions!DZ220)),$D302*(Assumptions!EA220-Assumptions!DZ220)))),0),0)</f>
        <v>0</v>
      </c>
      <c r="EB302" s="185">
        <f>IFERROR(MAX(IF(EB$290=1,IF(MOD(EB$291,12)=1,$D302*(Assumptions!EB220),$D302*(Assumptions!EB220-Assumptions!EA220)),IF(VLOOKUP($C302,Lease_Tenure,2,FALSE)=1,IF(MOD(EB$291,12)=1,$D302*((Assumptions!EA220)*(1-Assumptions!EB237)+(Assumptions!EB220-Assumptions!EA220)),$D302*(Assumptions!EB220-Assumptions!EA220)),IF(MOD(EB$290,VLOOKUP($C302,Lease_Tenure,2,FALSE))=1,IF(MOD(EB$291,12)=1,$D302*((Assumptions!EA220)*(1-Assumptions!EB237)+(Assumptions!EB220-Assumptions!EA220)),$D302*(Assumptions!EB220-Assumptions!EA220)),$D302*(Assumptions!EB220-Assumptions!EA220)))),0),0)</f>
        <v>0</v>
      </c>
      <c r="EC302" s="185">
        <f>IFERROR(MAX(IF(EC$290=1,IF(MOD(EC$291,12)=1,$D302*(Assumptions!EC220),$D302*(Assumptions!EC220-Assumptions!EB220)),IF(VLOOKUP($C302,Lease_Tenure,2,FALSE)=1,IF(MOD(EC$291,12)=1,$D302*((Assumptions!EB220)*(1-Assumptions!EC237)+(Assumptions!EC220-Assumptions!EB220)),$D302*(Assumptions!EC220-Assumptions!EB220)),IF(MOD(EC$290,VLOOKUP($C302,Lease_Tenure,2,FALSE))=1,IF(MOD(EC$291,12)=1,$D302*((Assumptions!EB220)*(1-Assumptions!EC237)+(Assumptions!EC220-Assumptions!EB220)),$D302*(Assumptions!EC220-Assumptions!EB220)),$D302*(Assumptions!EC220-Assumptions!EB220)))),0),0)</f>
        <v>0</v>
      </c>
      <c r="ED302" s="185">
        <f>IFERROR(MAX(IF(ED$290=1,IF(MOD(ED$291,12)=1,$D302*(Assumptions!ED220),$D302*(Assumptions!ED220-Assumptions!EC220)),IF(VLOOKUP($C302,Lease_Tenure,2,FALSE)=1,IF(MOD(ED$291,12)=1,$D302*((Assumptions!EC220)*(1-Assumptions!ED237)+(Assumptions!ED220-Assumptions!EC220)),$D302*(Assumptions!ED220-Assumptions!EC220)),IF(MOD(ED$290,VLOOKUP($C302,Lease_Tenure,2,FALSE))=1,IF(MOD(ED$291,12)=1,$D302*((Assumptions!EC220)*(1-Assumptions!ED237)+(Assumptions!ED220-Assumptions!EC220)),$D302*(Assumptions!ED220-Assumptions!EC220)),$D302*(Assumptions!ED220-Assumptions!EC220)))),0),0)</f>
        <v>0</v>
      </c>
      <c r="EE302" s="185">
        <f>IFERROR(MAX(IF(EE$290=1,IF(MOD(EE$291,12)=1,$D302*(Assumptions!EE220),$D302*(Assumptions!EE220-Assumptions!ED220)),IF(VLOOKUP($C302,Lease_Tenure,2,FALSE)=1,IF(MOD(EE$291,12)=1,$D302*((Assumptions!ED220)*(1-Assumptions!EE237)+(Assumptions!EE220-Assumptions!ED220)),$D302*(Assumptions!EE220-Assumptions!ED220)),IF(MOD(EE$290,VLOOKUP($C302,Lease_Tenure,2,FALSE))=1,IF(MOD(EE$291,12)=1,$D302*((Assumptions!ED220)*(1-Assumptions!EE237)+(Assumptions!EE220-Assumptions!ED220)),$D302*(Assumptions!EE220-Assumptions!ED220)),$D302*(Assumptions!EE220-Assumptions!ED220)))),0),0)</f>
        <v>0</v>
      </c>
      <c r="EF302" s="185">
        <f>IFERROR(MAX(IF(EF$290=1,IF(MOD(EF$291,12)=1,$D302*(Assumptions!EF220),$D302*(Assumptions!EF220-Assumptions!EE220)),IF(VLOOKUP($C302,Lease_Tenure,2,FALSE)=1,IF(MOD(EF$291,12)=1,$D302*((Assumptions!EE220)*(1-Assumptions!EF237)+(Assumptions!EF220-Assumptions!EE220)),$D302*(Assumptions!EF220-Assumptions!EE220)),IF(MOD(EF$290,VLOOKUP($C302,Lease_Tenure,2,FALSE))=1,IF(MOD(EF$291,12)=1,$D302*((Assumptions!EE220)*(1-Assumptions!EF237)+(Assumptions!EF220-Assumptions!EE220)),$D302*(Assumptions!EF220-Assumptions!EE220)),$D302*(Assumptions!EF220-Assumptions!EE220)))),0),0)</f>
        <v>0</v>
      </c>
      <c r="EG302" s="185">
        <f>IFERROR(MAX(IF(EG$290=1,IF(MOD(EG$291,12)=1,$D302*(Assumptions!EG220),$D302*(Assumptions!EG220-Assumptions!EF220)),IF(VLOOKUP($C302,Lease_Tenure,2,FALSE)=1,IF(MOD(EG$291,12)=1,$D302*((Assumptions!EF220)*(1-Assumptions!EG237)+(Assumptions!EG220-Assumptions!EF220)),$D302*(Assumptions!EG220-Assumptions!EF220)),IF(MOD(EG$290,VLOOKUP($C302,Lease_Tenure,2,FALSE))=1,IF(MOD(EG$291,12)=1,$D302*((Assumptions!EF220)*(1-Assumptions!EG237)+(Assumptions!EG220-Assumptions!EF220)),$D302*(Assumptions!EG220-Assumptions!EF220)),$D302*(Assumptions!EG220-Assumptions!EF220)))),0),0)</f>
        <v>0</v>
      </c>
      <c r="EH302" s="185">
        <f>IFERROR(MAX(IF(EH$290=1,IF(MOD(EH$291,12)=1,$D302*(Assumptions!EH220),$D302*(Assumptions!EH220-Assumptions!EG220)),IF(VLOOKUP($C302,Lease_Tenure,2,FALSE)=1,IF(MOD(EH$291,12)=1,$D302*((Assumptions!EG220)*(1-Assumptions!EH237)+(Assumptions!EH220-Assumptions!EG220)),$D302*(Assumptions!EH220-Assumptions!EG220)),IF(MOD(EH$290,VLOOKUP($C302,Lease_Tenure,2,FALSE))=1,IF(MOD(EH$291,12)=1,$D302*((Assumptions!EG220)*(1-Assumptions!EH237)+(Assumptions!EH220-Assumptions!EG220)),$D302*(Assumptions!EH220-Assumptions!EG220)),$D302*(Assumptions!EH220-Assumptions!EG220)))),0),0)</f>
        <v>0</v>
      </c>
      <c r="EI302" s="185">
        <f>IFERROR(MAX(IF(EI$290=1,IF(MOD(EI$291,12)=1,$D302*(Assumptions!EI220),$D302*(Assumptions!EI220-Assumptions!EH220)),IF(VLOOKUP($C302,Lease_Tenure,2,FALSE)=1,IF(MOD(EI$291,12)=1,$D302*((Assumptions!EH220)*(1-Assumptions!EI237)+(Assumptions!EI220-Assumptions!EH220)),$D302*(Assumptions!EI220-Assumptions!EH220)),IF(MOD(EI$290,VLOOKUP($C302,Lease_Tenure,2,FALSE))=1,IF(MOD(EI$291,12)=1,$D302*((Assumptions!EH220)*(1-Assumptions!EI237)+(Assumptions!EI220-Assumptions!EH220)),$D302*(Assumptions!EI220-Assumptions!EH220)),$D302*(Assumptions!EI220-Assumptions!EH220)))),0),0)</f>
        <v>0</v>
      </c>
      <c r="EJ302" s="185">
        <f>IFERROR(MAX(IF(EJ$290=1,IF(MOD(EJ$291,12)=1,$D302*(Assumptions!EJ220),$D302*(Assumptions!EJ220-Assumptions!EI220)),IF(VLOOKUP($C302,Lease_Tenure,2,FALSE)=1,IF(MOD(EJ$291,12)=1,$D302*((Assumptions!EI220)*(1-Assumptions!EJ237)+(Assumptions!EJ220-Assumptions!EI220)),$D302*(Assumptions!EJ220-Assumptions!EI220)),IF(MOD(EJ$290,VLOOKUP($C302,Lease_Tenure,2,FALSE))=1,IF(MOD(EJ$291,12)=1,$D302*((Assumptions!EI220)*(1-Assumptions!EJ237)+(Assumptions!EJ220-Assumptions!EI220)),$D302*(Assumptions!EJ220-Assumptions!EI220)),$D302*(Assumptions!EJ220-Assumptions!EI220)))),0),0)</f>
        <v>0</v>
      </c>
      <c r="EK302" s="185">
        <f>IFERROR(MAX(IF(EK$290=1,IF(MOD(EK$291,12)=1,$D302*(Assumptions!EK220),$D302*(Assumptions!EK220-Assumptions!EJ220)),IF(VLOOKUP($C302,Lease_Tenure,2,FALSE)=1,IF(MOD(EK$291,12)=1,$D302*((Assumptions!EJ220)*(1-Assumptions!EK237)+(Assumptions!EK220-Assumptions!EJ220)),$D302*(Assumptions!EK220-Assumptions!EJ220)),IF(MOD(EK$290,VLOOKUP($C302,Lease_Tenure,2,FALSE))=1,IF(MOD(EK$291,12)=1,$D302*((Assumptions!EJ220)*(1-Assumptions!EK237)+(Assumptions!EK220-Assumptions!EJ220)),$D302*(Assumptions!EK220-Assumptions!EJ220)),$D302*(Assumptions!EK220-Assumptions!EJ220)))),0),0)</f>
        <v>0</v>
      </c>
      <c r="EL302" s="185">
        <f>IFERROR(MAX(IF(EL$290=1,IF(MOD(EL$291,12)=1,$D302*(Assumptions!EL220),$D302*(Assumptions!EL220-Assumptions!EK220)),IF(VLOOKUP($C302,Lease_Tenure,2,FALSE)=1,IF(MOD(EL$291,12)=1,$D302*((Assumptions!EK220)*(1-Assumptions!EL237)+(Assumptions!EL220-Assumptions!EK220)),$D302*(Assumptions!EL220-Assumptions!EK220)),IF(MOD(EL$290,VLOOKUP($C302,Lease_Tenure,2,FALSE))=1,IF(MOD(EL$291,12)=1,$D302*((Assumptions!EK220)*(1-Assumptions!EL237)+(Assumptions!EL220-Assumptions!EK220)),$D302*(Assumptions!EL220-Assumptions!EK220)),$D302*(Assumptions!EL220-Assumptions!EK220)))),0),0)</f>
        <v>0</v>
      </c>
      <c r="EM302" s="185">
        <f>IFERROR(MAX(IF(EM$290=1,IF(MOD(EM$291,12)=1,$D302*(Assumptions!EM220),$D302*(Assumptions!EM220-Assumptions!EL220)),IF(VLOOKUP($C302,Lease_Tenure,2,FALSE)=1,IF(MOD(EM$291,12)=1,$D302*((Assumptions!EL220)*(1-Assumptions!EM237)+(Assumptions!EM220-Assumptions!EL220)),$D302*(Assumptions!EM220-Assumptions!EL220)),IF(MOD(EM$290,VLOOKUP($C302,Lease_Tenure,2,FALSE))=1,IF(MOD(EM$291,12)=1,$D302*((Assumptions!EL220)*(1-Assumptions!EM237)+(Assumptions!EM220-Assumptions!EL220)),$D302*(Assumptions!EM220-Assumptions!EL220)),$D302*(Assumptions!EM220-Assumptions!EL220)))),0),0)</f>
        <v>0</v>
      </c>
      <c r="EN302" s="185">
        <f>IFERROR(MAX(IF(EN$290=1,IF(MOD(EN$291,12)=1,$D302*(Assumptions!EN220),$D302*(Assumptions!EN220-Assumptions!EM220)),IF(VLOOKUP($C302,Lease_Tenure,2,FALSE)=1,IF(MOD(EN$291,12)=1,$D302*((Assumptions!EM220)*(1-Assumptions!EN237)+(Assumptions!EN220-Assumptions!EM220)),$D302*(Assumptions!EN220-Assumptions!EM220)),IF(MOD(EN$290,VLOOKUP($C302,Lease_Tenure,2,FALSE))=1,IF(MOD(EN$291,12)=1,$D302*((Assumptions!EM220)*(1-Assumptions!EN237)+(Assumptions!EN220-Assumptions!EM220)),$D302*(Assumptions!EN220-Assumptions!EM220)),$D302*(Assumptions!EN220-Assumptions!EM220)))),0),0)</f>
        <v>0</v>
      </c>
      <c r="EO302" s="185">
        <f>IFERROR(MAX(IF(EO$290=1,IF(MOD(EO$291,12)=1,$D302*(Assumptions!EO220),$D302*(Assumptions!EO220-Assumptions!EN220)),IF(VLOOKUP($C302,Lease_Tenure,2,FALSE)=1,IF(MOD(EO$291,12)=1,$D302*((Assumptions!EN220)*(1-Assumptions!EO237)+(Assumptions!EO220-Assumptions!EN220)),$D302*(Assumptions!EO220-Assumptions!EN220)),IF(MOD(EO$290,VLOOKUP($C302,Lease_Tenure,2,FALSE))=1,IF(MOD(EO$291,12)=1,$D302*((Assumptions!EN220)*(1-Assumptions!EO237)+(Assumptions!EO220-Assumptions!EN220)),$D302*(Assumptions!EO220-Assumptions!EN220)),$D302*(Assumptions!EO220-Assumptions!EN220)))),0),0)</f>
        <v>0</v>
      </c>
      <c r="EP302" s="185">
        <f>IFERROR(MAX(IF(EP$290=1,IF(MOD(EP$291,12)=1,$D302*(Assumptions!EP220),$D302*(Assumptions!EP220-Assumptions!EO220)),IF(VLOOKUP($C302,Lease_Tenure,2,FALSE)=1,IF(MOD(EP$291,12)=1,$D302*((Assumptions!EO220)*(1-Assumptions!EP237)+(Assumptions!EP220-Assumptions!EO220)),$D302*(Assumptions!EP220-Assumptions!EO220)),IF(MOD(EP$290,VLOOKUP($C302,Lease_Tenure,2,FALSE))=1,IF(MOD(EP$291,12)=1,$D302*((Assumptions!EO220)*(1-Assumptions!EP237)+(Assumptions!EP220-Assumptions!EO220)),$D302*(Assumptions!EP220-Assumptions!EO220)),$D302*(Assumptions!EP220-Assumptions!EO220)))),0),0)</f>
        <v>0</v>
      </c>
      <c r="EQ302" s="185">
        <f>IFERROR(MAX(IF(EQ$290=1,IF(MOD(EQ$291,12)=1,$D302*(Assumptions!EQ220),$D302*(Assumptions!EQ220-Assumptions!EP220)),IF(VLOOKUP($C302,Lease_Tenure,2,FALSE)=1,IF(MOD(EQ$291,12)=1,$D302*((Assumptions!EP220)*(1-Assumptions!EQ237)+(Assumptions!EQ220-Assumptions!EP220)),$D302*(Assumptions!EQ220-Assumptions!EP220)),IF(MOD(EQ$290,VLOOKUP($C302,Lease_Tenure,2,FALSE))=1,IF(MOD(EQ$291,12)=1,$D302*((Assumptions!EP220)*(1-Assumptions!EQ237)+(Assumptions!EQ220-Assumptions!EP220)),$D302*(Assumptions!EQ220-Assumptions!EP220)),$D302*(Assumptions!EQ220-Assumptions!EP220)))),0),0)</f>
        <v>0</v>
      </c>
      <c r="ER302" s="185">
        <f>IFERROR(MAX(IF(ER$290=1,IF(MOD(ER$291,12)=1,$D302*(Assumptions!ER220),$D302*(Assumptions!ER220-Assumptions!EQ220)),IF(VLOOKUP($C302,Lease_Tenure,2,FALSE)=1,IF(MOD(ER$291,12)=1,$D302*((Assumptions!EQ220)*(1-Assumptions!ER237)+(Assumptions!ER220-Assumptions!EQ220)),$D302*(Assumptions!ER220-Assumptions!EQ220)),IF(MOD(ER$290,VLOOKUP($C302,Lease_Tenure,2,FALSE))=1,IF(MOD(ER$291,12)=1,$D302*((Assumptions!EQ220)*(1-Assumptions!ER237)+(Assumptions!ER220-Assumptions!EQ220)),$D302*(Assumptions!ER220-Assumptions!EQ220)),$D302*(Assumptions!ER220-Assumptions!EQ220)))),0),0)</f>
        <v>0</v>
      </c>
      <c r="ES302" s="185">
        <f>IFERROR(MAX(IF(ES$290=1,IF(MOD(ES$291,12)=1,$D302*(Assumptions!ES220),$D302*(Assumptions!ES220-Assumptions!ER220)),IF(VLOOKUP($C302,Lease_Tenure,2,FALSE)=1,IF(MOD(ES$291,12)=1,$D302*((Assumptions!ER220)*(1-Assumptions!ES237)+(Assumptions!ES220-Assumptions!ER220)),$D302*(Assumptions!ES220-Assumptions!ER220)),IF(MOD(ES$290,VLOOKUP($C302,Lease_Tenure,2,FALSE))=1,IF(MOD(ES$291,12)=1,$D302*((Assumptions!ER220)*(1-Assumptions!ES237)+(Assumptions!ES220-Assumptions!ER220)),$D302*(Assumptions!ES220-Assumptions!ER220)),$D302*(Assumptions!ES220-Assumptions!ER220)))),0),0)</f>
        <v>0.51</v>
      </c>
      <c r="ET302" s="185">
        <f>IFERROR(MAX(IF(ET$290=1,IF(MOD(ET$291,12)=1,$D302*(Assumptions!ET220),$D302*(Assumptions!ET220-Assumptions!ES220)),IF(VLOOKUP($C302,Lease_Tenure,2,FALSE)=1,IF(MOD(ET$291,12)=1,$D302*((Assumptions!ES220)*(1-Assumptions!ET237)+(Assumptions!ET220-Assumptions!ES220)),$D302*(Assumptions!ET220-Assumptions!ES220)),IF(MOD(ET$290,VLOOKUP($C302,Lease_Tenure,2,FALSE))=1,IF(MOD(ET$291,12)=1,$D302*((Assumptions!ES220)*(1-Assumptions!ET237)+(Assumptions!ET220-Assumptions!ES220)),$D302*(Assumptions!ET220-Assumptions!ES220)),$D302*(Assumptions!ET220-Assumptions!ES220)))),0),0)</f>
        <v>0</v>
      </c>
      <c r="EU302" s="185">
        <f>IFERROR(MAX(IF(EU$290=1,IF(MOD(EU$291,12)=1,$D302*(Assumptions!EU220),$D302*(Assumptions!EU220-Assumptions!ET220)),IF(VLOOKUP($C302,Lease_Tenure,2,FALSE)=1,IF(MOD(EU$291,12)=1,$D302*((Assumptions!ET220)*(1-Assumptions!EU237)+(Assumptions!EU220-Assumptions!ET220)),$D302*(Assumptions!EU220-Assumptions!ET220)),IF(MOD(EU$290,VLOOKUP($C302,Lease_Tenure,2,FALSE))=1,IF(MOD(EU$291,12)=1,$D302*((Assumptions!ET220)*(1-Assumptions!EU237)+(Assumptions!EU220-Assumptions!ET220)),$D302*(Assumptions!EU220-Assumptions!ET220)),$D302*(Assumptions!EU220-Assumptions!ET220)))),0),0)</f>
        <v>0</v>
      </c>
      <c r="EV302" s="185">
        <f>IFERROR(MAX(IF(EV$290=1,IF(MOD(EV$291,12)=1,$D302*(Assumptions!EV220),$D302*(Assumptions!EV220-Assumptions!EU220)),IF(VLOOKUP($C302,Lease_Tenure,2,FALSE)=1,IF(MOD(EV$291,12)=1,$D302*((Assumptions!EU220)*(1-Assumptions!EV237)+(Assumptions!EV220-Assumptions!EU220)),$D302*(Assumptions!EV220-Assumptions!EU220)),IF(MOD(EV$290,VLOOKUP($C302,Lease_Tenure,2,FALSE))=1,IF(MOD(EV$291,12)=1,$D302*((Assumptions!EU220)*(1-Assumptions!EV237)+(Assumptions!EV220-Assumptions!EU220)),$D302*(Assumptions!EV220-Assumptions!EU220)),$D302*(Assumptions!EV220-Assumptions!EU220)))),0),0)</f>
        <v>0</v>
      </c>
      <c r="EW302" s="185">
        <f>IFERROR(MAX(IF(EW$290=1,IF(MOD(EW$291,12)=1,$D302*(Assumptions!EW220),$D302*(Assumptions!EW220-Assumptions!EV220)),IF(VLOOKUP($C302,Lease_Tenure,2,FALSE)=1,IF(MOD(EW$291,12)=1,$D302*((Assumptions!EV220)*(1-Assumptions!EW237)+(Assumptions!EW220-Assumptions!EV220)),$D302*(Assumptions!EW220-Assumptions!EV220)),IF(MOD(EW$290,VLOOKUP($C302,Lease_Tenure,2,FALSE))=1,IF(MOD(EW$291,12)=1,$D302*((Assumptions!EV220)*(1-Assumptions!EW237)+(Assumptions!EW220-Assumptions!EV220)),$D302*(Assumptions!EW220-Assumptions!EV220)),$D302*(Assumptions!EW220-Assumptions!EV220)))),0),0)</f>
        <v>0</v>
      </c>
      <c r="EX302" s="185">
        <f>IFERROR(MAX(IF(EX$290=1,IF(MOD(EX$291,12)=1,$D302*(Assumptions!EX220),$D302*(Assumptions!EX220-Assumptions!EW220)),IF(VLOOKUP($C302,Lease_Tenure,2,FALSE)=1,IF(MOD(EX$291,12)=1,$D302*((Assumptions!EW220)*(1-Assumptions!EX237)+(Assumptions!EX220-Assumptions!EW220)),$D302*(Assumptions!EX220-Assumptions!EW220)),IF(MOD(EX$290,VLOOKUP($C302,Lease_Tenure,2,FALSE))=1,IF(MOD(EX$291,12)=1,$D302*((Assumptions!EW220)*(1-Assumptions!EX237)+(Assumptions!EX220-Assumptions!EW220)),$D302*(Assumptions!EX220-Assumptions!EW220)),$D302*(Assumptions!EX220-Assumptions!EW220)))),0),0)</f>
        <v>0</v>
      </c>
      <c r="EY302" s="185">
        <f>IFERROR(MAX(IF(EY$290=1,IF(MOD(EY$291,12)=1,$D302*(Assumptions!EY220),$D302*(Assumptions!EY220-Assumptions!EX220)),IF(VLOOKUP($C302,Lease_Tenure,2,FALSE)=1,IF(MOD(EY$291,12)=1,$D302*((Assumptions!EX220)*(1-Assumptions!EY237)+(Assumptions!EY220-Assumptions!EX220)),$D302*(Assumptions!EY220-Assumptions!EX220)),IF(MOD(EY$290,VLOOKUP($C302,Lease_Tenure,2,FALSE))=1,IF(MOD(EY$291,12)=1,$D302*((Assumptions!EX220)*(1-Assumptions!EY237)+(Assumptions!EY220-Assumptions!EX220)),$D302*(Assumptions!EY220-Assumptions!EX220)),$D302*(Assumptions!EY220-Assumptions!EX220)))),0),0)</f>
        <v>0</v>
      </c>
      <c r="EZ302" s="185">
        <f>IFERROR(MAX(IF(EZ$290=1,IF(MOD(EZ$291,12)=1,$D302*(Assumptions!EZ220),$D302*(Assumptions!EZ220-Assumptions!EY220)),IF(VLOOKUP($C302,Lease_Tenure,2,FALSE)=1,IF(MOD(EZ$291,12)=1,$D302*((Assumptions!EY220)*(1-Assumptions!EZ237)+(Assumptions!EZ220-Assumptions!EY220)),$D302*(Assumptions!EZ220-Assumptions!EY220)),IF(MOD(EZ$290,VLOOKUP($C302,Lease_Tenure,2,FALSE))=1,IF(MOD(EZ$291,12)=1,$D302*((Assumptions!EY220)*(1-Assumptions!EZ237)+(Assumptions!EZ220-Assumptions!EY220)),$D302*(Assumptions!EZ220-Assumptions!EY220)),$D302*(Assumptions!EZ220-Assumptions!EY220)))),0),0)</f>
        <v>0</v>
      </c>
      <c r="FA302" s="185">
        <f>IFERROR(MAX(IF(FA$290=1,IF(MOD(FA$291,12)=1,$D302*(Assumptions!FA220),$D302*(Assumptions!FA220-Assumptions!EZ220)),IF(VLOOKUP($C302,Lease_Tenure,2,FALSE)=1,IF(MOD(FA$291,12)=1,$D302*((Assumptions!EZ220)*(1-Assumptions!FA237)+(Assumptions!FA220-Assumptions!EZ220)),$D302*(Assumptions!FA220-Assumptions!EZ220)),IF(MOD(FA$290,VLOOKUP($C302,Lease_Tenure,2,FALSE))=1,IF(MOD(FA$291,12)=1,$D302*((Assumptions!EZ220)*(1-Assumptions!FA237)+(Assumptions!FA220-Assumptions!EZ220)),$D302*(Assumptions!FA220-Assumptions!EZ220)),$D302*(Assumptions!FA220-Assumptions!EZ220)))),0),0)</f>
        <v>0</v>
      </c>
      <c r="FB302" s="185">
        <f>IFERROR(MAX(IF(FB$290=1,IF(MOD(FB$291,12)=1,$D302*(Assumptions!FB220),$D302*(Assumptions!FB220-Assumptions!FA220)),IF(VLOOKUP($C302,Lease_Tenure,2,FALSE)=1,IF(MOD(FB$291,12)=1,$D302*((Assumptions!FA220)*(1-Assumptions!FB237)+(Assumptions!FB220-Assumptions!FA220)),$D302*(Assumptions!FB220-Assumptions!FA220)),IF(MOD(FB$290,VLOOKUP($C302,Lease_Tenure,2,FALSE))=1,IF(MOD(FB$291,12)=1,$D302*((Assumptions!FA220)*(1-Assumptions!FB237)+(Assumptions!FB220-Assumptions!FA220)),$D302*(Assumptions!FB220-Assumptions!FA220)),$D302*(Assumptions!FB220-Assumptions!FA220)))),0),0)</f>
        <v>0</v>
      </c>
      <c r="FC302" s="185">
        <f>IFERROR(MAX(IF(FC$290=1,IF(MOD(FC$291,12)=1,$D302*(Assumptions!FC220),$D302*(Assumptions!FC220-Assumptions!FB220)),IF(VLOOKUP($C302,Lease_Tenure,2,FALSE)=1,IF(MOD(FC$291,12)=1,$D302*((Assumptions!FB220)*(1-Assumptions!FC237)+(Assumptions!FC220-Assumptions!FB220)),$D302*(Assumptions!FC220-Assumptions!FB220)),IF(MOD(FC$290,VLOOKUP($C302,Lease_Tenure,2,FALSE))=1,IF(MOD(FC$291,12)=1,$D302*((Assumptions!FB220)*(1-Assumptions!FC237)+(Assumptions!FC220-Assumptions!FB220)),$D302*(Assumptions!FC220-Assumptions!FB220)),$D302*(Assumptions!FC220-Assumptions!FB220)))),0),0)</f>
        <v>0</v>
      </c>
      <c r="FD302" s="185">
        <f>IFERROR(MAX(IF(FD$290=1,IF(MOD(FD$291,12)=1,$D302*(Assumptions!FD220),$D302*(Assumptions!FD220-Assumptions!FC220)),IF(VLOOKUP($C302,Lease_Tenure,2,FALSE)=1,IF(MOD(FD$291,12)=1,$D302*((Assumptions!FC220)*(1-Assumptions!FD237)+(Assumptions!FD220-Assumptions!FC220)),$D302*(Assumptions!FD220-Assumptions!FC220)),IF(MOD(FD$290,VLOOKUP($C302,Lease_Tenure,2,FALSE))=1,IF(MOD(FD$291,12)=1,$D302*((Assumptions!FC220)*(1-Assumptions!FD237)+(Assumptions!FD220-Assumptions!FC220)),$D302*(Assumptions!FD220-Assumptions!FC220)),$D302*(Assumptions!FD220-Assumptions!FC220)))),0),0)</f>
        <v>0</v>
      </c>
      <c r="FE302" s="185">
        <f>IFERROR(MAX(IF(FE$290=1,IF(MOD(FE$291,12)=1,$D302*(Assumptions!FE220),$D302*(Assumptions!FE220-Assumptions!FD220)),IF(VLOOKUP($C302,Lease_Tenure,2,FALSE)=1,IF(MOD(FE$291,12)=1,$D302*((Assumptions!FD220)*(1-Assumptions!FE237)+(Assumptions!FE220-Assumptions!FD220)),$D302*(Assumptions!FE220-Assumptions!FD220)),IF(MOD(FE$290,VLOOKUP($C302,Lease_Tenure,2,FALSE))=1,IF(MOD(FE$291,12)=1,$D302*((Assumptions!FD220)*(1-Assumptions!FE237)+(Assumptions!FE220-Assumptions!FD220)),$D302*(Assumptions!FE220-Assumptions!FD220)),$D302*(Assumptions!FE220-Assumptions!FD220)))),0),0)</f>
        <v>0</v>
      </c>
      <c r="FF302" s="185">
        <f>IFERROR(MAX(IF(FF$290=1,IF(MOD(FF$291,12)=1,$D302*(Assumptions!FF220),$D302*(Assumptions!FF220-Assumptions!FE220)),IF(VLOOKUP($C302,Lease_Tenure,2,FALSE)=1,IF(MOD(FF$291,12)=1,$D302*((Assumptions!FE220)*(1-Assumptions!FF237)+(Assumptions!FF220-Assumptions!FE220)),$D302*(Assumptions!FF220-Assumptions!FE220)),IF(MOD(FF$290,VLOOKUP($C302,Lease_Tenure,2,FALSE))=1,IF(MOD(FF$291,12)=1,$D302*((Assumptions!FE220)*(1-Assumptions!FF237)+(Assumptions!FF220-Assumptions!FE220)),$D302*(Assumptions!FF220-Assumptions!FE220)),$D302*(Assumptions!FF220-Assumptions!FE220)))),0),0)</f>
        <v>0</v>
      </c>
      <c r="FG302" s="185">
        <f>IFERROR(MAX(IF(FG$290=1,IF(MOD(FG$291,12)=1,$D302*(Assumptions!FG220),$D302*(Assumptions!FG220-Assumptions!FF220)),IF(VLOOKUP($C302,Lease_Tenure,2,FALSE)=1,IF(MOD(FG$291,12)=1,$D302*((Assumptions!FF220)*(1-Assumptions!FG237)+(Assumptions!FG220-Assumptions!FF220)),$D302*(Assumptions!FG220-Assumptions!FF220)),IF(MOD(FG$290,VLOOKUP($C302,Lease_Tenure,2,FALSE))=1,IF(MOD(FG$291,12)=1,$D302*((Assumptions!FF220)*(1-Assumptions!FG237)+(Assumptions!FG220-Assumptions!FF220)),$D302*(Assumptions!FG220-Assumptions!FF220)),$D302*(Assumptions!FG220-Assumptions!FF220)))),0),0)</f>
        <v>0</v>
      </c>
      <c r="FH302" s="185">
        <f>IFERROR(MAX(IF(FH$290=1,IF(MOD(FH$291,12)=1,$D302*(Assumptions!FH220),$D302*(Assumptions!FH220-Assumptions!FG220)),IF(VLOOKUP($C302,Lease_Tenure,2,FALSE)=1,IF(MOD(FH$291,12)=1,$D302*((Assumptions!FG220)*(1-Assumptions!FH237)+(Assumptions!FH220-Assumptions!FG220)),$D302*(Assumptions!FH220-Assumptions!FG220)),IF(MOD(FH$290,VLOOKUP($C302,Lease_Tenure,2,FALSE))=1,IF(MOD(FH$291,12)=1,$D302*((Assumptions!FG220)*(1-Assumptions!FH237)+(Assumptions!FH220-Assumptions!FG220)),$D302*(Assumptions!FH220-Assumptions!FG220)),$D302*(Assumptions!FH220-Assumptions!FG220)))),0),0)</f>
        <v>0</v>
      </c>
      <c r="FI302" s="185">
        <f>IFERROR(MAX(IF(FI$290=1,IF(MOD(FI$291,12)=1,$D302*(Assumptions!FI220),$D302*(Assumptions!FI220-Assumptions!FH220)),IF(VLOOKUP($C302,Lease_Tenure,2,FALSE)=1,IF(MOD(FI$291,12)=1,$D302*((Assumptions!FH220)*(1-Assumptions!FI237)+(Assumptions!FI220-Assumptions!FH220)),$D302*(Assumptions!FI220-Assumptions!FH220)),IF(MOD(FI$290,VLOOKUP($C302,Lease_Tenure,2,FALSE))=1,IF(MOD(FI$291,12)=1,$D302*((Assumptions!FH220)*(1-Assumptions!FI237)+(Assumptions!FI220-Assumptions!FH220)),$D302*(Assumptions!FI220-Assumptions!FH220)),$D302*(Assumptions!FI220-Assumptions!FH220)))),0),0)</f>
        <v>0</v>
      </c>
      <c r="FJ302" s="185">
        <f>IFERROR(MAX(IF(FJ$290=1,IF(MOD(FJ$291,12)=1,$D302*(Assumptions!FJ220),$D302*(Assumptions!FJ220-Assumptions!FI220)),IF(VLOOKUP($C302,Lease_Tenure,2,FALSE)=1,IF(MOD(FJ$291,12)=1,$D302*((Assumptions!FI220)*(1-Assumptions!FJ237)+(Assumptions!FJ220-Assumptions!FI220)),$D302*(Assumptions!FJ220-Assumptions!FI220)),IF(MOD(FJ$290,VLOOKUP($C302,Lease_Tenure,2,FALSE))=1,IF(MOD(FJ$291,12)=1,$D302*((Assumptions!FI220)*(1-Assumptions!FJ237)+(Assumptions!FJ220-Assumptions!FI220)),$D302*(Assumptions!FJ220-Assumptions!FI220)),$D302*(Assumptions!FJ220-Assumptions!FI220)))),0),0)</f>
        <v>0</v>
      </c>
      <c r="FK302" s="185">
        <f>IFERROR(MAX(IF(FK$290=1,IF(MOD(FK$291,12)=1,$D302*(Assumptions!FK220),$D302*(Assumptions!FK220-Assumptions!FJ220)),IF(VLOOKUP($C302,Lease_Tenure,2,FALSE)=1,IF(MOD(FK$291,12)=1,$D302*((Assumptions!FJ220)*(1-Assumptions!FK237)+(Assumptions!FK220-Assumptions!FJ220)),$D302*(Assumptions!FK220-Assumptions!FJ220)),IF(MOD(FK$290,VLOOKUP($C302,Lease_Tenure,2,FALSE))=1,IF(MOD(FK$291,12)=1,$D302*((Assumptions!FJ220)*(1-Assumptions!FK237)+(Assumptions!FK220-Assumptions!FJ220)),$D302*(Assumptions!FK220-Assumptions!FJ220)),$D302*(Assumptions!FK220-Assumptions!FJ220)))),0),0)</f>
        <v>0</v>
      </c>
      <c r="FL302" s="185">
        <f>IFERROR(MAX(IF(FL$290=1,IF(MOD(FL$291,12)=1,$D302*(Assumptions!FL220),$D302*(Assumptions!FL220-Assumptions!FK220)),IF(VLOOKUP($C302,Lease_Tenure,2,FALSE)=1,IF(MOD(FL$291,12)=1,$D302*((Assumptions!FK220)*(1-Assumptions!FL237)+(Assumptions!FL220-Assumptions!FK220)),$D302*(Assumptions!FL220-Assumptions!FK220)),IF(MOD(FL$290,VLOOKUP($C302,Lease_Tenure,2,FALSE))=1,IF(MOD(FL$291,12)=1,$D302*((Assumptions!FK220)*(1-Assumptions!FL237)+(Assumptions!FL220-Assumptions!FK220)),$D302*(Assumptions!FL220-Assumptions!FK220)),$D302*(Assumptions!FL220-Assumptions!FK220)))),0),0)</f>
        <v>0</v>
      </c>
      <c r="FM302" s="185">
        <f>IFERROR(MAX(IF(FM$290=1,IF(MOD(FM$291,12)=1,$D302*(Assumptions!FM220),$D302*(Assumptions!FM220-Assumptions!FL220)),IF(VLOOKUP($C302,Lease_Tenure,2,FALSE)=1,IF(MOD(FM$291,12)=1,$D302*((Assumptions!FL220)*(1-Assumptions!FM237)+(Assumptions!FM220-Assumptions!FL220)),$D302*(Assumptions!FM220-Assumptions!FL220)),IF(MOD(FM$290,VLOOKUP($C302,Lease_Tenure,2,FALSE))=1,IF(MOD(FM$291,12)=1,$D302*((Assumptions!FL220)*(1-Assumptions!FM237)+(Assumptions!FM220-Assumptions!FL220)),$D302*(Assumptions!FM220-Assumptions!FL220)),$D302*(Assumptions!FM220-Assumptions!FL220)))),0),0)</f>
        <v>0</v>
      </c>
      <c r="FN302" s="185">
        <f>IFERROR(MAX(IF(FN$290=1,IF(MOD(FN$291,12)=1,$D302*(Assumptions!FN220),$D302*(Assumptions!FN220-Assumptions!FM220)),IF(VLOOKUP($C302,Lease_Tenure,2,FALSE)=1,IF(MOD(FN$291,12)=1,$D302*((Assumptions!FM220)*(1-Assumptions!FN237)+(Assumptions!FN220-Assumptions!FM220)),$D302*(Assumptions!FN220-Assumptions!FM220)),IF(MOD(FN$290,VLOOKUP($C302,Lease_Tenure,2,FALSE))=1,IF(MOD(FN$291,12)=1,$D302*((Assumptions!FM220)*(1-Assumptions!FN237)+(Assumptions!FN220-Assumptions!FM220)),$D302*(Assumptions!FN220-Assumptions!FM220)),$D302*(Assumptions!FN220-Assumptions!FM220)))),0),0)</f>
        <v>0</v>
      </c>
      <c r="FO302" s="185">
        <f>IFERROR(MAX(IF(FO$290=1,IF(MOD(FO$291,12)=1,$D302*(Assumptions!FO220),$D302*(Assumptions!FO220-Assumptions!FN220)),IF(VLOOKUP($C302,Lease_Tenure,2,FALSE)=1,IF(MOD(FO$291,12)=1,$D302*((Assumptions!FN220)*(1-Assumptions!FO237)+(Assumptions!FO220-Assumptions!FN220)),$D302*(Assumptions!FO220-Assumptions!FN220)),IF(MOD(FO$290,VLOOKUP($C302,Lease_Tenure,2,FALSE))=1,IF(MOD(FO$291,12)=1,$D302*((Assumptions!FN220)*(1-Assumptions!FO237)+(Assumptions!FO220-Assumptions!FN220)),$D302*(Assumptions!FO220-Assumptions!FN220)),$D302*(Assumptions!FO220-Assumptions!FN220)))),0),0)</f>
        <v>0</v>
      </c>
      <c r="FP302" s="185">
        <f>IFERROR(MAX(IF(FP$290=1,IF(MOD(FP$291,12)=1,$D302*(Assumptions!FP220),$D302*(Assumptions!FP220-Assumptions!FO220)),IF(VLOOKUP($C302,Lease_Tenure,2,FALSE)=1,IF(MOD(FP$291,12)=1,$D302*((Assumptions!FO220)*(1-Assumptions!FP237)+(Assumptions!FP220-Assumptions!FO220)),$D302*(Assumptions!FP220-Assumptions!FO220)),IF(MOD(FP$290,VLOOKUP($C302,Lease_Tenure,2,FALSE))=1,IF(MOD(FP$291,12)=1,$D302*((Assumptions!FO220)*(1-Assumptions!FP237)+(Assumptions!FP220-Assumptions!FO220)),$D302*(Assumptions!FP220-Assumptions!FO220)),$D302*(Assumptions!FP220-Assumptions!FO220)))),0),0)</f>
        <v>0</v>
      </c>
      <c r="FQ302" s="185">
        <f>IFERROR(MAX(IF(FQ$290=1,IF(MOD(FQ$291,12)=1,$D302*(Assumptions!FQ220),$D302*(Assumptions!FQ220-Assumptions!FP220)),IF(VLOOKUP($C302,Lease_Tenure,2,FALSE)=1,IF(MOD(FQ$291,12)=1,$D302*((Assumptions!FP220)*(1-Assumptions!FQ237)+(Assumptions!FQ220-Assumptions!FP220)),$D302*(Assumptions!FQ220-Assumptions!FP220)),IF(MOD(FQ$290,VLOOKUP($C302,Lease_Tenure,2,FALSE))=1,IF(MOD(FQ$291,12)=1,$D302*((Assumptions!FP220)*(1-Assumptions!FQ237)+(Assumptions!FQ220-Assumptions!FP220)),$D302*(Assumptions!FQ220-Assumptions!FP220)),$D302*(Assumptions!FQ220-Assumptions!FP220)))),0),0)</f>
        <v>0</v>
      </c>
      <c r="FR302" s="185">
        <f>IFERROR(MAX(IF(FR$290=1,IF(MOD(FR$291,12)=1,$D302*(Assumptions!FR220),$D302*(Assumptions!FR220-Assumptions!FQ220)),IF(VLOOKUP($C302,Lease_Tenure,2,FALSE)=1,IF(MOD(FR$291,12)=1,$D302*((Assumptions!FQ220)*(1-Assumptions!FR237)+(Assumptions!FR220-Assumptions!FQ220)),$D302*(Assumptions!FR220-Assumptions!FQ220)),IF(MOD(FR$290,VLOOKUP($C302,Lease_Tenure,2,FALSE))=1,IF(MOD(FR$291,12)=1,$D302*((Assumptions!FQ220)*(1-Assumptions!FR237)+(Assumptions!FR220-Assumptions!FQ220)),$D302*(Assumptions!FR220-Assumptions!FQ220)),$D302*(Assumptions!FR220-Assumptions!FQ220)))),0),0)</f>
        <v>0</v>
      </c>
      <c r="FS302" s="185">
        <f>IFERROR(MAX(IF(FS$290=1,IF(MOD(FS$291,12)=1,$D302*(Assumptions!FS220),$D302*(Assumptions!FS220-Assumptions!FR220)),IF(VLOOKUP($C302,Lease_Tenure,2,FALSE)=1,IF(MOD(FS$291,12)=1,$D302*((Assumptions!FR220)*(1-Assumptions!FS237)+(Assumptions!FS220-Assumptions!FR220)),$D302*(Assumptions!FS220-Assumptions!FR220)),IF(MOD(FS$290,VLOOKUP($C302,Lease_Tenure,2,FALSE))=1,IF(MOD(FS$291,12)=1,$D302*((Assumptions!FR220)*(1-Assumptions!FS237)+(Assumptions!FS220-Assumptions!FR220)),$D302*(Assumptions!FS220-Assumptions!FR220)),$D302*(Assumptions!FS220-Assumptions!FR220)))),0),0)</f>
        <v>0</v>
      </c>
      <c r="FT302" s="185">
        <f>IFERROR(MAX(IF(FT$290=1,IF(MOD(FT$291,12)=1,$D302*(Assumptions!FT220),$D302*(Assumptions!FT220-Assumptions!FS220)),IF(VLOOKUP($C302,Lease_Tenure,2,FALSE)=1,IF(MOD(FT$291,12)=1,$D302*((Assumptions!FS220)*(1-Assumptions!FT237)+(Assumptions!FT220-Assumptions!FS220)),$D302*(Assumptions!FT220-Assumptions!FS220)),IF(MOD(FT$290,VLOOKUP($C302,Lease_Tenure,2,FALSE))=1,IF(MOD(FT$291,12)=1,$D302*((Assumptions!FS220)*(1-Assumptions!FT237)+(Assumptions!FT220-Assumptions!FS220)),$D302*(Assumptions!FT220-Assumptions!FS220)),$D302*(Assumptions!FT220-Assumptions!FS220)))),0),0)</f>
        <v>0</v>
      </c>
      <c r="FU302" s="185">
        <f>IFERROR(MAX(IF(FU$290=1,IF(MOD(FU$291,12)=1,$D302*(Assumptions!FU220),$D302*(Assumptions!FU220-Assumptions!FT220)),IF(VLOOKUP($C302,Lease_Tenure,2,FALSE)=1,IF(MOD(FU$291,12)=1,$D302*((Assumptions!FT220)*(1-Assumptions!FU237)+(Assumptions!FU220-Assumptions!FT220)),$D302*(Assumptions!FU220-Assumptions!FT220)),IF(MOD(FU$290,VLOOKUP($C302,Lease_Tenure,2,FALSE))=1,IF(MOD(FU$291,12)=1,$D302*((Assumptions!FT220)*(1-Assumptions!FU237)+(Assumptions!FU220-Assumptions!FT220)),$D302*(Assumptions!FU220-Assumptions!FT220)),$D302*(Assumptions!FU220-Assumptions!FT220)))),0),0)</f>
        <v>0</v>
      </c>
      <c r="FV302" s="185">
        <f>IFERROR(MAX(IF(FV$290=1,IF(MOD(FV$291,12)=1,$D302*(Assumptions!FV220),$D302*(Assumptions!FV220-Assumptions!FU220)),IF(VLOOKUP($C302,Lease_Tenure,2,FALSE)=1,IF(MOD(FV$291,12)=1,$D302*((Assumptions!FU220)*(1-Assumptions!FV237)+(Assumptions!FV220-Assumptions!FU220)),$D302*(Assumptions!FV220-Assumptions!FU220)),IF(MOD(FV$290,VLOOKUP($C302,Lease_Tenure,2,FALSE))=1,IF(MOD(FV$291,12)=1,$D302*((Assumptions!FU220)*(1-Assumptions!FV237)+(Assumptions!FV220-Assumptions!FU220)),$D302*(Assumptions!FV220-Assumptions!FU220)),$D302*(Assumptions!FV220-Assumptions!FU220)))),0),0)</f>
        <v>0</v>
      </c>
      <c r="FW302" s="185">
        <f>IFERROR(MAX(IF(FW$290=1,IF(MOD(FW$291,12)=1,$D302*(Assumptions!FW220),$D302*(Assumptions!FW220-Assumptions!FV220)),IF(VLOOKUP($C302,Lease_Tenure,2,FALSE)=1,IF(MOD(FW$291,12)=1,$D302*((Assumptions!FV220)*(1-Assumptions!FW237)+(Assumptions!FW220-Assumptions!FV220)),$D302*(Assumptions!FW220-Assumptions!FV220)),IF(MOD(FW$290,VLOOKUP($C302,Lease_Tenure,2,FALSE))=1,IF(MOD(FW$291,12)=1,$D302*((Assumptions!FV220)*(1-Assumptions!FW237)+(Assumptions!FW220-Assumptions!FV220)),$D302*(Assumptions!FW220-Assumptions!FV220)),$D302*(Assumptions!FW220-Assumptions!FV220)))),0),0)</f>
        <v>0</v>
      </c>
      <c r="FX302" s="185">
        <f>IFERROR(MAX(IF(FX$290=1,IF(MOD(FX$291,12)=1,$D302*(Assumptions!FX220),$D302*(Assumptions!FX220-Assumptions!FW220)),IF(VLOOKUP($C302,Lease_Tenure,2,FALSE)=1,IF(MOD(FX$291,12)=1,$D302*((Assumptions!FW220)*(1-Assumptions!FX237)+(Assumptions!FX220-Assumptions!FW220)),$D302*(Assumptions!FX220-Assumptions!FW220)),IF(MOD(FX$290,VLOOKUP($C302,Lease_Tenure,2,FALSE))=1,IF(MOD(FX$291,12)=1,$D302*((Assumptions!FW220)*(1-Assumptions!FX237)+(Assumptions!FX220-Assumptions!FW220)),$D302*(Assumptions!FX220-Assumptions!FW220)),$D302*(Assumptions!FX220-Assumptions!FW220)))),0),0)</f>
        <v>0</v>
      </c>
      <c r="FY302" s="185">
        <f>IFERROR(MAX(IF(FY$290=1,IF(MOD(FY$291,12)=1,$D302*(Assumptions!FY220),$D302*(Assumptions!FY220-Assumptions!FX220)),IF(VLOOKUP($C302,Lease_Tenure,2,FALSE)=1,IF(MOD(FY$291,12)=1,$D302*((Assumptions!FX220)*(1-Assumptions!FY237)+(Assumptions!FY220-Assumptions!FX220)),$D302*(Assumptions!FY220-Assumptions!FX220)),IF(MOD(FY$290,VLOOKUP($C302,Lease_Tenure,2,FALSE))=1,IF(MOD(FY$291,12)=1,$D302*((Assumptions!FX220)*(1-Assumptions!FY237)+(Assumptions!FY220-Assumptions!FX220)),$D302*(Assumptions!FY220-Assumptions!FX220)),$D302*(Assumptions!FY220-Assumptions!FX220)))),0),0)</f>
        <v>0</v>
      </c>
      <c r="FZ302" s="185">
        <f>IFERROR(MAX(IF(FZ$290=1,IF(MOD(FZ$291,12)=1,$D302*(Assumptions!FZ220),$D302*(Assumptions!FZ220-Assumptions!FY220)),IF(VLOOKUP($C302,Lease_Tenure,2,FALSE)=1,IF(MOD(FZ$291,12)=1,$D302*((Assumptions!FY220)*(1-Assumptions!FZ237)+(Assumptions!FZ220-Assumptions!FY220)),$D302*(Assumptions!FZ220-Assumptions!FY220)),IF(MOD(FZ$290,VLOOKUP($C302,Lease_Tenure,2,FALSE))=1,IF(MOD(FZ$291,12)=1,$D302*((Assumptions!FY220)*(1-Assumptions!FZ237)+(Assumptions!FZ220-Assumptions!FY220)),$D302*(Assumptions!FZ220-Assumptions!FY220)),$D302*(Assumptions!FZ220-Assumptions!FY220)))),0),0)</f>
        <v>0</v>
      </c>
      <c r="GA302" s="185">
        <f>IFERROR(MAX(IF(GA$290=1,IF(MOD(GA$291,12)=1,$D302*(Assumptions!GA220),$D302*(Assumptions!GA220-Assumptions!FZ220)),IF(VLOOKUP($C302,Lease_Tenure,2,FALSE)=1,IF(MOD(GA$291,12)=1,$D302*((Assumptions!FZ220)*(1-Assumptions!GA237)+(Assumptions!GA220-Assumptions!FZ220)),$D302*(Assumptions!GA220-Assumptions!FZ220)),IF(MOD(GA$290,VLOOKUP($C302,Lease_Tenure,2,FALSE))=1,IF(MOD(GA$291,12)=1,$D302*((Assumptions!FZ220)*(1-Assumptions!GA237)+(Assumptions!GA220-Assumptions!FZ220)),$D302*(Assumptions!GA220-Assumptions!FZ220)),$D302*(Assumptions!GA220-Assumptions!FZ220)))),0),0)</f>
        <v>0</v>
      </c>
      <c r="GB302" s="185">
        <f>IFERROR(MAX(IF(GB$290=1,IF(MOD(GB$291,12)=1,$D302*(Assumptions!GB220),$D302*(Assumptions!GB220-Assumptions!GA220)),IF(VLOOKUP($C302,Lease_Tenure,2,FALSE)=1,IF(MOD(GB$291,12)=1,$D302*((Assumptions!GA220)*(1-Assumptions!GB237)+(Assumptions!GB220-Assumptions!GA220)),$D302*(Assumptions!GB220-Assumptions!GA220)),IF(MOD(GB$290,VLOOKUP($C302,Lease_Tenure,2,FALSE))=1,IF(MOD(GB$291,12)=1,$D302*((Assumptions!GA220)*(1-Assumptions!GB237)+(Assumptions!GB220-Assumptions!GA220)),$D302*(Assumptions!GB220-Assumptions!GA220)),$D302*(Assumptions!GB220-Assumptions!GA220)))),0),0)</f>
        <v>0</v>
      </c>
      <c r="GC302" s="185">
        <f>IFERROR(MAX(IF(GC$290=1,IF(MOD(GC$291,12)=1,$D302*(Assumptions!GC220),$D302*(Assumptions!GC220-Assumptions!GB220)),IF(VLOOKUP($C302,Lease_Tenure,2,FALSE)=1,IF(MOD(GC$291,12)=1,$D302*((Assumptions!GB220)*(1-Assumptions!GC237)+(Assumptions!GC220-Assumptions!GB220)),$D302*(Assumptions!GC220-Assumptions!GB220)),IF(MOD(GC$290,VLOOKUP($C302,Lease_Tenure,2,FALSE))=1,IF(MOD(GC$291,12)=1,$D302*((Assumptions!GB220)*(1-Assumptions!GC237)+(Assumptions!GC220-Assumptions!GB220)),$D302*(Assumptions!GC220-Assumptions!GB220)),$D302*(Assumptions!GC220-Assumptions!GB220)))),0),0)</f>
        <v>0</v>
      </c>
      <c r="GD302" s="185">
        <f>IFERROR(MAX(IF(GD$290=1,IF(MOD(GD$291,12)=1,$D302*(Assumptions!GD220),$D302*(Assumptions!GD220-Assumptions!GC220)),IF(VLOOKUP($C302,Lease_Tenure,2,FALSE)=1,IF(MOD(GD$291,12)=1,$D302*((Assumptions!GC220)*(1-Assumptions!GD237)+(Assumptions!GD220-Assumptions!GC220)),$D302*(Assumptions!GD220-Assumptions!GC220)),IF(MOD(GD$290,VLOOKUP($C302,Lease_Tenure,2,FALSE))=1,IF(MOD(GD$291,12)=1,$D302*((Assumptions!GC220)*(1-Assumptions!GD237)+(Assumptions!GD220-Assumptions!GC220)),$D302*(Assumptions!GD220-Assumptions!GC220)),$D302*(Assumptions!GD220-Assumptions!GC220)))),0),0)</f>
        <v>0</v>
      </c>
      <c r="GE302" s="185">
        <f>IFERROR(MAX(IF(GE$290=1,IF(MOD(GE$291,12)=1,$D302*(Assumptions!GE220),$D302*(Assumptions!GE220-Assumptions!GD220)),IF(VLOOKUP($C302,Lease_Tenure,2,FALSE)=1,IF(MOD(GE$291,12)=1,$D302*((Assumptions!GD220)*(1-Assumptions!GE237)+(Assumptions!GE220-Assumptions!GD220)),$D302*(Assumptions!GE220-Assumptions!GD220)),IF(MOD(GE$290,VLOOKUP($C302,Lease_Tenure,2,FALSE))=1,IF(MOD(GE$291,12)=1,$D302*((Assumptions!GD220)*(1-Assumptions!GE237)+(Assumptions!GE220-Assumptions!GD220)),$D302*(Assumptions!GE220-Assumptions!GD220)),$D302*(Assumptions!GE220-Assumptions!GD220)))),0),0)</f>
        <v>0</v>
      </c>
      <c r="GF302" s="185">
        <f>IFERROR(MAX(IF(GF$290=1,IF(MOD(GF$291,12)=1,$D302*(Assumptions!GF220),$D302*(Assumptions!GF220-Assumptions!GE220)),IF(VLOOKUP($C302,Lease_Tenure,2,FALSE)=1,IF(MOD(GF$291,12)=1,$D302*((Assumptions!GE220)*(1-Assumptions!GF237)+(Assumptions!GF220-Assumptions!GE220)),$D302*(Assumptions!GF220-Assumptions!GE220)),IF(MOD(GF$290,VLOOKUP($C302,Lease_Tenure,2,FALSE))=1,IF(MOD(GF$291,12)=1,$D302*((Assumptions!GE220)*(1-Assumptions!GF237)+(Assumptions!GF220-Assumptions!GE220)),$D302*(Assumptions!GF220-Assumptions!GE220)),$D302*(Assumptions!GF220-Assumptions!GE220)))),0),0)</f>
        <v>0</v>
      </c>
      <c r="GG302" s="185">
        <f>IFERROR(MAX(IF(GG$290=1,IF(MOD(GG$291,12)=1,$D302*(Assumptions!GG220),$D302*(Assumptions!GG220-Assumptions!GF220)),IF(VLOOKUP($C302,Lease_Tenure,2,FALSE)=1,IF(MOD(GG$291,12)=1,$D302*((Assumptions!GF220)*(1-Assumptions!GG237)+(Assumptions!GG220-Assumptions!GF220)),$D302*(Assumptions!GG220-Assumptions!GF220)),IF(MOD(GG$290,VLOOKUP($C302,Lease_Tenure,2,FALSE))=1,IF(MOD(GG$291,12)=1,$D302*((Assumptions!GF220)*(1-Assumptions!GG237)+(Assumptions!GG220-Assumptions!GF220)),$D302*(Assumptions!GG220-Assumptions!GF220)),$D302*(Assumptions!GG220-Assumptions!GF220)))),0),0)</f>
        <v>0</v>
      </c>
    </row>
    <row r="303" spans="2:189">
      <c r="B303" s="148">
        <v>11</v>
      </c>
      <c r="C303" s="184" t="str">
        <f t="shared" si="370"/>
        <v>Other</v>
      </c>
      <c r="D303" s="182">
        <f t="shared" si="371"/>
        <v>1</v>
      </c>
      <c r="E303" s="185">
        <f>IFERROR(MAX(IF(E$290=1,IF(MOD(E$291,12)=1,$D303*(Assumptions!E221),$D303*(Assumptions!E221-Assumptions!D221)),IF(VLOOKUP($C303,Lease_Tenure,2,FALSE)=1,IF(MOD(E$291,12)=1,$D303*((Assumptions!D221)*(1-Assumptions!E238)+(Assumptions!E221-Assumptions!D221)),$D303*(Assumptions!E221-Assumptions!D221)),IF(MOD(E$290,VLOOKUP($C303,Lease_Tenure,2,FALSE))=1,IF(MOD(E$291,12)=1,$D303*((Assumptions!D221)*(1-Assumptions!E238)+(Assumptions!E221-Assumptions!D221)),$D303*(Assumptions!E221-Assumptions!D221)),$D303*(Assumptions!E221-Assumptions!D221)))),0),0)</f>
        <v>0.8</v>
      </c>
      <c r="F303" s="185">
        <f>IFERROR(MAX(IF(F$290=1,IF(MOD(F$291,12)=1,$D303*(Assumptions!F221),$D303*(Assumptions!F221-Assumptions!E221)),IF(VLOOKUP($C303,Lease_Tenure,2,FALSE)=1,IF(MOD(F$291,12)=1,$D303*((Assumptions!E221)*(1-Assumptions!F238)+(Assumptions!F221-Assumptions!E221)),$D303*(Assumptions!F221-Assumptions!E221)),IF(MOD(F$290,VLOOKUP($C303,Lease_Tenure,2,FALSE))=1,IF(MOD(F$291,12)=1,$D303*((Assumptions!E221)*(1-Assumptions!F238)+(Assumptions!F221-Assumptions!E221)),$D303*(Assumptions!F221-Assumptions!E221)),$D303*(Assumptions!F221-Assumptions!E221)))),0),0)</f>
        <v>0</v>
      </c>
      <c r="G303" s="185">
        <f>IFERROR(MAX(IF(G$290=1,IF(MOD(G$291,12)=1,$D303*(Assumptions!G221),$D303*(Assumptions!G221-Assumptions!F221)),IF(VLOOKUP($C303,Lease_Tenure,2,FALSE)=1,IF(MOD(G$291,12)=1,$D303*((Assumptions!F221)*(1-Assumptions!G238)+(Assumptions!G221-Assumptions!F221)),$D303*(Assumptions!G221-Assumptions!F221)),IF(MOD(G$290,VLOOKUP($C303,Lease_Tenure,2,FALSE))=1,IF(MOD(G$291,12)=1,$D303*((Assumptions!F221)*(1-Assumptions!G238)+(Assumptions!G221-Assumptions!F221)),$D303*(Assumptions!G221-Assumptions!F221)),$D303*(Assumptions!G221-Assumptions!F221)))),0),0)</f>
        <v>0</v>
      </c>
      <c r="H303" s="185">
        <f>IFERROR(MAX(IF(H$290=1,IF(MOD(H$291,12)=1,$D303*(Assumptions!H221),$D303*(Assumptions!H221-Assumptions!G221)),IF(VLOOKUP($C303,Lease_Tenure,2,FALSE)=1,IF(MOD(H$291,12)=1,$D303*((Assumptions!G221)*(1-Assumptions!H238)+(Assumptions!H221-Assumptions!G221)),$D303*(Assumptions!H221-Assumptions!G221)),IF(MOD(H$290,VLOOKUP($C303,Lease_Tenure,2,FALSE))=1,IF(MOD(H$291,12)=1,$D303*((Assumptions!G221)*(1-Assumptions!H238)+(Assumptions!H221-Assumptions!G221)),$D303*(Assumptions!H221-Assumptions!G221)),$D303*(Assumptions!H221-Assumptions!G221)))),0),0)</f>
        <v>0.13</v>
      </c>
      <c r="I303" s="185">
        <f>IFERROR(MAX(IF(I$290=1,IF(MOD(I$291,12)=1,$D303*(Assumptions!I221),$D303*(Assumptions!I221-Assumptions!H221)),IF(VLOOKUP($C303,Lease_Tenure,2,FALSE)=1,IF(MOD(I$291,12)=1,$D303*((Assumptions!H221)*(1-Assumptions!I238)+(Assumptions!I221-Assumptions!H221)),$D303*(Assumptions!I221-Assumptions!H221)),IF(MOD(I$290,VLOOKUP($C303,Lease_Tenure,2,FALSE))=1,IF(MOD(I$291,12)=1,$D303*((Assumptions!H221)*(1-Assumptions!I238)+(Assumptions!I221-Assumptions!H221)),$D303*(Assumptions!I221-Assumptions!H221)),$D303*(Assumptions!I221-Assumptions!H221)))),0),0)</f>
        <v>1.0000000000000009E-2</v>
      </c>
      <c r="J303" s="185">
        <f>IFERROR(MAX(IF(J$290=1,IF(MOD(J$291,12)=1,$D303*(Assumptions!J221),$D303*(Assumptions!J221-Assumptions!I221)),IF(VLOOKUP($C303,Lease_Tenure,2,FALSE)=1,IF(MOD(J$291,12)=1,$D303*((Assumptions!I221)*(1-Assumptions!J238)+(Assumptions!J221-Assumptions!I221)),$D303*(Assumptions!J221-Assumptions!I221)),IF(MOD(J$290,VLOOKUP($C303,Lease_Tenure,2,FALSE))=1,IF(MOD(J$291,12)=1,$D303*((Assumptions!I221)*(1-Assumptions!J238)+(Assumptions!J221-Assumptions!I221)),$D303*(Assumptions!J221-Assumptions!I221)),$D303*(Assumptions!J221-Assumptions!I221)))),0),0)</f>
        <v>1.0000000000000009E-2</v>
      </c>
      <c r="K303" s="185">
        <f>IFERROR(MAX(IF(K$290=1,IF(MOD(K$291,12)=1,$D303*(Assumptions!K221),$D303*(Assumptions!K221-Assumptions!J221)),IF(VLOOKUP($C303,Lease_Tenure,2,FALSE)=1,IF(MOD(K$291,12)=1,$D303*((Assumptions!J221)*(1-Assumptions!K238)+(Assumptions!K221-Assumptions!J221)),$D303*(Assumptions!K221-Assumptions!J221)),IF(MOD(K$290,VLOOKUP($C303,Lease_Tenure,2,FALSE))=1,IF(MOD(K$291,12)=1,$D303*((Assumptions!J221)*(1-Assumptions!K238)+(Assumptions!K221-Assumptions!J221)),$D303*(Assumptions!K221-Assumptions!J221)),$D303*(Assumptions!K221-Assumptions!J221)))),0),0)</f>
        <v>1.0000000000000009E-2</v>
      </c>
      <c r="L303" s="185">
        <f>IFERROR(MAX(IF(L$290=1,IF(MOD(L$291,12)=1,$D303*(Assumptions!L221),$D303*(Assumptions!L221-Assumptions!K221)),IF(VLOOKUP($C303,Lease_Tenure,2,FALSE)=1,IF(MOD(L$291,12)=1,$D303*((Assumptions!K221)*(1-Assumptions!L238)+(Assumptions!L221-Assumptions!K221)),$D303*(Assumptions!L221-Assumptions!K221)),IF(MOD(L$290,VLOOKUP($C303,Lease_Tenure,2,FALSE))=1,IF(MOD(L$291,12)=1,$D303*((Assumptions!K221)*(1-Assumptions!L238)+(Assumptions!L221-Assumptions!K221)),$D303*(Assumptions!L221-Assumptions!K221)),$D303*(Assumptions!L221-Assumptions!K221)))),0),0)</f>
        <v>1.0000000000000009E-2</v>
      </c>
      <c r="M303" s="185">
        <f>IFERROR(MAX(IF(M$290=1,IF(MOD(M$291,12)=1,$D303*(Assumptions!M221),$D303*(Assumptions!M221-Assumptions!L221)),IF(VLOOKUP($C303,Lease_Tenure,2,FALSE)=1,IF(MOD(M$291,12)=1,$D303*((Assumptions!L221)*(1-Assumptions!M238)+(Assumptions!M221-Assumptions!L221)),$D303*(Assumptions!M221-Assumptions!L221)),IF(MOD(M$290,VLOOKUP($C303,Lease_Tenure,2,FALSE))=1,IF(MOD(M$291,12)=1,$D303*((Assumptions!L221)*(1-Assumptions!M238)+(Assumptions!M221-Assumptions!L221)),$D303*(Assumptions!M221-Assumptions!L221)),$D303*(Assumptions!M221-Assumptions!L221)))),0),0)</f>
        <v>1.0000000000000009E-2</v>
      </c>
      <c r="N303" s="185">
        <f>IFERROR(MAX(IF(N$290=1,IF(MOD(N$291,12)=1,$D303*(Assumptions!N221),$D303*(Assumptions!N221-Assumptions!M221)),IF(VLOOKUP($C303,Lease_Tenure,2,FALSE)=1,IF(MOD(N$291,12)=1,$D303*((Assumptions!M221)*(1-Assumptions!N238)+(Assumptions!N221-Assumptions!M221)),$D303*(Assumptions!N221-Assumptions!M221)),IF(MOD(N$290,VLOOKUP($C303,Lease_Tenure,2,FALSE))=1,IF(MOD(N$291,12)=1,$D303*((Assumptions!M221)*(1-Assumptions!N238)+(Assumptions!N221-Assumptions!M221)),$D303*(Assumptions!N221-Assumptions!M221)),$D303*(Assumptions!N221-Assumptions!M221)))),0),0)</f>
        <v>1.0000000000000009E-2</v>
      </c>
      <c r="O303" s="185">
        <f>IFERROR(MAX(IF(O$290=1,IF(MOD(O$291,12)=1,$D303*(Assumptions!O221),$D303*(Assumptions!O221-Assumptions!N221)),IF(VLOOKUP($C303,Lease_Tenure,2,FALSE)=1,IF(MOD(O$291,12)=1,$D303*((Assumptions!N221)*(1-Assumptions!O238)+(Assumptions!O221-Assumptions!N221)),$D303*(Assumptions!O221-Assumptions!N221)),IF(MOD(O$290,VLOOKUP($C303,Lease_Tenure,2,FALSE))=1,IF(MOD(O$291,12)=1,$D303*((Assumptions!N221)*(1-Assumptions!O238)+(Assumptions!O221-Assumptions!N221)),$D303*(Assumptions!O221-Assumptions!N221)),$D303*(Assumptions!O221-Assumptions!N221)))),0),0)</f>
        <v>1.0000000000000009E-2</v>
      </c>
      <c r="P303" s="185">
        <f>IFERROR(MAX(IF(P$290=1,IF(MOD(P$291,12)=1,$D303*(Assumptions!P221),$D303*(Assumptions!P221-Assumptions!O221)),IF(VLOOKUP($C303,Lease_Tenure,2,FALSE)=1,IF(MOD(P$291,12)=1,$D303*((Assumptions!O221)*(1-Assumptions!P238)+(Assumptions!P221-Assumptions!O221)),$D303*(Assumptions!P221-Assumptions!O221)),IF(MOD(P$290,VLOOKUP($C303,Lease_Tenure,2,FALSE))=1,IF(MOD(P$291,12)=1,$D303*((Assumptions!O221)*(1-Assumptions!P238)+(Assumptions!P221-Assumptions!O221)),$D303*(Assumptions!P221-Assumptions!O221)),$D303*(Assumptions!P221-Assumptions!O221)))),0),0)</f>
        <v>1.0000000000000009E-2</v>
      </c>
      <c r="Q303" s="185">
        <f>IFERROR(MAX(IF(Q$290=1,IF(MOD(Q$291,12)=1,$D303*(Assumptions!Q221),$D303*(Assumptions!Q221-Assumptions!P221)),IF(VLOOKUP($C303,Lease_Tenure,2,FALSE)=1,IF(MOD(Q$291,12)=1,$D303*((Assumptions!P221)*(1-Assumptions!Q238)+(Assumptions!Q221-Assumptions!P221)),$D303*(Assumptions!Q221-Assumptions!P221)),IF(MOD(Q$290,VLOOKUP($C303,Lease_Tenure,2,FALSE))=1,IF(MOD(Q$291,12)=1,$D303*((Assumptions!P221)*(1-Assumptions!Q238)+(Assumptions!Q221-Assumptions!P221)),$D303*(Assumptions!Q221-Assumptions!P221)),$D303*(Assumptions!Q221-Assumptions!P221)))),0),0)</f>
        <v>0.21300000000000002</v>
      </c>
      <c r="R303" s="185">
        <f>IFERROR(MAX(IF(R$290=1,IF(MOD(R$291,12)=1,$D303*(Assumptions!R221),$D303*(Assumptions!R221-Assumptions!Q221)),IF(VLOOKUP($C303,Lease_Tenure,2,FALSE)=1,IF(MOD(R$291,12)=1,$D303*((Assumptions!Q221)*(1-Assumptions!R238)+(Assumptions!R221-Assumptions!Q221)),$D303*(Assumptions!R221-Assumptions!Q221)),IF(MOD(R$290,VLOOKUP($C303,Lease_Tenure,2,FALSE))=1,IF(MOD(R$291,12)=1,$D303*((Assumptions!Q221)*(1-Assumptions!R238)+(Assumptions!R221-Assumptions!Q221)),$D303*(Assumptions!R221-Assumptions!Q221)),$D303*(Assumptions!R221-Assumptions!Q221)))),0),0)</f>
        <v>0</v>
      </c>
      <c r="S303" s="185">
        <f>IFERROR(MAX(IF(S$290=1,IF(MOD(S$291,12)=1,$D303*(Assumptions!S221),$D303*(Assumptions!S221-Assumptions!R221)),IF(VLOOKUP($C303,Lease_Tenure,2,FALSE)=1,IF(MOD(S$291,12)=1,$D303*((Assumptions!R221)*(1-Assumptions!S238)+(Assumptions!S221-Assumptions!R221)),$D303*(Assumptions!S221-Assumptions!R221)),IF(MOD(S$290,VLOOKUP($C303,Lease_Tenure,2,FALSE))=1,IF(MOD(S$291,12)=1,$D303*((Assumptions!R221)*(1-Assumptions!S238)+(Assumptions!S221-Assumptions!R221)),$D303*(Assumptions!S221-Assumptions!R221)),$D303*(Assumptions!S221-Assumptions!R221)))),0),0)</f>
        <v>0</v>
      </c>
      <c r="T303" s="185">
        <f>IFERROR(MAX(IF(T$290=1,IF(MOD(T$291,12)=1,$D303*(Assumptions!T221),$D303*(Assumptions!T221-Assumptions!S221)),IF(VLOOKUP($C303,Lease_Tenure,2,FALSE)=1,IF(MOD(T$291,12)=1,$D303*((Assumptions!S221)*(1-Assumptions!T238)+(Assumptions!T221-Assumptions!S221)),$D303*(Assumptions!T221-Assumptions!S221)),IF(MOD(T$290,VLOOKUP($C303,Lease_Tenure,2,FALSE))=1,IF(MOD(T$291,12)=1,$D303*((Assumptions!S221)*(1-Assumptions!T238)+(Assumptions!T221-Assumptions!S221)),$D303*(Assumptions!T221-Assumptions!S221)),$D303*(Assumptions!T221-Assumptions!S221)))),0),0)</f>
        <v>0</v>
      </c>
      <c r="U303" s="185">
        <f>IFERROR(MAX(IF(U$290=1,IF(MOD(U$291,12)=1,$D303*(Assumptions!U221),$D303*(Assumptions!U221-Assumptions!T221)),IF(VLOOKUP($C303,Lease_Tenure,2,FALSE)=1,IF(MOD(U$291,12)=1,$D303*((Assumptions!T221)*(1-Assumptions!U238)+(Assumptions!U221-Assumptions!T221)),$D303*(Assumptions!U221-Assumptions!T221)),IF(MOD(U$290,VLOOKUP($C303,Lease_Tenure,2,FALSE))=1,IF(MOD(U$291,12)=1,$D303*((Assumptions!T221)*(1-Assumptions!U238)+(Assumptions!U221-Assumptions!T221)),$D303*(Assumptions!U221-Assumptions!T221)),$D303*(Assumptions!U221-Assumptions!T221)))),0),0)</f>
        <v>0</v>
      </c>
      <c r="V303" s="185">
        <f>IFERROR(MAX(IF(V$290=1,IF(MOD(V$291,12)=1,$D303*(Assumptions!V221),$D303*(Assumptions!V221-Assumptions!U221)),IF(VLOOKUP($C303,Lease_Tenure,2,FALSE)=1,IF(MOD(V$291,12)=1,$D303*((Assumptions!U221)*(1-Assumptions!V238)+(Assumptions!V221-Assumptions!U221)),$D303*(Assumptions!V221-Assumptions!U221)),IF(MOD(V$290,VLOOKUP($C303,Lease_Tenure,2,FALSE))=1,IF(MOD(V$291,12)=1,$D303*((Assumptions!U221)*(1-Assumptions!V238)+(Assumptions!V221-Assumptions!U221)),$D303*(Assumptions!V221-Assumptions!U221)),$D303*(Assumptions!V221-Assumptions!U221)))),0),0)</f>
        <v>0</v>
      </c>
      <c r="W303" s="185">
        <f>IFERROR(MAX(IF(W$290=1,IF(MOD(W$291,12)=1,$D303*(Assumptions!W221),$D303*(Assumptions!W221-Assumptions!V221)),IF(VLOOKUP($C303,Lease_Tenure,2,FALSE)=1,IF(MOD(W$291,12)=1,$D303*((Assumptions!V221)*(1-Assumptions!W238)+(Assumptions!W221-Assumptions!V221)),$D303*(Assumptions!W221-Assumptions!V221)),IF(MOD(W$290,VLOOKUP($C303,Lease_Tenure,2,FALSE))=1,IF(MOD(W$291,12)=1,$D303*((Assumptions!V221)*(1-Assumptions!W238)+(Assumptions!W221-Assumptions!V221)),$D303*(Assumptions!W221-Assumptions!V221)),$D303*(Assumptions!W221-Assumptions!V221)))),0),0)</f>
        <v>0</v>
      </c>
      <c r="X303" s="185">
        <f>IFERROR(MAX(IF(X$290=1,IF(MOD(X$291,12)=1,$D303*(Assumptions!X221),$D303*(Assumptions!X221-Assumptions!W221)),IF(VLOOKUP($C303,Lease_Tenure,2,FALSE)=1,IF(MOD(X$291,12)=1,$D303*((Assumptions!W221)*(1-Assumptions!X238)+(Assumptions!X221-Assumptions!W221)),$D303*(Assumptions!X221-Assumptions!W221)),IF(MOD(X$290,VLOOKUP($C303,Lease_Tenure,2,FALSE))=1,IF(MOD(X$291,12)=1,$D303*((Assumptions!W221)*(1-Assumptions!X238)+(Assumptions!X221-Assumptions!W221)),$D303*(Assumptions!X221-Assumptions!W221)),$D303*(Assumptions!X221-Assumptions!W221)))),0),0)</f>
        <v>0</v>
      </c>
      <c r="Y303" s="185">
        <f>IFERROR(MAX(IF(Y$290=1,IF(MOD(Y$291,12)=1,$D303*(Assumptions!Y221),$D303*(Assumptions!Y221-Assumptions!X221)),IF(VLOOKUP($C303,Lease_Tenure,2,FALSE)=1,IF(MOD(Y$291,12)=1,$D303*((Assumptions!X221)*(1-Assumptions!Y238)+(Assumptions!Y221-Assumptions!X221)),$D303*(Assumptions!Y221-Assumptions!X221)),IF(MOD(Y$290,VLOOKUP($C303,Lease_Tenure,2,FALSE))=1,IF(MOD(Y$291,12)=1,$D303*((Assumptions!X221)*(1-Assumptions!Y238)+(Assumptions!Y221-Assumptions!X221)),$D303*(Assumptions!Y221-Assumptions!X221)),$D303*(Assumptions!Y221-Assumptions!X221)))),0),0)</f>
        <v>0</v>
      </c>
      <c r="Z303" s="185">
        <f>IFERROR(MAX(IF(Z$290=1,IF(MOD(Z$291,12)=1,$D303*(Assumptions!Z221),$D303*(Assumptions!Z221-Assumptions!Y221)),IF(VLOOKUP($C303,Lease_Tenure,2,FALSE)=1,IF(MOD(Z$291,12)=1,$D303*((Assumptions!Y221)*(1-Assumptions!Z238)+(Assumptions!Z221-Assumptions!Y221)),$D303*(Assumptions!Z221-Assumptions!Y221)),IF(MOD(Z$290,VLOOKUP($C303,Lease_Tenure,2,FALSE))=1,IF(MOD(Z$291,12)=1,$D303*((Assumptions!Y221)*(1-Assumptions!Z238)+(Assumptions!Z221-Assumptions!Y221)),$D303*(Assumptions!Z221-Assumptions!Y221)),$D303*(Assumptions!Z221-Assumptions!Y221)))),0),0)</f>
        <v>0</v>
      </c>
      <c r="AA303" s="185">
        <f>IFERROR(MAX(IF(AA$290=1,IF(MOD(AA$291,12)=1,$D303*(Assumptions!AA221),$D303*(Assumptions!AA221-Assumptions!Z221)),IF(VLOOKUP($C303,Lease_Tenure,2,FALSE)=1,IF(MOD(AA$291,12)=1,$D303*((Assumptions!Z221)*(1-Assumptions!AA238)+(Assumptions!AA221-Assumptions!Z221)),$D303*(Assumptions!AA221-Assumptions!Z221)),IF(MOD(AA$290,VLOOKUP($C303,Lease_Tenure,2,FALSE))=1,IF(MOD(AA$291,12)=1,$D303*((Assumptions!Z221)*(1-Assumptions!AA238)+(Assumptions!AA221-Assumptions!Z221)),$D303*(Assumptions!AA221-Assumptions!Z221)),$D303*(Assumptions!AA221-Assumptions!Z221)))),0),0)</f>
        <v>0</v>
      </c>
      <c r="AB303" s="185">
        <f>IFERROR(MAX(IF(AB$290=1,IF(MOD(AB$291,12)=1,$D303*(Assumptions!AB221),$D303*(Assumptions!AB221-Assumptions!AA221)),IF(VLOOKUP($C303,Lease_Tenure,2,FALSE)=1,IF(MOD(AB$291,12)=1,$D303*((Assumptions!AA221)*(1-Assumptions!AB238)+(Assumptions!AB221-Assumptions!AA221)),$D303*(Assumptions!AB221-Assumptions!AA221)),IF(MOD(AB$290,VLOOKUP($C303,Lease_Tenure,2,FALSE))=1,IF(MOD(AB$291,12)=1,$D303*((Assumptions!AA221)*(1-Assumptions!AB238)+(Assumptions!AB221-Assumptions!AA221)),$D303*(Assumptions!AB221-Assumptions!AA221)),$D303*(Assumptions!AB221-Assumptions!AA221)))),0),0)</f>
        <v>0</v>
      </c>
      <c r="AC303" s="185">
        <f>IFERROR(MAX(IF(AC$290=1,IF(MOD(AC$291,12)=1,$D303*(Assumptions!AC221),$D303*(Assumptions!AC221-Assumptions!AB221)),IF(VLOOKUP($C303,Lease_Tenure,2,FALSE)=1,IF(MOD(AC$291,12)=1,$D303*((Assumptions!AB221)*(1-Assumptions!AC238)+(Assumptions!AC221-Assumptions!AB221)),$D303*(Assumptions!AC221-Assumptions!AB221)),IF(MOD(AC$290,VLOOKUP($C303,Lease_Tenure,2,FALSE))=1,IF(MOD(AC$291,12)=1,$D303*((Assumptions!AB221)*(1-Assumptions!AC238)+(Assumptions!AC221-Assumptions!AB221)),$D303*(Assumptions!AC221-Assumptions!AB221)),$D303*(Assumptions!AC221-Assumptions!AB221)))),0),0)</f>
        <v>0.255</v>
      </c>
      <c r="AD303" s="185">
        <f>IFERROR(MAX(IF(AD$290=1,IF(MOD(AD$291,12)=1,$D303*(Assumptions!AD221),$D303*(Assumptions!AD221-Assumptions!AC221)),IF(VLOOKUP($C303,Lease_Tenure,2,FALSE)=1,IF(MOD(AD$291,12)=1,$D303*((Assumptions!AC221)*(1-Assumptions!AD238)+(Assumptions!AD221-Assumptions!AC221)),$D303*(Assumptions!AD221-Assumptions!AC221)),IF(MOD(AD$290,VLOOKUP($C303,Lease_Tenure,2,FALSE))=1,IF(MOD(AD$291,12)=1,$D303*((Assumptions!AC221)*(1-Assumptions!AD238)+(Assumptions!AD221-Assumptions!AC221)),$D303*(Assumptions!AD221-Assumptions!AC221)),$D303*(Assumptions!AD221-Assumptions!AC221)))),0),0)</f>
        <v>0</v>
      </c>
      <c r="AE303" s="185">
        <f>IFERROR(MAX(IF(AE$290=1,IF(MOD(AE$291,12)=1,$D303*(Assumptions!AE221),$D303*(Assumptions!AE221-Assumptions!AD221)),IF(VLOOKUP($C303,Lease_Tenure,2,FALSE)=1,IF(MOD(AE$291,12)=1,$D303*((Assumptions!AD221)*(1-Assumptions!AE238)+(Assumptions!AE221-Assumptions!AD221)),$D303*(Assumptions!AE221-Assumptions!AD221)),IF(MOD(AE$290,VLOOKUP($C303,Lease_Tenure,2,FALSE))=1,IF(MOD(AE$291,12)=1,$D303*((Assumptions!AD221)*(1-Assumptions!AE238)+(Assumptions!AE221-Assumptions!AD221)),$D303*(Assumptions!AE221-Assumptions!AD221)),$D303*(Assumptions!AE221-Assumptions!AD221)))),0),0)</f>
        <v>0</v>
      </c>
      <c r="AF303" s="185">
        <f>IFERROR(MAX(IF(AF$290=1,IF(MOD(AF$291,12)=1,$D303*(Assumptions!AF221),$D303*(Assumptions!AF221-Assumptions!AE221)),IF(VLOOKUP($C303,Lease_Tenure,2,FALSE)=1,IF(MOD(AF$291,12)=1,$D303*((Assumptions!AE221)*(1-Assumptions!AF238)+(Assumptions!AF221-Assumptions!AE221)),$D303*(Assumptions!AF221-Assumptions!AE221)),IF(MOD(AF$290,VLOOKUP($C303,Lease_Tenure,2,FALSE))=1,IF(MOD(AF$291,12)=1,$D303*((Assumptions!AE221)*(1-Assumptions!AF238)+(Assumptions!AF221-Assumptions!AE221)),$D303*(Assumptions!AF221-Assumptions!AE221)),$D303*(Assumptions!AF221-Assumptions!AE221)))),0),0)</f>
        <v>0</v>
      </c>
      <c r="AG303" s="185">
        <f>IFERROR(MAX(IF(AG$290=1,IF(MOD(AG$291,12)=1,$D303*(Assumptions!AG221),$D303*(Assumptions!AG221-Assumptions!AF221)),IF(VLOOKUP($C303,Lease_Tenure,2,FALSE)=1,IF(MOD(AG$291,12)=1,$D303*((Assumptions!AF221)*(1-Assumptions!AG238)+(Assumptions!AG221-Assumptions!AF221)),$D303*(Assumptions!AG221-Assumptions!AF221)),IF(MOD(AG$290,VLOOKUP($C303,Lease_Tenure,2,FALSE))=1,IF(MOD(AG$291,12)=1,$D303*((Assumptions!AF221)*(1-Assumptions!AG238)+(Assumptions!AG221-Assumptions!AF221)),$D303*(Assumptions!AG221-Assumptions!AF221)),$D303*(Assumptions!AG221-Assumptions!AF221)))),0),0)</f>
        <v>0</v>
      </c>
      <c r="AH303" s="185">
        <f>IFERROR(MAX(IF(AH$290=1,IF(MOD(AH$291,12)=1,$D303*(Assumptions!AH221),$D303*(Assumptions!AH221-Assumptions!AG221)),IF(VLOOKUP($C303,Lease_Tenure,2,FALSE)=1,IF(MOD(AH$291,12)=1,$D303*((Assumptions!AG221)*(1-Assumptions!AH238)+(Assumptions!AH221-Assumptions!AG221)),$D303*(Assumptions!AH221-Assumptions!AG221)),IF(MOD(AH$290,VLOOKUP($C303,Lease_Tenure,2,FALSE))=1,IF(MOD(AH$291,12)=1,$D303*((Assumptions!AG221)*(1-Assumptions!AH238)+(Assumptions!AH221-Assumptions!AG221)),$D303*(Assumptions!AH221-Assumptions!AG221)),$D303*(Assumptions!AH221-Assumptions!AG221)))),0),0)</f>
        <v>0</v>
      </c>
      <c r="AI303" s="185">
        <f>IFERROR(MAX(IF(AI$290=1,IF(MOD(AI$291,12)=1,$D303*(Assumptions!AI221),$D303*(Assumptions!AI221-Assumptions!AH221)),IF(VLOOKUP($C303,Lease_Tenure,2,FALSE)=1,IF(MOD(AI$291,12)=1,$D303*((Assumptions!AH221)*(1-Assumptions!AI238)+(Assumptions!AI221-Assumptions!AH221)),$D303*(Assumptions!AI221-Assumptions!AH221)),IF(MOD(AI$290,VLOOKUP($C303,Lease_Tenure,2,FALSE))=1,IF(MOD(AI$291,12)=1,$D303*((Assumptions!AH221)*(1-Assumptions!AI238)+(Assumptions!AI221-Assumptions!AH221)),$D303*(Assumptions!AI221-Assumptions!AH221)),$D303*(Assumptions!AI221-Assumptions!AH221)))),0),0)</f>
        <v>0</v>
      </c>
      <c r="AJ303" s="185">
        <f>IFERROR(MAX(IF(AJ$290=1,IF(MOD(AJ$291,12)=1,$D303*(Assumptions!AJ221),$D303*(Assumptions!AJ221-Assumptions!AI221)),IF(VLOOKUP($C303,Lease_Tenure,2,FALSE)=1,IF(MOD(AJ$291,12)=1,$D303*((Assumptions!AI221)*(1-Assumptions!AJ238)+(Assumptions!AJ221-Assumptions!AI221)),$D303*(Assumptions!AJ221-Assumptions!AI221)),IF(MOD(AJ$290,VLOOKUP($C303,Lease_Tenure,2,FALSE))=1,IF(MOD(AJ$291,12)=1,$D303*((Assumptions!AI221)*(1-Assumptions!AJ238)+(Assumptions!AJ221-Assumptions!AI221)),$D303*(Assumptions!AJ221-Assumptions!AI221)),$D303*(Assumptions!AJ221-Assumptions!AI221)))),0),0)</f>
        <v>0</v>
      </c>
      <c r="AK303" s="185">
        <f>IFERROR(MAX(IF(AK$290=1,IF(MOD(AK$291,12)=1,$D303*(Assumptions!AK221),$D303*(Assumptions!AK221-Assumptions!AJ221)),IF(VLOOKUP($C303,Lease_Tenure,2,FALSE)=1,IF(MOD(AK$291,12)=1,$D303*((Assumptions!AJ221)*(1-Assumptions!AK238)+(Assumptions!AK221-Assumptions!AJ221)),$D303*(Assumptions!AK221-Assumptions!AJ221)),IF(MOD(AK$290,VLOOKUP($C303,Lease_Tenure,2,FALSE))=1,IF(MOD(AK$291,12)=1,$D303*((Assumptions!AJ221)*(1-Assumptions!AK238)+(Assumptions!AK221-Assumptions!AJ221)),$D303*(Assumptions!AK221-Assumptions!AJ221)),$D303*(Assumptions!AK221-Assumptions!AJ221)))),0),0)</f>
        <v>0</v>
      </c>
      <c r="AL303" s="185">
        <f>IFERROR(MAX(IF(AL$290=1,IF(MOD(AL$291,12)=1,$D303*(Assumptions!AL221),$D303*(Assumptions!AL221-Assumptions!AK221)),IF(VLOOKUP($C303,Lease_Tenure,2,FALSE)=1,IF(MOD(AL$291,12)=1,$D303*((Assumptions!AK221)*(1-Assumptions!AL238)+(Assumptions!AL221-Assumptions!AK221)),$D303*(Assumptions!AL221-Assumptions!AK221)),IF(MOD(AL$290,VLOOKUP($C303,Lease_Tenure,2,FALSE))=1,IF(MOD(AL$291,12)=1,$D303*((Assumptions!AK221)*(1-Assumptions!AL238)+(Assumptions!AL221-Assumptions!AK221)),$D303*(Assumptions!AL221-Assumptions!AK221)),$D303*(Assumptions!AL221-Assumptions!AK221)))),0),0)</f>
        <v>0</v>
      </c>
      <c r="AM303" s="185">
        <f>IFERROR(MAX(IF(AM$290=1,IF(MOD(AM$291,12)=1,$D303*(Assumptions!AM221),$D303*(Assumptions!AM221-Assumptions!AL221)),IF(VLOOKUP($C303,Lease_Tenure,2,FALSE)=1,IF(MOD(AM$291,12)=1,$D303*((Assumptions!AL221)*(1-Assumptions!AM238)+(Assumptions!AM221-Assumptions!AL221)),$D303*(Assumptions!AM221-Assumptions!AL221)),IF(MOD(AM$290,VLOOKUP($C303,Lease_Tenure,2,FALSE))=1,IF(MOD(AM$291,12)=1,$D303*((Assumptions!AL221)*(1-Assumptions!AM238)+(Assumptions!AM221-Assumptions!AL221)),$D303*(Assumptions!AM221-Assumptions!AL221)),$D303*(Assumptions!AM221-Assumptions!AL221)))),0),0)</f>
        <v>0</v>
      </c>
      <c r="AN303" s="185">
        <f>IFERROR(MAX(IF(AN$290=1,IF(MOD(AN$291,12)=1,$D303*(Assumptions!AN221),$D303*(Assumptions!AN221-Assumptions!AM221)),IF(VLOOKUP($C303,Lease_Tenure,2,FALSE)=1,IF(MOD(AN$291,12)=1,$D303*((Assumptions!AM221)*(1-Assumptions!AN238)+(Assumptions!AN221-Assumptions!AM221)),$D303*(Assumptions!AN221-Assumptions!AM221)),IF(MOD(AN$290,VLOOKUP($C303,Lease_Tenure,2,FALSE))=1,IF(MOD(AN$291,12)=1,$D303*((Assumptions!AM221)*(1-Assumptions!AN238)+(Assumptions!AN221-Assumptions!AM221)),$D303*(Assumptions!AN221-Assumptions!AM221)),$D303*(Assumptions!AN221-Assumptions!AM221)))),0),0)</f>
        <v>0</v>
      </c>
      <c r="AO303" s="185">
        <f>IFERROR(MAX(IF(AO$290=1,IF(MOD(AO$291,12)=1,$D303*(Assumptions!AO221),$D303*(Assumptions!AO221-Assumptions!AN221)),IF(VLOOKUP($C303,Lease_Tenure,2,FALSE)=1,IF(MOD(AO$291,12)=1,$D303*((Assumptions!AN221)*(1-Assumptions!AO238)+(Assumptions!AO221-Assumptions!AN221)),$D303*(Assumptions!AO221-Assumptions!AN221)),IF(MOD(AO$290,VLOOKUP($C303,Lease_Tenure,2,FALSE))=1,IF(MOD(AO$291,12)=1,$D303*((Assumptions!AN221)*(1-Assumptions!AO238)+(Assumptions!AO221-Assumptions!AN221)),$D303*(Assumptions!AO221-Assumptions!AN221)),$D303*(Assumptions!AO221-Assumptions!AN221)))),0),0)</f>
        <v>0.255</v>
      </c>
      <c r="AP303" s="185">
        <f>IFERROR(MAX(IF(AP$290=1,IF(MOD(AP$291,12)=1,$D303*(Assumptions!AP221),$D303*(Assumptions!AP221-Assumptions!AO221)),IF(VLOOKUP($C303,Lease_Tenure,2,FALSE)=1,IF(MOD(AP$291,12)=1,$D303*((Assumptions!AO221)*(1-Assumptions!AP238)+(Assumptions!AP221-Assumptions!AO221)),$D303*(Assumptions!AP221-Assumptions!AO221)),IF(MOD(AP$290,VLOOKUP($C303,Lease_Tenure,2,FALSE))=1,IF(MOD(AP$291,12)=1,$D303*((Assumptions!AO221)*(1-Assumptions!AP238)+(Assumptions!AP221-Assumptions!AO221)),$D303*(Assumptions!AP221-Assumptions!AO221)),$D303*(Assumptions!AP221-Assumptions!AO221)))),0),0)</f>
        <v>0</v>
      </c>
      <c r="AQ303" s="185">
        <f>IFERROR(MAX(IF(AQ$290=1,IF(MOD(AQ$291,12)=1,$D303*(Assumptions!AQ221),$D303*(Assumptions!AQ221-Assumptions!AP221)),IF(VLOOKUP($C303,Lease_Tenure,2,FALSE)=1,IF(MOD(AQ$291,12)=1,$D303*((Assumptions!AP221)*(1-Assumptions!AQ238)+(Assumptions!AQ221-Assumptions!AP221)),$D303*(Assumptions!AQ221-Assumptions!AP221)),IF(MOD(AQ$290,VLOOKUP($C303,Lease_Tenure,2,FALSE))=1,IF(MOD(AQ$291,12)=1,$D303*((Assumptions!AP221)*(1-Assumptions!AQ238)+(Assumptions!AQ221-Assumptions!AP221)),$D303*(Assumptions!AQ221-Assumptions!AP221)),$D303*(Assumptions!AQ221-Assumptions!AP221)))),0),0)</f>
        <v>0</v>
      </c>
      <c r="AR303" s="185">
        <f>IFERROR(MAX(IF(AR$290=1,IF(MOD(AR$291,12)=1,$D303*(Assumptions!AR221),$D303*(Assumptions!AR221-Assumptions!AQ221)),IF(VLOOKUP($C303,Lease_Tenure,2,FALSE)=1,IF(MOD(AR$291,12)=1,$D303*((Assumptions!AQ221)*(1-Assumptions!AR238)+(Assumptions!AR221-Assumptions!AQ221)),$D303*(Assumptions!AR221-Assumptions!AQ221)),IF(MOD(AR$290,VLOOKUP($C303,Lease_Tenure,2,FALSE))=1,IF(MOD(AR$291,12)=1,$D303*((Assumptions!AQ221)*(1-Assumptions!AR238)+(Assumptions!AR221-Assumptions!AQ221)),$D303*(Assumptions!AR221-Assumptions!AQ221)),$D303*(Assumptions!AR221-Assumptions!AQ221)))),0),0)</f>
        <v>0</v>
      </c>
      <c r="AS303" s="185">
        <f>IFERROR(MAX(IF(AS$290=1,IF(MOD(AS$291,12)=1,$D303*(Assumptions!AS221),$D303*(Assumptions!AS221-Assumptions!AR221)),IF(VLOOKUP($C303,Lease_Tenure,2,FALSE)=1,IF(MOD(AS$291,12)=1,$D303*((Assumptions!AR221)*(1-Assumptions!AS238)+(Assumptions!AS221-Assumptions!AR221)),$D303*(Assumptions!AS221-Assumptions!AR221)),IF(MOD(AS$290,VLOOKUP($C303,Lease_Tenure,2,FALSE))=1,IF(MOD(AS$291,12)=1,$D303*((Assumptions!AR221)*(1-Assumptions!AS238)+(Assumptions!AS221-Assumptions!AR221)),$D303*(Assumptions!AS221-Assumptions!AR221)),$D303*(Assumptions!AS221-Assumptions!AR221)))),0),0)</f>
        <v>0</v>
      </c>
      <c r="AT303" s="185">
        <f>IFERROR(MAX(IF(AT$290=1,IF(MOD(AT$291,12)=1,$D303*(Assumptions!AT221),$D303*(Assumptions!AT221-Assumptions!AS221)),IF(VLOOKUP($C303,Lease_Tenure,2,FALSE)=1,IF(MOD(AT$291,12)=1,$D303*((Assumptions!AS221)*(1-Assumptions!AT238)+(Assumptions!AT221-Assumptions!AS221)),$D303*(Assumptions!AT221-Assumptions!AS221)),IF(MOD(AT$290,VLOOKUP($C303,Lease_Tenure,2,FALSE))=1,IF(MOD(AT$291,12)=1,$D303*((Assumptions!AS221)*(1-Assumptions!AT238)+(Assumptions!AT221-Assumptions!AS221)),$D303*(Assumptions!AT221-Assumptions!AS221)),$D303*(Assumptions!AT221-Assumptions!AS221)))),0),0)</f>
        <v>0</v>
      </c>
      <c r="AU303" s="185">
        <f>IFERROR(MAX(IF(AU$290=1,IF(MOD(AU$291,12)=1,$D303*(Assumptions!AU221),$D303*(Assumptions!AU221-Assumptions!AT221)),IF(VLOOKUP($C303,Lease_Tenure,2,FALSE)=1,IF(MOD(AU$291,12)=1,$D303*((Assumptions!AT221)*(1-Assumptions!AU238)+(Assumptions!AU221-Assumptions!AT221)),$D303*(Assumptions!AU221-Assumptions!AT221)),IF(MOD(AU$290,VLOOKUP($C303,Lease_Tenure,2,FALSE))=1,IF(MOD(AU$291,12)=1,$D303*((Assumptions!AT221)*(1-Assumptions!AU238)+(Assumptions!AU221-Assumptions!AT221)),$D303*(Assumptions!AU221-Assumptions!AT221)),$D303*(Assumptions!AU221-Assumptions!AT221)))),0),0)</f>
        <v>0</v>
      </c>
      <c r="AV303" s="185">
        <f>IFERROR(MAX(IF(AV$290=1,IF(MOD(AV$291,12)=1,$D303*(Assumptions!AV221),$D303*(Assumptions!AV221-Assumptions!AU221)),IF(VLOOKUP($C303,Lease_Tenure,2,FALSE)=1,IF(MOD(AV$291,12)=1,$D303*((Assumptions!AU221)*(1-Assumptions!AV238)+(Assumptions!AV221-Assumptions!AU221)),$D303*(Assumptions!AV221-Assumptions!AU221)),IF(MOD(AV$290,VLOOKUP($C303,Lease_Tenure,2,FALSE))=1,IF(MOD(AV$291,12)=1,$D303*((Assumptions!AU221)*(1-Assumptions!AV238)+(Assumptions!AV221-Assumptions!AU221)),$D303*(Assumptions!AV221-Assumptions!AU221)),$D303*(Assumptions!AV221-Assumptions!AU221)))),0),0)</f>
        <v>0</v>
      </c>
      <c r="AW303" s="185">
        <f>IFERROR(MAX(IF(AW$290=1,IF(MOD(AW$291,12)=1,$D303*(Assumptions!AW221),$D303*(Assumptions!AW221-Assumptions!AV221)),IF(VLOOKUP($C303,Lease_Tenure,2,FALSE)=1,IF(MOD(AW$291,12)=1,$D303*((Assumptions!AV221)*(1-Assumptions!AW238)+(Assumptions!AW221-Assumptions!AV221)),$D303*(Assumptions!AW221-Assumptions!AV221)),IF(MOD(AW$290,VLOOKUP($C303,Lease_Tenure,2,FALSE))=1,IF(MOD(AW$291,12)=1,$D303*((Assumptions!AV221)*(1-Assumptions!AW238)+(Assumptions!AW221-Assumptions!AV221)),$D303*(Assumptions!AW221-Assumptions!AV221)),$D303*(Assumptions!AW221-Assumptions!AV221)))),0),0)</f>
        <v>0</v>
      </c>
      <c r="AX303" s="185">
        <f>IFERROR(MAX(IF(AX$290=1,IF(MOD(AX$291,12)=1,$D303*(Assumptions!AX221),$D303*(Assumptions!AX221-Assumptions!AW221)),IF(VLOOKUP($C303,Lease_Tenure,2,FALSE)=1,IF(MOD(AX$291,12)=1,$D303*((Assumptions!AW221)*(1-Assumptions!AX238)+(Assumptions!AX221-Assumptions!AW221)),$D303*(Assumptions!AX221-Assumptions!AW221)),IF(MOD(AX$290,VLOOKUP($C303,Lease_Tenure,2,FALSE))=1,IF(MOD(AX$291,12)=1,$D303*((Assumptions!AW221)*(1-Assumptions!AX238)+(Assumptions!AX221-Assumptions!AW221)),$D303*(Assumptions!AX221-Assumptions!AW221)),$D303*(Assumptions!AX221-Assumptions!AW221)))),0),0)</f>
        <v>0</v>
      </c>
      <c r="AY303" s="185">
        <f>IFERROR(MAX(IF(AY$290=1,IF(MOD(AY$291,12)=1,$D303*(Assumptions!AY221),$D303*(Assumptions!AY221-Assumptions!AX221)),IF(VLOOKUP($C303,Lease_Tenure,2,FALSE)=1,IF(MOD(AY$291,12)=1,$D303*((Assumptions!AX221)*(1-Assumptions!AY238)+(Assumptions!AY221-Assumptions!AX221)),$D303*(Assumptions!AY221-Assumptions!AX221)),IF(MOD(AY$290,VLOOKUP($C303,Lease_Tenure,2,FALSE))=1,IF(MOD(AY$291,12)=1,$D303*((Assumptions!AX221)*(1-Assumptions!AY238)+(Assumptions!AY221-Assumptions!AX221)),$D303*(Assumptions!AY221-Assumptions!AX221)),$D303*(Assumptions!AY221-Assumptions!AX221)))),0),0)</f>
        <v>0</v>
      </c>
      <c r="AZ303" s="185">
        <f>IFERROR(MAX(IF(AZ$290=1,IF(MOD(AZ$291,12)=1,$D303*(Assumptions!AZ221),$D303*(Assumptions!AZ221-Assumptions!AY221)),IF(VLOOKUP($C303,Lease_Tenure,2,FALSE)=1,IF(MOD(AZ$291,12)=1,$D303*((Assumptions!AY221)*(1-Assumptions!AZ238)+(Assumptions!AZ221-Assumptions!AY221)),$D303*(Assumptions!AZ221-Assumptions!AY221)),IF(MOD(AZ$290,VLOOKUP($C303,Lease_Tenure,2,FALSE))=1,IF(MOD(AZ$291,12)=1,$D303*((Assumptions!AY221)*(1-Assumptions!AZ238)+(Assumptions!AZ221-Assumptions!AY221)),$D303*(Assumptions!AZ221-Assumptions!AY221)),$D303*(Assumptions!AZ221-Assumptions!AY221)))),0),0)</f>
        <v>0</v>
      </c>
      <c r="BA303" s="185">
        <f>IFERROR(MAX(IF(BA$290=1,IF(MOD(BA$291,12)=1,$D303*(Assumptions!BA221),$D303*(Assumptions!BA221-Assumptions!AZ221)),IF(VLOOKUP($C303,Lease_Tenure,2,FALSE)=1,IF(MOD(BA$291,12)=1,$D303*((Assumptions!AZ221)*(1-Assumptions!BA238)+(Assumptions!BA221-Assumptions!AZ221)),$D303*(Assumptions!BA221-Assumptions!AZ221)),IF(MOD(BA$290,VLOOKUP($C303,Lease_Tenure,2,FALSE))=1,IF(MOD(BA$291,12)=1,$D303*((Assumptions!AZ221)*(1-Assumptions!BA238)+(Assumptions!BA221-Assumptions!AZ221)),$D303*(Assumptions!BA221-Assumptions!AZ221)),$D303*(Assumptions!BA221-Assumptions!AZ221)))),0),0)</f>
        <v>0.255</v>
      </c>
      <c r="BB303" s="185">
        <f>IFERROR(MAX(IF(BB$290=1,IF(MOD(BB$291,12)=1,$D303*(Assumptions!BB221),$D303*(Assumptions!BB221-Assumptions!BA221)),IF(VLOOKUP($C303,Lease_Tenure,2,FALSE)=1,IF(MOD(BB$291,12)=1,$D303*((Assumptions!BA221)*(1-Assumptions!BB238)+(Assumptions!BB221-Assumptions!BA221)),$D303*(Assumptions!BB221-Assumptions!BA221)),IF(MOD(BB$290,VLOOKUP($C303,Lease_Tenure,2,FALSE))=1,IF(MOD(BB$291,12)=1,$D303*((Assumptions!BA221)*(1-Assumptions!BB238)+(Assumptions!BB221-Assumptions!BA221)),$D303*(Assumptions!BB221-Assumptions!BA221)),$D303*(Assumptions!BB221-Assumptions!BA221)))),0),0)</f>
        <v>0</v>
      </c>
      <c r="BC303" s="185">
        <f>IFERROR(MAX(IF(BC$290=1,IF(MOD(BC$291,12)=1,$D303*(Assumptions!BC221),$D303*(Assumptions!BC221-Assumptions!BB221)),IF(VLOOKUP($C303,Lease_Tenure,2,FALSE)=1,IF(MOD(BC$291,12)=1,$D303*((Assumptions!BB221)*(1-Assumptions!BC238)+(Assumptions!BC221-Assumptions!BB221)),$D303*(Assumptions!BC221-Assumptions!BB221)),IF(MOD(BC$290,VLOOKUP($C303,Lease_Tenure,2,FALSE))=1,IF(MOD(BC$291,12)=1,$D303*((Assumptions!BB221)*(1-Assumptions!BC238)+(Assumptions!BC221-Assumptions!BB221)),$D303*(Assumptions!BC221-Assumptions!BB221)),$D303*(Assumptions!BC221-Assumptions!BB221)))),0),0)</f>
        <v>0</v>
      </c>
      <c r="BD303" s="185">
        <f>IFERROR(MAX(IF(BD$290=1,IF(MOD(BD$291,12)=1,$D303*(Assumptions!BD221),$D303*(Assumptions!BD221-Assumptions!BC221)),IF(VLOOKUP($C303,Lease_Tenure,2,FALSE)=1,IF(MOD(BD$291,12)=1,$D303*((Assumptions!BC221)*(1-Assumptions!BD238)+(Assumptions!BD221-Assumptions!BC221)),$D303*(Assumptions!BD221-Assumptions!BC221)),IF(MOD(BD$290,VLOOKUP($C303,Lease_Tenure,2,FALSE))=1,IF(MOD(BD$291,12)=1,$D303*((Assumptions!BC221)*(1-Assumptions!BD238)+(Assumptions!BD221-Assumptions!BC221)),$D303*(Assumptions!BD221-Assumptions!BC221)),$D303*(Assumptions!BD221-Assumptions!BC221)))),0),0)</f>
        <v>0</v>
      </c>
      <c r="BE303" s="185">
        <f>IFERROR(MAX(IF(BE$290=1,IF(MOD(BE$291,12)=1,$D303*(Assumptions!BE221),$D303*(Assumptions!BE221-Assumptions!BD221)),IF(VLOOKUP($C303,Lease_Tenure,2,FALSE)=1,IF(MOD(BE$291,12)=1,$D303*((Assumptions!BD221)*(1-Assumptions!BE238)+(Assumptions!BE221-Assumptions!BD221)),$D303*(Assumptions!BE221-Assumptions!BD221)),IF(MOD(BE$290,VLOOKUP($C303,Lease_Tenure,2,FALSE))=1,IF(MOD(BE$291,12)=1,$D303*((Assumptions!BD221)*(1-Assumptions!BE238)+(Assumptions!BE221-Assumptions!BD221)),$D303*(Assumptions!BE221-Assumptions!BD221)),$D303*(Assumptions!BE221-Assumptions!BD221)))),0),0)</f>
        <v>0</v>
      </c>
      <c r="BF303" s="185">
        <f>IFERROR(MAX(IF(BF$290=1,IF(MOD(BF$291,12)=1,$D303*(Assumptions!BF221),$D303*(Assumptions!BF221-Assumptions!BE221)),IF(VLOOKUP($C303,Lease_Tenure,2,FALSE)=1,IF(MOD(BF$291,12)=1,$D303*((Assumptions!BE221)*(1-Assumptions!BF238)+(Assumptions!BF221-Assumptions!BE221)),$D303*(Assumptions!BF221-Assumptions!BE221)),IF(MOD(BF$290,VLOOKUP($C303,Lease_Tenure,2,FALSE))=1,IF(MOD(BF$291,12)=1,$D303*((Assumptions!BE221)*(1-Assumptions!BF238)+(Assumptions!BF221-Assumptions!BE221)),$D303*(Assumptions!BF221-Assumptions!BE221)),$D303*(Assumptions!BF221-Assumptions!BE221)))),0),0)</f>
        <v>0</v>
      </c>
      <c r="BG303" s="185">
        <f>IFERROR(MAX(IF(BG$290=1,IF(MOD(BG$291,12)=1,$D303*(Assumptions!BG221),$D303*(Assumptions!BG221-Assumptions!BF221)),IF(VLOOKUP($C303,Lease_Tenure,2,FALSE)=1,IF(MOD(BG$291,12)=1,$D303*((Assumptions!BF221)*(1-Assumptions!BG238)+(Assumptions!BG221-Assumptions!BF221)),$D303*(Assumptions!BG221-Assumptions!BF221)),IF(MOD(BG$290,VLOOKUP($C303,Lease_Tenure,2,FALSE))=1,IF(MOD(BG$291,12)=1,$D303*((Assumptions!BF221)*(1-Assumptions!BG238)+(Assumptions!BG221-Assumptions!BF221)),$D303*(Assumptions!BG221-Assumptions!BF221)),$D303*(Assumptions!BG221-Assumptions!BF221)))),0),0)</f>
        <v>0</v>
      </c>
      <c r="BH303" s="185">
        <f>IFERROR(MAX(IF(BH$290=1,IF(MOD(BH$291,12)=1,$D303*(Assumptions!BH221),$D303*(Assumptions!BH221-Assumptions!BG221)),IF(VLOOKUP($C303,Lease_Tenure,2,FALSE)=1,IF(MOD(BH$291,12)=1,$D303*((Assumptions!BG221)*(1-Assumptions!BH238)+(Assumptions!BH221-Assumptions!BG221)),$D303*(Assumptions!BH221-Assumptions!BG221)),IF(MOD(BH$290,VLOOKUP($C303,Lease_Tenure,2,FALSE))=1,IF(MOD(BH$291,12)=1,$D303*((Assumptions!BG221)*(1-Assumptions!BH238)+(Assumptions!BH221-Assumptions!BG221)),$D303*(Assumptions!BH221-Assumptions!BG221)),$D303*(Assumptions!BH221-Assumptions!BG221)))),0),0)</f>
        <v>0</v>
      </c>
      <c r="BI303" s="185">
        <f>IFERROR(MAX(IF(BI$290=1,IF(MOD(BI$291,12)=1,$D303*(Assumptions!BI221),$D303*(Assumptions!BI221-Assumptions!BH221)),IF(VLOOKUP($C303,Lease_Tenure,2,FALSE)=1,IF(MOD(BI$291,12)=1,$D303*((Assumptions!BH221)*(1-Assumptions!BI238)+(Assumptions!BI221-Assumptions!BH221)),$D303*(Assumptions!BI221-Assumptions!BH221)),IF(MOD(BI$290,VLOOKUP($C303,Lease_Tenure,2,FALSE))=1,IF(MOD(BI$291,12)=1,$D303*((Assumptions!BH221)*(1-Assumptions!BI238)+(Assumptions!BI221-Assumptions!BH221)),$D303*(Assumptions!BI221-Assumptions!BH221)),$D303*(Assumptions!BI221-Assumptions!BH221)))),0),0)</f>
        <v>0</v>
      </c>
      <c r="BJ303" s="185">
        <f>IFERROR(MAX(IF(BJ$290=1,IF(MOD(BJ$291,12)=1,$D303*(Assumptions!BJ221),$D303*(Assumptions!BJ221-Assumptions!BI221)),IF(VLOOKUP($C303,Lease_Tenure,2,FALSE)=1,IF(MOD(BJ$291,12)=1,$D303*((Assumptions!BI221)*(1-Assumptions!BJ238)+(Assumptions!BJ221-Assumptions!BI221)),$D303*(Assumptions!BJ221-Assumptions!BI221)),IF(MOD(BJ$290,VLOOKUP($C303,Lease_Tenure,2,FALSE))=1,IF(MOD(BJ$291,12)=1,$D303*((Assumptions!BI221)*(1-Assumptions!BJ238)+(Assumptions!BJ221-Assumptions!BI221)),$D303*(Assumptions!BJ221-Assumptions!BI221)),$D303*(Assumptions!BJ221-Assumptions!BI221)))),0),0)</f>
        <v>0</v>
      </c>
      <c r="BK303" s="185">
        <f>IFERROR(MAX(IF(BK$290=1,IF(MOD(BK$291,12)=1,$D303*(Assumptions!BK221),$D303*(Assumptions!BK221-Assumptions!BJ221)),IF(VLOOKUP($C303,Lease_Tenure,2,FALSE)=1,IF(MOD(BK$291,12)=1,$D303*((Assumptions!BJ221)*(1-Assumptions!BK238)+(Assumptions!BK221-Assumptions!BJ221)),$D303*(Assumptions!BK221-Assumptions!BJ221)),IF(MOD(BK$290,VLOOKUP($C303,Lease_Tenure,2,FALSE))=1,IF(MOD(BK$291,12)=1,$D303*((Assumptions!BJ221)*(1-Assumptions!BK238)+(Assumptions!BK221-Assumptions!BJ221)),$D303*(Assumptions!BK221-Assumptions!BJ221)),$D303*(Assumptions!BK221-Assumptions!BJ221)))),0),0)</f>
        <v>0</v>
      </c>
      <c r="BL303" s="185">
        <f>IFERROR(MAX(IF(BL$290=1,IF(MOD(BL$291,12)=1,$D303*(Assumptions!BL221),$D303*(Assumptions!BL221-Assumptions!BK221)),IF(VLOOKUP($C303,Lease_Tenure,2,FALSE)=1,IF(MOD(BL$291,12)=1,$D303*((Assumptions!BK221)*(1-Assumptions!BL238)+(Assumptions!BL221-Assumptions!BK221)),$D303*(Assumptions!BL221-Assumptions!BK221)),IF(MOD(BL$290,VLOOKUP($C303,Lease_Tenure,2,FALSE))=1,IF(MOD(BL$291,12)=1,$D303*((Assumptions!BK221)*(1-Assumptions!BL238)+(Assumptions!BL221-Assumptions!BK221)),$D303*(Assumptions!BL221-Assumptions!BK221)),$D303*(Assumptions!BL221-Assumptions!BK221)))),0),0)</f>
        <v>0</v>
      </c>
      <c r="BM303" s="185">
        <f>IFERROR(MAX(IF(BM$290=1,IF(MOD(BM$291,12)=1,$D303*(Assumptions!BM221),$D303*(Assumptions!BM221-Assumptions!BL221)),IF(VLOOKUP($C303,Lease_Tenure,2,FALSE)=1,IF(MOD(BM$291,12)=1,$D303*((Assumptions!BL221)*(1-Assumptions!BM238)+(Assumptions!BM221-Assumptions!BL221)),$D303*(Assumptions!BM221-Assumptions!BL221)),IF(MOD(BM$290,VLOOKUP($C303,Lease_Tenure,2,FALSE))=1,IF(MOD(BM$291,12)=1,$D303*((Assumptions!BL221)*(1-Assumptions!BM238)+(Assumptions!BM221-Assumptions!BL221)),$D303*(Assumptions!BM221-Assumptions!BL221)),$D303*(Assumptions!BM221-Assumptions!BL221)))),0),0)</f>
        <v>0.255</v>
      </c>
      <c r="BN303" s="185">
        <f>IFERROR(MAX(IF(BN$290=1,IF(MOD(BN$291,12)=1,$D303*(Assumptions!BN221),$D303*(Assumptions!BN221-Assumptions!BM221)),IF(VLOOKUP($C303,Lease_Tenure,2,FALSE)=1,IF(MOD(BN$291,12)=1,$D303*((Assumptions!BM221)*(1-Assumptions!BN238)+(Assumptions!BN221-Assumptions!BM221)),$D303*(Assumptions!BN221-Assumptions!BM221)),IF(MOD(BN$290,VLOOKUP($C303,Lease_Tenure,2,FALSE))=1,IF(MOD(BN$291,12)=1,$D303*((Assumptions!BM221)*(1-Assumptions!BN238)+(Assumptions!BN221-Assumptions!BM221)),$D303*(Assumptions!BN221-Assumptions!BM221)),$D303*(Assumptions!BN221-Assumptions!BM221)))),0),0)</f>
        <v>0</v>
      </c>
      <c r="BO303" s="185">
        <f>IFERROR(MAX(IF(BO$290=1,IF(MOD(BO$291,12)=1,$D303*(Assumptions!BO221),$D303*(Assumptions!BO221-Assumptions!BN221)),IF(VLOOKUP($C303,Lease_Tenure,2,FALSE)=1,IF(MOD(BO$291,12)=1,$D303*((Assumptions!BN221)*(1-Assumptions!BO238)+(Assumptions!BO221-Assumptions!BN221)),$D303*(Assumptions!BO221-Assumptions!BN221)),IF(MOD(BO$290,VLOOKUP($C303,Lease_Tenure,2,FALSE))=1,IF(MOD(BO$291,12)=1,$D303*((Assumptions!BN221)*(1-Assumptions!BO238)+(Assumptions!BO221-Assumptions!BN221)),$D303*(Assumptions!BO221-Assumptions!BN221)),$D303*(Assumptions!BO221-Assumptions!BN221)))),0),0)</f>
        <v>0</v>
      </c>
      <c r="BP303" s="185">
        <f>IFERROR(MAX(IF(BP$290=1,IF(MOD(BP$291,12)=1,$D303*(Assumptions!BP221),$D303*(Assumptions!BP221-Assumptions!BO221)),IF(VLOOKUP($C303,Lease_Tenure,2,FALSE)=1,IF(MOD(BP$291,12)=1,$D303*((Assumptions!BO221)*(1-Assumptions!BP238)+(Assumptions!BP221-Assumptions!BO221)),$D303*(Assumptions!BP221-Assumptions!BO221)),IF(MOD(BP$290,VLOOKUP($C303,Lease_Tenure,2,FALSE))=1,IF(MOD(BP$291,12)=1,$D303*((Assumptions!BO221)*(1-Assumptions!BP238)+(Assumptions!BP221-Assumptions!BO221)),$D303*(Assumptions!BP221-Assumptions!BO221)),$D303*(Assumptions!BP221-Assumptions!BO221)))),0),0)</f>
        <v>0</v>
      </c>
      <c r="BQ303" s="185">
        <f>IFERROR(MAX(IF(BQ$290=1,IF(MOD(BQ$291,12)=1,$D303*(Assumptions!BQ221),$D303*(Assumptions!BQ221-Assumptions!BP221)),IF(VLOOKUP($C303,Lease_Tenure,2,FALSE)=1,IF(MOD(BQ$291,12)=1,$D303*((Assumptions!BP221)*(1-Assumptions!BQ238)+(Assumptions!BQ221-Assumptions!BP221)),$D303*(Assumptions!BQ221-Assumptions!BP221)),IF(MOD(BQ$290,VLOOKUP($C303,Lease_Tenure,2,FALSE))=1,IF(MOD(BQ$291,12)=1,$D303*((Assumptions!BP221)*(1-Assumptions!BQ238)+(Assumptions!BQ221-Assumptions!BP221)),$D303*(Assumptions!BQ221-Assumptions!BP221)),$D303*(Assumptions!BQ221-Assumptions!BP221)))),0),0)</f>
        <v>0</v>
      </c>
      <c r="BR303" s="185">
        <f>IFERROR(MAX(IF(BR$290=1,IF(MOD(BR$291,12)=1,$D303*(Assumptions!BR221),$D303*(Assumptions!BR221-Assumptions!BQ221)),IF(VLOOKUP($C303,Lease_Tenure,2,FALSE)=1,IF(MOD(BR$291,12)=1,$D303*((Assumptions!BQ221)*(1-Assumptions!BR238)+(Assumptions!BR221-Assumptions!BQ221)),$D303*(Assumptions!BR221-Assumptions!BQ221)),IF(MOD(BR$290,VLOOKUP($C303,Lease_Tenure,2,FALSE))=1,IF(MOD(BR$291,12)=1,$D303*((Assumptions!BQ221)*(1-Assumptions!BR238)+(Assumptions!BR221-Assumptions!BQ221)),$D303*(Assumptions!BR221-Assumptions!BQ221)),$D303*(Assumptions!BR221-Assumptions!BQ221)))),0),0)</f>
        <v>0</v>
      </c>
      <c r="BS303" s="185">
        <f>IFERROR(MAX(IF(BS$290=1,IF(MOD(BS$291,12)=1,$D303*(Assumptions!BS221),$D303*(Assumptions!BS221-Assumptions!BR221)),IF(VLOOKUP($C303,Lease_Tenure,2,FALSE)=1,IF(MOD(BS$291,12)=1,$D303*((Assumptions!BR221)*(1-Assumptions!BS238)+(Assumptions!BS221-Assumptions!BR221)),$D303*(Assumptions!BS221-Assumptions!BR221)),IF(MOD(BS$290,VLOOKUP($C303,Lease_Tenure,2,FALSE))=1,IF(MOD(BS$291,12)=1,$D303*((Assumptions!BR221)*(1-Assumptions!BS238)+(Assumptions!BS221-Assumptions!BR221)),$D303*(Assumptions!BS221-Assumptions!BR221)),$D303*(Assumptions!BS221-Assumptions!BR221)))),0),0)</f>
        <v>0</v>
      </c>
      <c r="BT303" s="185">
        <f>IFERROR(MAX(IF(BT$290=1,IF(MOD(BT$291,12)=1,$D303*(Assumptions!BT221),$D303*(Assumptions!BT221-Assumptions!BS221)),IF(VLOOKUP($C303,Lease_Tenure,2,FALSE)=1,IF(MOD(BT$291,12)=1,$D303*((Assumptions!BS221)*(1-Assumptions!BT238)+(Assumptions!BT221-Assumptions!BS221)),$D303*(Assumptions!BT221-Assumptions!BS221)),IF(MOD(BT$290,VLOOKUP($C303,Lease_Tenure,2,FALSE))=1,IF(MOD(BT$291,12)=1,$D303*((Assumptions!BS221)*(1-Assumptions!BT238)+(Assumptions!BT221-Assumptions!BS221)),$D303*(Assumptions!BT221-Assumptions!BS221)),$D303*(Assumptions!BT221-Assumptions!BS221)))),0),0)</f>
        <v>0</v>
      </c>
      <c r="BU303" s="185">
        <f>IFERROR(MAX(IF(BU$290=1,IF(MOD(BU$291,12)=1,$D303*(Assumptions!BU221),$D303*(Assumptions!BU221-Assumptions!BT221)),IF(VLOOKUP($C303,Lease_Tenure,2,FALSE)=1,IF(MOD(BU$291,12)=1,$D303*((Assumptions!BT221)*(1-Assumptions!BU238)+(Assumptions!BU221-Assumptions!BT221)),$D303*(Assumptions!BU221-Assumptions!BT221)),IF(MOD(BU$290,VLOOKUP($C303,Lease_Tenure,2,FALSE))=1,IF(MOD(BU$291,12)=1,$D303*((Assumptions!BT221)*(1-Assumptions!BU238)+(Assumptions!BU221-Assumptions!BT221)),$D303*(Assumptions!BU221-Assumptions!BT221)),$D303*(Assumptions!BU221-Assumptions!BT221)))),0),0)</f>
        <v>0</v>
      </c>
      <c r="BV303" s="185">
        <f>IFERROR(MAX(IF(BV$290=1,IF(MOD(BV$291,12)=1,$D303*(Assumptions!BV221),$D303*(Assumptions!BV221-Assumptions!BU221)),IF(VLOOKUP($C303,Lease_Tenure,2,FALSE)=1,IF(MOD(BV$291,12)=1,$D303*((Assumptions!BU221)*(1-Assumptions!BV238)+(Assumptions!BV221-Assumptions!BU221)),$D303*(Assumptions!BV221-Assumptions!BU221)),IF(MOD(BV$290,VLOOKUP($C303,Lease_Tenure,2,FALSE))=1,IF(MOD(BV$291,12)=1,$D303*((Assumptions!BU221)*(1-Assumptions!BV238)+(Assumptions!BV221-Assumptions!BU221)),$D303*(Assumptions!BV221-Assumptions!BU221)),$D303*(Assumptions!BV221-Assumptions!BU221)))),0),0)</f>
        <v>0</v>
      </c>
      <c r="BW303" s="185">
        <f>IFERROR(MAX(IF(BW$290=1,IF(MOD(BW$291,12)=1,$D303*(Assumptions!BW221),$D303*(Assumptions!BW221-Assumptions!BV221)),IF(VLOOKUP($C303,Lease_Tenure,2,FALSE)=1,IF(MOD(BW$291,12)=1,$D303*((Assumptions!BV221)*(1-Assumptions!BW238)+(Assumptions!BW221-Assumptions!BV221)),$D303*(Assumptions!BW221-Assumptions!BV221)),IF(MOD(BW$290,VLOOKUP($C303,Lease_Tenure,2,FALSE))=1,IF(MOD(BW$291,12)=1,$D303*((Assumptions!BV221)*(1-Assumptions!BW238)+(Assumptions!BW221-Assumptions!BV221)),$D303*(Assumptions!BW221-Assumptions!BV221)),$D303*(Assumptions!BW221-Assumptions!BV221)))),0),0)</f>
        <v>0</v>
      </c>
      <c r="BX303" s="185">
        <f>IFERROR(MAX(IF(BX$290=1,IF(MOD(BX$291,12)=1,$D303*(Assumptions!BX221),$D303*(Assumptions!BX221-Assumptions!BW221)),IF(VLOOKUP($C303,Lease_Tenure,2,FALSE)=1,IF(MOD(BX$291,12)=1,$D303*((Assumptions!BW221)*(1-Assumptions!BX238)+(Assumptions!BX221-Assumptions!BW221)),$D303*(Assumptions!BX221-Assumptions!BW221)),IF(MOD(BX$290,VLOOKUP($C303,Lease_Tenure,2,FALSE))=1,IF(MOD(BX$291,12)=1,$D303*((Assumptions!BW221)*(1-Assumptions!BX238)+(Assumptions!BX221-Assumptions!BW221)),$D303*(Assumptions!BX221-Assumptions!BW221)),$D303*(Assumptions!BX221-Assumptions!BW221)))),0),0)</f>
        <v>0</v>
      </c>
      <c r="BY303" s="185">
        <f>IFERROR(MAX(IF(BY$290=1,IF(MOD(BY$291,12)=1,$D303*(Assumptions!BY221),$D303*(Assumptions!BY221-Assumptions!BX221)),IF(VLOOKUP($C303,Lease_Tenure,2,FALSE)=1,IF(MOD(BY$291,12)=1,$D303*((Assumptions!BX221)*(1-Assumptions!BY238)+(Assumptions!BY221-Assumptions!BX221)),$D303*(Assumptions!BY221-Assumptions!BX221)),IF(MOD(BY$290,VLOOKUP($C303,Lease_Tenure,2,FALSE))=1,IF(MOD(BY$291,12)=1,$D303*((Assumptions!BX221)*(1-Assumptions!BY238)+(Assumptions!BY221-Assumptions!BX221)),$D303*(Assumptions!BY221-Assumptions!BX221)),$D303*(Assumptions!BY221-Assumptions!BX221)))),0),0)</f>
        <v>0.255</v>
      </c>
      <c r="BZ303" s="185">
        <f>IFERROR(MAX(IF(BZ$290=1,IF(MOD(BZ$291,12)=1,$D303*(Assumptions!BZ221),$D303*(Assumptions!BZ221-Assumptions!BY221)),IF(VLOOKUP($C303,Lease_Tenure,2,FALSE)=1,IF(MOD(BZ$291,12)=1,$D303*((Assumptions!BY221)*(1-Assumptions!BZ238)+(Assumptions!BZ221-Assumptions!BY221)),$D303*(Assumptions!BZ221-Assumptions!BY221)),IF(MOD(BZ$290,VLOOKUP($C303,Lease_Tenure,2,FALSE))=1,IF(MOD(BZ$291,12)=1,$D303*((Assumptions!BY221)*(1-Assumptions!BZ238)+(Assumptions!BZ221-Assumptions!BY221)),$D303*(Assumptions!BZ221-Assumptions!BY221)),$D303*(Assumptions!BZ221-Assumptions!BY221)))),0),0)</f>
        <v>0</v>
      </c>
      <c r="CA303" s="185">
        <f>IFERROR(MAX(IF(CA$290=1,IF(MOD(CA$291,12)=1,$D303*(Assumptions!CA221),$D303*(Assumptions!CA221-Assumptions!BZ221)),IF(VLOOKUP($C303,Lease_Tenure,2,FALSE)=1,IF(MOD(CA$291,12)=1,$D303*((Assumptions!BZ221)*(1-Assumptions!CA238)+(Assumptions!CA221-Assumptions!BZ221)),$D303*(Assumptions!CA221-Assumptions!BZ221)),IF(MOD(CA$290,VLOOKUP($C303,Lease_Tenure,2,FALSE))=1,IF(MOD(CA$291,12)=1,$D303*((Assumptions!BZ221)*(1-Assumptions!CA238)+(Assumptions!CA221-Assumptions!BZ221)),$D303*(Assumptions!CA221-Assumptions!BZ221)),$D303*(Assumptions!CA221-Assumptions!BZ221)))),0),0)</f>
        <v>0</v>
      </c>
      <c r="CB303" s="185">
        <f>IFERROR(MAX(IF(CB$290=1,IF(MOD(CB$291,12)=1,$D303*(Assumptions!CB221),$D303*(Assumptions!CB221-Assumptions!CA221)),IF(VLOOKUP($C303,Lease_Tenure,2,FALSE)=1,IF(MOD(CB$291,12)=1,$D303*((Assumptions!CA221)*(1-Assumptions!CB238)+(Assumptions!CB221-Assumptions!CA221)),$D303*(Assumptions!CB221-Assumptions!CA221)),IF(MOD(CB$290,VLOOKUP($C303,Lease_Tenure,2,FALSE))=1,IF(MOD(CB$291,12)=1,$D303*((Assumptions!CA221)*(1-Assumptions!CB238)+(Assumptions!CB221-Assumptions!CA221)),$D303*(Assumptions!CB221-Assumptions!CA221)),$D303*(Assumptions!CB221-Assumptions!CA221)))),0),0)</f>
        <v>0</v>
      </c>
      <c r="CC303" s="185">
        <f>IFERROR(MAX(IF(CC$290=1,IF(MOD(CC$291,12)=1,$D303*(Assumptions!CC221),$D303*(Assumptions!CC221-Assumptions!CB221)),IF(VLOOKUP($C303,Lease_Tenure,2,FALSE)=1,IF(MOD(CC$291,12)=1,$D303*((Assumptions!CB221)*(1-Assumptions!CC238)+(Assumptions!CC221-Assumptions!CB221)),$D303*(Assumptions!CC221-Assumptions!CB221)),IF(MOD(CC$290,VLOOKUP($C303,Lease_Tenure,2,FALSE))=1,IF(MOD(CC$291,12)=1,$D303*((Assumptions!CB221)*(1-Assumptions!CC238)+(Assumptions!CC221-Assumptions!CB221)),$D303*(Assumptions!CC221-Assumptions!CB221)),$D303*(Assumptions!CC221-Assumptions!CB221)))),0),0)</f>
        <v>0</v>
      </c>
      <c r="CD303" s="185">
        <f>IFERROR(MAX(IF(CD$290=1,IF(MOD(CD$291,12)=1,$D303*(Assumptions!CD221),$D303*(Assumptions!CD221-Assumptions!CC221)),IF(VLOOKUP($C303,Lease_Tenure,2,FALSE)=1,IF(MOD(CD$291,12)=1,$D303*((Assumptions!CC221)*(1-Assumptions!CD238)+(Assumptions!CD221-Assumptions!CC221)),$D303*(Assumptions!CD221-Assumptions!CC221)),IF(MOD(CD$290,VLOOKUP($C303,Lease_Tenure,2,FALSE))=1,IF(MOD(CD$291,12)=1,$D303*((Assumptions!CC221)*(1-Assumptions!CD238)+(Assumptions!CD221-Assumptions!CC221)),$D303*(Assumptions!CD221-Assumptions!CC221)),$D303*(Assumptions!CD221-Assumptions!CC221)))),0),0)</f>
        <v>0</v>
      </c>
      <c r="CE303" s="185">
        <f>IFERROR(MAX(IF(CE$290=1,IF(MOD(CE$291,12)=1,$D303*(Assumptions!CE221),$D303*(Assumptions!CE221-Assumptions!CD221)),IF(VLOOKUP($C303,Lease_Tenure,2,FALSE)=1,IF(MOD(CE$291,12)=1,$D303*((Assumptions!CD221)*(1-Assumptions!CE238)+(Assumptions!CE221-Assumptions!CD221)),$D303*(Assumptions!CE221-Assumptions!CD221)),IF(MOD(CE$290,VLOOKUP($C303,Lease_Tenure,2,FALSE))=1,IF(MOD(CE$291,12)=1,$D303*((Assumptions!CD221)*(1-Assumptions!CE238)+(Assumptions!CE221-Assumptions!CD221)),$D303*(Assumptions!CE221-Assumptions!CD221)),$D303*(Assumptions!CE221-Assumptions!CD221)))),0),0)</f>
        <v>0</v>
      </c>
      <c r="CF303" s="185">
        <f>IFERROR(MAX(IF(CF$290=1,IF(MOD(CF$291,12)=1,$D303*(Assumptions!CF221),$D303*(Assumptions!CF221-Assumptions!CE221)),IF(VLOOKUP($C303,Lease_Tenure,2,FALSE)=1,IF(MOD(CF$291,12)=1,$D303*((Assumptions!CE221)*(1-Assumptions!CF238)+(Assumptions!CF221-Assumptions!CE221)),$D303*(Assumptions!CF221-Assumptions!CE221)),IF(MOD(CF$290,VLOOKUP($C303,Lease_Tenure,2,FALSE))=1,IF(MOD(CF$291,12)=1,$D303*((Assumptions!CE221)*(1-Assumptions!CF238)+(Assumptions!CF221-Assumptions!CE221)),$D303*(Assumptions!CF221-Assumptions!CE221)),$D303*(Assumptions!CF221-Assumptions!CE221)))),0),0)</f>
        <v>0</v>
      </c>
      <c r="CG303" s="185">
        <f>IFERROR(MAX(IF(CG$290=1,IF(MOD(CG$291,12)=1,$D303*(Assumptions!CG221),$D303*(Assumptions!CG221-Assumptions!CF221)),IF(VLOOKUP($C303,Lease_Tenure,2,FALSE)=1,IF(MOD(CG$291,12)=1,$D303*((Assumptions!CF221)*(1-Assumptions!CG238)+(Assumptions!CG221-Assumptions!CF221)),$D303*(Assumptions!CG221-Assumptions!CF221)),IF(MOD(CG$290,VLOOKUP($C303,Lease_Tenure,2,FALSE))=1,IF(MOD(CG$291,12)=1,$D303*((Assumptions!CF221)*(1-Assumptions!CG238)+(Assumptions!CG221-Assumptions!CF221)),$D303*(Assumptions!CG221-Assumptions!CF221)),$D303*(Assumptions!CG221-Assumptions!CF221)))),0),0)</f>
        <v>0</v>
      </c>
      <c r="CH303" s="185">
        <f>IFERROR(MAX(IF(CH$290=1,IF(MOD(CH$291,12)=1,$D303*(Assumptions!CH221),$D303*(Assumptions!CH221-Assumptions!CG221)),IF(VLOOKUP($C303,Lease_Tenure,2,FALSE)=1,IF(MOD(CH$291,12)=1,$D303*((Assumptions!CG221)*(1-Assumptions!CH238)+(Assumptions!CH221-Assumptions!CG221)),$D303*(Assumptions!CH221-Assumptions!CG221)),IF(MOD(CH$290,VLOOKUP($C303,Lease_Tenure,2,FALSE))=1,IF(MOD(CH$291,12)=1,$D303*((Assumptions!CG221)*(1-Assumptions!CH238)+(Assumptions!CH221-Assumptions!CG221)),$D303*(Assumptions!CH221-Assumptions!CG221)),$D303*(Assumptions!CH221-Assumptions!CG221)))),0),0)</f>
        <v>0</v>
      </c>
      <c r="CI303" s="185">
        <f>IFERROR(MAX(IF(CI$290=1,IF(MOD(CI$291,12)=1,$D303*(Assumptions!CI221),$D303*(Assumptions!CI221-Assumptions!CH221)),IF(VLOOKUP($C303,Lease_Tenure,2,FALSE)=1,IF(MOD(CI$291,12)=1,$D303*((Assumptions!CH221)*(1-Assumptions!CI238)+(Assumptions!CI221-Assumptions!CH221)),$D303*(Assumptions!CI221-Assumptions!CH221)),IF(MOD(CI$290,VLOOKUP($C303,Lease_Tenure,2,FALSE))=1,IF(MOD(CI$291,12)=1,$D303*((Assumptions!CH221)*(1-Assumptions!CI238)+(Assumptions!CI221-Assumptions!CH221)),$D303*(Assumptions!CI221-Assumptions!CH221)),$D303*(Assumptions!CI221-Assumptions!CH221)))),0),0)</f>
        <v>0</v>
      </c>
      <c r="CJ303" s="185">
        <f>IFERROR(MAX(IF(CJ$290=1,IF(MOD(CJ$291,12)=1,$D303*(Assumptions!CJ221),$D303*(Assumptions!CJ221-Assumptions!CI221)),IF(VLOOKUP($C303,Lease_Tenure,2,FALSE)=1,IF(MOD(CJ$291,12)=1,$D303*((Assumptions!CI221)*(1-Assumptions!CJ238)+(Assumptions!CJ221-Assumptions!CI221)),$D303*(Assumptions!CJ221-Assumptions!CI221)),IF(MOD(CJ$290,VLOOKUP($C303,Lease_Tenure,2,FALSE))=1,IF(MOD(CJ$291,12)=1,$D303*((Assumptions!CI221)*(1-Assumptions!CJ238)+(Assumptions!CJ221-Assumptions!CI221)),$D303*(Assumptions!CJ221-Assumptions!CI221)),$D303*(Assumptions!CJ221-Assumptions!CI221)))),0),0)</f>
        <v>0</v>
      </c>
      <c r="CK303" s="185">
        <f>IFERROR(MAX(IF(CK$290=1,IF(MOD(CK$291,12)=1,$D303*(Assumptions!CK221),$D303*(Assumptions!CK221-Assumptions!CJ221)),IF(VLOOKUP($C303,Lease_Tenure,2,FALSE)=1,IF(MOD(CK$291,12)=1,$D303*((Assumptions!CJ221)*(1-Assumptions!CK238)+(Assumptions!CK221-Assumptions!CJ221)),$D303*(Assumptions!CK221-Assumptions!CJ221)),IF(MOD(CK$290,VLOOKUP($C303,Lease_Tenure,2,FALSE))=1,IF(MOD(CK$291,12)=1,$D303*((Assumptions!CJ221)*(1-Assumptions!CK238)+(Assumptions!CK221-Assumptions!CJ221)),$D303*(Assumptions!CK221-Assumptions!CJ221)),$D303*(Assumptions!CK221-Assumptions!CJ221)))),0),0)</f>
        <v>0.255</v>
      </c>
      <c r="CL303" s="185">
        <f>IFERROR(MAX(IF(CL$290=1,IF(MOD(CL$291,12)=1,$D303*(Assumptions!CL221),$D303*(Assumptions!CL221-Assumptions!CK221)),IF(VLOOKUP($C303,Lease_Tenure,2,FALSE)=1,IF(MOD(CL$291,12)=1,$D303*((Assumptions!CK221)*(1-Assumptions!CL238)+(Assumptions!CL221-Assumptions!CK221)),$D303*(Assumptions!CL221-Assumptions!CK221)),IF(MOD(CL$290,VLOOKUP($C303,Lease_Tenure,2,FALSE))=1,IF(MOD(CL$291,12)=1,$D303*((Assumptions!CK221)*(1-Assumptions!CL238)+(Assumptions!CL221-Assumptions!CK221)),$D303*(Assumptions!CL221-Assumptions!CK221)),$D303*(Assumptions!CL221-Assumptions!CK221)))),0),0)</f>
        <v>0</v>
      </c>
      <c r="CM303" s="185">
        <f>IFERROR(MAX(IF(CM$290=1,IF(MOD(CM$291,12)=1,$D303*(Assumptions!CM221),$D303*(Assumptions!CM221-Assumptions!CL221)),IF(VLOOKUP($C303,Lease_Tenure,2,FALSE)=1,IF(MOD(CM$291,12)=1,$D303*((Assumptions!CL221)*(1-Assumptions!CM238)+(Assumptions!CM221-Assumptions!CL221)),$D303*(Assumptions!CM221-Assumptions!CL221)),IF(MOD(CM$290,VLOOKUP($C303,Lease_Tenure,2,FALSE))=1,IF(MOD(CM$291,12)=1,$D303*((Assumptions!CL221)*(1-Assumptions!CM238)+(Assumptions!CM221-Assumptions!CL221)),$D303*(Assumptions!CM221-Assumptions!CL221)),$D303*(Assumptions!CM221-Assumptions!CL221)))),0),0)</f>
        <v>0</v>
      </c>
      <c r="CN303" s="185">
        <f>IFERROR(MAX(IF(CN$290=1,IF(MOD(CN$291,12)=1,$D303*(Assumptions!CN221),$D303*(Assumptions!CN221-Assumptions!CM221)),IF(VLOOKUP($C303,Lease_Tenure,2,FALSE)=1,IF(MOD(CN$291,12)=1,$D303*((Assumptions!CM221)*(1-Assumptions!CN238)+(Assumptions!CN221-Assumptions!CM221)),$D303*(Assumptions!CN221-Assumptions!CM221)),IF(MOD(CN$290,VLOOKUP($C303,Lease_Tenure,2,FALSE))=1,IF(MOD(CN$291,12)=1,$D303*((Assumptions!CM221)*(1-Assumptions!CN238)+(Assumptions!CN221-Assumptions!CM221)),$D303*(Assumptions!CN221-Assumptions!CM221)),$D303*(Assumptions!CN221-Assumptions!CM221)))),0),0)</f>
        <v>0</v>
      </c>
      <c r="CO303" s="185">
        <f>IFERROR(MAX(IF(CO$290=1,IF(MOD(CO$291,12)=1,$D303*(Assumptions!CO221),$D303*(Assumptions!CO221-Assumptions!CN221)),IF(VLOOKUP($C303,Lease_Tenure,2,FALSE)=1,IF(MOD(CO$291,12)=1,$D303*((Assumptions!CN221)*(1-Assumptions!CO238)+(Assumptions!CO221-Assumptions!CN221)),$D303*(Assumptions!CO221-Assumptions!CN221)),IF(MOD(CO$290,VLOOKUP($C303,Lease_Tenure,2,FALSE))=1,IF(MOD(CO$291,12)=1,$D303*((Assumptions!CN221)*(1-Assumptions!CO238)+(Assumptions!CO221-Assumptions!CN221)),$D303*(Assumptions!CO221-Assumptions!CN221)),$D303*(Assumptions!CO221-Assumptions!CN221)))),0),0)</f>
        <v>0</v>
      </c>
      <c r="CP303" s="185">
        <f>IFERROR(MAX(IF(CP$290=1,IF(MOD(CP$291,12)=1,$D303*(Assumptions!CP221),$D303*(Assumptions!CP221-Assumptions!CO221)),IF(VLOOKUP($C303,Lease_Tenure,2,FALSE)=1,IF(MOD(CP$291,12)=1,$D303*((Assumptions!CO221)*(1-Assumptions!CP238)+(Assumptions!CP221-Assumptions!CO221)),$D303*(Assumptions!CP221-Assumptions!CO221)),IF(MOD(CP$290,VLOOKUP($C303,Lease_Tenure,2,FALSE))=1,IF(MOD(CP$291,12)=1,$D303*((Assumptions!CO221)*(1-Assumptions!CP238)+(Assumptions!CP221-Assumptions!CO221)),$D303*(Assumptions!CP221-Assumptions!CO221)),$D303*(Assumptions!CP221-Assumptions!CO221)))),0),0)</f>
        <v>0</v>
      </c>
      <c r="CQ303" s="185">
        <f>IFERROR(MAX(IF(CQ$290=1,IF(MOD(CQ$291,12)=1,$D303*(Assumptions!CQ221),$D303*(Assumptions!CQ221-Assumptions!CP221)),IF(VLOOKUP($C303,Lease_Tenure,2,FALSE)=1,IF(MOD(CQ$291,12)=1,$D303*((Assumptions!CP221)*(1-Assumptions!CQ238)+(Assumptions!CQ221-Assumptions!CP221)),$D303*(Assumptions!CQ221-Assumptions!CP221)),IF(MOD(CQ$290,VLOOKUP($C303,Lease_Tenure,2,FALSE))=1,IF(MOD(CQ$291,12)=1,$D303*((Assumptions!CP221)*(1-Assumptions!CQ238)+(Assumptions!CQ221-Assumptions!CP221)),$D303*(Assumptions!CQ221-Assumptions!CP221)),$D303*(Assumptions!CQ221-Assumptions!CP221)))),0),0)</f>
        <v>0</v>
      </c>
      <c r="CR303" s="185">
        <f>IFERROR(MAX(IF(CR$290=1,IF(MOD(CR$291,12)=1,$D303*(Assumptions!CR221),$D303*(Assumptions!CR221-Assumptions!CQ221)),IF(VLOOKUP($C303,Lease_Tenure,2,FALSE)=1,IF(MOD(CR$291,12)=1,$D303*((Assumptions!CQ221)*(1-Assumptions!CR238)+(Assumptions!CR221-Assumptions!CQ221)),$D303*(Assumptions!CR221-Assumptions!CQ221)),IF(MOD(CR$290,VLOOKUP($C303,Lease_Tenure,2,FALSE))=1,IF(MOD(CR$291,12)=1,$D303*((Assumptions!CQ221)*(1-Assumptions!CR238)+(Assumptions!CR221-Assumptions!CQ221)),$D303*(Assumptions!CR221-Assumptions!CQ221)),$D303*(Assumptions!CR221-Assumptions!CQ221)))),0),0)</f>
        <v>0</v>
      </c>
      <c r="CS303" s="185">
        <f>IFERROR(MAX(IF(CS$290=1,IF(MOD(CS$291,12)=1,$D303*(Assumptions!CS221),$D303*(Assumptions!CS221-Assumptions!CR221)),IF(VLOOKUP($C303,Lease_Tenure,2,FALSE)=1,IF(MOD(CS$291,12)=1,$D303*((Assumptions!CR221)*(1-Assumptions!CS238)+(Assumptions!CS221-Assumptions!CR221)),$D303*(Assumptions!CS221-Assumptions!CR221)),IF(MOD(CS$290,VLOOKUP($C303,Lease_Tenure,2,FALSE))=1,IF(MOD(CS$291,12)=1,$D303*((Assumptions!CR221)*(1-Assumptions!CS238)+(Assumptions!CS221-Assumptions!CR221)),$D303*(Assumptions!CS221-Assumptions!CR221)),$D303*(Assumptions!CS221-Assumptions!CR221)))),0),0)</f>
        <v>0</v>
      </c>
      <c r="CT303" s="185">
        <f>IFERROR(MAX(IF(CT$290=1,IF(MOD(CT$291,12)=1,$D303*(Assumptions!CT221),$D303*(Assumptions!CT221-Assumptions!CS221)),IF(VLOOKUP($C303,Lease_Tenure,2,FALSE)=1,IF(MOD(CT$291,12)=1,$D303*((Assumptions!CS221)*(1-Assumptions!CT238)+(Assumptions!CT221-Assumptions!CS221)),$D303*(Assumptions!CT221-Assumptions!CS221)),IF(MOD(CT$290,VLOOKUP($C303,Lease_Tenure,2,FALSE))=1,IF(MOD(CT$291,12)=1,$D303*((Assumptions!CS221)*(1-Assumptions!CT238)+(Assumptions!CT221-Assumptions!CS221)),$D303*(Assumptions!CT221-Assumptions!CS221)),$D303*(Assumptions!CT221-Assumptions!CS221)))),0),0)</f>
        <v>0</v>
      </c>
      <c r="CU303" s="185">
        <f>IFERROR(MAX(IF(CU$290=1,IF(MOD(CU$291,12)=1,$D303*(Assumptions!CU221),$D303*(Assumptions!CU221-Assumptions!CT221)),IF(VLOOKUP($C303,Lease_Tenure,2,FALSE)=1,IF(MOD(CU$291,12)=1,$D303*((Assumptions!CT221)*(1-Assumptions!CU238)+(Assumptions!CU221-Assumptions!CT221)),$D303*(Assumptions!CU221-Assumptions!CT221)),IF(MOD(CU$290,VLOOKUP($C303,Lease_Tenure,2,FALSE))=1,IF(MOD(CU$291,12)=1,$D303*((Assumptions!CT221)*(1-Assumptions!CU238)+(Assumptions!CU221-Assumptions!CT221)),$D303*(Assumptions!CU221-Assumptions!CT221)),$D303*(Assumptions!CU221-Assumptions!CT221)))),0),0)</f>
        <v>0</v>
      </c>
      <c r="CV303" s="185">
        <f>IFERROR(MAX(IF(CV$290=1,IF(MOD(CV$291,12)=1,$D303*(Assumptions!CV221),$D303*(Assumptions!CV221-Assumptions!CU221)),IF(VLOOKUP($C303,Lease_Tenure,2,FALSE)=1,IF(MOD(CV$291,12)=1,$D303*((Assumptions!CU221)*(1-Assumptions!CV238)+(Assumptions!CV221-Assumptions!CU221)),$D303*(Assumptions!CV221-Assumptions!CU221)),IF(MOD(CV$290,VLOOKUP($C303,Lease_Tenure,2,FALSE))=1,IF(MOD(CV$291,12)=1,$D303*((Assumptions!CU221)*(1-Assumptions!CV238)+(Assumptions!CV221-Assumptions!CU221)),$D303*(Assumptions!CV221-Assumptions!CU221)),$D303*(Assumptions!CV221-Assumptions!CU221)))),0),0)</f>
        <v>0</v>
      </c>
      <c r="CW303" s="185">
        <f>IFERROR(MAX(IF(CW$290=1,IF(MOD(CW$291,12)=1,$D303*(Assumptions!CW221),$D303*(Assumptions!CW221-Assumptions!CV221)),IF(VLOOKUP($C303,Lease_Tenure,2,FALSE)=1,IF(MOD(CW$291,12)=1,$D303*((Assumptions!CV221)*(1-Assumptions!CW238)+(Assumptions!CW221-Assumptions!CV221)),$D303*(Assumptions!CW221-Assumptions!CV221)),IF(MOD(CW$290,VLOOKUP($C303,Lease_Tenure,2,FALSE))=1,IF(MOD(CW$291,12)=1,$D303*((Assumptions!CV221)*(1-Assumptions!CW238)+(Assumptions!CW221-Assumptions!CV221)),$D303*(Assumptions!CW221-Assumptions!CV221)),$D303*(Assumptions!CW221-Assumptions!CV221)))),0),0)</f>
        <v>0.255</v>
      </c>
      <c r="CX303" s="185">
        <f>IFERROR(MAX(IF(CX$290=1,IF(MOD(CX$291,12)=1,$D303*(Assumptions!CX221),$D303*(Assumptions!CX221-Assumptions!CW221)),IF(VLOOKUP($C303,Lease_Tenure,2,FALSE)=1,IF(MOD(CX$291,12)=1,$D303*((Assumptions!CW221)*(1-Assumptions!CX238)+(Assumptions!CX221-Assumptions!CW221)),$D303*(Assumptions!CX221-Assumptions!CW221)),IF(MOD(CX$290,VLOOKUP($C303,Lease_Tenure,2,FALSE))=1,IF(MOD(CX$291,12)=1,$D303*((Assumptions!CW221)*(1-Assumptions!CX238)+(Assumptions!CX221-Assumptions!CW221)),$D303*(Assumptions!CX221-Assumptions!CW221)),$D303*(Assumptions!CX221-Assumptions!CW221)))),0),0)</f>
        <v>0</v>
      </c>
      <c r="CY303" s="185">
        <f>IFERROR(MAX(IF(CY$290=1,IF(MOD(CY$291,12)=1,$D303*(Assumptions!CY221),$D303*(Assumptions!CY221-Assumptions!CX221)),IF(VLOOKUP($C303,Lease_Tenure,2,FALSE)=1,IF(MOD(CY$291,12)=1,$D303*((Assumptions!CX221)*(1-Assumptions!CY238)+(Assumptions!CY221-Assumptions!CX221)),$D303*(Assumptions!CY221-Assumptions!CX221)),IF(MOD(CY$290,VLOOKUP($C303,Lease_Tenure,2,FALSE))=1,IF(MOD(CY$291,12)=1,$D303*((Assumptions!CX221)*(1-Assumptions!CY238)+(Assumptions!CY221-Assumptions!CX221)),$D303*(Assumptions!CY221-Assumptions!CX221)),$D303*(Assumptions!CY221-Assumptions!CX221)))),0),0)</f>
        <v>0</v>
      </c>
      <c r="CZ303" s="185">
        <f>IFERROR(MAX(IF(CZ$290=1,IF(MOD(CZ$291,12)=1,$D303*(Assumptions!CZ221),$D303*(Assumptions!CZ221-Assumptions!CY221)),IF(VLOOKUP($C303,Lease_Tenure,2,FALSE)=1,IF(MOD(CZ$291,12)=1,$D303*((Assumptions!CY221)*(1-Assumptions!CZ238)+(Assumptions!CZ221-Assumptions!CY221)),$D303*(Assumptions!CZ221-Assumptions!CY221)),IF(MOD(CZ$290,VLOOKUP($C303,Lease_Tenure,2,FALSE))=1,IF(MOD(CZ$291,12)=1,$D303*((Assumptions!CY221)*(1-Assumptions!CZ238)+(Assumptions!CZ221-Assumptions!CY221)),$D303*(Assumptions!CZ221-Assumptions!CY221)),$D303*(Assumptions!CZ221-Assumptions!CY221)))),0),0)</f>
        <v>0</v>
      </c>
      <c r="DA303" s="185">
        <f>IFERROR(MAX(IF(DA$290=1,IF(MOD(DA$291,12)=1,$D303*(Assumptions!DA221),$D303*(Assumptions!DA221-Assumptions!CZ221)),IF(VLOOKUP($C303,Lease_Tenure,2,FALSE)=1,IF(MOD(DA$291,12)=1,$D303*((Assumptions!CZ221)*(1-Assumptions!DA238)+(Assumptions!DA221-Assumptions!CZ221)),$D303*(Assumptions!DA221-Assumptions!CZ221)),IF(MOD(DA$290,VLOOKUP($C303,Lease_Tenure,2,FALSE))=1,IF(MOD(DA$291,12)=1,$D303*((Assumptions!CZ221)*(1-Assumptions!DA238)+(Assumptions!DA221-Assumptions!CZ221)),$D303*(Assumptions!DA221-Assumptions!CZ221)),$D303*(Assumptions!DA221-Assumptions!CZ221)))),0),0)</f>
        <v>0</v>
      </c>
      <c r="DB303" s="185">
        <f>IFERROR(MAX(IF(DB$290=1,IF(MOD(DB$291,12)=1,$D303*(Assumptions!DB221),$D303*(Assumptions!DB221-Assumptions!DA221)),IF(VLOOKUP($C303,Lease_Tenure,2,FALSE)=1,IF(MOD(DB$291,12)=1,$D303*((Assumptions!DA221)*(1-Assumptions!DB238)+(Assumptions!DB221-Assumptions!DA221)),$D303*(Assumptions!DB221-Assumptions!DA221)),IF(MOD(DB$290,VLOOKUP($C303,Lease_Tenure,2,FALSE))=1,IF(MOD(DB$291,12)=1,$D303*((Assumptions!DA221)*(1-Assumptions!DB238)+(Assumptions!DB221-Assumptions!DA221)),$D303*(Assumptions!DB221-Assumptions!DA221)),$D303*(Assumptions!DB221-Assumptions!DA221)))),0),0)</f>
        <v>0</v>
      </c>
      <c r="DC303" s="185">
        <f>IFERROR(MAX(IF(DC$290=1,IF(MOD(DC$291,12)=1,$D303*(Assumptions!DC221),$D303*(Assumptions!DC221-Assumptions!DB221)),IF(VLOOKUP($C303,Lease_Tenure,2,FALSE)=1,IF(MOD(DC$291,12)=1,$D303*((Assumptions!DB221)*(1-Assumptions!DC238)+(Assumptions!DC221-Assumptions!DB221)),$D303*(Assumptions!DC221-Assumptions!DB221)),IF(MOD(DC$290,VLOOKUP($C303,Lease_Tenure,2,FALSE))=1,IF(MOD(DC$291,12)=1,$D303*((Assumptions!DB221)*(1-Assumptions!DC238)+(Assumptions!DC221-Assumptions!DB221)),$D303*(Assumptions!DC221-Assumptions!DB221)),$D303*(Assumptions!DC221-Assumptions!DB221)))),0),0)</f>
        <v>0</v>
      </c>
      <c r="DD303" s="185">
        <f>IFERROR(MAX(IF(DD$290=1,IF(MOD(DD$291,12)=1,$D303*(Assumptions!DD221),$D303*(Assumptions!DD221-Assumptions!DC221)),IF(VLOOKUP($C303,Lease_Tenure,2,FALSE)=1,IF(MOD(DD$291,12)=1,$D303*((Assumptions!DC221)*(1-Assumptions!DD238)+(Assumptions!DD221-Assumptions!DC221)),$D303*(Assumptions!DD221-Assumptions!DC221)),IF(MOD(DD$290,VLOOKUP($C303,Lease_Tenure,2,FALSE))=1,IF(MOD(DD$291,12)=1,$D303*((Assumptions!DC221)*(1-Assumptions!DD238)+(Assumptions!DD221-Assumptions!DC221)),$D303*(Assumptions!DD221-Assumptions!DC221)),$D303*(Assumptions!DD221-Assumptions!DC221)))),0),0)</f>
        <v>0</v>
      </c>
      <c r="DE303" s="185">
        <f>IFERROR(MAX(IF(DE$290=1,IF(MOD(DE$291,12)=1,$D303*(Assumptions!DE221),$D303*(Assumptions!DE221-Assumptions!DD221)),IF(VLOOKUP($C303,Lease_Tenure,2,FALSE)=1,IF(MOD(DE$291,12)=1,$D303*((Assumptions!DD221)*(1-Assumptions!DE238)+(Assumptions!DE221-Assumptions!DD221)),$D303*(Assumptions!DE221-Assumptions!DD221)),IF(MOD(DE$290,VLOOKUP($C303,Lease_Tenure,2,FALSE))=1,IF(MOD(DE$291,12)=1,$D303*((Assumptions!DD221)*(1-Assumptions!DE238)+(Assumptions!DE221-Assumptions!DD221)),$D303*(Assumptions!DE221-Assumptions!DD221)),$D303*(Assumptions!DE221-Assumptions!DD221)))),0),0)</f>
        <v>0</v>
      </c>
      <c r="DF303" s="185">
        <f>IFERROR(MAX(IF(DF$290=1,IF(MOD(DF$291,12)=1,$D303*(Assumptions!DF221),$D303*(Assumptions!DF221-Assumptions!DE221)),IF(VLOOKUP($C303,Lease_Tenure,2,FALSE)=1,IF(MOD(DF$291,12)=1,$D303*((Assumptions!DE221)*(1-Assumptions!DF238)+(Assumptions!DF221-Assumptions!DE221)),$D303*(Assumptions!DF221-Assumptions!DE221)),IF(MOD(DF$290,VLOOKUP($C303,Lease_Tenure,2,FALSE))=1,IF(MOD(DF$291,12)=1,$D303*((Assumptions!DE221)*(1-Assumptions!DF238)+(Assumptions!DF221-Assumptions!DE221)),$D303*(Assumptions!DF221-Assumptions!DE221)),$D303*(Assumptions!DF221-Assumptions!DE221)))),0),0)</f>
        <v>0</v>
      </c>
      <c r="DG303" s="185">
        <f>IFERROR(MAX(IF(DG$290=1,IF(MOD(DG$291,12)=1,$D303*(Assumptions!DG221),$D303*(Assumptions!DG221-Assumptions!DF221)),IF(VLOOKUP($C303,Lease_Tenure,2,FALSE)=1,IF(MOD(DG$291,12)=1,$D303*((Assumptions!DF221)*(1-Assumptions!DG238)+(Assumptions!DG221-Assumptions!DF221)),$D303*(Assumptions!DG221-Assumptions!DF221)),IF(MOD(DG$290,VLOOKUP($C303,Lease_Tenure,2,FALSE))=1,IF(MOD(DG$291,12)=1,$D303*((Assumptions!DF221)*(1-Assumptions!DG238)+(Assumptions!DG221-Assumptions!DF221)),$D303*(Assumptions!DG221-Assumptions!DF221)),$D303*(Assumptions!DG221-Assumptions!DF221)))),0),0)</f>
        <v>0</v>
      </c>
      <c r="DH303" s="185">
        <f>IFERROR(MAX(IF(DH$290=1,IF(MOD(DH$291,12)=1,$D303*(Assumptions!DH221),$D303*(Assumptions!DH221-Assumptions!DG221)),IF(VLOOKUP($C303,Lease_Tenure,2,FALSE)=1,IF(MOD(DH$291,12)=1,$D303*((Assumptions!DG221)*(1-Assumptions!DH238)+(Assumptions!DH221-Assumptions!DG221)),$D303*(Assumptions!DH221-Assumptions!DG221)),IF(MOD(DH$290,VLOOKUP($C303,Lease_Tenure,2,FALSE))=1,IF(MOD(DH$291,12)=1,$D303*((Assumptions!DG221)*(1-Assumptions!DH238)+(Assumptions!DH221-Assumptions!DG221)),$D303*(Assumptions!DH221-Assumptions!DG221)),$D303*(Assumptions!DH221-Assumptions!DG221)))),0),0)</f>
        <v>0</v>
      </c>
      <c r="DI303" s="185">
        <f>IFERROR(MAX(IF(DI$290=1,IF(MOD(DI$291,12)=1,$D303*(Assumptions!DI221),$D303*(Assumptions!DI221-Assumptions!DH221)),IF(VLOOKUP($C303,Lease_Tenure,2,FALSE)=1,IF(MOD(DI$291,12)=1,$D303*((Assumptions!DH221)*(1-Assumptions!DI238)+(Assumptions!DI221-Assumptions!DH221)),$D303*(Assumptions!DI221-Assumptions!DH221)),IF(MOD(DI$290,VLOOKUP($C303,Lease_Tenure,2,FALSE))=1,IF(MOD(DI$291,12)=1,$D303*((Assumptions!DH221)*(1-Assumptions!DI238)+(Assumptions!DI221-Assumptions!DH221)),$D303*(Assumptions!DI221-Assumptions!DH221)),$D303*(Assumptions!DI221-Assumptions!DH221)))),0),0)</f>
        <v>0.255</v>
      </c>
      <c r="DJ303" s="185">
        <f>IFERROR(MAX(IF(DJ$290=1,IF(MOD(DJ$291,12)=1,$D303*(Assumptions!DJ221),$D303*(Assumptions!DJ221-Assumptions!DI221)),IF(VLOOKUP($C303,Lease_Tenure,2,FALSE)=1,IF(MOD(DJ$291,12)=1,$D303*((Assumptions!DI221)*(1-Assumptions!DJ238)+(Assumptions!DJ221-Assumptions!DI221)),$D303*(Assumptions!DJ221-Assumptions!DI221)),IF(MOD(DJ$290,VLOOKUP($C303,Lease_Tenure,2,FALSE))=1,IF(MOD(DJ$291,12)=1,$D303*((Assumptions!DI221)*(1-Assumptions!DJ238)+(Assumptions!DJ221-Assumptions!DI221)),$D303*(Assumptions!DJ221-Assumptions!DI221)),$D303*(Assumptions!DJ221-Assumptions!DI221)))),0),0)</f>
        <v>0</v>
      </c>
      <c r="DK303" s="185">
        <f>IFERROR(MAX(IF(DK$290=1,IF(MOD(DK$291,12)=1,$D303*(Assumptions!DK221),$D303*(Assumptions!DK221-Assumptions!DJ221)),IF(VLOOKUP($C303,Lease_Tenure,2,FALSE)=1,IF(MOD(DK$291,12)=1,$D303*((Assumptions!DJ221)*(1-Assumptions!DK238)+(Assumptions!DK221-Assumptions!DJ221)),$D303*(Assumptions!DK221-Assumptions!DJ221)),IF(MOD(DK$290,VLOOKUP($C303,Lease_Tenure,2,FALSE))=1,IF(MOD(DK$291,12)=1,$D303*((Assumptions!DJ221)*(1-Assumptions!DK238)+(Assumptions!DK221-Assumptions!DJ221)),$D303*(Assumptions!DK221-Assumptions!DJ221)),$D303*(Assumptions!DK221-Assumptions!DJ221)))),0),0)</f>
        <v>0</v>
      </c>
      <c r="DL303" s="185">
        <f>IFERROR(MAX(IF(DL$290=1,IF(MOD(DL$291,12)=1,$D303*(Assumptions!DL221),$D303*(Assumptions!DL221-Assumptions!DK221)),IF(VLOOKUP($C303,Lease_Tenure,2,FALSE)=1,IF(MOD(DL$291,12)=1,$D303*((Assumptions!DK221)*(1-Assumptions!DL238)+(Assumptions!DL221-Assumptions!DK221)),$D303*(Assumptions!DL221-Assumptions!DK221)),IF(MOD(DL$290,VLOOKUP($C303,Lease_Tenure,2,FALSE))=1,IF(MOD(DL$291,12)=1,$D303*((Assumptions!DK221)*(1-Assumptions!DL238)+(Assumptions!DL221-Assumptions!DK221)),$D303*(Assumptions!DL221-Assumptions!DK221)),$D303*(Assumptions!DL221-Assumptions!DK221)))),0),0)</f>
        <v>0</v>
      </c>
      <c r="DM303" s="185">
        <f>IFERROR(MAX(IF(DM$290=1,IF(MOD(DM$291,12)=1,$D303*(Assumptions!DM221),$D303*(Assumptions!DM221-Assumptions!DL221)),IF(VLOOKUP($C303,Lease_Tenure,2,FALSE)=1,IF(MOD(DM$291,12)=1,$D303*((Assumptions!DL221)*(1-Assumptions!DM238)+(Assumptions!DM221-Assumptions!DL221)),$D303*(Assumptions!DM221-Assumptions!DL221)),IF(MOD(DM$290,VLOOKUP($C303,Lease_Tenure,2,FALSE))=1,IF(MOD(DM$291,12)=1,$D303*((Assumptions!DL221)*(1-Assumptions!DM238)+(Assumptions!DM221-Assumptions!DL221)),$D303*(Assumptions!DM221-Assumptions!DL221)),$D303*(Assumptions!DM221-Assumptions!DL221)))),0),0)</f>
        <v>0</v>
      </c>
      <c r="DN303" s="185">
        <f>IFERROR(MAX(IF(DN$290=1,IF(MOD(DN$291,12)=1,$D303*(Assumptions!DN221),$D303*(Assumptions!DN221-Assumptions!DM221)),IF(VLOOKUP($C303,Lease_Tenure,2,FALSE)=1,IF(MOD(DN$291,12)=1,$D303*((Assumptions!DM221)*(1-Assumptions!DN238)+(Assumptions!DN221-Assumptions!DM221)),$D303*(Assumptions!DN221-Assumptions!DM221)),IF(MOD(DN$290,VLOOKUP($C303,Lease_Tenure,2,FALSE))=1,IF(MOD(DN$291,12)=1,$D303*((Assumptions!DM221)*(1-Assumptions!DN238)+(Assumptions!DN221-Assumptions!DM221)),$D303*(Assumptions!DN221-Assumptions!DM221)),$D303*(Assumptions!DN221-Assumptions!DM221)))),0),0)</f>
        <v>0</v>
      </c>
      <c r="DO303" s="185">
        <f>IFERROR(MAX(IF(DO$290=1,IF(MOD(DO$291,12)=1,$D303*(Assumptions!DO221),$D303*(Assumptions!DO221-Assumptions!DN221)),IF(VLOOKUP($C303,Lease_Tenure,2,FALSE)=1,IF(MOD(DO$291,12)=1,$D303*((Assumptions!DN221)*(1-Assumptions!DO238)+(Assumptions!DO221-Assumptions!DN221)),$D303*(Assumptions!DO221-Assumptions!DN221)),IF(MOD(DO$290,VLOOKUP($C303,Lease_Tenure,2,FALSE))=1,IF(MOD(DO$291,12)=1,$D303*((Assumptions!DN221)*(1-Assumptions!DO238)+(Assumptions!DO221-Assumptions!DN221)),$D303*(Assumptions!DO221-Assumptions!DN221)),$D303*(Assumptions!DO221-Assumptions!DN221)))),0),0)</f>
        <v>0</v>
      </c>
      <c r="DP303" s="185">
        <f>IFERROR(MAX(IF(DP$290=1,IF(MOD(DP$291,12)=1,$D303*(Assumptions!DP221),$D303*(Assumptions!DP221-Assumptions!DO221)),IF(VLOOKUP($C303,Lease_Tenure,2,FALSE)=1,IF(MOD(DP$291,12)=1,$D303*((Assumptions!DO221)*(1-Assumptions!DP238)+(Assumptions!DP221-Assumptions!DO221)),$D303*(Assumptions!DP221-Assumptions!DO221)),IF(MOD(DP$290,VLOOKUP($C303,Lease_Tenure,2,FALSE))=1,IF(MOD(DP$291,12)=1,$D303*((Assumptions!DO221)*(1-Assumptions!DP238)+(Assumptions!DP221-Assumptions!DO221)),$D303*(Assumptions!DP221-Assumptions!DO221)),$D303*(Assumptions!DP221-Assumptions!DO221)))),0),0)</f>
        <v>0</v>
      </c>
      <c r="DQ303" s="185">
        <f>IFERROR(MAX(IF(DQ$290=1,IF(MOD(DQ$291,12)=1,$D303*(Assumptions!DQ221),$D303*(Assumptions!DQ221-Assumptions!DP221)),IF(VLOOKUP($C303,Lease_Tenure,2,FALSE)=1,IF(MOD(DQ$291,12)=1,$D303*((Assumptions!DP221)*(1-Assumptions!DQ238)+(Assumptions!DQ221-Assumptions!DP221)),$D303*(Assumptions!DQ221-Assumptions!DP221)),IF(MOD(DQ$290,VLOOKUP($C303,Lease_Tenure,2,FALSE))=1,IF(MOD(DQ$291,12)=1,$D303*((Assumptions!DP221)*(1-Assumptions!DQ238)+(Assumptions!DQ221-Assumptions!DP221)),$D303*(Assumptions!DQ221-Assumptions!DP221)),$D303*(Assumptions!DQ221-Assumptions!DP221)))),0),0)</f>
        <v>0</v>
      </c>
      <c r="DR303" s="185">
        <f>IFERROR(MAX(IF(DR$290=1,IF(MOD(DR$291,12)=1,$D303*(Assumptions!DR221),$D303*(Assumptions!DR221-Assumptions!DQ221)),IF(VLOOKUP($C303,Lease_Tenure,2,FALSE)=1,IF(MOD(DR$291,12)=1,$D303*((Assumptions!DQ221)*(1-Assumptions!DR238)+(Assumptions!DR221-Assumptions!DQ221)),$D303*(Assumptions!DR221-Assumptions!DQ221)),IF(MOD(DR$290,VLOOKUP($C303,Lease_Tenure,2,FALSE))=1,IF(MOD(DR$291,12)=1,$D303*((Assumptions!DQ221)*(1-Assumptions!DR238)+(Assumptions!DR221-Assumptions!DQ221)),$D303*(Assumptions!DR221-Assumptions!DQ221)),$D303*(Assumptions!DR221-Assumptions!DQ221)))),0),0)</f>
        <v>0</v>
      </c>
      <c r="DS303" s="185">
        <f>IFERROR(MAX(IF(DS$290=1,IF(MOD(DS$291,12)=1,$D303*(Assumptions!DS221),$D303*(Assumptions!DS221-Assumptions!DR221)),IF(VLOOKUP($C303,Lease_Tenure,2,FALSE)=1,IF(MOD(DS$291,12)=1,$D303*((Assumptions!DR221)*(1-Assumptions!DS238)+(Assumptions!DS221-Assumptions!DR221)),$D303*(Assumptions!DS221-Assumptions!DR221)),IF(MOD(DS$290,VLOOKUP($C303,Lease_Tenure,2,FALSE))=1,IF(MOD(DS$291,12)=1,$D303*((Assumptions!DR221)*(1-Assumptions!DS238)+(Assumptions!DS221-Assumptions!DR221)),$D303*(Assumptions!DS221-Assumptions!DR221)),$D303*(Assumptions!DS221-Assumptions!DR221)))),0),0)</f>
        <v>0</v>
      </c>
      <c r="DT303" s="185">
        <f>IFERROR(MAX(IF(DT$290=1,IF(MOD(DT$291,12)=1,$D303*(Assumptions!DT221),$D303*(Assumptions!DT221-Assumptions!DS221)),IF(VLOOKUP($C303,Lease_Tenure,2,FALSE)=1,IF(MOD(DT$291,12)=1,$D303*((Assumptions!DS221)*(1-Assumptions!DT238)+(Assumptions!DT221-Assumptions!DS221)),$D303*(Assumptions!DT221-Assumptions!DS221)),IF(MOD(DT$290,VLOOKUP($C303,Lease_Tenure,2,FALSE))=1,IF(MOD(DT$291,12)=1,$D303*((Assumptions!DS221)*(1-Assumptions!DT238)+(Assumptions!DT221-Assumptions!DS221)),$D303*(Assumptions!DT221-Assumptions!DS221)),$D303*(Assumptions!DT221-Assumptions!DS221)))),0),0)</f>
        <v>0</v>
      </c>
      <c r="DU303" s="185">
        <f>IFERROR(MAX(IF(DU$290=1,IF(MOD(DU$291,12)=1,$D303*(Assumptions!DU221),$D303*(Assumptions!DU221-Assumptions!DT221)),IF(VLOOKUP($C303,Lease_Tenure,2,FALSE)=1,IF(MOD(DU$291,12)=1,$D303*((Assumptions!DT221)*(1-Assumptions!DU238)+(Assumptions!DU221-Assumptions!DT221)),$D303*(Assumptions!DU221-Assumptions!DT221)),IF(MOD(DU$290,VLOOKUP($C303,Lease_Tenure,2,FALSE))=1,IF(MOD(DU$291,12)=1,$D303*((Assumptions!DT221)*(1-Assumptions!DU238)+(Assumptions!DU221-Assumptions!DT221)),$D303*(Assumptions!DU221-Assumptions!DT221)),$D303*(Assumptions!DU221-Assumptions!DT221)))),0),0)</f>
        <v>0.255</v>
      </c>
      <c r="DV303" s="185">
        <f>IFERROR(MAX(IF(DV$290=1,IF(MOD(DV$291,12)=1,$D303*(Assumptions!DV221),$D303*(Assumptions!DV221-Assumptions!DU221)),IF(VLOOKUP($C303,Lease_Tenure,2,FALSE)=1,IF(MOD(DV$291,12)=1,$D303*((Assumptions!DU221)*(1-Assumptions!DV238)+(Assumptions!DV221-Assumptions!DU221)),$D303*(Assumptions!DV221-Assumptions!DU221)),IF(MOD(DV$290,VLOOKUP($C303,Lease_Tenure,2,FALSE))=1,IF(MOD(DV$291,12)=1,$D303*((Assumptions!DU221)*(1-Assumptions!DV238)+(Assumptions!DV221-Assumptions!DU221)),$D303*(Assumptions!DV221-Assumptions!DU221)),$D303*(Assumptions!DV221-Assumptions!DU221)))),0),0)</f>
        <v>0</v>
      </c>
      <c r="DW303" s="185">
        <f>IFERROR(MAX(IF(DW$290=1,IF(MOD(DW$291,12)=1,$D303*(Assumptions!DW221),$D303*(Assumptions!DW221-Assumptions!DV221)),IF(VLOOKUP($C303,Lease_Tenure,2,FALSE)=1,IF(MOD(DW$291,12)=1,$D303*((Assumptions!DV221)*(1-Assumptions!DW238)+(Assumptions!DW221-Assumptions!DV221)),$D303*(Assumptions!DW221-Assumptions!DV221)),IF(MOD(DW$290,VLOOKUP($C303,Lease_Tenure,2,FALSE))=1,IF(MOD(DW$291,12)=1,$D303*((Assumptions!DV221)*(1-Assumptions!DW238)+(Assumptions!DW221-Assumptions!DV221)),$D303*(Assumptions!DW221-Assumptions!DV221)),$D303*(Assumptions!DW221-Assumptions!DV221)))),0),0)</f>
        <v>0</v>
      </c>
      <c r="DX303" s="185">
        <f>IFERROR(MAX(IF(DX$290=1,IF(MOD(DX$291,12)=1,$D303*(Assumptions!DX221),$D303*(Assumptions!DX221-Assumptions!DW221)),IF(VLOOKUP($C303,Lease_Tenure,2,FALSE)=1,IF(MOD(DX$291,12)=1,$D303*((Assumptions!DW221)*(1-Assumptions!DX238)+(Assumptions!DX221-Assumptions!DW221)),$D303*(Assumptions!DX221-Assumptions!DW221)),IF(MOD(DX$290,VLOOKUP($C303,Lease_Tenure,2,FALSE))=1,IF(MOD(DX$291,12)=1,$D303*((Assumptions!DW221)*(1-Assumptions!DX238)+(Assumptions!DX221-Assumptions!DW221)),$D303*(Assumptions!DX221-Assumptions!DW221)),$D303*(Assumptions!DX221-Assumptions!DW221)))),0),0)</f>
        <v>0</v>
      </c>
      <c r="DY303" s="185">
        <f>IFERROR(MAX(IF(DY$290=1,IF(MOD(DY$291,12)=1,$D303*(Assumptions!DY221),$D303*(Assumptions!DY221-Assumptions!DX221)),IF(VLOOKUP($C303,Lease_Tenure,2,FALSE)=1,IF(MOD(DY$291,12)=1,$D303*((Assumptions!DX221)*(1-Assumptions!DY238)+(Assumptions!DY221-Assumptions!DX221)),$D303*(Assumptions!DY221-Assumptions!DX221)),IF(MOD(DY$290,VLOOKUP($C303,Lease_Tenure,2,FALSE))=1,IF(MOD(DY$291,12)=1,$D303*((Assumptions!DX221)*(1-Assumptions!DY238)+(Assumptions!DY221-Assumptions!DX221)),$D303*(Assumptions!DY221-Assumptions!DX221)),$D303*(Assumptions!DY221-Assumptions!DX221)))),0),0)</f>
        <v>0</v>
      </c>
      <c r="DZ303" s="185">
        <f>IFERROR(MAX(IF(DZ$290=1,IF(MOD(DZ$291,12)=1,$D303*(Assumptions!DZ221),$D303*(Assumptions!DZ221-Assumptions!DY221)),IF(VLOOKUP($C303,Lease_Tenure,2,FALSE)=1,IF(MOD(DZ$291,12)=1,$D303*((Assumptions!DY221)*(1-Assumptions!DZ238)+(Assumptions!DZ221-Assumptions!DY221)),$D303*(Assumptions!DZ221-Assumptions!DY221)),IF(MOD(DZ$290,VLOOKUP($C303,Lease_Tenure,2,FALSE))=1,IF(MOD(DZ$291,12)=1,$D303*((Assumptions!DY221)*(1-Assumptions!DZ238)+(Assumptions!DZ221-Assumptions!DY221)),$D303*(Assumptions!DZ221-Assumptions!DY221)),$D303*(Assumptions!DZ221-Assumptions!DY221)))),0),0)</f>
        <v>0</v>
      </c>
      <c r="EA303" s="185">
        <f>IFERROR(MAX(IF(EA$290=1,IF(MOD(EA$291,12)=1,$D303*(Assumptions!EA221),$D303*(Assumptions!EA221-Assumptions!DZ221)),IF(VLOOKUP($C303,Lease_Tenure,2,FALSE)=1,IF(MOD(EA$291,12)=1,$D303*((Assumptions!DZ221)*(1-Assumptions!EA238)+(Assumptions!EA221-Assumptions!DZ221)),$D303*(Assumptions!EA221-Assumptions!DZ221)),IF(MOD(EA$290,VLOOKUP($C303,Lease_Tenure,2,FALSE))=1,IF(MOD(EA$291,12)=1,$D303*((Assumptions!DZ221)*(1-Assumptions!EA238)+(Assumptions!EA221-Assumptions!DZ221)),$D303*(Assumptions!EA221-Assumptions!DZ221)),$D303*(Assumptions!EA221-Assumptions!DZ221)))),0),0)</f>
        <v>0</v>
      </c>
      <c r="EB303" s="185">
        <f>IFERROR(MAX(IF(EB$290=1,IF(MOD(EB$291,12)=1,$D303*(Assumptions!EB221),$D303*(Assumptions!EB221-Assumptions!EA221)),IF(VLOOKUP($C303,Lease_Tenure,2,FALSE)=1,IF(MOD(EB$291,12)=1,$D303*((Assumptions!EA221)*(1-Assumptions!EB238)+(Assumptions!EB221-Assumptions!EA221)),$D303*(Assumptions!EB221-Assumptions!EA221)),IF(MOD(EB$290,VLOOKUP($C303,Lease_Tenure,2,FALSE))=1,IF(MOD(EB$291,12)=1,$D303*((Assumptions!EA221)*(1-Assumptions!EB238)+(Assumptions!EB221-Assumptions!EA221)),$D303*(Assumptions!EB221-Assumptions!EA221)),$D303*(Assumptions!EB221-Assumptions!EA221)))),0),0)</f>
        <v>0</v>
      </c>
      <c r="EC303" s="185">
        <f>IFERROR(MAX(IF(EC$290=1,IF(MOD(EC$291,12)=1,$D303*(Assumptions!EC221),$D303*(Assumptions!EC221-Assumptions!EB221)),IF(VLOOKUP($C303,Lease_Tenure,2,FALSE)=1,IF(MOD(EC$291,12)=1,$D303*((Assumptions!EB221)*(1-Assumptions!EC238)+(Assumptions!EC221-Assumptions!EB221)),$D303*(Assumptions!EC221-Assumptions!EB221)),IF(MOD(EC$290,VLOOKUP($C303,Lease_Tenure,2,FALSE))=1,IF(MOD(EC$291,12)=1,$D303*((Assumptions!EB221)*(1-Assumptions!EC238)+(Assumptions!EC221-Assumptions!EB221)),$D303*(Assumptions!EC221-Assumptions!EB221)),$D303*(Assumptions!EC221-Assumptions!EB221)))),0),0)</f>
        <v>0</v>
      </c>
      <c r="ED303" s="185">
        <f>IFERROR(MAX(IF(ED$290=1,IF(MOD(ED$291,12)=1,$D303*(Assumptions!ED221),$D303*(Assumptions!ED221-Assumptions!EC221)),IF(VLOOKUP($C303,Lease_Tenure,2,FALSE)=1,IF(MOD(ED$291,12)=1,$D303*((Assumptions!EC221)*(1-Assumptions!ED238)+(Assumptions!ED221-Assumptions!EC221)),$D303*(Assumptions!ED221-Assumptions!EC221)),IF(MOD(ED$290,VLOOKUP($C303,Lease_Tenure,2,FALSE))=1,IF(MOD(ED$291,12)=1,$D303*((Assumptions!EC221)*(1-Assumptions!ED238)+(Assumptions!ED221-Assumptions!EC221)),$D303*(Assumptions!ED221-Assumptions!EC221)),$D303*(Assumptions!ED221-Assumptions!EC221)))),0),0)</f>
        <v>0</v>
      </c>
      <c r="EE303" s="185">
        <f>IFERROR(MAX(IF(EE$290=1,IF(MOD(EE$291,12)=1,$D303*(Assumptions!EE221),$D303*(Assumptions!EE221-Assumptions!ED221)),IF(VLOOKUP($C303,Lease_Tenure,2,FALSE)=1,IF(MOD(EE$291,12)=1,$D303*((Assumptions!ED221)*(1-Assumptions!EE238)+(Assumptions!EE221-Assumptions!ED221)),$D303*(Assumptions!EE221-Assumptions!ED221)),IF(MOD(EE$290,VLOOKUP($C303,Lease_Tenure,2,FALSE))=1,IF(MOD(EE$291,12)=1,$D303*((Assumptions!ED221)*(1-Assumptions!EE238)+(Assumptions!EE221-Assumptions!ED221)),$D303*(Assumptions!EE221-Assumptions!ED221)),$D303*(Assumptions!EE221-Assumptions!ED221)))),0),0)</f>
        <v>0</v>
      </c>
      <c r="EF303" s="185">
        <f>IFERROR(MAX(IF(EF$290=1,IF(MOD(EF$291,12)=1,$D303*(Assumptions!EF221),$D303*(Assumptions!EF221-Assumptions!EE221)),IF(VLOOKUP($C303,Lease_Tenure,2,FALSE)=1,IF(MOD(EF$291,12)=1,$D303*((Assumptions!EE221)*(1-Assumptions!EF238)+(Assumptions!EF221-Assumptions!EE221)),$D303*(Assumptions!EF221-Assumptions!EE221)),IF(MOD(EF$290,VLOOKUP($C303,Lease_Tenure,2,FALSE))=1,IF(MOD(EF$291,12)=1,$D303*((Assumptions!EE221)*(1-Assumptions!EF238)+(Assumptions!EF221-Assumptions!EE221)),$D303*(Assumptions!EF221-Assumptions!EE221)),$D303*(Assumptions!EF221-Assumptions!EE221)))),0),0)</f>
        <v>0</v>
      </c>
      <c r="EG303" s="185">
        <f>IFERROR(MAX(IF(EG$290=1,IF(MOD(EG$291,12)=1,$D303*(Assumptions!EG221),$D303*(Assumptions!EG221-Assumptions!EF221)),IF(VLOOKUP($C303,Lease_Tenure,2,FALSE)=1,IF(MOD(EG$291,12)=1,$D303*((Assumptions!EF221)*(1-Assumptions!EG238)+(Assumptions!EG221-Assumptions!EF221)),$D303*(Assumptions!EG221-Assumptions!EF221)),IF(MOD(EG$290,VLOOKUP($C303,Lease_Tenure,2,FALSE))=1,IF(MOD(EG$291,12)=1,$D303*((Assumptions!EF221)*(1-Assumptions!EG238)+(Assumptions!EG221-Assumptions!EF221)),$D303*(Assumptions!EG221-Assumptions!EF221)),$D303*(Assumptions!EG221-Assumptions!EF221)))),0),0)</f>
        <v>0.255</v>
      </c>
      <c r="EH303" s="185">
        <f>IFERROR(MAX(IF(EH$290=1,IF(MOD(EH$291,12)=1,$D303*(Assumptions!EH221),$D303*(Assumptions!EH221-Assumptions!EG221)),IF(VLOOKUP($C303,Lease_Tenure,2,FALSE)=1,IF(MOD(EH$291,12)=1,$D303*((Assumptions!EG221)*(1-Assumptions!EH238)+(Assumptions!EH221-Assumptions!EG221)),$D303*(Assumptions!EH221-Assumptions!EG221)),IF(MOD(EH$290,VLOOKUP($C303,Lease_Tenure,2,FALSE))=1,IF(MOD(EH$291,12)=1,$D303*((Assumptions!EG221)*(1-Assumptions!EH238)+(Assumptions!EH221-Assumptions!EG221)),$D303*(Assumptions!EH221-Assumptions!EG221)),$D303*(Assumptions!EH221-Assumptions!EG221)))),0),0)</f>
        <v>0</v>
      </c>
      <c r="EI303" s="185">
        <f>IFERROR(MAX(IF(EI$290=1,IF(MOD(EI$291,12)=1,$D303*(Assumptions!EI221),$D303*(Assumptions!EI221-Assumptions!EH221)),IF(VLOOKUP($C303,Lease_Tenure,2,FALSE)=1,IF(MOD(EI$291,12)=1,$D303*((Assumptions!EH221)*(1-Assumptions!EI238)+(Assumptions!EI221-Assumptions!EH221)),$D303*(Assumptions!EI221-Assumptions!EH221)),IF(MOD(EI$290,VLOOKUP($C303,Lease_Tenure,2,FALSE))=1,IF(MOD(EI$291,12)=1,$D303*((Assumptions!EH221)*(1-Assumptions!EI238)+(Assumptions!EI221-Assumptions!EH221)),$D303*(Assumptions!EI221-Assumptions!EH221)),$D303*(Assumptions!EI221-Assumptions!EH221)))),0),0)</f>
        <v>0</v>
      </c>
      <c r="EJ303" s="185">
        <f>IFERROR(MAX(IF(EJ$290=1,IF(MOD(EJ$291,12)=1,$D303*(Assumptions!EJ221),$D303*(Assumptions!EJ221-Assumptions!EI221)),IF(VLOOKUP($C303,Lease_Tenure,2,FALSE)=1,IF(MOD(EJ$291,12)=1,$D303*((Assumptions!EI221)*(1-Assumptions!EJ238)+(Assumptions!EJ221-Assumptions!EI221)),$D303*(Assumptions!EJ221-Assumptions!EI221)),IF(MOD(EJ$290,VLOOKUP($C303,Lease_Tenure,2,FALSE))=1,IF(MOD(EJ$291,12)=1,$D303*((Assumptions!EI221)*(1-Assumptions!EJ238)+(Assumptions!EJ221-Assumptions!EI221)),$D303*(Assumptions!EJ221-Assumptions!EI221)),$D303*(Assumptions!EJ221-Assumptions!EI221)))),0),0)</f>
        <v>0</v>
      </c>
      <c r="EK303" s="185">
        <f>IFERROR(MAX(IF(EK$290=1,IF(MOD(EK$291,12)=1,$D303*(Assumptions!EK221),$D303*(Assumptions!EK221-Assumptions!EJ221)),IF(VLOOKUP($C303,Lease_Tenure,2,FALSE)=1,IF(MOD(EK$291,12)=1,$D303*((Assumptions!EJ221)*(1-Assumptions!EK238)+(Assumptions!EK221-Assumptions!EJ221)),$D303*(Assumptions!EK221-Assumptions!EJ221)),IF(MOD(EK$290,VLOOKUP($C303,Lease_Tenure,2,FALSE))=1,IF(MOD(EK$291,12)=1,$D303*((Assumptions!EJ221)*(1-Assumptions!EK238)+(Assumptions!EK221-Assumptions!EJ221)),$D303*(Assumptions!EK221-Assumptions!EJ221)),$D303*(Assumptions!EK221-Assumptions!EJ221)))),0),0)</f>
        <v>0</v>
      </c>
      <c r="EL303" s="185">
        <f>IFERROR(MAX(IF(EL$290=1,IF(MOD(EL$291,12)=1,$D303*(Assumptions!EL221),$D303*(Assumptions!EL221-Assumptions!EK221)),IF(VLOOKUP($C303,Lease_Tenure,2,FALSE)=1,IF(MOD(EL$291,12)=1,$D303*((Assumptions!EK221)*(1-Assumptions!EL238)+(Assumptions!EL221-Assumptions!EK221)),$D303*(Assumptions!EL221-Assumptions!EK221)),IF(MOD(EL$290,VLOOKUP($C303,Lease_Tenure,2,FALSE))=1,IF(MOD(EL$291,12)=1,$D303*((Assumptions!EK221)*(1-Assumptions!EL238)+(Assumptions!EL221-Assumptions!EK221)),$D303*(Assumptions!EL221-Assumptions!EK221)),$D303*(Assumptions!EL221-Assumptions!EK221)))),0),0)</f>
        <v>0</v>
      </c>
      <c r="EM303" s="185">
        <f>IFERROR(MAX(IF(EM$290=1,IF(MOD(EM$291,12)=1,$D303*(Assumptions!EM221),$D303*(Assumptions!EM221-Assumptions!EL221)),IF(VLOOKUP($C303,Lease_Tenure,2,FALSE)=1,IF(MOD(EM$291,12)=1,$D303*((Assumptions!EL221)*(1-Assumptions!EM238)+(Assumptions!EM221-Assumptions!EL221)),$D303*(Assumptions!EM221-Assumptions!EL221)),IF(MOD(EM$290,VLOOKUP($C303,Lease_Tenure,2,FALSE))=1,IF(MOD(EM$291,12)=1,$D303*((Assumptions!EL221)*(1-Assumptions!EM238)+(Assumptions!EM221-Assumptions!EL221)),$D303*(Assumptions!EM221-Assumptions!EL221)),$D303*(Assumptions!EM221-Assumptions!EL221)))),0),0)</f>
        <v>0</v>
      </c>
      <c r="EN303" s="185">
        <f>IFERROR(MAX(IF(EN$290=1,IF(MOD(EN$291,12)=1,$D303*(Assumptions!EN221),$D303*(Assumptions!EN221-Assumptions!EM221)),IF(VLOOKUP($C303,Lease_Tenure,2,FALSE)=1,IF(MOD(EN$291,12)=1,$D303*((Assumptions!EM221)*(1-Assumptions!EN238)+(Assumptions!EN221-Assumptions!EM221)),$D303*(Assumptions!EN221-Assumptions!EM221)),IF(MOD(EN$290,VLOOKUP($C303,Lease_Tenure,2,FALSE))=1,IF(MOD(EN$291,12)=1,$D303*((Assumptions!EM221)*(1-Assumptions!EN238)+(Assumptions!EN221-Assumptions!EM221)),$D303*(Assumptions!EN221-Assumptions!EM221)),$D303*(Assumptions!EN221-Assumptions!EM221)))),0),0)</f>
        <v>0</v>
      </c>
      <c r="EO303" s="185">
        <f>IFERROR(MAX(IF(EO$290=1,IF(MOD(EO$291,12)=1,$D303*(Assumptions!EO221),$D303*(Assumptions!EO221-Assumptions!EN221)),IF(VLOOKUP($C303,Lease_Tenure,2,FALSE)=1,IF(MOD(EO$291,12)=1,$D303*((Assumptions!EN221)*(1-Assumptions!EO238)+(Assumptions!EO221-Assumptions!EN221)),$D303*(Assumptions!EO221-Assumptions!EN221)),IF(MOD(EO$290,VLOOKUP($C303,Lease_Tenure,2,FALSE))=1,IF(MOD(EO$291,12)=1,$D303*((Assumptions!EN221)*(1-Assumptions!EO238)+(Assumptions!EO221-Assumptions!EN221)),$D303*(Assumptions!EO221-Assumptions!EN221)),$D303*(Assumptions!EO221-Assumptions!EN221)))),0),0)</f>
        <v>0</v>
      </c>
      <c r="EP303" s="185">
        <f>IFERROR(MAX(IF(EP$290=1,IF(MOD(EP$291,12)=1,$D303*(Assumptions!EP221),$D303*(Assumptions!EP221-Assumptions!EO221)),IF(VLOOKUP($C303,Lease_Tenure,2,FALSE)=1,IF(MOD(EP$291,12)=1,$D303*((Assumptions!EO221)*(1-Assumptions!EP238)+(Assumptions!EP221-Assumptions!EO221)),$D303*(Assumptions!EP221-Assumptions!EO221)),IF(MOD(EP$290,VLOOKUP($C303,Lease_Tenure,2,FALSE))=1,IF(MOD(EP$291,12)=1,$D303*((Assumptions!EO221)*(1-Assumptions!EP238)+(Assumptions!EP221-Assumptions!EO221)),$D303*(Assumptions!EP221-Assumptions!EO221)),$D303*(Assumptions!EP221-Assumptions!EO221)))),0),0)</f>
        <v>0</v>
      </c>
      <c r="EQ303" s="185">
        <f>IFERROR(MAX(IF(EQ$290=1,IF(MOD(EQ$291,12)=1,$D303*(Assumptions!EQ221),$D303*(Assumptions!EQ221-Assumptions!EP221)),IF(VLOOKUP($C303,Lease_Tenure,2,FALSE)=1,IF(MOD(EQ$291,12)=1,$D303*((Assumptions!EP221)*(1-Assumptions!EQ238)+(Assumptions!EQ221-Assumptions!EP221)),$D303*(Assumptions!EQ221-Assumptions!EP221)),IF(MOD(EQ$290,VLOOKUP($C303,Lease_Tenure,2,FALSE))=1,IF(MOD(EQ$291,12)=1,$D303*((Assumptions!EP221)*(1-Assumptions!EQ238)+(Assumptions!EQ221-Assumptions!EP221)),$D303*(Assumptions!EQ221-Assumptions!EP221)),$D303*(Assumptions!EQ221-Assumptions!EP221)))),0),0)</f>
        <v>0</v>
      </c>
      <c r="ER303" s="185">
        <f>IFERROR(MAX(IF(ER$290=1,IF(MOD(ER$291,12)=1,$D303*(Assumptions!ER221),$D303*(Assumptions!ER221-Assumptions!EQ221)),IF(VLOOKUP($C303,Lease_Tenure,2,FALSE)=1,IF(MOD(ER$291,12)=1,$D303*((Assumptions!EQ221)*(1-Assumptions!ER238)+(Assumptions!ER221-Assumptions!EQ221)),$D303*(Assumptions!ER221-Assumptions!EQ221)),IF(MOD(ER$290,VLOOKUP($C303,Lease_Tenure,2,FALSE))=1,IF(MOD(ER$291,12)=1,$D303*((Assumptions!EQ221)*(1-Assumptions!ER238)+(Assumptions!ER221-Assumptions!EQ221)),$D303*(Assumptions!ER221-Assumptions!EQ221)),$D303*(Assumptions!ER221-Assumptions!EQ221)))),0),0)</f>
        <v>0</v>
      </c>
      <c r="ES303" s="185">
        <f>IFERROR(MAX(IF(ES$290=1,IF(MOD(ES$291,12)=1,$D303*(Assumptions!ES221),$D303*(Assumptions!ES221-Assumptions!ER221)),IF(VLOOKUP($C303,Lease_Tenure,2,FALSE)=1,IF(MOD(ES$291,12)=1,$D303*((Assumptions!ER221)*(1-Assumptions!ES238)+(Assumptions!ES221-Assumptions!ER221)),$D303*(Assumptions!ES221-Assumptions!ER221)),IF(MOD(ES$290,VLOOKUP($C303,Lease_Tenure,2,FALSE))=1,IF(MOD(ES$291,12)=1,$D303*((Assumptions!ER221)*(1-Assumptions!ES238)+(Assumptions!ES221-Assumptions!ER221)),$D303*(Assumptions!ES221-Assumptions!ER221)),$D303*(Assumptions!ES221-Assumptions!ER221)))),0),0)</f>
        <v>0.255</v>
      </c>
      <c r="ET303" s="185">
        <f>IFERROR(MAX(IF(ET$290=1,IF(MOD(ET$291,12)=1,$D303*(Assumptions!ET221),$D303*(Assumptions!ET221-Assumptions!ES221)),IF(VLOOKUP($C303,Lease_Tenure,2,FALSE)=1,IF(MOD(ET$291,12)=1,$D303*((Assumptions!ES221)*(1-Assumptions!ET238)+(Assumptions!ET221-Assumptions!ES221)),$D303*(Assumptions!ET221-Assumptions!ES221)),IF(MOD(ET$290,VLOOKUP($C303,Lease_Tenure,2,FALSE))=1,IF(MOD(ET$291,12)=1,$D303*((Assumptions!ES221)*(1-Assumptions!ET238)+(Assumptions!ET221-Assumptions!ES221)),$D303*(Assumptions!ET221-Assumptions!ES221)),$D303*(Assumptions!ET221-Assumptions!ES221)))),0),0)</f>
        <v>0</v>
      </c>
      <c r="EU303" s="185">
        <f>IFERROR(MAX(IF(EU$290=1,IF(MOD(EU$291,12)=1,$D303*(Assumptions!EU221),$D303*(Assumptions!EU221-Assumptions!ET221)),IF(VLOOKUP($C303,Lease_Tenure,2,FALSE)=1,IF(MOD(EU$291,12)=1,$D303*((Assumptions!ET221)*(1-Assumptions!EU238)+(Assumptions!EU221-Assumptions!ET221)),$D303*(Assumptions!EU221-Assumptions!ET221)),IF(MOD(EU$290,VLOOKUP($C303,Lease_Tenure,2,FALSE))=1,IF(MOD(EU$291,12)=1,$D303*((Assumptions!ET221)*(1-Assumptions!EU238)+(Assumptions!EU221-Assumptions!ET221)),$D303*(Assumptions!EU221-Assumptions!ET221)),$D303*(Assumptions!EU221-Assumptions!ET221)))),0),0)</f>
        <v>0</v>
      </c>
      <c r="EV303" s="185">
        <f>IFERROR(MAX(IF(EV$290=1,IF(MOD(EV$291,12)=1,$D303*(Assumptions!EV221),$D303*(Assumptions!EV221-Assumptions!EU221)),IF(VLOOKUP($C303,Lease_Tenure,2,FALSE)=1,IF(MOD(EV$291,12)=1,$D303*((Assumptions!EU221)*(1-Assumptions!EV238)+(Assumptions!EV221-Assumptions!EU221)),$D303*(Assumptions!EV221-Assumptions!EU221)),IF(MOD(EV$290,VLOOKUP($C303,Lease_Tenure,2,FALSE))=1,IF(MOD(EV$291,12)=1,$D303*((Assumptions!EU221)*(1-Assumptions!EV238)+(Assumptions!EV221-Assumptions!EU221)),$D303*(Assumptions!EV221-Assumptions!EU221)),$D303*(Assumptions!EV221-Assumptions!EU221)))),0),0)</f>
        <v>0</v>
      </c>
      <c r="EW303" s="185">
        <f>IFERROR(MAX(IF(EW$290=1,IF(MOD(EW$291,12)=1,$D303*(Assumptions!EW221),$D303*(Assumptions!EW221-Assumptions!EV221)),IF(VLOOKUP($C303,Lease_Tenure,2,FALSE)=1,IF(MOD(EW$291,12)=1,$D303*((Assumptions!EV221)*(1-Assumptions!EW238)+(Assumptions!EW221-Assumptions!EV221)),$D303*(Assumptions!EW221-Assumptions!EV221)),IF(MOD(EW$290,VLOOKUP($C303,Lease_Tenure,2,FALSE))=1,IF(MOD(EW$291,12)=1,$D303*((Assumptions!EV221)*(1-Assumptions!EW238)+(Assumptions!EW221-Assumptions!EV221)),$D303*(Assumptions!EW221-Assumptions!EV221)),$D303*(Assumptions!EW221-Assumptions!EV221)))),0),0)</f>
        <v>0</v>
      </c>
      <c r="EX303" s="185">
        <f>IFERROR(MAX(IF(EX$290=1,IF(MOD(EX$291,12)=1,$D303*(Assumptions!EX221),$D303*(Assumptions!EX221-Assumptions!EW221)),IF(VLOOKUP($C303,Lease_Tenure,2,FALSE)=1,IF(MOD(EX$291,12)=1,$D303*((Assumptions!EW221)*(1-Assumptions!EX238)+(Assumptions!EX221-Assumptions!EW221)),$D303*(Assumptions!EX221-Assumptions!EW221)),IF(MOD(EX$290,VLOOKUP($C303,Lease_Tenure,2,FALSE))=1,IF(MOD(EX$291,12)=1,$D303*((Assumptions!EW221)*(1-Assumptions!EX238)+(Assumptions!EX221-Assumptions!EW221)),$D303*(Assumptions!EX221-Assumptions!EW221)),$D303*(Assumptions!EX221-Assumptions!EW221)))),0),0)</f>
        <v>0</v>
      </c>
      <c r="EY303" s="185">
        <f>IFERROR(MAX(IF(EY$290=1,IF(MOD(EY$291,12)=1,$D303*(Assumptions!EY221),$D303*(Assumptions!EY221-Assumptions!EX221)),IF(VLOOKUP($C303,Lease_Tenure,2,FALSE)=1,IF(MOD(EY$291,12)=1,$D303*((Assumptions!EX221)*(1-Assumptions!EY238)+(Assumptions!EY221-Assumptions!EX221)),$D303*(Assumptions!EY221-Assumptions!EX221)),IF(MOD(EY$290,VLOOKUP($C303,Lease_Tenure,2,FALSE))=1,IF(MOD(EY$291,12)=1,$D303*((Assumptions!EX221)*(1-Assumptions!EY238)+(Assumptions!EY221-Assumptions!EX221)),$D303*(Assumptions!EY221-Assumptions!EX221)),$D303*(Assumptions!EY221-Assumptions!EX221)))),0),0)</f>
        <v>0</v>
      </c>
      <c r="EZ303" s="185">
        <f>IFERROR(MAX(IF(EZ$290=1,IF(MOD(EZ$291,12)=1,$D303*(Assumptions!EZ221),$D303*(Assumptions!EZ221-Assumptions!EY221)),IF(VLOOKUP($C303,Lease_Tenure,2,FALSE)=1,IF(MOD(EZ$291,12)=1,$D303*((Assumptions!EY221)*(1-Assumptions!EZ238)+(Assumptions!EZ221-Assumptions!EY221)),$D303*(Assumptions!EZ221-Assumptions!EY221)),IF(MOD(EZ$290,VLOOKUP($C303,Lease_Tenure,2,FALSE))=1,IF(MOD(EZ$291,12)=1,$D303*((Assumptions!EY221)*(1-Assumptions!EZ238)+(Assumptions!EZ221-Assumptions!EY221)),$D303*(Assumptions!EZ221-Assumptions!EY221)),$D303*(Assumptions!EZ221-Assumptions!EY221)))),0),0)</f>
        <v>0</v>
      </c>
      <c r="FA303" s="185">
        <f>IFERROR(MAX(IF(FA$290=1,IF(MOD(FA$291,12)=1,$D303*(Assumptions!FA221),$D303*(Assumptions!FA221-Assumptions!EZ221)),IF(VLOOKUP($C303,Lease_Tenure,2,FALSE)=1,IF(MOD(FA$291,12)=1,$D303*((Assumptions!EZ221)*(1-Assumptions!FA238)+(Assumptions!FA221-Assumptions!EZ221)),$D303*(Assumptions!FA221-Assumptions!EZ221)),IF(MOD(FA$290,VLOOKUP($C303,Lease_Tenure,2,FALSE))=1,IF(MOD(FA$291,12)=1,$D303*((Assumptions!EZ221)*(1-Assumptions!FA238)+(Assumptions!FA221-Assumptions!EZ221)),$D303*(Assumptions!FA221-Assumptions!EZ221)),$D303*(Assumptions!FA221-Assumptions!EZ221)))),0),0)</f>
        <v>0</v>
      </c>
      <c r="FB303" s="185">
        <f>IFERROR(MAX(IF(FB$290=1,IF(MOD(FB$291,12)=1,$D303*(Assumptions!FB221),$D303*(Assumptions!FB221-Assumptions!FA221)),IF(VLOOKUP($C303,Lease_Tenure,2,FALSE)=1,IF(MOD(FB$291,12)=1,$D303*((Assumptions!FA221)*(1-Assumptions!FB238)+(Assumptions!FB221-Assumptions!FA221)),$D303*(Assumptions!FB221-Assumptions!FA221)),IF(MOD(FB$290,VLOOKUP($C303,Lease_Tenure,2,FALSE))=1,IF(MOD(FB$291,12)=1,$D303*((Assumptions!FA221)*(1-Assumptions!FB238)+(Assumptions!FB221-Assumptions!FA221)),$D303*(Assumptions!FB221-Assumptions!FA221)),$D303*(Assumptions!FB221-Assumptions!FA221)))),0),0)</f>
        <v>0</v>
      </c>
      <c r="FC303" s="185">
        <f>IFERROR(MAX(IF(FC$290=1,IF(MOD(FC$291,12)=1,$D303*(Assumptions!FC221),$D303*(Assumptions!FC221-Assumptions!FB221)),IF(VLOOKUP($C303,Lease_Tenure,2,FALSE)=1,IF(MOD(FC$291,12)=1,$D303*((Assumptions!FB221)*(1-Assumptions!FC238)+(Assumptions!FC221-Assumptions!FB221)),$D303*(Assumptions!FC221-Assumptions!FB221)),IF(MOD(FC$290,VLOOKUP($C303,Lease_Tenure,2,FALSE))=1,IF(MOD(FC$291,12)=1,$D303*((Assumptions!FB221)*(1-Assumptions!FC238)+(Assumptions!FC221-Assumptions!FB221)),$D303*(Assumptions!FC221-Assumptions!FB221)),$D303*(Assumptions!FC221-Assumptions!FB221)))),0),0)</f>
        <v>0</v>
      </c>
      <c r="FD303" s="185">
        <f>IFERROR(MAX(IF(FD$290=1,IF(MOD(FD$291,12)=1,$D303*(Assumptions!FD221),$D303*(Assumptions!FD221-Assumptions!FC221)),IF(VLOOKUP($C303,Lease_Tenure,2,FALSE)=1,IF(MOD(FD$291,12)=1,$D303*((Assumptions!FC221)*(1-Assumptions!FD238)+(Assumptions!FD221-Assumptions!FC221)),$D303*(Assumptions!FD221-Assumptions!FC221)),IF(MOD(FD$290,VLOOKUP($C303,Lease_Tenure,2,FALSE))=1,IF(MOD(FD$291,12)=1,$D303*((Assumptions!FC221)*(1-Assumptions!FD238)+(Assumptions!FD221-Assumptions!FC221)),$D303*(Assumptions!FD221-Assumptions!FC221)),$D303*(Assumptions!FD221-Assumptions!FC221)))),0),0)</f>
        <v>0</v>
      </c>
      <c r="FE303" s="185">
        <f>IFERROR(MAX(IF(FE$290=1,IF(MOD(FE$291,12)=1,$D303*(Assumptions!FE221),$D303*(Assumptions!FE221-Assumptions!FD221)),IF(VLOOKUP($C303,Lease_Tenure,2,FALSE)=1,IF(MOD(FE$291,12)=1,$D303*((Assumptions!FD221)*(1-Assumptions!FE238)+(Assumptions!FE221-Assumptions!FD221)),$D303*(Assumptions!FE221-Assumptions!FD221)),IF(MOD(FE$290,VLOOKUP($C303,Lease_Tenure,2,FALSE))=1,IF(MOD(FE$291,12)=1,$D303*((Assumptions!FD221)*(1-Assumptions!FE238)+(Assumptions!FE221-Assumptions!FD221)),$D303*(Assumptions!FE221-Assumptions!FD221)),$D303*(Assumptions!FE221-Assumptions!FD221)))),0),0)</f>
        <v>0</v>
      </c>
      <c r="FF303" s="185">
        <f>IFERROR(MAX(IF(FF$290=1,IF(MOD(FF$291,12)=1,$D303*(Assumptions!FF221),$D303*(Assumptions!FF221-Assumptions!FE221)),IF(VLOOKUP($C303,Lease_Tenure,2,FALSE)=1,IF(MOD(FF$291,12)=1,$D303*((Assumptions!FE221)*(1-Assumptions!FF238)+(Assumptions!FF221-Assumptions!FE221)),$D303*(Assumptions!FF221-Assumptions!FE221)),IF(MOD(FF$290,VLOOKUP($C303,Lease_Tenure,2,FALSE))=1,IF(MOD(FF$291,12)=1,$D303*((Assumptions!FE221)*(1-Assumptions!FF238)+(Assumptions!FF221-Assumptions!FE221)),$D303*(Assumptions!FF221-Assumptions!FE221)),$D303*(Assumptions!FF221-Assumptions!FE221)))),0),0)</f>
        <v>0</v>
      </c>
      <c r="FG303" s="185">
        <f>IFERROR(MAX(IF(FG$290=1,IF(MOD(FG$291,12)=1,$D303*(Assumptions!FG221),$D303*(Assumptions!FG221-Assumptions!FF221)),IF(VLOOKUP($C303,Lease_Tenure,2,FALSE)=1,IF(MOD(FG$291,12)=1,$D303*((Assumptions!FF221)*(1-Assumptions!FG238)+(Assumptions!FG221-Assumptions!FF221)),$D303*(Assumptions!FG221-Assumptions!FF221)),IF(MOD(FG$290,VLOOKUP($C303,Lease_Tenure,2,FALSE))=1,IF(MOD(FG$291,12)=1,$D303*((Assumptions!FF221)*(1-Assumptions!FG238)+(Assumptions!FG221-Assumptions!FF221)),$D303*(Assumptions!FG221-Assumptions!FF221)),$D303*(Assumptions!FG221-Assumptions!FF221)))),0),0)</f>
        <v>0</v>
      </c>
      <c r="FH303" s="185">
        <f>IFERROR(MAX(IF(FH$290=1,IF(MOD(FH$291,12)=1,$D303*(Assumptions!FH221),$D303*(Assumptions!FH221-Assumptions!FG221)),IF(VLOOKUP($C303,Lease_Tenure,2,FALSE)=1,IF(MOD(FH$291,12)=1,$D303*((Assumptions!FG221)*(1-Assumptions!FH238)+(Assumptions!FH221-Assumptions!FG221)),$D303*(Assumptions!FH221-Assumptions!FG221)),IF(MOD(FH$290,VLOOKUP($C303,Lease_Tenure,2,FALSE))=1,IF(MOD(FH$291,12)=1,$D303*((Assumptions!FG221)*(1-Assumptions!FH238)+(Assumptions!FH221-Assumptions!FG221)),$D303*(Assumptions!FH221-Assumptions!FG221)),$D303*(Assumptions!FH221-Assumptions!FG221)))),0),0)</f>
        <v>0</v>
      </c>
      <c r="FI303" s="185">
        <f>IFERROR(MAX(IF(FI$290=1,IF(MOD(FI$291,12)=1,$D303*(Assumptions!FI221),$D303*(Assumptions!FI221-Assumptions!FH221)),IF(VLOOKUP($C303,Lease_Tenure,2,FALSE)=1,IF(MOD(FI$291,12)=1,$D303*((Assumptions!FH221)*(1-Assumptions!FI238)+(Assumptions!FI221-Assumptions!FH221)),$D303*(Assumptions!FI221-Assumptions!FH221)),IF(MOD(FI$290,VLOOKUP($C303,Lease_Tenure,2,FALSE))=1,IF(MOD(FI$291,12)=1,$D303*((Assumptions!FH221)*(1-Assumptions!FI238)+(Assumptions!FI221-Assumptions!FH221)),$D303*(Assumptions!FI221-Assumptions!FH221)),$D303*(Assumptions!FI221-Assumptions!FH221)))),0),0)</f>
        <v>0</v>
      </c>
      <c r="FJ303" s="185">
        <f>IFERROR(MAX(IF(FJ$290=1,IF(MOD(FJ$291,12)=1,$D303*(Assumptions!FJ221),$D303*(Assumptions!FJ221-Assumptions!FI221)),IF(VLOOKUP($C303,Lease_Tenure,2,FALSE)=1,IF(MOD(FJ$291,12)=1,$D303*((Assumptions!FI221)*(1-Assumptions!FJ238)+(Assumptions!FJ221-Assumptions!FI221)),$D303*(Assumptions!FJ221-Assumptions!FI221)),IF(MOD(FJ$290,VLOOKUP($C303,Lease_Tenure,2,FALSE))=1,IF(MOD(FJ$291,12)=1,$D303*((Assumptions!FI221)*(1-Assumptions!FJ238)+(Assumptions!FJ221-Assumptions!FI221)),$D303*(Assumptions!FJ221-Assumptions!FI221)),$D303*(Assumptions!FJ221-Assumptions!FI221)))),0),0)</f>
        <v>0</v>
      </c>
      <c r="FK303" s="185">
        <f>IFERROR(MAX(IF(FK$290=1,IF(MOD(FK$291,12)=1,$D303*(Assumptions!FK221),$D303*(Assumptions!FK221-Assumptions!FJ221)),IF(VLOOKUP($C303,Lease_Tenure,2,FALSE)=1,IF(MOD(FK$291,12)=1,$D303*((Assumptions!FJ221)*(1-Assumptions!FK238)+(Assumptions!FK221-Assumptions!FJ221)),$D303*(Assumptions!FK221-Assumptions!FJ221)),IF(MOD(FK$290,VLOOKUP($C303,Lease_Tenure,2,FALSE))=1,IF(MOD(FK$291,12)=1,$D303*((Assumptions!FJ221)*(1-Assumptions!FK238)+(Assumptions!FK221-Assumptions!FJ221)),$D303*(Assumptions!FK221-Assumptions!FJ221)),$D303*(Assumptions!FK221-Assumptions!FJ221)))),0),0)</f>
        <v>0</v>
      </c>
      <c r="FL303" s="185">
        <f>IFERROR(MAX(IF(FL$290=1,IF(MOD(FL$291,12)=1,$D303*(Assumptions!FL221),$D303*(Assumptions!FL221-Assumptions!FK221)),IF(VLOOKUP($C303,Lease_Tenure,2,FALSE)=1,IF(MOD(FL$291,12)=1,$D303*((Assumptions!FK221)*(1-Assumptions!FL238)+(Assumptions!FL221-Assumptions!FK221)),$D303*(Assumptions!FL221-Assumptions!FK221)),IF(MOD(FL$290,VLOOKUP($C303,Lease_Tenure,2,FALSE))=1,IF(MOD(FL$291,12)=1,$D303*((Assumptions!FK221)*(1-Assumptions!FL238)+(Assumptions!FL221-Assumptions!FK221)),$D303*(Assumptions!FL221-Assumptions!FK221)),$D303*(Assumptions!FL221-Assumptions!FK221)))),0),0)</f>
        <v>0</v>
      </c>
      <c r="FM303" s="185">
        <f>IFERROR(MAX(IF(FM$290=1,IF(MOD(FM$291,12)=1,$D303*(Assumptions!FM221),$D303*(Assumptions!FM221-Assumptions!FL221)),IF(VLOOKUP($C303,Lease_Tenure,2,FALSE)=1,IF(MOD(FM$291,12)=1,$D303*((Assumptions!FL221)*(1-Assumptions!FM238)+(Assumptions!FM221-Assumptions!FL221)),$D303*(Assumptions!FM221-Assumptions!FL221)),IF(MOD(FM$290,VLOOKUP($C303,Lease_Tenure,2,FALSE))=1,IF(MOD(FM$291,12)=1,$D303*((Assumptions!FL221)*(1-Assumptions!FM238)+(Assumptions!FM221-Assumptions!FL221)),$D303*(Assumptions!FM221-Assumptions!FL221)),$D303*(Assumptions!FM221-Assumptions!FL221)))),0),0)</f>
        <v>0</v>
      </c>
      <c r="FN303" s="185">
        <f>IFERROR(MAX(IF(FN$290=1,IF(MOD(FN$291,12)=1,$D303*(Assumptions!FN221),$D303*(Assumptions!FN221-Assumptions!FM221)),IF(VLOOKUP($C303,Lease_Tenure,2,FALSE)=1,IF(MOD(FN$291,12)=1,$D303*((Assumptions!FM221)*(1-Assumptions!FN238)+(Assumptions!FN221-Assumptions!FM221)),$D303*(Assumptions!FN221-Assumptions!FM221)),IF(MOD(FN$290,VLOOKUP($C303,Lease_Tenure,2,FALSE))=1,IF(MOD(FN$291,12)=1,$D303*((Assumptions!FM221)*(1-Assumptions!FN238)+(Assumptions!FN221-Assumptions!FM221)),$D303*(Assumptions!FN221-Assumptions!FM221)),$D303*(Assumptions!FN221-Assumptions!FM221)))),0),0)</f>
        <v>0</v>
      </c>
      <c r="FO303" s="185">
        <f>IFERROR(MAX(IF(FO$290=1,IF(MOD(FO$291,12)=1,$D303*(Assumptions!FO221),$D303*(Assumptions!FO221-Assumptions!FN221)),IF(VLOOKUP($C303,Lease_Tenure,2,FALSE)=1,IF(MOD(FO$291,12)=1,$D303*((Assumptions!FN221)*(1-Assumptions!FO238)+(Assumptions!FO221-Assumptions!FN221)),$D303*(Assumptions!FO221-Assumptions!FN221)),IF(MOD(FO$290,VLOOKUP($C303,Lease_Tenure,2,FALSE))=1,IF(MOD(FO$291,12)=1,$D303*((Assumptions!FN221)*(1-Assumptions!FO238)+(Assumptions!FO221-Assumptions!FN221)),$D303*(Assumptions!FO221-Assumptions!FN221)),$D303*(Assumptions!FO221-Assumptions!FN221)))),0),0)</f>
        <v>0</v>
      </c>
      <c r="FP303" s="185">
        <f>IFERROR(MAX(IF(FP$290=1,IF(MOD(FP$291,12)=1,$D303*(Assumptions!FP221),$D303*(Assumptions!FP221-Assumptions!FO221)),IF(VLOOKUP($C303,Lease_Tenure,2,FALSE)=1,IF(MOD(FP$291,12)=1,$D303*((Assumptions!FO221)*(1-Assumptions!FP238)+(Assumptions!FP221-Assumptions!FO221)),$D303*(Assumptions!FP221-Assumptions!FO221)),IF(MOD(FP$290,VLOOKUP($C303,Lease_Tenure,2,FALSE))=1,IF(MOD(FP$291,12)=1,$D303*((Assumptions!FO221)*(1-Assumptions!FP238)+(Assumptions!FP221-Assumptions!FO221)),$D303*(Assumptions!FP221-Assumptions!FO221)),$D303*(Assumptions!FP221-Assumptions!FO221)))),0),0)</f>
        <v>0</v>
      </c>
      <c r="FQ303" s="185">
        <f>IFERROR(MAX(IF(FQ$290=1,IF(MOD(FQ$291,12)=1,$D303*(Assumptions!FQ221),$D303*(Assumptions!FQ221-Assumptions!FP221)),IF(VLOOKUP($C303,Lease_Tenure,2,FALSE)=1,IF(MOD(FQ$291,12)=1,$D303*((Assumptions!FP221)*(1-Assumptions!FQ238)+(Assumptions!FQ221-Assumptions!FP221)),$D303*(Assumptions!FQ221-Assumptions!FP221)),IF(MOD(FQ$290,VLOOKUP($C303,Lease_Tenure,2,FALSE))=1,IF(MOD(FQ$291,12)=1,$D303*((Assumptions!FP221)*(1-Assumptions!FQ238)+(Assumptions!FQ221-Assumptions!FP221)),$D303*(Assumptions!FQ221-Assumptions!FP221)),$D303*(Assumptions!FQ221-Assumptions!FP221)))),0),0)</f>
        <v>0</v>
      </c>
      <c r="FR303" s="185">
        <f>IFERROR(MAX(IF(FR$290=1,IF(MOD(FR$291,12)=1,$D303*(Assumptions!FR221),$D303*(Assumptions!FR221-Assumptions!FQ221)),IF(VLOOKUP($C303,Lease_Tenure,2,FALSE)=1,IF(MOD(FR$291,12)=1,$D303*((Assumptions!FQ221)*(1-Assumptions!FR238)+(Assumptions!FR221-Assumptions!FQ221)),$D303*(Assumptions!FR221-Assumptions!FQ221)),IF(MOD(FR$290,VLOOKUP($C303,Lease_Tenure,2,FALSE))=1,IF(MOD(FR$291,12)=1,$D303*((Assumptions!FQ221)*(1-Assumptions!FR238)+(Assumptions!FR221-Assumptions!FQ221)),$D303*(Assumptions!FR221-Assumptions!FQ221)),$D303*(Assumptions!FR221-Assumptions!FQ221)))),0),0)</f>
        <v>0</v>
      </c>
      <c r="FS303" s="185">
        <f>IFERROR(MAX(IF(FS$290=1,IF(MOD(FS$291,12)=1,$D303*(Assumptions!FS221),$D303*(Assumptions!FS221-Assumptions!FR221)),IF(VLOOKUP($C303,Lease_Tenure,2,FALSE)=1,IF(MOD(FS$291,12)=1,$D303*((Assumptions!FR221)*(1-Assumptions!FS238)+(Assumptions!FS221-Assumptions!FR221)),$D303*(Assumptions!FS221-Assumptions!FR221)),IF(MOD(FS$290,VLOOKUP($C303,Lease_Tenure,2,FALSE))=1,IF(MOD(FS$291,12)=1,$D303*((Assumptions!FR221)*(1-Assumptions!FS238)+(Assumptions!FS221-Assumptions!FR221)),$D303*(Assumptions!FS221-Assumptions!FR221)),$D303*(Assumptions!FS221-Assumptions!FR221)))),0),0)</f>
        <v>0</v>
      </c>
      <c r="FT303" s="185">
        <f>IFERROR(MAX(IF(FT$290=1,IF(MOD(FT$291,12)=1,$D303*(Assumptions!FT221),$D303*(Assumptions!FT221-Assumptions!FS221)),IF(VLOOKUP($C303,Lease_Tenure,2,FALSE)=1,IF(MOD(FT$291,12)=1,$D303*((Assumptions!FS221)*(1-Assumptions!FT238)+(Assumptions!FT221-Assumptions!FS221)),$D303*(Assumptions!FT221-Assumptions!FS221)),IF(MOD(FT$290,VLOOKUP($C303,Lease_Tenure,2,FALSE))=1,IF(MOD(FT$291,12)=1,$D303*((Assumptions!FS221)*(1-Assumptions!FT238)+(Assumptions!FT221-Assumptions!FS221)),$D303*(Assumptions!FT221-Assumptions!FS221)),$D303*(Assumptions!FT221-Assumptions!FS221)))),0),0)</f>
        <v>0</v>
      </c>
      <c r="FU303" s="185">
        <f>IFERROR(MAX(IF(FU$290=1,IF(MOD(FU$291,12)=1,$D303*(Assumptions!FU221),$D303*(Assumptions!FU221-Assumptions!FT221)),IF(VLOOKUP($C303,Lease_Tenure,2,FALSE)=1,IF(MOD(FU$291,12)=1,$D303*((Assumptions!FT221)*(1-Assumptions!FU238)+(Assumptions!FU221-Assumptions!FT221)),$D303*(Assumptions!FU221-Assumptions!FT221)),IF(MOD(FU$290,VLOOKUP($C303,Lease_Tenure,2,FALSE))=1,IF(MOD(FU$291,12)=1,$D303*((Assumptions!FT221)*(1-Assumptions!FU238)+(Assumptions!FU221-Assumptions!FT221)),$D303*(Assumptions!FU221-Assumptions!FT221)),$D303*(Assumptions!FU221-Assumptions!FT221)))),0),0)</f>
        <v>0</v>
      </c>
      <c r="FV303" s="185">
        <f>IFERROR(MAX(IF(FV$290=1,IF(MOD(FV$291,12)=1,$D303*(Assumptions!FV221),$D303*(Assumptions!FV221-Assumptions!FU221)),IF(VLOOKUP($C303,Lease_Tenure,2,FALSE)=1,IF(MOD(FV$291,12)=1,$D303*((Assumptions!FU221)*(1-Assumptions!FV238)+(Assumptions!FV221-Assumptions!FU221)),$D303*(Assumptions!FV221-Assumptions!FU221)),IF(MOD(FV$290,VLOOKUP($C303,Lease_Tenure,2,FALSE))=1,IF(MOD(FV$291,12)=1,$D303*((Assumptions!FU221)*(1-Assumptions!FV238)+(Assumptions!FV221-Assumptions!FU221)),$D303*(Assumptions!FV221-Assumptions!FU221)),$D303*(Assumptions!FV221-Assumptions!FU221)))),0),0)</f>
        <v>0</v>
      </c>
      <c r="FW303" s="185">
        <f>IFERROR(MAX(IF(FW$290=1,IF(MOD(FW$291,12)=1,$D303*(Assumptions!FW221),$D303*(Assumptions!FW221-Assumptions!FV221)),IF(VLOOKUP($C303,Lease_Tenure,2,FALSE)=1,IF(MOD(FW$291,12)=1,$D303*((Assumptions!FV221)*(1-Assumptions!FW238)+(Assumptions!FW221-Assumptions!FV221)),$D303*(Assumptions!FW221-Assumptions!FV221)),IF(MOD(FW$290,VLOOKUP($C303,Lease_Tenure,2,FALSE))=1,IF(MOD(FW$291,12)=1,$D303*((Assumptions!FV221)*(1-Assumptions!FW238)+(Assumptions!FW221-Assumptions!FV221)),$D303*(Assumptions!FW221-Assumptions!FV221)),$D303*(Assumptions!FW221-Assumptions!FV221)))),0),0)</f>
        <v>0</v>
      </c>
      <c r="FX303" s="185">
        <f>IFERROR(MAX(IF(FX$290=1,IF(MOD(FX$291,12)=1,$D303*(Assumptions!FX221),$D303*(Assumptions!FX221-Assumptions!FW221)),IF(VLOOKUP($C303,Lease_Tenure,2,FALSE)=1,IF(MOD(FX$291,12)=1,$D303*((Assumptions!FW221)*(1-Assumptions!FX238)+(Assumptions!FX221-Assumptions!FW221)),$D303*(Assumptions!FX221-Assumptions!FW221)),IF(MOD(FX$290,VLOOKUP($C303,Lease_Tenure,2,FALSE))=1,IF(MOD(FX$291,12)=1,$D303*((Assumptions!FW221)*(1-Assumptions!FX238)+(Assumptions!FX221-Assumptions!FW221)),$D303*(Assumptions!FX221-Assumptions!FW221)),$D303*(Assumptions!FX221-Assumptions!FW221)))),0),0)</f>
        <v>0</v>
      </c>
      <c r="FY303" s="185">
        <f>IFERROR(MAX(IF(FY$290=1,IF(MOD(FY$291,12)=1,$D303*(Assumptions!FY221),$D303*(Assumptions!FY221-Assumptions!FX221)),IF(VLOOKUP($C303,Lease_Tenure,2,FALSE)=1,IF(MOD(FY$291,12)=1,$D303*((Assumptions!FX221)*(1-Assumptions!FY238)+(Assumptions!FY221-Assumptions!FX221)),$D303*(Assumptions!FY221-Assumptions!FX221)),IF(MOD(FY$290,VLOOKUP($C303,Lease_Tenure,2,FALSE))=1,IF(MOD(FY$291,12)=1,$D303*((Assumptions!FX221)*(1-Assumptions!FY238)+(Assumptions!FY221-Assumptions!FX221)),$D303*(Assumptions!FY221-Assumptions!FX221)),$D303*(Assumptions!FY221-Assumptions!FX221)))),0),0)</f>
        <v>0</v>
      </c>
      <c r="FZ303" s="185">
        <f>IFERROR(MAX(IF(FZ$290=1,IF(MOD(FZ$291,12)=1,$D303*(Assumptions!FZ221),$D303*(Assumptions!FZ221-Assumptions!FY221)),IF(VLOOKUP($C303,Lease_Tenure,2,FALSE)=1,IF(MOD(FZ$291,12)=1,$D303*((Assumptions!FY221)*(1-Assumptions!FZ238)+(Assumptions!FZ221-Assumptions!FY221)),$D303*(Assumptions!FZ221-Assumptions!FY221)),IF(MOD(FZ$290,VLOOKUP($C303,Lease_Tenure,2,FALSE))=1,IF(MOD(FZ$291,12)=1,$D303*((Assumptions!FY221)*(1-Assumptions!FZ238)+(Assumptions!FZ221-Assumptions!FY221)),$D303*(Assumptions!FZ221-Assumptions!FY221)),$D303*(Assumptions!FZ221-Assumptions!FY221)))),0),0)</f>
        <v>0</v>
      </c>
      <c r="GA303" s="185">
        <f>IFERROR(MAX(IF(GA$290=1,IF(MOD(GA$291,12)=1,$D303*(Assumptions!GA221),$D303*(Assumptions!GA221-Assumptions!FZ221)),IF(VLOOKUP($C303,Lease_Tenure,2,FALSE)=1,IF(MOD(GA$291,12)=1,$D303*((Assumptions!FZ221)*(1-Assumptions!GA238)+(Assumptions!GA221-Assumptions!FZ221)),$D303*(Assumptions!GA221-Assumptions!FZ221)),IF(MOD(GA$290,VLOOKUP($C303,Lease_Tenure,2,FALSE))=1,IF(MOD(GA$291,12)=1,$D303*((Assumptions!FZ221)*(1-Assumptions!GA238)+(Assumptions!GA221-Assumptions!FZ221)),$D303*(Assumptions!GA221-Assumptions!FZ221)),$D303*(Assumptions!GA221-Assumptions!FZ221)))),0),0)</f>
        <v>0</v>
      </c>
      <c r="GB303" s="185">
        <f>IFERROR(MAX(IF(GB$290=1,IF(MOD(GB$291,12)=1,$D303*(Assumptions!GB221),$D303*(Assumptions!GB221-Assumptions!GA221)),IF(VLOOKUP($C303,Lease_Tenure,2,FALSE)=1,IF(MOD(GB$291,12)=1,$D303*((Assumptions!GA221)*(1-Assumptions!GB238)+(Assumptions!GB221-Assumptions!GA221)),$D303*(Assumptions!GB221-Assumptions!GA221)),IF(MOD(GB$290,VLOOKUP($C303,Lease_Tenure,2,FALSE))=1,IF(MOD(GB$291,12)=1,$D303*((Assumptions!GA221)*(1-Assumptions!GB238)+(Assumptions!GB221-Assumptions!GA221)),$D303*(Assumptions!GB221-Assumptions!GA221)),$D303*(Assumptions!GB221-Assumptions!GA221)))),0),0)</f>
        <v>0</v>
      </c>
      <c r="GC303" s="185">
        <f>IFERROR(MAX(IF(GC$290=1,IF(MOD(GC$291,12)=1,$D303*(Assumptions!GC221),$D303*(Assumptions!GC221-Assumptions!GB221)),IF(VLOOKUP($C303,Lease_Tenure,2,FALSE)=1,IF(MOD(GC$291,12)=1,$D303*((Assumptions!GB221)*(1-Assumptions!GC238)+(Assumptions!GC221-Assumptions!GB221)),$D303*(Assumptions!GC221-Assumptions!GB221)),IF(MOD(GC$290,VLOOKUP($C303,Lease_Tenure,2,FALSE))=1,IF(MOD(GC$291,12)=1,$D303*((Assumptions!GB221)*(1-Assumptions!GC238)+(Assumptions!GC221-Assumptions!GB221)),$D303*(Assumptions!GC221-Assumptions!GB221)),$D303*(Assumptions!GC221-Assumptions!GB221)))),0),0)</f>
        <v>0</v>
      </c>
      <c r="GD303" s="185">
        <f>IFERROR(MAX(IF(GD$290=1,IF(MOD(GD$291,12)=1,$D303*(Assumptions!GD221),$D303*(Assumptions!GD221-Assumptions!GC221)),IF(VLOOKUP($C303,Lease_Tenure,2,FALSE)=1,IF(MOD(GD$291,12)=1,$D303*((Assumptions!GC221)*(1-Assumptions!GD238)+(Assumptions!GD221-Assumptions!GC221)),$D303*(Assumptions!GD221-Assumptions!GC221)),IF(MOD(GD$290,VLOOKUP($C303,Lease_Tenure,2,FALSE))=1,IF(MOD(GD$291,12)=1,$D303*((Assumptions!GC221)*(1-Assumptions!GD238)+(Assumptions!GD221-Assumptions!GC221)),$D303*(Assumptions!GD221-Assumptions!GC221)),$D303*(Assumptions!GD221-Assumptions!GC221)))),0),0)</f>
        <v>0</v>
      </c>
      <c r="GE303" s="185">
        <f>IFERROR(MAX(IF(GE$290=1,IF(MOD(GE$291,12)=1,$D303*(Assumptions!GE221),$D303*(Assumptions!GE221-Assumptions!GD221)),IF(VLOOKUP($C303,Lease_Tenure,2,FALSE)=1,IF(MOD(GE$291,12)=1,$D303*((Assumptions!GD221)*(1-Assumptions!GE238)+(Assumptions!GE221-Assumptions!GD221)),$D303*(Assumptions!GE221-Assumptions!GD221)),IF(MOD(GE$290,VLOOKUP($C303,Lease_Tenure,2,FALSE))=1,IF(MOD(GE$291,12)=1,$D303*((Assumptions!GD221)*(1-Assumptions!GE238)+(Assumptions!GE221-Assumptions!GD221)),$D303*(Assumptions!GE221-Assumptions!GD221)),$D303*(Assumptions!GE221-Assumptions!GD221)))),0),0)</f>
        <v>0</v>
      </c>
      <c r="GF303" s="185">
        <f>IFERROR(MAX(IF(GF$290=1,IF(MOD(GF$291,12)=1,$D303*(Assumptions!GF221),$D303*(Assumptions!GF221-Assumptions!GE221)),IF(VLOOKUP($C303,Lease_Tenure,2,FALSE)=1,IF(MOD(GF$291,12)=1,$D303*((Assumptions!GE221)*(1-Assumptions!GF238)+(Assumptions!GF221-Assumptions!GE221)),$D303*(Assumptions!GF221-Assumptions!GE221)),IF(MOD(GF$290,VLOOKUP($C303,Lease_Tenure,2,FALSE))=1,IF(MOD(GF$291,12)=1,$D303*((Assumptions!GE221)*(1-Assumptions!GF238)+(Assumptions!GF221-Assumptions!GE221)),$D303*(Assumptions!GF221-Assumptions!GE221)),$D303*(Assumptions!GF221-Assumptions!GE221)))),0),0)</f>
        <v>0</v>
      </c>
      <c r="GG303" s="185">
        <f>IFERROR(MAX(IF(GG$290=1,IF(MOD(GG$291,12)=1,$D303*(Assumptions!GG221),$D303*(Assumptions!GG221-Assumptions!GF221)),IF(VLOOKUP($C303,Lease_Tenure,2,FALSE)=1,IF(MOD(GG$291,12)=1,$D303*((Assumptions!GF221)*(1-Assumptions!GG238)+(Assumptions!GG221-Assumptions!GF221)),$D303*(Assumptions!GG221-Assumptions!GF221)),IF(MOD(GG$290,VLOOKUP($C303,Lease_Tenure,2,FALSE))=1,IF(MOD(GG$291,12)=1,$D303*((Assumptions!GF221)*(1-Assumptions!GG238)+(Assumptions!GG221-Assumptions!GF221)),$D303*(Assumptions!GG221-Assumptions!GF221)),$D303*(Assumptions!GG221-Assumptions!GF221)))),0),0)</f>
        <v>0</v>
      </c>
    </row>
    <row r="304" spans="2:189">
      <c r="B304" s="148">
        <v>12</v>
      </c>
      <c r="C304" s="184" t="str">
        <f t="shared" si="370"/>
        <v>Other</v>
      </c>
      <c r="D304" s="182">
        <f t="shared" si="371"/>
        <v>1</v>
      </c>
      <c r="E304" s="185">
        <f>IFERROR(MAX(IF(E$290=1,IF(MOD(E$291,12)=1,$D304*(Assumptions!E222),$D304*(Assumptions!E222-Assumptions!D222)),IF(VLOOKUP($C304,Lease_Tenure,2,FALSE)=1,IF(MOD(E$291,12)=1,$D304*((Assumptions!D222)*(1-Assumptions!E239)+(Assumptions!E222-Assumptions!D222)),$D304*(Assumptions!E222-Assumptions!D222)),IF(MOD(E$290,VLOOKUP($C304,Lease_Tenure,2,FALSE))=1,IF(MOD(E$291,12)=1,$D304*((Assumptions!D222)*(1-Assumptions!E239)+(Assumptions!E222-Assumptions!D222)),$D304*(Assumptions!E222-Assumptions!D222)),$D304*(Assumptions!E222-Assumptions!D222)))),0),0)</f>
        <v>0.8</v>
      </c>
      <c r="F304" s="185">
        <f>IFERROR(MAX(IF(F$290=1,IF(MOD(F$291,12)=1,$D304*(Assumptions!F222),$D304*(Assumptions!F222-Assumptions!E222)),IF(VLOOKUP($C304,Lease_Tenure,2,FALSE)=1,IF(MOD(F$291,12)=1,$D304*((Assumptions!E222)*(1-Assumptions!F239)+(Assumptions!F222-Assumptions!E222)),$D304*(Assumptions!F222-Assumptions!E222)),IF(MOD(F$290,VLOOKUP($C304,Lease_Tenure,2,FALSE))=1,IF(MOD(F$291,12)=1,$D304*((Assumptions!E222)*(1-Assumptions!F239)+(Assumptions!F222-Assumptions!E222)),$D304*(Assumptions!F222-Assumptions!E222)),$D304*(Assumptions!F222-Assumptions!E222)))),0),0)</f>
        <v>0</v>
      </c>
      <c r="G304" s="185">
        <f>IFERROR(MAX(IF(G$290=1,IF(MOD(G$291,12)=1,$D304*(Assumptions!G222),$D304*(Assumptions!G222-Assumptions!F222)),IF(VLOOKUP($C304,Lease_Tenure,2,FALSE)=1,IF(MOD(G$291,12)=1,$D304*((Assumptions!F222)*(1-Assumptions!G239)+(Assumptions!G222-Assumptions!F222)),$D304*(Assumptions!G222-Assumptions!F222)),IF(MOD(G$290,VLOOKUP($C304,Lease_Tenure,2,FALSE))=1,IF(MOD(G$291,12)=1,$D304*((Assumptions!F222)*(1-Assumptions!G239)+(Assumptions!G222-Assumptions!F222)),$D304*(Assumptions!G222-Assumptions!F222)),$D304*(Assumptions!G222-Assumptions!F222)))),0),0)</f>
        <v>0</v>
      </c>
      <c r="H304" s="185">
        <f>IFERROR(MAX(IF(H$290=1,IF(MOD(H$291,12)=1,$D304*(Assumptions!H222),$D304*(Assumptions!H222-Assumptions!G222)),IF(VLOOKUP($C304,Lease_Tenure,2,FALSE)=1,IF(MOD(H$291,12)=1,$D304*((Assumptions!G222)*(1-Assumptions!H239)+(Assumptions!H222-Assumptions!G222)),$D304*(Assumptions!H222-Assumptions!G222)),IF(MOD(H$290,VLOOKUP($C304,Lease_Tenure,2,FALSE))=1,IF(MOD(H$291,12)=1,$D304*((Assumptions!G222)*(1-Assumptions!H239)+(Assumptions!H222-Assumptions!G222)),$D304*(Assumptions!H222-Assumptions!G222)),$D304*(Assumptions!H222-Assumptions!G222)))),0),0)</f>
        <v>0.13</v>
      </c>
      <c r="I304" s="185">
        <f>IFERROR(MAX(IF(I$290=1,IF(MOD(I$291,12)=1,$D304*(Assumptions!I222),$D304*(Assumptions!I222-Assumptions!H222)),IF(VLOOKUP($C304,Lease_Tenure,2,FALSE)=1,IF(MOD(I$291,12)=1,$D304*((Assumptions!H222)*(1-Assumptions!I239)+(Assumptions!I222-Assumptions!H222)),$D304*(Assumptions!I222-Assumptions!H222)),IF(MOD(I$290,VLOOKUP($C304,Lease_Tenure,2,FALSE))=1,IF(MOD(I$291,12)=1,$D304*((Assumptions!H222)*(1-Assumptions!I239)+(Assumptions!I222-Assumptions!H222)),$D304*(Assumptions!I222-Assumptions!H222)),$D304*(Assumptions!I222-Assumptions!H222)))),0),0)</f>
        <v>1.0000000000000009E-2</v>
      </c>
      <c r="J304" s="185">
        <f>IFERROR(MAX(IF(J$290=1,IF(MOD(J$291,12)=1,$D304*(Assumptions!J222),$D304*(Assumptions!J222-Assumptions!I222)),IF(VLOOKUP($C304,Lease_Tenure,2,FALSE)=1,IF(MOD(J$291,12)=1,$D304*((Assumptions!I222)*(1-Assumptions!J239)+(Assumptions!J222-Assumptions!I222)),$D304*(Assumptions!J222-Assumptions!I222)),IF(MOD(J$290,VLOOKUP($C304,Lease_Tenure,2,FALSE))=1,IF(MOD(J$291,12)=1,$D304*((Assumptions!I222)*(1-Assumptions!J239)+(Assumptions!J222-Assumptions!I222)),$D304*(Assumptions!J222-Assumptions!I222)),$D304*(Assumptions!J222-Assumptions!I222)))),0),0)</f>
        <v>1.0000000000000009E-2</v>
      </c>
      <c r="K304" s="185">
        <f>IFERROR(MAX(IF(K$290=1,IF(MOD(K$291,12)=1,$D304*(Assumptions!K222),$D304*(Assumptions!K222-Assumptions!J222)),IF(VLOOKUP($C304,Lease_Tenure,2,FALSE)=1,IF(MOD(K$291,12)=1,$D304*((Assumptions!J222)*(1-Assumptions!K239)+(Assumptions!K222-Assumptions!J222)),$D304*(Assumptions!K222-Assumptions!J222)),IF(MOD(K$290,VLOOKUP($C304,Lease_Tenure,2,FALSE))=1,IF(MOD(K$291,12)=1,$D304*((Assumptions!J222)*(1-Assumptions!K239)+(Assumptions!K222-Assumptions!J222)),$D304*(Assumptions!K222-Assumptions!J222)),$D304*(Assumptions!K222-Assumptions!J222)))),0),0)</f>
        <v>1.0000000000000009E-2</v>
      </c>
      <c r="L304" s="185">
        <f>IFERROR(MAX(IF(L$290=1,IF(MOD(L$291,12)=1,$D304*(Assumptions!L222),$D304*(Assumptions!L222-Assumptions!K222)),IF(VLOOKUP($C304,Lease_Tenure,2,FALSE)=1,IF(MOD(L$291,12)=1,$D304*((Assumptions!K222)*(1-Assumptions!L239)+(Assumptions!L222-Assumptions!K222)),$D304*(Assumptions!L222-Assumptions!K222)),IF(MOD(L$290,VLOOKUP($C304,Lease_Tenure,2,FALSE))=1,IF(MOD(L$291,12)=1,$D304*((Assumptions!K222)*(1-Assumptions!L239)+(Assumptions!L222-Assumptions!K222)),$D304*(Assumptions!L222-Assumptions!K222)),$D304*(Assumptions!L222-Assumptions!K222)))),0),0)</f>
        <v>1.0000000000000009E-2</v>
      </c>
      <c r="M304" s="185">
        <f>IFERROR(MAX(IF(M$290=1,IF(MOD(M$291,12)=1,$D304*(Assumptions!M222),$D304*(Assumptions!M222-Assumptions!L222)),IF(VLOOKUP($C304,Lease_Tenure,2,FALSE)=1,IF(MOD(M$291,12)=1,$D304*((Assumptions!L222)*(1-Assumptions!M239)+(Assumptions!M222-Assumptions!L222)),$D304*(Assumptions!M222-Assumptions!L222)),IF(MOD(M$290,VLOOKUP($C304,Lease_Tenure,2,FALSE))=1,IF(MOD(M$291,12)=1,$D304*((Assumptions!L222)*(1-Assumptions!M239)+(Assumptions!M222-Assumptions!L222)),$D304*(Assumptions!M222-Assumptions!L222)),$D304*(Assumptions!M222-Assumptions!L222)))),0),0)</f>
        <v>1.0000000000000009E-2</v>
      </c>
      <c r="N304" s="185">
        <f>IFERROR(MAX(IF(N$290=1,IF(MOD(N$291,12)=1,$D304*(Assumptions!N222),$D304*(Assumptions!N222-Assumptions!M222)),IF(VLOOKUP($C304,Lease_Tenure,2,FALSE)=1,IF(MOD(N$291,12)=1,$D304*((Assumptions!M222)*(1-Assumptions!N239)+(Assumptions!N222-Assumptions!M222)),$D304*(Assumptions!N222-Assumptions!M222)),IF(MOD(N$290,VLOOKUP($C304,Lease_Tenure,2,FALSE))=1,IF(MOD(N$291,12)=1,$D304*((Assumptions!M222)*(1-Assumptions!N239)+(Assumptions!N222-Assumptions!M222)),$D304*(Assumptions!N222-Assumptions!M222)),$D304*(Assumptions!N222-Assumptions!M222)))),0),0)</f>
        <v>1.0000000000000009E-2</v>
      </c>
      <c r="O304" s="185">
        <f>IFERROR(MAX(IF(O$290=1,IF(MOD(O$291,12)=1,$D304*(Assumptions!O222),$D304*(Assumptions!O222-Assumptions!N222)),IF(VLOOKUP($C304,Lease_Tenure,2,FALSE)=1,IF(MOD(O$291,12)=1,$D304*((Assumptions!N222)*(1-Assumptions!O239)+(Assumptions!O222-Assumptions!N222)),$D304*(Assumptions!O222-Assumptions!N222)),IF(MOD(O$290,VLOOKUP($C304,Lease_Tenure,2,FALSE))=1,IF(MOD(O$291,12)=1,$D304*((Assumptions!N222)*(1-Assumptions!O239)+(Assumptions!O222-Assumptions!N222)),$D304*(Assumptions!O222-Assumptions!N222)),$D304*(Assumptions!O222-Assumptions!N222)))),0),0)</f>
        <v>1.0000000000000009E-2</v>
      </c>
      <c r="P304" s="185">
        <f>IFERROR(MAX(IF(P$290=1,IF(MOD(P$291,12)=1,$D304*(Assumptions!P222),$D304*(Assumptions!P222-Assumptions!O222)),IF(VLOOKUP($C304,Lease_Tenure,2,FALSE)=1,IF(MOD(P$291,12)=1,$D304*((Assumptions!O222)*(1-Assumptions!P239)+(Assumptions!P222-Assumptions!O222)),$D304*(Assumptions!P222-Assumptions!O222)),IF(MOD(P$290,VLOOKUP($C304,Lease_Tenure,2,FALSE))=1,IF(MOD(P$291,12)=1,$D304*((Assumptions!O222)*(1-Assumptions!P239)+(Assumptions!P222-Assumptions!O222)),$D304*(Assumptions!P222-Assumptions!O222)),$D304*(Assumptions!P222-Assumptions!O222)))),0),0)</f>
        <v>1.0000000000000009E-2</v>
      </c>
      <c r="Q304" s="185">
        <f>IFERROR(MAX(IF(Q$290=1,IF(MOD(Q$291,12)=1,$D304*(Assumptions!Q222),$D304*(Assumptions!Q222-Assumptions!P222)),IF(VLOOKUP($C304,Lease_Tenure,2,FALSE)=1,IF(MOD(Q$291,12)=1,$D304*((Assumptions!P222)*(1-Assumptions!Q239)+(Assumptions!Q222-Assumptions!P222)),$D304*(Assumptions!Q222-Assumptions!P222)),IF(MOD(Q$290,VLOOKUP($C304,Lease_Tenure,2,FALSE))=1,IF(MOD(Q$291,12)=1,$D304*((Assumptions!P222)*(1-Assumptions!Q239)+(Assumptions!Q222-Assumptions!P222)),$D304*(Assumptions!Q222-Assumptions!P222)),$D304*(Assumptions!Q222-Assumptions!P222)))),0),0)</f>
        <v>0.21300000000000002</v>
      </c>
      <c r="R304" s="185">
        <f>IFERROR(MAX(IF(R$290=1,IF(MOD(R$291,12)=1,$D304*(Assumptions!R222),$D304*(Assumptions!R222-Assumptions!Q222)),IF(VLOOKUP($C304,Lease_Tenure,2,FALSE)=1,IF(MOD(R$291,12)=1,$D304*((Assumptions!Q222)*(1-Assumptions!R239)+(Assumptions!R222-Assumptions!Q222)),$D304*(Assumptions!R222-Assumptions!Q222)),IF(MOD(R$290,VLOOKUP($C304,Lease_Tenure,2,FALSE))=1,IF(MOD(R$291,12)=1,$D304*((Assumptions!Q222)*(1-Assumptions!R239)+(Assumptions!R222-Assumptions!Q222)),$D304*(Assumptions!R222-Assumptions!Q222)),$D304*(Assumptions!R222-Assumptions!Q222)))),0),0)</f>
        <v>0</v>
      </c>
      <c r="S304" s="185">
        <f>IFERROR(MAX(IF(S$290=1,IF(MOD(S$291,12)=1,$D304*(Assumptions!S222),$D304*(Assumptions!S222-Assumptions!R222)),IF(VLOOKUP($C304,Lease_Tenure,2,FALSE)=1,IF(MOD(S$291,12)=1,$D304*((Assumptions!R222)*(1-Assumptions!S239)+(Assumptions!S222-Assumptions!R222)),$D304*(Assumptions!S222-Assumptions!R222)),IF(MOD(S$290,VLOOKUP($C304,Lease_Tenure,2,FALSE))=1,IF(MOD(S$291,12)=1,$D304*((Assumptions!R222)*(1-Assumptions!S239)+(Assumptions!S222-Assumptions!R222)),$D304*(Assumptions!S222-Assumptions!R222)),$D304*(Assumptions!S222-Assumptions!R222)))),0),0)</f>
        <v>0</v>
      </c>
      <c r="T304" s="185">
        <f>IFERROR(MAX(IF(T$290=1,IF(MOD(T$291,12)=1,$D304*(Assumptions!T222),$D304*(Assumptions!T222-Assumptions!S222)),IF(VLOOKUP($C304,Lease_Tenure,2,FALSE)=1,IF(MOD(T$291,12)=1,$D304*((Assumptions!S222)*(1-Assumptions!T239)+(Assumptions!T222-Assumptions!S222)),$D304*(Assumptions!T222-Assumptions!S222)),IF(MOD(T$290,VLOOKUP($C304,Lease_Tenure,2,FALSE))=1,IF(MOD(T$291,12)=1,$D304*((Assumptions!S222)*(1-Assumptions!T239)+(Assumptions!T222-Assumptions!S222)),$D304*(Assumptions!T222-Assumptions!S222)),$D304*(Assumptions!T222-Assumptions!S222)))),0),0)</f>
        <v>0</v>
      </c>
      <c r="U304" s="185">
        <f>IFERROR(MAX(IF(U$290=1,IF(MOD(U$291,12)=1,$D304*(Assumptions!U222),$D304*(Assumptions!U222-Assumptions!T222)),IF(VLOOKUP($C304,Lease_Tenure,2,FALSE)=1,IF(MOD(U$291,12)=1,$D304*((Assumptions!T222)*(1-Assumptions!U239)+(Assumptions!U222-Assumptions!T222)),$D304*(Assumptions!U222-Assumptions!T222)),IF(MOD(U$290,VLOOKUP($C304,Lease_Tenure,2,FALSE))=1,IF(MOD(U$291,12)=1,$D304*((Assumptions!T222)*(1-Assumptions!U239)+(Assumptions!U222-Assumptions!T222)),$D304*(Assumptions!U222-Assumptions!T222)),$D304*(Assumptions!U222-Assumptions!T222)))),0),0)</f>
        <v>0</v>
      </c>
      <c r="V304" s="185">
        <f>IFERROR(MAX(IF(V$290=1,IF(MOD(V$291,12)=1,$D304*(Assumptions!V222),$D304*(Assumptions!V222-Assumptions!U222)),IF(VLOOKUP($C304,Lease_Tenure,2,FALSE)=1,IF(MOD(V$291,12)=1,$D304*((Assumptions!U222)*(1-Assumptions!V239)+(Assumptions!V222-Assumptions!U222)),$D304*(Assumptions!V222-Assumptions!U222)),IF(MOD(V$290,VLOOKUP($C304,Lease_Tenure,2,FALSE))=1,IF(MOD(V$291,12)=1,$D304*((Assumptions!U222)*(1-Assumptions!V239)+(Assumptions!V222-Assumptions!U222)),$D304*(Assumptions!V222-Assumptions!U222)),$D304*(Assumptions!V222-Assumptions!U222)))),0),0)</f>
        <v>0</v>
      </c>
      <c r="W304" s="185">
        <f>IFERROR(MAX(IF(W$290=1,IF(MOD(W$291,12)=1,$D304*(Assumptions!W222),$D304*(Assumptions!W222-Assumptions!V222)),IF(VLOOKUP($C304,Lease_Tenure,2,FALSE)=1,IF(MOD(W$291,12)=1,$D304*((Assumptions!V222)*(1-Assumptions!W239)+(Assumptions!W222-Assumptions!V222)),$D304*(Assumptions!W222-Assumptions!V222)),IF(MOD(W$290,VLOOKUP($C304,Lease_Tenure,2,FALSE))=1,IF(MOD(W$291,12)=1,$D304*((Assumptions!V222)*(1-Assumptions!W239)+(Assumptions!W222-Assumptions!V222)),$D304*(Assumptions!W222-Assumptions!V222)),$D304*(Assumptions!W222-Assumptions!V222)))),0),0)</f>
        <v>0</v>
      </c>
      <c r="X304" s="185">
        <f>IFERROR(MAX(IF(X$290=1,IF(MOD(X$291,12)=1,$D304*(Assumptions!X222),$D304*(Assumptions!X222-Assumptions!W222)),IF(VLOOKUP($C304,Lease_Tenure,2,FALSE)=1,IF(MOD(X$291,12)=1,$D304*((Assumptions!W222)*(1-Assumptions!X239)+(Assumptions!X222-Assumptions!W222)),$D304*(Assumptions!X222-Assumptions!W222)),IF(MOD(X$290,VLOOKUP($C304,Lease_Tenure,2,FALSE))=1,IF(MOD(X$291,12)=1,$D304*((Assumptions!W222)*(1-Assumptions!X239)+(Assumptions!X222-Assumptions!W222)),$D304*(Assumptions!X222-Assumptions!W222)),$D304*(Assumptions!X222-Assumptions!W222)))),0),0)</f>
        <v>0</v>
      </c>
      <c r="Y304" s="185">
        <f>IFERROR(MAX(IF(Y$290=1,IF(MOD(Y$291,12)=1,$D304*(Assumptions!Y222),$D304*(Assumptions!Y222-Assumptions!X222)),IF(VLOOKUP($C304,Lease_Tenure,2,FALSE)=1,IF(MOD(Y$291,12)=1,$D304*((Assumptions!X222)*(1-Assumptions!Y239)+(Assumptions!Y222-Assumptions!X222)),$D304*(Assumptions!Y222-Assumptions!X222)),IF(MOD(Y$290,VLOOKUP($C304,Lease_Tenure,2,FALSE))=1,IF(MOD(Y$291,12)=1,$D304*((Assumptions!X222)*(1-Assumptions!Y239)+(Assumptions!Y222-Assumptions!X222)),$D304*(Assumptions!Y222-Assumptions!X222)),$D304*(Assumptions!Y222-Assumptions!X222)))),0),0)</f>
        <v>0</v>
      </c>
      <c r="Z304" s="185">
        <f>IFERROR(MAX(IF(Z$290=1,IF(MOD(Z$291,12)=1,$D304*(Assumptions!Z222),$D304*(Assumptions!Z222-Assumptions!Y222)),IF(VLOOKUP($C304,Lease_Tenure,2,FALSE)=1,IF(MOD(Z$291,12)=1,$D304*((Assumptions!Y222)*(1-Assumptions!Z239)+(Assumptions!Z222-Assumptions!Y222)),$D304*(Assumptions!Z222-Assumptions!Y222)),IF(MOD(Z$290,VLOOKUP($C304,Lease_Tenure,2,FALSE))=1,IF(MOD(Z$291,12)=1,$D304*((Assumptions!Y222)*(1-Assumptions!Z239)+(Assumptions!Z222-Assumptions!Y222)),$D304*(Assumptions!Z222-Assumptions!Y222)),$D304*(Assumptions!Z222-Assumptions!Y222)))),0),0)</f>
        <v>0</v>
      </c>
      <c r="AA304" s="185">
        <f>IFERROR(MAX(IF(AA$290=1,IF(MOD(AA$291,12)=1,$D304*(Assumptions!AA222),$D304*(Assumptions!AA222-Assumptions!Z222)),IF(VLOOKUP($C304,Lease_Tenure,2,FALSE)=1,IF(MOD(AA$291,12)=1,$D304*((Assumptions!Z222)*(1-Assumptions!AA239)+(Assumptions!AA222-Assumptions!Z222)),$D304*(Assumptions!AA222-Assumptions!Z222)),IF(MOD(AA$290,VLOOKUP($C304,Lease_Tenure,2,FALSE))=1,IF(MOD(AA$291,12)=1,$D304*((Assumptions!Z222)*(1-Assumptions!AA239)+(Assumptions!AA222-Assumptions!Z222)),$D304*(Assumptions!AA222-Assumptions!Z222)),$D304*(Assumptions!AA222-Assumptions!Z222)))),0),0)</f>
        <v>0</v>
      </c>
      <c r="AB304" s="185">
        <f>IFERROR(MAX(IF(AB$290=1,IF(MOD(AB$291,12)=1,$D304*(Assumptions!AB222),$D304*(Assumptions!AB222-Assumptions!AA222)),IF(VLOOKUP($C304,Lease_Tenure,2,FALSE)=1,IF(MOD(AB$291,12)=1,$D304*((Assumptions!AA222)*(1-Assumptions!AB239)+(Assumptions!AB222-Assumptions!AA222)),$D304*(Assumptions!AB222-Assumptions!AA222)),IF(MOD(AB$290,VLOOKUP($C304,Lease_Tenure,2,FALSE))=1,IF(MOD(AB$291,12)=1,$D304*((Assumptions!AA222)*(1-Assumptions!AB239)+(Assumptions!AB222-Assumptions!AA222)),$D304*(Assumptions!AB222-Assumptions!AA222)),$D304*(Assumptions!AB222-Assumptions!AA222)))),0),0)</f>
        <v>0</v>
      </c>
      <c r="AC304" s="185">
        <f>IFERROR(MAX(IF(AC$290=1,IF(MOD(AC$291,12)=1,$D304*(Assumptions!AC222),$D304*(Assumptions!AC222-Assumptions!AB222)),IF(VLOOKUP($C304,Lease_Tenure,2,FALSE)=1,IF(MOD(AC$291,12)=1,$D304*((Assumptions!AB222)*(1-Assumptions!AC239)+(Assumptions!AC222-Assumptions!AB222)),$D304*(Assumptions!AC222-Assumptions!AB222)),IF(MOD(AC$290,VLOOKUP($C304,Lease_Tenure,2,FALSE))=1,IF(MOD(AC$291,12)=1,$D304*((Assumptions!AB222)*(1-Assumptions!AC239)+(Assumptions!AC222-Assumptions!AB222)),$D304*(Assumptions!AC222-Assumptions!AB222)),$D304*(Assumptions!AC222-Assumptions!AB222)))),0),0)</f>
        <v>0.255</v>
      </c>
      <c r="AD304" s="185">
        <f>IFERROR(MAX(IF(AD$290=1,IF(MOD(AD$291,12)=1,$D304*(Assumptions!AD222),$D304*(Assumptions!AD222-Assumptions!AC222)),IF(VLOOKUP($C304,Lease_Tenure,2,FALSE)=1,IF(MOD(AD$291,12)=1,$D304*((Assumptions!AC222)*(1-Assumptions!AD239)+(Assumptions!AD222-Assumptions!AC222)),$D304*(Assumptions!AD222-Assumptions!AC222)),IF(MOD(AD$290,VLOOKUP($C304,Lease_Tenure,2,FALSE))=1,IF(MOD(AD$291,12)=1,$D304*((Assumptions!AC222)*(1-Assumptions!AD239)+(Assumptions!AD222-Assumptions!AC222)),$D304*(Assumptions!AD222-Assumptions!AC222)),$D304*(Assumptions!AD222-Assumptions!AC222)))),0),0)</f>
        <v>0</v>
      </c>
      <c r="AE304" s="185">
        <f>IFERROR(MAX(IF(AE$290=1,IF(MOD(AE$291,12)=1,$D304*(Assumptions!AE222),$D304*(Assumptions!AE222-Assumptions!AD222)),IF(VLOOKUP($C304,Lease_Tenure,2,FALSE)=1,IF(MOD(AE$291,12)=1,$D304*((Assumptions!AD222)*(1-Assumptions!AE239)+(Assumptions!AE222-Assumptions!AD222)),$D304*(Assumptions!AE222-Assumptions!AD222)),IF(MOD(AE$290,VLOOKUP($C304,Lease_Tenure,2,FALSE))=1,IF(MOD(AE$291,12)=1,$D304*((Assumptions!AD222)*(1-Assumptions!AE239)+(Assumptions!AE222-Assumptions!AD222)),$D304*(Assumptions!AE222-Assumptions!AD222)),$D304*(Assumptions!AE222-Assumptions!AD222)))),0),0)</f>
        <v>0</v>
      </c>
      <c r="AF304" s="185">
        <f>IFERROR(MAX(IF(AF$290=1,IF(MOD(AF$291,12)=1,$D304*(Assumptions!AF222),$D304*(Assumptions!AF222-Assumptions!AE222)),IF(VLOOKUP($C304,Lease_Tenure,2,FALSE)=1,IF(MOD(AF$291,12)=1,$D304*((Assumptions!AE222)*(1-Assumptions!AF239)+(Assumptions!AF222-Assumptions!AE222)),$D304*(Assumptions!AF222-Assumptions!AE222)),IF(MOD(AF$290,VLOOKUP($C304,Lease_Tenure,2,FALSE))=1,IF(MOD(AF$291,12)=1,$D304*((Assumptions!AE222)*(1-Assumptions!AF239)+(Assumptions!AF222-Assumptions!AE222)),$D304*(Assumptions!AF222-Assumptions!AE222)),$D304*(Assumptions!AF222-Assumptions!AE222)))),0),0)</f>
        <v>0</v>
      </c>
      <c r="AG304" s="185">
        <f>IFERROR(MAX(IF(AG$290=1,IF(MOD(AG$291,12)=1,$D304*(Assumptions!AG222),$D304*(Assumptions!AG222-Assumptions!AF222)),IF(VLOOKUP($C304,Lease_Tenure,2,FALSE)=1,IF(MOD(AG$291,12)=1,$D304*((Assumptions!AF222)*(1-Assumptions!AG239)+(Assumptions!AG222-Assumptions!AF222)),$D304*(Assumptions!AG222-Assumptions!AF222)),IF(MOD(AG$290,VLOOKUP($C304,Lease_Tenure,2,FALSE))=1,IF(MOD(AG$291,12)=1,$D304*((Assumptions!AF222)*(1-Assumptions!AG239)+(Assumptions!AG222-Assumptions!AF222)),$D304*(Assumptions!AG222-Assumptions!AF222)),$D304*(Assumptions!AG222-Assumptions!AF222)))),0),0)</f>
        <v>0</v>
      </c>
      <c r="AH304" s="185">
        <f>IFERROR(MAX(IF(AH$290=1,IF(MOD(AH$291,12)=1,$D304*(Assumptions!AH222),$D304*(Assumptions!AH222-Assumptions!AG222)),IF(VLOOKUP($C304,Lease_Tenure,2,FALSE)=1,IF(MOD(AH$291,12)=1,$D304*((Assumptions!AG222)*(1-Assumptions!AH239)+(Assumptions!AH222-Assumptions!AG222)),$D304*(Assumptions!AH222-Assumptions!AG222)),IF(MOD(AH$290,VLOOKUP($C304,Lease_Tenure,2,FALSE))=1,IF(MOD(AH$291,12)=1,$D304*((Assumptions!AG222)*(1-Assumptions!AH239)+(Assumptions!AH222-Assumptions!AG222)),$D304*(Assumptions!AH222-Assumptions!AG222)),$D304*(Assumptions!AH222-Assumptions!AG222)))),0),0)</f>
        <v>0</v>
      </c>
      <c r="AI304" s="185">
        <f>IFERROR(MAX(IF(AI$290=1,IF(MOD(AI$291,12)=1,$D304*(Assumptions!AI222),$D304*(Assumptions!AI222-Assumptions!AH222)),IF(VLOOKUP($C304,Lease_Tenure,2,FALSE)=1,IF(MOD(AI$291,12)=1,$D304*((Assumptions!AH222)*(1-Assumptions!AI239)+(Assumptions!AI222-Assumptions!AH222)),$D304*(Assumptions!AI222-Assumptions!AH222)),IF(MOD(AI$290,VLOOKUP($C304,Lease_Tenure,2,FALSE))=1,IF(MOD(AI$291,12)=1,$D304*((Assumptions!AH222)*(1-Assumptions!AI239)+(Assumptions!AI222-Assumptions!AH222)),$D304*(Assumptions!AI222-Assumptions!AH222)),$D304*(Assumptions!AI222-Assumptions!AH222)))),0),0)</f>
        <v>0</v>
      </c>
      <c r="AJ304" s="185">
        <f>IFERROR(MAX(IF(AJ$290=1,IF(MOD(AJ$291,12)=1,$D304*(Assumptions!AJ222),$D304*(Assumptions!AJ222-Assumptions!AI222)),IF(VLOOKUP($C304,Lease_Tenure,2,FALSE)=1,IF(MOD(AJ$291,12)=1,$D304*((Assumptions!AI222)*(1-Assumptions!AJ239)+(Assumptions!AJ222-Assumptions!AI222)),$D304*(Assumptions!AJ222-Assumptions!AI222)),IF(MOD(AJ$290,VLOOKUP($C304,Lease_Tenure,2,FALSE))=1,IF(MOD(AJ$291,12)=1,$D304*((Assumptions!AI222)*(1-Assumptions!AJ239)+(Assumptions!AJ222-Assumptions!AI222)),$D304*(Assumptions!AJ222-Assumptions!AI222)),$D304*(Assumptions!AJ222-Assumptions!AI222)))),0),0)</f>
        <v>0</v>
      </c>
      <c r="AK304" s="185">
        <f>IFERROR(MAX(IF(AK$290=1,IF(MOD(AK$291,12)=1,$D304*(Assumptions!AK222),$D304*(Assumptions!AK222-Assumptions!AJ222)),IF(VLOOKUP($C304,Lease_Tenure,2,FALSE)=1,IF(MOD(AK$291,12)=1,$D304*((Assumptions!AJ222)*(1-Assumptions!AK239)+(Assumptions!AK222-Assumptions!AJ222)),$D304*(Assumptions!AK222-Assumptions!AJ222)),IF(MOD(AK$290,VLOOKUP($C304,Lease_Tenure,2,FALSE))=1,IF(MOD(AK$291,12)=1,$D304*((Assumptions!AJ222)*(1-Assumptions!AK239)+(Assumptions!AK222-Assumptions!AJ222)),$D304*(Assumptions!AK222-Assumptions!AJ222)),$D304*(Assumptions!AK222-Assumptions!AJ222)))),0),0)</f>
        <v>0</v>
      </c>
      <c r="AL304" s="185">
        <f>IFERROR(MAX(IF(AL$290=1,IF(MOD(AL$291,12)=1,$D304*(Assumptions!AL222),$D304*(Assumptions!AL222-Assumptions!AK222)),IF(VLOOKUP($C304,Lease_Tenure,2,FALSE)=1,IF(MOD(AL$291,12)=1,$D304*((Assumptions!AK222)*(1-Assumptions!AL239)+(Assumptions!AL222-Assumptions!AK222)),$D304*(Assumptions!AL222-Assumptions!AK222)),IF(MOD(AL$290,VLOOKUP($C304,Lease_Tenure,2,FALSE))=1,IF(MOD(AL$291,12)=1,$D304*((Assumptions!AK222)*(1-Assumptions!AL239)+(Assumptions!AL222-Assumptions!AK222)),$D304*(Assumptions!AL222-Assumptions!AK222)),$D304*(Assumptions!AL222-Assumptions!AK222)))),0),0)</f>
        <v>0</v>
      </c>
      <c r="AM304" s="185">
        <f>IFERROR(MAX(IF(AM$290=1,IF(MOD(AM$291,12)=1,$D304*(Assumptions!AM222),$D304*(Assumptions!AM222-Assumptions!AL222)),IF(VLOOKUP($C304,Lease_Tenure,2,FALSE)=1,IF(MOD(AM$291,12)=1,$D304*((Assumptions!AL222)*(1-Assumptions!AM239)+(Assumptions!AM222-Assumptions!AL222)),$D304*(Assumptions!AM222-Assumptions!AL222)),IF(MOD(AM$290,VLOOKUP($C304,Lease_Tenure,2,FALSE))=1,IF(MOD(AM$291,12)=1,$D304*((Assumptions!AL222)*(1-Assumptions!AM239)+(Assumptions!AM222-Assumptions!AL222)),$D304*(Assumptions!AM222-Assumptions!AL222)),$D304*(Assumptions!AM222-Assumptions!AL222)))),0),0)</f>
        <v>0</v>
      </c>
      <c r="AN304" s="185">
        <f>IFERROR(MAX(IF(AN$290=1,IF(MOD(AN$291,12)=1,$D304*(Assumptions!AN222),$D304*(Assumptions!AN222-Assumptions!AM222)),IF(VLOOKUP($C304,Lease_Tenure,2,FALSE)=1,IF(MOD(AN$291,12)=1,$D304*((Assumptions!AM222)*(1-Assumptions!AN239)+(Assumptions!AN222-Assumptions!AM222)),$D304*(Assumptions!AN222-Assumptions!AM222)),IF(MOD(AN$290,VLOOKUP($C304,Lease_Tenure,2,FALSE))=1,IF(MOD(AN$291,12)=1,$D304*((Assumptions!AM222)*(1-Assumptions!AN239)+(Assumptions!AN222-Assumptions!AM222)),$D304*(Assumptions!AN222-Assumptions!AM222)),$D304*(Assumptions!AN222-Assumptions!AM222)))),0),0)</f>
        <v>0</v>
      </c>
      <c r="AO304" s="185">
        <f>IFERROR(MAX(IF(AO$290=1,IF(MOD(AO$291,12)=1,$D304*(Assumptions!AO222),$D304*(Assumptions!AO222-Assumptions!AN222)),IF(VLOOKUP($C304,Lease_Tenure,2,FALSE)=1,IF(MOD(AO$291,12)=1,$D304*((Assumptions!AN222)*(1-Assumptions!AO239)+(Assumptions!AO222-Assumptions!AN222)),$D304*(Assumptions!AO222-Assumptions!AN222)),IF(MOD(AO$290,VLOOKUP($C304,Lease_Tenure,2,FALSE))=1,IF(MOD(AO$291,12)=1,$D304*((Assumptions!AN222)*(1-Assumptions!AO239)+(Assumptions!AO222-Assumptions!AN222)),$D304*(Assumptions!AO222-Assumptions!AN222)),$D304*(Assumptions!AO222-Assumptions!AN222)))),0),0)</f>
        <v>0.255</v>
      </c>
      <c r="AP304" s="185">
        <f>IFERROR(MAX(IF(AP$290=1,IF(MOD(AP$291,12)=1,$D304*(Assumptions!AP222),$D304*(Assumptions!AP222-Assumptions!AO222)),IF(VLOOKUP($C304,Lease_Tenure,2,FALSE)=1,IF(MOD(AP$291,12)=1,$D304*((Assumptions!AO222)*(1-Assumptions!AP239)+(Assumptions!AP222-Assumptions!AO222)),$D304*(Assumptions!AP222-Assumptions!AO222)),IF(MOD(AP$290,VLOOKUP($C304,Lease_Tenure,2,FALSE))=1,IF(MOD(AP$291,12)=1,$D304*((Assumptions!AO222)*(1-Assumptions!AP239)+(Assumptions!AP222-Assumptions!AO222)),$D304*(Assumptions!AP222-Assumptions!AO222)),$D304*(Assumptions!AP222-Assumptions!AO222)))),0),0)</f>
        <v>0</v>
      </c>
      <c r="AQ304" s="185">
        <f>IFERROR(MAX(IF(AQ$290=1,IF(MOD(AQ$291,12)=1,$D304*(Assumptions!AQ222),$D304*(Assumptions!AQ222-Assumptions!AP222)),IF(VLOOKUP($C304,Lease_Tenure,2,FALSE)=1,IF(MOD(AQ$291,12)=1,$D304*((Assumptions!AP222)*(1-Assumptions!AQ239)+(Assumptions!AQ222-Assumptions!AP222)),$D304*(Assumptions!AQ222-Assumptions!AP222)),IF(MOD(AQ$290,VLOOKUP($C304,Lease_Tenure,2,FALSE))=1,IF(MOD(AQ$291,12)=1,$D304*((Assumptions!AP222)*(1-Assumptions!AQ239)+(Assumptions!AQ222-Assumptions!AP222)),$D304*(Assumptions!AQ222-Assumptions!AP222)),$D304*(Assumptions!AQ222-Assumptions!AP222)))),0),0)</f>
        <v>0</v>
      </c>
      <c r="AR304" s="185">
        <f>IFERROR(MAX(IF(AR$290=1,IF(MOD(AR$291,12)=1,$D304*(Assumptions!AR222),$D304*(Assumptions!AR222-Assumptions!AQ222)),IF(VLOOKUP($C304,Lease_Tenure,2,FALSE)=1,IF(MOD(AR$291,12)=1,$D304*((Assumptions!AQ222)*(1-Assumptions!AR239)+(Assumptions!AR222-Assumptions!AQ222)),$D304*(Assumptions!AR222-Assumptions!AQ222)),IF(MOD(AR$290,VLOOKUP($C304,Lease_Tenure,2,FALSE))=1,IF(MOD(AR$291,12)=1,$D304*((Assumptions!AQ222)*(1-Assumptions!AR239)+(Assumptions!AR222-Assumptions!AQ222)),$D304*(Assumptions!AR222-Assumptions!AQ222)),$D304*(Assumptions!AR222-Assumptions!AQ222)))),0),0)</f>
        <v>0</v>
      </c>
      <c r="AS304" s="185">
        <f>IFERROR(MAX(IF(AS$290=1,IF(MOD(AS$291,12)=1,$D304*(Assumptions!AS222),$D304*(Assumptions!AS222-Assumptions!AR222)),IF(VLOOKUP($C304,Lease_Tenure,2,FALSE)=1,IF(MOD(AS$291,12)=1,$D304*((Assumptions!AR222)*(1-Assumptions!AS239)+(Assumptions!AS222-Assumptions!AR222)),$D304*(Assumptions!AS222-Assumptions!AR222)),IF(MOD(AS$290,VLOOKUP($C304,Lease_Tenure,2,FALSE))=1,IF(MOD(AS$291,12)=1,$D304*((Assumptions!AR222)*(1-Assumptions!AS239)+(Assumptions!AS222-Assumptions!AR222)),$D304*(Assumptions!AS222-Assumptions!AR222)),$D304*(Assumptions!AS222-Assumptions!AR222)))),0),0)</f>
        <v>0</v>
      </c>
      <c r="AT304" s="185">
        <f>IFERROR(MAX(IF(AT$290=1,IF(MOD(AT$291,12)=1,$D304*(Assumptions!AT222),$D304*(Assumptions!AT222-Assumptions!AS222)),IF(VLOOKUP($C304,Lease_Tenure,2,FALSE)=1,IF(MOD(AT$291,12)=1,$D304*((Assumptions!AS222)*(1-Assumptions!AT239)+(Assumptions!AT222-Assumptions!AS222)),$D304*(Assumptions!AT222-Assumptions!AS222)),IF(MOD(AT$290,VLOOKUP($C304,Lease_Tenure,2,FALSE))=1,IF(MOD(AT$291,12)=1,$D304*((Assumptions!AS222)*(1-Assumptions!AT239)+(Assumptions!AT222-Assumptions!AS222)),$D304*(Assumptions!AT222-Assumptions!AS222)),$D304*(Assumptions!AT222-Assumptions!AS222)))),0),0)</f>
        <v>0</v>
      </c>
      <c r="AU304" s="185">
        <f>IFERROR(MAX(IF(AU$290=1,IF(MOD(AU$291,12)=1,$D304*(Assumptions!AU222),$D304*(Assumptions!AU222-Assumptions!AT222)),IF(VLOOKUP($C304,Lease_Tenure,2,FALSE)=1,IF(MOD(AU$291,12)=1,$D304*((Assumptions!AT222)*(1-Assumptions!AU239)+(Assumptions!AU222-Assumptions!AT222)),$D304*(Assumptions!AU222-Assumptions!AT222)),IF(MOD(AU$290,VLOOKUP($C304,Lease_Tenure,2,FALSE))=1,IF(MOD(AU$291,12)=1,$D304*((Assumptions!AT222)*(1-Assumptions!AU239)+(Assumptions!AU222-Assumptions!AT222)),$D304*(Assumptions!AU222-Assumptions!AT222)),$D304*(Assumptions!AU222-Assumptions!AT222)))),0),0)</f>
        <v>0</v>
      </c>
      <c r="AV304" s="185">
        <f>IFERROR(MAX(IF(AV$290=1,IF(MOD(AV$291,12)=1,$D304*(Assumptions!AV222),$D304*(Assumptions!AV222-Assumptions!AU222)),IF(VLOOKUP($C304,Lease_Tenure,2,FALSE)=1,IF(MOD(AV$291,12)=1,$D304*((Assumptions!AU222)*(1-Assumptions!AV239)+(Assumptions!AV222-Assumptions!AU222)),$D304*(Assumptions!AV222-Assumptions!AU222)),IF(MOD(AV$290,VLOOKUP($C304,Lease_Tenure,2,FALSE))=1,IF(MOD(AV$291,12)=1,$D304*((Assumptions!AU222)*(1-Assumptions!AV239)+(Assumptions!AV222-Assumptions!AU222)),$D304*(Assumptions!AV222-Assumptions!AU222)),$D304*(Assumptions!AV222-Assumptions!AU222)))),0),0)</f>
        <v>0</v>
      </c>
      <c r="AW304" s="185">
        <f>IFERROR(MAX(IF(AW$290=1,IF(MOD(AW$291,12)=1,$D304*(Assumptions!AW222),$D304*(Assumptions!AW222-Assumptions!AV222)),IF(VLOOKUP($C304,Lease_Tenure,2,FALSE)=1,IF(MOD(AW$291,12)=1,$D304*((Assumptions!AV222)*(1-Assumptions!AW239)+(Assumptions!AW222-Assumptions!AV222)),$D304*(Assumptions!AW222-Assumptions!AV222)),IF(MOD(AW$290,VLOOKUP($C304,Lease_Tenure,2,FALSE))=1,IF(MOD(AW$291,12)=1,$D304*((Assumptions!AV222)*(1-Assumptions!AW239)+(Assumptions!AW222-Assumptions!AV222)),$D304*(Assumptions!AW222-Assumptions!AV222)),$D304*(Assumptions!AW222-Assumptions!AV222)))),0),0)</f>
        <v>0</v>
      </c>
      <c r="AX304" s="185">
        <f>IFERROR(MAX(IF(AX$290=1,IF(MOD(AX$291,12)=1,$D304*(Assumptions!AX222),$D304*(Assumptions!AX222-Assumptions!AW222)),IF(VLOOKUP($C304,Lease_Tenure,2,FALSE)=1,IF(MOD(AX$291,12)=1,$D304*((Assumptions!AW222)*(1-Assumptions!AX239)+(Assumptions!AX222-Assumptions!AW222)),$D304*(Assumptions!AX222-Assumptions!AW222)),IF(MOD(AX$290,VLOOKUP($C304,Lease_Tenure,2,FALSE))=1,IF(MOD(AX$291,12)=1,$D304*((Assumptions!AW222)*(1-Assumptions!AX239)+(Assumptions!AX222-Assumptions!AW222)),$D304*(Assumptions!AX222-Assumptions!AW222)),$D304*(Assumptions!AX222-Assumptions!AW222)))),0),0)</f>
        <v>0</v>
      </c>
      <c r="AY304" s="185">
        <f>IFERROR(MAX(IF(AY$290=1,IF(MOD(AY$291,12)=1,$D304*(Assumptions!AY222),$D304*(Assumptions!AY222-Assumptions!AX222)),IF(VLOOKUP($C304,Lease_Tenure,2,FALSE)=1,IF(MOD(AY$291,12)=1,$D304*((Assumptions!AX222)*(1-Assumptions!AY239)+(Assumptions!AY222-Assumptions!AX222)),$D304*(Assumptions!AY222-Assumptions!AX222)),IF(MOD(AY$290,VLOOKUP($C304,Lease_Tenure,2,FALSE))=1,IF(MOD(AY$291,12)=1,$D304*((Assumptions!AX222)*(1-Assumptions!AY239)+(Assumptions!AY222-Assumptions!AX222)),$D304*(Assumptions!AY222-Assumptions!AX222)),$D304*(Assumptions!AY222-Assumptions!AX222)))),0),0)</f>
        <v>0</v>
      </c>
      <c r="AZ304" s="185">
        <f>IFERROR(MAX(IF(AZ$290=1,IF(MOD(AZ$291,12)=1,$D304*(Assumptions!AZ222),$D304*(Assumptions!AZ222-Assumptions!AY222)),IF(VLOOKUP($C304,Lease_Tenure,2,FALSE)=1,IF(MOD(AZ$291,12)=1,$D304*((Assumptions!AY222)*(1-Assumptions!AZ239)+(Assumptions!AZ222-Assumptions!AY222)),$D304*(Assumptions!AZ222-Assumptions!AY222)),IF(MOD(AZ$290,VLOOKUP($C304,Lease_Tenure,2,FALSE))=1,IF(MOD(AZ$291,12)=1,$D304*((Assumptions!AY222)*(1-Assumptions!AZ239)+(Assumptions!AZ222-Assumptions!AY222)),$D304*(Assumptions!AZ222-Assumptions!AY222)),$D304*(Assumptions!AZ222-Assumptions!AY222)))),0),0)</f>
        <v>0</v>
      </c>
      <c r="BA304" s="185">
        <f>IFERROR(MAX(IF(BA$290=1,IF(MOD(BA$291,12)=1,$D304*(Assumptions!BA222),$D304*(Assumptions!BA222-Assumptions!AZ222)),IF(VLOOKUP($C304,Lease_Tenure,2,FALSE)=1,IF(MOD(BA$291,12)=1,$D304*((Assumptions!AZ222)*(1-Assumptions!BA239)+(Assumptions!BA222-Assumptions!AZ222)),$D304*(Assumptions!BA222-Assumptions!AZ222)),IF(MOD(BA$290,VLOOKUP($C304,Lease_Tenure,2,FALSE))=1,IF(MOD(BA$291,12)=1,$D304*((Assumptions!AZ222)*(1-Assumptions!BA239)+(Assumptions!BA222-Assumptions!AZ222)),$D304*(Assumptions!BA222-Assumptions!AZ222)),$D304*(Assumptions!BA222-Assumptions!AZ222)))),0),0)</f>
        <v>0.255</v>
      </c>
      <c r="BB304" s="185">
        <f>IFERROR(MAX(IF(BB$290=1,IF(MOD(BB$291,12)=1,$D304*(Assumptions!BB222),$D304*(Assumptions!BB222-Assumptions!BA222)),IF(VLOOKUP($C304,Lease_Tenure,2,FALSE)=1,IF(MOD(BB$291,12)=1,$D304*((Assumptions!BA222)*(1-Assumptions!BB239)+(Assumptions!BB222-Assumptions!BA222)),$D304*(Assumptions!BB222-Assumptions!BA222)),IF(MOD(BB$290,VLOOKUP($C304,Lease_Tenure,2,FALSE))=1,IF(MOD(BB$291,12)=1,$D304*((Assumptions!BA222)*(1-Assumptions!BB239)+(Assumptions!BB222-Assumptions!BA222)),$D304*(Assumptions!BB222-Assumptions!BA222)),$D304*(Assumptions!BB222-Assumptions!BA222)))),0),0)</f>
        <v>0</v>
      </c>
      <c r="BC304" s="185">
        <f>IFERROR(MAX(IF(BC$290=1,IF(MOD(BC$291,12)=1,$D304*(Assumptions!BC222),$D304*(Assumptions!BC222-Assumptions!BB222)),IF(VLOOKUP($C304,Lease_Tenure,2,FALSE)=1,IF(MOD(BC$291,12)=1,$D304*((Assumptions!BB222)*(1-Assumptions!BC239)+(Assumptions!BC222-Assumptions!BB222)),$D304*(Assumptions!BC222-Assumptions!BB222)),IF(MOD(BC$290,VLOOKUP($C304,Lease_Tenure,2,FALSE))=1,IF(MOD(BC$291,12)=1,$D304*((Assumptions!BB222)*(1-Assumptions!BC239)+(Assumptions!BC222-Assumptions!BB222)),$D304*(Assumptions!BC222-Assumptions!BB222)),$D304*(Assumptions!BC222-Assumptions!BB222)))),0),0)</f>
        <v>0</v>
      </c>
      <c r="BD304" s="185">
        <f>IFERROR(MAX(IF(BD$290=1,IF(MOD(BD$291,12)=1,$D304*(Assumptions!BD222),$D304*(Assumptions!BD222-Assumptions!BC222)),IF(VLOOKUP($C304,Lease_Tenure,2,FALSE)=1,IF(MOD(BD$291,12)=1,$D304*((Assumptions!BC222)*(1-Assumptions!BD239)+(Assumptions!BD222-Assumptions!BC222)),$D304*(Assumptions!BD222-Assumptions!BC222)),IF(MOD(BD$290,VLOOKUP($C304,Lease_Tenure,2,FALSE))=1,IF(MOD(BD$291,12)=1,$D304*((Assumptions!BC222)*(1-Assumptions!BD239)+(Assumptions!BD222-Assumptions!BC222)),$D304*(Assumptions!BD222-Assumptions!BC222)),$D304*(Assumptions!BD222-Assumptions!BC222)))),0),0)</f>
        <v>0</v>
      </c>
      <c r="BE304" s="185">
        <f>IFERROR(MAX(IF(BE$290=1,IF(MOD(BE$291,12)=1,$D304*(Assumptions!BE222),$D304*(Assumptions!BE222-Assumptions!BD222)),IF(VLOOKUP($C304,Lease_Tenure,2,FALSE)=1,IF(MOD(BE$291,12)=1,$D304*((Assumptions!BD222)*(1-Assumptions!BE239)+(Assumptions!BE222-Assumptions!BD222)),$D304*(Assumptions!BE222-Assumptions!BD222)),IF(MOD(BE$290,VLOOKUP($C304,Lease_Tenure,2,FALSE))=1,IF(MOD(BE$291,12)=1,$D304*((Assumptions!BD222)*(1-Assumptions!BE239)+(Assumptions!BE222-Assumptions!BD222)),$D304*(Assumptions!BE222-Assumptions!BD222)),$D304*(Assumptions!BE222-Assumptions!BD222)))),0),0)</f>
        <v>0</v>
      </c>
      <c r="BF304" s="185">
        <f>IFERROR(MAX(IF(BF$290=1,IF(MOD(BF$291,12)=1,$D304*(Assumptions!BF222),$D304*(Assumptions!BF222-Assumptions!BE222)),IF(VLOOKUP($C304,Lease_Tenure,2,FALSE)=1,IF(MOD(BF$291,12)=1,$D304*((Assumptions!BE222)*(1-Assumptions!BF239)+(Assumptions!BF222-Assumptions!BE222)),$D304*(Assumptions!BF222-Assumptions!BE222)),IF(MOD(BF$290,VLOOKUP($C304,Lease_Tenure,2,FALSE))=1,IF(MOD(BF$291,12)=1,$D304*((Assumptions!BE222)*(1-Assumptions!BF239)+(Assumptions!BF222-Assumptions!BE222)),$D304*(Assumptions!BF222-Assumptions!BE222)),$D304*(Assumptions!BF222-Assumptions!BE222)))),0),0)</f>
        <v>0</v>
      </c>
      <c r="BG304" s="185">
        <f>IFERROR(MAX(IF(BG$290=1,IF(MOD(BG$291,12)=1,$D304*(Assumptions!BG222),$D304*(Assumptions!BG222-Assumptions!BF222)),IF(VLOOKUP($C304,Lease_Tenure,2,FALSE)=1,IF(MOD(BG$291,12)=1,$D304*((Assumptions!BF222)*(1-Assumptions!BG239)+(Assumptions!BG222-Assumptions!BF222)),$D304*(Assumptions!BG222-Assumptions!BF222)),IF(MOD(BG$290,VLOOKUP($C304,Lease_Tenure,2,FALSE))=1,IF(MOD(BG$291,12)=1,$D304*((Assumptions!BF222)*(1-Assumptions!BG239)+(Assumptions!BG222-Assumptions!BF222)),$D304*(Assumptions!BG222-Assumptions!BF222)),$D304*(Assumptions!BG222-Assumptions!BF222)))),0),0)</f>
        <v>0</v>
      </c>
      <c r="BH304" s="185">
        <f>IFERROR(MAX(IF(BH$290=1,IF(MOD(BH$291,12)=1,$D304*(Assumptions!BH222),$D304*(Assumptions!BH222-Assumptions!BG222)),IF(VLOOKUP($C304,Lease_Tenure,2,FALSE)=1,IF(MOD(BH$291,12)=1,$D304*((Assumptions!BG222)*(1-Assumptions!BH239)+(Assumptions!BH222-Assumptions!BG222)),$D304*(Assumptions!BH222-Assumptions!BG222)),IF(MOD(BH$290,VLOOKUP($C304,Lease_Tenure,2,FALSE))=1,IF(MOD(BH$291,12)=1,$D304*((Assumptions!BG222)*(1-Assumptions!BH239)+(Assumptions!BH222-Assumptions!BG222)),$D304*(Assumptions!BH222-Assumptions!BG222)),$D304*(Assumptions!BH222-Assumptions!BG222)))),0),0)</f>
        <v>0</v>
      </c>
      <c r="BI304" s="185">
        <f>IFERROR(MAX(IF(BI$290=1,IF(MOD(BI$291,12)=1,$D304*(Assumptions!BI222),$D304*(Assumptions!BI222-Assumptions!BH222)),IF(VLOOKUP($C304,Lease_Tenure,2,FALSE)=1,IF(MOD(BI$291,12)=1,$D304*((Assumptions!BH222)*(1-Assumptions!BI239)+(Assumptions!BI222-Assumptions!BH222)),$D304*(Assumptions!BI222-Assumptions!BH222)),IF(MOD(BI$290,VLOOKUP($C304,Lease_Tenure,2,FALSE))=1,IF(MOD(BI$291,12)=1,$D304*((Assumptions!BH222)*(1-Assumptions!BI239)+(Assumptions!BI222-Assumptions!BH222)),$D304*(Assumptions!BI222-Assumptions!BH222)),$D304*(Assumptions!BI222-Assumptions!BH222)))),0),0)</f>
        <v>0</v>
      </c>
      <c r="BJ304" s="185">
        <f>IFERROR(MAX(IF(BJ$290=1,IF(MOD(BJ$291,12)=1,$D304*(Assumptions!BJ222),$D304*(Assumptions!BJ222-Assumptions!BI222)),IF(VLOOKUP($C304,Lease_Tenure,2,FALSE)=1,IF(MOD(BJ$291,12)=1,$D304*((Assumptions!BI222)*(1-Assumptions!BJ239)+(Assumptions!BJ222-Assumptions!BI222)),$D304*(Assumptions!BJ222-Assumptions!BI222)),IF(MOD(BJ$290,VLOOKUP($C304,Lease_Tenure,2,FALSE))=1,IF(MOD(BJ$291,12)=1,$D304*((Assumptions!BI222)*(1-Assumptions!BJ239)+(Assumptions!BJ222-Assumptions!BI222)),$D304*(Assumptions!BJ222-Assumptions!BI222)),$D304*(Assumptions!BJ222-Assumptions!BI222)))),0),0)</f>
        <v>0</v>
      </c>
      <c r="BK304" s="185">
        <f>IFERROR(MAX(IF(BK$290=1,IF(MOD(BK$291,12)=1,$D304*(Assumptions!BK222),$D304*(Assumptions!BK222-Assumptions!BJ222)),IF(VLOOKUP($C304,Lease_Tenure,2,FALSE)=1,IF(MOD(BK$291,12)=1,$D304*((Assumptions!BJ222)*(1-Assumptions!BK239)+(Assumptions!BK222-Assumptions!BJ222)),$D304*(Assumptions!BK222-Assumptions!BJ222)),IF(MOD(BK$290,VLOOKUP($C304,Lease_Tenure,2,FALSE))=1,IF(MOD(BK$291,12)=1,$D304*((Assumptions!BJ222)*(1-Assumptions!BK239)+(Assumptions!BK222-Assumptions!BJ222)),$D304*(Assumptions!BK222-Assumptions!BJ222)),$D304*(Assumptions!BK222-Assumptions!BJ222)))),0),0)</f>
        <v>0</v>
      </c>
      <c r="BL304" s="185">
        <f>IFERROR(MAX(IF(BL$290=1,IF(MOD(BL$291,12)=1,$D304*(Assumptions!BL222),$D304*(Assumptions!BL222-Assumptions!BK222)),IF(VLOOKUP($C304,Lease_Tenure,2,FALSE)=1,IF(MOD(BL$291,12)=1,$D304*((Assumptions!BK222)*(1-Assumptions!BL239)+(Assumptions!BL222-Assumptions!BK222)),$D304*(Assumptions!BL222-Assumptions!BK222)),IF(MOD(BL$290,VLOOKUP($C304,Lease_Tenure,2,FALSE))=1,IF(MOD(BL$291,12)=1,$D304*((Assumptions!BK222)*(1-Assumptions!BL239)+(Assumptions!BL222-Assumptions!BK222)),$D304*(Assumptions!BL222-Assumptions!BK222)),$D304*(Assumptions!BL222-Assumptions!BK222)))),0),0)</f>
        <v>0</v>
      </c>
      <c r="BM304" s="185">
        <f>IFERROR(MAX(IF(BM$290=1,IF(MOD(BM$291,12)=1,$D304*(Assumptions!BM222),$D304*(Assumptions!BM222-Assumptions!BL222)),IF(VLOOKUP($C304,Lease_Tenure,2,FALSE)=1,IF(MOD(BM$291,12)=1,$D304*((Assumptions!BL222)*(1-Assumptions!BM239)+(Assumptions!BM222-Assumptions!BL222)),$D304*(Assumptions!BM222-Assumptions!BL222)),IF(MOD(BM$290,VLOOKUP($C304,Lease_Tenure,2,FALSE))=1,IF(MOD(BM$291,12)=1,$D304*((Assumptions!BL222)*(1-Assumptions!BM239)+(Assumptions!BM222-Assumptions!BL222)),$D304*(Assumptions!BM222-Assumptions!BL222)),$D304*(Assumptions!BM222-Assumptions!BL222)))),0),0)</f>
        <v>0.255</v>
      </c>
      <c r="BN304" s="185">
        <f>IFERROR(MAX(IF(BN$290=1,IF(MOD(BN$291,12)=1,$D304*(Assumptions!BN222),$D304*(Assumptions!BN222-Assumptions!BM222)),IF(VLOOKUP($C304,Lease_Tenure,2,FALSE)=1,IF(MOD(BN$291,12)=1,$D304*((Assumptions!BM222)*(1-Assumptions!BN239)+(Assumptions!BN222-Assumptions!BM222)),$D304*(Assumptions!BN222-Assumptions!BM222)),IF(MOD(BN$290,VLOOKUP($C304,Lease_Tenure,2,FALSE))=1,IF(MOD(BN$291,12)=1,$D304*((Assumptions!BM222)*(1-Assumptions!BN239)+(Assumptions!BN222-Assumptions!BM222)),$D304*(Assumptions!BN222-Assumptions!BM222)),$D304*(Assumptions!BN222-Assumptions!BM222)))),0),0)</f>
        <v>0</v>
      </c>
      <c r="BO304" s="185">
        <f>IFERROR(MAX(IF(BO$290=1,IF(MOD(BO$291,12)=1,$D304*(Assumptions!BO222),$D304*(Assumptions!BO222-Assumptions!BN222)),IF(VLOOKUP($C304,Lease_Tenure,2,FALSE)=1,IF(MOD(BO$291,12)=1,$D304*((Assumptions!BN222)*(1-Assumptions!BO239)+(Assumptions!BO222-Assumptions!BN222)),$D304*(Assumptions!BO222-Assumptions!BN222)),IF(MOD(BO$290,VLOOKUP($C304,Lease_Tenure,2,FALSE))=1,IF(MOD(BO$291,12)=1,$D304*((Assumptions!BN222)*(1-Assumptions!BO239)+(Assumptions!BO222-Assumptions!BN222)),$D304*(Assumptions!BO222-Assumptions!BN222)),$D304*(Assumptions!BO222-Assumptions!BN222)))),0),0)</f>
        <v>0</v>
      </c>
      <c r="BP304" s="185">
        <f>IFERROR(MAX(IF(BP$290=1,IF(MOD(BP$291,12)=1,$D304*(Assumptions!BP222),$D304*(Assumptions!BP222-Assumptions!BO222)),IF(VLOOKUP($C304,Lease_Tenure,2,FALSE)=1,IF(MOD(BP$291,12)=1,$D304*((Assumptions!BO222)*(1-Assumptions!BP239)+(Assumptions!BP222-Assumptions!BO222)),$D304*(Assumptions!BP222-Assumptions!BO222)),IF(MOD(BP$290,VLOOKUP($C304,Lease_Tenure,2,FALSE))=1,IF(MOD(BP$291,12)=1,$D304*((Assumptions!BO222)*(1-Assumptions!BP239)+(Assumptions!BP222-Assumptions!BO222)),$D304*(Assumptions!BP222-Assumptions!BO222)),$D304*(Assumptions!BP222-Assumptions!BO222)))),0),0)</f>
        <v>0</v>
      </c>
      <c r="BQ304" s="185">
        <f>IFERROR(MAX(IF(BQ$290=1,IF(MOD(BQ$291,12)=1,$D304*(Assumptions!BQ222),$D304*(Assumptions!BQ222-Assumptions!BP222)),IF(VLOOKUP($C304,Lease_Tenure,2,FALSE)=1,IF(MOD(BQ$291,12)=1,$D304*((Assumptions!BP222)*(1-Assumptions!BQ239)+(Assumptions!BQ222-Assumptions!BP222)),$D304*(Assumptions!BQ222-Assumptions!BP222)),IF(MOD(BQ$290,VLOOKUP($C304,Lease_Tenure,2,FALSE))=1,IF(MOD(BQ$291,12)=1,$D304*((Assumptions!BP222)*(1-Assumptions!BQ239)+(Assumptions!BQ222-Assumptions!BP222)),$D304*(Assumptions!BQ222-Assumptions!BP222)),$D304*(Assumptions!BQ222-Assumptions!BP222)))),0),0)</f>
        <v>0</v>
      </c>
      <c r="BR304" s="185">
        <f>IFERROR(MAX(IF(BR$290=1,IF(MOD(BR$291,12)=1,$D304*(Assumptions!BR222),$D304*(Assumptions!BR222-Assumptions!BQ222)),IF(VLOOKUP($C304,Lease_Tenure,2,FALSE)=1,IF(MOD(BR$291,12)=1,$D304*((Assumptions!BQ222)*(1-Assumptions!BR239)+(Assumptions!BR222-Assumptions!BQ222)),$D304*(Assumptions!BR222-Assumptions!BQ222)),IF(MOD(BR$290,VLOOKUP($C304,Lease_Tenure,2,FALSE))=1,IF(MOD(BR$291,12)=1,$D304*((Assumptions!BQ222)*(1-Assumptions!BR239)+(Assumptions!BR222-Assumptions!BQ222)),$D304*(Assumptions!BR222-Assumptions!BQ222)),$D304*(Assumptions!BR222-Assumptions!BQ222)))),0),0)</f>
        <v>0</v>
      </c>
      <c r="BS304" s="185">
        <f>IFERROR(MAX(IF(BS$290=1,IF(MOD(BS$291,12)=1,$D304*(Assumptions!BS222),$D304*(Assumptions!BS222-Assumptions!BR222)),IF(VLOOKUP($C304,Lease_Tenure,2,FALSE)=1,IF(MOD(BS$291,12)=1,$D304*((Assumptions!BR222)*(1-Assumptions!BS239)+(Assumptions!BS222-Assumptions!BR222)),$D304*(Assumptions!BS222-Assumptions!BR222)),IF(MOD(BS$290,VLOOKUP($C304,Lease_Tenure,2,FALSE))=1,IF(MOD(BS$291,12)=1,$D304*((Assumptions!BR222)*(1-Assumptions!BS239)+(Assumptions!BS222-Assumptions!BR222)),$D304*(Assumptions!BS222-Assumptions!BR222)),$D304*(Assumptions!BS222-Assumptions!BR222)))),0),0)</f>
        <v>0</v>
      </c>
      <c r="BT304" s="185">
        <f>IFERROR(MAX(IF(BT$290=1,IF(MOD(BT$291,12)=1,$D304*(Assumptions!BT222),$D304*(Assumptions!BT222-Assumptions!BS222)),IF(VLOOKUP($C304,Lease_Tenure,2,FALSE)=1,IF(MOD(BT$291,12)=1,$D304*((Assumptions!BS222)*(1-Assumptions!BT239)+(Assumptions!BT222-Assumptions!BS222)),$D304*(Assumptions!BT222-Assumptions!BS222)),IF(MOD(BT$290,VLOOKUP($C304,Lease_Tenure,2,FALSE))=1,IF(MOD(BT$291,12)=1,$D304*((Assumptions!BS222)*(1-Assumptions!BT239)+(Assumptions!BT222-Assumptions!BS222)),$D304*(Assumptions!BT222-Assumptions!BS222)),$D304*(Assumptions!BT222-Assumptions!BS222)))),0),0)</f>
        <v>0</v>
      </c>
      <c r="BU304" s="185">
        <f>IFERROR(MAX(IF(BU$290=1,IF(MOD(BU$291,12)=1,$D304*(Assumptions!BU222),$D304*(Assumptions!BU222-Assumptions!BT222)),IF(VLOOKUP($C304,Lease_Tenure,2,FALSE)=1,IF(MOD(BU$291,12)=1,$D304*((Assumptions!BT222)*(1-Assumptions!BU239)+(Assumptions!BU222-Assumptions!BT222)),$D304*(Assumptions!BU222-Assumptions!BT222)),IF(MOD(BU$290,VLOOKUP($C304,Lease_Tenure,2,FALSE))=1,IF(MOD(BU$291,12)=1,$D304*((Assumptions!BT222)*(1-Assumptions!BU239)+(Assumptions!BU222-Assumptions!BT222)),$D304*(Assumptions!BU222-Assumptions!BT222)),$D304*(Assumptions!BU222-Assumptions!BT222)))),0),0)</f>
        <v>0</v>
      </c>
      <c r="BV304" s="185">
        <f>IFERROR(MAX(IF(BV$290=1,IF(MOD(BV$291,12)=1,$D304*(Assumptions!BV222),$D304*(Assumptions!BV222-Assumptions!BU222)),IF(VLOOKUP($C304,Lease_Tenure,2,FALSE)=1,IF(MOD(BV$291,12)=1,$D304*((Assumptions!BU222)*(1-Assumptions!BV239)+(Assumptions!BV222-Assumptions!BU222)),$D304*(Assumptions!BV222-Assumptions!BU222)),IF(MOD(BV$290,VLOOKUP($C304,Lease_Tenure,2,FALSE))=1,IF(MOD(BV$291,12)=1,$D304*((Assumptions!BU222)*(1-Assumptions!BV239)+(Assumptions!BV222-Assumptions!BU222)),$D304*(Assumptions!BV222-Assumptions!BU222)),$D304*(Assumptions!BV222-Assumptions!BU222)))),0),0)</f>
        <v>0</v>
      </c>
      <c r="BW304" s="185">
        <f>IFERROR(MAX(IF(BW$290=1,IF(MOD(BW$291,12)=1,$D304*(Assumptions!BW222),$D304*(Assumptions!BW222-Assumptions!BV222)),IF(VLOOKUP($C304,Lease_Tenure,2,FALSE)=1,IF(MOD(BW$291,12)=1,$D304*((Assumptions!BV222)*(1-Assumptions!BW239)+(Assumptions!BW222-Assumptions!BV222)),$D304*(Assumptions!BW222-Assumptions!BV222)),IF(MOD(BW$290,VLOOKUP($C304,Lease_Tenure,2,FALSE))=1,IF(MOD(BW$291,12)=1,$D304*((Assumptions!BV222)*(1-Assumptions!BW239)+(Assumptions!BW222-Assumptions!BV222)),$D304*(Assumptions!BW222-Assumptions!BV222)),$D304*(Assumptions!BW222-Assumptions!BV222)))),0),0)</f>
        <v>0</v>
      </c>
      <c r="BX304" s="185">
        <f>IFERROR(MAX(IF(BX$290=1,IF(MOD(BX$291,12)=1,$D304*(Assumptions!BX222),$D304*(Assumptions!BX222-Assumptions!BW222)),IF(VLOOKUP($C304,Lease_Tenure,2,FALSE)=1,IF(MOD(BX$291,12)=1,$D304*((Assumptions!BW222)*(1-Assumptions!BX239)+(Assumptions!BX222-Assumptions!BW222)),$D304*(Assumptions!BX222-Assumptions!BW222)),IF(MOD(BX$290,VLOOKUP($C304,Lease_Tenure,2,FALSE))=1,IF(MOD(BX$291,12)=1,$D304*((Assumptions!BW222)*(1-Assumptions!BX239)+(Assumptions!BX222-Assumptions!BW222)),$D304*(Assumptions!BX222-Assumptions!BW222)),$D304*(Assumptions!BX222-Assumptions!BW222)))),0),0)</f>
        <v>0</v>
      </c>
      <c r="BY304" s="185">
        <f>IFERROR(MAX(IF(BY$290=1,IF(MOD(BY$291,12)=1,$D304*(Assumptions!BY222),$D304*(Assumptions!BY222-Assumptions!BX222)),IF(VLOOKUP($C304,Lease_Tenure,2,FALSE)=1,IF(MOD(BY$291,12)=1,$D304*((Assumptions!BX222)*(1-Assumptions!BY239)+(Assumptions!BY222-Assumptions!BX222)),$D304*(Assumptions!BY222-Assumptions!BX222)),IF(MOD(BY$290,VLOOKUP($C304,Lease_Tenure,2,FALSE))=1,IF(MOD(BY$291,12)=1,$D304*((Assumptions!BX222)*(1-Assumptions!BY239)+(Assumptions!BY222-Assumptions!BX222)),$D304*(Assumptions!BY222-Assumptions!BX222)),$D304*(Assumptions!BY222-Assumptions!BX222)))),0),0)</f>
        <v>0.255</v>
      </c>
      <c r="BZ304" s="185">
        <f>IFERROR(MAX(IF(BZ$290=1,IF(MOD(BZ$291,12)=1,$D304*(Assumptions!BZ222),$D304*(Assumptions!BZ222-Assumptions!BY222)),IF(VLOOKUP($C304,Lease_Tenure,2,FALSE)=1,IF(MOD(BZ$291,12)=1,$D304*((Assumptions!BY222)*(1-Assumptions!BZ239)+(Assumptions!BZ222-Assumptions!BY222)),$D304*(Assumptions!BZ222-Assumptions!BY222)),IF(MOD(BZ$290,VLOOKUP($C304,Lease_Tenure,2,FALSE))=1,IF(MOD(BZ$291,12)=1,$D304*((Assumptions!BY222)*(1-Assumptions!BZ239)+(Assumptions!BZ222-Assumptions!BY222)),$D304*(Assumptions!BZ222-Assumptions!BY222)),$D304*(Assumptions!BZ222-Assumptions!BY222)))),0),0)</f>
        <v>0</v>
      </c>
      <c r="CA304" s="185">
        <f>IFERROR(MAX(IF(CA$290=1,IF(MOD(CA$291,12)=1,$D304*(Assumptions!CA222),$D304*(Assumptions!CA222-Assumptions!BZ222)),IF(VLOOKUP($C304,Lease_Tenure,2,FALSE)=1,IF(MOD(CA$291,12)=1,$D304*((Assumptions!BZ222)*(1-Assumptions!CA239)+(Assumptions!CA222-Assumptions!BZ222)),$D304*(Assumptions!CA222-Assumptions!BZ222)),IF(MOD(CA$290,VLOOKUP($C304,Lease_Tenure,2,FALSE))=1,IF(MOD(CA$291,12)=1,$D304*((Assumptions!BZ222)*(1-Assumptions!CA239)+(Assumptions!CA222-Assumptions!BZ222)),$D304*(Assumptions!CA222-Assumptions!BZ222)),$D304*(Assumptions!CA222-Assumptions!BZ222)))),0),0)</f>
        <v>0</v>
      </c>
      <c r="CB304" s="185">
        <f>IFERROR(MAX(IF(CB$290=1,IF(MOD(CB$291,12)=1,$D304*(Assumptions!CB222),$D304*(Assumptions!CB222-Assumptions!CA222)),IF(VLOOKUP($C304,Lease_Tenure,2,FALSE)=1,IF(MOD(CB$291,12)=1,$D304*((Assumptions!CA222)*(1-Assumptions!CB239)+(Assumptions!CB222-Assumptions!CA222)),$D304*(Assumptions!CB222-Assumptions!CA222)),IF(MOD(CB$290,VLOOKUP($C304,Lease_Tenure,2,FALSE))=1,IF(MOD(CB$291,12)=1,$D304*((Assumptions!CA222)*(1-Assumptions!CB239)+(Assumptions!CB222-Assumptions!CA222)),$D304*(Assumptions!CB222-Assumptions!CA222)),$D304*(Assumptions!CB222-Assumptions!CA222)))),0),0)</f>
        <v>0</v>
      </c>
      <c r="CC304" s="185">
        <f>IFERROR(MAX(IF(CC$290=1,IF(MOD(CC$291,12)=1,$D304*(Assumptions!CC222),$D304*(Assumptions!CC222-Assumptions!CB222)),IF(VLOOKUP($C304,Lease_Tenure,2,FALSE)=1,IF(MOD(CC$291,12)=1,$D304*((Assumptions!CB222)*(1-Assumptions!CC239)+(Assumptions!CC222-Assumptions!CB222)),$D304*(Assumptions!CC222-Assumptions!CB222)),IF(MOD(CC$290,VLOOKUP($C304,Lease_Tenure,2,FALSE))=1,IF(MOD(CC$291,12)=1,$D304*((Assumptions!CB222)*(1-Assumptions!CC239)+(Assumptions!CC222-Assumptions!CB222)),$D304*(Assumptions!CC222-Assumptions!CB222)),$D304*(Assumptions!CC222-Assumptions!CB222)))),0),0)</f>
        <v>0</v>
      </c>
      <c r="CD304" s="185">
        <f>IFERROR(MAX(IF(CD$290=1,IF(MOD(CD$291,12)=1,$D304*(Assumptions!CD222),$D304*(Assumptions!CD222-Assumptions!CC222)),IF(VLOOKUP($C304,Lease_Tenure,2,FALSE)=1,IF(MOD(CD$291,12)=1,$D304*((Assumptions!CC222)*(1-Assumptions!CD239)+(Assumptions!CD222-Assumptions!CC222)),$D304*(Assumptions!CD222-Assumptions!CC222)),IF(MOD(CD$290,VLOOKUP($C304,Lease_Tenure,2,FALSE))=1,IF(MOD(CD$291,12)=1,$D304*((Assumptions!CC222)*(1-Assumptions!CD239)+(Assumptions!CD222-Assumptions!CC222)),$D304*(Assumptions!CD222-Assumptions!CC222)),$D304*(Assumptions!CD222-Assumptions!CC222)))),0),0)</f>
        <v>0</v>
      </c>
      <c r="CE304" s="185">
        <f>IFERROR(MAX(IF(CE$290=1,IF(MOD(CE$291,12)=1,$D304*(Assumptions!CE222),$D304*(Assumptions!CE222-Assumptions!CD222)),IF(VLOOKUP($C304,Lease_Tenure,2,FALSE)=1,IF(MOD(CE$291,12)=1,$D304*((Assumptions!CD222)*(1-Assumptions!CE239)+(Assumptions!CE222-Assumptions!CD222)),$D304*(Assumptions!CE222-Assumptions!CD222)),IF(MOD(CE$290,VLOOKUP($C304,Lease_Tenure,2,FALSE))=1,IF(MOD(CE$291,12)=1,$D304*((Assumptions!CD222)*(1-Assumptions!CE239)+(Assumptions!CE222-Assumptions!CD222)),$D304*(Assumptions!CE222-Assumptions!CD222)),$D304*(Assumptions!CE222-Assumptions!CD222)))),0),0)</f>
        <v>0</v>
      </c>
      <c r="CF304" s="185">
        <f>IFERROR(MAX(IF(CF$290=1,IF(MOD(CF$291,12)=1,$D304*(Assumptions!CF222),$D304*(Assumptions!CF222-Assumptions!CE222)),IF(VLOOKUP($C304,Lease_Tenure,2,FALSE)=1,IF(MOD(CF$291,12)=1,$D304*((Assumptions!CE222)*(1-Assumptions!CF239)+(Assumptions!CF222-Assumptions!CE222)),$D304*(Assumptions!CF222-Assumptions!CE222)),IF(MOD(CF$290,VLOOKUP($C304,Lease_Tenure,2,FALSE))=1,IF(MOD(CF$291,12)=1,$D304*((Assumptions!CE222)*(1-Assumptions!CF239)+(Assumptions!CF222-Assumptions!CE222)),$D304*(Assumptions!CF222-Assumptions!CE222)),$D304*(Assumptions!CF222-Assumptions!CE222)))),0),0)</f>
        <v>0</v>
      </c>
      <c r="CG304" s="185">
        <f>IFERROR(MAX(IF(CG$290=1,IF(MOD(CG$291,12)=1,$D304*(Assumptions!CG222),$D304*(Assumptions!CG222-Assumptions!CF222)),IF(VLOOKUP($C304,Lease_Tenure,2,FALSE)=1,IF(MOD(CG$291,12)=1,$D304*((Assumptions!CF222)*(1-Assumptions!CG239)+(Assumptions!CG222-Assumptions!CF222)),$D304*(Assumptions!CG222-Assumptions!CF222)),IF(MOD(CG$290,VLOOKUP($C304,Lease_Tenure,2,FALSE))=1,IF(MOD(CG$291,12)=1,$D304*((Assumptions!CF222)*(1-Assumptions!CG239)+(Assumptions!CG222-Assumptions!CF222)),$D304*(Assumptions!CG222-Assumptions!CF222)),$D304*(Assumptions!CG222-Assumptions!CF222)))),0),0)</f>
        <v>0</v>
      </c>
      <c r="CH304" s="185">
        <f>IFERROR(MAX(IF(CH$290=1,IF(MOD(CH$291,12)=1,$D304*(Assumptions!CH222),$D304*(Assumptions!CH222-Assumptions!CG222)),IF(VLOOKUP($C304,Lease_Tenure,2,FALSE)=1,IF(MOD(CH$291,12)=1,$D304*((Assumptions!CG222)*(1-Assumptions!CH239)+(Assumptions!CH222-Assumptions!CG222)),$D304*(Assumptions!CH222-Assumptions!CG222)),IF(MOD(CH$290,VLOOKUP($C304,Lease_Tenure,2,FALSE))=1,IF(MOD(CH$291,12)=1,$D304*((Assumptions!CG222)*(1-Assumptions!CH239)+(Assumptions!CH222-Assumptions!CG222)),$D304*(Assumptions!CH222-Assumptions!CG222)),$D304*(Assumptions!CH222-Assumptions!CG222)))),0),0)</f>
        <v>0</v>
      </c>
      <c r="CI304" s="185">
        <f>IFERROR(MAX(IF(CI$290=1,IF(MOD(CI$291,12)=1,$D304*(Assumptions!CI222),$D304*(Assumptions!CI222-Assumptions!CH222)),IF(VLOOKUP($C304,Lease_Tenure,2,FALSE)=1,IF(MOD(CI$291,12)=1,$D304*((Assumptions!CH222)*(1-Assumptions!CI239)+(Assumptions!CI222-Assumptions!CH222)),$D304*(Assumptions!CI222-Assumptions!CH222)),IF(MOD(CI$290,VLOOKUP($C304,Lease_Tenure,2,FALSE))=1,IF(MOD(CI$291,12)=1,$D304*((Assumptions!CH222)*(1-Assumptions!CI239)+(Assumptions!CI222-Assumptions!CH222)),$D304*(Assumptions!CI222-Assumptions!CH222)),$D304*(Assumptions!CI222-Assumptions!CH222)))),0),0)</f>
        <v>0</v>
      </c>
      <c r="CJ304" s="185">
        <f>IFERROR(MAX(IF(CJ$290=1,IF(MOD(CJ$291,12)=1,$D304*(Assumptions!CJ222),$D304*(Assumptions!CJ222-Assumptions!CI222)),IF(VLOOKUP($C304,Lease_Tenure,2,FALSE)=1,IF(MOD(CJ$291,12)=1,$D304*((Assumptions!CI222)*(1-Assumptions!CJ239)+(Assumptions!CJ222-Assumptions!CI222)),$D304*(Assumptions!CJ222-Assumptions!CI222)),IF(MOD(CJ$290,VLOOKUP($C304,Lease_Tenure,2,FALSE))=1,IF(MOD(CJ$291,12)=1,$D304*((Assumptions!CI222)*(1-Assumptions!CJ239)+(Assumptions!CJ222-Assumptions!CI222)),$D304*(Assumptions!CJ222-Assumptions!CI222)),$D304*(Assumptions!CJ222-Assumptions!CI222)))),0),0)</f>
        <v>0</v>
      </c>
      <c r="CK304" s="185">
        <f>IFERROR(MAX(IF(CK$290=1,IF(MOD(CK$291,12)=1,$D304*(Assumptions!CK222),$D304*(Assumptions!CK222-Assumptions!CJ222)),IF(VLOOKUP($C304,Lease_Tenure,2,FALSE)=1,IF(MOD(CK$291,12)=1,$D304*((Assumptions!CJ222)*(1-Assumptions!CK239)+(Assumptions!CK222-Assumptions!CJ222)),$D304*(Assumptions!CK222-Assumptions!CJ222)),IF(MOD(CK$290,VLOOKUP($C304,Lease_Tenure,2,FALSE))=1,IF(MOD(CK$291,12)=1,$D304*((Assumptions!CJ222)*(1-Assumptions!CK239)+(Assumptions!CK222-Assumptions!CJ222)),$D304*(Assumptions!CK222-Assumptions!CJ222)),$D304*(Assumptions!CK222-Assumptions!CJ222)))),0),0)</f>
        <v>0.255</v>
      </c>
      <c r="CL304" s="185">
        <f>IFERROR(MAX(IF(CL$290=1,IF(MOD(CL$291,12)=1,$D304*(Assumptions!CL222),$D304*(Assumptions!CL222-Assumptions!CK222)),IF(VLOOKUP($C304,Lease_Tenure,2,FALSE)=1,IF(MOD(CL$291,12)=1,$D304*((Assumptions!CK222)*(1-Assumptions!CL239)+(Assumptions!CL222-Assumptions!CK222)),$D304*(Assumptions!CL222-Assumptions!CK222)),IF(MOD(CL$290,VLOOKUP($C304,Lease_Tenure,2,FALSE))=1,IF(MOD(CL$291,12)=1,$D304*((Assumptions!CK222)*(1-Assumptions!CL239)+(Assumptions!CL222-Assumptions!CK222)),$D304*(Assumptions!CL222-Assumptions!CK222)),$D304*(Assumptions!CL222-Assumptions!CK222)))),0),0)</f>
        <v>0</v>
      </c>
      <c r="CM304" s="185">
        <f>IFERROR(MAX(IF(CM$290=1,IF(MOD(CM$291,12)=1,$D304*(Assumptions!CM222),$D304*(Assumptions!CM222-Assumptions!CL222)),IF(VLOOKUP($C304,Lease_Tenure,2,FALSE)=1,IF(MOD(CM$291,12)=1,$D304*((Assumptions!CL222)*(1-Assumptions!CM239)+(Assumptions!CM222-Assumptions!CL222)),$D304*(Assumptions!CM222-Assumptions!CL222)),IF(MOD(CM$290,VLOOKUP($C304,Lease_Tenure,2,FALSE))=1,IF(MOD(CM$291,12)=1,$D304*((Assumptions!CL222)*(1-Assumptions!CM239)+(Assumptions!CM222-Assumptions!CL222)),$D304*(Assumptions!CM222-Assumptions!CL222)),$D304*(Assumptions!CM222-Assumptions!CL222)))),0),0)</f>
        <v>0</v>
      </c>
      <c r="CN304" s="185">
        <f>IFERROR(MAX(IF(CN$290=1,IF(MOD(CN$291,12)=1,$D304*(Assumptions!CN222),$D304*(Assumptions!CN222-Assumptions!CM222)),IF(VLOOKUP($C304,Lease_Tenure,2,FALSE)=1,IF(MOD(CN$291,12)=1,$D304*((Assumptions!CM222)*(1-Assumptions!CN239)+(Assumptions!CN222-Assumptions!CM222)),$D304*(Assumptions!CN222-Assumptions!CM222)),IF(MOD(CN$290,VLOOKUP($C304,Lease_Tenure,2,FALSE))=1,IF(MOD(CN$291,12)=1,$D304*((Assumptions!CM222)*(1-Assumptions!CN239)+(Assumptions!CN222-Assumptions!CM222)),$D304*(Assumptions!CN222-Assumptions!CM222)),$D304*(Assumptions!CN222-Assumptions!CM222)))),0),0)</f>
        <v>0</v>
      </c>
      <c r="CO304" s="185">
        <f>IFERROR(MAX(IF(CO$290=1,IF(MOD(CO$291,12)=1,$D304*(Assumptions!CO222),$D304*(Assumptions!CO222-Assumptions!CN222)),IF(VLOOKUP($C304,Lease_Tenure,2,FALSE)=1,IF(MOD(CO$291,12)=1,$D304*((Assumptions!CN222)*(1-Assumptions!CO239)+(Assumptions!CO222-Assumptions!CN222)),$D304*(Assumptions!CO222-Assumptions!CN222)),IF(MOD(CO$290,VLOOKUP($C304,Lease_Tenure,2,FALSE))=1,IF(MOD(CO$291,12)=1,$D304*((Assumptions!CN222)*(1-Assumptions!CO239)+(Assumptions!CO222-Assumptions!CN222)),$D304*(Assumptions!CO222-Assumptions!CN222)),$D304*(Assumptions!CO222-Assumptions!CN222)))),0),0)</f>
        <v>0</v>
      </c>
      <c r="CP304" s="185">
        <f>IFERROR(MAX(IF(CP$290=1,IF(MOD(CP$291,12)=1,$D304*(Assumptions!CP222),$D304*(Assumptions!CP222-Assumptions!CO222)),IF(VLOOKUP($C304,Lease_Tenure,2,FALSE)=1,IF(MOD(CP$291,12)=1,$D304*((Assumptions!CO222)*(1-Assumptions!CP239)+(Assumptions!CP222-Assumptions!CO222)),$D304*(Assumptions!CP222-Assumptions!CO222)),IF(MOD(CP$290,VLOOKUP($C304,Lease_Tenure,2,FALSE))=1,IF(MOD(CP$291,12)=1,$D304*((Assumptions!CO222)*(1-Assumptions!CP239)+(Assumptions!CP222-Assumptions!CO222)),$D304*(Assumptions!CP222-Assumptions!CO222)),$D304*(Assumptions!CP222-Assumptions!CO222)))),0),0)</f>
        <v>0</v>
      </c>
      <c r="CQ304" s="185">
        <f>IFERROR(MAX(IF(CQ$290=1,IF(MOD(CQ$291,12)=1,$D304*(Assumptions!CQ222),$D304*(Assumptions!CQ222-Assumptions!CP222)),IF(VLOOKUP($C304,Lease_Tenure,2,FALSE)=1,IF(MOD(CQ$291,12)=1,$D304*((Assumptions!CP222)*(1-Assumptions!CQ239)+(Assumptions!CQ222-Assumptions!CP222)),$D304*(Assumptions!CQ222-Assumptions!CP222)),IF(MOD(CQ$290,VLOOKUP($C304,Lease_Tenure,2,FALSE))=1,IF(MOD(CQ$291,12)=1,$D304*((Assumptions!CP222)*(1-Assumptions!CQ239)+(Assumptions!CQ222-Assumptions!CP222)),$D304*(Assumptions!CQ222-Assumptions!CP222)),$D304*(Assumptions!CQ222-Assumptions!CP222)))),0),0)</f>
        <v>0</v>
      </c>
      <c r="CR304" s="185">
        <f>IFERROR(MAX(IF(CR$290=1,IF(MOD(CR$291,12)=1,$D304*(Assumptions!CR222),$D304*(Assumptions!CR222-Assumptions!CQ222)),IF(VLOOKUP($C304,Lease_Tenure,2,FALSE)=1,IF(MOD(CR$291,12)=1,$D304*((Assumptions!CQ222)*(1-Assumptions!CR239)+(Assumptions!CR222-Assumptions!CQ222)),$D304*(Assumptions!CR222-Assumptions!CQ222)),IF(MOD(CR$290,VLOOKUP($C304,Lease_Tenure,2,FALSE))=1,IF(MOD(CR$291,12)=1,$D304*((Assumptions!CQ222)*(1-Assumptions!CR239)+(Assumptions!CR222-Assumptions!CQ222)),$D304*(Assumptions!CR222-Assumptions!CQ222)),$D304*(Assumptions!CR222-Assumptions!CQ222)))),0),0)</f>
        <v>0</v>
      </c>
      <c r="CS304" s="185">
        <f>IFERROR(MAX(IF(CS$290=1,IF(MOD(CS$291,12)=1,$D304*(Assumptions!CS222),$D304*(Assumptions!CS222-Assumptions!CR222)),IF(VLOOKUP($C304,Lease_Tenure,2,FALSE)=1,IF(MOD(CS$291,12)=1,$D304*((Assumptions!CR222)*(1-Assumptions!CS239)+(Assumptions!CS222-Assumptions!CR222)),$D304*(Assumptions!CS222-Assumptions!CR222)),IF(MOD(CS$290,VLOOKUP($C304,Lease_Tenure,2,FALSE))=1,IF(MOD(CS$291,12)=1,$D304*((Assumptions!CR222)*(1-Assumptions!CS239)+(Assumptions!CS222-Assumptions!CR222)),$D304*(Assumptions!CS222-Assumptions!CR222)),$D304*(Assumptions!CS222-Assumptions!CR222)))),0),0)</f>
        <v>0</v>
      </c>
      <c r="CT304" s="185">
        <f>IFERROR(MAX(IF(CT$290=1,IF(MOD(CT$291,12)=1,$D304*(Assumptions!CT222),$D304*(Assumptions!CT222-Assumptions!CS222)),IF(VLOOKUP($C304,Lease_Tenure,2,FALSE)=1,IF(MOD(CT$291,12)=1,$D304*((Assumptions!CS222)*(1-Assumptions!CT239)+(Assumptions!CT222-Assumptions!CS222)),$D304*(Assumptions!CT222-Assumptions!CS222)),IF(MOD(CT$290,VLOOKUP($C304,Lease_Tenure,2,FALSE))=1,IF(MOD(CT$291,12)=1,$D304*((Assumptions!CS222)*(1-Assumptions!CT239)+(Assumptions!CT222-Assumptions!CS222)),$D304*(Assumptions!CT222-Assumptions!CS222)),$D304*(Assumptions!CT222-Assumptions!CS222)))),0),0)</f>
        <v>0</v>
      </c>
      <c r="CU304" s="185">
        <f>IFERROR(MAX(IF(CU$290=1,IF(MOD(CU$291,12)=1,$D304*(Assumptions!CU222),$D304*(Assumptions!CU222-Assumptions!CT222)),IF(VLOOKUP($C304,Lease_Tenure,2,FALSE)=1,IF(MOD(CU$291,12)=1,$D304*((Assumptions!CT222)*(1-Assumptions!CU239)+(Assumptions!CU222-Assumptions!CT222)),$D304*(Assumptions!CU222-Assumptions!CT222)),IF(MOD(CU$290,VLOOKUP($C304,Lease_Tenure,2,FALSE))=1,IF(MOD(CU$291,12)=1,$D304*((Assumptions!CT222)*(1-Assumptions!CU239)+(Assumptions!CU222-Assumptions!CT222)),$D304*(Assumptions!CU222-Assumptions!CT222)),$D304*(Assumptions!CU222-Assumptions!CT222)))),0),0)</f>
        <v>0</v>
      </c>
      <c r="CV304" s="185">
        <f>IFERROR(MAX(IF(CV$290=1,IF(MOD(CV$291,12)=1,$D304*(Assumptions!CV222),$D304*(Assumptions!CV222-Assumptions!CU222)),IF(VLOOKUP($C304,Lease_Tenure,2,FALSE)=1,IF(MOD(CV$291,12)=1,$D304*((Assumptions!CU222)*(1-Assumptions!CV239)+(Assumptions!CV222-Assumptions!CU222)),$D304*(Assumptions!CV222-Assumptions!CU222)),IF(MOD(CV$290,VLOOKUP($C304,Lease_Tenure,2,FALSE))=1,IF(MOD(CV$291,12)=1,$D304*((Assumptions!CU222)*(1-Assumptions!CV239)+(Assumptions!CV222-Assumptions!CU222)),$D304*(Assumptions!CV222-Assumptions!CU222)),$D304*(Assumptions!CV222-Assumptions!CU222)))),0),0)</f>
        <v>0</v>
      </c>
      <c r="CW304" s="185">
        <f>IFERROR(MAX(IF(CW$290=1,IF(MOD(CW$291,12)=1,$D304*(Assumptions!CW222),$D304*(Assumptions!CW222-Assumptions!CV222)),IF(VLOOKUP($C304,Lease_Tenure,2,FALSE)=1,IF(MOD(CW$291,12)=1,$D304*((Assumptions!CV222)*(1-Assumptions!CW239)+(Assumptions!CW222-Assumptions!CV222)),$D304*(Assumptions!CW222-Assumptions!CV222)),IF(MOD(CW$290,VLOOKUP($C304,Lease_Tenure,2,FALSE))=1,IF(MOD(CW$291,12)=1,$D304*((Assumptions!CV222)*(1-Assumptions!CW239)+(Assumptions!CW222-Assumptions!CV222)),$D304*(Assumptions!CW222-Assumptions!CV222)),$D304*(Assumptions!CW222-Assumptions!CV222)))),0),0)</f>
        <v>0.255</v>
      </c>
      <c r="CX304" s="185">
        <f>IFERROR(MAX(IF(CX$290=1,IF(MOD(CX$291,12)=1,$D304*(Assumptions!CX222),$D304*(Assumptions!CX222-Assumptions!CW222)),IF(VLOOKUP($C304,Lease_Tenure,2,FALSE)=1,IF(MOD(CX$291,12)=1,$D304*((Assumptions!CW222)*(1-Assumptions!CX239)+(Assumptions!CX222-Assumptions!CW222)),$D304*(Assumptions!CX222-Assumptions!CW222)),IF(MOD(CX$290,VLOOKUP($C304,Lease_Tenure,2,FALSE))=1,IF(MOD(CX$291,12)=1,$D304*((Assumptions!CW222)*(1-Assumptions!CX239)+(Assumptions!CX222-Assumptions!CW222)),$D304*(Assumptions!CX222-Assumptions!CW222)),$D304*(Assumptions!CX222-Assumptions!CW222)))),0),0)</f>
        <v>0</v>
      </c>
      <c r="CY304" s="185">
        <f>IFERROR(MAX(IF(CY$290=1,IF(MOD(CY$291,12)=1,$D304*(Assumptions!CY222),$D304*(Assumptions!CY222-Assumptions!CX222)),IF(VLOOKUP($C304,Lease_Tenure,2,FALSE)=1,IF(MOD(CY$291,12)=1,$D304*((Assumptions!CX222)*(1-Assumptions!CY239)+(Assumptions!CY222-Assumptions!CX222)),$D304*(Assumptions!CY222-Assumptions!CX222)),IF(MOD(CY$290,VLOOKUP($C304,Lease_Tenure,2,FALSE))=1,IF(MOD(CY$291,12)=1,$D304*((Assumptions!CX222)*(1-Assumptions!CY239)+(Assumptions!CY222-Assumptions!CX222)),$D304*(Assumptions!CY222-Assumptions!CX222)),$D304*(Assumptions!CY222-Assumptions!CX222)))),0),0)</f>
        <v>0</v>
      </c>
      <c r="CZ304" s="185">
        <f>IFERROR(MAX(IF(CZ$290=1,IF(MOD(CZ$291,12)=1,$D304*(Assumptions!CZ222),$D304*(Assumptions!CZ222-Assumptions!CY222)),IF(VLOOKUP($C304,Lease_Tenure,2,FALSE)=1,IF(MOD(CZ$291,12)=1,$D304*((Assumptions!CY222)*(1-Assumptions!CZ239)+(Assumptions!CZ222-Assumptions!CY222)),$D304*(Assumptions!CZ222-Assumptions!CY222)),IF(MOD(CZ$290,VLOOKUP($C304,Lease_Tenure,2,FALSE))=1,IF(MOD(CZ$291,12)=1,$D304*((Assumptions!CY222)*(1-Assumptions!CZ239)+(Assumptions!CZ222-Assumptions!CY222)),$D304*(Assumptions!CZ222-Assumptions!CY222)),$D304*(Assumptions!CZ222-Assumptions!CY222)))),0),0)</f>
        <v>0</v>
      </c>
      <c r="DA304" s="185">
        <f>IFERROR(MAX(IF(DA$290=1,IF(MOD(DA$291,12)=1,$D304*(Assumptions!DA222),$D304*(Assumptions!DA222-Assumptions!CZ222)),IF(VLOOKUP($C304,Lease_Tenure,2,FALSE)=1,IF(MOD(DA$291,12)=1,$D304*((Assumptions!CZ222)*(1-Assumptions!DA239)+(Assumptions!DA222-Assumptions!CZ222)),$D304*(Assumptions!DA222-Assumptions!CZ222)),IF(MOD(DA$290,VLOOKUP($C304,Lease_Tenure,2,FALSE))=1,IF(MOD(DA$291,12)=1,$D304*((Assumptions!CZ222)*(1-Assumptions!DA239)+(Assumptions!DA222-Assumptions!CZ222)),$D304*(Assumptions!DA222-Assumptions!CZ222)),$D304*(Assumptions!DA222-Assumptions!CZ222)))),0),0)</f>
        <v>0</v>
      </c>
      <c r="DB304" s="185">
        <f>IFERROR(MAX(IF(DB$290=1,IF(MOD(DB$291,12)=1,$D304*(Assumptions!DB222),$D304*(Assumptions!DB222-Assumptions!DA222)),IF(VLOOKUP($C304,Lease_Tenure,2,FALSE)=1,IF(MOD(DB$291,12)=1,$D304*((Assumptions!DA222)*(1-Assumptions!DB239)+(Assumptions!DB222-Assumptions!DA222)),$D304*(Assumptions!DB222-Assumptions!DA222)),IF(MOD(DB$290,VLOOKUP($C304,Lease_Tenure,2,FALSE))=1,IF(MOD(DB$291,12)=1,$D304*((Assumptions!DA222)*(1-Assumptions!DB239)+(Assumptions!DB222-Assumptions!DA222)),$D304*(Assumptions!DB222-Assumptions!DA222)),$D304*(Assumptions!DB222-Assumptions!DA222)))),0),0)</f>
        <v>0</v>
      </c>
      <c r="DC304" s="185">
        <f>IFERROR(MAX(IF(DC$290=1,IF(MOD(DC$291,12)=1,$D304*(Assumptions!DC222),$D304*(Assumptions!DC222-Assumptions!DB222)),IF(VLOOKUP($C304,Lease_Tenure,2,FALSE)=1,IF(MOD(DC$291,12)=1,$D304*((Assumptions!DB222)*(1-Assumptions!DC239)+(Assumptions!DC222-Assumptions!DB222)),$D304*(Assumptions!DC222-Assumptions!DB222)),IF(MOD(DC$290,VLOOKUP($C304,Lease_Tenure,2,FALSE))=1,IF(MOD(DC$291,12)=1,$D304*((Assumptions!DB222)*(1-Assumptions!DC239)+(Assumptions!DC222-Assumptions!DB222)),$D304*(Assumptions!DC222-Assumptions!DB222)),$D304*(Assumptions!DC222-Assumptions!DB222)))),0),0)</f>
        <v>0</v>
      </c>
      <c r="DD304" s="185">
        <f>IFERROR(MAX(IF(DD$290=1,IF(MOD(DD$291,12)=1,$D304*(Assumptions!DD222),$D304*(Assumptions!DD222-Assumptions!DC222)),IF(VLOOKUP($C304,Lease_Tenure,2,FALSE)=1,IF(MOD(DD$291,12)=1,$D304*((Assumptions!DC222)*(1-Assumptions!DD239)+(Assumptions!DD222-Assumptions!DC222)),$D304*(Assumptions!DD222-Assumptions!DC222)),IF(MOD(DD$290,VLOOKUP($C304,Lease_Tenure,2,FALSE))=1,IF(MOD(DD$291,12)=1,$D304*((Assumptions!DC222)*(1-Assumptions!DD239)+(Assumptions!DD222-Assumptions!DC222)),$D304*(Assumptions!DD222-Assumptions!DC222)),$D304*(Assumptions!DD222-Assumptions!DC222)))),0),0)</f>
        <v>0</v>
      </c>
      <c r="DE304" s="185">
        <f>IFERROR(MAX(IF(DE$290=1,IF(MOD(DE$291,12)=1,$D304*(Assumptions!DE222),$D304*(Assumptions!DE222-Assumptions!DD222)),IF(VLOOKUP($C304,Lease_Tenure,2,FALSE)=1,IF(MOD(DE$291,12)=1,$D304*((Assumptions!DD222)*(1-Assumptions!DE239)+(Assumptions!DE222-Assumptions!DD222)),$D304*(Assumptions!DE222-Assumptions!DD222)),IF(MOD(DE$290,VLOOKUP($C304,Lease_Tenure,2,FALSE))=1,IF(MOD(DE$291,12)=1,$D304*((Assumptions!DD222)*(1-Assumptions!DE239)+(Assumptions!DE222-Assumptions!DD222)),$D304*(Assumptions!DE222-Assumptions!DD222)),$D304*(Assumptions!DE222-Assumptions!DD222)))),0),0)</f>
        <v>0</v>
      </c>
      <c r="DF304" s="185">
        <f>IFERROR(MAX(IF(DF$290=1,IF(MOD(DF$291,12)=1,$D304*(Assumptions!DF222),$D304*(Assumptions!DF222-Assumptions!DE222)),IF(VLOOKUP($C304,Lease_Tenure,2,FALSE)=1,IF(MOD(DF$291,12)=1,$D304*((Assumptions!DE222)*(1-Assumptions!DF239)+(Assumptions!DF222-Assumptions!DE222)),$D304*(Assumptions!DF222-Assumptions!DE222)),IF(MOD(DF$290,VLOOKUP($C304,Lease_Tenure,2,FALSE))=1,IF(MOD(DF$291,12)=1,$D304*((Assumptions!DE222)*(1-Assumptions!DF239)+(Assumptions!DF222-Assumptions!DE222)),$D304*(Assumptions!DF222-Assumptions!DE222)),$D304*(Assumptions!DF222-Assumptions!DE222)))),0),0)</f>
        <v>0</v>
      </c>
      <c r="DG304" s="185">
        <f>IFERROR(MAX(IF(DG$290=1,IF(MOD(DG$291,12)=1,$D304*(Assumptions!DG222),$D304*(Assumptions!DG222-Assumptions!DF222)),IF(VLOOKUP($C304,Lease_Tenure,2,FALSE)=1,IF(MOD(DG$291,12)=1,$D304*((Assumptions!DF222)*(1-Assumptions!DG239)+(Assumptions!DG222-Assumptions!DF222)),$D304*(Assumptions!DG222-Assumptions!DF222)),IF(MOD(DG$290,VLOOKUP($C304,Lease_Tenure,2,FALSE))=1,IF(MOD(DG$291,12)=1,$D304*((Assumptions!DF222)*(1-Assumptions!DG239)+(Assumptions!DG222-Assumptions!DF222)),$D304*(Assumptions!DG222-Assumptions!DF222)),$D304*(Assumptions!DG222-Assumptions!DF222)))),0),0)</f>
        <v>0</v>
      </c>
      <c r="DH304" s="185">
        <f>IFERROR(MAX(IF(DH$290=1,IF(MOD(DH$291,12)=1,$D304*(Assumptions!DH222),$D304*(Assumptions!DH222-Assumptions!DG222)),IF(VLOOKUP($C304,Lease_Tenure,2,FALSE)=1,IF(MOD(DH$291,12)=1,$D304*((Assumptions!DG222)*(1-Assumptions!DH239)+(Assumptions!DH222-Assumptions!DG222)),$D304*(Assumptions!DH222-Assumptions!DG222)),IF(MOD(DH$290,VLOOKUP($C304,Lease_Tenure,2,FALSE))=1,IF(MOD(DH$291,12)=1,$D304*((Assumptions!DG222)*(1-Assumptions!DH239)+(Assumptions!DH222-Assumptions!DG222)),$D304*(Assumptions!DH222-Assumptions!DG222)),$D304*(Assumptions!DH222-Assumptions!DG222)))),0),0)</f>
        <v>0</v>
      </c>
      <c r="DI304" s="185">
        <f>IFERROR(MAX(IF(DI$290=1,IF(MOD(DI$291,12)=1,$D304*(Assumptions!DI222),$D304*(Assumptions!DI222-Assumptions!DH222)),IF(VLOOKUP($C304,Lease_Tenure,2,FALSE)=1,IF(MOD(DI$291,12)=1,$D304*((Assumptions!DH222)*(1-Assumptions!DI239)+(Assumptions!DI222-Assumptions!DH222)),$D304*(Assumptions!DI222-Assumptions!DH222)),IF(MOD(DI$290,VLOOKUP($C304,Lease_Tenure,2,FALSE))=1,IF(MOD(DI$291,12)=1,$D304*((Assumptions!DH222)*(1-Assumptions!DI239)+(Assumptions!DI222-Assumptions!DH222)),$D304*(Assumptions!DI222-Assumptions!DH222)),$D304*(Assumptions!DI222-Assumptions!DH222)))),0),0)</f>
        <v>0.255</v>
      </c>
      <c r="DJ304" s="185">
        <f>IFERROR(MAX(IF(DJ$290=1,IF(MOD(DJ$291,12)=1,$D304*(Assumptions!DJ222),$D304*(Assumptions!DJ222-Assumptions!DI222)),IF(VLOOKUP($C304,Lease_Tenure,2,FALSE)=1,IF(MOD(DJ$291,12)=1,$D304*((Assumptions!DI222)*(1-Assumptions!DJ239)+(Assumptions!DJ222-Assumptions!DI222)),$D304*(Assumptions!DJ222-Assumptions!DI222)),IF(MOD(DJ$290,VLOOKUP($C304,Lease_Tenure,2,FALSE))=1,IF(MOD(DJ$291,12)=1,$D304*((Assumptions!DI222)*(1-Assumptions!DJ239)+(Assumptions!DJ222-Assumptions!DI222)),$D304*(Assumptions!DJ222-Assumptions!DI222)),$D304*(Assumptions!DJ222-Assumptions!DI222)))),0),0)</f>
        <v>0</v>
      </c>
      <c r="DK304" s="185">
        <f>IFERROR(MAX(IF(DK$290=1,IF(MOD(DK$291,12)=1,$D304*(Assumptions!DK222),$D304*(Assumptions!DK222-Assumptions!DJ222)),IF(VLOOKUP($C304,Lease_Tenure,2,FALSE)=1,IF(MOD(DK$291,12)=1,$D304*((Assumptions!DJ222)*(1-Assumptions!DK239)+(Assumptions!DK222-Assumptions!DJ222)),$D304*(Assumptions!DK222-Assumptions!DJ222)),IF(MOD(DK$290,VLOOKUP($C304,Lease_Tenure,2,FALSE))=1,IF(MOD(DK$291,12)=1,$D304*((Assumptions!DJ222)*(1-Assumptions!DK239)+(Assumptions!DK222-Assumptions!DJ222)),$D304*(Assumptions!DK222-Assumptions!DJ222)),$D304*(Assumptions!DK222-Assumptions!DJ222)))),0),0)</f>
        <v>0</v>
      </c>
      <c r="DL304" s="185">
        <f>IFERROR(MAX(IF(DL$290=1,IF(MOD(DL$291,12)=1,$D304*(Assumptions!DL222),$D304*(Assumptions!DL222-Assumptions!DK222)),IF(VLOOKUP($C304,Lease_Tenure,2,FALSE)=1,IF(MOD(DL$291,12)=1,$D304*((Assumptions!DK222)*(1-Assumptions!DL239)+(Assumptions!DL222-Assumptions!DK222)),$D304*(Assumptions!DL222-Assumptions!DK222)),IF(MOD(DL$290,VLOOKUP($C304,Lease_Tenure,2,FALSE))=1,IF(MOD(DL$291,12)=1,$D304*((Assumptions!DK222)*(1-Assumptions!DL239)+(Assumptions!DL222-Assumptions!DK222)),$D304*(Assumptions!DL222-Assumptions!DK222)),$D304*(Assumptions!DL222-Assumptions!DK222)))),0),0)</f>
        <v>0</v>
      </c>
      <c r="DM304" s="185">
        <f>IFERROR(MAX(IF(DM$290=1,IF(MOD(DM$291,12)=1,$D304*(Assumptions!DM222),$D304*(Assumptions!DM222-Assumptions!DL222)),IF(VLOOKUP($C304,Lease_Tenure,2,FALSE)=1,IF(MOD(DM$291,12)=1,$D304*((Assumptions!DL222)*(1-Assumptions!DM239)+(Assumptions!DM222-Assumptions!DL222)),$D304*(Assumptions!DM222-Assumptions!DL222)),IF(MOD(DM$290,VLOOKUP($C304,Lease_Tenure,2,FALSE))=1,IF(MOD(DM$291,12)=1,$D304*((Assumptions!DL222)*(1-Assumptions!DM239)+(Assumptions!DM222-Assumptions!DL222)),$D304*(Assumptions!DM222-Assumptions!DL222)),$D304*(Assumptions!DM222-Assumptions!DL222)))),0),0)</f>
        <v>0</v>
      </c>
      <c r="DN304" s="185">
        <f>IFERROR(MAX(IF(DN$290=1,IF(MOD(DN$291,12)=1,$D304*(Assumptions!DN222),$D304*(Assumptions!DN222-Assumptions!DM222)),IF(VLOOKUP($C304,Lease_Tenure,2,FALSE)=1,IF(MOD(DN$291,12)=1,$D304*((Assumptions!DM222)*(1-Assumptions!DN239)+(Assumptions!DN222-Assumptions!DM222)),$D304*(Assumptions!DN222-Assumptions!DM222)),IF(MOD(DN$290,VLOOKUP($C304,Lease_Tenure,2,FALSE))=1,IF(MOD(DN$291,12)=1,$D304*((Assumptions!DM222)*(1-Assumptions!DN239)+(Assumptions!DN222-Assumptions!DM222)),$D304*(Assumptions!DN222-Assumptions!DM222)),$D304*(Assumptions!DN222-Assumptions!DM222)))),0),0)</f>
        <v>0</v>
      </c>
      <c r="DO304" s="185">
        <f>IFERROR(MAX(IF(DO$290=1,IF(MOD(DO$291,12)=1,$D304*(Assumptions!DO222),$D304*(Assumptions!DO222-Assumptions!DN222)),IF(VLOOKUP($C304,Lease_Tenure,2,FALSE)=1,IF(MOD(DO$291,12)=1,$D304*((Assumptions!DN222)*(1-Assumptions!DO239)+(Assumptions!DO222-Assumptions!DN222)),$D304*(Assumptions!DO222-Assumptions!DN222)),IF(MOD(DO$290,VLOOKUP($C304,Lease_Tenure,2,FALSE))=1,IF(MOD(DO$291,12)=1,$D304*((Assumptions!DN222)*(1-Assumptions!DO239)+(Assumptions!DO222-Assumptions!DN222)),$D304*(Assumptions!DO222-Assumptions!DN222)),$D304*(Assumptions!DO222-Assumptions!DN222)))),0),0)</f>
        <v>0</v>
      </c>
      <c r="DP304" s="185">
        <f>IFERROR(MAX(IF(DP$290=1,IF(MOD(DP$291,12)=1,$D304*(Assumptions!DP222),$D304*(Assumptions!DP222-Assumptions!DO222)),IF(VLOOKUP($C304,Lease_Tenure,2,FALSE)=1,IF(MOD(DP$291,12)=1,$D304*((Assumptions!DO222)*(1-Assumptions!DP239)+(Assumptions!DP222-Assumptions!DO222)),$D304*(Assumptions!DP222-Assumptions!DO222)),IF(MOD(DP$290,VLOOKUP($C304,Lease_Tenure,2,FALSE))=1,IF(MOD(DP$291,12)=1,$D304*((Assumptions!DO222)*(1-Assumptions!DP239)+(Assumptions!DP222-Assumptions!DO222)),$D304*(Assumptions!DP222-Assumptions!DO222)),$D304*(Assumptions!DP222-Assumptions!DO222)))),0),0)</f>
        <v>0</v>
      </c>
      <c r="DQ304" s="185">
        <f>IFERROR(MAX(IF(DQ$290=1,IF(MOD(DQ$291,12)=1,$D304*(Assumptions!DQ222),$D304*(Assumptions!DQ222-Assumptions!DP222)),IF(VLOOKUP($C304,Lease_Tenure,2,FALSE)=1,IF(MOD(DQ$291,12)=1,$D304*((Assumptions!DP222)*(1-Assumptions!DQ239)+(Assumptions!DQ222-Assumptions!DP222)),$D304*(Assumptions!DQ222-Assumptions!DP222)),IF(MOD(DQ$290,VLOOKUP($C304,Lease_Tenure,2,FALSE))=1,IF(MOD(DQ$291,12)=1,$D304*((Assumptions!DP222)*(1-Assumptions!DQ239)+(Assumptions!DQ222-Assumptions!DP222)),$D304*(Assumptions!DQ222-Assumptions!DP222)),$D304*(Assumptions!DQ222-Assumptions!DP222)))),0),0)</f>
        <v>0</v>
      </c>
      <c r="DR304" s="185">
        <f>IFERROR(MAX(IF(DR$290=1,IF(MOD(DR$291,12)=1,$D304*(Assumptions!DR222),$D304*(Assumptions!DR222-Assumptions!DQ222)),IF(VLOOKUP($C304,Lease_Tenure,2,FALSE)=1,IF(MOD(DR$291,12)=1,$D304*((Assumptions!DQ222)*(1-Assumptions!DR239)+(Assumptions!DR222-Assumptions!DQ222)),$D304*(Assumptions!DR222-Assumptions!DQ222)),IF(MOD(DR$290,VLOOKUP($C304,Lease_Tenure,2,FALSE))=1,IF(MOD(DR$291,12)=1,$D304*((Assumptions!DQ222)*(1-Assumptions!DR239)+(Assumptions!DR222-Assumptions!DQ222)),$D304*(Assumptions!DR222-Assumptions!DQ222)),$D304*(Assumptions!DR222-Assumptions!DQ222)))),0),0)</f>
        <v>0</v>
      </c>
      <c r="DS304" s="185">
        <f>IFERROR(MAX(IF(DS$290=1,IF(MOD(DS$291,12)=1,$D304*(Assumptions!DS222),$D304*(Assumptions!DS222-Assumptions!DR222)),IF(VLOOKUP($C304,Lease_Tenure,2,FALSE)=1,IF(MOD(DS$291,12)=1,$D304*((Assumptions!DR222)*(1-Assumptions!DS239)+(Assumptions!DS222-Assumptions!DR222)),$D304*(Assumptions!DS222-Assumptions!DR222)),IF(MOD(DS$290,VLOOKUP($C304,Lease_Tenure,2,FALSE))=1,IF(MOD(DS$291,12)=1,$D304*((Assumptions!DR222)*(1-Assumptions!DS239)+(Assumptions!DS222-Assumptions!DR222)),$D304*(Assumptions!DS222-Assumptions!DR222)),$D304*(Assumptions!DS222-Assumptions!DR222)))),0),0)</f>
        <v>0</v>
      </c>
      <c r="DT304" s="185">
        <f>IFERROR(MAX(IF(DT$290=1,IF(MOD(DT$291,12)=1,$D304*(Assumptions!DT222),$D304*(Assumptions!DT222-Assumptions!DS222)),IF(VLOOKUP($C304,Lease_Tenure,2,FALSE)=1,IF(MOD(DT$291,12)=1,$D304*((Assumptions!DS222)*(1-Assumptions!DT239)+(Assumptions!DT222-Assumptions!DS222)),$D304*(Assumptions!DT222-Assumptions!DS222)),IF(MOD(DT$290,VLOOKUP($C304,Lease_Tenure,2,FALSE))=1,IF(MOD(DT$291,12)=1,$D304*((Assumptions!DS222)*(1-Assumptions!DT239)+(Assumptions!DT222-Assumptions!DS222)),$D304*(Assumptions!DT222-Assumptions!DS222)),$D304*(Assumptions!DT222-Assumptions!DS222)))),0),0)</f>
        <v>0</v>
      </c>
      <c r="DU304" s="185">
        <f>IFERROR(MAX(IF(DU$290=1,IF(MOD(DU$291,12)=1,$D304*(Assumptions!DU222),$D304*(Assumptions!DU222-Assumptions!DT222)),IF(VLOOKUP($C304,Lease_Tenure,2,FALSE)=1,IF(MOD(DU$291,12)=1,$D304*((Assumptions!DT222)*(1-Assumptions!DU239)+(Assumptions!DU222-Assumptions!DT222)),$D304*(Assumptions!DU222-Assumptions!DT222)),IF(MOD(DU$290,VLOOKUP($C304,Lease_Tenure,2,FALSE))=1,IF(MOD(DU$291,12)=1,$D304*((Assumptions!DT222)*(1-Assumptions!DU239)+(Assumptions!DU222-Assumptions!DT222)),$D304*(Assumptions!DU222-Assumptions!DT222)),$D304*(Assumptions!DU222-Assumptions!DT222)))),0),0)</f>
        <v>0.255</v>
      </c>
      <c r="DV304" s="185">
        <f>IFERROR(MAX(IF(DV$290=1,IF(MOD(DV$291,12)=1,$D304*(Assumptions!DV222),$D304*(Assumptions!DV222-Assumptions!DU222)),IF(VLOOKUP($C304,Lease_Tenure,2,FALSE)=1,IF(MOD(DV$291,12)=1,$D304*((Assumptions!DU222)*(1-Assumptions!DV239)+(Assumptions!DV222-Assumptions!DU222)),$D304*(Assumptions!DV222-Assumptions!DU222)),IF(MOD(DV$290,VLOOKUP($C304,Lease_Tenure,2,FALSE))=1,IF(MOD(DV$291,12)=1,$D304*((Assumptions!DU222)*(1-Assumptions!DV239)+(Assumptions!DV222-Assumptions!DU222)),$D304*(Assumptions!DV222-Assumptions!DU222)),$D304*(Assumptions!DV222-Assumptions!DU222)))),0),0)</f>
        <v>0</v>
      </c>
      <c r="DW304" s="185">
        <f>IFERROR(MAX(IF(DW$290=1,IF(MOD(DW$291,12)=1,$D304*(Assumptions!DW222),$D304*(Assumptions!DW222-Assumptions!DV222)),IF(VLOOKUP($C304,Lease_Tenure,2,FALSE)=1,IF(MOD(DW$291,12)=1,$D304*((Assumptions!DV222)*(1-Assumptions!DW239)+(Assumptions!DW222-Assumptions!DV222)),$D304*(Assumptions!DW222-Assumptions!DV222)),IF(MOD(DW$290,VLOOKUP($C304,Lease_Tenure,2,FALSE))=1,IF(MOD(DW$291,12)=1,$D304*((Assumptions!DV222)*(1-Assumptions!DW239)+(Assumptions!DW222-Assumptions!DV222)),$D304*(Assumptions!DW222-Assumptions!DV222)),$D304*(Assumptions!DW222-Assumptions!DV222)))),0),0)</f>
        <v>0</v>
      </c>
      <c r="DX304" s="185">
        <f>IFERROR(MAX(IF(DX$290=1,IF(MOD(DX$291,12)=1,$D304*(Assumptions!DX222),$D304*(Assumptions!DX222-Assumptions!DW222)),IF(VLOOKUP($C304,Lease_Tenure,2,FALSE)=1,IF(MOD(DX$291,12)=1,$D304*((Assumptions!DW222)*(1-Assumptions!DX239)+(Assumptions!DX222-Assumptions!DW222)),$D304*(Assumptions!DX222-Assumptions!DW222)),IF(MOD(DX$290,VLOOKUP($C304,Lease_Tenure,2,FALSE))=1,IF(MOD(DX$291,12)=1,$D304*((Assumptions!DW222)*(1-Assumptions!DX239)+(Assumptions!DX222-Assumptions!DW222)),$D304*(Assumptions!DX222-Assumptions!DW222)),$D304*(Assumptions!DX222-Assumptions!DW222)))),0),0)</f>
        <v>0</v>
      </c>
      <c r="DY304" s="185">
        <f>IFERROR(MAX(IF(DY$290=1,IF(MOD(DY$291,12)=1,$D304*(Assumptions!DY222),$D304*(Assumptions!DY222-Assumptions!DX222)),IF(VLOOKUP($C304,Lease_Tenure,2,FALSE)=1,IF(MOD(DY$291,12)=1,$D304*((Assumptions!DX222)*(1-Assumptions!DY239)+(Assumptions!DY222-Assumptions!DX222)),$D304*(Assumptions!DY222-Assumptions!DX222)),IF(MOD(DY$290,VLOOKUP($C304,Lease_Tenure,2,FALSE))=1,IF(MOD(DY$291,12)=1,$D304*((Assumptions!DX222)*(1-Assumptions!DY239)+(Assumptions!DY222-Assumptions!DX222)),$D304*(Assumptions!DY222-Assumptions!DX222)),$D304*(Assumptions!DY222-Assumptions!DX222)))),0),0)</f>
        <v>0</v>
      </c>
      <c r="DZ304" s="185">
        <f>IFERROR(MAX(IF(DZ$290=1,IF(MOD(DZ$291,12)=1,$D304*(Assumptions!DZ222),$D304*(Assumptions!DZ222-Assumptions!DY222)),IF(VLOOKUP($C304,Lease_Tenure,2,FALSE)=1,IF(MOD(DZ$291,12)=1,$D304*((Assumptions!DY222)*(1-Assumptions!DZ239)+(Assumptions!DZ222-Assumptions!DY222)),$D304*(Assumptions!DZ222-Assumptions!DY222)),IF(MOD(DZ$290,VLOOKUP($C304,Lease_Tenure,2,FALSE))=1,IF(MOD(DZ$291,12)=1,$D304*((Assumptions!DY222)*(1-Assumptions!DZ239)+(Assumptions!DZ222-Assumptions!DY222)),$D304*(Assumptions!DZ222-Assumptions!DY222)),$D304*(Assumptions!DZ222-Assumptions!DY222)))),0),0)</f>
        <v>0</v>
      </c>
      <c r="EA304" s="185">
        <f>IFERROR(MAX(IF(EA$290=1,IF(MOD(EA$291,12)=1,$D304*(Assumptions!EA222),$D304*(Assumptions!EA222-Assumptions!DZ222)),IF(VLOOKUP($C304,Lease_Tenure,2,FALSE)=1,IF(MOD(EA$291,12)=1,$D304*((Assumptions!DZ222)*(1-Assumptions!EA239)+(Assumptions!EA222-Assumptions!DZ222)),$D304*(Assumptions!EA222-Assumptions!DZ222)),IF(MOD(EA$290,VLOOKUP($C304,Lease_Tenure,2,FALSE))=1,IF(MOD(EA$291,12)=1,$D304*((Assumptions!DZ222)*(1-Assumptions!EA239)+(Assumptions!EA222-Assumptions!DZ222)),$D304*(Assumptions!EA222-Assumptions!DZ222)),$D304*(Assumptions!EA222-Assumptions!DZ222)))),0),0)</f>
        <v>0</v>
      </c>
      <c r="EB304" s="185">
        <f>IFERROR(MAX(IF(EB$290=1,IF(MOD(EB$291,12)=1,$D304*(Assumptions!EB222),$D304*(Assumptions!EB222-Assumptions!EA222)),IF(VLOOKUP($C304,Lease_Tenure,2,FALSE)=1,IF(MOD(EB$291,12)=1,$D304*((Assumptions!EA222)*(1-Assumptions!EB239)+(Assumptions!EB222-Assumptions!EA222)),$D304*(Assumptions!EB222-Assumptions!EA222)),IF(MOD(EB$290,VLOOKUP($C304,Lease_Tenure,2,FALSE))=1,IF(MOD(EB$291,12)=1,$D304*((Assumptions!EA222)*(1-Assumptions!EB239)+(Assumptions!EB222-Assumptions!EA222)),$D304*(Assumptions!EB222-Assumptions!EA222)),$D304*(Assumptions!EB222-Assumptions!EA222)))),0),0)</f>
        <v>0</v>
      </c>
      <c r="EC304" s="185">
        <f>IFERROR(MAX(IF(EC$290=1,IF(MOD(EC$291,12)=1,$D304*(Assumptions!EC222),$D304*(Assumptions!EC222-Assumptions!EB222)),IF(VLOOKUP($C304,Lease_Tenure,2,FALSE)=1,IF(MOD(EC$291,12)=1,$D304*((Assumptions!EB222)*(1-Assumptions!EC239)+(Assumptions!EC222-Assumptions!EB222)),$D304*(Assumptions!EC222-Assumptions!EB222)),IF(MOD(EC$290,VLOOKUP($C304,Lease_Tenure,2,FALSE))=1,IF(MOD(EC$291,12)=1,$D304*((Assumptions!EB222)*(1-Assumptions!EC239)+(Assumptions!EC222-Assumptions!EB222)),$D304*(Assumptions!EC222-Assumptions!EB222)),$D304*(Assumptions!EC222-Assumptions!EB222)))),0),0)</f>
        <v>0</v>
      </c>
      <c r="ED304" s="185">
        <f>IFERROR(MAX(IF(ED$290=1,IF(MOD(ED$291,12)=1,$D304*(Assumptions!ED222),$D304*(Assumptions!ED222-Assumptions!EC222)),IF(VLOOKUP($C304,Lease_Tenure,2,FALSE)=1,IF(MOD(ED$291,12)=1,$D304*((Assumptions!EC222)*(1-Assumptions!ED239)+(Assumptions!ED222-Assumptions!EC222)),$D304*(Assumptions!ED222-Assumptions!EC222)),IF(MOD(ED$290,VLOOKUP($C304,Lease_Tenure,2,FALSE))=1,IF(MOD(ED$291,12)=1,$D304*((Assumptions!EC222)*(1-Assumptions!ED239)+(Assumptions!ED222-Assumptions!EC222)),$D304*(Assumptions!ED222-Assumptions!EC222)),$D304*(Assumptions!ED222-Assumptions!EC222)))),0),0)</f>
        <v>0</v>
      </c>
      <c r="EE304" s="185">
        <f>IFERROR(MAX(IF(EE$290=1,IF(MOD(EE$291,12)=1,$D304*(Assumptions!EE222),$D304*(Assumptions!EE222-Assumptions!ED222)),IF(VLOOKUP($C304,Lease_Tenure,2,FALSE)=1,IF(MOD(EE$291,12)=1,$D304*((Assumptions!ED222)*(1-Assumptions!EE239)+(Assumptions!EE222-Assumptions!ED222)),$D304*(Assumptions!EE222-Assumptions!ED222)),IF(MOD(EE$290,VLOOKUP($C304,Lease_Tenure,2,FALSE))=1,IF(MOD(EE$291,12)=1,$D304*((Assumptions!ED222)*(1-Assumptions!EE239)+(Assumptions!EE222-Assumptions!ED222)),$D304*(Assumptions!EE222-Assumptions!ED222)),$D304*(Assumptions!EE222-Assumptions!ED222)))),0),0)</f>
        <v>0</v>
      </c>
      <c r="EF304" s="185">
        <f>IFERROR(MAX(IF(EF$290=1,IF(MOD(EF$291,12)=1,$D304*(Assumptions!EF222),$D304*(Assumptions!EF222-Assumptions!EE222)),IF(VLOOKUP($C304,Lease_Tenure,2,FALSE)=1,IF(MOD(EF$291,12)=1,$D304*((Assumptions!EE222)*(1-Assumptions!EF239)+(Assumptions!EF222-Assumptions!EE222)),$D304*(Assumptions!EF222-Assumptions!EE222)),IF(MOD(EF$290,VLOOKUP($C304,Lease_Tenure,2,FALSE))=1,IF(MOD(EF$291,12)=1,$D304*((Assumptions!EE222)*(1-Assumptions!EF239)+(Assumptions!EF222-Assumptions!EE222)),$D304*(Assumptions!EF222-Assumptions!EE222)),$D304*(Assumptions!EF222-Assumptions!EE222)))),0),0)</f>
        <v>0</v>
      </c>
      <c r="EG304" s="185">
        <f>IFERROR(MAX(IF(EG$290=1,IF(MOD(EG$291,12)=1,$D304*(Assumptions!EG222),$D304*(Assumptions!EG222-Assumptions!EF222)),IF(VLOOKUP($C304,Lease_Tenure,2,FALSE)=1,IF(MOD(EG$291,12)=1,$D304*((Assumptions!EF222)*(1-Assumptions!EG239)+(Assumptions!EG222-Assumptions!EF222)),$D304*(Assumptions!EG222-Assumptions!EF222)),IF(MOD(EG$290,VLOOKUP($C304,Lease_Tenure,2,FALSE))=1,IF(MOD(EG$291,12)=1,$D304*((Assumptions!EF222)*(1-Assumptions!EG239)+(Assumptions!EG222-Assumptions!EF222)),$D304*(Assumptions!EG222-Assumptions!EF222)),$D304*(Assumptions!EG222-Assumptions!EF222)))),0),0)</f>
        <v>0.255</v>
      </c>
      <c r="EH304" s="185">
        <f>IFERROR(MAX(IF(EH$290=1,IF(MOD(EH$291,12)=1,$D304*(Assumptions!EH222),$D304*(Assumptions!EH222-Assumptions!EG222)),IF(VLOOKUP($C304,Lease_Tenure,2,FALSE)=1,IF(MOD(EH$291,12)=1,$D304*((Assumptions!EG222)*(1-Assumptions!EH239)+(Assumptions!EH222-Assumptions!EG222)),$D304*(Assumptions!EH222-Assumptions!EG222)),IF(MOD(EH$290,VLOOKUP($C304,Lease_Tenure,2,FALSE))=1,IF(MOD(EH$291,12)=1,$D304*((Assumptions!EG222)*(1-Assumptions!EH239)+(Assumptions!EH222-Assumptions!EG222)),$D304*(Assumptions!EH222-Assumptions!EG222)),$D304*(Assumptions!EH222-Assumptions!EG222)))),0),0)</f>
        <v>0</v>
      </c>
      <c r="EI304" s="185">
        <f>IFERROR(MAX(IF(EI$290=1,IF(MOD(EI$291,12)=1,$D304*(Assumptions!EI222),$D304*(Assumptions!EI222-Assumptions!EH222)),IF(VLOOKUP($C304,Lease_Tenure,2,FALSE)=1,IF(MOD(EI$291,12)=1,$D304*((Assumptions!EH222)*(1-Assumptions!EI239)+(Assumptions!EI222-Assumptions!EH222)),$D304*(Assumptions!EI222-Assumptions!EH222)),IF(MOD(EI$290,VLOOKUP($C304,Lease_Tenure,2,FALSE))=1,IF(MOD(EI$291,12)=1,$D304*((Assumptions!EH222)*(1-Assumptions!EI239)+(Assumptions!EI222-Assumptions!EH222)),$D304*(Assumptions!EI222-Assumptions!EH222)),$D304*(Assumptions!EI222-Assumptions!EH222)))),0),0)</f>
        <v>0</v>
      </c>
      <c r="EJ304" s="185">
        <f>IFERROR(MAX(IF(EJ$290=1,IF(MOD(EJ$291,12)=1,$D304*(Assumptions!EJ222),$D304*(Assumptions!EJ222-Assumptions!EI222)),IF(VLOOKUP($C304,Lease_Tenure,2,FALSE)=1,IF(MOD(EJ$291,12)=1,$D304*((Assumptions!EI222)*(1-Assumptions!EJ239)+(Assumptions!EJ222-Assumptions!EI222)),$D304*(Assumptions!EJ222-Assumptions!EI222)),IF(MOD(EJ$290,VLOOKUP($C304,Lease_Tenure,2,FALSE))=1,IF(MOD(EJ$291,12)=1,$D304*((Assumptions!EI222)*(1-Assumptions!EJ239)+(Assumptions!EJ222-Assumptions!EI222)),$D304*(Assumptions!EJ222-Assumptions!EI222)),$D304*(Assumptions!EJ222-Assumptions!EI222)))),0),0)</f>
        <v>0</v>
      </c>
      <c r="EK304" s="185">
        <f>IFERROR(MAX(IF(EK$290=1,IF(MOD(EK$291,12)=1,$D304*(Assumptions!EK222),$D304*(Assumptions!EK222-Assumptions!EJ222)),IF(VLOOKUP($C304,Lease_Tenure,2,FALSE)=1,IF(MOD(EK$291,12)=1,$D304*((Assumptions!EJ222)*(1-Assumptions!EK239)+(Assumptions!EK222-Assumptions!EJ222)),$D304*(Assumptions!EK222-Assumptions!EJ222)),IF(MOD(EK$290,VLOOKUP($C304,Lease_Tenure,2,FALSE))=1,IF(MOD(EK$291,12)=1,$D304*((Assumptions!EJ222)*(1-Assumptions!EK239)+(Assumptions!EK222-Assumptions!EJ222)),$D304*(Assumptions!EK222-Assumptions!EJ222)),$D304*(Assumptions!EK222-Assumptions!EJ222)))),0),0)</f>
        <v>0</v>
      </c>
      <c r="EL304" s="185">
        <f>IFERROR(MAX(IF(EL$290=1,IF(MOD(EL$291,12)=1,$D304*(Assumptions!EL222),$D304*(Assumptions!EL222-Assumptions!EK222)),IF(VLOOKUP($C304,Lease_Tenure,2,FALSE)=1,IF(MOD(EL$291,12)=1,$D304*((Assumptions!EK222)*(1-Assumptions!EL239)+(Assumptions!EL222-Assumptions!EK222)),$D304*(Assumptions!EL222-Assumptions!EK222)),IF(MOD(EL$290,VLOOKUP($C304,Lease_Tenure,2,FALSE))=1,IF(MOD(EL$291,12)=1,$D304*((Assumptions!EK222)*(1-Assumptions!EL239)+(Assumptions!EL222-Assumptions!EK222)),$D304*(Assumptions!EL222-Assumptions!EK222)),$D304*(Assumptions!EL222-Assumptions!EK222)))),0),0)</f>
        <v>0</v>
      </c>
      <c r="EM304" s="185">
        <f>IFERROR(MAX(IF(EM$290=1,IF(MOD(EM$291,12)=1,$D304*(Assumptions!EM222),$D304*(Assumptions!EM222-Assumptions!EL222)),IF(VLOOKUP($C304,Lease_Tenure,2,FALSE)=1,IF(MOD(EM$291,12)=1,$D304*((Assumptions!EL222)*(1-Assumptions!EM239)+(Assumptions!EM222-Assumptions!EL222)),$D304*(Assumptions!EM222-Assumptions!EL222)),IF(MOD(EM$290,VLOOKUP($C304,Lease_Tenure,2,FALSE))=1,IF(MOD(EM$291,12)=1,$D304*((Assumptions!EL222)*(1-Assumptions!EM239)+(Assumptions!EM222-Assumptions!EL222)),$D304*(Assumptions!EM222-Assumptions!EL222)),$D304*(Assumptions!EM222-Assumptions!EL222)))),0),0)</f>
        <v>0</v>
      </c>
      <c r="EN304" s="185">
        <f>IFERROR(MAX(IF(EN$290=1,IF(MOD(EN$291,12)=1,$D304*(Assumptions!EN222),$D304*(Assumptions!EN222-Assumptions!EM222)),IF(VLOOKUP($C304,Lease_Tenure,2,FALSE)=1,IF(MOD(EN$291,12)=1,$D304*((Assumptions!EM222)*(1-Assumptions!EN239)+(Assumptions!EN222-Assumptions!EM222)),$D304*(Assumptions!EN222-Assumptions!EM222)),IF(MOD(EN$290,VLOOKUP($C304,Lease_Tenure,2,FALSE))=1,IF(MOD(EN$291,12)=1,$D304*((Assumptions!EM222)*(1-Assumptions!EN239)+(Assumptions!EN222-Assumptions!EM222)),$D304*(Assumptions!EN222-Assumptions!EM222)),$D304*(Assumptions!EN222-Assumptions!EM222)))),0),0)</f>
        <v>0</v>
      </c>
      <c r="EO304" s="185">
        <f>IFERROR(MAX(IF(EO$290=1,IF(MOD(EO$291,12)=1,$D304*(Assumptions!EO222),$D304*(Assumptions!EO222-Assumptions!EN222)),IF(VLOOKUP($C304,Lease_Tenure,2,FALSE)=1,IF(MOD(EO$291,12)=1,$D304*((Assumptions!EN222)*(1-Assumptions!EO239)+(Assumptions!EO222-Assumptions!EN222)),$D304*(Assumptions!EO222-Assumptions!EN222)),IF(MOD(EO$290,VLOOKUP($C304,Lease_Tenure,2,FALSE))=1,IF(MOD(EO$291,12)=1,$D304*((Assumptions!EN222)*(1-Assumptions!EO239)+(Assumptions!EO222-Assumptions!EN222)),$D304*(Assumptions!EO222-Assumptions!EN222)),$D304*(Assumptions!EO222-Assumptions!EN222)))),0),0)</f>
        <v>0</v>
      </c>
      <c r="EP304" s="185">
        <f>IFERROR(MAX(IF(EP$290=1,IF(MOD(EP$291,12)=1,$D304*(Assumptions!EP222),$D304*(Assumptions!EP222-Assumptions!EO222)),IF(VLOOKUP($C304,Lease_Tenure,2,FALSE)=1,IF(MOD(EP$291,12)=1,$D304*((Assumptions!EO222)*(1-Assumptions!EP239)+(Assumptions!EP222-Assumptions!EO222)),$D304*(Assumptions!EP222-Assumptions!EO222)),IF(MOD(EP$290,VLOOKUP($C304,Lease_Tenure,2,FALSE))=1,IF(MOD(EP$291,12)=1,$D304*((Assumptions!EO222)*(1-Assumptions!EP239)+(Assumptions!EP222-Assumptions!EO222)),$D304*(Assumptions!EP222-Assumptions!EO222)),$D304*(Assumptions!EP222-Assumptions!EO222)))),0),0)</f>
        <v>0</v>
      </c>
      <c r="EQ304" s="185">
        <f>IFERROR(MAX(IF(EQ$290=1,IF(MOD(EQ$291,12)=1,$D304*(Assumptions!EQ222),$D304*(Assumptions!EQ222-Assumptions!EP222)),IF(VLOOKUP($C304,Lease_Tenure,2,FALSE)=1,IF(MOD(EQ$291,12)=1,$D304*((Assumptions!EP222)*(1-Assumptions!EQ239)+(Assumptions!EQ222-Assumptions!EP222)),$D304*(Assumptions!EQ222-Assumptions!EP222)),IF(MOD(EQ$290,VLOOKUP($C304,Lease_Tenure,2,FALSE))=1,IF(MOD(EQ$291,12)=1,$D304*((Assumptions!EP222)*(1-Assumptions!EQ239)+(Assumptions!EQ222-Assumptions!EP222)),$D304*(Assumptions!EQ222-Assumptions!EP222)),$D304*(Assumptions!EQ222-Assumptions!EP222)))),0),0)</f>
        <v>0</v>
      </c>
      <c r="ER304" s="185">
        <f>IFERROR(MAX(IF(ER$290=1,IF(MOD(ER$291,12)=1,$D304*(Assumptions!ER222),$D304*(Assumptions!ER222-Assumptions!EQ222)),IF(VLOOKUP($C304,Lease_Tenure,2,FALSE)=1,IF(MOD(ER$291,12)=1,$D304*((Assumptions!EQ222)*(1-Assumptions!ER239)+(Assumptions!ER222-Assumptions!EQ222)),$D304*(Assumptions!ER222-Assumptions!EQ222)),IF(MOD(ER$290,VLOOKUP($C304,Lease_Tenure,2,FALSE))=1,IF(MOD(ER$291,12)=1,$D304*((Assumptions!EQ222)*(1-Assumptions!ER239)+(Assumptions!ER222-Assumptions!EQ222)),$D304*(Assumptions!ER222-Assumptions!EQ222)),$D304*(Assumptions!ER222-Assumptions!EQ222)))),0),0)</f>
        <v>0</v>
      </c>
      <c r="ES304" s="185">
        <f>IFERROR(MAX(IF(ES$290=1,IF(MOD(ES$291,12)=1,$D304*(Assumptions!ES222),$D304*(Assumptions!ES222-Assumptions!ER222)),IF(VLOOKUP($C304,Lease_Tenure,2,FALSE)=1,IF(MOD(ES$291,12)=1,$D304*((Assumptions!ER222)*(1-Assumptions!ES239)+(Assumptions!ES222-Assumptions!ER222)),$D304*(Assumptions!ES222-Assumptions!ER222)),IF(MOD(ES$290,VLOOKUP($C304,Lease_Tenure,2,FALSE))=1,IF(MOD(ES$291,12)=1,$D304*((Assumptions!ER222)*(1-Assumptions!ES239)+(Assumptions!ES222-Assumptions!ER222)),$D304*(Assumptions!ES222-Assumptions!ER222)),$D304*(Assumptions!ES222-Assumptions!ER222)))),0),0)</f>
        <v>0.255</v>
      </c>
      <c r="ET304" s="185">
        <f>IFERROR(MAX(IF(ET$290=1,IF(MOD(ET$291,12)=1,$D304*(Assumptions!ET222),$D304*(Assumptions!ET222-Assumptions!ES222)),IF(VLOOKUP($C304,Lease_Tenure,2,FALSE)=1,IF(MOD(ET$291,12)=1,$D304*((Assumptions!ES222)*(1-Assumptions!ET239)+(Assumptions!ET222-Assumptions!ES222)),$D304*(Assumptions!ET222-Assumptions!ES222)),IF(MOD(ET$290,VLOOKUP($C304,Lease_Tenure,2,FALSE))=1,IF(MOD(ET$291,12)=1,$D304*((Assumptions!ES222)*(1-Assumptions!ET239)+(Assumptions!ET222-Assumptions!ES222)),$D304*(Assumptions!ET222-Assumptions!ES222)),$D304*(Assumptions!ET222-Assumptions!ES222)))),0),0)</f>
        <v>0</v>
      </c>
      <c r="EU304" s="185">
        <f>IFERROR(MAX(IF(EU$290=1,IF(MOD(EU$291,12)=1,$D304*(Assumptions!EU222),$D304*(Assumptions!EU222-Assumptions!ET222)),IF(VLOOKUP($C304,Lease_Tenure,2,FALSE)=1,IF(MOD(EU$291,12)=1,$D304*((Assumptions!ET222)*(1-Assumptions!EU239)+(Assumptions!EU222-Assumptions!ET222)),$D304*(Assumptions!EU222-Assumptions!ET222)),IF(MOD(EU$290,VLOOKUP($C304,Lease_Tenure,2,FALSE))=1,IF(MOD(EU$291,12)=1,$D304*((Assumptions!ET222)*(1-Assumptions!EU239)+(Assumptions!EU222-Assumptions!ET222)),$D304*(Assumptions!EU222-Assumptions!ET222)),$D304*(Assumptions!EU222-Assumptions!ET222)))),0),0)</f>
        <v>0</v>
      </c>
      <c r="EV304" s="185">
        <f>IFERROR(MAX(IF(EV$290=1,IF(MOD(EV$291,12)=1,$D304*(Assumptions!EV222),$D304*(Assumptions!EV222-Assumptions!EU222)),IF(VLOOKUP($C304,Lease_Tenure,2,FALSE)=1,IF(MOD(EV$291,12)=1,$D304*((Assumptions!EU222)*(1-Assumptions!EV239)+(Assumptions!EV222-Assumptions!EU222)),$D304*(Assumptions!EV222-Assumptions!EU222)),IF(MOD(EV$290,VLOOKUP($C304,Lease_Tenure,2,FALSE))=1,IF(MOD(EV$291,12)=1,$D304*((Assumptions!EU222)*(1-Assumptions!EV239)+(Assumptions!EV222-Assumptions!EU222)),$D304*(Assumptions!EV222-Assumptions!EU222)),$D304*(Assumptions!EV222-Assumptions!EU222)))),0),0)</f>
        <v>0</v>
      </c>
      <c r="EW304" s="185">
        <f>IFERROR(MAX(IF(EW$290=1,IF(MOD(EW$291,12)=1,$D304*(Assumptions!EW222),$D304*(Assumptions!EW222-Assumptions!EV222)),IF(VLOOKUP($C304,Lease_Tenure,2,FALSE)=1,IF(MOD(EW$291,12)=1,$D304*((Assumptions!EV222)*(1-Assumptions!EW239)+(Assumptions!EW222-Assumptions!EV222)),$D304*(Assumptions!EW222-Assumptions!EV222)),IF(MOD(EW$290,VLOOKUP($C304,Lease_Tenure,2,FALSE))=1,IF(MOD(EW$291,12)=1,$D304*((Assumptions!EV222)*(1-Assumptions!EW239)+(Assumptions!EW222-Assumptions!EV222)),$D304*(Assumptions!EW222-Assumptions!EV222)),$D304*(Assumptions!EW222-Assumptions!EV222)))),0),0)</f>
        <v>0</v>
      </c>
      <c r="EX304" s="185">
        <f>IFERROR(MAX(IF(EX$290=1,IF(MOD(EX$291,12)=1,$D304*(Assumptions!EX222),$D304*(Assumptions!EX222-Assumptions!EW222)),IF(VLOOKUP($C304,Lease_Tenure,2,FALSE)=1,IF(MOD(EX$291,12)=1,$D304*((Assumptions!EW222)*(1-Assumptions!EX239)+(Assumptions!EX222-Assumptions!EW222)),$D304*(Assumptions!EX222-Assumptions!EW222)),IF(MOD(EX$290,VLOOKUP($C304,Lease_Tenure,2,FALSE))=1,IF(MOD(EX$291,12)=1,$D304*((Assumptions!EW222)*(1-Assumptions!EX239)+(Assumptions!EX222-Assumptions!EW222)),$D304*(Assumptions!EX222-Assumptions!EW222)),$D304*(Assumptions!EX222-Assumptions!EW222)))),0),0)</f>
        <v>0</v>
      </c>
      <c r="EY304" s="185">
        <f>IFERROR(MAX(IF(EY$290=1,IF(MOD(EY$291,12)=1,$D304*(Assumptions!EY222),$D304*(Assumptions!EY222-Assumptions!EX222)),IF(VLOOKUP($C304,Lease_Tenure,2,FALSE)=1,IF(MOD(EY$291,12)=1,$D304*((Assumptions!EX222)*(1-Assumptions!EY239)+(Assumptions!EY222-Assumptions!EX222)),$D304*(Assumptions!EY222-Assumptions!EX222)),IF(MOD(EY$290,VLOOKUP($C304,Lease_Tenure,2,FALSE))=1,IF(MOD(EY$291,12)=1,$D304*((Assumptions!EX222)*(1-Assumptions!EY239)+(Assumptions!EY222-Assumptions!EX222)),$D304*(Assumptions!EY222-Assumptions!EX222)),$D304*(Assumptions!EY222-Assumptions!EX222)))),0),0)</f>
        <v>0</v>
      </c>
      <c r="EZ304" s="185">
        <f>IFERROR(MAX(IF(EZ$290=1,IF(MOD(EZ$291,12)=1,$D304*(Assumptions!EZ222),$D304*(Assumptions!EZ222-Assumptions!EY222)),IF(VLOOKUP($C304,Lease_Tenure,2,FALSE)=1,IF(MOD(EZ$291,12)=1,$D304*((Assumptions!EY222)*(1-Assumptions!EZ239)+(Assumptions!EZ222-Assumptions!EY222)),$D304*(Assumptions!EZ222-Assumptions!EY222)),IF(MOD(EZ$290,VLOOKUP($C304,Lease_Tenure,2,FALSE))=1,IF(MOD(EZ$291,12)=1,$D304*((Assumptions!EY222)*(1-Assumptions!EZ239)+(Assumptions!EZ222-Assumptions!EY222)),$D304*(Assumptions!EZ222-Assumptions!EY222)),$D304*(Assumptions!EZ222-Assumptions!EY222)))),0),0)</f>
        <v>0</v>
      </c>
      <c r="FA304" s="185">
        <f>IFERROR(MAX(IF(FA$290=1,IF(MOD(FA$291,12)=1,$D304*(Assumptions!FA222),$D304*(Assumptions!FA222-Assumptions!EZ222)),IF(VLOOKUP($C304,Lease_Tenure,2,FALSE)=1,IF(MOD(FA$291,12)=1,$D304*((Assumptions!EZ222)*(1-Assumptions!FA239)+(Assumptions!FA222-Assumptions!EZ222)),$D304*(Assumptions!FA222-Assumptions!EZ222)),IF(MOD(FA$290,VLOOKUP($C304,Lease_Tenure,2,FALSE))=1,IF(MOD(FA$291,12)=1,$D304*((Assumptions!EZ222)*(1-Assumptions!FA239)+(Assumptions!FA222-Assumptions!EZ222)),$D304*(Assumptions!FA222-Assumptions!EZ222)),$D304*(Assumptions!FA222-Assumptions!EZ222)))),0),0)</f>
        <v>0</v>
      </c>
      <c r="FB304" s="185">
        <f>IFERROR(MAX(IF(FB$290=1,IF(MOD(FB$291,12)=1,$D304*(Assumptions!FB222),$D304*(Assumptions!FB222-Assumptions!FA222)),IF(VLOOKUP($C304,Lease_Tenure,2,FALSE)=1,IF(MOD(FB$291,12)=1,$D304*((Assumptions!FA222)*(1-Assumptions!FB239)+(Assumptions!FB222-Assumptions!FA222)),$D304*(Assumptions!FB222-Assumptions!FA222)),IF(MOD(FB$290,VLOOKUP($C304,Lease_Tenure,2,FALSE))=1,IF(MOD(FB$291,12)=1,$D304*((Assumptions!FA222)*(1-Assumptions!FB239)+(Assumptions!FB222-Assumptions!FA222)),$D304*(Assumptions!FB222-Assumptions!FA222)),$D304*(Assumptions!FB222-Assumptions!FA222)))),0),0)</f>
        <v>0</v>
      </c>
      <c r="FC304" s="185">
        <f>IFERROR(MAX(IF(FC$290=1,IF(MOD(FC$291,12)=1,$D304*(Assumptions!FC222),$D304*(Assumptions!FC222-Assumptions!FB222)),IF(VLOOKUP($C304,Lease_Tenure,2,FALSE)=1,IF(MOD(FC$291,12)=1,$D304*((Assumptions!FB222)*(1-Assumptions!FC239)+(Assumptions!FC222-Assumptions!FB222)),$D304*(Assumptions!FC222-Assumptions!FB222)),IF(MOD(FC$290,VLOOKUP($C304,Lease_Tenure,2,FALSE))=1,IF(MOD(FC$291,12)=1,$D304*((Assumptions!FB222)*(1-Assumptions!FC239)+(Assumptions!FC222-Assumptions!FB222)),$D304*(Assumptions!FC222-Assumptions!FB222)),$D304*(Assumptions!FC222-Assumptions!FB222)))),0),0)</f>
        <v>0</v>
      </c>
      <c r="FD304" s="185">
        <f>IFERROR(MAX(IF(FD$290=1,IF(MOD(FD$291,12)=1,$D304*(Assumptions!FD222),$D304*(Assumptions!FD222-Assumptions!FC222)),IF(VLOOKUP($C304,Lease_Tenure,2,FALSE)=1,IF(MOD(FD$291,12)=1,$D304*((Assumptions!FC222)*(1-Assumptions!FD239)+(Assumptions!FD222-Assumptions!FC222)),$D304*(Assumptions!FD222-Assumptions!FC222)),IF(MOD(FD$290,VLOOKUP($C304,Lease_Tenure,2,FALSE))=1,IF(MOD(FD$291,12)=1,$D304*((Assumptions!FC222)*(1-Assumptions!FD239)+(Assumptions!FD222-Assumptions!FC222)),$D304*(Assumptions!FD222-Assumptions!FC222)),$D304*(Assumptions!FD222-Assumptions!FC222)))),0),0)</f>
        <v>0</v>
      </c>
      <c r="FE304" s="185">
        <f>IFERROR(MAX(IF(FE$290=1,IF(MOD(FE$291,12)=1,$D304*(Assumptions!FE222),$D304*(Assumptions!FE222-Assumptions!FD222)),IF(VLOOKUP($C304,Lease_Tenure,2,FALSE)=1,IF(MOD(FE$291,12)=1,$D304*((Assumptions!FD222)*(1-Assumptions!FE239)+(Assumptions!FE222-Assumptions!FD222)),$D304*(Assumptions!FE222-Assumptions!FD222)),IF(MOD(FE$290,VLOOKUP($C304,Lease_Tenure,2,FALSE))=1,IF(MOD(FE$291,12)=1,$D304*((Assumptions!FD222)*(1-Assumptions!FE239)+(Assumptions!FE222-Assumptions!FD222)),$D304*(Assumptions!FE222-Assumptions!FD222)),$D304*(Assumptions!FE222-Assumptions!FD222)))),0),0)</f>
        <v>0</v>
      </c>
      <c r="FF304" s="185">
        <f>IFERROR(MAX(IF(FF$290=1,IF(MOD(FF$291,12)=1,$D304*(Assumptions!FF222),$D304*(Assumptions!FF222-Assumptions!FE222)),IF(VLOOKUP($C304,Lease_Tenure,2,FALSE)=1,IF(MOD(FF$291,12)=1,$D304*((Assumptions!FE222)*(1-Assumptions!FF239)+(Assumptions!FF222-Assumptions!FE222)),$D304*(Assumptions!FF222-Assumptions!FE222)),IF(MOD(FF$290,VLOOKUP($C304,Lease_Tenure,2,FALSE))=1,IF(MOD(FF$291,12)=1,$D304*((Assumptions!FE222)*(1-Assumptions!FF239)+(Assumptions!FF222-Assumptions!FE222)),$D304*(Assumptions!FF222-Assumptions!FE222)),$D304*(Assumptions!FF222-Assumptions!FE222)))),0),0)</f>
        <v>0</v>
      </c>
      <c r="FG304" s="185">
        <f>IFERROR(MAX(IF(FG$290=1,IF(MOD(FG$291,12)=1,$D304*(Assumptions!FG222),$D304*(Assumptions!FG222-Assumptions!FF222)),IF(VLOOKUP($C304,Lease_Tenure,2,FALSE)=1,IF(MOD(FG$291,12)=1,$D304*((Assumptions!FF222)*(1-Assumptions!FG239)+(Assumptions!FG222-Assumptions!FF222)),$D304*(Assumptions!FG222-Assumptions!FF222)),IF(MOD(FG$290,VLOOKUP($C304,Lease_Tenure,2,FALSE))=1,IF(MOD(FG$291,12)=1,$D304*((Assumptions!FF222)*(1-Assumptions!FG239)+(Assumptions!FG222-Assumptions!FF222)),$D304*(Assumptions!FG222-Assumptions!FF222)),$D304*(Assumptions!FG222-Assumptions!FF222)))),0),0)</f>
        <v>0</v>
      </c>
      <c r="FH304" s="185">
        <f>IFERROR(MAX(IF(FH$290=1,IF(MOD(FH$291,12)=1,$D304*(Assumptions!FH222),$D304*(Assumptions!FH222-Assumptions!FG222)),IF(VLOOKUP($C304,Lease_Tenure,2,FALSE)=1,IF(MOD(FH$291,12)=1,$D304*((Assumptions!FG222)*(1-Assumptions!FH239)+(Assumptions!FH222-Assumptions!FG222)),$D304*(Assumptions!FH222-Assumptions!FG222)),IF(MOD(FH$290,VLOOKUP($C304,Lease_Tenure,2,FALSE))=1,IF(MOD(FH$291,12)=1,$D304*((Assumptions!FG222)*(1-Assumptions!FH239)+(Assumptions!FH222-Assumptions!FG222)),$D304*(Assumptions!FH222-Assumptions!FG222)),$D304*(Assumptions!FH222-Assumptions!FG222)))),0),0)</f>
        <v>0</v>
      </c>
      <c r="FI304" s="185">
        <f>IFERROR(MAX(IF(FI$290=1,IF(MOD(FI$291,12)=1,$D304*(Assumptions!FI222),$D304*(Assumptions!FI222-Assumptions!FH222)),IF(VLOOKUP($C304,Lease_Tenure,2,FALSE)=1,IF(MOD(FI$291,12)=1,$D304*((Assumptions!FH222)*(1-Assumptions!FI239)+(Assumptions!FI222-Assumptions!FH222)),$D304*(Assumptions!FI222-Assumptions!FH222)),IF(MOD(FI$290,VLOOKUP($C304,Lease_Tenure,2,FALSE))=1,IF(MOD(FI$291,12)=1,$D304*((Assumptions!FH222)*(1-Assumptions!FI239)+(Assumptions!FI222-Assumptions!FH222)),$D304*(Assumptions!FI222-Assumptions!FH222)),$D304*(Assumptions!FI222-Assumptions!FH222)))),0),0)</f>
        <v>0</v>
      </c>
      <c r="FJ304" s="185">
        <f>IFERROR(MAX(IF(FJ$290=1,IF(MOD(FJ$291,12)=1,$D304*(Assumptions!FJ222),$D304*(Assumptions!FJ222-Assumptions!FI222)),IF(VLOOKUP($C304,Lease_Tenure,2,FALSE)=1,IF(MOD(FJ$291,12)=1,$D304*((Assumptions!FI222)*(1-Assumptions!FJ239)+(Assumptions!FJ222-Assumptions!FI222)),$D304*(Assumptions!FJ222-Assumptions!FI222)),IF(MOD(FJ$290,VLOOKUP($C304,Lease_Tenure,2,FALSE))=1,IF(MOD(FJ$291,12)=1,$D304*((Assumptions!FI222)*(1-Assumptions!FJ239)+(Assumptions!FJ222-Assumptions!FI222)),$D304*(Assumptions!FJ222-Assumptions!FI222)),$D304*(Assumptions!FJ222-Assumptions!FI222)))),0),0)</f>
        <v>0</v>
      </c>
      <c r="FK304" s="185">
        <f>IFERROR(MAX(IF(FK$290=1,IF(MOD(FK$291,12)=1,$D304*(Assumptions!FK222),$D304*(Assumptions!FK222-Assumptions!FJ222)),IF(VLOOKUP($C304,Lease_Tenure,2,FALSE)=1,IF(MOD(FK$291,12)=1,$D304*((Assumptions!FJ222)*(1-Assumptions!FK239)+(Assumptions!FK222-Assumptions!FJ222)),$D304*(Assumptions!FK222-Assumptions!FJ222)),IF(MOD(FK$290,VLOOKUP($C304,Lease_Tenure,2,FALSE))=1,IF(MOD(FK$291,12)=1,$D304*((Assumptions!FJ222)*(1-Assumptions!FK239)+(Assumptions!FK222-Assumptions!FJ222)),$D304*(Assumptions!FK222-Assumptions!FJ222)),$D304*(Assumptions!FK222-Assumptions!FJ222)))),0),0)</f>
        <v>0</v>
      </c>
      <c r="FL304" s="185">
        <f>IFERROR(MAX(IF(FL$290=1,IF(MOD(FL$291,12)=1,$D304*(Assumptions!FL222),$D304*(Assumptions!FL222-Assumptions!FK222)),IF(VLOOKUP($C304,Lease_Tenure,2,FALSE)=1,IF(MOD(FL$291,12)=1,$D304*((Assumptions!FK222)*(1-Assumptions!FL239)+(Assumptions!FL222-Assumptions!FK222)),$D304*(Assumptions!FL222-Assumptions!FK222)),IF(MOD(FL$290,VLOOKUP($C304,Lease_Tenure,2,FALSE))=1,IF(MOD(FL$291,12)=1,$D304*((Assumptions!FK222)*(1-Assumptions!FL239)+(Assumptions!FL222-Assumptions!FK222)),$D304*(Assumptions!FL222-Assumptions!FK222)),$D304*(Assumptions!FL222-Assumptions!FK222)))),0),0)</f>
        <v>0</v>
      </c>
      <c r="FM304" s="185">
        <f>IFERROR(MAX(IF(FM$290=1,IF(MOD(FM$291,12)=1,$D304*(Assumptions!FM222),$D304*(Assumptions!FM222-Assumptions!FL222)),IF(VLOOKUP($C304,Lease_Tenure,2,FALSE)=1,IF(MOD(FM$291,12)=1,$D304*((Assumptions!FL222)*(1-Assumptions!FM239)+(Assumptions!FM222-Assumptions!FL222)),$D304*(Assumptions!FM222-Assumptions!FL222)),IF(MOD(FM$290,VLOOKUP($C304,Lease_Tenure,2,FALSE))=1,IF(MOD(FM$291,12)=1,$D304*((Assumptions!FL222)*(1-Assumptions!FM239)+(Assumptions!FM222-Assumptions!FL222)),$D304*(Assumptions!FM222-Assumptions!FL222)),$D304*(Assumptions!FM222-Assumptions!FL222)))),0),0)</f>
        <v>0</v>
      </c>
      <c r="FN304" s="185">
        <f>IFERROR(MAX(IF(FN$290=1,IF(MOD(FN$291,12)=1,$D304*(Assumptions!FN222),$D304*(Assumptions!FN222-Assumptions!FM222)),IF(VLOOKUP($C304,Lease_Tenure,2,FALSE)=1,IF(MOD(FN$291,12)=1,$D304*((Assumptions!FM222)*(1-Assumptions!FN239)+(Assumptions!FN222-Assumptions!FM222)),$D304*(Assumptions!FN222-Assumptions!FM222)),IF(MOD(FN$290,VLOOKUP($C304,Lease_Tenure,2,FALSE))=1,IF(MOD(FN$291,12)=1,$D304*((Assumptions!FM222)*(1-Assumptions!FN239)+(Assumptions!FN222-Assumptions!FM222)),$D304*(Assumptions!FN222-Assumptions!FM222)),$D304*(Assumptions!FN222-Assumptions!FM222)))),0),0)</f>
        <v>0</v>
      </c>
      <c r="FO304" s="185">
        <f>IFERROR(MAX(IF(FO$290=1,IF(MOD(FO$291,12)=1,$D304*(Assumptions!FO222),$D304*(Assumptions!FO222-Assumptions!FN222)),IF(VLOOKUP($C304,Lease_Tenure,2,FALSE)=1,IF(MOD(FO$291,12)=1,$D304*((Assumptions!FN222)*(1-Assumptions!FO239)+(Assumptions!FO222-Assumptions!FN222)),$D304*(Assumptions!FO222-Assumptions!FN222)),IF(MOD(FO$290,VLOOKUP($C304,Lease_Tenure,2,FALSE))=1,IF(MOD(FO$291,12)=1,$D304*((Assumptions!FN222)*(1-Assumptions!FO239)+(Assumptions!FO222-Assumptions!FN222)),$D304*(Assumptions!FO222-Assumptions!FN222)),$D304*(Assumptions!FO222-Assumptions!FN222)))),0),0)</f>
        <v>0</v>
      </c>
      <c r="FP304" s="185">
        <f>IFERROR(MAX(IF(FP$290=1,IF(MOD(FP$291,12)=1,$D304*(Assumptions!FP222),$D304*(Assumptions!FP222-Assumptions!FO222)),IF(VLOOKUP($C304,Lease_Tenure,2,FALSE)=1,IF(MOD(FP$291,12)=1,$D304*((Assumptions!FO222)*(1-Assumptions!FP239)+(Assumptions!FP222-Assumptions!FO222)),$D304*(Assumptions!FP222-Assumptions!FO222)),IF(MOD(FP$290,VLOOKUP($C304,Lease_Tenure,2,FALSE))=1,IF(MOD(FP$291,12)=1,$D304*((Assumptions!FO222)*(1-Assumptions!FP239)+(Assumptions!FP222-Assumptions!FO222)),$D304*(Assumptions!FP222-Assumptions!FO222)),$D304*(Assumptions!FP222-Assumptions!FO222)))),0),0)</f>
        <v>0</v>
      </c>
      <c r="FQ304" s="185">
        <f>IFERROR(MAX(IF(FQ$290=1,IF(MOD(FQ$291,12)=1,$D304*(Assumptions!FQ222),$D304*(Assumptions!FQ222-Assumptions!FP222)),IF(VLOOKUP($C304,Lease_Tenure,2,FALSE)=1,IF(MOD(FQ$291,12)=1,$D304*((Assumptions!FP222)*(1-Assumptions!FQ239)+(Assumptions!FQ222-Assumptions!FP222)),$D304*(Assumptions!FQ222-Assumptions!FP222)),IF(MOD(FQ$290,VLOOKUP($C304,Lease_Tenure,2,FALSE))=1,IF(MOD(FQ$291,12)=1,$D304*((Assumptions!FP222)*(1-Assumptions!FQ239)+(Assumptions!FQ222-Assumptions!FP222)),$D304*(Assumptions!FQ222-Assumptions!FP222)),$D304*(Assumptions!FQ222-Assumptions!FP222)))),0),0)</f>
        <v>0</v>
      </c>
      <c r="FR304" s="185">
        <f>IFERROR(MAX(IF(FR$290=1,IF(MOD(FR$291,12)=1,$D304*(Assumptions!FR222),$D304*(Assumptions!FR222-Assumptions!FQ222)),IF(VLOOKUP($C304,Lease_Tenure,2,FALSE)=1,IF(MOD(FR$291,12)=1,$D304*((Assumptions!FQ222)*(1-Assumptions!FR239)+(Assumptions!FR222-Assumptions!FQ222)),$D304*(Assumptions!FR222-Assumptions!FQ222)),IF(MOD(FR$290,VLOOKUP($C304,Lease_Tenure,2,FALSE))=1,IF(MOD(FR$291,12)=1,$D304*((Assumptions!FQ222)*(1-Assumptions!FR239)+(Assumptions!FR222-Assumptions!FQ222)),$D304*(Assumptions!FR222-Assumptions!FQ222)),$D304*(Assumptions!FR222-Assumptions!FQ222)))),0),0)</f>
        <v>0</v>
      </c>
      <c r="FS304" s="185">
        <f>IFERROR(MAX(IF(FS$290=1,IF(MOD(FS$291,12)=1,$D304*(Assumptions!FS222),$D304*(Assumptions!FS222-Assumptions!FR222)),IF(VLOOKUP($C304,Lease_Tenure,2,FALSE)=1,IF(MOD(FS$291,12)=1,$D304*((Assumptions!FR222)*(1-Assumptions!FS239)+(Assumptions!FS222-Assumptions!FR222)),$D304*(Assumptions!FS222-Assumptions!FR222)),IF(MOD(FS$290,VLOOKUP($C304,Lease_Tenure,2,FALSE))=1,IF(MOD(FS$291,12)=1,$D304*((Assumptions!FR222)*(1-Assumptions!FS239)+(Assumptions!FS222-Assumptions!FR222)),$D304*(Assumptions!FS222-Assumptions!FR222)),$D304*(Assumptions!FS222-Assumptions!FR222)))),0),0)</f>
        <v>0</v>
      </c>
      <c r="FT304" s="185">
        <f>IFERROR(MAX(IF(FT$290=1,IF(MOD(FT$291,12)=1,$D304*(Assumptions!FT222),$D304*(Assumptions!FT222-Assumptions!FS222)),IF(VLOOKUP($C304,Lease_Tenure,2,FALSE)=1,IF(MOD(FT$291,12)=1,$D304*((Assumptions!FS222)*(1-Assumptions!FT239)+(Assumptions!FT222-Assumptions!FS222)),$D304*(Assumptions!FT222-Assumptions!FS222)),IF(MOD(FT$290,VLOOKUP($C304,Lease_Tenure,2,FALSE))=1,IF(MOD(FT$291,12)=1,$D304*((Assumptions!FS222)*(1-Assumptions!FT239)+(Assumptions!FT222-Assumptions!FS222)),$D304*(Assumptions!FT222-Assumptions!FS222)),$D304*(Assumptions!FT222-Assumptions!FS222)))),0),0)</f>
        <v>0</v>
      </c>
      <c r="FU304" s="185">
        <f>IFERROR(MAX(IF(FU$290=1,IF(MOD(FU$291,12)=1,$D304*(Assumptions!FU222),$D304*(Assumptions!FU222-Assumptions!FT222)),IF(VLOOKUP($C304,Lease_Tenure,2,FALSE)=1,IF(MOD(FU$291,12)=1,$D304*((Assumptions!FT222)*(1-Assumptions!FU239)+(Assumptions!FU222-Assumptions!FT222)),$D304*(Assumptions!FU222-Assumptions!FT222)),IF(MOD(FU$290,VLOOKUP($C304,Lease_Tenure,2,FALSE))=1,IF(MOD(FU$291,12)=1,$D304*((Assumptions!FT222)*(1-Assumptions!FU239)+(Assumptions!FU222-Assumptions!FT222)),$D304*(Assumptions!FU222-Assumptions!FT222)),$D304*(Assumptions!FU222-Assumptions!FT222)))),0),0)</f>
        <v>0</v>
      </c>
      <c r="FV304" s="185">
        <f>IFERROR(MAX(IF(FV$290=1,IF(MOD(FV$291,12)=1,$D304*(Assumptions!FV222),$D304*(Assumptions!FV222-Assumptions!FU222)),IF(VLOOKUP($C304,Lease_Tenure,2,FALSE)=1,IF(MOD(FV$291,12)=1,$D304*((Assumptions!FU222)*(1-Assumptions!FV239)+(Assumptions!FV222-Assumptions!FU222)),$D304*(Assumptions!FV222-Assumptions!FU222)),IF(MOD(FV$290,VLOOKUP($C304,Lease_Tenure,2,FALSE))=1,IF(MOD(FV$291,12)=1,$D304*((Assumptions!FU222)*(1-Assumptions!FV239)+(Assumptions!FV222-Assumptions!FU222)),$D304*(Assumptions!FV222-Assumptions!FU222)),$D304*(Assumptions!FV222-Assumptions!FU222)))),0),0)</f>
        <v>0</v>
      </c>
      <c r="FW304" s="185">
        <f>IFERROR(MAX(IF(FW$290=1,IF(MOD(FW$291,12)=1,$D304*(Assumptions!FW222),$D304*(Assumptions!FW222-Assumptions!FV222)),IF(VLOOKUP($C304,Lease_Tenure,2,FALSE)=1,IF(MOD(FW$291,12)=1,$D304*((Assumptions!FV222)*(1-Assumptions!FW239)+(Assumptions!FW222-Assumptions!FV222)),$D304*(Assumptions!FW222-Assumptions!FV222)),IF(MOD(FW$290,VLOOKUP($C304,Lease_Tenure,2,FALSE))=1,IF(MOD(FW$291,12)=1,$D304*((Assumptions!FV222)*(1-Assumptions!FW239)+(Assumptions!FW222-Assumptions!FV222)),$D304*(Assumptions!FW222-Assumptions!FV222)),$D304*(Assumptions!FW222-Assumptions!FV222)))),0),0)</f>
        <v>0</v>
      </c>
      <c r="FX304" s="185">
        <f>IFERROR(MAX(IF(FX$290=1,IF(MOD(FX$291,12)=1,$D304*(Assumptions!FX222),$D304*(Assumptions!FX222-Assumptions!FW222)),IF(VLOOKUP($C304,Lease_Tenure,2,FALSE)=1,IF(MOD(FX$291,12)=1,$D304*((Assumptions!FW222)*(1-Assumptions!FX239)+(Assumptions!FX222-Assumptions!FW222)),$D304*(Assumptions!FX222-Assumptions!FW222)),IF(MOD(FX$290,VLOOKUP($C304,Lease_Tenure,2,FALSE))=1,IF(MOD(FX$291,12)=1,$D304*((Assumptions!FW222)*(1-Assumptions!FX239)+(Assumptions!FX222-Assumptions!FW222)),$D304*(Assumptions!FX222-Assumptions!FW222)),$D304*(Assumptions!FX222-Assumptions!FW222)))),0),0)</f>
        <v>0</v>
      </c>
      <c r="FY304" s="185">
        <f>IFERROR(MAX(IF(FY$290=1,IF(MOD(FY$291,12)=1,$D304*(Assumptions!FY222),$D304*(Assumptions!FY222-Assumptions!FX222)),IF(VLOOKUP($C304,Lease_Tenure,2,FALSE)=1,IF(MOD(FY$291,12)=1,$D304*((Assumptions!FX222)*(1-Assumptions!FY239)+(Assumptions!FY222-Assumptions!FX222)),$D304*(Assumptions!FY222-Assumptions!FX222)),IF(MOD(FY$290,VLOOKUP($C304,Lease_Tenure,2,FALSE))=1,IF(MOD(FY$291,12)=1,$D304*((Assumptions!FX222)*(1-Assumptions!FY239)+(Assumptions!FY222-Assumptions!FX222)),$D304*(Assumptions!FY222-Assumptions!FX222)),$D304*(Assumptions!FY222-Assumptions!FX222)))),0),0)</f>
        <v>0</v>
      </c>
      <c r="FZ304" s="185">
        <f>IFERROR(MAX(IF(FZ$290=1,IF(MOD(FZ$291,12)=1,$D304*(Assumptions!FZ222),$D304*(Assumptions!FZ222-Assumptions!FY222)),IF(VLOOKUP($C304,Lease_Tenure,2,FALSE)=1,IF(MOD(FZ$291,12)=1,$D304*((Assumptions!FY222)*(1-Assumptions!FZ239)+(Assumptions!FZ222-Assumptions!FY222)),$D304*(Assumptions!FZ222-Assumptions!FY222)),IF(MOD(FZ$290,VLOOKUP($C304,Lease_Tenure,2,FALSE))=1,IF(MOD(FZ$291,12)=1,$D304*((Assumptions!FY222)*(1-Assumptions!FZ239)+(Assumptions!FZ222-Assumptions!FY222)),$D304*(Assumptions!FZ222-Assumptions!FY222)),$D304*(Assumptions!FZ222-Assumptions!FY222)))),0),0)</f>
        <v>0</v>
      </c>
      <c r="GA304" s="185">
        <f>IFERROR(MAX(IF(GA$290=1,IF(MOD(GA$291,12)=1,$D304*(Assumptions!GA222),$D304*(Assumptions!GA222-Assumptions!FZ222)),IF(VLOOKUP($C304,Lease_Tenure,2,FALSE)=1,IF(MOD(GA$291,12)=1,$D304*((Assumptions!FZ222)*(1-Assumptions!GA239)+(Assumptions!GA222-Assumptions!FZ222)),$D304*(Assumptions!GA222-Assumptions!FZ222)),IF(MOD(GA$290,VLOOKUP($C304,Lease_Tenure,2,FALSE))=1,IF(MOD(GA$291,12)=1,$D304*((Assumptions!FZ222)*(1-Assumptions!GA239)+(Assumptions!GA222-Assumptions!FZ222)),$D304*(Assumptions!GA222-Assumptions!FZ222)),$D304*(Assumptions!GA222-Assumptions!FZ222)))),0),0)</f>
        <v>0</v>
      </c>
      <c r="GB304" s="185">
        <f>IFERROR(MAX(IF(GB$290=1,IF(MOD(GB$291,12)=1,$D304*(Assumptions!GB222),$D304*(Assumptions!GB222-Assumptions!GA222)),IF(VLOOKUP($C304,Lease_Tenure,2,FALSE)=1,IF(MOD(GB$291,12)=1,$D304*((Assumptions!GA222)*(1-Assumptions!GB239)+(Assumptions!GB222-Assumptions!GA222)),$D304*(Assumptions!GB222-Assumptions!GA222)),IF(MOD(GB$290,VLOOKUP($C304,Lease_Tenure,2,FALSE))=1,IF(MOD(GB$291,12)=1,$D304*((Assumptions!GA222)*(1-Assumptions!GB239)+(Assumptions!GB222-Assumptions!GA222)),$D304*(Assumptions!GB222-Assumptions!GA222)),$D304*(Assumptions!GB222-Assumptions!GA222)))),0),0)</f>
        <v>0</v>
      </c>
      <c r="GC304" s="185">
        <f>IFERROR(MAX(IF(GC$290=1,IF(MOD(GC$291,12)=1,$D304*(Assumptions!GC222),$D304*(Assumptions!GC222-Assumptions!GB222)),IF(VLOOKUP($C304,Lease_Tenure,2,FALSE)=1,IF(MOD(GC$291,12)=1,$D304*((Assumptions!GB222)*(1-Assumptions!GC239)+(Assumptions!GC222-Assumptions!GB222)),$D304*(Assumptions!GC222-Assumptions!GB222)),IF(MOD(GC$290,VLOOKUP($C304,Lease_Tenure,2,FALSE))=1,IF(MOD(GC$291,12)=1,$D304*((Assumptions!GB222)*(1-Assumptions!GC239)+(Assumptions!GC222-Assumptions!GB222)),$D304*(Assumptions!GC222-Assumptions!GB222)),$D304*(Assumptions!GC222-Assumptions!GB222)))),0),0)</f>
        <v>0</v>
      </c>
      <c r="GD304" s="185">
        <f>IFERROR(MAX(IF(GD$290=1,IF(MOD(GD$291,12)=1,$D304*(Assumptions!GD222),$D304*(Assumptions!GD222-Assumptions!GC222)),IF(VLOOKUP($C304,Lease_Tenure,2,FALSE)=1,IF(MOD(GD$291,12)=1,$D304*((Assumptions!GC222)*(1-Assumptions!GD239)+(Assumptions!GD222-Assumptions!GC222)),$D304*(Assumptions!GD222-Assumptions!GC222)),IF(MOD(GD$290,VLOOKUP($C304,Lease_Tenure,2,FALSE))=1,IF(MOD(GD$291,12)=1,$D304*((Assumptions!GC222)*(1-Assumptions!GD239)+(Assumptions!GD222-Assumptions!GC222)),$D304*(Assumptions!GD222-Assumptions!GC222)),$D304*(Assumptions!GD222-Assumptions!GC222)))),0),0)</f>
        <v>0</v>
      </c>
      <c r="GE304" s="185">
        <f>IFERROR(MAX(IF(GE$290=1,IF(MOD(GE$291,12)=1,$D304*(Assumptions!GE222),$D304*(Assumptions!GE222-Assumptions!GD222)),IF(VLOOKUP($C304,Lease_Tenure,2,FALSE)=1,IF(MOD(GE$291,12)=1,$D304*((Assumptions!GD222)*(1-Assumptions!GE239)+(Assumptions!GE222-Assumptions!GD222)),$D304*(Assumptions!GE222-Assumptions!GD222)),IF(MOD(GE$290,VLOOKUP($C304,Lease_Tenure,2,FALSE))=1,IF(MOD(GE$291,12)=1,$D304*((Assumptions!GD222)*(1-Assumptions!GE239)+(Assumptions!GE222-Assumptions!GD222)),$D304*(Assumptions!GE222-Assumptions!GD222)),$D304*(Assumptions!GE222-Assumptions!GD222)))),0),0)</f>
        <v>0</v>
      </c>
      <c r="GF304" s="185">
        <f>IFERROR(MAX(IF(GF$290=1,IF(MOD(GF$291,12)=1,$D304*(Assumptions!GF222),$D304*(Assumptions!GF222-Assumptions!GE222)),IF(VLOOKUP($C304,Lease_Tenure,2,FALSE)=1,IF(MOD(GF$291,12)=1,$D304*((Assumptions!GE222)*(1-Assumptions!GF239)+(Assumptions!GF222-Assumptions!GE222)),$D304*(Assumptions!GF222-Assumptions!GE222)),IF(MOD(GF$290,VLOOKUP($C304,Lease_Tenure,2,FALSE))=1,IF(MOD(GF$291,12)=1,$D304*((Assumptions!GE222)*(1-Assumptions!GF239)+(Assumptions!GF222-Assumptions!GE222)),$D304*(Assumptions!GF222-Assumptions!GE222)),$D304*(Assumptions!GF222-Assumptions!GE222)))),0),0)</f>
        <v>0</v>
      </c>
      <c r="GG304" s="185">
        <f>IFERROR(MAX(IF(GG$290=1,IF(MOD(GG$291,12)=1,$D304*(Assumptions!GG222),$D304*(Assumptions!GG222-Assumptions!GF222)),IF(VLOOKUP($C304,Lease_Tenure,2,FALSE)=1,IF(MOD(GG$291,12)=1,$D304*((Assumptions!GF222)*(1-Assumptions!GG239)+(Assumptions!GG222-Assumptions!GF222)),$D304*(Assumptions!GG222-Assumptions!GF222)),IF(MOD(GG$290,VLOOKUP($C304,Lease_Tenure,2,FALSE))=1,IF(MOD(GG$291,12)=1,$D304*((Assumptions!GF222)*(1-Assumptions!GG239)+(Assumptions!GG222-Assumptions!GF222)),$D304*(Assumptions!GG222-Assumptions!GF222)),$D304*(Assumptions!GG222-Assumptions!GF222)))),0),0)</f>
        <v>0</v>
      </c>
    </row>
    <row r="305" spans="2:189">
      <c r="B305" s="155" t="s">
        <v>11</v>
      </c>
      <c r="C305" s="184"/>
      <c r="D305" s="182"/>
      <c r="E305" s="186">
        <f t="shared" ref="E305:AJ305" ca="1" si="372">SUMPRODUCT(E293:E304,E177:E188)</f>
        <v>6949309.3253731346</v>
      </c>
      <c r="F305" s="186">
        <f t="shared" ca="1" si="372"/>
        <v>0</v>
      </c>
      <c r="G305" s="186">
        <f t="shared" ca="1" si="372"/>
        <v>0</v>
      </c>
      <c r="H305" s="186">
        <f t="shared" ca="1" si="372"/>
        <v>560705.63104477618</v>
      </c>
      <c r="I305" s="186">
        <f t="shared" ca="1" si="372"/>
        <v>43131.202388059741</v>
      </c>
      <c r="J305" s="186">
        <f t="shared" ca="1" si="372"/>
        <v>43131.202388059741</v>
      </c>
      <c r="K305" s="186">
        <f t="shared" ca="1" si="372"/>
        <v>43131.202388059741</v>
      </c>
      <c r="L305" s="186">
        <f t="shared" ca="1" si="372"/>
        <v>43131.202388059741</v>
      </c>
      <c r="M305" s="186">
        <f t="shared" ca="1" si="372"/>
        <v>43131.202388059741</v>
      </c>
      <c r="N305" s="186">
        <f t="shared" ca="1" si="372"/>
        <v>43131.202388059741</v>
      </c>
      <c r="O305" s="186">
        <f t="shared" ca="1" si="372"/>
        <v>43131.202388059741</v>
      </c>
      <c r="P305" s="186">
        <f t="shared" ca="1" si="372"/>
        <v>43131.202388059741</v>
      </c>
      <c r="Q305" s="186">
        <f t="shared" ca="1" si="372"/>
        <v>26200.096791044776</v>
      </c>
      <c r="R305" s="186">
        <f t="shared" ca="1" si="372"/>
        <v>0</v>
      </c>
      <c r="S305" s="186">
        <f t="shared" ca="1" si="372"/>
        <v>0</v>
      </c>
      <c r="T305" s="186">
        <f t="shared" ca="1" si="372"/>
        <v>0</v>
      </c>
      <c r="U305" s="186">
        <f t="shared" ca="1" si="372"/>
        <v>0</v>
      </c>
      <c r="V305" s="186">
        <f t="shared" ca="1" si="372"/>
        <v>0</v>
      </c>
      <c r="W305" s="186">
        <f t="shared" ca="1" si="372"/>
        <v>0</v>
      </c>
      <c r="X305" s="186">
        <f t="shared" ca="1" si="372"/>
        <v>0</v>
      </c>
      <c r="Y305" s="186">
        <f t="shared" ca="1" si="372"/>
        <v>0</v>
      </c>
      <c r="Z305" s="186">
        <f t="shared" ca="1" si="372"/>
        <v>0</v>
      </c>
      <c r="AA305" s="186">
        <f t="shared" ca="1" si="372"/>
        <v>0</v>
      </c>
      <c r="AB305" s="186">
        <f t="shared" ca="1" si="372"/>
        <v>0</v>
      </c>
      <c r="AC305" s="186">
        <f t="shared" ca="1" si="372"/>
        <v>168338.49551704479</v>
      </c>
      <c r="AD305" s="186">
        <f t="shared" ca="1" si="372"/>
        <v>0</v>
      </c>
      <c r="AE305" s="186">
        <f t="shared" ca="1" si="372"/>
        <v>0</v>
      </c>
      <c r="AF305" s="186">
        <f t="shared" ca="1" si="372"/>
        <v>0</v>
      </c>
      <c r="AG305" s="186">
        <f t="shared" ca="1" si="372"/>
        <v>0</v>
      </c>
      <c r="AH305" s="186">
        <f t="shared" ca="1" si="372"/>
        <v>0</v>
      </c>
      <c r="AI305" s="186">
        <f t="shared" ca="1" si="372"/>
        <v>0</v>
      </c>
      <c r="AJ305" s="186">
        <f t="shared" ca="1" si="372"/>
        <v>0</v>
      </c>
      <c r="AK305" s="186">
        <f t="shared" ref="AK305:BP305" ca="1" si="373">SUMPRODUCT(AK293:AK304,AK177:AK188)</f>
        <v>0</v>
      </c>
      <c r="AL305" s="186">
        <f t="shared" ca="1" si="373"/>
        <v>0</v>
      </c>
      <c r="AM305" s="186">
        <f t="shared" ca="1" si="373"/>
        <v>0</v>
      </c>
      <c r="AN305" s="186">
        <f t="shared" ca="1" si="373"/>
        <v>0</v>
      </c>
      <c r="AO305" s="186">
        <f t="shared" ca="1" si="373"/>
        <v>335631.50829941651</v>
      </c>
      <c r="AP305" s="186">
        <f t="shared" ca="1" si="373"/>
        <v>0</v>
      </c>
      <c r="AQ305" s="186">
        <f t="shared" ca="1" si="373"/>
        <v>0</v>
      </c>
      <c r="AR305" s="186">
        <f t="shared" ca="1" si="373"/>
        <v>0</v>
      </c>
      <c r="AS305" s="186">
        <f t="shared" ca="1" si="373"/>
        <v>0</v>
      </c>
      <c r="AT305" s="186">
        <f t="shared" ca="1" si="373"/>
        <v>0</v>
      </c>
      <c r="AU305" s="186">
        <f t="shared" ca="1" si="373"/>
        <v>0</v>
      </c>
      <c r="AV305" s="186">
        <f t="shared" ca="1" si="373"/>
        <v>0</v>
      </c>
      <c r="AW305" s="186">
        <f t="shared" ca="1" si="373"/>
        <v>0</v>
      </c>
      <c r="AX305" s="186">
        <f t="shared" ca="1" si="373"/>
        <v>0</v>
      </c>
      <c r="AY305" s="186">
        <f t="shared" ca="1" si="373"/>
        <v>0</v>
      </c>
      <c r="AZ305" s="186">
        <f t="shared" ca="1" si="373"/>
        <v>0</v>
      </c>
      <c r="BA305" s="186">
        <f t="shared" ca="1" si="373"/>
        <v>1023778.7602754813</v>
      </c>
      <c r="BB305" s="186">
        <f t="shared" ca="1" si="373"/>
        <v>0</v>
      </c>
      <c r="BC305" s="186">
        <f t="shared" ca="1" si="373"/>
        <v>0</v>
      </c>
      <c r="BD305" s="186">
        <f t="shared" ca="1" si="373"/>
        <v>0</v>
      </c>
      <c r="BE305" s="186">
        <f t="shared" ca="1" si="373"/>
        <v>0</v>
      </c>
      <c r="BF305" s="186">
        <f t="shared" ca="1" si="373"/>
        <v>0</v>
      </c>
      <c r="BG305" s="186">
        <f t="shared" ca="1" si="373"/>
        <v>0</v>
      </c>
      <c r="BH305" s="186">
        <f t="shared" ca="1" si="373"/>
        <v>0</v>
      </c>
      <c r="BI305" s="186">
        <f t="shared" ca="1" si="373"/>
        <v>0</v>
      </c>
      <c r="BJ305" s="186">
        <f t="shared" ca="1" si="373"/>
        <v>0</v>
      </c>
      <c r="BK305" s="186">
        <f t="shared" ca="1" si="373"/>
        <v>0</v>
      </c>
      <c r="BL305" s="186">
        <f t="shared" ca="1" si="373"/>
        <v>0</v>
      </c>
      <c r="BM305" s="186">
        <f t="shared" ca="1" si="373"/>
        <v>38125.949563523798</v>
      </c>
      <c r="BN305" s="186">
        <f t="shared" ca="1" si="373"/>
        <v>0</v>
      </c>
      <c r="BO305" s="186">
        <f t="shared" ca="1" si="373"/>
        <v>0</v>
      </c>
      <c r="BP305" s="186">
        <f t="shared" ca="1" si="373"/>
        <v>0</v>
      </c>
      <c r="BQ305" s="186">
        <f t="shared" ref="BQ305:CV305" ca="1" si="374">SUMPRODUCT(BQ293:BQ304,BQ177:BQ188)</f>
        <v>0</v>
      </c>
      <c r="BR305" s="186">
        <f t="shared" ca="1" si="374"/>
        <v>0</v>
      </c>
      <c r="BS305" s="186">
        <f t="shared" ca="1" si="374"/>
        <v>0</v>
      </c>
      <c r="BT305" s="186">
        <f t="shared" ca="1" si="374"/>
        <v>0</v>
      </c>
      <c r="BU305" s="186">
        <f t="shared" ca="1" si="374"/>
        <v>0</v>
      </c>
      <c r="BV305" s="186">
        <f t="shared" ca="1" si="374"/>
        <v>0</v>
      </c>
      <c r="BW305" s="186">
        <f t="shared" ca="1" si="374"/>
        <v>0</v>
      </c>
      <c r="BX305" s="186">
        <f t="shared" ca="1" si="374"/>
        <v>0</v>
      </c>
      <c r="BY305" s="186">
        <f t="shared" ca="1" si="374"/>
        <v>482471.89642277366</v>
      </c>
      <c r="BZ305" s="186">
        <f t="shared" ca="1" si="374"/>
        <v>0</v>
      </c>
      <c r="CA305" s="186">
        <f t="shared" ca="1" si="374"/>
        <v>0</v>
      </c>
      <c r="CB305" s="186">
        <f t="shared" ca="1" si="374"/>
        <v>0</v>
      </c>
      <c r="CC305" s="186">
        <f t="shared" ca="1" si="374"/>
        <v>0</v>
      </c>
      <c r="CD305" s="186">
        <f t="shared" ca="1" si="374"/>
        <v>0</v>
      </c>
      <c r="CE305" s="186">
        <f t="shared" ca="1" si="374"/>
        <v>0</v>
      </c>
      <c r="CF305" s="186">
        <f t="shared" ca="1" si="374"/>
        <v>0</v>
      </c>
      <c r="CG305" s="186">
        <f t="shared" ca="1" si="374"/>
        <v>0</v>
      </c>
      <c r="CH305" s="186">
        <f t="shared" ca="1" si="374"/>
        <v>0</v>
      </c>
      <c r="CI305" s="186">
        <f t="shared" ca="1" si="374"/>
        <v>0</v>
      </c>
      <c r="CJ305" s="186">
        <f t="shared" ca="1" si="374"/>
        <v>0</v>
      </c>
      <c r="CK305" s="186">
        <f t="shared" ca="1" si="374"/>
        <v>42033.859393784987</v>
      </c>
      <c r="CL305" s="186">
        <f t="shared" ca="1" si="374"/>
        <v>0</v>
      </c>
      <c r="CM305" s="186">
        <f t="shared" ca="1" si="374"/>
        <v>0</v>
      </c>
      <c r="CN305" s="186">
        <f t="shared" ca="1" si="374"/>
        <v>0</v>
      </c>
      <c r="CO305" s="186">
        <f t="shared" ca="1" si="374"/>
        <v>0</v>
      </c>
      <c r="CP305" s="186">
        <f t="shared" ca="1" si="374"/>
        <v>0</v>
      </c>
      <c r="CQ305" s="186">
        <f t="shared" ca="1" si="374"/>
        <v>0</v>
      </c>
      <c r="CR305" s="186">
        <f t="shared" ca="1" si="374"/>
        <v>0</v>
      </c>
      <c r="CS305" s="186">
        <f t="shared" ca="1" si="374"/>
        <v>0</v>
      </c>
      <c r="CT305" s="186">
        <f t="shared" ca="1" si="374"/>
        <v>0</v>
      </c>
      <c r="CU305" s="186">
        <f t="shared" ca="1" si="374"/>
        <v>0</v>
      </c>
      <c r="CV305" s="186">
        <f t="shared" ca="1" si="374"/>
        <v>0</v>
      </c>
      <c r="CW305" s="186">
        <f t="shared" ref="CW305:EB305" ca="1" si="375">SUMPRODUCT(CW293:CW304,CW177:CW188)</f>
        <v>1192206.3214068883</v>
      </c>
      <c r="CX305" s="186">
        <f t="shared" ca="1" si="375"/>
        <v>0</v>
      </c>
      <c r="CY305" s="186">
        <f t="shared" ca="1" si="375"/>
        <v>0</v>
      </c>
      <c r="CZ305" s="186">
        <f t="shared" ca="1" si="375"/>
        <v>0</v>
      </c>
      <c r="DA305" s="186">
        <f t="shared" ca="1" si="375"/>
        <v>0</v>
      </c>
      <c r="DB305" s="186">
        <f t="shared" ca="1" si="375"/>
        <v>0</v>
      </c>
      <c r="DC305" s="186">
        <f t="shared" ca="1" si="375"/>
        <v>0</v>
      </c>
      <c r="DD305" s="186">
        <f t="shared" ca="1" si="375"/>
        <v>0</v>
      </c>
      <c r="DE305" s="186">
        <f t="shared" ca="1" si="375"/>
        <v>0</v>
      </c>
      <c r="DF305" s="186">
        <f t="shared" ca="1" si="375"/>
        <v>0</v>
      </c>
      <c r="DG305" s="186">
        <f t="shared" ca="1" si="375"/>
        <v>0</v>
      </c>
      <c r="DH305" s="186">
        <f t="shared" ca="1" si="375"/>
        <v>0</v>
      </c>
      <c r="DI305" s="186">
        <f t="shared" ca="1" si="375"/>
        <v>437883.9362875474</v>
      </c>
      <c r="DJ305" s="186">
        <f t="shared" ca="1" si="375"/>
        <v>0</v>
      </c>
      <c r="DK305" s="186">
        <f t="shared" ca="1" si="375"/>
        <v>0</v>
      </c>
      <c r="DL305" s="186">
        <f t="shared" ca="1" si="375"/>
        <v>0</v>
      </c>
      <c r="DM305" s="186">
        <f t="shared" ca="1" si="375"/>
        <v>0</v>
      </c>
      <c r="DN305" s="186">
        <f t="shared" ca="1" si="375"/>
        <v>0</v>
      </c>
      <c r="DO305" s="186">
        <f t="shared" ca="1" si="375"/>
        <v>0</v>
      </c>
      <c r="DP305" s="186">
        <f t="shared" ca="1" si="375"/>
        <v>0</v>
      </c>
      <c r="DQ305" s="186">
        <f t="shared" ca="1" si="375"/>
        <v>0</v>
      </c>
      <c r="DR305" s="186">
        <f t="shared" ca="1" si="375"/>
        <v>0</v>
      </c>
      <c r="DS305" s="186">
        <f t="shared" ca="1" si="375"/>
        <v>0</v>
      </c>
      <c r="DT305" s="186">
        <f t="shared" ca="1" si="375"/>
        <v>0</v>
      </c>
      <c r="DU305" s="186">
        <f t="shared" ca="1" si="375"/>
        <v>1082131.0676716617</v>
      </c>
      <c r="DV305" s="186">
        <f t="shared" ca="1" si="375"/>
        <v>0</v>
      </c>
      <c r="DW305" s="186">
        <f t="shared" ca="1" si="375"/>
        <v>0</v>
      </c>
      <c r="DX305" s="186">
        <f t="shared" ca="1" si="375"/>
        <v>0</v>
      </c>
      <c r="DY305" s="186">
        <f t="shared" ca="1" si="375"/>
        <v>0</v>
      </c>
      <c r="DZ305" s="186">
        <f t="shared" ca="1" si="375"/>
        <v>0</v>
      </c>
      <c r="EA305" s="186">
        <f t="shared" ca="1" si="375"/>
        <v>0</v>
      </c>
      <c r="EB305" s="186">
        <f t="shared" ca="1" si="375"/>
        <v>0</v>
      </c>
      <c r="EC305" s="186">
        <f t="shared" ref="EC305:FH305" ca="1" si="376">SUMPRODUCT(EC293:EC304,EC177:EC188)</f>
        <v>0</v>
      </c>
      <c r="ED305" s="186">
        <f t="shared" ca="1" si="376"/>
        <v>0</v>
      </c>
      <c r="EE305" s="186">
        <f t="shared" ca="1" si="376"/>
        <v>0</v>
      </c>
      <c r="EF305" s="186">
        <f t="shared" ca="1" si="376"/>
        <v>0</v>
      </c>
      <c r="EG305" s="186">
        <f t="shared" ca="1" si="376"/>
        <v>51092.418804766879</v>
      </c>
      <c r="EH305" s="186">
        <f t="shared" ca="1" si="376"/>
        <v>0</v>
      </c>
      <c r="EI305" s="186">
        <f t="shared" ca="1" si="376"/>
        <v>0</v>
      </c>
      <c r="EJ305" s="186">
        <f t="shared" ca="1" si="376"/>
        <v>0</v>
      </c>
      <c r="EK305" s="186">
        <f t="shared" ca="1" si="376"/>
        <v>0</v>
      </c>
      <c r="EL305" s="186">
        <f t="shared" ca="1" si="376"/>
        <v>0</v>
      </c>
      <c r="EM305" s="186">
        <f t="shared" ca="1" si="376"/>
        <v>0</v>
      </c>
      <c r="EN305" s="186">
        <f t="shared" ca="1" si="376"/>
        <v>0</v>
      </c>
      <c r="EO305" s="186">
        <f t="shared" ca="1" si="376"/>
        <v>0</v>
      </c>
      <c r="EP305" s="186">
        <f t="shared" ca="1" si="376"/>
        <v>0</v>
      </c>
      <c r="EQ305" s="186">
        <f t="shared" ca="1" si="376"/>
        <v>0</v>
      </c>
      <c r="ER305" s="186">
        <f t="shared" ca="1" si="376"/>
        <v>0</v>
      </c>
      <c r="ES305" s="186">
        <f t="shared" ca="1" si="376"/>
        <v>1924753.5085612023</v>
      </c>
      <c r="ET305" s="186">
        <f t="shared" ca="1" si="376"/>
        <v>0</v>
      </c>
      <c r="EU305" s="186">
        <f t="shared" ca="1" si="376"/>
        <v>0</v>
      </c>
      <c r="EV305" s="186">
        <f t="shared" ca="1" si="376"/>
        <v>0</v>
      </c>
      <c r="EW305" s="186">
        <f t="shared" ca="1" si="376"/>
        <v>0</v>
      </c>
      <c r="EX305" s="186">
        <f t="shared" ca="1" si="376"/>
        <v>0</v>
      </c>
      <c r="EY305" s="186">
        <f t="shared" ca="1" si="376"/>
        <v>0</v>
      </c>
      <c r="EZ305" s="186">
        <f t="shared" ca="1" si="376"/>
        <v>0</v>
      </c>
      <c r="FA305" s="186">
        <f t="shared" ca="1" si="376"/>
        <v>0</v>
      </c>
      <c r="FB305" s="186">
        <f t="shared" ca="1" si="376"/>
        <v>0</v>
      </c>
      <c r="FC305" s="186">
        <f t="shared" ca="1" si="376"/>
        <v>0</v>
      </c>
      <c r="FD305" s="186">
        <f t="shared" ca="1" si="376"/>
        <v>0</v>
      </c>
      <c r="FE305" s="186">
        <f t="shared" ca="1" si="376"/>
        <v>0</v>
      </c>
      <c r="FF305" s="186">
        <f t="shared" ca="1" si="376"/>
        <v>0</v>
      </c>
      <c r="FG305" s="186">
        <f t="shared" ca="1" si="376"/>
        <v>0</v>
      </c>
      <c r="FH305" s="186">
        <f t="shared" ca="1" si="376"/>
        <v>0</v>
      </c>
      <c r="FI305" s="186">
        <f t="shared" ref="FI305:GG305" ca="1" si="377">SUMPRODUCT(FI293:FI304,FI177:FI188)</f>
        <v>0</v>
      </c>
      <c r="FJ305" s="186">
        <f t="shared" ca="1" si="377"/>
        <v>0</v>
      </c>
      <c r="FK305" s="186">
        <f t="shared" ca="1" si="377"/>
        <v>0</v>
      </c>
      <c r="FL305" s="186">
        <f t="shared" ca="1" si="377"/>
        <v>0</v>
      </c>
      <c r="FM305" s="186">
        <f t="shared" ca="1" si="377"/>
        <v>0</v>
      </c>
      <c r="FN305" s="186">
        <f t="shared" ca="1" si="377"/>
        <v>0</v>
      </c>
      <c r="FO305" s="186">
        <f t="shared" ca="1" si="377"/>
        <v>0</v>
      </c>
      <c r="FP305" s="186">
        <f t="shared" ca="1" si="377"/>
        <v>0</v>
      </c>
      <c r="FQ305" s="186">
        <f t="shared" ca="1" si="377"/>
        <v>0</v>
      </c>
      <c r="FR305" s="186">
        <f t="shared" ca="1" si="377"/>
        <v>0</v>
      </c>
      <c r="FS305" s="186">
        <f t="shared" ca="1" si="377"/>
        <v>0</v>
      </c>
      <c r="FT305" s="186">
        <f t="shared" ca="1" si="377"/>
        <v>0</v>
      </c>
      <c r="FU305" s="186">
        <f t="shared" ca="1" si="377"/>
        <v>0</v>
      </c>
      <c r="FV305" s="186">
        <f t="shared" ca="1" si="377"/>
        <v>0</v>
      </c>
      <c r="FW305" s="186">
        <f t="shared" ca="1" si="377"/>
        <v>0</v>
      </c>
      <c r="FX305" s="186">
        <f t="shared" ca="1" si="377"/>
        <v>0</v>
      </c>
      <c r="FY305" s="186">
        <f t="shared" ca="1" si="377"/>
        <v>0</v>
      </c>
      <c r="FZ305" s="186">
        <f t="shared" ca="1" si="377"/>
        <v>0</v>
      </c>
      <c r="GA305" s="186">
        <f t="shared" ca="1" si="377"/>
        <v>0</v>
      </c>
      <c r="GB305" s="186">
        <f t="shared" ca="1" si="377"/>
        <v>0</v>
      </c>
      <c r="GC305" s="186">
        <f t="shared" ca="1" si="377"/>
        <v>0</v>
      </c>
      <c r="GD305" s="186">
        <f t="shared" ca="1" si="377"/>
        <v>0</v>
      </c>
      <c r="GE305" s="186">
        <f t="shared" ca="1" si="377"/>
        <v>0</v>
      </c>
      <c r="GF305" s="186">
        <f t="shared" ca="1" si="377"/>
        <v>0</v>
      </c>
      <c r="GG305" s="186">
        <f t="shared" ca="1" si="377"/>
        <v>0</v>
      </c>
    </row>
    <row r="306" spans="2:189">
      <c r="B306" s="182"/>
      <c r="C306" s="182"/>
      <c r="D306" s="182"/>
      <c r="E306" s="154">
        <f t="shared" ref="E306:AJ306" si="378">E292</f>
        <v>44440</v>
      </c>
      <c r="F306" s="154">
        <f t="shared" si="378"/>
        <v>44470</v>
      </c>
      <c r="G306" s="154">
        <f t="shared" si="378"/>
        <v>44501</v>
      </c>
      <c r="H306" s="154">
        <f t="shared" si="378"/>
        <v>44531</v>
      </c>
      <c r="I306" s="154">
        <f t="shared" si="378"/>
        <v>44562</v>
      </c>
      <c r="J306" s="154">
        <f t="shared" si="378"/>
        <v>44593</v>
      </c>
      <c r="K306" s="154">
        <f t="shared" si="378"/>
        <v>44621</v>
      </c>
      <c r="L306" s="154">
        <f t="shared" si="378"/>
        <v>44652</v>
      </c>
      <c r="M306" s="154">
        <f t="shared" si="378"/>
        <v>44682</v>
      </c>
      <c r="N306" s="154">
        <f t="shared" si="378"/>
        <v>44713</v>
      </c>
      <c r="O306" s="154">
        <f t="shared" si="378"/>
        <v>44743</v>
      </c>
      <c r="P306" s="154">
        <f t="shared" si="378"/>
        <v>44774</v>
      </c>
      <c r="Q306" s="154">
        <f t="shared" si="378"/>
        <v>44805</v>
      </c>
      <c r="R306" s="154">
        <f t="shared" si="378"/>
        <v>44835</v>
      </c>
      <c r="S306" s="154">
        <f t="shared" si="378"/>
        <v>44866</v>
      </c>
      <c r="T306" s="154">
        <f t="shared" si="378"/>
        <v>44896</v>
      </c>
      <c r="U306" s="154">
        <f t="shared" si="378"/>
        <v>44927</v>
      </c>
      <c r="V306" s="154">
        <f t="shared" si="378"/>
        <v>44958</v>
      </c>
      <c r="W306" s="154">
        <f t="shared" si="378"/>
        <v>44986</v>
      </c>
      <c r="X306" s="154">
        <f t="shared" si="378"/>
        <v>45017</v>
      </c>
      <c r="Y306" s="154">
        <f t="shared" si="378"/>
        <v>45047</v>
      </c>
      <c r="Z306" s="154">
        <f t="shared" si="378"/>
        <v>45078</v>
      </c>
      <c r="AA306" s="154">
        <f t="shared" si="378"/>
        <v>45108</v>
      </c>
      <c r="AB306" s="154">
        <f t="shared" si="378"/>
        <v>45139</v>
      </c>
      <c r="AC306" s="154">
        <f t="shared" si="378"/>
        <v>45170</v>
      </c>
      <c r="AD306" s="154">
        <f t="shared" si="378"/>
        <v>45200</v>
      </c>
      <c r="AE306" s="154">
        <f t="shared" si="378"/>
        <v>45231</v>
      </c>
      <c r="AF306" s="154">
        <f t="shared" si="378"/>
        <v>45261</v>
      </c>
      <c r="AG306" s="154">
        <f t="shared" si="378"/>
        <v>45292</v>
      </c>
      <c r="AH306" s="154">
        <f t="shared" si="378"/>
        <v>45323</v>
      </c>
      <c r="AI306" s="154">
        <f t="shared" si="378"/>
        <v>45352</v>
      </c>
      <c r="AJ306" s="154">
        <f t="shared" si="378"/>
        <v>45383</v>
      </c>
      <c r="AK306" s="154">
        <f t="shared" ref="AK306:BP306" si="379">AK292</f>
        <v>45413</v>
      </c>
      <c r="AL306" s="154">
        <f t="shared" si="379"/>
        <v>45444</v>
      </c>
      <c r="AM306" s="154">
        <f t="shared" si="379"/>
        <v>45474</v>
      </c>
      <c r="AN306" s="154">
        <f t="shared" si="379"/>
        <v>45505</v>
      </c>
      <c r="AO306" s="154">
        <f t="shared" si="379"/>
        <v>45536</v>
      </c>
      <c r="AP306" s="154">
        <f t="shared" si="379"/>
        <v>45566</v>
      </c>
      <c r="AQ306" s="154">
        <f t="shared" si="379"/>
        <v>45597</v>
      </c>
      <c r="AR306" s="154">
        <f t="shared" si="379"/>
        <v>45627</v>
      </c>
      <c r="AS306" s="154">
        <f t="shared" si="379"/>
        <v>45658</v>
      </c>
      <c r="AT306" s="154">
        <f t="shared" si="379"/>
        <v>45689</v>
      </c>
      <c r="AU306" s="154">
        <f t="shared" si="379"/>
        <v>45717</v>
      </c>
      <c r="AV306" s="154">
        <f t="shared" si="379"/>
        <v>45748</v>
      </c>
      <c r="AW306" s="154">
        <f t="shared" si="379"/>
        <v>45778</v>
      </c>
      <c r="AX306" s="154">
        <f t="shared" si="379"/>
        <v>45809</v>
      </c>
      <c r="AY306" s="154">
        <f t="shared" si="379"/>
        <v>45839</v>
      </c>
      <c r="AZ306" s="154">
        <f t="shared" si="379"/>
        <v>45870</v>
      </c>
      <c r="BA306" s="154">
        <f t="shared" si="379"/>
        <v>45901</v>
      </c>
      <c r="BB306" s="154">
        <f t="shared" si="379"/>
        <v>45931</v>
      </c>
      <c r="BC306" s="154">
        <f t="shared" si="379"/>
        <v>45962</v>
      </c>
      <c r="BD306" s="154">
        <f t="shared" si="379"/>
        <v>45992</v>
      </c>
      <c r="BE306" s="154">
        <f t="shared" si="379"/>
        <v>46023</v>
      </c>
      <c r="BF306" s="154">
        <f t="shared" si="379"/>
        <v>46054</v>
      </c>
      <c r="BG306" s="154">
        <f t="shared" si="379"/>
        <v>46082</v>
      </c>
      <c r="BH306" s="154">
        <f t="shared" si="379"/>
        <v>46113</v>
      </c>
      <c r="BI306" s="154">
        <f t="shared" si="379"/>
        <v>46143</v>
      </c>
      <c r="BJ306" s="154">
        <f t="shared" si="379"/>
        <v>46174</v>
      </c>
      <c r="BK306" s="154">
        <f t="shared" si="379"/>
        <v>46204</v>
      </c>
      <c r="BL306" s="154">
        <f t="shared" si="379"/>
        <v>46235</v>
      </c>
      <c r="BM306" s="154">
        <f t="shared" si="379"/>
        <v>46266</v>
      </c>
      <c r="BN306" s="154">
        <f t="shared" si="379"/>
        <v>46296</v>
      </c>
      <c r="BO306" s="154">
        <f t="shared" si="379"/>
        <v>46327</v>
      </c>
      <c r="BP306" s="154">
        <f t="shared" si="379"/>
        <v>46357</v>
      </c>
      <c r="BQ306" s="154">
        <f t="shared" ref="BQ306:CV306" si="380">BQ292</f>
        <v>46388</v>
      </c>
      <c r="BR306" s="154">
        <f t="shared" si="380"/>
        <v>46419</v>
      </c>
      <c r="BS306" s="154">
        <f t="shared" si="380"/>
        <v>46447</v>
      </c>
      <c r="BT306" s="154">
        <f t="shared" si="380"/>
        <v>46478</v>
      </c>
      <c r="BU306" s="154">
        <f t="shared" si="380"/>
        <v>46508</v>
      </c>
      <c r="BV306" s="154">
        <f t="shared" si="380"/>
        <v>46539</v>
      </c>
      <c r="BW306" s="154">
        <f t="shared" si="380"/>
        <v>46569</v>
      </c>
      <c r="BX306" s="154">
        <f t="shared" si="380"/>
        <v>46600</v>
      </c>
      <c r="BY306" s="154">
        <f t="shared" si="380"/>
        <v>46631</v>
      </c>
      <c r="BZ306" s="154">
        <f t="shared" si="380"/>
        <v>46661</v>
      </c>
      <c r="CA306" s="154">
        <f t="shared" si="380"/>
        <v>46692</v>
      </c>
      <c r="CB306" s="154">
        <f t="shared" si="380"/>
        <v>46722</v>
      </c>
      <c r="CC306" s="154">
        <f t="shared" si="380"/>
        <v>46753</v>
      </c>
      <c r="CD306" s="154">
        <f t="shared" si="380"/>
        <v>46784</v>
      </c>
      <c r="CE306" s="154">
        <f t="shared" si="380"/>
        <v>46813</v>
      </c>
      <c r="CF306" s="154">
        <f t="shared" si="380"/>
        <v>46844</v>
      </c>
      <c r="CG306" s="154">
        <f t="shared" si="380"/>
        <v>46874</v>
      </c>
      <c r="CH306" s="154">
        <f t="shared" si="380"/>
        <v>46905</v>
      </c>
      <c r="CI306" s="154">
        <f t="shared" si="380"/>
        <v>46935</v>
      </c>
      <c r="CJ306" s="154">
        <f t="shared" si="380"/>
        <v>46966</v>
      </c>
      <c r="CK306" s="154">
        <f t="shared" si="380"/>
        <v>46997</v>
      </c>
      <c r="CL306" s="154">
        <f t="shared" si="380"/>
        <v>47027</v>
      </c>
      <c r="CM306" s="154">
        <f t="shared" si="380"/>
        <v>47058</v>
      </c>
      <c r="CN306" s="154">
        <f t="shared" si="380"/>
        <v>47088</v>
      </c>
      <c r="CO306" s="154">
        <f t="shared" si="380"/>
        <v>47119</v>
      </c>
      <c r="CP306" s="154">
        <f t="shared" si="380"/>
        <v>47150</v>
      </c>
      <c r="CQ306" s="154">
        <f t="shared" si="380"/>
        <v>47178</v>
      </c>
      <c r="CR306" s="154">
        <f t="shared" si="380"/>
        <v>47209</v>
      </c>
      <c r="CS306" s="154">
        <f t="shared" si="380"/>
        <v>47239</v>
      </c>
      <c r="CT306" s="154">
        <f t="shared" si="380"/>
        <v>47270</v>
      </c>
      <c r="CU306" s="154">
        <f t="shared" si="380"/>
        <v>47300</v>
      </c>
      <c r="CV306" s="154">
        <f t="shared" si="380"/>
        <v>47331</v>
      </c>
      <c r="CW306" s="154">
        <f t="shared" ref="CW306:EB306" si="381">CW292</f>
        <v>47362</v>
      </c>
      <c r="CX306" s="154">
        <f t="shared" si="381"/>
        <v>47392</v>
      </c>
      <c r="CY306" s="154">
        <f t="shared" si="381"/>
        <v>47423</v>
      </c>
      <c r="CZ306" s="154">
        <f t="shared" si="381"/>
        <v>47453</v>
      </c>
      <c r="DA306" s="154">
        <f t="shared" si="381"/>
        <v>47484</v>
      </c>
      <c r="DB306" s="154">
        <f t="shared" si="381"/>
        <v>47515</v>
      </c>
      <c r="DC306" s="154">
        <f t="shared" si="381"/>
        <v>47543</v>
      </c>
      <c r="DD306" s="154">
        <f t="shared" si="381"/>
        <v>47574</v>
      </c>
      <c r="DE306" s="154">
        <f t="shared" si="381"/>
        <v>47604</v>
      </c>
      <c r="DF306" s="154">
        <f t="shared" si="381"/>
        <v>47635</v>
      </c>
      <c r="DG306" s="154">
        <f t="shared" si="381"/>
        <v>47665</v>
      </c>
      <c r="DH306" s="154">
        <f t="shared" si="381"/>
        <v>47696</v>
      </c>
      <c r="DI306" s="154">
        <f t="shared" si="381"/>
        <v>47727</v>
      </c>
      <c r="DJ306" s="154">
        <f t="shared" si="381"/>
        <v>47757</v>
      </c>
      <c r="DK306" s="154">
        <f t="shared" si="381"/>
        <v>47788</v>
      </c>
      <c r="DL306" s="154">
        <f t="shared" si="381"/>
        <v>47818</v>
      </c>
      <c r="DM306" s="154">
        <f t="shared" si="381"/>
        <v>47849</v>
      </c>
      <c r="DN306" s="154">
        <f t="shared" si="381"/>
        <v>47880</v>
      </c>
      <c r="DO306" s="154">
        <f t="shared" si="381"/>
        <v>47908</v>
      </c>
      <c r="DP306" s="154">
        <f t="shared" si="381"/>
        <v>47939</v>
      </c>
      <c r="DQ306" s="154">
        <f t="shared" si="381"/>
        <v>47969</v>
      </c>
      <c r="DR306" s="154">
        <f t="shared" si="381"/>
        <v>48000</v>
      </c>
      <c r="DS306" s="154">
        <f t="shared" si="381"/>
        <v>48030</v>
      </c>
      <c r="DT306" s="154">
        <f t="shared" si="381"/>
        <v>48061</v>
      </c>
      <c r="DU306" s="154">
        <f t="shared" si="381"/>
        <v>48092</v>
      </c>
      <c r="DV306" s="154">
        <f t="shared" si="381"/>
        <v>48122</v>
      </c>
      <c r="DW306" s="154">
        <f t="shared" si="381"/>
        <v>48153</v>
      </c>
      <c r="DX306" s="154">
        <f t="shared" si="381"/>
        <v>48183</v>
      </c>
      <c r="DY306" s="154">
        <f t="shared" si="381"/>
        <v>48214</v>
      </c>
      <c r="DZ306" s="154">
        <f t="shared" si="381"/>
        <v>48245</v>
      </c>
      <c r="EA306" s="154">
        <f t="shared" si="381"/>
        <v>48274</v>
      </c>
      <c r="EB306" s="154">
        <f t="shared" si="381"/>
        <v>48305</v>
      </c>
      <c r="EC306" s="154">
        <f t="shared" ref="EC306:FH306" si="382">EC292</f>
        <v>48335</v>
      </c>
      <c r="ED306" s="154">
        <f t="shared" si="382"/>
        <v>48366</v>
      </c>
      <c r="EE306" s="154">
        <f t="shared" si="382"/>
        <v>48396</v>
      </c>
      <c r="EF306" s="154">
        <f t="shared" si="382"/>
        <v>48427</v>
      </c>
      <c r="EG306" s="154">
        <f t="shared" si="382"/>
        <v>48458</v>
      </c>
      <c r="EH306" s="154">
        <f t="shared" si="382"/>
        <v>48488</v>
      </c>
      <c r="EI306" s="154">
        <f t="shared" si="382"/>
        <v>48519</v>
      </c>
      <c r="EJ306" s="154">
        <f t="shared" si="382"/>
        <v>48549</v>
      </c>
      <c r="EK306" s="154">
        <f t="shared" si="382"/>
        <v>48580</v>
      </c>
      <c r="EL306" s="154">
        <f t="shared" si="382"/>
        <v>48611</v>
      </c>
      <c r="EM306" s="154">
        <f t="shared" si="382"/>
        <v>48639</v>
      </c>
      <c r="EN306" s="154">
        <f t="shared" si="382"/>
        <v>48670</v>
      </c>
      <c r="EO306" s="154">
        <f t="shared" si="382"/>
        <v>48700</v>
      </c>
      <c r="EP306" s="154">
        <f t="shared" si="382"/>
        <v>48731</v>
      </c>
      <c r="EQ306" s="154">
        <f t="shared" si="382"/>
        <v>48761</v>
      </c>
      <c r="ER306" s="154">
        <f t="shared" si="382"/>
        <v>48792</v>
      </c>
      <c r="ES306" s="154">
        <f t="shared" si="382"/>
        <v>48823</v>
      </c>
      <c r="ET306" s="154">
        <f t="shared" si="382"/>
        <v>48853</v>
      </c>
      <c r="EU306" s="154">
        <f t="shared" si="382"/>
        <v>48884</v>
      </c>
      <c r="EV306" s="154">
        <f t="shared" si="382"/>
        <v>48914</v>
      </c>
      <c r="EW306" s="154">
        <f t="shared" si="382"/>
        <v>48945</v>
      </c>
      <c r="EX306" s="154">
        <f t="shared" si="382"/>
        <v>48976</v>
      </c>
      <c r="EY306" s="154">
        <f t="shared" si="382"/>
        <v>49004</v>
      </c>
      <c r="EZ306" s="154">
        <f t="shared" si="382"/>
        <v>49035</v>
      </c>
      <c r="FA306" s="154">
        <f t="shared" si="382"/>
        <v>49065</v>
      </c>
      <c r="FB306" s="154">
        <f t="shared" si="382"/>
        <v>49096</v>
      </c>
      <c r="FC306" s="154">
        <f t="shared" si="382"/>
        <v>49126</v>
      </c>
      <c r="FD306" s="154">
        <f t="shared" si="382"/>
        <v>49157</v>
      </c>
      <c r="FE306" s="154">
        <f t="shared" si="382"/>
        <v>49188</v>
      </c>
      <c r="FF306" s="154">
        <f t="shared" si="382"/>
        <v>49218</v>
      </c>
      <c r="FG306" s="154">
        <f t="shared" si="382"/>
        <v>49249</v>
      </c>
      <c r="FH306" s="154">
        <f t="shared" si="382"/>
        <v>49279</v>
      </c>
      <c r="FI306" s="154">
        <f t="shared" ref="FI306:GG306" si="383">FI292</f>
        <v>49310</v>
      </c>
      <c r="FJ306" s="154">
        <f t="shared" si="383"/>
        <v>49341</v>
      </c>
      <c r="FK306" s="154">
        <f t="shared" si="383"/>
        <v>49369</v>
      </c>
      <c r="FL306" s="154">
        <f t="shared" si="383"/>
        <v>49400</v>
      </c>
      <c r="FM306" s="154">
        <f t="shared" si="383"/>
        <v>49430</v>
      </c>
      <c r="FN306" s="154">
        <f t="shared" si="383"/>
        <v>49461</v>
      </c>
      <c r="FO306" s="154">
        <f t="shared" si="383"/>
        <v>49491</v>
      </c>
      <c r="FP306" s="154">
        <f t="shared" si="383"/>
        <v>49522</v>
      </c>
      <c r="FQ306" s="154">
        <f t="shared" si="383"/>
        <v>49553</v>
      </c>
      <c r="FR306" s="154">
        <f t="shared" si="383"/>
        <v>49583</v>
      </c>
      <c r="FS306" s="154">
        <f t="shared" si="383"/>
        <v>49614</v>
      </c>
      <c r="FT306" s="154">
        <f t="shared" si="383"/>
        <v>49644</v>
      </c>
      <c r="FU306" s="154">
        <f t="shared" si="383"/>
        <v>49675</v>
      </c>
      <c r="FV306" s="154">
        <f t="shared" si="383"/>
        <v>49706</v>
      </c>
      <c r="FW306" s="154">
        <f t="shared" si="383"/>
        <v>49735</v>
      </c>
      <c r="FX306" s="154">
        <f t="shared" si="383"/>
        <v>49766</v>
      </c>
      <c r="FY306" s="154">
        <f t="shared" si="383"/>
        <v>49796</v>
      </c>
      <c r="FZ306" s="154">
        <f t="shared" si="383"/>
        <v>49827</v>
      </c>
      <c r="GA306" s="154">
        <f t="shared" si="383"/>
        <v>49857</v>
      </c>
      <c r="GB306" s="154">
        <f t="shared" si="383"/>
        <v>49888</v>
      </c>
      <c r="GC306" s="154">
        <f t="shared" si="383"/>
        <v>49919</v>
      </c>
      <c r="GD306" s="154">
        <f t="shared" si="383"/>
        <v>49949</v>
      </c>
      <c r="GE306" s="154">
        <f t="shared" si="383"/>
        <v>49980</v>
      </c>
      <c r="GF306" s="154">
        <f t="shared" si="383"/>
        <v>50010</v>
      </c>
      <c r="GG306" s="154">
        <f t="shared" si="383"/>
        <v>50041</v>
      </c>
    </row>
    <row r="307" spans="2:189">
      <c r="B307" s="182"/>
      <c r="C307" s="182"/>
      <c r="D307" s="182"/>
      <c r="E307" s="159">
        <f t="shared" ref="E307:AJ307" ca="1" si="384">IF(E$292&gt;Exit_12,0,SUMPRODUCT(E293:E304,E177:E188))</f>
        <v>6949309.3253731346</v>
      </c>
      <c r="F307" s="159">
        <f t="shared" ca="1" si="384"/>
        <v>0</v>
      </c>
      <c r="G307" s="159">
        <f t="shared" ca="1" si="384"/>
        <v>0</v>
      </c>
      <c r="H307" s="159">
        <f t="shared" ca="1" si="384"/>
        <v>560705.63104477618</v>
      </c>
      <c r="I307" s="159">
        <f t="shared" ca="1" si="384"/>
        <v>43131.202388059741</v>
      </c>
      <c r="J307" s="159">
        <f t="shared" ca="1" si="384"/>
        <v>43131.202388059741</v>
      </c>
      <c r="K307" s="159">
        <f t="shared" ca="1" si="384"/>
        <v>43131.202388059741</v>
      </c>
      <c r="L307" s="159">
        <f t="shared" ca="1" si="384"/>
        <v>43131.202388059741</v>
      </c>
      <c r="M307" s="159">
        <f t="shared" ca="1" si="384"/>
        <v>43131.202388059741</v>
      </c>
      <c r="N307" s="159">
        <f t="shared" ca="1" si="384"/>
        <v>43131.202388059741</v>
      </c>
      <c r="O307" s="159">
        <f t="shared" ca="1" si="384"/>
        <v>43131.202388059741</v>
      </c>
      <c r="P307" s="159">
        <f t="shared" ca="1" si="384"/>
        <v>43131.202388059741</v>
      </c>
      <c r="Q307" s="159">
        <f t="shared" ca="1" si="384"/>
        <v>26200.096791044776</v>
      </c>
      <c r="R307" s="159">
        <f t="shared" ca="1" si="384"/>
        <v>0</v>
      </c>
      <c r="S307" s="159">
        <f t="shared" ca="1" si="384"/>
        <v>0</v>
      </c>
      <c r="T307" s="159">
        <f t="shared" ca="1" si="384"/>
        <v>0</v>
      </c>
      <c r="U307" s="159">
        <f t="shared" ca="1" si="384"/>
        <v>0</v>
      </c>
      <c r="V307" s="159">
        <f t="shared" ca="1" si="384"/>
        <v>0</v>
      </c>
      <c r="W307" s="159">
        <f t="shared" ca="1" si="384"/>
        <v>0</v>
      </c>
      <c r="X307" s="159">
        <f t="shared" ca="1" si="384"/>
        <v>0</v>
      </c>
      <c r="Y307" s="159">
        <f t="shared" ca="1" si="384"/>
        <v>0</v>
      </c>
      <c r="Z307" s="159">
        <f t="shared" ca="1" si="384"/>
        <v>0</v>
      </c>
      <c r="AA307" s="159">
        <f t="shared" ca="1" si="384"/>
        <v>0</v>
      </c>
      <c r="AB307" s="159">
        <f t="shared" ca="1" si="384"/>
        <v>0</v>
      </c>
      <c r="AC307" s="159">
        <f t="shared" ca="1" si="384"/>
        <v>168338.49551704479</v>
      </c>
      <c r="AD307" s="159">
        <f t="shared" ca="1" si="384"/>
        <v>0</v>
      </c>
      <c r="AE307" s="159">
        <f t="shared" ca="1" si="384"/>
        <v>0</v>
      </c>
      <c r="AF307" s="159">
        <f t="shared" ca="1" si="384"/>
        <v>0</v>
      </c>
      <c r="AG307" s="159">
        <f t="shared" ca="1" si="384"/>
        <v>0</v>
      </c>
      <c r="AH307" s="159">
        <f t="shared" ca="1" si="384"/>
        <v>0</v>
      </c>
      <c r="AI307" s="159">
        <f t="shared" ca="1" si="384"/>
        <v>0</v>
      </c>
      <c r="AJ307" s="159">
        <f t="shared" ca="1" si="384"/>
        <v>0</v>
      </c>
      <c r="AK307" s="159">
        <f t="shared" ref="AK307:BP307" ca="1" si="385">IF(AK$292&gt;Exit_12,0,SUMPRODUCT(AK293:AK304,AK177:AK188))</f>
        <v>0</v>
      </c>
      <c r="AL307" s="159">
        <f t="shared" ca="1" si="385"/>
        <v>0</v>
      </c>
      <c r="AM307" s="159">
        <f t="shared" ca="1" si="385"/>
        <v>0</v>
      </c>
      <c r="AN307" s="159">
        <f t="shared" ca="1" si="385"/>
        <v>0</v>
      </c>
      <c r="AO307" s="159">
        <f t="shared" ca="1" si="385"/>
        <v>335631.50829941651</v>
      </c>
      <c r="AP307" s="159">
        <f t="shared" ca="1" si="385"/>
        <v>0</v>
      </c>
      <c r="AQ307" s="159">
        <f t="shared" ca="1" si="385"/>
        <v>0</v>
      </c>
      <c r="AR307" s="159">
        <f t="shared" ca="1" si="385"/>
        <v>0</v>
      </c>
      <c r="AS307" s="159">
        <f t="shared" ca="1" si="385"/>
        <v>0</v>
      </c>
      <c r="AT307" s="159">
        <f t="shared" ca="1" si="385"/>
        <v>0</v>
      </c>
      <c r="AU307" s="159">
        <f t="shared" ca="1" si="385"/>
        <v>0</v>
      </c>
      <c r="AV307" s="159">
        <f t="shared" ca="1" si="385"/>
        <v>0</v>
      </c>
      <c r="AW307" s="159">
        <f t="shared" ca="1" si="385"/>
        <v>0</v>
      </c>
      <c r="AX307" s="159">
        <f t="shared" ca="1" si="385"/>
        <v>0</v>
      </c>
      <c r="AY307" s="159">
        <f t="shared" ca="1" si="385"/>
        <v>0</v>
      </c>
      <c r="AZ307" s="159">
        <f t="shared" ca="1" si="385"/>
        <v>0</v>
      </c>
      <c r="BA307" s="159">
        <f t="shared" ca="1" si="385"/>
        <v>1023778.7602754813</v>
      </c>
      <c r="BB307" s="159">
        <f t="shared" ca="1" si="385"/>
        <v>0</v>
      </c>
      <c r="BC307" s="159">
        <f t="shared" ca="1" si="385"/>
        <v>0</v>
      </c>
      <c r="BD307" s="159">
        <f t="shared" ca="1" si="385"/>
        <v>0</v>
      </c>
      <c r="BE307" s="159">
        <f t="shared" ca="1" si="385"/>
        <v>0</v>
      </c>
      <c r="BF307" s="159">
        <f t="shared" ca="1" si="385"/>
        <v>0</v>
      </c>
      <c r="BG307" s="159">
        <f t="shared" ca="1" si="385"/>
        <v>0</v>
      </c>
      <c r="BH307" s="159">
        <f t="shared" ca="1" si="385"/>
        <v>0</v>
      </c>
      <c r="BI307" s="159">
        <f t="shared" ca="1" si="385"/>
        <v>0</v>
      </c>
      <c r="BJ307" s="159">
        <f t="shared" ca="1" si="385"/>
        <v>0</v>
      </c>
      <c r="BK307" s="159">
        <f t="shared" ca="1" si="385"/>
        <v>0</v>
      </c>
      <c r="BL307" s="159">
        <f t="shared" ca="1" si="385"/>
        <v>0</v>
      </c>
      <c r="BM307" s="159">
        <f t="shared" ca="1" si="385"/>
        <v>38125.949563523798</v>
      </c>
      <c r="BN307" s="159">
        <f t="shared" ca="1" si="385"/>
        <v>0</v>
      </c>
      <c r="BO307" s="159">
        <f t="shared" ca="1" si="385"/>
        <v>0</v>
      </c>
      <c r="BP307" s="159">
        <f t="shared" ca="1" si="385"/>
        <v>0</v>
      </c>
      <c r="BQ307" s="159">
        <f t="shared" ref="BQ307:CN307" ca="1" si="386">IF(BQ$292&gt;Exit_12,0,SUMPRODUCT(BQ293:BQ304,BQ177:BQ188))</f>
        <v>0</v>
      </c>
      <c r="BR307" s="159">
        <f t="shared" ca="1" si="386"/>
        <v>0</v>
      </c>
      <c r="BS307" s="159">
        <f t="shared" ca="1" si="386"/>
        <v>0</v>
      </c>
      <c r="BT307" s="159">
        <f t="shared" ca="1" si="386"/>
        <v>0</v>
      </c>
      <c r="BU307" s="159">
        <f t="shared" ca="1" si="386"/>
        <v>0</v>
      </c>
      <c r="BV307" s="159">
        <f t="shared" ca="1" si="386"/>
        <v>0</v>
      </c>
      <c r="BW307" s="159">
        <f t="shared" ca="1" si="386"/>
        <v>0</v>
      </c>
      <c r="BX307" s="159">
        <f t="shared" ca="1" si="386"/>
        <v>0</v>
      </c>
      <c r="BY307" s="159">
        <f t="shared" ca="1" si="386"/>
        <v>482471.89642277366</v>
      </c>
      <c r="BZ307" s="159">
        <f t="shared" ca="1" si="386"/>
        <v>0</v>
      </c>
      <c r="CA307" s="159">
        <f t="shared" ca="1" si="386"/>
        <v>0</v>
      </c>
      <c r="CB307" s="159">
        <f t="shared" ca="1" si="386"/>
        <v>0</v>
      </c>
      <c r="CC307" s="159">
        <f t="shared" ca="1" si="386"/>
        <v>0</v>
      </c>
      <c r="CD307" s="159">
        <f t="shared" ca="1" si="386"/>
        <v>0</v>
      </c>
      <c r="CE307" s="159">
        <f t="shared" ca="1" si="386"/>
        <v>0</v>
      </c>
      <c r="CF307" s="159">
        <f t="shared" ca="1" si="386"/>
        <v>0</v>
      </c>
      <c r="CG307" s="159">
        <f t="shared" ca="1" si="386"/>
        <v>0</v>
      </c>
      <c r="CH307" s="159">
        <f t="shared" ca="1" si="386"/>
        <v>0</v>
      </c>
      <c r="CI307" s="159">
        <f t="shared" ca="1" si="386"/>
        <v>0</v>
      </c>
      <c r="CJ307" s="159">
        <f t="shared" ca="1" si="386"/>
        <v>0</v>
      </c>
      <c r="CK307" s="159">
        <f t="shared" ca="1" si="386"/>
        <v>42033.859393784987</v>
      </c>
      <c r="CL307" s="159">
        <f t="shared" ca="1" si="386"/>
        <v>0</v>
      </c>
      <c r="CM307" s="159">
        <f t="shared" ca="1" si="386"/>
        <v>0</v>
      </c>
      <c r="CN307" s="159">
        <f t="shared" ca="1" si="386"/>
        <v>0</v>
      </c>
      <c r="CO307" s="159">
        <f t="shared" ref="CO307:CV307" si="387">IF(CO$292&gt;Exit_12,0,SUMPRODUCT(CO293:CO304,CO177:CO188))</f>
        <v>0</v>
      </c>
      <c r="CP307" s="159">
        <f t="shared" si="387"/>
        <v>0</v>
      </c>
      <c r="CQ307" s="159">
        <f t="shared" si="387"/>
        <v>0</v>
      </c>
      <c r="CR307" s="159">
        <f t="shared" si="387"/>
        <v>0</v>
      </c>
      <c r="CS307" s="159">
        <f t="shared" si="387"/>
        <v>0</v>
      </c>
      <c r="CT307" s="159">
        <f t="shared" si="387"/>
        <v>0</v>
      </c>
      <c r="CU307" s="159">
        <f t="shared" si="387"/>
        <v>0</v>
      </c>
      <c r="CV307" s="159">
        <f t="shared" si="387"/>
        <v>0</v>
      </c>
      <c r="CW307" s="159">
        <f t="shared" ref="CW307:EB307" si="388">IF(CW$292&gt;Exit_12,0,SUMPRODUCT(CW293:CW304,CW177:CW188))</f>
        <v>0</v>
      </c>
      <c r="CX307" s="159">
        <f t="shared" si="388"/>
        <v>0</v>
      </c>
      <c r="CY307" s="159">
        <f t="shared" si="388"/>
        <v>0</v>
      </c>
      <c r="CZ307" s="159">
        <f t="shared" si="388"/>
        <v>0</v>
      </c>
      <c r="DA307" s="159">
        <f t="shared" si="388"/>
        <v>0</v>
      </c>
      <c r="DB307" s="159">
        <f t="shared" si="388"/>
        <v>0</v>
      </c>
      <c r="DC307" s="159">
        <f t="shared" si="388"/>
        <v>0</v>
      </c>
      <c r="DD307" s="159">
        <f t="shared" si="388"/>
        <v>0</v>
      </c>
      <c r="DE307" s="159">
        <f t="shared" si="388"/>
        <v>0</v>
      </c>
      <c r="DF307" s="159">
        <f t="shared" si="388"/>
        <v>0</v>
      </c>
      <c r="DG307" s="159">
        <f t="shared" si="388"/>
        <v>0</v>
      </c>
      <c r="DH307" s="159">
        <f t="shared" si="388"/>
        <v>0</v>
      </c>
      <c r="DI307" s="159">
        <f t="shared" si="388"/>
        <v>0</v>
      </c>
      <c r="DJ307" s="159">
        <f t="shared" si="388"/>
        <v>0</v>
      </c>
      <c r="DK307" s="159">
        <f t="shared" si="388"/>
        <v>0</v>
      </c>
      <c r="DL307" s="159">
        <f t="shared" si="388"/>
        <v>0</v>
      </c>
      <c r="DM307" s="159">
        <f t="shared" si="388"/>
        <v>0</v>
      </c>
      <c r="DN307" s="159">
        <f t="shared" si="388"/>
        <v>0</v>
      </c>
      <c r="DO307" s="159">
        <f t="shared" si="388"/>
        <v>0</v>
      </c>
      <c r="DP307" s="159">
        <f t="shared" si="388"/>
        <v>0</v>
      </c>
      <c r="DQ307" s="159">
        <f t="shared" si="388"/>
        <v>0</v>
      </c>
      <c r="DR307" s="159">
        <f t="shared" si="388"/>
        <v>0</v>
      </c>
      <c r="DS307" s="159">
        <f t="shared" si="388"/>
        <v>0</v>
      </c>
      <c r="DT307" s="159">
        <f t="shared" si="388"/>
        <v>0</v>
      </c>
      <c r="DU307" s="159">
        <f t="shared" si="388"/>
        <v>0</v>
      </c>
      <c r="DV307" s="159">
        <f t="shared" si="388"/>
        <v>0</v>
      </c>
      <c r="DW307" s="159">
        <f t="shared" si="388"/>
        <v>0</v>
      </c>
      <c r="DX307" s="159">
        <f t="shared" si="388"/>
        <v>0</v>
      </c>
      <c r="DY307" s="159">
        <f t="shared" si="388"/>
        <v>0</v>
      </c>
      <c r="DZ307" s="159">
        <f t="shared" si="388"/>
        <v>0</v>
      </c>
      <c r="EA307" s="159">
        <f t="shared" si="388"/>
        <v>0</v>
      </c>
      <c r="EB307" s="159">
        <f t="shared" si="388"/>
        <v>0</v>
      </c>
      <c r="EC307" s="159">
        <f t="shared" ref="EC307:FH307" si="389">IF(EC$292&gt;Exit_12,0,SUMPRODUCT(EC293:EC304,EC177:EC188))</f>
        <v>0</v>
      </c>
      <c r="ED307" s="159">
        <f t="shared" si="389"/>
        <v>0</v>
      </c>
      <c r="EE307" s="159">
        <f t="shared" si="389"/>
        <v>0</v>
      </c>
      <c r="EF307" s="159">
        <f t="shared" si="389"/>
        <v>0</v>
      </c>
      <c r="EG307" s="159">
        <f t="shared" si="389"/>
        <v>0</v>
      </c>
      <c r="EH307" s="159">
        <f t="shared" si="389"/>
        <v>0</v>
      </c>
      <c r="EI307" s="159">
        <f t="shared" si="389"/>
        <v>0</v>
      </c>
      <c r="EJ307" s="159">
        <f t="shared" si="389"/>
        <v>0</v>
      </c>
      <c r="EK307" s="159">
        <f t="shared" si="389"/>
        <v>0</v>
      </c>
      <c r="EL307" s="159">
        <f t="shared" si="389"/>
        <v>0</v>
      </c>
      <c r="EM307" s="159">
        <f t="shared" si="389"/>
        <v>0</v>
      </c>
      <c r="EN307" s="159">
        <f t="shared" si="389"/>
        <v>0</v>
      </c>
      <c r="EO307" s="159">
        <f t="shared" si="389"/>
        <v>0</v>
      </c>
      <c r="EP307" s="159">
        <f t="shared" si="389"/>
        <v>0</v>
      </c>
      <c r="EQ307" s="159">
        <f t="shared" si="389"/>
        <v>0</v>
      </c>
      <c r="ER307" s="159">
        <f t="shared" si="389"/>
        <v>0</v>
      </c>
      <c r="ES307" s="159">
        <f t="shared" si="389"/>
        <v>0</v>
      </c>
      <c r="ET307" s="159">
        <f t="shared" si="389"/>
        <v>0</v>
      </c>
      <c r="EU307" s="159">
        <f t="shared" si="389"/>
        <v>0</v>
      </c>
      <c r="EV307" s="159">
        <f t="shared" si="389"/>
        <v>0</v>
      </c>
      <c r="EW307" s="159">
        <f t="shared" si="389"/>
        <v>0</v>
      </c>
      <c r="EX307" s="159">
        <f t="shared" si="389"/>
        <v>0</v>
      </c>
      <c r="EY307" s="159">
        <f t="shared" si="389"/>
        <v>0</v>
      </c>
      <c r="EZ307" s="159">
        <f t="shared" si="389"/>
        <v>0</v>
      </c>
      <c r="FA307" s="159">
        <f t="shared" si="389"/>
        <v>0</v>
      </c>
      <c r="FB307" s="159">
        <f t="shared" si="389"/>
        <v>0</v>
      </c>
      <c r="FC307" s="159">
        <f t="shared" si="389"/>
        <v>0</v>
      </c>
      <c r="FD307" s="159">
        <f t="shared" si="389"/>
        <v>0</v>
      </c>
      <c r="FE307" s="159">
        <f t="shared" si="389"/>
        <v>0</v>
      </c>
      <c r="FF307" s="159">
        <f t="shared" si="389"/>
        <v>0</v>
      </c>
      <c r="FG307" s="159">
        <f t="shared" si="389"/>
        <v>0</v>
      </c>
      <c r="FH307" s="159">
        <f t="shared" si="389"/>
        <v>0</v>
      </c>
      <c r="FI307" s="159">
        <f t="shared" ref="FI307:GG307" si="390">IF(FI$292&gt;Exit_12,0,SUMPRODUCT(FI293:FI304,FI177:FI188))</f>
        <v>0</v>
      </c>
      <c r="FJ307" s="159">
        <f t="shared" si="390"/>
        <v>0</v>
      </c>
      <c r="FK307" s="159">
        <f t="shared" si="390"/>
        <v>0</v>
      </c>
      <c r="FL307" s="159">
        <f t="shared" si="390"/>
        <v>0</v>
      </c>
      <c r="FM307" s="159">
        <f t="shared" si="390"/>
        <v>0</v>
      </c>
      <c r="FN307" s="159">
        <f t="shared" si="390"/>
        <v>0</v>
      </c>
      <c r="FO307" s="159">
        <f t="shared" si="390"/>
        <v>0</v>
      </c>
      <c r="FP307" s="159">
        <f t="shared" si="390"/>
        <v>0</v>
      </c>
      <c r="FQ307" s="159">
        <f t="shared" si="390"/>
        <v>0</v>
      </c>
      <c r="FR307" s="159">
        <f t="shared" si="390"/>
        <v>0</v>
      </c>
      <c r="FS307" s="159">
        <f t="shared" si="390"/>
        <v>0</v>
      </c>
      <c r="FT307" s="159">
        <f t="shared" si="390"/>
        <v>0</v>
      </c>
      <c r="FU307" s="159">
        <f t="shared" si="390"/>
        <v>0</v>
      </c>
      <c r="FV307" s="159">
        <f t="shared" si="390"/>
        <v>0</v>
      </c>
      <c r="FW307" s="159">
        <f t="shared" si="390"/>
        <v>0</v>
      </c>
      <c r="FX307" s="159">
        <f t="shared" si="390"/>
        <v>0</v>
      </c>
      <c r="FY307" s="159">
        <f t="shared" si="390"/>
        <v>0</v>
      </c>
      <c r="FZ307" s="159">
        <f t="shared" si="390"/>
        <v>0</v>
      </c>
      <c r="GA307" s="159">
        <f t="shared" si="390"/>
        <v>0</v>
      </c>
      <c r="GB307" s="159">
        <f t="shared" si="390"/>
        <v>0</v>
      </c>
      <c r="GC307" s="159">
        <f t="shared" si="390"/>
        <v>0</v>
      </c>
      <c r="GD307" s="159">
        <f t="shared" si="390"/>
        <v>0</v>
      </c>
      <c r="GE307" s="159">
        <f t="shared" si="390"/>
        <v>0</v>
      </c>
      <c r="GF307" s="159">
        <f t="shared" si="390"/>
        <v>0</v>
      </c>
      <c r="GG307" s="159">
        <f t="shared" si="390"/>
        <v>0</v>
      </c>
    </row>
    <row r="309" spans="2:189" s="155" customFormat="1">
      <c r="E309" s="155">
        <v>1</v>
      </c>
      <c r="F309" s="155">
        <f t="shared" ref="F309:AK309" si="391">E309+1</f>
        <v>2</v>
      </c>
      <c r="G309" s="155">
        <f t="shared" si="391"/>
        <v>3</v>
      </c>
      <c r="H309" s="155">
        <f t="shared" si="391"/>
        <v>4</v>
      </c>
      <c r="I309" s="155">
        <f t="shared" si="391"/>
        <v>5</v>
      </c>
      <c r="J309" s="155">
        <f t="shared" si="391"/>
        <v>6</v>
      </c>
      <c r="K309" s="155">
        <f t="shared" si="391"/>
        <v>7</v>
      </c>
      <c r="L309" s="155">
        <f t="shared" si="391"/>
        <v>8</v>
      </c>
      <c r="M309" s="155">
        <f t="shared" si="391"/>
        <v>9</v>
      </c>
      <c r="N309" s="155">
        <f t="shared" si="391"/>
        <v>10</v>
      </c>
      <c r="O309" s="155">
        <f t="shared" si="391"/>
        <v>11</v>
      </c>
      <c r="P309" s="155">
        <f t="shared" si="391"/>
        <v>12</v>
      </c>
      <c r="Q309" s="155">
        <f t="shared" si="391"/>
        <v>13</v>
      </c>
      <c r="R309" s="155">
        <f t="shared" si="391"/>
        <v>14</v>
      </c>
      <c r="S309" s="155">
        <f t="shared" si="391"/>
        <v>15</v>
      </c>
      <c r="T309" s="155">
        <f t="shared" si="391"/>
        <v>16</v>
      </c>
      <c r="U309" s="155">
        <f t="shared" si="391"/>
        <v>17</v>
      </c>
      <c r="V309" s="155">
        <f t="shared" si="391"/>
        <v>18</v>
      </c>
      <c r="W309" s="155">
        <f t="shared" si="391"/>
        <v>19</v>
      </c>
      <c r="X309" s="155">
        <f t="shared" si="391"/>
        <v>20</v>
      </c>
      <c r="Y309" s="155">
        <f t="shared" si="391"/>
        <v>21</v>
      </c>
      <c r="Z309" s="155">
        <f t="shared" si="391"/>
        <v>22</v>
      </c>
      <c r="AA309" s="155">
        <f t="shared" si="391"/>
        <v>23</v>
      </c>
      <c r="AB309" s="155">
        <f t="shared" si="391"/>
        <v>24</v>
      </c>
      <c r="AC309" s="155">
        <f t="shared" si="391"/>
        <v>25</v>
      </c>
      <c r="AD309" s="155">
        <f t="shared" si="391"/>
        <v>26</v>
      </c>
      <c r="AE309" s="155">
        <f t="shared" si="391"/>
        <v>27</v>
      </c>
      <c r="AF309" s="155">
        <f t="shared" si="391"/>
        <v>28</v>
      </c>
      <c r="AG309" s="155">
        <f t="shared" si="391"/>
        <v>29</v>
      </c>
      <c r="AH309" s="155">
        <f t="shared" si="391"/>
        <v>30</v>
      </c>
      <c r="AI309" s="155">
        <f t="shared" si="391"/>
        <v>31</v>
      </c>
      <c r="AJ309" s="155">
        <f t="shared" si="391"/>
        <v>32</v>
      </c>
      <c r="AK309" s="155">
        <f t="shared" si="391"/>
        <v>33</v>
      </c>
      <c r="AL309" s="155">
        <f t="shared" ref="AL309:BQ309" si="392">AK309+1</f>
        <v>34</v>
      </c>
      <c r="AM309" s="155">
        <f t="shared" si="392"/>
        <v>35</v>
      </c>
      <c r="AN309" s="155">
        <f t="shared" si="392"/>
        <v>36</v>
      </c>
      <c r="AO309" s="155">
        <f t="shared" si="392"/>
        <v>37</v>
      </c>
      <c r="AP309" s="155">
        <f t="shared" si="392"/>
        <v>38</v>
      </c>
      <c r="AQ309" s="155">
        <f t="shared" si="392"/>
        <v>39</v>
      </c>
      <c r="AR309" s="155">
        <f t="shared" si="392"/>
        <v>40</v>
      </c>
      <c r="AS309" s="155">
        <f t="shared" si="392"/>
        <v>41</v>
      </c>
      <c r="AT309" s="155">
        <f t="shared" si="392"/>
        <v>42</v>
      </c>
      <c r="AU309" s="155">
        <f t="shared" si="392"/>
        <v>43</v>
      </c>
      <c r="AV309" s="155">
        <f t="shared" si="392"/>
        <v>44</v>
      </c>
      <c r="AW309" s="155">
        <f t="shared" si="392"/>
        <v>45</v>
      </c>
      <c r="AX309" s="155">
        <f t="shared" si="392"/>
        <v>46</v>
      </c>
      <c r="AY309" s="155">
        <f t="shared" si="392"/>
        <v>47</v>
      </c>
      <c r="AZ309" s="155">
        <f t="shared" si="392"/>
        <v>48</v>
      </c>
      <c r="BA309" s="155">
        <f t="shared" si="392"/>
        <v>49</v>
      </c>
      <c r="BB309" s="155">
        <f t="shared" si="392"/>
        <v>50</v>
      </c>
      <c r="BC309" s="155">
        <f t="shared" si="392"/>
        <v>51</v>
      </c>
      <c r="BD309" s="155">
        <f t="shared" si="392"/>
        <v>52</v>
      </c>
      <c r="BE309" s="155">
        <f t="shared" si="392"/>
        <v>53</v>
      </c>
      <c r="BF309" s="155">
        <f t="shared" si="392"/>
        <v>54</v>
      </c>
      <c r="BG309" s="155">
        <f t="shared" si="392"/>
        <v>55</v>
      </c>
      <c r="BH309" s="155">
        <f t="shared" si="392"/>
        <v>56</v>
      </c>
      <c r="BI309" s="155">
        <f t="shared" si="392"/>
        <v>57</v>
      </c>
      <c r="BJ309" s="155">
        <f t="shared" si="392"/>
        <v>58</v>
      </c>
      <c r="BK309" s="155">
        <f t="shared" si="392"/>
        <v>59</v>
      </c>
      <c r="BL309" s="155">
        <f t="shared" si="392"/>
        <v>60</v>
      </c>
      <c r="BM309" s="155">
        <f t="shared" si="392"/>
        <v>61</v>
      </c>
      <c r="BN309" s="155">
        <f t="shared" si="392"/>
        <v>62</v>
      </c>
      <c r="BO309" s="155">
        <f t="shared" si="392"/>
        <v>63</v>
      </c>
      <c r="BP309" s="155">
        <f t="shared" si="392"/>
        <v>64</v>
      </c>
      <c r="BQ309" s="155">
        <f t="shared" si="392"/>
        <v>65</v>
      </c>
      <c r="BR309" s="155">
        <f t="shared" ref="BR309:CW309" si="393">BQ309+1</f>
        <v>66</v>
      </c>
      <c r="BS309" s="155">
        <f t="shared" si="393"/>
        <v>67</v>
      </c>
      <c r="BT309" s="155">
        <f t="shared" si="393"/>
        <v>68</v>
      </c>
      <c r="BU309" s="155">
        <f t="shared" si="393"/>
        <v>69</v>
      </c>
      <c r="BV309" s="155">
        <f t="shared" si="393"/>
        <v>70</v>
      </c>
      <c r="BW309" s="155">
        <f t="shared" si="393"/>
        <v>71</v>
      </c>
      <c r="BX309" s="155">
        <f t="shared" si="393"/>
        <v>72</v>
      </c>
      <c r="BY309" s="155">
        <f t="shared" si="393"/>
        <v>73</v>
      </c>
      <c r="BZ309" s="155">
        <f t="shared" si="393"/>
        <v>74</v>
      </c>
      <c r="CA309" s="155">
        <f t="shared" si="393"/>
        <v>75</v>
      </c>
      <c r="CB309" s="155">
        <f t="shared" si="393"/>
        <v>76</v>
      </c>
      <c r="CC309" s="155">
        <f t="shared" si="393"/>
        <v>77</v>
      </c>
      <c r="CD309" s="155">
        <f t="shared" si="393"/>
        <v>78</v>
      </c>
      <c r="CE309" s="155">
        <f t="shared" si="393"/>
        <v>79</v>
      </c>
      <c r="CF309" s="155">
        <f t="shared" si="393"/>
        <v>80</v>
      </c>
      <c r="CG309" s="155">
        <f t="shared" si="393"/>
        <v>81</v>
      </c>
      <c r="CH309" s="155">
        <f t="shared" si="393"/>
        <v>82</v>
      </c>
      <c r="CI309" s="155">
        <f t="shared" si="393"/>
        <v>83</v>
      </c>
      <c r="CJ309" s="155">
        <f t="shared" si="393"/>
        <v>84</v>
      </c>
      <c r="CK309" s="155">
        <f t="shared" si="393"/>
        <v>85</v>
      </c>
      <c r="CL309" s="155">
        <f t="shared" si="393"/>
        <v>86</v>
      </c>
      <c r="CM309" s="155">
        <f t="shared" si="393"/>
        <v>87</v>
      </c>
      <c r="CN309" s="155">
        <f t="shared" si="393"/>
        <v>88</v>
      </c>
      <c r="CO309" s="155">
        <f t="shared" si="393"/>
        <v>89</v>
      </c>
      <c r="CP309" s="155">
        <f t="shared" si="393"/>
        <v>90</v>
      </c>
      <c r="CQ309" s="155">
        <f t="shared" si="393"/>
        <v>91</v>
      </c>
      <c r="CR309" s="155">
        <f t="shared" si="393"/>
        <v>92</v>
      </c>
      <c r="CS309" s="155">
        <f t="shared" si="393"/>
        <v>93</v>
      </c>
      <c r="CT309" s="155">
        <f t="shared" si="393"/>
        <v>94</v>
      </c>
      <c r="CU309" s="155">
        <f t="shared" si="393"/>
        <v>95</v>
      </c>
      <c r="CV309" s="155">
        <f t="shared" si="393"/>
        <v>96</v>
      </c>
      <c r="CW309" s="155">
        <f t="shared" si="393"/>
        <v>97</v>
      </c>
      <c r="CX309" s="155">
        <f t="shared" ref="CX309:EC309" si="394">CW309+1</f>
        <v>98</v>
      </c>
      <c r="CY309" s="155">
        <f t="shared" si="394"/>
        <v>99</v>
      </c>
      <c r="CZ309" s="155">
        <f t="shared" si="394"/>
        <v>100</v>
      </c>
      <c r="DA309" s="155">
        <f t="shared" si="394"/>
        <v>101</v>
      </c>
      <c r="DB309" s="155">
        <f t="shared" si="394"/>
        <v>102</v>
      </c>
      <c r="DC309" s="155">
        <f t="shared" si="394"/>
        <v>103</v>
      </c>
      <c r="DD309" s="155">
        <f t="shared" si="394"/>
        <v>104</v>
      </c>
      <c r="DE309" s="155">
        <f t="shared" si="394"/>
        <v>105</v>
      </c>
      <c r="DF309" s="155">
        <f t="shared" si="394"/>
        <v>106</v>
      </c>
      <c r="DG309" s="155">
        <f t="shared" si="394"/>
        <v>107</v>
      </c>
      <c r="DH309" s="155">
        <f t="shared" si="394"/>
        <v>108</v>
      </c>
      <c r="DI309" s="155">
        <f t="shared" si="394"/>
        <v>109</v>
      </c>
      <c r="DJ309" s="155">
        <f t="shared" si="394"/>
        <v>110</v>
      </c>
      <c r="DK309" s="155">
        <f t="shared" si="394"/>
        <v>111</v>
      </c>
      <c r="DL309" s="155">
        <f t="shared" si="394"/>
        <v>112</v>
      </c>
      <c r="DM309" s="155">
        <f t="shared" si="394"/>
        <v>113</v>
      </c>
      <c r="DN309" s="155">
        <f t="shared" si="394"/>
        <v>114</v>
      </c>
      <c r="DO309" s="155">
        <f t="shared" si="394"/>
        <v>115</v>
      </c>
      <c r="DP309" s="155">
        <f t="shared" si="394"/>
        <v>116</v>
      </c>
      <c r="DQ309" s="155">
        <f t="shared" si="394"/>
        <v>117</v>
      </c>
      <c r="DR309" s="155">
        <f t="shared" si="394"/>
        <v>118</v>
      </c>
      <c r="DS309" s="155">
        <f t="shared" si="394"/>
        <v>119</v>
      </c>
      <c r="DT309" s="155">
        <f t="shared" si="394"/>
        <v>120</v>
      </c>
      <c r="DU309" s="155">
        <f t="shared" si="394"/>
        <v>121</v>
      </c>
      <c r="DV309" s="155">
        <f t="shared" si="394"/>
        <v>122</v>
      </c>
      <c r="DW309" s="155">
        <f t="shared" si="394"/>
        <v>123</v>
      </c>
      <c r="DX309" s="155">
        <f t="shared" si="394"/>
        <v>124</v>
      </c>
      <c r="DY309" s="155">
        <f t="shared" si="394"/>
        <v>125</v>
      </c>
      <c r="DZ309" s="155">
        <f t="shared" si="394"/>
        <v>126</v>
      </c>
      <c r="EA309" s="155">
        <f t="shared" si="394"/>
        <v>127</v>
      </c>
      <c r="EB309" s="155">
        <f t="shared" si="394"/>
        <v>128</v>
      </c>
      <c r="EC309" s="155">
        <f t="shared" si="394"/>
        <v>129</v>
      </c>
      <c r="ED309" s="155">
        <f t="shared" ref="ED309:FI309" si="395">EC309+1</f>
        <v>130</v>
      </c>
      <c r="EE309" s="155">
        <f t="shared" si="395"/>
        <v>131</v>
      </c>
      <c r="EF309" s="155">
        <f t="shared" si="395"/>
        <v>132</v>
      </c>
      <c r="EG309" s="155">
        <f t="shared" si="395"/>
        <v>133</v>
      </c>
      <c r="EH309" s="155">
        <f t="shared" si="395"/>
        <v>134</v>
      </c>
      <c r="EI309" s="155">
        <f t="shared" si="395"/>
        <v>135</v>
      </c>
      <c r="EJ309" s="155">
        <f t="shared" si="395"/>
        <v>136</v>
      </c>
      <c r="EK309" s="155">
        <f t="shared" si="395"/>
        <v>137</v>
      </c>
      <c r="EL309" s="155">
        <f t="shared" si="395"/>
        <v>138</v>
      </c>
      <c r="EM309" s="155">
        <f t="shared" si="395"/>
        <v>139</v>
      </c>
      <c r="EN309" s="155">
        <f t="shared" si="395"/>
        <v>140</v>
      </c>
      <c r="EO309" s="155">
        <f t="shared" si="395"/>
        <v>141</v>
      </c>
      <c r="EP309" s="155">
        <f t="shared" si="395"/>
        <v>142</v>
      </c>
      <c r="EQ309" s="155">
        <f t="shared" si="395"/>
        <v>143</v>
      </c>
      <c r="ER309" s="155">
        <f t="shared" si="395"/>
        <v>144</v>
      </c>
      <c r="ES309" s="155">
        <f t="shared" si="395"/>
        <v>145</v>
      </c>
      <c r="ET309" s="155">
        <f t="shared" si="395"/>
        <v>146</v>
      </c>
      <c r="EU309" s="155">
        <f t="shared" si="395"/>
        <v>147</v>
      </c>
      <c r="EV309" s="155">
        <f t="shared" si="395"/>
        <v>148</v>
      </c>
      <c r="EW309" s="155">
        <f t="shared" si="395"/>
        <v>149</v>
      </c>
      <c r="EX309" s="155">
        <f t="shared" si="395"/>
        <v>150</v>
      </c>
      <c r="EY309" s="155">
        <f t="shared" si="395"/>
        <v>151</v>
      </c>
      <c r="EZ309" s="155">
        <f t="shared" si="395"/>
        <v>152</v>
      </c>
      <c r="FA309" s="155">
        <f t="shared" si="395"/>
        <v>153</v>
      </c>
      <c r="FB309" s="155">
        <f t="shared" si="395"/>
        <v>154</v>
      </c>
      <c r="FC309" s="155">
        <f t="shared" si="395"/>
        <v>155</v>
      </c>
      <c r="FD309" s="155">
        <f t="shared" si="395"/>
        <v>156</v>
      </c>
      <c r="FE309" s="155">
        <f t="shared" si="395"/>
        <v>157</v>
      </c>
      <c r="FF309" s="155">
        <f t="shared" si="395"/>
        <v>158</v>
      </c>
      <c r="FG309" s="155">
        <f t="shared" si="395"/>
        <v>159</v>
      </c>
      <c r="FH309" s="155">
        <f t="shared" si="395"/>
        <v>160</v>
      </c>
      <c r="FI309" s="155">
        <f t="shared" si="395"/>
        <v>161</v>
      </c>
      <c r="FJ309" s="155">
        <f t="shared" ref="FJ309:GG309" si="396">FI309+1</f>
        <v>162</v>
      </c>
      <c r="FK309" s="155">
        <f t="shared" si="396"/>
        <v>163</v>
      </c>
      <c r="FL309" s="155">
        <f t="shared" si="396"/>
        <v>164</v>
      </c>
      <c r="FM309" s="155">
        <f t="shared" si="396"/>
        <v>165</v>
      </c>
      <c r="FN309" s="155">
        <f t="shared" si="396"/>
        <v>166</v>
      </c>
      <c r="FO309" s="155">
        <f t="shared" si="396"/>
        <v>167</v>
      </c>
      <c r="FP309" s="155">
        <f t="shared" si="396"/>
        <v>168</v>
      </c>
      <c r="FQ309" s="155">
        <f t="shared" si="396"/>
        <v>169</v>
      </c>
      <c r="FR309" s="155">
        <f t="shared" si="396"/>
        <v>170</v>
      </c>
      <c r="FS309" s="155">
        <f t="shared" si="396"/>
        <v>171</v>
      </c>
      <c r="FT309" s="155">
        <f t="shared" si="396"/>
        <v>172</v>
      </c>
      <c r="FU309" s="155">
        <f t="shared" si="396"/>
        <v>173</v>
      </c>
      <c r="FV309" s="155">
        <f t="shared" si="396"/>
        <v>174</v>
      </c>
      <c r="FW309" s="155">
        <f t="shared" si="396"/>
        <v>175</v>
      </c>
      <c r="FX309" s="155">
        <f t="shared" si="396"/>
        <v>176</v>
      </c>
      <c r="FY309" s="155">
        <f t="shared" si="396"/>
        <v>177</v>
      </c>
      <c r="FZ309" s="155">
        <f t="shared" si="396"/>
        <v>178</v>
      </c>
      <c r="GA309" s="155">
        <f t="shared" si="396"/>
        <v>179</v>
      </c>
      <c r="GB309" s="155">
        <f t="shared" si="396"/>
        <v>180</v>
      </c>
      <c r="GC309" s="155">
        <f t="shared" si="396"/>
        <v>181</v>
      </c>
      <c r="GD309" s="155">
        <f t="shared" si="396"/>
        <v>182</v>
      </c>
      <c r="GE309" s="155">
        <f t="shared" si="396"/>
        <v>183</v>
      </c>
      <c r="GF309" s="155">
        <f t="shared" si="396"/>
        <v>184</v>
      </c>
      <c r="GG309" s="155">
        <f t="shared" si="396"/>
        <v>185</v>
      </c>
    </row>
    <row r="310" spans="2:189" s="147" customFormat="1">
      <c r="B310" s="148" t="s">
        <v>412</v>
      </c>
      <c r="C310" s="148"/>
      <c r="D310" s="149"/>
      <c r="E310" s="154">
        <f>Assumptions!E306</f>
        <v>44440</v>
      </c>
      <c r="F310" s="154">
        <f>Assumptions!F306</f>
        <v>44470</v>
      </c>
      <c r="G310" s="154">
        <f>Assumptions!G306</f>
        <v>44501</v>
      </c>
      <c r="H310" s="154">
        <f>Assumptions!H306</f>
        <v>44531</v>
      </c>
      <c r="I310" s="154">
        <f>Assumptions!I306</f>
        <v>44562</v>
      </c>
      <c r="J310" s="154">
        <f>Assumptions!J306</f>
        <v>44593</v>
      </c>
      <c r="K310" s="154">
        <f>Assumptions!K306</f>
        <v>44621</v>
      </c>
      <c r="L310" s="154">
        <f>Assumptions!L306</f>
        <v>44652</v>
      </c>
      <c r="M310" s="154">
        <f>Assumptions!M306</f>
        <v>44682</v>
      </c>
      <c r="N310" s="154">
        <f>Assumptions!N306</f>
        <v>44713</v>
      </c>
      <c r="O310" s="154">
        <f>Assumptions!O306</f>
        <v>44743</v>
      </c>
      <c r="P310" s="154">
        <f>Assumptions!P306</f>
        <v>44774</v>
      </c>
      <c r="Q310" s="154">
        <f>Assumptions!Q306</f>
        <v>44805</v>
      </c>
      <c r="R310" s="154">
        <f>Assumptions!R306</f>
        <v>44835</v>
      </c>
      <c r="S310" s="154">
        <f>Assumptions!S306</f>
        <v>44866</v>
      </c>
      <c r="T310" s="154">
        <f>Assumptions!T306</f>
        <v>44896</v>
      </c>
      <c r="U310" s="154">
        <f>Assumptions!U306</f>
        <v>44927</v>
      </c>
      <c r="V310" s="154">
        <f>Assumptions!V306</f>
        <v>44958</v>
      </c>
      <c r="W310" s="154">
        <f>Assumptions!W306</f>
        <v>44986</v>
      </c>
      <c r="X310" s="154">
        <f>Assumptions!X306</f>
        <v>45017</v>
      </c>
      <c r="Y310" s="154">
        <f>Assumptions!Y306</f>
        <v>45047</v>
      </c>
      <c r="Z310" s="154">
        <f>Assumptions!Z306</f>
        <v>45078</v>
      </c>
      <c r="AA310" s="154">
        <f>Assumptions!AA306</f>
        <v>45108</v>
      </c>
      <c r="AB310" s="154">
        <f>Assumptions!AB306</f>
        <v>45139</v>
      </c>
      <c r="AC310" s="154">
        <f>Assumptions!AC306</f>
        <v>45170</v>
      </c>
      <c r="AD310" s="154">
        <f>Assumptions!AD306</f>
        <v>45200</v>
      </c>
      <c r="AE310" s="154">
        <f>Assumptions!AE306</f>
        <v>45231</v>
      </c>
      <c r="AF310" s="154">
        <f>Assumptions!AF306</f>
        <v>45261</v>
      </c>
      <c r="AG310" s="154">
        <f>Assumptions!AG306</f>
        <v>45292</v>
      </c>
      <c r="AH310" s="154">
        <f>Assumptions!AH306</f>
        <v>45323</v>
      </c>
      <c r="AI310" s="154">
        <f>Assumptions!AI306</f>
        <v>45352</v>
      </c>
      <c r="AJ310" s="154">
        <f>Assumptions!AJ306</f>
        <v>45383</v>
      </c>
      <c r="AK310" s="154">
        <f>Assumptions!AK306</f>
        <v>45413</v>
      </c>
      <c r="AL310" s="154">
        <f>Assumptions!AL306</f>
        <v>45444</v>
      </c>
      <c r="AM310" s="154">
        <f>Assumptions!AM306</f>
        <v>45474</v>
      </c>
      <c r="AN310" s="154">
        <f>Assumptions!AN306</f>
        <v>45505</v>
      </c>
      <c r="AO310" s="154">
        <f>Assumptions!AO306</f>
        <v>45536</v>
      </c>
      <c r="AP310" s="154">
        <f>Assumptions!AP306</f>
        <v>45566</v>
      </c>
      <c r="AQ310" s="154">
        <f>Assumptions!AQ306</f>
        <v>45597</v>
      </c>
      <c r="AR310" s="154">
        <f>Assumptions!AR306</f>
        <v>45627</v>
      </c>
      <c r="AS310" s="154">
        <f>Assumptions!AS306</f>
        <v>45658</v>
      </c>
      <c r="AT310" s="154">
        <f>Assumptions!AT306</f>
        <v>45689</v>
      </c>
      <c r="AU310" s="154">
        <f>Assumptions!AU306</f>
        <v>45717</v>
      </c>
      <c r="AV310" s="154">
        <f>Assumptions!AV306</f>
        <v>45748</v>
      </c>
      <c r="AW310" s="154">
        <f>Assumptions!AW306</f>
        <v>45778</v>
      </c>
      <c r="AX310" s="154">
        <f>Assumptions!AX306</f>
        <v>45809</v>
      </c>
      <c r="AY310" s="154">
        <f>Assumptions!AY306</f>
        <v>45839</v>
      </c>
      <c r="AZ310" s="154">
        <f>Assumptions!AZ306</f>
        <v>45870</v>
      </c>
      <c r="BA310" s="154">
        <f>Assumptions!BA306</f>
        <v>45901</v>
      </c>
      <c r="BB310" s="154">
        <f>Assumptions!BB306</f>
        <v>45931</v>
      </c>
      <c r="BC310" s="154">
        <f>Assumptions!BC306</f>
        <v>45962</v>
      </c>
      <c r="BD310" s="154">
        <f>Assumptions!BD306</f>
        <v>45992</v>
      </c>
      <c r="BE310" s="154">
        <f>Assumptions!BE306</f>
        <v>46023</v>
      </c>
      <c r="BF310" s="154">
        <f>Assumptions!BF306</f>
        <v>46054</v>
      </c>
      <c r="BG310" s="154">
        <f>Assumptions!BG306</f>
        <v>46082</v>
      </c>
      <c r="BH310" s="154">
        <f>Assumptions!BH306</f>
        <v>46113</v>
      </c>
      <c r="BI310" s="154">
        <f>Assumptions!BI306</f>
        <v>46143</v>
      </c>
      <c r="BJ310" s="154">
        <f>Assumptions!BJ306</f>
        <v>46174</v>
      </c>
      <c r="BK310" s="154">
        <f>Assumptions!BK306</f>
        <v>46204</v>
      </c>
      <c r="BL310" s="154">
        <f>Assumptions!BL306</f>
        <v>46235</v>
      </c>
      <c r="BM310" s="154">
        <f>Assumptions!BM306</f>
        <v>46266</v>
      </c>
      <c r="BN310" s="154">
        <f>Assumptions!BN306</f>
        <v>46296</v>
      </c>
      <c r="BO310" s="154">
        <f>Assumptions!BO306</f>
        <v>46327</v>
      </c>
      <c r="BP310" s="154">
        <f>Assumptions!BP306</f>
        <v>46357</v>
      </c>
      <c r="BQ310" s="154">
        <f>Assumptions!BQ306</f>
        <v>46388</v>
      </c>
      <c r="BR310" s="154">
        <f>Assumptions!BR306</f>
        <v>46419</v>
      </c>
      <c r="BS310" s="154">
        <f>Assumptions!BS306</f>
        <v>46447</v>
      </c>
      <c r="BT310" s="154">
        <f>Assumptions!BT306</f>
        <v>46478</v>
      </c>
      <c r="BU310" s="154">
        <f>Assumptions!BU306</f>
        <v>46508</v>
      </c>
      <c r="BV310" s="154">
        <f>Assumptions!BV306</f>
        <v>46539</v>
      </c>
      <c r="BW310" s="154">
        <f>Assumptions!BW306</f>
        <v>46569</v>
      </c>
      <c r="BX310" s="154">
        <f>Assumptions!BX306</f>
        <v>46600</v>
      </c>
      <c r="BY310" s="154">
        <f>Assumptions!BY306</f>
        <v>46631</v>
      </c>
      <c r="BZ310" s="154">
        <f>Assumptions!BZ306</f>
        <v>46661</v>
      </c>
      <c r="CA310" s="154">
        <f>Assumptions!CA306</f>
        <v>46692</v>
      </c>
      <c r="CB310" s="154">
        <f>Assumptions!CB306</f>
        <v>46722</v>
      </c>
      <c r="CC310" s="154">
        <f>Assumptions!CC306</f>
        <v>46753</v>
      </c>
      <c r="CD310" s="154">
        <f>Assumptions!CD306</f>
        <v>46784</v>
      </c>
      <c r="CE310" s="154">
        <f>Assumptions!CE306</f>
        <v>46813</v>
      </c>
      <c r="CF310" s="154">
        <f>Assumptions!CF306</f>
        <v>46844</v>
      </c>
      <c r="CG310" s="154">
        <f>Assumptions!CG306</f>
        <v>46874</v>
      </c>
      <c r="CH310" s="154">
        <f>Assumptions!CH306</f>
        <v>46905</v>
      </c>
      <c r="CI310" s="154">
        <f>Assumptions!CI306</f>
        <v>46935</v>
      </c>
      <c r="CJ310" s="154">
        <f>Assumptions!CJ306</f>
        <v>46966</v>
      </c>
      <c r="CK310" s="154">
        <f>Assumptions!CK306</f>
        <v>46997</v>
      </c>
      <c r="CL310" s="154">
        <f>Assumptions!CL306</f>
        <v>47027</v>
      </c>
      <c r="CM310" s="154">
        <f>Assumptions!CM306</f>
        <v>47058</v>
      </c>
      <c r="CN310" s="154">
        <f>Assumptions!CN306</f>
        <v>47088</v>
      </c>
      <c r="CO310" s="154">
        <f>Assumptions!CO306</f>
        <v>47119</v>
      </c>
      <c r="CP310" s="154">
        <f>Assumptions!CP306</f>
        <v>47150</v>
      </c>
      <c r="CQ310" s="154">
        <f>Assumptions!CQ306</f>
        <v>47178</v>
      </c>
      <c r="CR310" s="154">
        <f>Assumptions!CR306</f>
        <v>47209</v>
      </c>
      <c r="CS310" s="154">
        <f>Assumptions!CS306</f>
        <v>47239</v>
      </c>
      <c r="CT310" s="154">
        <f>Assumptions!CT306</f>
        <v>47270</v>
      </c>
      <c r="CU310" s="154">
        <f>Assumptions!CU306</f>
        <v>47300</v>
      </c>
      <c r="CV310" s="154">
        <f>Assumptions!CV306</f>
        <v>47331</v>
      </c>
      <c r="CW310" s="154">
        <f>Assumptions!CW306</f>
        <v>47362</v>
      </c>
      <c r="CX310" s="154">
        <f>Assumptions!CX306</f>
        <v>47392</v>
      </c>
      <c r="CY310" s="154">
        <f>Assumptions!CY306</f>
        <v>47423</v>
      </c>
      <c r="CZ310" s="154">
        <f>Assumptions!CZ306</f>
        <v>47453</v>
      </c>
      <c r="DA310" s="154">
        <f>Assumptions!DA306</f>
        <v>47484</v>
      </c>
      <c r="DB310" s="154">
        <f>Assumptions!DB306</f>
        <v>47515</v>
      </c>
      <c r="DC310" s="154">
        <f>Assumptions!DC306</f>
        <v>47543</v>
      </c>
      <c r="DD310" s="154">
        <f>Assumptions!DD306</f>
        <v>47574</v>
      </c>
      <c r="DE310" s="154">
        <f>Assumptions!DE306</f>
        <v>47604</v>
      </c>
      <c r="DF310" s="154">
        <f>Assumptions!DF306</f>
        <v>47635</v>
      </c>
      <c r="DG310" s="154">
        <f>Assumptions!DG306</f>
        <v>47665</v>
      </c>
      <c r="DH310" s="154">
        <f>Assumptions!DH306</f>
        <v>47696</v>
      </c>
      <c r="DI310" s="154">
        <f>Assumptions!DI306</f>
        <v>47727</v>
      </c>
      <c r="DJ310" s="154">
        <f>Assumptions!DJ306</f>
        <v>47757</v>
      </c>
      <c r="DK310" s="154">
        <f>Assumptions!DK306</f>
        <v>47788</v>
      </c>
      <c r="DL310" s="154">
        <f>Assumptions!DL306</f>
        <v>47818</v>
      </c>
      <c r="DM310" s="154">
        <f>Assumptions!DM306</f>
        <v>47849</v>
      </c>
      <c r="DN310" s="154">
        <f>Assumptions!DN306</f>
        <v>47880</v>
      </c>
      <c r="DO310" s="154">
        <f>Assumptions!DO306</f>
        <v>47908</v>
      </c>
      <c r="DP310" s="154">
        <f>Assumptions!DP306</f>
        <v>47939</v>
      </c>
      <c r="DQ310" s="154">
        <f>Assumptions!DQ306</f>
        <v>47969</v>
      </c>
      <c r="DR310" s="154">
        <f>Assumptions!DR306</f>
        <v>48000</v>
      </c>
      <c r="DS310" s="154">
        <f>Assumptions!DS306</f>
        <v>48030</v>
      </c>
      <c r="DT310" s="154">
        <f>Assumptions!DT306</f>
        <v>48061</v>
      </c>
      <c r="DU310" s="154">
        <f>Assumptions!DU306</f>
        <v>48092</v>
      </c>
      <c r="DV310" s="154">
        <f>Assumptions!DV306</f>
        <v>48122</v>
      </c>
      <c r="DW310" s="154">
        <f>Assumptions!DW306</f>
        <v>48153</v>
      </c>
      <c r="DX310" s="154">
        <f>Assumptions!DX306</f>
        <v>48183</v>
      </c>
      <c r="DY310" s="154">
        <f>Assumptions!DY306</f>
        <v>48214</v>
      </c>
      <c r="DZ310" s="154">
        <f>Assumptions!DZ306</f>
        <v>48245</v>
      </c>
      <c r="EA310" s="154">
        <f>Assumptions!EA306</f>
        <v>48274</v>
      </c>
      <c r="EB310" s="154">
        <f>Assumptions!EB306</f>
        <v>48305</v>
      </c>
      <c r="EC310" s="154">
        <f>Assumptions!EC306</f>
        <v>48335</v>
      </c>
      <c r="ED310" s="154">
        <f>Assumptions!ED306</f>
        <v>48366</v>
      </c>
      <c r="EE310" s="154">
        <f>Assumptions!EE306</f>
        <v>48396</v>
      </c>
      <c r="EF310" s="154">
        <f>Assumptions!EF306</f>
        <v>48427</v>
      </c>
      <c r="EG310" s="154">
        <f>Assumptions!EG306</f>
        <v>48458</v>
      </c>
      <c r="EH310" s="154">
        <f>Assumptions!EH306</f>
        <v>48488</v>
      </c>
      <c r="EI310" s="154">
        <f>Assumptions!EI306</f>
        <v>48519</v>
      </c>
      <c r="EJ310" s="154">
        <f>Assumptions!EJ306</f>
        <v>48549</v>
      </c>
      <c r="EK310" s="154">
        <f>Assumptions!EK306</f>
        <v>48580</v>
      </c>
      <c r="EL310" s="154">
        <f>Assumptions!EL306</f>
        <v>48611</v>
      </c>
      <c r="EM310" s="154">
        <f>Assumptions!EM306</f>
        <v>48639</v>
      </c>
      <c r="EN310" s="154">
        <f>Assumptions!EN306</f>
        <v>48670</v>
      </c>
      <c r="EO310" s="154">
        <f>Assumptions!EO306</f>
        <v>48700</v>
      </c>
      <c r="EP310" s="154">
        <f>Assumptions!EP306</f>
        <v>48731</v>
      </c>
      <c r="EQ310" s="154">
        <f>Assumptions!EQ306</f>
        <v>48761</v>
      </c>
      <c r="ER310" s="154">
        <f>Assumptions!ER306</f>
        <v>48792</v>
      </c>
      <c r="ES310" s="154">
        <f>Assumptions!ES306</f>
        <v>48823</v>
      </c>
      <c r="ET310" s="154">
        <f>Assumptions!ET306</f>
        <v>48853</v>
      </c>
      <c r="EU310" s="154">
        <f>Assumptions!EU306</f>
        <v>48884</v>
      </c>
      <c r="EV310" s="154">
        <f>Assumptions!EV306</f>
        <v>48914</v>
      </c>
      <c r="EW310" s="154">
        <f>Assumptions!EW306</f>
        <v>48945</v>
      </c>
      <c r="EX310" s="154">
        <f>Assumptions!EX306</f>
        <v>48976</v>
      </c>
      <c r="EY310" s="154">
        <f>Assumptions!EY306</f>
        <v>49004</v>
      </c>
      <c r="EZ310" s="154">
        <f>Assumptions!EZ306</f>
        <v>49035</v>
      </c>
      <c r="FA310" s="154">
        <f>Assumptions!FA306</f>
        <v>49065</v>
      </c>
      <c r="FB310" s="154">
        <f>Assumptions!FB306</f>
        <v>49096</v>
      </c>
      <c r="FC310" s="154">
        <f>Assumptions!FC306</f>
        <v>49126</v>
      </c>
      <c r="FD310" s="154">
        <f>Assumptions!FD306</f>
        <v>49157</v>
      </c>
      <c r="FE310" s="154">
        <f>Assumptions!FE306</f>
        <v>49188</v>
      </c>
      <c r="FF310" s="154">
        <f>Assumptions!FF306</f>
        <v>49218</v>
      </c>
      <c r="FG310" s="154">
        <f>Assumptions!FG306</f>
        <v>49249</v>
      </c>
      <c r="FH310" s="154">
        <f>Assumptions!FH306</f>
        <v>49279</v>
      </c>
      <c r="FI310" s="154">
        <f>Assumptions!FI306</f>
        <v>49310</v>
      </c>
      <c r="FJ310" s="154">
        <f>Assumptions!FJ306</f>
        <v>49341</v>
      </c>
      <c r="FK310" s="154">
        <f>Assumptions!FK306</f>
        <v>49369</v>
      </c>
      <c r="FL310" s="154">
        <f>Assumptions!FL306</f>
        <v>49400</v>
      </c>
      <c r="FM310" s="154">
        <f>Assumptions!FM306</f>
        <v>49430</v>
      </c>
      <c r="FN310" s="154">
        <f>Assumptions!FN306</f>
        <v>49461</v>
      </c>
      <c r="FO310" s="154">
        <f>Assumptions!FO306</f>
        <v>49491</v>
      </c>
      <c r="FP310" s="154">
        <f>Assumptions!FP306</f>
        <v>49522</v>
      </c>
      <c r="FQ310" s="154">
        <f>Assumptions!FQ306</f>
        <v>49553</v>
      </c>
      <c r="FR310" s="154">
        <f>Assumptions!FR306</f>
        <v>49583</v>
      </c>
      <c r="FS310" s="154">
        <f>Assumptions!FS306</f>
        <v>49614</v>
      </c>
      <c r="FT310" s="154">
        <f>Assumptions!FT306</f>
        <v>49644</v>
      </c>
      <c r="FU310" s="154">
        <f>Assumptions!FU306</f>
        <v>49675</v>
      </c>
      <c r="FV310" s="154">
        <f>Assumptions!FV306</f>
        <v>49706</v>
      </c>
      <c r="FW310" s="154">
        <f>Assumptions!FW306</f>
        <v>49735</v>
      </c>
      <c r="FX310" s="154">
        <f>Assumptions!FX306</f>
        <v>49766</v>
      </c>
      <c r="FY310" s="154">
        <f>Assumptions!FY306</f>
        <v>49796</v>
      </c>
      <c r="FZ310" s="154">
        <f>Assumptions!FZ306</f>
        <v>49827</v>
      </c>
      <c r="GA310" s="154">
        <f>Assumptions!GA306</f>
        <v>49857</v>
      </c>
      <c r="GB310" s="154">
        <f>Assumptions!GB306</f>
        <v>49888</v>
      </c>
      <c r="GC310" s="154">
        <f>Assumptions!GC306</f>
        <v>49919</v>
      </c>
      <c r="GD310" s="154">
        <f>Assumptions!GD306</f>
        <v>49949</v>
      </c>
      <c r="GE310" s="154">
        <f>Assumptions!GE306</f>
        <v>49980</v>
      </c>
      <c r="GF310" s="154">
        <f>Assumptions!GF306</f>
        <v>50010</v>
      </c>
      <c r="GG310" s="154">
        <f>Assumptions!GG306</f>
        <v>50041</v>
      </c>
    </row>
    <row r="311" spans="2:189" s="147" customFormat="1">
      <c r="B311" s="148">
        <v>1</v>
      </c>
      <c r="C311" s="184" t="str">
        <f t="shared" ref="C311:C322" si="397">VLOOKUP($B311,Tenant_List,7,FALSE)</f>
        <v>Large Tenant</v>
      </c>
      <c r="D311" s="160"/>
      <c r="E311" s="160">
        <f>Assumptions!$N88*(1+Assumptions!$O88)^(E$290-1)*Assumptions!$F88*30.4*Assumptions!E211</f>
        <v>38912</v>
      </c>
      <c r="F311" s="160">
        <f>Assumptions!$N88*(1+Assumptions!$O88)^(F$290-1)*Assumptions!$F88*30.4*Assumptions!F211</f>
        <v>36480</v>
      </c>
      <c r="G311" s="160">
        <f>Assumptions!$N88*(1+Assumptions!$O88)^(G$290-1)*Assumptions!$F88*30.4*Assumptions!G211</f>
        <v>34048</v>
      </c>
      <c r="H311" s="160">
        <f>Assumptions!$N88*(1+Assumptions!$O88)^(H$290-1)*Assumptions!$F88*30.4*Assumptions!H211</f>
        <v>40371.199999999997</v>
      </c>
      <c r="I311" s="160">
        <f>Assumptions!$N88*(1+Assumptions!$O88)^(I$290-1)*Assumptions!$F88*30.4*Assumptions!I211</f>
        <v>40857.599999999999</v>
      </c>
      <c r="J311" s="160">
        <f>Assumptions!$N88*(1+Assumptions!$O88)^(J$290-1)*Assumptions!$F88*30.4*Assumptions!J211</f>
        <v>41344</v>
      </c>
      <c r="K311" s="160">
        <f>Assumptions!$N88*(1+Assumptions!$O88)^(K$290-1)*Assumptions!$F88*30.4*Assumptions!K211</f>
        <v>41830.400000000001</v>
      </c>
      <c r="L311" s="160">
        <f>Assumptions!$N88*(1+Assumptions!$O88)^(L$290-1)*Assumptions!$F88*30.4*Assumptions!L211</f>
        <v>42316.800000000003</v>
      </c>
      <c r="M311" s="160">
        <f>Assumptions!$N88*(1+Assumptions!$O88)^(M$290-1)*Assumptions!$F88*30.4*Assumptions!M211</f>
        <v>42803.199999999997</v>
      </c>
      <c r="N311" s="160">
        <f>Assumptions!$N88*(1+Assumptions!$O88)^(N$290-1)*Assumptions!$F88*30.4*Assumptions!N211</f>
        <v>43289.599999999999</v>
      </c>
      <c r="O311" s="160">
        <f>Assumptions!$N88*(1+Assumptions!$O88)^(O$290-1)*Assumptions!$F88*30.4*Assumptions!O211</f>
        <v>43776</v>
      </c>
      <c r="P311" s="160">
        <f>Assumptions!$N88*(1+Assumptions!$O88)^(P$290-1)*Assumptions!$F88*30.4*Assumptions!P211</f>
        <v>44262.400000000001</v>
      </c>
      <c r="Q311" s="160">
        <f>Assumptions!$N88*(1+Assumptions!$O88)^(Q$290-1)*Assumptions!$F88*30.4*Assumptions!Q211</f>
        <v>46475.520000000004</v>
      </c>
      <c r="R311" s="160">
        <f>Assumptions!$N88*(1+Assumptions!$O88)^(R$290-1)*Assumptions!$F88*30.4*Assumptions!R211</f>
        <v>46475.520000000004</v>
      </c>
      <c r="S311" s="160">
        <f>Assumptions!$N88*(1+Assumptions!$O88)^(S$290-1)*Assumptions!$F88*30.4*Assumptions!S211</f>
        <v>46475.520000000004</v>
      </c>
      <c r="T311" s="160">
        <f>Assumptions!$N88*(1+Assumptions!$O88)^(T$290-1)*Assumptions!$F88*30.4*Assumptions!T211</f>
        <v>46475.520000000004</v>
      </c>
      <c r="U311" s="160">
        <f>Assumptions!$N88*(1+Assumptions!$O88)^(U$290-1)*Assumptions!$F88*30.4*Assumptions!U211</f>
        <v>46475.520000000004</v>
      </c>
      <c r="V311" s="160">
        <f>Assumptions!$N88*(1+Assumptions!$O88)^(V$290-1)*Assumptions!$F88*30.4*Assumptions!V211</f>
        <v>46475.520000000004</v>
      </c>
      <c r="W311" s="160">
        <f>Assumptions!$N88*(1+Assumptions!$O88)^(W$290-1)*Assumptions!$F88*30.4*Assumptions!W211</f>
        <v>46475.520000000004</v>
      </c>
      <c r="X311" s="160">
        <f>Assumptions!$N88*(1+Assumptions!$O88)^(X$290-1)*Assumptions!$F88*30.4*Assumptions!X211</f>
        <v>46475.520000000004</v>
      </c>
      <c r="Y311" s="160">
        <f>Assumptions!$N88*(1+Assumptions!$O88)^(Y$290-1)*Assumptions!$F88*30.4*Assumptions!Y211</f>
        <v>46475.520000000004</v>
      </c>
      <c r="Z311" s="160">
        <f>Assumptions!$N88*(1+Assumptions!$O88)^(Z$290-1)*Assumptions!$F88*30.4*Assumptions!Z211</f>
        <v>46475.520000000004</v>
      </c>
      <c r="AA311" s="160">
        <f>Assumptions!$N88*(1+Assumptions!$O88)^(AA$290-1)*Assumptions!$F88*30.4*Assumptions!AA211</f>
        <v>46475.520000000004</v>
      </c>
      <c r="AB311" s="160">
        <f>Assumptions!$N88*(1+Assumptions!$O88)^(AB$290-1)*Assumptions!$F88*30.4*Assumptions!AB211</f>
        <v>46475.520000000004</v>
      </c>
      <c r="AC311" s="160">
        <f>Assumptions!$N88*(1+Assumptions!$O88)^(AC$290-1)*Assumptions!$F88*30.4*Assumptions!AC211</f>
        <v>49335.552000000003</v>
      </c>
      <c r="AD311" s="160">
        <f>Assumptions!$N88*(1+Assumptions!$O88)^(AD$290-1)*Assumptions!$F88*30.4*Assumptions!AD211</f>
        <v>49335.552000000003</v>
      </c>
      <c r="AE311" s="160">
        <f>Assumptions!$N88*(1+Assumptions!$O88)^(AE$290-1)*Assumptions!$F88*30.4*Assumptions!AE211</f>
        <v>49335.552000000003</v>
      </c>
      <c r="AF311" s="160">
        <f>Assumptions!$N88*(1+Assumptions!$O88)^(AF$290-1)*Assumptions!$F88*30.4*Assumptions!AF211</f>
        <v>49335.552000000003</v>
      </c>
      <c r="AG311" s="160">
        <f>Assumptions!$N88*(1+Assumptions!$O88)^(AG$290-1)*Assumptions!$F88*30.4*Assumptions!AG211</f>
        <v>49335.552000000003</v>
      </c>
      <c r="AH311" s="160">
        <f>Assumptions!$N88*(1+Assumptions!$O88)^(AH$290-1)*Assumptions!$F88*30.4*Assumptions!AH211</f>
        <v>49335.552000000003</v>
      </c>
      <c r="AI311" s="160">
        <f>Assumptions!$N88*(1+Assumptions!$O88)^(AI$290-1)*Assumptions!$F88*30.4*Assumptions!AI211</f>
        <v>49335.552000000003</v>
      </c>
      <c r="AJ311" s="160">
        <f>Assumptions!$N88*(1+Assumptions!$O88)^(AJ$290-1)*Assumptions!$F88*30.4*Assumptions!AJ211</f>
        <v>49335.552000000003</v>
      </c>
      <c r="AK311" s="160">
        <f>Assumptions!$N88*(1+Assumptions!$O88)^(AK$290-1)*Assumptions!$F88*30.4*Assumptions!AK211</f>
        <v>49335.552000000003</v>
      </c>
      <c r="AL311" s="160">
        <f>Assumptions!$N88*(1+Assumptions!$O88)^(AL$290-1)*Assumptions!$F88*30.4*Assumptions!AL211</f>
        <v>49335.552000000003</v>
      </c>
      <c r="AM311" s="160">
        <f>Assumptions!$N88*(1+Assumptions!$O88)^(AM$290-1)*Assumptions!$F88*30.4*Assumptions!AM211</f>
        <v>49335.552000000003</v>
      </c>
      <c r="AN311" s="160">
        <f>Assumptions!$N88*(1+Assumptions!$O88)^(AN$290-1)*Assumptions!$F88*30.4*Assumptions!AN211</f>
        <v>49335.552000000003</v>
      </c>
      <c r="AO311" s="160">
        <f>Assumptions!$N88*(1+Assumptions!$O88)^(AO$290-1)*Assumptions!$F88*30.4*Assumptions!AO211</f>
        <v>52365.398400000005</v>
      </c>
      <c r="AP311" s="160">
        <f>Assumptions!$N88*(1+Assumptions!$O88)^(AP$290-1)*Assumptions!$F88*30.4*Assumptions!AP211</f>
        <v>52365.398400000005</v>
      </c>
      <c r="AQ311" s="160">
        <f>Assumptions!$N88*(1+Assumptions!$O88)^(AQ$290-1)*Assumptions!$F88*30.4*Assumptions!AQ211</f>
        <v>52365.398400000005</v>
      </c>
      <c r="AR311" s="160">
        <f>Assumptions!$N88*(1+Assumptions!$O88)^(AR$290-1)*Assumptions!$F88*30.4*Assumptions!AR211</f>
        <v>52365.398400000005</v>
      </c>
      <c r="AS311" s="160">
        <f>Assumptions!$N88*(1+Assumptions!$O88)^(AS$290-1)*Assumptions!$F88*30.4*Assumptions!AS211</f>
        <v>52365.398400000005</v>
      </c>
      <c r="AT311" s="160">
        <f>Assumptions!$N88*(1+Assumptions!$O88)^(AT$290-1)*Assumptions!$F88*30.4*Assumptions!AT211</f>
        <v>52365.398400000005</v>
      </c>
      <c r="AU311" s="160">
        <f>Assumptions!$N88*(1+Assumptions!$O88)^(AU$290-1)*Assumptions!$F88*30.4*Assumptions!AU211</f>
        <v>52365.398400000005</v>
      </c>
      <c r="AV311" s="160">
        <f>Assumptions!$N88*(1+Assumptions!$O88)^(AV$290-1)*Assumptions!$F88*30.4*Assumptions!AV211</f>
        <v>52365.398400000005</v>
      </c>
      <c r="AW311" s="160">
        <f>Assumptions!$N88*(1+Assumptions!$O88)^(AW$290-1)*Assumptions!$F88*30.4*Assumptions!AW211</f>
        <v>52365.398400000005</v>
      </c>
      <c r="AX311" s="160">
        <f>Assumptions!$N88*(1+Assumptions!$O88)^(AX$290-1)*Assumptions!$F88*30.4*Assumptions!AX211</f>
        <v>52365.398400000005</v>
      </c>
      <c r="AY311" s="160">
        <f>Assumptions!$N88*(1+Assumptions!$O88)^(AY$290-1)*Assumptions!$F88*30.4*Assumptions!AY211</f>
        <v>52365.398400000005</v>
      </c>
      <c r="AZ311" s="160">
        <f>Assumptions!$N88*(1+Assumptions!$O88)^(AZ$290-1)*Assumptions!$F88*30.4*Assumptions!AZ211</f>
        <v>52365.398400000005</v>
      </c>
      <c r="BA311" s="160">
        <f>Assumptions!$N88*(1+Assumptions!$O88)^(BA$290-1)*Assumptions!$F88*30.4*Assumptions!BA211</f>
        <v>55574.890559999993</v>
      </c>
      <c r="BB311" s="160">
        <f>Assumptions!$N88*(1+Assumptions!$O88)^(BB$290-1)*Assumptions!$F88*30.4*Assumptions!BB211</f>
        <v>55574.890559999993</v>
      </c>
      <c r="BC311" s="160">
        <f>Assumptions!$N88*(1+Assumptions!$O88)^(BC$290-1)*Assumptions!$F88*30.4*Assumptions!BC211</f>
        <v>55574.890559999993</v>
      </c>
      <c r="BD311" s="160">
        <f>Assumptions!$N88*(1+Assumptions!$O88)^(BD$290-1)*Assumptions!$F88*30.4*Assumptions!BD211</f>
        <v>55574.890559999993</v>
      </c>
      <c r="BE311" s="160">
        <f>Assumptions!$N88*(1+Assumptions!$O88)^(BE$290-1)*Assumptions!$F88*30.4*Assumptions!BE211</f>
        <v>55574.890559999993</v>
      </c>
      <c r="BF311" s="160">
        <f>Assumptions!$N88*(1+Assumptions!$O88)^(BF$290-1)*Assumptions!$F88*30.4*Assumptions!BF211</f>
        <v>55574.890559999993</v>
      </c>
      <c r="BG311" s="160">
        <f>Assumptions!$N88*(1+Assumptions!$O88)^(BG$290-1)*Assumptions!$F88*30.4*Assumptions!BG211</f>
        <v>55574.890559999993</v>
      </c>
      <c r="BH311" s="160">
        <f>Assumptions!$N88*(1+Assumptions!$O88)^(BH$290-1)*Assumptions!$F88*30.4*Assumptions!BH211</f>
        <v>55574.890559999993</v>
      </c>
      <c r="BI311" s="160">
        <f>Assumptions!$N88*(1+Assumptions!$O88)^(BI$290-1)*Assumptions!$F88*30.4*Assumptions!BI211</f>
        <v>55574.890559999993</v>
      </c>
      <c r="BJ311" s="160">
        <f>Assumptions!$N88*(1+Assumptions!$O88)^(BJ$290-1)*Assumptions!$F88*30.4*Assumptions!BJ211</f>
        <v>55574.890559999993</v>
      </c>
      <c r="BK311" s="160">
        <f>Assumptions!$N88*(1+Assumptions!$O88)^(BK$290-1)*Assumptions!$F88*30.4*Assumptions!BK211</f>
        <v>55574.890559999993</v>
      </c>
      <c r="BL311" s="160">
        <f>Assumptions!$N88*(1+Assumptions!$O88)^(BL$290-1)*Assumptions!$F88*30.4*Assumptions!BL211</f>
        <v>55574.890559999993</v>
      </c>
      <c r="BM311" s="160">
        <f>Assumptions!$N88*(1+Assumptions!$O88)^(BM$290-1)*Assumptions!$F88*30.4*Assumptions!BM211</f>
        <v>58353.635088000003</v>
      </c>
      <c r="BN311" s="160">
        <f>Assumptions!$N88*(1+Assumptions!$O88)^(BN$290-1)*Assumptions!$F88*30.4*Assumptions!BN211</f>
        <v>58353.635088000003</v>
      </c>
      <c r="BO311" s="160">
        <f>Assumptions!$N88*(1+Assumptions!$O88)^(BO$290-1)*Assumptions!$F88*30.4*Assumptions!BO211</f>
        <v>58353.635088000003</v>
      </c>
      <c r="BP311" s="160">
        <f>Assumptions!$N88*(1+Assumptions!$O88)^(BP$290-1)*Assumptions!$F88*30.4*Assumptions!BP211</f>
        <v>58353.635088000003</v>
      </c>
      <c r="BQ311" s="160">
        <f>Assumptions!$N88*(1+Assumptions!$O88)^(BQ$290-1)*Assumptions!$F88*30.4*Assumptions!BQ211</f>
        <v>58353.635088000003</v>
      </c>
      <c r="BR311" s="160">
        <f>Assumptions!$N88*(1+Assumptions!$O88)^(BR$290-1)*Assumptions!$F88*30.4*Assumptions!BR211</f>
        <v>58353.635088000003</v>
      </c>
      <c r="BS311" s="160">
        <f>Assumptions!$N88*(1+Assumptions!$O88)^(BS$290-1)*Assumptions!$F88*30.4*Assumptions!BS211</f>
        <v>58353.635088000003</v>
      </c>
      <c r="BT311" s="160">
        <f>Assumptions!$N88*(1+Assumptions!$O88)^(BT$290-1)*Assumptions!$F88*30.4*Assumptions!BT211</f>
        <v>58353.635088000003</v>
      </c>
      <c r="BU311" s="160">
        <f>Assumptions!$N88*(1+Assumptions!$O88)^(BU$290-1)*Assumptions!$F88*30.4*Assumptions!BU211</f>
        <v>58353.635088000003</v>
      </c>
      <c r="BV311" s="160">
        <f>Assumptions!$N88*(1+Assumptions!$O88)^(BV$290-1)*Assumptions!$F88*30.4*Assumptions!BV211</f>
        <v>58353.635088000003</v>
      </c>
      <c r="BW311" s="160">
        <f>Assumptions!$N88*(1+Assumptions!$O88)^(BW$290-1)*Assumptions!$F88*30.4*Assumptions!BW211</f>
        <v>58353.635088000003</v>
      </c>
      <c r="BX311" s="160">
        <f>Assumptions!$N88*(1+Assumptions!$O88)^(BX$290-1)*Assumptions!$F88*30.4*Assumptions!BX211</f>
        <v>58353.635088000003</v>
      </c>
      <c r="BY311" s="160">
        <f>Assumptions!$N88*(1+Assumptions!$O88)^(BY$290-1)*Assumptions!$F88*30.4*Assumptions!BY211</f>
        <v>61271.316842399996</v>
      </c>
      <c r="BZ311" s="160">
        <f>Assumptions!$N88*(1+Assumptions!$O88)^(BZ$290-1)*Assumptions!$F88*30.4*Assumptions!BZ211</f>
        <v>61271.316842399996</v>
      </c>
      <c r="CA311" s="160">
        <f>Assumptions!$N88*(1+Assumptions!$O88)^(CA$290-1)*Assumptions!$F88*30.4*Assumptions!CA211</f>
        <v>61271.316842399996</v>
      </c>
      <c r="CB311" s="160">
        <f>Assumptions!$N88*(1+Assumptions!$O88)^(CB$290-1)*Assumptions!$F88*30.4*Assumptions!CB211</f>
        <v>61271.316842399996</v>
      </c>
      <c r="CC311" s="160">
        <f>Assumptions!$N88*(1+Assumptions!$O88)^(CC$290-1)*Assumptions!$F88*30.4*Assumptions!CC211</f>
        <v>61271.316842399996</v>
      </c>
      <c r="CD311" s="160">
        <f>Assumptions!$N88*(1+Assumptions!$O88)^(CD$290-1)*Assumptions!$F88*30.4*Assumptions!CD211</f>
        <v>61271.316842399996</v>
      </c>
      <c r="CE311" s="160">
        <f>Assumptions!$N88*(1+Assumptions!$O88)^(CE$290-1)*Assumptions!$F88*30.4*Assumptions!CE211</f>
        <v>61271.316842399996</v>
      </c>
      <c r="CF311" s="160">
        <f>Assumptions!$N88*(1+Assumptions!$O88)^(CF$290-1)*Assumptions!$F88*30.4*Assumptions!CF211</f>
        <v>61271.316842399996</v>
      </c>
      <c r="CG311" s="160">
        <f>Assumptions!$N88*(1+Assumptions!$O88)^(CG$290-1)*Assumptions!$F88*30.4*Assumptions!CG211</f>
        <v>61271.316842399996</v>
      </c>
      <c r="CH311" s="160">
        <f>Assumptions!$N88*(1+Assumptions!$O88)^(CH$290-1)*Assumptions!$F88*30.4*Assumptions!CH211</f>
        <v>61271.316842399996</v>
      </c>
      <c r="CI311" s="160">
        <f>Assumptions!$N88*(1+Assumptions!$O88)^(CI$290-1)*Assumptions!$F88*30.4*Assumptions!CI211</f>
        <v>61271.316842399996</v>
      </c>
      <c r="CJ311" s="160">
        <f>Assumptions!$N88*(1+Assumptions!$O88)^(CJ$290-1)*Assumptions!$F88*30.4*Assumptions!CJ211</f>
        <v>61271.316842399996</v>
      </c>
      <c r="CK311" s="160">
        <f>Assumptions!$N88*(1+Assumptions!$O88)^(CK$290-1)*Assumptions!$F88*30.4*Assumptions!CK211</f>
        <v>64334.882684519995</v>
      </c>
      <c r="CL311" s="160">
        <f>Assumptions!$N88*(1+Assumptions!$O88)^(CL$290-1)*Assumptions!$F88*30.4*Assumptions!CL211</f>
        <v>64334.882684519995</v>
      </c>
      <c r="CM311" s="160">
        <f>Assumptions!$N88*(1+Assumptions!$O88)^(CM$290-1)*Assumptions!$F88*30.4*Assumptions!CM211</f>
        <v>64334.882684519995</v>
      </c>
      <c r="CN311" s="160">
        <f>Assumptions!$N88*(1+Assumptions!$O88)^(CN$290-1)*Assumptions!$F88*30.4*Assumptions!CN211</f>
        <v>64334.882684519995</v>
      </c>
      <c r="CO311" s="160">
        <f>Assumptions!$N88*(1+Assumptions!$O88)^(CO$290-1)*Assumptions!$F88*30.4*Assumptions!CO211</f>
        <v>64334.882684519995</v>
      </c>
      <c r="CP311" s="160">
        <f>Assumptions!$N88*(1+Assumptions!$O88)^(CP$290-1)*Assumptions!$F88*30.4*Assumptions!CP211</f>
        <v>64334.882684519995</v>
      </c>
      <c r="CQ311" s="160">
        <f>Assumptions!$N88*(1+Assumptions!$O88)^(CQ$290-1)*Assumptions!$F88*30.4*Assumptions!CQ211</f>
        <v>64334.882684519995</v>
      </c>
      <c r="CR311" s="160">
        <f>Assumptions!$N88*(1+Assumptions!$O88)^(CR$290-1)*Assumptions!$F88*30.4*Assumptions!CR211</f>
        <v>64334.882684519995</v>
      </c>
      <c r="CS311" s="160">
        <f>Assumptions!$N88*(1+Assumptions!$O88)^(CS$290-1)*Assumptions!$F88*30.4*Assumptions!CS211</f>
        <v>64334.882684519995</v>
      </c>
      <c r="CT311" s="160">
        <f>Assumptions!$N88*(1+Assumptions!$O88)^(CT$290-1)*Assumptions!$F88*30.4*Assumptions!CT211</f>
        <v>64334.882684519995</v>
      </c>
      <c r="CU311" s="160">
        <f>Assumptions!$N88*(1+Assumptions!$O88)^(CU$290-1)*Assumptions!$F88*30.4*Assumptions!CU211</f>
        <v>64334.882684519995</v>
      </c>
      <c r="CV311" s="160">
        <f>Assumptions!$N88*(1+Assumptions!$O88)^(CV$290-1)*Assumptions!$F88*30.4*Assumptions!CV211</f>
        <v>64334.882684519995</v>
      </c>
      <c r="CW311" s="160">
        <f>Assumptions!$N88*(1+Assumptions!$O88)^(CW$290-1)*Assumptions!$F88*30.4*Assumptions!CW211</f>
        <v>67551.626818745994</v>
      </c>
      <c r="CX311" s="160">
        <f>Assumptions!$N88*(1+Assumptions!$O88)^(CX$290-1)*Assumptions!$F88*30.4*Assumptions!CX211</f>
        <v>67551.626818745994</v>
      </c>
      <c r="CY311" s="160">
        <f>Assumptions!$N88*(1+Assumptions!$O88)^(CY$290-1)*Assumptions!$F88*30.4*Assumptions!CY211</f>
        <v>67551.626818745994</v>
      </c>
      <c r="CZ311" s="160">
        <f>Assumptions!$N88*(1+Assumptions!$O88)^(CZ$290-1)*Assumptions!$F88*30.4*Assumptions!CZ211</f>
        <v>67551.626818745994</v>
      </c>
      <c r="DA311" s="160">
        <f>Assumptions!$N88*(1+Assumptions!$O88)^(DA$290-1)*Assumptions!$F88*30.4*Assumptions!DA211</f>
        <v>67551.626818745994</v>
      </c>
      <c r="DB311" s="160">
        <f>Assumptions!$N88*(1+Assumptions!$O88)^(DB$290-1)*Assumptions!$F88*30.4*Assumptions!DB211</f>
        <v>67551.626818745994</v>
      </c>
      <c r="DC311" s="160">
        <f>Assumptions!$N88*(1+Assumptions!$O88)^(DC$290-1)*Assumptions!$F88*30.4*Assumptions!DC211</f>
        <v>67551.626818745994</v>
      </c>
      <c r="DD311" s="160">
        <f>Assumptions!$N88*(1+Assumptions!$O88)^(DD$290-1)*Assumptions!$F88*30.4*Assumptions!DD211</f>
        <v>67551.626818745994</v>
      </c>
      <c r="DE311" s="160">
        <f>Assumptions!$N88*(1+Assumptions!$O88)^(DE$290-1)*Assumptions!$F88*30.4*Assumptions!DE211</f>
        <v>67551.626818745994</v>
      </c>
      <c r="DF311" s="160">
        <f>Assumptions!$N88*(1+Assumptions!$O88)^(DF$290-1)*Assumptions!$F88*30.4*Assumptions!DF211</f>
        <v>67551.626818745994</v>
      </c>
      <c r="DG311" s="160">
        <f>Assumptions!$N88*(1+Assumptions!$O88)^(DG$290-1)*Assumptions!$F88*30.4*Assumptions!DG211</f>
        <v>67551.626818745994</v>
      </c>
      <c r="DH311" s="160">
        <f>Assumptions!$N88*(1+Assumptions!$O88)^(DH$290-1)*Assumptions!$F88*30.4*Assumptions!DH211</f>
        <v>67551.626818745994</v>
      </c>
      <c r="DI311" s="160">
        <f>Assumptions!$N88*(1+Assumptions!$O88)^(DI$290-1)*Assumptions!$F88*30.4*Assumptions!DI211</f>
        <v>70929.208159683301</v>
      </c>
      <c r="DJ311" s="160">
        <f>Assumptions!$N88*(1+Assumptions!$O88)^(DJ$290-1)*Assumptions!$F88*30.4*Assumptions!DJ211</f>
        <v>70929.208159683301</v>
      </c>
      <c r="DK311" s="160">
        <f>Assumptions!$N88*(1+Assumptions!$O88)^(DK$290-1)*Assumptions!$F88*30.4*Assumptions!DK211</f>
        <v>70929.208159683301</v>
      </c>
      <c r="DL311" s="160">
        <f>Assumptions!$N88*(1+Assumptions!$O88)^(DL$290-1)*Assumptions!$F88*30.4*Assumptions!DL211</f>
        <v>70929.208159683301</v>
      </c>
      <c r="DM311" s="160">
        <f>Assumptions!$N88*(1+Assumptions!$O88)^(DM$290-1)*Assumptions!$F88*30.4*Assumptions!DM211</f>
        <v>70929.208159683301</v>
      </c>
      <c r="DN311" s="160">
        <f>Assumptions!$N88*(1+Assumptions!$O88)^(DN$290-1)*Assumptions!$F88*30.4*Assumptions!DN211</f>
        <v>70929.208159683301</v>
      </c>
      <c r="DO311" s="160">
        <f>Assumptions!$N88*(1+Assumptions!$O88)^(DO$290-1)*Assumptions!$F88*30.4*Assumptions!DO211</f>
        <v>70929.208159683301</v>
      </c>
      <c r="DP311" s="160">
        <f>Assumptions!$N88*(1+Assumptions!$O88)^(DP$290-1)*Assumptions!$F88*30.4*Assumptions!DP211</f>
        <v>70929.208159683301</v>
      </c>
      <c r="DQ311" s="160">
        <f>Assumptions!$N88*(1+Assumptions!$O88)^(DQ$290-1)*Assumptions!$F88*30.4*Assumptions!DQ211</f>
        <v>70929.208159683301</v>
      </c>
      <c r="DR311" s="160">
        <f>Assumptions!$N88*(1+Assumptions!$O88)^(DR$290-1)*Assumptions!$F88*30.4*Assumptions!DR211</f>
        <v>70929.208159683301</v>
      </c>
      <c r="DS311" s="160">
        <f>Assumptions!$N88*(1+Assumptions!$O88)^(DS$290-1)*Assumptions!$F88*30.4*Assumptions!DS211</f>
        <v>70929.208159683301</v>
      </c>
      <c r="DT311" s="160">
        <f>Assumptions!$N88*(1+Assumptions!$O88)^(DT$290-1)*Assumptions!$F88*30.4*Assumptions!DT211</f>
        <v>70929.208159683301</v>
      </c>
      <c r="DU311" s="160">
        <f>Assumptions!$N88*(1+Assumptions!$O88)^(DU$290-1)*Assumptions!$F88*30.4*Assumptions!DU211</f>
        <v>74475.668567667468</v>
      </c>
      <c r="DV311" s="160">
        <f>Assumptions!$N88*(1+Assumptions!$O88)^(DV$290-1)*Assumptions!$F88*30.4*Assumptions!DV211</f>
        <v>74475.668567667468</v>
      </c>
      <c r="DW311" s="160">
        <f>Assumptions!$N88*(1+Assumptions!$O88)^(DW$290-1)*Assumptions!$F88*30.4*Assumptions!DW211</f>
        <v>74475.668567667468</v>
      </c>
      <c r="DX311" s="160">
        <f>Assumptions!$N88*(1+Assumptions!$O88)^(DX$290-1)*Assumptions!$F88*30.4*Assumptions!DX211</f>
        <v>74475.668567667468</v>
      </c>
      <c r="DY311" s="160">
        <f>Assumptions!$N88*(1+Assumptions!$O88)^(DY$290-1)*Assumptions!$F88*30.4*Assumptions!DY211</f>
        <v>74475.668567667468</v>
      </c>
      <c r="DZ311" s="160">
        <f>Assumptions!$N88*(1+Assumptions!$O88)^(DZ$290-1)*Assumptions!$F88*30.4*Assumptions!DZ211</f>
        <v>74475.668567667468</v>
      </c>
      <c r="EA311" s="160">
        <f>Assumptions!$N88*(1+Assumptions!$O88)^(EA$290-1)*Assumptions!$F88*30.4*Assumptions!EA211</f>
        <v>74475.668567667468</v>
      </c>
      <c r="EB311" s="160">
        <f>Assumptions!$N88*(1+Assumptions!$O88)^(EB$290-1)*Assumptions!$F88*30.4*Assumptions!EB211</f>
        <v>74475.668567667468</v>
      </c>
      <c r="EC311" s="160">
        <f>Assumptions!$N88*(1+Assumptions!$O88)^(EC$290-1)*Assumptions!$F88*30.4*Assumptions!EC211</f>
        <v>74475.668567667468</v>
      </c>
      <c r="ED311" s="160">
        <f>Assumptions!$N88*(1+Assumptions!$O88)^(ED$290-1)*Assumptions!$F88*30.4*Assumptions!ED211</f>
        <v>74475.668567667468</v>
      </c>
      <c r="EE311" s="160">
        <f>Assumptions!$N88*(1+Assumptions!$O88)^(EE$290-1)*Assumptions!$F88*30.4*Assumptions!EE211</f>
        <v>74475.668567667468</v>
      </c>
      <c r="EF311" s="160">
        <f>Assumptions!$N88*(1+Assumptions!$O88)^(EF$290-1)*Assumptions!$F88*30.4*Assumptions!EF211</f>
        <v>74475.668567667468</v>
      </c>
      <c r="EG311" s="160">
        <f>Assumptions!$N88*(1+Assumptions!$O88)^(EG$290-1)*Assumptions!$F88*30.4*Assumptions!EG211</f>
        <v>78199.451996050833</v>
      </c>
      <c r="EH311" s="160">
        <f>Assumptions!$N88*(1+Assumptions!$O88)^(EH$290-1)*Assumptions!$F88*30.4*Assumptions!EH211</f>
        <v>78199.451996050833</v>
      </c>
      <c r="EI311" s="160">
        <f>Assumptions!$N88*(1+Assumptions!$O88)^(EI$290-1)*Assumptions!$F88*30.4*Assumptions!EI211</f>
        <v>78199.451996050833</v>
      </c>
      <c r="EJ311" s="160">
        <f>Assumptions!$N88*(1+Assumptions!$O88)^(EJ$290-1)*Assumptions!$F88*30.4*Assumptions!EJ211</f>
        <v>78199.451996050833</v>
      </c>
      <c r="EK311" s="160">
        <f>Assumptions!$N88*(1+Assumptions!$O88)^(EK$290-1)*Assumptions!$F88*30.4*Assumptions!EK211</f>
        <v>78199.451996050833</v>
      </c>
      <c r="EL311" s="160">
        <f>Assumptions!$N88*(1+Assumptions!$O88)^(EL$290-1)*Assumptions!$F88*30.4*Assumptions!EL211</f>
        <v>78199.451996050833</v>
      </c>
      <c r="EM311" s="160">
        <f>Assumptions!$N88*(1+Assumptions!$O88)^(EM$290-1)*Assumptions!$F88*30.4*Assumptions!EM211</f>
        <v>78199.451996050833</v>
      </c>
      <c r="EN311" s="160">
        <f>Assumptions!$N88*(1+Assumptions!$O88)^(EN$290-1)*Assumptions!$F88*30.4*Assumptions!EN211</f>
        <v>78199.451996050833</v>
      </c>
      <c r="EO311" s="160">
        <f>Assumptions!$N88*(1+Assumptions!$O88)^(EO$290-1)*Assumptions!$F88*30.4*Assumptions!EO211</f>
        <v>78199.451996050833</v>
      </c>
      <c r="EP311" s="160">
        <f>Assumptions!$N88*(1+Assumptions!$O88)^(EP$290-1)*Assumptions!$F88*30.4*Assumptions!EP211</f>
        <v>78199.451996050833</v>
      </c>
      <c r="EQ311" s="160">
        <f>Assumptions!$N88*(1+Assumptions!$O88)^(EQ$290-1)*Assumptions!$F88*30.4*Assumptions!EQ211</f>
        <v>78199.451996050833</v>
      </c>
      <c r="ER311" s="160">
        <f>Assumptions!$N88*(1+Assumptions!$O88)^(ER$290-1)*Assumptions!$F88*30.4*Assumptions!ER211</f>
        <v>78199.451996050833</v>
      </c>
      <c r="ES311" s="160">
        <f>Assumptions!$N88*(1+Assumptions!$O88)^(ES$290-1)*Assumptions!$F88*30.4*Assumptions!ES211</f>
        <v>82109.424595853372</v>
      </c>
      <c r="ET311" s="160">
        <f>Assumptions!$N88*(1+Assumptions!$O88)^(ET$290-1)*Assumptions!$F88*30.4*Assumptions!ET211</f>
        <v>0</v>
      </c>
      <c r="EU311" s="160">
        <f>Assumptions!$N88*(1+Assumptions!$O88)^(EU$290-1)*Assumptions!$F88*30.4*Assumptions!EU211</f>
        <v>0</v>
      </c>
      <c r="EV311" s="160">
        <f>Assumptions!$N88*(1+Assumptions!$O88)^(EV$290-1)*Assumptions!$F88*30.4*Assumptions!EV211</f>
        <v>0</v>
      </c>
      <c r="EW311" s="160">
        <f>Assumptions!$N88*(1+Assumptions!$O88)^(EW$290-1)*Assumptions!$F88*30.4*Assumptions!EW211</f>
        <v>0</v>
      </c>
      <c r="EX311" s="160">
        <f>Assumptions!$N88*(1+Assumptions!$O88)^(EX$290-1)*Assumptions!$F88*30.4*Assumptions!EX211</f>
        <v>0</v>
      </c>
      <c r="EY311" s="160">
        <f>Assumptions!$N88*(1+Assumptions!$O88)^(EY$290-1)*Assumptions!$F88*30.4*Assumptions!EY211</f>
        <v>0</v>
      </c>
      <c r="EZ311" s="160">
        <f>Assumptions!$N88*(1+Assumptions!$O88)^(EZ$290-1)*Assumptions!$F88*30.4*Assumptions!EZ211</f>
        <v>0</v>
      </c>
      <c r="FA311" s="160">
        <f>Assumptions!$N88*(1+Assumptions!$O88)^(FA$290-1)*Assumptions!$F88*30.4*Assumptions!FA211</f>
        <v>0</v>
      </c>
      <c r="FB311" s="160">
        <f>Assumptions!$N88*(1+Assumptions!$O88)^(FB$290-1)*Assumptions!$F88*30.4*Assumptions!FB211</f>
        <v>0</v>
      </c>
      <c r="FC311" s="160">
        <f>Assumptions!$N88*(1+Assumptions!$O88)^(FC$290-1)*Assumptions!$F88*30.4*Assumptions!FC211</f>
        <v>0</v>
      </c>
      <c r="FD311" s="160">
        <f>Assumptions!$N88*(1+Assumptions!$O88)^(FD$290-1)*Assumptions!$F88*30.4*Assumptions!FD211</f>
        <v>0</v>
      </c>
      <c r="FE311" s="160">
        <f>Assumptions!$N88*(1+Assumptions!$O88)^(FE$290-1)*Assumptions!$F88*30.4*Assumptions!FE211</f>
        <v>0</v>
      </c>
      <c r="FF311" s="160">
        <f>Assumptions!$N88*(1+Assumptions!$O88)^(FF$290-1)*Assumptions!$F88*30.4*Assumptions!FF211</f>
        <v>0</v>
      </c>
      <c r="FG311" s="160">
        <f>Assumptions!$N88*(1+Assumptions!$O88)^(FG$290-1)*Assumptions!$F88*30.4*Assumptions!FG211</f>
        <v>0</v>
      </c>
      <c r="FH311" s="160">
        <f>Assumptions!$N88*(1+Assumptions!$O88)^(FH$290-1)*Assumptions!$F88*30.4*Assumptions!FH211</f>
        <v>0</v>
      </c>
      <c r="FI311" s="160">
        <f>Assumptions!$N88*(1+Assumptions!$O88)^(FI$290-1)*Assumptions!$F88*30.4*Assumptions!FI211</f>
        <v>0</v>
      </c>
      <c r="FJ311" s="160">
        <f>Assumptions!$N88*(1+Assumptions!$O88)^(FJ$290-1)*Assumptions!$F88*30.4*Assumptions!FJ211</f>
        <v>0</v>
      </c>
      <c r="FK311" s="160">
        <f>Assumptions!$N88*(1+Assumptions!$O88)^(FK$290-1)*Assumptions!$F88*30.4*Assumptions!FK211</f>
        <v>0</v>
      </c>
      <c r="FL311" s="160">
        <f>Assumptions!$N88*(1+Assumptions!$O88)^(FL$290-1)*Assumptions!$F88*30.4*Assumptions!FL211</f>
        <v>0</v>
      </c>
      <c r="FM311" s="160">
        <f>Assumptions!$N88*(1+Assumptions!$O88)^(FM$290-1)*Assumptions!$F88*30.4*Assumptions!FM211</f>
        <v>0</v>
      </c>
      <c r="FN311" s="160">
        <f>Assumptions!$N88*(1+Assumptions!$O88)^(FN$290-1)*Assumptions!$F88*30.4*Assumptions!FN211</f>
        <v>0</v>
      </c>
      <c r="FO311" s="160">
        <f>Assumptions!$N88*(1+Assumptions!$O88)^(FO$290-1)*Assumptions!$F88*30.4*Assumptions!FO211</f>
        <v>0</v>
      </c>
      <c r="FP311" s="160">
        <f>Assumptions!$N88*(1+Assumptions!$O88)^(FP$290-1)*Assumptions!$F88*30.4*Assumptions!FP211</f>
        <v>0</v>
      </c>
      <c r="FQ311" s="160">
        <f>Assumptions!$N88*(1+Assumptions!$O88)^(FQ$290-1)*Assumptions!$F88*30.4*Assumptions!FQ211</f>
        <v>0</v>
      </c>
      <c r="FR311" s="160">
        <f>Assumptions!$N88*(1+Assumptions!$O88)^(FR$290-1)*Assumptions!$F88*30.4*Assumptions!FR211</f>
        <v>0</v>
      </c>
      <c r="FS311" s="160">
        <f>Assumptions!$N88*(1+Assumptions!$O88)^(FS$290-1)*Assumptions!$F88*30.4*Assumptions!FS211</f>
        <v>0</v>
      </c>
      <c r="FT311" s="160">
        <f>Assumptions!$N88*(1+Assumptions!$O88)^(FT$290-1)*Assumptions!$F88*30.4*Assumptions!FT211</f>
        <v>0</v>
      </c>
      <c r="FU311" s="160">
        <f>Assumptions!$N88*(1+Assumptions!$O88)^(FU$290-1)*Assumptions!$F88*30.4*Assumptions!FU211</f>
        <v>0</v>
      </c>
      <c r="FV311" s="160">
        <f>Assumptions!$N88*(1+Assumptions!$O88)^(FV$290-1)*Assumptions!$F88*30.4*Assumptions!FV211</f>
        <v>0</v>
      </c>
      <c r="FW311" s="160">
        <f>Assumptions!$N88*(1+Assumptions!$O88)^(FW$290-1)*Assumptions!$F88*30.4*Assumptions!FW211</f>
        <v>0</v>
      </c>
      <c r="FX311" s="160">
        <f>Assumptions!$N88*(1+Assumptions!$O88)^(FX$290-1)*Assumptions!$F88*30.4*Assumptions!FX211</f>
        <v>0</v>
      </c>
      <c r="FY311" s="160">
        <f>Assumptions!$N88*(1+Assumptions!$O88)^(FY$290-1)*Assumptions!$F88*30.4*Assumptions!FY211</f>
        <v>0</v>
      </c>
      <c r="FZ311" s="160">
        <f>Assumptions!$N88*(1+Assumptions!$O88)^(FZ$290-1)*Assumptions!$F88*30.4*Assumptions!FZ211</f>
        <v>0</v>
      </c>
      <c r="GA311" s="160">
        <f>Assumptions!$N88*(1+Assumptions!$O88)^(GA$290-1)*Assumptions!$F88*30.4*Assumptions!GA211</f>
        <v>0</v>
      </c>
      <c r="GB311" s="160">
        <f>Assumptions!$N88*(1+Assumptions!$O88)^(GB$290-1)*Assumptions!$F88*30.4*Assumptions!GB211</f>
        <v>0</v>
      </c>
      <c r="GC311" s="160">
        <f>Assumptions!$N88*(1+Assumptions!$O88)^(GC$290-1)*Assumptions!$F88*30.4*Assumptions!GC211</f>
        <v>0</v>
      </c>
      <c r="GD311" s="160">
        <f>Assumptions!$N88*(1+Assumptions!$O88)^(GD$290-1)*Assumptions!$F88*30.4*Assumptions!GD211</f>
        <v>0</v>
      </c>
      <c r="GE311" s="160">
        <f>Assumptions!$N88*(1+Assumptions!$O88)^(GE$290-1)*Assumptions!$F88*30.4*Assumptions!GE211</f>
        <v>0</v>
      </c>
      <c r="GF311" s="160">
        <f>Assumptions!$N88*(1+Assumptions!$O88)^(GF$290-1)*Assumptions!$F88*30.4*Assumptions!GF211</f>
        <v>0</v>
      </c>
      <c r="GG311" s="160">
        <f>Assumptions!$N88*(1+Assumptions!$O88)^(GG$290-1)*Assumptions!$F88*30.4*Assumptions!GG211</f>
        <v>0</v>
      </c>
    </row>
    <row r="312" spans="2:189" s="155" customFormat="1">
      <c r="B312" s="148">
        <v>2</v>
      </c>
      <c r="C312" s="184" t="str">
        <f t="shared" si="397"/>
        <v>Medium Tenant</v>
      </c>
      <c r="D312" s="187"/>
      <c r="E312" s="160">
        <f>Assumptions!$N89*(1+Assumptions!$O89)^(E$290-1)*Assumptions!$F89*30.4*Assumptions!E212</f>
        <v>21888</v>
      </c>
      <c r="F312" s="160">
        <f>Assumptions!$N89*(1+Assumptions!$O89)^(F$290-1)*Assumptions!$F89*30.4*Assumptions!F212</f>
        <v>20520</v>
      </c>
      <c r="G312" s="160">
        <f>Assumptions!$N89*(1+Assumptions!$O89)^(G$290-1)*Assumptions!$F89*30.4*Assumptions!G212</f>
        <v>19152</v>
      </c>
      <c r="H312" s="160">
        <f>Assumptions!$N89*(1+Assumptions!$O89)^(H$290-1)*Assumptions!$F89*30.4*Assumptions!H212</f>
        <v>22708.799999999999</v>
      </c>
      <c r="I312" s="160">
        <f>Assumptions!$N89*(1+Assumptions!$O89)^(I$290-1)*Assumptions!$F89*30.4*Assumptions!I212</f>
        <v>22982.399999999998</v>
      </c>
      <c r="J312" s="160">
        <f>Assumptions!$N89*(1+Assumptions!$O89)^(J$290-1)*Assumptions!$F89*30.4*Assumptions!J212</f>
        <v>23256</v>
      </c>
      <c r="K312" s="160">
        <f>Assumptions!$N89*(1+Assumptions!$O89)^(K$290-1)*Assumptions!$F89*30.4*Assumptions!K212</f>
        <v>23529.599999999999</v>
      </c>
      <c r="L312" s="160">
        <f>Assumptions!$N89*(1+Assumptions!$O89)^(L$290-1)*Assumptions!$F89*30.4*Assumptions!L212</f>
        <v>23803.200000000001</v>
      </c>
      <c r="M312" s="160">
        <f>Assumptions!$N89*(1+Assumptions!$O89)^(M$290-1)*Assumptions!$F89*30.4*Assumptions!M212</f>
        <v>24076.799999999999</v>
      </c>
      <c r="N312" s="160">
        <f>Assumptions!$N89*(1+Assumptions!$O89)^(N$290-1)*Assumptions!$F89*30.4*Assumptions!N212</f>
        <v>24350.400000000001</v>
      </c>
      <c r="O312" s="160">
        <f>Assumptions!$N89*(1+Assumptions!$O89)^(O$290-1)*Assumptions!$F89*30.4*Assumptions!O212</f>
        <v>24624</v>
      </c>
      <c r="P312" s="160">
        <f>Assumptions!$N89*(1+Assumptions!$O89)^(P$290-1)*Assumptions!$F89*30.4*Assumptions!P212</f>
        <v>24897.600000000002</v>
      </c>
      <c r="Q312" s="160">
        <f>Assumptions!$N89*(1+Assumptions!$O89)^(Q$290-1)*Assumptions!$F89*30.4*Assumptions!Q212</f>
        <v>26142.48</v>
      </c>
      <c r="R312" s="160">
        <f>Assumptions!$N89*(1+Assumptions!$O89)^(R$290-1)*Assumptions!$F89*30.4*Assumptions!R212</f>
        <v>26142.48</v>
      </c>
      <c r="S312" s="160">
        <f>Assumptions!$N89*(1+Assumptions!$O89)^(S$290-1)*Assumptions!$F89*30.4*Assumptions!S212</f>
        <v>26142.48</v>
      </c>
      <c r="T312" s="160">
        <f>Assumptions!$N89*(1+Assumptions!$O89)^(T$290-1)*Assumptions!$F89*30.4*Assumptions!T212</f>
        <v>26142.48</v>
      </c>
      <c r="U312" s="160">
        <f>Assumptions!$N89*(1+Assumptions!$O89)^(U$290-1)*Assumptions!$F89*30.4*Assumptions!U212</f>
        <v>26142.48</v>
      </c>
      <c r="V312" s="160">
        <f>Assumptions!$N89*(1+Assumptions!$O89)^(V$290-1)*Assumptions!$F89*30.4*Assumptions!V212</f>
        <v>26142.48</v>
      </c>
      <c r="W312" s="160">
        <f>Assumptions!$N89*(1+Assumptions!$O89)^(W$290-1)*Assumptions!$F89*30.4*Assumptions!W212</f>
        <v>26142.48</v>
      </c>
      <c r="X312" s="160">
        <f>Assumptions!$N89*(1+Assumptions!$O89)^(X$290-1)*Assumptions!$F89*30.4*Assumptions!X212</f>
        <v>26142.48</v>
      </c>
      <c r="Y312" s="160">
        <f>Assumptions!$N89*(1+Assumptions!$O89)^(Y$290-1)*Assumptions!$F89*30.4*Assumptions!Y212</f>
        <v>26142.48</v>
      </c>
      <c r="Z312" s="160">
        <f>Assumptions!$N89*(1+Assumptions!$O89)^(Z$290-1)*Assumptions!$F89*30.4*Assumptions!Z212</f>
        <v>26142.48</v>
      </c>
      <c r="AA312" s="160">
        <f>Assumptions!$N89*(1+Assumptions!$O89)^(AA$290-1)*Assumptions!$F89*30.4*Assumptions!AA212</f>
        <v>26142.48</v>
      </c>
      <c r="AB312" s="160">
        <f>Assumptions!$N89*(1+Assumptions!$O89)^(AB$290-1)*Assumptions!$F89*30.4*Assumptions!AB212</f>
        <v>26142.48</v>
      </c>
      <c r="AC312" s="160">
        <f>Assumptions!$N89*(1+Assumptions!$O89)^(AC$290-1)*Assumptions!$F89*30.4*Assumptions!AC212</f>
        <v>27751.248</v>
      </c>
      <c r="AD312" s="160">
        <f>Assumptions!$N89*(1+Assumptions!$O89)^(AD$290-1)*Assumptions!$F89*30.4*Assumptions!AD212</f>
        <v>27751.248</v>
      </c>
      <c r="AE312" s="160">
        <f>Assumptions!$N89*(1+Assumptions!$O89)^(AE$290-1)*Assumptions!$F89*30.4*Assumptions!AE212</f>
        <v>27751.248</v>
      </c>
      <c r="AF312" s="160">
        <f>Assumptions!$N89*(1+Assumptions!$O89)^(AF$290-1)*Assumptions!$F89*30.4*Assumptions!AF212</f>
        <v>27751.248</v>
      </c>
      <c r="AG312" s="160">
        <f>Assumptions!$N89*(1+Assumptions!$O89)^(AG$290-1)*Assumptions!$F89*30.4*Assumptions!AG212</f>
        <v>27751.248</v>
      </c>
      <c r="AH312" s="160">
        <f>Assumptions!$N89*(1+Assumptions!$O89)^(AH$290-1)*Assumptions!$F89*30.4*Assumptions!AH212</f>
        <v>27751.248</v>
      </c>
      <c r="AI312" s="160">
        <f>Assumptions!$N89*(1+Assumptions!$O89)^(AI$290-1)*Assumptions!$F89*30.4*Assumptions!AI212</f>
        <v>27751.248</v>
      </c>
      <c r="AJ312" s="160">
        <f>Assumptions!$N89*(1+Assumptions!$O89)^(AJ$290-1)*Assumptions!$F89*30.4*Assumptions!AJ212</f>
        <v>27751.248</v>
      </c>
      <c r="AK312" s="160">
        <f>Assumptions!$N89*(1+Assumptions!$O89)^(AK$290-1)*Assumptions!$F89*30.4*Assumptions!AK212</f>
        <v>27751.248</v>
      </c>
      <c r="AL312" s="160">
        <f>Assumptions!$N89*(1+Assumptions!$O89)^(AL$290-1)*Assumptions!$F89*30.4*Assumptions!AL212</f>
        <v>27751.248</v>
      </c>
      <c r="AM312" s="160">
        <f>Assumptions!$N89*(1+Assumptions!$O89)^(AM$290-1)*Assumptions!$F89*30.4*Assumptions!AM212</f>
        <v>27751.248</v>
      </c>
      <c r="AN312" s="160">
        <f>Assumptions!$N89*(1+Assumptions!$O89)^(AN$290-1)*Assumptions!$F89*30.4*Assumptions!AN212</f>
        <v>27751.248</v>
      </c>
      <c r="AO312" s="160">
        <f>Assumptions!$N89*(1+Assumptions!$O89)^(AO$290-1)*Assumptions!$F89*30.4*Assumptions!AO212</f>
        <v>29455.536600000003</v>
      </c>
      <c r="AP312" s="160">
        <f>Assumptions!$N89*(1+Assumptions!$O89)^(AP$290-1)*Assumptions!$F89*30.4*Assumptions!AP212</f>
        <v>29455.536600000003</v>
      </c>
      <c r="AQ312" s="160">
        <f>Assumptions!$N89*(1+Assumptions!$O89)^(AQ$290-1)*Assumptions!$F89*30.4*Assumptions!AQ212</f>
        <v>29455.536600000003</v>
      </c>
      <c r="AR312" s="160">
        <f>Assumptions!$N89*(1+Assumptions!$O89)^(AR$290-1)*Assumptions!$F89*30.4*Assumptions!AR212</f>
        <v>29455.536600000003</v>
      </c>
      <c r="AS312" s="160">
        <f>Assumptions!$N89*(1+Assumptions!$O89)^(AS$290-1)*Assumptions!$F89*30.4*Assumptions!AS212</f>
        <v>29455.536600000003</v>
      </c>
      <c r="AT312" s="160">
        <f>Assumptions!$N89*(1+Assumptions!$O89)^(AT$290-1)*Assumptions!$F89*30.4*Assumptions!AT212</f>
        <v>29455.536600000003</v>
      </c>
      <c r="AU312" s="160">
        <f>Assumptions!$N89*(1+Assumptions!$O89)^(AU$290-1)*Assumptions!$F89*30.4*Assumptions!AU212</f>
        <v>29455.536600000003</v>
      </c>
      <c r="AV312" s="160">
        <f>Assumptions!$N89*(1+Assumptions!$O89)^(AV$290-1)*Assumptions!$F89*30.4*Assumptions!AV212</f>
        <v>29455.536600000003</v>
      </c>
      <c r="AW312" s="160">
        <f>Assumptions!$N89*(1+Assumptions!$O89)^(AW$290-1)*Assumptions!$F89*30.4*Assumptions!AW212</f>
        <v>29455.536600000003</v>
      </c>
      <c r="AX312" s="160">
        <f>Assumptions!$N89*(1+Assumptions!$O89)^(AX$290-1)*Assumptions!$F89*30.4*Assumptions!AX212</f>
        <v>29455.536600000003</v>
      </c>
      <c r="AY312" s="160">
        <f>Assumptions!$N89*(1+Assumptions!$O89)^(AY$290-1)*Assumptions!$F89*30.4*Assumptions!AY212</f>
        <v>29455.536600000003</v>
      </c>
      <c r="AZ312" s="160">
        <f>Assumptions!$N89*(1+Assumptions!$O89)^(AZ$290-1)*Assumptions!$F89*30.4*Assumptions!AZ212</f>
        <v>29455.536600000003</v>
      </c>
      <c r="BA312" s="160">
        <f>Assumptions!$N89*(1+Assumptions!$O89)^(BA$290-1)*Assumptions!$F89*30.4*Assumptions!BA212</f>
        <v>31260.875939999994</v>
      </c>
      <c r="BB312" s="160">
        <f>Assumptions!$N89*(1+Assumptions!$O89)^(BB$290-1)*Assumptions!$F89*30.4*Assumptions!BB212</f>
        <v>31260.875939999994</v>
      </c>
      <c r="BC312" s="160">
        <f>Assumptions!$N89*(1+Assumptions!$O89)^(BC$290-1)*Assumptions!$F89*30.4*Assumptions!BC212</f>
        <v>31260.875939999994</v>
      </c>
      <c r="BD312" s="160">
        <f>Assumptions!$N89*(1+Assumptions!$O89)^(BD$290-1)*Assumptions!$F89*30.4*Assumptions!BD212</f>
        <v>31260.875939999994</v>
      </c>
      <c r="BE312" s="160">
        <f>Assumptions!$N89*(1+Assumptions!$O89)^(BE$290-1)*Assumptions!$F89*30.4*Assumptions!BE212</f>
        <v>31260.875939999994</v>
      </c>
      <c r="BF312" s="160">
        <f>Assumptions!$N89*(1+Assumptions!$O89)^(BF$290-1)*Assumptions!$F89*30.4*Assumptions!BF212</f>
        <v>31260.875939999994</v>
      </c>
      <c r="BG312" s="160">
        <f>Assumptions!$N89*(1+Assumptions!$O89)^(BG$290-1)*Assumptions!$F89*30.4*Assumptions!BG212</f>
        <v>31260.875939999994</v>
      </c>
      <c r="BH312" s="160">
        <f>Assumptions!$N89*(1+Assumptions!$O89)^(BH$290-1)*Assumptions!$F89*30.4*Assumptions!BH212</f>
        <v>31260.875939999994</v>
      </c>
      <c r="BI312" s="160">
        <f>Assumptions!$N89*(1+Assumptions!$O89)^(BI$290-1)*Assumptions!$F89*30.4*Assumptions!BI212</f>
        <v>31260.875939999994</v>
      </c>
      <c r="BJ312" s="160">
        <f>Assumptions!$N89*(1+Assumptions!$O89)^(BJ$290-1)*Assumptions!$F89*30.4*Assumptions!BJ212</f>
        <v>31260.875939999994</v>
      </c>
      <c r="BK312" s="160">
        <f>Assumptions!$N89*(1+Assumptions!$O89)^(BK$290-1)*Assumptions!$F89*30.4*Assumptions!BK212</f>
        <v>31260.875939999994</v>
      </c>
      <c r="BL312" s="160">
        <f>Assumptions!$N89*(1+Assumptions!$O89)^(BL$290-1)*Assumptions!$F89*30.4*Assumptions!BL212</f>
        <v>31260.875939999994</v>
      </c>
      <c r="BM312" s="160">
        <f>Assumptions!$N89*(1+Assumptions!$O89)^(BM$290-1)*Assumptions!$F89*30.4*Assumptions!BM212</f>
        <v>32823.919737000004</v>
      </c>
      <c r="BN312" s="160">
        <f>Assumptions!$N89*(1+Assumptions!$O89)^(BN$290-1)*Assumptions!$F89*30.4*Assumptions!BN212</f>
        <v>32823.919737000004</v>
      </c>
      <c r="BO312" s="160">
        <f>Assumptions!$N89*(1+Assumptions!$O89)^(BO$290-1)*Assumptions!$F89*30.4*Assumptions!BO212</f>
        <v>32823.919737000004</v>
      </c>
      <c r="BP312" s="160">
        <f>Assumptions!$N89*(1+Assumptions!$O89)^(BP$290-1)*Assumptions!$F89*30.4*Assumptions!BP212</f>
        <v>32823.919737000004</v>
      </c>
      <c r="BQ312" s="160">
        <f>Assumptions!$N89*(1+Assumptions!$O89)^(BQ$290-1)*Assumptions!$F89*30.4*Assumptions!BQ212</f>
        <v>32823.919737000004</v>
      </c>
      <c r="BR312" s="160">
        <f>Assumptions!$N89*(1+Assumptions!$O89)^(BR$290-1)*Assumptions!$F89*30.4*Assumptions!BR212</f>
        <v>32823.919737000004</v>
      </c>
      <c r="BS312" s="160">
        <f>Assumptions!$N89*(1+Assumptions!$O89)^(BS$290-1)*Assumptions!$F89*30.4*Assumptions!BS212</f>
        <v>32823.919737000004</v>
      </c>
      <c r="BT312" s="160">
        <f>Assumptions!$N89*(1+Assumptions!$O89)^(BT$290-1)*Assumptions!$F89*30.4*Assumptions!BT212</f>
        <v>32823.919737000004</v>
      </c>
      <c r="BU312" s="160">
        <f>Assumptions!$N89*(1+Assumptions!$O89)^(BU$290-1)*Assumptions!$F89*30.4*Assumptions!BU212</f>
        <v>32823.919737000004</v>
      </c>
      <c r="BV312" s="160">
        <f>Assumptions!$N89*(1+Assumptions!$O89)^(BV$290-1)*Assumptions!$F89*30.4*Assumptions!BV212</f>
        <v>32823.919737000004</v>
      </c>
      <c r="BW312" s="160">
        <f>Assumptions!$N89*(1+Assumptions!$O89)^(BW$290-1)*Assumptions!$F89*30.4*Assumptions!BW212</f>
        <v>32823.919737000004</v>
      </c>
      <c r="BX312" s="160">
        <f>Assumptions!$N89*(1+Assumptions!$O89)^(BX$290-1)*Assumptions!$F89*30.4*Assumptions!BX212</f>
        <v>32823.919737000004</v>
      </c>
      <c r="BY312" s="160">
        <f>Assumptions!$N89*(1+Assumptions!$O89)^(BY$290-1)*Assumptions!$F89*30.4*Assumptions!BY212</f>
        <v>34465.115723849995</v>
      </c>
      <c r="BZ312" s="160">
        <f>Assumptions!$N89*(1+Assumptions!$O89)^(BZ$290-1)*Assumptions!$F89*30.4*Assumptions!BZ212</f>
        <v>34465.115723849995</v>
      </c>
      <c r="CA312" s="160">
        <f>Assumptions!$N89*(1+Assumptions!$O89)^(CA$290-1)*Assumptions!$F89*30.4*Assumptions!CA212</f>
        <v>34465.115723849995</v>
      </c>
      <c r="CB312" s="160">
        <f>Assumptions!$N89*(1+Assumptions!$O89)^(CB$290-1)*Assumptions!$F89*30.4*Assumptions!CB212</f>
        <v>34465.115723849995</v>
      </c>
      <c r="CC312" s="160">
        <f>Assumptions!$N89*(1+Assumptions!$O89)^(CC$290-1)*Assumptions!$F89*30.4*Assumptions!CC212</f>
        <v>34465.115723849995</v>
      </c>
      <c r="CD312" s="160">
        <f>Assumptions!$N89*(1+Assumptions!$O89)^(CD$290-1)*Assumptions!$F89*30.4*Assumptions!CD212</f>
        <v>34465.115723849995</v>
      </c>
      <c r="CE312" s="160">
        <f>Assumptions!$N89*(1+Assumptions!$O89)^(CE$290-1)*Assumptions!$F89*30.4*Assumptions!CE212</f>
        <v>34465.115723849995</v>
      </c>
      <c r="CF312" s="160">
        <f>Assumptions!$N89*(1+Assumptions!$O89)^(CF$290-1)*Assumptions!$F89*30.4*Assumptions!CF212</f>
        <v>34465.115723849995</v>
      </c>
      <c r="CG312" s="160">
        <f>Assumptions!$N89*(1+Assumptions!$O89)^(CG$290-1)*Assumptions!$F89*30.4*Assumptions!CG212</f>
        <v>34465.115723849995</v>
      </c>
      <c r="CH312" s="160">
        <f>Assumptions!$N89*(1+Assumptions!$O89)^(CH$290-1)*Assumptions!$F89*30.4*Assumptions!CH212</f>
        <v>34465.115723849995</v>
      </c>
      <c r="CI312" s="160">
        <f>Assumptions!$N89*(1+Assumptions!$O89)^(CI$290-1)*Assumptions!$F89*30.4*Assumptions!CI212</f>
        <v>34465.115723849995</v>
      </c>
      <c r="CJ312" s="160">
        <f>Assumptions!$N89*(1+Assumptions!$O89)^(CJ$290-1)*Assumptions!$F89*30.4*Assumptions!CJ212</f>
        <v>34465.115723849995</v>
      </c>
      <c r="CK312" s="160">
        <f>Assumptions!$N89*(1+Assumptions!$O89)^(CK$290-1)*Assumptions!$F89*30.4*Assumptions!CK212</f>
        <v>36188.371510042503</v>
      </c>
      <c r="CL312" s="160">
        <f>Assumptions!$N89*(1+Assumptions!$O89)^(CL$290-1)*Assumptions!$F89*30.4*Assumptions!CL212</f>
        <v>36188.371510042503</v>
      </c>
      <c r="CM312" s="160">
        <f>Assumptions!$N89*(1+Assumptions!$O89)^(CM$290-1)*Assumptions!$F89*30.4*Assumptions!CM212</f>
        <v>36188.371510042503</v>
      </c>
      <c r="CN312" s="160">
        <f>Assumptions!$N89*(1+Assumptions!$O89)^(CN$290-1)*Assumptions!$F89*30.4*Assumptions!CN212</f>
        <v>36188.371510042503</v>
      </c>
      <c r="CO312" s="160">
        <f>Assumptions!$N89*(1+Assumptions!$O89)^(CO$290-1)*Assumptions!$F89*30.4*Assumptions!CO212</f>
        <v>36188.371510042503</v>
      </c>
      <c r="CP312" s="160">
        <f>Assumptions!$N89*(1+Assumptions!$O89)^(CP$290-1)*Assumptions!$F89*30.4*Assumptions!CP212</f>
        <v>36188.371510042503</v>
      </c>
      <c r="CQ312" s="160">
        <f>Assumptions!$N89*(1+Assumptions!$O89)^(CQ$290-1)*Assumptions!$F89*30.4*Assumptions!CQ212</f>
        <v>36188.371510042503</v>
      </c>
      <c r="CR312" s="160">
        <f>Assumptions!$N89*(1+Assumptions!$O89)^(CR$290-1)*Assumptions!$F89*30.4*Assumptions!CR212</f>
        <v>36188.371510042503</v>
      </c>
      <c r="CS312" s="160">
        <f>Assumptions!$N89*(1+Assumptions!$O89)^(CS$290-1)*Assumptions!$F89*30.4*Assumptions!CS212</f>
        <v>36188.371510042503</v>
      </c>
      <c r="CT312" s="160">
        <f>Assumptions!$N89*(1+Assumptions!$O89)^(CT$290-1)*Assumptions!$F89*30.4*Assumptions!CT212</f>
        <v>36188.371510042503</v>
      </c>
      <c r="CU312" s="160">
        <f>Assumptions!$N89*(1+Assumptions!$O89)^(CU$290-1)*Assumptions!$F89*30.4*Assumptions!CU212</f>
        <v>36188.371510042503</v>
      </c>
      <c r="CV312" s="160">
        <f>Assumptions!$N89*(1+Assumptions!$O89)^(CV$290-1)*Assumptions!$F89*30.4*Assumptions!CV212</f>
        <v>36188.371510042503</v>
      </c>
      <c r="CW312" s="160">
        <f>Assumptions!$N89*(1+Assumptions!$O89)^(CW$290-1)*Assumptions!$F89*30.4*Assumptions!CW212</f>
        <v>37997.790085544621</v>
      </c>
      <c r="CX312" s="160">
        <f>Assumptions!$N89*(1+Assumptions!$O89)^(CX$290-1)*Assumptions!$F89*30.4*Assumptions!CX212</f>
        <v>37997.790085544621</v>
      </c>
      <c r="CY312" s="160">
        <f>Assumptions!$N89*(1+Assumptions!$O89)^(CY$290-1)*Assumptions!$F89*30.4*Assumptions!CY212</f>
        <v>37997.790085544621</v>
      </c>
      <c r="CZ312" s="160">
        <f>Assumptions!$N89*(1+Assumptions!$O89)^(CZ$290-1)*Assumptions!$F89*30.4*Assumptions!CZ212</f>
        <v>37997.790085544621</v>
      </c>
      <c r="DA312" s="160">
        <f>Assumptions!$N89*(1+Assumptions!$O89)^(DA$290-1)*Assumptions!$F89*30.4*Assumptions!DA212</f>
        <v>37997.790085544621</v>
      </c>
      <c r="DB312" s="160">
        <f>Assumptions!$N89*(1+Assumptions!$O89)^(DB$290-1)*Assumptions!$F89*30.4*Assumptions!DB212</f>
        <v>37997.790085544621</v>
      </c>
      <c r="DC312" s="160">
        <f>Assumptions!$N89*(1+Assumptions!$O89)^(DC$290-1)*Assumptions!$F89*30.4*Assumptions!DC212</f>
        <v>37997.790085544621</v>
      </c>
      <c r="DD312" s="160">
        <f>Assumptions!$N89*(1+Assumptions!$O89)^(DD$290-1)*Assumptions!$F89*30.4*Assumptions!DD212</f>
        <v>37997.790085544621</v>
      </c>
      <c r="DE312" s="160">
        <f>Assumptions!$N89*(1+Assumptions!$O89)^(DE$290-1)*Assumptions!$F89*30.4*Assumptions!DE212</f>
        <v>37997.790085544621</v>
      </c>
      <c r="DF312" s="160">
        <f>Assumptions!$N89*(1+Assumptions!$O89)^(DF$290-1)*Assumptions!$F89*30.4*Assumptions!DF212</f>
        <v>37997.790085544621</v>
      </c>
      <c r="DG312" s="160">
        <f>Assumptions!$N89*(1+Assumptions!$O89)^(DG$290-1)*Assumptions!$F89*30.4*Assumptions!DG212</f>
        <v>37997.790085544621</v>
      </c>
      <c r="DH312" s="160">
        <f>Assumptions!$N89*(1+Assumptions!$O89)^(DH$290-1)*Assumptions!$F89*30.4*Assumptions!DH212</f>
        <v>37997.790085544621</v>
      </c>
      <c r="DI312" s="160">
        <f>Assumptions!$N89*(1+Assumptions!$O89)^(DI$290-1)*Assumptions!$F89*30.4*Assumptions!DI212</f>
        <v>39897.679589821862</v>
      </c>
      <c r="DJ312" s="160">
        <f>Assumptions!$N89*(1+Assumptions!$O89)^(DJ$290-1)*Assumptions!$F89*30.4*Assumptions!DJ212</f>
        <v>39897.679589821862</v>
      </c>
      <c r="DK312" s="160">
        <f>Assumptions!$N89*(1+Assumptions!$O89)^(DK$290-1)*Assumptions!$F89*30.4*Assumptions!DK212</f>
        <v>39897.679589821862</v>
      </c>
      <c r="DL312" s="160">
        <f>Assumptions!$N89*(1+Assumptions!$O89)^(DL$290-1)*Assumptions!$F89*30.4*Assumptions!DL212</f>
        <v>39897.679589821862</v>
      </c>
      <c r="DM312" s="160">
        <f>Assumptions!$N89*(1+Assumptions!$O89)^(DM$290-1)*Assumptions!$F89*30.4*Assumptions!DM212</f>
        <v>39897.679589821862</v>
      </c>
      <c r="DN312" s="160">
        <f>Assumptions!$N89*(1+Assumptions!$O89)^(DN$290-1)*Assumptions!$F89*30.4*Assumptions!DN212</f>
        <v>39897.679589821862</v>
      </c>
      <c r="DO312" s="160">
        <f>Assumptions!$N89*(1+Assumptions!$O89)^(DO$290-1)*Assumptions!$F89*30.4*Assumptions!DO212</f>
        <v>39897.679589821862</v>
      </c>
      <c r="DP312" s="160">
        <f>Assumptions!$N89*(1+Assumptions!$O89)^(DP$290-1)*Assumptions!$F89*30.4*Assumptions!DP212</f>
        <v>39897.679589821862</v>
      </c>
      <c r="DQ312" s="160">
        <f>Assumptions!$N89*(1+Assumptions!$O89)^(DQ$290-1)*Assumptions!$F89*30.4*Assumptions!DQ212</f>
        <v>39897.679589821862</v>
      </c>
      <c r="DR312" s="160">
        <f>Assumptions!$N89*(1+Assumptions!$O89)^(DR$290-1)*Assumptions!$F89*30.4*Assumptions!DR212</f>
        <v>39897.679589821862</v>
      </c>
      <c r="DS312" s="160">
        <f>Assumptions!$N89*(1+Assumptions!$O89)^(DS$290-1)*Assumptions!$F89*30.4*Assumptions!DS212</f>
        <v>39897.679589821862</v>
      </c>
      <c r="DT312" s="160">
        <f>Assumptions!$N89*(1+Assumptions!$O89)^(DT$290-1)*Assumptions!$F89*30.4*Assumptions!DT212</f>
        <v>39897.679589821862</v>
      </c>
      <c r="DU312" s="160">
        <f>Assumptions!$N89*(1+Assumptions!$O89)^(DU$290-1)*Assumptions!$F89*30.4*Assumptions!DU212</f>
        <v>41892.563569312952</v>
      </c>
      <c r="DV312" s="160">
        <f>Assumptions!$N89*(1+Assumptions!$O89)^(DV$290-1)*Assumptions!$F89*30.4*Assumptions!DV212</f>
        <v>41892.563569312952</v>
      </c>
      <c r="DW312" s="160">
        <f>Assumptions!$N89*(1+Assumptions!$O89)^(DW$290-1)*Assumptions!$F89*30.4*Assumptions!DW212</f>
        <v>41892.563569312952</v>
      </c>
      <c r="DX312" s="160">
        <f>Assumptions!$N89*(1+Assumptions!$O89)^(DX$290-1)*Assumptions!$F89*30.4*Assumptions!DX212</f>
        <v>41892.563569312952</v>
      </c>
      <c r="DY312" s="160">
        <f>Assumptions!$N89*(1+Assumptions!$O89)^(DY$290-1)*Assumptions!$F89*30.4*Assumptions!DY212</f>
        <v>41892.563569312952</v>
      </c>
      <c r="DZ312" s="160">
        <f>Assumptions!$N89*(1+Assumptions!$O89)^(DZ$290-1)*Assumptions!$F89*30.4*Assumptions!DZ212</f>
        <v>41892.563569312952</v>
      </c>
      <c r="EA312" s="160">
        <f>Assumptions!$N89*(1+Assumptions!$O89)^(EA$290-1)*Assumptions!$F89*30.4*Assumptions!EA212</f>
        <v>41892.563569312952</v>
      </c>
      <c r="EB312" s="160">
        <f>Assumptions!$N89*(1+Assumptions!$O89)^(EB$290-1)*Assumptions!$F89*30.4*Assumptions!EB212</f>
        <v>41892.563569312952</v>
      </c>
      <c r="EC312" s="160">
        <f>Assumptions!$N89*(1+Assumptions!$O89)^(EC$290-1)*Assumptions!$F89*30.4*Assumptions!EC212</f>
        <v>41892.563569312952</v>
      </c>
      <c r="ED312" s="160">
        <f>Assumptions!$N89*(1+Assumptions!$O89)^(ED$290-1)*Assumptions!$F89*30.4*Assumptions!ED212</f>
        <v>41892.563569312952</v>
      </c>
      <c r="EE312" s="160">
        <f>Assumptions!$N89*(1+Assumptions!$O89)^(EE$290-1)*Assumptions!$F89*30.4*Assumptions!EE212</f>
        <v>41892.563569312952</v>
      </c>
      <c r="EF312" s="160">
        <f>Assumptions!$N89*(1+Assumptions!$O89)^(EF$290-1)*Assumptions!$F89*30.4*Assumptions!EF212</f>
        <v>41892.563569312952</v>
      </c>
      <c r="EG312" s="160">
        <f>Assumptions!$N89*(1+Assumptions!$O89)^(EG$290-1)*Assumptions!$F89*30.4*Assumptions!EG212</f>
        <v>43987.191747778605</v>
      </c>
      <c r="EH312" s="160">
        <f>Assumptions!$N89*(1+Assumptions!$O89)^(EH$290-1)*Assumptions!$F89*30.4*Assumptions!EH212</f>
        <v>43987.191747778605</v>
      </c>
      <c r="EI312" s="160">
        <f>Assumptions!$N89*(1+Assumptions!$O89)^(EI$290-1)*Assumptions!$F89*30.4*Assumptions!EI212</f>
        <v>43987.191747778605</v>
      </c>
      <c r="EJ312" s="160">
        <f>Assumptions!$N89*(1+Assumptions!$O89)^(EJ$290-1)*Assumptions!$F89*30.4*Assumptions!EJ212</f>
        <v>43987.191747778605</v>
      </c>
      <c r="EK312" s="160">
        <f>Assumptions!$N89*(1+Assumptions!$O89)^(EK$290-1)*Assumptions!$F89*30.4*Assumptions!EK212</f>
        <v>43987.191747778605</v>
      </c>
      <c r="EL312" s="160">
        <f>Assumptions!$N89*(1+Assumptions!$O89)^(EL$290-1)*Assumptions!$F89*30.4*Assumptions!EL212</f>
        <v>43987.191747778605</v>
      </c>
      <c r="EM312" s="160">
        <f>Assumptions!$N89*(1+Assumptions!$O89)^(EM$290-1)*Assumptions!$F89*30.4*Assumptions!EM212</f>
        <v>43987.191747778605</v>
      </c>
      <c r="EN312" s="160">
        <f>Assumptions!$N89*(1+Assumptions!$O89)^(EN$290-1)*Assumptions!$F89*30.4*Assumptions!EN212</f>
        <v>43987.191747778605</v>
      </c>
      <c r="EO312" s="160">
        <f>Assumptions!$N89*(1+Assumptions!$O89)^(EO$290-1)*Assumptions!$F89*30.4*Assumptions!EO212</f>
        <v>43987.191747778605</v>
      </c>
      <c r="EP312" s="160">
        <f>Assumptions!$N89*(1+Assumptions!$O89)^(EP$290-1)*Assumptions!$F89*30.4*Assumptions!EP212</f>
        <v>43987.191747778605</v>
      </c>
      <c r="EQ312" s="160">
        <f>Assumptions!$N89*(1+Assumptions!$O89)^(EQ$290-1)*Assumptions!$F89*30.4*Assumptions!EQ212</f>
        <v>43987.191747778605</v>
      </c>
      <c r="ER312" s="160">
        <f>Assumptions!$N89*(1+Assumptions!$O89)^(ER$290-1)*Assumptions!$F89*30.4*Assumptions!ER212</f>
        <v>43987.191747778605</v>
      </c>
      <c r="ES312" s="160">
        <f>Assumptions!$N89*(1+Assumptions!$O89)^(ES$290-1)*Assumptions!$F89*30.4*Assumptions!ES212</f>
        <v>46186.551335167525</v>
      </c>
      <c r="ET312" s="160">
        <f>Assumptions!$N89*(1+Assumptions!$O89)^(ET$290-1)*Assumptions!$F89*30.4*Assumptions!ET212</f>
        <v>0</v>
      </c>
      <c r="EU312" s="160">
        <f>Assumptions!$N89*(1+Assumptions!$O89)^(EU$290-1)*Assumptions!$F89*30.4*Assumptions!EU212</f>
        <v>0</v>
      </c>
      <c r="EV312" s="160">
        <f>Assumptions!$N89*(1+Assumptions!$O89)^(EV$290-1)*Assumptions!$F89*30.4*Assumptions!EV212</f>
        <v>0</v>
      </c>
      <c r="EW312" s="160">
        <f>Assumptions!$N89*(1+Assumptions!$O89)^(EW$290-1)*Assumptions!$F89*30.4*Assumptions!EW212</f>
        <v>0</v>
      </c>
      <c r="EX312" s="160">
        <f>Assumptions!$N89*(1+Assumptions!$O89)^(EX$290-1)*Assumptions!$F89*30.4*Assumptions!EX212</f>
        <v>0</v>
      </c>
      <c r="EY312" s="160">
        <f>Assumptions!$N89*(1+Assumptions!$O89)^(EY$290-1)*Assumptions!$F89*30.4*Assumptions!EY212</f>
        <v>0</v>
      </c>
      <c r="EZ312" s="160">
        <f>Assumptions!$N89*(1+Assumptions!$O89)^(EZ$290-1)*Assumptions!$F89*30.4*Assumptions!EZ212</f>
        <v>0</v>
      </c>
      <c r="FA312" s="160">
        <f>Assumptions!$N89*(1+Assumptions!$O89)^(FA$290-1)*Assumptions!$F89*30.4*Assumptions!FA212</f>
        <v>0</v>
      </c>
      <c r="FB312" s="160">
        <f>Assumptions!$N89*(1+Assumptions!$O89)^(FB$290-1)*Assumptions!$F89*30.4*Assumptions!FB212</f>
        <v>0</v>
      </c>
      <c r="FC312" s="160">
        <f>Assumptions!$N89*(1+Assumptions!$O89)^(FC$290-1)*Assumptions!$F89*30.4*Assumptions!FC212</f>
        <v>0</v>
      </c>
      <c r="FD312" s="160">
        <f>Assumptions!$N89*(1+Assumptions!$O89)^(FD$290-1)*Assumptions!$F89*30.4*Assumptions!FD212</f>
        <v>0</v>
      </c>
      <c r="FE312" s="160">
        <f>Assumptions!$N89*(1+Assumptions!$O89)^(FE$290-1)*Assumptions!$F89*30.4*Assumptions!FE212</f>
        <v>0</v>
      </c>
      <c r="FF312" s="160">
        <f>Assumptions!$N89*(1+Assumptions!$O89)^(FF$290-1)*Assumptions!$F89*30.4*Assumptions!FF212</f>
        <v>0</v>
      </c>
      <c r="FG312" s="160">
        <f>Assumptions!$N89*(1+Assumptions!$O89)^(FG$290-1)*Assumptions!$F89*30.4*Assumptions!FG212</f>
        <v>0</v>
      </c>
      <c r="FH312" s="160">
        <f>Assumptions!$N89*(1+Assumptions!$O89)^(FH$290-1)*Assumptions!$F89*30.4*Assumptions!FH212</f>
        <v>0</v>
      </c>
      <c r="FI312" s="160">
        <f>Assumptions!$N89*(1+Assumptions!$O89)^(FI$290-1)*Assumptions!$F89*30.4*Assumptions!FI212</f>
        <v>0</v>
      </c>
      <c r="FJ312" s="160">
        <f>Assumptions!$N89*(1+Assumptions!$O89)^(FJ$290-1)*Assumptions!$F89*30.4*Assumptions!FJ212</f>
        <v>0</v>
      </c>
      <c r="FK312" s="160">
        <f>Assumptions!$N89*(1+Assumptions!$O89)^(FK$290-1)*Assumptions!$F89*30.4*Assumptions!FK212</f>
        <v>0</v>
      </c>
      <c r="FL312" s="160">
        <f>Assumptions!$N89*(1+Assumptions!$O89)^(FL$290-1)*Assumptions!$F89*30.4*Assumptions!FL212</f>
        <v>0</v>
      </c>
      <c r="FM312" s="160">
        <f>Assumptions!$N89*(1+Assumptions!$O89)^(FM$290-1)*Assumptions!$F89*30.4*Assumptions!FM212</f>
        <v>0</v>
      </c>
      <c r="FN312" s="160">
        <f>Assumptions!$N89*(1+Assumptions!$O89)^(FN$290-1)*Assumptions!$F89*30.4*Assumptions!FN212</f>
        <v>0</v>
      </c>
      <c r="FO312" s="160">
        <f>Assumptions!$N89*(1+Assumptions!$O89)^(FO$290-1)*Assumptions!$F89*30.4*Assumptions!FO212</f>
        <v>0</v>
      </c>
      <c r="FP312" s="160">
        <f>Assumptions!$N89*(1+Assumptions!$O89)^(FP$290-1)*Assumptions!$F89*30.4*Assumptions!FP212</f>
        <v>0</v>
      </c>
      <c r="FQ312" s="160">
        <f>Assumptions!$N89*(1+Assumptions!$O89)^(FQ$290-1)*Assumptions!$F89*30.4*Assumptions!FQ212</f>
        <v>0</v>
      </c>
      <c r="FR312" s="160">
        <f>Assumptions!$N89*(1+Assumptions!$O89)^(FR$290-1)*Assumptions!$F89*30.4*Assumptions!FR212</f>
        <v>0</v>
      </c>
      <c r="FS312" s="160">
        <f>Assumptions!$N89*(1+Assumptions!$O89)^(FS$290-1)*Assumptions!$F89*30.4*Assumptions!FS212</f>
        <v>0</v>
      </c>
      <c r="FT312" s="160">
        <f>Assumptions!$N89*(1+Assumptions!$O89)^(FT$290-1)*Assumptions!$F89*30.4*Assumptions!FT212</f>
        <v>0</v>
      </c>
      <c r="FU312" s="160">
        <f>Assumptions!$N89*(1+Assumptions!$O89)^(FU$290-1)*Assumptions!$F89*30.4*Assumptions!FU212</f>
        <v>0</v>
      </c>
      <c r="FV312" s="160">
        <f>Assumptions!$N89*(1+Assumptions!$O89)^(FV$290-1)*Assumptions!$F89*30.4*Assumptions!FV212</f>
        <v>0</v>
      </c>
      <c r="FW312" s="160">
        <f>Assumptions!$N89*(1+Assumptions!$O89)^(FW$290-1)*Assumptions!$F89*30.4*Assumptions!FW212</f>
        <v>0</v>
      </c>
      <c r="FX312" s="160">
        <f>Assumptions!$N89*(1+Assumptions!$O89)^(FX$290-1)*Assumptions!$F89*30.4*Assumptions!FX212</f>
        <v>0</v>
      </c>
      <c r="FY312" s="160">
        <f>Assumptions!$N89*(1+Assumptions!$O89)^(FY$290-1)*Assumptions!$F89*30.4*Assumptions!FY212</f>
        <v>0</v>
      </c>
      <c r="FZ312" s="160">
        <f>Assumptions!$N89*(1+Assumptions!$O89)^(FZ$290-1)*Assumptions!$F89*30.4*Assumptions!FZ212</f>
        <v>0</v>
      </c>
      <c r="GA312" s="160">
        <f>Assumptions!$N89*(1+Assumptions!$O89)^(GA$290-1)*Assumptions!$F89*30.4*Assumptions!GA212</f>
        <v>0</v>
      </c>
      <c r="GB312" s="160">
        <f>Assumptions!$N89*(1+Assumptions!$O89)^(GB$290-1)*Assumptions!$F89*30.4*Assumptions!GB212</f>
        <v>0</v>
      </c>
      <c r="GC312" s="160">
        <f>Assumptions!$N89*(1+Assumptions!$O89)^(GC$290-1)*Assumptions!$F89*30.4*Assumptions!GC212</f>
        <v>0</v>
      </c>
      <c r="GD312" s="160">
        <f>Assumptions!$N89*(1+Assumptions!$O89)^(GD$290-1)*Assumptions!$F89*30.4*Assumptions!GD212</f>
        <v>0</v>
      </c>
      <c r="GE312" s="160">
        <f>Assumptions!$N89*(1+Assumptions!$O89)^(GE$290-1)*Assumptions!$F89*30.4*Assumptions!GE212</f>
        <v>0</v>
      </c>
      <c r="GF312" s="160">
        <f>Assumptions!$N89*(1+Assumptions!$O89)^(GF$290-1)*Assumptions!$F89*30.4*Assumptions!GF212</f>
        <v>0</v>
      </c>
      <c r="GG312" s="160">
        <f>Assumptions!$N89*(1+Assumptions!$O89)^(GG$290-1)*Assumptions!$F89*30.4*Assumptions!GG212</f>
        <v>0</v>
      </c>
    </row>
    <row r="313" spans="2:189" s="155" customFormat="1">
      <c r="B313" s="148">
        <v>3</v>
      </c>
      <c r="C313" s="184" t="str">
        <f t="shared" si="397"/>
        <v>Small Tenant</v>
      </c>
      <c r="D313" s="187"/>
      <c r="E313" s="160">
        <f>Assumptions!$N90*(1+Assumptions!$O90)^(E$290-1)*Assumptions!$F90*30.4*Assumptions!E213</f>
        <v>4864</v>
      </c>
      <c r="F313" s="160">
        <f>Assumptions!$N90*(1+Assumptions!$O90)^(F$290-1)*Assumptions!$F90*30.4*Assumptions!F213</f>
        <v>4560</v>
      </c>
      <c r="G313" s="160">
        <f>Assumptions!$N90*(1+Assumptions!$O90)^(G$290-1)*Assumptions!$F90*30.4*Assumptions!G213</f>
        <v>4256</v>
      </c>
      <c r="H313" s="160">
        <f>Assumptions!$N90*(1+Assumptions!$O90)^(H$290-1)*Assumptions!$F90*30.4*Assumptions!H213</f>
        <v>5046.3999999999996</v>
      </c>
      <c r="I313" s="160">
        <f>Assumptions!$N90*(1+Assumptions!$O90)^(I$290-1)*Assumptions!$F90*30.4*Assumptions!I213</f>
        <v>5107.2</v>
      </c>
      <c r="J313" s="160">
        <f>Assumptions!$N90*(1+Assumptions!$O90)^(J$290-1)*Assumptions!$F90*30.4*Assumptions!J213</f>
        <v>5168</v>
      </c>
      <c r="K313" s="160">
        <f>Assumptions!$N90*(1+Assumptions!$O90)^(K$290-1)*Assumptions!$F90*30.4*Assumptions!K213</f>
        <v>5228.8</v>
      </c>
      <c r="L313" s="160">
        <f>Assumptions!$N90*(1+Assumptions!$O90)^(L$290-1)*Assumptions!$F90*30.4*Assumptions!L213</f>
        <v>5289.6</v>
      </c>
      <c r="M313" s="160">
        <f>Assumptions!$N90*(1+Assumptions!$O90)^(M$290-1)*Assumptions!$F90*30.4*Assumptions!M213</f>
        <v>5350.4</v>
      </c>
      <c r="N313" s="160">
        <f>Assumptions!$N90*(1+Assumptions!$O90)^(N$290-1)*Assumptions!$F90*30.4*Assumptions!N213</f>
        <v>5411.2</v>
      </c>
      <c r="O313" s="160">
        <f>Assumptions!$N90*(1+Assumptions!$O90)^(O$290-1)*Assumptions!$F90*30.4*Assumptions!O213</f>
        <v>5472</v>
      </c>
      <c r="P313" s="160">
        <f>Assumptions!$N90*(1+Assumptions!$O90)^(P$290-1)*Assumptions!$F90*30.4*Assumptions!P213</f>
        <v>5532.8</v>
      </c>
      <c r="Q313" s="160">
        <f>Assumptions!$N90*(1+Assumptions!$O90)^(Q$290-1)*Assumptions!$F90*30.4*Assumptions!Q213</f>
        <v>5426.4</v>
      </c>
      <c r="R313" s="160">
        <f>Assumptions!$N90*(1+Assumptions!$O90)^(R$290-1)*Assumptions!$F90*30.4*Assumptions!R213</f>
        <v>5426.4</v>
      </c>
      <c r="S313" s="160">
        <f>Assumptions!$N90*(1+Assumptions!$O90)^(S$290-1)*Assumptions!$F90*30.4*Assumptions!S213</f>
        <v>5426.4</v>
      </c>
      <c r="T313" s="160">
        <f>Assumptions!$N90*(1+Assumptions!$O90)^(T$290-1)*Assumptions!$F90*30.4*Assumptions!T213</f>
        <v>5426.4</v>
      </c>
      <c r="U313" s="160">
        <f>Assumptions!$N90*(1+Assumptions!$O90)^(U$290-1)*Assumptions!$F90*30.4*Assumptions!U213</f>
        <v>5426.4</v>
      </c>
      <c r="V313" s="160">
        <f>Assumptions!$N90*(1+Assumptions!$O90)^(V$290-1)*Assumptions!$F90*30.4*Assumptions!V213</f>
        <v>5426.4</v>
      </c>
      <c r="W313" s="160">
        <f>Assumptions!$N90*(1+Assumptions!$O90)^(W$290-1)*Assumptions!$F90*30.4*Assumptions!W213</f>
        <v>5426.4</v>
      </c>
      <c r="X313" s="160">
        <f>Assumptions!$N90*(1+Assumptions!$O90)^(X$290-1)*Assumptions!$F90*30.4*Assumptions!X213</f>
        <v>5426.4</v>
      </c>
      <c r="Y313" s="160">
        <f>Assumptions!$N90*(1+Assumptions!$O90)^(Y$290-1)*Assumptions!$F90*30.4*Assumptions!Y213</f>
        <v>5426.4</v>
      </c>
      <c r="Z313" s="160">
        <f>Assumptions!$N90*(1+Assumptions!$O90)^(Z$290-1)*Assumptions!$F90*30.4*Assumptions!Z213</f>
        <v>5426.4</v>
      </c>
      <c r="AA313" s="160">
        <f>Assumptions!$N90*(1+Assumptions!$O90)^(AA$290-1)*Assumptions!$F90*30.4*Assumptions!AA213</f>
        <v>5426.4</v>
      </c>
      <c r="AB313" s="160">
        <f>Assumptions!$N90*(1+Assumptions!$O90)^(AB$290-1)*Assumptions!$F90*30.4*Assumptions!AB213</f>
        <v>5426.4</v>
      </c>
      <c r="AC313" s="160">
        <f>Assumptions!$N90*(1+Assumptions!$O90)^(AC$290-1)*Assumptions!$F90*30.4*Assumptions!AC213</f>
        <v>5697.7199999999993</v>
      </c>
      <c r="AD313" s="160">
        <f>Assumptions!$N90*(1+Assumptions!$O90)^(AD$290-1)*Assumptions!$F90*30.4*Assumptions!AD213</f>
        <v>5697.7199999999993</v>
      </c>
      <c r="AE313" s="160">
        <f>Assumptions!$N90*(1+Assumptions!$O90)^(AE$290-1)*Assumptions!$F90*30.4*Assumptions!AE213</f>
        <v>5697.7199999999993</v>
      </c>
      <c r="AF313" s="160">
        <f>Assumptions!$N90*(1+Assumptions!$O90)^(AF$290-1)*Assumptions!$F90*30.4*Assumptions!AF213</f>
        <v>5697.7199999999993</v>
      </c>
      <c r="AG313" s="160">
        <f>Assumptions!$N90*(1+Assumptions!$O90)^(AG$290-1)*Assumptions!$F90*30.4*Assumptions!AG213</f>
        <v>5697.7199999999993</v>
      </c>
      <c r="AH313" s="160">
        <f>Assumptions!$N90*(1+Assumptions!$O90)^(AH$290-1)*Assumptions!$F90*30.4*Assumptions!AH213</f>
        <v>5697.7199999999993</v>
      </c>
      <c r="AI313" s="160">
        <f>Assumptions!$N90*(1+Assumptions!$O90)^(AI$290-1)*Assumptions!$F90*30.4*Assumptions!AI213</f>
        <v>5697.7199999999993</v>
      </c>
      <c r="AJ313" s="160">
        <f>Assumptions!$N90*(1+Assumptions!$O90)^(AJ$290-1)*Assumptions!$F90*30.4*Assumptions!AJ213</f>
        <v>5697.7199999999993</v>
      </c>
      <c r="AK313" s="160">
        <f>Assumptions!$N90*(1+Assumptions!$O90)^(AK$290-1)*Assumptions!$F90*30.4*Assumptions!AK213</f>
        <v>5697.7199999999993</v>
      </c>
      <c r="AL313" s="160">
        <f>Assumptions!$N90*(1+Assumptions!$O90)^(AL$290-1)*Assumptions!$F90*30.4*Assumptions!AL213</f>
        <v>5697.7199999999993</v>
      </c>
      <c r="AM313" s="160">
        <f>Assumptions!$N90*(1+Assumptions!$O90)^(AM$290-1)*Assumptions!$F90*30.4*Assumptions!AM213</f>
        <v>5697.7199999999993</v>
      </c>
      <c r="AN313" s="160">
        <f>Assumptions!$N90*(1+Assumptions!$O90)^(AN$290-1)*Assumptions!$F90*30.4*Assumptions!AN213</f>
        <v>5697.7199999999993</v>
      </c>
      <c r="AO313" s="160">
        <f>Assumptions!$N90*(1+Assumptions!$O90)^(AO$290-1)*Assumptions!$F90*30.4*Assumptions!AO213</f>
        <v>5982.6060000000007</v>
      </c>
      <c r="AP313" s="160">
        <f>Assumptions!$N90*(1+Assumptions!$O90)^(AP$290-1)*Assumptions!$F90*30.4*Assumptions!AP213</f>
        <v>5982.6060000000007</v>
      </c>
      <c r="AQ313" s="160">
        <f>Assumptions!$N90*(1+Assumptions!$O90)^(AQ$290-1)*Assumptions!$F90*30.4*Assumptions!AQ213</f>
        <v>5982.6060000000007</v>
      </c>
      <c r="AR313" s="160">
        <f>Assumptions!$N90*(1+Assumptions!$O90)^(AR$290-1)*Assumptions!$F90*30.4*Assumptions!AR213</f>
        <v>5982.6060000000007</v>
      </c>
      <c r="AS313" s="160">
        <f>Assumptions!$N90*(1+Assumptions!$O90)^(AS$290-1)*Assumptions!$F90*30.4*Assumptions!AS213</f>
        <v>5982.6060000000007</v>
      </c>
      <c r="AT313" s="160">
        <f>Assumptions!$N90*(1+Assumptions!$O90)^(AT$290-1)*Assumptions!$F90*30.4*Assumptions!AT213</f>
        <v>5982.6060000000007</v>
      </c>
      <c r="AU313" s="160">
        <f>Assumptions!$N90*(1+Assumptions!$O90)^(AU$290-1)*Assumptions!$F90*30.4*Assumptions!AU213</f>
        <v>5982.6060000000007</v>
      </c>
      <c r="AV313" s="160">
        <f>Assumptions!$N90*(1+Assumptions!$O90)^(AV$290-1)*Assumptions!$F90*30.4*Assumptions!AV213</f>
        <v>5982.6060000000007</v>
      </c>
      <c r="AW313" s="160">
        <f>Assumptions!$N90*(1+Assumptions!$O90)^(AW$290-1)*Assumptions!$F90*30.4*Assumptions!AW213</f>
        <v>5982.6060000000007</v>
      </c>
      <c r="AX313" s="160">
        <f>Assumptions!$N90*(1+Assumptions!$O90)^(AX$290-1)*Assumptions!$F90*30.4*Assumptions!AX213</f>
        <v>5982.6060000000007</v>
      </c>
      <c r="AY313" s="160">
        <f>Assumptions!$N90*(1+Assumptions!$O90)^(AY$290-1)*Assumptions!$F90*30.4*Assumptions!AY213</f>
        <v>5982.6060000000007</v>
      </c>
      <c r="AZ313" s="160">
        <f>Assumptions!$N90*(1+Assumptions!$O90)^(AZ$290-1)*Assumptions!$F90*30.4*Assumptions!AZ213</f>
        <v>5982.6060000000007</v>
      </c>
      <c r="BA313" s="160">
        <f>Assumptions!$N90*(1+Assumptions!$O90)^(BA$290-1)*Assumptions!$F90*30.4*Assumptions!BA213</f>
        <v>6281.7362999999996</v>
      </c>
      <c r="BB313" s="160">
        <f>Assumptions!$N90*(1+Assumptions!$O90)^(BB$290-1)*Assumptions!$F90*30.4*Assumptions!BB213</f>
        <v>6281.7362999999996</v>
      </c>
      <c r="BC313" s="160">
        <f>Assumptions!$N90*(1+Assumptions!$O90)^(BC$290-1)*Assumptions!$F90*30.4*Assumptions!BC213</f>
        <v>6281.7362999999996</v>
      </c>
      <c r="BD313" s="160">
        <f>Assumptions!$N90*(1+Assumptions!$O90)^(BD$290-1)*Assumptions!$F90*30.4*Assumptions!BD213</f>
        <v>6281.7362999999996</v>
      </c>
      <c r="BE313" s="160">
        <f>Assumptions!$N90*(1+Assumptions!$O90)^(BE$290-1)*Assumptions!$F90*30.4*Assumptions!BE213</f>
        <v>6281.7362999999996</v>
      </c>
      <c r="BF313" s="160">
        <f>Assumptions!$N90*(1+Assumptions!$O90)^(BF$290-1)*Assumptions!$F90*30.4*Assumptions!BF213</f>
        <v>6281.7362999999996</v>
      </c>
      <c r="BG313" s="160">
        <f>Assumptions!$N90*(1+Assumptions!$O90)^(BG$290-1)*Assumptions!$F90*30.4*Assumptions!BG213</f>
        <v>6281.7362999999996</v>
      </c>
      <c r="BH313" s="160">
        <f>Assumptions!$N90*(1+Assumptions!$O90)^(BH$290-1)*Assumptions!$F90*30.4*Assumptions!BH213</f>
        <v>6281.7362999999996</v>
      </c>
      <c r="BI313" s="160">
        <f>Assumptions!$N90*(1+Assumptions!$O90)^(BI$290-1)*Assumptions!$F90*30.4*Assumptions!BI213</f>
        <v>6281.7362999999996</v>
      </c>
      <c r="BJ313" s="160">
        <f>Assumptions!$N90*(1+Assumptions!$O90)^(BJ$290-1)*Assumptions!$F90*30.4*Assumptions!BJ213</f>
        <v>6281.7362999999996</v>
      </c>
      <c r="BK313" s="160">
        <f>Assumptions!$N90*(1+Assumptions!$O90)^(BK$290-1)*Assumptions!$F90*30.4*Assumptions!BK213</f>
        <v>6281.7362999999996</v>
      </c>
      <c r="BL313" s="160">
        <f>Assumptions!$N90*(1+Assumptions!$O90)^(BL$290-1)*Assumptions!$F90*30.4*Assumptions!BL213</f>
        <v>6281.7362999999996</v>
      </c>
      <c r="BM313" s="160">
        <f>Assumptions!$N90*(1+Assumptions!$O90)^(BM$290-1)*Assumptions!$F90*30.4*Assumptions!BM213</f>
        <v>6595.8231150000011</v>
      </c>
      <c r="BN313" s="160">
        <f>Assumptions!$N90*(1+Assumptions!$O90)^(BN$290-1)*Assumptions!$F90*30.4*Assumptions!BN213</f>
        <v>6595.8231150000011</v>
      </c>
      <c r="BO313" s="160">
        <f>Assumptions!$N90*(1+Assumptions!$O90)^(BO$290-1)*Assumptions!$F90*30.4*Assumptions!BO213</f>
        <v>6595.8231150000011</v>
      </c>
      <c r="BP313" s="160">
        <f>Assumptions!$N90*(1+Assumptions!$O90)^(BP$290-1)*Assumptions!$F90*30.4*Assumptions!BP213</f>
        <v>6595.8231150000011</v>
      </c>
      <c r="BQ313" s="160">
        <f>Assumptions!$N90*(1+Assumptions!$O90)^(BQ$290-1)*Assumptions!$F90*30.4*Assumptions!BQ213</f>
        <v>6595.8231150000011</v>
      </c>
      <c r="BR313" s="160">
        <f>Assumptions!$N90*(1+Assumptions!$O90)^(BR$290-1)*Assumptions!$F90*30.4*Assumptions!BR213</f>
        <v>6595.8231150000011</v>
      </c>
      <c r="BS313" s="160">
        <f>Assumptions!$N90*(1+Assumptions!$O90)^(BS$290-1)*Assumptions!$F90*30.4*Assumptions!BS213</f>
        <v>6595.8231150000011</v>
      </c>
      <c r="BT313" s="160">
        <f>Assumptions!$N90*(1+Assumptions!$O90)^(BT$290-1)*Assumptions!$F90*30.4*Assumptions!BT213</f>
        <v>6595.8231150000011</v>
      </c>
      <c r="BU313" s="160">
        <f>Assumptions!$N90*(1+Assumptions!$O90)^(BU$290-1)*Assumptions!$F90*30.4*Assumptions!BU213</f>
        <v>6595.8231150000011</v>
      </c>
      <c r="BV313" s="160">
        <f>Assumptions!$N90*(1+Assumptions!$O90)^(BV$290-1)*Assumptions!$F90*30.4*Assumptions!BV213</f>
        <v>6595.8231150000011</v>
      </c>
      <c r="BW313" s="160">
        <f>Assumptions!$N90*(1+Assumptions!$O90)^(BW$290-1)*Assumptions!$F90*30.4*Assumptions!BW213</f>
        <v>6595.8231150000011</v>
      </c>
      <c r="BX313" s="160">
        <f>Assumptions!$N90*(1+Assumptions!$O90)^(BX$290-1)*Assumptions!$F90*30.4*Assumptions!BX213</f>
        <v>6595.8231150000011</v>
      </c>
      <c r="BY313" s="160">
        <f>Assumptions!$N90*(1+Assumptions!$O90)^(BY$290-1)*Assumptions!$F90*30.4*Assumptions!BY213</f>
        <v>6925.6142707500003</v>
      </c>
      <c r="BZ313" s="160">
        <f>Assumptions!$N90*(1+Assumptions!$O90)^(BZ$290-1)*Assumptions!$F90*30.4*Assumptions!BZ213</f>
        <v>6925.6142707500003</v>
      </c>
      <c r="CA313" s="160">
        <f>Assumptions!$N90*(1+Assumptions!$O90)^(CA$290-1)*Assumptions!$F90*30.4*Assumptions!CA213</f>
        <v>6925.6142707500003</v>
      </c>
      <c r="CB313" s="160">
        <f>Assumptions!$N90*(1+Assumptions!$O90)^(CB$290-1)*Assumptions!$F90*30.4*Assumptions!CB213</f>
        <v>6925.6142707500003</v>
      </c>
      <c r="CC313" s="160">
        <f>Assumptions!$N90*(1+Assumptions!$O90)^(CC$290-1)*Assumptions!$F90*30.4*Assumptions!CC213</f>
        <v>6925.6142707500003</v>
      </c>
      <c r="CD313" s="160">
        <f>Assumptions!$N90*(1+Assumptions!$O90)^(CD$290-1)*Assumptions!$F90*30.4*Assumptions!CD213</f>
        <v>6925.6142707500003</v>
      </c>
      <c r="CE313" s="160">
        <f>Assumptions!$N90*(1+Assumptions!$O90)^(CE$290-1)*Assumptions!$F90*30.4*Assumptions!CE213</f>
        <v>6925.6142707500003</v>
      </c>
      <c r="CF313" s="160">
        <f>Assumptions!$N90*(1+Assumptions!$O90)^(CF$290-1)*Assumptions!$F90*30.4*Assumptions!CF213</f>
        <v>6925.6142707500003</v>
      </c>
      <c r="CG313" s="160">
        <f>Assumptions!$N90*(1+Assumptions!$O90)^(CG$290-1)*Assumptions!$F90*30.4*Assumptions!CG213</f>
        <v>6925.6142707500003</v>
      </c>
      <c r="CH313" s="160">
        <f>Assumptions!$N90*(1+Assumptions!$O90)^(CH$290-1)*Assumptions!$F90*30.4*Assumptions!CH213</f>
        <v>6925.6142707500003</v>
      </c>
      <c r="CI313" s="160">
        <f>Assumptions!$N90*(1+Assumptions!$O90)^(CI$290-1)*Assumptions!$F90*30.4*Assumptions!CI213</f>
        <v>6925.6142707500003</v>
      </c>
      <c r="CJ313" s="160">
        <f>Assumptions!$N90*(1+Assumptions!$O90)^(CJ$290-1)*Assumptions!$F90*30.4*Assumptions!CJ213</f>
        <v>6925.6142707500003</v>
      </c>
      <c r="CK313" s="160">
        <f>Assumptions!$N90*(1+Assumptions!$O90)^(CK$290-1)*Assumptions!$F90*30.4*Assumptions!CK213</f>
        <v>7271.8949842874999</v>
      </c>
      <c r="CL313" s="160">
        <f>Assumptions!$N90*(1+Assumptions!$O90)^(CL$290-1)*Assumptions!$F90*30.4*Assumptions!CL213</f>
        <v>7271.8949842874999</v>
      </c>
      <c r="CM313" s="160">
        <f>Assumptions!$N90*(1+Assumptions!$O90)^(CM$290-1)*Assumptions!$F90*30.4*Assumptions!CM213</f>
        <v>7271.8949842874999</v>
      </c>
      <c r="CN313" s="160">
        <f>Assumptions!$N90*(1+Assumptions!$O90)^(CN$290-1)*Assumptions!$F90*30.4*Assumptions!CN213</f>
        <v>7271.8949842874999</v>
      </c>
      <c r="CO313" s="160">
        <f>Assumptions!$N90*(1+Assumptions!$O90)^(CO$290-1)*Assumptions!$F90*30.4*Assumptions!CO213</f>
        <v>7271.8949842874999</v>
      </c>
      <c r="CP313" s="160">
        <f>Assumptions!$N90*(1+Assumptions!$O90)^(CP$290-1)*Assumptions!$F90*30.4*Assumptions!CP213</f>
        <v>7271.8949842874999</v>
      </c>
      <c r="CQ313" s="160">
        <f>Assumptions!$N90*(1+Assumptions!$O90)^(CQ$290-1)*Assumptions!$F90*30.4*Assumptions!CQ213</f>
        <v>7271.8949842874999</v>
      </c>
      <c r="CR313" s="160">
        <f>Assumptions!$N90*(1+Assumptions!$O90)^(CR$290-1)*Assumptions!$F90*30.4*Assumptions!CR213</f>
        <v>7271.8949842874999</v>
      </c>
      <c r="CS313" s="160">
        <f>Assumptions!$N90*(1+Assumptions!$O90)^(CS$290-1)*Assumptions!$F90*30.4*Assumptions!CS213</f>
        <v>7271.8949842874999</v>
      </c>
      <c r="CT313" s="160">
        <f>Assumptions!$N90*(1+Assumptions!$O90)^(CT$290-1)*Assumptions!$F90*30.4*Assumptions!CT213</f>
        <v>7271.8949842874999</v>
      </c>
      <c r="CU313" s="160">
        <f>Assumptions!$N90*(1+Assumptions!$O90)^(CU$290-1)*Assumptions!$F90*30.4*Assumptions!CU213</f>
        <v>7271.8949842874999</v>
      </c>
      <c r="CV313" s="160">
        <f>Assumptions!$N90*(1+Assumptions!$O90)^(CV$290-1)*Assumptions!$F90*30.4*Assumptions!CV213</f>
        <v>7271.8949842874999</v>
      </c>
      <c r="CW313" s="160">
        <f>Assumptions!$N90*(1+Assumptions!$O90)^(CW$290-1)*Assumptions!$F90*30.4*Assumptions!CW213</f>
        <v>7635.489733501875</v>
      </c>
      <c r="CX313" s="160">
        <f>Assumptions!$N90*(1+Assumptions!$O90)^(CX$290-1)*Assumptions!$F90*30.4*Assumptions!CX213</f>
        <v>7635.489733501875</v>
      </c>
      <c r="CY313" s="160">
        <f>Assumptions!$N90*(1+Assumptions!$O90)^(CY$290-1)*Assumptions!$F90*30.4*Assumptions!CY213</f>
        <v>7635.489733501875</v>
      </c>
      <c r="CZ313" s="160">
        <f>Assumptions!$N90*(1+Assumptions!$O90)^(CZ$290-1)*Assumptions!$F90*30.4*Assumptions!CZ213</f>
        <v>7635.489733501875</v>
      </c>
      <c r="DA313" s="160">
        <f>Assumptions!$N90*(1+Assumptions!$O90)^(DA$290-1)*Assumptions!$F90*30.4*Assumptions!DA213</f>
        <v>7635.489733501875</v>
      </c>
      <c r="DB313" s="160">
        <f>Assumptions!$N90*(1+Assumptions!$O90)^(DB$290-1)*Assumptions!$F90*30.4*Assumptions!DB213</f>
        <v>7635.489733501875</v>
      </c>
      <c r="DC313" s="160">
        <f>Assumptions!$N90*(1+Assumptions!$O90)^(DC$290-1)*Assumptions!$F90*30.4*Assumptions!DC213</f>
        <v>7635.489733501875</v>
      </c>
      <c r="DD313" s="160">
        <f>Assumptions!$N90*(1+Assumptions!$O90)^(DD$290-1)*Assumptions!$F90*30.4*Assumptions!DD213</f>
        <v>7635.489733501875</v>
      </c>
      <c r="DE313" s="160">
        <f>Assumptions!$N90*(1+Assumptions!$O90)^(DE$290-1)*Assumptions!$F90*30.4*Assumptions!DE213</f>
        <v>7635.489733501875</v>
      </c>
      <c r="DF313" s="160">
        <f>Assumptions!$N90*(1+Assumptions!$O90)^(DF$290-1)*Assumptions!$F90*30.4*Assumptions!DF213</f>
        <v>7635.489733501875</v>
      </c>
      <c r="DG313" s="160">
        <f>Assumptions!$N90*(1+Assumptions!$O90)^(DG$290-1)*Assumptions!$F90*30.4*Assumptions!DG213</f>
        <v>7635.489733501875</v>
      </c>
      <c r="DH313" s="160">
        <f>Assumptions!$N90*(1+Assumptions!$O90)^(DH$290-1)*Assumptions!$F90*30.4*Assumptions!DH213</f>
        <v>7635.489733501875</v>
      </c>
      <c r="DI313" s="160">
        <f>Assumptions!$N90*(1+Assumptions!$O90)^(DI$290-1)*Assumptions!$F90*30.4*Assumptions!DI213</f>
        <v>8017.2642201769695</v>
      </c>
      <c r="DJ313" s="160">
        <f>Assumptions!$N90*(1+Assumptions!$O90)^(DJ$290-1)*Assumptions!$F90*30.4*Assumptions!DJ213</f>
        <v>8017.2642201769695</v>
      </c>
      <c r="DK313" s="160">
        <f>Assumptions!$N90*(1+Assumptions!$O90)^(DK$290-1)*Assumptions!$F90*30.4*Assumptions!DK213</f>
        <v>8017.2642201769695</v>
      </c>
      <c r="DL313" s="160">
        <f>Assumptions!$N90*(1+Assumptions!$O90)^(DL$290-1)*Assumptions!$F90*30.4*Assumptions!DL213</f>
        <v>8017.2642201769695</v>
      </c>
      <c r="DM313" s="160">
        <f>Assumptions!$N90*(1+Assumptions!$O90)^(DM$290-1)*Assumptions!$F90*30.4*Assumptions!DM213</f>
        <v>8017.2642201769695</v>
      </c>
      <c r="DN313" s="160">
        <f>Assumptions!$N90*(1+Assumptions!$O90)^(DN$290-1)*Assumptions!$F90*30.4*Assumptions!DN213</f>
        <v>8017.2642201769695</v>
      </c>
      <c r="DO313" s="160">
        <f>Assumptions!$N90*(1+Assumptions!$O90)^(DO$290-1)*Assumptions!$F90*30.4*Assumptions!DO213</f>
        <v>8017.2642201769695</v>
      </c>
      <c r="DP313" s="160">
        <f>Assumptions!$N90*(1+Assumptions!$O90)^(DP$290-1)*Assumptions!$F90*30.4*Assumptions!DP213</f>
        <v>8017.2642201769695</v>
      </c>
      <c r="DQ313" s="160">
        <f>Assumptions!$N90*(1+Assumptions!$O90)^(DQ$290-1)*Assumptions!$F90*30.4*Assumptions!DQ213</f>
        <v>8017.2642201769695</v>
      </c>
      <c r="DR313" s="160">
        <f>Assumptions!$N90*(1+Assumptions!$O90)^(DR$290-1)*Assumptions!$F90*30.4*Assumptions!DR213</f>
        <v>8017.2642201769695</v>
      </c>
      <c r="DS313" s="160">
        <f>Assumptions!$N90*(1+Assumptions!$O90)^(DS$290-1)*Assumptions!$F90*30.4*Assumptions!DS213</f>
        <v>8017.2642201769695</v>
      </c>
      <c r="DT313" s="160">
        <f>Assumptions!$N90*(1+Assumptions!$O90)^(DT$290-1)*Assumptions!$F90*30.4*Assumptions!DT213</f>
        <v>8017.2642201769695</v>
      </c>
      <c r="DU313" s="160">
        <f>Assumptions!$N90*(1+Assumptions!$O90)^(DU$290-1)*Assumptions!$F90*30.4*Assumptions!DU213</f>
        <v>8418.1274311858178</v>
      </c>
      <c r="DV313" s="160">
        <f>Assumptions!$N90*(1+Assumptions!$O90)^(DV$290-1)*Assumptions!$F90*30.4*Assumptions!DV213</f>
        <v>8418.1274311858178</v>
      </c>
      <c r="DW313" s="160">
        <f>Assumptions!$N90*(1+Assumptions!$O90)^(DW$290-1)*Assumptions!$F90*30.4*Assumptions!DW213</f>
        <v>8418.1274311858178</v>
      </c>
      <c r="DX313" s="160">
        <f>Assumptions!$N90*(1+Assumptions!$O90)^(DX$290-1)*Assumptions!$F90*30.4*Assumptions!DX213</f>
        <v>8418.1274311858178</v>
      </c>
      <c r="DY313" s="160">
        <f>Assumptions!$N90*(1+Assumptions!$O90)^(DY$290-1)*Assumptions!$F90*30.4*Assumptions!DY213</f>
        <v>8418.1274311858178</v>
      </c>
      <c r="DZ313" s="160">
        <f>Assumptions!$N90*(1+Assumptions!$O90)^(DZ$290-1)*Assumptions!$F90*30.4*Assumptions!DZ213</f>
        <v>8418.1274311858178</v>
      </c>
      <c r="EA313" s="160">
        <f>Assumptions!$N90*(1+Assumptions!$O90)^(EA$290-1)*Assumptions!$F90*30.4*Assumptions!EA213</f>
        <v>8418.1274311858178</v>
      </c>
      <c r="EB313" s="160">
        <f>Assumptions!$N90*(1+Assumptions!$O90)^(EB$290-1)*Assumptions!$F90*30.4*Assumptions!EB213</f>
        <v>8418.1274311858178</v>
      </c>
      <c r="EC313" s="160">
        <f>Assumptions!$N90*(1+Assumptions!$O90)^(EC$290-1)*Assumptions!$F90*30.4*Assumptions!EC213</f>
        <v>8418.1274311858178</v>
      </c>
      <c r="ED313" s="160">
        <f>Assumptions!$N90*(1+Assumptions!$O90)^(ED$290-1)*Assumptions!$F90*30.4*Assumptions!ED213</f>
        <v>8418.1274311858178</v>
      </c>
      <c r="EE313" s="160">
        <f>Assumptions!$N90*(1+Assumptions!$O90)^(EE$290-1)*Assumptions!$F90*30.4*Assumptions!EE213</f>
        <v>8418.1274311858178</v>
      </c>
      <c r="EF313" s="160">
        <f>Assumptions!$N90*(1+Assumptions!$O90)^(EF$290-1)*Assumptions!$F90*30.4*Assumptions!EF213</f>
        <v>8418.1274311858178</v>
      </c>
      <c r="EG313" s="160">
        <f>Assumptions!$N90*(1+Assumptions!$O90)^(EG$290-1)*Assumptions!$F90*30.4*Assumptions!EG213</f>
        <v>8839.0338027451089</v>
      </c>
      <c r="EH313" s="160">
        <f>Assumptions!$N90*(1+Assumptions!$O90)^(EH$290-1)*Assumptions!$F90*30.4*Assumptions!EH213</f>
        <v>8839.0338027451089</v>
      </c>
      <c r="EI313" s="160">
        <f>Assumptions!$N90*(1+Assumptions!$O90)^(EI$290-1)*Assumptions!$F90*30.4*Assumptions!EI213</f>
        <v>8839.0338027451089</v>
      </c>
      <c r="EJ313" s="160">
        <f>Assumptions!$N90*(1+Assumptions!$O90)^(EJ$290-1)*Assumptions!$F90*30.4*Assumptions!EJ213</f>
        <v>8839.0338027451089</v>
      </c>
      <c r="EK313" s="160">
        <f>Assumptions!$N90*(1+Assumptions!$O90)^(EK$290-1)*Assumptions!$F90*30.4*Assumptions!EK213</f>
        <v>8839.0338027451089</v>
      </c>
      <c r="EL313" s="160">
        <f>Assumptions!$N90*(1+Assumptions!$O90)^(EL$290-1)*Assumptions!$F90*30.4*Assumptions!EL213</f>
        <v>8839.0338027451089</v>
      </c>
      <c r="EM313" s="160">
        <f>Assumptions!$N90*(1+Assumptions!$O90)^(EM$290-1)*Assumptions!$F90*30.4*Assumptions!EM213</f>
        <v>8839.0338027451089</v>
      </c>
      <c r="EN313" s="160">
        <f>Assumptions!$N90*(1+Assumptions!$O90)^(EN$290-1)*Assumptions!$F90*30.4*Assumptions!EN213</f>
        <v>8839.0338027451089</v>
      </c>
      <c r="EO313" s="160">
        <f>Assumptions!$N90*(1+Assumptions!$O90)^(EO$290-1)*Assumptions!$F90*30.4*Assumptions!EO213</f>
        <v>8839.0338027451089</v>
      </c>
      <c r="EP313" s="160">
        <f>Assumptions!$N90*(1+Assumptions!$O90)^(EP$290-1)*Assumptions!$F90*30.4*Assumptions!EP213</f>
        <v>8839.0338027451089</v>
      </c>
      <c r="EQ313" s="160">
        <f>Assumptions!$N90*(1+Assumptions!$O90)^(EQ$290-1)*Assumptions!$F90*30.4*Assumptions!EQ213</f>
        <v>8839.0338027451089</v>
      </c>
      <c r="ER313" s="160">
        <f>Assumptions!$N90*(1+Assumptions!$O90)^(ER$290-1)*Assumptions!$F90*30.4*Assumptions!ER213</f>
        <v>8839.0338027451089</v>
      </c>
      <c r="ES313" s="160">
        <f>Assumptions!$N90*(1+Assumptions!$O90)^(ES$290-1)*Assumptions!$F90*30.4*Assumptions!ES213</f>
        <v>9280.9854928823625</v>
      </c>
      <c r="ET313" s="160">
        <f>Assumptions!$N90*(1+Assumptions!$O90)^(ET$290-1)*Assumptions!$F90*30.4*Assumptions!ET213</f>
        <v>0</v>
      </c>
      <c r="EU313" s="160">
        <f>Assumptions!$N90*(1+Assumptions!$O90)^(EU$290-1)*Assumptions!$F90*30.4*Assumptions!EU213</f>
        <v>0</v>
      </c>
      <c r="EV313" s="160">
        <f>Assumptions!$N90*(1+Assumptions!$O90)^(EV$290-1)*Assumptions!$F90*30.4*Assumptions!EV213</f>
        <v>0</v>
      </c>
      <c r="EW313" s="160">
        <f>Assumptions!$N90*(1+Assumptions!$O90)^(EW$290-1)*Assumptions!$F90*30.4*Assumptions!EW213</f>
        <v>0</v>
      </c>
      <c r="EX313" s="160">
        <f>Assumptions!$N90*(1+Assumptions!$O90)^(EX$290-1)*Assumptions!$F90*30.4*Assumptions!EX213</f>
        <v>0</v>
      </c>
      <c r="EY313" s="160">
        <f>Assumptions!$N90*(1+Assumptions!$O90)^(EY$290-1)*Assumptions!$F90*30.4*Assumptions!EY213</f>
        <v>0</v>
      </c>
      <c r="EZ313" s="160">
        <f>Assumptions!$N90*(1+Assumptions!$O90)^(EZ$290-1)*Assumptions!$F90*30.4*Assumptions!EZ213</f>
        <v>0</v>
      </c>
      <c r="FA313" s="160">
        <f>Assumptions!$N90*(1+Assumptions!$O90)^(FA$290-1)*Assumptions!$F90*30.4*Assumptions!FA213</f>
        <v>0</v>
      </c>
      <c r="FB313" s="160">
        <f>Assumptions!$N90*(1+Assumptions!$O90)^(FB$290-1)*Assumptions!$F90*30.4*Assumptions!FB213</f>
        <v>0</v>
      </c>
      <c r="FC313" s="160">
        <f>Assumptions!$N90*(1+Assumptions!$O90)^(FC$290-1)*Assumptions!$F90*30.4*Assumptions!FC213</f>
        <v>0</v>
      </c>
      <c r="FD313" s="160">
        <f>Assumptions!$N90*(1+Assumptions!$O90)^(FD$290-1)*Assumptions!$F90*30.4*Assumptions!FD213</f>
        <v>0</v>
      </c>
      <c r="FE313" s="160">
        <f>Assumptions!$N90*(1+Assumptions!$O90)^(FE$290-1)*Assumptions!$F90*30.4*Assumptions!FE213</f>
        <v>0</v>
      </c>
      <c r="FF313" s="160">
        <f>Assumptions!$N90*(1+Assumptions!$O90)^(FF$290-1)*Assumptions!$F90*30.4*Assumptions!FF213</f>
        <v>0</v>
      </c>
      <c r="FG313" s="160">
        <f>Assumptions!$N90*(1+Assumptions!$O90)^(FG$290-1)*Assumptions!$F90*30.4*Assumptions!FG213</f>
        <v>0</v>
      </c>
      <c r="FH313" s="160">
        <f>Assumptions!$N90*(1+Assumptions!$O90)^(FH$290-1)*Assumptions!$F90*30.4*Assumptions!FH213</f>
        <v>0</v>
      </c>
      <c r="FI313" s="160">
        <f>Assumptions!$N90*(1+Assumptions!$O90)^(FI$290-1)*Assumptions!$F90*30.4*Assumptions!FI213</f>
        <v>0</v>
      </c>
      <c r="FJ313" s="160">
        <f>Assumptions!$N90*(1+Assumptions!$O90)^(FJ$290-1)*Assumptions!$F90*30.4*Assumptions!FJ213</f>
        <v>0</v>
      </c>
      <c r="FK313" s="160">
        <f>Assumptions!$N90*(1+Assumptions!$O90)^(FK$290-1)*Assumptions!$F90*30.4*Assumptions!FK213</f>
        <v>0</v>
      </c>
      <c r="FL313" s="160">
        <f>Assumptions!$N90*(1+Assumptions!$O90)^(FL$290-1)*Assumptions!$F90*30.4*Assumptions!FL213</f>
        <v>0</v>
      </c>
      <c r="FM313" s="160">
        <f>Assumptions!$N90*(1+Assumptions!$O90)^(FM$290-1)*Assumptions!$F90*30.4*Assumptions!FM213</f>
        <v>0</v>
      </c>
      <c r="FN313" s="160">
        <f>Assumptions!$N90*(1+Assumptions!$O90)^(FN$290-1)*Assumptions!$F90*30.4*Assumptions!FN213</f>
        <v>0</v>
      </c>
      <c r="FO313" s="160">
        <f>Assumptions!$N90*(1+Assumptions!$O90)^(FO$290-1)*Assumptions!$F90*30.4*Assumptions!FO213</f>
        <v>0</v>
      </c>
      <c r="FP313" s="160">
        <f>Assumptions!$N90*(1+Assumptions!$O90)^(FP$290-1)*Assumptions!$F90*30.4*Assumptions!FP213</f>
        <v>0</v>
      </c>
      <c r="FQ313" s="160">
        <f>Assumptions!$N90*(1+Assumptions!$O90)^(FQ$290-1)*Assumptions!$F90*30.4*Assumptions!FQ213</f>
        <v>0</v>
      </c>
      <c r="FR313" s="160">
        <f>Assumptions!$N90*(1+Assumptions!$O90)^(FR$290-1)*Assumptions!$F90*30.4*Assumptions!FR213</f>
        <v>0</v>
      </c>
      <c r="FS313" s="160">
        <f>Assumptions!$N90*(1+Assumptions!$O90)^(FS$290-1)*Assumptions!$F90*30.4*Assumptions!FS213</f>
        <v>0</v>
      </c>
      <c r="FT313" s="160">
        <f>Assumptions!$N90*(1+Assumptions!$O90)^(FT$290-1)*Assumptions!$F90*30.4*Assumptions!FT213</f>
        <v>0</v>
      </c>
      <c r="FU313" s="160">
        <f>Assumptions!$N90*(1+Assumptions!$O90)^(FU$290-1)*Assumptions!$F90*30.4*Assumptions!FU213</f>
        <v>0</v>
      </c>
      <c r="FV313" s="160">
        <f>Assumptions!$N90*(1+Assumptions!$O90)^(FV$290-1)*Assumptions!$F90*30.4*Assumptions!FV213</f>
        <v>0</v>
      </c>
      <c r="FW313" s="160">
        <f>Assumptions!$N90*(1+Assumptions!$O90)^(FW$290-1)*Assumptions!$F90*30.4*Assumptions!FW213</f>
        <v>0</v>
      </c>
      <c r="FX313" s="160">
        <f>Assumptions!$N90*(1+Assumptions!$O90)^(FX$290-1)*Assumptions!$F90*30.4*Assumptions!FX213</f>
        <v>0</v>
      </c>
      <c r="FY313" s="160">
        <f>Assumptions!$N90*(1+Assumptions!$O90)^(FY$290-1)*Assumptions!$F90*30.4*Assumptions!FY213</f>
        <v>0</v>
      </c>
      <c r="FZ313" s="160">
        <f>Assumptions!$N90*(1+Assumptions!$O90)^(FZ$290-1)*Assumptions!$F90*30.4*Assumptions!FZ213</f>
        <v>0</v>
      </c>
      <c r="GA313" s="160">
        <f>Assumptions!$N90*(1+Assumptions!$O90)^(GA$290-1)*Assumptions!$F90*30.4*Assumptions!GA213</f>
        <v>0</v>
      </c>
      <c r="GB313" s="160">
        <f>Assumptions!$N90*(1+Assumptions!$O90)^(GB$290-1)*Assumptions!$F90*30.4*Assumptions!GB213</f>
        <v>0</v>
      </c>
      <c r="GC313" s="160">
        <f>Assumptions!$N90*(1+Assumptions!$O90)^(GC$290-1)*Assumptions!$F90*30.4*Assumptions!GC213</f>
        <v>0</v>
      </c>
      <c r="GD313" s="160">
        <f>Assumptions!$N90*(1+Assumptions!$O90)^(GD$290-1)*Assumptions!$F90*30.4*Assumptions!GD213</f>
        <v>0</v>
      </c>
      <c r="GE313" s="160">
        <f>Assumptions!$N90*(1+Assumptions!$O90)^(GE$290-1)*Assumptions!$F90*30.4*Assumptions!GE213</f>
        <v>0</v>
      </c>
      <c r="GF313" s="160">
        <f>Assumptions!$N90*(1+Assumptions!$O90)^(GF$290-1)*Assumptions!$F90*30.4*Assumptions!GF213</f>
        <v>0</v>
      </c>
      <c r="GG313" s="160">
        <f>Assumptions!$N90*(1+Assumptions!$O90)^(GG$290-1)*Assumptions!$F90*30.4*Assumptions!GG213</f>
        <v>0</v>
      </c>
    </row>
    <row r="314" spans="2:189" s="155" customFormat="1">
      <c r="B314" s="148">
        <v>4</v>
      </c>
      <c r="C314" s="184" t="str">
        <f t="shared" si="397"/>
        <v>Large Tenant</v>
      </c>
      <c r="E314" s="160">
        <f>Assumptions!$N91*(1+Assumptions!$O91)^(E$290-1)*Assumptions!$F91*30.4*Assumptions!E214</f>
        <v>38912</v>
      </c>
      <c r="F314" s="160">
        <f>Assumptions!$N91*(1+Assumptions!$O91)^(F$290-1)*Assumptions!$F91*30.4*Assumptions!F214</f>
        <v>36480</v>
      </c>
      <c r="G314" s="160">
        <f>Assumptions!$N91*(1+Assumptions!$O91)^(G$290-1)*Assumptions!$F91*30.4*Assumptions!G214</f>
        <v>34048</v>
      </c>
      <c r="H314" s="160">
        <f>Assumptions!$N91*(1+Assumptions!$O91)^(H$290-1)*Assumptions!$F91*30.4*Assumptions!H214</f>
        <v>40371.199999999997</v>
      </c>
      <c r="I314" s="160">
        <f>Assumptions!$N91*(1+Assumptions!$O91)^(I$290-1)*Assumptions!$F91*30.4*Assumptions!I214</f>
        <v>40857.599999999999</v>
      </c>
      <c r="J314" s="160">
        <f>Assumptions!$N91*(1+Assumptions!$O91)^(J$290-1)*Assumptions!$F91*30.4*Assumptions!J214</f>
        <v>41344</v>
      </c>
      <c r="K314" s="160">
        <f>Assumptions!$N91*(1+Assumptions!$O91)^(K$290-1)*Assumptions!$F91*30.4*Assumptions!K214</f>
        <v>41830.400000000001</v>
      </c>
      <c r="L314" s="160">
        <f>Assumptions!$N91*(1+Assumptions!$O91)^(L$290-1)*Assumptions!$F91*30.4*Assumptions!L214</f>
        <v>42316.800000000003</v>
      </c>
      <c r="M314" s="160">
        <f>Assumptions!$N91*(1+Assumptions!$O91)^(M$290-1)*Assumptions!$F91*30.4*Assumptions!M214</f>
        <v>42803.199999999997</v>
      </c>
      <c r="N314" s="160">
        <f>Assumptions!$N91*(1+Assumptions!$O91)^(N$290-1)*Assumptions!$F91*30.4*Assumptions!N214</f>
        <v>43289.599999999999</v>
      </c>
      <c r="O314" s="160">
        <f>Assumptions!$N91*(1+Assumptions!$O91)^(O$290-1)*Assumptions!$F91*30.4*Assumptions!O214</f>
        <v>43776</v>
      </c>
      <c r="P314" s="160">
        <f>Assumptions!$N91*(1+Assumptions!$O91)^(P$290-1)*Assumptions!$F91*30.4*Assumptions!P214</f>
        <v>44262.400000000001</v>
      </c>
      <c r="Q314" s="160">
        <f>Assumptions!$N91*(1+Assumptions!$O91)^(Q$290-1)*Assumptions!$F91*30.4*Assumptions!Q214</f>
        <v>46475.520000000004</v>
      </c>
      <c r="R314" s="160">
        <f>Assumptions!$N91*(1+Assumptions!$O91)^(R$290-1)*Assumptions!$F91*30.4*Assumptions!R214</f>
        <v>46475.520000000004</v>
      </c>
      <c r="S314" s="160">
        <f>Assumptions!$N91*(1+Assumptions!$O91)^(S$290-1)*Assumptions!$F91*30.4*Assumptions!S214</f>
        <v>46475.520000000004</v>
      </c>
      <c r="T314" s="160">
        <f>Assumptions!$N91*(1+Assumptions!$O91)^(T$290-1)*Assumptions!$F91*30.4*Assumptions!T214</f>
        <v>46475.520000000004</v>
      </c>
      <c r="U314" s="160">
        <f>Assumptions!$N91*(1+Assumptions!$O91)^(U$290-1)*Assumptions!$F91*30.4*Assumptions!U214</f>
        <v>46475.520000000004</v>
      </c>
      <c r="V314" s="160">
        <f>Assumptions!$N91*(1+Assumptions!$O91)^(V$290-1)*Assumptions!$F91*30.4*Assumptions!V214</f>
        <v>46475.520000000004</v>
      </c>
      <c r="W314" s="160">
        <f>Assumptions!$N91*(1+Assumptions!$O91)^(W$290-1)*Assumptions!$F91*30.4*Assumptions!W214</f>
        <v>46475.520000000004</v>
      </c>
      <c r="X314" s="160">
        <f>Assumptions!$N91*(1+Assumptions!$O91)^(X$290-1)*Assumptions!$F91*30.4*Assumptions!X214</f>
        <v>46475.520000000004</v>
      </c>
      <c r="Y314" s="160">
        <f>Assumptions!$N91*(1+Assumptions!$O91)^(Y$290-1)*Assumptions!$F91*30.4*Assumptions!Y214</f>
        <v>46475.520000000004</v>
      </c>
      <c r="Z314" s="160">
        <f>Assumptions!$N91*(1+Assumptions!$O91)^(Z$290-1)*Assumptions!$F91*30.4*Assumptions!Z214</f>
        <v>46475.520000000004</v>
      </c>
      <c r="AA314" s="160">
        <f>Assumptions!$N91*(1+Assumptions!$O91)^(AA$290-1)*Assumptions!$F91*30.4*Assumptions!AA214</f>
        <v>46475.520000000004</v>
      </c>
      <c r="AB314" s="160">
        <f>Assumptions!$N91*(1+Assumptions!$O91)^(AB$290-1)*Assumptions!$F91*30.4*Assumptions!AB214</f>
        <v>46475.520000000004</v>
      </c>
      <c r="AC314" s="160">
        <f>Assumptions!$N91*(1+Assumptions!$O91)^(AC$290-1)*Assumptions!$F91*30.4*Assumptions!AC214</f>
        <v>49335.552000000003</v>
      </c>
      <c r="AD314" s="160">
        <f>Assumptions!$N91*(1+Assumptions!$O91)^(AD$290-1)*Assumptions!$F91*30.4*Assumptions!AD214</f>
        <v>49335.552000000003</v>
      </c>
      <c r="AE314" s="160">
        <f>Assumptions!$N91*(1+Assumptions!$O91)^(AE$290-1)*Assumptions!$F91*30.4*Assumptions!AE214</f>
        <v>49335.552000000003</v>
      </c>
      <c r="AF314" s="160">
        <f>Assumptions!$N91*(1+Assumptions!$O91)^(AF$290-1)*Assumptions!$F91*30.4*Assumptions!AF214</f>
        <v>49335.552000000003</v>
      </c>
      <c r="AG314" s="160">
        <f>Assumptions!$N91*(1+Assumptions!$O91)^(AG$290-1)*Assumptions!$F91*30.4*Assumptions!AG214</f>
        <v>49335.552000000003</v>
      </c>
      <c r="AH314" s="160">
        <f>Assumptions!$N91*(1+Assumptions!$O91)^(AH$290-1)*Assumptions!$F91*30.4*Assumptions!AH214</f>
        <v>49335.552000000003</v>
      </c>
      <c r="AI314" s="160">
        <f>Assumptions!$N91*(1+Assumptions!$O91)^(AI$290-1)*Assumptions!$F91*30.4*Assumptions!AI214</f>
        <v>49335.552000000003</v>
      </c>
      <c r="AJ314" s="160">
        <f>Assumptions!$N91*(1+Assumptions!$O91)^(AJ$290-1)*Assumptions!$F91*30.4*Assumptions!AJ214</f>
        <v>49335.552000000003</v>
      </c>
      <c r="AK314" s="160">
        <f>Assumptions!$N91*(1+Assumptions!$O91)^(AK$290-1)*Assumptions!$F91*30.4*Assumptions!AK214</f>
        <v>49335.552000000003</v>
      </c>
      <c r="AL314" s="160">
        <f>Assumptions!$N91*(1+Assumptions!$O91)^(AL$290-1)*Assumptions!$F91*30.4*Assumptions!AL214</f>
        <v>49335.552000000003</v>
      </c>
      <c r="AM314" s="160">
        <f>Assumptions!$N91*(1+Assumptions!$O91)^(AM$290-1)*Assumptions!$F91*30.4*Assumptions!AM214</f>
        <v>49335.552000000003</v>
      </c>
      <c r="AN314" s="160">
        <f>Assumptions!$N91*(1+Assumptions!$O91)^(AN$290-1)*Assumptions!$F91*30.4*Assumptions!AN214</f>
        <v>49335.552000000003</v>
      </c>
      <c r="AO314" s="160">
        <f>Assumptions!$N91*(1+Assumptions!$O91)^(AO$290-1)*Assumptions!$F91*30.4*Assumptions!AO214</f>
        <v>52365.398400000005</v>
      </c>
      <c r="AP314" s="160">
        <f>Assumptions!$N91*(1+Assumptions!$O91)^(AP$290-1)*Assumptions!$F91*30.4*Assumptions!AP214</f>
        <v>52365.398400000005</v>
      </c>
      <c r="AQ314" s="160">
        <f>Assumptions!$N91*(1+Assumptions!$O91)^(AQ$290-1)*Assumptions!$F91*30.4*Assumptions!AQ214</f>
        <v>52365.398400000005</v>
      </c>
      <c r="AR314" s="160">
        <f>Assumptions!$N91*(1+Assumptions!$O91)^(AR$290-1)*Assumptions!$F91*30.4*Assumptions!AR214</f>
        <v>52365.398400000005</v>
      </c>
      <c r="AS314" s="160">
        <f>Assumptions!$N91*(1+Assumptions!$O91)^(AS$290-1)*Assumptions!$F91*30.4*Assumptions!AS214</f>
        <v>52365.398400000005</v>
      </c>
      <c r="AT314" s="160">
        <f>Assumptions!$N91*(1+Assumptions!$O91)^(AT$290-1)*Assumptions!$F91*30.4*Assumptions!AT214</f>
        <v>52365.398400000005</v>
      </c>
      <c r="AU314" s="160">
        <f>Assumptions!$N91*(1+Assumptions!$O91)^(AU$290-1)*Assumptions!$F91*30.4*Assumptions!AU214</f>
        <v>52365.398400000005</v>
      </c>
      <c r="AV314" s="160">
        <f>Assumptions!$N91*(1+Assumptions!$O91)^(AV$290-1)*Assumptions!$F91*30.4*Assumptions!AV214</f>
        <v>52365.398400000005</v>
      </c>
      <c r="AW314" s="160">
        <f>Assumptions!$N91*(1+Assumptions!$O91)^(AW$290-1)*Assumptions!$F91*30.4*Assumptions!AW214</f>
        <v>52365.398400000005</v>
      </c>
      <c r="AX314" s="160">
        <f>Assumptions!$N91*(1+Assumptions!$O91)^(AX$290-1)*Assumptions!$F91*30.4*Assumptions!AX214</f>
        <v>52365.398400000005</v>
      </c>
      <c r="AY314" s="160">
        <f>Assumptions!$N91*(1+Assumptions!$O91)^(AY$290-1)*Assumptions!$F91*30.4*Assumptions!AY214</f>
        <v>52365.398400000005</v>
      </c>
      <c r="AZ314" s="160">
        <f>Assumptions!$N91*(1+Assumptions!$O91)^(AZ$290-1)*Assumptions!$F91*30.4*Assumptions!AZ214</f>
        <v>52365.398400000005</v>
      </c>
      <c r="BA314" s="160">
        <f>Assumptions!$N91*(1+Assumptions!$O91)^(BA$290-1)*Assumptions!$F91*30.4*Assumptions!BA214</f>
        <v>55574.890559999993</v>
      </c>
      <c r="BB314" s="160">
        <f>Assumptions!$N91*(1+Assumptions!$O91)^(BB$290-1)*Assumptions!$F91*30.4*Assumptions!BB214</f>
        <v>55574.890559999993</v>
      </c>
      <c r="BC314" s="160">
        <f>Assumptions!$N91*(1+Assumptions!$O91)^(BC$290-1)*Assumptions!$F91*30.4*Assumptions!BC214</f>
        <v>55574.890559999993</v>
      </c>
      <c r="BD314" s="160">
        <f>Assumptions!$N91*(1+Assumptions!$O91)^(BD$290-1)*Assumptions!$F91*30.4*Assumptions!BD214</f>
        <v>55574.890559999993</v>
      </c>
      <c r="BE314" s="160">
        <f>Assumptions!$N91*(1+Assumptions!$O91)^(BE$290-1)*Assumptions!$F91*30.4*Assumptions!BE214</f>
        <v>55574.890559999993</v>
      </c>
      <c r="BF314" s="160">
        <f>Assumptions!$N91*(1+Assumptions!$O91)^(BF$290-1)*Assumptions!$F91*30.4*Assumptions!BF214</f>
        <v>55574.890559999993</v>
      </c>
      <c r="BG314" s="160">
        <f>Assumptions!$N91*(1+Assumptions!$O91)^(BG$290-1)*Assumptions!$F91*30.4*Assumptions!BG214</f>
        <v>55574.890559999993</v>
      </c>
      <c r="BH314" s="160">
        <f>Assumptions!$N91*(1+Assumptions!$O91)^(BH$290-1)*Assumptions!$F91*30.4*Assumptions!BH214</f>
        <v>55574.890559999993</v>
      </c>
      <c r="BI314" s="160">
        <f>Assumptions!$N91*(1+Assumptions!$O91)^(BI$290-1)*Assumptions!$F91*30.4*Assumptions!BI214</f>
        <v>55574.890559999993</v>
      </c>
      <c r="BJ314" s="160">
        <f>Assumptions!$N91*(1+Assumptions!$O91)^(BJ$290-1)*Assumptions!$F91*30.4*Assumptions!BJ214</f>
        <v>55574.890559999993</v>
      </c>
      <c r="BK314" s="160">
        <f>Assumptions!$N91*(1+Assumptions!$O91)^(BK$290-1)*Assumptions!$F91*30.4*Assumptions!BK214</f>
        <v>55574.890559999993</v>
      </c>
      <c r="BL314" s="160">
        <f>Assumptions!$N91*(1+Assumptions!$O91)^(BL$290-1)*Assumptions!$F91*30.4*Assumptions!BL214</f>
        <v>55574.890559999993</v>
      </c>
      <c r="BM314" s="160">
        <f>Assumptions!$N91*(1+Assumptions!$O91)^(BM$290-1)*Assumptions!$F91*30.4*Assumptions!BM214</f>
        <v>58353.635088000003</v>
      </c>
      <c r="BN314" s="160">
        <f>Assumptions!$N91*(1+Assumptions!$O91)^(BN$290-1)*Assumptions!$F91*30.4*Assumptions!BN214</f>
        <v>58353.635088000003</v>
      </c>
      <c r="BO314" s="160">
        <f>Assumptions!$N91*(1+Assumptions!$O91)^(BO$290-1)*Assumptions!$F91*30.4*Assumptions!BO214</f>
        <v>58353.635088000003</v>
      </c>
      <c r="BP314" s="160">
        <f>Assumptions!$N91*(1+Assumptions!$O91)^(BP$290-1)*Assumptions!$F91*30.4*Assumptions!BP214</f>
        <v>58353.635088000003</v>
      </c>
      <c r="BQ314" s="160">
        <f>Assumptions!$N91*(1+Assumptions!$O91)^(BQ$290-1)*Assumptions!$F91*30.4*Assumptions!BQ214</f>
        <v>58353.635088000003</v>
      </c>
      <c r="BR314" s="160">
        <f>Assumptions!$N91*(1+Assumptions!$O91)^(BR$290-1)*Assumptions!$F91*30.4*Assumptions!BR214</f>
        <v>58353.635088000003</v>
      </c>
      <c r="BS314" s="160">
        <f>Assumptions!$N91*(1+Assumptions!$O91)^(BS$290-1)*Assumptions!$F91*30.4*Assumptions!BS214</f>
        <v>58353.635088000003</v>
      </c>
      <c r="BT314" s="160">
        <f>Assumptions!$N91*(1+Assumptions!$O91)^(BT$290-1)*Assumptions!$F91*30.4*Assumptions!BT214</f>
        <v>58353.635088000003</v>
      </c>
      <c r="BU314" s="160">
        <f>Assumptions!$N91*(1+Assumptions!$O91)^(BU$290-1)*Assumptions!$F91*30.4*Assumptions!BU214</f>
        <v>58353.635088000003</v>
      </c>
      <c r="BV314" s="160">
        <f>Assumptions!$N91*(1+Assumptions!$O91)^(BV$290-1)*Assumptions!$F91*30.4*Assumptions!BV214</f>
        <v>58353.635088000003</v>
      </c>
      <c r="BW314" s="160">
        <f>Assumptions!$N91*(1+Assumptions!$O91)^(BW$290-1)*Assumptions!$F91*30.4*Assumptions!BW214</f>
        <v>58353.635088000003</v>
      </c>
      <c r="BX314" s="160">
        <f>Assumptions!$N91*(1+Assumptions!$O91)^(BX$290-1)*Assumptions!$F91*30.4*Assumptions!BX214</f>
        <v>58353.635088000003</v>
      </c>
      <c r="BY314" s="160">
        <f>Assumptions!$N91*(1+Assumptions!$O91)^(BY$290-1)*Assumptions!$F91*30.4*Assumptions!BY214</f>
        <v>61271.316842399996</v>
      </c>
      <c r="BZ314" s="160">
        <f>Assumptions!$N91*(1+Assumptions!$O91)^(BZ$290-1)*Assumptions!$F91*30.4*Assumptions!BZ214</f>
        <v>61271.316842399996</v>
      </c>
      <c r="CA314" s="160">
        <f>Assumptions!$N91*(1+Assumptions!$O91)^(CA$290-1)*Assumptions!$F91*30.4*Assumptions!CA214</f>
        <v>61271.316842399996</v>
      </c>
      <c r="CB314" s="160">
        <f>Assumptions!$N91*(1+Assumptions!$O91)^(CB$290-1)*Assumptions!$F91*30.4*Assumptions!CB214</f>
        <v>61271.316842399996</v>
      </c>
      <c r="CC314" s="160">
        <f>Assumptions!$N91*(1+Assumptions!$O91)^(CC$290-1)*Assumptions!$F91*30.4*Assumptions!CC214</f>
        <v>61271.316842399996</v>
      </c>
      <c r="CD314" s="160">
        <f>Assumptions!$N91*(1+Assumptions!$O91)^(CD$290-1)*Assumptions!$F91*30.4*Assumptions!CD214</f>
        <v>61271.316842399996</v>
      </c>
      <c r="CE314" s="160">
        <f>Assumptions!$N91*(1+Assumptions!$O91)^(CE$290-1)*Assumptions!$F91*30.4*Assumptions!CE214</f>
        <v>61271.316842399996</v>
      </c>
      <c r="CF314" s="160">
        <f>Assumptions!$N91*(1+Assumptions!$O91)^(CF$290-1)*Assumptions!$F91*30.4*Assumptions!CF214</f>
        <v>61271.316842399996</v>
      </c>
      <c r="CG314" s="160">
        <f>Assumptions!$N91*(1+Assumptions!$O91)^(CG$290-1)*Assumptions!$F91*30.4*Assumptions!CG214</f>
        <v>61271.316842399996</v>
      </c>
      <c r="CH314" s="160">
        <f>Assumptions!$N91*(1+Assumptions!$O91)^(CH$290-1)*Assumptions!$F91*30.4*Assumptions!CH214</f>
        <v>61271.316842399996</v>
      </c>
      <c r="CI314" s="160">
        <f>Assumptions!$N91*(1+Assumptions!$O91)^(CI$290-1)*Assumptions!$F91*30.4*Assumptions!CI214</f>
        <v>61271.316842399996</v>
      </c>
      <c r="CJ314" s="160">
        <f>Assumptions!$N91*(1+Assumptions!$O91)^(CJ$290-1)*Assumptions!$F91*30.4*Assumptions!CJ214</f>
        <v>61271.316842399996</v>
      </c>
      <c r="CK314" s="160">
        <f>Assumptions!$N91*(1+Assumptions!$O91)^(CK$290-1)*Assumptions!$F91*30.4*Assumptions!CK214</f>
        <v>64334.882684519995</v>
      </c>
      <c r="CL314" s="160">
        <f>Assumptions!$N91*(1+Assumptions!$O91)^(CL$290-1)*Assumptions!$F91*30.4*Assumptions!CL214</f>
        <v>64334.882684519995</v>
      </c>
      <c r="CM314" s="160">
        <f>Assumptions!$N91*(1+Assumptions!$O91)^(CM$290-1)*Assumptions!$F91*30.4*Assumptions!CM214</f>
        <v>64334.882684519995</v>
      </c>
      <c r="CN314" s="160">
        <f>Assumptions!$N91*(1+Assumptions!$O91)^(CN$290-1)*Assumptions!$F91*30.4*Assumptions!CN214</f>
        <v>64334.882684519995</v>
      </c>
      <c r="CO314" s="160">
        <f>Assumptions!$N91*(1+Assumptions!$O91)^(CO$290-1)*Assumptions!$F91*30.4*Assumptions!CO214</f>
        <v>64334.882684519995</v>
      </c>
      <c r="CP314" s="160">
        <f>Assumptions!$N91*(1+Assumptions!$O91)^(CP$290-1)*Assumptions!$F91*30.4*Assumptions!CP214</f>
        <v>64334.882684519995</v>
      </c>
      <c r="CQ314" s="160">
        <f>Assumptions!$N91*(1+Assumptions!$O91)^(CQ$290-1)*Assumptions!$F91*30.4*Assumptions!CQ214</f>
        <v>64334.882684519995</v>
      </c>
      <c r="CR314" s="160">
        <f>Assumptions!$N91*(1+Assumptions!$O91)^(CR$290-1)*Assumptions!$F91*30.4*Assumptions!CR214</f>
        <v>64334.882684519995</v>
      </c>
      <c r="CS314" s="160">
        <f>Assumptions!$N91*(1+Assumptions!$O91)^(CS$290-1)*Assumptions!$F91*30.4*Assumptions!CS214</f>
        <v>64334.882684519995</v>
      </c>
      <c r="CT314" s="160">
        <f>Assumptions!$N91*(1+Assumptions!$O91)^(CT$290-1)*Assumptions!$F91*30.4*Assumptions!CT214</f>
        <v>64334.882684519995</v>
      </c>
      <c r="CU314" s="160">
        <f>Assumptions!$N91*(1+Assumptions!$O91)^(CU$290-1)*Assumptions!$F91*30.4*Assumptions!CU214</f>
        <v>64334.882684519995</v>
      </c>
      <c r="CV314" s="160">
        <f>Assumptions!$N91*(1+Assumptions!$O91)^(CV$290-1)*Assumptions!$F91*30.4*Assumptions!CV214</f>
        <v>64334.882684519995</v>
      </c>
      <c r="CW314" s="160">
        <f>Assumptions!$N91*(1+Assumptions!$O91)^(CW$290-1)*Assumptions!$F91*30.4*Assumptions!CW214</f>
        <v>67551.626818745994</v>
      </c>
      <c r="CX314" s="160">
        <f>Assumptions!$N91*(1+Assumptions!$O91)^(CX$290-1)*Assumptions!$F91*30.4*Assumptions!CX214</f>
        <v>67551.626818745994</v>
      </c>
      <c r="CY314" s="160">
        <f>Assumptions!$N91*(1+Assumptions!$O91)^(CY$290-1)*Assumptions!$F91*30.4*Assumptions!CY214</f>
        <v>67551.626818745994</v>
      </c>
      <c r="CZ314" s="160">
        <f>Assumptions!$N91*(1+Assumptions!$O91)^(CZ$290-1)*Assumptions!$F91*30.4*Assumptions!CZ214</f>
        <v>67551.626818745994</v>
      </c>
      <c r="DA314" s="160">
        <f>Assumptions!$N91*(1+Assumptions!$O91)^(DA$290-1)*Assumptions!$F91*30.4*Assumptions!DA214</f>
        <v>67551.626818745994</v>
      </c>
      <c r="DB314" s="160">
        <f>Assumptions!$N91*(1+Assumptions!$O91)^(DB$290-1)*Assumptions!$F91*30.4*Assumptions!DB214</f>
        <v>67551.626818745994</v>
      </c>
      <c r="DC314" s="160">
        <f>Assumptions!$N91*(1+Assumptions!$O91)^(DC$290-1)*Assumptions!$F91*30.4*Assumptions!DC214</f>
        <v>67551.626818745994</v>
      </c>
      <c r="DD314" s="160">
        <f>Assumptions!$N91*(1+Assumptions!$O91)^(DD$290-1)*Assumptions!$F91*30.4*Assumptions!DD214</f>
        <v>67551.626818745994</v>
      </c>
      <c r="DE314" s="160">
        <f>Assumptions!$N91*(1+Assumptions!$O91)^(DE$290-1)*Assumptions!$F91*30.4*Assumptions!DE214</f>
        <v>67551.626818745994</v>
      </c>
      <c r="DF314" s="160">
        <f>Assumptions!$N91*(1+Assumptions!$O91)^(DF$290-1)*Assumptions!$F91*30.4*Assumptions!DF214</f>
        <v>67551.626818745994</v>
      </c>
      <c r="DG314" s="160">
        <f>Assumptions!$N91*(1+Assumptions!$O91)^(DG$290-1)*Assumptions!$F91*30.4*Assumptions!DG214</f>
        <v>67551.626818745994</v>
      </c>
      <c r="DH314" s="160">
        <f>Assumptions!$N91*(1+Assumptions!$O91)^(DH$290-1)*Assumptions!$F91*30.4*Assumptions!DH214</f>
        <v>67551.626818745994</v>
      </c>
      <c r="DI314" s="160">
        <f>Assumptions!$N91*(1+Assumptions!$O91)^(DI$290-1)*Assumptions!$F91*30.4*Assumptions!DI214</f>
        <v>70929.208159683301</v>
      </c>
      <c r="DJ314" s="160">
        <f>Assumptions!$N91*(1+Assumptions!$O91)^(DJ$290-1)*Assumptions!$F91*30.4*Assumptions!DJ214</f>
        <v>70929.208159683301</v>
      </c>
      <c r="DK314" s="160">
        <f>Assumptions!$N91*(1+Assumptions!$O91)^(DK$290-1)*Assumptions!$F91*30.4*Assumptions!DK214</f>
        <v>70929.208159683301</v>
      </c>
      <c r="DL314" s="160">
        <f>Assumptions!$N91*(1+Assumptions!$O91)^(DL$290-1)*Assumptions!$F91*30.4*Assumptions!DL214</f>
        <v>70929.208159683301</v>
      </c>
      <c r="DM314" s="160">
        <f>Assumptions!$N91*(1+Assumptions!$O91)^(DM$290-1)*Assumptions!$F91*30.4*Assumptions!DM214</f>
        <v>70929.208159683301</v>
      </c>
      <c r="DN314" s="160">
        <f>Assumptions!$N91*(1+Assumptions!$O91)^(DN$290-1)*Assumptions!$F91*30.4*Assumptions!DN214</f>
        <v>70929.208159683301</v>
      </c>
      <c r="DO314" s="160">
        <f>Assumptions!$N91*(1+Assumptions!$O91)^(DO$290-1)*Assumptions!$F91*30.4*Assumptions!DO214</f>
        <v>70929.208159683301</v>
      </c>
      <c r="DP314" s="160">
        <f>Assumptions!$N91*(1+Assumptions!$O91)^(DP$290-1)*Assumptions!$F91*30.4*Assumptions!DP214</f>
        <v>70929.208159683301</v>
      </c>
      <c r="DQ314" s="160">
        <f>Assumptions!$N91*(1+Assumptions!$O91)^(DQ$290-1)*Assumptions!$F91*30.4*Assumptions!DQ214</f>
        <v>70929.208159683301</v>
      </c>
      <c r="DR314" s="160">
        <f>Assumptions!$N91*(1+Assumptions!$O91)^(DR$290-1)*Assumptions!$F91*30.4*Assumptions!DR214</f>
        <v>70929.208159683301</v>
      </c>
      <c r="DS314" s="160">
        <f>Assumptions!$N91*(1+Assumptions!$O91)^(DS$290-1)*Assumptions!$F91*30.4*Assumptions!DS214</f>
        <v>70929.208159683301</v>
      </c>
      <c r="DT314" s="160">
        <f>Assumptions!$N91*(1+Assumptions!$O91)^(DT$290-1)*Assumptions!$F91*30.4*Assumptions!DT214</f>
        <v>70929.208159683301</v>
      </c>
      <c r="DU314" s="160">
        <f>Assumptions!$N91*(1+Assumptions!$O91)^(DU$290-1)*Assumptions!$F91*30.4*Assumptions!DU214</f>
        <v>74475.668567667468</v>
      </c>
      <c r="DV314" s="160">
        <f>Assumptions!$N91*(1+Assumptions!$O91)^(DV$290-1)*Assumptions!$F91*30.4*Assumptions!DV214</f>
        <v>74475.668567667468</v>
      </c>
      <c r="DW314" s="160">
        <f>Assumptions!$N91*(1+Assumptions!$O91)^(DW$290-1)*Assumptions!$F91*30.4*Assumptions!DW214</f>
        <v>74475.668567667468</v>
      </c>
      <c r="DX314" s="160">
        <f>Assumptions!$N91*(1+Assumptions!$O91)^(DX$290-1)*Assumptions!$F91*30.4*Assumptions!DX214</f>
        <v>74475.668567667468</v>
      </c>
      <c r="DY314" s="160">
        <f>Assumptions!$N91*(1+Assumptions!$O91)^(DY$290-1)*Assumptions!$F91*30.4*Assumptions!DY214</f>
        <v>74475.668567667468</v>
      </c>
      <c r="DZ314" s="160">
        <f>Assumptions!$N91*(1+Assumptions!$O91)^(DZ$290-1)*Assumptions!$F91*30.4*Assumptions!DZ214</f>
        <v>74475.668567667468</v>
      </c>
      <c r="EA314" s="160">
        <f>Assumptions!$N91*(1+Assumptions!$O91)^(EA$290-1)*Assumptions!$F91*30.4*Assumptions!EA214</f>
        <v>74475.668567667468</v>
      </c>
      <c r="EB314" s="160">
        <f>Assumptions!$N91*(1+Assumptions!$O91)^(EB$290-1)*Assumptions!$F91*30.4*Assumptions!EB214</f>
        <v>74475.668567667468</v>
      </c>
      <c r="EC314" s="160">
        <f>Assumptions!$N91*(1+Assumptions!$O91)^(EC$290-1)*Assumptions!$F91*30.4*Assumptions!EC214</f>
        <v>74475.668567667468</v>
      </c>
      <c r="ED314" s="160">
        <f>Assumptions!$N91*(1+Assumptions!$O91)^(ED$290-1)*Assumptions!$F91*30.4*Assumptions!ED214</f>
        <v>74475.668567667468</v>
      </c>
      <c r="EE314" s="160">
        <f>Assumptions!$N91*(1+Assumptions!$O91)^(EE$290-1)*Assumptions!$F91*30.4*Assumptions!EE214</f>
        <v>74475.668567667468</v>
      </c>
      <c r="EF314" s="160">
        <f>Assumptions!$N91*(1+Assumptions!$O91)^(EF$290-1)*Assumptions!$F91*30.4*Assumptions!EF214</f>
        <v>74475.668567667468</v>
      </c>
      <c r="EG314" s="160">
        <f>Assumptions!$N91*(1+Assumptions!$O91)^(EG$290-1)*Assumptions!$F91*30.4*Assumptions!EG214</f>
        <v>78199.451996050833</v>
      </c>
      <c r="EH314" s="160">
        <f>Assumptions!$N91*(1+Assumptions!$O91)^(EH$290-1)*Assumptions!$F91*30.4*Assumptions!EH214</f>
        <v>78199.451996050833</v>
      </c>
      <c r="EI314" s="160">
        <f>Assumptions!$N91*(1+Assumptions!$O91)^(EI$290-1)*Assumptions!$F91*30.4*Assumptions!EI214</f>
        <v>78199.451996050833</v>
      </c>
      <c r="EJ314" s="160">
        <f>Assumptions!$N91*(1+Assumptions!$O91)^(EJ$290-1)*Assumptions!$F91*30.4*Assumptions!EJ214</f>
        <v>78199.451996050833</v>
      </c>
      <c r="EK314" s="160">
        <f>Assumptions!$N91*(1+Assumptions!$O91)^(EK$290-1)*Assumptions!$F91*30.4*Assumptions!EK214</f>
        <v>78199.451996050833</v>
      </c>
      <c r="EL314" s="160">
        <f>Assumptions!$N91*(1+Assumptions!$O91)^(EL$290-1)*Assumptions!$F91*30.4*Assumptions!EL214</f>
        <v>78199.451996050833</v>
      </c>
      <c r="EM314" s="160">
        <f>Assumptions!$N91*(1+Assumptions!$O91)^(EM$290-1)*Assumptions!$F91*30.4*Assumptions!EM214</f>
        <v>78199.451996050833</v>
      </c>
      <c r="EN314" s="160">
        <f>Assumptions!$N91*(1+Assumptions!$O91)^(EN$290-1)*Assumptions!$F91*30.4*Assumptions!EN214</f>
        <v>78199.451996050833</v>
      </c>
      <c r="EO314" s="160">
        <f>Assumptions!$N91*(1+Assumptions!$O91)^(EO$290-1)*Assumptions!$F91*30.4*Assumptions!EO214</f>
        <v>78199.451996050833</v>
      </c>
      <c r="EP314" s="160">
        <f>Assumptions!$N91*(1+Assumptions!$O91)^(EP$290-1)*Assumptions!$F91*30.4*Assumptions!EP214</f>
        <v>78199.451996050833</v>
      </c>
      <c r="EQ314" s="160">
        <f>Assumptions!$N91*(1+Assumptions!$O91)^(EQ$290-1)*Assumptions!$F91*30.4*Assumptions!EQ214</f>
        <v>78199.451996050833</v>
      </c>
      <c r="ER314" s="160">
        <f>Assumptions!$N91*(1+Assumptions!$O91)^(ER$290-1)*Assumptions!$F91*30.4*Assumptions!ER214</f>
        <v>78199.451996050833</v>
      </c>
      <c r="ES314" s="160">
        <f>Assumptions!$N91*(1+Assumptions!$O91)^(ES$290-1)*Assumptions!$F91*30.4*Assumptions!ES214</f>
        <v>82109.424595853372</v>
      </c>
      <c r="ET314" s="160">
        <f>Assumptions!$N91*(1+Assumptions!$O91)^(ET$290-1)*Assumptions!$F91*30.4*Assumptions!ET214</f>
        <v>0</v>
      </c>
      <c r="EU314" s="160">
        <f>Assumptions!$N91*(1+Assumptions!$O91)^(EU$290-1)*Assumptions!$F91*30.4*Assumptions!EU214</f>
        <v>0</v>
      </c>
      <c r="EV314" s="160">
        <f>Assumptions!$N91*(1+Assumptions!$O91)^(EV$290-1)*Assumptions!$F91*30.4*Assumptions!EV214</f>
        <v>0</v>
      </c>
      <c r="EW314" s="160">
        <f>Assumptions!$N91*(1+Assumptions!$O91)^(EW$290-1)*Assumptions!$F91*30.4*Assumptions!EW214</f>
        <v>0</v>
      </c>
      <c r="EX314" s="160">
        <f>Assumptions!$N91*(1+Assumptions!$O91)^(EX$290-1)*Assumptions!$F91*30.4*Assumptions!EX214</f>
        <v>0</v>
      </c>
      <c r="EY314" s="160">
        <f>Assumptions!$N91*(1+Assumptions!$O91)^(EY$290-1)*Assumptions!$F91*30.4*Assumptions!EY214</f>
        <v>0</v>
      </c>
      <c r="EZ314" s="160">
        <f>Assumptions!$N91*(1+Assumptions!$O91)^(EZ$290-1)*Assumptions!$F91*30.4*Assumptions!EZ214</f>
        <v>0</v>
      </c>
      <c r="FA314" s="160">
        <f>Assumptions!$N91*(1+Assumptions!$O91)^(FA$290-1)*Assumptions!$F91*30.4*Assumptions!FA214</f>
        <v>0</v>
      </c>
      <c r="FB314" s="160">
        <f>Assumptions!$N91*(1+Assumptions!$O91)^(FB$290-1)*Assumptions!$F91*30.4*Assumptions!FB214</f>
        <v>0</v>
      </c>
      <c r="FC314" s="160">
        <f>Assumptions!$N91*(1+Assumptions!$O91)^(FC$290-1)*Assumptions!$F91*30.4*Assumptions!FC214</f>
        <v>0</v>
      </c>
      <c r="FD314" s="160">
        <f>Assumptions!$N91*(1+Assumptions!$O91)^(FD$290-1)*Assumptions!$F91*30.4*Assumptions!FD214</f>
        <v>0</v>
      </c>
      <c r="FE314" s="160">
        <f>Assumptions!$N91*(1+Assumptions!$O91)^(FE$290-1)*Assumptions!$F91*30.4*Assumptions!FE214</f>
        <v>0</v>
      </c>
      <c r="FF314" s="160">
        <f>Assumptions!$N91*(1+Assumptions!$O91)^(FF$290-1)*Assumptions!$F91*30.4*Assumptions!FF214</f>
        <v>0</v>
      </c>
      <c r="FG314" s="160">
        <f>Assumptions!$N91*(1+Assumptions!$O91)^(FG$290-1)*Assumptions!$F91*30.4*Assumptions!FG214</f>
        <v>0</v>
      </c>
      <c r="FH314" s="160">
        <f>Assumptions!$N91*(1+Assumptions!$O91)^(FH$290-1)*Assumptions!$F91*30.4*Assumptions!FH214</f>
        <v>0</v>
      </c>
      <c r="FI314" s="160">
        <f>Assumptions!$N91*(1+Assumptions!$O91)^(FI$290-1)*Assumptions!$F91*30.4*Assumptions!FI214</f>
        <v>0</v>
      </c>
      <c r="FJ314" s="160">
        <f>Assumptions!$N91*(1+Assumptions!$O91)^(FJ$290-1)*Assumptions!$F91*30.4*Assumptions!FJ214</f>
        <v>0</v>
      </c>
      <c r="FK314" s="160">
        <f>Assumptions!$N91*(1+Assumptions!$O91)^(FK$290-1)*Assumptions!$F91*30.4*Assumptions!FK214</f>
        <v>0</v>
      </c>
      <c r="FL314" s="160">
        <f>Assumptions!$N91*(1+Assumptions!$O91)^(FL$290-1)*Assumptions!$F91*30.4*Assumptions!FL214</f>
        <v>0</v>
      </c>
      <c r="FM314" s="160">
        <f>Assumptions!$N91*(1+Assumptions!$O91)^(FM$290-1)*Assumptions!$F91*30.4*Assumptions!FM214</f>
        <v>0</v>
      </c>
      <c r="FN314" s="160">
        <f>Assumptions!$N91*(1+Assumptions!$O91)^(FN$290-1)*Assumptions!$F91*30.4*Assumptions!FN214</f>
        <v>0</v>
      </c>
      <c r="FO314" s="160">
        <f>Assumptions!$N91*(1+Assumptions!$O91)^(FO$290-1)*Assumptions!$F91*30.4*Assumptions!FO214</f>
        <v>0</v>
      </c>
      <c r="FP314" s="160">
        <f>Assumptions!$N91*(1+Assumptions!$O91)^(FP$290-1)*Assumptions!$F91*30.4*Assumptions!FP214</f>
        <v>0</v>
      </c>
      <c r="FQ314" s="160">
        <f>Assumptions!$N91*(1+Assumptions!$O91)^(FQ$290-1)*Assumptions!$F91*30.4*Assumptions!FQ214</f>
        <v>0</v>
      </c>
      <c r="FR314" s="160">
        <f>Assumptions!$N91*(1+Assumptions!$O91)^(FR$290-1)*Assumptions!$F91*30.4*Assumptions!FR214</f>
        <v>0</v>
      </c>
      <c r="FS314" s="160">
        <f>Assumptions!$N91*(1+Assumptions!$O91)^(FS$290-1)*Assumptions!$F91*30.4*Assumptions!FS214</f>
        <v>0</v>
      </c>
      <c r="FT314" s="160">
        <f>Assumptions!$N91*(1+Assumptions!$O91)^(FT$290-1)*Assumptions!$F91*30.4*Assumptions!FT214</f>
        <v>0</v>
      </c>
      <c r="FU314" s="160">
        <f>Assumptions!$N91*(1+Assumptions!$O91)^(FU$290-1)*Assumptions!$F91*30.4*Assumptions!FU214</f>
        <v>0</v>
      </c>
      <c r="FV314" s="160">
        <f>Assumptions!$N91*(1+Assumptions!$O91)^(FV$290-1)*Assumptions!$F91*30.4*Assumptions!FV214</f>
        <v>0</v>
      </c>
      <c r="FW314" s="160">
        <f>Assumptions!$N91*(1+Assumptions!$O91)^(FW$290-1)*Assumptions!$F91*30.4*Assumptions!FW214</f>
        <v>0</v>
      </c>
      <c r="FX314" s="160">
        <f>Assumptions!$N91*(1+Assumptions!$O91)^(FX$290-1)*Assumptions!$F91*30.4*Assumptions!FX214</f>
        <v>0</v>
      </c>
      <c r="FY314" s="160">
        <f>Assumptions!$N91*(1+Assumptions!$O91)^(FY$290-1)*Assumptions!$F91*30.4*Assumptions!FY214</f>
        <v>0</v>
      </c>
      <c r="FZ314" s="160">
        <f>Assumptions!$N91*(1+Assumptions!$O91)^(FZ$290-1)*Assumptions!$F91*30.4*Assumptions!FZ214</f>
        <v>0</v>
      </c>
      <c r="GA314" s="160">
        <f>Assumptions!$N91*(1+Assumptions!$O91)^(GA$290-1)*Assumptions!$F91*30.4*Assumptions!GA214</f>
        <v>0</v>
      </c>
      <c r="GB314" s="160">
        <f>Assumptions!$N91*(1+Assumptions!$O91)^(GB$290-1)*Assumptions!$F91*30.4*Assumptions!GB214</f>
        <v>0</v>
      </c>
      <c r="GC314" s="160">
        <f>Assumptions!$N91*(1+Assumptions!$O91)^(GC$290-1)*Assumptions!$F91*30.4*Assumptions!GC214</f>
        <v>0</v>
      </c>
      <c r="GD314" s="160">
        <f>Assumptions!$N91*(1+Assumptions!$O91)^(GD$290-1)*Assumptions!$F91*30.4*Assumptions!GD214</f>
        <v>0</v>
      </c>
      <c r="GE314" s="160">
        <f>Assumptions!$N91*(1+Assumptions!$O91)^(GE$290-1)*Assumptions!$F91*30.4*Assumptions!GE214</f>
        <v>0</v>
      </c>
      <c r="GF314" s="160">
        <f>Assumptions!$N91*(1+Assumptions!$O91)^(GF$290-1)*Assumptions!$F91*30.4*Assumptions!GF214</f>
        <v>0</v>
      </c>
      <c r="GG314" s="160">
        <f>Assumptions!$N91*(1+Assumptions!$O91)^(GG$290-1)*Assumptions!$F91*30.4*Assumptions!GG214</f>
        <v>0</v>
      </c>
    </row>
    <row r="315" spans="2:189" s="155" customFormat="1">
      <c r="B315" s="148">
        <v>5</v>
      </c>
      <c r="C315" s="184" t="str">
        <f t="shared" si="397"/>
        <v>Other</v>
      </c>
      <c r="E315" s="160">
        <f>Assumptions!$N92*(1+Assumptions!$O92)^(E$290-1)*Assumptions!$F92*30.4*Assumptions!E215</f>
        <v>1216</v>
      </c>
      <c r="F315" s="160">
        <f>Assumptions!$N92*(1+Assumptions!$O92)^(F$290-1)*Assumptions!$F92*30.4*Assumptions!F215</f>
        <v>1140</v>
      </c>
      <c r="G315" s="160">
        <f>Assumptions!$N92*(1+Assumptions!$O92)^(G$290-1)*Assumptions!$F92*30.4*Assumptions!G215</f>
        <v>1064</v>
      </c>
      <c r="H315" s="160">
        <f>Assumptions!$N92*(1+Assumptions!$O92)^(H$290-1)*Assumptions!$F92*30.4*Assumptions!H215</f>
        <v>1261.5999999999999</v>
      </c>
      <c r="I315" s="160">
        <f>Assumptions!$N92*(1+Assumptions!$O92)^(I$290-1)*Assumptions!$F92*30.4*Assumptions!I215</f>
        <v>1276.8</v>
      </c>
      <c r="J315" s="160">
        <f>Assumptions!$N92*(1+Assumptions!$O92)^(J$290-1)*Assumptions!$F92*30.4*Assumptions!J215</f>
        <v>1292</v>
      </c>
      <c r="K315" s="160">
        <f>Assumptions!$N92*(1+Assumptions!$O92)^(K$290-1)*Assumptions!$F92*30.4*Assumptions!K215</f>
        <v>1307.2</v>
      </c>
      <c r="L315" s="160">
        <f>Assumptions!$N92*(1+Assumptions!$O92)^(L$290-1)*Assumptions!$F92*30.4*Assumptions!L215</f>
        <v>1322.4</v>
      </c>
      <c r="M315" s="160">
        <f>Assumptions!$N92*(1+Assumptions!$O92)^(M$290-1)*Assumptions!$F92*30.4*Assumptions!M215</f>
        <v>1337.6</v>
      </c>
      <c r="N315" s="160">
        <f>Assumptions!$N92*(1+Assumptions!$O92)^(N$290-1)*Assumptions!$F92*30.4*Assumptions!N215</f>
        <v>1352.8</v>
      </c>
      <c r="O315" s="160">
        <f>Assumptions!$N92*(1+Assumptions!$O92)^(O$290-1)*Assumptions!$F92*30.4*Assumptions!O215</f>
        <v>1368</v>
      </c>
      <c r="P315" s="160">
        <f>Assumptions!$N92*(1+Assumptions!$O92)^(P$290-1)*Assumptions!$F92*30.4*Assumptions!P215</f>
        <v>1383.2</v>
      </c>
      <c r="Q315" s="160">
        <f>Assumptions!$N92*(1+Assumptions!$O92)^(Q$290-1)*Assumptions!$F92*30.4*Assumptions!Q215</f>
        <v>1356.6</v>
      </c>
      <c r="R315" s="160">
        <f>Assumptions!$N92*(1+Assumptions!$O92)^(R$290-1)*Assumptions!$F92*30.4*Assumptions!R215</f>
        <v>1356.6</v>
      </c>
      <c r="S315" s="160">
        <f>Assumptions!$N92*(1+Assumptions!$O92)^(S$290-1)*Assumptions!$F92*30.4*Assumptions!S215</f>
        <v>1356.6</v>
      </c>
      <c r="T315" s="160">
        <f>Assumptions!$N92*(1+Assumptions!$O92)^(T$290-1)*Assumptions!$F92*30.4*Assumptions!T215</f>
        <v>1356.6</v>
      </c>
      <c r="U315" s="160">
        <f>Assumptions!$N92*(1+Assumptions!$O92)^(U$290-1)*Assumptions!$F92*30.4*Assumptions!U215</f>
        <v>1356.6</v>
      </c>
      <c r="V315" s="160">
        <f>Assumptions!$N92*(1+Assumptions!$O92)^(V$290-1)*Assumptions!$F92*30.4*Assumptions!V215</f>
        <v>1356.6</v>
      </c>
      <c r="W315" s="160">
        <f>Assumptions!$N92*(1+Assumptions!$O92)^(W$290-1)*Assumptions!$F92*30.4*Assumptions!W215</f>
        <v>1356.6</v>
      </c>
      <c r="X315" s="160">
        <f>Assumptions!$N92*(1+Assumptions!$O92)^(X$290-1)*Assumptions!$F92*30.4*Assumptions!X215</f>
        <v>1356.6</v>
      </c>
      <c r="Y315" s="160">
        <f>Assumptions!$N92*(1+Assumptions!$O92)^(Y$290-1)*Assumptions!$F92*30.4*Assumptions!Y215</f>
        <v>1356.6</v>
      </c>
      <c r="Z315" s="160">
        <f>Assumptions!$N92*(1+Assumptions!$O92)^(Z$290-1)*Assumptions!$F92*30.4*Assumptions!Z215</f>
        <v>1356.6</v>
      </c>
      <c r="AA315" s="160">
        <f>Assumptions!$N92*(1+Assumptions!$O92)^(AA$290-1)*Assumptions!$F92*30.4*Assumptions!AA215</f>
        <v>1356.6</v>
      </c>
      <c r="AB315" s="160">
        <f>Assumptions!$N92*(1+Assumptions!$O92)^(AB$290-1)*Assumptions!$F92*30.4*Assumptions!AB215</f>
        <v>1356.6</v>
      </c>
      <c r="AC315" s="160">
        <f>Assumptions!$N92*(1+Assumptions!$O92)^(AC$290-1)*Assumptions!$F92*30.4*Assumptions!AC215</f>
        <v>1424.4299999999998</v>
      </c>
      <c r="AD315" s="160">
        <f>Assumptions!$N92*(1+Assumptions!$O92)^(AD$290-1)*Assumptions!$F92*30.4*Assumptions!AD215</f>
        <v>1424.4299999999998</v>
      </c>
      <c r="AE315" s="160">
        <f>Assumptions!$N92*(1+Assumptions!$O92)^(AE$290-1)*Assumptions!$F92*30.4*Assumptions!AE215</f>
        <v>1424.4299999999998</v>
      </c>
      <c r="AF315" s="160">
        <f>Assumptions!$N92*(1+Assumptions!$O92)^(AF$290-1)*Assumptions!$F92*30.4*Assumptions!AF215</f>
        <v>1424.4299999999998</v>
      </c>
      <c r="AG315" s="160">
        <f>Assumptions!$N92*(1+Assumptions!$O92)^(AG$290-1)*Assumptions!$F92*30.4*Assumptions!AG215</f>
        <v>1424.4299999999998</v>
      </c>
      <c r="AH315" s="160">
        <f>Assumptions!$N92*(1+Assumptions!$O92)^(AH$290-1)*Assumptions!$F92*30.4*Assumptions!AH215</f>
        <v>1424.4299999999998</v>
      </c>
      <c r="AI315" s="160">
        <f>Assumptions!$N92*(1+Assumptions!$O92)^(AI$290-1)*Assumptions!$F92*30.4*Assumptions!AI215</f>
        <v>1424.4299999999998</v>
      </c>
      <c r="AJ315" s="160">
        <f>Assumptions!$N92*(1+Assumptions!$O92)^(AJ$290-1)*Assumptions!$F92*30.4*Assumptions!AJ215</f>
        <v>1424.4299999999998</v>
      </c>
      <c r="AK315" s="160">
        <f>Assumptions!$N92*(1+Assumptions!$O92)^(AK$290-1)*Assumptions!$F92*30.4*Assumptions!AK215</f>
        <v>1424.4299999999998</v>
      </c>
      <c r="AL315" s="160">
        <f>Assumptions!$N92*(1+Assumptions!$O92)^(AL$290-1)*Assumptions!$F92*30.4*Assumptions!AL215</f>
        <v>1424.4299999999998</v>
      </c>
      <c r="AM315" s="160">
        <f>Assumptions!$N92*(1+Assumptions!$O92)^(AM$290-1)*Assumptions!$F92*30.4*Assumptions!AM215</f>
        <v>1424.4299999999998</v>
      </c>
      <c r="AN315" s="160">
        <f>Assumptions!$N92*(1+Assumptions!$O92)^(AN$290-1)*Assumptions!$F92*30.4*Assumptions!AN215</f>
        <v>1424.4299999999998</v>
      </c>
      <c r="AO315" s="160">
        <f>Assumptions!$N92*(1+Assumptions!$O92)^(AO$290-1)*Assumptions!$F92*30.4*Assumptions!AO215</f>
        <v>1495.6515000000002</v>
      </c>
      <c r="AP315" s="160">
        <f>Assumptions!$N92*(1+Assumptions!$O92)^(AP$290-1)*Assumptions!$F92*30.4*Assumptions!AP215</f>
        <v>1495.6515000000002</v>
      </c>
      <c r="AQ315" s="160">
        <f>Assumptions!$N92*(1+Assumptions!$O92)^(AQ$290-1)*Assumptions!$F92*30.4*Assumptions!AQ215</f>
        <v>1495.6515000000002</v>
      </c>
      <c r="AR315" s="160">
        <f>Assumptions!$N92*(1+Assumptions!$O92)^(AR$290-1)*Assumptions!$F92*30.4*Assumptions!AR215</f>
        <v>1495.6515000000002</v>
      </c>
      <c r="AS315" s="160">
        <f>Assumptions!$N92*(1+Assumptions!$O92)^(AS$290-1)*Assumptions!$F92*30.4*Assumptions!AS215</f>
        <v>1495.6515000000002</v>
      </c>
      <c r="AT315" s="160">
        <f>Assumptions!$N92*(1+Assumptions!$O92)^(AT$290-1)*Assumptions!$F92*30.4*Assumptions!AT215</f>
        <v>1495.6515000000002</v>
      </c>
      <c r="AU315" s="160">
        <f>Assumptions!$N92*(1+Assumptions!$O92)^(AU$290-1)*Assumptions!$F92*30.4*Assumptions!AU215</f>
        <v>1495.6515000000002</v>
      </c>
      <c r="AV315" s="160">
        <f>Assumptions!$N92*(1+Assumptions!$O92)^(AV$290-1)*Assumptions!$F92*30.4*Assumptions!AV215</f>
        <v>1495.6515000000002</v>
      </c>
      <c r="AW315" s="160">
        <f>Assumptions!$N92*(1+Assumptions!$O92)^(AW$290-1)*Assumptions!$F92*30.4*Assumptions!AW215</f>
        <v>1495.6515000000002</v>
      </c>
      <c r="AX315" s="160">
        <f>Assumptions!$N92*(1+Assumptions!$O92)^(AX$290-1)*Assumptions!$F92*30.4*Assumptions!AX215</f>
        <v>1495.6515000000002</v>
      </c>
      <c r="AY315" s="160">
        <f>Assumptions!$N92*(1+Assumptions!$O92)^(AY$290-1)*Assumptions!$F92*30.4*Assumptions!AY215</f>
        <v>1495.6515000000002</v>
      </c>
      <c r="AZ315" s="160">
        <f>Assumptions!$N92*(1+Assumptions!$O92)^(AZ$290-1)*Assumptions!$F92*30.4*Assumptions!AZ215</f>
        <v>1495.6515000000002</v>
      </c>
      <c r="BA315" s="160">
        <f>Assumptions!$N92*(1+Assumptions!$O92)^(BA$290-1)*Assumptions!$F92*30.4*Assumptions!BA215</f>
        <v>1570.4340749999999</v>
      </c>
      <c r="BB315" s="160">
        <f>Assumptions!$N92*(1+Assumptions!$O92)^(BB$290-1)*Assumptions!$F92*30.4*Assumptions!BB215</f>
        <v>1570.4340749999999</v>
      </c>
      <c r="BC315" s="160">
        <f>Assumptions!$N92*(1+Assumptions!$O92)^(BC$290-1)*Assumptions!$F92*30.4*Assumptions!BC215</f>
        <v>1570.4340749999999</v>
      </c>
      <c r="BD315" s="160">
        <f>Assumptions!$N92*(1+Assumptions!$O92)^(BD$290-1)*Assumptions!$F92*30.4*Assumptions!BD215</f>
        <v>1570.4340749999999</v>
      </c>
      <c r="BE315" s="160">
        <f>Assumptions!$N92*(1+Assumptions!$O92)^(BE$290-1)*Assumptions!$F92*30.4*Assumptions!BE215</f>
        <v>1570.4340749999999</v>
      </c>
      <c r="BF315" s="160">
        <f>Assumptions!$N92*(1+Assumptions!$O92)^(BF$290-1)*Assumptions!$F92*30.4*Assumptions!BF215</f>
        <v>1570.4340749999999</v>
      </c>
      <c r="BG315" s="160">
        <f>Assumptions!$N92*(1+Assumptions!$O92)^(BG$290-1)*Assumptions!$F92*30.4*Assumptions!BG215</f>
        <v>1570.4340749999999</v>
      </c>
      <c r="BH315" s="160">
        <f>Assumptions!$N92*(1+Assumptions!$O92)^(BH$290-1)*Assumptions!$F92*30.4*Assumptions!BH215</f>
        <v>1570.4340749999999</v>
      </c>
      <c r="BI315" s="160">
        <f>Assumptions!$N92*(1+Assumptions!$O92)^(BI$290-1)*Assumptions!$F92*30.4*Assumptions!BI215</f>
        <v>1570.4340749999999</v>
      </c>
      <c r="BJ315" s="160">
        <f>Assumptions!$N92*(1+Assumptions!$O92)^(BJ$290-1)*Assumptions!$F92*30.4*Assumptions!BJ215</f>
        <v>1570.4340749999999</v>
      </c>
      <c r="BK315" s="160">
        <f>Assumptions!$N92*(1+Assumptions!$O92)^(BK$290-1)*Assumptions!$F92*30.4*Assumptions!BK215</f>
        <v>1570.4340749999999</v>
      </c>
      <c r="BL315" s="160">
        <f>Assumptions!$N92*(1+Assumptions!$O92)^(BL$290-1)*Assumptions!$F92*30.4*Assumptions!BL215</f>
        <v>1570.4340749999999</v>
      </c>
      <c r="BM315" s="160">
        <f>Assumptions!$N92*(1+Assumptions!$O92)^(BM$290-1)*Assumptions!$F92*30.4*Assumptions!BM215</f>
        <v>1648.9557787500003</v>
      </c>
      <c r="BN315" s="160">
        <f>Assumptions!$N92*(1+Assumptions!$O92)^(BN$290-1)*Assumptions!$F92*30.4*Assumptions!BN215</f>
        <v>1648.9557787500003</v>
      </c>
      <c r="BO315" s="160">
        <f>Assumptions!$N92*(1+Assumptions!$O92)^(BO$290-1)*Assumptions!$F92*30.4*Assumptions!BO215</f>
        <v>1648.9557787500003</v>
      </c>
      <c r="BP315" s="160">
        <f>Assumptions!$N92*(1+Assumptions!$O92)^(BP$290-1)*Assumptions!$F92*30.4*Assumptions!BP215</f>
        <v>1648.9557787500003</v>
      </c>
      <c r="BQ315" s="160">
        <f>Assumptions!$N92*(1+Assumptions!$O92)^(BQ$290-1)*Assumptions!$F92*30.4*Assumptions!BQ215</f>
        <v>1648.9557787500003</v>
      </c>
      <c r="BR315" s="160">
        <f>Assumptions!$N92*(1+Assumptions!$O92)^(BR$290-1)*Assumptions!$F92*30.4*Assumptions!BR215</f>
        <v>1648.9557787500003</v>
      </c>
      <c r="BS315" s="160">
        <f>Assumptions!$N92*(1+Assumptions!$O92)^(BS$290-1)*Assumptions!$F92*30.4*Assumptions!BS215</f>
        <v>1648.9557787500003</v>
      </c>
      <c r="BT315" s="160">
        <f>Assumptions!$N92*(1+Assumptions!$O92)^(BT$290-1)*Assumptions!$F92*30.4*Assumptions!BT215</f>
        <v>1648.9557787500003</v>
      </c>
      <c r="BU315" s="160">
        <f>Assumptions!$N92*(1+Assumptions!$O92)^(BU$290-1)*Assumptions!$F92*30.4*Assumptions!BU215</f>
        <v>1648.9557787500003</v>
      </c>
      <c r="BV315" s="160">
        <f>Assumptions!$N92*(1+Assumptions!$O92)^(BV$290-1)*Assumptions!$F92*30.4*Assumptions!BV215</f>
        <v>1648.9557787500003</v>
      </c>
      <c r="BW315" s="160">
        <f>Assumptions!$N92*(1+Assumptions!$O92)^(BW$290-1)*Assumptions!$F92*30.4*Assumptions!BW215</f>
        <v>1648.9557787500003</v>
      </c>
      <c r="BX315" s="160">
        <f>Assumptions!$N92*(1+Assumptions!$O92)^(BX$290-1)*Assumptions!$F92*30.4*Assumptions!BX215</f>
        <v>1648.9557787500003</v>
      </c>
      <c r="BY315" s="160">
        <f>Assumptions!$N92*(1+Assumptions!$O92)^(BY$290-1)*Assumptions!$F92*30.4*Assumptions!BY215</f>
        <v>1731.4035676875001</v>
      </c>
      <c r="BZ315" s="160">
        <f>Assumptions!$N92*(1+Assumptions!$O92)^(BZ$290-1)*Assumptions!$F92*30.4*Assumptions!BZ215</f>
        <v>1731.4035676875001</v>
      </c>
      <c r="CA315" s="160">
        <f>Assumptions!$N92*(1+Assumptions!$O92)^(CA$290-1)*Assumptions!$F92*30.4*Assumptions!CA215</f>
        <v>1731.4035676875001</v>
      </c>
      <c r="CB315" s="160">
        <f>Assumptions!$N92*(1+Assumptions!$O92)^(CB$290-1)*Assumptions!$F92*30.4*Assumptions!CB215</f>
        <v>1731.4035676875001</v>
      </c>
      <c r="CC315" s="160">
        <f>Assumptions!$N92*(1+Assumptions!$O92)^(CC$290-1)*Assumptions!$F92*30.4*Assumptions!CC215</f>
        <v>1731.4035676875001</v>
      </c>
      <c r="CD315" s="160">
        <f>Assumptions!$N92*(1+Assumptions!$O92)^(CD$290-1)*Assumptions!$F92*30.4*Assumptions!CD215</f>
        <v>1731.4035676875001</v>
      </c>
      <c r="CE315" s="160">
        <f>Assumptions!$N92*(1+Assumptions!$O92)^(CE$290-1)*Assumptions!$F92*30.4*Assumptions!CE215</f>
        <v>1731.4035676875001</v>
      </c>
      <c r="CF315" s="160">
        <f>Assumptions!$N92*(1+Assumptions!$O92)^(CF$290-1)*Assumptions!$F92*30.4*Assumptions!CF215</f>
        <v>1731.4035676875001</v>
      </c>
      <c r="CG315" s="160">
        <f>Assumptions!$N92*(1+Assumptions!$O92)^(CG$290-1)*Assumptions!$F92*30.4*Assumptions!CG215</f>
        <v>1731.4035676875001</v>
      </c>
      <c r="CH315" s="160">
        <f>Assumptions!$N92*(1+Assumptions!$O92)^(CH$290-1)*Assumptions!$F92*30.4*Assumptions!CH215</f>
        <v>1731.4035676875001</v>
      </c>
      <c r="CI315" s="160">
        <f>Assumptions!$N92*(1+Assumptions!$O92)^(CI$290-1)*Assumptions!$F92*30.4*Assumptions!CI215</f>
        <v>1731.4035676875001</v>
      </c>
      <c r="CJ315" s="160">
        <f>Assumptions!$N92*(1+Assumptions!$O92)^(CJ$290-1)*Assumptions!$F92*30.4*Assumptions!CJ215</f>
        <v>1731.4035676875001</v>
      </c>
      <c r="CK315" s="160">
        <f>Assumptions!$N92*(1+Assumptions!$O92)^(CK$290-1)*Assumptions!$F92*30.4*Assumptions!CK215</f>
        <v>1817.973746071875</v>
      </c>
      <c r="CL315" s="160">
        <f>Assumptions!$N92*(1+Assumptions!$O92)^(CL$290-1)*Assumptions!$F92*30.4*Assumptions!CL215</f>
        <v>1817.973746071875</v>
      </c>
      <c r="CM315" s="160">
        <f>Assumptions!$N92*(1+Assumptions!$O92)^(CM$290-1)*Assumptions!$F92*30.4*Assumptions!CM215</f>
        <v>1817.973746071875</v>
      </c>
      <c r="CN315" s="160">
        <f>Assumptions!$N92*(1+Assumptions!$O92)^(CN$290-1)*Assumptions!$F92*30.4*Assumptions!CN215</f>
        <v>1817.973746071875</v>
      </c>
      <c r="CO315" s="160">
        <f>Assumptions!$N92*(1+Assumptions!$O92)^(CO$290-1)*Assumptions!$F92*30.4*Assumptions!CO215</f>
        <v>1817.973746071875</v>
      </c>
      <c r="CP315" s="160">
        <f>Assumptions!$N92*(1+Assumptions!$O92)^(CP$290-1)*Assumptions!$F92*30.4*Assumptions!CP215</f>
        <v>1817.973746071875</v>
      </c>
      <c r="CQ315" s="160">
        <f>Assumptions!$N92*(1+Assumptions!$O92)^(CQ$290-1)*Assumptions!$F92*30.4*Assumptions!CQ215</f>
        <v>1817.973746071875</v>
      </c>
      <c r="CR315" s="160">
        <f>Assumptions!$N92*(1+Assumptions!$O92)^(CR$290-1)*Assumptions!$F92*30.4*Assumptions!CR215</f>
        <v>1817.973746071875</v>
      </c>
      <c r="CS315" s="160">
        <f>Assumptions!$N92*(1+Assumptions!$O92)^(CS$290-1)*Assumptions!$F92*30.4*Assumptions!CS215</f>
        <v>1817.973746071875</v>
      </c>
      <c r="CT315" s="160">
        <f>Assumptions!$N92*(1+Assumptions!$O92)^(CT$290-1)*Assumptions!$F92*30.4*Assumptions!CT215</f>
        <v>1817.973746071875</v>
      </c>
      <c r="CU315" s="160">
        <f>Assumptions!$N92*(1+Assumptions!$O92)^(CU$290-1)*Assumptions!$F92*30.4*Assumptions!CU215</f>
        <v>1817.973746071875</v>
      </c>
      <c r="CV315" s="160">
        <f>Assumptions!$N92*(1+Assumptions!$O92)^(CV$290-1)*Assumptions!$F92*30.4*Assumptions!CV215</f>
        <v>1817.973746071875</v>
      </c>
      <c r="CW315" s="160">
        <f>Assumptions!$N92*(1+Assumptions!$O92)^(CW$290-1)*Assumptions!$F92*30.4*Assumptions!CW215</f>
        <v>1908.8724333754687</v>
      </c>
      <c r="CX315" s="160">
        <f>Assumptions!$N92*(1+Assumptions!$O92)^(CX$290-1)*Assumptions!$F92*30.4*Assumptions!CX215</f>
        <v>1908.8724333754687</v>
      </c>
      <c r="CY315" s="160">
        <f>Assumptions!$N92*(1+Assumptions!$O92)^(CY$290-1)*Assumptions!$F92*30.4*Assumptions!CY215</f>
        <v>1908.8724333754687</v>
      </c>
      <c r="CZ315" s="160">
        <f>Assumptions!$N92*(1+Assumptions!$O92)^(CZ$290-1)*Assumptions!$F92*30.4*Assumptions!CZ215</f>
        <v>1908.8724333754687</v>
      </c>
      <c r="DA315" s="160">
        <f>Assumptions!$N92*(1+Assumptions!$O92)^(DA$290-1)*Assumptions!$F92*30.4*Assumptions!DA215</f>
        <v>1908.8724333754687</v>
      </c>
      <c r="DB315" s="160">
        <f>Assumptions!$N92*(1+Assumptions!$O92)^(DB$290-1)*Assumptions!$F92*30.4*Assumptions!DB215</f>
        <v>1908.8724333754687</v>
      </c>
      <c r="DC315" s="160">
        <f>Assumptions!$N92*(1+Assumptions!$O92)^(DC$290-1)*Assumptions!$F92*30.4*Assumptions!DC215</f>
        <v>1908.8724333754687</v>
      </c>
      <c r="DD315" s="160">
        <f>Assumptions!$N92*(1+Assumptions!$O92)^(DD$290-1)*Assumptions!$F92*30.4*Assumptions!DD215</f>
        <v>1908.8724333754687</v>
      </c>
      <c r="DE315" s="160">
        <f>Assumptions!$N92*(1+Assumptions!$O92)^(DE$290-1)*Assumptions!$F92*30.4*Assumptions!DE215</f>
        <v>1908.8724333754687</v>
      </c>
      <c r="DF315" s="160">
        <f>Assumptions!$N92*(1+Assumptions!$O92)^(DF$290-1)*Assumptions!$F92*30.4*Assumptions!DF215</f>
        <v>1908.8724333754687</v>
      </c>
      <c r="DG315" s="160">
        <f>Assumptions!$N92*(1+Assumptions!$O92)^(DG$290-1)*Assumptions!$F92*30.4*Assumptions!DG215</f>
        <v>1908.8724333754687</v>
      </c>
      <c r="DH315" s="160">
        <f>Assumptions!$N92*(1+Assumptions!$O92)^(DH$290-1)*Assumptions!$F92*30.4*Assumptions!DH215</f>
        <v>1908.8724333754687</v>
      </c>
      <c r="DI315" s="160">
        <f>Assumptions!$N92*(1+Assumptions!$O92)^(DI$290-1)*Assumptions!$F92*30.4*Assumptions!DI215</f>
        <v>2004.3160550442424</v>
      </c>
      <c r="DJ315" s="160">
        <f>Assumptions!$N92*(1+Assumptions!$O92)^(DJ$290-1)*Assumptions!$F92*30.4*Assumptions!DJ215</f>
        <v>2004.3160550442424</v>
      </c>
      <c r="DK315" s="160">
        <f>Assumptions!$N92*(1+Assumptions!$O92)^(DK$290-1)*Assumptions!$F92*30.4*Assumptions!DK215</f>
        <v>2004.3160550442424</v>
      </c>
      <c r="DL315" s="160">
        <f>Assumptions!$N92*(1+Assumptions!$O92)^(DL$290-1)*Assumptions!$F92*30.4*Assumptions!DL215</f>
        <v>2004.3160550442424</v>
      </c>
      <c r="DM315" s="160">
        <f>Assumptions!$N92*(1+Assumptions!$O92)^(DM$290-1)*Assumptions!$F92*30.4*Assumptions!DM215</f>
        <v>2004.3160550442424</v>
      </c>
      <c r="DN315" s="160">
        <f>Assumptions!$N92*(1+Assumptions!$O92)^(DN$290-1)*Assumptions!$F92*30.4*Assumptions!DN215</f>
        <v>2004.3160550442424</v>
      </c>
      <c r="DO315" s="160">
        <f>Assumptions!$N92*(1+Assumptions!$O92)^(DO$290-1)*Assumptions!$F92*30.4*Assumptions!DO215</f>
        <v>2004.3160550442424</v>
      </c>
      <c r="DP315" s="160">
        <f>Assumptions!$N92*(1+Assumptions!$O92)^(DP$290-1)*Assumptions!$F92*30.4*Assumptions!DP215</f>
        <v>2004.3160550442424</v>
      </c>
      <c r="DQ315" s="160">
        <f>Assumptions!$N92*(1+Assumptions!$O92)^(DQ$290-1)*Assumptions!$F92*30.4*Assumptions!DQ215</f>
        <v>2004.3160550442424</v>
      </c>
      <c r="DR315" s="160">
        <f>Assumptions!$N92*(1+Assumptions!$O92)^(DR$290-1)*Assumptions!$F92*30.4*Assumptions!DR215</f>
        <v>2004.3160550442424</v>
      </c>
      <c r="DS315" s="160">
        <f>Assumptions!$N92*(1+Assumptions!$O92)^(DS$290-1)*Assumptions!$F92*30.4*Assumptions!DS215</f>
        <v>2004.3160550442424</v>
      </c>
      <c r="DT315" s="160">
        <f>Assumptions!$N92*(1+Assumptions!$O92)^(DT$290-1)*Assumptions!$F92*30.4*Assumptions!DT215</f>
        <v>2004.3160550442424</v>
      </c>
      <c r="DU315" s="160">
        <f>Assumptions!$N92*(1+Assumptions!$O92)^(DU$290-1)*Assumptions!$F92*30.4*Assumptions!DU215</f>
        <v>2104.5318577964545</v>
      </c>
      <c r="DV315" s="160">
        <f>Assumptions!$N92*(1+Assumptions!$O92)^(DV$290-1)*Assumptions!$F92*30.4*Assumptions!DV215</f>
        <v>2104.5318577964545</v>
      </c>
      <c r="DW315" s="160">
        <f>Assumptions!$N92*(1+Assumptions!$O92)^(DW$290-1)*Assumptions!$F92*30.4*Assumptions!DW215</f>
        <v>2104.5318577964545</v>
      </c>
      <c r="DX315" s="160">
        <f>Assumptions!$N92*(1+Assumptions!$O92)^(DX$290-1)*Assumptions!$F92*30.4*Assumptions!DX215</f>
        <v>2104.5318577964545</v>
      </c>
      <c r="DY315" s="160">
        <f>Assumptions!$N92*(1+Assumptions!$O92)^(DY$290-1)*Assumptions!$F92*30.4*Assumptions!DY215</f>
        <v>2104.5318577964545</v>
      </c>
      <c r="DZ315" s="160">
        <f>Assumptions!$N92*(1+Assumptions!$O92)^(DZ$290-1)*Assumptions!$F92*30.4*Assumptions!DZ215</f>
        <v>2104.5318577964545</v>
      </c>
      <c r="EA315" s="160">
        <f>Assumptions!$N92*(1+Assumptions!$O92)^(EA$290-1)*Assumptions!$F92*30.4*Assumptions!EA215</f>
        <v>2104.5318577964545</v>
      </c>
      <c r="EB315" s="160">
        <f>Assumptions!$N92*(1+Assumptions!$O92)^(EB$290-1)*Assumptions!$F92*30.4*Assumptions!EB215</f>
        <v>2104.5318577964545</v>
      </c>
      <c r="EC315" s="160">
        <f>Assumptions!$N92*(1+Assumptions!$O92)^(EC$290-1)*Assumptions!$F92*30.4*Assumptions!EC215</f>
        <v>2104.5318577964545</v>
      </c>
      <c r="ED315" s="160">
        <f>Assumptions!$N92*(1+Assumptions!$O92)^(ED$290-1)*Assumptions!$F92*30.4*Assumptions!ED215</f>
        <v>2104.5318577964545</v>
      </c>
      <c r="EE315" s="160">
        <f>Assumptions!$N92*(1+Assumptions!$O92)^(EE$290-1)*Assumptions!$F92*30.4*Assumptions!EE215</f>
        <v>2104.5318577964545</v>
      </c>
      <c r="EF315" s="160">
        <f>Assumptions!$N92*(1+Assumptions!$O92)^(EF$290-1)*Assumptions!$F92*30.4*Assumptions!EF215</f>
        <v>2104.5318577964545</v>
      </c>
      <c r="EG315" s="160">
        <f>Assumptions!$N92*(1+Assumptions!$O92)^(EG$290-1)*Assumptions!$F92*30.4*Assumptions!EG215</f>
        <v>2209.7584506862772</v>
      </c>
      <c r="EH315" s="160">
        <f>Assumptions!$N92*(1+Assumptions!$O92)^(EH$290-1)*Assumptions!$F92*30.4*Assumptions!EH215</f>
        <v>2209.7584506862772</v>
      </c>
      <c r="EI315" s="160">
        <f>Assumptions!$N92*(1+Assumptions!$O92)^(EI$290-1)*Assumptions!$F92*30.4*Assumptions!EI215</f>
        <v>2209.7584506862772</v>
      </c>
      <c r="EJ315" s="160">
        <f>Assumptions!$N92*(1+Assumptions!$O92)^(EJ$290-1)*Assumptions!$F92*30.4*Assumptions!EJ215</f>
        <v>2209.7584506862772</v>
      </c>
      <c r="EK315" s="160">
        <f>Assumptions!$N92*(1+Assumptions!$O92)^(EK$290-1)*Assumptions!$F92*30.4*Assumptions!EK215</f>
        <v>2209.7584506862772</v>
      </c>
      <c r="EL315" s="160">
        <f>Assumptions!$N92*(1+Assumptions!$O92)^(EL$290-1)*Assumptions!$F92*30.4*Assumptions!EL215</f>
        <v>2209.7584506862772</v>
      </c>
      <c r="EM315" s="160">
        <f>Assumptions!$N92*(1+Assumptions!$O92)^(EM$290-1)*Assumptions!$F92*30.4*Assumptions!EM215</f>
        <v>2209.7584506862772</v>
      </c>
      <c r="EN315" s="160">
        <f>Assumptions!$N92*(1+Assumptions!$O92)^(EN$290-1)*Assumptions!$F92*30.4*Assumptions!EN215</f>
        <v>2209.7584506862772</v>
      </c>
      <c r="EO315" s="160">
        <f>Assumptions!$N92*(1+Assumptions!$O92)^(EO$290-1)*Assumptions!$F92*30.4*Assumptions!EO215</f>
        <v>2209.7584506862772</v>
      </c>
      <c r="EP315" s="160">
        <f>Assumptions!$N92*(1+Assumptions!$O92)^(EP$290-1)*Assumptions!$F92*30.4*Assumptions!EP215</f>
        <v>2209.7584506862772</v>
      </c>
      <c r="EQ315" s="160">
        <f>Assumptions!$N92*(1+Assumptions!$O92)^(EQ$290-1)*Assumptions!$F92*30.4*Assumptions!EQ215</f>
        <v>2209.7584506862772</v>
      </c>
      <c r="ER315" s="160">
        <f>Assumptions!$N92*(1+Assumptions!$O92)^(ER$290-1)*Assumptions!$F92*30.4*Assumptions!ER215</f>
        <v>2209.7584506862772</v>
      </c>
      <c r="ES315" s="160">
        <f>Assumptions!$N92*(1+Assumptions!$O92)^(ES$290-1)*Assumptions!$F92*30.4*Assumptions!ES215</f>
        <v>2320.2463732205906</v>
      </c>
      <c r="ET315" s="160">
        <f>Assumptions!$N92*(1+Assumptions!$O92)^(ET$290-1)*Assumptions!$F92*30.4*Assumptions!ET215</f>
        <v>0</v>
      </c>
      <c r="EU315" s="160">
        <f>Assumptions!$N92*(1+Assumptions!$O92)^(EU$290-1)*Assumptions!$F92*30.4*Assumptions!EU215</f>
        <v>0</v>
      </c>
      <c r="EV315" s="160">
        <f>Assumptions!$N92*(1+Assumptions!$O92)^(EV$290-1)*Assumptions!$F92*30.4*Assumptions!EV215</f>
        <v>0</v>
      </c>
      <c r="EW315" s="160">
        <f>Assumptions!$N92*(1+Assumptions!$O92)^(EW$290-1)*Assumptions!$F92*30.4*Assumptions!EW215</f>
        <v>0</v>
      </c>
      <c r="EX315" s="160">
        <f>Assumptions!$N92*(1+Assumptions!$O92)^(EX$290-1)*Assumptions!$F92*30.4*Assumptions!EX215</f>
        <v>0</v>
      </c>
      <c r="EY315" s="160">
        <f>Assumptions!$N92*(1+Assumptions!$O92)^(EY$290-1)*Assumptions!$F92*30.4*Assumptions!EY215</f>
        <v>0</v>
      </c>
      <c r="EZ315" s="160">
        <f>Assumptions!$N92*(1+Assumptions!$O92)^(EZ$290-1)*Assumptions!$F92*30.4*Assumptions!EZ215</f>
        <v>0</v>
      </c>
      <c r="FA315" s="160">
        <f>Assumptions!$N92*(1+Assumptions!$O92)^(FA$290-1)*Assumptions!$F92*30.4*Assumptions!FA215</f>
        <v>0</v>
      </c>
      <c r="FB315" s="160">
        <f>Assumptions!$N92*(1+Assumptions!$O92)^(FB$290-1)*Assumptions!$F92*30.4*Assumptions!FB215</f>
        <v>0</v>
      </c>
      <c r="FC315" s="160">
        <f>Assumptions!$N92*(1+Assumptions!$O92)^(FC$290-1)*Assumptions!$F92*30.4*Assumptions!FC215</f>
        <v>0</v>
      </c>
      <c r="FD315" s="160">
        <f>Assumptions!$N92*(1+Assumptions!$O92)^(FD$290-1)*Assumptions!$F92*30.4*Assumptions!FD215</f>
        <v>0</v>
      </c>
      <c r="FE315" s="160">
        <f>Assumptions!$N92*(1+Assumptions!$O92)^(FE$290-1)*Assumptions!$F92*30.4*Assumptions!FE215</f>
        <v>0</v>
      </c>
      <c r="FF315" s="160">
        <f>Assumptions!$N92*(1+Assumptions!$O92)^(FF$290-1)*Assumptions!$F92*30.4*Assumptions!FF215</f>
        <v>0</v>
      </c>
      <c r="FG315" s="160">
        <f>Assumptions!$N92*(1+Assumptions!$O92)^(FG$290-1)*Assumptions!$F92*30.4*Assumptions!FG215</f>
        <v>0</v>
      </c>
      <c r="FH315" s="160">
        <f>Assumptions!$N92*(1+Assumptions!$O92)^(FH$290-1)*Assumptions!$F92*30.4*Assumptions!FH215</f>
        <v>0</v>
      </c>
      <c r="FI315" s="160">
        <f>Assumptions!$N92*(1+Assumptions!$O92)^(FI$290-1)*Assumptions!$F92*30.4*Assumptions!FI215</f>
        <v>0</v>
      </c>
      <c r="FJ315" s="160">
        <f>Assumptions!$N92*(1+Assumptions!$O92)^(FJ$290-1)*Assumptions!$F92*30.4*Assumptions!FJ215</f>
        <v>0</v>
      </c>
      <c r="FK315" s="160">
        <f>Assumptions!$N92*(1+Assumptions!$O92)^(FK$290-1)*Assumptions!$F92*30.4*Assumptions!FK215</f>
        <v>0</v>
      </c>
      <c r="FL315" s="160">
        <f>Assumptions!$N92*(1+Assumptions!$O92)^(FL$290-1)*Assumptions!$F92*30.4*Assumptions!FL215</f>
        <v>0</v>
      </c>
      <c r="FM315" s="160">
        <f>Assumptions!$N92*(1+Assumptions!$O92)^(FM$290-1)*Assumptions!$F92*30.4*Assumptions!FM215</f>
        <v>0</v>
      </c>
      <c r="FN315" s="160">
        <f>Assumptions!$N92*(1+Assumptions!$O92)^(FN$290-1)*Assumptions!$F92*30.4*Assumptions!FN215</f>
        <v>0</v>
      </c>
      <c r="FO315" s="160">
        <f>Assumptions!$N92*(1+Assumptions!$O92)^(FO$290-1)*Assumptions!$F92*30.4*Assumptions!FO215</f>
        <v>0</v>
      </c>
      <c r="FP315" s="160">
        <f>Assumptions!$N92*(1+Assumptions!$O92)^(FP$290-1)*Assumptions!$F92*30.4*Assumptions!FP215</f>
        <v>0</v>
      </c>
      <c r="FQ315" s="160">
        <f>Assumptions!$N92*(1+Assumptions!$O92)^(FQ$290-1)*Assumptions!$F92*30.4*Assumptions!FQ215</f>
        <v>0</v>
      </c>
      <c r="FR315" s="160">
        <f>Assumptions!$N92*(1+Assumptions!$O92)^(FR$290-1)*Assumptions!$F92*30.4*Assumptions!FR215</f>
        <v>0</v>
      </c>
      <c r="FS315" s="160">
        <f>Assumptions!$N92*(1+Assumptions!$O92)^(FS$290-1)*Assumptions!$F92*30.4*Assumptions!FS215</f>
        <v>0</v>
      </c>
      <c r="FT315" s="160">
        <f>Assumptions!$N92*(1+Assumptions!$O92)^(FT$290-1)*Assumptions!$F92*30.4*Assumptions!FT215</f>
        <v>0</v>
      </c>
      <c r="FU315" s="160">
        <f>Assumptions!$N92*(1+Assumptions!$O92)^(FU$290-1)*Assumptions!$F92*30.4*Assumptions!FU215</f>
        <v>0</v>
      </c>
      <c r="FV315" s="160">
        <f>Assumptions!$N92*(1+Assumptions!$O92)^(FV$290-1)*Assumptions!$F92*30.4*Assumptions!FV215</f>
        <v>0</v>
      </c>
      <c r="FW315" s="160">
        <f>Assumptions!$N92*(1+Assumptions!$O92)^(FW$290-1)*Assumptions!$F92*30.4*Assumptions!FW215</f>
        <v>0</v>
      </c>
      <c r="FX315" s="160">
        <f>Assumptions!$N92*(1+Assumptions!$O92)^(FX$290-1)*Assumptions!$F92*30.4*Assumptions!FX215</f>
        <v>0</v>
      </c>
      <c r="FY315" s="160">
        <f>Assumptions!$N92*(1+Assumptions!$O92)^(FY$290-1)*Assumptions!$F92*30.4*Assumptions!FY215</f>
        <v>0</v>
      </c>
      <c r="FZ315" s="160">
        <f>Assumptions!$N92*(1+Assumptions!$O92)^(FZ$290-1)*Assumptions!$F92*30.4*Assumptions!FZ215</f>
        <v>0</v>
      </c>
      <c r="GA315" s="160">
        <f>Assumptions!$N92*(1+Assumptions!$O92)^(GA$290-1)*Assumptions!$F92*30.4*Assumptions!GA215</f>
        <v>0</v>
      </c>
      <c r="GB315" s="160">
        <f>Assumptions!$N92*(1+Assumptions!$O92)^(GB$290-1)*Assumptions!$F92*30.4*Assumptions!GB215</f>
        <v>0</v>
      </c>
      <c r="GC315" s="160">
        <f>Assumptions!$N92*(1+Assumptions!$O92)^(GC$290-1)*Assumptions!$F92*30.4*Assumptions!GC215</f>
        <v>0</v>
      </c>
      <c r="GD315" s="160">
        <f>Assumptions!$N92*(1+Assumptions!$O92)^(GD$290-1)*Assumptions!$F92*30.4*Assumptions!GD215</f>
        <v>0</v>
      </c>
      <c r="GE315" s="160">
        <f>Assumptions!$N92*(1+Assumptions!$O92)^(GE$290-1)*Assumptions!$F92*30.4*Assumptions!GE215</f>
        <v>0</v>
      </c>
      <c r="GF315" s="160">
        <f>Assumptions!$N92*(1+Assumptions!$O92)^(GF$290-1)*Assumptions!$F92*30.4*Assumptions!GF215</f>
        <v>0</v>
      </c>
      <c r="GG315" s="160">
        <f>Assumptions!$N92*(1+Assumptions!$O92)^(GG$290-1)*Assumptions!$F92*30.4*Assumptions!GG215</f>
        <v>0</v>
      </c>
    </row>
    <row r="316" spans="2:189" s="155" customFormat="1">
      <c r="B316" s="148">
        <v>6</v>
      </c>
      <c r="C316" s="184" t="str">
        <f t="shared" si="397"/>
        <v>Anchor</v>
      </c>
      <c r="E316" s="160">
        <f>Assumptions!$N93*(1+Assumptions!$O93)^(E$290-1)*Assumptions!$F93*30.4*Assumptions!E216</f>
        <v>85120</v>
      </c>
      <c r="F316" s="160">
        <f>Assumptions!$N93*(1+Assumptions!$O93)^(F$290-1)*Assumptions!$F93*30.4*Assumptions!F216</f>
        <v>85120</v>
      </c>
      <c r="G316" s="160">
        <f>Assumptions!$N93*(1+Assumptions!$O93)^(G$290-1)*Assumptions!$F93*30.4*Assumptions!G216</f>
        <v>85120</v>
      </c>
      <c r="H316" s="160">
        <f>Assumptions!$N93*(1+Assumptions!$O93)^(H$290-1)*Assumptions!$F93*30.4*Assumptions!H216</f>
        <v>85120</v>
      </c>
      <c r="I316" s="160">
        <f>Assumptions!$N93*(1+Assumptions!$O93)^(I$290-1)*Assumptions!$F93*30.4*Assumptions!I216</f>
        <v>85120</v>
      </c>
      <c r="J316" s="160">
        <f>Assumptions!$N93*(1+Assumptions!$O93)^(J$290-1)*Assumptions!$F93*30.4*Assumptions!J216</f>
        <v>85120</v>
      </c>
      <c r="K316" s="160">
        <f>Assumptions!$N93*(1+Assumptions!$O93)^(K$290-1)*Assumptions!$F93*30.4*Assumptions!K216</f>
        <v>85120</v>
      </c>
      <c r="L316" s="160">
        <f>Assumptions!$N93*(1+Assumptions!$O93)^(L$290-1)*Assumptions!$F93*30.4*Assumptions!L216</f>
        <v>85120</v>
      </c>
      <c r="M316" s="160">
        <f>Assumptions!$N93*(1+Assumptions!$O93)^(M$290-1)*Assumptions!$F93*30.4*Assumptions!M216</f>
        <v>85120</v>
      </c>
      <c r="N316" s="160">
        <f>Assumptions!$N93*(1+Assumptions!$O93)^(N$290-1)*Assumptions!$F93*30.4*Assumptions!N216</f>
        <v>85120</v>
      </c>
      <c r="O316" s="160">
        <f>Assumptions!$N93*(1+Assumptions!$O93)^(O$290-1)*Assumptions!$F93*30.4*Assumptions!O216</f>
        <v>85120</v>
      </c>
      <c r="P316" s="160">
        <f>Assumptions!$N93*(1+Assumptions!$O93)^(P$290-1)*Assumptions!$F93*30.4*Assumptions!P216</f>
        <v>85120</v>
      </c>
      <c r="Q316" s="160">
        <f>Assumptions!$N93*(1+Assumptions!$O93)^(Q$290-1)*Assumptions!$F93*30.4*Assumptions!Q216</f>
        <v>87673.599999999991</v>
      </c>
      <c r="R316" s="160">
        <f>Assumptions!$N93*(1+Assumptions!$O93)^(R$290-1)*Assumptions!$F93*30.4*Assumptions!R216</f>
        <v>87673.599999999991</v>
      </c>
      <c r="S316" s="160">
        <f>Assumptions!$N93*(1+Assumptions!$O93)^(S$290-1)*Assumptions!$F93*30.4*Assumptions!S216</f>
        <v>87673.599999999991</v>
      </c>
      <c r="T316" s="160">
        <f>Assumptions!$N93*(1+Assumptions!$O93)^(T$290-1)*Assumptions!$F93*30.4*Assumptions!T216</f>
        <v>87673.599999999991</v>
      </c>
      <c r="U316" s="160">
        <f>Assumptions!$N93*(1+Assumptions!$O93)^(U$290-1)*Assumptions!$F93*30.4*Assumptions!U216</f>
        <v>87673.599999999991</v>
      </c>
      <c r="V316" s="160">
        <f>Assumptions!$N93*(1+Assumptions!$O93)^(V$290-1)*Assumptions!$F93*30.4*Assumptions!V216</f>
        <v>87673.599999999991</v>
      </c>
      <c r="W316" s="160">
        <f>Assumptions!$N93*(1+Assumptions!$O93)^(W$290-1)*Assumptions!$F93*30.4*Assumptions!W216</f>
        <v>87673.599999999991</v>
      </c>
      <c r="X316" s="160">
        <f>Assumptions!$N93*(1+Assumptions!$O93)^(X$290-1)*Assumptions!$F93*30.4*Assumptions!X216</f>
        <v>87673.599999999991</v>
      </c>
      <c r="Y316" s="160">
        <f>Assumptions!$N93*(1+Assumptions!$O93)^(Y$290-1)*Assumptions!$F93*30.4*Assumptions!Y216</f>
        <v>87673.599999999991</v>
      </c>
      <c r="Z316" s="160">
        <f>Assumptions!$N93*(1+Assumptions!$O93)^(Z$290-1)*Assumptions!$F93*30.4*Assumptions!Z216</f>
        <v>87673.599999999991</v>
      </c>
      <c r="AA316" s="160">
        <f>Assumptions!$N93*(1+Assumptions!$O93)^(AA$290-1)*Assumptions!$F93*30.4*Assumptions!AA216</f>
        <v>87673.599999999991</v>
      </c>
      <c r="AB316" s="160">
        <f>Assumptions!$N93*(1+Assumptions!$O93)^(AB$290-1)*Assumptions!$F93*30.4*Assumptions!AB216</f>
        <v>87673.599999999991</v>
      </c>
      <c r="AC316" s="160">
        <f>Assumptions!$N93*(1+Assumptions!$O93)^(AC$290-1)*Assumptions!$F93*30.4*Assumptions!AC216</f>
        <v>90303.80799999999</v>
      </c>
      <c r="AD316" s="160">
        <f>Assumptions!$N93*(1+Assumptions!$O93)^(AD$290-1)*Assumptions!$F93*30.4*Assumptions!AD216</f>
        <v>90303.80799999999</v>
      </c>
      <c r="AE316" s="160">
        <f>Assumptions!$N93*(1+Assumptions!$O93)^(AE$290-1)*Assumptions!$F93*30.4*Assumptions!AE216</f>
        <v>90303.80799999999</v>
      </c>
      <c r="AF316" s="160">
        <f>Assumptions!$N93*(1+Assumptions!$O93)^(AF$290-1)*Assumptions!$F93*30.4*Assumptions!AF216</f>
        <v>90303.80799999999</v>
      </c>
      <c r="AG316" s="160">
        <f>Assumptions!$N93*(1+Assumptions!$O93)^(AG$290-1)*Assumptions!$F93*30.4*Assumptions!AG216</f>
        <v>90303.80799999999</v>
      </c>
      <c r="AH316" s="160">
        <f>Assumptions!$N93*(1+Assumptions!$O93)^(AH$290-1)*Assumptions!$F93*30.4*Assumptions!AH216</f>
        <v>90303.80799999999</v>
      </c>
      <c r="AI316" s="160">
        <f>Assumptions!$N93*(1+Assumptions!$O93)^(AI$290-1)*Assumptions!$F93*30.4*Assumptions!AI216</f>
        <v>90303.80799999999</v>
      </c>
      <c r="AJ316" s="160">
        <f>Assumptions!$N93*(1+Assumptions!$O93)^(AJ$290-1)*Assumptions!$F93*30.4*Assumptions!AJ216</f>
        <v>90303.80799999999</v>
      </c>
      <c r="AK316" s="160">
        <f>Assumptions!$N93*(1+Assumptions!$O93)^(AK$290-1)*Assumptions!$F93*30.4*Assumptions!AK216</f>
        <v>90303.80799999999</v>
      </c>
      <c r="AL316" s="160">
        <f>Assumptions!$N93*(1+Assumptions!$O93)^(AL$290-1)*Assumptions!$F93*30.4*Assumptions!AL216</f>
        <v>90303.80799999999</v>
      </c>
      <c r="AM316" s="160">
        <f>Assumptions!$N93*(1+Assumptions!$O93)^(AM$290-1)*Assumptions!$F93*30.4*Assumptions!AM216</f>
        <v>90303.80799999999</v>
      </c>
      <c r="AN316" s="160">
        <f>Assumptions!$N93*(1+Assumptions!$O93)^(AN$290-1)*Assumptions!$F93*30.4*Assumptions!AN216</f>
        <v>90303.80799999999</v>
      </c>
      <c r="AO316" s="160">
        <f>Assumptions!$N93*(1+Assumptions!$O93)^(AO$290-1)*Assumptions!$F93*30.4*Assumptions!AO216</f>
        <v>93012.92224</v>
      </c>
      <c r="AP316" s="160">
        <f>Assumptions!$N93*(1+Assumptions!$O93)^(AP$290-1)*Assumptions!$F93*30.4*Assumptions!AP216</f>
        <v>93012.92224</v>
      </c>
      <c r="AQ316" s="160">
        <f>Assumptions!$N93*(1+Assumptions!$O93)^(AQ$290-1)*Assumptions!$F93*30.4*Assumptions!AQ216</f>
        <v>93012.92224</v>
      </c>
      <c r="AR316" s="160">
        <f>Assumptions!$N93*(1+Assumptions!$O93)^(AR$290-1)*Assumptions!$F93*30.4*Assumptions!AR216</f>
        <v>93012.92224</v>
      </c>
      <c r="AS316" s="160">
        <f>Assumptions!$N93*(1+Assumptions!$O93)^(AS$290-1)*Assumptions!$F93*30.4*Assumptions!AS216</f>
        <v>93012.92224</v>
      </c>
      <c r="AT316" s="160">
        <f>Assumptions!$N93*(1+Assumptions!$O93)^(AT$290-1)*Assumptions!$F93*30.4*Assumptions!AT216</f>
        <v>93012.92224</v>
      </c>
      <c r="AU316" s="160">
        <f>Assumptions!$N93*(1+Assumptions!$O93)^(AU$290-1)*Assumptions!$F93*30.4*Assumptions!AU216</f>
        <v>93012.92224</v>
      </c>
      <c r="AV316" s="160">
        <f>Assumptions!$N93*(1+Assumptions!$O93)^(AV$290-1)*Assumptions!$F93*30.4*Assumptions!AV216</f>
        <v>93012.92224</v>
      </c>
      <c r="AW316" s="160">
        <f>Assumptions!$N93*(1+Assumptions!$O93)^(AW$290-1)*Assumptions!$F93*30.4*Assumptions!AW216</f>
        <v>93012.92224</v>
      </c>
      <c r="AX316" s="160">
        <f>Assumptions!$N93*(1+Assumptions!$O93)^(AX$290-1)*Assumptions!$F93*30.4*Assumptions!AX216</f>
        <v>93012.92224</v>
      </c>
      <c r="AY316" s="160">
        <f>Assumptions!$N93*(1+Assumptions!$O93)^(AY$290-1)*Assumptions!$F93*30.4*Assumptions!AY216</f>
        <v>93012.92224</v>
      </c>
      <c r="AZ316" s="160">
        <f>Assumptions!$N93*(1+Assumptions!$O93)^(AZ$290-1)*Assumptions!$F93*30.4*Assumptions!AZ216</f>
        <v>93012.92224</v>
      </c>
      <c r="BA316" s="160">
        <f>Assumptions!$N93*(1+Assumptions!$O93)^(BA$290-1)*Assumptions!$F93*30.4*Assumptions!BA216</f>
        <v>95803.30990719999</v>
      </c>
      <c r="BB316" s="160">
        <f>Assumptions!$N93*(1+Assumptions!$O93)^(BB$290-1)*Assumptions!$F93*30.4*Assumptions!BB216</f>
        <v>95803.30990719999</v>
      </c>
      <c r="BC316" s="160">
        <f>Assumptions!$N93*(1+Assumptions!$O93)^(BC$290-1)*Assumptions!$F93*30.4*Assumptions!BC216</f>
        <v>95803.30990719999</v>
      </c>
      <c r="BD316" s="160">
        <f>Assumptions!$N93*(1+Assumptions!$O93)^(BD$290-1)*Assumptions!$F93*30.4*Assumptions!BD216</f>
        <v>95803.30990719999</v>
      </c>
      <c r="BE316" s="160">
        <f>Assumptions!$N93*(1+Assumptions!$O93)^(BE$290-1)*Assumptions!$F93*30.4*Assumptions!BE216</f>
        <v>95803.30990719999</v>
      </c>
      <c r="BF316" s="160">
        <f>Assumptions!$N93*(1+Assumptions!$O93)^(BF$290-1)*Assumptions!$F93*30.4*Assumptions!BF216</f>
        <v>95803.30990719999</v>
      </c>
      <c r="BG316" s="160">
        <f>Assumptions!$N93*(1+Assumptions!$O93)^(BG$290-1)*Assumptions!$F93*30.4*Assumptions!BG216</f>
        <v>95803.30990719999</v>
      </c>
      <c r="BH316" s="160">
        <f>Assumptions!$N93*(1+Assumptions!$O93)^(BH$290-1)*Assumptions!$F93*30.4*Assumptions!BH216</f>
        <v>95803.30990719999</v>
      </c>
      <c r="BI316" s="160">
        <f>Assumptions!$N93*(1+Assumptions!$O93)^(BI$290-1)*Assumptions!$F93*30.4*Assumptions!BI216</f>
        <v>95803.30990719999</v>
      </c>
      <c r="BJ316" s="160">
        <f>Assumptions!$N93*(1+Assumptions!$O93)^(BJ$290-1)*Assumptions!$F93*30.4*Assumptions!BJ216</f>
        <v>95803.30990719999</v>
      </c>
      <c r="BK316" s="160">
        <f>Assumptions!$N93*(1+Assumptions!$O93)^(BK$290-1)*Assumptions!$F93*30.4*Assumptions!BK216</f>
        <v>95803.30990719999</v>
      </c>
      <c r="BL316" s="160">
        <f>Assumptions!$N93*(1+Assumptions!$O93)^(BL$290-1)*Assumptions!$F93*30.4*Assumptions!BL216</f>
        <v>95803.30990719999</v>
      </c>
      <c r="BM316" s="160">
        <f>Assumptions!$N93*(1+Assumptions!$O93)^(BM$290-1)*Assumptions!$F93*30.4*Assumptions!BM216</f>
        <v>98677.409204415977</v>
      </c>
      <c r="BN316" s="160">
        <f>Assumptions!$N93*(1+Assumptions!$O93)^(BN$290-1)*Assumptions!$F93*30.4*Assumptions!BN216</f>
        <v>98677.409204415977</v>
      </c>
      <c r="BO316" s="160">
        <f>Assumptions!$N93*(1+Assumptions!$O93)^(BO$290-1)*Assumptions!$F93*30.4*Assumptions!BO216</f>
        <v>98677.409204415977</v>
      </c>
      <c r="BP316" s="160">
        <f>Assumptions!$N93*(1+Assumptions!$O93)^(BP$290-1)*Assumptions!$F93*30.4*Assumptions!BP216</f>
        <v>98677.409204415977</v>
      </c>
      <c r="BQ316" s="160">
        <f>Assumptions!$N93*(1+Assumptions!$O93)^(BQ$290-1)*Assumptions!$F93*30.4*Assumptions!BQ216</f>
        <v>98677.409204415977</v>
      </c>
      <c r="BR316" s="160">
        <f>Assumptions!$N93*(1+Assumptions!$O93)^(BR$290-1)*Assumptions!$F93*30.4*Assumptions!BR216</f>
        <v>98677.409204415977</v>
      </c>
      <c r="BS316" s="160">
        <f>Assumptions!$N93*(1+Assumptions!$O93)^(BS$290-1)*Assumptions!$F93*30.4*Assumptions!BS216</f>
        <v>98677.409204415977</v>
      </c>
      <c r="BT316" s="160">
        <f>Assumptions!$N93*(1+Assumptions!$O93)^(BT$290-1)*Assumptions!$F93*30.4*Assumptions!BT216</f>
        <v>98677.409204415977</v>
      </c>
      <c r="BU316" s="160">
        <f>Assumptions!$N93*(1+Assumptions!$O93)^(BU$290-1)*Assumptions!$F93*30.4*Assumptions!BU216</f>
        <v>98677.409204415977</v>
      </c>
      <c r="BV316" s="160">
        <f>Assumptions!$N93*(1+Assumptions!$O93)^(BV$290-1)*Assumptions!$F93*30.4*Assumptions!BV216</f>
        <v>98677.409204415977</v>
      </c>
      <c r="BW316" s="160">
        <f>Assumptions!$N93*(1+Assumptions!$O93)^(BW$290-1)*Assumptions!$F93*30.4*Assumptions!BW216</f>
        <v>98677.409204415977</v>
      </c>
      <c r="BX316" s="160">
        <f>Assumptions!$N93*(1+Assumptions!$O93)^(BX$290-1)*Assumptions!$F93*30.4*Assumptions!BX216</f>
        <v>98677.409204415977</v>
      </c>
      <c r="BY316" s="160">
        <f>Assumptions!$N93*(1+Assumptions!$O93)^(BY$290-1)*Assumptions!$F93*30.4*Assumptions!BY216</f>
        <v>101637.73148054848</v>
      </c>
      <c r="BZ316" s="160">
        <f>Assumptions!$N93*(1+Assumptions!$O93)^(BZ$290-1)*Assumptions!$F93*30.4*Assumptions!BZ216</f>
        <v>101637.73148054848</v>
      </c>
      <c r="CA316" s="160">
        <f>Assumptions!$N93*(1+Assumptions!$O93)^(CA$290-1)*Assumptions!$F93*30.4*Assumptions!CA216</f>
        <v>101637.73148054848</v>
      </c>
      <c r="CB316" s="160">
        <f>Assumptions!$N93*(1+Assumptions!$O93)^(CB$290-1)*Assumptions!$F93*30.4*Assumptions!CB216</f>
        <v>101637.73148054848</v>
      </c>
      <c r="CC316" s="160">
        <f>Assumptions!$N93*(1+Assumptions!$O93)^(CC$290-1)*Assumptions!$F93*30.4*Assumptions!CC216</f>
        <v>101637.73148054848</v>
      </c>
      <c r="CD316" s="160">
        <f>Assumptions!$N93*(1+Assumptions!$O93)^(CD$290-1)*Assumptions!$F93*30.4*Assumptions!CD216</f>
        <v>101637.73148054848</v>
      </c>
      <c r="CE316" s="160">
        <f>Assumptions!$N93*(1+Assumptions!$O93)^(CE$290-1)*Assumptions!$F93*30.4*Assumptions!CE216</f>
        <v>101637.73148054848</v>
      </c>
      <c r="CF316" s="160">
        <f>Assumptions!$N93*(1+Assumptions!$O93)^(CF$290-1)*Assumptions!$F93*30.4*Assumptions!CF216</f>
        <v>101637.73148054848</v>
      </c>
      <c r="CG316" s="160">
        <f>Assumptions!$N93*(1+Assumptions!$O93)^(CG$290-1)*Assumptions!$F93*30.4*Assumptions!CG216</f>
        <v>101637.73148054848</v>
      </c>
      <c r="CH316" s="160">
        <f>Assumptions!$N93*(1+Assumptions!$O93)^(CH$290-1)*Assumptions!$F93*30.4*Assumptions!CH216</f>
        <v>101637.73148054848</v>
      </c>
      <c r="CI316" s="160">
        <f>Assumptions!$N93*(1+Assumptions!$O93)^(CI$290-1)*Assumptions!$F93*30.4*Assumptions!CI216</f>
        <v>101637.73148054848</v>
      </c>
      <c r="CJ316" s="160">
        <f>Assumptions!$N93*(1+Assumptions!$O93)^(CJ$290-1)*Assumptions!$F93*30.4*Assumptions!CJ216</f>
        <v>101637.73148054848</v>
      </c>
      <c r="CK316" s="160">
        <f>Assumptions!$N93*(1+Assumptions!$O93)^(CK$290-1)*Assumptions!$F93*30.4*Assumptions!CK216</f>
        <v>104686.86342496493</v>
      </c>
      <c r="CL316" s="160">
        <f>Assumptions!$N93*(1+Assumptions!$O93)^(CL$290-1)*Assumptions!$F93*30.4*Assumptions!CL216</f>
        <v>104686.86342496493</v>
      </c>
      <c r="CM316" s="160">
        <f>Assumptions!$N93*(1+Assumptions!$O93)^(CM$290-1)*Assumptions!$F93*30.4*Assumptions!CM216</f>
        <v>104686.86342496493</v>
      </c>
      <c r="CN316" s="160">
        <f>Assumptions!$N93*(1+Assumptions!$O93)^(CN$290-1)*Assumptions!$F93*30.4*Assumptions!CN216</f>
        <v>104686.86342496493</v>
      </c>
      <c r="CO316" s="160">
        <f>Assumptions!$N93*(1+Assumptions!$O93)^(CO$290-1)*Assumptions!$F93*30.4*Assumptions!CO216</f>
        <v>104686.86342496493</v>
      </c>
      <c r="CP316" s="160">
        <f>Assumptions!$N93*(1+Assumptions!$O93)^(CP$290-1)*Assumptions!$F93*30.4*Assumptions!CP216</f>
        <v>104686.86342496493</v>
      </c>
      <c r="CQ316" s="160">
        <f>Assumptions!$N93*(1+Assumptions!$O93)^(CQ$290-1)*Assumptions!$F93*30.4*Assumptions!CQ216</f>
        <v>104686.86342496493</v>
      </c>
      <c r="CR316" s="160">
        <f>Assumptions!$N93*(1+Assumptions!$O93)^(CR$290-1)*Assumptions!$F93*30.4*Assumptions!CR216</f>
        <v>104686.86342496493</v>
      </c>
      <c r="CS316" s="160">
        <f>Assumptions!$N93*(1+Assumptions!$O93)^(CS$290-1)*Assumptions!$F93*30.4*Assumptions!CS216</f>
        <v>104686.86342496493</v>
      </c>
      <c r="CT316" s="160">
        <f>Assumptions!$N93*(1+Assumptions!$O93)^(CT$290-1)*Assumptions!$F93*30.4*Assumptions!CT216</f>
        <v>104686.86342496493</v>
      </c>
      <c r="CU316" s="160">
        <f>Assumptions!$N93*(1+Assumptions!$O93)^(CU$290-1)*Assumptions!$F93*30.4*Assumptions!CU216</f>
        <v>104686.86342496493</v>
      </c>
      <c r="CV316" s="160">
        <f>Assumptions!$N93*(1+Assumptions!$O93)^(CV$290-1)*Assumptions!$F93*30.4*Assumptions!CV216</f>
        <v>104686.86342496493</v>
      </c>
      <c r="CW316" s="160">
        <f>Assumptions!$N93*(1+Assumptions!$O93)^(CW$290-1)*Assumptions!$F93*30.4*Assumptions!CW216</f>
        <v>107827.46932771386</v>
      </c>
      <c r="CX316" s="160">
        <f>Assumptions!$N93*(1+Assumptions!$O93)^(CX$290-1)*Assumptions!$F93*30.4*Assumptions!CX216</f>
        <v>107827.46932771386</v>
      </c>
      <c r="CY316" s="160">
        <f>Assumptions!$N93*(1+Assumptions!$O93)^(CY$290-1)*Assumptions!$F93*30.4*Assumptions!CY216</f>
        <v>107827.46932771386</v>
      </c>
      <c r="CZ316" s="160">
        <f>Assumptions!$N93*(1+Assumptions!$O93)^(CZ$290-1)*Assumptions!$F93*30.4*Assumptions!CZ216</f>
        <v>107827.46932771386</v>
      </c>
      <c r="DA316" s="160">
        <f>Assumptions!$N93*(1+Assumptions!$O93)^(DA$290-1)*Assumptions!$F93*30.4*Assumptions!DA216</f>
        <v>107827.46932771386</v>
      </c>
      <c r="DB316" s="160">
        <f>Assumptions!$N93*(1+Assumptions!$O93)^(DB$290-1)*Assumptions!$F93*30.4*Assumptions!DB216</f>
        <v>107827.46932771386</v>
      </c>
      <c r="DC316" s="160">
        <f>Assumptions!$N93*(1+Assumptions!$O93)^(DC$290-1)*Assumptions!$F93*30.4*Assumptions!DC216</f>
        <v>107827.46932771386</v>
      </c>
      <c r="DD316" s="160">
        <f>Assumptions!$N93*(1+Assumptions!$O93)^(DD$290-1)*Assumptions!$F93*30.4*Assumptions!DD216</f>
        <v>107827.46932771386</v>
      </c>
      <c r="DE316" s="160">
        <f>Assumptions!$N93*(1+Assumptions!$O93)^(DE$290-1)*Assumptions!$F93*30.4*Assumptions!DE216</f>
        <v>107827.46932771386</v>
      </c>
      <c r="DF316" s="160">
        <f>Assumptions!$N93*(1+Assumptions!$O93)^(DF$290-1)*Assumptions!$F93*30.4*Assumptions!DF216</f>
        <v>107827.46932771386</v>
      </c>
      <c r="DG316" s="160">
        <f>Assumptions!$N93*(1+Assumptions!$O93)^(DG$290-1)*Assumptions!$F93*30.4*Assumptions!DG216</f>
        <v>107827.46932771386</v>
      </c>
      <c r="DH316" s="160">
        <f>Assumptions!$N93*(1+Assumptions!$O93)^(DH$290-1)*Assumptions!$F93*30.4*Assumptions!DH216</f>
        <v>107827.46932771386</v>
      </c>
      <c r="DI316" s="160">
        <f>Assumptions!$N93*(1+Assumptions!$O93)^(DI$290-1)*Assumptions!$F93*30.4*Assumptions!DI216</f>
        <v>111062.29340754528</v>
      </c>
      <c r="DJ316" s="160">
        <f>Assumptions!$N93*(1+Assumptions!$O93)^(DJ$290-1)*Assumptions!$F93*30.4*Assumptions!DJ216</f>
        <v>111062.29340754528</v>
      </c>
      <c r="DK316" s="160">
        <f>Assumptions!$N93*(1+Assumptions!$O93)^(DK$290-1)*Assumptions!$F93*30.4*Assumptions!DK216</f>
        <v>111062.29340754528</v>
      </c>
      <c r="DL316" s="160">
        <f>Assumptions!$N93*(1+Assumptions!$O93)^(DL$290-1)*Assumptions!$F93*30.4*Assumptions!DL216</f>
        <v>111062.29340754528</v>
      </c>
      <c r="DM316" s="160">
        <f>Assumptions!$N93*(1+Assumptions!$O93)^(DM$290-1)*Assumptions!$F93*30.4*Assumptions!DM216</f>
        <v>111062.29340754528</v>
      </c>
      <c r="DN316" s="160">
        <f>Assumptions!$N93*(1+Assumptions!$O93)^(DN$290-1)*Assumptions!$F93*30.4*Assumptions!DN216</f>
        <v>111062.29340754528</v>
      </c>
      <c r="DO316" s="160">
        <f>Assumptions!$N93*(1+Assumptions!$O93)^(DO$290-1)*Assumptions!$F93*30.4*Assumptions!DO216</f>
        <v>111062.29340754528</v>
      </c>
      <c r="DP316" s="160">
        <f>Assumptions!$N93*(1+Assumptions!$O93)^(DP$290-1)*Assumptions!$F93*30.4*Assumptions!DP216</f>
        <v>111062.29340754528</v>
      </c>
      <c r="DQ316" s="160">
        <f>Assumptions!$N93*(1+Assumptions!$O93)^(DQ$290-1)*Assumptions!$F93*30.4*Assumptions!DQ216</f>
        <v>111062.29340754528</v>
      </c>
      <c r="DR316" s="160">
        <f>Assumptions!$N93*(1+Assumptions!$O93)^(DR$290-1)*Assumptions!$F93*30.4*Assumptions!DR216</f>
        <v>111062.29340754528</v>
      </c>
      <c r="DS316" s="160">
        <f>Assumptions!$N93*(1+Assumptions!$O93)^(DS$290-1)*Assumptions!$F93*30.4*Assumptions!DS216</f>
        <v>111062.29340754528</v>
      </c>
      <c r="DT316" s="160">
        <f>Assumptions!$N93*(1+Assumptions!$O93)^(DT$290-1)*Assumptions!$F93*30.4*Assumptions!DT216</f>
        <v>111062.29340754528</v>
      </c>
      <c r="DU316" s="160">
        <f>Assumptions!$N93*(1+Assumptions!$O93)^(DU$290-1)*Assumptions!$F93*30.4*Assumptions!DU216</f>
        <v>114394.16220977163</v>
      </c>
      <c r="DV316" s="160">
        <f>Assumptions!$N93*(1+Assumptions!$O93)^(DV$290-1)*Assumptions!$F93*30.4*Assumptions!DV216</f>
        <v>114394.16220977163</v>
      </c>
      <c r="DW316" s="160">
        <f>Assumptions!$N93*(1+Assumptions!$O93)^(DW$290-1)*Assumptions!$F93*30.4*Assumptions!DW216</f>
        <v>114394.16220977163</v>
      </c>
      <c r="DX316" s="160">
        <f>Assumptions!$N93*(1+Assumptions!$O93)^(DX$290-1)*Assumptions!$F93*30.4*Assumptions!DX216</f>
        <v>114394.16220977163</v>
      </c>
      <c r="DY316" s="160">
        <f>Assumptions!$N93*(1+Assumptions!$O93)^(DY$290-1)*Assumptions!$F93*30.4*Assumptions!DY216</f>
        <v>114394.16220977163</v>
      </c>
      <c r="DZ316" s="160">
        <f>Assumptions!$N93*(1+Assumptions!$O93)^(DZ$290-1)*Assumptions!$F93*30.4*Assumptions!DZ216</f>
        <v>114394.16220977163</v>
      </c>
      <c r="EA316" s="160">
        <f>Assumptions!$N93*(1+Assumptions!$O93)^(EA$290-1)*Assumptions!$F93*30.4*Assumptions!EA216</f>
        <v>114394.16220977163</v>
      </c>
      <c r="EB316" s="160">
        <f>Assumptions!$N93*(1+Assumptions!$O93)^(EB$290-1)*Assumptions!$F93*30.4*Assumptions!EB216</f>
        <v>114394.16220977163</v>
      </c>
      <c r="EC316" s="160">
        <f>Assumptions!$N93*(1+Assumptions!$O93)^(EC$290-1)*Assumptions!$F93*30.4*Assumptions!EC216</f>
        <v>114394.16220977163</v>
      </c>
      <c r="ED316" s="160">
        <f>Assumptions!$N93*(1+Assumptions!$O93)^(ED$290-1)*Assumptions!$F93*30.4*Assumptions!ED216</f>
        <v>114394.16220977163</v>
      </c>
      <c r="EE316" s="160">
        <f>Assumptions!$N93*(1+Assumptions!$O93)^(EE$290-1)*Assumptions!$F93*30.4*Assumptions!EE216</f>
        <v>114394.16220977163</v>
      </c>
      <c r="EF316" s="160">
        <f>Assumptions!$N93*(1+Assumptions!$O93)^(EF$290-1)*Assumptions!$F93*30.4*Assumptions!EF216</f>
        <v>114394.16220977163</v>
      </c>
      <c r="EG316" s="160">
        <f>Assumptions!$N93*(1+Assumptions!$O93)^(EG$290-1)*Assumptions!$F93*30.4*Assumptions!EG216</f>
        <v>117825.98707606479</v>
      </c>
      <c r="EH316" s="160">
        <f>Assumptions!$N93*(1+Assumptions!$O93)^(EH$290-1)*Assumptions!$F93*30.4*Assumptions!EH216</f>
        <v>117825.98707606479</v>
      </c>
      <c r="EI316" s="160">
        <f>Assumptions!$N93*(1+Assumptions!$O93)^(EI$290-1)*Assumptions!$F93*30.4*Assumptions!EI216</f>
        <v>117825.98707606479</v>
      </c>
      <c r="EJ316" s="160">
        <f>Assumptions!$N93*(1+Assumptions!$O93)^(EJ$290-1)*Assumptions!$F93*30.4*Assumptions!EJ216</f>
        <v>117825.98707606479</v>
      </c>
      <c r="EK316" s="160">
        <f>Assumptions!$N93*(1+Assumptions!$O93)^(EK$290-1)*Assumptions!$F93*30.4*Assumptions!EK216</f>
        <v>117825.98707606479</v>
      </c>
      <c r="EL316" s="160">
        <f>Assumptions!$N93*(1+Assumptions!$O93)^(EL$290-1)*Assumptions!$F93*30.4*Assumptions!EL216</f>
        <v>117825.98707606479</v>
      </c>
      <c r="EM316" s="160">
        <f>Assumptions!$N93*(1+Assumptions!$O93)^(EM$290-1)*Assumptions!$F93*30.4*Assumptions!EM216</f>
        <v>117825.98707606479</v>
      </c>
      <c r="EN316" s="160">
        <f>Assumptions!$N93*(1+Assumptions!$O93)^(EN$290-1)*Assumptions!$F93*30.4*Assumptions!EN216</f>
        <v>117825.98707606479</v>
      </c>
      <c r="EO316" s="160">
        <f>Assumptions!$N93*(1+Assumptions!$O93)^(EO$290-1)*Assumptions!$F93*30.4*Assumptions!EO216</f>
        <v>117825.98707606479</v>
      </c>
      <c r="EP316" s="160">
        <f>Assumptions!$N93*(1+Assumptions!$O93)^(EP$290-1)*Assumptions!$F93*30.4*Assumptions!EP216</f>
        <v>117825.98707606479</v>
      </c>
      <c r="EQ316" s="160">
        <f>Assumptions!$N93*(1+Assumptions!$O93)^(EQ$290-1)*Assumptions!$F93*30.4*Assumptions!EQ216</f>
        <v>117825.98707606479</v>
      </c>
      <c r="ER316" s="160">
        <f>Assumptions!$N93*(1+Assumptions!$O93)^(ER$290-1)*Assumptions!$F93*30.4*Assumptions!ER216</f>
        <v>117825.98707606479</v>
      </c>
      <c r="ES316" s="160">
        <f>Assumptions!$N93*(1+Assumptions!$O93)^(ES$290-1)*Assumptions!$F93*30.4*Assumptions!ES216</f>
        <v>121360.76668834672</v>
      </c>
      <c r="ET316" s="160">
        <f>Assumptions!$N93*(1+Assumptions!$O93)^(ET$290-1)*Assumptions!$F93*30.4*Assumptions!ET216</f>
        <v>0</v>
      </c>
      <c r="EU316" s="160">
        <f>Assumptions!$N93*(1+Assumptions!$O93)^(EU$290-1)*Assumptions!$F93*30.4*Assumptions!EU216</f>
        <v>0</v>
      </c>
      <c r="EV316" s="160">
        <f>Assumptions!$N93*(1+Assumptions!$O93)^(EV$290-1)*Assumptions!$F93*30.4*Assumptions!EV216</f>
        <v>0</v>
      </c>
      <c r="EW316" s="160">
        <f>Assumptions!$N93*(1+Assumptions!$O93)^(EW$290-1)*Assumptions!$F93*30.4*Assumptions!EW216</f>
        <v>0</v>
      </c>
      <c r="EX316" s="160">
        <f>Assumptions!$N93*(1+Assumptions!$O93)^(EX$290-1)*Assumptions!$F93*30.4*Assumptions!EX216</f>
        <v>0</v>
      </c>
      <c r="EY316" s="160">
        <f>Assumptions!$N93*(1+Assumptions!$O93)^(EY$290-1)*Assumptions!$F93*30.4*Assumptions!EY216</f>
        <v>0</v>
      </c>
      <c r="EZ316" s="160">
        <f>Assumptions!$N93*(1+Assumptions!$O93)^(EZ$290-1)*Assumptions!$F93*30.4*Assumptions!EZ216</f>
        <v>0</v>
      </c>
      <c r="FA316" s="160">
        <f>Assumptions!$N93*(1+Assumptions!$O93)^(FA$290-1)*Assumptions!$F93*30.4*Assumptions!FA216</f>
        <v>0</v>
      </c>
      <c r="FB316" s="160">
        <f>Assumptions!$N93*(1+Assumptions!$O93)^(FB$290-1)*Assumptions!$F93*30.4*Assumptions!FB216</f>
        <v>0</v>
      </c>
      <c r="FC316" s="160">
        <f>Assumptions!$N93*(1+Assumptions!$O93)^(FC$290-1)*Assumptions!$F93*30.4*Assumptions!FC216</f>
        <v>0</v>
      </c>
      <c r="FD316" s="160">
        <f>Assumptions!$N93*(1+Assumptions!$O93)^(FD$290-1)*Assumptions!$F93*30.4*Assumptions!FD216</f>
        <v>0</v>
      </c>
      <c r="FE316" s="160">
        <f>Assumptions!$N93*(1+Assumptions!$O93)^(FE$290-1)*Assumptions!$F93*30.4*Assumptions!FE216</f>
        <v>0</v>
      </c>
      <c r="FF316" s="160">
        <f>Assumptions!$N93*(1+Assumptions!$O93)^(FF$290-1)*Assumptions!$F93*30.4*Assumptions!FF216</f>
        <v>0</v>
      </c>
      <c r="FG316" s="160">
        <f>Assumptions!$N93*(1+Assumptions!$O93)^(FG$290-1)*Assumptions!$F93*30.4*Assumptions!FG216</f>
        <v>0</v>
      </c>
      <c r="FH316" s="160">
        <f>Assumptions!$N93*(1+Assumptions!$O93)^(FH$290-1)*Assumptions!$F93*30.4*Assumptions!FH216</f>
        <v>0</v>
      </c>
      <c r="FI316" s="160">
        <f>Assumptions!$N93*(1+Assumptions!$O93)^(FI$290-1)*Assumptions!$F93*30.4*Assumptions!FI216</f>
        <v>0</v>
      </c>
      <c r="FJ316" s="160">
        <f>Assumptions!$N93*(1+Assumptions!$O93)^(FJ$290-1)*Assumptions!$F93*30.4*Assumptions!FJ216</f>
        <v>0</v>
      </c>
      <c r="FK316" s="160">
        <f>Assumptions!$N93*(1+Assumptions!$O93)^(FK$290-1)*Assumptions!$F93*30.4*Assumptions!FK216</f>
        <v>0</v>
      </c>
      <c r="FL316" s="160">
        <f>Assumptions!$N93*(1+Assumptions!$O93)^(FL$290-1)*Assumptions!$F93*30.4*Assumptions!FL216</f>
        <v>0</v>
      </c>
      <c r="FM316" s="160">
        <f>Assumptions!$N93*(1+Assumptions!$O93)^(FM$290-1)*Assumptions!$F93*30.4*Assumptions!FM216</f>
        <v>0</v>
      </c>
      <c r="FN316" s="160">
        <f>Assumptions!$N93*(1+Assumptions!$O93)^(FN$290-1)*Assumptions!$F93*30.4*Assumptions!FN216</f>
        <v>0</v>
      </c>
      <c r="FO316" s="160">
        <f>Assumptions!$N93*(1+Assumptions!$O93)^(FO$290-1)*Assumptions!$F93*30.4*Assumptions!FO216</f>
        <v>0</v>
      </c>
      <c r="FP316" s="160">
        <f>Assumptions!$N93*(1+Assumptions!$O93)^(FP$290-1)*Assumptions!$F93*30.4*Assumptions!FP216</f>
        <v>0</v>
      </c>
      <c r="FQ316" s="160">
        <f>Assumptions!$N93*(1+Assumptions!$O93)^(FQ$290-1)*Assumptions!$F93*30.4*Assumptions!FQ216</f>
        <v>0</v>
      </c>
      <c r="FR316" s="160">
        <f>Assumptions!$N93*(1+Assumptions!$O93)^(FR$290-1)*Assumptions!$F93*30.4*Assumptions!FR216</f>
        <v>0</v>
      </c>
      <c r="FS316" s="160">
        <f>Assumptions!$N93*(1+Assumptions!$O93)^(FS$290-1)*Assumptions!$F93*30.4*Assumptions!FS216</f>
        <v>0</v>
      </c>
      <c r="FT316" s="160">
        <f>Assumptions!$N93*(1+Assumptions!$O93)^(FT$290-1)*Assumptions!$F93*30.4*Assumptions!FT216</f>
        <v>0</v>
      </c>
      <c r="FU316" s="160">
        <f>Assumptions!$N93*(1+Assumptions!$O93)^(FU$290-1)*Assumptions!$F93*30.4*Assumptions!FU216</f>
        <v>0</v>
      </c>
      <c r="FV316" s="160">
        <f>Assumptions!$N93*(1+Assumptions!$O93)^(FV$290-1)*Assumptions!$F93*30.4*Assumptions!FV216</f>
        <v>0</v>
      </c>
      <c r="FW316" s="160">
        <f>Assumptions!$N93*(1+Assumptions!$O93)^(FW$290-1)*Assumptions!$F93*30.4*Assumptions!FW216</f>
        <v>0</v>
      </c>
      <c r="FX316" s="160">
        <f>Assumptions!$N93*(1+Assumptions!$O93)^(FX$290-1)*Assumptions!$F93*30.4*Assumptions!FX216</f>
        <v>0</v>
      </c>
      <c r="FY316" s="160">
        <f>Assumptions!$N93*(1+Assumptions!$O93)^(FY$290-1)*Assumptions!$F93*30.4*Assumptions!FY216</f>
        <v>0</v>
      </c>
      <c r="FZ316" s="160">
        <f>Assumptions!$N93*(1+Assumptions!$O93)^(FZ$290-1)*Assumptions!$F93*30.4*Assumptions!FZ216</f>
        <v>0</v>
      </c>
      <c r="GA316" s="160">
        <f>Assumptions!$N93*(1+Assumptions!$O93)^(GA$290-1)*Assumptions!$F93*30.4*Assumptions!GA216</f>
        <v>0</v>
      </c>
      <c r="GB316" s="160">
        <f>Assumptions!$N93*(1+Assumptions!$O93)^(GB$290-1)*Assumptions!$F93*30.4*Assumptions!GB216</f>
        <v>0</v>
      </c>
      <c r="GC316" s="160">
        <f>Assumptions!$N93*(1+Assumptions!$O93)^(GC$290-1)*Assumptions!$F93*30.4*Assumptions!GC216</f>
        <v>0</v>
      </c>
      <c r="GD316" s="160">
        <f>Assumptions!$N93*(1+Assumptions!$O93)^(GD$290-1)*Assumptions!$F93*30.4*Assumptions!GD216</f>
        <v>0</v>
      </c>
      <c r="GE316" s="160">
        <f>Assumptions!$N93*(1+Assumptions!$O93)^(GE$290-1)*Assumptions!$F93*30.4*Assumptions!GE216</f>
        <v>0</v>
      </c>
      <c r="GF316" s="160">
        <f>Assumptions!$N93*(1+Assumptions!$O93)^(GF$290-1)*Assumptions!$F93*30.4*Assumptions!GF216</f>
        <v>0</v>
      </c>
      <c r="GG316" s="160">
        <f>Assumptions!$N93*(1+Assumptions!$O93)^(GG$290-1)*Assumptions!$F93*30.4*Assumptions!GG216</f>
        <v>0</v>
      </c>
    </row>
    <row r="317" spans="2:189" s="155" customFormat="1">
      <c r="B317" s="148">
        <v>7</v>
      </c>
      <c r="C317" s="184" t="str">
        <f t="shared" si="397"/>
        <v>Large Tenant</v>
      </c>
      <c r="E317" s="160">
        <f>Assumptions!$N94*(1+Assumptions!$O94)^(E$290-1)*Assumptions!$F94*30.4*Assumptions!E217</f>
        <v>48591.360000000001</v>
      </c>
      <c r="F317" s="160">
        <f>Assumptions!$N94*(1+Assumptions!$O94)^(F$290-1)*Assumptions!$F94*30.4*Assumptions!F217</f>
        <v>45554.399999999994</v>
      </c>
      <c r="G317" s="160">
        <f>Assumptions!$N94*(1+Assumptions!$O94)^(G$290-1)*Assumptions!$F94*30.4*Assumptions!G217</f>
        <v>42517.439999999995</v>
      </c>
      <c r="H317" s="160">
        <f>Assumptions!$N94*(1+Assumptions!$O94)^(H$290-1)*Assumptions!$F94*30.4*Assumptions!H217</f>
        <v>50413.535999999993</v>
      </c>
      <c r="I317" s="160">
        <f>Assumptions!$N94*(1+Assumptions!$O94)^(I$290-1)*Assumptions!$F94*30.4*Assumptions!I217</f>
        <v>51020.927999999993</v>
      </c>
      <c r="J317" s="160">
        <f>Assumptions!$N94*(1+Assumptions!$O94)^(J$290-1)*Assumptions!$F94*30.4*Assumptions!J217</f>
        <v>51628.32</v>
      </c>
      <c r="K317" s="160">
        <f>Assumptions!$N94*(1+Assumptions!$O94)^(K$290-1)*Assumptions!$F94*30.4*Assumptions!K217</f>
        <v>52235.712</v>
      </c>
      <c r="L317" s="160">
        <f>Assumptions!$N94*(1+Assumptions!$O94)^(L$290-1)*Assumptions!$F94*30.4*Assumptions!L217</f>
        <v>52843.103999999999</v>
      </c>
      <c r="M317" s="160">
        <f>Assumptions!$N94*(1+Assumptions!$O94)^(M$290-1)*Assumptions!$F94*30.4*Assumptions!M217</f>
        <v>53450.495999999999</v>
      </c>
      <c r="N317" s="160">
        <f>Assumptions!$N94*(1+Assumptions!$O94)^(N$290-1)*Assumptions!$F94*30.4*Assumptions!N217</f>
        <v>54057.887999999999</v>
      </c>
      <c r="O317" s="160">
        <f>Assumptions!$N94*(1+Assumptions!$O94)^(O$290-1)*Assumptions!$F94*30.4*Assumptions!O217</f>
        <v>54665.279999999999</v>
      </c>
      <c r="P317" s="160">
        <f>Assumptions!$N94*(1+Assumptions!$O94)^(P$290-1)*Assumptions!$F94*30.4*Assumptions!P217</f>
        <v>55272.671999999999</v>
      </c>
      <c r="Q317" s="160">
        <f>Assumptions!$N94*(1+Assumptions!$O94)^(Q$290-1)*Assumptions!$F94*30.4*Assumptions!Q217</f>
        <v>58036.3056</v>
      </c>
      <c r="R317" s="160">
        <f>Assumptions!$N94*(1+Assumptions!$O94)^(R$290-1)*Assumptions!$F94*30.4*Assumptions!R217</f>
        <v>58036.3056</v>
      </c>
      <c r="S317" s="160">
        <f>Assumptions!$N94*(1+Assumptions!$O94)^(S$290-1)*Assumptions!$F94*30.4*Assumptions!S217</f>
        <v>58036.3056</v>
      </c>
      <c r="T317" s="160">
        <f>Assumptions!$N94*(1+Assumptions!$O94)^(T$290-1)*Assumptions!$F94*30.4*Assumptions!T217</f>
        <v>58036.3056</v>
      </c>
      <c r="U317" s="160">
        <f>Assumptions!$N94*(1+Assumptions!$O94)^(U$290-1)*Assumptions!$F94*30.4*Assumptions!U217</f>
        <v>58036.3056</v>
      </c>
      <c r="V317" s="160">
        <f>Assumptions!$N94*(1+Assumptions!$O94)^(V$290-1)*Assumptions!$F94*30.4*Assumptions!V217</f>
        <v>58036.3056</v>
      </c>
      <c r="W317" s="160">
        <f>Assumptions!$N94*(1+Assumptions!$O94)^(W$290-1)*Assumptions!$F94*30.4*Assumptions!W217</f>
        <v>58036.3056</v>
      </c>
      <c r="X317" s="160">
        <f>Assumptions!$N94*(1+Assumptions!$O94)^(X$290-1)*Assumptions!$F94*30.4*Assumptions!X217</f>
        <v>58036.3056</v>
      </c>
      <c r="Y317" s="160">
        <f>Assumptions!$N94*(1+Assumptions!$O94)^(Y$290-1)*Assumptions!$F94*30.4*Assumptions!Y217</f>
        <v>58036.3056</v>
      </c>
      <c r="Z317" s="160">
        <f>Assumptions!$N94*(1+Assumptions!$O94)^(Z$290-1)*Assumptions!$F94*30.4*Assumptions!Z217</f>
        <v>58036.3056</v>
      </c>
      <c r="AA317" s="160">
        <f>Assumptions!$N94*(1+Assumptions!$O94)^(AA$290-1)*Assumptions!$F94*30.4*Assumptions!AA217</f>
        <v>58036.3056</v>
      </c>
      <c r="AB317" s="160">
        <f>Assumptions!$N94*(1+Assumptions!$O94)^(AB$290-1)*Assumptions!$F94*30.4*Assumptions!AB217</f>
        <v>58036.3056</v>
      </c>
      <c r="AC317" s="160">
        <f>Assumptions!$N94*(1+Assumptions!$O94)^(AC$290-1)*Assumptions!$F94*30.4*Assumptions!AC217</f>
        <v>61607.770559999997</v>
      </c>
      <c r="AD317" s="160">
        <f>Assumptions!$N94*(1+Assumptions!$O94)^(AD$290-1)*Assumptions!$F94*30.4*Assumptions!AD217</f>
        <v>61607.770559999997</v>
      </c>
      <c r="AE317" s="160">
        <f>Assumptions!$N94*(1+Assumptions!$O94)^(AE$290-1)*Assumptions!$F94*30.4*Assumptions!AE217</f>
        <v>61607.770559999997</v>
      </c>
      <c r="AF317" s="160">
        <f>Assumptions!$N94*(1+Assumptions!$O94)^(AF$290-1)*Assumptions!$F94*30.4*Assumptions!AF217</f>
        <v>61607.770559999997</v>
      </c>
      <c r="AG317" s="160">
        <f>Assumptions!$N94*(1+Assumptions!$O94)^(AG$290-1)*Assumptions!$F94*30.4*Assumptions!AG217</f>
        <v>61607.770559999997</v>
      </c>
      <c r="AH317" s="160">
        <f>Assumptions!$N94*(1+Assumptions!$O94)^(AH$290-1)*Assumptions!$F94*30.4*Assumptions!AH217</f>
        <v>61607.770559999997</v>
      </c>
      <c r="AI317" s="160">
        <f>Assumptions!$N94*(1+Assumptions!$O94)^(AI$290-1)*Assumptions!$F94*30.4*Assumptions!AI217</f>
        <v>61607.770559999997</v>
      </c>
      <c r="AJ317" s="160">
        <f>Assumptions!$N94*(1+Assumptions!$O94)^(AJ$290-1)*Assumptions!$F94*30.4*Assumptions!AJ217</f>
        <v>61607.770559999997</v>
      </c>
      <c r="AK317" s="160">
        <f>Assumptions!$N94*(1+Assumptions!$O94)^(AK$290-1)*Assumptions!$F94*30.4*Assumptions!AK217</f>
        <v>61607.770559999997</v>
      </c>
      <c r="AL317" s="160">
        <f>Assumptions!$N94*(1+Assumptions!$O94)^(AL$290-1)*Assumptions!$F94*30.4*Assumptions!AL217</f>
        <v>61607.770559999997</v>
      </c>
      <c r="AM317" s="160">
        <f>Assumptions!$N94*(1+Assumptions!$O94)^(AM$290-1)*Assumptions!$F94*30.4*Assumptions!AM217</f>
        <v>61607.770559999997</v>
      </c>
      <c r="AN317" s="160">
        <f>Assumptions!$N94*(1+Assumptions!$O94)^(AN$290-1)*Assumptions!$F94*30.4*Assumptions!AN217</f>
        <v>61607.770559999997</v>
      </c>
      <c r="AO317" s="160">
        <f>Assumptions!$N94*(1+Assumptions!$O94)^(AO$290-1)*Assumptions!$F94*30.4*Assumptions!AO217</f>
        <v>65391.29125200001</v>
      </c>
      <c r="AP317" s="160">
        <f>Assumptions!$N94*(1+Assumptions!$O94)^(AP$290-1)*Assumptions!$F94*30.4*Assumptions!AP217</f>
        <v>65391.29125200001</v>
      </c>
      <c r="AQ317" s="160">
        <f>Assumptions!$N94*(1+Assumptions!$O94)^(AQ$290-1)*Assumptions!$F94*30.4*Assumptions!AQ217</f>
        <v>65391.29125200001</v>
      </c>
      <c r="AR317" s="160">
        <f>Assumptions!$N94*(1+Assumptions!$O94)^(AR$290-1)*Assumptions!$F94*30.4*Assumptions!AR217</f>
        <v>65391.29125200001</v>
      </c>
      <c r="AS317" s="160">
        <f>Assumptions!$N94*(1+Assumptions!$O94)^(AS$290-1)*Assumptions!$F94*30.4*Assumptions!AS217</f>
        <v>65391.29125200001</v>
      </c>
      <c r="AT317" s="160">
        <f>Assumptions!$N94*(1+Assumptions!$O94)^(AT$290-1)*Assumptions!$F94*30.4*Assumptions!AT217</f>
        <v>65391.29125200001</v>
      </c>
      <c r="AU317" s="160">
        <f>Assumptions!$N94*(1+Assumptions!$O94)^(AU$290-1)*Assumptions!$F94*30.4*Assumptions!AU217</f>
        <v>65391.29125200001</v>
      </c>
      <c r="AV317" s="160">
        <f>Assumptions!$N94*(1+Assumptions!$O94)^(AV$290-1)*Assumptions!$F94*30.4*Assumptions!AV217</f>
        <v>65391.29125200001</v>
      </c>
      <c r="AW317" s="160">
        <f>Assumptions!$N94*(1+Assumptions!$O94)^(AW$290-1)*Assumptions!$F94*30.4*Assumptions!AW217</f>
        <v>65391.29125200001</v>
      </c>
      <c r="AX317" s="160">
        <f>Assumptions!$N94*(1+Assumptions!$O94)^(AX$290-1)*Assumptions!$F94*30.4*Assumptions!AX217</f>
        <v>65391.29125200001</v>
      </c>
      <c r="AY317" s="160">
        <f>Assumptions!$N94*(1+Assumptions!$O94)^(AY$290-1)*Assumptions!$F94*30.4*Assumptions!AY217</f>
        <v>65391.29125200001</v>
      </c>
      <c r="AZ317" s="160">
        <f>Assumptions!$N94*(1+Assumptions!$O94)^(AZ$290-1)*Assumptions!$F94*30.4*Assumptions!AZ217</f>
        <v>65391.29125200001</v>
      </c>
      <c r="BA317" s="160">
        <f>Assumptions!$N94*(1+Assumptions!$O94)^(BA$290-1)*Assumptions!$F94*30.4*Assumptions!BA217</f>
        <v>69399.144586799986</v>
      </c>
      <c r="BB317" s="160">
        <f>Assumptions!$N94*(1+Assumptions!$O94)^(BB$290-1)*Assumptions!$F94*30.4*Assumptions!BB217</f>
        <v>69399.144586799986</v>
      </c>
      <c r="BC317" s="160">
        <f>Assumptions!$N94*(1+Assumptions!$O94)^(BC$290-1)*Assumptions!$F94*30.4*Assumptions!BC217</f>
        <v>69399.144586799986</v>
      </c>
      <c r="BD317" s="160">
        <f>Assumptions!$N94*(1+Assumptions!$O94)^(BD$290-1)*Assumptions!$F94*30.4*Assumptions!BD217</f>
        <v>69399.144586799986</v>
      </c>
      <c r="BE317" s="160">
        <f>Assumptions!$N94*(1+Assumptions!$O94)^(BE$290-1)*Assumptions!$F94*30.4*Assumptions!BE217</f>
        <v>69399.144586799986</v>
      </c>
      <c r="BF317" s="160">
        <f>Assumptions!$N94*(1+Assumptions!$O94)^(BF$290-1)*Assumptions!$F94*30.4*Assumptions!BF217</f>
        <v>69399.144586799986</v>
      </c>
      <c r="BG317" s="160">
        <f>Assumptions!$N94*(1+Assumptions!$O94)^(BG$290-1)*Assumptions!$F94*30.4*Assumptions!BG217</f>
        <v>69399.144586799986</v>
      </c>
      <c r="BH317" s="160">
        <f>Assumptions!$N94*(1+Assumptions!$O94)^(BH$290-1)*Assumptions!$F94*30.4*Assumptions!BH217</f>
        <v>69399.144586799986</v>
      </c>
      <c r="BI317" s="160">
        <f>Assumptions!$N94*(1+Assumptions!$O94)^(BI$290-1)*Assumptions!$F94*30.4*Assumptions!BI217</f>
        <v>69399.144586799986</v>
      </c>
      <c r="BJ317" s="160">
        <f>Assumptions!$N94*(1+Assumptions!$O94)^(BJ$290-1)*Assumptions!$F94*30.4*Assumptions!BJ217</f>
        <v>69399.144586799986</v>
      </c>
      <c r="BK317" s="160">
        <f>Assumptions!$N94*(1+Assumptions!$O94)^(BK$290-1)*Assumptions!$F94*30.4*Assumptions!BK217</f>
        <v>69399.144586799986</v>
      </c>
      <c r="BL317" s="160">
        <f>Assumptions!$N94*(1+Assumptions!$O94)^(BL$290-1)*Assumptions!$F94*30.4*Assumptions!BL217</f>
        <v>69399.144586799986</v>
      </c>
      <c r="BM317" s="160">
        <f>Assumptions!$N94*(1+Assumptions!$O94)^(BM$290-1)*Assumptions!$F94*30.4*Assumptions!BM217</f>
        <v>72869.101816139999</v>
      </c>
      <c r="BN317" s="160">
        <f>Assumptions!$N94*(1+Assumptions!$O94)^(BN$290-1)*Assumptions!$F94*30.4*Assumptions!BN217</f>
        <v>72869.101816139999</v>
      </c>
      <c r="BO317" s="160">
        <f>Assumptions!$N94*(1+Assumptions!$O94)^(BO$290-1)*Assumptions!$F94*30.4*Assumptions!BO217</f>
        <v>72869.101816139999</v>
      </c>
      <c r="BP317" s="160">
        <f>Assumptions!$N94*(1+Assumptions!$O94)^(BP$290-1)*Assumptions!$F94*30.4*Assumptions!BP217</f>
        <v>72869.101816139999</v>
      </c>
      <c r="BQ317" s="160">
        <f>Assumptions!$N94*(1+Assumptions!$O94)^(BQ$290-1)*Assumptions!$F94*30.4*Assumptions!BQ217</f>
        <v>72869.101816139999</v>
      </c>
      <c r="BR317" s="160">
        <f>Assumptions!$N94*(1+Assumptions!$O94)^(BR$290-1)*Assumptions!$F94*30.4*Assumptions!BR217</f>
        <v>72869.101816139999</v>
      </c>
      <c r="BS317" s="160">
        <f>Assumptions!$N94*(1+Assumptions!$O94)^(BS$290-1)*Assumptions!$F94*30.4*Assumptions!BS217</f>
        <v>72869.101816139999</v>
      </c>
      <c r="BT317" s="160">
        <f>Assumptions!$N94*(1+Assumptions!$O94)^(BT$290-1)*Assumptions!$F94*30.4*Assumptions!BT217</f>
        <v>72869.101816139999</v>
      </c>
      <c r="BU317" s="160">
        <f>Assumptions!$N94*(1+Assumptions!$O94)^(BU$290-1)*Assumptions!$F94*30.4*Assumptions!BU217</f>
        <v>72869.101816139999</v>
      </c>
      <c r="BV317" s="160">
        <f>Assumptions!$N94*(1+Assumptions!$O94)^(BV$290-1)*Assumptions!$F94*30.4*Assumptions!BV217</f>
        <v>72869.101816139999</v>
      </c>
      <c r="BW317" s="160">
        <f>Assumptions!$N94*(1+Assumptions!$O94)^(BW$290-1)*Assumptions!$F94*30.4*Assumptions!BW217</f>
        <v>72869.101816139999</v>
      </c>
      <c r="BX317" s="160">
        <f>Assumptions!$N94*(1+Assumptions!$O94)^(BX$290-1)*Assumptions!$F94*30.4*Assumptions!BX217</f>
        <v>72869.101816139999</v>
      </c>
      <c r="BY317" s="160">
        <f>Assumptions!$N94*(1+Assumptions!$O94)^(BY$290-1)*Assumptions!$F94*30.4*Assumptions!BY217</f>
        <v>76512.556906946993</v>
      </c>
      <c r="BZ317" s="160">
        <f>Assumptions!$N94*(1+Assumptions!$O94)^(BZ$290-1)*Assumptions!$F94*30.4*Assumptions!BZ217</f>
        <v>76512.556906946993</v>
      </c>
      <c r="CA317" s="160">
        <f>Assumptions!$N94*(1+Assumptions!$O94)^(CA$290-1)*Assumptions!$F94*30.4*Assumptions!CA217</f>
        <v>76512.556906946993</v>
      </c>
      <c r="CB317" s="160">
        <f>Assumptions!$N94*(1+Assumptions!$O94)^(CB$290-1)*Assumptions!$F94*30.4*Assumptions!CB217</f>
        <v>76512.556906946993</v>
      </c>
      <c r="CC317" s="160">
        <f>Assumptions!$N94*(1+Assumptions!$O94)^(CC$290-1)*Assumptions!$F94*30.4*Assumptions!CC217</f>
        <v>76512.556906946993</v>
      </c>
      <c r="CD317" s="160">
        <f>Assumptions!$N94*(1+Assumptions!$O94)^(CD$290-1)*Assumptions!$F94*30.4*Assumptions!CD217</f>
        <v>76512.556906946993</v>
      </c>
      <c r="CE317" s="160">
        <f>Assumptions!$N94*(1+Assumptions!$O94)^(CE$290-1)*Assumptions!$F94*30.4*Assumptions!CE217</f>
        <v>76512.556906946993</v>
      </c>
      <c r="CF317" s="160">
        <f>Assumptions!$N94*(1+Assumptions!$O94)^(CF$290-1)*Assumptions!$F94*30.4*Assumptions!CF217</f>
        <v>76512.556906946993</v>
      </c>
      <c r="CG317" s="160">
        <f>Assumptions!$N94*(1+Assumptions!$O94)^(CG$290-1)*Assumptions!$F94*30.4*Assumptions!CG217</f>
        <v>76512.556906946993</v>
      </c>
      <c r="CH317" s="160">
        <f>Assumptions!$N94*(1+Assumptions!$O94)^(CH$290-1)*Assumptions!$F94*30.4*Assumptions!CH217</f>
        <v>76512.556906946993</v>
      </c>
      <c r="CI317" s="160">
        <f>Assumptions!$N94*(1+Assumptions!$O94)^(CI$290-1)*Assumptions!$F94*30.4*Assumptions!CI217</f>
        <v>76512.556906946993</v>
      </c>
      <c r="CJ317" s="160">
        <f>Assumptions!$N94*(1+Assumptions!$O94)^(CJ$290-1)*Assumptions!$F94*30.4*Assumptions!CJ217</f>
        <v>76512.556906946993</v>
      </c>
      <c r="CK317" s="160">
        <f>Assumptions!$N94*(1+Assumptions!$O94)^(CK$290-1)*Assumptions!$F94*30.4*Assumptions!CK217</f>
        <v>80338.184752294357</v>
      </c>
      <c r="CL317" s="160">
        <f>Assumptions!$N94*(1+Assumptions!$O94)^(CL$290-1)*Assumptions!$F94*30.4*Assumptions!CL217</f>
        <v>80338.184752294357</v>
      </c>
      <c r="CM317" s="160">
        <f>Assumptions!$N94*(1+Assumptions!$O94)^(CM$290-1)*Assumptions!$F94*30.4*Assumptions!CM217</f>
        <v>80338.184752294357</v>
      </c>
      <c r="CN317" s="160">
        <f>Assumptions!$N94*(1+Assumptions!$O94)^(CN$290-1)*Assumptions!$F94*30.4*Assumptions!CN217</f>
        <v>80338.184752294357</v>
      </c>
      <c r="CO317" s="160">
        <f>Assumptions!$N94*(1+Assumptions!$O94)^(CO$290-1)*Assumptions!$F94*30.4*Assumptions!CO217</f>
        <v>80338.184752294357</v>
      </c>
      <c r="CP317" s="160">
        <f>Assumptions!$N94*(1+Assumptions!$O94)^(CP$290-1)*Assumptions!$F94*30.4*Assumptions!CP217</f>
        <v>80338.184752294357</v>
      </c>
      <c r="CQ317" s="160">
        <f>Assumptions!$N94*(1+Assumptions!$O94)^(CQ$290-1)*Assumptions!$F94*30.4*Assumptions!CQ217</f>
        <v>80338.184752294357</v>
      </c>
      <c r="CR317" s="160">
        <f>Assumptions!$N94*(1+Assumptions!$O94)^(CR$290-1)*Assumptions!$F94*30.4*Assumptions!CR217</f>
        <v>80338.184752294357</v>
      </c>
      <c r="CS317" s="160">
        <f>Assumptions!$N94*(1+Assumptions!$O94)^(CS$290-1)*Assumptions!$F94*30.4*Assumptions!CS217</f>
        <v>80338.184752294357</v>
      </c>
      <c r="CT317" s="160">
        <f>Assumptions!$N94*(1+Assumptions!$O94)^(CT$290-1)*Assumptions!$F94*30.4*Assumptions!CT217</f>
        <v>80338.184752294357</v>
      </c>
      <c r="CU317" s="160">
        <f>Assumptions!$N94*(1+Assumptions!$O94)^(CU$290-1)*Assumptions!$F94*30.4*Assumptions!CU217</f>
        <v>80338.184752294357</v>
      </c>
      <c r="CV317" s="160">
        <f>Assumptions!$N94*(1+Assumptions!$O94)^(CV$290-1)*Assumptions!$F94*30.4*Assumptions!CV217</f>
        <v>80338.184752294357</v>
      </c>
      <c r="CW317" s="160">
        <f>Assumptions!$N94*(1+Assumptions!$O94)^(CW$290-1)*Assumptions!$F94*30.4*Assumptions!CW217</f>
        <v>84355.093989909074</v>
      </c>
      <c r="CX317" s="160">
        <f>Assumptions!$N94*(1+Assumptions!$O94)^(CX$290-1)*Assumptions!$F94*30.4*Assumptions!CX217</f>
        <v>84355.093989909074</v>
      </c>
      <c r="CY317" s="160">
        <f>Assumptions!$N94*(1+Assumptions!$O94)^(CY$290-1)*Assumptions!$F94*30.4*Assumptions!CY217</f>
        <v>84355.093989909074</v>
      </c>
      <c r="CZ317" s="160">
        <f>Assumptions!$N94*(1+Assumptions!$O94)^(CZ$290-1)*Assumptions!$F94*30.4*Assumptions!CZ217</f>
        <v>84355.093989909074</v>
      </c>
      <c r="DA317" s="160">
        <f>Assumptions!$N94*(1+Assumptions!$O94)^(DA$290-1)*Assumptions!$F94*30.4*Assumptions!DA217</f>
        <v>84355.093989909074</v>
      </c>
      <c r="DB317" s="160">
        <f>Assumptions!$N94*(1+Assumptions!$O94)^(DB$290-1)*Assumptions!$F94*30.4*Assumptions!DB217</f>
        <v>84355.093989909074</v>
      </c>
      <c r="DC317" s="160">
        <f>Assumptions!$N94*(1+Assumptions!$O94)^(DC$290-1)*Assumptions!$F94*30.4*Assumptions!DC217</f>
        <v>84355.093989909074</v>
      </c>
      <c r="DD317" s="160">
        <f>Assumptions!$N94*(1+Assumptions!$O94)^(DD$290-1)*Assumptions!$F94*30.4*Assumptions!DD217</f>
        <v>84355.093989909074</v>
      </c>
      <c r="DE317" s="160">
        <f>Assumptions!$N94*(1+Assumptions!$O94)^(DE$290-1)*Assumptions!$F94*30.4*Assumptions!DE217</f>
        <v>84355.093989909074</v>
      </c>
      <c r="DF317" s="160">
        <f>Assumptions!$N94*(1+Assumptions!$O94)^(DF$290-1)*Assumptions!$F94*30.4*Assumptions!DF217</f>
        <v>84355.093989909074</v>
      </c>
      <c r="DG317" s="160">
        <f>Assumptions!$N94*(1+Assumptions!$O94)^(DG$290-1)*Assumptions!$F94*30.4*Assumptions!DG217</f>
        <v>84355.093989909074</v>
      </c>
      <c r="DH317" s="160">
        <f>Assumptions!$N94*(1+Assumptions!$O94)^(DH$290-1)*Assumptions!$F94*30.4*Assumptions!DH217</f>
        <v>84355.093989909074</v>
      </c>
      <c r="DI317" s="160">
        <f>Assumptions!$N94*(1+Assumptions!$O94)^(DI$290-1)*Assumptions!$F94*30.4*Assumptions!DI217</f>
        <v>88572.84868940452</v>
      </c>
      <c r="DJ317" s="160">
        <f>Assumptions!$N94*(1+Assumptions!$O94)^(DJ$290-1)*Assumptions!$F94*30.4*Assumptions!DJ217</f>
        <v>88572.84868940452</v>
      </c>
      <c r="DK317" s="160">
        <f>Assumptions!$N94*(1+Assumptions!$O94)^(DK$290-1)*Assumptions!$F94*30.4*Assumptions!DK217</f>
        <v>88572.84868940452</v>
      </c>
      <c r="DL317" s="160">
        <f>Assumptions!$N94*(1+Assumptions!$O94)^(DL$290-1)*Assumptions!$F94*30.4*Assumptions!DL217</f>
        <v>88572.84868940452</v>
      </c>
      <c r="DM317" s="160">
        <f>Assumptions!$N94*(1+Assumptions!$O94)^(DM$290-1)*Assumptions!$F94*30.4*Assumptions!DM217</f>
        <v>88572.84868940452</v>
      </c>
      <c r="DN317" s="160">
        <f>Assumptions!$N94*(1+Assumptions!$O94)^(DN$290-1)*Assumptions!$F94*30.4*Assumptions!DN217</f>
        <v>88572.84868940452</v>
      </c>
      <c r="DO317" s="160">
        <f>Assumptions!$N94*(1+Assumptions!$O94)^(DO$290-1)*Assumptions!$F94*30.4*Assumptions!DO217</f>
        <v>88572.84868940452</v>
      </c>
      <c r="DP317" s="160">
        <f>Assumptions!$N94*(1+Assumptions!$O94)^(DP$290-1)*Assumptions!$F94*30.4*Assumptions!DP217</f>
        <v>88572.84868940452</v>
      </c>
      <c r="DQ317" s="160">
        <f>Assumptions!$N94*(1+Assumptions!$O94)^(DQ$290-1)*Assumptions!$F94*30.4*Assumptions!DQ217</f>
        <v>88572.84868940452</v>
      </c>
      <c r="DR317" s="160">
        <f>Assumptions!$N94*(1+Assumptions!$O94)^(DR$290-1)*Assumptions!$F94*30.4*Assumptions!DR217</f>
        <v>88572.84868940452</v>
      </c>
      <c r="DS317" s="160">
        <f>Assumptions!$N94*(1+Assumptions!$O94)^(DS$290-1)*Assumptions!$F94*30.4*Assumptions!DS217</f>
        <v>88572.84868940452</v>
      </c>
      <c r="DT317" s="160">
        <f>Assumptions!$N94*(1+Assumptions!$O94)^(DT$290-1)*Assumptions!$F94*30.4*Assumptions!DT217</f>
        <v>88572.84868940452</v>
      </c>
      <c r="DU317" s="160">
        <f>Assumptions!$N94*(1+Assumptions!$O94)^(DU$290-1)*Assumptions!$F94*30.4*Assumptions!DU217</f>
        <v>93001.491123874745</v>
      </c>
      <c r="DV317" s="160">
        <f>Assumptions!$N94*(1+Assumptions!$O94)^(DV$290-1)*Assumptions!$F94*30.4*Assumptions!DV217</f>
        <v>93001.491123874745</v>
      </c>
      <c r="DW317" s="160">
        <f>Assumptions!$N94*(1+Assumptions!$O94)^(DW$290-1)*Assumptions!$F94*30.4*Assumptions!DW217</f>
        <v>93001.491123874745</v>
      </c>
      <c r="DX317" s="160">
        <f>Assumptions!$N94*(1+Assumptions!$O94)^(DX$290-1)*Assumptions!$F94*30.4*Assumptions!DX217</f>
        <v>93001.491123874745</v>
      </c>
      <c r="DY317" s="160">
        <f>Assumptions!$N94*(1+Assumptions!$O94)^(DY$290-1)*Assumptions!$F94*30.4*Assumptions!DY217</f>
        <v>93001.491123874745</v>
      </c>
      <c r="DZ317" s="160">
        <f>Assumptions!$N94*(1+Assumptions!$O94)^(DZ$290-1)*Assumptions!$F94*30.4*Assumptions!DZ217</f>
        <v>93001.491123874745</v>
      </c>
      <c r="EA317" s="160">
        <f>Assumptions!$N94*(1+Assumptions!$O94)^(EA$290-1)*Assumptions!$F94*30.4*Assumptions!EA217</f>
        <v>93001.491123874745</v>
      </c>
      <c r="EB317" s="160">
        <f>Assumptions!$N94*(1+Assumptions!$O94)^(EB$290-1)*Assumptions!$F94*30.4*Assumptions!EB217</f>
        <v>93001.491123874745</v>
      </c>
      <c r="EC317" s="160">
        <f>Assumptions!$N94*(1+Assumptions!$O94)^(EC$290-1)*Assumptions!$F94*30.4*Assumptions!EC217</f>
        <v>93001.491123874745</v>
      </c>
      <c r="ED317" s="160">
        <f>Assumptions!$N94*(1+Assumptions!$O94)^(ED$290-1)*Assumptions!$F94*30.4*Assumptions!ED217</f>
        <v>93001.491123874745</v>
      </c>
      <c r="EE317" s="160">
        <f>Assumptions!$N94*(1+Assumptions!$O94)^(EE$290-1)*Assumptions!$F94*30.4*Assumptions!EE217</f>
        <v>93001.491123874745</v>
      </c>
      <c r="EF317" s="160">
        <f>Assumptions!$N94*(1+Assumptions!$O94)^(EF$290-1)*Assumptions!$F94*30.4*Assumptions!EF217</f>
        <v>93001.491123874745</v>
      </c>
      <c r="EG317" s="160">
        <f>Assumptions!$N94*(1+Assumptions!$O94)^(EG$290-1)*Assumptions!$F94*30.4*Assumptions!EG217</f>
        <v>97651.565680068496</v>
      </c>
      <c r="EH317" s="160">
        <f>Assumptions!$N94*(1+Assumptions!$O94)^(EH$290-1)*Assumptions!$F94*30.4*Assumptions!EH217</f>
        <v>97651.565680068496</v>
      </c>
      <c r="EI317" s="160">
        <f>Assumptions!$N94*(1+Assumptions!$O94)^(EI$290-1)*Assumptions!$F94*30.4*Assumptions!EI217</f>
        <v>97651.565680068496</v>
      </c>
      <c r="EJ317" s="160">
        <f>Assumptions!$N94*(1+Assumptions!$O94)^(EJ$290-1)*Assumptions!$F94*30.4*Assumptions!EJ217</f>
        <v>97651.565680068496</v>
      </c>
      <c r="EK317" s="160">
        <f>Assumptions!$N94*(1+Assumptions!$O94)^(EK$290-1)*Assumptions!$F94*30.4*Assumptions!EK217</f>
        <v>97651.565680068496</v>
      </c>
      <c r="EL317" s="160">
        <f>Assumptions!$N94*(1+Assumptions!$O94)^(EL$290-1)*Assumptions!$F94*30.4*Assumptions!EL217</f>
        <v>97651.565680068496</v>
      </c>
      <c r="EM317" s="160">
        <f>Assumptions!$N94*(1+Assumptions!$O94)^(EM$290-1)*Assumptions!$F94*30.4*Assumptions!EM217</f>
        <v>97651.565680068496</v>
      </c>
      <c r="EN317" s="160">
        <f>Assumptions!$N94*(1+Assumptions!$O94)^(EN$290-1)*Assumptions!$F94*30.4*Assumptions!EN217</f>
        <v>97651.565680068496</v>
      </c>
      <c r="EO317" s="160">
        <f>Assumptions!$N94*(1+Assumptions!$O94)^(EO$290-1)*Assumptions!$F94*30.4*Assumptions!EO217</f>
        <v>97651.565680068496</v>
      </c>
      <c r="EP317" s="160">
        <f>Assumptions!$N94*(1+Assumptions!$O94)^(EP$290-1)*Assumptions!$F94*30.4*Assumptions!EP217</f>
        <v>97651.565680068496</v>
      </c>
      <c r="EQ317" s="160">
        <f>Assumptions!$N94*(1+Assumptions!$O94)^(EQ$290-1)*Assumptions!$F94*30.4*Assumptions!EQ217</f>
        <v>97651.565680068496</v>
      </c>
      <c r="ER317" s="160">
        <f>Assumptions!$N94*(1+Assumptions!$O94)^(ER$290-1)*Assumptions!$F94*30.4*Assumptions!ER217</f>
        <v>97651.565680068496</v>
      </c>
      <c r="ES317" s="160">
        <f>Assumptions!$N94*(1+Assumptions!$O94)^(ES$290-1)*Assumptions!$F94*30.4*Assumptions!ES217</f>
        <v>102534.14396407189</v>
      </c>
      <c r="ET317" s="160">
        <f>Assumptions!$N94*(1+Assumptions!$O94)^(ET$290-1)*Assumptions!$F94*30.4*Assumptions!ET217</f>
        <v>0</v>
      </c>
      <c r="EU317" s="160">
        <f>Assumptions!$N94*(1+Assumptions!$O94)^(EU$290-1)*Assumptions!$F94*30.4*Assumptions!EU217</f>
        <v>0</v>
      </c>
      <c r="EV317" s="160">
        <f>Assumptions!$N94*(1+Assumptions!$O94)^(EV$290-1)*Assumptions!$F94*30.4*Assumptions!EV217</f>
        <v>0</v>
      </c>
      <c r="EW317" s="160">
        <f>Assumptions!$N94*(1+Assumptions!$O94)^(EW$290-1)*Assumptions!$F94*30.4*Assumptions!EW217</f>
        <v>0</v>
      </c>
      <c r="EX317" s="160">
        <f>Assumptions!$N94*(1+Assumptions!$O94)^(EX$290-1)*Assumptions!$F94*30.4*Assumptions!EX217</f>
        <v>0</v>
      </c>
      <c r="EY317" s="160">
        <f>Assumptions!$N94*(1+Assumptions!$O94)^(EY$290-1)*Assumptions!$F94*30.4*Assumptions!EY217</f>
        <v>0</v>
      </c>
      <c r="EZ317" s="160">
        <f>Assumptions!$N94*(1+Assumptions!$O94)^(EZ$290-1)*Assumptions!$F94*30.4*Assumptions!EZ217</f>
        <v>0</v>
      </c>
      <c r="FA317" s="160">
        <f>Assumptions!$N94*(1+Assumptions!$O94)^(FA$290-1)*Assumptions!$F94*30.4*Assumptions!FA217</f>
        <v>0</v>
      </c>
      <c r="FB317" s="160">
        <f>Assumptions!$N94*(1+Assumptions!$O94)^(FB$290-1)*Assumptions!$F94*30.4*Assumptions!FB217</f>
        <v>0</v>
      </c>
      <c r="FC317" s="160">
        <f>Assumptions!$N94*(1+Assumptions!$O94)^(FC$290-1)*Assumptions!$F94*30.4*Assumptions!FC217</f>
        <v>0</v>
      </c>
      <c r="FD317" s="160">
        <f>Assumptions!$N94*(1+Assumptions!$O94)^(FD$290-1)*Assumptions!$F94*30.4*Assumptions!FD217</f>
        <v>0</v>
      </c>
      <c r="FE317" s="160">
        <f>Assumptions!$N94*(1+Assumptions!$O94)^(FE$290-1)*Assumptions!$F94*30.4*Assumptions!FE217</f>
        <v>0</v>
      </c>
      <c r="FF317" s="160">
        <f>Assumptions!$N94*(1+Assumptions!$O94)^(FF$290-1)*Assumptions!$F94*30.4*Assumptions!FF217</f>
        <v>0</v>
      </c>
      <c r="FG317" s="160">
        <f>Assumptions!$N94*(1+Assumptions!$O94)^(FG$290-1)*Assumptions!$F94*30.4*Assumptions!FG217</f>
        <v>0</v>
      </c>
      <c r="FH317" s="160">
        <f>Assumptions!$N94*(1+Assumptions!$O94)^(FH$290-1)*Assumptions!$F94*30.4*Assumptions!FH217</f>
        <v>0</v>
      </c>
      <c r="FI317" s="160">
        <f>Assumptions!$N94*(1+Assumptions!$O94)^(FI$290-1)*Assumptions!$F94*30.4*Assumptions!FI217</f>
        <v>0</v>
      </c>
      <c r="FJ317" s="160">
        <f>Assumptions!$N94*(1+Assumptions!$O94)^(FJ$290-1)*Assumptions!$F94*30.4*Assumptions!FJ217</f>
        <v>0</v>
      </c>
      <c r="FK317" s="160">
        <f>Assumptions!$N94*(1+Assumptions!$O94)^(FK$290-1)*Assumptions!$F94*30.4*Assumptions!FK217</f>
        <v>0</v>
      </c>
      <c r="FL317" s="160">
        <f>Assumptions!$N94*(1+Assumptions!$O94)^(FL$290-1)*Assumptions!$F94*30.4*Assumptions!FL217</f>
        <v>0</v>
      </c>
      <c r="FM317" s="160">
        <f>Assumptions!$N94*(1+Assumptions!$O94)^(FM$290-1)*Assumptions!$F94*30.4*Assumptions!FM217</f>
        <v>0</v>
      </c>
      <c r="FN317" s="160">
        <f>Assumptions!$N94*(1+Assumptions!$O94)^(FN$290-1)*Assumptions!$F94*30.4*Assumptions!FN217</f>
        <v>0</v>
      </c>
      <c r="FO317" s="160">
        <f>Assumptions!$N94*(1+Assumptions!$O94)^(FO$290-1)*Assumptions!$F94*30.4*Assumptions!FO217</f>
        <v>0</v>
      </c>
      <c r="FP317" s="160">
        <f>Assumptions!$N94*(1+Assumptions!$O94)^(FP$290-1)*Assumptions!$F94*30.4*Assumptions!FP217</f>
        <v>0</v>
      </c>
      <c r="FQ317" s="160">
        <f>Assumptions!$N94*(1+Assumptions!$O94)^(FQ$290-1)*Assumptions!$F94*30.4*Assumptions!FQ217</f>
        <v>0</v>
      </c>
      <c r="FR317" s="160">
        <f>Assumptions!$N94*(1+Assumptions!$O94)^(FR$290-1)*Assumptions!$F94*30.4*Assumptions!FR217</f>
        <v>0</v>
      </c>
      <c r="FS317" s="160">
        <f>Assumptions!$N94*(1+Assumptions!$O94)^(FS$290-1)*Assumptions!$F94*30.4*Assumptions!FS217</f>
        <v>0</v>
      </c>
      <c r="FT317" s="160">
        <f>Assumptions!$N94*(1+Assumptions!$O94)^(FT$290-1)*Assumptions!$F94*30.4*Assumptions!FT217</f>
        <v>0</v>
      </c>
      <c r="FU317" s="160">
        <f>Assumptions!$N94*(1+Assumptions!$O94)^(FU$290-1)*Assumptions!$F94*30.4*Assumptions!FU217</f>
        <v>0</v>
      </c>
      <c r="FV317" s="160">
        <f>Assumptions!$N94*(1+Assumptions!$O94)^(FV$290-1)*Assumptions!$F94*30.4*Assumptions!FV217</f>
        <v>0</v>
      </c>
      <c r="FW317" s="160">
        <f>Assumptions!$N94*(1+Assumptions!$O94)^(FW$290-1)*Assumptions!$F94*30.4*Assumptions!FW217</f>
        <v>0</v>
      </c>
      <c r="FX317" s="160">
        <f>Assumptions!$N94*(1+Assumptions!$O94)^(FX$290-1)*Assumptions!$F94*30.4*Assumptions!FX217</f>
        <v>0</v>
      </c>
      <c r="FY317" s="160">
        <f>Assumptions!$N94*(1+Assumptions!$O94)^(FY$290-1)*Assumptions!$F94*30.4*Assumptions!FY217</f>
        <v>0</v>
      </c>
      <c r="FZ317" s="160">
        <f>Assumptions!$N94*(1+Assumptions!$O94)^(FZ$290-1)*Assumptions!$F94*30.4*Assumptions!FZ217</f>
        <v>0</v>
      </c>
      <c r="GA317" s="160">
        <f>Assumptions!$N94*(1+Assumptions!$O94)^(GA$290-1)*Assumptions!$F94*30.4*Assumptions!GA217</f>
        <v>0</v>
      </c>
      <c r="GB317" s="160">
        <f>Assumptions!$N94*(1+Assumptions!$O94)^(GB$290-1)*Assumptions!$F94*30.4*Assumptions!GB217</f>
        <v>0</v>
      </c>
      <c r="GC317" s="160">
        <f>Assumptions!$N94*(1+Assumptions!$O94)^(GC$290-1)*Assumptions!$F94*30.4*Assumptions!GC217</f>
        <v>0</v>
      </c>
      <c r="GD317" s="160">
        <f>Assumptions!$N94*(1+Assumptions!$O94)^(GD$290-1)*Assumptions!$F94*30.4*Assumptions!GD217</f>
        <v>0</v>
      </c>
      <c r="GE317" s="160">
        <f>Assumptions!$N94*(1+Assumptions!$O94)^(GE$290-1)*Assumptions!$F94*30.4*Assumptions!GE217</f>
        <v>0</v>
      </c>
      <c r="GF317" s="160">
        <f>Assumptions!$N94*(1+Assumptions!$O94)^(GF$290-1)*Assumptions!$F94*30.4*Assumptions!GF217</f>
        <v>0</v>
      </c>
      <c r="GG317" s="160">
        <f>Assumptions!$N94*(1+Assumptions!$O94)^(GG$290-1)*Assumptions!$F94*30.4*Assumptions!GG217</f>
        <v>0</v>
      </c>
    </row>
    <row r="318" spans="2:189" s="155" customFormat="1">
      <c r="B318" s="148">
        <v>8</v>
      </c>
      <c r="C318" s="184" t="str">
        <f t="shared" si="397"/>
        <v>Large Tenant</v>
      </c>
      <c r="E318" s="160">
        <f>Assumptions!$N95*(1+Assumptions!$O95)^(E$290-1)*Assumptions!$F95*30.4*Assumptions!E218</f>
        <v>48591.360000000001</v>
      </c>
      <c r="F318" s="160">
        <f>Assumptions!$N95*(1+Assumptions!$O95)^(F$290-1)*Assumptions!$F95*30.4*Assumptions!F218</f>
        <v>45554.399999999994</v>
      </c>
      <c r="G318" s="160">
        <f>Assumptions!$N95*(1+Assumptions!$O95)^(G$290-1)*Assumptions!$F95*30.4*Assumptions!G218</f>
        <v>42517.439999999995</v>
      </c>
      <c r="H318" s="160">
        <f>Assumptions!$N95*(1+Assumptions!$O95)^(H$290-1)*Assumptions!$F95*30.4*Assumptions!H218</f>
        <v>50413.535999999993</v>
      </c>
      <c r="I318" s="160">
        <f>Assumptions!$N95*(1+Assumptions!$O95)^(I$290-1)*Assumptions!$F95*30.4*Assumptions!I218</f>
        <v>51020.927999999993</v>
      </c>
      <c r="J318" s="160">
        <f>Assumptions!$N95*(1+Assumptions!$O95)^(J$290-1)*Assumptions!$F95*30.4*Assumptions!J218</f>
        <v>51628.32</v>
      </c>
      <c r="K318" s="160">
        <f>Assumptions!$N95*(1+Assumptions!$O95)^(K$290-1)*Assumptions!$F95*30.4*Assumptions!K218</f>
        <v>52235.712</v>
      </c>
      <c r="L318" s="160">
        <f>Assumptions!$N95*(1+Assumptions!$O95)^(L$290-1)*Assumptions!$F95*30.4*Assumptions!L218</f>
        <v>52843.103999999999</v>
      </c>
      <c r="M318" s="160">
        <f>Assumptions!$N95*(1+Assumptions!$O95)^(M$290-1)*Assumptions!$F95*30.4*Assumptions!M218</f>
        <v>53450.495999999999</v>
      </c>
      <c r="N318" s="160">
        <f>Assumptions!$N95*(1+Assumptions!$O95)^(N$290-1)*Assumptions!$F95*30.4*Assumptions!N218</f>
        <v>54057.887999999999</v>
      </c>
      <c r="O318" s="160">
        <f>Assumptions!$N95*(1+Assumptions!$O95)^(O$290-1)*Assumptions!$F95*30.4*Assumptions!O218</f>
        <v>54665.279999999999</v>
      </c>
      <c r="P318" s="160">
        <f>Assumptions!$N95*(1+Assumptions!$O95)^(P$290-1)*Assumptions!$F95*30.4*Assumptions!P218</f>
        <v>55272.671999999999</v>
      </c>
      <c r="Q318" s="160">
        <f>Assumptions!$N95*(1+Assumptions!$O95)^(Q$290-1)*Assumptions!$F95*30.4*Assumptions!Q218</f>
        <v>58036.3056</v>
      </c>
      <c r="R318" s="160">
        <f>Assumptions!$N95*(1+Assumptions!$O95)^(R$290-1)*Assumptions!$F95*30.4*Assumptions!R218</f>
        <v>58036.3056</v>
      </c>
      <c r="S318" s="160">
        <f>Assumptions!$N95*(1+Assumptions!$O95)^(S$290-1)*Assumptions!$F95*30.4*Assumptions!S218</f>
        <v>58036.3056</v>
      </c>
      <c r="T318" s="160">
        <f>Assumptions!$N95*(1+Assumptions!$O95)^(T$290-1)*Assumptions!$F95*30.4*Assumptions!T218</f>
        <v>58036.3056</v>
      </c>
      <c r="U318" s="160">
        <f>Assumptions!$N95*(1+Assumptions!$O95)^(U$290-1)*Assumptions!$F95*30.4*Assumptions!U218</f>
        <v>58036.3056</v>
      </c>
      <c r="V318" s="160">
        <f>Assumptions!$N95*(1+Assumptions!$O95)^(V$290-1)*Assumptions!$F95*30.4*Assumptions!V218</f>
        <v>58036.3056</v>
      </c>
      <c r="W318" s="160">
        <f>Assumptions!$N95*(1+Assumptions!$O95)^(W$290-1)*Assumptions!$F95*30.4*Assumptions!W218</f>
        <v>58036.3056</v>
      </c>
      <c r="X318" s="160">
        <f>Assumptions!$N95*(1+Assumptions!$O95)^(X$290-1)*Assumptions!$F95*30.4*Assumptions!X218</f>
        <v>58036.3056</v>
      </c>
      <c r="Y318" s="160">
        <f>Assumptions!$N95*(1+Assumptions!$O95)^(Y$290-1)*Assumptions!$F95*30.4*Assumptions!Y218</f>
        <v>58036.3056</v>
      </c>
      <c r="Z318" s="160">
        <f>Assumptions!$N95*(1+Assumptions!$O95)^(Z$290-1)*Assumptions!$F95*30.4*Assumptions!Z218</f>
        <v>58036.3056</v>
      </c>
      <c r="AA318" s="160">
        <f>Assumptions!$N95*(1+Assumptions!$O95)^(AA$290-1)*Assumptions!$F95*30.4*Assumptions!AA218</f>
        <v>58036.3056</v>
      </c>
      <c r="AB318" s="160">
        <f>Assumptions!$N95*(1+Assumptions!$O95)^(AB$290-1)*Assumptions!$F95*30.4*Assumptions!AB218</f>
        <v>58036.3056</v>
      </c>
      <c r="AC318" s="160">
        <f>Assumptions!$N95*(1+Assumptions!$O95)^(AC$290-1)*Assumptions!$F95*30.4*Assumptions!AC218</f>
        <v>61607.770559999997</v>
      </c>
      <c r="AD318" s="160">
        <f>Assumptions!$N95*(1+Assumptions!$O95)^(AD$290-1)*Assumptions!$F95*30.4*Assumptions!AD218</f>
        <v>61607.770559999997</v>
      </c>
      <c r="AE318" s="160">
        <f>Assumptions!$N95*(1+Assumptions!$O95)^(AE$290-1)*Assumptions!$F95*30.4*Assumptions!AE218</f>
        <v>61607.770559999997</v>
      </c>
      <c r="AF318" s="160">
        <f>Assumptions!$N95*(1+Assumptions!$O95)^(AF$290-1)*Assumptions!$F95*30.4*Assumptions!AF218</f>
        <v>61607.770559999997</v>
      </c>
      <c r="AG318" s="160">
        <f>Assumptions!$N95*(1+Assumptions!$O95)^(AG$290-1)*Assumptions!$F95*30.4*Assumptions!AG218</f>
        <v>61607.770559999997</v>
      </c>
      <c r="AH318" s="160">
        <f>Assumptions!$N95*(1+Assumptions!$O95)^(AH$290-1)*Assumptions!$F95*30.4*Assumptions!AH218</f>
        <v>61607.770559999997</v>
      </c>
      <c r="AI318" s="160">
        <f>Assumptions!$N95*(1+Assumptions!$O95)^(AI$290-1)*Assumptions!$F95*30.4*Assumptions!AI218</f>
        <v>61607.770559999997</v>
      </c>
      <c r="AJ318" s="160">
        <f>Assumptions!$N95*(1+Assumptions!$O95)^(AJ$290-1)*Assumptions!$F95*30.4*Assumptions!AJ218</f>
        <v>61607.770559999997</v>
      </c>
      <c r="AK318" s="160">
        <f>Assumptions!$N95*(1+Assumptions!$O95)^(AK$290-1)*Assumptions!$F95*30.4*Assumptions!AK218</f>
        <v>61607.770559999997</v>
      </c>
      <c r="AL318" s="160">
        <f>Assumptions!$N95*(1+Assumptions!$O95)^(AL$290-1)*Assumptions!$F95*30.4*Assumptions!AL218</f>
        <v>61607.770559999997</v>
      </c>
      <c r="AM318" s="160">
        <f>Assumptions!$N95*(1+Assumptions!$O95)^(AM$290-1)*Assumptions!$F95*30.4*Assumptions!AM218</f>
        <v>61607.770559999997</v>
      </c>
      <c r="AN318" s="160">
        <f>Assumptions!$N95*(1+Assumptions!$O95)^(AN$290-1)*Assumptions!$F95*30.4*Assumptions!AN218</f>
        <v>61607.770559999997</v>
      </c>
      <c r="AO318" s="160">
        <f>Assumptions!$N95*(1+Assumptions!$O95)^(AO$290-1)*Assumptions!$F95*30.4*Assumptions!AO218</f>
        <v>65391.29125200001</v>
      </c>
      <c r="AP318" s="160">
        <f>Assumptions!$N95*(1+Assumptions!$O95)^(AP$290-1)*Assumptions!$F95*30.4*Assumptions!AP218</f>
        <v>65391.29125200001</v>
      </c>
      <c r="AQ318" s="160">
        <f>Assumptions!$N95*(1+Assumptions!$O95)^(AQ$290-1)*Assumptions!$F95*30.4*Assumptions!AQ218</f>
        <v>65391.29125200001</v>
      </c>
      <c r="AR318" s="160">
        <f>Assumptions!$N95*(1+Assumptions!$O95)^(AR$290-1)*Assumptions!$F95*30.4*Assumptions!AR218</f>
        <v>65391.29125200001</v>
      </c>
      <c r="AS318" s="160">
        <f>Assumptions!$N95*(1+Assumptions!$O95)^(AS$290-1)*Assumptions!$F95*30.4*Assumptions!AS218</f>
        <v>65391.29125200001</v>
      </c>
      <c r="AT318" s="160">
        <f>Assumptions!$N95*(1+Assumptions!$O95)^(AT$290-1)*Assumptions!$F95*30.4*Assumptions!AT218</f>
        <v>65391.29125200001</v>
      </c>
      <c r="AU318" s="160">
        <f>Assumptions!$N95*(1+Assumptions!$O95)^(AU$290-1)*Assumptions!$F95*30.4*Assumptions!AU218</f>
        <v>65391.29125200001</v>
      </c>
      <c r="AV318" s="160">
        <f>Assumptions!$N95*(1+Assumptions!$O95)^(AV$290-1)*Assumptions!$F95*30.4*Assumptions!AV218</f>
        <v>65391.29125200001</v>
      </c>
      <c r="AW318" s="160">
        <f>Assumptions!$N95*(1+Assumptions!$O95)^(AW$290-1)*Assumptions!$F95*30.4*Assumptions!AW218</f>
        <v>65391.29125200001</v>
      </c>
      <c r="AX318" s="160">
        <f>Assumptions!$N95*(1+Assumptions!$O95)^(AX$290-1)*Assumptions!$F95*30.4*Assumptions!AX218</f>
        <v>65391.29125200001</v>
      </c>
      <c r="AY318" s="160">
        <f>Assumptions!$N95*(1+Assumptions!$O95)^(AY$290-1)*Assumptions!$F95*30.4*Assumptions!AY218</f>
        <v>65391.29125200001</v>
      </c>
      <c r="AZ318" s="160">
        <f>Assumptions!$N95*(1+Assumptions!$O95)^(AZ$290-1)*Assumptions!$F95*30.4*Assumptions!AZ218</f>
        <v>65391.29125200001</v>
      </c>
      <c r="BA318" s="160">
        <f>Assumptions!$N95*(1+Assumptions!$O95)^(BA$290-1)*Assumptions!$F95*30.4*Assumptions!BA218</f>
        <v>69399.144586799986</v>
      </c>
      <c r="BB318" s="160">
        <f>Assumptions!$N95*(1+Assumptions!$O95)^(BB$290-1)*Assumptions!$F95*30.4*Assumptions!BB218</f>
        <v>69399.144586799986</v>
      </c>
      <c r="BC318" s="160">
        <f>Assumptions!$N95*(1+Assumptions!$O95)^(BC$290-1)*Assumptions!$F95*30.4*Assumptions!BC218</f>
        <v>69399.144586799986</v>
      </c>
      <c r="BD318" s="160">
        <f>Assumptions!$N95*(1+Assumptions!$O95)^(BD$290-1)*Assumptions!$F95*30.4*Assumptions!BD218</f>
        <v>69399.144586799986</v>
      </c>
      <c r="BE318" s="160">
        <f>Assumptions!$N95*(1+Assumptions!$O95)^(BE$290-1)*Assumptions!$F95*30.4*Assumptions!BE218</f>
        <v>69399.144586799986</v>
      </c>
      <c r="BF318" s="160">
        <f>Assumptions!$N95*(1+Assumptions!$O95)^(BF$290-1)*Assumptions!$F95*30.4*Assumptions!BF218</f>
        <v>69399.144586799986</v>
      </c>
      <c r="BG318" s="160">
        <f>Assumptions!$N95*(1+Assumptions!$O95)^(BG$290-1)*Assumptions!$F95*30.4*Assumptions!BG218</f>
        <v>69399.144586799986</v>
      </c>
      <c r="BH318" s="160">
        <f>Assumptions!$N95*(1+Assumptions!$O95)^(BH$290-1)*Assumptions!$F95*30.4*Assumptions!BH218</f>
        <v>69399.144586799986</v>
      </c>
      <c r="BI318" s="160">
        <f>Assumptions!$N95*(1+Assumptions!$O95)^(BI$290-1)*Assumptions!$F95*30.4*Assumptions!BI218</f>
        <v>69399.144586799986</v>
      </c>
      <c r="BJ318" s="160">
        <f>Assumptions!$N95*(1+Assumptions!$O95)^(BJ$290-1)*Assumptions!$F95*30.4*Assumptions!BJ218</f>
        <v>69399.144586799986</v>
      </c>
      <c r="BK318" s="160">
        <f>Assumptions!$N95*(1+Assumptions!$O95)^(BK$290-1)*Assumptions!$F95*30.4*Assumptions!BK218</f>
        <v>69399.144586799986</v>
      </c>
      <c r="BL318" s="160">
        <f>Assumptions!$N95*(1+Assumptions!$O95)^(BL$290-1)*Assumptions!$F95*30.4*Assumptions!BL218</f>
        <v>69399.144586799986</v>
      </c>
      <c r="BM318" s="160">
        <f>Assumptions!$N95*(1+Assumptions!$O95)^(BM$290-1)*Assumptions!$F95*30.4*Assumptions!BM218</f>
        <v>72869.101816139999</v>
      </c>
      <c r="BN318" s="160">
        <f>Assumptions!$N95*(1+Assumptions!$O95)^(BN$290-1)*Assumptions!$F95*30.4*Assumptions!BN218</f>
        <v>72869.101816139999</v>
      </c>
      <c r="BO318" s="160">
        <f>Assumptions!$N95*(1+Assumptions!$O95)^(BO$290-1)*Assumptions!$F95*30.4*Assumptions!BO218</f>
        <v>72869.101816139999</v>
      </c>
      <c r="BP318" s="160">
        <f>Assumptions!$N95*(1+Assumptions!$O95)^(BP$290-1)*Assumptions!$F95*30.4*Assumptions!BP218</f>
        <v>72869.101816139999</v>
      </c>
      <c r="BQ318" s="160">
        <f>Assumptions!$N95*(1+Assumptions!$O95)^(BQ$290-1)*Assumptions!$F95*30.4*Assumptions!BQ218</f>
        <v>72869.101816139999</v>
      </c>
      <c r="BR318" s="160">
        <f>Assumptions!$N95*(1+Assumptions!$O95)^(BR$290-1)*Assumptions!$F95*30.4*Assumptions!BR218</f>
        <v>72869.101816139999</v>
      </c>
      <c r="BS318" s="160">
        <f>Assumptions!$N95*(1+Assumptions!$O95)^(BS$290-1)*Assumptions!$F95*30.4*Assumptions!BS218</f>
        <v>72869.101816139999</v>
      </c>
      <c r="BT318" s="160">
        <f>Assumptions!$N95*(1+Assumptions!$O95)^(BT$290-1)*Assumptions!$F95*30.4*Assumptions!BT218</f>
        <v>72869.101816139999</v>
      </c>
      <c r="BU318" s="160">
        <f>Assumptions!$N95*(1+Assumptions!$O95)^(BU$290-1)*Assumptions!$F95*30.4*Assumptions!BU218</f>
        <v>72869.101816139999</v>
      </c>
      <c r="BV318" s="160">
        <f>Assumptions!$N95*(1+Assumptions!$O95)^(BV$290-1)*Assumptions!$F95*30.4*Assumptions!BV218</f>
        <v>72869.101816139999</v>
      </c>
      <c r="BW318" s="160">
        <f>Assumptions!$N95*(1+Assumptions!$O95)^(BW$290-1)*Assumptions!$F95*30.4*Assumptions!BW218</f>
        <v>72869.101816139999</v>
      </c>
      <c r="BX318" s="160">
        <f>Assumptions!$N95*(1+Assumptions!$O95)^(BX$290-1)*Assumptions!$F95*30.4*Assumptions!BX218</f>
        <v>72869.101816139999</v>
      </c>
      <c r="BY318" s="160">
        <f>Assumptions!$N95*(1+Assumptions!$O95)^(BY$290-1)*Assumptions!$F95*30.4*Assumptions!BY218</f>
        <v>76512.556906946993</v>
      </c>
      <c r="BZ318" s="160">
        <f>Assumptions!$N95*(1+Assumptions!$O95)^(BZ$290-1)*Assumptions!$F95*30.4*Assumptions!BZ218</f>
        <v>76512.556906946993</v>
      </c>
      <c r="CA318" s="160">
        <f>Assumptions!$N95*(1+Assumptions!$O95)^(CA$290-1)*Assumptions!$F95*30.4*Assumptions!CA218</f>
        <v>76512.556906946993</v>
      </c>
      <c r="CB318" s="160">
        <f>Assumptions!$N95*(1+Assumptions!$O95)^(CB$290-1)*Assumptions!$F95*30.4*Assumptions!CB218</f>
        <v>76512.556906946993</v>
      </c>
      <c r="CC318" s="160">
        <f>Assumptions!$N95*(1+Assumptions!$O95)^(CC$290-1)*Assumptions!$F95*30.4*Assumptions!CC218</f>
        <v>76512.556906946993</v>
      </c>
      <c r="CD318" s="160">
        <f>Assumptions!$N95*(1+Assumptions!$O95)^(CD$290-1)*Assumptions!$F95*30.4*Assumptions!CD218</f>
        <v>76512.556906946993</v>
      </c>
      <c r="CE318" s="160">
        <f>Assumptions!$N95*(1+Assumptions!$O95)^(CE$290-1)*Assumptions!$F95*30.4*Assumptions!CE218</f>
        <v>76512.556906946993</v>
      </c>
      <c r="CF318" s="160">
        <f>Assumptions!$N95*(1+Assumptions!$O95)^(CF$290-1)*Assumptions!$F95*30.4*Assumptions!CF218</f>
        <v>76512.556906946993</v>
      </c>
      <c r="CG318" s="160">
        <f>Assumptions!$N95*(1+Assumptions!$O95)^(CG$290-1)*Assumptions!$F95*30.4*Assumptions!CG218</f>
        <v>76512.556906946993</v>
      </c>
      <c r="CH318" s="160">
        <f>Assumptions!$N95*(1+Assumptions!$O95)^(CH$290-1)*Assumptions!$F95*30.4*Assumptions!CH218</f>
        <v>76512.556906946993</v>
      </c>
      <c r="CI318" s="160">
        <f>Assumptions!$N95*(1+Assumptions!$O95)^(CI$290-1)*Assumptions!$F95*30.4*Assumptions!CI218</f>
        <v>76512.556906946993</v>
      </c>
      <c r="CJ318" s="160">
        <f>Assumptions!$N95*(1+Assumptions!$O95)^(CJ$290-1)*Assumptions!$F95*30.4*Assumptions!CJ218</f>
        <v>76512.556906946993</v>
      </c>
      <c r="CK318" s="160">
        <f>Assumptions!$N95*(1+Assumptions!$O95)^(CK$290-1)*Assumptions!$F95*30.4*Assumptions!CK218</f>
        <v>80338.184752294357</v>
      </c>
      <c r="CL318" s="160">
        <f>Assumptions!$N95*(1+Assumptions!$O95)^(CL$290-1)*Assumptions!$F95*30.4*Assumptions!CL218</f>
        <v>80338.184752294357</v>
      </c>
      <c r="CM318" s="160">
        <f>Assumptions!$N95*(1+Assumptions!$O95)^(CM$290-1)*Assumptions!$F95*30.4*Assumptions!CM218</f>
        <v>80338.184752294357</v>
      </c>
      <c r="CN318" s="160">
        <f>Assumptions!$N95*(1+Assumptions!$O95)^(CN$290-1)*Assumptions!$F95*30.4*Assumptions!CN218</f>
        <v>80338.184752294357</v>
      </c>
      <c r="CO318" s="160">
        <f>Assumptions!$N95*(1+Assumptions!$O95)^(CO$290-1)*Assumptions!$F95*30.4*Assumptions!CO218</f>
        <v>80338.184752294357</v>
      </c>
      <c r="CP318" s="160">
        <f>Assumptions!$N95*(1+Assumptions!$O95)^(CP$290-1)*Assumptions!$F95*30.4*Assumptions!CP218</f>
        <v>80338.184752294357</v>
      </c>
      <c r="CQ318" s="160">
        <f>Assumptions!$N95*(1+Assumptions!$O95)^(CQ$290-1)*Assumptions!$F95*30.4*Assumptions!CQ218</f>
        <v>80338.184752294357</v>
      </c>
      <c r="CR318" s="160">
        <f>Assumptions!$N95*(1+Assumptions!$O95)^(CR$290-1)*Assumptions!$F95*30.4*Assumptions!CR218</f>
        <v>80338.184752294357</v>
      </c>
      <c r="CS318" s="160">
        <f>Assumptions!$N95*(1+Assumptions!$O95)^(CS$290-1)*Assumptions!$F95*30.4*Assumptions!CS218</f>
        <v>80338.184752294357</v>
      </c>
      <c r="CT318" s="160">
        <f>Assumptions!$N95*(1+Assumptions!$O95)^(CT$290-1)*Assumptions!$F95*30.4*Assumptions!CT218</f>
        <v>80338.184752294357</v>
      </c>
      <c r="CU318" s="160">
        <f>Assumptions!$N95*(1+Assumptions!$O95)^(CU$290-1)*Assumptions!$F95*30.4*Assumptions!CU218</f>
        <v>80338.184752294357</v>
      </c>
      <c r="CV318" s="160">
        <f>Assumptions!$N95*(1+Assumptions!$O95)^(CV$290-1)*Assumptions!$F95*30.4*Assumptions!CV218</f>
        <v>80338.184752294357</v>
      </c>
      <c r="CW318" s="160">
        <f>Assumptions!$N95*(1+Assumptions!$O95)^(CW$290-1)*Assumptions!$F95*30.4*Assumptions!CW218</f>
        <v>84355.093989909074</v>
      </c>
      <c r="CX318" s="160">
        <f>Assumptions!$N95*(1+Assumptions!$O95)^(CX$290-1)*Assumptions!$F95*30.4*Assumptions!CX218</f>
        <v>84355.093989909074</v>
      </c>
      <c r="CY318" s="160">
        <f>Assumptions!$N95*(1+Assumptions!$O95)^(CY$290-1)*Assumptions!$F95*30.4*Assumptions!CY218</f>
        <v>84355.093989909074</v>
      </c>
      <c r="CZ318" s="160">
        <f>Assumptions!$N95*(1+Assumptions!$O95)^(CZ$290-1)*Assumptions!$F95*30.4*Assumptions!CZ218</f>
        <v>84355.093989909074</v>
      </c>
      <c r="DA318" s="160">
        <f>Assumptions!$N95*(1+Assumptions!$O95)^(DA$290-1)*Assumptions!$F95*30.4*Assumptions!DA218</f>
        <v>84355.093989909074</v>
      </c>
      <c r="DB318" s="160">
        <f>Assumptions!$N95*(1+Assumptions!$O95)^(DB$290-1)*Assumptions!$F95*30.4*Assumptions!DB218</f>
        <v>84355.093989909074</v>
      </c>
      <c r="DC318" s="160">
        <f>Assumptions!$N95*(1+Assumptions!$O95)^(DC$290-1)*Assumptions!$F95*30.4*Assumptions!DC218</f>
        <v>84355.093989909074</v>
      </c>
      <c r="DD318" s="160">
        <f>Assumptions!$N95*(1+Assumptions!$O95)^(DD$290-1)*Assumptions!$F95*30.4*Assumptions!DD218</f>
        <v>84355.093989909074</v>
      </c>
      <c r="DE318" s="160">
        <f>Assumptions!$N95*(1+Assumptions!$O95)^(DE$290-1)*Assumptions!$F95*30.4*Assumptions!DE218</f>
        <v>84355.093989909074</v>
      </c>
      <c r="DF318" s="160">
        <f>Assumptions!$N95*(1+Assumptions!$O95)^(DF$290-1)*Assumptions!$F95*30.4*Assumptions!DF218</f>
        <v>84355.093989909074</v>
      </c>
      <c r="DG318" s="160">
        <f>Assumptions!$N95*(1+Assumptions!$O95)^(DG$290-1)*Assumptions!$F95*30.4*Assumptions!DG218</f>
        <v>84355.093989909074</v>
      </c>
      <c r="DH318" s="160">
        <f>Assumptions!$N95*(1+Assumptions!$O95)^(DH$290-1)*Assumptions!$F95*30.4*Assumptions!DH218</f>
        <v>84355.093989909074</v>
      </c>
      <c r="DI318" s="160">
        <f>Assumptions!$N95*(1+Assumptions!$O95)^(DI$290-1)*Assumptions!$F95*30.4*Assumptions!DI218</f>
        <v>88572.84868940452</v>
      </c>
      <c r="DJ318" s="160">
        <f>Assumptions!$N95*(1+Assumptions!$O95)^(DJ$290-1)*Assumptions!$F95*30.4*Assumptions!DJ218</f>
        <v>88572.84868940452</v>
      </c>
      <c r="DK318" s="160">
        <f>Assumptions!$N95*(1+Assumptions!$O95)^(DK$290-1)*Assumptions!$F95*30.4*Assumptions!DK218</f>
        <v>88572.84868940452</v>
      </c>
      <c r="DL318" s="160">
        <f>Assumptions!$N95*(1+Assumptions!$O95)^(DL$290-1)*Assumptions!$F95*30.4*Assumptions!DL218</f>
        <v>88572.84868940452</v>
      </c>
      <c r="DM318" s="160">
        <f>Assumptions!$N95*(1+Assumptions!$O95)^(DM$290-1)*Assumptions!$F95*30.4*Assumptions!DM218</f>
        <v>88572.84868940452</v>
      </c>
      <c r="DN318" s="160">
        <f>Assumptions!$N95*(1+Assumptions!$O95)^(DN$290-1)*Assumptions!$F95*30.4*Assumptions!DN218</f>
        <v>88572.84868940452</v>
      </c>
      <c r="DO318" s="160">
        <f>Assumptions!$N95*(1+Assumptions!$O95)^(DO$290-1)*Assumptions!$F95*30.4*Assumptions!DO218</f>
        <v>88572.84868940452</v>
      </c>
      <c r="DP318" s="160">
        <f>Assumptions!$N95*(1+Assumptions!$O95)^(DP$290-1)*Assumptions!$F95*30.4*Assumptions!DP218</f>
        <v>88572.84868940452</v>
      </c>
      <c r="DQ318" s="160">
        <f>Assumptions!$N95*(1+Assumptions!$O95)^(DQ$290-1)*Assumptions!$F95*30.4*Assumptions!DQ218</f>
        <v>88572.84868940452</v>
      </c>
      <c r="DR318" s="160">
        <f>Assumptions!$N95*(1+Assumptions!$O95)^(DR$290-1)*Assumptions!$F95*30.4*Assumptions!DR218</f>
        <v>88572.84868940452</v>
      </c>
      <c r="DS318" s="160">
        <f>Assumptions!$N95*(1+Assumptions!$O95)^(DS$290-1)*Assumptions!$F95*30.4*Assumptions!DS218</f>
        <v>88572.84868940452</v>
      </c>
      <c r="DT318" s="160">
        <f>Assumptions!$N95*(1+Assumptions!$O95)^(DT$290-1)*Assumptions!$F95*30.4*Assumptions!DT218</f>
        <v>88572.84868940452</v>
      </c>
      <c r="DU318" s="160">
        <f>Assumptions!$N95*(1+Assumptions!$O95)^(DU$290-1)*Assumptions!$F95*30.4*Assumptions!DU218</f>
        <v>93001.491123874745</v>
      </c>
      <c r="DV318" s="160">
        <f>Assumptions!$N95*(1+Assumptions!$O95)^(DV$290-1)*Assumptions!$F95*30.4*Assumptions!DV218</f>
        <v>93001.491123874745</v>
      </c>
      <c r="DW318" s="160">
        <f>Assumptions!$N95*(1+Assumptions!$O95)^(DW$290-1)*Assumptions!$F95*30.4*Assumptions!DW218</f>
        <v>93001.491123874745</v>
      </c>
      <c r="DX318" s="160">
        <f>Assumptions!$N95*(1+Assumptions!$O95)^(DX$290-1)*Assumptions!$F95*30.4*Assumptions!DX218</f>
        <v>93001.491123874745</v>
      </c>
      <c r="DY318" s="160">
        <f>Assumptions!$N95*(1+Assumptions!$O95)^(DY$290-1)*Assumptions!$F95*30.4*Assumptions!DY218</f>
        <v>93001.491123874745</v>
      </c>
      <c r="DZ318" s="160">
        <f>Assumptions!$N95*(1+Assumptions!$O95)^(DZ$290-1)*Assumptions!$F95*30.4*Assumptions!DZ218</f>
        <v>93001.491123874745</v>
      </c>
      <c r="EA318" s="160">
        <f>Assumptions!$N95*(1+Assumptions!$O95)^(EA$290-1)*Assumptions!$F95*30.4*Assumptions!EA218</f>
        <v>93001.491123874745</v>
      </c>
      <c r="EB318" s="160">
        <f>Assumptions!$N95*(1+Assumptions!$O95)^(EB$290-1)*Assumptions!$F95*30.4*Assumptions!EB218</f>
        <v>93001.491123874745</v>
      </c>
      <c r="EC318" s="160">
        <f>Assumptions!$N95*(1+Assumptions!$O95)^(EC$290-1)*Assumptions!$F95*30.4*Assumptions!EC218</f>
        <v>93001.491123874745</v>
      </c>
      <c r="ED318" s="160">
        <f>Assumptions!$N95*(1+Assumptions!$O95)^(ED$290-1)*Assumptions!$F95*30.4*Assumptions!ED218</f>
        <v>93001.491123874745</v>
      </c>
      <c r="EE318" s="160">
        <f>Assumptions!$N95*(1+Assumptions!$O95)^(EE$290-1)*Assumptions!$F95*30.4*Assumptions!EE218</f>
        <v>93001.491123874745</v>
      </c>
      <c r="EF318" s="160">
        <f>Assumptions!$N95*(1+Assumptions!$O95)^(EF$290-1)*Assumptions!$F95*30.4*Assumptions!EF218</f>
        <v>93001.491123874745</v>
      </c>
      <c r="EG318" s="160">
        <f>Assumptions!$N95*(1+Assumptions!$O95)^(EG$290-1)*Assumptions!$F95*30.4*Assumptions!EG218</f>
        <v>97651.565680068496</v>
      </c>
      <c r="EH318" s="160">
        <f>Assumptions!$N95*(1+Assumptions!$O95)^(EH$290-1)*Assumptions!$F95*30.4*Assumptions!EH218</f>
        <v>97651.565680068496</v>
      </c>
      <c r="EI318" s="160">
        <f>Assumptions!$N95*(1+Assumptions!$O95)^(EI$290-1)*Assumptions!$F95*30.4*Assumptions!EI218</f>
        <v>97651.565680068496</v>
      </c>
      <c r="EJ318" s="160">
        <f>Assumptions!$N95*(1+Assumptions!$O95)^(EJ$290-1)*Assumptions!$F95*30.4*Assumptions!EJ218</f>
        <v>97651.565680068496</v>
      </c>
      <c r="EK318" s="160">
        <f>Assumptions!$N95*(1+Assumptions!$O95)^(EK$290-1)*Assumptions!$F95*30.4*Assumptions!EK218</f>
        <v>97651.565680068496</v>
      </c>
      <c r="EL318" s="160">
        <f>Assumptions!$N95*(1+Assumptions!$O95)^(EL$290-1)*Assumptions!$F95*30.4*Assumptions!EL218</f>
        <v>97651.565680068496</v>
      </c>
      <c r="EM318" s="160">
        <f>Assumptions!$N95*(1+Assumptions!$O95)^(EM$290-1)*Assumptions!$F95*30.4*Assumptions!EM218</f>
        <v>97651.565680068496</v>
      </c>
      <c r="EN318" s="160">
        <f>Assumptions!$N95*(1+Assumptions!$O95)^(EN$290-1)*Assumptions!$F95*30.4*Assumptions!EN218</f>
        <v>97651.565680068496</v>
      </c>
      <c r="EO318" s="160">
        <f>Assumptions!$N95*(1+Assumptions!$O95)^(EO$290-1)*Assumptions!$F95*30.4*Assumptions!EO218</f>
        <v>97651.565680068496</v>
      </c>
      <c r="EP318" s="160">
        <f>Assumptions!$N95*(1+Assumptions!$O95)^(EP$290-1)*Assumptions!$F95*30.4*Assumptions!EP218</f>
        <v>97651.565680068496</v>
      </c>
      <c r="EQ318" s="160">
        <f>Assumptions!$N95*(1+Assumptions!$O95)^(EQ$290-1)*Assumptions!$F95*30.4*Assumptions!EQ218</f>
        <v>97651.565680068496</v>
      </c>
      <c r="ER318" s="160">
        <f>Assumptions!$N95*(1+Assumptions!$O95)^(ER$290-1)*Assumptions!$F95*30.4*Assumptions!ER218</f>
        <v>97651.565680068496</v>
      </c>
      <c r="ES318" s="160">
        <f>Assumptions!$N95*(1+Assumptions!$O95)^(ES$290-1)*Assumptions!$F95*30.4*Assumptions!ES218</f>
        <v>102534.14396407189</v>
      </c>
      <c r="ET318" s="160">
        <f>Assumptions!$N95*(1+Assumptions!$O95)^(ET$290-1)*Assumptions!$F95*30.4*Assumptions!ET218</f>
        <v>0</v>
      </c>
      <c r="EU318" s="160">
        <f>Assumptions!$N95*(1+Assumptions!$O95)^(EU$290-1)*Assumptions!$F95*30.4*Assumptions!EU218</f>
        <v>0</v>
      </c>
      <c r="EV318" s="160">
        <f>Assumptions!$N95*(1+Assumptions!$O95)^(EV$290-1)*Assumptions!$F95*30.4*Assumptions!EV218</f>
        <v>0</v>
      </c>
      <c r="EW318" s="160">
        <f>Assumptions!$N95*(1+Assumptions!$O95)^(EW$290-1)*Assumptions!$F95*30.4*Assumptions!EW218</f>
        <v>0</v>
      </c>
      <c r="EX318" s="160">
        <f>Assumptions!$N95*(1+Assumptions!$O95)^(EX$290-1)*Assumptions!$F95*30.4*Assumptions!EX218</f>
        <v>0</v>
      </c>
      <c r="EY318" s="160">
        <f>Assumptions!$N95*(1+Assumptions!$O95)^(EY$290-1)*Assumptions!$F95*30.4*Assumptions!EY218</f>
        <v>0</v>
      </c>
      <c r="EZ318" s="160">
        <f>Assumptions!$N95*(1+Assumptions!$O95)^(EZ$290-1)*Assumptions!$F95*30.4*Assumptions!EZ218</f>
        <v>0</v>
      </c>
      <c r="FA318" s="160">
        <f>Assumptions!$N95*(1+Assumptions!$O95)^(FA$290-1)*Assumptions!$F95*30.4*Assumptions!FA218</f>
        <v>0</v>
      </c>
      <c r="FB318" s="160">
        <f>Assumptions!$N95*(1+Assumptions!$O95)^(FB$290-1)*Assumptions!$F95*30.4*Assumptions!FB218</f>
        <v>0</v>
      </c>
      <c r="FC318" s="160">
        <f>Assumptions!$N95*(1+Assumptions!$O95)^(FC$290-1)*Assumptions!$F95*30.4*Assumptions!FC218</f>
        <v>0</v>
      </c>
      <c r="FD318" s="160">
        <f>Assumptions!$N95*(1+Assumptions!$O95)^(FD$290-1)*Assumptions!$F95*30.4*Assumptions!FD218</f>
        <v>0</v>
      </c>
      <c r="FE318" s="160">
        <f>Assumptions!$N95*(1+Assumptions!$O95)^(FE$290-1)*Assumptions!$F95*30.4*Assumptions!FE218</f>
        <v>0</v>
      </c>
      <c r="FF318" s="160">
        <f>Assumptions!$N95*(1+Assumptions!$O95)^(FF$290-1)*Assumptions!$F95*30.4*Assumptions!FF218</f>
        <v>0</v>
      </c>
      <c r="FG318" s="160">
        <f>Assumptions!$N95*(1+Assumptions!$O95)^(FG$290-1)*Assumptions!$F95*30.4*Assumptions!FG218</f>
        <v>0</v>
      </c>
      <c r="FH318" s="160">
        <f>Assumptions!$N95*(1+Assumptions!$O95)^(FH$290-1)*Assumptions!$F95*30.4*Assumptions!FH218</f>
        <v>0</v>
      </c>
      <c r="FI318" s="160">
        <f>Assumptions!$N95*(1+Assumptions!$O95)^(FI$290-1)*Assumptions!$F95*30.4*Assumptions!FI218</f>
        <v>0</v>
      </c>
      <c r="FJ318" s="160">
        <f>Assumptions!$N95*(1+Assumptions!$O95)^(FJ$290-1)*Assumptions!$F95*30.4*Assumptions!FJ218</f>
        <v>0</v>
      </c>
      <c r="FK318" s="160">
        <f>Assumptions!$N95*(1+Assumptions!$O95)^(FK$290-1)*Assumptions!$F95*30.4*Assumptions!FK218</f>
        <v>0</v>
      </c>
      <c r="FL318" s="160">
        <f>Assumptions!$N95*(1+Assumptions!$O95)^(FL$290-1)*Assumptions!$F95*30.4*Assumptions!FL218</f>
        <v>0</v>
      </c>
      <c r="FM318" s="160">
        <f>Assumptions!$N95*(1+Assumptions!$O95)^(FM$290-1)*Assumptions!$F95*30.4*Assumptions!FM218</f>
        <v>0</v>
      </c>
      <c r="FN318" s="160">
        <f>Assumptions!$N95*(1+Assumptions!$O95)^(FN$290-1)*Assumptions!$F95*30.4*Assumptions!FN218</f>
        <v>0</v>
      </c>
      <c r="FO318" s="160">
        <f>Assumptions!$N95*(1+Assumptions!$O95)^(FO$290-1)*Assumptions!$F95*30.4*Assumptions!FO218</f>
        <v>0</v>
      </c>
      <c r="FP318" s="160">
        <f>Assumptions!$N95*(1+Assumptions!$O95)^(FP$290-1)*Assumptions!$F95*30.4*Assumptions!FP218</f>
        <v>0</v>
      </c>
      <c r="FQ318" s="160">
        <f>Assumptions!$N95*(1+Assumptions!$O95)^(FQ$290-1)*Assumptions!$F95*30.4*Assumptions!FQ218</f>
        <v>0</v>
      </c>
      <c r="FR318" s="160">
        <f>Assumptions!$N95*(1+Assumptions!$O95)^(FR$290-1)*Assumptions!$F95*30.4*Assumptions!FR218</f>
        <v>0</v>
      </c>
      <c r="FS318" s="160">
        <f>Assumptions!$N95*(1+Assumptions!$O95)^(FS$290-1)*Assumptions!$F95*30.4*Assumptions!FS218</f>
        <v>0</v>
      </c>
      <c r="FT318" s="160">
        <f>Assumptions!$N95*(1+Assumptions!$O95)^(FT$290-1)*Assumptions!$F95*30.4*Assumptions!FT218</f>
        <v>0</v>
      </c>
      <c r="FU318" s="160">
        <f>Assumptions!$N95*(1+Assumptions!$O95)^(FU$290-1)*Assumptions!$F95*30.4*Assumptions!FU218</f>
        <v>0</v>
      </c>
      <c r="FV318" s="160">
        <f>Assumptions!$N95*(1+Assumptions!$O95)^(FV$290-1)*Assumptions!$F95*30.4*Assumptions!FV218</f>
        <v>0</v>
      </c>
      <c r="FW318" s="160">
        <f>Assumptions!$N95*(1+Assumptions!$O95)^(FW$290-1)*Assumptions!$F95*30.4*Assumptions!FW218</f>
        <v>0</v>
      </c>
      <c r="FX318" s="160">
        <f>Assumptions!$N95*(1+Assumptions!$O95)^(FX$290-1)*Assumptions!$F95*30.4*Assumptions!FX218</f>
        <v>0</v>
      </c>
      <c r="FY318" s="160">
        <f>Assumptions!$N95*(1+Assumptions!$O95)^(FY$290-1)*Assumptions!$F95*30.4*Assumptions!FY218</f>
        <v>0</v>
      </c>
      <c r="FZ318" s="160">
        <f>Assumptions!$N95*(1+Assumptions!$O95)^(FZ$290-1)*Assumptions!$F95*30.4*Assumptions!FZ218</f>
        <v>0</v>
      </c>
      <c r="GA318" s="160">
        <f>Assumptions!$N95*(1+Assumptions!$O95)^(GA$290-1)*Assumptions!$F95*30.4*Assumptions!GA218</f>
        <v>0</v>
      </c>
      <c r="GB318" s="160">
        <f>Assumptions!$N95*(1+Assumptions!$O95)^(GB$290-1)*Assumptions!$F95*30.4*Assumptions!GB218</f>
        <v>0</v>
      </c>
      <c r="GC318" s="160">
        <f>Assumptions!$N95*(1+Assumptions!$O95)^(GC$290-1)*Assumptions!$F95*30.4*Assumptions!GC218</f>
        <v>0</v>
      </c>
      <c r="GD318" s="160">
        <f>Assumptions!$N95*(1+Assumptions!$O95)^(GD$290-1)*Assumptions!$F95*30.4*Assumptions!GD218</f>
        <v>0</v>
      </c>
      <c r="GE318" s="160">
        <f>Assumptions!$N95*(1+Assumptions!$O95)^(GE$290-1)*Assumptions!$F95*30.4*Assumptions!GE218</f>
        <v>0</v>
      </c>
      <c r="GF318" s="160">
        <f>Assumptions!$N95*(1+Assumptions!$O95)^(GF$290-1)*Assumptions!$F95*30.4*Assumptions!GF218</f>
        <v>0</v>
      </c>
      <c r="GG318" s="160">
        <f>Assumptions!$N95*(1+Assumptions!$O95)^(GG$290-1)*Assumptions!$F95*30.4*Assumptions!GG218</f>
        <v>0</v>
      </c>
    </row>
    <row r="319" spans="2:189" s="155" customFormat="1">
      <c r="B319" s="148">
        <v>9</v>
      </c>
      <c r="C319" s="184" t="str">
        <f t="shared" si="397"/>
        <v>Medium Tenant</v>
      </c>
      <c r="E319" s="160">
        <f>Assumptions!$N96*(1+Assumptions!$O96)^(E$290-1)*Assumptions!$F96*30.4*Assumptions!E219</f>
        <v>19456</v>
      </c>
      <c r="F319" s="160">
        <f>Assumptions!$N96*(1+Assumptions!$O96)^(F$290-1)*Assumptions!$F96*30.4*Assumptions!F219</f>
        <v>18240</v>
      </c>
      <c r="G319" s="160">
        <f>Assumptions!$N96*(1+Assumptions!$O96)^(G$290-1)*Assumptions!$F96*30.4*Assumptions!G219</f>
        <v>17024</v>
      </c>
      <c r="H319" s="160">
        <f>Assumptions!$N96*(1+Assumptions!$O96)^(H$290-1)*Assumptions!$F96*30.4*Assumptions!H219</f>
        <v>20185.599999999999</v>
      </c>
      <c r="I319" s="160">
        <f>Assumptions!$N96*(1+Assumptions!$O96)^(I$290-1)*Assumptions!$F96*30.4*Assumptions!I219</f>
        <v>20428.8</v>
      </c>
      <c r="J319" s="160">
        <f>Assumptions!$N96*(1+Assumptions!$O96)^(J$290-1)*Assumptions!$F96*30.4*Assumptions!J219</f>
        <v>20672</v>
      </c>
      <c r="K319" s="160">
        <f>Assumptions!$N96*(1+Assumptions!$O96)^(K$290-1)*Assumptions!$F96*30.4*Assumptions!K219</f>
        <v>20915.2</v>
      </c>
      <c r="L319" s="160">
        <f>Assumptions!$N96*(1+Assumptions!$O96)^(L$290-1)*Assumptions!$F96*30.4*Assumptions!L219</f>
        <v>21158.400000000001</v>
      </c>
      <c r="M319" s="160">
        <f>Assumptions!$N96*(1+Assumptions!$O96)^(M$290-1)*Assumptions!$F96*30.4*Assumptions!M219</f>
        <v>21401.599999999999</v>
      </c>
      <c r="N319" s="160">
        <f>Assumptions!$N96*(1+Assumptions!$O96)^(N$290-1)*Assumptions!$F96*30.4*Assumptions!N219</f>
        <v>21644.799999999999</v>
      </c>
      <c r="O319" s="160">
        <f>Assumptions!$N96*(1+Assumptions!$O96)^(O$290-1)*Assumptions!$F96*30.4*Assumptions!O219</f>
        <v>21888</v>
      </c>
      <c r="P319" s="160">
        <f>Assumptions!$N96*(1+Assumptions!$O96)^(P$290-1)*Assumptions!$F96*30.4*Assumptions!P219</f>
        <v>22131.200000000001</v>
      </c>
      <c r="Q319" s="160">
        <f>Assumptions!$N96*(1+Assumptions!$O96)^(Q$290-1)*Assumptions!$F96*30.4*Assumptions!Q219</f>
        <v>23237.760000000002</v>
      </c>
      <c r="R319" s="160">
        <f>Assumptions!$N96*(1+Assumptions!$O96)^(R$290-1)*Assumptions!$F96*30.4*Assumptions!R219</f>
        <v>23237.760000000002</v>
      </c>
      <c r="S319" s="160">
        <f>Assumptions!$N96*(1+Assumptions!$O96)^(S$290-1)*Assumptions!$F96*30.4*Assumptions!S219</f>
        <v>23237.760000000002</v>
      </c>
      <c r="T319" s="160">
        <f>Assumptions!$N96*(1+Assumptions!$O96)^(T$290-1)*Assumptions!$F96*30.4*Assumptions!T219</f>
        <v>23237.760000000002</v>
      </c>
      <c r="U319" s="160">
        <f>Assumptions!$N96*(1+Assumptions!$O96)^(U$290-1)*Assumptions!$F96*30.4*Assumptions!U219</f>
        <v>23237.760000000002</v>
      </c>
      <c r="V319" s="160">
        <f>Assumptions!$N96*(1+Assumptions!$O96)^(V$290-1)*Assumptions!$F96*30.4*Assumptions!V219</f>
        <v>23237.760000000002</v>
      </c>
      <c r="W319" s="160">
        <f>Assumptions!$N96*(1+Assumptions!$O96)^(W$290-1)*Assumptions!$F96*30.4*Assumptions!W219</f>
        <v>23237.760000000002</v>
      </c>
      <c r="X319" s="160">
        <f>Assumptions!$N96*(1+Assumptions!$O96)^(X$290-1)*Assumptions!$F96*30.4*Assumptions!X219</f>
        <v>23237.760000000002</v>
      </c>
      <c r="Y319" s="160">
        <f>Assumptions!$N96*(1+Assumptions!$O96)^(Y$290-1)*Assumptions!$F96*30.4*Assumptions!Y219</f>
        <v>23237.760000000002</v>
      </c>
      <c r="Z319" s="160">
        <f>Assumptions!$N96*(1+Assumptions!$O96)^(Z$290-1)*Assumptions!$F96*30.4*Assumptions!Z219</f>
        <v>23237.760000000002</v>
      </c>
      <c r="AA319" s="160">
        <f>Assumptions!$N96*(1+Assumptions!$O96)^(AA$290-1)*Assumptions!$F96*30.4*Assumptions!AA219</f>
        <v>23237.760000000002</v>
      </c>
      <c r="AB319" s="160">
        <f>Assumptions!$N96*(1+Assumptions!$O96)^(AB$290-1)*Assumptions!$F96*30.4*Assumptions!AB219</f>
        <v>23237.760000000002</v>
      </c>
      <c r="AC319" s="160">
        <f>Assumptions!$N96*(1+Assumptions!$O96)^(AC$290-1)*Assumptions!$F96*30.4*Assumptions!AC219</f>
        <v>24667.776000000002</v>
      </c>
      <c r="AD319" s="160">
        <f>Assumptions!$N96*(1+Assumptions!$O96)^(AD$290-1)*Assumptions!$F96*30.4*Assumptions!AD219</f>
        <v>24667.776000000002</v>
      </c>
      <c r="AE319" s="160">
        <f>Assumptions!$N96*(1+Assumptions!$O96)^(AE$290-1)*Assumptions!$F96*30.4*Assumptions!AE219</f>
        <v>24667.776000000002</v>
      </c>
      <c r="AF319" s="160">
        <f>Assumptions!$N96*(1+Assumptions!$O96)^(AF$290-1)*Assumptions!$F96*30.4*Assumptions!AF219</f>
        <v>24667.776000000002</v>
      </c>
      <c r="AG319" s="160">
        <f>Assumptions!$N96*(1+Assumptions!$O96)^(AG$290-1)*Assumptions!$F96*30.4*Assumptions!AG219</f>
        <v>24667.776000000002</v>
      </c>
      <c r="AH319" s="160">
        <f>Assumptions!$N96*(1+Assumptions!$O96)^(AH$290-1)*Assumptions!$F96*30.4*Assumptions!AH219</f>
        <v>24667.776000000002</v>
      </c>
      <c r="AI319" s="160">
        <f>Assumptions!$N96*(1+Assumptions!$O96)^(AI$290-1)*Assumptions!$F96*30.4*Assumptions!AI219</f>
        <v>24667.776000000002</v>
      </c>
      <c r="AJ319" s="160">
        <f>Assumptions!$N96*(1+Assumptions!$O96)^(AJ$290-1)*Assumptions!$F96*30.4*Assumptions!AJ219</f>
        <v>24667.776000000002</v>
      </c>
      <c r="AK319" s="160">
        <f>Assumptions!$N96*(1+Assumptions!$O96)^(AK$290-1)*Assumptions!$F96*30.4*Assumptions!AK219</f>
        <v>24667.776000000002</v>
      </c>
      <c r="AL319" s="160">
        <f>Assumptions!$N96*(1+Assumptions!$O96)^(AL$290-1)*Assumptions!$F96*30.4*Assumptions!AL219</f>
        <v>24667.776000000002</v>
      </c>
      <c r="AM319" s="160">
        <f>Assumptions!$N96*(1+Assumptions!$O96)^(AM$290-1)*Assumptions!$F96*30.4*Assumptions!AM219</f>
        <v>24667.776000000002</v>
      </c>
      <c r="AN319" s="160">
        <f>Assumptions!$N96*(1+Assumptions!$O96)^(AN$290-1)*Assumptions!$F96*30.4*Assumptions!AN219</f>
        <v>24667.776000000002</v>
      </c>
      <c r="AO319" s="160">
        <f>Assumptions!$N96*(1+Assumptions!$O96)^(AO$290-1)*Assumptions!$F96*30.4*Assumptions!AO219</f>
        <v>26182.699200000003</v>
      </c>
      <c r="AP319" s="160">
        <f>Assumptions!$N96*(1+Assumptions!$O96)^(AP$290-1)*Assumptions!$F96*30.4*Assumptions!AP219</f>
        <v>26182.699200000003</v>
      </c>
      <c r="AQ319" s="160">
        <f>Assumptions!$N96*(1+Assumptions!$O96)^(AQ$290-1)*Assumptions!$F96*30.4*Assumptions!AQ219</f>
        <v>26182.699200000003</v>
      </c>
      <c r="AR319" s="160">
        <f>Assumptions!$N96*(1+Assumptions!$O96)^(AR$290-1)*Assumptions!$F96*30.4*Assumptions!AR219</f>
        <v>26182.699200000003</v>
      </c>
      <c r="AS319" s="160">
        <f>Assumptions!$N96*(1+Assumptions!$O96)^(AS$290-1)*Assumptions!$F96*30.4*Assumptions!AS219</f>
        <v>26182.699200000003</v>
      </c>
      <c r="AT319" s="160">
        <f>Assumptions!$N96*(1+Assumptions!$O96)^(AT$290-1)*Assumptions!$F96*30.4*Assumptions!AT219</f>
        <v>26182.699200000003</v>
      </c>
      <c r="AU319" s="160">
        <f>Assumptions!$N96*(1+Assumptions!$O96)^(AU$290-1)*Assumptions!$F96*30.4*Assumptions!AU219</f>
        <v>26182.699200000003</v>
      </c>
      <c r="AV319" s="160">
        <f>Assumptions!$N96*(1+Assumptions!$O96)^(AV$290-1)*Assumptions!$F96*30.4*Assumptions!AV219</f>
        <v>26182.699200000003</v>
      </c>
      <c r="AW319" s="160">
        <f>Assumptions!$N96*(1+Assumptions!$O96)^(AW$290-1)*Assumptions!$F96*30.4*Assumptions!AW219</f>
        <v>26182.699200000003</v>
      </c>
      <c r="AX319" s="160">
        <f>Assumptions!$N96*(1+Assumptions!$O96)^(AX$290-1)*Assumptions!$F96*30.4*Assumptions!AX219</f>
        <v>26182.699200000003</v>
      </c>
      <c r="AY319" s="160">
        <f>Assumptions!$N96*(1+Assumptions!$O96)^(AY$290-1)*Assumptions!$F96*30.4*Assumptions!AY219</f>
        <v>26182.699200000003</v>
      </c>
      <c r="AZ319" s="160">
        <f>Assumptions!$N96*(1+Assumptions!$O96)^(AZ$290-1)*Assumptions!$F96*30.4*Assumptions!AZ219</f>
        <v>26182.699200000003</v>
      </c>
      <c r="BA319" s="160">
        <f>Assumptions!$N96*(1+Assumptions!$O96)^(BA$290-1)*Assumptions!$F96*30.4*Assumptions!BA219</f>
        <v>27787.445279999996</v>
      </c>
      <c r="BB319" s="160">
        <f>Assumptions!$N96*(1+Assumptions!$O96)^(BB$290-1)*Assumptions!$F96*30.4*Assumptions!BB219</f>
        <v>27787.445279999996</v>
      </c>
      <c r="BC319" s="160">
        <f>Assumptions!$N96*(1+Assumptions!$O96)^(BC$290-1)*Assumptions!$F96*30.4*Assumptions!BC219</f>
        <v>27787.445279999996</v>
      </c>
      <c r="BD319" s="160">
        <f>Assumptions!$N96*(1+Assumptions!$O96)^(BD$290-1)*Assumptions!$F96*30.4*Assumptions!BD219</f>
        <v>27787.445279999996</v>
      </c>
      <c r="BE319" s="160">
        <f>Assumptions!$N96*(1+Assumptions!$O96)^(BE$290-1)*Assumptions!$F96*30.4*Assumptions!BE219</f>
        <v>27787.445279999996</v>
      </c>
      <c r="BF319" s="160">
        <f>Assumptions!$N96*(1+Assumptions!$O96)^(BF$290-1)*Assumptions!$F96*30.4*Assumptions!BF219</f>
        <v>27787.445279999996</v>
      </c>
      <c r="BG319" s="160">
        <f>Assumptions!$N96*(1+Assumptions!$O96)^(BG$290-1)*Assumptions!$F96*30.4*Assumptions!BG219</f>
        <v>27787.445279999996</v>
      </c>
      <c r="BH319" s="160">
        <f>Assumptions!$N96*(1+Assumptions!$O96)^(BH$290-1)*Assumptions!$F96*30.4*Assumptions!BH219</f>
        <v>27787.445279999996</v>
      </c>
      <c r="BI319" s="160">
        <f>Assumptions!$N96*(1+Assumptions!$O96)^(BI$290-1)*Assumptions!$F96*30.4*Assumptions!BI219</f>
        <v>27787.445279999996</v>
      </c>
      <c r="BJ319" s="160">
        <f>Assumptions!$N96*(1+Assumptions!$O96)^(BJ$290-1)*Assumptions!$F96*30.4*Assumptions!BJ219</f>
        <v>27787.445279999996</v>
      </c>
      <c r="BK319" s="160">
        <f>Assumptions!$N96*(1+Assumptions!$O96)^(BK$290-1)*Assumptions!$F96*30.4*Assumptions!BK219</f>
        <v>27787.445279999996</v>
      </c>
      <c r="BL319" s="160">
        <f>Assumptions!$N96*(1+Assumptions!$O96)^(BL$290-1)*Assumptions!$F96*30.4*Assumptions!BL219</f>
        <v>27787.445279999996</v>
      </c>
      <c r="BM319" s="160">
        <f>Assumptions!$N96*(1+Assumptions!$O96)^(BM$290-1)*Assumptions!$F96*30.4*Assumptions!BM219</f>
        <v>29176.817544000001</v>
      </c>
      <c r="BN319" s="160">
        <f>Assumptions!$N96*(1+Assumptions!$O96)^(BN$290-1)*Assumptions!$F96*30.4*Assumptions!BN219</f>
        <v>29176.817544000001</v>
      </c>
      <c r="BO319" s="160">
        <f>Assumptions!$N96*(1+Assumptions!$O96)^(BO$290-1)*Assumptions!$F96*30.4*Assumptions!BO219</f>
        <v>29176.817544000001</v>
      </c>
      <c r="BP319" s="160">
        <f>Assumptions!$N96*(1+Assumptions!$O96)^(BP$290-1)*Assumptions!$F96*30.4*Assumptions!BP219</f>
        <v>29176.817544000001</v>
      </c>
      <c r="BQ319" s="160">
        <f>Assumptions!$N96*(1+Assumptions!$O96)^(BQ$290-1)*Assumptions!$F96*30.4*Assumptions!BQ219</f>
        <v>29176.817544000001</v>
      </c>
      <c r="BR319" s="160">
        <f>Assumptions!$N96*(1+Assumptions!$O96)^(BR$290-1)*Assumptions!$F96*30.4*Assumptions!BR219</f>
        <v>29176.817544000001</v>
      </c>
      <c r="BS319" s="160">
        <f>Assumptions!$N96*(1+Assumptions!$O96)^(BS$290-1)*Assumptions!$F96*30.4*Assumptions!BS219</f>
        <v>29176.817544000001</v>
      </c>
      <c r="BT319" s="160">
        <f>Assumptions!$N96*(1+Assumptions!$O96)^(BT$290-1)*Assumptions!$F96*30.4*Assumptions!BT219</f>
        <v>29176.817544000001</v>
      </c>
      <c r="BU319" s="160">
        <f>Assumptions!$N96*(1+Assumptions!$O96)^(BU$290-1)*Assumptions!$F96*30.4*Assumptions!BU219</f>
        <v>29176.817544000001</v>
      </c>
      <c r="BV319" s="160">
        <f>Assumptions!$N96*(1+Assumptions!$O96)^(BV$290-1)*Assumptions!$F96*30.4*Assumptions!BV219</f>
        <v>29176.817544000001</v>
      </c>
      <c r="BW319" s="160">
        <f>Assumptions!$N96*(1+Assumptions!$O96)^(BW$290-1)*Assumptions!$F96*30.4*Assumptions!BW219</f>
        <v>29176.817544000001</v>
      </c>
      <c r="BX319" s="160">
        <f>Assumptions!$N96*(1+Assumptions!$O96)^(BX$290-1)*Assumptions!$F96*30.4*Assumptions!BX219</f>
        <v>29176.817544000001</v>
      </c>
      <c r="BY319" s="160">
        <f>Assumptions!$N96*(1+Assumptions!$O96)^(BY$290-1)*Assumptions!$F96*30.4*Assumptions!BY219</f>
        <v>30635.658421199998</v>
      </c>
      <c r="BZ319" s="160">
        <f>Assumptions!$N96*(1+Assumptions!$O96)^(BZ$290-1)*Assumptions!$F96*30.4*Assumptions!BZ219</f>
        <v>30635.658421199998</v>
      </c>
      <c r="CA319" s="160">
        <f>Assumptions!$N96*(1+Assumptions!$O96)^(CA$290-1)*Assumptions!$F96*30.4*Assumptions!CA219</f>
        <v>30635.658421199998</v>
      </c>
      <c r="CB319" s="160">
        <f>Assumptions!$N96*(1+Assumptions!$O96)^(CB$290-1)*Assumptions!$F96*30.4*Assumptions!CB219</f>
        <v>30635.658421199998</v>
      </c>
      <c r="CC319" s="160">
        <f>Assumptions!$N96*(1+Assumptions!$O96)^(CC$290-1)*Assumptions!$F96*30.4*Assumptions!CC219</f>
        <v>30635.658421199998</v>
      </c>
      <c r="CD319" s="160">
        <f>Assumptions!$N96*(1+Assumptions!$O96)^(CD$290-1)*Assumptions!$F96*30.4*Assumptions!CD219</f>
        <v>30635.658421199998</v>
      </c>
      <c r="CE319" s="160">
        <f>Assumptions!$N96*(1+Assumptions!$O96)^(CE$290-1)*Assumptions!$F96*30.4*Assumptions!CE219</f>
        <v>30635.658421199998</v>
      </c>
      <c r="CF319" s="160">
        <f>Assumptions!$N96*(1+Assumptions!$O96)^(CF$290-1)*Assumptions!$F96*30.4*Assumptions!CF219</f>
        <v>30635.658421199998</v>
      </c>
      <c r="CG319" s="160">
        <f>Assumptions!$N96*(1+Assumptions!$O96)^(CG$290-1)*Assumptions!$F96*30.4*Assumptions!CG219</f>
        <v>30635.658421199998</v>
      </c>
      <c r="CH319" s="160">
        <f>Assumptions!$N96*(1+Assumptions!$O96)^(CH$290-1)*Assumptions!$F96*30.4*Assumptions!CH219</f>
        <v>30635.658421199998</v>
      </c>
      <c r="CI319" s="160">
        <f>Assumptions!$N96*(1+Assumptions!$O96)^(CI$290-1)*Assumptions!$F96*30.4*Assumptions!CI219</f>
        <v>30635.658421199998</v>
      </c>
      <c r="CJ319" s="160">
        <f>Assumptions!$N96*(1+Assumptions!$O96)^(CJ$290-1)*Assumptions!$F96*30.4*Assumptions!CJ219</f>
        <v>30635.658421199998</v>
      </c>
      <c r="CK319" s="160">
        <f>Assumptions!$N96*(1+Assumptions!$O96)^(CK$290-1)*Assumptions!$F96*30.4*Assumptions!CK219</f>
        <v>32167.441342259997</v>
      </c>
      <c r="CL319" s="160">
        <f>Assumptions!$N96*(1+Assumptions!$O96)^(CL$290-1)*Assumptions!$F96*30.4*Assumptions!CL219</f>
        <v>32167.441342259997</v>
      </c>
      <c r="CM319" s="160">
        <f>Assumptions!$N96*(1+Assumptions!$O96)^(CM$290-1)*Assumptions!$F96*30.4*Assumptions!CM219</f>
        <v>32167.441342259997</v>
      </c>
      <c r="CN319" s="160">
        <f>Assumptions!$N96*(1+Assumptions!$O96)^(CN$290-1)*Assumptions!$F96*30.4*Assumptions!CN219</f>
        <v>32167.441342259997</v>
      </c>
      <c r="CO319" s="160">
        <f>Assumptions!$N96*(1+Assumptions!$O96)^(CO$290-1)*Assumptions!$F96*30.4*Assumptions!CO219</f>
        <v>32167.441342259997</v>
      </c>
      <c r="CP319" s="160">
        <f>Assumptions!$N96*(1+Assumptions!$O96)^(CP$290-1)*Assumptions!$F96*30.4*Assumptions!CP219</f>
        <v>32167.441342259997</v>
      </c>
      <c r="CQ319" s="160">
        <f>Assumptions!$N96*(1+Assumptions!$O96)^(CQ$290-1)*Assumptions!$F96*30.4*Assumptions!CQ219</f>
        <v>32167.441342259997</v>
      </c>
      <c r="CR319" s="160">
        <f>Assumptions!$N96*(1+Assumptions!$O96)^(CR$290-1)*Assumptions!$F96*30.4*Assumptions!CR219</f>
        <v>32167.441342259997</v>
      </c>
      <c r="CS319" s="160">
        <f>Assumptions!$N96*(1+Assumptions!$O96)^(CS$290-1)*Assumptions!$F96*30.4*Assumptions!CS219</f>
        <v>32167.441342259997</v>
      </c>
      <c r="CT319" s="160">
        <f>Assumptions!$N96*(1+Assumptions!$O96)^(CT$290-1)*Assumptions!$F96*30.4*Assumptions!CT219</f>
        <v>32167.441342259997</v>
      </c>
      <c r="CU319" s="160">
        <f>Assumptions!$N96*(1+Assumptions!$O96)^(CU$290-1)*Assumptions!$F96*30.4*Assumptions!CU219</f>
        <v>32167.441342259997</v>
      </c>
      <c r="CV319" s="160">
        <f>Assumptions!$N96*(1+Assumptions!$O96)^(CV$290-1)*Assumptions!$F96*30.4*Assumptions!CV219</f>
        <v>32167.441342259997</v>
      </c>
      <c r="CW319" s="160">
        <f>Assumptions!$N96*(1+Assumptions!$O96)^(CW$290-1)*Assumptions!$F96*30.4*Assumptions!CW219</f>
        <v>33775.813409372997</v>
      </c>
      <c r="CX319" s="160">
        <f>Assumptions!$N96*(1+Assumptions!$O96)^(CX$290-1)*Assumptions!$F96*30.4*Assumptions!CX219</f>
        <v>33775.813409372997</v>
      </c>
      <c r="CY319" s="160">
        <f>Assumptions!$N96*(1+Assumptions!$O96)^(CY$290-1)*Assumptions!$F96*30.4*Assumptions!CY219</f>
        <v>33775.813409372997</v>
      </c>
      <c r="CZ319" s="160">
        <f>Assumptions!$N96*(1+Assumptions!$O96)^(CZ$290-1)*Assumptions!$F96*30.4*Assumptions!CZ219</f>
        <v>33775.813409372997</v>
      </c>
      <c r="DA319" s="160">
        <f>Assumptions!$N96*(1+Assumptions!$O96)^(DA$290-1)*Assumptions!$F96*30.4*Assumptions!DA219</f>
        <v>33775.813409372997</v>
      </c>
      <c r="DB319" s="160">
        <f>Assumptions!$N96*(1+Assumptions!$O96)^(DB$290-1)*Assumptions!$F96*30.4*Assumptions!DB219</f>
        <v>33775.813409372997</v>
      </c>
      <c r="DC319" s="160">
        <f>Assumptions!$N96*(1+Assumptions!$O96)^(DC$290-1)*Assumptions!$F96*30.4*Assumptions!DC219</f>
        <v>33775.813409372997</v>
      </c>
      <c r="DD319" s="160">
        <f>Assumptions!$N96*(1+Assumptions!$O96)^(DD$290-1)*Assumptions!$F96*30.4*Assumptions!DD219</f>
        <v>33775.813409372997</v>
      </c>
      <c r="DE319" s="160">
        <f>Assumptions!$N96*(1+Assumptions!$O96)^(DE$290-1)*Assumptions!$F96*30.4*Assumptions!DE219</f>
        <v>33775.813409372997</v>
      </c>
      <c r="DF319" s="160">
        <f>Assumptions!$N96*(1+Assumptions!$O96)^(DF$290-1)*Assumptions!$F96*30.4*Assumptions!DF219</f>
        <v>33775.813409372997</v>
      </c>
      <c r="DG319" s="160">
        <f>Assumptions!$N96*(1+Assumptions!$O96)^(DG$290-1)*Assumptions!$F96*30.4*Assumptions!DG219</f>
        <v>33775.813409372997</v>
      </c>
      <c r="DH319" s="160">
        <f>Assumptions!$N96*(1+Assumptions!$O96)^(DH$290-1)*Assumptions!$F96*30.4*Assumptions!DH219</f>
        <v>33775.813409372997</v>
      </c>
      <c r="DI319" s="160">
        <f>Assumptions!$N96*(1+Assumptions!$O96)^(DI$290-1)*Assumptions!$F96*30.4*Assumptions!DI219</f>
        <v>35464.604079841651</v>
      </c>
      <c r="DJ319" s="160">
        <f>Assumptions!$N96*(1+Assumptions!$O96)^(DJ$290-1)*Assumptions!$F96*30.4*Assumptions!DJ219</f>
        <v>35464.604079841651</v>
      </c>
      <c r="DK319" s="160">
        <f>Assumptions!$N96*(1+Assumptions!$O96)^(DK$290-1)*Assumptions!$F96*30.4*Assumptions!DK219</f>
        <v>35464.604079841651</v>
      </c>
      <c r="DL319" s="160">
        <f>Assumptions!$N96*(1+Assumptions!$O96)^(DL$290-1)*Assumptions!$F96*30.4*Assumptions!DL219</f>
        <v>35464.604079841651</v>
      </c>
      <c r="DM319" s="160">
        <f>Assumptions!$N96*(1+Assumptions!$O96)^(DM$290-1)*Assumptions!$F96*30.4*Assumptions!DM219</f>
        <v>35464.604079841651</v>
      </c>
      <c r="DN319" s="160">
        <f>Assumptions!$N96*(1+Assumptions!$O96)^(DN$290-1)*Assumptions!$F96*30.4*Assumptions!DN219</f>
        <v>35464.604079841651</v>
      </c>
      <c r="DO319" s="160">
        <f>Assumptions!$N96*(1+Assumptions!$O96)^(DO$290-1)*Assumptions!$F96*30.4*Assumptions!DO219</f>
        <v>35464.604079841651</v>
      </c>
      <c r="DP319" s="160">
        <f>Assumptions!$N96*(1+Assumptions!$O96)^(DP$290-1)*Assumptions!$F96*30.4*Assumptions!DP219</f>
        <v>35464.604079841651</v>
      </c>
      <c r="DQ319" s="160">
        <f>Assumptions!$N96*(1+Assumptions!$O96)^(DQ$290-1)*Assumptions!$F96*30.4*Assumptions!DQ219</f>
        <v>35464.604079841651</v>
      </c>
      <c r="DR319" s="160">
        <f>Assumptions!$N96*(1+Assumptions!$O96)^(DR$290-1)*Assumptions!$F96*30.4*Assumptions!DR219</f>
        <v>35464.604079841651</v>
      </c>
      <c r="DS319" s="160">
        <f>Assumptions!$N96*(1+Assumptions!$O96)^(DS$290-1)*Assumptions!$F96*30.4*Assumptions!DS219</f>
        <v>35464.604079841651</v>
      </c>
      <c r="DT319" s="160">
        <f>Assumptions!$N96*(1+Assumptions!$O96)^(DT$290-1)*Assumptions!$F96*30.4*Assumptions!DT219</f>
        <v>35464.604079841651</v>
      </c>
      <c r="DU319" s="160">
        <f>Assumptions!$N96*(1+Assumptions!$O96)^(DU$290-1)*Assumptions!$F96*30.4*Assumptions!DU219</f>
        <v>37237.834283833734</v>
      </c>
      <c r="DV319" s="160">
        <f>Assumptions!$N96*(1+Assumptions!$O96)^(DV$290-1)*Assumptions!$F96*30.4*Assumptions!DV219</f>
        <v>37237.834283833734</v>
      </c>
      <c r="DW319" s="160">
        <f>Assumptions!$N96*(1+Assumptions!$O96)^(DW$290-1)*Assumptions!$F96*30.4*Assumptions!DW219</f>
        <v>37237.834283833734</v>
      </c>
      <c r="DX319" s="160">
        <f>Assumptions!$N96*(1+Assumptions!$O96)^(DX$290-1)*Assumptions!$F96*30.4*Assumptions!DX219</f>
        <v>37237.834283833734</v>
      </c>
      <c r="DY319" s="160">
        <f>Assumptions!$N96*(1+Assumptions!$O96)^(DY$290-1)*Assumptions!$F96*30.4*Assumptions!DY219</f>
        <v>37237.834283833734</v>
      </c>
      <c r="DZ319" s="160">
        <f>Assumptions!$N96*(1+Assumptions!$O96)^(DZ$290-1)*Assumptions!$F96*30.4*Assumptions!DZ219</f>
        <v>37237.834283833734</v>
      </c>
      <c r="EA319" s="160">
        <f>Assumptions!$N96*(1+Assumptions!$O96)^(EA$290-1)*Assumptions!$F96*30.4*Assumptions!EA219</f>
        <v>37237.834283833734</v>
      </c>
      <c r="EB319" s="160">
        <f>Assumptions!$N96*(1+Assumptions!$O96)^(EB$290-1)*Assumptions!$F96*30.4*Assumptions!EB219</f>
        <v>37237.834283833734</v>
      </c>
      <c r="EC319" s="160">
        <f>Assumptions!$N96*(1+Assumptions!$O96)^(EC$290-1)*Assumptions!$F96*30.4*Assumptions!EC219</f>
        <v>37237.834283833734</v>
      </c>
      <c r="ED319" s="160">
        <f>Assumptions!$N96*(1+Assumptions!$O96)^(ED$290-1)*Assumptions!$F96*30.4*Assumptions!ED219</f>
        <v>37237.834283833734</v>
      </c>
      <c r="EE319" s="160">
        <f>Assumptions!$N96*(1+Assumptions!$O96)^(EE$290-1)*Assumptions!$F96*30.4*Assumptions!EE219</f>
        <v>37237.834283833734</v>
      </c>
      <c r="EF319" s="160">
        <f>Assumptions!$N96*(1+Assumptions!$O96)^(EF$290-1)*Assumptions!$F96*30.4*Assumptions!EF219</f>
        <v>37237.834283833734</v>
      </c>
      <c r="EG319" s="160">
        <f>Assumptions!$N96*(1+Assumptions!$O96)^(EG$290-1)*Assumptions!$F96*30.4*Assumptions!EG219</f>
        <v>39099.725998025417</v>
      </c>
      <c r="EH319" s="160">
        <f>Assumptions!$N96*(1+Assumptions!$O96)^(EH$290-1)*Assumptions!$F96*30.4*Assumptions!EH219</f>
        <v>39099.725998025417</v>
      </c>
      <c r="EI319" s="160">
        <f>Assumptions!$N96*(1+Assumptions!$O96)^(EI$290-1)*Assumptions!$F96*30.4*Assumptions!EI219</f>
        <v>39099.725998025417</v>
      </c>
      <c r="EJ319" s="160">
        <f>Assumptions!$N96*(1+Assumptions!$O96)^(EJ$290-1)*Assumptions!$F96*30.4*Assumptions!EJ219</f>
        <v>39099.725998025417</v>
      </c>
      <c r="EK319" s="160">
        <f>Assumptions!$N96*(1+Assumptions!$O96)^(EK$290-1)*Assumptions!$F96*30.4*Assumptions!EK219</f>
        <v>39099.725998025417</v>
      </c>
      <c r="EL319" s="160">
        <f>Assumptions!$N96*(1+Assumptions!$O96)^(EL$290-1)*Assumptions!$F96*30.4*Assumptions!EL219</f>
        <v>39099.725998025417</v>
      </c>
      <c r="EM319" s="160">
        <f>Assumptions!$N96*(1+Assumptions!$O96)^(EM$290-1)*Assumptions!$F96*30.4*Assumptions!EM219</f>
        <v>39099.725998025417</v>
      </c>
      <c r="EN319" s="160">
        <f>Assumptions!$N96*(1+Assumptions!$O96)^(EN$290-1)*Assumptions!$F96*30.4*Assumptions!EN219</f>
        <v>39099.725998025417</v>
      </c>
      <c r="EO319" s="160">
        <f>Assumptions!$N96*(1+Assumptions!$O96)^(EO$290-1)*Assumptions!$F96*30.4*Assumptions!EO219</f>
        <v>39099.725998025417</v>
      </c>
      <c r="EP319" s="160">
        <f>Assumptions!$N96*(1+Assumptions!$O96)^(EP$290-1)*Assumptions!$F96*30.4*Assumptions!EP219</f>
        <v>39099.725998025417</v>
      </c>
      <c r="EQ319" s="160">
        <f>Assumptions!$N96*(1+Assumptions!$O96)^(EQ$290-1)*Assumptions!$F96*30.4*Assumptions!EQ219</f>
        <v>39099.725998025417</v>
      </c>
      <c r="ER319" s="160">
        <f>Assumptions!$N96*(1+Assumptions!$O96)^(ER$290-1)*Assumptions!$F96*30.4*Assumptions!ER219</f>
        <v>39099.725998025417</v>
      </c>
      <c r="ES319" s="160">
        <f>Assumptions!$N96*(1+Assumptions!$O96)^(ES$290-1)*Assumptions!$F96*30.4*Assumptions!ES219</f>
        <v>41054.712297926686</v>
      </c>
      <c r="ET319" s="160">
        <f>Assumptions!$N96*(1+Assumptions!$O96)^(ET$290-1)*Assumptions!$F96*30.4*Assumptions!ET219</f>
        <v>0</v>
      </c>
      <c r="EU319" s="160">
        <f>Assumptions!$N96*(1+Assumptions!$O96)^(EU$290-1)*Assumptions!$F96*30.4*Assumptions!EU219</f>
        <v>0</v>
      </c>
      <c r="EV319" s="160">
        <f>Assumptions!$N96*(1+Assumptions!$O96)^(EV$290-1)*Assumptions!$F96*30.4*Assumptions!EV219</f>
        <v>0</v>
      </c>
      <c r="EW319" s="160">
        <f>Assumptions!$N96*(1+Assumptions!$O96)^(EW$290-1)*Assumptions!$F96*30.4*Assumptions!EW219</f>
        <v>0</v>
      </c>
      <c r="EX319" s="160">
        <f>Assumptions!$N96*(1+Assumptions!$O96)^(EX$290-1)*Assumptions!$F96*30.4*Assumptions!EX219</f>
        <v>0</v>
      </c>
      <c r="EY319" s="160">
        <f>Assumptions!$N96*(1+Assumptions!$O96)^(EY$290-1)*Assumptions!$F96*30.4*Assumptions!EY219</f>
        <v>0</v>
      </c>
      <c r="EZ319" s="160">
        <f>Assumptions!$N96*(1+Assumptions!$O96)^(EZ$290-1)*Assumptions!$F96*30.4*Assumptions!EZ219</f>
        <v>0</v>
      </c>
      <c r="FA319" s="160">
        <f>Assumptions!$N96*(1+Assumptions!$O96)^(FA$290-1)*Assumptions!$F96*30.4*Assumptions!FA219</f>
        <v>0</v>
      </c>
      <c r="FB319" s="160">
        <f>Assumptions!$N96*(1+Assumptions!$O96)^(FB$290-1)*Assumptions!$F96*30.4*Assumptions!FB219</f>
        <v>0</v>
      </c>
      <c r="FC319" s="160">
        <f>Assumptions!$N96*(1+Assumptions!$O96)^(FC$290-1)*Assumptions!$F96*30.4*Assumptions!FC219</f>
        <v>0</v>
      </c>
      <c r="FD319" s="160">
        <f>Assumptions!$N96*(1+Assumptions!$O96)^(FD$290-1)*Assumptions!$F96*30.4*Assumptions!FD219</f>
        <v>0</v>
      </c>
      <c r="FE319" s="160">
        <f>Assumptions!$N96*(1+Assumptions!$O96)^(FE$290-1)*Assumptions!$F96*30.4*Assumptions!FE219</f>
        <v>0</v>
      </c>
      <c r="FF319" s="160">
        <f>Assumptions!$N96*(1+Assumptions!$O96)^(FF$290-1)*Assumptions!$F96*30.4*Assumptions!FF219</f>
        <v>0</v>
      </c>
      <c r="FG319" s="160">
        <f>Assumptions!$N96*(1+Assumptions!$O96)^(FG$290-1)*Assumptions!$F96*30.4*Assumptions!FG219</f>
        <v>0</v>
      </c>
      <c r="FH319" s="160">
        <f>Assumptions!$N96*(1+Assumptions!$O96)^(FH$290-1)*Assumptions!$F96*30.4*Assumptions!FH219</f>
        <v>0</v>
      </c>
      <c r="FI319" s="160">
        <f>Assumptions!$N96*(1+Assumptions!$O96)^(FI$290-1)*Assumptions!$F96*30.4*Assumptions!FI219</f>
        <v>0</v>
      </c>
      <c r="FJ319" s="160">
        <f>Assumptions!$N96*(1+Assumptions!$O96)^(FJ$290-1)*Assumptions!$F96*30.4*Assumptions!FJ219</f>
        <v>0</v>
      </c>
      <c r="FK319" s="160">
        <f>Assumptions!$N96*(1+Assumptions!$O96)^(FK$290-1)*Assumptions!$F96*30.4*Assumptions!FK219</f>
        <v>0</v>
      </c>
      <c r="FL319" s="160">
        <f>Assumptions!$N96*(1+Assumptions!$O96)^(FL$290-1)*Assumptions!$F96*30.4*Assumptions!FL219</f>
        <v>0</v>
      </c>
      <c r="FM319" s="160">
        <f>Assumptions!$N96*(1+Assumptions!$O96)^(FM$290-1)*Assumptions!$F96*30.4*Assumptions!FM219</f>
        <v>0</v>
      </c>
      <c r="FN319" s="160">
        <f>Assumptions!$N96*(1+Assumptions!$O96)^(FN$290-1)*Assumptions!$F96*30.4*Assumptions!FN219</f>
        <v>0</v>
      </c>
      <c r="FO319" s="160">
        <f>Assumptions!$N96*(1+Assumptions!$O96)^(FO$290-1)*Assumptions!$F96*30.4*Assumptions!FO219</f>
        <v>0</v>
      </c>
      <c r="FP319" s="160">
        <f>Assumptions!$N96*(1+Assumptions!$O96)^(FP$290-1)*Assumptions!$F96*30.4*Assumptions!FP219</f>
        <v>0</v>
      </c>
      <c r="FQ319" s="160">
        <f>Assumptions!$N96*(1+Assumptions!$O96)^(FQ$290-1)*Assumptions!$F96*30.4*Assumptions!FQ219</f>
        <v>0</v>
      </c>
      <c r="FR319" s="160">
        <f>Assumptions!$N96*(1+Assumptions!$O96)^(FR$290-1)*Assumptions!$F96*30.4*Assumptions!FR219</f>
        <v>0</v>
      </c>
      <c r="FS319" s="160">
        <f>Assumptions!$N96*(1+Assumptions!$O96)^(FS$290-1)*Assumptions!$F96*30.4*Assumptions!FS219</f>
        <v>0</v>
      </c>
      <c r="FT319" s="160">
        <f>Assumptions!$N96*(1+Assumptions!$O96)^(FT$290-1)*Assumptions!$F96*30.4*Assumptions!FT219</f>
        <v>0</v>
      </c>
      <c r="FU319" s="160">
        <f>Assumptions!$N96*(1+Assumptions!$O96)^(FU$290-1)*Assumptions!$F96*30.4*Assumptions!FU219</f>
        <v>0</v>
      </c>
      <c r="FV319" s="160">
        <f>Assumptions!$N96*(1+Assumptions!$O96)^(FV$290-1)*Assumptions!$F96*30.4*Assumptions!FV219</f>
        <v>0</v>
      </c>
      <c r="FW319" s="160">
        <f>Assumptions!$N96*(1+Assumptions!$O96)^(FW$290-1)*Assumptions!$F96*30.4*Assumptions!FW219</f>
        <v>0</v>
      </c>
      <c r="FX319" s="160">
        <f>Assumptions!$N96*(1+Assumptions!$O96)^(FX$290-1)*Assumptions!$F96*30.4*Assumptions!FX219</f>
        <v>0</v>
      </c>
      <c r="FY319" s="160">
        <f>Assumptions!$N96*(1+Assumptions!$O96)^(FY$290-1)*Assumptions!$F96*30.4*Assumptions!FY219</f>
        <v>0</v>
      </c>
      <c r="FZ319" s="160">
        <f>Assumptions!$N96*(1+Assumptions!$O96)^(FZ$290-1)*Assumptions!$F96*30.4*Assumptions!FZ219</f>
        <v>0</v>
      </c>
      <c r="GA319" s="160">
        <f>Assumptions!$N96*(1+Assumptions!$O96)^(GA$290-1)*Assumptions!$F96*30.4*Assumptions!GA219</f>
        <v>0</v>
      </c>
      <c r="GB319" s="160">
        <f>Assumptions!$N96*(1+Assumptions!$O96)^(GB$290-1)*Assumptions!$F96*30.4*Assumptions!GB219</f>
        <v>0</v>
      </c>
      <c r="GC319" s="160">
        <f>Assumptions!$N96*(1+Assumptions!$O96)^(GC$290-1)*Assumptions!$F96*30.4*Assumptions!GC219</f>
        <v>0</v>
      </c>
      <c r="GD319" s="160">
        <f>Assumptions!$N96*(1+Assumptions!$O96)^(GD$290-1)*Assumptions!$F96*30.4*Assumptions!GD219</f>
        <v>0</v>
      </c>
      <c r="GE319" s="160">
        <f>Assumptions!$N96*(1+Assumptions!$O96)^(GE$290-1)*Assumptions!$F96*30.4*Assumptions!GE219</f>
        <v>0</v>
      </c>
      <c r="GF319" s="160">
        <f>Assumptions!$N96*(1+Assumptions!$O96)^(GF$290-1)*Assumptions!$F96*30.4*Assumptions!GF219</f>
        <v>0</v>
      </c>
      <c r="GG319" s="160">
        <f>Assumptions!$N96*(1+Assumptions!$O96)^(GG$290-1)*Assumptions!$F96*30.4*Assumptions!GG219</f>
        <v>0</v>
      </c>
    </row>
    <row r="320" spans="2:189" s="155" customFormat="1">
      <c r="B320" s="148">
        <v>10</v>
      </c>
      <c r="C320" s="184" t="str">
        <f t="shared" si="397"/>
        <v>Small Tenant</v>
      </c>
      <c r="E320" s="160">
        <f>Assumptions!$N97*(1+Assumptions!$O97)^(E$290-1)*Assumptions!$F97*30.4*Assumptions!E220</f>
        <v>4864</v>
      </c>
      <c r="F320" s="160">
        <f>Assumptions!$N97*(1+Assumptions!$O97)^(F$290-1)*Assumptions!$F97*30.4*Assumptions!F220</f>
        <v>4560</v>
      </c>
      <c r="G320" s="160">
        <f>Assumptions!$N97*(1+Assumptions!$O97)^(G$290-1)*Assumptions!$F97*30.4*Assumptions!G220</f>
        <v>4256</v>
      </c>
      <c r="H320" s="160">
        <f>Assumptions!$N97*(1+Assumptions!$O97)^(H$290-1)*Assumptions!$F97*30.4*Assumptions!H220</f>
        <v>5046.3999999999996</v>
      </c>
      <c r="I320" s="160">
        <f>Assumptions!$N97*(1+Assumptions!$O97)^(I$290-1)*Assumptions!$F97*30.4*Assumptions!I220</f>
        <v>5107.2</v>
      </c>
      <c r="J320" s="160">
        <f>Assumptions!$N97*(1+Assumptions!$O97)^(J$290-1)*Assumptions!$F97*30.4*Assumptions!J220</f>
        <v>5168</v>
      </c>
      <c r="K320" s="160">
        <f>Assumptions!$N97*(1+Assumptions!$O97)^(K$290-1)*Assumptions!$F97*30.4*Assumptions!K220</f>
        <v>5228.8</v>
      </c>
      <c r="L320" s="160">
        <f>Assumptions!$N97*(1+Assumptions!$O97)^(L$290-1)*Assumptions!$F97*30.4*Assumptions!L220</f>
        <v>5289.6</v>
      </c>
      <c r="M320" s="160">
        <f>Assumptions!$N97*(1+Assumptions!$O97)^(M$290-1)*Assumptions!$F97*30.4*Assumptions!M220</f>
        <v>5350.4</v>
      </c>
      <c r="N320" s="160">
        <f>Assumptions!$N97*(1+Assumptions!$O97)^(N$290-1)*Assumptions!$F97*30.4*Assumptions!N220</f>
        <v>5411.2</v>
      </c>
      <c r="O320" s="160">
        <f>Assumptions!$N97*(1+Assumptions!$O97)^(O$290-1)*Assumptions!$F97*30.4*Assumptions!O220</f>
        <v>5472</v>
      </c>
      <c r="P320" s="160">
        <f>Assumptions!$N97*(1+Assumptions!$O97)^(P$290-1)*Assumptions!$F97*30.4*Assumptions!P220</f>
        <v>5532.8</v>
      </c>
      <c r="Q320" s="160">
        <f>Assumptions!$N97*(1+Assumptions!$O97)^(Q$290-1)*Assumptions!$F97*30.4*Assumptions!Q220</f>
        <v>5426.4</v>
      </c>
      <c r="R320" s="160">
        <f>Assumptions!$N97*(1+Assumptions!$O97)^(R$290-1)*Assumptions!$F97*30.4*Assumptions!R220</f>
        <v>5426.4</v>
      </c>
      <c r="S320" s="160">
        <f>Assumptions!$N97*(1+Assumptions!$O97)^(S$290-1)*Assumptions!$F97*30.4*Assumptions!S220</f>
        <v>5426.4</v>
      </c>
      <c r="T320" s="160">
        <f>Assumptions!$N97*(1+Assumptions!$O97)^(T$290-1)*Assumptions!$F97*30.4*Assumptions!T220</f>
        <v>5426.4</v>
      </c>
      <c r="U320" s="160">
        <f>Assumptions!$N97*(1+Assumptions!$O97)^(U$290-1)*Assumptions!$F97*30.4*Assumptions!U220</f>
        <v>5426.4</v>
      </c>
      <c r="V320" s="160">
        <f>Assumptions!$N97*(1+Assumptions!$O97)^(V$290-1)*Assumptions!$F97*30.4*Assumptions!V220</f>
        <v>5426.4</v>
      </c>
      <c r="W320" s="160">
        <f>Assumptions!$N97*(1+Assumptions!$O97)^(W$290-1)*Assumptions!$F97*30.4*Assumptions!W220</f>
        <v>5426.4</v>
      </c>
      <c r="X320" s="160">
        <f>Assumptions!$N97*(1+Assumptions!$O97)^(X$290-1)*Assumptions!$F97*30.4*Assumptions!X220</f>
        <v>5426.4</v>
      </c>
      <c r="Y320" s="160">
        <f>Assumptions!$N97*(1+Assumptions!$O97)^(Y$290-1)*Assumptions!$F97*30.4*Assumptions!Y220</f>
        <v>5426.4</v>
      </c>
      <c r="Z320" s="160">
        <f>Assumptions!$N97*(1+Assumptions!$O97)^(Z$290-1)*Assumptions!$F97*30.4*Assumptions!Z220</f>
        <v>5426.4</v>
      </c>
      <c r="AA320" s="160">
        <f>Assumptions!$N97*(1+Assumptions!$O97)^(AA$290-1)*Assumptions!$F97*30.4*Assumptions!AA220</f>
        <v>5426.4</v>
      </c>
      <c r="AB320" s="160">
        <f>Assumptions!$N97*(1+Assumptions!$O97)^(AB$290-1)*Assumptions!$F97*30.4*Assumptions!AB220</f>
        <v>5426.4</v>
      </c>
      <c r="AC320" s="160">
        <f>Assumptions!$N97*(1+Assumptions!$O97)^(AC$290-1)*Assumptions!$F97*30.4*Assumptions!AC220</f>
        <v>5697.7199999999993</v>
      </c>
      <c r="AD320" s="160">
        <f>Assumptions!$N97*(1+Assumptions!$O97)^(AD$290-1)*Assumptions!$F97*30.4*Assumptions!AD220</f>
        <v>5697.7199999999993</v>
      </c>
      <c r="AE320" s="160">
        <f>Assumptions!$N97*(1+Assumptions!$O97)^(AE$290-1)*Assumptions!$F97*30.4*Assumptions!AE220</f>
        <v>5697.7199999999993</v>
      </c>
      <c r="AF320" s="160">
        <f>Assumptions!$N97*(1+Assumptions!$O97)^(AF$290-1)*Assumptions!$F97*30.4*Assumptions!AF220</f>
        <v>5697.7199999999993</v>
      </c>
      <c r="AG320" s="160">
        <f>Assumptions!$N97*(1+Assumptions!$O97)^(AG$290-1)*Assumptions!$F97*30.4*Assumptions!AG220</f>
        <v>5697.7199999999993</v>
      </c>
      <c r="AH320" s="160">
        <f>Assumptions!$N97*(1+Assumptions!$O97)^(AH$290-1)*Assumptions!$F97*30.4*Assumptions!AH220</f>
        <v>5697.7199999999993</v>
      </c>
      <c r="AI320" s="160">
        <f>Assumptions!$N97*(1+Assumptions!$O97)^(AI$290-1)*Assumptions!$F97*30.4*Assumptions!AI220</f>
        <v>5697.7199999999993</v>
      </c>
      <c r="AJ320" s="160">
        <f>Assumptions!$N97*(1+Assumptions!$O97)^(AJ$290-1)*Assumptions!$F97*30.4*Assumptions!AJ220</f>
        <v>5697.7199999999993</v>
      </c>
      <c r="AK320" s="160">
        <f>Assumptions!$N97*(1+Assumptions!$O97)^(AK$290-1)*Assumptions!$F97*30.4*Assumptions!AK220</f>
        <v>5697.7199999999993</v>
      </c>
      <c r="AL320" s="160">
        <f>Assumptions!$N97*(1+Assumptions!$O97)^(AL$290-1)*Assumptions!$F97*30.4*Assumptions!AL220</f>
        <v>5697.7199999999993</v>
      </c>
      <c r="AM320" s="160">
        <f>Assumptions!$N97*(1+Assumptions!$O97)^(AM$290-1)*Assumptions!$F97*30.4*Assumptions!AM220</f>
        <v>5697.7199999999993</v>
      </c>
      <c r="AN320" s="160">
        <f>Assumptions!$N97*(1+Assumptions!$O97)^(AN$290-1)*Assumptions!$F97*30.4*Assumptions!AN220</f>
        <v>5697.7199999999993</v>
      </c>
      <c r="AO320" s="160">
        <f>Assumptions!$N97*(1+Assumptions!$O97)^(AO$290-1)*Assumptions!$F97*30.4*Assumptions!AO220</f>
        <v>5982.6060000000007</v>
      </c>
      <c r="AP320" s="160">
        <f>Assumptions!$N97*(1+Assumptions!$O97)^(AP$290-1)*Assumptions!$F97*30.4*Assumptions!AP220</f>
        <v>5982.6060000000007</v>
      </c>
      <c r="AQ320" s="160">
        <f>Assumptions!$N97*(1+Assumptions!$O97)^(AQ$290-1)*Assumptions!$F97*30.4*Assumptions!AQ220</f>
        <v>5982.6060000000007</v>
      </c>
      <c r="AR320" s="160">
        <f>Assumptions!$N97*(1+Assumptions!$O97)^(AR$290-1)*Assumptions!$F97*30.4*Assumptions!AR220</f>
        <v>5982.6060000000007</v>
      </c>
      <c r="AS320" s="160">
        <f>Assumptions!$N97*(1+Assumptions!$O97)^(AS$290-1)*Assumptions!$F97*30.4*Assumptions!AS220</f>
        <v>5982.6060000000007</v>
      </c>
      <c r="AT320" s="160">
        <f>Assumptions!$N97*(1+Assumptions!$O97)^(AT$290-1)*Assumptions!$F97*30.4*Assumptions!AT220</f>
        <v>5982.6060000000007</v>
      </c>
      <c r="AU320" s="160">
        <f>Assumptions!$N97*(1+Assumptions!$O97)^(AU$290-1)*Assumptions!$F97*30.4*Assumptions!AU220</f>
        <v>5982.6060000000007</v>
      </c>
      <c r="AV320" s="160">
        <f>Assumptions!$N97*(1+Assumptions!$O97)^(AV$290-1)*Assumptions!$F97*30.4*Assumptions!AV220</f>
        <v>5982.6060000000007</v>
      </c>
      <c r="AW320" s="160">
        <f>Assumptions!$N97*(1+Assumptions!$O97)^(AW$290-1)*Assumptions!$F97*30.4*Assumptions!AW220</f>
        <v>5982.6060000000007</v>
      </c>
      <c r="AX320" s="160">
        <f>Assumptions!$N97*(1+Assumptions!$O97)^(AX$290-1)*Assumptions!$F97*30.4*Assumptions!AX220</f>
        <v>5982.6060000000007</v>
      </c>
      <c r="AY320" s="160">
        <f>Assumptions!$N97*(1+Assumptions!$O97)^(AY$290-1)*Assumptions!$F97*30.4*Assumptions!AY220</f>
        <v>5982.6060000000007</v>
      </c>
      <c r="AZ320" s="160">
        <f>Assumptions!$N97*(1+Assumptions!$O97)^(AZ$290-1)*Assumptions!$F97*30.4*Assumptions!AZ220</f>
        <v>5982.6060000000007</v>
      </c>
      <c r="BA320" s="160">
        <f>Assumptions!$N97*(1+Assumptions!$O97)^(BA$290-1)*Assumptions!$F97*30.4*Assumptions!BA220</f>
        <v>6281.7362999999996</v>
      </c>
      <c r="BB320" s="160">
        <f>Assumptions!$N97*(1+Assumptions!$O97)^(BB$290-1)*Assumptions!$F97*30.4*Assumptions!BB220</f>
        <v>6281.7362999999996</v>
      </c>
      <c r="BC320" s="160">
        <f>Assumptions!$N97*(1+Assumptions!$O97)^(BC$290-1)*Assumptions!$F97*30.4*Assumptions!BC220</f>
        <v>6281.7362999999996</v>
      </c>
      <c r="BD320" s="160">
        <f>Assumptions!$N97*(1+Assumptions!$O97)^(BD$290-1)*Assumptions!$F97*30.4*Assumptions!BD220</f>
        <v>6281.7362999999996</v>
      </c>
      <c r="BE320" s="160">
        <f>Assumptions!$N97*(1+Assumptions!$O97)^(BE$290-1)*Assumptions!$F97*30.4*Assumptions!BE220</f>
        <v>6281.7362999999996</v>
      </c>
      <c r="BF320" s="160">
        <f>Assumptions!$N97*(1+Assumptions!$O97)^(BF$290-1)*Assumptions!$F97*30.4*Assumptions!BF220</f>
        <v>6281.7362999999996</v>
      </c>
      <c r="BG320" s="160">
        <f>Assumptions!$N97*(1+Assumptions!$O97)^(BG$290-1)*Assumptions!$F97*30.4*Assumptions!BG220</f>
        <v>6281.7362999999996</v>
      </c>
      <c r="BH320" s="160">
        <f>Assumptions!$N97*(1+Assumptions!$O97)^(BH$290-1)*Assumptions!$F97*30.4*Assumptions!BH220</f>
        <v>6281.7362999999996</v>
      </c>
      <c r="BI320" s="160">
        <f>Assumptions!$N97*(1+Assumptions!$O97)^(BI$290-1)*Assumptions!$F97*30.4*Assumptions!BI220</f>
        <v>6281.7362999999996</v>
      </c>
      <c r="BJ320" s="160">
        <f>Assumptions!$N97*(1+Assumptions!$O97)^(BJ$290-1)*Assumptions!$F97*30.4*Assumptions!BJ220</f>
        <v>6281.7362999999996</v>
      </c>
      <c r="BK320" s="160">
        <f>Assumptions!$N97*(1+Assumptions!$O97)^(BK$290-1)*Assumptions!$F97*30.4*Assumptions!BK220</f>
        <v>6281.7362999999996</v>
      </c>
      <c r="BL320" s="160">
        <f>Assumptions!$N97*(1+Assumptions!$O97)^(BL$290-1)*Assumptions!$F97*30.4*Assumptions!BL220</f>
        <v>6281.7362999999996</v>
      </c>
      <c r="BM320" s="160">
        <f>Assumptions!$N97*(1+Assumptions!$O97)^(BM$290-1)*Assumptions!$F97*30.4*Assumptions!BM220</f>
        <v>6595.8231150000011</v>
      </c>
      <c r="BN320" s="160">
        <f>Assumptions!$N97*(1+Assumptions!$O97)^(BN$290-1)*Assumptions!$F97*30.4*Assumptions!BN220</f>
        <v>6595.8231150000011</v>
      </c>
      <c r="BO320" s="160">
        <f>Assumptions!$N97*(1+Assumptions!$O97)^(BO$290-1)*Assumptions!$F97*30.4*Assumptions!BO220</f>
        <v>6595.8231150000011</v>
      </c>
      <c r="BP320" s="160">
        <f>Assumptions!$N97*(1+Assumptions!$O97)^(BP$290-1)*Assumptions!$F97*30.4*Assumptions!BP220</f>
        <v>6595.8231150000011</v>
      </c>
      <c r="BQ320" s="160">
        <f>Assumptions!$N97*(1+Assumptions!$O97)^(BQ$290-1)*Assumptions!$F97*30.4*Assumptions!BQ220</f>
        <v>6595.8231150000011</v>
      </c>
      <c r="BR320" s="160">
        <f>Assumptions!$N97*(1+Assumptions!$O97)^(BR$290-1)*Assumptions!$F97*30.4*Assumptions!BR220</f>
        <v>6595.8231150000011</v>
      </c>
      <c r="BS320" s="160">
        <f>Assumptions!$N97*(1+Assumptions!$O97)^(BS$290-1)*Assumptions!$F97*30.4*Assumptions!BS220</f>
        <v>6595.8231150000011</v>
      </c>
      <c r="BT320" s="160">
        <f>Assumptions!$N97*(1+Assumptions!$O97)^(BT$290-1)*Assumptions!$F97*30.4*Assumptions!BT220</f>
        <v>6595.8231150000011</v>
      </c>
      <c r="BU320" s="160">
        <f>Assumptions!$N97*(1+Assumptions!$O97)^(BU$290-1)*Assumptions!$F97*30.4*Assumptions!BU220</f>
        <v>6595.8231150000011</v>
      </c>
      <c r="BV320" s="160">
        <f>Assumptions!$N97*(1+Assumptions!$O97)^(BV$290-1)*Assumptions!$F97*30.4*Assumptions!BV220</f>
        <v>6595.8231150000011</v>
      </c>
      <c r="BW320" s="160">
        <f>Assumptions!$N97*(1+Assumptions!$O97)^(BW$290-1)*Assumptions!$F97*30.4*Assumptions!BW220</f>
        <v>6595.8231150000011</v>
      </c>
      <c r="BX320" s="160">
        <f>Assumptions!$N97*(1+Assumptions!$O97)^(BX$290-1)*Assumptions!$F97*30.4*Assumptions!BX220</f>
        <v>6595.8231150000011</v>
      </c>
      <c r="BY320" s="160">
        <f>Assumptions!$N97*(1+Assumptions!$O97)^(BY$290-1)*Assumptions!$F97*30.4*Assumptions!BY220</f>
        <v>6925.6142707500003</v>
      </c>
      <c r="BZ320" s="160">
        <f>Assumptions!$N97*(1+Assumptions!$O97)^(BZ$290-1)*Assumptions!$F97*30.4*Assumptions!BZ220</f>
        <v>6925.6142707500003</v>
      </c>
      <c r="CA320" s="160">
        <f>Assumptions!$N97*(1+Assumptions!$O97)^(CA$290-1)*Assumptions!$F97*30.4*Assumptions!CA220</f>
        <v>6925.6142707500003</v>
      </c>
      <c r="CB320" s="160">
        <f>Assumptions!$N97*(1+Assumptions!$O97)^(CB$290-1)*Assumptions!$F97*30.4*Assumptions!CB220</f>
        <v>6925.6142707500003</v>
      </c>
      <c r="CC320" s="160">
        <f>Assumptions!$N97*(1+Assumptions!$O97)^(CC$290-1)*Assumptions!$F97*30.4*Assumptions!CC220</f>
        <v>6925.6142707500003</v>
      </c>
      <c r="CD320" s="160">
        <f>Assumptions!$N97*(1+Assumptions!$O97)^(CD$290-1)*Assumptions!$F97*30.4*Assumptions!CD220</f>
        <v>6925.6142707500003</v>
      </c>
      <c r="CE320" s="160">
        <f>Assumptions!$N97*(1+Assumptions!$O97)^(CE$290-1)*Assumptions!$F97*30.4*Assumptions!CE220</f>
        <v>6925.6142707500003</v>
      </c>
      <c r="CF320" s="160">
        <f>Assumptions!$N97*(1+Assumptions!$O97)^(CF$290-1)*Assumptions!$F97*30.4*Assumptions!CF220</f>
        <v>6925.6142707500003</v>
      </c>
      <c r="CG320" s="160">
        <f>Assumptions!$N97*(1+Assumptions!$O97)^(CG$290-1)*Assumptions!$F97*30.4*Assumptions!CG220</f>
        <v>6925.6142707500003</v>
      </c>
      <c r="CH320" s="160">
        <f>Assumptions!$N97*(1+Assumptions!$O97)^(CH$290-1)*Assumptions!$F97*30.4*Assumptions!CH220</f>
        <v>6925.6142707500003</v>
      </c>
      <c r="CI320" s="160">
        <f>Assumptions!$N97*(1+Assumptions!$O97)^(CI$290-1)*Assumptions!$F97*30.4*Assumptions!CI220</f>
        <v>6925.6142707500003</v>
      </c>
      <c r="CJ320" s="160">
        <f>Assumptions!$N97*(1+Assumptions!$O97)^(CJ$290-1)*Assumptions!$F97*30.4*Assumptions!CJ220</f>
        <v>6925.6142707500003</v>
      </c>
      <c r="CK320" s="160">
        <f>Assumptions!$N97*(1+Assumptions!$O97)^(CK$290-1)*Assumptions!$F97*30.4*Assumptions!CK220</f>
        <v>7271.8949842874999</v>
      </c>
      <c r="CL320" s="160">
        <f>Assumptions!$N97*(1+Assumptions!$O97)^(CL$290-1)*Assumptions!$F97*30.4*Assumptions!CL220</f>
        <v>7271.8949842874999</v>
      </c>
      <c r="CM320" s="160">
        <f>Assumptions!$N97*(1+Assumptions!$O97)^(CM$290-1)*Assumptions!$F97*30.4*Assumptions!CM220</f>
        <v>7271.8949842874999</v>
      </c>
      <c r="CN320" s="160">
        <f>Assumptions!$N97*(1+Assumptions!$O97)^(CN$290-1)*Assumptions!$F97*30.4*Assumptions!CN220</f>
        <v>7271.8949842874999</v>
      </c>
      <c r="CO320" s="160">
        <f>Assumptions!$N97*(1+Assumptions!$O97)^(CO$290-1)*Assumptions!$F97*30.4*Assumptions!CO220</f>
        <v>7271.8949842874999</v>
      </c>
      <c r="CP320" s="160">
        <f>Assumptions!$N97*(1+Assumptions!$O97)^(CP$290-1)*Assumptions!$F97*30.4*Assumptions!CP220</f>
        <v>7271.8949842874999</v>
      </c>
      <c r="CQ320" s="160">
        <f>Assumptions!$N97*(1+Assumptions!$O97)^(CQ$290-1)*Assumptions!$F97*30.4*Assumptions!CQ220</f>
        <v>7271.8949842874999</v>
      </c>
      <c r="CR320" s="160">
        <f>Assumptions!$N97*(1+Assumptions!$O97)^(CR$290-1)*Assumptions!$F97*30.4*Assumptions!CR220</f>
        <v>7271.8949842874999</v>
      </c>
      <c r="CS320" s="160">
        <f>Assumptions!$N97*(1+Assumptions!$O97)^(CS$290-1)*Assumptions!$F97*30.4*Assumptions!CS220</f>
        <v>7271.8949842874999</v>
      </c>
      <c r="CT320" s="160">
        <f>Assumptions!$N97*(1+Assumptions!$O97)^(CT$290-1)*Assumptions!$F97*30.4*Assumptions!CT220</f>
        <v>7271.8949842874999</v>
      </c>
      <c r="CU320" s="160">
        <f>Assumptions!$N97*(1+Assumptions!$O97)^(CU$290-1)*Assumptions!$F97*30.4*Assumptions!CU220</f>
        <v>7271.8949842874999</v>
      </c>
      <c r="CV320" s="160">
        <f>Assumptions!$N97*(1+Assumptions!$O97)^(CV$290-1)*Assumptions!$F97*30.4*Assumptions!CV220</f>
        <v>7271.8949842874999</v>
      </c>
      <c r="CW320" s="160">
        <f>Assumptions!$N97*(1+Assumptions!$O97)^(CW$290-1)*Assumptions!$F97*30.4*Assumptions!CW220</f>
        <v>7635.489733501875</v>
      </c>
      <c r="CX320" s="160">
        <f>Assumptions!$N97*(1+Assumptions!$O97)^(CX$290-1)*Assumptions!$F97*30.4*Assumptions!CX220</f>
        <v>7635.489733501875</v>
      </c>
      <c r="CY320" s="160">
        <f>Assumptions!$N97*(1+Assumptions!$O97)^(CY$290-1)*Assumptions!$F97*30.4*Assumptions!CY220</f>
        <v>7635.489733501875</v>
      </c>
      <c r="CZ320" s="160">
        <f>Assumptions!$N97*(1+Assumptions!$O97)^(CZ$290-1)*Assumptions!$F97*30.4*Assumptions!CZ220</f>
        <v>7635.489733501875</v>
      </c>
      <c r="DA320" s="160">
        <f>Assumptions!$N97*(1+Assumptions!$O97)^(DA$290-1)*Assumptions!$F97*30.4*Assumptions!DA220</f>
        <v>7635.489733501875</v>
      </c>
      <c r="DB320" s="160">
        <f>Assumptions!$N97*(1+Assumptions!$O97)^(DB$290-1)*Assumptions!$F97*30.4*Assumptions!DB220</f>
        <v>7635.489733501875</v>
      </c>
      <c r="DC320" s="160">
        <f>Assumptions!$N97*(1+Assumptions!$O97)^(DC$290-1)*Assumptions!$F97*30.4*Assumptions!DC220</f>
        <v>7635.489733501875</v>
      </c>
      <c r="DD320" s="160">
        <f>Assumptions!$N97*(1+Assumptions!$O97)^(DD$290-1)*Assumptions!$F97*30.4*Assumptions!DD220</f>
        <v>7635.489733501875</v>
      </c>
      <c r="DE320" s="160">
        <f>Assumptions!$N97*(1+Assumptions!$O97)^(DE$290-1)*Assumptions!$F97*30.4*Assumptions!DE220</f>
        <v>7635.489733501875</v>
      </c>
      <c r="DF320" s="160">
        <f>Assumptions!$N97*(1+Assumptions!$O97)^(DF$290-1)*Assumptions!$F97*30.4*Assumptions!DF220</f>
        <v>7635.489733501875</v>
      </c>
      <c r="DG320" s="160">
        <f>Assumptions!$N97*(1+Assumptions!$O97)^(DG$290-1)*Assumptions!$F97*30.4*Assumptions!DG220</f>
        <v>7635.489733501875</v>
      </c>
      <c r="DH320" s="160">
        <f>Assumptions!$N97*(1+Assumptions!$O97)^(DH$290-1)*Assumptions!$F97*30.4*Assumptions!DH220</f>
        <v>7635.489733501875</v>
      </c>
      <c r="DI320" s="160">
        <f>Assumptions!$N97*(1+Assumptions!$O97)^(DI$290-1)*Assumptions!$F97*30.4*Assumptions!DI220</f>
        <v>8017.2642201769695</v>
      </c>
      <c r="DJ320" s="160">
        <f>Assumptions!$N97*(1+Assumptions!$O97)^(DJ$290-1)*Assumptions!$F97*30.4*Assumptions!DJ220</f>
        <v>8017.2642201769695</v>
      </c>
      <c r="DK320" s="160">
        <f>Assumptions!$N97*(1+Assumptions!$O97)^(DK$290-1)*Assumptions!$F97*30.4*Assumptions!DK220</f>
        <v>8017.2642201769695</v>
      </c>
      <c r="DL320" s="160">
        <f>Assumptions!$N97*(1+Assumptions!$O97)^(DL$290-1)*Assumptions!$F97*30.4*Assumptions!DL220</f>
        <v>8017.2642201769695</v>
      </c>
      <c r="DM320" s="160">
        <f>Assumptions!$N97*(1+Assumptions!$O97)^(DM$290-1)*Assumptions!$F97*30.4*Assumptions!DM220</f>
        <v>8017.2642201769695</v>
      </c>
      <c r="DN320" s="160">
        <f>Assumptions!$N97*(1+Assumptions!$O97)^(DN$290-1)*Assumptions!$F97*30.4*Assumptions!DN220</f>
        <v>8017.2642201769695</v>
      </c>
      <c r="DO320" s="160">
        <f>Assumptions!$N97*(1+Assumptions!$O97)^(DO$290-1)*Assumptions!$F97*30.4*Assumptions!DO220</f>
        <v>8017.2642201769695</v>
      </c>
      <c r="DP320" s="160">
        <f>Assumptions!$N97*(1+Assumptions!$O97)^(DP$290-1)*Assumptions!$F97*30.4*Assumptions!DP220</f>
        <v>8017.2642201769695</v>
      </c>
      <c r="DQ320" s="160">
        <f>Assumptions!$N97*(1+Assumptions!$O97)^(DQ$290-1)*Assumptions!$F97*30.4*Assumptions!DQ220</f>
        <v>8017.2642201769695</v>
      </c>
      <c r="DR320" s="160">
        <f>Assumptions!$N97*(1+Assumptions!$O97)^(DR$290-1)*Assumptions!$F97*30.4*Assumptions!DR220</f>
        <v>8017.2642201769695</v>
      </c>
      <c r="DS320" s="160">
        <f>Assumptions!$N97*(1+Assumptions!$O97)^(DS$290-1)*Assumptions!$F97*30.4*Assumptions!DS220</f>
        <v>8017.2642201769695</v>
      </c>
      <c r="DT320" s="160">
        <f>Assumptions!$N97*(1+Assumptions!$O97)^(DT$290-1)*Assumptions!$F97*30.4*Assumptions!DT220</f>
        <v>8017.2642201769695</v>
      </c>
      <c r="DU320" s="160">
        <f>Assumptions!$N97*(1+Assumptions!$O97)^(DU$290-1)*Assumptions!$F97*30.4*Assumptions!DU220</f>
        <v>8418.1274311858178</v>
      </c>
      <c r="DV320" s="160">
        <f>Assumptions!$N97*(1+Assumptions!$O97)^(DV$290-1)*Assumptions!$F97*30.4*Assumptions!DV220</f>
        <v>8418.1274311858178</v>
      </c>
      <c r="DW320" s="160">
        <f>Assumptions!$N97*(1+Assumptions!$O97)^(DW$290-1)*Assumptions!$F97*30.4*Assumptions!DW220</f>
        <v>8418.1274311858178</v>
      </c>
      <c r="DX320" s="160">
        <f>Assumptions!$N97*(1+Assumptions!$O97)^(DX$290-1)*Assumptions!$F97*30.4*Assumptions!DX220</f>
        <v>8418.1274311858178</v>
      </c>
      <c r="DY320" s="160">
        <f>Assumptions!$N97*(1+Assumptions!$O97)^(DY$290-1)*Assumptions!$F97*30.4*Assumptions!DY220</f>
        <v>8418.1274311858178</v>
      </c>
      <c r="DZ320" s="160">
        <f>Assumptions!$N97*(1+Assumptions!$O97)^(DZ$290-1)*Assumptions!$F97*30.4*Assumptions!DZ220</f>
        <v>8418.1274311858178</v>
      </c>
      <c r="EA320" s="160">
        <f>Assumptions!$N97*(1+Assumptions!$O97)^(EA$290-1)*Assumptions!$F97*30.4*Assumptions!EA220</f>
        <v>8418.1274311858178</v>
      </c>
      <c r="EB320" s="160">
        <f>Assumptions!$N97*(1+Assumptions!$O97)^(EB$290-1)*Assumptions!$F97*30.4*Assumptions!EB220</f>
        <v>8418.1274311858178</v>
      </c>
      <c r="EC320" s="160">
        <f>Assumptions!$N97*(1+Assumptions!$O97)^(EC$290-1)*Assumptions!$F97*30.4*Assumptions!EC220</f>
        <v>8418.1274311858178</v>
      </c>
      <c r="ED320" s="160">
        <f>Assumptions!$N97*(1+Assumptions!$O97)^(ED$290-1)*Assumptions!$F97*30.4*Assumptions!ED220</f>
        <v>8418.1274311858178</v>
      </c>
      <c r="EE320" s="160">
        <f>Assumptions!$N97*(1+Assumptions!$O97)^(EE$290-1)*Assumptions!$F97*30.4*Assumptions!EE220</f>
        <v>8418.1274311858178</v>
      </c>
      <c r="EF320" s="160">
        <f>Assumptions!$N97*(1+Assumptions!$O97)^(EF$290-1)*Assumptions!$F97*30.4*Assumptions!EF220</f>
        <v>8418.1274311858178</v>
      </c>
      <c r="EG320" s="160">
        <f>Assumptions!$N97*(1+Assumptions!$O97)^(EG$290-1)*Assumptions!$F97*30.4*Assumptions!EG220</f>
        <v>8839.0338027451089</v>
      </c>
      <c r="EH320" s="160">
        <f>Assumptions!$N97*(1+Assumptions!$O97)^(EH$290-1)*Assumptions!$F97*30.4*Assumptions!EH220</f>
        <v>8839.0338027451089</v>
      </c>
      <c r="EI320" s="160">
        <f>Assumptions!$N97*(1+Assumptions!$O97)^(EI$290-1)*Assumptions!$F97*30.4*Assumptions!EI220</f>
        <v>8839.0338027451089</v>
      </c>
      <c r="EJ320" s="160">
        <f>Assumptions!$N97*(1+Assumptions!$O97)^(EJ$290-1)*Assumptions!$F97*30.4*Assumptions!EJ220</f>
        <v>8839.0338027451089</v>
      </c>
      <c r="EK320" s="160">
        <f>Assumptions!$N97*(1+Assumptions!$O97)^(EK$290-1)*Assumptions!$F97*30.4*Assumptions!EK220</f>
        <v>8839.0338027451089</v>
      </c>
      <c r="EL320" s="160">
        <f>Assumptions!$N97*(1+Assumptions!$O97)^(EL$290-1)*Assumptions!$F97*30.4*Assumptions!EL220</f>
        <v>8839.0338027451089</v>
      </c>
      <c r="EM320" s="160">
        <f>Assumptions!$N97*(1+Assumptions!$O97)^(EM$290-1)*Assumptions!$F97*30.4*Assumptions!EM220</f>
        <v>8839.0338027451089</v>
      </c>
      <c r="EN320" s="160">
        <f>Assumptions!$N97*(1+Assumptions!$O97)^(EN$290-1)*Assumptions!$F97*30.4*Assumptions!EN220</f>
        <v>8839.0338027451089</v>
      </c>
      <c r="EO320" s="160">
        <f>Assumptions!$N97*(1+Assumptions!$O97)^(EO$290-1)*Assumptions!$F97*30.4*Assumptions!EO220</f>
        <v>8839.0338027451089</v>
      </c>
      <c r="EP320" s="160">
        <f>Assumptions!$N97*(1+Assumptions!$O97)^(EP$290-1)*Assumptions!$F97*30.4*Assumptions!EP220</f>
        <v>8839.0338027451089</v>
      </c>
      <c r="EQ320" s="160">
        <f>Assumptions!$N97*(1+Assumptions!$O97)^(EQ$290-1)*Assumptions!$F97*30.4*Assumptions!EQ220</f>
        <v>8839.0338027451089</v>
      </c>
      <c r="ER320" s="160">
        <f>Assumptions!$N97*(1+Assumptions!$O97)^(ER$290-1)*Assumptions!$F97*30.4*Assumptions!ER220</f>
        <v>8839.0338027451089</v>
      </c>
      <c r="ES320" s="160">
        <f>Assumptions!$N97*(1+Assumptions!$O97)^(ES$290-1)*Assumptions!$F97*30.4*Assumptions!ES220</f>
        <v>9280.9854928823625</v>
      </c>
      <c r="ET320" s="160">
        <f>Assumptions!$N97*(1+Assumptions!$O97)^(ET$290-1)*Assumptions!$F97*30.4*Assumptions!ET220</f>
        <v>0</v>
      </c>
      <c r="EU320" s="160">
        <f>Assumptions!$N97*(1+Assumptions!$O97)^(EU$290-1)*Assumptions!$F97*30.4*Assumptions!EU220</f>
        <v>0</v>
      </c>
      <c r="EV320" s="160">
        <f>Assumptions!$N97*(1+Assumptions!$O97)^(EV$290-1)*Assumptions!$F97*30.4*Assumptions!EV220</f>
        <v>0</v>
      </c>
      <c r="EW320" s="160">
        <f>Assumptions!$N97*(1+Assumptions!$O97)^(EW$290-1)*Assumptions!$F97*30.4*Assumptions!EW220</f>
        <v>0</v>
      </c>
      <c r="EX320" s="160">
        <f>Assumptions!$N97*(1+Assumptions!$O97)^(EX$290-1)*Assumptions!$F97*30.4*Assumptions!EX220</f>
        <v>0</v>
      </c>
      <c r="EY320" s="160">
        <f>Assumptions!$N97*(1+Assumptions!$O97)^(EY$290-1)*Assumptions!$F97*30.4*Assumptions!EY220</f>
        <v>0</v>
      </c>
      <c r="EZ320" s="160">
        <f>Assumptions!$N97*(1+Assumptions!$O97)^(EZ$290-1)*Assumptions!$F97*30.4*Assumptions!EZ220</f>
        <v>0</v>
      </c>
      <c r="FA320" s="160">
        <f>Assumptions!$N97*(1+Assumptions!$O97)^(FA$290-1)*Assumptions!$F97*30.4*Assumptions!FA220</f>
        <v>0</v>
      </c>
      <c r="FB320" s="160">
        <f>Assumptions!$N97*(1+Assumptions!$O97)^(FB$290-1)*Assumptions!$F97*30.4*Assumptions!FB220</f>
        <v>0</v>
      </c>
      <c r="FC320" s="160">
        <f>Assumptions!$N97*(1+Assumptions!$O97)^(FC$290-1)*Assumptions!$F97*30.4*Assumptions!FC220</f>
        <v>0</v>
      </c>
      <c r="FD320" s="160">
        <f>Assumptions!$N97*(1+Assumptions!$O97)^(FD$290-1)*Assumptions!$F97*30.4*Assumptions!FD220</f>
        <v>0</v>
      </c>
      <c r="FE320" s="160">
        <f>Assumptions!$N97*(1+Assumptions!$O97)^(FE$290-1)*Assumptions!$F97*30.4*Assumptions!FE220</f>
        <v>0</v>
      </c>
      <c r="FF320" s="160">
        <f>Assumptions!$N97*(1+Assumptions!$O97)^(FF$290-1)*Assumptions!$F97*30.4*Assumptions!FF220</f>
        <v>0</v>
      </c>
      <c r="FG320" s="160">
        <f>Assumptions!$N97*(1+Assumptions!$O97)^(FG$290-1)*Assumptions!$F97*30.4*Assumptions!FG220</f>
        <v>0</v>
      </c>
      <c r="FH320" s="160">
        <f>Assumptions!$N97*(1+Assumptions!$O97)^(FH$290-1)*Assumptions!$F97*30.4*Assumptions!FH220</f>
        <v>0</v>
      </c>
      <c r="FI320" s="160">
        <f>Assumptions!$N97*(1+Assumptions!$O97)^(FI$290-1)*Assumptions!$F97*30.4*Assumptions!FI220</f>
        <v>0</v>
      </c>
      <c r="FJ320" s="160">
        <f>Assumptions!$N97*(1+Assumptions!$O97)^(FJ$290-1)*Assumptions!$F97*30.4*Assumptions!FJ220</f>
        <v>0</v>
      </c>
      <c r="FK320" s="160">
        <f>Assumptions!$N97*(1+Assumptions!$O97)^(FK$290-1)*Assumptions!$F97*30.4*Assumptions!FK220</f>
        <v>0</v>
      </c>
      <c r="FL320" s="160">
        <f>Assumptions!$N97*(1+Assumptions!$O97)^(FL$290-1)*Assumptions!$F97*30.4*Assumptions!FL220</f>
        <v>0</v>
      </c>
      <c r="FM320" s="160">
        <f>Assumptions!$N97*(1+Assumptions!$O97)^(FM$290-1)*Assumptions!$F97*30.4*Assumptions!FM220</f>
        <v>0</v>
      </c>
      <c r="FN320" s="160">
        <f>Assumptions!$N97*(1+Assumptions!$O97)^(FN$290-1)*Assumptions!$F97*30.4*Assumptions!FN220</f>
        <v>0</v>
      </c>
      <c r="FO320" s="160">
        <f>Assumptions!$N97*(1+Assumptions!$O97)^(FO$290-1)*Assumptions!$F97*30.4*Assumptions!FO220</f>
        <v>0</v>
      </c>
      <c r="FP320" s="160">
        <f>Assumptions!$N97*(1+Assumptions!$O97)^(FP$290-1)*Assumptions!$F97*30.4*Assumptions!FP220</f>
        <v>0</v>
      </c>
      <c r="FQ320" s="160">
        <f>Assumptions!$N97*(1+Assumptions!$O97)^(FQ$290-1)*Assumptions!$F97*30.4*Assumptions!FQ220</f>
        <v>0</v>
      </c>
      <c r="FR320" s="160">
        <f>Assumptions!$N97*(1+Assumptions!$O97)^(FR$290-1)*Assumptions!$F97*30.4*Assumptions!FR220</f>
        <v>0</v>
      </c>
      <c r="FS320" s="160">
        <f>Assumptions!$N97*(1+Assumptions!$O97)^(FS$290-1)*Assumptions!$F97*30.4*Assumptions!FS220</f>
        <v>0</v>
      </c>
      <c r="FT320" s="160">
        <f>Assumptions!$N97*(1+Assumptions!$O97)^(FT$290-1)*Assumptions!$F97*30.4*Assumptions!FT220</f>
        <v>0</v>
      </c>
      <c r="FU320" s="160">
        <f>Assumptions!$N97*(1+Assumptions!$O97)^(FU$290-1)*Assumptions!$F97*30.4*Assumptions!FU220</f>
        <v>0</v>
      </c>
      <c r="FV320" s="160">
        <f>Assumptions!$N97*(1+Assumptions!$O97)^(FV$290-1)*Assumptions!$F97*30.4*Assumptions!FV220</f>
        <v>0</v>
      </c>
      <c r="FW320" s="160">
        <f>Assumptions!$N97*(1+Assumptions!$O97)^(FW$290-1)*Assumptions!$F97*30.4*Assumptions!FW220</f>
        <v>0</v>
      </c>
      <c r="FX320" s="160">
        <f>Assumptions!$N97*(1+Assumptions!$O97)^(FX$290-1)*Assumptions!$F97*30.4*Assumptions!FX220</f>
        <v>0</v>
      </c>
      <c r="FY320" s="160">
        <f>Assumptions!$N97*(1+Assumptions!$O97)^(FY$290-1)*Assumptions!$F97*30.4*Assumptions!FY220</f>
        <v>0</v>
      </c>
      <c r="FZ320" s="160">
        <f>Assumptions!$N97*(1+Assumptions!$O97)^(FZ$290-1)*Assumptions!$F97*30.4*Assumptions!FZ220</f>
        <v>0</v>
      </c>
      <c r="GA320" s="160">
        <f>Assumptions!$N97*(1+Assumptions!$O97)^(GA$290-1)*Assumptions!$F97*30.4*Assumptions!GA220</f>
        <v>0</v>
      </c>
      <c r="GB320" s="160">
        <f>Assumptions!$N97*(1+Assumptions!$O97)^(GB$290-1)*Assumptions!$F97*30.4*Assumptions!GB220</f>
        <v>0</v>
      </c>
      <c r="GC320" s="160">
        <f>Assumptions!$N97*(1+Assumptions!$O97)^(GC$290-1)*Assumptions!$F97*30.4*Assumptions!GC220</f>
        <v>0</v>
      </c>
      <c r="GD320" s="160">
        <f>Assumptions!$N97*(1+Assumptions!$O97)^(GD$290-1)*Assumptions!$F97*30.4*Assumptions!GD220</f>
        <v>0</v>
      </c>
      <c r="GE320" s="160">
        <f>Assumptions!$N97*(1+Assumptions!$O97)^(GE$290-1)*Assumptions!$F97*30.4*Assumptions!GE220</f>
        <v>0</v>
      </c>
      <c r="GF320" s="160">
        <f>Assumptions!$N97*(1+Assumptions!$O97)^(GF$290-1)*Assumptions!$F97*30.4*Assumptions!GF220</f>
        <v>0</v>
      </c>
      <c r="GG320" s="160">
        <f>Assumptions!$N97*(1+Assumptions!$O97)^(GG$290-1)*Assumptions!$F97*30.4*Assumptions!GG220</f>
        <v>0</v>
      </c>
    </row>
    <row r="321" spans="2:317" s="155" customFormat="1">
      <c r="B321" s="148">
        <v>11</v>
      </c>
      <c r="C321" s="184" t="str">
        <f t="shared" si="397"/>
        <v>Other</v>
      </c>
      <c r="E321" s="160">
        <f>Assumptions!$N98*(1+Assumptions!$O98)^(E$290-1)*Assumptions!$F98*30.4*Assumptions!E221</f>
        <v>2918.4</v>
      </c>
      <c r="F321" s="160">
        <f>Assumptions!$N98*(1+Assumptions!$O98)^(F$290-1)*Assumptions!$F98*30.4*Assumptions!F221</f>
        <v>2736</v>
      </c>
      <c r="G321" s="160">
        <f>Assumptions!$N98*(1+Assumptions!$O98)^(G$290-1)*Assumptions!$F98*30.4*Assumptions!G221</f>
        <v>2553.6</v>
      </c>
      <c r="H321" s="160">
        <f>Assumptions!$N98*(1+Assumptions!$O98)^(H$290-1)*Assumptions!$F98*30.4*Assumptions!H221</f>
        <v>3027.8399999999997</v>
      </c>
      <c r="I321" s="160">
        <f>Assumptions!$N98*(1+Assumptions!$O98)^(I$290-1)*Assumptions!$F98*30.4*Assumptions!I221</f>
        <v>3064.3199999999997</v>
      </c>
      <c r="J321" s="160">
        <f>Assumptions!$N98*(1+Assumptions!$O98)^(J$290-1)*Assumptions!$F98*30.4*Assumptions!J221</f>
        <v>3100.7999999999997</v>
      </c>
      <c r="K321" s="160">
        <f>Assumptions!$N98*(1+Assumptions!$O98)^(K$290-1)*Assumptions!$F98*30.4*Assumptions!K221</f>
        <v>3137.2799999999997</v>
      </c>
      <c r="L321" s="160">
        <f>Assumptions!$N98*(1+Assumptions!$O98)^(L$290-1)*Assumptions!$F98*30.4*Assumptions!L221</f>
        <v>3173.7599999999998</v>
      </c>
      <c r="M321" s="160">
        <f>Assumptions!$N98*(1+Assumptions!$O98)^(M$290-1)*Assumptions!$F98*30.4*Assumptions!M221</f>
        <v>3210.2400000000002</v>
      </c>
      <c r="N321" s="160">
        <f>Assumptions!$N98*(1+Assumptions!$O98)^(N$290-1)*Assumptions!$F98*30.4*Assumptions!N221</f>
        <v>3246.7200000000003</v>
      </c>
      <c r="O321" s="160">
        <f>Assumptions!$N98*(1+Assumptions!$O98)^(O$290-1)*Assumptions!$F98*30.4*Assumptions!O221</f>
        <v>3283.2000000000003</v>
      </c>
      <c r="P321" s="160">
        <f>Assumptions!$N98*(1+Assumptions!$O98)^(P$290-1)*Assumptions!$F98*30.4*Assumptions!P221</f>
        <v>3319.6800000000003</v>
      </c>
      <c r="Q321" s="160">
        <f>Assumptions!$N98*(1+Assumptions!$O98)^(Q$290-1)*Assumptions!$F98*30.4*Assumptions!Q221</f>
        <v>3255.8399999999997</v>
      </c>
      <c r="R321" s="160">
        <f>Assumptions!$N98*(1+Assumptions!$O98)^(R$290-1)*Assumptions!$F98*30.4*Assumptions!R221</f>
        <v>3255.8399999999997</v>
      </c>
      <c r="S321" s="160">
        <f>Assumptions!$N98*(1+Assumptions!$O98)^(S$290-1)*Assumptions!$F98*30.4*Assumptions!S221</f>
        <v>3255.8399999999997</v>
      </c>
      <c r="T321" s="160">
        <f>Assumptions!$N98*(1+Assumptions!$O98)^(T$290-1)*Assumptions!$F98*30.4*Assumptions!T221</f>
        <v>3255.8399999999997</v>
      </c>
      <c r="U321" s="160">
        <f>Assumptions!$N98*(1+Assumptions!$O98)^(U$290-1)*Assumptions!$F98*30.4*Assumptions!U221</f>
        <v>3255.8399999999997</v>
      </c>
      <c r="V321" s="160">
        <f>Assumptions!$N98*(1+Assumptions!$O98)^(V$290-1)*Assumptions!$F98*30.4*Assumptions!V221</f>
        <v>3255.8399999999997</v>
      </c>
      <c r="W321" s="160">
        <f>Assumptions!$N98*(1+Assumptions!$O98)^(W$290-1)*Assumptions!$F98*30.4*Assumptions!W221</f>
        <v>3255.8399999999997</v>
      </c>
      <c r="X321" s="160">
        <f>Assumptions!$N98*(1+Assumptions!$O98)^(X$290-1)*Assumptions!$F98*30.4*Assumptions!X221</f>
        <v>3255.8399999999997</v>
      </c>
      <c r="Y321" s="160">
        <f>Assumptions!$N98*(1+Assumptions!$O98)^(Y$290-1)*Assumptions!$F98*30.4*Assumptions!Y221</f>
        <v>3255.8399999999997</v>
      </c>
      <c r="Z321" s="160">
        <f>Assumptions!$N98*(1+Assumptions!$O98)^(Z$290-1)*Assumptions!$F98*30.4*Assumptions!Z221</f>
        <v>3255.8399999999997</v>
      </c>
      <c r="AA321" s="160">
        <f>Assumptions!$N98*(1+Assumptions!$O98)^(AA$290-1)*Assumptions!$F98*30.4*Assumptions!AA221</f>
        <v>3255.8399999999997</v>
      </c>
      <c r="AB321" s="160">
        <f>Assumptions!$N98*(1+Assumptions!$O98)^(AB$290-1)*Assumptions!$F98*30.4*Assumptions!AB221</f>
        <v>3255.8399999999997</v>
      </c>
      <c r="AC321" s="160">
        <f>Assumptions!$N98*(1+Assumptions!$O98)^(AC$290-1)*Assumptions!$F98*30.4*Assumptions!AC221</f>
        <v>3418.6320000000001</v>
      </c>
      <c r="AD321" s="160">
        <f>Assumptions!$N98*(1+Assumptions!$O98)^(AD$290-1)*Assumptions!$F98*30.4*Assumptions!AD221</f>
        <v>3418.6320000000001</v>
      </c>
      <c r="AE321" s="160">
        <f>Assumptions!$N98*(1+Assumptions!$O98)^(AE$290-1)*Assumptions!$F98*30.4*Assumptions!AE221</f>
        <v>3418.6320000000001</v>
      </c>
      <c r="AF321" s="160">
        <f>Assumptions!$N98*(1+Assumptions!$O98)^(AF$290-1)*Assumptions!$F98*30.4*Assumptions!AF221</f>
        <v>3418.6320000000001</v>
      </c>
      <c r="AG321" s="160">
        <f>Assumptions!$N98*(1+Assumptions!$O98)^(AG$290-1)*Assumptions!$F98*30.4*Assumptions!AG221</f>
        <v>3418.6320000000001</v>
      </c>
      <c r="AH321" s="160">
        <f>Assumptions!$N98*(1+Assumptions!$O98)^(AH$290-1)*Assumptions!$F98*30.4*Assumptions!AH221</f>
        <v>3418.6320000000001</v>
      </c>
      <c r="AI321" s="160">
        <f>Assumptions!$N98*(1+Assumptions!$O98)^(AI$290-1)*Assumptions!$F98*30.4*Assumptions!AI221</f>
        <v>3418.6320000000001</v>
      </c>
      <c r="AJ321" s="160">
        <f>Assumptions!$N98*(1+Assumptions!$O98)^(AJ$290-1)*Assumptions!$F98*30.4*Assumptions!AJ221</f>
        <v>3418.6320000000001</v>
      </c>
      <c r="AK321" s="160">
        <f>Assumptions!$N98*(1+Assumptions!$O98)^(AK$290-1)*Assumptions!$F98*30.4*Assumptions!AK221</f>
        <v>3418.6320000000001</v>
      </c>
      <c r="AL321" s="160">
        <f>Assumptions!$N98*(1+Assumptions!$O98)^(AL$290-1)*Assumptions!$F98*30.4*Assumptions!AL221</f>
        <v>3418.6320000000001</v>
      </c>
      <c r="AM321" s="160">
        <f>Assumptions!$N98*(1+Assumptions!$O98)^(AM$290-1)*Assumptions!$F98*30.4*Assumptions!AM221</f>
        <v>3418.6320000000001</v>
      </c>
      <c r="AN321" s="160">
        <f>Assumptions!$N98*(1+Assumptions!$O98)^(AN$290-1)*Assumptions!$F98*30.4*Assumptions!AN221</f>
        <v>3418.6320000000001</v>
      </c>
      <c r="AO321" s="160">
        <f>Assumptions!$N98*(1+Assumptions!$O98)^(AO$290-1)*Assumptions!$F98*30.4*Assumptions!AO221</f>
        <v>3589.5636000000004</v>
      </c>
      <c r="AP321" s="160">
        <f>Assumptions!$N98*(1+Assumptions!$O98)^(AP$290-1)*Assumptions!$F98*30.4*Assumptions!AP221</f>
        <v>3589.5636000000004</v>
      </c>
      <c r="AQ321" s="160">
        <f>Assumptions!$N98*(1+Assumptions!$O98)^(AQ$290-1)*Assumptions!$F98*30.4*Assumptions!AQ221</f>
        <v>3589.5636000000004</v>
      </c>
      <c r="AR321" s="160">
        <f>Assumptions!$N98*(1+Assumptions!$O98)^(AR$290-1)*Assumptions!$F98*30.4*Assumptions!AR221</f>
        <v>3589.5636000000004</v>
      </c>
      <c r="AS321" s="160">
        <f>Assumptions!$N98*(1+Assumptions!$O98)^(AS$290-1)*Assumptions!$F98*30.4*Assumptions!AS221</f>
        <v>3589.5636000000004</v>
      </c>
      <c r="AT321" s="160">
        <f>Assumptions!$N98*(1+Assumptions!$O98)^(AT$290-1)*Assumptions!$F98*30.4*Assumptions!AT221</f>
        <v>3589.5636000000004</v>
      </c>
      <c r="AU321" s="160">
        <f>Assumptions!$N98*(1+Assumptions!$O98)^(AU$290-1)*Assumptions!$F98*30.4*Assumptions!AU221</f>
        <v>3589.5636000000004</v>
      </c>
      <c r="AV321" s="160">
        <f>Assumptions!$N98*(1+Assumptions!$O98)^(AV$290-1)*Assumptions!$F98*30.4*Assumptions!AV221</f>
        <v>3589.5636000000004</v>
      </c>
      <c r="AW321" s="160">
        <f>Assumptions!$N98*(1+Assumptions!$O98)^(AW$290-1)*Assumptions!$F98*30.4*Assumptions!AW221</f>
        <v>3589.5636000000004</v>
      </c>
      <c r="AX321" s="160">
        <f>Assumptions!$N98*(1+Assumptions!$O98)^(AX$290-1)*Assumptions!$F98*30.4*Assumptions!AX221</f>
        <v>3589.5636000000004</v>
      </c>
      <c r="AY321" s="160">
        <f>Assumptions!$N98*(1+Assumptions!$O98)^(AY$290-1)*Assumptions!$F98*30.4*Assumptions!AY221</f>
        <v>3589.5636000000004</v>
      </c>
      <c r="AZ321" s="160">
        <f>Assumptions!$N98*(1+Assumptions!$O98)^(AZ$290-1)*Assumptions!$F98*30.4*Assumptions!AZ221</f>
        <v>3589.5636000000004</v>
      </c>
      <c r="BA321" s="160">
        <f>Assumptions!$N98*(1+Assumptions!$O98)^(BA$290-1)*Assumptions!$F98*30.4*Assumptions!BA221</f>
        <v>3769.04178</v>
      </c>
      <c r="BB321" s="160">
        <f>Assumptions!$N98*(1+Assumptions!$O98)^(BB$290-1)*Assumptions!$F98*30.4*Assumptions!BB221</f>
        <v>3769.04178</v>
      </c>
      <c r="BC321" s="160">
        <f>Assumptions!$N98*(1+Assumptions!$O98)^(BC$290-1)*Assumptions!$F98*30.4*Assumptions!BC221</f>
        <v>3769.04178</v>
      </c>
      <c r="BD321" s="160">
        <f>Assumptions!$N98*(1+Assumptions!$O98)^(BD$290-1)*Assumptions!$F98*30.4*Assumptions!BD221</f>
        <v>3769.04178</v>
      </c>
      <c r="BE321" s="160">
        <f>Assumptions!$N98*(1+Assumptions!$O98)^(BE$290-1)*Assumptions!$F98*30.4*Assumptions!BE221</f>
        <v>3769.04178</v>
      </c>
      <c r="BF321" s="160">
        <f>Assumptions!$N98*(1+Assumptions!$O98)^(BF$290-1)*Assumptions!$F98*30.4*Assumptions!BF221</f>
        <v>3769.04178</v>
      </c>
      <c r="BG321" s="160">
        <f>Assumptions!$N98*(1+Assumptions!$O98)^(BG$290-1)*Assumptions!$F98*30.4*Assumptions!BG221</f>
        <v>3769.04178</v>
      </c>
      <c r="BH321" s="160">
        <f>Assumptions!$N98*(1+Assumptions!$O98)^(BH$290-1)*Assumptions!$F98*30.4*Assumptions!BH221</f>
        <v>3769.04178</v>
      </c>
      <c r="BI321" s="160">
        <f>Assumptions!$N98*(1+Assumptions!$O98)^(BI$290-1)*Assumptions!$F98*30.4*Assumptions!BI221</f>
        <v>3769.04178</v>
      </c>
      <c r="BJ321" s="160">
        <f>Assumptions!$N98*(1+Assumptions!$O98)^(BJ$290-1)*Assumptions!$F98*30.4*Assumptions!BJ221</f>
        <v>3769.04178</v>
      </c>
      <c r="BK321" s="160">
        <f>Assumptions!$N98*(1+Assumptions!$O98)^(BK$290-1)*Assumptions!$F98*30.4*Assumptions!BK221</f>
        <v>3769.04178</v>
      </c>
      <c r="BL321" s="160">
        <f>Assumptions!$N98*(1+Assumptions!$O98)^(BL$290-1)*Assumptions!$F98*30.4*Assumptions!BL221</f>
        <v>3769.04178</v>
      </c>
      <c r="BM321" s="160">
        <f>Assumptions!$N98*(1+Assumptions!$O98)^(BM$290-1)*Assumptions!$F98*30.4*Assumptions!BM221</f>
        <v>3957.4938689999999</v>
      </c>
      <c r="BN321" s="160">
        <f>Assumptions!$N98*(1+Assumptions!$O98)^(BN$290-1)*Assumptions!$F98*30.4*Assumptions!BN221</f>
        <v>3957.4938689999999</v>
      </c>
      <c r="BO321" s="160">
        <f>Assumptions!$N98*(1+Assumptions!$O98)^(BO$290-1)*Assumptions!$F98*30.4*Assumptions!BO221</f>
        <v>3957.4938689999999</v>
      </c>
      <c r="BP321" s="160">
        <f>Assumptions!$N98*(1+Assumptions!$O98)^(BP$290-1)*Assumptions!$F98*30.4*Assumptions!BP221</f>
        <v>3957.4938689999999</v>
      </c>
      <c r="BQ321" s="160">
        <f>Assumptions!$N98*(1+Assumptions!$O98)^(BQ$290-1)*Assumptions!$F98*30.4*Assumptions!BQ221</f>
        <v>3957.4938689999999</v>
      </c>
      <c r="BR321" s="160">
        <f>Assumptions!$N98*(1+Assumptions!$O98)^(BR$290-1)*Assumptions!$F98*30.4*Assumptions!BR221</f>
        <v>3957.4938689999999</v>
      </c>
      <c r="BS321" s="160">
        <f>Assumptions!$N98*(1+Assumptions!$O98)^(BS$290-1)*Assumptions!$F98*30.4*Assumptions!BS221</f>
        <v>3957.4938689999999</v>
      </c>
      <c r="BT321" s="160">
        <f>Assumptions!$N98*(1+Assumptions!$O98)^(BT$290-1)*Assumptions!$F98*30.4*Assumptions!BT221</f>
        <v>3957.4938689999999</v>
      </c>
      <c r="BU321" s="160">
        <f>Assumptions!$N98*(1+Assumptions!$O98)^(BU$290-1)*Assumptions!$F98*30.4*Assumptions!BU221</f>
        <v>3957.4938689999999</v>
      </c>
      <c r="BV321" s="160">
        <f>Assumptions!$N98*(1+Assumptions!$O98)^(BV$290-1)*Assumptions!$F98*30.4*Assumptions!BV221</f>
        <v>3957.4938689999999</v>
      </c>
      <c r="BW321" s="160">
        <f>Assumptions!$N98*(1+Assumptions!$O98)^(BW$290-1)*Assumptions!$F98*30.4*Assumptions!BW221</f>
        <v>3957.4938689999999</v>
      </c>
      <c r="BX321" s="160">
        <f>Assumptions!$N98*(1+Assumptions!$O98)^(BX$290-1)*Assumptions!$F98*30.4*Assumptions!BX221</f>
        <v>3957.4938689999999</v>
      </c>
      <c r="BY321" s="160">
        <f>Assumptions!$N98*(1+Assumptions!$O98)^(BY$290-1)*Assumptions!$F98*30.4*Assumptions!BY221</f>
        <v>4155.3685624499994</v>
      </c>
      <c r="BZ321" s="160">
        <f>Assumptions!$N98*(1+Assumptions!$O98)^(BZ$290-1)*Assumptions!$F98*30.4*Assumptions!BZ221</f>
        <v>4155.3685624499994</v>
      </c>
      <c r="CA321" s="160">
        <f>Assumptions!$N98*(1+Assumptions!$O98)^(CA$290-1)*Assumptions!$F98*30.4*Assumptions!CA221</f>
        <v>4155.3685624499994</v>
      </c>
      <c r="CB321" s="160">
        <f>Assumptions!$N98*(1+Assumptions!$O98)^(CB$290-1)*Assumptions!$F98*30.4*Assumptions!CB221</f>
        <v>4155.3685624499994</v>
      </c>
      <c r="CC321" s="160">
        <f>Assumptions!$N98*(1+Assumptions!$O98)^(CC$290-1)*Assumptions!$F98*30.4*Assumptions!CC221</f>
        <v>4155.3685624499994</v>
      </c>
      <c r="CD321" s="160">
        <f>Assumptions!$N98*(1+Assumptions!$O98)^(CD$290-1)*Assumptions!$F98*30.4*Assumptions!CD221</f>
        <v>4155.3685624499994</v>
      </c>
      <c r="CE321" s="160">
        <f>Assumptions!$N98*(1+Assumptions!$O98)^(CE$290-1)*Assumptions!$F98*30.4*Assumptions!CE221</f>
        <v>4155.3685624499994</v>
      </c>
      <c r="CF321" s="160">
        <f>Assumptions!$N98*(1+Assumptions!$O98)^(CF$290-1)*Assumptions!$F98*30.4*Assumptions!CF221</f>
        <v>4155.3685624499994</v>
      </c>
      <c r="CG321" s="160">
        <f>Assumptions!$N98*(1+Assumptions!$O98)^(CG$290-1)*Assumptions!$F98*30.4*Assumptions!CG221</f>
        <v>4155.3685624499994</v>
      </c>
      <c r="CH321" s="160">
        <f>Assumptions!$N98*(1+Assumptions!$O98)^(CH$290-1)*Assumptions!$F98*30.4*Assumptions!CH221</f>
        <v>4155.3685624499994</v>
      </c>
      <c r="CI321" s="160">
        <f>Assumptions!$N98*(1+Assumptions!$O98)^(CI$290-1)*Assumptions!$F98*30.4*Assumptions!CI221</f>
        <v>4155.3685624499994</v>
      </c>
      <c r="CJ321" s="160">
        <f>Assumptions!$N98*(1+Assumptions!$O98)^(CJ$290-1)*Assumptions!$F98*30.4*Assumptions!CJ221</f>
        <v>4155.3685624499994</v>
      </c>
      <c r="CK321" s="160">
        <f>Assumptions!$N98*(1+Assumptions!$O98)^(CK$290-1)*Assumptions!$F98*30.4*Assumptions!CK221</f>
        <v>4363.1369905725005</v>
      </c>
      <c r="CL321" s="160">
        <f>Assumptions!$N98*(1+Assumptions!$O98)^(CL$290-1)*Assumptions!$F98*30.4*Assumptions!CL221</f>
        <v>4363.1369905725005</v>
      </c>
      <c r="CM321" s="160">
        <f>Assumptions!$N98*(1+Assumptions!$O98)^(CM$290-1)*Assumptions!$F98*30.4*Assumptions!CM221</f>
        <v>4363.1369905725005</v>
      </c>
      <c r="CN321" s="160">
        <f>Assumptions!$N98*(1+Assumptions!$O98)^(CN$290-1)*Assumptions!$F98*30.4*Assumptions!CN221</f>
        <v>4363.1369905725005</v>
      </c>
      <c r="CO321" s="160">
        <f>Assumptions!$N98*(1+Assumptions!$O98)^(CO$290-1)*Assumptions!$F98*30.4*Assumptions!CO221</f>
        <v>4363.1369905725005</v>
      </c>
      <c r="CP321" s="160">
        <f>Assumptions!$N98*(1+Assumptions!$O98)^(CP$290-1)*Assumptions!$F98*30.4*Assumptions!CP221</f>
        <v>4363.1369905725005</v>
      </c>
      <c r="CQ321" s="160">
        <f>Assumptions!$N98*(1+Assumptions!$O98)^(CQ$290-1)*Assumptions!$F98*30.4*Assumptions!CQ221</f>
        <v>4363.1369905725005</v>
      </c>
      <c r="CR321" s="160">
        <f>Assumptions!$N98*(1+Assumptions!$O98)^(CR$290-1)*Assumptions!$F98*30.4*Assumptions!CR221</f>
        <v>4363.1369905725005</v>
      </c>
      <c r="CS321" s="160">
        <f>Assumptions!$N98*(1+Assumptions!$O98)^(CS$290-1)*Assumptions!$F98*30.4*Assumptions!CS221</f>
        <v>4363.1369905725005</v>
      </c>
      <c r="CT321" s="160">
        <f>Assumptions!$N98*(1+Assumptions!$O98)^(CT$290-1)*Assumptions!$F98*30.4*Assumptions!CT221</f>
        <v>4363.1369905725005</v>
      </c>
      <c r="CU321" s="160">
        <f>Assumptions!$N98*(1+Assumptions!$O98)^(CU$290-1)*Assumptions!$F98*30.4*Assumptions!CU221</f>
        <v>4363.1369905725005</v>
      </c>
      <c r="CV321" s="160">
        <f>Assumptions!$N98*(1+Assumptions!$O98)^(CV$290-1)*Assumptions!$F98*30.4*Assumptions!CV221</f>
        <v>4363.1369905725005</v>
      </c>
      <c r="CW321" s="160">
        <f>Assumptions!$N98*(1+Assumptions!$O98)^(CW$290-1)*Assumptions!$F98*30.4*Assumptions!CW221</f>
        <v>4581.2938401011252</v>
      </c>
      <c r="CX321" s="160">
        <f>Assumptions!$N98*(1+Assumptions!$O98)^(CX$290-1)*Assumptions!$F98*30.4*Assumptions!CX221</f>
        <v>4581.2938401011252</v>
      </c>
      <c r="CY321" s="160">
        <f>Assumptions!$N98*(1+Assumptions!$O98)^(CY$290-1)*Assumptions!$F98*30.4*Assumptions!CY221</f>
        <v>4581.2938401011252</v>
      </c>
      <c r="CZ321" s="160">
        <f>Assumptions!$N98*(1+Assumptions!$O98)^(CZ$290-1)*Assumptions!$F98*30.4*Assumptions!CZ221</f>
        <v>4581.2938401011252</v>
      </c>
      <c r="DA321" s="160">
        <f>Assumptions!$N98*(1+Assumptions!$O98)^(DA$290-1)*Assumptions!$F98*30.4*Assumptions!DA221</f>
        <v>4581.2938401011252</v>
      </c>
      <c r="DB321" s="160">
        <f>Assumptions!$N98*(1+Assumptions!$O98)^(DB$290-1)*Assumptions!$F98*30.4*Assumptions!DB221</f>
        <v>4581.2938401011252</v>
      </c>
      <c r="DC321" s="160">
        <f>Assumptions!$N98*(1+Assumptions!$O98)^(DC$290-1)*Assumptions!$F98*30.4*Assumptions!DC221</f>
        <v>4581.2938401011252</v>
      </c>
      <c r="DD321" s="160">
        <f>Assumptions!$N98*(1+Assumptions!$O98)^(DD$290-1)*Assumptions!$F98*30.4*Assumptions!DD221</f>
        <v>4581.2938401011252</v>
      </c>
      <c r="DE321" s="160">
        <f>Assumptions!$N98*(1+Assumptions!$O98)^(DE$290-1)*Assumptions!$F98*30.4*Assumptions!DE221</f>
        <v>4581.2938401011252</v>
      </c>
      <c r="DF321" s="160">
        <f>Assumptions!$N98*(1+Assumptions!$O98)^(DF$290-1)*Assumptions!$F98*30.4*Assumptions!DF221</f>
        <v>4581.2938401011252</v>
      </c>
      <c r="DG321" s="160">
        <f>Assumptions!$N98*(1+Assumptions!$O98)^(DG$290-1)*Assumptions!$F98*30.4*Assumptions!DG221</f>
        <v>4581.2938401011252</v>
      </c>
      <c r="DH321" s="160">
        <f>Assumptions!$N98*(1+Assumptions!$O98)^(DH$290-1)*Assumptions!$F98*30.4*Assumptions!DH221</f>
        <v>4581.2938401011252</v>
      </c>
      <c r="DI321" s="160">
        <f>Assumptions!$N98*(1+Assumptions!$O98)^(DI$290-1)*Assumptions!$F98*30.4*Assumptions!DI221</f>
        <v>4810.3585321061819</v>
      </c>
      <c r="DJ321" s="160">
        <f>Assumptions!$N98*(1+Assumptions!$O98)^(DJ$290-1)*Assumptions!$F98*30.4*Assumptions!DJ221</f>
        <v>4810.3585321061819</v>
      </c>
      <c r="DK321" s="160">
        <f>Assumptions!$N98*(1+Assumptions!$O98)^(DK$290-1)*Assumptions!$F98*30.4*Assumptions!DK221</f>
        <v>4810.3585321061819</v>
      </c>
      <c r="DL321" s="160">
        <f>Assumptions!$N98*(1+Assumptions!$O98)^(DL$290-1)*Assumptions!$F98*30.4*Assumptions!DL221</f>
        <v>4810.3585321061819</v>
      </c>
      <c r="DM321" s="160">
        <f>Assumptions!$N98*(1+Assumptions!$O98)^(DM$290-1)*Assumptions!$F98*30.4*Assumptions!DM221</f>
        <v>4810.3585321061819</v>
      </c>
      <c r="DN321" s="160">
        <f>Assumptions!$N98*(1+Assumptions!$O98)^(DN$290-1)*Assumptions!$F98*30.4*Assumptions!DN221</f>
        <v>4810.3585321061819</v>
      </c>
      <c r="DO321" s="160">
        <f>Assumptions!$N98*(1+Assumptions!$O98)^(DO$290-1)*Assumptions!$F98*30.4*Assumptions!DO221</f>
        <v>4810.3585321061819</v>
      </c>
      <c r="DP321" s="160">
        <f>Assumptions!$N98*(1+Assumptions!$O98)^(DP$290-1)*Assumptions!$F98*30.4*Assumptions!DP221</f>
        <v>4810.3585321061819</v>
      </c>
      <c r="DQ321" s="160">
        <f>Assumptions!$N98*(1+Assumptions!$O98)^(DQ$290-1)*Assumptions!$F98*30.4*Assumptions!DQ221</f>
        <v>4810.3585321061819</v>
      </c>
      <c r="DR321" s="160">
        <f>Assumptions!$N98*(1+Assumptions!$O98)^(DR$290-1)*Assumptions!$F98*30.4*Assumptions!DR221</f>
        <v>4810.3585321061819</v>
      </c>
      <c r="DS321" s="160">
        <f>Assumptions!$N98*(1+Assumptions!$O98)^(DS$290-1)*Assumptions!$F98*30.4*Assumptions!DS221</f>
        <v>4810.3585321061819</v>
      </c>
      <c r="DT321" s="160">
        <f>Assumptions!$N98*(1+Assumptions!$O98)^(DT$290-1)*Assumptions!$F98*30.4*Assumptions!DT221</f>
        <v>4810.3585321061819</v>
      </c>
      <c r="DU321" s="160">
        <f>Assumptions!$N98*(1+Assumptions!$O98)^(DU$290-1)*Assumptions!$F98*30.4*Assumptions!DU221</f>
        <v>5050.8764587114902</v>
      </c>
      <c r="DV321" s="160">
        <f>Assumptions!$N98*(1+Assumptions!$O98)^(DV$290-1)*Assumptions!$F98*30.4*Assumptions!DV221</f>
        <v>5050.8764587114902</v>
      </c>
      <c r="DW321" s="160">
        <f>Assumptions!$N98*(1+Assumptions!$O98)^(DW$290-1)*Assumptions!$F98*30.4*Assumptions!DW221</f>
        <v>5050.8764587114902</v>
      </c>
      <c r="DX321" s="160">
        <f>Assumptions!$N98*(1+Assumptions!$O98)^(DX$290-1)*Assumptions!$F98*30.4*Assumptions!DX221</f>
        <v>5050.8764587114902</v>
      </c>
      <c r="DY321" s="160">
        <f>Assumptions!$N98*(1+Assumptions!$O98)^(DY$290-1)*Assumptions!$F98*30.4*Assumptions!DY221</f>
        <v>5050.8764587114902</v>
      </c>
      <c r="DZ321" s="160">
        <f>Assumptions!$N98*(1+Assumptions!$O98)^(DZ$290-1)*Assumptions!$F98*30.4*Assumptions!DZ221</f>
        <v>5050.8764587114902</v>
      </c>
      <c r="EA321" s="160">
        <f>Assumptions!$N98*(1+Assumptions!$O98)^(EA$290-1)*Assumptions!$F98*30.4*Assumptions!EA221</f>
        <v>5050.8764587114902</v>
      </c>
      <c r="EB321" s="160">
        <f>Assumptions!$N98*(1+Assumptions!$O98)^(EB$290-1)*Assumptions!$F98*30.4*Assumptions!EB221</f>
        <v>5050.8764587114902</v>
      </c>
      <c r="EC321" s="160">
        <f>Assumptions!$N98*(1+Assumptions!$O98)^(EC$290-1)*Assumptions!$F98*30.4*Assumptions!EC221</f>
        <v>5050.8764587114902</v>
      </c>
      <c r="ED321" s="160">
        <f>Assumptions!$N98*(1+Assumptions!$O98)^(ED$290-1)*Assumptions!$F98*30.4*Assumptions!ED221</f>
        <v>5050.8764587114902</v>
      </c>
      <c r="EE321" s="160">
        <f>Assumptions!$N98*(1+Assumptions!$O98)^(EE$290-1)*Assumptions!$F98*30.4*Assumptions!EE221</f>
        <v>5050.8764587114902</v>
      </c>
      <c r="EF321" s="160">
        <f>Assumptions!$N98*(1+Assumptions!$O98)^(EF$290-1)*Assumptions!$F98*30.4*Assumptions!EF221</f>
        <v>5050.8764587114902</v>
      </c>
      <c r="EG321" s="160">
        <f>Assumptions!$N98*(1+Assumptions!$O98)^(EG$290-1)*Assumptions!$F98*30.4*Assumptions!EG221</f>
        <v>5303.4202816470652</v>
      </c>
      <c r="EH321" s="160">
        <f>Assumptions!$N98*(1+Assumptions!$O98)^(EH$290-1)*Assumptions!$F98*30.4*Assumptions!EH221</f>
        <v>5303.4202816470652</v>
      </c>
      <c r="EI321" s="160">
        <f>Assumptions!$N98*(1+Assumptions!$O98)^(EI$290-1)*Assumptions!$F98*30.4*Assumptions!EI221</f>
        <v>5303.4202816470652</v>
      </c>
      <c r="EJ321" s="160">
        <f>Assumptions!$N98*(1+Assumptions!$O98)^(EJ$290-1)*Assumptions!$F98*30.4*Assumptions!EJ221</f>
        <v>5303.4202816470652</v>
      </c>
      <c r="EK321" s="160">
        <f>Assumptions!$N98*(1+Assumptions!$O98)^(EK$290-1)*Assumptions!$F98*30.4*Assumptions!EK221</f>
        <v>5303.4202816470652</v>
      </c>
      <c r="EL321" s="160">
        <f>Assumptions!$N98*(1+Assumptions!$O98)^(EL$290-1)*Assumptions!$F98*30.4*Assumptions!EL221</f>
        <v>5303.4202816470652</v>
      </c>
      <c r="EM321" s="160">
        <f>Assumptions!$N98*(1+Assumptions!$O98)^(EM$290-1)*Assumptions!$F98*30.4*Assumptions!EM221</f>
        <v>5303.4202816470652</v>
      </c>
      <c r="EN321" s="160">
        <f>Assumptions!$N98*(1+Assumptions!$O98)^(EN$290-1)*Assumptions!$F98*30.4*Assumptions!EN221</f>
        <v>5303.4202816470652</v>
      </c>
      <c r="EO321" s="160">
        <f>Assumptions!$N98*(1+Assumptions!$O98)^(EO$290-1)*Assumptions!$F98*30.4*Assumptions!EO221</f>
        <v>5303.4202816470652</v>
      </c>
      <c r="EP321" s="160">
        <f>Assumptions!$N98*(1+Assumptions!$O98)^(EP$290-1)*Assumptions!$F98*30.4*Assumptions!EP221</f>
        <v>5303.4202816470652</v>
      </c>
      <c r="EQ321" s="160">
        <f>Assumptions!$N98*(1+Assumptions!$O98)^(EQ$290-1)*Assumptions!$F98*30.4*Assumptions!EQ221</f>
        <v>5303.4202816470652</v>
      </c>
      <c r="ER321" s="160">
        <f>Assumptions!$N98*(1+Assumptions!$O98)^(ER$290-1)*Assumptions!$F98*30.4*Assumptions!ER221</f>
        <v>5303.4202816470652</v>
      </c>
      <c r="ES321" s="160">
        <f>Assumptions!$N98*(1+Assumptions!$O98)^(ES$290-1)*Assumptions!$F98*30.4*Assumptions!ES221</f>
        <v>5568.5912957294177</v>
      </c>
      <c r="ET321" s="160">
        <f>Assumptions!$N98*(1+Assumptions!$O98)^(ET$290-1)*Assumptions!$F98*30.4*Assumptions!ET221</f>
        <v>0</v>
      </c>
      <c r="EU321" s="160">
        <f>Assumptions!$N98*(1+Assumptions!$O98)^(EU$290-1)*Assumptions!$F98*30.4*Assumptions!EU221</f>
        <v>0</v>
      </c>
      <c r="EV321" s="160">
        <f>Assumptions!$N98*(1+Assumptions!$O98)^(EV$290-1)*Assumptions!$F98*30.4*Assumptions!EV221</f>
        <v>0</v>
      </c>
      <c r="EW321" s="160">
        <f>Assumptions!$N98*(1+Assumptions!$O98)^(EW$290-1)*Assumptions!$F98*30.4*Assumptions!EW221</f>
        <v>0</v>
      </c>
      <c r="EX321" s="160">
        <f>Assumptions!$N98*(1+Assumptions!$O98)^(EX$290-1)*Assumptions!$F98*30.4*Assumptions!EX221</f>
        <v>0</v>
      </c>
      <c r="EY321" s="160">
        <f>Assumptions!$N98*(1+Assumptions!$O98)^(EY$290-1)*Assumptions!$F98*30.4*Assumptions!EY221</f>
        <v>0</v>
      </c>
      <c r="EZ321" s="160">
        <f>Assumptions!$N98*(1+Assumptions!$O98)^(EZ$290-1)*Assumptions!$F98*30.4*Assumptions!EZ221</f>
        <v>0</v>
      </c>
      <c r="FA321" s="160">
        <f>Assumptions!$N98*(1+Assumptions!$O98)^(FA$290-1)*Assumptions!$F98*30.4*Assumptions!FA221</f>
        <v>0</v>
      </c>
      <c r="FB321" s="160">
        <f>Assumptions!$N98*(1+Assumptions!$O98)^(FB$290-1)*Assumptions!$F98*30.4*Assumptions!FB221</f>
        <v>0</v>
      </c>
      <c r="FC321" s="160">
        <f>Assumptions!$N98*(1+Assumptions!$O98)^(FC$290-1)*Assumptions!$F98*30.4*Assumptions!FC221</f>
        <v>0</v>
      </c>
      <c r="FD321" s="160">
        <f>Assumptions!$N98*(1+Assumptions!$O98)^(FD$290-1)*Assumptions!$F98*30.4*Assumptions!FD221</f>
        <v>0</v>
      </c>
      <c r="FE321" s="160">
        <f>Assumptions!$N98*(1+Assumptions!$O98)^(FE$290-1)*Assumptions!$F98*30.4*Assumptions!FE221</f>
        <v>0</v>
      </c>
      <c r="FF321" s="160">
        <f>Assumptions!$N98*(1+Assumptions!$O98)^(FF$290-1)*Assumptions!$F98*30.4*Assumptions!FF221</f>
        <v>0</v>
      </c>
      <c r="FG321" s="160">
        <f>Assumptions!$N98*(1+Assumptions!$O98)^(FG$290-1)*Assumptions!$F98*30.4*Assumptions!FG221</f>
        <v>0</v>
      </c>
      <c r="FH321" s="160">
        <f>Assumptions!$N98*(1+Assumptions!$O98)^(FH$290-1)*Assumptions!$F98*30.4*Assumptions!FH221</f>
        <v>0</v>
      </c>
      <c r="FI321" s="160">
        <f>Assumptions!$N98*(1+Assumptions!$O98)^(FI$290-1)*Assumptions!$F98*30.4*Assumptions!FI221</f>
        <v>0</v>
      </c>
      <c r="FJ321" s="160">
        <f>Assumptions!$N98*(1+Assumptions!$O98)^(FJ$290-1)*Assumptions!$F98*30.4*Assumptions!FJ221</f>
        <v>0</v>
      </c>
      <c r="FK321" s="160">
        <f>Assumptions!$N98*(1+Assumptions!$O98)^(FK$290-1)*Assumptions!$F98*30.4*Assumptions!FK221</f>
        <v>0</v>
      </c>
      <c r="FL321" s="160">
        <f>Assumptions!$N98*(1+Assumptions!$O98)^(FL$290-1)*Assumptions!$F98*30.4*Assumptions!FL221</f>
        <v>0</v>
      </c>
      <c r="FM321" s="160">
        <f>Assumptions!$N98*(1+Assumptions!$O98)^(FM$290-1)*Assumptions!$F98*30.4*Assumptions!FM221</f>
        <v>0</v>
      </c>
      <c r="FN321" s="160">
        <f>Assumptions!$N98*(1+Assumptions!$O98)^(FN$290-1)*Assumptions!$F98*30.4*Assumptions!FN221</f>
        <v>0</v>
      </c>
      <c r="FO321" s="160">
        <f>Assumptions!$N98*(1+Assumptions!$O98)^(FO$290-1)*Assumptions!$F98*30.4*Assumptions!FO221</f>
        <v>0</v>
      </c>
      <c r="FP321" s="160">
        <f>Assumptions!$N98*(1+Assumptions!$O98)^(FP$290-1)*Assumptions!$F98*30.4*Assumptions!FP221</f>
        <v>0</v>
      </c>
      <c r="FQ321" s="160">
        <f>Assumptions!$N98*(1+Assumptions!$O98)^(FQ$290-1)*Assumptions!$F98*30.4*Assumptions!FQ221</f>
        <v>0</v>
      </c>
      <c r="FR321" s="160">
        <f>Assumptions!$N98*(1+Assumptions!$O98)^(FR$290-1)*Assumptions!$F98*30.4*Assumptions!FR221</f>
        <v>0</v>
      </c>
      <c r="FS321" s="160">
        <f>Assumptions!$N98*(1+Assumptions!$O98)^(FS$290-1)*Assumptions!$F98*30.4*Assumptions!FS221</f>
        <v>0</v>
      </c>
      <c r="FT321" s="160">
        <f>Assumptions!$N98*(1+Assumptions!$O98)^(FT$290-1)*Assumptions!$F98*30.4*Assumptions!FT221</f>
        <v>0</v>
      </c>
      <c r="FU321" s="160">
        <f>Assumptions!$N98*(1+Assumptions!$O98)^(FU$290-1)*Assumptions!$F98*30.4*Assumptions!FU221</f>
        <v>0</v>
      </c>
      <c r="FV321" s="160">
        <f>Assumptions!$N98*(1+Assumptions!$O98)^(FV$290-1)*Assumptions!$F98*30.4*Assumptions!FV221</f>
        <v>0</v>
      </c>
      <c r="FW321" s="160">
        <f>Assumptions!$N98*(1+Assumptions!$O98)^(FW$290-1)*Assumptions!$F98*30.4*Assumptions!FW221</f>
        <v>0</v>
      </c>
      <c r="FX321" s="160">
        <f>Assumptions!$N98*(1+Assumptions!$O98)^(FX$290-1)*Assumptions!$F98*30.4*Assumptions!FX221</f>
        <v>0</v>
      </c>
      <c r="FY321" s="160">
        <f>Assumptions!$N98*(1+Assumptions!$O98)^(FY$290-1)*Assumptions!$F98*30.4*Assumptions!FY221</f>
        <v>0</v>
      </c>
      <c r="FZ321" s="160">
        <f>Assumptions!$N98*(1+Assumptions!$O98)^(FZ$290-1)*Assumptions!$F98*30.4*Assumptions!FZ221</f>
        <v>0</v>
      </c>
      <c r="GA321" s="160">
        <f>Assumptions!$N98*(1+Assumptions!$O98)^(GA$290-1)*Assumptions!$F98*30.4*Assumptions!GA221</f>
        <v>0</v>
      </c>
      <c r="GB321" s="160">
        <f>Assumptions!$N98*(1+Assumptions!$O98)^(GB$290-1)*Assumptions!$F98*30.4*Assumptions!GB221</f>
        <v>0</v>
      </c>
      <c r="GC321" s="160">
        <f>Assumptions!$N98*(1+Assumptions!$O98)^(GC$290-1)*Assumptions!$F98*30.4*Assumptions!GC221</f>
        <v>0</v>
      </c>
      <c r="GD321" s="160">
        <f>Assumptions!$N98*(1+Assumptions!$O98)^(GD$290-1)*Assumptions!$F98*30.4*Assumptions!GD221</f>
        <v>0</v>
      </c>
      <c r="GE321" s="160">
        <f>Assumptions!$N98*(1+Assumptions!$O98)^(GE$290-1)*Assumptions!$F98*30.4*Assumptions!GE221</f>
        <v>0</v>
      </c>
      <c r="GF321" s="160">
        <f>Assumptions!$N98*(1+Assumptions!$O98)^(GF$290-1)*Assumptions!$F98*30.4*Assumptions!GF221</f>
        <v>0</v>
      </c>
      <c r="GG321" s="160">
        <f>Assumptions!$N98*(1+Assumptions!$O98)^(GG$290-1)*Assumptions!$F98*30.4*Assumptions!GG221</f>
        <v>0</v>
      </c>
    </row>
    <row r="322" spans="2:317" s="155" customFormat="1">
      <c r="B322" s="148">
        <v>12</v>
      </c>
      <c r="C322" s="184" t="str">
        <f t="shared" si="397"/>
        <v>Other</v>
      </c>
      <c r="E322" s="160">
        <f>Assumptions!$N99*(1+Assumptions!$O99)^(E$290-1)*Assumptions!$F99*30.4*Assumptions!E222</f>
        <v>1945.6000000000001</v>
      </c>
      <c r="F322" s="160">
        <f>Assumptions!$N99*(1+Assumptions!$O99)^(F$290-1)*Assumptions!$F99*30.4*Assumptions!F222</f>
        <v>1824</v>
      </c>
      <c r="G322" s="160">
        <f>Assumptions!$N99*(1+Assumptions!$O99)^(G$290-1)*Assumptions!$F99*30.4*Assumptions!G222</f>
        <v>1702.3999999999999</v>
      </c>
      <c r="H322" s="160">
        <f>Assumptions!$N99*(1+Assumptions!$O99)^(H$290-1)*Assumptions!$F99*30.4*Assumptions!H222</f>
        <v>2018.56</v>
      </c>
      <c r="I322" s="160">
        <f>Assumptions!$N99*(1+Assumptions!$O99)^(I$290-1)*Assumptions!$F99*30.4*Assumptions!I222</f>
        <v>2042.8799999999999</v>
      </c>
      <c r="J322" s="160">
        <f>Assumptions!$N99*(1+Assumptions!$O99)^(J$290-1)*Assumptions!$F99*30.4*Assumptions!J222</f>
        <v>2067.1999999999998</v>
      </c>
      <c r="K322" s="160">
        <f>Assumptions!$N99*(1+Assumptions!$O99)^(K$290-1)*Assumptions!$F99*30.4*Assumptions!K222</f>
        <v>2091.52</v>
      </c>
      <c r="L322" s="160">
        <f>Assumptions!$N99*(1+Assumptions!$O99)^(L$290-1)*Assumptions!$F99*30.4*Assumptions!L222</f>
        <v>2115.84</v>
      </c>
      <c r="M322" s="160">
        <f>Assumptions!$N99*(1+Assumptions!$O99)^(M$290-1)*Assumptions!$F99*30.4*Assumptions!M222</f>
        <v>2140.16</v>
      </c>
      <c r="N322" s="160">
        <f>Assumptions!$N99*(1+Assumptions!$O99)^(N$290-1)*Assumptions!$F99*30.4*Assumptions!N222</f>
        <v>2164.48</v>
      </c>
      <c r="O322" s="160">
        <f>Assumptions!$N99*(1+Assumptions!$O99)^(O$290-1)*Assumptions!$F99*30.4*Assumptions!O222</f>
        <v>2188.8000000000002</v>
      </c>
      <c r="P322" s="160">
        <f>Assumptions!$N99*(1+Assumptions!$O99)^(P$290-1)*Assumptions!$F99*30.4*Assumptions!P222</f>
        <v>2213.12</v>
      </c>
      <c r="Q322" s="160">
        <f>Assumptions!$N99*(1+Assumptions!$O99)^(Q$290-1)*Assumptions!$F99*30.4*Assumptions!Q222</f>
        <v>2170.56</v>
      </c>
      <c r="R322" s="160">
        <f>Assumptions!$N99*(1+Assumptions!$O99)^(R$290-1)*Assumptions!$F99*30.4*Assumptions!R222</f>
        <v>2170.56</v>
      </c>
      <c r="S322" s="160">
        <f>Assumptions!$N99*(1+Assumptions!$O99)^(S$290-1)*Assumptions!$F99*30.4*Assumptions!S222</f>
        <v>2170.56</v>
      </c>
      <c r="T322" s="160">
        <f>Assumptions!$N99*(1+Assumptions!$O99)^(T$290-1)*Assumptions!$F99*30.4*Assumptions!T222</f>
        <v>2170.56</v>
      </c>
      <c r="U322" s="160">
        <f>Assumptions!$N99*(1+Assumptions!$O99)^(U$290-1)*Assumptions!$F99*30.4*Assumptions!U222</f>
        <v>2170.56</v>
      </c>
      <c r="V322" s="160">
        <f>Assumptions!$N99*(1+Assumptions!$O99)^(V$290-1)*Assumptions!$F99*30.4*Assumptions!V222</f>
        <v>2170.56</v>
      </c>
      <c r="W322" s="160">
        <f>Assumptions!$N99*(1+Assumptions!$O99)^(W$290-1)*Assumptions!$F99*30.4*Assumptions!W222</f>
        <v>2170.56</v>
      </c>
      <c r="X322" s="160">
        <f>Assumptions!$N99*(1+Assumptions!$O99)^(X$290-1)*Assumptions!$F99*30.4*Assumptions!X222</f>
        <v>2170.56</v>
      </c>
      <c r="Y322" s="160">
        <f>Assumptions!$N99*(1+Assumptions!$O99)^(Y$290-1)*Assumptions!$F99*30.4*Assumptions!Y222</f>
        <v>2170.56</v>
      </c>
      <c r="Z322" s="160">
        <f>Assumptions!$N99*(1+Assumptions!$O99)^(Z$290-1)*Assumptions!$F99*30.4*Assumptions!Z222</f>
        <v>2170.56</v>
      </c>
      <c r="AA322" s="160">
        <f>Assumptions!$N99*(1+Assumptions!$O99)^(AA$290-1)*Assumptions!$F99*30.4*Assumptions!AA222</f>
        <v>2170.56</v>
      </c>
      <c r="AB322" s="160">
        <f>Assumptions!$N99*(1+Assumptions!$O99)^(AB$290-1)*Assumptions!$F99*30.4*Assumptions!AB222</f>
        <v>2170.56</v>
      </c>
      <c r="AC322" s="160">
        <f>Assumptions!$N99*(1+Assumptions!$O99)^(AC$290-1)*Assumptions!$F99*30.4*Assumptions!AC222</f>
        <v>2279.0879999999997</v>
      </c>
      <c r="AD322" s="160">
        <f>Assumptions!$N99*(1+Assumptions!$O99)^(AD$290-1)*Assumptions!$F99*30.4*Assumptions!AD222</f>
        <v>2279.0879999999997</v>
      </c>
      <c r="AE322" s="160">
        <f>Assumptions!$N99*(1+Assumptions!$O99)^(AE$290-1)*Assumptions!$F99*30.4*Assumptions!AE222</f>
        <v>2279.0879999999997</v>
      </c>
      <c r="AF322" s="160">
        <f>Assumptions!$N99*(1+Assumptions!$O99)^(AF$290-1)*Assumptions!$F99*30.4*Assumptions!AF222</f>
        <v>2279.0879999999997</v>
      </c>
      <c r="AG322" s="160">
        <f>Assumptions!$N99*(1+Assumptions!$O99)^(AG$290-1)*Assumptions!$F99*30.4*Assumptions!AG222</f>
        <v>2279.0879999999997</v>
      </c>
      <c r="AH322" s="160">
        <f>Assumptions!$N99*(1+Assumptions!$O99)^(AH$290-1)*Assumptions!$F99*30.4*Assumptions!AH222</f>
        <v>2279.0879999999997</v>
      </c>
      <c r="AI322" s="160">
        <f>Assumptions!$N99*(1+Assumptions!$O99)^(AI$290-1)*Assumptions!$F99*30.4*Assumptions!AI222</f>
        <v>2279.0879999999997</v>
      </c>
      <c r="AJ322" s="160">
        <f>Assumptions!$N99*(1+Assumptions!$O99)^(AJ$290-1)*Assumptions!$F99*30.4*Assumptions!AJ222</f>
        <v>2279.0879999999997</v>
      </c>
      <c r="AK322" s="160">
        <f>Assumptions!$N99*(1+Assumptions!$O99)^(AK$290-1)*Assumptions!$F99*30.4*Assumptions!AK222</f>
        <v>2279.0879999999997</v>
      </c>
      <c r="AL322" s="160">
        <f>Assumptions!$N99*(1+Assumptions!$O99)^(AL$290-1)*Assumptions!$F99*30.4*Assumptions!AL222</f>
        <v>2279.0879999999997</v>
      </c>
      <c r="AM322" s="160">
        <f>Assumptions!$N99*(1+Assumptions!$O99)^(AM$290-1)*Assumptions!$F99*30.4*Assumptions!AM222</f>
        <v>2279.0879999999997</v>
      </c>
      <c r="AN322" s="160">
        <f>Assumptions!$N99*(1+Assumptions!$O99)^(AN$290-1)*Assumptions!$F99*30.4*Assumptions!AN222</f>
        <v>2279.0879999999997</v>
      </c>
      <c r="AO322" s="160">
        <f>Assumptions!$N99*(1+Assumptions!$O99)^(AO$290-1)*Assumptions!$F99*30.4*Assumptions!AO222</f>
        <v>2393.0424000000003</v>
      </c>
      <c r="AP322" s="160">
        <f>Assumptions!$N99*(1+Assumptions!$O99)^(AP$290-1)*Assumptions!$F99*30.4*Assumptions!AP222</f>
        <v>2393.0424000000003</v>
      </c>
      <c r="AQ322" s="160">
        <f>Assumptions!$N99*(1+Assumptions!$O99)^(AQ$290-1)*Assumptions!$F99*30.4*Assumptions!AQ222</f>
        <v>2393.0424000000003</v>
      </c>
      <c r="AR322" s="160">
        <f>Assumptions!$N99*(1+Assumptions!$O99)^(AR$290-1)*Assumptions!$F99*30.4*Assumptions!AR222</f>
        <v>2393.0424000000003</v>
      </c>
      <c r="AS322" s="160">
        <f>Assumptions!$N99*(1+Assumptions!$O99)^(AS$290-1)*Assumptions!$F99*30.4*Assumptions!AS222</f>
        <v>2393.0424000000003</v>
      </c>
      <c r="AT322" s="160">
        <f>Assumptions!$N99*(1+Assumptions!$O99)^(AT$290-1)*Assumptions!$F99*30.4*Assumptions!AT222</f>
        <v>2393.0424000000003</v>
      </c>
      <c r="AU322" s="160">
        <f>Assumptions!$N99*(1+Assumptions!$O99)^(AU$290-1)*Assumptions!$F99*30.4*Assumptions!AU222</f>
        <v>2393.0424000000003</v>
      </c>
      <c r="AV322" s="160">
        <f>Assumptions!$N99*(1+Assumptions!$O99)^(AV$290-1)*Assumptions!$F99*30.4*Assumptions!AV222</f>
        <v>2393.0424000000003</v>
      </c>
      <c r="AW322" s="160">
        <f>Assumptions!$N99*(1+Assumptions!$O99)^(AW$290-1)*Assumptions!$F99*30.4*Assumptions!AW222</f>
        <v>2393.0424000000003</v>
      </c>
      <c r="AX322" s="160">
        <f>Assumptions!$N99*(1+Assumptions!$O99)^(AX$290-1)*Assumptions!$F99*30.4*Assumptions!AX222</f>
        <v>2393.0424000000003</v>
      </c>
      <c r="AY322" s="160">
        <f>Assumptions!$N99*(1+Assumptions!$O99)^(AY$290-1)*Assumptions!$F99*30.4*Assumptions!AY222</f>
        <v>2393.0424000000003</v>
      </c>
      <c r="AZ322" s="160">
        <f>Assumptions!$N99*(1+Assumptions!$O99)^(AZ$290-1)*Assumptions!$F99*30.4*Assumptions!AZ222</f>
        <v>2393.0424000000003</v>
      </c>
      <c r="BA322" s="160">
        <f>Assumptions!$N99*(1+Assumptions!$O99)^(BA$290-1)*Assumptions!$F99*30.4*Assumptions!BA222</f>
        <v>2512.69452</v>
      </c>
      <c r="BB322" s="160">
        <f>Assumptions!$N99*(1+Assumptions!$O99)^(BB$290-1)*Assumptions!$F99*30.4*Assumptions!BB222</f>
        <v>2512.69452</v>
      </c>
      <c r="BC322" s="160">
        <f>Assumptions!$N99*(1+Assumptions!$O99)^(BC$290-1)*Assumptions!$F99*30.4*Assumptions!BC222</f>
        <v>2512.69452</v>
      </c>
      <c r="BD322" s="160">
        <f>Assumptions!$N99*(1+Assumptions!$O99)^(BD$290-1)*Assumptions!$F99*30.4*Assumptions!BD222</f>
        <v>2512.69452</v>
      </c>
      <c r="BE322" s="160">
        <f>Assumptions!$N99*(1+Assumptions!$O99)^(BE$290-1)*Assumptions!$F99*30.4*Assumptions!BE222</f>
        <v>2512.69452</v>
      </c>
      <c r="BF322" s="160">
        <f>Assumptions!$N99*(1+Assumptions!$O99)^(BF$290-1)*Assumptions!$F99*30.4*Assumptions!BF222</f>
        <v>2512.69452</v>
      </c>
      <c r="BG322" s="160">
        <f>Assumptions!$N99*(1+Assumptions!$O99)^(BG$290-1)*Assumptions!$F99*30.4*Assumptions!BG222</f>
        <v>2512.69452</v>
      </c>
      <c r="BH322" s="160">
        <f>Assumptions!$N99*(1+Assumptions!$O99)^(BH$290-1)*Assumptions!$F99*30.4*Assumptions!BH222</f>
        <v>2512.69452</v>
      </c>
      <c r="BI322" s="160">
        <f>Assumptions!$N99*(1+Assumptions!$O99)^(BI$290-1)*Assumptions!$F99*30.4*Assumptions!BI222</f>
        <v>2512.69452</v>
      </c>
      <c r="BJ322" s="160">
        <f>Assumptions!$N99*(1+Assumptions!$O99)^(BJ$290-1)*Assumptions!$F99*30.4*Assumptions!BJ222</f>
        <v>2512.69452</v>
      </c>
      <c r="BK322" s="160">
        <f>Assumptions!$N99*(1+Assumptions!$O99)^(BK$290-1)*Assumptions!$F99*30.4*Assumptions!BK222</f>
        <v>2512.69452</v>
      </c>
      <c r="BL322" s="160">
        <f>Assumptions!$N99*(1+Assumptions!$O99)^(BL$290-1)*Assumptions!$F99*30.4*Assumptions!BL222</f>
        <v>2512.69452</v>
      </c>
      <c r="BM322" s="160">
        <f>Assumptions!$N99*(1+Assumptions!$O99)^(BM$290-1)*Assumptions!$F99*30.4*Assumptions!BM222</f>
        <v>2638.3292459999998</v>
      </c>
      <c r="BN322" s="160">
        <f>Assumptions!$N99*(1+Assumptions!$O99)^(BN$290-1)*Assumptions!$F99*30.4*Assumptions!BN222</f>
        <v>2638.3292459999998</v>
      </c>
      <c r="BO322" s="160">
        <f>Assumptions!$N99*(1+Assumptions!$O99)^(BO$290-1)*Assumptions!$F99*30.4*Assumptions!BO222</f>
        <v>2638.3292459999998</v>
      </c>
      <c r="BP322" s="160">
        <f>Assumptions!$N99*(1+Assumptions!$O99)^(BP$290-1)*Assumptions!$F99*30.4*Assumptions!BP222</f>
        <v>2638.3292459999998</v>
      </c>
      <c r="BQ322" s="160">
        <f>Assumptions!$N99*(1+Assumptions!$O99)^(BQ$290-1)*Assumptions!$F99*30.4*Assumptions!BQ222</f>
        <v>2638.3292459999998</v>
      </c>
      <c r="BR322" s="160">
        <f>Assumptions!$N99*(1+Assumptions!$O99)^(BR$290-1)*Assumptions!$F99*30.4*Assumptions!BR222</f>
        <v>2638.3292459999998</v>
      </c>
      <c r="BS322" s="160">
        <f>Assumptions!$N99*(1+Assumptions!$O99)^(BS$290-1)*Assumptions!$F99*30.4*Assumptions!BS222</f>
        <v>2638.3292459999998</v>
      </c>
      <c r="BT322" s="160">
        <f>Assumptions!$N99*(1+Assumptions!$O99)^(BT$290-1)*Assumptions!$F99*30.4*Assumptions!BT222</f>
        <v>2638.3292459999998</v>
      </c>
      <c r="BU322" s="160">
        <f>Assumptions!$N99*(1+Assumptions!$O99)^(BU$290-1)*Assumptions!$F99*30.4*Assumptions!BU222</f>
        <v>2638.3292459999998</v>
      </c>
      <c r="BV322" s="160">
        <f>Assumptions!$N99*(1+Assumptions!$O99)^(BV$290-1)*Assumptions!$F99*30.4*Assumptions!BV222</f>
        <v>2638.3292459999998</v>
      </c>
      <c r="BW322" s="160">
        <f>Assumptions!$N99*(1+Assumptions!$O99)^(BW$290-1)*Assumptions!$F99*30.4*Assumptions!BW222</f>
        <v>2638.3292459999998</v>
      </c>
      <c r="BX322" s="160">
        <f>Assumptions!$N99*(1+Assumptions!$O99)^(BX$290-1)*Assumptions!$F99*30.4*Assumptions!BX222</f>
        <v>2638.3292459999998</v>
      </c>
      <c r="BY322" s="160">
        <f>Assumptions!$N99*(1+Assumptions!$O99)^(BY$290-1)*Assumptions!$F99*30.4*Assumptions!BY222</f>
        <v>2770.2457082999995</v>
      </c>
      <c r="BZ322" s="160">
        <f>Assumptions!$N99*(1+Assumptions!$O99)^(BZ$290-1)*Assumptions!$F99*30.4*Assumptions!BZ222</f>
        <v>2770.2457082999995</v>
      </c>
      <c r="CA322" s="160">
        <f>Assumptions!$N99*(1+Assumptions!$O99)^(CA$290-1)*Assumptions!$F99*30.4*Assumptions!CA222</f>
        <v>2770.2457082999995</v>
      </c>
      <c r="CB322" s="160">
        <f>Assumptions!$N99*(1+Assumptions!$O99)^(CB$290-1)*Assumptions!$F99*30.4*Assumptions!CB222</f>
        <v>2770.2457082999995</v>
      </c>
      <c r="CC322" s="160">
        <f>Assumptions!$N99*(1+Assumptions!$O99)^(CC$290-1)*Assumptions!$F99*30.4*Assumptions!CC222</f>
        <v>2770.2457082999995</v>
      </c>
      <c r="CD322" s="160">
        <f>Assumptions!$N99*(1+Assumptions!$O99)^(CD$290-1)*Assumptions!$F99*30.4*Assumptions!CD222</f>
        <v>2770.2457082999995</v>
      </c>
      <c r="CE322" s="160">
        <f>Assumptions!$N99*(1+Assumptions!$O99)^(CE$290-1)*Assumptions!$F99*30.4*Assumptions!CE222</f>
        <v>2770.2457082999995</v>
      </c>
      <c r="CF322" s="160">
        <f>Assumptions!$N99*(1+Assumptions!$O99)^(CF$290-1)*Assumptions!$F99*30.4*Assumptions!CF222</f>
        <v>2770.2457082999995</v>
      </c>
      <c r="CG322" s="160">
        <f>Assumptions!$N99*(1+Assumptions!$O99)^(CG$290-1)*Assumptions!$F99*30.4*Assumptions!CG222</f>
        <v>2770.2457082999995</v>
      </c>
      <c r="CH322" s="160">
        <f>Assumptions!$N99*(1+Assumptions!$O99)^(CH$290-1)*Assumptions!$F99*30.4*Assumptions!CH222</f>
        <v>2770.2457082999995</v>
      </c>
      <c r="CI322" s="160">
        <f>Assumptions!$N99*(1+Assumptions!$O99)^(CI$290-1)*Assumptions!$F99*30.4*Assumptions!CI222</f>
        <v>2770.2457082999995</v>
      </c>
      <c r="CJ322" s="160">
        <f>Assumptions!$N99*(1+Assumptions!$O99)^(CJ$290-1)*Assumptions!$F99*30.4*Assumptions!CJ222</f>
        <v>2770.2457082999995</v>
      </c>
      <c r="CK322" s="160">
        <f>Assumptions!$N99*(1+Assumptions!$O99)^(CK$290-1)*Assumptions!$F99*30.4*Assumptions!CK222</f>
        <v>2908.7579937150003</v>
      </c>
      <c r="CL322" s="160">
        <f>Assumptions!$N99*(1+Assumptions!$O99)^(CL$290-1)*Assumptions!$F99*30.4*Assumptions!CL222</f>
        <v>2908.7579937150003</v>
      </c>
      <c r="CM322" s="160">
        <f>Assumptions!$N99*(1+Assumptions!$O99)^(CM$290-1)*Assumptions!$F99*30.4*Assumptions!CM222</f>
        <v>2908.7579937150003</v>
      </c>
      <c r="CN322" s="160">
        <f>Assumptions!$N99*(1+Assumptions!$O99)^(CN$290-1)*Assumptions!$F99*30.4*Assumptions!CN222</f>
        <v>2908.7579937150003</v>
      </c>
      <c r="CO322" s="160">
        <f>Assumptions!$N99*(1+Assumptions!$O99)^(CO$290-1)*Assumptions!$F99*30.4*Assumptions!CO222</f>
        <v>2908.7579937150003</v>
      </c>
      <c r="CP322" s="160">
        <f>Assumptions!$N99*(1+Assumptions!$O99)^(CP$290-1)*Assumptions!$F99*30.4*Assumptions!CP222</f>
        <v>2908.7579937150003</v>
      </c>
      <c r="CQ322" s="160">
        <f>Assumptions!$N99*(1+Assumptions!$O99)^(CQ$290-1)*Assumptions!$F99*30.4*Assumptions!CQ222</f>
        <v>2908.7579937150003</v>
      </c>
      <c r="CR322" s="160">
        <f>Assumptions!$N99*(1+Assumptions!$O99)^(CR$290-1)*Assumptions!$F99*30.4*Assumptions!CR222</f>
        <v>2908.7579937150003</v>
      </c>
      <c r="CS322" s="160">
        <f>Assumptions!$N99*(1+Assumptions!$O99)^(CS$290-1)*Assumptions!$F99*30.4*Assumptions!CS222</f>
        <v>2908.7579937150003</v>
      </c>
      <c r="CT322" s="160">
        <f>Assumptions!$N99*(1+Assumptions!$O99)^(CT$290-1)*Assumptions!$F99*30.4*Assumptions!CT222</f>
        <v>2908.7579937150003</v>
      </c>
      <c r="CU322" s="160">
        <f>Assumptions!$N99*(1+Assumptions!$O99)^(CU$290-1)*Assumptions!$F99*30.4*Assumptions!CU222</f>
        <v>2908.7579937150003</v>
      </c>
      <c r="CV322" s="160">
        <f>Assumptions!$N99*(1+Assumptions!$O99)^(CV$290-1)*Assumptions!$F99*30.4*Assumptions!CV222</f>
        <v>2908.7579937150003</v>
      </c>
      <c r="CW322" s="160">
        <f>Assumptions!$N99*(1+Assumptions!$O99)^(CW$290-1)*Assumptions!$F99*30.4*Assumptions!CW222</f>
        <v>3054.1958934007498</v>
      </c>
      <c r="CX322" s="160">
        <f>Assumptions!$N99*(1+Assumptions!$O99)^(CX$290-1)*Assumptions!$F99*30.4*Assumptions!CX222</f>
        <v>3054.1958934007498</v>
      </c>
      <c r="CY322" s="160">
        <f>Assumptions!$N99*(1+Assumptions!$O99)^(CY$290-1)*Assumptions!$F99*30.4*Assumptions!CY222</f>
        <v>3054.1958934007498</v>
      </c>
      <c r="CZ322" s="160">
        <f>Assumptions!$N99*(1+Assumptions!$O99)^(CZ$290-1)*Assumptions!$F99*30.4*Assumptions!CZ222</f>
        <v>3054.1958934007498</v>
      </c>
      <c r="DA322" s="160">
        <f>Assumptions!$N99*(1+Assumptions!$O99)^(DA$290-1)*Assumptions!$F99*30.4*Assumptions!DA222</f>
        <v>3054.1958934007498</v>
      </c>
      <c r="DB322" s="160">
        <f>Assumptions!$N99*(1+Assumptions!$O99)^(DB$290-1)*Assumptions!$F99*30.4*Assumptions!DB222</f>
        <v>3054.1958934007498</v>
      </c>
      <c r="DC322" s="160">
        <f>Assumptions!$N99*(1+Assumptions!$O99)^(DC$290-1)*Assumptions!$F99*30.4*Assumptions!DC222</f>
        <v>3054.1958934007498</v>
      </c>
      <c r="DD322" s="160">
        <f>Assumptions!$N99*(1+Assumptions!$O99)^(DD$290-1)*Assumptions!$F99*30.4*Assumptions!DD222</f>
        <v>3054.1958934007498</v>
      </c>
      <c r="DE322" s="160">
        <f>Assumptions!$N99*(1+Assumptions!$O99)^(DE$290-1)*Assumptions!$F99*30.4*Assumptions!DE222</f>
        <v>3054.1958934007498</v>
      </c>
      <c r="DF322" s="160">
        <f>Assumptions!$N99*(1+Assumptions!$O99)^(DF$290-1)*Assumptions!$F99*30.4*Assumptions!DF222</f>
        <v>3054.1958934007498</v>
      </c>
      <c r="DG322" s="160">
        <f>Assumptions!$N99*(1+Assumptions!$O99)^(DG$290-1)*Assumptions!$F99*30.4*Assumptions!DG222</f>
        <v>3054.1958934007498</v>
      </c>
      <c r="DH322" s="160">
        <f>Assumptions!$N99*(1+Assumptions!$O99)^(DH$290-1)*Assumptions!$F99*30.4*Assumptions!DH222</f>
        <v>3054.1958934007498</v>
      </c>
      <c r="DI322" s="160">
        <f>Assumptions!$N99*(1+Assumptions!$O99)^(DI$290-1)*Assumptions!$F99*30.4*Assumptions!DI222</f>
        <v>3206.9056880707876</v>
      </c>
      <c r="DJ322" s="160">
        <f>Assumptions!$N99*(1+Assumptions!$O99)^(DJ$290-1)*Assumptions!$F99*30.4*Assumptions!DJ222</f>
        <v>3206.9056880707876</v>
      </c>
      <c r="DK322" s="160">
        <f>Assumptions!$N99*(1+Assumptions!$O99)^(DK$290-1)*Assumptions!$F99*30.4*Assumptions!DK222</f>
        <v>3206.9056880707876</v>
      </c>
      <c r="DL322" s="160">
        <f>Assumptions!$N99*(1+Assumptions!$O99)^(DL$290-1)*Assumptions!$F99*30.4*Assumptions!DL222</f>
        <v>3206.9056880707876</v>
      </c>
      <c r="DM322" s="160">
        <f>Assumptions!$N99*(1+Assumptions!$O99)^(DM$290-1)*Assumptions!$F99*30.4*Assumptions!DM222</f>
        <v>3206.9056880707876</v>
      </c>
      <c r="DN322" s="160">
        <f>Assumptions!$N99*(1+Assumptions!$O99)^(DN$290-1)*Assumptions!$F99*30.4*Assumptions!DN222</f>
        <v>3206.9056880707876</v>
      </c>
      <c r="DO322" s="160">
        <f>Assumptions!$N99*(1+Assumptions!$O99)^(DO$290-1)*Assumptions!$F99*30.4*Assumptions!DO222</f>
        <v>3206.9056880707876</v>
      </c>
      <c r="DP322" s="160">
        <f>Assumptions!$N99*(1+Assumptions!$O99)^(DP$290-1)*Assumptions!$F99*30.4*Assumptions!DP222</f>
        <v>3206.9056880707876</v>
      </c>
      <c r="DQ322" s="160">
        <f>Assumptions!$N99*(1+Assumptions!$O99)^(DQ$290-1)*Assumptions!$F99*30.4*Assumptions!DQ222</f>
        <v>3206.9056880707876</v>
      </c>
      <c r="DR322" s="160">
        <f>Assumptions!$N99*(1+Assumptions!$O99)^(DR$290-1)*Assumptions!$F99*30.4*Assumptions!DR222</f>
        <v>3206.9056880707876</v>
      </c>
      <c r="DS322" s="160">
        <f>Assumptions!$N99*(1+Assumptions!$O99)^(DS$290-1)*Assumptions!$F99*30.4*Assumptions!DS222</f>
        <v>3206.9056880707876</v>
      </c>
      <c r="DT322" s="160">
        <f>Assumptions!$N99*(1+Assumptions!$O99)^(DT$290-1)*Assumptions!$F99*30.4*Assumptions!DT222</f>
        <v>3206.9056880707876</v>
      </c>
      <c r="DU322" s="160">
        <f>Assumptions!$N99*(1+Assumptions!$O99)^(DU$290-1)*Assumptions!$F99*30.4*Assumptions!DU222</f>
        <v>3367.2509724743272</v>
      </c>
      <c r="DV322" s="160">
        <f>Assumptions!$N99*(1+Assumptions!$O99)^(DV$290-1)*Assumptions!$F99*30.4*Assumptions!DV222</f>
        <v>3367.2509724743272</v>
      </c>
      <c r="DW322" s="160">
        <f>Assumptions!$N99*(1+Assumptions!$O99)^(DW$290-1)*Assumptions!$F99*30.4*Assumptions!DW222</f>
        <v>3367.2509724743272</v>
      </c>
      <c r="DX322" s="160">
        <f>Assumptions!$N99*(1+Assumptions!$O99)^(DX$290-1)*Assumptions!$F99*30.4*Assumptions!DX222</f>
        <v>3367.2509724743272</v>
      </c>
      <c r="DY322" s="160">
        <f>Assumptions!$N99*(1+Assumptions!$O99)^(DY$290-1)*Assumptions!$F99*30.4*Assumptions!DY222</f>
        <v>3367.2509724743272</v>
      </c>
      <c r="DZ322" s="160">
        <f>Assumptions!$N99*(1+Assumptions!$O99)^(DZ$290-1)*Assumptions!$F99*30.4*Assumptions!DZ222</f>
        <v>3367.2509724743272</v>
      </c>
      <c r="EA322" s="160">
        <f>Assumptions!$N99*(1+Assumptions!$O99)^(EA$290-1)*Assumptions!$F99*30.4*Assumptions!EA222</f>
        <v>3367.2509724743272</v>
      </c>
      <c r="EB322" s="160">
        <f>Assumptions!$N99*(1+Assumptions!$O99)^(EB$290-1)*Assumptions!$F99*30.4*Assumptions!EB222</f>
        <v>3367.2509724743272</v>
      </c>
      <c r="EC322" s="160">
        <f>Assumptions!$N99*(1+Assumptions!$O99)^(EC$290-1)*Assumptions!$F99*30.4*Assumptions!EC222</f>
        <v>3367.2509724743272</v>
      </c>
      <c r="ED322" s="160">
        <f>Assumptions!$N99*(1+Assumptions!$O99)^(ED$290-1)*Assumptions!$F99*30.4*Assumptions!ED222</f>
        <v>3367.2509724743272</v>
      </c>
      <c r="EE322" s="160">
        <f>Assumptions!$N99*(1+Assumptions!$O99)^(EE$290-1)*Assumptions!$F99*30.4*Assumptions!EE222</f>
        <v>3367.2509724743272</v>
      </c>
      <c r="EF322" s="160">
        <f>Assumptions!$N99*(1+Assumptions!$O99)^(EF$290-1)*Assumptions!$F99*30.4*Assumptions!EF222</f>
        <v>3367.2509724743272</v>
      </c>
      <c r="EG322" s="160">
        <f>Assumptions!$N99*(1+Assumptions!$O99)^(EG$290-1)*Assumptions!$F99*30.4*Assumptions!EG222</f>
        <v>3535.6135210980442</v>
      </c>
      <c r="EH322" s="160">
        <f>Assumptions!$N99*(1+Assumptions!$O99)^(EH$290-1)*Assumptions!$F99*30.4*Assumptions!EH222</f>
        <v>3535.6135210980442</v>
      </c>
      <c r="EI322" s="160">
        <f>Assumptions!$N99*(1+Assumptions!$O99)^(EI$290-1)*Assumptions!$F99*30.4*Assumptions!EI222</f>
        <v>3535.6135210980442</v>
      </c>
      <c r="EJ322" s="160">
        <f>Assumptions!$N99*(1+Assumptions!$O99)^(EJ$290-1)*Assumptions!$F99*30.4*Assumptions!EJ222</f>
        <v>3535.6135210980442</v>
      </c>
      <c r="EK322" s="160">
        <f>Assumptions!$N99*(1+Assumptions!$O99)^(EK$290-1)*Assumptions!$F99*30.4*Assumptions!EK222</f>
        <v>3535.6135210980442</v>
      </c>
      <c r="EL322" s="160">
        <f>Assumptions!$N99*(1+Assumptions!$O99)^(EL$290-1)*Assumptions!$F99*30.4*Assumptions!EL222</f>
        <v>3535.6135210980442</v>
      </c>
      <c r="EM322" s="160">
        <f>Assumptions!$N99*(1+Assumptions!$O99)^(EM$290-1)*Assumptions!$F99*30.4*Assumptions!EM222</f>
        <v>3535.6135210980442</v>
      </c>
      <c r="EN322" s="160">
        <f>Assumptions!$N99*(1+Assumptions!$O99)^(EN$290-1)*Assumptions!$F99*30.4*Assumptions!EN222</f>
        <v>3535.6135210980442</v>
      </c>
      <c r="EO322" s="160">
        <f>Assumptions!$N99*(1+Assumptions!$O99)^(EO$290-1)*Assumptions!$F99*30.4*Assumptions!EO222</f>
        <v>3535.6135210980442</v>
      </c>
      <c r="EP322" s="160">
        <f>Assumptions!$N99*(1+Assumptions!$O99)^(EP$290-1)*Assumptions!$F99*30.4*Assumptions!EP222</f>
        <v>3535.6135210980442</v>
      </c>
      <c r="EQ322" s="160">
        <f>Assumptions!$N99*(1+Assumptions!$O99)^(EQ$290-1)*Assumptions!$F99*30.4*Assumptions!EQ222</f>
        <v>3535.6135210980442</v>
      </c>
      <c r="ER322" s="160">
        <f>Assumptions!$N99*(1+Assumptions!$O99)^(ER$290-1)*Assumptions!$F99*30.4*Assumptions!ER222</f>
        <v>3535.6135210980442</v>
      </c>
      <c r="ES322" s="160">
        <f>Assumptions!$N99*(1+Assumptions!$O99)^(ES$290-1)*Assumptions!$F99*30.4*Assumptions!ES222</f>
        <v>3712.3941971529453</v>
      </c>
      <c r="ET322" s="160">
        <f>Assumptions!$N99*(1+Assumptions!$O99)^(ET$290-1)*Assumptions!$F99*30.4*Assumptions!ET222</f>
        <v>0</v>
      </c>
      <c r="EU322" s="160">
        <f>Assumptions!$N99*(1+Assumptions!$O99)^(EU$290-1)*Assumptions!$F99*30.4*Assumptions!EU222</f>
        <v>0</v>
      </c>
      <c r="EV322" s="160">
        <f>Assumptions!$N99*(1+Assumptions!$O99)^(EV$290-1)*Assumptions!$F99*30.4*Assumptions!EV222</f>
        <v>0</v>
      </c>
      <c r="EW322" s="160">
        <f>Assumptions!$N99*(1+Assumptions!$O99)^(EW$290-1)*Assumptions!$F99*30.4*Assumptions!EW222</f>
        <v>0</v>
      </c>
      <c r="EX322" s="160">
        <f>Assumptions!$N99*(1+Assumptions!$O99)^(EX$290-1)*Assumptions!$F99*30.4*Assumptions!EX222</f>
        <v>0</v>
      </c>
      <c r="EY322" s="160">
        <f>Assumptions!$N99*(1+Assumptions!$O99)^(EY$290-1)*Assumptions!$F99*30.4*Assumptions!EY222</f>
        <v>0</v>
      </c>
      <c r="EZ322" s="160">
        <f>Assumptions!$N99*(1+Assumptions!$O99)^(EZ$290-1)*Assumptions!$F99*30.4*Assumptions!EZ222</f>
        <v>0</v>
      </c>
      <c r="FA322" s="160">
        <f>Assumptions!$N99*(1+Assumptions!$O99)^(FA$290-1)*Assumptions!$F99*30.4*Assumptions!FA222</f>
        <v>0</v>
      </c>
      <c r="FB322" s="160">
        <f>Assumptions!$N99*(1+Assumptions!$O99)^(FB$290-1)*Assumptions!$F99*30.4*Assumptions!FB222</f>
        <v>0</v>
      </c>
      <c r="FC322" s="160">
        <f>Assumptions!$N99*(1+Assumptions!$O99)^(FC$290-1)*Assumptions!$F99*30.4*Assumptions!FC222</f>
        <v>0</v>
      </c>
      <c r="FD322" s="160">
        <f>Assumptions!$N99*(1+Assumptions!$O99)^(FD$290-1)*Assumptions!$F99*30.4*Assumptions!FD222</f>
        <v>0</v>
      </c>
      <c r="FE322" s="160">
        <f>Assumptions!$N99*(1+Assumptions!$O99)^(FE$290-1)*Assumptions!$F99*30.4*Assumptions!FE222</f>
        <v>0</v>
      </c>
      <c r="FF322" s="160">
        <f>Assumptions!$N99*(1+Assumptions!$O99)^(FF$290-1)*Assumptions!$F99*30.4*Assumptions!FF222</f>
        <v>0</v>
      </c>
      <c r="FG322" s="160">
        <f>Assumptions!$N99*(1+Assumptions!$O99)^(FG$290-1)*Assumptions!$F99*30.4*Assumptions!FG222</f>
        <v>0</v>
      </c>
      <c r="FH322" s="160">
        <f>Assumptions!$N99*(1+Assumptions!$O99)^(FH$290-1)*Assumptions!$F99*30.4*Assumptions!FH222</f>
        <v>0</v>
      </c>
      <c r="FI322" s="160">
        <f>Assumptions!$N99*(1+Assumptions!$O99)^(FI$290-1)*Assumptions!$F99*30.4*Assumptions!FI222</f>
        <v>0</v>
      </c>
      <c r="FJ322" s="160">
        <f>Assumptions!$N99*(1+Assumptions!$O99)^(FJ$290-1)*Assumptions!$F99*30.4*Assumptions!FJ222</f>
        <v>0</v>
      </c>
      <c r="FK322" s="160">
        <f>Assumptions!$N99*(1+Assumptions!$O99)^(FK$290-1)*Assumptions!$F99*30.4*Assumptions!FK222</f>
        <v>0</v>
      </c>
      <c r="FL322" s="160">
        <f>Assumptions!$N99*(1+Assumptions!$O99)^(FL$290-1)*Assumptions!$F99*30.4*Assumptions!FL222</f>
        <v>0</v>
      </c>
      <c r="FM322" s="160">
        <f>Assumptions!$N99*(1+Assumptions!$O99)^(FM$290-1)*Assumptions!$F99*30.4*Assumptions!FM222</f>
        <v>0</v>
      </c>
      <c r="FN322" s="160">
        <f>Assumptions!$N99*(1+Assumptions!$O99)^(FN$290-1)*Assumptions!$F99*30.4*Assumptions!FN222</f>
        <v>0</v>
      </c>
      <c r="FO322" s="160">
        <f>Assumptions!$N99*(1+Assumptions!$O99)^(FO$290-1)*Assumptions!$F99*30.4*Assumptions!FO222</f>
        <v>0</v>
      </c>
      <c r="FP322" s="160">
        <f>Assumptions!$N99*(1+Assumptions!$O99)^(FP$290-1)*Assumptions!$F99*30.4*Assumptions!FP222</f>
        <v>0</v>
      </c>
      <c r="FQ322" s="160">
        <f>Assumptions!$N99*(1+Assumptions!$O99)^(FQ$290-1)*Assumptions!$F99*30.4*Assumptions!FQ222</f>
        <v>0</v>
      </c>
      <c r="FR322" s="160">
        <f>Assumptions!$N99*(1+Assumptions!$O99)^(FR$290-1)*Assumptions!$F99*30.4*Assumptions!FR222</f>
        <v>0</v>
      </c>
      <c r="FS322" s="160">
        <f>Assumptions!$N99*(1+Assumptions!$O99)^(FS$290-1)*Assumptions!$F99*30.4*Assumptions!FS222</f>
        <v>0</v>
      </c>
      <c r="FT322" s="160">
        <f>Assumptions!$N99*(1+Assumptions!$O99)^(FT$290-1)*Assumptions!$F99*30.4*Assumptions!FT222</f>
        <v>0</v>
      </c>
      <c r="FU322" s="160">
        <f>Assumptions!$N99*(1+Assumptions!$O99)^(FU$290-1)*Assumptions!$F99*30.4*Assumptions!FU222</f>
        <v>0</v>
      </c>
      <c r="FV322" s="160">
        <f>Assumptions!$N99*(1+Assumptions!$O99)^(FV$290-1)*Assumptions!$F99*30.4*Assumptions!FV222</f>
        <v>0</v>
      </c>
      <c r="FW322" s="160">
        <f>Assumptions!$N99*(1+Assumptions!$O99)^(FW$290-1)*Assumptions!$F99*30.4*Assumptions!FW222</f>
        <v>0</v>
      </c>
      <c r="FX322" s="160">
        <f>Assumptions!$N99*(1+Assumptions!$O99)^(FX$290-1)*Assumptions!$F99*30.4*Assumptions!FX222</f>
        <v>0</v>
      </c>
      <c r="FY322" s="160">
        <f>Assumptions!$N99*(1+Assumptions!$O99)^(FY$290-1)*Assumptions!$F99*30.4*Assumptions!FY222</f>
        <v>0</v>
      </c>
      <c r="FZ322" s="160">
        <f>Assumptions!$N99*(1+Assumptions!$O99)^(FZ$290-1)*Assumptions!$F99*30.4*Assumptions!FZ222</f>
        <v>0</v>
      </c>
      <c r="GA322" s="160">
        <f>Assumptions!$N99*(1+Assumptions!$O99)^(GA$290-1)*Assumptions!$F99*30.4*Assumptions!GA222</f>
        <v>0</v>
      </c>
      <c r="GB322" s="160">
        <f>Assumptions!$N99*(1+Assumptions!$O99)^(GB$290-1)*Assumptions!$F99*30.4*Assumptions!GB222</f>
        <v>0</v>
      </c>
      <c r="GC322" s="160">
        <f>Assumptions!$N99*(1+Assumptions!$O99)^(GC$290-1)*Assumptions!$F99*30.4*Assumptions!GC222</f>
        <v>0</v>
      </c>
      <c r="GD322" s="160">
        <f>Assumptions!$N99*(1+Assumptions!$O99)^(GD$290-1)*Assumptions!$F99*30.4*Assumptions!GD222</f>
        <v>0</v>
      </c>
      <c r="GE322" s="160">
        <f>Assumptions!$N99*(1+Assumptions!$O99)^(GE$290-1)*Assumptions!$F99*30.4*Assumptions!GE222</f>
        <v>0</v>
      </c>
      <c r="GF322" s="160">
        <f>Assumptions!$N99*(1+Assumptions!$O99)^(GF$290-1)*Assumptions!$F99*30.4*Assumptions!GF222</f>
        <v>0</v>
      </c>
      <c r="GG322" s="160">
        <f>Assumptions!$N99*(1+Assumptions!$O99)^(GG$290-1)*Assumptions!$F99*30.4*Assumptions!GG222</f>
        <v>0</v>
      </c>
    </row>
    <row r="324" spans="2:317">
      <c r="D324" s="145"/>
      <c r="E324" s="400"/>
      <c r="F324" s="400"/>
      <c r="G324" s="400"/>
      <c r="H324" s="400"/>
      <c r="I324" s="400"/>
      <c r="J324" s="400"/>
      <c r="K324" s="400"/>
      <c r="L324" s="400"/>
      <c r="M324" s="400"/>
      <c r="N324" s="400"/>
      <c r="O324" s="400"/>
      <c r="P324" s="400"/>
      <c r="Q324" s="400"/>
      <c r="R324" s="400"/>
      <c r="S324" s="400"/>
      <c r="T324" s="400"/>
      <c r="U324" s="400"/>
      <c r="V324" s="400"/>
      <c r="W324" s="400"/>
      <c r="X324" s="400"/>
      <c r="Y324" s="400"/>
      <c r="Z324" s="400"/>
      <c r="AA324" s="400"/>
      <c r="AB324" s="400"/>
      <c r="AC324" s="400"/>
      <c r="AD324" s="400"/>
      <c r="AE324" s="400"/>
      <c r="AF324" s="400"/>
      <c r="AG324" s="400"/>
      <c r="AH324" s="400"/>
      <c r="AI324" s="400"/>
      <c r="AJ324" s="400"/>
      <c r="AK324" s="400"/>
      <c r="AL324" s="400"/>
      <c r="AM324" s="400"/>
      <c r="AN324" s="400"/>
      <c r="AO324" s="400"/>
      <c r="AP324" s="400"/>
      <c r="AQ324" s="400"/>
      <c r="AR324" s="400"/>
      <c r="AS324" s="400"/>
      <c r="AT324" s="400"/>
      <c r="AU324" s="400"/>
      <c r="AV324" s="400"/>
      <c r="AW324" s="400"/>
      <c r="AX324" s="400"/>
      <c r="AY324" s="400"/>
      <c r="AZ324" s="400"/>
      <c r="BA324" s="400"/>
      <c r="BB324" s="400"/>
      <c r="BC324" s="400"/>
      <c r="BD324" s="400"/>
      <c r="BE324" s="400"/>
      <c r="BF324" s="400"/>
      <c r="BG324" s="400"/>
      <c r="BH324" s="400"/>
      <c r="BI324" s="400"/>
      <c r="BJ324" s="400"/>
      <c r="BK324" s="400"/>
      <c r="BL324" s="400"/>
      <c r="BM324" s="400"/>
      <c r="BN324" s="400"/>
      <c r="BO324" s="400"/>
      <c r="BP324" s="400"/>
      <c r="BQ324" s="400"/>
      <c r="BR324" s="400"/>
      <c r="BS324" s="400"/>
      <c r="BT324" s="400"/>
      <c r="BU324" s="400"/>
      <c r="BV324" s="400"/>
      <c r="BW324" s="400"/>
      <c r="BX324" s="400"/>
      <c r="BY324" s="400"/>
      <c r="BZ324" s="400"/>
      <c r="CA324" s="400"/>
      <c r="CB324" s="400"/>
      <c r="CC324" s="400"/>
      <c r="CD324" s="400"/>
      <c r="CE324" s="400"/>
      <c r="CF324" s="400"/>
      <c r="CG324" s="400"/>
      <c r="CH324" s="400"/>
      <c r="CI324" s="400"/>
      <c r="CJ324" s="400"/>
      <c r="CK324" s="400"/>
      <c r="CL324" s="400"/>
      <c r="CM324" s="400"/>
      <c r="CN324" s="400"/>
      <c r="CO324" s="400"/>
      <c r="CP324" s="400"/>
      <c r="CQ324" s="400"/>
      <c r="CR324" s="400"/>
      <c r="CS324" s="400"/>
      <c r="CT324" s="400"/>
      <c r="CU324" s="400"/>
      <c r="CV324" s="400"/>
      <c r="CW324" s="400"/>
      <c r="CX324" s="400"/>
      <c r="CY324" s="400"/>
      <c r="CZ324" s="400"/>
      <c r="DA324" s="400"/>
      <c r="DB324" s="400"/>
      <c r="DC324" s="400"/>
      <c r="DD324" s="400"/>
      <c r="DE324" s="400"/>
      <c r="DF324" s="400"/>
      <c r="DG324" s="400"/>
      <c r="DH324" s="400"/>
      <c r="DI324" s="400"/>
      <c r="DJ324" s="400"/>
      <c r="DK324" s="400"/>
      <c r="DL324" s="400"/>
      <c r="DM324" s="400"/>
      <c r="DN324" s="400"/>
      <c r="DO324" s="400"/>
      <c r="DP324" s="400"/>
      <c r="DQ324" s="400"/>
      <c r="DR324" s="400"/>
      <c r="DS324" s="400"/>
      <c r="DT324" s="400"/>
      <c r="DU324" s="400"/>
      <c r="DV324" s="400"/>
      <c r="DW324" s="400"/>
      <c r="DX324" s="400"/>
      <c r="DY324" s="400"/>
      <c r="DZ324" s="400"/>
      <c r="EA324" s="400"/>
      <c r="EB324" s="400"/>
      <c r="EC324" s="400"/>
      <c r="ED324" s="400"/>
      <c r="EE324" s="400"/>
      <c r="EF324" s="400"/>
      <c r="EG324" s="400"/>
      <c r="EH324" s="400"/>
      <c r="EI324" s="400"/>
      <c r="EJ324" s="400"/>
      <c r="EK324" s="400"/>
      <c r="EL324" s="400"/>
      <c r="EM324" s="400"/>
      <c r="EN324" s="400"/>
      <c r="EO324" s="400"/>
      <c r="EP324" s="400"/>
      <c r="EQ324" s="400"/>
      <c r="ER324" s="400"/>
      <c r="ES324" s="400"/>
      <c r="ET324" s="400"/>
      <c r="EU324" s="400"/>
      <c r="EV324" s="400"/>
      <c r="EW324" s="400"/>
      <c r="EX324" s="400"/>
      <c r="EY324" s="400"/>
      <c r="EZ324" s="400"/>
      <c r="FA324" s="400"/>
      <c r="FB324" s="400"/>
      <c r="FC324" s="400"/>
      <c r="FD324" s="400"/>
      <c r="FE324" s="400"/>
      <c r="FF324" s="400"/>
      <c r="FG324" s="400"/>
      <c r="FH324" s="400"/>
      <c r="FI324" s="400"/>
      <c r="FJ324" s="400"/>
      <c r="FK324" s="400"/>
      <c r="FL324" s="400"/>
      <c r="FM324" s="400"/>
      <c r="FN324" s="400"/>
      <c r="FO324" s="400"/>
      <c r="FP324" s="400"/>
      <c r="FQ324" s="400"/>
      <c r="FR324" s="400"/>
      <c r="FS324" s="400"/>
      <c r="FT324" s="400"/>
      <c r="FU324" s="400"/>
      <c r="FV324" s="400"/>
      <c r="FW324" s="400"/>
      <c r="FX324" s="400"/>
      <c r="FY324" s="400"/>
      <c r="FZ324" s="400"/>
      <c r="GA324" s="400"/>
      <c r="GB324" s="400"/>
      <c r="GC324" s="400"/>
      <c r="GD324" s="400"/>
      <c r="GE324" s="400"/>
      <c r="GF324" s="400"/>
      <c r="GG324" s="400"/>
      <c r="GH324" s="400"/>
      <c r="GI324" s="400"/>
      <c r="GJ324" s="400"/>
      <c r="GK324" s="400"/>
      <c r="GL324" s="400"/>
      <c r="GM324" s="400"/>
      <c r="GN324" s="400"/>
      <c r="GO324" s="400"/>
      <c r="GP324" s="400"/>
      <c r="GQ324" s="400"/>
      <c r="GR324" s="400"/>
      <c r="GS324" s="400"/>
      <c r="GT324" s="400"/>
      <c r="GU324" s="400"/>
      <c r="GV324" s="400"/>
      <c r="GW324" s="400"/>
      <c r="GX324" s="400"/>
      <c r="GY324" s="400"/>
      <c r="GZ324" s="400"/>
      <c r="HA324" s="400"/>
      <c r="HB324" s="400"/>
      <c r="HC324" s="400"/>
      <c r="HD324" s="400"/>
      <c r="HE324" s="400"/>
      <c r="HF324" s="400"/>
      <c r="HG324" s="400"/>
      <c r="HH324" s="400"/>
      <c r="HI324" s="400"/>
      <c r="HJ324" s="400"/>
      <c r="HK324" s="400"/>
      <c r="HL324" s="400"/>
      <c r="HM324" s="400"/>
      <c r="HN324" s="400"/>
      <c r="HO324" s="400"/>
      <c r="HP324" s="400"/>
      <c r="HQ324" s="400"/>
      <c r="HR324" s="400"/>
      <c r="HS324" s="400"/>
      <c r="HT324" s="400"/>
      <c r="HU324" s="400"/>
      <c r="HV324" s="400"/>
      <c r="HW324" s="400"/>
      <c r="HX324" s="400"/>
      <c r="HY324" s="400"/>
      <c r="HZ324" s="400"/>
      <c r="IA324" s="400"/>
      <c r="IB324" s="400"/>
      <c r="IC324" s="400"/>
      <c r="ID324" s="400"/>
      <c r="IE324" s="400"/>
      <c r="IF324" s="400"/>
      <c r="IG324" s="400"/>
      <c r="IH324" s="400"/>
      <c r="II324" s="400"/>
      <c r="IJ324" s="400"/>
      <c r="IK324" s="400"/>
      <c r="IL324" s="400"/>
      <c r="IM324" s="400"/>
      <c r="IN324" s="400"/>
      <c r="IO324" s="400"/>
      <c r="IP324" s="400"/>
      <c r="IQ324" s="400"/>
      <c r="IR324" s="400"/>
      <c r="IS324" s="400"/>
      <c r="IT324" s="400"/>
      <c r="IU324" s="400"/>
      <c r="IV324" s="400"/>
      <c r="IW324" s="400"/>
      <c r="IX324" s="400"/>
      <c r="IY324" s="400"/>
      <c r="IZ324" s="400"/>
      <c r="JA324" s="400"/>
      <c r="JB324" s="400"/>
      <c r="JC324" s="400"/>
      <c r="JD324" s="400"/>
      <c r="JE324" s="400"/>
      <c r="JF324" s="400"/>
      <c r="JG324" s="400"/>
      <c r="JH324" s="400"/>
      <c r="JI324" s="400"/>
      <c r="JJ324" s="400"/>
      <c r="JK324" s="400"/>
      <c r="JL324" s="400"/>
      <c r="JM324" s="400"/>
      <c r="JN324" s="400"/>
      <c r="JO324" s="400"/>
      <c r="JP324" s="400"/>
      <c r="JQ324" s="400"/>
      <c r="JR324" s="400"/>
      <c r="JS324" s="400"/>
      <c r="JT324" s="400"/>
      <c r="JU324" s="400"/>
      <c r="JV324" s="400"/>
      <c r="JW324" s="400"/>
      <c r="JX324" s="400"/>
      <c r="JY324" s="400"/>
      <c r="JZ324" s="400"/>
      <c r="KA324" s="400"/>
      <c r="KB324" s="400"/>
      <c r="KC324" s="400"/>
      <c r="KD324" s="400"/>
      <c r="KE324" s="400"/>
      <c r="KF324" s="400"/>
      <c r="KG324" s="400"/>
      <c r="KH324" s="400"/>
      <c r="KI324" s="400"/>
      <c r="KJ324" s="400"/>
      <c r="KK324" s="400"/>
      <c r="KL324" s="400"/>
      <c r="KM324" s="400"/>
      <c r="KN324" s="400"/>
      <c r="KO324" s="400"/>
      <c r="KP324" s="400"/>
      <c r="KQ324" s="400"/>
      <c r="KR324" s="400"/>
      <c r="KS324" s="400"/>
      <c r="KT324" s="400"/>
      <c r="KU324" s="400"/>
      <c r="KV324" s="400"/>
      <c r="KW324" s="400"/>
      <c r="KX324" s="400"/>
      <c r="KY324" s="400"/>
      <c r="KZ324" s="400"/>
      <c r="LA324" s="400"/>
      <c r="LB324" s="400"/>
      <c r="LC324" s="400"/>
      <c r="LD324" s="400"/>
      <c r="LE324" s="400"/>
    </row>
    <row r="325" spans="2:317">
      <c r="D325" s="145" t="s">
        <v>517</v>
      </c>
      <c r="E325" s="400">
        <f>ROUNDUP(E326/12,0)</f>
        <v>1</v>
      </c>
      <c r="F325" s="400">
        <f t="shared" ref="F325:L325" si="398">ROUNDUP(F326/12,0)</f>
        <v>1</v>
      </c>
      <c r="G325" s="400">
        <f t="shared" si="398"/>
        <v>1</v>
      </c>
      <c r="H325" s="400">
        <f t="shared" si="398"/>
        <v>1</v>
      </c>
      <c r="I325" s="400">
        <f t="shared" si="398"/>
        <v>1</v>
      </c>
      <c r="J325" s="400">
        <f t="shared" si="398"/>
        <v>1</v>
      </c>
      <c r="K325" s="400">
        <f t="shared" si="398"/>
        <v>1</v>
      </c>
      <c r="L325" s="400">
        <f t="shared" si="398"/>
        <v>1</v>
      </c>
      <c r="M325" s="400">
        <f t="shared" ref="M325" si="399">ROUNDUP(M326/12,0)</f>
        <v>1</v>
      </c>
      <c r="N325" s="400">
        <f t="shared" ref="N325" si="400">ROUNDUP(N326/12,0)</f>
        <v>1</v>
      </c>
      <c r="O325" s="400">
        <f t="shared" ref="O325" si="401">ROUNDUP(O326/12,0)</f>
        <v>1</v>
      </c>
      <c r="P325" s="400">
        <f t="shared" ref="P325" si="402">ROUNDUP(P326/12,0)</f>
        <v>1</v>
      </c>
      <c r="Q325" s="400">
        <f t="shared" ref="Q325" si="403">ROUNDUP(Q326/12,0)</f>
        <v>2</v>
      </c>
      <c r="R325" s="400">
        <f t="shared" ref="R325:S325" si="404">ROUNDUP(R326/12,0)</f>
        <v>2</v>
      </c>
      <c r="S325" s="400">
        <f t="shared" si="404"/>
        <v>2</v>
      </c>
      <c r="T325" s="400">
        <f t="shared" ref="T325" si="405">ROUNDUP(T326/12,0)</f>
        <v>2</v>
      </c>
      <c r="U325" s="400">
        <f t="shared" ref="U325" si="406">ROUNDUP(U326/12,0)</f>
        <v>2</v>
      </c>
      <c r="V325" s="400">
        <f t="shared" ref="V325" si="407">ROUNDUP(V326/12,0)</f>
        <v>2</v>
      </c>
      <c r="W325" s="400">
        <f t="shared" ref="W325" si="408">ROUNDUP(W326/12,0)</f>
        <v>2</v>
      </c>
      <c r="X325" s="400">
        <f t="shared" ref="X325" si="409">ROUNDUP(X326/12,0)</f>
        <v>2</v>
      </c>
      <c r="Y325" s="400">
        <f t="shared" ref="Y325:Z325" si="410">ROUNDUP(Y326/12,0)</f>
        <v>2</v>
      </c>
      <c r="Z325" s="400">
        <f t="shared" si="410"/>
        <v>2</v>
      </c>
      <c r="AA325" s="400">
        <f t="shared" ref="AA325" si="411">ROUNDUP(AA326/12,0)</f>
        <v>2</v>
      </c>
      <c r="AB325" s="400">
        <f t="shared" ref="AB325" si="412">ROUNDUP(AB326/12,0)</f>
        <v>2</v>
      </c>
      <c r="AC325" s="400">
        <f t="shared" ref="AC325" si="413">ROUNDUP(AC326/12,0)</f>
        <v>3</v>
      </c>
      <c r="AD325" s="400">
        <f t="shared" ref="AD325" si="414">ROUNDUP(AD326/12,0)</f>
        <v>3</v>
      </c>
      <c r="AE325" s="400">
        <f t="shared" ref="AE325" si="415">ROUNDUP(AE326/12,0)</f>
        <v>3</v>
      </c>
      <c r="AF325" s="400">
        <f t="shared" ref="AF325:AG325" si="416">ROUNDUP(AF326/12,0)</f>
        <v>3</v>
      </c>
      <c r="AG325" s="400">
        <f t="shared" si="416"/>
        <v>3</v>
      </c>
      <c r="AH325" s="400">
        <f t="shared" ref="AH325" si="417">ROUNDUP(AH326/12,0)</f>
        <v>3</v>
      </c>
      <c r="AI325" s="400">
        <f t="shared" ref="AI325" si="418">ROUNDUP(AI326/12,0)</f>
        <v>3</v>
      </c>
      <c r="AJ325" s="400">
        <f t="shared" ref="AJ325" si="419">ROUNDUP(AJ326/12,0)</f>
        <v>3</v>
      </c>
      <c r="AK325" s="400">
        <f t="shared" ref="AK325" si="420">ROUNDUP(AK326/12,0)</f>
        <v>3</v>
      </c>
      <c r="AL325" s="400">
        <f t="shared" ref="AL325" si="421">ROUNDUP(AL326/12,0)</f>
        <v>3</v>
      </c>
      <c r="AM325" s="400">
        <f t="shared" ref="AM325:AN325" si="422">ROUNDUP(AM326/12,0)</f>
        <v>3</v>
      </c>
      <c r="AN325" s="400">
        <f t="shared" si="422"/>
        <v>3</v>
      </c>
      <c r="AO325" s="400">
        <f t="shared" ref="AO325" si="423">ROUNDUP(AO326/12,0)</f>
        <v>4</v>
      </c>
      <c r="AP325" s="400">
        <f t="shared" ref="AP325" si="424">ROUNDUP(AP326/12,0)</f>
        <v>4</v>
      </c>
      <c r="AQ325" s="400">
        <f t="shared" ref="AQ325" si="425">ROUNDUP(AQ326/12,0)</f>
        <v>4</v>
      </c>
      <c r="AR325" s="400">
        <f t="shared" ref="AR325" si="426">ROUNDUP(AR326/12,0)</f>
        <v>4</v>
      </c>
      <c r="AS325" s="400">
        <f t="shared" ref="AS325" si="427">ROUNDUP(AS326/12,0)</f>
        <v>4</v>
      </c>
      <c r="AT325" s="400">
        <f t="shared" ref="AT325:AU325" si="428">ROUNDUP(AT326/12,0)</f>
        <v>4</v>
      </c>
      <c r="AU325" s="400">
        <f t="shared" si="428"/>
        <v>4</v>
      </c>
      <c r="AV325" s="400">
        <f t="shared" ref="AV325" si="429">ROUNDUP(AV326/12,0)</f>
        <v>4</v>
      </c>
      <c r="AW325" s="400">
        <f t="shared" ref="AW325" si="430">ROUNDUP(AW326/12,0)</f>
        <v>4</v>
      </c>
      <c r="AX325" s="400">
        <f t="shared" ref="AX325" si="431">ROUNDUP(AX326/12,0)</f>
        <v>4</v>
      </c>
      <c r="AY325" s="400">
        <f t="shared" ref="AY325" si="432">ROUNDUP(AY326/12,0)</f>
        <v>4</v>
      </c>
      <c r="AZ325" s="400">
        <f t="shared" ref="AZ325" si="433">ROUNDUP(AZ326/12,0)</f>
        <v>4</v>
      </c>
      <c r="BA325" s="400">
        <f t="shared" ref="BA325:BB325" si="434">ROUNDUP(BA326/12,0)</f>
        <v>5</v>
      </c>
      <c r="BB325" s="400">
        <f t="shared" si="434"/>
        <v>5</v>
      </c>
      <c r="BC325" s="400">
        <f t="shared" ref="BC325" si="435">ROUNDUP(BC326/12,0)</f>
        <v>5</v>
      </c>
      <c r="BD325" s="400">
        <f t="shared" ref="BD325" si="436">ROUNDUP(BD326/12,0)</f>
        <v>5</v>
      </c>
      <c r="BE325" s="400">
        <f t="shared" ref="BE325" si="437">ROUNDUP(BE326/12,0)</f>
        <v>5</v>
      </c>
      <c r="BF325" s="400">
        <f t="shared" ref="BF325" si="438">ROUNDUP(BF326/12,0)</f>
        <v>5</v>
      </c>
      <c r="BG325" s="400">
        <f t="shared" ref="BG325" si="439">ROUNDUP(BG326/12,0)</f>
        <v>5</v>
      </c>
      <c r="BH325" s="400">
        <f t="shared" ref="BH325:BI325" si="440">ROUNDUP(BH326/12,0)</f>
        <v>5</v>
      </c>
      <c r="BI325" s="400">
        <f t="shared" si="440"/>
        <v>5</v>
      </c>
      <c r="BJ325" s="400">
        <f t="shared" ref="BJ325" si="441">ROUNDUP(BJ326/12,0)</f>
        <v>5</v>
      </c>
      <c r="BK325" s="400">
        <f t="shared" ref="BK325" si="442">ROUNDUP(BK326/12,0)</f>
        <v>5</v>
      </c>
      <c r="BL325" s="400">
        <f t="shared" ref="BL325" si="443">ROUNDUP(BL326/12,0)</f>
        <v>5</v>
      </c>
      <c r="BM325" s="400">
        <f t="shared" ref="BM325" si="444">ROUNDUP(BM326/12,0)</f>
        <v>6</v>
      </c>
      <c r="BN325" s="400">
        <f t="shared" ref="BN325" si="445">ROUNDUP(BN326/12,0)</f>
        <v>6</v>
      </c>
      <c r="BO325" s="400">
        <f t="shared" ref="BO325:BP325" si="446">ROUNDUP(BO326/12,0)</f>
        <v>6</v>
      </c>
      <c r="BP325" s="400">
        <f t="shared" si="446"/>
        <v>6</v>
      </c>
      <c r="BQ325" s="400">
        <f t="shared" ref="BQ325" si="447">ROUNDUP(BQ326/12,0)</f>
        <v>6</v>
      </c>
      <c r="BR325" s="400">
        <f t="shared" ref="BR325" si="448">ROUNDUP(BR326/12,0)</f>
        <v>6</v>
      </c>
      <c r="BS325" s="400">
        <f t="shared" ref="BS325" si="449">ROUNDUP(BS326/12,0)</f>
        <v>6</v>
      </c>
      <c r="BT325" s="400">
        <f t="shared" ref="BT325" si="450">ROUNDUP(BT326/12,0)</f>
        <v>6</v>
      </c>
      <c r="BU325" s="400">
        <f t="shared" ref="BU325" si="451">ROUNDUP(BU326/12,0)</f>
        <v>6</v>
      </c>
      <c r="BV325" s="400">
        <f t="shared" ref="BV325:BW325" si="452">ROUNDUP(BV326/12,0)</f>
        <v>6</v>
      </c>
      <c r="BW325" s="400">
        <f t="shared" si="452"/>
        <v>6</v>
      </c>
      <c r="BX325" s="400">
        <f t="shared" ref="BX325" si="453">ROUNDUP(BX326/12,0)</f>
        <v>6</v>
      </c>
      <c r="BY325" s="400">
        <f t="shared" ref="BY325" si="454">ROUNDUP(BY326/12,0)</f>
        <v>7</v>
      </c>
      <c r="BZ325" s="400">
        <f t="shared" ref="BZ325" si="455">ROUNDUP(BZ326/12,0)</f>
        <v>7</v>
      </c>
      <c r="CA325" s="400">
        <f t="shared" ref="CA325" si="456">ROUNDUP(CA326/12,0)</f>
        <v>7</v>
      </c>
      <c r="CB325" s="400">
        <f t="shared" ref="CB325" si="457">ROUNDUP(CB326/12,0)</f>
        <v>7</v>
      </c>
      <c r="CC325" s="400">
        <f t="shared" ref="CC325:CD325" si="458">ROUNDUP(CC326/12,0)</f>
        <v>7</v>
      </c>
      <c r="CD325" s="400">
        <f t="shared" si="458"/>
        <v>7</v>
      </c>
      <c r="CE325" s="400">
        <f t="shared" ref="CE325" si="459">ROUNDUP(CE326/12,0)</f>
        <v>7</v>
      </c>
      <c r="CF325" s="400">
        <f t="shared" ref="CF325" si="460">ROUNDUP(CF326/12,0)</f>
        <v>7</v>
      </c>
      <c r="CG325" s="400">
        <f t="shared" ref="CG325" si="461">ROUNDUP(CG326/12,0)</f>
        <v>7</v>
      </c>
      <c r="CH325" s="400">
        <f t="shared" ref="CH325" si="462">ROUNDUP(CH326/12,0)</f>
        <v>7</v>
      </c>
      <c r="CI325" s="400">
        <f t="shared" ref="CI325" si="463">ROUNDUP(CI326/12,0)</f>
        <v>7</v>
      </c>
      <c r="CJ325" s="400">
        <f t="shared" ref="CJ325:CK325" si="464">ROUNDUP(CJ326/12,0)</f>
        <v>7</v>
      </c>
      <c r="CK325" s="400">
        <f t="shared" si="464"/>
        <v>8</v>
      </c>
      <c r="CL325" s="400">
        <f t="shared" ref="CL325" si="465">ROUNDUP(CL326/12,0)</f>
        <v>8</v>
      </c>
      <c r="CM325" s="400">
        <f t="shared" ref="CM325" si="466">ROUNDUP(CM326/12,0)</f>
        <v>8</v>
      </c>
      <c r="CN325" s="400">
        <f t="shared" ref="CN325" si="467">ROUNDUP(CN326/12,0)</f>
        <v>8</v>
      </c>
      <c r="CO325" s="400">
        <f t="shared" ref="CO325" si="468">ROUNDUP(CO326/12,0)</f>
        <v>8</v>
      </c>
      <c r="CP325" s="400">
        <f t="shared" ref="CP325" si="469">ROUNDUP(CP326/12,0)</f>
        <v>8</v>
      </c>
      <c r="CQ325" s="400">
        <f t="shared" ref="CQ325:CR325" si="470">ROUNDUP(CQ326/12,0)</f>
        <v>8</v>
      </c>
      <c r="CR325" s="400">
        <f t="shared" si="470"/>
        <v>8</v>
      </c>
      <c r="CS325" s="400">
        <f t="shared" ref="CS325" si="471">ROUNDUP(CS326/12,0)</f>
        <v>8</v>
      </c>
      <c r="CT325" s="400">
        <f t="shared" ref="CT325" si="472">ROUNDUP(CT326/12,0)</f>
        <v>8</v>
      </c>
      <c r="CU325" s="400">
        <f t="shared" ref="CU325" si="473">ROUNDUP(CU326/12,0)</f>
        <v>8</v>
      </c>
      <c r="CV325" s="400">
        <f t="shared" ref="CV325" si="474">ROUNDUP(CV326/12,0)</f>
        <v>8</v>
      </c>
      <c r="CW325" s="400">
        <f t="shared" ref="CW325" si="475">ROUNDUP(CW326/12,0)</f>
        <v>9</v>
      </c>
      <c r="CX325" s="400">
        <f t="shared" ref="CX325:CY325" si="476">ROUNDUP(CX326/12,0)</f>
        <v>9</v>
      </c>
      <c r="CY325" s="400">
        <f t="shared" si="476"/>
        <v>9</v>
      </c>
      <c r="CZ325" s="400">
        <f t="shared" ref="CZ325" si="477">ROUNDUP(CZ326/12,0)</f>
        <v>9</v>
      </c>
      <c r="DA325" s="400">
        <f t="shared" ref="DA325" si="478">ROUNDUP(DA326/12,0)</f>
        <v>9</v>
      </c>
      <c r="DB325" s="400">
        <f t="shared" ref="DB325" si="479">ROUNDUP(DB326/12,0)</f>
        <v>9</v>
      </c>
      <c r="DC325" s="400">
        <f t="shared" ref="DC325" si="480">ROUNDUP(DC326/12,0)</f>
        <v>9</v>
      </c>
      <c r="DD325" s="400">
        <f t="shared" ref="DD325" si="481">ROUNDUP(DD326/12,0)</f>
        <v>9</v>
      </c>
      <c r="DE325" s="400">
        <f t="shared" ref="DE325:DF325" si="482">ROUNDUP(DE326/12,0)</f>
        <v>9</v>
      </c>
      <c r="DF325" s="400">
        <f t="shared" si="482"/>
        <v>9</v>
      </c>
      <c r="DG325" s="400">
        <f t="shared" ref="DG325" si="483">ROUNDUP(DG326/12,0)</f>
        <v>9</v>
      </c>
      <c r="DH325" s="400">
        <f t="shared" ref="DH325" si="484">ROUNDUP(DH326/12,0)</f>
        <v>9</v>
      </c>
      <c r="DI325" s="400">
        <f t="shared" ref="DI325" si="485">ROUNDUP(DI326/12,0)</f>
        <v>10</v>
      </c>
      <c r="DJ325" s="400">
        <f t="shared" ref="DJ325" si="486">ROUNDUP(DJ326/12,0)</f>
        <v>10</v>
      </c>
      <c r="DK325" s="400">
        <f t="shared" ref="DK325" si="487">ROUNDUP(DK326/12,0)</f>
        <v>10</v>
      </c>
      <c r="DL325" s="400">
        <f t="shared" ref="DL325:DM325" si="488">ROUNDUP(DL326/12,0)</f>
        <v>10</v>
      </c>
      <c r="DM325" s="400">
        <f t="shared" si="488"/>
        <v>10</v>
      </c>
      <c r="DN325" s="400">
        <f t="shared" ref="DN325" si="489">ROUNDUP(DN326/12,0)</f>
        <v>10</v>
      </c>
      <c r="DO325" s="400">
        <f t="shared" ref="DO325" si="490">ROUNDUP(DO326/12,0)</f>
        <v>10</v>
      </c>
      <c r="DP325" s="400">
        <f t="shared" ref="DP325" si="491">ROUNDUP(DP326/12,0)</f>
        <v>10</v>
      </c>
      <c r="DQ325" s="400">
        <f t="shared" ref="DQ325" si="492">ROUNDUP(DQ326/12,0)</f>
        <v>10</v>
      </c>
      <c r="DR325" s="400">
        <f t="shared" ref="DR325" si="493">ROUNDUP(DR326/12,0)</f>
        <v>10</v>
      </c>
      <c r="DS325" s="400">
        <f t="shared" ref="DS325:DT325" si="494">ROUNDUP(DS326/12,0)</f>
        <v>10</v>
      </c>
      <c r="DT325" s="400">
        <f t="shared" si="494"/>
        <v>10</v>
      </c>
      <c r="DU325" s="400">
        <f t="shared" ref="DU325" si="495">ROUNDUP(DU326/12,0)</f>
        <v>11</v>
      </c>
      <c r="DV325" s="400">
        <f t="shared" ref="DV325" si="496">ROUNDUP(DV326/12,0)</f>
        <v>11</v>
      </c>
      <c r="DW325" s="400">
        <f t="shared" ref="DW325" si="497">ROUNDUP(DW326/12,0)</f>
        <v>11</v>
      </c>
      <c r="DX325" s="400">
        <f t="shared" ref="DX325" si="498">ROUNDUP(DX326/12,0)</f>
        <v>11</v>
      </c>
      <c r="DY325" s="400">
        <f t="shared" ref="DY325" si="499">ROUNDUP(DY326/12,0)</f>
        <v>11</v>
      </c>
      <c r="DZ325" s="400">
        <f t="shared" ref="DZ325:EA325" si="500">ROUNDUP(DZ326/12,0)</f>
        <v>11</v>
      </c>
      <c r="EA325" s="400">
        <f t="shared" si="500"/>
        <v>11</v>
      </c>
      <c r="EB325" s="400">
        <f t="shared" ref="EB325" si="501">ROUNDUP(EB326/12,0)</f>
        <v>11</v>
      </c>
      <c r="EC325" s="400">
        <f t="shared" ref="EC325" si="502">ROUNDUP(EC326/12,0)</f>
        <v>11</v>
      </c>
      <c r="ED325" s="400">
        <f t="shared" ref="ED325" si="503">ROUNDUP(ED326/12,0)</f>
        <v>11</v>
      </c>
      <c r="EE325" s="400">
        <f t="shared" ref="EE325" si="504">ROUNDUP(EE326/12,0)</f>
        <v>11</v>
      </c>
      <c r="EF325" s="400">
        <f t="shared" ref="EF325" si="505">ROUNDUP(EF326/12,0)</f>
        <v>11</v>
      </c>
      <c r="EG325" s="400">
        <f t="shared" ref="EG325:EH325" si="506">ROUNDUP(EG326/12,0)</f>
        <v>12</v>
      </c>
      <c r="EH325" s="400">
        <f t="shared" si="506"/>
        <v>12</v>
      </c>
      <c r="EI325" s="400">
        <f t="shared" ref="EI325" si="507">ROUNDUP(EI326/12,0)</f>
        <v>12</v>
      </c>
      <c r="EJ325" s="400">
        <f t="shared" ref="EJ325" si="508">ROUNDUP(EJ326/12,0)</f>
        <v>12</v>
      </c>
      <c r="EK325" s="400">
        <f t="shared" ref="EK325" si="509">ROUNDUP(EK326/12,0)</f>
        <v>12</v>
      </c>
      <c r="EL325" s="400">
        <f t="shared" ref="EL325" si="510">ROUNDUP(EL326/12,0)</f>
        <v>12</v>
      </c>
      <c r="EM325" s="400">
        <f t="shared" ref="EM325" si="511">ROUNDUP(EM326/12,0)</f>
        <v>12</v>
      </c>
      <c r="EN325" s="400">
        <f t="shared" ref="EN325:EO325" si="512">ROUNDUP(EN326/12,0)</f>
        <v>12</v>
      </c>
      <c r="EO325" s="400">
        <f t="shared" si="512"/>
        <v>12</v>
      </c>
      <c r="EP325" s="400">
        <f t="shared" ref="EP325" si="513">ROUNDUP(EP326/12,0)</f>
        <v>12</v>
      </c>
      <c r="EQ325" s="400">
        <f t="shared" ref="EQ325" si="514">ROUNDUP(EQ326/12,0)</f>
        <v>12</v>
      </c>
      <c r="ER325" s="400">
        <f t="shared" ref="ER325" si="515">ROUNDUP(ER326/12,0)</f>
        <v>12</v>
      </c>
      <c r="ES325" s="400">
        <f t="shared" ref="ES325" si="516">ROUNDUP(ES326/12,0)</f>
        <v>13</v>
      </c>
      <c r="ET325" s="400">
        <f t="shared" ref="ET325" si="517">ROUNDUP(ET326/12,0)</f>
        <v>13</v>
      </c>
      <c r="EU325" s="400">
        <f t="shared" ref="EU325:EV325" si="518">ROUNDUP(EU326/12,0)</f>
        <v>13</v>
      </c>
      <c r="EV325" s="400">
        <f t="shared" si="518"/>
        <v>13</v>
      </c>
      <c r="EW325" s="400">
        <f t="shared" ref="EW325" si="519">ROUNDUP(EW326/12,0)</f>
        <v>13</v>
      </c>
      <c r="EX325" s="400">
        <f t="shared" ref="EX325" si="520">ROUNDUP(EX326/12,0)</f>
        <v>13</v>
      </c>
      <c r="EY325" s="400">
        <f t="shared" ref="EY325" si="521">ROUNDUP(EY326/12,0)</f>
        <v>13</v>
      </c>
      <c r="EZ325" s="400">
        <f t="shared" ref="EZ325" si="522">ROUNDUP(EZ326/12,0)</f>
        <v>13</v>
      </c>
      <c r="FA325" s="400">
        <f t="shared" ref="FA325" si="523">ROUNDUP(FA326/12,0)</f>
        <v>13</v>
      </c>
      <c r="FB325" s="400">
        <f t="shared" ref="FB325:FC325" si="524">ROUNDUP(FB326/12,0)</f>
        <v>13</v>
      </c>
      <c r="FC325" s="400">
        <f t="shared" si="524"/>
        <v>13</v>
      </c>
      <c r="FD325" s="400">
        <f t="shared" ref="FD325" si="525">ROUNDUP(FD326/12,0)</f>
        <v>13</v>
      </c>
      <c r="FE325" s="400">
        <f t="shared" ref="FE325" si="526">ROUNDUP(FE326/12,0)</f>
        <v>14</v>
      </c>
      <c r="FF325" s="400">
        <f t="shared" ref="FF325" si="527">ROUNDUP(FF326/12,0)</f>
        <v>14</v>
      </c>
      <c r="FG325" s="400">
        <f t="shared" ref="FG325" si="528">ROUNDUP(FG326/12,0)</f>
        <v>14</v>
      </c>
      <c r="FH325" s="400">
        <f t="shared" ref="FH325" si="529">ROUNDUP(FH326/12,0)</f>
        <v>14</v>
      </c>
      <c r="FI325" s="400">
        <f t="shared" ref="FI325:FJ325" si="530">ROUNDUP(FI326/12,0)</f>
        <v>14</v>
      </c>
      <c r="FJ325" s="400">
        <f t="shared" si="530"/>
        <v>14</v>
      </c>
      <c r="FK325" s="400">
        <f t="shared" ref="FK325" si="531">ROUNDUP(FK326/12,0)</f>
        <v>14</v>
      </c>
      <c r="FL325" s="400">
        <f t="shared" ref="FL325" si="532">ROUNDUP(FL326/12,0)</f>
        <v>14</v>
      </c>
      <c r="FM325" s="400">
        <f t="shared" ref="FM325" si="533">ROUNDUP(FM326/12,0)</f>
        <v>14</v>
      </c>
      <c r="FN325" s="400">
        <f t="shared" ref="FN325" si="534">ROUNDUP(FN326/12,0)</f>
        <v>14</v>
      </c>
      <c r="FO325" s="400">
        <f t="shared" ref="FO325" si="535">ROUNDUP(FO326/12,0)</f>
        <v>14</v>
      </c>
      <c r="FP325" s="400">
        <f t="shared" ref="FP325:FQ325" si="536">ROUNDUP(FP326/12,0)</f>
        <v>14</v>
      </c>
      <c r="FQ325" s="400">
        <f t="shared" si="536"/>
        <v>15</v>
      </c>
      <c r="FR325" s="400">
        <f t="shared" ref="FR325" si="537">ROUNDUP(FR326/12,0)</f>
        <v>15</v>
      </c>
      <c r="FS325" s="400">
        <f t="shared" ref="FS325" si="538">ROUNDUP(FS326/12,0)</f>
        <v>15</v>
      </c>
      <c r="FT325" s="400">
        <f t="shared" ref="FT325" si="539">ROUNDUP(FT326/12,0)</f>
        <v>15</v>
      </c>
      <c r="FU325" s="400">
        <f t="shared" ref="FU325" si="540">ROUNDUP(FU326/12,0)</f>
        <v>15</v>
      </c>
      <c r="FV325" s="400">
        <f t="shared" ref="FV325" si="541">ROUNDUP(FV326/12,0)</f>
        <v>15</v>
      </c>
      <c r="FW325" s="400">
        <f t="shared" ref="FW325:FX325" si="542">ROUNDUP(FW326/12,0)</f>
        <v>15</v>
      </c>
      <c r="FX325" s="400">
        <f t="shared" si="542"/>
        <v>15</v>
      </c>
      <c r="FY325" s="400">
        <f t="shared" ref="FY325" si="543">ROUNDUP(FY326/12,0)</f>
        <v>15</v>
      </c>
      <c r="FZ325" s="400">
        <f t="shared" ref="FZ325" si="544">ROUNDUP(FZ326/12,0)</f>
        <v>15</v>
      </c>
      <c r="GA325" s="400">
        <f t="shared" ref="GA325" si="545">ROUNDUP(GA326/12,0)</f>
        <v>15</v>
      </c>
      <c r="GB325" s="400">
        <f t="shared" ref="GB325" si="546">ROUNDUP(GB326/12,0)</f>
        <v>15</v>
      </c>
      <c r="GC325" s="400">
        <f t="shared" ref="GC325" si="547">ROUNDUP(GC326/12,0)</f>
        <v>16</v>
      </c>
      <c r="GD325" s="400">
        <f t="shared" ref="GD325:GE325" si="548">ROUNDUP(GD326/12,0)</f>
        <v>16</v>
      </c>
      <c r="GE325" s="400">
        <f t="shared" si="548"/>
        <v>16</v>
      </c>
      <c r="GF325" s="400">
        <f t="shared" ref="GF325" si="549">ROUNDUP(GF326/12,0)</f>
        <v>16</v>
      </c>
      <c r="GG325" s="400">
        <f t="shared" ref="GG325" si="550">ROUNDUP(GG326/12,0)</f>
        <v>16</v>
      </c>
      <c r="GH325" s="400">
        <f t="shared" ref="GH325" si="551">ROUNDUP(GH326/12,0)</f>
        <v>16</v>
      </c>
      <c r="GI325" s="400">
        <f t="shared" ref="GI325" si="552">ROUNDUP(GI326/12,0)</f>
        <v>16</v>
      </c>
      <c r="GJ325" s="400">
        <f t="shared" ref="GJ325" si="553">ROUNDUP(GJ326/12,0)</f>
        <v>16</v>
      </c>
      <c r="GK325" s="400">
        <f t="shared" ref="GK325" si="554">ROUNDUP(GK326/12,0)</f>
        <v>16</v>
      </c>
      <c r="GL325" s="400">
        <f t="shared" ref="GL325" si="555">ROUNDUP(GL326/12,0)</f>
        <v>16</v>
      </c>
      <c r="GM325" s="400">
        <f t="shared" ref="GM325" si="556">ROUNDUP(GM326/12,0)</f>
        <v>16</v>
      </c>
      <c r="GN325" s="400">
        <f t="shared" ref="GN325" si="557">ROUNDUP(GN326/12,0)</f>
        <v>16</v>
      </c>
      <c r="GO325" s="400">
        <f t="shared" ref="GO325" si="558">ROUNDUP(GO326/12,0)</f>
        <v>17</v>
      </c>
      <c r="GP325" s="400">
        <f t="shared" ref="GP325" si="559">ROUNDUP(GP326/12,0)</f>
        <v>17</v>
      </c>
      <c r="GQ325" s="400">
        <f t="shared" ref="GQ325" si="560">ROUNDUP(GQ326/12,0)</f>
        <v>17</v>
      </c>
      <c r="GR325" s="400">
        <f t="shared" ref="GR325" si="561">ROUNDUP(GR326/12,0)</f>
        <v>17</v>
      </c>
      <c r="GS325" s="400">
        <f t="shared" ref="GS325" si="562">ROUNDUP(GS326/12,0)</f>
        <v>17</v>
      </c>
      <c r="GT325" s="400">
        <f t="shared" ref="GT325" si="563">ROUNDUP(GT326/12,0)</f>
        <v>17</v>
      </c>
      <c r="GU325" s="400">
        <f t="shared" ref="GU325" si="564">ROUNDUP(GU326/12,0)</f>
        <v>17</v>
      </c>
      <c r="GV325" s="400">
        <f t="shared" ref="GV325" si="565">ROUNDUP(GV326/12,0)</f>
        <v>17</v>
      </c>
      <c r="GW325" s="400">
        <f t="shared" ref="GW325" si="566">ROUNDUP(GW326/12,0)</f>
        <v>17</v>
      </c>
      <c r="GX325" s="400">
        <f t="shared" ref="GX325" si="567">ROUNDUP(GX326/12,0)</f>
        <v>17</v>
      </c>
      <c r="GY325" s="400">
        <f t="shared" ref="GY325" si="568">ROUNDUP(GY326/12,0)</f>
        <v>17</v>
      </c>
      <c r="GZ325" s="400">
        <f t="shared" ref="GZ325" si="569">ROUNDUP(GZ326/12,0)</f>
        <v>17</v>
      </c>
      <c r="HA325" s="400">
        <f t="shared" ref="HA325" si="570">ROUNDUP(HA326/12,0)</f>
        <v>18</v>
      </c>
      <c r="HB325" s="400">
        <f t="shared" ref="HB325" si="571">ROUNDUP(HB326/12,0)</f>
        <v>18</v>
      </c>
      <c r="HC325" s="400">
        <f t="shared" ref="HC325" si="572">ROUNDUP(HC326/12,0)</f>
        <v>18</v>
      </c>
      <c r="HD325" s="400">
        <f t="shared" ref="HD325" si="573">ROUNDUP(HD326/12,0)</f>
        <v>18</v>
      </c>
      <c r="HE325" s="400">
        <f t="shared" ref="HE325" si="574">ROUNDUP(HE326/12,0)</f>
        <v>18</v>
      </c>
      <c r="HF325" s="400">
        <f t="shared" ref="HF325" si="575">ROUNDUP(HF326/12,0)</f>
        <v>18</v>
      </c>
      <c r="HG325" s="400">
        <f t="shared" ref="HG325" si="576">ROUNDUP(HG326/12,0)</f>
        <v>18</v>
      </c>
      <c r="HH325" s="400">
        <f t="shared" ref="HH325" si="577">ROUNDUP(HH326/12,0)</f>
        <v>18</v>
      </c>
      <c r="HI325" s="400">
        <f t="shared" ref="HI325" si="578">ROUNDUP(HI326/12,0)</f>
        <v>18</v>
      </c>
      <c r="HJ325" s="400">
        <f t="shared" ref="HJ325" si="579">ROUNDUP(HJ326/12,0)</f>
        <v>18</v>
      </c>
      <c r="HK325" s="400">
        <f t="shared" ref="HK325" si="580">ROUNDUP(HK326/12,0)</f>
        <v>18</v>
      </c>
      <c r="HL325" s="400">
        <f t="shared" ref="HL325" si="581">ROUNDUP(HL326/12,0)</f>
        <v>18</v>
      </c>
      <c r="HM325" s="400">
        <f t="shared" ref="HM325" si="582">ROUNDUP(HM326/12,0)</f>
        <v>19</v>
      </c>
      <c r="HN325" s="400">
        <f t="shared" ref="HN325" si="583">ROUNDUP(HN326/12,0)</f>
        <v>19</v>
      </c>
      <c r="HO325" s="400">
        <f t="shared" ref="HO325" si="584">ROUNDUP(HO326/12,0)</f>
        <v>19</v>
      </c>
      <c r="HP325" s="400">
        <f t="shared" ref="HP325" si="585">ROUNDUP(HP326/12,0)</f>
        <v>19</v>
      </c>
      <c r="HQ325" s="400">
        <f t="shared" ref="HQ325" si="586">ROUNDUP(HQ326/12,0)</f>
        <v>19</v>
      </c>
      <c r="HR325" s="400">
        <f t="shared" ref="HR325" si="587">ROUNDUP(HR326/12,0)</f>
        <v>19</v>
      </c>
      <c r="HS325" s="400">
        <f t="shared" ref="HS325" si="588">ROUNDUP(HS326/12,0)</f>
        <v>19</v>
      </c>
      <c r="HT325" s="400">
        <f t="shared" ref="HT325" si="589">ROUNDUP(HT326/12,0)</f>
        <v>19</v>
      </c>
      <c r="HU325" s="400">
        <f t="shared" ref="HU325" si="590">ROUNDUP(HU326/12,0)</f>
        <v>19</v>
      </c>
      <c r="HV325" s="400">
        <f t="shared" ref="HV325" si="591">ROUNDUP(HV326/12,0)</f>
        <v>19</v>
      </c>
      <c r="HW325" s="400">
        <f t="shared" ref="HW325" si="592">ROUNDUP(HW326/12,0)</f>
        <v>19</v>
      </c>
      <c r="HX325" s="400">
        <f t="shared" ref="HX325" si="593">ROUNDUP(HX326/12,0)</f>
        <v>19</v>
      </c>
      <c r="HY325" s="400">
        <f t="shared" ref="HY325" si="594">ROUNDUP(HY326/12,0)</f>
        <v>20</v>
      </c>
      <c r="HZ325" s="400">
        <f t="shared" ref="HZ325" si="595">ROUNDUP(HZ326/12,0)</f>
        <v>20</v>
      </c>
      <c r="IA325" s="400">
        <f t="shared" ref="IA325" si="596">ROUNDUP(IA326/12,0)</f>
        <v>20</v>
      </c>
      <c r="IB325" s="400">
        <f t="shared" ref="IB325" si="597">ROUNDUP(IB326/12,0)</f>
        <v>20</v>
      </c>
      <c r="IC325" s="400">
        <f t="shared" ref="IC325" si="598">ROUNDUP(IC326/12,0)</f>
        <v>20</v>
      </c>
      <c r="ID325" s="400">
        <f t="shared" ref="ID325" si="599">ROUNDUP(ID326/12,0)</f>
        <v>20</v>
      </c>
      <c r="IE325" s="400">
        <f t="shared" ref="IE325" si="600">ROUNDUP(IE326/12,0)</f>
        <v>20</v>
      </c>
      <c r="IF325" s="400">
        <f t="shared" ref="IF325" si="601">ROUNDUP(IF326/12,0)</f>
        <v>20</v>
      </c>
      <c r="IG325" s="400">
        <f t="shared" ref="IG325" si="602">ROUNDUP(IG326/12,0)</f>
        <v>20</v>
      </c>
      <c r="IH325" s="400">
        <f t="shared" ref="IH325" si="603">ROUNDUP(IH326/12,0)</f>
        <v>20</v>
      </c>
      <c r="II325" s="400">
        <f t="shared" ref="II325" si="604">ROUNDUP(II326/12,0)</f>
        <v>20</v>
      </c>
      <c r="IJ325" s="400">
        <f t="shared" ref="IJ325" si="605">ROUNDUP(IJ326/12,0)</f>
        <v>20</v>
      </c>
      <c r="IK325" s="400">
        <f t="shared" ref="IK325" si="606">ROUNDUP(IK326/12,0)</f>
        <v>21</v>
      </c>
      <c r="IL325" s="400">
        <f t="shared" ref="IL325" si="607">ROUNDUP(IL326/12,0)</f>
        <v>21</v>
      </c>
      <c r="IM325" s="400">
        <f t="shared" ref="IM325" si="608">ROUNDUP(IM326/12,0)</f>
        <v>21</v>
      </c>
      <c r="IN325" s="400">
        <f t="shared" ref="IN325" si="609">ROUNDUP(IN326/12,0)</f>
        <v>21</v>
      </c>
      <c r="IO325" s="400">
        <f t="shared" ref="IO325" si="610">ROUNDUP(IO326/12,0)</f>
        <v>21</v>
      </c>
      <c r="IP325" s="400">
        <f t="shared" ref="IP325" si="611">ROUNDUP(IP326/12,0)</f>
        <v>21</v>
      </c>
      <c r="IQ325" s="400">
        <f t="shared" ref="IQ325" si="612">ROUNDUP(IQ326/12,0)</f>
        <v>21</v>
      </c>
      <c r="IR325" s="400">
        <f t="shared" ref="IR325" si="613">ROUNDUP(IR326/12,0)</f>
        <v>21</v>
      </c>
      <c r="IS325" s="400">
        <f t="shared" ref="IS325" si="614">ROUNDUP(IS326/12,0)</f>
        <v>21</v>
      </c>
      <c r="IT325" s="400">
        <f t="shared" ref="IT325" si="615">ROUNDUP(IT326/12,0)</f>
        <v>21</v>
      </c>
      <c r="IU325" s="400">
        <f t="shared" ref="IU325" si="616">ROUNDUP(IU326/12,0)</f>
        <v>21</v>
      </c>
      <c r="IV325" s="400">
        <f t="shared" ref="IV325" si="617">ROUNDUP(IV326/12,0)</f>
        <v>21</v>
      </c>
      <c r="IW325" s="400">
        <f t="shared" ref="IW325" si="618">ROUNDUP(IW326/12,0)</f>
        <v>22</v>
      </c>
      <c r="IX325" s="400">
        <f t="shared" ref="IX325" si="619">ROUNDUP(IX326/12,0)</f>
        <v>22</v>
      </c>
      <c r="IY325" s="400">
        <f t="shared" ref="IY325" si="620">ROUNDUP(IY326/12,0)</f>
        <v>22</v>
      </c>
      <c r="IZ325" s="400">
        <f t="shared" ref="IZ325" si="621">ROUNDUP(IZ326/12,0)</f>
        <v>22</v>
      </c>
      <c r="JA325" s="400">
        <f t="shared" ref="JA325" si="622">ROUNDUP(JA326/12,0)</f>
        <v>22</v>
      </c>
      <c r="JB325" s="400">
        <f t="shared" ref="JB325" si="623">ROUNDUP(JB326/12,0)</f>
        <v>22</v>
      </c>
      <c r="JC325" s="400">
        <f t="shared" ref="JC325" si="624">ROUNDUP(JC326/12,0)</f>
        <v>22</v>
      </c>
      <c r="JD325" s="400">
        <f t="shared" ref="JD325" si="625">ROUNDUP(JD326/12,0)</f>
        <v>22</v>
      </c>
      <c r="JE325" s="400">
        <f t="shared" ref="JE325" si="626">ROUNDUP(JE326/12,0)</f>
        <v>22</v>
      </c>
      <c r="JF325" s="400">
        <f t="shared" ref="JF325" si="627">ROUNDUP(JF326/12,0)</f>
        <v>22</v>
      </c>
      <c r="JG325" s="400">
        <f t="shared" ref="JG325" si="628">ROUNDUP(JG326/12,0)</f>
        <v>22</v>
      </c>
      <c r="JH325" s="400">
        <f t="shared" ref="JH325" si="629">ROUNDUP(JH326/12,0)</f>
        <v>22</v>
      </c>
      <c r="JI325" s="400">
        <f t="shared" ref="JI325" si="630">ROUNDUP(JI326/12,0)</f>
        <v>23</v>
      </c>
      <c r="JJ325" s="400">
        <f t="shared" ref="JJ325" si="631">ROUNDUP(JJ326/12,0)</f>
        <v>23</v>
      </c>
      <c r="JK325" s="400">
        <f t="shared" ref="JK325" si="632">ROUNDUP(JK326/12,0)</f>
        <v>23</v>
      </c>
      <c r="JL325" s="400">
        <f t="shared" ref="JL325" si="633">ROUNDUP(JL326/12,0)</f>
        <v>23</v>
      </c>
      <c r="JM325" s="400">
        <f t="shared" ref="JM325" si="634">ROUNDUP(JM326/12,0)</f>
        <v>23</v>
      </c>
      <c r="JN325" s="400">
        <f t="shared" ref="JN325" si="635">ROUNDUP(JN326/12,0)</f>
        <v>23</v>
      </c>
      <c r="JO325" s="400">
        <f t="shared" ref="JO325" si="636">ROUNDUP(JO326/12,0)</f>
        <v>23</v>
      </c>
      <c r="JP325" s="400">
        <f t="shared" ref="JP325" si="637">ROUNDUP(JP326/12,0)</f>
        <v>23</v>
      </c>
      <c r="JQ325" s="400">
        <f t="shared" ref="JQ325" si="638">ROUNDUP(JQ326/12,0)</f>
        <v>23</v>
      </c>
      <c r="JR325" s="400">
        <f t="shared" ref="JR325" si="639">ROUNDUP(JR326/12,0)</f>
        <v>23</v>
      </c>
      <c r="JS325" s="400">
        <f t="shared" ref="JS325" si="640">ROUNDUP(JS326/12,0)</f>
        <v>23</v>
      </c>
      <c r="JT325" s="400">
        <f t="shared" ref="JT325" si="641">ROUNDUP(JT326/12,0)</f>
        <v>23</v>
      </c>
      <c r="JU325" s="400">
        <f t="shared" ref="JU325" si="642">ROUNDUP(JU326/12,0)</f>
        <v>24</v>
      </c>
      <c r="JV325" s="400">
        <f t="shared" ref="JV325" si="643">ROUNDUP(JV326/12,0)</f>
        <v>24</v>
      </c>
      <c r="JW325" s="400">
        <f t="shared" ref="JW325" si="644">ROUNDUP(JW326/12,0)</f>
        <v>24</v>
      </c>
      <c r="JX325" s="400">
        <f t="shared" ref="JX325" si="645">ROUNDUP(JX326/12,0)</f>
        <v>24</v>
      </c>
      <c r="JY325" s="400">
        <f t="shared" ref="JY325" si="646">ROUNDUP(JY326/12,0)</f>
        <v>24</v>
      </c>
      <c r="JZ325" s="400">
        <f t="shared" ref="JZ325" si="647">ROUNDUP(JZ326/12,0)</f>
        <v>24</v>
      </c>
      <c r="KA325" s="400">
        <f t="shared" ref="KA325" si="648">ROUNDUP(KA326/12,0)</f>
        <v>24</v>
      </c>
      <c r="KB325" s="400">
        <f t="shared" ref="KB325" si="649">ROUNDUP(KB326/12,0)</f>
        <v>24</v>
      </c>
      <c r="KC325" s="400">
        <f t="shared" ref="KC325" si="650">ROUNDUP(KC326/12,0)</f>
        <v>24</v>
      </c>
      <c r="KD325" s="400">
        <f t="shared" ref="KD325" si="651">ROUNDUP(KD326/12,0)</f>
        <v>24</v>
      </c>
      <c r="KE325" s="400">
        <f t="shared" ref="KE325" si="652">ROUNDUP(KE326/12,0)</f>
        <v>24</v>
      </c>
      <c r="KF325" s="400">
        <f t="shared" ref="KF325" si="653">ROUNDUP(KF326/12,0)</f>
        <v>24</v>
      </c>
      <c r="KG325" s="400">
        <f t="shared" ref="KG325" si="654">ROUNDUP(KG326/12,0)</f>
        <v>25</v>
      </c>
      <c r="KH325" s="400">
        <f t="shared" ref="KH325" si="655">ROUNDUP(KH326/12,0)</f>
        <v>25</v>
      </c>
      <c r="KI325" s="400">
        <f t="shared" ref="KI325" si="656">ROUNDUP(KI326/12,0)</f>
        <v>25</v>
      </c>
      <c r="KJ325" s="400">
        <f t="shared" ref="KJ325" si="657">ROUNDUP(KJ326/12,0)</f>
        <v>25</v>
      </c>
      <c r="KK325" s="400">
        <f t="shared" ref="KK325" si="658">ROUNDUP(KK326/12,0)</f>
        <v>25</v>
      </c>
      <c r="KL325" s="400">
        <f t="shared" ref="KL325" si="659">ROUNDUP(KL326/12,0)</f>
        <v>25</v>
      </c>
      <c r="KM325" s="400">
        <f t="shared" ref="KM325" si="660">ROUNDUP(KM326/12,0)</f>
        <v>25</v>
      </c>
      <c r="KN325" s="400">
        <f t="shared" ref="KN325" si="661">ROUNDUP(KN326/12,0)</f>
        <v>25</v>
      </c>
      <c r="KO325" s="400">
        <f t="shared" ref="KO325" si="662">ROUNDUP(KO326/12,0)</f>
        <v>25</v>
      </c>
      <c r="KP325" s="400">
        <f t="shared" ref="KP325" si="663">ROUNDUP(KP326/12,0)</f>
        <v>25</v>
      </c>
      <c r="KQ325" s="400">
        <f t="shared" ref="KQ325" si="664">ROUNDUP(KQ326/12,0)</f>
        <v>25</v>
      </c>
      <c r="KR325" s="400">
        <f t="shared" ref="KR325" si="665">ROUNDUP(KR326/12,0)</f>
        <v>25</v>
      </c>
      <c r="KS325" s="400">
        <f t="shared" ref="KS325" si="666">ROUNDUP(KS326/12,0)</f>
        <v>26</v>
      </c>
      <c r="KT325" s="400">
        <f t="shared" ref="KT325" si="667">ROUNDUP(KT326/12,0)</f>
        <v>26</v>
      </c>
      <c r="KU325" s="400">
        <f t="shared" ref="KU325" si="668">ROUNDUP(KU326/12,0)</f>
        <v>26</v>
      </c>
      <c r="KV325" s="400">
        <f t="shared" ref="KV325" si="669">ROUNDUP(KV326/12,0)</f>
        <v>26</v>
      </c>
      <c r="KW325" s="400">
        <f t="shared" ref="KW325" si="670">ROUNDUP(KW326/12,0)</f>
        <v>26</v>
      </c>
      <c r="KX325" s="400">
        <f t="shared" ref="KX325" si="671">ROUNDUP(KX326/12,0)</f>
        <v>26</v>
      </c>
      <c r="KY325" s="400">
        <f t="shared" ref="KY325" si="672">ROUNDUP(KY326/12,0)</f>
        <v>26</v>
      </c>
      <c r="KZ325" s="400">
        <f t="shared" ref="KZ325" si="673">ROUNDUP(KZ326/12,0)</f>
        <v>26</v>
      </c>
      <c r="LA325" s="400">
        <f t="shared" ref="LA325" si="674">ROUNDUP(LA326/12,0)</f>
        <v>26</v>
      </c>
      <c r="LB325" s="400">
        <f t="shared" ref="LB325" si="675">ROUNDUP(LB326/12,0)</f>
        <v>26</v>
      </c>
      <c r="LC325" s="400">
        <f t="shared" ref="LC325" si="676">ROUNDUP(LC326/12,0)</f>
        <v>26</v>
      </c>
      <c r="LD325" s="400">
        <f t="shared" ref="LD325" si="677">ROUNDUP(LD326/12,0)</f>
        <v>26</v>
      </c>
      <c r="LE325" s="400">
        <f t="shared" ref="LE325" si="678">ROUNDUP(LE326/12,0)</f>
        <v>27</v>
      </c>
    </row>
    <row r="326" spans="2:317">
      <c r="E326" s="399">
        <f t="shared" ref="E326:BP326" si="679">IF(E327&lt;Opening,0,IF(E327=Opening,1,D326+1))</f>
        <v>1</v>
      </c>
      <c r="F326" s="399">
        <f t="shared" si="679"/>
        <v>2</v>
      </c>
      <c r="G326" s="399">
        <f t="shared" si="679"/>
        <v>3</v>
      </c>
      <c r="H326" s="399">
        <f t="shared" si="679"/>
        <v>4</v>
      </c>
      <c r="I326" s="399">
        <f t="shared" si="679"/>
        <v>5</v>
      </c>
      <c r="J326" s="399">
        <f t="shared" si="679"/>
        <v>6</v>
      </c>
      <c r="K326" s="399">
        <f t="shared" si="679"/>
        <v>7</v>
      </c>
      <c r="L326" s="399">
        <f t="shared" si="679"/>
        <v>8</v>
      </c>
      <c r="M326" s="399">
        <f t="shared" si="679"/>
        <v>9</v>
      </c>
      <c r="N326" s="399">
        <f t="shared" si="679"/>
        <v>10</v>
      </c>
      <c r="O326" s="399">
        <f t="shared" si="679"/>
        <v>11</v>
      </c>
      <c r="P326" s="399">
        <f t="shared" si="679"/>
        <v>12</v>
      </c>
      <c r="Q326" s="399">
        <f t="shared" si="679"/>
        <v>13</v>
      </c>
      <c r="R326" s="399">
        <f t="shared" si="679"/>
        <v>14</v>
      </c>
      <c r="S326" s="399">
        <f t="shared" si="679"/>
        <v>15</v>
      </c>
      <c r="T326" s="399">
        <f t="shared" si="679"/>
        <v>16</v>
      </c>
      <c r="U326" s="399">
        <f t="shared" si="679"/>
        <v>17</v>
      </c>
      <c r="V326" s="399">
        <f t="shared" si="679"/>
        <v>18</v>
      </c>
      <c r="W326" s="399">
        <f t="shared" si="679"/>
        <v>19</v>
      </c>
      <c r="X326" s="399">
        <f t="shared" si="679"/>
        <v>20</v>
      </c>
      <c r="Y326" s="399">
        <f t="shared" si="679"/>
        <v>21</v>
      </c>
      <c r="Z326" s="399">
        <f t="shared" si="679"/>
        <v>22</v>
      </c>
      <c r="AA326" s="399">
        <f t="shared" si="679"/>
        <v>23</v>
      </c>
      <c r="AB326" s="399">
        <f t="shared" si="679"/>
        <v>24</v>
      </c>
      <c r="AC326" s="399">
        <f t="shared" si="679"/>
        <v>25</v>
      </c>
      <c r="AD326" s="399">
        <f t="shared" si="679"/>
        <v>26</v>
      </c>
      <c r="AE326" s="399">
        <f t="shared" si="679"/>
        <v>27</v>
      </c>
      <c r="AF326" s="399">
        <f t="shared" si="679"/>
        <v>28</v>
      </c>
      <c r="AG326" s="399">
        <f t="shared" si="679"/>
        <v>29</v>
      </c>
      <c r="AH326" s="399">
        <f t="shared" si="679"/>
        <v>30</v>
      </c>
      <c r="AI326" s="399">
        <f t="shared" si="679"/>
        <v>31</v>
      </c>
      <c r="AJ326" s="399">
        <f t="shared" si="679"/>
        <v>32</v>
      </c>
      <c r="AK326" s="399">
        <f t="shared" si="679"/>
        <v>33</v>
      </c>
      <c r="AL326" s="399">
        <f t="shared" si="679"/>
        <v>34</v>
      </c>
      <c r="AM326" s="399">
        <f t="shared" si="679"/>
        <v>35</v>
      </c>
      <c r="AN326" s="399">
        <f t="shared" si="679"/>
        <v>36</v>
      </c>
      <c r="AO326" s="399">
        <f t="shared" si="679"/>
        <v>37</v>
      </c>
      <c r="AP326" s="399">
        <f t="shared" si="679"/>
        <v>38</v>
      </c>
      <c r="AQ326" s="399">
        <f t="shared" si="679"/>
        <v>39</v>
      </c>
      <c r="AR326" s="399">
        <f t="shared" si="679"/>
        <v>40</v>
      </c>
      <c r="AS326" s="399">
        <f t="shared" si="679"/>
        <v>41</v>
      </c>
      <c r="AT326" s="399">
        <f t="shared" si="679"/>
        <v>42</v>
      </c>
      <c r="AU326" s="399">
        <f t="shared" si="679"/>
        <v>43</v>
      </c>
      <c r="AV326" s="399">
        <f t="shared" si="679"/>
        <v>44</v>
      </c>
      <c r="AW326" s="399">
        <f t="shared" si="679"/>
        <v>45</v>
      </c>
      <c r="AX326" s="399">
        <f t="shared" si="679"/>
        <v>46</v>
      </c>
      <c r="AY326" s="399">
        <f t="shared" si="679"/>
        <v>47</v>
      </c>
      <c r="AZ326" s="399">
        <f t="shared" si="679"/>
        <v>48</v>
      </c>
      <c r="BA326" s="399">
        <f t="shared" si="679"/>
        <v>49</v>
      </c>
      <c r="BB326" s="399">
        <f t="shared" si="679"/>
        <v>50</v>
      </c>
      <c r="BC326" s="399">
        <f t="shared" si="679"/>
        <v>51</v>
      </c>
      <c r="BD326" s="399">
        <f t="shared" si="679"/>
        <v>52</v>
      </c>
      <c r="BE326" s="399">
        <f t="shared" si="679"/>
        <v>53</v>
      </c>
      <c r="BF326" s="399">
        <f t="shared" si="679"/>
        <v>54</v>
      </c>
      <c r="BG326" s="399">
        <f t="shared" si="679"/>
        <v>55</v>
      </c>
      <c r="BH326" s="399">
        <f t="shared" si="679"/>
        <v>56</v>
      </c>
      <c r="BI326" s="399">
        <f t="shared" si="679"/>
        <v>57</v>
      </c>
      <c r="BJ326" s="399">
        <f t="shared" si="679"/>
        <v>58</v>
      </c>
      <c r="BK326" s="399">
        <f t="shared" si="679"/>
        <v>59</v>
      </c>
      <c r="BL326" s="399">
        <f t="shared" si="679"/>
        <v>60</v>
      </c>
      <c r="BM326" s="399">
        <f t="shared" si="679"/>
        <v>61</v>
      </c>
      <c r="BN326" s="399">
        <f t="shared" si="679"/>
        <v>62</v>
      </c>
      <c r="BO326" s="399">
        <f t="shared" si="679"/>
        <v>63</v>
      </c>
      <c r="BP326" s="399">
        <f t="shared" si="679"/>
        <v>64</v>
      </c>
      <c r="BQ326" s="399">
        <f t="shared" ref="BQ326:EB326" si="680">IF(BQ327&lt;Opening,0,IF(BQ327=Opening,1,BP326+1))</f>
        <v>65</v>
      </c>
      <c r="BR326" s="399">
        <f t="shared" si="680"/>
        <v>66</v>
      </c>
      <c r="BS326" s="399">
        <f t="shared" si="680"/>
        <v>67</v>
      </c>
      <c r="BT326" s="399">
        <f t="shared" si="680"/>
        <v>68</v>
      </c>
      <c r="BU326" s="399">
        <f t="shared" si="680"/>
        <v>69</v>
      </c>
      <c r="BV326" s="399">
        <f t="shared" si="680"/>
        <v>70</v>
      </c>
      <c r="BW326" s="399">
        <f t="shared" si="680"/>
        <v>71</v>
      </c>
      <c r="BX326" s="399">
        <f t="shared" si="680"/>
        <v>72</v>
      </c>
      <c r="BY326" s="399">
        <f t="shared" si="680"/>
        <v>73</v>
      </c>
      <c r="BZ326" s="399">
        <f t="shared" si="680"/>
        <v>74</v>
      </c>
      <c r="CA326" s="399">
        <f t="shared" si="680"/>
        <v>75</v>
      </c>
      <c r="CB326" s="399">
        <f t="shared" si="680"/>
        <v>76</v>
      </c>
      <c r="CC326" s="399">
        <f t="shared" si="680"/>
        <v>77</v>
      </c>
      <c r="CD326" s="399">
        <f t="shared" si="680"/>
        <v>78</v>
      </c>
      <c r="CE326" s="399">
        <f t="shared" si="680"/>
        <v>79</v>
      </c>
      <c r="CF326" s="399">
        <f t="shared" si="680"/>
        <v>80</v>
      </c>
      <c r="CG326" s="399">
        <f t="shared" si="680"/>
        <v>81</v>
      </c>
      <c r="CH326" s="399">
        <f t="shared" si="680"/>
        <v>82</v>
      </c>
      <c r="CI326" s="399">
        <f t="shared" si="680"/>
        <v>83</v>
      </c>
      <c r="CJ326" s="399">
        <f t="shared" si="680"/>
        <v>84</v>
      </c>
      <c r="CK326" s="399">
        <f t="shared" si="680"/>
        <v>85</v>
      </c>
      <c r="CL326" s="399">
        <f t="shared" si="680"/>
        <v>86</v>
      </c>
      <c r="CM326" s="399">
        <f t="shared" si="680"/>
        <v>87</v>
      </c>
      <c r="CN326" s="399">
        <f t="shared" si="680"/>
        <v>88</v>
      </c>
      <c r="CO326" s="399">
        <f t="shared" si="680"/>
        <v>89</v>
      </c>
      <c r="CP326" s="399">
        <f t="shared" si="680"/>
        <v>90</v>
      </c>
      <c r="CQ326" s="399">
        <f t="shared" si="680"/>
        <v>91</v>
      </c>
      <c r="CR326" s="399">
        <f t="shared" si="680"/>
        <v>92</v>
      </c>
      <c r="CS326" s="399">
        <f t="shared" si="680"/>
        <v>93</v>
      </c>
      <c r="CT326" s="399">
        <f t="shared" si="680"/>
        <v>94</v>
      </c>
      <c r="CU326" s="399">
        <f t="shared" si="680"/>
        <v>95</v>
      </c>
      <c r="CV326" s="399">
        <f t="shared" si="680"/>
        <v>96</v>
      </c>
      <c r="CW326" s="399">
        <f t="shared" si="680"/>
        <v>97</v>
      </c>
      <c r="CX326" s="399">
        <f t="shared" si="680"/>
        <v>98</v>
      </c>
      <c r="CY326" s="399">
        <f t="shared" si="680"/>
        <v>99</v>
      </c>
      <c r="CZ326" s="399">
        <f t="shared" si="680"/>
        <v>100</v>
      </c>
      <c r="DA326" s="399">
        <f t="shared" si="680"/>
        <v>101</v>
      </c>
      <c r="DB326" s="399">
        <f t="shared" si="680"/>
        <v>102</v>
      </c>
      <c r="DC326" s="399">
        <f t="shared" si="680"/>
        <v>103</v>
      </c>
      <c r="DD326" s="399">
        <f t="shared" si="680"/>
        <v>104</v>
      </c>
      <c r="DE326" s="399">
        <f t="shared" si="680"/>
        <v>105</v>
      </c>
      <c r="DF326" s="399">
        <f t="shared" si="680"/>
        <v>106</v>
      </c>
      <c r="DG326" s="399">
        <f t="shared" si="680"/>
        <v>107</v>
      </c>
      <c r="DH326" s="399">
        <f t="shared" si="680"/>
        <v>108</v>
      </c>
      <c r="DI326" s="399">
        <f t="shared" si="680"/>
        <v>109</v>
      </c>
      <c r="DJ326" s="399">
        <f t="shared" si="680"/>
        <v>110</v>
      </c>
      <c r="DK326" s="399">
        <f t="shared" si="680"/>
        <v>111</v>
      </c>
      <c r="DL326" s="399">
        <f t="shared" si="680"/>
        <v>112</v>
      </c>
      <c r="DM326" s="399">
        <f t="shared" si="680"/>
        <v>113</v>
      </c>
      <c r="DN326" s="399">
        <f t="shared" si="680"/>
        <v>114</v>
      </c>
      <c r="DO326" s="399">
        <f t="shared" si="680"/>
        <v>115</v>
      </c>
      <c r="DP326" s="399">
        <f t="shared" si="680"/>
        <v>116</v>
      </c>
      <c r="DQ326" s="399">
        <f t="shared" si="680"/>
        <v>117</v>
      </c>
      <c r="DR326" s="399">
        <f t="shared" si="680"/>
        <v>118</v>
      </c>
      <c r="DS326" s="399">
        <f t="shared" si="680"/>
        <v>119</v>
      </c>
      <c r="DT326" s="399">
        <f t="shared" si="680"/>
        <v>120</v>
      </c>
      <c r="DU326" s="399">
        <f t="shared" si="680"/>
        <v>121</v>
      </c>
      <c r="DV326" s="399">
        <f t="shared" si="680"/>
        <v>122</v>
      </c>
      <c r="DW326" s="399">
        <f t="shared" si="680"/>
        <v>123</v>
      </c>
      <c r="DX326" s="399">
        <f t="shared" si="680"/>
        <v>124</v>
      </c>
      <c r="DY326" s="399">
        <f t="shared" si="680"/>
        <v>125</v>
      </c>
      <c r="DZ326" s="399">
        <f t="shared" si="680"/>
        <v>126</v>
      </c>
      <c r="EA326" s="399">
        <f t="shared" si="680"/>
        <v>127</v>
      </c>
      <c r="EB326" s="399">
        <f t="shared" si="680"/>
        <v>128</v>
      </c>
      <c r="EC326" s="399">
        <f t="shared" ref="EC326:GN326" si="681">IF(EC327&lt;Opening,0,IF(EC327=Opening,1,EB326+1))</f>
        <v>129</v>
      </c>
      <c r="ED326" s="399">
        <f t="shared" si="681"/>
        <v>130</v>
      </c>
      <c r="EE326" s="399">
        <f t="shared" si="681"/>
        <v>131</v>
      </c>
      <c r="EF326" s="399">
        <f t="shared" si="681"/>
        <v>132</v>
      </c>
      <c r="EG326" s="399">
        <f t="shared" si="681"/>
        <v>133</v>
      </c>
      <c r="EH326" s="399">
        <f t="shared" si="681"/>
        <v>134</v>
      </c>
      <c r="EI326" s="399">
        <f t="shared" si="681"/>
        <v>135</v>
      </c>
      <c r="EJ326" s="399">
        <f t="shared" si="681"/>
        <v>136</v>
      </c>
      <c r="EK326" s="399">
        <f t="shared" si="681"/>
        <v>137</v>
      </c>
      <c r="EL326" s="399">
        <f t="shared" si="681"/>
        <v>138</v>
      </c>
      <c r="EM326" s="399">
        <f t="shared" si="681"/>
        <v>139</v>
      </c>
      <c r="EN326" s="399">
        <f t="shared" si="681"/>
        <v>140</v>
      </c>
      <c r="EO326" s="399">
        <f t="shared" si="681"/>
        <v>141</v>
      </c>
      <c r="EP326" s="399">
        <f t="shared" si="681"/>
        <v>142</v>
      </c>
      <c r="EQ326" s="399">
        <f t="shared" si="681"/>
        <v>143</v>
      </c>
      <c r="ER326" s="399">
        <f t="shared" si="681"/>
        <v>144</v>
      </c>
      <c r="ES326" s="399">
        <f t="shared" si="681"/>
        <v>145</v>
      </c>
      <c r="ET326" s="399">
        <f t="shared" si="681"/>
        <v>146</v>
      </c>
      <c r="EU326" s="399">
        <f t="shared" si="681"/>
        <v>147</v>
      </c>
      <c r="EV326" s="399">
        <f t="shared" si="681"/>
        <v>148</v>
      </c>
      <c r="EW326" s="399">
        <f t="shared" si="681"/>
        <v>149</v>
      </c>
      <c r="EX326" s="399">
        <f t="shared" si="681"/>
        <v>150</v>
      </c>
      <c r="EY326" s="399">
        <f t="shared" si="681"/>
        <v>151</v>
      </c>
      <c r="EZ326" s="399">
        <f t="shared" si="681"/>
        <v>152</v>
      </c>
      <c r="FA326" s="399">
        <f t="shared" si="681"/>
        <v>153</v>
      </c>
      <c r="FB326" s="399">
        <f t="shared" si="681"/>
        <v>154</v>
      </c>
      <c r="FC326" s="399">
        <f t="shared" si="681"/>
        <v>155</v>
      </c>
      <c r="FD326" s="399">
        <f t="shared" si="681"/>
        <v>156</v>
      </c>
      <c r="FE326" s="399">
        <f t="shared" si="681"/>
        <v>157</v>
      </c>
      <c r="FF326" s="399">
        <f t="shared" si="681"/>
        <v>158</v>
      </c>
      <c r="FG326" s="399">
        <f t="shared" si="681"/>
        <v>159</v>
      </c>
      <c r="FH326" s="399">
        <f t="shared" si="681"/>
        <v>160</v>
      </c>
      <c r="FI326" s="399">
        <f t="shared" si="681"/>
        <v>161</v>
      </c>
      <c r="FJ326" s="399">
        <f t="shared" si="681"/>
        <v>162</v>
      </c>
      <c r="FK326" s="399">
        <f t="shared" si="681"/>
        <v>163</v>
      </c>
      <c r="FL326" s="399">
        <f t="shared" si="681"/>
        <v>164</v>
      </c>
      <c r="FM326" s="399">
        <f t="shared" si="681"/>
        <v>165</v>
      </c>
      <c r="FN326" s="399">
        <f t="shared" si="681"/>
        <v>166</v>
      </c>
      <c r="FO326" s="399">
        <f t="shared" si="681"/>
        <v>167</v>
      </c>
      <c r="FP326" s="399">
        <f t="shared" si="681"/>
        <v>168</v>
      </c>
      <c r="FQ326" s="399">
        <f t="shared" si="681"/>
        <v>169</v>
      </c>
      <c r="FR326" s="399">
        <f t="shared" si="681"/>
        <v>170</v>
      </c>
      <c r="FS326" s="399">
        <f t="shared" si="681"/>
        <v>171</v>
      </c>
      <c r="FT326" s="399">
        <f t="shared" si="681"/>
        <v>172</v>
      </c>
      <c r="FU326" s="399">
        <f t="shared" si="681"/>
        <v>173</v>
      </c>
      <c r="FV326" s="399">
        <f t="shared" si="681"/>
        <v>174</v>
      </c>
      <c r="FW326" s="399">
        <f t="shared" si="681"/>
        <v>175</v>
      </c>
      <c r="FX326" s="399">
        <f t="shared" si="681"/>
        <v>176</v>
      </c>
      <c r="FY326" s="399">
        <f t="shared" si="681"/>
        <v>177</v>
      </c>
      <c r="FZ326" s="399">
        <f t="shared" si="681"/>
        <v>178</v>
      </c>
      <c r="GA326" s="399">
        <f t="shared" si="681"/>
        <v>179</v>
      </c>
      <c r="GB326" s="399">
        <f t="shared" si="681"/>
        <v>180</v>
      </c>
      <c r="GC326" s="399">
        <f t="shared" si="681"/>
        <v>181</v>
      </c>
      <c r="GD326" s="399">
        <f t="shared" si="681"/>
        <v>182</v>
      </c>
      <c r="GE326" s="399">
        <f t="shared" si="681"/>
        <v>183</v>
      </c>
      <c r="GF326" s="399">
        <f t="shared" si="681"/>
        <v>184</v>
      </c>
      <c r="GG326" s="399">
        <f t="shared" si="681"/>
        <v>185</v>
      </c>
      <c r="GH326" s="399">
        <f t="shared" si="681"/>
        <v>186</v>
      </c>
      <c r="GI326" s="399">
        <f t="shared" si="681"/>
        <v>187</v>
      </c>
      <c r="GJ326" s="399">
        <f t="shared" si="681"/>
        <v>188</v>
      </c>
      <c r="GK326" s="399">
        <f t="shared" si="681"/>
        <v>189</v>
      </c>
      <c r="GL326" s="399">
        <f t="shared" si="681"/>
        <v>190</v>
      </c>
      <c r="GM326" s="399">
        <f t="shared" si="681"/>
        <v>191</v>
      </c>
      <c r="GN326" s="399">
        <f t="shared" si="681"/>
        <v>192</v>
      </c>
      <c r="GO326" s="399">
        <f t="shared" ref="GO326:IZ326" si="682">IF(GO327&lt;Opening,0,IF(GO327=Opening,1,GN326+1))</f>
        <v>193</v>
      </c>
      <c r="GP326" s="399">
        <f t="shared" si="682"/>
        <v>194</v>
      </c>
      <c r="GQ326" s="399">
        <f t="shared" si="682"/>
        <v>195</v>
      </c>
      <c r="GR326" s="399">
        <f t="shared" si="682"/>
        <v>196</v>
      </c>
      <c r="GS326" s="399">
        <f t="shared" si="682"/>
        <v>197</v>
      </c>
      <c r="GT326" s="399">
        <f t="shared" si="682"/>
        <v>198</v>
      </c>
      <c r="GU326" s="399">
        <f t="shared" si="682"/>
        <v>199</v>
      </c>
      <c r="GV326" s="399">
        <f t="shared" si="682"/>
        <v>200</v>
      </c>
      <c r="GW326" s="399">
        <f t="shared" si="682"/>
        <v>201</v>
      </c>
      <c r="GX326" s="399">
        <f t="shared" si="682"/>
        <v>202</v>
      </c>
      <c r="GY326" s="399">
        <f t="shared" si="682"/>
        <v>203</v>
      </c>
      <c r="GZ326" s="399">
        <f t="shared" si="682"/>
        <v>204</v>
      </c>
      <c r="HA326" s="399">
        <f t="shared" si="682"/>
        <v>205</v>
      </c>
      <c r="HB326" s="399">
        <f t="shared" si="682"/>
        <v>206</v>
      </c>
      <c r="HC326" s="399">
        <f t="shared" si="682"/>
        <v>207</v>
      </c>
      <c r="HD326" s="399">
        <f t="shared" si="682"/>
        <v>208</v>
      </c>
      <c r="HE326" s="399">
        <f t="shared" si="682"/>
        <v>209</v>
      </c>
      <c r="HF326" s="399">
        <f t="shared" si="682"/>
        <v>210</v>
      </c>
      <c r="HG326" s="399">
        <f t="shared" si="682"/>
        <v>211</v>
      </c>
      <c r="HH326" s="399">
        <f t="shared" si="682"/>
        <v>212</v>
      </c>
      <c r="HI326" s="399">
        <f t="shared" si="682"/>
        <v>213</v>
      </c>
      <c r="HJ326" s="399">
        <f t="shared" si="682"/>
        <v>214</v>
      </c>
      <c r="HK326" s="399">
        <f t="shared" si="682"/>
        <v>215</v>
      </c>
      <c r="HL326" s="399">
        <f t="shared" si="682"/>
        <v>216</v>
      </c>
      <c r="HM326" s="399">
        <f t="shared" si="682"/>
        <v>217</v>
      </c>
      <c r="HN326" s="399">
        <f t="shared" si="682"/>
        <v>218</v>
      </c>
      <c r="HO326" s="399">
        <f t="shared" si="682"/>
        <v>219</v>
      </c>
      <c r="HP326" s="399">
        <f t="shared" si="682"/>
        <v>220</v>
      </c>
      <c r="HQ326" s="399">
        <f t="shared" si="682"/>
        <v>221</v>
      </c>
      <c r="HR326" s="399">
        <f t="shared" si="682"/>
        <v>222</v>
      </c>
      <c r="HS326" s="399">
        <f t="shared" si="682"/>
        <v>223</v>
      </c>
      <c r="HT326" s="399">
        <f t="shared" si="682"/>
        <v>224</v>
      </c>
      <c r="HU326" s="399">
        <f t="shared" si="682"/>
        <v>225</v>
      </c>
      <c r="HV326" s="399">
        <f t="shared" si="682"/>
        <v>226</v>
      </c>
      <c r="HW326" s="399">
        <f t="shared" si="682"/>
        <v>227</v>
      </c>
      <c r="HX326" s="399">
        <f t="shared" si="682"/>
        <v>228</v>
      </c>
      <c r="HY326" s="399">
        <f t="shared" si="682"/>
        <v>229</v>
      </c>
      <c r="HZ326" s="399">
        <f t="shared" si="682"/>
        <v>230</v>
      </c>
      <c r="IA326" s="399">
        <f t="shared" si="682"/>
        <v>231</v>
      </c>
      <c r="IB326" s="399">
        <f t="shared" si="682"/>
        <v>232</v>
      </c>
      <c r="IC326" s="399">
        <f t="shared" si="682"/>
        <v>233</v>
      </c>
      <c r="ID326" s="399">
        <f t="shared" si="682"/>
        <v>234</v>
      </c>
      <c r="IE326" s="399">
        <f t="shared" si="682"/>
        <v>235</v>
      </c>
      <c r="IF326" s="399">
        <f t="shared" si="682"/>
        <v>236</v>
      </c>
      <c r="IG326" s="399">
        <f t="shared" si="682"/>
        <v>237</v>
      </c>
      <c r="IH326" s="399">
        <f t="shared" si="682"/>
        <v>238</v>
      </c>
      <c r="II326" s="399">
        <f t="shared" si="682"/>
        <v>239</v>
      </c>
      <c r="IJ326" s="399">
        <f t="shared" si="682"/>
        <v>240</v>
      </c>
      <c r="IK326" s="399">
        <f t="shared" si="682"/>
        <v>241</v>
      </c>
      <c r="IL326" s="399">
        <f t="shared" si="682"/>
        <v>242</v>
      </c>
      <c r="IM326" s="399">
        <f t="shared" si="682"/>
        <v>243</v>
      </c>
      <c r="IN326" s="399">
        <f t="shared" si="682"/>
        <v>244</v>
      </c>
      <c r="IO326" s="399">
        <f t="shared" si="682"/>
        <v>245</v>
      </c>
      <c r="IP326" s="399">
        <f t="shared" si="682"/>
        <v>246</v>
      </c>
      <c r="IQ326" s="399">
        <f t="shared" si="682"/>
        <v>247</v>
      </c>
      <c r="IR326" s="399">
        <f t="shared" si="682"/>
        <v>248</v>
      </c>
      <c r="IS326" s="399">
        <f t="shared" si="682"/>
        <v>249</v>
      </c>
      <c r="IT326" s="399">
        <f t="shared" si="682"/>
        <v>250</v>
      </c>
      <c r="IU326" s="399">
        <f t="shared" si="682"/>
        <v>251</v>
      </c>
      <c r="IV326" s="399">
        <f t="shared" si="682"/>
        <v>252</v>
      </c>
      <c r="IW326" s="399">
        <f t="shared" si="682"/>
        <v>253</v>
      </c>
      <c r="IX326" s="399">
        <f t="shared" si="682"/>
        <v>254</v>
      </c>
      <c r="IY326" s="399">
        <f t="shared" si="682"/>
        <v>255</v>
      </c>
      <c r="IZ326" s="399">
        <f t="shared" si="682"/>
        <v>256</v>
      </c>
      <c r="JA326" s="399">
        <f t="shared" ref="JA326:LE326" si="683">IF(JA327&lt;Opening,0,IF(JA327=Opening,1,IZ326+1))</f>
        <v>257</v>
      </c>
      <c r="JB326" s="399">
        <f t="shared" si="683"/>
        <v>258</v>
      </c>
      <c r="JC326" s="399">
        <f t="shared" si="683"/>
        <v>259</v>
      </c>
      <c r="JD326" s="399">
        <f t="shared" si="683"/>
        <v>260</v>
      </c>
      <c r="JE326" s="399">
        <f t="shared" si="683"/>
        <v>261</v>
      </c>
      <c r="JF326" s="399">
        <f t="shared" si="683"/>
        <v>262</v>
      </c>
      <c r="JG326" s="399">
        <f t="shared" si="683"/>
        <v>263</v>
      </c>
      <c r="JH326" s="399">
        <f t="shared" si="683"/>
        <v>264</v>
      </c>
      <c r="JI326" s="399">
        <f t="shared" si="683"/>
        <v>265</v>
      </c>
      <c r="JJ326" s="399">
        <f t="shared" si="683"/>
        <v>266</v>
      </c>
      <c r="JK326" s="399">
        <f t="shared" si="683"/>
        <v>267</v>
      </c>
      <c r="JL326" s="399">
        <f t="shared" si="683"/>
        <v>268</v>
      </c>
      <c r="JM326" s="399">
        <f t="shared" si="683"/>
        <v>269</v>
      </c>
      <c r="JN326" s="399">
        <f t="shared" si="683"/>
        <v>270</v>
      </c>
      <c r="JO326" s="399">
        <f t="shared" si="683"/>
        <v>271</v>
      </c>
      <c r="JP326" s="399">
        <f t="shared" si="683"/>
        <v>272</v>
      </c>
      <c r="JQ326" s="399">
        <f t="shared" si="683"/>
        <v>273</v>
      </c>
      <c r="JR326" s="399">
        <f t="shared" si="683"/>
        <v>274</v>
      </c>
      <c r="JS326" s="399">
        <f t="shared" si="683"/>
        <v>275</v>
      </c>
      <c r="JT326" s="399">
        <f t="shared" si="683"/>
        <v>276</v>
      </c>
      <c r="JU326" s="399">
        <f t="shared" si="683"/>
        <v>277</v>
      </c>
      <c r="JV326" s="399">
        <f t="shared" si="683"/>
        <v>278</v>
      </c>
      <c r="JW326" s="399">
        <f t="shared" si="683"/>
        <v>279</v>
      </c>
      <c r="JX326" s="399">
        <f t="shared" si="683"/>
        <v>280</v>
      </c>
      <c r="JY326" s="399">
        <f t="shared" si="683"/>
        <v>281</v>
      </c>
      <c r="JZ326" s="399">
        <f t="shared" si="683"/>
        <v>282</v>
      </c>
      <c r="KA326" s="399">
        <f t="shared" si="683"/>
        <v>283</v>
      </c>
      <c r="KB326" s="399">
        <f t="shared" si="683"/>
        <v>284</v>
      </c>
      <c r="KC326" s="399">
        <f t="shared" si="683"/>
        <v>285</v>
      </c>
      <c r="KD326" s="399">
        <f t="shared" si="683"/>
        <v>286</v>
      </c>
      <c r="KE326" s="399">
        <f t="shared" si="683"/>
        <v>287</v>
      </c>
      <c r="KF326" s="399">
        <f t="shared" si="683"/>
        <v>288</v>
      </c>
      <c r="KG326" s="399">
        <f t="shared" si="683"/>
        <v>289</v>
      </c>
      <c r="KH326" s="399">
        <f t="shared" si="683"/>
        <v>290</v>
      </c>
      <c r="KI326" s="399">
        <f t="shared" si="683"/>
        <v>291</v>
      </c>
      <c r="KJ326" s="399">
        <f t="shared" si="683"/>
        <v>292</v>
      </c>
      <c r="KK326" s="399">
        <f t="shared" si="683"/>
        <v>293</v>
      </c>
      <c r="KL326" s="399">
        <f t="shared" si="683"/>
        <v>294</v>
      </c>
      <c r="KM326" s="399">
        <f t="shared" si="683"/>
        <v>295</v>
      </c>
      <c r="KN326" s="399">
        <f t="shared" si="683"/>
        <v>296</v>
      </c>
      <c r="KO326" s="399">
        <f t="shared" si="683"/>
        <v>297</v>
      </c>
      <c r="KP326" s="399">
        <f t="shared" si="683"/>
        <v>298</v>
      </c>
      <c r="KQ326" s="399">
        <f t="shared" si="683"/>
        <v>299</v>
      </c>
      <c r="KR326" s="399">
        <f t="shared" si="683"/>
        <v>300</v>
      </c>
      <c r="KS326" s="399">
        <f t="shared" si="683"/>
        <v>301</v>
      </c>
      <c r="KT326" s="399">
        <f t="shared" si="683"/>
        <v>302</v>
      </c>
      <c r="KU326" s="399">
        <f t="shared" si="683"/>
        <v>303</v>
      </c>
      <c r="KV326" s="399">
        <f t="shared" si="683"/>
        <v>304</v>
      </c>
      <c r="KW326" s="399">
        <f t="shared" si="683"/>
        <v>305</v>
      </c>
      <c r="KX326" s="399">
        <f t="shared" si="683"/>
        <v>306</v>
      </c>
      <c r="KY326" s="399">
        <f t="shared" si="683"/>
        <v>307</v>
      </c>
      <c r="KZ326" s="399">
        <f t="shared" si="683"/>
        <v>308</v>
      </c>
      <c r="LA326" s="399">
        <f t="shared" si="683"/>
        <v>309</v>
      </c>
      <c r="LB326" s="399">
        <f t="shared" si="683"/>
        <v>310</v>
      </c>
      <c r="LC326" s="399">
        <f t="shared" si="683"/>
        <v>311</v>
      </c>
      <c r="LD326" s="399">
        <f t="shared" si="683"/>
        <v>312</v>
      </c>
      <c r="LE326" s="399">
        <f t="shared" si="683"/>
        <v>313</v>
      </c>
    </row>
    <row r="327" spans="2:317">
      <c r="E327" s="396">
        <f>E310</f>
        <v>44440</v>
      </c>
      <c r="F327" s="396">
        <f>EDATE(E327,1)</f>
        <v>44470</v>
      </c>
      <c r="G327" s="396">
        <f t="shared" ref="G327:BR327" si="684">EDATE(F327,1)</f>
        <v>44501</v>
      </c>
      <c r="H327" s="396">
        <f t="shared" si="684"/>
        <v>44531</v>
      </c>
      <c r="I327" s="396">
        <f t="shared" si="684"/>
        <v>44562</v>
      </c>
      <c r="J327" s="396">
        <f t="shared" si="684"/>
        <v>44593</v>
      </c>
      <c r="K327" s="396">
        <f t="shared" si="684"/>
        <v>44621</v>
      </c>
      <c r="L327" s="396">
        <f t="shared" si="684"/>
        <v>44652</v>
      </c>
      <c r="M327" s="396">
        <f t="shared" si="684"/>
        <v>44682</v>
      </c>
      <c r="N327" s="396">
        <f t="shared" si="684"/>
        <v>44713</v>
      </c>
      <c r="O327" s="396">
        <f t="shared" si="684"/>
        <v>44743</v>
      </c>
      <c r="P327" s="396">
        <f t="shared" si="684"/>
        <v>44774</v>
      </c>
      <c r="Q327" s="396">
        <f t="shared" si="684"/>
        <v>44805</v>
      </c>
      <c r="R327" s="396">
        <f t="shared" si="684"/>
        <v>44835</v>
      </c>
      <c r="S327" s="396">
        <f t="shared" si="684"/>
        <v>44866</v>
      </c>
      <c r="T327" s="396">
        <f t="shared" si="684"/>
        <v>44896</v>
      </c>
      <c r="U327" s="396">
        <f t="shared" si="684"/>
        <v>44927</v>
      </c>
      <c r="V327" s="396">
        <f t="shared" si="684"/>
        <v>44958</v>
      </c>
      <c r="W327" s="396">
        <f t="shared" si="684"/>
        <v>44986</v>
      </c>
      <c r="X327" s="396">
        <f t="shared" si="684"/>
        <v>45017</v>
      </c>
      <c r="Y327" s="396">
        <f t="shared" si="684"/>
        <v>45047</v>
      </c>
      <c r="Z327" s="396">
        <f t="shared" si="684"/>
        <v>45078</v>
      </c>
      <c r="AA327" s="396">
        <f t="shared" si="684"/>
        <v>45108</v>
      </c>
      <c r="AB327" s="396">
        <f t="shared" si="684"/>
        <v>45139</v>
      </c>
      <c r="AC327" s="396">
        <f t="shared" si="684"/>
        <v>45170</v>
      </c>
      <c r="AD327" s="396">
        <f t="shared" si="684"/>
        <v>45200</v>
      </c>
      <c r="AE327" s="396">
        <f t="shared" si="684"/>
        <v>45231</v>
      </c>
      <c r="AF327" s="396">
        <f t="shared" si="684"/>
        <v>45261</v>
      </c>
      <c r="AG327" s="396">
        <f t="shared" si="684"/>
        <v>45292</v>
      </c>
      <c r="AH327" s="396">
        <f t="shared" si="684"/>
        <v>45323</v>
      </c>
      <c r="AI327" s="396">
        <f t="shared" si="684"/>
        <v>45352</v>
      </c>
      <c r="AJ327" s="396">
        <f t="shared" si="684"/>
        <v>45383</v>
      </c>
      <c r="AK327" s="396">
        <f t="shared" si="684"/>
        <v>45413</v>
      </c>
      <c r="AL327" s="396">
        <f t="shared" si="684"/>
        <v>45444</v>
      </c>
      <c r="AM327" s="396">
        <f t="shared" si="684"/>
        <v>45474</v>
      </c>
      <c r="AN327" s="396">
        <f t="shared" si="684"/>
        <v>45505</v>
      </c>
      <c r="AO327" s="396">
        <f t="shared" si="684"/>
        <v>45536</v>
      </c>
      <c r="AP327" s="396">
        <f t="shared" si="684"/>
        <v>45566</v>
      </c>
      <c r="AQ327" s="396">
        <f t="shared" si="684"/>
        <v>45597</v>
      </c>
      <c r="AR327" s="396">
        <f t="shared" si="684"/>
        <v>45627</v>
      </c>
      <c r="AS327" s="396">
        <f t="shared" si="684"/>
        <v>45658</v>
      </c>
      <c r="AT327" s="396">
        <f t="shared" si="684"/>
        <v>45689</v>
      </c>
      <c r="AU327" s="396">
        <f t="shared" si="684"/>
        <v>45717</v>
      </c>
      <c r="AV327" s="396">
        <f t="shared" si="684"/>
        <v>45748</v>
      </c>
      <c r="AW327" s="396">
        <f t="shared" si="684"/>
        <v>45778</v>
      </c>
      <c r="AX327" s="396">
        <f t="shared" si="684"/>
        <v>45809</v>
      </c>
      <c r="AY327" s="396">
        <f t="shared" si="684"/>
        <v>45839</v>
      </c>
      <c r="AZ327" s="396">
        <f t="shared" si="684"/>
        <v>45870</v>
      </c>
      <c r="BA327" s="396">
        <f t="shared" si="684"/>
        <v>45901</v>
      </c>
      <c r="BB327" s="396">
        <f t="shared" si="684"/>
        <v>45931</v>
      </c>
      <c r="BC327" s="396">
        <f t="shared" si="684"/>
        <v>45962</v>
      </c>
      <c r="BD327" s="396">
        <f t="shared" si="684"/>
        <v>45992</v>
      </c>
      <c r="BE327" s="396">
        <f t="shared" si="684"/>
        <v>46023</v>
      </c>
      <c r="BF327" s="396">
        <f t="shared" si="684"/>
        <v>46054</v>
      </c>
      <c r="BG327" s="396">
        <f t="shared" si="684"/>
        <v>46082</v>
      </c>
      <c r="BH327" s="396">
        <f t="shared" si="684"/>
        <v>46113</v>
      </c>
      <c r="BI327" s="396">
        <f t="shared" si="684"/>
        <v>46143</v>
      </c>
      <c r="BJ327" s="396">
        <f t="shared" si="684"/>
        <v>46174</v>
      </c>
      <c r="BK327" s="396">
        <f t="shared" si="684"/>
        <v>46204</v>
      </c>
      <c r="BL327" s="396">
        <f t="shared" si="684"/>
        <v>46235</v>
      </c>
      <c r="BM327" s="396">
        <f t="shared" si="684"/>
        <v>46266</v>
      </c>
      <c r="BN327" s="396">
        <f t="shared" si="684"/>
        <v>46296</v>
      </c>
      <c r="BO327" s="396">
        <f t="shared" si="684"/>
        <v>46327</v>
      </c>
      <c r="BP327" s="396">
        <f t="shared" si="684"/>
        <v>46357</v>
      </c>
      <c r="BQ327" s="396">
        <f t="shared" si="684"/>
        <v>46388</v>
      </c>
      <c r="BR327" s="396">
        <f t="shared" si="684"/>
        <v>46419</v>
      </c>
      <c r="BS327" s="396">
        <f t="shared" ref="BS327:ED327" si="685">EDATE(BR327,1)</f>
        <v>46447</v>
      </c>
      <c r="BT327" s="396">
        <f t="shared" si="685"/>
        <v>46478</v>
      </c>
      <c r="BU327" s="396">
        <f t="shared" si="685"/>
        <v>46508</v>
      </c>
      <c r="BV327" s="396">
        <f t="shared" si="685"/>
        <v>46539</v>
      </c>
      <c r="BW327" s="396">
        <f t="shared" si="685"/>
        <v>46569</v>
      </c>
      <c r="BX327" s="396">
        <f t="shared" si="685"/>
        <v>46600</v>
      </c>
      <c r="BY327" s="396">
        <f t="shared" si="685"/>
        <v>46631</v>
      </c>
      <c r="BZ327" s="396">
        <f t="shared" si="685"/>
        <v>46661</v>
      </c>
      <c r="CA327" s="396">
        <f t="shared" si="685"/>
        <v>46692</v>
      </c>
      <c r="CB327" s="396">
        <f t="shared" si="685"/>
        <v>46722</v>
      </c>
      <c r="CC327" s="396">
        <f t="shared" si="685"/>
        <v>46753</v>
      </c>
      <c r="CD327" s="396">
        <f t="shared" si="685"/>
        <v>46784</v>
      </c>
      <c r="CE327" s="396">
        <f t="shared" si="685"/>
        <v>46813</v>
      </c>
      <c r="CF327" s="396">
        <f t="shared" si="685"/>
        <v>46844</v>
      </c>
      <c r="CG327" s="396">
        <f t="shared" si="685"/>
        <v>46874</v>
      </c>
      <c r="CH327" s="396">
        <f t="shared" si="685"/>
        <v>46905</v>
      </c>
      <c r="CI327" s="396">
        <f t="shared" si="685"/>
        <v>46935</v>
      </c>
      <c r="CJ327" s="396">
        <f t="shared" si="685"/>
        <v>46966</v>
      </c>
      <c r="CK327" s="396">
        <f t="shared" si="685"/>
        <v>46997</v>
      </c>
      <c r="CL327" s="396">
        <f t="shared" si="685"/>
        <v>47027</v>
      </c>
      <c r="CM327" s="396">
        <f t="shared" si="685"/>
        <v>47058</v>
      </c>
      <c r="CN327" s="396">
        <f t="shared" si="685"/>
        <v>47088</v>
      </c>
      <c r="CO327" s="396">
        <f t="shared" si="685"/>
        <v>47119</v>
      </c>
      <c r="CP327" s="396">
        <f t="shared" si="685"/>
        <v>47150</v>
      </c>
      <c r="CQ327" s="396">
        <f t="shared" si="685"/>
        <v>47178</v>
      </c>
      <c r="CR327" s="396">
        <f t="shared" si="685"/>
        <v>47209</v>
      </c>
      <c r="CS327" s="396">
        <f t="shared" si="685"/>
        <v>47239</v>
      </c>
      <c r="CT327" s="396">
        <f t="shared" si="685"/>
        <v>47270</v>
      </c>
      <c r="CU327" s="396">
        <f t="shared" si="685"/>
        <v>47300</v>
      </c>
      <c r="CV327" s="396">
        <f t="shared" si="685"/>
        <v>47331</v>
      </c>
      <c r="CW327" s="396">
        <f t="shared" si="685"/>
        <v>47362</v>
      </c>
      <c r="CX327" s="396">
        <f t="shared" si="685"/>
        <v>47392</v>
      </c>
      <c r="CY327" s="396">
        <f t="shared" si="685"/>
        <v>47423</v>
      </c>
      <c r="CZ327" s="396">
        <f t="shared" si="685"/>
        <v>47453</v>
      </c>
      <c r="DA327" s="396">
        <f t="shared" si="685"/>
        <v>47484</v>
      </c>
      <c r="DB327" s="396">
        <f t="shared" si="685"/>
        <v>47515</v>
      </c>
      <c r="DC327" s="396">
        <f t="shared" si="685"/>
        <v>47543</v>
      </c>
      <c r="DD327" s="396">
        <f t="shared" si="685"/>
        <v>47574</v>
      </c>
      <c r="DE327" s="396">
        <f t="shared" si="685"/>
        <v>47604</v>
      </c>
      <c r="DF327" s="396">
        <f t="shared" si="685"/>
        <v>47635</v>
      </c>
      <c r="DG327" s="396">
        <f t="shared" si="685"/>
        <v>47665</v>
      </c>
      <c r="DH327" s="396">
        <f t="shared" si="685"/>
        <v>47696</v>
      </c>
      <c r="DI327" s="396">
        <f t="shared" si="685"/>
        <v>47727</v>
      </c>
      <c r="DJ327" s="396">
        <f t="shared" si="685"/>
        <v>47757</v>
      </c>
      <c r="DK327" s="396">
        <f t="shared" si="685"/>
        <v>47788</v>
      </c>
      <c r="DL327" s="396">
        <f t="shared" si="685"/>
        <v>47818</v>
      </c>
      <c r="DM327" s="396">
        <f t="shared" si="685"/>
        <v>47849</v>
      </c>
      <c r="DN327" s="396">
        <f t="shared" si="685"/>
        <v>47880</v>
      </c>
      <c r="DO327" s="396">
        <f t="shared" si="685"/>
        <v>47908</v>
      </c>
      <c r="DP327" s="396">
        <f t="shared" si="685"/>
        <v>47939</v>
      </c>
      <c r="DQ327" s="396">
        <f t="shared" si="685"/>
        <v>47969</v>
      </c>
      <c r="DR327" s="396">
        <f t="shared" si="685"/>
        <v>48000</v>
      </c>
      <c r="DS327" s="396">
        <f t="shared" si="685"/>
        <v>48030</v>
      </c>
      <c r="DT327" s="396">
        <f t="shared" si="685"/>
        <v>48061</v>
      </c>
      <c r="DU327" s="396">
        <f t="shared" si="685"/>
        <v>48092</v>
      </c>
      <c r="DV327" s="396">
        <f t="shared" si="685"/>
        <v>48122</v>
      </c>
      <c r="DW327" s="396">
        <f t="shared" si="685"/>
        <v>48153</v>
      </c>
      <c r="DX327" s="396">
        <f t="shared" si="685"/>
        <v>48183</v>
      </c>
      <c r="DY327" s="396">
        <f t="shared" si="685"/>
        <v>48214</v>
      </c>
      <c r="DZ327" s="396">
        <f t="shared" si="685"/>
        <v>48245</v>
      </c>
      <c r="EA327" s="396">
        <f t="shared" si="685"/>
        <v>48274</v>
      </c>
      <c r="EB327" s="396">
        <f t="shared" si="685"/>
        <v>48305</v>
      </c>
      <c r="EC327" s="396">
        <f t="shared" si="685"/>
        <v>48335</v>
      </c>
      <c r="ED327" s="396">
        <f t="shared" si="685"/>
        <v>48366</v>
      </c>
      <c r="EE327" s="396">
        <f t="shared" ref="EE327:GG327" si="686">EDATE(ED327,1)</f>
        <v>48396</v>
      </c>
      <c r="EF327" s="396">
        <f t="shared" si="686"/>
        <v>48427</v>
      </c>
      <c r="EG327" s="396">
        <f t="shared" si="686"/>
        <v>48458</v>
      </c>
      <c r="EH327" s="396">
        <f t="shared" si="686"/>
        <v>48488</v>
      </c>
      <c r="EI327" s="396">
        <f t="shared" si="686"/>
        <v>48519</v>
      </c>
      <c r="EJ327" s="396">
        <f t="shared" si="686"/>
        <v>48549</v>
      </c>
      <c r="EK327" s="396">
        <f t="shared" si="686"/>
        <v>48580</v>
      </c>
      <c r="EL327" s="396">
        <f t="shared" si="686"/>
        <v>48611</v>
      </c>
      <c r="EM327" s="396">
        <f t="shared" si="686"/>
        <v>48639</v>
      </c>
      <c r="EN327" s="396">
        <f t="shared" si="686"/>
        <v>48670</v>
      </c>
      <c r="EO327" s="396">
        <f t="shared" si="686"/>
        <v>48700</v>
      </c>
      <c r="EP327" s="396">
        <f t="shared" si="686"/>
        <v>48731</v>
      </c>
      <c r="EQ327" s="396">
        <f t="shared" si="686"/>
        <v>48761</v>
      </c>
      <c r="ER327" s="396">
        <f t="shared" si="686"/>
        <v>48792</v>
      </c>
      <c r="ES327" s="396">
        <f t="shared" si="686"/>
        <v>48823</v>
      </c>
      <c r="ET327" s="396">
        <f t="shared" si="686"/>
        <v>48853</v>
      </c>
      <c r="EU327" s="396">
        <f t="shared" si="686"/>
        <v>48884</v>
      </c>
      <c r="EV327" s="396">
        <f t="shared" si="686"/>
        <v>48914</v>
      </c>
      <c r="EW327" s="396">
        <f t="shared" si="686"/>
        <v>48945</v>
      </c>
      <c r="EX327" s="396">
        <f t="shared" si="686"/>
        <v>48976</v>
      </c>
      <c r="EY327" s="396">
        <f t="shared" si="686"/>
        <v>49004</v>
      </c>
      <c r="EZ327" s="396">
        <f t="shared" si="686"/>
        <v>49035</v>
      </c>
      <c r="FA327" s="396">
        <f t="shared" si="686"/>
        <v>49065</v>
      </c>
      <c r="FB327" s="396">
        <f t="shared" si="686"/>
        <v>49096</v>
      </c>
      <c r="FC327" s="396">
        <f t="shared" si="686"/>
        <v>49126</v>
      </c>
      <c r="FD327" s="396">
        <f t="shared" si="686"/>
        <v>49157</v>
      </c>
      <c r="FE327" s="396">
        <f t="shared" si="686"/>
        <v>49188</v>
      </c>
      <c r="FF327" s="396">
        <f t="shared" si="686"/>
        <v>49218</v>
      </c>
      <c r="FG327" s="396">
        <f t="shared" si="686"/>
        <v>49249</v>
      </c>
      <c r="FH327" s="396">
        <f t="shared" si="686"/>
        <v>49279</v>
      </c>
      <c r="FI327" s="396">
        <f t="shared" si="686"/>
        <v>49310</v>
      </c>
      <c r="FJ327" s="396">
        <f t="shared" si="686"/>
        <v>49341</v>
      </c>
      <c r="FK327" s="396">
        <f t="shared" si="686"/>
        <v>49369</v>
      </c>
      <c r="FL327" s="396">
        <f t="shared" si="686"/>
        <v>49400</v>
      </c>
      <c r="FM327" s="396">
        <f t="shared" si="686"/>
        <v>49430</v>
      </c>
      <c r="FN327" s="396">
        <f t="shared" si="686"/>
        <v>49461</v>
      </c>
      <c r="FO327" s="396">
        <f t="shared" si="686"/>
        <v>49491</v>
      </c>
      <c r="FP327" s="396">
        <f t="shared" si="686"/>
        <v>49522</v>
      </c>
      <c r="FQ327" s="396">
        <f t="shared" si="686"/>
        <v>49553</v>
      </c>
      <c r="FR327" s="396">
        <f t="shared" si="686"/>
        <v>49583</v>
      </c>
      <c r="FS327" s="396">
        <f t="shared" si="686"/>
        <v>49614</v>
      </c>
      <c r="FT327" s="396">
        <f t="shared" si="686"/>
        <v>49644</v>
      </c>
      <c r="FU327" s="396">
        <f t="shared" si="686"/>
        <v>49675</v>
      </c>
      <c r="FV327" s="396">
        <f t="shared" si="686"/>
        <v>49706</v>
      </c>
      <c r="FW327" s="396">
        <f t="shared" si="686"/>
        <v>49735</v>
      </c>
      <c r="FX327" s="396">
        <f t="shared" si="686"/>
        <v>49766</v>
      </c>
      <c r="FY327" s="396">
        <f t="shared" si="686"/>
        <v>49796</v>
      </c>
      <c r="FZ327" s="396">
        <f t="shared" si="686"/>
        <v>49827</v>
      </c>
      <c r="GA327" s="396">
        <f t="shared" si="686"/>
        <v>49857</v>
      </c>
      <c r="GB327" s="396">
        <f t="shared" si="686"/>
        <v>49888</v>
      </c>
      <c r="GC327" s="396">
        <f t="shared" si="686"/>
        <v>49919</v>
      </c>
      <c r="GD327" s="396">
        <f t="shared" si="686"/>
        <v>49949</v>
      </c>
      <c r="GE327" s="396">
        <f t="shared" si="686"/>
        <v>49980</v>
      </c>
      <c r="GF327" s="396">
        <f t="shared" si="686"/>
        <v>50010</v>
      </c>
      <c r="GG327" s="396">
        <f t="shared" si="686"/>
        <v>50041</v>
      </c>
      <c r="GH327" s="396">
        <f t="shared" ref="GH327:IS327" si="687">EDATE(GG327,1)</f>
        <v>50072</v>
      </c>
      <c r="GI327" s="396">
        <f t="shared" si="687"/>
        <v>50100</v>
      </c>
      <c r="GJ327" s="396">
        <f t="shared" si="687"/>
        <v>50131</v>
      </c>
      <c r="GK327" s="396">
        <f t="shared" si="687"/>
        <v>50161</v>
      </c>
      <c r="GL327" s="396">
        <f t="shared" si="687"/>
        <v>50192</v>
      </c>
      <c r="GM327" s="396">
        <f t="shared" si="687"/>
        <v>50222</v>
      </c>
      <c r="GN327" s="396">
        <f t="shared" si="687"/>
        <v>50253</v>
      </c>
      <c r="GO327" s="396">
        <f t="shared" si="687"/>
        <v>50284</v>
      </c>
      <c r="GP327" s="396">
        <f t="shared" si="687"/>
        <v>50314</v>
      </c>
      <c r="GQ327" s="396">
        <f t="shared" si="687"/>
        <v>50345</v>
      </c>
      <c r="GR327" s="396">
        <f t="shared" si="687"/>
        <v>50375</v>
      </c>
      <c r="GS327" s="396">
        <f t="shared" si="687"/>
        <v>50406</v>
      </c>
      <c r="GT327" s="396">
        <f t="shared" si="687"/>
        <v>50437</v>
      </c>
      <c r="GU327" s="396">
        <f t="shared" si="687"/>
        <v>50465</v>
      </c>
      <c r="GV327" s="396">
        <f t="shared" si="687"/>
        <v>50496</v>
      </c>
      <c r="GW327" s="396">
        <f t="shared" si="687"/>
        <v>50526</v>
      </c>
      <c r="GX327" s="396">
        <f t="shared" si="687"/>
        <v>50557</v>
      </c>
      <c r="GY327" s="396">
        <f t="shared" si="687"/>
        <v>50587</v>
      </c>
      <c r="GZ327" s="396">
        <f t="shared" si="687"/>
        <v>50618</v>
      </c>
      <c r="HA327" s="396">
        <f t="shared" si="687"/>
        <v>50649</v>
      </c>
      <c r="HB327" s="396">
        <f t="shared" si="687"/>
        <v>50679</v>
      </c>
      <c r="HC327" s="396">
        <f t="shared" si="687"/>
        <v>50710</v>
      </c>
      <c r="HD327" s="396">
        <f t="shared" si="687"/>
        <v>50740</v>
      </c>
      <c r="HE327" s="396">
        <f t="shared" si="687"/>
        <v>50771</v>
      </c>
      <c r="HF327" s="396">
        <f t="shared" si="687"/>
        <v>50802</v>
      </c>
      <c r="HG327" s="396">
        <f t="shared" si="687"/>
        <v>50830</v>
      </c>
      <c r="HH327" s="396">
        <f t="shared" si="687"/>
        <v>50861</v>
      </c>
      <c r="HI327" s="396">
        <f t="shared" si="687"/>
        <v>50891</v>
      </c>
      <c r="HJ327" s="396">
        <f t="shared" si="687"/>
        <v>50922</v>
      </c>
      <c r="HK327" s="396">
        <f t="shared" si="687"/>
        <v>50952</v>
      </c>
      <c r="HL327" s="396">
        <f t="shared" si="687"/>
        <v>50983</v>
      </c>
      <c r="HM327" s="396">
        <f t="shared" si="687"/>
        <v>51014</v>
      </c>
      <c r="HN327" s="396">
        <f t="shared" si="687"/>
        <v>51044</v>
      </c>
      <c r="HO327" s="396">
        <f t="shared" si="687"/>
        <v>51075</v>
      </c>
      <c r="HP327" s="396">
        <f t="shared" si="687"/>
        <v>51105</v>
      </c>
      <c r="HQ327" s="396">
        <f t="shared" si="687"/>
        <v>51136</v>
      </c>
      <c r="HR327" s="396">
        <f t="shared" si="687"/>
        <v>51167</v>
      </c>
      <c r="HS327" s="396">
        <f t="shared" si="687"/>
        <v>51196</v>
      </c>
      <c r="HT327" s="396">
        <f t="shared" si="687"/>
        <v>51227</v>
      </c>
      <c r="HU327" s="396">
        <f t="shared" si="687"/>
        <v>51257</v>
      </c>
      <c r="HV327" s="396">
        <f t="shared" si="687"/>
        <v>51288</v>
      </c>
      <c r="HW327" s="396">
        <f t="shared" si="687"/>
        <v>51318</v>
      </c>
      <c r="HX327" s="396">
        <f t="shared" si="687"/>
        <v>51349</v>
      </c>
      <c r="HY327" s="396">
        <f t="shared" si="687"/>
        <v>51380</v>
      </c>
      <c r="HZ327" s="396">
        <f t="shared" si="687"/>
        <v>51410</v>
      </c>
      <c r="IA327" s="396">
        <f t="shared" si="687"/>
        <v>51441</v>
      </c>
      <c r="IB327" s="396">
        <f t="shared" si="687"/>
        <v>51471</v>
      </c>
      <c r="IC327" s="396">
        <f t="shared" si="687"/>
        <v>51502</v>
      </c>
      <c r="ID327" s="396">
        <f t="shared" si="687"/>
        <v>51533</v>
      </c>
      <c r="IE327" s="396">
        <f t="shared" si="687"/>
        <v>51561</v>
      </c>
      <c r="IF327" s="396">
        <f t="shared" si="687"/>
        <v>51592</v>
      </c>
      <c r="IG327" s="396">
        <f t="shared" si="687"/>
        <v>51622</v>
      </c>
      <c r="IH327" s="396">
        <f t="shared" si="687"/>
        <v>51653</v>
      </c>
      <c r="II327" s="396">
        <f t="shared" si="687"/>
        <v>51683</v>
      </c>
      <c r="IJ327" s="396">
        <f t="shared" si="687"/>
        <v>51714</v>
      </c>
      <c r="IK327" s="396">
        <f t="shared" si="687"/>
        <v>51745</v>
      </c>
      <c r="IL327" s="396">
        <f t="shared" si="687"/>
        <v>51775</v>
      </c>
      <c r="IM327" s="396">
        <f t="shared" si="687"/>
        <v>51806</v>
      </c>
      <c r="IN327" s="396">
        <f t="shared" si="687"/>
        <v>51836</v>
      </c>
      <c r="IO327" s="396">
        <f t="shared" si="687"/>
        <v>51867</v>
      </c>
      <c r="IP327" s="396">
        <f t="shared" si="687"/>
        <v>51898</v>
      </c>
      <c r="IQ327" s="396">
        <f t="shared" si="687"/>
        <v>51926</v>
      </c>
      <c r="IR327" s="396">
        <f t="shared" si="687"/>
        <v>51957</v>
      </c>
      <c r="IS327" s="396">
        <f t="shared" si="687"/>
        <v>51987</v>
      </c>
      <c r="IT327" s="396">
        <f t="shared" ref="IT327:LE327" si="688">EDATE(IS327,1)</f>
        <v>52018</v>
      </c>
      <c r="IU327" s="396">
        <f t="shared" si="688"/>
        <v>52048</v>
      </c>
      <c r="IV327" s="396">
        <f t="shared" si="688"/>
        <v>52079</v>
      </c>
      <c r="IW327" s="396">
        <f t="shared" si="688"/>
        <v>52110</v>
      </c>
      <c r="IX327" s="396">
        <f t="shared" si="688"/>
        <v>52140</v>
      </c>
      <c r="IY327" s="396">
        <f t="shared" si="688"/>
        <v>52171</v>
      </c>
      <c r="IZ327" s="396">
        <f t="shared" si="688"/>
        <v>52201</v>
      </c>
      <c r="JA327" s="396">
        <f t="shared" si="688"/>
        <v>52232</v>
      </c>
      <c r="JB327" s="396">
        <f t="shared" si="688"/>
        <v>52263</v>
      </c>
      <c r="JC327" s="396">
        <f t="shared" si="688"/>
        <v>52291</v>
      </c>
      <c r="JD327" s="396">
        <f t="shared" si="688"/>
        <v>52322</v>
      </c>
      <c r="JE327" s="396">
        <f t="shared" si="688"/>
        <v>52352</v>
      </c>
      <c r="JF327" s="396">
        <f t="shared" si="688"/>
        <v>52383</v>
      </c>
      <c r="JG327" s="396">
        <f t="shared" si="688"/>
        <v>52413</v>
      </c>
      <c r="JH327" s="396">
        <f t="shared" si="688"/>
        <v>52444</v>
      </c>
      <c r="JI327" s="396">
        <f t="shared" si="688"/>
        <v>52475</v>
      </c>
      <c r="JJ327" s="396">
        <f t="shared" si="688"/>
        <v>52505</v>
      </c>
      <c r="JK327" s="396">
        <f t="shared" si="688"/>
        <v>52536</v>
      </c>
      <c r="JL327" s="396">
        <f t="shared" si="688"/>
        <v>52566</v>
      </c>
      <c r="JM327" s="396">
        <f t="shared" si="688"/>
        <v>52597</v>
      </c>
      <c r="JN327" s="396">
        <f t="shared" si="688"/>
        <v>52628</v>
      </c>
      <c r="JO327" s="396">
        <f t="shared" si="688"/>
        <v>52657</v>
      </c>
      <c r="JP327" s="396">
        <f t="shared" si="688"/>
        <v>52688</v>
      </c>
      <c r="JQ327" s="396">
        <f t="shared" si="688"/>
        <v>52718</v>
      </c>
      <c r="JR327" s="396">
        <f t="shared" si="688"/>
        <v>52749</v>
      </c>
      <c r="JS327" s="396">
        <f t="shared" si="688"/>
        <v>52779</v>
      </c>
      <c r="JT327" s="396">
        <f t="shared" si="688"/>
        <v>52810</v>
      </c>
      <c r="JU327" s="396">
        <f t="shared" si="688"/>
        <v>52841</v>
      </c>
      <c r="JV327" s="396">
        <f t="shared" si="688"/>
        <v>52871</v>
      </c>
      <c r="JW327" s="396">
        <f t="shared" si="688"/>
        <v>52902</v>
      </c>
      <c r="JX327" s="396">
        <f t="shared" si="688"/>
        <v>52932</v>
      </c>
      <c r="JY327" s="396">
        <f t="shared" si="688"/>
        <v>52963</v>
      </c>
      <c r="JZ327" s="396">
        <f t="shared" si="688"/>
        <v>52994</v>
      </c>
      <c r="KA327" s="396">
        <f t="shared" si="688"/>
        <v>53022</v>
      </c>
      <c r="KB327" s="396">
        <f t="shared" si="688"/>
        <v>53053</v>
      </c>
      <c r="KC327" s="396">
        <f t="shared" si="688"/>
        <v>53083</v>
      </c>
      <c r="KD327" s="396">
        <f t="shared" si="688"/>
        <v>53114</v>
      </c>
      <c r="KE327" s="396">
        <f t="shared" si="688"/>
        <v>53144</v>
      </c>
      <c r="KF327" s="396">
        <f t="shared" si="688"/>
        <v>53175</v>
      </c>
      <c r="KG327" s="396">
        <f t="shared" si="688"/>
        <v>53206</v>
      </c>
      <c r="KH327" s="396">
        <f t="shared" si="688"/>
        <v>53236</v>
      </c>
      <c r="KI327" s="396">
        <f t="shared" si="688"/>
        <v>53267</v>
      </c>
      <c r="KJ327" s="396">
        <f t="shared" si="688"/>
        <v>53297</v>
      </c>
      <c r="KK327" s="396">
        <f t="shared" si="688"/>
        <v>53328</v>
      </c>
      <c r="KL327" s="396">
        <f t="shared" si="688"/>
        <v>53359</v>
      </c>
      <c r="KM327" s="396">
        <f t="shared" si="688"/>
        <v>53387</v>
      </c>
      <c r="KN327" s="396">
        <f t="shared" si="688"/>
        <v>53418</v>
      </c>
      <c r="KO327" s="396">
        <f t="shared" si="688"/>
        <v>53448</v>
      </c>
      <c r="KP327" s="396">
        <f t="shared" si="688"/>
        <v>53479</v>
      </c>
      <c r="KQ327" s="396">
        <f t="shared" si="688"/>
        <v>53509</v>
      </c>
      <c r="KR327" s="396">
        <f t="shared" si="688"/>
        <v>53540</v>
      </c>
      <c r="KS327" s="396">
        <f t="shared" si="688"/>
        <v>53571</v>
      </c>
      <c r="KT327" s="396">
        <f t="shared" si="688"/>
        <v>53601</v>
      </c>
      <c r="KU327" s="396">
        <f t="shared" si="688"/>
        <v>53632</v>
      </c>
      <c r="KV327" s="396">
        <f t="shared" si="688"/>
        <v>53662</v>
      </c>
      <c r="KW327" s="396">
        <f t="shared" si="688"/>
        <v>53693</v>
      </c>
      <c r="KX327" s="396">
        <f t="shared" si="688"/>
        <v>53724</v>
      </c>
      <c r="KY327" s="396">
        <f t="shared" si="688"/>
        <v>53752</v>
      </c>
      <c r="KZ327" s="396">
        <f t="shared" si="688"/>
        <v>53783</v>
      </c>
      <c r="LA327" s="396">
        <f t="shared" si="688"/>
        <v>53813</v>
      </c>
      <c r="LB327" s="396">
        <f t="shared" si="688"/>
        <v>53844</v>
      </c>
      <c r="LC327" s="396">
        <f t="shared" si="688"/>
        <v>53874</v>
      </c>
      <c r="LD327" s="396">
        <f t="shared" si="688"/>
        <v>53905</v>
      </c>
      <c r="LE327" s="396">
        <f t="shared" si="688"/>
        <v>53936</v>
      </c>
    </row>
    <row r="328" spans="2:317">
      <c r="C328" s="155" t="s">
        <v>53</v>
      </c>
      <c r="E328" s="310">
        <f t="shared" ref="E328:BP328" ca="1" si="689">SUM(E177:E188)</f>
        <v>2151006.4477611938</v>
      </c>
      <c r="F328" s="310">
        <f t="shared" ca="1" si="689"/>
        <v>2151006.4477611938</v>
      </c>
      <c r="G328" s="310">
        <f t="shared" ca="1" si="689"/>
        <v>2151006.4477611938</v>
      </c>
      <c r="H328" s="310">
        <f t="shared" ca="1" si="689"/>
        <v>2151006.4477611938</v>
      </c>
      <c r="I328" s="310">
        <f t="shared" ca="1" si="689"/>
        <v>2151006.4477611938</v>
      </c>
      <c r="J328" s="310">
        <f t="shared" ca="1" si="689"/>
        <v>2151006.4477611938</v>
      </c>
      <c r="K328" s="310">
        <f t="shared" ca="1" si="689"/>
        <v>2151006.4477611938</v>
      </c>
      <c r="L328" s="310">
        <f t="shared" ca="1" si="689"/>
        <v>2151006.4477611938</v>
      </c>
      <c r="M328" s="310">
        <f t="shared" ca="1" si="689"/>
        <v>2151006.4477611938</v>
      </c>
      <c r="N328" s="310">
        <f t="shared" ca="1" si="689"/>
        <v>2151006.4477611938</v>
      </c>
      <c r="O328" s="310">
        <f t="shared" ca="1" si="689"/>
        <v>2151006.4477611938</v>
      </c>
      <c r="P328" s="310">
        <f t="shared" ca="1" si="689"/>
        <v>2151006.4477611938</v>
      </c>
      <c r="Q328" s="310">
        <f t="shared" ca="1" si="689"/>
        <v>2257942.3952238807</v>
      </c>
      <c r="R328" s="310">
        <f t="shared" ca="1" si="689"/>
        <v>2257942.3952238807</v>
      </c>
      <c r="S328" s="310">
        <f t="shared" ca="1" si="689"/>
        <v>2257942.3952238807</v>
      </c>
      <c r="T328" s="310">
        <f t="shared" ca="1" si="689"/>
        <v>2257942.3952238807</v>
      </c>
      <c r="U328" s="310">
        <f t="shared" ca="1" si="689"/>
        <v>2257942.3952238807</v>
      </c>
      <c r="V328" s="310">
        <f t="shared" ca="1" si="689"/>
        <v>2257942.3952238807</v>
      </c>
      <c r="W328" s="310">
        <f t="shared" ca="1" si="689"/>
        <v>2257942.3952238807</v>
      </c>
      <c r="X328" s="310">
        <f t="shared" ca="1" si="689"/>
        <v>2257942.3952238807</v>
      </c>
      <c r="Y328" s="310">
        <f t="shared" ca="1" si="689"/>
        <v>2257942.3952238807</v>
      </c>
      <c r="Z328" s="310">
        <f t="shared" ca="1" si="689"/>
        <v>2257942.3952238807</v>
      </c>
      <c r="AA328" s="310">
        <f t="shared" ca="1" si="689"/>
        <v>2257942.3952238807</v>
      </c>
      <c r="AB328" s="310">
        <f t="shared" ca="1" si="689"/>
        <v>2257942.3952238807</v>
      </c>
      <c r="AC328" s="310">
        <f t="shared" ca="1" si="689"/>
        <v>2362790.9951999998</v>
      </c>
      <c r="AD328" s="310">
        <f t="shared" ca="1" si="689"/>
        <v>2362790.9951999998</v>
      </c>
      <c r="AE328" s="310">
        <f t="shared" ca="1" si="689"/>
        <v>2362790.9951999998</v>
      </c>
      <c r="AF328" s="310">
        <f t="shared" ca="1" si="689"/>
        <v>2362790.9951999998</v>
      </c>
      <c r="AG328" s="310">
        <f t="shared" ca="1" si="689"/>
        <v>2362790.9951999998</v>
      </c>
      <c r="AH328" s="310">
        <f t="shared" ca="1" si="689"/>
        <v>2362790.9951999998</v>
      </c>
      <c r="AI328" s="310">
        <f t="shared" ca="1" si="689"/>
        <v>2362790.9951999998</v>
      </c>
      <c r="AJ328" s="310">
        <f t="shared" ca="1" si="689"/>
        <v>2362790.9951999998</v>
      </c>
      <c r="AK328" s="310">
        <f t="shared" ca="1" si="689"/>
        <v>2362790.9951999998</v>
      </c>
      <c r="AL328" s="310">
        <f t="shared" ca="1" si="689"/>
        <v>2362790.9951999998</v>
      </c>
      <c r="AM328" s="310">
        <f t="shared" ca="1" si="689"/>
        <v>2362790.9951999998</v>
      </c>
      <c r="AN328" s="310">
        <f t="shared" ca="1" si="689"/>
        <v>2362790.9951999998</v>
      </c>
      <c r="AO328" s="310">
        <f t="shared" ca="1" si="689"/>
        <v>2471750.0966471643</v>
      </c>
      <c r="AP328" s="310">
        <f t="shared" ca="1" si="689"/>
        <v>2471750.0966471643</v>
      </c>
      <c r="AQ328" s="310">
        <f t="shared" ca="1" si="689"/>
        <v>2471750.0966471643</v>
      </c>
      <c r="AR328" s="310">
        <f t="shared" ca="1" si="689"/>
        <v>2471750.0966471643</v>
      </c>
      <c r="AS328" s="310">
        <f t="shared" ca="1" si="689"/>
        <v>2471750.0966471643</v>
      </c>
      <c r="AT328" s="310">
        <f t="shared" ca="1" si="689"/>
        <v>2471750.0966471643</v>
      </c>
      <c r="AU328" s="310">
        <f t="shared" ca="1" si="689"/>
        <v>2471750.0966471643</v>
      </c>
      <c r="AV328" s="310">
        <f t="shared" ca="1" si="689"/>
        <v>2471750.0966471643</v>
      </c>
      <c r="AW328" s="310">
        <f t="shared" ca="1" si="689"/>
        <v>2471750.0966471643</v>
      </c>
      <c r="AX328" s="310">
        <f t="shared" ca="1" si="689"/>
        <v>2471750.0966471643</v>
      </c>
      <c r="AY328" s="310">
        <f t="shared" ca="1" si="689"/>
        <v>2471750.0966471643</v>
      </c>
      <c r="AZ328" s="310">
        <f t="shared" ca="1" si="689"/>
        <v>2471750.0966471643</v>
      </c>
      <c r="BA328" s="310">
        <f t="shared" ca="1" si="689"/>
        <v>2576637.9388323948</v>
      </c>
      <c r="BB328" s="310">
        <f t="shared" ca="1" si="689"/>
        <v>2576637.9388323948</v>
      </c>
      <c r="BC328" s="310">
        <f t="shared" ca="1" si="689"/>
        <v>2576637.9388323948</v>
      </c>
      <c r="BD328" s="310">
        <f t="shared" ca="1" si="689"/>
        <v>2576637.9388323948</v>
      </c>
      <c r="BE328" s="310">
        <f t="shared" ca="1" si="689"/>
        <v>2576637.9388323948</v>
      </c>
      <c r="BF328" s="310">
        <f t="shared" ca="1" si="689"/>
        <v>2576637.9388323948</v>
      </c>
      <c r="BG328" s="310">
        <f t="shared" ca="1" si="689"/>
        <v>2576637.9388323948</v>
      </c>
      <c r="BH328" s="310">
        <f t="shared" ca="1" si="689"/>
        <v>2576637.9388323948</v>
      </c>
      <c r="BI328" s="310">
        <f t="shared" ca="1" si="689"/>
        <v>2576637.9388323948</v>
      </c>
      <c r="BJ328" s="310">
        <f t="shared" ca="1" si="689"/>
        <v>2576637.9388323948</v>
      </c>
      <c r="BK328" s="310">
        <f t="shared" ca="1" si="689"/>
        <v>2576637.9388323948</v>
      </c>
      <c r="BL328" s="310">
        <f t="shared" ca="1" si="689"/>
        <v>2576637.9388323948</v>
      </c>
      <c r="BM328" s="310">
        <f t="shared" ca="1" si="689"/>
        <v>2705605.7722742017</v>
      </c>
      <c r="BN328" s="310">
        <f t="shared" ca="1" si="689"/>
        <v>2705605.7722742017</v>
      </c>
      <c r="BO328" s="310">
        <f t="shared" ca="1" si="689"/>
        <v>2705605.7722742017</v>
      </c>
      <c r="BP328" s="310">
        <f t="shared" ca="1" si="689"/>
        <v>2705605.7722742017</v>
      </c>
      <c r="BQ328" s="310">
        <f t="shared" ref="BQ328:EB328" ca="1" si="690">SUM(BQ177:BQ188)</f>
        <v>2705605.7722742017</v>
      </c>
      <c r="BR328" s="310">
        <f t="shared" ca="1" si="690"/>
        <v>2705605.7722742017</v>
      </c>
      <c r="BS328" s="310">
        <f t="shared" ca="1" si="690"/>
        <v>2705605.7722742017</v>
      </c>
      <c r="BT328" s="310">
        <f t="shared" ca="1" si="690"/>
        <v>2705605.7722742017</v>
      </c>
      <c r="BU328" s="310">
        <f t="shared" ca="1" si="690"/>
        <v>2705605.7722742017</v>
      </c>
      <c r="BV328" s="310">
        <f t="shared" ca="1" si="690"/>
        <v>2705605.7722742017</v>
      </c>
      <c r="BW328" s="310">
        <f t="shared" ca="1" si="690"/>
        <v>2705605.7722742017</v>
      </c>
      <c r="BX328" s="310">
        <f t="shared" ca="1" si="690"/>
        <v>2705605.7722742017</v>
      </c>
      <c r="BY328" s="310">
        <f t="shared" ca="1" si="690"/>
        <v>2818094.3582220864</v>
      </c>
      <c r="BZ328" s="310">
        <f t="shared" ca="1" si="690"/>
        <v>2818094.3582220864</v>
      </c>
      <c r="CA328" s="310">
        <f t="shared" ca="1" si="690"/>
        <v>2818094.3582220864</v>
      </c>
      <c r="CB328" s="310">
        <f t="shared" ca="1" si="690"/>
        <v>2818094.3582220864</v>
      </c>
      <c r="CC328" s="310">
        <f t="shared" ca="1" si="690"/>
        <v>2818094.3582220864</v>
      </c>
      <c r="CD328" s="310">
        <f t="shared" ca="1" si="690"/>
        <v>2818094.3582220864</v>
      </c>
      <c r="CE328" s="310">
        <f t="shared" ca="1" si="690"/>
        <v>2818094.3582220864</v>
      </c>
      <c r="CF328" s="310">
        <f t="shared" ca="1" si="690"/>
        <v>2818094.3582220864</v>
      </c>
      <c r="CG328" s="310">
        <f t="shared" ca="1" si="690"/>
        <v>2818094.3582220864</v>
      </c>
      <c r="CH328" s="310">
        <f t="shared" ca="1" si="690"/>
        <v>2818094.3582220864</v>
      </c>
      <c r="CI328" s="310">
        <f t="shared" ca="1" si="690"/>
        <v>2818094.3582220864</v>
      </c>
      <c r="CJ328" s="310">
        <f t="shared" ca="1" si="690"/>
        <v>2818094.3582220864</v>
      </c>
      <c r="CK328" s="310">
        <f t="shared" ca="1" si="690"/>
        <v>2961319.6192968977</v>
      </c>
      <c r="CL328" s="310">
        <f t="shared" ca="1" si="690"/>
        <v>2961319.6192968977</v>
      </c>
      <c r="CM328" s="310">
        <f t="shared" ca="1" si="690"/>
        <v>2961319.6192968977</v>
      </c>
      <c r="CN328" s="310">
        <f t="shared" ca="1" si="690"/>
        <v>2961319.6192968977</v>
      </c>
      <c r="CO328" s="310">
        <f t="shared" ca="1" si="690"/>
        <v>2961319.6192968977</v>
      </c>
      <c r="CP328" s="310">
        <f t="shared" ca="1" si="690"/>
        <v>2961319.6192968977</v>
      </c>
      <c r="CQ328" s="310">
        <f t="shared" ca="1" si="690"/>
        <v>2961319.6192968977</v>
      </c>
      <c r="CR328" s="310">
        <f t="shared" ca="1" si="690"/>
        <v>2961319.6192968977</v>
      </c>
      <c r="CS328" s="310">
        <f t="shared" ca="1" si="690"/>
        <v>2961319.6192968977</v>
      </c>
      <c r="CT328" s="310">
        <f t="shared" ca="1" si="690"/>
        <v>2961319.6192968977</v>
      </c>
      <c r="CU328" s="310">
        <f t="shared" ca="1" si="690"/>
        <v>2961319.6192968977</v>
      </c>
      <c r="CV328" s="310">
        <f t="shared" ca="1" si="690"/>
        <v>2961319.6192968977</v>
      </c>
      <c r="CW328" s="310">
        <f t="shared" ca="1" si="690"/>
        <v>3090603.3685101992</v>
      </c>
      <c r="CX328" s="310">
        <f t="shared" ca="1" si="690"/>
        <v>3090603.3685101992</v>
      </c>
      <c r="CY328" s="310">
        <f t="shared" ca="1" si="690"/>
        <v>3090603.3685101992</v>
      </c>
      <c r="CZ328" s="310">
        <f t="shared" ca="1" si="690"/>
        <v>3090603.3685101992</v>
      </c>
      <c r="DA328" s="310">
        <f t="shared" ca="1" si="690"/>
        <v>3090603.3685101992</v>
      </c>
      <c r="DB328" s="310">
        <f t="shared" ca="1" si="690"/>
        <v>3090603.3685101992</v>
      </c>
      <c r="DC328" s="310">
        <f t="shared" ca="1" si="690"/>
        <v>3090603.3685101992</v>
      </c>
      <c r="DD328" s="310">
        <f t="shared" ca="1" si="690"/>
        <v>3090603.3685101992</v>
      </c>
      <c r="DE328" s="310">
        <f t="shared" ca="1" si="690"/>
        <v>3090603.3685101992</v>
      </c>
      <c r="DF328" s="310">
        <f t="shared" ca="1" si="690"/>
        <v>3090603.3685101992</v>
      </c>
      <c r="DG328" s="310">
        <f t="shared" ca="1" si="690"/>
        <v>3090603.3685101992</v>
      </c>
      <c r="DH328" s="310">
        <f t="shared" ca="1" si="690"/>
        <v>3090603.3685101992</v>
      </c>
      <c r="DI328" s="310">
        <f t="shared" ca="1" si="690"/>
        <v>3234624.0656452086</v>
      </c>
      <c r="DJ328" s="310">
        <f t="shared" ca="1" si="690"/>
        <v>3234624.0656452086</v>
      </c>
      <c r="DK328" s="310">
        <f t="shared" ca="1" si="690"/>
        <v>3234624.0656452086</v>
      </c>
      <c r="DL328" s="310">
        <f t="shared" ca="1" si="690"/>
        <v>3234624.0656452086</v>
      </c>
      <c r="DM328" s="310">
        <f t="shared" ca="1" si="690"/>
        <v>3234624.0656452086</v>
      </c>
      <c r="DN328" s="310">
        <f t="shared" ca="1" si="690"/>
        <v>3234624.0656452086</v>
      </c>
      <c r="DO328" s="310">
        <f t="shared" ca="1" si="690"/>
        <v>3234624.0656452086</v>
      </c>
      <c r="DP328" s="310">
        <f t="shared" ca="1" si="690"/>
        <v>3234624.0656452086</v>
      </c>
      <c r="DQ328" s="310">
        <f t="shared" ca="1" si="690"/>
        <v>3234624.0656452086</v>
      </c>
      <c r="DR328" s="310">
        <f t="shared" ca="1" si="690"/>
        <v>3234624.0656452086</v>
      </c>
      <c r="DS328" s="310">
        <f t="shared" ca="1" si="690"/>
        <v>3234624.0656452086</v>
      </c>
      <c r="DT328" s="310">
        <f t="shared" ca="1" si="690"/>
        <v>3234624.0656452086</v>
      </c>
      <c r="DU328" s="310">
        <f t="shared" ca="1" si="690"/>
        <v>3401980.1928601535</v>
      </c>
      <c r="DV328" s="310">
        <f t="shared" ca="1" si="690"/>
        <v>3401980.1928601535</v>
      </c>
      <c r="DW328" s="310">
        <f t="shared" ca="1" si="690"/>
        <v>3401980.1928601535</v>
      </c>
      <c r="DX328" s="310">
        <f t="shared" ca="1" si="690"/>
        <v>3401980.1928601535</v>
      </c>
      <c r="DY328" s="310">
        <f t="shared" ca="1" si="690"/>
        <v>3401980.1928601535</v>
      </c>
      <c r="DZ328" s="310">
        <f t="shared" ca="1" si="690"/>
        <v>3401980.1928601535</v>
      </c>
      <c r="EA328" s="310">
        <f t="shared" ca="1" si="690"/>
        <v>3401980.1928601535</v>
      </c>
      <c r="EB328" s="310">
        <f t="shared" ca="1" si="690"/>
        <v>3401980.1928601535</v>
      </c>
      <c r="EC328" s="310">
        <f t="shared" ref="EC328:GN328" ca="1" si="691">SUM(EC177:EC188)</f>
        <v>3401980.1928601535</v>
      </c>
      <c r="ED328" s="310">
        <f t="shared" ca="1" si="691"/>
        <v>3401980.1928601535</v>
      </c>
      <c r="EE328" s="310">
        <f t="shared" ca="1" si="691"/>
        <v>3401980.1928601535</v>
      </c>
      <c r="EF328" s="310">
        <f t="shared" ca="1" si="691"/>
        <v>3401980.1928601535</v>
      </c>
      <c r="EG328" s="310">
        <f t="shared" ca="1" si="691"/>
        <v>3580152.9066279824</v>
      </c>
      <c r="EH328" s="310">
        <f t="shared" ca="1" si="691"/>
        <v>3580152.9066279824</v>
      </c>
      <c r="EI328" s="310">
        <f t="shared" ca="1" si="691"/>
        <v>3580152.9066279824</v>
      </c>
      <c r="EJ328" s="310">
        <f t="shared" ca="1" si="691"/>
        <v>3580152.9066279824</v>
      </c>
      <c r="EK328" s="310">
        <f t="shared" ca="1" si="691"/>
        <v>3580152.9066279824</v>
      </c>
      <c r="EL328" s="310">
        <f t="shared" ca="1" si="691"/>
        <v>3580152.9066279824</v>
      </c>
      <c r="EM328" s="310">
        <f t="shared" ca="1" si="691"/>
        <v>3580152.9066279824</v>
      </c>
      <c r="EN328" s="310">
        <f t="shared" ca="1" si="691"/>
        <v>3580152.9066279824</v>
      </c>
      <c r="EO328" s="310">
        <f t="shared" ca="1" si="691"/>
        <v>3580152.9066279824</v>
      </c>
      <c r="EP328" s="310">
        <f t="shared" ca="1" si="691"/>
        <v>3580152.9066279824</v>
      </c>
      <c r="EQ328" s="310">
        <f t="shared" ca="1" si="691"/>
        <v>3580152.9066279824</v>
      </c>
      <c r="ER328" s="310">
        <f t="shared" ca="1" si="691"/>
        <v>3580152.9066279824</v>
      </c>
      <c r="ES328" s="310">
        <f t="shared" ca="1" si="691"/>
        <v>3721057.8176659583</v>
      </c>
      <c r="ET328" s="310">
        <f t="shared" ca="1" si="691"/>
        <v>3721057.8176659583</v>
      </c>
      <c r="EU328" s="310">
        <f t="shared" ca="1" si="691"/>
        <v>3721057.8176659583</v>
      </c>
      <c r="EV328" s="310">
        <f t="shared" ca="1" si="691"/>
        <v>3721057.8176659583</v>
      </c>
      <c r="EW328" s="310">
        <f t="shared" ca="1" si="691"/>
        <v>3721057.8176659583</v>
      </c>
      <c r="EX328" s="310">
        <f t="shared" ca="1" si="691"/>
        <v>3721057.8176659583</v>
      </c>
      <c r="EY328" s="310">
        <f t="shared" ca="1" si="691"/>
        <v>3721057.8176659583</v>
      </c>
      <c r="EZ328" s="310">
        <f t="shared" ca="1" si="691"/>
        <v>3721057.8176659583</v>
      </c>
      <c r="FA328" s="310">
        <f t="shared" ca="1" si="691"/>
        <v>3721057.8176659583</v>
      </c>
      <c r="FB328" s="310">
        <f t="shared" ca="1" si="691"/>
        <v>3721057.8176659583</v>
      </c>
      <c r="FC328" s="310">
        <f t="shared" ca="1" si="691"/>
        <v>3721057.8176659583</v>
      </c>
      <c r="FD328" s="310">
        <f t="shared" ca="1" si="691"/>
        <v>3721057.8176659583</v>
      </c>
      <c r="FE328" s="310">
        <f t="shared" ca="1" si="691"/>
        <v>3918860.2306620474</v>
      </c>
      <c r="FF328" s="310">
        <f t="shared" ca="1" si="691"/>
        <v>3918860.2306620474</v>
      </c>
      <c r="FG328" s="310">
        <f t="shared" ca="1" si="691"/>
        <v>3918860.2306620474</v>
      </c>
      <c r="FH328" s="310">
        <f t="shared" ca="1" si="691"/>
        <v>3918860.2306620474</v>
      </c>
      <c r="FI328" s="310">
        <f t="shared" ca="1" si="691"/>
        <v>3918860.2306620474</v>
      </c>
      <c r="FJ328" s="310">
        <f t="shared" ca="1" si="691"/>
        <v>3918860.2306620474</v>
      </c>
      <c r="FK328" s="310">
        <f t="shared" ca="1" si="691"/>
        <v>3918860.2306620474</v>
      </c>
      <c r="FL328" s="310">
        <f t="shared" ca="1" si="691"/>
        <v>3918860.2306620474</v>
      </c>
      <c r="FM328" s="310">
        <f t="shared" ca="1" si="691"/>
        <v>3918860.2306620474</v>
      </c>
      <c r="FN328" s="310">
        <f t="shared" ca="1" si="691"/>
        <v>3918860.2306620474</v>
      </c>
      <c r="FO328" s="310">
        <f t="shared" ca="1" si="691"/>
        <v>3918860.2306620474</v>
      </c>
      <c r="FP328" s="310">
        <f t="shared" ca="1" si="691"/>
        <v>3918860.2306620474</v>
      </c>
      <c r="FQ328" s="310">
        <f t="shared" ca="1" si="691"/>
        <v>0</v>
      </c>
      <c r="FR328" s="310">
        <f t="shared" ca="1" si="691"/>
        <v>0</v>
      </c>
      <c r="FS328" s="310">
        <f t="shared" ca="1" si="691"/>
        <v>0</v>
      </c>
      <c r="FT328" s="310">
        <f t="shared" ca="1" si="691"/>
        <v>0</v>
      </c>
      <c r="FU328" s="310">
        <f t="shared" ca="1" si="691"/>
        <v>0</v>
      </c>
      <c r="FV328" s="310">
        <f t="shared" ca="1" si="691"/>
        <v>0</v>
      </c>
      <c r="FW328" s="310">
        <f t="shared" ca="1" si="691"/>
        <v>0</v>
      </c>
      <c r="FX328" s="310">
        <f t="shared" ca="1" si="691"/>
        <v>0</v>
      </c>
      <c r="FY328" s="310">
        <f t="shared" ca="1" si="691"/>
        <v>0</v>
      </c>
      <c r="FZ328" s="310">
        <f t="shared" ca="1" si="691"/>
        <v>0</v>
      </c>
      <c r="GA328" s="310">
        <f t="shared" ca="1" si="691"/>
        <v>0</v>
      </c>
      <c r="GB328" s="310">
        <f t="shared" ca="1" si="691"/>
        <v>0</v>
      </c>
      <c r="GC328" s="310">
        <f t="shared" ca="1" si="691"/>
        <v>0</v>
      </c>
      <c r="GD328" s="310">
        <f t="shared" ca="1" si="691"/>
        <v>0</v>
      </c>
      <c r="GE328" s="310">
        <f t="shared" ca="1" si="691"/>
        <v>0</v>
      </c>
      <c r="GF328" s="310">
        <f t="shared" ca="1" si="691"/>
        <v>0</v>
      </c>
      <c r="GG328" s="310">
        <f t="shared" ca="1" si="691"/>
        <v>0</v>
      </c>
      <c r="GH328" s="310">
        <f t="shared" ca="1" si="691"/>
        <v>0</v>
      </c>
      <c r="GI328" s="310">
        <f t="shared" ca="1" si="691"/>
        <v>0</v>
      </c>
      <c r="GJ328" s="310">
        <f t="shared" ca="1" si="691"/>
        <v>0</v>
      </c>
      <c r="GK328" s="310">
        <f t="shared" ca="1" si="691"/>
        <v>0</v>
      </c>
      <c r="GL328" s="310">
        <f t="shared" ca="1" si="691"/>
        <v>0</v>
      </c>
      <c r="GM328" s="310">
        <f t="shared" ca="1" si="691"/>
        <v>0</v>
      </c>
      <c r="GN328" s="310">
        <f t="shared" ca="1" si="691"/>
        <v>0</v>
      </c>
      <c r="GO328" s="310">
        <f t="shared" ref="GO328:IA328" ca="1" si="692">SUM(GO177:GO188)</f>
        <v>0</v>
      </c>
      <c r="GP328" s="310">
        <f t="shared" ca="1" si="692"/>
        <v>0</v>
      </c>
      <c r="GQ328" s="310">
        <f t="shared" ca="1" si="692"/>
        <v>0</v>
      </c>
      <c r="GR328" s="310">
        <f t="shared" ca="1" si="692"/>
        <v>0</v>
      </c>
      <c r="GS328" s="310">
        <f t="shared" ca="1" si="692"/>
        <v>0</v>
      </c>
      <c r="GT328" s="310">
        <f t="shared" ca="1" si="692"/>
        <v>0</v>
      </c>
      <c r="GU328" s="310">
        <f t="shared" ca="1" si="692"/>
        <v>0</v>
      </c>
      <c r="GV328" s="310">
        <f t="shared" ca="1" si="692"/>
        <v>0</v>
      </c>
      <c r="GW328" s="310">
        <f t="shared" ca="1" si="692"/>
        <v>0</v>
      </c>
      <c r="GX328" s="310">
        <f t="shared" ca="1" si="692"/>
        <v>0</v>
      </c>
      <c r="GY328" s="310">
        <f t="shared" ca="1" si="692"/>
        <v>0</v>
      </c>
      <c r="GZ328" s="310">
        <f t="shared" ca="1" si="692"/>
        <v>0</v>
      </c>
      <c r="HA328" s="310">
        <f t="shared" ca="1" si="692"/>
        <v>0</v>
      </c>
      <c r="HB328" s="310">
        <f t="shared" ca="1" si="692"/>
        <v>0</v>
      </c>
      <c r="HC328" s="310">
        <f t="shared" ca="1" si="692"/>
        <v>0</v>
      </c>
      <c r="HD328" s="310">
        <f t="shared" ca="1" si="692"/>
        <v>0</v>
      </c>
      <c r="HE328" s="310">
        <f t="shared" ca="1" si="692"/>
        <v>0</v>
      </c>
      <c r="HF328" s="310">
        <f t="shared" ca="1" si="692"/>
        <v>0</v>
      </c>
      <c r="HG328" s="310">
        <f t="shared" ca="1" si="692"/>
        <v>0</v>
      </c>
      <c r="HH328" s="310">
        <f t="shared" ca="1" si="692"/>
        <v>0</v>
      </c>
      <c r="HI328" s="310">
        <f t="shared" ca="1" si="692"/>
        <v>0</v>
      </c>
      <c r="HJ328" s="310">
        <f t="shared" ca="1" si="692"/>
        <v>0</v>
      </c>
      <c r="HK328" s="310">
        <f t="shared" ca="1" si="692"/>
        <v>0</v>
      </c>
      <c r="HL328" s="310">
        <f t="shared" ca="1" si="692"/>
        <v>0</v>
      </c>
      <c r="HM328" s="310">
        <f t="shared" ca="1" si="692"/>
        <v>0</v>
      </c>
      <c r="HN328" s="310">
        <f t="shared" ca="1" si="692"/>
        <v>0</v>
      </c>
      <c r="HO328" s="310">
        <f t="shared" ca="1" si="692"/>
        <v>0</v>
      </c>
      <c r="HP328" s="310">
        <f t="shared" ca="1" si="692"/>
        <v>0</v>
      </c>
      <c r="HQ328" s="310">
        <f t="shared" ca="1" si="692"/>
        <v>0</v>
      </c>
      <c r="HR328" s="310">
        <f t="shared" ca="1" si="692"/>
        <v>0</v>
      </c>
      <c r="HS328" s="310">
        <f t="shared" ca="1" si="692"/>
        <v>0</v>
      </c>
      <c r="HT328" s="310">
        <f t="shared" ca="1" si="692"/>
        <v>0</v>
      </c>
      <c r="HU328" s="310">
        <f t="shared" ca="1" si="692"/>
        <v>0</v>
      </c>
      <c r="HV328" s="310">
        <f t="shared" ca="1" si="692"/>
        <v>0</v>
      </c>
      <c r="HW328" s="310">
        <f t="shared" ca="1" si="692"/>
        <v>0</v>
      </c>
      <c r="HX328" s="310">
        <f t="shared" ca="1" si="692"/>
        <v>0</v>
      </c>
      <c r="HY328" s="310">
        <f t="shared" ca="1" si="692"/>
        <v>0</v>
      </c>
      <c r="HZ328" s="310">
        <f t="shared" ca="1" si="692"/>
        <v>0</v>
      </c>
      <c r="IA328" s="310">
        <f t="shared" ca="1" si="692"/>
        <v>0</v>
      </c>
      <c r="IB328" s="310">
        <f t="shared" ref="IB328:JA328" si="693">SUM(IB177:IB188)</f>
        <v>0</v>
      </c>
      <c r="IC328" s="310">
        <f t="shared" si="693"/>
        <v>0</v>
      </c>
      <c r="ID328" s="310">
        <f t="shared" si="693"/>
        <v>0</v>
      </c>
      <c r="IE328" s="310">
        <f t="shared" si="693"/>
        <v>0</v>
      </c>
      <c r="IF328" s="310">
        <f t="shared" si="693"/>
        <v>0</v>
      </c>
      <c r="IG328" s="310">
        <f t="shared" si="693"/>
        <v>0</v>
      </c>
      <c r="IH328" s="310">
        <f t="shared" si="693"/>
        <v>0</v>
      </c>
      <c r="II328" s="310">
        <f t="shared" si="693"/>
        <v>0</v>
      </c>
      <c r="IJ328" s="310">
        <f t="shared" si="693"/>
        <v>0</v>
      </c>
      <c r="IK328" s="310">
        <f t="shared" si="693"/>
        <v>0</v>
      </c>
      <c r="IL328" s="310">
        <f t="shared" si="693"/>
        <v>0</v>
      </c>
      <c r="IM328" s="310">
        <f t="shared" si="693"/>
        <v>0</v>
      </c>
      <c r="IN328" s="310">
        <f t="shared" si="693"/>
        <v>0</v>
      </c>
      <c r="IO328" s="310">
        <f t="shared" si="693"/>
        <v>0</v>
      </c>
      <c r="IP328" s="310">
        <f t="shared" si="693"/>
        <v>0</v>
      </c>
      <c r="IQ328" s="310">
        <f t="shared" si="693"/>
        <v>0</v>
      </c>
      <c r="IR328" s="310">
        <f t="shared" si="693"/>
        <v>0</v>
      </c>
      <c r="IS328" s="310">
        <f t="shared" si="693"/>
        <v>0</v>
      </c>
      <c r="IT328" s="310">
        <f t="shared" si="693"/>
        <v>0</v>
      </c>
      <c r="IU328" s="310">
        <f t="shared" si="693"/>
        <v>0</v>
      </c>
      <c r="IV328" s="310">
        <f t="shared" si="693"/>
        <v>0</v>
      </c>
      <c r="IW328" s="310">
        <f t="shared" si="693"/>
        <v>0</v>
      </c>
      <c r="IX328" s="310">
        <f t="shared" si="693"/>
        <v>0</v>
      </c>
      <c r="IY328" s="310">
        <f t="shared" si="693"/>
        <v>0</v>
      </c>
      <c r="IZ328" s="310">
        <f t="shared" si="693"/>
        <v>0</v>
      </c>
      <c r="JA328" s="310">
        <f t="shared" si="693"/>
        <v>0</v>
      </c>
      <c r="JB328" s="310">
        <f t="shared" ref="JB328:LE328" si="694">SUM(JB177:JB188)</f>
        <v>0</v>
      </c>
      <c r="JC328" s="310">
        <f t="shared" si="694"/>
        <v>0</v>
      </c>
      <c r="JD328" s="310">
        <f t="shared" si="694"/>
        <v>0</v>
      </c>
      <c r="JE328" s="310">
        <f t="shared" si="694"/>
        <v>0</v>
      </c>
      <c r="JF328" s="310">
        <f t="shared" si="694"/>
        <v>0</v>
      </c>
      <c r="JG328" s="310">
        <f t="shared" si="694"/>
        <v>0</v>
      </c>
      <c r="JH328" s="310">
        <f t="shared" si="694"/>
        <v>0</v>
      </c>
      <c r="JI328" s="310">
        <f t="shared" si="694"/>
        <v>0</v>
      </c>
      <c r="JJ328" s="310">
        <f t="shared" si="694"/>
        <v>0</v>
      </c>
      <c r="JK328" s="310">
        <f t="shared" si="694"/>
        <v>0</v>
      </c>
      <c r="JL328" s="310">
        <f t="shared" si="694"/>
        <v>0</v>
      </c>
      <c r="JM328" s="310">
        <f t="shared" si="694"/>
        <v>0</v>
      </c>
      <c r="JN328" s="310">
        <f t="shared" si="694"/>
        <v>0</v>
      </c>
      <c r="JO328" s="310">
        <f t="shared" si="694"/>
        <v>0</v>
      </c>
      <c r="JP328" s="310">
        <f t="shared" si="694"/>
        <v>0</v>
      </c>
      <c r="JQ328" s="310">
        <f t="shared" si="694"/>
        <v>0</v>
      </c>
      <c r="JR328" s="310">
        <f t="shared" si="694"/>
        <v>0</v>
      </c>
      <c r="JS328" s="310">
        <f t="shared" si="694"/>
        <v>0</v>
      </c>
      <c r="JT328" s="310">
        <f t="shared" si="694"/>
        <v>0</v>
      </c>
      <c r="JU328" s="310">
        <f t="shared" si="694"/>
        <v>0</v>
      </c>
      <c r="JV328" s="310">
        <f t="shared" si="694"/>
        <v>0</v>
      </c>
      <c r="JW328" s="310">
        <f t="shared" si="694"/>
        <v>0</v>
      </c>
      <c r="JX328" s="310">
        <f t="shared" si="694"/>
        <v>0</v>
      </c>
      <c r="JY328" s="310">
        <f t="shared" si="694"/>
        <v>0</v>
      </c>
      <c r="JZ328" s="310">
        <f t="shared" si="694"/>
        <v>0</v>
      </c>
      <c r="KA328" s="310">
        <f t="shared" si="694"/>
        <v>0</v>
      </c>
      <c r="KB328" s="310">
        <f t="shared" si="694"/>
        <v>0</v>
      </c>
      <c r="KC328" s="310">
        <f t="shared" si="694"/>
        <v>0</v>
      </c>
      <c r="KD328" s="310">
        <f t="shared" si="694"/>
        <v>0</v>
      </c>
      <c r="KE328" s="310">
        <f t="shared" si="694"/>
        <v>0</v>
      </c>
      <c r="KF328" s="310">
        <f t="shared" si="694"/>
        <v>0</v>
      </c>
      <c r="KG328" s="310">
        <f t="shared" si="694"/>
        <v>0</v>
      </c>
      <c r="KH328" s="310">
        <f t="shared" si="694"/>
        <v>0</v>
      </c>
      <c r="KI328" s="310">
        <f t="shared" si="694"/>
        <v>0</v>
      </c>
      <c r="KJ328" s="310">
        <f t="shared" si="694"/>
        <v>0</v>
      </c>
      <c r="KK328" s="310">
        <f t="shared" si="694"/>
        <v>0</v>
      </c>
      <c r="KL328" s="310">
        <f t="shared" si="694"/>
        <v>0</v>
      </c>
      <c r="KM328" s="310">
        <f t="shared" si="694"/>
        <v>0</v>
      </c>
      <c r="KN328" s="310">
        <f t="shared" si="694"/>
        <v>0</v>
      </c>
      <c r="KO328" s="310">
        <f t="shared" si="694"/>
        <v>0</v>
      </c>
      <c r="KP328" s="310">
        <f t="shared" si="694"/>
        <v>0</v>
      </c>
      <c r="KQ328" s="310">
        <f t="shared" si="694"/>
        <v>0</v>
      </c>
      <c r="KR328" s="310">
        <f t="shared" si="694"/>
        <v>0</v>
      </c>
      <c r="KS328" s="310">
        <f t="shared" si="694"/>
        <v>0</v>
      </c>
      <c r="KT328" s="310">
        <f t="shared" si="694"/>
        <v>0</v>
      </c>
      <c r="KU328" s="310">
        <f t="shared" si="694"/>
        <v>0</v>
      </c>
      <c r="KV328" s="310">
        <f t="shared" si="694"/>
        <v>0</v>
      </c>
      <c r="KW328" s="310">
        <f t="shared" si="694"/>
        <v>0</v>
      </c>
      <c r="KX328" s="310">
        <f t="shared" si="694"/>
        <v>0</v>
      </c>
      <c r="KY328" s="310">
        <f t="shared" si="694"/>
        <v>0</v>
      </c>
      <c r="KZ328" s="310">
        <f t="shared" si="694"/>
        <v>0</v>
      </c>
      <c r="LA328" s="310">
        <f t="shared" si="694"/>
        <v>0</v>
      </c>
      <c r="LB328" s="310">
        <f t="shared" si="694"/>
        <v>0</v>
      </c>
      <c r="LC328" s="310">
        <f t="shared" si="694"/>
        <v>0</v>
      </c>
      <c r="LD328" s="310">
        <f t="shared" si="694"/>
        <v>0</v>
      </c>
      <c r="LE328" s="310">
        <f t="shared" si="694"/>
        <v>0</v>
      </c>
    </row>
    <row r="329" spans="2:317">
      <c r="C329" s="148" t="s">
        <v>47</v>
      </c>
      <c r="E329" s="310">
        <f t="shared" ref="E329:BP329" ca="1" si="695">SUMPRODUCT(E177:E188,1-(E211:E222))</f>
        <v>313574.18507462682</v>
      </c>
      <c r="F329" s="310">
        <f t="shared" ca="1" si="695"/>
        <v>391967.73134328367</v>
      </c>
      <c r="G329" s="310">
        <f t="shared" ca="1" si="695"/>
        <v>470361.27761194034</v>
      </c>
      <c r="H329" s="310">
        <f t="shared" ca="1" si="695"/>
        <v>266538.05731343286</v>
      </c>
      <c r="I329" s="310">
        <f t="shared" ca="1" si="695"/>
        <v>250859.3480597015</v>
      </c>
      <c r="J329" s="310">
        <f t="shared" ca="1" si="695"/>
        <v>235180.63880597017</v>
      </c>
      <c r="K329" s="310">
        <f t="shared" ca="1" si="695"/>
        <v>219501.92955223884</v>
      </c>
      <c r="L329" s="310">
        <f t="shared" ca="1" si="695"/>
        <v>203823.22029850745</v>
      </c>
      <c r="M329" s="310">
        <f t="shared" ca="1" si="695"/>
        <v>188144.5110447761</v>
      </c>
      <c r="N329" s="310">
        <f t="shared" ca="1" si="695"/>
        <v>172465.8017910448</v>
      </c>
      <c r="O329" s="310">
        <f t="shared" ca="1" si="695"/>
        <v>156787.09253731341</v>
      </c>
      <c r="P329" s="310">
        <f t="shared" ca="1" si="695"/>
        <v>141108.38328358205</v>
      </c>
      <c r="Q329" s="310">
        <f t="shared" ca="1" si="695"/>
        <v>167372.28655522384</v>
      </c>
      <c r="R329" s="310">
        <f t="shared" ca="1" si="695"/>
        <v>167372.28655522384</v>
      </c>
      <c r="S329" s="310">
        <f t="shared" ca="1" si="695"/>
        <v>167372.28655522384</v>
      </c>
      <c r="T329" s="310">
        <f t="shared" ca="1" si="695"/>
        <v>167372.28655522384</v>
      </c>
      <c r="U329" s="310">
        <f t="shared" ca="1" si="695"/>
        <v>167372.28655522384</v>
      </c>
      <c r="V329" s="310">
        <f t="shared" ca="1" si="695"/>
        <v>167372.28655522384</v>
      </c>
      <c r="W329" s="310">
        <f t="shared" ca="1" si="695"/>
        <v>167372.28655522384</v>
      </c>
      <c r="X329" s="310">
        <f t="shared" ca="1" si="695"/>
        <v>167372.28655522384</v>
      </c>
      <c r="Y329" s="310">
        <f t="shared" ca="1" si="695"/>
        <v>167372.28655522384</v>
      </c>
      <c r="Z329" s="310">
        <f t="shared" ca="1" si="695"/>
        <v>167372.28655522384</v>
      </c>
      <c r="AA329" s="310">
        <f t="shared" ca="1" si="695"/>
        <v>167372.28655522384</v>
      </c>
      <c r="AB329" s="310">
        <f t="shared" ca="1" si="695"/>
        <v>167372.28655522384</v>
      </c>
      <c r="AC329" s="310">
        <f t="shared" ca="1" si="695"/>
        <v>162157.15094346265</v>
      </c>
      <c r="AD329" s="310">
        <f t="shared" ca="1" si="695"/>
        <v>162157.15094346265</v>
      </c>
      <c r="AE329" s="310">
        <f t="shared" ca="1" si="695"/>
        <v>162157.15094346265</v>
      </c>
      <c r="AF329" s="310">
        <f t="shared" ca="1" si="695"/>
        <v>162157.15094346265</v>
      </c>
      <c r="AG329" s="310">
        <f t="shared" ca="1" si="695"/>
        <v>162157.15094346265</v>
      </c>
      <c r="AH329" s="310">
        <f t="shared" ca="1" si="695"/>
        <v>162157.15094346265</v>
      </c>
      <c r="AI329" s="310">
        <f t="shared" ca="1" si="695"/>
        <v>162157.15094346265</v>
      </c>
      <c r="AJ329" s="310">
        <f t="shared" ca="1" si="695"/>
        <v>162157.15094346265</v>
      </c>
      <c r="AK329" s="310">
        <f t="shared" ca="1" si="695"/>
        <v>162157.15094346265</v>
      </c>
      <c r="AL329" s="310">
        <f t="shared" ca="1" si="695"/>
        <v>162157.15094346265</v>
      </c>
      <c r="AM329" s="310">
        <f t="shared" ca="1" si="695"/>
        <v>162157.15094346265</v>
      </c>
      <c r="AN329" s="310">
        <f t="shared" ca="1" si="695"/>
        <v>162157.15094346265</v>
      </c>
      <c r="AO329" s="310">
        <f t="shared" ca="1" si="695"/>
        <v>156429.45982552832</v>
      </c>
      <c r="AP329" s="310">
        <f t="shared" ca="1" si="695"/>
        <v>156429.45982552832</v>
      </c>
      <c r="AQ329" s="310">
        <f t="shared" ca="1" si="695"/>
        <v>156429.45982552832</v>
      </c>
      <c r="AR329" s="310">
        <f t="shared" ca="1" si="695"/>
        <v>156429.45982552832</v>
      </c>
      <c r="AS329" s="310">
        <f t="shared" ca="1" si="695"/>
        <v>156429.45982552832</v>
      </c>
      <c r="AT329" s="310">
        <f t="shared" ca="1" si="695"/>
        <v>156429.45982552832</v>
      </c>
      <c r="AU329" s="310">
        <f t="shared" ca="1" si="695"/>
        <v>156429.45982552832</v>
      </c>
      <c r="AV329" s="310">
        <f t="shared" ca="1" si="695"/>
        <v>156429.45982552832</v>
      </c>
      <c r="AW329" s="310">
        <f t="shared" ca="1" si="695"/>
        <v>156429.45982552832</v>
      </c>
      <c r="AX329" s="310">
        <f t="shared" ca="1" si="695"/>
        <v>156429.45982552832</v>
      </c>
      <c r="AY329" s="310">
        <f t="shared" ca="1" si="695"/>
        <v>156429.45982552832</v>
      </c>
      <c r="AZ329" s="310">
        <f t="shared" ca="1" si="695"/>
        <v>156429.45982552832</v>
      </c>
      <c r="BA329" s="310">
        <f t="shared" ca="1" si="695"/>
        <v>148294.80803233007</v>
      </c>
      <c r="BB329" s="310">
        <f t="shared" ca="1" si="695"/>
        <v>148294.80803233007</v>
      </c>
      <c r="BC329" s="310">
        <f t="shared" ca="1" si="695"/>
        <v>148294.80803233007</v>
      </c>
      <c r="BD329" s="310">
        <f t="shared" ca="1" si="695"/>
        <v>148294.80803233007</v>
      </c>
      <c r="BE329" s="310">
        <f t="shared" ca="1" si="695"/>
        <v>148294.80803233007</v>
      </c>
      <c r="BF329" s="310">
        <f t="shared" ca="1" si="695"/>
        <v>148294.80803233007</v>
      </c>
      <c r="BG329" s="310">
        <f t="shared" ca="1" si="695"/>
        <v>148294.80803233007</v>
      </c>
      <c r="BH329" s="310">
        <f t="shared" ca="1" si="695"/>
        <v>148294.80803233007</v>
      </c>
      <c r="BI329" s="310">
        <f t="shared" ca="1" si="695"/>
        <v>148294.80803233007</v>
      </c>
      <c r="BJ329" s="310">
        <f t="shared" ca="1" si="695"/>
        <v>148294.80803233007</v>
      </c>
      <c r="BK329" s="310">
        <f t="shared" ca="1" si="695"/>
        <v>148294.80803233007</v>
      </c>
      <c r="BL329" s="310">
        <f t="shared" ca="1" si="695"/>
        <v>148294.80803233007</v>
      </c>
      <c r="BM329" s="310">
        <f t="shared" ca="1" si="695"/>
        <v>157791.54123424724</v>
      </c>
      <c r="BN329" s="310">
        <f t="shared" ca="1" si="695"/>
        <v>157791.54123424724</v>
      </c>
      <c r="BO329" s="310">
        <f t="shared" ca="1" si="695"/>
        <v>157791.54123424724</v>
      </c>
      <c r="BP329" s="310">
        <f t="shared" ca="1" si="695"/>
        <v>157791.54123424724</v>
      </c>
      <c r="BQ329" s="310">
        <f t="shared" ref="BQ329:EB329" ca="1" si="696">SUMPRODUCT(BQ177:BQ188,1-(BQ211:BQ222))</f>
        <v>157791.54123424724</v>
      </c>
      <c r="BR329" s="310">
        <f t="shared" ca="1" si="696"/>
        <v>157791.54123424724</v>
      </c>
      <c r="BS329" s="310">
        <f t="shared" ca="1" si="696"/>
        <v>157791.54123424724</v>
      </c>
      <c r="BT329" s="310">
        <f t="shared" ca="1" si="696"/>
        <v>157791.54123424724</v>
      </c>
      <c r="BU329" s="310">
        <f t="shared" ca="1" si="696"/>
        <v>157791.54123424724</v>
      </c>
      <c r="BV329" s="310">
        <f t="shared" ca="1" si="696"/>
        <v>157791.54123424724</v>
      </c>
      <c r="BW329" s="310">
        <f t="shared" ca="1" si="696"/>
        <v>157791.54123424724</v>
      </c>
      <c r="BX329" s="310">
        <f t="shared" ca="1" si="696"/>
        <v>157791.54123424724</v>
      </c>
      <c r="BY329" s="310">
        <f t="shared" ca="1" si="696"/>
        <v>165472.5078606889</v>
      </c>
      <c r="BZ329" s="310">
        <f t="shared" ca="1" si="696"/>
        <v>165472.5078606889</v>
      </c>
      <c r="CA329" s="310">
        <f t="shared" ca="1" si="696"/>
        <v>165472.5078606889</v>
      </c>
      <c r="CB329" s="310">
        <f t="shared" ca="1" si="696"/>
        <v>165472.5078606889</v>
      </c>
      <c r="CC329" s="310">
        <f t="shared" ca="1" si="696"/>
        <v>165472.5078606889</v>
      </c>
      <c r="CD329" s="310">
        <f t="shared" ca="1" si="696"/>
        <v>165472.5078606889</v>
      </c>
      <c r="CE329" s="310">
        <f t="shared" ca="1" si="696"/>
        <v>165472.5078606889</v>
      </c>
      <c r="CF329" s="310">
        <f t="shared" ca="1" si="696"/>
        <v>165472.5078606889</v>
      </c>
      <c r="CG329" s="310">
        <f t="shared" ca="1" si="696"/>
        <v>165472.5078606889</v>
      </c>
      <c r="CH329" s="310">
        <f t="shared" ca="1" si="696"/>
        <v>165472.5078606889</v>
      </c>
      <c r="CI329" s="310">
        <f t="shared" ca="1" si="696"/>
        <v>165472.5078606889</v>
      </c>
      <c r="CJ329" s="310">
        <f t="shared" ca="1" si="696"/>
        <v>165472.5078606889</v>
      </c>
      <c r="CK329" s="310">
        <f t="shared" ca="1" si="696"/>
        <v>176150.44223465727</v>
      </c>
      <c r="CL329" s="310">
        <f t="shared" ca="1" si="696"/>
        <v>176150.44223465727</v>
      </c>
      <c r="CM329" s="310">
        <f t="shared" ca="1" si="696"/>
        <v>176150.44223465727</v>
      </c>
      <c r="CN329" s="310">
        <f t="shared" ca="1" si="696"/>
        <v>176150.44223465727</v>
      </c>
      <c r="CO329" s="310">
        <f t="shared" ca="1" si="696"/>
        <v>176150.44223465727</v>
      </c>
      <c r="CP329" s="310">
        <f t="shared" ca="1" si="696"/>
        <v>176150.44223465727</v>
      </c>
      <c r="CQ329" s="310">
        <f t="shared" ca="1" si="696"/>
        <v>176150.44223465727</v>
      </c>
      <c r="CR329" s="310">
        <f t="shared" ca="1" si="696"/>
        <v>176150.44223465727</v>
      </c>
      <c r="CS329" s="310">
        <f t="shared" ca="1" si="696"/>
        <v>176150.44223465727</v>
      </c>
      <c r="CT329" s="310">
        <f t="shared" ca="1" si="696"/>
        <v>176150.44223465727</v>
      </c>
      <c r="CU329" s="310">
        <f t="shared" ca="1" si="696"/>
        <v>176150.44223465727</v>
      </c>
      <c r="CV329" s="310">
        <f t="shared" ca="1" si="696"/>
        <v>176150.44223465727</v>
      </c>
      <c r="CW329" s="310">
        <f t="shared" ca="1" si="696"/>
        <v>185036.74139165337</v>
      </c>
      <c r="CX329" s="310">
        <f t="shared" ca="1" si="696"/>
        <v>185036.74139165337</v>
      </c>
      <c r="CY329" s="310">
        <f t="shared" ca="1" si="696"/>
        <v>185036.74139165337</v>
      </c>
      <c r="CZ329" s="310">
        <f t="shared" ca="1" si="696"/>
        <v>185036.74139165337</v>
      </c>
      <c r="DA329" s="310">
        <f t="shared" ca="1" si="696"/>
        <v>185036.74139165337</v>
      </c>
      <c r="DB329" s="310">
        <f t="shared" ca="1" si="696"/>
        <v>185036.74139165337</v>
      </c>
      <c r="DC329" s="310">
        <f t="shared" ca="1" si="696"/>
        <v>185036.74139165337</v>
      </c>
      <c r="DD329" s="310">
        <f t="shared" ca="1" si="696"/>
        <v>185036.74139165337</v>
      </c>
      <c r="DE329" s="310">
        <f t="shared" ca="1" si="696"/>
        <v>185036.74139165337</v>
      </c>
      <c r="DF329" s="310">
        <f t="shared" ca="1" si="696"/>
        <v>185036.74139165337</v>
      </c>
      <c r="DG329" s="310">
        <f t="shared" ca="1" si="696"/>
        <v>185036.74139165337</v>
      </c>
      <c r="DH329" s="310">
        <f t="shared" ca="1" si="696"/>
        <v>185036.74139165337</v>
      </c>
      <c r="DI329" s="310">
        <f t="shared" ca="1" si="696"/>
        <v>196138.70824405868</v>
      </c>
      <c r="DJ329" s="310">
        <f t="shared" ca="1" si="696"/>
        <v>196138.70824405868</v>
      </c>
      <c r="DK329" s="310">
        <f t="shared" ca="1" si="696"/>
        <v>196138.70824405868</v>
      </c>
      <c r="DL329" s="310">
        <f t="shared" ca="1" si="696"/>
        <v>196138.70824405868</v>
      </c>
      <c r="DM329" s="310">
        <f t="shared" ca="1" si="696"/>
        <v>196138.70824405868</v>
      </c>
      <c r="DN329" s="310">
        <f t="shared" ca="1" si="696"/>
        <v>196138.70824405868</v>
      </c>
      <c r="DO329" s="310">
        <f t="shared" ca="1" si="696"/>
        <v>196138.70824405868</v>
      </c>
      <c r="DP329" s="310">
        <f t="shared" ca="1" si="696"/>
        <v>196138.70824405868</v>
      </c>
      <c r="DQ329" s="310">
        <f t="shared" ca="1" si="696"/>
        <v>196138.70824405868</v>
      </c>
      <c r="DR329" s="310">
        <f t="shared" ca="1" si="696"/>
        <v>196138.70824405868</v>
      </c>
      <c r="DS329" s="310">
        <f t="shared" ca="1" si="696"/>
        <v>196138.70824405868</v>
      </c>
      <c r="DT329" s="310">
        <f t="shared" ca="1" si="696"/>
        <v>196138.70824405868</v>
      </c>
      <c r="DU329" s="310">
        <f t="shared" ca="1" si="696"/>
        <v>206701.27964980609</v>
      </c>
      <c r="DV329" s="310">
        <f t="shared" ca="1" si="696"/>
        <v>206701.27964980609</v>
      </c>
      <c r="DW329" s="310">
        <f t="shared" ca="1" si="696"/>
        <v>206701.27964980609</v>
      </c>
      <c r="DX329" s="310">
        <f t="shared" ca="1" si="696"/>
        <v>206701.27964980609</v>
      </c>
      <c r="DY329" s="310">
        <f t="shared" ca="1" si="696"/>
        <v>206701.27964980609</v>
      </c>
      <c r="DZ329" s="310">
        <f t="shared" ca="1" si="696"/>
        <v>206701.27964980609</v>
      </c>
      <c r="EA329" s="310">
        <f t="shared" ca="1" si="696"/>
        <v>206701.27964980609</v>
      </c>
      <c r="EB329" s="310">
        <f t="shared" ca="1" si="696"/>
        <v>206701.27964980609</v>
      </c>
      <c r="EC329" s="310">
        <f t="shared" ref="EC329:GN329" ca="1" si="697">SUMPRODUCT(EC177:EC188,1-(EC211:EC222))</f>
        <v>206701.27964980609</v>
      </c>
      <c r="ED329" s="310">
        <f t="shared" ca="1" si="697"/>
        <v>206701.27964980609</v>
      </c>
      <c r="EE329" s="310">
        <f t="shared" ca="1" si="697"/>
        <v>206701.27964980609</v>
      </c>
      <c r="EF329" s="310">
        <f t="shared" ca="1" si="697"/>
        <v>206701.27964980609</v>
      </c>
      <c r="EG329" s="310">
        <f t="shared" ca="1" si="697"/>
        <v>220270.12260842352</v>
      </c>
      <c r="EH329" s="310">
        <f t="shared" ca="1" si="697"/>
        <v>220270.12260842352</v>
      </c>
      <c r="EI329" s="310">
        <f t="shared" ca="1" si="697"/>
        <v>220270.12260842352</v>
      </c>
      <c r="EJ329" s="310">
        <f t="shared" ca="1" si="697"/>
        <v>220270.12260842352</v>
      </c>
      <c r="EK329" s="310">
        <f t="shared" ca="1" si="697"/>
        <v>220270.12260842352</v>
      </c>
      <c r="EL329" s="310">
        <f t="shared" ca="1" si="697"/>
        <v>220270.12260842352</v>
      </c>
      <c r="EM329" s="310">
        <f t="shared" ca="1" si="697"/>
        <v>220270.12260842352</v>
      </c>
      <c r="EN329" s="310">
        <f t="shared" ca="1" si="697"/>
        <v>220270.12260842352</v>
      </c>
      <c r="EO329" s="310">
        <f t="shared" ca="1" si="697"/>
        <v>220270.12260842352</v>
      </c>
      <c r="EP329" s="310">
        <f t="shared" ca="1" si="697"/>
        <v>220270.12260842352</v>
      </c>
      <c r="EQ329" s="310">
        <f t="shared" ca="1" si="697"/>
        <v>220270.12260842352</v>
      </c>
      <c r="ER329" s="310">
        <f t="shared" ca="1" si="697"/>
        <v>220270.12260842352</v>
      </c>
      <c r="ES329" s="310">
        <f t="shared" ca="1" si="697"/>
        <v>230328.15519169267</v>
      </c>
      <c r="ET329" s="310">
        <f t="shared" ca="1" si="697"/>
        <v>3721057.8176659583</v>
      </c>
      <c r="EU329" s="310">
        <f t="shared" ca="1" si="697"/>
        <v>3721057.8176659583</v>
      </c>
      <c r="EV329" s="310">
        <f t="shared" ca="1" si="697"/>
        <v>3721057.8176659583</v>
      </c>
      <c r="EW329" s="310">
        <f t="shared" ca="1" si="697"/>
        <v>3721057.8176659583</v>
      </c>
      <c r="EX329" s="310">
        <f t="shared" ca="1" si="697"/>
        <v>3721057.8176659583</v>
      </c>
      <c r="EY329" s="310">
        <f t="shared" ca="1" si="697"/>
        <v>3721057.8176659583</v>
      </c>
      <c r="EZ329" s="310">
        <f t="shared" ca="1" si="697"/>
        <v>3721057.8176659583</v>
      </c>
      <c r="FA329" s="310">
        <f t="shared" ca="1" si="697"/>
        <v>3721057.8176659583</v>
      </c>
      <c r="FB329" s="310">
        <f t="shared" ca="1" si="697"/>
        <v>3721057.8176659583</v>
      </c>
      <c r="FC329" s="310">
        <f t="shared" ca="1" si="697"/>
        <v>3721057.8176659583</v>
      </c>
      <c r="FD329" s="310">
        <f t="shared" ca="1" si="697"/>
        <v>3721057.8176659583</v>
      </c>
      <c r="FE329" s="310">
        <f t="shared" ca="1" si="697"/>
        <v>3918860.2306620474</v>
      </c>
      <c r="FF329" s="310">
        <f t="shared" ca="1" si="697"/>
        <v>3918860.2306620474</v>
      </c>
      <c r="FG329" s="310">
        <f t="shared" ca="1" si="697"/>
        <v>3918860.2306620474</v>
      </c>
      <c r="FH329" s="310">
        <f t="shared" ca="1" si="697"/>
        <v>3918860.2306620474</v>
      </c>
      <c r="FI329" s="310">
        <f t="shared" ca="1" si="697"/>
        <v>3918860.2306620474</v>
      </c>
      <c r="FJ329" s="310">
        <f t="shared" ca="1" si="697"/>
        <v>3918860.2306620474</v>
      </c>
      <c r="FK329" s="310">
        <f t="shared" ca="1" si="697"/>
        <v>3918860.2306620474</v>
      </c>
      <c r="FL329" s="310">
        <f t="shared" ca="1" si="697"/>
        <v>3918860.2306620474</v>
      </c>
      <c r="FM329" s="310">
        <f t="shared" ca="1" si="697"/>
        <v>3918860.2306620474</v>
      </c>
      <c r="FN329" s="310">
        <f t="shared" ca="1" si="697"/>
        <v>3918860.2306620474</v>
      </c>
      <c r="FO329" s="310">
        <f t="shared" ca="1" si="697"/>
        <v>3918860.2306620474</v>
      </c>
      <c r="FP329" s="310">
        <f t="shared" ca="1" si="697"/>
        <v>3918860.2306620474</v>
      </c>
      <c r="FQ329" s="310">
        <f t="shared" ca="1" si="697"/>
        <v>0</v>
      </c>
      <c r="FR329" s="310">
        <f t="shared" ca="1" si="697"/>
        <v>0</v>
      </c>
      <c r="FS329" s="310">
        <f t="shared" ca="1" si="697"/>
        <v>0</v>
      </c>
      <c r="FT329" s="310">
        <f t="shared" ca="1" si="697"/>
        <v>0</v>
      </c>
      <c r="FU329" s="310">
        <f t="shared" ca="1" si="697"/>
        <v>0</v>
      </c>
      <c r="FV329" s="310">
        <f t="shared" ca="1" si="697"/>
        <v>0</v>
      </c>
      <c r="FW329" s="310">
        <f t="shared" ca="1" si="697"/>
        <v>0</v>
      </c>
      <c r="FX329" s="310">
        <f t="shared" ca="1" si="697"/>
        <v>0</v>
      </c>
      <c r="FY329" s="310">
        <f t="shared" ca="1" si="697"/>
        <v>0</v>
      </c>
      <c r="FZ329" s="310">
        <f t="shared" ca="1" si="697"/>
        <v>0</v>
      </c>
      <c r="GA329" s="310">
        <f t="shared" ca="1" si="697"/>
        <v>0</v>
      </c>
      <c r="GB329" s="310">
        <f t="shared" ca="1" si="697"/>
        <v>0</v>
      </c>
      <c r="GC329" s="310">
        <f t="shared" ca="1" si="697"/>
        <v>0</v>
      </c>
      <c r="GD329" s="310">
        <f t="shared" ca="1" si="697"/>
        <v>0</v>
      </c>
      <c r="GE329" s="310">
        <f t="shared" ca="1" si="697"/>
        <v>0</v>
      </c>
      <c r="GF329" s="310">
        <f t="shared" ca="1" si="697"/>
        <v>0</v>
      </c>
      <c r="GG329" s="310">
        <f t="shared" ca="1" si="697"/>
        <v>0</v>
      </c>
      <c r="GH329" s="310">
        <f t="shared" ca="1" si="697"/>
        <v>0</v>
      </c>
      <c r="GI329" s="310">
        <f t="shared" ca="1" si="697"/>
        <v>0</v>
      </c>
      <c r="GJ329" s="310">
        <f t="shared" ca="1" si="697"/>
        <v>0</v>
      </c>
      <c r="GK329" s="310">
        <f t="shared" ca="1" si="697"/>
        <v>0</v>
      </c>
      <c r="GL329" s="310">
        <f t="shared" ca="1" si="697"/>
        <v>0</v>
      </c>
      <c r="GM329" s="310">
        <f t="shared" ca="1" si="697"/>
        <v>0</v>
      </c>
      <c r="GN329" s="310">
        <f t="shared" ca="1" si="697"/>
        <v>0</v>
      </c>
      <c r="GO329" s="310">
        <f t="shared" ref="GO329:IA329" ca="1" si="698">SUMPRODUCT(GO177:GO188,1-(GO211:GO222))</f>
        <v>0</v>
      </c>
      <c r="GP329" s="310">
        <f t="shared" ca="1" si="698"/>
        <v>0</v>
      </c>
      <c r="GQ329" s="310">
        <f t="shared" ca="1" si="698"/>
        <v>0</v>
      </c>
      <c r="GR329" s="310">
        <f t="shared" ca="1" si="698"/>
        <v>0</v>
      </c>
      <c r="GS329" s="310">
        <f t="shared" ca="1" si="698"/>
        <v>0</v>
      </c>
      <c r="GT329" s="310">
        <f t="shared" ca="1" si="698"/>
        <v>0</v>
      </c>
      <c r="GU329" s="310">
        <f t="shared" ca="1" si="698"/>
        <v>0</v>
      </c>
      <c r="GV329" s="310">
        <f t="shared" ca="1" si="698"/>
        <v>0</v>
      </c>
      <c r="GW329" s="310">
        <f t="shared" ca="1" si="698"/>
        <v>0</v>
      </c>
      <c r="GX329" s="310">
        <f t="shared" ca="1" si="698"/>
        <v>0</v>
      </c>
      <c r="GY329" s="310">
        <f t="shared" ca="1" si="698"/>
        <v>0</v>
      </c>
      <c r="GZ329" s="310">
        <f t="shared" ca="1" si="698"/>
        <v>0</v>
      </c>
      <c r="HA329" s="310">
        <f t="shared" ca="1" si="698"/>
        <v>0</v>
      </c>
      <c r="HB329" s="310">
        <f t="shared" ca="1" si="698"/>
        <v>0</v>
      </c>
      <c r="HC329" s="310">
        <f t="shared" ca="1" si="698"/>
        <v>0</v>
      </c>
      <c r="HD329" s="310">
        <f t="shared" ca="1" si="698"/>
        <v>0</v>
      </c>
      <c r="HE329" s="310">
        <f t="shared" ca="1" si="698"/>
        <v>0</v>
      </c>
      <c r="HF329" s="310">
        <f t="shared" ca="1" si="698"/>
        <v>0</v>
      </c>
      <c r="HG329" s="310">
        <f t="shared" ca="1" si="698"/>
        <v>0</v>
      </c>
      <c r="HH329" s="310">
        <f t="shared" ca="1" si="698"/>
        <v>0</v>
      </c>
      <c r="HI329" s="310">
        <f t="shared" ca="1" si="698"/>
        <v>0</v>
      </c>
      <c r="HJ329" s="310">
        <f t="shared" ca="1" si="698"/>
        <v>0</v>
      </c>
      <c r="HK329" s="310">
        <f t="shared" ca="1" si="698"/>
        <v>0</v>
      </c>
      <c r="HL329" s="310">
        <f t="shared" ca="1" si="698"/>
        <v>0</v>
      </c>
      <c r="HM329" s="310">
        <f t="shared" ca="1" si="698"/>
        <v>0</v>
      </c>
      <c r="HN329" s="310">
        <f t="shared" ca="1" si="698"/>
        <v>0</v>
      </c>
      <c r="HO329" s="310">
        <f t="shared" ca="1" si="698"/>
        <v>0</v>
      </c>
      <c r="HP329" s="310">
        <f t="shared" ca="1" si="698"/>
        <v>0</v>
      </c>
      <c r="HQ329" s="310">
        <f t="shared" ca="1" si="698"/>
        <v>0</v>
      </c>
      <c r="HR329" s="310">
        <f t="shared" ca="1" si="698"/>
        <v>0</v>
      </c>
      <c r="HS329" s="310">
        <f t="shared" ca="1" si="698"/>
        <v>0</v>
      </c>
      <c r="HT329" s="310">
        <f t="shared" ca="1" si="698"/>
        <v>0</v>
      </c>
      <c r="HU329" s="310">
        <f t="shared" ca="1" si="698"/>
        <v>0</v>
      </c>
      <c r="HV329" s="310">
        <f t="shared" ca="1" si="698"/>
        <v>0</v>
      </c>
      <c r="HW329" s="310">
        <f t="shared" ca="1" si="698"/>
        <v>0</v>
      </c>
      <c r="HX329" s="310">
        <f t="shared" ca="1" si="698"/>
        <v>0</v>
      </c>
      <c r="HY329" s="310">
        <f t="shared" ca="1" si="698"/>
        <v>0</v>
      </c>
      <c r="HZ329" s="310">
        <f t="shared" ca="1" si="698"/>
        <v>0</v>
      </c>
      <c r="IA329" s="310">
        <f t="shared" ca="1" si="698"/>
        <v>0</v>
      </c>
      <c r="IB329" s="310">
        <f t="shared" ref="IB329:JA329" si="699">SUMPRODUCT(IB177:IB188,1-(IB211:IB222))</f>
        <v>0</v>
      </c>
      <c r="IC329" s="310">
        <f t="shared" si="699"/>
        <v>0</v>
      </c>
      <c r="ID329" s="310">
        <f t="shared" si="699"/>
        <v>0</v>
      </c>
      <c r="IE329" s="310">
        <f t="shared" si="699"/>
        <v>0</v>
      </c>
      <c r="IF329" s="310">
        <f t="shared" si="699"/>
        <v>0</v>
      </c>
      <c r="IG329" s="310">
        <f t="shared" si="699"/>
        <v>0</v>
      </c>
      <c r="IH329" s="310">
        <f t="shared" si="699"/>
        <v>0</v>
      </c>
      <c r="II329" s="310">
        <f t="shared" si="699"/>
        <v>0</v>
      </c>
      <c r="IJ329" s="310">
        <f t="shared" si="699"/>
        <v>0</v>
      </c>
      <c r="IK329" s="310">
        <f t="shared" si="699"/>
        <v>0</v>
      </c>
      <c r="IL329" s="310">
        <f t="shared" si="699"/>
        <v>0</v>
      </c>
      <c r="IM329" s="310">
        <f t="shared" si="699"/>
        <v>0</v>
      </c>
      <c r="IN329" s="310">
        <f t="shared" si="699"/>
        <v>0</v>
      </c>
      <c r="IO329" s="310">
        <f t="shared" si="699"/>
        <v>0</v>
      </c>
      <c r="IP329" s="310">
        <f t="shared" si="699"/>
        <v>0</v>
      </c>
      <c r="IQ329" s="310">
        <f t="shared" si="699"/>
        <v>0</v>
      </c>
      <c r="IR329" s="310">
        <f t="shared" si="699"/>
        <v>0</v>
      </c>
      <c r="IS329" s="310">
        <f t="shared" si="699"/>
        <v>0</v>
      </c>
      <c r="IT329" s="310">
        <f t="shared" si="699"/>
        <v>0</v>
      </c>
      <c r="IU329" s="310">
        <f t="shared" si="699"/>
        <v>0</v>
      </c>
      <c r="IV329" s="310">
        <f t="shared" si="699"/>
        <v>0</v>
      </c>
      <c r="IW329" s="310">
        <f t="shared" si="699"/>
        <v>0</v>
      </c>
      <c r="IX329" s="310">
        <f t="shared" si="699"/>
        <v>0</v>
      </c>
      <c r="IY329" s="310">
        <f t="shared" si="699"/>
        <v>0</v>
      </c>
      <c r="IZ329" s="310">
        <f t="shared" si="699"/>
        <v>0</v>
      </c>
      <c r="JA329" s="310">
        <f t="shared" si="699"/>
        <v>0</v>
      </c>
      <c r="JB329" s="310">
        <f t="shared" ref="JB329:LE329" si="700">SUMPRODUCT(JB177:JB188,1-(JB211:JB222))</f>
        <v>0</v>
      </c>
      <c r="JC329" s="310">
        <f t="shared" si="700"/>
        <v>0</v>
      </c>
      <c r="JD329" s="310">
        <f t="shared" si="700"/>
        <v>0</v>
      </c>
      <c r="JE329" s="310">
        <f t="shared" si="700"/>
        <v>0</v>
      </c>
      <c r="JF329" s="310">
        <f t="shared" si="700"/>
        <v>0</v>
      </c>
      <c r="JG329" s="310">
        <f t="shared" si="700"/>
        <v>0</v>
      </c>
      <c r="JH329" s="310">
        <f t="shared" si="700"/>
        <v>0</v>
      </c>
      <c r="JI329" s="310">
        <f t="shared" si="700"/>
        <v>0</v>
      </c>
      <c r="JJ329" s="310">
        <f t="shared" si="700"/>
        <v>0</v>
      </c>
      <c r="JK329" s="310">
        <f t="shared" si="700"/>
        <v>0</v>
      </c>
      <c r="JL329" s="310">
        <f t="shared" si="700"/>
        <v>0</v>
      </c>
      <c r="JM329" s="310">
        <f t="shared" si="700"/>
        <v>0</v>
      </c>
      <c r="JN329" s="310">
        <f t="shared" si="700"/>
        <v>0</v>
      </c>
      <c r="JO329" s="310">
        <f t="shared" si="700"/>
        <v>0</v>
      </c>
      <c r="JP329" s="310">
        <f t="shared" si="700"/>
        <v>0</v>
      </c>
      <c r="JQ329" s="310">
        <f t="shared" si="700"/>
        <v>0</v>
      </c>
      <c r="JR329" s="310">
        <f t="shared" si="700"/>
        <v>0</v>
      </c>
      <c r="JS329" s="310">
        <f t="shared" si="700"/>
        <v>0</v>
      </c>
      <c r="JT329" s="310">
        <f t="shared" si="700"/>
        <v>0</v>
      </c>
      <c r="JU329" s="310">
        <f t="shared" si="700"/>
        <v>0</v>
      </c>
      <c r="JV329" s="310">
        <f t="shared" si="700"/>
        <v>0</v>
      </c>
      <c r="JW329" s="310">
        <f t="shared" si="700"/>
        <v>0</v>
      </c>
      <c r="JX329" s="310">
        <f t="shared" si="700"/>
        <v>0</v>
      </c>
      <c r="JY329" s="310">
        <f t="shared" si="700"/>
        <v>0</v>
      </c>
      <c r="JZ329" s="310">
        <f t="shared" si="700"/>
        <v>0</v>
      </c>
      <c r="KA329" s="310">
        <f t="shared" si="700"/>
        <v>0</v>
      </c>
      <c r="KB329" s="310">
        <f t="shared" si="700"/>
        <v>0</v>
      </c>
      <c r="KC329" s="310">
        <f t="shared" si="700"/>
        <v>0</v>
      </c>
      <c r="KD329" s="310">
        <f t="shared" si="700"/>
        <v>0</v>
      </c>
      <c r="KE329" s="310">
        <f t="shared" si="700"/>
        <v>0</v>
      </c>
      <c r="KF329" s="310">
        <f t="shared" si="700"/>
        <v>0</v>
      </c>
      <c r="KG329" s="310">
        <f t="shared" si="700"/>
        <v>0</v>
      </c>
      <c r="KH329" s="310">
        <f t="shared" si="700"/>
        <v>0</v>
      </c>
      <c r="KI329" s="310">
        <f t="shared" si="700"/>
        <v>0</v>
      </c>
      <c r="KJ329" s="310">
        <f t="shared" si="700"/>
        <v>0</v>
      </c>
      <c r="KK329" s="310">
        <f t="shared" si="700"/>
        <v>0</v>
      </c>
      <c r="KL329" s="310">
        <f t="shared" si="700"/>
        <v>0</v>
      </c>
      <c r="KM329" s="310">
        <f t="shared" si="700"/>
        <v>0</v>
      </c>
      <c r="KN329" s="310">
        <f t="shared" si="700"/>
        <v>0</v>
      </c>
      <c r="KO329" s="310">
        <f t="shared" si="700"/>
        <v>0</v>
      </c>
      <c r="KP329" s="310">
        <f t="shared" si="700"/>
        <v>0</v>
      </c>
      <c r="KQ329" s="310">
        <f t="shared" si="700"/>
        <v>0</v>
      </c>
      <c r="KR329" s="310">
        <f t="shared" si="700"/>
        <v>0</v>
      </c>
      <c r="KS329" s="310">
        <f t="shared" si="700"/>
        <v>0</v>
      </c>
      <c r="KT329" s="310">
        <f t="shared" si="700"/>
        <v>0</v>
      </c>
      <c r="KU329" s="310">
        <f t="shared" si="700"/>
        <v>0</v>
      </c>
      <c r="KV329" s="310">
        <f t="shared" si="700"/>
        <v>0</v>
      </c>
      <c r="KW329" s="310">
        <f t="shared" si="700"/>
        <v>0</v>
      </c>
      <c r="KX329" s="310">
        <f t="shared" si="700"/>
        <v>0</v>
      </c>
      <c r="KY329" s="310">
        <f t="shared" si="700"/>
        <v>0</v>
      </c>
      <c r="KZ329" s="310">
        <f t="shared" si="700"/>
        <v>0</v>
      </c>
      <c r="LA329" s="310">
        <f t="shared" si="700"/>
        <v>0</v>
      </c>
      <c r="LB329" s="310">
        <f t="shared" si="700"/>
        <v>0</v>
      </c>
      <c r="LC329" s="310">
        <f t="shared" si="700"/>
        <v>0</v>
      </c>
      <c r="LD329" s="310">
        <f t="shared" si="700"/>
        <v>0</v>
      </c>
      <c r="LE329" s="310">
        <f t="shared" si="700"/>
        <v>0</v>
      </c>
    </row>
    <row r="330" spans="2:317">
      <c r="C330" s="148" t="s">
        <v>87</v>
      </c>
      <c r="E330" s="310">
        <f t="shared" ref="E330:BP330" ca="1" si="701">SUMPRODUCT(E177:E188,E260:E271)</f>
        <v>1837432.2626865676</v>
      </c>
      <c r="F330" s="310">
        <f t="shared" ca="1" si="701"/>
        <v>1671177.8955223879</v>
      </c>
      <c r="G330" s="310">
        <f t="shared" ca="1" si="701"/>
        <v>1489303.8268656714</v>
      </c>
      <c r="H330" s="310">
        <f t="shared" ca="1" si="701"/>
        <v>1443454.7964179106</v>
      </c>
      <c r="I330" s="310">
        <f t="shared" ca="1" si="701"/>
        <v>673072.02805970144</v>
      </c>
      <c r="J330" s="310">
        <f t="shared" ca="1" si="701"/>
        <v>731999.95522388059</v>
      </c>
      <c r="K330" s="310">
        <f t="shared" ca="1" si="701"/>
        <v>755252.48417910445</v>
      </c>
      <c r="L330" s="310">
        <f t="shared" ca="1" si="701"/>
        <v>636188.70626865665</v>
      </c>
      <c r="M330" s="310">
        <f t="shared" ca="1" si="701"/>
        <v>636188.70626865665</v>
      </c>
      <c r="N330" s="310">
        <f t="shared" ca="1" si="701"/>
        <v>636188.70626865665</v>
      </c>
      <c r="O330" s="310">
        <f t="shared" ca="1" si="701"/>
        <v>53053.183880597062</v>
      </c>
      <c r="P330" s="310">
        <f t="shared" ca="1" si="701"/>
        <v>53053.183880597062</v>
      </c>
      <c r="Q330" s="310">
        <f t="shared" ca="1" si="701"/>
        <v>63984.623292537333</v>
      </c>
      <c r="R330" s="310">
        <f t="shared" ca="1" si="701"/>
        <v>24101.303534328381</v>
      </c>
      <c r="S330" s="310">
        <f t="shared" ca="1" si="701"/>
        <v>10418.080567164188</v>
      </c>
      <c r="T330" s="310">
        <f t="shared" ca="1" si="701"/>
        <v>0</v>
      </c>
      <c r="U330" s="310">
        <f t="shared" ca="1" si="701"/>
        <v>0</v>
      </c>
      <c r="V330" s="310">
        <f t="shared" ca="1" si="701"/>
        <v>0</v>
      </c>
      <c r="W330" s="310">
        <f t="shared" ca="1" si="701"/>
        <v>0</v>
      </c>
      <c r="X330" s="310">
        <f t="shared" ca="1" si="701"/>
        <v>0</v>
      </c>
      <c r="Y330" s="310">
        <f t="shared" ca="1" si="701"/>
        <v>0</v>
      </c>
      <c r="Z330" s="310">
        <f t="shared" ca="1" si="701"/>
        <v>0</v>
      </c>
      <c r="AA330" s="310">
        <f t="shared" ca="1" si="701"/>
        <v>0</v>
      </c>
      <c r="AB330" s="310">
        <f t="shared" ca="1" si="701"/>
        <v>0</v>
      </c>
      <c r="AC330" s="310">
        <f t="shared" ca="1" si="701"/>
        <v>93403.892921104489</v>
      </c>
      <c r="AD330" s="310">
        <f t="shared" ca="1" si="701"/>
        <v>60469.264208417932</v>
      </c>
      <c r="AE330" s="310">
        <f t="shared" ca="1" si="701"/>
        <v>14465.338387522403</v>
      </c>
      <c r="AF330" s="310">
        <f t="shared" ca="1" si="701"/>
        <v>10938.984595522399</v>
      </c>
      <c r="AG330" s="310">
        <f t="shared" ca="1" si="701"/>
        <v>0</v>
      </c>
      <c r="AH330" s="310">
        <f t="shared" ca="1" si="701"/>
        <v>0</v>
      </c>
      <c r="AI330" s="310">
        <f t="shared" ca="1" si="701"/>
        <v>0</v>
      </c>
      <c r="AJ330" s="310">
        <f t="shared" ca="1" si="701"/>
        <v>0</v>
      </c>
      <c r="AK330" s="310">
        <f t="shared" ca="1" si="701"/>
        <v>0</v>
      </c>
      <c r="AL330" s="310">
        <f t="shared" ca="1" si="701"/>
        <v>0</v>
      </c>
      <c r="AM330" s="310">
        <f t="shared" ca="1" si="701"/>
        <v>0</v>
      </c>
      <c r="AN330" s="310">
        <f t="shared" ca="1" si="701"/>
        <v>0</v>
      </c>
      <c r="AO330" s="310">
        <f t="shared" ca="1" si="701"/>
        <v>134931.40953201943</v>
      </c>
      <c r="AP330" s="310">
        <f t="shared" ca="1" si="701"/>
        <v>100350.04938369853</v>
      </c>
      <c r="AQ330" s="310">
        <f t="shared" ca="1" si="701"/>
        <v>100350.04938369853</v>
      </c>
      <c r="AR330" s="310">
        <f t="shared" ca="1" si="701"/>
        <v>11485.93382529852</v>
      </c>
      <c r="AS330" s="310">
        <f t="shared" ca="1" si="701"/>
        <v>0</v>
      </c>
      <c r="AT330" s="310">
        <f t="shared" ca="1" si="701"/>
        <v>0</v>
      </c>
      <c r="AU330" s="310">
        <f t="shared" ca="1" si="701"/>
        <v>0</v>
      </c>
      <c r="AV330" s="310">
        <f t="shared" ca="1" si="701"/>
        <v>0</v>
      </c>
      <c r="AW330" s="310">
        <f t="shared" ca="1" si="701"/>
        <v>0</v>
      </c>
      <c r="AX330" s="310">
        <f t="shared" ca="1" si="701"/>
        <v>0</v>
      </c>
      <c r="AY330" s="310">
        <f t="shared" ca="1" si="701"/>
        <v>0</v>
      </c>
      <c r="AZ330" s="310">
        <f t="shared" ca="1" si="701"/>
        <v>0</v>
      </c>
      <c r="BA330" s="310">
        <f t="shared" ca="1" si="701"/>
        <v>383178.05030336324</v>
      </c>
      <c r="BB330" s="310">
        <f t="shared" ca="1" si="701"/>
        <v>346867.62214762619</v>
      </c>
      <c r="BC330" s="310">
        <f t="shared" ca="1" si="701"/>
        <v>293733.0878244919</v>
      </c>
      <c r="BD330" s="310">
        <f t="shared" ca="1" si="701"/>
        <v>289734.20262436394</v>
      </c>
      <c r="BE330" s="310">
        <f t="shared" ca="1" si="701"/>
        <v>0</v>
      </c>
      <c r="BF330" s="310">
        <f t="shared" ca="1" si="701"/>
        <v>0</v>
      </c>
      <c r="BG330" s="310">
        <f t="shared" ca="1" si="701"/>
        <v>0</v>
      </c>
      <c r="BH330" s="310">
        <f t="shared" ca="1" si="701"/>
        <v>0</v>
      </c>
      <c r="BI330" s="310">
        <f t="shared" ca="1" si="701"/>
        <v>0</v>
      </c>
      <c r="BJ330" s="310">
        <f t="shared" ca="1" si="701"/>
        <v>0</v>
      </c>
      <c r="BK330" s="310">
        <f t="shared" ca="1" si="701"/>
        <v>0</v>
      </c>
      <c r="BL330" s="310">
        <f t="shared" ca="1" si="701"/>
        <v>0</v>
      </c>
      <c r="BM330" s="310">
        <f t="shared" ca="1" si="701"/>
        <v>38125.949563523798</v>
      </c>
      <c r="BN330" s="310">
        <f t="shared" ca="1" si="701"/>
        <v>0</v>
      </c>
      <c r="BO330" s="310">
        <f t="shared" ca="1" si="701"/>
        <v>0</v>
      </c>
      <c r="BP330" s="310">
        <f t="shared" ca="1" si="701"/>
        <v>0</v>
      </c>
      <c r="BQ330" s="310">
        <f t="shared" ref="BQ330:EB330" ca="1" si="702">SUMPRODUCT(BQ177:BQ188,BQ260:BQ271)</f>
        <v>0</v>
      </c>
      <c r="BR330" s="310">
        <f t="shared" ca="1" si="702"/>
        <v>0</v>
      </c>
      <c r="BS330" s="310">
        <f t="shared" ca="1" si="702"/>
        <v>0</v>
      </c>
      <c r="BT330" s="310">
        <f t="shared" ca="1" si="702"/>
        <v>0</v>
      </c>
      <c r="BU330" s="310">
        <f t="shared" ca="1" si="702"/>
        <v>0</v>
      </c>
      <c r="BV330" s="310">
        <f t="shared" ca="1" si="702"/>
        <v>0</v>
      </c>
      <c r="BW330" s="310">
        <f t="shared" ca="1" si="702"/>
        <v>0</v>
      </c>
      <c r="BX330" s="310">
        <f t="shared" ca="1" si="702"/>
        <v>0</v>
      </c>
      <c r="BY330" s="310">
        <f t="shared" ca="1" si="702"/>
        <v>207968.92588313125</v>
      </c>
      <c r="BZ330" s="310">
        <f t="shared" ca="1" si="702"/>
        <v>167936.67884143128</v>
      </c>
      <c r="CA330" s="310">
        <f t="shared" ca="1" si="702"/>
        <v>106566.29169821111</v>
      </c>
      <c r="CB330" s="310">
        <f t="shared" ca="1" si="702"/>
        <v>0</v>
      </c>
      <c r="CC330" s="310">
        <f t="shared" ca="1" si="702"/>
        <v>0</v>
      </c>
      <c r="CD330" s="310">
        <f t="shared" ca="1" si="702"/>
        <v>0</v>
      </c>
      <c r="CE330" s="310">
        <f t="shared" ca="1" si="702"/>
        <v>0</v>
      </c>
      <c r="CF330" s="310">
        <f t="shared" ca="1" si="702"/>
        <v>0</v>
      </c>
      <c r="CG330" s="310">
        <f t="shared" ca="1" si="702"/>
        <v>0</v>
      </c>
      <c r="CH330" s="310">
        <f t="shared" ca="1" si="702"/>
        <v>0</v>
      </c>
      <c r="CI330" s="310">
        <f t="shared" ca="1" si="702"/>
        <v>0</v>
      </c>
      <c r="CJ330" s="310">
        <f t="shared" ca="1" si="702"/>
        <v>0</v>
      </c>
      <c r="CK330" s="310">
        <f t="shared" ca="1" si="702"/>
        <v>42033.859393784987</v>
      </c>
      <c r="CL330" s="310">
        <f t="shared" ca="1" si="702"/>
        <v>0</v>
      </c>
      <c r="CM330" s="310">
        <f t="shared" ca="1" si="702"/>
        <v>0</v>
      </c>
      <c r="CN330" s="310">
        <f t="shared" ca="1" si="702"/>
        <v>0</v>
      </c>
      <c r="CO330" s="310">
        <f t="shared" ca="1" si="702"/>
        <v>0</v>
      </c>
      <c r="CP330" s="310">
        <f t="shared" ca="1" si="702"/>
        <v>0</v>
      </c>
      <c r="CQ330" s="310">
        <f t="shared" ca="1" si="702"/>
        <v>0</v>
      </c>
      <c r="CR330" s="310">
        <f t="shared" ca="1" si="702"/>
        <v>0</v>
      </c>
      <c r="CS330" s="310">
        <f t="shared" ca="1" si="702"/>
        <v>0</v>
      </c>
      <c r="CT330" s="310">
        <f t="shared" ca="1" si="702"/>
        <v>0</v>
      </c>
      <c r="CU330" s="310">
        <f t="shared" ca="1" si="702"/>
        <v>0</v>
      </c>
      <c r="CV330" s="310">
        <f t="shared" ca="1" si="702"/>
        <v>0</v>
      </c>
      <c r="CW330" s="310">
        <f t="shared" ca="1" si="702"/>
        <v>450453.40776141867</v>
      </c>
      <c r="CX330" s="310">
        <f t="shared" ca="1" si="702"/>
        <v>406317.85539794446</v>
      </c>
      <c r="CY330" s="310">
        <f t="shared" ca="1" si="702"/>
        <v>335435.05824752513</v>
      </c>
      <c r="CZ330" s="310">
        <f t="shared" ca="1" si="702"/>
        <v>335435.05824752513</v>
      </c>
      <c r="DA330" s="310">
        <f t="shared" ca="1" si="702"/>
        <v>0</v>
      </c>
      <c r="DB330" s="310">
        <f t="shared" ca="1" si="702"/>
        <v>0</v>
      </c>
      <c r="DC330" s="310">
        <f t="shared" ca="1" si="702"/>
        <v>0</v>
      </c>
      <c r="DD330" s="310">
        <f t="shared" ca="1" si="702"/>
        <v>0</v>
      </c>
      <c r="DE330" s="310">
        <f t="shared" ca="1" si="702"/>
        <v>0</v>
      </c>
      <c r="DF330" s="310">
        <f t="shared" ca="1" si="702"/>
        <v>0</v>
      </c>
      <c r="DG330" s="310">
        <f t="shared" ca="1" si="702"/>
        <v>0</v>
      </c>
      <c r="DH330" s="310">
        <f t="shared" ca="1" si="702"/>
        <v>0</v>
      </c>
      <c r="DI330" s="310">
        <f t="shared" ca="1" si="702"/>
        <v>176856.19875028107</v>
      </c>
      <c r="DJ330" s="310">
        <f t="shared" ca="1" si="702"/>
        <v>130513.86876863314</v>
      </c>
      <c r="DK330" s="310">
        <f t="shared" ca="1" si="702"/>
        <v>130513.86876863314</v>
      </c>
      <c r="DL330" s="310">
        <f t="shared" ca="1" si="702"/>
        <v>0</v>
      </c>
      <c r="DM330" s="310">
        <f t="shared" ca="1" si="702"/>
        <v>0</v>
      </c>
      <c r="DN330" s="310">
        <f t="shared" ca="1" si="702"/>
        <v>0</v>
      </c>
      <c r="DO330" s="310">
        <f t="shared" ca="1" si="702"/>
        <v>0</v>
      </c>
      <c r="DP330" s="310">
        <f t="shared" ca="1" si="702"/>
        <v>0</v>
      </c>
      <c r="DQ330" s="310">
        <f t="shared" ca="1" si="702"/>
        <v>0</v>
      </c>
      <c r="DR330" s="310">
        <f t="shared" ca="1" si="702"/>
        <v>0</v>
      </c>
      <c r="DS330" s="310">
        <f t="shared" ca="1" si="702"/>
        <v>0</v>
      </c>
      <c r="DT330" s="310">
        <f t="shared" ca="1" si="702"/>
        <v>0</v>
      </c>
      <c r="DU330" s="310">
        <f t="shared" ca="1" si="702"/>
        <v>275484.47048504179</v>
      </c>
      <c r="DV330" s="310">
        <f t="shared" ca="1" si="702"/>
        <v>226825.02400431145</v>
      </c>
      <c r="DW330" s="310">
        <f t="shared" ca="1" si="702"/>
        <v>144955.39329557715</v>
      </c>
      <c r="DX330" s="310">
        <f t="shared" ca="1" si="702"/>
        <v>144955.39329557715</v>
      </c>
      <c r="DY330" s="310">
        <f t="shared" ca="1" si="702"/>
        <v>144955.39329557715</v>
      </c>
      <c r="DZ330" s="310">
        <f t="shared" ca="1" si="702"/>
        <v>144955.39329557715</v>
      </c>
      <c r="EA330" s="310">
        <f t="shared" ca="1" si="702"/>
        <v>144955.39329557715</v>
      </c>
      <c r="EB330" s="310">
        <f t="shared" ca="1" si="702"/>
        <v>144955.39329557715</v>
      </c>
      <c r="EC330" s="310">
        <f t="shared" ref="EC330:GN330" ca="1" si="703">SUMPRODUCT(EC177:EC188,EC260:EC271)</f>
        <v>144955.39329557715</v>
      </c>
      <c r="ED330" s="310">
        <f t="shared" ca="1" si="703"/>
        <v>144955.39329557715</v>
      </c>
      <c r="EE330" s="310">
        <f t="shared" ca="1" si="703"/>
        <v>0</v>
      </c>
      <c r="EF330" s="310">
        <f t="shared" ca="1" si="703"/>
        <v>0</v>
      </c>
      <c r="EG330" s="310">
        <f t="shared" ca="1" si="703"/>
        <v>51092.418804766879</v>
      </c>
      <c r="EH330" s="310">
        <f t="shared" ca="1" si="703"/>
        <v>0</v>
      </c>
      <c r="EI330" s="310">
        <f t="shared" ca="1" si="703"/>
        <v>0</v>
      </c>
      <c r="EJ330" s="310">
        <f t="shared" ca="1" si="703"/>
        <v>0</v>
      </c>
      <c r="EK330" s="310">
        <f t="shared" ca="1" si="703"/>
        <v>0</v>
      </c>
      <c r="EL330" s="310">
        <f t="shared" ca="1" si="703"/>
        <v>0</v>
      </c>
      <c r="EM330" s="310">
        <f t="shared" ca="1" si="703"/>
        <v>0</v>
      </c>
      <c r="EN330" s="310">
        <f t="shared" ca="1" si="703"/>
        <v>0</v>
      </c>
      <c r="EO330" s="310">
        <f t="shared" ca="1" si="703"/>
        <v>0</v>
      </c>
      <c r="EP330" s="310">
        <f t="shared" ca="1" si="703"/>
        <v>0</v>
      </c>
      <c r="EQ330" s="310">
        <f t="shared" ca="1" si="703"/>
        <v>0</v>
      </c>
      <c r="ER330" s="310">
        <f t="shared" ca="1" si="703"/>
        <v>0</v>
      </c>
      <c r="ES330" s="310">
        <f t="shared" ca="1" si="703"/>
        <v>0</v>
      </c>
      <c r="ET330" s="310">
        <f t="shared" ca="1" si="703"/>
        <v>0</v>
      </c>
      <c r="EU330" s="310">
        <f t="shared" ca="1" si="703"/>
        <v>0</v>
      </c>
      <c r="EV330" s="310">
        <f t="shared" ca="1" si="703"/>
        <v>0</v>
      </c>
      <c r="EW330" s="310">
        <f t="shared" ca="1" si="703"/>
        <v>0</v>
      </c>
      <c r="EX330" s="310">
        <f t="shared" ca="1" si="703"/>
        <v>0</v>
      </c>
      <c r="EY330" s="310">
        <f t="shared" ca="1" si="703"/>
        <v>0</v>
      </c>
      <c r="EZ330" s="310">
        <f t="shared" ca="1" si="703"/>
        <v>0</v>
      </c>
      <c r="FA330" s="310">
        <f t="shared" ca="1" si="703"/>
        <v>0</v>
      </c>
      <c r="FB330" s="310">
        <f t="shared" ca="1" si="703"/>
        <v>0</v>
      </c>
      <c r="FC330" s="310">
        <f t="shared" ca="1" si="703"/>
        <v>0</v>
      </c>
      <c r="FD330" s="310">
        <f t="shared" ca="1" si="703"/>
        <v>0</v>
      </c>
      <c r="FE330" s="310">
        <f t="shared" ca="1" si="703"/>
        <v>0</v>
      </c>
      <c r="FF330" s="310">
        <f t="shared" ca="1" si="703"/>
        <v>0</v>
      </c>
      <c r="FG330" s="310">
        <f t="shared" ca="1" si="703"/>
        <v>0</v>
      </c>
      <c r="FH330" s="310">
        <f t="shared" ca="1" si="703"/>
        <v>0</v>
      </c>
      <c r="FI330" s="310">
        <f t="shared" ca="1" si="703"/>
        <v>0</v>
      </c>
      <c r="FJ330" s="310">
        <f t="shared" ca="1" si="703"/>
        <v>0</v>
      </c>
      <c r="FK330" s="310">
        <f t="shared" ca="1" si="703"/>
        <v>0</v>
      </c>
      <c r="FL330" s="310">
        <f t="shared" ca="1" si="703"/>
        <v>0</v>
      </c>
      <c r="FM330" s="310">
        <f t="shared" ca="1" si="703"/>
        <v>0</v>
      </c>
      <c r="FN330" s="310">
        <f t="shared" ca="1" si="703"/>
        <v>0</v>
      </c>
      <c r="FO330" s="310">
        <f t="shared" ca="1" si="703"/>
        <v>0</v>
      </c>
      <c r="FP330" s="310">
        <f t="shared" ca="1" si="703"/>
        <v>0</v>
      </c>
      <c r="FQ330" s="310">
        <f t="shared" ca="1" si="703"/>
        <v>0</v>
      </c>
      <c r="FR330" s="310">
        <f t="shared" ca="1" si="703"/>
        <v>0</v>
      </c>
      <c r="FS330" s="310">
        <f t="shared" ca="1" si="703"/>
        <v>0</v>
      </c>
      <c r="FT330" s="310">
        <f t="shared" ca="1" si="703"/>
        <v>0</v>
      </c>
      <c r="FU330" s="310">
        <f t="shared" ca="1" si="703"/>
        <v>0</v>
      </c>
      <c r="FV330" s="310">
        <f t="shared" ca="1" si="703"/>
        <v>0</v>
      </c>
      <c r="FW330" s="310">
        <f t="shared" ca="1" si="703"/>
        <v>0</v>
      </c>
      <c r="FX330" s="310">
        <f t="shared" ca="1" si="703"/>
        <v>0</v>
      </c>
      <c r="FY330" s="310">
        <f t="shared" ca="1" si="703"/>
        <v>0</v>
      </c>
      <c r="FZ330" s="310">
        <f t="shared" ca="1" si="703"/>
        <v>0</v>
      </c>
      <c r="GA330" s="310">
        <f t="shared" ca="1" si="703"/>
        <v>0</v>
      </c>
      <c r="GB330" s="310">
        <f t="shared" ca="1" si="703"/>
        <v>0</v>
      </c>
      <c r="GC330" s="310">
        <f t="shared" ca="1" si="703"/>
        <v>0</v>
      </c>
      <c r="GD330" s="310">
        <f t="shared" ca="1" si="703"/>
        <v>0</v>
      </c>
      <c r="GE330" s="310">
        <f t="shared" ca="1" si="703"/>
        <v>0</v>
      </c>
      <c r="GF330" s="310">
        <f t="shared" ca="1" si="703"/>
        <v>0</v>
      </c>
      <c r="GG330" s="310">
        <f t="shared" ca="1" si="703"/>
        <v>0</v>
      </c>
      <c r="GH330" s="310">
        <f t="shared" ca="1" si="703"/>
        <v>0</v>
      </c>
      <c r="GI330" s="310">
        <f t="shared" ca="1" si="703"/>
        <v>0</v>
      </c>
      <c r="GJ330" s="310">
        <f t="shared" ca="1" si="703"/>
        <v>0</v>
      </c>
      <c r="GK330" s="310">
        <f t="shared" ca="1" si="703"/>
        <v>0</v>
      </c>
      <c r="GL330" s="310">
        <f t="shared" ca="1" si="703"/>
        <v>0</v>
      </c>
      <c r="GM330" s="310">
        <f t="shared" ca="1" si="703"/>
        <v>0</v>
      </c>
      <c r="GN330" s="310">
        <f t="shared" ca="1" si="703"/>
        <v>0</v>
      </c>
      <c r="GO330" s="310">
        <f t="shared" ref="GO330:IA330" ca="1" si="704">SUMPRODUCT(GO177:GO188,GO260:GO271)</f>
        <v>0</v>
      </c>
      <c r="GP330" s="310">
        <f t="shared" ca="1" si="704"/>
        <v>0</v>
      </c>
      <c r="GQ330" s="310">
        <f t="shared" ca="1" si="704"/>
        <v>0</v>
      </c>
      <c r="GR330" s="310">
        <f t="shared" ca="1" si="704"/>
        <v>0</v>
      </c>
      <c r="GS330" s="310">
        <f t="shared" ca="1" si="704"/>
        <v>0</v>
      </c>
      <c r="GT330" s="310">
        <f t="shared" ca="1" si="704"/>
        <v>0</v>
      </c>
      <c r="GU330" s="310">
        <f t="shared" ca="1" si="704"/>
        <v>0</v>
      </c>
      <c r="GV330" s="310">
        <f t="shared" ca="1" si="704"/>
        <v>0</v>
      </c>
      <c r="GW330" s="310">
        <f t="shared" ca="1" si="704"/>
        <v>0</v>
      </c>
      <c r="GX330" s="310">
        <f t="shared" ca="1" si="704"/>
        <v>0</v>
      </c>
      <c r="GY330" s="310">
        <f t="shared" ca="1" si="704"/>
        <v>0</v>
      </c>
      <c r="GZ330" s="310">
        <f t="shared" ca="1" si="704"/>
        <v>0</v>
      </c>
      <c r="HA330" s="310">
        <f t="shared" ca="1" si="704"/>
        <v>0</v>
      </c>
      <c r="HB330" s="310">
        <f t="shared" ca="1" si="704"/>
        <v>0</v>
      </c>
      <c r="HC330" s="310">
        <f t="shared" ca="1" si="704"/>
        <v>0</v>
      </c>
      <c r="HD330" s="310">
        <f t="shared" ca="1" si="704"/>
        <v>0</v>
      </c>
      <c r="HE330" s="310">
        <f t="shared" ca="1" si="704"/>
        <v>0</v>
      </c>
      <c r="HF330" s="310">
        <f t="shared" ca="1" si="704"/>
        <v>0</v>
      </c>
      <c r="HG330" s="310">
        <f t="shared" ca="1" si="704"/>
        <v>0</v>
      </c>
      <c r="HH330" s="310">
        <f t="shared" ca="1" si="704"/>
        <v>0</v>
      </c>
      <c r="HI330" s="310">
        <f t="shared" ca="1" si="704"/>
        <v>0</v>
      </c>
      <c r="HJ330" s="310">
        <f t="shared" ca="1" si="704"/>
        <v>0</v>
      </c>
      <c r="HK330" s="310">
        <f t="shared" ca="1" si="704"/>
        <v>0</v>
      </c>
      <c r="HL330" s="310">
        <f t="shared" ca="1" si="704"/>
        <v>0</v>
      </c>
      <c r="HM330" s="310">
        <f t="shared" ca="1" si="704"/>
        <v>0</v>
      </c>
      <c r="HN330" s="310">
        <f t="shared" ca="1" si="704"/>
        <v>0</v>
      </c>
      <c r="HO330" s="310">
        <f t="shared" ca="1" si="704"/>
        <v>0</v>
      </c>
      <c r="HP330" s="310">
        <f t="shared" ca="1" si="704"/>
        <v>0</v>
      </c>
      <c r="HQ330" s="310">
        <f t="shared" ca="1" si="704"/>
        <v>0</v>
      </c>
      <c r="HR330" s="310">
        <f t="shared" ca="1" si="704"/>
        <v>0</v>
      </c>
      <c r="HS330" s="310">
        <f t="shared" ca="1" si="704"/>
        <v>0</v>
      </c>
      <c r="HT330" s="310">
        <f t="shared" ca="1" si="704"/>
        <v>0</v>
      </c>
      <c r="HU330" s="310">
        <f t="shared" ca="1" si="704"/>
        <v>0</v>
      </c>
      <c r="HV330" s="310">
        <f t="shared" ca="1" si="704"/>
        <v>0</v>
      </c>
      <c r="HW330" s="310">
        <f t="shared" ca="1" si="704"/>
        <v>0</v>
      </c>
      <c r="HX330" s="310">
        <f t="shared" ca="1" si="704"/>
        <v>0</v>
      </c>
      <c r="HY330" s="310">
        <f t="shared" ca="1" si="704"/>
        <v>0</v>
      </c>
      <c r="HZ330" s="310">
        <f t="shared" ca="1" si="704"/>
        <v>0</v>
      </c>
      <c r="IA330" s="310">
        <f t="shared" ca="1" si="704"/>
        <v>0</v>
      </c>
      <c r="IB330" s="310">
        <f t="shared" ref="IB330:JA330" si="705">SUMPRODUCT(IB177:IB188,IB260:IB271)</f>
        <v>0</v>
      </c>
      <c r="IC330" s="310">
        <f t="shared" si="705"/>
        <v>0</v>
      </c>
      <c r="ID330" s="310">
        <f t="shared" si="705"/>
        <v>0</v>
      </c>
      <c r="IE330" s="310">
        <f t="shared" si="705"/>
        <v>0</v>
      </c>
      <c r="IF330" s="310">
        <f t="shared" si="705"/>
        <v>0</v>
      </c>
      <c r="IG330" s="310">
        <f t="shared" si="705"/>
        <v>0</v>
      </c>
      <c r="IH330" s="310">
        <f t="shared" si="705"/>
        <v>0</v>
      </c>
      <c r="II330" s="310">
        <f t="shared" si="705"/>
        <v>0</v>
      </c>
      <c r="IJ330" s="310">
        <f t="shared" si="705"/>
        <v>0</v>
      </c>
      <c r="IK330" s="310">
        <f t="shared" si="705"/>
        <v>0</v>
      </c>
      <c r="IL330" s="310">
        <f t="shared" si="705"/>
        <v>0</v>
      </c>
      <c r="IM330" s="310">
        <f t="shared" si="705"/>
        <v>0</v>
      </c>
      <c r="IN330" s="310">
        <f t="shared" si="705"/>
        <v>0</v>
      </c>
      <c r="IO330" s="310">
        <f t="shared" si="705"/>
        <v>0</v>
      </c>
      <c r="IP330" s="310">
        <f t="shared" si="705"/>
        <v>0</v>
      </c>
      <c r="IQ330" s="310">
        <f t="shared" si="705"/>
        <v>0</v>
      </c>
      <c r="IR330" s="310">
        <f t="shared" si="705"/>
        <v>0</v>
      </c>
      <c r="IS330" s="310">
        <f t="shared" si="705"/>
        <v>0</v>
      </c>
      <c r="IT330" s="310">
        <f t="shared" si="705"/>
        <v>0</v>
      </c>
      <c r="IU330" s="310">
        <f t="shared" si="705"/>
        <v>0</v>
      </c>
      <c r="IV330" s="310">
        <f t="shared" si="705"/>
        <v>0</v>
      </c>
      <c r="IW330" s="310">
        <f t="shared" si="705"/>
        <v>0</v>
      </c>
      <c r="IX330" s="310">
        <f t="shared" si="705"/>
        <v>0</v>
      </c>
      <c r="IY330" s="310">
        <f t="shared" si="705"/>
        <v>0</v>
      </c>
      <c r="IZ330" s="310">
        <f t="shared" si="705"/>
        <v>0</v>
      </c>
      <c r="JA330" s="310">
        <f t="shared" si="705"/>
        <v>0</v>
      </c>
      <c r="JB330" s="310">
        <f t="shared" ref="JB330:LE330" si="706">SUMPRODUCT(JB177:JB188,JB260:JB271)</f>
        <v>0</v>
      </c>
      <c r="JC330" s="310">
        <f t="shared" si="706"/>
        <v>0</v>
      </c>
      <c r="JD330" s="310">
        <f t="shared" si="706"/>
        <v>0</v>
      </c>
      <c r="JE330" s="310">
        <f t="shared" si="706"/>
        <v>0</v>
      </c>
      <c r="JF330" s="310">
        <f t="shared" si="706"/>
        <v>0</v>
      </c>
      <c r="JG330" s="310">
        <f t="shared" si="706"/>
        <v>0</v>
      </c>
      <c r="JH330" s="310">
        <f t="shared" si="706"/>
        <v>0</v>
      </c>
      <c r="JI330" s="310">
        <f t="shared" si="706"/>
        <v>0</v>
      </c>
      <c r="JJ330" s="310">
        <f t="shared" si="706"/>
        <v>0</v>
      </c>
      <c r="JK330" s="310">
        <f t="shared" si="706"/>
        <v>0</v>
      </c>
      <c r="JL330" s="310">
        <f t="shared" si="706"/>
        <v>0</v>
      </c>
      <c r="JM330" s="310">
        <f t="shared" si="706"/>
        <v>0</v>
      </c>
      <c r="JN330" s="310">
        <f t="shared" si="706"/>
        <v>0</v>
      </c>
      <c r="JO330" s="310">
        <f t="shared" si="706"/>
        <v>0</v>
      </c>
      <c r="JP330" s="310">
        <f t="shared" si="706"/>
        <v>0</v>
      </c>
      <c r="JQ330" s="310">
        <f t="shared" si="706"/>
        <v>0</v>
      </c>
      <c r="JR330" s="310">
        <f t="shared" si="706"/>
        <v>0</v>
      </c>
      <c r="JS330" s="310">
        <f t="shared" si="706"/>
        <v>0</v>
      </c>
      <c r="JT330" s="310">
        <f t="shared" si="706"/>
        <v>0</v>
      </c>
      <c r="JU330" s="310">
        <f t="shared" si="706"/>
        <v>0</v>
      </c>
      <c r="JV330" s="310">
        <f t="shared" si="706"/>
        <v>0</v>
      </c>
      <c r="JW330" s="310">
        <f t="shared" si="706"/>
        <v>0</v>
      </c>
      <c r="JX330" s="310">
        <f t="shared" si="706"/>
        <v>0</v>
      </c>
      <c r="JY330" s="310">
        <f t="shared" si="706"/>
        <v>0</v>
      </c>
      <c r="JZ330" s="310">
        <f t="shared" si="706"/>
        <v>0</v>
      </c>
      <c r="KA330" s="310">
        <f t="shared" si="706"/>
        <v>0</v>
      </c>
      <c r="KB330" s="310">
        <f t="shared" si="706"/>
        <v>0</v>
      </c>
      <c r="KC330" s="310">
        <f t="shared" si="706"/>
        <v>0</v>
      </c>
      <c r="KD330" s="310">
        <f t="shared" si="706"/>
        <v>0</v>
      </c>
      <c r="KE330" s="310">
        <f t="shared" si="706"/>
        <v>0</v>
      </c>
      <c r="KF330" s="310">
        <f t="shared" si="706"/>
        <v>0</v>
      </c>
      <c r="KG330" s="310">
        <f t="shared" si="706"/>
        <v>0</v>
      </c>
      <c r="KH330" s="310">
        <f t="shared" si="706"/>
        <v>0</v>
      </c>
      <c r="KI330" s="310">
        <f t="shared" si="706"/>
        <v>0</v>
      </c>
      <c r="KJ330" s="310">
        <f t="shared" si="706"/>
        <v>0</v>
      </c>
      <c r="KK330" s="310">
        <f t="shared" si="706"/>
        <v>0</v>
      </c>
      <c r="KL330" s="310">
        <f t="shared" si="706"/>
        <v>0</v>
      </c>
      <c r="KM330" s="310">
        <f t="shared" si="706"/>
        <v>0</v>
      </c>
      <c r="KN330" s="310">
        <f t="shared" si="706"/>
        <v>0</v>
      </c>
      <c r="KO330" s="310">
        <f t="shared" si="706"/>
        <v>0</v>
      </c>
      <c r="KP330" s="310">
        <f t="shared" si="706"/>
        <v>0</v>
      </c>
      <c r="KQ330" s="310">
        <f t="shared" si="706"/>
        <v>0</v>
      </c>
      <c r="KR330" s="310">
        <f t="shared" si="706"/>
        <v>0</v>
      </c>
      <c r="KS330" s="310">
        <f t="shared" si="706"/>
        <v>0</v>
      </c>
      <c r="KT330" s="310">
        <f t="shared" si="706"/>
        <v>0</v>
      </c>
      <c r="KU330" s="310">
        <f t="shared" si="706"/>
        <v>0</v>
      </c>
      <c r="KV330" s="310">
        <f t="shared" si="706"/>
        <v>0</v>
      </c>
      <c r="KW330" s="310">
        <f t="shared" si="706"/>
        <v>0</v>
      </c>
      <c r="KX330" s="310">
        <f t="shared" si="706"/>
        <v>0</v>
      </c>
      <c r="KY330" s="310">
        <f t="shared" si="706"/>
        <v>0</v>
      </c>
      <c r="KZ330" s="310">
        <f t="shared" si="706"/>
        <v>0</v>
      </c>
      <c r="LA330" s="310">
        <f t="shared" si="706"/>
        <v>0</v>
      </c>
      <c r="LB330" s="310">
        <f t="shared" si="706"/>
        <v>0</v>
      </c>
      <c r="LC330" s="310">
        <f t="shared" si="706"/>
        <v>0</v>
      </c>
      <c r="LD330" s="310">
        <f t="shared" si="706"/>
        <v>0</v>
      </c>
      <c r="LE330" s="310">
        <f t="shared" si="706"/>
        <v>0</v>
      </c>
    </row>
    <row r="331" spans="2:317">
      <c r="C331" s="148" t="s">
        <v>194</v>
      </c>
      <c r="E331" s="310">
        <f t="shared" ref="E331:BP331" ca="1" si="707">SUMPRODUCT(E177:E188,E276:E287)</f>
        <v>0</v>
      </c>
      <c r="F331" s="310">
        <f t="shared" ca="1" si="707"/>
        <v>0</v>
      </c>
      <c r="G331" s="310">
        <f t="shared" ca="1" si="707"/>
        <v>0</v>
      </c>
      <c r="H331" s="310">
        <f t="shared" ca="1" si="707"/>
        <v>0</v>
      </c>
      <c r="I331" s="310">
        <f t="shared" ca="1" si="707"/>
        <v>0</v>
      </c>
      <c r="J331" s="310">
        <f t="shared" ca="1" si="707"/>
        <v>0</v>
      </c>
      <c r="K331" s="310">
        <f t="shared" ca="1" si="707"/>
        <v>0</v>
      </c>
      <c r="L331" s="310">
        <f t="shared" ca="1" si="707"/>
        <v>0</v>
      </c>
      <c r="M331" s="310">
        <f t="shared" ca="1" si="707"/>
        <v>0</v>
      </c>
      <c r="N331" s="310">
        <f t="shared" ca="1" si="707"/>
        <v>0</v>
      </c>
      <c r="O331" s="310">
        <f t="shared" ca="1" si="707"/>
        <v>0</v>
      </c>
      <c r="P331" s="310">
        <f t="shared" ca="1" si="707"/>
        <v>0</v>
      </c>
      <c r="Q331" s="310">
        <f t="shared" ca="1" si="707"/>
        <v>26200.096791044769</v>
      </c>
      <c r="R331" s="310">
        <f t="shared" ca="1" si="707"/>
        <v>0</v>
      </c>
      <c r="S331" s="310">
        <f t="shared" ca="1" si="707"/>
        <v>0</v>
      </c>
      <c r="T331" s="310">
        <f t="shared" ca="1" si="707"/>
        <v>0</v>
      </c>
      <c r="U331" s="310">
        <f t="shared" ca="1" si="707"/>
        <v>0</v>
      </c>
      <c r="V331" s="310">
        <f t="shared" ca="1" si="707"/>
        <v>0</v>
      </c>
      <c r="W331" s="310">
        <f t="shared" ca="1" si="707"/>
        <v>0</v>
      </c>
      <c r="X331" s="310">
        <f t="shared" ca="1" si="707"/>
        <v>0</v>
      </c>
      <c r="Y331" s="310">
        <f t="shared" ca="1" si="707"/>
        <v>0</v>
      </c>
      <c r="Z331" s="310">
        <f t="shared" ca="1" si="707"/>
        <v>0</v>
      </c>
      <c r="AA331" s="310">
        <f t="shared" ca="1" si="707"/>
        <v>0</v>
      </c>
      <c r="AB331" s="310">
        <f t="shared" ca="1" si="707"/>
        <v>0</v>
      </c>
      <c r="AC331" s="310">
        <f t="shared" ca="1" si="707"/>
        <v>78938.554533582108</v>
      </c>
      <c r="AD331" s="310">
        <f t="shared" ca="1" si="707"/>
        <v>46003.925820895529</v>
      </c>
      <c r="AE331" s="310">
        <f t="shared" ca="1" si="707"/>
        <v>0</v>
      </c>
      <c r="AF331" s="310">
        <f t="shared" ca="1" si="707"/>
        <v>0</v>
      </c>
      <c r="AG331" s="310">
        <f t="shared" ca="1" si="707"/>
        <v>0</v>
      </c>
      <c r="AH331" s="310">
        <f t="shared" ca="1" si="707"/>
        <v>0</v>
      </c>
      <c r="AI331" s="310">
        <f t="shared" ca="1" si="707"/>
        <v>0</v>
      </c>
      <c r="AJ331" s="310">
        <f t="shared" ca="1" si="707"/>
        <v>0</v>
      </c>
      <c r="AK331" s="310">
        <f t="shared" ca="1" si="707"/>
        <v>0</v>
      </c>
      <c r="AL331" s="310">
        <f t="shared" ca="1" si="707"/>
        <v>0</v>
      </c>
      <c r="AM331" s="310">
        <f t="shared" ca="1" si="707"/>
        <v>0</v>
      </c>
      <c r="AN331" s="310">
        <f t="shared" ca="1" si="707"/>
        <v>0</v>
      </c>
      <c r="AO331" s="310">
        <f t="shared" ca="1" si="707"/>
        <v>123445.47570672091</v>
      </c>
      <c r="AP331" s="310">
        <f t="shared" ca="1" si="707"/>
        <v>88864.115558400023</v>
      </c>
      <c r="AQ331" s="310">
        <f t="shared" ca="1" si="707"/>
        <v>88864.115558400023</v>
      </c>
      <c r="AR331" s="310">
        <f t="shared" ca="1" si="707"/>
        <v>0</v>
      </c>
      <c r="AS331" s="310">
        <f t="shared" ca="1" si="707"/>
        <v>0</v>
      </c>
      <c r="AT331" s="310">
        <f t="shared" ca="1" si="707"/>
        <v>0</v>
      </c>
      <c r="AU331" s="310">
        <f t="shared" ca="1" si="707"/>
        <v>0</v>
      </c>
      <c r="AV331" s="310">
        <f t="shared" ca="1" si="707"/>
        <v>0</v>
      </c>
      <c r="AW331" s="310">
        <f t="shared" ca="1" si="707"/>
        <v>0</v>
      </c>
      <c r="AX331" s="310">
        <f t="shared" ca="1" si="707"/>
        <v>0</v>
      </c>
      <c r="AY331" s="310">
        <f t="shared" ca="1" si="707"/>
        <v>0</v>
      </c>
      <c r="AZ331" s="310">
        <f t="shared" ca="1" si="707"/>
        <v>0</v>
      </c>
      <c r="BA331" s="310">
        <f t="shared" ca="1" si="707"/>
        <v>383178.05030336324</v>
      </c>
      <c r="BB331" s="310">
        <f t="shared" ca="1" si="707"/>
        <v>346867.62214762619</v>
      </c>
      <c r="BC331" s="310">
        <f t="shared" ca="1" si="707"/>
        <v>293733.0878244919</v>
      </c>
      <c r="BD331" s="310">
        <f t="shared" ca="1" si="707"/>
        <v>0</v>
      </c>
      <c r="BE331" s="310">
        <f t="shared" ca="1" si="707"/>
        <v>0</v>
      </c>
      <c r="BF331" s="310">
        <f t="shared" ca="1" si="707"/>
        <v>0</v>
      </c>
      <c r="BG331" s="310">
        <f t="shared" ca="1" si="707"/>
        <v>0</v>
      </c>
      <c r="BH331" s="310">
        <f t="shared" ca="1" si="707"/>
        <v>0</v>
      </c>
      <c r="BI331" s="310">
        <f t="shared" ca="1" si="707"/>
        <v>0</v>
      </c>
      <c r="BJ331" s="310">
        <f t="shared" ca="1" si="707"/>
        <v>0</v>
      </c>
      <c r="BK331" s="310">
        <f t="shared" ca="1" si="707"/>
        <v>0</v>
      </c>
      <c r="BL331" s="310">
        <f t="shared" ca="1" si="707"/>
        <v>0</v>
      </c>
      <c r="BM331" s="310">
        <f t="shared" ca="1" si="707"/>
        <v>38125.949563523798</v>
      </c>
      <c r="BN331" s="310">
        <f t="shared" ca="1" si="707"/>
        <v>0</v>
      </c>
      <c r="BO331" s="310">
        <f t="shared" ca="1" si="707"/>
        <v>0</v>
      </c>
      <c r="BP331" s="310">
        <f t="shared" ca="1" si="707"/>
        <v>0</v>
      </c>
      <c r="BQ331" s="310">
        <f t="shared" ref="BQ331:EB331" ca="1" si="708">SUMPRODUCT(BQ177:BQ188,BQ276:BQ287)</f>
        <v>0</v>
      </c>
      <c r="BR331" s="310">
        <f t="shared" ca="1" si="708"/>
        <v>0</v>
      </c>
      <c r="BS331" s="310">
        <f t="shared" ca="1" si="708"/>
        <v>0</v>
      </c>
      <c r="BT331" s="310">
        <f t="shared" ca="1" si="708"/>
        <v>0</v>
      </c>
      <c r="BU331" s="310">
        <f t="shared" ca="1" si="708"/>
        <v>0</v>
      </c>
      <c r="BV331" s="310">
        <f t="shared" ca="1" si="708"/>
        <v>0</v>
      </c>
      <c r="BW331" s="310">
        <f t="shared" ca="1" si="708"/>
        <v>0</v>
      </c>
      <c r="BX331" s="310">
        <f t="shared" ca="1" si="708"/>
        <v>0</v>
      </c>
      <c r="BY331" s="310">
        <f t="shared" ca="1" si="708"/>
        <v>207968.92588313125</v>
      </c>
      <c r="BZ331" s="310">
        <f t="shared" ca="1" si="708"/>
        <v>167936.67884143128</v>
      </c>
      <c r="CA331" s="310">
        <f t="shared" ca="1" si="708"/>
        <v>106566.29169821111</v>
      </c>
      <c r="CB331" s="310">
        <f t="shared" ca="1" si="708"/>
        <v>0</v>
      </c>
      <c r="CC331" s="310">
        <f t="shared" ca="1" si="708"/>
        <v>0</v>
      </c>
      <c r="CD331" s="310">
        <f t="shared" ca="1" si="708"/>
        <v>0</v>
      </c>
      <c r="CE331" s="310">
        <f t="shared" ca="1" si="708"/>
        <v>0</v>
      </c>
      <c r="CF331" s="310">
        <f t="shared" ca="1" si="708"/>
        <v>0</v>
      </c>
      <c r="CG331" s="310">
        <f t="shared" ca="1" si="708"/>
        <v>0</v>
      </c>
      <c r="CH331" s="310">
        <f t="shared" ca="1" si="708"/>
        <v>0</v>
      </c>
      <c r="CI331" s="310">
        <f t="shared" ca="1" si="708"/>
        <v>0</v>
      </c>
      <c r="CJ331" s="310">
        <f t="shared" ca="1" si="708"/>
        <v>0</v>
      </c>
      <c r="CK331" s="310">
        <f t="shared" ca="1" si="708"/>
        <v>42033.859393784987</v>
      </c>
      <c r="CL331" s="310">
        <f t="shared" ca="1" si="708"/>
        <v>0</v>
      </c>
      <c r="CM331" s="310">
        <f t="shared" ca="1" si="708"/>
        <v>0</v>
      </c>
      <c r="CN331" s="310">
        <f t="shared" ca="1" si="708"/>
        <v>0</v>
      </c>
      <c r="CO331" s="310">
        <f t="shared" ca="1" si="708"/>
        <v>0</v>
      </c>
      <c r="CP331" s="310">
        <f t="shared" ca="1" si="708"/>
        <v>0</v>
      </c>
      <c r="CQ331" s="310">
        <f t="shared" ca="1" si="708"/>
        <v>0</v>
      </c>
      <c r="CR331" s="310">
        <f t="shared" ca="1" si="708"/>
        <v>0</v>
      </c>
      <c r="CS331" s="310">
        <f t="shared" ca="1" si="708"/>
        <v>0</v>
      </c>
      <c r="CT331" s="310">
        <f t="shared" ca="1" si="708"/>
        <v>0</v>
      </c>
      <c r="CU331" s="310">
        <f t="shared" ca="1" si="708"/>
        <v>0</v>
      </c>
      <c r="CV331" s="310">
        <f t="shared" ca="1" si="708"/>
        <v>0</v>
      </c>
      <c r="CW331" s="310">
        <f t="shared" ca="1" si="708"/>
        <v>450453.40776141867</v>
      </c>
      <c r="CX331" s="310">
        <f t="shared" ca="1" si="708"/>
        <v>406317.85539794446</v>
      </c>
      <c r="CY331" s="310">
        <f t="shared" ca="1" si="708"/>
        <v>335435.05824752513</v>
      </c>
      <c r="CZ331" s="310">
        <f t="shared" ca="1" si="708"/>
        <v>0</v>
      </c>
      <c r="DA331" s="310">
        <f t="shared" ca="1" si="708"/>
        <v>0</v>
      </c>
      <c r="DB331" s="310">
        <f t="shared" ca="1" si="708"/>
        <v>0</v>
      </c>
      <c r="DC331" s="310">
        <f t="shared" ca="1" si="708"/>
        <v>0</v>
      </c>
      <c r="DD331" s="310">
        <f t="shared" ca="1" si="708"/>
        <v>0</v>
      </c>
      <c r="DE331" s="310">
        <f t="shared" ca="1" si="708"/>
        <v>0</v>
      </c>
      <c r="DF331" s="310">
        <f t="shared" ca="1" si="708"/>
        <v>0</v>
      </c>
      <c r="DG331" s="310">
        <f t="shared" ca="1" si="708"/>
        <v>0</v>
      </c>
      <c r="DH331" s="310">
        <f t="shared" ca="1" si="708"/>
        <v>0</v>
      </c>
      <c r="DI331" s="310">
        <f t="shared" ca="1" si="708"/>
        <v>176856.19875028107</v>
      </c>
      <c r="DJ331" s="310">
        <f t="shared" ca="1" si="708"/>
        <v>130513.86876863314</v>
      </c>
      <c r="DK331" s="310">
        <f t="shared" ca="1" si="708"/>
        <v>130513.86876863314</v>
      </c>
      <c r="DL331" s="310">
        <f t="shared" ca="1" si="708"/>
        <v>0</v>
      </c>
      <c r="DM331" s="310">
        <f t="shared" ca="1" si="708"/>
        <v>0</v>
      </c>
      <c r="DN331" s="310">
        <f t="shared" ca="1" si="708"/>
        <v>0</v>
      </c>
      <c r="DO331" s="310">
        <f t="shared" ca="1" si="708"/>
        <v>0</v>
      </c>
      <c r="DP331" s="310">
        <f t="shared" ca="1" si="708"/>
        <v>0</v>
      </c>
      <c r="DQ331" s="310">
        <f t="shared" ca="1" si="708"/>
        <v>0</v>
      </c>
      <c r="DR331" s="310">
        <f t="shared" ca="1" si="708"/>
        <v>0</v>
      </c>
      <c r="DS331" s="310">
        <f t="shared" ca="1" si="708"/>
        <v>0</v>
      </c>
      <c r="DT331" s="310">
        <f t="shared" ca="1" si="708"/>
        <v>0</v>
      </c>
      <c r="DU331" s="310">
        <f t="shared" ca="1" si="708"/>
        <v>275484.47048504179</v>
      </c>
      <c r="DV331" s="310">
        <f t="shared" ca="1" si="708"/>
        <v>226825.02400431145</v>
      </c>
      <c r="DW331" s="310">
        <f t="shared" ca="1" si="708"/>
        <v>144955.39329557715</v>
      </c>
      <c r="DX331" s="310">
        <f t="shared" ca="1" si="708"/>
        <v>144955.39329557715</v>
      </c>
      <c r="DY331" s="310">
        <f t="shared" ca="1" si="708"/>
        <v>144955.39329557715</v>
      </c>
      <c r="DZ331" s="310">
        <f t="shared" ca="1" si="708"/>
        <v>144955.39329557715</v>
      </c>
      <c r="EA331" s="310">
        <f t="shared" ca="1" si="708"/>
        <v>0</v>
      </c>
      <c r="EB331" s="310">
        <f t="shared" ca="1" si="708"/>
        <v>0</v>
      </c>
      <c r="EC331" s="310">
        <f t="shared" ref="EC331:GN331" ca="1" si="709">SUMPRODUCT(EC177:EC188,EC276:EC287)</f>
        <v>0</v>
      </c>
      <c r="ED331" s="310">
        <f t="shared" ca="1" si="709"/>
        <v>0</v>
      </c>
      <c r="EE331" s="310">
        <f t="shared" ca="1" si="709"/>
        <v>0</v>
      </c>
      <c r="EF331" s="310">
        <f t="shared" ca="1" si="709"/>
        <v>0</v>
      </c>
      <c r="EG331" s="310">
        <f t="shared" ca="1" si="709"/>
        <v>51092.418804766879</v>
      </c>
      <c r="EH331" s="310">
        <f t="shared" ca="1" si="709"/>
        <v>0</v>
      </c>
      <c r="EI331" s="310">
        <f t="shared" ca="1" si="709"/>
        <v>0</v>
      </c>
      <c r="EJ331" s="310">
        <f t="shared" ca="1" si="709"/>
        <v>0</v>
      </c>
      <c r="EK331" s="310">
        <f t="shared" ca="1" si="709"/>
        <v>0</v>
      </c>
      <c r="EL331" s="310">
        <f t="shared" ca="1" si="709"/>
        <v>0</v>
      </c>
      <c r="EM331" s="310">
        <f t="shared" ca="1" si="709"/>
        <v>0</v>
      </c>
      <c r="EN331" s="310">
        <f t="shared" ca="1" si="709"/>
        <v>0</v>
      </c>
      <c r="EO331" s="310">
        <f t="shared" ca="1" si="709"/>
        <v>0</v>
      </c>
      <c r="EP331" s="310">
        <f t="shared" ca="1" si="709"/>
        <v>0</v>
      </c>
      <c r="EQ331" s="310">
        <f t="shared" ca="1" si="709"/>
        <v>0</v>
      </c>
      <c r="ER331" s="310">
        <f t="shared" ca="1" si="709"/>
        <v>0</v>
      </c>
      <c r="ES331" s="310">
        <f t="shared" ca="1" si="709"/>
        <v>0</v>
      </c>
      <c r="ET331" s="310">
        <f t="shared" ca="1" si="709"/>
        <v>0</v>
      </c>
      <c r="EU331" s="310">
        <f t="shared" ca="1" si="709"/>
        <v>0</v>
      </c>
      <c r="EV331" s="310">
        <f t="shared" ca="1" si="709"/>
        <v>0</v>
      </c>
      <c r="EW331" s="310">
        <f t="shared" ca="1" si="709"/>
        <v>0</v>
      </c>
      <c r="EX331" s="310">
        <f t="shared" ca="1" si="709"/>
        <v>0</v>
      </c>
      <c r="EY331" s="310">
        <f t="shared" ca="1" si="709"/>
        <v>0</v>
      </c>
      <c r="EZ331" s="310">
        <f t="shared" ca="1" si="709"/>
        <v>0</v>
      </c>
      <c r="FA331" s="310">
        <f t="shared" ca="1" si="709"/>
        <v>0</v>
      </c>
      <c r="FB331" s="310">
        <f t="shared" ca="1" si="709"/>
        <v>0</v>
      </c>
      <c r="FC331" s="310">
        <f t="shared" ca="1" si="709"/>
        <v>0</v>
      </c>
      <c r="FD331" s="310">
        <f t="shared" ca="1" si="709"/>
        <v>0</v>
      </c>
      <c r="FE331" s="310">
        <f t="shared" ca="1" si="709"/>
        <v>0</v>
      </c>
      <c r="FF331" s="310">
        <f t="shared" ca="1" si="709"/>
        <v>0</v>
      </c>
      <c r="FG331" s="310">
        <f t="shared" ca="1" si="709"/>
        <v>0</v>
      </c>
      <c r="FH331" s="310">
        <f t="shared" ca="1" si="709"/>
        <v>0</v>
      </c>
      <c r="FI331" s="310">
        <f t="shared" ca="1" si="709"/>
        <v>0</v>
      </c>
      <c r="FJ331" s="310">
        <f t="shared" ca="1" si="709"/>
        <v>0</v>
      </c>
      <c r="FK331" s="310">
        <f t="shared" ca="1" si="709"/>
        <v>0</v>
      </c>
      <c r="FL331" s="310">
        <f t="shared" ca="1" si="709"/>
        <v>0</v>
      </c>
      <c r="FM331" s="310">
        <f t="shared" ca="1" si="709"/>
        <v>0</v>
      </c>
      <c r="FN331" s="310">
        <f t="shared" ca="1" si="709"/>
        <v>0</v>
      </c>
      <c r="FO331" s="310">
        <f t="shared" ca="1" si="709"/>
        <v>0</v>
      </c>
      <c r="FP331" s="310">
        <f t="shared" ca="1" si="709"/>
        <v>0</v>
      </c>
      <c r="FQ331" s="310">
        <f t="shared" ca="1" si="709"/>
        <v>0</v>
      </c>
      <c r="FR331" s="310">
        <f t="shared" ca="1" si="709"/>
        <v>0</v>
      </c>
      <c r="FS331" s="310">
        <f t="shared" ca="1" si="709"/>
        <v>0</v>
      </c>
      <c r="FT331" s="310">
        <f t="shared" ca="1" si="709"/>
        <v>0</v>
      </c>
      <c r="FU331" s="310">
        <f t="shared" ca="1" si="709"/>
        <v>0</v>
      </c>
      <c r="FV331" s="310">
        <f t="shared" ca="1" si="709"/>
        <v>0</v>
      </c>
      <c r="FW331" s="310">
        <f t="shared" ca="1" si="709"/>
        <v>0</v>
      </c>
      <c r="FX331" s="310">
        <f t="shared" ca="1" si="709"/>
        <v>0</v>
      </c>
      <c r="FY331" s="310">
        <f t="shared" ca="1" si="709"/>
        <v>0</v>
      </c>
      <c r="FZ331" s="310">
        <f t="shared" ca="1" si="709"/>
        <v>0</v>
      </c>
      <c r="GA331" s="310">
        <f t="shared" ca="1" si="709"/>
        <v>0</v>
      </c>
      <c r="GB331" s="310">
        <f t="shared" ca="1" si="709"/>
        <v>0</v>
      </c>
      <c r="GC331" s="310">
        <f t="shared" ca="1" si="709"/>
        <v>0</v>
      </c>
      <c r="GD331" s="310">
        <f t="shared" ca="1" si="709"/>
        <v>0</v>
      </c>
      <c r="GE331" s="310">
        <f t="shared" ca="1" si="709"/>
        <v>0</v>
      </c>
      <c r="GF331" s="310">
        <f t="shared" ca="1" si="709"/>
        <v>0</v>
      </c>
      <c r="GG331" s="310">
        <f t="shared" ca="1" si="709"/>
        <v>0</v>
      </c>
      <c r="GH331" s="310">
        <f t="shared" ca="1" si="709"/>
        <v>0</v>
      </c>
      <c r="GI331" s="310">
        <f t="shared" ca="1" si="709"/>
        <v>0</v>
      </c>
      <c r="GJ331" s="310">
        <f t="shared" ca="1" si="709"/>
        <v>0</v>
      </c>
      <c r="GK331" s="310">
        <f t="shared" ca="1" si="709"/>
        <v>0</v>
      </c>
      <c r="GL331" s="310">
        <f t="shared" ca="1" si="709"/>
        <v>0</v>
      </c>
      <c r="GM331" s="310">
        <f t="shared" ca="1" si="709"/>
        <v>0</v>
      </c>
      <c r="GN331" s="310">
        <f t="shared" ca="1" si="709"/>
        <v>0</v>
      </c>
      <c r="GO331" s="310">
        <f t="shared" ref="GO331:IA331" ca="1" si="710">SUMPRODUCT(GO177:GO188,GO276:GO287)</f>
        <v>0</v>
      </c>
      <c r="GP331" s="310">
        <f t="shared" ca="1" si="710"/>
        <v>0</v>
      </c>
      <c r="GQ331" s="310">
        <f t="shared" ca="1" si="710"/>
        <v>0</v>
      </c>
      <c r="GR331" s="310">
        <f t="shared" ca="1" si="710"/>
        <v>0</v>
      </c>
      <c r="GS331" s="310">
        <f t="shared" ca="1" si="710"/>
        <v>0</v>
      </c>
      <c r="GT331" s="310">
        <f t="shared" ca="1" si="710"/>
        <v>0</v>
      </c>
      <c r="GU331" s="310">
        <f t="shared" ca="1" si="710"/>
        <v>0</v>
      </c>
      <c r="GV331" s="310">
        <f t="shared" ca="1" si="710"/>
        <v>0</v>
      </c>
      <c r="GW331" s="310">
        <f t="shared" ca="1" si="710"/>
        <v>0</v>
      </c>
      <c r="GX331" s="310">
        <f t="shared" ca="1" si="710"/>
        <v>0</v>
      </c>
      <c r="GY331" s="310">
        <f t="shared" ca="1" si="710"/>
        <v>0</v>
      </c>
      <c r="GZ331" s="310">
        <f t="shared" ca="1" si="710"/>
        <v>0</v>
      </c>
      <c r="HA331" s="310">
        <f t="shared" ca="1" si="710"/>
        <v>0</v>
      </c>
      <c r="HB331" s="310">
        <f t="shared" ca="1" si="710"/>
        <v>0</v>
      </c>
      <c r="HC331" s="310">
        <f t="shared" ca="1" si="710"/>
        <v>0</v>
      </c>
      <c r="HD331" s="310">
        <f t="shared" ca="1" si="710"/>
        <v>0</v>
      </c>
      <c r="HE331" s="310">
        <f t="shared" ca="1" si="710"/>
        <v>0</v>
      </c>
      <c r="HF331" s="310">
        <f t="shared" ca="1" si="710"/>
        <v>0</v>
      </c>
      <c r="HG331" s="310">
        <f t="shared" ca="1" si="710"/>
        <v>0</v>
      </c>
      <c r="HH331" s="310">
        <f t="shared" ca="1" si="710"/>
        <v>0</v>
      </c>
      <c r="HI331" s="310">
        <f t="shared" ca="1" si="710"/>
        <v>0</v>
      </c>
      <c r="HJ331" s="310">
        <f t="shared" ca="1" si="710"/>
        <v>0</v>
      </c>
      <c r="HK331" s="310">
        <f t="shared" ca="1" si="710"/>
        <v>0</v>
      </c>
      <c r="HL331" s="310">
        <f t="shared" ca="1" si="710"/>
        <v>0</v>
      </c>
      <c r="HM331" s="310">
        <f t="shared" ca="1" si="710"/>
        <v>0</v>
      </c>
      <c r="HN331" s="310">
        <f t="shared" ca="1" si="710"/>
        <v>0</v>
      </c>
      <c r="HO331" s="310">
        <f t="shared" ca="1" si="710"/>
        <v>0</v>
      </c>
      <c r="HP331" s="310">
        <f t="shared" ca="1" si="710"/>
        <v>0</v>
      </c>
      <c r="HQ331" s="310">
        <f t="shared" ca="1" si="710"/>
        <v>0</v>
      </c>
      <c r="HR331" s="310">
        <f t="shared" ca="1" si="710"/>
        <v>0</v>
      </c>
      <c r="HS331" s="310">
        <f t="shared" ca="1" si="710"/>
        <v>0</v>
      </c>
      <c r="HT331" s="310">
        <f t="shared" ca="1" si="710"/>
        <v>0</v>
      </c>
      <c r="HU331" s="310">
        <f t="shared" ca="1" si="710"/>
        <v>0</v>
      </c>
      <c r="HV331" s="310">
        <f t="shared" ca="1" si="710"/>
        <v>0</v>
      </c>
      <c r="HW331" s="310">
        <f t="shared" ca="1" si="710"/>
        <v>0</v>
      </c>
      <c r="HX331" s="310">
        <f t="shared" ca="1" si="710"/>
        <v>0</v>
      </c>
      <c r="HY331" s="310">
        <f t="shared" ca="1" si="710"/>
        <v>0</v>
      </c>
      <c r="HZ331" s="310">
        <f t="shared" ca="1" si="710"/>
        <v>0</v>
      </c>
      <c r="IA331" s="310">
        <f t="shared" ca="1" si="710"/>
        <v>0</v>
      </c>
      <c r="IB331" s="310">
        <f t="shared" ref="IB331:JA331" si="711">SUMPRODUCT(IB177:IB188,IB276:IB287)</f>
        <v>0</v>
      </c>
      <c r="IC331" s="310">
        <f t="shared" si="711"/>
        <v>0</v>
      </c>
      <c r="ID331" s="310">
        <f t="shared" si="711"/>
        <v>0</v>
      </c>
      <c r="IE331" s="310">
        <f t="shared" si="711"/>
        <v>0</v>
      </c>
      <c r="IF331" s="310">
        <f t="shared" si="711"/>
        <v>0</v>
      </c>
      <c r="IG331" s="310">
        <f t="shared" si="711"/>
        <v>0</v>
      </c>
      <c r="IH331" s="310">
        <f t="shared" si="711"/>
        <v>0</v>
      </c>
      <c r="II331" s="310">
        <f t="shared" si="711"/>
        <v>0</v>
      </c>
      <c r="IJ331" s="310">
        <f t="shared" si="711"/>
        <v>0</v>
      </c>
      <c r="IK331" s="310">
        <f t="shared" si="711"/>
        <v>0</v>
      </c>
      <c r="IL331" s="310">
        <f t="shared" si="711"/>
        <v>0</v>
      </c>
      <c r="IM331" s="310">
        <f t="shared" si="711"/>
        <v>0</v>
      </c>
      <c r="IN331" s="310">
        <f t="shared" si="711"/>
        <v>0</v>
      </c>
      <c r="IO331" s="310">
        <f t="shared" si="711"/>
        <v>0</v>
      </c>
      <c r="IP331" s="310">
        <f t="shared" si="711"/>
        <v>0</v>
      </c>
      <c r="IQ331" s="310">
        <f t="shared" si="711"/>
        <v>0</v>
      </c>
      <c r="IR331" s="310">
        <f t="shared" si="711"/>
        <v>0</v>
      </c>
      <c r="IS331" s="310">
        <f t="shared" si="711"/>
        <v>0</v>
      </c>
      <c r="IT331" s="310">
        <f t="shared" si="711"/>
        <v>0</v>
      </c>
      <c r="IU331" s="310">
        <f t="shared" si="711"/>
        <v>0</v>
      </c>
      <c r="IV331" s="310">
        <f t="shared" si="711"/>
        <v>0</v>
      </c>
      <c r="IW331" s="310">
        <f t="shared" si="711"/>
        <v>0</v>
      </c>
      <c r="IX331" s="310">
        <f t="shared" si="711"/>
        <v>0</v>
      </c>
      <c r="IY331" s="310">
        <f t="shared" si="711"/>
        <v>0</v>
      </c>
      <c r="IZ331" s="310">
        <f t="shared" si="711"/>
        <v>0</v>
      </c>
      <c r="JA331" s="310">
        <f t="shared" si="711"/>
        <v>0</v>
      </c>
      <c r="JB331" s="310">
        <f t="shared" ref="JB331:LE331" si="712">SUMPRODUCT(JB177:JB188,JB276:JB287)</f>
        <v>0</v>
      </c>
      <c r="JC331" s="310">
        <f t="shared" si="712"/>
        <v>0</v>
      </c>
      <c r="JD331" s="310">
        <f t="shared" si="712"/>
        <v>0</v>
      </c>
      <c r="JE331" s="310">
        <f t="shared" si="712"/>
        <v>0</v>
      </c>
      <c r="JF331" s="310">
        <f t="shared" si="712"/>
        <v>0</v>
      </c>
      <c r="JG331" s="310">
        <f t="shared" si="712"/>
        <v>0</v>
      </c>
      <c r="JH331" s="310">
        <f t="shared" si="712"/>
        <v>0</v>
      </c>
      <c r="JI331" s="310">
        <f t="shared" si="712"/>
        <v>0</v>
      </c>
      <c r="JJ331" s="310">
        <f t="shared" si="712"/>
        <v>0</v>
      </c>
      <c r="JK331" s="310">
        <f t="shared" si="712"/>
        <v>0</v>
      </c>
      <c r="JL331" s="310">
        <f t="shared" si="712"/>
        <v>0</v>
      </c>
      <c r="JM331" s="310">
        <f t="shared" si="712"/>
        <v>0</v>
      </c>
      <c r="JN331" s="310">
        <f t="shared" si="712"/>
        <v>0</v>
      </c>
      <c r="JO331" s="310">
        <f t="shared" si="712"/>
        <v>0</v>
      </c>
      <c r="JP331" s="310">
        <f t="shared" si="712"/>
        <v>0</v>
      </c>
      <c r="JQ331" s="310">
        <f t="shared" si="712"/>
        <v>0</v>
      </c>
      <c r="JR331" s="310">
        <f t="shared" si="712"/>
        <v>0</v>
      </c>
      <c r="JS331" s="310">
        <f t="shared" si="712"/>
        <v>0</v>
      </c>
      <c r="JT331" s="310">
        <f t="shared" si="712"/>
        <v>0</v>
      </c>
      <c r="JU331" s="310">
        <f t="shared" si="712"/>
        <v>0</v>
      </c>
      <c r="JV331" s="310">
        <f t="shared" si="712"/>
        <v>0</v>
      </c>
      <c r="JW331" s="310">
        <f t="shared" si="712"/>
        <v>0</v>
      </c>
      <c r="JX331" s="310">
        <f t="shared" si="712"/>
        <v>0</v>
      </c>
      <c r="JY331" s="310">
        <f t="shared" si="712"/>
        <v>0</v>
      </c>
      <c r="JZ331" s="310">
        <f t="shared" si="712"/>
        <v>0</v>
      </c>
      <c r="KA331" s="310">
        <f t="shared" si="712"/>
        <v>0</v>
      </c>
      <c r="KB331" s="310">
        <f t="shared" si="712"/>
        <v>0</v>
      </c>
      <c r="KC331" s="310">
        <f t="shared" si="712"/>
        <v>0</v>
      </c>
      <c r="KD331" s="310">
        <f t="shared" si="712"/>
        <v>0</v>
      </c>
      <c r="KE331" s="310">
        <f t="shared" si="712"/>
        <v>0</v>
      </c>
      <c r="KF331" s="310">
        <f t="shared" si="712"/>
        <v>0</v>
      </c>
      <c r="KG331" s="310">
        <f t="shared" si="712"/>
        <v>0</v>
      </c>
      <c r="KH331" s="310">
        <f t="shared" si="712"/>
        <v>0</v>
      </c>
      <c r="KI331" s="310">
        <f t="shared" si="712"/>
        <v>0</v>
      </c>
      <c r="KJ331" s="310">
        <f t="shared" si="712"/>
        <v>0</v>
      </c>
      <c r="KK331" s="310">
        <f t="shared" si="712"/>
        <v>0</v>
      </c>
      <c r="KL331" s="310">
        <f t="shared" si="712"/>
        <v>0</v>
      </c>
      <c r="KM331" s="310">
        <f t="shared" si="712"/>
        <v>0</v>
      </c>
      <c r="KN331" s="310">
        <f t="shared" si="712"/>
        <v>0</v>
      </c>
      <c r="KO331" s="310">
        <f t="shared" si="712"/>
        <v>0</v>
      </c>
      <c r="KP331" s="310">
        <f t="shared" si="712"/>
        <v>0</v>
      </c>
      <c r="KQ331" s="310">
        <f t="shared" si="712"/>
        <v>0</v>
      </c>
      <c r="KR331" s="310">
        <f t="shared" si="712"/>
        <v>0</v>
      </c>
      <c r="KS331" s="310">
        <f t="shared" si="712"/>
        <v>0</v>
      </c>
      <c r="KT331" s="310">
        <f t="shared" si="712"/>
        <v>0</v>
      </c>
      <c r="KU331" s="310">
        <f t="shared" si="712"/>
        <v>0</v>
      </c>
      <c r="KV331" s="310">
        <f t="shared" si="712"/>
        <v>0</v>
      </c>
      <c r="KW331" s="310">
        <f t="shared" si="712"/>
        <v>0</v>
      </c>
      <c r="KX331" s="310">
        <f t="shared" si="712"/>
        <v>0</v>
      </c>
      <c r="KY331" s="310">
        <f t="shared" si="712"/>
        <v>0</v>
      </c>
      <c r="KZ331" s="310">
        <f t="shared" si="712"/>
        <v>0</v>
      </c>
      <c r="LA331" s="310">
        <f t="shared" si="712"/>
        <v>0</v>
      </c>
      <c r="LB331" s="310">
        <f t="shared" si="712"/>
        <v>0</v>
      </c>
      <c r="LC331" s="310">
        <f t="shared" si="712"/>
        <v>0</v>
      </c>
      <c r="LD331" s="310">
        <f t="shared" si="712"/>
        <v>0</v>
      </c>
      <c r="LE331" s="310">
        <f t="shared" si="712"/>
        <v>0</v>
      </c>
    </row>
    <row r="332" spans="2:317">
      <c r="C332" s="157" t="s">
        <v>118</v>
      </c>
      <c r="E332" s="310">
        <f t="shared" ref="E332:BP332" ca="1" si="713">E328-E329-E330-E331</f>
        <v>-6.9849193096160889E-10</v>
      </c>
      <c r="F332" s="310">
        <f t="shared" ca="1" si="713"/>
        <v>87860.820895522134</v>
      </c>
      <c r="G332" s="310">
        <f t="shared" ca="1" si="713"/>
        <v>191341.34328358201</v>
      </c>
      <c r="H332" s="310">
        <f t="shared" ca="1" si="713"/>
        <v>441013.59402985033</v>
      </c>
      <c r="I332" s="310">
        <f t="shared" ca="1" si="713"/>
        <v>1227075.0716417909</v>
      </c>
      <c r="J332" s="310">
        <f t="shared" ca="1" si="713"/>
        <v>1183825.8537313431</v>
      </c>
      <c r="K332" s="310">
        <f t="shared" ca="1" si="713"/>
        <v>1176252.0340298505</v>
      </c>
      <c r="L332" s="310">
        <f t="shared" ca="1" si="713"/>
        <v>1310994.5211940296</v>
      </c>
      <c r="M332" s="310">
        <f t="shared" ca="1" si="713"/>
        <v>1326673.2304477612</v>
      </c>
      <c r="N332" s="310">
        <f t="shared" ca="1" si="713"/>
        <v>1342351.9397014924</v>
      </c>
      <c r="O332" s="310">
        <f t="shared" ca="1" si="713"/>
        <v>1941166.1713432833</v>
      </c>
      <c r="P332" s="310">
        <f t="shared" ca="1" si="713"/>
        <v>1956844.8805970147</v>
      </c>
      <c r="Q332" s="310">
        <f t="shared" ca="1" si="713"/>
        <v>2000385.3885850746</v>
      </c>
      <c r="R332" s="310">
        <f t="shared" ca="1" si="713"/>
        <v>2066468.8051343283</v>
      </c>
      <c r="S332" s="310">
        <f t="shared" ca="1" si="713"/>
        <v>2080152.0281014927</v>
      </c>
      <c r="T332" s="310">
        <f t="shared" ca="1" si="713"/>
        <v>2090570.1086686568</v>
      </c>
      <c r="U332" s="310">
        <f t="shared" ca="1" si="713"/>
        <v>2090570.1086686568</v>
      </c>
      <c r="V332" s="310">
        <f t="shared" ca="1" si="713"/>
        <v>2090570.1086686568</v>
      </c>
      <c r="W332" s="310">
        <f t="shared" ca="1" si="713"/>
        <v>2090570.1086686568</v>
      </c>
      <c r="X332" s="310">
        <f t="shared" ca="1" si="713"/>
        <v>2090570.1086686568</v>
      </c>
      <c r="Y332" s="310">
        <f t="shared" ca="1" si="713"/>
        <v>2090570.1086686568</v>
      </c>
      <c r="Z332" s="310">
        <f t="shared" ca="1" si="713"/>
        <v>2090570.1086686568</v>
      </c>
      <c r="AA332" s="310">
        <f t="shared" ca="1" si="713"/>
        <v>2090570.1086686568</v>
      </c>
      <c r="AB332" s="310">
        <f t="shared" ca="1" si="713"/>
        <v>2090570.1086686568</v>
      </c>
      <c r="AC332" s="310">
        <f t="shared" ca="1" si="713"/>
        <v>2028291.3968018503</v>
      </c>
      <c r="AD332" s="310">
        <f t="shared" ca="1" si="713"/>
        <v>2094160.6542272237</v>
      </c>
      <c r="AE332" s="310">
        <f t="shared" ca="1" si="713"/>
        <v>2186168.5058690147</v>
      </c>
      <c r="AF332" s="310">
        <f t="shared" ca="1" si="713"/>
        <v>2189694.8596610148</v>
      </c>
      <c r="AG332" s="310">
        <f t="shared" ca="1" si="713"/>
        <v>2200633.844256537</v>
      </c>
      <c r="AH332" s="310">
        <f t="shared" ca="1" si="713"/>
        <v>2200633.844256537</v>
      </c>
      <c r="AI332" s="310">
        <f t="shared" ca="1" si="713"/>
        <v>2200633.844256537</v>
      </c>
      <c r="AJ332" s="310">
        <f t="shared" ca="1" si="713"/>
        <v>2200633.844256537</v>
      </c>
      <c r="AK332" s="310">
        <f t="shared" ca="1" si="713"/>
        <v>2200633.844256537</v>
      </c>
      <c r="AL332" s="310">
        <f t="shared" ca="1" si="713"/>
        <v>2200633.844256537</v>
      </c>
      <c r="AM332" s="310">
        <f t="shared" ca="1" si="713"/>
        <v>2200633.844256537</v>
      </c>
      <c r="AN332" s="310">
        <f t="shared" ca="1" si="713"/>
        <v>2200633.844256537</v>
      </c>
      <c r="AO332" s="310">
        <f t="shared" ca="1" si="713"/>
        <v>2056943.7515828956</v>
      </c>
      <c r="AP332" s="310">
        <f t="shared" ca="1" si="713"/>
        <v>2126106.4718795377</v>
      </c>
      <c r="AQ332" s="310">
        <f t="shared" ca="1" si="713"/>
        <v>2126106.4718795377</v>
      </c>
      <c r="AR332" s="310">
        <f t="shared" ca="1" si="713"/>
        <v>2303834.7029963373</v>
      </c>
      <c r="AS332" s="310">
        <f t="shared" ca="1" si="713"/>
        <v>2315320.636821636</v>
      </c>
      <c r="AT332" s="310">
        <f t="shared" ca="1" si="713"/>
        <v>2315320.636821636</v>
      </c>
      <c r="AU332" s="310">
        <f t="shared" ca="1" si="713"/>
        <v>2315320.636821636</v>
      </c>
      <c r="AV332" s="310">
        <f t="shared" ca="1" si="713"/>
        <v>2315320.636821636</v>
      </c>
      <c r="AW332" s="310">
        <f t="shared" ca="1" si="713"/>
        <v>2315320.636821636</v>
      </c>
      <c r="AX332" s="310">
        <f t="shared" ca="1" si="713"/>
        <v>2315320.636821636</v>
      </c>
      <c r="AY332" s="310">
        <f t="shared" ca="1" si="713"/>
        <v>2315320.636821636</v>
      </c>
      <c r="AZ332" s="310">
        <f t="shared" ca="1" si="713"/>
        <v>2315320.636821636</v>
      </c>
      <c r="BA332" s="310">
        <f t="shared" ca="1" si="713"/>
        <v>1661987.0301933382</v>
      </c>
      <c r="BB332" s="310">
        <f t="shared" ca="1" si="713"/>
        <v>1734607.8865048122</v>
      </c>
      <c r="BC332" s="310">
        <f t="shared" ca="1" si="713"/>
        <v>1840876.9551510811</v>
      </c>
      <c r="BD332" s="310">
        <f t="shared" ca="1" si="713"/>
        <v>2138608.9281757008</v>
      </c>
      <c r="BE332" s="310">
        <f t="shared" ca="1" si="713"/>
        <v>2428343.1308000647</v>
      </c>
      <c r="BF332" s="310">
        <f t="shared" ca="1" si="713"/>
        <v>2428343.1308000647</v>
      </c>
      <c r="BG332" s="310">
        <f t="shared" ca="1" si="713"/>
        <v>2428343.1308000647</v>
      </c>
      <c r="BH332" s="310">
        <f t="shared" ca="1" si="713"/>
        <v>2428343.1308000647</v>
      </c>
      <c r="BI332" s="310">
        <f t="shared" ca="1" si="713"/>
        <v>2428343.1308000647</v>
      </c>
      <c r="BJ332" s="310">
        <f t="shared" ca="1" si="713"/>
        <v>2428343.1308000647</v>
      </c>
      <c r="BK332" s="310">
        <f t="shared" ca="1" si="713"/>
        <v>2428343.1308000647</v>
      </c>
      <c r="BL332" s="310">
        <f t="shared" ca="1" si="713"/>
        <v>2428343.1308000647</v>
      </c>
      <c r="BM332" s="310">
        <f t="shared" ca="1" si="713"/>
        <v>2471562.3319129068</v>
      </c>
      <c r="BN332" s="310">
        <f t="shared" ca="1" si="713"/>
        <v>2547814.2310399543</v>
      </c>
      <c r="BO332" s="310">
        <f t="shared" ca="1" si="713"/>
        <v>2547814.2310399543</v>
      </c>
      <c r="BP332" s="310">
        <f t="shared" ca="1" si="713"/>
        <v>2547814.2310399543</v>
      </c>
      <c r="BQ332" s="310">
        <f t="shared" ref="BQ332:EB332" ca="1" si="714">BQ328-BQ329-BQ330-BQ331</f>
        <v>2547814.2310399543</v>
      </c>
      <c r="BR332" s="310">
        <f t="shared" ca="1" si="714"/>
        <v>2547814.2310399543</v>
      </c>
      <c r="BS332" s="310">
        <f t="shared" ca="1" si="714"/>
        <v>2547814.2310399543</v>
      </c>
      <c r="BT332" s="310">
        <f t="shared" ca="1" si="714"/>
        <v>2547814.2310399543</v>
      </c>
      <c r="BU332" s="310">
        <f t="shared" ca="1" si="714"/>
        <v>2547814.2310399543</v>
      </c>
      <c r="BV332" s="310">
        <f t="shared" ca="1" si="714"/>
        <v>2547814.2310399543</v>
      </c>
      <c r="BW332" s="310">
        <f t="shared" ca="1" si="714"/>
        <v>2547814.2310399543</v>
      </c>
      <c r="BX332" s="310">
        <f t="shared" ca="1" si="714"/>
        <v>2547814.2310399543</v>
      </c>
      <c r="BY332" s="310">
        <f t="shared" ca="1" si="714"/>
        <v>2236683.9985951353</v>
      </c>
      <c r="BZ332" s="310">
        <f t="shared" ca="1" si="714"/>
        <v>2316748.4926785352</v>
      </c>
      <c r="CA332" s="310">
        <f t="shared" ca="1" si="714"/>
        <v>2439489.2669649757</v>
      </c>
      <c r="CB332" s="310">
        <f t="shared" ca="1" si="714"/>
        <v>2652621.8503613975</v>
      </c>
      <c r="CC332" s="310">
        <f t="shared" ca="1" si="714"/>
        <v>2652621.8503613975</v>
      </c>
      <c r="CD332" s="310">
        <f t="shared" ca="1" si="714"/>
        <v>2652621.8503613975</v>
      </c>
      <c r="CE332" s="310">
        <f t="shared" ca="1" si="714"/>
        <v>2652621.8503613975</v>
      </c>
      <c r="CF332" s="310">
        <f t="shared" ca="1" si="714"/>
        <v>2652621.8503613975</v>
      </c>
      <c r="CG332" s="310">
        <f t="shared" ca="1" si="714"/>
        <v>2652621.8503613975</v>
      </c>
      <c r="CH332" s="310">
        <f t="shared" ca="1" si="714"/>
        <v>2652621.8503613975</v>
      </c>
      <c r="CI332" s="310">
        <f t="shared" ca="1" si="714"/>
        <v>2652621.8503613975</v>
      </c>
      <c r="CJ332" s="310">
        <f t="shared" ca="1" si="714"/>
        <v>2652621.8503613975</v>
      </c>
      <c r="CK332" s="310">
        <f t="shared" ca="1" si="714"/>
        <v>2701101.4582746709</v>
      </c>
      <c r="CL332" s="310">
        <f t="shared" ca="1" si="714"/>
        <v>2785169.1770622404</v>
      </c>
      <c r="CM332" s="310">
        <f t="shared" ca="1" si="714"/>
        <v>2785169.1770622404</v>
      </c>
      <c r="CN332" s="310">
        <f t="shared" ca="1" si="714"/>
        <v>2785169.1770622404</v>
      </c>
      <c r="CO332" s="310">
        <f t="shared" ca="1" si="714"/>
        <v>2785169.1770622404</v>
      </c>
      <c r="CP332" s="310">
        <f t="shared" ca="1" si="714"/>
        <v>2785169.1770622404</v>
      </c>
      <c r="CQ332" s="310">
        <f t="shared" ca="1" si="714"/>
        <v>2785169.1770622404</v>
      </c>
      <c r="CR332" s="310">
        <f t="shared" ca="1" si="714"/>
        <v>2785169.1770622404</v>
      </c>
      <c r="CS332" s="310">
        <f t="shared" ca="1" si="714"/>
        <v>2785169.1770622404</v>
      </c>
      <c r="CT332" s="310">
        <f t="shared" ca="1" si="714"/>
        <v>2785169.1770622404</v>
      </c>
      <c r="CU332" s="310">
        <f t="shared" ca="1" si="714"/>
        <v>2785169.1770622404</v>
      </c>
      <c r="CV332" s="310">
        <f t="shared" ca="1" si="714"/>
        <v>2785169.1770622404</v>
      </c>
      <c r="CW332" s="310">
        <f t="shared" ca="1" si="714"/>
        <v>2004659.8115957086</v>
      </c>
      <c r="CX332" s="310">
        <f t="shared" ca="1" si="714"/>
        <v>2092930.9163226574</v>
      </c>
      <c r="CY332" s="310">
        <f t="shared" ca="1" si="714"/>
        <v>2234696.5106234956</v>
      </c>
      <c r="CZ332" s="310">
        <f t="shared" ca="1" si="714"/>
        <v>2570131.5688710208</v>
      </c>
      <c r="DA332" s="310">
        <f t="shared" ca="1" si="714"/>
        <v>2905566.6271185461</v>
      </c>
      <c r="DB332" s="310">
        <f t="shared" ca="1" si="714"/>
        <v>2905566.6271185461</v>
      </c>
      <c r="DC332" s="310">
        <f t="shared" ca="1" si="714"/>
        <v>2905566.6271185461</v>
      </c>
      <c r="DD332" s="310">
        <f t="shared" ca="1" si="714"/>
        <v>2905566.6271185461</v>
      </c>
      <c r="DE332" s="310">
        <f t="shared" ca="1" si="714"/>
        <v>2905566.6271185461</v>
      </c>
      <c r="DF332" s="310">
        <f t="shared" ca="1" si="714"/>
        <v>2905566.6271185461</v>
      </c>
      <c r="DG332" s="310">
        <f t="shared" ca="1" si="714"/>
        <v>2905566.6271185461</v>
      </c>
      <c r="DH332" s="310">
        <f t="shared" ca="1" si="714"/>
        <v>2905566.6271185461</v>
      </c>
      <c r="DI332" s="310">
        <f t="shared" ca="1" si="714"/>
        <v>2684772.9599005873</v>
      </c>
      <c r="DJ332" s="310">
        <f t="shared" ca="1" si="714"/>
        <v>2777457.6198638831</v>
      </c>
      <c r="DK332" s="310">
        <f t="shared" ca="1" si="714"/>
        <v>2777457.6198638831</v>
      </c>
      <c r="DL332" s="310">
        <f t="shared" ca="1" si="714"/>
        <v>3038485.3574011498</v>
      </c>
      <c r="DM332" s="310">
        <f t="shared" ca="1" si="714"/>
        <v>3038485.3574011498</v>
      </c>
      <c r="DN332" s="310">
        <f t="shared" ca="1" si="714"/>
        <v>3038485.3574011498</v>
      </c>
      <c r="DO332" s="310">
        <f t="shared" ca="1" si="714"/>
        <v>3038485.3574011498</v>
      </c>
      <c r="DP332" s="310">
        <f t="shared" ca="1" si="714"/>
        <v>3038485.3574011498</v>
      </c>
      <c r="DQ332" s="310">
        <f t="shared" ca="1" si="714"/>
        <v>3038485.3574011498</v>
      </c>
      <c r="DR332" s="310">
        <f t="shared" ca="1" si="714"/>
        <v>3038485.3574011498</v>
      </c>
      <c r="DS332" s="310">
        <f t="shared" ca="1" si="714"/>
        <v>3038485.3574011498</v>
      </c>
      <c r="DT332" s="310">
        <f t="shared" ca="1" si="714"/>
        <v>3038485.3574011498</v>
      </c>
      <c r="DU332" s="310">
        <f t="shared" ca="1" si="714"/>
        <v>2644309.9722402636</v>
      </c>
      <c r="DV332" s="310">
        <f t="shared" ca="1" si="714"/>
        <v>2741628.8652017247</v>
      </c>
      <c r="DW332" s="310">
        <f t="shared" ca="1" si="714"/>
        <v>2905368.1266191928</v>
      </c>
      <c r="DX332" s="310">
        <f t="shared" ca="1" si="714"/>
        <v>2905368.1266191928</v>
      </c>
      <c r="DY332" s="310">
        <f t="shared" ca="1" si="714"/>
        <v>2905368.1266191928</v>
      </c>
      <c r="DZ332" s="310">
        <f t="shared" ca="1" si="714"/>
        <v>2905368.1266191928</v>
      </c>
      <c r="EA332" s="310">
        <f t="shared" ca="1" si="714"/>
        <v>3050323.51991477</v>
      </c>
      <c r="EB332" s="310">
        <f t="shared" ca="1" si="714"/>
        <v>3050323.51991477</v>
      </c>
      <c r="EC332" s="310">
        <f t="shared" ref="EC332:GN332" ca="1" si="715">EC328-EC329-EC330-EC331</f>
        <v>3050323.51991477</v>
      </c>
      <c r="ED332" s="310">
        <f t="shared" ca="1" si="715"/>
        <v>3050323.51991477</v>
      </c>
      <c r="EE332" s="310">
        <f t="shared" ca="1" si="715"/>
        <v>3195278.9132103473</v>
      </c>
      <c r="EF332" s="310">
        <f t="shared" ca="1" si="715"/>
        <v>3195278.9132103473</v>
      </c>
      <c r="EG332" s="310">
        <f t="shared" ca="1" si="715"/>
        <v>3257697.9464100245</v>
      </c>
      <c r="EH332" s="310">
        <f t="shared" ca="1" si="715"/>
        <v>3359882.7840195587</v>
      </c>
      <c r="EI332" s="310">
        <f t="shared" ca="1" si="715"/>
        <v>3359882.7840195587</v>
      </c>
      <c r="EJ332" s="310">
        <f t="shared" ca="1" si="715"/>
        <v>3359882.7840195587</v>
      </c>
      <c r="EK332" s="310">
        <f t="shared" ca="1" si="715"/>
        <v>3359882.7840195587</v>
      </c>
      <c r="EL332" s="310">
        <f t="shared" ca="1" si="715"/>
        <v>3359882.7840195587</v>
      </c>
      <c r="EM332" s="310">
        <f t="shared" ca="1" si="715"/>
        <v>3359882.7840195587</v>
      </c>
      <c r="EN332" s="310">
        <f t="shared" ca="1" si="715"/>
        <v>3359882.7840195587</v>
      </c>
      <c r="EO332" s="310">
        <f t="shared" ca="1" si="715"/>
        <v>3359882.7840195587</v>
      </c>
      <c r="EP332" s="310">
        <f t="shared" ca="1" si="715"/>
        <v>3359882.7840195587</v>
      </c>
      <c r="EQ332" s="310">
        <f t="shared" ca="1" si="715"/>
        <v>3359882.7840195587</v>
      </c>
      <c r="ER332" s="310">
        <f t="shared" ca="1" si="715"/>
        <v>3359882.7840195587</v>
      </c>
      <c r="ES332" s="310">
        <f t="shared" ca="1" si="715"/>
        <v>3490729.6624742658</v>
      </c>
      <c r="ET332" s="310">
        <f t="shared" ca="1" si="715"/>
        <v>0</v>
      </c>
      <c r="EU332" s="310">
        <f t="shared" ca="1" si="715"/>
        <v>0</v>
      </c>
      <c r="EV332" s="310">
        <f t="shared" ca="1" si="715"/>
        <v>0</v>
      </c>
      <c r="EW332" s="310">
        <f t="shared" ca="1" si="715"/>
        <v>0</v>
      </c>
      <c r="EX332" s="310">
        <f t="shared" ca="1" si="715"/>
        <v>0</v>
      </c>
      <c r="EY332" s="310">
        <f t="shared" ca="1" si="715"/>
        <v>0</v>
      </c>
      <c r="EZ332" s="310">
        <f t="shared" ca="1" si="715"/>
        <v>0</v>
      </c>
      <c r="FA332" s="310">
        <f t="shared" ca="1" si="715"/>
        <v>0</v>
      </c>
      <c r="FB332" s="310">
        <f t="shared" ca="1" si="715"/>
        <v>0</v>
      </c>
      <c r="FC332" s="310">
        <f t="shared" ca="1" si="715"/>
        <v>0</v>
      </c>
      <c r="FD332" s="310">
        <f t="shared" ca="1" si="715"/>
        <v>0</v>
      </c>
      <c r="FE332" s="310">
        <f t="shared" ca="1" si="715"/>
        <v>0</v>
      </c>
      <c r="FF332" s="310">
        <f t="shared" ca="1" si="715"/>
        <v>0</v>
      </c>
      <c r="FG332" s="310">
        <f t="shared" ca="1" si="715"/>
        <v>0</v>
      </c>
      <c r="FH332" s="310">
        <f t="shared" ca="1" si="715"/>
        <v>0</v>
      </c>
      <c r="FI332" s="310">
        <f t="shared" ca="1" si="715"/>
        <v>0</v>
      </c>
      <c r="FJ332" s="310">
        <f t="shared" ca="1" si="715"/>
        <v>0</v>
      </c>
      <c r="FK332" s="310">
        <f t="shared" ca="1" si="715"/>
        <v>0</v>
      </c>
      <c r="FL332" s="310">
        <f t="shared" ca="1" si="715"/>
        <v>0</v>
      </c>
      <c r="FM332" s="310">
        <f t="shared" ca="1" si="715"/>
        <v>0</v>
      </c>
      <c r="FN332" s="310">
        <f t="shared" ca="1" si="715"/>
        <v>0</v>
      </c>
      <c r="FO332" s="310">
        <f t="shared" ca="1" si="715"/>
        <v>0</v>
      </c>
      <c r="FP332" s="310">
        <f t="shared" ca="1" si="715"/>
        <v>0</v>
      </c>
      <c r="FQ332" s="310">
        <f t="shared" ca="1" si="715"/>
        <v>0</v>
      </c>
      <c r="FR332" s="310">
        <f t="shared" ca="1" si="715"/>
        <v>0</v>
      </c>
      <c r="FS332" s="310">
        <f t="shared" ca="1" si="715"/>
        <v>0</v>
      </c>
      <c r="FT332" s="310">
        <f t="shared" ca="1" si="715"/>
        <v>0</v>
      </c>
      <c r="FU332" s="310">
        <f t="shared" ca="1" si="715"/>
        <v>0</v>
      </c>
      <c r="FV332" s="310">
        <f t="shared" ca="1" si="715"/>
        <v>0</v>
      </c>
      <c r="FW332" s="310">
        <f t="shared" ca="1" si="715"/>
        <v>0</v>
      </c>
      <c r="FX332" s="310">
        <f t="shared" ca="1" si="715"/>
        <v>0</v>
      </c>
      <c r="FY332" s="310">
        <f t="shared" ca="1" si="715"/>
        <v>0</v>
      </c>
      <c r="FZ332" s="310">
        <f t="shared" ca="1" si="715"/>
        <v>0</v>
      </c>
      <c r="GA332" s="310">
        <f t="shared" ca="1" si="715"/>
        <v>0</v>
      </c>
      <c r="GB332" s="310">
        <f t="shared" ca="1" si="715"/>
        <v>0</v>
      </c>
      <c r="GC332" s="310">
        <f t="shared" ca="1" si="715"/>
        <v>0</v>
      </c>
      <c r="GD332" s="310">
        <f t="shared" ca="1" si="715"/>
        <v>0</v>
      </c>
      <c r="GE332" s="310">
        <f t="shared" ca="1" si="715"/>
        <v>0</v>
      </c>
      <c r="GF332" s="310">
        <f t="shared" ca="1" si="715"/>
        <v>0</v>
      </c>
      <c r="GG332" s="310">
        <f t="shared" ca="1" si="715"/>
        <v>0</v>
      </c>
      <c r="GH332" s="310">
        <f t="shared" ca="1" si="715"/>
        <v>0</v>
      </c>
      <c r="GI332" s="310">
        <f t="shared" ca="1" si="715"/>
        <v>0</v>
      </c>
      <c r="GJ332" s="310">
        <f t="shared" ca="1" si="715"/>
        <v>0</v>
      </c>
      <c r="GK332" s="310">
        <f t="shared" ca="1" si="715"/>
        <v>0</v>
      </c>
      <c r="GL332" s="310">
        <f t="shared" ca="1" si="715"/>
        <v>0</v>
      </c>
      <c r="GM332" s="310">
        <f t="shared" ca="1" si="715"/>
        <v>0</v>
      </c>
      <c r="GN332" s="310">
        <f t="shared" ca="1" si="715"/>
        <v>0</v>
      </c>
      <c r="GO332" s="310">
        <f t="shared" ref="GO332:IA332" ca="1" si="716">GO328-GO329-GO330-GO331</f>
        <v>0</v>
      </c>
      <c r="GP332" s="310">
        <f t="shared" ca="1" si="716"/>
        <v>0</v>
      </c>
      <c r="GQ332" s="310">
        <f t="shared" ca="1" si="716"/>
        <v>0</v>
      </c>
      <c r="GR332" s="310">
        <f t="shared" ca="1" si="716"/>
        <v>0</v>
      </c>
      <c r="GS332" s="310">
        <f t="shared" ca="1" si="716"/>
        <v>0</v>
      </c>
      <c r="GT332" s="310">
        <f t="shared" ca="1" si="716"/>
        <v>0</v>
      </c>
      <c r="GU332" s="310">
        <f t="shared" ca="1" si="716"/>
        <v>0</v>
      </c>
      <c r="GV332" s="310">
        <f t="shared" ca="1" si="716"/>
        <v>0</v>
      </c>
      <c r="GW332" s="310">
        <f t="shared" ca="1" si="716"/>
        <v>0</v>
      </c>
      <c r="GX332" s="310">
        <f t="shared" ca="1" si="716"/>
        <v>0</v>
      </c>
      <c r="GY332" s="310">
        <f t="shared" ca="1" si="716"/>
        <v>0</v>
      </c>
      <c r="GZ332" s="310">
        <f t="shared" ca="1" si="716"/>
        <v>0</v>
      </c>
      <c r="HA332" s="310">
        <f t="shared" ca="1" si="716"/>
        <v>0</v>
      </c>
      <c r="HB332" s="310">
        <f t="shared" ca="1" si="716"/>
        <v>0</v>
      </c>
      <c r="HC332" s="310">
        <f t="shared" ca="1" si="716"/>
        <v>0</v>
      </c>
      <c r="HD332" s="310">
        <f t="shared" ca="1" si="716"/>
        <v>0</v>
      </c>
      <c r="HE332" s="310">
        <f t="shared" ca="1" si="716"/>
        <v>0</v>
      </c>
      <c r="HF332" s="310">
        <f t="shared" ca="1" si="716"/>
        <v>0</v>
      </c>
      <c r="HG332" s="310">
        <f t="shared" ca="1" si="716"/>
        <v>0</v>
      </c>
      <c r="HH332" s="310">
        <f t="shared" ca="1" si="716"/>
        <v>0</v>
      </c>
      <c r="HI332" s="310">
        <f t="shared" ca="1" si="716"/>
        <v>0</v>
      </c>
      <c r="HJ332" s="310">
        <f t="shared" ca="1" si="716"/>
        <v>0</v>
      </c>
      <c r="HK332" s="310">
        <f t="shared" ca="1" si="716"/>
        <v>0</v>
      </c>
      <c r="HL332" s="310">
        <f t="shared" ca="1" si="716"/>
        <v>0</v>
      </c>
      <c r="HM332" s="310">
        <f t="shared" ca="1" si="716"/>
        <v>0</v>
      </c>
      <c r="HN332" s="310">
        <f t="shared" ca="1" si="716"/>
        <v>0</v>
      </c>
      <c r="HO332" s="310">
        <f t="shared" ca="1" si="716"/>
        <v>0</v>
      </c>
      <c r="HP332" s="310">
        <f t="shared" ca="1" si="716"/>
        <v>0</v>
      </c>
      <c r="HQ332" s="310">
        <f t="shared" ca="1" si="716"/>
        <v>0</v>
      </c>
      <c r="HR332" s="310">
        <f t="shared" ca="1" si="716"/>
        <v>0</v>
      </c>
      <c r="HS332" s="310">
        <f t="shared" ca="1" si="716"/>
        <v>0</v>
      </c>
      <c r="HT332" s="310">
        <f t="shared" ca="1" si="716"/>
        <v>0</v>
      </c>
      <c r="HU332" s="310">
        <f t="shared" ca="1" si="716"/>
        <v>0</v>
      </c>
      <c r="HV332" s="310">
        <f t="shared" ca="1" si="716"/>
        <v>0</v>
      </c>
      <c r="HW332" s="310">
        <f t="shared" ca="1" si="716"/>
        <v>0</v>
      </c>
      <c r="HX332" s="310">
        <f t="shared" ca="1" si="716"/>
        <v>0</v>
      </c>
      <c r="HY332" s="310">
        <f t="shared" ca="1" si="716"/>
        <v>0</v>
      </c>
      <c r="HZ332" s="310">
        <f t="shared" ca="1" si="716"/>
        <v>0</v>
      </c>
      <c r="IA332" s="310">
        <f t="shared" ca="1" si="716"/>
        <v>0</v>
      </c>
      <c r="IB332" s="310">
        <f t="shared" ref="IB332:JA332" si="717">IB328-IB329-IB330-IB331</f>
        <v>0</v>
      </c>
      <c r="IC332" s="310">
        <f t="shared" si="717"/>
        <v>0</v>
      </c>
      <c r="ID332" s="310">
        <f t="shared" si="717"/>
        <v>0</v>
      </c>
      <c r="IE332" s="310">
        <f t="shared" si="717"/>
        <v>0</v>
      </c>
      <c r="IF332" s="310">
        <f t="shared" si="717"/>
        <v>0</v>
      </c>
      <c r="IG332" s="310">
        <f t="shared" si="717"/>
        <v>0</v>
      </c>
      <c r="IH332" s="310">
        <f t="shared" si="717"/>
        <v>0</v>
      </c>
      <c r="II332" s="310">
        <f t="shared" si="717"/>
        <v>0</v>
      </c>
      <c r="IJ332" s="310">
        <f t="shared" si="717"/>
        <v>0</v>
      </c>
      <c r="IK332" s="310">
        <f t="shared" si="717"/>
        <v>0</v>
      </c>
      <c r="IL332" s="310">
        <f t="shared" si="717"/>
        <v>0</v>
      </c>
      <c r="IM332" s="310">
        <f t="shared" si="717"/>
        <v>0</v>
      </c>
      <c r="IN332" s="310">
        <f t="shared" si="717"/>
        <v>0</v>
      </c>
      <c r="IO332" s="310">
        <f t="shared" si="717"/>
        <v>0</v>
      </c>
      <c r="IP332" s="310">
        <f t="shared" si="717"/>
        <v>0</v>
      </c>
      <c r="IQ332" s="310">
        <f t="shared" si="717"/>
        <v>0</v>
      </c>
      <c r="IR332" s="310">
        <f t="shared" si="717"/>
        <v>0</v>
      </c>
      <c r="IS332" s="310">
        <f t="shared" si="717"/>
        <v>0</v>
      </c>
      <c r="IT332" s="310">
        <f t="shared" si="717"/>
        <v>0</v>
      </c>
      <c r="IU332" s="310">
        <f t="shared" si="717"/>
        <v>0</v>
      </c>
      <c r="IV332" s="310">
        <f t="shared" si="717"/>
        <v>0</v>
      </c>
      <c r="IW332" s="310">
        <f t="shared" si="717"/>
        <v>0</v>
      </c>
      <c r="IX332" s="310">
        <f t="shared" si="717"/>
        <v>0</v>
      </c>
      <c r="IY332" s="310">
        <f t="shared" si="717"/>
        <v>0</v>
      </c>
      <c r="IZ332" s="310">
        <f t="shared" si="717"/>
        <v>0</v>
      </c>
      <c r="JA332" s="310">
        <f t="shared" si="717"/>
        <v>0</v>
      </c>
      <c r="JB332" s="310">
        <f t="shared" ref="JB332:LE332" si="718">JB328-JB329-JB330-JB331</f>
        <v>0</v>
      </c>
      <c r="JC332" s="310">
        <f t="shared" si="718"/>
        <v>0</v>
      </c>
      <c r="JD332" s="310">
        <f t="shared" si="718"/>
        <v>0</v>
      </c>
      <c r="JE332" s="310">
        <f t="shared" si="718"/>
        <v>0</v>
      </c>
      <c r="JF332" s="310">
        <f t="shared" si="718"/>
        <v>0</v>
      </c>
      <c r="JG332" s="310">
        <f t="shared" si="718"/>
        <v>0</v>
      </c>
      <c r="JH332" s="310">
        <f t="shared" si="718"/>
        <v>0</v>
      </c>
      <c r="JI332" s="310">
        <f t="shared" si="718"/>
        <v>0</v>
      </c>
      <c r="JJ332" s="310">
        <f t="shared" si="718"/>
        <v>0</v>
      </c>
      <c r="JK332" s="310">
        <f t="shared" si="718"/>
        <v>0</v>
      </c>
      <c r="JL332" s="310">
        <f t="shared" si="718"/>
        <v>0</v>
      </c>
      <c r="JM332" s="310">
        <f t="shared" si="718"/>
        <v>0</v>
      </c>
      <c r="JN332" s="310">
        <f t="shared" si="718"/>
        <v>0</v>
      </c>
      <c r="JO332" s="310">
        <f t="shared" si="718"/>
        <v>0</v>
      </c>
      <c r="JP332" s="310">
        <f t="shared" si="718"/>
        <v>0</v>
      </c>
      <c r="JQ332" s="310">
        <f t="shared" si="718"/>
        <v>0</v>
      </c>
      <c r="JR332" s="310">
        <f t="shared" si="718"/>
        <v>0</v>
      </c>
      <c r="JS332" s="310">
        <f t="shared" si="718"/>
        <v>0</v>
      </c>
      <c r="JT332" s="310">
        <f t="shared" si="718"/>
        <v>0</v>
      </c>
      <c r="JU332" s="310">
        <f t="shared" si="718"/>
        <v>0</v>
      </c>
      <c r="JV332" s="310">
        <f t="shared" si="718"/>
        <v>0</v>
      </c>
      <c r="JW332" s="310">
        <f t="shared" si="718"/>
        <v>0</v>
      </c>
      <c r="JX332" s="310">
        <f t="shared" si="718"/>
        <v>0</v>
      </c>
      <c r="JY332" s="310">
        <f t="shared" si="718"/>
        <v>0</v>
      </c>
      <c r="JZ332" s="310">
        <f t="shared" si="718"/>
        <v>0</v>
      </c>
      <c r="KA332" s="310">
        <f t="shared" si="718"/>
        <v>0</v>
      </c>
      <c r="KB332" s="310">
        <f t="shared" si="718"/>
        <v>0</v>
      </c>
      <c r="KC332" s="310">
        <f t="shared" si="718"/>
        <v>0</v>
      </c>
      <c r="KD332" s="310">
        <f t="shared" si="718"/>
        <v>0</v>
      </c>
      <c r="KE332" s="310">
        <f t="shared" si="718"/>
        <v>0</v>
      </c>
      <c r="KF332" s="310">
        <f t="shared" si="718"/>
        <v>0</v>
      </c>
      <c r="KG332" s="310">
        <f t="shared" si="718"/>
        <v>0</v>
      </c>
      <c r="KH332" s="310">
        <f t="shared" si="718"/>
        <v>0</v>
      </c>
      <c r="KI332" s="310">
        <f t="shared" si="718"/>
        <v>0</v>
      </c>
      <c r="KJ332" s="310">
        <f t="shared" si="718"/>
        <v>0</v>
      </c>
      <c r="KK332" s="310">
        <f t="shared" si="718"/>
        <v>0</v>
      </c>
      <c r="KL332" s="310">
        <f t="shared" si="718"/>
        <v>0</v>
      </c>
      <c r="KM332" s="310">
        <f t="shared" si="718"/>
        <v>0</v>
      </c>
      <c r="KN332" s="310">
        <f t="shared" si="718"/>
        <v>0</v>
      </c>
      <c r="KO332" s="310">
        <f t="shared" si="718"/>
        <v>0</v>
      </c>
      <c r="KP332" s="310">
        <f t="shared" si="718"/>
        <v>0</v>
      </c>
      <c r="KQ332" s="310">
        <f t="shared" si="718"/>
        <v>0</v>
      </c>
      <c r="KR332" s="310">
        <f t="shared" si="718"/>
        <v>0</v>
      </c>
      <c r="KS332" s="310">
        <f t="shared" si="718"/>
        <v>0</v>
      </c>
      <c r="KT332" s="310">
        <f t="shared" si="718"/>
        <v>0</v>
      </c>
      <c r="KU332" s="310">
        <f t="shared" si="718"/>
        <v>0</v>
      </c>
      <c r="KV332" s="310">
        <f t="shared" si="718"/>
        <v>0</v>
      </c>
      <c r="KW332" s="310">
        <f t="shared" si="718"/>
        <v>0</v>
      </c>
      <c r="KX332" s="310">
        <f t="shared" si="718"/>
        <v>0</v>
      </c>
      <c r="KY332" s="310">
        <f t="shared" si="718"/>
        <v>0</v>
      </c>
      <c r="KZ332" s="310">
        <f t="shared" si="718"/>
        <v>0</v>
      </c>
      <c r="LA332" s="310">
        <f t="shared" si="718"/>
        <v>0</v>
      </c>
      <c r="LB332" s="310">
        <f t="shared" si="718"/>
        <v>0</v>
      </c>
      <c r="LC332" s="310">
        <f t="shared" si="718"/>
        <v>0</v>
      </c>
      <c r="LD332" s="310">
        <f t="shared" si="718"/>
        <v>0</v>
      </c>
      <c r="LE332" s="310">
        <f t="shared" si="718"/>
        <v>0</v>
      </c>
    </row>
    <row r="333" spans="2:317">
      <c r="C333" s="401" t="s">
        <v>98</v>
      </c>
      <c r="E333" s="310">
        <f t="shared" ref="E333:BP333" ca="1" si="719">SUMPRODUCT(E194:E205,E211:E222)</f>
        <v>317278.71999999997</v>
      </c>
      <c r="F333" s="310">
        <f t="shared" ca="1" si="719"/>
        <v>302768.8</v>
      </c>
      <c r="G333" s="310">
        <f t="shared" ca="1" si="719"/>
        <v>288258.88</v>
      </c>
      <c r="H333" s="310">
        <f t="shared" ca="1" si="719"/>
        <v>325984.67200000002</v>
      </c>
      <c r="I333" s="310">
        <f t="shared" ca="1" si="719"/>
        <v>328886.65599999996</v>
      </c>
      <c r="J333" s="310">
        <f t="shared" ca="1" si="719"/>
        <v>331788.64</v>
      </c>
      <c r="K333" s="310">
        <f t="shared" ca="1" si="719"/>
        <v>334690.62400000007</v>
      </c>
      <c r="L333" s="310">
        <f t="shared" ca="1" si="719"/>
        <v>337592.60800000001</v>
      </c>
      <c r="M333" s="310">
        <f t="shared" ca="1" si="719"/>
        <v>340494.59199999995</v>
      </c>
      <c r="N333" s="310">
        <f t="shared" ca="1" si="719"/>
        <v>343396.57599999994</v>
      </c>
      <c r="O333" s="310">
        <f t="shared" ca="1" si="719"/>
        <v>346298.56</v>
      </c>
      <c r="P333" s="310">
        <f t="shared" ca="1" si="719"/>
        <v>349200.54399999999</v>
      </c>
      <c r="Q333" s="310">
        <f t="shared" ca="1" si="719"/>
        <v>363713.29120000009</v>
      </c>
      <c r="R333" s="310">
        <f t="shared" ca="1" si="719"/>
        <v>363713.29120000009</v>
      </c>
      <c r="S333" s="310">
        <f t="shared" ca="1" si="719"/>
        <v>363713.29120000009</v>
      </c>
      <c r="T333" s="310">
        <f t="shared" ca="1" si="719"/>
        <v>363713.29120000009</v>
      </c>
      <c r="U333" s="310">
        <f t="shared" ca="1" si="719"/>
        <v>363713.29120000009</v>
      </c>
      <c r="V333" s="310">
        <f t="shared" ca="1" si="719"/>
        <v>363713.29120000009</v>
      </c>
      <c r="W333" s="310">
        <f t="shared" ca="1" si="719"/>
        <v>363713.29120000009</v>
      </c>
      <c r="X333" s="310">
        <f t="shared" ca="1" si="719"/>
        <v>363713.29120000009</v>
      </c>
      <c r="Y333" s="310">
        <f t="shared" ca="1" si="719"/>
        <v>363713.29120000009</v>
      </c>
      <c r="Z333" s="310">
        <f t="shared" ca="1" si="719"/>
        <v>363713.29120000009</v>
      </c>
      <c r="AA333" s="310">
        <f t="shared" ca="1" si="719"/>
        <v>363713.29120000009</v>
      </c>
      <c r="AB333" s="310">
        <f t="shared" ca="1" si="719"/>
        <v>363713.29120000009</v>
      </c>
      <c r="AC333" s="310">
        <f t="shared" ca="1" si="719"/>
        <v>383127.06711999991</v>
      </c>
      <c r="AD333" s="310">
        <f t="shared" ca="1" si="719"/>
        <v>383127.06711999991</v>
      </c>
      <c r="AE333" s="310">
        <f t="shared" ca="1" si="719"/>
        <v>383127.06711999991</v>
      </c>
      <c r="AF333" s="310">
        <f t="shared" ca="1" si="719"/>
        <v>383127.06711999991</v>
      </c>
      <c r="AG333" s="310">
        <f t="shared" ca="1" si="719"/>
        <v>383127.06711999991</v>
      </c>
      <c r="AH333" s="310">
        <f t="shared" ca="1" si="719"/>
        <v>383127.06711999991</v>
      </c>
      <c r="AI333" s="310">
        <f t="shared" ca="1" si="719"/>
        <v>383127.06711999991</v>
      </c>
      <c r="AJ333" s="310">
        <f t="shared" ca="1" si="719"/>
        <v>383127.06711999991</v>
      </c>
      <c r="AK333" s="310">
        <f t="shared" ca="1" si="719"/>
        <v>383127.06711999991</v>
      </c>
      <c r="AL333" s="310">
        <f t="shared" ca="1" si="719"/>
        <v>383127.06711999991</v>
      </c>
      <c r="AM333" s="310">
        <f t="shared" ca="1" si="719"/>
        <v>383127.06711999991</v>
      </c>
      <c r="AN333" s="310">
        <f t="shared" ca="1" si="719"/>
        <v>383127.06711999991</v>
      </c>
      <c r="AO333" s="310">
        <f t="shared" ca="1" si="719"/>
        <v>403608.00684400013</v>
      </c>
      <c r="AP333" s="310">
        <f t="shared" ca="1" si="719"/>
        <v>403608.00684400013</v>
      </c>
      <c r="AQ333" s="310">
        <f t="shared" ca="1" si="719"/>
        <v>403608.00684400013</v>
      </c>
      <c r="AR333" s="310">
        <f t="shared" ca="1" si="719"/>
        <v>403608.00684400013</v>
      </c>
      <c r="AS333" s="310">
        <f t="shared" ca="1" si="719"/>
        <v>403608.00684400013</v>
      </c>
      <c r="AT333" s="310">
        <f t="shared" ca="1" si="719"/>
        <v>403608.00684400013</v>
      </c>
      <c r="AU333" s="310">
        <f t="shared" ca="1" si="719"/>
        <v>403608.00684400013</v>
      </c>
      <c r="AV333" s="310">
        <f t="shared" ca="1" si="719"/>
        <v>403608.00684400013</v>
      </c>
      <c r="AW333" s="310">
        <f t="shared" ca="1" si="719"/>
        <v>403608.00684400013</v>
      </c>
      <c r="AX333" s="310">
        <f t="shared" ca="1" si="719"/>
        <v>403608.00684400013</v>
      </c>
      <c r="AY333" s="310">
        <f t="shared" ca="1" si="719"/>
        <v>403608.00684400013</v>
      </c>
      <c r="AZ333" s="310">
        <f t="shared" ca="1" si="719"/>
        <v>403608.00684400013</v>
      </c>
      <c r="BA333" s="310">
        <f t="shared" ca="1" si="719"/>
        <v>425215.34439580009</v>
      </c>
      <c r="BB333" s="310">
        <f t="shared" ca="1" si="719"/>
        <v>425215.34439580009</v>
      </c>
      <c r="BC333" s="310">
        <f t="shared" ca="1" si="719"/>
        <v>425215.34439580009</v>
      </c>
      <c r="BD333" s="310">
        <f t="shared" ca="1" si="719"/>
        <v>425215.34439580009</v>
      </c>
      <c r="BE333" s="310">
        <f t="shared" ca="1" si="719"/>
        <v>425215.34439580009</v>
      </c>
      <c r="BF333" s="310">
        <f t="shared" ca="1" si="719"/>
        <v>425215.34439580009</v>
      </c>
      <c r="BG333" s="310">
        <f t="shared" ca="1" si="719"/>
        <v>425215.34439580009</v>
      </c>
      <c r="BH333" s="310">
        <f t="shared" ca="1" si="719"/>
        <v>425215.34439580009</v>
      </c>
      <c r="BI333" s="310">
        <f t="shared" ca="1" si="719"/>
        <v>425215.34439580009</v>
      </c>
      <c r="BJ333" s="310">
        <f t="shared" ca="1" si="719"/>
        <v>425215.34439580009</v>
      </c>
      <c r="BK333" s="310">
        <f t="shared" ca="1" si="719"/>
        <v>425215.34439580009</v>
      </c>
      <c r="BL333" s="310">
        <f t="shared" ca="1" si="719"/>
        <v>425215.34439580009</v>
      </c>
      <c r="BM333" s="310">
        <f t="shared" ca="1" si="719"/>
        <v>444560.04541744594</v>
      </c>
      <c r="BN333" s="310">
        <f t="shared" ca="1" si="719"/>
        <v>444560.04541744594</v>
      </c>
      <c r="BO333" s="310">
        <f t="shared" ca="1" si="719"/>
        <v>444560.04541744594</v>
      </c>
      <c r="BP333" s="310">
        <f t="shared" ca="1" si="719"/>
        <v>444560.04541744594</v>
      </c>
      <c r="BQ333" s="310">
        <f t="shared" ref="BQ333:EB333" ca="1" si="720">SUMPRODUCT(BQ194:BQ205,BQ211:BQ222)</f>
        <v>444560.04541744594</v>
      </c>
      <c r="BR333" s="310">
        <f t="shared" ca="1" si="720"/>
        <v>444560.04541744594</v>
      </c>
      <c r="BS333" s="310">
        <f t="shared" ca="1" si="720"/>
        <v>444560.04541744594</v>
      </c>
      <c r="BT333" s="310">
        <f t="shared" ca="1" si="720"/>
        <v>444560.04541744594</v>
      </c>
      <c r="BU333" s="310">
        <f t="shared" ca="1" si="720"/>
        <v>444560.04541744594</v>
      </c>
      <c r="BV333" s="310">
        <f t="shared" ca="1" si="720"/>
        <v>444560.04541744594</v>
      </c>
      <c r="BW333" s="310">
        <f t="shared" ca="1" si="720"/>
        <v>444560.04541744594</v>
      </c>
      <c r="BX333" s="310">
        <f t="shared" ca="1" si="720"/>
        <v>444560.04541744594</v>
      </c>
      <c r="BY333" s="310">
        <f t="shared" ca="1" si="720"/>
        <v>464814.49950422999</v>
      </c>
      <c r="BZ333" s="310">
        <f t="shared" ca="1" si="720"/>
        <v>464814.49950422999</v>
      </c>
      <c r="CA333" s="310">
        <f t="shared" ca="1" si="720"/>
        <v>464814.49950422999</v>
      </c>
      <c r="CB333" s="310">
        <f t="shared" ca="1" si="720"/>
        <v>464814.49950422999</v>
      </c>
      <c r="CC333" s="310">
        <f t="shared" ca="1" si="720"/>
        <v>464814.49950422999</v>
      </c>
      <c r="CD333" s="310">
        <f t="shared" ca="1" si="720"/>
        <v>464814.49950422999</v>
      </c>
      <c r="CE333" s="310">
        <f t="shared" ca="1" si="720"/>
        <v>464814.49950422999</v>
      </c>
      <c r="CF333" s="310">
        <f t="shared" ca="1" si="720"/>
        <v>464814.49950422999</v>
      </c>
      <c r="CG333" s="310">
        <f t="shared" ca="1" si="720"/>
        <v>464814.49950422999</v>
      </c>
      <c r="CH333" s="310">
        <f t="shared" ca="1" si="720"/>
        <v>464814.49950422999</v>
      </c>
      <c r="CI333" s="310">
        <f t="shared" ca="1" si="720"/>
        <v>464814.49950422999</v>
      </c>
      <c r="CJ333" s="310">
        <f t="shared" ca="1" si="720"/>
        <v>464814.49950422999</v>
      </c>
      <c r="CK333" s="310">
        <f t="shared" ca="1" si="720"/>
        <v>486022.46984983061</v>
      </c>
      <c r="CL333" s="310">
        <f t="shared" ca="1" si="720"/>
        <v>486022.46984983061</v>
      </c>
      <c r="CM333" s="310">
        <f t="shared" ca="1" si="720"/>
        <v>486022.46984983061</v>
      </c>
      <c r="CN333" s="310">
        <f t="shared" ca="1" si="720"/>
        <v>486022.46984983061</v>
      </c>
      <c r="CO333" s="310">
        <f t="shared" ca="1" si="720"/>
        <v>486022.46984983061</v>
      </c>
      <c r="CP333" s="310">
        <f t="shared" ca="1" si="720"/>
        <v>486022.46984983061</v>
      </c>
      <c r="CQ333" s="310">
        <f t="shared" ca="1" si="720"/>
        <v>486022.46984983061</v>
      </c>
      <c r="CR333" s="310">
        <f t="shared" ca="1" si="720"/>
        <v>486022.46984983061</v>
      </c>
      <c r="CS333" s="310">
        <f t="shared" ca="1" si="720"/>
        <v>486022.46984983061</v>
      </c>
      <c r="CT333" s="310">
        <f t="shared" ca="1" si="720"/>
        <v>486022.46984983061</v>
      </c>
      <c r="CU333" s="310">
        <f t="shared" ca="1" si="720"/>
        <v>486022.46984983061</v>
      </c>
      <c r="CV333" s="310">
        <f t="shared" ca="1" si="720"/>
        <v>486022.46984983061</v>
      </c>
      <c r="CW333" s="310">
        <f t="shared" ca="1" si="720"/>
        <v>508229.85607382277</v>
      </c>
      <c r="CX333" s="310">
        <f t="shared" ca="1" si="720"/>
        <v>508229.85607382277</v>
      </c>
      <c r="CY333" s="310">
        <f t="shared" ca="1" si="720"/>
        <v>508229.85607382277</v>
      </c>
      <c r="CZ333" s="310">
        <f t="shared" ca="1" si="720"/>
        <v>508229.85607382277</v>
      </c>
      <c r="DA333" s="310">
        <f t="shared" ca="1" si="720"/>
        <v>508229.85607382277</v>
      </c>
      <c r="DB333" s="310">
        <f t="shared" ca="1" si="720"/>
        <v>508229.85607382277</v>
      </c>
      <c r="DC333" s="310">
        <f t="shared" ca="1" si="720"/>
        <v>508229.85607382277</v>
      </c>
      <c r="DD333" s="310">
        <f t="shared" ca="1" si="720"/>
        <v>508229.85607382277</v>
      </c>
      <c r="DE333" s="310">
        <f t="shared" ca="1" si="720"/>
        <v>508229.85607382277</v>
      </c>
      <c r="DF333" s="310">
        <f t="shared" ca="1" si="720"/>
        <v>508229.85607382277</v>
      </c>
      <c r="DG333" s="310">
        <f t="shared" ca="1" si="720"/>
        <v>508229.85607382277</v>
      </c>
      <c r="DH333" s="310">
        <f t="shared" ca="1" si="720"/>
        <v>508229.85607382277</v>
      </c>
      <c r="DI333" s="310">
        <f t="shared" ca="1" si="720"/>
        <v>531484.79949095973</v>
      </c>
      <c r="DJ333" s="310">
        <f t="shared" ca="1" si="720"/>
        <v>531484.79949095973</v>
      </c>
      <c r="DK333" s="310">
        <f t="shared" ca="1" si="720"/>
        <v>531484.79949095973</v>
      </c>
      <c r="DL333" s="310">
        <f t="shared" ca="1" si="720"/>
        <v>531484.79949095973</v>
      </c>
      <c r="DM333" s="310">
        <f t="shared" ca="1" si="720"/>
        <v>531484.79949095973</v>
      </c>
      <c r="DN333" s="310">
        <f t="shared" ca="1" si="720"/>
        <v>531484.79949095973</v>
      </c>
      <c r="DO333" s="310">
        <f t="shared" ca="1" si="720"/>
        <v>531484.79949095973</v>
      </c>
      <c r="DP333" s="310">
        <f t="shared" ca="1" si="720"/>
        <v>531484.79949095973</v>
      </c>
      <c r="DQ333" s="310">
        <f t="shared" ca="1" si="720"/>
        <v>531484.79949095973</v>
      </c>
      <c r="DR333" s="310">
        <f t="shared" ca="1" si="720"/>
        <v>531484.79949095973</v>
      </c>
      <c r="DS333" s="310">
        <f t="shared" ca="1" si="720"/>
        <v>531484.79949095973</v>
      </c>
      <c r="DT333" s="310">
        <f t="shared" ca="1" si="720"/>
        <v>531484.79949095973</v>
      </c>
      <c r="DU333" s="310">
        <f t="shared" ca="1" si="720"/>
        <v>555837.79359735677</v>
      </c>
      <c r="DV333" s="310">
        <f t="shared" ca="1" si="720"/>
        <v>555837.79359735677</v>
      </c>
      <c r="DW333" s="310">
        <f t="shared" ca="1" si="720"/>
        <v>555837.79359735677</v>
      </c>
      <c r="DX333" s="310">
        <f t="shared" ca="1" si="720"/>
        <v>555837.79359735677</v>
      </c>
      <c r="DY333" s="310">
        <f t="shared" ca="1" si="720"/>
        <v>555837.79359735677</v>
      </c>
      <c r="DZ333" s="310">
        <f t="shared" ca="1" si="720"/>
        <v>555837.79359735677</v>
      </c>
      <c r="EA333" s="310">
        <f t="shared" ca="1" si="720"/>
        <v>555837.79359735677</v>
      </c>
      <c r="EB333" s="310">
        <f t="shared" ca="1" si="720"/>
        <v>555837.79359735677</v>
      </c>
      <c r="EC333" s="310">
        <f t="shared" ref="EC333:GN333" ca="1" si="721">SUMPRODUCT(EC194:EC205,EC211:EC222)</f>
        <v>555837.79359735677</v>
      </c>
      <c r="ED333" s="310">
        <f t="shared" ca="1" si="721"/>
        <v>555837.79359735677</v>
      </c>
      <c r="EE333" s="310">
        <f t="shared" ca="1" si="721"/>
        <v>555837.79359735677</v>
      </c>
      <c r="EF333" s="310">
        <f t="shared" ca="1" si="721"/>
        <v>555837.79359735677</v>
      </c>
      <c r="EG333" s="310">
        <f t="shared" ca="1" si="721"/>
        <v>581341.80003302929</v>
      </c>
      <c r="EH333" s="310">
        <f t="shared" ca="1" si="721"/>
        <v>581341.80003302929</v>
      </c>
      <c r="EI333" s="310">
        <f t="shared" ca="1" si="721"/>
        <v>581341.80003302929</v>
      </c>
      <c r="EJ333" s="310">
        <f t="shared" ca="1" si="721"/>
        <v>581341.80003302929</v>
      </c>
      <c r="EK333" s="310">
        <f t="shared" ca="1" si="721"/>
        <v>581341.80003302929</v>
      </c>
      <c r="EL333" s="310">
        <f t="shared" ca="1" si="721"/>
        <v>581341.80003302929</v>
      </c>
      <c r="EM333" s="310">
        <f t="shared" ca="1" si="721"/>
        <v>581341.80003302929</v>
      </c>
      <c r="EN333" s="310">
        <f t="shared" ca="1" si="721"/>
        <v>581341.80003302929</v>
      </c>
      <c r="EO333" s="310">
        <f t="shared" ca="1" si="721"/>
        <v>581341.80003302929</v>
      </c>
      <c r="EP333" s="310">
        <f t="shared" ca="1" si="721"/>
        <v>581341.80003302929</v>
      </c>
      <c r="EQ333" s="310">
        <f t="shared" ca="1" si="721"/>
        <v>581341.80003302929</v>
      </c>
      <c r="ER333" s="310">
        <f t="shared" ca="1" si="721"/>
        <v>581341.80003302929</v>
      </c>
      <c r="ES333" s="310">
        <f t="shared" ca="1" si="721"/>
        <v>608052.37029315927</v>
      </c>
      <c r="ET333" s="310">
        <f t="shared" ca="1" si="721"/>
        <v>0</v>
      </c>
      <c r="EU333" s="310">
        <f t="shared" ca="1" si="721"/>
        <v>0</v>
      </c>
      <c r="EV333" s="310">
        <f t="shared" ca="1" si="721"/>
        <v>0</v>
      </c>
      <c r="EW333" s="310">
        <f t="shared" ca="1" si="721"/>
        <v>0</v>
      </c>
      <c r="EX333" s="310">
        <f t="shared" ca="1" si="721"/>
        <v>0</v>
      </c>
      <c r="EY333" s="310">
        <f t="shared" ca="1" si="721"/>
        <v>0</v>
      </c>
      <c r="EZ333" s="310">
        <f t="shared" ca="1" si="721"/>
        <v>0</v>
      </c>
      <c r="FA333" s="310">
        <f t="shared" ca="1" si="721"/>
        <v>0</v>
      </c>
      <c r="FB333" s="310">
        <f t="shared" ca="1" si="721"/>
        <v>0</v>
      </c>
      <c r="FC333" s="310">
        <f t="shared" ca="1" si="721"/>
        <v>0</v>
      </c>
      <c r="FD333" s="310">
        <f t="shared" ca="1" si="721"/>
        <v>0</v>
      </c>
      <c r="FE333" s="310">
        <f t="shared" ca="1" si="721"/>
        <v>0</v>
      </c>
      <c r="FF333" s="310">
        <f t="shared" ca="1" si="721"/>
        <v>0</v>
      </c>
      <c r="FG333" s="310">
        <f t="shared" ca="1" si="721"/>
        <v>0</v>
      </c>
      <c r="FH333" s="310">
        <f t="shared" ca="1" si="721"/>
        <v>0</v>
      </c>
      <c r="FI333" s="310">
        <f t="shared" ca="1" si="721"/>
        <v>0</v>
      </c>
      <c r="FJ333" s="310">
        <f t="shared" ca="1" si="721"/>
        <v>0</v>
      </c>
      <c r="FK333" s="310">
        <f t="shared" ca="1" si="721"/>
        <v>0</v>
      </c>
      <c r="FL333" s="310">
        <f t="shared" ca="1" si="721"/>
        <v>0</v>
      </c>
      <c r="FM333" s="310">
        <f t="shared" ca="1" si="721"/>
        <v>0</v>
      </c>
      <c r="FN333" s="310">
        <f t="shared" ca="1" si="721"/>
        <v>0</v>
      </c>
      <c r="FO333" s="310">
        <f t="shared" ca="1" si="721"/>
        <v>0</v>
      </c>
      <c r="FP333" s="310">
        <f t="shared" ca="1" si="721"/>
        <v>0</v>
      </c>
      <c r="FQ333" s="310">
        <f t="shared" ca="1" si="721"/>
        <v>0</v>
      </c>
      <c r="FR333" s="310">
        <f t="shared" ca="1" si="721"/>
        <v>0</v>
      </c>
      <c r="FS333" s="310">
        <f t="shared" ca="1" si="721"/>
        <v>0</v>
      </c>
      <c r="FT333" s="310">
        <f t="shared" ca="1" si="721"/>
        <v>0</v>
      </c>
      <c r="FU333" s="310">
        <f t="shared" ca="1" si="721"/>
        <v>0</v>
      </c>
      <c r="FV333" s="310">
        <f t="shared" ca="1" si="721"/>
        <v>0</v>
      </c>
      <c r="FW333" s="310">
        <f t="shared" ca="1" si="721"/>
        <v>0</v>
      </c>
      <c r="FX333" s="310">
        <f t="shared" ca="1" si="721"/>
        <v>0</v>
      </c>
      <c r="FY333" s="310">
        <f t="shared" ca="1" si="721"/>
        <v>0</v>
      </c>
      <c r="FZ333" s="310">
        <f t="shared" ca="1" si="721"/>
        <v>0</v>
      </c>
      <c r="GA333" s="310">
        <f t="shared" ca="1" si="721"/>
        <v>0</v>
      </c>
      <c r="GB333" s="310">
        <f t="shared" ca="1" si="721"/>
        <v>0</v>
      </c>
      <c r="GC333" s="310">
        <f t="shared" ca="1" si="721"/>
        <v>0</v>
      </c>
      <c r="GD333" s="310">
        <f t="shared" ca="1" si="721"/>
        <v>0</v>
      </c>
      <c r="GE333" s="310">
        <f t="shared" ca="1" si="721"/>
        <v>0</v>
      </c>
      <c r="GF333" s="310">
        <f t="shared" ca="1" si="721"/>
        <v>0</v>
      </c>
      <c r="GG333" s="310">
        <f t="shared" ca="1" si="721"/>
        <v>0</v>
      </c>
      <c r="GH333" s="310">
        <f t="shared" ca="1" si="721"/>
        <v>0</v>
      </c>
      <c r="GI333" s="310">
        <f t="shared" ca="1" si="721"/>
        <v>0</v>
      </c>
      <c r="GJ333" s="310">
        <f t="shared" ca="1" si="721"/>
        <v>0</v>
      </c>
      <c r="GK333" s="310">
        <f t="shared" ca="1" si="721"/>
        <v>0</v>
      </c>
      <c r="GL333" s="310">
        <f t="shared" ca="1" si="721"/>
        <v>0</v>
      </c>
      <c r="GM333" s="310">
        <f t="shared" ca="1" si="721"/>
        <v>0</v>
      </c>
      <c r="GN333" s="310">
        <f t="shared" ca="1" si="721"/>
        <v>0</v>
      </c>
      <c r="GO333" s="310">
        <f t="shared" ref="GO333:IA333" ca="1" si="722">SUMPRODUCT(GO194:GO205,GO211:GO222)</f>
        <v>0</v>
      </c>
      <c r="GP333" s="310">
        <f t="shared" ca="1" si="722"/>
        <v>0</v>
      </c>
      <c r="GQ333" s="310">
        <f t="shared" ca="1" si="722"/>
        <v>0</v>
      </c>
      <c r="GR333" s="310">
        <f t="shared" ca="1" si="722"/>
        <v>0</v>
      </c>
      <c r="GS333" s="310">
        <f t="shared" ca="1" si="722"/>
        <v>0</v>
      </c>
      <c r="GT333" s="310">
        <f t="shared" ca="1" si="722"/>
        <v>0</v>
      </c>
      <c r="GU333" s="310">
        <f t="shared" ca="1" si="722"/>
        <v>0</v>
      </c>
      <c r="GV333" s="310">
        <f t="shared" ca="1" si="722"/>
        <v>0</v>
      </c>
      <c r="GW333" s="310">
        <f t="shared" ca="1" si="722"/>
        <v>0</v>
      </c>
      <c r="GX333" s="310">
        <f t="shared" ca="1" si="722"/>
        <v>0</v>
      </c>
      <c r="GY333" s="310">
        <f t="shared" ca="1" si="722"/>
        <v>0</v>
      </c>
      <c r="GZ333" s="310">
        <f t="shared" ca="1" si="722"/>
        <v>0</v>
      </c>
      <c r="HA333" s="310">
        <f t="shared" ca="1" si="722"/>
        <v>0</v>
      </c>
      <c r="HB333" s="310">
        <f t="shared" ca="1" si="722"/>
        <v>0</v>
      </c>
      <c r="HC333" s="310">
        <f t="shared" ca="1" si="722"/>
        <v>0</v>
      </c>
      <c r="HD333" s="310">
        <f t="shared" ca="1" si="722"/>
        <v>0</v>
      </c>
      <c r="HE333" s="310">
        <f t="shared" ca="1" si="722"/>
        <v>0</v>
      </c>
      <c r="HF333" s="310">
        <f t="shared" ca="1" si="722"/>
        <v>0</v>
      </c>
      <c r="HG333" s="310">
        <f t="shared" ca="1" si="722"/>
        <v>0</v>
      </c>
      <c r="HH333" s="310">
        <f t="shared" ca="1" si="722"/>
        <v>0</v>
      </c>
      <c r="HI333" s="310">
        <f t="shared" ca="1" si="722"/>
        <v>0</v>
      </c>
      <c r="HJ333" s="310">
        <f t="shared" ca="1" si="722"/>
        <v>0</v>
      </c>
      <c r="HK333" s="310">
        <f t="shared" ca="1" si="722"/>
        <v>0</v>
      </c>
      <c r="HL333" s="310">
        <f t="shared" ca="1" si="722"/>
        <v>0</v>
      </c>
      <c r="HM333" s="310">
        <f t="shared" ca="1" si="722"/>
        <v>0</v>
      </c>
      <c r="HN333" s="310">
        <f t="shared" ca="1" si="722"/>
        <v>0</v>
      </c>
      <c r="HO333" s="310">
        <f t="shared" ca="1" si="722"/>
        <v>0</v>
      </c>
      <c r="HP333" s="310">
        <f t="shared" ca="1" si="722"/>
        <v>0</v>
      </c>
      <c r="HQ333" s="310">
        <f t="shared" ca="1" si="722"/>
        <v>0</v>
      </c>
      <c r="HR333" s="310">
        <f t="shared" ca="1" si="722"/>
        <v>0</v>
      </c>
      <c r="HS333" s="310">
        <f t="shared" ca="1" si="722"/>
        <v>0</v>
      </c>
      <c r="HT333" s="310">
        <f t="shared" ca="1" si="722"/>
        <v>0</v>
      </c>
      <c r="HU333" s="310">
        <f t="shared" ca="1" si="722"/>
        <v>0</v>
      </c>
      <c r="HV333" s="310">
        <f t="shared" ca="1" si="722"/>
        <v>0</v>
      </c>
      <c r="HW333" s="310">
        <f t="shared" ca="1" si="722"/>
        <v>0</v>
      </c>
      <c r="HX333" s="310">
        <f t="shared" ca="1" si="722"/>
        <v>0</v>
      </c>
      <c r="HY333" s="310">
        <f t="shared" ca="1" si="722"/>
        <v>0</v>
      </c>
      <c r="HZ333" s="310">
        <f t="shared" ca="1" si="722"/>
        <v>0</v>
      </c>
      <c r="IA333" s="310">
        <f t="shared" ca="1" si="722"/>
        <v>0</v>
      </c>
      <c r="IB333" s="310">
        <f t="shared" ref="IB333:JA333" si="723">SUMPRODUCT(IB194:IB205,IB211:IB222)</f>
        <v>0</v>
      </c>
      <c r="IC333" s="310">
        <f t="shared" si="723"/>
        <v>0</v>
      </c>
      <c r="ID333" s="310">
        <f t="shared" si="723"/>
        <v>0</v>
      </c>
      <c r="IE333" s="310">
        <f t="shared" si="723"/>
        <v>0</v>
      </c>
      <c r="IF333" s="310">
        <f t="shared" si="723"/>
        <v>0</v>
      </c>
      <c r="IG333" s="310">
        <f t="shared" si="723"/>
        <v>0</v>
      </c>
      <c r="IH333" s="310">
        <f t="shared" si="723"/>
        <v>0</v>
      </c>
      <c r="II333" s="310">
        <f t="shared" si="723"/>
        <v>0</v>
      </c>
      <c r="IJ333" s="310">
        <f t="shared" si="723"/>
        <v>0</v>
      </c>
      <c r="IK333" s="310">
        <f t="shared" si="723"/>
        <v>0</v>
      </c>
      <c r="IL333" s="310">
        <f t="shared" si="723"/>
        <v>0</v>
      </c>
      <c r="IM333" s="310">
        <f t="shared" si="723"/>
        <v>0</v>
      </c>
      <c r="IN333" s="310">
        <f t="shared" si="723"/>
        <v>0</v>
      </c>
      <c r="IO333" s="310">
        <f t="shared" si="723"/>
        <v>0</v>
      </c>
      <c r="IP333" s="310">
        <f t="shared" si="723"/>
        <v>0</v>
      </c>
      <c r="IQ333" s="310">
        <f t="shared" si="723"/>
        <v>0</v>
      </c>
      <c r="IR333" s="310">
        <f t="shared" si="723"/>
        <v>0</v>
      </c>
      <c r="IS333" s="310">
        <f t="shared" si="723"/>
        <v>0</v>
      </c>
      <c r="IT333" s="310">
        <f t="shared" si="723"/>
        <v>0</v>
      </c>
      <c r="IU333" s="310">
        <f t="shared" si="723"/>
        <v>0</v>
      </c>
      <c r="IV333" s="310">
        <f t="shared" si="723"/>
        <v>0</v>
      </c>
      <c r="IW333" s="310">
        <f t="shared" si="723"/>
        <v>0</v>
      </c>
      <c r="IX333" s="310">
        <f t="shared" si="723"/>
        <v>0</v>
      </c>
      <c r="IY333" s="310">
        <f t="shared" si="723"/>
        <v>0</v>
      </c>
      <c r="IZ333" s="310">
        <f t="shared" si="723"/>
        <v>0</v>
      </c>
      <c r="JA333" s="310">
        <f t="shared" si="723"/>
        <v>0</v>
      </c>
      <c r="JB333" s="310">
        <f t="shared" ref="JB333:LE333" si="724">SUMPRODUCT(JB194:JB205,JB211:JB222)</f>
        <v>0</v>
      </c>
      <c r="JC333" s="310">
        <f t="shared" si="724"/>
        <v>0</v>
      </c>
      <c r="JD333" s="310">
        <f t="shared" si="724"/>
        <v>0</v>
      </c>
      <c r="JE333" s="310">
        <f t="shared" si="724"/>
        <v>0</v>
      </c>
      <c r="JF333" s="310">
        <f t="shared" si="724"/>
        <v>0</v>
      </c>
      <c r="JG333" s="310">
        <f t="shared" si="724"/>
        <v>0</v>
      </c>
      <c r="JH333" s="310">
        <f t="shared" si="724"/>
        <v>0</v>
      </c>
      <c r="JI333" s="310">
        <f t="shared" si="724"/>
        <v>0</v>
      </c>
      <c r="JJ333" s="310">
        <f t="shared" si="724"/>
        <v>0</v>
      </c>
      <c r="JK333" s="310">
        <f t="shared" si="724"/>
        <v>0</v>
      </c>
      <c r="JL333" s="310">
        <f t="shared" si="724"/>
        <v>0</v>
      </c>
      <c r="JM333" s="310">
        <f t="shared" si="724"/>
        <v>0</v>
      </c>
      <c r="JN333" s="310">
        <f t="shared" si="724"/>
        <v>0</v>
      </c>
      <c r="JO333" s="310">
        <f t="shared" si="724"/>
        <v>0</v>
      </c>
      <c r="JP333" s="310">
        <f t="shared" si="724"/>
        <v>0</v>
      </c>
      <c r="JQ333" s="310">
        <f t="shared" si="724"/>
        <v>0</v>
      </c>
      <c r="JR333" s="310">
        <f t="shared" si="724"/>
        <v>0</v>
      </c>
      <c r="JS333" s="310">
        <f t="shared" si="724"/>
        <v>0</v>
      </c>
      <c r="JT333" s="310">
        <f t="shared" si="724"/>
        <v>0</v>
      </c>
      <c r="JU333" s="310">
        <f t="shared" si="724"/>
        <v>0</v>
      </c>
      <c r="JV333" s="310">
        <f t="shared" si="724"/>
        <v>0</v>
      </c>
      <c r="JW333" s="310">
        <f t="shared" si="724"/>
        <v>0</v>
      </c>
      <c r="JX333" s="310">
        <f t="shared" si="724"/>
        <v>0</v>
      </c>
      <c r="JY333" s="310">
        <f t="shared" si="724"/>
        <v>0</v>
      </c>
      <c r="JZ333" s="310">
        <f t="shared" si="724"/>
        <v>0</v>
      </c>
      <c r="KA333" s="310">
        <f t="shared" si="724"/>
        <v>0</v>
      </c>
      <c r="KB333" s="310">
        <f t="shared" si="724"/>
        <v>0</v>
      </c>
      <c r="KC333" s="310">
        <f t="shared" si="724"/>
        <v>0</v>
      </c>
      <c r="KD333" s="310">
        <f t="shared" si="724"/>
        <v>0</v>
      </c>
      <c r="KE333" s="310">
        <f t="shared" si="724"/>
        <v>0</v>
      </c>
      <c r="KF333" s="310">
        <f t="shared" si="724"/>
        <v>0</v>
      </c>
      <c r="KG333" s="310">
        <f t="shared" si="724"/>
        <v>0</v>
      </c>
      <c r="KH333" s="310">
        <f t="shared" si="724"/>
        <v>0</v>
      </c>
      <c r="KI333" s="310">
        <f t="shared" si="724"/>
        <v>0</v>
      </c>
      <c r="KJ333" s="310">
        <f t="shared" si="724"/>
        <v>0</v>
      </c>
      <c r="KK333" s="310">
        <f t="shared" si="724"/>
        <v>0</v>
      </c>
      <c r="KL333" s="310">
        <f t="shared" si="724"/>
        <v>0</v>
      </c>
      <c r="KM333" s="310">
        <f t="shared" si="724"/>
        <v>0</v>
      </c>
      <c r="KN333" s="310">
        <f t="shared" si="724"/>
        <v>0</v>
      </c>
      <c r="KO333" s="310">
        <f t="shared" si="724"/>
        <v>0</v>
      </c>
      <c r="KP333" s="310">
        <f t="shared" si="724"/>
        <v>0</v>
      </c>
      <c r="KQ333" s="310">
        <f t="shared" si="724"/>
        <v>0</v>
      </c>
      <c r="KR333" s="310">
        <f t="shared" si="724"/>
        <v>0</v>
      </c>
      <c r="KS333" s="310">
        <f t="shared" si="724"/>
        <v>0</v>
      </c>
      <c r="KT333" s="310">
        <f t="shared" si="724"/>
        <v>0</v>
      </c>
      <c r="KU333" s="310">
        <f t="shared" si="724"/>
        <v>0</v>
      </c>
      <c r="KV333" s="310">
        <f t="shared" si="724"/>
        <v>0</v>
      </c>
      <c r="KW333" s="310">
        <f t="shared" si="724"/>
        <v>0</v>
      </c>
      <c r="KX333" s="310">
        <f t="shared" si="724"/>
        <v>0</v>
      </c>
      <c r="KY333" s="310">
        <f t="shared" si="724"/>
        <v>0</v>
      </c>
      <c r="KZ333" s="310">
        <f t="shared" si="724"/>
        <v>0</v>
      </c>
      <c r="LA333" s="310">
        <f t="shared" si="724"/>
        <v>0</v>
      </c>
      <c r="LB333" s="310">
        <f t="shared" si="724"/>
        <v>0</v>
      </c>
      <c r="LC333" s="310">
        <f t="shared" si="724"/>
        <v>0</v>
      </c>
      <c r="LD333" s="310">
        <f t="shared" si="724"/>
        <v>0</v>
      </c>
      <c r="LE333" s="310">
        <f t="shared" si="724"/>
        <v>0</v>
      </c>
    </row>
    <row r="335" spans="2:317">
      <c r="D335" s="145" t="s">
        <v>518</v>
      </c>
      <c r="E335" s="400">
        <f t="shared" ref="E335:BP335" si="725">YEAR(E338)-YEAR(Initial_Time)+1</f>
        <v>1</v>
      </c>
      <c r="F335" s="400">
        <f t="shared" si="725"/>
        <v>1</v>
      </c>
      <c r="G335" s="400">
        <f t="shared" si="725"/>
        <v>1</v>
      </c>
      <c r="H335" s="400">
        <f t="shared" si="725"/>
        <v>1</v>
      </c>
      <c r="I335" s="400">
        <f t="shared" si="725"/>
        <v>1</v>
      </c>
      <c r="J335" s="400">
        <f t="shared" si="725"/>
        <v>1</v>
      </c>
      <c r="K335" s="400">
        <f t="shared" si="725"/>
        <v>2</v>
      </c>
      <c r="L335" s="400">
        <f t="shared" si="725"/>
        <v>2</v>
      </c>
      <c r="M335" s="400">
        <f t="shared" si="725"/>
        <v>2</v>
      </c>
      <c r="N335" s="400">
        <f t="shared" si="725"/>
        <v>2</v>
      </c>
      <c r="O335" s="400">
        <f t="shared" si="725"/>
        <v>2</v>
      </c>
      <c r="P335" s="400">
        <f t="shared" si="725"/>
        <v>2</v>
      </c>
      <c r="Q335" s="400">
        <f t="shared" si="725"/>
        <v>2</v>
      </c>
      <c r="R335" s="400">
        <f t="shared" si="725"/>
        <v>2</v>
      </c>
      <c r="S335" s="400">
        <f t="shared" si="725"/>
        <v>2</v>
      </c>
      <c r="T335" s="400">
        <f t="shared" si="725"/>
        <v>2</v>
      </c>
      <c r="U335" s="400">
        <f t="shared" si="725"/>
        <v>2</v>
      </c>
      <c r="V335" s="400">
        <f t="shared" si="725"/>
        <v>2</v>
      </c>
      <c r="W335" s="400">
        <f t="shared" si="725"/>
        <v>3</v>
      </c>
      <c r="X335" s="400">
        <f t="shared" si="725"/>
        <v>3</v>
      </c>
      <c r="Y335" s="400">
        <f t="shared" si="725"/>
        <v>3</v>
      </c>
      <c r="Z335" s="400">
        <f t="shared" si="725"/>
        <v>3</v>
      </c>
      <c r="AA335" s="400">
        <f t="shared" si="725"/>
        <v>3</v>
      </c>
      <c r="AB335" s="400">
        <f t="shared" si="725"/>
        <v>3</v>
      </c>
      <c r="AC335" s="400">
        <f t="shared" si="725"/>
        <v>3</v>
      </c>
      <c r="AD335" s="400">
        <f t="shared" si="725"/>
        <v>3</v>
      </c>
      <c r="AE335" s="400">
        <f t="shared" si="725"/>
        <v>3</v>
      </c>
      <c r="AF335" s="400">
        <f t="shared" si="725"/>
        <v>3</v>
      </c>
      <c r="AG335" s="400">
        <f t="shared" si="725"/>
        <v>3</v>
      </c>
      <c r="AH335" s="400">
        <f t="shared" si="725"/>
        <v>3</v>
      </c>
      <c r="AI335" s="400">
        <f t="shared" si="725"/>
        <v>4</v>
      </c>
      <c r="AJ335" s="400">
        <f t="shared" si="725"/>
        <v>4</v>
      </c>
      <c r="AK335" s="400">
        <f t="shared" si="725"/>
        <v>4</v>
      </c>
      <c r="AL335" s="400">
        <f t="shared" si="725"/>
        <v>4</v>
      </c>
      <c r="AM335" s="400">
        <f t="shared" si="725"/>
        <v>4</v>
      </c>
      <c r="AN335" s="400">
        <f t="shared" si="725"/>
        <v>4</v>
      </c>
      <c r="AO335" s="400">
        <f t="shared" si="725"/>
        <v>4</v>
      </c>
      <c r="AP335" s="400">
        <f t="shared" si="725"/>
        <v>4</v>
      </c>
      <c r="AQ335" s="400">
        <f t="shared" si="725"/>
        <v>4</v>
      </c>
      <c r="AR335" s="400">
        <f t="shared" si="725"/>
        <v>4</v>
      </c>
      <c r="AS335" s="400">
        <f t="shared" si="725"/>
        <v>4</v>
      </c>
      <c r="AT335" s="400">
        <f t="shared" si="725"/>
        <v>4</v>
      </c>
      <c r="AU335" s="400">
        <f t="shared" si="725"/>
        <v>5</v>
      </c>
      <c r="AV335" s="400">
        <f t="shared" si="725"/>
        <v>5</v>
      </c>
      <c r="AW335" s="400">
        <f t="shared" si="725"/>
        <v>5</v>
      </c>
      <c r="AX335" s="400">
        <f t="shared" si="725"/>
        <v>5</v>
      </c>
      <c r="AY335" s="400">
        <f t="shared" si="725"/>
        <v>5</v>
      </c>
      <c r="AZ335" s="400">
        <f t="shared" si="725"/>
        <v>5</v>
      </c>
      <c r="BA335" s="400">
        <f t="shared" si="725"/>
        <v>5</v>
      </c>
      <c r="BB335" s="400">
        <f t="shared" si="725"/>
        <v>5</v>
      </c>
      <c r="BC335" s="400">
        <f t="shared" si="725"/>
        <v>5</v>
      </c>
      <c r="BD335" s="400">
        <f t="shared" si="725"/>
        <v>5</v>
      </c>
      <c r="BE335" s="400">
        <f t="shared" si="725"/>
        <v>5</v>
      </c>
      <c r="BF335" s="400">
        <f t="shared" si="725"/>
        <v>5</v>
      </c>
      <c r="BG335" s="400">
        <f t="shared" si="725"/>
        <v>6</v>
      </c>
      <c r="BH335" s="400">
        <f t="shared" si="725"/>
        <v>6</v>
      </c>
      <c r="BI335" s="400">
        <f t="shared" si="725"/>
        <v>6</v>
      </c>
      <c r="BJ335" s="400">
        <f t="shared" si="725"/>
        <v>6</v>
      </c>
      <c r="BK335" s="400">
        <f t="shared" si="725"/>
        <v>6</v>
      </c>
      <c r="BL335" s="400">
        <f t="shared" si="725"/>
        <v>6</v>
      </c>
      <c r="BM335" s="400">
        <f t="shared" si="725"/>
        <v>6</v>
      </c>
      <c r="BN335" s="400">
        <f t="shared" si="725"/>
        <v>6</v>
      </c>
      <c r="BO335" s="400">
        <f t="shared" si="725"/>
        <v>6</v>
      </c>
      <c r="BP335" s="400">
        <f t="shared" si="725"/>
        <v>6</v>
      </c>
      <c r="BQ335" s="400">
        <f t="shared" ref="BQ335:EB335" si="726">YEAR(BQ338)-YEAR(Initial_Time)+1</f>
        <v>6</v>
      </c>
      <c r="BR335" s="400">
        <f t="shared" si="726"/>
        <v>6</v>
      </c>
      <c r="BS335" s="400">
        <f t="shared" si="726"/>
        <v>7</v>
      </c>
      <c r="BT335" s="400">
        <f t="shared" si="726"/>
        <v>7</v>
      </c>
      <c r="BU335" s="400">
        <f t="shared" si="726"/>
        <v>7</v>
      </c>
      <c r="BV335" s="400">
        <f t="shared" si="726"/>
        <v>7</v>
      </c>
      <c r="BW335" s="400">
        <f t="shared" si="726"/>
        <v>7</v>
      </c>
      <c r="BX335" s="400">
        <f t="shared" si="726"/>
        <v>7</v>
      </c>
      <c r="BY335" s="400">
        <f t="shared" si="726"/>
        <v>7</v>
      </c>
      <c r="BZ335" s="400">
        <f t="shared" si="726"/>
        <v>7</v>
      </c>
      <c r="CA335" s="400">
        <f t="shared" si="726"/>
        <v>7</v>
      </c>
      <c r="CB335" s="400">
        <f t="shared" si="726"/>
        <v>7</v>
      </c>
      <c r="CC335" s="400">
        <f t="shared" si="726"/>
        <v>7</v>
      </c>
      <c r="CD335" s="400">
        <f t="shared" si="726"/>
        <v>7</v>
      </c>
      <c r="CE335" s="400">
        <f t="shared" si="726"/>
        <v>8</v>
      </c>
      <c r="CF335" s="400">
        <f t="shared" si="726"/>
        <v>8</v>
      </c>
      <c r="CG335" s="400">
        <f t="shared" si="726"/>
        <v>8</v>
      </c>
      <c r="CH335" s="400">
        <f t="shared" si="726"/>
        <v>8</v>
      </c>
      <c r="CI335" s="400">
        <f t="shared" si="726"/>
        <v>8</v>
      </c>
      <c r="CJ335" s="400">
        <f t="shared" si="726"/>
        <v>8</v>
      </c>
      <c r="CK335" s="400">
        <f t="shared" si="726"/>
        <v>8</v>
      </c>
      <c r="CL335" s="400">
        <f t="shared" si="726"/>
        <v>8</v>
      </c>
      <c r="CM335" s="400">
        <f t="shared" si="726"/>
        <v>8</v>
      </c>
      <c r="CN335" s="400">
        <f t="shared" si="726"/>
        <v>8</v>
      </c>
      <c r="CO335" s="400">
        <f t="shared" si="726"/>
        <v>8</v>
      </c>
      <c r="CP335" s="400">
        <f t="shared" si="726"/>
        <v>8</v>
      </c>
      <c r="CQ335" s="400">
        <f t="shared" si="726"/>
        <v>9</v>
      </c>
      <c r="CR335" s="400">
        <f t="shared" si="726"/>
        <v>9</v>
      </c>
      <c r="CS335" s="400">
        <f t="shared" si="726"/>
        <v>9</v>
      </c>
      <c r="CT335" s="400">
        <f t="shared" si="726"/>
        <v>9</v>
      </c>
      <c r="CU335" s="400">
        <f t="shared" si="726"/>
        <v>9</v>
      </c>
      <c r="CV335" s="400">
        <f t="shared" si="726"/>
        <v>9</v>
      </c>
      <c r="CW335" s="400">
        <f t="shared" si="726"/>
        <v>9</v>
      </c>
      <c r="CX335" s="400">
        <f t="shared" si="726"/>
        <v>9</v>
      </c>
      <c r="CY335" s="400">
        <f t="shared" si="726"/>
        <v>9</v>
      </c>
      <c r="CZ335" s="400">
        <f t="shared" si="726"/>
        <v>9</v>
      </c>
      <c r="DA335" s="400">
        <f t="shared" si="726"/>
        <v>9</v>
      </c>
      <c r="DB335" s="400">
        <f t="shared" si="726"/>
        <v>9</v>
      </c>
      <c r="DC335" s="400">
        <f t="shared" si="726"/>
        <v>10</v>
      </c>
      <c r="DD335" s="400">
        <f t="shared" si="726"/>
        <v>10</v>
      </c>
      <c r="DE335" s="400">
        <f t="shared" si="726"/>
        <v>10</v>
      </c>
      <c r="DF335" s="400">
        <f t="shared" si="726"/>
        <v>10</v>
      </c>
      <c r="DG335" s="400">
        <f t="shared" si="726"/>
        <v>10</v>
      </c>
      <c r="DH335" s="400">
        <f t="shared" si="726"/>
        <v>10</v>
      </c>
      <c r="DI335" s="400">
        <f t="shared" si="726"/>
        <v>10</v>
      </c>
      <c r="DJ335" s="400">
        <f t="shared" si="726"/>
        <v>10</v>
      </c>
      <c r="DK335" s="400">
        <f t="shared" si="726"/>
        <v>10</v>
      </c>
      <c r="DL335" s="400">
        <f t="shared" si="726"/>
        <v>10</v>
      </c>
      <c r="DM335" s="400">
        <f t="shared" si="726"/>
        <v>10</v>
      </c>
      <c r="DN335" s="400">
        <f t="shared" si="726"/>
        <v>10</v>
      </c>
      <c r="DO335" s="400">
        <f t="shared" si="726"/>
        <v>11</v>
      </c>
      <c r="DP335" s="400">
        <f t="shared" si="726"/>
        <v>11</v>
      </c>
      <c r="DQ335" s="400">
        <f t="shared" si="726"/>
        <v>11</v>
      </c>
      <c r="DR335" s="400">
        <f t="shared" si="726"/>
        <v>11</v>
      </c>
      <c r="DS335" s="400">
        <f t="shared" si="726"/>
        <v>11</v>
      </c>
      <c r="DT335" s="400">
        <f t="shared" si="726"/>
        <v>11</v>
      </c>
      <c r="DU335" s="400">
        <f t="shared" si="726"/>
        <v>11</v>
      </c>
      <c r="DV335" s="400">
        <f t="shared" si="726"/>
        <v>11</v>
      </c>
      <c r="DW335" s="400">
        <f t="shared" si="726"/>
        <v>11</v>
      </c>
      <c r="DX335" s="400">
        <f t="shared" si="726"/>
        <v>11</v>
      </c>
      <c r="DY335" s="400">
        <f t="shared" si="726"/>
        <v>11</v>
      </c>
      <c r="DZ335" s="400">
        <f t="shared" si="726"/>
        <v>11</v>
      </c>
      <c r="EA335" s="400">
        <f t="shared" si="726"/>
        <v>12</v>
      </c>
      <c r="EB335" s="400">
        <f t="shared" si="726"/>
        <v>12</v>
      </c>
      <c r="EC335" s="400">
        <f t="shared" ref="EC335:GN335" si="727">YEAR(EC338)-YEAR(Initial_Time)+1</f>
        <v>12</v>
      </c>
      <c r="ED335" s="400">
        <f t="shared" si="727"/>
        <v>12</v>
      </c>
      <c r="EE335" s="400">
        <f t="shared" si="727"/>
        <v>12</v>
      </c>
      <c r="EF335" s="400">
        <f t="shared" si="727"/>
        <v>12</v>
      </c>
      <c r="EG335" s="400">
        <f t="shared" si="727"/>
        <v>12</v>
      </c>
      <c r="EH335" s="400">
        <f t="shared" si="727"/>
        <v>12</v>
      </c>
      <c r="EI335" s="400">
        <f t="shared" si="727"/>
        <v>12</v>
      </c>
      <c r="EJ335" s="400">
        <f t="shared" si="727"/>
        <v>12</v>
      </c>
      <c r="EK335" s="400">
        <f t="shared" si="727"/>
        <v>12</v>
      </c>
      <c r="EL335" s="400">
        <f t="shared" si="727"/>
        <v>12</v>
      </c>
      <c r="EM335" s="400">
        <f t="shared" si="727"/>
        <v>13</v>
      </c>
      <c r="EN335" s="400">
        <f t="shared" si="727"/>
        <v>13</v>
      </c>
      <c r="EO335" s="400">
        <f t="shared" si="727"/>
        <v>13</v>
      </c>
      <c r="EP335" s="400">
        <f t="shared" si="727"/>
        <v>13</v>
      </c>
      <c r="EQ335" s="400">
        <f t="shared" si="727"/>
        <v>13</v>
      </c>
      <c r="ER335" s="400">
        <f t="shared" si="727"/>
        <v>13</v>
      </c>
      <c r="ES335" s="400">
        <f t="shared" si="727"/>
        <v>13</v>
      </c>
      <c r="ET335" s="400">
        <f t="shared" si="727"/>
        <v>13</v>
      </c>
      <c r="EU335" s="400">
        <f t="shared" si="727"/>
        <v>13</v>
      </c>
      <c r="EV335" s="400">
        <f t="shared" si="727"/>
        <v>13</v>
      </c>
      <c r="EW335" s="400">
        <f t="shared" si="727"/>
        <v>13</v>
      </c>
      <c r="EX335" s="400">
        <f t="shared" si="727"/>
        <v>13</v>
      </c>
      <c r="EY335" s="400">
        <f t="shared" si="727"/>
        <v>14</v>
      </c>
      <c r="EZ335" s="400">
        <f t="shared" si="727"/>
        <v>14</v>
      </c>
      <c r="FA335" s="400">
        <f t="shared" si="727"/>
        <v>14</v>
      </c>
      <c r="FB335" s="400">
        <f t="shared" si="727"/>
        <v>14</v>
      </c>
      <c r="FC335" s="400">
        <f t="shared" si="727"/>
        <v>14</v>
      </c>
      <c r="FD335" s="400">
        <f t="shared" si="727"/>
        <v>14</v>
      </c>
      <c r="FE335" s="400">
        <f t="shared" si="727"/>
        <v>14</v>
      </c>
      <c r="FF335" s="400">
        <f t="shared" si="727"/>
        <v>14</v>
      </c>
      <c r="FG335" s="400">
        <f t="shared" si="727"/>
        <v>14</v>
      </c>
      <c r="FH335" s="400">
        <f t="shared" si="727"/>
        <v>14</v>
      </c>
      <c r="FI335" s="400">
        <f t="shared" si="727"/>
        <v>14</v>
      </c>
      <c r="FJ335" s="400">
        <f t="shared" si="727"/>
        <v>14</v>
      </c>
      <c r="FK335" s="400">
        <f t="shared" si="727"/>
        <v>15</v>
      </c>
      <c r="FL335" s="400">
        <f t="shared" si="727"/>
        <v>15</v>
      </c>
      <c r="FM335" s="400">
        <f t="shared" si="727"/>
        <v>15</v>
      </c>
      <c r="FN335" s="400">
        <f t="shared" si="727"/>
        <v>15</v>
      </c>
      <c r="FO335" s="400">
        <f t="shared" si="727"/>
        <v>15</v>
      </c>
      <c r="FP335" s="400">
        <f t="shared" si="727"/>
        <v>15</v>
      </c>
      <c r="FQ335" s="400">
        <f t="shared" si="727"/>
        <v>15</v>
      </c>
      <c r="FR335" s="400">
        <f t="shared" si="727"/>
        <v>15</v>
      </c>
      <c r="FS335" s="400">
        <f t="shared" si="727"/>
        <v>15</v>
      </c>
      <c r="FT335" s="400">
        <f t="shared" si="727"/>
        <v>15</v>
      </c>
      <c r="FU335" s="400">
        <f t="shared" si="727"/>
        <v>15</v>
      </c>
      <c r="FV335" s="400">
        <f t="shared" si="727"/>
        <v>15</v>
      </c>
      <c r="FW335" s="400">
        <f t="shared" si="727"/>
        <v>16</v>
      </c>
      <c r="FX335" s="400">
        <f t="shared" si="727"/>
        <v>16</v>
      </c>
      <c r="FY335" s="400">
        <f t="shared" si="727"/>
        <v>16</v>
      </c>
      <c r="FZ335" s="400">
        <f t="shared" si="727"/>
        <v>16</v>
      </c>
      <c r="GA335" s="400">
        <f t="shared" si="727"/>
        <v>16</v>
      </c>
      <c r="GB335" s="400">
        <f t="shared" si="727"/>
        <v>16</v>
      </c>
      <c r="GC335" s="400">
        <f t="shared" si="727"/>
        <v>16</v>
      </c>
      <c r="GD335" s="400">
        <f t="shared" si="727"/>
        <v>16</v>
      </c>
      <c r="GE335" s="400">
        <f t="shared" si="727"/>
        <v>16</v>
      </c>
      <c r="GF335" s="400">
        <f t="shared" si="727"/>
        <v>16</v>
      </c>
      <c r="GG335" s="400">
        <f t="shared" si="727"/>
        <v>16</v>
      </c>
      <c r="GH335" s="400">
        <f t="shared" si="727"/>
        <v>16</v>
      </c>
      <c r="GI335" s="400">
        <f t="shared" si="727"/>
        <v>17</v>
      </c>
      <c r="GJ335" s="400">
        <f t="shared" si="727"/>
        <v>17</v>
      </c>
      <c r="GK335" s="400">
        <f t="shared" si="727"/>
        <v>17</v>
      </c>
      <c r="GL335" s="400">
        <f t="shared" si="727"/>
        <v>17</v>
      </c>
      <c r="GM335" s="400">
        <f t="shared" si="727"/>
        <v>17</v>
      </c>
      <c r="GN335" s="400">
        <f t="shared" si="727"/>
        <v>17</v>
      </c>
      <c r="GO335" s="400">
        <f t="shared" ref="GO335:IZ335" si="728">YEAR(GO338)-YEAR(Initial_Time)+1</f>
        <v>17</v>
      </c>
      <c r="GP335" s="400">
        <f t="shared" si="728"/>
        <v>17</v>
      </c>
      <c r="GQ335" s="400">
        <f t="shared" si="728"/>
        <v>17</v>
      </c>
      <c r="GR335" s="400">
        <f t="shared" si="728"/>
        <v>17</v>
      </c>
      <c r="GS335" s="400">
        <f t="shared" si="728"/>
        <v>17</v>
      </c>
      <c r="GT335" s="400">
        <f t="shared" si="728"/>
        <v>17</v>
      </c>
      <c r="GU335" s="400">
        <f t="shared" si="728"/>
        <v>18</v>
      </c>
      <c r="GV335" s="400">
        <f t="shared" si="728"/>
        <v>18</v>
      </c>
      <c r="GW335" s="400">
        <f t="shared" si="728"/>
        <v>18</v>
      </c>
      <c r="GX335" s="400">
        <f t="shared" si="728"/>
        <v>18</v>
      </c>
      <c r="GY335" s="400">
        <f t="shared" si="728"/>
        <v>18</v>
      </c>
      <c r="GZ335" s="400">
        <f t="shared" si="728"/>
        <v>18</v>
      </c>
      <c r="HA335" s="400">
        <f t="shared" si="728"/>
        <v>18</v>
      </c>
      <c r="HB335" s="400">
        <f t="shared" si="728"/>
        <v>18</v>
      </c>
      <c r="HC335" s="400">
        <f t="shared" si="728"/>
        <v>18</v>
      </c>
      <c r="HD335" s="400">
        <f t="shared" si="728"/>
        <v>18</v>
      </c>
      <c r="HE335" s="400">
        <f t="shared" si="728"/>
        <v>18</v>
      </c>
      <c r="HF335" s="400">
        <f t="shared" si="728"/>
        <v>18</v>
      </c>
      <c r="HG335" s="400">
        <f t="shared" si="728"/>
        <v>19</v>
      </c>
      <c r="HH335" s="400">
        <f t="shared" si="728"/>
        <v>19</v>
      </c>
      <c r="HI335" s="400">
        <f t="shared" si="728"/>
        <v>19</v>
      </c>
      <c r="HJ335" s="400">
        <f t="shared" si="728"/>
        <v>19</v>
      </c>
      <c r="HK335" s="400">
        <f t="shared" si="728"/>
        <v>19</v>
      </c>
      <c r="HL335" s="400">
        <f t="shared" si="728"/>
        <v>19</v>
      </c>
      <c r="HM335" s="400">
        <f t="shared" si="728"/>
        <v>19</v>
      </c>
      <c r="HN335" s="400">
        <f t="shared" si="728"/>
        <v>19</v>
      </c>
      <c r="HO335" s="400">
        <f t="shared" si="728"/>
        <v>19</v>
      </c>
      <c r="HP335" s="400">
        <f t="shared" si="728"/>
        <v>19</v>
      </c>
      <c r="HQ335" s="400">
        <f t="shared" si="728"/>
        <v>19</v>
      </c>
      <c r="HR335" s="400">
        <f t="shared" si="728"/>
        <v>19</v>
      </c>
      <c r="HS335" s="400">
        <f t="shared" si="728"/>
        <v>20</v>
      </c>
      <c r="HT335" s="400">
        <f t="shared" si="728"/>
        <v>20</v>
      </c>
      <c r="HU335" s="400">
        <f t="shared" si="728"/>
        <v>20</v>
      </c>
      <c r="HV335" s="400">
        <f t="shared" si="728"/>
        <v>20</v>
      </c>
      <c r="HW335" s="400">
        <f t="shared" si="728"/>
        <v>20</v>
      </c>
      <c r="HX335" s="400">
        <f t="shared" si="728"/>
        <v>20</v>
      </c>
      <c r="HY335" s="400">
        <f t="shared" si="728"/>
        <v>20</v>
      </c>
      <c r="HZ335" s="400">
        <f t="shared" si="728"/>
        <v>20</v>
      </c>
      <c r="IA335" s="400">
        <f t="shared" si="728"/>
        <v>20</v>
      </c>
      <c r="IB335" s="400">
        <f t="shared" si="728"/>
        <v>20</v>
      </c>
      <c r="IC335" s="400">
        <f t="shared" si="728"/>
        <v>20</v>
      </c>
      <c r="ID335" s="400">
        <f t="shared" si="728"/>
        <v>20</v>
      </c>
      <c r="IE335" s="400">
        <f t="shared" si="728"/>
        <v>21</v>
      </c>
      <c r="IF335" s="400">
        <f t="shared" si="728"/>
        <v>21</v>
      </c>
      <c r="IG335" s="400">
        <f t="shared" si="728"/>
        <v>21</v>
      </c>
      <c r="IH335" s="400">
        <f t="shared" si="728"/>
        <v>21</v>
      </c>
      <c r="II335" s="400">
        <f t="shared" si="728"/>
        <v>21</v>
      </c>
      <c r="IJ335" s="400">
        <f t="shared" si="728"/>
        <v>21</v>
      </c>
      <c r="IK335" s="400">
        <f t="shared" si="728"/>
        <v>21</v>
      </c>
      <c r="IL335" s="400">
        <f t="shared" si="728"/>
        <v>21</v>
      </c>
      <c r="IM335" s="400">
        <f t="shared" si="728"/>
        <v>21</v>
      </c>
      <c r="IN335" s="400">
        <f t="shared" si="728"/>
        <v>21</v>
      </c>
      <c r="IO335" s="400">
        <f t="shared" si="728"/>
        <v>21</v>
      </c>
      <c r="IP335" s="400">
        <f t="shared" si="728"/>
        <v>21</v>
      </c>
      <c r="IQ335" s="400">
        <f t="shared" si="728"/>
        <v>22</v>
      </c>
      <c r="IR335" s="400">
        <f t="shared" si="728"/>
        <v>22</v>
      </c>
      <c r="IS335" s="400">
        <f t="shared" si="728"/>
        <v>22</v>
      </c>
      <c r="IT335" s="400">
        <f t="shared" si="728"/>
        <v>22</v>
      </c>
      <c r="IU335" s="400">
        <f t="shared" si="728"/>
        <v>22</v>
      </c>
      <c r="IV335" s="400">
        <f t="shared" si="728"/>
        <v>22</v>
      </c>
      <c r="IW335" s="400">
        <f t="shared" si="728"/>
        <v>22</v>
      </c>
      <c r="IX335" s="400">
        <f t="shared" si="728"/>
        <v>22</v>
      </c>
      <c r="IY335" s="400">
        <f t="shared" si="728"/>
        <v>22</v>
      </c>
      <c r="IZ335" s="400">
        <f t="shared" si="728"/>
        <v>22</v>
      </c>
      <c r="JA335" s="400">
        <f t="shared" ref="JA335:LE335" si="729">YEAR(JA338)-YEAR(Initial_Time)+1</f>
        <v>22</v>
      </c>
      <c r="JB335" s="400">
        <f t="shared" si="729"/>
        <v>22</v>
      </c>
      <c r="JC335" s="400">
        <f t="shared" si="729"/>
        <v>23</v>
      </c>
      <c r="JD335" s="400">
        <f t="shared" si="729"/>
        <v>23</v>
      </c>
      <c r="JE335" s="400">
        <f t="shared" si="729"/>
        <v>23</v>
      </c>
      <c r="JF335" s="400">
        <f t="shared" si="729"/>
        <v>23</v>
      </c>
      <c r="JG335" s="400">
        <f t="shared" si="729"/>
        <v>23</v>
      </c>
      <c r="JH335" s="400">
        <f t="shared" si="729"/>
        <v>23</v>
      </c>
      <c r="JI335" s="400">
        <f t="shared" si="729"/>
        <v>23</v>
      </c>
      <c r="JJ335" s="400">
        <f t="shared" si="729"/>
        <v>23</v>
      </c>
      <c r="JK335" s="400">
        <f t="shared" si="729"/>
        <v>23</v>
      </c>
      <c r="JL335" s="400">
        <f t="shared" si="729"/>
        <v>23</v>
      </c>
      <c r="JM335" s="400">
        <f t="shared" si="729"/>
        <v>23</v>
      </c>
      <c r="JN335" s="400">
        <f t="shared" si="729"/>
        <v>23</v>
      </c>
      <c r="JO335" s="400">
        <f t="shared" si="729"/>
        <v>24</v>
      </c>
      <c r="JP335" s="400">
        <f t="shared" si="729"/>
        <v>24</v>
      </c>
      <c r="JQ335" s="400">
        <f t="shared" si="729"/>
        <v>24</v>
      </c>
      <c r="JR335" s="400">
        <f t="shared" si="729"/>
        <v>24</v>
      </c>
      <c r="JS335" s="400">
        <f t="shared" si="729"/>
        <v>24</v>
      </c>
      <c r="JT335" s="400">
        <f t="shared" si="729"/>
        <v>24</v>
      </c>
      <c r="JU335" s="400">
        <f t="shared" si="729"/>
        <v>24</v>
      </c>
      <c r="JV335" s="400">
        <f t="shared" si="729"/>
        <v>24</v>
      </c>
      <c r="JW335" s="400">
        <f t="shared" si="729"/>
        <v>24</v>
      </c>
      <c r="JX335" s="400">
        <f t="shared" si="729"/>
        <v>24</v>
      </c>
      <c r="JY335" s="400">
        <f t="shared" si="729"/>
        <v>24</v>
      </c>
      <c r="JZ335" s="400">
        <f t="shared" si="729"/>
        <v>24</v>
      </c>
      <c r="KA335" s="400">
        <f t="shared" si="729"/>
        <v>25</v>
      </c>
      <c r="KB335" s="400">
        <f t="shared" si="729"/>
        <v>25</v>
      </c>
      <c r="KC335" s="400">
        <f t="shared" si="729"/>
        <v>25</v>
      </c>
      <c r="KD335" s="400">
        <f t="shared" si="729"/>
        <v>25</v>
      </c>
      <c r="KE335" s="400">
        <f t="shared" si="729"/>
        <v>25</v>
      </c>
      <c r="KF335" s="400">
        <f t="shared" si="729"/>
        <v>25</v>
      </c>
      <c r="KG335" s="400">
        <f t="shared" si="729"/>
        <v>25</v>
      </c>
      <c r="KH335" s="400">
        <f t="shared" si="729"/>
        <v>25</v>
      </c>
      <c r="KI335" s="400">
        <f t="shared" si="729"/>
        <v>25</v>
      </c>
      <c r="KJ335" s="400">
        <f t="shared" si="729"/>
        <v>25</v>
      </c>
      <c r="KK335" s="400">
        <f t="shared" si="729"/>
        <v>25</v>
      </c>
      <c r="KL335" s="400">
        <f t="shared" si="729"/>
        <v>25</v>
      </c>
      <c r="KM335" s="400">
        <f t="shared" si="729"/>
        <v>26</v>
      </c>
      <c r="KN335" s="400">
        <f t="shared" si="729"/>
        <v>26</v>
      </c>
      <c r="KO335" s="400">
        <f t="shared" si="729"/>
        <v>26</v>
      </c>
      <c r="KP335" s="400">
        <f t="shared" si="729"/>
        <v>26</v>
      </c>
      <c r="KQ335" s="400">
        <f t="shared" si="729"/>
        <v>26</v>
      </c>
      <c r="KR335" s="400">
        <f t="shared" si="729"/>
        <v>26</v>
      </c>
      <c r="KS335" s="400">
        <f t="shared" si="729"/>
        <v>26</v>
      </c>
      <c r="KT335" s="400">
        <f t="shared" si="729"/>
        <v>26</v>
      </c>
      <c r="KU335" s="400">
        <f t="shared" si="729"/>
        <v>26</v>
      </c>
      <c r="KV335" s="400">
        <f t="shared" si="729"/>
        <v>26</v>
      </c>
      <c r="KW335" s="400">
        <f t="shared" si="729"/>
        <v>26</v>
      </c>
      <c r="KX335" s="400">
        <f t="shared" si="729"/>
        <v>26</v>
      </c>
      <c r="KY335" s="400">
        <f t="shared" si="729"/>
        <v>27</v>
      </c>
      <c r="KZ335" s="400">
        <f t="shared" si="729"/>
        <v>27</v>
      </c>
      <c r="LA335" s="400">
        <f t="shared" si="729"/>
        <v>27</v>
      </c>
      <c r="LB335" s="400">
        <f t="shared" si="729"/>
        <v>27</v>
      </c>
      <c r="LC335" s="400">
        <f t="shared" si="729"/>
        <v>27</v>
      </c>
      <c r="LD335" s="400">
        <f t="shared" si="729"/>
        <v>27</v>
      </c>
      <c r="LE335" s="400">
        <f t="shared" si="729"/>
        <v>27</v>
      </c>
    </row>
    <row r="336" spans="2:317">
      <c r="D336" s="145" t="s">
        <v>517</v>
      </c>
      <c r="E336" s="400">
        <f>ROUNDUP(E337/12,0)</f>
        <v>0</v>
      </c>
      <c r="F336" s="400">
        <f t="shared" ref="F336" si="730">ROUNDUP(F337/12,0)</f>
        <v>0</v>
      </c>
      <c r="G336" s="400">
        <f t="shared" ref="G336" si="731">ROUNDUP(G337/12,0)</f>
        <v>0</v>
      </c>
      <c r="H336" s="400">
        <f t="shared" ref="H336" si="732">ROUNDUP(H337/12,0)</f>
        <v>0</v>
      </c>
      <c r="I336" s="400">
        <f t="shared" ref="I336" si="733">ROUNDUP(I337/12,0)</f>
        <v>0</v>
      </c>
      <c r="J336" s="400">
        <f t="shared" ref="J336" si="734">ROUNDUP(J337/12,0)</f>
        <v>0</v>
      </c>
      <c r="K336" s="400">
        <f t="shared" ref="K336" si="735">ROUNDUP(K337/12,0)</f>
        <v>0</v>
      </c>
      <c r="L336" s="400">
        <f t="shared" ref="L336" si="736">ROUNDUP(L337/12,0)</f>
        <v>0</v>
      </c>
      <c r="M336" s="400">
        <f t="shared" ref="M336" si="737">ROUNDUP(M337/12,0)</f>
        <v>0</v>
      </c>
      <c r="N336" s="400">
        <f t="shared" ref="N336" si="738">ROUNDUP(N337/12,0)</f>
        <v>0</v>
      </c>
      <c r="O336" s="400">
        <f t="shared" ref="O336" si="739">ROUNDUP(O337/12,0)</f>
        <v>0</v>
      </c>
      <c r="P336" s="400">
        <f t="shared" ref="P336" si="740">ROUNDUP(P337/12,0)</f>
        <v>0</v>
      </c>
      <c r="Q336" s="400">
        <f t="shared" ref="Q336" si="741">ROUNDUP(Q337/12,0)</f>
        <v>0</v>
      </c>
      <c r="R336" s="400">
        <f t="shared" ref="R336" si="742">ROUNDUP(R337/12,0)</f>
        <v>0</v>
      </c>
      <c r="S336" s="400">
        <f t="shared" ref="S336" si="743">ROUNDUP(S337/12,0)</f>
        <v>0</v>
      </c>
      <c r="T336" s="400">
        <f t="shared" ref="T336" si="744">ROUNDUP(T337/12,0)</f>
        <v>0</v>
      </c>
      <c r="U336" s="400">
        <f t="shared" ref="U336" si="745">ROUNDUP(U337/12,0)</f>
        <v>0</v>
      </c>
      <c r="V336" s="400">
        <f t="shared" ref="V336" si="746">ROUNDUP(V337/12,0)</f>
        <v>0</v>
      </c>
      <c r="W336" s="400">
        <f t="shared" ref="W336" si="747">ROUNDUP(W337/12,0)</f>
        <v>0</v>
      </c>
      <c r="X336" s="400">
        <f t="shared" ref="X336" si="748">ROUNDUP(X337/12,0)</f>
        <v>0</v>
      </c>
      <c r="Y336" s="400">
        <f t="shared" ref="Y336" si="749">ROUNDUP(Y337/12,0)</f>
        <v>0</v>
      </c>
      <c r="Z336" s="400">
        <f t="shared" ref="Z336" si="750">ROUNDUP(Z337/12,0)</f>
        <v>0</v>
      </c>
      <c r="AA336" s="400">
        <f t="shared" ref="AA336" si="751">ROUNDUP(AA337/12,0)</f>
        <v>0</v>
      </c>
      <c r="AB336" s="400">
        <f t="shared" ref="AB336" si="752">ROUNDUP(AB337/12,0)</f>
        <v>0</v>
      </c>
      <c r="AC336" s="400">
        <f t="shared" ref="AC336" si="753">ROUNDUP(AC337/12,0)</f>
        <v>0</v>
      </c>
      <c r="AD336" s="400">
        <f t="shared" ref="AD336" si="754">ROUNDUP(AD337/12,0)</f>
        <v>0</v>
      </c>
      <c r="AE336" s="400">
        <f t="shared" ref="AE336" si="755">ROUNDUP(AE337/12,0)</f>
        <v>0</v>
      </c>
      <c r="AF336" s="400">
        <f t="shared" ref="AF336" si="756">ROUNDUP(AF337/12,0)</f>
        <v>0</v>
      </c>
      <c r="AG336" s="400">
        <f t="shared" ref="AG336" si="757">ROUNDUP(AG337/12,0)</f>
        <v>0</v>
      </c>
      <c r="AH336" s="400">
        <f t="shared" ref="AH336" si="758">ROUNDUP(AH337/12,0)</f>
        <v>0</v>
      </c>
      <c r="AI336" s="400">
        <f t="shared" ref="AI336" si="759">ROUNDUP(AI337/12,0)</f>
        <v>0</v>
      </c>
      <c r="AJ336" s="400">
        <f t="shared" ref="AJ336" si="760">ROUNDUP(AJ337/12,0)</f>
        <v>0</v>
      </c>
      <c r="AK336" s="400">
        <f t="shared" ref="AK336" si="761">ROUNDUP(AK337/12,0)</f>
        <v>0</v>
      </c>
      <c r="AL336" s="400">
        <f t="shared" ref="AL336" si="762">ROUNDUP(AL337/12,0)</f>
        <v>0</v>
      </c>
      <c r="AM336" s="400">
        <f t="shared" ref="AM336" si="763">ROUNDUP(AM337/12,0)</f>
        <v>0</v>
      </c>
      <c r="AN336" s="400">
        <f t="shared" ref="AN336" si="764">ROUNDUP(AN337/12,0)</f>
        <v>0</v>
      </c>
      <c r="AO336" s="400">
        <f t="shared" ref="AO336" si="765">ROUNDUP(AO337/12,0)</f>
        <v>0</v>
      </c>
      <c r="AP336" s="400">
        <f t="shared" ref="AP336" si="766">ROUNDUP(AP337/12,0)</f>
        <v>0</v>
      </c>
      <c r="AQ336" s="400">
        <f t="shared" ref="AQ336" si="767">ROUNDUP(AQ337/12,0)</f>
        <v>0</v>
      </c>
      <c r="AR336" s="400">
        <f t="shared" ref="AR336" si="768">ROUNDUP(AR337/12,0)</f>
        <v>0</v>
      </c>
      <c r="AS336" s="400">
        <f t="shared" ref="AS336" si="769">ROUNDUP(AS337/12,0)</f>
        <v>0</v>
      </c>
      <c r="AT336" s="400">
        <f t="shared" ref="AT336" si="770">ROUNDUP(AT337/12,0)</f>
        <v>0</v>
      </c>
      <c r="AU336" s="400">
        <f t="shared" ref="AU336" si="771">ROUNDUP(AU337/12,0)</f>
        <v>0</v>
      </c>
      <c r="AV336" s="400">
        <f t="shared" ref="AV336" si="772">ROUNDUP(AV337/12,0)</f>
        <v>0</v>
      </c>
      <c r="AW336" s="400">
        <f t="shared" ref="AW336" si="773">ROUNDUP(AW337/12,0)</f>
        <v>0</v>
      </c>
      <c r="AX336" s="400">
        <f t="shared" ref="AX336" si="774">ROUNDUP(AX337/12,0)</f>
        <v>0</v>
      </c>
      <c r="AY336" s="400">
        <f t="shared" ref="AY336" si="775">ROUNDUP(AY337/12,0)</f>
        <v>0</v>
      </c>
      <c r="AZ336" s="400">
        <f t="shared" ref="AZ336" si="776">ROUNDUP(AZ337/12,0)</f>
        <v>0</v>
      </c>
      <c r="BA336" s="400">
        <f t="shared" ref="BA336" si="777">ROUNDUP(BA337/12,0)</f>
        <v>0</v>
      </c>
      <c r="BB336" s="400">
        <f t="shared" ref="BB336" si="778">ROUNDUP(BB337/12,0)</f>
        <v>0</v>
      </c>
      <c r="BC336" s="400">
        <f t="shared" ref="BC336" si="779">ROUNDUP(BC337/12,0)</f>
        <v>0</v>
      </c>
      <c r="BD336" s="400">
        <f t="shared" ref="BD336" si="780">ROUNDUP(BD337/12,0)</f>
        <v>0</v>
      </c>
      <c r="BE336" s="400">
        <f t="shared" ref="BE336" si="781">ROUNDUP(BE337/12,0)</f>
        <v>0</v>
      </c>
      <c r="BF336" s="400">
        <f t="shared" ref="BF336" si="782">ROUNDUP(BF337/12,0)</f>
        <v>0</v>
      </c>
      <c r="BG336" s="400">
        <f t="shared" ref="BG336" si="783">ROUNDUP(BG337/12,0)</f>
        <v>0</v>
      </c>
      <c r="BH336" s="400">
        <f t="shared" ref="BH336" si="784">ROUNDUP(BH337/12,0)</f>
        <v>0</v>
      </c>
      <c r="BI336" s="400">
        <f t="shared" ref="BI336" si="785">ROUNDUP(BI337/12,0)</f>
        <v>0</v>
      </c>
      <c r="BJ336" s="400">
        <f t="shared" ref="BJ336" si="786">ROUNDUP(BJ337/12,0)</f>
        <v>0</v>
      </c>
      <c r="BK336" s="400">
        <f t="shared" ref="BK336" si="787">ROUNDUP(BK337/12,0)</f>
        <v>0</v>
      </c>
      <c r="BL336" s="400">
        <f t="shared" ref="BL336" si="788">ROUNDUP(BL337/12,0)</f>
        <v>0</v>
      </c>
      <c r="BM336" s="400">
        <f t="shared" ref="BM336" si="789">ROUNDUP(BM337/12,0)</f>
        <v>0</v>
      </c>
      <c r="BN336" s="400">
        <f t="shared" ref="BN336" si="790">ROUNDUP(BN337/12,0)</f>
        <v>0</v>
      </c>
      <c r="BO336" s="400">
        <f t="shared" ref="BO336" si="791">ROUNDUP(BO337/12,0)</f>
        <v>0</v>
      </c>
      <c r="BP336" s="400">
        <f t="shared" ref="BP336" si="792">ROUNDUP(BP337/12,0)</f>
        <v>0</v>
      </c>
      <c r="BQ336" s="400">
        <f t="shared" ref="BQ336" si="793">ROUNDUP(BQ337/12,0)</f>
        <v>0</v>
      </c>
      <c r="BR336" s="400">
        <f t="shared" ref="BR336" si="794">ROUNDUP(BR337/12,0)</f>
        <v>0</v>
      </c>
      <c r="BS336" s="400">
        <f t="shared" ref="BS336" si="795">ROUNDUP(BS337/12,0)</f>
        <v>0</v>
      </c>
      <c r="BT336" s="400">
        <f t="shared" ref="BT336" si="796">ROUNDUP(BT337/12,0)</f>
        <v>0</v>
      </c>
      <c r="BU336" s="400">
        <f t="shared" ref="BU336" si="797">ROUNDUP(BU337/12,0)</f>
        <v>0</v>
      </c>
      <c r="BV336" s="400">
        <f t="shared" ref="BV336" si="798">ROUNDUP(BV337/12,0)</f>
        <v>0</v>
      </c>
      <c r="BW336" s="400">
        <f t="shared" ref="BW336" si="799">ROUNDUP(BW337/12,0)</f>
        <v>0</v>
      </c>
      <c r="BX336" s="400">
        <f t="shared" ref="BX336" si="800">ROUNDUP(BX337/12,0)</f>
        <v>0</v>
      </c>
      <c r="BY336" s="400">
        <f t="shared" ref="BY336" si="801">ROUNDUP(BY337/12,0)</f>
        <v>0</v>
      </c>
      <c r="BZ336" s="400">
        <f t="shared" ref="BZ336" si="802">ROUNDUP(BZ337/12,0)</f>
        <v>0</v>
      </c>
      <c r="CA336" s="400">
        <f t="shared" ref="CA336" si="803">ROUNDUP(CA337/12,0)</f>
        <v>1</v>
      </c>
      <c r="CB336" s="400">
        <f t="shared" ref="CB336" si="804">ROUNDUP(CB337/12,0)</f>
        <v>1</v>
      </c>
      <c r="CC336" s="400">
        <f t="shared" ref="CC336" si="805">ROUNDUP(CC337/12,0)</f>
        <v>1</v>
      </c>
      <c r="CD336" s="400">
        <f t="shared" ref="CD336" si="806">ROUNDUP(CD337/12,0)</f>
        <v>1</v>
      </c>
      <c r="CE336" s="400">
        <f t="shared" ref="CE336" si="807">ROUNDUP(CE337/12,0)</f>
        <v>1</v>
      </c>
      <c r="CF336" s="400">
        <f t="shared" ref="CF336" si="808">ROUNDUP(CF337/12,0)</f>
        <v>1</v>
      </c>
      <c r="CG336" s="400">
        <f t="shared" ref="CG336" si="809">ROUNDUP(CG337/12,0)</f>
        <v>1</v>
      </c>
      <c r="CH336" s="400">
        <f t="shared" ref="CH336" si="810">ROUNDUP(CH337/12,0)</f>
        <v>1</v>
      </c>
      <c r="CI336" s="400">
        <f t="shared" ref="CI336" si="811">ROUNDUP(CI337/12,0)</f>
        <v>1</v>
      </c>
      <c r="CJ336" s="400">
        <f t="shared" ref="CJ336" si="812">ROUNDUP(CJ337/12,0)</f>
        <v>1</v>
      </c>
      <c r="CK336" s="400">
        <f t="shared" ref="CK336" si="813">ROUNDUP(CK337/12,0)</f>
        <v>1</v>
      </c>
      <c r="CL336" s="400">
        <f t="shared" ref="CL336" si="814">ROUNDUP(CL337/12,0)</f>
        <v>1</v>
      </c>
      <c r="CM336" s="400">
        <f t="shared" ref="CM336" si="815">ROUNDUP(CM337/12,0)</f>
        <v>2</v>
      </c>
      <c r="CN336" s="400">
        <f t="shared" ref="CN336" si="816">ROUNDUP(CN337/12,0)</f>
        <v>2</v>
      </c>
      <c r="CO336" s="400">
        <f t="shared" ref="CO336" si="817">ROUNDUP(CO337/12,0)</f>
        <v>2</v>
      </c>
      <c r="CP336" s="400">
        <f t="shared" ref="CP336" si="818">ROUNDUP(CP337/12,0)</f>
        <v>2</v>
      </c>
      <c r="CQ336" s="400">
        <f t="shared" ref="CQ336" si="819">ROUNDUP(CQ337/12,0)</f>
        <v>2</v>
      </c>
      <c r="CR336" s="400">
        <f t="shared" ref="CR336" si="820">ROUNDUP(CR337/12,0)</f>
        <v>2</v>
      </c>
      <c r="CS336" s="400">
        <f t="shared" ref="CS336" si="821">ROUNDUP(CS337/12,0)</f>
        <v>2</v>
      </c>
      <c r="CT336" s="400">
        <f t="shared" ref="CT336" si="822">ROUNDUP(CT337/12,0)</f>
        <v>2</v>
      </c>
      <c r="CU336" s="400">
        <f t="shared" ref="CU336" si="823">ROUNDUP(CU337/12,0)</f>
        <v>2</v>
      </c>
      <c r="CV336" s="400">
        <f t="shared" ref="CV336" si="824">ROUNDUP(CV337/12,0)</f>
        <v>2</v>
      </c>
      <c r="CW336" s="400">
        <f t="shared" ref="CW336" si="825">ROUNDUP(CW337/12,0)</f>
        <v>2</v>
      </c>
      <c r="CX336" s="400">
        <f t="shared" ref="CX336" si="826">ROUNDUP(CX337/12,0)</f>
        <v>2</v>
      </c>
      <c r="CY336" s="400">
        <f t="shared" ref="CY336" si="827">ROUNDUP(CY337/12,0)</f>
        <v>3</v>
      </c>
      <c r="CZ336" s="400">
        <f t="shared" ref="CZ336" si="828">ROUNDUP(CZ337/12,0)</f>
        <v>3</v>
      </c>
      <c r="DA336" s="400">
        <f t="shared" ref="DA336" si="829">ROUNDUP(DA337/12,0)</f>
        <v>3</v>
      </c>
      <c r="DB336" s="400">
        <f t="shared" ref="DB336" si="830">ROUNDUP(DB337/12,0)</f>
        <v>3</v>
      </c>
      <c r="DC336" s="400">
        <f t="shared" ref="DC336" si="831">ROUNDUP(DC337/12,0)</f>
        <v>3</v>
      </c>
      <c r="DD336" s="400">
        <f t="shared" ref="DD336" si="832">ROUNDUP(DD337/12,0)</f>
        <v>3</v>
      </c>
      <c r="DE336" s="400">
        <f t="shared" ref="DE336" si="833">ROUNDUP(DE337/12,0)</f>
        <v>3</v>
      </c>
      <c r="DF336" s="400">
        <f t="shared" ref="DF336" si="834">ROUNDUP(DF337/12,0)</f>
        <v>3</v>
      </c>
      <c r="DG336" s="400">
        <f t="shared" ref="DG336" si="835">ROUNDUP(DG337/12,0)</f>
        <v>3</v>
      </c>
      <c r="DH336" s="400">
        <f t="shared" ref="DH336" si="836">ROUNDUP(DH337/12,0)</f>
        <v>3</v>
      </c>
      <c r="DI336" s="400">
        <f t="shared" ref="DI336" si="837">ROUNDUP(DI337/12,0)</f>
        <v>3</v>
      </c>
      <c r="DJ336" s="400">
        <f t="shared" ref="DJ336" si="838">ROUNDUP(DJ337/12,0)</f>
        <v>3</v>
      </c>
      <c r="DK336" s="400">
        <f t="shared" ref="DK336" si="839">ROUNDUP(DK337/12,0)</f>
        <v>4</v>
      </c>
      <c r="DL336" s="400">
        <f t="shared" ref="DL336" si="840">ROUNDUP(DL337/12,0)</f>
        <v>4</v>
      </c>
      <c r="DM336" s="400">
        <f t="shared" ref="DM336" si="841">ROUNDUP(DM337/12,0)</f>
        <v>4</v>
      </c>
      <c r="DN336" s="400">
        <f t="shared" ref="DN336" si="842">ROUNDUP(DN337/12,0)</f>
        <v>4</v>
      </c>
      <c r="DO336" s="400">
        <f t="shared" ref="DO336" si="843">ROUNDUP(DO337/12,0)</f>
        <v>4</v>
      </c>
      <c r="DP336" s="400">
        <f t="shared" ref="DP336" si="844">ROUNDUP(DP337/12,0)</f>
        <v>4</v>
      </c>
      <c r="DQ336" s="400">
        <f t="shared" ref="DQ336" si="845">ROUNDUP(DQ337/12,0)</f>
        <v>4</v>
      </c>
      <c r="DR336" s="400">
        <f t="shared" ref="DR336" si="846">ROUNDUP(DR337/12,0)</f>
        <v>4</v>
      </c>
      <c r="DS336" s="400">
        <f t="shared" ref="DS336" si="847">ROUNDUP(DS337/12,0)</f>
        <v>4</v>
      </c>
      <c r="DT336" s="400">
        <f t="shared" ref="DT336" si="848">ROUNDUP(DT337/12,0)</f>
        <v>4</v>
      </c>
      <c r="DU336" s="400">
        <f t="shared" ref="DU336" si="849">ROUNDUP(DU337/12,0)</f>
        <v>4</v>
      </c>
      <c r="DV336" s="400">
        <f t="shared" ref="DV336" si="850">ROUNDUP(DV337/12,0)</f>
        <v>4</v>
      </c>
      <c r="DW336" s="400">
        <f t="shared" ref="DW336" si="851">ROUNDUP(DW337/12,0)</f>
        <v>5</v>
      </c>
      <c r="DX336" s="400">
        <f t="shared" ref="DX336" si="852">ROUNDUP(DX337/12,0)</f>
        <v>5</v>
      </c>
      <c r="DY336" s="400">
        <f t="shared" ref="DY336" si="853">ROUNDUP(DY337/12,0)</f>
        <v>5</v>
      </c>
      <c r="DZ336" s="400">
        <f t="shared" ref="DZ336" si="854">ROUNDUP(DZ337/12,0)</f>
        <v>5</v>
      </c>
      <c r="EA336" s="400">
        <f t="shared" ref="EA336" si="855">ROUNDUP(EA337/12,0)</f>
        <v>5</v>
      </c>
      <c r="EB336" s="400">
        <f t="shared" ref="EB336" si="856">ROUNDUP(EB337/12,0)</f>
        <v>5</v>
      </c>
      <c r="EC336" s="400">
        <f t="shared" ref="EC336" si="857">ROUNDUP(EC337/12,0)</f>
        <v>5</v>
      </c>
      <c r="ED336" s="400">
        <f t="shared" ref="ED336" si="858">ROUNDUP(ED337/12,0)</f>
        <v>5</v>
      </c>
      <c r="EE336" s="400">
        <f t="shared" ref="EE336" si="859">ROUNDUP(EE337/12,0)</f>
        <v>5</v>
      </c>
      <c r="EF336" s="400">
        <f t="shared" ref="EF336" si="860">ROUNDUP(EF337/12,0)</f>
        <v>5</v>
      </c>
      <c r="EG336" s="400">
        <f t="shared" ref="EG336" si="861">ROUNDUP(EG337/12,0)</f>
        <v>5</v>
      </c>
      <c r="EH336" s="400">
        <f t="shared" ref="EH336" si="862">ROUNDUP(EH337/12,0)</f>
        <v>5</v>
      </c>
      <c r="EI336" s="400">
        <f t="shared" ref="EI336" si="863">ROUNDUP(EI337/12,0)</f>
        <v>6</v>
      </c>
      <c r="EJ336" s="400">
        <f t="shared" ref="EJ336" si="864">ROUNDUP(EJ337/12,0)</f>
        <v>6</v>
      </c>
      <c r="EK336" s="400">
        <f t="shared" ref="EK336" si="865">ROUNDUP(EK337/12,0)</f>
        <v>6</v>
      </c>
      <c r="EL336" s="400">
        <f t="shared" ref="EL336" si="866">ROUNDUP(EL337/12,0)</f>
        <v>6</v>
      </c>
      <c r="EM336" s="400">
        <f t="shared" ref="EM336" si="867">ROUNDUP(EM337/12,0)</f>
        <v>6</v>
      </c>
      <c r="EN336" s="400">
        <f t="shared" ref="EN336" si="868">ROUNDUP(EN337/12,0)</f>
        <v>6</v>
      </c>
      <c r="EO336" s="400">
        <f t="shared" ref="EO336" si="869">ROUNDUP(EO337/12,0)</f>
        <v>6</v>
      </c>
      <c r="EP336" s="400">
        <f t="shared" ref="EP336" si="870">ROUNDUP(EP337/12,0)</f>
        <v>6</v>
      </c>
      <c r="EQ336" s="400">
        <f t="shared" ref="EQ336" si="871">ROUNDUP(EQ337/12,0)</f>
        <v>6</v>
      </c>
      <c r="ER336" s="400">
        <f t="shared" ref="ER336" si="872">ROUNDUP(ER337/12,0)</f>
        <v>6</v>
      </c>
      <c r="ES336" s="400">
        <f t="shared" ref="ES336" si="873">ROUNDUP(ES337/12,0)</f>
        <v>6</v>
      </c>
      <c r="ET336" s="400">
        <f t="shared" ref="ET336" si="874">ROUNDUP(ET337/12,0)</f>
        <v>6</v>
      </c>
      <c r="EU336" s="400">
        <f t="shared" ref="EU336" si="875">ROUNDUP(EU337/12,0)</f>
        <v>7</v>
      </c>
      <c r="EV336" s="400">
        <f t="shared" ref="EV336" si="876">ROUNDUP(EV337/12,0)</f>
        <v>7</v>
      </c>
      <c r="EW336" s="400">
        <f t="shared" ref="EW336" si="877">ROUNDUP(EW337/12,0)</f>
        <v>7</v>
      </c>
      <c r="EX336" s="400">
        <f t="shared" ref="EX336" si="878">ROUNDUP(EX337/12,0)</f>
        <v>7</v>
      </c>
      <c r="EY336" s="400">
        <f t="shared" ref="EY336" si="879">ROUNDUP(EY337/12,0)</f>
        <v>7</v>
      </c>
      <c r="EZ336" s="400">
        <f t="shared" ref="EZ336" si="880">ROUNDUP(EZ337/12,0)</f>
        <v>7</v>
      </c>
      <c r="FA336" s="400">
        <f t="shared" ref="FA336" si="881">ROUNDUP(FA337/12,0)</f>
        <v>7</v>
      </c>
      <c r="FB336" s="400">
        <f t="shared" ref="FB336" si="882">ROUNDUP(FB337/12,0)</f>
        <v>7</v>
      </c>
      <c r="FC336" s="400">
        <f t="shared" ref="FC336" si="883">ROUNDUP(FC337/12,0)</f>
        <v>7</v>
      </c>
      <c r="FD336" s="400">
        <f t="shared" ref="FD336" si="884">ROUNDUP(FD337/12,0)</f>
        <v>7</v>
      </c>
      <c r="FE336" s="400">
        <f t="shared" ref="FE336" si="885">ROUNDUP(FE337/12,0)</f>
        <v>7</v>
      </c>
      <c r="FF336" s="400">
        <f t="shared" ref="FF336" si="886">ROUNDUP(FF337/12,0)</f>
        <v>7</v>
      </c>
      <c r="FG336" s="400">
        <f t="shared" ref="FG336" si="887">ROUNDUP(FG337/12,0)</f>
        <v>8</v>
      </c>
      <c r="FH336" s="400">
        <f t="shared" ref="FH336" si="888">ROUNDUP(FH337/12,0)</f>
        <v>8</v>
      </c>
      <c r="FI336" s="400">
        <f t="shared" ref="FI336" si="889">ROUNDUP(FI337/12,0)</f>
        <v>8</v>
      </c>
      <c r="FJ336" s="400">
        <f t="shared" ref="FJ336" si="890">ROUNDUP(FJ337/12,0)</f>
        <v>8</v>
      </c>
      <c r="FK336" s="400">
        <f t="shared" ref="FK336" si="891">ROUNDUP(FK337/12,0)</f>
        <v>8</v>
      </c>
      <c r="FL336" s="400">
        <f t="shared" ref="FL336" si="892">ROUNDUP(FL337/12,0)</f>
        <v>8</v>
      </c>
      <c r="FM336" s="400">
        <f t="shared" ref="FM336" si="893">ROUNDUP(FM337/12,0)</f>
        <v>8</v>
      </c>
      <c r="FN336" s="400">
        <f t="shared" ref="FN336" si="894">ROUNDUP(FN337/12,0)</f>
        <v>8</v>
      </c>
      <c r="FO336" s="400">
        <f t="shared" ref="FO336" si="895">ROUNDUP(FO337/12,0)</f>
        <v>8</v>
      </c>
      <c r="FP336" s="400">
        <f t="shared" ref="FP336" si="896">ROUNDUP(FP337/12,0)</f>
        <v>8</v>
      </c>
      <c r="FQ336" s="400">
        <f t="shared" ref="FQ336" si="897">ROUNDUP(FQ337/12,0)</f>
        <v>8</v>
      </c>
      <c r="FR336" s="400">
        <f t="shared" ref="FR336" si="898">ROUNDUP(FR337/12,0)</f>
        <v>8</v>
      </c>
      <c r="FS336" s="400">
        <f t="shared" ref="FS336" si="899">ROUNDUP(FS337/12,0)</f>
        <v>9</v>
      </c>
      <c r="FT336" s="400">
        <f t="shared" ref="FT336" si="900">ROUNDUP(FT337/12,0)</f>
        <v>9</v>
      </c>
      <c r="FU336" s="400">
        <f t="shared" ref="FU336" si="901">ROUNDUP(FU337/12,0)</f>
        <v>9</v>
      </c>
      <c r="FV336" s="400">
        <f t="shared" ref="FV336" si="902">ROUNDUP(FV337/12,0)</f>
        <v>9</v>
      </c>
      <c r="FW336" s="400">
        <f t="shared" ref="FW336" si="903">ROUNDUP(FW337/12,0)</f>
        <v>9</v>
      </c>
      <c r="FX336" s="400">
        <f t="shared" ref="FX336" si="904">ROUNDUP(FX337/12,0)</f>
        <v>9</v>
      </c>
      <c r="FY336" s="400">
        <f t="shared" ref="FY336" si="905">ROUNDUP(FY337/12,0)</f>
        <v>9</v>
      </c>
      <c r="FZ336" s="400">
        <f t="shared" ref="FZ336" si="906">ROUNDUP(FZ337/12,0)</f>
        <v>9</v>
      </c>
      <c r="GA336" s="400">
        <f t="shared" ref="GA336" si="907">ROUNDUP(GA337/12,0)</f>
        <v>9</v>
      </c>
      <c r="GB336" s="400">
        <f t="shared" ref="GB336" si="908">ROUNDUP(GB337/12,0)</f>
        <v>9</v>
      </c>
      <c r="GC336" s="400">
        <f t="shared" ref="GC336" si="909">ROUNDUP(GC337/12,0)</f>
        <v>9</v>
      </c>
      <c r="GD336" s="400">
        <f t="shared" ref="GD336" si="910">ROUNDUP(GD337/12,0)</f>
        <v>9</v>
      </c>
      <c r="GE336" s="400">
        <f t="shared" ref="GE336" si="911">ROUNDUP(GE337/12,0)</f>
        <v>10</v>
      </c>
      <c r="GF336" s="400">
        <f t="shared" ref="GF336" si="912">ROUNDUP(GF337/12,0)</f>
        <v>10</v>
      </c>
      <c r="GG336" s="400">
        <f t="shared" ref="GG336" si="913">ROUNDUP(GG337/12,0)</f>
        <v>10</v>
      </c>
      <c r="GH336" s="400">
        <f t="shared" ref="GH336" si="914">ROUNDUP(GH337/12,0)</f>
        <v>10</v>
      </c>
      <c r="GI336" s="400">
        <f t="shared" ref="GI336" si="915">ROUNDUP(GI337/12,0)</f>
        <v>10</v>
      </c>
      <c r="GJ336" s="400">
        <f t="shared" ref="GJ336" si="916">ROUNDUP(GJ337/12,0)</f>
        <v>10</v>
      </c>
      <c r="GK336" s="400">
        <f t="shared" ref="GK336" si="917">ROUNDUP(GK337/12,0)</f>
        <v>10</v>
      </c>
      <c r="GL336" s="400">
        <f t="shared" ref="GL336" si="918">ROUNDUP(GL337/12,0)</f>
        <v>10</v>
      </c>
      <c r="GM336" s="400">
        <f t="shared" ref="GM336" si="919">ROUNDUP(GM337/12,0)</f>
        <v>10</v>
      </c>
      <c r="GN336" s="400">
        <f t="shared" ref="GN336" si="920">ROUNDUP(GN337/12,0)</f>
        <v>10</v>
      </c>
      <c r="GO336" s="400">
        <f t="shared" ref="GO336" si="921">ROUNDUP(GO337/12,0)</f>
        <v>10</v>
      </c>
      <c r="GP336" s="400">
        <f t="shared" ref="GP336" si="922">ROUNDUP(GP337/12,0)</f>
        <v>10</v>
      </c>
      <c r="GQ336" s="400">
        <f t="shared" ref="GQ336" si="923">ROUNDUP(GQ337/12,0)</f>
        <v>11</v>
      </c>
      <c r="GR336" s="400">
        <f t="shared" ref="GR336" si="924">ROUNDUP(GR337/12,0)</f>
        <v>11</v>
      </c>
      <c r="GS336" s="400">
        <f t="shared" ref="GS336" si="925">ROUNDUP(GS337/12,0)</f>
        <v>11</v>
      </c>
      <c r="GT336" s="400">
        <f t="shared" ref="GT336" si="926">ROUNDUP(GT337/12,0)</f>
        <v>11</v>
      </c>
      <c r="GU336" s="400">
        <f t="shared" ref="GU336" si="927">ROUNDUP(GU337/12,0)</f>
        <v>11</v>
      </c>
      <c r="GV336" s="400">
        <f t="shared" ref="GV336" si="928">ROUNDUP(GV337/12,0)</f>
        <v>11</v>
      </c>
      <c r="GW336" s="400">
        <f t="shared" ref="GW336" si="929">ROUNDUP(GW337/12,0)</f>
        <v>11</v>
      </c>
      <c r="GX336" s="400">
        <f t="shared" ref="GX336" si="930">ROUNDUP(GX337/12,0)</f>
        <v>11</v>
      </c>
      <c r="GY336" s="400">
        <f t="shared" ref="GY336" si="931">ROUNDUP(GY337/12,0)</f>
        <v>11</v>
      </c>
      <c r="GZ336" s="400">
        <f t="shared" ref="GZ336" si="932">ROUNDUP(GZ337/12,0)</f>
        <v>11</v>
      </c>
      <c r="HA336" s="400">
        <f t="shared" ref="HA336" si="933">ROUNDUP(HA337/12,0)</f>
        <v>11</v>
      </c>
      <c r="HB336" s="400">
        <f t="shared" ref="HB336" si="934">ROUNDUP(HB337/12,0)</f>
        <v>11</v>
      </c>
      <c r="HC336" s="400">
        <f t="shared" ref="HC336" si="935">ROUNDUP(HC337/12,0)</f>
        <v>12</v>
      </c>
      <c r="HD336" s="400">
        <f t="shared" ref="HD336" si="936">ROUNDUP(HD337/12,0)</f>
        <v>12</v>
      </c>
      <c r="HE336" s="400">
        <f t="shared" ref="HE336" si="937">ROUNDUP(HE337/12,0)</f>
        <v>12</v>
      </c>
      <c r="HF336" s="400">
        <f t="shared" ref="HF336" si="938">ROUNDUP(HF337/12,0)</f>
        <v>12</v>
      </c>
      <c r="HG336" s="400">
        <f t="shared" ref="HG336" si="939">ROUNDUP(HG337/12,0)</f>
        <v>12</v>
      </c>
      <c r="HH336" s="400">
        <f t="shared" ref="HH336" si="940">ROUNDUP(HH337/12,0)</f>
        <v>12</v>
      </c>
      <c r="HI336" s="400">
        <f t="shared" ref="HI336" si="941">ROUNDUP(HI337/12,0)</f>
        <v>12</v>
      </c>
      <c r="HJ336" s="400">
        <f t="shared" ref="HJ336" si="942">ROUNDUP(HJ337/12,0)</f>
        <v>12</v>
      </c>
      <c r="HK336" s="400">
        <f t="shared" ref="HK336" si="943">ROUNDUP(HK337/12,0)</f>
        <v>12</v>
      </c>
      <c r="HL336" s="400">
        <f t="shared" ref="HL336" si="944">ROUNDUP(HL337/12,0)</f>
        <v>12</v>
      </c>
      <c r="HM336" s="400">
        <f t="shared" ref="HM336" si="945">ROUNDUP(HM337/12,0)</f>
        <v>12</v>
      </c>
      <c r="HN336" s="400">
        <f t="shared" ref="HN336" si="946">ROUNDUP(HN337/12,0)</f>
        <v>12</v>
      </c>
      <c r="HO336" s="400">
        <f t="shared" ref="HO336" si="947">ROUNDUP(HO337/12,0)</f>
        <v>13</v>
      </c>
      <c r="HP336" s="400">
        <f t="shared" ref="HP336" si="948">ROUNDUP(HP337/12,0)</f>
        <v>13</v>
      </c>
      <c r="HQ336" s="400">
        <f t="shared" ref="HQ336" si="949">ROUNDUP(HQ337/12,0)</f>
        <v>13</v>
      </c>
      <c r="HR336" s="400">
        <f t="shared" ref="HR336" si="950">ROUNDUP(HR337/12,0)</f>
        <v>13</v>
      </c>
      <c r="HS336" s="400">
        <f t="shared" ref="HS336" si="951">ROUNDUP(HS337/12,0)</f>
        <v>13</v>
      </c>
      <c r="HT336" s="400">
        <f t="shared" ref="HT336" si="952">ROUNDUP(HT337/12,0)</f>
        <v>13</v>
      </c>
      <c r="HU336" s="400">
        <f t="shared" ref="HU336" si="953">ROUNDUP(HU337/12,0)</f>
        <v>13</v>
      </c>
      <c r="HV336" s="400">
        <f t="shared" ref="HV336" si="954">ROUNDUP(HV337/12,0)</f>
        <v>13</v>
      </c>
      <c r="HW336" s="400">
        <f t="shared" ref="HW336" si="955">ROUNDUP(HW337/12,0)</f>
        <v>13</v>
      </c>
      <c r="HX336" s="400">
        <f t="shared" ref="HX336" si="956">ROUNDUP(HX337/12,0)</f>
        <v>13</v>
      </c>
      <c r="HY336" s="400">
        <f t="shared" ref="HY336" si="957">ROUNDUP(HY337/12,0)</f>
        <v>13</v>
      </c>
      <c r="HZ336" s="400">
        <f t="shared" ref="HZ336" si="958">ROUNDUP(HZ337/12,0)</f>
        <v>13</v>
      </c>
      <c r="IA336" s="400">
        <f t="shared" ref="IA336" si="959">ROUNDUP(IA337/12,0)</f>
        <v>14</v>
      </c>
      <c r="IB336" s="400">
        <f t="shared" ref="IB336" si="960">ROUNDUP(IB337/12,0)</f>
        <v>14</v>
      </c>
      <c r="IC336" s="400">
        <f t="shared" ref="IC336" si="961">ROUNDUP(IC337/12,0)</f>
        <v>14</v>
      </c>
      <c r="ID336" s="400">
        <f t="shared" ref="ID336" si="962">ROUNDUP(ID337/12,0)</f>
        <v>14</v>
      </c>
      <c r="IE336" s="400">
        <f t="shared" ref="IE336" si="963">ROUNDUP(IE337/12,0)</f>
        <v>14</v>
      </c>
      <c r="IF336" s="400">
        <f t="shared" ref="IF336" si="964">ROUNDUP(IF337/12,0)</f>
        <v>14</v>
      </c>
      <c r="IG336" s="400">
        <f t="shared" ref="IG336" si="965">ROUNDUP(IG337/12,0)</f>
        <v>14</v>
      </c>
      <c r="IH336" s="400">
        <f t="shared" ref="IH336" si="966">ROUNDUP(IH337/12,0)</f>
        <v>14</v>
      </c>
      <c r="II336" s="400">
        <f t="shared" ref="II336" si="967">ROUNDUP(II337/12,0)</f>
        <v>14</v>
      </c>
      <c r="IJ336" s="400">
        <f t="shared" ref="IJ336" si="968">ROUNDUP(IJ337/12,0)</f>
        <v>14</v>
      </c>
      <c r="IK336" s="400">
        <f t="shared" ref="IK336" si="969">ROUNDUP(IK337/12,0)</f>
        <v>14</v>
      </c>
      <c r="IL336" s="400">
        <f t="shared" ref="IL336" si="970">ROUNDUP(IL337/12,0)</f>
        <v>14</v>
      </c>
      <c r="IM336" s="400">
        <f t="shared" ref="IM336" si="971">ROUNDUP(IM337/12,0)</f>
        <v>15</v>
      </c>
      <c r="IN336" s="400">
        <f t="shared" ref="IN336" si="972">ROUNDUP(IN337/12,0)</f>
        <v>15</v>
      </c>
      <c r="IO336" s="400">
        <f t="shared" ref="IO336" si="973">ROUNDUP(IO337/12,0)</f>
        <v>15</v>
      </c>
      <c r="IP336" s="400">
        <f t="shared" ref="IP336" si="974">ROUNDUP(IP337/12,0)</f>
        <v>15</v>
      </c>
      <c r="IQ336" s="400">
        <f t="shared" ref="IQ336" si="975">ROUNDUP(IQ337/12,0)</f>
        <v>15</v>
      </c>
      <c r="IR336" s="400">
        <f t="shared" ref="IR336" si="976">ROUNDUP(IR337/12,0)</f>
        <v>15</v>
      </c>
      <c r="IS336" s="400">
        <f t="shared" ref="IS336" si="977">ROUNDUP(IS337/12,0)</f>
        <v>15</v>
      </c>
      <c r="IT336" s="400">
        <f t="shared" ref="IT336" si="978">ROUNDUP(IT337/12,0)</f>
        <v>15</v>
      </c>
      <c r="IU336" s="400">
        <f t="shared" ref="IU336" si="979">ROUNDUP(IU337/12,0)</f>
        <v>15</v>
      </c>
      <c r="IV336" s="400">
        <f t="shared" ref="IV336" si="980">ROUNDUP(IV337/12,0)</f>
        <v>15</v>
      </c>
      <c r="IW336" s="400">
        <f t="shared" ref="IW336" si="981">ROUNDUP(IW337/12,0)</f>
        <v>15</v>
      </c>
      <c r="IX336" s="400">
        <f t="shared" ref="IX336" si="982">ROUNDUP(IX337/12,0)</f>
        <v>15</v>
      </c>
      <c r="IY336" s="400">
        <f t="shared" ref="IY336" si="983">ROUNDUP(IY337/12,0)</f>
        <v>16</v>
      </c>
      <c r="IZ336" s="400">
        <f t="shared" ref="IZ336" si="984">ROUNDUP(IZ337/12,0)</f>
        <v>16</v>
      </c>
      <c r="JA336" s="400">
        <f t="shared" ref="JA336" si="985">ROUNDUP(JA337/12,0)</f>
        <v>16</v>
      </c>
      <c r="JB336" s="400">
        <f t="shared" ref="JB336" si="986">ROUNDUP(JB337/12,0)</f>
        <v>16</v>
      </c>
      <c r="JC336" s="400">
        <f t="shared" ref="JC336" si="987">ROUNDUP(JC337/12,0)</f>
        <v>16</v>
      </c>
      <c r="JD336" s="400">
        <f t="shared" ref="JD336" si="988">ROUNDUP(JD337/12,0)</f>
        <v>16</v>
      </c>
      <c r="JE336" s="400">
        <f t="shared" ref="JE336" si="989">ROUNDUP(JE337/12,0)</f>
        <v>16</v>
      </c>
      <c r="JF336" s="400">
        <f t="shared" ref="JF336" si="990">ROUNDUP(JF337/12,0)</f>
        <v>16</v>
      </c>
      <c r="JG336" s="400">
        <f t="shared" ref="JG336" si="991">ROUNDUP(JG337/12,0)</f>
        <v>16</v>
      </c>
      <c r="JH336" s="400">
        <f t="shared" ref="JH336" si="992">ROUNDUP(JH337/12,0)</f>
        <v>16</v>
      </c>
      <c r="JI336" s="400">
        <f t="shared" ref="JI336" si="993">ROUNDUP(JI337/12,0)</f>
        <v>16</v>
      </c>
      <c r="JJ336" s="400">
        <f t="shared" ref="JJ336" si="994">ROUNDUP(JJ337/12,0)</f>
        <v>16</v>
      </c>
      <c r="JK336" s="400">
        <f t="shared" ref="JK336" si="995">ROUNDUP(JK337/12,0)</f>
        <v>17</v>
      </c>
      <c r="JL336" s="400">
        <f t="shared" ref="JL336" si="996">ROUNDUP(JL337/12,0)</f>
        <v>17</v>
      </c>
      <c r="JM336" s="400">
        <f t="shared" ref="JM336" si="997">ROUNDUP(JM337/12,0)</f>
        <v>17</v>
      </c>
      <c r="JN336" s="400">
        <f t="shared" ref="JN336" si="998">ROUNDUP(JN337/12,0)</f>
        <v>17</v>
      </c>
      <c r="JO336" s="400">
        <f t="shared" ref="JO336" si="999">ROUNDUP(JO337/12,0)</f>
        <v>17</v>
      </c>
      <c r="JP336" s="400">
        <f t="shared" ref="JP336" si="1000">ROUNDUP(JP337/12,0)</f>
        <v>17</v>
      </c>
      <c r="JQ336" s="400">
        <f t="shared" ref="JQ336" si="1001">ROUNDUP(JQ337/12,0)</f>
        <v>17</v>
      </c>
      <c r="JR336" s="400">
        <f t="shared" ref="JR336" si="1002">ROUNDUP(JR337/12,0)</f>
        <v>17</v>
      </c>
      <c r="JS336" s="400">
        <f t="shared" ref="JS336" si="1003">ROUNDUP(JS337/12,0)</f>
        <v>17</v>
      </c>
      <c r="JT336" s="400">
        <f t="shared" ref="JT336" si="1004">ROUNDUP(JT337/12,0)</f>
        <v>17</v>
      </c>
      <c r="JU336" s="400">
        <f t="shared" ref="JU336" si="1005">ROUNDUP(JU337/12,0)</f>
        <v>17</v>
      </c>
      <c r="JV336" s="400">
        <f t="shared" ref="JV336" si="1006">ROUNDUP(JV337/12,0)</f>
        <v>17</v>
      </c>
      <c r="JW336" s="400">
        <f t="shared" ref="JW336" si="1007">ROUNDUP(JW337/12,0)</f>
        <v>18</v>
      </c>
      <c r="JX336" s="400">
        <f t="shared" ref="JX336" si="1008">ROUNDUP(JX337/12,0)</f>
        <v>18</v>
      </c>
      <c r="JY336" s="400">
        <f t="shared" ref="JY336" si="1009">ROUNDUP(JY337/12,0)</f>
        <v>18</v>
      </c>
      <c r="JZ336" s="400">
        <f t="shared" ref="JZ336" si="1010">ROUNDUP(JZ337/12,0)</f>
        <v>18</v>
      </c>
      <c r="KA336" s="400">
        <f t="shared" ref="KA336" si="1011">ROUNDUP(KA337/12,0)</f>
        <v>18</v>
      </c>
      <c r="KB336" s="400">
        <f t="shared" ref="KB336" si="1012">ROUNDUP(KB337/12,0)</f>
        <v>18</v>
      </c>
      <c r="KC336" s="400">
        <f t="shared" ref="KC336" si="1013">ROUNDUP(KC337/12,0)</f>
        <v>18</v>
      </c>
      <c r="KD336" s="400">
        <f t="shared" ref="KD336" si="1014">ROUNDUP(KD337/12,0)</f>
        <v>18</v>
      </c>
      <c r="KE336" s="400">
        <f t="shared" ref="KE336" si="1015">ROUNDUP(KE337/12,0)</f>
        <v>18</v>
      </c>
      <c r="KF336" s="400">
        <f t="shared" ref="KF336" si="1016">ROUNDUP(KF337/12,0)</f>
        <v>18</v>
      </c>
      <c r="KG336" s="400">
        <f t="shared" ref="KG336" si="1017">ROUNDUP(KG337/12,0)</f>
        <v>18</v>
      </c>
      <c r="KH336" s="400">
        <f t="shared" ref="KH336" si="1018">ROUNDUP(KH337/12,0)</f>
        <v>18</v>
      </c>
      <c r="KI336" s="400">
        <f t="shared" ref="KI336" si="1019">ROUNDUP(KI337/12,0)</f>
        <v>19</v>
      </c>
      <c r="KJ336" s="400">
        <f t="shared" ref="KJ336" si="1020">ROUNDUP(KJ337/12,0)</f>
        <v>19</v>
      </c>
      <c r="KK336" s="400">
        <f t="shared" ref="KK336" si="1021">ROUNDUP(KK337/12,0)</f>
        <v>19</v>
      </c>
      <c r="KL336" s="400">
        <f t="shared" ref="KL336" si="1022">ROUNDUP(KL337/12,0)</f>
        <v>19</v>
      </c>
      <c r="KM336" s="400">
        <f t="shared" ref="KM336" si="1023">ROUNDUP(KM337/12,0)</f>
        <v>19</v>
      </c>
      <c r="KN336" s="400">
        <f t="shared" ref="KN336" si="1024">ROUNDUP(KN337/12,0)</f>
        <v>19</v>
      </c>
      <c r="KO336" s="400">
        <f t="shared" ref="KO336" si="1025">ROUNDUP(KO337/12,0)</f>
        <v>19</v>
      </c>
      <c r="KP336" s="400">
        <f t="shared" ref="KP336" si="1026">ROUNDUP(KP337/12,0)</f>
        <v>19</v>
      </c>
      <c r="KQ336" s="400">
        <f t="shared" ref="KQ336" si="1027">ROUNDUP(KQ337/12,0)</f>
        <v>19</v>
      </c>
      <c r="KR336" s="400">
        <f t="shared" ref="KR336" si="1028">ROUNDUP(KR337/12,0)</f>
        <v>19</v>
      </c>
      <c r="KS336" s="400">
        <f t="shared" ref="KS336" si="1029">ROUNDUP(KS337/12,0)</f>
        <v>19</v>
      </c>
      <c r="KT336" s="400">
        <f t="shared" ref="KT336" si="1030">ROUNDUP(KT337/12,0)</f>
        <v>19</v>
      </c>
      <c r="KU336" s="400">
        <f t="shared" ref="KU336" si="1031">ROUNDUP(KU337/12,0)</f>
        <v>20</v>
      </c>
      <c r="KV336" s="400">
        <f t="shared" ref="KV336" si="1032">ROUNDUP(KV337/12,0)</f>
        <v>20</v>
      </c>
      <c r="KW336" s="400">
        <f t="shared" ref="KW336" si="1033">ROUNDUP(KW337/12,0)</f>
        <v>20</v>
      </c>
      <c r="KX336" s="400">
        <f t="shared" ref="KX336" si="1034">ROUNDUP(KX337/12,0)</f>
        <v>20</v>
      </c>
      <c r="KY336" s="400">
        <f t="shared" ref="KY336" si="1035">ROUNDUP(KY337/12,0)</f>
        <v>20</v>
      </c>
      <c r="KZ336" s="400">
        <f t="shared" ref="KZ336" si="1036">ROUNDUP(KZ337/12,0)</f>
        <v>20</v>
      </c>
      <c r="LA336" s="400">
        <f t="shared" ref="LA336" si="1037">ROUNDUP(LA337/12,0)</f>
        <v>20</v>
      </c>
      <c r="LB336" s="400">
        <f t="shared" ref="LB336" si="1038">ROUNDUP(LB337/12,0)</f>
        <v>20</v>
      </c>
      <c r="LC336" s="400">
        <f t="shared" ref="LC336" si="1039">ROUNDUP(LC337/12,0)</f>
        <v>20</v>
      </c>
      <c r="LD336" s="400">
        <f t="shared" ref="LD336" si="1040">ROUNDUP(LD337/12,0)</f>
        <v>20</v>
      </c>
      <c r="LE336" s="400">
        <f t="shared" ref="LE336" si="1041">ROUNDUP(LE337/12,0)</f>
        <v>20</v>
      </c>
    </row>
    <row r="337" spans="2:317">
      <c r="E337" s="399">
        <f t="shared" ref="E337:BP337" si="1042">IF(E338&lt;Opening,0,IF(E338=Opening,1,D337+1))</f>
        <v>0</v>
      </c>
      <c r="F337" s="399">
        <f t="shared" si="1042"/>
        <v>0</v>
      </c>
      <c r="G337" s="399">
        <f t="shared" si="1042"/>
        <v>0</v>
      </c>
      <c r="H337" s="399">
        <f t="shared" si="1042"/>
        <v>0</v>
      </c>
      <c r="I337" s="399">
        <f t="shared" si="1042"/>
        <v>0</v>
      </c>
      <c r="J337" s="399">
        <f t="shared" si="1042"/>
        <v>0</v>
      </c>
      <c r="K337" s="399">
        <f t="shared" si="1042"/>
        <v>0</v>
      </c>
      <c r="L337" s="399">
        <f t="shared" si="1042"/>
        <v>0</v>
      </c>
      <c r="M337" s="399">
        <f t="shared" si="1042"/>
        <v>0</v>
      </c>
      <c r="N337" s="399">
        <f t="shared" si="1042"/>
        <v>0</v>
      </c>
      <c r="O337" s="399">
        <f t="shared" si="1042"/>
        <v>0</v>
      </c>
      <c r="P337" s="399">
        <f t="shared" si="1042"/>
        <v>0</v>
      </c>
      <c r="Q337" s="399">
        <f t="shared" si="1042"/>
        <v>0</v>
      </c>
      <c r="R337" s="399">
        <f t="shared" si="1042"/>
        <v>0</v>
      </c>
      <c r="S337" s="399">
        <f t="shared" si="1042"/>
        <v>0</v>
      </c>
      <c r="T337" s="399">
        <f t="shared" si="1042"/>
        <v>0</v>
      </c>
      <c r="U337" s="399">
        <f t="shared" si="1042"/>
        <v>0</v>
      </c>
      <c r="V337" s="399">
        <f t="shared" si="1042"/>
        <v>0</v>
      </c>
      <c r="W337" s="399">
        <f t="shared" si="1042"/>
        <v>0</v>
      </c>
      <c r="X337" s="399">
        <f t="shared" si="1042"/>
        <v>0</v>
      </c>
      <c r="Y337" s="399">
        <f t="shared" si="1042"/>
        <v>0</v>
      </c>
      <c r="Z337" s="399">
        <f t="shared" si="1042"/>
        <v>0</v>
      </c>
      <c r="AA337" s="399">
        <f t="shared" si="1042"/>
        <v>0</v>
      </c>
      <c r="AB337" s="399">
        <f t="shared" si="1042"/>
        <v>0</v>
      </c>
      <c r="AC337" s="399">
        <f t="shared" si="1042"/>
        <v>0</v>
      </c>
      <c r="AD337" s="399">
        <f t="shared" si="1042"/>
        <v>0</v>
      </c>
      <c r="AE337" s="399">
        <f t="shared" si="1042"/>
        <v>0</v>
      </c>
      <c r="AF337" s="399">
        <f t="shared" si="1042"/>
        <v>0</v>
      </c>
      <c r="AG337" s="399">
        <f t="shared" si="1042"/>
        <v>0</v>
      </c>
      <c r="AH337" s="399">
        <f t="shared" si="1042"/>
        <v>0</v>
      </c>
      <c r="AI337" s="399">
        <f t="shared" si="1042"/>
        <v>0</v>
      </c>
      <c r="AJ337" s="399">
        <f t="shared" si="1042"/>
        <v>0</v>
      </c>
      <c r="AK337" s="399">
        <f t="shared" si="1042"/>
        <v>0</v>
      </c>
      <c r="AL337" s="399">
        <f t="shared" si="1042"/>
        <v>0</v>
      </c>
      <c r="AM337" s="399">
        <f t="shared" si="1042"/>
        <v>0</v>
      </c>
      <c r="AN337" s="399">
        <f t="shared" si="1042"/>
        <v>0</v>
      </c>
      <c r="AO337" s="399">
        <f t="shared" si="1042"/>
        <v>0</v>
      </c>
      <c r="AP337" s="399">
        <f t="shared" si="1042"/>
        <v>0</v>
      </c>
      <c r="AQ337" s="399">
        <f t="shared" si="1042"/>
        <v>0</v>
      </c>
      <c r="AR337" s="399">
        <f t="shared" si="1042"/>
        <v>0</v>
      </c>
      <c r="AS337" s="399">
        <f t="shared" si="1042"/>
        <v>0</v>
      </c>
      <c r="AT337" s="399">
        <f t="shared" si="1042"/>
        <v>0</v>
      </c>
      <c r="AU337" s="399">
        <f t="shared" si="1042"/>
        <v>0</v>
      </c>
      <c r="AV337" s="399">
        <f t="shared" si="1042"/>
        <v>0</v>
      </c>
      <c r="AW337" s="399">
        <f t="shared" si="1042"/>
        <v>0</v>
      </c>
      <c r="AX337" s="399">
        <f t="shared" si="1042"/>
        <v>0</v>
      </c>
      <c r="AY337" s="399">
        <f t="shared" si="1042"/>
        <v>0</v>
      </c>
      <c r="AZ337" s="399">
        <f t="shared" si="1042"/>
        <v>0</v>
      </c>
      <c r="BA337" s="399">
        <f t="shared" si="1042"/>
        <v>0</v>
      </c>
      <c r="BB337" s="399">
        <f t="shared" si="1042"/>
        <v>0</v>
      </c>
      <c r="BC337" s="399">
        <f t="shared" si="1042"/>
        <v>0</v>
      </c>
      <c r="BD337" s="399">
        <f t="shared" si="1042"/>
        <v>0</v>
      </c>
      <c r="BE337" s="399">
        <f t="shared" si="1042"/>
        <v>0</v>
      </c>
      <c r="BF337" s="399">
        <f t="shared" si="1042"/>
        <v>0</v>
      </c>
      <c r="BG337" s="399">
        <f t="shared" si="1042"/>
        <v>0</v>
      </c>
      <c r="BH337" s="399">
        <f t="shared" si="1042"/>
        <v>0</v>
      </c>
      <c r="BI337" s="399">
        <f t="shared" si="1042"/>
        <v>0</v>
      </c>
      <c r="BJ337" s="399">
        <f t="shared" si="1042"/>
        <v>0</v>
      </c>
      <c r="BK337" s="399">
        <f t="shared" si="1042"/>
        <v>0</v>
      </c>
      <c r="BL337" s="399">
        <f t="shared" si="1042"/>
        <v>0</v>
      </c>
      <c r="BM337" s="399">
        <f t="shared" si="1042"/>
        <v>0</v>
      </c>
      <c r="BN337" s="399">
        <f t="shared" si="1042"/>
        <v>0</v>
      </c>
      <c r="BO337" s="399">
        <f t="shared" si="1042"/>
        <v>0</v>
      </c>
      <c r="BP337" s="399">
        <f t="shared" si="1042"/>
        <v>0</v>
      </c>
      <c r="BQ337" s="399">
        <f t="shared" ref="BQ337:EB337" si="1043">IF(BQ338&lt;Opening,0,IF(BQ338=Opening,1,BP337+1))</f>
        <v>0</v>
      </c>
      <c r="BR337" s="399">
        <f t="shared" si="1043"/>
        <v>0</v>
      </c>
      <c r="BS337" s="399">
        <f t="shared" si="1043"/>
        <v>0</v>
      </c>
      <c r="BT337" s="399">
        <f t="shared" si="1043"/>
        <v>0</v>
      </c>
      <c r="BU337" s="399">
        <f t="shared" si="1043"/>
        <v>0</v>
      </c>
      <c r="BV337" s="399">
        <f t="shared" si="1043"/>
        <v>0</v>
      </c>
      <c r="BW337" s="399">
        <f t="shared" si="1043"/>
        <v>0</v>
      </c>
      <c r="BX337" s="399">
        <f t="shared" si="1043"/>
        <v>0</v>
      </c>
      <c r="BY337" s="399">
        <f t="shared" si="1043"/>
        <v>0</v>
      </c>
      <c r="BZ337" s="399">
        <f t="shared" si="1043"/>
        <v>0</v>
      </c>
      <c r="CA337" s="399">
        <f t="shared" si="1043"/>
        <v>1</v>
      </c>
      <c r="CB337" s="399">
        <f t="shared" si="1043"/>
        <v>2</v>
      </c>
      <c r="CC337" s="399">
        <f t="shared" si="1043"/>
        <v>3</v>
      </c>
      <c r="CD337" s="399">
        <f t="shared" si="1043"/>
        <v>4</v>
      </c>
      <c r="CE337" s="399">
        <f t="shared" si="1043"/>
        <v>5</v>
      </c>
      <c r="CF337" s="399">
        <f t="shared" si="1043"/>
        <v>6</v>
      </c>
      <c r="CG337" s="399">
        <f t="shared" si="1043"/>
        <v>7</v>
      </c>
      <c r="CH337" s="399">
        <f t="shared" si="1043"/>
        <v>8</v>
      </c>
      <c r="CI337" s="399">
        <f t="shared" si="1043"/>
        <v>9</v>
      </c>
      <c r="CJ337" s="399">
        <f t="shared" si="1043"/>
        <v>10</v>
      </c>
      <c r="CK337" s="399">
        <f t="shared" si="1043"/>
        <v>11</v>
      </c>
      <c r="CL337" s="399">
        <f t="shared" si="1043"/>
        <v>12</v>
      </c>
      <c r="CM337" s="399">
        <f t="shared" si="1043"/>
        <v>13</v>
      </c>
      <c r="CN337" s="399">
        <f t="shared" si="1043"/>
        <v>14</v>
      </c>
      <c r="CO337" s="399">
        <f t="shared" si="1043"/>
        <v>15</v>
      </c>
      <c r="CP337" s="399">
        <f t="shared" si="1043"/>
        <v>16</v>
      </c>
      <c r="CQ337" s="399">
        <f t="shared" si="1043"/>
        <v>17</v>
      </c>
      <c r="CR337" s="399">
        <f t="shared" si="1043"/>
        <v>18</v>
      </c>
      <c r="CS337" s="399">
        <f t="shared" si="1043"/>
        <v>19</v>
      </c>
      <c r="CT337" s="399">
        <f t="shared" si="1043"/>
        <v>20</v>
      </c>
      <c r="CU337" s="399">
        <f t="shared" si="1043"/>
        <v>21</v>
      </c>
      <c r="CV337" s="399">
        <f t="shared" si="1043"/>
        <v>22</v>
      </c>
      <c r="CW337" s="399">
        <f t="shared" si="1043"/>
        <v>23</v>
      </c>
      <c r="CX337" s="399">
        <f t="shared" si="1043"/>
        <v>24</v>
      </c>
      <c r="CY337" s="399">
        <f t="shared" si="1043"/>
        <v>25</v>
      </c>
      <c r="CZ337" s="399">
        <f t="shared" si="1043"/>
        <v>26</v>
      </c>
      <c r="DA337" s="399">
        <f t="shared" si="1043"/>
        <v>27</v>
      </c>
      <c r="DB337" s="399">
        <f t="shared" si="1043"/>
        <v>28</v>
      </c>
      <c r="DC337" s="399">
        <f t="shared" si="1043"/>
        <v>29</v>
      </c>
      <c r="DD337" s="399">
        <f t="shared" si="1043"/>
        <v>30</v>
      </c>
      <c r="DE337" s="399">
        <f t="shared" si="1043"/>
        <v>31</v>
      </c>
      <c r="DF337" s="399">
        <f t="shared" si="1043"/>
        <v>32</v>
      </c>
      <c r="DG337" s="399">
        <f t="shared" si="1043"/>
        <v>33</v>
      </c>
      <c r="DH337" s="399">
        <f t="shared" si="1043"/>
        <v>34</v>
      </c>
      <c r="DI337" s="399">
        <f t="shared" si="1043"/>
        <v>35</v>
      </c>
      <c r="DJ337" s="399">
        <f t="shared" si="1043"/>
        <v>36</v>
      </c>
      <c r="DK337" s="399">
        <f t="shared" si="1043"/>
        <v>37</v>
      </c>
      <c r="DL337" s="399">
        <f t="shared" si="1043"/>
        <v>38</v>
      </c>
      <c r="DM337" s="399">
        <f t="shared" si="1043"/>
        <v>39</v>
      </c>
      <c r="DN337" s="399">
        <f t="shared" si="1043"/>
        <v>40</v>
      </c>
      <c r="DO337" s="399">
        <f t="shared" si="1043"/>
        <v>41</v>
      </c>
      <c r="DP337" s="399">
        <f t="shared" si="1043"/>
        <v>42</v>
      </c>
      <c r="DQ337" s="399">
        <f t="shared" si="1043"/>
        <v>43</v>
      </c>
      <c r="DR337" s="399">
        <f t="shared" si="1043"/>
        <v>44</v>
      </c>
      <c r="DS337" s="399">
        <f t="shared" si="1043"/>
        <v>45</v>
      </c>
      <c r="DT337" s="399">
        <f t="shared" si="1043"/>
        <v>46</v>
      </c>
      <c r="DU337" s="399">
        <f t="shared" si="1043"/>
        <v>47</v>
      </c>
      <c r="DV337" s="399">
        <f t="shared" si="1043"/>
        <v>48</v>
      </c>
      <c r="DW337" s="399">
        <f t="shared" si="1043"/>
        <v>49</v>
      </c>
      <c r="DX337" s="399">
        <f t="shared" si="1043"/>
        <v>50</v>
      </c>
      <c r="DY337" s="399">
        <f t="shared" si="1043"/>
        <v>51</v>
      </c>
      <c r="DZ337" s="399">
        <f t="shared" si="1043"/>
        <v>52</v>
      </c>
      <c r="EA337" s="399">
        <f t="shared" si="1043"/>
        <v>53</v>
      </c>
      <c r="EB337" s="399">
        <f t="shared" si="1043"/>
        <v>54</v>
      </c>
      <c r="EC337" s="399">
        <f t="shared" ref="EC337:GN337" si="1044">IF(EC338&lt;Opening,0,IF(EC338=Opening,1,EB337+1))</f>
        <v>55</v>
      </c>
      <c r="ED337" s="399">
        <f t="shared" si="1044"/>
        <v>56</v>
      </c>
      <c r="EE337" s="399">
        <f t="shared" si="1044"/>
        <v>57</v>
      </c>
      <c r="EF337" s="399">
        <f t="shared" si="1044"/>
        <v>58</v>
      </c>
      <c r="EG337" s="399">
        <f t="shared" si="1044"/>
        <v>59</v>
      </c>
      <c r="EH337" s="399">
        <f t="shared" si="1044"/>
        <v>60</v>
      </c>
      <c r="EI337" s="399">
        <f t="shared" si="1044"/>
        <v>61</v>
      </c>
      <c r="EJ337" s="399">
        <f t="shared" si="1044"/>
        <v>62</v>
      </c>
      <c r="EK337" s="399">
        <f t="shared" si="1044"/>
        <v>63</v>
      </c>
      <c r="EL337" s="399">
        <f t="shared" si="1044"/>
        <v>64</v>
      </c>
      <c r="EM337" s="399">
        <f t="shared" si="1044"/>
        <v>65</v>
      </c>
      <c r="EN337" s="399">
        <f t="shared" si="1044"/>
        <v>66</v>
      </c>
      <c r="EO337" s="399">
        <f t="shared" si="1044"/>
        <v>67</v>
      </c>
      <c r="EP337" s="399">
        <f t="shared" si="1044"/>
        <v>68</v>
      </c>
      <c r="EQ337" s="399">
        <f t="shared" si="1044"/>
        <v>69</v>
      </c>
      <c r="ER337" s="399">
        <f t="shared" si="1044"/>
        <v>70</v>
      </c>
      <c r="ES337" s="399">
        <f t="shared" si="1044"/>
        <v>71</v>
      </c>
      <c r="ET337" s="399">
        <f t="shared" si="1044"/>
        <v>72</v>
      </c>
      <c r="EU337" s="399">
        <f t="shared" si="1044"/>
        <v>73</v>
      </c>
      <c r="EV337" s="399">
        <f t="shared" si="1044"/>
        <v>74</v>
      </c>
      <c r="EW337" s="399">
        <f t="shared" si="1044"/>
        <v>75</v>
      </c>
      <c r="EX337" s="399">
        <f t="shared" si="1044"/>
        <v>76</v>
      </c>
      <c r="EY337" s="399">
        <f t="shared" si="1044"/>
        <v>77</v>
      </c>
      <c r="EZ337" s="399">
        <f t="shared" si="1044"/>
        <v>78</v>
      </c>
      <c r="FA337" s="399">
        <f t="shared" si="1044"/>
        <v>79</v>
      </c>
      <c r="FB337" s="399">
        <f t="shared" si="1044"/>
        <v>80</v>
      </c>
      <c r="FC337" s="399">
        <f t="shared" si="1044"/>
        <v>81</v>
      </c>
      <c r="FD337" s="399">
        <f t="shared" si="1044"/>
        <v>82</v>
      </c>
      <c r="FE337" s="399">
        <f t="shared" si="1044"/>
        <v>83</v>
      </c>
      <c r="FF337" s="399">
        <f t="shared" si="1044"/>
        <v>84</v>
      </c>
      <c r="FG337" s="399">
        <f t="shared" si="1044"/>
        <v>85</v>
      </c>
      <c r="FH337" s="399">
        <f t="shared" si="1044"/>
        <v>86</v>
      </c>
      <c r="FI337" s="399">
        <f t="shared" si="1044"/>
        <v>87</v>
      </c>
      <c r="FJ337" s="399">
        <f t="shared" si="1044"/>
        <v>88</v>
      </c>
      <c r="FK337" s="399">
        <f t="shared" si="1044"/>
        <v>89</v>
      </c>
      <c r="FL337" s="399">
        <f t="shared" si="1044"/>
        <v>90</v>
      </c>
      <c r="FM337" s="399">
        <f t="shared" si="1044"/>
        <v>91</v>
      </c>
      <c r="FN337" s="399">
        <f t="shared" si="1044"/>
        <v>92</v>
      </c>
      <c r="FO337" s="399">
        <f t="shared" si="1044"/>
        <v>93</v>
      </c>
      <c r="FP337" s="399">
        <f t="shared" si="1044"/>
        <v>94</v>
      </c>
      <c r="FQ337" s="399">
        <f t="shared" si="1044"/>
        <v>95</v>
      </c>
      <c r="FR337" s="399">
        <f t="shared" si="1044"/>
        <v>96</v>
      </c>
      <c r="FS337" s="399">
        <f t="shared" si="1044"/>
        <v>97</v>
      </c>
      <c r="FT337" s="399">
        <f t="shared" si="1044"/>
        <v>98</v>
      </c>
      <c r="FU337" s="399">
        <f t="shared" si="1044"/>
        <v>99</v>
      </c>
      <c r="FV337" s="399">
        <f t="shared" si="1044"/>
        <v>100</v>
      </c>
      <c r="FW337" s="399">
        <f t="shared" si="1044"/>
        <v>101</v>
      </c>
      <c r="FX337" s="399">
        <f t="shared" si="1044"/>
        <v>102</v>
      </c>
      <c r="FY337" s="399">
        <f t="shared" si="1044"/>
        <v>103</v>
      </c>
      <c r="FZ337" s="399">
        <f t="shared" si="1044"/>
        <v>104</v>
      </c>
      <c r="GA337" s="399">
        <f t="shared" si="1044"/>
        <v>105</v>
      </c>
      <c r="GB337" s="399">
        <f t="shared" si="1044"/>
        <v>106</v>
      </c>
      <c r="GC337" s="399">
        <f t="shared" si="1044"/>
        <v>107</v>
      </c>
      <c r="GD337" s="399">
        <f t="shared" si="1044"/>
        <v>108</v>
      </c>
      <c r="GE337" s="399">
        <f t="shared" si="1044"/>
        <v>109</v>
      </c>
      <c r="GF337" s="399">
        <f t="shared" si="1044"/>
        <v>110</v>
      </c>
      <c r="GG337" s="399">
        <f t="shared" si="1044"/>
        <v>111</v>
      </c>
      <c r="GH337" s="399">
        <f t="shared" si="1044"/>
        <v>112</v>
      </c>
      <c r="GI337" s="399">
        <f t="shared" si="1044"/>
        <v>113</v>
      </c>
      <c r="GJ337" s="399">
        <f t="shared" si="1044"/>
        <v>114</v>
      </c>
      <c r="GK337" s="399">
        <f t="shared" si="1044"/>
        <v>115</v>
      </c>
      <c r="GL337" s="399">
        <f t="shared" si="1044"/>
        <v>116</v>
      </c>
      <c r="GM337" s="399">
        <f t="shared" si="1044"/>
        <v>117</v>
      </c>
      <c r="GN337" s="399">
        <f t="shared" si="1044"/>
        <v>118</v>
      </c>
      <c r="GO337" s="399">
        <f t="shared" ref="GO337:IZ337" si="1045">IF(GO338&lt;Opening,0,IF(GO338=Opening,1,GN337+1))</f>
        <v>119</v>
      </c>
      <c r="GP337" s="399">
        <f t="shared" si="1045"/>
        <v>120</v>
      </c>
      <c r="GQ337" s="399">
        <f t="shared" si="1045"/>
        <v>121</v>
      </c>
      <c r="GR337" s="399">
        <f t="shared" si="1045"/>
        <v>122</v>
      </c>
      <c r="GS337" s="399">
        <f t="shared" si="1045"/>
        <v>123</v>
      </c>
      <c r="GT337" s="399">
        <f t="shared" si="1045"/>
        <v>124</v>
      </c>
      <c r="GU337" s="399">
        <f t="shared" si="1045"/>
        <v>125</v>
      </c>
      <c r="GV337" s="399">
        <f t="shared" si="1045"/>
        <v>126</v>
      </c>
      <c r="GW337" s="399">
        <f t="shared" si="1045"/>
        <v>127</v>
      </c>
      <c r="GX337" s="399">
        <f t="shared" si="1045"/>
        <v>128</v>
      </c>
      <c r="GY337" s="399">
        <f t="shared" si="1045"/>
        <v>129</v>
      </c>
      <c r="GZ337" s="399">
        <f t="shared" si="1045"/>
        <v>130</v>
      </c>
      <c r="HA337" s="399">
        <f t="shared" si="1045"/>
        <v>131</v>
      </c>
      <c r="HB337" s="399">
        <f t="shared" si="1045"/>
        <v>132</v>
      </c>
      <c r="HC337" s="399">
        <f t="shared" si="1045"/>
        <v>133</v>
      </c>
      <c r="HD337" s="399">
        <f t="shared" si="1045"/>
        <v>134</v>
      </c>
      <c r="HE337" s="399">
        <f t="shared" si="1045"/>
        <v>135</v>
      </c>
      <c r="HF337" s="399">
        <f t="shared" si="1045"/>
        <v>136</v>
      </c>
      <c r="HG337" s="399">
        <f t="shared" si="1045"/>
        <v>137</v>
      </c>
      <c r="HH337" s="399">
        <f t="shared" si="1045"/>
        <v>138</v>
      </c>
      <c r="HI337" s="399">
        <f t="shared" si="1045"/>
        <v>139</v>
      </c>
      <c r="HJ337" s="399">
        <f t="shared" si="1045"/>
        <v>140</v>
      </c>
      <c r="HK337" s="399">
        <f t="shared" si="1045"/>
        <v>141</v>
      </c>
      <c r="HL337" s="399">
        <f t="shared" si="1045"/>
        <v>142</v>
      </c>
      <c r="HM337" s="399">
        <f t="shared" si="1045"/>
        <v>143</v>
      </c>
      <c r="HN337" s="399">
        <f t="shared" si="1045"/>
        <v>144</v>
      </c>
      <c r="HO337" s="399">
        <f t="shared" si="1045"/>
        <v>145</v>
      </c>
      <c r="HP337" s="399">
        <f t="shared" si="1045"/>
        <v>146</v>
      </c>
      <c r="HQ337" s="399">
        <f t="shared" si="1045"/>
        <v>147</v>
      </c>
      <c r="HR337" s="399">
        <f t="shared" si="1045"/>
        <v>148</v>
      </c>
      <c r="HS337" s="399">
        <f t="shared" si="1045"/>
        <v>149</v>
      </c>
      <c r="HT337" s="399">
        <f t="shared" si="1045"/>
        <v>150</v>
      </c>
      <c r="HU337" s="399">
        <f t="shared" si="1045"/>
        <v>151</v>
      </c>
      <c r="HV337" s="399">
        <f t="shared" si="1045"/>
        <v>152</v>
      </c>
      <c r="HW337" s="399">
        <f t="shared" si="1045"/>
        <v>153</v>
      </c>
      <c r="HX337" s="399">
        <f t="shared" si="1045"/>
        <v>154</v>
      </c>
      <c r="HY337" s="399">
        <f t="shared" si="1045"/>
        <v>155</v>
      </c>
      <c r="HZ337" s="399">
        <f t="shared" si="1045"/>
        <v>156</v>
      </c>
      <c r="IA337" s="399">
        <f t="shared" si="1045"/>
        <v>157</v>
      </c>
      <c r="IB337" s="399">
        <f t="shared" si="1045"/>
        <v>158</v>
      </c>
      <c r="IC337" s="399">
        <f t="shared" si="1045"/>
        <v>159</v>
      </c>
      <c r="ID337" s="399">
        <f t="shared" si="1045"/>
        <v>160</v>
      </c>
      <c r="IE337" s="399">
        <f t="shared" si="1045"/>
        <v>161</v>
      </c>
      <c r="IF337" s="399">
        <f t="shared" si="1045"/>
        <v>162</v>
      </c>
      <c r="IG337" s="399">
        <f t="shared" si="1045"/>
        <v>163</v>
      </c>
      <c r="IH337" s="399">
        <f t="shared" si="1045"/>
        <v>164</v>
      </c>
      <c r="II337" s="399">
        <f t="shared" si="1045"/>
        <v>165</v>
      </c>
      <c r="IJ337" s="399">
        <f t="shared" si="1045"/>
        <v>166</v>
      </c>
      <c r="IK337" s="399">
        <f t="shared" si="1045"/>
        <v>167</v>
      </c>
      <c r="IL337" s="399">
        <f t="shared" si="1045"/>
        <v>168</v>
      </c>
      <c r="IM337" s="399">
        <f t="shared" si="1045"/>
        <v>169</v>
      </c>
      <c r="IN337" s="399">
        <f t="shared" si="1045"/>
        <v>170</v>
      </c>
      <c r="IO337" s="399">
        <f t="shared" si="1045"/>
        <v>171</v>
      </c>
      <c r="IP337" s="399">
        <f t="shared" si="1045"/>
        <v>172</v>
      </c>
      <c r="IQ337" s="399">
        <f t="shared" si="1045"/>
        <v>173</v>
      </c>
      <c r="IR337" s="399">
        <f t="shared" si="1045"/>
        <v>174</v>
      </c>
      <c r="IS337" s="399">
        <f t="shared" si="1045"/>
        <v>175</v>
      </c>
      <c r="IT337" s="399">
        <f t="shared" si="1045"/>
        <v>176</v>
      </c>
      <c r="IU337" s="399">
        <f t="shared" si="1045"/>
        <v>177</v>
      </c>
      <c r="IV337" s="399">
        <f t="shared" si="1045"/>
        <v>178</v>
      </c>
      <c r="IW337" s="399">
        <f t="shared" si="1045"/>
        <v>179</v>
      </c>
      <c r="IX337" s="399">
        <f t="shared" si="1045"/>
        <v>180</v>
      </c>
      <c r="IY337" s="399">
        <f t="shared" si="1045"/>
        <v>181</v>
      </c>
      <c r="IZ337" s="399">
        <f t="shared" si="1045"/>
        <v>182</v>
      </c>
      <c r="JA337" s="399">
        <f t="shared" ref="JA337:LE337" si="1046">IF(JA338&lt;Opening,0,IF(JA338=Opening,1,IZ337+1))</f>
        <v>183</v>
      </c>
      <c r="JB337" s="399">
        <f t="shared" si="1046"/>
        <v>184</v>
      </c>
      <c r="JC337" s="399">
        <f t="shared" si="1046"/>
        <v>185</v>
      </c>
      <c r="JD337" s="399">
        <f t="shared" si="1046"/>
        <v>186</v>
      </c>
      <c r="JE337" s="399">
        <f t="shared" si="1046"/>
        <v>187</v>
      </c>
      <c r="JF337" s="399">
        <f t="shared" si="1046"/>
        <v>188</v>
      </c>
      <c r="JG337" s="399">
        <f t="shared" si="1046"/>
        <v>189</v>
      </c>
      <c r="JH337" s="399">
        <f t="shared" si="1046"/>
        <v>190</v>
      </c>
      <c r="JI337" s="399">
        <f t="shared" si="1046"/>
        <v>191</v>
      </c>
      <c r="JJ337" s="399">
        <f t="shared" si="1046"/>
        <v>192</v>
      </c>
      <c r="JK337" s="399">
        <f t="shared" si="1046"/>
        <v>193</v>
      </c>
      <c r="JL337" s="399">
        <f t="shared" si="1046"/>
        <v>194</v>
      </c>
      <c r="JM337" s="399">
        <f t="shared" si="1046"/>
        <v>195</v>
      </c>
      <c r="JN337" s="399">
        <f t="shared" si="1046"/>
        <v>196</v>
      </c>
      <c r="JO337" s="399">
        <f t="shared" si="1046"/>
        <v>197</v>
      </c>
      <c r="JP337" s="399">
        <f t="shared" si="1046"/>
        <v>198</v>
      </c>
      <c r="JQ337" s="399">
        <f t="shared" si="1046"/>
        <v>199</v>
      </c>
      <c r="JR337" s="399">
        <f t="shared" si="1046"/>
        <v>200</v>
      </c>
      <c r="JS337" s="399">
        <f t="shared" si="1046"/>
        <v>201</v>
      </c>
      <c r="JT337" s="399">
        <f t="shared" si="1046"/>
        <v>202</v>
      </c>
      <c r="JU337" s="399">
        <f t="shared" si="1046"/>
        <v>203</v>
      </c>
      <c r="JV337" s="399">
        <f t="shared" si="1046"/>
        <v>204</v>
      </c>
      <c r="JW337" s="399">
        <f t="shared" si="1046"/>
        <v>205</v>
      </c>
      <c r="JX337" s="399">
        <f t="shared" si="1046"/>
        <v>206</v>
      </c>
      <c r="JY337" s="399">
        <f t="shared" si="1046"/>
        <v>207</v>
      </c>
      <c r="JZ337" s="399">
        <f t="shared" si="1046"/>
        <v>208</v>
      </c>
      <c r="KA337" s="399">
        <f t="shared" si="1046"/>
        <v>209</v>
      </c>
      <c r="KB337" s="399">
        <f t="shared" si="1046"/>
        <v>210</v>
      </c>
      <c r="KC337" s="399">
        <f t="shared" si="1046"/>
        <v>211</v>
      </c>
      <c r="KD337" s="399">
        <f t="shared" si="1046"/>
        <v>212</v>
      </c>
      <c r="KE337" s="399">
        <f t="shared" si="1046"/>
        <v>213</v>
      </c>
      <c r="KF337" s="399">
        <f t="shared" si="1046"/>
        <v>214</v>
      </c>
      <c r="KG337" s="399">
        <f t="shared" si="1046"/>
        <v>215</v>
      </c>
      <c r="KH337" s="399">
        <f t="shared" si="1046"/>
        <v>216</v>
      </c>
      <c r="KI337" s="399">
        <f t="shared" si="1046"/>
        <v>217</v>
      </c>
      <c r="KJ337" s="399">
        <f t="shared" si="1046"/>
        <v>218</v>
      </c>
      <c r="KK337" s="399">
        <f t="shared" si="1046"/>
        <v>219</v>
      </c>
      <c r="KL337" s="399">
        <f t="shared" si="1046"/>
        <v>220</v>
      </c>
      <c r="KM337" s="399">
        <f t="shared" si="1046"/>
        <v>221</v>
      </c>
      <c r="KN337" s="399">
        <f t="shared" si="1046"/>
        <v>222</v>
      </c>
      <c r="KO337" s="399">
        <f t="shared" si="1046"/>
        <v>223</v>
      </c>
      <c r="KP337" s="399">
        <f t="shared" si="1046"/>
        <v>224</v>
      </c>
      <c r="KQ337" s="399">
        <f t="shared" si="1046"/>
        <v>225</v>
      </c>
      <c r="KR337" s="399">
        <f t="shared" si="1046"/>
        <v>226</v>
      </c>
      <c r="KS337" s="399">
        <f t="shared" si="1046"/>
        <v>227</v>
      </c>
      <c r="KT337" s="399">
        <f t="shared" si="1046"/>
        <v>228</v>
      </c>
      <c r="KU337" s="399">
        <f t="shared" si="1046"/>
        <v>229</v>
      </c>
      <c r="KV337" s="399">
        <f t="shared" si="1046"/>
        <v>230</v>
      </c>
      <c r="KW337" s="399">
        <f t="shared" si="1046"/>
        <v>231</v>
      </c>
      <c r="KX337" s="399">
        <f t="shared" si="1046"/>
        <v>232</v>
      </c>
      <c r="KY337" s="399">
        <f t="shared" si="1046"/>
        <v>233</v>
      </c>
      <c r="KZ337" s="399">
        <f t="shared" si="1046"/>
        <v>234</v>
      </c>
      <c r="LA337" s="399">
        <f t="shared" si="1046"/>
        <v>235</v>
      </c>
      <c r="LB337" s="399">
        <f t="shared" si="1046"/>
        <v>236</v>
      </c>
      <c r="LC337" s="399">
        <f t="shared" si="1046"/>
        <v>237</v>
      </c>
      <c r="LD337" s="399">
        <f t="shared" si="1046"/>
        <v>238</v>
      </c>
      <c r="LE337" s="399">
        <f t="shared" si="1046"/>
        <v>239</v>
      </c>
    </row>
    <row r="338" spans="2:317">
      <c r="E338" s="396">
        <f>Initial_Time</f>
        <v>42186</v>
      </c>
      <c r="F338" s="396">
        <f>EDATE(E338,1)</f>
        <v>42217</v>
      </c>
      <c r="G338" s="396">
        <f t="shared" ref="G338:BR338" si="1047">EDATE(F338,1)</f>
        <v>42248</v>
      </c>
      <c r="H338" s="396">
        <f t="shared" si="1047"/>
        <v>42278</v>
      </c>
      <c r="I338" s="396">
        <f t="shared" si="1047"/>
        <v>42309</v>
      </c>
      <c r="J338" s="396">
        <f t="shared" si="1047"/>
        <v>42339</v>
      </c>
      <c r="K338" s="396">
        <f t="shared" si="1047"/>
        <v>42370</v>
      </c>
      <c r="L338" s="396">
        <f t="shared" si="1047"/>
        <v>42401</v>
      </c>
      <c r="M338" s="396">
        <f t="shared" si="1047"/>
        <v>42430</v>
      </c>
      <c r="N338" s="396">
        <f t="shared" si="1047"/>
        <v>42461</v>
      </c>
      <c r="O338" s="396">
        <f t="shared" si="1047"/>
        <v>42491</v>
      </c>
      <c r="P338" s="396">
        <f t="shared" si="1047"/>
        <v>42522</v>
      </c>
      <c r="Q338" s="396">
        <f t="shared" si="1047"/>
        <v>42552</v>
      </c>
      <c r="R338" s="396">
        <f t="shared" si="1047"/>
        <v>42583</v>
      </c>
      <c r="S338" s="396">
        <f t="shared" si="1047"/>
        <v>42614</v>
      </c>
      <c r="T338" s="396">
        <f t="shared" si="1047"/>
        <v>42644</v>
      </c>
      <c r="U338" s="396">
        <f t="shared" si="1047"/>
        <v>42675</v>
      </c>
      <c r="V338" s="396">
        <f t="shared" si="1047"/>
        <v>42705</v>
      </c>
      <c r="W338" s="396">
        <f t="shared" si="1047"/>
        <v>42736</v>
      </c>
      <c r="X338" s="396">
        <f t="shared" si="1047"/>
        <v>42767</v>
      </c>
      <c r="Y338" s="396">
        <f t="shared" si="1047"/>
        <v>42795</v>
      </c>
      <c r="Z338" s="396">
        <f t="shared" si="1047"/>
        <v>42826</v>
      </c>
      <c r="AA338" s="396">
        <f t="shared" si="1047"/>
        <v>42856</v>
      </c>
      <c r="AB338" s="396">
        <f t="shared" si="1047"/>
        <v>42887</v>
      </c>
      <c r="AC338" s="396">
        <f t="shared" si="1047"/>
        <v>42917</v>
      </c>
      <c r="AD338" s="396">
        <f t="shared" si="1047"/>
        <v>42948</v>
      </c>
      <c r="AE338" s="396">
        <f t="shared" si="1047"/>
        <v>42979</v>
      </c>
      <c r="AF338" s="396">
        <f t="shared" si="1047"/>
        <v>43009</v>
      </c>
      <c r="AG338" s="396">
        <f t="shared" si="1047"/>
        <v>43040</v>
      </c>
      <c r="AH338" s="396">
        <f t="shared" si="1047"/>
        <v>43070</v>
      </c>
      <c r="AI338" s="396">
        <f t="shared" si="1047"/>
        <v>43101</v>
      </c>
      <c r="AJ338" s="396">
        <f t="shared" si="1047"/>
        <v>43132</v>
      </c>
      <c r="AK338" s="396">
        <f t="shared" si="1047"/>
        <v>43160</v>
      </c>
      <c r="AL338" s="396">
        <f t="shared" si="1047"/>
        <v>43191</v>
      </c>
      <c r="AM338" s="396">
        <f t="shared" si="1047"/>
        <v>43221</v>
      </c>
      <c r="AN338" s="396">
        <f t="shared" si="1047"/>
        <v>43252</v>
      </c>
      <c r="AO338" s="396">
        <f t="shared" si="1047"/>
        <v>43282</v>
      </c>
      <c r="AP338" s="396">
        <f t="shared" si="1047"/>
        <v>43313</v>
      </c>
      <c r="AQ338" s="396">
        <f t="shared" si="1047"/>
        <v>43344</v>
      </c>
      <c r="AR338" s="396">
        <f t="shared" si="1047"/>
        <v>43374</v>
      </c>
      <c r="AS338" s="396">
        <f t="shared" si="1047"/>
        <v>43405</v>
      </c>
      <c r="AT338" s="396">
        <f t="shared" si="1047"/>
        <v>43435</v>
      </c>
      <c r="AU338" s="396">
        <f t="shared" si="1047"/>
        <v>43466</v>
      </c>
      <c r="AV338" s="396">
        <f t="shared" si="1047"/>
        <v>43497</v>
      </c>
      <c r="AW338" s="396">
        <f t="shared" si="1047"/>
        <v>43525</v>
      </c>
      <c r="AX338" s="396">
        <f t="shared" si="1047"/>
        <v>43556</v>
      </c>
      <c r="AY338" s="396">
        <f t="shared" si="1047"/>
        <v>43586</v>
      </c>
      <c r="AZ338" s="396">
        <f t="shared" si="1047"/>
        <v>43617</v>
      </c>
      <c r="BA338" s="396">
        <f t="shared" si="1047"/>
        <v>43647</v>
      </c>
      <c r="BB338" s="396">
        <f t="shared" si="1047"/>
        <v>43678</v>
      </c>
      <c r="BC338" s="396">
        <f t="shared" si="1047"/>
        <v>43709</v>
      </c>
      <c r="BD338" s="396">
        <f t="shared" si="1047"/>
        <v>43739</v>
      </c>
      <c r="BE338" s="396">
        <f t="shared" si="1047"/>
        <v>43770</v>
      </c>
      <c r="BF338" s="396">
        <f t="shared" si="1047"/>
        <v>43800</v>
      </c>
      <c r="BG338" s="396">
        <f t="shared" si="1047"/>
        <v>43831</v>
      </c>
      <c r="BH338" s="396">
        <f t="shared" si="1047"/>
        <v>43862</v>
      </c>
      <c r="BI338" s="396">
        <f t="shared" si="1047"/>
        <v>43891</v>
      </c>
      <c r="BJ338" s="396">
        <f t="shared" si="1047"/>
        <v>43922</v>
      </c>
      <c r="BK338" s="396">
        <f t="shared" si="1047"/>
        <v>43952</v>
      </c>
      <c r="BL338" s="396">
        <f t="shared" si="1047"/>
        <v>43983</v>
      </c>
      <c r="BM338" s="396">
        <f t="shared" si="1047"/>
        <v>44013</v>
      </c>
      <c r="BN338" s="396">
        <f t="shared" si="1047"/>
        <v>44044</v>
      </c>
      <c r="BO338" s="396">
        <f t="shared" si="1047"/>
        <v>44075</v>
      </c>
      <c r="BP338" s="396">
        <f t="shared" si="1047"/>
        <v>44105</v>
      </c>
      <c r="BQ338" s="396">
        <f t="shared" si="1047"/>
        <v>44136</v>
      </c>
      <c r="BR338" s="396">
        <f t="shared" si="1047"/>
        <v>44166</v>
      </c>
      <c r="BS338" s="396">
        <f t="shared" ref="BS338:ED338" si="1048">EDATE(BR338,1)</f>
        <v>44197</v>
      </c>
      <c r="BT338" s="396">
        <f t="shared" si="1048"/>
        <v>44228</v>
      </c>
      <c r="BU338" s="396">
        <f t="shared" si="1048"/>
        <v>44256</v>
      </c>
      <c r="BV338" s="396">
        <f t="shared" si="1048"/>
        <v>44287</v>
      </c>
      <c r="BW338" s="396">
        <f t="shared" si="1048"/>
        <v>44317</v>
      </c>
      <c r="BX338" s="396">
        <f t="shared" si="1048"/>
        <v>44348</v>
      </c>
      <c r="BY338" s="396">
        <f t="shared" si="1048"/>
        <v>44378</v>
      </c>
      <c r="BZ338" s="396">
        <f t="shared" si="1048"/>
        <v>44409</v>
      </c>
      <c r="CA338" s="396">
        <f t="shared" si="1048"/>
        <v>44440</v>
      </c>
      <c r="CB338" s="396">
        <f t="shared" si="1048"/>
        <v>44470</v>
      </c>
      <c r="CC338" s="396">
        <f t="shared" si="1048"/>
        <v>44501</v>
      </c>
      <c r="CD338" s="396">
        <f t="shared" si="1048"/>
        <v>44531</v>
      </c>
      <c r="CE338" s="396">
        <f t="shared" si="1048"/>
        <v>44562</v>
      </c>
      <c r="CF338" s="396">
        <f t="shared" si="1048"/>
        <v>44593</v>
      </c>
      <c r="CG338" s="396">
        <f t="shared" si="1048"/>
        <v>44621</v>
      </c>
      <c r="CH338" s="396">
        <f t="shared" si="1048"/>
        <v>44652</v>
      </c>
      <c r="CI338" s="396">
        <f t="shared" si="1048"/>
        <v>44682</v>
      </c>
      <c r="CJ338" s="396">
        <f t="shared" si="1048"/>
        <v>44713</v>
      </c>
      <c r="CK338" s="396">
        <f t="shared" si="1048"/>
        <v>44743</v>
      </c>
      <c r="CL338" s="396">
        <f t="shared" si="1048"/>
        <v>44774</v>
      </c>
      <c r="CM338" s="396">
        <f t="shared" si="1048"/>
        <v>44805</v>
      </c>
      <c r="CN338" s="396">
        <f t="shared" si="1048"/>
        <v>44835</v>
      </c>
      <c r="CO338" s="396">
        <f t="shared" si="1048"/>
        <v>44866</v>
      </c>
      <c r="CP338" s="396">
        <f t="shared" si="1048"/>
        <v>44896</v>
      </c>
      <c r="CQ338" s="396">
        <f t="shared" si="1048"/>
        <v>44927</v>
      </c>
      <c r="CR338" s="396">
        <f t="shared" si="1048"/>
        <v>44958</v>
      </c>
      <c r="CS338" s="396">
        <f t="shared" si="1048"/>
        <v>44986</v>
      </c>
      <c r="CT338" s="396">
        <f t="shared" si="1048"/>
        <v>45017</v>
      </c>
      <c r="CU338" s="396">
        <f t="shared" si="1048"/>
        <v>45047</v>
      </c>
      <c r="CV338" s="396">
        <f t="shared" si="1048"/>
        <v>45078</v>
      </c>
      <c r="CW338" s="396">
        <f t="shared" si="1048"/>
        <v>45108</v>
      </c>
      <c r="CX338" s="396">
        <f t="shared" si="1048"/>
        <v>45139</v>
      </c>
      <c r="CY338" s="396">
        <f t="shared" si="1048"/>
        <v>45170</v>
      </c>
      <c r="CZ338" s="396">
        <f t="shared" si="1048"/>
        <v>45200</v>
      </c>
      <c r="DA338" s="396">
        <f t="shared" si="1048"/>
        <v>45231</v>
      </c>
      <c r="DB338" s="396">
        <f t="shared" si="1048"/>
        <v>45261</v>
      </c>
      <c r="DC338" s="396">
        <f t="shared" si="1048"/>
        <v>45292</v>
      </c>
      <c r="DD338" s="396">
        <f t="shared" si="1048"/>
        <v>45323</v>
      </c>
      <c r="DE338" s="396">
        <f t="shared" si="1048"/>
        <v>45352</v>
      </c>
      <c r="DF338" s="396">
        <f t="shared" si="1048"/>
        <v>45383</v>
      </c>
      <c r="DG338" s="396">
        <f t="shared" si="1048"/>
        <v>45413</v>
      </c>
      <c r="DH338" s="396">
        <f t="shared" si="1048"/>
        <v>45444</v>
      </c>
      <c r="DI338" s="396">
        <f t="shared" si="1048"/>
        <v>45474</v>
      </c>
      <c r="DJ338" s="396">
        <f t="shared" si="1048"/>
        <v>45505</v>
      </c>
      <c r="DK338" s="396">
        <f t="shared" si="1048"/>
        <v>45536</v>
      </c>
      <c r="DL338" s="396">
        <f t="shared" si="1048"/>
        <v>45566</v>
      </c>
      <c r="DM338" s="396">
        <f t="shared" si="1048"/>
        <v>45597</v>
      </c>
      <c r="DN338" s="396">
        <f t="shared" si="1048"/>
        <v>45627</v>
      </c>
      <c r="DO338" s="396">
        <f t="shared" si="1048"/>
        <v>45658</v>
      </c>
      <c r="DP338" s="396">
        <f t="shared" si="1048"/>
        <v>45689</v>
      </c>
      <c r="DQ338" s="396">
        <f t="shared" si="1048"/>
        <v>45717</v>
      </c>
      <c r="DR338" s="396">
        <f t="shared" si="1048"/>
        <v>45748</v>
      </c>
      <c r="DS338" s="396">
        <f t="shared" si="1048"/>
        <v>45778</v>
      </c>
      <c r="DT338" s="396">
        <f t="shared" si="1048"/>
        <v>45809</v>
      </c>
      <c r="DU338" s="396">
        <f t="shared" si="1048"/>
        <v>45839</v>
      </c>
      <c r="DV338" s="396">
        <f t="shared" si="1048"/>
        <v>45870</v>
      </c>
      <c r="DW338" s="396">
        <f t="shared" si="1048"/>
        <v>45901</v>
      </c>
      <c r="DX338" s="396">
        <f t="shared" si="1048"/>
        <v>45931</v>
      </c>
      <c r="DY338" s="396">
        <f t="shared" si="1048"/>
        <v>45962</v>
      </c>
      <c r="DZ338" s="396">
        <f t="shared" si="1048"/>
        <v>45992</v>
      </c>
      <c r="EA338" s="396">
        <f t="shared" si="1048"/>
        <v>46023</v>
      </c>
      <c r="EB338" s="396">
        <f t="shared" si="1048"/>
        <v>46054</v>
      </c>
      <c r="EC338" s="396">
        <f t="shared" si="1048"/>
        <v>46082</v>
      </c>
      <c r="ED338" s="396">
        <f t="shared" si="1048"/>
        <v>46113</v>
      </c>
      <c r="EE338" s="396">
        <f t="shared" ref="EE338:GP338" si="1049">EDATE(ED338,1)</f>
        <v>46143</v>
      </c>
      <c r="EF338" s="396">
        <f t="shared" si="1049"/>
        <v>46174</v>
      </c>
      <c r="EG338" s="396">
        <f t="shared" si="1049"/>
        <v>46204</v>
      </c>
      <c r="EH338" s="396">
        <f t="shared" si="1049"/>
        <v>46235</v>
      </c>
      <c r="EI338" s="396">
        <f t="shared" si="1049"/>
        <v>46266</v>
      </c>
      <c r="EJ338" s="396">
        <f t="shared" si="1049"/>
        <v>46296</v>
      </c>
      <c r="EK338" s="396">
        <f t="shared" si="1049"/>
        <v>46327</v>
      </c>
      <c r="EL338" s="396">
        <f t="shared" si="1049"/>
        <v>46357</v>
      </c>
      <c r="EM338" s="396">
        <f t="shared" si="1049"/>
        <v>46388</v>
      </c>
      <c r="EN338" s="396">
        <f t="shared" si="1049"/>
        <v>46419</v>
      </c>
      <c r="EO338" s="396">
        <f t="shared" si="1049"/>
        <v>46447</v>
      </c>
      <c r="EP338" s="396">
        <f t="shared" si="1049"/>
        <v>46478</v>
      </c>
      <c r="EQ338" s="396">
        <f t="shared" si="1049"/>
        <v>46508</v>
      </c>
      <c r="ER338" s="396">
        <f t="shared" si="1049"/>
        <v>46539</v>
      </c>
      <c r="ES338" s="396">
        <f t="shared" si="1049"/>
        <v>46569</v>
      </c>
      <c r="ET338" s="396">
        <f t="shared" si="1049"/>
        <v>46600</v>
      </c>
      <c r="EU338" s="396">
        <f t="shared" si="1049"/>
        <v>46631</v>
      </c>
      <c r="EV338" s="396">
        <f t="shared" si="1049"/>
        <v>46661</v>
      </c>
      <c r="EW338" s="396">
        <f t="shared" si="1049"/>
        <v>46692</v>
      </c>
      <c r="EX338" s="396">
        <f t="shared" si="1049"/>
        <v>46722</v>
      </c>
      <c r="EY338" s="396">
        <f t="shared" si="1049"/>
        <v>46753</v>
      </c>
      <c r="EZ338" s="396">
        <f t="shared" si="1049"/>
        <v>46784</v>
      </c>
      <c r="FA338" s="396">
        <f t="shared" si="1049"/>
        <v>46813</v>
      </c>
      <c r="FB338" s="396">
        <f t="shared" si="1049"/>
        <v>46844</v>
      </c>
      <c r="FC338" s="396">
        <f t="shared" si="1049"/>
        <v>46874</v>
      </c>
      <c r="FD338" s="396">
        <f t="shared" si="1049"/>
        <v>46905</v>
      </c>
      <c r="FE338" s="396">
        <f t="shared" si="1049"/>
        <v>46935</v>
      </c>
      <c r="FF338" s="396">
        <f t="shared" si="1049"/>
        <v>46966</v>
      </c>
      <c r="FG338" s="396">
        <f t="shared" si="1049"/>
        <v>46997</v>
      </c>
      <c r="FH338" s="396">
        <f t="shared" si="1049"/>
        <v>47027</v>
      </c>
      <c r="FI338" s="396">
        <f t="shared" si="1049"/>
        <v>47058</v>
      </c>
      <c r="FJ338" s="396">
        <f t="shared" si="1049"/>
        <v>47088</v>
      </c>
      <c r="FK338" s="396">
        <f t="shared" si="1049"/>
        <v>47119</v>
      </c>
      <c r="FL338" s="396">
        <f t="shared" si="1049"/>
        <v>47150</v>
      </c>
      <c r="FM338" s="396">
        <f t="shared" si="1049"/>
        <v>47178</v>
      </c>
      <c r="FN338" s="396">
        <f t="shared" si="1049"/>
        <v>47209</v>
      </c>
      <c r="FO338" s="396">
        <f t="shared" si="1049"/>
        <v>47239</v>
      </c>
      <c r="FP338" s="396">
        <f t="shared" si="1049"/>
        <v>47270</v>
      </c>
      <c r="FQ338" s="396">
        <f t="shared" si="1049"/>
        <v>47300</v>
      </c>
      <c r="FR338" s="396">
        <f t="shared" si="1049"/>
        <v>47331</v>
      </c>
      <c r="FS338" s="396">
        <f t="shared" si="1049"/>
        <v>47362</v>
      </c>
      <c r="FT338" s="396">
        <f t="shared" si="1049"/>
        <v>47392</v>
      </c>
      <c r="FU338" s="396">
        <f t="shared" si="1049"/>
        <v>47423</v>
      </c>
      <c r="FV338" s="396">
        <f t="shared" si="1049"/>
        <v>47453</v>
      </c>
      <c r="FW338" s="396">
        <f t="shared" si="1049"/>
        <v>47484</v>
      </c>
      <c r="FX338" s="396">
        <f t="shared" si="1049"/>
        <v>47515</v>
      </c>
      <c r="FY338" s="396">
        <f t="shared" si="1049"/>
        <v>47543</v>
      </c>
      <c r="FZ338" s="396">
        <f t="shared" si="1049"/>
        <v>47574</v>
      </c>
      <c r="GA338" s="396">
        <f t="shared" si="1049"/>
        <v>47604</v>
      </c>
      <c r="GB338" s="396">
        <f t="shared" si="1049"/>
        <v>47635</v>
      </c>
      <c r="GC338" s="396">
        <f t="shared" si="1049"/>
        <v>47665</v>
      </c>
      <c r="GD338" s="396">
        <f t="shared" si="1049"/>
        <v>47696</v>
      </c>
      <c r="GE338" s="396">
        <f t="shared" si="1049"/>
        <v>47727</v>
      </c>
      <c r="GF338" s="396">
        <f t="shared" si="1049"/>
        <v>47757</v>
      </c>
      <c r="GG338" s="396">
        <f t="shared" si="1049"/>
        <v>47788</v>
      </c>
      <c r="GH338" s="396">
        <f t="shared" si="1049"/>
        <v>47818</v>
      </c>
      <c r="GI338" s="396">
        <f t="shared" si="1049"/>
        <v>47849</v>
      </c>
      <c r="GJ338" s="396">
        <f t="shared" si="1049"/>
        <v>47880</v>
      </c>
      <c r="GK338" s="396">
        <f t="shared" si="1049"/>
        <v>47908</v>
      </c>
      <c r="GL338" s="396">
        <f t="shared" si="1049"/>
        <v>47939</v>
      </c>
      <c r="GM338" s="396">
        <f t="shared" si="1049"/>
        <v>47969</v>
      </c>
      <c r="GN338" s="396">
        <f t="shared" si="1049"/>
        <v>48000</v>
      </c>
      <c r="GO338" s="396">
        <f t="shared" si="1049"/>
        <v>48030</v>
      </c>
      <c r="GP338" s="396">
        <f t="shared" si="1049"/>
        <v>48061</v>
      </c>
      <c r="GQ338" s="396">
        <f t="shared" ref="GQ338:JB338" si="1050">EDATE(GP338,1)</f>
        <v>48092</v>
      </c>
      <c r="GR338" s="396">
        <f t="shared" si="1050"/>
        <v>48122</v>
      </c>
      <c r="GS338" s="396">
        <f t="shared" si="1050"/>
        <v>48153</v>
      </c>
      <c r="GT338" s="396">
        <f t="shared" si="1050"/>
        <v>48183</v>
      </c>
      <c r="GU338" s="396">
        <f t="shared" si="1050"/>
        <v>48214</v>
      </c>
      <c r="GV338" s="396">
        <f t="shared" si="1050"/>
        <v>48245</v>
      </c>
      <c r="GW338" s="396">
        <f t="shared" si="1050"/>
        <v>48274</v>
      </c>
      <c r="GX338" s="396">
        <f t="shared" si="1050"/>
        <v>48305</v>
      </c>
      <c r="GY338" s="396">
        <f t="shared" si="1050"/>
        <v>48335</v>
      </c>
      <c r="GZ338" s="396">
        <f t="shared" si="1050"/>
        <v>48366</v>
      </c>
      <c r="HA338" s="396">
        <f t="shared" si="1050"/>
        <v>48396</v>
      </c>
      <c r="HB338" s="396">
        <f t="shared" si="1050"/>
        <v>48427</v>
      </c>
      <c r="HC338" s="396">
        <f t="shared" si="1050"/>
        <v>48458</v>
      </c>
      <c r="HD338" s="396">
        <f t="shared" si="1050"/>
        <v>48488</v>
      </c>
      <c r="HE338" s="396">
        <f t="shared" si="1050"/>
        <v>48519</v>
      </c>
      <c r="HF338" s="396">
        <f t="shared" si="1050"/>
        <v>48549</v>
      </c>
      <c r="HG338" s="396">
        <f t="shared" si="1050"/>
        <v>48580</v>
      </c>
      <c r="HH338" s="396">
        <f t="shared" si="1050"/>
        <v>48611</v>
      </c>
      <c r="HI338" s="396">
        <f t="shared" si="1050"/>
        <v>48639</v>
      </c>
      <c r="HJ338" s="396">
        <f t="shared" si="1050"/>
        <v>48670</v>
      </c>
      <c r="HK338" s="396">
        <f t="shared" si="1050"/>
        <v>48700</v>
      </c>
      <c r="HL338" s="396">
        <f t="shared" si="1050"/>
        <v>48731</v>
      </c>
      <c r="HM338" s="396">
        <f t="shared" si="1050"/>
        <v>48761</v>
      </c>
      <c r="HN338" s="396">
        <f t="shared" si="1050"/>
        <v>48792</v>
      </c>
      <c r="HO338" s="396">
        <f t="shared" si="1050"/>
        <v>48823</v>
      </c>
      <c r="HP338" s="396">
        <f t="shared" si="1050"/>
        <v>48853</v>
      </c>
      <c r="HQ338" s="396">
        <f t="shared" si="1050"/>
        <v>48884</v>
      </c>
      <c r="HR338" s="396">
        <f t="shared" si="1050"/>
        <v>48914</v>
      </c>
      <c r="HS338" s="396">
        <f t="shared" si="1050"/>
        <v>48945</v>
      </c>
      <c r="HT338" s="396">
        <f t="shared" si="1050"/>
        <v>48976</v>
      </c>
      <c r="HU338" s="396">
        <f t="shared" si="1050"/>
        <v>49004</v>
      </c>
      <c r="HV338" s="396">
        <f t="shared" si="1050"/>
        <v>49035</v>
      </c>
      <c r="HW338" s="396">
        <f t="shared" si="1050"/>
        <v>49065</v>
      </c>
      <c r="HX338" s="396">
        <f t="shared" si="1050"/>
        <v>49096</v>
      </c>
      <c r="HY338" s="396">
        <f t="shared" si="1050"/>
        <v>49126</v>
      </c>
      <c r="HZ338" s="396">
        <f t="shared" si="1050"/>
        <v>49157</v>
      </c>
      <c r="IA338" s="396">
        <f t="shared" si="1050"/>
        <v>49188</v>
      </c>
      <c r="IB338" s="396">
        <f t="shared" si="1050"/>
        <v>49218</v>
      </c>
      <c r="IC338" s="396">
        <f t="shared" si="1050"/>
        <v>49249</v>
      </c>
      <c r="ID338" s="396">
        <f t="shared" si="1050"/>
        <v>49279</v>
      </c>
      <c r="IE338" s="396">
        <f t="shared" si="1050"/>
        <v>49310</v>
      </c>
      <c r="IF338" s="396">
        <f t="shared" si="1050"/>
        <v>49341</v>
      </c>
      <c r="IG338" s="396">
        <f t="shared" si="1050"/>
        <v>49369</v>
      </c>
      <c r="IH338" s="396">
        <f t="shared" si="1050"/>
        <v>49400</v>
      </c>
      <c r="II338" s="396">
        <f t="shared" si="1050"/>
        <v>49430</v>
      </c>
      <c r="IJ338" s="396">
        <f t="shared" si="1050"/>
        <v>49461</v>
      </c>
      <c r="IK338" s="396">
        <f t="shared" si="1050"/>
        <v>49491</v>
      </c>
      <c r="IL338" s="396">
        <f t="shared" si="1050"/>
        <v>49522</v>
      </c>
      <c r="IM338" s="396">
        <f t="shared" si="1050"/>
        <v>49553</v>
      </c>
      <c r="IN338" s="396">
        <f t="shared" si="1050"/>
        <v>49583</v>
      </c>
      <c r="IO338" s="396">
        <f t="shared" si="1050"/>
        <v>49614</v>
      </c>
      <c r="IP338" s="396">
        <f t="shared" si="1050"/>
        <v>49644</v>
      </c>
      <c r="IQ338" s="396">
        <f t="shared" si="1050"/>
        <v>49675</v>
      </c>
      <c r="IR338" s="396">
        <f t="shared" si="1050"/>
        <v>49706</v>
      </c>
      <c r="IS338" s="396">
        <f t="shared" si="1050"/>
        <v>49735</v>
      </c>
      <c r="IT338" s="396">
        <f t="shared" si="1050"/>
        <v>49766</v>
      </c>
      <c r="IU338" s="396">
        <f t="shared" si="1050"/>
        <v>49796</v>
      </c>
      <c r="IV338" s="396">
        <f t="shared" si="1050"/>
        <v>49827</v>
      </c>
      <c r="IW338" s="396">
        <f t="shared" si="1050"/>
        <v>49857</v>
      </c>
      <c r="IX338" s="396">
        <f t="shared" si="1050"/>
        <v>49888</v>
      </c>
      <c r="IY338" s="396">
        <f t="shared" si="1050"/>
        <v>49919</v>
      </c>
      <c r="IZ338" s="396">
        <f t="shared" si="1050"/>
        <v>49949</v>
      </c>
      <c r="JA338" s="396">
        <f t="shared" si="1050"/>
        <v>49980</v>
      </c>
      <c r="JB338" s="396">
        <f t="shared" si="1050"/>
        <v>50010</v>
      </c>
      <c r="JC338" s="396">
        <f t="shared" ref="JC338:LE338" si="1051">EDATE(JB338,1)</f>
        <v>50041</v>
      </c>
      <c r="JD338" s="396">
        <f t="shared" si="1051"/>
        <v>50072</v>
      </c>
      <c r="JE338" s="396">
        <f t="shared" si="1051"/>
        <v>50100</v>
      </c>
      <c r="JF338" s="396">
        <f t="shared" si="1051"/>
        <v>50131</v>
      </c>
      <c r="JG338" s="396">
        <f t="shared" si="1051"/>
        <v>50161</v>
      </c>
      <c r="JH338" s="396">
        <f t="shared" si="1051"/>
        <v>50192</v>
      </c>
      <c r="JI338" s="396">
        <f t="shared" si="1051"/>
        <v>50222</v>
      </c>
      <c r="JJ338" s="396">
        <f t="shared" si="1051"/>
        <v>50253</v>
      </c>
      <c r="JK338" s="396">
        <f t="shared" si="1051"/>
        <v>50284</v>
      </c>
      <c r="JL338" s="396">
        <f t="shared" si="1051"/>
        <v>50314</v>
      </c>
      <c r="JM338" s="396">
        <f t="shared" si="1051"/>
        <v>50345</v>
      </c>
      <c r="JN338" s="396">
        <f t="shared" si="1051"/>
        <v>50375</v>
      </c>
      <c r="JO338" s="396">
        <f t="shared" si="1051"/>
        <v>50406</v>
      </c>
      <c r="JP338" s="396">
        <f t="shared" si="1051"/>
        <v>50437</v>
      </c>
      <c r="JQ338" s="396">
        <f t="shared" si="1051"/>
        <v>50465</v>
      </c>
      <c r="JR338" s="396">
        <f t="shared" si="1051"/>
        <v>50496</v>
      </c>
      <c r="JS338" s="396">
        <f t="shared" si="1051"/>
        <v>50526</v>
      </c>
      <c r="JT338" s="396">
        <f t="shared" si="1051"/>
        <v>50557</v>
      </c>
      <c r="JU338" s="396">
        <f t="shared" si="1051"/>
        <v>50587</v>
      </c>
      <c r="JV338" s="396">
        <f t="shared" si="1051"/>
        <v>50618</v>
      </c>
      <c r="JW338" s="396">
        <f t="shared" si="1051"/>
        <v>50649</v>
      </c>
      <c r="JX338" s="396">
        <f t="shared" si="1051"/>
        <v>50679</v>
      </c>
      <c r="JY338" s="396">
        <f t="shared" si="1051"/>
        <v>50710</v>
      </c>
      <c r="JZ338" s="396">
        <f t="shared" si="1051"/>
        <v>50740</v>
      </c>
      <c r="KA338" s="396">
        <f t="shared" si="1051"/>
        <v>50771</v>
      </c>
      <c r="KB338" s="396">
        <f t="shared" si="1051"/>
        <v>50802</v>
      </c>
      <c r="KC338" s="396">
        <f t="shared" si="1051"/>
        <v>50830</v>
      </c>
      <c r="KD338" s="396">
        <f t="shared" si="1051"/>
        <v>50861</v>
      </c>
      <c r="KE338" s="396">
        <f t="shared" si="1051"/>
        <v>50891</v>
      </c>
      <c r="KF338" s="396">
        <f t="shared" si="1051"/>
        <v>50922</v>
      </c>
      <c r="KG338" s="396">
        <f t="shared" si="1051"/>
        <v>50952</v>
      </c>
      <c r="KH338" s="396">
        <f t="shared" si="1051"/>
        <v>50983</v>
      </c>
      <c r="KI338" s="396">
        <f t="shared" si="1051"/>
        <v>51014</v>
      </c>
      <c r="KJ338" s="396">
        <f t="shared" si="1051"/>
        <v>51044</v>
      </c>
      <c r="KK338" s="396">
        <f t="shared" si="1051"/>
        <v>51075</v>
      </c>
      <c r="KL338" s="396">
        <f t="shared" si="1051"/>
        <v>51105</v>
      </c>
      <c r="KM338" s="396">
        <f t="shared" si="1051"/>
        <v>51136</v>
      </c>
      <c r="KN338" s="396">
        <f t="shared" si="1051"/>
        <v>51167</v>
      </c>
      <c r="KO338" s="396">
        <f t="shared" si="1051"/>
        <v>51196</v>
      </c>
      <c r="KP338" s="396">
        <f t="shared" si="1051"/>
        <v>51227</v>
      </c>
      <c r="KQ338" s="396">
        <f t="shared" si="1051"/>
        <v>51257</v>
      </c>
      <c r="KR338" s="396">
        <f t="shared" si="1051"/>
        <v>51288</v>
      </c>
      <c r="KS338" s="396">
        <f t="shared" si="1051"/>
        <v>51318</v>
      </c>
      <c r="KT338" s="396">
        <f t="shared" si="1051"/>
        <v>51349</v>
      </c>
      <c r="KU338" s="396">
        <f t="shared" si="1051"/>
        <v>51380</v>
      </c>
      <c r="KV338" s="396">
        <f t="shared" si="1051"/>
        <v>51410</v>
      </c>
      <c r="KW338" s="396">
        <f t="shared" si="1051"/>
        <v>51441</v>
      </c>
      <c r="KX338" s="396">
        <f t="shared" si="1051"/>
        <v>51471</v>
      </c>
      <c r="KY338" s="396">
        <f t="shared" si="1051"/>
        <v>51502</v>
      </c>
      <c r="KZ338" s="396">
        <f t="shared" si="1051"/>
        <v>51533</v>
      </c>
      <c r="LA338" s="396">
        <f t="shared" si="1051"/>
        <v>51561</v>
      </c>
      <c r="LB338" s="396">
        <f t="shared" si="1051"/>
        <v>51592</v>
      </c>
      <c r="LC338" s="396">
        <f t="shared" si="1051"/>
        <v>51622</v>
      </c>
      <c r="LD338" s="396">
        <f t="shared" si="1051"/>
        <v>51653</v>
      </c>
      <c r="LE338" s="396">
        <f t="shared" si="1051"/>
        <v>51683</v>
      </c>
    </row>
    <row r="339" spans="2:317">
      <c r="C339" s="153" t="s">
        <v>61</v>
      </c>
    </row>
    <row r="340" spans="2:317">
      <c r="B340" s="377" t="s">
        <v>511</v>
      </c>
      <c r="C340" s="377" t="s">
        <v>453</v>
      </c>
      <c r="E340" s="310">
        <f t="shared" ref="E340:BP340" ca="1" si="1052">IF($Q$48=$R$49,OFFSET($O71,0,E$335)/OFFSET($O$69,0,E$335),IF(E338&lt;Opening,0,Carpark_Lots*Carpark_Rental*Carpark_Occu*(1+Carpark_GrowthRate)^E336*Days_Month))</f>
        <v>0</v>
      </c>
      <c r="F340" s="310">
        <f t="shared" ca="1" si="1052"/>
        <v>0</v>
      </c>
      <c r="G340" s="310">
        <f t="shared" ca="1" si="1052"/>
        <v>0</v>
      </c>
      <c r="H340" s="310">
        <f t="shared" ca="1" si="1052"/>
        <v>0</v>
      </c>
      <c r="I340" s="310">
        <f t="shared" ca="1" si="1052"/>
        <v>0</v>
      </c>
      <c r="J340" s="310">
        <f t="shared" ca="1" si="1052"/>
        <v>0</v>
      </c>
      <c r="K340" s="310">
        <f t="shared" ca="1" si="1052"/>
        <v>0</v>
      </c>
      <c r="L340" s="310">
        <f t="shared" ca="1" si="1052"/>
        <v>0</v>
      </c>
      <c r="M340" s="310">
        <f t="shared" ca="1" si="1052"/>
        <v>0</v>
      </c>
      <c r="N340" s="310">
        <f t="shared" ca="1" si="1052"/>
        <v>0</v>
      </c>
      <c r="O340" s="310">
        <f t="shared" ca="1" si="1052"/>
        <v>0</v>
      </c>
      <c r="P340" s="310">
        <f t="shared" ca="1" si="1052"/>
        <v>0</v>
      </c>
      <c r="Q340" s="310">
        <f t="shared" ca="1" si="1052"/>
        <v>0</v>
      </c>
      <c r="R340" s="310">
        <f t="shared" ca="1" si="1052"/>
        <v>0</v>
      </c>
      <c r="S340" s="310">
        <f t="shared" ca="1" si="1052"/>
        <v>0</v>
      </c>
      <c r="T340" s="310">
        <f t="shared" ca="1" si="1052"/>
        <v>0</v>
      </c>
      <c r="U340" s="310">
        <f t="shared" ca="1" si="1052"/>
        <v>0</v>
      </c>
      <c r="V340" s="310">
        <f t="shared" ca="1" si="1052"/>
        <v>0</v>
      </c>
      <c r="W340" s="310">
        <f t="shared" ca="1" si="1052"/>
        <v>0</v>
      </c>
      <c r="X340" s="310">
        <f t="shared" ca="1" si="1052"/>
        <v>0</v>
      </c>
      <c r="Y340" s="310">
        <f t="shared" ca="1" si="1052"/>
        <v>0</v>
      </c>
      <c r="Z340" s="310">
        <f t="shared" ca="1" si="1052"/>
        <v>0</v>
      </c>
      <c r="AA340" s="310">
        <f t="shared" ca="1" si="1052"/>
        <v>0</v>
      </c>
      <c r="AB340" s="310">
        <f t="shared" ca="1" si="1052"/>
        <v>0</v>
      </c>
      <c r="AC340" s="310">
        <f t="shared" ca="1" si="1052"/>
        <v>0</v>
      </c>
      <c r="AD340" s="310">
        <f t="shared" ca="1" si="1052"/>
        <v>0</v>
      </c>
      <c r="AE340" s="310">
        <f t="shared" ca="1" si="1052"/>
        <v>0</v>
      </c>
      <c r="AF340" s="310">
        <f t="shared" ca="1" si="1052"/>
        <v>0</v>
      </c>
      <c r="AG340" s="310">
        <f t="shared" ca="1" si="1052"/>
        <v>0</v>
      </c>
      <c r="AH340" s="310">
        <f t="shared" ca="1" si="1052"/>
        <v>0</v>
      </c>
      <c r="AI340" s="310">
        <f t="shared" ca="1" si="1052"/>
        <v>0</v>
      </c>
      <c r="AJ340" s="310">
        <f t="shared" ca="1" si="1052"/>
        <v>0</v>
      </c>
      <c r="AK340" s="310">
        <f t="shared" ca="1" si="1052"/>
        <v>0</v>
      </c>
      <c r="AL340" s="310">
        <f t="shared" ca="1" si="1052"/>
        <v>0</v>
      </c>
      <c r="AM340" s="310">
        <f t="shared" ca="1" si="1052"/>
        <v>0</v>
      </c>
      <c r="AN340" s="310">
        <f t="shared" ca="1" si="1052"/>
        <v>0</v>
      </c>
      <c r="AO340" s="310">
        <f t="shared" ca="1" si="1052"/>
        <v>0</v>
      </c>
      <c r="AP340" s="310">
        <f t="shared" ca="1" si="1052"/>
        <v>0</v>
      </c>
      <c r="AQ340" s="310">
        <f t="shared" ca="1" si="1052"/>
        <v>0</v>
      </c>
      <c r="AR340" s="310">
        <f t="shared" ca="1" si="1052"/>
        <v>0</v>
      </c>
      <c r="AS340" s="310">
        <f t="shared" ca="1" si="1052"/>
        <v>0</v>
      </c>
      <c r="AT340" s="310">
        <f t="shared" ca="1" si="1052"/>
        <v>0</v>
      </c>
      <c r="AU340" s="310">
        <f t="shared" ca="1" si="1052"/>
        <v>0</v>
      </c>
      <c r="AV340" s="310">
        <f t="shared" ca="1" si="1052"/>
        <v>0</v>
      </c>
      <c r="AW340" s="310">
        <f t="shared" ca="1" si="1052"/>
        <v>0</v>
      </c>
      <c r="AX340" s="310">
        <f t="shared" ca="1" si="1052"/>
        <v>0</v>
      </c>
      <c r="AY340" s="310">
        <f t="shared" ca="1" si="1052"/>
        <v>0</v>
      </c>
      <c r="AZ340" s="310">
        <f t="shared" ca="1" si="1052"/>
        <v>0</v>
      </c>
      <c r="BA340" s="310">
        <f t="shared" ca="1" si="1052"/>
        <v>0</v>
      </c>
      <c r="BB340" s="310">
        <f t="shared" ca="1" si="1052"/>
        <v>0</v>
      </c>
      <c r="BC340" s="310">
        <f t="shared" ca="1" si="1052"/>
        <v>0</v>
      </c>
      <c r="BD340" s="310">
        <f t="shared" ca="1" si="1052"/>
        <v>0</v>
      </c>
      <c r="BE340" s="310">
        <f t="shared" ca="1" si="1052"/>
        <v>0</v>
      </c>
      <c r="BF340" s="310">
        <f t="shared" ca="1" si="1052"/>
        <v>0</v>
      </c>
      <c r="BG340" s="310">
        <f t="shared" ca="1" si="1052"/>
        <v>0</v>
      </c>
      <c r="BH340" s="310">
        <f t="shared" ca="1" si="1052"/>
        <v>0</v>
      </c>
      <c r="BI340" s="310">
        <f t="shared" ca="1" si="1052"/>
        <v>0</v>
      </c>
      <c r="BJ340" s="310">
        <f t="shared" ca="1" si="1052"/>
        <v>0</v>
      </c>
      <c r="BK340" s="310">
        <f t="shared" ca="1" si="1052"/>
        <v>0</v>
      </c>
      <c r="BL340" s="310">
        <f t="shared" ca="1" si="1052"/>
        <v>0</v>
      </c>
      <c r="BM340" s="310">
        <f t="shared" ca="1" si="1052"/>
        <v>0</v>
      </c>
      <c r="BN340" s="310">
        <f t="shared" ca="1" si="1052"/>
        <v>0</v>
      </c>
      <c r="BO340" s="310">
        <f t="shared" ca="1" si="1052"/>
        <v>0</v>
      </c>
      <c r="BP340" s="310">
        <f t="shared" ca="1" si="1052"/>
        <v>0</v>
      </c>
      <c r="BQ340" s="310">
        <f t="shared" ref="BQ340:EB340" ca="1" si="1053">IF($Q$48=$R$49,OFFSET($O71,0,BQ$335)/OFFSET($O$69,0,BQ$335),IF(BQ338&lt;Opening,0,Carpark_Lots*Carpark_Rental*Carpark_Occu*(1+Carpark_GrowthRate)^BQ336*Days_Month))</f>
        <v>0</v>
      </c>
      <c r="BR340" s="310">
        <f t="shared" ca="1" si="1053"/>
        <v>0</v>
      </c>
      <c r="BS340" s="310">
        <f t="shared" ca="1" si="1053"/>
        <v>0</v>
      </c>
      <c r="BT340" s="310">
        <f t="shared" ca="1" si="1053"/>
        <v>0</v>
      </c>
      <c r="BU340" s="310">
        <f t="shared" ca="1" si="1053"/>
        <v>0</v>
      </c>
      <c r="BV340" s="310">
        <f t="shared" ca="1" si="1053"/>
        <v>0</v>
      </c>
      <c r="BW340" s="310">
        <f t="shared" ca="1" si="1053"/>
        <v>0</v>
      </c>
      <c r="BX340" s="310">
        <f t="shared" ca="1" si="1053"/>
        <v>0</v>
      </c>
      <c r="BY340" s="310">
        <f t="shared" ca="1" si="1053"/>
        <v>0</v>
      </c>
      <c r="BZ340" s="310">
        <f t="shared" ca="1" si="1053"/>
        <v>0</v>
      </c>
      <c r="CA340" s="310">
        <f t="shared" ca="1" si="1053"/>
        <v>338169.59999999998</v>
      </c>
      <c r="CB340" s="310">
        <f t="shared" ca="1" si="1053"/>
        <v>338169.59999999998</v>
      </c>
      <c r="CC340" s="310">
        <f t="shared" ca="1" si="1053"/>
        <v>338169.59999999998</v>
      </c>
      <c r="CD340" s="310">
        <f t="shared" ca="1" si="1053"/>
        <v>338169.59999999998</v>
      </c>
      <c r="CE340" s="310">
        <f t="shared" ca="1" si="1053"/>
        <v>338169.59999999998</v>
      </c>
      <c r="CF340" s="310">
        <f t="shared" ca="1" si="1053"/>
        <v>338169.59999999998</v>
      </c>
      <c r="CG340" s="310">
        <f t="shared" ca="1" si="1053"/>
        <v>338169.59999999998</v>
      </c>
      <c r="CH340" s="310">
        <f t="shared" ca="1" si="1053"/>
        <v>338169.59999999998</v>
      </c>
      <c r="CI340" s="310">
        <f t="shared" ca="1" si="1053"/>
        <v>338169.59999999998</v>
      </c>
      <c r="CJ340" s="310">
        <f t="shared" ca="1" si="1053"/>
        <v>338169.59999999998</v>
      </c>
      <c r="CK340" s="310">
        <f t="shared" ca="1" si="1053"/>
        <v>338169.59999999998</v>
      </c>
      <c r="CL340" s="310">
        <f t="shared" ca="1" si="1053"/>
        <v>338169.59999999998</v>
      </c>
      <c r="CM340" s="310">
        <f t="shared" ca="1" si="1053"/>
        <v>348314.68799999997</v>
      </c>
      <c r="CN340" s="310">
        <f t="shared" ca="1" si="1053"/>
        <v>348314.68799999997</v>
      </c>
      <c r="CO340" s="310">
        <f t="shared" ca="1" si="1053"/>
        <v>348314.68799999997</v>
      </c>
      <c r="CP340" s="310">
        <f t="shared" ca="1" si="1053"/>
        <v>348314.68799999997</v>
      </c>
      <c r="CQ340" s="310">
        <f t="shared" ca="1" si="1053"/>
        <v>348314.68799999997</v>
      </c>
      <c r="CR340" s="310">
        <f t="shared" ca="1" si="1053"/>
        <v>348314.68799999997</v>
      </c>
      <c r="CS340" s="310">
        <f t="shared" ca="1" si="1053"/>
        <v>348314.68799999997</v>
      </c>
      <c r="CT340" s="310">
        <f t="shared" ca="1" si="1053"/>
        <v>348314.68799999997</v>
      </c>
      <c r="CU340" s="310">
        <f t="shared" ca="1" si="1053"/>
        <v>348314.68799999997</v>
      </c>
      <c r="CV340" s="310">
        <f t="shared" ca="1" si="1053"/>
        <v>348314.68799999997</v>
      </c>
      <c r="CW340" s="310">
        <f t="shared" ca="1" si="1053"/>
        <v>348314.68799999997</v>
      </c>
      <c r="CX340" s="310">
        <f t="shared" ca="1" si="1053"/>
        <v>348314.68799999997</v>
      </c>
      <c r="CY340" s="310">
        <f t="shared" ca="1" si="1053"/>
        <v>358764.12864000001</v>
      </c>
      <c r="CZ340" s="310">
        <f t="shared" ca="1" si="1053"/>
        <v>358764.12864000001</v>
      </c>
      <c r="DA340" s="310">
        <f t="shared" ca="1" si="1053"/>
        <v>358764.12864000001</v>
      </c>
      <c r="DB340" s="310">
        <f t="shared" ca="1" si="1053"/>
        <v>358764.12864000001</v>
      </c>
      <c r="DC340" s="310">
        <f t="shared" ca="1" si="1053"/>
        <v>358764.12864000001</v>
      </c>
      <c r="DD340" s="310">
        <f t="shared" ca="1" si="1053"/>
        <v>358764.12864000001</v>
      </c>
      <c r="DE340" s="310">
        <f t="shared" ca="1" si="1053"/>
        <v>358764.12864000001</v>
      </c>
      <c r="DF340" s="310">
        <f t="shared" ca="1" si="1053"/>
        <v>358764.12864000001</v>
      </c>
      <c r="DG340" s="310">
        <f t="shared" ca="1" si="1053"/>
        <v>358764.12864000001</v>
      </c>
      <c r="DH340" s="310">
        <f t="shared" ca="1" si="1053"/>
        <v>358764.12864000001</v>
      </c>
      <c r="DI340" s="310">
        <f t="shared" ca="1" si="1053"/>
        <v>358764.12864000001</v>
      </c>
      <c r="DJ340" s="310">
        <f t="shared" ca="1" si="1053"/>
        <v>358764.12864000001</v>
      </c>
      <c r="DK340" s="310">
        <f t="shared" ca="1" si="1053"/>
        <v>369527.05249919998</v>
      </c>
      <c r="DL340" s="310">
        <f t="shared" ca="1" si="1053"/>
        <v>369527.05249919998</v>
      </c>
      <c r="DM340" s="310">
        <f t="shared" ca="1" si="1053"/>
        <v>369527.05249919998</v>
      </c>
      <c r="DN340" s="310">
        <f t="shared" ca="1" si="1053"/>
        <v>369527.05249919998</v>
      </c>
      <c r="DO340" s="310">
        <f t="shared" ca="1" si="1053"/>
        <v>369527.05249919998</v>
      </c>
      <c r="DP340" s="310">
        <f t="shared" ca="1" si="1053"/>
        <v>369527.05249919998</v>
      </c>
      <c r="DQ340" s="310">
        <f t="shared" ca="1" si="1053"/>
        <v>369527.05249919998</v>
      </c>
      <c r="DR340" s="310">
        <f t="shared" ca="1" si="1053"/>
        <v>369527.05249919998</v>
      </c>
      <c r="DS340" s="310">
        <f t="shared" ca="1" si="1053"/>
        <v>369527.05249919998</v>
      </c>
      <c r="DT340" s="310">
        <f t="shared" ca="1" si="1053"/>
        <v>369527.05249919998</v>
      </c>
      <c r="DU340" s="310">
        <f t="shared" ca="1" si="1053"/>
        <v>369527.05249919998</v>
      </c>
      <c r="DV340" s="310">
        <f t="shared" ca="1" si="1053"/>
        <v>369527.05249919998</v>
      </c>
      <c r="DW340" s="310">
        <f t="shared" ca="1" si="1053"/>
        <v>380612.86407417589</v>
      </c>
      <c r="DX340" s="310">
        <f t="shared" ca="1" si="1053"/>
        <v>380612.86407417589</v>
      </c>
      <c r="DY340" s="310">
        <f t="shared" ca="1" si="1053"/>
        <v>380612.86407417589</v>
      </c>
      <c r="DZ340" s="310">
        <f t="shared" ca="1" si="1053"/>
        <v>380612.86407417589</v>
      </c>
      <c r="EA340" s="310">
        <f t="shared" ca="1" si="1053"/>
        <v>380612.86407417589</v>
      </c>
      <c r="EB340" s="310">
        <f t="shared" ca="1" si="1053"/>
        <v>380612.86407417589</v>
      </c>
      <c r="EC340" s="310">
        <f t="shared" ref="EC340:GN340" ca="1" si="1054">IF($Q$48=$R$49,OFFSET($O71,0,EC$335)/OFFSET($O$69,0,EC$335),IF(EC338&lt;Opening,0,Carpark_Lots*Carpark_Rental*Carpark_Occu*(1+Carpark_GrowthRate)^EC336*Days_Month))</f>
        <v>380612.86407417589</v>
      </c>
      <c r="ED340" s="310">
        <f t="shared" ca="1" si="1054"/>
        <v>380612.86407417589</v>
      </c>
      <c r="EE340" s="310">
        <f t="shared" ca="1" si="1054"/>
        <v>380612.86407417589</v>
      </c>
      <c r="EF340" s="310">
        <f t="shared" ca="1" si="1054"/>
        <v>380612.86407417589</v>
      </c>
      <c r="EG340" s="310">
        <f t="shared" ca="1" si="1054"/>
        <v>380612.86407417589</v>
      </c>
      <c r="EH340" s="310">
        <f t="shared" ca="1" si="1054"/>
        <v>380612.86407417589</v>
      </c>
      <c r="EI340" s="310">
        <f t="shared" ca="1" si="1054"/>
        <v>392031.24999640119</v>
      </c>
      <c r="EJ340" s="310">
        <f t="shared" ca="1" si="1054"/>
        <v>392031.24999640119</v>
      </c>
      <c r="EK340" s="310">
        <f t="shared" ca="1" si="1054"/>
        <v>392031.24999640119</v>
      </c>
      <c r="EL340" s="310">
        <f t="shared" ca="1" si="1054"/>
        <v>392031.24999640119</v>
      </c>
      <c r="EM340" s="310">
        <f t="shared" ca="1" si="1054"/>
        <v>392031.24999640119</v>
      </c>
      <c r="EN340" s="310">
        <f t="shared" ca="1" si="1054"/>
        <v>392031.24999640119</v>
      </c>
      <c r="EO340" s="310">
        <f t="shared" ca="1" si="1054"/>
        <v>392031.24999640119</v>
      </c>
      <c r="EP340" s="310">
        <f t="shared" ca="1" si="1054"/>
        <v>392031.24999640119</v>
      </c>
      <c r="EQ340" s="310">
        <f t="shared" ca="1" si="1054"/>
        <v>392031.24999640119</v>
      </c>
      <c r="ER340" s="310">
        <f t="shared" ca="1" si="1054"/>
        <v>392031.24999640119</v>
      </c>
      <c r="ES340" s="310">
        <f t="shared" ca="1" si="1054"/>
        <v>392031.24999640119</v>
      </c>
      <c r="ET340" s="310">
        <f t="shared" ca="1" si="1054"/>
        <v>392031.24999640119</v>
      </c>
      <c r="EU340" s="310">
        <f t="shared" ca="1" si="1054"/>
        <v>403792.18749629328</v>
      </c>
      <c r="EV340" s="310">
        <f t="shared" ca="1" si="1054"/>
        <v>403792.18749629328</v>
      </c>
      <c r="EW340" s="310">
        <f t="shared" ca="1" si="1054"/>
        <v>403792.18749629328</v>
      </c>
      <c r="EX340" s="310">
        <f t="shared" ca="1" si="1054"/>
        <v>403792.18749629328</v>
      </c>
      <c r="EY340" s="310">
        <f t="shared" ca="1" si="1054"/>
        <v>403792.18749629328</v>
      </c>
      <c r="EZ340" s="310">
        <f t="shared" ca="1" si="1054"/>
        <v>403792.18749629328</v>
      </c>
      <c r="FA340" s="310">
        <f t="shared" ca="1" si="1054"/>
        <v>403792.18749629328</v>
      </c>
      <c r="FB340" s="310">
        <f t="shared" ca="1" si="1054"/>
        <v>403792.18749629328</v>
      </c>
      <c r="FC340" s="310">
        <f t="shared" ca="1" si="1054"/>
        <v>403792.18749629328</v>
      </c>
      <c r="FD340" s="310">
        <f t="shared" ca="1" si="1054"/>
        <v>403792.18749629328</v>
      </c>
      <c r="FE340" s="310">
        <f t="shared" ca="1" si="1054"/>
        <v>403792.18749629328</v>
      </c>
      <c r="FF340" s="310">
        <f t="shared" ca="1" si="1054"/>
        <v>403792.18749629328</v>
      </c>
      <c r="FG340" s="310">
        <f t="shared" ca="1" si="1054"/>
        <v>415905.95312118204</v>
      </c>
      <c r="FH340" s="310">
        <f t="shared" ca="1" si="1054"/>
        <v>415905.95312118204</v>
      </c>
      <c r="FI340" s="310">
        <f t="shared" ca="1" si="1054"/>
        <v>415905.95312118204</v>
      </c>
      <c r="FJ340" s="310">
        <f t="shared" ca="1" si="1054"/>
        <v>415905.95312118204</v>
      </c>
      <c r="FK340" s="310">
        <f t="shared" ca="1" si="1054"/>
        <v>415905.95312118204</v>
      </c>
      <c r="FL340" s="310">
        <f t="shared" ca="1" si="1054"/>
        <v>415905.95312118204</v>
      </c>
      <c r="FM340" s="310">
        <f t="shared" ca="1" si="1054"/>
        <v>415905.95312118204</v>
      </c>
      <c r="FN340" s="310">
        <f t="shared" ca="1" si="1054"/>
        <v>415905.95312118204</v>
      </c>
      <c r="FO340" s="310">
        <f t="shared" ca="1" si="1054"/>
        <v>415905.95312118204</v>
      </c>
      <c r="FP340" s="310">
        <f t="shared" ca="1" si="1054"/>
        <v>415905.95312118204</v>
      </c>
      <c r="FQ340" s="310">
        <f t="shared" ca="1" si="1054"/>
        <v>415905.95312118204</v>
      </c>
      <c r="FR340" s="310">
        <f t="shared" ca="1" si="1054"/>
        <v>415905.95312118204</v>
      </c>
      <c r="FS340" s="310">
        <f t="shared" ca="1" si="1054"/>
        <v>428383.13171481754</v>
      </c>
      <c r="FT340" s="310">
        <f t="shared" ca="1" si="1054"/>
        <v>428383.13171481754</v>
      </c>
      <c r="FU340" s="310">
        <f t="shared" ca="1" si="1054"/>
        <v>428383.13171481754</v>
      </c>
      <c r="FV340" s="310">
        <f t="shared" ca="1" si="1054"/>
        <v>428383.13171481754</v>
      </c>
      <c r="FW340" s="310">
        <f t="shared" ca="1" si="1054"/>
        <v>428383.13171481754</v>
      </c>
      <c r="FX340" s="310">
        <f t="shared" ca="1" si="1054"/>
        <v>428383.13171481754</v>
      </c>
      <c r="FY340" s="310">
        <f t="shared" ca="1" si="1054"/>
        <v>428383.13171481754</v>
      </c>
      <c r="FZ340" s="310">
        <f t="shared" ca="1" si="1054"/>
        <v>428383.13171481754</v>
      </c>
      <c r="GA340" s="310">
        <f t="shared" ca="1" si="1054"/>
        <v>428383.13171481754</v>
      </c>
      <c r="GB340" s="310">
        <f t="shared" ca="1" si="1054"/>
        <v>428383.13171481754</v>
      </c>
      <c r="GC340" s="310">
        <f t="shared" ca="1" si="1054"/>
        <v>428383.13171481754</v>
      </c>
      <c r="GD340" s="310">
        <f t="shared" ca="1" si="1054"/>
        <v>428383.13171481754</v>
      </c>
      <c r="GE340" s="310">
        <f t="shared" ca="1" si="1054"/>
        <v>441234.62566626206</v>
      </c>
      <c r="GF340" s="310">
        <f t="shared" ca="1" si="1054"/>
        <v>441234.62566626206</v>
      </c>
      <c r="GG340" s="310">
        <f t="shared" ca="1" si="1054"/>
        <v>441234.62566626206</v>
      </c>
      <c r="GH340" s="310">
        <f t="shared" ca="1" si="1054"/>
        <v>441234.62566626206</v>
      </c>
      <c r="GI340" s="310">
        <f t="shared" ca="1" si="1054"/>
        <v>441234.62566626206</v>
      </c>
      <c r="GJ340" s="310">
        <f t="shared" ca="1" si="1054"/>
        <v>441234.62566626206</v>
      </c>
      <c r="GK340" s="310">
        <f t="shared" ca="1" si="1054"/>
        <v>441234.62566626206</v>
      </c>
      <c r="GL340" s="310">
        <f t="shared" ca="1" si="1054"/>
        <v>441234.62566626206</v>
      </c>
      <c r="GM340" s="310">
        <f t="shared" ca="1" si="1054"/>
        <v>441234.62566626206</v>
      </c>
      <c r="GN340" s="310">
        <f t="shared" ca="1" si="1054"/>
        <v>441234.62566626206</v>
      </c>
      <c r="GO340" s="310">
        <f t="shared" ref="GO340:IZ340" ca="1" si="1055">IF($Q$48=$R$49,OFFSET($O71,0,GO$335)/OFFSET($O$69,0,GO$335),IF(GO338&lt;Opening,0,Carpark_Lots*Carpark_Rental*Carpark_Occu*(1+Carpark_GrowthRate)^GO336*Days_Month))</f>
        <v>441234.62566626206</v>
      </c>
      <c r="GP340" s="310">
        <f t="shared" ca="1" si="1055"/>
        <v>441234.62566626206</v>
      </c>
      <c r="GQ340" s="310">
        <f t="shared" ca="1" si="1055"/>
        <v>454471.66443624988</v>
      </c>
      <c r="GR340" s="310">
        <f t="shared" ca="1" si="1055"/>
        <v>454471.66443624988</v>
      </c>
      <c r="GS340" s="310">
        <f t="shared" ca="1" si="1055"/>
        <v>454471.66443624988</v>
      </c>
      <c r="GT340" s="310">
        <f t="shared" ca="1" si="1055"/>
        <v>454471.66443624988</v>
      </c>
      <c r="GU340" s="310">
        <f t="shared" ca="1" si="1055"/>
        <v>454471.66443624988</v>
      </c>
      <c r="GV340" s="310">
        <f t="shared" ca="1" si="1055"/>
        <v>454471.66443624988</v>
      </c>
      <c r="GW340" s="310">
        <f t="shared" ca="1" si="1055"/>
        <v>454471.66443624988</v>
      </c>
      <c r="GX340" s="310">
        <f t="shared" ca="1" si="1055"/>
        <v>454471.66443624988</v>
      </c>
      <c r="GY340" s="310">
        <f t="shared" ca="1" si="1055"/>
        <v>454471.66443624988</v>
      </c>
      <c r="GZ340" s="310">
        <f t="shared" ca="1" si="1055"/>
        <v>454471.66443624988</v>
      </c>
      <c r="HA340" s="310">
        <f t="shared" ca="1" si="1055"/>
        <v>454471.66443624988</v>
      </c>
      <c r="HB340" s="310">
        <f t="shared" ca="1" si="1055"/>
        <v>454471.66443624988</v>
      </c>
      <c r="HC340" s="310">
        <f t="shared" ca="1" si="1055"/>
        <v>468105.81436933734</v>
      </c>
      <c r="HD340" s="310">
        <f t="shared" ca="1" si="1055"/>
        <v>468105.81436933734</v>
      </c>
      <c r="HE340" s="310">
        <f t="shared" ca="1" si="1055"/>
        <v>468105.81436933734</v>
      </c>
      <c r="HF340" s="310">
        <f t="shared" ca="1" si="1055"/>
        <v>468105.81436933734</v>
      </c>
      <c r="HG340" s="310">
        <f t="shared" ca="1" si="1055"/>
        <v>468105.81436933734</v>
      </c>
      <c r="HH340" s="310">
        <f t="shared" ca="1" si="1055"/>
        <v>468105.81436933734</v>
      </c>
      <c r="HI340" s="310">
        <f t="shared" ca="1" si="1055"/>
        <v>468105.81436933734</v>
      </c>
      <c r="HJ340" s="310">
        <f t="shared" ca="1" si="1055"/>
        <v>468105.81436933734</v>
      </c>
      <c r="HK340" s="310">
        <f t="shared" ca="1" si="1055"/>
        <v>468105.81436933734</v>
      </c>
      <c r="HL340" s="310">
        <f t="shared" ca="1" si="1055"/>
        <v>468105.81436933734</v>
      </c>
      <c r="HM340" s="310">
        <f t="shared" ca="1" si="1055"/>
        <v>468105.81436933734</v>
      </c>
      <c r="HN340" s="310">
        <f t="shared" ca="1" si="1055"/>
        <v>468105.81436933734</v>
      </c>
      <c r="HO340" s="310">
        <f t="shared" ca="1" si="1055"/>
        <v>482148.98880041746</v>
      </c>
      <c r="HP340" s="310">
        <f t="shared" ca="1" si="1055"/>
        <v>482148.98880041746</v>
      </c>
      <c r="HQ340" s="310">
        <f t="shared" ca="1" si="1055"/>
        <v>482148.98880041746</v>
      </c>
      <c r="HR340" s="310">
        <f t="shared" ca="1" si="1055"/>
        <v>482148.98880041746</v>
      </c>
      <c r="HS340" s="310">
        <f t="shared" ca="1" si="1055"/>
        <v>482148.98880041746</v>
      </c>
      <c r="HT340" s="310">
        <f t="shared" ca="1" si="1055"/>
        <v>482148.98880041746</v>
      </c>
      <c r="HU340" s="310">
        <f t="shared" ca="1" si="1055"/>
        <v>482148.98880041746</v>
      </c>
      <c r="HV340" s="310">
        <f t="shared" ca="1" si="1055"/>
        <v>482148.98880041746</v>
      </c>
      <c r="HW340" s="310">
        <f t="shared" ca="1" si="1055"/>
        <v>482148.98880041746</v>
      </c>
      <c r="HX340" s="310">
        <f t="shared" ca="1" si="1055"/>
        <v>482148.98880041746</v>
      </c>
      <c r="HY340" s="310">
        <f t="shared" ca="1" si="1055"/>
        <v>482148.98880041746</v>
      </c>
      <c r="HZ340" s="310">
        <f t="shared" ca="1" si="1055"/>
        <v>482148.98880041746</v>
      </c>
      <c r="IA340" s="310">
        <f t="shared" ca="1" si="1055"/>
        <v>496613.45846443</v>
      </c>
      <c r="IB340" s="310">
        <f t="shared" ca="1" si="1055"/>
        <v>496613.45846443</v>
      </c>
      <c r="IC340" s="310">
        <f t="shared" ca="1" si="1055"/>
        <v>496613.45846443</v>
      </c>
      <c r="ID340" s="310">
        <f t="shared" ca="1" si="1055"/>
        <v>496613.45846443</v>
      </c>
      <c r="IE340" s="310">
        <f t="shared" ca="1" si="1055"/>
        <v>496613.45846443</v>
      </c>
      <c r="IF340" s="310">
        <f t="shared" ca="1" si="1055"/>
        <v>496613.45846443</v>
      </c>
      <c r="IG340" s="310">
        <f t="shared" ca="1" si="1055"/>
        <v>496613.45846443</v>
      </c>
      <c r="IH340" s="310">
        <f t="shared" ca="1" si="1055"/>
        <v>496613.45846443</v>
      </c>
      <c r="II340" s="310">
        <f t="shared" ca="1" si="1055"/>
        <v>496613.45846443</v>
      </c>
      <c r="IJ340" s="310">
        <f t="shared" ca="1" si="1055"/>
        <v>496613.45846443</v>
      </c>
      <c r="IK340" s="310">
        <f t="shared" ca="1" si="1055"/>
        <v>496613.45846443</v>
      </c>
      <c r="IL340" s="310">
        <f t="shared" ca="1" si="1055"/>
        <v>496613.45846443</v>
      </c>
      <c r="IM340" s="310">
        <f t="shared" ca="1" si="1055"/>
        <v>511511.86221836292</v>
      </c>
      <c r="IN340" s="310">
        <f t="shared" ca="1" si="1055"/>
        <v>511511.86221836292</v>
      </c>
      <c r="IO340" s="310">
        <f t="shared" ca="1" si="1055"/>
        <v>511511.86221836292</v>
      </c>
      <c r="IP340" s="310">
        <f t="shared" ca="1" si="1055"/>
        <v>511511.86221836292</v>
      </c>
      <c r="IQ340" s="310">
        <f t="shared" ca="1" si="1055"/>
        <v>511511.86221836292</v>
      </c>
      <c r="IR340" s="310">
        <f t="shared" ca="1" si="1055"/>
        <v>511511.86221836292</v>
      </c>
      <c r="IS340" s="310">
        <f t="shared" ca="1" si="1055"/>
        <v>511511.86221836292</v>
      </c>
      <c r="IT340" s="310">
        <f t="shared" ca="1" si="1055"/>
        <v>511511.86221836292</v>
      </c>
      <c r="IU340" s="310">
        <f t="shared" ca="1" si="1055"/>
        <v>511511.86221836292</v>
      </c>
      <c r="IV340" s="310">
        <f t="shared" ca="1" si="1055"/>
        <v>511511.86221836292</v>
      </c>
      <c r="IW340" s="310">
        <f t="shared" ca="1" si="1055"/>
        <v>511511.86221836292</v>
      </c>
      <c r="IX340" s="310">
        <f t="shared" ca="1" si="1055"/>
        <v>511511.86221836292</v>
      </c>
      <c r="IY340" s="310">
        <f t="shared" ca="1" si="1055"/>
        <v>526857.21808491368</v>
      </c>
      <c r="IZ340" s="310">
        <f t="shared" ca="1" si="1055"/>
        <v>526857.21808491368</v>
      </c>
      <c r="JA340" s="310">
        <f t="shared" ref="JA340:LE340" ca="1" si="1056">IF($Q$48=$R$49,OFFSET($O71,0,JA$335)/OFFSET($O$69,0,JA$335),IF(JA338&lt;Opening,0,Carpark_Lots*Carpark_Rental*Carpark_Occu*(1+Carpark_GrowthRate)^JA336*Days_Month))</f>
        <v>526857.21808491368</v>
      </c>
      <c r="JB340" s="310">
        <f t="shared" ca="1" si="1056"/>
        <v>526857.21808491368</v>
      </c>
      <c r="JC340" s="310">
        <f t="shared" ca="1" si="1056"/>
        <v>526857.21808491368</v>
      </c>
      <c r="JD340" s="310">
        <f t="shared" ca="1" si="1056"/>
        <v>526857.21808491368</v>
      </c>
      <c r="JE340" s="310">
        <f t="shared" ca="1" si="1056"/>
        <v>526857.21808491368</v>
      </c>
      <c r="JF340" s="310">
        <f t="shared" ca="1" si="1056"/>
        <v>526857.21808491368</v>
      </c>
      <c r="JG340" s="310">
        <f t="shared" ca="1" si="1056"/>
        <v>526857.21808491368</v>
      </c>
      <c r="JH340" s="310">
        <f t="shared" ca="1" si="1056"/>
        <v>526857.21808491368</v>
      </c>
      <c r="JI340" s="310">
        <f t="shared" ca="1" si="1056"/>
        <v>526857.21808491368</v>
      </c>
      <c r="JJ340" s="310">
        <f t="shared" ca="1" si="1056"/>
        <v>526857.21808491368</v>
      </c>
      <c r="JK340" s="310">
        <f t="shared" ca="1" si="1056"/>
        <v>542662.93462746113</v>
      </c>
      <c r="JL340" s="310">
        <f t="shared" ca="1" si="1056"/>
        <v>542662.93462746113</v>
      </c>
      <c r="JM340" s="310">
        <f t="shared" ca="1" si="1056"/>
        <v>542662.93462746113</v>
      </c>
      <c r="JN340" s="310">
        <f t="shared" ca="1" si="1056"/>
        <v>542662.93462746113</v>
      </c>
      <c r="JO340" s="310">
        <f t="shared" ca="1" si="1056"/>
        <v>542662.93462746113</v>
      </c>
      <c r="JP340" s="310">
        <f t="shared" ca="1" si="1056"/>
        <v>542662.93462746113</v>
      </c>
      <c r="JQ340" s="310">
        <f t="shared" ca="1" si="1056"/>
        <v>542662.93462746113</v>
      </c>
      <c r="JR340" s="310">
        <f t="shared" ca="1" si="1056"/>
        <v>542662.93462746113</v>
      </c>
      <c r="JS340" s="310">
        <f t="shared" ca="1" si="1056"/>
        <v>542662.93462746113</v>
      </c>
      <c r="JT340" s="310">
        <f t="shared" ca="1" si="1056"/>
        <v>542662.93462746113</v>
      </c>
      <c r="JU340" s="310">
        <f t="shared" ca="1" si="1056"/>
        <v>542662.93462746113</v>
      </c>
      <c r="JV340" s="310">
        <f t="shared" ca="1" si="1056"/>
        <v>542662.93462746113</v>
      </c>
      <c r="JW340" s="310">
        <f t="shared" ca="1" si="1056"/>
        <v>558942.82266628509</v>
      </c>
      <c r="JX340" s="310">
        <f t="shared" ca="1" si="1056"/>
        <v>558942.82266628509</v>
      </c>
      <c r="JY340" s="310">
        <f t="shared" ca="1" si="1056"/>
        <v>558942.82266628509</v>
      </c>
      <c r="JZ340" s="310">
        <f t="shared" ca="1" si="1056"/>
        <v>558942.82266628509</v>
      </c>
      <c r="KA340" s="310">
        <f t="shared" ca="1" si="1056"/>
        <v>558942.82266628509</v>
      </c>
      <c r="KB340" s="310">
        <f t="shared" ca="1" si="1056"/>
        <v>558942.82266628509</v>
      </c>
      <c r="KC340" s="310">
        <f t="shared" ca="1" si="1056"/>
        <v>558942.82266628509</v>
      </c>
      <c r="KD340" s="310">
        <f t="shared" ca="1" si="1056"/>
        <v>558942.82266628509</v>
      </c>
      <c r="KE340" s="310">
        <f t="shared" ca="1" si="1056"/>
        <v>558942.82266628509</v>
      </c>
      <c r="KF340" s="310">
        <f t="shared" ca="1" si="1056"/>
        <v>558942.82266628509</v>
      </c>
      <c r="KG340" s="310">
        <f t="shared" ca="1" si="1056"/>
        <v>558942.82266628509</v>
      </c>
      <c r="KH340" s="310">
        <f t="shared" ca="1" si="1056"/>
        <v>558942.82266628509</v>
      </c>
      <c r="KI340" s="310">
        <f t="shared" ca="1" si="1056"/>
        <v>575711.10734627349</v>
      </c>
      <c r="KJ340" s="310">
        <f t="shared" ca="1" si="1056"/>
        <v>575711.10734627349</v>
      </c>
      <c r="KK340" s="310">
        <f t="shared" ca="1" si="1056"/>
        <v>575711.10734627349</v>
      </c>
      <c r="KL340" s="310">
        <f t="shared" ca="1" si="1056"/>
        <v>575711.10734627349</v>
      </c>
      <c r="KM340" s="310">
        <f t="shared" ca="1" si="1056"/>
        <v>575711.10734627349</v>
      </c>
      <c r="KN340" s="310">
        <f t="shared" ca="1" si="1056"/>
        <v>575711.10734627349</v>
      </c>
      <c r="KO340" s="310">
        <f t="shared" ca="1" si="1056"/>
        <v>575711.10734627349</v>
      </c>
      <c r="KP340" s="310">
        <f t="shared" ca="1" si="1056"/>
        <v>575711.10734627349</v>
      </c>
      <c r="KQ340" s="310">
        <f t="shared" ca="1" si="1056"/>
        <v>575711.10734627349</v>
      </c>
      <c r="KR340" s="310">
        <f t="shared" ca="1" si="1056"/>
        <v>575711.10734627349</v>
      </c>
      <c r="KS340" s="310">
        <f t="shared" ca="1" si="1056"/>
        <v>575711.10734627349</v>
      </c>
      <c r="KT340" s="310">
        <f t="shared" ca="1" si="1056"/>
        <v>575711.10734627349</v>
      </c>
      <c r="KU340" s="310">
        <f t="shared" ca="1" si="1056"/>
        <v>592982.44056666177</v>
      </c>
      <c r="KV340" s="310">
        <f t="shared" ca="1" si="1056"/>
        <v>592982.44056666177</v>
      </c>
      <c r="KW340" s="310">
        <f t="shared" ca="1" si="1056"/>
        <v>592982.44056666177</v>
      </c>
      <c r="KX340" s="310">
        <f t="shared" ca="1" si="1056"/>
        <v>592982.44056666177</v>
      </c>
      <c r="KY340" s="310">
        <f t="shared" ca="1" si="1056"/>
        <v>592982.44056666177</v>
      </c>
      <c r="KZ340" s="310">
        <f t="shared" ca="1" si="1056"/>
        <v>592982.44056666177</v>
      </c>
      <c r="LA340" s="310">
        <f t="shared" ca="1" si="1056"/>
        <v>592982.44056666177</v>
      </c>
      <c r="LB340" s="310">
        <f t="shared" ca="1" si="1056"/>
        <v>592982.44056666177</v>
      </c>
      <c r="LC340" s="310">
        <f t="shared" ca="1" si="1056"/>
        <v>592982.44056666177</v>
      </c>
      <c r="LD340" s="310">
        <f t="shared" ca="1" si="1056"/>
        <v>592982.44056666177</v>
      </c>
      <c r="LE340" s="310">
        <f t="shared" ca="1" si="1056"/>
        <v>592982.44056666177</v>
      </c>
    </row>
    <row r="341" spans="2:317">
      <c r="B341" s="377" t="s">
        <v>448</v>
      </c>
      <c r="C341" s="148" t="s">
        <v>359</v>
      </c>
      <c r="E341" s="397">
        <f ca="1">SUM(E342:E346)</f>
        <v>0</v>
      </c>
      <c r="F341" s="397">
        <f t="shared" ref="F341:BQ341" ca="1" si="1057">SUM(F342:F346)</f>
        <v>0</v>
      </c>
      <c r="G341" s="397">
        <f t="shared" ca="1" si="1057"/>
        <v>0</v>
      </c>
      <c r="H341" s="397">
        <f t="shared" ca="1" si="1057"/>
        <v>0</v>
      </c>
      <c r="I341" s="397">
        <f t="shared" ca="1" si="1057"/>
        <v>0</v>
      </c>
      <c r="J341" s="397">
        <f t="shared" ca="1" si="1057"/>
        <v>0</v>
      </c>
      <c r="K341" s="397">
        <f t="shared" ca="1" si="1057"/>
        <v>0</v>
      </c>
      <c r="L341" s="397">
        <f t="shared" ca="1" si="1057"/>
        <v>0</v>
      </c>
      <c r="M341" s="397">
        <f t="shared" ca="1" si="1057"/>
        <v>0</v>
      </c>
      <c r="N341" s="397">
        <f t="shared" ca="1" si="1057"/>
        <v>0</v>
      </c>
      <c r="O341" s="397">
        <f t="shared" ca="1" si="1057"/>
        <v>0</v>
      </c>
      <c r="P341" s="397">
        <f t="shared" ca="1" si="1057"/>
        <v>0</v>
      </c>
      <c r="Q341" s="397">
        <f t="shared" ca="1" si="1057"/>
        <v>0</v>
      </c>
      <c r="R341" s="397">
        <f t="shared" ca="1" si="1057"/>
        <v>0</v>
      </c>
      <c r="S341" s="397">
        <f t="shared" ca="1" si="1057"/>
        <v>0</v>
      </c>
      <c r="T341" s="397">
        <f t="shared" ca="1" si="1057"/>
        <v>0</v>
      </c>
      <c r="U341" s="397">
        <f t="shared" ca="1" si="1057"/>
        <v>0</v>
      </c>
      <c r="V341" s="397">
        <f t="shared" ca="1" si="1057"/>
        <v>0</v>
      </c>
      <c r="W341" s="397">
        <f t="shared" ca="1" si="1057"/>
        <v>0</v>
      </c>
      <c r="X341" s="397">
        <f t="shared" ca="1" si="1057"/>
        <v>0</v>
      </c>
      <c r="Y341" s="397">
        <f t="shared" ca="1" si="1057"/>
        <v>0</v>
      </c>
      <c r="Z341" s="397">
        <f t="shared" ca="1" si="1057"/>
        <v>0</v>
      </c>
      <c r="AA341" s="397">
        <f t="shared" ca="1" si="1057"/>
        <v>0</v>
      </c>
      <c r="AB341" s="397">
        <f t="shared" ca="1" si="1057"/>
        <v>0</v>
      </c>
      <c r="AC341" s="397">
        <f t="shared" ca="1" si="1057"/>
        <v>0</v>
      </c>
      <c r="AD341" s="397">
        <f t="shared" ca="1" si="1057"/>
        <v>0</v>
      </c>
      <c r="AE341" s="397">
        <f t="shared" ca="1" si="1057"/>
        <v>0</v>
      </c>
      <c r="AF341" s="397">
        <f t="shared" ca="1" si="1057"/>
        <v>0</v>
      </c>
      <c r="AG341" s="397">
        <f t="shared" ca="1" si="1057"/>
        <v>0</v>
      </c>
      <c r="AH341" s="397">
        <f t="shared" ca="1" si="1057"/>
        <v>0</v>
      </c>
      <c r="AI341" s="397">
        <f t="shared" ca="1" si="1057"/>
        <v>0</v>
      </c>
      <c r="AJ341" s="397">
        <f t="shared" ca="1" si="1057"/>
        <v>0</v>
      </c>
      <c r="AK341" s="397">
        <f t="shared" ca="1" si="1057"/>
        <v>0</v>
      </c>
      <c r="AL341" s="397">
        <f t="shared" ca="1" si="1057"/>
        <v>0</v>
      </c>
      <c r="AM341" s="397">
        <f t="shared" ca="1" si="1057"/>
        <v>0</v>
      </c>
      <c r="AN341" s="397">
        <f t="shared" ca="1" si="1057"/>
        <v>0</v>
      </c>
      <c r="AO341" s="397">
        <f t="shared" ca="1" si="1057"/>
        <v>0</v>
      </c>
      <c r="AP341" s="397">
        <f t="shared" ca="1" si="1057"/>
        <v>0</v>
      </c>
      <c r="AQ341" s="397">
        <f t="shared" ca="1" si="1057"/>
        <v>0</v>
      </c>
      <c r="AR341" s="397">
        <f t="shared" ca="1" si="1057"/>
        <v>0</v>
      </c>
      <c r="AS341" s="397">
        <f t="shared" ca="1" si="1057"/>
        <v>0</v>
      </c>
      <c r="AT341" s="397">
        <f t="shared" ca="1" si="1057"/>
        <v>0</v>
      </c>
      <c r="AU341" s="397">
        <f t="shared" ca="1" si="1057"/>
        <v>0</v>
      </c>
      <c r="AV341" s="397">
        <f t="shared" ca="1" si="1057"/>
        <v>0</v>
      </c>
      <c r="AW341" s="397">
        <f t="shared" ca="1" si="1057"/>
        <v>0</v>
      </c>
      <c r="AX341" s="397">
        <f t="shared" ca="1" si="1057"/>
        <v>0</v>
      </c>
      <c r="AY341" s="397">
        <f t="shared" ca="1" si="1057"/>
        <v>0</v>
      </c>
      <c r="AZ341" s="397">
        <f t="shared" ca="1" si="1057"/>
        <v>0</v>
      </c>
      <c r="BA341" s="397">
        <f t="shared" ca="1" si="1057"/>
        <v>0</v>
      </c>
      <c r="BB341" s="397">
        <f t="shared" ca="1" si="1057"/>
        <v>0</v>
      </c>
      <c r="BC341" s="397">
        <f t="shared" ca="1" si="1057"/>
        <v>0</v>
      </c>
      <c r="BD341" s="397">
        <f t="shared" ca="1" si="1057"/>
        <v>0</v>
      </c>
      <c r="BE341" s="397">
        <f t="shared" ca="1" si="1057"/>
        <v>0</v>
      </c>
      <c r="BF341" s="397">
        <f t="shared" ca="1" si="1057"/>
        <v>0</v>
      </c>
      <c r="BG341" s="397">
        <f t="shared" ca="1" si="1057"/>
        <v>0</v>
      </c>
      <c r="BH341" s="397">
        <f t="shared" ca="1" si="1057"/>
        <v>0</v>
      </c>
      <c r="BI341" s="397">
        <f t="shared" ca="1" si="1057"/>
        <v>0</v>
      </c>
      <c r="BJ341" s="397">
        <f t="shared" ca="1" si="1057"/>
        <v>0</v>
      </c>
      <c r="BK341" s="397">
        <f t="shared" ca="1" si="1057"/>
        <v>0</v>
      </c>
      <c r="BL341" s="397">
        <f t="shared" ca="1" si="1057"/>
        <v>0</v>
      </c>
      <c r="BM341" s="397">
        <f t="shared" ca="1" si="1057"/>
        <v>0</v>
      </c>
      <c r="BN341" s="397">
        <f t="shared" ca="1" si="1057"/>
        <v>0</v>
      </c>
      <c r="BO341" s="397">
        <f t="shared" ca="1" si="1057"/>
        <v>0</v>
      </c>
      <c r="BP341" s="397">
        <f t="shared" ca="1" si="1057"/>
        <v>0</v>
      </c>
      <c r="BQ341" s="397">
        <f t="shared" ca="1" si="1057"/>
        <v>0</v>
      </c>
      <c r="BR341" s="397">
        <f t="shared" ref="BR341:DL341" ca="1" si="1058">SUM(BR342:BR346)</f>
        <v>0</v>
      </c>
      <c r="BS341" s="397">
        <f t="shared" ca="1" si="1058"/>
        <v>0</v>
      </c>
      <c r="BT341" s="397">
        <f t="shared" ca="1" si="1058"/>
        <v>0</v>
      </c>
      <c r="BU341" s="397">
        <f t="shared" ca="1" si="1058"/>
        <v>0</v>
      </c>
      <c r="BV341" s="397">
        <f t="shared" ca="1" si="1058"/>
        <v>0</v>
      </c>
      <c r="BW341" s="397">
        <f t="shared" ca="1" si="1058"/>
        <v>0</v>
      </c>
      <c r="BX341" s="397">
        <f t="shared" ca="1" si="1058"/>
        <v>0</v>
      </c>
      <c r="BY341" s="397">
        <f t="shared" ca="1" si="1058"/>
        <v>0</v>
      </c>
      <c r="BZ341" s="397">
        <f t="shared" ca="1" si="1058"/>
        <v>0</v>
      </c>
      <c r="CA341" s="397">
        <f t="shared" ca="1" si="1058"/>
        <v>208333.33333333331</v>
      </c>
      <c r="CB341" s="397">
        <f t="shared" ca="1" si="1058"/>
        <v>208333.33333333331</v>
      </c>
      <c r="CC341" s="397">
        <f t="shared" ca="1" si="1058"/>
        <v>208333.33333333331</v>
      </c>
      <c r="CD341" s="397">
        <f t="shared" ca="1" si="1058"/>
        <v>208333.33333333331</v>
      </c>
      <c r="CE341" s="397">
        <f t="shared" ca="1" si="1058"/>
        <v>208333.33333333331</v>
      </c>
      <c r="CF341" s="397">
        <f t="shared" ca="1" si="1058"/>
        <v>208333.33333333331</v>
      </c>
      <c r="CG341" s="397">
        <f t="shared" ca="1" si="1058"/>
        <v>208333.33333333331</v>
      </c>
      <c r="CH341" s="397">
        <f t="shared" ca="1" si="1058"/>
        <v>208333.33333333331</v>
      </c>
      <c r="CI341" s="397">
        <f t="shared" ca="1" si="1058"/>
        <v>208333.33333333331</v>
      </c>
      <c r="CJ341" s="397">
        <f t="shared" ca="1" si="1058"/>
        <v>208333.33333333331</v>
      </c>
      <c r="CK341" s="397">
        <f t="shared" ca="1" si="1058"/>
        <v>208333.33333333331</v>
      </c>
      <c r="CL341" s="397">
        <f t="shared" ca="1" si="1058"/>
        <v>208333.33333333331</v>
      </c>
      <c r="CM341" s="397">
        <f t="shared" ca="1" si="1058"/>
        <v>218750</v>
      </c>
      <c r="CN341" s="397">
        <f t="shared" ca="1" si="1058"/>
        <v>218750</v>
      </c>
      <c r="CO341" s="397">
        <f t="shared" ca="1" si="1058"/>
        <v>218750</v>
      </c>
      <c r="CP341" s="397">
        <f t="shared" ca="1" si="1058"/>
        <v>218750</v>
      </c>
      <c r="CQ341" s="397">
        <f t="shared" ca="1" si="1058"/>
        <v>218750</v>
      </c>
      <c r="CR341" s="397">
        <f t="shared" ca="1" si="1058"/>
        <v>218750</v>
      </c>
      <c r="CS341" s="397">
        <f t="shared" ca="1" si="1058"/>
        <v>218750</v>
      </c>
      <c r="CT341" s="397">
        <f t="shared" ca="1" si="1058"/>
        <v>218750</v>
      </c>
      <c r="CU341" s="397">
        <f t="shared" ca="1" si="1058"/>
        <v>218750</v>
      </c>
      <c r="CV341" s="397">
        <f t="shared" ca="1" si="1058"/>
        <v>218750</v>
      </c>
      <c r="CW341" s="397">
        <f t="shared" ca="1" si="1058"/>
        <v>218750</v>
      </c>
      <c r="CX341" s="397">
        <f t="shared" ca="1" si="1058"/>
        <v>218750</v>
      </c>
      <c r="CY341" s="397">
        <f t="shared" ca="1" si="1058"/>
        <v>229687.5</v>
      </c>
      <c r="CZ341" s="397">
        <f t="shared" ca="1" si="1058"/>
        <v>229687.5</v>
      </c>
      <c r="DA341" s="397">
        <f t="shared" ca="1" si="1058"/>
        <v>229687.5</v>
      </c>
      <c r="DB341" s="397">
        <f t="shared" ca="1" si="1058"/>
        <v>229687.5</v>
      </c>
      <c r="DC341" s="397">
        <f t="shared" ca="1" si="1058"/>
        <v>229687.5</v>
      </c>
      <c r="DD341" s="397">
        <f t="shared" ca="1" si="1058"/>
        <v>229687.5</v>
      </c>
      <c r="DE341" s="397">
        <f t="shared" ca="1" si="1058"/>
        <v>229687.5</v>
      </c>
      <c r="DF341" s="397">
        <f t="shared" ca="1" si="1058"/>
        <v>229687.5</v>
      </c>
      <c r="DG341" s="397">
        <f t="shared" ca="1" si="1058"/>
        <v>229687.5</v>
      </c>
      <c r="DH341" s="397">
        <f t="shared" ca="1" si="1058"/>
        <v>229687.5</v>
      </c>
      <c r="DI341" s="397">
        <f t="shared" ca="1" si="1058"/>
        <v>229687.5</v>
      </c>
      <c r="DJ341" s="397">
        <f t="shared" ca="1" si="1058"/>
        <v>229687.5</v>
      </c>
      <c r="DK341" s="397">
        <f t="shared" ca="1" si="1058"/>
        <v>241171.87500000003</v>
      </c>
      <c r="DL341" s="397">
        <f t="shared" ca="1" si="1058"/>
        <v>241171.87500000003</v>
      </c>
      <c r="DM341" s="397">
        <f t="shared" ref="DM341" ca="1" si="1059">SUM(DM342:DM346)</f>
        <v>241171.87500000003</v>
      </c>
      <c r="DN341" s="397">
        <f t="shared" ref="DN341" ca="1" si="1060">SUM(DN342:DN346)</f>
        <v>241171.87500000003</v>
      </c>
      <c r="DO341" s="397">
        <f t="shared" ref="DO341" ca="1" si="1061">SUM(DO342:DO346)</f>
        <v>241171.87500000003</v>
      </c>
      <c r="DP341" s="397">
        <f t="shared" ref="DP341" ca="1" si="1062">SUM(DP342:DP346)</f>
        <v>241171.87500000003</v>
      </c>
      <c r="DQ341" s="397">
        <f t="shared" ref="DQ341" ca="1" si="1063">SUM(DQ342:DQ346)</f>
        <v>241171.87500000003</v>
      </c>
      <c r="DR341" s="397">
        <f t="shared" ref="DR341" ca="1" si="1064">SUM(DR342:DR346)</f>
        <v>241171.87500000003</v>
      </c>
      <c r="DS341" s="397">
        <f t="shared" ref="DS341" ca="1" si="1065">SUM(DS342:DS346)</f>
        <v>241171.87500000003</v>
      </c>
      <c r="DT341" s="397">
        <f t="shared" ref="DT341" ca="1" si="1066">SUM(DT342:DT346)</f>
        <v>241171.87500000003</v>
      </c>
      <c r="DU341" s="397">
        <f t="shared" ref="DU341" ca="1" si="1067">SUM(DU342:DU346)</f>
        <v>241171.87500000003</v>
      </c>
      <c r="DV341" s="397">
        <f t="shared" ref="DV341" ca="1" si="1068">SUM(DV342:DV346)</f>
        <v>241171.87500000003</v>
      </c>
      <c r="DW341" s="397">
        <f t="shared" ref="DW341" ca="1" si="1069">SUM(DW342:DW346)</f>
        <v>253230.46875</v>
      </c>
      <c r="DX341" s="397">
        <f t="shared" ref="DX341" ca="1" si="1070">SUM(DX342:DX346)</f>
        <v>253230.46875</v>
      </c>
      <c r="DY341" s="397">
        <f t="shared" ref="DY341" ca="1" si="1071">SUM(DY342:DY346)</f>
        <v>253230.46875</v>
      </c>
      <c r="DZ341" s="397">
        <f t="shared" ref="DZ341" ca="1" si="1072">SUM(DZ342:DZ346)</f>
        <v>253230.46875</v>
      </c>
      <c r="EA341" s="397">
        <f t="shared" ref="EA341" ca="1" si="1073">SUM(EA342:EA346)</f>
        <v>253230.46875</v>
      </c>
      <c r="EB341" s="397">
        <f t="shared" ref="EB341" ca="1" si="1074">SUM(EB342:EB346)</f>
        <v>253230.46875</v>
      </c>
      <c r="EC341" s="397">
        <f t="shared" ref="EC341" ca="1" si="1075">SUM(EC342:EC346)</f>
        <v>253230.46875</v>
      </c>
      <c r="ED341" s="397">
        <f t="shared" ref="ED341" ca="1" si="1076">SUM(ED342:ED346)</f>
        <v>253230.46875</v>
      </c>
      <c r="EE341" s="397">
        <f t="shared" ref="EE341" ca="1" si="1077">SUM(EE342:EE346)</f>
        <v>253230.46875</v>
      </c>
      <c r="EF341" s="397">
        <f t="shared" ref="EF341" ca="1" si="1078">SUM(EF342:EF346)</f>
        <v>253230.46875</v>
      </c>
      <c r="EG341" s="397">
        <f t="shared" ref="EG341" ca="1" si="1079">SUM(EG342:EG346)</f>
        <v>253230.46875</v>
      </c>
      <c r="EH341" s="397">
        <f t="shared" ref="EH341" ca="1" si="1080">SUM(EH342:EH346)</f>
        <v>253230.46875</v>
      </c>
      <c r="EI341" s="397">
        <f t="shared" ref="EI341" ca="1" si="1081">SUM(EI342:EI346)</f>
        <v>265891.99218750006</v>
      </c>
      <c r="EJ341" s="397">
        <f t="shared" ref="EJ341" ca="1" si="1082">SUM(EJ342:EJ346)</f>
        <v>265891.99218750006</v>
      </c>
      <c r="EK341" s="397">
        <f t="shared" ref="EK341" ca="1" si="1083">SUM(EK342:EK346)</f>
        <v>265891.99218750006</v>
      </c>
      <c r="EL341" s="397">
        <f t="shared" ref="EL341" ca="1" si="1084">SUM(EL342:EL346)</f>
        <v>265891.99218750006</v>
      </c>
      <c r="EM341" s="397">
        <f t="shared" ref="EM341" ca="1" si="1085">SUM(EM342:EM346)</f>
        <v>265891.99218750006</v>
      </c>
      <c r="EN341" s="397">
        <f t="shared" ref="EN341" ca="1" si="1086">SUM(EN342:EN346)</f>
        <v>265891.99218750006</v>
      </c>
      <c r="EO341" s="397">
        <f t="shared" ref="EO341" ca="1" si="1087">SUM(EO342:EO346)</f>
        <v>265891.99218750006</v>
      </c>
      <c r="EP341" s="397">
        <f t="shared" ref="EP341" ca="1" si="1088">SUM(EP342:EP346)</f>
        <v>265891.99218750006</v>
      </c>
      <c r="EQ341" s="397">
        <f t="shared" ref="EQ341" ca="1" si="1089">SUM(EQ342:EQ346)</f>
        <v>265891.99218750006</v>
      </c>
      <c r="ER341" s="397">
        <f t="shared" ref="ER341" ca="1" si="1090">SUM(ER342:ER346)</f>
        <v>265891.99218750006</v>
      </c>
      <c r="ES341" s="397">
        <f t="shared" ref="ES341" ca="1" si="1091">SUM(ES342:ES346)</f>
        <v>265891.99218750006</v>
      </c>
      <c r="ET341" s="397">
        <f t="shared" ref="ET341" ca="1" si="1092">SUM(ET342:ET346)</f>
        <v>265891.99218750006</v>
      </c>
      <c r="EU341" s="397">
        <f t="shared" ref="EU341" ca="1" si="1093">SUM(EU342:EU346)</f>
        <v>279186.591796875</v>
      </c>
      <c r="EV341" s="397">
        <f t="shared" ref="EV341" ca="1" si="1094">SUM(EV342:EV346)</f>
        <v>279186.591796875</v>
      </c>
      <c r="EW341" s="397">
        <f t="shared" ref="EW341" ca="1" si="1095">SUM(EW342:EW346)</f>
        <v>279186.591796875</v>
      </c>
      <c r="EX341" s="397">
        <f t="shared" ref="EX341" ca="1" si="1096">SUM(EX342:EX346)</f>
        <v>279186.591796875</v>
      </c>
      <c r="EY341" s="397">
        <f t="shared" ref="EY341" ca="1" si="1097">SUM(EY342:EY346)</f>
        <v>279186.591796875</v>
      </c>
      <c r="EZ341" s="397">
        <f t="shared" ref="EZ341" ca="1" si="1098">SUM(EZ342:EZ346)</f>
        <v>279186.591796875</v>
      </c>
      <c r="FA341" s="397">
        <f t="shared" ref="FA341" ca="1" si="1099">SUM(FA342:FA346)</f>
        <v>279186.591796875</v>
      </c>
      <c r="FB341" s="397">
        <f t="shared" ref="FB341" ca="1" si="1100">SUM(FB342:FB346)</f>
        <v>279186.591796875</v>
      </c>
      <c r="FC341" s="397">
        <f t="shared" ref="FC341" ca="1" si="1101">SUM(FC342:FC346)</f>
        <v>279186.591796875</v>
      </c>
      <c r="FD341" s="397">
        <f t="shared" ref="FD341" ca="1" si="1102">SUM(FD342:FD346)</f>
        <v>279186.591796875</v>
      </c>
      <c r="FE341" s="397">
        <f t="shared" ref="FE341" ca="1" si="1103">SUM(FE342:FE346)</f>
        <v>279186.591796875</v>
      </c>
      <c r="FF341" s="397">
        <f t="shared" ref="FF341" ca="1" si="1104">SUM(FF342:FF346)</f>
        <v>279186.591796875</v>
      </c>
      <c r="FG341" s="397">
        <f t="shared" ref="FG341" ca="1" si="1105">SUM(FG342:FG346)</f>
        <v>293145.92138671881</v>
      </c>
      <c r="FH341" s="397">
        <f t="shared" ref="FH341" ca="1" si="1106">SUM(FH342:FH346)</f>
        <v>293145.92138671881</v>
      </c>
      <c r="FI341" s="397">
        <f t="shared" ref="FI341" ca="1" si="1107">SUM(FI342:FI346)</f>
        <v>293145.92138671881</v>
      </c>
      <c r="FJ341" s="397">
        <f t="shared" ref="FJ341" ca="1" si="1108">SUM(FJ342:FJ346)</f>
        <v>293145.92138671881</v>
      </c>
      <c r="FK341" s="397">
        <f t="shared" ref="FK341" ca="1" si="1109">SUM(FK342:FK346)</f>
        <v>293145.92138671881</v>
      </c>
      <c r="FL341" s="397">
        <f t="shared" ref="FL341" ca="1" si="1110">SUM(FL342:FL346)</f>
        <v>293145.92138671881</v>
      </c>
      <c r="FM341" s="397">
        <f t="shared" ref="FM341" ca="1" si="1111">SUM(FM342:FM346)</f>
        <v>293145.92138671881</v>
      </c>
      <c r="FN341" s="397">
        <f t="shared" ref="FN341" ca="1" si="1112">SUM(FN342:FN346)</f>
        <v>293145.92138671881</v>
      </c>
      <c r="FO341" s="397">
        <f t="shared" ref="FO341" ca="1" si="1113">SUM(FO342:FO346)</f>
        <v>293145.92138671881</v>
      </c>
      <c r="FP341" s="397">
        <f t="shared" ref="FP341" ca="1" si="1114">SUM(FP342:FP346)</f>
        <v>293145.92138671881</v>
      </c>
      <c r="FQ341" s="397">
        <f t="shared" ref="FQ341" ca="1" si="1115">SUM(FQ342:FQ346)</f>
        <v>293145.92138671881</v>
      </c>
      <c r="FR341" s="397">
        <f t="shared" ref="FR341" ca="1" si="1116">SUM(FR342:FR346)</f>
        <v>293145.92138671881</v>
      </c>
      <c r="FS341" s="397">
        <f t="shared" ref="FS341" ca="1" si="1117">SUM(FS342:FS346)</f>
        <v>307803.2174560547</v>
      </c>
      <c r="FT341" s="397">
        <f t="shared" ref="FT341" ca="1" si="1118">SUM(FT342:FT346)</f>
        <v>307803.2174560547</v>
      </c>
      <c r="FU341" s="397">
        <f t="shared" ref="FU341" ca="1" si="1119">SUM(FU342:FU346)</f>
        <v>307803.2174560547</v>
      </c>
      <c r="FV341" s="397">
        <f t="shared" ref="FV341" ca="1" si="1120">SUM(FV342:FV346)</f>
        <v>307803.2174560547</v>
      </c>
      <c r="FW341" s="397">
        <f t="shared" ref="FW341" ca="1" si="1121">SUM(FW342:FW346)</f>
        <v>307803.2174560547</v>
      </c>
      <c r="FX341" s="397">
        <f t="shared" ref="FX341" ca="1" si="1122">SUM(FX342:FX346)</f>
        <v>307803.2174560547</v>
      </c>
      <c r="FY341" s="397">
        <f t="shared" ref="FY341" ca="1" si="1123">SUM(FY342:FY346)</f>
        <v>307803.2174560547</v>
      </c>
      <c r="FZ341" s="397">
        <f t="shared" ref="FZ341" ca="1" si="1124">SUM(FZ342:FZ346)</f>
        <v>307803.2174560547</v>
      </c>
      <c r="GA341" s="397">
        <f t="shared" ref="GA341" ca="1" si="1125">SUM(GA342:GA346)</f>
        <v>307803.2174560547</v>
      </c>
      <c r="GB341" s="397">
        <f t="shared" ref="GB341" ca="1" si="1126">SUM(GB342:GB346)</f>
        <v>307803.2174560547</v>
      </c>
      <c r="GC341" s="397">
        <f t="shared" ref="GC341" ca="1" si="1127">SUM(GC342:GC346)</f>
        <v>307803.2174560547</v>
      </c>
      <c r="GD341" s="397">
        <f t="shared" ref="GD341" ca="1" si="1128">SUM(GD342:GD346)</f>
        <v>307803.2174560547</v>
      </c>
      <c r="GE341" s="397">
        <f t="shared" ref="GE341" ca="1" si="1129">SUM(GE342:GE346)</f>
        <v>323193.37832885748</v>
      </c>
      <c r="GF341" s="397">
        <f t="shared" ref="GF341" ca="1" si="1130">SUM(GF342:GF346)</f>
        <v>323193.37832885748</v>
      </c>
      <c r="GG341" s="397">
        <f t="shared" ref="GG341" ca="1" si="1131">SUM(GG342:GG346)</f>
        <v>323193.37832885748</v>
      </c>
      <c r="GH341" s="397">
        <f t="shared" ref="GH341" ca="1" si="1132">SUM(GH342:GH346)</f>
        <v>323193.37832885748</v>
      </c>
      <c r="GI341" s="397">
        <f t="shared" ref="GI341" ca="1" si="1133">SUM(GI342:GI346)</f>
        <v>323193.37832885748</v>
      </c>
      <c r="GJ341" s="397">
        <f t="shared" ref="GJ341" ca="1" si="1134">SUM(GJ342:GJ346)</f>
        <v>323193.37832885748</v>
      </c>
      <c r="GK341" s="397">
        <f t="shared" ref="GK341" ca="1" si="1135">SUM(GK342:GK346)</f>
        <v>323193.37832885748</v>
      </c>
      <c r="GL341" s="397">
        <f t="shared" ref="GL341" ca="1" si="1136">SUM(GL342:GL346)</f>
        <v>323193.37832885748</v>
      </c>
      <c r="GM341" s="397">
        <f t="shared" ref="GM341" ca="1" si="1137">SUM(GM342:GM346)</f>
        <v>323193.37832885748</v>
      </c>
      <c r="GN341" s="397">
        <f t="shared" ref="GN341" ca="1" si="1138">SUM(GN342:GN346)</f>
        <v>323193.37832885748</v>
      </c>
      <c r="GO341" s="397">
        <f t="shared" ref="GO341" ca="1" si="1139">SUM(GO342:GO346)</f>
        <v>323193.37832885748</v>
      </c>
      <c r="GP341" s="397">
        <f t="shared" ref="GP341" ca="1" si="1140">SUM(GP342:GP346)</f>
        <v>323193.37832885748</v>
      </c>
      <c r="GQ341" s="397">
        <f t="shared" ref="GQ341" ca="1" si="1141">SUM(GQ342:GQ346)</f>
        <v>339353.04724530032</v>
      </c>
      <c r="GR341" s="397">
        <f t="shared" ref="GR341" ca="1" si="1142">SUM(GR342:GR346)</f>
        <v>339353.04724530032</v>
      </c>
      <c r="GS341" s="397">
        <f t="shared" ref="GS341" ca="1" si="1143">SUM(GS342:GS346)</f>
        <v>339353.04724530032</v>
      </c>
      <c r="GT341" s="397">
        <f t="shared" ref="GT341" ca="1" si="1144">SUM(GT342:GT346)</f>
        <v>339353.04724530032</v>
      </c>
      <c r="GU341" s="397">
        <f t="shared" ref="GU341" ca="1" si="1145">SUM(GU342:GU346)</f>
        <v>339353.04724530032</v>
      </c>
      <c r="GV341" s="397">
        <f t="shared" ref="GV341" ca="1" si="1146">SUM(GV342:GV346)</f>
        <v>339353.04724530032</v>
      </c>
      <c r="GW341" s="397">
        <f t="shared" ref="GW341" ca="1" si="1147">SUM(GW342:GW346)</f>
        <v>339353.04724530032</v>
      </c>
      <c r="GX341" s="397">
        <f t="shared" ref="GX341" ca="1" si="1148">SUM(GX342:GX346)</f>
        <v>339353.04724530032</v>
      </c>
      <c r="GY341" s="397">
        <f t="shared" ref="GY341" ca="1" si="1149">SUM(GY342:GY346)</f>
        <v>339353.04724530032</v>
      </c>
      <c r="GZ341" s="397">
        <f t="shared" ref="GZ341" ca="1" si="1150">SUM(GZ342:GZ346)</f>
        <v>339353.04724530032</v>
      </c>
      <c r="HA341" s="397">
        <f t="shared" ref="HA341" ca="1" si="1151">SUM(HA342:HA346)</f>
        <v>339353.04724530032</v>
      </c>
      <c r="HB341" s="397">
        <f t="shared" ref="HB341" ca="1" si="1152">SUM(HB342:HB346)</f>
        <v>339353.04724530032</v>
      </c>
      <c r="HC341" s="397">
        <f t="shared" ref="HC341" ca="1" si="1153">SUM(HC342:HC346)</f>
        <v>356320.69960756542</v>
      </c>
      <c r="HD341" s="397">
        <f t="shared" ref="HD341" ca="1" si="1154">SUM(HD342:HD346)</f>
        <v>356320.69960756542</v>
      </c>
      <c r="HE341" s="397">
        <f t="shared" ref="HE341" ca="1" si="1155">SUM(HE342:HE346)</f>
        <v>356320.69960756542</v>
      </c>
      <c r="HF341" s="397">
        <f t="shared" ref="HF341" ca="1" si="1156">SUM(HF342:HF346)</f>
        <v>356320.69960756542</v>
      </c>
      <c r="HG341" s="397">
        <f t="shared" ref="HG341" ca="1" si="1157">SUM(HG342:HG346)</f>
        <v>356320.69960756542</v>
      </c>
      <c r="HH341" s="397">
        <f t="shared" ref="HH341" ca="1" si="1158">SUM(HH342:HH346)</f>
        <v>356320.69960756542</v>
      </c>
      <c r="HI341" s="397">
        <f t="shared" ref="HI341" ca="1" si="1159">SUM(HI342:HI346)</f>
        <v>356320.69960756542</v>
      </c>
      <c r="HJ341" s="397">
        <f t="shared" ref="HJ341" ca="1" si="1160">SUM(HJ342:HJ346)</f>
        <v>356320.69960756542</v>
      </c>
      <c r="HK341" s="397">
        <f t="shared" ref="HK341" ca="1" si="1161">SUM(HK342:HK346)</f>
        <v>356320.69960756542</v>
      </c>
      <c r="HL341" s="397">
        <f t="shared" ref="HL341" ca="1" si="1162">SUM(HL342:HL346)</f>
        <v>356320.69960756542</v>
      </c>
      <c r="HM341" s="397">
        <f t="shared" ref="HM341" ca="1" si="1163">SUM(HM342:HM346)</f>
        <v>356320.69960756542</v>
      </c>
      <c r="HN341" s="397">
        <f t="shared" ref="HN341" ca="1" si="1164">SUM(HN342:HN346)</f>
        <v>356320.69960756542</v>
      </c>
      <c r="HO341" s="397">
        <f t="shared" ref="HO341" ca="1" si="1165">SUM(HO342:HO346)</f>
        <v>374136.73458794359</v>
      </c>
      <c r="HP341" s="397">
        <f t="shared" ref="HP341" ca="1" si="1166">SUM(HP342:HP346)</f>
        <v>374136.73458794359</v>
      </c>
      <c r="HQ341" s="397">
        <f t="shared" ref="HQ341" ca="1" si="1167">SUM(HQ342:HQ346)</f>
        <v>374136.73458794359</v>
      </c>
      <c r="HR341" s="397">
        <f t="shared" ref="HR341:HS341" ca="1" si="1168">SUM(HR342:HR346)</f>
        <v>374136.73458794359</v>
      </c>
      <c r="HS341" s="397">
        <f t="shared" ca="1" si="1168"/>
        <v>374136.73458794359</v>
      </c>
      <c r="HT341" s="397">
        <f t="shared" ref="HT341" ca="1" si="1169">SUM(HT342:HT346)</f>
        <v>374136.73458794359</v>
      </c>
      <c r="HU341" s="397">
        <f t="shared" ref="HU341" ca="1" si="1170">SUM(HU342:HU346)</f>
        <v>374136.73458794359</v>
      </c>
      <c r="HV341" s="397">
        <f t="shared" ref="HV341" ca="1" si="1171">SUM(HV342:HV346)</f>
        <v>374136.73458794359</v>
      </c>
      <c r="HW341" s="397">
        <f t="shared" ref="HW341" ca="1" si="1172">SUM(HW342:HW346)</f>
        <v>374136.73458794359</v>
      </c>
      <c r="HX341" s="397">
        <f t="shared" ref="HX341" ca="1" si="1173">SUM(HX342:HX346)</f>
        <v>374136.73458794359</v>
      </c>
      <c r="HY341" s="397">
        <f t="shared" ref="HY341" ca="1" si="1174">SUM(HY342:HY346)</f>
        <v>374136.73458794359</v>
      </c>
      <c r="HZ341" s="397">
        <f t="shared" ref="HZ341" ca="1" si="1175">SUM(HZ342:HZ346)</f>
        <v>374136.73458794359</v>
      </c>
      <c r="IA341" s="397">
        <f t="shared" ref="IA341" ca="1" si="1176">SUM(IA342:IA346)</f>
        <v>392843.57131734083</v>
      </c>
      <c r="IB341" s="397">
        <f t="shared" ref="IB341" ca="1" si="1177">SUM(IB342:IB346)</f>
        <v>392843.57131734083</v>
      </c>
      <c r="IC341" s="397">
        <f t="shared" ref="IC341" ca="1" si="1178">SUM(IC342:IC346)</f>
        <v>392843.57131734083</v>
      </c>
      <c r="ID341" s="397">
        <f t="shared" ref="ID341" ca="1" si="1179">SUM(ID342:ID346)</f>
        <v>392843.57131734083</v>
      </c>
      <c r="IE341" s="397">
        <f t="shared" ref="IE341" ca="1" si="1180">SUM(IE342:IE346)</f>
        <v>392843.57131734083</v>
      </c>
      <c r="IF341" s="397">
        <f t="shared" ref="IF341" ca="1" si="1181">SUM(IF342:IF346)</f>
        <v>392843.57131734083</v>
      </c>
      <c r="IG341" s="397">
        <f t="shared" ref="IG341" ca="1" si="1182">SUM(IG342:IG346)</f>
        <v>392843.57131734083</v>
      </c>
      <c r="IH341" s="397">
        <f t="shared" ref="IH341" ca="1" si="1183">SUM(IH342:IH346)</f>
        <v>392843.57131734083</v>
      </c>
      <c r="II341" s="397">
        <f t="shared" ref="II341" ca="1" si="1184">SUM(II342:II346)</f>
        <v>392843.57131734083</v>
      </c>
      <c r="IJ341" s="397">
        <f t="shared" ref="IJ341" ca="1" si="1185">SUM(IJ342:IJ346)</f>
        <v>392843.57131734083</v>
      </c>
      <c r="IK341" s="397">
        <f t="shared" ref="IK341" ca="1" si="1186">SUM(IK342:IK346)</f>
        <v>392843.57131734083</v>
      </c>
      <c r="IL341" s="397">
        <f t="shared" ref="IL341" ca="1" si="1187">SUM(IL342:IL346)</f>
        <v>392843.57131734083</v>
      </c>
      <c r="IM341" s="397">
        <f t="shared" ref="IM341" ca="1" si="1188">SUM(IM342:IM346)</f>
        <v>412485.74988320784</v>
      </c>
      <c r="IN341" s="397">
        <f t="shared" ref="IN341" ca="1" si="1189">SUM(IN342:IN346)</f>
        <v>412485.74988320784</v>
      </c>
      <c r="IO341" s="397">
        <f t="shared" ref="IO341" ca="1" si="1190">SUM(IO342:IO346)</f>
        <v>412485.74988320784</v>
      </c>
      <c r="IP341" s="397">
        <f t="shared" ref="IP341" ca="1" si="1191">SUM(IP342:IP346)</f>
        <v>412485.74988320784</v>
      </c>
      <c r="IQ341" s="397">
        <f t="shared" ref="IQ341" ca="1" si="1192">SUM(IQ342:IQ346)</f>
        <v>412485.74988320784</v>
      </c>
      <c r="IR341" s="397">
        <f t="shared" ref="IR341" ca="1" si="1193">SUM(IR342:IR346)</f>
        <v>412485.74988320784</v>
      </c>
      <c r="IS341" s="397">
        <f t="shared" ref="IS341" ca="1" si="1194">SUM(IS342:IS346)</f>
        <v>412485.74988320784</v>
      </c>
      <c r="IT341" s="397">
        <f t="shared" ref="IT341" ca="1" si="1195">SUM(IT342:IT346)</f>
        <v>412485.74988320784</v>
      </c>
      <c r="IU341" s="397">
        <f t="shared" ref="IU341" ca="1" si="1196">SUM(IU342:IU346)</f>
        <v>412485.74988320784</v>
      </c>
      <c r="IV341" s="397">
        <f t="shared" ref="IV341" ca="1" si="1197">SUM(IV342:IV346)</f>
        <v>412485.74988320784</v>
      </c>
      <c r="IW341" s="397">
        <f t="shared" ref="IW341" ca="1" si="1198">SUM(IW342:IW346)</f>
        <v>412485.74988320784</v>
      </c>
      <c r="IX341" s="397">
        <f t="shared" ref="IX341" ca="1" si="1199">SUM(IX342:IX346)</f>
        <v>412485.74988320784</v>
      </c>
      <c r="IY341" s="397">
        <f t="shared" ref="IY341" ca="1" si="1200">SUM(IY342:IY346)</f>
        <v>433110.03737736837</v>
      </c>
      <c r="IZ341" s="397">
        <f t="shared" ref="IZ341" ca="1" si="1201">SUM(IZ342:IZ346)</f>
        <v>433110.03737736837</v>
      </c>
      <c r="JA341" s="397">
        <f t="shared" ref="JA341" ca="1" si="1202">SUM(JA342:JA346)</f>
        <v>433110.03737736837</v>
      </c>
      <c r="JB341" s="397">
        <f t="shared" ref="JB341" ca="1" si="1203">SUM(JB342:JB346)</f>
        <v>433110.03737736837</v>
      </c>
      <c r="JC341" s="397">
        <f t="shared" ref="JC341" ca="1" si="1204">SUM(JC342:JC346)</f>
        <v>433110.03737736837</v>
      </c>
      <c r="JD341" s="397">
        <f t="shared" ref="JD341" ca="1" si="1205">SUM(JD342:JD346)</f>
        <v>433110.03737736837</v>
      </c>
      <c r="JE341" s="397">
        <f t="shared" ref="JE341" ca="1" si="1206">SUM(JE342:JE346)</f>
        <v>433110.03737736837</v>
      </c>
      <c r="JF341" s="397">
        <f t="shared" ref="JF341" ca="1" si="1207">SUM(JF342:JF346)</f>
        <v>433110.03737736837</v>
      </c>
      <c r="JG341" s="397">
        <f t="shared" ref="JG341" ca="1" si="1208">SUM(JG342:JG346)</f>
        <v>433110.03737736837</v>
      </c>
      <c r="JH341" s="397">
        <f t="shared" ref="JH341" ca="1" si="1209">SUM(JH342:JH346)</f>
        <v>433110.03737736837</v>
      </c>
      <c r="JI341" s="397">
        <f t="shared" ref="JI341" ca="1" si="1210">SUM(JI342:JI346)</f>
        <v>433110.03737736837</v>
      </c>
      <c r="JJ341" s="397">
        <f t="shared" ref="JJ341" ca="1" si="1211">SUM(JJ342:JJ346)</f>
        <v>433110.03737736837</v>
      </c>
      <c r="JK341" s="397">
        <f t="shared" ref="JK341" ca="1" si="1212">SUM(JK342:JK346)</f>
        <v>454765.53924623667</v>
      </c>
      <c r="JL341" s="397">
        <f t="shared" ref="JL341" ca="1" si="1213">SUM(JL342:JL346)</f>
        <v>454765.53924623667</v>
      </c>
      <c r="JM341" s="397">
        <f t="shared" ref="JM341" ca="1" si="1214">SUM(JM342:JM346)</f>
        <v>454765.53924623667</v>
      </c>
      <c r="JN341" s="397">
        <f t="shared" ref="JN341" ca="1" si="1215">SUM(JN342:JN346)</f>
        <v>454765.53924623667</v>
      </c>
      <c r="JO341" s="397">
        <f t="shared" ref="JO341" ca="1" si="1216">SUM(JO342:JO346)</f>
        <v>454765.53924623667</v>
      </c>
      <c r="JP341" s="397">
        <f t="shared" ref="JP341" ca="1" si="1217">SUM(JP342:JP346)</f>
        <v>454765.53924623667</v>
      </c>
      <c r="JQ341" s="397">
        <f t="shared" ref="JQ341" ca="1" si="1218">SUM(JQ342:JQ346)</f>
        <v>454765.53924623667</v>
      </c>
      <c r="JR341" s="397">
        <f t="shared" ref="JR341" ca="1" si="1219">SUM(JR342:JR346)</f>
        <v>454765.53924623667</v>
      </c>
      <c r="JS341" s="397">
        <f t="shared" ref="JS341" ca="1" si="1220">SUM(JS342:JS346)</f>
        <v>454765.53924623667</v>
      </c>
      <c r="JT341" s="397">
        <f t="shared" ref="JT341" ca="1" si="1221">SUM(JT342:JT346)</f>
        <v>454765.53924623667</v>
      </c>
      <c r="JU341" s="397">
        <f t="shared" ref="JU341" ca="1" si="1222">SUM(JU342:JU346)</f>
        <v>454765.53924623667</v>
      </c>
      <c r="JV341" s="397">
        <f t="shared" ref="JV341" ca="1" si="1223">SUM(JV342:JV346)</f>
        <v>454765.53924623667</v>
      </c>
      <c r="JW341" s="397">
        <f t="shared" ref="JW341" ca="1" si="1224">SUM(JW342:JW346)</f>
        <v>477503.81620854861</v>
      </c>
      <c r="JX341" s="397">
        <f t="shared" ref="JX341" ca="1" si="1225">SUM(JX342:JX346)</f>
        <v>477503.81620854861</v>
      </c>
      <c r="JY341" s="397">
        <f t="shared" ref="JY341" ca="1" si="1226">SUM(JY342:JY346)</f>
        <v>477503.81620854861</v>
      </c>
      <c r="JZ341" s="397">
        <f t="shared" ref="JZ341" ca="1" si="1227">SUM(JZ342:JZ346)</f>
        <v>477503.81620854861</v>
      </c>
      <c r="KA341" s="397">
        <f t="shared" ref="KA341" ca="1" si="1228">SUM(KA342:KA346)</f>
        <v>477503.81620854861</v>
      </c>
      <c r="KB341" s="397">
        <f t="shared" ref="KB341" ca="1" si="1229">SUM(KB342:KB346)</f>
        <v>477503.81620854861</v>
      </c>
      <c r="KC341" s="397">
        <f t="shared" ref="KC341" ca="1" si="1230">SUM(KC342:KC346)</f>
        <v>477503.81620854861</v>
      </c>
      <c r="KD341" s="397">
        <f t="shared" ref="KD341" ca="1" si="1231">SUM(KD342:KD346)</f>
        <v>477503.81620854861</v>
      </c>
      <c r="KE341" s="397">
        <f t="shared" ref="KE341" ca="1" si="1232">SUM(KE342:KE346)</f>
        <v>477503.81620854861</v>
      </c>
      <c r="KF341" s="397">
        <f t="shared" ref="KF341" ca="1" si="1233">SUM(KF342:KF346)</f>
        <v>477503.81620854861</v>
      </c>
      <c r="KG341" s="397">
        <f t="shared" ref="KG341" ca="1" si="1234">SUM(KG342:KG346)</f>
        <v>477503.81620854861</v>
      </c>
      <c r="KH341" s="397">
        <f t="shared" ref="KH341" ca="1" si="1235">SUM(KH342:KH346)</f>
        <v>477503.81620854861</v>
      </c>
      <c r="KI341" s="397">
        <f t="shared" ref="KI341" ca="1" si="1236">SUM(KI342:KI346)</f>
        <v>501379.00701897597</v>
      </c>
      <c r="KJ341" s="397">
        <f t="shared" ref="KJ341" ca="1" si="1237">SUM(KJ342:KJ346)</f>
        <v>501379.00701897597</v>
      </c>
      <c r="KK341" s="397">
        <f t="shared" ref="KK341" ca="1" si="1238">SUM(KK342:KK346)</f>
        <v>501379.00701897597</v>
      </c>
      <c r="KL341" s="397">
        <f t="shared" ref="KL341" ca="1" si="1239">SUM(KL342:KL346)</f>
        <v>501379.00701897597</v>
      </c>
      <c r="KM341" s="397">
        <f t="shared" ref="KM341" ca="1" si="1240">SUM(KM342:KM346)</f>
        <v>501379.00701897597</v>
      </c>
      <c r="KN341" s="397">
        <f t="shared" ref="KN341" ca="1" si="1241">SUM(KN342:KN346)</f>
        <v>501379.00701897597</v>
      </c>
      <c r="KO341" s="397">
        <f t="shared" ref="KO341" ca="1" si="1242">SUM(KO342:KO346)</f>
        <v>501379.00701897597</v>
      </c>
      <c r="KP341" s="397">
        <f t="shared" ref="KP341" ca="1" si="1243">SUM(KP342:KP346)</f>
        <v>501379.00701897597</v>
      </c>
      <c r="KQ341" s="397">
        <f t="shared" ref="KQ341" ca="1" si="1244">SUM(KQ342:KQ346)</f>
        <v>501379.00701897597</v>
      </c>
      <c r="KR341" s="397">
        <f t="shared" ref="KR341" ca="1" si="1245">SUM(KR342:KR346)</f>
        <v>501379.00701897597</v>
      </c>
      <c r="KS341" s="397">
        <f t="shared" ref="KS341" ca="1" si="1246">SUM(KS342:KS346)</f>
        <v>501379.00701897597</v>
      </c>
      <c r="KT341" s="397">
        <f t="shared" ref="KT341" ca="1" si="1247">SUM(KT342:KT346)</f>
        <v>501379.00701897597</v>
      </c>
      <c r="KU341" s="397">
        <f t="shared" ref="KU341" ca="1" si="1248">SUM(KU342:KU346)</f>
        <v>526447.95736992476</v>
      </c>
      <c r="KV341" s="397">
        <f t="shared" ref="KV341" ca="1" si="1249">SUM(KV342:KV346)</f>
        <v>526447.95736992476</v>
      </c>
      <c r="KW341" s="397">
        <f t="shared" ref="KW341" ca="1" si="1250">SUM(KW342:KW346)</f>
        <v>526447.95736992476</v>
      </c>
      <c r="KX341" s="397">
        <f t="shared" ref="KX341" ca="1" si="1251">SUM(KX342:KX346)</f>
        <v>526447.95736992476</v>
      </c>
      <c r="KY341" s="397">
        <f t="shared" ref="KY341" ca="1" si="1252">SUM(KY342:KY346)</f>
        <v>526447.95736992476</v>
      </c>
      <c r="KZ341" s="397">
        <f t="shared" ref="KZ341" ca="1" si="1253">SUM(KZ342:KZ346)</f>
        <v>526447.95736992476</v>
      </c>
      <c r="LA341" s="397">
        <f t="shared" ref="LA341" ca="1" si="1254">SUM(LA342:LA346)</f>
        <v>526447.95736992476</v>
      </c>
      <c r="LB341" s="397">
        <f t="shared" ref="LB341" ca="1" si="1255">SUM(LB342:LB346)</f>
        <v>526447.95736992476</v>
      </c>
      <c r="LC341" s="397">
        <f t="shared" ref="LC341" ca="1" si="1256">SUM(LC342:LC346)</f>
        <v>526447.95736992476</v>
      </c>
      <c r="LD341" s="397">
        <f t="shared" ref="LD341" ca="1" si="1257">SUM(LD342:LD346)</f>
        <v>526447.95736992476</v>
      </c>
      <c r="LE341" s="397">
        <f t="shared" ref="LE341" ca="1" si="1258">SUM(LE342:LE346)</f>
        <v>526447.95736992476</v>
      </c>
    </row>
    <row r="342" spans="2:317">
      <c r="B342" s="377" t="s">
        <v>386</v>
      </c>
      <c r="C342" s="377" t="s">
        <v>386</v>
      </c>
      <c r="E342" s="310">
        <f t="shared" ref="E342:BP342" ca="1" si="1259">IF($Q$48=$R$49,OFFSET($O72,0,E$335)/OFFSET($O$69,0,E$335),IF(E$338&lt;Opening,0,$P57*(1+$Q57)^(E$336-1)/12))</f>
        <v>0</v>
      </c>
      <c r="F342" s="310">
        <f t="shared" ca="1" si="1259"/>
        <v>0</v>
      </c>
      <c r="G342" s="310">
        <f t="shared" ca="1" si="1259"/>
        <v>0</v>
      </c>
      <c r="H342" s="310">
        <f t="shared" ca="1" si="1259"/>
        <v>0</v>
      </c>
      <c r="I342" s="310">
        <f t="shared" ca="1" si="1259"/>
        <v>0</v>
      </c>
      <c r="J342" s="310">
        <f t="shared" ca="1" si="1259"/>
        <v>0</v>
      </c>
      <c r="K342" s="310">
        <f t="shared" ca="1" si="1259"/>
        <v>0</v>
      </c>
      <c r="L342" s="310">
        <f t="shared" ca="1" si="1259"/>
        <v>0</v>
      </c>
      <c r="M342" s="310">
        <f t="shared" ca="1" si="1259"/>
        <v>0</v>
      </c>
      <c r="N342" s="310">
        <f t="shared" ca="1" si="1259"/>
        <v>0</v>
      </c>
      <c r="O342" s="310">
        <f t="shared" ca="1" si="1259"/>
        <v>0</v>
      </c>
      <c r="P342" s="310">
        <f t="shared" ca="1" si="1259"/>
        <v>0</v>
      </c>
      <c r="Q342" s="310">
        <f t="shared" ca="1" si="1259"/>
        <v>0</v>
      </c>
      <c r="R342" s="310">
        <f t="shared" ca="1" si="1259"/>
        <v>0</v>
      </c>
      <c r="S342" s="310">
        <f t="shared" ca="1" si="1259"/>
        <v>0</v>
      </c>
      <c r="T342" s="310">
        <f t="shared" ca="1" si="1259"/>
        <v>0</v>
      </c>
      <c r="U342" s="310">
        <f t="shared" ca="1" si="1259"/>
        <v>0</v>
      </c>
      <c r="V342" s="310">
        <f t="shared" ca="1" si="1259"/>
        <v>0</v>
      </c>
      <c r="W342" s="310">
        <f t="shared" ca="1" si="1259"/>
        <v>0</v>
      </c>
      <c r="X342" s="310">
        <f t="shared" ca="1" si="1259"/>
        <v>0</v>
      </c>
      <c r="Y342" s="310">
        <f t="shared" ca="1" si="1259"/>
        <v>0</v>
      </c>
      <c r="Z342" s="310">
        <f t="shared" ca="1" si="1259"/>
        <v>0</v>
      </c>
      <c r="AA342" s="310">
        <f t="shared" ca="1" si="1259"/>
        <v>0</v>
      </c>
      <c r="AB342" s="310">
        <f t="shared" ca="1" si="1259"/>
        <v>0</v>
      </c>
      <c r="AC342" s="310">
        <f t="shared" ca="1" si="1259"/>
        <v>0</v>
      </c>
      <c r="AD342" s="310">
        <f t="shared" ca="1" si="1259"/>
        <v>0</v>
      </c>
      <c r="AE342" s="310">
        <f t="shared" ca="1" si="1259"/>
        <v>0</v>
      </c>
      <c r="AF342" s="310">
        <f t="shared" ca="1" si="1259"/>
        <v>0</v>
      </c>
      <c r="AG342" s="310">
        <f t="shared" ca="1" si="1259"/>
        <v>0</v>
      </c>
      <c r="AH342" s="310">
        <f t="shared" ca="1" si="1259"/>
        <v>0</v>
      </c>
      <c r="AI342" s="310">
        <f t="shared" ca="1" si="1259"/>
        <v>0</v>
      </c>
      <c r="AJ342" s="310">
        <f t="shared" ca="1" si="1259"/>
        <v>0</v>
      </c>
      <c r="AK342" s="310">
        <f t="shared" ca="1" si="1259"/>
        <v>0</v>
      </c>
      <c r="AL342" s="310">
        <f t="shared" ca="1" si="1259"/>
        <v>0</v>
      </c>
      <c r="AM342" s="310">
        <f t="shared" ca="1" si="1259"/>
        <v>0</v>
      </c>
      <c r="AN342" s="310">
        <f t="shared" ca="1" si="1259"/>
        <v>0</v>
      </c>
      <c r="AO342" s="310">
        <f t="shared" ca="1" si="1259"/>
        <v>0</v>
      </c>
      <c r="AP342" s="310">
        <f t="shared" ca="1" si="1259"/>
        <v>0</v>
      </c>
      <c r="AQ342" s="310">
        <f t="shared" ca="1" si="1259"/>
        <v>0</v>
      </c>
      <c r="AR342" s="310">
        <f t="shared" ca="1" si="1259"/>
        <v>0</v>
      </c>
      <c r="AS342" s="310">
        <f t="shared" ca="1" si="1259"/>
        <v>0</v>
      </c>
      <c r="AT342" s="310">
        <f t="shared" ca="1" si="1259"/>
        <v>0</v>
      </c>
      <c r="AU342" s="310">
        <f t="shared" ca="1" si="1259"/>
        <v>0</v>
      </c>
      <c r="AV342" s="310">
        <f t="shared" ca="1" si="1259"/>
        <v>0</v>
      </c>
      <c r="AW342" s="310">
        <f t="shared" ca="1" si="1259"/>
        <v>0</v>
      </c>
      <c r="AX342" s="310">
        <f t="shared" ca="1" si="1259"/>
        <v>0</v>
      </c>
      <c r="AY342" s="310">
        <f t="shared" ca="1" si="1259"/>
        <v>0</v>
      </c>
      <c r="AZ342" s="310">
        <f t="shared" ca="1" si="1259"/>
        <v>0</v>
      </c>
      <c r="BA342" s="310">
        <f t="shared" ca="1" si="1259"/>
        <v>0</v>
      </c>
      <c r="BB342" s="310">
        <f t="shared" ca="1" si="1259"/>
        <v>0</v>
      </c>
      <c r="BC342" s="310">
        <f t="shared" ca="1" si="1259"/>
        <v>0</v>
      </c>
      <c r="BD342" s="310">
        <f t="shared" ca="1" si="1259"/>
        <v>0</v>
      </c>
      <c r="BE342" s="310">
        <f t="shared" ca="1" si="1259"/>
        <v>0</v>
      </c>
      <c r="BF342" s="310">
        <f t="shared" ca="1" si="1259"/>
        <v>0</v>
      </c>
      <c r="BG342" s="310">
        <f t="shared" ca="1" si="1259"/>
        <v>0</v>
      </c>
      <c r="BH342" s="310">
        <f t="shared" ca="1" si="1259"/>
        <v>0</v>
      </c>
      <c r="BI342" s="310">
        <f t="shared" ca="1" si="1259"/>
        <v>0</v>
      </c>
      <c r="BJ342" s="310">
        <f t="shared" ca="1" si="1259"/>
        <v>0</v>
      </c>
      <c r="BK342" s="310">
        <f t="shared" ca="1" si="1259"/>
        <v>0</v>
      </c>
      <c r="BL342" s="310">
        <f t="shared" ca="1" si="1259"/>
        <v>0</v>
      </c>
      <c r="BM342" s="310">
        <f t="shared" ca="1" si="1259"/>
        <v>0</v>
      </c>
      <c r="BN342" s="310">
        <f t="shared" ca="1" si="1259"/>
        <v>0</v>
      </c>
      <c r="BO342" s="310">
        <f t="shared" ca="1" si="1259"/>
        <v>0</v>
      </c>
      <c r="BP342" s="310">
        <f t="shared" ca="1" si="1259"/>
        <v>0</v>
      </c>
      <c r="BQ342" s="310">
        <f t="shared" ref="BQ342:EB342" ca="1" si="1260">IF($Q$48=$R$49,OFFSET($O72,0,BQ$335)/OFFSET($O$69,0,BQ$335),IF(BQ$338&lt;Opening,0,$P57*(1+$Q57)^(BQ$336-1)/12))</f>
        <v>0</v>
      </c>
      <c r="BR342" s="310">
        <f t="shared" ca="1" si="1260"/>
        <v>0</v>
      </c>
      <c r="BS342" s="310">
        <f t="shared" ca="1" si="1260"/>
        <v>0</v>
      </c>
      <c r="BT342" s="310">
        <f t="shared" ca="1" si="1260"/>
        <v>0</v>
      </c>
      <c r="BU342" s="310">
        <f t="shared" ca="1" si="1260"/>
        <v>0</v>
      </c>
      <c r="BV342" s="310">
        <f t="shared" ca="1" si="1260"/>
        <v>0</v>
      </c>
      <c r="BW342" s="310">
        <f t="shared" ca="1" si="1260"/>
        <v>0</v>
      </c>
      <c r="BX342" s="310">
        <f t="shared" ca="1" si="1260"/>
        <v>0</v>
      </c>
      <c r="BY342" s="310">
        <f t="shared" ca="1" si="1260"/>
        <v>0</v>
      </c>
      <c r="BZ342" s="310">
        <f t="shared" ca="1" si="1260"/>
        <v>0</v>
      </c>
      <c r="CA342" s="310">
        <f t="shared" ca="1" si="1260"/>
        <v>41666.666666666664</v>
      </c>
      <c r="CB342" s="310">
        <f t="shared" ca="1" si="1260"/>
        <v>41666.666666666664</v>
      </c>
      <c r="CC342" s="310">
        <f t="shared" ca="1" si="1260"/>
        <v>41666.666666666664</v>
      </c>
      <c r="CD342" s="310">
        <f t="shared" ca="1" si="1260"/>
        <v>41666.666666666664</v>
      </c>
      <c r="CE342" s="310">
        <f t="shared" ca="1" si="1260"/>
        <v>41666.666666666664</v>
      </c>
      <c r="CF342" s="310">
        <f t="shared" ca="1" si="1260"/>
        <v>41666.666666666664</v>
      </c>
      <c r="CG342" s="310">
        <f t="shared" ca="1" si="1260"/>
        <v>41666.666666666664</v>
      </c>
      <c r="CH342" s="310">
        <f t="shared" ca="1" si="1260"/>
        <v>41666.666666666664</v>
      </c>
      <c r="CI342" s="310">
        <f t="shared" ca="1" si="1260"/>
        <v>41666.666666666664</v>
      </c>
      <c r="CJ342" s="310">
        <f t="shared" ca="1" si="1260"/>
        <v>41666.666666666664</v>
      </c>
      <c r="CK342" s="310">
        <f t="shared" ca="1" si="1260"/>
        <v>41666.666666666664</v>
      </c>
      <c r="CL342" s="310">
        <f t="shared" ca="1" si="1260"/>
        <v>41666.666666666664</v>
      </c>
      <c r="CM342" s="310">
        <f t="shared" ca="1" si="1260"/>
        <v>43750</v>
      </c>
      <c r="CN342" s="310">
        <f t="shared" ca="1" si="1260"/>
        <v>43750</v>
      </c>
      <c r="CO342" s="310">
        <f t="shared" ca="1" si="1260"/>
        <v>43750</v>
      </c>
      <c r="CP342" s="310">
        <f t="shared" ca="1" si="1260"/>
        <v>43750</v>
      </c>
      <c r="CQ342" s="310">
        <f t="shared" ca="1" si="1260"/>
        <v>43750</v>
      </c>
      <c r="CR342" s="310">
        <f t="shared" ca="1" si="1260"/>
        <v>43750</v>
      </c>
      <c r="CS342" s="310">
        <f t="shared" ca="1" si="1260"/>
        <v>43750</v>
      </c>
      <c r="CT342" s="310">
        <f t="shared" ca="1" si="1260"/>
        <v>43750</v>
      </c>
      <c r="CU342" s="310">
        <f t="shared" ca="1" si="1260"/>
        <v>43750</v>
      </c>
      <c r="CV342" s="310">
        <f t="shared" ca="1" si="1260"/>
        <v>43750</v>
      </c>
      <c r="CW342" s="310">
        <f t="shared" ca="1" si="1260"/>
        <v>43750</v>
      </c>
      <c r="CX342" s="310">
        <f t="shared" ca="1" si="1260"/>
        <v>43750</v>
      </c>
      <c r="CY342" s="310">
        <f t="shared" ca="1" si="1260"/>
        <v>45937.5</v>
      </c>
      <c r="CZ342" s="310">
        <f t="shared" ca="1" si="1260"/>
        <v>45937.5</v>
      </c>
      <c r="DA342" s="310">
        <f t="shared" ca="1" si="1260"/>
        <v>45937.5</v>
      </c>
      <c r="DB342" s="310">
        <f t="shared" ca="1" si="1260"/>
        <v>45937.5</v>
      </c>
      <c r="DC342" s="310">
        <f t="shared" ca="1" si="1260"/>
        <v>45937.5</v>
      </c>
      <c r="DD342" s="310">
        <f t="shared" ca="1" si="1260"/>
        <v>45937.5</v>
      </c>
      <c r="DE342" s="310">
        <f t="shared" ca="1" si="1260"/>
        <v>45937.5</v>
      </c>
      <c r="DF342" s="310">
        <f t="shared" ca="1" si="1260"/>
        <v>45937.5</v>
      </c>
      <c r="DG342" s="310">
        <f t="shared" ca="1" si="1260"/>
        <v>45937.5</v>
      </c>
      <c r="DH342" s="310">
        <f t="shared" ca="1" si="1260"/>
        <v>45937.5</v>
      </c>
      <c r="DI342" s="310">
        <f t="shared" ca="1" si="1260"/>
        <v>45937.5</v>
      </c>
      <c r="DJ342" s="310">
        <f t="shared" ca="1" si="1260"/>
        <v>45937.5</v>
      </c>
      <c r="DK342" s="310">
        <f t="shared" ca="1" si="1260"/>
        <v>48234.375000000007</v>
      </c>
      <c r="DL342" s="310">
        <f t="shared" ca="1" si="1260"/>
        <v>48234.375000000007</v>
      </c>
      <c r="DM342" s="310">
        <f t="shared" ca="1" si="1260"/>
        <v>48234.375000000007</v>
      </c>
      <c r="DN342" s="310">
        <f t="shared" ca="1" si="1260"/>
        <v>48234.375000000007</v>
      </c>
      <c r="DO342" s="310">
        <f t="shared" ca="1" si="1260"/>
        <v>48234.375000000007</v>
      </c>
      <c r="DP342" s="310">
        <f t="shared" ca="1" si="1260"/>
        <v>48234.375000000007</v>
      </c>
      <c r="DQ342" s="310">
        <f t="shared" ca="1" si="1260"/>
        <v>48234.375000000007</v>
      </c>
      <c r="DR342" s="310">
        <f t="shared" ca="1" si="1260"/>
        <v>48234.375000000007</v>
      </c>
      <c r="DS342" s="310">
        <f t="shared" ca="1" si="1260"/>
        <v>48234.375000000007</v>
      </c>
      <c r="DT342" s="310">
        <f t="shared" ca="1" si="1260"/>
        <v>48234.375000000007</v>
      </c>
      <c r="DU342" s="310">
        <f t="shared" ca="1" si="1260"/>
        <v>48234.375000000007</v>
      </c>
      <c r="DV342" s="310">
        <f t="shared" ca="1" si="1260"/>
        <v>48234.375000000007</v>
      </c>
      <c r="DW342" s="310">
        <f t="shared" ca="1" si="1260"/>
        <v>50646.09375</v>
      </c>
      <c r="DX342" s="310">
        <f t="shared" ca="1" si="1260"/>
        <v>50646.09375</v>
      </c>
      <c r="DY342" s="310">
        <f t="shared" ca="1" si="1260"/>
        <v>50646.09375</v>
      </c>
      <c r="DZ342" s="310">
        <f t="shared" ca="1" si="1260"/>
        <v>50646.09375</v>
      </c>
      <c r="EA342" s="310">
        <f t="shared" ca="1" si="1260"/>
        <v>50646.09375</v>
      </c>
      <c r="EB342" s="310">
        <f t="shared" ca="1" si="1260"/>
        <v>50646.09375</v>
      </c>
      <c r="EC342" s="310">
        <f t="shared" ref="EC342:GN342" ca="1" si="1261">IF($Q$48=$R$49,OFFSET($O72,0,EC$335)/OFFSET($O$69,0,EC$335),IF(EC$338&lt;Opening,0,$P57*(1+$Q57)^(EC$336-1)/12))</f>
        <v>50646.09375</v>
      </c>
      <c r="ED342" s="310">
        <f t="shared" ca="1" si="1261"/>
        <v>50646.09375</v>
      </c>
      <c r="EE342" s="310">
        <f t="shared" ca="1" si="1261"/>
        <v>50646.09375</v>
      </c>
      <c r="EF342" s="310">
        <f t="shared" ca="1" si="1261"/>
        <v>50646.09375</v>
      </c>
      <c r="EG342" s="310">
        <f t="shared" ca="1" si="1261"/>
        <v>50646.09375</v>
      </c>
      <c r="EH342" s="310">
        <f t="shared" ca="1" si="1261"/>
        <v>50646.09375</v>
      </c>
      <c r="EI342" s="310">
        <f t="shared" ca="1" si="1261"/>
        <v>53178.398437500007</v>
      </c>
      <c r="EJ342" s="310">
        <f t="shared" ca="1" si="1261"/>
        <v>53178.398437500007</v>
      </c>
      <c r="EK342" s="310">
        <f t="shared" ca="1" si="1261"/>
        <v>53178.398437500007</v>
      </c>
      <c r="EL342" s="310">
        <f t="shared" ca="1" si="1261"/>
        <v>53178.398437500007</v>
      </c>
      <c r="EM342" s="310">
        <f t="shared" ca="1" si="1261"/>
        <v>53178.398437500007</v>
      </c>
      <c r="EN342" s="310">
        <f t="shared" ca="1" si="1261"/>
        <v>53178.398437500007</v>
      </c>
      <c r="EO342" s="310">
        <f t="shared" ca="1" si="1261"/>
        <v>53178.398437500007</v>
      </c>
      <c r="EP342" s="310">
        <f t="shared" ca="1" si="1261"/>
        <v>53178.398437500007</v>
      </c>
      <c r="EQ342" s="310">
        <f t="shared" ca="1" si="1261"/>
        <v>53178.398437500007</v>
      </c>
      <c r="ER342" s="310">
        <f t="shared" ca="1" si="1261"/>
        <v>53178.398437500007</v>
      </c>
      <c r="ES342" s="310">
        <f t="shared" ca="1" si="1261"/>
        <v>53178.398437500007</v>
      </c>
      <c r="ET342" s="310">
        <f t="shared" ca="1" si="1261"/>
        <v>53178.398437500007</v>
      </c>
      <c r="EU342" s="310">
        <f t="shared" ca="1" si="1261"/>
        <v>55837.318359375</v>
      </c>
      <c r="EV342" s="310">
        <f t="shared" ca="1" si="1261"/>
        <v>55837.318359375</v>
      </c>
      <c r="EW342" s="310">
        <f t="shared" ca="1" si="1261"/>
        <v>55837.318359375</v>
      </c>
      <c r="EX342" s="310">
        <f t="shared" ca="1" si="1261"/>
        <v>55837.318359375</v>
      </c>
      <c r="EY342" s="310">
        <f t="shared" ca="1" si="1261"/>
        <v>55837.318359375</v>
      </c>
      <c r="EZ342" s="310">
        <f t="shared" ca="1" si="1261"/>
        <v>55837.318359375</v>
      </c>
      <c r="FA342" s="310">
        <f t="shared" ca="1" si="1261"/>
        <v>55837.318359375</v>
      </c>
      <c r="FB342" s="310">
        <f t="shared" ca="1" si="1261"/>
        <v>55837.318359375</v>
      </c>
      <c r="FC342" s="310">
        <f t="shared" ca="1" si="1261"/>
        <v>55837.318359375</v>
      </c>
      <c r="FD342" s="310">
        <f t="shared" ca="1" si="1261"/>
        <v>55837.318359375</v>
      </c>
      <c r="FE342" s="310">
        <f t="shared" ca="1" si="1261"/>
        <v>55837.318359375</v>
      </c>
      <c r="FF342" s="310">
        <f t="shared" ca="1" si="1261"/>
        <v>55837.318359375</v>
      </c>
      <c r="FG342" s="310">
        <f t="shared" ca="1" si="1261"/>
        <v>58629.18427734376</v>
      </c>
      <c r="FH342" s="310">
        <f t="shared" ca="1" si="1261"/>
        <v>58629.18427734376</v>
      </c>
      <c r="FI342" s="310">
        <f t="shared" ca="1" si="1261"/>
        <v>58629.18427734376</v>
      </c>
      <c r="FJ342" s="310">
        <f t="shared" ca="1" si="1261"/>
        <v>58629.18427734376</v>
      </c>
      <c r="FK342" s="310">
        <f t="shared" ca="1" si="1261"/>
        <v>58629.18427734376</v>
      </c>
      <c r="FL342" s="310">
        <f t="shared" ca="1" si="1261"/>
        <v>58629.18427734376</v>
      </c>
      <c r="FM342" s="310">
        <f t="shared" ca="1" si="1261"/>
        <v>58629.18427734376</v>
      </c>
      <c r="FN342" s="310">
        <f t="shared" ca="1" si="1261"/>
        <v>58629.18427734376</v>
      </c>
      <c r="FO342" s="310">
        <f t="shared" ca="1" si="1261"/>
        <v>58629.18427734376</v>
      </c>
      <c r="FP342" s="310">
        <f t="shared" ca="1" si="1261"/>
        <v>58629.18427734376</v>
      </c>
      <c r="FQ342" s="310">
        <f t="shared" ca="1" si="1261"/>
        <v>58629.18427734376</v>
      </c>
      <c r="FR342" s="310">
        <f t="shared" ca="1" si="1261"/>
        <v>58629.18427734376</v>
      </c>
      <c r="FS342" s="310">
        <f t="shared" ca="1" si="1261"/>
        <v>61560.64349121094</v>
      </c>
      <c r="FT342" s="310">
        <f t="shared" ca="1" si="1261"/>
        <v>61560.64349121094</v>
      </c>
      <c r="FU342" s="310">
        <f t="shared" ca="1" si="1261"/>
        <v>61560.64349121094</v>
      </c>
      <c r="FV342" s="310">
        <f t="shared" ca="1" si="1261"/>
        <v>61560.64349121094</v>
      </c>
      <c r="FW342" s="310">
        <f t="shared" ca="1" si="1261"/>
        <v>61560.64349121094</v>
      </c>
      <c r="FX342" s="310">
        <f t="shared" ca="1" si="1261"/>
        <v>61560.64349121094</v>
      </c>
      <c r="FY342" s="310">
        <f t="shared" ca="1" si="1261"/>
        <v>61560.64349121094</v>
      </c>
      <c r="FZ342" s="310">
        <f t="shared" ca="1" si="1261"/>
        <v>61560.64349121094</v>
      </c>
      <c r="GA342" s="310">
        <f t="shared" ca="1" si="1261"/>
        <v>61560.64349121094</v>
      </c>
      <c r="GB342" s="310">
        <f t="shared" ca="1" si="1261"/>
        <v>61560.64349121094</v>
      </c>
      <c r="GC342" s="310">
        <f t="shared" ca="1" si="1261"/>
        <v>61560.64349121094</v>
      </c>
      <c r="GD342" s="310">
        <f t="shared" ca="1" si="1261"/>
        <v>61560.64349121094</v>
      </c>
      <c r="GE342" s="310">
        <f t="shared" ca="1" si="1261"/>
        <v>64638.675665771494</v>
      </c>
      <c r="GF342" s="310">
        <f t="shared" ca="1" si="1261"/>
        <v>64638.675665771494</v>
      </c>
      <c r="GG342" s="310">
        <f t="shared" ca="1" si="1261"/>
        <v>64638.675665771494</v>
      </c>
      <c r="GH342" s="310">
        <f t="shared" ca="1" si="1261"/>
        <v>64638.675665771494</v>
      </c>
      <c r="GI342" s="310">
        <f t="shared" ca="1" si="1261"/>
        <v>64638.675665771494</v>
      </c>
      <c r="GJ342" s="310">
        <f t="shared" ca="1" si="1261"/>
        <v>64638.675665771494</v>
      </c>
      <c r="GK342" s="310">
        <f t="shared" ca="1" si="1261"/>
        <v>64638.675665771494</v>
      </c>
      <c r="GL342" s="310">
        <f t="shared" ca="1" si="1261"/>
        <v>64638.675665771494</v>
      </c>
      <c r="GM342" s="310">
        <f t="shared" ca="1" si="1261"/>
        <v>64638.675665771494</v>
      </c>
      <c r="GN342" s="310">
        <f t="shared" ca="1" si="1261"/>
        <v>64638.675665771494</v>
      </c>
      <c r="GO342" s="310">
        <f t="shared" ref="GO342:IZ342" ca="1" si="1262">IF($Q$48=$R$49,OFFSET($O72,0,GO$335)/OFFSET($O$69,0,GO$335),IF(GO$338&lt;Opening,0,$P57*(1+$Q57)^(GO$336-1)/12))</f>
        <v>64638.675665771494</v>
      </c>
      <c r="GP342" s="310">
        <f t="shared" ca="1" si="1262"/>
        <v>64638.675665771494</v>
      </c>
      <c r="GQ342" s="310">
        <f t="shared" ca="1" si="1262"/>
        <v>67870.609449060066</v>
      </c>
      <c r="GR342" s="310">
        <f t="shared" ca="1" si="1262"/>
        <v>67870.609449060066</v>
      </c>
      <c r="GS342" s="310">
        <f t="shared" ca="1" si="1262"/>
        <v>67870.609449060066</v>
      </c>
      <c r="GT342" s="310">
        <f t="shared" ca="1" si="1262"/>
        <v>67870.609449060066</v>
      </c>
      <c r="GU342" s="310">
        <f t="shared" ca="1" si="1262"/>
        <v>67870.609449060066</v>
      </c>
      <c r="GV342" s="310">
        <f t="shared" ca="1" si="1262"/>
        <v>67870.609449060066</v>
      </c>
      <c r="GW342" s="310">
        <f t="shared" ca="1" si="1262"/>
        <v>67870.609449060066</v>
      </c>
      <c r="GX342" s="310">
        <f t="shared" ca="1" si="1262"/>
        <v>67870.609449060066</v>
      </c>
      <c r="GY342" s="310">
        <f t="shared" ca="1" si="1262"/>
        <v>67870.609449060066</v>
      </c>
      <c r="GZ342" s="310">
        <f t="shared" ca="1" si="1262"/>
        <v>67870.609449060066</v>
      </c>
      <c r="HA342" s="310">
        <f t="shared" ca="1" si="1262"/>
        <v>67870.609449060066</v>
      </c>
      <c r="HB342" s="310">
        <f t="shared" ca="1" si="1262"/>
        <v>67870.609449060066</v>
      </c>
      <c r="HC342" s="310">
        <f t="shared" ca="1" si="1262"/>
        <v>71264.13992151308</v>
      </c>
      <c r="HD342" s="310">
        <f t="shared" ca="1" si="1262"/>
        <v>71264.13992151308</v>
      </c>
      <c r="HE342" s="310">
        <f t="shared" ca="1" si="1262"/>
        <v>71264.13992151308</v>
      </c>
      <c r="HF342" s="310">
        <f t="shared" ca="1" si="1262"/>
        <v>71264.13992151308</v>
      </c>
      <c r="HG342" s="310">
        <f t="shared" ca="1" si="1262"/>
        <v>71264.13992151308</v>
      </c>
      <c r="HH342" s="310">
        <f t="shared" ca="1" si="1262"/>
        <v>71264.13992151308</v>
      </c>
      <c r="HI342" s="310">
        <f t="shared" ca="1" si="1262"/>
        <v>71264.13992151308</v>
      </c>
      <c r="HJ342" s="310">
        <f t="shared" ca="1" si="1262"/>
        <v>71264.13992151308</v>
      </c>
      <c r="HK342" s="310">
        <f t="shared" ca="1" si="1262"/>
        <v>71264.13992151308</v>
      </c>
      <c r="HL342" s="310">
        <f t="shared" ca="1" si="1262"/>
        <v>71264.13992151308</v>
      </c>
      <c r="HM342" s="310">
        <f t="shared" ca="1" si="1262"/>
        <v>71264.13992151308</v>
      </c>
      <c r="HN342" s="310">
        <f t="shared" ca="1" si="1262"/>
        <v>71264.13992151308</v>
      </c>
      <c r="HO342" s="310">
        <f t="shared" ca="1" si="1262"/>
        <v>74827.346917588715</v>
      </c>
      <c r="HP342" s="310">
        <f t="shared" ca="1" si="1262"/>
        <v>74827.346917588715</v>
      </c>
      <c r="HQ342" s="310">
        <f t="shared" ca="1" si="1262"/>
        <v>74827.346917588715</v>
      </c>
      <c r="HR342" s="310">
        <f t="shared" ca="1" si="1262"/>
        <v>74827.346917588715</v>
      </c>
      <c r="HS342" s="310">
        <f t="shared" ca="1" si="1262"/>
        <v>74827.346917588715</v>
      </c>
      <c r="HT342" s="310">
        <f t="shared" ca="1" si="1262"/>
        <v>74827.346917588715</v>
      </c>
      <c r="HU342" s="310">
        <f t="shared" ca="1" si="1262"/>
        <v>74827.346917588715</v>
      </c>
      <c r="HV342" s="310">
        <f t="shared" ca="1" si="1262"/>
        <v>74827.346917588715</v>
      </c>
      <c r="HW342" s="310">
        <f t="shared" ca="1" si="1262"/>
        <v>74827.346917588715</v>
      </c>
      <c r="HX342" s="310">
        <f t="shared" ca="1" si="1262"/>
        <v>74827.346917588715</v>
      </c>
      <c r="HY342" s="310">
        <f t="shared" ca="1" si="1262"/>
        <v>74827.346917588715</v>
      </c>
      <c r="HZ342" s="310">
        <f t="shared" ca="1" si="1262"/>
        <v>74827.346917588715</v>
      </c>
      <c r="IA342" s="310">
        <f t="shared" ca="1" si="1262"/>
        <v>78568.714263468166</v>
      </c>
      <c r="IB342" s="310">
        <f t="shared" ca="1" si="1262"/>
        <v>78568.714263468166</v>
      </c>
      <c r="IC342" s="310">
        <f t="shared" ca="1" si="1262"/>
        <v>78568.714263468166</v>
      </c>
      <c r="ID342" s="310">
        <f t="shared" ca="1" si="1262"/>
        <v>78568.714263468166</v>
      </c>
      <c r="IE342" s="310">
        <f t="shared" ca="1" si="1262"/>
        <v>78568.714263468166</v>
      </c>
      <c r="IF342" s="310">
        <f t="shared" ca="1" si="1262"/>
        <v>78568.714263468166</v>
      </c>
      <c r="IG342" s="310">
        <f t="shared" ca="1" si="1262"/>
        <v>78568.714263468166</v>
      </c>
      <c r="IH342" s="310">
        <f t="shared" ca="1" si="1262"/>
        <v>78568.714263468166</v>
      </c>
      <c r="II342" s="310">
        <f t="shared" ca="1" si="1262"/>
        <v>78568.714263468166</v>
      </c>
      <c r="IJ342" s="310">
        <f t="shared" ca="1" si="1262"/>
        <v>78568.714263468166</v>
      </c>
      <c r="IK342" s="310">
        <f t="shared" ca="1" si="1262"/>
        <v>78568.714263468166</v>
      </c>
      <c r="IL342" s="310">
        <f t="shared" ca="1" si="1262"/>
        <v>78568.714263468166</v>
      </c>
      <c r="IM342" s="310">
        <f t="shared" ca="1" si="1262"/>
        <v>82497.149976641565</v>
      </c>
      <c r="IN342" s="310">
        <f t="shared" ca="1" si="1262"/>
        <v>82497.149976641565</v>
      </c>
      <c r="IO342" s="310">
        <f t="shared" ca="1" si="1262"/>
        <v>82497.149976641565</v>
      </c>
      <c r="IP342" s="310">
        <f t="shared" ca="1" si="1262"/>
        <v>82497.149976641565</v>
      </c>
      <c r="IQ342" s="310">
        <f t="shared" ca="1" si="1262"/>
        <v>82497.149976641565</v>
      </c>
      <c r="IR342" s="310">
        <f t="shared" ca="1" si="1262"/>
        <v>82497.149976641565</v>
      </c>
      <c r="IS342" s="310">
        <f t="shared" ca="1" si="1262"/>
        <v>82497.149976641565</v>
      </c>
      <c r="IT342" s="310">
        <f t="shared" ca="1" si="1262"/>
        <v>82497.149976641565</v>
      </c>
      <c r="IU342" s="310">
        <f t="shared" ca="1" si="1262"/>
        <v>82497.149976641565</v>
      </c>
      <c r="IV342" s="310">
        <f t="shared" ca="1" si="1262"/>
        <v>82497.149976641565</v>
      </c>
      <c r="IW342" s="310">
        <f t="shared" ca="1" si="1262"/>
        <v>82497.149976641565</v>
      </c>
      <c r="IX342" s="310">
        <f t="shared" ca="1" si="1262"/>
        <v>82497.149976641565</v>
      </c>
      <c r="IY342" s="310">
        <f t="shared" ca="1" si="1262"/>
        <v>86622.007475473671</v>
      </c>
      <c r="IZ342" s="310">
        <f t="shared" ca="1" si="1262"/>
        <v>86622.007475473671</v>
      </c>
      <c r="JA342" s="310">
        <f t="shared" ref="JA342:LE342" ca="1" si="1263">IF($Q$48=$R$49,OFFSET($O72,0,JA$335)/OFFSET($O$69,0,JA$335),IF(JA$338&lt;Opening,0,$P57*(1+$Q57)^(JA$336-1)/12))</f>
        <v>86622.007475473671</v>
      </c>
      <c r="JB342" s="310">
        <f t="shared" ca="1" si="1263"/>
        <v>86622.007475473671</v>
      </c>
      <c r="JC342" s="310">
        <f t="shared" ca="1" si="1263"/>
        <v>86622.007475473671</v>
      </c>
      <c r="JD342" s="310">
        <f t="shared" ca="1" si="1263"/>
        <v>86622.007475473671</v>
      </c>
      <c r="JE342" s="310">
        <f t="shared" ca="1" si="1263"/>
        <v>86622.007475473671</v>
      </c>
      <c r="JF342" s="310">
        <f t="shared" ca="1" si="1263"/>
        <v>86622.007475473671</v>
      </c>
      <c r="JG342" s="310">
        <f t="shared" ca="1" si="1263"/>
        <v>86622.007475473671</v>
      </c>
      <c r="JH342" s="310">
        <f t="shared" ca="1" si="1263"/>
        <v>86622.007475473671</v>
      </c>
      <c r="JI342" s="310">
        <f t="shared" ca="1" si="1263"/>
        <v>86622.007475473671</v>
      </c>
      <c r="JJ342" s="310">
        <f t="shared" ca="1" si="1263"/>
        <v>86622.007475473671</v>
      </c>
      <c r="JK342" s="310">
        <f t="shared" ca="1" si="1263"/>
        <v>90953.107849247332</v>
      </c>
      <c r="JL342" s="310">
        <f t="shared" ca="1" si="1263"/>
        <v>90953.107849247332</v>
      </c>
      <c r="JM342" s="310">
        <f t="shared" ca="1" si="1263"/>
        <v>90953.107849247332</v>
      </c>
      <c r="JN342" s="310">
        <f t="shared" ca="1" si="1263"/>
        <v>90953.107849247332</v>
      </c>
      <c r="JO342" s="310">
        <f t="shared" ca="1" si="1263"/>
        <v>90953.107849247332</v>
      </c>
      <c r="JP342" s="310">
        <f t="shared" ca="1" si="1263"/>
        <v>90953.107849247332</v>
      </c>
      <c r="JQ342" s="310">
        <f t="shared" ca="1" si="1263"/>
        <v>90953.107849247332</v>
      </c>
      <c r="JR342" s="310">
        <f t="shared" ca="1" si="1263"/>
        <v>90953.107849247332</v>
      </c>
      <c r="JS342" s="310">
        <f t="shared" ca="1" si="1263"/>
        <v>90953.107849247332</v>
      </c>
      <c r="JT342" s="310">
        <f t="shared" ca="1" si="1263"/>
        <v>90953.107849247332</v>
      </c>
      <c r="JU342" s="310">
        <f t="shared" ca="1" si="1263"/>
        <v>90953.107849247332</v>
      </c>
      <c r="JV342" s="310">
        <f t="shared" ca="1" si="1263"/>
        <v>90953.107849247332</v>
      </c>
      <c r="JW342" s="310">
        <f t="shared" ca="1" si="1263"/>
        <v>95500.763241709719</v>
      </c>
      <c r="JX342" s="310">
        <f t="shared" ca="1" si="1263"/>
        <v>95500.763241709719</v>
      </c>
      <c r="JY342" s="310">
        <f t="shared" ca="1" si="1263"/>
        <v>95500.763241709719</v>
      </c>
      <c r="JZ342" s="310">
        <f t="shared" ca="1" si="1263"/>
        <v>95500.763241709719</v>
      </c>
      <c r="KA342" s="310">
        <f t="shared" ca="1" si="1263"/>
        <v>95500.763241709719</v>
      </c>
      <c r="KB342" s="310">
        <f t="shared" ca="1" si="1263"/>
        <v>95500.763241709719</v>
      </c>
      <c r="KC342" s="310">
        <f t="shared" ca="1" si="1263"/>
        <v>95500.763241709719</v>
      </c>
      <c r="KD342" s="310">
        <f t="shared" ca="1" si="1263"/>
        <v>95500.763241709719</v>
      </c>
      <c r="KE342" s="310">
        <f t="shared" ca="1" si="1263"/>
        <v>95500.763241709719</v>
      </c>
      <c r="KF342" s="310">
        <f t="shared" ca="1" si="1263"/>
        <v>95500.763241709719</v>
      </c>
      <c r="KG342" s="310">
        <f t="shared" ca="1" si="1263"/>
        <v>95500.763241709719</v>
      </c>
      <c r="KH342" s="310">
        <f t="shared" ca="1" si="1263"/>
        <v>95500.763241709719</v>
      </c>
      <c r="KI342" s="310">
        <f t="shared" ca="1" si="1263"/>
        <v>100275.80140379519</v>
      </c>
      <c r="KJ342" s="310">
        <f t="shared" ca="1" si="1263"/>
        <v>100275.80140379519</v>
      </c>
      <c r="KK342" s="310">
        <f t="shared" ca="1" si="1263"/>
        <v>100275.80140379519</v>
      </c>
      <c r="KL342" s="310">
        <f t="shared" ca="1" si="1263"/>
        <v>100275.80140379519</v>
      </c>
      <c r="KM342" s="310">
        <f t="shared" ca="1" si="1263"/>
        <v>100275.80140379519</v>
      </c>
      <c r="KN342" s="310">
        <f t="shared" ca="1" si="1263"/>
        <v>100275.80140379519</v>
      </c>
      <c r="KO342" s="310">
        <f t="shared" ca="1" si="1263"/>
        <v>100275.80140379519</v>
      </c>
      <c r="KP342" s="310">
        <f t="shared" ca="1" si="1263"/>
        <v>100275.80140379519</v>
      </c>
      <c r="KQ342" s="310">
        <f t="shared" ca="1" si="1263"/>
        <v>100275.80140379519</v>
      </c>
      <c r="KR342" s="310">
        <f t="shared" ca="1" si="1263"/>
        <v>100275.80140379519</v>
      </c>
      <c r="KS342" s="310">
        <f t="shared" ca="1" si="1263"/>
        <v>100275.80140379519</v>
      </c>
      <c r="KT342" s="310">
        <f t="shared" ca="1" si="1263"/>
        <v>100275.80140379519</v>
      </c>
      <c r="KU342" s="310">
        <f t="shared" ca="1" si="1263"/>
        <v>105289.59147398495</v>
      </c>
      <c r="KV342" s="310">
        <f t="shared" ca="1" si="1263"/>
        <v>105289.59147398495</v>
      </c>
      <c r="KW342" s="310">
        <f t="shared" ca="1" si="1263"/>
        <v>105289.59147398495</v>
      </c>
      <c r="KX342" s="310">
        <f t="shared" ca="1" si="1263"/>
        <v>105289.59147398495</v>
      </c>
      <c r="KY342" s="310">
        <f t="shared" ca="1" si="1263"/>
        <v>105289.59147398495</v>
      </c>
      <c r="KZ342" s="310">
        <f t="shared" ca="1" si="1263"/>
        <v>105289.59147398495</v>
      </c>
      <c r="LA342" s="310">
        <f t="shared" ca="1" si="1263"/>
        <v>105289.59147398495</v>
      </c>
      <c r="LB342" s="310">
        <f t="shared" ca="1" si="1263"/>
        <v>105289.59147398495</v>
      </c>
      <c r="LC342" s="310">
        <f t="shared" ca="1" si="1263"/>
        <v>105289.59147398495</v>
      </c>
      <c r="LD342" s="310">
        <f t="shared" ca="1" si="1263"/>
        <v>105289.59147398495</v>
      </c>
      <c r="LE342" s="310">
        <f t="shared" ca="1" si="1263"/>
        <v>105289.59147398495</v>
      </c>
    </row>
    <row r="343" spans="2:317">
      <c r="B343" s="377" t="s">
        <v>387</v>
      </c>
      <c r="C343" s="377" t="s">
        <v>387</v>
      </c>
      <c r="E343" s="310">
        <f t="shared" ref="E343:BP343" ca="1" si="1264">IF($Q$48=$R$49,OFFSET($O73,0,E$335)/OFFSET($O$69,0,E$335),IF(E$338&lt;Opening,0,$P58*(1+$Q58)^(E$336-1)/12))</f>
        <v>0</v>
      </c>
      <c r="F343" s="310">
        <f t="shared" ca="1" si="1264"/>
        <v>0</v>
      </c>
      <c r="G343" s="310">
        <f t="shared" ca="1" si="1264"/>
        <v>0</v>
      </c>
      <c r="H343" s="310">
        <f t="shared" ca="1" si="1264"/>
        <v>0</v>
      </c>
      <c r="I343" s="310">
        <f t="shared" ca="1" si="1264"/>
        <v>0</v>
      </c>
      <c r="J343" s="310">
        <f t="shared" ca="1" si="1264"/>
        <v>0</v>
      </c>
      <c r="K343" s="310">
        <f t="shared" ca="1" si="1264"/>
        <v>0</v>
      </c>
      <c r="L343" s="310">
        <f t="shared" ca="1" si="1264"/>
        <v>0</v>
      </c>
      <c r="M343" s="310">
        <f t="shared" ca="1" si="1264"/>
        <v>0</v>
      </c>
      <c r="N343" s="310">
        <f t="shared" ca="1" si="1264"/>
        <v>0</v>
      </c>
      <c r="O343" s="310">
        <f t="shared" ca="1" si="1264"/>
        <v>0</v>
      </c>
      <c r="P343" s="310">
        <f t="shared" ca="1" si="1264"/>
        <v>0</v>
      </c>
      <c r="Q343" s="310">
        <f t="shared" ca="1" si="1264"/>
        <v>0</v>
      </c>
      <c r="R343" s="310">
        <f t="shared" ca="1" si="1264"/>
        <v>0</v>
      </c>
      <c r="S343" s="310">
        <f t="shared" ca="1" si="1264"/>
        <v>0</v>
      </c>
      <c r="T343" s="310">
        <f t="shared" ca="1" si="1264"/>
        <v>0</v>
      </c>
      <c r="U343" s="310">
        <f t="shared" ca="1" si="1264"/>
        <v>0</v>
      </c>
      <c r="V343" s="310">
        <f t="shared" ca="1" si="1264"/>
        <v>0</v>
      </c>
      <c r="W343" s="310">
        <f t="shared" ca="1" si="1264"/>
        <v>0</v>
      </c>
      <c r="X343" s="310">
        <f t="shared" ca="1" si="1264"/>
        <v>0</v>
      </c>
      <c r="Y343" s="310">
        <f t="shared" ca="1" si="1264"/>
        <v>0</v>
      </c>
      <c r="Z343" s="310">
        <f t="shared" ca="1" si="1264"/>
        <v>0</v>
      </c>
      <c r="AA343" s="310">
        <f t="shared" ca="1" si="1264"/>
        <v>0</v>
      </c>
      <c r="AB343" s="310">
        <f t="shared" ca="1" si="1264"/>
        <v>0</v>
      </c>
      <c r="AC343" s="310">
        <f t="shared" ca="1" si="1264"/>
        <v>0</v>
      </c>
      <c r="AD343" s="310">
        <f t="shared" ca="1" si="1264"/>
        <v>0</v>
      </c>
      <c r="AE343" s="310">
        <f t="shared" ca="1" si="1264"/>
        <v>0</v>
      </c>
      <c r="AF343" s="310">
        <f t="shared" ca="1" si="1264"/>
        <v>0</v>
      </c>
      <c r="AG343" s="310">
        <f t="shared" ca="1" si="1264"/>
        <v>0</v>
      </c>
      <c r="AH343" s="310">
        <f t="shared" ca="1" si="1264"/>
        <v>0</v>
      </c>
      <c r="AI343" s="310">
        <f t="shared" ca="1" si="1264"/>
        <v>0</v>
      </c>
      <c r="AJ343" s="310">
        <f t="shared" ca="1" si="1264"/>
        <v>0</v>
      </c>
      <c r="AK343" s="310">
        <f t="shared" ca="1" si="1264"/>
        <v>0</v>
      </c>
      <c r="AL343" s="310">
        <f t="shared" ca="1" si="1264"/>
        <v>0</v>
      </c>
      <c r="AM343" s="310">
        <f t="shared" ca="1" si="1264"/>
        <v>0</v>
      </c>
      <c r="AN343" s="310">
        <f t="shared" ca="1" si="1264"/>
        <v>0</v>
      </c>
      <c r="AO343" s="310">
        <f t="shared" ca="1" si="1264"/>
        <v>0</v>
      </c>
      <c r="AP343" s="310">
        <f t="shared" ca="1" si="1264"/>
        <v>0</v>
      </c>
      <c r="AQ343" s="310">
        <f t="shared" ca="1" si="1264"/>
        <v>0</v>
      </c>
      <c r="AR343" s="310">
        <f t="shared" ca="1" si="1264"/>
        <v>0</v>
      </c>
      <c r="AS343" s="310">
        <f t="shared" ca="1" si="1264"/>
        <v>0</v>
      </c>
      <c r="AT343" s="310">
        <f t="shared" ca="1" si="1264"/>
        <v>0</v>
      </c>
      <c r="AU343" s="310">
        <f t="shared" ca="1" si="1264"/>
        <v>0</v>
      </c>
      <c r="AV343" s="310">
        <f t="shared" ca="1" si="1264"/>
        <v>0</v>
      </c>
      <c r="AW343" s="310">
        <f t="shared" ca="1" si="1264"/>
        <v>0</v>
      </c>
      <c r="AX343" s="310">
        <f t="shared" ca="1" si="1264"/>
        <v>0</v>
      </c>
      <c r="AY343" s="310">
        <f t="shared" ca="1" si="1264"/>
        <v>0</v>
      </c>
      <c r="AZ343" s="310">
        <f t="shared" ca="1" si="1264"/>
        <v>0</v>
      </c>
      <c r="BA343" s="310">
        <f t="shared" ca="1" si="1264"/>
        <v>0</v>
      </c>
      <c r="BB343" s="310">
        <f t="shared" ca="1" si="1264"/>
        <v>0</v>
      </c>
      <c r="BC343" s="310">
        <f t="shared" ca="1" si="1264"/>
        <v>0</v>
      </c>
      <c r="BD343" s="310">
        <f t="shared" ca="1" si="1264"/>
        <v>0</v>
      </c>
      <c r="BE343" s="310">
        <f t="shared" ca="1" si="1264"/>
        <v>0</v>
      </c>
      <c r="BF343" s="310">
        <f t="shared" ca="1" si="1264"/>
        <v>0</v>
      </c>
      <c r="BG343" s="310">
        <f t="shared" ca="1" si="1264"/>
        <v>0</v>
      </c>
      <c r="BH343" s="310">
        <f t="shared" ca="1" si="1264"/>
        <v>0</v>
      </c>
      <c r="BI343" s="310">
        <f t="shared" ca="1" si="1264"/>
        <v>0</v>
      </c>
      <c r="BJ343" s="310">
        <f t="shared" ca="1" si="1264"/>
        <v>0</v>
      </c>
      <c r="BK343" s="310">
        <f t="shared" ca="1" si="1264"/>
        <v>0</v>
      </c>
      <c r="BL343" s="310">
        <f t="shared" ca="1" si="1264"/>
        <v>0</v>
      </c>
      <c r="BM343" s="310">
        <f t="shared" ca="1" si="1264"/>
        <v>0</v>
      </c>
      <c r="BN343" s="310">
        <f t="shared" ca="1" si="1264"/>
        <v>0</v>
      </c>
      <c r="BO343" s="310">
        <f t="shared" ca="1" si="1264"/>
        <v>0</v>
      </c>
      <c r="BP343" s="310">
        <f t="shared" ca="1" si="1264"/>
        <v>0</v>
      </c>
      <c r="BQ343" s="310">
        <f t="shared" ref="BQ343:EB343" ca="1" si="1265">IF($Q$48=$R$49,OFFSET($O73,0,BQ$335)/OFFSET($O$69,0,BQ$335),IF(BQ$338&lt;Opening,0,$P58*(1+$Q58)^(BQ$336-1)/12))</f>
        <v>0</v>
      </c>
      <c r="BR343" s="310">
        <f t="shared" ca="1" si="1265"/>
        <v>0</v>
      </c>
      <c r="BS343" s="310">
        <f t="shared" ca="1" si="1265"/>
        <v>0</v>
      </c>
      <c r="BT343" s="310">
        <f t="shared" ca="1" si="1265"/>
        <v>0</v>
      </c>
      <c r="BU343" s="310">
        <f t="shared" ca="1" si="1265"/>
        <v>0</v>
      </c>
      <c r="BV343" s="310">
        <f t="shared" ca="1" si="1265"/>
        <v>0</v>
      </c>
      <c r="BW343" s="310">
        <f t="shared" ca="1" si="1265"/>
        <v>0</v>
      </c>
      <c r="BX343" s="310">
        <f t="shared" ca="1" si="1265"/>
        <v>0</v>
      </c>
      <c r="BY343" s="310">
        <f t="shared" ca="1" si="1265"/>
        <v>0</v>
      </c>
      <c r="BZ343" s="310">
        <f t="shared" ca="1" si="1265"/>
        <v>0</v>
      </c>
      <c r="CA343" s="310">
        <f t="shared" ca="1" si="1265"/>
        <v>41666.666666666664</v>
      </c>
      <c r="CB343" s="310">
        <f t="shared" ca="1" si="1265"/>
        <v>41666.666666666664</v>
      </c>
      <c r="CC343" s="310">
        <f t="shared" ca="1" si="1265"/>
        <v>41666.666666666664</v>
      </c>
      <c r="CD343" s="310">
        <f t="shared" ca="1" si="1265"/>
        <v>41666.666666666664</v>
      </c>
      <c r="CE343" s="310">
        <f t="shared" ca="1" si="1265"/>
        <v>41666.666666666664</v>
      </c>
      <c r="CF343" s="310">
        <f t="shared" ca="1" si="1265"/>
        <v>41666.666666666664</v>
      </c>
      <c r="CG343" s="310">
        <f t="shared" ca="1" si="1265"/>
        <v>41666.666666666664</v>
      </c>
      <c r="CH343" s="310">
        <f t="shared" ca="1" si="1265"/>
        <v>41666.666666666664</v>
      </c>
      <c r="CI343" s="310">
        <f t="shared" ca="1" si="1265"/>
        <v>41666.666666666664</v>
      </c>
      <c r="CJ343" s="310">
        <f t="shared" ca="1" si="1265"/>
        <v>41666.666666666664</v>
      </c>
      <c r="CK343" s="310">
        <f t="shared" ca="1" si="1265"/>
        <v>41666.666666666664</v>
      </c>
      <c r="CL343" s="310">
        <f t="shared" ca="1" si="1265"/>
        <v>41666.666666666664</v>
      </c>
      <c r="CM343" s="310">
        <f t="shared" ca="1" si="1265"/>
        <v>43750</v>
      </c>
      <c r="CN343" s="310">
        <f t="shared" ca="1" si="1265"/>
        <v>43750</v>
      </c>
      <c r="CO343" s="310">
        <f t="shared" ca="1" si="1265"/>
        <v>43750</v>
      </c>
      <c r="CP343" s="310">
        <f t="shared" ca="1" si="1265"/>
        <v>43750</v>
      </c>
      <c r="CQ343" s="310">
        <f t="shared" ca="1" si="1265"/>
        <v>43750</v>
      </c>
      <c r="CR343" s="310">
        <f t="shared" ca="1" si="1265"/>
        <v>43750</v>
      </c>
      <c r="CS343" s="310">
        <f t="shared" ca="1" si="1265"/>
        <v>43750</v>
      </c>
      <c r="CT343" s="310">
        <f t="shared" ca="1" si="1265"/>
        <v>43750</v>
      </c>
      <c r="CU343" s="310">
        <f t="shared" ca="1" si="1265"/>
        <v>43750</v>
      </c>
      <c r="CV343" s="310">
        <f t="shared" ca="1" si="1265"/>
        <v>43750</v>
      </c>
      <c r="CW343" s="310">
        <f t="shared" ca="1" si="1265"/>
        <v>43750</v>
      </c>
      <c r="CX343" s="310">
        <f t="shared" ca="1" si="1265"/>
        <v>43750</v>
      </c>
      <c r="CY343" s="310">
        <f t="shared" ca="1" si="1265"/>
        <v>45937.5</v>
      </c>
      <c r="CZ343" s="310">
        <f t="shared" ca="1" si="1265"/>
        <v>45937.5</v>
      </c>
      <c r="DA343" s="310">
        <f t="shared" ca="1" si="1265"/>
        <v>45937.5</v>
      </c>
      <c r="DB343" s="310">
        <f t="shared" ca="1" si="1265"/>
        <v>45937.5</v>
      </c>
      <c r="DC343" s="310">
        <f t="shared" ca="1" si="1265"/>
        <v>45937.5</v>
      </c>
      <c r="DD343" s="310">
        <f t="shared" ca="1" si="1265"/>
        <v>45937.5</v>
      </c>
      <c r="DE343" s="310">
        <f t="shared" ca="1" si="1265"/>
        <v>45937.5</v>
      </c>
      <c r="DF343" s="310">
        <f t="shared" ca="1" si="1265"/>
        <v>45937.5</v>
      </c>
      <c r="DG343" s="310">
        <f t="shared" ca="1" si="1265"/>
        <v>45937.5</v>
      </c>
      <c r="DH343" s="310">
        <f t="shared" ca="1" si="1265"/>
        <v>45937.5</v>
      </c>
      <c r="DI343" s="310">
        <f t="shared" ca="1" si="1265"/>
        <v>45937.5</v>
      </c>
      <c r="DJ343" s="310">
        <f t="shared" ca="1" si="1265"/>
        <v>45937.5</v>
      </c>
      <c r="DK343" s="310">
        <f t="shared" ca="1" si="1265"/>
        <v>48234.375000000007</v>
      </c>
      <c r="DL343" s="310">
        <f t="shared" ca="1" si="1265"/>
        <v>48234.375000000007</v>
      </c>
      <c r="DM343" s="310">
        <f t="shared" ca="1" si="1265"/>
        <v>48234.375000000007</v>
      </c>
      <c r="DN343" s="310">
        <f t="shared" ca="1" si="1265"/>
        <v>48234.375000000007</v>
      </c>
      <c r="DO343" s="310">
        <f t="shared" ca="1" si="1265"/>
        <v>48234.375000000007</v>
      </c>
      <c r="DP343" s="310">
        <f t="shared" ca="1" si="1265"/>
        <v>48234.375000000007</v>
      </c>
      <c r="DQ343" s="310">
        <f t="shared" ca="1" si="1265"/>
        <v>48234.375000000007</v>
      </c>
      <c r="DR343" s="310">
        <f t="shared" ca="1" si="1265"/>
        <v>48234.375000000007</v>
      </c>
      <c r="DS343" s="310">
        <f t="shared" ca="1" si="1265"/>
        <v>48234.375000000007</v>
      </c>
      <c r="DT343" s="310">
        <f t="shared" ca="1" si="1265"/>
        <v>48234.375000000007</v>
      </c>
      <c r="DU343" s="310">
        <f t="shared" ca="1" si="1265"/>
        <v>48234.375000000007</v>
      </c>
      <c r="DV343" s="310">
        <f t="shared" ca="1" si="1265"/>
        <v>48234.375000000007</v>
      </c>
      <c r="DW343" s="310">
        <f t="shared" ca="1" si="1265"/>
        <v>50646.09375</v>
      </c>
      <c r="DX343" s="310">
        <f t="shared" ca="1" si="1265"/>
        <v>50646.09375</v>
      </c>
      <c r="DY343" s="310">
        <f t="shared" ca="1" si="1265"/>
        <v>50646.09375</v>
      </c>
      <c r="DZ343" s="310">
        <f t="shared" ca="1" si="1265"/>
        <v>50646.09375</v>
      </c>
      <c r="EA343" s="310">
        <f t="shared" ca="1" si="1265"/>
        <v>50646.09375</v>
      </c>
      <c r="EB343" s="310">
        <f t="shared" ca="1" si="1265"/>
        <v>50646.09375</v>
      </c>
      <c r="EC343" s="310">
        <f t="shared" ref="EC343:GN343" ca="1" si="1266">IF($Q$48=$R$49,OFFSET($O73,0,EC$335)/OFFSET($O$69,0,EC$335),IF(EC$338&lt;Opening,0,$P58*(1+$Q58)^(EC$336-1)/12))</f>
        <v>50646.09375</v>
      </c>
      <c r="ED343" s="310">
        <f t="shared" ca="1" si="1266"/>
        <v>50646.09375</v>
      </c>
      <c r="EE343" s="310">
        <f t="shared" ca="1" si="1266"/>
        <v>50646.09375</v>
      </c>
      <c r="EF343" s="310">
        <f t="shared" ca="1" si="1266"/>
        <v>50646.09375</v>
      </c>
      <c r="EG343" s="310">
        <f t="shared" ca="1" si="1266"/>
        <v>50646.09375</v>
      </c>
      <c r="EH343" s="310">
        <f t="shared" ca="1" si="1266"/>
        <v>50646.09375</v>
      </c>
      <c r="EI343" s="310">
        <f t="shared" ca="1" si="1266"/>
        <v>53178.398437500007</v>
      </c>
      <c r="EJ343" s="310">
        <f t="shared" ca="1" si="1266"/>
        <v>53178.398437500007</v>
      </c>
      <c r="EK343" s="310">
        <f t="shared" ca="1" si="1266"/>
        <v>53178.398437500007</v>
      </c>
      <c r="EL343" s="310">
        <f t="shared" ca="1" si="1266"/>
        <v>53178.398437500007</v>
      </c>
      <c r="EM343" s="310">
        <f t="shared" ca="1" si="1266"/>
        <v>53178.398437500007</v>
      </c>
      <c r="EN343" s="310">
        <f t="shared" ca="1" si="1266"/>
        <v>53178.398437500007</v>
      </c>
      <c r="EO343" s="310">
        <f t="shared" ca="1" si="1266"/>
        <v>53178.398437500007</v>
      </c>
      <c r="EP343" s="310">
        <f t="shared" ca="1" si="1266"/>
        <v>53178.398437500007</v>
      </c>
      <c r="EQ343" s="310">
        <f t="shared" ca="1" si="1266"/>
        <v>53178.398437500007</v>
      </c>
      <c r="ER343" s="310">
        <f t="shared" ca="1" si="1266"/>
        <v>53178.398437500007</v>
      </c>
      <c r="ES343" s="310">
        <f t="shared" ca="1" si="1266"/>
        <v>53178.398437500007</v>
      </c>
      <c r="ET343" s="310">
        <f t="shared" ca="1" si="1266"/>
        <v>53178.398437500007</v>
      </c>
      <c r="EU343" s="310">
        <f t="shared" ca="1" si="1266"/>
        <v>55837.318359375</v>
      </c>
      <c r="EV343" s="310">
        <f t="shared" ca="1" si="1266"/>
        <v>55837.318359375</v>
      </c>
      <c r="EW343" s="310">
        <f t="shared" ca="1" si="1266"/>
        <v>55837.318359375</v>
      </c>
      <c r="EX343" s="310">
        <f t="shared" ca="1" si="1266"/>
        <v>55837.318359375</v>
      </c>
      <c r="EY343" s="310">
        <f t="shared" ca="1" si="1266"/>
        <v>55837.318359375</v>
      </c>
      <c r="EZ343" s="310">
        <f t="shared" ca="1" si="1266"/>
        <v>55837.318359375</v>
      </c>
      <c r="FA343" s="310">
        <f t="shared" ca="1" si="1266"/>
        <v>55837.318359375</v>
      </c>
      <c r="FB343" s="310">
        <f t="shared" ca="1" si="1266"/>
        <v>55837.318359375</v>
      </c>
      <c r="FC343" s="310">
        <f t="shared" ca="1" si="1266"/>
        <v>55837.318359375</v>
      </c>
      <c r="FD343" s="310">
        <f t="shared" ca="1" si="1266"/>
        <v>55837.318359375</v>
      </c>
      <c r="FE343" s="310">
        <f t="shared" ca="1" si="1266"/>
        <v>55837.318359375</v>
      </c>
      <c r="FF343" s="310">
        <f t="shared" ca="1" si="1266"/>
        <v>55837.318359375</v>
      </c>
      <c r="FG343" s="310">
        <f t="shared" ca="1" si="1266"/>
        <v>58629.18427734376</v>
      </c>
      <c r="FH343" s="310">
        <f t="shared" ca="1" si="1266"/>
        <v>58629.18427734376</v>
      </c>
      <c r="FI343" s="310">
        <f t="shared" ca="1" si="1266"/>
        <v>58629.18427734376</v>
      </c>
      <c r="FJ343" s="310">
        <f t="shared" ca="1" si="1266"/>
        <v>58629.18427734376</v>
      </c>
      <c r="FK343" s="310">
        <f t="shared" ca="1" si="1266"/>
        <v>58629.18427734376</v>
      </c>
      <c r="FL343" s="310">
        <f t="shared" ca="1" si="1266"/>
        <v>58629.18427734376</v>
      </c>
      <c r="FM343" s="310">
        <f t="shared" ca="1" si="1266"/>
        <v>58629.18427734376</v>
      </c>
      <c r="FN343" s="310">
        <f t="shared" ca="1" si="1266"/>
        <v>58629.18427734376</v>
      </c>
      <c r="FO343" s="310">
        <f t="shared" ca="1" si="1266"/>
        <v>58629.18427734376</v>
      </c>
      <c r="FP343" s="310">
        <f t="shared" ca="1" si="1266"/>
        <v>58629.18427734376</v>
      </c>
      <c r="FQ343" s="310">
        <f t="shared" ca="1" si="1266"/>
        <v>58629.18427734376</v>
      </c>
      <c r="FR343" s="310">
        <f t="shared" ca="1" si="1266"/>
        <v>58629.18427734376</v>
      </c>
      <c r="FS343" s="310">
        <f t="shared" ca="1" si="1266"/>
        <v>61560.64349121094</v>
      </c>
      <c r="FT343" s="310">
        <f t="shared" ca="1" si="1266"/>
        <v>61560.64349121094</v>
      </c>
      <c r="FU343" s="310">
        <f t="shared" ca="1" si="1266"/>
        <v>61560.64349121094</v>
      </c>
      <c r="FV343" s="310">
        <f t="shared" ca="1" si="1266"/>
        <v>61560.64349121094</v>
      </c>
      <c r="FW343" s="310">
        <f t="shared" ca="1" si="1266"/>
        <v>61560.64349121094</v>
      </c>
      <c r="FX343" s="310">
        <f t="shared" ca="1" si="1266"/>
        <v>61560.64349121094</v>
      </c>
      <c r="FY343" s="310">
        <f t="shared" ca="1" si="1266"/>
        <v>61560.64349121094</v>
      </c>
      <c r="FZ343" s="310">
        <f t="shared" ca="1" si="1266"/>
        <v>61560.64349121094</v>
      </c>
      <c r="GA343" s="310">
        <f t="shared" ca="1" si="1266"/>
        <v>61560.64349121094</v>
      </c>
      <c r="GB343" s="310">
        <f t="shared" ca="1" si="1266"/>
        <v>61560.64349121094</v>
      </c>
      <c r="GC343" s="310">
        <f t="shared" ca="1" si="1266"/>
        <v>61560.64349121094</v>
      </c>
      <c r="GD343" s="310">
        <f t="shared" ca="1" si="1266"/>
        <v>61560.64349121094</v>
      </c>
      <c r="GE343" s="310">
        <f t="shared" ca="1" si="1266"/>
        <v>64638.675665771494</v>
      </c>
      <c r="GF343" s="310">
        <f t="shared" ca="1" si="1266"/>
        <v>64638.675665771494</v>
      </c>
      <c r="GG343" s="310">
        <f t="shared" ca="1" si="1266"/>
        <v>64638.675665771494</v>
      </c>
      <c r="GH343" s="310">
        <f t="shared" ca="1" si="1266"/>
        <v>64638.675665771494</v>
      </c>
      <c r="GI343" s="310">
        <f t="shared" ca="1" si="1266"/>
        <v>64638.675665771494</v>
      </c>
      <c r="GJ343" s="310">
        <f t="shared" ca="1" si="1266"/>
        <v>64638.675665771494</v>
      </c>
      <c r="GK343" s="310">
        <f t="shared" ca="1" si="1266"/>
        <v>64638.675665771494</v>
      </c>
      <c r="GL343" s="310">
        <f t="shared" ca="1" si="1266"/>
        <v>64638.675665771494</v>
      </c>
      <c r="GM343" s="310">
        <f t="shared" ca="1" si="1266"/>
        <v>64638.675665771494</v>
      </c>
      <c r="GN343" s="310">
        <f t="shared" ca="1" si="1266"/>
        <v>64638.675665771494</v>
      </c>
      <c r="GO343" s="310">
        <f t="shared" ref="GO343:IZ343" ca="1" si="1267">IF($Q$48=$R$49,OFFSET($O73,0,GO$335)/OFFSET($O$69,0,GO$335),IF(GO$338&lt;Opening,0,$P58*(1+$Q58)^(GO$336-1)/12))</f>
        <v>64638.675665771494</v>
      </c>
      <c r="GP343" s="310">
        <f t="shared" ca="1" si="1267"/>
        <v>64638.675665771494</v>
      </c>
      <c r="GQ343" s="310">
        <f t="shared" ca="1" si="1267"/>
        <v>67870.609449060066</v>
      </c>
      <c r="GR343" s="310">
        <f t="shared" ca="1" si="1267"/>
        <v>67870.609449060066</v>
      </c>
      <c r="GS343" s="310">
        <f t="shared" ca="1" si="1267"/>
        <v>67870.609449060066</v>
      </c>
      <c r="GT343" s="310">
        <f t="shared" ca="1" si="1267"/>
        <v>67870.609449060066</v>
      </c>
      <c r="GU343" s="310">
        <f t="shared" ca="1" si="1267"/>
        <v>67870.609449060066</v>
      </c>
      <c r="GV343" s="310">
        <f t="shared" ca="1" si="1267"/>
        <v>67870.609449060066</v>
      </c>
      <c r="GW343" s="310">
        <f t="shared" ca="1" si="1267"/>
        <v>67870.609449060066</v>
      </c>
      <c r="GX343" s="310">
        <f t="shared" ca="1" si="1267"/>
        <v>67870.609449060066</v>
      </c>
      <c r="GY343" s="310">
        <f t="shared" ca="1" si="1267"/>
        <v>67870.609449060066</v>
      </c>
      <c r="GZ343" s="310">
        <f t="shared" ca="1" si="1267"/>
        <v>67870.609449060066</v>
      </c>
      <c r="HA343" s="310">
        <f t="shared" ca="1" si="1267"/>
        <v>67870.609449060066</v>
      </c>
      <c r="HB343" s="310">
        <f t="shared" ca="1" si="1267"/>
        <v>67870.609449060066</v>
      </c>
      <c r="HC343" s="310">
        <f t="shared" ca="1" si="1267"/>
        <v>71264.13992151308</v>
      </c>
      <c r="HD343" s="310">
        <f t="shared" ca="1" si="1267"/>
        <v>71264.13992151308</v>
      </c>
      <c r="HE343" s="310">
        <f t="shared" ca="1" si="1267"/>
        <v>71264.13992151308</v>
      </c>
      <c r="HF343" s="310">
        <f t="shared" ca="1" si="1267"/>
        <v>71264.13992151308</v>
      </c>
      <c r="HG343" s="310">
        <f t="shared" ca="1" si="1267"/>
        <v>71264.13992151308</v>
      </c>
      <c r="HH343" s="310">
        <f t="shared" ca="1" si="1267"/>
        <v>71264.13992151308</v>
      </c>
      <c r="HI343" s="310">
        <f t="shared" ca="1" si="1267"/>
        <v>71264.13992151308</v>
      </c>
      <c r="HJ343" s="310">
        <f t="shared" ca="1" si="1267"/>
        <v>71264.13992151308</v>
      </c>
      <c r="HK343" s="310">
        <f t="shared" ca="1" si="1267"/>
        <v>71264.13992151308</v>
      </c>
      <c r="HL343" s="310">
        <f t="shared" ca="1" si="1267"/>
        <v>71264.13992151308</v>
      </c>
      <c r="HM343" s="310">
        <f t="shared" ca="1" si="1267"/>
        <v>71264.13992151308</v>
      </c>
      <c r="HN343" s="310">
        <f t="shared" ca="1" si="1267"/>
        <v>71264.13992151308</v>
      </c>
      <c r="HO343" s="310">
        <f t="shared" ca="1" si="1267"/>
        <v>74827.346917588715</v>
      </c>
      <c r="HP343" s="310">
        <f t="shared" ca="1" si="1267"/>
        <v>74827.346917588715</v>
      </c>
      <c r="HQ343" s="310">
        <f t="shared" ca="1" si="1267"/>
        <v>74827.346917588715</v>
      </c>
      <c r="HR343" s="310">
        <f t="shared" ca="1" si="1267"/>
        <v>74827.346917588715</v>
      </c>
      <c r="HS343" s="310">
        <f t="shared" ca="1" si="1267"/>
        <v>74827.346917588715</v>
      </c>
      <c r="HT343" s="310">
        <f t="shared" ca="1" si="1267"/>
        <v>74827.346917588715</v>
      </c>
      <c r="HU343" s="310">
        <f t="shared" ca="1" si="1267"/>
        <v>74827.346917588715</v>
      </c>
      <c r="HV343" s="310">
        <f t="shared" ca="1" si="1267"/>
        <v>74827.346917588715</v>
      </c>
      <c r="HW343" s="310">
        <f t="shared" ca="1" si="1267"/>
        <v>74827.346917588715</v>
      </c>
      <c r="HX343" s="310">
        <f t="shared" ca="1" si="1267"/>
        <v>74827.346917588715</v>
      </c>
      <c r="HY343" s="310">
        <f t="shared" ca="1" si="1267"/>
        <v>74827.346917588715</v>
      </c>
      <c r="HZ343" s="310">
        <f t="shared" ca="1" si="1267"/>
        <v>74827.346917588715</v>
      </c>
      <c r="IA343" s="310">
        <f t="shared" ca="1" si="1267"/>
        <v>78568.714263468166</v>
      </c>
      <c r="IB343" s="310">
        <f t="shared" ca="1" si="1267"/>
        <v>78568.714263468166</v>
      </c>
      <c r="IC343" s="310">
        <f t="shared" ca="1" si="1267"/>
        <v>78568.714263468166</v>
      </c>
      <c r="ID343" s="310">
        <f t="shared" ca="1" si="1267"/>
        <v>78568.714263468166</v>
      </c>
      <c r="IE343" s="310">
        <f t="shared" ca="1" si="1267"/>
        <v>78568.714263468166</v>
      </c>
      <c r="IF343" s="310">
        <f t="shared" ca="1" si="1267"/>
        <v>78568.714263468166</v>
      </c>
      <c r="IG343" s="310">
        <f t="shared" ca="1" si="1267"/>
        <v>78568.714263468166</v>
      </c>
      <c r="IH343" s="310">
        <f t="shared" ca="1" si="1267"/>
        <v>78568.714263468166</v>
      </c>
      <c r="II343" s="310">
        <f t="shared" ca="1" si="1267"/>
        <v>78568.714263468166</v>
      </c>
      <c r="IJ343" s="310">
        <f t="shared" ca="1" si="1267"/>
        <v>78568.714263468166</v>
      </c>
      <c r="IK343" s="310">
        <f t="shared" ca="1" si="1267"/>
        <v>78568.714263468166</v>
      </c>
      <c r="IL343" s="310">
        <f t="shared" ca="1" si="1267"/>
        <v>78568.714263468166</v>
      </c>
      <c r="IM343" s="310">
        <f t="shared" ca="1" si="1267"/>
        <v>82497.149976641565</v>
      </c>
      <c r="IN343" s="310">
        <f t="shared" ca="1" si="1267"/>
        <v>82497.149976641565</v>
      </c>
      <c r="IO343" s="310">
        <f t="shared" ca="1" si="1267"/>
        <v>82497.149976641565</v>
      </c>
      <c r="IP343" s="310">
        <f t="shared" ca="1" si="1267"/>
        <v>82497.149976641565</v>
      </c>
      <c r="IQ343" s="310">
        <f t="shared" ca="1" si="1267"/>
        <v>82497.149976641565</v>
      </c>
      <c r="IR343" s="310">
        <f t="shared" ca="1" si="1267"/>
        <v>82497.149976641565</v>
      </c>
      <c r="IS343" s="310">
        <f t="shared" ca="1" si="1267"/>
        <v>82497.149976641565</v>
      </c>
      <c r="IT343" s="310">
        <f t="shared" ca="1" si="1267"/>
        <v>82497.149976641565</v>
      </c>
      <c r="IU343" s="310">
        <f t="shared" ca="1" si="1267"/>
        <v>82497.149976641565</v>
      </c>
      <c r="IV343" s="310">
        <f t="shared" ca="1" si="1267"/>
        <v>82497.149976641565</v>
      </c>
      <c r="IW343" s="310">
        <f t="shared" ca="1" si="1267"/>
        <v>82497.149976641565</v>
      </c>
      <c r="IX343" s="310">
        <f t="shared" ca="1" si="1267"/>
        <v>82497.149976641565</v>
      </c>
      <c r="IY343" s="310">
        <f t="shared" ca="1" si="1267"/>
        <v>86622.007475473671</v>
      </c>
      <c r="IZ343" s="310">
        <f t="shared" ca="1" si="1267"/>
        <v>86622.007475473671</v>
      </c>
      <c r="JA343" s="310">
        <f t="shared" ref="JA343:LE343" ca="1" si="1268">IF($Q$48=$R$49,OFFSET($O73,0,JA$335)/OFFSET($O$69,0,JA$335),IF(JA$338&lt;Opening,0,$P58*(1+$Q58)^(JA$336-1)/12))</f>
        <v>86622.007475473671</v>
      </c>
      <c r="JB343" s="310">
        <f t="shared" ca="1" si="1268"/>
        <v>86622.007475473671</v>
      </c>
      <c r="JC343" s="310">
        <f t="shared" ca="1" si="1268"/>
        <v>86622.007475473671</v>
      </c>
      <c r="JD343" s="310">
        <f t="shared" ca="1" si="1268"/>
        <v>86622.007475473671</v>
      </c>
      <c r="JE343" s="310">
        <f t="shared" ca="1" si="1268"/>
        <v>86622.007475473671</v>
      </c>
      <c r="JF343" s="310">
        <f t="shared" ca="1" si="1268"/>
        <v>86622.007475473671</v>
      </c>
      <c r="JG343" s="310">
        <f t="shared" ca="1" si="1268"/>
        <v>86622.007475473671</v>
      </c>
      <c r="JH343" s="310">
        <f t="shared" ca="1" si="1268"/>
        <v>86622.007475473671</v>
      </c>
      <c r="JI343" s="310">
        <f t="shared" ca="1" si="1268"/>
        <v>86622.007475473671</v>
      </c>
      <c r="JJ343" s="310">
        <f t="shared" ca="1" si="1268"/>
        <v>86622.007475473671</v>
      </c>
      <c r="JK343" s="310">
        <f t="shared" ca="1" si="1268"/>
        <v>90953.107849247332</v>
      </c>
      <c r="JL343" s="310">
        <f t="shared" ca="1" si="1268"/>
        <v>90953.107849247332</v>
      </c>
      <c r="JM343" s="310">
        <f t="shared" ca="1" si="1268"/>
        <v>90953.107849247332</v>
      </c>
      <c r="JN343" s="310">
        <f t="shared" ca="1" si="1268"/>
        <v>90953.107849247332</v>
      </c>
      <c r="JO343" s="310">
        <f t="shared" ca="1" si="1268"/>
        <v>90953.107849247332</v>
      </c>
      <c r="JP343" s="310">
        <f t="shared" ca="1" si="1268"/>
        <v>90953.107849247332</v>
      </c>
      <c r="JQ343" s="310">
        <f t="shared" ca="1" si="1268"/>
        <v>90953.107849247332</v>
      </c>
      <c r="JR343" s="310">
        <f t="shared" ca="1" si="1268"/>
        <v>90953.107849247332</v>
      </c>
      <c r="JS343" s="310">
        <f t="shared" ca="1" si="1268"/>
        <v>90953.107849247332</v>
      </c>
      <c r="JT343" s="310">
        <f t="shared" ca="1" si="1268"/>
        <v>90953.107849247332</v>
      </c>
      <c r="JU343" s="310">
        <f t="shared" ca="1" si="1268"/>
        <v>90953.107849247332</v>
      </c>
      <c r="JV343" s="310">
        <f t="shared" ca="1" si="1268"/>
        <v>90953.107849247332</v>
      </c>
      <c r="JW343" s="310">
        <f t="shared" ca="1" si="1268"/>
        <v>95500.763241709719</v>
      </c>
      <c r="JX343" s="310">
        <f t="shared" ca="1" si="1268"/>
        <v>95500.763241709719</v>
      </c>
      <c r="JY343" s="310">
        <f t="shared" ca="1" si="1268"/>
        <v>95500.763241709719</v>
      </c>
      <c r="JZ343" s="310">
        <f t="shared" ca="1" si="1268"/>
        <v>95500.763241709719</v>
      </c>
      <c r="KA343" s="310">
        <f t="shared" ca="1" si="1268"/>
        <v>95500.763241709719</v>
      </c>
      <c r="KB343" s="310">
        <f t="shared" ca="1" si="1268"/>
        <v>95500.763241709719</v>
      </c>
      <c r="KC343" s="310">
        <f t="shared" ca="1" si="1268"/>
        <v>95500.763241709719</v>
      </c>
      <c r="KD343" s="310">
        <f t="shared" ca="1" si="1268"/>
        <v>95500.763241709719</v>
      </c>
      <c r="KE343" s="310">
        <f t="shared" ca="1" si="1268"/>
        <v>95500.763241709719</v>
      </c>
      <c r="KF343" s="310">
        <f t="shared" ca="1" si="1268"/>
        <v>95500.763241709719</v>
      </c>
      <c r="KG343" s="310">
        <f t="shared" ca="1" si="1268"/>
        <v>95500.763241709719</v>
      </c>
      <c r="KH343" s="310">
        <f t="shared" ca="1" si="1268"/>
        <v>95500.763241709719</v>
      </c>
      <c r="KI343" s="310">
        <f t="shared" ca="1" si="1268"/>
        <v>100275.80140379519</v>
      </c>
      <c r="KJ343" s="310">
        <f t="shared" ca="1" si="1268"/>
        <v>100275.80140379519</v>
      </c>
      <c r="KK343" s="310">
        <f t="shared" ca="1" si="1268"/>
        <v>100275.80140379519</v>
      </c>
      <c r="KL343" s="310">
        <f t="shared" ca="1" si="1268"/>
        <v>100275.80140379519</v>
      </c>
      <c r="KM343" s="310">
        <f t="shared" ca="1" si="1268"/>
        <v>100275.80140379519</v>
      </c>
      <c r="KN343" s="310">
        <f t="shared" ca="1" si="1268"/>
        <v>100275.80140379519</v>
      </c>
      <c r="KO343" s="310">
        <f t="shared" ca="1" si="1268"/>
        <v>100275.80140379519</v>
      </c>
      <c r="KP343" s="310">
        <f t="shared" ca="1" si="1268"/>
        <v>100275.80140379519</v>
      </c>
      <c r="KQ343" s="310">
        <f t="shared" ca="1" si="1268"/>
        <v>100275.80140379519</v>
      </c>
      <c r="KR343" s="310">
        <f t="shared" ca="1" si="1268"/>
        <v>100275.80140379519</v>
      </c>
      <c r="KS343" s="310">
        <f t="shared" ca="1" si="1268"/>
        <v>100275.80140379519</v>
      </c>
      <c r="KT343" s="310">
        <f t="shared" ca="1" si="1268"/>
        <v>100275.80140379519</v>
      </c>
      <c r="KU343" s="310">
        <f t="shared" ca="1" si="1268"/>
        <v>105289.59147398495</v>
      </c>
      <c r="KV343" s="310">
        <f t="shared" ca="1" si="1268"/>
        <v>105289.59147398495</v>
      </c>
      <c r="KW343" s="310">
        <f t="shared" ca="1" si="1268"/>
        <v>105289.59147398495</v>
      </c>
      <c r="KX343" s="310">
        <f t="shared" ca="1" si="1268"/>
        <v>105289.59147398495</v>
      </c>
      <c r="KY343" s="310">
        <f t="shared" ca="1" si="1268"/>
        <v>105289.59147398495</v>
      </c>
      <c r="KZ343" s="310">
        <f t="shared" ca="1" si="1268"/>
        <v>105289.59147398495</v>
      </c>
      <c r="LA343" s="310">
        <f t="shared" ca="1" si="1268"/>
        <v>105289.59147398495</v>
      </c>
      <c r="LB343" s="310">
        <f t="shared" ca="1" si="1268"/>
        <v>105289.59147398495</v>
      </c>
      <c r="LC343" s="310">
        <f t="shared" ca="1" si="1268"/>
        <v>105289.59147398495</v>
      </c>
      <c r="LD343" s="310">
        <f t="shared" ca="1" si="1268"/>
        <v>105289.59147398495</v>
      </c>
      <c r="LE343" s="310">
        <f t="shared" ca="1" si="1268"/>
        <v>105289.59147398495</v>
      </c>
    </row>
    <row r="344" spans="2:317">
      <c r="B344" s="377" t="s">
        <v>388</v>
      </c>
      <c r="C344" s="377" t="s">
        <v>388</v>
      </c>
      <c r="E344" s="310">
        <f t="shared" ref="E344:BP344" ca="1" si="1269">IF($Q$48=$R$49,OFFSET($O74,0,E$335)/OFFSET($O$69,0,E$335),IF(E$338&lt;Opening,0,$P59*(1+$Q59)^(E$336-1)/12))</f>
        <v>0</v>
      </c>
      <c r="F344" s="310">
        <f t="shared" ca="1" si="1269"/>
        <v>0</v>
      </c>
      <c r="G344" s="310">
        <f t="shared" ca="1" si="1269"/>
        <v>0</v>
      </c>
      <c r="H344" s="310">
        <f t="shared" ca="1" si="1269"/>
        <v>0</v>
      </c>
      <c r="I344" s="310">
        <f t="shared" ca="1" si="1269"/>
        <v>0</v>
      </c>
      <c r="J344" s="310">
        <f t="shared" ca="1" si="1269"/>
        <v>0</v>
      </c>
      <c r="K344" s="310">
        <f t="shared" ca="1" si="1269"/>
        <v>0</v>
      </c>
      <c r="L344" s="310">
        <f t="shared" ca="1" si="1269"/>
        <v>0</v>
      </c>
      <c r="M344" s="310">
        <f t="shared" ca="1" si="1269"/>
        <v>0</v>
      </c>
      <c r="N344" s="310">
        <f t="shared" ca="1" si="1269"/>
        <v>0</v>
      </c>
      <c r="O344" s="310">
        <f t="shared" ca="1" si="1269"/>
        <v>0</v>
      </c>
      <c r="P344" s="310">
        <f t="shared" ca="1" si="1269"/>
        <v>0</v>
      </c>
      <c r="Q344" s="310">
        <f t="shared" ca="1" si="1269"/>
        <v>0</v>
      </c>
      <c r="R344" s="310">
        <f t="shared" ca="1" si="1269"/>
        <v>0</v>
      </c>
      <c r="S344" s="310">
        <f t="shared" ca="1" si="1269"/>
        <v>0</v>
      </c>
      <c r="T344" s="310">
        <f t="shared" ca="1" si="1269"/>
        <v>0</v>
      </c>
      <c r="U344" s="310">
        <f t="shared" ca="1" si="1269"/>
        <v>0</v>
      </c>
      <c r="V344" s="310">
        <f t="shared" ca="1" si="1269"/>
        <v>0</v>
      </c>
      <c r="W344" s="310">
        <f t="shared" ca="1" si="1269"/>
        <v>0</v>
      </c>
      <c r="X344" s="310">
        <f t="shared" ca="1" si="1269"/>
        <v>0</v>
      </c>
      <c r="Y344" s="310">
        <f t="shared" ca="1" si="1269"/>
        <v>0</v>
      </c>
      <c r="Z344" s="310">
        <f t="shared" ca="1" si="1269"/>
        <v>0</v>
      </c>
      <c r="AA344" s="310">
        <f t="shared" ca="1" si="1269"/>
        <v>0</v>
      </c>
      <c r="AB344" s="310">
        <f t="shared" ca="1" si="1269"/>
        <v>0</v>
      </c>
      <c r="AC344" s="310">
        <f t="shared" ca="1" si="1269"/>
        <v>0</v>
      </c>
      <c r="AD344" s="310">
        <f t="shared" ca="1" si="1269"/>
        <v>0</v>
      </c>
      <c r="AE344" s="310">
        <f t="shared" ca="1" si="1269"/>
        <v>0</v>
      </c>
      <c r="AF344" s="310">
        <f t="shared" ca="1" si="1269"/>
        <v>0</v>
      </c>
      <c r="AG344" s="310">
        <f t="shared" ca="1" si="1269"/>
        <v>0</v>
      </c>
      <c r="AH344" s="310">
        <f t="shared" ca="1" si="1269"/>
        <v>0</v>
      </c>
      <c r="AI344" s="310">
        <f t="shared" ca="1" si="1269"/>
        <v>0</v>
      </c>
      <c r="AJ344" s="310">
        <f t="shared" ca="1" si="1269"/>
        <v>0</v>
      </c>
      <c r="AK344" s="310">
        <f t="shared" ca="1" si="1269"/>
        <v>0</v>
      </c>
      <c r="AL344" s="310">
        <f t="shared" ca="1" si="1269"/>
        <v>0</v>
      </c>
      <c r="AM344" s="310">
        <f t="shared" ca="1" si="1269"/>
        <v>0</v>
      </c>
      <c r="AN344" s="310">
        <f t="shared" ca="1" si="1269"/>
        <v>0</v>
      </c>
      <c r="AO344" s="310">
        <f t="shared" ca="1" si="1269"/>
        <v>0</v>
      </c>
      <c r="AP344" s="310">
        <f t="shared" ca="1" si="1269"/>
        <v>0</v>
      </c>
      <c r="AQ344" s="310">
        <f t="shared" ca="1" si="1269"/>
        <v>0</v>
      </c>
      <c r="AR344" s="310">
        <f t="shared" ca="1" si="1269"/>
        <v>0</v>
      </c>
      <c r="AS344" s="310">
        <f t="shared" ca="1" si="1269"/>
        <v>0</v>
      </c>
      <c r="AT344" s="310">
        <f t="shared" ca="1" si="1269"/>
        <v>0</v>
      </c>
      <c r="AU344" s="310">
        <f t="shared" ca="1" si="1269"/>
        <v>0</v>
      </c>
      <c r="AV344" s="310">
        <f t="shared" ca="1" si="1269"/>
        <v>0</v>
      </c>
      <c r="AW344" s="310">
        <f t="shared" ca="1" si="1269"/>
        <v>0</v>
      </c>
      <c r="AX344" s="310">
        <f t="shared" ca="1" si="1269"/>
        <v>0</v>
      </c>
      <c r="AY344" s="310">
        <f t="shared" ca="1" si="1269"/>
        <v>0</v>
      </c>
      <c r="AZ344" s="310">
        <f t="shared" ca="1" si="1269"/>
        <v>0</v>
      </c>
      <c r="BA344" s="310">
        <f t="shared" ca="1" si="1269"/>
        <v>0</v>
      </c>
      <c r="BB344" s="310">
        <f t="shared" ca="1" si="1269"/>
        <v>0</v>
      </c>
      <c r="BC344" s="310">
        <f t="shared" ca="1" si="1269"/>
        <v>0</v>
      </c>
      <c r="BD344" s="310">
        <f t="shared" ca="1" si="1269"/>
        <v>0</v>
      </c>
      <c r="BE344" s="310">
        <f t="shared" ca="1" si="1269"/>
        <v>0</v>
      </c>
      <c r="BF344" s="310">
        <f t="shared" ca="1" si="1269"/>
        <v>0</v>
      </c>
      <c r="BG344" s="310">
        <f t="shared" ca="1" si="1269"/>
        <v>0</v>
      </c>
      <c r="BH344" s="310">
        <f t="shared" ca="1" si="1269"/>
        <v>0</v>
      </c>
      <c r="BI344" s="310">
        <f t="shared" ca="1" si="1269"/>
        <v>0</v>
      </c>
      <c r="BJ344" s="310">
        <f t="shared" ca="1" si="1269"/>
        <v>0</v>
      </c>
      <c r="BK344" s="310">
        <f t="shared" ca="1" si="1269"/>
        <v>0</v>
      </c>
      <c r="BL344" s="310">
        <f t="shared" ca="1" si="1269"/>
        <v>0</v>
      </c>
      <c r="BM344" s="310">
        <f t="shared" ca="1" si="1269"/>
        <v>0</v>
      </c>
      <c r="BN344" s="310">
        <f t="shared" ca="1" si="1269"/>
        <v>0</v>
      </c>
      <c r="BO344" s="310">
        <f t="shared" ca="1" si="1269"/>
        <v>0</v>
      </c>
      <c r="BP344" s="310">
        <f t="shared" ca="1" si="1269"/>
        <v>0</v>
      </c>
      <c r="BQ344" s="310">
        <f t="shared" ref="BQ344:EB344" ca="1" si="1270">IF($Q$48=$R$49,OFFSET($O74,0,BQ$335)/OFFSET($O$69,0,BQ$335),IF(BQ$338&lt;Opening,0,$P59*(1+$Q59)^(BQ$336-1)/12))</f>
        <v>0</v>
      </c>
      <c r="BR344" s="310">
        <f t="shared" ca="1" si="1270"/>
        <v>0</v>
      </c>
      <c r="BS344" s="310">
        <f t="shared" ca="1" si="1270"/>
        <v>0</v>
      </c>
      <c r="BT344" s="310">
        <f t="shared" ca="1" si="1270"/>
        <v>0</v>
      </c>
      <c r="BU344" s="310">
        <f t="shared" ca="1" si="1270"/>
        <v>0</v>
      </c>
      <c r="BV344" s="310">
        <f t="shared" ca="1" si="1270"/>
        <v>0</v>
      </c>
      <c r="BW344" s="310">
        <f t="shared" ca="1" si="1270"/>
        <v>0</v>
      </c>
      <c r="BX344" s="310">
        <f t="shared" ca="1" si="1270"/>
        <v>0</v>
      </c>
      <c r="BY344" s="310">
        <f t="shared" ca="1" si="1270"/>
        <v>0</v>
      </c>
      <c r="BZ344" s="310">
        <f t="shared" ca="1" si="1270"/>
        <v>0</v>
      </c>
      <c r="CA344" s="310">
        <f t="shared" ca="1" si="1270"/>
        <v>41666.666666666664</v>
      </c>
      <c r="CB344" s="310">
        <f t="shared" ca="1" si="1270"/>
        <v>41666.666666666664</v>
      </c>
      <c r="CC344" s="310">
        <f t="shared" ca="1" si="1270"/>
        <v>41666.666666666664</v>
      </c>
      <c r="CD344" s="310">
        <f t="shared" ca="1" si="1270"/>
        <v>41666.666666666664</v>
      </c>
      <c r="CE344" s="310">
        <f t="shared" ca="1" si="1270"/>
        <v>41666.666666666664</v>
      </c>
      <c r="CF344" s="310">
        <f t="shared" ca="1" si="1270"/>
        <v>41666.666666666664</v>
      </c>
      <c r="CG344" s="310">
        <f t="shared" ca="1" si="1270"/>
        <v>41666.666666666664</v>
      </c>
      <c r="CH344" s="310">
        <f t="shared" ca="1" si="1270"/>
        <v>41666.666666666664</v>
      </c>
      <c r="CI344" s="310">
        <f t="shared" ca="1" si="1270"/>
        <v>41666.666666666664</v>
      </c>
      <c r="CJ344" s="310">
        <f t="shared" ca="1" si="1270"/>
        <v>41666.666666666664</v>
      </c>
      <c r="CK344" s="310">
        <f t="shared" ca="1" si="1270"/>
        <v>41666.666666666664</v>
      </c>
      <c r="CL344" s="310">
        <f t="shared" ca="1" si="1270"/>
        <v>41666.666666666664</v>
      </c>
      <c r="CM344" s="310">
        <f t="shared" ca="1" si="1270"/>
        <v>43750</v>
      </c>
      <c r="CN344" s="310">
        <f t="shared" ca="1" si="1270"/>
        <v>43750</v>
      </c>
      <c r="CO344" s="310">
        <f t="shared" ca="1" si="1270"/>
        <v>43750</v>
      </c>
      <c r="CP344" s="310">
        <f t="shared" ca="1" si="1270"/>
        <v>43750</v>
      </c>
      <c r="CQ344" s="310">
        <f t="shared" ca="1" si="1270"/>
        <v>43750</v>
      </c>
      <c r="CR344" s="310">
        <f t="shared" ca="1" si="1270"/>
        <v>43750</v>
      </c>
      <c r="CS344" s="310">
        <f t="shared" ca="1" si="1270"/>
        <v>43750</v>
      </c>
      <c r="CT344" s="310">
        <f t="shared" ca="1" si="1270"/>
        <v>43750</v>
      </c>
      <c r="CU344" s="310">
        <f t="shared" ca="1" si="1270"/>
        <v>43750</v>
      </c>
      <c r="CV344" s="310">
        <f t="shared" ca="1" si="1270"/>
        <v>43750</v>
      </c>
      <c r="CW344" s="310">
        <f t="shared" ca="1" si="1270"/>
        <v>43750</v>
      </c>
      <c r="CX344" s="310">
        <f t="shared" ca="1" si="1270"/>
        <v>43750</v>
      </c>
      <c r="CY344" s="310">
        <f t="shared" ca="1" si="1270"/>
        <v>45937.5</v>
      </c>
      <c r="CZ344" s="310">
        <f t="shared" ca="1" si="1270"/>
        <v>45937.5</v>
      </c>
      <c r="DA344" s="310">
        <f t="shared" ca="1" si="1270"/>
        <v>45937.5</v>
      </c>
      <c r="DB344" s="310">
        <f t="shared" ca="1" si="1270"/>
        <v>45937.5</v>
      </c>
      <c r="DC344" s="310">
        <f t="shared" ca="1" si="1270"/>
        <v>45937.5</v>
      </c>
      <c r="DD344" s="310">
        <f t="shared" ca="1" si="1270"/>
        <v>45937.5</v>
      </c>
      <c r="DE344" s="310">
        <f t="shared" ca="1" si="1270"/>
        <v>45937.5</v>
      </c>
      <c r="DF344" s="310">
        <f t="shared" ca="1" si="1270"/>
        <v>45937.5</v>
      </c>
      <c r="DG344" s="310">
        <f t="shared" ca="1" si="1270"/>
        <v>45937.5</v>
      </c>
      <c r="DH344" s="310">
        <f t="shared" ca="1" si="1270"/>
        <v>45937.5</v>
      </c>
      <c r="DI344" s="310">
        <f t="shared" ca="1" si="1270"/>
        <v>45937.5</v>
      </c>
      <c r="DJ344" s="310">
        <f t="shared" ca="1" si="1270"/>
        <v>45937.5</v>
      </c>
      <c r="DK344" s="310">
        <f t="shared" ca="1" si="1270"/>
        <v>48234.375000000007</v>
      </c>
      <c r="DL344" s="310">
        <f t="shared" ca="1" si="1270"/>
        <v>48234.375000000007</v>
      </c>
      <c r="DM344" s="310">
        <f t="shared" ca="1" si="1270"/>
        <v>48234.375000000007</v>
      </c>
      <c r="DN344" s="310">
        <f t="shared" ca="1" si="1270"/>
        <v>48234.375000000007</v>
      </c>
      <c r="DO344" s="310">
        <f t="shared" ca="1" si="1270"/>
        <v>48234.375000000007</v>
      </c>
      <c r="DP344" s="310">
        <f t="shared" ca="1" si="1270"/>
        <v>48234.375000000007</v>
      </c>
      <c r="DQ344" s="310">
        <f t="shared" ca="1" si="1270"/>
        <v>48234.375000000007</v>
      </c>
      <c r="DR344" s="310">
        <f t="shared" ca="1" si="1270"/>
        <v>48234.375000000007</v>
      </c>
      <c r="DS344" s="310">
        <f t="shared" ca="1" si="1270"/>
        <v>48234.375000000007</v>
      </c>
      <c r="DT344" s="310">
        <f t="shared" ca="1" si="1270"/>
        <v>48234.375000000007</v>
      </c>
      <c r="DU344" s="310">
        <f t="shared" ca="1" si="1270"/>
        <v>48234.375000000007</v>
      </c>
      <c r="DV344" s="310">
        <f t="shared" ca="1" si="1270"/>
        <v>48234.375000000007</v>
      </c>
      <c r="DW344" s="310">
        <f t="shared" ca="1" si="1270"/>
        <v>50646.09375</v>
      </c>
      <c r="DX344" s="310">
        <f t="shared" ca="1" si="1270"/>
        <v>50646.09375</v>
      </c>
      <c r="DY344" s="310">
        <f t="shared" ca="1" si="1270"/>
        <v>50646.09375</v>
      </c>
      <c r="DZ344" s="310">
        <f t="shared" ca="1" si="1270"/>
        <v>50646.09375</v>
      </c>
      <c r="EA344" s="310">
        <f t="shared" ca="1" si="1270"/>
        <v>50646.09375</v>
      </c>
      <c r="EB344" s="310">
        <f t="shared" ca="1" si="1270"/>
        <v>50646.09375</v>
      </c>
      <c r="EC344" s="310">
        <f t="shared" ref="EC344:GN344" ca="1" si="1271">IF($Q$48=$R$49,OFFSET($O74,0,EC$335)/OFFSET($O$69,0,EC$335),IF(EC$338&lt;Opening,0,$P59*(1+$Q59)^(EC$336-1)/12))</f>
        <v>50646.09375</v>
      </c>
      <c r="ED344" s="310">
        <f t="shared" ca="1" si="1271"/>
        <v>50646.09375</v>
      </c>
      <c r="EE344" s="310">
        <f t="shared" ca="1" si="1271"/>
        <v>50646.09375</v>
      </c>
      <c r="EF344" s="310">
        <f t="shared" ca="1" si="1271"/>
        <v>50646.09375</v>
      </c>
      <c r="EG344" s="310">
        <f t="shared" ca="1" si="1271"/>
        <v>50646.09375</v>
      </c>
      <c r="EH344" s="310">
        <f t="shared" ca="1" si="1271"/>
        <v>50646.09375</v>
      </c>
      <c r="EI344" s="310">
        <f t="shared" ca="1" si="1271"/>
        <v>53178.398437500007</v>
      </c>
      <c r="EJ344" s="310">
        <f t="shared" ca="1" si="1271"/>
        <v>53178.398437500007</v>
      </c>
      <c r="EK344" s="310">
        <f t="shared" ca="1" si="1271"/>
        <v>53178.398437500007</v>
      </c>
      <c r="EL344" s="310">
        <f t="shared" ca="1" si="1271"/>
        <v>53178.398437500007</v>
      </c>
      <c r="EM344" s="310">
        <f t="shared" ca="1" si="1271"/>
        <v>53178.398437500007</v>
      </c>
      <c r="EN344" s="310">
        <f t="shared" ca="1" si="1271"/>
        <v>53178.398437500007</v>
      </c>
      <c r="EO344" s="310">
        <f t="shared" ca="1" si="1271"/>
        <v>53178.398437500007</v>
      </c>
      <c r="EP344" s="310">
        <f t="shared" ca="1" si="1271"/>
        <v>53178.398437500007</v>
      </c>
      <c r="EQ344" s="310">
        <f t="shared" ca="1" si="1271"/>
        <v>53178.398437500007</v>
      </c>
      <c r="ER344" s="310">
        <f t="shared" ca="1" si="1271"/>
        <v>53178.398437500007</v>
      </c>
      <c r="ES344" s="310">
        <f t="shared" ca="1" si="1271"/>
        <v>53178.398437500007</v>
      </c>
      <c r="ET344" s="310">
        <f t="shared" ca="1" si="1271"/>
        <v>53178.398437500007</v>
      </c>
      <c r="EU344" s="310">
        <f t="shared" ca="1" si="1271"/>
        <v>55837.318359375</v>
      </c>
      <c r="EV344" s="310">
        <f t="shared" ca="1" si="1271"/>
        <v>55837.318359375</v>
      </c>
      <c r="EW344" s="310">
        <f t="shared" ca="1" si="1271"/>
        <v>55837.318359375</v>
      </c>
      <c r="EX344" s="310">
        <f t="shared" ca="1" si="1271"/>
        <v>55837.318359375</v>
      </c>
      <c r="EY344" s="310">
        <f t="shared" ca="1" si="1271"/>
        <v>55837.318359375</v>
      </c>
      <c r="EZ344" s="310">
        <f t="shared" ca="1" si="1271"/>
        <v>55837.318359375</v>
      </c>
      <c r="FA344" s="310">
        <f t="shared" ca="1" si="1271"/>
        <v>55837.318359375</v>
      </c>
      <c r="FB344" s="310">
        <f t="shared" ca="1" si="1271"/>
        <v>55837.318359375</v>
      </c>
      <c r="FC344" s="310">
        <f t="shared" ca="1" si="1271"/>
        <v>55837.318359375</v>
      </c>
      <c r="FD344" s="310">
        <f t="shared" ca="1" si="1271"/>
        <v>55837.318359375</v>
      </c>
      <c r="FE344" s="310">
        <f t="shared" ca="1" si="1271"/>
        <v>55837.318359375</v>
      </c>
      <c r="FF344" s="310">
        <f t="shared" ca="1" si="1271"/>
        <v>55837.318359375</v>
      </c>
      <c r="FG344" s="310">
        <f t="shared" ca="1" si="1271"/>
        <v>58629.18427734376</v>
      </c>
      <c r="FH344" s="310">
        <f t="shared" ca="1" si="1271"/>
        <v>58629.18427734376</v>
      </c>
      <c r="FI344" s="310">
        <f t="shared" ca="1" si="1271"/>
        <v>58629.18427734376</v>
      </c>
      <c r="FJ344" s="310">
        <f t="shared" ca="1" si="1271"/>
        <v>58629.18427734376</v>
      </c>
      <c r="FK344" s="310">
        <f t="shared" ca="1" si="1271"/>
        <v>58629.18427734376</v>
      </c>
      <c r="FL344" s="310">
        <f t="shared" ca="1" si="1271"/>
        <v>58629.18427734376</v>
      </c>
      <c r="FM344" s="310">
        <f t="shared" ca="1" si="1271"/>
        <v>58629.18427734376</v>
      </c>
      <c r="FN344" s="310">
        <f t="shared" ca="1" si="1271"/>
        <v>58629.18427734376</v>
      </c>
      <c r="FO344" s="310">
        <f t="shared" ca="1" si="1271"/>
        <v>58629.18427734376</v>
      </c>
      <c r="FP344" s="310">
        <f t="shared" ca="1" si="1271"/>
        <v>58629.18427734376</v>
      </c>
      <c r="FQ344" s="310">
        <f t="shared" ca="1" si="1271"/>
        <v>58629.18427734376</v>
      </c>
      <c r="FR344" s="310">
        <f t="shared" ca="1" si="1271"/>
        <v>58629.18427734376</v>
      </c>
      <c r="FS344" s="310">
        <f t="shared" ca="1" si="1271"/>
        <v>61560.64349121094</v>
      </c>
      <c r="FT344" s="310">
        <f t="shared" ca="1" si="1271"/>
        <v>61560.64349121094</v>
      </c>
      <c r="FU344" s="310">
        <f t="shared" ca="1" si="1271"/>
        <v>61560.64349121094</v>
      </c>
      <c r="FV344" s="310">
        <f t="shared" ca="1" si="1271"/>
        <v>61560.64349121094</v>
      </c>
      <c r="FW344" s="310">
        <f t="shared" ca="1" si="1271"/>
        <v>61560.64349121094</v>
      </c>
      <c r="FX344" s="310">
        <f t="shared" ca="1" si="1271"/>
        <v>61560.64349121094</v>
      </c>
      <c r="FY344" s="310">
        <f t="shared" ca="1" si="1271"/>
        <v>61560.64349121094</v>
      </c>
      <c r="FZ344" s="310">
        <f t="shared" ca="1" si="1271"/>
        <v>61560.64349121094</v>
      </c>
      <c r="GA344" s="310">
        <f t="shared" ca="1" si="1271"/>
        <v>61560.64349121094</v>
      </c>
      <c r="GB344" s="310">
        <f t="shared" ca="1" si="1271"/>
        <v>61560.64349121094</v>
      </c>
      <c r="GC344" s="310">
        <f t="shared" ca="1" si="1271"/>
        <v>61560.64349121094</v>
      </c>
      <c r="GD344" s="310">
        <f t="shared" ca="1" si="1271"/>
        <v>61560.64349121094</v>
      </c>
      <c r="GE344" s="310">
        <f t="shared" ca="1" si="1271"/>
        <v>64638.675665771494</v>
      </c>
      <c r="GF344" s="310">
        <f t="shared" ca="1" si="1271"/>
        <v>64638.675665771494</v>
      </c>
      <c r="GG344" s="310">
        <f t="shared" ca="1" si="1271"/>
        <v>64638.675665771494</v>
      </c>
      <c r="GH344" s="310">
        <f t="shared" ca="1" si="1271"/>
        <v>64638.675665771494</v>
      </c>
      <c r="GI344" s="310">
        <f t="shared" ca="1" si="1271"/>
        <v>64638.675665771494</v>
      </c>
      <c r="GJ344" s="310">
        <f t="shared" ca="1" si="1271"/>
        <v>64638.675665771494</v>
      </c>
      <c r="GK344" s="310">
        <f t="shared" ca="1" si="1271"/>
        <v>64638.675665771494</v>
      </c>
      <c r="GL344" s="310">
        <f t="shared" ca="1" si="1271"/>
        <v>64638.675665771494</v>
      </c>
      <c r="GM344" s="310">
        <f t="shared" ca="1" si="1271"/>
        <v>64638.675665771494</v>
      </c>
      <c r="GN344" s="310">
        <f t="shared" ca="1" si="1271"/>
        <v>64638.675665771494</v>
      </c>
      <c r="GO344" s="310">
        <f t="shared" ref="GO344:IZ344" ca="1" si="1272">IF($Q$48=$R$49,OFFSET($O74,0,GO$335)/OFFSET($O$69,0,GO$335),IF(GO$338&lt;Opening,0,$P59*(1+$Q59)^(GO$336-1)/12))</f>
        <v>64638.675665771494</v>
      </c>
      <c r="GP344" s="310">
        <f t="shared" ca="1" si="1272"/>
        <v>64638.675665771494</v>
      </c>
      <c r="GQ344" s="310">
        <f t="shared" ca="1" si="1272"/>
        <v>67870.609449060066</v>
      </c>
      <c r="GR344" s="310">
        <f t="shared" ca="1" si="1272"/>
        <v>67870.609449060066</v>
      </c>
      <c r="GS344" s="310">
        <f t="shared" ca="1" si="1272"/>
        <v>67870.609449060066</v>
      </c>
      <c r="GT344" s="310">
        <f t="shared" ca="1" si="1272"/>
        <v>67870.609449060066</v>
      </c>
      <c r="GU344" s="310">
        <f t="shared" ca="1" si="1272"/>
        <v>67870.609449060066</v>
      </c>
      <c r="GV344" s="310">
        <f t="shared" ca="1" si="1272"/>
        <v>67870.609449060066</v>
      </c>
      <c r="GW344" s="310">
        <f t="shared" ca="1" si="1272"/>
        <v>67870.609449060066</v>
      </c>
      <c r="GX344" s="310">
        <f t="shared" ca="1" si="1272"/>
        <v>67870.609449060066</v>
      </c>
      <c r="GY344" s="310">
        <f t="shared" ca="1" si="1272"/>
        <v>67870.609449060066</v>
      </c>
      <c r="GZ344" s="310">
        <f t="shared" ca="1" si="1272"/>
        <v>67870.609449060066</v>
      </c>
      <c r="HA344" s="310">
        <f t="shared" ca="1" si="1272"/>
        <v>67870.609449060066</v>
      </c>
      <c r="HB344" s="310">
        <f t="shared" ca="1" si="1272"/>
        <v>67870.609449060066</v>
      </c>
      <c r="HC344" s="310">
        <f t="shared" ca="1" si="1272"/>
        <v>71264.13992151308</v>
      </c>
      <c r="HD344" s="310">
        <f t="shared" ca="1" si="1272"/>
        <v>71264.13992151308</v>
      </c>
      <c r="HE344" s="310">
        <f t="shared" ca="1" si="1272"/>
        <v>71264.13992151308</v>
      </c>
      <c r="HF344" s="310">
        <f t="shared" ca="1" si="1272"/>
        <v>71264.13992151308</v>
      </c>
      <c r="HG344" s="310">
        <f t="shared" ca="1" si="1272"/>
        <v>71264.13992151308</v>
      </c>
      <c r="HH344" s="310">
        <f t="shared" ca="1" si="1272"/>
        <v>71264.13992151308</v>
      </c>
      <c r="HI344" s="310">
        <f t="shared" ca="1" si="1272"/>
        <v>71264.13992151308</v>
      </c>
      <c r="HJ344" s="310">
        <f t="shared" ca="1" si="1272"/>
        <v>71264.13992151308</v>
      </c>
      <c r="HK344" s="310">
        <f t="shared" ca="1" si="1272"/>
        <v>71264.13992151308</v>
      </c>
      <c r="HL344" s="310">
        <f t="shared" ca="1" si="1272"/>
        <v>71264.13992151308</v>
      </c>
      <c r="HM344" s="310">
        <f t="shared" ca="1" si="1272"/>
        <v>71264.13992151308</v>
      </c>
      <c r="HN344" s="310">
        <f t="shared" ca="1" si="1272"/>
        <v>71264.13992151308</v>
      </c>
      <c r="HO344" s="310">
        <f t="shared" ca="1" si="1272"/>
        <v>74827.346917588715</v>
      </c>
      <c r="HP344" s="310">
        <f t="shared" ca="1" si="1272"/>
        <v>74827.346917588715</v>
      </c>
      <c r="HQ344" s="310">
        <f t="shared" ca="1" si="1272"/>
        <v>74827.346917588715</v>
      </c>
      <c r="HR344" s="310">
        <f t="shared" ca="1" si="1272"/>
        <v>74827.346917588715</v>
      </c>
      <c r="HS344" s="310">
        <f t="shared" ca="1" si="1272"/>
        <v>74827.346917588715</v>
      </c>
      <c r="HT344" s="310">
        <f t="shared" ca="1" si="1272"/>
        <v>74827.346917588715</v>
      </c>
      <c r="HU344" s="310">
        <f t="shared" ca="1" si="1272"/>
        <v>74827.346917588715</v>
      </c>
      <c r="HV344" s="310">
        <f t="shared" ca="1" si="1272"/>
        <v>74827.346917588715</v>
      </c>
      <c r="HW344" s="310">
        <f t="shared" ca="1" si="1272"/>
        <v>74827.346917588715</v>
      </c>
      <c r="HX344" s="310">
        <f t="shared" ca="1" si="1272"/>
        <v>74827.346917588715</v>
      </c>
      <c r="HY344" s="310">
        <f t="shared" ca="1" si="1272"/>
        <v>74827.346917588715</v>
      </c>
      <c r="HZ344" s="310">
        <f t="shared" ca="1" si="1272"/>
        <v>74827.346917588715</v>
      </c>
      <c r="IA344" s="310">
        <f t="shared" ca="1" si="1272"/>
        <v>78568.714263468166</v>
      </c>
      <c r="IB344" s="310">
        <f t="shared" ca="1" si="1272"/>
        <v>78568.714263468166</v>
      </c>
      <c r="IC344" s="310">
        <f t="shared" ca="1" si="1272"/>
        <v>78568.714263468166</v>
      </c>
      <c r="ID344" s="310">
        <f t="shared" ca="1" si="1272"/>
        <v>78568.714263468166</v>
      </c>
      <c r="IE344" s="310">
        <f t="shared" ca="1" si="1272"/>
        <v>78568.714263468166</v>
      </c>
      <c r="IF344" s="310">
        <f t="shared" ca="1" si="1272"/>
        <v>78568.714263468166</v>
      </c>
      <c r="IG344" s="310">
        <f t="shared" ca="1" si="1272"/>
        <v>78568.714263468166</v>
      </c>
      <c r="IH344" s="310">
        <f t="shared" ca="1" si="1272"/>
        <v>78568.714263468166</v>
      </c>
      <c r="II344" s="310">
        <f t="shared" ca="1" si="1272"/>
        <v>78568.714263468166</v>
      </c>
      <c r="IJ344" s="310">
        <f t="shared" ca="1" si="1272"/>
        <v>78568.714263468166</v>
      </c>
      <c r="IK344" s="310">
        <f t="shared" ca="1" si="1272"/>
        <v>78568.714263468166</v>
      </c>
      <c r="IL344" s="310">
        <f t="shared" ca="1" si="1272"/>
        <v>78568.714263468166</v>
      </c>
      <c r="IM344" s="310">
        <f t="shared" ca="1" si="1272"/>
        <v>82497.149976641565</v>
      </c>
      <c r="IN344" s="310">
        <f t="shared" ca="1" si="1272"/>
        <v>82497.149976641565</v>
      </c>
      <c r="IO344" s="310">
        <f t="shared" ca="1" si="1272"/>
        <v>82497.149976641565</v>
      </c>
      <c r="IP344" s="310">
        <f t="shared" ca="1" si="1272"/>
        <v>82497.149976641565</v>
      </c>
      <c r="IQ344" s="310">
        <f t="shared" ca="1" si="1272"/>
        <v>82497.149976641565</v>
      </c>
      <c r="IR344" s="310">
        <f t="shared" ca="1" si="1272"/>
        <v>82497.149976641565</v>
      </c>
      <c r="IS344" s="310">
        <f t="shared" ca="1" si="1272"/>
        <v>82497.149976641565</v>
      </c>
      <c r="IT344" s="310">
        <f t="shared" ca="1" si="1272"/>
        <v>82497.149976641565</v>
      </c>
      <c r="IU344" s="310">
        <f t="shared" ca="1" si="1272"/>
        <v>82497.149976641565</v>
      </c>
      <c r="IV344" s="310">
        <f t="shared" ca="1" si="1272"/>
        <v>82497.149976641565</v>
      </c>
      <c r="IW344" s="310">
        <f t="shared" ca="1" si="1272"/>
        <v>82497.149976641565</v>
      </c>
      <c r="IX344" s="310">
        <f t="shared" ca="1" si="1272"/>
        <v>82497.149976641565</v>
      </c>
      <c r="IY344" s="310">
        <f t="shared" ca="1" si="1272"/>
        <v>86622.007475473671</v>
      </c>
      <c r="IZ344" s="310">
        <f t="shared" ca="1" si="1272"/>
        <v>86622.007475473671</v>
      </c>
      <c r="JA344" s="310">
        <f t="shared" ref="JA344:LE344" ca="1" si="1273">IF($Q$48=$R$49,OFFSET($O74,0,JA$335)/OFFSET($O$69,0,JA$335),IF(JA$338&lt;Opening,0,$P59*(1+$Q59)^(JA$336-1)/12))</f>
        <v>86622.007475473671</v>
      </c>
      <c r="JB344" s="310">
        <f t="shared" ca="1" si="1273"/>
        <v>86622.007475473671</v>
      </c>
      <c r="JC344" s="310">
        <f t="shared" ca="1" si="1273"/>
        <v>86622.007475473671</v>
      </c>
      <c r="JD344" s="310">
        <f t="shared" ca="1" si="1273"/>
        <v>86622.007475473671</v>
      </c>
      <c r="JE344" s="310">
        <f t="shared" ca="1" si="1273"/>
        <v>86622.007475473671</v>
      </c>
      <c r="JF344" s="310">
        <f t="shared" ca="1" si="1273"/>
        <v>86622.007475473671</v>
      </c>
      <c r="JG344" s="310">
        <f t="shared" ca="1" si="1273"/>
        <v>86622.007475473671</v>
      </c>
      <c r="JH344" s="310">
        <f t="shared" ca="1" si="1273"/>
        <v>86622.007475473671</v>
      </c>
      <c r="JI344" s="310">
        <f t="shared" ca="1" si="1273"/>
        <v>86622.007475473671</v>
      </c>
      <c r="JJ344" s="310">
        <f t="shared" ca="1" si="1273"/>
        <v>86622.007475473671</v>
      </c>
      <c r="JK344" s="310">
        <f t="shared" ca="1" si="1273"/>
        <v>90953.107849247332</v>
      </c>
      <c r="JL344" s="310">
        <f t="shared" ca="1" si="1273"/>
        <v>90953.107849247332</v>
      </c>
      <c r="JM344" s="310">
        <f t="shared" ca="1" si="1273"/>
        <v>90953.107849247332</v>
      </c>
      <c r="JN344" s="310">
        <f t="shared" ca="1" si="1273"/>
        <v>90953.107849247332</v>
      </c>
      <c r="JO344" s="310">
        <f t="shared" ca="1" si="1273"/>
        <v>90953.107849247332</v>
      </c>
      <c r="JP344" s="310">
        <f t="shared" ca="1" si="1273"/>
        <v>90953.107849247332</v>
      </c>
      <c r="JQ344" s="310">
        <f t="shared" ca="1" si="1273"/>
        <v>90953.107849247332</v>
      </c>
      <c r="JR344" s="310">
        <f t="shared" ca="1" si="1273"/>
        <v>90953.107849247332</v>
      </c>
      <c r="JS344" s="310">
        <f t="shared" ca="1" si="1273"/>
        <v>90953.107849247332</v>
      </c>
      <c r="JT344" s="310">
        <f t="shared" ca="1" si="1273"/>
        <v>90953.107849247332</v>
      </c>
      <c r="JU344" s="310">
        <f t="shared" ca="1" si="1273"/>
        <v>90953.107849247332</v>
      </c>
      <c r="JV344" s="310">
        <f t="shared" ca="1" si="1273"/>
        <v>90953.107849247332</v>
      </c>
      <c r="JW344" s="310">
        <f t="shared" ca="1" si="1273"/>
        <v>95500.763241709719</v>
      </c>
      <c r="JX344" s="310">
        <f t="shared" ca="1" si="1273"/>
        <v>95500.763241709719</v>
      </c>
      <c r="JY344" s="310">
        <f t="shared" ca="1" si="1273"/>
        <v>95500.763241709719</v>
      </c>
      <c r="JZ344" s="310">
        <f t="shared" ca="1" si="1273"/>
        <v>95500.763241709719</v>
      </c>
      <c r="KA344" s="310">
        <f t="shared" ca="1" si="1273"/>
        <v>95500.763241709719</v>
      </c>
      <c r="KB344" s="310">
        <f t="shared" ca="1" si="1273"/>
        <v>95500.763241709719</v>
      </c>
      <c r="KC344" s="310">
        <f t="shared" ca="1" si="1273"/>
        <v>95500.763241709719</v>
      </c>
      <c r="KD344" s="310">
        <f t="shared" ca="1" si="1273"/>
        <v>95500.763241709719</v>
      </c>
      <c r="KE344" s="310">
        <f t="shared" ca="1" si="1273"/>
        <v>95500.763241709719</v>
      </c>
      <c r="KF344" s="310">
        <f t="shared" ca="1" si="1273"/>
        <v>95500.763241709719</v>
      </c>
      <c r="KG344" s="310">
        <f t="shared" ca="1" si="1273"/>
        <v>95500.763241709719</v>
      </c>
      <c r="KH344" s="310">
        <f t="shared" ca="1" si="1273"/>
        <v>95500.763241709719</v>
      </c>
      <c r="KI344" s="310">
        <f t="shared" ca="1" si="1273"/>
        <v>100275.80140379519</v>
      </c>
      <c r="KJ344" s="310">
        <f t="shared" ca="1" si="1273"/>
        <v>100275.80140379519</v>
      </c>
      <c r="KK344" s="310">
        <f t="shared" ca="1" si="1273"/>
        <v>100275.80140379519</v>
      </c>
      <c r="KL344" s="310">
        <f t="shared" ca="1" si="1273"/>
        <v>100275.80140379519</v>
      </c>
      <c r="KM344" s="310">
        <f t="shared" ca="1" si="1273"/>
        <v>100275.80140379519</v>
      </c>
      <c r="KN344" s="310">
        <f t="shared" ca="1" si="1273"/>
        <v>100275.80140379519</v>
      </c>
      <c r="KO344" s="310">
        <f t="shared" ca="1" si="1273"/>
        <v>100275.80140379519</v>
      </c>
      <c r="KP344" s="310">
        <f t="shared" ca="1" si="1273"/>
        <v>100275.80140379519</v>
      </c>
      <c r="KQ344" s="310">
        <f t="shared" ca="1" si="1273"/>
        <v>100275.80140379519</v>
      </c>
      <c r="KR344" s="310">
        <f t="shared" ca="1" si="1273"/>
        <v>100275.80140379519</v>
      </c>
      <c r="KS344" s="310">
        <f t="shared" ca="1" si="1273"/>
        <v>100275.80140379519</v>
      </c>
      <c r="KT344" s="310">
        <f t="shared" ca="1" si="1273"/>
        <v>100275.80140379519</v>
      </c>
      <c r="KU344" s="310">
        <f t="shared" ca="1" si="1273"/>
        <v>105289.59147398495</v>
      </c>
      <c r="KV344" s="310">
        <f t="shared" ca="1" si="1273"/>
        <v>105289.59147398495</v>
      </c>
      <c r="KW344" s="310">
        <f t="shared" ca="1" si="1273"/>
        <v>105289.59147398495</v>
      </c>
      <c r="KX344" s="310">
        <f t="shared" ca="1" si="1273"/>
        <v>105289.59147398495</v>
      </c>
      <c r="KY344" s="310">
        <f t="shared" ca="1" si="1273"/>
        <v>105289.59147398495</v>
      </c>
      <c r="KZ344" s="310">
        <f t="shared" ca="1" si="1273"/>
        <v>105289.59147398495</v>
      </c>
      <c r="LA344" s="310">
        <f t="shared" ca="1" si="1273"/>
        <v>105289.59147398495</v>
      </c>
      <c r="LB344" s="310">
        <f t="shared" ca="1" si="1273"/>
        <v>105289.59147398495</v>
      </c>
      <c r="LC344" s="310">
        <f t="shared" ca="1" si="1273"/>
        <v>105289.59147398495</v>
      </c>
      <c r="LD344" s="310">
        <f t="shared" ca="1" si="1273"/>
        <v>105289.59147398495</v>
      </c>
      <c r="LE344" s="310">
        <f t="shared" ca="1" si="1273"/>
        <v>105289.59147398495</v>
      </c>
    </row>
    <row r="345" spans="2:317">
      <c r="B345" s="377" t="s">
        <v>453</v>
      </c>
      <c r="C345" s="377" t="s">
        <v>389</v>
      </c>
      <c r="E345" s="310">
        <f t="shared" ref="E345:BP345" ca="1" si="1274">IF($Q$48=$R$49,OFFSET($O75,0,E$335)/OFFSET($O$69,0,E$335),IF(E$338&lt;Opening,0,$P60*(1+$Q60)^(E$336-1)/12))</f>
        <v>0</v>
      </c>
      <c r="F345" s="310">
        <f t="shared" ca="1" si="1274"/>
        <v>0</v>
      </c>
      <c r="G345" s="310">
        <f t="shared" ca="1" si="1274"/>
        <v>0</v>
      </c>
      <c r="H345" s="310">
        <f t="shared" ca="1" si="1274"/>
        <v>0</v>
      </c>
      <c r="I345" s="310">
        <f t="shared" ca="1" si="1274"/>
        <v>0</v>
      </c>
      <c r="J345" s="310">
        <f t="shared" ca="1" si="1274"/>
        <v>0</v>
      </c>
      <c r="K345" s="310">
        <f t="shared" ca="1" si="1274"/>
        <v>0</v>
      </c>
      <c r="L345" s="310">
        <f t="shared" ca="1" si="1274"/>
        <v>0</v>
      </c>
      <c r="M345" s="310">
        <f t="shared" ca="1" si="1274"/>
        <v>0</v>
      </c>
      <c r="N345" s="310">
        <f t="shared" ca="1" si="1274"/>
        <v>0</v>
      </c>
      <c r="O345" s="310">
        <f t="shared" ca="1" si="1274"/>
        <v>0</v>
      </c>
      <c r="P345" s="310">
        <f t="shared" ca="1" si="1274"/>
        <v>0</v>
      </c>
      <c r="Q345" s="310">
        <f t="shared" ca="1" si="1274"/>
        <v>0</v>
      </c>
      <c r="R345" s="310">
        <f t="shared" ca="1" si="1274"/>
        <v>0</v>
      </c>
      <c r="S345" s="310">
        <f t="shared" ca="1" si="1274"/>
        <v>0</v>
      </c>
      <c r="T345" s="310">
        <f t="shared" ca="1" si="1274"/>
        <v>0</v>
      </c>
      <c r="U345" s="310">
        <f t="shared" ca="1" si="1274"/>
        <v>0</v>
      </c>
      <c r="V345" s="310">
        <f t="shared" ca="1" si="1274"/>
        <v>0</v>
      </c>
      <c r="W345" s="310">
        <f t="shared" ca="1" si="1274"/>
        <v>0</v>
      </c>
      <c r="X345" s="310">
        <f t="shared" ca="1" si="1274"/>
        <v>0</v>
      </c>
      <c r="Y345" s="310">
        <f t="shared" ca="1" si="1274"/>
        <v>0</v>
      </c>
      <c r="Z345" s="310">
        <f t="shared" ca="1" si="1274"/>
        <v>0</v>
      </c>
      <c r="AA345" s="310">
        <f t="shared" ca="1" si="1274"/>
        <v>0</v>
      </c>
      <c r="AB345" s="310">
        <f t="shared" ca="1" si="1274"/>
        <v>0</v>
      </c>
      <c r="AC345" s="310">
        <f t="shared" ca="1" si="1274"/>
        <v>0</v>
      </c>
      <c r="AD345" s="310">
        <f t="shared" ca="1" si="1274"/>
        <v>0</v>
      </c>
      <c r="AE345" s="310">
        <f t="shared" ca="1" si="1274"/>
        <v>0</v>
      </c>
      <c r="AF345" s="310">
        <f t="shared" ca="1" si="1274"/>
        <v>0</v>
      </c>
      <c r="AG345" s="310">
        <f t="shared" ca="1" si="1274"/>
        <v>0</v>
      </c>
      <c r="AH345" s="310">
        <f t="shared" ca="1" si="1274"/>
        <v>0</v>
      </c>
      <c r="AI345" s="310">
        <f t="shared" ca="1" si="1274"/>
        <v>0</v>
      </c>
      <c r="AJ345" s="310">
        <f t="shared" ca="1" si="1274"/>
        <v>0</v>
      </c>
      <c r="AK345" s="310">
        <f t="shared" ca="1" si="1274"/>
        <v>0</v>
      </c>
      <c r="AL345" s="310">
        <f t="shared" ca="1" si="1274"/>
        <v>0</v>
      </c>
      <c r="AM345" s="310">
        <f t="shared" ca="1" si="1274"/>
        <v>0</v>
      </c>
      <c r="AN345" s="310">
        <f t="shared" ca="1" si="1274"/>
        <v>0</v>
      </c>
      <c r="AO345" s="310">
        <f t="shared" ca="1" si="1274"/>
        <v>0</v>
      </c>
      <c r="AP345" s="310">
        <f t="shared" ca="1" si="1274"/>
        <v>0</v>
      </c>
      <c r="AQ345" s="310">
        <f t="shared" ca="1" si="1274"/>
        <v>0</v>
      </c>
      <c r="AR345" s="310">
        <f t="shared" ca="1" si="1274"/>
        <v>0</v>
      </c>
      <c r="AS345" s="310">
        <f t="shared" ca="1" si="1274"/>
        <v>0</v>
      </c>
      <c r="AT345" s="310">
        <f t="shared" ca="1" si="1274"/>
        <v>0</v>
      </c>
      <c r="AU345" s="310">
        <f t="shared" ca="1" si="1274"/>
        <v>0</v>
      </c>
      <c r="AV345" s="310">
        <f t="shared" ca="1" si="1274"/>
        <v>0</v>
      </c>
      <c r="AW345" s="310">
        <f t="shared" ca="1" si="1274"/>
        <v>0</v>
      </c>
      <c r="AX345" s="310">
        <f t="shared" ca="1" si="1274"/>
        <v>0</v>
      </c>
      <c r="AY345" s="310">
        <f t="shared" ca="1" si="1274"/>
        <v>0</v>
      </c>
      <c r="AZ345" s="310">
        <f t="shared" ca="1" si="1274"/>
        <v>0</v>
      </c>
      <c r="BA345" s="310">
        <f t="shared" ca="1" si="1274"/>
        <v>0</v>
      </c>
      <c r="BB345" s="310">
        <f t="shared" ca="1" si="1274"/>
        <v>0</v>
      </c>
      <c r="BC345" s="310">
        <f t="shared" ca="1" si="1274"/>
        <v>0</v>
      </c>
      <c r="BD345" s="310">
        <f t="shared" ca="1" si="1274"/>
        <v>0</v>
      </c>
      <c r="BE345" s="310">
        <f t="shared" ca="1" si="1274"/>
        <v>0</v>
      </c>
      <c r="BF345" s="310">
        <f t="shared" ca="1" si="1274"/>
        <v>0</v>
      </c>
      <c r="BG345" s="310">
        <f t="shared" ca="1" si="1274"/>
        <v>0</v>
      </c>
      <c r="BH345" s="310">
        <f t="shared" ca="1" si="1274"/>
        <v>0</v>
      </c>
      <c r="BI345" s="310">
        <f t="shared" ca="1" si="1274"/>
        <v>0</v>
      </c>
      <c r="BJ345" s="310">
        <f t="shared" ca="1" si="1274"/>
        <v>0</v>
      </c>
      <c r="BK345" s="310">
        <f t="shared" ca="1" si="1274"/>
        <v>0</v>
      </c>
      <c r="BL345" s="310">
        <f t="shared" ca="1" si="1274"/>
        <v>0</v>
      </c>
      <c r="BM345" s="310">
        <f t="shared" ca="1" si="1274"/>
        <v>0</v>
      </c>
      <c r="BN345" s="310">
        <f t="shared" ca="1" si="1274"/>
        <v>0</v>
      </c>
      <c r="BO345" s="310">
        <f t="shared" ca="1" si="1274"/>
        <v>0</v>
      </c>
      <c r="BP345" s="310">
        <f t="shared" ca="1" si="1274"/>
        <v>0</v>
      </c>
      <c r="BQ345" s="310">
        <f t="shared" ref="BQ345:EB345" ca="1" si="1275">IF($Q$48=$R$49,OFFSET($O75,0,BQ$335)/OFFSET($O$69,0,BQ$335),IF(BQ$338&lt;Opening,0,$P60*(1+$Q60)^(BQ$336-1)/12))</f>
        <v>0</v>
      </c>
      <c r="BR345" s="310">
        <f t="shared" ca="1" si="1275"/>
        <v>0</v>
      </c>
      <c r="BS345" s="310">
        <f t="shared" ca="1" si="1275"/>
        <v>0</v>
      </c>
      <c r="BT345" s="310">
        <f t="shared" ca="1" si="1275"/>
        <v>0</v>
      </c>
      <c r="BU345" s="310">
        <f t="shared" ca="1" si="1275"/>
        <v>0</v>
      </c>
      <c r="BV345" s="310">
        <f t="shared" ca="1" si="1275"/>
        <v>0</v>
      </c>
      <c r="BW345" s="310">
        <f t="shared" ca="1" si="1275"/>
        <v>0</v>
      </c>
      <c r="BX345" s="310">
        <f t="shared" ca="1" si="1275"/>
        <v>0</v>
      </c>
      <c r="BY345" s="310">
        <f t="shared" ca="1" si="1275"/>
        <v>0</v>
      </c>
      <c r="BZ345" s="310">
        <f t="shared" ca="1" si="1275"/>
        <v>0</v>
      </c>
      <c r="CA345" s="310">
        <f t="shared" ca="1" si="1275"/>
        <v>41666.666666666664</v>
      </c>
      <c r="CB345" s="310">
        <f t="shared" ca="1" si="1275"/>
        <v>41666.666666666664</v>
      </c>
      <c r="CC345" s="310">
        <f t="shared" ca="1" si="1275"/>
        <v>41666.666666666664</v>
      </c>
      <c r="CD345" s="310">
        <f t="shared" ca="1" si="1275"/>
        <v>41666.666666666664</v>
      </c>
      <c r="CE345" s="310">
        <f t="shared" ca="1" si="1275"/>
        <v>41666.666666666664</v>
      </c>
      <c r="CF345" s="310">
        <f t="shared" ca="1" si="1275"/>
        <v>41666.666666666664</v>
      </c>
      <c r="CG345" s="310">
        <f t="shared" ca="1" si="1275"/>
        <v>41666.666666666664</v>
      </c>
      <c r="CH345" s="310">
        <f t="shared" ca="1" si="1275"/>
        <v>41666.666666666664</v>
      </c>
      <c r="CI345" s="310">
        <f t="shared" ca="1" si="1275"/>
        <v>41666.666666666664</v>
      </c>
      <c r="CJ345" s="310">
        <f t="shared" ca="1" si="1275"/>
        <v>41666.666666666664</v>
      </c>
      <c r="CK345" s="310">
        <f t="shared" ca="1" si="1275"/>
        <v>41666.666666666664</v>
      </c>
      <c r="CL345" s="310">
        <f t="shared" ca="1" si="1275"/>
        <v>41666.666666666664</v>
      </c>
      <c r="CM345" s="310">
        <f t="shared" ca="1" si="1275"/>
        <v>43750</v>
      </c>
      <c r="CN345" s="310">
        <f t="shared" ca="1" si="1275"/>
        <v>43750</v>
      </c>
      <c r="CO345" s="310">
        <f t="shared" ca="1" si="1275"/>
        <v>43750</v>
      </c>
      <c r="CP345" s="310">
        <f t="shared" ca="1" si="1275"/>
        <v>43750</v>
      </c>
      <c r="CQ345" s="310">
        <f t="shared" ca="1" si="1275"/>
        <v>43750</v>
      </c>
      <c r="CR345" s="310">
        <f t="shared" ca="1" si="1275"/>
        <v>43750</v>
      </c>
      <c r="CS345" s="310">
        <f t="shared" ca="1" si="1275"/>
        <v>43750</v>
      </c>
      <c r="CT345" s="310">
        <f t="shared" ca="1" si="1275"/>
        <v>43750</v>
      </c>
      <c r="CU345" s="310">
        <f t="shared" ca="1" si="1275"/>
        <v>43750</v>
      </c>
      <c r="CV345" s="310">
        <f t="shared" ca="1" si="1275"/>
        <v>43750</v>
      </c>
      <c r="CW345" s="310">
        <f t="shared" ca="1" si="1275"/>
        <v>43750</v>
      </c>
      <c r="CX345" s="310">
        <f t="shared" ca="1" si="1275"/>
        <v>43750</v>
      </c>
      <c r="CY345" s="310">
        <f t="shared" ca="1" si="1275"/>
        <v>45937.5</v>
      </c>
      <c r="CZ345" s="310">
        <f t="shared" ca="1" si="1275"/>
        <v>45937.5</v>
      </c>
      <c r="DA345" s="310">
        <f t="shared" ca="1" si="1275"/>
        <v>45937.5</v>
      </c>
      <c r="DB345" s="310">
        <f t="shared" ca="1" si="1275"/>
        <v>45937.5</v>
      </c>
      <c r="DC345" s="310">
        <f t="shared" ca="1" si="1275"/>
        <v>45937.5</v>
      </c>
      <c r="DD345" s="310">
        <f t="shared" ca="1" si="1275"/>
        <v>45937.5</v>
      </c>
      <c r="DE345" s="310">
        <f t="shared" ca="1" si="1275"/>
        <v>45937.5</v>
      </c>
      <c r="DF345" s="310">
        <f t="shared" ca="1" si="1275"/>
        <v>45937.5</v>
      </c>
      <c r="DG345" s="310">
        <f t="shared" ca="1" si="1275"/>
        <v>45937.5</v>
      </c>
      <c r="DH345" s="310">
        <f t="shared" ca="1" si="1275"/>
        <v>45937.5</v>
      </c>
      <c r="DI345" s="310">
        <f t="shared" ca="1" si="1275"/>
        <v>45937.5</v>
      </c>
      <c r="DJ345" s="310">
        <f t="shared" ca="1" si="1275"/>
        <v>45937.5</v>
      </c>
      <c r="DK345" s="310">
        <f t="shared" ca="1" si="1275"/>
        <v>48234.375000000007</v>
      </c>
      <c r="DL345" s="310">
        <f t="shared" ca="1" si="1275"/>
        <v>48234.375000000007</v>
      </c>
      <c r="DM345" s="310">
        <f t="shared" ca="1" si="1275"/>
        <v>48234.375000000007</v>
      </c>
      <c r="DN345" s="310">
        <f t="shared" ca="1" si="1275"/>
        <v>48234.375000000007</v>
      </c>
      <c r="DO345" s="310">
        <f t="shared" ca="1" si="1275"/>
        <v>48234.375000000007</v>
      </c>
      <c r="DP345" s="310">
        <f t="shared" ca="1" si="1275"/>
        <v>48234.375000000007</v>
      </c>
      <c r="DQ345" s="310">
        <f t="shared" ca="1" si="1275"/>
        <v>48234.375000000007</v>
      </c>
      <c r="DR345" s="310">
        <f t="shared" ca="1" si="1275"/>
        <v>48234.375000000007</v>
      </c>
      <c r="DS345" s="310">
        <f t="shared" ca="1" si="1275"/>
        <v>48234.375000000007</v>
      </c>
      <c r="DT345" s="310">
        <f t="shared" ca="1" si="1275"/>
        <v>48234.375000000007</v>
      </c>
      <c r="DU345" s="310">
        <f t="shared" ca="1" si="1275"/>
        <v>48234.375000000007</v>
      </c>
      <c r="DV345" s="310">
        <f t="shared" ca="1" si="1275"/>
        <v>48234.375000000007</v>
      </c>
      <c r="DW345" s="310">
        <f t="shared" ca="1" si="1275"/>
        <v>50646.09375</v>
      </c>
      <c r="DX345" s="310">
        <f t="shared" ca="1" si="1275"/>
        <v>50646.09375</v>
      </c>
      <c r="DY345" s="310">
        <f t="shared" ca="1" si="1275"/>
        <v>50646.09375</v>
      </c>
      <c r="DZ345" s="310">
        <f t="shared" ca="1" si="1275"/>
        <v>50646.09375</v>
      </c>
      <c r="EA345" s="310">
        <f t="shared" ca="1" si="1275"/>
        <v>50646.09375</v>
      </c>
      <c r="EB345" s="310">
        <f t="shared" ca="1" si="1275"/>
        <v>50646.09375</v>
      </c>
      <c r="EC345" s="310">
        <f t="shared" ref="EC345:GN345" ca="1" si="1276">IF($Q$48=$R$49,OFFSET($O75,0,EC$335)/OFFSET($O$69,0,EC$335),IF(EC$338&lt;Opening,0,$P60*(1+$Q60)^(EC$336-1)/12))</f>
        <v>50646.09375</v>
      </c>
      <c r="ED345" s="310">
        <f t="shared" ca="1" si="1276"/>
        <v>50646.09375</v>
      </c>
      <c r="EE345" s="310">
        <f t="shared" ca="1" si="1276"/>
        <v>50646.09375</v>
      </c>
      <c r="EF345" s="310">
        <f t="shared" ca="1" si="1276"/>
        <v>50646.09375</v>
      </c>
      <c r="EG345" s="310">
        <f t="shared" ca="1" si="1276"/>
        <v>50646.09375</v>
      </c>
      <c r="EH345" s="310">
        <f t="shared" ca="1" si="1276"/>
        <v>50646.09375</v>
      </c>
      <c r="EI345" s="310">
        <f t="shared" ca="1" si="1276"/>
        <v>53178.398437500007</v>
      </c>
      <c r="EJ345" s="310">
        <f t="shared" ca="1" si="1276"/>
        <v>53178.398437500007</v>
      </c>
      <c r="EK345" s="310">
        <f t="shared" ca="1" si="1276"/>
        <v>53178.398437500007</v>
      </c>
      <c r="EL345" s="310">
        <f t="shared" ca="1" si="1276"/>
        <v>53178.398437500007</v>
      </c>
      <c r="EM345" s="310">
        <f t="shared" ca="1" si="1276"/>
        <v>53178.398437500007</v>
      </c>
      <c r="EN345" s="310">
        <f t="shared" ca="1" si="1276"/>
        <v>53178.398437500007</v>
      </c>
      <c r="EO345" s="310">
        <f t="shared" ca="1" si="1276"/>
        <v>53178.398437500007</v>
      </c>
      <c r="EP345" s="310">
        <f t="shared" ca="1" si="1276"/>
        <v>53178.398437500007</v>
      </c>
      <c r="EQ345" s="310">
        <f t="shared" ca="1" si="1276"/>
        <v>53178.398437500007</v>
      </c>
      <c r="ER345" s="310">
        <f t="shared" ca="1" si="1276"/>
        <v>53178.398437500007</v>
      </c>
      <c r="ES345" s="310">
        <f t="shared" ca="1" si="1276"/>
        <v>53178.398437500007</v>
      </c>
      <c r="ET345" s="310">
        <f t="shared" ca="1" si="1276"/>
        <v>53178.398437500007</v>
      </c>
      <c r="EU345" s="310">
        <f t="shared" ca="1" si="1276"/>
        <v>55837.318359375</v>
      </c>
      <c r="EV345" s="310">
        <f t="shared" ca="1" si="1276"/>
        <v>55837.318359375</v>
      </c>
      <c r="EW345" s="310">
        <f t="shared" ca="1" si="1276"/>
        <v>55837.318359375</v>
      </c>
      <c r="EX345" s="310">
        <f t="shared" ca="1" si="1276"/>
        <v>55837.318359375</v>
      </c>
      <c r="EY345" s="310">
        <f t="shared" ca="1" si="1276"/>
        <v>55837.318359375</v>
      </c>
      <c r="EZ345" s="310">
        <f t="shared" ca="1" si="1276"/>
        <v>55837.318359375</v>
      </c>
      <c r="FA345" s="310">
        <f t="shared" ca="1" si="1276"/>
        <v>55837.318359375</v>
      </c>
      <c r="FB345" s="310">
        <f t="shared" ca="1" si="1276"/>
        <v>55837.318359375</v>
      </c>
      <c r="FC345" s="310">
        <f t="shared" ca="1" si="1276"/>
        <v>55837.318359375</v>
      </c>
      <c r="FD345" s="310">
        <f t="shared" ca="1" si="1276"/>
        <v>55837.318359375</v>
      </c>
      <c r="FE345" s="310">
        <f t="shared" ca="1" si="1276"/>
        <v>55837.318359375</v>
      </c>
      <c r="FF345" s="310">
        <f t="shared" ca="1" si="1276"/>
        <v>55837.318359375</v>
      </c>
      <c r="FG345" s="310">
        <f t="shared" ca="1" si="1276"/>
        <v>58629.18427734376</v>
      </c>
      <c r="FH345" s="310">
        <f t="shared" ca="1" si="1276"/>
        <v>58629.18427734376</v>
      </c>
      <c r="FI345" s="310">
        <f t="shared" ca="1" si="1276"/>
        <v>58629.18427734376</v>
      </c>
      <c r="FJ345" s="310">
        <f t="shared" ca="1" si="1276"/>
        <v>58629.18427734376</v>
      </c>
      <c r="FK345" s="310">
        <f t="shared" ca="1" si="1276"/>
        <v>58629.18427734376</v>
      </c>
      <c r="FL345" s="310">
        <f t="shared" ca="1" si="1276"/>
        <v>58629.18427734376</v>
      </c>
      <c r="FM345" s="310">
        <f t="shared" ca="1" si="1276"/>
        <v>58629.18427734376</v>
      </c>
      <c r="FN345" s="310">
        <f t="shared" ca="1" si="1276"/>
        <v>58629.18427734376</v>
      </c>
      <c r="FO345" s="310">
        <f t="shared" ca="1" si="1276"/>
        <v>58629.18427734376</v>
      </c>
      <c r="FP345" s="310">
        <f t="shared" ca="1" si="1276"/>
        <v>58629.18427734376</v>
      </c>
      <c r="FQ345" s="310">
        <f t="shared" ca="1" si="1276"/>
        <v>58629.18427734376</v>
      </c>
      <c r="FR345" s="310">
        <f t="shared" ca="1" si="1276"/>
        <v>58629.18427734376</v>
      </c>
      <c r="FS345" s="310">
        <f t="shared" ca="1" si="1276"/>
        <v>61560.64349121094</v>
      </c>
      <c r="FT345" s="310">
        <f t="shared" ca="1" si="1276"/>
        <v>61560.64349121094</v>
      </c>
      <c r="FU345" s="310">
        <f t="shared" ca="1" si="1276"/>
        <v>61560.64349121094</v>
      </c>
      <c r="FV345" s="310">
        <f t="shared" ca="1" si="1276"/>
        <v>61560.64349121094</v>
      </c>
      <c r="FW345" s="310">
        <f t="shared" ca="1" si="1276"/>
        <v>61560.64349121094</v>
      </c>
      <c r="FX345" s="310">
        <f t="shared" ca="1" si="1276"/>
        <v>61560.64349121094</v>
      </c>
      <c r="FY345" s="310">
        <f t="shared" ca="1" si="1276"/>
        <v>61560.64349121094</v>
      </c>
      <c r="FZ345" s="310">
        <f t="shared" ca="1" si="1276"/>
        <v>61560.64349121094</v>
      </c>
      <c r="GA345" s="310">
        <f t="shared" ca="1" si="1276"/>
        <v>61560.64349121094</v>
      </c>
      <c r="GB345" s="310">
        <f t="shared" ca="1" si="1276"/>
        <v>61560.64349121094</v>
      </c>
      <c r="GC345" s="310">
        <f t="shared" ca="1" si="1276"/>
        <v>61560.64349121094</v>
      </c>
      <c r="GD345" s="310">
        <f t="shared" ca="1" si="1276"/>
        <v>61560.64349121094</v>
      </c>
      <c r="GE345" s="310">
        <f t="shared" ca="1" si="1276"/>
        <v>64638.675665771494</v>
      </c>
      <c r="GF345" s="310">
        <f t="shared" ca="1" si="1276"/>
        <v>64638.675665771494</v>
      </c>
      <c r="GG345" s="310">
        <f t="shared" ca="1" si="1276"/>
        <v>64638.675665771494</v>
      </c>
      <c r="GH345" s="310">
        <f t="shared" ca="1" si="1276"/>
        <v>64638.675665771494</v>
      </c>
      <c r="GI345" s="310">
        <f t="shared" ca="1" si="1276"/>
        <v>64638.675665771494</v>
      </c>
      <c r="GJ345" s="310">
        <f t="shared" ca="1" si="1276"/>
        <v>64638.675665771494</v>
      </c>
      <c r="GK345" s="310">
        <f t="shared" ca="1" si="1276"/>
        <v>64638.675665771494</v>
      </c>
      <c r="GL345" s="310">
        <f t="shared" ca="1" si="1276"/>
        <v>64638.675665771494</v>
      </c>
      <c r="GM345" s="310">
        <f t="shared" ca="1" si="1276"/>
        <v>64638.675665771494</v>
      </c>
      <c r="GN345" s="310">
        <f t="shared" ca="1" si="1276"/>
        <v>64638.675665771494</v>
      </c>
      <c r="GO345" s="310">
        <f t="shared" ref="GO345:IZ345" ca="1" si="1277">IF($Q$48=$R$49,OFFSET($O75,0,GO$335)/OFFSET($O$69,0,GO$335),IF(GO$338&lt;Opening,0,$P60*(1+$Q60)^(GO$336-1)/12))</f>
        <v>64638.675665771494</v>
      </c>
      <c r="GP345" s="310">
        <f t="shared" ca="1" si="1277"/>
        <v>64638.675665771494</v>
      </c>
      <c r="GQ345" s="310">
        <f t="shared" ca="1" si="1277"/>
        <v>67870.609449060066</v>
      </c>
      <c r="GR345" s="310">
        <f t="shared" ca="1" si="1277"/>
        <v>67870.609449060066</v>
      </c>
      <c r="GS345" s="310">
        <f t="shared" ca="1" si="1277"/>
        <v>67870.609449060066</v>
      </c>
      <c r="GT345" s="310">
        <f t="shared" ca="1" si="1277"/>
        <v>67870.609449060066</v>
      </c>
      <c r="GU345" s="310">
        <f t="shared" ca="1" si="1277"/>
        <v>67870.609449060066</v>
      </c>
      <c r="GV345" s="310">
        <f t="shared" ca="1" si="1277"/>
        <v>67870.609449060066</v>
      </c>
      <c r="GW345" s="310">
        <f t="shared" ca="1" si="1277"/>
        <v>67870.609449060066</v>
      </c>
      <c r="GX345" s="310">
        <f t="shared" ca="1" si="1277"/>
        <v>67870.609449060066</v>
      </c>
      <c r="GY345" s="310">
        <f t="shared" ca="1" si="1277"/>
        <v>67870.609449060066</v>
      </c>
      <c r="GZ345" s="310">
        <f t="shared" ca="1" si="1277"/>
        <v>67870.609449060066</v>
      </c>
      <c r="HA345" s="310">
        <f t="shared" ca="1" si="1277"/>
        <v>67870.609449060066</v>
      </c>
      <c r="HB345" s="310">
        <f t="shared" ca="1" si="1277"/>
        <v>67870.609449060066</v>
      </c>
      <c r="HC345" s="310">
        <f t="shared" ca="1" si="1277"/>
        <v>71264.13992151308</v>
      </c>
      <c r="HD345" s="310">
        <f t="shared" ca="1" si="1277"/>
        <v>71264.13992151308</v>
      </c>
      <c r="HE345" s="310">
        <f t="shared" ca="1" si="1277"/>
        <v>71264.13992151308</v>
      </c>
      <c r="HF345" s="310">
        <f t="shared" ca="1" si="1277"/>
        <v>71264.13992151308</v>
      </c>
      <c r="HG345" s="310">
        <f t="shared" ca="1" si="1277"/>
        <v>71264.13992151308</v>
      </c>
      <c r="HH345" s="310">
        <f t="shared" ca="1" si="1277"/>
        <v>71264.13992151308</v>
      </c>
      <c r="HI345" s="310">
        <f t="shared" ca="1" si="1277"/>
        <v>71264.13992151308</v>
      </c>
      <c r="HJ345" s="310">
        <f t="shared" ca="1" si="1277"/>
        <v>71264.13992151308</v>
      </c>
      <c r="HK345" s="310">
        <f t="shared" ca="1" si="1277"/>
        <v>71264.13992151308</v>
      </c>
      <c r="HL345" s="310">
        <f t="shared" ca="1" si="1277"/>
        <v>71264.13992151308</v>
      </c>
      <c r="HM345" s="310">
        <f t="shared" ca="1" si="1277"/>
        <v>71264.13992151308</v>
      </c>
      <c r="HN345" s="310">
        <f t="shared" ca="1" si="1277"/>
        <v>71264.13992151308</v>
      </c>
      <c r="HO345" s="310">
        <f t="shared" ca="1" si="1277"/>
        <v>74827.346917588715</v>
      </c>
      <c r="HP345" s="310">
        <f t="shared" ca="1" si="1277"/>
        <v>74827.346917588715</v>
      </c>
      <c r="HQ345" s="310">
        <f t="shared" ca="1" si="1277"/>
        <v>74827.346917588715</v>
      </c>
      <c r="HR345" s="310">
        <f t="shared" ca="1" si="1277"/>
        <v>74827.346917588715</v>
      </c>
      <c r="HS345" s="310">
        <f t="shared" ca="1" si="1277"/>
        <v>74827.346917588715</v>
      </c>
      <c r="HT345" s="310">
        <f t="shared" ca="1" si="1277"/>
        <v>74827.346917588715</v>
      </c>
      <c r="HU345" s="310">
        <f t="shared" ca="1" si="1277"/>
        <v>74827.346917588715</v>
      </c>
      <c r="HV345" s="310">
        <f t="shared" ca="1" si="1277"/>
        <v>74827.346917588715</v>
      </c>
      <c r="HW345" s="310">
        <f t="shared" ca="1" si="1277"/>
        <v>74827.346917588715</v>
      </c>
      <c r="HX345" s="310">
        <f t="shared" ca="1" si="1277"/>
        <v>74827.346917588715</v>
      </c>
      <c r="HY345" s="310">
        <f t="shared" ca="1" si="1277"/>
        <v>74827.346917588715</v>
      </c>
      <c r="HZ345" s="310">
        <f t="shared" ca="1" si="1277"/>
        <v>74827.346917588715</v>
      </c>
      <c r="IA345" s="310">
        <f t="shared" ca="1" si="1277"/>
        <v>78568.714263468166</v>
      </c>
      <c r="IB345" s="310">
        <f t="shared" ca="1" si="1277"/>
        <v>78568.714263468166</v>
      </c>
      <c r="IC345" s="310">
        <f t="shared" ca="1" si="1277"/>
        <v>78568.714263468166</v>
      </c>
      <c r="ID345" s="310">
        <f t="shared" ca="1" si="1277"/>
        <v>78568.714263468166</v>
      </c>
      <c r="IE345" s="310">
        <f t="shared" ca="1" si="1277"/>
        <v>78568.714263468166</v>
      </c>
      <c r="IF345" s="310">
        <f t="shared" ca="1" si="1277"/>
        <v>78568.714263468166</v>
      </c>
      <c r="IG345" s="310">
        <f t="shared" ca="1" si="1277"/>
        <v>78568.714263468166</v>
      </c>
      <c r="IH345" s="310">
        <f t="shared" ca="1" si="1277"/>
        <v>78568.714263468166</v>
      </c>
      <c r="II345" s="310">
        <f t="shared" ca="1" si="1277"/>
        <v>78568.714263468166</v>
      </c>
      <c r="IJ345" s="310">
        <f t="shared" ca="1" si="1277"/>
        <v>78568.714263468166</v>
      </c>
      <c r="IK345" s="310">
        <f t="shared" ca="1" si="1277"/>
        <v>78568.714263468166</v>
      </c>
      <c r="IL345" s="310">
        <f t="shared" ca="1" si="1277"/>
        <v>78568.714263468166</v>
      </c>
      <c r="IM345" s="310">
        <f t="shared" ca="1" si="1277"/>
        <v>82497.149976641565</v>
      </c>
      <c r="IN345" s="310">
        <f t="shared" ca="1" si="1277"/>
        <v>82497.149976641565</v>
      </c>
      <c r="IO345" s="310">
        <f t="shared" ca="1" si="1277"/>
        <v>82497.149976641565</v>
      </c>
      <c r="IP345" s="310">
        <f t="shared" ca="1" si="1277"/>
        <v>82497.149976641565</v>
      </c>
      <c r="IQ345" s="310">
        <f t="shared" ca="1" si="1277"/>
        <v>82497.149976641565</v>
      </c>
      <c r="IR345" s="310">
        <f t="shared" ca="1" si="1277"/>
        <v>82497.149976641565</v>
      </c>
      <c r="IS345" s="310">
        <f t="shared" ca="1" si="1277"/>
        <v>82497.149976641565</v>
      </c>
      <c r="IT345" s="310">
        <f t="shared" ca="1" si="1277"/>
        <v>82497.149976641565</v>
      </c>
      <c r="IU345" s="310">
        <f t="shared" ca="1" si="1277"/>
        <v>82497.149976641565</v>
      </c>
      <c r="IV345" s="310">
        <f t="shared" ca="1" si="1277"/>
        <v>82497.149976641565</v>
      </c>
      <c r="IW345" s="310">
        <f t="shared" ca="1" si="1277"/>
        <v>82497.149976641565</v>
      </c>
      <c r="IX345" s="310">
        <f t="shared" ca="1" si="1277"/>
        <v>82497.149976641565</v>
      </c>
      <c r="IY345" s="310">
        <f t="shared" ca="1" si="1277"/>
        <v>86622.007475473671</v>
      </c>
      <c r="IZ345" s="310">
        <f t="shared" ca="1" si="1277"/>
        <v>86622.007475473671</v>
      </c>
      <c r="JA345" s="310">
        <f t="shared" ref="JA345:LE345" ca="1" si="1278">IF($Q$48=$R$49,OFFSET($O75,0,JA$335)/OFFSET($O$69,0,JA$335),IF(JA$338&lt;Opening,0,$P60*(1+$Q60)^(JA$336-1)/12))</f>
        <v>86622.007475473671</v>
      </c>
      <c r="JB345" s="310">
        <f t="shared" ca="1" si="1278"/>
        <v>86622.007475473671</v>
      </c>
      <c r="JC345" s="310">
        <f t="shared" ca="1" si="1278"/>
        <v>86622.007475473671</v>
      </c>
      <c r="JD345" s="310">
        <f t="shared" ca="1" si="1278"/>
        <v>86622.007475473671</v>
      </c>
      <c r="JE345" s="310">
        <f t="shared" ca="1" si="1278"/>
        <v>86622.007475473671</v>
      </c>
      <c r="JF345" s="310">
        <f t="shared" ca="1" si="1278"/>
        <v>86622.007475473671</v>
      </c>
      <c r="JG345" s="310">
        <f t="shared" ca="1" si="1278"/>
        <v>86622.007475473671</v>
      </c>
      <c r="JH345" s="310">
        <f t="shared" ca="1" si="1278"/>
        <v>86622.007475473671</v>
      </c>
      <c r="JI345" s="310">
        <f t="shared" ca="1" si="1278"/>
        <v>86622.007475473671</v>
      </c>
      <c r="JJ345" s="310">
        <f t="shared" ca="1" si="1278"/>
        <v>86622.007475473671</v>
      </c>
      <c r="JK345" s="310">
        <f t="shared" ca="1" si="1278"/>
        <v>90953.107849247332</v>
      </c>
      <c r="JL345" s="310">
        <f t="shared" ca="1" si="1278"/>
        <v>90953.107849247332</v>
      </c>
      <c r="JM345" s="310">
        <f t="shared" ca="1" si="1278"/>
        <v>90953.107849247332</v>
      </c>
      <c r="JN345" s="310">
        <f t="shared" ca="1" si="1278"/>
        <v>90953.107849247332</v>
      </c>
      <c r="JO345" s="310">
        <f t="shared" ca="1" si="1278"/>
        <v>90953.107849247332</v>
      </c>
      <c r="JP345" s="310">
        <f t="shared" ca="1" si="1278"/>
        <v>90953.107849247332</v>
      </c>
      <c r="JQ345" s="310">
        <f t="shared" ca="1" si="1278"/>
        <v>90953.107849247332</v>
      </c>
      <c r="JR345" s="310">
        <f t="shared" ca="1" si="1278"/>
        <v>90953.107849247332</v>
      </c>
      <c r="JS345" s="310">
        <f t="shared" ca="1" si="1278"/>
        <v>90953.107849247332</v>
      </c>
      <c r="JT345" s="310">
        <f t="shared" ca="1" si="1278"/>
        <v>90953.107849247332</v>
      </c>
      <c r="JU345" s="310">
        <f t="shared" ca="1" si="1278"/>
        <v>90953.107849247332</v>
      </c>
      <c r="JV345" s="310">
        <f t="shared" ca="1" si="1278"/>
        <v>90953.107849247332</v>
      </c>
      <c r="JW345" s="310">
        <f t="shared" ca="1" si="1278"/>
        <v>95500.763241709719</v>
      </c>
      <c r="JX345" s="310">
        <f t="shared" ca="1" si="1278"/>
        <v>95500.763241709719</v>
      </c>
      <c r="JY345" s="310">
        <f t="shared" ca="1" si="1278"/>
        <v>95500.763241709719</v>
      </c>
      <c r="JZ345" s="310">
        <f t="shared" ca="1" si="1278"/>
        <v>95500.763241709719</v>
      </c>
      <c r="KA345" s="310">
        <f t="shared" ca="1" si="1278"/>
        <v>95500.763241709719</v>
      </c>
      <c r="KB345" s="310">
        <f t="shared" ca="1" si="1278"/>
        <v>95500.763241709719</v>
      </c>
      <c r="KC345" s="310">
        <f t="shared" ca="1" si="1278"/>
        <v>95500.763241709719</v>
      </c>
      <c r="KD345" s="310">
        <f t="shared" ca="1" si="1278"/>
        <v>95500.763241709719</v>
      </c>
      <c r="KE345" s="310">
        <f t="shared" ca="1" si="1278"/>
        <v>95500.763241709719</v>
      </c>
      <c r="KF345" s="310">
        <f t="shared" ca="1" si="1278"/>
        <v>95500.763241709719</v>
      </c>
      <c r="KG345" s="310">
        <f t="shared" ca="1" si="1278"/>
        <v>95500.763241709719</v>
      </c>
      <c r="KH345" s="310">
        <f t="shared" ca="1" si="1278"/>
        <v>95500.763241709719</v>
      </c>
      <c r="KI345" s="310">
        <f t="shared" ca="1" si="1278"/>
        <v>100275.80140379519</v>
      </c>
      <c r="KJ345" s="310">
        <f t="shared" ca="1" si="1278"/>
        <v>100275.80140379519</v>
      </c>
      <c r="KK345" s="310">
        <f t="shared" ca="1" si="1278"/>
        <v>100275.80140379519</v>
      </c>
      <c r="KL345" s="310">
        <f t="shared" ca="1" si="1278"/>
        <v>100275.80140379519</v>
      </c>
      <c r="KM345" s="310">
        <f t="shared" ca="1" si="1278"/>
        <v>100275.80140379519</v>
      </c>
      <c r="KN345" s="310">
        <f t="shared" ca="1" si="1278"/>
        <v>100275.80140379519</v>
      </c>
      <c r="KO345" s="310">
        <f t="shared" ca="1" si="1278"/>
        <v>100275.80140379519</v>
      </c>
      <c r="KP345" s="310">
        <f t="shared" ca="1" si="1278"/>
        <v>100275.80140379519</v>
      </c>
      <c r="KQ345" s="310">
        <f t="shared" ca="1" si="1278"/>
        <v>100275.80140379519</v>
      </c>
      <c r="KR345" s="310">
        <f t="shared" ca="1" si="1278"/>
        <v>100275.80140379519</v>
      </c>
      <c r="KS345" s="310">
        <f t="shared" ca="1" si="1278"/>
        <v>100275.80140379519</v>
      </c>
      <c r="KT345" s="310">
        <f t="shared" ca="1" si="1278"/>
        <v>100275.80140379519</v>
      </c>
      <c r="KU345" s="310">
        <f t="shared" ca="1" si="1278"/>
        <v>105289.59147398495</v>
      </c>
      <c r="KV345" s="310">
        <f t="shared" ca="1" si="1278"/>
        <v>105289.59147398495</v>
      </c>
      <c r="KW345" s="310">
        <f t="shared" ca="1" si="1278"/>
        <v>105289.59147398495</v>
      </c>
      <c r="KX345" s="310">
        <f t="shared" ca="1" si="1278"/>
        <v>105289.59147398495</v>
      </c>
      <c r="KY345" s="310">
        <f t="shared" ca="1" si="1278"/>
        <v>105289.59147398495</v>
      </c>
      <c r="KZ345" s="310">
        <f t="shared" ca="1" si="1278"/>
        <v>105289.59147398495</v>
      </c>
      <c r="LA345" s="310">
        <f t="shared" ca="1" si="1278"/>
        <v>105289.59147398495</v>
      </c>
      <c r="LB345" s="310">
        <f t="shared" ca="1" si="1278"/>
        <v>105289.59147398495</v>
      </c>
      <c r="LC345" s="310">
        <f t="shared" ca="1" si="1278"/>
        <v>105289.59147398495</v>
      </c>
      <c r="LD345" s="310">
        <f t="shared" ca="1" si="1278"/>
        <v>105289.59147398495</v>
      </c>
      <c r="LE345" s="310">
        <f t="shared" ca="1" si="1278"/>
        <v>105289.59147398495</v>
      </c>
    </row>
    <row r="346" spans="2:317">
      <c r="B346" s="377" t="s">
        <v>389</v>
      </c>
      <c r="C346" s="377" t="s">
        <v>390</v>
      </c>
      <c r="E346" s="310">
        <f t="shared" ref="E346:BP346" ca="1" si="1279">IF($Q$48=$R$49,OFFSET($O76,0,E$335)/OFFSET($O$69,0,E$335),IF(E$338&lt;Opening,0,$P61*(1+$Q61)^(E$336-1)/12))</f>
        <v>0</v>
      </c>
      <c r="F346" s="310">
        <f t="shared" ca="1" si="1279"/>
        <v>0</v>
      </c>
      <c r="G346" s="310">
        <f t="shared" ca="1" si="1279"/>
        <v>0</v>
      </c>
      <c r="H346" s="310">
        <f t="shared" ca="1" si="1279"/>
        <v>0</v>
      </c>
      <c r="I346" s="310">
        <f t="shared" ca="1" si="1279"/>
        <v>0</v>
      </c>
      <c r="J346" s="310">
        <f t="shared" ca="1" si="1279"/>
        <v>0</v>
      </c>
      <c r="K346" s="310">
        <f t="shared" ca="1" si="1279"/>
        <v>0</v>
      </c>
      <c r="L346" s="310">
        <f t="shared" ca="1" si="1279"/>
        <v>0</v>
      </c>
      <c r="M346" s="310">
        <f t="shared" ca="1" si="1279"/>
        <v>0</v>
      </c>
      <c r="N346" s="310">
        <f t="shared" ca="1" si="1279"/>
        <v>0</v>
      </c>
      <c r="O346" s="310">
        <f t="shared" ca="1" si="1279"/>
        <v>0</v>
      </c>
      <c r="P346" s="310">
        <f t="shared" ca="1" si="1279"/>
        <v>0</v>
      </c>
      <c r="Q346" s="310">
        <f t="shared" ca="1" si="1279"/>
        <v>0</v>
      </c>
      <c r="R346" s="310">
        <f t="shared" ca="1" si="1279"/>
        <v>0</v>
      </c>
      <c r="S346" s="310">
        <f t="shared" ca="1" si="1279"/>
        <v>0</v>
      </c>
      <c r="T346" s="310">
        <f t="shared" ca="1" si="1279"/>
        <v>0</v>
      </c>
      <c r="U346" s="310">
        <f t="shared" ca="1" si="1279"/>
        <v>0</v>
      </c>
      <c r="V346" s="310">
        <f t="shared" ca="1" si="1279"/>
        <v>0</v>
      </c>
      <c r="W346" s="310">
        <f t="shared" ca="1" si="1279"/>
        <v>0</v>
      </c>
      <c r="X346" s="310">
        <f t="shared" ca="1" si="1279"/>
        <v>0</v>
      </c>
      <c r="Y346" s="310">
        <f t="shared" ca="1" si="1279"/>
        <v>0</v>
      </c>
      <c r="Z346" s="310">
        <f t="shared" ca="1" si="1279"/>
        <v>0</v>
      </c>
      <c r="AA346" s="310">
        <f t="shared" ca="1" si="1279"/>
        <v>0</v>
      </c>
      <c r="AB346" s="310">
        <f t="shared" ca="1" si="1279"/>
        <v>0</v>
      </c>
      <c r="AC346" s="310">
        <f t="shared" ca="1" si="1279"/>
        <v>0</v>
      </c>
      <c r="AD346" s="310">
        <f t="shared" ca="1" si="1279"/>
        <v>0</v>
      </c>
      <c r="AE346" s="310">
        <f t="shared" ca="1" si="1279"/>
        <v>0</v>
      </c>
      <c r="AF346" s="310">
        <f t="shared" ca="1" si="1279"/>
        <v>0</v>
      </c>
      <c r="AG346" s="310">
        <f t="shared" ca="1" si="1279"/>
        <v>0</v>
      </c>
      <c r="AH346" s="310">
        <f t="shared" ca="1" si="1279"/>
        <v>0</v>
      </c>
      <c r="AI346" s="310">
        <f t="shared" ca="1" si="1279"/>
        <v>0</v>
      </c>
      <c r="AJ346" s="310">
        <f t="shared" ca="1" si="1279"/>
        <v>0</v>
      </c>
      <c r="AK346" s="310">
        <f t="shared" ca="1" si="1279"/>
        <v>0</v>
      </c>
      <c r="AL346" s="310">
        <f t="shared" ca="1" si="1279"/>
        <v>0</v>
      </c>
      <c r="AM346" s="310">
        <f t="shared" ca="1" si="1279"/>
        <v>0</v>
      </c>
      <c r="AN346" s="310">
        <f t="shared" ca="1" si="1279"/>
        <v>0</v>
      </c>
      <c r="AO346" s="310">
        <f t="shared" ca="1" si="1279"/>
        <v>0</v>
      </c>
      <c r="AP346" s="310">
        <f t="shared" ca="1" si="1279"/>
        <v>0</v>
      </c>
      <c r="AQ346" s="310">
        <f t="shared" ca="1" si="1279"/>
        <v>0</v>
      </c>
      <c r="AR346" s="310">
        <f t="shared" ca="1" si="1279"/>
        <v>0</v>
      </c>
      <c r="AS346" s="310">
        <f t="shared" ca="1" si="1279"/>
        <v>0</v>
      </c>
      <c r="AT346" s="310">
        <f t="shared" ca="1" si="1279"/>
        <v>0</v>
      </c>
      <c r="AU346" s="310">
        <f t="shared" ca="1" si="1279"/>
        <v>0</v>
      </c>
      <c r="AV346" s="310">
        <f t="shared" ca="1" si="1279"/>
        <v>0</v>
      </c>
      <c r="AW346" s="310">
        <f t="shared" ca="1" si="1279"/>
        <v>0</v>
      </c>
      <c r="AX346" s="310">
        <f t="shared" ca="1" si="1279"/>
        <v>0</v>
      </c>
      <c r="AY346" s="310">
        <f t="shared" ca="1" si="1279"/>
        <v>0</v>
      </c>
      <c r="AZ346" s="310">
        <f t="shared" ca="1" si="1279"/>
        <v>0</v>
      </c>
      <c r="BA346" s="310">
        <f t="shared" ca="1" si="1279"/>
        <v>0</v>
      </c>
      <c r="BB346" s="310">
        <f t="shared" ca="1" si="1279"/>
        <v>0</v>
      </c>
      <c r="BC346" s="310">
        <f t="shared" ca="1" si="1279"/>
        <v>0</v>
      </c>
      <c r="BD346" s="310">
        <f t="shared" ca="1" si="1279"/>
        <v>0</v>
      </c>
      <c r="BE346" s="310">
        <f t="shared" ca="1" si="1279"/>
        <v>0</v>
      </c>
      <c r="BF346" s="310">
        <f t="shared" ca="1" si="1279"/>
        <v>0</v>
      </c>
      <c r="BG346" s="310">
        <f t="shared" ca="1" si="1279"/>
        <v>0</v>
      </c>
      <c r="BH346" s="310">
        <f t="shared" ca="1" si="1279"/>
        <v>0</v>
      </c>
      <c r="BI346" s="310">
        <f t="shared" ca="1" si="1279"/>
        <v>0</v>
      </c>
      <c r="BJ346" s="310">
        <f t="shared" ca="1" si="1279"/>
        <v>0</v>
      </c>
      <c r="BK346" s="310">
        <f t="shared" ca="1" si="1279"/>
        <v>0</v>
      </c>
      <c r="BL346" s="310">
        <f t="shared" ca="1" si="1279"/>
        <v>0</v>
      </c>
      <c r="BM346" s="310">
        <f t="shared" ca="1" si="1279"/>
        <v>0</v>
      </c>
      <c r="BN346" s="310">
        <f t="shared" ca="1" si="1279"/>
        <v>0</v>
      </c>
      <c r="BO346" s="310">
        <f t="shared" ca="1" si="1279"/>
        <v>0</v>
      </c>
      <c r="BP346" s="310">
        <f t="shared" ca="1" si="1279"/>
        <v>0</v>
      </c>
      <c r="BQ346" s="310">
        <f t="shared" ref="BQ346:EB346" ca="1" si="1280">IF($Q$48=$R$49,OFFSET($O76,0,BQ$335)/OFFSET($O$69,0,BQ$335),IF(BQ$338&lt;Opening,0,$P61*(1+$Q61)^(BQ$336-1)/12))</f>
        <v>0</v>
      </c>
      <c r="BR346" s="310">
        <f t="shared" ca="1" si="1280"/>
        <v>0</v>
      </c>
      <c r="BS346" s="310">
        <f t="shared" ca="1" si="1280"/>
        <v>0</v>
      </c>
      <c r="BT346" s="310">
        <f t="shared" ca="1" si="1280"/>
        <v>0</v>
      </c>
      <c r="BU346" s="310">
        <f t="shared" ca="1" si="1280"/>
        <v>0</v>
      </c>
      <c r="BV346" s="310">
        <f t="shared" ca="1" si="1280"/>
        <v>0</v>
      </c>
      <c r="BW346" s="310">
        <f t="shared" ca="1" si="1280"/>
        <v>0</v>
      </c>
      <c r="BX346" s="310">
        <f t="shared" ca="1" si="1280"/>
        <v>0</v>
      </c>
      <c r="BY346" s="310">
        <f t="shared" ca="1" si="1280"/>
        <v>0</v>
      </c>
      <c r="BZ346" s="310">
        <f t="shared" ca="1" si="1280"/>
        <v>0</v>
      </c>
      <c r="CA346" s="310">
        <f t="shared" ca="1" si="1280"/>
        <v>41666.666666666664</v>
      </c>
      <c r="CB346" s="310">
        <f t="shared" ca="1" si="1280"/>
        <v>41666.666666666664</v>
      </c>
      <c r="CC346" s="310">
        <f t="shared" ca="1" si="1280"/>
        <v>41666.666666666664</v>
      </c>
      <c r="CD346" s="310">
        <f t="shared" ca="1" si="1280"/>
        <v>41666.666666666664</v>
      </c>
      <c r="CE346" s="310">
        <f t="shared" ca="1" si="1280"/>
        <v>41666.666666666664</v>
      </c>
      <c r="CF346" s="310">
        <f t="shared" ca="1" si="1280"/>
        <v>41666.666666666664</v>
      </c>
      <c r="CG346" s="310">
        <f t="shared" ca="1" si="1280"/>
        <v>41666.666666666664</v>
      </c>
      <c r="CH346" s="310">
        <f t="shared" ca="1" si="1280"/>
        <v>41666.666666666664</v>
      </c>
      <c r="CI346" s="310">
        <f t="shared" ca="1" si="1280"/>
        <v>41666.666666666664</v>
      </c>
      <c r="CJ346" s="310">
        <f t="shared" ca="1" si="1280"/>
        <v>41666.666666666664</v>
      </c>
      <c r="CK346" s="310">
        <f t="shared" ca="1" si="1280"/>
        <v>41666.666666666664</v>
      </c>
      <c r="CL346" s="310">
        <f t="shared" ca="1" si="1280"/>
        <v>41666.666666666664</v>
      </c>
      <c r="CM346" s="310">
        <f t="shared" ca="1" si="1280"/>
        <v>43750</v>
      </c>
      <c r="CN346" s="310">
        <f t="shared" ca="1" si="1280"/>
        <v>43750</v>
      </c>
      <c r="CO346" s="310">
        <f t="shared" ca="1" si="1280"/>
        <v>43750</v>
      </c>
      <c r="CP346" s="310">
        <f t="shared" ca="1" si="1280"/>
        <v>43750</v>
      </c>
      <c r="CQ346" s="310">
        <f t="shared" ca="1" si="1280"/>
        <v>43750</v>
      </c>
      <c r="CR346" s="310">
        <f t="shared" ca="1" si="1280"/>
        <v>43750</v>
      </c>
      <c r="CS346" s="310">
        <f t="shared" ca="1" si="1280"/>
        <v>43750</v>
      </c>
      <c r="CT346" s="310">
        <f t="shared" ca="1" si="1280"/>
        <v>43750</v>
      </c>
      <c r="CU346" s="310">
        <f t="shared" ca="1" si="1280"/>
        <v>43750</v>
      </c>
      <c r="CV346" s="310">
        <f t="shared" ca="1" si="1280"/>
        <v>43750</v>
      </c>
      <c r="CW346" s="310">
        <f t="shared" ca="1" si="1280"/>
        <v>43750</v>
      </c>
      <c r="CX346" s="310">
        <f t="shared" ca="1" si="1280"/>
        <v>43750</v>
      </c>
      <c r="CY346" s="310">
        <f t="shared" ca="1" si="1280"/>
        <v>45937.5</v>
      </c>
      <c r="CZ346" s="310">
        <f t="shared" ca="1" si="1280"/>
        <v>45937.5</v>
      </c>
      <c r="DA346" s="310">
        <f t="shared" ca="1" si="1280"/>
        <v>45937.5</v>
      </c>
      <c r="DB346" s="310">
        <f t="shared" ca="1" si="1280"/>
        <v>45937.5</v>
      </c>
      <c r="DC346" s="310">
        <f t="shared" ca="1" si="1280"/>
        <v>45937.5</v>
      </c>
      <c r="DD346" s="310">
        <f t="shared" ca="1" si="1280"/>
        <v>45937.5</v>
      </c>
      <c r="DE346" s="310">
        <f t="shared" ca="1" si="1280"/>
        <v>45937.5</v>
      </c>
      <c r="DF346" s="310">
        <f t="shared" ca="1" si="1280"/>
        <v>45937.5</v>
      </c>
      <c r="DG346" s="310">
        <f t="shared" ca="1" si="1280"/>
        <v>45937.5</v>
      </c>
      <c r="DH346" s="310">
        <f t="shared" ca="1" si="1280"/>
        <v>45937.5</v>
      </c>
      <c r="DI346" s="310">
        <f t="shared" ca="1" si="1280"/>
        <v>45937.5</v>
      </c>
      <c r="DJ346" s="310">
        <f t="shared" ca="1" si="1280"/>
        <v>45937.5</v>
      </c>
      <c r="DK346" s="310">
        <f t="shared" ca="1" si="1280"/>
        <v>48234.375000000007</v>
      </c>
      <c r="DL346" s="310">
        <f t="shared" ca="1" si="1280"/>
        <v>48234.375000000007</v>
      </c>
      <c r="DM346" s="310">
        <f t="shared" ca="1" si="1280"/>
        <v>48234.375000000007</v>
      </c>
      <c r="DN346" s="310">
        <f t="shared" ca="1" si="1280"/>
        <v>48234.375000000007</v>
      </c>
      <c r="DO346" s="310">
        <f t="shared" ca="1" si="1280"/>
        <v>48234.375000000007</v>
      </c>
      <c r="DP346" s="310">
        <f t="shared" ca="1" si="1280"/>
        <v>48234.375000000007</v>
      </c>
      <c r="DQ346" s="310">
        <f t="shared" ca="1" si="1280"/>
        <v>48234.375000000007</v>
      </c>
      <c r="DR346" s="310">
        <f t="shared" ca="1" si="1280"/>
        <v>48234.375000000007</v>
      </c>
      <c r="DS346" s="310">
        <f t="shared" ca="1" si="1280"/>
        <v>48234.375000000007</v>
      </c>
      <c r="DT346" s="310">
        <f t="shared" ca="1" si="1280"/>
        <v>48234.375000000007</v>
      </c>
      <c r="DU346" s="310">
        <f t="shared" ca="1" si="1280"/>
        <v>48234.375000000007</v>
      </c>
      <c r="DV346" s="310">
        <f t="shared" ca="1" si="1280"/>
        <v>48234.375000000007</v>
      </c>
      <c r="DW346" s="310">
        <f t="shared" ca="1" si="1280"/>
        <v>50646.09375</v>
      </c>
      <c r="DX346" s="310">
        <f t="shared" ca="1" si="1280"/>
        <v>50646.09375</v>
      </c>
      <c r="DY346" s="310">
        <f t="shared" ca="1" si="1280"/>
        <v>50646.09375</v>
      </c>
      <c r="DZ346" s="310">
        <f t="shared" ca="1" si="1280"/>
        <v>50646.09375</v>
      </c>
      <c r="EA346" s="310">
        <f t="shared" ca="1" si="1280"/>
        <v>50646.09375</v>
      </c>
      <c r="EB346" s="310">
        <f t="shared" ca="1" si="1280"/>
        <v>50646.09375</v>
      </c>
      <c r="EC346" s="310">
        <f t="shared" ref="EC346:GN346" ca="1" si="1281">IF($Q$48=$R$49,OFFSET($O76,0,EC$335)/OFFSET($O$69,0,EC$335),IF(EC$338&lt;Opening,0,$P61*(1+$Q61)^(EC$336-1)/12))</f>
        <v>50646.09375</v>
      </c>
      <c r="ED346" s="310">
        <f t="shared" ca="1" si="1281"/>
        <v>50646.09375</v>
      </c>
      <c r="EE346" s="310">
        <f t="shared" ca="1" si="1281"/>
        <v>50646.09375</v>
      </c>
      <c r="EF346" s="310">
        <f t="shared" ca="1" si="1281"/>
        <v>50646.09375</v>
      </c>
      <c r="EG346" s="310">
        <f t="shared" ca="1" si="1281"/>
        <v>50646.09375</v>
      </c>
      <c r="EH346" s="310">
        <f t="shared" ca="1" si="1281"/>
        <v>50646.09375</v>
      </c>
      <c r="EI346" s="310">
        <f t="shared" ca="1" si="1281"/>
        <v>53178.398437500007</v>
      </c>
      <c r="EJ346" s="310">
        <f t="shared" ca="1" si="1281"/>
        <v>53178.398437500007</v>
      </c>
      <c r="EK346" s="310">
        <f t="shared" ca="1" si="1281"/>
        <v>53178.398437500007</v>
      </c>
      <c r="EL346" s="310">
        <f t="shared" ca="1" si="1281"/>
        <v>53178.398437500007</v>
      </c>
      <c r="EM346" s="310">
        <f t="shared" ca="1" si="1281"/>
        <v>53178.398437500007</v>
      </c>
      <c r="EN346" s="310">
        <f t="shared" ca="1" si="1281"/>
        <v>53178.398437500007</v>
      </c>
      <c r="EO346" s="310">
        <f t="shared" ca="1" si="1281"/>
        <v>53178.398437500007</v>
      </c>
      <c r="EP346" s="310">
        <f t="shared" ca="1" si="1281"/>
        <v>53178.398437500007</v>
      </c>
      <c r="EQ346" s="310">
        <f t="shared" ca="1" si="1281"/>
        <v>53178.398437500007</v>
      </c>
      <c r="ER346" s="310">
        <f t="shared" ca="1" si="1281"/>
        <v>53178.398437500007</v>
      </c>
      <c r="ES346" s="310">
        <f t="shared" ca="1" si="1281"/>
        <v>53178.398437500007</v>
      </c>
      <c r="ET346" s="310">
        <f t="shared" ca="1" si="1281"/>
        <v>53178.398437500007</v>
      </c>
      <c r="EU346" s="310">
        <f t="shared" ca="1" si="1281"/>
        <v>55837.318359375</v>
      </c>
      <c r="EV346" s="310">
        <f t="shared" ca="1" si="1281"/>
        <v>55837.318359375</v>
      </c>
      <c r="EW346" s="310">
        <f t="shared" ca="1" si="1281"/>
        <v>55837.318359375</v>
      </c>
      <c r="EX346" s="310">
        <f t="shared" ca="1" si="1281"/>
        <v>55837.318359375</v>
      </c>
      <c r="EY346" s="310">
        <f t="shared" ca="1" si="1281"/>
        <v>55837.318359375</v>
      </c>
      <c r="EZ346" s="310">
        <f t="shared" ca="1" si="1281"/>
        <v>55837.318359375</v>
      </c>
      <c r="FA346" s="310">
        <f t="shared" ca="1" si="1281"/>
        <v>55837.318359375</v>
      </c>
      <c r="FB346" s="310">
        <f t="shared" ca="1" si="1281"/>
        <v>55837.318359375</v>
      </c>
      <c r="FC346" s="310">
        <f t="shared" ca="1" si="1281"/>
        <v>55837.318359375</v>
      </c>
      <c r="FD346" s="310">
        <f t="shared" ca="1" si="1281"/>
        <v>55837.318359375</v>
      </c>
      <c r="FE346" s="310">
        <f t="shared" ca="1" si="1281"/>
        <v>55837.318359375</v>
      </c>
      <c r="FF346" s="310">
        <f t="shared" ca="1" si="1281"/>
        <v>55837.318359375</v>
      </c>
      <c r="FG346" s="310">
        <f t="shared" ca="1" si="1281"/>
        <v>58629.18427734376</v>
      </c>
      <c r="FH346" s="310">
        <f t="shared" ca="1" si="1281"/>
        <v>58629.18427734376</v>
      </c>
      <c r="FI346" s="310">
        <f t="shared" ca="1" si="1281"/>
        <v>58629.18427734376</v>
      </c>
      <c r="FJ346" s="310">
        <f t="shared" ca="1" si="1281"/>
        <v>58629.18427734376</v>
      </c>
      <c r="FK346" s="310">
        <f t="shared" ca="1" si="1281"/>
        <v>58629.18427734376</v>
      </c>
      <c r="FL346" s="310">
        <f t="shared" ca="1" si="1281"/>
        <v>58629.18427734376</v>
      </c>
      <c r="FM346" s="310">
        <f t="shared" ca="1" si="1281"/>
        <v>58629.18427734376</v>
      </c>
      <c r="FN346" s="310">
        <f t="shared" ca="1" si="1281"/>
        <v>58629.18427734376</v>
      </c>
      <c r="FO346" s="310">
        <f t="shared" ca="1" si="1281"/>
        <v>58629.18427734376</v>
      </c>
      <c r="FP346" s="310">
        <f t="shared" ca="1" si="1281"/>
        <v>58629.18427734376</v>
      </c>
      <c r="FQ346" s="310">
        <f t="shared" ca="1" si="1281"/>
        <v>58629.18427734376</v>
      </c>
      <c r="FR346" s="310">
        <f t="shared" ca="1" si="1281"/>
        <v>58629.18427734376</v>
      </c>
      <c r="FS346" s="310">
        <f t="shared" ca="1" si="1281"/>
        <v>61560.64349121094</v>
      </c>
      <c r="FT346" s="310">
        <f t="shared" ca="1" si="1281"/>
        <v>61560.64349121094</v>
      </c>
      <c r="FU346" s="310">
        <f t="shared" ca="1" si="1281"/>
        <v>61560.64349121094</v>
      </c>
      <c r="FV346" s="310">
        <f t="shared" ca="1" si="1281"/>
        <v>61560.64349121094</v>
      </c>
      <c r="FW346" s="310">
        <f t="shared" ca="1" si="1281"/>
        <v>61560.64349121094</v>
      </c>
      <c r="FX346" s="310">
        <f t="shared" ca="1" si="1281"/>
        <v>61560.64349121094</v>
      </c>
      <c r="FY346" s="310">
        <f t="shared" ca="1" si="1281"/>
        <v>61560.64349121094</v>
      </c>
      <c r="FZ346" s="310">
        <f t="shared" ca="1" si="1281"/>
        <v>61560.64349121094</v>
      </c>
      <c r="GA346" s="310">
        <f t="shared" ca="1" si="1281"/>
        <v>61560.64349121094</v>
      </c>
      <c r="GB346" s="310">
        <f t="shared" ca="1" si="1281"/>
        <v>61560.64349121094</v>
      </c>
      <c r="GC346" s="310">
        <f t="shared" ca="1" si="1281"/>
        <v>61560.64349121094</v>
      </c>
      <c r="GD346" s="310">
        <f t="shared" ca="1" si="1281"/>
        <v>61560.64349121094</v>
      </c>
      <c r="GE346" s="310">
        <f t="shared" ca="1" si="1281"/>
        <v>64638.675665771494</v>
      </c>
      <c r="GF346" s="310">
        <f t="shared" ca="1" si="1281"/>
        <v>64638.675665771494</v>
      </c>
      <c r="GG346" s="310">
        <f t="shared" ca="1" si="1281"/>
        <v>64638.675665771494</v>
      </c>
      <c r="GH346" s="310">
        <f t="shared" ca="1" si="1281"/>
        <v>64638.675665771494</v>
      </c>
      <c r="GI346" s="310">
        <f t="shared" ca="1" si="1281"/>
        <v>64638.675665771494</v>
      </c>
      <c r="GJ346" s="310">
        <f t="shared" ca="1" si="1281"/>
        <v>64638.675665771494</v>
      </c>
      <c r="GK346" s="310">
        <f t="shared" ca="1" si="1281"/>
        <v>64638.675665771494</v>
      </c>
      <c r="GL346" s="310">
        <f t="shared" ca="1" si="1281"/>
        <v>64638.675665771494</v>
      </c>
      <c r="GM346" s="310">
        <f t="shared" ca="1" si="1281"/>
        <v>64638.675665771494</v>
      </c>
      <c r="GN346" s="310">
        <f t="shared" ca="1" si="1281"/>
        <v>64638.675665771494</v>
      </c>
      <c r="GO346" s="310">
        <f t="shared" ref="GO346:IZ346" ca="1" si="1282">IF($Q$48=$R$49,OFFSET($O76,0,GO$335)/OFFSET($O$69,0,GO$335),IF(GO$338&lt;Opening,0,$P61*(1+$Q61)^(GO$336-1)/12))</f>
        <v>64638.675665771494</v>
      </c>
      <c r="GP346" s="310">
        <f t="shared" ca="1" si="1282"/>
        <v>64638.675665771494</v>
      </c>
      <c r="GQ346" s="310">
        <f t="shared" ca="1" si="1282"/>
        <v>67870.609449060066</v>
      </c>
      <c r="GR346" s="310">
        <f t="shared" ca="1" si="1282"/>
        <v>67870.609449060066</v>
      </c>
      <c r="GS346" s="310">
        <f t="shared" ca="1" si="1282"/>
        <v>67870.609449060066</v>
      </c>
      <c r="GT346" s="310">
        <f t="shared" ca="1" si="1282"/>
        <v>67870.609449060066</v>
      </c>
      <c r="GU346" s="310">
        <f t="shared" ca="1" si="1282"/>
        <v>67870.609449060066</v>
      </c>
      <c r="GV346" s="310">
        <f t="shared" ca="1" si="1282"/>
        <v>67870.609449060066</v>
      </c>
      <c r="GW346" s="310">
        <f t="shared" ca="1" si="1282"/>
        <v>67870.609449060066</v>
      </c>
      <c r="GX346" s="310">
        <f t="shared" ca="1" si="1282"/>
        <v>67870.609449060066</v>
      </c>
      <c r="GY346" s="310">
        <f t="shared" ca="1" si="1282"/>
        <v>67870.609449060066</v>
      </c>
      <c r="GZ346" s="310">
        <f t="shared" ca="1" si="1282"/>
        <v>67870.609449060066</v>
      </c>
      <c r="HA346" s="310">
        <f t="shared" ca="1" si="1282"/>
        <v>67870.609449060066</v>
      </c>
      <c r="HB346" s="310">
        <f t="shared" ca="1" si="1282"/>
        <v>67870.609449060066</v>
      </c>
      <c r="HC346" s="310">
        <f t="shared" ca="1" si="1282"/>
        <v>71264.13992151308</v>
      </c>
      <c r="HD346" s="310">
        <f t="shared" ca="1" si="1282"/>
        <v>71264.13992151308</v>
      </c>
      <c r="HE346" s="310">
        <f t="shared" ca="1" si="1282"/>
        <v>71264.13992151308</v>
      </c>
      <c r="HF346" s="310">
        <f t="shared" ca="1" si="1282"/>
        <v>71264.13992151308</v>
      </c>
      <c r="HG346" s="310">
        <f t="shared" ca="1" si="1282"/>
        <v>71264.13992151308</v>
      </c>
      <c r="HH346" s="310">
        <f t="shared" ca="1" si="1282"/>
        <v>71264.13992151308</v>
      </c>
      <c r="HI346" s="310">
        <f t="shared" ca="1" si="1282"/>
        <v>71264.13992151308</v>
      </c>
      <c r="HJ346" s="310">
        <f t="shared" ca="1" si="1282"/>
        <v>71264.13992151308</v>
      </c>
      <c r="HK346" s="310">
        <f t="shared" ca="1" si="1282"/>
        <v>71264.13992151308</v>
      </c>
      <c r="HL346" s="310">
        <f t="shared" ca="1" si="1282"/>
        <v>71264.13992151308</v>
      </c>
      <c r="HM346" s="310">
        <f t="shared" ca="1" si="1282"/>
        <v>71264.13992151308</v>
      </c>
      <c r="HN346" s="310">
        <f t="shared" ca="1" si="1282"/>
        <v>71264.13992151308</v>
      </c>
      <c r="HO346" s="310">
        <f t="shared" ca="1" si="1282"/>
        <v>74827.346917588715</v>
      </c>
      <c r="HP346" s="310">
        <f t="shared" ca="1" si="1282"/>
        <v>74827.346917588715</v>
      </c>
      <c r="HQ346" s="310">
        <f t="shared" ca="1" si="1282"/>
        <v>74827.346917588715</v>
      </c>
      <c r="HR346" s="310">
        <f t="shared" ca="1" si="1282"/>
        <v>74827.346917588715</v>
      </c>
      <c r="HS346" s="310">
        <f t="shared" ca="1" si="1282"/>
        <v>74827.346917588715</v>
      </c>
      <c r="HT346" s="310">
        <f t="shared" ca="1" si="1282"/>
        <v>74827.346917588715</v>
      </c>
      <c r="HU346" s="310">
        <f t="shared" ca="1" si="1282"/>
        <v>74827.346917588715</v>
      </c>
      <c r="HV346" s="310">
        <f t="shared" ca="1" si="1282"/>
        <v>74827.346917588715</v>
      </c>
      <c r="HW346" s="310">
        <f t="shared" ca="1" si="1282"/>
        <v>74827.346917588715</v>
      </c>
      <c r="HX346" s="310">
        <f t="shared" ca="1" si="1282"/>
        <v>74827.346917588715</v>
      </c>
      <c r="HY346" s="310">
        <f t="shared" ca="1" si="1282"/>
        <v>74827.346917588715</v>
      </c>
      <c r="HZ346" s="310">
        <f t="shared" ca="1" si="1282"/>
        <v>74827.346917588715</v>
      </c>
      <c r="IA346" s="310">
        <f t="shared" ca="1" si="1282"/>
        <v>78568.714263468166</v>
      </c>
      <c r="IB346" s="310">
        <f t="shared" ca="1" si="1282"/>
        <v>78568.714263468166</v>
      </c>
      <c r="IC346" s="310">
        <f t="shared" ca="1" si="1282"/>
        <v>78568.714263468166</v>
      </c>
      <c r="ID346" s="310">
        <f t="shared" ca="1" si="1282"/>
        <v>78568.714263468166</v>
      </c>
      <c r="IE346" s="310">
        <f t="shared" ca="1" si="1282"/>
        <v>78568.714263468166</v>
      </c>
      <c r="IF346" s="310">
        <f t="shared" ca="1" si="1282"/>
        <v>78568.714263468166</v>
      </c>
      <c r="IG346" s="310">
        <f t="shared" ca="1" si="1282"/>
        <v>78568.714263468166</v>
      </c>
      <c r="IH346" s="310">
        <f t="shared" ca="1" si="1282"/>
        <v>78568.714263468166</v>
      </c>
      <c r="II346" s="310">
        <f t="shared" ca="1" si="1282"/>
        <v>78568.714263468166</v>
      </c>
      <c r="IJ346" s="310">
        <f t="shared" ca="1" si="1282"/>
        <v>78568.714263468166</v>
      </c>
      <c r="IK346" s="310">
        <f t="shared" ca="1" si="1282"/>
        <v>78568.714263468166</v>
      </c>
      <c r="IL346" s="310">
        <f t="shared" ca="1" si="1282"/>
        <v>78568.714263468166</v>
      </c>
      <c r="IM346" s="310">
        <f t="shared" ca="1" si="1282"/>
        <v>82497.149976641565</v>
      </c>
      <c r="IN346" s="310">
        <f t="shared" ca="1" si="1282"/>
        <v>82497.149976641565</v>
      </c>
      <c r="IO346" s="310">
        <f t="shared" ca="1" si="1282"/>
        <v>82497.149976641565</v>
      </c>
      <c r="IP346" s="310">
        <f t="shared" ca="1" si="1282"/>
        <v>82497.149976641565</v>
      </c>
      <c r="IQ346" s="310">
        <f t="shared" ca="1" si="1282"/>
        <v>82497.149976641565</v>
      </c>
      <c r="IR346" s="310">
        <f t="shared" ca="1" si="1282"/>
        <v>82497.149976641565</v>
      </c>
      <c r="IS346" s="310">
        <f t="shared" ca="1" si="1282"/>
        <v>82497.149976641565</v>
      </c>
      <c r="IT346" s="310">
        <f t="shared" ca="1" si="1282"/>
        <v>82497.149976641565</v>
      </c>
      <c r="IU346" s="310">
        <f t="shared" ca="1" si="1282"/>
        <v>82497.149976641565</v>
      </c>
      <c r="IV346" s="310">
        <f t="shared" ca="1" si="1282"/>
        <v>82497.149976641565</v>
      </c>
      <c r="IW346" s="310">
        <f t="shared" ca="1" si="1282"/>
        <v>82497.149976641565</v>
      </c>
      <c r="IX346" s="310">
        <f t="shared" ca="1" si="1282"/>
        <v>82497.149976641565</v>
      </c>
      <c r="IY346" s="310">
        <f t="shared" ca="1" si="1282"/>
        <v>86622.007475473671</v>
      </c>
      <c r="IZ346" s="310">
        <f t="shared" ca="1" si="1282"/>
        <v>86622.007475473671</v>
      </c>
      <c r="JA346" s="310">
        <f t="shared" ref="JA346:LE346" ca="1" si="1283">IF($Q$48=$R$49,OFFSET($O76,0,JA$335)/OFFSET($O$69,0,JA$335),IF(JA$338&lt;Opening,0,$P61*(1+$Q61)^(JA$336-1)/12))</f>
        <v>86622.007475473671</v>
      </c>
      <c r="JB346" s="310">
        <f t="shared" ca="1" si="1283"/>
        <v>86622.007475473671</v>
      </c>
      <c r="JC346" s="310">
        <f t="shared" ca="1" si="1283"/>
        <v>86622.007475473671</v>
      </c>
      <c r="JD346" s="310">
        <f t="shared" ca="1" si="1283"/>
        <v>86622.007475473671</v>
      </c>
      <c r="JE346" s="310">
        <f t="shared" ca="1" si="1283"/>
        <v>86622.007475473671</v>
      </c>
      <c r="JF346" s="310">
        <f t="shared" ca="1" si="1283"/>
        <v>86622.007475473671</v>
      </c>
      <c r="JG346" s="310">
        <f t="shared" ca="1" si="1283"/>
        <v>86622.007475473671</v>
      </c>
      <c r="JH346" s="310">
        <f t="shared" ca="1" si="1283"/>
        <v>86622.007475473671</v>
      </c>
      <c r="JI346" s="310">
        <f t="shared" ca="1" si="1283"/>
        <v>86622.007475473671</v>
      </c>
      <c r="JJ346" s="310">
        <f t="shared" ca="1" si="1283"/>
        <v>86622.007475473671</v>
      </c>
      <c r="JK346" s="310">
        <f t="shared" ca="1" si="1283"/>
        <v>90953.107849247332</v>
      </c>
      <c r="JL346" s="310">
        <f t="shared" ca="1" si="1283"/>
        <v>90953.107849247332</v>
      </c>
      <c r="JM346" s="310">
        <f t="shared" ca="1" si="1283"/>
        <v>90953.107849247332</v>
      </c>
      <c r="JN346" s="310">
        <f t="shared" ca="1" si="1283"/>
        <v>90953.107849247332</v>
      </c>
      <c r="JO346" s="310">
        <f t="shared" ca="1" si="1283"/>
        <v>90953.107849247332</v>
      </c>
      <c r="JP346" s="310">
        <f t="shared" ca="1" si="1283"/>
        <v>90953.107849247332</v>
      </c>
      <c r="JQ346" s="310">
        <f t="shared" ca="1" si="1283"/>
        <v>90953.107849247332</v>
      </c>
      <c r="JR346" s="310">
        <f t="shared" ca="1" si="1283"/>
        <v>90953.107849247332</v>
      </c>
      <c r="JS346" s="310">
        <f t="shared" ca="1" si="1283"/>
        <v>90953.107849247332</v>
      </c>
      <c r="JT346" s="310">
        <f t="shared" ca="1" si="1283"/>
        <v>90953.107849247332</v>
      </c>
      <c r="JU346" s="310">
        <f t="shared" ca="1" si="1283"/>
        <v>90953.107849247332</v>
      </c>
      <c r="JV346" s="310">
        <f t="shared" ca="1" si="1283"/>
        <v>90953.107849247332</v>
      </c>
      <c r="JW346" s="310">
        <f t="shared" ca="1" si="1283"/>
        <v>95500.763241709719</v>
      </c>
      <c r="JX346" s="310">
        <f t="shared" ca="1" si="1283"/>
        <v>95500.763241709719</v>
      </c>
      <c r="JY346" s="310">
        <f t="shared" ca="1" si="1283"/>
        <v>95500.763241709719</v>
      </c>
      <c r="JZ346" s="310">
        <f t="shared" ca="1" si="1283"/>
        <v>95500.763241709719</v>
      </c>
      <c r="KA346" s="310">
        <f t="shared" ca="1" si="1283"/>
        <v>95500.763241709719</v>
      </c>
      <c r="KB346" s="310">
        <f t="shared" ca="1" si="1283"/>
        <v>95500.763241709719</v>
      </c>
      <c r="KC346" s="310">
        <f t="shared" ca="1" si="1283"/>
        <v>95500.763241709719</v>
      </c>
      <c r="KD346" s="310">
        <f t="shared" ca="1" si="1283"/>
        <v>95500.763241709719</v>
      </c>
      <c r="KE346" s="310">
        <f t="shared" ca="1" si="1283"/>
        <v>95500.763241709719</v>
      </c>
      <c r="KF346" s="310">
        <f t="shared" ca="1" si="1283"/>
        <v>95500.763241709719</v>
      </c>
      <c r="KG346" s="310">
        <f t="shared" ca="1" si="1283"/>
        <v>95500.763241709719</v>
      </c>
      <c r="KH346" s="310">
        <f t="shared" ca="1" si="1283"/>
        <v>95500.763241709719</v>
      </c>
      <c r="KI346" s="310">
        <f t="shared" ca="1" si="1283"/>
        <v>100275.80140379519</v>
      </c>
      <c r="KJ346" s="310">
        <f t="shared" ca="1" si="1283"/>
        <v>100275.80140379519</v>
      </c>
      <c r="KK346" s="310">
        <f t="shared" ca="1" si="1283"/>
        <v>100275.80140379519</v>
      </c>
      <c r="KL346" s="310">
        <f t="shared" ca="1" si="1283"/>
        <v>100275.80140379519</v>
      </c>
      <c r="KM346" s="310">
        <f t="shared" ca="1" si="1283"/>
        <v>100275.80140379519</v>
      </c>
      <c r="KN346" s="310">
        <f t="shared" ca="1" si="1283"/>
        <v>100275.80140379519</v>
      </c>
      <c r="KO346" s="310">
        <f t="shared" ca="1" si="1283"/>
        <v>100275.80140379519</v>
      </c>
      <c r="KP346" s="310">
        <f t="shared" ca="1" si="1283"/>
        <v>100275.80140379519</v>
      </c>
      <c r="KQ346" s="310">
        <f t="shared" ca="1" si="1283"/>
        <v>100275.80140379519</v>
      </c>
      <c r="KR346" s="310">
        <f t="shared" ca="1" si="1283"/>
        <v>100275.80140379519</v>
      </c>
      <c r="KS346" s="310">
        <f t="shared" ca="1" si="1283"/>
        <v>100275.80140379519</v>
      </c>
      <c r="KT346" s="310">
        <f t="shared" ca="1" si="1283"/>
        <v>100275.80140379519</v>
      </c>
      <c r="KU346" s="310">
        <f t="shared" ca="1" si="1283"/>
        <v>105289.59147398495</v>
      </c>
      <c r="KV346" s="310">
        <f t="shared" ca="1" si="1283"/>
        <v>105289.59147398495</v>
      </c>
      <c r="KW346" s="310">
        <f t="shared" ca="1" si="1283"/>
        <v>105289.59147398495</v>
      </c>
      <c r="KX346" s="310">
        <f t="shared" ca="1" si="1283"/>
        <v>105289.59147398495</v>
      </c>
      <c r="KY346" s="310">
        <f t="shared" ca="1" si="1283"/>
        <v>105289.59147398495</v>
      </c>
      <c r="KZ346" s="310">
        <f t="shared" ca="1" si="1283"/>
        <v>105289.59147398495</v>
      </c>
      <c r="LA346" s="310">
        <f t="shared" ca="1" si="1283"/>
        <v>105289.59147398495</v>
      </c>
      <c r="LB346" s="310">
        <f t="shared" ca="1" si="1283"/>
        <v>105289.59147398495</v>
      </c>
      <c r="LC346" s="310">
        <f t="shared" ca="1" si="1283"/>
        <v>105289.59147398495</v>
      </c>
      <c r="LD346" s="310">
        <f t="shared" ca="1" si="1283"/>
        <v>105289.59147398495</v>
      </c>
      <c r="LE346" s="310">
        <f t="shared" ca="1" si="1283"/>
        <v>105289.59147398495</v>
      </c>
    </row>
    <row r="347" spans="2:317">
      <c r="B347" s="377" t="s">
        <v>390</v>
      </c>
      <c r="C347" s="148" t="s">
        <v>61</v>
      </c>
      <c r="E347" s="397">
        <f ca="1">SUM(E348:E351)</f>
        <v>0</v>
      </c>
      <c r="F347" s="397">
        <f t="shared" ref="F347:BQ347" ca="1" si="1284">SUM(F348:F351)</f>
        <v>0</v>
      </c>
      <c r="G347" s="397">
        <f t="shared" ca="1" si="1284"/>
        <v>0</v>
      </c>
      <c r="H347" s="397">
        <f t="shared" ca="1" si="1284"/>
        <v>0</v>
      </c>
      <c r="I347" s="397">
        <f t="shared" ca="1" si="1284"/>
        <v>0</v>
      </c>
      <c r="J347" s="397">
        <f t="shared" ca="1" si="1284"/>
        <v>0</v>
      </c>
      <c r="K347" s="397">
        <f t="shared" ca="1" si="1284"/>
        <v>0</v>
      </c>
      <c r="L347" s="397">
        <f t="shared" ca="1" si="1284"/>
        <v>0</v>
      </c>
      <c r="M347" s="397">
        <f t="shared" ca="1" si="1284"/>
        <v>0</v>
      </c>
      <c r="N347" s="397">
        <f t="shared" ca="1" si="1284"/>
        <v>0</v>
      </c>
      <c r="O347" s="397">
        <f t="shared" ca="1" si="1284"/>
        <v>0</v>
      </c>
      <c r="P347" s="397">
        <f t="shared" ca="1" si="1284"/>
        <v>0</v>
      </c>
      <c r="Q347" s="397">
        <f t="shared" ca="1" si="1284"/>
        <v>0</v>
      </c>
      <c r="R347" s="397">
        <f t="shared" ca="1" si="1284"/>
        <v>0</v>
      </c>
      <c r="S347" s="397">
        <f t="shared" ca="1" si="1284"/>
        <v>0</v>
      </c>
      <c r="T347" s="397">
        <f t="shared" ca="1" si="1284"/>
        <v>0</v>
      </c>
      <c r="U347" s="397">
        <f t="shared" ca="1" si="1284"/>
        <v>0</v>
      </c>
      <c r="V347" s="397">
        <f t="shared" ca="1" si="1284"/>
        <v>0</v>
      </c>
      <c r="W347" s="397">
        <f t="shared" ca="1" si="1284"/>
        <v>0</v>
      </c>
      <c r="X347" s="397">
        <f t="shared" ca="1" si="1284"/>
        <v>0</v>
      </c>
      <c r="Y347" s="397">
        <f t="shared" ca="1" si="1284"/>
        <v>0</v>
      </c>
      <c r="Z347" s="397">
        <f t="shared" ca="1" si="1284"/>
        <v>0</v>
      </c>
      <c r="AA347" s="397">
        <f t="shared" ca="1" si="1284"/>
        <v>0</v>
      </c>
      <c r="AB347" s="397">
        <f t="shared" ca="1" si="1284"/>
        <v>0</v>
      </c>
      <c r="AC347" s="397">
        <f t="shared" ca="1" si="1284"/>
        <v>0</v>
      </c>
      <c r="AD347" s="397">
        <f t="shared" ca="1" si="1284"/>
        <v>0</v>
      </c>
      <c r="AE347" s="397">
        <f t="shared" ca="1" si="1284"/>
        <v>0</v>
      </c>
      <c r="AF347" s="397">
        <f t="shared" ca="1" si="1284"/>
        <v>0</v>
      </c>
      <c r="AG347" s="397">
        <f t="shared" ca="1" si="1284"/>
        <v>0</v>
      </c>
      <c r="AH347" s="397">
        <f t="shared" ca="1" si="1284"/>
        <v>0</v>
      </c>
      <c r="AI347" s="397">
        <f t="shared" ca="1" si="1284"/>
        <v>0</v>
      </c>
      <c r="AJ347" s="397">
        <f t="shared" ca="1" si="1284"/>
        <v>0</v>
      </c>
      <c r="AK347" s="397">
        <f t="shared" ca="1" si="1284"/>
        <v>0</v>
      </c>
      <c r="AL347" s="397">
        <f t="shared" ca="1" si="1284"/>
        <v>0</v>
      </c>
      <c r="AM347" s="397">
        <f t="shared" ca="1" si="1284"/>
        <v>0</v>
      </c>
      <c r="AN347" s="397">
        <f t="shared" ca="1" si="1284"/>
        <v>0</v>
      </c>
      <c r="AO347" s="397">
        <f t="shared" ca="1" si="1284"/>
        <v>0</v>
      </c>
      <c r="AP347" s="397">
        <f t="shared" ca="1" si="1284"/>
        <v>0</v>
      </c>
      <c r="AQ347" s="397">
        <f t="shared" ca="1" si="1284"/>
        <v>0</v>
      </c>
      <c r="AR347" s="397">
        <f t="shared" ca="1" si="1284"/>
        <v>0</v>
      </c>
      <c r="AS347" s="397">
        <f t="shared" ca="1" si="1284"/>
        <v>0</v>
      </c>
      <c r="AT347" s="397">
        <f t="shared" ca="1" si="1284"/>
        <v>0</v>
      </c>
      <c r="AU347" s="397">
        <f t="shared" ca="1" si="1284"/>
        <v>0</v>
      </c>
      <c r="AV347" s="397">
        <f t="shared" ca="1" si="1284"/>
        <v>0</v>
      </c>
      <c r="AW347" s="397">
        <f t="shared" ca="1" si="1284"/>
        <v>0</v>
      </c>
      <c r="AX347" s="397">
        <f t="shared" ca="1" si="1284"/>
        <v>0</v>
      </c>
      <c r="AY347" s="397">
        <f t="shared" ca="1" si="1284"/>
        <v>0</v>
      </c>
      <c r="AZ347" s="397">
        <f t="shared" ca="1" si="1284"/>
        <v>0</v>
      </c>
      <c r="BA347" s="397">
        <f t="shared" ca="1" si="1284"/>
        <v>0</v>
      </c>
      <c r="BB347" s="397">
        <f t="shared" ca="1" si="1284"/>
        <v>0</v>
      </c>
      <c r="BC347" s="397">
        <f t="shared" ca="1" si="1284"/>
        <v>0</v>
      </c>
      <c r="BD347" s="397">
        <f t="shared" ca="1" si="1284"/>
        <v>0</v>
      </c>
      <c r="BE347" s="397">
        <f t="shared" ca="1" si="1284"/>
        <v>0</v>
      </c>
      <c r="BF347" s="397">
        <f t="shared" ca="1" si="1284"/>
        <v>0</v>
      </c>
      <c r="BG347" s="397">
        <f t="shared" ca="1" si="1284"/>
        <v>0</v>
      </c>
      <c r="BH347" s="397">
        <f t="shared" ca="1" si="1284"/>
        <v>0</v>
      </c>
      <c r="BI347" s="397">
        <f t="shared" ca="1" si="1284"/>
        <v>0</v>
      </c>
      <c r="BJ347" s="397">
        <f t="shared" ca="1" si="1284"/>
        <v>0</v>
      </c>
      <c r="BK347" s="397">
        <f t="shared" ca="1" si="1284"/>
        <v>0</v>
      </c>
      <c r="BL347" s="397">
        <f t="shared" ca="1" si="1284"/>
        <v>0</v>
      </c>
      <c r="BM347" s="397">
        <f t="shared" ca="1" si="1284"/>
        <v>0</v>
      </c>
      <c r="BN347" s="397">
        <f t="shared" ca="1" si="1284"/>
        <v>0</v>
      </c>
      <c r="BO347" s="397">
        <f t="shared" ca="1" si="1284"/>
        <v>0</v>
      </c>
      <c r="BP347" s="397">
        <f t="shared" ca="1" si="1284"/>
        <v>0</v>
      </c>
      <c r="BQ347" s="397">
        <f t="shared" ca="1" si="1284"/>
        <v>0</v>
      </c>
      <c r="BR347" s="397">
        <f t="shared" ref="BR347:DL347" ca="1" si="1285">SUM(BR348:BR351)</f>
        <v>0</v>
      </c>
      <c r="BS347" s="397">
        <f t="shared" ca="1" si="1285"/>
        <v>0</v>
      </c>
      <c r="BT347" s="397">
        <f t="shared" ca="1" si="1285"/>
        <v>0</v>
      </c>
      <c r="BU347" s="397">
        <f t="shared" ca="1" si="1285"/>
        <v>0</v>
      </c>
      <c r="BV347" s="397">
        <f t="shared" ca="1" si="1285"/>
        <v>0</v>
      </c>
      <c r="BW347" s="397">
        <f t="shared" ca="1" si="1285"/>
        <v>0</v>
      </c>
      <c r="BX347" s="397">
        <f t="shared" ca="1" si="1285"/>
        <v>0</v>
      </c>
      <c r="BY347" s="397">
        <f t="shared" ca="1" si="1285"/>
        <v>0</v>
      </c>
      <c r="BZ347" s="397">
        <f t="shared" ca="1" si="1285"/>
        <v>0</v>
      </c>
      <c r="CA347" s="397">
        <f t="shared" ca="1" si="1285"/>
        <v>166666.66666666666</v>
      </c>
      <c r="CB347" s="397">
        <f t="shared" ca="1" si="1285"/>
        <v>166666.66666666666</v>
      </c>
      <c r="CC347" s="397">
        <f t="shared" ca="1" si="1285"/>
        <v>166666.66666666666</v>
      </c>
      <c r="CD347" s="397">
        <f t="shared" ca="1" si="1285"/>
        <v>166666.66666666666</v>
      </c>
      <c r="CE347" s="397">
        <f t="shared" ca="1" si="1285"/>
        <v>166666.66666666666</v>
      </c>
      <c r="CF347" s="397">
        <f t="shared" ca="1" si="1285"/>
        <v>166666.66666666666</v>
      </c>
      <c r="CG347" s="397">
        <f t="shared" ca="1" si="1285"/>
        <v>166666.66666666666</v>
      </c>
      <c r="CH347" s="397">
        <f t="shared" ca="1" si="1285"/>
        <v>166666.66666666666</v>
      </c>
      <c r="CI347" s="397">
        <f t="shared" ca="1" si="1285"/>
        <v>166666.66666666666</v>
      </c>
      <c r="CJ347" s="397">
        <f t="shared" ca="1" si="1285"/>
        <v>166666.66666666666</v>
      </c>
      <c r="CK347" s="397">
        <f t="shared" ca="1" si="1285"/>
        <v>166666.66666666666</v>
      </c>
      <c r="CL347" s="397">
        <f t="shared" ca="1" si="1285"/>
        <v>166666.66666666666</v>
      </c>
      <c r="CM347" s="397">
        <f t="shared" ca="1" si="1285"/>
        <v>175000</v>
      </c>
      <c r="CN347" s="397">
        <f t="shared" ca="1" si="1285"/>
        <v>175000</v>
      </c>
      <c r="CO347" s="397">
        <f t="shared" ca="1" si="1285"/>
        <v>175000</v>
      </c>
      <c r="CP347" s="397">
        <f t="shared" ca="1" si="1285"/>
        <v>175000</v>
      </c>
      <c r="CQ347" s="397">
        <f t="shared" ca="1" si="1285"/>
        <v>175000</v>
      </c>
      <c r="CR347" s="397">
        <f t="shared" ca="1" si="1285"/>
        <v>175000</v>
      </c>
      <c r="CS347" s="397">
        <f t="shared" ca="1" si="1285"/>
        <v>175000</v>
      </c>
      <c r="CT347" s="397">
        <f t="shared" ca="1" si="1285"/>
        <v>175000</v>
      </c>
      <c r="CU347" s="397">
        <f t="shared" ca="1" si="1285"/>
        <v>175000</v>
      </c>
      <c r="CV347" s="397">
        <f t="shared" ca="1" si="1285"/>
        <v>175000</v>
      </c>
      <c r="CW347" s="397">
        <f t="shared" ca="1" si="1285"/>
        <v>175000</v>
      </c>
      <c r="CX347" s="397">
        <f t="shared" ca="1" si="1285"/>
        <v>175000</v>
      </c>
      <c r="CY347" s="397">
        <f t="shared" ca="1" si="1285"/>
        <v>183750</v>
      </c>
      <c r="CZ347" s="397">
        <f t="shared" ca="1" si="1285"/>
        <v>183750</v>
      </c>
      <c r="DA347" s="397">
        <f t="shared" ca="1" si="1285"/>
        <v>183750</v>
      </c>
      <c r="DB347" s="397">
        <f t="shared" ca="1" si="1285"/>
        <v>183750</v>
      </c>
      <c r="DC347" s="397">
        <f t="shared" ca="1" si="1285"/>
        <v>183750</v>
      </c>
      <c r="DD347" s="397">
        <f t="shared" ca="1" si="1285"/>
        <v>183750</v>
      </c>
      <c r="DE347" s="397">
        <f t="shared" ca="1" si="1285"/>
        <v>183750</v>
      </c>
      <c r="DF347" s="397">
        <f t="shared" ca="1" si="1285"/>
        <v>183750</v>
      </c>
      <c r="DG347" s="397">
        <f t="shared" ca="1" si="1285"/>
        <v>183750</v>
      </c>
      <c r="DH347" s="397">
        <f t="shared" ca="1" si="1285"/>
        <v>183750</v>
      </c>
      <c r="DI347" s="397">
        <f t="shared" ca="1" si="1285"/>
        <v>183750</v>
      </c>
      <c r="DJ347" s="397">
        <f t="shared" ca="1" si="1285"/>
        <v>183750</v>
      </c>
      <c r="DK347" s="397">
        <f t="shared" ca="1" si="1285"/>
        <v>192937.50000000003</v>
      </c>
      <c r="DL347" s="397">
        <f t="shared" ca="1" si="1285"/>
        <v>192937.50000000003</v>
      </c>
      <c r="DM347" s="397">
        <f t="shared" ref="DM347" ca="1" si="1286">SUM(DM348:DM351)</f>
        <v>192937.50000000003</v>
      </c>
      <c r="DN347" s="397">
        <f t="shared" ref="DN347" ca="1" si="1287">SUM(DN348:DN351)</f>
        <v>192937.50000000003</v>
      </c>
      <c r="DO347" s="397">
        <f t="shared" ref="DO347" ca="1" si="1288">SUM(DO348:DO351)</f>
        <v>192937.50000000003</v>
      </c>
      <c r="DP347" s="397">
        <f t="shared" ref="DP347" ca="1" si="1289">SUM(DP348:DP351)</f>
        <v>192937.50000000003</v>
      </c>
      <c r="DQ347" s="397">
        <f t="shared" ref="DQ347" ca="1" si="1290">SUM(DQ348:DQ351)</f>
        <v>192937.50000000003</v>
      </c>
      <c r="DR347" s="397">
        <f t="shared" ref="DR347" ca="1" si="1291">SUM(DR348:DR351)</f>
        <v>192937.50000000003</v>
      </c>
      <c r="DS347" s="397">
        <f t="shared" ref="DS347" ca="1" si="1292">SUM(DS348:DS351)</f>
        <v>192937.50000000003</v>
      </c>
      <c r="DT347" s="397">
        <f t="shared" ref="DT347" ca="1" si="1293">SUM(DT348:DT351)</f>
        <v>192937.50000000003</v>
      </c>
      <c r="DU347" s="397">
        <f t="shared" ref="DU347" ca="1" si="1294">SUM(DU348:DU351)</f>
        <v>192937.50000000003</v>
      </c>
      <c r="DV347" s="397">
        <f t="shared" ref="DV347" ca="1" si="1295">SUM(DV348:DV351)</f>
        <v>192937.50000000003</v>
      </c>
      <c r="DW347" s="397">
        <f t="shared" ref="DW347" ca="1" si="1296">SUM(DW348:DW351)</f>
        <v>202584.375</v>
      </c>
      <c r="DX347" s="397">
        <f t="shared" ref="DX347" ca="1" si="1297">SUM(DX348:DX351)</f>
        <v>202584.375</v>
      </c>
      <c r="DY347" s="397">
        <f t="shared" ref="DY347" ca="1" si="1298">SUM(DY348:DY351)</f>
        <v>202584.375</v>
      </c>
      <c r="DZ347" s="397">
        <f t="shared" ref="DZ347" ca="1" si="1299">SUM(DZ348:DZ351)</f>
        <v>202584.375</v>
      </c>
      <c r="EA347" s="397">
        <f t="shared" ref="EA347" ca="1" si="1300">SUM(EA348:EA351)</f>
        <v>202584.375</v>
      </c>
      <c r="EB347" s="397">
        <f t="shared" ref="EB347" ca="1" si="1301">SUM(EB348:EB351)</f>
        <v>202584.375</v>
      </c>
      <c r="EC347" s="397">
        <f t="shared" ref="EC347" ca="1" si="1302">SUM(EC348:EC351)</f>
        <v>202584.375</v>
      </c>
      <c r="ED347" s="397">
        <f t="shared" ref="ED347" ca="1" si="1303">SUM(ED348:ED351)</f>
        <v>202584.375</v>
      </c>
      <c r="EE347" s="397">
        <f t="shared" ref="EE347" ca="1" si="1304">SUM(EE348:EE351)</f>
        <v>202584.375</v>
      </c>
      <c r="EF347" s="397">
        <f t="shared" ref="EF347" ca="1" si="1305">SUM(EF348:EF351)</f>
        <v>202584.375</v>
      </c>
      <c r="EG347" s="397">
        <f t="shared" ref="EG347" ca="1" si="1306">SUM(EG348:EG351)</f>
        <v>202584.375</v>
      </c>
      <c r="EH347" s="397">
        <f t="shared" ref="EH347" ca="1" si="1307">SUM(EH348:EH351)</f>
        <v>202584.375</v>
      </c>
      <c r="EI347" s="397">
        <f t="shared" ref="EI347" ca="1" si="1308">SUM(EI348:EI351)</f>
        <v>212713.59375000003</v>
      </c>
      <c r="EJ347" s="397">
        <f t="shared" ref="EJ347" ca="1" si="1309">SUM(EJ348:EJ351)</f>
        <v>212713.59375000003</v>
      </c>
      <c r="EK347" s="397">
        <f t="shared" ref="EK347" ca="1" si="1310">SUM(EK348:EK351)</f>
        <v>212713.59375000003</v>
      </c>
      <c r="EL347" s="397">
        <f t="shared" ref="EL347" ca="1" si="1311">SUM(EL348:EL351)</f>
        <v>212713.59375000003</v>
      </c>
      <c r="EM347" s="397">
        <f t="shared" ref="EM347" ca="1" si="1312">SUM(EM348:EM351)</f>
        <v>212713.59375000003</v>
      </c>
      <c r="EN347" s="397">
        <f t="shared" ref="EN347" ca="1" si="1313">SUM(EN348:EN351)</f>
        <v>212713.59375000003</v>
      </c>
      <c r="EO347" s="397">
        <f t="shared" ref="EO347" ca="1" si="1314">SUM(EO348:EO351)</f>
        <v>212713.59375000003</v>
      </c>
      <c r="EP347" s="397">
        <f t="shared" ref="EP347" ca="1" si="1315">SUM(EP348:EP351)</f>
        <v>212713.59375000003</v>
      </c>
      <c r="EQ347" s="397">
        <f t="shared" ref="EQ347" ca="1" si="1316">SUM(EQ348:EQ351)</f>
        <v>212713.59375000003</v>
      </c>
      <c r="ER347" s="397">
        <f t="shared" ref="ER347" ca="1" si="1317">SUM(ER348:ER351)</f>
        <v>212713.59375000003</v>
      </c>
      <c r="ES347" s="397">
        <f t="shared" ref="ES347" ca="1" si="1318">SUM(ES348:ES351)</f>
        <v>212713.59375000003</v>
      </c>
      <c r="ET347" s="397">
        <f t="shared" ref="ET347" ca="1" si="1319">SUM(ET348:ET351)</f>
        <v>212713.59375000003</v>
      </c>
      <c r="EU347" s="397">
        <f t="shared" ref="EU347" ca="1" si="1320">SUM(EU348:EU351)</f>
        <v>223349.2734375</v>
      </c>
      <c r="EV347" s="397">
        <f t="shared" ref="EV347" ca="1" si="1321">SUM(EV348:EV351)</f>
        <v>223349.2734375</v>
      </c>
      <c r="EW347" s="397">
        <f t="shared" ref="EW347" ca="1" si="1322">SUM(EW348:EW351)</f>
        <v>223349.2734375</v>
      </c>
      <c r="EX347" s="397">
        <f t="shared" ref="EX347" ca="1" si="1323">SUM(EX348:EX351)</f>
        <v>223349.2734375</v>
      </c>
      <c r="EY347" s="397">
        <f t="shared" ref="EY347" ca="1" si="1324">SUM(EY348:EY351)</f>
        <v>223349.2734375</v>
      </c>
      <c r="EZ347" s="397">
        <f t="shared" ref="EZ347" ca="1" si="1325">SUM(EZ348:EZ351)</f>
        <v>223349.2734375</v>
      </c>
      <c r="FA347" s="397">
        <f t="shared" ref="FA347" ca="1" si="1326">SUM(FA348:FA351)</f>
        <v>223349.2734375</v>
      </c>
      <c r="FB347" s="397">
        <f t="shared" ref="FB347" ca="1" si="1327">SUM(FB348:FB351)</f>
        <v>223349.2734375</v>
      </c>
      <c r="FC347" s="397">
        <f t="shared" ref="FC347" ca="1" si="1328">SUM(FC348:FC351)</f>
        <v>223349.2734375</v>
      </c>
      <c r="FD347" s="397">
        <f t="shared" ref="FD347" ca="1" si="1329">SUM(FD348:FD351)</f>
        <v>223349.2734375</v>
      </c>
      <c r="FE347" s="397">
        <f t="shared" ref="FE347" ca="1" si="1330">SUM(FE348:FE351)</f>
        <v>223349.2734375</v>
      </c>
      <c r="FF347" s="397">
        <f t="shared" ref="FF347" ca="1" si="1331">SUM(FF348:FF351)</f>
        <v>223349.2734375</v>
      </c>
      <c r="FG347" s="397">
        <f t="shared" ref="FG347" ca="1" si="1332">SUM(FG348:FG351)</f>
        <v>234516.73710937504</v>
      </c>
      <c r="FH347" s="397">
        <f t="shared" ref="FH347" ca="1" si="1333">SUM(FH348:FH351)</f>
        <v>234516.73710937504</v>
      </c>
      <c r="FI347" s="397">
        <f t="shared" ref="FI347" ca="1" si="1334">SUM(FI348:FI351)</f>
        <v>234516.73710937504</v>
      </c>
      <c r="FJ347" s="397">
        <f t="shared" ref="FJ347" ca="1" si="1335">SUM(FJ348:FJ351)</f>
        <v>234516.73710937504</v>
      </c>
      <c r="FK347" s="397">
        <f t="shared" ref="FK347" ca="1" si="1336">SUM(FK348:FK351)</f>
        <v>234516.73710937504</v>
      </c>
      <c r="FL347" s="397">
        <f t="shared" ref="FL347" ca="1" si="1337">SUM(FL348:FL351)</f>
        <v>234516.73710937504</v>
      </c>
      <c r="FM347" s="397">
        <f t="shared" ref="FM347" ca="1" si="1338">SUM(FM348:FM351)</f>
        <v>234516.73710937504</v>
      </c>
      <c r="FN347" s="397">
        <f t="shared" ref="FN347" ca="1" si="1339">SUM(FN348:FN351)</f>
        <v>234516.73710937504</v>
      </c>
      <c r="FO347" s="397">
        <f t="shared" ref="FO347" ca="1" si="1340">SUM(FO348:FO351)</f>
        <v>234516.73710937504</v>
      </c>
      <c r="FP347" s="397">
        <f t="shared" ref="FP347" ca="1" si="1341">SUM(FP348:FP351)</f>
        <v>234516.73710937504</v>
      </c>
      <c r="FQ347" s="397">
        <f t="shared" ref="FQ347" ca="1" si="1342">SUM(FQ348:FQ351)</f>
        <v>234516.73710937504</v>
      </c>
      <c r="FR347" s="397">
        <f t="shared" ref="FR347" ca="1" si="1343">SUM(FR348:FR351)</f>
        <v>234516.73710937504</v>
      </c>
      <c r="FS347" s="397">
        <f t="shared" ref="FS347" ca="1" si="1344">SUM(FS348:FS351)</f>
        <v>246242.57396484376</v>
      </c>
      <c r="FT347" s="397">
        <f t="shared" ref="FT347" ca="1" si="1345">SUM(FT348:FT351)</f>
        <v>246242.57396484376</v>
      </c>
      <c r="FU347" s="397">
        <f t="shared" ref="FU347" ca="1" si="1346">SUM(FU348:FU351)</f>
        <v>246242.57396484376</v>
      </c>
      <c r="FV347" s="397">
        <f t="shared" ref="FV347" ca="1" si="1347">SUM(FV348:FV351)</f>
        <v>246242.57396484376</v>
      </c>
      <c r="FW347" s="397">
        <f t="shared" ref="FW347" ca="1" si="1348">SUM(FW348:FW351)</f>
        <v>246242.57396484376</v>
      </c>
      <c r="FX347" s="397">
        <f t="shared" ref="FX347" ca="1" si="1349">SUM(FX348:FX351)</f>
        <v>246242.57396484376</v>
      </c>
      <c r="FY347" s="397">
        <f t="shared" ref="FY347" ca="1" si="1350">SUM(FY348:FY351)</f>
        <v>246242.57396484376</v>
      </c>
      <c r="FZ347" s="397">
        <f t="shared" ref="FZ347" ca="1" si="1351">SUM(FZ348:FZ351)</f>
        <v>246242.57396484376</v>
      </c>
      <c r="GA347" s="397">
        <f t="shared" ref="GA347" ca="1" si="1352">SUM(GA348:GA351)</f>
        <v>246242.57396484376</v>
      </c>
      <c r="GB347" s="397">
        <f t="shared" ref="GB347" ca="1" si="1353">SUM(GB348:GB351)</f>
        <v>246242.57396484376</v>
      </c>
      <c r="GC347" s="397">
        <f t="shared" ref="GC347" ca="1" si="1354">SUM(GC348:GC351)</f>
        <v>246242.57396484376</v>
      </c>
      <c r="GD347" s="397">
        <f t="shared" ref="GD347" ca="1" si="1355">SUM(GD348:GD351)</f>
        <v>246242.57396484376</v>
      </c>
      <c r="GE347" s="397">
        <f t="shared" ref="GE347" ca="1" si="1356">SUM(GE348:GE351)</f>
        <v>258554.70266308598</v>
      </c>
      <c r="GF347" s="397">
        <f t="shared" ref="GF347" ca="1" si="1357">SUM(GF348:GF351)</f>
        <v>258554.70266308598</v>
      </c>
      <c r="GG347" s="397">
        <f t="shared" ref="GG347" ca="1" si="1358">SUM(GG348:GG351)</f>
        <v>258554.70266308598</v>
      </c>
      <c r="GH347" s="397">
        <f t="shared" ref="GH347" ca="1" si="1359">SUM(GH348:GH351)</f>
        <v>258554.70266308598</v>
      </c>
      <c r="GI347" s="397">
        <f t="shared" ref="GI347" ca="1" si="1360">SUM(GI348:GI351)</f>
        <v>258554.70266308598</v>
      </c>
      <c r="GJ347" s="397">
        <f t="shared" ref="GJ347" ca="1" si="1361">SUM(GJ348:GJ351)</f>
        <v>258554.70266308598</v>
      </c>
      <c r="GK347" s="397">
        <f t="shared" ref="GK347" ca="1" si="1362">SUM(GK348:GK351)</f>
        <v>258554.70266308598</v>
      </c>
      <c r="GL347" s="397">
        <f t="shared" ref="GL347" ca="1" si="1363">SUM(GL348:GL351)</f>
        <v>258554.70266308598</v>
      </c>
      <c r="GM347" s="397">
        <f t="shared" ref="GM347" ca="1" si="1364">SUM(GM348:GM351)</f>
        <v>258554.70266308598</v>
      </c>
      <c r="GN347" s="397">
        <f t="shared" ref="GN347" ca="1" si="1365">SUM(GN348:GN351)</f>
        <v>258554.70266308598</v>
      </c>
      <c r="GO347" s="397">
        <f t="shared" ref="GO347" ca="1" si="1366">SUM(GO348:GO351)</f>
        <v>258554.70266308598</v>
      </c>
      <c r="GP347" s="397">
        <f t="shared" ref="GP347" ca="1" si="1367">SUM(GP348:GP351)</f>
        <v>258554.70266308598</v>
      </c>
      <c r="GQ347" s="397">
        <f t="shared" ref="GQ347" ca="1" si="1368">SUM(GQ348:GQ351)</f>
        <v>271482.43779624027</v>
      </c>
      <c r="GR347" s="397">
        <f t="shared" ref="GR347" ca="1" si="1369">SUM(GR348:GR351)</f>
        <v>271482.43779624027</v>
      </c>
      <c r="GS347" s="397">
        <f t="shared" ref="GS347" ca="1" si="1370">SUM(GS348:GS351)</f>
        <v>271482.43779624027</v>
      </c>
      <c r="GT347" s="397">
        <f t="shared" ref="GT347" ca="1" si="1371">SUM(GT348:GT351)</f>
        <v>271482.43779624027</v>
      </c>
      <c r="GU347" s="397">
        <f t="shared" ref="GU347" ca="1" si="1372">SUM(GU348:GU351)</f>
        <v>271482.43779624027</v>
      </c>
      <c r="GV347" s="397">
        <f t="shared" ref="GV347" ca="1" si="1373">SUM(GV348:GV351)</f>
        <v>271482.43779624027</v>
      </c>
      <c r="GW347" s="397">
        <f t="shared" ref="GW347" ca="1" si="1374">SUM(GW348:GW351)</f>
        <v>271482.43779624027</v>
      </c>
      <c r="GX347" s="397">
        <f t="shared" ref="GX347" ca="1" si="1375">SUM(GX348:GX351)</f>
        <v>271482.43779624027</v>
      </c>
      <c r="GY347" s="397">
        <f t="shared" ref="GY347" ca="1" si="1376">SUM(GY348:GY351)</f>
        <v>271482.43779624027</v>
      </c>
      <c r="GZ347" s="397">
        <f t="shared" ref="GZ347" ca="1" si="1377">SUM(GZ348:GZ351)</f>
        <v>271482.43779624027</v>
      </c>
      <c r="HA347" s="397">
        <f t="shared" ref="HA347" ca="1" si="1378">SUM(HA348:HA351)</f>
        <v>271482.43779624027</v>
      </c>
      <c r="HB347" s="397">
        <f t="shared" ref="HB347" ca="1" si="1379">SUM(HB348:HB351)</f>
        <v>271482.43779624027</v>
      </c>
      <c r="HC347" s="397">
        <f t="shared" ref="HC347" ca="1" si="1380">SUM(HC348:HC351)</f>
        <v>285056.55968605232</v>
      </c>
      <c r="HD347" s="397">
        <f t="shared" ref="HD347" ca="1" si="1381">SUM(HD348:HD351)</f>
        <v>285056.55968605232</v>
      </c>
      <c r="HE347" s="397">
        <f t="shared" ref="HE347" ca="1" si="1382">SUM(HE348:HE351)</f>
        <v>285056.55968605232</v>
      </c>
      <c r="HF347" s="397">
        <f t="shared" ref="HF347" ca="1" si="1383">SUM(HF348:HF351)</f>
        <v>285056.55968605232</v>
      </c>
      <c r="HG347" s="397">
        <f t="shared" ref="HG347" ca="1" si="1384">SUM(HG348:HG351)</f>
        <v>285056.55968605232</v>
      </c>
      <c r="HH347" s="397">
        <f t="shared" ref="HH347" ca="1" si="1385">SUM(HH348:HH351)</f>
        <v>285056.55968605232</v>
      </c>
      <c r="HI347" s="397">
        <f t="shared" ref="HI347" ca="1" si="1386">SUM(HI348:HI351)</f>
        <v>285056.55968605232</v>
      </c>
      <c r="HJ347" s="397">
        <f t="shared" ref="HJ347" ca="1" si="1387">SUM(HJ348:HJ351)</f>
        <v>285056.55968605232</v>
      </c>
      <c r="HK347" s="397">
        <f t="shared" ref="HK347" ca="1" si="1388">SUM(HK348:HK351)</f>
        <v>285056.55968605232</v>
      </c>
      <c r="HL347" s="397">
        <f t="shared" ref="HL347" ca="1" si="1389">SUM(HL348:HL351)</f>
        <v>285056.55968605232</v>
      </c>
      <c r="HM347" s="397">
        <f t="shared" ref="HM347" ca="1" si="1390">SUM(HM348:HM351)</f>
        <v>285056.55968605232</v>
      </c>
      <c r="HN347" s="397">
        <f t="shared" ref="HN347" ca="1" si="1391">SUM(HN348:HN351)</f>
        <v>285056.55968605232</v>
      </c>
      <c r="HO347" s="397">
        <f t="shared" ref="HO347" ca="1" si="1392">SUM(HO348:HO351)</f>
        <v>299309.38767035486</v>
      </c>
      <c r="HP347" s="397">
        <f t="shared" ref="HP347" ca="1" si="1393">SUM(HP348:HP351)</f>
        <v>299309.38767035486</v>
      </c>
      <c r="HQ347" s="397">
        <f t="shared" ref="HQ347" ca="1" si="1394">SUM(HQ348:HQ351)</f>
        <v>299309.38767035486</v>
      </c>
      <c r="HR347" s="397">
        <f t="shared" ref="HR347:HS347" ca="1" si="1395">SUM(HR348:HR351)</f>
        <v>299309.38767035486</v>
      </c>
      <c r="HS347" s="397">
        <f t="shared" ca="1" si="1395"/>
        <v>299309.38767035486</v>
      </c>
      <c r="HT347" s="397">
        <f t="shared" ref="HT347" ca="1" si="1396">SUM(HT348:HT351)</f>
        <v>299309.38767035486</v>
      </c>
      <c r="HU347" s="397">
        <f t="shared" ref="HU347" ca="1" si="1397">SUM(HU348:HU351)</f>
        <v>299309.38767035486</v>
      </c>
      <c r="HV347" s="397">
        <f t="shared" ref="HV347" ca="1" si="1398">SUM(HV348:HV351)</f>
        <v>299309.38767035486</v>
      </c>
      <c r="HW347" s="397">
        <f t="shared" ref="HW347" ca="1" si="1399">SUM(HW348:HW351)</f>
        <v>299309.38767035486</v>
      </c>
      <c r="HX347" s="397">
        <f t="shared" ref="HX347" ca="1" si="1400">SUM(HX348:HX351)</f>
        <v>299309.38767035486</v>
      </c>
      <c r="HY347" s="397">
        <f t="shared" ref="HY347" ca="1" si="1401">SUM(HY348:HY351)</f>
        <v>299309.38767035486</v>
      </c>
      <c r="HZ347" s="397">
        <f t="shared" ref="HZ347" ca="1" si="1402">SUM(HZ348:HZ351)</f>
        <v>299309.38767035486</v>
      </c>
      <c r="IA347" s="397">
        <f t="shared" ref="IA347" ca="1" si="1403">SUM(IA348:IA351)</f>
        <v>314274.85705387266</v>
      </c>
      <c r="IB347" s="397">
        <f t="shared" ref="IB347" ca="1" si="1404">SUM(IB348:IB351)</f>
        <v>314274.85705387266</v>
      </c>
      <c r="IC347" s="397">
        <f t="shared" ref="IC347" ca="1" si="1405">SUM(IC348:IC351)</f>
        <v>314274.85705387266</v>
      </c>
      <c r="ID347" s="397">
        <f t="shared" ref="ID347" ca="1" si="1406">SUM(ID348:ID351)</f>
        <v>314274.85705387266</v>
      </c>
      <c r="IE347" s="397">
        <f t="shared" ref="IE347" ca="1" si="1407">SUM(IE348:IE351)</f>
        <v>314274.85705387266</v>
      </c>
      <c r="IF347" s="397">
        <f t="shared" ref="IF347" ca="1" si="1408">SUM(IF348:IF351)</f>
        <v>314274.85705387266</v>
      </c>
      <c r="IG347" s="397">
        <f t="shared" ref="IG347" ca="1" si="1409">SUM(IG348:IG351)</f>
        <v>314274.85705387266</v>
      </c>
      <c r="IH347" s="397">
        <f t="shared" ref="IH347" ca="1" si="1410">SUM(IH348:IH351)</f>
        <v>314274.85705387266</v>
      </c>
      <c r="II347" s="397">
        <f t="shared" ref="II347" ca="1" si="1411">SUM(II348:II351)</f>
        <v>314274.85705387266</v>
      </c>
      <c r="IJ347" s="397">
        <f t="shared" ref="IJ347" ca="1" si="1412">SUM(IJ348:IJ351)</f>
        <v>314274.85705387266</v>
      </c>
      <c r="IK347" s="397">
        <f t="shared" ref="IK347" ca="1" si="1413">SUM(IK348:IK351)</f>
        <v>314274.85705387266</v>
      </c>
      <c r="IL347" s="397">
        <f t="shared" ref="IL347" ca="1" si="1414">SUM(IL348:IL351)</f>
        <v>314274.85705387266</v>
      </c>
      <c r="IM347" s="397">
        <f t="shared" ref="IM347" ca="1" si="1415">SUM(IM348:IM351)</f>
        <v>329988.59990656626</v>
      </c>
      <c r="IN347" s="397">
        <f t="shared" ref="IN347" ca="1" si="1416">SUM(IN348:IN351)</f>
        <v>329988.59990656626</v>
      </c>
      <c r="IO347" s="397">
        <f t="shared" ref="IO347" ca="1" si="1417">SUM(IO348:IO351)</f>
        <v>329988.59990656626</v>
      </c>
      <c r="IP347" s="397">
        <f t="shared" ref="IP347" ca="1" si="1418">SUM(IP348:IP351)</f>
        <v>329988.59990656626</v>
      </c>
      <c r="IQ347" s="397">
        <f t="shared" ref="IQ347" ca="1" si="1419">SUM(IQ348:IQ351)</f>
        <v>329988.59990656626</v>
      </c>
      <c r="IR347" s="397">
        <f t="shared" ref="IR347" ca="1" si="1420">SUM(IR348:IR351)</f>
        <v>329988.59990656626</v>
      </c>
      <c r="IS347" s="397">
        <f t="shared" ref="IS347" ca="1" si="1421">SUM(IS348:IS351)</f>
        <v>329988.59990656626</v>
      </c>
      <c r="IT347" s="397">
        <f t="shared" ref="IT347" ca="1" si="1422">SUM(IT348:IT351)</f>
        <v>329988.59990656626</v>
      </c>
      <c r="IU347" s="397">
        <f t="shared" ref="IU347" ca="1" si="1423">SUM(IU348:IU351)</f>
        <v>329988.59990656626</v>
      </c>
      <c r="IV347" s="397">
        <f t="shared" ref="IV347" ca="1" si="1424">SUM(IV348:IV351)</f>
        <v>329988.59990656626</v>
      </c>
      <c r="IW347" s="397">
        <f t="shared" ref="IW347" ca="1" si="1425">SUM(IW348:IW351)</f>
        <v>329988.59990656626</v>
      </c>
      <c r="IX347" s="397">
        <f t="shared" ref="IX347" ca="1" si="1426">SUM(IX348:IX351)</f>
        <v>329988.59990656626</v>
      </c>
      <c r="IY347" s="397">
        <f t="shared" ref="IY347" ca="1" si="1427">SUM(IY348:IY351)</f>
        <v>346488.02990189468</v>
      </c>
      <c r="IZ347" s="397">
        <f t="shared" ref="IZ347" ca="1" si="1428">SUM(IZ348:IZ351)</f>
        <v>346488.02990189468</v>
      </c>
      <c r="JA347" s="397">
        <f t="shared" ref="JA347" ca="1" si="1429">SUM(JA348:JA351)</f>
        <v>346488.02990189468</v>
      </c>
      <c r="JB347" s="397">
        <f t="shared" ref="JB347" ca="1" si="1430">SUM(JB348:JB351)</f>
        <v>346488.02990189468</v>
      </c>
      <c r="JC347" s="397">
        <f t="shared" ref="JC347" ca="1" si="1431">SUM(JC348:JC351)</f>
        <v>346488.02990189468</v>
      </c>
      <c r="JD347" s="397">
        <f t="shared" ref="JD347" ca="1" si="1432">SUM(JD348:JD351)</f>
        <v>346488.02990189468</v>
      </c>
      <c r="JE347" s="397">
        <f t="shared" ref="JE347" ca="1" si="1433">SUM(JE348:JE351)</f>
        <v>346488.02990189468</v>
      </c>
      <c r="JF347" s="397">
        <f t="shared" ref="JF347" ca="1" si="1434">SUM(JF348:JF351)</f>
        <v>346488.02990189468</v>
      </c>
      <c r="JG347" s="397">
        <f t="shared" ref="JG347" ca="1" si="1435">SUM(JG348:JG351)</f>
        <v>346488.02990189468</v>
      </c>
      <c r="JH347" s="397">
        <f t="shared" ref="JH347" ca="1" si="1436">SUM(JH348:JH351)</f>
        <v>346488.02990189468</v>
      </c>
      <c r="JI347" s="397">
        <f t="shared" ref="JI347" ca="1" si="1437">SUM(JI348:JI351)</f>
        <v>346488.02990189468</v>
      </c>
      <c r="JJ347" s="397">
        <f t="shared" ref="JJ347" ca="1" si="1438">SUM(JJ348:JJ351)</f>
        <v>346488.02990189468</v>
      </c>
      <c r="JK347" s="397">
        <f t="shared" ref="JK347" ca="1" si="1439">SUM(JK348:JK351)</f>
        <v>363812.43139698933</v>
      </c>
      <c r="JL347" s="397">
        <f t="shared" ref="JL347" ca="1" si="1440">SUM(JL348:JL351)</f>
        <v>363812.43139698933</v>
      </c>
      <c r="JM347" s="397">
        <f t="shared" ref="JM347" ca="1" si="1441">SUM(JM348:JM351)</f>
        <v>363812.43139698933</v>
      </c>
      <c r="JN347" s="397">
        <f t="shared" ref="JN347" ca="1" si="1442">SUM(JN348:JN351)</f>
        <v>363812.43139698933</v>
      </c>
      <c r="JO347" s="397">
        <f t="shared" ref="JO347" ca="1" si="1443">SUM(JO348:JO351)</f>
        <v>363812.43139698933</v>
      </c>
      <c r="JP347" s="397">
        <f t="shared" ref="JP347" ca="1" si="1444">SUM(JP348:JP351)</f>
        <v>363812.43139698933</v>
      </c>
      <c r="JQ347" s="397">
        <f t="shared" ref="JQ347" ca="1" si="1445">SUM(JQ348:JQ351)</f>
        <v>363812.43139698933</v>
      </c>
      <c r="JR347" s="397">
        <f t="shared" ref="JR347" ca="1" si="1446">SUM(JR348:JR351)</f>
        <v>363812.43139698933</v>
      </c>
      <c r="JS347" s="397">
        <f t="shared" ref="JS347" ca="1" si="1447">SUM(JS348:JS351)</f>
        <v>363812.43139698933</v>
      </c>
      <c r="JT347" s="397">
        <f t="shared" ref="JT347" ca="1" si="1448">SUM(JT348:JT351)</f>
        <v>363812.43139698933</v>
      </c>
      <c r="JU347" s="397">
        <f t="shared" ref="JU347" ca="1" si="1449">SUM(JU348:JU351)</f>
        <v>363812.43139698933</v>
      </c>
      <c r="JV347" s="397">
        <f t="shared" ref="JV347" ca="1" si="1450">SUM(JV348:JV351)</f>
        <v>363812.43139698933</v>
      </c>
      <c r="JW347" s="397">
        <f t="shared" ref="JW347" ca="1" si="1451">SUM(JW348:JW351)</f>
        <v>382003.05296683888</v>
      </c>
      <c r="JX347" s="397">
        <f t="shared" ref="JX347" ca="1" si="1452">SUM(JX348:JX351)</f>
        <v>382003.05296683888</v>
      </c>
      <c r="JY347" s="397">
        <f t="shared" ref="JY347" ca="1" si="1453">SUM(JY348:JY351)</f>
        <v>382003.05296683888</v>
      </c>
      <c r="JZ347" s="397">
        <f t="shared" ref="JZ347" ca="1" si="1454">SUM(JZ348:JZ351)</f>
        <v>382003.05296683888</v>
      </c>
      <c r="KA347" s="397">
        <f t="shared" ref="KA347" ca="1" si="1455">SUM(KA348:KA351)</f>
        <v>382003.05296683888</v>
      </c>
      <c r="KB347" s="397">
        <f t="shared" ref="KB347" ca="1" si="1456">SUM(KB348:KB351)</f>
        <v>382003.05296683888</v>
      </c>
      <c r="KC347" s="397">
        <f t="shared" ref="KC347" ca="1" si="1457">SUM(KC348:KC351)</f>
        <v>382003.05296683888</v>
      </c>
      <c r="KD347" s="397">
        <f t="shared" ref="KD347" ca="1" si="1458">SUM(KD348:KD351)</f>
        <v>382003.05296683888</v>
      </c>
      <c r="KE347" s="397">
        <f t="shared" ref="KE347" ca="1" si="1459">SUM(KE348:KE351)</f>
        <v>382003.05296683888</v>
      </c>
      <c r="KF347" s="397">
        <f t="shared" ref="KF347" ca="1" si="1460">SUM(KF348:KF351)</f>
        <v>382003.05296683888</v>
      </c>
      <c r="KG347" s="397">
        <f t="shared" ref="KG347" ca="1" si="1461">SUM(KG348:KG351)</f>
        <v>382003.05296683888</v>
      </c>
      <c r="KH347" s="397">
        <f t="shared" ref="KH347" ca="1" si="1462">SUM(KH348:KH351)</f>
        <v>382003.05296683888</v>
      </c>
      <c r="KI347" s="397">
        <f t="shared" ref="KI347" ca="1" si="1463">SUM(KI348:KI351)</f>
        <v>401103.20561518078</v>
      </c>
      <c r="KJ347" s="397">
        <f t="shared" ref="KJ347" ca="1" si="1464">SUM(KJ348:KJ351)</f>
        <v>401103.20561518078</v>
      </c>
      <c r="KK347" s="397">
        <f t="shared" ref="KK347" ca="1" si="1465">SUM(KK348:KK351)</f>
        <v>401103.20561518078</v>
      </c>
      <c r="KL347" s="397">
        <f t="shared" ref="KL347" ca="1" si="1466">SUM(KL348:KL351)</f>
        <v>401103.20561518078</v>
      </c>
      <c r="KM347" s="397">
        <f t="shared" ref="KM347" ca="1" si="1467">SUM(KM348:KM351)</f>
        <v>401103.20561518078</v>
      </c>
      <c r="KN347" s="397">
        <f t="shared" ref="KN347" ca="1" si="1468">SUM(KN348:KN351)</f>
        <v>401103.20561518078</v>
      </c>
      <c r="KO347" s="397">
        <f t="shared" ref="KO347" ca="1" si="1469">SUM(KO348:KO351)</f>
        <v>401103.20561518078</v>
      </c>
      <c r="KP347" s="397">
        <f t="shared" ref="KP347" ca="1" si="1470">SUM(KP348:KP351)</f>
        <v>401103.20561518078</v>
      </c>
      <c r="KQ347" s="397">
        <f t="shared" ref="KQ347" ca="1" si="1471">SUM(KQ348:KQ351)</f>
        <v>401103.20561518078</v>
      </c>
      <c r="KR347" s="397">
        <f t="shared" ref="KR347" ca="1" si="1472">SUM(KR348:KR351)</f>
        <v>401103.20561518078</v>
      </c>
      <c r="KS347" s="397">
        <f t="shared" ref="KS347" ca="1" si="1473">SUM(KS348:KS351)</f>
        <v>401103.20561518078</v>
      </c>
      <c r="KT347" s="397">
        <f t="shared" ref="KT347" ca="1" si="1474">SUM(KT348:KT351)</f>
        <v>401103.20561518078</v>
      </c>
      <c r="KU347" s="397">
        <f t="shared" ref="KU347" ca="1" si="1475">SUM(KU348:KU351)</f>
        <v>421158.36589593982</v>
      </c>
      <c r="KV347" s="397">
        <f t="shared" ref="KV347" ca="1" si="1476">SUM(KV348:KV351)</f>
        <v>421158.36589593982</v>
      </c>
      <c r="KW347" s="397">
        <f t="shared" ref="KW347" ca="1" si="1477">SUM(KW348:KW351)</f>
        <v>421158.36589593982</v>
      </c>
      <c r="KX347" s="397">
        <f t="shared" ref="KX347" ca="1" si="1478">SUM(KX348:KX351)</f>
        <v>421158.36589593982</v>
      </c>
      <c r="KY347" s="397">
        <f t="shared" ref="KY347" ca="1" si="1479">SUM(KY348:KY351)</f>
        <v>421158.36589593982</v>
      </c>
      <c r="KZ347" s="397">
        <f t="shared" ref="KZ347" ca="1" si="1480">SUM(KZ348:KZ351)</f>
        <v>421158.36589593982</v>
      </c>
      <c r="LA347" s="397">
        <f t="shared" ref="LA347" ca="1" si="1481">SUM(LA348:LA351)</f>
        <v>421158.36589593982</v>
      </c>
      <c r="LB347" s="397">
        <f t="shared" ref="LB347" ca="1" si="1482">SUM(LB348:LB351)</f>
        <v>421158.36589593982</v>
      </c>
      <c r="LC347" s="397">
        <f t="shared" ref="LC347" ca="1" si="1483">SUM(LC348:LC351)</f>
        <v>421158.36589593982</v>
      </c>
      <c r="LD347" s="397">
        <f t="shared" ref="LD347" ca="1" si="1484">SUM(LD348:LD351)</f>
        <v>421158.36589593982</v>
      </c>
      <c r="LE347" s="397">
        <f t="shared" ref="LE347" ca="1" si="1485">SUM(LE348:LE351)</f>
        <v>421158.36589593982</v>
      </c>
    </row>
    <row r="348" spans="2:317">
      <c r="B348" s="377" t="s">
        <v>391</v>
      </c>
      <c r="C348" s="377" t="s">
        <v>391</v>
      </c>
      <c r="E348" s="310">
        <f t="shared" ref="E348:BP348" ca="1" si="1486">IF($Q$48=$R$49,OFFSET($O77,0,E$335)/OFFSET($O$69,0,E$335),IF(E$338&lt;Opening,0,$P62*(1+$Q62)^(E$336-1)/12))</f>
        <v>0</v>
      </c>
      <c r="F348" s="310">
        <f t="shared" ca="1" si="1486"/>
        <v>0</v>
      </c>
      <c r="G348" s="310">
        <f t="shared" ca="1" si="1486"/>
        <v>0</v>
      </c>
      <c r="H348" s="310">
        <f t="shared" ca="1" si="1486"/>
        <v>0</v>
      </c>
      <c r="I348" s="310">
        <f t="shared" ca="1" si="1486"/>
        <v>0</v>
      </c>
      <c r="J348" s="310">
        <f t="shared" ca="1" si="1486"/>
        <v>0</v>
      </c>
      <c r="K348" s="310">
        <f t="shared" ca="1" si="1486"/>
        <v>0</v>
      </c>
      <c r="L348" s="310">
        <f t="shared" ca="1" si="1486"/>
        <v>0</v>
      </c>
      <c r="M348" s="310">
        <f t="shared" ca="1" si="1486"/>
        <v>0</v>
      </c>
      <c r="N348" s="310">
        <f t="shared" ca="1" si="1486"/>
        <v>0</v>
      </c>
      <c r="O348" s="310">
        <f t="shared" ca="1" si="1486"/>
        <v>0</v>
      </c>
      <c r="P348" s="310">
        <f t="shared" ca="1" si="1486"/>
        <v>0</v>
      </c>
      <c r="Q348" s="310">
        <f t="shared" ca="1" si="1486"/>
        <v>0</v>
      </c>
      <c r="R348" s="310">
        <f t="shared" ca="1" si="1486"/>
        <v>0</v>
      </c>
      <c r="S348" s="310">
        <f t="shared" ca="1" si="1486"/>
        <v>0</v>
      </c>
      <c r="T348" s="310">
        <f t="shared" ca="1" si="1486"/>
        <v>0</v>
      </c>
      <c r="U348" s="310">
        <f t="shared" ca="1" si="1486"/>
        <v>0</v>
      </c>
      <c r="V348" s="310">
        <f t="shared" ca="1" si="1486"/>
        <v>0</v>
      </c>
      <c r="W348" s="310">
        <f t="shared" ca="1" si="1486"/>
        <v>0</v>
      </c>
      <c r="X348" s="310">
        <f t="shared" ca="1" si="1486"/>
        <v>0</v>
      </c>
      <c r="Y348" s="310">
        <f t="shared" ca="1" si="1486"/>
        <v>0</v>
      </c>
      <c r="Z348" s="310">
        <f t="shared" ca="1" si="1486"/>
        <v>0</v>
      </c>
      <c r="AA348" s="310">
        <f t="shared" ca="1" si="1486"/>
        <v>0</v>
      </c>
      <c r="AB348" s="310">
        <f t="shared" ca="1" si="1486"/>
        <v>0</v>
      </c>
      <c r="AC348" s="310">
        <f t="shared" ca="1" si="1486"/>
        <v>0</v>
      </c>
      <c r="AD348" s="310">
        <f t="shared" ca="1" si="1486"/>
        <v>0</v>
      </c>
      <c r="AE348" s="310">
        <f t="shared" ca="1" si="1486"/>
        <v>0</v>
      </c>
      <c r="AF348" s="310">
        <f t="shared" ca="1" si="1486"/>
        <v>0</v>
      </c>
      <c r="AG348" s="310">
        <f t="shared" ca="1" si="1486"/>
        <v>0</v>
      </c>
      <c r="AH348" s="310">
        <f t="shared" ca="1" si="1486"/>
        <v>0</v>
      </c>
      <c r="AI348" s="310">
        <f t="shared" ca="1" si="1486"/>
        <v>0</v>
      </c>
      <c r="AJ348" s="310">
        <f t="shared" ca="1" si="1486"/>
        <v>0</v>
      </c>
      <c r="AK348" s="310">
        <f t="shared" ca="1" si="1486"/>
        <v>0</v>
      </c>
      <c r="AL348" s="310">
        <f t="shared" ca="1" si="1486"/>
        <v>0</v>
      </c>
      <c r="AM348" s="310">
        <f t="shared" ca="1" si="1486"/>
        <v>0</v>
      </c>
      <c r="AN348" s="310">
        <f t="shared" ca="1" si="1486"/>
        <v>0</v>
      </c>
      <c r="AO348" s="310">
        <f t="shared" ca="1" si="1486"/>
        <v>0</v>
      </c>
      <c r="AP348" s="310">
        <f t="shared" ca="1" si="1486"/>
        <v>0</v>
      </c>
      <c r="AQ348" s="310">
        <f t="shared" ca="1" si="1486"/>
        <v>0</v>
      </c>
      <c r="AR348" s="310">
        <f t="shared" ca="1" si="1486"/>
        <v>0</v>
      </c>
      <c r="AS348" s="310">
        <f t="shared" ca="1" si="1486"/>
        <v>0</v>
      </c>
      <c r="AT348" s="310">
        <f t="shared" ca="1" si="1486"/>
        <v>0</v>
      </c>
      <c r="AU348" s="310">
        <f t="shared" ca="1" si="1486"/>
        <v>0</v>
      </c>
      <c r="AV348" s="310">
        <f t="shared" ca="1" si="1486"/>
        <v>0</v>
      </c>
      <c r="AW348" s="310">
        <f t="shared" ca="1" si="1486"/>
        <v>0</v>
      </c>
      <c r="AX348" s="310">
        <f t="shared" ca="1" si="1486"/>
        <v>0</v>
      </c>
      <c r="AY348" s="310">
        <f t="shared" ca="1" si="1486"/>
        <v>0</v>
      </c>
      <c r="AZ348" s="310">
        <f t="shared" ca="1" si="1486"/>
        <v>0</v>
      </c>
      <c r="BA348" s="310">
        <f t="shared" ca="1" si="1486"/>
        <v>0</v>
      </c>
      <c r="BB348" s="310">
        <f t="shared" ca="1" si="1486"/>
        <v>0</v>
      </c>
      <c r="BC348" s="310">
        <f t="shared" ca="1" si="1486"/>
        <v>0</v>
      </c>
      <c r="BD348" s="310">
        <f t="shared" ca="1" si="1486"/>
        <v>0</v>
      </c>
      <c r="BE348" s="310">
        <f t="shared" ca="1" si="1486"/>
        <v>0</v>
      </c>
      <c r="BF348" s="310">
        <f t="shared" ca="1" si="1486"/>
        <v>0</v>
      </c>
      <c r="BG348" s="310">
        <f t="shared" ca="1" si="1486"/>
        <v>0</v>
      </c>
      <c r="BH348" s="310">
        <f t="shared" ca="1" si="1486"/>
        <v>0</v>
      </c>
      <c r="BI348" s="310">
        <f t="shared" ca="1" si="1486"/>
        <v>0</v>
      </c>
      <c r="BJ348" s="310">
        <f t="shared" ca="1" si="1486"/>
        <v>0</v>
      </c>
      <c r="BK348" s="310">
        <f t="shared" ca="1" si="1486"/>
        <v>0</v>
      </c>
      <c r="BL348" s="310">
        <f t="shared" ca="1" si="1486"/>
        <v>0</v>
      </c>
      <c r="BM348" s="310">
        <f t="shared" ca="1" si="1486"/>
        <v>0</v>
      </c>
      <c r="BN348" s="310">
        <f t="shared" ca="1" si="1486"/>
        <v>0</v>
      </c>
      <c r="BO348" s="310">
        <f t="shared" ca="1" si="1486"/>
        <v>0</v>
      </c>
      <c r="BP348" s="310">
        <f t="shared" ca="1" si="1486"/>
        <v>0</v>
      </c>
      <c r="BQ348" s="310">
        <f t="shared" ref="BQ348:EB348" ca="1" si="1487">IF($Q$48=$R$49,OFFSET($O77,0,BQ$335)/OFFSET($O$69,0,BQ$335),IF(BQ$338&lt;Opening,0,$P62*(1+$Q62)^(BQ$336-1)/12))</f>
        <v>0</v>
      </c>
      <c r="BR348" s="310">
        <f t="shared" ca="1" si="1487"/>
        <v>0</v>
      </c>
      <c r="BS348" s="310">
        <f t="shared" ca="1" si="1487"/>
        <v>0</v>
      </c>
      <c r="BT348" s="310">
        <f t="shared" ca="1" si="1487"/>
        <v>0</v>
      </c>
      <c r="BU348" s="310">
        <f t="shared" ca="1" si="1487"/>
        <v>0</v>
      </c>
      <c r="BV348" s="310">
        <f t="shared" ca="1" si="1487"/>
        <v>0</v>
      </c>
      <c r="BW348" s="310">
        <f t="shared" ca="1" si="1487"/>
        <v>0</v>
      </c>
      <c r="BX348" s="310">
        <f t="shared" ca="1" si="1487"/>
        <v>0</v>
      </c>
      <c r="BY348" s="310">
        <f t="shared" ca="1" si="1487"/>
        <v>0</v>
      </c>
      <c r="BZ348" s="310">
        <f t="shared" ca="1" si="1487"/>
        <v>0</v>
      </c>
      <c r="CA348" s="310">
        <f t="shared" ca="1" si="1487"/>
        <v>41666.666666666664</v>
      </c>
      <c r="CB348" s="310">
        <f t="shared" ca="1" si="1487"/>
        <v>41666.666666666664</v>
      </c>
      <c r="CC348" s="310">
        <f t="shared" ca="1" si="1487"/>
        <v>41666.666666666664</v>
      </c>
      <c r="CD348" s="310">
        <f t="shared" ca="1" si="1487"/>
        <v>41666.666666666664</v>
      </c>
      <c r="CE348" s="310">
        <f t="shared" ca="1" si="1487"/>
        <v>41666.666666666664</v>
      </c>
      <c r="CF348" s="310">
        <f t="shared" ca="1" si="1487"/>
        <v>41666.666666666664</v>
      </c>
      <c r="CG348" s="310">
        <f t="shared" ca="1" si="1487"/>
        <v>41666.666666666664</v>
      </c>
      <c r="CH348" s="310">
        <f t="shared" ca="1" si="1487"/>
        <v>41666.666666666664</v>
      </c>
      <c r="CI348" s="310">
        <f t="shared" ca="1" si="1487"/>
        <v>41666.666666666664</v>
      </c>
      <c r="CJ348" s="310">
        <f t="shared" ca="1" si="1487"/>
        <v>41666.666666666664</v>
      </c>
      <c r="CK348" s="310">
        <f t="shared" ca="1" si="1487"/>
        <v>41666.666666666664</v>
      </c>
      <c r="CL348" s="310">
        <f t="shared" ca="1" si="1487"/>
        <v>41666.666666666664</v>
      </c>
      <c r="CM348" s="310">
        <f t="shared" ca="1" si="1487"/>
        <v>43750</v>
      </c>
      <c r="CN348" s="310">
        <f t="shared" ca="1" si="1487"/>
        <v>43750</v>
      </c>
      <c r="CO348" s="310">
        <f t="shared" ca="1" si="1487"/>
        <v>43750</v>
      </c>
      <c r="CP348" s="310">
        <f t="shared" ca="1" si="1487"/>
        <v>43750</v>
      </c>
      <c r="CQ348" s="310">
        <f t="shared" ca="1" si="1487"/>
        <v>43750</v>
      </c>
      <c r="CR348" s="310">
        <f t="shared" ca="1" si="1487"/>
        <v>43750</v>
      </c>
      <c r="CS348" s="310">
        <f t="shared" ca="1" si="1487"/>
        <v>43750</v>
      </c>
      <c r="CT348" s="310">
        <f t="shared" ca="1" si="1487"/>
        <v>43750</v>
      </c>
      <c r="CU348" s="310">
        <f t="shared" ca="1" si="1487"/>
        <v>43750</v>
      </c>
      <c r="CV348" s="310">
        <f t="shared" ca="1" si="1487"/>
        <v>43750</v>
      </c>
      <c r="CW348" s="310">
        <f t="shared" ca="1" si="1487"/>
        <v>43750</v>
      </c>
      <c r="CX348" s="310">
        <f t="shared" ca="1" si="1487"/>
        <v>43750</v>
      </c>
      <c r="CY348" s="310">
        <f t="shared" ca="1" si="1487"/>
        <v>45937.5</v>
      </c>
      <c r="CZ348" s="310">
        <f t="shared" ca="1" si="1487"/>
        <v>45937.5</v>
      </c>
      <c r="DA348" s="310">
        <f t="shared" ca="1" si="1487"/>
        <v>45937.5</v>
      </c>
      <c r="DB348" s="310">
        <f t="shared" ca="1" si="1487"/>
        <v>45937.5</v>
      </c>
      <c r="DC348" s="310">
        <f t="shared" ca="1" si="1487"/>
        <v>45937.5</v>
      </c>
      <c r="DD348" s="310">
        <f t="shared" ca="1" si="1487"/>
        <v>45937.5</v>
      </c>
      <c r="DE348" s="310">
        <f t="shared" ca="1" si="1487"/>
        <v>45937.5</v>
      </c>
      <c r="DF348" s="310">
        <f t="shared" ca="1" si="1487"/>
        <v>45937.5</v>
      </c>
      <c r="DG348" s="310">
        <f t="shared" ca="1" si="1487"/>
        <v>45937.5</v>
      </c>
      <c r="DH348" s="310">
        <f t="shared" ca="1" si="1487"/>
        <v>45937.5</v>
      </c>
      <c r="DI348" s="310">
        <f t="shared" ca="1" si="1487"/>
        <v>45937.5</v>
      </c>
      <c r="DJ348" s="310">
        <f t="shared" ca="1" si="1487"/>
        <v>45937.5</v>
      </c>
      <c r="DK348" s="310">
        <f t="shared" ca="1" si="1487"/>
        <v>48234.375000000007</v>
      </c>
      <c r="DL348" s="310">
        <f t="shared" ca="1" si="1487"/>
        <v>48234.375000000007</v>
      </c>
      <c r="DM348" s="310">
        <f t="shared" ca="1" si="1487"/>
        <v>48234.375000000007</v>
      </c>
      <c r="DN348" s="310">
        <f t="shared" ca="1" si="1487"/>
        <v>48234.375000000007</v>
      </c>
      <c r="DO348" s="310">
        <f t="shared" ca="1" si="1487"/>
        <v>48234.375000000007</v>
      </c>
      <c r="DP348" s="310">
        <f t="shared" ca="1" si="1487"/>
        <v>48234.375000000007</v>
      </c>
      <c r="DQ348" s="310">
        <f t="shared" ca="1" si="1487"/>
        <v>48234.375000000007</v>
      </c>
      <c r="DR348" s="310">
        <f t="shared" ca="1" si="1487"/>
        <v>48234.375000000007</v>
      </c>
      <c r="DS348" s="310">
        <f t="shared" ca="1" si="1487"/>
        <v>48234.375000000007</v>
      </c>
      <c r="DT348" s="310">
        <f t="shared" ca="1" si="1487"/>
        <v>48234.375000000007</v>
      </c>
      <c r="DU348" s="310">
        <f t="shared" ca="1" si="1487"/>
        <v>48234.375000000007</v>
      </c>
      <c r="DV348" s="310">
        <f t="shared" ca="1" si="1487"/>
        <v>48234.375000000007</v>
      </c>
      <c r="DW348" s="310">
        <f t="shared" ca="1" si="1487"/>
        <v>50646.09375</v>
      </c>
      <c r="DX348" s="310">
        <f t="shared" ca="1" si="1487"/>
        <v>50646.09375</v>
      </c>
      <c r="DY348" s="310">
        <f t="shared" ca="1" si="1487"/>
        <v>50646.09375</v>
      </c>
      <c r="DZ348" s="310">
        <f t="shared" ca="1" si="1487"/>
        <v>50646.09375</v>
      </c>
      <c r="EA348" s="310">
        <f t="shared" ca="1" si="1487"/>
        <v>50646.09375</v>
      </c>
      <c r="EB348" s="310">
        <f t="shared" ca="1" si="1487"/>
        <v>50646.09375</v>
      </c>
      <c r="EC348" s="310">
        <f t="shared" ref="EC348:GN348" ca="1" si="1488">IF($Q$48=$R$49,OFFSET($O77,0,EC$335)/OFFSET($O$69,0,EC$335),IF(EC$338&lt;Opening,0,$P62*(1+$Q62)^(EC$336-1)/12))</f>
        <v>50646.09375</v>
      </c>
      <c r="ED348" s="310">
        <f t="shared" ca="1" si="1488"/>
        <v>50646.09375</v>
      </c>
      <c r="EE348" s="310">
        <f t="shared" ca="1" si="1488"/>
        <v>50646.09375</v>
      </c>
      <c r="EF348" s="310">
        <f t="shared" ca="1" si="1488"/>
        <v>50646.09375</v>
      </c>
      <c r="EG348" s="310">
        <f t="shared" ca="1" si="1488"/>
        <v>50646.09375</v>
      </c>
      <c r="EH348" s="310">
        <f t="shared" ca="1" si="1488"/>
        <v>50646.09375</v>
      </c>
      <c r="EI348" s="310">
        <f t="shared" ca="1" si="1488"/>
        <v>53178.398437500007</v>
      </c>
      <c r="EJ348" s="310">
        <f t="shared" ca="1" si="1488"/>
        <v>53178.398437500007</v>
      </c>
      <c r="EK348" s="310">
        <f t="shared" ca="1" si="1488"/>
        <v>53178.398437500007</v>
      </c>
      <c r="EL348" s="310">
        <f t="shared" ca="1" si="1488"/>
        <v>53178.398437500007</v>
      </c>
      <c r="EM348" s="310">
        <f t="shared" ca="1" si="1488"/>
        <v>53178.398437500007</v>
      </c>
      <c r="EN348" s="310">
        <f t="shared" ca="1" si="1488"/>
        <v>53178.398437500007</v>
      </c>
      <c r="EO348" s="310">
        <f t="shared" ca="1" si="1488"/>
        <v>53178.398437500007</v>
      </c>
      <c r="EP348" s="310">
        <f t="shared" ca="1" si="1488"/>
        <v>53178.398437500007</v>
      </c>
      <c r="EQ348" s="310">
        <f t="shared" ca="1" si="1488"/>
        <v>53178.398437500007</v>
      </c>
      <c r="ER348" s="310">
        <f t="shared" ca="1" si="1488"/>
        <v>53178.398437500007</v>
      </c>
      <c r="ES348" s="310">
        <f t="shared" ca="1" si="1488"/>
        <v>53178.398437500007</v>
      </c>
      <c r="ET348" s="310">
        <f t="shared" ca="1" si="1488"/>
        <v>53178.398437500007</v>
      </c>
      <c r="EU348" s="310">
        <f t="shared" ca="1" si="1488"/>
        <v>55837.318359375</v>
      </c>
      <c r="EV348" s="310">
        <f t="shared" ca="1" si="1488"/>
        <v>55837.318359375</v>
      </c>
      <c r="EW348" s="310">
        <f t="shared" ca="1" si="1488"/>
        <v>55837.318359375</v>
      </c>
      <c r="EX348" s="310">
        <f t="shared" ca="1" si="1488"/>
        <v>55837.318359375</v>
      </c>
      <c r="EY348" s="310">
        <f t="shared" ca="1" si="1488"/>
        <v>55837.318359375</v>
      </c>
      <c r="EZ348" s="310">
        <f t="shared" ca="1" si="1488"/>
        <v>55837.318359375</v>
      </c>
      <c r="FA348" s="310">
        <f t="shared" ca="1" si="1488"/>
        <v>55837.318359375</v>
      </c>
      <c r="FB348" s="310">
        <f t="shared" ca="1" si="1488"/>
        <v>55837.318359375</v>
      </c>
      <c r="FC348" s="310">
        <f t="shared" ca="1" si="1488"/>
        <v>55837.318359375</v>
      </c>
      <c r="FD348" s="310">
        <f t="shared" ca="1" si="1488"/>
        <v>55837.318359375</v>
      </c>
      <c r="FE348" s="310">
        <f t="shared" ca="1" si="1488"/>
        <v>55837.318359375</v>
      </c>
      <c r="FF348" s="310">
        <f t="shared" ca="1" si="1488"/>
        <v>55837.318359375</v>
      </c>
      <c r="FG348" s="310">
        <f t="shared" ca="1" si="1488"/>
        <v>58629.18427734376</v>
      </c>
      <c r="FH348" s="310">
        <f t="shared" ca="1" si="1488"/>
        <v>58629.18427734376</v>
      </c>
      <c r="FI348" s="310">
        <f t="shared" ca="1" si="1488"/>
        <v>58629.18427734376</v>
      </c>
      <c r="FJ348" s="310">
        <f t="shared" ca="1" si="1488"/>
        <v>58629.18427734376</v>
      </c>
      <c r="FK348" s="310">
        <f t="shared" ca="1" si="1488"/>
        <v>58629.18427734376</v>
      </c>
      <c r="FL348" s="310">
        <f t="shared" ca="1" si="1488"/>
        <v>58629.18427734376</v>
      </c>
      <c r="FM348" s="310">
        <f t="shared" ca="1" si="1488"/>
        <v>58629.18427734376</v>
      </c>
      <c r="FN348" s="310">
        <f t="shared" ca="1" si="1488"/>
        <v>58629.18427734376</v>
      </c>
      <c r="FO348" s="310">
        <f t="shared" ca="1" si="1488"/>
        <v>58629.18427734376</v>
      </c>
      <c r="FP348" s="310">
        <f t="shared" ca="1" si="1488"/>
        <v>58629.18427734376</v>
      </c>
      <c r="FQ348" s="310">
        <f t="shared" ca="1" si="1488"/>
        <v>58629.18427734376</v>
      </c>
      <c r="FR348" s="310">
        <f t="shared" ca="1" si="1488"/>
        <v>58629.18427734376</v>
      </c>
      <c r="FS348" s="310">
        <f t="shared" ca="1" si="1488"/>
        <v>61560.64349121094</v>
      </c>
      <c r="FT348" s="310">
        <f t="shared" ca="1" si="1488"/>
        <v>61560.64349121094</v>
      </c>
      <c r="FU348" s="310">
        <f t="shared" ca="1" si="1488"/>
        <v>61560.64349121094</v>
      </c>
      <c r="FV348" s="310">
        <f t="shared" ca="1" si="1488"/>
        <v>61560.64349121094</v>
      </c>
      <c r="FW348" s="310">
        <f t="shared" ca="1" si="1488"/>
        <v>61560.64349121094</v>
      </c>
      <c r="FX348" s="310">
        <f t="shared" ca="1" si="1488"/>
        <v>61560.64349121094</v>
      </c>
      <c r="FY348" s="310">
        <f t="shared" ca="1" si="1488"/>
        <v>61560.64349121094</v>
      </c>
      <c r="FZ348" s="310">
        <f t="shared" ca="1" si="1488"/>
        <v>61560.64349121094</v>
      </c>
      <c r="GA348" s="310">
        <f t="shared" ca="1" si="1488"/>
        <v>61560.64349121094</v>
      </c>
      <c r="GB348" s="310">
        <f t="shared" ca="1" si="1488"/>
        <v>61560.64349121094</v>
      </c>
      <c r="GC348" s="310">
        <f t="shared" ca="1" si="1488"/>
        <v>61560.64349121094</v>
      </c>
      <c r="GD348" s="310">
        <f t="shared" ca="1" si="1488"/>
        <v>61560.64349121094</v>
      </c>
      <c r="GE348" s="310">
        <f t="shared" ca="1" si="1488"/>
        <v>64638.675665771494</v>
      </c>
      <c r="GF348" s="310">
        <f t="shared" ca="1" si="1488"/>
        <v>64638.675665771494</v>
      </c>
      <c r="GG348" s="310">
        <f t="shared" ca="1" si="1488"/>
        <v>64638.675665771494</v>
      </c>
      <c r="GH348" s="310">
        <f t="shared" ca="1" si="1488"/>
        <v>64638.675665771494</v>
      </c>
      <c r="GI348" s="310">
        <f t="shared" ca="1" si="1488"/>
        <v>64638.675665771494</v>
      </c>
      <c r="GJ348" s="310">
        <f t="shared" ca="1" si="1488"/>
        <v>64638.675665771494</v>
      </c>
      <c r="GK348" s="310">
        <f t="shared" ca="1" si="1488"/>
        <v>64638.675665771494</v>
      </c>
      <c r="GL348" s="310">
        <f t="shared" ca="1" si="1488"/>
        <v>64638.675665771494</v>
      </c>
      <c r="GM348" s="310">
        <f t="shared" ca="1" si="1488"/>
        <v>64638.675665771494</v>
      </c>
      <c r="GN348" s="310">
        <f t="shared" ca="1" si="1488"/>
        <v>64638.675665771494</v>
      </c>
      <c r="GO348" s="310">
        <f t="shared" ref="GO348:IZ348" ca="1" si="1489">IF($Q$48=$R$49,OFFSET($O77,0,GO$335)/OFFSET($O$69,0,GO$335),IF(GO$338&lt;Opening,0,$P62*(1+$Q62)^(GO$336-1)/12))</f>
        <v>64638.675665771494</v>
      </c>
      <c r="GP348" s="310">
        <f t="shared" ca="1" si="1489"/>
        <v>64638.675665771494</v>
      </c>
      <c r="GQ348" s="310">
        <f t="shared" ca="1" si="1489"/>
        <v>67870.609449060066</v>
      </c>
      <c r="GR348" s="310">
        <f t="shared" ca="1" si="1489"/>
        <v>67870.609449060066</v>
      </c>
      <c r="GS348" s="310">
        <f t="shared" ca="1" si="1489"/>
        <v>67870.609449060066</v>
      </c>
      <c r="GT348" s="310">
        <f t="shared" ca="1" si="1489"/>
        <v>67870.609449060066</v>
      </c>
      <c r="GU348" s="310">
        <f t="shared" ca="1" si="1489"/>
        <v>67870.609449060066</v>
      </c>
      <c r="GV348" s="310">
        <f t="shared" ca="1" si="1489"/>
        <v>67870.609449060066</v>
      </c>
      <c r="GW348" s="310">
        <f t="shared" ca="1" si="1489"/>
        <v>67870.609449060066</v>
      </c>
      <c r="GX348" s="310">
        <f t="shared" ca="1" si="1489"/>
        <v>67870.609449060066</v>
      </c>
      <c r="GY348" s="310">
        <f t="shared" ca="1" si="1489"/>
        <v>67870.609449060066</v>
      </c>
      <c r="GZ348" s="310">
        <f t="shared" ca="1" si="1489"/>
        <v>67870.609449060066</v>
      </c>
      <c r="HA348" s="310">
        <f t="shared" ca="1" si="1489"/>
        <v>67870.609449060066</v>
      </c>
      <c r="HB348" s="310">
        <f t="shared" ca="1" si="1489"/>
        <v>67870.609449060066</v>
      </c>
      <c r="HC348" s="310">
        <f t="shared" ca="1" si="1489"/>
        <v>71264.13992151308</v>
      </c>
      <c r="HD348" s="310">
        <f t="shared" ca="1" si="1489"/>
        <v>71264.13992151308</v>
      </c>
      <c r="HE348" s="310">
        <f t="shared" ca="1" si="1489"/>
        <v>71264.13992151308</v>
      </c>
      <c r="HF348" s="310">
        <f t="shared" ca="1" si="1489"/>
        <v>71264.13992151308</v>
      </c>
      <c r="HG348" s="310">
        <f t="shared" ca="1" si="1489"/>
        <v>71264.13992151308</v>
      </c>
      <c r="HH348" s="310">
        <f t="shared" ca="1" si="1489"/>
        <v>71264.13992151308</v>
      </c>
      <c r="HI348" s="310">
        <f t="shared" ca="1" si="1489"/>
        <v>71264.13992151308</v>
      </c>
      <c r="HJ348" s="310">
        <f t="shared" ca="1" si="1489"/>
        <v>71264.13992151308</v>
      </c>
      <c r="HK348" s="310">
        <f t="shared" ca="1" si="1489"/>
        <v>71264.13992151308</v>
      </c>
      <c r="HL348" s="310">
        <f t="shared" ca="1" si="1489"/>
        <v>71264.13992151308</v>
      </c>
      <c r="HM348" s="310">
        <f t="shared" ca="1" si="1489"/>
        <v>71264.13992151308</v>
      </c>
      <c r="HN348" s="310">
        <f t="shared" ca="1" si="1489"/>
        <v>71264.13992151308</v>
      </c>
      <c r="HO348" s="310">
        <f t="shared" ca="1" si="1489"/>
        <v>74827.346917588715</v>
      </c>
      <c r="HP348" s="310">
        <f t="shared" ca="1" si="1489"/>
        <v>74827.346917588715</v>
      </c>
      <c r="HQ348" s="310">
        <f t="shared" ca="1" si="1489"/>
        <v>74827.346917588715</v>
      </c>
      <c r="HR348" s="310">
        <f t="shared" ca="1" si="1489"/>
        <v>74827.346917588715</v>
      </c>
      <c r="HS348" s="310">
        <f t="shared" ca="1" si="1489"/>
        <v>74827.346917588715</v>
      </c>
      <c r="HT348" s="310">
        <f t="shared" ca="1" si="1489"/>
        <v>74827.346917588715</v>
      </c>
      <c r="HU348" s="310">
        <f t="shared" ca="1" si="1489"/>
        <v>74827.346917588715</v>
      </c>
      <c r="HV348" s="310">
        <f t="shared" ca="1" si="1489"/>
        <v>74827.346917588715</v>
      </c>
      <c r="HW348" s="310">
        <f t="shared" ca="1" si="1489"/>
        <v>74827.346917588715</v>
      </c>
      <c r="HX348" s="310">
        <f t="shared" ca="1" si="1489"/>
        <v>74827.346917588715</v>
      </c>
      <c r="HY348" s="310">
        <f t="shared" ca="1" si="1489"/>
        <v>74827.346917588715</v>
      </c>
      <c r="HZ348" s="310">
        <f t="shared" ca="1" si="1489"/>
        <v>74827.346917588715</v>
      </c>
      <c r="IA348" s="310">
        <f t="shared" ca="1" si="1489"/>
        <v>78568.714263468166</v>
      </c>
      <c r="IB348" s="310">
        <f t="shared" ca="1" si="1489"/>
        <v>78568.714263468166</v>
      </c>
      <c r="IC348" s="310">
        <f t="shared" ca="1" si="1489"/>
        <v>78568.714263468166</v>
      </c>
      <c r="ID348" s="310">
        <f t="shared" ca="1" si="1489"/>
        <v>78568.714263468166</v>
      </c>
      <c r="IE348" s="310">
        <f t="shared" ca="1" si="1489"/>
        <v>78568.714263468166</v>
      </c>
      <c r="IF348" s="310">
        <f t="shared" ca="1" si="1489"/>
        <v>78568.714263468166</v>
      </c>
      <c r="IG348" s="310">
        <f t="shared" ca="1" si="1489"/>
        <v>78568.714263468166</v>
      </c>
      <c r="IH348" s="310">
        <f t="shared" ca="1" si="1489"/>
        <v>78568.714263468166</v>
      </c>
      <c r="II348" s="310">
        <f t="shared" ca="1" si="1489"/>
        <v>78568.714263468166</v>
      </c>
      <c r="IJ348" s="310">
        <f t="shared" ca="1" si="1489"/>
        <v>78568.714263468166</v>
      </c>
      <c r="IK348" s="310">
        <f t="shared" ca="1" si="1489"/>
        <v>78568.714263468166</v>
      </c>
      <c r="IL348" s="310">
        <f t="shared" ca="1" si="1489"/>
        <v>78568.714263468166</v>
      </c>
      <c r="IM348" s="310">
        <f t="shared" ca="1" si="1489"/>
        <v>82497.149976641565</v>
      </c>
      <c r="IN348" s="310">
        <f t="shared" ca="1" si="1489"/>
        <v>82497.149976641565</v>
      </c>
      <c r="IO348" s="310">
        <f t="shared" ca="1" si="1489"/>
        <v>82497.149976641565</v>
      </c>
      <c r="IP348" s="310">
        <f t="shared" ca="1" si="1489"/>
        <v>82497.149976641565</v>
      </c>
      <c r="IQ348" s="310">
        <f t="shared" ca="1" si="1489"/>
        <v>82497.149976641565</v>
      </c>
      <c r="IR348" s="310">
        <f t="shared" ca="1" si="1489"/>
        <v>82497.149976641565</v>
      </c>
      <c r="IS348" s="310">
        <f t="shared" ca="1" si="1489"/>
        <v>82497.149976641565</v>
      </c>
      <c r="IT348" s="310">
        <f t="shared" ca="1" si="1489"/>
        <v>82497.149976641565</v>
      </c>
      <c r="IU348" s="310">
        <f t="shared" ca="1" si="1489"/>
        <v>82497.149976641565</v>
      </c>
      <c r="IV348" s="310">
        <f t="shared" ca="1" si="1489"/>
        <v>82497.149976641565</v>
      </c>
      <c r="IW348" s="310">
        <f t="shared" ca="1" si="1489"/>
        <v>82497.149976641565</v>
      </c>
      <c r="IX348" s="310">
        <f t="shared" ca="1" si="1489"/>
        <v>82497.149976641565</v>
      </c>
      <c r="IY348" s="310">
        <f t="shared" ca="1" si="1489"/>
        <v>86622.007475473671</v>
      </c>
      <c r="IZ348" s="310">
        <f t="shared" ca="1" si="1489"/>
        <v>86622.007475473671</v>
      </c>
      <c r="JA348" s="310">
        <f t="shared" ref="JA348:LE348" ca="1" si="1490">IF($Q$48=$R$49,OFFSET($O77,0,JA$335)/OFFSET($O$69,0,JA$335),IF(JA$338&lt;Opening,0,$P62*(1+$Q62)^(JA$336-1)/12))</f>
        <v>86622.007475473671</v>
      </c>
      <c r="JB348" s="310">
        <f t="shared" ca="1" si="1490"/>
        <v>86622.007475473671</v>
      </c>
      <c r="JC348" s="310">
        <f t="shared" ca="1" si="1490"/>
        <v>86622.007475473671</v>
      </c>
      <c r="JD348" s="310">
        <f t="shared" ca="1" si="1490"/>
        <v>86622.007475473671</v>
      </c>
      <c r="JE348" s="310">
        <f t="shared" ca="1" si="1490"/>
        <v>86622.007475473671</v>
      </c>
      <c r="JF348" s="310">
        <f t="shared" ca="1" si="1490"/>
        <v>86622.007475473671</v>
      </c>
      <c r="JG348" s="310">
        <f t="shared" ca="1" si="1490"/>
        <v>86622.007475473671</v>
      </c>
      <c r="JH348" s="310">
        <f t="shared" ca="1" si="1490"/>
        <v>86622.007475473671</v>
      </c>
      <c r="JI348" s="310">
        <f t="shared" ca="1" si="1490"/>
        <v>86622.007475473671</v>
      </c>
      <c r="JJ348" s="310">
        <f t="shared" ca="1" si="1490"/>
        <v>86622.007475473671</v>
      </c>
      <c r="JK348" s="310">
        <f t="shared" ca="1" si="1490"/>
        <v>90953.107849247332</v>
      </c>
      <c r="JL348" s="310">
        <f t="shared" ca="1" si="1490"/>
        <v>90953.107849247332</v>
      </c>
      <c r="JM348" s="310">
        <f t="shared" ca="1" si="1490"/>
        <v>90953.107849247332</v>
      </c>
      <c r="JN348" s="310">
        <f t="shared" ca="1" si="1490"/>
        <v>90953.107849247332</v>
      </c>
      <c r="JO348" s="310">
        <f t="shared" ca="1" si="1490"/>
        <v>90953.107849247332</v>
      </c>
      <c r="JP348" s="310">
        <f t="shared" ca="1" si="1490"/>
        <v>90953.107849247332</v>
      </c>
      <c r="JQ348" s="310">
        <f t="shared" ca="1" si="1490"/>
        <v>90953.107849247332</v>
      </c>
      <c r="JR348" s="310">
        <f t="shared" ca="1" si="1490"/>
        <v>90953.107849247332</v>
      </c>
      <c r="JS348" s="310">
        <f t="shared" ca="1" si="1490"/>
        <v>90953.107849247332</v>
      </c>
      <c r="JT348" s="310">
        <f t="shared" ca="1" si="1490"/>
        <v>90953.107849247332</v>
      </c>
      <c r="JU348" s="310">
        <f t="shared" ca="1" si="1490"/>
        <v>90953.107849247332</v>
      </c>
      <c r="JV348" s="310">
        <f t="shared" ca="1" si="1490"/>
        <v>90953.107849247332</v>
      </c>
      <c r="JW348" s="310">
        <f t="shared" ca="1" si="1490"/>
        <v>95500.763241709719</v>
      </c>
      <c r="JX348" s="310">
        <f t="shared" ca="1" si="1490"/>
        <v>95500.763241709719</v>
      </c>
      <c r="JY348" s="310">
        <f t="shared" ca="1" si="1490"/>
        <v>95500.763241709719</v>
      </c>
      <c r="JZ348" s="310">
        <f t="shared" ca="1" si="1490"/>
        <v>95500.763241709719</v>
      </c>
      <c r="KA348" s="310">
        <f t="shared" ca="1" si="1490"/>
        <v>95500.763241709719</v>
      </c>
      <c r="KB348" s="310">
        <f t="shared" ca="1" si="1490"/>
        <v>95500.763241709719</v>
      </c>
      <c r="KC348" s="310">
        <f t="shared" ca="1" si="1490"/>
        <v>95500.763241709719</v>
      </c>
      <c r="KD348" s="310">
        <f t="shared" ca="1" si="1490"/>
        <v>95500.763241709719</v>
      </c>
      <c r="KE348" s="310">
        <f t="shared" ca="1" si="1490"/>
        <v>95500.763241709719</v>
      </c>
      <c r="KF348" s="310">
        <f t="shared" ca="1" si="1490"/>
        <v>95500.763241709719</v>
      </c>
      <c r="KG348" s="310">
        <f t="shared" ca="1" si="1490"/>
        <v>95500.763241709719</v>
      </c>
      <c r="KH348" s="310">
        <f t="shared" ca="1" si="1490"/>
        <v>95500.763241709719</v>
      </c>
      <c r="KI348" s="310">
        <f t="shared" ca="1" si="1490"/>
        <v>100275.80140379519</v>
      </c>
      <c r="KJ348" s="310">
        <f t="shared" ca="1" si="1490"/>
        <v>100275.80140379519</v>
      </c>
      <c r="KK348" s="310">
        <f t="shared" ca="1" si="1490"/>
        <v>100275.80140379519</v>
      </c>
      <c r="KL348" s="310">
        <f t="shared" ca="1" si="1490"/>
        <v>100275.80140379519</v>
      </c>
      <c r="KM348" s="310">
        <f t="shared" ca="1" si="1490"/>
        <v>100275.80140379519</v>
      </c>
      <c r="KN348" s="310">
        <f t="shared" ca="1" si="1490"/>
        <v>100275.80140379519</v>
      </c>
      <c r="KO348" s="310">
        <f t="shared" ca="1" si="1490"/>
        <v>100275.80140379519</v>
      </c>
      <c r="KP348" s="310">
        <f t="shared" ca="1" si="1490"/>
        <v>100275.80140379519</v>
      </c>
      <c r="KQ348" s="310">
        <f t="shared" ca="1" si="1490"/>
        <v>100275.80140379519</v>
      </c>
      <c r="KR348" s="310">
        <f t="shared" ca="1" si="1490"/>
        <v>100275.80140379519</v>
      </c>
      <c r="KS348" s="310">
        <f t="shared" ca="1" si="1490"/>
        <v>100275.80140379519</v>
      </c>
      <c r="KT348" s="310">
        <f t="shared" ca="1" si="1490"/>
        <v>100275.80140379519</v>
      </c>
      <c r="KU348" s="310">
        <f t="shared" ca="1" si="1490"/>
        <v>105289.59147398495</v>
      </c>
      <c r="KV348" s="310">
        <f t="shared" ca="1" si="1490"/>
        <v>105289.59147398495</v>
      </c>
      <c r="KW348" s="310">
        <f t="shared" ca="1" si="1490"/>
        <v>105289.59147398495</v>
      </c>
      <c r="KX348" s="310">
        <f t="shared" ca="1" si="1490"/>
        <v>105289.59147398495</v>
      </c>
      <c r="KY348" s="310">
        <f t="shared" ca="1" si="1490"/>
        <v>105289.59147398495</v>
      </c>
      <c r="KZ348" s="310">
        <f t="shared" ca="1" si="1490"/>
        <v>105289.59147398495</v>
      </c>
      <c r="LA348" s="310">
        <f t="shared" ca="1" si="1490"/>
        <v>105289.59147398495</v>
      </c>
      <c r="LB348" s="310">
        <f t="shared" ca="1" si="1490"/>
        <v>105289.59147398495</v>
      </c>
      <c r="LC348" s="310">
        <f t="shared" ca="1" si="1490"/>
        <v>105289.59147398495</v>
      </c>
      <c r="LD348" s="310">
        <f t="shared" ca="1" si="1490"/>
        <v>105289.59147398495</v>
      </c>
      <c r="LE348" s="310">
        <f t="shared" ca="1" si="1490"/>
        <v>105289.59147398495</v>
      </c>
    </row>
    <row r="349" spans="2:317">
      <c r="B349" s="377" t="s">
        <v>513</v>
      </c>
      <c r="C349" s="377" t="s">
        <v>513</v>
      </c>
      <c r="E349" s="310">
        <f t="shared" ref="E349:BP349" ca="1" si="1491">IF($Q$48=$R$49,OFFSET($O78,0,E$335)/OFFSET($O$69,0,E$335),IF(E$338&lt;Opening,0,$P63*(1+$Q63)^(E$336-1)/12))</f>
        <v>0</v>
      </c>
      <c r="F349" s="310">
        <f t="shared" ca="1" si="1491"/>
        <v>0</v>
      </c>
      <c r="G349" s="310">
        <f t="shared" ca="1" si="1491"/>
        <v>0</v>
      </c>
      <c r="H349" s="310">
        <f t="shared" ca="1" si="1491"/>
        <v>0</v>
      </c>
      <c r="I349" s="310">
        <f t="shared" ca="1" si="1491"/>
        <v>0</v>
      </c>
      <c r="J349" s="310">
        <f t="shared" ca="1" si="1491"/>
        <v>0</v>
      </c>
      <c r="K349" s="310">
        <f t="shared" ca="1" si="1491"/>
        <v>0</v>
      </c>
      <c r="L349" s="310">
        <f t="shared" ca="1" si="1491"/>
        <v>0</v>
      </c>
      <c r="M349" s="310">
        <f t="shared" ca="1" si="1491"/>
        <v>0</v>
      </c>
      <c r="N349" s="310">
        <f t="shared" ca="1" si="1491"/>
        <v>0</v>
      </c>
      <c r="O349" s="310">
        <f t="shared" ca="1" si="1491"/>
        <v>0</v>
      </c>
      <c r="P349" s="310">
        <f t="shared" ca="1" si="1491"/>
        <v>0</v>
      </c>
      <c r="Q349" s="310">
        <f t="shared" ca="1" si="1491"/>
        <v>0</v>
      </c>
      <c r="R349" s="310">
        <f t="shared" ca="1" si="1491"/>
        <v>0</v>
      </c>
      <c r="S349" s="310">
        <f t="shared" ca="1" si="1491"/>
        <v>0</v>
      </c>
      <c r="T349" s="310">
        <f t="shared" ca="1" si="1491"/>
        <v>0</v>
      </c>
      <c r="U349" s="310">
        <f t="shared" ca="1" si="1491"/>
        <v>0</v>
      </c>
      <c r="V349" s="310">
        <f t="shared" ca="1" si="1491"/>
        <v>0</v>
      </c>
      <c r="W349" s="310">
        <f t="shared" ca="1" si="1491"/>
        <v>0</v>
      </c>
      <c r="X349" s="310">
        <f t="shared" ca="1" si="1491"/>
        <v>0</v>
      </c>
      <c r="Y349" s="310">
        <f t="shared" ca="1" si="1491"/>
        <v>0</v>
      </c>
      <c r="Z349" s="310">
        <f t="shared" ca="1" si="1491"/>
        <v>0</v>
      </c>
      <c r="AA349" s="310">
        <f t="shared" ca="1" si="1491"/>
        <v>0</v>
      </c>
      <c r="AB349" s="310">
        <f t="shared" ca="1" si="1491"/>
        <v>0</v>
      </c>
      <c r="AC349" s="310">
        <f t="shared" ca="1" si="1491"/>
        <v>0</v>
      </c>
      <c r="AD349" s="310">
        <f t="shared" ca="1" si="1491"/>
        <v>0</v>
      </c>
      <c r="AE349" s="310">
        <f t="shared" ca="1" si="1491"/>
        <v>0</v>
      </c>
      <c r="AF349" s="310">
        <f t="shared" ca="1" si="1491"/>
        <v>0</v>
      </c>
      <c r="AG349" s="310">
        <f t="shared" ca="1" si="1491"/>
        <v>0</v>
      </c>
      <c r="AH349" s="310">
        <f t="shared" ca="1" si="1491"/>
        <v>0</v>
      </c>
      <c r="AI349" s="310">
        <f t="shared" ca="1" si="1491"/>
        <v>0</v>
      </c>
      <c r="AJ349" s="310">
        <f t="shared" ca="1" si="1491"/>
        <v>0</v>
      </c>
      <c r="AK349" s="310">
        <f t="shared" ca="1" si="1491"/>
        <v>0</v>
      </c>
      <c r="AL349" s="310">
        <f t="shared" ca="1" si="1491"/>
        <v>0</v>
      </c>
      <c r="AM349" s="310">
        <f t="shared" ca="1" si="1491"/>
        <v>0</v>
      </c>
      <c r="AN349" s="310">
        <f t="shared" ca="1" si="1491"/>
        <v>0</v>
      </c>
      <c r="AO349" s="310">
        <f t="shared" ca="1" si="1491"/>
        <v>0</v>
      </c>
      <c r="AP349" s="310">
        <f t="shared" ca="1" si="1491"/>
        <v>0</v>
      </c>
      <c r="AQ349" s="310">
        <f t="shared" ca="1" si="1491"/>
        <v>0</v>
      </c>
      <c r="AR349" s="310">
        <f t="shared" ca="1" si="1491"/>
        <v>0</v>
      </c>
      <c r="AS349" s="310">
        <f t="shared" ca="1" si="1491"/>
        <v>0</v>
      </c>
      <c r="AT349" s="310">
        <f t="shared" ca="1" si="1491"/>
        <v>0</v>
      </c>
      <c r="AU349" s="310">
        <f t="shared" ca="1" si="1491"/>
        <v>0</v>
      </c>
      <c r="AV349" s="310">
        <f t="shared" ca="1" si="1491"/>
        <v>0</v>
      </c>
      <c r="AW349" s="310">
        <f t="shared" ca="1" si="1491"/>
        <v>0</v>
      </c>
      <c r="AX349" s="310">
        <f t="shared" ca="1" si="1491"/>
        <v>0</v>
      </c>
      <c r="AY349" s="310">
        <f t="shared" ca="1" si="1491"/>
        <v>0</v>
      </c>
      <c r="AZ349" s="310">
        <f t="shared" ca="1" si="1491"/>
        <v>0</v>
      </c>
      <c r="BA349" s="310">
        <f t="shared" ca="1" si="1491"/>
        <v>0</v>
      </c>
      <c r="BB349" s="310">
        <f t="shared" ca="1" si="1491"/>
        <v>0</v>
      </c>
      <c r="BC349" s="310">
        <f t="shared" ca="1" si="1491"/>
        <v>0</v>
      </c>
      <c r="BD349" s="310">
        <f t="shared" ca="1" si="1491"/>
        <v>0</v>
      </c>
      <c r="BE349" s="310">
        <f t="shared" ca="1" si="1491"/>
        <v>0</v>
      </c>
      <c r="BF349" s="310">
        <f t="shared" ca="1" si="1491"/>
        <v>0</v>
      </c>
      <c r="BG349" s="310">
        <f t="shared" ca="1" si="1491"/>
        <v>0</v>
      </c>
      <c r="BH349" s="310">
        <f t="shared" ca="1" si="1491"/>
        <v>0</v>
      </c>
      <c r="BI349" s="310">
        <f t="shared" ca="1" si="1491"/>
        <v>0</v>
      </c>
      <c r="BJ349" s="310">
        <f t="shared" ca="1" si="1491"/>
        <v>0</v>
      </c>
      <c r="BK349" s="310">
        <f t="shared" ca="1" si="1491"/>
        <v>0</v>
      </c>
      <c r="BL349" s="310">
        <f t="shared" ca="1" si="1491"/>
        <v>0</v>
      </c>
      <c r="BM349" s="310">
        <f t="shared" ca="1" si="1491"/>
        <v>0</v>
      </c>
      <c r="BN349" s="310">
        <f t="shared" ca="1" si="1491"/>
        <v>0</v>
      </c>
      <c r="BO349" s="310">
        <f t="shared" ca="1" si="1491"/>
        <v>0</v>
      </c>
      <c r="BP349" s="310">
        <f t="shared" ca="1" si="1491"/>
        <v>0</v>
      </c>
      <c r="BQ349" s="310">
        <f t="shared" ref="BQ349:EB349" ca="1" si="1492">IF($Q$48=$R$49,OFFSET($O78,0,BQ$335)/OFFSET($O$69,0,BQ$335),IF(BQ$338&lt;Opening,0,$P63*(1+$Q63)^(BQ$336-1)/12))</f>
        <v>0</v>
      </c>
      <c r="BR349" s="310">
        <f t="shared" ca="1" si="1492"/>
        <v>0</v>
      </c>
      <c r="BS349" s="310">
        <f t="shared" ca="1" si="1492"/>
        <v>0</v>
      </c>
      <c r="BT349" s="310">
        <f t="shared" ca="1" si="1492"/>
        <v>0</v>
      </c>
      <c r="BU349" s="310">
        <f t="shared" ca="1" si="1492"/>
        <v>0</v>
      </c>
      <c r="BV349" s="310">
        <f t="shared" ca="1" si="1492"/>
        <v>0</v>
      </c>
      <c r="BW349" s="310">
        <f t="shared" ca="1" si="1492"/>
        <v>0</v>
      </c>
      <c r="BX349" s="310">
        <f t="shared" ca="1" si="1492"/>
        <v>0</v>
      </c>
      <c r="BY349" s="310">
        <f t="shared" ca="1" si="1492"/>
        <v>0</v>
      </c>
      <c r="BZ349" s="310">
        <f t="shared" ca="1" si="1492"/>
        <v>0</v>
      </c>
      <c r="CA349" s="310">
        <f t="shared" ca="1" si="1492"/>
        <v>41666.666666666664</v>
      </c>
      <c r="CB349" s="310">
        <f t="shared" ca="1" si="1492"/>
        <v>41666.666666666664</v>
      </c>
      <c r="CC349" s="310">
        <f t="shared" ca="1" si="1492"/>
        <v>41666.666666666664</v>
      </c>
      <c r="CD349" s="310">
        <f t="shared" ca="1" si="1492"/>
        <v>41666.666666666664</v>
      </c>
      <c r="CE349" s="310">
        <f t="shared" ca="1" si="1492"/>
        <v>41666.666666666664</v>
      </c>
      <c r="CF349" s="310">
        <f t="shared" ca="1" si="1492"/>
        <v>41666.666666666664</v>
      </c>
      <c r="CG349" s="310">
        <f t="shared" ca="1" si="1492"/>
        <v>41666.666666666664</v>
      </c>
      <c r="CH349" s="310">
        <f t="shared" ca="1" si="1492"/>
        <v>41666.666666666664</v>
      </c>
      <c r="CI349" s="310">
        <f t="shared" ca="1" si="1492"/>
        <v>41666.666666666664</v>
      </c>
      <c r="CJ349" s="310">
        <f t="shared" ca="1" si="1492"/>
        <v>41666.666666666664</v>
      </c>
      <c r="CK349" s="310">
        <f t="shared" ca="1" si="1492"/>
        <v>41666.666666666664</v>
      </c>
      <c r="CL349" s="310">
        <f t="shared" ca="1" si="1492"/>
        <v>41666.666666666664</v>
      </c>
      <c r="CM349" s="310">
        <f t="shared" ca="1" si="1492"/>
        <v>43750</v>
      </c>
      <c r="CN349" s="310">
        <f t="shared" ca="1" si="1492"/>
        <v>43750</v>
      </c>
      <c r="CO349" s="310">
        <f t="shared" ca="1" si="1492"/>
        <v>43750</v>
      </c>
      <c r="CP349" s="310">
        <f t="shared" ca="1" si="1492"/>
        <v>43750</v>
      </c>
      <c r="CQ349" s="310">
        <f t="shared" ca="1" si="1492"/>
        <v>43750</v>
      </c>
      <c r="CR349" s="310">
        <f t="shared" ca="1" si="1492"/>
        <v>43750</v>
      </c>
      <c r="CS349" s="310">
        <f t="shared" ca="1" si="1492"/>
        <v>43750</v>
      </c>
      <c r="CT349" s="310">
        <f t="shared" ca="1" si="1492"/>
        <v>43750</v>
      </c>
      <c r="CU349" s="310">
        <f t="shared" ca="1" si="1492"/>
        <v>43750</v>
      </c>
      <c r="CV349" s="310">
        <f t="shared" ca="1" si="1492"/>
        <v>43750</v>
      </c>
      <c r="CW349" s="310">
        <f t="shared" ca="1" si="1492"/>
        <v>43750</v>
      </c>
      <c r="CX349" s="310">
        <f t="shared" ca="1" si="1492"/>
        <v>43750</v>
      </c>
      <c r="CY349" s="310">
        <f t="shared" ca="1" si="1492"/>
        <v>45937.5</v>
      </c>
      <c r="CZ349" s="310">
        <f t="shared" ca="1" si="1492"/>
        <v>45937.5</v>
      </c>
      <c r="DA349" s="310">
        <f t="shared" ca="1" si="1492"/>
        <v>45937.5</v>
      </c>
      <c r="DB349" s="310">
        <f t="shared" ca="1" si="1492"/>
        <v>45937.5</v>
      </c>
      <c r="DC349" s="310">
        <f t="shared" ca="1" si="1492"/>
        <v>45937.5</v>
      </c>
      <c r="DD349" s="310">
        <f t="shared" ca="1" si="1492"/>
        <v>45937.5</v>
      </c>
      <c r="DE349" s="310">
        <f t="shared" ca="1" si="1492"/>
        <v>45937.5</v>
      </c>
      <c r="DF349" s="310">
        <f t="shared" ca="1" si="1492"/>
        <v>45937.5</v>
      </c>
      <c r="DG349" s="310">
        <f t="shared" ca="1" si="1492"/>
        <v>45937.5</v>
      </c>
      <c r="DH349" s="310">
        <f t="shared" ca="1" si="1492"/>
        <v>45937.5</v>
      </c>
      <c r="DI349" s="310">
        <f t="shared" ca="1" si="1492"/>
        <v>45937.5</v>
      </c>
      <c r="DJ349" s="310">
        <f t="shared" ca="1" si="1492"/>
        <v>45937.5</v>
      </c>
      <c r="DK349" s="310">
        <f t="shared" ca="1" si="1492"/>
        <v>48234.375000000007</v>
      </c>
      <c r="DL349" s="310">
        <f t="shared" ca="1" si="1492"/>
        <v>48234.375000000007</v>
      </c>
      <c r="DM349" s="310">
        <f t="shared" ca="1" si="1492"/>
        <v>48234.375000000007</v>
      </c>
      <c r="DN349" s="310">
        <f t="shared" ca="1" si="1492"/>
        <v>48234.375000000007</v>
      </c>
      <c r="DO349" s="310">
        <f t="shared" ca="1" si="1492"/>
        <v>48234.375000000007</v>
      </c>
      <c r="DP349" s="310">
        <f t="shared" ca="1" si="1492"/>
        <v>48234.375000000007</v>
      </c>
      <c r="DQ349" s="310">
        <f t="shared" ca="1" si="1492"/>
        <v>48234.375000000007</v>
      </c>
      <c r="DR349" s="310">
        <f t="shared" ca="1" si="1492"/>
        <v>48234.375000000007</v>
      </c>
      <c r="DS349" s="310">
        <f t="shared" ca="1" si="1492"/>
        <v>48234.375000000007</v>
      </c>
      <c r="DT349" s="310">
        <f t="shared" ca="1" si="1492"/>
        <v>48234.375000000007</v>
      </c>
      <c r="DU349" s="310">
        <f t="shared" ca="1" si="1492"/>
        <v>48234.375000000007</v>
      </c>
      <c r="DV349" s="310">
        <f t="shared" ca="1" si="1492"/>
        <v>48234.375000000007</v>
      </c>
      <c r="DW349" s="310">
        <f t="shared" ca="1" si="1492"/>
        <v>50646.09375</v>
      </c>
      <c r="DX349" s="310">
        <f t="shared" ca="1" si="1492"/>
        <v>50646.09375</v>
      </c>
      <c r="DY349" s="310">
        <f t="shared" ca="1" si="1492"/>
        <v>50646.09375</v>
      </c>
      <c r="DZ349" s="310">
        <f t="shared" ca="1" si="1492"/>
        <v>50646.09375</v>
      </c>
      <c r="EA349" s="310">
        <f t="shared" ca="1" si="1492"/>
        <v>50646.09375</v>
      </c>
      <c r="EB349" s="310">
        <f t="shared" ca="1" si="1492"/>
        <v>50646.09375</v>
      </c>
      <c r="EC349" s="310">
        <f t="shared" ref="EC349:GN349" ca="1" si="1493">IF($Q$48=$R$49,OFFSET($O78,0,EC$335)/OFFSET($O$69,0,EC$335),IF(EC$338&lt;Opening,0,$P63*(1+$Q63)^(EC$336-1)/12))</f>
        <v>50646.09375</v>
      </c>
      <c r="ED349" s="310">
        <f t="shared" ca="1" si="1493"/>
        <v>50646.09375</v>
      </c>
      <c r="EE349" s="310">
        <f t="shared" ca="1" si="1493"/>
        <v>50646.09375</v>
      </c>
      <c r="EF349" s="310">
        <f t="shared" ca="1" si="1493"/>
        <v>50646.09375</v>
      </c>
      <c r="EG349" s="310">
        <f t="shared" ca="1" si="1493"/>
        <v>50646.09375</v>
      </c>
      <c r="EH349" s="310">
        <f t="shared" ca="1" si="1493"/>
        <v>50646.09375</v>
      </c>
      <c r="EI349" s="310">
        <f t="shared" ca="1" si="1493"/>
        <v>53178.398437500007</v>
      </c>
      <c r="EJ349" s="310">
        <f t="shared" ca="1" si="1493"/>
        <v>53178.398437500007</v>
      </c>
      <c r="EK349" s="310">
        <f t="shared" ca="1" si="1493"/>
        <v>53178.398437500007</v>
      </c>
      <c r="EL349" s="310">
        <f t="shared" ca="1" si="1493"/>
        <v>53178.398437500007</v>
      </c>
      <c r="EM349" s="310">
        <f t="shared" ca="1" si="1493"/>
        <v>53178.398437500007</v>
      </c>
      <c r="EN349" s="310">
        <f t="shared" ca="1" si="1493"/>
        <v>53178.398437500007</v>
      </c>
      <c r="EO349" s="310">
        <f t="shared" ca="1" si="1493"/>
        <v>53178.398437500007</v>
      </c>
      <c r="EP349" s="310">
        <f t="shared" ca="1" si="1493"/>
        <v>53178.398437500007</v>
      </c>
      <c r="EQ349" s="310">
        <f t="shared" ca="1" si="1493"/>
        <v>53178.398437500007</v>
      </c>
      <c r="ER349" s="310">
        <f t="shared" ca="1" si="1493"/>
        <v>53178.398437500007</v>
      </c>
      <c r="ES349" s="310">
        <f t="shared" ca="1" si="1493"/>
        <v>53178.398437500007</v>
      </c>
      <c r="ET349" s="310">
        <f t="shared" ca="1" si="1493"/>
        <v>53178.398437500007</v>
      </c>
      <c r="EU349" s="310">
        <f t="shared" ca="1" si="1493"/>
        <v>55837.318359375</v>
      </c>
      <c r="EV349" s="310">
        <f t="shared" ca="1" si="1493"/>
        <v>55837.318359375</v>
      </c>
      <c r="EW349" s="310">
        <f t="shared" ca="1" si="1493"/>
        <v>55837.318359375</v>
      </c>
      <c r="EX349" s="310">
        <f t="shared" ca="1" si="1493"/>
        <v>55837.318359375</v>
      </c>
      <c r="EY349" s="310">
        <f t="shared" ca="1" si="1493"/>
        <v>55837.318359375</v>
      </c>
      <c r="EZ349" s="310">
        <f t="shared" ca="1" si="1493"/>
        <v>55837.318359375</v>
      </c>
      <c r="FA349" s="310">
        <f t="shared" ca="1" si="1493"/>
        <v>55837.318359375</v>
      </c>
      <c r="FB349" s="310">
        <f t="shared" ca="1" si="1493"/>
        <v>55837.318359375</v>
      </c>
      <c r="FC349" s="310">
        <f t="shared" ca="1" si="1493"/>
        <v>55837.318359375</v>
      </c>
      <c r="FD349" s="310">
        <f t="shared" ca="1" si="1493"/>
        <v>55837.318359375</v>
      </c>
      <c r="FE349" s="310">
        <f t="shared" ca="1" si="1493"/>
        <v>55837.318359375</v>
      </c>
      <c r="FF349" s="310">
        <f t="shared" ca="1" si="1493"/>
        <v>55837.318359375</v>
      </c>
      <c r="FG349" s="310">
        <f t="shared" ca="1" si="1493"/>
        <v>58629.18427734376</v>
      </c>
      <c r="FH349" s="310">
        <f t="shared" ca="1" si="1493"/>
        <v>58629.18427734376</v>
      </c>
      <c r="FI349" s="310">
        <f t="shared" ca="1" si="1493"/>
        <v>58629.18427734376</v>
      </c>
      <c r="FJ349" s="310">
        <f t="shared" ca="1" si="1493"/>
        <v>58629.18427734376</v>
      </c>
      <c r="FK349" s="310">
        <f t="shared" ca="1" si="1493"/>
        <v>58629.18427734376</v>
      </c>
      <c r="FL349" s="310">
        <f t="shared" ca="1" si="1493"/>
        <v>58629.18427734376</v>
      </c>
      <c r="FM349" s="310">
        <f t="shared" ca="1" si="1493"/>
        <v>58629.18427734376</v>
      </c>
      <c r="FN349" s="310">
        <f t="shared" ca="1" si="1493"/>
        <v>58629.18427734376</v>
      </c>
      <c r="FO349" s="310">
        <f t="shared" ca="1" si="1493"/>
        <v>58629.18427734376</v>
      </c>
      <c r="FP349" s="310">
        <f t="shared" ca="1" si="1493"/>
        <v>58629.18427734376</v>
      </c>
      <c r="FQ349" s="310">
        <f t="shared" ca="1" si="1493"/>
        <v>58629.18427734376</v>
      </c>
      <c r="FR349" s="310">
        <f t="shared" ca="1" si="1493"/>
        <v>58629.18427734376</v>
      </c>
      <c r="FS349" s="310">
        <f t="shared" ca="1" si="1493"/>
        <v>61560.64349121094</v>
      </c>
      <c r="FT349" s="310">
        <f t="shared" ca="1" si="1493"/>
        <v>61560.64349121094</v>
      </c>
      <c r="FU349" s="310">
        <f t="shared" ca="1" si="1493"/>
        <v>61560.64349121094</v>
      </c>
      <c r="FV349" s="310">
        <f t="shared" ca="1" si="1493"/>
        <v>61560.64349121094</v>
      </c>
      <c r="FW349" s="310">
        <f t="shared" ca="1" si="1493"/>
        <v>61560.64349121094</v>
      </c>
      <c r="FX349" s="310">
        <f t="shared" ca="1" si="1493"/>
        <v>61560.64349121094</v>
      </c>
      <c r="FY349" s="310">
        <f t="shared" ca="1" si="1493"/>
        <v>61560.64349121094</v>
      </c>
      <c r="FZ349" s="310">
        <f t="shared" ca="1" si="1493"/>
        <v>61560.64349121094</v>
      </c>
      <c r="GA349" s="310">
        <f t="shared" ca="1" si="1493"/>
        <v>61560.64349121094</v>
      </c>
      <c r="GB349" s="310">
        <f t="shared" ca="1" si="1493"/>
        <v>61560.64349121094</v>
      </c>
      <c r="GC349" s="310">
        <f t="shared" ca="1" si="1493"/>
        <v>61560.64349121094</v>
      </c>
      <c r="GD349" s="310">
        <f t="shared" ca="1" si="1493"/>
        <v>61560.64349121094</v>
      </c>
      <c r="GE349" s="310">
        <f t="shared" ca="1" si="1493"/>
        <v>64638.675665771494</v>
      </c>
      <c r="GF349" s="310">
        <f t="shared" ca="1" si="1493"/>
        <v>64638.675665771494</v>
      </c>
      <c r="GG349" s="310">
        <f t="shared" ca="1" si="1493"/>
        <v>64638.675665771494</v>
      </c>
      <c r="GH349" s="310">
        <f t="shared" ca="1" si="1493"/>
        <v>64638.675665771494</v>
      </c>
      <c r="GI349" s="310">
        <f t="shared" ca="1" si="1493"/>
        <v>64638.675665771494</v>
      </c>
      <c r="GJ349" s="310">
        <f t="shared" ca="1" si="1493"/>
        <v>64638.675665771494</v>
      </c>
      <c r="GK349" s="310">
        <f t="shared" ca="1" si="1493"/>
        <v>64638.675665771494</v>
      </c>
      <c r="GL349" s="310">
        <f t="shared" ca="1" si="1493"/>
        <v>64638.675665771494</v>
      </c>
      <c r="GM349" s="310">
        <f t="shared" ca="1" si="1493"/>
        <v>64638.675665771494</v>
      </c>
      <c r="GN349" s="310">
        <f t="shared" ca="1" si="1493"/>
        <v>64638.675665771494</v>
      </c>
      <c r="GO349" s="310">
        <f t="shared" ref="GO349:IZ349" ca="1" si="1494">IF($Q$48=$R$49,OFFSET($O78,0,GO$335)/OFFSET($O$69,0,GO$335),IF(GO$338&lt;Opening,0,$P63*(1+$Q63)^(GO$336-1)/12))</f>
        <v>64638.675665771494</v>
      </c>
      <c r="GP349" s="310">
        <f t="shared" ca="1" si="1494"/>
        <v>64638.675665771494</v>
      </c>
      <c r="GQ349" s="310">
        <f t="shared" ca="1" si="1494"/>
        <v>67870.609449060066</v>
      </c>
      <c r="GR349" s="310">
        <f t="shared" ca="1" si="1494"/>
        <v>67870.609449060066</v>
      </c>
      <c r="GS349" s="310">
        <f t="shared" ca="1" si="1494"/>
        <v>67870.609449060066</v>
      </c>
      <c r="GT349" s="310">
        <f t="shared" ca="1" si="1494"/>
        <v>67870.609449060066</v>
      </c>
      <c r="GU349" s="310">
        <f t="shared" ca="1" si="1494"/>
        <v>67870.609449060066</v>
      </c>
      <c r="GV349" s="310">
        <f t="shared" ca="1" si="1494"/>
        <v>67870.609449060066</v>
      </c>
      <c r="GW349" s="310">
        <f t="shared" ca="1" si="1494"/>
        <v>67870.609449060066</v>
      </c>
      <c r="GX349" s="310">
        <f t="shared" ca="1" si="1494"/>
        <v>67870.609449060066</v>
      </c>
      <c r="GY349" s="310">
        <f t="shared" ca="1" si="1494"/>
        <v>67870.609449060066</v>
      </c>
      <c r="GZ349" s="310">
        <f t="shared" ca="1" si="1494"/>
        <v>67870.609449060066</v>
      </c>
      <c r="HA349" s="310">
        <f t="shared" ca="1" si="1494"/>
        <v>67870.609449060066</v>
      </c>
      <c r="HB349" s="310">
        <f t="shared" ca="1" si="1494"/>
        <v>67870.609449060066</v>
      </c>
      <c r="HC349" s="310">
        <f t="shared" ca="1" si="1494"/>
        <v>71264.13992151308</v>
      </c>
      <c r="HD349" s="310">
        <f t="shared" ca="1" si="1494"/>
        <v>71264.13992151308</v>
      </c>
      <c r="HE349" s="310">
        <f t="shared" ca="1" si="1494"/>
        <v>71264.13992151308</v>
      </c>
      <c r="HF349" s="310">
        <f t="shared" ca="1" si="1494"/>
        <v>71264.13992151308</v>
      </c>
      <c r="HG349" s="310">
        <f t="shared" ca="1" si="1494"/>
        <v>71264.13992151308</v>
      </c>
      <c r="HH349" s="310">
        <f t="shared" ca="1" si="1494"/>
        <v>71264.13992151308</v>
      </c>
      <c r="HI349" s="310">
        <f t="shared" ca="1" si="1494"/>
        <v>71264.13992151308</v>
      </c>
      <c r="HJ349" s="310">
        <f t="shared" ca="1" si="1494"/>
        <v>71264.13992151308</v>
      </c>
      <c r="HK349" s="310">
        <f t="shared" ca="1" si="1494"/>
        <v>71264.13992151308</v>
      </c>
      <c r="HL349" s="310">
        <f t="shared" ca="1" si="1494"/>
        <v>71264.13992151308</v>
      </c>
      <c r="HM349" s="310">
        <f t="shared" ca="1" si="1494"/>
        <v>71264.13992151308</v>
      </c>
      <c r="HN349" s="310">
        <f t="shared" ca="1" si="1494"/>
        <v>71264.13992151308</v>
      </c>
      <c r="HO349" s="310">
        <f t="shared" ca="1" si="1494"/>
        <v>74827.346917588715</v>
      </c>
      <c r="HP349" s="310">
        <f t="shared" ca="1" si="1494"/>
        <v>74827.346917588715</v>
      </c>
      <c r="HQ349" s="310">
        <f t="shared" ca="1" si="1494"/>
        <v>74827.346917588715</v>
      </c>
      <c r="HR349" s="310">
        <f t="shared" ca="1" si="1494"/>
        <v>74827.346917588715</v>
      </c>
      <c r="HS349" s="310">
        <f t="shared" ca="1" si="1494"/>
        <v>74827.346917588715</v>
      </c>
      <c r="HT349" s="310">
        <f t="shared" ca="1" si="1494"/>
        <v>74827.346917588715</v>
      </c>
      <c r="HU349" s="310">
        <f t="shared" ca="1" si="1494"/>
        <v>74827.346917588715</v>
      </c>
      <c r="HV349" s="310">
        <f t="shared" ca="1" si="1494"/>
        <v>74827.346917588715</v>
      </c>
      <c r="HW349" s="310">
        <f t="shared" ca="1" si="1494"/>
        <v>74827.346917588715</v>
      </c>
      <c r="HX349" s="310">
        <f t="shared" ca="1" si="1494"/>
        <v>74827.346917588715</v>
      </c>
      <c r="HY349" s="310">
        <f t="shared" ca="1" si="1494"/>
        <v>74827.346917588715</v>
      </c>
      <c r="HZ349" s="310">
        <f t="shared" ca="1" si="1494"/>
        <v>74827.346917588715</v>
      </c>
      <c r="IA349" s="310">
        <f t="shared" ca="1" si="1494"/>
        <v>78568.714263468166</v>
      </c>
      <c r="IB349" s="310">
        <f t="shared" ca="1" si="1494"/>
        <v>78568.714263468166</v>
      </c>
      <c r="IC349" s="310">
        <f t="shared" ca="1" si="1494"/>
        <v>78568.714263468166</v>
      </c>
      <c r="ID349" s="310">
        <f t="shared" ca="1" si="1494"/>
        <v>78568.714263468166</v>
      </c>
      <c r="IE349" s="310">
        <f t="shared" ca="1" si="1494"/>
        <v>78568.714263468166</v>
      </c>
      <c r="IF349" s="310">
        <f t="shared" ca="1" si="1494"/>
        <v>78568.714263468166</v>
      </c>
      <c r="IG349" s="310">
        <f t="shared" ca="1" si="1494"/>
        <v>78568.714263468166</v>
      </c>
      <c r="IH349" s="310">
        <f t="shared" ca="1" si="1494"/>
        <v>78568.714263468166</v>
      </c>
      <c r="II349" s="310">
        <f t="shared" ca="1" si="1494"/>
        <v>78568.714263468166</v>
      </c>
      <c r="IJ349" s="310">
        <f t="shared" ca="1" si="1494"/>
        <v>78568.714263468166</v>
      </c>
      <c r="IK349" s="310">
        <f t="shared" ca="1" si="1494"/>
        <v>78568.714263468166</v>
      </c>
      <c r="IL349" s="310">
        <f t="shared" ca="1" si="1494"/>
        <v>78568.714263468166</v>
      </c>
      <c r="IM349" s="310">
        <f t="shared" ca="1" si="1494"/>
        <v>82497.149976641565</v>
      </c>
      <c r="IN349" s="310">
        <f t="shared" ca="1" si="1494"/>
        <v>82497.149976641565</v>
      </c>
      <c r="IO349" s="310">
        <f t="shared" ca="1" si="1494"/>
        <v>82497.149976641565</v>
      </c>
      <c r="IP349" s="310">
        <f t="shared" ca="1" si="1494"/>
        <v>82497.149976641565</v>
      </c>
      <c r="IQ349" s="310">
        <f t="shared" ca="1" si="1494"/>
        <v>82497.149976641565</v>
      </c>
      <c r="IR349" s="310">
        <f t="shared" ca="1" si="1494"/>
        <v>82497.149976641565</v>
      </c>
      <c r="IS349" s="310">
        <f t="shared" ca="1" si="1494"/>
        <v>82497.149976641565</v>
      </c>
      <c r="IT349" s="310">
        <f t="shared" ca="1" si="1494"/>
        <v>82497.149976641565</v>
      </c>
      <c r="IU349" s="310">
        <f t="shared" ca="1" si="1494"/>
        <v>82497.149976641565</v>
      </c>
      <c r="IV349" s="310">
        <f t="shared" ca="1" si="1494"/>
        <v>82497.149976641565</v>
      </c>
      <c r="IW349" s="310">
        <f t="shared" ca="1" si="1494"/>
        <v>82497.149976641565</v>
      </c>
      <c r="IX349" s="310">
        <f t="shared" ca="1" si="1494"/>
        <v>82497.149976641565</v>
      </c>
      <c r="IY349" s="310">
        <f t="shared" ca="1" si="1494"/>
        <v>86622.007475473671</v>
      </c>
      <c r="IZ349" s="310">
        <f t="shared" ca="1" si="1494"/>
        <v>86622.007475473671</v>
      </c>
      <c r="JA349" s="310">
        <f t="shared" ref="JA349:LE349" ca="1" si="1495">IF($Q$48=$R$49,OFFSET($O78,0,JA$335)/OFFSET($O$69,0,JA$335),IF(JA$338&lt;Opening,0,$P63*(1+$Q63)^(JA$336-1)/12))</f>
        <v>86622.007475473671</v>
      </c>
      <c r="JB349" s="310">
        <f t="shared" ca="1" si="1495"/>
        <v>86622.007475473671</v>
      </c>
      <c r="JC349" s="310">
        <f t="shared" ca="1" si="1495"/>
        <v>86622.007475473671</v>
      </c>
      <c r="JD349" s="310">
        <f t="shared" ca="1" si="1495"/>
        <v>86622.007475473671</v>
      </c>
      <c r="JE349" s="310">
        <f t="shared" ca="1" si="1495"/>
        <v>86622.007475473671</v>
      </c>
      <c r="JF349" s="310">
        <f t="shared" ca="1" si="1495"/>
        <v>86622.007475473671</v>
      </c>
      <c r="JG349" s="310">
        <f t="shared" ca="1" si="1495"/>
        <v>86622.007475473671</v>
      </c>
      <c r="JH349" s="310">
        <f t="shared" ca="1" si="1495"/>
        <v>86622.007475473671</v>
      </c>
      <c r="JI349" s="310">
        <f t="shared" ca="1" si="1495"/>
        <v>86622.007475473671</v>
      </c>
      <c r="JJ349" s="310">
        <f t="shared" ca="1" si="1495"/>
        <v>86622.007475473671</v>
      </c>
      <c r="JK349" s="310">
        <f t="shared" ca="1" si="1495"/>
        <v>90953.107849247332</v>
      </c>
      <c r="JL349" s="310">
        <f t="shared" ca="1" si="1495"/>
        <v>90953.107849247332</v>
      </c>
      <c r="JM349" s="310">
        <f t="shared" ca="1" si="1495"/>
        <v>90953.107849247332</v>
      </c>
      <c r="JN349" s="310">
        <f t="shared" ca="1" si="1495"/>
        <v>90953.107849247332</v>
      </c>
      <c r="JO349" s="310">
        <f t="shared" ca="1" si="1495"/>
        <v>90953.107849247332</v>
      </c>
      <c r="JP349" s="310">
        <f t="shared" ca="1" si="1495"/>
        <v>90953.107849247332</v>
      </c>
      <c r="JQ349" s="310">
        <f t="shared" ca="1" si="1495"/>
        <v>90953.107849247332</v>
      </c>
      <c r="JR349" s="310">
        <f t="shared" ca="1" si="1495"/>
        <v>90953.107849247332</v>
      </c>
      <c r="JS349" s="310">
        <f t="shared" ca="1" si="1495"/>
        <v>90953.107849247332</v>
      </c>
      <c r="JT349" s="310">
        <f t="shared" ca="1" si="1495"/>
        <v>90953.107849247332</v>
      </c>
      <c r="JU349" s="310">
        <f t="shared" ca="1" si="1495"/>
        <v>90953.107849247332</v>
      </c>
      <c r="JV349" s="310">
        <f t="shared" ca="1" si="1495"/>
        <v>90953.107849247332</v>
      </c>
      <c r="JW349" s="310">
        <f t="shared" ca="1" si="1495"/>
        <v>95500.763241709719</v>
      </c>
      <c r="JX349" s="310">
        <f t="shared" ca="1" si="1495"/>
        <v>95500.763241709719</v>
      </c>
      <c r="JY349" s="310">
        <f t="shared" ca="1" si="1495"/>
        <v>95500.763241709719</v>
      </c>
      <c r="JZ349" s="310">
        <f t="shared" ca="1" si="1495"/>
        <v>95500.763241709719</v>
      </c>
      <c r="KA349" s="310">
        <f t="shared" ca="1" si="1495"/>
        <v>95500.763241709719</v>
      </c>
      <c r="KB349" s="310">
        <f t="shared" ca="1" si="1495"/>
        <v>95500.763241709719</v>
      </c>
      <c r="KC349" s="310">
        <f t="shared" ca="1" si="1495"/>
        <v>95500.763241709719</v>
      </c>
      <c r="KD349" s="310">
        <f t="shared" ca="1" si="1495"/>
        <v>95500.763241709719</v>
      </c>
      <c r="KE349" s="310">
        <f t="shared" ca="1" si="1495"/>
        <v>95500.763241709719</v>
      </c>
      <c r="KF349" s="310">
        <f t="shared" ca="1" si="1495"/>
        <v>95500.763241709719</v>
      </c>
      <c r="KG349" s="310">
        <f t="shared" ca="1" si="1495"/>
        <v>95500.763241709719</v>
      </c>
      <c r="KH349" s="310">
        <f t="shared" ca="1" si="1495"/>
        <v>95500.763241709719</v>
      </c>
      <c r="KI349" s="310">
        <f t="shared" ca="1" si="1495"/>
        <v>100275.80140379519</v>
      </c>
      <c r="KJ349" s="310">
        <f t="shared" ca="1" si="1495"/>
        <v>100275.80140379519</v>
      </c>
      <c r="KK349" s="310">
        <f t="shared" ca="1" si="1495"/>
        <v>100275.80140379519</v>
      </c>
      <c r="KL349" s="310">
        <f t="shared" ca="1" si="1495"/>
        <v>100275.80140379519</v>
      </c>
      <c r="KM349" s="310">
        <f t="shared" ca="1" si="1495"/>
        <v>100275.80140379519</v>
      </c>
      <c r="KN349" s="310">
        <f t="shared" ca="1" si="1495"/>
        <v>100275.80140379519</v>
      </c>
      <c r="KO349" s="310">
        <f t="shared" ca="1" si="1495"/>
        <v>100275.80140379519</v>
      </c>
      <c r="KP349" s="310">
        <f t="shared" ca="1" si="1495"/>
        <v>100275.80140379519</v>
      </c>
      <c r="KQ349" s="310">
        <f t="shared" ca="1" si="1495"/>
        <v>100275.80140379519</v>
      </c>
      <c r="KR349" s="310">
        <f t="shared" ca="1" si="1495"/>
        <v>100275.80140379519</v>
      </c>
      <c r="KS349" s="310">
        <f t="shared" ca="1" si="1495"/>
        <v>100275.80140379519</v>
      </c>
      <c r="KT349" s="310">
        <f t="shared" ca="1" si="1495"/>
        <v>100275.80140379519</v>
      </c>
      <c r="KU349" s="310">
        <f t="shared" ca="1" si="1495"/>
        <v>105289.59147398495</v>
      </c>
      <c r="KV349" s="310">
        <f t="shared" ca="1" si="1495"/>
        <v>105289.59147398495</v>
      </c>
      <c r="KW349" s="310">
        <f t="shared" ca="1" si="1495"/>
        <v>105289.59147398495</v>
      </c>
      <c r="KX349" s="310">
        <f t="shared" ca="1" si="1495"/>
        <v>105289.59147398495</v>
      </c>
      <c r="KY349" s="310">
        <f t="shared" ca="1" si="1495"/>
        <v>105289.59147398495</v>
      </c>
      <c r="KZ349" s="310">
        <f t="shared" ca="1" si="1495"/>
        <v>105289.59147398495</v>
      </c>
      <c r="LA349" s="310">
        <f t="shared" ca="1" si="1495"/>
        <v>105289.59147398495</v>
      </c>
      <c r="LB349" s="310">
        <f t="shared" ca="1" si="1495"/>
        <v>105289.59147398495</v>
      </c>
      <c r="LC349" s="310">
        <f t="shared" ca="1" si="1495"/>
        <v>105289.59147398495</v>
      </c>
      <c r="LD349" s="310">
        <f t="shared" ca="1" si="1495"/>
        <v>105289.59147398495</v>
      </c>
      <c r="LE349" s="310">
        <f t="shared" ca="1" si="1495"/>
        <v>105289.59147398495</v>
      </c>
    </row>
    <row r="350" spans="2:317">
      <c r="B350" s="377" t="s">
        <v>458</v>
      </c>
      <c r="C350" s="377" t="s">
        <v>458</v>
      </c>
      <c r="E350" s="310">
        <f t="shared" ref="E350:BP350" ca="1" si="1496">IF($Q$48=$R$49,OFFSET($O79,0,E$335)/OFFSET($O$69,0,E$335),IF(E$338&lt;Opening,0,$P64*(1+$Q64)^(E$336-1)/12))</f>
        <v>0</v>
      </c>
      <c r="F350" s="310">
        <f t="shared" ca="1" si="1496"/>
        <v>0</v>
      </c>
      <c r="G350" s="310">
        <f t="shared" ca="1" si="1496"/>
        <v>0</v>
      </c>
      <c r="H350" s="310">
        <f t="shared" ca="1" si="1496"/>
        <v>0</v>
      </c>
      <c r="I350" s="310">
        <f t="shared" ca="1" si="1496"/>
        <v>0</v>
      </c>
      <c r="J350" s="310">
        <f t="shared" ca="1" si="1496"/>
        <v>0</v>
      </c>
      <c r="K350" s="310">
        <f t="shared" ca="1" si="1496"/>
        <v>0</v>
      </c>
      <c r="L350" s="310">
        <f t="shared" ca="1" si="1496"/>
        <v>0</v>
      </c>
      <c r="M350" s="310">
        <f t="shared" ca="1" si="1496"/>
        <v>0</v>
      </c>
      <c r="N350" s="310">
        <f t="shared" ca="1" si="1496"/>
        <v>0</v>
      </c>
      <c r="O350" s="310">
        <f t="shared" ca="1" si="1496"/>
        <v>0</v>
      </c>
      <c r="P350" s="310">
        <f t="shared" ca="1" si="1496"/>
        <v>0</v>
      </c>
      <c r="Q350" s="310">
        <f t="shared" ca="1" si="1496"/>
        <v>0</v>
      </c>
      <c r="R350" s="310">
        <f t="shared" ca="1" si="1496"/>
        <v>0</v>
      </c>
      <c r="S350" s="310">
        <f t="shared" ca="1" si="1496"/>
        <v>0</v>
      </c>
      <c r="T350" s="310">
        <f t="shared" ca="1" si="1496"/>
        <v>0</v>
      </c>
      <c r="U350" s="310">
        <f t="shared" ca="1" si="1496"/>
        <v>0</v>
      </c>
      <c r="V350" s="310">
        <f t="shared" ca="1" si="1496"/>
        <v>0</v>
      </c>
      <c r="W350" s="310">
        <f t="shared" ca="1" si="1496"/>
        <v>0</v>
      </c>
      <c r="X350" s="310">
        <f t="shared" ca="1" si="1496"/>
        <v>0</v>
      </c>
      <c r="Y350" s="310">
        <f t="shared" ca="1" si="1496"/>
        <v>0</v>
      </c>
      <c r="Z350" s="310">
        <f t="shared" ca="1" si="1496"/>
        <v>0</v>
      </c>
      <c r="AA350" s="310">
        <f t="shared" ca="1" si="1496"/>
        <v>0</v>
      </c>
      <c r="AB350" s="310">
        <f t="shared" ca="1" si="1496"/>
        <v>0</v>
      </c>
      <c r="AC350" s="310">
        <f t="shared" ca="1" si="1496"/>
        <v>0</v>
      </c>
      <c r="AD350" s="310">
        <f t="shared" ca="1" si="1496"/>
        <v>0</v>
      </c>
      <c r="AE350" s="310">
        <f t="shared" ca="1" si="1496"/>
        <v>0</v>
      </c>
      <c r="AF350" s="310">
        <f t="shared" ca="1" si="1496"/>
        <v>0</v>
      </c>
      <c r="AG350" s="310">
        <f t="shared" ca="1" si="1496"/>
        <v>0</v>
      </c>
      <c r="AH350" s="310">
        <f t="shared" ca="1" si="1496"/>
        <v>0</v>
      </c>
      <c r="AI350" s="310">
        <f t="shared" ca="1" si="1496"/>
        <v>0</v>
      </c>
      <c r="AJ350" s="310">
        <f t="shared" ca="1" si="1496"/>
        <v>0</v>
      </c>
      <c r="AK350" s="310">
        <f t="shared" ca="1" si="1496"/>
        <v>0</v>
      </c>
      <c r="AL350" s="310">
        <f t="shared" ca="1" si="1496"/>
        <v>0</v>
      </c>
      <c r="AM350" s="310">
        <f t="shared" ca="1" si="1496"/>
        <v>0</v>
      </c>
      <c r="AN350" s="310">
        <f t="shared" ca="1" si="1496"/>
        <v>0</v>
      </c>
      <c r="AO350" s="310">
        <f t="shared" ca="1" si="1496"/>
        <v>0</v>
      </c>
      <c r="AP350" s="310">
        <f t="shared" ca="1" si="1496"/>
        <v>0</v>
      </c>
      <c r="AQ350" s="310">
        <f t="shared" ca="1" si="1496"/>
        <v>0</v>
      </c>
      <c r="AR350" s="310">
        <f t="shared" ca="1" si="1496"/>
        <v>0</v>
      </c>
      <c r="AS350" s="310">
        <f t="shared" ca="1" si="1496"/>
        <v>0</v>
      </c>
      <c r="AT350" s="310">
        <f t="shared" ca="1" si="1496"/>
        <v>0</v>
      </c>
      <c r="AU350" s="310">
        <f t="shared" ca="1" si="1496"/>
        <v>0</v>
      </c>
      <c r="AV350" s="310">
        <f t="shared" ca="1" si="1496"/>
        <v>0</v>
      </c>
      <c r="AW350" s="310">
        <f t="shared" ca="1" si="1496"/>
        <v>0</v>
      </c>
      <c r="AX350" s="310">
        <f t="shared" ca="1" si="1496"/>
        <v>0</v>
      </c>
      <c r="AY350" s="310">
        <f t="shared" ca="1" si="1496"/>
        <v>0</v>
      </c>
      <c r="AZ350" s="310">
        <f t="shared" ca="1" si="1496"/>
        <v>0</v>
      </c>
      <c r="BA350" s="310">
        <f t="shared" ca="1" si="1496"/>
        <v>0</v>
      </c>
      <c r="BB350" s="310">
        <f t="shared" ca="1" si="1496"/>
        <v>0</v>
      </c>
      <c r="BC350" s="310">
        <f t="shared" ca="1" si="1496"/>
        <v>0</v>
      </c>
      <c r="BD350" s="310">
        <f t="shared" ca="1" si="1496"/>
        <v>0</v>
      </c>
      <c r="BE350" s="310">
        <f t="shared" ca="1" si="1496"/>
        <v>0</v>
      </c>
      <c r="BF350" s="310">
        <f t="shared" ca="1" si="1496"/>
        <v>0</v>
      </c>
      <c r="BG350" s="310">
        <f t="shared" ca="1" si="1496"/>
        <v>0</v>
      </c>
      <c r="BH350" s="310">
        <f t="shared" ca="1" si="1496"/>
        <v>0</v>
      </c>
      <c r="BI350" s="310">
        <f t="shared" ca="1" si="1496"/>
        <v>0</v>
      </c>
      <c r="BJ350" s="310">
        <f t="shared" ca="1" si="1496"/>
        <v>0</v>
      </c>
      <c r="BK350" s="310">
        <f t="shared" ca="1" si="1496"/>
        <v>0</v>
      </c>
      <c r="BL350" s="310">
        <f t="shared" ca="1" si="1496"/>
        <v>0</v>
      </c>
      <c r="BM350" s="310">
        <f t="shared" ca="1" si="1496"/>
        <v>0</v>
      </c>
      <c r="BN350" s="310">
        <f t="shared" ca="1" si="1496"/>
        <v>0</v>
      </c>
      <c r="BO350" s="310">
        <f t="shared" ca="1" si="1496"/>
        <v>0</v>
      </c>
      <c r="BP350" s="310">
        <f t="shared" ca="1" si="1496"/>
        <v>0</v>
      </c>
      <c r="BQ350" s="310">
        <f t="shared" ref="BQ350:EB350" ca="1" si="1497">IF($Q$48=$R$49,OFFSET($O79,0,BQ$335)/OFFSET($O$69,0,BQ$335),IF(BQ$338&lt;Opening,0,$P64*(1+$Q64)^(BQ$336-1)/12))</f>
        <v>0</v>
      </c>
      <c r="BR350" s="310">
        <f t="shared" ca="1" si="1497"/>
        <v>0</v>
      </c>
      <c r="BS350" s="310">
        <f t="shared" ca="1" si="1497"/>
        <v>0</v>
      </c>
      <c r="BT350" s="310">
        <f t="shared" ca="1" si="1497"/>
        <v>0</v>
      </c>
      <c r="BU350" s="310">
        <f t="shared" ca="1" si="1497"/>
        <v>0</v>
      </c>
      <c r="BV350" s="310">
        <f t="shared" ca="1" si="1497"/>
        <v>0</v>
      </c>
      <c r="BW350" s="310">
        <f t="shared" ca="1" si="1497"/>
        <v>0</v>
      </c>
      <c r="BX350" s="310">
        <f t="shared" ca="1" si="1497"/>
        <v>0</v>
      </c>
      <c r="BY350" s="310">
        <f t="shared" ca="1" si="1497"/>
        <v>0</v>
      </c>
      <c r="BZ350" s="310">
        <f t="shared" ca="1" si="1497"/>
        <v>0</v>
      </c>
      <c r="CA350" s="310">
        <f t="shared" ca="1" si="1497"/>
        <v>41666.666666666664</v>
      </c>
      <c r="CB350" s="310">
        <f t="shared" ca="1" si="1497"/>
        <v>41666.666666666664</v>
      </c>
      <c r="CC350" s="310">
        <f t="shared" ca="1" si="1497"/>
        <v>41666.666666666664</v>
      </c>
      <c r="CD350" s="310">
        <f t="shared" ca="1" si="1497"/>
        <v>41666.666666666664</v>
      </c>
      <c r="CE350" s="310">
        <f t="shared" ca="1" si="1497"/>
        <v>41666.666666666664</v>
      </c>
      <c r="CF350" s="310">
        <f t="shared" ca="1" si="1497"/>
        <v>41666.666666666664</v>
      </c>
      <c r="CG350" s="310">
        <f t="shared" ca="1" si="1497"/>
        <v>41666.666666666664</v>
      </c>
      <c r="CH350" s="310">
        <f t="shared" ca="1" si="1497"/>
        <v>41666.666666666664</v>
      </c>
      <c r="CI350" s="310">
        <f t="shared" ca="1" si="1497"/>
        <v>41666.666666666664</v>
      </c>
      <c r="CJ350" s="310">
        <f t="shared" ca="1" si="1497"/>
        <v>41666.666666666664</v>
      </c>
      <c r="CK350" s="310">
        <f t="shared" ca="1" si="1497"/>
        <v>41666.666666666664</v>
      </c>
      <c r="CL350" s="310">
        <f t="shared" ca="1" si="1497"/>
        <v>41666.666666666664</v>
      </c>
      <c r="CM350" s="310">
        <f t="shared" ca="1" si="1497"/>
        <v>43750</v>
      </c>
      <c r="CN350" s="310">
        <f t="shared" ca="1" si="1497"/>
        <v>43750</v>
      </c>
      <c r="CO350" s="310">
        <f t="shared" ca="1" si="1497"/>
        <v>43750</v>
      </c>
      <c r="CP350" s="310">
        <f t="shared" ca="1" si="1497"/>
        <v>43750</v>
      </c>
      <c r="CQ350" s="310">
        <f t="shared" ca="1" si="1497"/>
        <v>43750</v>
      </c>
      <c r="CR350" s="310">
        <f t="shared" ca="1" si="1497"/>
        <v>43750</v>
      </c>
      <c r="CS350" s="310">
        <f t="shared" ca="1" si="1497"/>
        <v>43750</v>
      </c>
      <c r="CT350" s="310">
        <f t="shared" ca="1" si="1497"/>
        <v>43750</v>
      </c>
      <c r="CU350" s="310">
        <f t="shared" ca="1" si="1497"/>
        <v>43750</v>
      </c>
      <c r="CV350" s="310">
        <f t="shared" ca="1" si="1497"/>
        <v>43750</v>
      </c>
      <c r="CW350" s="310">
        <f t="shared" ca="1" si="1497"/>
        <v>43750</v>
      </c>
      <c r="CX350" s="310">
        <f t="shared" ca="1" si="1497"/>
        <v>43750</v>
      </c>
      <c r="CY350" s="310">
        <f t="shared" ca="1" si="1497"/>
        <v>45937.5</v>
      </c>
      <c r="CZ350" s="310">
        <f t="shared" ca="1" si="1497"/>
        <v>45937.5</v>
      </c>
      <c r="DA350" s="310">
        <f t="shared" ca="1" si="1497"/>
        <v>45937.5</v>
      </c>
      <c r="DB350" s="310">
        <f t="shared" ca="1" si="1497"/>
        <v>45937.5</v>
      </c>
      <c r="DC350" s="310">
        <f t="shared" ca="1" si="1497"/>
        <v>45937.5</v>
      </c>
      <c r="DD350" s="310">
        <f t="shared" ca="1" si="1497"/>
        <v>45937.5</v>
      </c>
      <c r="DE350" s="310">
        <f t="shared" ca="1" si="1497"/>
        <v>45937.5</v>
      </c>
      <c r="DF350" s="310">
        <f t="shared" ca="1" si="1497"/>
        <v>45937.5</v>
      </c>
      <c r="DG350" s="310">
        <f t="shared" ca="1" si="1497"/>
        <v>45937.5</v>
      </c>
      <c r="DH350" s="310">
        <f t="shared" ca="1" si="1497"/>
        <v>45937.5</v>
      </c>
      <c r="DI350" s="310">
        <f t="shared" ca="1" si="1497"/>
        <v>45937.5</v>
      </c>
      <c r="DJ350" s="310">
        <f t="shared" ca="1" si="1497"/>
        <v>45937.5</v>
      </c>
      <c r="DK350" s="310">
        <f t="shared" ca="1" si="1497"/>
        <v>48234.375000000007</v>
      </c>
      <c r="DL350" s="310">
        <f t="shared" ca="1" si="1497"/>
        <v>48234.375000000007</v>
      </c>
      <c r="DM350" s="310">
        <f t="shared" ca="1" si="1497"/>
        <v>48234.375000000007</v>
      </c>
      <c r="DN350" s="310">
        <f t="shared" ca="1" si="1497"/>
        <v>48234.375000000007</v>
      </c>
      <c r="DO350" s="310">
        <f t="shared" ca="1" si="1497"/>
        <v>48234.375000000007</v>
      </c>
      <c r="DP350" s="310">
        <f t="shared" ca="1" si="1497"/>
        <v>48234.375000000007</v>
      </c>
      <c r="DQ350" s="310">
        <f t="shared" ca="1" si="1497"/>
        <v>48234.375000000007</v>
      </c>
      <c r="DR350" s="310">
        <f t="shared" ca="1" si="1497"/>
        <v>48234.375000000007</v>
      </c>
      <c r="DS350" s="310">
        <f t="shared" ca="1" si="1497"/>
        <v>48234.375000000007</v>
      </c>
      <c r="DT350" s="310">
        <f t="shared" ca="1" si="1497"/>
        <v>48234.375000000007</v>
      </c>
      <c r="DU350" s="310">
        <f t="shared" ca="1" si="1497"/>
        <v>48234.375000000007</v>
      </c>
      <c r="DV350" s="310">
        <f t="shared" ca="1" si="1497"/>
        <v>48234.375000000007</v>
      </c>
      <c r="DW350" s="310">
        <f t="shared" ca="1" si="1497"/>
        <v>50646.09375</v>
      </c>
      <c r="DX350" s="310">
        <f t="shared" ca="1" si="1497"/>
        <v>50646.09375</v>
      </c>
      <c r="DY350" s="310">
        <f t="shared" ca="1" si="1497"/>
        <v>50646.09375</v>
      </c>
      <c r="DZ350" s="310">
        <f t="shared" ca="1" si="1497"/>
        <v>50646.09375</v>
      </c>
      <c r="EA350" s="310">
        <f t="shared" ca="1" si="1497"/>
        <v>50646.09375</v>
      </c>
      <c r="EB350" s="310">
        <f t="shared" ca="1" si="1497"/>
        <v>50646.09375</v>
      </c>
      <c r="EC350" s="310">
        <f t="shared" ref="EC350:GN350" ca="1" si="1498">IF($Q$48=$R$49,OFFSET($O79,0,EC$335)/OFFSET($O$69,0,EC$335),IF(EC$338&lt;Opening,0,$P64*(1+$Q64)^(EC$336-1)/12))</f>
        <v>50646.09375</v>
      </c>
      <c r="ED350" s="310">
        <f t="shared" ca="1" si="1498"/>
        <v>50646.09375</v>
      </c>
      <c r="EE350" s="310">
        <f t="shared" ca="1" si="1498"/>
        <v>50646.09375</v>
      </c>
      <c r="EF350" s="310">
        <f t="shared" ca="1" si="1498"/>
        <v>50646.09375</v>
      </c>
      <c r="EG350" s="310">
        <f t="shared" ca="1" si="1498"/>
        <v>50646.09375</v>
      </c>
      <c r="EH350" s="310">
        <f t="shared" ca="1" si="1498"/>
        <v>50646.09375</v>
      </c>
      <c r="EI350" s="310">
        <f t="shared" ca="1" si="1498"/>
        <v>53178.398437500007</v>
      </c>
      <c r="EJ350" s="310">
        <f t="shared" ca="1" si="1498"/>
        <v>53178.398437500007</v>
      </c>
      <c r="EK350" s="310">
        <f t="shared" ca="1" si="1498"/>
        <v>53178.398437500007</v>
      </c>
      <c r="EL350" s="310">
        <f t="shared" ca="1" si="1498"/>
        <v>53178.398437500007</v>
      </c>
      <c r="EM350" s="310">
        <f t="shared" ca="1" si="1498"/>
        <v>53178.398437500007</v>
      </c>
      <c r="EN350" s="310">
        <f t="shared" ca="1" si="1498"/>
        <v>53178.398437500007</v>
      </c>
      <c r="EO350" s="310">
        <f t="shared" ca="1" si="1498"/>
        <v>53178.398437500007</v>
      </c>
      <c r="EP350" s="310">
        <f t="shared" ca="1" si="1498"/>
        <v>53178.398437500007</v>
      </c>
      <c r="EQ350" s="310">
        <f t="shared" ca="1" si="1498"/>
        <v>53178.398437500007</v>
      </c>
      <c r="ER350" s="310">
        <f t="shared" ca="1" si="1498"/>
        <v>53178.398437500007</v>
      </c>
      <c r="ES350" s="310">
        <f t="shared" ca="1" si="1498"/>
        <v>53178.398437500007</v>
      </c>
      <c r="ET350" s="310">
        <f t="shared" ca="1" si="1498"/>
        <v>53178.398437500007</v>
      </c>
      <c r="EU350" s="310">
        <f t="shared" ca="1" si="1498"/>
        <v>55837.318359375</v>
      </c>
      <c r="EV350" s="310">
        <f t="shared" ca="1" si="1498"/>
        <v>55837.318359375</v>
      </c>
      <c r="EW350" s="310">
        <f t="shared" ca="1" si="1498"/>
        <v>55837.318359375</v>
      </c>
      <c r="EX350" s="310">
        <f t="shared" ca="1" si="1498"/>
        <v>55837.318359375</v>
      </c>
      <c r="EY350" s="310">
        <f t="shared" ca="1" si="1498"/>
        <v>55837.318359375</v>
      </c>
      <c r="EZ350" s="310">
        <f t="shared" ca="1" si="1498"/>
        <v>55837.318359375</v>
      </c>
      <c r="FA350" s="310">
        <f t="shared" ca="1" si="1498"/>
        <v>55837.318359375</v>
      </c>
      <c r="FB350" s="310">
        <f t="shared" ca="1" si="1498"/>
        <v>55837.318359375</v>
      </c>
      <c r="FC350" s="310">
        <f t="shared" ca="1" si="1498"/>
        <v>55837.318359375</v>
      </c>
      <c r="FD350" s="310">
        <f t="shared" ca="1" si="1498"/>
        <v>55837.318359375</v>
      </c>
      <c r="FE350" s="310">
        <f t="shared" ca="1" si="1498"/>
        <v>55837.318359375</v>
      </c>
      <c r="FF350" s="310">
        <f t="shared" ca="1" si="1498"/>
        <v>55837.318359375</v>
      </c>
      <c r="FG350" s="310">
        <f t="shared" ca="1" si="1498"/>
        <v>58629.18427734376</v>
      </c>
      <c r="FH350" s="310">
        <f t="shared" ca="1" si="1498"/>
        <v>58629.18427734376</v>
      </c>
      <c r="FI350" s="310">
        <f t="shared" ca="1" si="1498"/>
        <v>58629.18427734376</v>
      </c>
      <c r="FJ350" s="310">
        <f t="shared" ca="1" si="1498"/>
        <v>58629.18427734376</v>
      </c>
      <c r="FK350" s="310">
        <f t="shared" ca="1" si="1498"/>
        <v>58629.18427734376</v>
      </c>
      <c r="FL350" s="310">
        <f t="shared" ca="1" si="1498"/>
        <v>58629.18427734376</v>
      </c>
      <c r="FM350" s="310">
        <f t="shared" ca="1" si="1498"/>
        <v>58629.18427734376</v>
      </c>
      <c r="FN350" s="310">
        <f t="shared" ca="1" si="1498"/>
        <v>58629.18427734376</v>
      </c>
      <c r="FO350" s="310">
        <f t="shared" ca="1" si="1498"/>
        <v>58629.18427734376</v>
      </c>
      <c r="FP350" s="310">
        <f t="shared" ca="1" si="1498"/>
        <v>58629.18427734376</v>
      </c>
      <c r="FQ350" s="310">
        <f t="shared" ca="1" si="1498"/>
        <v>58629.18427734376</v>
      </c>
      <c r="FR350" s="310">
        <f t="shared" ca="1" si="1498"/>
        <v>58629.18427734376</v>
      </c>
      <c r="FS350" s="310">
        <f t="shared" ca="1" si="1498"/>
        <v>61560.64349121094</v>
      </c>
      <c r="FT350" s="310">
        <f t="shared" ca="1" si="1498"/>
        <v>61560.64349121094</v>
      </c>
      <c r="FU350" s="310">
        <f t="shared" ca="1" si="1498"/>
        <v>61560.64349121094</v>
      </c>
      <c r="FV350" s="310">
        <f t="shared" ca="1" si="1498"/>
        <v>61560.64349121094</v>
      </c>
      <c r="FW350" s="310">
        <f t="shared" ca="1" si="1498"/>
        <v>61560.64349121094</v>
      </c>
      <c r="FX350" s="310">
        <f t="shared" ca="1" si="1498"/>
        <v>61560.64349121094</v>
      </c>
      <c r="FY350" s="310">
        <f t="shared" ca="1" si="1498"/>
        <v>61560.64349121094</v>
      </c>
      <c r="FZ350" s="310">
        <f t="shared" ca="1" si="1498"/>
        <v>61560.64349121094</v>
      </c>
      <c r="GA350" s="310">
        <f t="shared" ca="1" si="1498"/>
        <v>61560.64349121094</v>
      </c>
      <c r="GB350" s="310">
        <f t="shared" ca="1" si="1498"/>
        <v>61560.64349121094</v>
      </c>
      <c r="GC350" s="310">
        <f t="shared" ca="1" si="1498"/>
        <v>61560.64349121094</v>
      </c>
      <c r="GD350" s="310">
        <f t="shared" ca="1" si="1498"/>
        <v>61560.64349121094</v>
      </c>
      <c r="GE350" s="310">
        <f t="shared" ca="1" si="1498"/>
        <v>64638.675665771494</v>
      </c>
      <c r="GF350" s="310">
        <f t="shared" ca="1" si="1498"/>
        <v>64638.675665771494</v>
      </c>
      <c r="GG350" s="310">
        <f t="shared" ca="1" si="1498"/>
        <v>64638.675665771494</v>
      </c>
      <c r="GH350" s="310">
        <f t="shared" ca="1" si="1498"/>
        <v>64638.675665771494</v>
      </c>
      <c r="GI350" s="310">
        <f t="shared" ca="1" si="1498"/>
        <v>64638.675665771494</v>
      </c>
      <c r="GJ350" s="310">
        <f t="shared" ca="1" si="1498"/>
        <v>64638.675665771494</v>
      </c>
      <c r="GK350" s="310">
        <f t="shared" ca="1" si="1498"/>
        <v>64638.675665771494</v>
      </c>
      <c r="GL350" s="310">
        <f t="shared" ca="1" si="1498"/>
        <v>64638.675665771494</v>
      </c>
      <c r="GM350" s="310">
        <f t="shared" ca="1" si="1498"/>
        <v>64638.675665771494</v>
      </c>
      <c r="GN350" s="310">
        <f t="shared" ca="1" si="1498"/>
        <v>64638.675665771494</v>
      </c>
      <c r="GO350" s="310">
        <f t="shared" ref="GO350:IZ350" ca="1" si="1499">IF($Q$48=$R$49,OFFSET($O79,0,GO$335)/OFFSET($O$69,0,GO$335),IF(GO$338&lt;Opening,0,$P64*(1+$Q64)^(GO$336-1)/12))</f>
        <v>64638.675665771494</v>
      </c>
      <c r="GP350" s="310">
        <f t="shared" ca="1" si="1499"/>
        <v>64638.675665771494</v>
      </c>
      <c r="GQ350" s="310">
        <f t="shared" ca="1" si="1499"/>
        <v>67870.609449060066</v>
      </c>
      <c r="GR350" s="310">
        <f t="shared" ca="1" si="1499"/>
        <v>67870.609449060066</v>
      </c>
      <c r="GS350" s="310">
        <f t="shared" ca="1" si="1499"/>
        <v>67870.609449060066</v>
      </c>
      <c r="GT350" s="310">
        <f t="shared" ca="1" si="1499"/>
        <v>67870.609449060066</v>
      </c>
      <c r="GU350" s="310">
        <f t="shared" ca="1" si="1499"/>
        <v>67870.609449060066</v>
      </c>
      <c r="GV350" s="310">
        <f t="shared" ca="1" si="1499"/>
        <v>67870.609449060066</v>
      </c>
      <c r="GW350" s="310">
        <f t="shared" ca="1" si="1499"/>
        <v>67870.609449060066</v>
      </c>
      <c r="GX350" s="310">
        <f t="shared" ca="1" si="1499"/>
        <v>67870.609449060066</v>
      </c>
      <c r="GY350" s="310">
        <f t="shared" ca="1" si="1499"/>
        <v>67870.609449060066</v>
      </c>
      <c r="GZ350" s="310">
        <f t="shared" ca="1" si="1499"/>
        <v>67870.609449060066</v>
      </c>
      <c r="HA350" s="310">
        <f t="shared" ca="1" si="1499"/>
        <v>67870.609449060066</v>
      </c>
      <c r="HB350" s="310">
        <f t="shared" ca="1" si="1499"/>
        <v>67870.609449060066</v>
      </c>
      <c r="HC350" s="310">
        <f t="shared" ca="1" si="1499"/>
        <v>71264.13992151308</v>
      </c>
      <c r="HD350" s="310">
        <f t="shared" ca="1" si="1499"/>
        <v>71264.13992151308</v>
      </c>
      <c r="HE350" s="310">
        <f t="shared" ca="1" si="1499"/>
        <v>71264.13992151308</v>
      </c>
      <c r="HF350" s="310">
        <f t="shared" ca="1" si="1499"/>
        <v>71264.13992151308</v>
      </c>
      <c r="HG350" s="310">
        <f t="shared" ca="1" si="1499"/>
        <v>71264.13992151308</v>
      </c>
      <c r="HH350" s="310">
        <f t="shared" ca="1" si="1499"/>
        <v>71264.13992151308</v>
      </c>
      <c r="HI350" s="310">
        <f t="shared" ca="1" si="1499"/>
        <v>71264.13992151308</v>
      </c>
      <c r="HJ350" s="310">
        <f t="shared" ca="1" si="1499"/>
        <v>71264.13992151308</v>
      </c>
      <c r="HK350" s="310">
        <f t="shared" ca="1" si="1499"/>
        <v>71264.13992151308</v>
      </c>
      <c r="HL350" s="310">
        <f t="shared" ca="1" si="1499"/>
        <v>71264.13992151308</v>
      </c>
      <c r="HM350" s="310">
        <f t="shared" ca="1" si="1499"/>
        <v>71264.13992151308</v>
      </c>
      <c r="HN350" s="310">
        <f t="shared" ca="1" si="1499"/>
        <v>71264.13992151308</v>
      </c>
      <c r="HO350" s="310">
        <f t="shared" ca="1" si="1499"/>
        <v>74827.346917588715</v>
      </c>
      <c r="HP350" s="310">
        <f t="shared" ca="1" si="1499"/>
        <v>74827.346917588715</v>
      </c>
      <c r="HQ350" s="310">
        <f t="shared" ca="1" si="1499"/>
        <v>74827.346917588715</v>
      </c>
      <c r="HR350" s="310">
        <f t="shared" ca="1" si="1499"/>
        <v>74827.346917588715</v>
      </c>
      <c r="HS350" s="310">
        <f t="shared" ca="1" si="1499"/>
        <v>74827.346917588715</v>
      </c>
      <c r="HT350" s="310">
        <f t="shared" ca="1" si="1499"/>
        <v>74827.346917588715</v>
      </c>
      <c r="HU350" s="310">
        <f t="shared" ca="1" si="1499"/>
        <v>74827.346917588715</v>
      </c>
      <c r="HV350" s="310">
        <f t="shared" ca="1" si="1499"/>
        <v>74827.346917588715</v>
      </c>
      <c r="HW350" s="310">
        <f t="shared" ca="1" si="1499"/>
        <v>74827.346917588715</v>
      </c>
      <c r="HX350" s="310">
        <f t="shared" ca="1" si="1499"/>
        <v>74827.346917588715</v>
      </c>
      <c r="HY350" s="310">
        <f t="shared" ca="1" si="1499"/>
        <v>74827.346917588715</v>
      </c>
      <c r="HZ350" s="310">
        <f t="shared" ca="1" si="1499"/>
        <v>74827.346917588715</v>
      </c>
      <c r="IA350" s="310">
        <f t="shared" ca="1" si="1499"/>
        <v>78568.714263468166</v>
      </c>
      <c r="IB350" s="310">
        <f t="shared" ca="1" si="1499"/>
        <v>78568.714263468166</v>
      </c>
      <c r="IC350" s="310">
        <f t="shared" ca="1" si="1499"/>
        <v>78568.714263468166</v>
      </c>
      <c r="ID350" s="310">
        <f t="shared" ca="1" si="1499"/>
        <v>78568.714263468166</v>
      </c>
      <c r="IE350" s="310">
        <f t="shared" ca="1" si="1499"/>
        <v>78568.714263468166</v>
      </c>
      <c r="IF350" s="310">
        <f t="shared" ca="1" si="1499"/>
        <v>78568.714263468166</v>
      </c>
      <c r="IG350" s="310">
        <f t="shared" ca="1" si="1499"/>
        <v>78568.714263468166</v>
      </c>
      <c r="IH350" s="310">
        <f t="shared" ca="1" si="1499"/>
        <v>78568.714263468166</v>
      </c>
      <c r="II350" s="310">
        <f t="shared" ca="1" si="1499"/>
        <v>78568.714263468166</v>
      </c>
      <c r="IJ350" s="310">
        <f t="shared" ca="1" si="1499"/>
        <v>78568.714263468166</v>
      </c>
      <c r="IK350" s="310">
        <f t="shared" ca="1" si="1499"/>
        <v>78568.714263468166</v>
      </c>
      <c r="IL350" s="310">
        <f t="shared" ca="1" si="1499"/>
        <v>78568.714263468166</v>
      </c>
      <c r="IM350" s="310">
        <f t="shared" ca="1" si="1499"/>
        <v>82497.149976641565</v>
      </c>
      <c r="IN350" s="310">
        <f t="shared" ca="1" si="1499"/>
        <v>82497.149976641565</v>
      </c>
      <c r="IO350" s="310">
        <f t="shared" ca="1" si="1499"/>
        <v>82497.149976641565</v>
      </c>
      <c r="IP350" s="310">
        <f t="shared" ca="1" si="1499"/>
        <v>82497.149976641565</v>
      </c>
      <c r="IQ350" s="310">
        <f t="shared" ca="1" si="1499"/>
        <v>82497.149976641565</v>
      </c>
      <c r="IR350" s="310">
        <f t="shared" ca="1" si="1499"/>
        <v>82497.149976641565</v>
      </c>
      <c r="IS350" s="310">
        <f t="shared" ca="1" si="1499"/>
        <v>82497.149976641565</v>
      </c>
      <c r="IT350" s="310">
        <f t="shared" ca="1" si="1499"/>
        <v>82497.149976641565</v>
      </c>
      <c r="IU350" s="310">
        <f t="shared" ca="1" si="1499"/>
        <v>82497.149976641565</v>
      </c>
      <c r="IV350" s="310">
        <f t="shared" ca="1" si="1499"/>
        <v>82497.149976641565</v>
      </c>
      <c r="IW350" s="310">
        <f t="shared" ca="1" si="1499"/>
        <v>82497.149976641565</v>
      </c>
      <c r="IX350" s="310">
        <f t="shared" ca="1" si="1499"/>
        <v>82497.149976641565</v>
      </c>
      <c r="IY350" s="310">
        <f t="shared" ca="1" si="1499"/>
        <v>86622.007475473671</v>
      </c>
      <c r="IZ350" s="310">
        <f t="shared" ca="1" si="1499"/>
        <v>86622.007475473671</v>
      </c>
      <c r="JA350" s="310">
        <f t="shared" ref="JA350:LE350" ca="1" si="1500">IF($Q$48=$R$49,OFFSET($O79,0,JA$335)/OFFSET($O$69,0,JA$335),IF(JA$338&lt;Opening,0,$P64*(1+$Q64)^(JA$336-1)/12))</f>
        <v>86622.007475473671</v>
      </c>
      <c r="JB350" s="310">
        <f t="shared" ca="1" si="1500"/>
        <v>86622.007475473671</v>
      </c>
      <c r="JC350" s="310">
        <f t="shared" ca="1" si="1500"/>
        <v>86622.007475473671</v>
      </c>
      <c r="JD350" s="310">
        <f t="shared" ca="1" si="1500"/>
        <v>86622.007475473671</v>
      </c>
      <c r="JE350" s="310">
        <f t="shared" ca="1" si="1500"/>
        <v>86622.007475473671</v>
      </c>
      <c r="JF350" s="310">
        <f t="shared" ca="1" si="1500"/>
        <v>86622.007475473671</v>
      </c>
      <c r="JG350" s="310">
        <f t="shared" ca="1" si="1500"/>
        <v>86622.007475473671</v>
      </c>
      <c r="JH350" s="310">
        <f t="shared" ca="1" si="1500"/>
        <v>86622.007475473671</v>
      </c>
      <c r="JI350" s="310">
        <f t="shared" ca="1" si="1500"/>
        <v>86622.007475473671</v>
      </c>
      <c r="JJ350" s="310">
        <f t="shared" ca="1" si="1500"/>
        <v>86622.007475473671</v>
      </c>
      <c r="JK350" s="310">
        <f t="shared" ca="1" si="1500"/>
        <v>90953.107849247332</v>
      </c>
      <c r="JL350" s="310">
        <f t="shared" ca="1" si="1500"/>
        <v>90953.107849247332</v>
      </c>
      <c r="JM350" s="310">
        <f t="shared" ca="1" si="1500"/>
        <v>90953.107849247332</v>
      </c>
      <c r="JN350" s="310">
        <f t="shared" ca="1" si="1500"/>
        <v>90953.107849247332</v>
      </c>
      <c r="JO350" s="310">
        <f t="shared" ca="1" si="1500"/>
        <v>90953.107849247332</v>
      </c>
      <c r="JP350" s="310">
        <f t="shared" ca="1" si="1500"/>
        <v>90953.107849247332</v>
      </c>
      <c r="JQ350" s="310">
        <f t="shared" ca="1" si="1500"/>
        <v>90953.107849247332</v>
      </c>
      <c r="JR350" s="310">
        <f t="shared" ca="1" si="1500"/>
        <v>90953.107849247332</v>
      </c>
      <c r="JS350" s="310">
        <f t="shared" ca="1" si="1500"/>
        <v>90953.107849247332</v>
      </c>
      <c r="JT350" s="310">
        <f t="shared" ca="1" si="1500"/>
        <v>90953.107849247332</v>
      </c>
      <c r="JU350" s="310">
        <f t="shared" ca="1" si="1500"/>
        <v>90953.107849247332</v>
      </c>
      <c r="JV350" s="310">
        <f t="shared" ca="1" si="1500"/>
        <v>90953.107849247332</v>
      </c>
      <c r="JW350" s="310">
        <f t="shared" ca="1" si="1500"/>
        <v>95500.763241709719</v>
      </c>
      <c r="JX350" s="310">
        <f t="shared" ca="1" si="1500"/>
        <v>95500.763241709719</v>
      </c>
      <c r="JY350" s="310">
        <f t="shared" ca="1" si="1500"/>
        <v>95500.763241709719</v>
      </c>
      <c r="JZ350" s="310">
        <f t="shared" ca="1" si="1500"/>
        <v>95500.763241709719</v>
      </c>
      <c r="KA350" s="310">
        <f t="shared" ca="1" si="1500"/>
        <v>95500.763241709719</v>
      </c>
      <c r="KB350" s="310">
        <f t="shared" ca="1" si="1500"/>
        <v>95500.763241709719</v>
      </c>
      <c r="KC350" s="310">
        <f t="shared" ca="1" si="1500"/>
        <v>95500.763241709719</v>
      </c>
      <c r="KD350" s="310">
        <f t="shared" ca="1" si="1500"/>
        <v>95500.763241709719</v>
      </c>
      <c r="KE350" s="310">
        <f t="shared" ca="1" si="1500"/>
        <v>95500.763241709719</v>
      </c>
      <c r="KF350" s="310">
        <f t="shared" ca="1" si="1500"/>
        <v>95500.763241709719</v>
      </c>
      <c r="KG350" s="310">
        <f t="shared" ca="1" si="1500"/>
        <v>95500.763241709719</v>
      </c>
      <c r="KH350" s="310">
        <f t="shared" ca="1" si="1500"/>
        <v>95500.763241709719</v>
      </c>
      <c r="KI350" s="310">
        <f t="shared" ca="1" si="1500"/>
        <v>100275.80140379519</v>
      </c>
      <c r="KJ350" s="310">
        <f t="shared" ca="1" si="1500"/>
        <v>100275.80140379519</v>
      </c>
      <c r="KK350" s="310">
        <f t="shared" ca="1" si="1500"/>
        <v>100275.80140379519</v>
      </c>
      <c r="KL350" s="310">
        <f t="shared" ca="1" si="1500"/>
        <v>100275.80140379519</v>
      </c>
      <c r="KM350" s="310">
        <f t="shared" ca="1" si="1500"/>
        <v>100275.80140379519</v>
      </c>
      <c r="KN350" s="310">
        <f t="shared" ca="1" si="1500"/>
        <v>100275.80140379519</v>
      </c>
      <c r="KO350" s="310">
        <f t="shared" ca="1" si="1500"/>
        <v>100275.80140379519</v>
      </c>
      <c r="KP350" s="310">
        <f t="shared" ca="1" si="1500"/>
        <v>100275.80140379519</v>
      </c>
      <c r="KQ350" s="310">
        <f t="shared" ca="1" si="1500"/>
        <v>100275.80140379519</v>
      </c>
      <c r="KR350" s="310">
        <f t="shared" ca="1" si="1500"/>
        <v>100275.80140379519</v>
      </c>
      <c r="KS350" s="310">
        <f t="shared" ca="1" si="1500"/>
        <v>100275.80140379519</v>
      </c>
      <c r="KT350" s="310">
        <f t="shared" ca="1" si="1500"/>
        <v>100275.80140379519</v>
      </c>
      <c r="KU350" s="310">
        <f t="shared" ca="1" si="1500"/>
        <v>105289.59147398495</v>
      </c>
      <c r="KV350" s="310">
        <f t="shared" ca="1" si="1500"/>
        <v>105289.59147398495</v>
      </c>
      <c r="KW350" s="310">
        <f t="shared" ca="1" si="1500"/>
        <v>105289.59147398495</v>
      </c>
      <c r="KX350" s="310">
        <f t="shared" ca="1" si="1500"/>
        <v>105289.59147398495</v>
      </c>
      <c r="KY350" s="310">
        <f t="shared" ca="1" si="1500"/>
        <v>105289.59147398495</v>
      </c>
      <c r="KZ350" s="310">
        <f t="shared" ca="1" si="1500"/>
        <v>105289.59147398495</v>
      </c>
      <c r="LA350" s="310">
        <f t="shared" ca="1" si="1500"/>
        <v>105289.59147398495</v>
      </c>
      <c r="LB350" s="310">
        <f t="shared" ca="1" si="1500"/>
        <v>105289.59147398495</v>
      </c>
      <c r="LC350" s="310">
        <f t="shared" ca="1" si="1500"/>
        <v>105289.59147398495</v>
      </c>
      <c r="LD350" s="310">
        <f t="shared" ca="1" si="1500"/>
        <v>105289.59147398495</v>
      </c>
      <c r="LE350" s="310">
        <f t="shared" ca="1" si="1500"/>
        <v>105289.59147398495</v>
      </c>
    </row>
    <row r="351" spans="2:317">
      <c r="B351" s="377" t="s">
        <v>410</v>
      </c>
      <c r="C351" s="377" t="s">
        <v>410</v>
      </c>
      <c r="E351" s="310">
        <f t="shared" ref="E351:BP351" ca="1" si="1501">IF($Q$48=$R$49,OFFSET($O80,0,E$335)/OFFSET($O$69,0,E$335),IF(E$338&lt;Opening,0,$P65*(1+$Q65)^(E$336-1)/12))</f>
        <v>0</v>
      </c>
      <c r="F351" s="310">
        <f t="shared" ca="1" si="1501"/>
        <v>0</v>
      </c>
      <c r="G351" s="310">
        <f t="shared" ca="1" si="1501"/>
        <v>0</v>
      </c>
      <c r="H351" s="310">
        <f t="shared" ca="1" si="1501"/>
        <v>0</v>
      </c>
      <c r="I351" s="310">
        <f t="shared" ca="1" si="1501"/>
        <v>0</v>
      </c>
      <c r="J351" s="310">
        <f t="shared" ca="1" si="1501"/>
        <v>0</v>
      </c>
      <c r="K351" s="310">
        <f t="shared" ca="1" si="1501"/>
        <v>0</v>
      </c>
      <c r="L351" s="310">
        <f t="shared" ca="1" si="1501"/>
        <v>0</v>
      </c>
      <c r="M351" s="310">
        <f t="shared" ca="1" si="1501"/>
        <v>0</v>
      </c>
      <c r="N351" s="310">
        <f t="shared" ca="1" si="1501"/>
        <v>0</v>
      </c>
      <c r="O351" s="310">
        <f t="shared" ca="1" si="1501"/>
        <v>0</v>
      </c>
      <c r="P351" s="310">
        <f t="shared" ca="1" si="1501"/>
        <v>0</v>
      </c>
      <c r="Q351" s="310">
        <f t="shared" ca="1" si="1501"/>
        <v>0</v>
      </c>
      <c r="R351" s="310">
        <f t="shared" ca="1" si="1501"/>
        <v>0</v>
      </c>
      <c r="S351" s="310">
        <f t="shared" ca="1" si="1501"/>
        <v>0</v>
      </c>
      <c r="T351" s="310">
        <f t="shared" ca="1" si="1501"/>
        <v>0</v>
      </c>
      <c r="U351" s="310">
        <f t="shared" ca="1" si="1501"/>
        <v>0</v>
      </c>
      <c r="V351" s="310">
        <f t="shared" ca="1" si="1501"/>
        <v>0</v>
      </c>
      <c r="W351" s="310">
        <f t="shared" ca="1" si="1501"/>
        <v>0</v>
      </c>
      <c r="X351" s="310">
        <f t="shared" ca="1" si="1501"/>
        <v>0</v>
      </c>
      <c r="Y351" s="310">
        <f t="shared" ca="1" si="1501"/>
        <v>0</v>
      </c>
      <c r="Z351" s="310">
        <f t="shared" ca="1" si="1501"/>
        <v>0</v>
      </c>
      <c r="AA351" s="310">
        <f t="shared" ca="1" si="1501"/>
        <v>0</v>
      </c>
      <c r="AB351" s="310">
        <f t="shared" ca="1" si="1501"/>
        <v>0</v>
      </c>
      <c r="AC351" s="310">
        <f t="shared" ca="1" si="1501"/>
        <v>0</v>
      </c>
      <c r="AD351" s="310">
        <f t="shared" ca="1" si="1501"/>
        <v>0</v>
      </c>
      <c r="AE351" s="310">
        <f t="shared" ca="1" si="1501"/>
        <v>0</v>
      </c>
      <c r="AF351" s="310">
        <f t="shared" ca="1" si="1501"/>
        <v>0</v>
      </c>
      <c r="AG351" s="310">
        <f t="shared" ca="1" si="1501"/>
        <v>0</v>
      </c>
      <c r="AH351" s="310">
        <f t="shared" ca="1" si="1501"/>
        <v>0</v>
      </c>
      <c r="AI351" s="310">
        <f t="shared" ca="1" si="1501"/>
        <v>0</v>
      </c>
      <c r="AJ351" s="310">
        <f t="shared" ca="1" si="1501"/>
        <v>0</v>
      </c>
      <c r="AK351" s="310">
        <f t="shared" ca="1" si="1501"/>
        <v>0</v>
      </c>
      <c r="AL351" s="310">
        <f t="shared" ca="1" si="1501"/>
        <v>0</v>
      </c>
      <c r="AM351" s="310">
        <f t="shared" ca="1" si="1501"/>
        <v>0</v>
      </c>
      <c r="AN351" s="310">
        <f t="shared" ca="1" si="1501"/>
        <v>0</v>
      </c>
      <c r="AO351" s="310">
        <f t="shared" ca="1" si="1501"/>
        <v>0</v>
      </c>
      <c r="AP351" s="310">
        <f t="shared" ca="1" si="1501"/>
        <v>0</v>
      </c>
      <c r="AQ351" s="310">
        <f t="shared" ca="1" si="1501"/>
        <v>0</v>
      </c>
      <c r="AR351" s="310">
        <f t="shared" ca="1" si="1501"/>
        <v>0</v>
      </c>
      <c r="AS351" s="310">
        <f t="shared" ca="1" si="1501"/>
        <v>0</v>
      </c>
      <c r="AT351" s="310">
        <f t="shared" ca="1" si="1501"/>
        <v>0</v>
      </c>
      <c r="AU351" s="310">
        <f t="shared" ca="1" si="1501"/>
        <v>0</v>
      </c>
      <c r="AV351" s="310">
        <f t="shared" ca="1" si="1501"/>
        <v>0</v>
      </c>
      <c r="AW351" s="310">
        <f t="shared" ca="1" si="1501"/>
        <v>0</v>
      </c>
      <c r="AX351" s="310">
        <f t="shared" ca="1" si="1501"/>
        <v>0</v>
      </c>
      <c r="AY351" s="310">
        <f t="shared" ca="1" si="1501"/>
        <v>0</v>
      </c>
      <c r="AZ351" s="310">
        <f t="shared" ca="1" si="1501"/>
        <v>0</v>
      </c>
      <c r="BA351" s="310">
        <f t="shared" ca="1" si="1501"/>
        <v>0</v>
      </c>
      <c r="BB351" s="310">
        <f t="shared" ca="1" si="1501"/>
        <v>0</v>
      </c>
      <c r="BC351" s="310">
        <f t="shared" ca="1" si="1501"/>
        <v>0</v>
      </c>
      <c r="BD351" s="310">
        <f t="shared" ca="1" si="1501"/>
        <v>0</v>
      </c>
      <c r="BE351" s="310">
        <f t="shared" ca="1" si="1501"/>
        <v>0</v>
      </c>
      <c r="BF351" s="310">
        <f t="shared" ca="1" si="1501"/>
        <v>0</v>
      </c>
      <c r="BG351" s="310">
        <f t="shared" ca="1" si="1501"/>
        <v>0</v>
      </c>
      <c r="BH351" s="310">
        <f t="shared" ca="1" si="1501"/>
        <v>0</v>
      </c>
      <c r="BI351" s="310">
        <f t="shared" ca="1" si="1501"/>
        <v>0</v>
      </c>
      <c r="BJ351" s="310">
        <f t="shared" ca="1" si="1501"/>
        <v>0</v>
      </c>
      <c r="BK351" s="310">
        <f t="shared" ca="1" si="1501"/>
        <v>0</v>
      </c>
      <c r="BL351" s="310">
        <f t="shared" ca="1" si="1501"/>
        <v>0</v>
      </c>
      <c r="BM351" s="310">
        <f t="shared" ca="1" si="1501"/>
        <v>0</v>
      </c>
      <c r="BN351" s="310">
        <f t="shared" ca="1" si="1501"/>
        <v>0</v>
      </c>
      <c r="BO351" s="310">
        <f t="shared" ca="1" si="1501"/>
        <v>0</v>
      </c>
      <c r="BP351" s="310">
        <f t="shared" ca="1" si="1501"/>
        <v>0</v>
      </c>
      <c r="BQ351" s="310">
        <f t="shared" ref="BQ351:EB351" ca="1" si="1502">IF($Q$48=$R$49,OFFSET($O80,0,BQ$335)/OFFSET($O$69,0,BQ$335),IF(BQ$338&lt;Opening,0,$P65*(1+$Q65)^(BQ$336-1)/12))</f>
        <v>0</v>
      </c>
      <c r="BR351" s="310">
        <f t="shared" ca="1" si="1502"/>
        <v>0</v>
      </c>
      <c r="BS351" s="310">
        <f t="shared" ca="1" si="1502"/>
        <v>0</v>
      </c>
      <c r="BT351" s="310">
        <f t="shared" ca="1" si="1502"/>
        <v>0</v>
      </c>
      <c r="BU351" s="310">
        <f t="shared" ca="1" si="1502"/>
        <v>0</v>
      </c>
      <c r="BV351" s="310">
        <f t="shared" ca="1" si="1502"/>
        <v>0</v>
      </c>
      <c r="BW351" s="310">
        <f t="shared" ca="1" si="1502"/>
        <v>0</v>
      </c>
      <c r="BX351" s="310">
        <f t="shared" ca="1" si="1502"/>
        <v>0</v>
      </c>
      <c r="BY351" s="310">
        <f t="shared" ca="1" si="1502"/>
        <v>0</v>
      </c>
      <c r="BZ351" s="310">
        <f t="shared" ca="1" si="1502"/>
        <v>0</v>
      </c>
      <c r="CA351" s="310">
        <f t="shared" ca="1" si="1502"/>
        <v>41666.666666666664</v>
      </c>
      <c r="CB351" s="310">
        <f t="shared" ca="1" si="1502"/>
        <v>41666.666666666664</v>
      </c>
      <c r="CC351" s="310">
        <f t="shared" ca="1" si="1502"/>
        <v>41666.666666666664</v>
      </c>
      <c r="CD351" s="310">
        <f t="shared" ca="1" si="1502"/>
        <v>41666.666666666664</v>
      </c>
      <c r="CE351" s="310">
        <f t="shared" ca="1" si="1502"/>
        <v>41666.666666666664</v>
      </c>
      <c r="CF351" s="310">
        <f t="shared" ca="1" si="1502"/>
        <v>41666.666666666664</v>
      </c>
      <c r="CG351" s="310">
        <f t="shared" ca="1" si="1502"/>
        <v>41666.666666666664</v>
      </c>
      <c r="CH351" s="310">
        <f t="shared" ca="1" si="1502"/>
        <v>41666.666666666664</v>
      </c>
      <c r="CI351" s="310">
        <f t="shared" ca="1" si="1502"/>
        <v>41666.666666666664</v>
      </c>
      <c r="CJ351" s="310">
        <f t="shared" ca="1" si="1502"/>
        <v>41666.666666666664</v>
      </c>
      <c r="CK351" s="310">
        <f t="shared" ca="1" si="1502"/>
        <v>41666.666666666664</v>
      </c>
      <c r="CL351" s="310">
        <f t="shared" ca="1" si="1502"/>
        <v>41666.666666666664</v>
      </c>
      <c r="CM351" s="310">
        <f t="shared" ca="1" si="1502"/>
        <v>43750</v>
      </c>
      <c r="CN351" s="310">
        <f t="shared" ca="1" si="1502"/>
        <v>43750</v>
      </c>
      <c r="CO351" s="310">
        <f t="shared" ca="1" si="1502"/>
        <v>43750</v>
      </c>
      <c r="CP351" s="310">
        <f t="shared" ca="1" si="1502"/>
        <v>43750</v>
      </c>
      <c r="CQ351" s="310">
        <f t="shared" ca="1" si="1502"/>
        <v>43750</v>
      </c>
      <c r="CR351" s="310">
        <f t="shared" ca="1" si="1502"/>
        <v>43750</v>
      </c>
      <c r="CS351" s="310">
        <f t="shared" ca="1" si="1502"/>
        <v>43750</v>
      </c>
      <c r="CT351" s="310">
        <f t="shared" ca="1" si="1502"/>
        <v>43750</v>
      </c>
      <c r="CU351" s="310">
        <f t="shared" ca="1" si="1502"/>
        <v>43750</v>
      </c>
      <c r="CV351" s="310">
        <f t="shared" ca="1" si="1502"/>
        <v>43750</v>
      </c>
      <c r="CW351" s="310">
        <f t="shared" ca="1" si="1502"/>
        <v>43750</v>
      </c>
      <c r="CX351" s="310">
        <f t="shared" ca="1" si="1502"/>
        <v>43750</v>
      </c>
      <c r="CY351" s="310">
        <f t="shared" ca="1" si="1502"/>
        <v>45937.5</v>
      </c>
      <c r="CZ351" s="310">
        <f t="shared" ca="1" si="1502"/>
        <v>45937.5</v>
      </c>
      <c r="DA351" s="310">
        <f t="shared" ca="1" si="1502"/>
        <v>45937.5</v>
      </c>
      <c r="DB351" s="310">
        <f t="shared" ca="1" si="1502"/>
        <v>45937.5</v>
      </c>
      <c r="DC351" s="310">
        <f t="shared" ca="1" si="1502"/>
        <v>45937.5</v>
      </c>
      <c r="DD351" s="310">
        <f t="shared" ca="1" si="1502"/>
        <v>45937.5</v>
      </c>
      <c r="DE351" s="310">
        <f t="shared" ca="1" si="1502"/>
        <v>45937.5</v>
      </c>
      <c r="DF351" s="310">
        <f t="shared" ca="1" si="1502"/>
        <v>45937.5</v>
      </c>
      <c r="DG351" s="310">
        <f t="shared" ca="1" si="1502"/>
        <v>45937.5</v>
      </c>
      <c r="DH351" s="310">
        <f t="shared" ca="1" si="1502"/>
        <v>45937.5</v>
      </c>
      <c r="DI351" s="310">
        <f t="shared" ca="1" si="1502"/>
        <v>45937.5</v>
      </c>
      <c r="DJ351" s="310">
        <f t="shared" ca="1" si="1502"/>
        <v>45937.5</v>
      </c>
      <c r="DK351" s="310">
        <f t="shared" ca="1" si="1502"/>
        <v>48234.375000000007</v>
      </c>
      <c r="DL351" s="310">
        <f t="shared" ca="1" si="1502"/>
        <v>48234.375000000007</v>
      </c>
      <c r="DM351" s="310">
        <f t="shared" ca="1" si="1502"/>
        <v>48234.375000000007</v>
      </c>
      <c r="DN351" s="310">
        <f t="shared" ca="1" si="1502"/>
        <v>48234.375000000007</v>
      </c>
      <c r="DO351" s="310">
        <f t="shared" ca="1" si="1502"/>
        <v>48234.375000000007</v>
      </c>
      <c r="DP351" s="310">
        <f t="shared" ca="1" si="1502"/>
        <v>48234.375000000007</v>
      </c>
      <c r="DQ351" s="310">
        <f t="shared" ca="1" si="1502"/>
        <v>48234.375000000007</v>
      </c>
      <c r="DR351" s="310">
        <f t="shared" ca="1" si="1502"/>
        <v>48234.375000000007</v>
      </c>
      <c r="DS351" s="310">
        <f t="shared" ca="1" si="1502"/>
        <v>48234.375000000007</v>
      </c>
      <c r="DT351" s="310">
        <f t="shared" ca="1" si="1502"/>
        <v>48234.375000000007</v>
      </c>
      <c r="DU351" s="310">
        <f t="shared" ca="1" si="1502"/>
        <v>48234.375000000007</v>
      </c>
      <c r="DV351" s="310">
        <f t="shared" ca="1" si="1502"/>
        <v>48234.375000000007</v>
      </c>
      <c r="DW351" s="310">
        <f t="shared" ca="1" si="1502"/>
        <v>50646.09375</v>
      </c>
      <c r="DX351" s="310">
        <f t="shared" ca="1" si="1502"/>
        <v>50646.09375</v>
      </c>
      <c r="DY351" s="310">
        <f t="shared" ca="1" si="1502"/>
        <v>50646.09375</v>
      </c>
      <c r="DZ351" s="310">
        <f t="shared" ca="1" si="1502"/>
        <v>50646.09375</v>
      </c>
      <c r="EA351" s="310">
        <f t="shared" ca="1" si="1502"/>
        <v>50646.09375</v>
      </c>
      <c r="EB351" s="310">
        <f t="shared" ca="1" si="1502"/>
        <v>50646.09375</v>
      </c>
      <c r="EC351" s="310">
        <f t="shared" ref="EC351:GN351" ca="1" si="1503">IF($Q$48=$R$49,OFFSET($O80,0,EC$335)/OFFSET($O$69,0,EC$335),IF(EC$338&lt;Opening,0,$P65*(1+$Q65)^(EC$336-1)/12))</f>
        <v>50646.09375</v>
      </c>
      <c r="ED351" s="310">
        <f t="shared" ca="1" si="1503"/>
        <v>50646.09375</v>
      </c>
      <c r="EE351" s="310">
        <f t="shared" ca="1" si="1503"/>
        <v>50646.09375</v>
      </c>
      <c r="EF351" s="310">
        <f t="shared" ca="1" si="1503"/>
        <v>50646.09375</v>
      </c>
      <c r="EG351" s="310">
        <f t="shared" ca="1" si="1503"/>
        <v>50646.09375</v>
      </c>
      <c r="EH351" s="310">
        <f t="shared" ca="1" si="1503"/>
        <v>50646.09375</v>
      </c>
      <c r="EI351" s="310">
        <f t="shared" ca="1" si="1503"/>
        <v>53178.398437500007</v>
      </c>
      <c r="EJ351" s="310">
        <f t="shared" ca="1" si="1503"/>
        <v>53178.398437500007</v>
      </c>
      <c r="EK351" s="310">
        <f t="shared" ca="1" si="1503"/>
        <v>53178.398437500007</v>
      </c>
      <c r="EL351" s="310">
        <f t="shared" ca="1" si="1503"/>
        <v>53178.398437500007</v>
      </c>
      <c r="EM351" s="310">
        <f t="shared" ca="1" si="1503"/>
        <v>53178.398437500007</v>
      </c>
      <c r="EN351" s="310">
        <f t="shared" ca="1" si="1503"/>
        <v>53178.398437500007</v>
      </c>
      <c r="EO351" s="310">
        <f t="shared" ca="1" si="1503"/>
        <v>53178.398437500007</v>
      </c>
      <c r="EP351" s="310">
        <f t="shared" ca="1" si="1503"/>
        <v>53178.398437500007</v>
      </c>
      <c r="EQ351" s="310">
        <f t="shared" ca="1" si="1503"/>
        <v>53178.398437500007</v>
      </c>
      <c r="ER351" s="310">
        <f t="shared" ca="1" si="1503"/>
        <v>53178.398437500007</v>
      </c>
      <c r="ES351" s="310">
        <f t="shared" ca="1" si="1503"/>
        <v>53178.398437500007</v>
      </c>
      <c r="ET351" s="310">
        <f t="shared" ca="1" si="1503"/>
        <v>53178.398437500007</v>
      </c>
      <c r="EU351" s="310">
        <f t="shared" ca="1" si="1503"/>
        <v>55837.318359375</v>
      </c>
      <c r="EV351" s="310">
        <f t="shared" ca="1" si="1503"/>
        <v>55837.318359375</v>
      </c>
      <c r="EW351" s="310">
        <f t="shared" ca="1" si="1503"/>
        <v>55837.318359375</v>
      </c>
      <c r="EX351" s="310">
        <f t="shared" ca="1" si="1503"/>
        <v>55837.318359375</v>
      </c>
      <c r="EY351" s="310">
        <f t="shared" ca="1" si="1503"/>
        <v>55837.318359375</v>
      </c>
      <c r="EZ351" s="310">
        <f t="shared" ca="1" si="1503"/>
        <v>55837.318359375</v>
      </c>
      <c r="FA351" s="310">
        <f t="shared" ca="1" si="1503"/>
        <v>55837.318359375</v>
      </c>
      <c r="FB351" s="310">
        <f t="shared" ca="1" si="1503"/>
        <v>55837.318359375</v>
      </c>
      <c r="FC351" s="310">
        <f t="shared" ca="1" si="1503"/>
        <v>55837.318359375</v>
      </c>
      <c r="FD351" s="310">
        <f t="shared" ca="1" si="1503"/>
        <v>55837.318359375</v>
      </c>
      <c r="FE351" s="310">
        <f t="shared" ca="1" si="1503"/>
        <v>55837.318359375</v>
      </c>
      <c r="FF351" s="310">
        <f t="shared" ca="1" si="1503"/>
        <v>55837.318359375</v>
      </c>
      <c r="FG351" s="310">
        <f t="shared" ca="1" si="1503"/>
        <v>58629.18427734376</v>
      </c>
      <c r="FH351" s="310">
        <f t="shared" ca="1" si="1503"/>
        <v>58629.18427734376</v>
      </c>
      <c r="FI351" s="310">
        <f t="shared" ca="1" si="1503"/>
        <v>58629.18427734376</v>
      </c>
      <c r="FJ351" s="310">
        <f t="shared" ca="1" si="1503"/>
        <v>58629.18427734376</v>
      </c>
      <c r="FK351" s="310">
        <f t="shared" ca="1" si="1503"/>
        <v>58629.18427734376</v>
      </c>
      <c r="FL351" s="310">
        <f t="shared" ca="1" si="1503"/>
        <v>58629.18427734376</v>
      </c>
      <c r="FM351" s="310">
        <f t="shared" ca="1" si="1503"/>
        <v>58629.18427734376</v>
      </c>
      <c r="FN351" s="310">
        <f t="shared" ca="1" si="1503"/>
        <v>58629.18427734376</v>
      </c>
      <c r="FO351" s="310">
        <f t="shared" ca="1" si="1503"/>
        <v>58629.18427734376</v>
      </c>
      <c r="FP351" s="310">
        <f t="shared" ca="1" si="1503"/>
        <v>58629.18427734376</v>
      </c>
      <c r="FQ351" s="310">
        <f t="shared" ca="1" si="1503"/>
        <v>58629.18427734376</v>
      </c>
      <c r="FR351" s="310">
        <f t="shared" ca="1" si="1503"/>
        <v>58629.18427734376</v>
      </c>
      <c r="FS351" s="310">
        <f t="shared" ca="1" si="1503"/>
        <v>61560.64349121094</v>
      </c>
      <c r="FT351" s="310">
        <f t="shared" ca="1" si="1503"/>
        <v>61560.64349121094</v>
      </c>
      <c r="FU351" s="310">
        <f t="shared" ca="1" si="1503"/>
        <v>61560.64349121094</v>
      </c>
      <c r="FV351" s="310">
        <f t="shared" ca="1" si="1503"/>
        <v>61560.64349121094</v>
      </c>
      <c r="FW351" s="310">
        <f t="shared" ca="1" si="1503"/>
        <v>61560.64349121094</v>
      </c>
      <c r="FX351" s="310">
        <f t="shared" ca="1" si="1503"/>
        <v>61560.64349121094</v>
      </c>
      <c r="FY351" s="310">
        <f t="shared" ca="1" si="1503"/>
        <v>61560.64349121094</v>
      </c>
      <c r="FZ351" s="310">
        <f t="shared" ca="1" si="1503"/>
        <v>61560.64349121094</v>
      </c>
      <c r="GA351" s="310">
        <f t="shared" ca="1" si="1503"/>
        <v>61560.64349121094</v>
      </c>
      <c r="GB351" s="310">
        <f t="shared" ca="1" si="1503"/>
        <v>61560.64349121094</v>
      </c>
      <c r="GC351" s="310">
        <f t="shared" ca="1" si="1503"/>
        <v>61560.64349121094</v>
      </c>
      <c r="GD351" s="310">
        <f t="shared" ca="1" si="1503"/>
        <v>61560.64349121094</v>
      </c>
      <c r="GE351" s="310">
        <f t="shared" ca="1" si="1503"/>
        <v>64638.675665771494</v>
      </c>
      <c r="GF351" s="310">
        <f t="shared" ca="1" si="1503"/>
        <v>64638.675665771494</v>
      </c>
      <c r="GG351" s="310">
        <f t="shared" ca="1" si="1503"/>
        <v>64638.675665771494</v>
      </c>
      <c r="GH351" s="310">
        <f t="shared" ca="1" si="1503"/>
        <v>64638.675665771494</v>
      </c>
      <c r="GI351" s="310">
        <f t="shared" ca="1" si="1503"/>
        <v>64638.675665771494</v>
      </c>
      <c r="GJ351" s="310">
        <f t="shared" ca="1" si="1503"/>
        <v>64638.675665771494</v>
      </c>
      <c r="GK351" s="310">
        <f t="shared" ca="1" si="1503"/>
        <v>64638.675665771494</v>
      </c>
      <c r="GL351" s="310">
        <f t="shared" ca="1" si="1503"/>
        <v>64638.675665771494</v>
      </c>
      <c r="GM351" s="310">
        <f t="shared" ca="1" si="1503"/>
        <v>64638.675665771494</v>
      </c>
      <c r="GN351" s="310">
        <f t="shared" ca="1" si="1503"/>
        <v>64638.675665771494</v>
      </c>
      <c r="GO351" s="310">
        <f t="shared" ref="GO351:IZ351" ca="1" si="1504">IF($Q$48=$R$49,OFFSET($O80,0,GO$335)/OFFSET($O$69,0,GO$335),IF(GO$338&lt;Opening,0,$P65*(1+$Q65)^(GO$336-1)/12))</f>
        <v>64638.675665771494</v>
      </c>
      <c r="GP351" s="310">
        <f t="shared" ca="1" si="1504"/>
        <v>64638.675665771494</v>
      </c>
      <c r="GQ351" s="310">
        <f t="shared" ca="1" si="1504"/>
        <v>67870.609449060066</v>
      </c>
      <c r="GR351" s="310">
        <f t="shared" ca="1" si="1504"/>
        <v>67870.609449060066</v>
      </c>
      <c r="GS351" s="310">
        <f t="shared" ca="1" si="1504"/>
        <v>67870.609449060066</v>
      </c>
      <c r="GT351" s="310">
        <f t="shared" ca="1" si="1504"/>
        <v>67870.609449060066</v>
      </c>
      <c r="GU351" s="310">
        <f t="shared" ca="1" si="1504"/>
        <v>67870.609449060066</v>
      </c>
      <c r="GV351" s="310">
        <f t="shared" ca="1" si="1504"/>
        <v>67870.609449060066</v>
      </c>
      <c r="GW351" s="310">
        <f t="shared" ca="1" si="1504"/>
        <v>67870.609449060066</v>
      </c>
      <c r="GX351" s="310">
        <f t="shared" ca="1" si="1504"/>
        <v>67870.609449060066</v>
      </c>
      <c r="GY351" s="310">
        <f t="shared" ca="1" si="1504"/>
        <v>67870.609449060066</v>
      </c>
      <c r="GZ351" s="310">
        <f t="shared" ca="1" si="1504"/>
        <v>67870.609449060066</v>
      </c>
      <c r="HA351" s="310">
        <f t="shared" ca="1" si="1504"/>
        <v>67870.609449060066</v>
      </c>
      <c r="HB351" s="310">
        <f t="shared" ca="1" si="1504"/>
        <v>67870.609449060066</v>
      </c>
      <c r="HC351" s="310">
        <f t="shared" ca="1" si="1504"/>
        <v>71264.13992151308</v>
      </c>
      <c r="HD351" s="310">
        <f t="shared" ca="1" si="1504"/>
        <v>71264.13992151308</v>
      </c>
      <c r="HE351" s="310">
        <f t="shared" ca="1" si="1504"/>
        <v>71264.13992151308</v>
      </c>
      <c r="HF351" s="310">
        <f t="shared" ca="1" si="1504"/>
        <v>71264.13992151308</v>
      </c>
      <c r="HG351" s="310">
        <f t="shared" ca="1" si="1504"/>
        <v>71264.13992151308</v>
      </c>
      <c r="HH351" s="310">
        <f t="shared" ca="1" si="1504"/>
        <v>71264.13992151308</v>
      </c>
      <c r="HI351" s="310">
        <f t="shared" ca="1" si="1504"/>
        <v>71264.13992151308</v>
      </c>
      <c r="HJ351" s="310">
        <f t="shared" ca="1" si="1504"/>
        <v>71264.13992151308</v>
      </c>
      <c r="HK351" s="310">
        <f t="shared" ca="1" si="1504"/>
        <v>71264.13992151308</v>
      </c>
      <c r="HL351" s="310">
        <f t="shared" ca="1" si="1504"/>
        <v>71264.13992151308</v>
      </c>
      <c r="HM351" s="310">
        <f t="shared" ca="1" si="1504"/>
        <v>71264.13992151308</v>
      </c>
      <c r="HN351" s="310">
        <f t="shared" ca="1" si="1504"/>
        <v>71264.13992151308</v>
      </c>
      <c r="HO351" s="310">
        <f t="shared" ca="1" si="1504"/>
        <v>74827.346917588715</v>
      </c>
      <c r="HP351" s="310">
        <f t="shared" ca="1" si="1504"/>
        <v>74827.346917588715</v>
      </c>
      <c r="HQ351" s="310">
        <f t="shared" ca="1" si="1504"/>
        <v>74827.346917588715</v>
      </c>
      <c r="HR351" s="310">
        <f t="shared" ca="1" si="1504"/>
        <v>74827.346917588715</v>
      </c>
      <c r="HS351" s="310">
        <f t="shared" ca="1" si="1504"/>
        <v>74827.346917588715</v>
      </c>
      <c r="HT351" s="310">
        <f t="shared" ca="1" si="1504"/>
        <v>74827.346917588715</v>
      </c>
      <c r="HU351" s="310">
        <f t="shared" ca="1" si="1504"/>
        <v>74827.346917588715</v>
      </c>
      <c r="HV351" s="310">
        <f t="shared" ca="1" si="1504"/>
        <v>74827.346917588715</v>
      </c>
      <c r="HW351" s="310">
        <f t="shared" ca="1" si="1504"/>
        <v>74827.346917588715</v>
      </c>
      <c r="HX351" s="310">
        <f t="shared" ca="1" si="1504"/>
        <v>74827.346917588715</v>
      </c>
      <c r="HY351" s="310">
        <f t="shared" ca="1" si="1504"/>
        <v>74827.346917588715</v>
      </c>
      <c r="HZ351" s="310">
        <f t="shared" ca="1" si="1504"/>
        <v>74827.346917588715</v>
      </c>
      <c r="IA351" s="310">
        <f t="shared" ca="1" si="1504"/>
        <v>78568.714263468166</v>
      </c>
      <c r="IB351" s="310">
        <f t="shared" ca="1" si="1504"/>
        <v>78568.714263468166</v>
      </c>
      <c r="IC351" s="310">
        <f t="shared" ca="1" si="1504"/>
        <v>78568.714263468166</v>
      </c>
      <c r="ID351" s="310">
        <f t="shared" ca="1" si="1504"/>
        <v>78568.714263468166</v>
      </c>
      <c r="IE351" s="310">
        <f t="shared" ca="1" si="1504"/>
        <v>78568.714263468166</v>
      </c>
      <c r="IF351" s="310">
        <f t="shared" ca="1" si="1504"/>
        <v>78568.714263468166</v>
      </c>
      <c r="IG351" s="310">
        <f t="shared" ca="1" si="1504"/>
        <v>78568.714263468166</v>
      </c>
      <c r="IH351" s="310">
        <f t="shared" ca="1" si="1504"/>
        <v>78568.714263468166</v>
      </c>
      <c r="II351" s="310">
        <f t="shared" ca="1" si="1504"/>
        <v>78568.714263468166</v>
      </c>
      <c r="IJ351" s="310">
        <f t="shared" ca="1" si="1504"/>
        <v>78568.714263468166</v>
      </c>
      <c r="IK351" s="310">
        <f t="shared" ca="1" si="1504"/>
        <v>78568.714263468166</v>
      </c>
      <c r="IL351" s="310">
        <f t="shared" ca="1" si="1504"/>
        <v>78568.714263468166</v>
      </c>
      <c r="IM351" s="310">
        <f t="shared" ca="1" si="1504"/>
        <v>82497.149976641565</v>
      </c>
      <c r="IN351" s="310">
        <f t="shared" ca="1" si="1504"/>
        <v>82497.149976641565</v>
      </c>
      <c r="IO351" s="310">
        <f t="shared" ca="1" si="1504"/>
        <v>82497.149976641565</v>
      </c>
      <c r="IP351" s="310">
        <f t="shared" ca="1" si="1504"/>
        <v>82497.149976641565</v>
      </c>
      <c r="IQ351" s="310">
        <f t="shared" ca="1" si="1504"/>
        <v>82497.149976641565</v>
      </c>
      <c r="IR351" s="310">
        <f t="shared" ca="1" si="1504"/>
        <v>82497.149976641565</v>
      </c>
      <c r="IS351" s="310">
        <f t="shared" ca="1" si="1504"/>
        <v>82497.149976641565</v>
      </c>
      <c r="IT351" s="310">
        <f t="shared" ca="1" si="1504"/>
        <v>82497.149976641565</v>
      </c>
      <c r="IU351" s="310">
        <f t="shared" ca="1" si="1504"/>
        <v>82497.149976641565</v>
      </c>
      <c r="IV351" s="310">
        <f t="shared" ca="1" si="1504"/>
        <v>82497.149976641565</v>
      </c>
      <c r="IW351" s="310">
        <f t="shared" ca="1" si="1504"/>
        <v>82497.149976641565</v>
      </c>
      <c r="IX351" s="310">
        <f t="shared" ca="1" si="1504"/>
        <v>82497.149976641565</v>
      </c>
      <c r="IY351" s="310">
        <f t="shared" ca="1" si="1504"/>
        <v>86622.007475473671</v>
      </c>
      <c r="IZ351" s="310">
        <f t="shared" ca="1" si="1504"/>
        <v>86622.007475473671</v>
      </c>
      <c r="JA351" s="310">
        <f t="shared" ref="JA351:LE351" ca="1" si="1505">IF($Q$48=$R$49,OFFSET($O80,0,JA$335)/OFFSET($O$69,0,JA$335),IF(JA$338&lt;Opening,0,$P65*(1+$Q65)^(JA$336-1)/12))</f>
        <v>86622.007475473671</v>
      </c>
      <c r="JB351" s="310">
        <f t="shared" ca="1" si="1505"/>
        <v>86622.007475473671</v>
      </c>
      <c r="JC351" s="310">
        <f t="shared" ca="1" si="1505"/>
        <v>86622.007475473671</v>
      </c>
      <c r="JD351" s="310">
        <f t="shared" ca="1" si="1505"/>
        <v>86622.007475473671</v>
      </c>
      <c r="JE351" s="310">
        <f t="shared" ca="1" si="1505"/>
        <v>86622.007475473671</v>
      </c>
      <c r="JF351" s="310">
        <f t="shared" ca="1" si="1505"/>
        <v>86622.007475473671</v>
      </c>
      <c r="JG351" s="310">
        <f t="shared" ca="1" si="1505"/>
        <v>86622.007475473671</v>
      </c>
      <c r="JH351" s="310">
        <f t="shared" ca="1" si="1505"/>
        <v>86622.007475473671</v>
      </c>
      <c r="JI351" s="310">
        <f t="shared" ca="1" si="1505"/>
        <v>86622.007475473671</v>
      </c>
      <c r="JJ351" s="310">
        <f t="shared" ca="1" si="1505"/>
        <v>86622.007475473671</v>
      </c>
      <c r="JK351" s="310">
        <f t="shared" ca="1" si="1505"/>
        <v>90953.107849247332</v>
      </c>
      <c r="JL351" s="310">
        <f t="shared" ca="1" si="1505"/>
        <v>90953.107849247332</v>
      </c>
      <c r="JM351" s="310">
        <f t="shared" ca="1" si="1505"/>
        <v>90953.107849247332</v>
      </c>
      <c r="JN351" s="310">
        <f t="shared" ca="1" si="1505"/>
        <v>90953.107849247332</v>
      </c>
      <c r="JO351" s="310">
        <f t="shared" ca="1" si="1505"/>
        <v>90953.107849247332</v>
      </c>
      <c r="JP351" s="310">
        <f t="shared" ca="1" si="1505"/>
        <v>90953.107849247332</v>
      </c>
      <c r="JQ351" s="310">
        <f t="shared" ca="1" si="1505"/>
        <v>90953.107849247332</v>
      </c>
      <c r="JR351" s="310">
        <f t="shared" ca="1" si="1505"/>
        <v>90953.107849247332</v>
      </c>
      <c r="JS351" s="310">
        <f t="shared" ca="1" si="1505"/>
        <v>90953.107849247332</v>
      </c>
      <c r="JT351" s="310">
        <f t="shared" ca="1" si="1505"/>
        <v>90953.107849247332</v>
      </c>
      <c r="JU351" s="310">
        <f t="shared" ca="1" si="1505"/>
        <v>90953.107849247332</v>
      </c>
      <c r="JV351" s="310">
        <f t="shared" ca="1" si="1505"/>
        <v>90953.107849247332</v>
      </c>
      <c r="JW351" s="310">
        <f t="shared" ca="1" si="1505"/>
        <v>95500.763241709719</v>
      </c>
      <c r="JX351" s="310">
        <f t="shared" ca="1" si="1505"/>
        <v>95500.763241709719</v>
      </c>
      <c r="JY351" s="310">
        <f t="shared" ca="1" si="1505"/>
        <v>95500.763241709719</v>
      </c>
      <c r="JZ351" s="310">
        <f t="shared" ca="1" si="1505"/>
        <v>95500.763241709719</v>
      </c>
      <c r="KA351" s="310">
        <f t="shared" ca="1" si="1505"/>
        <v>95500.763241709719</v>
      </c>
      <c r="KB351" s="310">
        <f t="shared" ca="1" si="1505"/>
        <v>95500.763241709719</v>
      </c>
      <c r="KC351" s="310">
        <f t="shared" ca="1" si="1505"/>
        <v>95500.763241709719</v>
      </c>
      <c r="KD351" s="310">
        <f t="shared" ca="1" si="1505"/>
        <v>95500.763241709719</v>
      </c>
      <c r="KE351" s="310">
        <f t="shared" ca="1" si="1505"/>
        <v>95500.763241709719</v>
      </c>
      <c r="KF351" s="310">
        <f t="shared" ca="1" si="1505"/>
        <v>95500.763241709719</v>
      </c>
      <c r="KG351" s="310">
        <f t="shared" ca="1" si="1505"/>
        <v>95500.763241709719</v>
      </c>
      <c r="KH351" s="310">
        <f t="shared" ca="1" si="1505"/>
        <v>95500.763241709719</v>
      </c>
      <c r="KI351" s="310">
        <f t="shared" ca="1" si="1505"/>
        <v>100275.80140379519</v>
      </c>
      <c r="KJ351" s="310">
        <f t="shared" ca="1" si="1505"/>
        <v>100275.80140379519</v>
      </c>
      <c r="KK351" s="310">
        <f t="shared" ca="1" si="1505"/>
        <v>100275.80140379519</v>
      </c>
      <c r="KL351" s="310">
        <f t="shared" ca="1" si="1505"/>
        <v>100275.80140379519</v>
      </c>
      <c r="KM351" s="310">
        <f t="shared" ca="1" si="1505"/>
        <v>100275.80140379519</v>
      </c>
      <c r="KN351" s="310">
        <f t="shared" ca="1" si="1505"/>
        <v>100275.80140379519</v>
      </c>
      <c r="KO351" s="310">
        <f t="shared" ca="1" si="1505"/>
        <v>100275.80140379519</v>
      </c>
      <c r="KP351" s="310">
        <f t="shared" ca="1" si="1505"/>
        <v>100275.80140379519</v>
      </c>
      <c r="KQ351" s="310">
        <f t="shared" ca="1" si="1505"/>
        <v>100275.80140379519</v>
      </c>
      <c r="KR351" s="310">
        <f t="shared" ca="1" si="1505"/>
        <v>100275.80140379519</v>
      </c>
      <c r="KS351" s="310">
        <f t="shared" ca="1" si="1505"/>
        <v>100275.80140379519</v>
      </c>
      <c r="KT351" s="310">
        <f t="shared" ca="1" si="1505"/>
        <v>100275.80140379519</v>
      </c>
      <c r="KU351" s="310">
        <f t="shared" ca="1" si="1505"/>
        <v>105289.59147398495</v>
      </c>
      <c r="KV351" s="310">
        <f t="shared" ca="1" si="1505"/>
        <v>105289.59147398495</v>
      </c>
      <c r="KW351" s="310">
        <f t="shared" ca="1" si="1505"/>
        <v>105289.59147398495</v>
      </c>
      <c r="KX351" s="310">
        <f t="shared" ca="1" si="1505"/>
        <v>105289.59147398495</v>
      </c>
      <c r="KY351" s="310">
        <f t="shared" ca="1" si="1505"/>
        <v>105289.59147398495</v>
      </c>
      <c r="KZ351" s="310">
        <f t="shared" ca="1" si="1505"/>
        <v>105289.59147398495</v>
      </c>
      <c r="LA351" s="310">
        <f t="shared" ca="1" si="1505"/>
        <v>105289.59147398495</v>
      </c>
      <c r="LB351" s="310">
        <f t="shared" ca="1" si="1505"/>
        <v>105289.59147398495</v>
      </c>
      <c r="LC351" s="310">
        <f t="shared" ca="1" si="1505"/>
        <v>105289.59147398495</v>
      </c>
      <c r="LD351" s="310">
        <f t="shared" ca="1" si="1505"/>
        <v>105289.59147398495</v>
      </c>
      <c r="LE351" s="310">
        <f t="shared" ca="1" si="1505"/>
        <v>105289.59147398495</v>
      </c>
    </row>
    <row r="352" spans="2:317">
      <c r="C352" s="157" t="s">
        <v>120</v>
      </c>
      <c r="E352" s="397">
        <f ca="1">E340+E341+E347</f>
        <v>0</v>
      </c>
      <c r="F352" s="397">
        <f t="shared" ref="F352:BQ352" ca="1" si="1506">F340+F341+F347</f>
        <v>0</v>
      </c>
      <c r="G352" s="397">
        <f t="shared" ca="1" si="1506"/>
        <v>0</v>
      </c>
      <c r="H352" s="397">
        <f t="shared" ca="1" si="1506"/>
        <v>0</v>
      </c>
      <c r="I352" s="397">
        <f t="shared" ca="1" si="1506"/>
        <v>0</v>
      </c>
      <c r="J352" s="397">
        <f t="shared" ca="1" si="1506"/>
        <v>0</v>
      </c>
      <c r="K352" s="397">
        <f t="shared" ca="1" si="1506"/>
        <v>0</v>
      </c>
      <c r="L352" s="397">
        <f t="shared" ca="1" si="1506"/>
        <v>0</v>
      </c>
      <c r="M352" s="397">
        <f t="shared" ca="1" si="1506"/>
        <v>0</v>
      </c>
      <c r="N352" s="397">
        <f t="shared" ca="1" si="1506"/>
        <v>0</v>
      </c>
      <c r="O352" s="397">
        <f t="shared" ca="1" si="1506"/>
        <v>0</v>
      </c>
      <c r="P352" s="397">
        <f t="shared" ca="1" si="1506"/>
        <v>0</v>
      </c>
      <c r="Q352" s="397">
        <f t="shared" ca="1" si="1506"/>
        <v>0</v>
      </c>
      <c r="R352" s="397">
        <f t="shared" ca="1" si="1506"/>
        <v>0</v>
      </c>
      <c r="S352" s="397">
        <f t="shared" ca="1" si="1506"/>
        <v>0</v>
      </c>
      <c r="T352" s="397">
        <f t="shared" ca="1" si="1506"/>
        <v>0</v>
      </c>
      <c r="U352" s="397">
        <f t="shared" ca="1" si="1506"/>
        <v>0</v>
      </c>
      <c r="V352" s="397">
        <f t="shared" ca="1" si="1506"/>
        <v>0</v>
      </c>
      <c r="W352" s="397">
        <f t="shared" ca="1" si="1506"/>
        <v>0</v>
      </c>
      <c r="X352" s="397">
        <f t="shared" ca="1" si="1506"/>
        <v>0</v>
      </c>
      <c r="Y352" s="397">
        <f t="shared" ca="1" si="1506"/>
        <v>0</v>
      </c>
      <c r="Z352" s="397">
        <f t="shared" ca="1" si="1506"/>
        <v>0</v>
      </c>
      <c r="AA352" s="397">
        <f t="shared" ca="1" si="1506"/>
        <v>0</v>
      </c>
      <c r="AB352" s="397">
        <f t="shared" ca="1" si="1506"/>
        <v>0</v>
      </c>
      <c r="AC352" s="397">
        <f t="shared" ca="1" si="1506"/>
        <v>0</v>
      </c>
      <c r="AD352" s="397">
        <f t="shared" ca="1" si="1506"/>
        <v>0</v>
      </c>
      <c r="AE352" s="397">
        <f t="shared" ca="1" si="1506"/>
        <v>0</v>
      </c>
      <c r="AF352" s="397">
        <f t="shared" ca="1" si="1506"/>
        <v>0</v>
      </c>
      <c r="AG352" s="397">
        <f t="shared" ca="1" si="1506"/>
        <v>0</v>
      </c>
      <c r="AH352" s="397">
        <f t="shared" ca="1" si="1506"/>
        <v>0</v>
      </c>
      <c r="AI352" s="397">
        <f t="shared" ca="1" si="1506"/>
        <v>0</v>
      </c>
      <c r="AJ352" s="397">
        <f t="shared" ca="1" si="1506"/>
        <v>0</v>
      </c>
      <c r="AK352" s="397">
        <f t="shared" ca="1" si="1506"/>
        <v>0</v>
      </c>
      <c r="AL352" s="397">
        <f t="shared" ca="1" si="1506"/>
        <v>0</v>
      </c>
      <c r="AM352" s="397">
        <f t="shared" ca="1" si="1506"/>
        <v>0</v>
      </c>
      <c r="AN352" s="397">
        <f t="shared" ca="1" si="1506"/>
        <v>0</v>
      </c>
      <c r="AO352" s="397">
        <f t="shared" ca="1" si="1506"/>
        <v>0</v>
      </c>
      <c r="AP352" s="397">
        <f t="shared" ca="1" si="1506"/>
        <v>0</v>
      </c>
      <c r="AQ352" s="397">
        <f t="shared" ca="1" si="1506"/>
        <v>0</v>
      </c>
      <c r="AR352" s="397">
        <f t="shared" ca="1" si="1506"/>
        <v>0</v>
      </c>
      <c r="AS352" s="397">
        <f t="shared" ca="1" si="1506"/>
        <v>0</v>
      </c>
      <c r="AT352" s="397">
        <f t="shared" ca="1" si="1506"/>
        <v>0</v>
      </c>
      <c r="AU352" s="397">
        <f t="shared" ca="1" si="1506"/>
        <v>0</v>
      </c>
      <c r="AV352" s="397">
        <f t="shared" ca="1" si="1506"/>
        <v>0</v>
      </c>
      <c r="AW352" s="397">
        <f t="shared" ca="1" si="1506"/>
        <v>0</v>
      </c>
      <c r="AX352" s="397">
        <f t="shared" ca="1" si="1506"/>
        <v>0</v>
      </c>
      <c r="AY352" s="397">
        <f t="shared" ca="1" si="1506"/>
        <v>0</v>
      </c>
      <c r="AZ352" s="397">
        <f t="shared" ca="1" si="1506"/>
        <v>0</v>
      </c>
      <c r="BA352" s="397">
        <f t="shared" ca="1" si="1506"/>
        <v>0</v>
      </c>
      <c r="BB352" s="397">
        <f t="shared" ca="1" si="1506"/>
        <v>0</v>
      </c>
      <c r="BC352" s="397">
        <f t="shared" ca="1" si="1506"/>
        <v>0</v>
      </c>
      <c r="BD352" s="397">
        <f t="shared" ca="1" si="1506"/>
        <v>0</v>
      </c>
      <c r="BE352" s="397">
        <f t="shared" ca="1" si="1506"/>
        <v>0</v>
      </c>
      <c r="BF352" s="397">
        <f t="shared" ca="1" si="1506"/>
        <v>0</v>
      </c>
      <c r="BG352" s="397">
        <f t="shared" ca="1" si="1506"/>
        <v>0</v>
      </c>
      <c r="BH352" s="397">
        <f t="shared" ca="1" si="1506"/>
        <v>0</v>
      </c>
      <c r="BI352" s="397">
        <f t="shared" ca="1" si="1506"/>
        <v>0</v>
      </c>
      <c r="BJ352" s="397">
        <f t="shared" ca="1" si="1506"/>
        <v>0</v>
      </c>
      <c r="BK352" s="397">
        <f t="shared" ca="1" si="1506"/>
        <v>0</v>
      </c>
      <c r="BL352" s="397">
        <f t="shared" ca="1" si="1506"/>
        <v>0</v>
      </c>
      <c r="BM352" s="397">
        <f t="shared" ca="1" si="1506"/>
        <v>0</v>
      </c>
      <c r="BN352" s="397">
        <f t="shared" ca="1" si="1506"/>
        <v>0</v>
      </c>
      <c r="BO352" s="397">
        <f t="shared" ca="1" si="1506"/>
        <v>0</v>
      </c>
      <c r="BP352" s="397">
        <f t="shared" ca="1" si="1506"/>
        <v>0</v>
      </c>
      <c r="BQ352" s="397">
        <f t="shared" ca="1" si="1506"/>
        <v>0</v>
      </c>
      <c r="BR352" s="397">
        <f t="shared" ref="BR352:EC352" ca="1" si="1507">BR340+BR341+BR347</f>
        <v>0</v>
      </c>
      <c r="BS352" s="397">
        <f t="shared" ca="1" si="1507"/>
        <v>0</v>
      </c>
      <c r="BT352" s="397">
        <f t="shared" ca="1" si="1507"/>
        <v>0</v>
      </c>
      <c r="BU352" s="397">
        <f t="shared" ca="1" si="1507"/>
        <v>0</v>
      </c>
      <c r="BV352" s="397">
        <f t="shared" ca="1" si="1507"/>
        <v>0</v>
      </c>
      <c r="BW352" s="397">
        <f t="shared" ca="1" si="1507"/>
        <v>0</v>
      </c>
      <c r="BX352" s="397">
        <f t="shared" ca="1" si="1507"/>
        <v>0</v>
      </c>
      <c r="BY352" s="397">
        <f t="shared" ca="1" si="1507"/>
        <v>0</v>
      </c>
      <c r="BZ352" s="397">
        <f t="shared" ca="1" si="1507"/>
        <v>0</v>
      </c>
      <c r="CA352" s="397">
        <f t="shared" ca="1" si="1507"/>
        <v>713169.6</v>
      </c>
      <c r="CB352" s="397">
        <f t="shared" ca="1" si="1507"/>
        <v>713169.6</v>
      </c>
      <c r="CC352" s="397">
        <f t="shared" ca="1" si="1507"/>
        <v>713169.6</v>
      </c>
      <c r="CD352" s="397">
        <f t="shared" ca="1" si="1507"/>
        <v>713169.6</v>
      </c>
      <c r="CE352" s="397">
        <f t="shared" ca="1" si="1507"/>
        <v>713169.6</v>
      </c>
      <c r="CF352" s="397">
        <f t="shared" ca="1" si="1507"/>
        <v>713169.6</v>
      </c>
      <c r="CG352" s="397">
        <f t="shared" ca="1" si="1507"/>
        <v>713169.6</v>
      </c>
      <c r="CH352" s="397">
        <f t="shared" ca="1" si="1507"/>
        <v>713169.6</v>
      </c>
      <c r="CI352" s="397">
        <f t="shared" ca="1" si="1507"/>
        <v>713169.6</v>
      </c>
      <c r="CJ352" s="397">
        <f t="shared" ca="1" si="1507"/>
        <v>713169.6</v>
      </c>
      <c r="CK352" s="397">
        <f t="shared" ca="1" si="1507"/>
        <v>713169.6</v>
      </c>
      <c r="CL352" s="397">
        <f t="shared" ca="1" si="1507"/>
        <v>713169.6</v>
      </c>
      <c r="CM352" s="397">
        <f t="shared" ca="1" si="1507"/>
        <v>742064.68799999997</v>
      </c>
      <c r="CN352" s="397">
        <f t="shared" ca="1" si="1507"/>
        <v>742064.68799999997</v>
      </c>
      <c r="CO352" s="397">
        <f t="shared" ca="1" si="1507"/>
        <v>742064.68799999997</v>
      </c>
      <c r="CP352" s="397">
        <f t="shared" ca="1" si="1507"/>
        <v>742064.68799999997</v>
      </c>
      <c r="CQ352" s="397">
        <f t="shared" ca="1" si="1507"/>
        <v>742064.68799999997</v>
      </c>
      <c r="CR352" s="397">
        <f t="shared" ca="1" si="1507"/>
        <v>742064.68799999997</v>
      </c>
      <c r="CS352" s="397">
        <f t="shared" ca="1" si="1507"/>
        <v>742064.68799999997</v>
      </c>
      <c r="CT352" s="397">
        <f t="shared" ca="1" si="1507"/>
        <v>742064.68799999997</v>
      </c>
      <c r="CU352" s="397">
        <f t="shared" ca="1" si="1507"/>
        <v>742064.68799999997</v>
      </c>
      <c r="CV352" s="397">
        <f t="shared" ca="1" si="1507"/>
        <v>742064.68799999997</v>
      </c>
      <c r="CW352" s="397">
        <f t="shared" ca="1" si="1507"/>
        <v>742064.68799999997</v>
      </c>
      <c r="CX352" s="397">
        <f t="shared" ca="1" si="1507"/>
        <v>742064.68799999997</v>
      </c>
      <c r="CY352" s="397">
        <f t="shared" ca="1" si="1507"/>
        <v>772201.62864000001</v>
      </c>
      <c r="CZ352" s="397">
        <f t="shared" ca="1" si="1507"/>
        <v>772201.62864000001</v>
      </c>
      <c r="DA352" s="397">
        <f t="shared" ca="1" si="1507"/>
        <v>772201.62864000001</v>
      </c>
      <c r="DB352" s="397">
        <f t="shared" ca="1" si="1507"/>
        <v>772201.62864000001</v>
      </c>
      <c r="DC352" s="397">
        <f t="shared" ca="1" si="1507"/>
        <v>772201.62864000001</v>
      </c>
      <c r="DD352" s="397">
        <f t="shared" ca="1" si="1507"/>
        <v>772201.62864000001</v>
      </c>
      <c r="DE352" s="397">
        <f t="shared" ca="1" si="1507"/>
        <v>772201.62864000001</v>
      </c>
      <c r="DF352" s="397">
        <f t="shared" ca="1" si="1507"/>
        <v>772201.62864000001</v>
      </c>
      <c r="DG352" s="397">
        <f t="shared" ca="1" si="1507"/>
        <v>772201.62864000001</v>
      </c>
      <c r="DH352" s="397">
        <f t="shared" ca="1" si="1507"/>
        <v>772201.62864000001</v>
      </c>
      <c r="DI352" s="397">
        <f t="shared" ca="1" si="1507"/>
        <v>772201.62864000001</v>
      </c>
      <c r="DJ352" s="397">
        <f t="shared" ca="1" si="1507"/>
        <v>772201.62864000001</v>
      </c>
      <c r="DK352" s="397">
        <f t="shared" ca="1" si="1507"/>
        <v>803636.42749919998</v>
      </c>
      <c r="DL352" s="397">
        <f t="shared" ca="1" si="1507"/>
        <v>803636.42749919998</v>
      </c>
      <c r="DM352" s="397">
        <f t="shared" ca="1" si="1507"/>
        <v>803636.42749919998</v>
      </c>
      <c r="DN352" s="397">
        <f t="shared" ca="1" si="1507"/>
        <v>803636.42749919998</v>
      </c>
      <c r="DO352" s="397">
        <f t="shared" ca="1" si="1507"/>
        <v>803636.42749919998</v>
      </c>
      <c r="DP352" s="397">
        <f t="shared" ca="1" si="1507"/>
        <v>803636.42749919998</v>
      </c>
      <c r="DQ352" s="397">
        <f t="shared" ca="1" si="1507"/>
        <v>803636.42749919998</v>
      </c>
      <c r="DR352" s="397">
        <f t="shared" ca="1" si="1507"/>
        <v>803636.42749919998</v>
      </c>
      <c r="DS352" s="397">
        <f t="shared" ca="1" si="1507"/>
        <v>803636.42749919998</v>
      </c>
      <c r="DT352" s="397">
        <f t="shared" ca="1" si="1507"/>
        <v>803636.42749919998</v>
      </c>
      <c r="DU352" s="397">
        <f t="shared" ca="1" si="1507"/>
        <v>803636.42749919998</v>
      </c>
      <c r="DV352" s="397">
        <f t="shared" ca="1" si="1507"/>
        <v>803636.42749919998</v>
      </c>
      <c r="DW352" s="397">
        <f t="shared" ca="1" si="1507"/>
        <v>836427.70782417594</v>
      </c>
      <c r="DX352" s="397">
        <f t="shared" ca="1" si="1507"/>
        <v>836427.70782417594</v>
      </c>
      <c r="DY352" s="397">
        <f t="shared" ca="1" si="1507"/>
        <v>836427.70782417594</v>
      </c>
      <c r="DZ352" s="397">
        <f t="shared" ca="1" si="1507"/>
        <v>836427.70782417594</v>
      </c>
      <c r="EA352" s="397">
        <f t="shared" ca="1" si="1507"/>
        <v>836427.70782417594</v>
      </c>
      <c r="EB352" s="397">
        <f t="shared" ca="1" si="1507"/>
        <v>836427.70782417594</v>
      </c>
      <c r="EC352" s="397">
        <f t="shared" ca="1" si="1507"/>
        <v>836427.70782417594</v>
      </c>
      <c r="ED352" s="397">
        <f t="shared" ref="ED352:GO352" ca="1" si="1508">ED340+ED341+ED347</f>
        <v>836427.70782417594</v>
      </c>
      <c r="EE352" s="397">
        <f t="shared" ca="1" si="1508"/>
        <v>836427.70782417594</v>
      </c>
      <c r="EF352" s="397">
        <f t="shared" ca="1" si="1508"/>
        <v>836427.70782417594</v>
      </c>
      <c r="EG352" s="397">
        <f t="shared" ca="1" si="1508"/>
        <v>836427.70782417594</v>
      </c>
      <c r="EH352" s="397">
        <f t="shared" ca="1" si="1508"/>
        <v>836427.70782417594</v>
      </c>
      <c r="EI352" s="397">
        <f t="shared" ca="1" si="1508"/>
        <v>870636.83593390125</v>
      </c>
      <c r="EJ352" s="397">
        <f t="shared" ca="1" si="1508"/>
        <v>870636.83593390125</v>
      </c>
      <c r="EK352" s="397">
        <f t="shared" ca="1" si="1508"/>
        <v>870636.83593390125</v>
      </c>
      <c r="EL352" s="397">
        <f t="shared" ca="1" si="1508"/>
        <v>870636.83593390125</v>
      </c>
      <c r="EM352" s="397">
        <f t="shared" ca="1" si="1508"/>
        <v>870636.83593390125</v>
      </c>
      <c r="EN352" s="397">
        <f t="shared" ca="1" si="1508"/>
        <v>870636.83593390125</v>
      </c>
      <c r="EO352" s="397">
        <f t="shared" ca="1" si="1508"/>
        <v>870636.83593390125</v>
      </c>
      <c r="EP352" s="397">
        <f t="shared" ca="1" si="1508"/>
        <v>870636.83593390125</v>
      </c>
      <c r="EQ352" s="397">
        <f t="shared" ca="1" si="1508"/>
        <v>870636.83593390125</v>
      </c>
      <c r="ER352" s="397">
        <f t="shared" ca="1" si="1508"/>
        <v>870636.83593390125</v>
      </c>
      <c r="ES352" s="397">
        <f t="shared" ca="1" si="1508"/>
        <v>870636.83593390125</v>
      </c>
      <c r="ET352" s="397">
        <f t="shared" ca="1" si="1508"/>
        <v>870636.83593390125</v>
      </c>
      <c r="EU352" s="397">
        <f t="shared" ca="1" si="1508"/>
        <v>906328.05273066834</v>
      </c>
      <c r="EV352" s="397">
        <f t="shared" ca="1" si="1508"/>
        <v>906328.05273066834</v>
      </c>
      <c r="EW352" s="397">
        <f t="shared" ca="1" si="1508"/>
        <v>906328.05273066834</v>
      </c>
      <c r="EX352" s="397">
        <f t="shared" ca="1" si="1508"/>
        <v>906328.05273066834</v>
      </c>
      <c r="EY352" s="397">
        <f t="shared" ca="1" si="1508"/>
        <v>906328.05273066834</v>
      </c>
      <c r="EZ352" s="397">
        <f t="shared" ca="1" si="1508"/>
        <v>906328.05273066834</v>
      </c>
      <c r="FA352" s="397">
        <f t="shared" ca="1" si="1508"/>
        <v>906328.05273066834</v>
      </c>
      <c r="FB352" s="397">
        <f t="shared" ca="1" si="1508"/>
        <v>906328.05273066834</v>
      </c>
      <c r="FC352" s="397">
        <f t="shared" ca="1" si="1508"/>
        <v>906328.05273066834</v>
      </c>
      <c r="FD352" s="397">
        <f t="shared" ca="1" si="1508"/>
        <v>906328.05273066834</v>
      </c>
      <c r="FE352" s="397">
        <f t="shared" ca="1" si="1508"/>
        <v>906328.05273066834</v>
      </c>
      <c r="FF352" s="397">
        <f t="shared" ca="1" si="1508"/>
        <v>906328.05273066834</v>
      </c>
      <c r="FG352" s="397">
        <f t="shared" ca="1" si="1508"/>
        <v>943568.61161727586</v>
      </c>
      <c r="FH352" s="397">
        <f t="shared" ca="1" si="1508"/>
        <v>943568.61161727586</v>
      </c>
      <c r="FI352" s="397">
        <f t="shared" ca="1" si="1508"/>
        <v>943568.61161727586</v>
      </c>
      <c r="FJ352" s="397">
        <f t="shared" ca="1" si="1508"/>
        <v>943568.61161727586</v>
      </c>
      <c r="FK352" s="397">
        <f t="shared" ca="1" si="1508"/>
        <v>943568.61161727586</v>
      </c>
      <c r="FL352" s="397">
        <f t="shared" ca="1" si="1508"/>
        <v>943568.61161727586</v>
      </c>
      <c r="FM352" s="397">
        <f t="shared" ca="1" si="1508"/>
        <v>943568.61161727586</v>
      </c>
      <c r="FN352" s="397">
        <f t="shared" ca="1" si="1508"/>
        <v>943568.61161727586</v>
      </c>
      <c r="FO352" s="397">
        <f t="shared" ca="1" si="1508"/>
        <v>943568.61161727586</v>
      </c>
      <c r="FP352" s="397">
        <f t="shared" ca="1" si="1508"/>
        <v>943568.61161727586</v>
      </c>
      <c r="FQ352" s="397">
        <f t="shared" ca="1" si="1508"/>
        <v>943568.61161727586</v>
      </c>
      <c r="FR352" s="397">
        <f t="shared" ca="1" si="1508"/>
        <v>943568.61161727586</v>
      </c>
      <c r="FS352" s="397">
        <f t="shared" ca="1" si="1508"/>
        <v>982428.923135716</v>
      </c>
      <c r="FT352" s="397">
        <f t="shared" ca="1" si="1508"/>
        <v>982428.923135716</v>
      </c>
      <c r="FU352" s="397">
        <f t="shared" ca="1" si="1508"/>
        <v>982428.923135716</v>
      </c>
      <c r="FV352" s="397">
        <f t="shared" ca="1" si="1508"/>
        <v>982428.923135716</v>
      </c>
      <c r="FW352" s="397">
        <f t="shared" ca="1" si="1508"/>
        <v>982428.923135716</v>
      </c>
      <c r="FX352" s="397">
        <f t="shared" ca="1" si="1508"/>
        <v>982428.923135716</v>
      </c>
      <c r="FY352" s="397">
        <f t="shared" ca="1" si="1508"/>
        <v>982428.923135716</v>
      </c>
      <c r="FZ352" s="397">
        <f t="shared" ca="1" si="1508"/>
        <v>982428.923135716</v>
      </c>
      <c r="GA352" s="397">
        <f t="shared" ca="1" si="1508"/>
        <v>982428.923135716</v>
      </c>
      <c r="GB352" s="397">
        <f t="shared" ca="1" si="1508"/>
        <v>982428.923135716</v>
      </c>
      <c r="GC352" s="397">
        <f t="shared" ca="1" si="1508"/>
        <v>982428.923135716</v>
      </c>
      <c r="GD352" s="397">
        <f t="shared" ca="1" si="1508"/>
        <v>982428.923135716</v>
      </c>
      <c r="GE352" s="397">
        <f t="shared" ca="1" si="1508"/>
        <v>1022982.7066582056</v>
      </c>
      <c r="GF352" s="397">
        <f t="shared" ca="1" si="1508"/>
        <v>1022982.7066582056</v>
      </c>
      <c r="GG352" s="397">
        <f t="shared" ca="1" si="1508"/>
        <v>1022982.7066582056</v>
      </c>
      <c r="GH352" s="397">
        <f t="shared" ca="1" si="1508"/>
        <v>1022982.7066582056</v>
      </c>
      <c r="GI352" s="397">
        <f t="shared" ca="1" si="1508"/>
        <v>1022982.7066582056</v>
      </c>
      <c r="GJ352" s="397">
        <f t="shared" ca="1" si="1508"/>
        <v>1022982.7066582056</v>
      </c>
      <c r="GK352" s="397">
        <f t="shared" ca="1" si="1508"/>
        <v>1022982.7066582056</v>
      </c>
      <c r="GL352" s="397">
        <f t="shared" ca="1" si="1508"/>
        <v>1022982.7066582056</v>
      </c>
      <c r="GM352" s="397">
        <f t="shared" ca="1" si="1508"/>
        <v>1022982.7066582056</v>
      </c>
      <c r="GN352" s="397">
        <f t="shared" ca="1" si="1508"/>
        <v>1022982.7066582056</v>
      </c>
      <c r="GO352" s="397">
        <f t="shared" ca="1" si="1508"/>
        <v>1022982.7066582056</v>
      </c>
      <c r="GP352" s="397">
        <f t="shared" ref="GP352:JA352" ca="1" si="1509">GP340+GP341+GP347</f>
        <v>1022982.7066582056</v>
      </c>
      <c r="GQ352" s="397">
        <f t="shared" ca="1" si="1509"/>
        <v>1065307.1494777903</v>
      </c>
      <c r="GR352" s="397">
        <f t="shared" ca="1" si="1509"/>
        <v>1065307.1494777903</v>
      </c>
      <c r="GS352" s="397">
        <f t="shared" ca="1" si="1509"/>
        <v>1065307.1494777903</v>
      </c>
      <c r="GT352" s="397">
        <f t="shared" ca="1" si="1509"/>
        <v>1065307.1494777903</v>
      </c>
      <c r="GU352" s="397">
        <f t="shared" ca="1" si="1509"/>
        <v>1065307.1494777903</v>
      </c>
      <c r="GV352" s="397">
        <f t="shared" ca="1" si="1509"/>
        <v>1065307.1494777903</v>
      </c>
      <c r="GW352" s="397">
        <f t="shared" ca="1" si="1509"/>
        <v>1065307.1494777903</v>
      </c>
      <c r="GX352" s="397">
        <f t="shared" ca="1" si="1509"/>
        <v>1065307.1494777903</v>
      </c>
      <c r="GY352" s="397">
        <f t="shared" ca="1" si="1509"/>
        <v>1065307.1494777903</v>
      </c>
      <c r="GZ352" s="397">
        <f t="shared" ca="1" si="1509"/>
        <v>1065307.1494777903</v>
      </c>
      <c r="HA352" s="397">
        <f t="shared" ca="1" si="1509"/>
        <v>1065307.1494777903</v>
      </c>
      <c r="HB352" s="397">
        <f t="shared" ca="1" si="1509"/>
        <v>1065307.1494777903</v>
      </c>
      <c r="HC352" s="397">
        <f t="shared" ca="1" si="1509"/>
        <v>1109483.0736629551</v>
      </c>
      <c r="HD352" s="397">
        <f t="shared" ca="1" si="1509"/>
        <v>1109483.0736629551</v>
      </c>
      <c r="HE352" s="397">
        <f t="shared" ca="1" si="1509"/>
        <v>1109483.0736629551</v>
      </c>
      <c r="HF352" s="397">
        <f t="shared" ca="1" si="1509"/>
        <v>1109483.0736629551</v>
      </c>
      <c r="HG352" s="397">
        <f t="shared" ca="1" si="1509"/>
        <v>1109483.0736629551</v>
      </c>
      <c r="HH352" s="397">
        <f t="shared" ca="1" si="1509"/>
        <v>1109483.0736629551</v>
      </c>
      <c r="HI352" s="397">
        <f t="shared" ca="1" si="1509"/>
        <v>1109483.0736629551</v>
      </c>
      <c r="HJ352" s="397">
        <f t="shared" ca="1" si="1509"/>
        <v>1109483.0736629551</v>
      </c>
      <c r="HK352" s="397">
        <f t="shared" ca="1" si="1509"/>
        <v>1109483.0736629551</v>
      </c>
      <c r="HL352" s="397">
        <f t="shared" ca="1" si="1509"/>
        <v>1109483.0736629551</v>
      </c>
      <c r="HM352" s="397">
        <f t="shared" ca="1" si="1509"/>
        <v>1109483.0736629551</v>
      </c>
      <c r="HN352" s="397">
        <f t="shared" ca="1" si="1509"/>
        <v>1109483.0736629551</v>
      </c>
      <c r="HO352" s="397">
        <f t="shared" ca="1" si="1509"/>
        <v>1155595.111058716</v>
      </c>
      <c r="HP352" s="397">
        <f t="shared" ca="1" si="1509"/>
        <v>1155595.111058716</v>
      </c>
      <c r="HQ352" s="397">
        <f t="shared" ca="1" si="1509"/>
        <v>1155595.111058716</v>
      </c>
      <c r="HR352" s="397">
        <f t="shared" ca="1" si="1509"/>
        <v>1155595.111058716</v>
      </c>
      <c r="HS352" s="397">
        <f t="shared" ca="1" si="1509"/>
        <v>1155595.111058716</v>
      </c>
      <c r="HT352" s="397">
        <f t="shared" ca="1" si="1509"/>
        <v>1155595.111058716</v>
      </c>
      <c r="HU352" s="397">
        <f t="shared" ca="1" si="1509"/>
        <v>1155595.111058716</v>
      </c>
      <c r="HV352" s="397">
        <f t="shared" ca="1" si="1509"/>
        <v>1155595.111058716</v>
      </c>
      <c r="HW352" s="397">
        <f t="shared" ca="1" si="1509"/>
        <v>1155595.111058716</v>
      </c>
      <c r="HX352" s="397">
        <f t="shared" ca="1" si="1509"/>
        <v>1155595.111058716</v>
      </c>
      <c r="HY352" s="397">
        <f t="shared" ca="1" si="1509"/>
        <v>1155595.111058716</v>
      </c>
      <c r="HZ352" s="397">
        <f t="shared" ca="1" si="1509"/>
        <v>1155595.111058716</v>
      </c>
      <c r="IA352" s="397">
        <f t="shared" ca="1" si="1509"/>
        <v>1203731.8868356436</v>
      </c>
      <c r="IB352" s="397">
        <f t="shared" ca="1" si="1509"/>
        <v>1203731.8868356436</v>
      </c>
      <c r="IC352" s="397">
        <f t="shared" ca="1" si="1509"/>
        <v>1203731.8868356436</v>
      </c>
      <c r="ID352" s="397">
        <f t="shared" ca="1" si="1509"/>
        <v>1203731.8868356436</v>
      </c>
      <c r="IE352" s="397">
        <f t="shared" ca="1" si="1509"/>
        <v>1203731.8868356436</v>
      </c>
      <c r="IF352" s="397">
        <f t="shared" ca="1" si="1509"/>
        <v>1203731.8868356436</v>
      </c>
      <c r="IG352" s="397">
        <f t="shared" ca="1" si="1509"/>
        <v>1203731.8868356436</v>
      </c>
      <c r="IH352" s="397">
        <f t="shared" ca="1" si="1509"/>
        <v>1203731.8868356436</v>
      </c>
      <c r="II352" s="397">
        <f t="shared" ca="1" si="1509"/>
        <v>1203731.8868356436</v>
      </c>
      <c r="IJ352" s="397">
        <f t="shared" ca="1" si="1509"/>
        <v>1203731.8868356436</v>
      </c>
      <c r="IK352" s="397">
        <f t="shared" ca="1" si="1509"/>
        <v>1203731.8868356436</v>
      </c>
      <c r="IL352" s="397">
        <f t="shared" ca="1" si="1509"/>
        <v>1203731.8868356436</v>
      </c>
      <c r="IM352" s="397">
        <f t="shared" ca="1" si="1509"/>
        <v>1253986.212008137</v>
      </c>
      <c r="IN352" s="397">
        <f t="shared" ca="1" si="1509"/>
        <v>1253986.212008137</v>
      </c>
      <c r="IO352" s="397">
        <f t="shared" ca="1" si="1509"/>
        <v>1253986.212008137</v>
      </c>
      <c r="IP352" s="397">
        <f t="shared" ca="1" si="1509"/>
        <v>1253986.212008137</v>
      </c>
      <c r="IQ352" s="397">
        <f t="shared" ca="1" si="1509"/>
        <v>1253986.212008137</v>
      </c>
      <c r="IR352" s="397">
        <f t="shared" ca="1" si="1509"/>
        <v>1253986.212008137</v>
      </c>
      <c r="IS352" s="397">
        <f t="shared" ca="1" si="1509"/>
        <v>1253986.212008137</v>
      </c>
      <c r="IT352" s="397">
        <f t="shared" ca="1" si="1509"/>
        <v>1253986.212008137</v>
      </c>
      <c r="IU352" s="397">
        <f t="shared" ca="1" si="1509"/>
        <v>1253986.212008137</v>
      </c>
      <c r="IV352" s="397">
        <f t="shared" ca="1" si="1509"/>
        <v>1253986.212008137</v>
      </c>
      <c r="IW352" s="397">
        <f t="shared" ca="1" si="1509"/>
        <v>1253986.212008137</v>
      </c>
      <c r="IX352" s="397">
        <f t="shared" ca="1" si="1509"/>
        <v>1253986.212008137</v>
      </c>
      <c r="IY352" s="397">
        <f t="shared" ca="1" si="1509"/>
        <v>1306455.2853641768</v>
      </c>
      <c r="IZ352" s="397">
        <f t="shared" ca="1" si="1509"/>
        <v>1306455.2853641768</v>
      </c>
      <c r="JA352" s="397">
        <f t="shared" ca="1" si="1509"/>
        <v>1306455.2853641768</v>
      </c>
      <c r="JB352" s="397">
        <f t="shared" ref="JB352:KO352" ca="1" si="1510">JB340+JB341+JB347</f>
        <v>1306455.2853641768</v>
      </c>
      <c r="JC352" s="397">
        <f t="shared" ca="1" si="1510"/>
        <v>1306455.2853641768</v>
      </c>
      <c r="JD352" s="397">
        <f t="shared" ca="1" si="1510"/>
        <v>1306455.2853641768</v>
      </c>
      <c r="JE352" s="397">
        <f t="shared" ca="1" si="1510"/>
        <v>1306455.2853641768</v>
      </c>
      <c r="JF352" s="397">
        <f t="shared" ca="1" si="1510"/>
        <v>1306455.2853641768</v>
      </c>
      <c r="JG352" s="397">
        <f t="shared" ca="1" si="1510"/>
        <v>1306455.2853641768</v>
      </c>
      <c r="JH352" s="397">
        <f t="shared" ca="1" si="1510"/>
        <v>1306455.2853641768</v>
      </c>
      <c r="JI352" s="397">
        <f t="shared" ca="1" si="1510"/>
        <v>1306455.2853641768</v>
      </c>
      <c r="JJ352" s="397">
        <f t="shared" ca="1" si="1510"/>
        <v>1306455.2853641768</v>
      </c>
      <c r="JK352" s="397">
        <f t="shared" ca="1" si="1510"/>
        <v>1361240.9052706871</v>
      </c>
      <c r="JL352" s="397">
        <f t="shared" ca="1" si="1510"/>
        <v>1361240.9052706871</v>
      </c>
      <c r="JM352" s="397">
        <f t="shared" ca="1" si="1510"/>
        <v>1361240.9052706871</v>
      </c>
      <c r="JN352" s="397">
        <f t="shared" ca="1" si="1510"/>
        <v>1361240.9052706871</v>
      </c>
      <c r="JO352" s="397">
        <f t="shared" ca="1" si="1510"/>
        <v>1361240.9052706871</v>
      </c>
      <c r="JP352" s="397">
        <f t="shared" ca="1" si="1510"/>
        <v>1361240.9052706871</v>
      </c>
      <c r="JQ352" s="397">
        <f t="shared" ca="1" si="1510"/>
        <v>1361240.9052706871</v>
      </c>
      <c r="JR352" s="397">
        <f t="shared" ca="1" si="1510"/>
        <v>1361240.9052706871</v>
      </c>
      <c r="JS352" s="397">
        <f t="shared" ca="1" si="1510"/>
        <v>1361240.9052706871</v>
      </c>
      <c r="JT352" s="397">
        <f t="shared" ca="1" si="1510"/>
        <v>1361240.9052706871</v>
      </c>
      <c r="JU352" s="397">
        <f t="shared" ca="1" si="1510"/>
        <v>1361240.9052706871</v>
      </c>
      <c r="JV352" s="397">
        <f t="shared" ca="1" si="1510"/>
        <v>1361240.9052706871</v>
      </c>
      <c r="JW352" s="397">
        <f t="shared" ca="1" si="1510"/>
        <v>1418449.6918416726</v>
      </c>
      <c r="JX352" s="397">
        <f t="shared" ca="1" si="1510"/>
        <v>1418449.6918416726</v>
      </c>
      <c r="JY352" s="397">
        <f t="shared" ca="1" si="1510"/>
        <v>1418449.6918416726</v>
      </c>
      <c r="JZ352" s="397">
        <f t="shared" ca="1" si="1510"/>
        <v>1418449.6918416726</v>
      </c>
      <c r="KA352" s="397">
        <f t="shared" ca="1" si="1510"/>
        <v>1418449.6918416726</v>
      </c>
      <c r="KB352" s="397">
        <f t="shared" ca="1" si="1510"/>
        <v>1418449.6918416726</v>
      </c>
      <c r="KC352" s="397">
        <f t="shared" ca="1" si="1510"/>
        <v>1418449.6918416726</v>
      </c>
      <c r="KD352" s="397">
        <f t="shared" ca="1" si="1510"/>
        <v>1418449.6918416726</v>
      </c>
      <c r="KE352" s="397">
        <f t="shared" ca="1" si="1510"/>
        <v>1418449.6918416726</v>
      </c>
      <c r="KF352" s="397">
        <f t="shared" ca="1" si="1510"/>
        <v>1418449.6918416726</v>
      </c>
      <c r="KG352" s="397">
        <f t="shared" ca="1" si="1510"/>
        <v>1418449.6918416726</v>
      </c>
      <c r="KH352" s="397">
        <f t="shared" ca="1" si="1510"/>
        <v>1418449.6918416726</v>
      </c>
      <c r="KI352" s="397">
        <f t="shared" ca="1" si="1510"/>
        <v>1478193.3199804302</v>
      </c>
      <c r="KJ352" s="397">
        <f t="shared" ca="1" si="1510"/>
        <v>1478193.3199804302</v>
      </c>
      <c r="KK352" s="397">
        <f t="shared" ca="1" si="1510"/>
        <v>1478193.3199804302</v>
      </c>
      <c r="KL352" s="397">
        <f t="shared" ca="1" si="1510"/>
        <v>1478193.3199804302</v>
      </c>
      <c r="KM352" s="397">
        <f t="shared" ca="1" si="1510"/>
        <v>1478193.3199804302</v>
      </c>
      <c r="KN352" s="397">
        <f t="shared" ca="1" si="1510"/>
        <v>1478193.3199804302</v>
      </c>
      <c r="KO352" s="397">
        <f t="shared" ca="1" si="1510"/>
        <v>1478193.3199804302</v>
      </c>
      <c r="KP352" s="397">
        <f t="shared" ref="KP352:LE352" ca="1" si="1511">KP340+KP341+KP347</f>
        <v>1478193.3199804302</v>
      </c>
      <c r="KQ352" s="397">
        <f t="shared" ca="1" si="1511"/>
        <v>1478193.3199804302</v>
      </c>
      <c r="KR352" s="397">
        <f t="shared" ca="1" si="1511"/>
        <v>1478193.3199804302</v>
      </c>
      <c r="KS352" s="397">
        <f t="shared" ca="1" si="1511"/>
        <v>1478193.3199804302</v>
      </c>
      <c r="KT352" s="397">
        <f t="shared" ca="1" si="1511"/>
        <v>1478193.3199804302</v>
      </c>
      <c r="KU352" s="397">
        <f t="shared" ca="1" si="1511"/>
        <v>1540588.7638325263</v>
      </c>
      <c r="KV352" s="397">
        <f t="shared" ca="1" si="1511"/>
        <v>1540588.7638325263</v>
      </c>
      <c r="KW352" s="397">
        <f t="shared" ca="1" si="1511"/>
        <v>1540588.7638325263</v>
      </c>
      <c r="KX352" s="397">
        <f t="shared" ca="1" si="1511"/>
        <v>1540588.7638325263</v>
      </c>
      <c r="KY352" s="397">
        <f t="shared" ca="1" si="1511"/>
        <v>1540588.7638325263</v>
      </c>
      <c r="KZ352" s="397">
        <f t="shared" ca="1" si="1511"/>
        <v>1540588.7638325263</v>
      </c>
      <c r="LA352" s="397">
        <f t="shared" ca="1" si="1511"/>
        <v>1540588.7638325263</v>
      </c>
      <c r="LB352" s="397">
        <f t="shared" ca="1" si="1511"/>
        <v>1540588.7638325263</v>
      </c>
      <c r="LC352" s="397">
        <f t="shared" ca="1" si="1511"/>
        <v>1540588.7638325263</v>
      </c>
      <c r="LD352" s="397">
        <f t="shared" ca="1" si="1511"/>
        <v>1540588.7638325263</v>
      </c>
      <c r="LE352" s="397">
        <f t="shared" ca="1" si="1511"/>
        <v>1540588.7638325263</v>
      </c>
    </row>
    <row r="353" spans="3:317">
      <c r="C353" s="157" t="s">
        <v>498</v>
      </c>
      <c r="E353" s="310">
        <f ca="1">IFERROR(OFFSET($O82,0,E$335)/OFFSET($O$69,0,E$335),0)</f>
        <v>2000000</v>
      </c>
      <c r="F353" s="310">
        <f t="shared" ref="F353:BQ353" ca="1" si="1512">IFERROR(OFFSET($O82,0,F$335)/OFFSET($O$69,0,F$335),0)</f>
        <v>2000000</v>
      </c>
      <c r="G353" s="310">
        <f t="shared" ca="1" si="1512"/>
        <v>2000000</v>
      </c>
      <c r="H353" s="310">
        <f t="shared" ca="1" si="1512"/>
        <v>2000000</v>
      </c>
      <c r="I353" s="310">
        <f t="shared" ca="1" si="1512"/>
        <v>2000000</v>
      </c>
      <c r="J353" s="310">
        <f t="shared" ca="1" si="1512"/>
        <v>2000000</v>
      </c>
      <c r="K353" s="310">
        <f t="shared" ca="1" si="1512"/>
        <v>1000000</v>
      </c>
      <c r="L353" s="310">
        <f t="shared" ca="1" si="1512"/>
        <v>1000000</v>
      </c>
      <c r="M353" s="310">
        <f t="shared" ca="1" si="1512"/>
        <v>1000000</v>
      </c>
      <c r="N353" s="310">
        <f t="shared" ca="1" si="1512"/>
        <v>1000000</v>
      </c>
      <c r="O353" s="310">
        <f t="shared" ca="1" si="1512"/>
        <v>1000000</v>
      </c>
      <c r="P353" s="310">
        <f t="shared" ca="1" si="1512"/>
        <v>1000000</v>
      </c>
      <c r="Q353" s="310">
        <f t="shared" ca="1" si="1512"/>
        <v>1000000</v>
      </c>
      <c r="R353" s="310">
        <f t="shared" ca="1" si="1512"/>
        <v>1000000</v>
      </c>
      <c r="S353" s="310">
        <f t="shared" ca="1" si="1512"/>
        <v>1000000</v>
      </c>
      <c r="T353" s="310">
        <f t="shared" ca="1" si="1512"/>
        <v>1000000</v>
      </c>
      <c r="U353" s="310">
        <f t="shared" ca="1" si="1512"/>
        <v>1000000</v>
      </c>
      <c r="V353" s="310">
        <f t="shared" ca="1" si="1512"/>
        <v>1000000</v>
      </c>
      <c r="W353" s="310">
        <f t="shared" ca="1" si="1512"/>
        <v>1000000</v>
      </c>
      <c r="X353" s="310">
        <f t="shared" ca="1" si="1512"/>
        <v>1000000</v>
      </c>
      <c r="Y353" s="310">
        <f t="shared" ca="1" si="1512"/>
        <v>1000000</v>
      </c>
      <c r="Z353" s="310">
        <f t="shared" ca="1" si="1512"/>
        <v>1000000</v>
      </c>
      <c r="AA353" s="310">
        <f t="shared" ca="1" si="1512"/>
        <v>1000000</v>
      </c>
      <c r="AB353" s="310">
        <f t="shared" ca="1" si="1512"/>
        <v>1000000</v>
      </c>
      <c r="AC353" s="310">
        <f t="shared" ca="1" si="1512"/>
        <v>1000000</v>
      </c>
      <c r="AD353" s="310">
        <f t="shared" ca="1" si="1512"/>
        <v>1000000</v>
      </c>
      <c r="AE353" s="310">
        <f t="shared" ca="1" si="1512"/>
        <v>1000000</v>
      </c>
      <c r="AF353" s="310">
        <f t="shared" ca="1" si="1512"/>
        <v>1000000</v>
      </c>
      <c r="AG353" s="310">
        <f t="shared" ca="1" si="1512"/>
        <v>1000000</v>
      </c>
      <c r="AH353" s="310">
        <f t="shared" ca="1" si="1512"/>
        <v>1000000</v>
      </c>
      <c r="AI353" s="310">
        <f t="shared" ca="1" si="1512"/>
        <v>1000000</v>
      </c>
      <c r="AJ353" s="310">
        <f t="shared" ca="1" si="1512"/>
        <v>1000000</v>
      </c>
      <c r="AK353" s="310">
        <f t="shared" ca="1" si="1512"/>
        <v>1000000</v>
      </c>
      <c r="AL353" s="310">
        <f t="shared" ca="1" si="1512"/>
        <v>1000000</v>
      </c>
      <c r="AM353" s="310">
        <f t="shared" ca="1" si="1512"/>
        <v>1000000</v>
      </c>
      <c r="AN353" s="310">
        <f t="shared" ca="1" si="1512"/>
        <v>1000000</v>
      </c>
      <c r="AO353" s="310">
        <f t="shared" ca="1" si="1512"/>
        <v>1000000</v>
      </c>
      <c r="AP353" s="310">
        <f t="shared" ca="1" si="1512"/>
        <v>1000000</v>
      </c>
      <c r="AQ353" s="310">
        <f t="shared" ca="1" si="1512"/>
        <v>1000000</v>
      </c>
      <c r="AR353" s="310">
        <f t="shared" ca="1" si="1512"/>
        <v>1000000</v>
      </c>
      <c r="AS353" s="310">
        <f t="shared" ca="1" si="1512"/>
        <v>1000000</v>
      </c>
      <c r="AT353" s="310">
        <f t="shared" ca="1" si="1512"/>
        <v>1000000</v>
      </c>
      <c r="AU353" s="310">
        <f t="shared" ca="1" si="1512"/>
        <v>1000000</v>
      </c>
      <c r="AV353" s="310">
        <f t="shared" ca="1" si="1512"/>
        <v>1000000</v>
      </c>
      <c r="AW353" s="310">
        <f t="shared" ca="1" si="1512"/>
        <v>1000000</v>
      </c>
      <c r="AX353" s="310">
        <f t="shared" ca="1" si="1512"/>
        <v>1000000</v>
      </c>
      <c r="AY353" s="310">
        <f t="shared" ca="1" si="1512"/>
        <v>1000000</v>
      </c>
      <c r="AZ353" s="310">
        <f t="shared" ca="1" si="1512"/>
        <v>1000000</v>
      </c>
      <c r="BA353" s="310">
        <f t="shared" ca="1" si="1512"/>
        <v>1000000</v>
      </c>
      <c r="BB353" s="310">
        <f t="shared" ca="1" si="1512"/>
        <v>1000000</v>
      </c>
      <c r="BC353" s="310">
        <f t="shared" ca="1" si="1512"/>
        <v>1000000</v>
      </c>
      <c r="BD353" s="310">
        <f t="shared" ca="1" si="1512"/>
        <v>1000000</v>
      </c>
      <c r="BE353" s="310">
        <f t="shared" ca="1" si="1512"/>
        <v>1000000</v>
      </c>
      <c r="BF353" s="310">
        <f t="shared" ca="1" si="1512"/>
        <v>1000000</v>
      </c>
      <c r="BG353" s="310">
        <f t="shared" ca="1" si="1512"/>
        <v>1000000</v>
      </c>
      <c r="BH353" s="310">
        <f t="shared" ca="1" si="1512"/>
        <v>1000000</v>
      </c>
      <c r="BI353" s="310">
        <f t="shared" ca="1" si="1512"/>
        <v>1000000</v>
      </c>
      <c r="BJ353" s="310">
        <f t="shared" ca="1" si="1512"/>
        <v>1000000</v>
      </c>
      <c r="BK353" s="310">
        <f t="shared" ca="1" si="1512"/>
        <v>1000000</v>
      </c>
      <c r="BL353" s="310">
        <f t="shared" ca="1" si="1512"/>
        <v>1000000</v>
      </c>
      <c r="BM353" s="310">
        <f t="shared" ca="1" si="1512"/>
        <v>1000000</v>
      </c>
      <c r="BN353" s="310">
        <f t="shared" ca="1" si="1512"/>
        <v>1000000</v>
      </c>
      <c r="BO353" s="310">
        <f t="shared" ca="1" si="1512"/>
        <v>1000000</v>
      </c>
      <c r="BP353" s="310">
        <f t="shared" ca="1" si="1512"/>
        <v>1000000</v>
      </c>
      <c r="BQ353" s="310">
        <f t="shared" ca="1" si="1512"/>
        <v>1000000</v>
      </c>
      <c r="BR353" s="310">
        <f t="shared" ref="BR353:EC353" ca="1" si="1513">IFERROR(OFFSET($O82,0,BR$335)/OFFSET($O$69,0,BR$335),0)</f>
        <v>1000000</v>
      </c>
      <c r="BS353" s="310">
        <f t="shared" ca="1" si="1513"/>
        <v>1000000</v>
      </c>
      <c r="BT353" s="310">
        <f t="shared" ca="1" si="1513"/>
        <v>1000000</v>
      </c>
      <c r="BU353" s="310">
        <f t="shared" ca="1" si="1513"/>
        <v>1000000</v>
      </c>
      <c r="BV353" s="310">
        <f t="shared" ca="1" si="1513"/>
        <v>1000000</v>
      </c>
      <c r="BW353" s="310">
        <f t="shared" ca="1" si="1513"/>
        <v>1000000</v>
      </c>
      <c r="BX353" s="310">
        <f t="shared" ca="1" si="1513"/>
        <v>1000000</v>
      </c>
      <c r="BY353" s="310">
        <f t="shared" ca="1" si="1513"/>
        <v>1000000</v>
      </c>
      <c r="BZ353" s="310">
        <f t="shared" ca="1" si="1513"/>
        <v>1000000</v>
      </c>
      <c r="CA353" s="310">
        <f t="shared" ca="1" si="1513"/>
        <v>1000000</v>
      </c>
      <c r="CB353" s="310">
        <f t="shared" ca="1" si="1513"/>
        <v>1000000</v>
      </c>
      <c r="CC353" s="310">
        <f t="shared" ca="1" si="1513"/>
        <v>1000000</v>
      </c>
      <c r="CD353" s="310">
        <f t="shared" ca="1" si="1513"/>
        <v>1000000</v>
      </c>
      <c r="CE353" s="310">
        <f t="shared" ca="1" si="1513"/>
        <v>1000000</v>
      </c>
      <c r="CF353" s="310">
        <f t="shared" ca="1" si="1513"/>
        <v>1000000</v>
      </c>
      <c r="CG353" s="310">
        <f t="shared" ca="1" si="1513"/>
        <v>1000000</v>
      </c>
      <c r="CH353" s="310">
        <f t="shared" ca="1" si="1513"/>
        <v>1000000</v>
      </c>
      <c r="CI353" s="310">
        <f t="shared" ca="1" si="1513"/>
        <v>1000000</v>
      </c>
      <c r="CJ353" s="310">
        <f t="shared" ca="1" si="1513"/>
        <v>1000000</v>
      </c>
      <c r="CK353" s="310">
        <f t="shared" ca="1" si="1513"/>
        <v>1000000</v>
      </c>
      <c r="CL353" s="310">
        <f t="shared" ca="1" si="1513"/>
        <v>1000000</v>
      </c>
      <c r="CM353" s="310">
        <f t="shared" ca="1" si="1513"/>
        <v>1000000</v>
      </c>
      <c r="CN353" s="310">
        <f t="shared" ca="1" si="1513"/>
        <v>1000000</v>
      </c>
      <c r="CO353" s="310">
        <f t="shared" ca="1" si="1513"/>
        <v>1000000</v>
      </c>
      <c r="CP353" s="310">
        <f t="shared" ca="1" si="1513"/>
        <v>1000000</v>
      </c>
      <c r="CQ353" s="310">
        <f t="shared" ca="1" si="1513"/>
        <v>1000000</v>
      </c>
      <c r="CR353" s="310">
        <f t="shared" ca="1" si="1513"/>
        <v>1000000</v>
      </c>
      <c r="CS353" s="310">
        <f t="shared" ca="1" si="1513"/>
        <v>1000000</v>
      </c>
      <c r="CT353" s="310">
        <f t="shared" ca="1" si="1513"/>
        <v>1000000</v>
      </c>
      <c r="CU353" s="310">
        <f t="shared" ca="1" si="1513"/>
        <v>1000000</v>
      </c>
      <c r="CV353" s="310">
        <f t="shared" ca="1" si="1513"/>
        <v>1000000</v>
      </c>
      <c r="CW353" s="310">
        <f t="shared" ca="1" si="1513"/>
        <v>1000000</v>
      </c>
      <c r="CX353" s="310">
        <f t="shared" ca="1" si="1513"/>
        <v>1000000</v>
      </c>
      <c r="CY353" s="310">
        <f t="shared" ca="1" si="1513"/>
        <v>1000000</v>
      </c>
      <c r="CZ353" s="310">
        <f t="shared" ca="1" si="1513"/>
        <v>1000000</v>
      </c>
      <c r="DA353" s="310">
        <f t="shared" ca="1" si="1513"/>
        <v>1000000</v>
      </c>
      <c r="DB353" s="310">
        <f t="shared" ca="1" si="1513"/>
        <v>1000000</v>
      </c>
      <c r="DC353" s="310">
        <f t="shared" ca="1" si="1513"/>
        <v>1000000</v>
      </c>
      <c r="DD353" s="310">
        <f t="shared" ca="1" si="1513"/>
        <v>1000000</v>
      </c>
      <c r="DE353" s="310">
        <f t="shared" ca="1" si="1513"/>
        <v>1000000</v>
      </c>
      <c r="DF353" s="310">
        <f t="shared" ca="1" si="1513"/>
        <v>1000000</v>
      </c>
      <c r="DG353" s="310">
        <f t="shared" ca="1" si="1513"/>
        <v>1000000</v>
      </c>
      <c r="DH353" s="310">
        <f t="shared" ca="1" si="1513"/>
        <v>1000000</v>
      </c>
      <c r="DI353" s="310">
        <f t="shared" ca="1" si="1513"/>
        <v>1000000</v>
      </c>
      <c r="DJ353" s="310">
        <f t="shared" ca="1" si="1513"/>
        <v>1000000</v>
      </c>
      <c r="DK353" s="310">
        <f t="shared" ca="1" si="1513"/>
        <v>1000000</v>
      </c>
      <c r="DL353" s="310">
        <f t="shared" ca="1" si="1513"/>
        <v>1000000</v>
      </c>
      <c r="DM353" s="310">
        <f t="shared" ca="1" si="1513"/>
        <v>1000000</v>
      </c>
      <c r="DN353" s="310">
        <f t="shared" ca="1" si="1513"/>
        <v>1000000</v>
      </c>
      <c r="DO353" s="310">
        <f t="shared" ca="1" si="1513"/>
        <v>1000000</v>
      </c>
      <c r="DP353" s="310">
        <f t="shared" ca="1" si="1513"/>
        <v>1000000</v>
      </c>
      <c r="DQ353" s="310">
        <f t="shared" ca="1" si="1513"/>
        <v>1000000</v>
      </c>
      <c r="DR353" s="310">
        <f t="shared" ca="1" si="1513"/>
        <v>1000000</v>
      </c>
      <c r="DS353" s="310">
        <f t="shared" ca="1" si="1513"/>
        <v>1000000</v>
      </c>
      <c r="DT353" s="310">
        <f t="shared" ca="1" si="1513"/>
        <v>1000000</v>
      </c>
      <c r="DU353" s="310">
        <f t="shared" ca="1" si="1513"/>
        <v>1000000</v>
      </c>
      <c r="DV353" s="310">
        <f t="shared" ca="1" si="1513"/>
        <v>1000000</v>
      </c>
      <c r="DW353" s="310">
        <f t="shared" ca="1" si="1513"/>
        <v>1000000</v>
      </c>
      <c r="DX353" s="310">
        <f t="shared" ca="1" si="1513"/>
        <v>1000000</v>
      </c>
      <c r="DY353" s="310">
        <f t="shared" ca="1" si="1513"/>
        <v>1000000</v>
      </c>
      <c r="DZ353" s="310">
        <f t="shared" ca="1" si="1513"/>
        <v>1000000</v>
      </c>
      <c r="EA353" s="310">
        <f t="shared" ca="1" si="1513"/>
        <v>1000000</v>
      </c>
      <c r="EB353" s="310">
        <f t="shared" ca="1" si="1513"/>
        <v>1000000</v>
      </c>
      <c r="EC353" s="310">
        <f t="shared" ca="1" si="1513"/>
        <v>1000000</v>
      </c>
      <c r="ED353" s="310">
        <f t="shared" ref="ED353:GO353" ca="1" si="1514">IFERROR(OFFSET($O82,0,ED$335)/OFFSET($O$69,0,ED$335),0)</f>
        <v>1000000</v>
      </c>
      <c r="EE353" s="310">
        <f t="shared" ca="1" si="1514"/>
        <v>1000000</v>
      </c>
      <c r="EF353" s="310">
        <f t="shared" ca="1" si="1514"/>
        <v>1000000</v>
      </c>
      <c r="EG353" s="310">
        <f t="shared" ca="1" si="1514"/>
        <v>1000000</v>
      </c>
      <c r="EH353" s="310">
        <f t="shared" ca="1" si="1514"/>
        <v>1000000</v>
      </c>
      <c r="EI353" s="310">
        <f t="shared" ca="1" si="1514"/>
        <v>1000000</v>
      </c>
      <c r="EJ353" s="310">
        <f t="shared" ca="1" si="1514"/>
        <v>1000000</v>
      </c>
      <c r="EK353" s="310">
        <f t="shared" ca="1" si="1514"/>
        <v>1000000</v>
      </c>
      <c r="EL353" s="310">
        <f t="shared" ca="1" si="1514"/>
        <v>1000000</v>
      </c>
      <c r="EM353" s="310">
        <f t="shared" ca="1" si="1514"/>
        <v>1000000</v>
      </c>
      <c r="EN353" s="310">
        <f t="shared" ca="1" si="1514"/>
        <v>1000000</v>
      </c>
      <c r="EO353" s="310">
        <f t="shared" ca="1" si="1514"/>
        <v>1000000</v>
      </c>
      <c r="EP353" s="310">
        <f t="shared" ca="1" si="1514"/>
        <v>1000000</v>
      </c>
      <c r="EQ353" s="310">
        <f t="shared" ca="1" si="1514"/>
        <v>1000000</v>
      </c>
      <c r="ER353" s="310">
        <f t="shared" ca="1" si="1514"/>
        <v>1000000</v>
      </c>
      <c r="ES353" s="310">
        <f t="shared" ca="1" si="1514"/>
        <v>1000000</v>
      </c>
      <c r="ET353" s="310">
        <f t="shared" ca="1" si="1514"/>
        <v>1000000</v>
      </c>
      <c r="EU353" s="310">
        <f t="shared" ca="1" si="1514"/>
        <v>1000000</v>
      </c>
      <c r="EV353" s="310">
        <f t="shared" ca="1" si="1514"/>
        <v>1000000</v>
      </c>
      <c r="EW353" s="310">
        <f t="shared" ca="1" si="1514"/>
        <v>1000000</v>
      </c>
      <c r="EX353" s="310">
        <f t="shared" ca="1" si="1514"/>
        <v>1000000</v>
      </c>
      <c r="EY353" s="310">
        <f t="shared" ca="1" si="1514"/>
        <v>1000000</v>
      </c>
      <c r="EZ353" s="310">
        <f t="shared" ca="1" si="1514"/>
        <v>1000000</v>
      </c>
      <c r="FA353" s="310">
        <f t="shared" ca="1" si="1514"/>
        <v>1000000</v>
      </c>
      <c r="FB353" s="310">
        <f t="shared" ca="1" si="1514"/>
        <v>1000000</v>
      </c>
      <c r="FC353" s="310">
        <f t="shared" ca="1" si="1514"/>
        <v>1000000</v>
      </c>
      <c r="FD353" s="310">
        <f t="shared" ca="1" si="1514"/>
        <v>1000000</v>
      </c>
      <c r="FE353" s="310">
        <f t="shared" ca="1" si="1514"/>
        <v>1000000</v>
      </c>
      <c r="FF353" s="310">
        <f t="shared" ca="1" si="1514"/>
        <v>1000000</v>
      </c>
      <c r="FG353" s="310">
        <f t="shared" ca="1" si="1514"/>
        <v>1000000</v>
      </c>
      <c r="FH353" s="310">
        <f t="shared" ca="1" si="1514"/>
        <v>1000000</v>
      </c>
      <c r="FI353" s="310">
        <f t="shared" ca="1" si="1514"/>
        <v>1000000</v>
      </c>
      <c r="FJ353" s="310">
        <f t="shared" ca="1" si="1514"/>
        <v>1000000</v>
      </c>
      <c r="FK353" s="310">
        <f t="shared" ca="1" si="1514"/>
        <v>0</v>
      </c>
      <c r="FL353" s="310">
        <f t="shared" ca="1" si="1514"/>
        <v>0</v>
      </c>
      <c r="FM353" s="310">
        <f t="shared" ca="1" si="1514"/>
        <v>0</v>
      </c>
      <c r="FN353" s="310">
        <f t="shared" ca="1" si="1514"/>
        <v>0</v>
      </c>
      <c r="FO353" s="310">
        <f t="shared" ca="1" si="1514"/>
        <v>0</v>
      </c>
      <c r="FP353" s="310">
        <f t="shared" ca="1" si="1514"/>
        <v>0</v>
      </c>
      <c r="FQ353" s="310">
        <f t="shared" ca="1" si="1514"/>
        <v>0</v>
      </c>
      <c r="FR353" s="310">
        <f t="shared" ca="1" si="1514"/>
        <v>0</v>
      </c>
      <c r="FS353" s="310">
        <f t="shared" ca="1" si="1514"/>
        <v>0</v>
      </c>
      <c r="FT353" s="310">
        <f t="shared" ca="1" si="1514"/>
        <v>0</v>
      </c>
      <c r="FU353" s="310">
        <f t="shared" ca="1" si="1514"/>
        <v>0</v>
      </c>
      <c r="FV353" s="310">
        <f t="shared" ca="1" si="1514"/>
        <v>0</v>
      </c>
      <c r="FW353" s="310">
        <f t="shared" ca="1" si="1514"/>
        <v>0</v>
      </c>
      <c r="FX353" s="310">
        <f t="shared" ca="1" si="1514"/>
        <v>0</v>
      </c>
      <c r="FY353" s="310">
        <f t="shared" ca="1" si="1514"/>
        <v>0</v>
      </c>
      <c r="FZ353" s="310">
        <f t="shared" ca="1" si="1514"/>
        <v>0</v>
      </c>
      <c r="GA353" s="310">
        <f t="shared" ca="1" si="1514"/>
        <v>0</v>
      </c>
      <c r="GB353" s="310">
        <f t="shared" ca="1" si="1514"/>
        <v>0</v>
      </c>
      <c r="GC353" s="310">
        <f t="shared" ca="1" si="1514"/>
        <v>0</v>
      </c>
      <c r="GD353" s="310">
        <f t="shared" ca="1" si="1514"/>
        <v>0</v>
      </c>
      <c r="GE353" s="310">
        <f t="shared" ca="1" si="1514"/>
        <v>0</v>
      </c>
      <c r="GF353" s="310">
        <f t="shared" ca="1" si="1514"/>
        <v>0</v>
      </c>
      <c r="GG353" s="310">
        <f t="shared" ca="1" si="1514"/>
        <v>0</v>
      </c>
      <c r="GH353" s="310">
        <f t="shared" ca="1" si="1514"/>
        <v>0</v>
      </c>
      <c r="GI353" s="310">
        <f t="shared" ca="1" si="1514"/>
        <v>0</v>
      </c>
      <c r="GJ353" s="310">
        <f t="shared" ca="1" si="1514"/>
        <v>0</v>
      </c>
      <c r="GK353" s="310">
        <f t="shared" ca="1" si="1514"/>
        <v>0</v>
      </c>
      <c r="GL353" s="310">
        <f t="shared" ca="1" si="1514"/>
        <v>0</v>
      </c>
      <c r="GM353" s="310">
        <f t="shared" ca="1" si="1514"/>
        <v>0</v>
      </c>
      <c r="GN353" s="310">
        <f t="shared" ca="1" si="1514"/>
        <v>0</v>
      </c>
      <c r="GO353" s="310">
        <f t="shared" ca="1" si="1514"/>
        <v>0</v>
      </c>
      <c r="GP353" s="310">
        <f t="shared" ref="GP353:JA353" ca="1" si="1515">IFERROR(OFFSET($O82,0,GP$335)/OFFSET($O$69,0,GP$335),0)</f>
        <v>0</v>
      </c>
      <c r="GQ353" s="310">
        <f t="shared" ca="1" si="1515"/>
        <v>0</v>
      </c>
      <c r="GR353" s="310">
        <f t="shared" ca="1" si="1515"/>
        <v>0</v>
      </c>
      <c r="GS353" s="310">
        <f t="shared" ca="1" si="1515"/>
        <v>0</v>
      </c>
      <c r="GT353" s="310">
        <f t="shared" ca="1" si="1515"/>
        <v>0</v>
      </c>
      <c r="GU353" s="310">
        <f t="shared" ca="1" si="1515"/>
        <v>0</v>
      </c>
      <c r="GV353" s="310">
        <f t="shared" ca="1" si="1515"/>
        <v>0</v>
      </c>
      <c r="GW353" s="310">
        <f t="shared" ca="1" si="1515"/>
        <v>0</v>
      </c>
      <c r="GX353" s="310">
        <f t="shared" ca="1" si="1515"/>
        <v>0</v>
      </c>
      <c r="GY353" s="310">
        <f t="shared" ca="1" si="1515"/>
        <v>0</v>
      </c>
      <c r="GZ353" s="310">
        <f t="shared" ca="1" si="1515"/>
        <v>0</v>
      </c>
      <c r="HA353" s="310">
        <f t="shared" ca="1" si="1515"/>
        <v>0</v>
      </c>
      <c r="HB353" s="310">
        <f t="shared" ca="1" si="1515"/>
        <v>0</v>
      </c>
      <c r="HC353" s="310">
        <f t="shared" ca="1" si="1515"/>
        <v>0</v>
      </c>
      <c r="HD353" s="310">
        <f t="shared" ca="1" si="1515"/>
        <v>0</v>
      </c>
      <c r="HE353" s="310">
        <f t="shared" ca="1" si="1515"/>
        <v>0</v>
      </c>
      <c r="HF353" s="310">
        <f t="shared" ca="1" si="1515"/>
        <v>0</v>
      </c>
      <c r="HG353" s="310">
        <f t="shared" ca="1" si="1515"/>
        <v>0</v>
      </c>
      <c r="HH353" s="310">
        <f t="shared" ca="1" si="1515"/>
        <v>0</v>
      </c>
      <c r="HI353" s="310">
        <f t="shared" ca="1" si="1515"/>
        <v>0</v>
      </c>
      <c r="HJ353" s="310">
        <f t="shared" ca="1" si="1515"/>
        <v>0</v>
      </c>
      <c r="HK353" s="310">
        <f t="shared" ca="1" si="1515"/>
        <v>0</v>
      </c>
      <c r="HL353" s="310">
        <f t="shared" ca="1" si="1515"/>
        <v>0</v>
      </c>
      <c r="HM353" s="310">
        <f t="shared" ca="1" si="1515"/>
        <v>0</v>
      </c>
      <c r="HN353" s="310">
        <f t="shared" ca="1" si="1515"/>
        <v>0</v>
      </c>
      <c r="HO353" s="310">
        <f t="shared" ca="1" si="1515"/>
        <v>0</v>
      </c>
      <c r="HP353" s="310">
        <f t="shared" ca="1" si="1515"/>
        <v>0</v>
      </c>
      <c r="HQ353" s="310">
        <f t="shared" ca="1" si="1515"/>
        <v>0</v>
      </c>
      <c r="HR353" s="310">
        <f t="shared" ca="1" si="1515"/>
        <v>0</v>
      </c>
      <c r="HS353" s="310">
        <f t="shared" ca="1" si="1515"/>
        <v>0</v>
      </c>
      <c r="HT353" s="310">
        <f t="shared" ca="1" si="1515"/>
        <v>0</v>
      </c>
      <c r="HU353" s="310">
        <f t="shared" ca="1" si="1515"/>
        <v>0</v>
      </c>
      <c r="HV353" s="310">
        <f t="shared" ca="1" si="1515"/>
        <v>0</v>
      </c>
      <c r="HW353" s="310">
        <f t="shared" ca="1" si="1515"/>
        <v>0</v>
      </c>
      <c r="HX353" s="310">
        <f t="shared" ca="1" si="1515"/>
        <v>0</v>
      </c>
      <c r="HY353" s="310">
        <f t="shared" ca="1" si="1515"/>
        <v>0</v>
      </c>
      <c r="HZ353" s="310">
        <f t="shared" ca="1" si="1515"/>
        <v>0</v>
      </c>
      <c r="IA353" s="310">
        <f t="shared" ca="1" si="1515"/>
        <v>0</v>
      </c>
      <c r="IB353" s="310">
        <f t="shared" ca="1" si="1515"/>
        <v>0</v>
      </c>
      <c r="IC353" s="310">
        <f t="shared" ca="1" si="1515"/>
        <v>0</v>
      </c>
      <c r="ID353" s="310">
        <f t="shared" ca="1" si="1515"/>
        <v>0</v>
      </c>
      <c r="IE353" s="310">
        <f t="shared" ca="1" si="1515"/>
        <v>0</v>
      </c>
      <c r="IF353" s="310">
        <f t="shared" ca="1" si="1515"/>
        <v>0</v>
      </c>
      <c r="IG353" s="310">
        <f t="shared" ca="1" si="1515"/>
        <v>0</v>
      </c>
      <c r="IH353" s="310">
        <f t="shared" ca="1" si="1515"/>
        <v>0</v>
      </c>
      <c r="II353" s="310">
        <f t="shared" ca="1" si="1515"/>
        <v>0</v>
      </c>
      <c r="IJ353" s="310">
        <f t="shared" ca="1" si="1515"/>
        <v>0</v>
      </c>
      <c r="IK353" s="310">
        <f t="shared" ca="1" si="1515"/>
        <v>0</v>
      </c>
      <c r="IL353" s="310">
        <f t="shared" ca="1" si="1515"/>
        <v>0</v>
      </c>
      <c r="IM353" s="310">
        <f t="shared" ca="1" si="1515"/>
        <v>0</v>
      </c>
      <c r="IN353" s="310">
        <f t="shared" ca="1" si="1515"/>
        <v>0</v>
      </c>
      <c r="IO353" s="310">
        <f t="shared" ca="1" si="1515"/>
        <v>0</v>
      </c>
      <c r="IP353" s="310">
        <f t="shared" ca="1" si="1515"/>
        <v>0</v>
      </c>
      <c r="IQ353" s="310">
        <f t="shared" ca="1" si="1515"/>
        <v>0</v>
      </c>
      <c r="IR353" s="310">
        <f t="shared" ca="1" si="1515"/>
        <v>0</v>
      </c>
      <c r="IS353" s="310">
        <f t="shared" ca="1" si="1515"/>
        <v>0</v>
      </c>
      <c r="IT353" s="310">
        <f t="shared" ca="1" si="1515"/>
        <v>0</v>
      </c>
      <c r="IU353" s="310">
        <f t="shared" ca="1" si="1515"/>
        <v>0</v>
      </c>
      <c r="IV353" s="310">
        <f t="shared" ca="1" si="1515"/>
        <v>0</v>
      </c>
      <c r="IW353" s="310">
        <f t="shared" ca="1" si="1515"/>
        <v>0</v>
      </c>
      <c r="IX353" s="310">
        <f t="shared" ca="1" si="1515"/>
        <v>0</v>
      </c>
      <c r="IY353" s="310">
        <f t="shared" ca="1" si="1515"/>
        <v>0</v>
      </c>
      <c r="IZ353" s="310">
        <f t="shared" ca="1" si="1515"/>
        <v>0</v>
      </c>
      <c r="JA353" s="310">
        <f t="shared" ca="1" si="1515"/>
        <v>0</v>
      </c>
      <c r="JB353" s="310">
        <f t="shared" ref="JB353:LE353" ca="1" si="1516">IFERROR(OFFSET($O82,0,JB$335)/OFFSET($O$69,0,JB$335),0)</f>
        <v>0</v>
      </c>
      <c r="JC353" s="310">
        <f t="shared" ca="1" si="1516"/>
        <v>0</v>
      </c>
      <c r="JD353" s="310">
        <f t="shared" ca="1" si="1516"/>
        <v>0</v>
      </c>
      <c r="JE353" s="310">
        <f t="shared" ca="1" si="1516"/>
        <v>0</v>
      </c>
      <c r="JF353" s="310">
        <f t="shared" ca="1" si="1516"/>
        <v>0</v>
      </c>
      <c r="JG353" s="310">
        <f t="shared" ca="1" si="1516"/>
        <v>0</v>
      </c>
      <c r="JH353" s="310">
        <f t="shared" ca="1" si="1516"/>
        <v>0</v>
      </c>
      <c r="JI353" s="310">
        <f t="shared" ca="1" si="1516"/>
        <v>0</v>
      </c>
      <c r="JJ353" s="310">
        <f t="shared" ca="1" si="1516"/>
        <v>0</v>
      </c>
      <c r="JK353" s="310">
        <f t="shared" ca="1" si="1516"/>
        <v>0</v>
      </c>
      <c r="JL353" s="310">
        <f t="shared" ca="1" si="1516"/>
        <v>0</v>
      </c>
      <c r="JM353" s="310">
        <f t="shared" ca="1" si="1516"/>
        <v>0</v>
      </c>
      <c r="JN353" s="310">
        <f t="shared" ca="1" si="1516"/>
        <v>0</v>
      </c>
      <c r="JO353" s="310">
        <f t="shared" ca="1" si="1516"/>
        <v>0</v>
      </c>
      <c r="JP353" s="310">
        <f t="shared" ca="1" si="1516"/>
        <v>0</v>
      </c>
      <c r="JQ353" s="310">
        <f t="shared" ca="1" si="1516"/>
        <v>0</v>
      </c>
      <c r="JR353" s="310">
        <f t="shared" ca="1" si="1516"/>
        <v>0</v>
      </c>
      <c r="JS353" s="310">
        <f t="shared" ca="1" si="1516"/>
        <v>0</v>
      </c>
      <c r="JT353" s="310">
        <f t="shared" ca="1" si="1516"/>
        <v>0</v>
      </c>
      <c r="JU353" s="310">
        <f t="shared" ca="1" si="1516"/>
        <v>0</v>
      </c>
      <c r="JV353" s="310">
        <f t="shared" ca="1" si="1516"/>
        <v>0</v>
      </c>
      <c r="JW353" s="310">
        <f t="shared" ca="1" si="1516"/>
        <v>0</v>
      </c>
      <c r="JX353" s="310">
        <f t="shared" ca="1" si="1516"/>
        <v>0</v>
      </c>
      <c r="JY353" s="310">
        <f t="shared" ca="1" si="1516"/>
        <v>0</v>
      </c>
      <c r="JZ353" s="310">
        <f t="shared" ca="1" si="1516"/>
        <v>0</v>
      </c>
      <c r="KA353" s="310">
        <f t="shared" ca="1" si="1516"/>
        <v>0</v>
      </c>
      <c r="KB353" s="310">
        <f t="shared" ca="1" si="1516"/>
        <v>0</v>
      </c>
      <c r="KC353" s="310">
        <f t="shared" ca="1" si="1516"/>
        <v>0</v>
      </c>
      <c r="KD353" s="310">
        <f t="shared" ca="1" si="1516"/>
        <v>0</v>
      </c>
      <c r="KE353" s="310">
        <f t="shared" ca="1" si="1516"/>
        <v>0</v>
      </c>
      <c r="KF353" s="310">
        <f t="shared" ca="1" si="1516"/>
        <v>0</v>
      </c>
      <c r="KG353" s="310">
        <f t="shared" ca="1" si="1516"/>
        <v>0</v>
      </c>
      <c r="KH353" s="310">
        <f t="shared" ca="1" si="1516"/>
        <v>0</v>
      </c>
      <c r="KI353" s="310">
        <f t="shared" ca="1" si="1516"/>
        <v>0</v>
      </c>
      <c r="KJ353" s="310">
        <f t="shared" ca="1" si="1516"/>
        <v>0</v>
      </c>
      <c r="KK353" s="310">
        <f t="shared" ca="1" si="1516"/>
        <v>0</v>
      </c>
      <c r="KL353" s="310">
        <f t="shared" ca="1" si="1516"/>
        <v>0</v>
      </c>
      <c r="KM353" s="310">
        <f t="shared" ca="1" si="1516"/>
        <v>0</v>
      </c>
      <c r="KN353" s="310">
        <f t="shared" ca="1" si="1516"/>
        <v>0</v>
      </c>
      <c r="KO353" s="310">
        <f t="shared" ca="1" si="1516"/>
        <v>0</v>
      </c>
      <c r="KP353" s="310">
        <f t="shared" ca="1" si="1516"/>
        <v>0</v>
      </c>
      <c r="KQ353" s="310">
        <f t="shared" ca="1" si="1516"/>
        <v>0</v>
      </c>
      <c r="KR353" s="310">
        <f t="shared" ca="1" si="1516"/>
        <v>0</v>
      </c>
      <c r="KS353" s="310">
        <f t="shared" ca="1" si="1516"/>
        <v>0</v>
      </c>
      <c r="KT353" s="310">
        <f t="shared" ca="1" si="1516"/>
        <v>0</v>
      </c>
      <c r="KU353" s="310">
        <f t="shared" ca="1" si="1516"/>
        <v>0</v>
      </c>
      <c r="KV353" s="310">
        <f t="shared" ca="1" si="1516"/>
        <v>0</v>
      </c>
      <c r="KW353" s="310">
        <f t="shared" ca="1" si="1516"/>
        <v>0</v>
      </c>
      <c r="KX353" s="310">
        <f t="shared" ca="1" si="1516"/>
        <v>0</v>
      </c>
      <c r="KY353" s="310">
        <f t="shared" ca="1" si="1516"/>
        <v>0</v>
      </c>
      <c r="KZ353" s="310">
        <f t="shared" ca="1" si="1516"/>
        <v>0</v>
      </c>
      <c r="LA353" s="310">
        <f t="shared" ca="1" si="1516"/>
        <v>0</v>
      </c>
      <c r="LB353" s="310">
        <f t="shared" ca="1" si="1516"/>
        <v>0</v>
      </c>
      <c r="LC353" s="310">
        <f t="shared" ca="1" si="1516"/>
        <v>0</v>
      </c>
      <c r="LD353" s="310">
        <f t="shared" ca="1" si="1516"/>
        <v>0</v>
      </c>
      <c r="LE353" s="310">
        <f t="shared" ca="1" si="1516"/>
        <v>0</v>
      </c>
    </row>
    <row r="354" spans="3:317">
      <c r="C354" s="153"/>
    </row>
    <row r="355" spans="3:317">
      <c r="C355" s="155" t="s">
        <v>53</v>
      </c>
      <c r="E355" s="352">
        <f t="shared" ref="E355:BP355" ca="1" si="1517">OFFSET($D328,0,E$337)</f>
        <v>0</v>
      </c>
      <c r="F355" s="352">
        <f t="shared" ca="1" si="1517"/>
        <v>0</v>
      </c>
      <c r="G355" s="352">
        <f t="shared" ca="1" si="1517"/>
        <v>0</v>
      </c>
      <c r="H355" s="352">
        <f t="shared" ca="1" si="1517"/>
        <v>0</v>
      </c>
      <c r="I355" s="352">
        <f t="shared" ca="1" si="1517"/>
        <v>0</v>
      </c>
      <c r="J355" s="352">
        <f t="shared" ca="1" si="1517"/>
        <v>0</v>
      </c>
      <c r="K355" s="352">
        <f t="shared" ca="1" si="1517"/>
        <v>0</v>
      </c>
      <c r="L355" s="352">
        <f t="shared" ca="1" si="1517"/>
        <v>0</v>
      </c>
      <c r="M355" s="352">
        <f t="shared" ca="1" si="1517"/>
        <v>0</v>
      </c>
      <c r="N355" s="352">
        <f t="shared" ca="1" si="1517"/>
        <v>0</v>
      </c>
      <c r="O355" s="352">
        <f t="shared" ca="1" si="1517"/>
        <v>0</v>
      </c>
      <c r="P355" s="352">
        <f t="shared" ca="1" si="1517"/>
        <v>0</v>
      </c>
      <c r="Q355" s="352">
        <f t="shared" ca="1" si="1517"/>
        <v>0</v>
      </c>
      <c r="R355" s="352">
        <f t="shared" ca="1" si="1517"/>
        <v>0</v>
      </c>
      <c r="S355" s="352">
        <f t="shared" ca="1" si="1517"/>
        <v>0</v>
      </c>
      <c r="T355" s="352">
        <f t="shared" ca="1" si="1517"/>
        <v>0</v>
      </c>
      <c r="U355" s="352">
        <f t="shared" ca="1" si="1517"/>
        <v>0</v>
      </c>
      <c r="V355" s="352">
        <f t="shared" ca="1" si="1517"/>
        <v>0</v>
      </c>
      <c r="W355" s="352">
        <f t="shared" ca="1" si="1517"/>
        <v>0</v>
      </c>
      <c r="X355" s="352">
        <f t="shared" ca="1" si="1517"/>
        <v>0</v>
      </c>
      <c r="Y355" s="352">
        <f t="shared" ca="1" si="1517"/>
        <v>0</v>
      </c>
      <c r="Z355" s="352">
        <f t="shared" ca="1" si="1517"/>
        <v>0</v>
      </c>
      <c r="AA355" s="352">
        <f t="shared" ca="1" si="1517"/>
        <v>0</v>
      </c>
      <c r="AB355" s="352">
        <f t="shared" ca="1" si="1517"/>
        <v>0</v>
      </c>
      <c r="AC355" s="352">
        <f t="shared" ca="1" si="1517"/>
        <v>0</v>
      </c>
      <c r="AD355" s="352">
        <f t="shared" ca="1" si="1517"/>
        <v>0</v>
      </c>
      <c r="AE355" s="352">
        <f t="shared" ca="1" si="1517"/>
        <v>0</v>
      </c>
      <c r="AF355" s="352">
        <f t="shared" ca="1" si="1517"/>
        <v>0</v>
      </c>
      <c r="AG355" s="352">
        <f t="shared" ca="1" si="1517"/>
        <v>0</v>
      </c>
      <c r="AH355" s="352">
        <f t="shared" ca="1" si="1517"/>
        <v>0</v>
      </c>
      <c r="AI355" s="352">
        <f t="shared" ca="1" si="1517"/>
        <v>0</v>
      </c>
      <c r="AJ355" s="352">
        <f t="shared" ca="1" si="1517"/>
        <v>0</v>
      </c>
      <c r="AK355" s="352">
        <f t="shared" ca="1" si="1517"/>
        <v>0</v>
      </c>
      <c r="AL355" s="352">
        <f t="shared" ca="1" si="1517"/>
        <v>0</v>
      </c>
      <c r="AM355" s="352">
        <f t="shared" ca="1" si="1517"/>
        <v>0</v>
      </c>
      <c r="AN355" s="352">
        <f t="shared" ca="1" si="1517"/>
        <v>0</v>
      </c>
      <c r="AO355" s="352">
        <f t="shared" ca="1" si="1517"/>
        <v>0</v>
      </c>
      <c r="AP355" s="352">
        <f t="shared" ca="1" si="1517"/>
        <v>0</v>
      </c>
      <c r="AQ355" s="352">
        <f t="shared" ca="1" si="1517"/>
        <v>0</v>
      </c>
      <c r="AR355" s="352">
        <f t="shared" ca="1" si="1517"/>
        <v>0</v>
      </c>
      <c r="AS355" s="352">
        <f t="shared" ca="1" si="1517"/>
        <v>0</v>
      </c>
      <c r="AT355" s="352">
        <f t="shared" ca="1" si="1517"/>
        <v>0</v>
      </c>
      <c r="AU355" s="352">
        <f t="shared" ca="1" si="1517"/>
        <v>0</v>
      </c>
      <c r="AV355" s="352">
        <f t="shared" ca="1" si="1517"/>
        <v>0</v>
      </c>
      <c r="AW355" s="352">
        <f t="shared" ca="1" si="1517"/>
        <v>0</v>
      </c>
      <c r="AX355" s="352">
        <f t="shared" ca="1" si="1517"/>
        <v>0</v>
      </c>
      <c r="AY355" s="352">
        <f t="shared" ca="1" si="1517"/>
        <v>0</v>
      </c>
      <c r="AZ355" s="352">
        <f t="shared" ca="1" si="1517"/>
        <v>0</v>
      </c>
      <c r="BA355" s="352">
        <f t="shared" ca="1" si="1517"/>
        <v>0</v>
      </c>
      <c r="BB355" s="352">
        <f t="shared" ca="1" si="1517"/>
        <v>0</v>
      </c>
      <c r="BC355" s="352">
        <f t="shared" ca="1" si="1517"/>
        <v>0</v>
      </c>
      <c r="BD355" s="352">
        <f t="shared" ca="1" si="1517"/>
        <v>0</v>
      </c>
      <c r="BE355" s="352">
        <f t="shared" ca="1" si="1517"/>
        <v>0</v>
      </c>
      <c r="BF355" s="352">
        <f t="shared" ca="1" si="1517"/>
        <v>0</v>
      </c>
      <c r="BG355" s="352">
        <f t="shared" ca="1" si="1517"/>
        <v>0</v>
      </c>
      <c r="BH355" s="352">
        <f t="shared" ca="1" si="1517"/>
        <v>0</v>
      </c>
      <c r="BI355" s="352">
        <f t="shared" ca="1" si="1517"/>
        <v>0</v>
      </c>
      <c r="BJ355" s="352">
        <f t="shared" ca="1" si="1517"/>
        <v>0</v>
      </c>
      <c r="BK355" s="352">
        <f t="shared" ca="1" si="1517"/>
        <v>0</v>
      </c>
      <c r="BL355" s="352">
        <f t="shared" ca="1" si="1517"/>
        <v>0</v>
      </c>
      <c r="BM355" s="352">
        <f t="shared" ca="1" si="1517"/>
        <v>0</v>
      </c>
      <c r="BN355" s="352">
        <f t="shared" ca="1" si="1517"/>
        <v>0</v>
      </c>
      <c r="BO355" s="352">
        <f t="shared" ca="1" si="1517"/>
        <v>0</v>
      </c>
      <c r="BP355" s="352">
        <f t="shared" ca="1" si="1517"/>
        <v>0</v>
      </c>
      <c r="BQ355" s="352">
        <f t="shared" ref="BQ355:EB355" ca="1" si="1518">OFFSET($D328,0,BQ$337)</f>
        <v>0</v>
      </c>
      <c r="BR355" s="352">
        <f t="shared" ca="1" si="1518"/>
        <v>0</v>
      </c>
      <c r="BS355" s="352">
        <f t="shared" ca="1" si="1518"/>
        <v>0</v>
      </c>
      <c r="BT355" s="352">
        <f t="shared" ca="1" si="1518"/>
        <v>0</v>
      </c>
      <c r="BU355" s="352">
        <f t="shared" ca="1" si="1518"/>
        <v>0</v>
      </c>
      <c r="BV355" s="352">
        <f t="shared" ca="1" si="1518"/>
        <v>0</v>
      </c>
      <c r="BW355" s="352">
        <f t="shared" ca="1" si="1518"/>
        <v>0</v>
      </c>
      <c r="BX355" s="352">
        <f t="shared" ca="1" si="1518"/>
        <v>0</v>
      </c>
      <c r="BY355" s="352">
        <f t="shared" ca="1" si="1518"/>
        <v>0</v>
      </c>
      <c r="BZ355" s="352">
        <f t="shared" ca="1" si="1518"/>
        <v>0</v>
      </c>
      <c r="CA355" s="352">
        <f t="shared" ca="1" si="1518"/>
        <v>2151006.4477611938</v>
      </c>
      <c r="CB355" s="352">
        <f t="shared" ca="1" si="1518"/>
        <v>2151006.4477611938</v>
      </c>
      <c r="CC355" s="352">
        <f t="shared" ca="1" si="1518"/>
        <v>2151006.4477611938</v>
      </c>
      <c r="CD355" s="352">
        <f t="shared" ca="1" si="1518"/>
        <v>2151006.4477611938</v>
      </c>
      <c r="CE355" s="352">
        <f t="shared" ca="1" si="1518"/>
        <v>2151006.4477611938</v>
      </c>
      <c r="CF355" s="352">
        <f t="shared" ca="1" si="1518"/>
        <v>2151006.4477611938</v>
      </c>
      <c r="CG355" s="352">
        <f t="shared" ca="1" si="1518"/>
        <v>2151006.4477611938</v>
      </c>
      <c r="CH355" s="352">
        <f t="shared" ca="1" si="1518"/>
        <v>2151006.4477611938</v>
      </c>
      <c r="CI355" s="352">
        <f t="shared" ca="1" si="1518"/>
        <v>2151006.4477611938</v>
      </c>
      <c r="CJ355" s="352">
        <f t="shared" ca="1" si="1518"/>
        <v>2151006.4477611938</v>
      </c>
      <c r="CK355" s="352">
        <f t="shared" ca="1" si="1518"/>
        <v>2151006.4477611938</v>
      </c>
      <c r="CL355" s="352">
        <f t="shared" ca="1" si="1518"/>
        <v>2151006.4477611938</v>
      </c>
      <c r="CM355" s="352">
        <f t="shared" ca="1" si="1518"/>
        <v>2257942.3952238807</v>
      </c>
      <c r="CN355" s="352">
        <f t="shared" ca="1" si="1518"/>
        <v>2257942.3952238807</v>
      </c>
      <c r="CO355" s="352">
        <f t="shared" ca="1" si="1518"/>
        <v>2257942.3952238807</v>
      </c>
      <c r="CP355" s="352">
        <f t="shared" ca="1" si="1518"/>
        <v>2257942.3952238807</v>
      </c>
      <c r="CQ355" s="352">
        <f t="shared" ca="1" si="1518"/>
        <v>2257942.3952238807</v>
      </c>
      <c r="CR355" s="352">
        <f t="shared" ca="1" si="1518"/>
        <v>2257942.3952238807</v>
      </c>
      <c r="CS355" s="352">
        <f t="shared" ca="1" si="1518"/>
        <v>2257942.3952238807</v>
      </c>
      <c r="CT355" s="352">
        <f t="shared" ca="1" si="1518"/>
        <v>2257942.3952238807</v>
      </c>
      <c r="CU355" s="352">
        <f t="shared" ca="1" si="1518"/>
        <v>2257942.3952238807</v>
      </c>
      <c r="CV355" s="352">
        <f t="shared" ca="1" si="1518"/>
        <v>2257942.3952238807</v>
      </c>
      <c r="CW355" s="352">
        <f t="shared" ca="1" si="1518"/>
        <v>2257942.3952238807</v>
      </c>
      <c r="CX355" s="352">
        <f t="shared" ca="1" si="1518"/>
        <v>2257942.3952238807</v>
      </c>
      <c r="CY355" s="352">
        <f t="shared" ca="1" si="1518"/>
        <v>2362790.9951999998</v>
      </c>
      <c r="CZ355" s="352">
        <f t="shared" ca="1" si="1518"/>
        <v>2362790.9951999998</v>
      </c>
      <c r="DA355" s="352">
        <f t="shared" ca="1" si="1518"/>
        <v>2362790.9951999998</v>
      </c>
      <c r="DB355" s="352">
        <f t="shared" ca="1" si="1518"/>
        <v>2362790.9951999998</v>
      </c>
      <c r="DC355" s="352">
        <f t="shared" ca="1" si="1518"/>
        <v>2362790.9951999998</v>
      </c>
      <c r="DD355" s="352">
        <f t="shared" ca="1" si="1518"/>
        <v>2362790.9951999998</v>
      </c>
      <c r="DE355" s="352">
        <f t="shared" ca="1" si="1518"/>
        <v>2362790.9951999998</v>
      </c>
      <c r="DF355" s="352">
        <f t="shared" ca="1" si="1518"/>
        <v>2362790.9951999998</v>
      </c>
      <c r="DG355" s="352">
        <f t="shared" ca="1" si="1518"/>
        <v>2362790.9951999998</v>
      </c>
      <c r="DH355" s="352">
        <f t="shared" ca="1" si="1518"/>
        <v>2362790.9951999998</v>
      </c>
      <c r="DI355" s="352">
        <f t="shared" ca="1" si="1518"/>
        <v>2362790.9951999998</v>
      </c>
      <c r="DJ355" s="352">
        <f t="shared" ca="1" si="1518"/>
        <v>2362790.9951999998</v>
      </c>
      <c r="DK355" s="352">
        <f t="shared" ca="1" si="1518"/>
        <v>2471750.0966471643</v>
      </c>
      <c r="DL355" s="352">
        <f t="shared" ca="1" si="1518"/>
        <v>2471750.0966471643</v>
      </c>
      <c r="DM355" s="352">
        <f t="shared" ca="1" si="1518"/>
        <v>2471750.0966471643</v>
      </c>
      <c r="DN355" s="352">
        <f t="shared" ca="1" si="1518"/>
        <v>2471750.0966471643</v>
      </c>
      <c r="DO355" s="352">
        <f t="shared" ca="1" si="1518"/>
        <v>2471750.0966471643</v>
      </c>
      <c r="DP355" s="352">
        <f t="shared" ca="1" si="1518"/>
        <v>2471750.0966471643</v>
      </c>
      <c r="DQ355" s="352">
        <f t="shared" ca="1" si="1518"/>
        <v>2471750.0966471643</v>
      </c>
      <c r="DR355" s="352">
        <f t="shared" ca="1" si="1518"/>
        <v>2471750.0966471643</v>
      </c>
      <c r="DS355" s="352">
        <f t="shared" ca="1" si="1518"/>
        <v>2471750.0966471643</v>
      </c>
      <c r="DT355" s="352">
        <f t="shared" ca="1" si="1518"/>
        <v>2471750.0966471643</v>
      </c>
      <c r="DU355" s="352">
        <f t="shared" ca="1" si="1518"/>
        <v>2471750.0966471643</v>
      </c>
      <c r="DV355" s="352">
        <f t="shared" ca="1" si="1518"/>
        <v>2471750.0966471643</v>
      </c>
      <c r="DW355" s="352">
        <f t="shared" ca="1" si="1518"/>
        <v>2576637.9388323948</v>
      </c>
      <c r="DX355" s="352">
        <f t="shared" ca="1" si="1518"/>
        <v>2576637.9388323948</v>
      </c>
      <c r="DY355" s="352">
        <f t="shared" ca="1" si="1518"/>
        <v>2576637.9388323948</v>
      </c>
      <c r="DZ355" s="352">
        <f t="shared" ca="1" si="1518"/>
        <v>2576637.9388323948</v>
      </c>
      <c r="EA355" s="352">
        <f t="shared" ca="1" si="1518"/>
        <v>2576637.9388323948</v>
      </c>
      <c r="EB355" s="352">
        <f t="shared" ca="1" si="1518"/>
        <v>2576637.9388323948</v>
      </c>
      <c r="EC355" s="352">
        <f t="shared" ref="EC355:GN355" ca="1" si="1519">OFFSET($D328,0,EC$337)</f>
        <v>2576637.9388323948</v>
      </c>
      <c r="ED355" s="352">
        <f t="shared" ca="1" si="1519"/>
        <v>2576637.9388323948</v>
      </c>
      <c r="EE355" s="352">
        <f t="shared" ca="1" si="1519"/>
        <v>2576637.9388323948</v>
      </c>
      <c r="EF355" s="352">
        <f t="shared" ca="1" si="1519"/>
        <v>2576637.9388323948</v>
      </c>
      <c r="EG355" s="352">
        <f t="shared" ca="1" si="1519"/>
        <v>2576637.9388323948</v>
      </c>
      <c r="EH355" s="352">
        <f t="shared" ca="1" si="1519"/>
        <v>2576637.9388323948</v>
      </c>
      <c r="EI355" s="352">
        <f t="shared" ca="1" si="1519"/>
        <v>2705605.7722742017</v>
      </c>
      <c r="EJ355" s="352">
        <f t="shared" ca="1" si="1519"/>
        <v>2705605.7722742017</v>
      </c>
      <c r="EK355" s="352">
        <f t="shared" ca="1" si="1519"/>
        <v>2705605.7722742017</v>
      </c>
      <c r="EL355" s="352">
        <f t="shared" ca="1" si="1519"/>
        <v>2705605.7722742017</v>
      </c>
      <c r="EM355" s="352">
        <f t="shared" ca="1" si="1519"/>
        <v>2705605.7722742017</v>
      </c>
      <c r="EN355" s="352">
        <f t="shared" ca="1" si="1519"/>
        <v>2705605.7722742017</v>
      </c>
      <c r="EO355" s="352">
        <f t="shared" ca="1" si="1519"/>
        <v>2705605.7722742017</v>
      </c>
      <c r="EP355" s="352">
        <f t="shared" ca="1" si="1519"/>
        <v>2705605.7722742017</v>
      </c>
      <c r="EQ355" s="352">
        <f t="shared" ca="1" si="1519"/>
        <v>2705605.7722742017</v>
      </c>
      <c r="ER355" s="352">
        <f t="shared" ca="1" si="1519"/>
        <v>2705605.7722742017</v>
      </c>
      <c r="ES355" s="352">
        <f t="shared" ca="1" si="1519"/>
        <v>2705605.7722742017</v>
      </c>
      <c r="ET355" s="352">
        <f t="shared" ca="1" si="1519"/>
        <v>2705605.7722742017</v>
      </c>
      <c r="EU355" s="352">
        <f t="shared" ca="1" si="1519"/>
        <v>2818094.3582220864</v>
      </c>
      <c r="EV355" s="352">
        <f t="shared" ca="1" si="1519"/>
        <v>2818094.3582220864</v>
      </c>
      <c r="EW355" s="352">
        <f t="shared" ca="1" si="1519"/>
        <v>2818094.3582220864</v>
      </c>
      <c r="EX355" s="352">
        <f t="shared" ca="1" si="1519"/>
        <v>2818094.3582220864</v>
      </c>
      <c r="EY355" s="352">
        <f t="shared" ca="1" si="1519"/>
        <v>2818094.3582220864</v>
      </c>
      <c r="EZ355" s="352">
        <f t="shared" ca="1" si="1519"/>
        <v>2818094.3582220864</v>
      </c>
      <c r="FA355" s="352">
        <f t="shared" ca="1" si="1519"/>
        <v>2818094.3582220864</v>
      </c>
      <c r="FB355" s="352">
        <f t="shared" ca="1" si="1519"/>
        <v>2818094.3582220864</v>
      </c>
      <c r="FC355" s="352">
        <f t="shared" ca="1" si="1519"/>
        <v>2818094.3582220864</v>
      </c>
      <c r="FD355" s="352">
        <f t="shared" ca="1" si="1519"/>
        <v>2818094.3582220864</v>
      </c>
      <c r="FE355" s="352">
        <f t="shared" ca="1" si="1519"/>
        <v>2818094.3582220864</v>
      </c>
      <c r="FF355" s="352">
        <f t="shared" ca="1" si="1519"/>
        <v>2818094.3582220864</v>
      </c>
      <c r="FG355" s="352">
        <f t="shared" ca="1" si="1519"/>
        <v>2961319.6192968977</v>
      </c>
      <c r="FH355" s="352">
        <f t="shared" ca="1" si="1519"/>
        <v>2961319.6192968977</v>
      </c>
      <c r="FI355" s="352">
        <f t="shared" ca="1" si="1519"/>
        <v>2961319.6192968977</v>
      </c>
      <c r="FJ355" s="352">
        <f t="shared" ca="1" si="1519"/>
        <v>2961319.6192968977</v>
      </c>
      <c r="FK355" s="352">
        <f t="shared" ca="1" si="1519"/>
        <v>2961319.6192968977</v>
      </c>
      <c r="FL355" s="352">
        <f t="shared" ca="1" si="1519"/>
        <v>2961319.6192968977</v>
      </c>
      <c r="FM355" s="352">
        <f t="shared" ca="1" si="1519"/>
        <v>2961319.6192968977</v>
      </c>
      <c r="FN355" s="352">
        <f t="shared" ca="1" si="1519"/>
        <v>2961319.6192968977</v>
      </c>
      <c r="FO355" s="352">
        <f t="shared" ca="1" si="1519"/>
        <v>2961319.6192968977</v>
      </c>
      <c r="FP355" s="352">
        <f t="shared" ca="1" si="1519"/>
        <v>2961319.6192968977</v>
      </c>
      <c r="FQ355" s="352">
        <f t="shared" ca="1" si="1519"/>
        <v>2961319.6192968977</v>
      </c>
      <c r="FR355" s="352">
        <f t="shared" ca="1" si="1519"/>
        <v>2961319.6192968977</v>
      </c>
      <c r="FS355" s="352">
        <f t="shared" ca="1" si="1519"/>
        <v>3090603.3685101992</v>
      </c>
      <c r="FT355" s="352">
        <f t="shared" ca="1" si="1519"/>
        <v>3090603.3685101992</v>
      </c>
      <c r="FU355" s="352">
        <f t="shared" ca="1" si="1519"/>
        <v>3090603.3685101992</v>
      </c>
      <c r="FV355" s="352">
        <f t="shared" ca="1" si="1519"/>
        <v>3090603.3685101992</v>
      </c>
      <c r="FW355" s="352">
        <f t="shared" ca="1" si="1519"/>
        <v>3090603.3685101992</v>
      </c>
      <c r="FX355" s="352">
        <f t="shared" ca="1" si="1519"/>
        <v>3090603.3685101992</v>
      </c>
      <c r="FY355" s="352">
        <f t="shared" ca="1" si="1519"/>
        <v>3090603.3685101992</v>
      </c>
      <c r="FZ355" s="352">
        <f t="shared" ca="1" si="1519"/>
        <v>3090603.3685101992</v>
      </c>
      <c r="GA355" s="352">
        <f t="shared" ca="1" si="1519"/>
        <v>3090603.3685101992</v>
      </c>
      <c r="GB355" s="352">
        <f t="shared" ca="1" si="1519"/>
        <v>3090603.3685101992</v>
      </c>
      <c r="GC355" s="352">
        <f t="shared" ca="1" si="1519"/>
        <v>3090603.3685101992</v>
      </c>
      <c r="GD355" s="352">
        <f t="shared" ca="1" si="1519"/>
        <v>3090603.3685101992</v>
      </c>
      <c r="GE355" s="352">
        <f t="shared" ca="1" si="1519"/>
        <v>3234624.0656452086</v>
      </c>
      <c r="GF355" s="352">
        <f t="shared" ca="1" si="1519"/>
        <v>3234624.0656452086</v>
      </c>
      <c r="GG355" s="352">
        <f t="shared" ca="1" si="1519"/>
        <v>3234624.0656452086</v>
      </c>
      <c r="GH355" s="352">
        <f t="shared" ca="1" si="1519"/>
        <v>3234624.0656452086</v>
      </c>
      <c r="GI355" s="352">
        <f t="shared" ca="1" si="1519"/>
        <v>3234624.0656452086</v>
      </c>
      <c r="GJ355" s="352">
        <f t="shared" ca="1" si="1519"/>
        <v>3234624.0656452086</v>
      </c>
      <c r="GK355" s="352">
        <f t="shared" ca="1" si="1519"/>
        <v>3234624.0656452086</v>
      </c>
      <c r="GL355" s="352">
        <f t="shared" ca="1" si="1519"/>
        <v>3234624.0656452086</v>
      </c>
      <c r="GM355" s="352">
        <f t="shared" ca="1" si="1519"/>
        <v>3234624.0656452086</v>
      </c>
      <c r="GN355" s="352">
        <f t="shared" ca="1" si="1519"/>
        <v>3234624.0656452086</v>
      </c>
      <c r="GO355" s="352">
        <f t="shared" ref="GO355:IZ355" ca="1" si="1520">OFFSET($D328,0,GO$337)</f>
        <v>3234624.0656452086</v>
      </c>
      <c r="GP355" s="352">
        <f t="shared" ca="1" si="1520"/>
        <v>3234624.0656452086</v>
      </c>
      <c r="GQ355" s="352">
        <f t="shared" ca="1" si="1520"/>
        <v>3401980.1928601535</v>
      </c>
      <c r="GR355" s="352">
        <f t="shared" ca="1" si="1520"/>
        <v>3401980.1928601535</v>
      </c>
      <c r="GS355" s="352">
        <f t="shared" ca="1" si="1520"/>
        <v>3401980.1928601535</v>
      </c>
      <c r="GT355" s="352">
        <f t="shared" ca="1" si="1520"/>
        <v>3401980.1928601535</v>
      </c>
      <c r="GU355" s="352">
        <f t="shared" ca="1" si="1520"/>
        <v>3401980.1928601535</v>
      </c>
      <c r="GV355" s="352">
        <f t="shared" ca="1" si="1520"/>
        <v>3401980.1928601535</v>
      </c>
      <c r="GW355" s="352">
        <f t="shared" ca="1" si="1520"/>
        <v>3401980.1928601535</v>
      </c>
      <c r="GX355" s="352">
        <f t="shared" ca="1" si="1520"/>
        <v>3401980.1928601535</v>
      </c>
      <c r="GY355" s="352">
        <f t="shared" ca="1" si="1520"/>
        <v>3401980.1928601535</v>
      </c>
      <c r="GZ355" s="352">
        <f t="shared" ca="1" si="1520"/>
        <v>3401980.1928601535</v>
      </c>
      <c r="HA355" s="352">
        <f t="shared" ca="1" si="1520"/>
        <v>3401980.1928601535</v>
      </c>
      <c r="HB355" s="352">
        <f t="shared" ca="1" si="1520"/>
        <v>3401980.1928601535</v>
      </c>
      <c r="HC355" s="352">
        <f t="shared" ca="1" si="1520"/>
        <v>3580152.9066279824</v>
      </c>
      <c r="HD355" s="352">
        <f t="shared" ca="1" si="1520"/>
        <v>3580152.9066279824</v>
      </c>
      <c r="HE355" s="352">
        <f t="shared" ca="1" si="1520"/>
        <v>3580152.9066279824</v>
      </c>
      <c r="HF355" s="352">
        <f t="shared" ca="1" si="1520"/>
        <v>3580152.9066279824</v>
      </c>
      <c r="HG355" s="352">
        <f t="shared" ca="1" si="1520"/>
        <v>3580152.9066279824</v>
      </c>
      <c r="HH355" s="352">
        <f t="shared" ca="1" si="1520"/>
        <v>3580152.9066279824</v>
      </c>
      <c r="HI355" s="352">
        <f t="shared" ca="1" si="1520"/>
        <v>3580152.9066279824</v>
      </c>
      <c r="HJ355" s="352">
        <f t="shared" ca="1" si="1520"/>
        <v>3580152.9066279824</v>
      </c>
      <c r="HK355" s="352">
        <f t="shared" ca="1" si="1520"/>
        <v>3580152.9066279824</v>
      </c>
      <c r="HL355" s="352">
        <f t="shared" ca="1" si="1520"/>
        <v>3580152.9066279824</v>
      </c>
      <c r="HM355" s="352">
        <f t="shared" ca="1" si="1520"/>
        <v>3580152.9066279824</v>
      </c>
      <c r="HN355" s="352">
        <f t="shared" ca="1" si="1520"/>
        <v>3580152.9066279824</v>
      </c>
      <c r="HO355" s="352">
        <f t="shared" ca="1" si="1520"/>
        <v>3721057.8176659583</v>
      </c>
      <c r="HP355" s="352">
        <f t="shared" ca="1" si="1520"/>
        <v>3721057.8176659583</v>
      </c>
      <c r="HQ355" s="352">
        <f t="shared" ca="1" si="1520"/>
        <v>3721057.8176659583</v>
      </c>
      <c r="HR355" s="352">
        <f t="shared" ca="1" si="1520"/>
        <v>3721057.8176659583</v>
      </c>
      <c r="HS355" s="352">
        <f t="shared" ca="1" si="1520"/>
        <v>3721057.8176659583</v>
      </c>
      <c r="HT355" s="352">
        <f t="shared" ca="1" si="1520"/>
        <v>3721057.8176659583</v>
      </c>
      <c r="HU355" s="352">
        <f t="shared" ca="1" si="1520"/>
        <v>3721057.8176659583</v>
      </c>
      <c r="HV355" s="352">
        <f t="shared" ca="1" si="1520"/>
        <v>3721057.8176659583</v>
      </c>
      <c r="HW355" s="352">
        <f t="shared" ca="1" si="1520"/>
        <v>3721057.8176659583</v>
      </c>
      <c r="HX355" s="352">
        <f t="shared" ca="1" si="1520"/>
        <v>3721057.8176659583</v>
      </c>
      <c r="HY355" s="352">
        <f t="shared" ca="1" si="1520"/>
        <v>3721057.8176659583</v>
      </c>
      <c r="HZ355" s="352">
        <f t="shared" ca="1" si="1520"/>
        <v>3721057.8176659583</v>
      </c>
      <c r="IA355" s="352">
        <f t="shared" ca="1" si="1520"/>
        <v>3918860.2306620474</v>
      </c>
      <c r="IB355" s="352">
        <f t="shared" ca="1" si="1520"/>
        <v>3918860.2306620474</v>
      </c>
      <c r="IC355" s="352">
        <f t="shared" ca="1" si="1520"/>
        <v>3918860.2306620474</v>
      </c>
      <c r="ID355" s="352">
        <f t="shared" ca="1" si="1520"/>
        <v>3918860.2306620474</v>
      </c>
      <c r="IE355" s="352">
        <f t="shared" ca="1" si="1520"/>
        <v>3918860.2306620474</v>
      </c>
      <c r="IF355" s="352">
        <f t="shared" ca="1" si="1520"/>
        <v>3918860.2306620474</v>
      </c>
      <c r="IG355" s="352">
        <f t="shared" ca="1" si="1520"/>
        <v>3918860.2306620474</v>
      </c>
      <c r="IH355" s="352">
        <f t="shared" ca="1" si="1520"/>
        <v>3918860.2306620474</v>
      </c>
      <c r="II355" s="352">
        <f t="shared" ca="1" si="1520"/>
        <v>3918860.2306620474</v>
      </c>
      <c r="IJ355" s="352">
        <f t="shared" ca="1" si="1520"/>
        <v>3918860.2306620474</v>
      </c>
      <c r="IK355" s="352">
        <f t="shared" ca="1" si="1520"/>
        <v>3918860.2306620474</v>
      </c>
      <c r="IL355" s="352">
        <f t="shared" ca="1" si="1520"/>
        <v>3918860.2306620474</v>
      </c>
      <c r="IM355" s="352">
        <f t="shared" ca="1" si="1520"/>
        <v>0</v>
      </c>
      <c r="IN355" s="352">
        <f t="shared" ca="1" si="1520"/>
        <v>0</v>
      </c>
      <c r="IO355" s="352">
        <f t="shared" ca="1" si="1520"/>
        <v>0</v>
      </c>
      <c r="IP355" s="352">
        <f t="shared" ca="1" si="1520"/>
        <v>0</v>
      </c>
      <c r="IQ355" s="352">
        <f t="shared" ca="1" si="1520"/>
        <v>0</v>
      </c>
      <c r="IR355" s="352">
        <f t="shared" ca="1" si="1520"/>
        <v>0</v>
      </c>
      <c r="IS355" s="352">
        <f t="shared" ca="1" si="1520"/>
        <v>0</v>
      </c>
      <c r="IT355" s="352">
        <f t="shared" ca="1" si="1520"/>
        <v>0</v>
      </c>
      <c r="IU355" s="352">
        <f t="shared" ca="1" si="1520"/>
        <v>0</v>
      </c>
      <c r="IV355" s="352">
        <f t="shared" ca="1" si="1520"/>
        <v>0</v>
      </c>
      <c r="IW355" s="352">
        <f t="shared" ca="1" si="1520"/>
        <v>0</v>
      </c>
      <c r="IX355" s="352">
        <f t="shared" ca="1" si="1520"/>
        <v>0</v>
      </c>
      <c r="IY355" s="352">
        <f t="shared" ca="1" si="1520"/>
        <v>0</v>
      </c>
      <c r="IZ355" s="352">
        <f t="shared" ca="1" si="1520"/>
        <v>0</v>
      </c>
      <c r="JA355" s="352">
        <f t="shared" ref="JA355:KO355" ca="1" si="1521">OFFSET($D328,0,JA$337)</f>
        <v>0</v>
      </c>
      <c r="JB355" s="352">
        <f t="shared" ca="1" si="1521"/>
        <v>0</v>
      </c>
      <c r="JC355" s="352">
        <f t="shared" ca="1" si="1521"/>
        <v>0</v>
      </c>
      <c r="JD355" s="352">
        <f t="shared" ca="1" si="1521"/>
        <v>0</v>
      </c>
      <c r="JE355" s="352">
        <f t="shared" ca="1" si="1521"/>
        <v>0</v>
      </c>
      <c r="JF355" s="352">
        <f t="shared" ca="1" si="1521"/>
        <v>0</v>
      </c>
      <c r="JG355" s="352">
        <f t="shared" ca="1" si="1521"/>
        <v>0</v>
      </c>
      <c r="JH355" s="352">
        <f t="shared" ca="1" si="1521"/>
        <v>0</v>
      </c>
      <c r="JI355" s="352">
        <f t="shared" ca="1" si="1521"/>
        <v>0</v>
      </c>
      <c r="JJ355" s="352">
        <f t="shared" ca="1" si="1521"/>
        <v>0</v>
      </c>
      <c r="JK355" s="352">
        <f t="shared" ca="1" si="1521"/>
        <v>0</v>
      </c>
      <c r="JL355" s="352">
        <f t="shared" ca="1" si="1521"/>
        <v>0</v>
      </c>
      <c r="JM355" s="352">
        <f t="shared" ca="1" si="1521"/>
        <v>0</v>
      </c>
      <c r="JN355" s="352">
        <f t="shared" ca="1" si="1521"/>
        <v>0</v>
      </c>
      <c r="JO355" s="352">
        <f t="shared" ca="1" si="1521"/>
        <v>0</v>
      </c>
      <c r="JP355" s="352">
        <f t="shared" ca="1" si="1521"/>
        <v>0</v>
      </c>
      <c r="JQ355" s="352">
        <f t="shared" ca="1" si="1521"/>
        <v>0</v>
      </c>
      <c r="JR355" s="352">
        <f t="shared" ca="1" si="1521"/>
        <v>0</v>
      </c>
      <c r="JS355" s="352">
        <f t="shared" ca="1" si="1521"/>
        <v>0</v>
      </c>
      <c r="JT355" s="352">
        <f t="shared" ca="1" si="1521"/>
        <v>0</v>
      </c>
      <c r="JU355" s="352">
        <f t="shared" ca="1" si="1521"/>
        <v>0</v>
      </c>
      <c r="JV355" s="352">
        <f t="shared" ca="1" si="1521"/>
        <v>0</v>
      </c>
      <c r="JW355" s="352">
        <f t="shared" ca="1" si="1521"/>
        <v>0</v>
      </c>
      <c r="JX355" s="352">
        <f t="shared" ca="1" si="1521"/>
        <v>0</v>
      </c>
      <c r="JY355" s="352">
        <f t="shared" ca="1" si="1521"/>
        <v>0</v>
      </c>
      <c r="JZ355" s="352">
        <f t="shared" ca="1" si="1521"/>
        <v>0</v>
      </c>
      <c r="KA355" s="352">
        <f t="shared" ca="1" si="1521"/>
        <v>0</v>
      </c>
      <c r="KB355" s="352">
        <f t="shared" ca="1" si="1521"/>
        <v>0</v>
      </c>
      <c r="KC355" s="352">
        <f t="shared" ca="1" si="1521"/>
        <v>0</v>
      </c>
      <c r="KD355" s="352">
        <f t="shared" ca="1" si="1521"/>
        <v>0</v>
      </c>
      <c r="KE355" s="352">
        <f t="shared" ca="1" si="1521"/>
        <v>0</v>
      </c>
      <c r="KF355" s="352">
        <f t="shared" ca="1" si="1521"/>
        <v>0</v>
      </c>
      <c r="KG355" s="352">
        <f t="shared" ca="1" si="1521"/>
        <v>0</v>
      </c>
      <c r="KH355" s="352">
        <f t="shared" ca="1" si="1521"/>
        <v>0</v>
      </c>
      <c r="KI355" s="352">
        <f t="shared" ca="1" si="1521"/>
        <v>0</v>
      </c>
      <c r="KJ355" s="352">
        <f t="shared" ca="1" si="1521"/>
        <v>0</v>
      </c>
      <c r="KK355" s="352">
        <f t="shared" ca="1" si="1521"/>
        <v>0</v>
      </c>
      <c r="KL355" s="352">
        <f t="shared" ca="1" si="1521"/>
        <v>0</v>
      </c>
      <c r="KM355" s="352">
        <f t="shared" ca="1" si="1521"/>
        <v>0</v>
      </c>
      <c r="KN355" s="352">
        <f t="shared" ca="1" si="1521"/>
        <v>0</v>
      </c>
      <c r="KO355" s="352">
        <f t="shared" ca="1" si="1521"/>
        <v>0</v>
      </c>
      <c r="KP355" s="352">
        <f t="shared" ref="KP355:LE355" ca="1" si="1522">OFFSET($D328,0,KP$337)</f>
        <v>0</v>
      </c>
      <c r="KQ355" s="352">
        <f t="shared" ca="1" si="1522"/>
        <v>0</v>
      </c>
      <c r="KR355" s="352">
        <f t="shared" ca="1" si="1522"/>
        <v>0</v>
      </c>
      <c r="KS355" s="352">
        <f t="shared" ca="1" si="1522"/>
        <v>0</v>
      </c>
      <c r="KT355" s="352">
        <f t="shared" ca="1" si="1522"/>
        <v>0</v>
      </c>
      <c r="KU355" s="352">
        <f t="shared" ca="1" si="1522"/>
        <v>0</v>
      </c>
      <c r="KV355" s="352">
        <f t="shared" ca="1" si="1522"/>
        <v>0</v>
      </c>
      <c r="KW355" s="352">
        <f t="shared" ca="1" si="1522"/>
        <v>0</v>
      </c>
      <c r="KX355" s="352">
        <f t="shared" ca="1" si="1522"/>
        <v>0</v>
      </c>
      <c r="KY355" s="352">
        <f t="shared" ca="1" si="1522"/>
        <v>0</v>
      </c>
      <c r="KZ355" s="352">
        <f t="shared" ca="1" si="1522"/>
        <v>0</v>
      </c>
      <c r="LA355" s="352">
        <f t="shared" ca="1" si="1522"/>
        <v>0</v>
      </c>
      <c r="LB355" s="352">
        <f t="shared" ca="1" si="1522"/>
        <v>0</v>
      </c>
      <c r="LC355" s="352">
        <f t="shared" ca="1" si="1522"/>
        <v>0</v>
      </c>
      <c r="LD355" s="352">
        <f t="shared" ca="1" si="1522"/>
        <v>0</v>
      </c>
      <c r="LE355" s="352">
        <f t="shared" ca="1" si="1522"/>
        <v>0</v>
      </c>
    </row>
    <row r="356" spans="3:317">
      <c r="C356" s="148" t="s">
        <v>47</v>
      </c>
      <c r="E356" s="352">
        <f t="shared" ref="E356:BP356" ca="1" si="1523">OFFSET($D329,0,E$337)</f>
        <v>0</v>
      </c>
      <c r="F356" s="352">
        <f t="shared" ca="1" si="1523"/>
        <v>0</v>
      </c>
      <c r="G356" s="352">
        <f t="shared" ca="1" si="1523"/>
        <v>0</v>
      </c>
      <c r="H356" s="352">
        <f t="shared" ca="1" si="1523"/>
        <v>0</v>
      </c>
      <c r="I356" s="352">
        <f t="shared" ca="1" si="1523"/>
        <v>0</v>
      </c>
      <c r="J356" s="352">
        <f t="shared" ca="1" si="1523"/>
        <v>0</v>
      </c>
      <c r="K356" s="352">
        <f t="shared" ca="1" si="1523"/>
        <v>0</v>
      </c>
      <c r="L356" s="352">
        <f t="shared" ca="1" si="1523"/>
        <v>0</v>
      </c>
      <c r="M356" s="352">
        <f t="shared" ca="1" si="1523"/>
        <v>0</v>
      </c>
      <c r="N356" s="352">
        <f t="shared" ca="1" si="1523"/>
        <v>0</v>
      </c>
      <c r="O356" s="352">
        <f t="shared" ca="1" si="1523"/>
        <v>0</v>
      </c>
      <c r="P356" s="352">
        <f t="shared" ca="1" si="1523"/>
        <v>0</v>
      </c>
      <c r="Q356" s="352">
        <f t="shared" ca="1" si="1523"/>
        <v>0</v>
      </c>
      <c r="R356" s="352">
        <f t="shared" ca="1" si="1523"/>
        <v>0</v>
      </c>
      <c r="S356" s="352">
        <f t="shared" ca="1" si="1523"/>
        <v>0</v>
      </c>
      <c r="T356" s="352">
        <f t="shared" ca="1" si="1523"/>
        <v>0</v>
      </c>
      <c r="U356" s="352">
        <f t="shared" ca="1" si="1523"/>
        <v>0</v>
      </c>
      <c r="V356" s="352">
        <f t="shared" ca="1" si="1523"/>
        <v>0</v>
      </c>
      <c r="W356" s="352">
        <f t="shared" ca="1" si="1523"/>
        <v>0</v>
      </c>
      <c r="X356" s="352">
        <f t="shared" ca="1" si="1523"/>
        <v>0</v>
      </c>
      <c r="Y356" s="352">
        <f t="shared" ca="1" si="1523"/>
        <v>0</v>
      </c>
      <c r="Z356" s="352">
        <f t="shared" ca="1" si="1523"/>
        <v>0</v>
      </c>
      <c r="AA356" s="352">
        <f t="shared" ca="1" si="1523"/>
        <v>0</v>
      </c>
      <c r="AB356" s="352">
        <f t="shared" ca="1" si="1523"/>
        <v>0</v>
      </c>
      <c r="AC356" s="352">
        <f t="shared" ca="1" si="1523"/>
        <v>0</v>
      </c>
      <c r="AD356" s="352">
        <f t="shared" ca="1" si="1523"/>
        <v>0</v>
      </c>
      <c r="AE356" s="352">
        <f t="shared" ca="1" si="1523"/>
        <v>0</v>
      </c>
      <c r="AF356" s="352">
        <f t="shared" ca="1" si="1523"/>
        <v>0</v>
      </c>
      <c r="AG356" s="352">
        <f t="shared" ca="1" si="1523"/>
        <v>0</v>
      </c>
      <c r="AH356" s="352">
        <f t="shared" ca="1" si="1523"/>
        <v>0</v>
      </c>
      <c r="AI356" s="352">
        <f t="shared" ca="1" si="1523"/>
        <v>0</v>
      </c>
      <c r="AJ356" s="352">
        <f t="shared" ca="1" si="1523"/>
        <v>0</v>
      </c>
      <c r="AK356" s="352">
        <f t="shared" ca="1" si="1523"/>
        <v>0</v>
      </c>
      <c r="AL356" s="352">
        <f t="shared" ca="1" si="1523"/>
        <v>0</v>
      </c>
      <c r="AM356" s="352">
        <f t="shared" ca="1" si="1523"/>
        <v>0</v>
      </c>
      <c r="AN356" s="352">
        <f t="shared" ca="1" si="1523"/>
        <v>0</v>
      </c>
      <c r="AO356" s="352">
        <f t="shared" ca="1" si="1523"/>
        <v>0</v>
      </c>
      <c r="AP356" s="352">
        <f t="shared" ca="1" si="1523"/>
        <v>0</v>
      </c>
      <c r="AQ356" s="352">
        <f t="shared" ca="1" si="1523"/>
        <v>0</v>
      </c>
      <c r="AR356" s="352">
        <f t="shared" ca="1" si="1523"/>
        <v>0</v>
      </c>
      <c r="AS356" s="352">
        <f t="shared" ca="1" si="1523"/>
        <v>0</v>
      </c>
      <c r="AT356" s="352">
        <f t="shared" ca="1" si="1523"/>
        <v>0</v>
      </c>
      <c r="AU356" s="352">
        <f t="shared" ca="1" si="1523"/>
        <v>0</v>
      </c>
      <c r="AV356" s="352">
        <f t="shared" ca="1" si="1523"/>
        <v>0</v>
      </c>
      <c r="AW356" s="352">
        <f t="shared" ca="1" si="1523"/>
        <v>0</v>
      </c>
      <c r="AX356" s="352">
        <f t="shared" ca="1" si="1523"/>
        <v>0</v>
      </c>
      <c r="AY356" s="352">
        <f t="shared" ca="1" si="1523"/>
        <v>0</v>
      </c>
      <c r="AZ356" s="352">
        <f t="shared" ca="1" si="1523"/>
        <v>0</v>
      </c>
      <c r="BA356" s="352">
        <f t="shared" ca="1" si="1523"/>
        <v>0</v>
      </c>
      <c r="BB356" s="352">
        <f t="shared" ca="1" si="1523"/>
        <v>0</v>
      </c>
      <c r="BC356" s="352">
        <f t="shared" ca="1" si="1523"/>
        <v>0</v>
      </c>
      <c r="BD356" s="352">
        <f t="shared" ca="1" si="1523"/>
        <v>0</v>
      </c>
      <c r="BE356" s="352">
        <f t="shared" ca="1" si="1523"/>
        <v>0</v>
      </c>
      <c r="BF356" s="352">
        <f t="shared" ca="1" si="1523"/>
        <v>0</v>
      </c>
      <c r="BG356" s="352">
        <f t="shared" ca="1" si="1523"/>
        <v>0</v>
      </c>
      <c r="BH356" s="352">
        <f t="shared" ca="1" si="1523"/>
        <v>0</v>
      </c>
      <c r="BI356" s="352">
        <f t="shared" ca="1" si="1523"/>
        <v>0</v>
      </c>
      <c r="BJ356" s="352">
        <f t="shared" ca="1" si="1523"/>
        <v>0</v>
      </c>
      <c r="BK356" s="352">
        <f t="shared" ca="1" si="1523"/>
        <v>0</v>
      </c>
      <c r="BL356" s="352">
        <f t="shared" ca="1" si="1523"/>
        <v>0</v>
      </c>
      <c r="BM356" s="352">
        <f t="shared" ca="1" si="1523"/>
        <v>0</v>
      </c>
      <c r="BN356" s="352">
        <f t="shared" ca="1" si="1523"/>
        <v>0</v>
      </c>
      <c r="BO356" s="352">
        <f t="shared" ca="1" si="1523"/>
        <v>0</v>
      </c>
      <c r="BP356" s="352">
        <f t="shared" ca="1" si="1523"/>
        <v>0</v>
      </c>
      <c r="BQ356" s="352">
        <f t="shared" ref="BQ356:EB356" ca="1" si="1524">OFFSET($D329,0,BQ$337)</f>
        <v>0</v>
      </c>
      <c r="BR356" s="352">
        <f t="shared" ca="1" si="1524"/>
        <v>0</v>
      </c>
      <c r="BS356" s="352">
        <f t="shared" ca="1" si="1524"/>
        <v>0</v>
      </c>
      <c r="BT356" s="352">
        <f t="shared" ca="1" si="1524"/>
        <v>0</v>
      </c>
      <c r="BU356" s="352">
        <f t="shared" ca="1" si="1524"/>
        <v>0</v>
      </c>
      <c r="BV356" s="352">
        <f t="shared" ca="1" si="1524"/>
        <v>0</v>
      </c>
      <c r="BW356" s="352">
        <f t="shared" ca="1" si="1524"/>
        <v>0</v>
      </c>
      <c r="BX356" s="352">
        <f t="shared" ca="1" si="1524"/>
        <v>0</v>
      </c>
      <c r="BY356" s="352">
        <f t="shared" ca="1" si="1524"/>
        <v>0</v>
      </c>
      <c r="BZ356" s="352">
        <f t="shared" ca="1" si="1524"/>
        <v>0</v>
      </c>
      <c r="CA356" s="352">
        <f t="shared" ca="1" si="1524"/>
        <v>313574.18507462682</v>
      </c>
      <c r="CB356" s="352">
        <f t="shared" ca="1" si="1524"/>
        <v>391967.73134328367</v>
      </c>
      <c r="CC356" s="352">
        <f t="shared" ca="1" si="1524"/>
        <v>470361.27761194034</v>
      </c>
      <c r="CD356" s="352">
        <f t="shared" ca="1" si="1524"/>
        <v>266538.05731343286</v>
      </c>
      <c r="CE356" s="352">
        <f t="shared" ca="1" si="1524"/>
        <v>250859.3480597015</v>
      </c>
      <c r="CF356" s="352">
        <f t="shared" ca="1" si="1524"/>
        <v>235180.63880597017</v>
      </c>
      <c r="CG356" s="352">
        <f t="shared" ca="1" si="1524"/>
        <v>219501.92955223884</v>
      </c>
      <c r="CH356" s="352">
        <f t="shared" ca="1" si="1524"/>
        <v>203823.22029850745</v>
      </c>
      <c r="CI356" s="352">
        <f t="shared" ca="1" si="1524"/>
        <v>188144.5110447761</v>
      </c>
      <c r="CJ356" s="352">
        <f t="shared" ca="1" si="1524"/>
        <v>172465.8017910448</v>
      </c>
      <c r="CK356" s="352">
        <f t="shared" ca="1" si="1524"/>
        <v>156787.09253731341</v>
      </c>
      <c r="CL356" s="352">
        <f t="shared" ca="1" si="1524"/>
        <v>141108.38328358205</v>
      </c>
      <c r="CM356" s="352">
        <f t="shared" ca="1" si="1524"/>
        <v>167372.28655522384</v>
      </c>
      <c r="CN356" s="352">
        <f t="shared" ca="1" si="1524"/>
        <v>167372.28655522384</v>
      </c>
      <c r="CO356" s="352">
        <f t="shared" ca="1" si="1524"/>
        <v>167372.28655522384</v>
      </c>
      <c r="CP356" s="352">
        <f t="shared" ca="1" si="1524"/>
        <v>167372.28655522384</v>
      </c>
      <c r="CQ356" s="352">
        <f t="shared" ca="1" si="1524"/>
        <v>167372.28655522384</v>
      </c>
      <c r="CR356" s="352">
        <f t="shared" ca="1" si="1524"/>
        <v>167372.28655522384</v>
      </c>
      <c r="CS356" s="352">
        <f t="shared" ca="1" si="1524"/>
        <v>167372.28655522384</v>
      </c>
      <c r="CT356" s="352">
        <f t="shared" ca="1" si="1524"/>
        <v>167372.28655522384</v>
      </c>
      <c r="CU356" s="352">
        <f t="shared" ca="1" si="1524"/>
        <v>167372.28655522384</v>
      </c>
      <c r="CV356" s="352">
        <f t="shared" ca="1" si="1524"/>
        <v>167372.28655522384</v>
      </c>
      <c r="CW356" s="352">
        <f t="shared" ca="1" si="1524"/>
        <v>167372.28655522384</v>
      </c>
      <c r="CX356" s="352">
        <f t="shared" ca="1" si="1524"/>
        <v>167372.28655522384</v>
      </c>
      <c r="CY356" s="352">
        <f t="shared" ca="1" si="1524"/>
        <v>162157.15094346265</v>
      </c>
      <c r="CZ356" s="352">
        <f t="shared" ca="1" si="1524"/>
        <v>162157.15094346265</v>
      </c>
      <c r="DA356" s="352">
        <f t="shared" ca="1" si="1524"/>
        <v>162157.15094346265</v>
      </c>
      <c r="DB356" s="352">
        <f t="shared" ca="1" si="1524"/>
        <v>162157.15094346265</v>
      </c>
      <c r="DC356" s="352">
        <f t="shared" ca="1" si="1524"/>
        <v>162157.15094346265</v>
      </c>
      <c r="DD356" s="352">
        <f t="shared" ca="1" si="1524"/>
        <v>162157.15094346265</v>
      </c>
      <c r="DE356" s="352">
        <f t="shared" ca="1" si="1524"/>
        <v>162157.15094346265</v>
      </c>
      <c r="DF356" s="352">
        <f t="shared" ca="1" si="1524"/>
        <v>162157.15094346265</v>
      </c>
      <c r="DG356" s="352">
        <f t="shared" ca="1" si="1524"/>
        <v>162157.15094346265</v>
      </c>
      <c r="DH356" s="352">
        <f t="shared" ca="1" si="1524"/>
        <v>162157.15094346265</v>
      </c>
      <c r="DI356" s="352">
        <f t="shared" ca="1" si="1524"/>
        <v>162157.15094346265</v>
      </c>
      <c r="DJ356" s="352">
        <f t="shared" ca="1" si="1524"/>
        <v>162157.15094346265</v>
      </c>
      <c r="DK356" s="352">
        <f t="shared" ca="1" si="1524"/>
        <v>156429.45982552832</v>
      </c>
      <c r="DL356" s="352">
        <f t="shared" ca="1" si="1524"/>
        <v>156429.45982552832</v>
      </c>
      <c r="DM356" s="352">
        <f t="shared" ca="1" si="1524"/>
        <v>156429.45982552832</v>
      </c>
      <c r="DN356" s="352">
        <f t="shared" ca="1" si="1524"/>
        <v>156429.45982552832</v>
      </c>
      <c r="DO356" s="352">
        <f t="shared" ca="1" si="1524"/>
        <v>156429.45982552832</v>
      </c>
      <c r="DP356" s="352">
        <f t="shared" ca="1" si="1524"/>
        <v>156429.45982552832</v>
      </c>
      <c r="DQ356" s="352">
        <f t="shared" ca="1" si="1524"/>
        <v>156429.45982552832</v>
      </c>
      <c r="DR356" s="352">
        <f t="shared" ca="1" si="1524"/>
        <v>156429.45982552832</v>
      </c>
      <c r="DS356" s="352">
        <f t="shared" ca="1" si="1524"/>
        <v>156429.45982552832</v>
      </c>
      <c r="DT356" s="352">
        <f t="shared" ca="1" si="1524"/>
        <v>156429.45982552832</v>
      </c>
      <c r="DU356" s="352">
        <f t="shared" ca="1" si="1524"/>
        <v>156429.45982552832</v>
      </c>
      <c r="DV356" s="352">
        <f t="shared" ca="1" si="1524"/>
        <v>156429.45982552832</v>
      </c>
      <c r="DW356" s="352">
        <f t="shared" ca="1" si="1524"/>
        <v>148294.80803233007</v>
      </c>
      <c r="DX356" s="352">
        <f t="shared" ca="1" si="1524"/>
        <v>148294.80803233007</v>
      </c>
      <c r="DY356" s="352">
        <f t="shared" ca="1" si="1524"/>
        <v>148294.80803233007</v>
      </c>
      <c r="DZ356" s="352">
        <f t="shared" ca="1" si="1524"/>
        <v>148294.80803233007</v>
      </c>
      <c r="EA356" s="352">
        <f t="shared" ca="1" si="1524"/>
        <v>148294.80803233007</v>
      </c>
      <c r="EB356" s="352">
        <f t="shared" ca="1" si="1524"/>
        <v>148294.80803233007</v>
      </c>
      <c r="EC356" s="352">
        <f t="shared" ref="EC356:GN356" ca="1" si="1525">OFFSET($D329,0,EC$337)</f>
        <v>148294.80803233007</v>
      </c>
      <c r="ED356" s="352">
        <f t="shared" ca="1" si="1525"/>
        <v>148294.80803233007</v>
      </c>
      <c r="EE356" s="352">
        <f t="shared" ca="1" si="1525"/>
        <v>148294.80803233007</v>
      </c>
      <c r="EF356" s="352">
        <f t="shared" ca="1" si="1525"/>
        <v>148294.80803233007</v>
      </c>
      <c r="EG356" s="352">
        <f t="shared" ca="1" si="1525"/>
        <v>148294.80803233007</v>
      </c>
      <c r="EH356" s="352">
        <f t="shared" ca="1" si="1525"/>
        <v>148294.80803233007</v>
      </c>
      <c r="EI356" s="352">
        <f t="shared" ca="1" si="1525"/>
        <v>157791.54123424724</v>
      </c>
      <c r="EJ356" s="352">
        <f t="shared" ca="1" si="1525"/>
        <v>157791.54123424724</v>
      </c>
      <c r="EK356" s="352">
        <f t="shared" ca="1" si="1525"/>
        <v>157791.54123424724</v>
      </c>
      <c r="EL356" s="352">
        <f t="shared" ca="1" si="1525"/>
        <v>157791.54123424724</v>
      </c>
      <c r="EM356" s="352">
        <f t="shared" ca="1" si="1525"/>
        <v>157791.54123424724</v>
      </c>
      <c r="EN356" s="352">
        <f t="shared" ca="1" si="1525"/>
        <v>157791.54123424724</v>
      </c>
      <c r="EO356" s="352">
        <f t="shared" ca="1" si="1525"/>
        <v>157791.54123424724</v>
      </c>
      <c r="EP356" s="352">
        <f t="shared" ca="1" si="1525"/>
        <v>157791.54123424724</v>
      </c>
      <c r="EQ356" s="352">
        <f t="shared" ca="1" si="1525"/>
        <v>157791.54123424724</v>
      </c>
      <c r="ER356" s="352">
        <f t="shared" ca="1" si="1525"/>
        <v>157791.54123424724</v>
      </c>
      <c r="ES356" s="352">
        <f t="shared" ca="1" si="1525"/>
        <v>157791.54123424724</v>
      </c>
      <c r="ET356" s="352">
        <f t="shared" ca="1" si="1525"/>
        <v>157791.54123424724</v>
      </c>
      <c r="EU356" s="352">
        <f t="shared" ca="1" si="1525"/>
        <v>165472.5078606889</v>
      </c>
      <c r="EV356" s="352">
        <f t="shared" ca="1" si="1525"/>
        <v>165472.5078606889</v>
      </c>
      <c r="EW356" s="352">
        <f t="shared" ca="1" si="1525"/>
        <v>165472.5078606889</v>
      </c>
      <c r="EX356" s="352">
        <f t="shared" ca="1" si="1525"/>
        <v>165472.5078606889</v>
      </c>
      <c r="EY356" s="352">
        <f t="shared" ca="1" si="1525"/>
        <v>165472.5078606889</v>
      </c>
      <c r="EZ356" s="352">
        <f t="shared" ca="1" si="1525"/>
        <v>165472.5078606889</v>
      </c>
      <c r="FA356" s="352">
        <f t="shared" ca="1" si="1525"/>
        <v>165472.5078606889</v>
      </c>
      <c r="FB356" s="352">
        <f t="shared" ca="1" si="1525"/>
        <v>165472.5078606889</v>
      </c>
      <c r="FC356" s="352">
        <f t="shared" ca="1" si="1525"/>
        <v>165472.5078606889</v>
      </c>
      <c r="FD356" s="352">
        <f t="shared" ca="1" si="1525"/>
        <v>165472.5078606889</v>
      </c>
      <c r="FE356" s="352">
        <f t="shared" ca="1" si="1525"/>
        <v>165472.5078606889</v>
      </c>
      <c r="FF356" s="352">
        <f t="shared" ca="1" si="1525"/>
        <v>165472.5078606889</v>
      </c>
      <c r="FG356" s="352">
        <f t="shared" ca="1" si="1525"/>
        <v>176150.44223465727</v>
      </c>
      <c r="FH356" s="352">
        <f t="shared" ca="1" si="1525"/>
        <v>176150.44223465727</v>
      </c>
      <c r="FI356" s="352">
        <f t="shared" ca="1" si="1525"/>
        <v>176150.44223465727</v>
      </c>
      <c r="FJ356" s="352">
        <f t="shared" ca="1" si="1525"/>
        <v>176150.44223465727</v>
      </c>
      <c r="FK356" s="352">
        <f t="shared" ca="1" si="1525"/>
        <v>176150.44223465727</v>
      </c>
      <c r="FL356" s="352">
        <f t="shared" ca="1" si="1525"/>
        <v>176150.44223465727</v>
      </c>
      <c r="FM356" s="352">
        <f t="shared" ca="1" si="1525"/>
        <v>176150.44223465727</v>
      </c>
      <c r="FN356" s="352">
        <f t="shared" ca="1" si="1525"/>
        <v>176150.44223465727</v>
      </c>
      <c r="FO356" s="352">
        <f t="shared" ca="1" si="1525"/>
        <v>176150.44223465727</v>
      </c>
      <c r="FP356" s="352">
        <f t="shared" ca="1" si="1525"/>
        <v>176150.44223465727</v>
      </c>
      <c r="FQ356" s="352">
        <f t="shared" ca="1" si="1525"/>
        <v>176150.44223465727</v>
      </c>
      <c r="FR356" s="352">
        <f t="shared" ca="1" si="1525"/>
        <v>176150.44223465727</v>
      </c>
      <c r="FS356" s="352">
        <f t="shared" ca="1" si="1525"/>
        <v>185036.74139165337</v>
      </c>
      <c r="FT356" s="352">
        <f t="shared" ca="1" si="1525"/>
        <v>185036.74139165337</v>
      </c>
      <c r="FU356" s="352">
        <f t="shared" ca="1" si="1525"/>
        <v>185036.74139165337</v>
      </c>
      <c r="FV356" s="352">
        <f t="shared" ca="1" si="1525"/>
        <v>185036.74139165337</v>
      </c>
      <c r="FW356" s="352">
        <f t="shared" ca="1" si="1525"/>
        <v>185036.74139165337</v>
      </c>
      <c r="FX356" s="352">
        <f t="shared" ca="1" si="1525"/>
        <v>185036.74139165337</v>
      </c>
      <c r="FY356" s="352">
        <f t="shared" ca="1" si="1525"/>
        <v>185036.74139165337</v>
      </c>
      <c r="FZ356" s="352">
        <f t="shared" ca="1" si="1525"/>
        <v>185036.74139165337</v>
      </c>
      <c r="GA356" s="352">
        <f t="shared" ca="1" si="1525"/>
        <v>185036.74139165337</v>
      </c>
      <c r="GB356" s="352">
        <f t="shared" ca="1" si="1525"/>
        <v>185036.74139165337</v>
      </c>
      <c r="GC356" s="352">
        <f t="shared" ca="1" si="1525"/>
        <v>185036.74139165337</v>
      </c>
      <c r="GD356" s="352">
        <f t="shared" ca="1" si="1525"/>
        <v>185036.74139165337</v>
      </c>
      <c r="GE356" s="352">
        <f t="shared" ca="1" si="1525"/>
        <v>196138.70824405868</v>
      </c>
      <c r="GF356" s="352">
        <f t="shared" ca="1" si="1525"/>
        <v>196138.70824405868</v>
      </c>
      <c r="GG356" s="352">
        <f t="shared" ca="1" si="1525"/>
        <v>196138.70824405868</v>
      </c>
      <c r="GH356" s="352">
        <f t="shared" ca="1" si="1525"/>
        <v>196138.70824405868</v>
      </c>
      <c r="GI356" s="352">
        <f t="shared" ca="1" si="1525"/>
        <v>196138.70824405868</v>
      </c>
      <c r="GJ356" s="352">
        <f t="shared" ca="1" si="1525"/>
        <v>196138.70824405868</v>
      </c>
      <c r="GK356" s="352">
        <f t="shared" ca="1" si="1525"/>
        <v>196138.70824405868</v>
      </c>
      <c r="GL356" s="352">
        <f t="shared" ca="1" si="1525"/>
        <v>196138.70824405868</v>
      </c>
      <c r="GM356" s="352">
        <f t="shared" ca="1" si="1525"/>
        <v>196138.70824405868</v>
      </c>
      <c r="GN356" s="352">
        <f t="shared" ca="1" si="1525"/>
        <v>196138.70824405868</v>
      </c>
      <c r="GO356" s="352">
        <f t="shared" ref="GO356:IZ356" ca="1" si="1526">OFFSET($D329,0,GO$337)</f>
        <v>196138.70824405868</v>
      </c>
      <c r="GP356" s="352">
        <f t="shared" ca="1" si="1526"/>
        <v>196138.70824405868</v>
      </c>
      <c r="GQ356" s="352">
        <f t="shared" ca="1" si="1526"/>
        <v>206701.27964980609</v>
      </c>
      <c r="GR356" s="352">
        <f t="shared" ca="1" si="1526"/>
        <v>206701.27964980609</v>
      </c>
      <c r="GS356" s="352">
        <f t="shared" ca="1" si="1526"/>
        <v>206701.27964980609</v>
      </c>
      <c r="GT356" s="352">
        <f t="shared" ca="1" si="1526"/>
        <v>206701.27964980609</v>
      </c>
      <c r="GU356" s="352">
        <f t="shared" ca="1" si="1526"/>
        <v>206701.27964980609</v>
      </c>
      <c r="GV356" s="352">
        <f t="shared" ca="1" si="1526"/>
        <v>206701.27964980609</v>
      </c>
      <c r="GW356" s="352">
        <f t="shared" ca="1" si="1526"/>
        <v>206701.27964980609</v>
      </c>
      <c r="GX356" s="352">
        <f t="shared" ca="1" si="1526"/>
        <v>206701.27964980609</v>
      </c>
      <c r="GY356" s="352">
        <f t="shared" ca="1" si="1526"/>
        <v>206701.27964980609</v>
      </c>
      <c r="GZ356" s="352">
        <f t="shared" ca="1" si="1526"/>
        <v>206701.27964980609</v>
      </c>
      <c r="HA356" s="352">
        <f t="shared" ca="1" si="1526"/>
        <v>206701.27964980609</v>
      </c>
      <c r="HB356" s="352">
        <f t="shared" ca="1" si="1526"/>
        <v>206701.27964980609</v>
      </c>
      <c r="HC356" s="352">
        <f t="shared" ca="1" si="1526"/>
        <v>220270.12260842352</v>
      </c>
      <c r="HD356" s="352">
        <f t="shared" ca="1" si="1526"/>
        <v>220270.12260842352</v>
      </c>
      <c r="HE356" s="352">
        <f t="shared" ca="1" si="1526"/>
        <v>220270.12260842352</v>
      </c>
      <c r="HF356" s="352">
        <f t="shared" ca="1" si="1526"/>
        <v>220270.12260842352</v>
      </c>
      <c r="HG356" s="352">
        <f t="shared" ca="1" si="1526"/>
        <v>220270.12260842352</v>
      </c>
      <c r="HH356" s="352">
        <f t="shared" ca="1" si="1526"/>
        <v>220270.12260842352</v>
      </c>
      <c r="HI356" s="352">
        <f t="shared" ca="1" si="1526"/>
        <v>220270.12260842352</v>
      </c>
      <c r="HJ356" s="352">
        <f t="shared" ca="1" si="1526"/>
        <v>220270.12260842352</v>
      </c>
      <c r="HK356" s="352">
        <f t="shared" ca="1" si="1526"/>
        <v>220270.12260842352</v>
      </c>
      <c r="HL356" s="352">
        <f t="shared" ca="1" si="1526"/>
        <v>220270.12260842352</v>
      </c>
      <c r="HM356" s="352">
        <f t="shared" ca="1" si="1526"/>
        <v>220270.12260842352</v>
      </c>
      <c r="HN356" s="352">
        <f t="shared" ca="1" si="1526"/>
        <v>220270.12260842352</v>
      </c>
      <c r="HO356" s="352">
        <f t="shared" ca="1" si="1526"/>
        <v>230328.15519169267</v>
      </c>
      <c r="HP356" s="352">
        <f t="shared" ca="1" si="1526"/>
        <v>3721057.8176659583</v>
      </c>
      <c r="HQ356" s="352">
        <f t="shared" ca="1" si="1526"/>
        <v>3721057.8176659583</v>
      </c>
      <c r="HR356" s="352">
        <f t="shared" ca="1" si="1526"/>
        <v>3721057.8176659583</v>
      </c>
      <c r="HS356" s="352">
        <f t="shared" ca="1" si="1526"/>
        <v>3721057.8176659583</v>
      </c>
      <c r="HT356" s="352">
        <f t="shared" ca="1" si="1526"/>
        <v>3721057.8176659583</v>
      </c>
      <c r="HU356" s="352">
        <f t="shared" ca="1" si="1526"/>
        <v>3721057.8176659583</v>
      </c>
      <c r="HV356" s="352">
        <f t="shared" ca="1" si="1526"/>
        <v>3721057.8176659583</v>
      </c>
      <c r="HW356" s="352">
        <f t="shared" ca="1" si="1526"/>
        <v>3721057.8176659583</v>
      </c>
      <c r="HX356" s="352">
        <f t="shared" ca="1" si="1526"/>
        <v>3721057.8176659583</v>
      </c>
      <c r="HY356" s="352">
        <f t="shared" ca="1" si="1526"/>
        <v>3721057.8176659583</v>
      </c>
      <c r="HZ356" s="352">
        <f t="shared" ca="1" si="1526"/>
        <v>3721057.8176659583</v>
      </c>
      <c r="IA356" s="352">
        <f t="shared" ca="1" si="1526"/>
        <v>3918860.2306620474</v>
      </c>
      <c r="IB356" s="352">
        <f t="shared" ca="1" si="1526"/>
        <v>3918860.2306620474</v>
      </c>
      <c r="IC356" s="352">
        <f t="shared" ca="1" si="1526"/>
        <v>3918860.2306620474</v>
      </c>
      <c r="ID356" s="352">
        <f t="shared" ca="1" si="1526"/>
        <v>3918860.2306620474</v>
      </c>
      <c r="IE356" s="352">
        <f t="shared" ca="1" si="1526"/>
        <v>3918860.2306620474</v>
      </c>
      <c r="IF356" s="352">
        <f t="shared" ca="1" si="1526"/>
        <v>3918860.2306620474</v>
      </c>
      <c r="IG356" s="352">
        <f t="shared" ca="1" si="1526"/>
        <v>3918860.2306620474</v>
      </c>
      <c r="IH356" s="352">
        <f t="shared" ca="1" si="1526"/>
        <v>3918860.2306620474</v>
      </c>
      <c r="II356" s="352">
        <f t="shared" ca="1" si="1526"/>
        <v>3918860.2306620474</v>
      </c>
      <c r="IJ356" s="352">
        <f t="shared" ca="1" si="1526"/>
        <v>3918860.2306620474</v>
      </c>
      <c r="IK356" s="352">
        <f t="shared" ca="1" si="1526"/>
        <v>3918860.2306620474</v>
      </c>
      <c r="IL356" s="352">
        <f t="shared" ca="1" si="1526"/>
        <v>3918860.2306620474</v>
      </c>
      <c r="IM356" s="352">
        <f t="shared" ca="1" si="1526"/>
        <v>0</v>
      </c>
      <c r="IN356" s="352">
        <f t="shared" ca="1" si="1526"/>
        <v>0</v>
      </c>
      <c r="IO356" s="352">
        <f t="shared" ca="1" si="1526"/>
        <v>0</v>
      </c>
      <c r="IP356" s="352">
        <f t="shared" ca="1" si="1526"/>
        <v>0</v>
      </c>
      <c r="IQ356" s="352">
        <f t="shared" ca="1" si="1526"/>
        <v>0</v>
      </c>
      <c r="IR356" s="352">
        <f t="shared" ca="1" si="1526"/>
        <v>0</v>
      </c>
      <c r="IS356" s="352">
        <f t="shared" ca="1" si="1526"/>
        <v>0</v>
      </c>
      <c r="IT356" s="352">
        <f t="shared" ca="1" si="1526"/>
        <v>0</v>
      </c>
      <c r="IU356" s="352">
        <f t="shared" ca="1" si="1526"/>
        <v>0</v>
      </c>
      <c r="IV356" s="352">
        <f t="shared" ca="1" si="1526"/>
        <v>0</v>
      </c>
      <c r="IW356" s="352">
        <f t="shared" ca="1" si="1526"/>
        <v>0</v>
      </c>
      <c r="IX356" s="352">
        <f t="shared" ca="1" si="1526"/>
        <v>0</v>
      </c>
      <c r="IY356" s="352">
        <f t="shared" ca="1" si="1526"/>
        <v>0</v>
      </c>
      <c r="IZ356" s="352">
        <f t="shared" ca="1" si="1526"/>
        <v>0</v>
      </c>
      <c r="JA356" s="352">
        <f t="shared" ref="JA356:KO356" ca="1" si="1527">OFFSET($D329,0,JA$337)</f>
        <v>0</v>
      </c>
      <c r="JB356" s="352">
        <f t="shared" ca="1" si="1527"/>
        <v>0</v>
      </c>
      <c r="JC356" s="352">
        <f t="shared" ca="1" si="1527"/>
        <v>0</v>
      </c>
      <c r="JD356" s="352">
        <f t="shared" ca="1" si="1527"/>
        <v>0</v>
      </c>
      <c r="JE356" s="352">
        <f t="shared" ca="1" si="1527"/>
        <v>0</v>
      </c>
      <c r="JF356" s="352">
        <f t="shared" ca="1" si="1527"/>
        <v>0</v>
      </c>
      <c r="JG356" s="352">
        <f t="shared" ca="1" si="1527"/>
        <v>0</v>
      </c>
      <c r="JH356" s="352">
        <f t="shared" ca="1" si="1527"/>
        <v>0</v>
      </c>
      <c r="JI356" s="352">
        <f t="shared" ca="1" si="1527"/>
        <v>0</v>
      </c>
      <c r="JJ356" s="352">
        <f t="shared" ca="1" si="1527"/>
        <v>0</v>
      </c>
      <c r="JK356" s="352">
        <f t="shared" ca="1" si="1527"/>
        <v>0</v>
      </c>
      <c r="JL356" s="352">
        <f t="shared" ca="1" si="1527"/>
        <v>0</v>
      </c>
      <c r="JM356" s="352">
        <f t="shared" ca="1" si="1527"/>
        <v>0</v>
      </c>
      <c r="JN356" s="352">
        <f t="shared" ca="1" si="1527"/>
        <v>0</v>
      </c>
      <c r="JO356" s="352">
        <f t="shared" ca="1" si="1527"/>
        <v>0</v>
      </c>
      <c r="JP356" s="352">
        <f t="shared" ca="1" si="1527"/>
        <v>0</v>
      </c>
      <c r="JQ356" s="352">
        <f t="shared" ca="1" si="1527"/>
        <v>0</v>
      </c>
      <c r="JR356" s="352">
        <f t="shared" ca="1" si="1527"/>
        <v>0</v>
      </c>
      <c r="JS356" s="352">
        <f t="shared" ca="1" si="1527"/>
        <v>0</v>
      </c>
      <c r="JT356" s="352">
        <f t="shared" ca="1" si="1527"/>
        <v>0</v>
      </c>
      <c r="JU356" s="352">
        <f t="shared" ca="1" si="1527"/>
        <v>0</v>
      </c>
      <c r="JV356" s="352">
        <f t="shared" ca="1" si="1527"/>
        <v>0</v>
      </c>
      <c r="JW356" s="352">
        <f t="shared" ca="1" si="1527"/>
        <v>0</v>
      </c>
      <c r="JX356" s="352">
        <f t="shared" ca="1" si="1527"/>
        <v>0</v>
      </c>
      <c r="JY356" s="352">
        <f t="shared" ca="1" si="1527"/>
        <v>0</v>
      </c>
      <c r="JZ356" s="352">
        <f t="shared" ca="1" si="1527"/>
        <v>0</v>
      </c>
      <c r="KA356" s="352">
        <f t="shared" ca="1" si="1527"/>
        <v>0</v>
      </c>
      <c r="KB356" s="352">
        <f t="shared" ca="1" si="1527"/>
        <v>0</v>
      </c>
      <c r="KC356" s="352">
        <f t="shared" ca="1" si="1527"/>
        <v>0</v>
      </c>
      <c r="KD356" s="352">
        <f t="shared" ca="1" si="1527"/>
        <v>0</v>
      </c>
      <c r="KE356" s="352">
        <f t="shared" ca="1" si="1527"/>
        <v>0</v>
      </c>
      <c r="KF356" s="352">
        <f t="shared" ca="1" si="1527"/>
        <v>0</v>
      </c>
      <c r="KG356" s="352">
        <f t="shared" ca="1" si="1527"/>
        <v>0</v>
      </c>
      <c r="KH356" s="352">
        <f t="shared" ca="1" si="1527"/>
        <v>0</v>
      </c>
      <c r="KI356" s="352">
        <f t="shared" ca="1" si="1527"/>
        <v>0</v>
      </c>
      <c r="KJ356" s="352">
        <f t="shared" ca="1" si="1527"/>
        <v>0</v>
      </c>
      <c r="KK356" s="352">
        <f t="shared" ca="1" si="1527"/>
        <v>0</v>
      </c>
      <c r="KL356" s="352">
        <f t="shared" ca="1" si="1527"/>
        <v>0</v>
      </c>
      <c r="KM356" s="352">
        <f t="shared" ca="1" si="1527"/>
        <v>0</v>
      </c>
      <c r="KN356" s="352">
        <f t="shared" ca="1" si="1527"/>
        <v>0</v>
      </c>
      <c r="KO356" s="352">
        <f t="shared" ca="1" si="1527"/>
        <v>0</v>
      </c>
      <c r="KP356" s="352">
        <f t="shared" ref="KP356:LE356" ca="1" si="1528">OFFSET($D329,0,KP$337)</f>
        <v>0</v>
      </c>
      <c r="KQ356" s="352">
        <f t="shared" ca="1" si="1528"/>
        <v>0</v>
      </c>
      <c r="KR356" s="352">
        <f t="shared" ca="1" si="1528"/>
        <v>0</v>
      </c>
      <c r="KS356" s="352">
        <f t="shared" ca="1" si="1528"/>
        <v>0</v>
      </c>
      <c r="KT356" s="352">
        <f t="shared" ca="1" si="1528"/>
        <v>0</v>
      </c>
      <c r="KU356" s="352">
        <f t="shared" ca="1" si="1528"/>
        <v>0</v>
      </c>
      <c r="KV356" s="352">
        <f t="shared" ca="1" si="1528"/>
        <v>0</v>
      </c>
      <c r="KW356" s="352">
        <f t="shared" ca="1" si="1528"/>
        <v>0</v>
      </c>
      <c r="KX356" s="352">
        <f t="shared" ca="1" si="1528"/>
        <v>0</v>
      </c>
      <c r="KY356" s="352">
        <f t="shared" ca="1" si="1528"/>
        <v>0</v>
      </c>
      <c r="KZ356" s="352">
        <f t="shared" ca="1" si="1528"/>
        <v>0</v>
      </c>
      <c r="LA356" s="352">
        <f t="shared" ca="1" si="1528"/>
        <v>0</v>
      </c>
      <c r="LB356" s="352">
        <f t="shared" ca="1" si="1528"/>
        <v>0</v>
      </c>
      <c r="LC356" s="352">
        <f t="shared" ca="1" si="1528"/>
        <v>0</v>
      </c>
      <c r="LD356" s="352">
        <f t="shared" ca="1" si="1528"/>
        <v>0</v>
      </c>
      <c r="LE356" s="352">
        <f t="shared" ca="1" si="1528"/>
        <v>0</v>
      </c>
    </row>
    <row r="357" spans="3:317">
      <c r="C357" s="148" t="s">
        <v>87</v>
      </c>
      <c r="E357" s="352">
        <f t="shared" ref="E357:BP357" ca="1" si="1529">OFFSET($D330,0,E$337)</f>
        <v>0</v>
      </c>
      <c r="F357" s="352">
        <f t="shared" ca="1" si="1529"/>
        <v>0</v>
      </c>
      <c r="G357" s="352">
        <f t="shared" ca="1" si="1529"/>
        <v>0</v>
      </c>
      <c r="H357" s="352">
        <f t="shared" ca="1" si="1529"/>
        <v>0</v>
      </c>
      <c r="I357" s="352">
        <f t="shared" ca="1" si="1529"/>
        <v>0</v>
      </c>
      <c r="J357" s="352">
        <f t="shared" ca="1" si="1529"/>
        <v>0</v>
      </c>
      <c r="K357" s="352">
        <f t="shared" ca="1" si="1529"/>
        <v>0</v>
      </c>
      <c r="L357" s="352">
        <f t="shared" ca="1" si="1529"/>
        <v>0</v>
      </c>
      <c r="M357" s="352">
        <f t="shared" ca="1" si="1529"/>
        <v>0</v>
      </c>
      <c r="N357" s="352">
        <f t="shared" ca="1" si="1529"/>
        <v>0</v>
      </c>
      <c r="O357" s="352">
        <f t="shared" ca="1" si="1529"/>
        <v>0</v>
      </c>
      <c r="P357" s="352">
        <f t="shared" ca="1" si="1529"/>
        <v>0</v>
      </c>
      <c r="Q357" s="352">
        <f t="shared" ca="1" si="1529"/>
        <v>0</v>
      </c>
      <c r="R357" s="352">
        <f t="shared" ca="1" si="1529"/>
        <v>0</v>
      </c>
      <c r="S357" s="352">
        <f t="shared" ca="1" si="1529"/>
        <v>0</v>
      </c>
      <c r="T357" s="352">
        <f t="shared" ca="1" si="1529"/>
        <v>0</v>
      </c>
      <c r="U357" s="352">
        <f t="shared" ca="1" si="1529"/>
        <v>0</v>
      </c>
      <c r="V357" s="352">
        <f t="shared" ca="1" si="1529"/>
        <v>0</v>
      </c>
      <c r="W357" s="352">
        <f t="shared" ca="1" si="1529"/>
        <v>0</v>
      </c>
      <c r="X357" s="352">
        <f t="shared" ca="1" si="1529"/>
        <v>0</v>
      </c>
      <c r="Y357" s="352">
        <f t="shared" ca="1" si="1529"/>
        <v>0</v>
      </c>
      <c r="Z357" s="352">
        <f t="shared" ca="1" si="1529"/>
        <v>0</v>
      </c>
      <c r="AA357" s="352">
        <f t="shared" ca="1" si="1529"/>
        <v>0</v>
      </c>
      <c r="AB357" s="352">
        <f t="shared" ca="1" si="1529"/>
        <v>0</v>
      </c>
      <c r="AC357" s="352">
        <f t="shared" ca="1" si="1529"/>
        <v>0</v>
      </c>
      <c r="AD357" s="352">
        <f t="shared" ca="1" si="1529"/>
        <v>0</v>
      </c>
      <c r="AE357" s="352">
        <f t="shared" ca="1" si="1529"/>
        <v>0</v>
      </c>
      <c r="AF357" s="352">
        <f t="shared" ca="1" si="1529"/>
        <v>0</v>
      </c>
      <c r="AG357" s="352">
        <f t="shared" ca="1" si="1529"/>
        <v>0</v>
      </c>
      <c r="AH357" s="352">
        <f t="shared" ca="1" si="1529"/>
        <v>0</v>
      </c>
      <c r="AI357" s="352">
        <f t="shared" ca="1" si="1529"/>
        <v>0</v>
      </c>
      <c r="AJ357" s="352">
        <f t="shared" ca="1" si="1529"/>
        <v>0</v>
      </c>
      <c r="AK357" s="352">
        <f t="shared" ca="1" si="1529"/>
        <v>0</v>
      </c>
      <c r="AL357" s="352">
        <f t="shared" ca="1" si="1529"/>
        <v>0</v>
      </c>
      <c r="AM357" s="352">
        <f t="shared" ca="1" si="1529"/>
        <v>0</v>
      </c>
      <c r="AN357" s="352">
        <f t="shared" ca="1" si="1529"/>
        <v>0</v>
      </c>
      <c r="AO357" s="352">
        <f t="shared" ca="1" si="1529"/>
        <v>0</v>
      </c>
      <c r="AP357" s="352">
        <f t="shared" ca="1" si="1529"/>
        <v>0</v>
      </c>
      <c r="AQ357" s="352">
        <f t="shared" ca="1" si="1529"/>
        <v>0</v>
      </c>
      <c r="AR357" s="352">
        <f t="shared" ca="1" si="1529"/>
        <v>0</v>
      </c>
      <c r="AS357" s="352">
        <f t="shared" ca="1" si="1529"/>
        <v>0</v>
      </c>
      <c r="AT357" s="352">
        <f t="shared" ca="1" si="1529"/>
        <v>0</v>
      </c>
      <c r="AU357" s="352">
        <f t="shared" ca="1" si="1529"/>
        <v>0</v>
      </c>
      <c r="AV357" s="352">
        <f t="shared" ca="1" si="1529"/>
        <v>0</v>
      </c>
      <c r="AW357" s="352">
        <f t="shared" ca="1" si="1529"/>
        <v>0</v>
      </c>
      <c r="AX357" s="352">
        <f t="shared" ca="1" si="1529"/>
        <v>0</v>
      </c>
      <c r="AY357" s="352">
        <f t="shared" ca="1" si="1529"/>
        <v>0</v>
      </c>
      <c r="AZ357" s="352">
        <f t="shared" ca="1" si="1529"/>
        <v>0</v>
      </c>
      <c r="BA357" s="352">
        <f t="shared" ca="1" si="1529"/>
        <v>0</v>
      </c>
      <c r="BB357" s="352">
        <f t="shared" ca="1" si="1529"/>
        <v>0</v>
      </c>
      <c r="BC357" s="352">
        <f t="shared" ca="1" si="1529"/>
        <v>0</v>
      </c>
      <c r="BD357" s="352">
        <f t="shared" ca="1" si="1529"/>
        <v>0</v>
      </c>
      <c r="BE357" s="352">
        <f t="shared" ca="1" si="1529"/>
        <v>0</v>
      </c>
      <c r="BF357" s="352">
        <f t="shared" ca="1" si="1529"/>
        <v>0</v>
      </c>
      <c r="BG357" s="352">
        <f t="shared" ca="1" si="1529"/>
        <v>0</v>
      </c>
      <c r="BH357" s="352">
        <f t="shared" ca="1" si="1529"/>
        <v>0</v>
      </c>
      <c r="BI357" s="352">
        <f t="shared" ca="1" si="1529"/>
        <v>0</v>
      </c>
      <c r="BJ357" s="352">
        <f t="shared" ca="1" si="1529"/>
        <v>0</v>
      </c>
      <c r="BK357" s="352">
        <f t="shared" ca="1" si="1529"/>
        <v>0</v>
      </c>
      <c r="BL357" s="352">
        <f t="shared" ca="1" si="1529"/>
        <v>0</v>
      </c>
      <c r="BM357" s="352">
        <f t="shared" ca="1" si="1529"/>
        <v>0</v>
      </c>
      <c r="BN357" s="352">
        <f t="shared" ca="1" si="1529"/>
        <v>0</v>
      </c>
      <c r="BO357" s="352">
        <f t="shared" ca="1" si="1529"/>
        <v>0</v>
      </c>
      <c r="BP357" s="352">
        <f t="shared" ca="1" si="1529"/>
        <v>0</v>
      </c>
      <c r="BQ357" s="352">
        <f t="shared" ref="BQ357:EB357" ca="1" si="1530">OFFSET($D330,0,BQ$337)</f>
        <v>0</v>
      </c>
      <c r="BR357" s="352">
        <f t="shared" ca="1" si="1530"/>
        <v>0</v>
      </c>
      <c r="BS357" s="352">
        <f t="shared" ca="1" si="1530"/>
        <v>0</v>
      </c>
      <c r="BT357" s="352">
        <f t="shared" ca="1" si="1530"/>
        <v>0</v>
      </c>
      <c r="BU357" s="352">
        <f t="shared" ca="1" si="1530"/>
        <v>0</v>
      </c>
      <c r="BV357" s="352">
        <f t="shared" ca="1" si="1530"/>
        <v>0</v>
      </c>
      <c r="BW357" s="352">
        <f t="shared" ca="1" si="1530"/>
        <v>0</v>
      </c>
      <c r="BX357" s="352">
        <f t="shared" ca="1" si="1530"/>
        <v>0</v>
      </c>
      <c r="BY357" s="352">
        <f t="shared" ca="1" si="1530"/>
        <v>0</v>
      </c>
      <c r="BZ357" s="352">
        <f t="shared" ca="1" si="1530"/>
        <v>0</v>
      </c>
      <c r="CA357" s="352">
        <f t="shared" ca="1" si="1530"/>
        <v>1837432.2626865676</v>
      </c>
      <c r="CB357" s="352">
        <f t="shared" ca="1" si="1530"/>
        <v>1671177.8955223879</v>
      </c>
      <c r="CC357" s="352">
        <f t="shared" ca="1" si="1530"/>
        <v>1489303.8268656714</v>
      </c>
      <c r="CD357" s="352">
        <f t="shared" ca="1" si="1530"/>
        <v>1443454.7964179106</v>
      </c>
      <c r="CE357" s="352">
        <f t="shared" ca="1" si="1530"/>
        <v>673072.02805970144</v>
      </c>
      <c r="CF357" s="352">
        <f t="shared" ca="1" si="1530"/>
        <v>731999.95522388059</v>
      </c>
      <c r="CG357" s="352">
        <f t="shared" ca="1" si="1530"/>
        <v>755252.48417910445</v>
      </c>
      <c r="CH357" s="352">
        <f t="shared" ca="1" si="1530"/>
        <v>636188.70626865665</v>
      </c>
      <c r="CI357" s="352">
        <f t="shared" ca="1" si="1530"/>
        <v>636188.70626865665</v>
      </c>
      <c r="CJ357" s="352">
        <f t="shared" ca="1" si="1530"/>
        <v>636188.70626865665</v>
      </c>
      <c r="CK357" s="352">
        <f t="shared" ca="1" si="1530"/>
        <v>53053.183880597062</v>
      </c>
      <c r="CL357" s="352">
        <f t="shared" ca="1" si="1530"/>
        <v>53053.183880597062</v>
      </c>
      <c r="CM357" s="352">
        <f t="shared" ca="1" si="1530"/>
        <v>63984.623292537333</v>
      </c>
      <c r="CN357" s="352">
        <f t="shared" ca="1" si="1530"/>
        <v>24101.303534328381</v>
      </c>
      <c r="CO357" s="352">
        <f t="shared" ca="1" si="1530"/>
        <v>10418.080567164188</v>
      </c>
      <c r="CP357" s="352">
        <f t="shared" ca="1" si="1530"/>
        <v>0</v>
      </c>
      <c r="CQ357" s="352">
        <f t="shared" ca="1" si="1530"/>
        <v>0</v>
      </c>
      <c r="CR357" s="352">
        <f t="shared" ca="1" si="1530"/>
        <v>0</v>
      </c>
      <c r="CS357" s="352">
        <f t="shared" ca="1" si="1530"/>
        <v>0</v>
      </c>
      <c r="CT357" s="352">
        <f t="shared" ca="1" si="1530"/>
        <v>0</v>
      </c>
      <c r="CU357" s="352">
        <f t="shared" ca="1" si="1530"/>
        <v>0</v>
      </c>
      <c r="CV357" s="352">
        <f t="shared" ca="1" si="1530"/>
        <v>0</v>
      </c>
      <c r="CW357" s="352">
        <f t="shared" ca="1" si="1530"/>
        <v>0</v>
      </c>
      <c r="CX357" s="352">
        <f t="shared" ca="1" si="1530"/>
        <v>0</v>
      </c>
      <c r="CY357" s="352">
        <f t="shared" ca="1" si="1530"/>
        <v>93403.892921104489</v>
      </c>
      <c r="CZ357" s="352">
        <f t="shared" ca="1" si="1530"/>
        <v>60469.264208417932</v>
      </c>
      <c r="DA357" s="352">
        <f t="shared" ca="1" si="1530"/>
        <v>14465.338387522403</v>
      </c>
      <c r="DB357" s="352">
        <f t="shared" ca="1" si="1530"/>
        <v>10938.984595522399</v>
      </c>
      <c r="DC357" s="352">
        <f t="shared" ca="1" si="1530"/>
        <v>0</v>
      </c>
      <c r="DD357" s="352">
        <f t="shared" ca="1" si="1530"/>
        <v>0</v>
      </c>
      <c r="DE357" s="352">
        <f t="shared" ca="1" si="1530"/>
        <v>0</v>
      </c>
      <c r="DF357" s="352">
        <f t="shared" ca="1" si="1530"/>
        <v>0</v>
      </c>
      <c r="DG357" s="352">
        <f t="shared" ca="1" si="1530"/>
        <v>0</v>
      </c>
      <c r="DH357" s="352">
        <f t="shared" ca="1" si="1530"/>
        <v>0</v>
      </c>
      <c r="DI357" s="352">
        <f t="shared" ca="1" si="1530"/>
        <v>0</v>
      </c>
      <c r="DJ357" s="352">
        <f t="shared" ca="1" si="1530"/>
        <v>0</v>
      </c>
      <c r="DK357" s="352">
        <f t="shared" ca="1" si="1530"/>
        <v>134931.40953201943</v>
      </c>
      <c r="DL357" s="352">
        <f t="shared" ca="1" si="1530"/>
        <v>100350.04938369853</v>
      </c>
      <c r="DM357" s="352">
        <f t="shared" ca="1" si="1530"/>
        <v>100350.04938369853</v>
      </c>
      <c r="DN357" s="352">
        <f t="shared" ca="1" si="1530"/>
        <v>11485.93382529852</v>
      </c>
      <c r="DO357" s="352">
        <f t="shared" ca="1" si="1530"/>
        <v>0</v>
      </c>
      <c r="DP357" s="352">
        <f t="shared" ca="1" si="1530"/>
        <v>0</v>
      </c>
      <c r="DQ357" s="352">
        <f t="shared" ca="1" si="1530"/>
        <v>0</v>
      </c>
      <c r="DR357" s="352">
        <f t="shared" ca="1" si="1530"/>
        <v>0</v>
      </c>
      <c r="DS357" s="352">
        <f t="shared" ca="1" si="1530"/>
        <v>0</v>
      </c>
      <c r="DT357" s="352">
        <f t="shared" ca="1" si="1530"/>
        <v>0</v>
      </c>
      <c r="DU357" s="352">
        <f t="shared" ca="1" si="1530"/>
        <v>0</v>
      </c>
      <c r="DV357" s="352">
        <f t="shared" ca="1" si="1530"/>
        <v>0</v>
      </c>
      <c r="DW357" s="352">
        <f t="shared" ca="1" si="1530"/>
        <v>383178.05030336324</v>
      </c>
      <c r="DX357" s="352">
        <f t="shared" ca="1" si="1530"/>
        <v>346867.62214762619</v>
      </c>
      <c r="DY357" s="352">
        <f t="shared" ca="1" si="1530"/>
        <v>293733.0878244919</v>
      </c>
      <c r="DZ357" s="352">
        <f t="shared" ca="1" si="1530"/>
        <v>289734.20262436394</v>
      </c>
      <c r="EA357" s="352">
        <f t="shared" ca="1" si="1530"/>
        <v>0</v>
      </c>
      <c r="EB357" s="352">
        <f t="shared" ca="1" si="1530"/>
        <v>0</v>
      </c>
      <c r="EC357" s="352">
        <f t="shared" ref="EC357:GN357" ca="1" si="1531">OFFSET($D330,0,EC$337)</f>
        <v>0</v>
      </c>
      <c r="ED357" s="352">
        <f t="shared" ca="1" si="1531"/>
        <v>0</v>
      </c>
      <c r="EE357" s="352">
        <f t="shared" ca="1" si="1531"/>
        <v>0</v>
      </c>
      <c r="EF357" s="352">
        <f t="shared" ca="1" si="1531"/>
        <v>0</v>
      </c>
      <c r="EG357" s="352">
        <f t="shared" ca="1" si="1531"/>
        <v>0</v>
      </c>
      <c r="EH357" s="352">
        <f t="shared" ca="1" si="1531"/>
        <v>0</v>
      </c>
      <c r="EI357" s="352">
        <f t="shared" ca="1" si="1531"/>
        <v>38125.949563523798</v>
      </c>
      <c r="EJ357" s="352">
        <f t="shared" ca="1" si="1531"/>
        <v>0</v>
      </c>
      <c r="EK357" s="352">
        <f t="shared" ca="1" si="1531"/>
        <v>0</v>
      </c>
      <c r="EL357" s="352">
        <f t="shared" ca="1" si="1531"/>
        <v>0</v>
      </c>
      <c r="EM357" s="352">
        <f t="shared" ca="1" si="1531"/>
        <v>0</v>
      </c>
      <c r="EN357" s="352">
        <f t="shared" ca="1" si="1531"/>
        <v>0</v>
      </c>
      <c r="EO357" s="352">
        <f t="shared" ca="1" si="1531"/>
        <v>0</v>
      </c>
      <c r="EP357" s="352">
        <f t="shared" ca="1" si="1531"/>
        <v>0</v>
      </c>
      <c r="EQ357" s="352">
        <f t="shared" ca="1" si="1531"/>
        <v>0</v>
      </c>
      <c r="ER357" s="352">
        <f t="shared" ca="1" si="1531"/>
        <v>0</v>
      </c>
      <c r="ES357" s="352">
        <f t="shared" ca="1" si="1531"/>
        <v>0</v>
      </c>
      <c r="ET357" s="352">
        <f t="shared" ca="1" si="1531"/>
        <v>0</v>
      </c>
      <c r="EU357" s="352">
        <f t="shared" ca="1" si="1531"/>
        <v>207968.92588313125</v>
      </c>
      <c r="EV357" s="352">
        <f t="shared" ca="1" si="1531"/>
        <v>167936.67884143128</v>
      </c>
      <c r="EW357" s="352">
        <f t="shared" ca="1" si="1531"/>
        <v>106566.29169821111</v>
      </c>
      <c r="EX357" s="352">
        <f t="shared" ca="1" si="1531"/>
        <v>0</v>
      </c>
      <c r="EY357" s="352">
        <f t="shared" ca="1" si="1531"/>
        <v>0</v>
      </c>
      <c r="EZ357" s="352">
        <f t="shared" ca="1" si="1531"/>
        <v>0</v>
      </c>
      <c r="FA357" s="352">
        <f t="shared" ca="1" si="1531"/>
        <v>0</v>
      </c>
      <c r="FB357" s="352">
        <f t="shared" ca="1" si="1531"/>
        <v>0</v>
      </c>
      <c r="FC357" s="352">
        <f t="shared" ca="1" si="1531"/>
        <v>0</v>
      </c>
      <c r="FD357" s="352">
        <f t="shared" ca="1" si="1531"/>
        <v>0</v>
      </c>
      <c r="FE357" s="352">
        <f t="shared" ca="1" si="1531"/>
        <v>0</v>
      </c>
      <c r="FF357" s="352">
        <f t="shared" ca="1" si="1531"/>
        <v>0</v>
      </c>
      <c r="FG357" s="352">
        <f t="shared" ca="1" si="1531"/>
        <v>42033.859393784987</v>
      </c>
      <c r="FH357" s="352">
        <f t="shared" ca="1" si="1531"/>
        <v>0</v>
      </c>
      <c r="FI357" s="352">
        <f t="shared" ca="1" si="1531"/>
        <v>0</v>
      </c>
      <c r="FJ357" s="352">
        <f t="shared" ca="1" si="1531"/>
        <v>0</v>
      </c>
      <c r="FK357" s="352">
        <f t="shared" ca="1" si="1531"/>
        <v>0</v>
      </c>
      <c r="FL357" s="352">
        <f t="shared" ca="1" si="1531"/>
        <v>0</v>
      </c>
      <c r="FM357" s="352">
        <f t="shared" ca="1" si="1531"/>
        <v>0</v>
      </c>
      <c r="FN357" s="352">
        <f t="shared" ca="1" si="1531"/>
        <v>0</v>
      </c>
      <c r="FO357" s="352">
        <f t="shared" ca="1" si="1531"/>
        <v>0</v>
      </c>
      <c r="FP357" s="352">
        <f t="shared" ca="1" si="1531"/>
        <v>0</v>
      </c>
      <c r="FQ357" s="352">
        <f t="shared" ca="1" si="1531"/>
        <v>0</v>
      </c>
      <c r="FR357" s="352">
        <f t="shared" ca="1" si="1531"/>
        <v>0</v>
      </c>
      <c r="FS357" s="352">
        <f t="shared" ca="1" si="1531"/>
        <v>450453.40776141867</v>
      </c>
      <c r="FT357" s="352">
        <f t="shared" ca="1" si="1531"/>
        <v>406317.85539794446</v>
      </c>
      <c r="FU357" s="352">
        <f t="shared" ca="1" si="1531"/>
        <v>335435.05824752513</v>
      </c>
      <c r="FV357" s="352">
        <f t="shared" ca="1" si="1531"/>
        <v>335435.05824752513</v>
      </c>
      <c r="FW357" s="352">
        <f t="shared" ca="1" si="1531"/>
        <v>0</v>
      </c>
      <c r="FX357" s="352">
        <f t="shared" ca="1" si="1531"/>
        <v>0</v>
      </c>
      <c r="FY357" s="352">
        <f t="shared" ca="1" si="1531"/>
        <v>0</v>
      </c>
      <c r="FZ357" s="352">
        <f t="shared" ca="1" si="1531"/>
        <v>0</v>
      </c>
      <c r="GA357" s="352">
        <f t="shared" ca="1" si="1531"/>
        <v>0</v>
      </c>
      <c r="GB357" s="352">
        <f t="shared" ca="1" si="1531"/>
        <v>0</v>
      </c>
      <c r="GC357" s="352">
        <f t="shared" ca="1" si="1531"/>
        <v>0</v>
      </c>
      <c r="GD357" s="352">
        <f t="shared" ca="1" si="1531"/>
        <v>0</v>
      </c>
      <c r="GE357" s="352">
        <f t="shared" ca="1" si="1531"/>
        <v>176856.19875028107</v>
      </c>
      <c r="GF357" s="352">
        <f t="shared" ca="1" si="1531"/>
        <v>130513.86876863314</v>
      </c>
      <c r="GG357" s="352">
        <f t="shared" ca="1" si="1531"/>
        <v>130513.86876863314</v>
      </c>
      <c r="GH357" s="352">
        <f t="shared" ca="1" si="1531"/>
        <v>0</v>
      </c>
      <c r="GI357" s="352">
        <f t="shared" ca="1" si="1531"/>
        <v>0</v>
      </c>
      <c r="GJ357" s="352">
        <f t="shared" ca="1" si="1531"/>
        <v>0</v>
      </c>
      <c r="GK357" s="352">
        <f t="shared" ca="1" si="1531"/>
        <v>0</v>
      </c>
      <c r="GL357" s="352">
        <f t="shared" ca="1" si="1531"/>
        <v>0</v>
      </c>
      <c r="GM357" s="352">
        <f t="shared" ca="1" si="1531"/>
        <v>0</v>
      </c>
      <c r="GN357" s="352">
        <f t="shared" ca="1" si="1531"/>
        <v>0</v>
      </c>
      <c r="GO357" s="352">
        <f t="shared" ref="GO357:IZ357" ca="1" si="1532">OFFSET($D330,0,GO$337)</f>
        <v>0</v>
      </c>
      <c r="GP357" s="352">
        <f t="shared" ca="1" si="1532"/>
        <v>0</v>
      </c>
      <c r="GQ357" s="352">
        <f t="shared" ca="1" si="1532"/>
        <v>275484.47048504179</v>
      </c>
      <c r="GR357" s="352">
        <f t="shared" ca="1" si="1532"/>
        <v>226825.02400431145</v>
      </c>
      <c r="GS357" s="352">
        <f t="shared" ca="1" si="1532"/>
        <v>144955.39329557715</v>
      </c>
      <c r="GT357" s="352">
        <f t="shared" ca="1" si="1532"/>
        <v>144955.39329557715</v>
      </c>
      <c r="GU357" s="352">
        <f t="shared" ca="1" si="1532"/>
        <v>144955.39329557715</v>
      </c>
      <c r="GV357" s="352">
        <f t="shared" ca="1" si="1532"/>
        <v>144955.39329557715</v>
      </c>
      <c r="GW357" s="352">
        <f t="shared" ca="1" si="1532"/>
        <v>144955.39329557715</v>
      </c>
      <c r="GX357" s="352">
        <f t="shared" ca="1" si="1532"/>
        <v>144955.39329557715</v>
      </c>
      <c r="GY357" s="352">
        <f t="shared" ca="1" si="1532"/>
        <v>144955.39329557715</v>
      </c>
      <c r="GZ357" s="352">
        <f t="shared" ca="1" si="1532"/>
        <v>144955.39329557715</v>
      </c>
      <c r="HA357" s="352">
        <f t="shared" ca="1" si="1532"/>
        <v>0</v>
      </c>
      <c r="HB357" s="352">
        <f t="shared" ca="1" si="1532"/>
        <v>0</v>
      </c>
      <c r="HC357" s="352">
        <f t="shared" ca="1" si="1532"/>
        <v>51092.418804766879</v>
      </c>
      <c r="HD357" s="352">
        <f t="shared" ca="1" si="1532"/>
        <v>0</v>
      </c>
      <c r="HE357" s="352">
        <f t="shared" ca="1" si="1532"/>
        <v>0</v>
      </c>
      <c r="HF357" s="352">
        <f t="shared" ca="1" si="1532"/>
        <v>0</v>
      </c>
      <c r="HG357" s="352">
        <f t="shared" ca="1" si="1532"/>
        <v>0</v>
      </c>
      <c r="HH357" s="352">
        <f t="shared" ca="1" si="1532"/>
        <v>0</v>
      </c>
      <c r="HI357" s="352">
        <f t="shared" ca="1" si="1532"/>
        <v>0</v>
      </c>
      <c r="HJ357" s="352">
        <f t="shared" ca="1" si="1532"/>
        <v>0</v>
      </c>
      <c r="HK357" s="352">
        <f t="shared" ca="1" si="1532"/>
        <v>0</v>
      </c>
      <c r="HL357" s="352">
        <f t="shared" ca="1" si="1532"/>
        <v>0</v>
      </c>
      <c r="HM357" s="352">
        <f t="shared" ca="1" si="1532"/>
        <v>0</v>
      </c>
      <c r="HN357" s="352">
        <f t="shared" ca="1" si="1532"/>
        <v>0</v>
      </c>
      <c r="HO357" s="352">
        <f t="shared" ca="1" si="1532"/>
        <v>0</v>
      </c>
      <c r="HP357" s="352">
        <f t="shared" ca="1" si="1532"/>
        <v>0</v>
      </c>
      <c r="HQ357" s="352">
        <f t="shared" ca="1" si="1532"/>
        <v>0</v>
      </c>
      <c r="HR357" s="352">
        <f t="shared" ca="1" si="1532"/>
        <v>0</v>
      </c>
      <c r="HS357" s="352">
        <f t="shared" ca="1" si="1532"/>
        <v>0</v>
      </c>
      <c r="HT357" s="352">
        <f t="shared" ca="1" si="1532"/>
        <v>0</v>
      </c>
      <c r="HU357" s="352">
        <f t="shared" ca="1" si="1532"/>
        <v>0</v>
      </c>
      <c r="HV357" s="352">
        <f t="shared" ca="1" si="1532"/>
        <v>0</v>
      </c>
      <c r="HW357" s="352">
        <f t="shared" ca="1" si="1532"/>
        <v>0</v>
      </c>
      <c r="HX357" s="352">
        <f t="shared" ca="1" si="1532"/>
        <v>0</v>
      </c>
      <c r="HY357" s="352">
        <f t="shared" ca="1" si="1532"/>
        <v>0</v>
      </c>
      <c r="HZ357" s="352">
        <f t="shared" ca="1" si="1532"/>
        <v>0</v>
      </c>
      <c r="IA357" s="352">
        <f t="shared" ca="1" si="1532"/>
        <v>0</v>
      </c>
      <c r="IB357" s="352">
        <f t="shared" ca="1" si="1532"/>
        <v>0</v>
      </c>
      <c r="IC357" s="352">
        <f t="shared" ca="1" si="1532"/>
        <v>0</v>
      </c>
      <c r="ID357" s="352">
        <f t="shared" ca="1" si="1532"/>
        <v>0</v>
      </c>
      <c r="IE357" s="352">
        <f t="shared" ca="1" si="1532"/>
        <v>0</v>
      </c>
      <c r="IF357" s="352">
        <f t="shared" ca="1" si="1532"/>
        <v>0</v>
      </c>
      <c r="IG357" s="352">
        <f t="shared" ca="1" si="1532"/>
        <v>0</v>
      </c>
      <c r="IH357" s="352">
        <f t="shared" ca="1" si="1532"/>
        <v>0</v>
      </c>
      <c r="II357" s="352">
        <f t="shared" ca="1" si="1532"/>
        <v>0</v>
      </c>
      <c r="IJ357" s="352">
        <f t="shared" ca="1" si="1532"/>
        <v>0</v>
      </c>
      <c r="IK357" s="352">
        <f t="shared" ca="1" si="1532"/>
        <v>0</v>
      </c>
      <c r="IL357" s="352">
        <f t="shared" ca="1" si="1532"/>
        <v>0</v>
      </c>
      <c r="IM357" s="352">
        <f t="shared" ca="1" si="1532"/>
        <v>0</v>
      </c>
      <c r="IN357" s="352">
        <f t="shared" ca="1" si="1532"/>
        <v>0</v>
      </c>
      <c r="IO357" s="352">
        <f t="shared" ca="1" si="1532"/>
        <v>0</v>
      </c>
      <c r="IP357" s="352">
        <f t="shared" ca="1" si="1532"/>
        <v>0</v>
      </c>
      <c r="IQ357" s="352">
        <f t="shared" ca="1" si="1532"/>
        <v>0</v>
      </c>
      <c r="IR357" s="352">
        <f t="shared" ca="1" si="1532"/>
        <v>0</v>
      </c>
      <c r="IS357" s="352">
        <f t="shared" ca="1" si="1532"/>
        <v>0</v>
      </c>
      <c r="IT357" s="352">
        <f t="shared" ca="1" si="1532"/>
        <v>0</v>
      </c>
      <c r="IU357" s="352">
        <f t="shared" ca="1" si="1532"/>
        <v>0</v>
      </c>
      <c r="IV357" s="352">
        <f t="shared" ca="1" si="1532"/>
        <v>0</v>
      </c>
      <c r="IW357" s="352">
        <f t="shared" ca="1" si="1532"/>
        <v>0</v>
      </c>
      <c r="IX357" s="352">
        <f t="shared" ca="1" si="1532"/>
        <v>0</v>
      </c>
      <c r="IY357" s="352">
        <f t="shared" ca="1" si="1532"/>
        <v>0</v>
      </c>
      <c r="IZ357" s="352">
        <f t="shared" ca="1" si="1532"/>
        <v>0</v>
      </c>
      <c r="JA357" s="352">
        <f t="shared" ref="JA357:KO357" ca="1" si="1533">OFFSET($D330,0,JA$337)</f>
        <v>0</v>
      </c>
      <c r="JB357" s="352">
        <f t="shared" ca="1" si="1533"/>
        <v>0</v>
      </c>
      <c r="JC357" s="352">
        <f t="shared" ca="1" si="1533"/>
        <v>0</v>
      </c>
      <c r="JD357" s="352">
        <f t="shared" ca="1" si="1533"/>
        <v>0</v>
      </c>
      <c r="JE357" s="352">
        <f t="shared" ca="1" si="1533"/>
        <v>0</v>
      </c>
      <c r="JF357" s="352">
        <f t="shared" ca="1" si="1533"/>
        <v>0</v>
      </c>
      <c r="JG357" s="352">
        <f t="shared" ca="1" si="1533"/>
        <v>0</v>
      </c>
      <c r="JH357" s="352">
        <f t="shared" ca="1" si="1533"/>
        <v>0</v>
      </c>
      <c r="JI357" s="352">
        <f t="shared" ca="1" si="1533"/>
        <v>0</v>
      </c>
      <c r="JJ357" s="352">
        <f t="shared" ca="1" si="1533"/>
        <v>0</v>
      </c>
      <c r="JK357" s="352">
        <f t="shared" ca="1" si="1533"/>
        <v>0</v>
      </c>
      <c r="JL357" s="352">
        <f t="shared" ca="1" si="1533"/>
        <v>0</v>
      </c>
      <c r="JM357" s="352">
        <f t="shared" ca="1" si="1533"/>
        <v>0</v>
      </c>
      <c r="JN357" s="352">
        <f t="shared" ca="1" si="1533"/>
        <v>0</v>
      </c>
      <c r="JO357" s="352">
        <f t="shared" ca="1" si="1533"/>
        <v>0</v>
      </c>
      <c r="JP357" s="352">
        <f t="shared" ca="1" si="1533"/>
        <v>0</v>
      </c>
      <c r="JQ357" s="352">
        <f t="shared" ca="1" si="1533"/>
        <v>0</v>
      </c>
      <c r="JR357" s="352">
        <f t="shared" ca="1" si="1533"/>
        <v>0</v>
      </c>
      <c r="JS357" s="352">
        <f t="shared" ca="1" si="1533"/>
        <v>0</v>
      </c>
      <c r="JT357" s="352">
        <f t="shared" ca="1" si="1533"/>
        <v>0</v>
      </c>
      <c r="JU357" s="352">
        <f t="shared" ca="1" si="1533"/>
        <v>0</v>
      </c>
      <c r="JV357" s="352">
        <f t="shared" ca="1" si="1533"/>
        <v>0</v>
      </c>
      <c r="JW357" s="352">
        <f t="shared" ca="1" si="1533"/>
        <v>0</v>
      </c>
      <c r="JX357" s="352">
        <f t="shared" ca="1" si="1533"/>
        <v>0</v>
      </c>
      <c r="JY357" s="352">
        <f t="shared" ca="1" si="1533"/>
        <v>0</v>
      </c>
      <c r="JZ357" s="352">
        <f t="shared" ca="1" si="1533"/>
        <v>0</v>
      </c>
      <c r="KA357" s="352">
        <f t="shared" ca="1" si="1533"/>
        <v>0</v>
      </c>
      <c r="KB357" s="352">
        <f t="shared" ca="1" si="1533"/>
        <v>0</v>
      </c>
      <c r="KC357" s="352">
        <f t="shared" ca="1" si="1533"/>
        <v>0</v>
      </c>
      <c r="KD357" s="352">
        <f t="shared" ca="1" si="1533"/>
        <v>0</v>
      </c>
      <c r="KE357" s="352">
        <f t="shared" ca="1" si="1533"/>
        <v>0</v>
      </c>
      <c r="KF357" s="352">
        <f t="shared" ca="1" si="1533"/>
        <v>0</v>
      </c>
      <c r="KG357" s="352">
        <f t="shared" ca="1" si="1533"/>
        <v>0</v>
      </c>
      <c r="KH357" s="352">
        <f t="shared" ca="1" si="1533"/>
        <v>0</v>
      </c>
      <c r="KI357" s="352">
        <f t="shared" ca="1" si="1533"/>
        <v>0</v>
      </c>
      <c r="KJ357" s="352">
        <f t="shared" ca="1" si="1533"/>
        <v>0</v>
      </c>
      <c r="KK357" s="352">
        <f t="shared" ca="1" si="1533"/>
        <v>0</v>
      </c>
      <c r="KL357" s="352">
        <f t="shared" ca="1" si="1533"/>
        <v>0</v>
      </c>
      <c r="KM357" s="352">
        <f t="shared" ca="1" si="1533"/>
        <v>0</v>
      </c>
      <c r="KN357" s="352">
        <f t="shared" ca="1" si="1533"/>
        <v>0</v>
      </c>
      <c r="KO357" s="352">
        <f t="shared" ca="1" si="1533"/>
        <v>0</v>
      </c>
      <c r="KP357" s="352">
        <f t="shared" ref="KP357:LE357" ca="1" si="1534">OFFSET($D330,0,KP$337)</f>
        <v>0</v>
      </c>
      <c r="KQ357" s="352">
        <f t="shared" ca="1" si="1534"/>
        <v>0</v>
      </c>
      <c r="KR357" s="352">
        <f t="shared" ca="1" si="1534"/>
        <v>0</v>
      </c>
      <c r="KS357" s="352">
        <f t="shared" ca="1" si="1534"/>
        <v>0</v>
      </c>
      <c r="KT357" s="352">
        <f t="shared" ca="1" si="1534"/>
        <v>0</v>
      </c>
      <c r="KU357" s="352">
        <f t="shared" ca="1" si="1534"/>
        <v>0</v>
      </c>
      <c r="KV357" s="352">
        <f t="shared" ca="1" si="1534"/>
        <v>0</v>
      </c>
      <c r="KW357" s="352">
        <f t="shared" ca="1" si="1534"/>
        <v>0</v>
      </c>
      <c r="KX357" s="352">
        <f t="shared" ca="1" si="1534"/>
        <v>0</v>
      </c>
      <c r="KY357" s="352">
        <f t="shared" ca="1" si="1534"/>
        <v>0</v>
      </c>
      <c r="KZ357" s="352">
        <f t="shared" ca="1" si="1534"/>
        <v>0</v>
      </c>
      <c r="LA357" s="352">
        <f t="shared" ca="1" si="1534"/>
        <v>0</v>
      </c>
      <c r="LB357" s="352">
        <f t="shared" ca="1" si="1534"/>
        <v>0</v>
      </c>
      <c r="LC357" s="352">
        <f t="shared" ca="1" si="1534"/>
        <v>0</v>
      </c>
      <c r="LD357" s="352">
        <f t="shared" ca="1" si="1534"/>
        <v>0</v>
      </c>
      <c r="LE357" s="352">
        <f t="shared" ca="1" si="1534"/>
        <v>0</v>
      </c>
    </row>
    <row r="358" spans="3:317">
      <c r="C358" s="148" t="s">
        <v>194</v>
      </c>
      <c r="E358" s="352">
        <f t="shared" ref="E358:BP358" ca="1" si="1535">OFFSET($D331,0,E$337)</f>
        <v>0</v>
      </c>
      <c r="F358" s="352">
        <f t="shared" ca="1" si="1535"/>
        <v>0</v>
      </c>
      <c r="G358" s="352">
        <f t="shared" ca="1" si="1535"/>
        <v>0</v>
      </c>
      <c r="H358" s="352">
        <f t="shared" ca="1" si="1535"/>
        <v>0</v>
      </c>
      <c r="I358" s="352">
        <f t="shared" ca="1" si="1535"/>
        <v>0</v>
      </c>
      <c r="J358" s="352">
        <f t="shared" ca="1" si="1535"/>
        <v>0</v>
      </c>
      <c r="K358" s="352">
        <f t="shared" ca="1" si="1535"/>
        <v>0</v>
      </c>
      <c r="L358" s="352">
        <f t="shared" ca="1" si="1535"/>
        <v>0</v>
      </c>
      <c r="M358" s="352">
        <f t="shared" ca="1" si="1535"/>
        <v>0</v>
      </c>
      <c r="N358" s="352">
        <f t="shared" ca="1" si="1535"/>
        <v>0</v>
      </c>
      <c r="O358" s="352">
        <f t="shared" ca="1" si="1535"/>
        <v>0</v>
      </c>
      <c r="P358" s="352">
        <f t="shared" ca="1" si="1535"/>
        <v>0</v>
      </c>
      <c r="Q358" s="352">
        <f t="shared" ca="1" si="1535"/>
        <v>0</v>
      </c>
      <c r="R358" s="352">
        <f t="shared" ca="1" si="1535"/>
        <v>0</v>
      </c>
      <c r="S358" s="352">
        <f t="shared" ca="1" si="1535"/>
        <v>0</v>
      </c>
      <c r="T358" s="352">
        <f t="shared" ca="1" si="1535"/>
        <v>0</v>
      </c>
      <c r="U358" s="352">
        <f t="shared" ca="1" si="1535"/>
        <v>0</v>
      </c>
      <c r="V358" s="352">
        <f t="shared" ca="1" si="1535"/>
        <v>0</v>
      </c>
      <c r="W358" s="352">
        <f t="shared" ca="1" si="1535"/>
        <v>0</v>
      </c>
      <c r="X358" s="352">
        <f t="shared" ca="1" si="1535"/>
        <v>0</v>
      </c>
      <c r="Y358" s="352">
        <f t="shared" ca="1" si="1535"/>
        <v>0</v>
      </c>
      <c r="Z358" s="352">
        <f t="shared" ca="1" si="1535"/>
        <v>0</v>
      </c>
      <c r="AA358" s="352">
        <f t="shared" ca="1" si="1535"/>
        <v>0</v>
      </c>
      <c r="AB358" s="352">
        <f t="shared" ca="1" si="1535"/>
        <v>0</v>
      </c>
      <c r="AC358" s="352">
        <f t="shared" ca="1" si="1535"/>
        <v>0</v>
      </c>
      <c r="AD358" s="352">
        <f t="shared" ca="1" si="1535"/>
        <v>0</v>
      </c>
      <c r="AE358" s="352">
        <f t="shared" ca="1" si="1535"/>
        <v>0</v>
      </c>
      <c r="AF358" s="352">
        <f t="shared" ca="1" si="1535"/>
        <v>0</v>
      </c>
      <c r="AG358" s="352">
        <f t="shared" ca="1" si="1535"/>
        <v>0</v>
      </c>
      <c r="AH358" s="352">
        <f t="shared" ca="1" si="1535"/>
        <v>0</v>
      </c>
      <c r="AI358" s="352">
        <f t="shared" ca="1" si="1535"/>
        <v>0</v>
      </c>
      <c r="AJ358" s="352">
        <f t="shared" ca="1" si="1535"/>
        <v>0</v>
      </c>
      <c r="AK358" s="352">
        <f t="shared" ca="1" si="1535"/>
        <v>0</v>
      </c>
      <c r="AL358" s="352">
        <f t="shared" ca="1" si="1535"/>
        <v>0</v>
      </c>
      <c r="AM358" s="352">
        <f t="shared" ca="1" si="1535"/>
        <v>0</v>
      </c>
      <c r="AN358" s="352">
        <f t="shared" ca="1" si="1535"/>
        <v>0</v>
      </c>
      <c r="AO358" s="352">
        <f t="shared" ca="1" si="1535"/>
        <v>0</v>
      </c>
      <c r="AP358" s="352">
        <f t="shared" ca="1" si="1535"/>
        <v>0</v>
      </c>
      <c r="AQ358" s="352">
        <f t="shared" ca="1" si="1535"/>
        <v>0</v>
      </c>
      <c r="AR358" s="352">
        <f t="shared" ca="1" si="1535"/>
        <v>0</v>
      </c>
      <c r="AS358" s="352">
        <f t="shared" ca="1" si="1535"/>
        <v>0</v>
      </c>
      <c r="AT358" s="352">
        <f t="shared" ca="1" si="1535"/>
        <v>0</v>
      </c>
      <c r="AU358" s="352">
        <f t="shared" ca="1" si="1535"/>
        <v>0</v>
      </c>
      <c r="AV358" s="352">
        <f t="shared" ca="1" si="1535"/>
        <v>0</v>
      </c>
      <c r="AW358" s="352">
        <f t="shared" ca="1" si="1535"/>
        <v>0</v>
      </c>
      <c r="AX358" s="352">
        <f t="shared" ca="1" si="1535"/>
        <v>0</v>
      </c>
      <c r="AY358" s="352">
        <f t="shared" ca="1" si="1535"/>
        <v>0</v>
      </c>
      <c r="AZ358" s="352">
        <f t="shared" ca="1" si="1535"/>
        <v>0</v>
      </c>
      <c r="BA358" s="352">
        <f t="shared" ca="1" si="1535"/>
        <v>0</v>
      </c>
      <c r="BB358" s="352">
        <f t="shared" ca="1" si="1535"/>
        <v>0</v>
      </c>
      <c r="BC358" s="352">
        <f t="shared" ca="1" si="1535"/>
        <v>0</v>
      </c>
      <c r="BD358" s="352">
        <f t="shared" ca="1" si="1535"/>
        <v>0</v>
      </c>
      <c r="BE358" s="352">
        <f t="shared" ca="1" si="1535"/>
        <v>0</v>
      </c>
      <c r="BF358" s="352">
        <f t="shared" ca="1" si="1535"/>
        <v>0</v>
      </c>
      <c r="BG358" s="352">
        <f t="shared" ca="1" si="1535"/>
        <v>0</v>
      </c>
      <c r="BH358" s="352">
        <f t="shared" ca="1" si="1535"/>
        <v>0</v>
      </c>
      <c r="BI358" s="352">
        <f t="shared" ca="1" si="1535"/>
        <v>0</v>
      </c>
      <c r="BJ358" s="352">
        <f t="shared" ca="1" si="1535"/>
        <v>0</v>
      </c>
      <c r="BK358" s="352">
        <f t="shared" ca="1" si="1535"/>
        <v>0</v>
      </c>
      <c r="BL358" s="352">
        <f t="shared" ca="1" si="1535"/>
        <v>0</v>
      </c>
      <c r="BM358" s="352">
        <f t="shared" ca="1" si="1535"/>
        <v>0</v>
      </c>
      <c r="BN358" s="352">
        <f t="shared" ca="1" si="1535"/>
        <v>0</v>
      </c>
      <c r="BO358" s="352">
        <f t="shared" ca="1" si="1535"/>
        <v>0</v>
      </c>
      <c r="BP358" s="352">
        <f t="shared" ca="1" si="1535"/>
        <v>0</v>
      </c>
      <c r="BQ358" s="352">
        <f t="shared" ref="BQ358:EB358" ca="1" si="1536">OFFSET($D331,0,BQ$337)</f>
        <v>0</v>
      </c>
      <c r="BR358" s="352">
        <f t="shared" ca="1" si="1536"/>
        <v>0</v>
      </c>
      <c r="BS358" s="352">
        <f t="shared" ca="1" si="1536"/>
        <v>0</v>
      </c>
      <c r="BT358" s="352">
        <f t="shared" ca="1" si="1536"/>
        <v>0</v>
      </c>
      <c r="BU358" s="352">
        <f t="shared" ca="1" si="1536"/>
        <v>0</v>
      </c>
      <c r="BV358" s="352">
        <f t="shared" ca="1" si="1536"/>
        <v>0</v>
      </c>
      <c r="BW358" s="352">
        <f t="shared" ca="1" si="1536"/>
        <v>0</v>
      </c>
      <c r="BX358" s="352">
        <f t="shared" ca="1" si="1536"/>
        <v>0</v>
      </c>
      <c r="BY358" s="352">
        <f t="shared" ca="1" si="1536"/>
        <v>0</v>
      </c>
      <c r="BZ358" s="352">
        <f t="shared" ca="1" si="1536"/>
        <v>0</v>
      </c>
      <c r="CA358" s="352">
        <f t="shared" ca="1" si="1536"/>
        <v>0</v>
      </c>
      <c r="CB358" s="352">
        <f t="shared" ca="1" si="1536"/>
        <v>0</v>
      </c>
      <c r="CC358" s="352">
        <f t="shared" ca="1" si="1536"/>
        <v>0</v>
      </c>
      <c r="CD358" s="352">
        <f t="shared" ca="1" si="1536"/>
        <v>0</v>
      </c>
      <c r="CE358" s="352">
        <f t="shared" ca="1" si="1536"/>
        <v>0</v>
      </c>
      <c r="CF358" s="352">
        <f t="shared" ca="1" si="1536"/>
        <v>0</v>
      </c>
      <c r="CG358" s="352">
        <f t="shared" ca="1" si="1536"/>
        <v>0</v>
      </c>
      <c r="CH358" s="352">
        <f t="shared" ca="1" si="1536"/>
        <v>0</v>
      </c>
      <c r="CI358" s="352">
        <f t="shared" ca="1" si="1536"/>
        <v>0</v>
      </c>
      <c r="CJ358" s="352">
        <f t="shared" ca="1" si="1536"/>
        <v>0</v>
      </c>
      <c r="CK358" s="352">
        <f t="shared" ca="1" si="1536"/>
        <v>0</v>
      </c>
      <c r="CL358" s="352">
        <f t="shared" ca="1" si="1536"/>
        <v>0</v>
      </c>
      <c r="CM358" s="352">
        <f t="shared" ca="1" si="1536"/>
        <v>26200.096791044769</v>
      </c>
      <c r="CN358" s="352">
        <f t="shared" ca="1" si="1536"/>
        <v>0</v>
      </c>
      <c r="CO358" s="352">
        <f t="shared" ca="1" si="1536"/>
        <v>0</v>
      </c>
      <c r="CP358" s="352">
        <f t="shared" ca="1" si="1536"/>
        <v>0</v>
      </c>
      <c r="CQ358" s="352">
        <f t="shared" ca="1" si="1536"/>
        <v>0</v>
      </c>
      <c r="CR358" s="352">
        <f t="shared" ca="1" si="1536"/>
        <v>0</v>
      </c>
      <c r="CS358" s="352">
        <f t="shared" ca="1" si="1536"/>
        <v>0</v>
      </c>
      <c r="CT358" s="352">
        <f t="shared" ca="1" si="1536"/>
        <v>0</v>
      </c>
      <c r="CU358" s="352">
        <f t="shared" ca="1" si="1536"/>
        <v>0</v>
      </c>
      <c r="CV358" s="352">
        <f t="shared" ca="1" si="1536"/>
        <v>0</v>
      </c>
      <c r="CW358" s="352">
        <f t="shared" ca="1" si="1536"/>
        <v>0</v>
      </c>
      <c r="CX358" s="352">
        <f t="shared" ca="1" si="1536"/>
        <v>0</v>
      </c>
      <c r="CY358" s="352">
        <f t="shared" ca="1" si="1536"/>
        <v>78938.554533582108</v>
      </c>
      <c r="CZ358" s="352">
        <f t="shared" ca="1" si="1536"/>
        <v>46003.925820895529</v>
      </c>
      <c r="DA358" s="352">
        <f t="shared" ca="1" si="1536"/>
        <v>0</v>
      </c>
      <c r="DB358" s="352">
        <f t="shared" ca="1" si="1536"/>
        <v>0</v>
      </c>
      <c r="DC358" s="352">
        <f t="shared" ca="1" si="1536"/>
        <v>0</v>
      </c>
      <c r="DD358" s="352">
        <f t="shared" ca="1" si="1536"/>
        <v>0</v>
      </c>
      <c r="DE358" s="352">
        <f t="shared" ca="1" si="1536"/>
        <v>0</v>
      </c>
      <c r="DF358" s="352">
        <f t="shared" ca="1" si="1536"/>
        <v>0</v>
      </c>
      <c r="DG358" s="352">
        <f t="shared" ca="1" si="1536"/>
        <v>0</v>
      </c>
      <c r="DH358" s="352">
        <f t="shared" ca="1" si="1536"/>
        <v>0</v>
      </c>
      <c r="DI358" s="352">
        <f t="shared" ca="1" si="1536"/>
        <v>0</v>
      </c>
      <c r="DJ358" s="352">
        <f t="shared" ca="1" si="1536"/>
        <v>0</v>
      </c>
      <c r="DK358" s="352">
        <f t="shared" ca="1" si="1536"/>
        <v>123445.47570672091</v>
      </c>
      <c r="DL358" s="352">
        <f t="shared" ca="1" si="1536"/>
        <v>88864.115558400023</v>
      </c>
      <c r="DM358" s="352">
        <f t="shared" ca="1" si="1536"/>
        <v>88864.115558400023</v>
      </c>
      <c r="DN358" s="352">
        <f t="shared" ca="1" si="1536"/>
        <v>0</v>
      </c>
      <c r="DO358" s="352">
        <f t="shared" ca="1" si="1536"/>
        <v>0</v>
      </c>
      <c r="DP358" s="352">
        <f t="shared" ca="1" si="1536"/>
        <v>0</v>
      </c>
      <c r="DQ358" s="352">
        <f t="shared" ca="1" si="1536"/>
        <v>0</v>
      </c>
      <c r="DR358" s="352">
        <f t="shared" ca="1" si="1536"/>
        <v>0</v>
      </c>
      <c r="DS358" s="352">
        <f t="shared" ca="1" si="1536"/>
        <v>0</v>
      </c>
      <c r="DT358" s="352">
        <f t="shared" ca="1" si="1536"/>
        <v>0</v>
      </c>
      <c r="DU358" s="352">
        <f t="shared" ca="1" si="1536"/>
        <v>0</v>
      </c>
      <c r="DV358" s="352">
        <f t="shared" ca="1" si="1536"/>
        <v>0</v>
      </c>
      <c r="DW358" s="352">
        <f t="shared" ca="1" si="1536"/>
        <v>383178.05030336324</v>
      </c>
      <c r="DX358" s="352">
        <f t="shared" ca="1" si="1536"/>
        <v>346867.62214762619</v>
      </c>
      <c r="DY358" s="352">
        <f t="shared" ca="1" si="1536"/>
        <v>293733.0878244919</v>
      </c>
      <c r="DZ358" s="352">
        <f t="shared" ca="1" si="1536"/>
        <v>0</v>
      </c>
      <c r="EA358" s="352">
        <f t="shared" ca="1" si="1536"/>
        <v>0</v>
      </c>
      <c r="EB358" s="352">
        <f t="shared" ca="1" si="1536"/>
        <v>0</v>
      </c>
      <c r="EC358" s="352">
        <f t="shared" ref="EC358:GN358" ca="1" si="1537">OFFSET($D331,0,EC$337)</f>
        <v>0</v>
      </c>
      <c r="ED358" s="352">
        <f t="shared" ca="1" si="1537"/>
        <v>0</v>
      </c>
      <c r="EE358" s="352">
        <f t="shared" ca="1" si="1537"/>
        <v>0</v>
      </c>
      <c r="EF358" s="352">
        <f t="shared" ca="1" si="1537"/>
        <v>0</v>
      </c>
      <c r="EG358" s="352">
        <f t="shared" ca="1" si="1537"/>
        <v>0</v>
      </c>
      <c r="EH358" s="352">
        <f t="shared" ca="1" si="1537"/>
        <v>0</v>
      </c>
      <c r="EI358" s="352">
        <f t="shared" ca="1" si="1537"/>
        <v>38125.949563523798</v>
      </c>
      <c r="EJ358" s="352">
        <f t="shared" ca="1" si="1537"/>
        <v>0</v>
      </c>
      <c r="EK358" s="352">
        <f t="shared" ca="1" si="1537"/>
        <v>0</v>
      </c>
      <c r="EL358" s="352">
        <f t="shared" ca="1" si="1537"/>
        <v>0</v>
      </c>
      <c r="EM358" s="352">
        <f t="shared" ca="1" si="1537"/>
        <v>0</v>
      </c>
      <c r="EN358" s="352">
        <f t="shared" ca="1" si="1537"/>
        <v>0</v>
      </c>
      <c r="EO358" s="352">
        <f t="shared" ca="1" si="1537"/>
        <v>0</v>
      </c>
      <c r="EP358" s="352">
        <f t="shared" ca="1" si="1537"/>
        <v>0</v>
      </c>
      <c r="EQ358" s="352">
        <f t="shared" ca="1" si="1537"/>
        <v>0</v>
      </c>
      <c r="ER358" s="352">
        <f t="shared" ca="1" si="1537"/>
        <v>0</v>
      </c>
      <c r="ES358" s="352">
        <f t="shared" ca="1" si="1537"/>
        <v>0</v>
      </c>
      <c r="ET358" s="352">
        <f t="shared" ca="1" si="1537"/>
        <v>0</v>
      </c>
      <c r="EU358" s="352">
        <f t="shared" ca="1" si="1537"/>
        <v>207968.92588313125</v>
      </c>
      <c r="EV358" s="352">
        <f t="shared" ca="1" si="1537"/>
        <v>167936.67884143128</v>
      </c>
      <c r="EW358" s="352">
        <f t="shared" ca="1" si="1537"/>
        <v>106566.29169821111</v>
      </c>
      <c r="EX358" s="352">
        <f t="shared" ca="1" si="1537"/>
        <v>0</v>
      </c>
      <c r="EY358" s="352">
        <f t="shared" ca="1" si="1537"/>
        <v>0</v>
      </c>
      <c r="EZ358" s="352">
        <f t="shared" ca="1" si="1537"/>
        <v>0</v>
      </c>
      <c r="FA358" s="352">
        <f t="shared" ca="1" si="1537"/>
        <v>0</v>
      </c>
      <c r="FB358" s="352">
        <f t="shared" ca="1" si="1537"/>
        <v>0</v>
      </c>
      <c r="FC358" s="352">
        <f t="shared" ca="1" si="1537"/>
        <v>0</v>
      </c>
      <c r="FD358" s="352">
        <f t="shared" ca="1" si="1537"/>
        <v>0</v>
      </c>
      <c r="FE358" s="352">
        <f t="shared" ca="1" si="1537"/>
        <v>0</v>
      </c>
      <c r="FF358" s="352">
        <f t="shared" ca="1" si="1537"/>
        <v>0</v>
      </c>
      <c r="FG358" s="352">
        <f t="shared" ca="1" si="1537"/>
        <v>42033.859393784987</v>
      </c>
      <c r="FH358" s="352">
        <f t="shared" ca="1" si="1537"/>
        <v>0</v>
      </c>
      <c r="FI358" s="352">
        <f t="shared" ca="1" si="1537"/>
        <v>0</v>
      </c>
      <c r="FJ358" s="352">
        <f t="shared" ca="1" si="1537"/>
        <v>0</v>
      </c>
      <c r="FK358" s="352">
        <f t="shared" ca="1" si="1537"/>
        <v>0</v>
      </c>
      <c r="FL358" s="352">
        <f t="shared" ca="1" si="1537"/>
        <v>0</v>
      </c>
      <c r="FM358" s="352">
        <f t="shared" ca="1" si="1537"/>
        <v>0</v>
      </c>
      <c r="FN358" s="352">
        <f t="shared" ca="1" si="1537"/>
        <v>0</v>
      </c>
      <c r="FO358" s="352">
        <f t="shared" ca="1" si="1537"/>
        <v>0</v>
      </c>
      <c r="FP358" s="352">
        <f t="shared" ca="1" si="1537"/>
        <v>0</v>
      </c>
      <c r="FQ358" s="352">
        <f t="shared" ca="1" si="1537"/>
        <v>0</v>
      </c>
      <c r="FR358" s="352">
        <f t="shared" ca="1" si="1537"/>
        <v>0</v>
      </c>
      <c r="FS358" s="352">
        <f t="shared" ca="1" si="1537"/>
        <v>450453.40776141867</v>
      </c>
      <c r="FT358" s="352">
        <f t="shared" ca="1" si="1537"/>
        <v>406317.85539794446</v>
      </c>
      <c r="FU358" s="352">
        <f t="shared" ca="1" si="1537"/>
        <v>335435.05824752513</v>
      </c>
      <c r="FV358" s="352">
        <f t="shared" ca="1" si="1537"/>
        <v>0</v>
      </c>
      <c r="FW358" s="352">
        <f t="shared" ca="1" si="1537"/>
        <v>0</v>
      </c>
      <c r="FX358" s="352">
        <f t="shared" ca="1" si="1537"/>
        <v>0</v>
      </c>
      <c r="FY358" s="352">
        <f t="shared" ca="1" si="1537"/>
        <v>0</v>
      </c>
      <c r="FZ358" s="352">
        <f t="shared" ca="1" si="1537"/>
        <v>0</v>
      </c>
      <c r="GA358" s="352">
        <f t="shared" ca="1" si="1537"/>
        <v>0</v>
      </c>
      <c r="GB358" s="352">
        <f t="shared" ca="1" si="1537"/>
        <v>0</v>
      </c>
      <c r="GC358" s="352">
        <f t="shared" ca="1" si="1537"/>
        <v>0</v>
      </c>
      <c r="GD358" s="352">
        <f t="shared" ca="1" si="1537"/>
        <v>0</v>
      </c>
      <c r="GE358" s="352">
        <f t="shared" ca="1" si="1537"/>
        <v>176856.19875028107</v>
      </c>
      <c r="GF358" s="352">
        <f t="shared" ca="1" si="1537"/>
        <v>130513.86876863314</v>
      </c>
      <c r="GG358" s="352">
        <f t="shared" ca="1" si="1537"/>
        <v>130513.86876863314</v>
      </c>
      <c r="GH358" s="352">
        <f t="shared" ca="1" si="1537"/>
        <v>0</v>
      </c>
      <c r="GI358" s="352">
        <f t="shared" ca="1" si="1537"/>
        <v>0</v>
      </c>
      <c r="GJ358" s="352">
        <f t="shared" ca="1" si="1537"/>
        <v>0</v>
      </c>
      <c r="GK358" s="352">
        <f t="shared" ca="1" si="1537"/>
        <v>0</v>
      </c>
      <c r="GL358" s="352">
        <f t="shared" ca="1" si="1537"/>
        <v>0</v>
      </c>
      <c r="GM358" s="352">
        <f t="shared" ca="1" si="1537"/>
        <v>0</v>
      </c>
      <c r="GN358" s="352">
        <f t="shared" ca="1" si="1537"/>
        <v>0</v>
      </c>
      <c r="GO358" s="352">
        <f t="shared" ref="GO358:IZ358" ca="1" si="1538">OFFSET($D331,0,GO$337)</f>
        <v>0</v>
      </c>
      <c r="GP358" s="352">
        <f t="shared" ca="1" si="1538"/>
        <v>0</v>
      </c>
      <c r="GQ358" s="352">
        <f t="shared" ca="1" si="1538"/>
        <v>275484.47048504179</v>
      </c>
      <c r="GR358" s="352">
        <f t="shared" ca="1" si="1538"/>
        <v>226825.02400431145</v>
      </c>
      <c r="GS358" s="352">
        <f t="shared" ca="1" si="1538"/>
        <v>144955.39329557715</v>
      </c>
      <c r="GT358" s="352">
        <f t="shared" ca="1" si="1538"/>
        <v>144955.39329557715</v>
      </c>
      <c r="GU358" s="352">
        <f t="shared" ca="1" si="1538"/>
        <v>144955.39329557715</v>
      </c>
      <c r="GV358" s="352">
        <f t="shared" ca="1" si="1538"/>
        <v>144955.39329557715</v>
      </c>
      <c r="GW358" s="352">
        <f t="shared" ca="1" si="1538"/>
        <v>0</v>
      </c>
      <c r="GX358" s="352">
        <f t="shared" ca="1" si="1538"/>
        <v>0</v>
      </c>
      <c r="GY358" s="352">
        <f t="shared" ca="1" si="1538"/>
        <v>0</v>
      </c>
      <c r="GZ358" s="352">
        <f t="shared" ca="1" si="1538"/>
        <v>0</v>
      </c>
      <c r="HA358" s="352">
        <f t="shared" ca="1" si="1538"/>
        <v>0</v>
      </c>
      <c r="HB358" s="352">
        <f t="shared" ca="1" si="1538"/>
        <v>0</v>
      </c>
      <c r="HC358" s="352">
        <f t="shared" ca="1" si="1538"/>
        <v>51092.418804766879</v>
      </c>
      <c r="HD358" s="352">
        <f t="shared" ca="1" si="1538"/>
        <v>0</v>
      </c>
      <c r="HE358" s="352">
        <f t="shared" ca="1" si="1538"/>
        <v>0</v>
      </c>
      <c r="HF358" s="352">
        <f t="shared" ca="1" si="1538"/>
        <v>0</v>
      </c>
      <c r="HG358" s="352">
        <f t="shared" ca="1" si="1538"/>
        <v>0</v>
      </c>
      <c r="HH358" s="352">
        <f t="shared" ca="1" si="1538"/>
        <v>0</v>
      </c>
      <c r="HI358" s="352">
        <f t="shared" ca="1" si="1538"/>
        <v>0</v>
      </c>
      <c r="HJ358" s="352">
        <f t="shared" ca="1" si="1538"/>
        <v>0</v>
      </c>
      <c r="HK358" s="352">
        <f t="shared" ca="1" si="1538"/>
        <v>0</v>
      </c>
      <c r="HL358" s="352">
        <f t="shared" ca="1" si="1538"/>
        <v>0</v>
      </c>
      <c r="HM358" s="352">
        <f t="shared" ca="1" si="1538"/>
        <v>0</v>
      </c>
      <c r="HN358" s="352">
        <f t="shared" ca="1" si="1538"/>
        <v>0</v>
      </c>
      <c r="HO358" s="352">
        <f t="shared" ca="1" si="1538"/>
        <v>0</v>
      </c>
      <c r="HP358" s="352">
        <f t="shared" ca="1" si="1538"/>
        <v>0</v>
      </c>
      <c r="HQ358" s="352">
        <f t="shared" ca="1" si="1538"/>
        <v>0</v>
      </c>
      <c r="HR358" s="352">
        <f t="shared" ca="1" si="1538"/>
        <v>0</v>
      </c>
      <c r="HS358" s="352">
        <f t="shared" ca="1" si="1538"/>
        <v>0</v>
      </c>
      <c r="HT358" s="352">
        <f t="shared" ca="1" si="1538"/>
        <v>0</v>
      </c>
      <c r="HU358" s="352">
        <f t="shared" ca="1" si="1538"/>
        <v>0</v>
      </c>
      <c r="HV358" s="352">
        <f t="shared" ca="1" si="1538"/>
        <v>0</v>
      </c>
      <c r="HW358" s="352">
        <f t="shared" ca="1" si="1538"/>
        <v>0</v>
      </c>
      <c r="HX358" s="352">
        <f t="shared" ca="1" si="1538"/>
        <v>0</v>
      </c>
      <c r="HY358" s="352">
        <f t="shared" ca="1" si="1538"/>
        <v>0</v>
      </c>
      <c r="HZ358" s="352">
        <f t="shared" ca="1" si="1538"/>
        <v>0</v>
      </c>
      <c r="IA358" s="352">
        <f t="shared" ca="1" si="1538"/>
        <v>0</v>
      </c>
      <c r="IB358" s="352">
        <f t="shared" ca="1" si="1538"/>
        <v>0</v>
      </c>
      <c r="IC358" s="352">
        <f t="shared" ca="1" si="1538"/>
        <v>0</v>
      </c>
      <c r="ID358" s="352">
        <f t="shared" ca="1" si="1538"/>
        <v>0</v>
      </c>
      <c r="IE358" s="352">
        <f t="shared" ca="1" si="1538"/>
        <v>0</v>
      </c>
      <c r="IF358" s="352">
        <f t="shared" ca="1" si="1538"/>
        <v>0</v>
      </c>
      <c r="IG358" s="352">
        <f t="shared" ca="1" si="1538"/>
        <v>0</v>
      </c>
      <c r="IH358" s="352">
        <f t="shared" ca="1" si="1538"/>
        <v>0</v>
      </c>
      <c r="II358" s="352">
        <f t="shared" ca="1" si="1538"/>
        <v>0</v>
      </c>
      <c r="IJ358" s="352">
        <f t="shared" ca="1" si="1538"/>
        <v>0</v>
      </c>
      <c r="IK358" s="352">
        <f t="shared" ca="1" si="1538"/>
        <v>0</v>
      </c>
      <c r="IL358" s="352">
        <f t="shared" ca="1" si="1538"/>
        <v>0</v>
      </c>
      <c r="IM358" s="352">
        <f t="shared" ca="1" si="1538"/>
        <v>0</v>
      </c>
      <c r="IN358" s="352">
        <f t="shared" ca="1" si="1538"/>
        <v>0</v>
      </c>
      <c r="IO358" s="352">
        <f t="shared" ca="1" si="1538"/>
        <v>0</v>
      </c>
      <c r="IP358" s="352">
        <f t="shared" ca="1" si="1538"/>
        <v>0</v>
      </c>
      <c r="IQ358" s="352">
        <f t="shared" ca="1" si="1538"/>
        <v>0</v>
      </c>
      <c r="IR358" s="352">
        <f t="shared" ca="1" si="1538"/>
        <v>0</v>
      </c>
      <c r="IS358" s="352">
        <f t="shared" ca="1" si="1538"/>
        <v>0</v>
      </c>
      <c r="IT358" s="352">
        <f t="shared" ca="1" si="1538"/>
        <v>0</v>
      </c>
      <c r="IU358" s="352">
        <f t="shared" ca="1" si="1538"/>
        <v>0</v>
      </c>
      <c r="IV358" s="352">
        <f t="shared" ca="1" si="1538"/>
        <v>0</v>
      </c>
      <c r="IW358" s="352">
        <f t="shared" ca="1" si="1538"/>
        <v>0</v>
      </c>
      <c r="IX358" s="352">
        <f t="shared" ca="1" si="1538"/>
        <v>0</v>
      </c>
      <c r="IY358" s="352">
        <f t="shared" ca="1" si="1538"/>
        <v>0</v>
      </c>
      <c r="IZ358" s="352">
        <f t="shared" ca="1" si="1538"/>
        <v>0</v>
      </c>
      <c r="JA358" s="352">
        <f t="shared" ref="JA358:KO358" ca="1" si="1539">OFFSET($D331,0,JA$337)</f>
        <v>0</v>
      </c>
      <c r="JB358" s="352">
        <f t="shared" ca="1" si="1539"/>
        <v>0</v>
      </c>
      <c r="JC358" s="352">
        <f t="shared" ca="1" si="1539"/>
        <v>0</v>
      </c>
      <c r="JD358" s="352">
        <f t="shared" ca="1" si="1539"/>
        <v>0</v>
      </c>
      <c r="JE358" s="352">
        <f t="shared" ca="1" si="1539"/>
        <v>0</v>
      </c>
      <c r="JF358" s="352">
        <f t="shared" ca="1" si="1539"/>
        <v>0</v>
      </c>
      <c r="JG358" s="352">
        <f t="shared" ca="1" si="1539"/>
        <v>0</v>
      </c>
      <c r="JH358" s="352">
        <f t="shared" ca="1" si="1539"/>
        <v>0</v>
      </c>
      <c r="JI358" s="352">
        <f t="shared" ca="1" si="1539"/>
        <v>0</v>
      </c>
      <c r="JJ358" s="352">
        <f t="shared" ca="1" si="1539"/>
        <v>0</v>
      </c>
      <c r="JK358" s="352">
        <f t="shared" ca="1" si="1539"/>
        <v>0</v>
      </c>
      <c r="JL358" s="352">
        <f t="shared" ca="1" si="1539"/>
        <v>0</v>
      </c>
      <c r="JM358" s="352">
        <f t="shared" ca="1" si="1539"/>
        <v>0</v>
      </c>
      <c r="JN358" s="352">
        <f t="shared" ca="1" si="1539"/>
        <v>0</v>
      </c>
      <c r="JO358" s="352">
        <f t="shared" ca="1" si="1539"/>
        <v>0</v>
      </c>
      <c r="JP358" s="352">
        <f t="shared" ca="1" si="1539"/>
        <v>0</v>
      </c>
      <c r="JQ358" s="352">
        <f t="shared" ca="1" si="1539"/>
        <v>0</v>
      </c>
      <c r="JR358" s="352">
        <f t="shared" ca="1" si="1539"/>
        <v>0</v>
      </c>
      <c r="JS358" s="352">
        <f t="shared" ca="1" si="1539"/>
        <v>0</v>
      </c>
      <c r="JT358" s="352">
        <f t="shared" ca="1" si="1539"/>
        <v>0</v>
      </c>
      <c r="JU358" s="352">
        <f t="shared" ca="1" si="1539"/>
        <v>0</v>
      </c>
      <c r="JV358" s="352">
        <f t="shared" ca="1" si="1539"/>
        <v>0</v>
      </c>
      <c r="JW358" s="352">
        <f t="shared" ca="1" si="1539"/>
        <v>0</v>
      </c>
      <c r="JX358" s="352">
        <f t="shared" ca="1" si="1539"/>
        <v>0</v>
      </c>
      <c r="JY358" s="352">
        <f t="shared" ca="1" si="1539"/>
        <v>0</v>
      </c>
      <c r="JZ358" s="352">
        <f t="shared" ca="1" si="1539"/>
        <v>0</v>
      </c>
      <c r="KA358" s="352">
        <f t="shared" ca="1" si="1539"/>
        <v>0</v>
      </c>
      <c r="KB358" s="352">
        <f t="shared" ca="1" si="1539"/>
        <v>0</v>
      </c>
      <c r="KC358" s="352">
        <f t="shared" ca="1" si="1539"/>
        <v>0</v>
      </c>
      <c r="KD358" s="352">
        <f t="shared" ca="1" si="1539"/>
        <v>0</v>
      </c>
      <c r="KE358" s="352">
        <f t="shared" ca="1" si="1539"/>
        <v>0</v>
      </c>
      <c r="KF358" s="352">
        <f t="shared" ca="1" si="1539"/>
        <v>0</v>
      </c>
      <c r="KG358" s="352">
        <f t="shared" ca="1" si="1539"/>
        <v>0</v>
      </c>
      <c r="KH358" s="352">
        <f t="shared" ca="1" si="1539"/>
        <v>0</v>
      </c>
      <c r="KI358" s="352">
        <f t="shared" ca="1" si="1539"/>
        <v>0</v>
      </c>
      <c r="KJ358" s="352">
        <f t="shared" ca="1" si="1539"/>
        <v>0</v>
      </c>
      <c r="KK358" s="352">
        <f t="shared" ca="1" si="1539"/>
        <v>0</v>
      </c>
      <c r="KL358" s="352">
        <f t="shared" ca="1" si="1539"/>
        <v>0</v>
      </c>
      <c r="KM358" s="352">
        <f t="shared" ca="1" si="1539"/>
        <v>0</v>
      </c>
      <c r="KN358" s="352">
        <f t="shared" ca="1" si="1539"/>
        <v>0</v>
      </c>
      <c r="KO358" s="352">
        <f t="shared" ca="1" si="1539"/>
        <v>0</v>
      </c>
      <c r="KP358" s="352">
        <f t="shared" ref="KP358:LE358" ca="1" si="1540">OFFSET($D331,0,KP$337)</f>
        <v>0</v>
      </c>
      <c r="KQ358" s="352">
        <f t="shared" ca="1" si="1540"/>
        <v>0</v>
      </c>
      <c r="KR358" s="352">
        <f t="shared" ca="1" si="1540"/>
        <v>0</v>
      </c>
      <c r="KS358" s="352">
        <f t="shared" ca="1" si="1540"/>
        <v>0</v>
      </c>
      <c r="KT358" s="352">
        <f t="shared" ca="1" si="1540"/>
        <v>0</v>
      </c>
      <c r="KU358" s="352">
        <f t="shared" ca="1" si="1540"/>
        <v>0</v>
      </c>
      <c r="KV358" s="352">
        <f t="shared" ca="1" si="1540"/>
        <v>0</v>
      </c>
      <c r="KW358" s="352">
        <f t="shared" ca="1" si="1540"/>
        <v>0</v>
      </c>
      <c r="KX358" s="352">
        <f t="shared" ca="1" si="1540"/>
        <v>0</v>
      </c>
      <c r="KY358" s="352">
        <f t="shared" ca="1" si="1540"/>
        <v>0</v>
      </c>
      <c r="KZ358" s="352">
        <f t="shared" ca="1" si="1540"/>
        <v>0</v>
      </c>
      <c r="LA358" s="352">
        <f t="shared" ca="1" si="1540"/>
        <v>0</v>
      </c>
      <c r="LB358" s="352">
        <f t="shared" ca="1" si="1540"/>
        <v>0</v>
      </c>
      <c r="LC358" s="352">
        <f t="shared" ca="1" si="1540"/>
        <v>0</v>
      </c>
      <c r="LD358" s="352">
        <f t="shared" ca="1" si="1540"/>
        <v>0</v>
      </c>
      <c r="LE358" s="352">
        <f t="shared" ca="1" si="1540"/>
        <v>0</v>
      </c>
    </row>
    <row r="359" spans="3:317">
      <c r="C359" s="157" t="s">
        <v>118</v>
      </c>
      <c r="E359" s="352">
        <f t="shared" ref="E359:BP359" ca="1" si="1541">OFFSET($D332,0,E$337)</f>
        <v>0</v>
      </c>
      <c r="F359" s="352">
        <f t="shared" ca="1" si="1541"/>
        <v>0</v>
      </c>
      <c r="G359" s="352">
        <f t="shared" ca="1" si="1541"/>
        <v>0</v>
      </c>
      <c r="H359" s="352">
        <f t="shared" ca="1" si="1541"/>
        <v>0</v>
      </c>
      <c r="I359" s="352">
        <f t="shared" ca="1" si="1541"/>
        <v>0</v>
      </c>
      <c r="J359" s="352">
        <f t="shared" ca="1" si="1541"/>
        <v>0</v>
      </c>
      <c r="K359" s="352">
        <f t="shared" ca="1" si="1541"/>
        <v>0</v>
      </c>
      <c r="L359" s="352">
        <f t="shared" ca="1" si="1541"/>
        <v>0</v>
      </c>
      <c r="M359" s="352">
        <f t="shared" ca="1" si="1541"/>
        <v>0</v>
      </c>
      <c r="N359" s="352">
        <f t="shared" ca="1" si="1541"/>
        <v>0</v>
      </c>
      <c r="O359" s="352">
        <f t="shared" ca="1" si="1541"/>
        <v>0</v>
      </c>
      <c r="P359" s="352">
        <f t="shared" ca="1" si="1541"/>
        <v>0</v>
      </c>
      <c r="Q359" s="352">
        <f t="shared" ca="1" si="1541"/>
        <v>0</v>
      </c>
      <c r="R359" s="352">
        <f t="shared" ca="1" si="1541"/>
        <v>0</v>
      </c>
      <c r="S359" s="352">
        <f t="shared" ca="1" si="1541"/>
        <v>0</v>
      </c>
      <c r="T359" s="352">
        <f t="shared" ca="1" si="1541"/>
        <v>0</v>
      </c>
      <c r="U359" s="352">
        <f t="shared" ca="1" si="1541"/>
        <v>0</v>
      </c>
      <c r="V359" s="352">
        <f t="shared" ca="1" si="1541"/>
        <v>0</v>
      </c>
      <c r="W359" s="352">
        <f t="shared" ca="1" si="1541"/>
        <v>0</v>
      </c>
      <c r="X359" s="352">
        <f t="shared" ca="1" si="1541"/>
        <v>0</v>
      </c>
      <c r="Y359" s="352">
        <f t="shared" ca="1" si="1541"/>
        <v>0</v>
      </c>
      <c r="Z359" s="352">
        <f t="shared" ca="1" si="1541"/>
        <v>0</v>
      </c>
      <c r="AA359" s="352">
        <f t="shared" ca="1" si="1541"/>
        <v>0</v>
      </c>
      <c r="AB359" s="352">
        <f t="shared" ca="1" si="1541"/>
        <v>0</v>
      </c>
      <c r="AC359" s="352">
        <f t="shared" ca="1" si="1541"/>
        <v>0</v>
      </c>
      <c r="AD359" s="352">
        <f t="shared" ca="1" si="1541"/>
        <v>0</v>
      </c>
      <c r="AE359" s="352">
        <f t="shared" ca="1" si="1541"/>
        <v>0</v>
      </c>
      <c r="AF359" s="352">
        <f t="shared" ca="1" si="1541"/>
        <v>0</v>
      </c>
      <c r="AG359" s="352">
        <f t="shared" ca="1" si="1541"/>
        <v>0</v>
      </c>
      <c r="AH359" s="352">
        <f t="shared" ca="1" si="1541"/>
        <v>0</v>
      </c>
      <c r="AI359" s="352">
        <f t="shared" ca="1" si="1541"/>
        <v>0</v>
      </c>
      <c r="AJ359" s="352">
        <f t="shared" ca="1" si="1541"/>
        <v>0</v>
      </c>
      <c r="AK359" s="352">
        <f t="shared" ca="1" si="1541"/>
        <v>0</v>
      </c>
      <c r="AL359" s="352">
        <f t="shared" ca="1" si="1541"/>
        <v>0</v>
      </c>
      <c r="AM359" s="352">
        <f t="shared" ca="1" si="1541"/>
        <v>0</v>
      </c>
      <c r="AN359" s="352">
        <f t="shared" ca="1" si="1541"/>
        <v>0</v>
      </c>
      <c r="AO359" s="352">
        <f t="shared" ca="1" si="1541"/>
        <v>0</v>
      </c>
      <c r="AP359" s="352">
        <f t="shared" ca="1" si="1541"/>
        <v>0</v>
      </c>
      <c r="AQ359" s="352">
        <f t="shared" ca="1" si="1541"/>
        <v>0</v>
      </c>
      <c r="AR359" s="352">
        <f t="shared" ca="1" si="1541"/>
        <v>0</v>
      </c>
      <c r="AS359" s="352">
        <f t="shared" ca="1" si="1541"/>
        <v>0</v>
      </c>
      <c r="AT359" s="352">
        <f t="shared" ca="1" si="1541"/>
        <v>0</v>
      </c>
      <c r="AU359" s="352">
        <f t="shared" ca="1" si="1541"/>
        <v>0</v>
      </c>
      <c r="AV359" s="352">
        <f t="shared" ca="1" si="1541"/>
        <v>0</v>
      </c>
      <c r="AW359" s="352">
        <f t="shared" ca="1" si="1541"/>
        <v>0</v>
      </c>
      <c r="AX359" s="352">
        <f t="shared" ca="1" si="1541"/>
        <v>0</v>
      </c>
      <c r="AY359" s="352">
        <f t="shared" ca="1" si="1541"/>
        <v>0</v>
      </c>
      <c r="AZ359" s="352">
        <f t="shared" ca="1" si="1541"/>
        <v>0</v>
      </c>
      <c r="BA359" s="352">
        <f t="shared" ca="1" si="1541"/>
        <v>0</v>
      </c>
      <c r="BB359" s="352">
        <f t="shared" ca="1" si="1541"/>
        <v>0</v>
      </c>
      <c r="BC359" s="352">
        <f t="shared" ca="1" si="1541"/>
        <v>0</v>
      </c>
      <c r="BD359" s="352">
        <f t="shared" ca="1" si="1541"/>
        <v>0</v>
      </c>
      <c r="BE359" s="352">
        <f t="shared" ca="1" si="1541"/>
        <v>0</v>
      </c>
      <c r="BF359" s="352">
        <f t="shared" ca="1" si="1541"/>
        <v>0</v>
      </c>
      <c r="BG359" s="352">
        <f t="shared" ca="1" si="1541"/>
        <v>0</v>
      </c>
      <c r="BH359" s="352">
        <f t="shared" ca="1" si="1541"/>
        <v>0</v>
      </c>
      <c r="BI359" s="352">
        <f t="shared" ca="1" si="1541"/>
        <v>0</v>
      </c>
      <c r="BJ359" s="352">
        <f t="shared" ca="1" si="1541"/>
        <v>0</v>
      </c>
      <c r="BK359" s="352">
        <f t="shared" ca="1" si="1541"/>
        <v>0</v>
      </c>
      <c r="BL359" s="352">
        <f t="shared" ca="1" si="1541"/>
        <v>0</v>
      </c>
      <c r="BM359" s="352">
        <f t="shared" ca="1" si="1541"/>
        <v>0</v>
      </c>
      <c r="BN359" s="352">
        <f t="shared" ca="1" si="1541"/>
        <v>0</v>
      </c>
      <c r="BO359" s="352">
        <f t="shared" ca="1" si="1541"/>
        <v>0</v>
      </c>
      <c r="BP359" s="352">
        <f t="shared" ca="1" si="1541"/>
        <v>0</v>
      </c>
      <c r="BQ359" s="352">
        <f t="shared" ref="BQ359:EB359" ca="1" si="1542">OFFSET($D332,0,BQ$337)</f>
        <v>0</v>
      </c>
      <c r="BR359" s="352">
        <f t="shared" ca="1" si="1542"/>
        <v>0</v>
      </c>
      <c r="BS359" s="352">
        <f t="shared" ca="1" si="1542"/>
        <v>0</v>
      </c>
      <c r="BT359" s="352">
        <f t="shared" ca="1" si="1542"/>
        <v>0</v>
      </c>
      <c r="BU359" s="352">
        <f t="shared" ca="1" si="1542"/>
        <v>0</v>
      </c>
      <c r="BV359" s="352">
        <f t="shared" ca="1" si="1542"/>
        <v>0</v>
      </c>
      <c r="BW359" s="352">
        <f t="shared" ca="1" si="1542"/>
        <v>0</v>
      </c>
      <c r="BX359" s="352">
        <f t="shared" ca="1" si="1542"/>
        <v>0</v>
      </c>
      <c r="BY359" s="352">
        <f t="shared" ca="1" si="1542"/>
        <v>0</v>
      </c>
      <c r="BZ359" s="352">
        <f t="shared" ca="1" si="1542"/>
        <v>0</v>
      </c>
      <c r="CA359" s="352">
        <f t="shared" ca="1" si="1542"/>
        <v>-6.9849193096160889E-10</v>
      </c>
      <c r="CB359" s="352">
        <f t="shared" ca="1" si="1542"/>
        <v>87860.820895522134</v>
      </c>
      <c r="CC359" s="352">
        <f t="shared" ca="1" si="1542"/>
        <v>191341.34328358201</v>
      </c>
      <c r="CD359" s="352">
        <f t="shared" ca="1" si="1542"/>
        <v>441013.59402985033</v>
      </c>
      <c r="CE359" s="352">
        <f t="shared" ca="1" si="1542"/>
        <v>1227075.0716417909</v>
      </c>
      <c r="CF359" s="352">
        <f t="shared" ca="1" si="1542"/>
        <v>1183825.8537313431</v>
      </c>
      <c r="CG359" s="352">
        <f t="shared" ca="1" si="1542"/>
        <v>1176252.0340298505</v>
      </c>
      <c r="CH359" s="352">
        <f t="shared" ca="1" si="1542"/>
        <v>1310994.5211940296</v>
      </c>
      <c r="CI359" s="352">
        <f t="shared" ca="1" si="1542"/>
        <v>1326673.2304477612</v>
      </c>
      <c r="CJ359" s="352">
        <f t="shared" ca="1" si="1542"/>
        <v>1342351.9397014924</v>
      </c>
      <c r="CK359" s="352">
        <f t="shared" ca="1" si="1542"/>
        <v>1941166.1713432833</v>
      </c>
      <c r="CL359" s="352">
        <f t="shared" ca="1" si="1542"/>
        <v>1956844.8805970147</v>
      </c>
      <c r="CM359" s="352">
        <f t="shared" ca="1" si="1542"/>
        <v>2000385.3885850746</v>
      </c>
      <c r="CN359" s="352">
        <f t="shared" ca="1" si="1542"/>
        <v>2066468.8051343283</v>
      </c>
      <c r="CO359" s="352">
        <f t="shared" ca="1" si="1542"/>
        <v>2080152.0281014927</v>
      </c>
      <c r="CP359" s="352">
        <f t="shared" ca="1" si="1542"/>
        <v>2090570.1086686568</v>
      </c>
      <c r="CQ359" s="352">
        <f t="shared" ca="1" si="1542"/>
        <v>2090570.1086686568</v>
      </c>
      <c r="CR359" s="352">
        <f t="shared" ca="1" si="1542"/>
        <v>2090570.1086686568</v>
      </c>
      <c r="CS359" s="352">
        <f t="shared" ca="1" si="1542"/>
        <v>2090570.1086686568</v>
      </c>
      <c r="CT359" s="352">
        <f t="shared" ca="1" si="1542"/>
        <v>2090570.1086686568</v>
      </c>
      <c r="CU359" s="352">
        <f t="shared" ca="1" si="1542"/>
        <v>2090570.1086686568</v>
      </c>
      <c r="CV359" s="352">
        <f t="shared" ca="1" si="1542"/>
        <v>2090570.1086686568</v>
      </c>
      <c r="CW359" s="352">
        <f t="shared" ca="1" si="1542"/>
        <v>2090570.1086686568</v>
      </c>
      <c r="CX359" s="352">
        <f t="shared" ca="1" si="1542"/>
        <v>2090570.1086686568</v>
      </c>
      <c r="CY359" s="352">
        <f t="shared" ca="1" si="1542"/>
        <v>2028291.3968018503</v>
      </c>
      <c r="CZ359" s="352">
        <f t="shared" ca="1" si="1542"/>
        <v>2094160.6542272237</v>
      </c>
      <c r="DA359" s="352">
        <f t="shared" ca="1" si="1542"/>
        <v>2186168.5058690147</v>
      </c>
      <c r="DB359" s="352">
        <f t="shared" ca="1" si="1542"/>
        <v>2189694.8596610148</v>
      </c>
      <c r="DC359" s="352">
        <f t="shared" ca="1" si="1542"/>
        <v>2200633.844256537</v>
      </c>
      <c r="DD359" s="352">
        <f t="shared" ca="1" si="1542"/>
        <v>2200633.844256537</v>
      </c>
      <c r="DE359" s="352">
        <f t="shared" ca="1" si="1542"/>
        <v>2200633.844256537</v>
      </c>
      <c r="DF359" s="352">
        <f t="shared" ca="1" si="1542"/>
        <v>2200633.844256537</v>
      </c>
      <c r="DG359" s="352">
        <f t="shared" ca="1" si="1542"/>
        <v>2200633.844256537</v>
      </c>
      <c r="DH359" s="352">
        <f t="shared" ca="1" si="1542"/>
        <v>2200633.844256537</v>
      </c>
      <c r="DI359" s="352">
        <f t="shared" ca="1" si="1542"/>
        <v>2200633.844256537</v>
      </c>
      <c r="DJ359" s="352">
        <f t="shared" ca="1" si="1542"/>
        <v>2200633.844256537</v>
      </c>
      <c r="DK359" s="352">
        <f t="shared" ca="1" si="1542"/>
        <v>2056943.7515828956</v>
      </c>
      <c r="DL359" s="352">
        <f t="shared" ca="1" si="1542"/>
        <v>2126106.4718795377</v>
      </c>
      <c r="DM359" s="352">
        <f t="shared" ca="1" si="1542"/>
        <v>2126106.4718795377</v>
      </c>
      <c r="DN359" s="352">
        <f t="shared" ca="1" si="1542"/>
        <v>2303834.7029963373</v>
      </c>
      <c r="DO359" s="352">
        <f t="shared" ca="1" si="1542"/>
        <v>2315320.636821636</v>
      </c>
      <c r="DP359" s="352">
        <f t="shared" ca="1" si="1542"/>
        <v>2315320.636821636</v>
      </c>
      <c r="DQ359" s="352">
        <f t="shared" ca="1" si="1542"/>
        <v>2315320.636821636</v>
      </c>
      <c r="DR359" s="352">
        <f t="shared" ca="1" si="1542"/>
        <v>2315320.636821636</v>
      </c>
      <c r="DS359" s="352">
        <f t="shared" ca="1" si="1542"/>
        <v>2315320.636821636</v>
      </c>
      <c r="DT359" s="352">
        <f t="shared" ca="1" si="1542"/>
        <v>2315320.636821636</v>
      </c>
      <c r="DU359" s="352">
        <f t="shared" ca="1" si="1542"/>
        <v>2315320.636821636</v>
      </c>
      <c r="DV359" s="352">
        <f t="shared" ca="1" si="1542"/>
        <v>2315320.636821636</v>
      </c>
      <c r="DW359" s="352">
        <f t="shared" ca="1" si="1542"/>
        <v>1661987.0301933382</v>
      </c>
      <c r="DX359" s="352">
        <f t="shared" ca="1" si="1542"/>
        <v>1734607.8865048122</v>
      </c>
      <c r="DY359" s="352">
        <f t="shared" ca="1" si="1542"/>
        <v>1840876.9551510811</v>
      </c>
      <c r="DZ359" s="352">
        <f t="shared" ca="1" si="1542"/>
        <v>2138608.9281757008</v>
      </c>
      <c r="EA359" s="352">
        <f t="shared" ca="1" si="1542"/>
        <v>2428343.1308000647</v>
      </c>
      <c r="EB359" s="352">
        <f t="shared" ca="1" si="1542"/>
        <v>2428343.1308000647</v>
      </c>
      <c r="EC359" s="352">
        <f t="shared" ref="EC359:GN359" ca="1" si="1543">OFFSET($D332,0,EC$337)</f>
        <v>2428343.1308000647</v>
      </c>
      <c r="ED359" s="352">
        <f t="shared" ca="1" si="1543"/>
        <v>2428343.1308000647</v>
      </c>
      <c r="EE359" s="352">
        <f t="shared" ca="1" si="1543"/>
        <v>2428343.1308000647</v>
      </c>
      <c r="EF359" s="352">
        <f t="shared" ca="1" si="1543"/>
        <v>2428343.1308000647</v>
      </c>
      <c r="EG359" s="352">
        <f t="shared" ca="1" si="1543"/>
        <v>2428343.1308000647</v>
      </c>
      <c r="EH359" s="352">
        <f t="shared" ca="1" si="1543"/>
        <v>2428343.1308000647</v>
      </c>
      <c r="EI359" s="352">
        <f t="shared" ca="1" si="1543"/>
        <v>2471562.3319129068</v>
      </c>
      <c r="EJ359" s="352">
        <f t="shared" ca="1" si="1543"/>
        <v>2547814.2310399543</v>
      </c>
      <c r="EK359" s="352">
        <f t="shared" ca="1" si="1543"/>
        <v>2547814.2310399543</v>
      </c>
      <c r="EL359" s="352">
        <f t="shared" ca="1" si="1543"/>
        <v>2547814.2310399543</v>
      </c>
      <c r="EM359" s="352">
        <f t="shared" ca="1" si="1543"/>
        <v>2547814.2310399543</v>
      </c>
      <c r="EN359" s="352">
        <f t="shared" ca="1" si="1543"/>
        <v>2547814.2310399543</v>
      </c>
      <c r="EO359" s="352">
        <f t="shared" ca="1" si="1543"/>
        <v>2547814.2310399543</v>
      </c>
      <c r="EP359" s="352">
        <f t="shared" ca="1" si="1543"/>
        <v>2547814.2310399543</v>
      </c>
      <c r="EQ359" s="352">
        <f t="shared" ca="1" si="1543"/>
        <v>2547814.2310399543</v>
      </c>
      <c r="ER359" s="352">
        <f t="shared" ca="1" si="1543"/>
        <v>2547814.2310399543</v>
      </c>
      <c r="ES359" s="352">
        <f t="shared" ca="1" si="1543"/>
        <v>2547814.2310399543</v>
      </c>
      <c r="ET359" s="352">
        <f t="shared" ca="1" si="1543"/>
        <v>2547814.2310399543</v>
      </c>
      <c r="EU359" s="352">
        <f t="shared" ca="1" si="1543"/>
        <v>2236683.9985951353</v>
      </c>
      <c r="EV359" s="352">
        <f t="shared" ca="1" si="1543"/>
        <v>2316748.4926785352</v>
      </c>
      <c r="EW359" s="352">
        <f t="shared" ca="1" si="1543"/>
        <v>2439489.2669649757</v>
      </c>
      <c r="EX359" s="352">
        <f t="shared" ca="1" si="1543"/>
        <v>2652621.8503613975</v>
      </c>
      <c r="EY359" s="352">
        <f t="shared" ca="1" si="1543"/>
        <v>2652621.8503613975</v>
      </c>
      <c r="EZ359" s="352">
        <f t="shared" ca="1" si="1543"/>
        <v>2652621.8503613975</v>
      </c>
      <c r="FA359" s="352">
        <f t="shared" ca="1" si="1543"/>
        <v>2652621.8503613975</v>
      </c>
      <c r="FB359" s="352">
        <f t="shared" ca="1" si="1543"/>
        <v>2652621.8503613975</v>
      </c>
      <c r="FC359" s="352">
        <f t="shared" ca="1" si="1543"/>
        <v>2652621.8503613975</v>
      </c>
      <c r="FD359" s="352">
        <f t="shared" ca="1" si="1543"/>
        <v>2652621.8503613975</v>
      </c>
      <c r="FE359" s="352">
        <f t="shared" ca="1" si="1543"/>
        <v>2652621.8503613975</v>
      </c>
      <c r="FF359" s="352">
        <f t="shared" ca="1" si="1543"/>
        <v>2652621.8503613975</v>
      </c>
      <c r="FG359" s="352">
        <f t="shared" ca="1" si="1543"/>
        <v>2701101.4582746709</v>
      </c>
      <c r="FH359" s="352">
        <f t="shared" ca="1" si="1543"/>
        <v>2785169.1770622404</v>
      </c>
      <c r="FI359" s="352">
        <f t="shared" ca="1" si="1543"/>
        <v>2785169.1770622404</v>
      </c>
      <c r="FJ359" s="352">
        <f t="shared" ca="1" si="1543"/>
        <v>2785169.1770622404</v>
      </c>
      <c r="FK359" s="352">
        <f t="shared" ca="1" si="1543"/>
        <v>2785169.1770622404</v>
      </c>
      <c r="FL359" s="352">
        <f t="shared" ca="1" si="1543"/>
        <v>2785169.1770622404</v>
      </c>
      <c r="FM359" s="352">
        <f t="shared" ca="1" si="1543"/>
        <v>2785169.1770622404</v>
      </c>
      <c r="FN359" s="352">
        <f t="shared" ca="1" si="1543"/>
        <v>2785169.1770622404</v>
      </c>
      <c r="FO359" s="352">
        <f t="shared" ca="1" si="1543"/>
        <v>2785169.1770622404</v>
      </c>
      <c r="FP359" s="352">
        <f t="shared" ca="1" si="1543"/>
        <v>2785169.1770622404</v>
      </c>
      <c r="FQ359" s="352">
        <f t="shared" ca="1" si="1543"/>
        <v>2785169.1770622404</v>
      </c>
      <c r="FR359" s="352">
        <f t="shared" ca="1" si="1543"/>
        <v>2785169.1770622404</v>
      </c>
      <c r="FS359" s="352">
        <f t="shared" ca="1" si="1543"/>
        <v>2004659.8115957086</v>
      </c>
      <c r="FT359" s="352">
        <f t="shared" ca="1" si="1543"/>
        <v>2092930.9163226574</v>
      </c>
      <c r="FU359" s="352">
        <f t="shared" ca="1" si="1543"/>
        <v>2234696.5106234956</v>
      </c>
      <c r="FV359" s="352">
        <f t="shared" ca="1" si="1543"/>
        <v>2570131.5688710208</v>
      </c>
      <c r="FW359" s="352">
        <f t="shared" ca="1" si="1543"/>
        <v>2905566.6271185461</v>
      </c>
      <c r="FX359" s="352">
        <f t="shared" ca="1" si="1543"/>
        <v>2905566.6271185461</v>
      </c>
      <c r="FY359" s="352">
        <f t="shared" ca="1" si="1543"/>
        <v>2905566.6271185461</v>
      </c>
      <c r="FZ359" s="352">
        <f t="shared" ca="1" si="1543"/>
        <v>2905566.6271185461</v>
      </c>
      <c r="GA359" s="352">
        <f t="shared" ca="1" si="1543"/>
        <v>2905566.6271185461</v>
      </c>
      <c r="GB359" s="352">
        <f t="shared" ca="1" si="1543"/>
        <v>2905566.6271185461</v>
      </c>
      <c r="GC359" s="352">
        <f t="shared" ca="1" si="1543"/>
        <v>2905566.6271185461</v>
      </c>
      <c r="GD359" s="352">
        <f t="shared" ca="1" si="1543"/>
        <v>2905566.6271185461</v>
      </c>
      <c r="GE359" s="352">
        <f t="shared" ca="1" si="1543"/>
        <v>2684772.9599005873</v>
      </c>
      <c r="GF359" s="352">
        <f t="shared" ca="1" si="1543"/>
        <v>2777457.6198638831</v>
      </c>
      <c r="GG359" s="352">
        <f t="shared" ca="1" si="1543"/>
        <v>2777457.6198638831</v>
      </c>
      <c r="GH359" s="352">
        <f t="shared" ca="1" si="1543"/>
        <v>3038485.3574011498</v>
      </c>
      <c r="GI359" s="352">
        <f t="shared" ca="1" si="1543"/>
        <v>3038485.3574011498</v>
      </c>
      <c r="GJ359" s="352">
        <f t="shared" ca="1" si="1543"/>
        <v>3038485.3574011498</v>
      </c>
      <c r="GK359" s="352">
        <f t="shared" ca="1" si="1543"/>
        <v>3038485.3574011498</v>
      </c>
      <c r="GL359" s="352">
        <f t="shared" ca="1" si="1543"/>
        <v>3038485.3574011498</v>
      </c>
      <c r="GM359" s="352">
        <f t="shared" ca="1" si="1543"/>
        <v>3038485.3574011498</v>
      </c>
      <c r="GN359" s="352">
        <f t="shared" ca="1" si="1543"/>
        <v>3038485.3574011498</v>
      </c>
      <c r="GO359" s="352">
        <f t="shared" ref="GO359:IZ359" ca="1" si="1544">OFFSET($D332,0,GO$337)</f>
        <v>3038485.3574011498</v>
      </c>
      <c r="GP359" s="352">
        <f t="shared" ca="1" si="1544"/>
        <v>3038485.3574011498</v>
      </c>
      <c r="GQ359" s="352">
        <f t="shared" ca="1" si="1544"/>
        <v>2644309.9722402636</v>
      </c>
      <c r="GR359" s="352">
        <f t="shared" ca="1" si="1544"/>
        <v>2741628.8652017247</v>
      </c>
      <c r="GS359" s="352">
        <f t="shared" ca="1" si="1544"/>
        <v>2905368.1266191928</v>
      </c>
      <c r="GT359" s="352">
        <f t="shared" ca="1" si="1544"/>
        <v>2905368.1266191928</v>
      </c>
      <c r="GU359" s="352">
        <f t="shared" ca="1" si="1544"/>
        <v>2905368.1266191928</v>
      </c>
      <c r="GV359" s="352">
        <f t="shared" ca="1" si="1544"/>
        <v>2905368.1266191928</v>
      </c>
      <c r="GW359" s="352">
        <f t="shared" ca="1" si="1544"/>
        <v>3050323.51991477</v>
      </c>
      <c r="GX359" s="352">
        <f t="shared" ca="1" si="1544"/>
        <v>3050323.51991477</v>
      </c>
      <c r="GY359" s="352">
        <f t="shared" ca="1" si="1544"/>
        <v>3050323.51991477</v>
      </c>
      <c r="GZ359" s="352">
        <f t="shared" ca="1" si="1544"/>
        <v>3050323.51991477</v>
      </c>
      <c r="HA359" s="352">
        <f t="shared" ca="1" si="1544"/>
        <v>3195278.9132103473</v>
      </c>
      <c r="HB359" s="352">
        <f t="shared" ca="1" si="1544"/>
        <v>3195278.9132103473</v>
      </c>
      <c r="HC359" s="352">
        <f t="shared" ca="1" si="1544"/>
        <v>3257697.9464100245</v>
      </c>
      <c r="HD359" s="352">
        <f t="shared" ca="1" si="1544"/>
        <v>3359882.7840195587</v>
      </c>
      <c r="HE359" s="352">
        <f t="shared" ca="1" si="1544"/>
        <v>3359882.7840195587</v>
      </c>
      <c r="HF359" s="352">
        <f t="shared" ca="1" si="1544"/>
        <v>3359882.7840195587</v>
      </c>
      <c r="HG359" s="352">
        <f t="shared" ca="1" si="1544"/>
        <v>3359882.7840195587</v>
      </c>
      <c r="HH359" s="352">
        <f t="shared" ca="1" si="1544"/>
        <v>3359882.7840195587</v>
      </c>
      <c r="HI359" s="352">
        <f t="shared" ca="1" si="1544"/>
        <v>3359882.7840195587</v>
      </c>
      <c r="HJ359" s="352">
        <f t="shared" ca="1" si="1544"/>
        <v>3359882.7840195587</v>
      </c>
      <c r="HK359" s="352">
        <f t="shared" ca="1" si="1544"/>
        <v>3359882.7840195587</v>
      </c>
      <c r="HL359" s="352">
        <f t="shared" ca="1" si="1544"/>
        <v>3359882.7840195587</v>
      </c>
      <c r="HM359" s="352">
        <f t="shared" ca="1" si="1544"/>
        <v>3359882.7840195587</v>
      </c>
      <c r="HN359" s="352">
        <f t="shared" ca="1" si="1544"/>
        <v>3359882.7840195587</v>
      </c>
      <c r="HO359" s="352">
        <f t="shared" ca="1" si="1544"/>
        <v>3490729.6624742658</v>
      </c>
      <c r="HP359" s="352">
        <f t="shared" ca="1" si="1544"/>
        <v>0</v>
      </c>
      <c r="HQ359" s="352">
        <f t="shared" ca="1" si="1544"/>
        <v>0</v>
      </c>
      <c r="HR359" s="352">
        <f t="shared" ca="1" si="1544"/>
        <v>0</v>
      </c>
      <c r="HS359" s="352">
        <f t="shared" ca="1" si="1544"/>
        <v>0</v>
      </c>
      <c r="HT359" s="352">
        <f t="shared" ca="1" si="1544"/>
        <v>0</v>
      </c>
      <c r="HU359" s="352">
        <f t="shared" ca="1" si="1544"/>
        <v>0</v>
      </c>
      <c r="HV359" s="352">
        <f t="shared" ca="1" si="1544"/>
        <v>0</v>
      </c>
      <c r="HW359" s="352">
        <f t="shared" ca="1" si="1544"/>
        <v>0</v>
      </c>
      <c r="HX359" s="352">
        <f t="shared" ca="1" si="1544"/>
        <v>0</v>
      </c>
      <c r="HY359" s="352">
        <f t="shared" ca="1" si="1544"/>
        <v>0</v>
      </c>
      <c r="HZ359" s="352">
        <f t="shared" ca="1" si="1544"/>
        <v>0</v>
      </c>
      <c r="IA359" s="352">
        <f t="shared" ca="1" si="1544"/>
        <v>0</v>
      </c>
      <c r="IB359" s="352">
        <f t="shared" ca="1" si="1544"/>
        <v>0</v>
      </c>
      <c r="IC359" s="352">
        <f t="shared" ca="1" si="1544"/>
        <v>0</v>
      </c>
      <c r="ID359" s="352">
        <f t="shared" ca="1" si="1544"/>
        <v>0</v>
      </c>
      <c r="IE359" s="352">
        <f t="shared" ca="1" si="1544"/>
        <v>0</v>
      </c>
      <c r="IF359" s="352">
        <f t="shared" ca="1" si="1544"/>
        <v>0</v>
      </c>
      <c r="IG359" s="352">
        <f t="shared" ca="1" si="1544"/>
        <v>0</v>
      </c>
      <c r="IH359" s="352">
        <f t="shared" ca="1" si="1544"/>
        <v>0</v>
      </c>
      <c r="II359" s="352">
        <f t="shared" ca="1" si="1544"/>
        <v>0</v>
      </c>
      <c r="IJ359" s="352">
        <f t="shared" ca="1" si="1544"/>
        <v>0</v>
      </c>
      <c r="IK359" s="352">
        <f t="shared" ca="1" si="1544"/>
        <v>0</v>
      </c>
      <c r="IL359" s="352">
        <f t="shared" ca="1" si="1544"/>
        <v>0</v>
      </c>
      <c r="IM359" s="352">
        <f t="shared" ca="1" si="1544"/>
        <v>0</v>
      </c>
      <c r="IN359" s="352">
        <f t="shared" ca="1" si="1544"/>
        <v>0</v>
      </c>
      <c r="IO359" s="352">
        <f t="shared" ca="1" si="1544"/>
        <v>0</v>
      </c>
      <c r="IP359" s="352">
        <f t="shared" ca="1" si="1544"/>
        <v>0</v>
      </c>
      <c r="IQ359" s="352">
        <f t="shared" ca="1" si="1544"/>
        <v>0</v>
      </c>
      <c r="IR359" s="352">
        <f t="shared" ca="1" si="1544"/>
        <v>0</v>
      </c>
      <c r="IS359" s="352">
        <f t="shared" ca="1" si="1544"/>
        <v>0</v>
      </c>
      <c r="IT359" s="352">
        <f t="shared" ca="1" si="1544"/>
        <v>0</v>
      </c>
      <c r="IU359" s="352">
        <f t="shared" ca="1" si="1544"/>
        <v>0</v>
      </c>
      <c r="IV359" s="352">
        <f t="shared" ca="1" si="1544"/>
        <v>0</v>
      </c>
      <c r="IW359" s="352">
        <f t="shared" ca="1" si="1544"/>
        <v>0</v>
      </c>
      <c r="IX359" s="352">
        <f t="shared" ca="1" si="1544"/>
        <v>0</v>
      </c>
      <c r="IY359" s="352">
        <f t="shared" ca="1" si="1544"/>
        <v>0</v>
      </c>
      <c r="IZ359" s="352">
        <f t="shared" ca="1" si="1544"/>
        <v>0</v>
      </c>
      <c r="JA359" s="352">
        <f t="shared" ref="JA359:KO359" ca="1" si="1545">OFFSET($D332,0,JA$337)</f>
        <v>0</v>
      </c>
      <c r="JB359" s="352">
        <f t="shared" ca="1" si="1545"/>
        <v>0</v>
      </c>
      <c r="JC359" s="352">
        <f t="shared" ca="1" si="1545"/>
        <v>0</v>
      </c>
      <c r="JD359" s="352">
        <f t="shared" ca="1" si="1545"/>
        <v>0</v>
      </c>
      <c r="JE359" s="352">
        <f t="shared" ca="1" si="1545"/>
        <v>0</v>
      </c>
      <c r="JF359" s="352">
        <f t="shared" ca="1" si="1545"/>
        <v>0</v>
      </c>
      <c r="JG359" s="352">
        <f t="shared" ca="1" si="1545"/>
        <v>0</v>
      </c>
      <c r="JH359" s="352">
        <f t="shared" ca="1" si="1545"/>
        <v>0</v>
      </c>
      <c r="JI359" s="352">
        <f t="shared" ca="1" si="1545"/>
        <v>0</v>
      </c>
      <c r="JJ359" s="352">
        <f t="shared" ca="1" si="1545"/>
        <v>0</v>
      </c>
      <c r="JK359" s="352">
        <f t="shared" ca="1" si="1545"/>
        <v>0</v>
      </c>
      <c r="JL359" s="352">
        <f t="shared" ca="1" si="1545"/>
        <v>0</v>
      </c>
      <c r="JM359" s="352">
        <f t="shared" ca="1" si="1545"/>
        <v>0</v>
      </c>
      <c r="JN359" s="352">
        <f t="shared" ca="1" si="1545"/>
        <v>0</v>
      </c>
      <c r="JO359" s="352">
        <f t="shared" ca="1" si="1545"/>
        <v>0</v>
      </c>
      <c r="JP359" s="352">
        <f t="shared" ca="1" si="1545"/>
        <v>0</v>
      </c>
      <c r="JQ359" s="352">
        <f t="shared" ca="1" si="1545"/>
        <v>0</v>
      </c>
      <c r="JR359" s="352">
        <f t="shared" ca="1" si="1545"/>
        <v>0</v>
      </c>
      <c r="JS359" s="352">
        <f t="shared" ca="1" si="1545"/>
        <v>0</v>
      </c>
      <c r="JT359" s="352">
        <f t="shared" ca="1" si="1545"/>
        <v>0</v>
      </c>
      <c r="JU359" s="352">
        <f t="shared" ca="1" si="1545"/>
        <v>0</v>
      </c>
      <c r="JV359" s="352">
        <f t="shared" ca="1" si="1545"/>
        <v>0</v>
      </c>
      <c r="JW359" s="352">
        <f t="shared" ca="1" si="1545"/>
        <v>0</v>
      </c>
      <c r="JX359" s="352">
        <f t="shared" ca="1" si="1545"/>
        <v>0</v>
      </c>
      <c r="JY359" s="352">
        <f t="shared" ca="1" si="1545"/>
        <v>0</v>
      </c>
      <c r="JZ359" s="352">
        <f t="shared" ca="1" si="1545"/>
        <v>0</v>
      </c>
      <c r="KA359" s="352">
        <f t="shared" ca="1" si="1545"/>
        <v>0</v>
      </c>
      <c r="KB359" s="352">
        <f t="shared" ca="1" si="1545"/>
        <v>0</v>
      </c>
      <c r="KC359" s="352">
        <f t="shared" ca="1" si="1545"/>
        <v>0</v>
      </c>
      <c r="KD359" s="352">
        <f t="shared" ca="1" si="1545"/>
        <v>0</v>
      </c>
      <c r="KE359" s="352">
        <f t="shared" ca="1" si="1545"/>
        <v>0</v>
      </c>
      <c r="KF359" s="352">
        <f t="shared" ca="1" si="1545"/>
        <v>0</v>
      </c>
      <c r="KG359" s="352">
        <f t="shared" ca="1" si="1545"/>
        <v>0</v>
      </c>
      <c r="KH359" s="352">
        <f t="shared" ca="1" si="1545"/>
        <v>0</v>
      </c>
      <c r="KI359" s="352">
        <f t="shared" ca="1" si="1545"/>
        <v>0</v>
      </c>
      <c r="KJ359" s="352">
        <f t="shared" ca="1" si="1545"/>
        <v>0</v>
      </c>
      <c r="KK359" s="352">
        <f t="shared" ca="1" si="1545"/>
        <v>0</v>
      </c>
      <c r="KL359" s="352">
        <f t="shared" ca="1" si="1545"/>
        <v>0</v>
      </c>
      <c r="KM359" s="352">
        <f t="shared" ca="1" si="1545"/>
        <v>0</v>
      </c>
      <c r="KN359" s="352">
        <f t="shared" ca="1" si="1545"/>
        <v>0</v>
      </c>
      <c r="KO359" s="352">
        <f t="shared" ca="1" si="1545"/>
        <v>0</v>
      </c>
      <c r="KP359" s="352">
        <f t="shared" ref="KP359:LE359" ca="1" si="1546">OFFSET($D332,0,KP$337)</f>
        <v>0</v>
      </c>
      <c r="KQ359" s="352">
        <f t="shared" ca="1" si="1546"/>
        <v>0</v>
      </c>
      <c r="KR359" s="352">
        <f t="shared" ca="1" si="1546"/>
        <v>0</v>
      </c>
      <c r="KS359" s="352">
        <f t="shared" ca="1" si="1546"/>
        <v>0</v>
      </c>
      <c r="KT359" s="352">
        <f t="shared" ca="1" si="1546"/>
        <v>0</v>
      </c>
      <c r="KU359" s="352">
        <f t="shared" ca="1" si="1546"/>
        <v>0</v>
      </c>
      <c r="KV359" s="352">
        <f t="shared" ca="1" si="1546"/>
        <v>0</v>
      </c>
      <c r="KW359" s="352">
        <f t="shared" ca="1" si="1546"/>
        <v>0</v>
      </c>
      <c r="KX359" s="352">
        <f t="shared" ca="1" si="1546"/>
        <v>0</v>
      </c>
      <c r="KY359" s="352">
        <f t="shared" ca="1" si="1546"/>
        <v>0</v>
      </c>
      <c r="KZ359" s="352">
        <f t="shared" ca="1" si="1546"/>
        <v>0</v>
      </c>
      <c r="LA359" s="352">
        <f t="shared" ca="1" si="1546"/>
        <v>0</v>
      </c>
      <c r="LB359" s="352">
        <f t="shared" ca="1" si="1546"/>
        <v>0</v>
      </c>
      <c r="LC359" s="352">
        <f t="shared" ca="1" si="1546"/>
        <v>0</v>
      </c>
      <c r="LD359" s="352">
        <f t="shared" ca="1" si="1546"/>
        <v>0</v>
      </c>
      <c r="LE359" s="352">
        <f t="shared" ca="1" si="1546"/>
        <v>0</v>
      </c>
    </row>
    <row r="360" spans="3:317">
      <c r="C360" s="401" t="s">
        <v>98</v>
      </c>
      <c r="E360" s="352">
        <f t="shared" ref="E360:BP360" ca="1" si="1547">OFFSET($D333,0,E$337)</f>
        <v>0</v>
      </c>
      <c r="F360" s="352">
        <f t="shared" ca="1" si="1547"/>
        <v>0</v>
      </c>
      <c r="G360" s="352">
        <f t="shared" ca="1" si="1547"/>
        <v>0</v>
      </c>
      <c r="H360" s="352">
        <f t="shared" ca="1" si="1547"/>
        <v>0</v>
      </c>
      <c r="I360" s="352">
        <f t="shared" ca="1" si="1547"/>
        <v>0</v>
      </c>
      <c r="J360" s="352">
        <f t="shared" ca="1" si="1547"/>
        <v>0</v>
      </c>
      <c r="K360" s="352">
        <f t="shared" ca="1" si="1547"/>
        <v>0</v>
      </c>
      <c r="L360" s="352">
        <f t="shared" ca="1" si="1547"/>
        <v>0</v>
      </c>
      <c r="M360" s="352">
        <f t="shared" ca="1" si="1547"/>
        <v>0</v>
      </c>
      <c r="N360" s="352">
        <f t="shared" ca="1" si="1547"/>
        <v>0</v>
      </c>
      <c r="O360" s="352">
        <f t="shared" ca="1" si="1547"/>
        <v>0</v>
      </c>
      <c r="P360" s="352">
        <f t="shared" ca="1" si="1547"/>
        <v>0</v>
      </c>
      <c r="Q360" s="352">
        <f t="shared" ca="1" si="1547"/>
        <v>0</v>
      </c>
      <c r="R360" s="352">
        <f t="shared" ca="1" si="1547"/>
        <v>0</v>
      </c>
      <c r="S360" s="352">
        <f t="shared" ca="1" si="1547"/>
        <v>0</v>
      </c>
      <c r="T360" s="352">
        <f t="shared" ca="1" si="1547"/>
        <v>0</v>
      </c>
      <c r="U360" s="352">
        <f t="shared" ca="1" si="1547"/>
        <v>0</v>
      </c>
      <c r="V360" s="352">
        <f t="shared" ca="1" si="1547"/>
        <v>0</v>
      </c>
      <c r="W360" s="352">
        <f t="shared" ca="1" si="1547"/>
        <v>0</v>
      </c>
      <c r="X360" s="352">
        <f t="shared" ca="1" si="1547"/>
        <v>0</v>
      </c>
      <c r="Y360" s="352">
        <f t="shared" ca="1" si="1547"/>
        <v>0</v>
      </c>
      <c r="Z360" s="352">
        <f t="shared" ca="1" si="1547"/>
        <v>0</v>
      </c>
      <c r="AA360" s="352">
        <f t="shared" ca="1" si="1547"/>
        <v>0</v>
      </c>
      <c r="AB360" s="352">
        <f t="shared" ca="1" si="1547"/>
        <v>0</v>
      </c>
      <c r="AC360" s="352">
        <f t="shared" ca="1" si="1547"/>
        <v>0</v>
      </c>
      <c r="AD360" s="352">
        <f t="shared" ca="1" si="1547"/>
        <v>0</v>
      </c>
      <c r="AE360" s="352">
        <f t="shared" ca="1" si="1547"/>
        <v>0</v>
      </c>
      <c r="AF360" s="352">
        <f t="shared" ca="1" si="1547"/>
        <v>0</v>
      </c>
      <c r="AG360" s="352">
        <f t="shared" ca="1" si="1547"/>
        <v>0</v>
      </c>
      <c r="AH360" s="352">
        <f t="shared" ca="1" si="1547"/>
        <v>0</v>
      </c>
      <c r="AI360" s="352">
        <f t="shared" ca="1" si="1547"/>
        <v>0</v>
      </c>
      <c r="AJ360" s="352">
        <f t="shared" ca="1" si="1547"/>
        <v>0</v>
      </c>
      <c r="AK360" s="352">
        <f t="shared" ca="1" si="1547"/>
        <v>0</v>
      </c>
      <c r="AL360" s="352">
        <f t="shared" ca="1" si="1547"/>
        <v>0</v>
      </c>
      <c r="AM360" s="352">
        <f t="shared" ca="1" si="1547"/>
        <v>0</v>
      </c>
      <c r="AN360" s="352">
        <f t="shared" ca="1" si="1547"/>
        <v>0</v>
      </c>
      <c r="AO360" s="352">
        <f t="shared" ca="1" si="1547"/>
        <v>0</v>
      </c>
      <c r="AP360" s="352">
        <f t="shared" ca="1" si="1547"/>
        <v>0</v>
      </c>
      <c r="AQ360" s="352">
        <f t="shared" ca="1" si="1547"/>
        <v>0</v>
      </c>
      <c r="AR360" s="352">
        <f t="shared" ca="1" si="1547"/>
        <v>0</v>
      </c>
      <c r="AS360" s="352">
        <f t="shared" ca="1" si="1547"/>
        <v>0</v>
      </c>
      <c r="AT360" s="352">
        <f t="shared" ca="1" si="1547"/>
        <v>0</v>
      </c>
      <c r="AU360" s="352">
        <f t="shared" ca="1" si="1547"/>
        <v>0</v>
      </c>
      <c r="AV360" s="352">
        <f t="shared" ca="1" si="1547"/>
        <v>0</v>
      </c>
      <c r="AW360" s="352">
        <f t="shared" ca="1" si="1547"/>
        <v>0</v>
      </c>
      <c r="AX360" s="352">
        <f t="shared" ca="1" si="1547"/>
        <v>0</v>
      </c>
      <c r="AY360" s="352">
        <f t="shared" ca="1" si="1547"/>
        <v>0</v>
      </c>
      <c r="AZ360" s="352">
        <f t="shared" ca="1" si="1547"/>
        <v>0</v>
      </c>
      <c r="BA360" s="352">
        <f t="shared" ca="1" si="1547"/>
        <v>0</v>
      </c>
      <c r="BB360" s="352">
        <f t="shared" ca="1" si="1547"/>
        <v>0</v>
      </c>
      <c r="BC360" s="352">
        <f t="shared" ca="1" si="1547"/>
        <v>0</v>
      </c>
      <c r="BD360" s="352">
        <f t="shared" ca="1" si="1547"/>
        <v>0</v>
      </c>
      <c r="BE360" s="352">
        <f t="shared" ca="1" si="1547"/>
        <v>0</v>
      </c>
      <c r="BF360" s="352">
        <f t="shared" ca="1" si="1547"/>
        <v>0</v>
      </c>
      <c r="BG360" s="352">
        <f t="shared" ca="1" si="1547"/>
        <v>0</v>
      </c>
      <c r="BH360" s="352">
        <f t="shared" ca="1" si="1547"/>
        <v>0</v>
      </c>
      <c r="BI360" s="352">
        <f t="shared" ca="1" si="1547"/>
        <v>0</v>
      </c>
      <c r="BJ360" s="352">
        <f t="shared" ca="1" si="1547"/>
        <v>0</v>
      </c>
      <c r="BK360" s="352">
        <f t="shared" ca="1" si="1547"/>
        <v>0</v>
      </c>
      <c r="BL360" s="352">
        <f t="shared" ca="1" si="1547"/>
        <v>0</v>
      </c>
      <c r="BM360" s="352">
        <f t="shared" ca="1" si="1547"/>
        <v>0</v>
      </c>
      <c r="BN360" s="352">
        <f t="shared" ca="1" si="1547"/>
        <v>0</v>
      </c>
      <c r="BO360" s="352">
        <f t="shared" ca="1" si="1547"/>
        <v>0</v>
      </c>
      <c r="BP360" s="352">
        <f t="shared" ca="1" si="1547"/>
        <v>0</v>
      </c>
      <c r="BQ360" s="352">
        <f t="shared" ref="BQ360:EB360" ca="1" si="1548">OFFSET($D333,0,BQ$337)</f>
        <v>0</v>
      </c>
      <c r="BR360" s="352">
        <f t="shared" ca="1" si="1548"/>
        <v>0</v>
      </c>
      <c r="BS360" s="352">
        <f t="shared" ca="1" si="1548"/>
        <v>0</v>
      </c>
      <c r="BT360" s="352">
        <f t="shared" ca="1" si="1548"/>
        <v>0</v>
      </c>
      <c r="BU360" s="352">
        <f t="shared" ca="1" si="1548"/>
        <v>0</v>
      </c>
      <c r="BV360" s="352">
        <f t="shared" ca="1" si="1548"/>
        <v>0</v>
      </c>
      <c r="BW360" s="352">
        <f t="shared" ca="1" si="1548"/>
        <v>0</v>
      </c>
      <c r="BX360" s="352">
        <f t="shared" ca="1" si="1548"/>
        <v>0</v>
      </c>
      <c r="BY360" s="352">
        <f t="shared" ca="1" si="1548"/>
        <v>0</v>
      </c>
      <c r="BZ360" s="352">
        <f t="shared" ca="1" si="1548"/>
        <v>0</v>
      </c>
      <c r="CA360" s="352">
        <f t="shared" ca="1" si="1548"/>
        <v>317278.71999999997</v>
      </c>
      <c r="CB360" s="352">
        <f t="shared" ca="1" si="1548"/>
        <v>302768.8</v>
      </c>
      <c r="CC360" s="352">
        <f t="shared" ca="1" si="1548"/>
        <v>288258.88</v>
      </c>
      <c r="CD360" s="352">
        <f t="shared" ca="1" si="1548"/>
        <v>325984.67200000002</v>
      </c>
      <c r="CE360" s="352">
        <f t="shared" ca="1" si="1548"/>
        <v>328886.65599999996</v>
      </c>
      <c r="CF360" s="352">
        <f t="shared" ca="1" si="1548"/>
        <v>331788.64</v>
      </c>
      <c r="CG360" s="352">
        <f t="shared" ca="1" si="1548"/>
        <v>334690.62400000007</v>
      </c>
      <c r="CH360" s="352">
        <f t="shared" ca="1" si="1548"/>
        <v>337592.60800000001</v>
      </c>
      <c r="CI360" s="352">
        <f t="shared" ca="1" si="1548"/>
        <v>340494.59199999995</v>
      </c>
      <c r="CJ360" s="352">
        <f t="shared" ca="1" si="1548"/>
        <v>343396.57599999994</v>
      </c>
      <c r="CK360" s="352">
        <f t="shared" ca="1" si="1548"/>
        <v>346298.56</v>
      </c>
      <c r="CL360" s="352">
        <f t="shared" ca="1" si="1548"/>
        <v>349200.54399999999</v>
      </c>
      <c r="CM360" s="352">
        <f t="shared" ca="1" si="1548"/>
        <v>363713.29120000009</v>
      </c>
      <c r="CN360" s="352">
        <f t="shared" ca="1" si="1548"/>
        <v>363713.29120000009</v>
      </c>
      <c r="CO360" s="352">
        <f t="shared" ca="1" si="1548"/>
        <v>363713.29120000009</v>
      </c>
      <c r="CP360" s="352">
        <f t="shared" ca="1" si="1548"/>
        <v>363713.29120000009</v>
      </c>
      <c r="CQ360" s="352">
        <f t="shared" ca="1" si="1548"/>
        <v>363713.29120000009</v>
      </c>
      <c r="CR360" s="352">
        <f t="shared" ca="1" si="1548"/>
        <v>363713.29120000009</v>
      </c>
      <c r="CS360" s="352">
        <f t="shared" ca="1" si="1548"/>
        <v>363713.29120000009</v>
      </c>
      <c r="CT360" s="352">
        <f t="shared" ca="1" si="1548"/>
        <v>363713.29120000009</v>
      </c>
      <c r="CU360" s="352">
        <f t="shared" ca="1" si="1548"/>
        <v>363713.29120000009</v>
      </c>
      <c r="CV360" s="352">
        <f t="shared" ca="1" si="1548"/>
        <v>363713.29120000009</v>
      </c>
      <c r="CW360" s="352">
        <f t="shared" ca="1" si="1548"/>
        <v>363713.29120000009</v>
      </c>
      <c r="CX360" s="352">
        <f t="shared" ca="1" si="1548"/>
        <v>363713.29120000009</v>
      </c>
      <c r="CY360" s="352">
        <f t="shared" ca="1" si="1548"/>
        <v>383127.06711999991</v>
      </c>
      <c r="CZ360" s="352">
        <f t="shared" ca="1" si="1548"/>
        <v>383127.06711999991</v>
      </c>
      <c r="DA360" s="352">
        <f t="shared" ca="1" si="1548"/>
        <v>383127.06711999991</v>
      </c>
      <c r="DB360" s="352">
        <f t="shared" ca="1" si="1548"/>
        <v>383127.06711999991</v>
      </c>
      <c r="DC360" s="352">
        <f t="shared" ca="1" si="1548"/>
        <v>383127.06711999991</v>
      </c>
      <c r="DD360" s="352">
        <f t="shared" ca="1" si="1548"/>
        <v>383127.06711999991</v>
      </c>
      <c r="DE360" s="352">
        <f t="shared" ca="1" si="1548"/>
        <v>383127.06711999991</v>
      </c>
      <c r="DF360" s="352">
        <f t="shared" ca="1" si="1548"/>
        <v>383127.06711999991</v>
      </c>
      <c r="DG360" s="352">
        <f t="shared" ca="1" si="1548"/>
        <v>383127.06711999991</v>
      </c>
      <c r="DH360" s="352">
        <f t="shared" ca="1" si="1548"/>
        <v>383127.06711999991</v>
      </c>
      <c r="DI360" s="352">
        <f t="shared" ca="1" si="1548"/>
        <v>383127.06711999991</v>
      </c>
      <c r="DJ360" s="352">
        <f t="shared" ca="1" si="1548"/>
        <v>383127.06711999991</v>
      </c>
      <c r="DK360" s="352">
        <f t="shared" ca="1" si="1548"/>
        <v>403608.00684400013</v>
      </c>
      <c r="DL360" s="352">
        <f t="shared" ca="1" si="1548"/>
        <v>403608.00684400013</v>
      </c>
      <c r="DM360" s="352">
        <f t="shared" ca="1" si="1548"/>
        <v>403608.00684400013</v>
      </c>
      <c r="DN360" s="352">
        <f t="shared" ca="1" si="1548"/>
        <v>403608.00684400013</v>
      </c>
      <c r="DO360" s="352">
        <f t="shared" ca="1" si="1548"/>
        <v>403608.00684400013</v>
      </c>
      <c r="DP360" s="352">
        <f t="shared" ca="1" si="1548"/>
        <v>403608.00684400013</v>
      </c>
      <c r="DQ360" s="352">
        <f t="shared" ca="1" si="1548"/>
        <v>403608.00684400013</v>
      </c>
      <c r="DR360" s="352">
        <f t="shared" ca="1" si="1548"/>
        <v>403608.00684400013</v>
      </c>
      <c r="DS360" s="352">
        <f t="shared" ca="1" si="1548"/>
        <v>403608.00684400013</v>
      </c>
      <c r="DT360" s="352">
        <f t="shared" ca="1" si="1548"/>
        <v>403608.00684400013</v>
      </c>
      <c r="DU360" s="352">
        <f t="shared" ca="1" si="1548"/>
        <v>403608.00684400013</v>
      </c>
      <c r="DV360" s="352">
        <f t="shared" ca="1" si="1548"/>
        <v>403608.00684400013</v>
      </c>
      <c r="DW360" s="352">
        <f t="shared" ca="1" si="1548"/>
        <v>425215.34439580009</v>
      </c>
      <c r="DX360" s="352">
        <f t="shared" ca="1" si="1548"/>
        <v>425215.34439580009</v>
      </c>
      <c r="DY360" s="352">
        <f t="shared" ca="1" si="1548"/>
        <v>425215.34439580009</v>
      </c>
      <c r="DZ360" s="352">
        <f t="shared" ca="1" si="1548"/>
        <v>425215.34439580009</v>
      </c>
      <c r="EA360" s="352">
        <f t="shared" ca="1" si="1548"/>
        <v>425215.34439580009</v>
      </c>
      <c r="EB360" s="352">
        <f t="shared" ca="1" si="1548"/>
        <v>425215.34439580009</v>
      </c>
      <c r="EC360" s="352">
        <f t="shared" ref="EC360:GN360" ca="1" si="1549">OFFSET($D333,0,EC$337)</f>
        <v>425215.34439580009</v>
      </c>
      <c r="ED360" s="352">
        <f t="shared" ca="1" si="1549"/>
        <v>425215.34439580009</v>
      </c>
      <c r="EE360" s="352">
        <f t="shared" ca="1" si="1549"/>
        <v>425215.34439580009</v>
      </c>
      <c r="EF360" s="352">
        <f t="shared" ca="1" si="1549"/>
        <v>425215.34439580009</v>
      </c>
      <c r="EG360" s="352">
        <f t="shared" ca="1" si="1549"/>
        <v>425215.34439580009</v>
      </c>
      <c r="EH360" s="352">
        <f t="shared" ca="1" si="1549"/>
        <v>425215.34439580009</v>
      </c>
      <c r="EI360" s="352">
        <f t="shared" ca="1" si="1549"/>
        <v>444560.04541744594</v>
      </c>
      <c r="EJ360" s="352">
        <f t="shared" ca="1" si="1549"/>
        <v>444560.04541744594</v>
      </c>
      <c r="EK360" s="352">
        <f t="shared" ca="1" si="1549"/>
        <v>444560.04541744594</v>
      </c>
      <c r="EL360" s="352">
        <f t="shared" ca="1" si="1549"/>
        <v>444560.04541744594</v>
      </c>
      <c r="EM360" s="352">
        <f t="shared" ca="1" si="1549"/>
        <v>444560.04541744594</v>
      </c>
      <c r="EN360" s="352">
        <f t="shared" ca="1" si="1549"/>
        <v>444560.04541744594</v>
      </c>
      <c r="EO360" s="352">
        <f t="shared" ca="1" si="1549"/>
        <v>444560.04541744594</v>
      </c>
      <c r="EP360" s="352">
        <f t="shared" ca="1" si="1549"/>
        <v>444560.04541744594</v>
      </c>
      <c r="EQ360" s="352">
        <f t="shared" ca="1" si="1549"/>
        <v>444560.04541744594</v>
      </c>
      <c r="ER360" s="352">
        <f t="shared" ca="1" si="1549"/>
        <v>444560.04541744594</v>
      </c>
      <c r="ES360" s="352">
        <f t="shared" ca="1" si="1549"/>
        <v>444560.04541744594</v>
      </c>
      <c r="ET360" s="352">
        <f t="shared" ca="1" si="1549"/>
        <v>444560.04541744594</v>
      </c>
      <c r="EU360" s="352">
        <f t="shared" ca="1" si="1549"/>
        <v>464814.49950422999</v>
      </c>
      <c r="EV360" s="352">
        <f t="shared" ca="1" si="1549"/>
        <v>464814.49950422999</v>
      </c>
      <c r="EW360" s="352">
        <f t="shared" ca="1" si="1549"/>
        <v>464814.49950422999</v>
      </c>
      <c r="EX360" s="352">
        <f t="shared" ca="1" si="1549"/>
        <v>464814.49950422999</v>
      </c>
      <c r="EY360" s="352">
        <f t="shared" ca="1" si="1549"/>
        <v>464814.49950422999</v>
      </c>
      <c r="EZ360" s="352">
        <f t="shared" ca="1" si="1549"/>
        <v>464814.49950422999</v>
      </c>
      <c r="FA360" s="352">
        <f t="shared" ca="1" si="1549"/>
        <v>464814.49950422999</v>
      </c>
      <c r="FB360" s="352">
        <f t="shared" ca="1" si="1549"/>
        <v>464814.49950422999</v>
      </c>
      <c r="FC360" s="352">
        <f t="shared" ca="1" si="1549"/>
        <v>464814.49950422999</v>
      </c>
      <c r="FD360" s="352">
        <f t="shared" ca="1" si="1549"/>
        <v>464814.49950422999</v>
      </c>
      <c r="FE360" s="352">
        <f t="shared" ca="1" si="1549"/>
        <v>464814.49950422999</v>
      </c>
      <c r="FF360" s="352">
        <f t="shared" ca="1" si="1549"/>
        <v>464814.49950422999</v>
      </c>
      <c r="FG360" s="352">
        <f t="shared" ca="1" si="1549"/>
        <v>486022.46984983061</v>
      </c>
      <c r="FH360" s="352">
        <f t="shared" ca="1" si="1549"/>
        <v>486022.46984983061</v>
      </c>
      <c r="FI360" s="352">
        <f t="shared" ca="1" si="1549"/>
        <v>486022.46984983061</v>
      </c>
      <c r="FJ360" s="352">
        <f t="shared" ca="1" si="1549"/>
        <v>486022.46984983061</v>
      </c>
      <c r="FK360" s="352">
        <f t="shared" ca="1" si="1549"/>
        <v>486022.46984983061</v>
      </c>
      <c r="FL360" s="352">
        <f t="shared" ca="1" si="1549"/>
        <v>486022.46984983061</v>
      </c>
      <c r="FM360" s="352">
        <f t="shared" ca="1" si="1549"/>
        <v>486022.46984983061</v>
      </c>
      <c r="FN360" s="352">
        <f t="shared" ca="1" si="1549"/>
        <v>486022.46984983061</v>
      </c>
      <c r="FO360" s="352">
        <f t="shared" ca="1" si="1549"/>
        <v>486022.46984983061</v>
      </c>
      <c r="FP360" s="352">
        <f t="shared" ca="1" si="1549"/>
        <v>486022.46984983061</v>
      </c>
      <c r="FQ360" s="352">
        <f t="shared" ca="1" si="1549"/>
        <v>486022.46984983061</v>
      </c>
      <c r="FR360" s="352">
        <f t="shared" ca="1" si="1549"/>
        <v>486022.46984983061</v>
      </c>
      <c r="FS360" s="352">
        <f t="shared" ca="1" si="1549"/>
        <v>508229.85607382277</v>
      </c>
      <c r="FT360" s="352">
        <f t="shared" ca="1" si="1549"/>
        <v>508229.85607382277</v>
      </c>
      <c r="FU360" s="352">
        <f t="shared" ca="1" si="1549"/>
        <v>508229.85607382277</v>
      </c>
      <c r="FV360" s="352">
        <f t="shared" ca="1" si="1549"/>
        <v>508229.85607382277</v>
      </c>
      <c r="FW360" s="352">
        <f t="shared" ca="1" si="1549"/>
        <v>508229.85607382277</v>
      </c>
      <c r="FX360" s="352">
        <f t="shared" ca="1" si="1549"/>
        <v>508229.85607382277</v>
      </c>
      <c r="FY360" s="352">
        <f t="shared" ca="1" si="1549"/>
        <v>508229.85607382277</v>
      </c>
      <c r="FZ360" s="352">
        <f t="shared" ca="1" si="1549"/>
        <v>508229.85607382277</v>
      </c>
      <c r="GA360" s="352">
        <f t="shared" ca="1" si="1549"/>
        <v>508229.85607382277</v>
      </c>
      <c r="GB360" s="352">
        <f t="shared" ca="1" si="1549"/>
        <v>508229.85607382277</v>
      </c>
      <c r="GC360" s="352">
        <f t="shared" ca="1" si="1549"/>
        <v>508229.85607382277</v>
      </c>
      <c r="GD360" s="352">
        <f t="shared" ca="1" si="1549"/>
        <v>508229.85607382277</v>
      </c>
      <c r="GE360" s="352">
        <f t="shared" ca="1" si="1549"/>
        <v>531484.79949095973</v>
      </c>
      <c r="GF360" s="352">
        <f t="shared" ca="1" si="1549"/>
        <v>531484.79949095973</v>
      </c>
      <c r="GG360" s="352">
        <f t="shared" ca="1" si="1549"/>
        <v>531484.79949095973</v>
      </c>
      <c r="GH360" s="352">
        <f t="shared" ca="1" si="1549"/>
        <v>531484.79949095973</v>
      </c>
      <c r="GI360" s="352">
        <f t="shared" ca="1" si="1549"/>
        <v>531484.79949095973</v>
      </c>
      <c r="GJ360" s="352">
        <f t="shared" ca="1" si="1549"/>
        <v>531484.79949095973</v>
      </c>
      <c r="GK360" s="352">
        <f t="shared" ca="1" si="1549"/>
        <v>531484.79949095973</v>
      </c>
      <c r="GL360" s="352">
        <f t="shared" ca="1" si="1549"/>
        <v>531484.79949095973</v>
      </c>
      <c r="GM360" s="352">
        <f t="shared" ca="1" si="1549"/>
        <v>531484.79949095973</v>
      </c>
      <c r="GN360" s="352">
        <f t="shared" ca="1" si="1549"/>
        <v>531484.79949095973</v>
      </c>
      <c r="GO360" s="352">
        <f t="shared" ref="GO360:IZ360" ca="1" si="1550">OFFSET($D333,0,GO$337)</f>
        <v>531484.79949095973</v>
      </c>
      <c r="GP360" s="352">
        <f t="shared" ca="1" si="1550"/>
        <v>531484.79949095973</v>
      </c>
      <c r="GQ360" s="352">
        <f t="shared" ca="1" si="1550"/>
        <v>555837.79359735677</v>
      </c>
      <c r="GR360" s="352">
        <f t="shared" ca="1" si="1550"/>
        <v>555837.79359735677</v>
      </c>
      <c r="GS360" s="352">
        <f t="shared" ca="1" si="1550"/>
        <v>555837.79359735677</v>
      </c>
      <c r="GT360" s="352">
        <f t="shared" ca="1" si="1550"/>
        <v>555837.79359735677</v>
      </c>
      <c r="GU360" s="352">
        <f t="shared" ca="1" si="1550"/>
        <v>555837.79359735677</v>
      </c>
      <c r="GV360" s="352">
        <f t="shared" ca="1" si="1550"/>
        <v>555837.79359735677</v>
      </c>
      <c r="GW360" s="352">
        <f t="shared" ca="1" si="1550"/>
        <v>555837.79359735677</v>
      </c>
      <c r="GX360" s="352">
        <f t="shared" ca="1" si="1550"/>
        <v>555837.79359735677</v>
      </c>
      <c r="GY360" s="352">
        <f t="shared" ca="1" si="1550"/>
        <v>555837.79359735677</v>
      </c>
      <c r="GZ360" s="352">
        <f t="shared" ca="1" si="1550"/>
        <v>555837.79359735677</v>
      </c>
      <c r="HA360" s="352">
        <f t="shared" ca="1" si="1550"/>
        <v>555837.79359735677</v>
      </c>
      <c r="HB360" s="352">
        <f t="shared" ca="1" si="1550"/>
        <v>555837.79359735677</v>
      </c>
      <c r="HC360" s="352">
        <f t="shared" ca="1" si="1550"/>
        <v>581341.80003302929</v>
      </c>
      <c r="HD360" s="352">
        <f t="shared" ca="1" si="1550"/>
        <v>581341.80003302929</v>
      </c>
      <c r="HE360" s="352">
        <f t="shared" ca="1" si="1550"/>
        <v>581341.80003302929</v>
      </c>
      <c r="HF360" s="352">
        <f t="shared" ca="1" si="1550"/>
        <v>581341.80003302929</v>
      </c>
      <c r="HG360" s="352">
        <f t="shared" ca="1" si="1550"/>
        <v>581341.80003302929</v>
      </c>
      <c r="HH360" s="352">
        <f t="shared" ca="1" si="1550"/>
        <v>581341.80003302929</v>
      </c>
      <c r="HI360" s="352">
        <f t="shared" ca="1" si="1550"/>
        <v>581341.80003302929</v>
      </c>
      <c r="HJ360" s="352">
        <f t="shared" ca="1" si="1550"/>
        <v>581341.80003302929</v>
      </c>
      <c r="HK360" s="352">
        <f t="shared" ca="1" si="1550"/>
        <v>581341.80003302929</v>
      </c>
      <c r="HL360" s="352">
        <f t="shared" ca="1" si="1550"/>
        <v>581341.80003302929</v>
      </c>
      <c r="HM360" s="352">
        <f t="shared" ca="1" si="1550"/>
        <v>581341.80003302929</v>
      </c>
      <c r="HN360" s="352">
        <f t="shared" ca="1" si="1550"/>
        <v>581341.80003302929</v>
      </c>
      <c r="HO360" s="352">
        <f t="shared" ca="1" si="1550"/>
        <v>608052.37029315927</v>
      </c>
      <c r="HP360" s="352">
        <f t="shared" ca="1" si="1550"/>
        <v>0</v>
      </c>
      <c r="HQ360" s="352">
        <f t="shared" ca="1" si="1550"/>
        <v>0</v>
      </c>
      <c r="HR360" s="352">
        <f t="shared" ca="1" si="1550"/>
        <v>0</v>
      </c>
      <c r="HS360" s="352">
        <f t="shared" ca="1" si="1550"/>
        <v>0</v>
      </c>
      <c r="HT360" s="352">
        <f t="shared" ca="1" si="1550"/>
        <v>0</v>
      </c>
      <c r="HU360" s="352">
        <f t="shared" ca="1" si="1550"/>
        <v>0</v>
      </c>
      <c r="HV360" s="352">
        <f t="shared" ca="1" si="1550"/>
        <v>0</v>
      </c>
      <c r="HW360" s="352">
        <f t="shared" ca="1" si="1550"/>
        <v>0</v>
      </c>
      <c r="HX360" s="352">
        <f t="shared" ca="1" si="1550"/>
        <v>0</v>
      </c>
      <c r="HY360" s="352">
        <f t="shared" ca="1" si="1550"/>
        <v>0</v>
      </c>
      <c r="HZ360" s="352">
        <f t="shared" ca="1" si="1550"/>
        <v>0</v>
      </c>
      <c r="IA360" s="352">
        <f t="shared" ca="1" si="1550"/>
        <v>0</v>
      </c>
      <c r="IB360" s="352">
        <f t="shared" ca="1" si="1550"/>
        <v>0</v>
      </c>
      <c r="IC360" s="352">
        <f t="shared" ca="1" si="1550"/>
        <v>0</v>
      </c>
      <c r="ID360" s="352">
        <f t="shared" ca="1" si="1550"/>
        <v>0</v>
      </c>
      <c r="IE360" s="352">
        <f t="shared" ca="1" si="1550"/>
        <v>0</v>
      </c>
      <c r="IF360" s="352">
        <f t="shared" ca="1" si="1550"/>
        <v>0</v>
      </c>
      <c r="IG360" s="352">
        <f t="shared" ca="1" si="1550"/>
        <v>0</v>
      </c>
      <c r="IH360" s="352">
        <f t="shared" ca="1" si="1550"/>
        <v>0</v>
      </c>
      <c r="II360" s="352">
        <f t="shared" ca="1" si="1550"/>
        <v>0</v>
      </c>
      <c r="IJ360" s="352">
        <f t="shared" ca="1" si="1550"/>
        <v>0</v>
      </c>
      <c r="IK360" s="352">
        <f t="shared" ca="1" si="1550"/>
        <v>0</v>
      </c>
      <c r="IL360" s="352">
        <f t="shared" ca="1" si="1550"/>
        <v>0</v>
      </c>
      <c r="IM360" s="352">
        <f t="shared" ca="1" si="1550"/>
        <v>0</v>
      </c>
      <c r="IN360" s="352">
        <f t="shared" ca="1" si="1550"/>
        <v>0</v>
      </c>
      <c r="IO360" s="352">
        <f t="shared" ca="1" si="1550"/>
        <v>0</v>
      </c>
      <c r="IP360" s="352">
        <f t="shared" ca="1" si="1550"/>
        <v>0</v>
      </c>
      <c r="IQ360" s="352">
        <f t="shared" ca="1" si="1550"/>
        <v>0</v>
      </c>
      <c r="IR360" s="352">
        <f t="shared" ca="1" si="1550"/>
        <v>0</v>
      </c>
      <c r="IS360" s="352">
        <f t="shared" ca="1" si="1550"/>
        <v>0</v>
      </c>
      <c r="IT360" s="352">
        <f t="shared" ca="1" si="1550"/>
        <v>0</v>
      </c>
      <c r="IU360" s="352">
        <f t="shared" ca="1" si="1550"/>
        <v>0</v>
      </c>
      <c r="IV360" s="352">
        <f t="shared" ca="1" si="1550"/>
        <v>0</v>
      </c>
      <c r="IW360" s="352">
        <f t="shared" ca="1" si="1550"/>
        <v>0</v>
      </c>
      <c r="IX360" s="352">
        <f t="shared" ca="1" si="1550"/>
        <v>0</v>
      </c>
      <c r="IY360" s="352">
        <f t="shared" ca="1" si="1550"/>
        <v>0</v>
      </c>
      <c r="IZ360" s="352">
        <f t="shared" ca="1" si="1550"/>
        <v>0</v>
      </c>
      <c r="JA360" s="352">
        <f t="shared" ref="JA360:KO360" ca="1" si="1551">OFFSET($D333,0,JA$337)</f>
        <v>0</v>
      </c>
      <c r="JB360" s="352">
        <f t="shared" ca="1" si="1551"/>
        <v>0</v>
      </c>
      <c r="JC360" s="352">
        <f t="shared" ca="1" si="1551"/>
        <v>0</v>
      </c>
      <c r="JD360" s="352">
        <f t="shared" ca="1" si="1551"/>
        <v>0</v>
      </c>
      <c r="JE360" s="352">
        <f t="shared" ca="1" si="1551"/>
        <v>0</v>
      </c>
      <c r="JF360" s="352">
        <f t="shared" ca="1" si="1551"/>
        <v>0</v>
      </c>
      <c r="JG360" s="352">
        <f t="shared" ca="1" si="1551"/>
        <v>0</v>
      </c>
      <c r="JH360" s="352">
        <f t="shared" ca="1" si="1551"/>
        <v>0</v>
      </c>
      <c r="JI360" s="352">
        <f t="shared" ca="1" si="1551"/>
        <v>0</v>
      </c>
      <c r="JJ360" s="352">
        <f t="shared" ca="1" si="1551"/>
        <v>0</v>
      </c>
      <c r="JK360" s="352">
        <f t="shared" ca="1" si="1551"/>
        <v>0</v>
      </c>
      <c r="JL360" s="352">
        <f t="shared" ca="1" si="1551"/>
        <v>0</v>
      </c>
      <c r="JM360" s="352">
        <f t="shared" ca="1" si="1551"/>
        <v>0</v>
      </c>
      <c r="JN360" s="352">
        <f t="shared" ca="1" si="1551"/>
        <v>0</v>
      </c>
      <c r="JO360" s="352">
        <f t="shared" ca="1" si="1551"/>
        <v>0</v>
      </c>
      <c r="JP360" s="352">
        <f t="shared" ca="1" si="1551"/>
        <v>0</v>
      </c>
      <c r="JQ360" s="352">
        <f t="shared" ca="1" si="1551"/>
        <v>0</v>
      </c>
      <c r="JR360" s="352">
        <f t="shared" ca="1" si="1551"/>
        <v>0</v>
      </c>
      <c r="JS360" s="352">
        <f t="shared" ca="1" si="1551"/>
        <v>0</v>
      </c>
      <c r="JT360" s="352">
        <f t="shared" ca="1" si="1551"/>
        <v>0</v>
      </c>
      <c r="JU360" s="352">
        <f t="shared" ca="1" si="1551"/>
        <v>0</v>
      </c>
      <c r="JV360" s="352">
        <f t="shared" ca="1" si="1551"/>
        <v>0</v>
      </c>
      <c r="JW360" s="352">
        <f t="shared" ca="1" si="1551"/>
        <v>0</v>
      </c>
      <c r="JX360" s="352">
        <f t="shared" ca="1" si="1551"/>
        <v>0</v>
      </c>
      <c r="JY360" s="352">
        <f t="shared" ca="1" si="1551"/>
        <v>0</v>
      </c>
      <c r="JZ360" s="352">
        <f t="shared" ca="1" si="1551"/>
        <v>0</v>
      </c>
      <c r="KA360" s="352">
        <f t="shared" ca="1" si="1551"/>
        <v>0</v>
      </c>
      <c r="KB360" s="352">
        <f t="shared" ca="1" si="1551"/>
        <v>0</v>
      </c>
      <c r="KC360" s="352">
        <f t="shared" ca="1" si="1551"/>
        <v>0</v>
      </c>
      <c r="KD360" s="352">
        <f t="shared" ca="1" si="1551"/>
        <v>0</v>
      </c>
      <c r="KE360" s="352">
        <f t="shared" ca="1" si="1551"/>
        <v>0</v>
      </c>
      <c r="KF360" s="352">
        <f t="shared" ca="1" si="1551"/>
        <v>0</v>
      </c>
      <c r="KG360" s="352">
        <f t="shared" ca="1" si="1551"/>
        <v>0</v>
      </c>
      <c r="KH360" s="352">
        <f t="shared" ca="1" si="1551"/>
        <v>0</v>
      </c>
      <c r="KI360" s="352">
        <f t="shared" ca="1" si="1551"/>
        <v>0</v>
      </c>
      <c r="KJ360" s="352">
        <f t="shared" ca="1" si="1551"/>
        <v>0</v>
      </c>
      <c r="KK360" s="352">
        <f t="shared" ca="1" si="1551"/>
        <v>0</v>
      </c>
      <c r="KL360" s="352">
        <f t="shared" ca="1" si="1551"/>
        <v>0</v>
      </c>
      <c r="KM360" s="352">
        <f t="shared" ca="1" si="1551"/>
        <v>0</v>
      </c>
      <c r="KN360" s="352">
        <f t="shared" ca="1" si="1551"/>
        <v>0</v>
      </c>
      <c r="KO360" s="352">
        <f t="shared" ca="1" si="1551"/>
        <v>0</v>
      </c>
      <c r="KP360" s="352">
        <f t="shared" ref="KP360:LE360" ca="1" si="1552">OFFSET($D333,0,KP$337)</f>
        <v>0</v>
      </c>
      <c r="KQ360" s="352">
        <f t="shared" ca="1" si="1552"/>
        <v>0</v>
      </c>
      <c r="KR360" s="352">
        <f t="shared" ca="1" si="1552"/>
        <v>0</v>
      </c>
      <c r="KS360" s="352">
        <f t="shared" ca="1" si="1552"/>
        <v>0</v>
      </c>
      <c r="KT360" s="352">
        <f t="shared" ca="1" si="1552"/>
        <v>0</v>
      </c>
      <c r="KU360" s="352">
        <f t="shared" ca="1" si="1552"/>
        <v>0</v>
      </c>
      <c r="KV360" s="352">
        <f t="shared" ca="1" si="1552"/>
        <v>0</v>
      </c>
      <c r="KW360" s="352">
        <f t="shared" ca="1" si="1552"/>
        <v>0</v>
      </c>
      <c r="KX360" s="352">
        <f t="shared" ca="1" si="1552"/>
        <v>0</v>
      </c>
      <c r="KY360" s="352">
        <f t="shared" ca="1" si="1552"/>
        <v>0</v>
      </c>
      <c r="KZ360" s="352">
        <f t="shared" ca="1" si="1552"/>
        <v>0</v>
      </c>
      <c r="LA360" s="352">
        <f t="shared" ca="1" si="1552"/>
        <v>0</v>
      </c>
      <c r="LB360" s="352">
        <f t="shared" ca="1" si="1552"/>
        <v>0</v>
      </c>
      <c r="LC360" s="352">
        <f t="shared" ca="1" si="1552"/>
        <v>0</v>
      </c>
      <c r="LD360" s="352">
        <f t="shared" ca="1" si="1552"/>
        <v>0</v>
      </c>
      <c r="LE360" s="352">
        <f t="shared" ca="1" si="1552"/>
        <v>0</v>
      </c>
    </row>
    <row r="363" spans="3:317">
      <c r="C363" s="155" t="s">
        <v>302</v>
      </c>
      <c r="D363" s="155" t="s">
        <v>325</v>
      </c>
      <c r="E363" s="155" t="s">
        <v>3</v>
      </c>
      <c r="F363" s="155" t="s">
        <v>18</v>
      </c>
      <c r="G363" s="155" t="s">
        <v>326</v>
      </c>
      <c r="H363" s="269" t="s">
        <v>310</v>
      </c>
      <c r="I363" s="269" t="s">
        <v>311</v>
      </c>
    </row>
    <row r="364" spans="3:317">
      <c r="C364" s="148">
        <v>1</v>
      </c>
      <c r="D364" s="148" t="str">
        <f t="shared" ref="D364:D375" si="1553">VLOOKUP($C364,Tenant_List,7,FALSE)</f>
        <v>Large Tenant</v>
      </c>
      <c r="E364" s="148" t="str">
        <f t="shared" ref="E364:E375" si="1554">VLOOKUP($C364,Tenant_List,6,FALSE)</f>
        <v>L2</v>
      </c>
      <c r="F364" s="148" t="str">
        <f t="shared" ref="F364:F375" si="1555">VLOOKUP($C364,Tenant_List,8,FALSE)</f>
        <v>Fashion and Accessories</v>
      </c>
      <c r="G364" s="190"/>
      <c r="H364" s="190"/>
      <c r="I364" s="190"/>
    </row>
    <row r="365" spans="3:317">
      <c r="C365" s="148">
        <v>2</v>
      </c>
      <c r="D365" s="148" t="str">
        <f t="shared" si="1553"/>
        <v>Medium Tenant</v>
      </c>
      <c r="E365" s="148" t="str">
        <f t="shared" si="1554"/>
        <v>L2</v>
      </c>
      <c r="F365" s="148" t="str">
        <f t="shared" si="1555"/>
        <v>Fashion and Accessories</v>
      </c>
      <c r="G365" s="190"/>
      <c r="H365" s="190"/>
      <c r="I365" s="190"/>
    </row>
    <row r="366" spans="3:317">
      <c r="C366" s="148">
        <v>3</v>
      </c>
      <c r="D366" s="148" t="str">
        <f t="shared" si="1553"/>
        <v>Small Tenant</v>
      </c>
      <c r="E366" s="148" t="str">
        <f t="shared" si="1554"/>
        <v>L2</v>
      </c>
      <c r="F366" s="148" t="str">
        <f t="shared" si="1555"/>
        <v>Fashion and Accessories</v>
      </c>
      <c r="G366" s="190"/>
      <c r="H366" s="190"/>
      <c r="I366" s="190"/>
    </row>
    <row r="367" spans="3:317">
      <c r="C367" s="148">
        <v>4</v>
      </c>
      <c r="D367" s="148" t="str">
        <f t="shared" si="1553"/>
        <v>Large Tenant</v>
      </c>
      <c r="E367" s="148" t="str">
        <f t="shared" si="1554"/>
        <v>L2</v>
      </c>
      <c r="F367" s="148" t="str">
        <f t="shared" si="1555"/>
        <v>Home</v>
      </c>
      <c r="G367" s="190"/>
      <c r="H367" s="190"/>
      <c r="I367" s="190"/>
    </row>
    <row r="368" spans="3:317">
      <c r="C368" s="148">
        <v>5</v>
      </c>
      <c r="D368" s="148" t="str">
        <f t="shared" si="1553"/>
        <v>Other</v>
      </c>
      <c r="E368" s="148" t="str">
        <f t="shared" si="1554"/>
        <v>L2</v>
      </c>
      <c r="F368" s="148" t="str">
        <f t="shared" si="1555"/>
        <v>Food and Beverage</v>
      </c>
      <c r="G368" s="190"/>
      <c r="H368" s="190"/>
      <c r="I368" s="190"/>
    </row>
    <row r="369" spans="3:9">
      <c r="C369" s="148">
        <v>6</v>
      </c>
      <c r="D369" s="148" t="str">
        <f t="shared" si="1553"/>
        <v>Anchor</v>
      </c>
      <c r="E369" s="148" t="str">
        <f t="shared" si="1554"/>
        <v>L2</v>
      </c>
      <c r="F369" s="148" t="str">
        <f t="shared" si="1555"/>
        <v>Home</v>
      </c>
      <c r="G369" s="190"/>
      <c r="H369" s="190"/>
      <c r="I369" s="190"/>
    </row>
    <row r="370" spans="3:9">
      <c r="C370" s="148">
        <v>7</v>
      </c>
      <c r="D370" s="148" t="str">
        <f t="shared" si="1553"/>
        <v>Large Tenant</v>
      </c>
      <c r="E370" s="148" t="str">
        <f t="shared" si="1554"/>
        <v>L2</v>
      </c>
      <c r="F370" s="148" t="str">
        <f t="shared" si="1555"/>
        <v>Fashion and Accessories</v>
      </c>
      <c r="G370" s="190"/>
      <c r="H370" s="190"/>
      <c r="I370" s="190"/>
    </row>
    <row r="371" spans="3:9">
      <c r="C371" s="148">
        <v>8</v>
      </c>
      <c r="D371" s="148" t="str">
        <f t="shared" si="1553"/>
        <v>Large Tenant</v>
      </c>
      <c r="E371" s="148" t="str">
        <f t="shared" si="1554"/>
        <v>L2</v>
      </c>
      <c r="F371" s="148" t="str">
        <f t="shared" si="1555"/>
        <v>Food and Beverage</v>
      </c>
      <c r="G371" s="190"/>
      <c r="H371" s="190"/>
      <c r="I371" s="190"/>
    </row>
    <row r="372" spans="3:9">
      <c r="C372" s="148">
        <v>9</v>
      </c>
      <c r="D372" s="148" t="str">
        <f t="shared" si="1553"/>
        <v>Medium Tenant</v>
      </c>
      <c r="E372" s="148" t="str">
        <f t="shared" si="1554"/>
        <v>L2</v>
      </c>
      <c r="F372" s="148" t="str">
        <f t="shared" si="1555"/>
        <v>Service</v>
      </c>
      <c r="G372" s="190"/>
      <c r="H372" s="190"/>
      <c r="I372" s="190"/>
    </row>
    <row r="373" spans="3:9">
      <c r="C373" s="148">
        <v>10</v>
      </c>
      <c r="D373" s="148" t="str">
        <f t="shared" si="1553"/>
        <v>Small Tenant</v>
      </c>
      <c r="E373" s="148" t="str">
        <f t="shared" si="1554"/>
        <v>L1</v>
      </c>
      <c r="F373" s="148" t="str">
        <f t="shared" si="1555"/>
        <v>Fashion and Accessories</v>
      </c>
      <c r="G373" s="190"/>
      <c r="H373" s="190"/>
      <c r="I373" s="190"/>
    </row>
    <row r="374" spans="3:9">
      <c r="C374" s="148">
        <v>11</v>
      </c>
      <c r="D374" s="148" t="str">
        <f t="shared" si="1553"/>
        <v>Other</v>
      </c>
      <c r="E374" s="148" t="str">
        <f t="shared" si="1554"/>
        <v>L1</v>
      </c>
      <c r="F374" s="148" t="str">
        <f t="shared" si="1555"/>
        <v>Fashion and Accessories</v>
      </c>
      <c r="G374" s="190"/>
      <c r="H374" s="190"/>
      <c r="I374" s="190"/>
    </row>
    <row r="375" spans="3:9">
      <c r="C375" s="148">
        <v>12</v>
      </c>
      <c r="D375" s="148" t="str">
        <f t="shared" si="1553"/>
        <v>Other</v>
      </c>
      <c r="E375" s="148" t="str">
        <f t="shared" si="1554"/>
        <v>L1</v>
      </c>
      <c r="F375" s="148" t="str">
        <f t="shared" si="1555"/>
        <v>Food and Beverage</v>
      </c>
      <c r="G375" s="190"/>
      <c r="H375" s="190"/>
      <c r="I375" s="190"/>
    </row>
  </sheetData>
  <sheetProtection formatCells="0" formatColumns="0" formatRows="0"/>
  <sortState xmlns:xlrd2="http://schemas.microsoft.com/office/spreadsheetml/2017/richdata2" ref="B39:F49">
    <sortCondition descending="1" ref="B42"/>
  </sortState>
  <conditionalFormatting sqref="A176:XFD176">
    <cfRule type="cellIs" dxfId="39" priority="3" operator="lessThan">
      <formula>$D$8</formula>
    </cfRule>
  </conditionalFormatting>
  <conditionalFormatting sqref="A193:XFD193">
    <cfRule type="cellIs" dxfId="38" priority="1" operator="lessThan">
      <formula>$D$8</formula>
    </cfRule>
  </conditionalFormatting>
  <dataValidations count="6">
    <dataValidation type="list" allowBlank="1" showInputMessage="1" showErrorMessage="1" sqref="O7" xr:uid="{00000000-0002-0000-0100-000012000000}">
      <formula1>$R$7:$R$8</formula1>
    </dataValidation>
    <dataValidation type="list" allowBlank="1" showInputMessage="1" showErrorMessage="1" sqref="T50:T54" xr:uid="{00000000-0002-0000-0100-000015000000}">
      <formula1>$U$48:$V$48</formula1>
    </dataValidation>
    <dataValidation type="list" allowBlank="1" showInputMessage="1" showErrorMessage="1" sqref="T48" xr:uid="{00000000-0002-0000-0100-000016000000}">
      <formula1>$V$48:$W$48</formula1>
    </dataValidation>
    <dataValidation type="list" allowBlank="1" showInputMessage="1" showErrorMessage="1" sqref="T49" xr:uid="{00000000-0002-0000-0100-000017000000}">
      <formula1>$T$47:$T$48</formula1>
    </dataValidation>
    <dataValidation type="list" allowBlank="1" showInputMessage="1" showErrorMessage="1" sqref="P55" xr:uid="{00000000-0002-0000-0100-000014000000}">
      <formula1>$Q$55:$S$55</formula1>
    </dataValidation>
    <dataValidation type="list" allowBlank="1" showInputMessage="1" showErrorMessage="1" sqref="Q48" xr:uid="{F8B31069-4AD3-3C49-8C59-C7407933880A}">
      <formula1>$R$48:$R$49</formula1>
    </dataValidation>
  </dataValidations>
  <pageMargins left="0.75" right="0.75" top="1" bottom="1" header="0.5" footer="0.5"/>
  <pageSetup paperSize="9" orientation="portrait" horizontalDpi="4294967292" verticalDpi="4294967292"/>
  <ignoredErrors>
    <ignoredError sqref="P8" unlockedFormula="1"/>
  </ignoredErrors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190"/>
  <sheetViews>
    <sheetView showGridLines="0" topLeftCell="A13" workbookViewId="0">
      <selection activeCell="T13" sqref="T13:U15"/>
    </sheetView>
  </sheetViews>
  <sheetFormatPr defaultColWidth="11.125" defaultRowHeight="14.25"/>
  <cols>
    <col min="1" max="1" width="22.5" customWidth="1"/>
    <col min="21" max="21" width="12.875" customWidth="1"/>
    <col min="22" max="22" width="14.875" customWidth="1"/>
    <col min="23" max="23" width="13.125" customWidth="1"/>
    <col min="24" max="24" width="12.625" customWidth="1"/>
    <col min="31" max="31" width="13.875" customWidth="1"/>
  </cols>
  <sheetData>
    <row r="1" spans="1:42" ht="15" thickBot="1"/>
    <row r="2" spans="1:42">
      <c r="D2" t="s">
        <v>316</v>
      </c>
      <c r="E2" t="s">
        <v>317</v>
      </c>
      <c r="G2" s="39"/>
      <c r="H2" s="274" t="s">
        <v>328</v>
      </c>
      <c r="I2" s="40"/>
      <c r="J2" s="40"/>
      <c r="K2" s="40"/>
      <c r="L2" s="40"/>
      <c r="M2" s="40"/>
    </row>
    <row r="3" spans="1:42">
      <c r="A3" t="s">
        <v>374</v>
      </c>
      <c r="B3" s="4">
        <v>0</v>
      </c>
      <c r="D3" s="336">
        <f t="shared" ref="D3:D8" ca="1" si="0">Project_IRR</f>
        <v>6.3664564036187699E-3</v>
      </c>
      <c r="E3" s="336">
        <f ca="1">Assumptions!$K$8</f>
        <v>-3.9154811699540826E-2</v>
      </c>
      <c r="F3" s="4"/>
      <c r="G3" s="45"/>
      <c r="H3" s="50"/>
      <c r="I3" s="51" t="s">
        <v>37</v>
      </c>
      <c r="J3" s="51" t="s">
        <v>20</v>
      </c>
      <c r="K3" s="51" t="s">
        <v>35</v>
      </c>
      <c r="L3" s="144" t="s">
        <v>278</v>
      </c>
      <c r="M3" s="46"/>
    </row>
    <row r="4" spans="1:42">
      <c r="A4" t="s">
        <v>59</v>
      </c>
      <c r="B4" s="4">
        <v>0</v>
      </c>
      <c r="D4" s="336">
        <f t="shared" ca="1" si="0"/>
        <v>6.3664564036187699E-3</v>
      </c>
      <c r="E4" s="336">
        <f ca="1">Assumptions!$K$8</f>
        <v>-3.9154811699540826E-2</v>
      </c>
      <c r="F4" s="4"/>
      <c r="G4" s="45"/>
      <c r="H4" s="51" t="s">
        <v>34</v>
      </c>
      <c r="I4" s="56">
        <v>8.5</v>
      </c>
      <c r="J4" s="257" t="s">
        <v>1</v>
      </c>
      <c r="K4" s="56" t="s">
        <v>15</v>
      </c>
      <c r="L4" s="56" t="s">
        <v>290</v>
      </c>
      <c r="M4" s="46"/>
    </row>
    <row r="5" spans="1:42">
      <c r="A5" t="s">
        <v>375</v>
      </c>
      <c r="B5" s="4">
        <v>0</v>
      </c>
      <c r="D5" s="336">
        <f t="shared" ca="1" si="0"/>
        <v>6.3664564036187699E-3</v>
      </c>
      <c r="E5" s="336">
        <f ca="1">Assumptions!$K$8</f>
        <v>-3.9154811699540826E-2</v>
      </c>
      <c r="F5" s="4"/>
      <c r="G5" s="45"/>
      <c r="H5" s="48" t="s">
        <v>51</v>
      </c>
      <c r="I5" s="65">
        <f>I4/J5/L5/K5</f>
        <v>31.71641791044776</v>
      </c>
      <c r="J5" s="66">
        <f>VLOOKUP(J4,Floor_Ratio,2,FALSE)</f>
        <v>0.8</v>
      </c>
      <c r="K5" s="66">
        <f>VLOOKUP(K4,Size_Ratio,2,FALSE)</f>
        <v>0.67</v>
      </c>
      <c r="L5" s="67">
        <f>VLOOKUP(L4,Type_Ratio,2,FALSE)</f>
        <v>0.5</v>
      </c>
      <c r="M5" s="46"/>
    </row>
    <row r="6" spans="1:42">
      <c r="A6" t="s">
        <v>77</v>
      </c>
      <c r="B6" s="4">
        <v>0</v>
      </c>
      <c r="D6" s="336">
        <f t="shared" ca="1" si="0"/>
        <v>6.3664564036187699E-3</v>
      </c>
      <c r="E6" s="336">
        <f ca="1">Assumptions!$K$8</f>
        <v>-3.9154811699540826E-2</v>
      </c>
      <c r="F6" s="4"/>
      <c r="S6" s="4"/>
    </row>
    <row r="7" spans="1:42">
      <c r="A7" t="s">
        <v>378</v>
      </c>
      <c r="B7" s="4">
        <v>0</v>
      </c>
      <c r="D7" s="336">
        <f t="shared" ca="1" si="0"/>
        <v>6.3664564036187699E-3</v>
      </c>
      <c r="E7" s="336">
        <f ca="1">Assumptions!$K$8</f>
        <v>-3.9154811699540826E-2</v>
      </c>
      <c r="F7" s="4"/>
      <c r="S7" s="4"/>
    </row>
    <row r="8" spans="1:42">
      <c r="A8" t="s">
        <v>379</v>
      </c>
      <c r="B8" s="4">
        <v>0</v>
      </c>
      <c r="D8" s="336">
        <f t="shared" ca="1" si="0"/>
        <v>6.3664564036187699E-3</v>
      </c>
      <c r="E8" s="336">
        <f ca="1">Assumptions!$K$8</f>
        <v>-3.9154811699540826E-2</v>
      </c>
      <c r="F8" s="4"/>
      <c r="S8" s="4"/>
    </row>
    <row r="9" spans="1:42">
      <c r="A9" t="s">
        <v>380</v>
      </c>
      <c r="B9" s="4">
        <v>0</v>
      </c>
      <c r="D9" s="4"/>
      <c r="F9" s="4"/>
      <c r="S9" s="4"/>
    </row>
    <row r="10" spans="1:42" ht="15" thickBot="1">
      <c r="A10" t="s">
        <v>376</v>
      </c>
      <c r="B10" s="338">
        <v>0</v>
      </c>
      <c r="C10" t="s">
        <v>377</v>
      </c>
    </row>
    <row r="11" spans="1:42" ht="15" thickBot="1">
      <c r="B11" s="37">
        <f>B10/I36</f>
        <v>0</v>
      </c>
      <c r="D11" s="97" t="s">
        <v>89</v>
      </c>
      <c r="E11" s="94" t="s">
        <v>94</v>
      </c>
      <c r="F11" s="94" t="s">
        <v>90</v>
      </c>
      <c r="G11" s="94" t="s">
        <v>91</v>
      </c>
      <c r="H11" s="94" t="s">
        <v>92</v>
      </c>
      <c r="I11" s="94" t="s">
        <v>93</v>
      </c>
      <c r="J11" s="97"/>
      <c r="K11" s="97"/>
      <c r="L11" s="97"/>
      <c r="M11" s="337"/>
      <c r="N11" s="46"/>
      <c r="O11" s="46"/>
      <c r="P11" s="46"/>
      <c r="S11" s="39"/>
      <c r="T11" s="274" t="s">
        <v>329</v>
      </c>
      <c r="U11" s="40"/>
      <c r="V11" s="40"/>
      <c r="W11" s="40"/>
      <c r="X11" s="40"/>
      <c r="Y11" s="40"/>
      <c r="Z11" s="40"/>
      <c r="AA11" s="41"/>
      <c r="AD11" s="39"/>
      <c r="AE11" s="275" t="s">
        <v>331</v>
      </c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1"/>
    </row>
    <row r="12" spans="1:42">
      <c r="A12" t="s">
        <v>605</v>
      </c>
      <c r="B12" s="4">
        <v>0</v>
      </c>
      <c r="D12" s="51" t="s">
        <v>12</v>
      </c>
      <c r="E12" s="123">
        <f t="shared" ref="E12:E17" si="1">P20</f>
        <v>1</v>
      </c>
      <c r="F12" s="258">
        <v>1</v>
      </c>
      <c r="G12" s="258">
        <v>1</v>
      </c>
      <c r="H12" s="258">
        <v>1</v>
      </c>
      <c r="I12" s="258">
        <v>1</v>
      </c>
      <c r="J12" s="258"/>
      <c r="K12" s="257"/>
      <c r="L12" s="258"/>
      <c r="M12" s="46"/>
      <c r="N12" s="46"/>
      <c r="O12" s="46"/>
      <c r="P12" s="46"/>
      <c r="S12" s="45"/>
      <c r="T12" s="46"/>
      <c r="U12" s="46"/>
      <c r="V12" s="46"/>
      <c r="W12" s="46"/>
      <c r="X12" s="46"/>
      <c r="Y12" s="46"/>
      <c r="Z12" s="52"/>
      <c r="AA12" s="53"/>
      <c r="AD12" s="45"/>
      <c r="AE12" s="46" t="s">
        <v>163</v>
      </c>
      <c r="AF12" s="46">
        <v>1</v>
      </c>
      <c r="AG12" s="46"/>
      <c r="AH12" s="46" t="s">
        <v>166</v>
      </c>
      <c r="AI12" s="46">
        <v>1</v>
      </c>
      <c r="AJ12" s="46"/>
      <c r="AK12" s="46" t="s">
        <v>167</v>
      </c>
      <c r="AL12" s="46">
        <v>1</v>
      </c>
      <c r="AM12" s="46"/>
      <c r="AN12" s="46" t="s">
        <v>179</v>
      </c>
      <c r="AO12" s="46"/>
      <c r="AP12" s="49"/>
    </row>
    <row r="13" spans="1:42">
      <c r="D13" s="51" t="s">
        <v>13</v>
      </c>
      <c r="E13" s="123">
        <f t="shared" si="1"/>
        <v>0.91</v>
      </c>
      <c r="F13" s="258">
        <v>0.95</v>
      </c>
      <c r="G13" s="258">
        <v>0.97</v>
      </c>
      <c r="H13" s="258">
        <v>0.97</v>
      </c>
      <c r="I13" s="258">
        <v>0.97</v>
      </c>
      <c r="J13" s="258"/>
      <c r="K13" s="257"/>
      <c r="L13" s="258"/>
      <c r="M13" s="46"/>
      <c r="N13" s="46"/>
      <c r="O13" s="46"/>
      <c r="P13" s="46"/>
      <c r="S13" s="45"/>
      <c r="T13" s="254" t="s">
        <v>382</v>
      </c>
      <c r="U13" s="59">
        <v>380000000</v>
      </c>
      <c r="V13" s="60"/>
      <c r="W13" s="61"/>
      <c r="X13" s="62"/>
      <c r="Y13" s="46"/>
      <c r="Z13" s="52"/>
      <c r="AA13" s="53"/>
      <c r="AD13" s="45"/>
      <c r="AE13" s="46"/>
      <c r="AF13" s="46"/>
      <c r="AG13" s="46"/>
      <c r="AH13" s="46"/>
      <c r="AI13" s="46"/>
      <c r="AJ13" s="46"/>
      <c r="AK13" s="46"/>
      <c r="AL13" s="46"/>
      <c r="AM13" s="46"/>
      <c r="AN13" s="46" t="s">
        <v>173</v>
      </c>
      <c r="AO13" s="46"/>
      <c r="AP13" s="49"/>
    </row>
    <row r="14" spans="1:42">
      <c r="D14" s="51" t="s">
        <v>14</v>
      </c>
      <c r="E14" s="123">
        <f t="shared" si="1"/>
        <v>0.91</v>
      </c>
      <c r="F14" s="258">
        <v>0.91</v>
      </c>
      <c r="G14" s="258">
        <v>0.92</v>
      </c>
      <c r="H14" s="258">
        <v>0.93</v>
      </c>
      <c r="I14" s="258">
        <v>0.94</v>
      </c>
      <c r="J14" s="258"/>
      <c r="K14" s="257"/>
      <c r="L14" s="258"/>
      <c r="M14" s="46"/>
      <c r="N14" s="46"/>
      <c r="O14" s="46"/>
      <c r="P14" s="46"/>
      <c r="S14" s="45"/>
      <c r="T14" s="254" t="s">
        <v>383</v>
      </c>
      <c r="U14" s="248">
        <f>U13*10%</f>
        <v>38000000</v>
      </c>
      <c r="V14" s="47"/>
      <c r="W14" s="61"/>
      <c r="X14" s="62"/>
      <c r="Y14" s="46"/>
      <c r="Z14" s="52"/>
      <c r="AA14" s="49"/>
      <c r="AD14" s="45"/>
      <c r="AE14" s="46" t="s">
        <v>164</v>
      </c>
      <c r="AF14" s="46" t="s">
        <v>165</v>
      </c>
      <c r="AG14" s="46"/>
      <c r="AH14" s="46" t="s">
        <v>164</v>
      </c>
      <c r="AI14" s="46" t="s">
        <v>165</v>
      </c>
      <c r="AJ14" s="46"/>
      <c r="AK14" s="46" t="s">
        <v>164</v>
      </c>
      <c r="AL14" s="46" t="s">
        <v>165</v>
      </c>
      <c r="AM14" s="46"/>
      <c r="AN14" s="46" t="s">
        <v>221</v>
      </c>
      <c r="AO14" s="46"/>
      <c r="AP14" s="49"/>
    </row>
    <row r="15" spans="1:42">
      <c r="D15" s="51" t="s">
        <v>15</v>
      </c>
      <c r="E15" s="123">
        <f t="shared" si="1"/>
        <v>0.91</v>
      </c>
      <c r="F15" s="258">
        <v>0.91</v>
      </c>
      <c r="G15" s="258">
        <v>0.92</v>
      </c>
      <c r="H15" s="258">
        <v>0.93</v>
      </c>
      <c r="I15" s="258">
        <v>0.94</v>
      </c>
      <c r="J15" s="258"/>
      <c r="K15" s="257"/>
      <c r="L15" s="258"/>
      <c r="M15" s="46"/>
      <c r="N15" s="46"/>
      <c r="O15" s="46"/>
      <c r="P15" s="46"/>
      <c r="S15" s="45"/>
      <c r="T15" s="254" t="s">
        <v>384</v>
      </c>
      <c r="U15" s="248">
        <f>U13*1%</f>
        <v>3800000</v>
      </c>
      <c r="V15" s="78"/>
      <c r="W15" s="78"/>
      <c r="X15" s="46"/>
      <c r="Y15" s="46"/>
      <c r="Z15" s="46"/>
      <c r="AA15" s="49"/>
      <c r="AD15" s="45" t="s">
        <v>168</v>
      </c>
      <c r="AE15" s="261">
        <v>42552</v>
      </c>
      <c r="AF15" s="261">
        <v>44440</v>
      </c>
      <c r="AG15" s="262"/>
      <c r="AH15" s="261">
        <v>43101</v>
      </c>
      <c r="AI15" s="261">
        <v>44440</v>
      </c>
      <c r="AJ15" s="46">
        <f>DATEDIF(AH15,AI15,"M")</f>
        <v>44</v>
      </c>
      <c r="AK15" s="261">
        <v>44440</v>
      </c>
      <c r="AL15" s="261">
        <v>46722</v>
      </c>
      <c r="AM15" s="62">
        <f>DATEDIF(AK15,AL15,"M")+1</f>
        <v>76</v>
      </c>
      <c r="AN15" s="62"/>
      <c r="AO15" s="46"/>
      <c r="AP15" s="49"/>
    </row>
    <row r="16" spans="1:42" ht="15" thickBot="1">
      <c r="A16" s="46" t="s">
        <v>33</v>
      </c>
      <c r="B16" s="237">
        <v>0.05</v>
      </c>
      <c r="C16" s="237"/>
      <c r="D16" s="51" t="s">
        <v>16</v>
      </c>
      <c r="E16" s="123">
        <f t="shared" si="1"/>
        <v>0.91</v>
      </c>
      <c r="F16" s="258">
        <v>0.85</v>
      </c>
      <c r="G16" s="258">
        <v>0.85</v>
      </c>
      <c r="H16" s="258">
        <v>0.85</v>
      </c>
      <c r="I16" s="258">
        <v>0.85</v>
      </c>
      <c r="J16" s="258"/>
      <c r="K16" s="257"/>
      <c r="L16" s="258"/>
      <c r="M16" s="46"/>
      <c r="N16" s="46"/>
      <c r="O16" s="46"/>
      <c r="P16" s="46"/>
      <c r="S16" s="45"/>
      <c r="T16" s="46"/>
      <c r="U16" s="46"/>
      <c r="V16" s="78"/>
      <c r="W16" s="78"/>
      <c r="X16" s="46"/>
      <c r="Y16" s="46"/>
      <c r="Z16" s="46"/>
      <c r="AA16" s="49"/>
      <c r="AD16" s="82"/>
      <c r="AE16" s="83"/>
      <c r="AF16" s="83"/>
      <c r="AG16" s="83"/>
      <c r="AH16" s="84"/>
      <c r="AI16" s="84"/>
      <c r="AJ16" s="83"/>
      <c r="AK16" s="84"/>
      <c r="AL16" s="84"/>
      <c r="AM16" s="83"/>
      <c r="AN16" s="83"/>
      <c r="AO16" s="83"/>
      <c r="AP16" s="85"/>
    </row>
    <row r="17" spans="4:42">
      <c r="D17" s="51" t="s">
        <v>17</v>
      </c>
      <c r="E17" s="123">
        <f t="shared" si="1"/>
        <v>0.91</v>
      </c>
      <c r="F17" s="258">
        <v>0.85</v>
      </c>
      <c r="G17" s="258">
        <v>0.85</v>
      </c>
      <c r="H17" s="258">
        <v>0.85</v>
      </c>
      <c r="I17" s="258">
        <v>0.85</v>
      </c>
      <c r="J17" s="258"/>
      <c r="K17" s="257"/>
      <c r="L17" s="258"/>
      <c r="M17" s="46"/>
      <c r="N17" s="46"/>
      <c r="O17" s="46"/>
      <c r="P17" s="46"/>
      <c r="S17" s="45"/>
      <c r="T17" s="46"/>
      <c r="U17" s="46"/>
      <c r="V17" s="78"/>
      <c r="W17" s="78"/>
      <c r="X17" s="46"/>
      <c r="Y17" s="46"/>
      <c r="Z17" s="46"/>
      <c r="AA17" s="49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</row>
    <row r="18" spans="4:42" ht="15" thickBot="1">
      <c r="D18" s="46"/>
      <c r="E18" s="46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  <c r="S18" s="45"/>
      <c r="T18" s="94" t="s">
        <v>77</v>
      </c>
      <c r="U18" s="56" t="s">
        <v>137</v>
      </c>
      <c r="V18" s="46"/>
      <c r="W18" s="46"/>
      <c r="X18" s="46"/>
      <c r="Y18" s="46"/>
      <c r="Z18" s="46"/>
      <c r="AA18" s="49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</row>
    <row r="19" spans="4:42" ht="15" thickBot="1">
      <c r="D19" s="97" t="s">
        <v>95</v>
      </c>
      <c r="E19" s="97">
        <v>1</v>
      </c>
      <c r="F19" s="97">
        <v>2</v>
      </c>
      <c r="G19" s="97">
        <v>3</v>
      </c>
      <c r="H19" s="97">
        <v>4</v>
      </c>
      <c r="I19" s="97">
        <v>5</v>
      </c>
      <c r="J19" s="97">
        <v>6</v>
      </c>
      <c r="K19" s="97">
        <v>7</v>
      </c>
      <c r="L19" s="97">
        <v>8</v>
      </c>
      <c r="M19" s="97">
        <v>9</v>
      </c>
      <c r="N19" s="97">
        <v>10</v>
      </c>
      <c r="O19" s="97">
        <v>11</v>
      </c>
      <c r="P19" s="97">
        <v>12</v>
      </c>
      <c r="S19" s="45"/>
      <c r="T19" s="46">
        <f>GFA_Total</f>
        <v>66000</v>
      </c>
      <c r="U19" s="46" t="s">
        <v>134</v>
      </c>
      <c r="V19" s="46" t="s">
        <v>135</v>
      </c>
      <c r="W19" s="46" t="s">
        <v>136</v>
      </c>
      <c r="X19" s="46" t="s">
        <v>137</v>
      </c>
      <c r="Y19" s="46"/>
      <c r="Z19" s="46"/>
      <c r="AA19" s="49"/>
      <c r="AD19" s="22" t="s">
        <v>220</v>
      </c>
      <c r="AH19" s="22" t="s">
        <v>166</v>
      </c>
      <c r="AL19" s="22" t="s">
        <v>167</v>
      </c>
      <c r="AM19" s="17" t="s">
        <v>288</v>
      </c>
      <c r="AN19" s="145" t="s">
        <v>287</v>
      </c>
      <c r="AO19" s="145" t="s">
        <v>288</v>
      </c>
      <c r="AP19" s="38"/>
    </row>
    <row r="20" spans="4:42">
      <c r="D20" s="51" t="s">
        <v>12</v>
      </c>
      <c r="E20" s="258">
        <v>1</v>
      </c>
      <c r="F20" s="258">
        <v>1</v>
      </c>
      <c r="G20" s="258">
        <v>1</v>
      </c>
      <c r="H20" s="258">
        <v>1</v>
      </c>
      <c r="I20" s="258">
        <v>1</v>
      </c>
      <c r="J20" s="258">
        <v>1</v>
      </c>
      <c r="K20" s="258">
        <v>1</v>
      </c>
      <c r="L20" s="258">
        <v>1</v>
      </c>
      <c r="M20" s="258">
        <v>1</v>
      </c>
      <c r="N20" s="258">
        <v>1</v>
      </c>
      <c r="O20" s="258">
        <v>1</v>
      </c>
      <c r="P20" s="258">
        <v>1</v>
      </c>
      <c r="S20" s="45">
        <v>1</v>
      </c>
      <c r="T20" s="403" t="s">
        <v>521</v>
      </c>
      <c r="U20" s="59">
        <v>500</v>
      </c>
      <c r="V20" s="259">
        <v>28480000</v>
      </c>
      <c r="W20" s="46"/>
      <c r="X20" s="46"/>
      <c r="Y20" s="46"/>
      <c r="Z20" s="46"/>
      <c r="AA20" s="49"/>
      <c r="AD20" t="s">
        <v>163</v>
      </c>
      <c r="AE20" s="5">
        <f>Land_Cost</f>
        <v>421800000</v>
      </c>
      <c r="AH20" t="s">
        <v>80</v>
      </c>
      <c r="AI20" s="5">
        <f>Total_Dev_Cost</f>
        <v>330000000</v>
      </c>
      <c r="AL20" t="s">
        <v>80</v>
      </c>
      <c r="AM20" s="5">
        <f>Total_Cost</f>
        <v>751800000</v>
      </c>
      <c r="AN20" s="9">
        <v>1100000000</v>
      </c>
      <c r="AO20" s="38"/>
      <c r="AP20" s="38"/>
    </row>
    <row r="21" spans="4:42">
      <c r="D21" s="51" t="s">
        <v>13</v>
      </c>
      <c r="E21" s="258">
        <v>0.8</v>
      </c>
      <c r="F21" s="258">
        <v>0.75</v>
      </c>
      <c r="G21" s="258">
        <v>0.7</v>
      </c>
      <c r="H21" s="258">
        <v>0.83</v>
      </c>
      <c r="I21" s="258">
        <v>0.84</v>
      </c>
      <c r="J21" s="258">
        <v>0.85</v>
      </c>
      <c r="K21" s="258">
        <v>0.86</v>
      </c>
      <c r="L21" s="258">
        <v>0.87</v>
      </c>
      <c r="M21" s="258">
        <v>0.88</v>
      </c>
      <c r="N21" s="258">
        <v>0.89</v>
      </c>
      <c r="O21" s="258">
        <v>0.9</v>
      </c>
      <c r="P21" s="258">
        <v>0.91</v>
      </c>
      <c r="S21" s="45">
        <v>2</v>
      </c>
      <c r="T21" s="403" t="s">
        <v>522</v>
      </c>
      <c r="U21" s="59">
        <v>500</v>
      </c>
      <c r="V21" s="259">
        <v>50980000</v>
      </c>
      <c r="W21" s="46"/>
      <c r="X21" s="46"/>
      <c r="Y21" s="46"/>
      <c r="Z21" s="46"/>
      <c r="AA21" s="49"/>
      <c r="AD21" s="7"/>
      <c r="AE21" s="5"/>
      <c r="AL21" t="s">
        <v>43</v>
      </c>
      <c r="AM21" s="4">
        <v>1</v>
      </c>
      <c r="AN21" s="38"/>
      <c r="AO21" s="38"/>
      <c r="AP21" s="38"/>
    </row>
    <row r="22" spans="4:42">
      <c r="D22" s="51" t="s">
        <v>14</v>
      </c>
      <c r="E22" s="258">
        <v>0.8</v>
      </c>
      <c r="F22" s="258">
        <v>0.75</v>
      </c>
      <c r="G22" s="258">
        <v>0.7</v>
      </c>
      <c r="H22" s="258">
        <v>0.83</v>
      </c>
      <c r="I22" s="258">
        <v>0.84</v>
      </c>
      <c r="J22" s="258">
        <v>0.85</v>
      </c>
      <c r="K22" s="258">
        <v>0.86</v>
      </c>
      <c r="L22" s="258">
        <v>0.87</v>
      </c>
      <c r="M22" s="258">
        <v>0.88</v>
      </c>
      <c r="N22" s="258">
        <v>0.89</v>
      </c>
      <c r="O22" s="258">
        <v>0.9</v>
      </c>
      <c r="P22" s="258">
        <v>0.91</v>
      </c>
      <c r="S22" s="45">
        <v>3</v>
      </c>
      <c r="T22" s="404" t="s">
        <v>523</v>
      </c>
      <c r="U22" s="59">
        <v>500</v>
      </c>
      <c r="V22" s="259">
        <v>0</v>
      </c>
      <c r="W22" s="46"/>
      <c r="X22" s="46"/>
      <c r="Y22" s="46"/>
      <c r="Z22" s="46"/>
      <c r="AA22" s="49"/>
      <c r="AD22" s="7"/>
      <c r="AE22" s="5"/>
      <c r="AH22" t="s">
        <v>169</v>
      </c>
      <c r="AI22" s="4">
        <v>3</v>
      </c>
      <c r="AL22" t="s">
        <v>170</v>
      </c>
      <c r="AM22" s="9">
        <f>IF($AM$19=$AN$19,AM20,AN20)*AM21</f>
        <v>1100000000</v>
      </c>
      <c r="AN22" s="38"/>
      <c r="AO22" s="38"/>
      <c r="AP22" s="38"/>
    </row>
    <row r="23" spans="4:42">
      <c r="D23" s="51" t="s">
        <v>15</v>
      </c>
      <c r="E23" s="258">
        <v>0.8</v>
      </c>
      <c r="F23" s="258">
        <v>0.75</v>
      </c>
      <c r="G23" s="258">
        <v>0.7</v>
      </c>
      <c r="H23" s="258">
        <v>0.83</v>
      </c>
      <c r="I23" s="258">
        <v>0.84</v>
      </c>
      <c r="J23" s="258">
        <v>0.85</v>
      </c>
      <c r="K23" s="258">
        <v>0.86</v>
      </c>
      <c r="L23" s="258">
        <v>0.87</v>
      </c>
      <c r="M23" s="258">
        <v>0.88</v>
      </c>
      <c r="N23" s="258">
        <v>0.89</v>
      </c>
      <c r="O23" s="258">
        <v>0.9</v>
      </c>
      <c r="P23" s="258">
        <v>0.91</v>
      </c>
      <c r="S23" s="45">
        <v>4</v>
      </c>
      <c r="T23" s="404" t="s">
        <v>524</v>
      </c>
      <c r="U23" s="59">
        <v>500</v>
      </c>
      <c r="V23" s="259">
        <v>275400000</v>
      </c>
      <c r="W23" s="46"/>
      <c r="X23" s="46"/>
      <c r="Y23" s="46"/>
      <c r="Z23" s="46"/>
      <c r="AA23" s="49"/>
      <c r="AH23" t="s">
        <v>170</v>
      </c>
      <c r="AI23" s="15">
        <f>AI20*AI22</f>
        <v>990000000</v>
      </c>
      <c r="AN23" s="38"/>
      <c r="AO23" s="38"/>
      <c r="AP23" s="38"/>
    </row>
    <row r="24" spans="4:42">
      <c r="D24" s="51" t="s">
        <v>16</v>
      </c>
      <c r="E24" s="258">
        <v>0.8</v>
      </c>
      <c r="F24" s="258">
        <v>0.75</v>
      </c>
      <c r="G24" s="258">
        <v>0.7</v>
      </c>
      <c r="H24" s="258">
        <v>0.83</v>
      </c>
      <c r="I24" s="258">
        <v>0.84</v>
      </c>
      <c r="J24" s="258">
        <v>0.85</v>
      </c>
      <c r="K24" s="258">
        <v>0.86</v>
      </c>
      <c r="L24" s="258">
        <v>0.87</v>
      </c>
      <c r="M24" s="258">
        <v>0.88</v>
      </c>
      <c r="N24" s="258">
        <v>0.89</v>
      </c>
      <c r="O24" s="258">
        <v>0.9</v>
      </c>
      <c r="P24" s="258">
        <v>0.91</v>
      </c>
      <c r="S24" s="45">
        <v>5</v>
      </c>
      <c r="T24" s="404" t="s">
        <v>525</v>
      </c>
      <c r="U24" s="59">
        <v>500</v>
      </c>
      <c r="V24" s="259">
        <v>7810000</v>
      </c>
      <c r="W24" s="46"/>
      <c r="X24" s="46"/>
      <c r="Y24" s="46"/>
      <c r="Z24" s="46"/>
      <c r="AA24" s="49"/>
      <c r="AL24" t="s">
        <v>171</v>
      </c>
      <c r="AM24" s="31">
        <v>0.05</v>
      </c>
      <c r="AN24" s="38"/>
      <c r="AO24" s="38"/>
      <c r="AP24" s="38"/>
    </row>
    <row r="25" spans="4:42">
      <c r="D25" s="51" t="s">
        <v>17</v>
      </c>
      <c r="E25" s="258">
        <v>0.8</v>
      </c>
      <c r="F25" s="258">
        <v>0.75</v>
      </c>
      <c r="G25" s="258">
        <v>0.7</v>
      </c>
      <c r="H25" s="258">
        <v>0.83</v>
      </c>
      <c r="I25" s="258">
        <v>0.84</v>
      </c>
      <c r="J25" s="258">
        <v>0.85</v>
      </c>
      <c r="K25" s="258">
        <v>0.86</v>
      </c>
      <c r="L25" s="258">
        <v>0.87</v>
      </c>
      <c r="M25" s="258">
        <v>0.88</v>
      </c>
      <c r="N25" s="258">
        <v>0.89</v>
      </c>
      <c r="O25" s="258">
        <v>0.9</v>
      </c>
      <c r="P25" s="258">
        <v>0.91</v>
      </c>
      <c r="S25" s="45">
        <v>6</v>
      </c>
      <c r="T25" s="404" t="s">
        <v>526</v>
      </c>
      <c r="U25" s="59">
        <v>500</v>
      </c>
      <c r="V25" s="259">
        <v>0</v>
      </c>
      <c r="W25" s="46"/>
      <c r="X25" s="46"/>
      <c r="Y25" s="46"/>
      <c r="Z25" s="46"/>
      <c r="AA25" s="49"/>
      <c r="AD25" t="s">
        <v>169</v>
      </c>
      <c r="AE25" s="4">
        <v>0.7</v>
      </c>
      <c r="AH25" t="s">
        <v>178</v>
      </c>
      <c r="AI25" s="239" t="s">
        <v>187</v>
      </c>
      <c r="AN25" s="38"/>
      <c r="AO25" s="38"/>
      <c r="AP25" s="38"/>
    </row>
    <row r="26" spans="4:42"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S26" s="45">
        <v>7</v>
      </c>
      <c r="T26" s="403" t="s">
        <v>527</v>
      </c>
      <c r="U26" s="59">
        <v>500</v>
      </c>
      <c r="V26" s="259">
        <v>0</v>
      </c>
      <c r="W26" s="46"/>
      <c r="X26" s="46"/>
      <c r="Y26" s="46"/>
      <c r="Z26" s="46"/>
      <c r="AA26" s="49"/>
      <c r="AD26" t="s">
        <v>170</v>
      </c>
      <c r="AE26" s="9">
        <f>AE20*AE25</f>
        <v>295260000</v>
      </c>
      <c r="AH26" s="29" t="s">
        <v>187</v>
      </c>
      <c r="AL26" t="s">
        <v>172</v>
      </c>
      <c r="AM26" s="17" t="s">
        <v>173</v>
      </c>
      <c r="AN26" s="38"/>
      <c r="AO26" s="38"/>
      <c r="AP26" s="38"/>
    </row>
    <row r="27" spans="4:42" ht="15" thickBot="1">
      <c r="D27" s="97" t="s">
        <v>88</v>
      </c>
      <c r="E27" s="94"/>
      <c r="F27" s="94" t="s">
        <v>55</v>
      </c>
      <c r="G27" s="97"/>
      <c r="H27" s="94"/>
      <c r="I27" s="46"/>
      <c r="J27" s="46"/>
      <c r="K27" s="46"/>
      <c r="L27" s="46"/>
      <c r="M27" s="46"/>
      <c r="N27" s="46"/>
      <c r="O27" s="46"/>
      <c r="P27" s="46"/>
      <c r="S27" s="45">
        <v>8</v>
      </c>
      <c r="T27" s="405" t="s">
        <v>530</v>
      </c>
      <c r="U27" s="59">
        <v>500</v>
      </c>
      <c r="V27" s="260">
        <v>7240000</v>
      </c>
      <c r="W27" s="46"/>
      <c r="X27" s="46"/>
      <c r="Y27" s="46"/>
      <c r="Z27" s="46"/>
      <c r="AA27" s="49"/>
      <c r="AH27" s="29" t="s">
        <v>188</v>
      </c>
      <c r="AN27" s="38"/>
      <c r="AO27" s="38"/>
      <c r="AP27" s="38"/>
    </row>
    <row r="28" spans="4:42">
      <c r="D28" s="51" t="s">
        <v>12</v>
      </c>
      <c r="E28" s="257"/>
      <c r="F28" s="258">
        <v>0.02</v>
      </c>
      <c r="G28" s="257"/>
      <c r="H28" s="257"/>
      <c r="I28" s="46"/>
      <c r="J28" s="46"/>
      <c r="K28" s="46"/>
      <c r="L28" s="46"/>
      <c r="M28" s="46"/>
      <c r="N28" s="46"/>
      <c r="O28" s="46"/>
      <c r="P28" s="46"/>
      <c r="S28" s="45">
        <v>9</v>
      </c>
      <c r="T28" s="405" t="s">
        <v>528</v>
      </c>
      <c r="U28" s="59">
        <v>500</v>
      </c>
      <c r="V28" s="235">
        <f>IF($Z$27=$Z$20,SUM($V$20:$V$27),SUM($V$20:$V$26)*(1+$V$27))</f>
        <v>369910000</v>
      </c>
      <c r="W28" s="100"/>
      <c r="X28" s="59"/>
      <c r="Y28" s="46"/>
      <c r="Z28" s="46"/>
      <c r="AA28" s="49"/>
      <c r="AD28" t="s">
        <v>171</v>
      </c>
      <c r="AE28" s="4">
        <v>7.0000000000000007E-2</v>
      </c>
      <c r="AH28" s="29" t="s">
        <v>189</v>
      </c>
      <c r="AL28" t="s">
        <v>177</v>
      </c>
      <c r="AM28" s="3">
        <v>1</v>
      </c>
      <c r="AN28" s="38"/>
      <c r="AO28" s="38"/>
      <c r="AP28" s="38"/>
    </row>
    <row r="29" spans="4:42">
      <c r="D29" s="51" t="s">
        <v>13</v>
      </c>
      <c r="E29" s="257"/>
      <c r="F29" s="258">
        <v>0.03</v>
      </c>
      <c r="G29" s="257"/>
      <c r="H29" s="257"/>
      <c r="I29" s="46"/>
      <c r="J29" s="46"/>
      <c r="K29" s="46"/>
      <c r="L29" s="46"/>
      <c r="M29" s="46"/>
      <c r="N29" s="46"/>
      <c r="O29" s="46"/>
      <c r="P29" s="46"/>
      <c r="S29" s="45">
        <v>10</v>
      </c>
      <c r="T29" s="403" t="s">
        <v>529</v>
      </c>
      <c r="U29" s="59">
        <v>500</v>
      </c>
      <c r="V29" s="235">
        <f>V28</f>
        <v>369910000</v>
      </c>
      <c r="W29" s="236"/>
      <c r="X29" s="236"/>
      <c r="Y29" s="46"/>
      <c r="Z29" s="46"/>
      <c r="AA29" s="49"/>
      <c r="AH29" s="29" t="s">
        <v>186</v>
      </c>
      <c r="AM29" t="s">
        <v>176</v>
      </c>
      <c r="AN29" s="38"/>
      <c r="AO29" s="38"/>
      <c r="AP29" s="38"/>
    </row>
    <row r="30" spans="4:42">
      <c r="D30" s="51" t="s">
        <v>14</v>
      </c>
      <c r="E30" s="257"/>
      <c r="F30" s="258">
        <v>0.05</v>
      </c>
      <c r="G30" s="257"/>
      <c r="H30" s="257"/>
      <c r="I30" s="46"/>
      <c r="J30" s="46"/>
      <c r="K30" s="46"/>
      <c r="L30" s="46"/>
      <c r="M30" s="46"/>
      <c r="N30" s="46"/>
      <c r="O30" s="46"/>
      <c r="P30" s="46"/>
      <c r="S30" s="45"/>
      <c r="T30" s="46"/>
      <c r="U30" s="279">
        <f>SUM(U20:U29)</f>
        <v>5000</v>
      </c>
      <c r="Z30" s="46"/>
      <c r="AD30" t="s">
        <v>172</v>
      </c>
      <c r="AF30" s="17" t="s">
        <v>173</v>
      </c>
      <c r="AL30" t="s">
        <v>175</v>
      </c>
      <c r="AM30" s="8">
        <v>46388</v>
      </c>
      <c r="AN30" s="38"/>
      <c r="AO30" s="38"/>
      <c r="AP30" s="38"/>
    </row>
    <row r="31" spans="4:42">
      <c r="D31" s="51" t="s">
        <v>15</v>
      </c>
      <c r="E31" s="257"/>
      <c r="F31" s="258">
        <v>0.08</v>
      </c>
      <c r="G31" s="257"/>
      <c r="H31" s="257"/>
      <c r="I31" s="46"/>
      <c r="J31" s="46"/>
      <c r="K31" s="46"/>
      <c r="L31" s="46"/>
      <c r="M31" s="46"/>
      <c r="N31" s="46"/>
      <c r="O31" s="46"/>
      <c r="P31" s="46"/>
      <c r="S31" s="45">
        <v>11</v>
      </c>
      <c r="T31" s="254" t="s">
        <v>411</v>
      </c>
      <c r="U31" s="59">
        <v>500</v>
      </c>
      <c r="V31" s="61"/>
      <c r="W31" s="61"/>
      <c r="X31" s="61"/>
      <c r="Y31" s="46"/>
      <c r="Z31" s="46"/>
      <c r="AA31" s="49"/>
      <c r="AH31" t="s">
        <v>171</v>
      </c>
      <c r="AI31" s="4">
        <v>0.04</v>
      </c>
      <c r="AL31" t="s">
        <v>90</v>
      </c>
      <c r="AM31" s="8">
        <v>43466</v>
      </c>
      <c r="AN31" s="38"/>
      <c r="AO31" s="38"/>
      <c r="AP31" s="38"/>
    </row>
    <row r="32" spans="4:42">
      <c r="D32" s="51" t="s">
        <v>16</v>
      </c>
      <c r="E32" s="257"/>
      <c r="F32" s="258">
        <v>0.1</v>
      </c>
      <c r="G32" s="257"/>
      <c r="H32" s="257"/>
      <c r="I32" s="46"/>
      <c r="J32" s="46"/>
      <c r="K32" s="46"/>
      <c r="L32" s="46"/>
      <c r="M32" s="46"/>
      <c r="N32" s="46"/>
      <c r="O32" s="46"/>
      <c r="P32" s="46"/>
      <c r="S32" s="45"/>
      <c r="T32" s="46" t="s">
        <v>112</v>
      </c>
      <c r="U32" s="119">
        <f>U30*GFA_Total</f>
        <v>330000000</v>
      </c>
      <c r="V32" s="304"/>
      <c r="W32" s="56"/>
      <c r="X32" s="56"/>
      <c r="Y32" s="46"/>
      <c r="Z32" s="46"/>
      <c r="AA32" s="49"/>
      <c r="AD32" t="s">
        <v>177</v>
      </c>
      <c r="AE32" s="3">
        <v>1</v>
      </c>
      <c r="AL32" t="s">
        <v>205</v>
      </c>
      <c r="AN32" s="38"/>
      <c r="AO32" s="38"/>
      <c r="AP32" s="38"/>
    </row>
    <row r="33" spans="4:42">
      <c r="D33" s="51" t="s">
        <v>17</v>
      </c>
      <c r="E33" s="257"/>
      <c r="F33" s="258">
        <v>0.12</v>
      </c>
      <c r="G33" s="257"/>
      <c r="H33" s="257"/>
      <c r="I33" s="46"/>
      <c r="J33" s="46"/>
      <c r="K33" s="46"/>
      <c r="L33" s="46"/>
      <c r="M33" s="46"/>
      <c r="N33" s="46"/>
      <c r="O33" s="46"/>
      <c r="P33" s="46"/>
      <c r="S33" s="45"/>
      <c r="T33" s="62"/>
      <c r="U33" s="62"/>
      <c r="V33" s="62"/>
      <c r="W33" s="119"/>
      <c r="X33" s="119"/>
      <c r="Y33" s="46"/>
      <c r="Z33" s="46"/>
      <c r="AA33" s="49"/>
      <c r="AE33" t="s">
        <v>176</v>
      </c>
      <c r="AF33" t="s">
        <v>216</v>
      </c>
      <c r="AH33" t="s">
        <v>172</v>
      </c>
      <c r="AJ33" s="17" t="s">
        <v>173</v>
      </c>
      <c r="AN33" s="38"/>
      <c r="AO33" s="38"/>
      <c r="AP33" s="38"/>
    </row>
    <row r="34" spans="4:42">
      <c r="S34" s="45"/>
      <c r="T34" s="46"/>
      <c r="U34" s="46"/>
      <c r="V34" s="46"/>
      <c r="W34" s="60"/>
      <c r="X34" s="61"/>
      <c r="Y34" s="46"/>
      <c r="Z34" s="46"/>
      <c r="AA34" s="49"/>
      <c r="AD34" t="s">
        <v>175</v>
      </c>
      <c r="AE34" s="8">
        <v>42736</v>
      </c>
      <c r="AF34" s="4"/>
      <c r="AN34" s="38"/>
      <c r="AO34" s="38"/>
      <c r="AP34" s="38"/>
    </row>
    <row r="35" spans="4:42">
      <c r="S35" s="45"/>
      <c r="T35" s="46"/>
      <c r="U35" s="46"/>
      <c r="V35" s="46"/>
      <c r="W35" s="60"/>
      <c r="X35" s="46"/>
      <c r="Y35" s="46"/>
      <c r="Z35" s="46"/>
      <c r="AA35" s="49"/>
      <c r="AD35" t="s">
        <v>90</v>
      </c>
      <c r="AE35" s="8">
        <v>43466</v>
      </c>
      <c r="AF35" s="4"/>
      <c r="AH35" t="s">
        <v>177</v>
      </c>
      <c r="AI35" s="3">
        <v>1</v>
      </c>
      <c r="AN35" s="38"/>
      <c r="AO35" s="38"/>
      <c r="AP35" s="38"/>
    </row>
    <row r="36" spans="4:42">
      <c r="I36" s="345">
        <f>SUMPRODUCT(I38:I190,F38:F190)/SUM(F38:F190)</f>
        <v>9.3432973781560946</v>
      </c>
      <c r="S36" s="45"/>
      <c r="T36" s="46"/>
      <c r="U36" s="46"/>
      <c r="V36" s="46"/>
      <c r="W36" s="60"/>
      <c r="X36" s="61"/>
      <c r="Y36" s="46"/>
      <c r="Z36" s="46"/>
      <c r="AA36" s="49"/>
      <c r="AD36" t="s">
        <v>205</v>
      </c>
      <c r="AI36" t="s">
        <v>176</v>
      </c>
      <c r="AJ36" t="s">
        <v>216</v>
      </c>
      <c r="AN36" s="38"/>
      <c r="AO36" s="38"/>
      <c r="AP36" s="38"/>
    </row>
    <row r="37" spans="4:42">
      <c r="F37" s="148" t="s">
        <v>4</v>
      </c>
      <c r="G37" s="148" t="s">
        <v>45</v>
      </c>
      <c r="H37" s="148" t="s">
        <v>99</v>
      </c>
      <c r="I37" s="148" t="s">
        <v>100</v>
      </c>
      <c r="S37" s="45"/>
      <c r="T37" s="46"/>
      <c r="U37" s="62"/>
      <c r="V37" s="46"/>
      <c r="W37" s="60"/>
      <c r="X37" s="121"/>
      <c r="Y37" s="46"/>
      <c r="Z37" s="46"/>
      <c r="AA37" s="49"/>
      <c r="AH37" t="s">
        <v>175</v>
      </c>
      <c r="AI37" s="8">
        <v>42736</v>
      </c>
      <c r="AJ37" s="4"/>
      <c r="AN37" s="38"/>
      <c r="AO37" s="38"/>
      <c r="AP37" s="38"/>
    </row>
    <row r="38" spans="4:42">
      <c r="E38">
        <f>Assumptions!B88</f>
        <v>1</v>
      </c>
      <c r="F38">
        <f>Assumptions!F88</f>
        <v>800</v>
      </c>
      <c r="G38" s="342">
        <f>Assumptions!G88</f>
        <v>0.4</v>
      </c>
      <c r="H38" s="343">
        <f>G38*$I$5</f>
        <v>12.686567164179104</v>
      </c>
      <c r="I38" s="344">
        <f>H38*(1+Assumptions!$P$8)</f>
        <v>11.417910447761194</v>
      </c>
      <c r="S38" s="45"/>
      <c r="T38" s="254"/>
      <c r="U38" s="62"/>
      <c r="V38" s="46"/>
      <c r="W38" s="60"/>
      <c r="X38" s="61"/>
      <c r="Y38" s="56"/>
      <c r="Z38" s="118"/>
      <c r="AA38" s="49"/>
      <c r="AH38" t="s">
        <v>90</v>
      </c>
      <c r="AI38" s="8">
        <v>43466</v>
      </c>
      <c r="AJ38" s="4"/>
      <c r="AN38" s="38"/>
      <c r="AO38" s="38"/>
      <c r="AP38" s="38"/>
    </row>
    <row r="39" spans="4:42">
      <c r="E39">
        <f>Assumptions!B89</f>
        <v>2</v>
      </c>
      <c r="F39">
        <f>Assumptions!F89</f>
        <v>450</v>
      </c>
      <c r="G39" s="342">
        <f>Assumptions!G89</f>
        <v>0.53600000000000003</v>
      </c>
      <c r="H39" s="343">
        <f t="shared" ref="H39:H49" si="2">G39*$I$5</f>
        <v>17</v>
      </c>
      <c r="I39" s="344">
        <f>H39*(1+Assumptions!$P$8)</f>
        <v>15.3</v>
      </c>
      <c r="S39" s="45"/>
      <c r="T39" s="46"/>
      <c r="U39" s="46"/>
      <c r="V39" s="46"/>
      <c r="W39" s="60"/>
      <c r="X39" s="121"/>
      <c r="Y39" s="46"/>
      <c r="Z39" s="118"/>
      <c r="AA39" s="49"/>
      <c r="AH39" t="s">
        <v>205</v>
      </c>
      <c r="AI39" s="1"/>
      <c r="AJ39" s="1"/>
      <c r="AN39" s="38"/>
      <c r="AO39" s="38"/>
      <c r="AP39" s="38"/>
    </row>
    <row r="40" spans="4:42" ht="15" thickBot="1">
      <c r="E40">
        <f>Assumptions!B90</f>
        <v>3</v>
      </c>
      <c r="F40">
        <f>Assumptions!F90</f>
        <v>100</v>
      </c>
      <c r="G40" s="342">
        <f>Assumptions!G90</f>
        <v>0.8</v>
      </c>
      <c r="H40" s="343">
        <f t="shared" si="2"/>
        <v>25.373134328358208</v>
      </c>
      <c r="I40" s="344">
        <f>H40*(1+Assumptions!$P$8)</f>
        <v>22.835820895522389</v>
      </c>
      <c r="S40" s="82"/>
      <c r="T40" s="83"/>
      <c r="U40" s="124"/>
      <c r="V40" s="83"/>
      <c r="W40" s="83"/>
      <c r="X40" s="83"/>
      <c r="Y40" s="83"/>
      <c r="Z40" s="83"/>
      <c r="AA40" s="85"/>
      <c r="AH40" t="s">
        <v>180</v>
      </c>
      <c r="AI40" s="28"/>
      <c r="AJ40" s="1"/>
      <c r="AN40" s="38"/>
      <c r="AO40" s="38"/>
      <c r="AP40" s="38"/>
    </row>
    <row r="41" spans="4:42">
      <c r="E41">
        <f>Assumptions!B91</f>
        <v>4</v>
      </c>
      <c r="F41">
        <f>Assumptions!F91</f>
        <v>800</v>
      </c>
      <c r="G41" s="342">
        <f>Assumptions!G91</f>
        <v>0.27999999999999997</v>
      </c>
      <c r="H41" s="343">
        <f t="shared" si="2"/>
        <v>8.880597014925371</v>
      </c>
      <c r="I41" s="344">
        <f>H41*(1+Assumptions!$P$8)</f>
        <v>7.9925373134328339</v>
      </c>
    </row>
    <row r="42" spans="4:42">
      <c r="E42">
        <f>Assumptions!B92</f>
        <v>5</v>
      </c>
      <c r="F42">
        <f>Assumptions!F92</f>
        <v>25</v>
      </c>
      <c r="G42" s="342">
        <f>Assumptions!G92</f>
        <v>0.60000000000000009</v>
      </c>
      <c r="H42" s="343">
        <f t="shared" si="2"/>
        <v>19.029850746268657</v>
      </c>
      <c r="I42" s="344">
        <f>H42*(1+Assumptions!$P$8)</f>
        <v>17.126865671641792</v>
      </c>
    </row>
    <row r="43" spans="4:42">
      <c r="E43">
        <f>Assumptions!B93</f>
        <v>6</v>
      </c>
      <c r="F43">
        <f>Assumptions!F93</f>
        <v>2800</v>
      </c>
      <c r="G43" s="342">
        <f>Assumptions!G93</f>
        <v>0.24</v>
      </c>
      <c r="H43" s="343">
        <f t="shared" si="2"/>
        <v>7.611940298507462</v>
      </c>
      <c r="I43" s="344">
        <f>H43*(1+Assumptions!$P$8)</f>
        <v>6.8507462686567155</v>
      </c>
    </row>
    <row r="44" spans="4:42">
      <c r="E44">
        <f>Assumptions!B94</f>
        <v>7</v>
      </c>
      <c r="F44">
        <f>Assumptions!F94</f>
        <v>999</v>
      </c>
      <c r="G44" s="342">
        <f>Assumptions!G94</f>
        <v>0.4</v>
      </c>
      <c r="H44" s="343">
        <f t="shared" si="2"/>
        <v>12.686567164179104</v>
      </c>
      <c r="I44" s="344">
        <f>H44*(1+Assumptions!$P$8)</f>
        <v>11.417910447761194</v>
      </c>
    </row>
    <row r="45" spans="4:42">
      <c r="E45">
        <f>Assumptions!B95</f>
        <v>8</v>
      </c>
      <c r="F45">
        <f>Assumptions!F95</f>
        <v>999</v>
      </c>
      <c r="G45" s="342">
        <f>Assumptions!G95</f>
        <v>0.2</v>
      </c>
      <c r="H45" s="343">
        <f t="shared" si="2"/>
        <v>6.3432835820895521</v>
      </c>
      <c r="I45" s="344">
        <f>H45*(1+Assumptions!$P$8)</f>
        <v>5.7089552238805972</v>
      </c>
    </row>
    <row r="46" spans="4:42">
      <c r="E46">
        <f>Assumptions!B96</f>
        <v>9</v>
      </c>
      <c r="F46">
        <f>Assumptions!F96</f>
        <v>400</v>
      </c>
      <c r="G46" s="342">
        <f>Assumptions!G96</f>
        <v>0.26800000000000002</v>
      </c>
      <c r="H46" s="343">
        <f t="shared" si="2"/>
        <v>8.5</v>
      </c>
      <c r="I46" s="344">
        <f>H46*(1+Assumptions!$P$8)</f>
        <v>7.65</v>
      </c>
    </row>
    <row r="47" spans="4:42">
      <c r="E47">
        <f>Assumptions!B97</f>
        <v>10</v>
      </c>
      <c r="F47">
        <f>Assumptions!F97</f>
        <v>100</v>
      </c>
      <c r="G47" s="342">
        <f>Assumptions!G97</f>
        <v>1</v>
      </c>
      <c r="H47" s="343">
        <f t="shared" si="2"/>
        <v>31.71641791044776</v>
      </c>
      <c r="I47" s="344">
        <f>H47*(1+Assumptions!$P$8)</f>
        <v>28.544776119402986</v>
      </c>
    </row>
    <row r="48" spans="4:42">
      <c r="E48">
        <f>Assumptions!B98</f>
        <v>11</v>
      </c>
      <c r="F48">
        <f>Assumptions!F98</f>
        <v>60</v>
      </c>
      <c r="G48" s="342">
        <f>Assumptions!G98</f>
        <v>1.5</v>
      </c>
      <c r="H48" s="343">
        <f t="shared" si="2"/>
        <v>47.57462686567164</v>
      </c>
      <c r="I48" s="344">
        <f>H48*(1+Assumptions!$P$8)</f>
        <v>42.817164179104473</v>
      </c>
    </row>
    <row r="49" spans="5:9">
      <c r="E49">
        <f>Assumptions!B99</f>
        <v>12</v>
      </c>
      <c r="F49">
        <f>Assumptions!F99</f>
        <v>40</v>
      </c>
      <c r="G49" s="342">
        <f>Assumptions!G99</f>
        <v>0.75</v>
      </c>
      <c r="H49" s="343">
        <f t="shared" si="2"/>
        <v>23.78731343283582</v>
      </c>
      <c r="I49" s="344">
        <f>H49*(1+Assumptions!$P$8)</f>
        <v>21.408582089552237</v>
      </c>
    </row>
    <row r="50" spans="5:9">
      <c r="G50" s="342"/>
      <c r="H50" s="343"/>
      <c r="I50" s="344"/>
    </row>
    <row r="51" spans="5:9">
      <c r="G51" s="342"/>
      <c r="H51" s="343"/>
      <c r="I51" s="344"/>
    </row>
    <row r="52" spans="5:9">
      <c r="G52" s="342"/>
      <c r="H52" s="343"/>
      <c r="I52" s="344"/>
    </row>
    <row r="53" spans="5:9">
      <c r="G53" s="342"/>
      <c r="H53" s="343"/>
      <c r="I53" s="344"/>
    </row>
    <row r="54" spans="5:9">
      <c r="G54" s="342"/>
      <c r="H54" s="343"/>
      <c r="I54" s="344"/>
    </row>
    <row r="55" spans="5:9">
      <c r="G55" s="342"/>
      <c r="H55" s="343"/>
      <c r="I55" s="344"/>
    </row>
    <row r="56" spans="5:9">
      <c r="G56" s="342"/>
      <c r="H56" s="343"/>
      <c r="I56" s="344"/>
    </row>
    <row r="57" spans="5:9">
      <c r="G57" s="342"/>
      <c r="H57" s="343"/>
      <c r="I57" s="344"/>
    </row>
    <row r="58" spans="5:9">
      <c r="G58" s="342"/>
      <c r="H58" s="343"/>
      <c r="I58" s="344"/>
    </row>
    <row r="59" spans="5:9">
      <c r="G59" s="342"/>
      <c r="H59" s="343"/>
      <c r="I59" s="344"/>
    </row>
    <row r="60" spans="5:9">
      <c r="G60" s="342"/>
      <c r="H60" s="343"/>
      <c r="I60" s="344"/>
    </row>
    <row r="61" spans="5:9">
      <c r="G61" s="342"/>
      <c r="H61" s="343"/>
      <c r="I61" s="344"/>
    </row>
    <row r="62" spans="5:9">
      <c r="G62" s="342"/>
      <c r="H62" s="343"/>
      <c r="I62" s="344"/>
    </row>
    <row r="63" spans="5:9">
      <c r="G63" s="342"/>
      <c r="H63" s="343"/>
      <c r="I63" s="344"/>
    </row>
    <row r="64" spans="5:9">
      <c r="G64" s="342"/>
      <c r="H64" s="343"/>
      <c r="I64" s="344"/>
    </row>
    <row r="65" spans="7:9">
      <c r="G65" s="342"/>
      <c r="H65" s="343"/>
      <c r="I65" s="344"/>
    </row>
    <row r="66" spans="7:9">
      <c r="G66" s="342"/>
      <c r="H66" s="343"/>
      <c r="I66" s="344"/>
    </row>
    <row r="67" spans="7:9">
      <c r="G67" s="342"/>
      <c r="H67" s="343"/>
      <c r="I67" s="344"/>
    </row>
    <row r="68" spans="7:9">
      <c r="G68" s="342"/>
      <c r="H68" s="343"/>
      <c r="I68" s="344"/>
    </row>
    <row r="69" spans="7:9">
      <c r="G69" s="342"/>
      <c r="H69" s="343"/>
      <c r="I69" s="344"/>
    </row>
    <row r="70" spans="7:9">
      <c r="G70" s="342"/>
      <c r="H70" s="343"/>
      <c r="I70" s="344"/>
    </row>
    <row r="71" spans="7:9">
      <c r="G71" s="342"/>
      <c r="H71" s="343"/>
      <c r="I71" s="344"/>
    </row>
    <row r="72" spans="7:9">
      <c r="G72" s="342"/>
      <c r="H72" s="343"/>
      <c r="I72" s="344"/>
    </row>
    <row r="73" spans="7:9">
      <c r="G73" s="342"/>
      <c r="H73" s="343"/>
      <c r="I73" s="344"/>
    </row>
    <row r="74" spans="7:9">
      <c r="G74" s="342"/>
      <c r="H74" s="343"/>
      <c r="I74" s="344"/>
    </row>
    <row r="75" spans="7:9">
      <c r="G75" s="342"/>
      <c r="H75" s="343"/>
      <c r="I75" s="344"/>
    </row>
    <row r="76" spans="7:9">
      <c r="G76" s="342"/>
      <c r="H76" s="343"/>
      <c r="I76" s="344"/>
    </row>
    <row r="77" spans="7:9">
      <c r="G77" s="342"/>
      <c r="H77" s="343"/>
      <c r="I77" s="344"/>
    </row>
    <row r="78" spans="7:9">
      <c r="G78" s="342"/>
      <c r="H78" s="343"/>
      <c r="I78" s="344"/>
    </row>
    <row r="79" spans="7:9">
      <c r="G79" s="342"/>
      <c r="H79" s="343"/>
      <c r="I79" s="344"/>
    </row>
    <row r="80" spans="7:9">
      <c r="G80" s="342"/>
      <c r="H80" s="343"/>
      <c r="I80" s="344"/>
    </row>
    <row r="81" spans="7:9">
      <c r="G81" s="342"/>
      <c r="H81" s="343"/>
      <c r="I81" s="344"/>
    </row>
    <row r="82" spans="7:9">
      <c r="G82" s="342"/>
      <c r="H82" s="343"/>
      <c r="I82" s="344"/>
    </row>
    <row r="83" spans="7:9">
      <c r="G83" s="342"/>
      <c r="H83" s="343"/>
      <c r="I83" s="344"/>
    </row>
    <row r="84" spans="7:9">
      <c r="G84" s="342"/>
      <c r="H84" s="343"/>
      <c r="I84" s="344"/>
    </row>
    <row r="85" spans="7:9">
      <c r="G85" s="342"/>
      <c r="H85" s="343"/>
      <c r="I85" s="344"/>
    </row>
    <row r="86" spans="7:9">
      <c r="G86" s="342"/>
      <c r="H86" s="343"/>
      <c r="I86" s="344"/>
    </row>
    <row r="87" spans="7:9">
      <c r="G87" s="342"/>
      <c r="H87" s="343"/>
      <c r="I87" s="344"/>
    </row>
    <row r="88" spans="7:9">
      <c r="G88" s="342"/>
      <c r="H88" s="343"/>
      <c r="I88" s="344"/>
    </row>
    <row r="89" spans="7:9">
      <c r="G89" s="342"/>
      <c r="H89" s="343"/>
      <c r="I89" s="344"/>
    </row>
    <row r="90" spans="7:9">
      <c r="G90" s="342"/>
      <c r="H90" s="343"/>
      <c r="I90" s="344"/>
    </row>
    <row r="91" spans="7:9">
      <c r="G91" s="342"/>
      <c r="H91" s="343"/>
      <c r="I91" s="344"/>
    </row>
    <row r="92" spans="7:9">
      <c r="G92" s="342"/>
      <c r="H92" s="343"/>
      <c r="I92" s="344"/>
    </row>
    <row r="93" spans="7:9">
      <c r="G93" s="342"/>
      <c r="H93" s="343"/>
      <c r="I93" s="344"/>
    </row>
    <row r="94" spans="7:9">
      <c r="G94" s="342"/>
      <c r="H94" s="343"/>
      <c r="I94" s="344"/>
    </row>
    <row r="95" spans="7:9">
      <c r="G95" s="342"/>
      <c r="H95" s="343"/>
      <c r="I95" s="344"/>
    </row>
    <row r="96" spans="7:9">
      <c r="G96" s="342"/>
      <c r="H96" s="343"/>
      <c r="I96" s="344"/>
    </row>
    <row r="97" spans="7:9">
      <c r="G97" s="342"/>
      <c r="H97" s="343"/>
      <c r="I97" s="344"/>
    </row>
    <row r="98" spans="7:9">
      <c r="G98" s="342"/>
      <c r="H98" s="343"/>
      <c r="I98" s="344"/>
    </row>
    <row r="99" spans="7:9">
      <c r="G99" s="342"/>
      <c r="H99" s="343"/>
      <c r="I99" s="344"/>
    </row>
    <row r="100" spans="7:9">
      <c r="G100" s="342"/>
      <c r="H100" s="343"/>
      <c r="I100" s="344"/>
    </row>
    <row r="101" spans="7:9">
      <c r="G101" s="342"/>
      <c r="H101" s="343"/>
      <c r="I101" s="344"/>
    </row>
    <row r="102" spans="7:9">
      <c r="G102" s="342"/>
      <c r="H102" s="343"/>
      <c r="I102" s="344"/>
    </row>
    <row r="103" spans="7:9">
      <c r="G103" s="342"/>
      <c r="H103" s="343"/>
      <c r="I103" s="344"/>
    </row>
    <row r="104" spans="7:9">
      <c r="G104" s="342"/>
      <c r="H104" s="343"/>
      <c r="I104" s="344"/>
    </row>
    <row r="105" spans="7:9">
      <c r="G105" s="342"/>
      <c r="H105" s="343"/>
      <c r="I105" s="344"/>
    </row>
    <row r="106" spans="7:9">
      <c r="G106" s="342"/>
      <c r="H106" s="343"/>
      <c r="I106" s="344"/>
    </row>
    <row r="107" spans="7:9">
      <c r="G107" s="342"/>
      <c r="H107" s="343"/>
      <c r="I107" s="344"/>
    </row>
    <row r="108" spans="7:9">
      <c r="G108" s="342"/>
      <c r="H108" s="343"/>
      <c r="I108" s="344"/>
    </row>
    <row r="109" spans="7:9">
      <c r="G109" s="342"/>
      <c r="H109" s="343"/>
      <c r="I109" s="344"/>
    </row>
    <row r="110" spans="7:9">
      <c r="G110" s="342"/>
      <c r="H110" s="343"/>
      <c r="I110" s="344"/>
    </row>
    <row r="111" spans="7:9">
      <c r="G111" s="342"/>
      <c r="H111" s="343"/>
      <c r="I111" s="344"/>
    </row>
    <row r="112" spans="7:9">
      <c r="G112" s="342"/>
      <c r="H112" s="343"/>
      <c r="I112" s="344"/>
    </row>
    <row r="113" spans="7:9">
      <c r="G113" s="342"/>
      <c r="H113" s="343"/>
      <c r="I113" s="344"/>
    </row>
    <row r="114" spans="7:9">
      <c r="G114" s="342"/>
      <c r="H114" s="343"/>
      <c r="I114" s="344"/>
    </row>
    <row r="115" spans="7:9">
      <c r="G115" s="342"/>
      <c r="H115" s="343"/>
      <c r="I115" s="344"/>
    </row>
    <row r="116" spans="7:9">
      <c r="G116" s="342"/>
      <c r="H116" s="343"/>
      <c r="I116" s="344"/>
    </row>
    <row r="117" spans="7:9">
      <c r="G117" s="342"/>
      <c r="H117" s="343"/>
      <c r="I117" s="344"/>
    </row>
    <row r="118" spans="7:9">
      <c r="G118" s="342"/>
      <c r="H118" s="343"/>
      <c r="I118" s="344"/>
    </row>
    <row r="119" spans="7:9">
      <c r="G119" s="342"/>
      <c r="H119" s="343"/>
      <c r="I119" s="344"/>
    </row>
    <row r="120" spans="7:9">
      <c r="G120" s="342"/>
      <c r="H120" s="343"/>
      <c r="I120" s="344"/>
    </row>
    <row r="121" spans="7:9">
      <c r="G121" s="342"/>
      <c r="H121" s="343"/>
      <c r="I121" s="344"/>
    </row>
    <row r="122" spans="7:9">
      <c r="G122" s="342"/>
      <c r="H122" s="343"/>
      <c r="I122" s="344"/>
    </row>
    <row r="123" spans="7:9">
      <c r="G123" s="342"/>
      <c r="H123" s="343"/>
      <c r="I123" s="344"/>
    </row>
    <row r="124" spans="7:9">
      <c r="G124" s="342"/>
      <c r="H124" s="343"/>
      <c r="I124" s="344"/>
    </row>
    <row r="125" spans="7:9">
      <c r="G125" s="342"/>
      <c r="H125" s="343"/>
      <c r="I125" s="344"/>
    </row>
    <row r="126" spans="7:9">
      <c r="G126" s="342"/>
      <c r="H126" s="343"/>
      <c r="I126" s="344"/>
    </row>
    <row r="127" spans="7:9">
      <c r="G127" s="342"/>
      <c r="H127" s="343"/>
      <c r="I127" s="344"/>
    </row>
    <row r="128" spans="7:9">
      <c r="G128" s="342"/>
      <c r="H128" s="343"/>
      <c r="I128" s="344"/>
    </row>
    <row r="129" spans="7:9">
      <c r="G129" s="342"/>
      <c r="H129" s="343"/>
      <c r="I129" s="344"/>
    </row>
    <row r="130" spans="7:9">
      <c r="G130" s="342"/>
      <c r="H130" s="343"/>
      <c r="I130" s="344"/>
    </row>
    <row r="131" spans="7:9">
      <c r="G131" s="342"/>
      <c r="H131" s="343"/>
      <c r="I131" s="344"/>
    </row>
    <row r="132" spans="7:9">
      <c r="G132" s="342"/>
      <c r="H132" s="343"/>
      <c r="I132" s="344"/>
    </row>
    <row r="133" spans="7:9">
      <c r="G133" s="342"/>
      <c r="H133" s="343"/>
      <c r="I133" s="344"/>
    </row>
    <row r="134" spans="7:9">
      <c r="G134" s="342"/>
      <c r="H134" s="343"/>
      <c r="I134" s="344"/>
    </row>
    <row r="135" spans="7:9">
      <c r="G135" s="342"/>
      <c r="H135" s="343"/>
      <c r="I135" s="344"/>
    </row>
    <row r="136" spans="7:9">
      <c r="G136" s="342"/>
      <c r="H136" s="343"/>
      <c r="I136" s="344"/>
    </row>
    <row r="137" spans="7:9">
      <c r="G137" s="342"/>
      <c r="H137" s="343"/>
      <c r="I137" s="344"/>
    </row>
    <row r="138" spans="7:9">
      <c r="G138" s="342"/>
      <c r="H138" s="343"/>
      <c r="I138" s="344"/>
    </row>
    <row r="139" spans="7:9">
      <c r="G139" s="342"/>
      <c r="H139" s="343"/>
      <c r="I139" s="344"/>
    </row>
    <row r="140" spans="7:9">
      <c r="G140" s="342"/>
      <c r="H140" s="343"/>
      <c r="I140" s="344"/>
    </row>
    <row r="141" spans="7:9">
      <c r="G141" s="342"/>
      <c r="H141" s="343"/>
      <c r="I141" s="344"/>
    </row>
    <row r="142" spans="7:9">
      <c r="G142" s="342"/>
      <c r="H142" s="343"/>
      <c r="I142" s="344"/>
    </row>
    <row r="143" spans="7:9">
      <c r="G143" s="342"/>
      <c r="H143" s="343"/>
      <c r="I143" s="344"/>
    </row>
    <row r="144" spans="7:9">
      <c r="G144" s="342"/>
      <c r="H144" s="343"/>
      <c r="I144" s="344"/>
    </row>
    <row r="145" spans="7:9">
      <c r="G145" s="342"/>
      <c r="H145" s="343"/>
      <c r="I145" s="344"/>
    </row>
    <row r="146" spans="7:9">
      <c r="G146" s="342"/>
      <c r="H146" s="343"/>
      <c r="I146" s="344"/>
    </row>
    <row r="147" spans="7:9">
      <c r="G147" s="342"/>
      <c r="H147" s="343"/>
      <c r="I147" s="344"/>
    </row>
    <row r="148" spans="7:9">
      <c r="G148" s="342"/>
      <c r="H148" s="343"/>
      <c r="I148" s="344"/>
    </row>
    <row r="149" spans="7:9">
      <c r="G149" s="342"/>
      <c r="H149" s="343"/>
      <c r="I149" s="344"/>
    </row>
    <row r="150" spans="7:9">
      <c r="G150" s="342"/>
      <c r="H150" s="343"/>
      <c r="I150" s="344"/>
    </row>
    <row r="151" spans="7:9">
      <c r="G151" s="342"/>
      <c r="H151" s="343"/>
      <c r="I151" s="344"/>
    </row>
    <row r="152" spans="7:9">
      <c r="G152" s="342"/>
      <c r="H152" s="343"/>
      <c r="I152" s="344"/>
    </row>
    <row r="153" spans="7:9">
      <c r="G153" s="342"/>
      <c r="H153" s="343"/>
      <c r="I153" s="344"/>
    </row>
    <row r="154" spans="7:9">
      <c r="G154" s="342"/>
      <c r="H154" s="343"/>
      <c r="I154" s="344"/>
    </row>
    <row r="155" spans="7:9">
      <c r="G155" s="342"/>
      <c r="H155" s="343"/>
      <c r="I155" s="344"/>
    </row>
    <row r="156" spans="7:9">
      <c r="G156" s="342"/>
      <c r="H156" s="343"/>
      <c r="I156" s="344"/>
    </row>
    <row r="157" spans="7:9">
      <c r="G157" s="342"/>
      <c r="H157" s="343"/>
      <c r="I157" s="344"/>
    </row>
    <row r="158" spans="7:9">
      <c r="G158" s="342"/>
      <c r="H158" s="343"/>
      <c r="I158" s="344"/>
    </row>
    <row r="159" spans="7:9">
      <c r="G159" s="342"/>
      <c r="H159" s="343"/>
      <c r="I159" s="344"/>
    </row>
    <row r="160" spans="7:9">
      <c r="G160" s="342"/>
      <c r="H160" s="343"/>
      <c r="I160" s="344"/>
    </row>
    <row r="161" spans="7:9">
      <c r="G161" s="342"/>
      <c r="H161" s="343"/>
      <c r="I161" s="344"/>
    </row>
    <row r="162" spans="7:9">
      <c r="G162" s="342"/>
      <c r="H162" s="343"/>
      <c r="I162" s="344"/>
    </row>
    <row r="163" spans="7:9">
      <c r="G163" s="342"/>
      <c r="H163" s="343"/>
      <c r="I163" s="344"/>
    </row>
    <row r="164" spans="7:9">
      <c r="G164" s="342"/>
      <c r="H164" s="343"/>
      <c r="I164" s="344"/>
    </row>
    <row r="165" spans="7:9">
      <c r="G165" s="342"/>
      <c r="H165" s="343"/>
      <c r="I165" s="344"/>
    </row>
    <row r="166" spans="7:9">
      <c r="G166" s="342"/>
      <c r="H166" s="343"/>
      <c r="I166" s="344"/>
    </row>
    <row r="167" spans="7:9">
      <c r="G167" s="342"/>
      <c r="H167" s="343"/>
      <c r="I167" s="344"/>
    </row>
    <row r="168" spans="7:9">
      <c r="G168" s="342"/>
      <c r="H168" s="343"/>
      <c r="I168" s="344"/>
    </row>
    <row r="169" spans="7:9">
      <c r="G169" s="342"/>
      <c r="H169" s="343"/>
      <c r="I169" s="344"/>
    </row>
    <row r="170" spans="7:9">
      <c r="G170" s="342"/>
      <c r="H170" s="343"/>
      <c r="I170" s="344"/>
    </row>
    <row r="171" spans="7:9">
      <c r="G171" s="342"/>
      <c r="H171" s="343"/>
      <c r="I171" s="344"/>
    </row>
    <row r="172" spans="7:9">
      <c r="G172" s="342"/>
      <c r="H172" s="343"/>
      <c r="I172" s="344"/>
    </row>
    <row r="173" spans="7:9">
      <c r="G173" s="342"/>
      <c r="H173" s="343"/>
      <c r="I173" s="344"/>
    </row>
    <row r="174" spans="7:9">
      <c r="G174" s="342"/>
      <c r="H174" s="343"/>
      <c r="I174" s="344"/>
    </row>
    <row r="175" spans="7:9">
      <c r="G175" s="342"/>
      <c r="H175" s="343"/>
      <c r="I175" s="344"/>
    </row>
    <row r="176" spans="7:9">
      <c r="G176" s="342"/>
      <c r="H176" s="343"/>
      <c r="I176" s="344"/>
    </row>
    <row r="177" spans="7:9">
      <c r="G177" s="342"/>
      <c r="H177" s="343"/>
      <c r="I177" s="344"/>
    </row>
    <row r="178" spans="7:9">
      <c r="G178" s="342"/>
      <c r="H178" s="343"/>
      <c r="I178" s="344"/>
    </row>
    <row r="179" spans="7:9">
      <c r="G179" s="342"/>
      <c r="H179" s="343"/>
      <c r="I179" s="344"/>
    </row>
    <row r="180" spans="7:9">
      <c r="G180" s="342"/>
      <c r="H180" s="343"/>
      <c r="I180" s="344"/>
    </row>
    <row r="181" spans="7:9">
      <c r="G181" s="342"/>
      <c r="H181" s="343"/>
      <c r="I181" s="344"/>
    </row>
    <row r="182" spans="7:9">
      <c r="G182" s="342"/>
      <c r="H182" s="343"/>
      <c r="I182" s="344"/>
    </row>
    <row r="183" spans="7:9">
      <c r="G183" s="342"/>
      <c r="H183" s="343"/>
      <c r="I183" s="344"/>
    </row>
    <row r="184" spans="7:9">
      <c r="G184" s="342"/>
      <c r="H184" s="343"/>
      <c r="I184" s="344"/>
    </row>
    <row r="185" spans="7:9">
      <c r="G185" s="342"/>
      <c r="H185" s="343"/>
      <c r="I185" s="344"/>
    </row>
    <row r="186" spans="7:9">
      <c r="G186" s="342"/>
      <c r="H186" s="343"/>
      <c r="I186" s="344"/>
    </row>
    <row r="187" spans="7:9">
      <c r="G187" s="342"/>
      <c r="H187" s="343"/>
      <c r="I187" s="344"/>
    </row>
    <row r="188" spans="7:9">
      <c r="G188" s="342"/>
      <c r="H188" s="343"/>
      <c r="I188" s="344"/>
    </row>
    <row r="189" spans="7:9">
      <c r="G189" s="342"/>
      <c r="H189" s="343"/>
      <c r="I189" s="344"/>
    </row>
    <row r="190" spans="7:9">
      <c r="G190" s="342"/>
      <c r="H190" s="343"/>
      <c r="I190" s="344"/>
    </row>
  </sheetData>
  <dataValidations count="6">
    <dataValidation type="list" allowBlank="1" showInputMessage="1" showErrorMessage="1" sqref="U18" xr:uid="{00000000-0002-0000-0200-000001000000}">
      <formula1>$U$19:$X$19</formula1>
    </dataValidation>
    <dataValidation type="list" allowBlank="1" showInputMessage="1" showErrorMessage="1" sqref="AI25" xr:uid="{00000000-0002-0000-0200-000002000000}">
      <formula1>$AH$26:$AH$29</formula1>
    </dataValidation>
    <dataValidation type="list" allowBlank="1" showInputMessage="1" showErrorMessage="1" sqref="AM19" xr:uid="{00000000-0002-0000-0200-000003000000}">
      <formula1>$AN$19:$AO$19</formula1>
    </dataValidation>
    <dataValidation type="list" allowBlank="1" showInputMessage="1" showErrorMessage="1" sqref="AJ33 AF30" xr:uid="{00000000-0002-0000-0200-000004000000}">
      <formula1>$AN$12:$AN$13</formula1>
    </dataValidation>
    <dataValidation type="list" allowBlank="1" showInputMessage="1" showErrorMessage="1" sqref="AM26" xr:uid="{00000000-0002-0000-0200-000005000000}">
      <formula1>$AN$12:$AN$14</formula1>
    </dataValidation>
    <dataValidation type="list" allowBlank="1" showInputMessage="1" showErrorMessage="1" sqref="AI40" xr:uid="{00000000-0002-0000-0200-000006000000}">
      <formula1>#REF!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200-000007000000}">
          <x14:formula1>
            <xm:f>Assumptions!$O$11:$O$17</xm:f>
          </x14:formula1>
          <xm:sqref>J4</xm:sqref>
        </x14:dataValidation>
        <x14:dataValidation type="list" allowBlank="1" showInputMessage="1" showErrorMessage="1" xr:uid="{00000000-0002-0000-0200-000008000000}">
          <x14:formula1>
            <xm:f>Assumptions!$U$11:$U$16</xm:f>
          </x14:formula1>
          <xm:sqref>K4</xm:sqref>
        </x14:dataValidation>
        <x14:dataValidation type="list" allowBlank="1" showInputMessage="1" showErrorMessage="1" xr:uid="{00000000-0002-0000-0200-000009000000}">
          <x14:formula1>
            <xm:f>Assumptions!$R$11:$R$21</xm:f>
          </x14:formula1>
          <xm:sqref>L4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8"/>
  <dimension ref="A2:HM86"/>
  <sheetViews>
    <sheetView showGridLines="0" zoomScale="107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6" sqref="D6"/>
    </sheetView>
  </sheetViews>
  <sheetFormatPr defaultColWidth="11" defaultRowHeight="14.25"/>
  <cols>
    <col min="1" max="1" width="11" style="35"/>
    <col min="2" max="2" width="26" style="14" customWidth="1"/>
    <col min="3" max="3" width="24.625" customWidth="1"/>
    <col min="4" max="4" width="14.875" customWidth="1"/>
    <col min="5" max="131" width="16" bestFit="1" customWidth="1"/>
    <col min="132" max="132" width="17.5" bestFit="1" customWidth="1"/>
    <col min="133" max="195" width="16" bestFit="1" customWidth="1"/>
    <col min="196" max="206" width="11" bestFit="1" customWidth="1"/>
  </cols>
  <sheetData>
    <row r="2" spans="1:221">
      <c r="D2" s="314">
        <f>ROUNDUP(MONTH(D4)/3,0)</f>
        <v>3</v>
      </c>
      <c r="E2" s="314">
        <f t="shared" ref="E2:BP2" si="0">ROUNDUP(MONTH(E4)/3,0)</f>
        <v>3</v>
      </c>
      <c r="F2" s="314">
        <f t="shared" si="0"/>
        <v>3</v>
      </c>
      <c r="G2" s="314">
        <f t="shared" si="0"/>
        <v>4</v>
      </c>
      <c r="H2" s="314">
        <f t="shared" si="0"/>
        <v>4</v>
      </c>
      <c r="I2" s="314">
        <f t="shared" si="0"/>
        <v>4</v>
      </c>
      <c r="J2" s="314">
        <f t="shared" si="0"/>
        <v>1</v>
      </c>
      <c r="K2" s="314">
        <f t="shared" si="0"/>
        <v>1</v>
      </c>
      <c r="L2" s="314">
        <f t="shared" si="0"/>
        <v>1</v>
      </c>
      <c r="M2" s="314">
        <f t="shared" si="0"/>
        <v>2</v>
      </c>
      <c r="N2" s="314">
        <f t="shared" si="0"/>
        <v>2</v>
      </c>
      <c r="O2" s="314">
        <f t="shared" si="0"/>
        <v>2</v>
      </c>
      <c r="P2" s="314">
        <f t="shared" si="0"/>
        <v>3</v>
      </c>
      <c r="Q2" s="314">
        <f t="shared" si="0"/>
        <v>3</v>
      </c>
      <c r="R2" s="314">
        <f t="shared" si="0"/>
        <v>3</v>
      </c>
      <c r="S2" s="314">
        <f t="shared" si="0"/>
        <v>4</v>
      </c>
      <c r="T2" s="314">
        <f t="shared" si="0"/>
        <v>4</v>
      </c>
      <c r="U2" s="314">
        <f t="shared" si="0"/>
        <v>4</v>
      </c>
      <c r="V2" s="314">
        <f t="shared" si="0"/>
        <v>1</v>
      </c>
      <c r="W2" s="314">
        <f t="shared" si="0"/>
        <v>1</v>
      </c>
      <c r="X2" s="314">
        <f t="shared" si="0"/>
        <v>1</v>
      </c>
      <c r="Y2" s="314">
        <f t="shared" si="0"/>
        <v>2</v>
      </c>
      <c r="Z2" s="314">
        <f t="shared" si="0"/>
        <v>2</v>
      </c>
      <c r="AA2" s="314">
        <f t="shared" si="0"/>
        <v>2</v>
      </c>
      <c r="AB2" s="314">
        <f t="shared" si="0"/>
        <v>3</v>
      </c>
      <c r="AC2" s="314">
        <f t="shared" si="0"/>
        <v>3</v>
      </c>
      <c r="AD2" s="314">
        <f t="shared" si="0"/>
        <v>3</v>
      </c>
      <c r="AE2" s="314">
        <f t="shared" si="0"/>
        <v>4</v>
      </c>
      <c r="AF2" s="314">
        <f t="shared" si="0"/>
        <v>4</v>
      </c>
      <c r="AG2" s="314">
        <f t="shared" si="0"/>
        <v>4</v>
      </c>
      <c r="AH2" s="314">
        <f t="shared" si="0"/>
        <v>1</v>
      </c>
      <c r="AI2" s="314">
        <f t="shared" si="0"/>
        <v>1</v>
      </c>
      <c r="AJ2" s="314">
        <f t="shared" si="0"/>
        <v>1</v>
      </c>
      <c r="AK2" s="314">
        <f t="shared" si="0"/>
        <v>2</v>
      </c>
      <c r="AL2" s="314">
        <f t="shared" si="0"/>
        <v>2</v>
      </c>
      <c r="AM2" s="314">
        <f t="shared" si="0"/>
        <v>2</v>
      </c>
      <c r="AN2" s="314">
        <f t="shared" si="0"/>
        <v>3</v>
      </c>
      <c r="AO2" s="314">
        <f t="shared" si="0"/>
        <v>3</v>
      </c>
      <c r="AP2" s="314">
        <f t="shared" si="0"/>
        <v>3</v>
      </c>
      <c r="AQ2" s="314">
        <f t="shared" si="0"/>
        <v>4</v>
      </c>
      <c r="AR2" s="314">
        <f t="shared" si="0"/>
        <v>4</v>
      </c>
      <c r="AS2" s="314">
        <f t="shared" si="0"/>
        <v>4</v>
      </c>
      <c r="AT2" s="314">
        <f t="shared" si="0"/>
        <v>1</v>
      </c>
      <c r="AU2" s="314">
        <f t="shared" si="0"/>
        <v>1</v>
      </c>
      <c r="AV2" s="314">
        <f t="shared" si="0"/>
        <v>1</v>
      </c>
      <c r="AW2" s="314">
        <f t="shared" si="0"/>
        <v>2</v>
      </c>
      <c r="AX2" s="314">
        <f t="shared" si="0"/>
        <v>2</v>
      </c>
      <c r="AY2" s="314">
        <f t="shared" si="0"/>
        <v>2</v>
      </c>
      <c r="AZ2" s="314">
        <f t="shared" si="0"/>
        <v>3</v>
      </c>
      <c r="BA2" s="314">
        <f t="shared" si="0"/>
        <v>3</v>
      </c>
      <c r="BB2" s="314">
        <f t="shared" si="0"/>
        <v>3</v>
      </c>
      <c r="BC2" s="314">
        <f t="shared" si="0"/>
        <v>4</v>
      </c>
      <c r="BD2" s="314">
        <f t="shared" si="0"/>
        <v>4</v>
      </c>
      <c r="BE2" s="314">
        <f t="shared" si="0"/>
        <v>4</v>
      </c>
      <c r="BF2" s="314">
        <f t="shared" si="0"/>
        <v>1</v>
      </c>
      <c r="BG2" s="314">
        <f t="shared" si="0"/>
        <v>1</v>
      </c>
      <c r="BH2" s="314">
        <f t="shared" si="0"/>
        <v>1</v>
      </c>
      <c r="BI2" s="314">
        <f t="shared" si="0"/>
        <v>2</v>
      </c>
      <c r="BJ2" s="314">
        <f t="shared" si="0"/>
        <v>2</v>
      </c>
      <c r="BK2" s="314">
        <f t="shared" si="0"/>
        <v>2</v>
      </c>
      <c r="BL2" s="314">
        <f t="shared" si="0"/>
        <v>3</v>
      </c>
      <c r="BM2" s="314">
        <f t="shared" si="0"/>
        <v>3</v>
      </c>
      <c r="BN2" s="314">
        <f t="shared" si="0"/>
        <v>3</v>
      </c>
      <c r="BO2" s="314">
        <f t="shared" si="0"/>
        <v>4</v>
      </c>
      <c r="BP2" s="314">
        <f t="shared" si="0"/>
        <v>4</v>
      </c>
      <c r="BQ2" s="314">
        <f t="shared" ref="BQ2:EB2" si="1">ROUNDUP(MONTH(BQ4)/3,0)</f>
        <v>4</v>
      </c>
      <c r="BR2" s="314">
        <f t="shared" si="1"/>
        <v>1</v>
      </c>
      <c r="BS2" s="314">
        <f t="shared" si="1"/>
        <v>1</v>
      </c>
      <c r="BT2" s="314">
        <f t="shared" si="1"/>
        <v>1</v>
      </c>
      <c r="BU2" s="314">
        <f t="shared" si="1"/>
        <v>2</v>
      </c>
      <c r="BV2" s="314">
        <f t="shared" si="1"/>
        <v>2</v>
      </c>
      <c r="BW2" s="314">
        <f t="shared" si="1"/>
        <v>2</v>
      </c>
      <c r="BX2" s="314">
        <f t="shared" si="1"/>
        <v>3</v>
      </c>
      <c r="BY2" s="314">
        <f t="shared" si="1"/>
        <v>3</v>
      </c>
      <c r="BZ2" s="314">
        <f t="shared" si="1"/>
        <v>3</v>
      </c>
      <c r="CA2" s="314">
        <f t="shared" si="1"/>
        <v>4</v>
      </c>
      <c r="CB2" s="314">
        <f t="shared" si="1"/>
        <v>4</v>
      </c>
      <c r="CC2" s="314">
        <f t="shared" si="1"/>
        <v>4</v>
      </c>
      <c r="CD2" s="314">
        <f t="shared" si="1"/>
        <v>1</v>
      </c>
      <c r="CE2" s="314">
        <f t="shared" si="1"/>
        <v>1</v>
      </c>
      <c r="CF2" s="314">
        <f t="shared" si="1"/>
        <v>1</v>
      </c>
      <c r="CG2" s="314">
        <f t="shared" si="1"/>
        <v>2</v>
      </c>
      <c r="CH2" s="314">
        <f t="shared" si="1"/>
        <v>2</v>
      </c>
      <c r="CI2" s="314">
        <f t="shared" si="1"/>
        <v>2</v>
      </c>
      <c r="CJ2" s="314">
        <f t="shared" si="1"/>
        <v>3</v>
      </c>
      <c r="CK2" s="314">
        <f t="shared" si="1"/>
        <v>3</v>
      </c>
      <c r="CL2" s="314">
        <f t="shared" si="1"/>
        <v>3</v>
      </c>
      <c r="CM2" s="314">
        <f t="shared" si="1"/>
        <v>4</v>
      </c>
      <c r="CN2" s="314">
        <f t="shared" si="1"/>
        <v>4</v>
      </c>
      <c r="CO2" s="314">
        <f t="shared" si="1"/>
        <v>4</v>
      </c>
      <c r="CP2" s="314">
        <f t="shared" si="1"/>
        <v>1</v>
      </c>
      <c r="CQ2" s="314">
        <f t="shared" si="1"/>
        <v>1</v>
      </c>
      <c r="CR2" s="314">
        <f t="shared" si="1"/>
        <v>1</v>
      </c>
      <c r="CS2" s="314">
        <f t="shared" si="1"/>
        <v>2</v>
      </c>
      <c r="CT2" s="314">
        <f t="shared" si="1"/>
        <v>2</v>
      </c>
      <c r="CU2" s="314">
        <f t="shared" si="1"/>
        <v>2</v>
      </c>
      <c r="CV2" s="314">
        <f t="shared" si="1"/>
        <v>3</v>
      </c>
      <c r="CW2" s="314">
        <f t="shared" si="1"/>
        <v>3</v>
      </c>
      <c r="CX2" s="314">
        <f t="shared" si="1"/>
        <v>3</v>
      </c>
      <c r="CY2" s="314">
        <f t="shared" si="1"/>
        <v>4</v>
      </c>
      <c r="CZ2" s="314">
        <f t="shared" si="1"/>
        <v>4</v>
      </c>
      <c r="DA2" s="314">
        <f t="shared" si="1"/>
        <v>4</v>
      </c>
      <c r="DB2" s="314">
        <f t="shared" si="1"/>
        <v>1</v>
      </c>
      <c r="DC2" s="314">
        <f t="shared" si="1"/>
        <v>1</v>
      </c>
      <c r="DD2" s="314">
        <f t="shared" si="1"/>
        <v>1</v>
      </c>
      <c r="DE2" s="314">
        <f t="shared" si="1"/>
        <v>2</v>
      </c>
      <c r="DF2" s="314">
        <f t="shared" si="1"/>
        <v>2</v>
      </c>
      <c r="DG2" s="314">
        <f t="shared" si="1"/>
        <v>2</v>
      </c>
      <c r="DH2" s="314">
        <f t="shared" si="1"/>
        <v>3</v>
      </c>
      <c r="DI2" s="314">
        <f t="shared" si="1"/>
        <v>3</v>
      </c>
      <c r="DJ2" s="314">
        <f t="shared" si="1"/>
        <v>3</v>
      </c>
      <c r="DK2" s="314">
        <f t="shared" si="1"/>
        <v>4</v>
      </c>
      <c r="DL2" s="314">
        <f t="shared" si="1"/>
        <v>4</v>
      </c>
      <c r="DM2" s="314">
        <f t="shared" si="1"/>
        <v>4</v>
      </c>
      <c r="DN2" s="314">
        <f t="shared" si="1"/>
        <v>1</v>
      </c>
      <c r="DO2" s="314">
        <f t="shared" si="1"/>
        <v>1</v>
      </c>
      <c r="DP2" s="314">
        <f t="shared" si="1"/>
        <v>1</v>
      </c>
      <c r="DQ2" s="314">
        <f t="shared" si="1"/>
        <v>2</v>
      </c>
      <c r="DR2" s="314">
        <f t="shared" si="1"/>
        <v>2</v>
      </c>
      <c r="DS2" s="314">
        <f t="shared" si="1"/>
        <v>2</v>
      </c>
      <c r="DT2" s="314">
        <f t="shared" si="1"/>
        <v>3</v>
      </c>
      <c r="DU2" s="314">
        <f t="shared" si="1"/>
        <v>3</v>
      </c>
      <c r="DV2" s="314">
        <f t="shared" si="1"/>
        <v>3</v>
      </c>
      <c r="DW2" s="314">
        <f t="shared" si="1"/>
        <v>4</v>
      </c>
      <c r="DX2" s="314">
        <f t="shared" si="1"/>
        <v>4</v>
      </c>
      <c r="DY2" s="314">
        <f t="shared" si="1"/>
        <v>4</v>
      </c>
      <c r="DZ2" s="314">
        <f t="shared" si="1"/>
        <v>1</v>
      </c>
      <c r="EA2" s="314">
        <f t="shared" si="1"/>
        <v>1</v>
      </c>
      <c r="EB2" s="314">
        <f t="shared" si="1"/>
        <v>1</v>
      </c>
      <c r="EC2" s="314">
        <f t="shared" ref="EC2:GN2" si="2">ROUNDUP(MONTH(EC4)/3,0)</f>
        <v>2</v>
      </c>
      <c r="ED2" s="314">
        <f t="shared" si="2"/>
        <v>2</v>
      </c>
      <c r="EE2" s="314">
        <f t="shared" si="2"/>
        <v>2</v>
      </c>
      <c r="EF2" s="314">
        <f t="shared" si="2"/>
        <v>3</v>
      </c>
      <c r="EG2" s="314">
        <f t="shared" si="2"/>
        <v>3</v>
      </c>
      <c r="EH2" s="314">
        <f t="shared" si="2"/>
        <v>3</v>
      </c>
      <c r="EI2" s="314">
        <f t="shared" si="2"/>
        <v>4</v>
      </c>
      <c r="EJ2" s="314">
        <f t="shared" si="2"/>
        <v>4</v>
      </c>
      <c r="EK2" s="314">
        <f t="shared" si="2"/>
        <v>4</v>
      </c>
      <c r="EL2" s="314">
        <f t="shared" si="2"/>
        <v>1</v>
      </c>
      <c r="EM2" s="314">
        <f t="shared" si="2"/>
        <v>1</v>
      </c>
      <c r="EN2" s="314">
        <f t="shared" si="2"/>
        <v>1</v>
      </c>
      <c r="EO2" s="314">
        <f t="shared" si="2"/>
        <v>2</v>
      </c>
      <c r="EP2" s="314">
        <f t="shared" si="2"/>
        <v>2</v>
      </c>
      <c r="EQ2" s="314">
        <f t="shared" si="2"/>
        <v>2</v>
      </c>
      <c r="ER2" s="314">
        <f t="shared" si="2"/>
        <v>3</v>
      </c>
      <c r="ES2" s="314">
        <f t="shared" si="2"/>
        <v>3</v>
      </c>
      <c r="ET2" s="314">
        <f t="shared" si="2"/>
        <v>3</v>
      </c>
      <c r="EU2" s="314">
        <f t="shared" si="2"/>
        <v>4</v>
      </c>
      <c r="EV2" s="314">
        <f t="shared" si="2"/>
        <v>4</v>
      </c>
      <c r="EW2" s="314">
        <f t="shared" si="2"/>
        <v>4</v>
      </c>
      <c r="EX2" s="314">
        <f t="shared" si="2"/>
        <v>1</v>
      </c>
      <c r="EY2" s="314">
        <f t="shared" si="2"/>
        <v>1</v>
      </c>
      <c r="EZ2" s="314">
        <f t="shared" si="2"/>
        <v>1</v>
      </c>
      <c r="FA2" s="314">
        <f t="shared" si="2"/>
        <v>2</v>
      </c>
      <c r="FB2" s="314">
        <f t="shared" si="2"/>
        <v>2</v>
      </c>
      <c r="FC2" s="314">
        <f t="shared" si="2"/>
        <v>2</v>
      </c>
      <c r="FD2" s="314">
        <f t="shared" si="2"/>
        <v>3</v>
      </c>
      <c r="FE2" s="314">
        <f t="shared" si="2"/>
        <v>3</v>
      </c>
      <c r="FF2" s="314">
        <f t="shared" si="2"/>
        <v>3</v>
      </c>
      <c r="FG2" s="314">
        <f t="shared" si="2"/>
        <v>4</v>
      </c>
      <c r="FH2" s="314">
        <f t="shared" si="2"/>
        <v>4</v>
      </c>
      <c r="FI2" s="314">
        <f t="shared" si="2"/>
        <v>4</v>
      </c>
      <c r="FJ2" s="314">
        <f t="shared" si="2"/>
        <v>1</v>
      </c>
      <c r="FK2" s="314">
        <f t="shared" si="2"/>
        <v>1</v>
      </c>
      <c r="FL2" s="314">
        <f t="shared" si="2"/>
        <v>1</v>
      </c>
      <c r="FM2" s="314">
        <f t="shared" si="2"/>
        <v>2</v>
      </c>
      <c r="FN2" s="314">
        <f t="shared" si="2"/>
        <v>2</v>
      </c>
      <c r="FO2" s="314">
        <f t="shared" si="2"/>
        <v>2</v>
      </c>
      <c r="FP2" s="314">
        <f t="shared" si="2"/>
        <v>3</v>
      </c>
      <c r="FQ2" s="314">
        <f t="shared" si="2"/>
        <v>3</v>
      </c>
      <c r="FR2" s="314">
        <f t="shared" si="2"/>
        <v>3</v>
      </c>
      <c r="FS2" s="314">
        <f t="shared" si="2"/>
        <v>4</v>
      </c>
      <c r="FT2" s="314">
        <f t="shared" si="2"/>
        <v>4</v>
      </c>
      <c r="FU2" s="314">
        <f t="shared" si="2"/>
        <v>4</v>
      </c>
      <c r="FV2" s="314">
        <f t="shared" si="2"/>
        <v>1</v>
      </c>
      <c r="FW2" s="314">
        <f t="shared" si="2"/>
        <v>1</v>
      </c>
      <c r="FX2" s="314">
        <f t="shared" si="2"/>
        <v>1</v>
      </c>
      <c r="FY2" s="314">
        <f t="shared" si="2"/>
        <v>2</v>
      </c>
      <c r="FZ2" s="314">
        <f t="shared" si="2"/>
        <v>2</v>
      </c>
      <c r="GA2" s="314">
        <f t="shared" si="2"/>
        <v>2</v>
      </c>
      <c r="GB2" s="314">
        <f t="shared" si="2"/>
        <v>3</v>
      </c>
      <c r="GC2" s="314">
        <f t="shared" si="2"/>
        <v>3</v>
      </c>
      <c r="GD2" s="314">
        <f t="shared" si="2"/>
        <v>3</v>
      </c>
      <c r="GE2" s="314">
        <f t="shared" si="2"/>
        <v>4</v>
      </c>
      <c r="GF2" s="314">
        <f t="shared" si="2"/>
        <v>4</v>
      </c>
      <c r="GG2" s="314">
        <f t="shared" si="2"/>
        <v>4</v>
      </c>
      <c r="GH2" s="314">
        <f t="shared" si="2"/>
        <v>1</v>
      </c>
      <c r="GI2" s="314">
        <f t="shared" si="2"/>
        <v>1</v>
      </c>
      <c r="GJ2" s="314">
        <f t="shared" si="2"/>
        <v>1</v>
      </c>
      <c r="GK2" s="314">
        <f t="shared" si="2"/>
        <v>2</v>
      </c>
      <c r="GL2" s="314">
        <f t="shared" si="2"/>
        <v>2</v>
      </c>
      <c r="GM2" s="314">
        <f t="shared" si="2"/>
        <v>2</v>
      </c>
      <c r="GN2" s="314">
        <f t="shared" si="2"/>
        <v>3</v>
      </c>
      <c r="GO2" s="314">
        <f t="shared" ref="GO2:GX2" si="3">ROUNDUP(MONTH(GO4)/3,0)</f>
        <v>3</v>
      </c>
      <c r="GP2" s="314">
        <f t="shared" si="3"/>
        <v>3</v>
      </c>
      <c r="GQ2" s="314">
        <f t="shared" si="3"/>
        <v>4</v>
      </c>
      <c r="GR2" s="314">
        <f t="shared" si="3"/>
        <v>4</v>
      </c>
      <c r="GS2" s="314">
        <f t="shared" si="3"/>
        <v>4</v>
      </c>
      <c r="GT2" s="314">
        <f t="shared" si="3"/>
        <v>1</v>
      </c>
      <c r="GU2" s="314">
        <f t="shared" si="3"/>
        <v>1</v>
      </c>
      <c r="GV2" s="314">
        <f t="shared" si="3"/>
        <v>1</v>
      </c>
      <c r="GW2" s="314">
        <f t="shared" si="3"/>
        <v>2</v>
      </c>
      <c r="GX2" s="314">
        <f t="shared" si="3"/>
        <v>2</v>
      </c>
    </row>
    <row r="3" spans="1:221">
      <c r="D3">
        <f>YEAR(D4)</f>
        <v>2015</v>
      </c>
      <c r="E3">
        <f t="shared" ref="E3:BP3" si="4">YEAR(E4)</f>
        <v>2015</v>
      </c>
      <c r="F3">
        <f t="shared" si="4"/>
        <v>2015</v>
      </c>
      <c r="G3">
        <f t="shared" si="4"/>
        <v>2015</v>
      </c>
      <c r="H3">
        <f t="shared" si="4"/>
        <v>2015</v>
      </c>
      <c r="I3">
        <f t="shared" si="4"/>
        <v>2015</v>
      </c>
      <c r="J3">
        <f t="shared" si="4"/>
        <v>2016</v>
      </c>
      <c r="K3">
        <f t="shared" si="4"/>
        <v>2016</v>
      </c>
      <c r="L3">
        <f t="shared" si="4"/>
        <v>2016</v>
      </c>
      <c r="M3">
        <f t="shared" si="4"/>
        <v>2016</v>
      </c>
      <c r="N3">
        <f t="shared" si="4"/>
        <v>2016</v>
      </c>
      <c r="O3">
        <f t="shared" si="4"/>
        <v>2016</v>
      </c>
      <c r="P3">
        <f t="shared" si="4"/>
        <v>2016</v>
      </c>
      <c r="Q3">
        <f t="shared" si="4"/>
        <v>2016</v>
      </c>
      <c r="R3">
        <f t="shared" si="4"/>
        <v>2016</v>
      </c>
      <c r="S3">
        <f t="shared" si="4"/>
        <v>2016</v>
      </c>
      <c r="T3">
        <f t="shared" si="4"/>
        <v>2016</v>
      </c>
      <c r="U3">
        <f t="shared" si="4"/>
        <v>2016</v>
      </c>
      <c r="V3">
        <f t="shared" si="4"/>
        <v>2017</v>
      </c>
      <c r="W3">
        <f t="shared" si="4"/>
        <v>2017</v>
      </c>
      <c r="X3">
        <f t="shared" si="4"/>
        <v>2017</v>
      </c>
      <c r="Y3">
        <f t="shared" si="4"/>
        <v>2017</v>
      </c>
      <c r="Z3">
        <f t="shared" si="4"/>
        <v>2017</v>
      </c>
      <c r="AA3">
        <f t="shared" si="4"/>
        <v>2017</v>
      </c>
      <c r="AB3">
        <f t="shared" si="4"/>
        <v>2017</v>
      </c>
      <c r="AC3">
        <f t="shared" si="4"/>
        <v>2017</v>
      </c>
      <c r="AD3">
        <f t="shared" si="4"/>
        <v>2017</v>
      </c>
      <c r="AE3">
        <f t="shared" si="4"/>
        <v>2017</v>
      </c>
      <c r="AF3">
        <f t="shared" si="4"/>
        <v>2017</v>
      </c>
      <c r="AG3">
        <f t="shared" si="4"/>
        <v>2017</v>
      </c>
      <c r="AH3">
        <f t="shared" si="4"/>
        <v>2018</v>
      </c>
      <c r="AI3">
        <f t="shared" si="4"/>
        <v>2018</v>
      </c>
      <c r="AJ3">
        <f t="shared" si="4"/>
        <v>2018</v>
      </c>
      <c r="AK3">
        <f t="shared" si="4"/>
        <v>2018</v>
      </c>
      <c r="AL3">
        <f t="shared" si="4"/>
        <v>2018</v>
      </c>
      <c r="AM3">
        <f t="shared" si="4"/>
        <v>2018</v>
      </c>
      <c r="AN3">
        <f t="shared" si="4"/>
        <v>2018</v>
      </c>
      <c r="AO3">
        <f t="shared" si="4"/>
        <v>2018</v>
      </c>
      <c r="AP3">
        <f t="shared" si="4"/>
        <v>2018</v>
      </c>
      <c r="AQ3">
        <f t="shared" si="4"/>
        <v>2018</v>
      </c>
      <c r="AR3">
        <f t="shared" si="4"/>
        <v>2018</v>
      </c>
      <c r="AS3">
        <f t="shared" si="4"/>
        <v>2018</v>
      </c>
      <c r="AT3">
        <f t="shared" si="4"/>
        <v>2019</v>
      </c>
      <c r="AU3">
        <f t="shared" si="4"/>
        <v>2019</v>
      </c>
      <c r="AV3">
        <f t="shared" si="4"/>
        <v>2019</v>
      </c>
      <c r="AW3">
        <f t="shared" si="4"/>
        <v>2019</v>
      </c>
      <c r="AX3">
        <f t="shared" si="4"/>
        <v>2019</v>
      </c>
      <c r="AY3">
        <f t="shared" si="4"/>
        <v>2019</v>
      </c>
      <c r="AZ3">
        <f t="shared" si="4"/>
        <v>2019</v>
      </c>
      <c r="BA3">
        <f t="shared" si="4"/>
        <v>2019</v>
      </c>
      <c r="BB3">
        <f t="shared" si="4"/>
        <v>2019</v>
      </c>
      <c r="BC3">
        <f t="shared" si="4"/>
        <v>2019</v>
      </c>
      <c r="BD3">
        <f t="shared" si="4"/>
        <v>2019</v>
      </c>
      <c r="BE3">
        <f t="shared" si="4"/>
        <v>2019</v>
      </c>
      <c r="BF3">
        <f t="shared" si="4"/>
        <v>2020</v>
      </c>
      <c r="BG3">
        <f t="shared" si="4"/>
        <v>2020</v>
      </c>
      <c r="BH3">
        <f t="shared" si="4"/>
        <v>2020</v>
      </c>
      <c r="BI3">
        <f t="shared" si="4"/>
        <v>2020</v>
      </c>
      <c r="BJ3">
        <f t="shared" si="4"/>
        <v>2020</v>
      </c>
      <c r="BK3">
        <f t="shared" si="4"/>
        <v>2020</v>
      </c>
      <c r="BL3">
        <f t="shared" si="4"/>
        <v>2020</v>
      </c>
      <c r="BM3">
        <f t="shared" si="4"/>
        <v>2020</v>
      </c>
      <c r="BN3">
        <f t="shared" si="4"/>
        <v>2020</v>
      </c>
      <c r="BO3">
        <f t="shared" si="4"/>
        <v>2020</v>
      </c>
      <c r="BP3">
        <f t="shared" si="4"/>
        <v>2020</v>
      </c>
      <c r="BQ3">
        <f t="shared" ref="BQ3:EB3" si="5">YEAR(BQ4)</f>
        <v>2020</v>
      </c>
      <c r="BR3">
        <f t="shared" si="5"/>
        <v>2021</v>
      </c>
      <c r="BS3">
        <f t="shared" si="5"/>
        <v>2021</v>
      </c>
      <c r="BT3">
        <f t="shared" si="5"/>
        <v>2021</v>
      </c>
      <c r="BU3">
        <f t="shared" si="5"/>
        <v>2021</v>
      </c>
      <c r="BV3">
        <f t="shared" si="5"/>
        <v>2021</v>
      </c>
      <c r="BW3">
        <f t="shared" si="5"/>
        <v>2021</v>
      </c>
      <c r="BX3">
        <f t="shared" si="5"/>
        <v>2021</v>
      </c>
      <c r="BY3">
        <f t="shared" si="5"/>
        <v>2021</v>
      </c>
      <c r="BZ3">
        <f t="shared" si="5"/>
        <v>2021</v>
      </c>
      <c r="CA3">
        <f t="shared" si="5"/>
        <v>2021</v>
      </c>
      <c r="CB3">
        <f t="shared" si="5"/>
        <v>2021</v>
      </c>
      <c r="CC3">
        <f t="shared" si="5"/>
        <v>2021</v>
      </c>
      <c r="CD3">
        <f t="shared" si="5"/>
        <v>2022</v>
      </c>
      <c r="CE3">
        <f t="shared" si="5"/>
        <v>2022</v>
      </c>
      <c r="CF3">
        <f t="shared" si="5"/>
        <v>2022</v>
      </c>
      <c r="CG3">
        <f t="shared" si="5"/>
        <v>2022</v>
      </c>
      <c r="CH3">
        <f t="shared" si="5"/>
        <v>2022</v>
      </c>
      <c r="CI3">
        <f t="shared" si="5"/>
        <v>2022</v>
      </c>
      <c r="CJ3">
        <f t="shared" si="5"/>
        <v>2022</v>
      </c>
      <c r="CK3">
        <f t="shared" si="5"/>
        <v>2022</v>
      </c>
      <c r="CL3">
        <f t="shared" si="5"/>
        <v>2022</v>
      </c>
      <c r="CM3">
        <f t="shared" si="5"/>
        <v>2022</v>
      </c>
      <c r="CN3">
        <f t="shared" si="5"/>
        <v>2022</v>
      </c>
      <c r="CO3">
        <f t="shared" si="5"/>
        <v>2022</v>
      </c>
      <c r="CP3">
        <f t="shared" si="5"/>
        <v>2023</v>
      </c>
      <c r="CQ3">
        <f t="shared" si="5"/>
        <v>2023</v>
      </c>
      <c r="CR3">
        <f t="shared" si="5"/>
        <v>2023</v>
      </c>
      <c r="CS3">
        <f t="shared" si="5"/>
        <v>2023</v>
      </c>
      <c r="CT3">
        <f t="shared" si="5"/>
        <v>2023</v>
      </c>
      <c r="CU3">
        <f t="shared" si="5"/>
        <v>2023</v>
      </c>
      <c r="CV3">
        <f t="shared" si="5"/>
        <v>2023</v>
      </c>
      <c r="CW3">
        <f t="shared" si="5"/>
        <v>2023</v>
      </c>
      <c r="CX3">
        <f t="shared" si="5"/>
        <v>2023</v>
      </c>
      <c r="CY3">
        <f t="shared" si="5"/>
        <v>2023</v>
      </c>
      <c r="CZ3">
        <f t="shared" si="5"/>
        <v>2023</v>
      </c>
      <c r="DA3">
        <f t="shared" si="5"/>
        <v>2023</v>
      </c>
      <c r="DB3">
        <f t="shared" si="5"/>
        <v>2024</v>
      </c>
      <c r="DC3">
        <f t="shared" si="5"/>
        <v>2024</v>
      </c>
      <c r="DD3">
        <f t="shared" si="5"/>
        <v>2024</v>
      </c>
      <c r="DE3">
        <f t="shared" si="5"/>
        <v>2024</v>
      </c>
      <c r="DF3">
        <f t="shared" si="5"/>
        <v>2024</v>
      </c>
      <c r="DG3">
        <f t="shared" si="5"/>
        <v>2024</v>
      </c>
      <c r="DH3">
        <f t="shared" si="5"/>
        <v>2024</v>
      </c>
      <c r="DI3">
        <f t="shared" si="5"/>
        <v>2024</v>
      </c>
      <c r="DJ3">
        <f t="shared" si="5"/>
        <v>2024</v>
      </c>
      <c r="DK3">
        <f t="shared" si="5"/>
        <v>2024</v>
      </c>
      <c r="DL3">
        <f t="shared" si="5"/>
        <v>2024</v>
      </c>
      <c r="DM3">
        <f t="shared" si="5"/>
        <v>2024</v>
      </c>
      <c r="DN3">
        <f t="shared" si="5"/>
        <v>2025</v>
      </c>
      <c r="DO3">
        <f t="shared" si="5"/>
        <v>2025</v>
      </c>
      <c r="DP3">
        <f t="shared" si="5"/>
        <v>2025</v>
      </c>
      <c r="DQ3">
        <f t="shared" si="5"/>
        <v>2025</v>
      </c>
      <c r="DR3">
        <f t="shared" si="5"/>
        <v>2025</v>
      </c>
      <c r="DS3">
        <f t="shared" si="5"/>
        <v>2025</v>
      </c>
      <c r="DT3">
        <f t="shared" si="5"/>
        <v>2025</v>
      </c>
      <c r="DU3">
        <f t="shared" si="5"/>
        <v>2025</v>
      </c>
      <c r="DV3">
        <f t="shared" si="5"/>
        <v>2025</v>
      </c>
      <c r="DW3">
        <f t="shared" si="5"/>
        <v>2025</v>
      </c>
      <c r="DX3">
        <f t="shared" si="5"/>
        <v>2025</v>
      </c>
      <c r="DY3">
        <f t="shared" si="5"/>
        <v>2025</v>
      </c>
      <c r="DZ3">
        <f t="shared" si="5"/>
        <v>2026</v>
      </c>
      <c r="EA3">
        <f t="shared" si="5"/>
        <v>2026</v>
      </c>
      <c r="EB3">
        <f t="shared" si="5"/>
        <v>2026</v>
      </c>
      <c r="EC3">
        <f t="shared" ref="EC3:GN3" si="6">YEAR(EC4)</f>
        <v>2026</v>
      </c>
      <c r="ED3">
        <f t="shared" si="6"/>
        <v>2026</v>
      </c>
      <c r="EE3">
        <f t="shared" si="6"/>
        <v>2026</v>
      </c>
      <c r="EF3">
        <f t="shared" si="6"/>
        <v>2026</v>
      </c>
      <c r="EG3">
        <f t="shared" si="6"/>
        <v>2026</v>
      </c>
      <c r="EH3">
        <f t="shared" si="6"/>
        <v>2026</v>
      </c>
      <c r="EI3">
        <f t="shared" si="6"/>
        <v>2026</v>
      </c>
      <c r="EJ3">
        <f t="shared" si="6"/>
        <v>2026</v>
      </c>
      <c r="EK3">
        <f t="shared" si="6"/>
        <v>2026</v>
      </c>
      <c r="EL3">
        <f t="shared" si="6"/>
        <v>2027</v>
      </c>
      <c r="EM3">
        <f t="shared" si="6"/>
        <v>2027</v>
      </c>
      <c r="EN3">
        <f t="shared" si="6"/>
        <v>2027</v>
      </c>
      <c r="EO3">
        <f t="shared" si="6"/>
        <v>2027</v>
      </c>
      <c r="EP3">
        <f t="shared" si="6"/>
        <v>2027</v>
      </c>
      <c r="EQ3">
        <f t="shared" si="6"/>
        <v>2027</v>
      </c>
      <c r="ER3">
        <f t="shared" si="6"/>
        <v>2027</v>
      </c>
      <c r="ES3">
        <f t="shared" si="6"/>
        <v>2027</v>
      </c>
      <c r="ET3">
        <f t="shared" si="6"/>
        <v>2027</v>
      </c>
      <c r="EU3">
        <f t="shared" si="6"/>
        <v>2027</v>
      </c>
      <c r="EV3">
        <f t="shared" si="6"/>
        <v>2027</v>
      </c>
      <c r="EW3">
        <f t="shared" si="6"/>
        <v>2027</v>
      </c>
      <c r="EX3">
        <f t="shared" si="6"/>
        <v>2028</v>
      </c>
      <c r="EY3">
        <f t="shared" si="6"/>
        <v>2028</v>
      </c>
      <c r="EZ3">
        <f t="shared" si="6"/>
        <v>2028</v>
      </c>
      <c r="FA3">
        <f t="shared" si="6"/>
        <v>2028</v>
      </c>
      <c r="FB3">
        <f t="shared" si="6"/>
        <v>2028</v>
      </c>
      <c r="FC3">
        <f t="shared" si="6"/>
        <v>2028</v>
      </c>
      <c r="FD3">
        <f t="shared" si="6"/>
        <v>2028</v>
      </c>
      <c r="FE3">
        <f t="shared" si="6"/>
        <v>2028</v>
      </c>
      <c r="FF3">
        <f t="shared" si="6"/>
        <v>2028</v>
      </c>
      <c r="FG3">
        <f t="shared" si="6"/>
        <v>2028</v>
      </c>
      <c r="FH3">
        <f t="shared" si="6"/>
        <v>2028</v>
      </c>
      <c r="FI3">
        <f t="shared" si="6"/>
        <v>2028</v>
      </c>
      <c r="FJ3">
        <f t="shared" si="6"/>
        <v>2029</v>
      </c>
      <c r="FK3">
        <f t="shared" si="6"/>
        <v>2029</v>
      </c>
      <c r="FL3">
        <f t="shared" si="6"/>
        <v>2029</v>
      </c>
      <c r="FM3">
        <f t="shared" si="6"/>
        <v>2029</v>
      </c>
      <c r="FN3">
        <f t="shared" si="6"/>
        <v>2029</v>
      </c>
      <c r="FO3">
        <f t="shared" si="6"/>
        <v>2029</v>
      </c>
      <c r="FP3">
        <f t="shared" si="6"/>
        <v>2029</v>
      </c>
      <c r="FQ3">
        <f t="shared" si="6"/>
        <v>2029</v>
      </c>
      <c r="FR3">
        <f t="shared" si="6"/>
        <v>2029</v>
      </c>
      <c r="FS3">
        <f t="shared" si="6"/>
        <v>2029</v>
      </c>
      <c r="FT3">
        <f t="shared" si="6"/>
        <v>2029</v>
      </c>
      <c r="FU3">
        <f t="shared" si="6"/>
        <v>2029</v>
      </c>
      <c r="FV3">
        <f t="shared" si="6"/>
        <v>2030</v>
      </c>
      <c r="FW3">
        <f t="shared" si="6"/>
        <v>2030</v>
      </c>
      <c r="FX3">
        <f t="shared" si="6"/>
        <v>2030</v>
      </c>
      <c r="FY3">
        <f t="shared" si="6"/>
        <v>2030</v>
      </c>
      <c r="FZ3">
        <f t="shared" si="6"/>
        <v>2030</v>
      </c>
      <c r="GA3">
        <f t="shared" si="6"/>
        <v>2030</v>
      </c>
      <c r="GB3">
        <f t="shared" si="6"/>
        <v>2030</v>
      </c>
      <c r="GC3">
        <f t="shared" si="6"/>
        <v>2030</v>
      </c>
      <c r="GD3">
        <f t="shared" si="6"/>
        <v>2030</v>
      </c>
      <c r="GE3">
        <f t="shared" si="6"/>
        <v>2030</v>
      </c>
      <c r="GF3">
        <f t="shared" si="6"/>
        <v>2030</v>
      </c>
      <c r="GG3">
        <f t="shared" si="6"/>
        <v>2030</v>
      </c>
      <c r="GH3">
        <f t="shared" si="6"/>
        <v>2031</v>
      </c>
      <c r="GI3">
        <f t="shared" si="6"/>
        <v>2031</v>
      </c>
      <c r="GJ3">
        <f t="shared" si="6"/>
        <v>2031</v>
      </c>
      <c r="GK3">
        <f t="shared" si="6"/>
        <v>2031</v>
      </c>
      <c r="GL3">
        <f t="shared" si="6"/>
        <v>2031</v>
      </c>
      <c r="GM3">
        <f t="shared" si="6"/>
        <v>2031</v>
      </c>
      <c r="GN3">
        <f t="shared" si="6"/>
        <v>2031</v>
      </c>
      <c r="GO3">
        <f t="shared" ref="GO3:GX3" si="7">YEAR(GO4)</f>
        <v>2031</v>
      </c>
      <c r="GP3">
        <f t="shared" si="7"/>
        <v>2031</v>
      </c>
      <c r="GQ3">
        <f t="shared" si="7"/>
        <v>2031</v>
      </c>
      <c r="GR3">
        <f t="shared" si="7"/>
        <v>2031</v>
      </c>
      <c r="GS3">
        <f t="shared" si="7"/>
        <v>2031</v>
      </c>
      <c r="GT3">
        <f t="shared" si="7"/>
        <v>2032</v>
      </c>
      <c r="GU3">
        <f t="shared" si="7"/>
        <v>2032</v>
      </c>
      <c r="GV3">
        <f t="shared" si="7"/>
        <v>2032</v>
      </c>
      <c r="GW3">
        <f t="shared" si="7"/>
        <v>2032</v>
      </c>
      <c r="GX3">
        <f t="shared" si="7"/>
        <v>2032</v>
      </c>
    </row>
    <row r="4" spans="1:221">
      <c r="A4" s="36">
        <v>1</v>
      </c>
      <c r="B4" s="20" t="s">
        <v>582</v>
      </c>
      <c r="C4" t="s">
        <v>658</v>
      </c>
      <c r="D4" s="6">
        <f>Initial_Time</f>
        <v>42186</v>
      </c>
      <c r="E4" s="6">
        <f>EDATE(D4,1)</f>
        <v>42217</v>
      </c>
      <c r="F4" s="6">
        <f t="shared" ref="F4:BQ4" si="8">EDATE(E4,1)</f>
        <v>42248</v>
      </c>
      <c r="G4" s="6">
        <f t="shared" si="8"/>
        <v>42278</v>
      </c>
      <c r="H4" s="6">
        <f t="shared" si="8"/>
        <v>42309</v>
      </c>
      <c r="I4" s="6">
        <f t="shared" si="8"/>
        <v>42339</v>
      </c>
      <c r="J4" s="6">
        <f t="shared" si="8"/>
        <v>42370</v>
      </c>
      <c r="K4" s="6">
        <f t="shared" si="8"/>
        <v>42401</v>
      </c>
      <c r="L4" s="6">
        <f t="shared" si="8"/>
        <v>42430</v>
      </c>
      <c r="M4" s="6">
        <f t="shared" si="8"/>
        <v>42461</v>
      </c>
      <c r="N4" s="6">
        <f t="shared" si="8"/>
        <v>42491</v>
      </c>
      <c r="O4" s="6">
        <f t="shared" si="8"/>
        <v>42522</v>
      </c>
      <c r="P4" s="6">
        <f t="shared" si="8"/>
        <v>42552</v>
      </c>
      <c r="Q4" s="6">
        <f t="shared" si="8"/>
        <v>42583</v>
      </c>
      <c r="R4" s="6">
        <f t="shared" si="8"/>
        <v>42614</v>
      </c>
      <c r="S4" s="6">
        <f t="shared" si="8"/>
        <v>42644</v>
      </c>
      <c r="T4" s="6">
        <f t="shared" si="8"/>
        <v>42675</v>
      </c>
      <c r="U4" s="6">
        <f t="shared" si="8"/>
        <v>42705</v>
      </c>
      <c r="V4" s="6">
        <f t="shared" si="8"/>
        <v>42736</v>
      </c>
      <c r="W4" s="6">
        <f t="shared" si="8"/>
        <v>42767</v>
      </c>
      <c r="X4" s="6">
        <f t="shared" si="8"/>
        <v>42795</v>
      </c>
      <c r="Y4" s="6">
        <f t="shared" si="8"/>
        <v>42826</v>
      </c>
      <c r="Z4" s="6">
        <f t="shared" si="8"/>
        <v>42856</v>
      </c>
      <c r="AA4" s="6">
        <f t="shared" si="8"/>
        <v>42887</v>
      </c>
      <c r="AB4" s="6">
        <f t="shared" si="8"/>
        <v>42917</v>
      </c>
      <c r="AC4" s="6">
        <f t="shared" si="8"/>
        <v>42948</v>
      </c>
      <c r="AD4" s="6">
        <f t="shared" si="8"/>
        <v>42979</v>
      </c>
      <c r="AE4" s="6">
        <f t="shared" si="8"/>
        <v>43009</v>
      </c>
      <c r="AF4" s="6">
        <f t="shared" si="8"/>
        <v>43040</v>
      </c>
      <c r="AG4" s="6">
        <f t="shared" si="8"/>
        <v>43070</v>
      </c>
      <c r="AH4" s="6">
        <f t="shared" si="8"/>
        <v>43101</v>
      </c>
      <c r="AI4" s="6">
        <f t="shared" si="8"/>
        <v>43132</v>
      </c>
      <c r="AJ4" s="6">
        <f t="shared" si="8"/>
        <v>43160</v>
      </c>
      <c r="AK4" s="6">
        <f t="shared" si="8"/>
        <v>43191</v>
      </c>
      <c r="AL4" s="6">
        <f t="shared" si="8"/>
        <v>43221</v>
      </c>
      <c r="AM4" s="6">
        <f t="shared" si="8"/>
        <v>43252</v>
      </c>
      <c r="AN4" s="6">
        <f t="shared" si="8"/>
        <v>43282</v>
      </c>
      <c r="AO4" s="6">
        <f t="shared" si="8"/>
        <v>43313</v>
      </c>
      <c r="AP4" s="6">
        <f t="shared" si="8"/>
        <v>43344</v>
      </c>
      <c r="AQ4" s="6">
        <f t="shared" si="8"/>
        <v>43374</v>
      </c>
      <c r="AR4" s="6">
        <f t="shared" si="8"/>
        <v>43405</v>
      </c>
      <c r="AS4" s="6">
        <f t="shared" si="8"/>
        <v>43435</v>
      </c>
      <c r="AT4" s="6">
        <f t="shared" si="8"/>
        <v>43466</v>
      </c>
      <c r="AU4" s="6">
        <f t="shared" si="8"/>
        <v>43497</v>
      </c>
      <c r="AV4" s="6">
        <f t="shared" si="8"/>
        <v>43525</v>
      </c>
      <c r="AW4" s="6">
        <f t="shared" si="8"/>
        <v>43556</v>
      </c>
      <c r="AX4" s="6">
        <f t="shared" si="8"/>
        <v>43586</v>
      </c>
      <c r="AY4" s="6">
        <f t="shared" si="8"/>
        <v>43617</v>
      </c>
      <c r="AZ4" s="6">
        <f t="shared" si="8"/>
        <v>43647</v>
      </c>
      <c r="BA4" s="6">
        <f t="shared" si="8"/>
        <v>43678</v>
      </c>
      <c r="BB4" s="6">
        <f t="shared" si="8"/>
        <v>43709</v>
      </c>
      <c r="BC4" s="6">
        <f t="shared" si="8"/>
        <v>43739</v>
      </c>
      <c r="BD4" s="6">
        <f t="shared" si="8"/>
        <v>43770</v>
      </c>
      <c r="BE4" s="6">
        <f t="shared" si="8"/>
        <v>43800</v>
      </c>
      <c r="BF4" s="6">
        <f t="shared" si="8"/>
        <v>43831</v>
      </c>
      <c r="BG4" s="6">
        <f t="shared" si="8"/>
        <v>43862</v>
      </c>
      <c r="BH4" s="6">
        <f t="shared" si="8"/>
        <v>43891</v>
      </c>
      <c r="BI4" s="6">
        <f t="shared" si="8"/>
        <v>43922</v>
      </c>
      <c r="BJ4" s="6">
        <f t="shared" si="8"/>
        <v>43952</v>
      </c>
      <c r="BK4" s="6">
        <f t="shared" si="8"/>
        <v>43983</v>
      </c>
      <c r="BL4" s="6">
        <f t="shared" si="8"/>
        <v>44013</v>
      </c>
      <c r="BM4" s="6">
        <f t="shared" si="8"/>
        <v>44044</v>
      </c>
      <c r="BN4" s="6">
        <f t="shared" si="8"/>
        <v>44075</v>
      </c>
      <c r="BO4" s="6">
        <f t="shared" si="8"/>
        <v>44105</v>
      </c>
      <c r="BP4" s="6">
        <f t="shared" si="8"/>
        <v>44136</v>
      </c>
      <c r="BQ4" s="6">
        <f t="shared" si="8"/>
        <v>44166</v>
      </c>
      <c r="BR4" s="6">
        <f t="shared" ref="BR4:DF4" si="9">EDATE(BQ4,1)</f>
        <v>44197</v>
      </c>
      <c r="BS4" s="6">
        <f t="shared" si="9"/>
        <v>44228</v>
      </c>
      <c r="BT4" s="6">
        <f t="shared" si="9"/>
        <v>44256</v>
      </c>
      <c r="BU4" s="6">
        <f t="shared" si="9"/>
        <v>44287</v>
      </c>
      <c r="BV4" s="6">
        <f t="shared" si="9"/>
        <v>44317</v>
      </c>
      <c r="BW4" s="6">
        <f t="shared" si="9"/>
        <v>44348</v>
      </c>
      <c r="BX4" s="6">
        <f t="shared" si="9"/>
        <v>44378</v>
      </c>
      <c r="BY4" s="6">
        <f t="shared" si="9"/>
        <v>44409</v>
      </c>
      <c r="BZ4" s="6">
        <f t="shared" si="9"/>
        <v>44440</v>
      </c>
      <c r="CA4" s="6">
        <f t="shared" si="9"/>
        <v>44470</v>
      </c>
      <c r="CB4" s="6">
        <f t="shared" si="9"/>
        <v>44501</v>
      </c>
      <c r="CC4" s="6">
        <f t="shared" si="9"/>
        <v>44531</v>
      </c>
      <c r="CD4" s="6">
        <f t="shared" si="9"/>
        <v>44562</v>
      </c>
      <c r="CE4" s="6">
        <f t="shared" si="9"/>
        <v>44593</v>
      </c>
      <c r="CF4" s="6">
        <f t="shared" si="9"/>
        <v>44621</v>
      </c>
      <c r="CG4" s="6">
        <f t="shared" si="9"/>
        <v>44652</v>
      </c>
      <c r="CH4" s="6">
        <f t="shared" si="9"/>
        <v>44682</v>
      </c>
      <c r="CI4" s="6">
        <f t="shared" si="9"/>
        <v>44713</v>
      </c>
      <c r="CJ4" s="6">
        <f t="shared" si="9"/>
        <v>44743</v>
      </c>
      <c r="CK4" s="6">
        <f t="shared" si="9"/>
        <v>44774</v>
      </c>
      <c r="CL4" s="6">
        <f t="shared" si="9"/>
        <v>44805</v>
      </c>
      <c r="CM4" s="6">
        <f t="shared" si="9"/>
        <v>44835</v>
      </c>
      <c r="CN4" s="6">
        <f t="shared" si="9"/>
        <v>44866</v>
      </c>
      <c r="CO4" s="6">
        <f t="shared" si="9"/>
        <v>44896</v>
      </c>
      <c r="CP4" s="6">
        <f t="shared" si="9"/>
        <v>44927</v>
      </c>
      <c r="CQ4" s="6">
        <f t="shared" si="9"/>
        <v>44958</v>
      </c>
      <c r="CR4" s="6">
        <f t="shared" si="9"/>
        <v>44986</v>
      </c>
      <c r="CS4" s="6">
        <f t="shared" si="9"/>
        <v>45017</v>
      </c>
      <c r="CT4" s="6">
        <f t="shared" si="9"/>
        <v>45047</v>
      </c>
      <c r="CU4" s="6">
        <f t="shared" si="9"/>
        <v>45078</v>
      </c>
      <c r="CV4" s="6">
        <f t="shared" si="9"/>
        <v>45108</v>
      </c>
      <c r="CW4" s="6">
        <f t="shared" si="9"/>
        <v>45139</v>
      </c>
      <c r="CX4" s="6">
        <f t="shared" si="9"/>
        <v>45170</v>
      </c>
      <c r="CY4" s="6">
        <f t="shared" si="9"/>
        <v>45200</v>
      </c>
      <c r="CZ4" s="6">
        <f t="shared" si="9"/>
        <v>45231</v>
      </c>
      <c r="DA4" s="6">
        <f t="shared" si="9"/>
        <v>45261</v>
      </c>
      <c r="DB4" s="6">
        <f t="shared" si="9"/>
        <v>45292</v>
      </c>
      <c r="DC4" s="6">
        <f t="shared" si="9"/>
        <v>45323</v>
      </c>
      <c r="DD4" s="6">
        <f t="shared" si="9"/>
        <v>45352</v>
      </c>
      <c r="DE4" s="6">
        <f t="shared" si="9"/>
        <v>45383</v>
      </c>
      <c r="DF4" s="6">
        <f t="shared" si="9"/>
        <v>45413</v>
      </c>
      <c r="DG4" s="6">
        <f>EDATE(DF4,1)</f>
        <v>45444</v>
      </c>
      <c r="DH4" s="6">
        <f t="shared" ref="DH4:FR4" si="10">EDATE(DG4,1)</f>
        <v>45474</v>
      </c>
      <c r="DI4" s="6">
        <f t="shared" si="10"/>
        <v>45505</v>
      </c>
      <c r="DJ4" s="6">
        <f t="shared" si="10"/>
        <v>45536</v>
      </c>
      <c r="DK4" s="6">
        <f t="shared" si="10"/>
        <v>45566</v>
      </c>
      <c r="DL4" s="6">
        <f t="shared" si="10"/>
        <v>45597</v>
      </c>
      <c r="DM4" s="6">
        <f t="shared" si="10"/>
        <v>45627</v>
      </c>
      <c r="DN4" s="6">
        <f t="shared" si="10"/>
        <v>45658</v>
      </c>
      <c r="DO4" s="6">
        <f t="shared" si="10"/>
        <v>45689</v>
      </c>
      <c r="DP4" s="6">
        <f t="shared" si="10"/>
        <v>45717</v>
      </c>
      <c r="DQ4" s="6">
        <f t="shared" si="10"/>
        <v>45748</v>
      </c>
      <c r="DR4" s="6">
        <f t="shared" si="10"/>
        <v>45778</v>
      </c>
      <c r="DS4" s="6">
        <f t="shared" si="10"/>
        <v>45809</v>
      </c>
      <c r="DT4" s="6">
        <f t="shared" si="10"/>
        <v>45839</v>
      </c>
      <c r="DU4" s="6">
        <f t="shared" si="10"/>
        <v>45870</v>
      </c>
      <c r="DV4" s="6">
        <f t="shared" si="10"/>
        <v>45901</v>
      </c>
      <c r="DW4" s="6">
        <f t="shared" si="10"/>
        <v>45931</v>
      </c>
      <c r="DX4" s="6">
        <f t="shared" si="10"/>
        <v>45962</v>
      </c>
      <c r="DY4" s="6">
        <f t="shared" si="10"/>
        <v>45992</v>
      </c>
      <c r="DZ4" s="6">
        <f t="shared" si="10"/>
        <v>46023</v>
      </c>
      <c r="EA4" s="6">
        <f t="shared" si="10"/>
        <v>46054</v>
      </c>
      <c r="EB4" s="6">
        <f t="shared" si="10"/>
        <v>46082</v>
      </c>
      <c r="EC4" s="6">
        <f t="shared" si="10"/>
        <v>46113</v>
      </c>
      <c r="ED4" s="6">
        <f t="shared" si="10"/>
        <v>46143</v>
      </c>
      <c r="EE4" s="6">
        <f t="shared" si="10"/>
        <v>46174</v>
      </c>
      <c r="EF4" s="6">
        <f t="shared" si="10"/>
        <v>46204</v>
      </c>
      <c r="EG4" s="6">
        <f t="shared" si="10"/>
        <v>46235</v>
      </c>
      <c r="EH4" s="6">
        <f t="shared" si="10"/>
        <v>46266</v>
      </c>
      <c r="EI4" s="6">
        <f t="shared" si="10"/>
        <v>46296</v>
      </c>
      <c r="EJ4" s="6">
        <f t="shared" si="10"/>
        <v>46327</v>
      </c>
      <c r="EK4" s="6">
        <f t="shared" si="10"/>
        <v>46357</v>
      </c>
      <c r="EL4" s="6">
        <f t="shared" si="10"/>
        <v>46388</v>
      </c>
      <c r="EM4" s="6">
        <f t="shared" si="10"/>
        <v>46419</v>
      </c>
      <c r="EN4" s="6">
        <f t="shared" si="10"/>
        <v>46447</v>
      </c>
      <c r="EO4" s="6">
        <f t="shared" si="10"/>
        <v>46478</v>
      </c>
      <c r="EP4" s="6">
        <f t="shared" si="10"/>
        <v>46508</v>
      </c>
      <c r="EQ4" s="6">
        <f t="shared" si="10"/>
        <v>46539</v>
      </c>
      <c r="ER4" s="6">
        <f t="shared" si="10"/>
        <v>46569</v>
      </c>
      <c r="ES4" s="6">
        <f t="shared" si="10"/>
        <v>46600</v>
      </c>
      <c r="ET4" s="6">
        <f t="shared" si="10"/>
        <v>46631</v>
      </c>
      <c r="EU4" s="6">
        <f t="shared" si="10"/>
        <v>46661</v>
      </c>
      <c r="EV4" s="6">
        <f t="shared" si="10"/>
        <v>46692</v>
      </c>
      <c r="EW4" s="6">
        <f t="shared" si="10"/>
        <v>46722</v>
      </c>
      <c r="EX4" s="6">
        <f t="shared" si="10"/>
        <v>46753</v>
      </c>
      <c r="EY4" s="6">
        <f t="shared" si="10"/>
        <v>46784</v>
      </c>
      <c r="EZ4" s="6">
        <f t="shared" si="10"/>
        <v>46813</v>
      </c>
      <c r="FA4" s="6">
        <f t="shared" si="10"/>
        <v>46844</v>
      </c>
      <c r="FB4" s="6">
        <f t="shared" si="10"/>
        <v>46874</v>
      </c>
      <c r="FC4" s="6">
        <f t="shared" si="10"/>
        <v>46905</v>
      </c>
      <c r="FD4" s="6">
        <f t="shared" si="10"/>
        <v>46935</v>
      </c>
      <c r="FE4" s="6">
        <f t="shared" si="10"/>
        <v>46966</v>
      </c>
      <c r="FF4" s="6">
        <f t="shared" si="10"/>
        <v>46997</v>
      </c>
      <c r="FG4" s="6">
        <f t="shared" si="10"/>
        <v>47027</v>
      </c>
      <c r="FH4" s="6">
        <f t="shared" si="10"/>
        <v>47058</v>
      </c>
      <c r="FI4" s="6">
        <f t="shared" si="10"/>
        <v>47088</v>
      </c>
      <c r="FJ4" s="6">
        <f t="shared" si="10"/>
        <v>47119</v>
      </c>
      <c r="FK4" s="6">
        <f t="shared" si="10"/>
        <v>47150</v>
      </c>
      <c r="FL4" s="6">
        <f t="shared" si="10"/>
        <v>47178</v>
      </c>
      <c r="FM4" s="6">
        <f t="shared" si="10"/>
        <v>47209</v>
      </c>
      <c r="FN4" s="6">
        <f t="shared" si="10"/>
        <v>47239</v>
      </c>
      <c r="FO4" s="6">
        <f t="shared" si="10"/>
        <v>47270</v>
      </c>
      <c r="FP4" s="6">
        <f t="shared" si="10"/>
        <v>47300</v>
      </c>
      <c r="FQ4" s="6">
        <f t="shared" si="10"/>
        <v>47331</v>
      </c>
      <c r="FR4" s="6">
        <f t="shared" si="10"/>
        <v>47362</v>
      </c>
      <c r="FS4" s="6">
        <f>EDATE(FR4,1)</f>
        <v>47392</v>
      </c>
      <c r="FT4" s="6">
        <f t="shared" ref="FT4:GX4" si="11">EDATE(FS4,1)</f>
        <v>47423</v>
      </c>
      <c r="FU4" s="6">
        <f t="shared" si="11"/>
        <v>47453</v>
      </c>
      <c r="FV4" s="6">
        <f t="shared" si="11"/>
        <v>47484</v>
      </c>
      <c r="FW4" s="6">
        <f t="shared" si="11"/>
        <v>47515</v>
      </c>
      <c r="FX4" s="6">
        <f t="shared" si="11"/>
        <v>47543</v>
      </c>
      <c r="FY4" s="6">
        <f t="shared" si="11"/>
        <v>47574</v>
      </c>
      <c r="FZ4" s="6">
        <f t="shared" si="11"/>
        <v>47604</v>
      </c>
      <c r="GA4" s="6">
        <f t="shared" si="11"/>
        <v>47635</v>
      </c>
      <c r="GB4" s="6">
        <f t="shared" si="11"/>
        <v>47665</v>
      </c>
      <c r="GC4" s="6">
        <f t="shared" si="11"/>
        <v>47696</v>
      </c>
      <c r="GD4" s="6">
        <f t="shared" si="11"/>
        <v>47727</v>
      </c>
      <c r="GE4" s="6">
        <f t="shared" si="11"/>
        <v>47757</v>
      </c>
      <c r="GF4" s="6">
        <f t="shared" si="11"/>
        <v>47788</v>
      </c>
      <c r="GG4" s="6">
        <f t="shared" si="11"/>
        <v>47818</v>
      </c>
      <c r="GH4" s="6">
        <f t="shared" si="11"/>
        <v>47849</v>
      </c>
      <c r="GI4" s="6">
        <f t="shared" si="11"/>
        <v>47880</v>
      </c>
      <c r="GJ4" s="6">
        <f t="shared" si="11"/>
        <v>47908</v>
      </c>
      <c r="GK4" s="6">
        <f t="shared" si="11"/>
        <v>47939</v>
      </c>
      <c r="GL4" s="6">
        <f t="shared" si="11"/>
        <v>47969</v>
      </c>
      <c r="GM4" s="6">
        <f t="shared" si="11"/>
        <v>48000</v>
      </c>
      <c r="GN4" s="6">
        <f t="shared" si="11"/>
        <v>48030</v>
      </c>
      <c r="GO4" s="6">
        <f t="shared" si="11"/>
        <v>48061</v>
      </c>
      <c r="GP4" s="6">
        <f t="shared" si="11"/>
        <v>48092</v>
      </c>
      <c r="GQ4" s="6">
        <f t="shared" si="11"/>
        <v>48122</v>
      </c>
      <c r="GR4" s="6">
        <f t="shared" si="11"/>
        <v>48153</v>
      </c>
      <c r="GS4" s="6">
        <f t="shared" si="11"/>
        <v>48183</v>
      </c>
      <c r="GT4" s="6">
        <f t="shared" si="11"/>
        <v>48214</v>
      </c>
      <c r="GU4" s="6">
        <f t="shared" si="11"/>
        <v>48245</v>
      </c>
      <c r="GV4" s="6">
        <f t="shared" si="11"/>
        <v>48274</v>
      </c>
      <c r="GW4" s="6">
        <f t="shared" si="11"/>
        <v>48305</v>
      </c>
      <c r="GX4" s="6">
        <f t="shared" si="11"/>
        <v>48335</v>
      </c>
    </row>
    <row r="5" spans="1:221">
      <c r="A5" s="35">
        <v>1.1000000000000001</v>
      </c>
      <c r="B5" s="20" t="s">
        <v>657</v>
      </c>
      <c r="C5" t="s">
        <v>511</v>
      </c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</row>
    <row r="6" spans="1:221">
      <c r="A6" s="35" t="s">
        <v>583</v>
      </c>
      <c r="B6" s="14" t="s">
        <v>53</v>
      </c>
      <c r="C6" s="14" t="s">
        <v>655</v>
      </c>
      <c r="D6" s="26">
        <f ca="1">IF(D4&gt;Exit,0,Assumptions!E355)</f>
        <v>0</v>
      </c>
      <c r="E6" s="26">
        <f ca="1">IF(E4&gt;Exit,0,Assumptions!F355)</f>
        <v>0</v>
      </c>
      <c r="F6" s="26">
        <f ca="1">IF(F4&gt;Exit,0,Assumptions!G355)</f>
        <v>0</v>
      </c>
      <c r="G6" s="26">
        <f ca="1">IF(G4&gt;Exit,0,Assumptions!H355)</f>
        <v>0</v>
      </c>
      <c r="H6" s="26">
        <f ca="1">IF(H4&gt;Exit,0,Assumptions!I355)</f>
        <v>0</v>
      </c>
      <c r="I6" s="26">
        <f ca="1">IF(I4&gt;Exit,0,Assumptions!J355)</f>
        <v>0</v>
      </c>
      <c r="J6" s="26">
        <f ca="1">IF(J4&gt;Exit,0,Assumptions!K355)</f>
        <v>0</v>
      </c>
      <c r="K6" s="26">
        <f ca="1">IF(K4&gt;Exit,0,Assumptions!L355)</f>
        <v>0</v>
      </c>
      <c r="L6" s="26">
        <f ca="1">IF(L4&gt;Exit,0,Assumptions!M355)</f>
        <v>0</v>
      </c>
      <c r="M6" s="26">
        <f ca="1">IF(M4&gt;Exit,0,Assumptions!N355)</f>
        <v>0</v>
      </c>
      <c r="N6" s="26">
        <f ca="1">IF(N4&gt;Exit,0,Assumptions!O355)</f>
        <v>0</v>
      </c>
      <c r="O6" s="26">
        <f ca="1">IF(O4&gt;Exit,0,Assumptions!P355)</f>
        <v>0</v>
      </c>
      <c r="P6" s="26">
        <f ca="1">IF(P4&gt;Exit,0,Assumptions!Q355)</f>
        <v>0</v>
      </c>
      <c r="Q6" s="26">
        <f ca="1">IF(Q4&gt;Exit,0,Assumptions!R355)</f>
        <v>0</v>
      </c>
      <c r="R6" s="26">
        <f ca="1">IF(R4&gt;Exit,0,Assumptions!S355)</f>
        <v>0</v>
      </c>
      <c r="S6" s="26">
        <f ca="1">IF(S4&gt;Exit,0,Assumptions!T355)</f>
        <v>0</v>
      </c>
      <c r="T6" s="26">
        <f ca="1">IF(T4&gt;Exit,0,Assumptions!U355)</f>
        <v>0</v>
      </c>
      <c r="U6" s="26">
        <f ca="1">IF(U4&gt;Exit,0,Assumptions!V355)</f>
        <v>0</v>
      </c>
      <c r="V6" s="26">
        <f ca="1">IF(V4&gt;Exit,0,Assumptions!W355)</f>
        <v>0</v>
      </c>
      <c r="W6" s="26">
        <f ca="1">IF(W4&gt;Exit,0,Assumptions!X355)</f>
        <v>0</v>
      </c>
      <c r="X6" s="26">
        <f ca="1">IF(X4&gt;Exit,0,Assumptions!Y355)</f>
        <v>0</v>
      </c>
      <c r="Y6" s="26">
        <f ca="1">IF(Y4&gt;Exit,0,Assumptions!Z355)</f>
        <v>0</v>
      </c>
      <c r="Z6" s="26">
        <f ca="1">IF(Z4&gt;Exit,0,Assumptions!AA355)</f>
        <v>0</v>
      </c>
      <c r="AA6" s="26">
        <f ca="1">IF(AA4&gt;Exit,0,Assumptions!AB355)</f>
        <v>0</v>
      </c>
      <c r="AB6" s="26">
        <f ca="1">IF(AB4&gt;Exit,0,Assumptions!AC355)</f>
        <v>0</v>
      </c>
      <c r="AC6" s="26">
        <f ca="1">IF(AC4&gt;Exit,0,Assumptions!AD355)</f>
        <v>0</v>
      </c>
      <c r="AD6" s="26">
        <f ca="1">IF(AD4&gt;Exit,0,Assumptions!AE355)</f>
        <v>0</v>
      </c>
      <c r="AE6" s="26">
        <f ca="1">IF(AE4&gt;Exit,0,Assumptions!AF355)</f>
        <v>0</v>
      </c>
      <c r="AF6" s="26">
        <f ca="1">IF(AF4&gt;Exit,0,Assumptions!AG355)</f>
        <v>0</v>
      </c>
      <c r="AG6" s="26">
        <f ca="1">IF(AG4&gt;Exit,0,Assumptions!AH355)</f>
        <v>0</v>
      </c>
      <c r="AH6" s="26">
        <f ca="1">IF(AH4&gt;Exit,0,Assumptions!AI355)</f>
        <v>0</v>
      </c>
      <c r="AI6" s="26">
        <f ca="1">IF(AI4&gt;Exit,0,Assumptions!AJ355)</f>
        <v>0</v>
      </c>
      <c r="AJ6" s="26">
        <f ca="1">IF(AJ4&gt;Exit,0,Assumptions!AK355)</f>
        <v>0</v>
      </c>
      <c r="AK6" s="26">
        <f ca="1">IF(AK4&gt;Exit,0,Assumptions!AL355)</f>
        <v>0</v>
      </c>
      <c r="AL6" s="26">
        <f ca="1">IF(AL4&gt;Exit,0,Assumptions!AM355)</f>
        <v>0</v>
      </c>
      <c r="AM6" s="26">
        <f ca="1">IF(AM4&gt;Exit,0,Assumptions!AN355)</f>
        <v>0</v>
      </c>
      <c r="AN6" s="26">
        <f ca="1">IF(AN4&gt;Exit,0,Assumptions!AO355)</f>
        <v>0</v>
      </c>
      <c r="AO6" s="26">
        <f ca="1">IF(AO4&gt;Exit,0,Assumptions!AP355)</f>
        <v>0</v>
      </c>
      <c r="AP6" s="26">
        <f ca="1">IF(AP4&gt;Exit,0,Assumptions!AQ355)</f>
        <v>0</v>
      </c>
      <c r="AQ6" s="26">
        <f ca="1">IF(AQ4&gt;Exit,0,Assumptions!AR355)</f>
        <v>0</v>
      </c>
      <c r="AR6" s="26">
        <f ca="1">IF(AR4&gt;Exit,0,Assumptions!AS355)</f>
        <v>0</v>
      </c>
      <c r="AS6" s="26">
        <f ca="1">IF(AS4&gt;Exit,0,Assumptions!AT355)</f>
        <v>0</v>
      </c>
      <c r="AT6" s="26">
        <f ca="1">IF(AT4&gt;Exit,0,Assumptions!AU355)</f>
        <v>0</v>
      </c>
      <c r="AU6" s="26">
        <f ca="1">IF(AU4&gt;Exit,0,Assumptions!AV355)</f>
        <v>0</v>
      </c>
      <c r="AV6" s="26">
        <f ca="1">IF(AV4&gt;Exit,0,Assumptions!AW355)</f>
        <v>0</v>
      </c>
      <c r="AW6" s="26">
        <f ca="1">IF(AW4&gt;Exit,0,Assumptions!AX355)</f>
        <v>0</v>
      </c>
      <c r="AX6" s="26">
        <f ca="1">IF(AX4&gt;Exit,0,Assumptions!AY355)</f>
        <v>0</v>
      </c>
      <c r="AY6" s="26">
        <f ca="1">IF(AY4&gt;Exit,0,Assumptions!AZ355)</f>
        <v>0</v>
      </c>
      <c r="AZ6" s="26">
        <f ca="1">IF(AZ4&gt;Exit,0,Assumptions!BA355)</f>
        <v>0</v>
      </c>
      <c r="BA6" s="26">
        <f ca="1">IF(BA4&gt;Exit,0,Assumptions!BB355)</f>
        <v>0</v>
      </c>
      <c r="BB6" s="26">
        <f ca="1">IF(BB4&gt;Exit,0,Assumptions!BC355)</f>
        <v>0</v>
      </c>
      <c r="BC6" s="26">
        <f ca="1">IF(BC4&gt;Exit,0,Assumptions!BD355)</f>
        <v>0</v>
      </c>
      <c r="BD6" s="26">
        <f ca="1">IF(BD4&gt;Exit,0,Assumptions!BE355)</f>
        <v>0</v>
      </c>
      <c r="BE6" s="26">
        <f ca="1">IF(BE4&gt;Exit,0,Assumptions!BF355)</f>
        <v>0</v>
      </c>
      <c r="BF6" s="26">
        <f ca="1">IF(BF4&gt;Exit,0,Assumptions!BG355)</f>
        <v>0</v>
      </c>
      <c r="BG6" s="26">
        <f ca="1">IF(BG4&gt;Exit,0,Assumptions!BH355)</f>
        <v>0</v>
      </c>
      <c r="BH6" s="26">
        <f ca="1">IF(BH4&gt;Exit,0,Assumptions!BI355)</f>
        <v>0</v>
      </c>
      <c r="BI6" s="26">
        <f ca="1">IF(BI4&gt;Exit,0,Assumptions!BJ355)</f>
        <v>0</v>
      </c>
      <c r="BJ6" s="26">
        <f ca="1">IF(BJ4&gt;Exit,0,Assumptions!BK355)</f>
        <v>0</v>
      </c>
      <c r="BK6" s="26">
        <f ca="1">IF(BK4&gt;Exit,0,Assumptions!BL355)</f>
        <v>0</v>
      </c>
      <c r="BL6" s="26">
        <f ca="1">IF(BL4&gt;Exit,0,Assumptions!BM355)</f>
        <v>0</v>
      </c>
      <c r="BM6" s="26">
        <f ca="1">IF(BM4&gt;Exit,0,Assumptions!BN355)</f>
        <v>0</v>
      </c>
      <c r="BN6" s="26">
        <f ca="1">IF(BN4&gt;Exit,0,Assumptions!BO355)</f>
        <v>0</v>
      </c>
      <c r="BO6" s="26">
        <f ca="1">IF(BO4&gt;Exit,0,Assumptions!BP355)</f>
        <v>0</v>
      </c>
      <c r="BP6" s="26">
        <f ca="1">IF(BP4&gt;Exit,0,Assumptions!BQ355)</f>
        <v>0</v>
      </c>
      <c r="BQ6" s="26">
        <f ca="1">IF(BQ4&gt;Exit,0,Assumptions!BR355)</f>
        <v>0</v>
      </c>
      <c r="BR6" s="26">
        <f ca="1">IF(BR4&gt;Exit,0,Assumptions!BS355)</f>
        <v>0</v>
      </c>
      <c r="BS6" s="26">
        <f ca="1">IF(BS4&gt;Exit,0,Assumptions!BT355)</f>
        <v>0</v>
      </c>
      <c r="BT6" s="26">
        <f ca="1">IF(BT4&gt;Exit,0,Assumptions!BU355)</f>
        <v>0</v>
      </c>
      <c r="BU6" s="26">
        <f ca="1">IF(BU4&gt;Exit,0,Assumptions!BV355)</f>
        <v>0</v>
      </c>
      <c r="BV6" s="26">
        <f ca="1">IF(BV4&gt;Exit,0,Assumptions!BW355)</f>
        <v>0</v>
      </c>
      <c r="BW6" s="26">
        <f ca="1">IF(BW4&gt;Exit,0,Assumptions!BX355)</f>
        <v>0</v>
      </c>
      <c r="BX6" s="26">
        <f ca="1">IF(BX4&gt;Exit,0,Assumptions!BY355)</f>
        <v>0</v>
      </c>
      <c r="BY6" s="26">
        <f ca="1">IF(BY4&gt;Exit,0,Assumptions!BZ355)</f>
        <v>0</v>
      </c>
      <c r="BZ6" s="26">
        <f ca="1">IF(BZ4&gt;Exit,0,Assumptions!CA355)</f>
        <v>2151006.4477611938</v>
      </c>
      <c r="CA6" s="26">
        <f ca="1">IF(CA4&gt;Exit,0,Assumptions!CB355)</f>
        <v>2151006.4477611938</v>
      </c>
      <c r="CB6" s="26">
        <f ca="1">IF(CB4&gt;Exit,0,Assumptions!CC355)</f>
        <v>2151006.4477611938</v>
      </c>
      <c r="CC6" s="26">
        <f ca="1">IF(CC4&gt;Exit,0,Assumptions!CD355)</f>
        <v>2151006.4477611938</v>
      </c>
      <c r="CD6" s="26">
        <f ca="1">IF(CD4&gt;Exit,0,Assumptions!CE355)</f>
        <v>2151006.4477611938</v>
      </c>
      <c r="CE6" s="26">
        <f ca="1">IF(CE4&gt;Exit,0,Assumptions!CF355)</f>
        <v>2151006.4477611938</v>
      </c>
      <c r="CF6" s="26">
        <f ca="1">IF(CF4&gt;Exit,0,Assumptions!CG355)</f>
        <v>2151006.4477611938</v>
      </c>
      <c r="CG6" s="26">
        <f ca="1">IF(CG4&gt;Exit,0,Assumptions!CH355)</f>
        <v>2151006.4477611938</v>
      </c>
      <c r="CH6" s="26">
        <f ca="1">IF(CH4&gt;Exit,0,Assumptions!CI355)</f>
        <v>2151006.4477611938</v>
      </c>
      <c r="CI6" s="26">
        <f ca="1">IF(CI4&gt;Exit,0,Assumptions!CJ355)</f>
        <v>2151006.4477611938</v>
      </c>
      <c r="CJ6" s="26">
        <f ca="1">IF(CJ4&gt;Exit,0,Assumptions!CK355)</f>
        <v>2151006.4477611938</v>
      </c>
      <c r="CK6" s="26">
        <f ca="1">IF(CK4&gt;Exit,0,Assumptions!CL355)</f>
        <v>2151006.4477611938</v>
      </c>
      <c r="CL6" s="26">
        <f ca="1">IF(CL4&gt;Exit,0,Assumptions!CM355)</f>
        <v>2257942.3952238807</v>
      </c>
      <c r="CM6" s="26">
        <f ca="1">IF(CM4&gt;Exit,0,Assumptions!CN355)</f>
        <v>2257942.3952238807</v>
      </c>
      <c r="CN6" s="26">
        <f ca="1">IF(CN4&gt;Exit,0,Assumptions!CO355)</f>
        <v>2257942.3952238807</v>
      </c>
      <c r="CO6" s="26">
        <f ca="1">IF(CO4&gt;Exit,0,Assumptions!CP355)</f>
        <v>2257942.3952238807</v>
      </c>
      <c r="CP6" s="26">
        <f ca="1">IF(CP4&gt;Exit,0,Assumptions!CQ355)</f>
        <v>2257942.3952238807</v>
      </c>
      <c r="CQ6" s="26">
        <f ca="1">IF(CQ4&gt;Exit,0,Assumptions!CR355)</f>
        <v>2257942.3952238807</v>
      </c>
      <c r="CR6" s="26">
        <f ca="1">IF(CR4&gt;Exit,0,Assumptions!CS355)</f>
        <v>2257942.3952238807</v>
      </c>
      <c r="CS6" s="26">
        <f ca="1">IF(CS4&gt;Exit,0,Assumptions!CT355)</f>
        <v>2257942.3952238807</v>
      </c>
      <c r="CT6" s="26">
        <f ca="1">IF(CT4&gt;Exit,0,Assumptions!CU355)</f>
        <v>2257942.3952238807</v>
      </c>
      <c r="CU6" s="26">
        <f ca="1">IF(CU4&gt;Exit,0,Assumptions!CV355)</f>
        <v>2257942.3952238807</v>
      </c>
      <c r="CV6" s="26">
        <f ca="1">IF(CV4&gt;Exit,0,Assumptions!CW355)</f>
        <v>2257942.3952238807</v>
      </c>
      <c r="CW6" s="26">
        <f ca="1">IF(CW4&gt;Exit,0,Assumptions!CX355)</f>
        <v>2257942.3952238807</v>
      </c>
      <c r="CX6" s="26">
        <f ca="1">IF(CX4&gt;Exit,0,Assumptions!CY355)</f>
        <v>2362790.9951999998</v>
      </c>
      <c r="CY6" s="26">
        <f ca="1">IF(CY4&gt;Exit,0,Assumptions!CZ355)</f>
        <v>2362790.9951999998</v>
      </c>
      <c r="CZ6" s="26">
        <f ca="1">IF(CZ4&gt;Exit,0,Assumptions!DA355)</f>
        <v>2362790.9951999998</v>
      </c>
      <c r="DA6" s="26">
        <f ca="1">IF(DA4&gt;Exit,0,Assumptions!DB355)</f>
        <v>2362790.9951999998</v>
      </c>
      <c r="DB6" s="26">
        <f ca="1">IF(DB4&gt;Exit,0,Assumptions!DC355)</f>
        <v>2362790.9951999998</v>
      </c>
      <c r="DC6" s="26">
        <f ca="1">IF(DC4&gt;Exit,0,Assumptions!DD355)</f>
        <v>2362790.9951999998</v>
      </c>
      <c r="DD6" s="26">
        <f ca="1">IF(DD4&gt;Exit,0,Assumptions!DE355)</f>
        <v>2362790.9951999998</v>
      </c>
      <c r="DE6" s="26">
        <f ca="1">IF(DE4&gt;Exit,0,Assumptions!DF355)</f>
        <v>2362790.9951999998</v>
      </c>
      <c r="DF6" s="26">
        <f ca="1">IF(DF4&gt;Exit,0,Assumptions!DG355)</f>
        <v>2362790.9951999998</v>
      </c>
      <c r="DG6" s="26">
        <f ca="1">IF(DG4&gt;Exit,0,Assumptions!DH355)</f>
        <v>2362790.9951999998</v>
      </c>
      <c r="DH6" s="26">
        <f ca="1">IF(DH4&gt;Exit,0,Assumptions!DI355)</f>
        <v>2362790.9951999998</v>
      </c>
      <c r="DI6" s="26">
        <f ca="1">IF(DI4&gt;Exit,0,Assumptions!DJ355)</f>
        <v>2362790.9951999998</v>
      </c>
      <c r="DJ6" s="26">
        <f ca="1">IF(DJ4&gt;Exit,0,Assumptions!DK355)</f>
        <v>2471750.0966471643</v>
      </c>
      <c r="DK6" s="26">
        <f ca="1">IF(DK4&gt;Exit,0,Assumptions!DL355)</f>
        <v>2471750.0966471643</v>
      </c>
      <c r="DL6" s="26">
        <f ca="1">IF(DL4&gt;Exit,0,Assumptions!DM355)</f>
        <v>2471750.0966471643</v>
      </c>
      <c r="DM6" s="26">
        <f ca="1">IF(DM4&gt;Exit,0,Assumptions!DN355)</f>
        <v>2471750.0966471643</v>
      </c>
      <c r="DN6" s="26">
        <f ca="1">IF(DN4&gt;Exit,0,Assumptions!DO355)</f>
        <v>2471750.0966471643</v>
      </c>
      <c r="DO6" s="26">
        <f ca="1">IF(DO4&gt;Exit,0,Assumptions!DP355)</f>
        <v>2471750.0966471643</v>
      </c>
      <c r="DP6" s="26">
        <f ca="1">IF(DP4&gt;Exit,0,Assumptions!DQ355)</f>
        <v>2471750.0966471643</v>
      </c>
      <c r="DQ6" s="26">
        <f ca="1">IF(DQ4&gt;Exit,0,Assumptions!DR355)</f>
        <v>2471750.0966471643</v>
      </c>
      <c r="DR6" s="26">
        <f ca="1">IF(DR4&gt;Exit,0,Assumptions!DS355)</f>
        <v>2471750.0966471643</v>
      </c>
      <c r="DS6" s="26">
        <f ca="1">IF(DS4&gt;Exit,0,Assumptions!DT355)</f>
        <v>2471750.0966471643</v>
      </c>
      <c r="DT6" s="26">
        <f ca="1">IF(DT4&gt;Exit,0,Assumptions!DU355)</f>
        <v>2471750.0966471643</v>
      </c>
      <c r="DU6" s="26">
        <f ca="1">IF(DU4&gt;Exit,0,Assumptions!DV355)</f>
        <v>2471750.0966471643</v>
      </c>
      <c r="DV6" s="26">
        <f ca="1">IF(DV4&gt;Exit,0,Assumptions!DW355)</f>
        <v>2576637.9388323948</v>
      </c>
      <c r="DW6" s="26">
        <f ca="1">IF(DW4&gt;Exit,0,Assumptions!DX355)</f>
        <v>2576637.9388323948</v>
      </c>
      <c r="DX6" s="26">
        <f ca="1">IF(DX4&gt;Exit,0,Assumptions!DY355)</f>
        <v>2576637.9388323948</v>
      </c>
      <c r="DY6" s="26">
        <f ca="1">IF(DY4&gt;Exit,0,Assumptions!DZ355)</f>
        <v>2576637.9388323948</v>
      </c>
      <c r="DZ6" s="26">
        <f ca="1">IF(DZ4&gt;Exit,0,Assumptions!EA355)</f>
        <v>2576637.9388323948</v>
      </c>
      <c r="EA6" s="26">
        <f ca="1">IF(EA4&gt;Exit,0,Assumptions!EB355)</f>
        <v>2576637.9388323948</v>
      </c>
      <c r="EB6" s="26">
        <f ca="1">IF(EB4&gt;Exit,0,Assumptions!EC355)</f>
        <v>2576637.9388323948</v>
      </c>
      <c r="EC6" s="26">
        <f ca="1">IF(EC4&gt;Exit,0,Assumptions!ED355)</f>
        <v>2576637.9388323948</v>
      </c>
      <c r="ED6" s="26">
        <f ca="1">IF(ED4&gt;Exit,0,Assumptions!EE355)</f>
        <v>2576637.9388323948</v>
      </c>
      <c r="EE6" s="26">
        <f ca="1">IF(EE4&gt;Exit,0,Assumptions!EF355)</f>
        <v>2576637.9388323948</v>
      </c>
      <c r="EF6" s="26">
        <f ca="1">IF(EF4&gt;Exit,0,Assumptions!EG355)</f>
        <v>2576637.9388323948</v>
      </c>
      <c r="EG6" s="26">
        <f ca="1">IF(EG4&gt;Exit,0,Assumptions!EH355)</f>
        <v>2576637.9388323948</v>
      </c>
      <c r="EH6" s="26">
        <f ca="1">IF(EH4&gt;Exit,0,Assumptions!EI355)</f>
        <v>2705605.7722742017</v>
      </c>
      <c r="EI6" s="26">
        <f ca="1">IF(EI4&gt;Exit,0,Assumptions!EJ355)</f>
        <v>2705605.7722742017</v>
      </c>
      <c r="EJ6" s="26">
        <f ca="1">IF(EJ4&gt;Exit,0,Assumptions!EK355)</f>
        <v>2705605.7722742017</v>
      </c>
      <c r="EK6" s="26">
        <f ca="1">IF(EK4&gt;Exit,0,Assumptions!EL355)</f>
        <v>2705605.7722742017</v>
      </c>
      <c r="EL6" s="26">
        <f ca="1">IF(EL4&gt;Exit,0,Assumptions!EM355)</f>
        <v>2705605.7722742017</v>
      </c>
      <c r="EM6" s="26">
        <f ca="1">IF(EM4&gt;Exit,0,Assumptions!EN355)</f>
        <v>2705605.7722742017</v>
      </c>
      <c r="EN6" s="26">
        <f ca="1">IF(EN4&gt;Exit,0,Assumptions!EO355)</f>
        <v>2705605.7722742017</v>
      </c>
      <c r="EO6" s="26">
        <f ca="1">IF(EO4&gt;Exit,0,Assumptions!EP355)</f>
        <v>2705605.7722742017</v>
      </c>
      <c r="EP6" s="26">
        <f ca="1">IF(EP4&gt;Exit,0,Assumptions!EQ355)</f>
        <v>2705605.7722742017</v>
      </c>
      <c r="EQ6" s="26">
        <f ca="1">IF(EQ4&gt;Exit,0,Assumptions!ER355)</f>
        <v>2705605.7722742017</v>
      </c>
      <c r="ER6" s="26">
        <f ca="1">IF(ER4&gt;Exit,0,Assumptions!ES355)</f>
        <v>2705605.7722742017</v>
      </c>
      <c r="ES6" s="26">
        <f ca="1">IF(ES4&gt;Exit,0,Assumptions!ET355)</f>
        <v>2705605.7722742017</v>
      </c>
      <c r="ET6" s="26">
        <f ca="1">IF(ET4&gt;Exit,0,Assumptions!EU355)</f>
        <v>2818094.3582220864</v>
      </c>
      <c r="EU6" s="26">
        <f ca="1">IF(EU4&gt;Exit,0,Assumptions!EV355)</f>
        <v>2818094.3582220864</v>
      </c>
      <c r="EV6" s="26">
        <f ca="1">IF(EV4&gt;Exit,0,Assumptions!EW355)</f>
        <v>2818094.3582220864</v>
      </c>
      <c r="EW6" s="26">
        <f ca="1">IF(EW4&gt;Exit,0,Assumptions!EX355)</f>
        <v>2818094.3582220864</v>
      </c>
      <c r="EX6" s="26">
        <f>IF(EX4&gt;Exit,0,Assumptions!EY355)</f>
        <v>0</v>
      </c>
      <c r="EY6" s="26">
        <f>IF(EY4&gt;Exit,0,Assumptions!EZ355)</f>
        <v>0</v>
      </c>
      <c r="EZ6" s="26">
        <f>IF(EZ4&gt;Exit,0,Assumptions!FA355)</f>
        <v>0</v>
      </c>
      <c r="FA6" s="26">
        <f>IF(FA4&gt;Exit,0,Assumptions!FB355)</f>
        <v>0</v>
      </c>
      <c r="FB6" s="26">
        <f>IF(FB4&gt;Exit,0,Assumptions!FC355)</f>
        <v>0</v>
      </c>
      <c r="FC6" s="26">
        <f>IF(FC4&gt;Exit,0,Assumptions!FD355)</f>
        <v>0</v>
      </c>
      <c r="FD6" s="26">
        <f>IF(FD4&gt;Exit,0,Assumptions!FE355)</f>
        <v>0</v>
      </c>
      <c r="FE6" s="26">
        <f>IF(FE4&gt;Exit,0,Assumptions!FF355)</f>
        <v>0</v>
      </c>
      <c r="FF6" s="26">
        <f>IF(FF4&gt;Exit,0,Assumptions!FG355)</f>
        <v>0</v>
      </c>
      <c r="FG6" s="26">
        <f>IF(FG4&gt;Exit,0,Assumptions!FH355)</f>
        <v>0</v>
      </c>
      <c r="FH6" s="26">
        <f>IF(FH4&gt;Exit,0,Assumptions!FI355)</f>
        <v>0</v>
      </c>
      <c r="FI6" s="26">
        <f>IF(FI4&gt;Exit,0,Assumptions!FJ355)</f>
        <v>0</v>
      </c>
      <c r="FJ6" s="26">
        <f>IF(FJ4&gt;Exit,0,Assumptions!FK355)</f>
        <v>0</v>
      </c>
      <c r="FK6" s="26">
        <f>IF(FK4&gt;Exit,0,Assumptions!FL355)</f>
        <v>0</v>
      </c>
      <c r="FL6" s="26">
        <f>IF(FL4&gt;Exit,0,Assumptions!FM355)</f>
        <v>0</v>
      </c>
      <c r="FM6" s="26">
        <f>IF(FM4&gt;Exit,0,Assumptions!FN355)</f>
        <v>0</v>
      </c>
      <c r="FN6" s="26">
        <f>IF(FN4&gt;Exit,0,Assumptions!FO355)</f>
        <v>0</v>
      </c>
      <c r="FO6" s="26">
        <f>IF(FO4&gt;Exit,0,Assumptions!FP355)</f>
        <v>0</v>
      </c>
      <c r="FP6" s="26">
        <f>IF(FP4&gt;Exit,0,Assumptions!FQ355)</f>
        <v>0</v>
      </c>
      <c r="FQ6" s="26">
        <f>IF(FQ4&gt;Exit,0,Assumptions!FR355)</f>
        <v>0</v>
      </c>
      <c r="FR6" s="26">
        <f>IF(FR4&gt;Exit,0,Assumptions!FS355)</f>
        <v>0</v>
      </c>
      <c r="FS6" s="26">
        <f>IF(FS4&gt;Exit,0,Assumptions!FT355)</f>
        <v>0</v>
      </c>
      <c r="FT6" s="26">
        <f>IF(FT4&gt;Exit,0,Assumptions!FU355)</f>
        <v>0</v>
      </c>
      <c r="FU6" s="26">
        <f>IF(FU4&gt;Exit,0,Assumptions!FV355)</f>
        <v>0</v>
      </c>
      <c r="FV6" s="26">
        <f>IF(FV4&gt;Exit,0,Assumptions!FW355)</f>
        <v>0</v>
      </c>
      <c r="FW6" s="26">
        <f>IF(FW4&gt;Exit,0,Assumptions!FX355)</f>
        <v>0</v>
      </c>
      <c r="FX6" s="26">
        <f>IF(FX4&gt;Exit,0,Assumptions!FY355)</f>
        <v>0</v>
      </c>
      <c r="FY6" s="26">
        <f>IF(FY4&gt;Exit,0,Assumptions!FZ355)</f>
        <v>0</v>
      </c>
      <c r="FZ6" s="26">
        <f>IF(FZ4&gt;Exit,0,Assumptions!GA355)</f>
        <v>0</v>
      </c>
      <c r="GA6" s="26">
        <f>IF(GA4&gt;Exit,0,Assumptions!GB355)</f>
        <v>0</v>
      </c>
      <c r="GB6" s="26">
        <f>IF(GB4&gt;Exit,0,Assumptions!GC355)</f>
        <v>0</v>
      </c>
      <c r="GC6" s="26">
        <f>IF(GC4&gt;Exit,0,Assumptions!GD355)</f>
        <v>0</v>
      </c>
      <c r="GD6" s="26">
        <f>IF(GD4&gt;Exit,0,Assumptions!GE355)</f>
        <v>0</v>
      </c>
      <c r="GE6" s="26">
        <f>IF(GE4&gt;Exit,0,Assumptions!GF355)</f>
        <v>0</v>
      </c>
      <c r="GF6" s="26">
        <f>IF(GF4&gt;Exit,0,Assumptions!GG355)</f>
        <v>0</v>
      </c>
      <c r="GG6" s="26">
        <f>IF(GG4&gt;Exit,0,Assumptions!GH355)</f>
        <v>0</v>
      </c>
      <c r="GH6" s="26">
        <f>IF(GH4&gt;Exit,0,Assumptions!GI355)</f>
        <v>0</v>
      </c>
      <c r="GI6" s="26">
        <f>IF(GI4&gt;Exit,0,Assumptions!GJ355)</f>
        <v>0</v>
      </c>
      <c r="GJ6" s="26">
        <f>IF(GJ4&gt;Exit,0,Assumptions!GK355)</f>
        <v>0</v>
      </c>
      <c r="GK6" s="26">
        <f>IF(GK4&gt;Exit,0,Assumptions!GL355)</f>
        <v>0</v>
      </c>
      <c r="GL6" s="26">
        <f>IF(GL4&gt;Exit,0,Assumptions!GM355)</f>
        <v>0</v>
      </c>
      <c r="GM6" s="26">
        <f>IF(GM4&gt;Exit,0,Assumptions!GN355)</f>
        <v>0</v>
      </c>
      <c r="GN6" s="26">
        <f>IF(GN4&gt;Exit,0,Assumptions!GO355)</f>
        <v>0</v>
      </c>
      <c r="GO6" s="26">
        <f>IF(GO4&gt;Exit,0,Assumptions!GP355)</f>
        <v>0</v>
      </c>
      <c r="GP6" s="26">
        <f>IF(GP4&gt;Exit,0,Assumptions!GQ355)</f>
        <v>0</v>
      </c>
      <c r="GQ6" s="26">
        <f>IF(GQ4&gt;Exit,0,Assumptions!GR355)</f>
        <v>0</v>
      </c>
      <c r="GR6" s="26">
        <f>IF(GR4&gt;Exit,0,Assumptions!GS355)</f>
        <v>0</v>
      </c>
      <c r="GS6" s="26">
        <f>IF(GS4&gt;Exit,0,Assumptions!GT355)</f>
        <v>0</v>
      </c>
      <c r="GT6" s="26">
        <f>IF(GT4&gt;Exit,0,Assumptions!GU355)</f>
        <v>0</v>
      </c>
      <c r="GU6" s="26">
        <f>IF(GU4&gt;Exit,0,Assumptions!GV355)</f>
        <v>0</v>
      </c>
      <c r="GV6" s="26">
        <f>IF(GV4&gt;Exit,0,Assumptions!GW355)</f>
        <v>0</v>
      </c>
      <c r="GW6" s="26">
        <f>IF(GW4&gt;Exit,0,Assumptions!GX355)</f>
        <v>0</v>
      </c>
      <c r="GX6" s="26">
        <f>IF(GX4&gt;Exit,0,Assumptions!GY355)</f>
        <v>0</v>
      </c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</row>
    <row r="7" spans="1:221">
      <c r="A7" s="36" t="s">
        <v>584</v>
      </c>
      <c r="B7" s="2" t="s">
        <v>47</v>
      </c>
      <c r="C7" s="14" t="s">
        <v>541</v>
      </c>
      <c r="D7" s="26">
        <f ca="1">IF(D6&gt;Exit,0,Assumptions!E356)</f>
        <v>0</v>
      </c>
      <c r="E7" s="26">
        <f ca="1">IF(E6&gt;Exit,0,Assumptions!F356)</f>
        <v>0</v>
      </c>
      <c r="F7" s="26">
        <f ca="1">IF(F6&gt;Exit,0,Assumptions!G356)</f>
        <v>0</v>
      </c>
      <c r="G7" s="26">
        <f ca="1">IF(G6&gt;Exit,0,Assumptions!H356)</f>
        <v>0</v>
      </c>
      <c r="H7" s="26">
        <f ca="1">IF(H6&gt;Exit,0,Assumptions!I356)</f>
        <v>0</v>
      </c>
      <c r="I7" s="26">
        <f ca="1">IF(I6&gt;Exit,0,Assumptions!J356)</f>
        <v>0</v>
      </c>
      <c r="J7" s="26">
        <f ca="1">IF(J6&gt;Exit,0,Assumptions!K356)</f>
        <v>0</v>
      </c>
      <c r="K7" s="26">
        <f ca="1">IF(K6&gt;Exit,0,Assumptions!L356)</f>
        <v>0</v>
      </c>
      <c r="L7" s="26">
        <f ca="1">IF(L6&gt;Exit,0,Assumptions!M356)</f>
        <v>0</v>
      </c>
      <c r="M7" s="26">
        <f ca="1">IF(M6&gt;Exit,0,Assumptions!N356)</f>
        <v>0</v>
      </c>
      <c r="N7" s="26">
        <f ca="1">IF(N6&gt;Exit,0,Assumptions!O356)</f>
        <v>0</v>
      </c>
      <c r="O7" s="26">
        <f ca="1">IF(O6&gt;Exit,0,Assumptions!P356)</f>
        <v>0</v>
      </c>
      <c r="P7" s="26">
        <f ca="1">IF(P6&gt;Exit,0,Assumptions!Q356)</f>
        <v>0</v>
      </c>
      <c r="Q7" s="26">
        <f ca="1">IF(Q6&gt;Exit,0,Assumptions!R356)</f>
        <v>0</v>
      </c>
      <c r="R7" s="26">
        <f ca="1">IF(R6&gt;Exit,0,Assumptions!S356)</f>
        <v>0</v>
      </c>
      <c r="S7" s="26">
        <f ca="1">IF(S6&gt;Exit,0,Assumptions!T356)</f>
        <v>0</v>
      </c>
      <c r="T7" s="26">
        <f ca="1">IF(T6&gt;Exit,0,Assumptions!U356)</f>
        <v>0</v>
      </c>
      <c r="U7" s="26">
        <f ca="1">IF(U6&gt;Exit,0,Assumptions!V356)</f>
        <v>0</v>
      </c>
      <c r="V7" s="26">
        <f ca="1">IF(V6&gt;Exit,0,Assumptions!W356)</f>
        <v>0</v>
      </c>
      <c r="W7" s="26">
        <f ca="1">IF(W6&gt;Exit,0,Assumptions!X356)</f>
        <v>0</v>
      </c>
      <c r="X7" s="26">
        <f ca="1">IF(X6&gt;Exit,0,Assumptions!Y356)</f>
        <v>0</v>
      </c>
      <c r="Y7" s="26">
        <f ca="1">IF(Y6&gt;Exit,0,Assumptions!Z356)</f>
        <v>0</v>
      </c>
      <c r="Z7" s="26">
        <f ca="1">IF(Z6&gt;Exit,0,Assumptions!AA356)</f>
        <v>0</v>
      </c>
      <c r="AA7" s="26">
        <f ca="1">IF(AA6&gt;Exit,0,Assumptions!AB356)</f>
        <v>0</v>
      </c>
      <c r="AB7" s="26">
        <f ca="1">IF(AB6&gt;Exit,0,Assumptions!AC356)</f>
        <v>0</v>
      </c>
      <c r="AC7" s="26">
        <f ca="1">IF(AC6&gt;Exit,0,Assumptions!AD356)</f>
        <v>0</v>
      </c>
      <c r="AD7" s="26">
        <f ca="1">IF(AD6&gt;Exit,0,Assumptions!AE356)</f>
        <v>0</v>
      </c>
      <c r="AE7" s="26">
        <f ca="1">IF(AE6&gt;Exit,0,Assumptions!AF356)</f>
        <v>0</v>
      </c>
      <c r="AF7" s="26">
        <f ca="1">IF(AF6&gt;Exit,0,Assumptions!AG356)</f>
        <v>0</v>
      </c>
      <c r="AG7" s="26">
        <f ca="1">IF(AG6&gt;Exit,0,Assumptions!AH356)</f>
        <v>0</v>
      </c>
      <c r="AH7" s="26">
        <f ca="1">IF(AH6&gt;Exit,0,Assumptions!AI356)</f>
        <v>0</v>
      </c>
      <c r="AI7" s="26">
        <f ca="1">IF(AI6&gt;Exit,0,Assumptions!AJ356)</f>
        <v>0</v>
      </c>
      <c r="AJ7" s="26">
        <f ca="1">IF(AJ6&gt;Exit,0,Assumptions!AK356)</f>
        <v>0</v>
      </c>
      <c r="AK7" s="26">
        <f ca="1">IF(AK6&gt;Exit,0,Assumptions!AL356)</f>
        <v>0</v>
      </c>
      <c r="AL7" s="26">
        <f ca="1">IF(AL6&gt;Exit,0,Assumptions!AM356)</f>
        <v>0</v>
      </c>
      <c r="AM7" s="26">
        <f ca="1">IF(AM6&gt;Exit,0,Assumptions!AN356)</f>
        <v>0</v>
      </c>
      <c r="AN7" s="26">
        <f ca="1">IF(AN6&gt;Exit,0,Assumptions!AO356)</f>
        <v>0</v>
      </c>
      <c r="AO7" s="26">
        <f ca="1">IF(AO6&gt;Exit,0,Assumptions!AP356)</f>
        <v>0</v>
      </c>
      <c r="AP7" s="26">
        <f ca="1">IF(AP6&gt;Exit,0,Assumptions!AQ356)</f>
        <v>0</v>
      </c>
      <c r="AQ7" s="26">
        <f ca="1">IF(AQ6&gt;Exit,0,Assumptions!AR356)</f>
        <v>0</v>
      </c>
      <c r="AR7" s="26">
        <f ca="1">IF(AR6&gt;Exit,0,Assumptions!AS356)</f>
        <v>0</v>
      </c>
      <c r="AS7" s="26">
        <f ca="1">IF(AS6&gt;Exit,0,Assumptions!AT356)</f>
        <v>0</v>
      </c>
      <c r="AT7" s="26">
        <f ca="1">IF(AT6&gt;Exit,0,Assumptions!AU356)</f>
        <v>0</v>
      </c>
      <c r="AU7" s="26">
        <f ca="1">IF(AU6&gt;Exit,0,Assumptions!AV356)</f>
        <v>0</v>
      </c>
      <c r="AV7" s="26">
        <f ca="1">IF(AV6&gt;Exit,0,Assumptions!AW356)</f>
        <v>0</v>
      </c>
      <c r="AW7" s="26">
        <f ca="1">IF(AW6&gt;Exit,0,Assumptions!AX356)</f>
        <v>0</v>
      </c>
      <c r="AX7" s="26">
        <f ca="1">IF(AX6&gt;Exit,0,Assumptions!AY356)</f>
        <v>0</v>
      </c>
      <c r="AY7" s="26">
        <f ca="1">IF(AY6&gt;Exit,0,Assumptions!AZ356)</f>
        <v>0</v>
      </c>
      <c r="AZ7" s="26">
        <f ca="1">IF(AZ6&gt;Exit,0,Assumptions!BA356)</f>
        <v>0</v>
      </c>
      <c r="BA7" s="26">
        <f ca="1">IF(BA6&gt;Exit,0,Assumptions!BB356)</f>
        <v>0</v>
      </c>
      <c r="BB7" s="26">
        <f ca="1">IF(BB6&gt;Exit,0,Assumptions!BC356)</f>
        <v>0</v>
      </c>
      <c r="BC7" s="26">
        <f ca="1">IF(BC6&gt;Exit,0,Assumptions!BD356)</f>
        <v>0</v>
      </c>
      <c r="BD7" s="26">
        <f ca="1">IF(BD6&gt;Exit,0,Assumptions!BE356)</f>
        <v>0</v>
      </c>
      <c r="BE7" s="26">
        <f ca="1">IF(BE6&gt;Exit,0,Assumptions!BF356)</f>
        <v>0</v>
      </c>
      <c r="BF7" s="26">
        <f ca="1">IF(BF6&gt;Exit,0,Assumptions!BG356)</f>
        <v>0</v>
      </c>
      <c r="BG7" s="26">
        <f ca="1">IF(BG6&gt;Exit,0,Assumptions!BH356)</f>
        <v>0</v>
      </c>
      <c r="BH7" s="26">
        <f ca="1">IF(BH6&gt;Exit,0,Assumptions!BI356)</f>
        <v>0</v>
      </c>
      <c r="BI7" s="26">
        <f ca="1">IF(BI6&gt;Exit,0,Assumptions!BJ356)</f>
        <v>0</v>
      </c>
      <c r="BJ7" s="26">
        <f ca="1">IF(BJ6&gt;Exit,0,Assumptions!BK356)</f>
        <v>0</v>
      </c>
      <c r="BK7" s="26">
        <f ca="1">IF(BK6&gt;Exit,0,Assumptions!BL356)</f>
        <v>0</v>
      </c>
      <c r="BL7" s="26">
        <f ca="1">IF(BL6&gt;Exit,0,Assumptions!BM356)</f>
        <v>0</v>
      </c>
      <c r="BM7" s="26">
        <f ca="1">IF(BM6&gt;Exit,0,Assumptions!BN356)</f>
        <v>0</v>
      </c>
      <c r="BN7" s="26">
        <f ca="1">IF(BN6&gt;Exit,0,Assumptions!BO356)</f>
        <v>0</v>
      </c>
      <c r="BO7" s="26">
        <f ca="1">IF(BO6&gt;Exit,0,Assumptions!BP356)</f>
        <v>0</v>
      </c>
      <c r="BP7" s="26">
        <f ca="1">IF(BP6&gt;Exit,0,Assumptions!BQ356)</f>
        <v>0</v>
      </c>
      <c r="BQ7" s="26">
        <f ca="1">IF(BQ6&gt;Exit,0,Assumptions!BR356)</f>
        <v>0</v>
      </c>
      <c r="BR7" s="26">
        <f ca="1">IF(BR6&gt;Exit,0,Assumptions!BS356)</f>
        <v>0</v>
      </c>
      <c r="BS7" s="26">
        <f ca="1">IF(BS6&gt;Exit,0,Assumptions!BT356)</f>
        <v>0</v>
      </c>
      <c r="BT7" s="26">
        <f ca="1">IF(BT6&gt;Exit,0,Assumptions!BU356)</f>
        <v>0</v>
      </c>
      <c r="BU7" s="26">
        <f ca="1">IF(BU6&gt;Exit,0,Assumptions!BV356)</f>
        <v>0</v>
      </c>
      <c r="BV7" s="26">
        <f ca="1">IF(BV6&gt;Exit,0,Assumptions!BW356)</f>
        <v>0</v>
      </c>
      <c r="BW7" s="26">
        <f ca="1">IF(BW6&gt;Exit,0,Assumptions!BX356)</f>
        <v>0</v>
      </c>
      <c r="BX7" s="26">
        <f ca="1">IF(BX6&gt;Exit,0,Assumptions!BY356)</f>
        <v>0</v>
      </c>
      <c r="BY7" s="26">
        <f ca="1">IF(BY6&gt;Exit,0,Assumptions!BZ356)</f>
        <v>0</v>
      </c>
      <c r="BZ7" s="26">
        <f ca="1">IF(BZ6&gt;Exit,0,Assumptions!CA356)</f>
        <v>0</v>
      </c>
      <c r="CA7" s="26">
        <f ca="1">IF(CA6&gt;Exit,0,Assumptions!CB356)</f>
        <v>0</v>
      </c>
      <c r="CB7" s="26">
        <f ca="1">IF(CB6&gt;Exit,0,Assumptions!CC356)</f>
        <v>0</v>
      </c>
      <c r="CC7" s="26">
        <f ca="1">IF(CC6&gt;Exit,0,Assumptions!CD356)</f>
        <v>0</v>
      </c>
      <c r="CD7" s="26">
        <f ca="1">IF(CD6&gt;Exit,0,Assumptions!CE356)</f>
        <v>0</v>
      </c>
      <c r="CE7" s="26">
        <f ca="1">IF(CE6&gt;Exit,0,Assumptions!CF356)</f>
        <v>0</v>
      </c>
      <c r="CF7" s="26">
        <f ca="1">IF(CF6&gt;Exit,0,Assumptions!CG356)</f>
        <v>0</v>
      </c>
      <c r="CG7" s="26">
        <f ca="1">IF(CG6&gt;Exit,0,Assumptions!CH356)</f>
        <v>0</v>
      </c>
      <c r="CH7" s="26">
        <f ca="1">IF(CH6&gt;Exit,0,Assumptions!CI356)</f>
        <v>0</v>
      </c>
      <c r="CI7" s="26">
        <f ca="1">IF(CI6&gt;Exit,0,Assumptions!CJ356)</f>
        <v>0</v>
      </c>
      <c r="CJ7" s="26">
        <f ca="1">IF(CJ6&gt;Exit,0,Assumptions!CK356)</f>
        <v>0</v>
      </c>
      <c r="CK7" s="26">
        <f ca="1">IF(CK6&gt;Exit,0,Assumptions!CL356)</f>
        <v>0</v>
      </c>
      <c r="CL7" s="26">
        <f ca="1">IF(CL6&gt;Exit,0,Assumptions!CM356)</f>
        <v>0</v>
      </c>
      <c r="CM7" s="26">
        <f ca="1">IF(CM6&gt;Exit,0,Assumptions!CN356)</f>
        <v>0</v>
      </c>
      <c r="CN7" s="26">
        <f ca="1">IF(CN6&gt;Exit,0,Assumptions!CO356)</f>
        <v>0</v>
      </c>
      <c r="CO7" s="26">
        <f ca="1">IF(CO6&gt;Exit,0,Assumptions!CP356)</f>
        <v>0</v>
      </c>
      <c r="CP7" s="26">
        <f ca="1">IF(CP6&gt;Exit,0,Assumptions!CQ356)</f>
        <v>0</v>
      </c>
      <c r="CQ7" s="26">
        <f ca="1">IF(CQ6&gt;Exit,0,Assumptions!CR356)</f>
        <v>0</v>
      </c>
      <c r="CR7" s="26">
        <f ca="1">IF(CR6&gt;Exit,0,Assumptions!CS356)</f>
        <v>0</v>
      </c>
      <c r="CS7" s="26">
        <f ca="1">IF(CS6&gt;Exit,0,Assumptions!CT356)</f>
        <v>0</v>
      </c>
      <c r="CT7" s="26">
        <f ca="1">IF(CT6&gt;Exit,0,Assumptions!CU356)</f>
        <v>0</v>
      </c>
      <c r="CU7" s="26">
        <f ca="1">IF(CU6&gt;Exit,0,Assumptions!CV356)</f>
        <v>0</v>
      </c>
      <c r="CV7" s="26">
        <f ca="1">IF(CV6&gt;Exit,0,Assumptions!CW356)</f>
        <v>0</v>
      </c>
      <c r="CW7" s="26">
        <f ca="1">IF(CW6&gt;Exit,0,Assumptions!CX356)</f>
        <v>0</v>
      </c>
      <c r="CX7" s="26">
        <f ca="1">IF(CX6&gt;Exit,0,Assumptions!CY356)</f>
        <v>0</v>
      </c>
      <c r="CY7" s="26">
        <f ca="1">IF(CY6&gt;Exit,0,Assumptions!CZ356)</f>
        <v>0</v>
      </c>
      <c r="CZ7" s="26">
        <f ca="1">IF(CZ6&gt;Exit,0,Assumptions!DA356)</f>
        <v>0</v>
      </c>
      <c r="DA7" s="26">
        <f ca="1">IF(DA6&gt;Exit,0,Assumptions!DB356)</f>
        <v>0</v>
      </c>
      <c r="DB7" s="26">
        <f ca="1">IF(DB6&gt;Exit,0,Assumptions!DC356)</f>
        <v>0</v>
      </c>
      <c r="DC7" s="26">
        <f ca="1">IF(DC6&gt;Exit,0,Assumptions!DD356)</f>
        <v>0</v>
      </c>
      <c r="DD7" s="26">
        <f ca="1">IF(DD6&gt;Exit,0,Assumptions!DE356)</f>
        <v>0</v>
      </c>
      <c r="DE7" s="26">
        <f ca="1">IF(DE6&gt;Exit,0,Assumptions!DF356)</f>
        <v>0</v>
      </c>
      <c r="DF7" s="26">
        <f ca="1">IF(DF6&gt;Exit,0,Assumptions!DG356)</f>
        <v>0</v>
      </c>
      <c r="DG7" s="26">
        <f ca="1">IF(DG6&gt;Exit,0,Assumptions!DH356)</f>
        <v>0</v>
      </c>
      <c r="DH7" s="26">
        <f ca="1">IF(DH6&gt;Exit,0,Assumptions!DI356)</f>
        <v>0</v>
      </c>
      <c r="DI7" s="26">
        <f ca="1">IF(DI6&gt;Exit,0,Assumptions!DJ356)</f>
        <v>0</v>
      </c>
      <c r="DJ7" s="26">
        <f ca="1">IF(DJ6&gt;Exit,0,Assumptions!DK356)</f>
        <v>0</v>
      </c>
      <c r="DK7" s="26">
        <f ca="1">IF(DK6&gt;Exit,0,Assumptions!DL356)</f>
        <v>0</v>
      </c>
      <c r="DL7" s="26">
        <f ca="1">IF(DL6&gt;Exit,0,Assumptions!DM356)</f>
        <v>0</v>
      </c>
      <c r="DM7" s="26">
        <f ca="1">IF(DM6&gt;Exit,0,Assumptions!DN356)</f>
        <v>0</v>
      </c>
      <c r="DN7" s="26">
        <f ca="1">IF(DN6&gt;Exit,0,Assumptions!DO356)</f>
        <v>0</v>
      </c>
      <c r="DO7" s="26">
        <f ca="1">IF(DO6&gt;Exit,0,Assumptions!DP356)</f>
        <v>0</v>
      </c>
      <c r="DP7" s="26">
        <f ca="1">IF(DP6&gt;Exit,0,Assumptions!DQ356)</f>
        <v>0</v>
      </c>
      <c r="DQ7" s="26">
        <f ca="1">IF(DQ6&gt;Exit,0,Assumptions!DR356)</f>
        <v>0</v>
      </c>
      <c r="DR7" s="26">
        <f ca="1">IF(DR6&gt;Exit,0,Assumptions!DS356)</f>
        <v>0</v>
      </c>
      <c r="DS7" s="26">
        <f ca="1">IF(DS6&gt;Exit,0,Assumptions!DT356)</f>
        <v>0</v>
      </c>
      <c r="DT7" s="26">
        <f ca="1">IF(DT6&gt;Exit,0,Assumptions!DU356)</f>
        <v>0</v>
      </c>
      <c r="DU7" s="26">
        <f ca="1">IF(DU6&gt;Exit,0,Assumptions!DV356)</f>
        <v>0</v>
      </c>
      <c r="DV7" s="26">
        <f ca="1">IF(DV6&gt;Exit,0,Assumptions!DW356)</f>
        <v>0</v>
      </c>
      <c r="DW7" s="26">
        <f ca="1">IF(DW6&gt;Exit,0,Assumptions!DX356)</f>
        <v>0</v>
      </c>
      <c r="DX7" s="26">
        <f ca="1">IF(DX6&gt;Exit,0,Assumptions!DY356)</f>
        <v>0</v>
      </c>
      <c r="DY7" s="26">
        <f ca="1">IF(DY6&gt;Exit,0,Assumptions!DZ356)</f>
        <v>0</v>
      </c>
      <c r="DZ7" s="26">
        <f ca="1">IF(DZ6&gt;Exit,0,Assumptions!EA356)</f>
        <v>0</v>
      </c>
      <c r="EA7" s="26">
        <f ca="1">IF(EA6&gt;Exit,0,Assumptions!EB356)</f>
        <v>0</v>
      </c>
      <c r="EB7" s="26">
        <f ca="1">IF(EB6&gt;Exit,0,Assumptions!EC356)</f>
        <v>0</v>
      </c>
      <c r="EC7" s="26">
        <f ca="1">IF(EC6&gt;Exit,0,Assumptions!ED356)</f>
        <v>0</v>
      </c>
      <c r="ED7" s="26">
        <f ca="1">IF(ED6&gt;Exit,0,Assumptions!EE356)</f>
        <v>0</v>
      </c>
      <c r="EE7" s="26">
        <f ca="1">IF(EE6&gt;Exit,0,Assumptions!EF356)</f>
        <v>0</v>
      </c>
      <c r="EF7" s="26">
        <f ca="1">IF(EF6&gt;Exit,0,Assumptions!EG356)</f>
        <v>0</v>
      </c>
      <c r="EG7" s="26">
        <f ca="1">IF(EG6&gt;Exit,0,Assumptions!EH356)</f>
        <v>0</v>
      </c>
      <c r="EH7" s="26">
        <f ca="1">IF(EH6&gt;Exit,0,Assumptions!EI356)</f>
        <v>0</v>
      </c>
      <c r="EI7" s="26">
        <f ca="1">IF(EI6&gt;Exit,0,Assumptions!EJ356)</f>
        <v>0</v>
      </c>
      <c r="EJ7" s="26">
        <f ca="1">IF(EJ6&gt;Exit,0,Assumptions!EK356)</f>
        <v>0</v>
      </c>
      <c r="EK7" s="26">
        <f ca="1">IF(EK6&gt;Exit,0,Assumptions!EL356)</f>
        <v>0</v>
      </c>
      <c r="EL7" s="26">
        <f ca="1">IF(EL6&gt;Exit,0,Assumptions!EM356)</f>
        <v>0</v>
      </c>
      <c r="EM7" s="26">
        <f ca="1">IF(EM6&gt;Exit,0,Assumptions!EN356)</f>
        <v>0</v>
      </c>
      <c r="EN7" s="26">
        <f ca="1">IF(EN6&gt;Exit,0,Assumptions!EO356)</f>
        <v>0</v>
      </c>
      <c r="EO7" s="26">
        <f ca="1">IF(EO6&gt;Exit,0,Assumptions!EP356)</f>
        <v>0</v>
      </c>
      <c r="EP7" s="26">
        <f ca="1">IF(EP6&gt;Exit,0,Assumptions!EQ356)</f>
        <v>0</v>
      </c>
      <c r="EQ7" s="26">
        <f ca="1">IF(EQ6&gt;Exit,0,Assumptions!ER356)</f>
        <v>0</v>
      </c>
      <c r="ER7" s="26">
        <f ca="1">IF(ER6&gt;Exit,0,Assumptions!ES356)</f>
        <v>0</v>
      </c>
      <c r="ES7" s="26">
        <f ca="1">IF(ES6&gt;Exit,0,Assumptions!ET356)</f>
        <v>0</v>
      </c>
      <c r="ET7" s="26">
        <f ca="1">IF(ET6&gt;Exit,0,Assumptions!EU356)</f>
        <v>0</v>
      </c>
      <c r="EU7" s="26">
        <f ca="1">IF(EU6&gt;Exit,0,Assumptions!EV356)</f>
        <v>0</v>
      </c>
      <c r="EV7" s="26">
        <f ca="1">IF(EV6&gt;Exit,0,Assumptions!EW356)</f>
        <v>0</v>
      </c>
      <c r="EW7" s="26">
        <f ca="1">IF(EW6&gt;Exit,0,Assumptions!EX356)</f>
        <v>0</v>
      </c>
      <c r="EX7" s="26">
        <f ca="1">IF(EX6&gt;Exit,0,Assumptions!EY356)</f>
        <v>165472.5078606889</v>
      </c>
      <c r="EY7" s="26">
        <f ca="1">IF(EY6&gt;Exit,0,Assumptions!EZ356)</f>
        <v>165472.5078606889</v>
      </c>
      <c r="EZ7" s="26">
        <f ca="1">IF(EZ6&gt;Exit,0,Assumptions!FA356)</f>
        <v>165472.5078606889</v>
      </c>
      <c r="FA7" s="26">
        <f ca="1">IF(FA6&gt;Exit,0,Assumptions!FB356)</f>
        <v>165472.5078606889</v>
      </c>
      <c r="FB7" s="26">
        <f ca="1">IF(FB6&gt;Exit,0,Assumptions!FC356)</f>
        <v>165472.5078606889</v>
      </c>
      <c r="FC7" s="26">
        <f ca="1">IF(FC6&gt;Exit,0,Assumptions!FD356)</f>
        <v>165472.5078606889</v>
      </c>
      <c r="FD7" s="26">
        <f ca="1">IF(FD6&gt;Exit,0,Assumptions!FE356)</f>
        <v>165472.5078606889</v>
      </c>
      <c r="FE7" s="26">
        <f ca="1">IF(FE6&gt;Exit,0,Assumptions!FF356)</f>
        <v>165472.5078606889</v>
      </c>
      <c r="FF7" s="26">
        <f ca="1">IF(FF6&gt;Exit,0,Assumptions!FG356)</f>
        <v>176150.44223465727</v>
      </c>
      <c r="FG7" s="26">
        <f ca="1">IF(FG6&gt;Exit,0,Assumptions!FH356)</f>
        <v>176150.44223465727</v>
      </c>
      <c r="FH7" s="26">
        <f ca="1">IF(FH6&gt;Exit,0,Assumptions!FI356)</f>
        <v>176150.44223465727</v>
      </c>
      <c r="FI7" s="26">
        <f ca="1">IF(FI6&gt;Exit,0,Assumptions!FJ356)</f>
        <v>176150.44223465727</v>
      </c>
      <c r="FJ7" s="26">
        <f ca="1">IF(FJ6&gt;Exit,0,Assumptions!FK356)</f>
        <v>176150.44223465727</v>
      </c>
      <c r="FK7" s="26">
        <f ca="1">IF(FK6&gt;Exit,0,Assumptions!FL356)</f>
        <v>176150.44223465727</v>
      </c>
      <c r="FL7" s="26">
        <f ca="1">IF(FL6&gt;Exit,0,Assumptions!FM356)</f>
        <v>176150.44223465727</v>
      </c>
      <c r="FM7" s="26">
        <f ca="1">IF(FM6&gt;Exit,0,Assumptions!FN356)</f>
        <v>176150.44223465727</v>
      </c>
      <c r="FN7" s="26">
        <f ca="1">IF(FN6&gt;Exit,0,Assumptions!FO356)</f>
        <v>176150.44223465727</v>
      </c>
      <c r="FO7" s="26">
        <f ca="1">IF(FO6&gt;Exit,0,Assumptions!FP356)</f>
        <v>176150.44223465727</v>
      </c>
      <c r="FP7" s="26">
        <f ca="1">IF(FP6&gt;Exit,0,Assumptions!FQ356)</f>
        <v>176150.44223465727</v>
      </c>
      <c r="FQ7" s="26">
        <f ca="1">IF(FQ6&gt;Exit,0,Assumptions!FR356)</f>
        <v>176150.44223465727</v>
      </c>
      <c r="FR7" s="26">
        <f ca="1">IF(FR6&gt;Exit,0,Assumptions!FS356)</f>
        <v>185036.74139165337</v>
      </c>
      <c r="FS7" s="26">
        <f ca="1">IF(FS6&gt;Exit,0,Assumptions!FT356)</f>
        <v>185036.74139165337</v>
      </c>
      <c r="FT7" s="26">
        <f ca="1">IF(FT6&gt;Exit,0,Assumptions!FU356)</f>
        <v>185036.74139165337</v>
      </c>
      <c r="FU7" s="26">
        <f ca="1">IF(FU6&gt;Exit,0,Assumptions!FV356)</f>
        <v>185036.74139165337</v>
      </c>
      <c r="FV7" s="26">
        <f ca="1">IF(FV6&gt;Exit,0,Assumptions!FW356)</f>
        <v>185036.74139165337</v>
      </c>
      <c r="FW7" s="26">
        <f ca="1">IF(FW6&gt;Exit,0,Assumptions!FX356)</f>
        <v>185036.74139165337</v>
      </c>
      <c r="FX7" s="26">
        <f ca="1">IF(FX6&gt;Exit,0,Assumptions!FY356)</f>
        <v>185036.74139165337</v>
      </c>
      <c r="FY7" s="26">
        <f ca="1">IF(FY6&gt;Exit,0,Assumptions!FZ356)</f>
        <v>185036.74139165337</v>
      </c>
      <c r="FZ7" s="26">
        <f ca="1">IF(FZ6&gt;Exit,0,Assumptions!GA356)</f>
        <v>185036.74139165337</v>
      </c>
      <c r="GA7" s="26">
        <f ca="1">IF(GA6&gt;Exit,0,Assumptions!GB356)</f>
        <v>185036.74139165337</v>
      </c>
      <c r="GB7" s="26">
        <f ca="1">IF(GB6&gt;Exit,0,Assumptions!GC356)</f>
        <v>185036.74139165337</v>
      </c>
      <c r="GC7" s="26">
        <f ca="1">IF(GC6&gt;Exit,0,Assumptions!GD356)</f>
        <v>185036.74139165337</v>
      </c>
      <c r="GD7" s="26">
        <f ca="1">IF(GD6&gt;Exit,0,Assumptions!GE356)</f>
        <v>196138.70824405868</v>
      </c>
      <c r="GE7" s="26">
        <f ca="1">IF(GE6&gt;Exit,0,Assumptions!GF356)</f>
        <v>196138.70824405868</v>
      </c>
      <c r="GF7" s="26">
        <f ca="1">IF(GF6&gt;Exit,0,Assumptions!GG356)</f>
        <v>196138.70824405868</v>
      </c>
      <c r="GG7" s="26">
        <f ca="1">IF(GG6&gt;Exit,0,Assumptions!GH356)</f>
        <v>196138.70824405868</v>
      </c>
      <c r="GH7" s="26">
        <f ca="1">IF(GH6&gt;Exit,0,Assumptions!GI356)</f>
        <v>196138.70824405868</v>
      </c>
      <c r="GI7" s="26">
        <f ca="1">IF(GI6&gt;Exit,0,Assumptions!GJ356)</f>
        <v>196138.70824405868</v>
      </c>
      <c r="GJ7" s="26">
        <f ca="1">IF(GJ6&gt;Exit,0,Assumptions!GK356)</f>
        <v>196138.70824405868</v>
      </c>
      <c r="GK7" s="26">
        <f ca="1">IF(GK6&gt;Exit,0,Assumptions!GL356)</f>
        <v>196138.70824405868</v>
      </c>
      <c r="GL7" s="26">
        <f ca="1">IF(GL6&gt;Exit,0,Assumptions!GM356)</f>
        <v>196138.70824405868</v>
      </c>
      <c r="GM7" s="26">
        <f ca="1">IF(GM6&gt;Exit,0,Assumptions!GN356)</f>
        <v>196138.70824405868</v>
      </c>
      <c r="GN7" s="26">
        <f ca="1">IF(GN6&gt;Exit,0,Assumptions!GO356)</f>
        <v>196138.70824405868</v>
      </c>
      <c r="GO7" s="26">
        <f ca="1">IF(GO6&gt;Exit,0,Assumptions!GP356)</f>
        <v>196138.70824405868</v>
      </c>
      <c r="GP7" s="26">
        <f ca="1">IF(GP6&gt;Exit,0,Assumptions!GQ356)</f>
        <v>206701.27964980609</v>
      </c>
      <c r="GQ7" s="26">
        <f ca="1">IF(GQ6&gt;Exit,0,Assumptions!GR356)</f>
        <v>206701.27964980609</v>
      </c>
      <c r="GR7" s="26">
        <f ca="1">IF(GR6&gt;Exit,0,Assumptions!GS356)</f>
        <v>206701.27964980609</v>
      </c>
      <c r="GS7" s="26">
        <f ca="1">IF(GS6&gt;Exit,0,Assumptions!GT356)</f>
        <v>206701.27964980609</v>
      </c>
      <c r="GT7" s="26">
        <f ca="1">IF(GT6&gt;Exit,0,Assumptions!GU356)</f>
        <v>206701.27964980609</v>
      </c>
      <c r="GU7" s="26">
        <f ca="1">IF(GU6&gt;Exit,0,Assumptions!GV356)</f>
        <v>206701.27964980609</v>
      </c>
      <c r="GV7" s="26">
        <f ca="1">IF(GV6&gt;Exit,0,Assumptions!GW356)</f>
        <v>206701.27964980609</v>
      </c>
      <c r="GW7" s="26">
        <f ca="1">IF(GW6&gt;Exit,0,Assumptions!GX356)</f>
        <v>206701.27964980609</v>
      </c>
      <c r="GX7" s="26">
        <f ca="1">IF(GX6&gt;Exit,0,Assumptions!GY356)</f>
        <v>206701.27964980609</v>
      </c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</row>
    <row r="8" spans="1:221">
      <c r="A8" s="36" t="s">
        <v>585</v>
      </c>
      <c r="B8" s="2" t="s">
        <v>87</v>
      </c>
      <c r="C8" s="2" t="s">
        <v>540</v>
      </c>
      <c r="D8" s="26">
        <f ca="1">IF(D7&gt;Exit,0,Assumptions!E357)</f>
        <v>0</v>
      </c>
      <c r="E8" s="26">
        <f ca="1">IF(E7&gt;Exit,0,Assumptions!F357)</f>
        <v>0</v>
      </c>
      <c r="F8" s="26">
        <f ca="1">IF(F7&gt;Exit,0,Assumptions!G357)</f>
        <v>0</v>
      </c>
      <c r="G8" s="26">
        <f ca="1">IF(G7&gt;Exit,0,Assumptions!H357)</f>
        <v>0</v>
      </c>
      <c r="H8" s="26">
        <f ca="1">IF(H7&gt;Exit,0,Assumptions!I357)</f>
        <v>0</v>
      </c>
      <c r="I8" s="26">
        <f ca="1">IF(I7&gt;Exit,0,Assumptions!J357)</f>
        <v>0</v>
      </c>
      <c r="J8" s="26">
        <f ca="1">IF(J7&gt;Exit,0,Assumptions!K357)</f>
        <v>0</v>
      </c>
      <c r="K8" s="26">
        <f ca="1">IF(K7&gt;Exit,0,Assumptions!L357)</f>
        <v>0</v>
      </c>
      <c r="L8" s="26">
        <f ca="1">IF(L7&gt;Exit,0,Assumptions!M357)</f>
        <v>0</v>
      </c>
      <c r="M8" s="26">
        <f ca="1">IF(M7&gt;Exit,0,Assumptions!N357)</f>
        <v>0</v>
      </c>
      <c r="N8" s="26">
        <f ca="1">IF(N7&gt;Exit,0,Assumptions!O357)</f>
        <v>0</v>
      </c>
      <c r="O8" s="26">
        <f ca="1">IF(O7&gt;Exit,0,Assumptions!P357)</f>
        <v>0</v>
      </c>
      <c r="P8" s="26">
        <f ca="1">IF(P7&gt;Exit,0,Assumptions!Q357)</f>
        <v>0</v>
      </c>
      <c r="Q8" s="26">
        <f ca="1">IF(Q7&gt;Exit,0,Assumptions!R357)</f>
        <v>0</v>
      </c>
      <c r="R8" s="26">
        <f ca="1">IF(R7&gt;Exit,0,Assumptions!S357)</f>
        <v>0</v>
      </c>
      <c r="S8" s="26">
        <f ca="1">IF(S7&gt;Exit,0,Assumptions!T357)</f>
        <v>0</v>
      </c>
      <c r="T8" s="26">
        <f ca="1">IF(T7&gt;Exit,0,Assumptions!U357)</f>
        <v>0</v>
      </c>
      <c r="U8" s="26">
        <f ca="1">IF(U7&gt;Exit,0,Assumptions!V357)</f>
        <v>0</v>
      </c>
      <c r="V8" s="26">
        <f ca="1">IF(V7&gt;Exit,0,Assumptions!W357)</f>
        <v>0</v>
      </c>
      <c r="W8" s="26">
        <f ca="1">IF(W7&gt;Exit,0,Assumptions!X357)</f>
        <v>0</v>
      </c>
      <c r="X8" s="26">
        <f ca="1">IF(X7&gt;Exit,0,Assumptions!Y357)</f>
        <v>0</v>
      </c>
      <c r="Y8" s="26">
        <f ca="1">IF(Y7&gt;Exit,0,Assumptions!Z357)</f>
        <v>0</v>
      </c>
      <c r="Z8" s="26">
        <f ca="1">IF(Z7&gt;Exit,0,Assumptions!AA357)</f>
        <v>0</v>
      </c>
      <c r="AA8" s="26">
        <f ca="1">IF(AA7&gt;Exit,0,Assumptions!AB357)</f>
        <v>0</v>
      </c>
      <c r="AB8" s="26">
        <f ca="1">IF(AB7&gt;Exit,0,Assumptions!AC357)</f>
        <v>0</v>
      </c>
      <c r="AC8" s="26">
        <f ca="1">IF(AC7&gt;Exit,0,Assumptions!AD357)</f>
        <v>0</v>
      </c>
      <c r="AD8" s="26">
        <f ca="1">IF(AD7&gt;Exit,0,Assumptions!AE357)</f>
        <v>0</v>
      </c>
      <c r="AE8" s="26">
        <f ca="1">IF(AE7&gt;Exit,0,Assumptions!AF357)</f>
        <v>0</v>
      </c>
      <c r="AF8" s="26">
        <f ca="1">IF(AF7&gt;Exit,0,Assumptions!AG357)</f>
        <v>0</v>
      </c>
      <c r="AG8" s="26">
        <f ca="1">IF(AG7&gt;Exit,0,Assumptions!AH357)</f>
        <v>0</v>
      </c>
      <c r="AH8" s="26">
        <f ca="1">IF(AH7&gt;Exit,0,Assumptions!AI357)</f>
        <v>0</v>
      </c>
      <c r="AI8" s="26">
        <f ca="1">IF(AI7&gt;Exit,0,Assumptions!AJ357)</f>
        <v>0</v>
      </c>
      <c r="AJ8" s="26">
        <f ca="1">IF(AJ7&gt;Exit,0,Assumptions!AK357)</f>
        <v>0</v>
      </c>
      <c r="AK8" s="26">
        <f ca="1">IF(AK7&gt;Exit,0,Assumptions!AL357)</f>
        <v>0</v>
      </c>
      <c r="AL8" s="26">
        <f ca="1">IF(AL7&gt;Exit,0,Assumptions!AM357)</f>
        <v>0</v>
      </c>
      <c r="AM8" s="26">
        <f ca="1">IF(AM7&gt;Exit,0,Assumptions!AN357)</f>
        <v>0</v>
      </c>
      <c r="AN8" s="26">
        <f ca="1">IF(AN7&gt;Exit,0,Assumptions!AO357)</f>
        <v>0</v>
      </c>
      <c r="AO8" s="26">
        <f ca="1">IF(AO7&gt;Exit,0,Assumptions!AP357)</f>
        <v>0</v>
      </c>
      <c r="AP8" s="26">
        <f ca="1">IF(AP7&gt;Exit,0,Assumptions!AQ357)</f>
        <v>0</v>
      </c>
      <c r="AQ8" s="26">
        <f ca="1">IF(AQ7&gt;Exit,0,Assumptions!AR357)</f>
        <v>0</v>
      </c>
      <c r="AR8" s="26">
        <f ca="1">IF(AR7&gt;Exit,0,Assumptions!AS357)</f>
        <v>0</v>
      </c>
      <c r="AS8" s="26">
        <f ca="1">IF(AS7&gt;Exit,0,Assumptions!AT357)</f>
        <v>0</v>
      </c>
      <c r="AT8" s="26">
        <f ca="1">IF(AT7&gt;Exit,0,Assumptions!AU357)</f>
        <v>0</v>
      </c>
      <c r="AU8" s="26">
        <f ca="1">IF(AU7&gt;Exit,0,Assumptions!AV357)</f>
        <v>0</v>
      </c>
      <c r="AV8" s="26">
        <f ca="1">IF(AV7&gt;Exit,0,Assumptions!AW357)</f>
        <v>0</v>
      </c>
      <c r="AW8" s="26">
        <f ca="1">IF(AW7&gt;Exit,0,Assumptions!AX357)</f>
        <v>0</v>
      </c>
      <c r="AX8" s="26">
        <f ca="1">IF(AX7&gt;Exit,0,Assumptions!AY357)</f>
        <v>0</v>
      </c>
      <c r="AY8" s="26">
        <f ca="1">IF(AY7&gt;Exit,0,Assumptions!AZ357)</f>
        <v>0</v>
      </c>
      <c r="AZ8" s="26">
        <f ca="1">IF(AZ7&gt;Exit,0,Assumptions!BA357)</f>
        <v>0</v>
      </c>
      <c r="BA8" s="26">
        <f ca="1">IF(BA7&gt;Exit,0,Assumptions!BB357)</f>
        <v>0</v>
      </c>
      <c r="BB8" s="26">
        <f ca="1">IF(BB7&gt;Exit,0,Assumptions!BC357)</f>
        <v>0</v>
      </c>
      <c r="BC8" s="26">
        <f ca="1">IF(BC7&gt;Exit,0,Assumptions!BD357)</f>
        <v>0</v>
      </c>
      <c r="BD8" s="26">
        <f ca="1">IF(BD7&gt;Exit,0,Assumptions!BE357)</f>
        <v>0</v>
      </c>
      <c r="BE8" s="26">
        <f ca="1">IF(BE7&gt;Exit,0,Assumptions!BF357)</f>
        <v>0</v>
      </c>
      <c r="BF8" s="26">
        <f ca="1">IF(BF7&gt;Exit,0,Assumptions!BG357)</f>
        <v>0</v>
      </c>
      <c r="BG8" s="26">
        <f ca="1">IF(BG7&gt;Exit,0,Assumptions!BH357)</f>
        <v>0</v>
      </c>
      <c r="BH8" s="26">
        <f ca="1">IF(BH7&gt;Exit,0,Assumptions!BI357)</f>
        <v>0</v>
      </c>
      <c r="BI8" s="26">
        <f ca="1">IF(BI7&gt;Exit,0,Assumptions!BJ357)</f>
        <v>0</v>
      </c>
      <c r="BJ8" s="26">
        <f ca="1">IF(BJ7&gt;Exit,0,Assumptions!BK357)</f>
        <v>0</v>
      </c>
      <c r="BK8" s="26">
        <f ca="1">IF(BK7&gt;Exit,0,Assumptions!BL357)</f>
        <v>0</v>
      </c>
      <c r="BL8" s="26">
        <f ca="1">IF(BL7&gt;Exit,0,Assumptions!BM357)</f>
        <v>0</v>
      </c>
      <c r="BM8" s="26">
        <f ca="1">IF(BM7&gt;Exit,0,Assumptions!BN357)</f>
        <v>0</v>
      </c>
      <c r="BN8" s="26">
        <f ca="1">IF(BN7&gt;Exit,0,Assumptions!BO357)</f>
        <v>0</v>
      </c>
      <c r="BO8" s="26">
        <f ca="1">IF(BO7&gt;Exit,0,Assumptions!BP357)</f>
        <v>0</v>
      </c>
      <c r="BP8" s="26">
        <f ca="1">IF(BP7&gt;Exit,0,Assumptions!BQ357)</f>
        <v>0</v>
      </c>
      <c r="BQ8" s="26">
        <f ca="1">IF(BQ7&gt;Exit,0,Assumptions!BR357)</f>
        <v>0</v>
      </c>
      <c r="BR8" s="26">
        <f ca="1">IF(BR7&gt;Exit,0,Assumptions!BS357)</f>
        <v>0</v>
      </c>
      <c r="BS8" s="26">
        <f ca="1">IF(BS7&gt;Exit,0,Assumptions!BT357)</f>
        <v>0</v>
      </c>
      <c r="BT8" s="26">
        <f ca="1">IF(BT7&gt;Exit,0,Assumptions!BU357)</f>
        <v>0</v>
      </c>
      <c r="BU8" s="26">
        <f ca="1">IF(BU7&gt;Exit,0,Assumptions!BV357)</f>
        <v>0</v>
      </c>
      <c r="BV8" s="26">
        <f ca="1">IF(BV7&gt;Exit,0,Assumptions!BW357)</f>
        <v>0</v>
      </c>
      <c r="BW8" s="26">
        <f ca="1">IF(BW7&gt;Exit,0,Assumptions!BX357)</f>
        <v>0</v>
      </c>
      <c r="BX8" s="26">
        <f ca="1">IF(BX7&gt;Exit,0,Assumptions!BY357)</f>
        <v>0</v>
      </c>
      <c r="BY8" s="26">
        <f ca="1">IF(BY7&gt;Exit,0,Assumptions!BZ357)</f>
        <v>0</v>
      </c>
      <c r="BZ8" s="26">
        <f ca="1">IF(BZ7&gt;Exit,0,Assumptions!CA357)</f>
        <v>1837432.2626865676</v>
      </c>
      <c r="CA8" s="26">
        <f ca="1">IF(CA7&gt;Exit,0,Assumptions!CB357)</f>
        <v>1671177.8955223879</v>
      </c>
      <c r="CB8" s="26">
        <f ca="1">IF(CB7&gt;Exit,0,Assumptions!CC357)</f>
        <v>1489303.8268656714</v>
      </c>
      <c r="CC8" s="26">
        <f ca="1">IF(CC7&gt;Exit,0,Assumptions!CD357)</f>
        <v>1443454.7964179106</v>
      </c>
      <c r="CD8" s="26">
        <f ca="1">IF(CD7&gt;Exit,0,Assumptions!CE357)</f>
        <v>673072.02805970144</v>
      </c>
      <c r="CE8" s="26">
        <f ca="1">IF(CE7&gt;Exit,0,Assumptions!CF357)</f>
        <v>731999.95522388059</v>
      </c>
      <c r="CF8" s="26">
        <f ca="1">IF(CF7&gt;Exit,0,Assumptions!CG357)</f>
        <v>755252.48417910445</v>
      </c>
      <c r="CG8" s="26">
        <f ca="1">IF(CG7&gt;Exit,0,Assumptions!CH357)</f>
        <v>636188.70626865665</v>
      </c>
      <c r="CH8" s="26">
        <f ca="1">IF(CH7&gt;Exit,0,Assumptions!CI357)</f>
        <v>636188.70626865665</v>
      </c>
      <c r="CI8" s="26">
        <f ca="1">IF(CI7&gt;Exit,0,Assumptions!CJ357)</f>
        <v>636188.70626865665</v>
      </c>
      <c r="CJ8" s="26">
        <f ca="1">IF(CJ7&gt;Exit,0,Assumptions!CK357)</f>
        <v>53053.183880597062</v>
      </c>
      <c r="CK8" s="26">
        <f ca="1">IF(CK7&gt;Exit,0,Assumptions!CL357)</f>
        <v>53053.183880597062</v>
      </c>
      <c r="CL8" s="26">
        <f ca="1">IF(CL7&gt;Exit,0,Assumptions!CM357)</f>
        <v>63984.623292537333</v>
      </c>
      <c r="CM8" s="26">
        <f ca="1">IF(CM7&gt;Exit,0,Assumptions!CN357)</f>
        <v>24101.303534328381</v>
      </c>
      <c r="CN8" s="26">
        <f ca="1">IF(CN7&gt;Exit,0,Assumptions!CO357)</f>
        <v>10418.080567164188</v>
      </c>
      <c r="CO8" s="26">
        <f ca="1">IF(CO7&gt;Exit,0,Assumptions!CP357)</f>
        <v>0</v>
      </c>
      <c r="CP8" s="26">
        <f ca="1">IF(CP7&gt;Exit,0,Assumptions!CQ357)</f>
        <v>0</v>
      </c>
      <c r="CQ8" s="26">
        <f ca="1">IF(CQ7&gt;Exit,0,Assumptions!CR357)</f>
        <v>0</v>
      </c>
      <c r="CR8" s="26">
        <f ca="1">IF(CR7&gt;Exit,0,Assumptions!CS357)</f>
        <v>0</v>
      </c>
      <c r="CS8" s="26">
        <f ca="1">IF(CS7&gt;Exit,0,Assumptions!CT357)</f>
        <v>0</v>
      </c>
      <c r="CT8" s="26">
        <f ca="1">IF(CT7&gt;Exit,0,Assumptions!CU357)</f>
        <v>0</v>
      </c>
      <c r="CU8" s="26">
        <f ca="1">IF(CU7&gt;Exit,0,Assumptions!CV357)</f>
        <v>0</v>
      </c>
      <c r="CV8" s="26">
        <f ca="1">IF(CV7&gt;Exit,0,Assumptions!CW357)</f>
        <v>0</v>
      </c>
      <c r="CW8" s="26">
        <f ca="1">IF(CW7&gt;Exit,0,Assumptions!CX357)</f>
        <v>0</v>
      </c>
      <c r="CX8" s="26">
        <f ca="1">IF(CX7&gt;Exit,0,Assumptions!CY357)</f>
        <v>93403.892921104489</v>
      </c>
      <c r="CY8" s="26">
        <f ca="1">IF(CY7&gt;Exit,0,Assumptions!CZ357)</f>
        <v>60469.264208417932</v>
      </c>
      <c r="CZ8" s="26">
        <f ca="1">IF(CZ7&gt;Exit,0,Assumptions!DA357)</f>
        <v>14465.338387522403</v>
      </c>
      <c r="DA8" s="26">
        <f ca="1">IF(DA7&gt;Exit,0,Assumptions!DB357)</f>
        <v>10938.984595522399</v>
      </c>
      <c r="DB8" s="26">
        <f ca="1">IF(DB7&gt;Exit,0,Assumptions!DC357)</f>
        <v>0</v>
      </c>
      <c r="DC8" s="26">
        <f ca="1">IF(DC7&gt;Exit,0,Assumptions!DD357)</f>
        <v>0</v>
      </c>
      <c r="DD8" s="26">
        <f ca="1">IF(DD7&gt;Exit,0,Assumptions!DE357)</f>
        <v>0</v>
      </c>
      <c r="DE8" s="26">
        <f ca="1">IF(DE7&gt;Exit,0,Assumptions!DF357)</f>
        <v>0</v>
      </c>
      <c r="DF8" s="26">
        <f ca="1">IF(DF7&gt;Exit,0,Assumptions!DG357)</f>
        <v>0</v>
      </c>
      <c r="DG8" s="26">
        <f ca="1">IF(DG7&gt;Exit,0,Assumptions!DH357)</f>
        <v>0</v>
      </c>
      <c r="DH8" s="26">
        <f ca="1">IF(DH7&gt;Exit,0,Assumptions!DI357)</f>
        <v>0</v>
      </c>
      <c r="DI8" s="26">
        <f ca="1">IF(DI7&gt;Exit,0,Assumptions!DJ357)</f>
        <v>0</v>
      </c>
      <c r="DJ8" s="26">
        <f ca="1">IF(DJ7&gt;Exit,0,Assumptions!DK357)</f>
        <v>134931.40953201943</v>
      </c>
      <c r="DK8" s="26">
        <f ca="1">IF(DK7&gt;Exit,0,Assumptions!DL357)</f>
        <v>100350.04938369853</v>
      </c>
      <c r="DL8" s="26">
        <f ca="1">IF(DL7&gt;Exit,0,Assumptions!DM357)</f>
        <v>100350.04938369853</v>
      </c>
      <c r="DM8" s="26">
        <f ca="1">IF(DM7&gt;Exit,0,Assumptions!DN357)</f>
        <v>11485.93382529852</v>
      </c>
      <c r="DN8" s="26">
        <f ca="1">IF(DN7&gt;Exit,0,Assumptions!DO357)</f>
        <v>0</v>
      </c>
      <c r="DO8" s="26">
        <f ca="1">IF(DO7&gt;Exit,0,Assumptions!DP357)</f>
        <v>0</v>
      </c>
      <c r="DP8" s="26">
        <f ca="1">IF(DP7&gt;Exit,0,Assumptions!DQ357)</f>
        <v>0</v>
      </c>
      <c r="DQ8" s="26">
        <f ca="1">IF(DQ7&gt;Exit,0,Assumptions!DR357)</f>
        <v>0</v>
      </c>
      <c r="DR8" s="26">
        <f ca="1">IF(DR7&gt;Exit,0,Assumptions!DS357)</f>
        <v>0</v>
      </c>
      <c r="DS8" s="26">
        <f ca="1">IF(DS7&gt;Exit,0,Assumptions!DT357)</f>
        <v>0</v>
      </c>
      <c r="DT8" s="26">
        <f ca="1">IF(DT7&gt;Exit,0,Assumptions!DU357)</f>
        <v>0</v>
      </c>
      <c r="DU8" s="26">
        <f ca="1">IF(DU7&gt;Exit,0,Assumptions!DV357)</f>
        <v>0</v>
      </c>
      <c r="DV8" s="26">
        <f ca="1">IF(DV7&gt;Exit,0,Assumptions!DW357)</f>
        <v>383178.05030336324</v>
      </c>
      <c r="DW8" s="26">
        <f ca="1">IF(DW7&gt;Exit,0,Assumptions!DX357)</f>
        <v>346867.62214762619</v>
      </c>
      <c r="DX8" s="26">
        <f ca="1">IF(DX7&gt;Exit,0,Assumptions!DY357)</f>
        <v>293733.0878244919</v>
      </c>
      <c r="DY8" s="26">
        <f ca="1">IF(DY7&gt;Exit,0,Assumptions!DZ357)</f>
        <v>289734.20262436394</v>
      </c>
      <c r="DZ8" s="26">
        <f ca="1">IF(DZ7&gt;Exit,0,Assumptions!EA357)</f>
        <v>0</v>
      </c>
      <c r="EA8" s="26">
        <f ca="1">IF(EA7&gt;Exit,0,Assumptions!EB357)</f>
        <v>0</v>
      </c>
      <c r="EB8" s="26">
        <f ca="1">IF(EB7&gt;Exit,0,Assumptions!EC357)</f>
        <v>0</v>
      </c>
      <c r="EC8" s="26">
        <f ca="1">IF(EC7&gt;Exit,0,Assumptions!ED357)</f>
        <v>0</v>
      </c>
      <c r="ED8" s="26">
        <f ca="1">IF(ED7&gt;Exit,0,Assumptions!EE357)</f>
        <v>0</v>
      </c>
      <c r="EE8" s="26">
        <f ca="1">IF(EE7&gt;Exit,0,Assumptions!EF357)</f>
        <v>0</v>
      </c>
      <c r="EF8" s="26">
        <f ca="1">IF(EF7&gt;Exit,0,Assumptions!EG357)</f>
        <v>0</v>
      </c>
      <c r="EG8" s="26">
        <f ca="1">IF(EG7&gt;Exit,0,Assumptions!EH357)</f>
        <v>0</v>
      </c>
      <c r="EH8" s="26">
        <f ca="1">IF(EH7&gt;Exit,0,Assumptions!EI357)</f>
        <v>38125.949563523798</v>
      </c>
      <c r="EI8" s="26">
        <f ca="1">IF(EI7&gt;Exit,0,Assumptions!EJ357)</f>
        <v>0</v>
      </c>
      <c r="EJ8" s="26">
        <f ca="1">IF(EJ7&gt;Exit,0,Assumptions!EK357)</f>
        <v>0</v>
      </c>
      <c r="EK8" s="26">
        <f ca="1">IF(EK7&gt;Exit,0,Assumptions!EL357)</f>
        <v>0</v>
      </c>
      <c r="EL8" s="26">
        <f ca="1">IF(EL7&gt;Exit,0,Assumptions!EM357)</f>
        <v>0</v>
      </c>
      <c r="EM8" s="26">
        <f ca="1">IF(EM7&gt;Exit,0,Assumptions!EN357)</f>
        <v>0</v>
      </c>
      <c r="EN8" s="26">
        <f ca="1">IF(EN7&gt;Exit,0,Assumptions!EO357)</f>
        <v>0</v>
      </c>
      <c r="EO8" s="26">
        <f ca="1">IF(EO7&gt;Exit,0,Assumptions!EP357)</f>
        <v>0</v>
      </c>
      <c r="EP8" s="26">
        <f ca="1">IF(EP7&gt;Exit,0,Assumptions!EQ357)</f>
        <v>0</v>
      </c>
      <c r="EQ8" s="26">
        <f ca="1">IF(EQ7&gt;Exit,0,Assumptions!ER357)</f>
        <v>0</v>
      </c>
      <c r="ER8" s="26">
        <f ca="1">IF(ER7&gt;Exit,0,Assumptions!ES357)</f>
        <v>0</v>
      </c>
      <c r="ES8" s="26">
        <f ca="1">IF(ES7&gt;Exit,0,Assumptions!ET357)</f>
        <v>0</v>
      </c>
      <c r="ET8" s="26">
        <f ca="1">IF(ET7&gt;Exit,0,Assumptions!EU357)</f>
        <v>207968.92588313125</v>
      </c>
      <c r="EU8" s="26">
        <f ca="1">IF(EU7&gt;Exit,0,Assumptions!EV357)</f>
        <v>167936.67884143128</v>
      </c>
      <c r="EV8" s="26">
        <f ca="1">IF(EV7&gt;Exit,0,Assumptions!EW357)</f>
        <v>106566.29169821111</v>
      </c>
      <c r="EW8" s="26">
        <f ca="1">IF(EW7&gt;Exit,0,Assumptions!EX357)</f>
        <v>0</v>
      </c>
      <c r="EX8" s="26">
        <f ca="1">IF(EX7&gt;Exit,0,Assumptions!EY357)</f>
        <v>0</v>
      </c>
      <c r="EY8" s="26">
        <f ca="1">IF(EY7&gt;Exit,0,Assumptions!EZ357)</f>
        <v>0</v>
      </c>
      <c r="EZ8" s="26">
        <f ca="1">IF(EZ7&gt;Exit,0,Assumptions!FA357)</f>
        <v>0</v>
      </c>
      <c r="FA8" s="26">
        <f ca="1">IF(FA7&gt;Exit,0,Assumptions!FB357)</f>
        <v>0</v>
      </c>
      <c r="FB8" s="26">
        <f ca="1">IF(FB7&gt;Exit,0,Assumptions!FC357)</f>
        <v>0</v>
      </c>
      <c r="FC8" s="26">
        <f ca="1">IF(FC7&gt;Exit,0,Assumptions!FD357)</f>
        <v>0</v>
      </c>
      <c r="FD8" s="26">
        <f ca="1">IF(FD7&gt;Exit,0,Assumptions!FE357)</f>
        <v>0</v>
      </c>
      <c r="FE8" s="26">
        <f ca="1">IF(FE7&gt;Exit,0,Assumptions!FF357)</f>
        <v>0</v>
      </c>
      <c r="FF8" s="26">
        <f ca="1">IF(FF7&gt;Exit,0,Assumptions!FG357)</f>
        <v>0</v>
      </c>
      <c r="FG8" s="26">
        <f ca="1">IF(FG7&gt;Exit,0,Assumptions!FH357)</f>
        <v>0</v>
      </c>
      <c r="FH8" s="26">
        <f ca="1">IF(FH7&gt;Exit,0,Assumptions!FI357)</f>
        <v>0</v>
      </c>
      <c r="FI8" s="26">
        <f ca="1">IF(FI7&gt;Exit,0,Assumptions!FJ357)</f>
        <v>0</v>
      </c>
      <c r="FJ8" s="26">
        <f ca="1">IF(FJ7&gt;Exit,0,Assumptions!FK357)</f>
        <v>0</v>
      </c>
      <c r="FK8" s="26">
        <f ca="1">IF(FK7&gt;Exit,0,Assumptions!FL357)</f>
        <v>0</v>
      </c>
      <c r="FL8" s="26">
        <f ca="1">IF(FL7&gt;Exit,0,Assumptions!FM357)</f>
        <v>0</v>
      </c>
      <c r="FM8" s="26">
        <f ca="1">IF(FM7&gt;Exit,0,Assumptions!FN357)</f>
        <v>0</v>
      </c>
      <c r="FN8" s="26">
        <f ca="1">IF(FN7&gt;Exit,0,Assumptions!FO357)</f>
        <v>0</v>
      </c>
      <c r="FO8" s="26">
        <f ca="1">IF(FO7&gt;Exit,0,Assumptions!FP357)</f>
        <v>0</v>
      </c>
      <c r="FP8" s="26">
        <f ca="1">IF(FP7&gt;Exit,0,Assumptions!FQ357)</f>
        <v>0</v>
      </c>
      <c r="FQ8" s="26">
        <f ca="1">IF(FQ7&gt;Exit,0,Assumptions!FR357)</f>
        <v>0</v>
      </c>
      <c r="FR8" s="26">
        <f ca="1">IF(FR7&gt;Exit,0,Assumptions!FS357)</f>
        <v>0</v>
      </c>
      <c r="FS8" s="26">
        <f ca="1">IF(FS7&gt;Exit,0,Assumptions!FT357)</f>
        <v>0</v>
      </c>
      <c r="FT8" s="26">
        <f ca="1">IF(FT7&gt;Exit,0,Assumptions!FU357)</f>
        <v>0</v>
      </c>
      <c r="FU8" s="26">
        <f ca="1">IF(FU7&gt;Exit,0,Assumptions!FV357)</f>
        <v>0</v>
      </c>
      <c r="FV8" s="26">
        <f ca="1">IF(FV7&gt;Exit,0,Assumptions!FW357)</f>
        <v>0</v>
      </c>
      <c r="FW8" s="26">
        <f ca="1">IF(FW7&gt;Exit,0,Assumptions!FX357)</f>
        <v>0</v>
      </c>
      <c r="FX8" s="26">
        <f ca="1">IF(FX7&gt;Exit,0,Assumptions!FY357)</f>
        <v>0</v>
      </c>
      <c r="FY8" s="26">
        <f ca="1">IF(FY7&gt;Exit,0,Assumptions!FZ357)</f>
        <v>0</v>
      </c>
      <c r="FZ8" s="26">
        <f ca="1">IF(FZ7&gt;Exit,0,Assumptions!GA357)</f>
        <v>0</v>
      </c>
      <c r="GA8" s="26">
        <f ca="1">IF(GA7&gt;Exit,0,Assumptions!GB357)</f>
        <v>0</v>
      </c>
      <c r="GB8" s="26">
        <f ca="1">IF(GB7&gt;Exit,0,Assumptions!GC357)</f>
        <v>0</v>
      </c>
      <c r="GC8" s="26">
        <f ca="1">IF(GC7&gt;Exit,0,Assumptions!GD357)</f>
        <v>0</v>
      </c>
      <c r="GD8" s="26">
        <f ca="1">IF(GD7&gt;Exit,0,Assumptions!GE357)</f>
        <v>0</v>
      </c>
      <c r="GE8" s="26">
        <f ca="1">IF(GE7&gt;Exit,0,Assumptions!GF357)</f>
        <v>0</v>
      </c>
      <c r="GF8" s="26">
        <f ca="1">IF(GF7&gt;Exit,0,Assumptions!GG357)</f>
        <v>0</v>
      </c>
      <c r="GG8" s="26">
        <f ca="1">IF(GG7&gt;Exit,0,Assumptions!GH357)</f>
        <v>0</v>
      </c>
      <c r="GH8" s="26">
        <f ca="1">IF(GH7&gt;Exit,0,Assumptions!GI357)</f>
        <v>0</v>
      </c>
      <c r="GI8" s="26">
        <f ca="1">IF(GI7&gt;Exit,0,Assumptions!GJ357)</f>
        <v>0</v>
      </c>
      <c r="GJ8" s="26">
        <f ca="1">IF(GJ7&gt;Exit,0,Assumptions!GK357)</f>
        <v>0</v>
      </c>
      <c r="GK8" s="26">
        <f ca="1">IF(GK7&gt;Exit,0,Assumptions!GL357)</f>
        <v>0</v>
      </c>
      <c r="GL8" s="26">
        <f ca="1">IF(GL7&gt;Exit,0,Assumptions!GM357)</f>
        <v>0</v>
      </c>
      <c r="GM8" s="26">
        <f ca="1">IF(GM7&gt;Exit,0,Assumptions!GN357)</f>
        <v>0</v>
      </c>
      <c r="GN8" s="26">
        <f ca="1">IF(GN7&gt;Exit,0,Assumptions!GO357)</f>
        <v>0</v>
      </c>
      <c r="GO8" s="26">
        <f ca="1">IF(GO7&gt;Exit,0,Assumptions!GP357)</f>
        <v>0</v>
      </c>
      <c r="GP8" s="26">
        <f ca="1">IF(GP7&gt;Exit,0,Assumptions!GQ357)</f>
        <v>0</v>
      </c>
      <c r="GQ8" s="26">
        <f ca="1">IF(GQ7&gt;Exit,0,Assumptions!GR357)</f>
        <v>0</v>
      </c>
      <c r="GR8" s="26">
        <f ca="1">IF(GR7&gt;Exit,0,Assumptions!GS357)</f>
        <v>0</v>
      </c>
      <c r="GS8" s="26">
        <f ca="1">IF(GS7&gt;Exit,0,Assumptions!GT357)</f>
        <v>0</v>
      </c>
      <c r="GT8" s="26">
        <f ca="1">IF(GT7&gt;Exit,0,Assumptions!GU357)</f>
        <v>0</v>
      </c>
      <c r="GU8" s="26">
        <f ca="1">IF(GU7&gt;Exit,0,Assumptions!GV357)</f>
        <v>0</v>
      </c>
      <c r="GV8" s="26">
        <f ca="1">IF(GV7&gt;Exit,0,Assumptions!GW357)</f>
        <v>0</v>
      </c>
      <c r="GW8" s="26">
        <f ca="1">IF(GW7&gt;Exit,0,Assumptions!GX357)</f>
        <v>0</v>
      </c>
      <c r="GX8" s="26">
        <f ca="1">IF(GX7&gt;Exit,0,Assumptions!GY357)</f>
        <v>0</v>
      </c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</row>
    <row r="9" spans="1:221">
      <c r="A9" s="36" t="s">
        <v>586</v>
      </c>
      <c r="B9" s="2" t="s">
        <v>194</v>
      </c>
      <c r="C9" s="2" t="s">
        <v>656</v>
      </c>
      <c r="D9" s="26">
        <f ca="1">IF(D8&gt;Exit,0,Assumptions!E358)</f>
        <v>0</v>
      </c>
      <c r="E9" s="26">
        <f ca="1">IF(E8&gt;Exit,0,Assumptions!F358)</f>
        <v>0</v>
      </c>
      <c r="F9" s="26">
        <f ca="1">IF(F8&gt;Exit,0,Assumptions!G358)</f>
        <v>0</v>
      </c>
      <c r="G9" s="26">
        <f ca="1">IF(G8&gt;Exit,0,Assumptions!H358)</f>
        <v>0</v>
      </c>
      <c r="H9" s="26">
        <f ca="1">IF(H8&gt;Exit,0,Assumptions!I358)</f>
        <v>0</v>
      </c>
      <c r="I9" s="26">
        <f ca="1">IF(I8&gt;Exit,0,Assumptions!J358)</f>
        <v>0</v>
      </c>
      <c r="J9" s="26">
        <f ca="1">IF(J8&gt;Exit,0,Assumptions!K358)</f>
        <v>0</v>
      </c>
      <c r="K9" s="26">
        <f ca="1">IF(K8&gt;Exit,0,Assumptions!L358)</f>
        <v>0</v>
      </c>
      <c r="L9" s="26">
        <f ca="1">IF(L8&gt;Exit,0,Assumptions!M358)</f>
        <v>0</v>
      </c>
      <c r="M9" s="26">
        <f ca="1">IF(M8&gt;Exit,0,Assumptions!N358)</f>
        <v>0</v>
      </c>
      <c r="N9" s="26">
        <f ca="1">IF(N8&gt;Exit,0,Assumptions!O358)</f>
        <v>0</v>
      </c>
      <c r="O9" s="26">
        <f ca="1">IF(O8&gt;Exit,0,Assumptions!P358)</f>
        <v>0</v>
      </c>
      <c r="P9" s="26">
        <f ca="1">IF(P8&gt;Exit,0,Assumptions!Q358)</f>
        <v>0</v>
      </c>
      <c r="Q9" s="26">
        <f ca="1">IF(Q8&gt;Exit,0,Assumptions!R358)</f>
        <v>0</v>
      </c>
      <c r="R9" s="26">
        <f ca="1">IF(R8&gt;Exit,0,Assumptions!S358)</f>
        <v>0</v>
      </c>
      <c r="S9" s="26">
        <f ca="1">IF(S8&gt;Exit,0,Assumptions!T358)</f>
        <v>0</v>
      </c>
      <c r="T9" s="26">
        <f ca="1">IF(T8&gt;Exit,0,Assumptions!U358)</f>
        <v>0</v>
      </c>
      <c r="U9" s="26">
        <f ca="1">IF(U8&gt;Exit,0,Assumptions!V358)</f>
        <v>0</v>
      </c>
      <c r="V9" s="26">
        <f ca="1">IF(V8&gt;Exit,0,Assumptions!W358)</f>
        <v>0</v>
      </c>
      <c r="W9" s="26">
        <f ca="1">IF(W8&gt;Exit,0,Assumptions!X358)</f>
        <v>0</v>
      </c>
      <c r="X9" s="26">
        <f ca="1">IF(X8&gt;Exit,0,Assumptions!Y358)</f>
        <v>0</v>
      </c>
      <c r="Y9" s="26">
        <f ca="1">IF(Y8&gt;Exit,0,Assumptions!Z358)</f>
        <v>0</v>
      </c>
      <c r="Z9" s="26">
        <f ca="1">IF(Z8&gt;Exit,0,Assumptions!AA358)</f>
        <v>0</v>
      </c>
      <c r="AA9" s="26">
        <f ca="1">IF(AA8&gt;Exit,0,Assumptions!AB358)</f>
        <v>0</v>
      </c>
      <c r="AB9" s="26">
        <f ca="1">IF(AB8&gt;Exit,0,Assumptions!AC358)</f>
        <v>0</v>
      </c>
      <c r="AC9" s="26">
        <f ca="1">IF(AC8&gt;Exit,0,Assumptions!AD358)</f>
        <v>0</v>
      </c>
      <c r="AD9" s="26">
        <f ca="1">IF(AD8&gt;Exit,0,Assumptions!AE358)</f>
        <v>0</v>
      </c>
      <c r="AE9" s="26">
        <f ca="1">IF(AE8&gt;Exit,0,Assumptions!AF358)</f>
        <v>0</v>
      </c>
      <c r="AF9" s="26">
        <f ca="1">IF(AF8&gt;Exit,0,Assumptions!AG358)</f>
        <v>0</v>
      </c>
      <c r="AG9" s="26">
        <f ca="1">IF(AG8&gt;Exit,0,Assumptions!AH358)</f>
        <v>0</v>
      </c>
      <c r="AH9" s="26">
        <f ca="1">IF(AH8&gt;Exit,0,Assumptions!AI358)</f>
        <v>0</v>
      </c>
      <c r="AI9" s="26">
        <f ca="1">IF(AI8&gt;Exit,0,Assumptions!AJ358)</f>
        <v>0</v>
      </c>
      <c r="AJ9" s="26">
        <f ca="1">IF(AJ8&gt;Exit,0,Assumptions!AK358)</f>
        <v>0</v>
      </c>
      <c r="AK9" s="26">
        <f ca="1">IF(AK8&gt;Exit,0,Assumptions!AL358)</f>
        <v>0</v>
      </c>
      <c r="AL9" s="26">
        <f ca="1">IF(AL8&gt;Exit,0,Assumptions!AM358)</f>
        <v>0</v>
      </c>
      <c r="AM9" s="26">
        <f ca="1">IF(AM8&gt;Exit,0,Assumptions!AN358)</f>
        <v>0</v>
      </c>
      <c r="AN9" s="26">
        <f ca="1">IF(AN8&gt;Exit,0,Assumptions!AO358)</f>
        <v>0</v>
      </c>
      <c r="AO9" s="26">
        <f ca="1">IF(AO8&gt;Exit,0,Assumptions!AP358)</f>
        <v>0</v>
      </c>
      <c r="AP9" s="26">
        <f ca="1">IF(AP8&gt;Exit,0,Assumptions!AQ358)</f>
        <v>0</v>
      </c>
      <c r="AQ9" s="26">
        <f ca="1">IF(AQ8&gt;Exit,0,Assumptions!AR358)</f>
        <v>0</v>
      </c>
      <c r="AR9" s="26">
        <f ca="1">IF(AR8&gt;Exit,0,Assumptions!AS358)</f>
        <v>0</v>
      </c>
      <c r="AS9" s="26">
        <f ca="1">IF(AS8&gt;Exit,0,Assumptions!AT358)</f>
        <v>0</v>
      </c>
      <c r="AT9" s="26">
        <f ca="1">IF(AT8&gt;Exit,0,Assumptions!AU358)</f>
        <v>0</v>
      </c>
      <c r="AU9" s="26">
        <f ca="1">IF(AU8&gt;Exit,0,Assumptions!AV358)</f>
        <v>0</v>
      </c>
      <c r="AV9" s="26">
        <f ca="1">IF(AV8&gt;Exit,0,Assumptions!AW358)</f>
        <v>0</v>
      </c>
      <c r="AW9" s="26">
        <f ca="1">IF(AW8&gt;Exit,0,Assumptions!AX358)</f>
        <v>0</v>
      </c>
      <c r="AX9" s="26">
        <f ca="1">IF(AX8&gt;Exit,0,Assumptions!AY358)</f>
        <v>0</v>
      </c>
      <c r="AY9" s="26">
        <f ca="1">IF(AY8&gt;Exit,0,Assumptions!AZ358)</f>
        <v>0</v>
      </c>
      <c r="AZ9" s="26">
        <f ca="1">IF(AZ8&gt;Exit,0,Assumptions!BA358)</f>
        <v>0</v>
      </c>
      <c r="BA9" s="26">
        <f ca="1">IF(BA8&gt;Exit,0,Assumptions!BB358)</f>
        <v>0</v>
      </c>
      <c r="BB9" s="26">
        <f ca="1">IF(BB8&gt;Exit,0,Assumptions!BC358)</f>
        <v>0</v>
      </c>
      <c r="BC9" s="26">
        <f ca="1">IF(BC8&gt;Exit,0,Assumptions!BD358)</f>
        <v>0</v>
      </c>
      <c r="BD9" s="26">
        <f ca="1">IF(BD8&gt;Exit,0,Assumptions!BE358)</f>
        <v>0</v>
      </c>
      <c r="BE9" s="26">
        <f ca="1">IF(BE8&gt;Exit,0,Assumptions!BF358)</f>
        <v>0</v>
      </c>
      <c r="BF9" s="26">
        <f ca="1">IF(BF8&gt;Exit,0,Assumptions!BG358)</f>
        <v>0</v>
      </c>
      <c r="BG9" s="26">
        <f ca="1">IF(BG8&gt;Exit,0,Assumptions!BH358)</f>
        <v>0</v>
      </c>
      <c r="BH9" s="26">
        <f ca="1">IF(BH8&gt;Exit,0,Assumptions!BI358)</f>
        <v>0</v>
      </c>
      <c r="BI9" s="26">
        <f ca="1">IF(BI8&gt;Exit,0,Assumptions!BJ358)</f>
        <v>0</v>
      </c>
      <c r="BJ9" s="26">
        <f ca="1">IF(BJ8&gt;Exit,0,Assumptions!BK358)</f>
        <v>0</v>
      </c>
      <c r="BK9" s="26">
        <f ca="1">IF(BK8&gt;Exit,0,Assumptions!BL358)</f>
        <v>0</v>
      </c>
      <c r="BL9" s="26">
        <f ca="1">IF(BL8&gt;Exit,0,Assumptions!BM358)</f>
        <v>0</v>
      </c>
      <c r="BM9" s="26">
        <f ca="1">IF(BM8&gt;Exit,0,Assumptions!BN358)</f>
        <v>0</v>
      </c>
      <c r="BN9" s="26">
        <f ca="1">IF(BN8&gt;Exit,0,Assumptions!BO358)</f>
        <v>0</v>
      </c>
      <c r="BO9" s="26">
        <f ca="1">IF(BO8&gt;Exit,0,Assumptions!BP358)</f>
        <v>0</v>
      </c>
      <c r="BP9" s="26">
        <f ca="1">IF(BP8&gt;Exit,0,Assumptions!BQ358)</f>
        <v>0</v>
      </c>
      <c r="BQ9" s="26">
        <f ca="1">IF(BQ8&gt;Exit,0,Assumptions!BR358)</f>
        <v>0</v>
      </c>
      <c r="BR9" s="26">
        <f ca="1">IF(BR8&gt;Exit,0,Assumptions!BS358)</f>
        <v>0</v>
      </c>
      <c r="BS9" s="26">
        <f ca="1">IF(BS8&gt;Exit,0,Assumptions!BT358)</f>
        <v>0</v>
      </c>
      <c r="BT9" s="26">
        <f ca="1">IF(BT8&gt;Exit,0,Assumptions!BU358)</f>
        <v>0</v>
      </c>
      <c r="BU9" s="26">
        <f ca="1">IF(BU8&gt;Exit,0,Assumptions!BV358)</f>
        <v>0</v>
      </c>
      <c r="BV9" s="26">
        <f ca="1">IF(BV8&gt;Exit,0,Assumptions!BW358)</f>
        <v>0</v>
      </c>
      <c r="BW9" s="26">
        <f ca="1">IF(BW8&gt;Exit,0,Assumptions!BX358)</f>
        <v>0</v>
      </c>
      <c r="BX9" s="26">
        <f ca="1">IF(BX8&gt;Exit,0,Assumptions!BY358)</f>
        <v>0</v>
      </c>
      <c r="BY9" s="26">
        <f ca="1">IF(BY8&gt;Exit,0,Assumptions!BZ358)</f>
        <v>0</v>
      </c>
      <c r="BZ9" s="26">
        <f ca="1">IF(BZ8&gt;Exit,0,Assumptions!CA358)</f>
        <v>0</v>
      </c>
      <c r="CA9" s="26">
        <f ca="1">IF(CA8&gt;Exit,0,Assumptions!CB358)</f>
        <v>0</v>
      </c>
      <c r="CB9" s="26">
        <f ca="1">IF(CB8&gt;Exit,0,Assumptions!CC358)</f>
        <v>0</v>
      </c>
      <c r="CC9" s="26">
        <f ca="1">IF(CC8&gt;Exit,0,Assumptions!CD358)</f>
        <v>0</v>
      </c>
      <c r="CD9" s="26">
        <f ca="1">IF(CD8&gt;Exit,0,Assumptions!CE358)</f>
        <v>0</v>
      </c>
      <c r="CE9" s="26">
        <f ca="1">IF(CE8&gt;Exit,0,Assumptions!CF358)</f>
        <v>0</v>
      </c>
      <c r="CF9" s="26">
        <f ca="1">IF(CF8&gt;Exit,0,Assumptions!CG358)</f>
        <v>0</v>
      </c>
      <c r="CG9" s="26">
        <f ca="1">IF(CG8&gt;Exit,0,Assumptions!CH358)</f>
        <v>0</v>
      </c>
      <c r="CH9" s="26">
        <f ca="1">IF(CH8&gt;Exit,0,Assumptions!CI358)</f>
        <v>0</v>
      </c>
      <c r="CI9" s="26">
        <f ca="1">IF(CI8&gt;Exit,0,Assumptions!CJ358)</f>
        <v>0</v>
      </c>
      <c r="CJ9" s="26">
        <f ca="1">IF(CJ8&gt;Exit,0,Assumptions!CK358)</f>
        <v>0</v>
      </c>
      <c r="CK9" s="26">
        <f ca="1">IF(CK8&gt;Exit,0,Assumptions!CL358)</f>
        <v>0</v>
      </c>
      <c r="CL9" s="26">
        <f ca="1">IF(CL8&gt;Exit,0,Assumptions!CM358)</f>
        <v>0</v>
      </c>
      <c r="CM9" s="26">
        <f ca="1">IF(CM8&gt;Exit,0,Assumptions!CN358)</f>
        <v>0</v>
      </c>
      <c r="CN9" s="26">
        <f ca="1">IF(CN8&gt;Exit,0,Assumptions!CO358)</f>
        <v>0</v>
      </c>
      <c r="CO9" s="26">
        <f ca="1">IF(CO8&gt;Exit,0,Assumptions!CP358)</f>
        <v>0</v>
      </c>
      <c r="CP9" s="26">
        <f ca="1">IF(CP8&gt;Exit,0,Assumptions!CQ358)</f>
        <v>0</v>
      </c>
      <c r="CQ9" s="26">
        <f ca="1">IF(CQ8&gt;Exit,0,Assumptions!CR358)</f>
        <v>0</v>
      </c>
      <c r="CR9" s="26">
        <f ca="1">IF(CR8&gt;Exit,0,Assumptions!CS358)</f>
        <v>0</v>
      </c>
      <c r="CS9" s="26">
        <f ca="1">IF(CS8&gt;Exit,0,Assumptions!CT358)</f>
        <v>0</v>
      </c>
      <c r="CT9" s="26">
        <f ca="1">IF(CT8&gt;Exit,0,Assumptions!CU358)</f>
        <v>0</v>
      </c>
      <c r="CU9" s="26">
        <f ca="1">IF(CU8&gt;Exit,0,Assumptions!CV358)</f>
        <v>0</v>
      </c>
      <c r="CV9" s="26">
        <f ca="1">IF(CV8&gt;Exit,0,Assumptions!CW358)</f>
        <v>0</v>
      </c>
      <c r="CW9" s="26">
        <f ca="1">IF(CW8&gt;Exit,0,Assumptions!CX358)</f>
        <v>0</v>
      </c>
      <c r="CX9" s="26">
        <f ca="1">IF(CX8&gt;Exit,0,Assumptions!CY358)</f>
        <v>0</v>
      </c>
      <c r="CY9" s="26">
        <f ca="1">IF(CY8&gt;Exit,0,Assumptions!CZ358)</f>
        <v>0</v>
      </c>
      <c r="CZ9" s="26">
        <f ca="1">IF(CZ8&gt;Exit,0,Assumptions!DA358)</f>
        <v>0</v>
      </c>
      <c r="DA9" s="26">
        <f ca="1">IF(DA8&gt;Exit,0,Assumptions!DB358)</f>
        <v>0</v>
      </c>
      <c r="DB9" s="26">
        <f ca="1">IF(DB8&gt;Exit,0,Assumptions!DC358)</f>
        <v>0</v>
      </c>
      <c r="DC9" s="26">
        <f ca="1">IF(DC8&gt;Exit,0,Assumptions!DD358)</f>
        <v>0</v>
      </c>
      <c r="DD9" s="26">
        <f ca="1">IF(DD8&gt;Exit,0,Assumptions!DE358)</f>
        <v>0</v>
      </c>
      <c r="DE9" s="26">
        <f ca="1">IF(DE8&gt;Exit,0,Assumptions!DF358)</f>
        <v>0</v>
      </c>
      <c r="DF9" s="26">
        <f ca="1">IF(DF8&gt;Exit,0,Assumptions!DG358)</f>
        <v>0</v>
      </c>
      <c r="DG9" s="26">
        <f ca="1">IF(DG8&gt;Exit,0,Assumptions!DH358)</f>
        <v>0</v>
      </c>
      <c r="DH9" s="26">
        <f ca="1">IF(DH8&gt;Exit,0,Assumptions!DI358)</f>
        <v>0</v>
      </c>
      <c r="DI9" s="26">
        <f ca="1">IF(DI8&gt;Exit,0,Assumptions!DJ358)</f>
        <v>0</v>
      </c>
      <c r="DJ9" s="26">
        <f ca="1">IF(DJ8&gt;Exit,0,Assumptions!DK358)</f>
        <v>0</v>
      </c>
      <c r="DK9" s="26">
        <f ca="1">IF(DK8&gt;Exit,0,Assumptions!DL358)</f>
        <v>0</v>
      </c>
      <c r="DL9" s="26">
        <f ca="1">IF(DL8&gt;Exit,0,Assumptions!DM358)</f>
        <v>0</v>
      </c>
      <c r="DM9" s="26">
        <f ca="1">IF(DM8&gt;Exit,0,Assumptions!DN358)</f>
        <v>0</v>
      </c>
      <c r="DN9" s="26">
        <f ca="1">IF(DN8&gt;Exit,0,Assumptions!DO358)</f>
        <v>0</v>
      </c>
      <c r="DO9" s="26">
        <f ca="1">IF(DO8&gt;Exit,0,Assumptions!DP358)</f>
        <v>0</v>
      </c>
      <c r="DP9" s="26">
        <f ca="1">IF(DP8&gt;Exit,0,Assumptions!DQ358)</f>
        <v>0</v>
      </c>
      <c r="DQ9" s="26">
        <f ca="1">IF(DQ8&gt;Exit,0,Assumptions!DR358)</f>
        <v>0</v>
      </c>
      <c r="DR9" s="26">
        <f ca="1">IF(DR8&gt;Exit,0,Assumptions!DS358)</f>
        <v>0</v>
      </c>
      <c r="DS9" s="26">
        <f ca="1">IF(DS8&gt;Exit,0,Assumptions!DT358)</f>
        <v>0</v>
      </c>
      <c r="DT9" s="26">
        <f ca="1">IF(DT8&gt;Exit,0,Assumptions!DU358)</f>
        <v>0</v>
      </c>
      <c r="DU9" s="26">
        <f ca="1">IF(DU8&gt;Exit,0,Assumptions!DV358)</f>
        <v>0</v>
      </c>
      <c r="DV9" s="26">
        <f ca="1">IF(DV8&gt;Exit,0,Assumptions!DW358)</f>
        <v>0</v>
      </c>
      <c r="DW9" s="26">
        <f ca="1">IF(DW8&gt;Exit,0,Assumptions!DX358)</f>
        <v>0</v>
      </c>
      <c r="DX9" s="26">
        <f ca="1">IF(DX8&gt;Exit,0,Assumptions!DY358)</f>
        <v>0</v>
      </c>
      <c r="DY9" s="26">
        <f ca="1">IF(DY8&gt;Exit,0,Assumptions!DZ358)</f>
        <v>0</v>
      </c>
      <c r="DZ9" s="26">
        <f ca="1">IF(DZ8&gt;Exit,0,Assumptions!EA358)</f>
        <v>0</v>
      </c>
      <c r="EA9" s="26">
        <f ca="1">IF(EA8&gt;Exit,0,Assumptions!EB358)</f>
        <v>0</v>
      </c>
      <c r="EB9" s="26">
        <f ca="1">IF(EB8&gt;Exit,0,Assumptions!EC358)</f>
        <v>0</v>
      </c>
      <c r="EC9" s="26">
        <f ca="1">IF(EC8&gt;Exit,0,Assumptions!ED358)</f>
        <v>0</v>
      </c>
      <c r="ED9" s="26">
        <f ca="1">IF(ED8&gt;Exit,0,Assumptions!EE358)</f>
        <v>0</v>
      </c>
      <c r="EE9" s="26">
        <f ca="1">IF(EE8&gt;Exit,0,Assumptions!EF358)</f>
        <v>0</v>
      </c>
      <c r="EF9" s="26">
        <f ca="1">IF(EF8&gt;Exit,0,Assumptions!EG358)</f>
        <v>0</v>
      </c>
      <c r="EG9" s="26">
        <f ca="1">IF(EG8&gt;Exit,0,Assumptions!EH358)</f>
        <v>0</v>
      </c>
      <c r="EH9" s="26">
        <f ca="1">IF(EH8&gt;Exit,0,Assumptions!EI358)</f>
        <v>38125.949563523798</v>
      </c>
      <c r="EI9" s="26">
        <f ca="1">IF(EI8&gt;Exit,0,Assumptions!EJ358)</f>
        <v>0</v>
      </c>
      <c r="EJ9" s="26">
        <f ca="1">IF(EJ8&gt;Exit,0,Assumptions!EK358)</f>
        <v>0</v>
      </c>
      <c r="EK9" s="26">
        <f ca="1">IF(EK8&gt;Exit,0,Assumptions!EL358)</f>
        <v>0</v>
      </c>
      <c r="EL9" s="26">
        <f ca="1">IF(EL8&gt;Exit,0,Assumptions!EM358)</f>
        <v>0</v>
      </c>
      <c r="EM9" s="26">
        <f ca="1">IF(EM8&gt;Exit,0,Assumptions!EN358)</f>
        <v>0</v>
      </c>
      <c r="EN9" s="26">
        <f ca="1">IF(EN8&gt;Exit,0,Assumptions!EO358)</f>
        <v>0</v>
      </c>
      <c r="EO9" s="26">
        <f ca="1">IF(EO8&gt;Exit,0,Assumptions!EP358)</f>
        <v>0</v>
      </c>
      <c r="EP9" s="26">
        <f ca="1">IF(EP8&gt;Exit,0,Assumptions!EQ358)</f>
        <v>0</v>
      </c>
      <c r="EQ9" s="26">
        <f ca="1">IF(EQ8&gt;Exit,0,Assumptions!ER358)</f>
        <v>0</v>
      </c>
      <c r="ER9" s="26">
        <f ca="1">IF(ER8&gt;Exit,0,Assumptions!ES358)</f>
        <v>0</v>
      </c>
      <c r="ES9" s="26">
        <f ca="1">IF(ES8&gt;Exit,0,Assumptions!ET358)</f>
        <v>0</v>
      </c>
      <c r="ET9" s="26">
        <f ca="1">IF(ET8&gt;Exit,0,Assumptions!EU358)</f>
        <v>0</v>
      </c>
      <c r="EU9" s="26">
        <f ca="1">IF(EU8&gt;Exit,0,Assumptions!EV358)</f>
        <v>0</v>
      </c>
      <c r="EV9" s="26">
        <f ca="1">IF(EV8&gt;Exit,0,Assumptions!EW358)</f>
        <v>0</v>
      </c>
      <c r="EW9" s="26">
        <f ca="1">IF(EW8&gt;Exit,0,Assumptions!EX358)</f>
        <v>0</v>
      </c>
      <c r="EX9" s="26">
        <f ca="1">IF(EX8&gt;Exit,0,Assumptions!EY358)</f>
        <v>0</v>
      </c>
      <c r="EY9" s="26">
        <f ca="1">IF(EY8&gt;Exit,0,Assumptions!EZ358)</f>
        <v>0</v>
      </c>
      <c r="EZ9" s="26">
        <f ca="1">IF(EZ8&gt;Exit,0,Assumptions!FA358)</f>
        <v>0</v>
      </c>
      <c r="FA9" s="26">
        <f ca="1">IF(FA8&gt;Exit,0,Assumptions!FB358)</f>
        <v>0</v>
      </c>
      <c r="FB9" s="26">
        <f ca="1">IF(FB8&gt;Exit,0,Assumptions!FC358)</f>
        <v>0</v>
      </c>
      <c r="FC9" s="26">
        <f ca="1">IF(FC8&gt;Exit,0,Assumptions!FD358)</f>
        <v>0</v>
      </c>
      <c r="FD9" s="26">
        <f ca="1">IF(FD8&gt;Exit,0,Assumptions!FE358)</f>
        <v>0</v>
      </c>
      <c r="FE9" s="26">
        <f ca="1">IF(FE8&gt;Exit,0,Assumptions!FF358)</f>
        <v>0</v>
      </c>
      <c r="FF9" s="26">
        <f ca="1">IF(FF8&gt;Exit,0,Assumptions!FG358)</f>
        <v>42033.859393784987</v>
      </c>
      <c r="FG9" s="26">
        <f ca="1">IF(FG8&gt;Exit,0,Assumptions!FH358)</f>
        <v>0</v>
      </c>
      <c r="FH9" s="26">
        <f ca="1">IF(FH8&gt;Exit,0,Assumptions!FI358)</f>
        <v>0</v>
      </c>
      <c r="FI9" s="26">
        <f ca="1">IF(FI8&gt;Exit,0,Assumptions!FJ358)</f>
        <v>0</v>
      </c>
      <c r="FJ9" s="26">
        <f ca="1">IF(FJ8&gt;Exit,0,Assumptions!FK358)</f>
        <v>0</v>
      </c>
      <c r="FK9" s="26">
        <f ca="1">IF(FK8&gt;Exit,0,Assumptions!FL358)</f>
        <v>0</v>
      </c>
      <c r="FL9" s="26">
        <f ca="1">IF(FL8&gt;Exit,0,Assumptions!FM358)</f>
        <v>0</v>
      </c>
      <c r="FM9" s="26">
        <f ca="1">IF(FM8&gt;Exit,0,Assumptions!FN358)</f>
        <v>0</v>
      </c>
      <c r="FN9" s="26">
        <f ca="1">IF(FN8&gt;Exit,0,Assumptions!FO358)</f>
        <v>0</v>
      </c>
      <c r="FO9" s="26">
        <f ca="1">IF(FO8&gt;Exit,0,Assumptions!FP358)</f>
        <v>0</v>
      </c>
      <c r="FP9" s="26">
        <f ca="1">IF(FP8&gt;Exit,0,Assumptions!FQ358)</f>
        <v>0</v>
      </c>
      <c r="FQ9" s="26">
        <f ca="1">IF(FQ8&gt;Exit,0,Assumptions!FR358)</f>
        <v>0</v>
      </c>
      <c r="FR9" s="26">
        <f ca="1">IF(FR8&gt;Exit,0,Assumptions!FS358)</f>
        <v>450453.40776141867</v>
      </c>
      <c r="FS9" s="26">
        <f ca="1">IF(FS8&gt;Exit,0,Assumptions!FT358)</f>
        <v>406317.85539794446</v>
      </c>
      <c r="FT9" s="26">
        <f ca="1">IF(FT8&gt;Exit,0,Assumptions!FU358)</f>
        <v>335435.05824752513</v>
      </c>
      <c r="FU9" s="26">
        <f ca="1">IF(FU8&gt;Exit,0,Assumptions!FV358)</f>
        <v>0</v>
      </c>
      <c r="FV9" s="26">
        <f ca="1">IF(FV8&gt;Exit,0,Assumptions!FW358)</f>
        <v>0</v>
      </c>
      <c r="FW9" s="26">
        <f ca="1">IF(FW8&gt;Exit,0,Assumptions!FX358)</f>
        <v>0</v>
      </c>
      <c r="FX9" s="26">
        <f ca="1">IF(FX8&gt;Exit,0,Assumptions!FY358)</f>
        <v>0</v>
      </c>
      <c r="FY9" s="26">
        <f ca="1">IF(FY8&gt;Exit,0,Assumptions!FZ358)</f>
        <v>0</v>
      </c>
      <c r="FZ9" s="26">
        <f ca="1">IF(FZ8&gt;Exit,0,Assumptions!GA358)</f>
        <v>0</v>
      </c>
      <c r="GA9" s="26">
        <f ca="1">IF(GA8&gt;Exit,0,Assumptions!GB358)</f>
        <v>0</v>
      </c>
      <c r="GB9" s="26">
        <f ca="1">IF(GB8&gt;Exit,0,Assumptions!GC358)</f>
        <v>0</v>
      </c>
      <c r="GC9" s="26">
        <f ca="1">IF(GC8&gt;Exit,0,Assumptions!GD358)</f>
        <v>0</v>
      </c>
      <c r="GD9" s="26">
        <f ca="1">IF(GD8&gt;Exit,0,Assumptions!GE358)</f>
        <v>176856.19875028107</v>
      </c>
      <c r="GE9" s="26">
        <f ca="1">IF(GE8&gt;Exit,0,Assumptions!GF358)</f>
        <v>130513.86876863314</v>
      </c>
      <c r="GF9" s="26">
        <f ca="1">IF(GF8&gt;Exit,0,Assumptions!GG358)</f>
        <v>130513.86876863314</v>
      </c>
      <c r="GG9" s="26">
        <f ca="1">IF(GG8&gt;Exit,0,Assumptions!GH358)</f>
        <v>0</v>
      </c>
      <c r="GH9" s="26">
        <f ca="1">IF(GH8&gt;Exit,0,Assumptions!GI358)</f>
        <v>0</v>
      </c>
      <c r="GI9" s="26">
        <f ca="1">IF(GI8&gt;Exit,0,Assumptions!GJ358)</f>
        <v>0</v>
      </c>
      <c r="GJ9" s="26">
        <f ca="1">IF(GJ8&gt;Exit,0,Assumptions!GK358)</f>
        <v>0</v>
      </c>
      <c r="GK9" s="26">
        <f ca="1">IF(GK8&gt;Exit,0,Assumptions!GL358)</f>
        <v>0</v>
      </c>
      <c r="GL9" s="26">
        <f ca="1">IF(GL8&gt;Exit,0,Assumptions!GM358)</f>
        <v>0</v>
      </c>
      <c r="GM9" s="26">
        <f ca="1">IF(GM8&gt;Exit,0,Assumptions!GN358)</f>
        <v>0</v>
      </c>
      <c r="GN9" s="26">
        <f ca="1">IF(GN8&gt;Exit,0,Assumptions!GO358)</f>
        <v>0</v>
      </c>
      <c r="GO9" s="26">
        <f ca="1">IF(GO8&gt;Exit,0,Assumptions!GP358)</f>
        <v>0</v>
      </c>
      <c r="GP9" s="26">
        <f ca="1">IF(GP8&gt;Exit,0,Assumptions!GQ358)</f>
        <v>275484.47048504179</v>
      </c>
      <c r="GQ9" s="26">
        <f ca="1">IF(GQ8&gt;Exit,0,Assumptions!GR358)</f>
        <v>226825.02400431145</v>
      </c>
      <c r="GR9" s="26">
        <f ca="1">IF(GR8&gt;Exit,0,Assumptions!GS358)</f>
        <v>144955.39329557715</v>
      </c>
      <c r="GS9" s="26">
        <f ca="1">IF(GS8&gt;Exit,0,Assumptions!GT358)</f>
        <v>144955.39329557715</v>
      </c>
      <c r="GT9" s="26">
        <f ca="1">IF(GT8&gt;Exit,0,Assumptions!GU358)</f>
        <v>144955.39329557715</v>
      </c>
      <c r="GU9" s="26">
        <f ca="1">IF(GU8&gt;Exit,0,Assumptions!GV358)</f>
        <v>144955.39329557715</v>
      </c>
      <c r="GV9" s="26">
        <f ca="1">IF(GV8&gt;Exit,0,Assumptions!GW358)</f>
        <v>0</v>
      </c>
      <c r="GW9" s="26">
        <f ca="1">IF(GW8&gt;Exit,0,Assumptions!GX358)</f>
        <v>0</v>
      </c>
      <c r="GX9" s="26">
        <f ca="1">IF(GX8&gt;Exit,0,Assumptions!GY358)</f>
        <v>0</v>
      </c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</row>
    <row r="10" spans="1:221">
      <c r="A10" s="36"/>
      <c r="B10" s="10" t="s">
        <v>118</v>
      </c>
      <c r="C10" s="10" t="s">
        <v>654</v>
      </c>
      <c r="D10" s="26">
        <f ca="1">IF(D9&gt;Exit,0,Assumptions!E359)</f>
        <v>0</v>
      </c>
      <c r="E10" s="26">
        <f ca="1">IF(E9&gt;Exit,0,Assumptions!F359)</f>
        <v>0</v>
      </c>
      <c r="F10" s="26">
        <f ca="1">IF(F9&gt;Exit,0,Assumptions!G359)</f>
        <v>0</v>
      </c>
      <c r="G10" s="26">
        <f ca="1">IF(G9&gt;Exit,0,Assumptions!H359)</f>
        <v>0</v>
      </c>
      <c r="H10" s="26">
        <f ca="1">IF(H9&gt;Exit,0,Assumptions!I359)</f>
        <v>0</v>
      </c>
      <c r="I10" s="26">
        <f ca="1">IF(I9&gt;Exit,0,Assumptions!J359)</f>
        <v>0</v>
      </c>
      <c r="J10" s="26">
        <f ca="1">IF(J9&gt;Exit,0,Assumptions!K359)</f>
        <v>0</v>
      </c>
      <c r="K10" s="26">
        <f ca="1">IF(K9&gt;Exit,0,Assumptions!L359)</f>
        <v>0</v>
      </c>
      <c r="L10" s="26">
        <f ca="1">IF(L9&gt;Exit,0,Assumptions!M359)</f>
        <v>0</v>
      </c>
      <c r="M10" s="26">
        <f ca="1">IF(M9&gt;Exit,0,Assumptions!N359)</f>
        <v>0</v>
      </c>
      <c r="N10" s="26">
        <f ca="1">IF(N9&gt;Exit,0,Assumptions!O359)</f>
        <v>0</v>
      </c>
      <c r="O10" s="26">
        <f ca="1">IF(O9&gt;Exit,0,Assumptions!P359)</f>
        <v>0</v>
      </c>
      <c r="P10" s="26">
        <f ca="1">IF(P9&gt;Exit,0,Assumptions!Q359)</f>
        <v>0</v>
      </c>
      <c r="Q10" s="26">
        <f ca="1">IF(Q9&gt;Exit,0,Assumptions!R359)</f>
        <v>0</v>
      </c>
      <c r="R10" s="26">
        <f ca="1">IF(R9&gt;Exit,0,Assumptions!S359)</f>
        <v>0</v>
      </c>
      <c r="S10" s="26">
        <f ca="1">IF(S9&gt;Exit,0,Assumptions!T359)</f>
        <v>0</v>
      </c>
      <c r="T10" s="26">
        <f ca="1">IF(T9&gt;Exit,0,Assumptions!U359)</f>
        <v>0</v>
      </c>
      <c r="U10" s="26">
        <f ca="1">IF(U9&gt;Exit,0,Assumptions!V359)</f>
        <v>0</v>
      </c>
      <c r="V10" s="26">
        <f ca="1">IF(V9&gt;Exit,0,Assumptions!W359)</f>
        <v>0</v>
      </c>
      <c r="W10" s="26">
        <f ca="1">IF(W9&gt;Exit,0,Assumptions!X359)</f>
        <v>0</v>
      </c>
      <c r="X10" s="26">
        <f ca="1">IF(X9&gt;Exit,0,Assumptions!Y359)</f>
        <v>0</v>
      </c>
      <c r="Y10" s="26">
        <f ca="1">IF(Y9&gt;Exit,0,Assumptions!Z359)</f>
        <v>0</v>
      </c>
      <c r="Z10" s="26">
        <f ca="1">IF(Z9&gt;Exit,0,Assumptions!AA359)</f>
        <v>0</v>
      </c>
      <c r="AA10" s="26">
        <f ca="1">IF(AA9&gt;Exit,0,Assumptions!AB359)</f>
        <v>0</v>
      </c>
      <c r="AB10" s="26">
        <f ca="1">IF(AB9&gt;Exit,0,Assumptions!AC359)</f>
        <v>0</v>
      </c>
      <c r="AC10" s="26">
        <f ca="1">IF(AC9&gt;Exit,0,Assumptions!AD359)</f>
        <v>0</v>
      </c>
      <c r="AD10" s="26">
        <f ca="1">IF(AD9&gt;Exit,0,Assumptions!AE359)</f>
        <v>0</v>
      </c>
      <c r="AE10" s="26">
        <f ca="1">IF(AE9&gt;Exit,0,Assumptions!AF359)</f>
        <v>0</v>
      </c>
      <c r="AF10" s="26">
        <f ca="1">IF(AF9&gt;Exit,0,Assumptions!AG359)</f>
        <v>0</v>
      </c>
      <c r="AG10" s="26">
        <f ca="1">IF(AG9&gt;Exit,0,Assumptions!AH359)</f>
        <v>0</v>
      </c>
      <c r="AH10" s="26">
        <f ca="1">IF(AH9&gt;Exit,0,Assumptions!AI359)</f>
        <v>0</v>
      </c>
      <c r="AI10" s="26">
        <f ca="1">IF(AI9&gt;Exit,0,Assumptions!AJ359)</f>
        <v>0</v>
      </c>
      <c r="AJ10" s="26">
        <f ca="1">IF(AJ9&gt;Exit,0,Assumptions!AK359)</f>
        <v>0</v>
      </c>
      <c r="AK10" s="26">
        <f ca="1">IF(AK9&gt;Exit,0,Assumptions!AL359)</f>
        <v>0</v>
      </c>
      <c r="AL10" s="26">
        <f ca="1">IF(AL9&gt;Exit,0,Assumptions!AM359)</f>
        <v>0</v>
      </c>
      <c r="AM10" s="26">
        <f ca="1">IF(AM9&gt;Exit,0,Assumptions!AN359)</f>
        <v>0</v>
      </c>
      <c r="AN10" s="26">
        <f ca="1">IF(AN9&gt;Exit,0,Assumptions!AO359)</f>
        <v>0</v>
      </c>
      <c r="AO10" s="26">
        <f ca="1">IF(AO9&gt;Exit,0,Assumptions!AP359)</f>
        <v>0</v>
      </c>
      <c r="AP10" s="26">
        <f ca="1">IF(AP9&gt;Exit,0,Assumptions!AQ359)</f>
        <v>0</v>
      </c>
      <c r="AQ10" s="26">
        <f ca="1">IF(AQ9&gt;Exit,0,Assumptions!AR359)</f>
        <v>0</v>
      </c>
      <c r="AR10" s="26">
        <f ca="1">IF(AR9&gt;Exit,0,Assumptions!AS359)</f>
        <v>0</v>
      </c>
      <c r="AS10" s="26">
        <f ca="1">IF(AS9&gt;Exit,0,Assumptions!AT359)</f>
        <v>0</v>
      </c>
      <c r="AT10" s="26">
        <f ca="1">IF(AT9&gt;Exit,0,Assumptions!AU359)</f>
        <v>0</v>
      </c>
      <c r="AU10" s="26">
        <f ca="1">IF(AU9&gt;Exit,0,Assumptions!AV359)</f>
        <v>0</v>
      </c>
      <c r="AV10" s="26">
        <f ca="1">IF(AV9&gt;Exit,0,Assumptions!AW359)</f>
        <v>0</v>
      </c>
      <c r="AW10" s="26">
        <f ca="1">IF(AW9&gt;Exit,0,Assumptions!AX359)</f>
        <v>0</v>
      </c>
      <c r="AX10" s="26">
        <f ca="1">IF(AX9&gt;Exit,0,Assumptions!AY359)</f>
        <v>0</v>
      </c>
      <c r="AY10" s="26">
        <f ca="1">IF(AY9&gt;Exit,0,Assumptions!AZ359)</f>
        <v>0</v>
      </c>
      <c r="AZ10" s="26">
        <f ca="1">IF(AZ9&gt;Exit,0,Assumptions!BA359)</f>
        <v>0</v>
      </c>
      <c r="BA10" s="26">
        <f ca="1">IF(BA9&gt;Exit,0,Assumptions!BB359)</f>
        <v>0</v>
      </c>
      <c r="BB10" s="26">
        <f ca="1">IF(BB9&gt;Exit,0,Assumptions!BC359)</f>
        <v>0</v>
      </c>
      <c r="BC10" s="26">
        <f ca="1">IF(BC9&gt;Exit,0,Assumptions!BD359)</f>
        <v>0</v>
      </c>
      <c r="BD10" s="26">
        <f ca="1">IF(BD9&gt;Exit,0,Assumptions!BE359)</f>
        <v>0</v>
      </c>
      <c r="BE10" s="26">
        <f ca="1">IF(BE9&gt;Exit,0,Assumptions!BF359)</f>
        <v>0</v>
      </c>
      <c r="BF10" s="26">
        <f ca="1">IF(BF9&gt;Exit,0,Assumptions!BG359)</f>
        <v>0</v>
      </c>
      <c r="BG10" s="26">
        <f ca="1">IF(BG9&gt;Exit,0,Assumptions!BH359)</f>
        <v>0</v>
      </c>
      <c r="BH10" s="26">
        <f ca="1">IF(BH9&gt;Exit,0,Assumptions!BI359)</f>
        <v>0</v>
      </c>
      <c r="BI10" s="26">
        <f ca="1">IF(BI9&gt;Exit,0,Assumptions!BJ359)</f>
        <v>0</v>
      </c>
      <c r="BJ10" s="26">
        <f ca="1">IF(BJ9&gt;Exit,0,Assumptions!BK359)</f>
        <v>0</v>
      </c>
      <c r="BK10" s="26">
        <f ca="1">IF(BK9&gt;Exit,0,Assumptions!BL359)</f>
        <v>0</v>
      </c>
      <c r="BL10" s="26">
        <f ca="1">IF(BL9&gt;Exit,0,Assumptions!BM359)</f>
        <v>0</v>
      </c>
      <c r="BM10" s="26">
        <f ca="1">IF(BM9&gt;Exit,0,Assumptions!BN359)</f>
        <v>0</v>
      </c>
      <c r="BN10" s="26">
        <f ca="1">IF(BN9&gt;Exit,0,Assumptions!BO359)</f>
        <v>0</v>
      </c>
      <c r="BO10" s="26">
        <f ca="1">IF(BO9&gt;Exit,0,Assumptions!BP359)</f>
        <v>0</v>
      </c>
      <c r="BP10" s="26">
        <f ca="1">IF(BP9&gt;Exit,0,Assumptions!BQ359)</f>
        <v>0</v>
      </c>
      <c r="BQ10" s="26">
        <f ca="1">IF(BQ9&gt;Exit,0,Assumptions!BR359)</f>
        <v>0</v>
      </c>
      <c r="BR10" s="26">
        <f ca="1">IF(BR9&gt;Exit,0,Assumptions!BS359)</f>
        <v>0</v>
      </c>
      <c r="BS10" s="26">
        <f ca="1">IF(BS9&gt;Exit,0,Assumptions!BT359)</f>
        <v>0</v>
      </c>
      <c r="BT10" s="26">
        <f ca="1">IF(BT9&gt;Exit,0,Assumptions!BU359)</f>
        <v>0</v>
      </c>
      <c r="BU10" s="26">
        <f ca="1">IF(BU9&gt;Exit,0,Assumptions!BV359)</f>
        <v>0</v>
      </c>
      <c r="BV10" s="26">
        <f ca="1">IF(BV9&gt;Exit,0,Assumptions!BW359)</f>
        <v>0</v>
      </c>
      <c r="BW10" s="26">
        <f ca="1">IF(BW9&gt;Exit,0,Assumptions!BX359)</f>
        <v>0</v>
      </c>
      <c r="BX10" s="26">
        <f ca="1">IF(BX9&gt;Exit,0,Assumptions!BY359)</f>
        <v>0</v>
      </c>
      <c r="BY10" s="26">
        <f ca="1">IF(BY9&gt;Exit,0,Assumptions!BZ359)</f>
        <v>0</v>
      </c>
      <c r="BZ10" s="26">
        <f ca="1">IF(BZ9&gt;Exit,0,Assumptions!CA359)</f>
        <v>-6.9849193096160889E-10</v>
      </c>
      <c r="CA10" s="26">
        <f ca="1">IF(CA9&gt;Exit,0,Assumptions!CB359)</f>
        <v>87860.820895522134</v>
      </c>
      <c r="CB10" s="26">
        <f ca="1">IF(CB9&gt;Exit,0,Assumptions!CC359)</f>
        <v>191341.34328358201</v>
      </c>
      <c r="CC10" s="26">
        <f ca="1">IF(CC9&gt;Exit,0,Assumptions!CD359)</f>
        <v>441013.59402985033</v>
      </c>
      <c r="CD10" s="26">
        <f ca="1">IF(CD9&gt;Exit,0,Assumptions!CE359)</f>
        <v>1227075.0716417909</v>
      </c>
      <c r="CE10" s="26">
        <f ca="1">IF(CE9&gt;Exit,0,Assumptions!CF359)</f>
        <v>1183825.8537313431</v>
      </c>
      <c r="CF10" s="26">
        <f ca="1">IF(CF9&gt;Exit,0,Assumptions!CG359)</f>
        <v>1176252.0340298505</v>
      </c>
      <c r="CG10" s="26">
        <f ca="1">IF(CG9&gt;Exit,0,Assumptions!CH359)</f>
        <v>1310994.5211940296</v>
      </c>
      <c r="CH10" s="26">
        <f ca="1">IF(CH9&gt;Exit,0,Assumptions!CI359)</f>
        <v>1326673.2304477612</v>
      </c>
      <c r="CI10" s="26">
        <f ca="1">IF(CI9&gt;Exit,0,Assumptions!CJ359)</f>
        <v>1342351.9397014924</v>
      </c>
      <c r="CJ10" s="26">
        <f ca="1">IF(CJ9&gt;Exit,0,Assumptions!CK359)</f>
        <v>1941166.1713432833</v>
      </c>
      <c r="CK10" s="26">
        <f ca="1">IF(CK9&gt;Exit,0,Assumptions!CL359)</f>
        <v>1956844.8805970147</v>
      </c>
      <c r="CL10" s="26">
        <f ca="1">IF(CL9&gt;Exit,0,Assumptions!CM359)</f>
        <v>2000385.3885850746</v>
      </c>
      <c r="CM10" s="26">
        <f ca="1">IF(CM9&gt;Exit,0,Assumptions!CN359)</f>
        <v>2066468.8051343283</v>
      </c>
      <c r="CN10" s="26">
        <f ca="1">IF(CN9&gt;Exit,0,Assumptions!CO359)</f>
        <v>2080152.0281014927</v>
      </c>
      <c r="CO10" s="26">
        <f ca="1">IF(CO9&gt;Exit,0,Assumptions!CP359)</f>
        <v>2090570.1086686568</v>
      </c>
      <c r="CP10" s="26">
        <f ca="1">IF(CP9&gt;Exit,0,Assumptions!CQ359)</f>
        <v>2090570.1086686568</v>
      </c>
      <c r="CQ10" s="26">
        <f ca="1">IF(CQ9&gt;Exit,0,Assumptions!CR359)</f>
        <v>2090570.1086686568</v>
      </c>
      <c r="CR10" s="26">
        <f ca="1">IF(CR9&gt;Exit,0,Assumptions!CS359)</f>
        <v>2090570.1086686568</v>
      </c>
      <c r="CS10" s="26">
        <f ca="1">IF(CS9&gt;Exit,0,Assumptions!CT359)</f>
        <v>2090570.1086686568</v>
      </c>
      <c r="CT10" s="26">
        <f ca="1">IF(CT9&gt;Exit,0,Assumptions!CU359)</f>
        <v>2090570.1086686568</v>
      </c>
      <c r="CU10" s="26">
        <f ca="1">IF(CU9&gt;Exit,0,Assumptions!CV359)</f>
        <v>2090570.1086686568</v>
      </c>
      <c r="CV10" s="26">
        <f ca="1">IF(CV9&gt;Exit,0,Assumptions!CW359)</f>
        <v>2090570.1086686568</v>
      </c>
      <c r="CW10" s="26">
        <f ca="1">IF(CW9&gt;Exit,0,Assumptions!CX359)</f>
        <v>2090570.1086686568</v>
      </c>
      <c r="CX10" s="26">
        <f ca="1">IF(CX9&gt;Exit,0,Assumptions!CY359)</f>
        <v>2028291.3968018503</v>
      </c>
      <c r="CY10" s="26">
        <f ca="1">IF(CY9&gt;Exit,0,Assumptions!CZ359)</f>
        <v>2094160.6542272237</v>
      </c>
      <c r="CZ10" s="26">
        <f ca="1">IF(CZ9&gt;Exit,0,Assumptions!DA359)</f>
        <v>2186168.5058690147</v>
      </c>
      <c r="DA10" s="26">
        <f ca="1">IF(DA9&gt;Exit,0,Assumptions!DB359)</f>
        <v>2189694.8596610148</v>
      </c>
      <c r="DB10" s="26">
        <f ca="1">IF(DB9&gt;Exit,0,Assumptions!DC359)</f>
        <v>2200633.844256537</v>
      </c>
      <c r="DC10" s="26">
        <f ca="1">IF(DC9&gt;Exit,0,Assumptions!DD359)</f>
        <v>2200633.844256537</v>
      </c>
      <c r="DD10" s="26">
        <f ca="1">IF(DD9&gt;Exit,0,Assumptions!DE359)</f>
        <v>2200633.844256537</v>
      </c>
      <c r="DE10" s="26">
        <f ca="1">IF(DE9&gt;Exit,0,Assumptions!DF359)</f>
        <v>2200633.844256537</v>
      </c>
      <c r="DF10" s="26">
        <f ca="1">IF(DF9&gt;Exit,0,Assumptions!DG359)</f>
        <v>2200633.844256537</v>
      </c>
      <c r="DG10" s="26">
        <f ca="1">IF(DG9&gt;Exit,0,Assumptions!DH359)</f>
        <v>2200633.844256537</v>
      </c>
      <c r="DH10" s="26">
        <f ca="1">IF(DH9&gt;Exit,0,Assumptions!DI359)</f>
        <v>2200633.844256537</v>
      </c>
      <c r="DI10" s="26">
        <f ca="1">IF(DI9&gt;Exit,0,Assumptions!DJ359)</f>
        <v>2200633.844256537</v>
      </c>
      <c r="DJ10" s="26">
        <f ca="1">IF(DJ9&gt;Exit,0,Assumptions!DK359)</f>
        <v>2056943.7515828956</v>
      </c>
      <c r="DK10" s="26">
        <f ca="1">IF(DK9&gt;Exit,0,Assumptions!DL359)</f>
        <v>2126106.4718795377</v>
      </c>
      <c r="DL10" s="26">
        <f ca="1">IF(DL9&gt;Exit,0,Assumptions!DM359)</f>
        <v>2126106.4718795377</v>
      </c>
      <c r="DM10" s="26">
        <f ca="1">IF(DM9&gt;Exit,0,Assumptions!DN359)</f>
        <v>2303834.7029963373</v>
      </c>
      <c r="DN10" s="26">
        <f ca="1">IF(DN9&gt;Exit,0,Assumptions!DO359)</f>
        <v>2315320.636821636</v>
      </c>
      <c r="DO10" s="26">
        <f ca="1">IF(DO9&gt;Exit,0,Assumptions!DP359)</f>
        <v>2315320.636821636</v>
      </c>
      <c r="DP10" s="26">
        <f ca="1">IF(DP9&gt;Exit,0,Assumptions!DQ359)</f>
        <v>2315320.636821636</v>
      </c>
      <c r="DQ10" s="26">
        <f ca="1">IF(DQ9&gt;Exit,0,Assumptions!DR359)</f>
        <v>2315320.636821636</v>
      </c>
      <c r="DR10" s="26">
        <f ca="1">IF(DR9&gt;Exit,0,Assumptions!DS359)</f>
        <v>2315320.636821636</v>
      </c>
      <c r="DS10" s="26">
        <f ca="1">IF(DS9&gt;Exit,0,Assumptions!DT359)</f>
        <v>2315320.636821636</v>
      </c>
      <c r="DT10" s="26">
        <f ca="1">IF(DT9&gt;Exit,0,Assumptions!DU359)</f>
        <v>2315320.636821636</v>
      </c>
      <c r="DU10" s="26">
        <f ca="1">IF(DU9&gt;Exit,0,Assumptions!DV359)</f>
        <v>2315320.636821636</v>
      </c>
      <c r="DV10" s="26">
        <f ca="1">IF(DV9&gt;Exit,0,Assumptions!DW359)</f>
        <v>1661987.0301933382</v>
      </c>
      <c r="DW10" s="26">
        <f ca="1">IF(DW9&gt;Exit,0,Assumptions!DX359)</f>
        <v>1734607.8865048122</v>
      </c>
      <c r="DX10" s="26">
        <f ca="1">IF(DX9&gt;Exit,0,Assumptions!DY359)</f>
        <v>1840876.9551510811</v>
      </c>
      <c r="DY10" s="26">
        <f ca="1">IF(DY9&gt;Exit,0,Assumptions!DZ359)</f>
        <v>2138608.9281757008</v>
      </c>
      <c r="DZ10" s="26">
        <f ca="1">IF(DZ9&gt;Exit,0,Assumptions!EA359)</f>
        <v>2428343.1308000647</v>
      </c>
      <c r="EA10" s="26">
        <f ca="1">IF(EA9&gt;Exit,0,Assumptions!EB359)</f>
        <v>2428343.1308000647</v>
      </c>
      <c r="EB10" s="26">
        <f ca="1">IF(EB9&gt;Exit,0,Assumptions!EC359)</f>
        <v>2428343.1308000647</v>
      </c>
      <c r="EC10" s="26">
        <f ca="1">IF(EC9&gt;Exit,0,Assumptions!ED359)</f>
        <v>2428343.1308000647</v>
      </c>
      <c r="ED10" s="26">
        <f ca="1">IF(ED9&gt;Exit,0,Assumptions!EE359)</f>
        <v>2428343.1308000647</v>
      </c>
      <c r="EE10" s="26">
        <f ca="1">IF(EE9&gt;Exit,0,Assumptions!EF359)</f>
        <v>2428343.1308000647</v>
      </c>
      <c r="EF10" s="26">
        <f ca="1">IF(EF9&gt;Exit,0,Assumptions!EG359)</f>
        <v>2428343.1308000647</v>
      </c>
      <c r="EG10" s="26">
        <f ca="1">IF(EG9&gt;Exit,0,Assumptions!EH359)</f>
        <v>2428343.1308000647</v>
      </c>
      <c r="EH10" s="26">
        <f ca="1">IF(EH9&gt;Exit,0,Assumptions!EI359)</f>
        <v>2471562.3319129068</v>
      </c>
      <c r="EI10" s="26">
        <f ca="1">IF(EI9&gt;Exit,0,Assumptions!EJ359)</f>
        <v>2547814.2310399543</v>
      </c>
      <c r="EJ10" s="26">
        <f ca="1">IF(EJ9&gt;Exit,0,Assumptions!EK359)</f>
        <v>2547814.2310399543</v>
      </c>
      <c r="EK10" s="26">
        <f ca="1">IF(EK9&gt;Exit,0,Assumptions!EL359)</f>
        <v>2547814.2310399543</v>
      </c>
      <c r="EL10" s="26">
        <f ca="1">IF(EL9&gt;Exit,0,Assumptions!EM359)</f>
        <v>2547814.2310399543</v>
      </c>
      <c r="EM10" s="26">
        <f ca="1">IF(EM9&gt;Exit,0,Assumptions!EN359)</f>
        <v>2547814.2310399543</v>
      </c>
      <c r="EN10" s="26">
        <f ca="1">IF(EN9&gt;Exit,0,Assumptions!EO359)</f>
        <v>2547814.2310399543</v>
      </c>
      <c r="EO10" s="26">
        <f ca="1">IF(EO9&gt;Exit,0,Assumptions!EP359)</f>
        <v>2547814.2310399543</v>
      </c>
      <c r="EP10" s="26">
        <f ca="1">IF(EP9&gt;Exit,0,Assumptions!EQ359)</f>
        <v>2547814.2310399543</v>
      </c>
      <c r="EQ10" s="26">
        <f ca="1">IF(EQ9&gt;Exit,0,Assumptions!ER359)</f>
        <v>2547814.2310399543</v>
      </c>
      <c r="ER10" s="26">
        <f ca="1">IF(ER9&gt;Exit,0,Assumptions!ES359)</f>
        <v>2547814.2310399543</v>
      </c>
      <c r="ES10" s="26">
        <f ca="1">IF(ES9&gt;Exit,0,Assumptions!ET359)</f>
        <v>2547814.2310399543</v>
      </c>
      <c r="ET10" s="26">
        <f ca="1">IF(ET9&gt;Exit,0,Assumptions!EU359)</f>
        <v>2236683.9985951353</v>
      </c>
      <c r="EU10" s="26">
        <f ca="1">IF(EU9&gt;Exit,0,Assumptions!EV359)</f>
        <v>2316748.4926785352</v>
      </c>
      <c r="EV10" s="26">
        <f ca="1">IF(EV9&gt;Exit,0,Assumptions!EW359)</f>
        <v>2439489.2669649757</v>
      </c>
      <c r="EW10" s="26">
        <f ca="1">IF(EW9&gt;Exit,0,Assumptions!EX359)</f>
        <v>2652621.8503613975</v>
      </c>
      <c r="EX10" s="26">
        <f ca="1">IF(EX9&gt;Exit,0,Assumptions!EY359)</f>
        <v>2652621.8503613975</v>
      </c>
      <c r="EY10" s="26">
        <f ca="1">IF(EY9&gt;Exit,0,Assumptions!EZ359)</f>
        <v>2652621.8503613975</v>
      </c>
      <c r="EZ10" s="26">
        <f ca="1">IF(EZ9&gt;Exit,0,Assumptions!FA359)</f>
        <v>2652621.8503613975</v>
      </c>
      <c r="FA10" s="26">
        <f ca="1">IF(FA9&gt;Exit,0,Assumptions!FB359)</f>
        <v>2652621.8503613975</v>
      </c>
      <c r="FB10" s="26">
        <f ca="1">IF(FB9&gt;Exit,0,Assumptions!FC359)</f>
        <v>2652621.8503613975</v>
      </c>
      <c r="FC10" s="26">
        <f ca="1">IF(FC9&gt;Exit,0,Assumptions!FD359)</f>
        <v>2652621.8503613975</v>
      </c>
      <c r="FD10" s="26">
        <f ca="1">IF(FD9&gt;Exit,0,Assumptions!FE359)</f>
        <v>2652621.8503613975</v>
      </c>
      <c r="FE10" s="26">
        <f ca="1">IF(FE9&gt;Exit,0,Assumptions!FF359)</f>
        <v>2652621.8503613975</v>
      </c>
      <c r="FF10" s="26">
        <f ca="1">IF(FF9&gt;Exit,0,Assumptions!FG359)</f>
        <v>2701101.4582746709</v>
      </c>
      <c r="FG10" s="26">
        <f ca="1">IF(FG9&gt;Exit,0,Assumptions!FH359)</f>
        <v>2785169.1770622404</v>
      </c>
      <c r="FH10" s="26">
        <f ca="1">IF(FH9&gt;Exit,0,Assumptions!FI359)</f>
        <v>2785169.1770622404</v>
      </c>
      <c r="FI10" s="26">
        <f ca="1">IF(FI9&gt;Exit,0,Assumptions!FJ359)</f>
        <v>2785169.1770622404</v>
      </c>
      <c r="FJ10" s="26">
        <f ca="1">IF(FJ9&gt;Exit,0,Assumptions!FK359)</f>
        <v>2785169.1770622404</v>
      </c>
      <c r="FK10" s="26">
        <f ca="1">IF(FK9&gt;Exit,0,Assumptions!FL359)</f>
        <v>2785169.1770622404</v>
      </c>
      <c r="FL10" s="26">
        <f ca="1">IF(FL9&gt;Exit,0,Assumptions!FM359)</f>
        <v>2785169.1770622404</v>
      </c>
      <c r="FM10" s="26">
        <f ca="1">IF(FM9&gt;Exit,0,Assumptions!FN359)</f>
        <v>2785169.1770622404</v>
      </c>
      <c r="FN10" s="26">
        <f ca="1">IF(FN9&gt;Exit,0,Assumptions!FO359)</f>
        <v>2785169.1770622404</v>
      </c>
      <c r="FO10" s="26">
        <f ca="1">IF(FO9&gt;Exit,0,Assumptions!FP359)</f>
        <v>2785169.1770622404</v>
      </c>
      <c r="FP10" s="26">
        <f ca="1">IF(FP9&gt;Exit,0,Assumptions!FQ359)</f>
        <v>2785169.1770622404</v>
      </c>
      <c r="FQ10" s="26">
        <f ca="1">IF(FQ9&gt;Exit,0,Assumptions!FR359)</f>
        <v>2785169.1770622404</v>
      </c>
      <c r="FR10" s="26">
        <f ca="1">IF(FR9&gt;Exit,0,Assumptions!FS359)</f>
        <v>0</v>
      </c>
      <c r="FS10" s="26">
        <f ca="1">IF(FS9&gt;Exit,0,Assumptions!FT359)</f>
        <v>0</v>
      </c>
      <c r="FT10" s="26">
        <f ca="1">IF(FT9&gt;Exit,0,Assumptions!FU359)</f>
        <v>0</v>
      </c>
      <c r="FU10" s="26">
        <f ca="1">IF(FU9&gt;Exit,0,Assumptions!FV359)</f>
        <v>2570131.5688710208</v>
      </c>
      <c r="FV10" s="26">
        <f ca="1">IF(FV9&gt;Exit,0,Assumptions!FW359)</f>
        <v>2905566.6271185461</v>
      </c>
      <c r="FW10" s="26">
        <f ca="1">IF(FW9&gt;Exit,0,Assumptions!FX359)</f>
        <v>2905566.6271185461</v>
      </c>
      <c r="FX10" s="26">
        <f ca="1">IF(FX9&gt;Exit,0,Assumptions!FY359)</f>
        <v>2905566.6271185461</v>
      </c>
      <c r="FY10" s="26">
        <f ca="1">IF(FY9&gt;Exit,0,Assumptions!FZ359)</f>
        <v>2905566.6271185461</v>
      </c>
      <c r="FZ10" s="26">
        <f ca="1">IF(FZ9&gt;Exit,0,Assumptions!GA359)</f>
        <v>2905566.6271185461</v>
      </c>
      <c r="GA10" s="26">
        <f ca="1">IF(GA9&gt;Exit,0,Assumptions!GB359)</f>
        <v>2905566.6271185461</v>
      </c>
      <c r="GB10" s="26">
        <f ca="1">IF(GB9&gt;Exit,0,Assumptions!GC359)</f>
        <v>2905566.6271185461</v>
      </c>
      <c r="GC10" s="26">
        <f ca="1">IF(GC9&gt;Exit,0,Assumptions!GD359)</f>
        <v>2905566.6271185461</v>
      </c>
      <c r="GD10" s="26">
        <f ca="1">IF(GD9&gt;Exit,0,Assumptions!GE359)</f>
        <v>0</v>
      </c>
      <c r="GE10" s="26">
        <f ca="1">IF(GE9&gt;Exit,0,Assumptions!GF359)</f>
        <v>0</v>
      </c>
      <c r="GF10" s="26">
        <f ca="1">IF(GF9&gt;Exit,0,Assumptions!GG359)</f>
        <v>0</v>
      </c>
      <c r="GG10" s="26">
        <f ca="1">IF(GG9&gt;Exit,0,Assumptions!GH359)</f>
        <v>3038485.3574011498</v>
      </c>
      <c r="GH10" s="26">
        <f ca="1">IF(GH9&gt;Exit,0,Assumptions!GI359)</f>
        <v>3038485.3574011498</v>
      </c>
      <c r="GI10" s="26">
        <f ca="1">IF(GI9&gt;Exit,0,Assumptions!GJ359)</f>
        <v>3038485.3574011498</v>
      </c>
      <c r="GJ10" s="26">
        <f ca="1">IF(GJ9&gt;Exit,0,Assumptions!GK359)</f>
        <v>3038485.3574011498</v>
      </c>
      <c r="GK10" s="26">
        <f ca="1">IF(GK9&gt;Exit,0,Assumptions!GL359)</f>
        <v>3038485.3574011498</v>
      </c>
      <c r="GL10" s="26">
        <f ca="1">IF(GL9&gt;Exit,0,Assumptions!GM359)</f>
        <v>3038485.3574011498</v>
      </c>
      <c r="GM10" s="26">
        <f ca="1">IF(GM9&gt;Exit,0,Assumptions!GN359)</f>
        <v>3038485.3574011498</v>
      </c>
      <c r="GN10" s="26">
        <f ca="1">IF(GN9&gt;Exit,0,Assumptions!GO359)</f>
        <v>3038485.3574011498</v>
      </c>
      <c r="GO10" s="26">
        <f ca="1">IF(GO9&gt;Exit,0,Assumptions!GP359)</f>
        <v>3038485.3574011498</v>
      </c>
      <c r="GP10" s="26">
        <f ca="1">IF(GP9&gt;Exit,0,Assumptions!GQ359)</f>
        <v>0</v>
      </c>
      <c r="GQ10" s="26">
        <f ca="1">IF(GQ9&gt;Exit,0,Assumptions!GR359)</f>
        <v>0</v>
      </c>
      <c r="GR10" s="26">
        <f ca="1">IF(GR9&gt;Exit,0,Assumptions!GS359)</f>
        <v>0</v>
      </c>
      <c r="GS10" s="26">
        <f ca="1">IF(GS9&gt;Exit,0,Assumptions!GT359)</f>
        <v>0</v>
      </c>
      <c r="GT10" s="26">
        <f ca="1">IF(GT9&gt;Exit,0,Assumptions!GU359)</f>
        <v>0</v>
      </c>
      <c r="GU10" s="26">
        <f ca="1">IF(GU9&gt;Exit,0,Assumptions!GV359)</f>
        <v>0</v>
      </c>
      <c r="GV10" s="26">
        <f ca="1">IF(GV9&gt;Exit,0,Assumptions!GW359)</f>
        <v>3050323.51991477</v>
      </c>
      <c r="GW10" s="26">
        <f ca="1">IF(GW9&gt;Exit,0,Assumptions!GX359)</f>
        <v>3050323.51991477</v>
      </c>
      <c r="GX10" s="26">
        <f ca="1">IF(GX9&gt;Exit,0,Assumptions!GY359)</f>
        <v>3050323.51991477</v>
      </c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</row>
    <row r="11" spans="1:221">
      <c r="A11" s="497">
        <v>1.2</v>
      </c>
      <c r="B11" s="325" t="s">
        <v>360</v>
      </c>
      <c r="C11" s="155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26"/>
      <c r="BN11" s="26"/>
      <c r="BO11" s="26"/>
      <c r="BP11" s="26"/>
      <c r="BQ11" s="26"/>
      <c r="BR11" s="26"/>
      <c r="BS11" s="26"/>
      <c r="BT11" s="26"/>
      <c r="BU11" s="26"/>
      <c r="BV11" s="26"/>
      <c r="BW11" s="26"/>
      <c r="BX11" s="26"/>
      <c r="BY11" s="26"/>
      <c r="BZ11" s="26"/>
      <c r="CA11" s="26"/>
      <c r="CB11" s="26"/>
      <c r="CC11" s="26"/>
      <c r="CD11" s="26"/>
      <c r="CE11" s="26"/>
      <c r="CF11" s="26"/>
      <c r="CG11" s="26"/>
      <c r="CH11" s="26"/>
      <c r="CI11" s="26"/>
      <c r="CJ11" s="26"/>
      <c r="CK11" s="26"/>
      <c r="CL11" s="26"/>
      <c r="CM11" s="26"/>
      <c r="CN11" s="26"/>
      <c r="CO11" s="26"/>
      <c r="CP11" s="26"/>
      <c r="CQ11" s="26"/>
      <c r="CR11" s="26"/>
      <c r="CS11" s="26"/>
      <c r="CT11" s="26"/>
      <c r="CU11" s="26"/>
      <c r="CV11" s="26"/>
      <c r="CW11" s="26"/>
      <c r="CX11" s="26"/>
      <c r="CY11" s="26"/>
      <c r="CZ11" s="26"/>
      <c r="DA11" s="26"/>
      <c r="DB11" s="26"/>
      <c r="DC11" s="26"/>
      <c r="DD11" s="26"/>
      <c r="DE11" s="26"/>
      <c r="DF11" s="26"/>
      <c r="DG11" s="26"/>
      <c r="DH11" s="26"/>
      <c r="DI11" s="26"/>
      <c r="DJ11" s="26"/>
      <c r="DK11" s="26"/>
      <c r="DL11" s="26"/>
      <c r="DM11" s="26"/>
      <c r="DN11" s="26"/>
      <c r="DO11" s="26"/>
      <c r="DP11" s="26"/>
      <c r="DQ11" s="26"/>
      <c r="DR11" s="26"/>
      <c r="DS11" s="26"/>
      <c r="DT11" s="26"/>
      <c r="DU11" s="26"/>
      <c r="DV11" s="26"/>
      <c r="DW11" s="26"/>
      <c r="DX11" s="26"/>
      <c r="DY11" s="26"/>
      <c r="DZ11" s="26"/>
      <c r="EA11" s="26"/>
      <c r="EB11" s="26"/>
      <c r="EC11" s="26"/>
      <c r="ED11" s="26"/>
      <c r="EE11" s="26"/>
      <c r="EF11" s="26"/>
      <c r="EG11" s="26"/>
      <c r="EH11" s="26"/>
      <c r="EI11" s="26"/>
      <c r="EJ11" s="26"/>
      <c r="EK11" s="26"/>
      <c r="EL11" s="26"/>
      <c r="EM11" s="26"/>
      <c r="EN11" s="26"/>
      <c r="EO11" s="26"/>
      <c r="EP11" s="26"/>
      <c r="EQ11" s="26"/>
      <c r="ER11" s="26"/>
      <c r="ES11" s="26"/>
      <c r="ET11" s="26"/>
      <c r="EU11" s="26"/>
      <c r="EV11" s="26"/>
      <c r="EW11" s="26"/>
      <c r="EX11" s="26"/>
      <c r="EY11" s="26"/>
      <c r="EZ11" s="26"/>
      <c r="FA11" s="26"/>
      <c r="FB11" s="26"/>
      <c r="FC11" s="26"/>
      <c r="FD11" s="26"/>
      <c r="FE11" s="26"/>
      <c r="FF11" s="26"/>
      <c r="FG11" s="26"/>
      <c r="FH11" s="26"/>
      <c r="FI11" s="26"/>
      <c r="FJ11" s="26"/>
      <c r="FK11" s="26"/>
      <c r="FL11" s="26"/>
      <c r="FM11" s="26"/>
      <c r="FN11" s="26"/>
      <c r="FO11" s="26"/>
      <c r="FP11" s="26"/>
      <c r="FQ11" s="26"/>
      <c r="FR11" s="26"/>
      <c r="FS11" s="26"/>
      <c r="FT11" s="26"/>
      <c r="FU11" s="26"/>
      <c r="FV11" s="26"/>
      <c r="FW11" s="26"/>
      <c r="FX11" s="26"/>
      <c r="FY11" s="26"/>
      <c r="FZ11" s="26"/>
      <c r="GA11" s="26"/>
      <c r="GB11" s="26"/>
      <c r="GC11" s="26"/>
      <c r="GD11" s="26"/>
      <c r="GE11" s="26"/>
      <c r="GF11" s="26"/>
      <c r="GG11" s="26"/>
      <c r="GH11" s="26"/>
      <c r="GI11" s="26"/>
      <c r="GJ11" s="26"/>
      <c r="GK11" s="26"/>
      <c r="GL11" s="26"/>
      <c r="GM11" s="26"/>
      <c r="GN11" s="26"/>
      <c r="GO11" s="26"/>
      <c r="GP11" s="26"/>
      <c r="GQ11" s="26"/>
      <c r="GR11" s="26"/>
      <c r="GS11" s="26"/>
      <c r="GT11" s="26"/>
      <c r="GU11" s="26"/>
      <c r="GV11" s="26"/>
      <c r="GW11" s="26"/>
      <c r="GX11" s="26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</row>
    <row r="12" spans="1:221">
      <c r="A12" s="497" t="s">
        <v>587</v>
      </c>
      <c r="B12" s="148" t="s">
        <v>119</v>
      </c>
      <c r="C12" s="155" t="s">
        <v>653</v>
      </c>
      <c r="D12" s="26">
        <f ca="1">IF(D4&gt;Exit,0,Assumptions!E340)</f>
        <v>0</v>
      </c>
      <c r="E12" s="26">
        <f ca="1">IF(E4&gt;Exit,0,Assumptions!F340)</f>
        <v>0</v>
      </c>
      <c r="F12" s="26">
        <f ca="1">IF(F4&gt;Exit,0,Assumptions!G340)</f>
        <v>0</v>
      </c>
      <c r="G12" s="26">
        <f ca="1">IF(G4&gt;Exit,0,Assumptions!H340)</f>
        <v>0</v>
      </c>
      <c r="H12" s="26">
        <f ca="1">IF(H4&gt;Exit,0,Assumptions!I340)</f>
        <v>0</v>
      </c>
      <c r="I12" s="26">
        <f ca="1">IF(I4&gt;Exit,0,Assumptions!J340)</f>
        <v>0</v>
      </c>
      <c r="J12" s="26">
        <f ca="1">IF(J4&gt;Exit,0,Assumptions!K340)</f>
        <v>0</v>
      </c>
      <c r="K12" s="26">
        <f ca="1">IF(K4&gt;Exit,0,Assumptions!L340)</f>
        <v>0</v>
      </c>
      <c r="L12" s="26">
        <f ca="1">IF(L4&gt;Exit,0,Assumptions!M340)</f>
        <v>0</v>
      </c>
      <c r="M12" s="26">
        <f ca="1">IF(M4&gt;Exit,0,Assumptions!N340)</f>
        <v>0</v>
      </c>
      <c r="N12" s="26">
        <f ca="1">IF(N4&gt;Exit,0,Assumptions!O340)</f>
        <v>0</v>
      </c>
      <c r="O12" s="26">
        <f ca="1">IF(O4&gt;Exit,0,Assumptions!P340)</f>
        <v>0</v>
      </c>
      <c r="P12" s="26">
        <f ca="1">IF(P4&gt;Exit,0,Assumptions!Q340)</f>
        <v>0</v>
      </c>
      <c r="Q12" s="26">
        <f ca="1">IF(Q4&gt;Exit,0,Assumptions!R340)</f>
        <v>0</v>
      </c>
      <c r="R12" s="26">
        <f ca="1">IF(R4&gt;Exit,0,Assumptions!S340)</f>
        <v>0</v>
      </c>
      <c r="S12" s="26">
        <f ca="1">IF(S4&gt;Exit,0,Assumptions!T340)</f>
        <v>0</v>
      </c>
      <c r="T12" s="26">
        <f ca="1">IF(T4&gt;Exit,0,Assumptions!U340)</f>
        <v>0</v>
      </c>
      <c r="U12" s="26">
        <f ca="1">IF(U4&gt;Exit,0,Assumptions!V340)</f>
        <v>0</v>
      </c>
      <c r="V12" s="26">
        <f ca="1">IF(V4&gt;Exit,0,Assumptions!W340)</f>
        <v>0</v>
      </c>
      <c r="W12" s="26">
        <f ca="1">IF(W4&gt;Exit,0,Assumptions!X340)</f>
        <v>0</v>
      </c>
      <c r="X12" s="26">
        <f ca="1">IF(X4&gt;Exit,0,Assumptions!Y340)</f>
        <v>0</v>
      </c>
      <c r="Y12" s="26">
        <f ca="1">IF(Y4&gt;Exit,0,Assumptions!Z340)</f>
        <v>0</v>
      </c>
      <c r="Z12" s="26">
        <f ca="1">IF(Z4&gt;Exit,0,Assumptions!AA340)</f>
        <v>0</v>
      </c>
      <c r="AA12" s="26">
        <f ca="1">IF(AA4&gt;Exit,0,Assumptions!AB340)</f>
        <v>0</v>
      </c>
      <c r="AB12" s="26">
        <f ca="1">IF(AB4&gt;Exit,0,Assumptions!AC340)</f>
        <v>0</v>
      </c>
      <c r="AC12" s="26">
        <f ca="1">IF(AC4&gt;Exit,0,Assumptions!AD340)</f>
        <v>0</v>
      </c>
      <c r="AD12" s="26">
        <f ca="1">IF(AD4&gt;Exit,0,Assumptions!AE340)</f>
        <v>0</v>
      </c>
      <c r="AE12" s="26">
        <f ca="1">IF(AE4&gt;Exit,0,Assumptions!AF340)</f>
        <v>0</v>
      </c>
      <c r="AF12" s="26">
        <f ca="1">IF(AF4&gt;Exit,0,Assumptions!AG340)</f>
        <v>0</v>
      </c>
      <c r="AG12" s="26">
        <f ca="1">IF(AG4&gt;Exit,0,Assumptions!AH340)</f>
        <v>0</v>
      </c>
      <c r="AH12" s="26">
        <f ca="1">IF(AH4&gt;Exit,0,Assumptions!AI340)</f>
        <v>0</v>
      </c>
      <c r="AI12" s="26">
        <f ca="1">IF(AI4&gt;Exit,0,Assumptions!AJ340)</f>
        <v>0</v>
      </c>
      <c r="AJ12" s="26">
        <f ca="1">IF(AJ4&gt;Exit,0,Assumptions!AK340)</f>
        <v>0</v>
      </c>
      <c r="AK12" s="26">
        <f ca="1">IF(AK4&gt;Exit,0,Assumptions!AL340)</f>
        <v>0</v>
      </c>
      <c r="AL12" s="26">
        <f ca="1">IF(AL4&gt;Exit,0,Assumptions!AM340)</f>
        <v>0</v>
      </c>
      <c r="AM12" s="26">
        <f ca="1">IF(AM4&gt;Exit,0,Assumptions!AN340)</f>
        <v>0</v>
      </c>
      <c r="AN12" s="26">
        <f ca="1">IF(AN4&gt;Exit,0,Assumptions!AO340)</f>
        <v>0</v>
      </c>
      <c r="AO12" s="26">
        <f ca="1">IF(AO4&gt;Exit,0,Assumptions!AP340)</f>
        <v>0</v>
      </c>
      <c r="AP12" s="26">
        <f ca="1">IF(AP4&gt;Exit,0,Assumptions!AQ340)</f>
        <v>0</v>
      </c>
      <c r="AQ12" s="26">
        <f ca="1">IF(AQ4&gt;Exit,0,Assumptions!AR340)</f>
        <v>0</v>
      </c>
      <c r="AR12" s="26">
        <f ca="1">IF(AR4&gt;Exit,0,Assumptions!AS340)</f>
        <v>0</v>
      </c>
      <c r="AS12" s="26">
        <f ca="1">IF(AS4&gt;Exit,0,Assumptions!AT340)</f>
        <v>0</v>
      </c>
      <c r="AT12" s="26">
        <f ca="1">IF(AT4&gt;Exit,0,Assumptions!AU340)</f>
        <v>0</v>
      </c>
      <c r="AU12" s="26">
        <f ca="1">IF(AU4&gt;Exit,0,Assumptions!AV340)</f>
        <v>0</v>
      </c>
      <c r="AV12" s="26">
        <f ca="1">IF(AV4&gt;Exit,0,Assumptions!AW340)</f>
        <v>0</v>
      </c>
      <c r="AW12" s="26">
        <f ca="1">IF(AW4&gt;Exit,0,Assumptions!AX340)</f>
        <v>0</v>
      </c>
      <c r="AX12" s="26">
        <f ca="1">IF(AX4&gt;Exit,0,Assumptions!AY340)</f>
        <v>0</v>
      </c>
      <c r="AY12" s="26">
        <f ca="1">IF(AY4&gt;Exit,0,Assumptions!AZ340)</f>
        <v>0</v>
      </c>
      <c r="AZ12" s="26">
        <f ca="1">IF(AZ4&gt;Exit,0,Assumptions!BA340)</f>
        <v>0</v>
      </c>
      <c r="BA12" s="26">
        <f ca="1">IF(BA4&gt;Exit,0,Assumptions!BB340)</f>
        <v>0</v>
      </c>
      <c r="BB12" s="26">
        <f ca="1">IF(BB4&gt;Exit,0,Assumptions!BC340)</f>
        <v>0</v>
      </c>
      <c r="BC12" s="26">
        <f ca="1">IF(BC4&gt;Exit,0,Assumptions!BD340)</f>
        <v>0</v>
      </c>
      <c r="BD12" s="26">
        <f ca="1">IF(BD4&gt;Exit,0,Assumptions!BE340)</f>
        <v>0</v>
      </c>
      <c r="BE12" s="26">
        <f ca="1">IF(BE4&gt;Exit,0,Assumptions!BF340)</f>
        <v>0</v>
      </c>
      <c r="BF12" s="26">
        <f ca="1">IF(BF4&gt;Exit,0,Assumptions!BG340)</f>
        <v>0</v>
      </c>
      <c r="BG12" s="26">
        <f ca="1">IF(BG4&gt;Exit,0,Assumptions!BH340)</f>
        <v>0</v>
      </c>
      <c r="BH12" s="26">
        <f ca="1">IF(BH4&gt;Exit,0,Assumptions!BI340)</f>
        <v>0</v>
      </c>
      <c r="BI12" s="26">
        <f ca="1">IF(BI4&gt;Exit,0,Assumptions!BJ340)</f>
        <v>0</v>
      </c>
      <c r="BJ12" s="26">
        <f ca="1">IF(BJ4&gt;Exit,0,Assumptions!BK340)</f>
        <v>0</v>
      </c>
      <c r="BK12" s="26">
        <f ca="1">IF(BK4&gt;Exit,0,Assumptions!BL340)</f>
        <v>0</v>
      </c>
      <c r="BL12" s="26">
        <f ca="1">IF(BL4&gt;Exit,0,Assumptions!BM340)</f>
        <v>0</v>
      </c>
      <c r="BM12" s="26">
        <f ca="1">IF(BM4&gt;Exit,0,Assumptions!BN340)</f>
        <v>0</v>
      </c>
      <c r="BN12" s="26">
        <f ca="1">IF(BN4&gt;Exit,0,Assumptions!BO340)</f>
        <v>0</v>
      </c>
      <c r="BO12" s="26">
        <f ca="1">IF(BO4&gt;Exit,0,Assumptions!BP340)</f>
        <v>0</v>
      </c>
      <c r="BP12" s="26">
        <f ca="1">IF(BP4&gt;Exit,0,Assumptions!BQ340)</f>
        <v>0</v>
      </c>
      <c r="BQ12" s="26">
        <f ca="1">IF(BQ4&gt;Exit,0,Assumptions!BR340)</f>
        <v>0</v>
      </c>
      <c r="BR12" s="26">
        <f ca="1">IF(BR4&gt;Exit,0,Assumptions!BS340)</f>
        <v>0</v>
      </c>
      <c r="BS12" s="26">
        <f ca="1">IF(BS4&gt;Exit,0,Assumptions!BT340)</f>
        <v>0</v>
      </c>
      <c r="BT12" s="26">
        <f ca="1">IF(BT4&gt;Exit,0,Assumptions!BU340)</f>
        <v>0</v>
      </c>
      <c r="BU12" s="26">
        <f ca="1">IF(BU4&gt;Exit,0,Assumptions!BV340)</f>
        <v>0</v>
      </c>
      <c r="BV12" s="26">
        <f ca="1">IF(BV4&gt;Exit,0,Assumptions!BW340)</f>
        <v>0</v>
      </c>
      <c r="BW12" s="26">
        <f ca="1">IF(BW4&gt;Exit,0,Assumptions!BX340)</f>
        <v>0</v>
      </c>
      <c r="BX12" s="26">
        <f ca="1">IF(BX4&gt;Exit,0,Assumptions!BY340)</f>
        <v>0</v>
      </c>
      <c r="BY12" s="26">
        <f ca="1">IF(BY4&gt;Exit,0,Assumptions!BZ340)</f>
        <v>0</v>
      </c>
      <c r="BZ12" s="26">
        <f ca="1">IF(BZ4&gt;Exit,0,Assumptions!CA340)</f>
        <v>338169.59999999998</v>
      </c>
      <c r="CA12" s="26">
        <f ca="1">IF(CA4&gt;Exit,0,Assumptions!CB340)</f>
        <v>338169.59999999998</v>
      </c>
      <c r="CB12" s="26">
        <f ca="1">IF(CB4&gt;Exit,0,Assumptions!CC340)</f>
        <v>338169.59999999998</v>
      </c>
      <c r="CC12" s="26">
        <f ca="1">IF(CC4&gt;Exit,0,Assumptions!CD340)</f>
        <v>338169.59999999998</v>
      </c>
      <c r="CD12" s="26">
        <f ca="1">IF(CD4&gt;Exit,0,Assumptions!CE340)</f>
        <v>338169.59999999998</v>
      </c>
      <c r="CE12" s="26">
        <f ca="1">IF(CE4&gt;Exit,0,Assumptions!CF340)</f>
        <v>338169.59999999998</v>
      </c>
      <c r="CF12" s="26">
        <f ca="1">IF(CF4&gt;Exit,0,Assumptions!CG340)</f>
        <v>338169.59999999998</v>
      </c>
      <c r="CG12" s="26">
        <f ca="1">IF(CG4&gt;Exit,0,Assumptions!CH340)</f>
        <v>338169.59999999998</v>
      </c>
      <c r="CH12" s="26">
        <f ca="1">IF(CH4&gt;Exit,0,Assumptions!CI340)</f>
        <v>338169.59999999998</v>
      </c>
      <c r="CI12" s="26">
        <f ca="1">IF(CI4&gt;Exit,0,Assumptions!CJ340)</f>
        <v>338169.59999999998</v>
      </c>
      <c r="CJ12" s="26">
        <f ca="1">IF(CJ4&gt;Exit,0,Assumptions!CK340)</f>
        <v>338169.59999999998</v>
      </c>
      <c r="CK12" s="26">
        <f ca="1">IF(CK4&gt;Exit,0,Assumptions!CL340)</f>
        <v>338169.59999999998</v>
      </c>
      <c r="CL12" s="26">
        <f ca="1">IF(CL4&gt;Exit,0,Assumptions!CM340)</f>
        <v>348314.68799999997</v>
      </c>
      <c r="CM12" s="26">
        <f ca="1">IF(CM4&gt;Exit,0,Assumptions!CN340)</f>
        <v>348314.68799999997</v>
      </c>
      <c r="CN12" s="26">
        <f ca="1">IF(CN4&gt;Exit,0,Assumptions!CO340)</f>
        <v>348314.68799999997</v>
      </c>
      <c r="CO12" s="26">
        <f ca="1">IF(CO4&gt;Exit,0,Assumptions!CP340)</f>
        <v>348314.68799999997</v>
      </c>
      <c r="CP12" s="26">
        <f ca="1">IF(CP4&gt;Exit,0,Assumptions!CQ340)</f>
        <v>348314.68799999997</v>
      </c>
      <c r="CQ12" s="26">
        <f ca="1">IF(CQ4&gt;Exit,0,Assumptions!CR340)</f>
        <v>348314.68799999997</v>
      </c>
      <c r="CR12" s="26">
        <f ca="1">IF(CR4&gt;Exit,0,Assumptions!CS340)</f>
        <v>348314.68799999997</v>
      </c>
      <c r="CS12" s="26">
        <f ca="1">IF(CS4&gt;Exit,0,Assumptions!CT340)</f>
        <v>348314.68799999997</v>
      </c>
      <c r="CT12" s="26">
        <f ca="1">IF(CT4&gt;Exit,0,Assumptions!CU340)</f>
        <v>348314.68799999997</v>
      </c>
      <c r="CU12" s="26">
        <f ca="1">IF(CU4&gt;Exit,0,Assumptions!CV340)</f>
        <v>348314.68799999997</v>
      </c>
      <c r="CV12" s="26">
        <f ca="1">IF(CV4&gt;Exit,0,Assumptions!CW340)</f>
        <v>348314.68799999997</v>
      </c>
      <c r="CW12" s="26">
        <f ca="1">IF(CW4&gt;Exit,0,Assumptions!CX340)</f>
        <v>348314.68799999997</v>
      </c>
      <c r="CX12" s="26">
        <f ca="1">IF(CX4&gt;Exit,0,Assumptions!CY340)</f>
        <v>358764.12864000001</v>
      </c>
      <c r="CY12" s="26">
        <f ca="1">IF(CY4&gt;Exit,0,Assumptions!CZ340)</f>
        <v>358764.12864000001</v>
      </c>
      <c r="CZ12" s="26">
        <f ca="1">IF(CZ4&gt;Exit,0,Assumptions!DA340)</f>
        <v>358764.12864000001</v>
      </c>
      <c r="DA12" s="26">
        <f ca="1">IF(DA4&gt;Exit,0,Assumptions!DB340)</f>
        <v>358764.12864000001</v>
      </c>
      <c r="DB12" s="26">
        <f ca="1">IF(DB4&gt;Exit,0,Assumptions!DC340)</f>
        <v>358764.12864000001</v>
      </c>
      <c r="DC12" s="26">
        <f ca="1">IF(DC4&gt;Exit,0,Assumptions!DD340)</f>
        <v>358764.12864000001</v>
      </c>
      <c r="DD12" s="26">
        <f ca="1">IF(DD4&gt;Exit,0,Assumptions!DE340)</f>
        <v>358764.12864000001</v>
      </c>
      <c r="DE12" s="26">
        <f ca="1">IF(DE4&gt;Exit,0,Assumptions!DF340)</f>
        <v>358764.12864000001</v>
      </c>
      <c r="DF12" s="26">
        <f ca="1">IF(DF4&gt;Exit,0,Assumptions!DG340)</f>
        <v>358764.12864000001</v>
      </c>
      <c r="DG12" s="26">
        <f ca="1">IF(DG4&gt;Exit,0,Assumptions!DH340)</f>
        <v>358764.12864000001</v>
      </c>
      <c r="DH12" s="26">
        <f ca="1">IF(DH4&gt;Exit,0,Assumptions!DI340)</f>
        <v>358764.12864000001</v>
      </c>
      <c r="DI12" s="26">
        <f ca="1">IF(DI4&gt;Exit,0,Assumptions!DJ340)</f>
        <v>358764.12864000001</v>
      </c>
      <c r="DJ12" s="26">
        <f ca="1">IF(DJ4&gt;Exit,0,Assumptions!DK340)</f>
        <v>369527.05249919998</v>
      </c>
      <c r="DK12" s="26">
        <f ca="1">IF(DK4&gt;Exit,0,Assumptions!DL340)</f>
        <v>369527.05249919998</v>
      </c>
      <c r="DL12" s="26">
        <f ca="1">IF(DL4&gt;Exit,0,Assumptions!DM340)</f>
        <v>369527.05249919998</v>
      </c>
      <c r="DM12" s="26">
        <f ca="1">IF(DM4&gt;Exit,0,Assumptions!DN340)</f>
        <v>369527.05249919998</v>
      </c>
      <c r="DN12" s="26">
        <f ca="1">IF(DN4&gt;Exit,0,Assumptions!DO340)</f>
        <v>369527.05249919998</v>
      </c>
      <c r="DO12" s="26">
        <f ca="1">IF(DO4&gt;Exit,0,Assumptions!DP340)</f>
        <v>369527.05249919998</v>
      </c>
      <c r="DP12" s="26">
        <f ca="1">IF(DP4&gt;Exit,0,Assumptions!DQ340)</f>
        <v>369527.05249919998</v>
      </c>
      <c r="DQ12" s="26">
        <f ca="1">IF(DQ4&gt;Exit,0,Assumptions!DR340)</f>
        <v>369527.05249919998</v>
      </c>
      <c r="DR12" s="26">
        <f ca="1">IF(DR4&gt;Exit,0,Assumptions!DS340)</f>
        <v>369527.05249919998</v>
      </c>
      <c r="DS12" s="26">
        <f ca="1">IF(DS4&gt;Exit,0,Assumptions!DT340)</f>
        <v>369527.05249919998</v>
      </c>
      <c r="DT12" s="26">
        <f ca="1">IF(DT4&gt;Exit,0,Assumptions!DU340)</f>
        <v>369527.05249919998</v>
      </c>
      <c r="DU12" s="26">
        <f ca="1">IF(DU4&gt;Exit,0,Assumptions!DV340)</f>
        <v>369527.05249919998</v>
      </c>
      <c r="DV12" s="26">
        <f ca="1">IF(DV4&gt;Exit,0,Assumptions!DW340)</f>
        <v>380612.86407417589</v>
      </c>
      <c r="DW12" s="26">
        <f ca="1">IF(DW4&gt;Exit,0,Assumptions!DX340)</f>
        <v>380612.86407417589</v>
      </c>
      <c r="DX12" s="26">
        <f ca="1">IF(DX4&gt;Exit,0,Assumptions!DY340)</f>
        <v>380612.86407417589</v>
      </c>
      <c r="DY12" s="26">
        <f ca="1">IF(DY4&gt;Exit,0,Assumptions!DZ340)</f>
        <v>380612.86407417589</v>
      </c>
      <c r="DZ12" s="26">
        <f ca="1">IF(DZ4&gt;Exit,0,Assumptions!EA340)</f>
        <v>380612.86407417589</v>
      </c>
      <c r="EA12" s="26">
        <f ca="1">IF(EA4&gt;Exit,0,Assumptions!EB340)</f>
        <v>380612.86407417589</v>
      </c>
      <c r="EB12" s="26">
        <f ca="1">IF(EB4&gt;Exit,0,Assumptions!EC340)</f>
        <v>380612.86407417589</v>
      </c>
      <c r="EC12" s="26">
        <f ca="1">IF(EC4&gt;Exit,0,Assumptions!ED340)</f>
        <v>380612.86407417589</v>
      </c>
      <c r="ED12" s="26">
        <f ca="1">IF(ED4&gt;Exit,0,Assumptions!EE340)</f>
        <v>380612.86407417589</v>
      </c>
      <c r="EE12" s="26">
        <f ca="1">IF(EE4&gt;Exit,0,Assumptions!EF340)</f>
        <v>380612.86407417589</v>
      </c>
      <c r="EF12" s="26">
        <f ca="1">IF(EF4&gt;Exit,0,Assumptions!EG340)</f>
        <v>380612.86407417589</v>
      </c>
      <c r="EG12" s="26">
        <f ca="1">IF(EG4&gt;Exit,0,Assumptions!EH340)</f>
        <v>380612.86407417589</v>
      </c>
      <c r="EH12" s="26">
        <f ca="1">IF(EH4&gt;Exit,0,Assumptions!EI340)</f>
        <v>392031.24999640119</v>
      </c>
      <c r="EI12" s="26">
        <f ca="1">IF(EI4&gt;Exit,0,Assumptions!EJ340)</f>
        <v>392031.24999640119</v>
      </c>
      <c r="EJ12" s="26">
        <f ca="1">IF(EJ4&gt;Exit,0,Assumptions!EK340)</f>
        <v>392031.24999640119</v>
      </c>
      <c r="EK12" s="26">
        <f ca="1">IF(EK4&gt;Exit,0,Assumptions!EL340)</f>
        <v>392031.24999640119</v>
      </c>
      <c r="EL12" s="26">
        <f ca="1">IF(EL4&gt;Exit,0,Assumptions!EM340)</f>
        <v>392031.24999640119</v>
      </c>
      <c r="EM12" s="26">
        <f ca="1">IF(EM4&gt;Exit,0,Assumptions!EN340)</f>
        <v>392031.24999640119</v>
      </c>
      <c r="EN12" s="26">
        <f ca="1">IF(EN4&gt;Exit,0,Assumptions!EO340)</f>
        <v>392031.24999640119</v>
      </c>
      <c r="EO12" s="26">
        <f ca="1">IF(EO4&gt;Exit,0,Assumptions!EP340)</f>
        <v>392031.24999640119</v>
      </c>
      <c r="EP12" s="26">
        <f ca="1">IF(EP4&gt;Exit,0,Assumptions!EQ340)</f>
        <v>392031.24999640119</v>
      </c>
      <c r="EQ12" s="26">
        <f ca="1">IF(EQ4&gt;Exit,0,Assumptions!ER340)</f>
        <v>392031.24999640119</v>
      </c>
      <c r="ER12" s="26">
        <f ca="1">IF(ER4&gt;Exit,0,Assumptions!ES340)</f>
        <v>392031.24999640119</v>
      </c>
      <c r="ES12" s="26">
        <f ca="1">IF(ES4&gt;Exit,0,Assumptions!ET340)</f>
        <v>392031.24999640119</v>
      </c>
      <c r="ET12" s="26">
        <f ca="1">IF(ET4&gt;Exit,0,Assumptions!EU340)</f>
        <v>403792.18749629328</v>
      </c>
      <c r="EU12" s="26">
        <f ca="1">IF(EU4&gt;Exit,0,Assumptions!EV340)</f>
        <v>403792.18749629328</v>
      </c>
      <c r="EV12" s="26">
        <f ca="1">IF(EV4&gt;Exit,0,Assumptions!EW340)</f>
        <v>403792.18749629328</v>
      </c>
      <c r="EW12" s="26">
        <f ca="1">IF(EW4&gt;Exit,0,Assumptions!EX340)</f>
        <v>403792.18749629328</v>
      </c>
      <c r="EX12" s="26">
        <f>IF(EX4&gt;Exit,0,Assumptions!EY340)</f>
        <v>0</v>
      </c>
      <c r="EY12" s="26">
        <f>IF(EY4&gt;Exit,0,Assumptions!EZ340)</f>
        <v>0</v>
      </c>
      <c r="EZ12" s="26">
        <f>IF(EZ4&gt;Exit,0,Assumptions!FA340)</f>
        <v>0</v>
      </c>
      <c r="FA12" s="26">
        <f>IF(FA4&gt;Exit,0,Assumptions!FB340)</f>
        <v>0</v>
      </c>
      <c r="FB12" s="26">
        <f>IF(FB4&gt;Exit,0,Assumptions!FC340)</f>
        <v>0</v>
      </c>
      <c r="FC12" s="26">
        <f>IF(FC4&gt;Exit,0,Assumptions!FD340)</f>
        <v>0</v>
      </c>
      <c r="FD12" s="26">
        <f>IF(FD4&gt;Exit,0,Assumptions!FE340)</f>
        <v>0</v>
      </c>
      <c r="FE12" s="26">
        <f>IF(FE4&gt;Exit,0,Assumptions!FF340)</f>
        <v>0</v>
      </c>
      <c r="FF12" s="26">
        <f>IF(FF4&gt;Exit,0,Assumptions!FG340)</f>
        <v>0</v>
      </c>
      <c r="FG12" s="26">
        <f>IF(FG4&gt;Exit,0,Assumptions!FH340)</f>
        <v>0</v>
      </c>
      <c r="FH12" s="26">
        <f>IF(FH4&gt;Exit,0,Assumptions!FI340)</f>
        <v>0</v>
      </c>
      <c r="FI12" s="26">
        <f>IF(FI4&gt;Exit,0,Assumptions!FJ340)</f>
        <v>0</v>
      </c>
      <c r="FJ12" s="26">
        <f>IF(FJ4&gt;Exit,0,Assumptions!FK340)</f>
        <v>0</v>
      </c>
      <c r="FK12" s="26">
        <f>IF(FK4&gt;Exit,0,Assumptions!FL340)</f>
        <v>0</v>
      </c>
      <c r="FL12" s="26">
        <f>IF(FL4&gt;Exit,0,Assumptions!FM340)</f>
        <v>0</v>
      </c>
      <c r="FM12" s="26">
        <f>IF(FM4&gt;Exit,0,Assumptions!FN340)</f>
        <v>0</v>
      </c>
      <c r="FN12" s="26">
        <f>IF(FN4&gt;Exit,0,Assumptions!FO340)</f>
        <v>0</v>
      </c>
      <c r="FO12" s="26">
        <f>IF(FO4&gt;Exit,0,Assumptions!FP340)</f>
        <v>0</v>
      </c>
      <c r="FP12" s="26">
        <f>IF(FP4&gt;Exit,0,Assumptions!FQ340)</f>
        <v>0</v>
      </c>
      <c r="FQ12" s="26">
        <f>IF(FQ4&gt;Exit,0,Assumptions!FR340)</f>
        <v>0</v>
      </c>
      <c r="FR12" s="26">
        <f>IF(FR4&gt;Exit,0,Assumptions!FS340)</f>
        <v>0</v>
      </c>
      <c r="FS12" s="26">
        <f>IF(FS4&gt;Exit,0,Assumptions!FT340)</f>
        <v>0</v>
      </c>
      <c r="FT12" s="26">
        <f>IF(FT4&gt;Exit,0,Assumptions!FU340)</f>
        <v>0</v>
      </c>
      <c r="FU12" s="26">
        <f>IF(FU4&gt;Exit,0,Assumptions!FV340)</f>
        <v>0</v>
      </c>
      <c r="FV12" s="26">
        <f>IF(FV4&gt;Exit,0,Assumptions!FW340)</f>
        <v>0</v>
      </c>
      <c r="FW12" s="26">
        <f>IF(FW4&gt;Exit,0,Assumptions!FX340)</f>
        <v>0</v>
      </c>
      <c r="FX12" s="26">
        <f>IF(FX4&gt;Exit,0,Assumptions!FY340)</f>
        <v>0</v>
      </c>
      <c r="FY12" s="26">
        <f>IF(FY4&gt;Exit,0,Assumptions!FZ340)</f>
        <v>0</v>
      </c>
      <c r="FZ12" s="26">
        <f>IF(FZ4&gt;Exit,0,Assumptions!GA340)</f>
        <v>0</v>
      </c>
      <c r="GA12" s="26">
        <f>IF(GA4&gt;Exit,0,Assumptions!GB340)</f>
        <v>0</v>
      </c>
      <c r="GB12" s="26">
        <f>IF(GB4&gt;Exit,0,Assumptions!GC340)</f>
        <v>0</v>
      </c>
      <c r="GC12" s="26">
        <f>IF(GC4&gt;Exit,0,Assumptions!GD340)</f>
        <v>0</v>
      </c>
      <c r="GD12" s="26">
        <f>IF(GD4&gt;Exit,0,Assumptions!GE340)</f>
        <v>0</v>
      </c>
      <c r="GE12" s="26">
        <f>IF(GE4&gt;Exit,0,Assumptions!GF340)</f>
        <v>0</v>
      </c>
      <c r="GF12" s="26">
        <f>IF(GF4&gt;Exit,0,Assumptions!GG340)</f>
        <v>0</v>
      </c>
      <c r="GG12" s="26">
        <f>IF(GG4&gt;Exit,0,Assumptions!GH340)</f>
        <v>0</v>
      </c>
      <c r="GH12" s="26">
        <f>IF(GH4&gt;Exit,0,Assumptions!GI340)</f>
        <v>0</v>
      </c>
      <c r="GI12" s="26">
        <f>IF(GI4&gt;Exit,0,Assumptions!GJ340)</f>
        <v>0</v>
      </c>
      <c r="GJ12" s="26">
        <f>IF(GJ4&gt;Exit,0,Assumptions!GK340)</f>
        <v>0</v>
      </c>
      <c r="GK12" s="26">
        <f>IF(GK4&gt;Exit,0,Assumptions!GL340)</f>
        <v>0</v>
      </c>
      <c r="GL12" s="26">
        <f>IF(GL4&gt;Exit,0,Assumptions!GM340)</f>
        <v>0</v>
      </c>
      <c r="GM12" s="26">
        <f>IF(GM4&gt;Exit,0,Assumptions!GN340)</f>
        <v>0</v>
      </c>
      <c r="GN12" s="26">
        <f>IF(GN4&gt;Exit,0,Assumptions!GO340)</f>
        <v>0</v>
      </c>
      <c r="GO12" s="26">
        <f>IF(GO4&gt;Exit,0,Assumptions!GP340)</f>
        <v>0</v>
      </c>
      <c r="GP12" s="26">
        <f>IF(GP4&gt;Exit,0,Assumptions!GQ340)</f>
        <v>0</v>
      </c>
      <c r="GQ12" s="26">
        <f>IF(GQ4&gt;Exit,0,Assumptions!GR340)</f>
        <v>0</v>
      </c>
      <c r="GR12" s="26">
        <f>IF(GR4&gt;Exit,0,Assumptions!GS340)</f>
        <v>0</v>
      </c>
      <c r="GS12" s="26">
        <f>IF(GS4&gt;Exit,0,Assumptions!GT340)</f>
        <v>0</v>
      </c>
      <c r="GT12" s="26">
        <f>IF(GT4&gt;Exit,0,Assumptions!GU340)</f>
        <v>0</v>
      </c>
      <c r="GU12" s="26">
        <f>IF(GU4&gt;Exit,0,Assumptions!GV340)</f>
        <v>0</v>
      </c>
      <c r="GV12" s="26">
        <f>IF(GV4&gt;Exit,0,Assumptions!GW340)</f>
        <v>0</v>
      </c>
      <c r="GW12" s="26">
        <f>IF(GW4&gt;Exit,0,Assumptions!GX340)</f>
        <v>0</v>
      </c>
      <c r="GX12" s="26">
        <f>IF(GX4&gt;Exit,0,Assumptions!GY340)</f>
        <v>0</v>
      </c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</row>
    <row r="13" spans="1:221">
      <c r="A13" s="497" t="s">
        <v>588</v>
      </c>
      <c r="B13" s="148" t="s">
        <v>359</v>
      </c>
      <c r="C13" s="155" t="s">
        <v>652</v>
      </c>
      <c r="D13" s="26">
        <f ca="1">IF(D6&gt;Exit,0,Assumptions!E341)</f>
        <v>0</v>
      </c>
      <c r="E13" s="26">
        <f ca="1">IF(E6&gt;Exit,0,Assumptions!F341)</f>
        <v>0</v>
      </c>
      <c r="F13" s="26">
        <f ca="1">IF(F6&gt;Exit,0,Assumptions!G341)</f>
        <v>0</v>
      </c>
      <c r="G13" s="26">
        <f ca="1">IF(G6&gt;Exit,0,Assumptions!H341)</f>
        <v>0</v>
      </c>
      <c r="H13" s="26">
        <f ca="1">IF(H6&gt;Exit,0,Assumptions!I341)</f>
        <v>0</v>
      </c>
      <c r="I13" s="26">
        <f ca="1">IF(I6&gt;Exit,0,Assumptions!J341)</f>
        <v>0</v>
      </c>
      <c r="J13" s="26">
        <f ca="1">IF(J6&gt;Exit,0,Assumptions!K341)</f>
        <v>0</v>
      </c>
      <c r="K13" s="26">
        <f ca="1">IF(K6&gt;Exit,0,Assumptions!L341)</f>
        <v>0</v>
      </c>
      <c r="L13" s="26">
        <f ca="1">IF(L6&gt;Exit,0,Assumptions!M341)</f>
        <v>0</v>
      </c>
      <c r="M13" s="26">
        <f ca="1">IF(M6&gt;Exit,0,Assumptions!N341)</f>
        <v>0</v>
      </c>
      <c r="N13" s="26">
        <f ca="1">IF(N6&gt;Exit,0,Assumptions!O341)</f>
        <v>0</v>
      </c>
      <c r="O13" s="26">
        <f ca="1">IF(O6&gt;Exit,0,Assumptions!P341)</f>
        <v>0</v>
      </c>
      <c r="P13" s="26">
        <f ca="1">IF(P6&gt;Exit,0,Assumptions!Q341)</f>
        <v>0</v>
      </c>
      <c r="Q13" s="26">
        <f ca="1">IF(Q6&gt;Exit,0,Assumptions!R341)</f>
        <v>0</v>
      </c>
      <c r="R13" s="26">
        <f ca="1">IF(R6&gt;Exit,0,Assumptions!S341)</f>
        <v>0</v>
      </c>
      <c r="S13" s="26">
        <f ca="1">IF(S6&gt;Exit,0,Assumptions!T341)</f>
        <v>0</v>
      </c>
      <c r="T13" s="26">
        <f ca="1">IF(T6&gt;Exit,0,Assumptions!U341)</f>
        <v>0</v>
      </c>
      <c r="U13" s="26">
        <f ca="1">IF(U6&gt;Exit,0,Assumptions!V341)</f>
        <v>0</v>
      </c>
      <c r="V13" s="26">
        <f ca="1">IF(V6&gt;Exit,0,Assumptions!W341)</f>
        <v>0</v>
      </c>
      <c r="W13" s="26">
        <f ca="1">IF(W6&gt;Exit,0,Assumptions!X341)</f>
        <v>0</v>
      </c>
      <c r="X13" s="26">
        <f ca="1">IF(X6&gt;Exit,0,Assumptions!Y341)</f>
        <v>0</v>
      </c>
      <c r="Y13" s="26">
        <f ca="1">IF(Y6&gt;Exit,0,Assumptions!Z341)</f>
        <v>0</v>
      </c>
      <c r="Z13" s="26">
        <f ca="1">IF(Z6&gt;Exit,0,Assumptions!AA341)</f>
        <v>0</v>
      </c>
      <c r="AA13" s="26">
        <f ca="1">IF(AA6&gt;Exit,0,Assumptions!AB341)</f>
        <v>0</v>
      </c>
      <c r="AB13" s="26">
        <f ca="1">IF(AB6&gt;Exit,0,Assumptions!AC341)</f>
        <v>0</v>
      </c>
      <c r="AC13" s="26">
        <f ca="1">IF(AC6&gt;Exit,0,Assumptions!AD341)</f>
        <v>0</v>
      </c>
      <c r="AD13" s="26">
        <f ca="1">IF(AD6&gt;Exit,0,Assumptions!AE341)</f>
        <v>0</v>
      </c>
      <c r="AE13" s="26">
        <f ca="1">IF(AE6&gt;Exit,0,Assumptions!AF341)</f>
        <v>0</v>
      </c>
      <c r="AF13" s="26">
        <f ca="1">IF(AF6&gt;Exit,0,Assumptions!AG341)</f>
        <v>0</v>
      </c>
      <c r="AG13" s="26">
        <f ca="1">IF(AG6&gt;Exit,0,Assumptions!AH341)</f>
        <v>0</v>
      </c>
      <c r="AH13" s="26">
        <f ca="1">IF(AH6&gt;Exit,0,Assumptions!AI341)</f>
        <v>0</v>
      </c>
      <c r="AI13" s="26">
        <f ca="1">IF(AI6&gt;Exit,0,Assumptions!AJ341)</f>
        <v>0</v>
      </c>
      <c r="AJ13" s="26">
        <f ca="1">IF(AJ6&gt;Exit,0,Assumptions!AK341)</f>
        <v>0</v>
      </c>
      <c r="AK13" s="26">
        <f ca="1">IF(AK6&gt;Exit,0,Assumptions!AL341)</f>
        <v>0</v>
      </c>
      <c r="AL13" s="26">
        <f ca="1">IF(AL6&gt;Exit,0,Assumptions!AM341)</f>
        <v>0</v>
      </c>
      <c r="AM13" s="26">
        <f ca="1">IF(AM6&gt;Exit,0,Assumptions!AN341)</f>
        <v>0</v>
      </c>
      <c r="AN13" s="26">
        <f ca="1">IF(AN6&gt;Exit,0,Assumptions!AO341)</f>
        <v>0</v>
      </c>
      <c r="AO13" s="26">
        <f ca="1">IF(AO6&gt;Exit,0,Assumptions!AP341)</f>
        <v>0</v>
      </c>
      <c r="AP13" s="26">
        <f ca="1">IF(AP6&gt;Exit,0,Assumptions!AQ341)</f>
        <v>0</v>
      </c>
      <c r="AQ13" s="26">
        <f ca="1">IF(AQ6&gt;Exit,0,Assumptions!AR341)</f>
        <v>0</v>
      </c>
      <c r="AR13" s="26">
        <f ca="1">IF(AR6&gt;Exit,0,Assumptions!AS341)</f>
        <v>0</v>
      </c>
      <c r="AS13" s="26">
        <f ca="1">IF(AS6&gt;Exit,0,Assumptions!AT341)</f>
        <v>0</v>
      </c>
      <c r="AT13" s="26">
        <f ca="1">IF(AT6&gt;Exit,0,Assumptions!AU341)</f>
        <v>0</v>
      </c>
      <c r="AU13" s="26">
        <f ca="1">IF(AU6&gt;Exit,0,Assumptions!AV341)</f>
        <v>0</v>
      </c>
      <c r="AV13" s="26">
        <f ca="1">IF(AV6&gt;Exit,0,Assumptions!AW341)</f>
        <v>0</v>
      </c>
      <c r="AW13" s="26">
        <f ca="1">IF(AW6&gt;Exit,0,Assumptions!AX341)</f>
        <v>0</v>
      </c>
      <c r="AX13" s="26">
        <f ca="1">IF(AX6&gt;Exit,0,Assumptions!AY341)</f>
        <v>0</v>
      </c>
      <c r="AY13" s="26">
        <f ca="1">IF(AY6&gt;Exit,0,Assumptions!AZ341)</f>
        <v>0</v>
      </c>
      <c r="AZ13" s="26">
        <f ca="1">IF(AZ6&gt;Exit,0,Assumptions!BA341)</f>
        <v>0</v>
      </c>
      <c r="BA13" s="26">
        <f ca="1">IF(BA6&gt;Exit,0,Assumptions!BB341)</f>
        <v>0</v>
      </c>
      <c r="BB13" s="26">
        <f ca="1">IF(BB6&gt;Exit,0,Assumptions!BC341)</f>
        <v>0</v>
      </c>
      <c r="BC13" s="26">
        <f ca="1">IF(BC6&gt;Exit,0,Assumptions!BD341)</f>
        <v>0</v>
      </c>
      <c r="BD13" s="26">
        <f ca="1">IF(BD6&gt;Exit,0,Assumptions!BE341)</f>
        <v>0</v>
      </c>
      <c r="BE13" s="26">
        <f ca="1">IF(BE6&gt;Exit,0,Assumptions!BF341)</f>
        <v>0</v>
      </c>
      <c r="BF13" s="26">
        <f ca="1">IF(BF6&gt;Exit,0,Assumptions!BG341)</f>
        <v>0</v>
      </c>
      <c r="BG13" s="26">
        <f ca="1">IF(BG6&gt;Exit,0,Assumptions!BH341)</f>
        <v>0</v>
      </c>
      <c r="BH13" s="26">
        <f ca="1">IF(BH6&gt;Exit,0,Assumptions!BI341)</f>
        <v>0</v>
      </c>
      <c r="BI13" s="26">
        <f ca="1">IF(BI6&gt;Exit,0,Assumptions!BJ341)</f>
        <v>0</v>
      </c>
      <c r="BJ13" s="26">
        <f ca="1">IF(BJ6&gt;Exit,0,Assumptions!BK341)</f>
        <v>0</v>
      </c>
      <c r="BK13" s="26">
        <f ca="1">IF(BK6&gt;Exit,0,Assumptions!BL341)</f>
        <v>0</v>
      </c>
      <c r="BL13" s="26">
        <f ca="1">IF(BL6&gt;Exit,0,Assumptions!BM341)</f>
        <v>0</v>
      </c>
      <c r="BM13" s="26">
        <f ca="1">IF(BM6&gt;Exit,0,Assumptions!BN341)</f>
        <v>0</v>
      </c>
      <c r="BN13" s="26">
        <f ca="1">IF(BN6&gt;Exit,0,Assumptions!BO341)</f>
        <v>0</v>
      </c>
      <c r="BO13" s="26">
        <f ca="1">IF(BO6&gt;Exit,0,Assumptions!BP341)</f>
        <v>0</v>
      </c>
      <c r="BP13" s="26">
        <f ca="1">IF(BP6&gt;Exit,0,Assumptions!BQ341)</f>
        <v>0</v>
      </c>
      <c r="BQ13" s="26">
        <f ca="1">IF(BQ6&gt;Exit,0,Assumptions!BR341)</f>
        <v>0</v>
      </c>
      <c r="BR13" s="26">
        <f ca="1">IF(BR6&gt;Exit,0,Assumptions!BS341)</f>
        <v>0</v>
      </c>
      <c r="BS13" s="26">
        <f ca="1">IF(BS6&gt;Exit,0,Assumptions!BT341)</f>
        <v>0</v>
      </c>
      <c r="BT13" s="26">
        <f ca="1">IF(BT6&gt;Exit,0,Assumptions!BU341)</f>
        <v>0</v>
      </c>
      <c r="BU13" s="26">
        <f ca="1">IF(BU6&gt;Exit,0,Assumptions!BV341)</f>
        <v>0</v>
      </c>
      <c r="BV13" s="26">
        <f ca="1">IF(BV6&gt;Exit,0,Assumptions!BW341)</f>
        <v>0</v>
      </c>
      <c r="BW13" s="26">
        <f ca="1">IF(BW6&gt;Exit,0,Assumptions!BX341)</f>
        <v>0</v>
      </c>
      <c r="BX13" s="26">
        <f ca="1">IF(BX6&gt;Exit,0,Assumptions!BY341)</f>
        <v>0</v>
      </c>
      <c r="BY13" s="26">
        <f ca="1">IF(BY6&gt;Exit,0,Assumptions!BZ341)</f>
        <v>0</v>
      </c>
      <c r="BZ13" s="26">
        <f ca="1">IF(BZ6&gt;Exit,0,Assumptions!CA341)</f>
        <v>0</v>
      </c>
      <c r="CA13" s="26">
        <f ca="1">IF(CA6&gt;Exit,0,Assumptions!CB341)</f>
        <v>0</v>
      </c>
      <c r="CB13" s="26">
        <f ca="1">IF(CB6&gt;Exit,0,Assumptions!CC341)</f>
        <v>0</v>
      </c>
      <c r="CC13" s="26">
        <f ca="1">IF(CC6&gt;Exit,0,Assumptions!CD341)</f>
        <v>0</v>
      </c>
      <c r="CD13" s="26">
        <f ca="1">IF(CD6&gt;Exit,0,Assumptions!CE341)</f>
        <v>0</v>
      </c>
      <c r="CE13" s="26">
        <f ca="1">IF(CE6&gt;Exit,0,Assumptions!CF341)</f>
        <v>0</v>
      </c>
      <c r="CF13" s="26">
        <f ca="1">IF(CF6&gt;Exit,0,Assumptions!CG341)</f>
        <v>0</v>
      </c>
      <c r="CG13" s="26">
        <f ca="1">IF(CG6&gt;Exit,0,Assumptions!CH341)</f>
        <v>0</v>
      </c>
      <c r="CH13" s="26">
        <f ca="1">IF(CH6&gt;Exit,0,Assumptions!CI341)</f>
        <v>0</v>
      </c>
      <c r="CI13" s="26">
        <f ca="1">IF(CI6&gt;Exit,0,Assumptions!CJ341)</f>
        <v>0</v>
      </c>
      <c r="CJ13" s="26">
        <f ca="1">IF(CJ6&gt;Exit,0,Assumptions!CK341)</f>
        <v>0</v>
      </c>
      <c r="CK13" s="26">
        <f ca="1">IF(CK6&gt;Exit,0,Assumptions!CL341)</f>
        <v>0</v>
      </c>
      <c r="CL13" s="26">
        <f ca="1">IF(CL6&gt;Exit,0,Assumptions!CM341)</f>
        <v>0</v>
      </c>
      <c r="CM13" s="26">
        <f ca="1">IF(CM6&gt;Exit,0,Assumptions!CN341)</f>
        <v>0</v>
      </c>
      <c r="CN13" s="26">
        <f ca="1">IF(CN6&gt;Exit,0,Assumptions!CO341)</f>
        <v>0</v>
      </c>
      <c r="CO13" s="26">
        <f ca="1">IF(CO6&gt;Exit,0,Assumptions!CP341)</f>
        <v>0</v>
      </c>
      <c r="CP13" s="26">
        <f ca="1">IF(CP6&gt;Exit,0,Assumptions!CQ341)</f>
        <v>0</v>
      </c>
      <c r="CQ13" s="26">
        <f ca="1">IF(CQ6&gt;Exit,0,Assumptions!CR341)</f>
        <v>0</v>
      </c>
      <c r="CR13" s="26">
        <f ca="1">IF(CR6&gt;Exit,0,Assumptions!CS341)</f>
        <v>0</v>
      </c>
      <c r="CS13" s="26">
        <f ca="1">IF(CS6&gt;Exit,0,Assumptions!CT341)</f>
        <v>0</v>
      </c>
      <c r="CT13" s="26">
        <f ca="1">IF(CT6&gt;Exit,0,Assumptions!CU341)</f>
        <v>0</v>
      </c>
      <c r="CU13" s="26">
        <f ca="1">IF(CU6&gt;Exit,0,Assumptions!CV341)</f>
        <v>0</v>
      </c>
      <c r="CV13" s="26">
        <f ca="1">IF(CV6&gt;Exit,0,Assumptions!CW341)</f>
        <v>0</v>
      </c>
      <c r="CW13" s="26">
        <f ca="1">IF(CW6&gt;Exit,0,Assumptions!CX341)</f>
        <v>0</v>
      </c>
      <c r="CX13" s="26">
        <f ca="1">IF(CX6&gt;Exit,0,Assumptions!CY341)</f>
        <v>0</v>
      </c>
      <c r="CY13" s="26">
        <f ca="1">IF(CY6&gt;Exit,0,Assumptions!CZ341)</f>
        <v>0</v>
      </c>
      <c r="CZ13" s="26">
        <f ca="1">IF(CZ6&gt;Exit,0,Assumptions!DA341)</f>
        <v>0</v>
      </c>
      <c r="DA13" s="26">
        <f ca="1">IF(DA6&gt;Exit,0,Assumptions!DB341)</f>
        <v>0</v>
      </c>
      <c r="DB13" s="26">
        <f ca="1">IF(DB6&gt;Exit,0,Assumptions!DC341)</f>
        <v>0</v>
      </c>
      <c r="DC13" s="26">
        <f ca="1">IF(DC6&gt;Exit,0,Assumptions!DD341)</f>
        <v>0</v>
      </c>
      <c r="DD13" s="26">
        <f ca="1">IF(DD6&gt;Exit,0,Assumptions!DE341)</f>
        <v>0</v>
      </c>
      <c r="DE13" s="26">
        <f ca="1">IF(DE6&gt;Exit,0,Assumptions!DF341)</f>
        <v>0</v>
      </c>
      <c r="DF13" s="26">
        <f ca="1">IF(DF6&gt;Exit,0,Assumptions!DG341)</f>
        <v>0</v>
      </c>
      <c r="DG13" s="26">
        <f ca="1">IF(DG6&gt;Exit,0,Assumptions!DH341)</f>
        <v>0</v>
      </c>
      <c r="DH13" s="26">
        <f ca="1">IF(DH6&gt;Exit,0,Assumptions!DI341)</f>
        <v>0</v>
      </c>
      <c r="DI13" s="26">
        <f ca="1">IF(DI6&gt;Exit,0,Assumptions!DJ341)</f>
        <v>0</v>
      </c>
      <c r="DJ13" s="26">
        <f ca="1">IF(DJ6&gt;Exit,0,Assumptions!DK341)</f>
        <v>0</v>
      </c>
      <c r="DK13" s="26">
        <f ca="1">IF(DK6&gt;Exit,0,Assumptions!DL341)</f>
        <v>0</v>
      </c>
      <c r="DL13" s="26">
        <f ca="1">IF(DL6&gt;Exit,0,Assumptions!DM341)</f>
        <v>0</v>
      </c>
      <c r="DM13" s="26">
        <f ca="1">IF(DM6&gt;Exit,0,Assumptions!DN341)</f>
        <v>0</v>
      </c>
      <c r="DN13" s="26">
        <f ca="1">IF(DN6&gt;Exit,0,Assumptions!DO341)</f>
        <v>0</v>
      </c>
      <c r="DO13" s="26">
        <f ca="1">IF(DO6&gt;Exit,0,Assumptions!DP341)</f>
        <v>0</v>
      </c>
      <c r="DP13" s="26">
        <f ca="1">IF(DP6&gt;Exit,0,Assumptions!DQ341)</f>
        <v>0</v>
      </c>
      <c r="DQ13" s="26">
        <f ca="1">IF(DQ6&gt;Exit,0,Assumptions!DR341)</f>
        <v>0</v>
      </c>
      <c r="DR13" s="26">
        <f ca="1">IF(DR6&gt;Exit,0,Assumptions!DS341)</f>
        <v>0</v>
      </c>
      <c r="DS13" s="26">
        <f ca="1">IF(DS6&gt;Exit,0,Assumptions!DT341)</f>
        <v>0</v>
      </c>
      <c r="DT13" s="26">
        <f ca="1">IF(DT6&gt;Exit,0,Assumptions!DU341)</f>
        <v>0</v>
      </c>
      <c r="DU13" s="26">
        <f ca="1">IF(DU6&gt;Exit,0,Assumptions!DV341)</f>
        <v>0</v>
      </c>
      <c r="DV13" s="26">
        <f ca="1">IF(DV6&gt;Exit,0,Assumptions!DW341)</f>
        <v>0</v>
      </c>
      <c r="DW13" s="26">
        <f ca="1">IF(DW6&gt;Exit,0,Assumptions!DX341)</f>
        <v>0</v>
      </c>
      <c r="DX13" s="26">
        <f ca="1">IF(DX6&gt;Exit,0,Assumptions!DY341)</f>
        <v>0</v>
      </c>
      <c r="DY13" s="26">
        <f ca="1">IF(DY6&gt;Exit,0,Assumptions!DZ341)</f>
        <v>0</v>
      </c>
      <c r="DZ13" s="26">
        <f ca="1">IF(DZ6&gt;Exit,0,Assumptions!EA341)</f>
        <v>0</v>
      </c>
      <c r="EA13" s="26">
        <f ca="1">IF(EA6&gt;Exit,0,Assumptions!EB341)</f>
        <v>0</v>
      </c>
      <c r="EB13" s="26">
        <f ca="1">IF(EB6&gt;Exit,0,Assumptions!EC341)</f>
        <v>0</v>
      </c>
      <c r="EC13" s="26">
        <f ca="1">IF(EC6&gt;Exit,0,Assumptions!ED341)</f>
        <v>0</v>
      </c>
      <c r="ED13" s="26">
        <f ca="1">IF(ED6&gt;Exit,0,Assumptions!EE341)</f>
        <v>0</v>
      </c>
      <c r="EE13" s="26">
        <f ca="1">IF(EE6&gt;Exit,0,Assumptions!EF341)</f>
        <v>0</v>
      </c>
      <c r="EF13" s="26">
        <f ca="1">IF(EF6&gt;Exit,0,Assumptions!EG341)</f>
        <v>0</v>
      </c>
      <c r="EG13" s="26">
        <f ca="1">IF(EG6&gt;Exit,0,Assumptions!EH341)</f>
        <v>0</v>
      </c>
      <c r="EH13" s="26">
        <f ca="1">IF(EH6&gt;Exit,0,Assumptions!EI341)</f>
        <v>0</v>
      </c>
      <c r="EI13" s="26">
        <f ca="1">IF(EI6&gt;Exit,0,Assumptions!EJ341)</f>
        <v>0</v>
      </c>
      <c r="EJ13" s="26">
        <f ca="1">IF(EJ6&gt;Exit,0,Assumptions!EK341)</f>
        <v>0</v>
      </c>
      <c r="EK13" s="26">
        <f ca="1">IF(EK6&gt;Exit,0,Assumptions!EL341)</f>
        <v>0</v>
      </c>
      <c r="EL13" s="26">
        <f ca="1">IF(EL6&gt;Exit,0,Assumptions!EM341)</f>
        <v>0</v>
      </c>
      <c r="EM13" s="26">
        <f ca="1">IF(EM6&gt;Exit,0,Assumptions!EN341)</f>
        <v>0</v>
      </c>
      <c r="EN13" s="26">
        <f ca="1">IF(EN6&gt;Exit,0,Assumptions!EO341)</f>
        <v>0</v>
      </c>
      <c r="EO13" s="26">
        <f ca="1">IF(EO6&gt;Exit,0,Assumptions!EP341)</f>
        <v>0</v>
      </c>
      <c r="EP13" s="26">
        <f ca="1">IF(EP6&gt;Exit,0,Assumptions!EQ341)</f>
        <v>0</v>
      </c>
      <c r="EQ13" s="26">
        <f ca="1">IF(EQ6&gt;Exit,0,Assumptions!ER341)</f>
        <v>0</v>
      </c>
      <c r="ER13" s="26">
        <f ca="1">IF(ER6&gt;Exit,0,Assumptions!ES341)</f>
        <v>0</v>
      </c>
      <c r="ES13" s="26">
        <f ca="1">IF(ES6&gt;Exit,0,Assumptions!ET341)</f>
        <v>0</v>
      </c>
      <c r="ET13" s="26">
        <f ca="1">IF(ET6&gt;Exit,0,Assumptions!EU341)</f>
        <v>0</v>
      </c>
      <c r="EU13" s="26">
        <f ca="1">IF(EU6&gt;Exit,0,Assumptions!EV341)</f>
        <v>0</v>
      </c>
      <c r="EV13" s="26">
        <f ca="1">IF(EV6&gt;Exit,0,Assumptions!EW341)</f>
        <v>0</v>
      </c>
      <c r="EW13" s="26">
        <f ca="1">IF(EW6&gt;Exit,0,Assumptions!EX341)</f>
        <v>0</v>
      </c>
      <c r="EX13" s="26">
        <f ca="1">IF(EX6&gt;Exit,0,Assumptions!EY341)</f>
        <v>279186.591796875</v>
      </c>
      <c r="EY13" s="26">
        <f ca="1">IF(EY6&gt;Exit,0,Assumptions!EZ341)</f>
        <v>279186.591796875</v>
      </c>
      <c r="EZ13" s="26">
        <f ca="1">IF(EZ6&gt;Exit,0,Assumptions!FA341)</f>
        <v>279186.591796875</v>
      </c>
      <c r="FA13" s="26">
        <f ca="1">IF(FA6&gt;Exit,0,Assumptions!FB341)</f>
        <v>279186.591796875</v>
      </c>
      <c r="FB13" s="26">
        <f ca="1">IF(FB6&gt;Exit,0,Assumptions!FC341)</f>
        <v>279186.591796875</v>
      </c>
      <c r="FC13" s="26">
        <f ca="1">IF(FC6&gt;Exit,0,Assumptions!FD341)</f>
        <v>279186.591796875</v>
      </c>
      <c r="FD13" s="26">
        <f ca="1">IF(FD6&gt;Exit,0,Assumptions!FE341)</f>
        <v>279186.591796875</v>
      </c>
      <c r="FE13" s="26">
        <f ca="1">IF(FE6&gt;Exit,0,Assumptions!FF341)</f>
        <v>279186.591796875</v>
      </c>
      <c r="FF13" s="26">
        <f ca="1">IF(FF6&gt;Exit,0,Assumptions!FG341)</f>
        <v>293145.92138671881</v>
      </c>
      <c r="FG13" s="26">
        <f ca="1">IF(FG6&gt;Exit,0,Assumptions!FH341)</f>
        <v>293145.92138671881</v>
      </c>
      <c r="FH13" s="26">
        <f ca="1">IF(FH6&gt;Exit,0,Assumptions!FI341)</f>
        <v>293145.92138671881</v>
      </c>
      <c r="FI13" s="26">
        <f ca="1">IF(FI6&gt;Exit,0,Assumptions!FJ341)</f>
        <v>293145.92138671881</v>
      </c>
      <c r="FJ13" s="26">
        <f ca="1">IF(FJ6&gt;Exit,0,Assumptions!FK341)</f>
        <v>293145.92138671881</v>
      </c>
      <c r="FK13" s="26">
        <f ca="1">IF(FK6&gt;Exit,0,Assumptions!FL341)</f>
        <v>293145.92138671881</v>
      </c>
      <c r="FL13" s="26">
        <f ca="1">IF(FL6&gt;Exit,0,Assumptions!FM341)</f>
        <v>293145.92138671881</v>
      </c>
      <c r="FM13" s="26">
        <f ca="1">IF(FM6&gt;Exit,0,Assumptions!FN341)</f>
        <v>293145.92138671881</v>
      </c>
      <c r="FN13" s="26">
        <f ca="1">IF(FN6&gt;Exit,0,Assumptions!FO341)</f>
        <v>293145.92138671881</v>
      </c>
      <c r="FO13" s="26">
        <f ca="1">IF(FO6&gt;Exit,0,Assumptions!FP341)</f>
        <v>293145.92138671881</v>
      </c>
      <c r="FP13" s="26">
        <f ca="1">IF(FP6&gt;Exit,0,Assumptions!FQ341)</f>
        <v>293145.92138671881</v>
      </c>
      <c r="FQ13" s="26">
        <f ca="1">IF(FQ6&gt;Exit,0,Assumptions!FR341)</f>
        <v>293145.92138671881</v>
      </c>
      <c r="FR13" s="26">
        <f ca="1">IF(FR6&gt;Exit,0,Assumptions!FS341)</f>
        <v>307803.2174560547</v>
      </c>
      <c r="FS13" s="26">
        <f ca="1">IF(FS6&gt;Exit,0,Assumptions!FT341)</f>
        <v>307803.2174560547</v>
      </c>
      <c r="FT13" s="26">
        <f ca="1">IF(FT6&gt;Exit,0,Assumptions!FU341)</f>
        <v>307803.2174560547</v>
      </c>
      <c r="FU13" s="26">
        <f ca="1">IF(FU6&gt;Exit,0,Assumptions!FV341)</f>
        <v>307803.2174560547</v>
      </c>
      <c r="FV13" s="26">
        <f ca="1">IF(FV6&gt;Exit,0,Assumptions!FW341)</f>
        <v>307803.2174560547</v>
      </c>
      <c r="FW13" s="26">
        <f ca="1">IF(FW6&gt;Exit,0,Assumptions!FX341)</f>
        <v>307803.2174560547</v>
      </c>
      <c r="FX13" s="26">
        <f ca="1">IF(FX6&gt;Exit,0,Assumptions!FY341)</f>
        <v>307803.2174560547</v>
      </c>
      <c r="FY13" s="26">
        <f ca="1">IF(FY6&gt;Exit,0,Assumptions!FZ341)</f>
        <v>307803.2174560547</v>
      </c>
      <c r="FZ13" s="26">
        <f ca="1">IF(FZ6&gt;Exit,0,Assumptions!GA341)</f>
        <v>307803.2174560547</v>
      </c>
      <c r="GA13" s="26">
        <f ca="1">IF(GA6&gt;Exit,0,Assumptions!GB341)</f>
        <v>307803.2174560547</v>
      </c>
      <c r="GB13" s="26">
        <f ca="1">IF(GB6&gt;Exit,0,Assumptions!GC341)</f>
        <v>307803.2174560547</v>
      </c>
      <c r="GC13" s="26">
        <f ca="1">IF(GC6&gt;Exit,0,Assumptions!GD341)</f>
        <v>307803.2174560547</v>
      </c>
      <c r="GD13" s="26">
        <f ca="1">IF(GD6&gt;Exit,0,Assumptions!GE341)</f>
        <v>323193.37832885748</v>
      </c>
      <c r="GE13" s="26">
        <f ca="1">IF(GE6&gt;Exit,0,Assumptions!GF341)</f>
        <v>323193.37832885748</v>
      </c>
      <c r="GF13" s="26">
        <f ca="1">IF(GF6&gt;Exit,0,Assumptions!GG341)</f>
        <v>323193.37832885748</v>
      </c>
      <c r="GG13" s="26">
        <f ca="1">IF(GG6&gt;Exit,0,Assumptions!GH341)</f>
        <v>323193.37832885748</v>
      </c>
      <c r="GH13" s="26">
        <f ca="1">IF(GH6&gt;Exit,0,Assumptions!GI341)</f>
        <v>323193.37832885748</v>
      </c>
      <c r="GI13" s="26">
        <f ca="1">IF(GI6&gt;Exit,0,Assumptions!GJ341)</f>
        <v>323193.37832885748</v>
      </c>
      <c r="GJ13" s="26">
        <f ca="1">IF(GJ6&gt;Exit,0,Assumptions!GK341)</f>
        <v>323193.37832885748</v>
      </c>
      <c r="GK13" s="26">
        <f ca="1">IF(GK6&gt;Exit,0,Assumptions!GL341)</f>
        <v>323193.37832885748</v>
      </c>
      <c r="GL13" s="26">
        <f ca="1">IF(GL6&gt;Exit,0,Assumptions!GM341)</f>
        <v>323193.37832885748</v>
      </c>
      <c r="GM13" s="26">
        <f ca="1">IF(GM6&gt;Exit,0,Assumptions!GN341)</f>
        <v>323193.37832885748</v>
      </c>
      <c r="GN13" s="26">
        <f ca="1">IF(GN6&gt;Exit,0,Assumptions!GO341)</f>
        <v>323193.37832885748</v>
      </c>
      <c r="GO13" s="26">
        <f ca="1">IF(GO6&gt;Exit,0,Assumptions!GP341)</f>
        <v>323193.37832885748</v>
      </c>
      <c r="GP13" s="26">
        <f ca="1">IF(GP6&gt;Exit,0,Assumptions!GQ341)</f>
        <v>339353.04724530032</v>
      </c>
      <c r="GQ13" s="26">
        <f ca="1">IF(GQ6&gt;Exit,0,Assumptions!GR341)</f>
        <v>339353.04724530032</v>
      </c>
      <c r="GR13" s="26">
        <f ca="1">IF(GR6&gt;Exit,0,Assumptions!GS341)</f>
        <v>339353.04724530032</v>
      </c>
      <c r="GS13" s="26">
        <f ca="1">IF(GS6&gt;Exit,0,Assumptions!GT341)</f>
        <v>339353.04724530032</v>
      </c>
      <c r="GT13" s="26">
        <f ca="1">IF(GT6&gt;Exit,0,Assumptions!GU341)</f>
        <v>339353.04724530032</v>
      </c>
      <c r="GU13" s="26">
        <f ca="1">IF(GU6&gt;Exit,0,Assumptions!GV341)</f>
        <v>339353.04724530032</v>
      </c>
      <c r="GV13" s="26">
        <f ca="1">IF(GV6&gt;Exit,0,Assumptions!GW341)</f>
        <v>339353.04724530032</v>
      </c>
      <c r="GW13" s="26">
        <f ca="1">IF(GW6&gt;Exit,0,Assumptions!GX341)</f>
        <v>339353.04724530032</v>
      </c>
      <c r="GX13" s="26">
        <f ca="1">IF(GX6&gt;Exit,0,Assumptions!GY341)</f>
        <v>339353.04724530032</v>
      </c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</row>
    <row r="14" spans="1:221">
      <c r="A14" s="497" t="s">
        <v>589</v>
      </c>
      <c r="B14" s="148" t="s">
        <v>61</v>
      </c>
      <c r="C14" s="155" t="s">
        <v>393</v>
      </c>
      <c r="D14" s="26">
        <f ca="1">IF(D4&gt;Exit,0,Assumptions!E347)</f>
        <v>0</v>
      </c>
      <c r="E14" s="26">
        <f ca="1">IF(E4&gt;Exit,0,Assumptions!F347)</f>
        <v>0</v>
      </c>
      <c r="F14" s="26">
        <f ca="1">IF(F4&gt;Exit,0,Assumptions!G347)</f>
        <v>0</v>
      </c>
      <c r="G14" s="26">
        <f ca="1">IF(G4&gt;Exit,0,Assumptions!H347)</f>
        <v>0</v>
      </c>
      <c r="H14" s="26">
        <f ca="1">IF(H4&gt;Exit,0,Assumptions!I347)</f>
        <v>0</v>
      </c>
      <c r="I14" s="26">
        <f ca="1">IF(I4&gt;Exit,0,Assumptions!J347)</f>
        <v>0</v>
      </c>
      <c r="J14" s="26">
        <f ca="1">IF(J4&gt;Exit,0,Assumptions!K347)</f>
        <v>0</v>
      </c>
      <c r="K14" s="26">
        <f ca="1">IF(K4&gt;Exit,0,Assumptions!L347)</f>
        <v>0</v>
      </c>
      <c r="L14" s="26">
        <f ca="1">IF(L4&gt;Exit,0,Assumptions!M347)</f>
        <v>0</v>
      </c>
      <c r="M14" s="26">
        <f ca="1">IF(M4&gt;Exit,0,Assumptions!N347)</f>
        <v>0</v>
      </c>
      <c r="N14" s="26">
        <f ca="1">IF(N4&gt;Exit,0,Assumptions!O347)</f>
        <v>0</v>
      </c>
      <c r="O14" s="26">
        <f ca="1">IF(O4&gt;Exit,0,Assumptions!P347)</f>
        <v>0</v>
      </c>
      <c r="P14" s="26">
        <f ca="1">IF(P4&gt;Exit,0,Assumptions!Q347)</f>
        <v>0</v>
      </c>
      <c r="Q14" s="26">
        <f ca="1">IF(Q4&gt;Exit,0,Assumptions!R347)</f>
        <v>0</v>
      </c>
      <c r="R14" s="26">
        <f ca="1">IF(R4&gt;Exit,0,Assumptions!S347)</f>
        <v>0</v>
      </c>
      <c r="S14" s="26">
        <f ca="1">IF(S4&gt;Exit,0,Assumptions!T347)</f>
        <v>0</v>
      </c>
      <c r="T14" s="26">
        <f ca="1">IF(T4&gt;Exit,0,Assumptions!U347)</f>
        <v>0</v>
      </c>
      <c r="U14" s="26">
        <f ca="1">IF(U4&gt;Exit,0,Assumptions!V347)</f>
        <v>0</v>
      </c>
      <c r="V14" s="26">
        <f ca="1">IF(V4&gt;Exit,0,Assumptions!W347)</f>
        <v>0</v>
      </c>
      <c r="W14" s="26">
        <f ca="1">IF(W4&gt;Exit,0,Assumptions!X347)</f>
        <v>0</v>
      </c>
      <c r="X14" s="26">
        <f ca="1">IF(X4&gt;Exit,0,Assumptions!Y347)</f>
        <v>0</v>
      </c>
      <c r="Y14" s="26">
        <f ca="1">IF(Y4&gt;Exit,0,Assumptions!Z347)</f>
        <v>0</v>
      </c>
      <c r="Z14" s="26">
        <f ca="1">IF(Z4&gt;Exit,0,Assumptions!AA347)</f>
        <v>0</v>
      </c>
      <c r="AA14" s="26">
        <f ca="1">IF(AA4&gt;Exit,0,Assumptions!AB347)</f>
        <v>0</v>
      </c>
      <c r="AB14" s="26">
        <f ca="1">IF(AB4&gt;Exit,0,Assumptions!AC347)</f>
        <v>0</v>
      </c>
      <c r="AC14" s="26">
        <f ca="1">IF(AC4&gt;Exit,0,Assumptions!AD347)</f>
        <v>0</v>
      </c>
      <c r="AD14" s="26">
        <f ca="1">IF(AD4&gt;Exit,0,Assumptions!AE347)</f>
        <v>0</v>
      </c>
      <c r="AE14" s="26">
        <f ca="1">IF(AE4&gt;Exit,0,Assumptions!AF347)</f>
        <v>0</v>
      </c>
      <c r="AF14" s="26">
        <f ca="1">IF(AF4&gt;Exit,0,Assumptions!AG347)</f>
        <v>0</v>
      </c>
      <c r="AG14" s="26">
        <f ca="1">IF(AG4&gt;Exit,0,Assumptions!AH347)</f>
        <v>0</v>
      </c>
      <c r="AH14" s="26">
        <f ca="1">IF(AH4&gt;Exit,0,Assumptions!AI347)</f>
        <v>0</v>
      </c>
      <c r="AI14" s="26">
        <f ca="1">IF(AI4&gt;Exit,0,Assumptions!AJ347)</f>
        <v>0</v>
      </c>
      <c r="AJ14" s="26">
        <f ca="1">IF(AJ4&gt;Exit,0,Assumptions!AK347)</f>
        <v>0</v>
      </c>
      <c r="AK14" s="26">
        <f ca="1">IF(AK4&gt;Exit,0,Assumptions!AL347)</f>
        <v>0</v>
      </c>
      <c r="AL14" s="26">
        <f ca="1">IF(AL4&gt;Exit,0,Assumptions!AM347)</f>
        <v>0</v>
      </c>
      <c r="AM14" s="26">
        <f ca="1">IF(AM4&gt;Exit,0,Assumptions!AN347)</f>
        <v>0</v>
      </c>
      <c r="AN14" s="26">
        <f ca="1">IF(AN4&gt;Exit,0,Assumptions!AO347)</f>
        <v>0</v>
      </c>
      <c r="AO14" s="26">
        <f ca="1">IF(AO4&gt;Exit,0,Assumptions!AP347)</f>
        <v>0</v>
      </c>
      <c r="AP14" s="26">
        <f ca="1">IF(AP4&gt;Exit,0,Assumptions!AQ347)</f>
        <v>0</v>
      </c>
      <c r="AQ14" s="26">
        <f ca="1">IF(AQ4&gt;Exit,0,Assumptions!AR347)</f>
        <v>0</v>
      </c>
      <c r="AR14" s="26">
        <f ca="1">IF(AR4&gt;Exit,0,Assumptions!AS347)</f>
        <v>0</v>
      </c>
      <c r="AS14" s="26">
        <f ca="1">IF(AS4&gt;Exit,0,Assumptions!AT347)</f>
        <v>0</v>
      </c>
      <c r="AT14" s="26">
        <f ca="1">IF(AT4&gt;Exit,0,Assumptions!AU347)</f>
        <v>0</v>
      </c>
      <c r="AU14" s="26">
        <f ca="1">IF(AU4&gt;Exit,0,Assumptions!AV347)</f>
        <v>0</v>
      </c>
      <c r="AV14" s="26">
        <f ca="1">IF(AV4&gt;Exit,0,Assumptions!AW347)</f>
        <v>0</v>
      </c>
      <c r="AW14" s="26">
        <f ca="1">IF(AW4&gt;Exit,0,Assumptions!AX347)</f>
        <v>0</v>
      </c>
      <c r="AX14" s="26">
        <f ca="1">IF(AX4&gt;Exit,0,Assumptions!AY347)</f>
        <v>0</v>
      </c>
      <c r="AY14" s="26">
        <f ca="1">IF(AY4&gt;Exit,0,Assumptions!AZ347)</f>
        <v>0</v>
      </c>
      <c r="AZ14" s="26">
        <f ca="1">IF(AZ4&gt;Exit,0,Assumptions!BA347)</f>
        <v>0</v>
      </c>
      <c r="BA14" s="26">
        <f ca="1">IF(BA4&gt;Exit,0,Assumptions!BB347)</f>
        <v>0</v>
      </c>
      <c r="BB14" s="26">
        <f ca="1">IF(BB4&gt;Exit,0,Assumptions!BC347)</f>
        <v>0</v>
      </c>
      <c r="BC14" s="26">
        <f ca="1">IF(BC4&gt;Exit,0,Assumptions!BD347)</f>
        <v>0</v>
      </c>
      <c r="BD14" s="26">
        <f ca="1">IF(BD4&gt;Exit,0,Assumptions!BE347)</f>
        <v>0</v>
      </c>
      <c r="BE14" s="26">
        <f ca="1">IF(BE4&gt;Exit,0,Assumptions!BF347)</f>
        <v>0</v>
      </c>
      <c r="BF14" s="26">
        <f ca="1">IF(BF4&gt;Exit,0,Assumptions!BG347)</f>
        <v>0</v>
      </c>
      <c r="BG14" s="26">
        <f ca="1">IF(BG4&gt;Exit,0,Assumptions!BH347)</f>
        <v>0</v>
      </c>
      <c r="BH14" s="26">
        <f ca="1">IF(BH4&gt;Exit,0,Assumptions!BI347)</f>
        <v>0</v>
      </c>
      <c r="BI14" s="26">
        <f ca="1">IF(BI4&gt;Exit,0,Assumptions!BJ347)</f>
        <v>0</v>
      </c>
      <c r="BJ14" s="26">
        <f ca="1">IF(BJ4&gt;Exit,0,Assumptions!BK347)</f>
        <v>0</v>
      </c>
      <c r="BK14" s="26">
        <f ca="1">IF(BK4&gt;Exit,0,Assumptions!BL347)</f>
        <v>0</v>
      </c>
      <c r="BL14" s="26">
        <f ca="1">IF(BL4&gt;Exit,0,Assumptions!BM347)</f>
        <v>0</v>
      </c>
      <c r="BM14" s="26">
        <f ca="1">IF(BM4&gt;Exit,0,Assumptions!BN347)</f>
        <v>0</v>
      </c>
      <c r="BN14" s="26">
        <f ca="1">IF(BN4&gt;Exit,0,Assumptions!BO347)</f>
        <v>0</v>
      </c>
      <c r="BO14" s="26">
        <f ca="1">IF(BO4&gt;Exit,0,Assumptions!BP347)</f>
        <v>0</v>
      </c>
      <c r="BP14" s="26">
        <f ca="1">IF(BP4&gt;Exit,0,Assumptions!BQ347)</f>
        <v>0</v>
      </c>
      <c r="BQ14" s="26">
        <f ca="1">IF(BQ4&gt;Exit,0,Assumptions!BR347)</f>
        <v>0</v>
      </c>
      <c r="BR14" s="26">
        <f ca="1">IF(BR4&gt;Exit,0,Assumptions!BS347)</f>
        <v>0</v>
      </c>
      <c r="BS14" s="26">
        <f ca="1">IF(BS4&gt;Exit,0,Assumptions!BT347)</f>
        <v>0</v>
      </c>
      <c r="BT14" s="26">
        <f ca="1">IF(BT4&gt;Exit,0,Assumptions!BU347)</f>
        <v>0</v>
      </c>
      <c r="BU14" s="26">
        <f ca="1">IF(BU4&gt;Exit,0,Assumptions!BV347)</f>
        <v>0</v>
      </c>
      <c r="BV14" s="26">
        <f ca="1">IF(BV4&gt;Exit,0,Assumptions!BW347)</f>
        <v>0</v>
      </c>
      <c r="BW14" s="26">
        <f ca="1">IF(BW4&gt;Exit,0,Assumptions!BX347)</f>
        <v>0</v>
      </c>
      <c r="BX14" s="26">
        <f ca="1">IF(BX4&gt;Exit,0,Assumptions!BY347)</f>
        <v>0</v>
      </c>
      <c r="BY14" s="26">
        <f ca="1">IF(BY4&gt;Exit,0,Assumptions!BZ347)</f>
        <v>0</v>
      </c>
      <c r="BZ14" s="26">
        <f ca="1">IF(BZ4&gt;Exit,0,Assumptions!CA347)</f>
        <v>166666.66666666666</v>
      </c>
      <c r="CA14" s="26">
        <f ca="1">IF(CA4&gt;Exit,0,Assumptions!CB347)</f>
        <v>166666.66666666666</v>
      </c>
      <c r="CB14" s="26">
        <f ca="1">IF(CB4&gt;Exit,0,Assumptions!CC347)</f>
        <v>166666.66666666666</v>
      </c>
      <c r="CC14" s="26">
        <f ca="1">IF(CC4&gt;Exit,0,Assumptions!CD347)</f>
        <v>166666.66666666666</v>
      </c>
      <c r="CD14" s="26">
        <f ca="1">IF(CD4&gt;Exit,0,Assumptions!CE347)</f>
        <v>166666.66666666666</v>
      </c>
      <c r="CE14" s="26">
        <f ca="1">IF(CE4&gt;Exit,0,Assumptions!CF347)</f>
        <v>166666.66666666666</v>
      </c>
      <c r="CF14" s="26">
        <f ca="1">IF(CF4&gt;Exit,0,Assumptions!CG347)</f>
        <v>166666.66666666666</v>
      </c>
      <c r="CG14" s="26">
        <f ca="1">IF(CG4&gt;Exit,0,Assumptions!CH347)</f>
        <v>166666.66666666666</v>
      </c>
      <c r="CH14" s="26">
        <f ca="1">IF(CH4&gt;Exit,0,Assumptions!CI347)</f>
        <v>166666.66666666666</v>
      </c>
      <c r="CI14" s="26">
        <f ca="1">IF(CI4&gt;Exit,0,Assumptions!CJ347)</f>
        <v>166666.66666666666</v>
      </c>
      <c r="CJ14" s="26">
        <f ca="1">IF(CJ4&gt;Exit,0,Assumptions!CK347)</f>
        <v>166666.66666666666</v>
      </c>
      <c r="CK14" s="26">
        <f ca="1">IF(CK4&gt;Exit,0,Assumptions!CL347)</f>
        <v>166666.66666666666</v>
      </c>
      <c r="CL14" s="26">
        <f ca="1">IF(CL4&gt;Exit,0,Assumptions!CM347)</f>
        <v>175000</v>
      </c>
      <c r="CM14" s="26">
        <f ca="1">IF(CM4&gt;Exit,0,Assumptions!CN347)</f>
        <v>175000</v>
      </c>
      <c r="CN14" s="26">
        <f ca="1">IF(CN4&gt;Exit,0,Assumptions!CO347)</f>
        <v>175000</v>
      </c>
      <c r="CO14" s="26">
        <f ca="1">IF(CO4&gt;Exit,0,Assumptions!CP347)</f>
        <v>175000</v>
      </c>
      <c r="CP14" s="26">
        <f ca="1">IF(CP4&gt;Exit,0,Assumptions!CQ347)</f>
        <v>175000</v>
      </c>
      <c r="CQ14" s="26">
        <f ca="1">IF(CQ4&gt;Exit,0,Assumptions!CR347)</f>
        <v>175000</v>
      </c>
      <c r="CR14" s="26">
        <f ca="1">IF(CR4&gt;Exit,0,Assumptions!CS347)</f>
        <v>175000</v>
      </c>
      <c r="CS14" s="26">
        <f ca="1">IF(CS4&gt;Exit,0,Assumptions!CT347)</f>
        <v>175000</v>
      </c>
      <c r="CT14" s="26">
        <f ca="1">IF(CT4&gt;Exit,0,Assumptions!CU347)</f>
        <v>175000</v>
      </c>
      <c r="CU14" s="26">
        <f ca="1">IF(CU4&gt;Exit,0,Assumptions!CV347)</f>
        <v>175000</v>
      </c>
      <c r="CV14" s="26">
        <f ca="1">IF(CV4&gt;Exit,0,Assumptions!CW347)</f>
        <v>175000</v>
      </c>
      <c r="CW14" s="26">
        <f ca="1">IF(CW4&gt;Exit,0,Assumptions!CX347)</f>
        <v>175000</v>
      </c>
      <c r="CX14" s="26">
        <f ca="1">IF(CX4&gt;Exit,0,Assumptions!CY347)</f>
        <v>183750</v>
      </c>
      <c r="CY14" s="26">
        <f ca="1">IF(CY4&gt;Exit,0,Assumptions!CZ347)</f>
        <v>183750</v>
      </c>
      <c r="CZ14" s="26">
        <f ca="1">IF(CZ4&gt;Exit,0,Assumptions!DA347)</f>
        <v>183750</v>
      </c>
      <c r="DA14" s="26">
        <f ca="1">IF(DA4&gt;Exit,0,Assumptions!DB347)</f>
        <v>183750</v>
      </c>
      <c r="DB14" s="26">
        <f ca="1">IF(DB4&gt;Exit,0,Assumptions!DC347)</f>
        <v>183750</v>
      </c>
      <c r="DC14" s="26">
        <f ca="1">IF(DC4&gt;Exit,0,Assumptions!DD347)</f>
        <v>183750</v>
      </c>
      <c r="DD14" s="26">
        <f ca="1">IF(DD4&gt;Exit,0,Assumptions!DE347)</f>
        <v>183750</v>
      </c>
      <c r="DE14" s="26">
        <f ca="1">IF(DE4&gt;Exit,0,Assumptions!DF347)</f>
        <v>183750</v>
      </c>
      <c r="DF14" s="26">
        <f ca="1">IF(DF4&gt;Exit,0,Assumptions!DG347)</f>
        <v>183750</v>
      </c>
      <c r="DG14" s="26">
        <f ca="1">IF(DG4&gt;Exit,0,Assumptions!DH347)</f>
        <v>183750</v>
      </c>
      <c r="DH14" s="26">
        <f ca="1">IF(DH4&gt;Exit,0,Assumptions!DI347)</f>
        <v>183750</v>
      </c>
      <c r="DI14" s="26">
        <f ca="1">IF(DI4&gt;Exit,0,Assumptions!DJ347)</f>
        <v>183750</v>
      </c>
      <c r="DJ14" s="26">
        <f ca="1">IF(DJ4&gt;Exit,0,Assumptions!DK347)</f>
        <v>192937.50000000003</v>
      </c>
      <c r="DK14" s="26">
        <f ca="1">IF(DK4&gt;Exit,0,Assumptions!DL347)</f>
        <v>192937.50000000003</v>
      </c>
      <c r="DL14" s="26">
        <f ca="1">IF(DL4&gt;Exit,0,Assumptions!DM347)</f>
        <v>192937.50000000003</v>
      </c>
      <c r="DM14" s="26">
        <f ca="1">IF(DM4&gt;Exit,0,Assumptions!DN347)</f>
        <v>192937.50000000003</v>
      </c>
      <c r="DN14" s="26">
        <f ca="1">IF(DN4&gt;Exit,0,Assumptions!DO347)</f>
        <v>192937.50000000003</v>
      </c>
      <c r="DO14" s="26">
        <f ca="1">IF(DO4&gt;Exit,0,Assumptions!DP347)</f>
        <v>192937.50000000003</v>
      </c>
      <c r="DP14" s="26">
        <f ca="1">IF(DP4&gt;Exit,0,Assumptions!DQ347)</f>
        <v>192937.50000000003</v>
      </c>
      <c r="DQ14" s="26">
        <f ca="1">IF(DQ4&gt;Exit,0,Assumptions!DR347)</f>
        <v>192937.50000000003</v>
      </c>
      <c r="DR14" s="26">
        <f ca="1">IF(DR4&gt;Exit,0,Assumptions!DS347)</f>
        <v>192937.50000000003</v>
      </c>
      <c r="DS14" s="26">
        <f ca="1">IF(DS4&gt;Exit,0,Assumptions!DT347)</f>
        <v>192937.50000000003</v>
      </c>
      <c r="DT14" s="26">
        <f ca="1">IF(DT4&gt;Exit,0,Assumptions!DU347)</f>
        <v>192937.50000000003</v>
      </c>
      <c r="DU14" s="26">
        <f ca="1">IF(DU4&gt;Exit,0,Assumptions!DV347)</f>
        <v>192937.50000000003</v>
      </c>
      <c r="DV14" s="26">
        <f ca="1">IF(DV4&gt;Exit,0,Assumptions!DW347)</f>
        <v>202584.375</v>
      </c>
      <c r="DW14" s="26">
        <f ca="1">IF(DW4&gt;Exit,0,Assumptions!DX347)</f>
        <v>202584.375</v>
      </c>
      <c r="DX14" s="26">
        <f ca="1">IF(DX4&gt;Exit,0,Assumptions!DY347)</f>
        <v>202584.375</v>
      </c>
      <c r="DY14" s="26">
        <f ca="1">IF(DY4&gt;Exit,0,Assumptions!DZ347)</f>
        <v>202584.375</v>
      </c>
      <c r="DZ14" s="26">
        <f ca="1">IF(DZ4&gt;Exit,0,Assumptions!EA347)</f>
        <v>202584.375</v>
      </c>
      <c r="EA14" s="26">
        <f ca="1">IF(EA4&gt;Exit,0,Assumptions!EB347)</f>
        <v>202584.375</v>
      </c>
      <c r="EB14" s="26">
        <f ca="1">IF(EB4&gt;Exit,0,Assumptions!EC347)</f>
        <v>202584.375</v>
      </c>
      <c r="EC14" s="26">
        <f ca="1">IF(EC4&gt;Exit,0,Assumptions!ED347)</f>
        <v>202584.375</v>
      </c>
      <c r="ED14" s="26">
        <f ca="1">IF(ED4&gt;Exit,0,Assumptions!EE347)</f>
        <v>202584.375</v>
      </c>
      <c r="EE14" s="26">
        <f ca="1">IF(EE4&gt;Exit,0,Assumptions!EF347)</f>
        <v>202584.375</v>
      </c>
      <c r="EF14" s="26">
        <f ca="1">IF(EF4&gt;Exit,0,Assumptions!EG347)</f>
        <v>202584.375</v>
      </c>
      <c r="EG14" s="26">
        <f ca="1">IF(EG4&gt;Exit,0,Assumptions!EH347)</f>
        <v>202584.375</v>
      </c>
      <c r="EH14" s="26">
        <f ca="1">IF(EH4&gt;Exit,0,Assumptions!EI347)</f>
        <v>212713.59375000003</v>
      </c>
      <c r="EI14" s="26">
        <f ca="1">IF(EI4&gt;Exit,0,Assumptions!EJ347)</f>
        <v>212713.59375000003</v>
      </c>
      <c r="EJ14" s="26">
        <f ca="1">IF(EJ4&gt;Exit,0,Assumptions!EK347)</f>
        <v>212713.59375000003</v>
      </c>
      <c r="EK14" s="26">
        <f ca="1">IF(EK4&gt;Exit,0,Assumptions!EL347)</f>
        <v>212713.59375000003</v>
      </c>
      <c r="EL14" s="26">
        <f ca="1">IF(EL4&gt;Exit,0,Assumptions!EM347)</f>
        <v>212713.59375000003</v>
      </c>
      <c r="EM14" s="26">
        <f ca="1">IF(EM4&gt;Exit,0,Assumptions!EN347)</f>
        <v>212713.59375000003</v>
      </c>
      <c r="EN14" s="26">
        <f ca="1">IF(EN4&gt;Exit,0,Assumptions!EO347)</f>
        <v>212713.59375000003</v>
      </c>
      <c r="EO14" s="26">
        <f ca="1">IF(EO4&gt;Exit,0,Assumptions!EP347)</f>
        <v>212713.59375000003</v>
      </c>
      <c r="EP14" s="26">
        <f ca="1">IF(EP4&gt;Exit,0,Assumptions!EQ347)</f>
        <v>212713.59375000003</v>
      </c>
      <c r="EQ14" s="26">
        <f ca="1">IF(EQ4&gt;Exit,0,Assumptions!ER347)</f>
        <v>212713.59375000003</v>
      </c>
      <c r="ER14" s="26">
        <f ca="1">IF(ER4&gt;Exit,0,Assumptions!ES347)</f>
        <v>212713.59375000003</v>
      </c>
      <c r="ES14" s="26">
        <f ca="1">IF(ES4&gt;Exit,0,Assumptions!ET347)</f>
        <v>212713.59375000003</v>
      </c>
      <c r="ET14" s="26">
        <f ca="1">IF(ET4&gt;Exit,0,Assumptions!EU347)</f>
        <v>223349.2734375</v>
      </c>
      <c r="EU14" s="26">
        <f ca="1">IF(EU4&gt;Exit,0,Assumptions!EV347)</f>
        <v>223349.2734375</v>
      </c>
      <c r="EV14" s="26">
        <f ca="1">IF(EV4&gt;Exit,0,Assumptions!EW347)</f>
        <v>223349.2734375</v>
      </c>
      <c r="EW14" s="26">
        <f ca="1">IF(EW4&gt;Exit,0,Assumptions!EX347)</f>
        <v>223349.2734375</v>
      </c>
      <c r="EX14" s="26">
        <f>IF(EX4&gt;Exit,0,Assumptions!EY347)</f>
        <v>0</v>
      </c>
      <c r="EY14" s="26">
        <f>IF(EY4&gt;Exit,0,Assumptions!EZ347)</f>
        <v>0</v>
      </c>
      <c r="EZ14" s="26">
        <f>IF(EZ4&gt;Exit,0,Assumptions!FA347)</f>
        <v>0</v>
      </c>
      <c r="FA14" s="26">
        <f>IF(FA4&gt;Exit,0,Assumptions!FB347)</f>
        <v>0</v>
      </c>
      <c r="FB14" s="26">
        <f>IF(FB4&gt;Exit,0,Assumptions!FC347)</f>
        <v>0</v>
      </c>
      <c r="FC14" s="26">
        <f>IF(FC4&gt;Exit,0,Assumptions!FD347)</f>
        <v>0</v>
      </c>
      <c r="FD14" s="26">
        <f>IF(FD4&gt;Exit,0,Assumptions!FE347)</f>
        <v>0</v>
      </c>
      <c r="FE14" s="26">
        <f>IF(FE4&gt;Exit,0,Assumptions!FF347)</f>
        <v>0</v>
      </c>
      <c r="FF14" s="26">
        <f>IF(FF4&gt;Exit,0,Assumptions!FG347)</f>
        <v>0</v>
      </c>
      <c r="FG14" s="26">
        <f>IF(FG4&gt;Exit,0,Assumptions!FH347)</f>
        <v>0</v>
      </c>
      <c r="FH14" s="26">
        <f>IF(FH4&gt;Exit,0,Assumptions!FI347)</f>
        <v>0</v>
      </c>
      <c r="FI14" s="26">
        <f>IF(FI4&gt;Exit,0,Assumptions!FJ347)</f>
        <v>0</v>
      </c>
      <c r="FJ14" s="26">
        <f>IF(FJ4&gt;Exit,0,Assumptions!FK347)</f>
        <v>0</v>
      </c>
      <c r="FK14" s="26">
        <f>IF(FK4&gt;Exit,0,Assumptions!FL347)</f>
        <v>0</v>
      </c>
      <c r="FL14" s="26">
        <f>IF(FL4&gt;Exit,0,Assumptions!FM347)</f>
        <v>0</v>
      </c>
      <c r="FM14" s="26">
        <f>IF(FM4&gt;Exit,0,Assumptions!FN347)</f>
        <v>0</v>
      </c>
      <c r="FN14" s="26">
        <f>IF(FN4&gt;Exit,0,Assumptions!FO347)</f>
        <v>0</v>
      </c>
      <c r="FO14" s="26">
        <f>IF(FO4&gt;Exit,0,Assumptions!FP347)</f>
        <v>0</v>
      </c>
      <c r="FP14" s="26">
        <f>IF(FP4&gt;Exit,0,Assumptions!FQ347)</f>
        <v>0</v>
      </c>
      <c r="FQ14" s="26">
        <f>IF(FQ4&gt;Exit,0,Assumptions!FR347)</f>
        <v>0</v>
      </c>
      <c r="FR14" s="26">
        <f>IF(FR4&gt;Exit,0,Assumptions!FS347)</f>
        <v>0</v>
      </c>
      <c r="FS14" s="26">
        <f>IF(FS4&gt;Exit,0,Assumptions!FT347)</f>
        <v>0</v>
      </c>
      <c r="FT14" s="26">
        <f>IF(FT4&gt;Exit,0,Assumptions!FU347)</f>
        <v>0</v>
      </c>
      <c r="FU14" s="26">
        <f>IF(FU4&gt;Exit,0,Assumptions!FV347)</f>
        <v>0</v>
      </c>
      <c r="FV14" s="26">
        <f>IF(FV4&gt;Exit,0,Assumptions!FW347)</f>
        <v>0</v>
      </c>
      <c r="FW14" s="26">
        <f>IF(FW4&gt;Exit,0,Assumptions!FX347)</f>
        <v>0</v>
      </c>
      <c r="FX14" s="26">
        <f>IF(FX4&gt;Exit,0,Assumptions!FY347)</f>
        <v>0</v>
      </c>
      <c r="FY14" s="26">
        <f>IF(FY4&gt;Exit,0,Assumptions!FZ347)</f>
        <v>0</v>
      </c>
      <c r="FZ14" s="26">
        <f>IF(FZ4&gt;Exit,0,Assumptions!GA347)</f>
        <v>0</v>
      </c>
      <c r="GA14" s="26">
        <f>IF(GA4&gt;Exit,0,Assumptions!GB347)</f>
        <v>0</v>
      </c>
      <c r="GB14" s="26">
        <f>IF(GB4&gt;Exit,0,Assumptions!GC347)</f>
        <v>0</v>
      </c>
      <c r="GC14" s="26">
        <f>IF(GC4&gt;Exit,0,Assumptions!GD347)</f>
        <v>0</v>
      </c>
      <c r="GD14" s="26">
        <f>IF(GD4&gt;Exit,0,Assumptions!GE347)</f>
        <v>0</v>
      </c>
      <c r="GE14" s="26">
        <f>IF(GE4&gt;Exit,0,Assumptions!GF347)</f>
        <v>0</v>
      </c>
      <c r="GF14" s="26">
        <f>IF(GF4&gt;Exit,0,Assumptions!GG347)</f>
        <v>0</v>
      </c>
      <c r="GG14" s="26">
        <f>IF(GG4&gt;Exit,0,Assumptions!GH347)</f>
        <v>0</v>
      </c>
      <c r="GH14" s="26">
        <f>IF(GH4&gt;Exit,0,Assumptions!GI347)</f>
        <v>0</v>
      </c>
      <c r="GI14" s="26">
        <f>IF(GI4&gt;Exit,0,Assumptions!GJ347)</f>
        <v>0</v>
      </c>
      <c r="GJ14" s="26">
        <f>IF(GJ4&gt;Exit,0,Assumptions!GK347)</f>
        <v>0</v>
      </c>
      <c r="GK14" s="26">
        <f>IF(GK4&gt;Exit,0,Assumptions!GL347)</f>
        <v>0</v>
      </c>
      <c r="GL14" s="26">
        <f>IF(GL4&gt;Exit,0,Assumptions!GM347)</f>
        <v>0</v>
      </c>
      <c r="GM14" s="26">
        <f>IF(GM4&gt;Exit,0,Assumptions!GN347)</f>
        <v>0</v>
      </c>
      <c r="GN14" s="26">
        <f>IF(GN4&gt;Exit,0,Assumptions!GO347)</f>
        <v>0</v>
      </c>
      <c r="GO14" s="26">
        <f>IF(GO4&gt;Exit,0,Assumptions!GP347)</f>
        <v>0</v>
      </c>
      <c r="GP14" s="26">
        <f>IF(GP4&gt;Exit,0,Assumptions!GQ347)</f>
        <v>0</v>
      </c>
      <c r="GQ14" s="26">
        <f>IF(GQ4&gt;Exit,0,Assumptions!GR347)</f>
        <v>0</v>
      </c>
      <c r="GR14" s="26">
        <f>IF(GR4&gt;Exit,0,Assumptions!GS347)</f>
        <v>0</v>
      </c>
      <c r="GS14" s="26">
        <f>IF(GS4&gt;Exit,0,Assumptions!GT347)</f>
        <v>0</v>
      </c>
      <c r="GT14" s="26">
        <f>IF(GT4&gt;Exit,0,Assumptions!GU347)</f>
        <v>0</v>
      </c>
      <c r="GU14" s="26">
        <f>IF(GU4&gt;Exit,0,Assumptions!GV347)</f>
        <v>0</v>
      </c>
      <c r="GV14" s="26">
        <f>IF(GV4&gt;Exit,0,Assumptions!GW347)</f>
        <v>0</v>
      </c>
      <c r="GW14" s="26">
        <f>IF(GW4&gt;Exit,0,Assumptions!GX347)</f>
        <v>0</v>
      </c>
      <c r="GX14" s="26">
        <f>IF(GX4&gt;Exit,0,Assumptions!GY347)</f>
        <v>0</v>
      </c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</row>
    <row r="15" spans="1:221">
      <c r="A15" s="497"/>
      <c r="B15" s="157" t="s">
        <v>120</v>
      </c>
      <c r="C15" s="155" t="s">
        <v>659</v>
      </c>
      <c r="D15" s="26">
        <f ca="1">SUM(D12:D14)</f>
        <v>0</v>
      </c>
      <c r="E15" s="26">
        <f t="shared" ref="E15:BP15" ca="1" si="12">SUM(E12:E14)</f>
        <v>0</v>
      </c>
      <c r="F15" s="26">
        <f t="shared" ca="1" si="12"/>
        <v>0</v>
      </c>
      <c r="G15" s="26">
        <f t="shared" ca="1" si="12"/>
        <v>0</v>
      </c>
      <c r="H15" s="26">
        <f t="shared" ca="1" si="12"/>
        <v>0</v>
      </c>
      <c r="I15" s="26">
        <f t="shared" ca="1" si="12"/>
        <v>0</v>
      </c>
      <c r="J15" s="26">
        <f t="shared" ca="1" si="12"/>
        <v>0</v>
      </c>
      <c r="K15" s="26">
        <f t="shared" ca="1" si="12"/>
        <v>0</v>
      </c>
      <c r="L15" s="26">
        <f t="shared" ca="1" si="12"/>
        <v>0</v>
      </c>
      <c r="M15" s="26">
        <f t="shared" ca="1" si="12"/>
        <v>0</v>
      </c>
      <c r="N15" s="26">
        <f t="shared" ca="1" si="12"/>
        <v>0</v>
      </c>
      <c r="O15" s="26">
        <f t="shared" ca="1" si="12"/>
        <v>0</v>
      </c>
      <c r="P15" s="26">
        <f t="shared" ca="1" si="12"/>
        <v>0</v>
      </c>
      <c r="Q15" s="26">
        <f t="shared" ca="1" si="12"/>
        <v>0</v>
      </c>
      <c r="R15" s="26">
        <f t="shared" ca="1" si="12"/>
        <v>0</v>
      </c>
      <c r="S15" s="26">
        <f t="shared" ca="1" si="12"/>
        <v>0</v>
      </c>
      <c r="T15" s="26">
        <f t="shared" ca="1" si="12"/>
        <v>0</v>
      </c>
      <c r="U15" s="26">
        <f t="shared" ca="1" si="12"/>
        <v>0</v>
      </c>
      <c r="V15" s="26">
        <f t="shared" ca="1" si="12"/>
        <v>0</v>
      </c>
      <c r="W15" s="26">
        <f t="shared" ca="1" si="12"/>
        <v>0</v>
      </c>
      <c r="X15" s="26">
        <f t="shared" ca="1" si="12"/>
        <v>0</v>
      </c>
      <c r="Y15" s="26">
        <f t="shared" ca="1" si="12"/>
        <v>0</v>
      </c>
      <c r="Z15" s="26">
        <f t="shared" ca="1" si="12"/>
        <v>0</v>
      </c>
      <c r="AA15" s="26">
        <f t="shared" ca="1" si="12"/>
        <v>0</v>
      </c>
      <c r="AB15" s="26">
        <f t="shared" ca="1" si="12"/>
        <v>0</v>
      </c>
      <c r="AC15" s="26">
        <f t="shared" ca="1" si="12"/>
        <v>0</v>
      </c>
      <c r="AD15" s="26">
        <f t="shared" ca="1" si="12"/>
        <v>0</v>
      </c>
      <c r="AE15" s="26">
        <f t="shared" ca="1" si="12"/>
        <v>0</v>
      </c>
      <c r="AF15" s="26">
        <f t="shared" ca="1" si="12"/>
        <v>0</v>
      </c>
      <c r="AG15" s="26">
        <f t="shared" ca="1" si="12"/>
        <v>0</v>
      </c>
      <c r="AH15" s="26">
        <f t="shared" ca="1" si="12"/>
        <v>0</v>
      </c>
      <c r="AI15" s="26">
        <f t="shared" ca="1" si="12"/>
        <v>0</v>
      </c>
      <c r="AJ15" s="26">
        <f t="shared" ca="1" si="12"/>
        <v>0</v>
      </c>
      <c r="AK15" s="26">
        <f t="shared" ca="1" si="12"/>
        <v>0</v>
      </c>
      <c r="AL15" s="26">
        <f t="shared" ca="1" si="12"/>
        <v>0</v>
      </c>
      <c r="AM15" s="26">
        <f t="shared" ca="1" si="12"/>
        <v>0</v>
      </c>
      <c r="AN15" s="26">
        <f t="shared" ca="1" si="12"/>
        <v>0</v>
      </c>
      <c r="AO15" s="26">
        <f t="shared" ca="1" si="12"/>
        <v>0</v>
      </c>
      <c r="AP15" s="26">
        <f t="shared" ca="1" si="12"/>
        <v>0</v>
      </c>
      <c r="AQ15" s="26">
        <f t="shared" ca="1" si="12"/>
        <v>0</v>
      </c>
      <c r="AR15" s="26">
        <f t="shared" ca="1" si="12"/>
        <v>0</v>
      </c>
      <c r="AS15" s="26">
        <f t="shared" ca="1" si="12"/>
        <v>0</v>
      </c>
      <c r="AT15" s="26">
        <f t="shared" ca="1" si="12"/>
        <v>0</v>
      </c>
      <c r="AU15" s="26">
        <f t="shared" ca="1" si="12"/>
        <v>0</v>
      </c>
      <c r="AV15" s="26">
        <f t="shared" ca="1" si="12"/>
        <v>0</v>
      </c>
      <c r="AW15" s="26">
        <f t="shared" ca="1" si="12"/>
        <v>0</v>
      </c>
      <c r="AX15" s="26">
        <f t="shared" ca="1" si="12"/>
        <v>0</v>
      </c>
      <c r="AY15" s="26">
        <f t="shared" ca="1" si="12"/>
        <v>0</v>
      </c>
      <c r="AZ15" s="26">
        <f t="shared" ca="1" si="12"/>
        <v>0</v>
      </c>
      <c r="BA15" s="26">
        <f t="shared" ca="1" si="12"/>
        <v>0</v>
      </c>
      <c r="BB15" s="26">
        <f t="shared" ca="1" si="12"/>
        <v>0</v>
      </c>
      <c r="BC15" s="26">
        <f t="shared" ca="1" si="12"/>
        <v>0</v>
      </c>
      <c r="BD15" s="26">
        <f t="shared" ca="1" si="12"/>
        <v>0</v>
      </c>
      <c r="BE15" s="26">
        <f t="shared" ca="1" si="12"/>
        <v>0</v>
      </c>
      <c r="BF15" s="26">
        <f t="shared" ca="1" si="12"/>
        <v>0</v>
      </c>
      <c r="BG15" s="26">
        <f t="shared" ca="1" si="12"/>
        <v>0</v>
      </c>
      <c r="BH15" s="26">
        <f t="shared" ca="1" si="12"/>
        <v>0</v>
      </c>
      <c r="BI15" s="26">
        <f t="shared" ca="1" si="12"/>
        <v>0</v>
      </c>
      <c r="BJ15" s="26">
        <f t="shared" ca="1" si="12"/>
        <v>0</v>
      </c>
      <c r="BK15" s="26">
        <f t="shared" ca="1" si="12"/>
        <v>0</v>
      </c>
      <c r="BL15" s="26">
        <f t="shared" ca="1" si="12"/>
        <v>0</v>
      </c>
      <c r="BM15" s="26">
        <f t="shared" ca="1" si="12"/>
        <v>0</v>
      </c>
      <c r="BN15" s="26">
        <f t="shared" ca="1" si="12"/>
        <v>0</v>
      </c>
      <c r="BO15" s="26">
        <f t="shared" ca="1" si="12"/>
        <v>0</v>
      </c>
      <c r="BP15" s="26">
        <f t="shared" ca="1" si="12"/>
        <v>0</v>
      </c>
      <c r="BQ15" s="26">
        <f t="shared" ref="BQ15:EB15" ca="1" si="13">SUM(BQ12:BQ14)</f>
        <v>0</v>
      </c>
      <c r="BR15" s="26">
        <f t="shared" ca="1" si="13"/>
        <v>0</v>
      </c>
      <c r="BS15" s="26">
        <f t="shared" ca="1" si="13"/>
        <v>0</v>
      </c>
      <c r="BT15" s="26">
        <f t="shared" ca="1" si="13"/>
        <v>0</v>
      </c>
      <c r="BU15" s="26">
        <f t="shared" ca="1" si="13"/>
        <v>0</v>
      </c>
      <c r="BV15" s="26">
        <f t="shared" ca="1" si="13"/>
        <v>0</v>
      </c>
      <c r="BW15" s="26">
        <f t="shared" ca="1" si="13"/>
        <v>0</v>
      </c>
      <c r="BX15" s="26">
        <f t="shared" ca="1" si="13"/>
        <v>0</v>
      </c>
      <c r="BY15" s="26">
        <f t="shared" ca="1" si="13"/>
        <v>0</v>
      </c>
      <c r="BZ15" s="26">
        <f t="shared" ca="1" si="13"/>
        <v>504836.2666666666</v>
      </c>
      <c r="CA15" s="26">
        <f t="shared" ca="1" si="13"/>
        <v>504836.2666666666</v>
      </c>
      <c r="CB15" s="26">
        <f t="shared" ca="1" si="13"/>
        <v>504836.2666666666</v>
      </c>
      <c r="CC15" s="26">
        <f t="shared" ca="1" si="13"/>
        <v>504836.2666666666</v>
      </c>
      <c r="CD15" s="26">
        <f t="shared" ca="1" si="13"/>
        <v>504836.2666666666</v>
      </c>
      <c r="CE15" s="26">
        <f t="shared" ca="1" si="13"/>
        <v>504836.2666666666</v>
      </c>
      <c r="CF15" s="26">
        <f t="shared" ca="1" si="13"/>
        <v>504836.2666666666</v>
      </c>
      <c r="CG15" s="26">
        <f t="shared" ca="1" si="13"/>
        <v>504836.2666666666</v>
      </c>
      <c r="CH15" s="26">
        <f t="shared" ca="1" si="13"/>
        <v>504836.2666666666</v>
      </c>
      <c r="CI15" s="26">
        <f t="shared" ca="1" si="13"/>
        <v>504836.2666666666</v>
      </c>
      <c r="CJ15" s="26">
        <f t="shared" ca="1" si="13"/>
        <v>504836.2666666666</v>
      </c>
      <c r="CK15" s="26">
        <f t="shared" ca="1" si="13"/>
        <v>504836.2666666666</v>
      </c>
      <c r="CL15" s="26">
        <f t="shared" ca="1" si="13"/>
        <v>523314.68799999997</v>
      </c>
      <c r="CM15" s="26">
        <f t="shared" ca="1" si="13"/>
        <v>523314.68799999997</v>
      </c>
      <c r="CN15" s="26">
        <f t="shared" ca="1" si="13"/>
        <v>523314.68799999997</v>
      </c>
      <c r="CO15" s="26">
        <f t="shared" ca="1" si="13"/>
        <v>523314.68799999997</v>
      </c>
      <c r="CP15" s="26">
        <f t="shared" ca="1" si="13"/>
        <v>523314.68799999997</v>
      </c>
      <c r="CQ15" s="26">
        <f t="shared" ca="1" si="13"/>
        <v>523314.68799999997</v>
      </c>
      <c r="CR15" s="26">
        <f t="shared" ca="1" si="13"/>
        <v>523314.68799999997</v>
      </c>
      <c r="CS15" s="26">
        <f t="shared" ca="1" si="13"/>
        <v>523314.68799999997</v>
      </c>
      <c r="CT15" s="26">
        <f t="shared" ca="1" si="13"/>
        <v>523314.68799999997</v>
      </c>
      <c r="CU15" s="26">
        <f t="shared" ca="1" si="13"/>
        <v>523314.68799999997</v>
      </c>
      <c r="CV15" s="26">
        <f t="shared" ca="1" si="13"/>
        <v>523314.68799999997</v>
      </c>
      <c r="CW15" s="26">
        <f t="shared" ca="1" si="13"/>
        <v>523314.68799999997</v>
      </c>
      <c r="CX15" s="26">
        <f t="shared" ca="1" si="13"/>
        <v>542514.12864000001</v>
      </c>
      <c r="CY15" s="26">
        <f t="shared" ca="1" si="13"/>
        <v>542514.12864000001</v>
      </c>
      <c r="CZ15" s="26">
        <f t="shared" ca="1" si="13"/>
        <v>542514.12864000001</v>
      </c>
      <c r="DA15" s="26">
        <f t="shared" ca="1" si="13"/>
        <v>542514.12864000001</v>
      </c>
      <c r="DB15" s="26">
        <f t="shared" ca="1" si="13"/>
        <v>542514.12864000001</v>
      </c>
      <c r="DC15" s="26">
        <f t="shared" ca="1" si="13"/>
        <v>542514.12864000001</v>
      </c>
      <c r="DD15" s="26">
        <f t="shared" ca="1" si="13"/>
        <v>542514.12864000001</v>
      </c>
      <c r="DE15" s="26">
        <f t="shared" ca="1" si="13"/>
        <v>542514.12864000001</v>
      </c>
      <c r="DF15" s="26">
        <f t="shared" ca="1" si="13"/>
        <v>542514.12864000001</v>
      </c>
      <c r="DG15" s="26">
        <f t="shared" ca="1" si="13"/>
        <v>542514.12864000001</v>
      </c>
      <c r="DH15" s="26">
        <f t="shared" ca="1" si="13"/>
        <v>542514.12864000001</v>
      </c>
      <c r="DI15" s="26">
        <f t="shared" ca="1" si="13"/>
        <v>542514.12864000001</v>
      </c>
      <c r="DJ15" s="26">
        <f t="shared" ca="1" si="13"/>
        <v>562464.55249919998</v>
      </c>
      <c r="DK15" s="26">
        <f t="shared" ca="1" si="13"/>
        <v>562464.55249919998</v>
      </c>
      <c r="DL15" s="26">
        <f t="shared" ca="1" si="13"/>
        <v>562464.55249919998</v>
      </c>
      <c r="DM15" s="26">
        <f t="shared" ca="1" si="13"/>
        <v>562464.55249919998</v>
      </c>
      <c r="DN15" s="26">
        <f t="shared" ca="1" si="13"/>
        <v>562464.55249919998</v>
      </c>
      <c r="DO15" s="26">
        <f t="shared" ca="1" si="13"/>
        <v>562464.55249919998</v>
      </c>
      <c r="DP15" s="26">
        <f t="shared" ca="1" si="13"/>
        <v>562464.55249919998</v>
      </c>
      <c r="DQ15" s="26">
        <f t="shared" ca="1" si="13"/>
        <v>562464.55249919998</v>
      </c>
      <c r="DR15" s="26">
        <f t="shared" ca="1" si="13"/>
        <v>562464.55249919998</v>
      </c>
      <c r="DS15" s="26">
        <f t="shared" ca="1" si="13"/>
        <v>562464.55249919998</v>
      </c>
      <c r="DT15" s="26">
        <f t="shared" ca="1" si="13"/>
        <v>562464.55249919998</v>
      </c>
      <c r="DU15" s="26">
        <f t="shared" ca="1" si="13"/>
        <v>562464.55249919998</v>
      </c>
      <c r="DV15" s="26">
        <f t="shared" ca="1" si="13"/>
        <v>583197.23907417594</v>
      </c>
      <c r="DW15" s="26">
        <f t="shared" ca="1" si="13"/>
        <v>583197.23907417594</v>
      </c>
      <c r="DX15" s="26">
        <f t="shared" ca="1" si="13"/>
        <v>583197.23907417594</v>
      </c>
      <c r="DY15" s="26">
        <f t="shared" ca="1" si="13"/>
        <v>583197.23907417594</v>
      </c>
      <c r="DZ15" s="26">
        <f t="shared" ca="1" si="13"/>
        <v>583197.23907417594</v>
      </c>
      <c r="EA15" s="26">
        <f t="shared" ca="1" si="13"/>
        <v>583197.23907417594</v>
      </c>
      <c r="EB15" s="26">
        <f t="shared" ca="1" si="13"/>
        <v>583197.23907417594</v>
      </c>
      <c r="EC15" s="26">
        <f t="shared" ref="EC15:GN15" ca="1" si="14">SUM(EC12:EC14)</f>
        <v>583197.23907417594</v>
      </c>
      <c r="ED15" s="26">
        <f t="shared" ca="1" si="14"/>
        <v>583197.23907417594</v>
      </c>
      <c r="EE15" s="26">
        <f t="shared" ca="1" si="14"/>
        <v>583197.23907417594</v>
      </c>
      <c r="EF15" s="26">
        <f t="shared" ca="1" si="14"/>
        <v>583197.23907417594</v>
      </c>
      <c r="EG15" s="26">
        <f t="shared" ca="1" si="14"/>
        <v>583197.23907417594</v>
      </c>
      <c r="EH15" s="26">
        <f t="shared" ca="1" si="14"/>
        <v>604744.84374640125</v>
      </c>
      <c r="EI15" s="26">
        <f t="shared" ca="1" si="14"/>
        <v>604744.84374640125</v>
      </c>
      <c r="EJ15" s="26">
        <f t="shared" ca="1" si="14"/>
        <v>604744.84374640125</v>
      </c>
      <c r="EK15" s="26">
        <f t="shared" ca="1" si="14"/>
        <v>604744.84374640125</v>
      </c>
      <c r="EL15" s="26">
        <f t="shared" ca="1" si="14"/>
        <v>604744.84374640125</v>
      </c>
      <c r="EM15" s="26">
        <f t="shared" ca="1" si="14"/>
        <v>604744.84374640125</v>
      </c>
      <c r="EN15" s="26">
        <f t="shared" ca="1" si="14"/>
        <v>604744.84374640125</v>
      </c>
      <c r="EO15" s="26">
        <f t="shared" ca="1" si="14"/>
        <v>604744.84374640125</v>
      </c>
      <c r="EP15" s="26">
        <f t="shared" ca="1" si="14"/>
        <v>604744.84374640125</v>
      </c>
      <c r="EQ15" s="26">
        <f t="shared" ca="1" si="14"/>
        <v>604744.84374640125</v>
      </c>
      <c r="ER15" s="26">
        <f t="shared" ca="1" si="14"/>
        <v>604744.84374640125</v>
      </c>
      <c r="ES15" s="26">
        <f t="shared" ca="1" si="14"/>
        <v>604744.84374640125</v>
      </c>
      <c r="ET15" s="26">
        <f t="shared" ca="1" si="14"/>
        <v>627141.46093379334</v>
      </c>
      <c r="EU15" s="26">
        <f t="shared" ca="1" si="14"/>
        <v>627141.46093379334</v>
      </c>
      <c r="EV15" s="26">
        <f t="shared" ca="1" si="14"/>
        <v>627141.46093379334</v>
      </c>
      <c r="EW15" s="26">
        <f t="shared" ca="1" si="14"/>
        <v>627141.46093379334</v>
      </c>
      <c r="EX15" s="26">
        <f t="shared" ca="1" si="14"/>
        <v>279186.591796875</v>
      </c>
      <c r="EY15" s="26">
        <f t="shared" ca="1" si="14"/>
        <v>279186.591796875</v>
      </c>
      <c r="EZ15" s="26">
        <f t="shared" ca="1" si="14"/>
        <v>279186.591796875</v>
      </c>
      <c r="FA15" s="26">
        <f t="shared" ca="1" si="14"/>
        <v>279186.591796875</v>
      </c>
      <c r="FB15" s="26">
        <f t="shared" ca="1" si="14"/>
        <v>279186.591796875</v>
      </c>
      <c r="FC15" s="26">
        <f t="shared" ca="1" si="14"/>
        <v>279186.591796875</v>
      </c>
      <c r="FD15" s="26">
        <f t="shared" ca="1" si="14"/>
        <v>279186.591796875</v>
      </c>
      <c r="FE15" s="26">
        <f t="shared" ca="1" si="14"/>
        <v>279186.591796875</v>
      </c>
      <c r="FF15" s="26">
        <f t="shared" ca="1" si="14"/>
        <v>293145.92138671881</v>
      </c>
      <c r="FG15" s="26">
        <f t="shared" ca="1" si="14"/>
        <v>293145.92138671881</v>
      </c>
      <c r="FH15" s="26">
        <f t="shared" ca="1" si="14"/>
        <v>293145.92138671881</v>
      </c>
      <c r="FI15" s="26">
        <f t="shared" ca="1" si="14"/>
        <v>293145.92138671881</v>
      </c>
      <c r="FJ15" s="26">
        <f t="shared" ca="1" si="14"/>
        <v>293145.92138671881</v>
      </c>
      <c r="FK15" s="26">
        <f t="shared" ca="1" si="14"/>
        <v>293145.92138671881</v>
      </c>
      <c r="FL15" s="26">
        <f t="shared" ca="1" si="14"/>
        <v>293145.92138671881</v>
      </c>
      <c r="FM15" s="26">
        <f t="shared" ca="1" si="14"/>
        <v>293145.92138671881</v>
      </c>
      <c r="FN15" s="26">
        <f t="shared" ca="1" si="14"/>
        <v>293145.92138671881</v>
      </c>
      <c r="FO15" s="26">
        <f t="shared" ca="1" si="14"/>
        <v>293145.92138671881</v>
      </c>
      <c r="FP15" s="26">
        <f t="shared" ca="1" si="14"/>
        <v>293145.92138671881</v>
      </c>
      <c r="FQ15" s="26">
        <f t="shared" ca="1" si="14"/>
        <v>293145.92138671881</v>
      </c>
      <c r="FR15" s="26">
        <f t="shared" ca="1" si="14"/>
        <v>307803.2174560547</v>
      </c>
      <c r="FS15" s="26">
        <f t="shared" ca="1" si="14"/>
        <v>307803.2174560547</v>
      </c>
      <c r="FT15" s="26">
        <f t="shared" ca="1" si="14"/>
        <v>307803.2174560547</v>
      </c>
      <c r="FU15" s="26">
        <f t="shared" ca="1" si="14"/>
        <v>307803.2174560547</v>
      </c>
      <c r="FV15" s="26">
        <f t="shared" ca="1" si="14"/>
        <v>307803.2174560547</v>
      </c>
      <c r="FW15" s="26">
        <f t="shared" ca="1" si="14"/>
        <v>307803.2174560547</v>
      </c>
      <c r="FX15" s="26">
        <f t="shared" ca="1" si="14"/>
        <v>307803.2174560547</v>
      </c>
      <c r="FY15" s="26">
        <f t="shared" ca="1" si="14"/>
        <v>307803.2174560547</v>
      </c>
      <c r="FZ15" s="26">
        <f t="shared" ca="1" si="14"/>
        <v>307803.2174560547</v>
      </c>
      <c r="GA15" s="26">
        <f t="shared" ca="1" si="14"/>
        <v>307803.2174560547</v>
      </c>
      <c r="GB15" s="26">
        <f t="shared" ca="1" si="14"/>
        <v>307803.2174560547</v>
      </c>
      <c r="GC15" s="26">
        <f t="shared" ca="1" si="14"/>
        <v>307803.2174560547</v>
      </c>
      <c r="GD15" s="26">
        <f t="shared" ca="1" si="14"/>
        <v>323193.37832885748</v>
      </c>
      <c r="GE15" s="26">
        <f t="shared" ca="1" si="14"/>
        <v>323193.37832885748</v>
      </c>
      <c r="GF15" s="26">
        <f t="shared" ca="1" si="14"/>
        <v>323193.37832885748</v>
      </c>
      <c r="GG15" s="26">
        <f t="shared" ca="1" si="14"/>
        <v>323193.37832885748</v>
      </c>
      <c r="GH15" s="26">
        <f t="shared" ca="1" si="14"/>
        <v>323193.37832885748</v>
      </c>
      <c r="GI15" s="26">
        <f t="shared" ca="1" si="14"/>
        <v>323193.37832885748</v>
      </c>
      <c r="GJ15" s="26">
        <f t="shared" ca="1" si="14"/>
        <v>323193.37832885748</v>
      </c>
      <c r="GK15" s="26">
        <f t="shared" ca="1" si="14"/>
        <v>323193.37832885748</v>
      </c>
      <c r="GL15" s="26">
        <f t="shared" ca="1" si="14"/>
        <v>323193.37832885748</v>
      </c>
      <c r="GM15" s="26">
        <f t="shared" ca="1" si="14"/>
        <v>323193.37832885748</v>
      </c>
      <c r="GN15" s="26">
        <f t="shared" ca="1" si="14"/>
        <v>323193.37832885748</v>
      </c>
      <c r="GO15" s="26">
        <f t="shared" ref="GO15:GX15" ca="1" si="15">SUM(GO12:GO14)</f>
        <v>323193.37832885748</v>
      </c>
      <c r="GP15" s="26">
        <f t="shared" ca="1" si="15"/>
        <v>339353.04724530032</v>
      </c>
      <c r="GQ15" s="26">
        <f t="shared" ca="1" si="15"/>
        <v>339353.04724530032</v>
      </c>
      <c r="GR15" s="26">
        <f t="shared" ca="1" si="15"/>
        <v>339353.04724530032</v>
      </c>
      <c r="GS15" s="26">
        <f t="shared" ca="1" si="15"/>
        <v>339353.04724530032</v>
      </c>
      <c r="GT15" s="26">
        <f t="shared" ca="1" si="15"/>
        <v>339353.04724530032</v>
      </c>
      <c r="GU15" s="26">
        <f t="shared" ca="1" si="15"/>
        <v>339353.04724530032</v>
      </c>
      <c r="GV15" s="26">
        <f t="shared" ca="1" si="15"/>
        <v>339353.04724530032</v>
      </c>
      <c r="GW15" s="26">
        <f t="shared" ca="1" si="15"/>
        <v>339353.04724530032</v>
      </c>
      <c r="GX15" s="26">
        <f t="shared" ca="1" si="15"/>
        <v>339353.04724530032</v>
      </c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</row>
    <row r="16" spans="1:221">
      <c r="A16" s="35">
        <v>1.3</v>
      </c>
      <c r="B16" s="20" t="s">
        <v>54</v>
      </c>
      <c r="C16" s="2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  <c r="CH16" s="26"/>
      <c r="CI16" s="26"/>
      <c r="CJ16" s="26"/>
      <c r="CK16" s="26"/>
      <c r="CL16" s="26"/>
      <c r="CM16" s="26"/>
      <c r="CN16" s="26"/>
      <c r="CO16" s="26"/>
      <c r="CP16" s="26"/>
      <c r="CQ16" s="26"/>
      <c r="CR16" s="26"/>
      <c r="CS16" s="26"/>
      <c r="CT16" s="26"/>
      <c r="CU16" s="26"/>
      <c r="CV16" s="26"/>
      <c r="CW16" s="26"/>
      <c r="CX16" s="26"/>
      <c r="CY16" s="26"/>
      <c r="CZ16" s="26"/>
      <c r="DA16" s="26"/>
      <c r="DB16" s="26"/>
      <c r="DC16" s="26"/>
      <c r="DD16" s="26"/>
      <c r="DE16" s="26"/>
      <c r="DF16" s="26"/>
      <c r="DG16" s="26"/>
      <c r="DH16" s="26"/>
      <c r="DI16" s="26"/>
      <c r="DJ16" s="26"/>
      <c r="DK16" s="26"/>
      <c r="DL16" s="26"/>
      <c r="DM16" s="26"/>
      <c r="DN16" s="26"/>
      <c r="DO16" s="26"/>
      <c r="DP16" s="26"/>
      <c r="DQ16" s="26"/>
      <c r="DR16" s="26"/>
      <c r="DS16" s="26"/>
      <c r="DT16" s="26"/>
      <c r="DU16" s="26"/>
      <c r="DV16" s="26"/>
      <c r="DW16" s="26"/>
      <c r="DX16" s="26"/>
      <c r="DY16" s="26"/>
      <c r="DZ16" s="26"/>
      <c r="EA16" s="26"/>
      <c r="EB16" s="26"/>
      <c r="EC16" s="26"/>
      <c r="ED16" s="26"/>
      <c r="EE16" s="26"/>
      <c r="EF16" s="26"/>
      <c r="EG16" s="26"/>
      <c r="EH16" s="26"/>
      <c r="EI16" s="26"/>
      <c r="EJ16" s="26"/>
      <c r="EK16" s="26"/>
      <c r="EL16" s="26"/>
      <c r="EM16" s="26"/>
      <c r="EN16" s="26"/>
      <c r="EO16" s="26"/>
      <c r="EP16" s="26"/>
      <c r="EQ16" s="26"/>
      <c r="ER16" s="26"/>
      <c r="ES16" s="26"/>
      <c r="ET16" s="26"/>
      <c r="EU16" s="26"/>
      <c r="EV16" s="26"/>
      <c r="EW16" s="26"/>
      <c r="EX16" s="26"/>
      <c r="EY16" s="26"/>
      <c r="EZ16" s="26"/>
      <c r="FA16" s="26"/>
      <c r="FB16" s="26"/>
      <c r="FC16" s="26"/>
      <c r="FD16" s="26"/>
      <c r="FE16" s="26"/>
      <c r="FF16" s="26"/>
      <c r="FG16" s="26"/>
      <c r="FH16" s="26"/>
      <c r="FI16" s="26"/>
      <c r="FJ16" s="26"/>
      <c r="FK16" s="26"/>
      <c r="FL16" s="26"/>
      <c r="FM16" s="26"/>
      <c r="FN16" s="26"/>
      <c r="FO16" s="26"/>
      <c r="FP16" s="26"/>
      <c r="FQ16" s="26"/>
      <c r="FR16" s="26"/>
      <c r="FS16" s="26"/>
      <c r="FT16" s="26"/>
      <c r="FU16" s="26"/>
      <c r="FV16" s="26"/>
      <c r="FW16" s="26"/>
      <c r="FX16" s="26"/>
      <c r="FY16" s="26"/>
      <c r="FZ16" s="26"/>
      <c r="GA16" s="26"/>
      <c r="GB16" s="26"/>
      <c r="GC16" s="26"/>
      <c r="GD16" s="26"/>
      <c r="GE16" s="26"/>
      <c r="GF16" s="26"/>
      <c r="GG16" s="26"/>
      <c r="GH16" s="26"/>
      <c r="GI16" s="26"/>
      <c r="GJ16" s="26"/>
      <c r="GK16" s="26"/>
      <c r="GL16" s="26"/>
      <c r="GM16" s="26"/>
      <c r="GN16" s="26"/>
      <c r="GO16" s="26"/>
      <c r="GP16" s="26"/>
      <c r="GQ16" s="26"/>
      <c r="GR16" s="26"/>
      <c r="GS16" s="26"/>
      <c r="GT16" s="26"/>
      <c r="GU16" s="26"/>
      <c r="GV16" s="26"/>
      <c r="GW16" s="26"/>
      <c r="GX16" s="26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</row>
    <row r="17" spans="1:221">
      <c r="A17" s="35" t="s">
        <v>590</v>
      </c>
      <c r="B17" s="2" t="s">
        <v>54</v>
      </c>
      <c r="C17" s="20" t="s">
        <v>651</v>
      </c>
      <c r="D17" s="26">
        <f ca="1">IF(D4&gt;Exit,0,Assumptions!E360)</f>
        <v>0</v>
      </c>
      <c r="E17" s="26">
        <f ca="1">IF(E4&gt;Exit,0,Assumptions!F360)</f>
        <v>0</v>
      </c>
      <c r="F17" s="26">
        <f ca="1">IF(F4&gt;Exit,0,Assumptions!G360)</f>
        <v>0</v>
      </c>
      <c r="G17" s="26">
        <f ca="1">IF(G4&gt;Exit,0,Assumptions!H360)</f>
        <v>0</v>
      </c>
      <c r="H17" s="26">
        <f ca="1">IF(H4&gt;Exit,0,Assumptions!I360)</f>
        <v>0</v>
      </c>
      <c r="I17" s="26">
        <f ca="1">IF(I4&gt;Exit,0,Assumptions!J360)</f>
        <v>0</v>
      </c>
      <c r="J17" s="26">
        <f ca="1">IF(J4&gt;Exit,0,Assumptions!K360)</f>
        <v>0</v>
      </c>
      <c r="K17" s="26">
        <f ca="1">IF(K4&gt;Exit,0,Assumptions!L360)</f>
        <v>0</v>
      </c>
      <c r="L17" s="26">
        <f ca="1">IF(L4&gt;Exit,0,Assumptions!M360)</f>
        <v>0</v>
      </c>
      <c r="M17" s="26">
        <f ca="1">IF(M4&gt;Exit,0,Assumptions!N360)</f>
        <v>0</v>
      </c>
      <c r="N17" s="26">
        <f ca="1">IF(N4&gt;Exit,0,Assumptions!O360)</f>
        <v>0</v>
      </c>
      <c r="O17" s="26">
        <f ca="1">IF(O4&gt;Exit,0,Assumptions!P360)</f>
        <v>0</v>
      </c>
      <c r="P17" s="26">
        <f ca="1">IF(P4&gt;Exit,0,Assumptions!Q360)</f>
        <v>0</v>
      </c>
      <c r="Q17" s="26">
        <f ca="1">IF(Q4&gt;Exit,0,Assumptions!R360)</f>
        <v>0</v>
      </c>
      <c r="R17" s="26">
        <f ca="1">IF(R4&gt;Exit,0,Assumptions!S360)</f>
        <v>0</v>
      </c>
      <c r="S17" s="26">
        <f ca="1">IF(S4&gt;Exit,0,Assumptions!T360)</f>
        <v>0</v>
      </c>
      <c r="T17" s="26">
        <f ca="1">IF(T4&gt;Exit,0,Assumptions!U360)</f>
        <v>0</v>
      </c>
      <c r="U17" s="26">
        <f ca="1">IF(U4&gt;Exit,0,Assumptions!V360)</f>
        <v>0</v>
      </c>
      <c r="V17" s="26">
        <f ca="1">IF(V4&gt;Exit,0,Assumptions!W360)</f>
        <v>0</v>
      </c>
      <c r="W17" s="26">
        <f ca="1">IF(W4&gt;Exit,0,Assumptions!X360)</f>
        <v>0</v>
      </c>
      <c r="X17" s="26">
        <f ca="1">IF(X4&gt;Exit,0,Assumptions!Y360)</f>
        <v>0</v>
      </c>
      <c r="Y17" s="26">
        <f ca="1">IF(Y4&gt;Exit,0,Assumptions!Z360)</f>
        <v>0</v>
      </c>
      <c r="Z17" s="26">
        <f ca="1">IF(Z4&gt;Exit,0,Assumptions!AA360)</f>
        <v>0</v>
      </c>
      <c r="AA17" s="26">
        <f ca="1">IF(AA4&gt;Exit,0,Assumptions!AB360)</f>
        <v>0</v>
      </c>
      <c r="AB17" s="26">
        <f ca="1">IF(AB4&gt;Exit,0,Assumptions!AC360)</f>
        <v>0</v>
      </c>
      <c r="AC17" s="26">
        <f ca="1">IF(AC4&gt;Exit,0,Assumptions!AD360)</f>
        <v>0</v>
      </c>
      <c r="AD17" s="26">
        <f ca="1">IF(AD4&gt;Exit,0,Assumptions!AE360)</f>
        <v>0</v>
      </c>
      <c r="AE17" s="26">
        <f ca="1">IF(AE4&gt;Exit,0,Assumptions!AF360)</f>
        <v>0</v>
      </c>
      <c r="AF17" s="26">
        <f ca="1">IF(AF4&gt;Exit,0,Assumptions!AG360)</f>
        <v>0</v>
      </c>
      <c r="AG17" s="26">
        <f ca="1">IF(AG4&gt;Exit,0,Assumptions!AH360)</f>
        <v>0</v>
      </c>
      <c r="AH17" s="26">
        <f ca="1">IF(AH4&gt;Exit,0,Assumptions!AI360)</f>
        <v>0</v>
      </c>
      <c r="AI17" s="26">
        <f ca="1">IF(AI4&gt;Exit,0,Assumptions!AJ360)</f>
        <v>0</v>
      </c>
      <c r="AJ17" s="26">
        <f ca="1">IF(AJ4&gt;Exit,0,Assumptions!AK360)</f>
        <v>0</v>
      </c>
      <c r="AK17" s="26">
        <f ca="1">IF(AK4&gt;Exit,0,Assumptions!AL360)</f>
        <v>0</v>
      </c>
      <c r="AL17" s="26">
        <f ca="1">IF(AL4&gt;Exit,0,Assumptions!AM360)</f>
        <v>0</v>
      </c>
      <c r="AM17" s="26">
        <f ca="1">IF(AM4&gt;Exit,0,Assumptions!AN360)</f>
        <v>0</v>
      </c>
      <c r="AN17" s="26">
        <f ca="1">IF(AN4&gt;Exit,0,Assumptions!AO360)</f>
        <v>0</v>
      </c>
      <c r="AO17" s="26">
        <f ca="1">IF(AO4&gt;Exit,0,Assumptions!AP360)</f>
        <v>0</v>
      </c>
      <c r="AP17" s="26">
        <f ca="1">IF(AP4&gt;Exit,0,Assumptions!AQ360)</f>
        <v>0</v>
      </c>
      <c r="AQ17" s="26">
        <f ca="1">IF(AQ4&gt;Exit,0,Assumptions!AR360)</f>
        <v>0</v>
      </c>
      <c r="AR17" s="26">
        <f ca="1">IF(AR4&gt;Exit,0,Assumptions!AS360)</f>
        <v>0</v>
      </c>
      <c r="AS17" s="26">
        <f ca="1">IF(AS4&gt;Exit,0,Assumptions!AT360)</f>
        <v>0</v>
      </c>
      <c r="AT17" s="26">
        <f ca="1">IF(AT4&gt;Exit,0,Assumptions!AU360)</f>
        <v>0</v>
      </c>
      <c r="AU17" s="26">
        <f ca="1">IF(AU4&gt;Exit,0,Assumptions!AV360)</f>
        <v>0</v>
      </c>
      <c r="AV17" s="26">
        <f ca="1">IF(AV4&gt;Exit,0,Assumptions!AW360)</f>
        <v>0</v>
      </c>
      <c r="AW17" s="26">
        <f ca="1">IF(AW4&gt;Exit,0,Assumptions!AX360)</f>
        <v>0</v>
      </c>
      <c r="AX17" s="26">
        <f ca="1">IF(AX4&gt;Exit,0,Assumptions!AY360)</f>
        <v>0</v>
      </c>
      <c r="AY17" s="26">
        <f ca="1">IF(AY4&gt;Exit,0,Assumptions!AZ360)</f>
        <v>0</v>
      </c>
      <c r="AZ17" s="26">
        <f ca="1">IF(AZ4&gt;Exit,0,Assumptions!BA360)</f>
        <v>0</v>
      </c>
      <c r="BA17" s="26">
        <f ca="1">IF(BA4&gt;Exit,0,Assumptions!BB360)</f>
        <v>0</v>
      </c>
      <c r="BB17" s="26">
        <f ca="1">IF(BB4&gt;Exit,0,Assumptions!BC360)</f>
        <v>0</v>
      </c>
      <c r="BC17" s="26">
        <f ca="1">IF(BC4&gt;Exit,0,Assumptions!BD360)</f>
        <v>0</v>
      </c>
      <c r="BD17" s="26">
        <f ca="1">IF(BD4&gt;Exit,0,Assumptions!BE360)</f>
        <v>0</v>
      </c>
      <c r="BE17" s="26">
        <f ca="1">IF(BE4&gt;Exit,0,Assumptions!BF360)</f>
        <v>0</v>
      </c>
      <c r="BF17" s="26">
        <f ca="1">IF(BF4&gt;Exit,0,Assumptions!BG360)</f>
        <v>0</v>
      </c>
      <c r="BG17" s="26">
        <f ca="1">IF(BG4&gt;Exit,0,Assumptions!BH360)</f>
        <v>0</v>
      </c>
      <c r="BH17" s="26">
        <f ca="1">IF(BH4&gt;Exit,0,Assumptions!BI360)</f>
        <v>0</v>
      </c>
      <c r="BI17" s="26">
        <f ca="1">IF(BI4&gt;Exit,0,Assumptions!BJ360)</f>
        <v>0</v>
      </c>
      <c r="BJ17" s="26">
        <f ca="1">IF(BJ4&gt;Exit,0,Assumptions!BK360)</f>
        <v>0</v>
      </c>
      <c r="BK17" s="26">
        <f ca="1">IF(BK4&gt;Exit,0,Assumptions!BL360)</f>
        <v>0</v>
      </c>
      <c r="BL17" s="26">
        <f ca="1">IF(BL4&gt;Exit,0,Assumptions!BM360)</f>
        <v>0</v>
      </c>
      <c r="BM17" s="26">
        <f ca="1">IF(BM4&gt;Exit,0,Assumptions!BN360)</f>
        <v>0</v>
      </c>
      <c r="BN17" s="26">
        <f ca="1">IF(BN4&gt;Exit,0,Assumptions!BO360)</f>
        <v>0</v>
      </c>
      <c r="BO17" s="26">
        <f ca="1">IF(BO4&gt;Exit,0,Assumptions!BP360)</f>
        <v>0</v>
      </c>
      <c r="BP17" s="26">
        <f ca="1">IF(BP4&gt;Exit,0,Assumptions!BQ360)</f>
        <v>0</v>
      </c>
      <c r="BQ17" s="26">
        <f ca="1">IF(BQ4&gt;Exit,0,Assumptions!BR360)</f>
        <v>0</v>
      </c>
      <c r="BR17" s="26">
        <f ca="1">IF(BR4&gt;Exit,0,Assumptions!BS360)</f>
        <v>0</v>
      </c>
      <c r="BS17" s="26">
        <f ca="1">IF(BS4&gt;Exit,0,Assumptions!BT360)</f>
        <v>0</v>
      </c>
      <c r="BT17" s="26">
        <f ca="1">IF(BT4&gt;Exit,0,Assumptions!BU360)</f>
        <v>0</v>
      </c>
      <c r="BU17" s="26">
        <f ca="1">IF(BU4&gt;Exit,0,Assumptions!BV360)</f>
        <v>0</v>
      </c>
      <c r="BV17" s="26">
        <f ca="1">IF(BV4&gt;Exit,0,Assumptions!BW360)</f>
        <v>0</v>
      </c>
      <c r="BW17" s="26">
        <f ca="1">IF(BW4&gt;Exit,0,Assumptions!BX360)</f>
        <v>0</v>
      </c>
      <c r="BX17" s="26">
        <f ca="1">IF(BX4&gt;Exit,0,Assumptions!BY360)</f>
        <v>0</v>
      </c>
      <c r="BY17" s="26">
        <f ca="1">IF(BY4&gt;Exit,0,Assumptions!BZ360)</f>
        <v>0</v>
      </c>
      <c r="BZ17" s="26">
        <f ca="1">IF(BZ4&gt;Exit,0,Assumptions!CA360)</f>
        <v>317278.71999999997</v>
      </c>
      <c r="CA17" s="26">
        <f ca="1">IF(CA4&gt;Exit,0,Assumptions!CB360)</f>
        <v>302768.8</v>
      </c>
      <c r="CB17" s="26">
        <f ca="1">IF(CB4&gt;Exit,0,Assumptions!CC360)</f>
        <v>288258.88</v>
      </c>
      <c r="CC17" s="26">
        <f ca="1">IF(CC4&gt;Exit,0,Assumptions!CD360)</f>
        <v>325984.67200000002</v>
      </c>
      <c r="CD17" s="26">
        <f ca="1">IF(CD4&gt;Exit,0,Assumptions!CE360)</f>
        <v>328886.65599999996</v>
      </c>
      <c r="CE17" s="26">
        <f ca="1">IF(CE4&gt;Exit,0,Assumptions!CF360)</f>
        <v>331788.64</v>
      </c>
      <c r="CF17" s="26">
        <f ca="1">IF(CF4&gt;Exit,0,Assumptions!CG360)</f>
        <v>334690.62400000007</v>
      </c>
      <c r="CG17" s="26">
        <f ca="1">IF(CG4&gt;Exit,0,Assumptions!CH360)</f>
        <v>337592.60800000001</v>
      </c>
      <c r="CH17" s="26">
        <f ca="1">IF(CH4&gt;Exit,0,Assumptions!CI360)</f>
        <v>340494.59199999995</v>
      </c>
      <c r="CI17" s="26">
        <f ca="1">IF(CI4&gt;Exit,0,Assumptions!CJ360)</f>
        <v>343396.57599999994</v>
      </c>
      <c r="CJ17" s="26">
        <f ca="1">IF(CJ4&gt;Exit,0,Assumptions!CK360)</f>
        <v>346298.56</v>
      </c>
      <c r="CK17" s="26">
        <f ca="1">IF(CK4&gt;Exit,0,Assumptions!CL360)</f>
        <v>349200.54399999999</v>
      </c>
      <c r="CL17" s="26">
        <f ca="1">IF(CL4&gt;Exit,0,Assumptions!CM360)</f>
        <v>363713.29120000009</v>
      </c>
      <c r="CM17" s="26">
        <f ca="1">IF(CM4&gt;Exit,0,Assumptions!CN360)</f>
        <v>363713.29120000009</v>
      </c>
      <c r="CN17" s="26">
        <f ca="1">IF(CN4&gt;Exit,0,Assumptions!CO360)</f>
        <v>363713.29120000009</v>
      </c>
      <c r="CO17" s="26">
        <f ca="1">IF(CO4&gt;Exit,0,Assumptions!CP360)</f>
        <v>363713.29120000009</v>
      </c>
      <c r="CP17" s="26">
        <f ca="1">IF(CP4&gt;Exit,0,Assumptions!CQ360)</f>
        <v>363713.29120000009</v>
      </c>
      <c r="CQ17" s="26">
        <f ca="1">IF(CQ4&gt;Exit,0,Assumptions!CR360)</f>
        <v>363713.29120000009</v>
      </c>
      <c r="CR17" s="26">
        <f ca="1">IF(CR4&gt;Exit,0,Assumptions!CS360)</f>
        <v>363713.29120000009</v>
      </c>
      <c r="CS17" s="26">
        <f ca="1">IF(CS4&gt;Exit,0,Assumptions!CT360)</f>
        <v>363713.29120000009</v>
      </c>
      <c r="CT17" s="26">
        <f ca="1">IF(CT4&gt;Exit,0,Assumptions!CU360)</f>
        <v>363713.29120000009</v>
      </c>
      <c r="CU17" s="26">
        <f ca="1">IF(CU4&gt;Exit,0,Assumptions!CV360)</f>
        <v>363713.29120000009</v>
      </c>
      <c r="CV17" s="26">
        <f ca="1">IF(CV4&gt;Exit,0,Assumptions!CW360)</f>
        <v>363713.29120000009</v>
      </c>
      <c r="CW17" s="26">
        <f ca="1">IF(CW4&gt;Exit,0,Assumptions!CX360)</f>
        <v>363713.29120000009</v>
      </c>
      <c r="CX17" s="26">
        <f ca="1">IF(CX4&gt;Exit,0,Assumptions!CY360)</f>
        <v>383127.06711999991</v>
      </c>
      <c r="CY17" s="26">
        <f ca="1">IF(CY4&gt;Exit,0,Assumptions!CZ360)</f>
        <v>383127.06711999991</v>
      </c>
      <c r="CZ17" s="26">
        <f ca="1">IF(CZ4&gt;Exit,0,Assumptions!DA360)</f>
        <v>383127.06711999991</v>
      </c>
      <c r="DA17" s="26">
        <f ca="1">IF(DA4&gt;Exit,0,Assumptions!DB360)</f>
        <v>383127.06711999991</v>
      </c>
      <c r="DB17" s="26">
        <f ca="1">IF(DB4&gt;Exit,0,Assumptions!DC360)</f>
        <v>383127.06711999991</v>
      </c>
      <c r="DC17" s="26">
        <f ca="1">IF(DC4&gt;Exit,0,Assumptions!DD360)</f>
        <v>383127.06711999991</v>
      </c>
      <c r="DD17" s="26">
        <f ca="1">IF(DD4&gt;Exit,0,Assumptions!DE360)</f>
        <v>383127.06711999991</v>
      </c>
      <c r="DE17" s="26">
        <f ca="1">IF(DE4&gt;Exit,0,Assumptions!DF360)</f>
        <v>383127.06711999991</v>
      </c>
      <c r="DF17" s="26">
        <f ca="1">IF(DF4&gt;Exit,0,Assumptions!DG360)</f>
        <v>383127.06711999991</v>
      </c>
      <c r="DG17" s="26">
        <f ca="1">IF(DG4&gt;Exit,0,Assumptions!DH360)</f>
        <v>383127.06711999991</v>
      </c>
      <c r="DH17" s="26">
        <f ca="1">IF(DH4&gt;Exit,0,Assumptions!DI360)</f>
        <v>383127.06711999991</v>
      </c>
      <c r="DI17" s="26">
        <f ca="1">IF(DI4&gt;Exit,0,Assumptions!DJ360)</f>
        <v>383127.06711999991</v>
      </c>
      <c r="DJ17" s="26">
        <f ca="1">IF(DJ4&gt;Exit,0,Assumptions!DK360)</f>
        <v>403608.00684400013</v>
      </c>
      <c r="DK17" s="26">
        <f ca="1">IF(DK4&gt;Exit,0,Assumptions!DL360)</f>
        <v>403608.00684400013</v>
      </c>
      <c r="DL17" s="26">
        <f ca="1">IF(DL4&gt;Exit,0,Assumptions!DM360)</f>
        <v>403608.00684400013</v>
      </c>
      <c r="DM17" s="26">
        <f ca="1">IF(DM4&gt;Exit,0,Assumptions!DN360)</f>
        <v>403608.00684400013</v>
      </c>
      <c r="DN17" s="26">
        <f ca="1">IF(DN4&gt;Exit,0,Assumptions!DO360)</f>
        <v>403608.00684400013</v>
      </c>
      <c r="DO17" s="26">
        <f ca="1">IF(DO4&gt;Exit,0,Assumptions!DP360)</f>
        <v>403608.00684400013</v>
      </c>
      <c r="DP17" s="26">
        <f ca="1">IF(DP4&gt;Exit,0,Assumptions!DQ360)</f>
        <v>403608.00684400013</v>
      </c>
      <c r="DQ17" s="26">
        <f ca="1">IF(DQ4&gt;Exit,0,Assumptions!DR360)</f>
        <v>403608.00684400013</v>
      </c>
      <c r="DR17" s="26">
        <f ca="1">IF(DR4&gt;Exit,0,Assumptions!DS360)</f>
        <v>403608.00684400013</v>
      </c>
      <c r="DS17" s="26">
        <f ca="1">IF(DS4&gt;Exit,0,Assumptions!DT360)</f>
        <v>403608.00684400013</v>
      </c>
      <c r="DT17" s="26">
        <f ca="1">IF(DT4&gt;Exit,0,Assumptions!DU360)</f>
        <v>403608.00684400013</v>
      </c>
      <c r="DU17" s="26">
        <f ca="1">IF(DU4&gt;Exit,0,Assumptions!DV360)</f>
        <v>403608.00684400013</v>
      </c>
      <c r="DV17" s="26">
        <f ca="1">IF(DV4&gt;Exit,0,Assumptions!DW360)</f>
        <v>425215.34439580009</v>
      </c>
      <c r="DW17" s="26">
        <f ca="1">IF(DW4&gt;Exit,0,Assumptions!DX360)</f>
        <v>425215.34439580009</v>
      </c>
      <c r="DX17" s="26">
        <f ca="1">IF(DX4&gt;Exit,0,Assumptions!DY360)</f>
        <v>425215.34439580009</v>
      </c>
      <c r="DY17" s="26">
        <f ca="1">IF(DY4&gt;Exit,0,Assumptions!DZ360)</f>
        <v>425215.34439580009</v>
      </c>
      <c r="DZ17" s="26">
        <f ca="1">IF(DZ4&gt;Exit,0,Assumptions!EA360)</f>
        <v>425215.34439580009</v>
      </c>
      <c r="EA17" s="26">
        <f ca="1">IF(EA4&gt;Exit,0,Assumptions!EB360)</f>
        <v>425215.34439580009</v>
      </c>
      <c r="EB17" s="26">
        <f ca="1">IF(EB4&gt;Exit,0,Assumptions!EC360)</f>
        <v>425215.34439580009</v>
      </c>
      <c r="EC17" s="26">
        <f ca="1">IF(EC4&gt;Exit,0,Assumptions!ED360)</f>
        <v>425215.34439580009</v>
      </c>
      <c r="ED17" s="26">
        <f ca="1">IF(ED4&gt;Exit,0,Assumptions!EE360)</f>
        <v>425215.34439580009</v>
      </c>
      <c r="EE17" s="26">
        <f ca="1">IF(EE4&gt;Exit,0,Assumptions!EF360)</f>
        <v>425215.34439580009</v>
      </c>
      <c r="EF17" s="26">
        <f ca="1">IF(EF4&gt;Exit,0,Assumptions!EG360)</f>
        <v>425215.34439580009</v>
      </c>
      <c r="EG17" s="26">
        <f ca="1">IF(EG4&gt;Exit,0,Assumptions!EH360)</f>
        <v>425215.34439580009</v>
      </c>
      <c r="EH17" s="26">
        <f ca="1">IF(EH4&gt;Exit,0,Assumptions!EI360)</f>
        <v>444560.04541744594</v>
      </c>
      <c r="EI17" s="26">
        <f ca="1">IF(EI4&gt;Exit,0,Assumptions!EJ360)</f>
        <v>444560.04541744594</v>
      </c>
      <c r="EJ17" s="26">
        <f ca="1">IF(EJ4&gt;Exit,0,Assumptions!EK360)</f>
        <v>444560.04541744594</v>
      </c>
      <c r="EK17" s="26">
        <f ca="1">IF(EK4&gt;Exit,0,Assumptions!EL360)</f>
        <v>444560.04541744594</v>
      </c>
      <c r="EL17" s="26">
        <f ca="1">IF(EL4&gt;Exit,0,Assumptions!EM360)</f>
        <v>444560.04541744594</v>
      </c>
      <c r="EM17" s="26">
        <f ca="1">IF(EM4&gt;Exit,0,Assumptions!EN360)</f>
        <v>444560.04541744594</v>
      </c>
      <c r="EN17" s="26">
        <f ca="1">IF(EN4&gt;Exit,0,Assumptions!EO360)</f>
        <v>444560.04541744594</v>
      </c>
      <c r="EO17" s="26">
        <f ca="1">IF(EO4&gt;Exit,0,Assumptions!EP360)</f>
        <v>444560.04541744594</v>
      </c>
      <c r="EP17" s="26">
        <f ca="1">IF(EP4&gt;Exit,0,Assumptions!EQ360)</f>
        <v>444560.04541744594</v>
      </c>
      <c r="EQ17" s="26">
        <f ca="1">IF(EQ4&gt;Exit,0,Assumptions!ER360)</f>
        <v>444560.04541744594</v>
      </c>
      <c r="ER17" s="26">
        <f ca="1">IF(ER4&gt;Exit,0,Assumptions!ES360)</f>
        <v>444560.04541744594</v>
      </c>
      <c r="ES17" s="26">
        <f ca="1">IF(ES4&gt;Exit,0,Assumptions!ET360)</f>
        <v>444560.04541744594</v>
      </c>
      <c r="ET17" s="26">
        <f ca="1">IF(ET4&gt;Exit,0,Assumptions!EU360)</f>
        <v>464814.49950422999</v>
      </c>
      <c r="EU17" s="26">
        <f ca="1">IF(EU4&gt;Exit,0,Assumptions!EV360)</f>
        <v>464814.49950422999</v>
      </c>
      <c r="EV17" s="26">
        <f ca="1">IF(EV4&gt;Exit,0,Assumptions!EW360)</f>
        <v>464814.49950422999</v>
      </c>
      <c r="EW17" s="26">
        <f ca="1">IF(EW4&gt;Exit,0,Assumptions!EX360)</f>
        <v>464814.49950422999</v>
      </c>
      <c r="EX17" s="26">
        <f>IF(EX4&gt;Exit,0,Assumptions!EY360)</f>
        <v>0</v>
      </c>
      <c r="EY17" s="26">
        <f>IF(EY4&gt;Exit,0,Assumptions!EZ360)</f>
        <v>0</v>
      </c>
      <c r="EZ17" s="26">
        <f>IF(EZ4&gt;Exit,0,Assumptions!FA360)</f>
        <v>0</v>
      </c>
      <c r="FA17" s="26">
        <f>IF(FA4&gt;Exit,0,Assumptions!FB360)</f>
        <v>0</v>
      </c>
      <c r="FB17" s="26">
        <f>IF(FB4&gt;Exit,0,Assumptions!FC360)</f>
        <v>0</v>
      </c>
      <c r="FC17" s="26">
        <f>IF(FC4&gt;Exit,0,Assumptions!FD360)</f>
        <v>0</v>
      </c>
      <c r="FD17" s="26">
        <f>IF(FD4&gt;Exit,0,Assumptions!FE360)</f>
        <v>0</v>
      </c>
      <c r="FE17" s="26">
        <f>IF(FE4&gt;Exit,0,Assumptions!FF360)</f>
        <v>0</v>
      </c>
      <c r="FF17" s="26">
        <f>IF(FF4&gt;Exit,0,Assumptions!FG360)</f>
        <v>0</v>
      </c>
      <c r="FG17" s="26">
        <f>IF(FG4&gt;Exit,0,Assumptions!FH360)</f>
        <v>0</v>
      </c>
      <c r="FH17" s="26">
        <f>IF(FH4&gt;Exit,0,Assumptions!FI360)</f>
        <v>0</v>
      </c>
      <c r="FI17" s="26">
        <f>IF(FI4&gt;Exit,0,Assumptions!FJ360)</f>
        <v>0</v>
      </c>
      <c r="FJ17" s="26">
        <f>IF(FJ4&gt;Exit,0,Assumptions!FK360)</f>
        <v>0</v>
      </c>
      <c r="FK17" s="26">
        <f>IF(FK4&gt;Exit,0,Assumptions!FL360)</f>
        <v>0</v>
      </c>
      <c r="FL17" s="26">
        <f>IF(FL4&gt;Exit,0,Assumptions!FM360)</f>
        <v>0</v>
      </c>
      <c r="FM17" s="26">
        <f>IF(FM4&gt;Exit,0,Assumptions!FN360)</f>
        <v>0</v>
      </c>
      <c r="FN17" s="26">
        <f>IF(FN4&gt;Exit,0,Assumptions!FO360)</f>
        <v>0</v>
      </c>
      <c r="FO17" s="26">
        <f>IF(FO4&gt;Exit,0,Assumptions!FP360)</f>
        <v>0</v>
      </c>
      <c r="FP17" s="26">
        <f>IF(FP4&gt;Exit,0,Assumptions!FQ360)</f>
        <v>0</v>
      </c>
      <c r="FQ17" s="26">
        <f>IF(FQ4&gt;Exit,0,Assumptions!FR360)</f>
        <v>0</v>
      </c>
      <c r="FR17" s="26">
        <f>IF(FR4&gt;Exit,0,Assumptions!FS360)</f>
        <v>0</v>
      </c>
      <c r="FS17" s="26">
        <f>IF(FS4&gt;Exit,0,Assumptions!FT360)</f>
        <v>0</v>
      </c>
      <c r="FT17" s="26">
        <f>IF(FT4&gt;Exit,0,Assumptions!FU360)</f>
        <v>0</v>
      </c>
      <c r="FU17" s="26">
        <f>IF(FU4&gt;Exit,0,Assumptions!FV360)</f>
        <v>0</v>
      </c>
      <c r="FV17" s="26">
        <f>IF(FV4&gt;Exit,0,Assumptions!FW360)</f>
        <v>0</v>
      </c>
      <c r="FW17" s="26">
        <f>IF(FW4&gt;Exit,0,Assumptions!FX360)</f>
        <v>0</v>
      </c>
      <c r="FX17" s="26">
        <f>IF(FX4&gt;Exit,0,Assumptions!FY360)</f>
        <v>0</v>
      </c>
      <c r="FY17" s="26">
        <f>IF(FY4&gt;Exit,0,Assumptions!FZ360)</f>
        <v>0</v>
      </c>
      <c r="FZ17" s="26">
        <f>IF(FZ4&gt;Exit,0,Assumptions!GA360)</f>
        <v>0</v>
      </c>
      <c r="GA17" s="26">
        <f>IF(GA4&gt;Exit,0,Assumptions!GB360)</f>
        <v>0</v>
      </c>
      <c r="GB17" s="26">
        <f>IF(GB4&gt;Exit,0,Assumptions!GC360)</f>
        <v>0</v>
      </c>
      <c r="GC17" s="26">
        <f>IF(GC4&gt;Exit,0,Assumptions!GD360)</f>
        <v>0</v>
      </c>
      <c r="GD17" s="26">
        <f>IF(GD4&gt;Exit,0,Assumptions!GE360)</f>
        <v>0</v>
      </c>
      <c r="GE17" s="26">
        <f>IF(GE4&gt;Exit,0,Assumptions!GF360)</f>
        <v>0</v>
      </c>
      <c r="GF17" s="26">
        <f>IF(GF4&gt;Exit,0,Assumptions!GG360)</f>
        <v>0</v>
      </c>
      <c r="GG17" s="26">
        <f>IF(GG4&gt;Exit,0,Assumptions!GH360)</f>
        <v>0</v>
      </c>
      <c r="GH17" s="26">
        <f>IF(GH4&gt;Exit,0,Assumptions!GI360)</f>
        <v>0</v>
      </c>
      <c r="GI17" s="26">
        <f>IF(GI4&gt;Exit,0,Assumptions!GJ360)</f>
        <v>0</v>
      </c>
      <c r="GJ17" s="26">
        <f>IF(GJ4&gt;Exit,0,Assumptions!GK360)</f>
        <v>0</v>
      </c>
      <c r="GK17" s="26">
        <f>IF(GK4&gt;Exit,0,Assumptions!GL360)</f>
        <v>0</v>
      </c>
      <c r="GL17" s="26">
        <f>IF(GL4&gt;Exit,0,Assumptions!GM360)</f>
        <v>0</v>
      </c>
      <c r="GM17" s="26">
        <f>IF(GM4&gt;Exit,0,Assumptions!GN360)</f>
        <v>0</v>
      </c>
      <c r="GN17" s="26">
        <f>IF(GN4&gt;Exit,0,Assumptions!GO360)</f>
        <v>0</v>
      </c>
      <c r="GO17" s="26">
        <f>IF(GO4&gt;Exit,0,Assumptions!GP360)</f>
        <v>0</v>
      </c>
      <c r="GP17" s="26">
        <f>IF(GP4&gt;Exit,0,Assumptions!GQ360)</f>
        <v>0</v>
      </c>
      <c r="GQ17" s="26">
        <f>IF(GQ4&gt;Exit,0,Assumptions!GR360)</f>
        <v>0</v>
      </c>
      <c r="GR17" s="26">
        <f>IF(GR4&gt;Exit,0,Assumptions!GS360)</f>
        <v>0</v>
      </c>
      <c r="GS17" s="26">
        <f>IF(GS4&gt;Exit,0,Assumptions!GT360)</f>
        <v>0</v>
      </c>
      <c r="GT17" s="26">
        <f>IF(GT4&gt;Exit,0,Assumptions!GU360)</f>
        <v>0</v>
      </c>
      <c r="GU17" s="26">
        <f>IF(GU4&gt;Exit,0,Assumptions!GV360)</f>
        <v>0</v>
      </c>
      <c r="GV17" s="26">
        <f>IF(GV4&gt;Exit,0,Assumptions!GW360)</f>
        <v>0</v>
      </c>
      <c r="GW17" s="26">
        <f>IF(GW4&gt;Exit,0,Assumptions!GX360)</f>
        <v>0</v>
      </c>
      <c r="GX17" s="26">
        <f>IF(GX4&gt;Exit,0,Assumptions!GY360)</f>
        <v>0</v>
      </c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</row>
    <row r="18" spans="1:221">
      <c r="B18" s="10" t="s">
        <v>122</v>
      </c>
      <c r="C18" s="2" t="s">
        <v>650</v>
      </c>
      <c r="D18" s="26">
        <f ca="1">D17</f>
        <v>0</v>
      </c>
      <c r="E18" s="26">
        <f t="shared" ref="E18:BP18" ca="1" si="16">E17</f>
        <v>0</v>
      </c>
      <c r="F18" s="26">
        <f t="shared" ca="1" si="16"/>
        <v>0</v>
      </c>
      <c r="G18" s="26">
        <f t="shared" ca="1" si="16"/>
        <v>0</v>
      </c>
      <c r="H18" s="26">
        <f t="shared" ca="1" si="16"/>
        <v>0</v>
      </c>
      <c r="I18" s="26">
        <f t="shared" ca="1" si="16"/>
        <v>0</v>
      </c>
      <c r="J18" s="26">
        <f t="shared" ca="1" si="16"/>
        <v>0</v>
      </c>
      <c r="K18" s="26">
        <f t="shared" ca="1" si="16"/>
        <v>0</v>
      </c>
      <c r="L18" s="26">
        <f t="shared" ca="1" si="16"/>
        <v>0</v>
      </c>
      <c r="M18" s="26">
        <f t="shared" ca="1" si="16"/>
        <v>0</v>
      </c>
      <c r="N18" s="26">
        <f t="shared" ca="1" si="16"/>
        <v>0</v>
      </c>
      <c r="O18" s="26">
        <f t="shared" ca="1" si="16"/>
        <v>0</v>
      </c>
      <c r="P18" s="26">
        <f t="shared" ca="1" si="16"/>
        <v>0</v>
      </c>
      <c r="Q18" s="26">
        <f t="shared" ca="1" si="16"/>
        <v>0</v>
      </c>
      <c r="R18" s="26">
        <f t="shared" ca="1" si="16"/>
        <v>0</v>
      </c>
      <c r="S18" s="26">
        <f t="shared" ca="1" si="16"/>
        <v>0</v>
      </c>
      <c r="T18" s="26">
        <f t="shared" ca="1" si="16"/>
        <v>0</v>
      </c>
      <c r="U18" s="26">
        <f t="shared" ca="1" si="16"/>
        <v>0</v>
      </c>
      <c r="V18" s="26">
        <f t="shared" ca="1" si="16"/>
        <v>0</v>
      </c>
      <c r="W18" s="26">
        <f t="shared" ca="1" si="16"/>
        <v>0</v>
      </c>
      <c r="X18" s="26">
        <f t="shared" ca="1" si="16"/>
        <v>0</v>
      </c>
      <c r="Y18" s="26">
        <f t="shared" ca="1" si="16"/>
        <v>0</v>
      </c>
      <c r="Z18" s="26">
        <f t="shared" ca="1" si="16"/>
        <v>0</v>
      </c>
      <c r="AA18" s="26">
        <f t="shared" ca="1" si="16"/>
        <v>0</v>
      </c>
      <c r="AB18" s="26">
        <f t="shared" ca="1" si="16"/>
        <v>0</v>
      </c>
      <c r="AC18" s="26">
        <f t="shared" ca="1" si="16"/>
        <v>0</v>
      </c>
      <c r="AD18" s="26">
        <f t="shared" ca="1" si="16"/>
        <v>0</v>
      </c>
      <c r="AE18" s="26">
        <f t="shared" ca="1" si="16"/>
        <v>0</v>
      </c>
      <c r="AF18" s="26">
        <f t="shared" ca="1" si="16"/>
        <v>0</v>
      </c>
      <c r="AG18" s="26">
        <f t="shared" ca="1" si="16"/>
        <v>0</v>
      </c>
      <c r="AH18" s="26">
        <f t="shared" ca="1" si="16"/>
        <v>0</v>
      </c>
      <c r="AI18" s="26">
        <f t="shared" ca="1" si="16"/>
        <v>0</v>
      </c>
      <c r="AJ18" s="26">
        <f t="shared" ca="1" si="16"/>
        <v>0</v>
      </c>
      <c r="AK18" s="26">
        <f t="shared" ca="1" si="16"/>
        <v>0</v>
      </c>
      <c r="AL18" s="26">
        <f t="shared" ca="1" si="16"/>
        <v>0</v>
      </c>
      <c r="AM18" s="26">
        <f t="shared" ca="1" si="16"/>
        <v>0</v>
      </c>
      <c r="AN18" s="26">
        <f t="shared" ca="1" si="16"/>
        <v>0</v>
      </c>
      <c r="AO18" s="26">
        <f t="shared" ca="1" si="16"/>
        <v>0</v>
      </c>
      <c r="AP18" s="26">
        <f t="shared" ca="1" si="16"/>
        <v>0</v>
      </c>
      <c r="AQ18" s="26">
        <f t="shared" ca="1" si="16"/>
        <v>0</v>
      </c>
      <c r="AR18" s="26">
        <f t="shared" ca="1" si="16"/>
        <v>0</v>
      </c>
      <c r="AS18" s="26">
        <f t="shared" ca="1" si="16"/>
        <v>0</v>
      </c>
      <c r="AT18" s="26">
        <f t="shared" ca="1" si="16"/>
        <v>0</v>
      </c>
      <c r="AU18" s="26">
        <f t="shared" ca="1" si="16"/>
        <v>0</v>
      </c>
      <c r="AV18" s="26">
        <f t="shared" ca="1" si="16"/>
        <v>0</v>
      </c>
      <c r="AW18" s="26">
        <f t="shared" ca="1" si="16"/>
        <v>0</v>
      </c>
      <c r="AX18" s="26">
        <f t="shared" ca="1" si="16"/>
        <v>0</v>
      </c>
      <c r="AY18" s="26">
        <f t="shared" ca="1" si="16"/>
        <v>0</v>
      </c>
      <c r="AZ18" s="26">
        <f t="shared" ca="1" si="16"/>
        <v>0</v>
      </c>
      <c r="BA18" s="26">
        <f t="shared" ca="1" si="16"/>
        <v>0</v>
      </c>
      <c r="BB18" s="26">
        <f t="shared" ca="1" si="16"/>
        <v>0</v>
      </c>
      <c r="BC18" s="26">
        <f t="shared" ca="1" si="16"/>
        <v>0</v>
      </c>
      <c r="BD18" s="26">
        <f t="shared" ca="1" si="16"/>
        <v>0</v>
      </c>
      <c r="BE18" s="26">
        <f t="shared" ca="1" si="16"/>
        <v>0</v>
      </c>
      <c r="BF18" s="26">
        <f t="shared" ca="1" si="16"/>
        <v>0</v>
      </c>
      <c r="BG18" s="26">
        <f t="shared" ca="1" si="16"/>
        <v>0</v>
      </c>
      <c r="BH18" s="26">
        <f t="shared" ca="1" si="16"/>
        <v>0</v>
      </c>
      <c r="BI18" s="26">
        <f t="shared" ca="1" si="16"/>
        <v>0</v>
      </c>
      <c r="BJ18" s="26">
        <f t="shared" ca="1" si="16"/>
        <v>0</v>
      </c>
      <c r="BK18" s="26">
        <f t="shared" ca="1" si="16"/>
        <v>0</v>
      </c>
      <c r="BL18" s="26">
        <f t="shared" ca="1" si="16"/>
        <v>0</v>
      </c>
      <c r="BM18" s="26">
        <f t="shared" ca="1" si="16"/>
        <v>0</v>
      </c>
      <c r="BN18" s="26">
        <f t="shared" ca="1" si="16"/>
        <v>0</v>
      </c>
      <c r="BO18" s="26">
        <f t="shared" ca="1" si="16"/>
        <v>0</v>
      </c>
      <c r="BP18" s="26">
        <f t="shared" ca="1" si="16"/>
        <v>0</v>
      </c>
      <c r="BQ18" s="26">
        <f t="shared" ref="BQ18:EB18" ca="1" si="17">BQ17</f>
        <v>0</v>
      </c>
      <c r="BR18" s="26">
        <f t="shared" ca="1" si="17"/>
        <v>0</v>
      </c>
      <c r="BS18" s="26">
        <f t="shared" ca="1" si="17"/>
        <v>0</v>
      </c>
      <c r="BT18" s="26">
        <f t="shared" ca="1" si="17"/>
        <v>0</v>
      </c>
      <c r="BU18" s="26">
        <f t="shared" ca="1" si="17"/>
        <v>0</v>
      </c>
      <c r="BV18" s="26">
        <f t="shared" ca="1" si="17"/>
        <v>0</v>
      </c>
      <c r="BW18" s="26">
        <f t="shared" ca="1" si="17"/>
        <v>0</v>
      </c>
      <c r="BX18" s="26">
        <f t="shared" ca="1" si="17"/>
        <v>0</v>
      </c>
      <c r="BY18" s="26">
        <f t="shared" ca="1" si="17"/>
        <v>0</v>
      </c>
      <c r="BZ18" s="26">
        <f t="shared" ca="1" si="17"/>
        <v>317278.71999999997</v>
      </c>
      <c r="CA18" s="26">
        <f t="shared" ca="1" si="17"/>
        <v>302768.8</v>
      </c>
      <c r="CB18" s="26">
        <f t="shared" ca="1" si="17"/>
        <v>288258.88</v>
      </c>
      <c r="CC18" s="26">
        <f t="shared" ca="1" si="17"/>
        <v>325984.67200000002</v>
      </c>
      <c r="CD18" s="26">
        <f t="shared" ca="1" si="17"/>
        <v>328886.65599999996</v>
      </c>
      <c r="CE18" s="26">
        <f t="shared" ca="1" si="17"/>
        <v>331788.64</v>
      </c>
      <c r="CF18" s="26">
        <f t="shared" ca="1" si="17"/>
        <v>334690.62400000007</v>
      </c>
      <c r="CG18" s="26">
        <f t="shared" ca="1" si="17"/>
        <v>337592.60800000001</v>
      </c>
      <c r="CH18" s="26">
        <f t="shared" ca="1" si="17"/>
        <v>340494.59199999995</v>
      </c>
      <c r="CI18" s="26">
        <f t="shared" ca="1" si="17"/>
        <v>343396.57599999994</v>
      </c>
      <c r="CJ18" s="26">
        <f t="shared" ca="1" si="17"/>
        <v>346298.56</v>
      </c>
      <c r="CK18" s="26">
        <f t="shared" ca="1" si="17"/>
        <v>349200.54399999999</v>
      </c>
      <c r="CL18" s="26">
        <f t="shared" ca="1" si="17"/>
        <v>363713.29120000009</v>
      </c>
      <c r="CM18" s="26">
        <f t="shared" ca="1" si="17"/>
        <v>363713.29120000009</v>
      </c>
      <c r="CN18" s="26">
        <f t="shared" ca="1" si="17"/>
        <v>363713.29120000009</v>
      </c>
      <c r="CO18" s="26">
        <f t="shared" ca="1" si="17"/>
        <v>363713.29120000009</v>
      </c>
      <c r="CP18" s="26">
        <f t="shared" ca="1" si="17"/>
        <v>363713.29120000009</v>
      </c>
      <c r="CQ18" s="26">
        <f t="shared" ca="1" si="17"/>
        <v>363713.29120000009</v>
      </c>
      <c r="CR18" s="26">
        <f t="shared" ca="1" si="17"/>
        <v>363713.29120000009</v>
      </c>
      <c r="CS18" s="26">
        <f t="shared" ca="1" si="17"/>
        <v>363713.29120000009</v>
      </c>
      <c r="CT18" s="26">
        <f t="shared" ca="1" si="17"/>
        <v>363713.29120000009</v>
      </c>
      <c r="CU18" s="26">
        <f t="shared" ca="1" si="17"/>
        <v>363713.29120000009</v>
      </c>
      <c r="CV18" s="26">
        <f t="shared" ca="1" si="17"/>
        <v>363713.29120000009</v>
      </c>
      <c r="CW18" s="26">
        <f t="shared" ca="1" si="17"/>
        <v>363713.29120000009</v>
      </c>
      <c r="CX18" s="26">
        <f t="shared" ca="1" si="17"/>
        <v>383127.06711999991</v>
      </c>
      <c r="CY18" s="26">
        <f t="shared" ca="1" si="17"/>
        <v>383127.06711999991</v>
      </c>
      <c r="CZ18" s="26">
        <f t="shared" ca="1" si="17"/>
        <v>383127.06711999991</v>
      </c>
      <c r="DA18" s="26">
        <f t="shared" ca="1" si="17"/>
        <v>383127.06711999991</v>
      </c>
      <c r="DB18" s="26">
        <f t="shared" ca="1" si="17"/>
        <v>383127.06711999991</v>
      </c>
      <c r="DC18" s="26">
        <f t="shared" ca="1" si="17"/>
        <v>383127.06711999991</v>
      </c>
      <c r="DD18" s="26">
        <f t="shared" ca="1" si="17"/>
        <v>383127.06711999991</v>
      </c>
      <c r="DE18" s="26">
        <f t="shared" ca="1" si="17"/>
        <v>383127.06711999991</v>
      </c>
      <c r="DF18" s="26">
        <f t="shared" ca="1" si="17"/>
        <v>383127.06711999991</v>
      </c>
      <c r="DG18" s="26">
        <f t="shared" ca="1" si="17"/>
        <v>383127.06711999991</v>
      </c>
      <c r="DH18" s="26">
        <f t="shared" ca="1" si="17"/>
        <v>383127.06711999991</v>
      </c>
      <c r="DI18" s="26">
        <f t="shared" ca="1" si="17"/>
        <v>383127.06711999991</v>
      </c>
      <c r="DJ18" s="26">
        <f t="shared" ca="1" si="17"/>
        <v>403608.00684400013</v>
      </c>
      <c r="DK18" s="26">
        <f t="shared" ca="1" si="17"/>
        <v>403608.00684400013</v>
      </c>
      <c r="DL18" s="26">
        <f t="shared" ca="1" si="17"/>
        <v>403608.00684400013</v>
      </c>
      <c r="DM18" s="26">
        <f t="shared" ca="1" si="17"/>
        <v>403608.00684400013</v>
      </c>
      <c r="DN18" s="26">
        <f t="shared" ca="1" si="17"/>
        <v>403608.00684400013</v>
      </c>
      <c r="DO18" s="26">
        <f t="shared" ca="1" si="17"/>
        <v>403608.00684400013</v>
      </c>
      <c r="DP18" s="26">
        <f t="shared" ca="1" si="17"/>
        <v>403608.00684400013</v>
      </c>
      <c r="DQ18" s="26">
        <f t="shared" ca="1" si="17"/>
        <v>403608.00684400013</v>
      </c>
      <c r="DR18" s="26">
        <f t="shared" ca="1" si="17"/>
        <v>403608.00684400013</v>
      </c>
      <c r="DS18" s="26">
        <f t="shared" ca="1" si="17"/>
        <v>403608.00684400013</v>
      </c>
      <c r="DT18" s="26">
        <f t="shared" ca="1" si="17"/>
        <v>403608.00684400013</v>
      </c>
      <c r="DU18" s="26">
        <f t="shared" ca="1" si="17"/>
        <v>403608.00684400013</v>
      </c>
      <c r="DV18" s="26">
        <f t="shared" ca="1" si="17"/>
        <v>425215.34439580009</v>
      </c>
      <c r="DW18" s="26">
        <f t="shared" ca="1" si="17"/>
        <v>425215.34439580009</v>
      </c>
      <c r="DX18" s="26">
        <f t="shared" ca="1" si="17"/>
        <v>425215.34439580009</v>
      </c>
      <c r="DY18" s="26">
        <f t="shared" ca="1" si="17"/>
        <v>425215.34439580009</v>
      </c>
      <c r="DZ18" s="26">
        <f t="shared" ca="1" si="17"/>
        <v>425215.34439580009</v>
      </c>
      <c r="EA18" s="26">
        <f t="shared" ca="1" si="17"/>
        <v>425215.34439580009</v>
      </c>
      <c r="EB18" s="26">
        <f t="shared" ca="1" si="17"/>
        <v>425215.34439580009</v>
      </c>
      <c r="EC18" s="26">
        <f t="shared" ref="EC18:GN18" ca="1" si="18">EC17</f>
        <v>425215.34439580009</v>
      </c>
      <c r="ED18" s="26">
        <f t="shared" ca="1" si="18"/>
        <v>425215.34439580009</v>
      </c>
      <c r="EE18" s="26">
        <f t="shared" ca="1" si="18"/>
        <v>425215.34439580009</v>
      </c>
      <c r="EF18" s="26">
        <f t="shared" ca="1" si="18"/>
        <v>425215.34439580009</v>
      </c>
      <c r="EG18" s="26">
        <f t="shared" ca="1" si="18"/>
        <v>425215.34439580009</v>
      </c>
      <c r="EH18" s="26">
        <f t="shared" ca="1" si="18"/>
        <v>444560.04541744594</v>
      </c>
      <c r="EI18" s="26">
        <f t="shared" ca="1" si="18"/>
        <v>444560.04541744594</v>
      </c>
      <c r="EJ18" s="26">
        <f t="shared" ca="1" si="18"/>
        <v>444560.04541744594</v>
      </c>
      <c r="EK18" s="26">
        <f t="shared" ca="1" si="18"/>
        <v>444560.04541744594</v>
      </c>
      <c r="EL18" s="26">
        <f t="shared" ca="1" si="18"/>
        <v>444560.04541744594</v>
      </c>
      <c r="EM18" s="26">
        <f t="shared" ca="1" si="18"/>
        <v>444560.04541744594</v>
      </c>
      <c r="EN18" s="26">
        <f t="shared" ca="1" si="18"/>
        <v>444560.04541744594</v>
      </c>
      <c r="EO18" s="26">
        <f t="shared" ca="1" si="18"/>
        <v>444560.04541744594</v>
      </c>
      <c r="EP18" s="26">
        <f t="shared" ca="1" si="18"/>
        <v>444560.04541744594</v>
      </c>
      <c r="EQ18" s="26">
        <f t="shared" ca="1" si="18"/>
        <v>444560.04541744594</v>
      </c>
      <c r="ER18" s="26">
        <f t="shared" ca="1" si="18"/>
        <v>444560.04541744594</v>
      </c>
      <c r="ES18" s="26">
        <f t="shared" ca="1" si="18"/>
        <v>444560.04541744594</v>
      </c>
      <c r="ET18" s="26">
        <f t="shared" ca="1" si="18"/>
        <v>464814.49950422999</v>
      </c>
      <c r="EU18" s="26">
        <f t="shared" ca="1" si="18"/>
        <v>464814.49950422999</v>
      </c>
      <c r="EV18" s="26">
        <f t="shared" ca="1" si="18"/>
        <v>464814.49950422999</v>
      </c>
      <c r="EW18" s="26">
        <f t="shared" ca="1" si="18"/>
        <v>464814.49950422999</v>
      </c>
      <c r="EX18" s="26">
        <f t="shared" si="18"/>
        <v>0</v>
      </c>
      <c r="EY18" s="26">
        <f t="shared" si="18"/>
        <v>0</v>
      </c>
      <c r="EZ18" s="26">
        <f t="shared" si="18"/>
        <v>0</v>
      </c>
      <c r="FA18" s="26">
        <f t="shared" si="18"/>
        <v>0</v>
      </c>
      <c r="FB18" s="26">
        <f t="shared" si="18"/>
        <v>0</v>
      </c>
      <c r="FC18" s="26">
        <f t="shared" si="18"/>
        <v>0</v>
      </c>
      <c r="FD18" s="26">
        <f t="shared" si="18"/>
        <v>0</v>
      </c>
      <c r="FE18" s="26">
        <f t="shared" si="18"/>
        <v>0</v>
      </c>
      <c r="FF18" s="26">
        <f t="shared" si="18"/>
        <v>0</v>
      </c>
      <c r="FG18" s="26">
        <f t="shared" si="18"/>
        <v>0</v>
      </c>
      <c r="FH18" s="26">
        <f t="shared" si="18"/>
        <v>0</v>
      </c>
      <c r="FI18" s="26">
        <f t="shared" si="18"/>
        <v>0</v>
      </c>
      <c r="FJ18" s="26">
        <f t="shared" si="18"/>
        <v>0</v>
      </c>
      <c r="FK18" s="26">
        <f t="shared" si="18"/>
        <v>0</v>
      </c>
      <c r="FL18" s="26">
        <f t="shared" si="18"/>
        <v>0</v>
      </c>
      <c r="FM18" s="26">
        <f t="shared" si="18"/>
        <v>0</v>
      </c>
      <c r="FN18" s="26">
        <f t="shared" si="18"/>
        <v>0</v>
      </c>
      <c r="FO18" s="26">
        <f t="shared" si="18"/>
        <v>0</v>
      </c>
      <c r="FP18" s="26">
        <f t="shared" si="18"/>
        <v>0</v>
      </c>
      <c r="FQ18" s="26">
        <f t="shared" si="18"/>
        <v>0</v>
      </c>
      <c r="FR18" s="26">
        <f t="shared" si="18"/>
        <v>0</v>
      </c>
      <c r="FS18" s="26">
        <f t="shared" si="18"/>
        <v>0</v>
      </c>
      <c r="FT18" s="26">
        <f t="shared" si="18"/>
        <v>0</v>
      </c>
      <c r="FU18" s="26">
        <f t="shared" si="18"/>
        <v>0</v>
      </c>
      <c r="FV18" s="26">
        <f t="shared" si="18"/>
        <v>0</v>
      </c>
      <c r="FW18" s="26">
        <f t="shared" si="18"/>
        <v>0</v>
      </c>
      <c r="FX18" s="26">
        <f t="shared" si="18"/>
        <v>0</v>
      </c>
      <c r="FY18" s="26">
        <f t="shared" si="18"/>
        <v>0</v>
      </c>
      <c r="FZ18" s="26">
        <f t="shared" si="18"/>
        <v>0</v>
      </c>
      <c r="GA18" s="26">
        <f t="shared" si="18"/>
        <v>0</v>
      </c>
      <c r="GB18" s="26">
        <f t="shared" si="18"/>
        <v>0</v>
      </c>
      <c r="GC18" s="26">
        <f t="shared" si="18"/>
        <v>0</v>
      </c>
      <c r="GD18" s="26">
        <f t="shared" si="18"/>
        <v>0</v>
      </c>
      <c r="GE18" s="26">
        <f t="shared" si="18"/>
        <v>0</v>
      </c>
      <c r="GF18" s="26">
        <f t="shared" si="18"/>
        <v>0</v>
      </c>
      <c r="GG18" s="26">
        <f t="shared" si="18"/>
        <v>0</v>
      </c>
      <c r="GH18" s="26">
        <f t="shared" si="18"/>
        <v>0</v>
      </c>
      <c r="GI18" s="26">
        <f t="shared" si="18"/>
        <v>0</v>
      </c>
      <c r="GJ18" s="26">
        <f t="shared" si="18"/>
        <v>0</v>
      </c>
      <c r="GK18" s="26">
        <f t="shared" si="18"/>
        <v>0</v>
      </c>
      <c r="GL18" s="26">
        <f t="shared" si="18"/>
        <v>0</v>
      </c>
      <c r="GM18" s="26">
        <f t="shared" si="18"/>
        <v>0</v>
      </c>
      <c r="GN18" s="26">
        <f t="shared" si="18"/>
        <v>0</v>
      </c>
      <c r="GO18" s="26">
        <f t="shared" ref="GO18:GX18" si="19">GO17</f>
        <v>0</v>
      </c>
      <c r="GP18" s="26">
        <f t="shared" si="19"/>
        <v>0</v>
      </c>
      <c r="GQ18" s="26">
        <f t="shared" si="19"/>
        <v>0</v>
      </c>
      <c r="GR18" s="26">
        <f t="shared" si="19"/>
        <v>0</v>
      </c>
      <c r="GS18" s="26">
        <f t="shared" si="19"/>
        <v>0</v>
      </c>
      <c r="GT18" s="26">
        <f t="shared" si="19"/>
        <v>0</v>
      </c>
      <c r="GU18" s="26">
        <f t="shared" si="19"/>
        <v>0</v>
      </c>
      <c r="GV18" s="26">
        <f t="shared" si="19"/>
        <v>0</v>
      </c>
      <c r="GW18" s="26">
        <f t="shared" si="19"/>
        <v>0</v>
      </c>
      <c r="GX18" s="26">
        <f t="shared" si="19"/>
        <v>0</v>
      </c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</row>
    <row r="19" spans="1:221">
      <c r="A19" s="35">
        <v>1.4</v>
      </c>
      <c r="B19" s="498" t="s">
        <v>690</v>
      </c>
      <c r="C19" s="498" t="s">
        <v>498</v>
      </c>
      <c r="D19" s="26">
        <f ca="1">IF(D6&gt;Exit,0,Assumptions!E353)</f>
        <v>2000000</v>
      </c>
      <c r="E19" s="26">
        <f ca="1">IF(E6&gt;Exit,0,Assumptions!F353)</f>
        <v>2000000</v>
      </c>
      <c r="F19" s="26">
        <f ca="1">IF(F6&gt;Exit,0,Assumptions!G353)</f>
        <v>2000000</v>
      </c>
      <c r="G19" s="26">
        <f ca="1">IF(G6&gt;Exit,0,Assumptions!H353)</f>
        <v>2000000</v>
      </c>
      <c r="H19" s="26">
        <f ca="1">IF(H6&gt;Exit,0,Assumptions!I353)</f>
        <v>2000000</v>
      </c>
      <c r="I19" s="26">
        <f ca="1">IF(I6&gt;Exit,0,Assumptions!J353)</f>
        <v>2000000</v>
      </c>
      <c r="J19" s="26">
        <f ca="1">IF(J6&gt;Exit,0,Assumptions!K353)</f>
        <v>1000000</v>
      </c>
      <c r="K19" s="26">
        <f ca="1">IF(K6&gt;Exit,0,Assumptions!L353)</f>
        <v>1000000</v>
      </c>
      <c r="L19" s="26">
        <f ca="1">IF(L6&gt;Exit,0,Assumptions!M353)</f>
        <v>1000000</v>
      </c>
      <c r="M19" s="26">
        <f ca="1">IF(M6&gt;Exit,0,Assumptions!N353)</f>
        <v>1000000</v>
      </c>
      <c r="N19" s="26">
        <f ca="1">IF(N6&gt;Exit,0,Assumptions!O353)</f>
        <v>1000000</v>
      </c>
      <c r="O19" s="26">
        <f ca="1">IF(O6&gt;Exit,0,Assumptions!P353)</f>
        <v>1000000</v>
      </c>
      <c r="P19" s="26">
        <f ca="1">IF(P6&gt;Exit,0,Assumptions!Q353)</f>
        <v>1000000</v>
      </c>
      <c r="Q19" s="26">
        <f ca="1">IF(Q6&gt;Exit,0,Assumptions!R353)</f>
        <v>1000000</v>
      </c>
      <c r="R19" s="26">
        <f ca="1">IF(R6&gt;Exit,0,Assumptions!S353)</f>
        <v>1000000</v>
      </c>
      <c r="S19" s="26">
        <f ca="1">IF(S6&gt;Exit,0,Assumptions!T353)</f>
        <v>1000000</v>
      </c>
      <c r="T19" s="26">
        <f ca="1">IF(T6&gt;Exit,0,Assumptions!U353)</f>
        <v>1000000</v>
      </c>
      <c r="U19" s="26">
        <f ca="1">IF(U6&gt;Exit,0,Assumptions!V353)</f>
        <v>1000000</v>
      </c>
      <c r="V19" s="26">
        <f ca="1">IF(V6&gt;Exit,0,Assumptions!W353)</f>
        <v>1000000</v>
      </c>
      <c r="W19" s="26">
        <f ca="1">IF(W6&gt;Exit,0,Assumptions!X353)</f>
        <v>1000000</v>
      </c>
      <c r="X19" s="26">
        <f ca="1">IF(X6&gt;Exit,0,Assumptions!Y353)</f>
        <v>1000000</v>
      </c>
      <c r="Y19" s="26">
        <f ca="1">IF(Y6&gt;Exit,0,Assumptions!Z353)</f>
        <v>1000000</v>
      </c>
      <c r="Z19" s="26">
        <f ca="1">IF(Z6&gt;Exit,0,Assumptions!AA353)</f>
        <v>1000000</v>
      </c>
      <c r="AA19" s="26">
        <f ca="1">IF(AA6&gt;Exit,0,Assumptions!AB353)</f>
        <v>1000000</v>
      </c>
      <c r="AB19" s="26">
        <f ca="1">IF(AB6&gt;Exit,0,Assumptions!AC353)</f>
        <v>1000000</v>
      </c>
      <c r="AC19" s="26">
        <f ca="1">IF(AC6&gt;Exit,0,Assumptions!AD353)</f>
        <v>1000000</v>
      </c>
      <c r="AD19" s="26">
        <f ca="1">IF(AD6&gt;Exit,0,Assumptions!AE353)</f>
        <v>1000000</v>
      </c>
      <c r="AE19" s="26">
        <f ca="1">IF(AE6&gt;Exit,0,Assumptions!AF353)</f>
        <v>1000000</v>
      </c>
      <c r="AF19" s="26">
        <f ca="1">IF(AF6&gt;Exit,0,Assumptions!AG353)</f>
        <v>1000000</v>
      </c>
      <c r="AG19" s="26">
        <f ca="1">IF(AG6&gt;Exit,0,Assumptions!AH353)</f>
        <v>1000000</v>
      </c>
      <c r="AH19" s="26">
        <f ca="1">IF(AH6&gt;Exit,0,Assumptions!AI353)</f>
        <v>1000000</v>
      </c>
      <c r="AI19" s="26">
        <f ca="1">IF(AI6&gt;Exit,0,Assumptions!AJ353)</f>
        <v>1000000</v>
      </c>
      <c r="AJ19" s="26">
        <f ca="1">IF(AJ6&gt;Exit,0,Assumptions!AK353)</f>
        <v>1000000</v>
      </c>
      <c r="AK19" s="26">
        <f ca="1">IF(AK6&gt;Exit,0,Assumptions!AL353)</f>
        <v>1000000</v>
      </c>
      <c r="AL19" s="26">
        <f ca="1">IF(AL6&gt;Exit,0,Assumptions!AM353)</f>
        <v>1000000</v>
      </c>
      <c r="AM19" s="26">
        <f ca="1">IF(AM6&gt;Exit,0,Assumptions!AN353)</f>
        <v>1000000</v>
      </c>
      <c r="AN19" s="26">
        <f ca="1">IF(AN6&gt;Exit,0,Assumptions!AO353)</f>
        <v>1000000</v>
      </c>
      <c r="AO19" s="26">
        <f ca="1">IF(AO6&gt;Exit,0,Assumptions!AP353)</f>
        <v>1000000</v>
      </c>
      <c r="AP19" s="26">
        <f ca="1">IF(AP6&gt;Exit,0,Assumptions!AQ353)</f>
        <v>1000000</v>
      </c>
      <c r="AQ19" s="26">
        <f ca="1">IF(AQ6&gt;Exit,0,Assumptions!AR353)</f>
        <v>1000000</v>
      </c>
      <c r="AR19" s="26">
        <f ca="1">IF(AR6&gt;Exit,0,Assumptions!AS353)</f>
        <v>1000000</v>
      </c>
      <c r="AS19" s="26">
        <f ca="1">IF(AS6&gt;Exit,0,Assumptions!AT353)</f>
        <v>1000000</v>
      </c>
      <c r="AT19" s="26">
        <f ca="1">IF(AT6&gt;Exit,0,Assumptions!AU353)</f>
        <v>1000000</v>
      </c>
      <c r="AU19" s="26">
        <f ca="1">IF(AU6&gt;Exit,0,Assumptions!AV353)</f>
        <v>1000000</v>
      </c>
      <c r="AV19" s="26">
        <f ca="1">IF(AV6&gt;Exit,0,Assumptions!AW353)</f>
        <v>1000000</v>
      </c>
      <c r="AW19" s="26">
        <f ca="1">IF(AW6&gt;Exit,0,Assumptions!AX353)</f>
        <v>1000000</v>
      </c>
      <c r="AX19" s="26">
        <f ca="1">IF(AX6&gt;Exit,0,Assumptions!AY353)</f>
        <v>1000000</v>
      </c>
      <c r="AY19" s="26">
        <f ca="1">IF(AY6&gt;Exit,0,Assumptions!AZ353)</f>
        <v>1000000</v>
      </c>
      <c r="AZ19" s="26">
        <f ca="1">IF(AZ6&gt;Exit,0,Assumptions!BA353)</f>
        <v>1000000</v>
      </c>
      <c r="BA19" s="26">
        <f ca="1">IF(BA6&gt;Exit,0,Assumptions!BB353)</f>
        <v>1000000</v>
      </c>
      <c r="BB19" s="26">
        <f ca="1">IF(BB6&gt;Exit,0,Assumptions!BC353)</f>
        <v>1000000</v>
      </c>
      <c r="BC19" s="26">
        <f ca="1">IF(BC6&gt;Exit,0,Assumptions!BD353)</f>
        <v>1000000</v>
      </c>
      <c r="BD19" s="26">
        <f ca="1">IF(BD6&gt;Exit,0,Assumptions!BE353)</f>
        <v>1000000</v>
      </c>
      <c r="BE19" s="26">
        <f ca="1">IF(BE6&gt;Exit,0,Assumptions!BF353)</f>
        <v>1000000</v>
      </c>
      <c r="BF19" s="26">
        <f ca="1">IF(BF6&gt;Exit,0,Assumptions!BG353)</f>
        <v>1000000</v>
      </c>
      <c r="BG19" s="26">
        <f ca="1">IF(BG6&gt;Exit,0,Assumptions!BH353)</f>
        <v>1000000</v>
      </c>
      <c r="BH19" s="26">
        <f ca="1">IF(BH6&gt;Exit,0,Assumptions!BI353)</f>
        <v>1000000</v>
      </c>
      <c r="BI19" s="26">
        <f ca="1">IF(BI6&gt;Exit,0,Assumptions!BJ353)</f>
        <v>1000000</v>
      </c>
      <c r="BJ19" s="26">
        <f ca="1">IF(BJ6&gt;Exit,0,Assumptions!BK353)</f>
        <v>1000000</v>
      </c>
      <c r="BK19" s="26">
        <f ca="1">IF(BK6&gt;Exit,0,Assumptions!BL353)</f>
        <v>1000000</v>
      </c>
      <c r="BL19" s="26">
        <f ca="1">IF(BL6&gt;Exit,0,Assumptions!BM353)</f>
        <v>1000000</v>
      </c>
      <c r="BM19" s="26">
        <f ca="1">IF(BM6&gt;Exit,0,Assumptions!BN353)</f>
        <v>1000000</v>
      </c>
      <c r="BN19" s="26">
        <f ca="1">IF(BN6&gt;Exit,0,Assumptions!BO353)</f>
        <v>1000000</v>
      </c>
      <c r="BO19" s="26">
        <f ca="1">IF(BO6&gt;Exit,0,Assumptions!BP353)</f>
        <v>1000000</v>
      </c>
      <c r="BP19" s="26">
        <f ca="1">IF(BP6&gt;Exit,0,Assumptions!BQ353)</f>
        <v>1000000</v>
      </c>
      <c r="BQ19" s="26">
        <f ca="1">IF(BQ6&gt;Exit,0,Assumptions!BR353)</f>
        <v>1000000</v>
      </c>
      <c r="BR19" s="26">
        <f ca="1">IF(BR6&gt;Exit,0,Assumptions!BS353)</f>
        <v>1000000</v>
      </c>
      <c r="BS19" s="26">
        <f ca="1">IF(BS6&gt;Exit,0,Assumptions!BT353)</f>
        <v>1000000</v>
      </c>
      <c r="BT19" s="26">
        <f ca="1">IF(BT6&gt;Exit,0,Assumptions!BU353)</f>
        <v>1000000</v>
      </c>
      <c r="BU19" s="26">
        <f ca="1">IF(BU6&gt;Exit,0,Assumptions!BV353)</f>
        <v>1000000</v>
      </c>
      <c r="BV19" s="26">
        <f ca="1">IF(BV6&gt;Exit,0,Assumptions!BW353)</f>
        <v>1000000</v>
      </c>
      <c r="BW19" s="26">
        <f ca="1">IF(BW6&gt;Exit,0,Assumptions!BX353)</f>
        <v>1000000</v>
      </c>
      <c r="BX19" s="26">
        <f ca="1">IF(BX6&gt;Exit,0,Assumptions!BY353)</f>
        <v>1000000</v>
      </c>
      <c r="BY19" s="26">
        <f ca="1">IF(BY6&gt;Exit,0,Assumptions!BZ353)</f>
        <v>1000000</v>
      </c>
      <c r="BZ19" s="26">
        <f ca="1">IF(BZ6&gt;Exit,0,Assumptions!CA353)</f>
        <v>0</v>
      </c>
      <c r="CA19" s="26">
        <f ca="1">IF(CA6&gt;Exit,0,Assumptions!CB353)</f>
        <v>0</v>
      </c>
      <c r="CB19" s="26">
        <f ca="1">IF(CB6&gt;Exit,0,Assumptions!CC353)</f>
        <v>0</v>
      </c>
      <c r="CC19" s="26">
        <f ca="1">IF(CC6&gt;Exit,0,Assumptions!CD353)</f>
        <v>0</v>
      </c>
      <c r="CD19" s="26">
        <f ca="1">IF(CD6&gt;Exit,0,Assumptions!CE353)</f>
        <v>0</v>
      </c>
      <c r="CE19" s="26">
        <f ca="1">IF(CE6&gt;Exit,0,Assumptions!CF353)</f>
        <v>0</v>
      </c>
      <c r="CF19" s="26">
        <f ca="1">IF(CF6&gt;Exit,0,Assumptions!CG353)</f>
        <v>0</v>
      </c>
      <c r="CG19" s="26">
        <f ca="1">IF(CG6&gt;Exit,0,Assumptions!CH353)</f>
        <v>0</v>
      </c>
      <c r="CH19" s="26">
        <f ca="1">IF(CH6&gt;Exit,0,Assumptions!CI353)</f>
        <v>0</v>
      </c>
      <c r="CI19" s="26">
        <f ca="1">IF(CI6&gt;Exit,0,Assumptions!CJ353)</f>
        <v>0</v>
      </c>
      <c r="CJ19" s="26">
        <f ca="1">IF(CJ6&gt;Exit,0,Assumptions!CK353)</f>
        <v>0</v>
      </c>
      <c r="CK19" s="26">
        <f ca="1">IF(CK6&gt;Exit,0,Assumptions!CL353)</f>
        <v>0</v>
      </c>
      <c r="CL19" s="26">
        <f ca="1">IF(CL6&gt;Exit,0,Assumptions!CM353)</f>
        <v>0</v>
      </c>
      <c r="CM19" s="26">
        <f ca="1">IF(CM6&gt;Exit,0,Assumptions!CN353)</f>
        <v>0</v>
      </c>
      <c r="CN19" s="26">
        <f ca="1">IF(CN6&gt;Exit,0,Assumptions!CO353)</f>
        <v>0</v>
      </c>
      <c r="CO19" s="26">
        <f ca="1">IF(CO6&gt;Exit,0,Assumptions!CP353)</f>
        <v>0</v>
      </c>
      <c r="CP19" s="26">
        <f ca="1">IF(CP6&gt;Exit,0,Assumptions!CQ353)</f>
        <v>0</v>
      </c>
      <c r="CQ19" s="26">
        <f ca="1">IF(CQ6&gt;Exit,0,Assumptions!CR353)</f>
        <v>0</v>
      </c>
      <c r="CR19" s="26">
        <f ca="1">IF(CR6&gt;Exit,0,Assumptions!CS353)</f>
        <v>0</v>
      </c>
      <c r="CS19" s="26">
        <f ca="1">IF(CS6&gt;Exit,0,Assumptions!CT353)</f>
        <v>0</v>
      </c>
      <c r="CT19" s="26">
        <f ca="1">IF(CT6&gt;Exit,0,Assumptions!CU353)</f>
        <v>0</v>
      </c>
      <c r="CU19" s="26">
        <f ca="1">IF(CU6&gt;Exit,0,Assumptions!CV353)</f>
        <v>0</v>
      </c>
      <c r="CV19" s="26">
        <f ca="1">IF(CV6&gt;Exit,0,Assumptions!CW353)</f>
        <v>0</v>
      </c>
      <c r="CW19" s="26">
        <f ca="1">IF(CW6&gt;Exit,0,Assumptions!CX353)</f>
        <v>0</v>
      </c>
      <c r="CX19" s="26">
        <f ca="1">IF(CX6&gt;Exit,0,Assumptions!CY353)</f>
        <v>0</v>
      </c>
      <c r="CY19" s="26">
        <f ca="1">IF(CY6&gt;Exit,0,Assumptions!CZ353)</f>
        <v>0</v>
      </c>
      <c r="CZ19" s="26">
        <f ca="1">IF(CZ6&gt;Exit,0,Assumptions!DA353)</f>
        <v>0</v>
      </c>
      <c r="DA19" s="26">
        <f ca="1">IF(DA6&gt;Exit,0,Assumptions!DB353)</f>
        <v>0</v>
      </c>
      <c r="DB19" s="26">
        <f ca="1">IF(DB6&gt;Exit,0,Assumptions!DC353)</f>
        <v>0</v>
      </c>
      <c r="DC19" s="26">
        <f ca="1">IF(DC6&gt;Exit,0,Assumptions!DD353)</f>
        <v>0</v>
      </c>
      <c r="DD19" s="26">
        <f ca="1">IF(DD6&gt;Exit,0,Assumptions!DE353)</f>
        <v>0</v>
      </c>
      <c r="DE19" s="26">
        <f ca="1">IF(DE6&gt;Exit,0,Assumptions!DF353)</f>
        <v>0</v>
      </c>
      <c r="DF19" s="26">
        <f ca="1">IF(DF6&gt;Exit,0,Assumptions!DG353)</f>
        <v>0</v>
      </c>
      <c r="DG19" s="26">
        <f ca="1">IF(DG6&gt;Exit,0,Assumptions!DH353)</f>
        <v>0</v>
      </c>
      <c r="DH19" s="26">
        <f ca="1">IF(DH6&gt;Exit,0,Assumptions!DI353)</f>
        <v>0</v>
      </c>
      <c r="DI19" s="26">
        <f ca="1">IF(DI6&gt;Exit,0,Assumptions!DJ353)</f>
        <v>0</v>
      </c>
      <c r="DJ19" s="26">
        <f ca="1">IF(DJ6&gt;Exit,0,Assumptions!DK353)</f>
        <v>0</v>
      </c>
      <c r="DK19" s="26">
        <f ca="1">IF(DK6&gt;Exit,0,Assumptions!DL353)</f>
        <v>0</v>
      </c>
      <c r="DL19" s="26">
        <f ca="1">IF(DL6&gt;Exit,0,Assumptions!DM353)</f>
        <v>0</v>
      </c>
      <c r="DM19" s="26">
        <f ca="1">IF(DM6&gt;Exit,0,Assumptions!DN353)</f>
        <v>0</v>
      </c>
      <c r="DN19" s="26">
        <f ca="1">IF(DN6&gt;Exit,0,Assumptions!DO353)</f>
        <v>0</v>
      </c>
      <c r="DO19" s="26">
        <f ca="1">IF(DO6&gt;Exit,0,Assumptions!DP353)</f>
        <v>0</v>
      </c>
      <c r="DP19" s="26">
        <f ca="1">IF(DP6&gt;Exit,0,Assumptions!DQ353)</f>
        <v>0</v>
      </c>
      <c r="DQ19" s="26">
        <f ca="1">IF(DQ6&gt;Exit,0,Assumptions!DR353)</f>
        <v>0</v>
      </c>
      <c r="DR19" s="26">
        <f ca="1">IF(DR6&gt;Exit,0,Assumptions!DS353)</f>
        <v>0</v>
      </c>
      <c r="DS19" s="26">
        <f ca="1">IF(DS6&gt;Exit,0,Assumptions!DT353)</f>
        <v>0</v>
      </c>
      <c r="DT19" s="26">
        <f ca="1">IF(DT6&gt;Exit,0,Assumptions!DU353)</f>
        <v>0</v>
      </c>
      <c r="DU19" s="26">
        <f ca="1">IF(DU6&gt;Exit,0,Assumptions!DV353)</f>
        <v>0</v>
      </c>
      <c r="DV19" s="26">
        <f ca="1">IF(DV6&gt;Exit,0,Assumptions!DW353)</f>
        <v>0</v>
      </c>
      <c r="DW19" s="26">
        <f ca="1">IF(DW6&gt;Exit,0,Assumptions!DX353)</f>
        <v>0</v>
      </c>
      <c r="DX19" s="26">
        <f ca="1">IF(DX6&gt;Exit,0,Assumptions!DY353)</f>
        <v>0</v>
      </c>
      <c r="DY19" s="26">
        <f ca="1">IF(DY6&gt;Exit,0,Assumptions!DZ353)</f>
        <v>0</v>
      </c>
      <c r="DZ19" s="26">
        <f ca="1">IF(DZ6&gt;Exit,0,Assumptions!EA353)</f>
        <v>0</v>
      </c>
      <c r="EA19" s="26">
        <f ca="1">IF(EA6&gt;Exit,0,Assumptions!EB353)</f>
        <v>0</v>
      </c>
      <c r="EB19" s="26">
        <f ca="1">IF(EB6&gt;Exit,0,Assumptions!EC353)</f>
        <v>0</v>
      </c>
      <c r="EC19" s="26">
        <f ca="1">IF(EC6&gt;Exit,0,Assumptions!ED353)</f>
        <v>0</v>
      </c>
      <c r="ED19" s="26">
        <f ca="1">IF(ED6&gt;Exit,0,Assumptions!EE353)</f>
        <v>0</v>
      </c>
      <c r="EE19" s="26">
        <f ca="1">IF(EE6&gt;Exit,0,Assumptions!EF353)</f>
        <v>0</v>
      </c>
      <c r="EF19" s="26">
        <f ca="1">IF(EF6&gt;Exit,0,Assumptions!EG353)</f>
        <v>0</v>
      </c>
      <c r="EG19" s="26">
        <f ca="1">IF(EG6&gt;Exit,0,Assumptions!EH353)</f>
        <v>0</v>
      </c>
      <c r="EH19" s="26">
        <f ca="1">IF(EH6&gt;Exit,0,Assumptions!EI353)</f>
        <v>0</v>
      </c>
      <c r="EI19" s="26">
        <f ca="1">IF(EI6&gt;Exit,0,Assumptions!EJ353)</f>
        <v>0</v>
      </c>
      <c r="EJ19" s="26">
        <f ca="1">IF(EJ6&gt;Exit,0,Assumptions!EK353)</f>
        <v>0</v>
      </c>
      <c r="EK19" s="26">
        <f ca="1">IF(EK6&gt;Exit,0,Assumptions!EL353)</f>
        <v>0</v>
      </c>
      <c r="EL19" s="26">
        <f ca="1">IF(EL6&gt;Exit,0,Assumptions!EM353)</f>
        <v>0</v>
      </c>
      <c r="EM19" s="26">
        <f ca="1">IF(EM6&gt;Exit,0,Assumptions!EN353)</f>
        <v>0</v>
      </c>
      <c r="EN19" s="26">
        <f ca="1">IF(EN6&gt;Exit,0,Assumptions!EO353)</f>
        <v>0</v>
      </c>
      <c r="EO19" s="26">
        <f ca="1">IF(EO6&gt;Exit,0,Assumptions!EP353)</f>
        <v>0</v>
      </c>
      <c r="EP19" s="26">
        <f ca="1">IF(EP6&gt;Exit,0,Assumptions!EQ353)</f>
        <v>0</v>
      </c>
      <c r="EQ19" s="26">
        <f ca="1">IF(EQ6&gt;Exit,0,Assumptions!ER353)</f>
        <v>0</v>
      </c>
      <c r="ER19" s="26">
        <f ca="1">IF(ER6&gt;Exit,0,Assumptions!ES353)</f>
        <v>0</v>
      </c>
      <c r="ES19" s="26">
        <f ca="1">IF(ES6&gt;Exit,0,Assumptions!ET353)</f>
        <v>0</v>
      </c>
      <c r="ET19" s="26">
        <f ca="1">IF(ET6&gt;Exit,0,Assumptions!EU353)</f>
        <v>0</v>
      </c>
      <c r="EU19" s="26">
        <f ca="1">IF(EU6&gt;Exit,0,Assumptions!EV353)</f>
        <v>0</v>
      </c>
      <c r="EV19" s="26">
        <f ca="1">IF(EV6&gt;Exit,0,Assumptions!EW353)</f>
        <v>0</v>
      </c>
      <c r="EW19" s="26">
        <f ca="1">IF(EW6&gt;Exit,0,Assumptions!EX353)</f>
        <v>0</v>
      </c>
      <c r="EX19" s="26">
        <f ca="1">IF(EX6&gt;Exit,0,Assumptions!EY353)</f>
        <v>1000000</v>
      </c>
      <c r="EY19" s="26">
        <f ca="1">IF(EY6&gt;Exit,0,Assumptions!EZ353)</f>
        <v>1000000</v>
      </c>
      <c r="EZ19" s="26">
        <f ca="1">IF(EZ6&gt;Exit,0,Assumptions!FA353)</f>
        <v>1000000</v>
      </c>
      <c r="FA19" s="26">
        <f ca="1">IF(FA6&gt;Exit,0,Assumptions!FB353)</f>
        <v>1000000</v>
      </c>
      <c r="FB19" s="26">
        <f ca="1">IF(FB6&gt;Exit,0,Assumptions!FC353)</f>
        <v>1000000</v>
      </c>
      <c r="FC19" s="26">
        <f ca="1">IF(FC6&gt;Exit,0,Assumptions!FD353)</f>
        <v>1000000</v>
      </c>
      <c r="FD19" s="26">
        <f ca="1">IF(FD6&gt;Exit,0,Assumptions!FE353)</f>
        <v>1000000</v>
      </c>
      <c r="FE19" s="26">
        <f ca="1">IF(FE6&gt;Exit,0,Assumptions!FF353)</f>
        <v>1000000</v>
      </c>
      <c r="FF19" s="26">
        <f ca="1">IF(FF6&gt;Exit,0,Assumptions!FG353)</f>
        <v>1000000</v>
      </c>
      <c r="FG19" s="26">
        <f ca="1">IF(FG6&gt;Exit,0,Assumptions!FH353)</f>
        <v>1000000</v>
      </c>
      <c r="FH19" s="26">
        <f ca="1">IF(FH6&gt;Exit,0,Assumptions!FI353)</f>
        <v>1000000</v>
      </c>
      <c r="FI19" s="26">
        <f ca="1">IF(FI6&gt;Exit,0,Assumptions!FJ353)</f>
        <v>1000000</v>
      </c>
      <c r="FJ19" s="26">
        <f ca="1">IF(FJ6&gt;Exit,0,Assumptions!FK353)</f>
        <v>0</v>
      </c>
      <c r="FK19" s="26">
        <f ca="1">IF(FK6&gt;Exit,0,Assumptions!FL353)</f>
        <v>0</v>
      </c>
      <c r="FL19" s="26">
        <f ca="1">IF(FL6&gt;Exit,0,Assumptions!FM353)</f>
        <v>0</v>
      </c>
      <c r="FM19" s="26">
        <f ca="1">IF(FM6&gt;Exit,0,Assumptions!FN353)</f>
        <v>0</v>
      </c>
      <c r="FN19" s="26">
        <f ca="1">IF(FN6&gt;Exit,0,Assumptions!FO353)</f>
        <v>0</v>
      </c>
      <c r="FO19" s="26">
        <f ca="1">IF(FO6&gt;Exit,0,Assumptions!FP353)</f>
        <v>0</v>
      </c>
      <c r="FP19" s="26">
        <f ca="1">IF(FP6&gt;Exit,0,Assumptions!FQ353)</f>
        <v>0</v>
      </c>
      <c r="FQ19" s="26">
        <f ca="1">IF(FQ6&gt;Exit,0,Assumptions!FR353)</f>
        <v>0</v>
      </c>
      <c r="FR19" s="26">
        <f ca="1">IF(FR6&gt;Exit,0,Assumptions!FS353)</f>
        <v>0</v>
      </c>
      <c r="FS19" s="26">
        <f ca="1">IF(FS6&gt;Exit,0,Assumptions!FT353)</f>
        <v>0</v>
      </c>
      <c r="FT19" s="26">
        <f ca="1">IF(FT6&gt;Exit,0,Assumptions!FU353)</f>
        <v>0</v>
      </c>
      <c r="FU19" s="26">
        <f ca="1">IF(FU6&gt;Exit,0,Assumptions!FV353)</f>
        <v>0</v>
      </c>
      <c r="FV19" s="26">
        <f ca="1">IF(FV6&gt;Exit,0,Assumptions!FW353)</f>
        <v>0</v>
      </c>
      <c r="FW19" s="26">
        <f ca="1">IF(FW6&gt;Exit,0,Assumptions!FX353)</f>
        <v>0</v>
      </c>
      <c r="FX19" s="26">
        <f ca="1">IF(FX6&gt;Exit,0,Assumptions!FY353)</f>
        <v>0</v>
      </c>
      <c r="FY19" s="26">
        <f ca="1">IF(FY6&gt;Exit,0,Assumptions!FZ353)</f>
        <v>0</v>
      </c>
      <c r="FZ19" s="26">
        <f ca="1">IF(FZ6&gt;Exit,0,Assumptions!GA353)</f>
        <v>0</v>
      </c>
      <c r="GA19" s="26">
        <f ca="1">IF(GA6&gt;Exit,0,Assumptions!GB353)</f>
        <v>0</v>
      </c>
      <c r="GB19" s="26">
        <f ca="1">IF(GB6&gt;Exit,0,Assumptions!GC353)</f>
        <v>0</v>
      </c>
      <c r="GC19" s="26">
        <f ca="1">IF(GC6&gt;Exit,0,Assumptions!GD353)</f>
        <v>0</v>
      </c>
      <c r="GD19" s="26">
        <f ca="1">IF(GD6&gt;Exit,0,Assumptions!GE353)</f>
        <v>0</v>
      </c>
      <c r="GE19" s="26">
        <f ca="1">IF(GE6&gt;Exit,0,Assumptions!GF353)</f>
        <v>0</v>
      </c>
      <c r="GF19" s="26">
        <f ca="1">IF(GF6&gt;Exit,0,Assumptions!GG353)</f>
        <v>0</v>
      </c>
      <c r="GG19" s="26">
        <f ca="1">IF(GG6&gt;Exit,0,Assumptions!GH353)</f>
        <v>0</v>
      </c>
      <c r="GH19" s="26">
        <f ca="1">IF(GH6&gt;Exit,0,Assumptions!GI353)</f>
        <v>0</v>
      </c>
      <c r="GI19" s="26">
        <f ca="1">IF(GI6&gt;Exit,0,Assumptions!GJ353)</f>
        <v>0</v>
      </c>
      <c r="GJ19" s="26">
        <f ca="1">IF(GJ6&gt;Exit,0,Assumptions!GK353)</f>
        <v>0</v>
      </c>
      <c r="GK19" s="26">
        <f ca="1">IF(GK6&gt;Exit,0,Assumptions!GL353)</f>
        <v>0</v>
      </c>
      <c r="GL19" s="26">
        <f ca="1">IF(GL6&gt;Exit,0,Assumptions!GM353)</f>
        <v>0</v>
      </c>
      <c r="GM19" s="26">
        <f ca="1">IF(GM6&gt;Exit,0,Assumptions!GN353)</f>
        <v>0</v>
      </c>
      <c r="GN19" s="26">
        <f ca="1">IF(GN6&gt;Exit,0,Assumptions!GO353)</f>
        <v>0</v>
      </c>
      <c r="GO19" s="26">
        <f ca="1">IF(GO6&gt;Exit,0,Assumptions!GP353)</f>
        <v>0</v>
      </c>
      <c r="GP19" s="26">
        <f ca="1">IF(GP6&gt;Exit,0,Assumptions!GQ353)</f>
        <v>0</v>
      </c>
      <c r="GQ19" s="26">
        <f ca="1">IF(GQ6&gt;Exit,0,Assumptions!GR353)</f>
        <v>0</v>
      </c>
      <c r="GR19" s="26">
        <f ca="1">IF(GR6&gt;Exit,0,Assumptions!GS353)</f>
        <v>0</v>
      </c>
      <c r="GS19" s="26">
        <f ca="1">IF(GS6&gt;Exit,0,Assumptions!GT353)</f>
        <v>0</v>
      </c>
      <c r="GT19" s="26">
        <f ca="1">IF(GT6&gt;Exit,0,Assumptions!GU353)</f>
        <v>0</v>
      </c>
      <c r="GU19" s="26">
        <f ca="1">IF(GU6&gt;Exit,0,Assumptions!GV353)</f>
        <v>0</v>
      </c>
      <c r="GV19" s="26">
        <f ca="1">IF(GV6&gt;Exit,0,Assumptions!GW353)</f>
        <v>0</v>
      </c>
      <c r="GW19" s="26">
        <f ca="1">IF(GW6&gt;Exit,0,Assumptions!GX353)</f>
        <v>0</v>
      </c>
      <c r="GX19" s="26">
        <f ca="1">IF(GX6&gt;Exit,0,Assumptions!GY353)</f>
        <v>0</v>
      </c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</row>
    <row r="20" spans="1:221">
      <c r="B20" s="21" t="s">
        <v>582</v>
      </c>
      <c r="C20" s="10" t="s">
        <v>658</v>
      </c>
      <c r="D20" s="26">
        <f ca="1">D10+D15+D18+D19</f>
        <v>2000000</v>
      </c>
      <c r="E20" s="26">
        <f t="shared" ref="E20:BP20" ca="1" si="20">E10+E15+E18+E19</f>
        <v>2000000</v>
      </c>
      <c r="F20" s="26">
        <f t="shared" ca="1" si="20"/>
        <v>2000000</v>
      </c>
      <c r="G20" s="26">
        <f t="shared" ca="1" si="20"/>
        <v>2000000</v>
      </c>
      <c r="H20" s="26">
        <f t="shared" ca="1" si="20"/>
        <v>2000000</v>
      </c>
      <c r="I20" s="26">
        <f t="shared" ca="1" si="20"/>
        <v>2000000</v>
      </c>
      <c r="J20" s="26">
        <f t="shared" ca="1" si="20"/>
        <v>1000000</v>
      </c>
      <c r="K20" s="26">
        <f t="shared" ca="1" si="20"/>
        <v>1000000</v>
      </c>
      <c r="L20" s="26">
        <f t="shared" ca="1" si="20"/>
        <v>1000000</v>
      </c>
      <c r="M20" s="26">
        <f t="shared" ca="1" si="20"/>
        <v>1000000</v>
      </c>
      <c r="N20" s="26">
        <f t="shared" ca="1" si="20"/>
        <v>1000000</v>
      </c>
      <c r="O20" s="26">
        <f t="shared" ca="1" si="20"/>
        <v>1000000</v>
      </c>
      <c r="P20" s="26">
        <f t="shared" ca="1" si="20"/>
        <v>1000000</v>
      </c>
      <c r="Q20" s="26">
        <f t="shared" ca="1" si="20"/>
        <v>1000000</v>
      </c>
      <c r="R20" s="26">
        <f t="shared" ca="1" si="20"/>
        <v>1000000</v>
      </c>
      <c r="S20" s="26">
        <f t="shared" ca="1" si="20"/>
        <v>1000000</v>
      </c>
      <c r="T20" s="26">
        <f t="shared" ca="1" si="20"/>
        <v>1000000</v>
      </c>
      <c r="U20" s="26">
        <f t="shared" ca="1" si="20"/>
        <v>1000000</v>
      </c>
      <c r="V20" s="26">
        <f t="shared" ca="1" si="20"/>
        <v>1000000</v>
      </c>
      <c r="W20" s="26">
        <f t="shared" ca="1" si="20"/>
        <v>1000000</v>
      </c>
      <c r="X20" s="26">
        <f t="shared" ca="1" si="20"/>
        <v>1000000</v>
      </c>
      <c r="Y20" s="26">
        <f t="shared" ca="1" si="20"/>
        <v>1000000</v>
      </c>
      <c r="Z20" s="26">
        <f t="shared" ca="1" si="20"/>
        <v>1000000</v>
      </c>
      <c r="AA20" s="26">
        <f t="shared" ca="1" si="20"/>
        <v>1000000</v>
      </c>
      <c r="AB20" s="26">
        <f t="shared" ca="1" si="20"/>
        <v>1000000</v>
      </c>
      <c r="AC20" s="26">
        <f t="shared" ca="1" si="20"/>
        <v>1000000</v>
      </c>
      <c r="AD20" s="26">
        <f t="shared" ca="1" si="20"/>
        <v>1000000</v>
      </c>
      <c r="AE20" s="26">
        <f t="shared" ca="1" si="20"/>
        <v>1000000</v>
      </c>
      <c r="AF20" s="26">
        <f t="shared" ca="1" si="20"/>
        <v>1000000</v>
      </c>
      <c r="AG20" s="26">
        <f t="shared" ca="1" si="20"/>
        <v>1000000</v>
      </c>
      <c r="AH20" s="26">
        <f t="shared" ca="1" si="20"/>
        <v>1000000</v>
      </c>
      <c r="AI20" s="26">
        <f t="shared" ca="1" si="20"/>
        <v>1000000</v>
      </c>
      <c r="AJ20" s="26">
        <f t="shared" ca="1" si="20"/>
        <v>1000000</v>
      </c>
      <c r="AK20" s="26">
        <f t="shared" ca="1" si="20"/>
        <v>1000000</v>
      </c>
      <c r="AL20" s="26">
        <f t="shared" ca="1" si="20"/>
        <v>1000000</v>
      </c>
      <c r="AM20" s="26">
        <f t="shared" ca="1" si="20"/>
        <v>1000000</v>
      </c>
      <c r="AN20" s="26">
        <f t="shared" ca="1" si="20"/>
        <v>1000000</v>
      </c>
      <c r="AO20" s="26">
        <f t="shared" ca="1" si="20"/>
        <v>1000000</v>
      </c>
      <c r="AP20" s="26">
        <f t="shared" ca="1" si="20"/>
        <v>1000000</v>
      </c>
      <c r="AQ20" s="26">
        <f t="shared" ca="1" si="20"/>
        <v>1000000</v>
      </c>
      <c r="AR20" s="26">
        <f t="shared" ca="1" si="20"/>
        <v>1000000</v>
      </c>
      <c r="AS20" s="26">
        <f t="shared" ca="1" si="20"/>
        <v>1000000</v>
      </c>
      <c r="AT20" s="26">
        <f t="shared" ca="1" si="20"/>
        <v>1000000</v>
      </c>
      <c r="AU20" s="26">
        <f t="shared" ca="1" si="20"/>
        <v>1000000</v>
      </c>
      <c r="AV20" s="26">
        <f t="shared" ca="1" si="20"/>
        <v>1000000</v>
      </c>
      <c r="AW20" s="26">
        <f t="shared" ca="1" si="20"/>
        <v>1000000</v>
      </c>
      <c r="AX20" s="26">
        <f t="shared" ca="1" si="20"/>
        <v>1000000</v>
      </c>
      <c r="AY20" s="26">
        <f t="shared" ca="1" si="20"/>
        <v>1000000</v>
      </c>
      <c r="AZ20" s="26">
        <f t="shared" ca="1" si="20"/>
        <v>1000000</v>
      </c>
      <c r="BA20" s="26">
        <f t="shared" ca="1" si="20"/>
        <v>1000000</v>
      </c>
      <c r="BB20" s="26">
        <f t="shared" ca="1" si="20"/>
        <v>1000000</v>
      </c>
      <c r="BC20" s="26">
        <f t="shared" ca="1" si="20"/>
        <v>1000000</v>
      </c>
      <c r="BD20" s="26">
        <f t="shared" ca="1" si="20"/>
        <v>1000000</v>
      </c>
      <c r="BE20" s="26">
        <f t="shared" ca="1" si="20"/>
        <v>1000000</v>
      </c>
      <c r="BF20" s="26">
        <f t="shared" ca="1" si="20"/>
        <v>1000000</v>
      </c>
      <c r="BG20" s="26">
        <f t="shared" ca="1" si="20"/>
        <v>1000000</v>
      </c>
      <c r="BH20" s="26">
        <f t="shared" ca="1" si="20"/>
        <v>1000000</v>
      </c>
      <c r="BI20" s="26">
        <f t="shared" ca="1" si="20"/>
        <v>1000000</v>
      </c>
      <c r="BJ20" s="26">
        <f t="shared" ca="1" si="20"/>
        <v>1000000</v>
      </c>
      <c r="BK20" s="26">
        <f t="shared" ca="1" si="20"/>
        <v>1000000</v>
      </c>
      <c r="BL20" s="26">
        <f t="shared" ca="1" si="20"/>
        <v>1000000</v>
      </c>
      <c r="BM20" s="26">
        <f t="shared" ca="1" si="20"/>
        <v>1000000</v>
      </c>
      <c r="BN20" s="26">
        <f t="shared" ca="1" si="20"/>
        <v>1000000</v>
      </c>
      <c r="BO20" s="26">
        <f t="shared" ca="1" si="20"/>
        <v>1000000</v>
      </c>
      <c r="BP20" s="26">
        <f t="shared" ca="1" si="20"/>
        <v>1000000</v>
      </c>
      <c r="BQ20" s="26">
        <f t="shared" ref="BQ20:EB20" ca="1" si="21">BQ10+BQ15+BQ18+BQ19</f>
        <v>1000000</v>
      </c>
      <c r="BR20" s="26">
        <f t="shared" ca="1" si="21"/>
        <v>1000000</v>
      </c>
      <c r="BS20" s="26">
        <f t="shared" ca="1" si="21"/>
        <v>1000000</v>
      </c>
      <c r="BT20" s="26">
        <f t="shared" ca="1" si="21"/>
        <v>1000000</v>
      </c>
      <c r="BU20" s="26">
        <f t="shared" ca="1" si="21"/>
        <v>1000000</v>
      </c>
      <c r="BV20" s="26">
        <f t="shared" ca="1" si="21"/>
        <v>1000000</v>
      </c>
      <c r="BW20" s="26">
        <f t="shared" ca="1" si="21"/>
        <v>1000000</v>
      </c>
      <c r="BX20" s="26">
        <f t="shared" ca="1" si="21"/>
        <v>1000000</v>
      </c>
      <c r="BY20" s="26">
        <f t="shared" ca="1" si="21"/>
        <v>1000000</v>
      </c>
      <c r="BZ20" s="26">
        <f t="shared" ca="1" si="21"/>
        <v>822114.98666666588</v>
      </c>
      <c r="CA20" s="26">
        <f t="shared" ca="1" si="21"/>
        <v>895465.88756218879</v>
      </c>
      <c r="CB20" s="26">
        <f t="shared" ca="1" si="21"/>
        <v>984436.48995024862</v>
      </c>
      <c r="CC20" s="26">
        <f t="shared" ca="1" si="21"/>
        <v>1271834.532696517</v>
      </c>
      <c r="CD20" s="26">
        <f t="shared" ca="1" si="21"/>
        <v>2060797.9943084575</v>
      </c>
      <c r="CE20" s="26">
        <f t="shared" ca="1" si="21"/>
        <v>2020450.7603980098</v>
      </c>
      <c r="CF20" s="26">
        <f t="shared" ca="1" si="21"/>
        <v>2015778.9246965172</v>
      </c>
      <c r="CG20" s="26">
        <f t="shared" ca="1" si="21"/>
        <v>2153423.3958606962</v>
      </c>
      <c r="CH20" s="26">
        <f t="shared" ca="1" si="21"/>
        <v>2172004.0891144276</v>
      </c>
      <c r="CI20" s="26">
        <f t="shared" ca="1" si="21"/>
        <v>2190584.7823681589</v>
      </c>
      <c r="CJ20" s="26">
        <f t="shared" ca="1" si="21"/>
        <v>2792300.9980099499</v>
      </c>
      <c r="CK20" s="26">
        <f t="shared" ca="1" si="21"/>
        <v>2810881.6912636813</v>
      </c>
      <c r="CL20" s="26">
        <f t="shared" ca="1" si="21"/>
        <v>2887413.3677850747</v>
      </c>
      <c r="CM20" s="26">
        <f t="shared" ca="1" si="21"/>
        <v>2953496.784334328</v>
      </c>
      <c r="CN20" s="26">
        <f t="shared" ca="1" si="21"/>
        <v>2967180.0073014926</v>
      </c>
      <c r="CO20" s="26">
        <f t="shared" ca="1" si="21"/>
        <v>2977598.087868657</v>
      </c>
      <c r="CP20" s="26">
        <f t="shared" ca="1" si="21"/>
        <v>2977598.087868657</v>
      </c>
      <c r="CQ20" s="26">
        <f t="shared" ca="1" si="21"/>
        <v>2977598.087868657</v>
      </c>
      <c r="CR20" s="26">
        <f t="shared" ca="1" si="21"/>
        <v>2977598.087868657</v>
      </c>
      <c r="CS20" s="26">
        <f t="shared" ca="1" si="21"/>
        <v>2977598.087868657</v>
      </c>
      <c r="CT20" s="26">
        <f t="shared" ca="1" si="21"/>
        <v>2977598.087868657</v>
      </c>
      <c r="CU20" s="26">
        <f t="shared" ca="1" si="21"/>
        <v>2977598.087868657</v>
      </c>
      <c r="CV20" s="26">
        <f t="shared" ca="1" si="21"/>
        <v>2977598.087868657</v>
      </c>
      <c r="CW20" s="26">
        <f t="shared" ca="1" si="21"/>
        <v>2977598.087868657</v>
      </c>
      <c r="CX20" s="26">
        <f t="shared" ca="1" si="21"/>
        <v>2953932.5925618503</v>
      </c>
      <c r="CY20" s="26">
        <f t="shared" ca="1" si="21"/>
        <v>3019801.8499872237</v>
      </c>
      <c r="CZ20" s="26">
        <f t="shared" ca="1" si="21"/>
        <v>3111809.7016290147</v>
      </c>
      <c r="DA20" s="26">
        <f t="shared" ca="1" si="21"/>
        <v>3115336.0554210143</v>
      </c>
      <c r="DB20" s="26">
        <f t="shared" ca="1" si="21"/>
        <v>3126275.0400165366</v>
      </c>
      <c r="DC20" s="26">
        <f t="shared" ca="1" si="21"/>
        <v>3126275.0400165366</v>
      </c>
      <c r="DD20" s="26">
        <f t="shared" ca="1" si="21"/>
        <v>3126275.0400165366</v>
      </c>
      <c r="DE20" s="26">
        <f t="shared" ca="1" si="21"/>
        <v>3126275.0400165366</v>
      </c>
      <c r="DF20" s="26">
        <f t="shared" ca="1" si="21"/>
        <v>3126275.0400165366</v>
      </c>
      <c r="DG20" s="26">
        <f t="shared" ca="1" si="21"/>
        <v>3126275.0400165366</v>
      </c>
      <c r="DH20" s="26">
        <f t="shared" ca="1" si="21"/>
        <v>3126275.0400165366</v>
      </c>
      <c r="DI20" s="26">
        <f t="shared" ca="1" si="21"/>
        <v>3126275.0400165366</v>
      </c>
      <c r="DJ20" s="26">
        <f t="shared" ca="1" si="21"/>
        <v>3023016.3109260956</v>
      </c>
      <c r="DK20" s="26">
        <f t="shared" ca="1" si="21"/>
        <v>3092179.0312227374</v>
      </c>
      <c r="DL20" s="26">
        <f t="shared" ca="1" si="21"/>
        <v>3092179.0312227374</v>
      </c>
      <c r="DM20" s="26">
        <f t="shared" ca="1" si="21"/>
        <v>3269907.262339537</v>
      </c>
      <c r="DN20" s="26">
        <f t="shared" ca="1" si="21"/>
        <v>3281393.1961648362</v>
      </c>
      <c r="DO20" s="26">
        <f t="shared" ca="1" si="21"/>
        <v>3281393.1961648362</v>
      </c>
      <c r="DP20" s="26">
        <f t="shared" ca="1" si="21"/>
        <v>3281393.1961648362</v>
      </c>
      <c r="DQ20" s="26">
        <f t="shared" ca="1" si="21"/>
        <v>3281393.1961648362</v>
      </c>
      <c r="DR20" s="26">
        <f t="shared" ca="1" si="21"/>
        <v>3281393.1961648362</v>
      </c>
      <c r="DS20" s="26">
        <f t="shared" ca="1" si="21"/>
        <v>3281393.1961648362</v>
      </c>
      <c r="DT20" s="26">
        <f t="shared" ca="1" si="21"/>
        <v>3281393.1961648362</v>
      </c>
      <c r="DU20" s="26">
        <f t="shared" ca="1" si="21"/>
        <v>3281393.1961648362</v>
      </c>
      <c r="DV20" s="26">
        <f t="shared" ca="1" si="21"/>
        <v>2670399.6136633144</v>
      </c>
      <c r="DW20" s="26">
        <f t="shared" ca="1" si="21"/>
        <v>2743020.4699747884</v>
      </c>
      <c r="DX20" s="26">
        <f t="shared" ca="1" si="21"/>
        <v>2849289.5386210573</v>
      </c>
      <c r="DY20" s="26">
        <f t="shared" ca="1" si="21"/>
        <v>3147021.511645677</v>
      </c>
      <c r="DZ20" s="26">
        <f t="shared" ca="1" si="21"/>
        <v>3436755.7142700409</v>
      </c>
      <c r="EA20" s="26">
        <f t="shared" ca="1" si="21"/>
        <v>3436755.7142700409</v>
      </c>
      <c r="EB20" s="26">
        <f t="shared" ca="1" si="21"/>
        <v>3436755.7142700409</v>
      </c>
      <c r="EC20" s="26">
        <f t="shared" ref="EC20:GN20" ca="1" si="22">EC10+EC15+EC18+EC19</f>
        <v>3436755.7142700409</v>
      </c>
      <c r="ED20" s="26">
        <f t="shared" ca="1" si="22"/>
        <v>3436755.7142700409</v>
      </c>
      <c r="EE20" s="26">
        <f t="shared" ca="1" si="22"/>
        <v>3436755.7142700409</v>
      </c>
      <c r="EF20" s="26">
        <f t="shared" ca="1" si="22"/>
        <v>3436755.7142700409</v>
      </c>
      <c r="EG20" s="26">
        <f t="shared" ca="1" si="22"/>
        <v>3436755.7142700409</v>
      </c>
      <c r="EH20" s="26">
        <f t="shared" ca="1" si="22"/>
        <v>3520867.2210767539</v>
      </c>
      <c r="EI20" s="26">
        <f t="shared" ca="1" si="22"/>
        <v>3597119.1202038014</v>
      </c>
      <c r="EJ20" s="26">
        <f t="shared" ca="1" si="22"/>
        <v>3597119.1202038014</v>
      </c>
      <c r="EK20" s="26">
        <f t="shared" ca="1" si="22"/>
        <v>3597119.1202038014</v>
      </c>
      <c r="EL20" s="26">
        <f t="shared" ca="1" si="22"/>
        <v>3597119.1202038014</v>
      </c>
      <c r="EM20" s="26">
        <f t="shared" ca="1" si="22"/>
        <v>3597119.1202038014</v>
      </c>
      <c r="EN20" s="26">
        <f t="shared" ca="1" si="22"/>
        <v>3597119.1202038014</v>
      </c>
      <c r="EO20" s="26">
        <f t="shared" ca="1" si="22"/>
        <v>3597119.1202038014</v>
      </c>
      <c r="EP20" s="26">
        <f t="shared" ca="1" si="22"/>
        <v>3597119.1202038014</v>
      </c>
      <c r="EQ20" s="26">
        <f t="shared" ca="1" si="22"/>
        <v>3597119.1202038014</v>
      </c>
      <c r="ER20" s="26">
        <f t="shared" ca="1" si="22"/>
        <v>3597119.1202038014</v>
      </c>
      <c r="ES20" s="26">
        <f t="shared" ca="1" si="22"/>
        <v>3597119.1202038014</v>
      </c>
      <c r="ET20" s="26">
        <f t="shared" ca="1" si="22"/>
        <v>3328639.9590331586</v>
      </c>
      <c r="EU20" s="26">
        <f t="shared" ca="1" si="22"/>
        <v>3408704.4531165585</v>
      </c>
      <c r="EV20" s="26">
        <f t="shared" ca="1" si="22"/>
        <v>3531445.2274029991</v>
      </c>
      <c r="EW20" s="26">
        <f t="shared" ca="1" si="22"/>
        <v>3744577.8107994208</v>
      </c>
      <c r="EX20" s="26">
        <f t="shared" ca="1" si="22"/>
        <v>3931808.4421582725</v>
      </c>
      <c r="EY20" s="26">
        <f t="shared" ca="1" si="22"/>
        <v>3931808.4421582725</v>
      </c>
      <c r="EZ20" s="26">
        <f t="shared" ca="1" si="22"/>
        <v>3931808.4421582725</v>
      </c>
      <c r="FA20" s="26">
        <f t="shared" ca="1" si="22"/>
        <v>3931808.4421582725</v>
      </c>
      <c r="FB20" s="26">
        <f t="shared" ca="1" si="22"/>
        <v>3931808.4421582725</v>
      </c>
      <c r="FC20" s="26">
        <f t="shared" ca="1" si="22"/>
        <v>3931808.4421582725</v>
      </c>
      <c r="FD20" s="26">
        <f t="shared" ca="1" si="22"/>
        <v>3931808.4421582725</v>
      </c>
      <c r="FE20" s="26">
        <f t="shared" ca="1" si="22"/>
        <v>3931808.4421582725</v>
      </c>
      <c r="FF20" s="26">
        <f t="shared" ca="1" si="22"/>
        <v>3994247.3796613896</v>
      </c>
      <c r="FG20" s="26">
        <f t="shared" ca="1" si="22"/>
        <v>4078315.0984489592</v>
      </c>
      <c r="FH20" s="26">
        <f t="shared" ca="1" si="22"/>
        <v>4078315.0984489592</v>
      </c>
      <c r="FI20" s="26">
        <f t="shared" ca="1" si="22"/>
        <v>4078315.0984489592</v>
      </c>
      <c r="FJ20" s="26">
        <f t="shared" ca="1" si="22"/>
        <v>3078315.0984489592</v>
      </c>
      <c r="FK20" s="26">
        <f t="shared" ca="1" si="22"/>
        <v>3078315.0984489592</v>
      </c>
      <c r="FL20" s="26">
        <f t="shared" ca="1" si="22"/>
        <v>3078315.0984489592</v>
      </c>
      <c r="FM20" s="26">
        <f t="shared" ca="1" si="22"/>
        <v>3078315.0984489592</v>
      </c>
      <c r="FN20" s="26">
        <f t="shared" ca="1" si="22"/>
        <v>3078315.0984489592</v>
      </c>
      <c r="FO20" s="26">
        <f t="shared" ca="1" si="22"/>
        <v>3078315.0984489592</v>
      </c>
      <c r="FP20" s="26">
        <f t="shared" ca="1" si="22"/>
        <v>3078315.0984489592</v>
      </c>
      <c r="FQ20" s="26">
        <f t="shared" ca="1" si="22"/>
        <v>3078315.0984489592</v>
      </c>
      <c r="FR20" s="26">
        <f t="shared" ca="1" si="22"/>
        <v>307803.2174560547</v>
      </c>
      <c r="FS20" s="26">
        <f t="shared" ca="1" si="22"/>
        <v>307803.2174560547</v>
      </c>
      <c r="FT20" s="26">
        <f t="shared" ca="1" si="22"/>
        <v>307803.2174560547</v>
      </c>
      <c r="FU20" s="26">
        <f t="shared" ca="1" si="22"/>
        <v>2877934.7863270757</v>
      </c>
      <c r="FV20" s="26">
        <f t="shared" ca="1" si="22"/>
        <v>3213369.8445746009</v>
      </c>
      <c r="FW20" s="26">
        <f t="shared" ca="1" si="22"/>
        <v>3213369.8445746009</v>
      </c>
      <c r="FX20" s="26">
        <f t="shared" ca="1" si="22"/>
        <v>3213369.8445746009</v>
      </c>
      <c r="FY20" s="26">
        <f t="shared" ca="1" si="22"/>
        <v>3213369.8445746009</v>
      </c>
      <c r="FZ20" s="26">
        <f t="shared" ca="1" si="22"/>
        <v>3213369.8445746009</v>
      </c>
      <c r="GA20" s="26">
        <f t="shared" ca="1" si="22"/>
        <v>3213369.8445746009</v>
      </c>
      <c r="GB20" s="26">
        <f t="shared" ca="1" si="22"/>
        <v>3213369.8445746009</v>
      </c>
      <c r="GC20" s="26">
        <f t="shared" ca="1" si="22"/>
        <v>3213369.8445746009</v>
      </c>
      <c r="GD20" s="26">
        <f t="shared" ca="1" si="22"/>
        <v>323193.37832885748</v>
      </c>
      <c r="GE20" s="26">
        <f t="shared" ca="1" si="22"/>
        <v>323193.37832885748</v>
      </c>
      <c r="GF20" s="26">
        <f t="shared" ca="1" si="22"/>
        <v>323193.37832885748</v>
      </c>
      <c r="GG20" s="26">
        <f t="shared" ca="1" si="22"/>
        <v>3361678.7357300073</v>
      </c>
      <c r="GH20" s="26">
        <f t="shared" ca="1" si="22"/>
        <v>3361678.7357300073</v>
      </c>
      <c r="GI20" s="26">
        <f t="shared" ca="1" si="22"/>
        <v>3361678.7357300073</v>
      </c>
      <c r="GJ20" s="26">
        <f t="shared" ca="1" si="22"/>
        <v>3361678.7357300073</v>
      </c>
      <c r="GK20" s="26">
        <f t="shared" ca="1" si="22"/>
        <v>3361678.7357300073</v>
      </c>
      <c r="GL20" s="26">
        <f t="shared" ca="1" si="22"/>
        <v>3361678.7357300073</v>
      </c>
      <c r="GM20" s="26">
        <f t="shared" ca="1" si="22"/>
        <v>3361678.7357300073</v>
      </c>
      <c r="GN20" s="26">
        <f t="shared" ca="1" si="22"/>
        <v>3361678.7357300073</v>
      </c>
      <c r="GO20" s="26">
        <f t="shared" ref="GO20:GX20" ca="1" si="23">GO10+GO15+GO18+GO19</f>
        <v>3361678.7357300073</v>
      </c>
      <c r="GP20" s="26">
        <f t="shared" ca="1" si="23"/>
        <v>339353.04724530032</v>
      </c>
      <c r="GQ20" s="26">
        <f t="shared" ca="1" si="23"/>
        <v>339353.04724530032</v>
      </c>
      <c r="GR20" s="26">
        <f t="shared" ca="1" si="23"/>
        <v>339353.04724530032</v>
      </c>
      <c r="GS20" s="26">
        <f t="shared" ca="1" si="23"/>
        <v>339353.04724530032</v>
      </c>
      <c r="GT20" s="26">
        <f t="shared" ca="1" si="23"/>
        <v>339353.04724530032</v>
      </c>
      <c r="GU20" s="26">
        <f t="shared" ca="1" si="23"/>
        <v>339353.04724530032</v>
      </c>
      <c r="GV20" s="26">
        <f t="shared" ca="1" si="23"/>
        <v>3389676.5671600704</v>
      </c>
      <c r="GW20" s="26">
        <f t="shared" ca="1" si="23"/>
        <v>3389676.5671600704</v>
      </c>
      <c r="GX20" s="26">
        <f t="shared" ca="1" si="23"/>
        <v>3389676.5671600704</v>
      </c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</row>
    <row r="21" spans="1:221">
      <c r="B21" s="21"/>
      <c r="C21" s="21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  <c r="CH21" s="26"/>
      <c r="CI21" s="26"/>
      <c r="CJ21" s="26"/>
      <c r="CK21" s="26"/>
      <c r="CL21" s="26"/>
      <c r="CM21" s="26"/>
      <c r="CN21" s="26"/>
      <c r="CO21" s="26"/>
      <c r="CP21" s="26"/>
      <c r="CQ21" s="26"/>
      <c r="CR21" s="26"/>
      <c r="CS21" s="26"/>
      <c r="CT21" s="26"/>
      <c r="CU21" s="26"/>
      <c r="CV21" s="26"/>
      <c r="CW21" s="26"/>
      <c r="CX21" s="26"/>
      <c r="CY21" s="26"/>
      <c r="CZ21" s="26"/>
      <c r="DA21" s="26"/>
      <c r="DB21" s="26"/>
      <c r="DC21" s="26"/>
      <c r="DD21" s="26"/>
      <c r="DE21" s="26"/>
      <c r="DF21" s="26"/>
      <c r="DG21" s="26"/>
      <c r="DH21" s="26"/>
      <c r="DI21" s="26"/>
      <c r="DJ21" s="26"/>
      <c r="DK21" s="26"/>
      <c r="DL21" s="26"/>
      <c r="DM21" s="26"/>
      <c r="DN21" s="26"/>
      <c r="DO21" s="26"/>
      <c r="DP21" s="26"/>
      <c r="DQ21" s="26"/>
      <c r="DR21" s="26"/>
      <c r="DS21" s="26"/>
      <c r="DT21" s="26"/>
      <c r="DU21" s="26"/>
      <c r="DV21" s="26"/>
      <c r="DW21" s="26"/>
      <c r="DX21" s="26"/>
      <c r="DY21" s="26"/>
      <c r="DZ21" s="26"/>
      <c r="EA21" s="26"/>
      <c r="EB21" s="26"/>
      <c r="EC21" s="26"/>
      <c r="ED21" s="26"/>
      <c r="EE21" s="26"/>
      <c r="EF21" s="26"/>
      <c r="EG21" s="26"/>
      <c r="EH21" s="26"/>
      <c r="EI21" s="26"/>
      <c r="EJ21" s="26"/>
      <c r="EK21" s="26"/>
      <c r="EL21" s="26"/>
      <c r="EM21" s="26"/>
      <c r="EN21" s="26"/>
      <c r="EO21" s="26"/>
      <c r="EP21" s="26"/>
      <c r="EQ21" s="26"/>
      <c r="ER21" s="26"/>
      <c r="ES21" s="26"/>
      <c r="ET21" s="26"/>
      <c r="EU21" s="26"/>
      <c r="EV21" s="26"/>
      <c r="EW21" s="26"/>
      <c r="EX21" s="26"/>
      <c r="EY21" s="26"/>
      <c r="EZ21" s="26"/>
      <c r="FA21" s="26"/>
      <c r="FB21" s="26"/>
      <c r="FC21" s="26"/>
      <c r="FD21" s="26"/>
      <c r="FE21" s="26"/>
      <c r="FF21" s="26"/>
      <c r="FG21" s="26"/>
      <c r="FH21" s="26"/>
      <c r="FI21" s="26"/>
      <c r="FJ21" s="26"/>
      <c r="FK21" s="26"/>
      <c r="FL21" s="26"/>
      <c r="FM21" s="26"/>
      <c r="FN21" s="26"/>
      <c r="FO21" s="26"/>
      <c r="FP21" s="26"/>
      <c r="FQ21" s="26"/>
      <c r="FR21" s="26"/>
      <c r="FS21" s="26"/>
      <c r="FT21" s="26"/>
      <c r="FU21" s="26"/>
      <c r="FV21" s="26"/>
      <c r="FW21" s="26"/>
      <c r="FX21" s="26"/>
      <c r="FY21" s="26"/>
      <c r="FZ21" s="26"/>
      <c r="GA21" s="26"/>
      <c r="GB21" s="26"/>
      <c r="GC21" s="26"/>
      <c r="GD21" s="26"/>
      <c r="GE21" s="26"/>
      <c r="GF21" s="26"/>
      <c r="GG21" s="26"/>
      <c r="GH21" s="26"/>
      <c r="GI21" s="26"/>
      <c r="GJ21" s="26"/>
      <c r="GK21" s="26"/>
      <c r="GL21" s="26"/>
      <c r="GM21" s="26"/>
      <c r="GN21" s="26"/>
      <c r="GO21" s="26"/>
      <c r="GP21" s="26"/>
      <c r="GQ21" s="26"/>
      <c r="GR21" s="26"/>
      <c r="GS21" s="26"/>
      <c r="GT21" s="26"/>
      <c r="GU21" s="26"/>
      <c r="GV21" s="26"/>
      <c r="GW21" s="26"/>
      <c r="GX21" s="26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</row>
    <row r="22" spans="1:221">
      <c r="A22" s="35">
        <v>2</v>
      </c>
      <c r="B22" s="19" t="s">
        <v>63</v>
      </c>
      <c r="C22" s="19" t="s">
        <v>649</v>
      </c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26"/>
      <c r="CI22" s="26"/>
      <c r="CJ22" s="26"/>
      <c r="CK22" s="26"/>
      <c r="CL22" s="26"/>
      <c r="CM22" s="26"/>
      <c r="CN22" s="26"/>
      <c r="CO22" s="26"/>
      <c r="CP22" s="26"/>
      <c r="CQ22" s="26"/>
      <c r="CR22" s="26"/>
      <c r="CS22" s="26"/>
      <c r="CT22" s="26"/>
      <c r="CU22" s="26"/>
      <c r="CV22" s="26"/>
      <c r="CW22" s="26"/>
      <c r="CX22" s="26"/>
      <c r="CY22" s="26"/>
      <c r="CZ22" s="26"/>
      <c r="DA22" s="26"/>
      <c r="DB22" s="26"/>
      <c r="DC22" s="26"/>
      <c r="DD22" s="26"/>
      <c r="DE22" s="26"/>
      <c r="DF22" s="26"/>
      <c r="DG22" s="26"/>
      <c r="DH22" s="26"/>
      <c r="DI22" s="26"/>
      <c r="DJ22" s="26"/>
      <c r="DK22" s="26"/>
      <c r="DL22" s="26"/>
      <c r="DM22" s="26"/>
      <c r="DN22" s="26"/>
      <c r="DO22" s="26"/>
      <c r="DP22" s="26"/>
      <c r="DQ22" s="26"/>
      <c r="DR22" s="26"/>
      <c r="DS22" s="26"/>
      <c r="DT22" s="26"/>
      <c r="DU22" s="26"/>
      <c r="DV22" s="26"/>
      <c r="DW22" s="26"/>
      <c r="DX22" s="26"/>
      <c r="DY22" s="26"/>
      <c r="DZ22" s="26"/>
      <c r="EA22" s="26"/>
      <c r="EB22" s="26"/>
      <c r="EC22" s="26"/>
      <c r="ED22" s="26"/>
      <c r="EE22" s="26"/>
      <c r="EF22" s="26"/>
      <c r="EG22" s="26"/>
      <c r="EH22" s="26"/>
      <c r="EI22" s="26"/>
      <c r="EJ22" s="26"/>
      <c r="EK22" s="26"/>
      <c r="EL22" s="26"/>
      <c r="EM22" s="26"/>
      <c r="EN22" s="26"/>
      <c r="EO22" s="26"/>
      <c r="EP22" s="26"/>
      <c r="EQ22" s="26"/>
      <c r="ER22" s="26"/>
      <c r="ES22" s="26"/>
      <c r="ET22" s="26"/>
      <c r="EU22" s="26"/>
      <c r="EV22" s="26"/>
      <c r="EW22" s="26"/>
      <c r="EX22" s="26"/>
      <c r="EY22" s="26"/>
      <c r="EZ22" s="26"/>
      <c r="FA22" s="26"/>
      <c r="FB22" s="26"/>
      <c r="FC22" s="26"/>
      <c r="FD22" s="26"/>
      <c r="FE22" s="26"/>
      <c r="FF22" s="26"/>
      <c r="FG22" s="26"/>
      <c r="FH22" s="26"/>
      <c r="FI22" s="26"/>
      <c r="FJ22" s="26"/>
      <c r="FK22" s="26"/>
      <c r="FL22" s="26"/>
      <c r="FM22" s="26"/>
      <c r="FN22" s="26"/>
      <c r="FO22" s="26"/>
      <c r="FP22" s="26"/>
      <c r="FQ22" s="26"/>
      <c r="FR22" s="26"/>
      <c r="FS22" s="26"/>
      <c r="FT22" s="26"/>
      <c r="FU22" s="26"/>
      <c r="FV22" s="26"/>
      <c r="FW22" s="26"/>
      <c r="FX22" s="26"/>
      <c r="FY22" s="26"/>
      <c r="FZ22" s="26"/>
      <c r="GA22" s="26"/>
      <c r="GB22" s="26"/>
      <c r="GC22" s="26"/>
      <c r="GD22" s="26"/>
      <c r="GE22" s="26"/>
      <c r="GF22" s="26"/>
      <c r="GG22" s="26"/>
      <c r="GH22" s="26"/>
      <c r="GI22" s="26"/>
      <c r="GJ22" s="26"/>
      <c r="GK22" s="26"/>
      <c r="GL22" s="26"/>
      <c r="GM22" s="26"/>
      <c r="GN22" s="26"/>
      <c r="GO22" s="26"/>
      <c r="GP22" s="26"/>
      <c r="GQ22" s="26"/>
      <c r="GR22" s="26"/>
      <c r="GS22" s="26"/>
      <c r="GT22" s="26"/>
      <c r="GU22" s="26"/>
      <c r="GV22" s="26"/>
      <c r="GW22" s="26"/>
      <c r="GX22" s="26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</row>
    <row r="23" spans="1:221">
      <c r="A23" s="35">
        <v>2.1</v>
      </c>
      <c r="B23" s="520" t="s">
        <v>63</v>
      </c>
      <c r="C23" s="18" t="s">
        <v>648</v>
      </c>
      <c r="D23" s="26">
        <f>IF(D4&gt;Exit,0,Expense!E160)</f>
        <v>0</v>
      </c>
      <c r="E23" s="26">
        <f>IF(E4&gt;Exit,0,Expense!F160)</f>
        <v>0</v>
      </c>
      <c r="F23" s="26">
        <f>IF(F4&gt;Exit,0,Expense!G160)</f>
        <v>0</v>
      </c>
      <c r="G23" s="26">
        <f>IF(G4&gt;Exit,0,Expense!H160)</f>
        <v>0</v>
      </c>
      <c r="H23" s="26">
        <f>IF(H4&gt;Exit,0,Expense!I160)</f>
        <v>0</v>
      </c>
      <c r="I23" s="26">
        <f>IF(I4&gt;Exit,0,Expense!J160)</f>
        <v>0</v>
      </c>
      <c r="J23" s="26">
        <f>IF(J4&gt;Exit,0,Expense!K160)</f>
        <v>0</v>
      </c>
      <c r="K23" s="26">
        <f>IF(K4&gt;Exit,0,Expense!L160)</f>
        <v>0</v>
      </c>
      <c r="L23" s="26">
        <f>IF(L4&gt;Exit,0,Expense!M160)</f>
        <v>0</v>
      </c>
      <c r="M23" s="26">
        <f>IF(M4&gt;Exit,0,Expense!N160)</f>
        <v>0</v>
      </c>
      <c r="N23" s="26">
        <f>IF(N4&gt;Exit,0,Expense!O160)</f>
        <v>0</v>
      </c>
      <c r="O23" s="26">
        <f>IF(O4&gt;Exit,0,Expense!P160)</f>
        <v>0</v>
      </c>
      <c r="P23" s="26">
        <f>IF(P4&gt;Exit,0,Expense!Q160)</f>
        <v>0</v>
      </c>
      <c r="Q23" s="26">
        <f>IF(Q4&gt;Exit,0,Expense!R160)</f>
        <v>0</v>
      </c>
      <c r="R23" s="26">
        <f>IF(R4&gt;Exit,0,Expense!S160)</f>
        <v>0</v>
      </c>
      <c r="S23" s="26">
        <f>IF(S4&gt;Exit,0,Expense!T160)</f>
        <v>0</v>
      </c>
      <c r="T23" s="26">
        <f>IF(T4&gt;Exit,0,Expense!U160)</f>
        <v>0</v>
      </c>
      <c r="U23" s="26">
        <f>IF(U4&gt;Exit,0,Expense!V160)</f>
        <v>0</v>
      </c>
      <c r="V23" s="26">
        <f>IF(V4&gt;Exit,0,Expense!W160)</f>
        <v>0</v>
      </c>
      <c r="W23" s="26">
        <f>IF(W4&gt;Exit,0,Expense!X160)</f>
        <v>0</v>
      </c>
      <c r="X23" s="26">
        <f>IF(X4&gt;Exit,0,Expense!Y160)</f>
        <v>0</v>
      </c>
      <c r="Y23" s="26">
        <f>IF(Y4&gt;Exit,0,Expense!Z160)</f>
        <v>0</v>
      </c>
      <c r="Z23" s="26">
        <f>IF(Z4&gt;Exit,0,Expense!AA160)</f>
        <v>0</v>
      </c>
      <c r="AA23" s="26">
        <f>IF(AA4&gt;Exit,0,Expense!AB160)</f>
        <v>0</v>
      </c>
      <c r="AB23" s="26">
        <f>IF(AB4&gt;Exit,0,Expense!AC160)</f>
        <v>0</v>
      </c>
      <c r="AC23" s="26">
        <f>IF(AC4&gt;Exit,0,Expense!AD160)</f>
        <v>0</v>
      </c>
      <c r="AD23" s="26">
        <f>IF(AD4&gt;Exit,0,Expense!AE160)</f>
        <v>0</v>
      </c>
      <c r="AE23" s="26">
        <f>IF(AE4&gt;Exit,0,Expense!AF160)</f>
        <v>0</v>
      </c>
      <c r="AF23" s="26">
        <f>IF(AF4&gt;Exit,0,Expense!AG160)</f>
        <v>0</v>
      </c>
      <c r="AG23" s="26">
        <f>IF(AG4&gt;Exit,0,Expense!AH160)</f>
        <v>0</v>
      </c>
      <c r="AH23" s="26">
        <f>IF(AH4&gt;Exit,0,Expense!AI160)</f>
        <v>0</v>
      </c>
      <c r="AI23" s="26">
        <f>IF(AI4&gt;Exit,0,Expense!AJ160)</f>
        <v>0</v>
      </c>
      <c r="AJ23" s="26">
        <f>IF(AJ4&gt;Exit,0,Expense!AK160)</f>
        <v>0</v>
      </c>
      <c r="AK23" s="26">
        <f>IF(AK4&gt;Exit,0,Expense!AL160)</f>
        <v>0</v>
      </c>
      <c r="AL23" s="26">
        <f>IF(AL4&gt;Exit,0,Expense!AM160)</f>
        <v>0</v>
      </c>
      <c r="AM23" s="26">
        <f>IF(AM4&gt;Exit,0,Expense!AN160)</f>
        <v>0</v>
      </c>
      <c r="AN23" s="26">
        <f>IF(AN4&gt;Exit,0,Expense!AO160)</f>
        <v>0</v>
      </c>
      <c r="AO23" s="26">
        <f>IF(AO4&gt;Exit,0,Expense!AP160)</f>
        <v>0</v>
      </c>
      <c r="AP23" s="26">
        <f>IF(AP4&gt;Exit,0,Expense!AQ160)</f>
        <v>0</v>
      </c>
      <c r="AQ23" s="26">
        <f>IF(AQ4&gt;Exit,0,Expense!AR160)</f>
        <v>0</v>
      </c>
      <c r="AR23" s="26">
        <f>IF(AR4&gt;Exit,0,Expense!AS160)</f>
        <v>0</v>
      </c>
      <c r="AS23" s="26">
        <f>IF(AS4&gt;Exit,0,Expense!AT160)</f>
        <v>0</v>
      </c>
      <c r="AT23" s="26">
        <f>IF(AT4&gt;Exit,0,Expense!AU160)</f>
        <v>0</v>
      </c>
      <c r="AU23" s="26">
        <f>IF(AU4&gt;Exit,0,Expense!AV160)</f>
        <v>0</v>
      </c>
      <c r="AV23" s="26">
        <f>IF(AV4&gt;Exit,0,Expense!AW160)</f>
        <v>0</v>
      </c>
      <c r="AW23" s="26">
        <f>IF(AW4&gt;Exit,0,Expense!AX160)</f>
        <v>0</v>
      </c>
      <c r="AX23" s="26">
        <f>IF(AX4&gt;Exit,0,Expense!AY160)</f>
        <v>0</v>
      </c>
      <c r="AY23" s="26">
        <f>IF(AY4&gt;Exit,0,Expense!AZ160)</f>
        <v>0</v>
      </c>
      <c r="AZ23" s="26">
        <f>IF(AZ4&gt;Exit,0,Expense!BA160)</f>
        <v>0</v>
      </c>
      <c r="BA23" s="26">
        <f>IF(BA4&gt;Exit,0,Expense!BB160)</f>
        <v>0</v>
      </c>
      <c r="BB23" s="26">
        <f>IF(BB4&gt;Exit,0,Expense!BC160)</f>
        <v>0</v>
      </c>
      <c r="BC23" s="26">
        <f>IF(BC4&gt;Exit,0,Expense!BD160)</f>
        <v>0</v>
      </c>
      <c r="BD23" s="26">
        <f>IF(BD4&gt;Exit,0,Expense!BE160)</f>
        <v>0</v>
      </c>
      <c r="BE23" s="26">
        <f>IF(BE4&gt;Exit,0,Expense!BF160)</f>
        <v>0</v>
      </c>
      <c r="BF23" s="26">
        <f>IF(BF4&gt;Exit,0,Expense!BG160)</f>
        <v>0</v>
      </c>
      <c r="BG23" s="26">
        <f>IF(BG4&gt;Exit,0,Expense!BH160)</f>
        <v>0</v>
      </c>
      <c r="BH23" s="26">
        <f>IF(BH4&gt;Exit,0,Expense!BI160)</f>
        <v>0</v>
      </c>
      <c r="BI23" s="26">
        <f>IF(BI4&gt;Exit,0,Expense!BJ160)</f>
        <v>0</v>
      </c>
      <c r="BJ23" s="26">
        <f>IF(BJ4&gt;Exit,0,Expense!BK160)</f>
        <v>0</v>
      </c>
      <c r="BK23" s="26">
        <f>IF(BK4&gt;Exit,0,Expense!BL160)</f>
        <v>0</v>
      </c>
      <c r="BL23" s="26">
        <f>IF(BL4&gt;Exit,0,Expense!BM160)</f>
        <v>0</v>
      </c>
      <c r="BM23" s="26">
        <f>IF(BM4&gt;Exit,0,Expense!BN160)</f>
        <v>0</v>
      </c>
      <c r="BN23" s="26">
        <f>IF(BN4&gt;Exit,0,Expense!BO160)</f>
        <v>0</v>
      </c>
      <c r="BO23" s="26">
        <f>IF(BO4&gt;Exit,0,Expense!BP160)</f>
        <v>0</v>
      </c>
      <c r="BP23" s="26">
        <f>IF(BP4&gt;Exit,0,Expense!BQ160)</f>
        <v>0</v>
      </c>
      <c r="BQ23" s="26">
        <f>IF(BQ4&gt;Exit,0,Expense!BR160)</f>
        <v>0</v>
      </c>
      <c r="BR23" s="26">
        <f>IF(BR4&gt;Exit,0,Expense!BS160)</f>
        <v>0</v>
      </c>
      <c r="BS23" s="26">
        <f>IF(BS4&gt;Exit,0,Expense!BT160)</f>
        <v>0</v>
      </c>
      <c r="BT23" s="26">
        <f>IF(BT4&gt;Exit,0,Expense!BU160)</f>
        <v>0</v>
      </c>
      <c r="BU23" s="26">
        <f>IF(BU4&gt;Exit,0,Expense!BV160)</f>
        <v>0</v>
      </c>
      <c r="BV23" s="26">
        <f>IF(BV4&gt;Exit,0,Expense!BW160)</f>
        <v>0</v>
      </c>
      <c r="BW23" s="26">
        <f>IF(BW4&gt;Exit,0,Expense!BX160)</f>
        <v>0</v>
      </c>
      <c r="BX23" s="26">
        <f>IF(BX4&gt;Exit,0,Expense!BY160)</f>
        <v>0</v>
      </c>
      <c r="BY23" s="26">
        <f>IF(BY4&gt;Exit,0,Expense!BZ160)</f>
        <v>0</v>
      </c>
      <c r="BZ23" s="26">
        <f>IF(BZ4&gt;Exit,0,Expense!CA160)</f>
        <v>1215000</v>
      </c>
      <c r="CA23" s="26">
        <f>IF(CA4&gt;Exit,0,Expense!CB160)</f>
        <v>1215000</v>
      </c>
      <c r="CB23" s="26">
        <f>IF(CB4&gt;Exit,0,Expense!CC160)</f>
        <v>1215000</v>
      </c>
      <c r="CC23" s="26">
        <f>IF(CC4&gt;Exit,0,Expense!CD160)</f>
        <v>1215000</v>
      </c>
      <c r="CD23" s="26">
        <f>IF(CD4&gt;Exit,0,Expense!CE160)</f>
        <v>1215000</v>
      </c>
      <c r="CE23" s="26">
        <f>IF(CE4&gt;Exit,0,Expense!CF160)</f>
        <v>1215000</v>
      </c>
      <c r="CF23" s="26">
        <f>IF(CF4&gt;Exit,0,Expense!CG160)</f>
        <v>1215000</v>
      </c>
      <c r="CG23" s="26">
        <f>IF(CG4&gt;Exit,0,Expense!CH160)</f>
        <v>1215000</v>
      </c>
      <c r="CH23" s="26">
        <f>IF(CH4&gt;Exit,0,Expense!CI160)</f>
        <v>1215000</v>
      </c>
      <c r="CI23" s="26">
        <f>IF(CI4&gt;Exit,0,Expense!CJ160)</f>
        <v>1215000</v>
      </c>
      <c r="CJ23" s="26">
        <f>IF(CJ4&gt;Exit,0,Expense!CK160)</f>
        <v>1215000</v>
      </c>
      <c r="CK23" s="26">
        <f>IF(CK4&gt;Exit,0,Expense!CL160)</f>
        <v>1215000</v>
      </c>
      <c r="CL23" s="26">
        <f>IF(CL4&gt;Exit,0,Expense!CM160)</f>
        <v>1251450</v>
      </c>
      <c r="CM23" s="26">
        <f>IF(CM4&gt;Exit,0,Expense!CN160)</f>
        <v>1251450</v>
      </c>
      <c r="CN23" s="26">
        <f>IF(CN4&gt;Exit,0,Expense!CO160)</f>
        <v>1251450</v>
      </c>
      <c r="CO23" s="26">
        <f>IF(CO4&gt;Exit,0,Expense!CP160)</f>
        <v>1251450</v>
      </c>
      <c r="CP23" s="26">
        <f>IF(CP4&gt;Exit,0,Expense!CQ160)</f>
        <v>1251450</v>
      </c>
      <c r="CQ23" s="26">
        <f>IF(CQ4&gt;Exit,0,Expense!CR160)</f>
        <v>1251450</v>
      </c>
      <c r="CR23" s="26">
        <f>IF(CR4&gt;Exit,0,Expense!CS160)</f>
        <v>1251450</v>
      </c>
      <c r="CS23" s="26">
        <f>IF(CS4&gt;Exit,0,Expense!CT160)</f>
        <v>1251450</v>
      </c>
      <c r="CT23" s="26">
        <f>IF(CT4&gt;Exit,0,Expense!CU160)</f>
        <v>1251450</v>
      </c>
      <c r="CU23" s="26">
        <f>IF(CU4&gt;Exit,0,Expense!CV160)</f>
        <v>1251450</v>
      </c>
      <c r="CV23" s="26">
        <f>IF(CV4&gt;Exit,0,Expense!CW160)</f>
        <v>1251450</v>
      </c>
      <c r="CW23" s="26">
        <f>IF(CW4&gt;Exit,0,Expense!CX160)</f>
        <v>1251450</v>
      </c>
      <c r="CX23" s="26">
        <f>IF(CX4&gt;Exit,0,Expense!CY160)</f>
        <v>1288993.5</v>
      </c>
      <c r="CY23" s="26">
        <f>IF(CY4&gt;Exit,0,Expense!CZ160)</f>
        <v>1288993.5</v>
      </c>
      <c r="CZ23" s="26">
        <f>IF(CZ4&gt;Exit,0,Expense!DA160)</f>
        <v>1288993.5</v>
      </c>
      <c r="DA23" s="26">
        <f>IF(DA4&gt;Exit,0,Expense!DB160)</f>
        <v>1288993.5</v>
      </c>
      <c r="DB23" s="26">
        <f>IF(DB4&gt;Exit,0,Expense!DC160)</f>
        <v>1288993.5</v>
      </c>
      <c r="DC23" s="26">
        <f>IF(DC4&gt;Exit,0,Expense!DD160)</f>
        <v>1288993.5</v>
      </c>
      <c r="DD23" s="26">
        <f>IF(DD4&gt;Exit,0,Expense!DE160)</f>
        <v>1288993.5</v>
      </c>
      <c r="DE23" s="26">
        <f>IF(DE4&gt;Exit,0,Expense!DF160)</f>
        <v>1288993.5</v>
      </c>
      <c r="DF23" s="26">
        <f>IF(DF4&gt;Exit,0,Expense!DG160)</f>
        <v>1288993.5</v>
      </c>
      <c r="DG23" s="26">
        <f>IF(DG4&gt;Exit,0,Expense!DH160)</f>
        <v>1288993.5</v>
      </c>
      <c r="DH23" s="26">
        <f>IF(DH4&gt;Exit,0,Expense!DI160)</f>
        <v>1288993.5</v>
      </c>
      <c r="DI23" s="26">
        <f>IF(DI4&gt;Exit,0,Expense!DJ160)</f>
        <v>1288993.5</v>
      </c>
      <c r="DJ23" s="26">
        <f>IF(DJ4&gt;Exit,0,Expense!DK160)</f>
        <v>1327663.3049999999</v>
      </c>
      <c r="DK23" s="26">
        <f>IF(DK4&gt;Exit,0,Expense!DL160)</f>
        <v>1327663.3049999999</v>
      </c>
      <c r="DL23" s="26">
        <f>IF(DL4&gt;Exit,0,Expense!DM160)</f>
        <v>1327663.3049999999</v>
      </c>
      <c r="DM23" s="26">
        <f>IF(DM4&gt;Exit,0,Expense!DN160)</f>
        <v>1327663.3049999999</v>
      </c>
      <c r="DN23" s="26">
        <f>IF(DN4&gt;Exit,0,Expense!DO160)</f>
        <v>1327663.3049999999</v>
      </c>
      <c r="DO23" s="26">
        <f>IF(DO4&gt;Exit,0,Expense!DP160)</f>
        <v>1327663.3049999999</v>
      </c>
      <c r="DP23" s="26">
        <f>IF(DP4&gt;Exit,0,Expense!DQ160)</f>
        <v>1327663.3049999999</v>
      </c>
      <c r="DQ23" s="26">
        <f>IF(DQ4&gt;Exit,0,Expense!DR160)</f>
        <v>1327663.3049999999</v>
      </c>
      <c r="DR23" s="26">
        <f>IF(DR4&gt;Exit,0,Expense!DS160)</f>
        <v>1327663.3049999999</v>
      </c>
      <c r="DS23" s="26">
        <f>IF(DS4&gt;Exit,0,Expense!DT160)</f>
        <v>1327663.3049999999</v>
      </c>
      <c r="DT23" s="26">
        <f>IF(DT4&gt;Exit,0,Expense!DU160)</f>
        <v>1327663.3049999999</v>
      </c>
      <c r="DU23" s="26">
        <f>IF(DU4&gt;Exit,0,Expense!DV160)</f>
        <v>1327663.3049999999</v>
      </c>
      <c r="DV23" s="26">
        <f>IF(DV4&gt;Exit,0,Expense!DW160)</f>
        <v>1367493.2041499997</v>
      </c>
      <c r="DW23" s="26">
        <f>IF(DW4&gt;Exit,0,Expense!DX160)</f>
        <v>1367493.2041499997</v>
      </c>
      <c r="DX23" s="26">
        <f>IF(DX4&gt;Exit,0,Expense!DY160)</f>
        <v>1367493.2041499997</v>
      </c>
      <c r="DY23" s="26">
        <f>IF(DY4&gt;Exit,0,Expense!DZ160)</f>
        <v>1367493.2041499997</v>
      </c>
      <c r="DZ23" s="26">
        <f>IF(DZ4&gt;Exit,0,Expense!EA160)</f>
        <v>1367493.2041499997</v>
      </c>
      <c r="EA23" s="26">
        <f>IF(EA4&gt;Exit,0,Expense!EB160)</f>
        <v>1367493.2041499997</v>
      </c>
      <c r="EB23" s="26">
        <f>IF(EB4&gt;Exit,0,Expense!EC160)</f>
        <v>1367493.2041499997</v>
      </c>
      <c r="EC23" s="26">
        <f>IF(EC4&gt;Exit,0,Expense!ED160)</f>
        <v>1367493.2041499997</v>
      </c>
      <c r="ED23" s="26">
        <f>IF(ED4&gt;Exit,0,Expense!EE160)</f>
        <v>1367493.2041499997</v>
      </c>
      <c r="EE23" s="26">
        <f>IF(EE4&gt;Exit,0,Expense!EF160)</f>
        <v>1367493.2041499997</v>
      </c>
      <c r="EF23" s="26">
        <f>IF(EF4&gt;Exit,0,Expense!EG160)</f>
        <v>1367493.2041499997</v>
      </c>
      <c r="EG23" s="26">
        <f>IF(EG4&gt;Exit,0,Expense!EH160)</f>
        <v>1367493.2041499997</v>
      </c>
      <c r="EH23" s="26">
        <f>IF(EH4&gt;Exit,0,Expense!EI160)</f>
        <v>1408518.0002744996</v>
      </c>
      <c r="EI23" s="26">
        <f>IF(EI4&gt;Exit,0,Expense!EJ160)</f>
        <v>1408518.0002744996</v>
      </c>
      <c r="EJ23" s="26">
        <f>IF(EJ4&gt;Exit,0,Expense!EK160)</f>
        <v>1408518.0002744996</v>
      </c>
      <c r="EK23" s="26">
        <f>IF(EK4&gt;Exit,0,Expense!EL160)</f>
        <v>1408518.0002744996</v>
      </c>
      <c r="EL23" s="26">
        <f>IF(EL4&gt;Exit,0,Expense!EM160)</f>
        <v>1408518.0002744996</v>
      </c>
      <c r="EM23" s="26">
        <f>IF(EM4&gt;Exit,0,Expense!EN160)</f>
        <v>1408518.0002744996</v>
      </c>
      <c r="EN23" s="26">
        <f>IF(EN4&gt;Exit,0,Expense!EO160)</f>
        <v>1408518.0002744996</v>
      </c>
      <c r="EO23" s="26">
        <f>IF(EO4&gt;Exit,0,Expense!EP160)</f>
        <v>1408518.0002744996</v>
      </c>
      <c r="EP23" s="26">
        <f>IF(EP4&gt;Exit,0,Expense!EQ160)</f>
        <v>1408518.0002744996</v>
      </c>
      <c r="EQ23" s="26">
        <f>IF(EQ4&gt;Exit,0,Expense!ER160)</f>
        <v>1408518.0002744996</v>
      </c>
      <c r="ER23" s="26">
        <f>IF(ER4&gt;Exit,0,Expense!ES160)</f>
        <v>1408518.0002744996</v>
      </c>
      <c r="ES23" s="26">
        <f>IF(ES4&gt;Exit,0,Expense!ET160)</f>
        <v>1408518.0002744996</v>
      </c>
      <c r="ET23" s="26">
        <f>IF(ET4&gt;Exit,0,Expense!EU160)</f>
        <v>1450773.5402827349</v>
      </c>
      <c r="EU23" s="26">
        <f>IF(EU4&gt;Exit,0,Expense!EV160)</f>
        <v>1450773.5402827349</v>
      </c>
      <c r="EV23" s="26">
        <f>IF(EV4&gt;Exit,0,Expense!EW160)</f>
        <v>1450773.5402827349</v>
      </c>
      <c r="EW23" s="26">
        <f>IF(EW4&gt;Exit,0,Expense!EX160)</f>
        <v>1450773.5402827349</v>
      </c>
      <c r="EX23" s="26">
        <f>IF(EX4&gt;Exit,0,Expense!EY160)</f>
        <v>0</v>
      </c>
      <c r="EY23" s="26">
        <f>IF(EY4&gt;Exit,0,Expense!EZ160)</f>
        <v>0</v>
      </c>
      <c r="EZ23" s="26">
        <f>IF(EZ4&gt;Exit,0,Expense!FA160)</f>
        <v>0</v>
      </c>
      <c r="FA23" s="26">
        <f>IF(FA4&gt;Exit,0,Expense!FB160)</f>
        <v>0</v>
      </c>
      <c r="FB23" s="26">
        <f>IF(FB4&gt;Exit,0,Expense!FC160)</f>
        <v>0</v>
      </c>
      <c r="FC23" s="26">
        <f>IF(FC4&gt;Exit,0,Expense!FD160)</f>
        <v>0</v>
      </c>
      <c r="FD23" s="26">
        <f>IF(FD4&gt;Exit,0,Expense!FE160)</f>
        <v>0</v>
      </c>
      <c r="FE23" s="26">
        <f>IF(FE4&gt;Exit,0,Expense!FF160)</f>
        <v>0</v>
      </c>
      <c r="FF23" s="26">
        <f>IF(FF4&gt;Exit,0,Expense!FG160)</f>
        <v>0</v>
      </c>
      <c r="FG23" s="26">
        <f>IF(FG4&gt;Exit,0,Expense!FH160)</f>
        <v>0</v>
      </c>
      <c r="FH23" s="26">
        <f>IF(FH4&gt;Exit,0,Expense!FI160)</f>
        <v>0</v>
      </c>
      <c r="FI23" s="26">
        <f>IF(FI4&gt;Exit,0,Expense!FJ160)</f>
        <v>0</v>
      </c>
      <c r="FJ23" s="26">
        <f>IF(FJ4&gt;Exit,0,Expense!FK160)</f>
        <v>0</v>
      </c>
      <c r="FK23" s="26">
        <f>IF(FK4&gt;Exit,0,Expense!FL160)</f>
        <v>0</v>
      </c>
      <c r="FL23" s="26">
        <f>IF(FL4&gt;Exit,0,Expense!FM160)</f>
        <v>0</v>
      </c>
      <c r="FM23" s="26">
        <f>IF(FM4&gt;Exit,0,Expense!FN160)</f>
        <v>0</v>
      </c>
      <c r="FN23" s="26">
        <f>IF(FN4&gt;Exit,0,Expense!FO160)</f>
        <v>0</v>
      </c>
      <c r="FO23" s="26">
        <f>IF(FO4&gt;Exit,0,Expense!FP160)</f>
        <v>0</v>
      </c>
      <c r="FP23" s="26">
        <f>IF(FP4&gt;Exit,0,Expense!FQ160)</f>
        <v>0</v>
      </c>
      <c r="FQ23" s="26">
        <f>IF(FQ4&gt;Exit,0,Expense!FR160)</f>
        <v>0</v>
      </c>
      <c r="FR23" s="26">
        <f>IF(FR4&gt;Exit,0,Expense!FS160)</f>
        <v>0</v>
      </c>
      <c r="FS23" s="26">
        <f>IF(FS4&gt;Exit,0,Expense!FT160)</f>
        <v>0</v>
      </c>
      <c r="FT23" s="26">
        <f>IF(FT4&gt;Exit,0,Expense!FU160)</f>
        <v>0</v>
      </c>
      <c r="FU23" s="26">
        <f>IF(FU4&gt;Exit,0,Expense!FV160)</f>
        <v>0</v>
      </c>
      <c r="FV23" s="26">
        <f>IF(FV4&gt;Exit,0,Expense!FW160)</f>
        <v>0</v>
      </c>
      <c r="FW23" s="26">
        <f>IF(FW4&gt;Exit,0,Expense!FX160)</f>
        <v>0</v>
      </c>
      <c r="FX23" s="26">
        <f>IF(FX4&gt;Exit,0,Expense!FY160)</f>
        <v>0</v>
      </c>
      <c r="FY23" s="26">
        <f>IF(FY4&gt;Exit,0,Expense!FZ160)</f>
        <v>0</v>
      </c>
      <c r="FZ23" s="26">
        <f>IF(FZ4&gt;Exit,0,Expense!GA160)</f>
        <v>0</v>
      </c>
      <c r="GA23" s="26">
        <f>IF(GA4&gt;Exit,0,Expense!GB160)</f>
        <v>0</v>
      </c>
      <c r="GB23" s="26">
        <f>IF(GB4&gt;Exit,0,Expense!GC160)</f>
        <v>0</v>
      </c>
      <c r="GC23" s="26">
        <f>IF(GC4&gt;Exit,0,Expense!GD160)</f>
        <v>0</v>
      </c>
      <c r="GD23" s="26">
        <f>IF(GD4&gt;Exit,0,Expense!GE160)</f>
        <v>0</v>
      </c>
      <c r="GE23" s="26">
        <f>IF(GE4&gt;Exit,0,Expense!GF160)</f>
        <v>0</v>
      </c>
      <c r="GF23" s="26">
        <f>IF(GF4&gt;Exit,0,Expense!GG160)</f>
        <v>0</v>
      </c>
      <c r="GG23" s="26">
        <f>IF(GG4&gt;Exit,0,Expense!GH160)</f>
        <v>0</v>
      </c>
      <c r="GH23" s="26">
        <f>IF(GH4&gt;Exit,0,Expense!GI160)</f>
        <v>0</v>
      </c>
      <c r="GI23" s="26">
        <f>IF(GI4&gt;Exit,0,Expense!GJ160)</f>
        <v>0</v>
      </c>
      <c r="GJ23" s="26">
        <f>IF(GJ4&gt;Exit,0,Expense!GK160)</f>
        <v>0</v>
      </c>
      <c r="GK23" s="26">
        <f>IF(GK4&gt;Exit,0,Expense!GL160)</f>
        <v>0</v>
      </c>
      <c r="GL23" s="26">
        <f>IF(GL4&gt;Exit,0,Expense!GM160)</f>
        <v>0</v>
      </c>
      <c r="GM23" s="26">
        <f>IF(GM4&gt;Exit,0,Expense!GN160)</f>
        <v>0</v>
      </c>
      <c r="GN23" s="26">
        <f>IF(GN4&gt;Exit,0,Expense!GO160)</f>
        <v>0</v>
      </c>
      <c r="GO23" s="26">
        <f>IF(GO4&gt;Exit,0,Expense!GP160)</f>
        <v>0</v>
      </c>
      <c r="GP23" s="26">
        <f>IF(GP4&gt;Exit,0,Expense!GQ160)</f>
        <v>0</v>
      </c>
      <c r="GQ23" s="26">
        <f>IF(GQ4&gt;Exit,0,Expense!GR160)</f>
        <v>0</v>
      </c>
      <c r="GR23" s="26">
        <f>IF(GR4&gt;Exit,0,Expense!GS160)</f>
        <v>0</v>
      </c>
      <c r="GS23" s="26">
        <f>IF(GS4&gt;Exit,0,Expense!GT160)</f>
        <v>0</v>
      </c>
      <c r="GT23" s="26">
        <f>IF(GT4&gt;Exit,0,Expense!GU160)</f>
        <v>0</v>
      </c>
      <c r="GU23" s="26">
        <f>IF(GU4&gt;Exit,0,Expense!GV160)</f>
        <v>0</v>
      </c>
      <c r="GV23" s="26">
        <f>IF(GV4&gt;Exit,0,Expense!GW160)</f>
        <v>0</v>
      </c>
      <c r="GW23" s="26">
        <f>IF(GW4&gt;Exit,0,Expense!GX160)</f>
        <v>0</v>
      </c>
      <c r="GX23" s="26">
        <f>IF(GX4&gt;Exit,0,Expense!GY160)</f>
        <v>0</v>
      </c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</row>
    <row r="24" spans="1:221">
      <c r="A24" s="35">
        <v>2.2000000000000002</v>
      </c>
      <c r="B24" s="520" t="s">
        <v>64</v>
      </c>
      <c r="C24" s="11" t="s">
        <v>543</v>
      </c>
      <c r="D24" s="26">
        <f ca="1">IF(D4&gt;Exit,0,Expense!E161)</f>
        <v>0</v>
      </c>
      <c r="E24" s="26">
        <f ca="1">IF(E4&gt;Exit,0,Expense!F161)</f>
        <v>0</v>
      </c>
      <c r="F24" s="26">
        <f ca="1">IF(F4&gt;Exit,0,Expense!G161)</f>
        <v>0</v>
      </c>
      <c r="G24" s="26">
        <f ca="1">IF(G4&gt;Exit,0,Expense!H161)</f>
        <v>0</v>
      </c>
      <c r="H24" s="26">
        <f ca="1">IF(H4&gt;Exit,0,Expense!I161)</f>
        <v>0</v>
      </c>
      <c r="I24" s="26">
        <f ca="1">IF(I4&gt;Exit,0,Expense!J161)</f>
        <v>0</v>
      </c>
      <c r="J24" s="26">
        <f ca="1">IF(J4&gt;Exit,0,Expense!K161)</f>
        <v>0</v>
      </c>
      <c r="K24" s="26">
        <f ca="1">IF(K4&gt;Exit,0,Expense!L161)</f>
        <v>0</v>
      </c>
      <c r="L24" s="26">
        <f ca="1">IF(L4&gt;Exit,0,Expense!M161)</f>
        <v>0</v>
      </c>
      <c r="M24" s="26">
        <f ca="1">IF(M4&gt;Exit,0,Expense!N161)</f>
        <v>0</v>
      </c>
      <c r="N24" s="26">
        <f ca="1">IF(N4&gt;Exit,0,Expense!O161)</f>
        <v>0</v>
      </c>
      <c r="O24" s="26">
        <f ca="1">IF(O4&gt;Exit,0,Expense!P161)</f>
        <v>0</v>
      </c>
      <c r="P24" s="26">
        <f ca="1">IF(P4&gt;Exit,0,Expense!Q161)</f>
        <v>0</v>
      </c>
      <c r="Q24" s="26">
        <f ca="1">IF(Q4&gt;Exit,0,Expense!R161)</f>
        <v>0</v>
      </c>
      <c r="R24" s="26">
        <f ca="1">IF(R4&gt;Exit,0,Expense!S161)</f>
        <v>0</v>
      </c>
      <c r="S24" s="26">
        <f ca="1">IF(S4&gt;Exit,0,Expense!T161)</f>
        <v>0</v>
      </c>
      <c r="T24" s="26">
        <f ca="1">IF(T4&gt;Exit,0,Expense!U161)</f>
        <v>0</v>
      </c>
      <c r="U24" s="26">
        <f ca="1">IF(U4&gt;Exit,0,Expense!V161)</f>
        <v>0</v>
      </c>
      <c r="V24" s="26">
        <f ca="1">IF(V4&gt;Exit,0,Expense!W161)</f>
        <v>0</v>
      </c>
      <c r="W24" s="26">
        <f ca="1">IF(W4&gt;Exit,0,Expense!X161)</f>
        <v>0</v>
      </c>
      <c r="X24" s="26">
        <f ca="1">IF(X4&gt;Exit,0,Expense!Y161)</f>
        <v>0</v>
      </c>
      <c r="Y24" s="26">
        <f ca="1">IF(Y4&gt;Exit,0,Expense!Z161)</f>
        <v>0</v>
      </c>
      <c r="Z24" s="26">
        <f ca="1">IF(Z4&gt;Exit,0,Expense!AA161)</f>
        <v>0</v>
      </c>
      <c r="AA24" s="26">
        <f ca="1">IF(AA4&gt;Exit,0,Expense!AB161)</f>
        <v>0</v>
      </c>
      <c r="AB24" s="26">
        <f ca="1">IF(AB4&gt;Exit,0,Expense!AC161)</f>
        <v>0</v>
      </c>
      <c r="AC24" s="26">
        <f ca="1">IF(AC4&gt;Exit,0,Expense!AD161)</f>
        <v>0</v>
      </c>
      <c r="AD24" s="26">
        <f ca="1">IF(AD4&gt;Exit,0,Expense!AE161)</f>
        <v>0</v>
      </c>
      <c r="AE24" s="26">
        <f ca="1">IF(AE4&gt;Exit,0,Expense!AF161)</f>
        <v>0</v>
      </c>
      <c r="AF24" s="26">
        <f ca="1">IF(AF4&gt;Exit,0,Expense!AG161)</f>
        <v>0</v>
      </c>
      <c r="AG24" s="26">
        <f ca="1">IF(AG4&gt;Exit,0,Expense!AH161)</f>
        <v>0</v>
      </c>
      <c r="AH24" s="26">
        <f ca="1">IF(AH4&gt;Exit,0,Expense!AI161)</f>
        <v>0</v>
      </c>
      <c r="AI24" s="26">
        <f ca="1">IF(AI4&gt;Exit,0,Expense!AJ161)</f>
        <v>0</v>
      </c>
      <c r="AJ24" s="26">
        <f ca="1">IF(AJ4&gt;Exit,0,Expense!AK161)</f>
        <v>0</v>
      </c>
      <c r="AK24" s="26">
        <f ca="1">IF(AK4&gt;Exit,0,Expense!AL161)</f>
        <v>0</v>
      </c>
      <c r="AL24" s="26">
        <f ca="1">IF(AL4&gt;Exit,0,Expense!AM161)</f>
        <v>0</v>
      </c>
      <c r="AM24" s="26">
        <f ca="1">IF(AM4&gt;Exit,0,Expense!AN161)</f>
        <v>0</v>
      </c>
      <c r="AN24" s="26">
        <f ca="1">IF(AN4&gt;Exit,0,Expense!AO161)</f>
        <v>0</v>
      </c>
      <c r="AO24" s="26">
        <f ca="1">IF(AO4&gt;Exit,0,Expense!AP161)</f>
        <v>0</v>
      </c>
      <c r="AP24" s="26">
        <f ca="1">IF(AP4&gt;Exit,0,Expense!AQ161)</f>
        <v>0</v>
      </c>
      <c r="AQ24" s="26">
        <f ca="1">IF(AQ4&gt;Exit,0,Expense!AR161)</f>
        <v>0</v>
      </c>
      <c r="AR24" s="26">
        <f ca="1">IF(AR4&gt;Exit,0,Expense!AS161)</f>
        <v>0</v>
      </c>
      <c r="AS24" s="26">
        <f ca="1">IF(AS4&gt;Exit,0,Expense!AT161)</f>
        <v>0</v>
      </c>
      <c r="AT24" s="26">
        <f ca="1">IF(AT4&gt;Exit,0,Expense!AU161)</f>
        <v>0</v>
      </c>
      <c r="AU24" s="26">
        <f ca="1">IF(AU4&gt;Exit,0,Expense!AV161)</f>
        <v>0</v>
      </c>
      <c r="AV24" s="26">
        <f ca="1">IF(AV4&gt;Exit,0,Expense!AW161)</f>
        <v>0</v>
      </c>
      <c r="AW24" s="26">
        <f ca="1">IF(AW4&gt;Exit,0,Expense!AX161)</f>
        <v>0</v>
      </c>
      <c r="AX24" s="26">
        <f ca="1">IF(AX4&gt;Exit,0,Expense!AY161)</f>
        <v>0</v>
      </c>
      <c r="AY24" s="26">
        <f ca="1">IF(AY4&gt;Exit,0,Expense!AZ161)</f>
        <v>0</v>
      </c>
      <c r="AZ24" s="26">
        <f ca="1">IF(AZ4&gt;Exit,0,Expense!BA161)</f>
        <v>0</v>
      </c>
      <c r="BA24" s="26">
        <f ca="1">IF(BA4&gt;Exit,0,Expense!BB161)</f>
        <v>0</v>
      </c>
      <c r="BB24" s="26">
        <f ca="1">IF(BB4&gt;Exit,0,Expense!BC161)</f>
        <v>0</v>
      </c>
      <c r="BC24" s="26">
        <f ca="1">IF(BC4&gt;Exit,0,Expense!BD161)</f>
        <v>0</v>
      </c>
      <c r="BD24" s="26">
        <f ca="1">IF(BD4&gt;Exit,0,Expense!BE161)</f>
        <v>0</v>
      </c>
      <c r="BE24" s="26">
        <f ca="1">IF(BE4&gt;Exit,0,Expense!BF161)</f>
        <v>0</v>
      </c>
      <c r="BF24" s="26">
        <f ca="1">IF(BF4&gt;Exit,0,Expense!BG161)</f>
        <v>0</v>
      </c>
      <c r="BG24" s="26">
        <f ca="1">IF(BG4&gt;Exit,0,Expense!BH161)</f>
        <v>0</v>
      </c>
      <c r="BH24" s="26">
        <f ca="1">IF(BH4&gt;Exit,0,Expense!BI161)</f>
        <v>0</v>
      </c>
      <c r="BI24" s="26">
        <f ca="1">IF(BI4&gt;Exit,0,Expense!BJ161)</f>
        <v>0</v>
      </c>
      <c r="BJ24" s="26">
        <f ca="1">IF(BJ4&gt;Exit,0,Expense!BK161)</f>
        <v>0</v>
      </c>
      <c r="BK24" s="26">
        <f ca="1">IF(BK4&gt;Exit,0,Expense!BL161)</f>
        <v>0</v>
      </c>
      <c r="BL24" s="26">
        <f ca="1">IF(BL4&gt;Exit,0,Expense!BM161)</f>
        <v>0</v>
      </c>
      <c r="BM24" s="26">
        <f ca="1">IF(BM4&gt;Exit,0,Expense!BN161)</f>
        <v>0</v>
      </c>
      <c r="BN24" s="26">
        <f ca="1">IF(BN4&gt;Exit,0,Expense!BO161)</f>
        <v>0</v>
      </c>
      <c r="BO24" s="26">
        <f ca="1">IF(BO4&gt;Exit,0,Expense!BP161)</f>
        <v>0</v>
      </c>
      <c r="BP24" s="26">
        <f ca="1">IF(BP4&gt;Exit,0,Expense!BQ161)</f>
        <v>0</v>
      </c>
      <c r="BQ24" s="26">
        <f ca="1">IF(BQ4&gt;Exit,0,Expense!BR161)</f>
        <v>0</v>
      </c>
      <c r="BR24" s="26">
        <f ca="1">IF(BR4&gt;Exit,0,Expense!BS161)</f>
        <v>0</v>
      </c>
      <c r="BS24" s="26">
        <f ca="1">IF(BS4&gt;Exit,0,Expense!BT161)</f>
        <v>0</v>
      </c>
      <c r="BT24" s="26">
        <f ca="1">IF(BT4&gt;Exit,0,Expense!BU161)</f>
        <v>0</v>
      </c>
      <c r="BU24" s="26">
        <f ca="1">IF(BU4&gt;Exit,0,Expense!BV161)</f>
        <v>0</v>
      </c>
      <c r="BV24" s="26">
        <f ca="1">IF(BV4&gt;Exit,0,Expense!BW161)</f>
        <v>0</v>
      </c>
      <c r="BW24" s="26">
        <f ca="1">IF(BW4&gt;Exit,0,Expense!BX161)</f>
        <v>0</v>
      </c>
      <c r="BX24" s="26">
        <f ca="1">IF(BX4&gt;Exit,0,Expense!BY161)</f>
        <v>0</v>
      </c>
      <c r="BY24" s="26">
        <f ca="1">IF(BY4&gt;Exit,0,Expense!BZ161)</f>
        <v>0</v>
      </c>
      <c r="BZ24" s="26">
        <f ca="1">IF(BZ4&gt;Exit,0,Expense!CA161)</f>
        <v>0</v>
      </c>
      <c r="CA24" s="26">
        <f ca="1">IF(CA4&gt;Exit,0,Expense!CB161)</f>
        <v>0</v>
      </c>
      <c r="CB24" s="26">
        <f ca="1">IF(CB4&gt;Exit,0,Expense!CC161)</f>
        <v>0</v>
      </c>
      <c r="CC24" s="26">
        <f ca="1">IF(CC4&gt;Exit,0,Expense!CD161)</f>
        <v>0</v>
      </c>
      <c r="CD24" s="26">
        <f ca="1">IF(CD4&gt;Exit,0,Expense!CE161)</f>
        <v>0</v>
      </c>
      <c r="CE24" s="26">
        <f ca="1">IF(CE4&gt;Exit,0,Expense!CF161)</f>
        <v>0</v>
      </c>
      <c r="CF24" s="26">
        <f ca="1">IF(CF4&gt;Exit,0,Expense!CG161)</f>
        <v>0</v>
      </c>
      <c r="CG24" s="26">
        <f ca="1">IF(CG4&gt;Exit,0,Expense!CH161)</f>
        <v>0</v>
      </c>
      <c r="CH24" s="26">
        <f ca="1">IF(CH4&gt;Exit,0,Expense!CI161)</f>
        <v>0</v>
      </c>
      <c r="CI24" s="26">
        <f ca="1">IF(CI4&gt;Exit,0,Expense!CJ161)</f>
        <v>0</v>
      </c>
      <c r="CJ24" s="26">
        <f ca="1">IF(CJ4&gt;Exit,0,Expense!CK161)</f>
        <v>0</v>
      </c>
      <c r="CK24" s="26">
        <f ca="1">IF(CK4&gt;Exit,0,Expense!CL161)</f>
        <v>0</v>
      </c>
      <c r="CL24" s="26">
        <f ca="1">IF(CL4&gt;Exit,0,Expense!CM161)</f>
        <v>0</v>
      </c>
      <c r="CM24" s="26">
        <f ca="1">IF(CM4&gt;Exit,0,Expense!CN161)</f>
        <v>0</v>
      </c>
      <c r="CN24" s="26">
        <f ca="1">IF(CN4&gt;Exit,0,Expense!CO161)</f>
        <v>0</v>
      </c>
      <c r="CO24" s="26">
        <f ca="1">IF(CO4&gt;Exit,0,Expense!CP161)</f>
        <v>0</v>
      </c>
      <c r="CP24" s="26">
        <f ca="1">IF(CP4&gt;Exit,0,Expense!CQ161)</f>
        <v>0</v>
      </c>
      <c r="CQ24" s="26">
        <f ca="1">IF(CQ4&gt;Exit,0,Expense!CR161)</f>
        <v>0</v>
      </c>
      <c r="CR24" s="26">
        <f ca="1">IF(CR4&gt;Exit,0,Expense!CS161)</f>
        <v>0</v>
      </c>
      <c r="CS24" s="26">
        <f ca="1">IF(CS4&gt;Exit,0,Expense!CT161)</f>
        <v>0</v>
      </c>
      <c r="CT24" s="26">
        <f ca="1">IF(CT4&gt;Exit,0,Expense!CU161)</f>
        <v>0</v>
      </c>
      <c r="CU24" s="26">
        <f ca="1">IF(CU4&gt;Exit,0,Expense!CV161)</f>
        <v>0</v>
      </c>
      <c r="CV24" s="26">
        <f ca="1">IF(CV4&gt;Exit,0,Expense!CW161)</f>
        <v>0</v>
      </c>
      <c r="CW24" s="26">
        <f ca="1">IF(CW4&gt;Exit,0,Expense!CX161)</f>
        <v>0</v>
      </c>
      <c r="CX24" s="26">
        <f ca="1">IF(CX4&gt;Exit,0,Expense!CY161)</f>
        <v>0</v>
      </c>
      <c r="CY24" s="26">
        <f ca="1">IF(CY4&gt;Exit,0,Expense!CZ161)</f>
        <v>0</v>
      </c>
      <c r="CZ24" s="26">
        <f ca="1">IF(CZ4&gt;Exit,0,Expense!DA161)</f>
        <v>0</v>
      </c>
      <c r="DA24" s="26">
        <f ca="1">IF(DA4&gt;Exit,0,Expense!DB161)</f>
        <v>0</v>
      </c>
      <c r="DB24" s="26">
        <f ca="1">IF(DB4&gt;Exit,0,Expense!DC161)</f>
        <v>0</v>
      </c>
      <c r="DC24" s="26">
        <f ca="1">IF(DC4&gt;Exit,0,Expense!DD161)</f>
        <v>0</v>
      </c>
      <c r="DD24" s="26">
        <f ca="1">IF(DD4&gt;Exit,0,Expense!DE161)</f>
        <v>0</v>
      </c>
      <c r="DE24" s="26">
        <f ca="1">IF(DE4&gt;Exit,0,Expense!DF161)</f>
        <v>0</v>
      </c>
      <c r="DF24" s="26">
        <f ca="1">IF(DF4&gt;Exit,0,Expense!DG161)</f>
        <v>0</v>
      </c>
      <c r="DG24" s="26">
        <f ca="1">IF(DG4&gt;Exit,0,Expense!DH161)</f>
        <v>0</v>
      </c>
      <c r="DH24" s="26">
        <f ca="1">IF(DH4&gt;Exit,0,Expense!DI161)</f>
        <v>0</v>
      </c>
      <c r="DI24" s="26">
        <f ca="1">IF(DI4&gt;Exit,0,Expense!DJ161)</f>
        <v>0</v>
      </c>
      <c r="DJ24" s="26">
        <f ca="1">IF(DJ4&gt;Exit,0,Expense!DK161)</f>
        <v>0</v>
      </c>
      <c r="DK24" s="26">
        <f ca="1">IF(DK4&gt;Exit,0,Expense!DL161)</f>
        <v>0</v>
      </c>
      <c r="DL24" s="26">
        <f ca="1">IF(DL4&gt;Exit,0,Expense!DM161)</f>
        <v>0</v>
      </c>
      <c r="DM24" s="26">
        <f ca="1">IF(DM4&gt;Exit,0,Expense!DN161)</f>
        <v>0</v>
      </c>
      <c r="DN24" s="26">
        <f ca="1">IF(DN4&gt;Exit,0,Expense!DO161)</f>
        <v>0</v>
      </c>
      <c r="DO24" s="26">
        <f ca="1">IF(DO4&gt;Exit,0,Expense!DP161)</f>
        <v>0</v>
      </c>
      <c r="DP24" s="26">
        <f ca="1">IF(DP4&gt;Exit,0,Expense!DQ161)</f>
        <v>0</v>
      </c>
      <c r="DQ24" s="26">
        <f ca="1">IF(DQ4&gt;Exit,0,Expense!DR161)</f>
        <v>0</v>
      </c>
      <c r="DR24" s="26">
        <f ca="1">IF(DR4&gt;Exit,0,Expense!DS161)</f>
        <v>0</v>
      </c>
      <c r="DS24" s="26">
        <f ca="1">IF(DS4&gt;Exit,0,Expense!DT161)</f>
        <v>0</v>
      </c>
      <c r="DT24" s="26">
        <f ca="1">IF(DT4&gt;Exit,0,Expense!DU161)</f>
        <v>0</v>
      </c>
      <c r="DU24" s="26">
        <f ca="1">IF(DU4&gt;Exit,0,Expense!DV161)</f>
        <v>0</v>
      </c>
      <c r="DV24" s="26">
        <f ca="1">IF(DV4&gt;Exit,0,Expense!DW161)</f>
        <v>0</v>
      </c>
      <c r="DW24" s="26">
        <f ca="1">IF(DW4&gt;Exit,0,Expense!DX161)</f>
        <v>0</v>
      </c>
      <c r="DX24" s="26">
        <f ca="1">IF(DX4&gt;Exit,0,Expense!DY161)</f>
        <v>0</v>
      </c>
      <c r="DY24" s="26">
        <f ca="1">IF(DY4&gt;Exit,0,Expense!DZ161)</f>
        <v>0</v>
      </c>
      <c r="DZ24" s="26">
        <f ca="1">IF(DZ4&gt;Exit,0,Expense!EA161)</f>
        <v>0</v>
      </c>
      <c r="EA24" s="26">
        <f ca="1">IF(EA4&gt;Exit,0,Expense!EB161)</f>
        <v>0</v>
      </c>
      <c r="EB24" s="26">
        <f ca="1">IF(EB4&gt;Exit,0,Expense!EC161)</f>
        <v>0</v>
      </c>
      <c r="EC24" s="26">
        <f ca="1">IF(EC4&gt;Exit,0,Expense!ED161)</f>
        <v>0</v>
      </c>
      <c r="ED24" s="26">
        <f ca="1">IF(ED4&gt;Exit,0,Expense!EE161)</f>
        <v>0</v>
      </c>
      <c r="EE24" s="26">
        <f ca="1">IF(EE4&gt;Exit,0,Expense!EF161)</f>
        <v>0</v>
      </c>
      <c r="EF24" s="26">
        <f ca="1">IF(EF4&gt;Exit,0,Expense!EG161)</f>
        <v>0</v>
      </c>
      <c r="EG24" s="26">
        <f ca="1">IF(EG4&gt;Exit,0,Expense!EH161)</f>
        <v>0</v>
      </c>
      <c r="EH24" s="26">
        <f ca="1">IF(EH4&gt;Exit,0,Expense!EI161)</f>
        <v>0</v>
      </c>
      <c r="EI24" s="26">
        <f ca="1">IF(EI4&gt;Exit,0,Expense!EJ161)</f>
        <v>0</v>
      </c>
      <c r="EJ24" s="26">
        <f ca="1">IF(EJ4&gt;Exit,0,Expense!EK161)</f>
        <v>0</v>
      </c>
      <c r="EK24" s="26">
        <f ca="1">IF(EK4&gt;Exit,0,Expense!EL161)</f>
        <v>0</v>
      </c>
      <c r="EL24" s="26">
        <f ca="1">IF(EL4&gt;Exit,0,Expense!EM161)</f>
        <v>0</v>
      </c>
      <c r="EM24" s="26">
        <f ca="1">IF(EM4&gt;Exit,0,Expense!EN161)</f>
        <v>0</v>
      </c>
      <c r="EN24" s="26">
        <f ca="1">IF(EN4&gt;Exit,0,Expense!EO161)</f>
        <v>0</v>
      </c>
      <c r="EO24" s="26">
        <f ca="1">IF(EO4&gt;Exit,0,Expense!EP161)</f>
        <v>0</v>
      </c>
      <c r="EP24" s="26">
        <f ca="1">IF(EP4&gt;Exit,0,Expense!EQ161)</f>
        <v>0</v>
      </c>
      <c r="EQ24" s="26">
        <f ca="1">IF(EQ4&gt;Exit,0,Expense!ER161)</f>
        <v>0</v>
      </c>
      <c r="ER24" s="26">
        <f ca="1">IF(ER4&gt;Exit,0,Expense!ES161)</f>
        <v>0</v>
      </c>
      <c r="ES24" s="26">
        <f ca="1">IF(ES4&gt;Exit,0,Expense!ET161)</f>
        <v>0</v>
      </c>
      <c r="ET24" s="26">
        <f ca="1">IF(ET4&gt;Exit,0,Expense!EU161)</f>
        <v>0</v>
      </c>
      <c r="EU24" s="26">
        <f ca="1">IF(EU4&gt;Exit,0,Expense!EV161)</f>
        <v>0</v>
      </c>
      <c r="EV24" s="26">
        <f ca="1">IF(EV4&gt;Exit,0,Expense!EW161)</f>
        <v>0</v>
      </c>
      <c r="EW24" s="26">
        <f ca="1">IF(EW4&gt;Exit,0,Expense!EX161)</f>
        <v>0</v>
      </c>
      <c r="EX24" s="26">
        <f>IF(EX4&gt;Exit,0,Expense!EY161)</f>
        <v>0</v>
      </c>
      <c r="EY24" s="26">
        <f>IF(EY4&gt;Exit,0,Expense!EZ161)</f>
        <v>0</v>
      </c>
      <c r="EZ24" s="26">
        <f>IF(EZ4&gt;Exit,0,Expense!FA161)</f>
        <v>0</v>
      </c>
      <c r="FA24" s="26">
        <f>IF(FA4&gt;Exit,0,Expense!FB161)</f>
        <v>0</v>
      </c>
      <c r="FB24" s="26">
        <f>IF(FB4&gt;Exit,0,Expense!FC161)</f>
        <v>0</v>
      </c>
      <c r="FC24" s="26">
        <f>IF(FC4&gt;Exit,0,Expense!FD161)</f>
        <v>0</v>
      </c>
      <c r="FD24" s="26">
        <f>IF(FD4&gt;Exit,0,Expense!FE161)</f>
        <v>0</v>
      </c>
      <c r="FE24" s="26">
        <f>IF(FE4&gt;Exit,0,Expense!FF161)</f>
        <v>0</v>
      </c>
      <c r="FF24" s="26">
        <f>IF(FF4&gt;Exit,0,Expense!FG161)</f>
        <v>0</v>
      </c>
      <c r="FG24" s="26">
        <f>IF(FG4&gt;Exit,0,Expense!FH161)</f>
        <v>0</v>
      </c>
      <c r="FH24" s="26">
        <f>IF(FH4&gt;Exit,0,Expense!FI161)</f>
        <v>0</v>
      </c>
      <c r="FI24" s="26">
        <f>IF(FI4&gt;Exit,0,Expense!FJ161)</f>
        <v>0</v>
      </c>
      <c r="FJ24" s="26">
        <f>IF(FJ4&gt;Exit,0,Expense!FK161)</f>
        <v>0</v>
      </c>
      <c r="FK24" s="26">
        <f>IF(FK4&gt;Exit,0,Expense!FL161)</f>
        <v>0</v>
      </c>
      <c r="FL24" s="26">
        <f>IF(FL4&gt;Exit,0,Expense!FM161)</f>
        <v>0</v>
      </c>
      <c r="FM24" s="26">
        <f>IF(FM4&gt;Exit,0,Expense!FN161)</f>
        <v>0</v>
      </c>
      <c r="FN24" s="26">
        <f>IF(FN4&gt;Exit,0,Expense!FO161)</f>
        <v>0</v>
      </c>
      <c r="FO24" s="26">
        <f>IF(FO4&gt;Exit,0,Expense!FP161)</f>
        <v>0</v>
      </c>
      <c r="FP24" s="26">
        <f>IF(FP4&gt;Exit,0,Expense!FQ161)</f>
        <v>0</v>
      </c>
      <c r="FQ24" s="26">
        <f>IF(FQ4&gt;Exit,0,Expense!FR161)</f>
        <v>0</v>
      </c>
      <c r="FR24" s="26">
        <f>IF(FR4&gt;Exit,0,Expense!FS161)</f>
        <v>0</v>
      </c>
      <c r="FS24" s="26">
        <f>IF(FS4&gt;Exit,0,Expense!FT161)</f>
        <v>0</v>
      </c>
      <c r="FT24" s="26">
        <f>IF(FT4&gt;Exit,0,Expense!FU161)</f>
        <v>0</v>
      </c>
      <c r="FU24" s="26">
        <f>IF(FU4&gt;Exit,0,Expense!FV161)</f>
        <v>0</v>
      </c>
      <c r="FV24" s="26">
        <f>IF(FV4&gt;Exit,0,Expense!FW161)</f>
        <v>0</v>
      </c>
      <c r="FW24" s="26">
        <f>IF(FW4&gt;Exit,0,Expense!FX161)</f>
        <v>0</v>
      </c>
      <c r="FX24" s="26">
        <f>IF(FX4&gt;Exit,0,Expense!FY161)</f>
        <v>0</v>
      </c>
      <c r="FY24" s="26">
        <f>IF(FY4&gt;Exit,0,Expense!FZ161)</f>
        <v>0</v>
      </c>
      <c r="FZ24" s="26">
        <f>IF(FZ4&gt;Exit,0,Expense!GA161)</f>
        <v>0</v>
      </c>
      <c r="GA24" s="26">
        <f>IF(GA4&gt;Exit,0,Expense!GB161)</f>
        <v>0</v>
      </c>
      <c r="GB24" s="26">
        <f>IF(GB4&gt;Exit,0,Expense!GC161)</f>
        <v>0</v>
      </c>
      <c r="GC24" s="26">
        <f>IF(GC4&gt;Exit,0,Expense!GD161)</f>
        <v>0</v>
      </c>
      <c r="GD24" s="26">
        <f>IF(GD4&gt;Exit,0,Expense!GE161)</f>
        <v>0</v>
      </c>
      <c r="GE24" s="26">
        <f>IF(GE4&gt;Exit,0,Expense!GF161)</f>
        <v>0</v>
      </c>
      <c r="GF24" s="26">
        <f>IF(GF4&gt;Exit,0,Expense!GG161)</f>
        <v>0</v>
      </c>
      <c r="GG24" s="26">
        <f>IF(GG4&gt;Exit,0,Expense!GH161)</f>
        <v>0</v>
      </c>
      <c r="GH24" s="26">
        <f>IF(GH4&gt;Exit,0,Expense!GI161)</f>
        <v>0</v>
      </c>
      <c r="GI24" s="26">
        <f>IF(GI4&gt;Exit,0,Expense!GJ161)</f>
        <v>0</v>
      </c>
      <c r="GJ24" s="26">
        <f>IF(GJ4&gt;Exit,0,Expense!GK161)</f>
        <v>0</v>
      </c>
      <c r="GK24" s="26">
        <f>IF(GK4&gt;Exit,0,Expense!GL161)</f>
        <v>0</v>
      </c>
      <c r="GL24" s="26">
        <f>IF(GL4&gt;Exit,0,Expense!GM161)</f>
        <v>0</v>
      </c>
      <c r="GM24" s="26">
        <f>IF(GM4&gt;Exit,0,Expense!GN161)</f>
        <v>0</v>
      </c>
      <c r="GN24" s="26">
        <f>IF(GN4&gt;Exit,0,Expense!GO161)</f>
        <v>0</v>
      </c>
      <c r="GO24" s="26">
        <f>IF(GO4&gt;Exit,0,Expense!GP161)</f>
        <v>0</v>
      </c>
      <c r="GP24" s="26">
        <f>IF(GP4&gt;Exit,0,Expense!GQ161)</f>
        <v>0</v>
      </c>
      <c r="GQ24" s="26">
        <f>IF(GQ4&gt;Exit,0,Expense!GR161)</f>
        <v>0</v>
      </c>
      <c r="GR24" s="26">
        <f>IF(GR4&gt;Exit,0,Expense!GS161)</f>
        <v>0</v>
      </c>
      <c r="GS24" s="26">
        <f>IF(GS4&gt;Exit,0,Expense!GT161)</f>
        <v>0</v>
      </c>
      <c r="GT24" s="26">
        <f>IF(GT4&gt;Exit,0,Expense!GU161)</f>
        <v>0</v>
      </c>
      <c r="GU24" s="26">
        <f>IF(GU4&gt;Exit,0,Expense!GV161)</f>
        <v>0</v>
      </c>
      <c r="GV24" s="26">
        <f>IF(GV4&gt;Exit,0,Expense!GW161)</f>
        <v>0</v>
      </c>
      <c r="GW24" s="26">
        <f>IF(GW4&gt;Exit,0,Expense!GX161)</f>
        <v>0</v>
      </c>
      <c r="GX24" s="26">
        <f>IF(GX4&gt;Exit,0,Expense!GY161)</f>
        <v>0</v>
      </c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</row>
    <row r="25" spans="1:221">
      <c r="A25" s="35">
        <v>2.2999999999999998</v>
      </c>
      <c r="B25" s="520" t="s">
        <v>500</v>
      </c>
      <c r="C25" s="33" t="s">
        <v>500</v>
      </c>
      <c r="D25" s="26">
        <f ca="1">IF(D5&gt;Exit,0,Expense!E162)</f>
        <v>333333.33333333331</v>
      </c>
      <c r="E25" s="26">
        <f ca="1">IF(E5&gt;Exit,0,Expense!F162)</f>
        <v>333333.33333333331</v>
      </c>
      <c r="F25" s="26">
        <f ca="1">IF(F5&gt;Exit,0,Expense!G162)</f>
        <v>333333.33333333331</v>
      </c>
      <c r="G25" s="26">
        <f ca="1">IF(G5&gt;Exit,0,Expense!H162)</f>
        <v>333333.33333333331</v>
      </c>
      <c r="H25" s="26">
        <f ca="1">IF(H5&gt;Exit,0,Expense!I162)</f>
        <v>333333.33333333331</v>
      </c>
      <c r="I25" s="26">
        <f ca="1">IF(I5&gt;Exit,0,Expense!J162)</f>
        <v>333333.33333333331</v>
      </c>
      <c r="J25" s="26">
        <f ca="1">IF(J5&gt;Exit,0,Expense!K162)</f>
        <v>166666.66666666666</v>
      </c>
      <c r="K25" s="26">
        <f ca="1">IF(K5&gt;Exit,0,Expense!L162)</f>
        <v>166666.66666666666</v>
      </c>
      <c r="L25" s="26">
        <f ca="1">IF(L5&gt;Exit,0,Expense!M162)</f>
        <v>166666.66666666666</v>
      </c>
      <c r="M25" s="26">
        <f ca="1">IF(M5&gt;Exit,0,Expense!N162)</f>
        <v>166666.66666666666</v>
      </c>
      <c r="N25" s="26">
        <f ca="1">IF(N5&gt;Exit,0,Expense!O162)</f>
        <v>166666.66666666666</v>
      </c>
      <c r="O25" s="26">
        <f ca="1">IF(O5&gt;Exit,0,Expense!P162)</f>
        <v>166666.66666666666</v>
      </c>
      <c r="P25" s="26">
        <f ca="1">IF(P5&gt;Exit,0,Expense!Q162)</f>
        <v>166666.66666666666</v>
      </c>
      <c r="Q25" s="26">
        <f ca="1">IF(Q5&gt;Exit,0,Expense!R162)</f>
        <v>166666.66666666666</v>
      </c>
      <c r="R25" s="26">
        <f ca="1">IF(R5&gt;Exit,0,Expense!S162)</f>
        <v>166666.66666666666</v>
      </c>
      <c r="S25" s="26">
        <f ca="1">IF(S5&gt;Exit,0,Expense!T162)</f>
        <v>166666.66666666666</v>
      </c>
      <c r="T25" s="26">
        <f ca="1">IF(T5&gt;Exit,0,Expense!U162)</f>
        <v>166666.66666666666</v>
      </c>
      <c r="U25" s="26">
        <f ca="1">IF(U5&gt;Exit,0,Expense!V162)</f>
        <v>166666.66666666666</v>
      </c>
      <c r="V25" s="26">
        <f ca="1">IF(V5&gt;Exit,0,Expense!W162)</f>
        <v>166666.66666666666</v>
      </c>
      <c r="W25" s="26">
        <f ca="1">IF(W5&gt;Exit,0,Expense!X162)</f>
        <v>166666.66666666666</v>
      </c>
      <c r="X25" s="26">
        <f ca="1">IF(X5&gt;Exit,0,Expense!Y162)</f>
        <v>166666.66666666666</v>
      </c>
      <c r="Y25" s="26">
        <f ca="1">IF(Y5&gt;Exit,0,Expense!Z162)</f>
        <v>166666.66666666666</v>
      </c>
      <c r="Z25" s="26">
        <f ca="1">IF(Z5&gt;Exit,0,Expense!AA162)</f>
        <v>166666.66666666666</v>
      </c>
      <c r="AA25" s="26">
        <f ca="1">IF(AA5&gt;Exit,0,Expense!AB162)</f>
        <v>166666.66666666666</v>
      </c>
      <c r="AB25" s="26">
        <f ca="1">IF(AB5&gt;Exit,0,Expense!AC162)</f>
        <v>166666.66666666666</v>
      </c>
      <c r="AC25" s="26">
        <f ca="1">IF(AC5&gt;Exit,0,Expense!AD162)</f>
        <v>166666.66666666666</v>
      </c>
      <c r="AD25" s="26">
        <f ca="1">IF(AD5&gt;Exit,0,Expense!AE162)</f>
        <v>166666.66666666666</v>
      </c>
      <c r="AE25" s="26">
        <f ca="1">IF(AE5&gt;Exit,0,Expense!AF162)</f>
        <v>166666.66666666666</v>
      </c>
      <c r="AF25" s="26">
        <f ca="1">IF(AF5&gt;Exit,0,Expense!AG162)</f>
        <v>166666.66666666666</v>
      </c>
      <c r="AG25" s="26">
        <f ca="1">IF(AG5&gt;Exit,0,Expense!AH162)</f>
        <v>166666.66666666666</v>
      </c>
      <c r="AH25" s="26">
        <f ca="1">IF(AH5&gt;Exit,0,Expense!AI162)</f>
        <v>166666.66666666666</v>
      </c>
      <c r="AI25" s="26">
        <f ca="1">IF(AI5&gt;Exit,0,Expense!AJ162)</f>
        <v>166666.66666666666</v>
      </c>
      <c r="AJ25" s="26">
        <f ca="1">IF(AJ5&gt;Exit,0,Expense!AK162)</f>
        <v>166666.66666666666</v>
      </c>
      <c r="AK25" s="26">
        <f ca="1">IF(AK5&gt;Exit,0,Expense!AL162)</f>
        <v>166666.66666666666</v>
      </c>
      <c r="AL25" s="26">
        <f ca="1">IF(AL5&gt;Exit,0,Expense!AM162)</f>
        <v>166666.66666666666</v>
      </c>
      <c r="AM25" s="26">
        <f ca="1">IF(AM5&gt;Exit,0,Expense!AN162)</f>
        <v>166666.66666666666</v>
      </c>
      <c r="AN25" s="26">
        <f ca="1">IF(AN5&gt;Exit,0,Expense!AO162)</f>
        <v>166666.66666666666</v>
      </c>
      <c r="AO25" s="26">
        <f ca="1">IF(AO5&gt;Exit,0,Expense!AP162)</f>
        <v>166666.66666666666</v>
      </c>
      <c r="AP25" s="26">
        <f ca="1">IF(AP5&gt;Exit,0,Expense!AQ162)</f>
        <v>166666.66666666666</v>
      </c>
      <c r="AQ25" s="26">
        <f ca="1">IF(AQ5&gt;Exit,0,Expense!AR162)</f>
        <v>166666.66666666666</v>
      </c>
      <c r="AR25" s="26">
        <f ca="1">IF(AR5&gt;Exit,0,Expense!AS162)</f>
        <v>166666.66666666666</v>
      </c>
      <c r="AS25" s="26">
        <f ca="1">IF(AS5&gt;Exit,0,Expense!AT162)</f>
        <v>166666.66666666666</v>
      </c>
      <c r="AT25" s="26">
        <f ca="1">IF(AT5&gt;Exit,0,Expense!AU162)</f>
        <v>166666.66666666666</v>
      </c>
      <c r="AU25" s="26">
        <f ca="1">IF(AU5&gt;Exit,0,Expense!AV162)</f>
        <v>166666.66666666666</v>
      </c>
      <c r="AV25" s="26">
        <f ca="1">IF(AV5&gt;Exit,0,Expense!AW162)</f>
        <v>166666.66666666666</v>
      </c>
      <c r="AW25" s="26">
        <f ca="1">IF(AW5&gt;Exit,0,Expense!AX162)</f>
        <v>166666.66666666666</v>
      </c>
      <c r="AX25" s="26">
        <f ca="1">IF(AX5&gt;Exit,0,Expense!AY162)</f>
        <v>166666.66666666666</v>
      </c>
      <c r="AY25" s="26">
        <f ca="1">IF(AY5&gt;Exit,0,Expense!AZ162)</f>
        <v>166666.66666666666</v>
      </c>
      <c r="AZ25" s="26">
        <f ca="1">IF(AZ5&gt;Exit,0,Expense!BA162)</f>
        <v>166666.66666666666</v>
      </c>
      <c r="BA25" s="26">
        <f ca="1">IF(BA5&gt;Exit,0,Expense!BB162)</f>
        <v>166666.66666666666</v>
      </c>
      <c r="BB25" s="26">
        <f ca="1">IF(BB5&gt;Exit,0,Expense!BC162)</f>
        <v>166666.66666666666</v>
      </c>
      <c r="BC25" s="26">
        <f ca="1">IF(BC5&gt;Exit,0,Expense!BD162)</f>
        <v>166666.66666666666</v>
      </c>
      <c r="BD25" s="26">
        <f ca="1">IF(BD5&gt;Exit,0,Expense!BE162)</f>
        <v>166666.66666666666</v>
      </c>
      <c r="BE25" s="26">
        <f ca="1">IF(BE5&gt;Exit,0,Expense!BF162)</f>
        <v>166666.66666666666</v>
      </c>
      <c r="BF25" s="26">
        <f ca="1">IF(BF5&gt;Exit,0,Expense!BG162)</f>
        <v>166666.66666666666</v>
      </c>
      <c r="BG25" s="26">
        <f ca="1">IF(BG5&gt;Exit,0,Expense!BH162)</f>
        <v>166666.66666666666</v>
      </c>
      <c r="BH25" s="26">
        <f ca="1">IF(BH5&gt;Exit,0,Expense!BI162)</f>
        <v>166666.66666666666</v>
      </c>
      <c r="BI25" s="26">
        <f ca="1">IF(BI5&gt;Exit,0,Expense!BJ162)</f>
        <v>166666.66666666666</v>
      </c>
      <c r="BJ25" s="26">
        <f ca="1">IF(BJ5&gt;Exit,0,Expense!BK162)</f>
        <v>166666.66666666666</v>
      </c>
      <c r="BK25" s="26">
        <f ca="1">IF(BK5&gt;Exit,0,Expense!BL162)</f>
        <v>166666.66666666666</v>
      </c>
      <c r="BL25" s="26">
        <f ca="1">IF(BL5&gt;Exit,0,Expense!BM162)</f>
        <v>166666.66666666666</v>
      </c>
      <c r="BM25" s="26">
        <f ca="1">IF(BM5&gt;Exit,0,Expense!BN162)</f>
        <v>166666.66666666666</v>
      </c>
      <c r="BN25" s="26">
        <f ca="1">IF(BN5&gt;Exit,0,Expense!BO162)</f>
        <v>166666.66666666666</v>
      </c>
      <c r="BO25" s="26">
        <f ca="1">IF(BO5&gt;Exit,0,Expense!BP162)</f>
        <v>166666.66666666666</v>
      </c>
      <c r="BP25" s="26">
        <f ca="1">IF(BP5&gt;Exit,0,Expense!BQ162)</f>
        <v>166666.66666666666</v>
      </c>
      <c r="BQ25" s="26">
        <f ca="1">IF(BQ5&gt;Exit,0,Expense!BR162)</f>
        <v>166666.66666666666</v>
      </c>
      <c r="BR25" s="26">
        <f ca="1">IF(BR5&gt;Exit,0,Expense!BS162)</f>
        <v>166666.66666666666</v>
      </c>
      <c r="BS25" s="26">
        <f ca="1">IF(BS5&gt;Exit,0,Expense!BT162)</f>
        <v>166666.66666666666</v>
      </c>
      <c r="BT25" s="26">
        <f ca="1">IF(BT5&gt;Exit,0,Expense!BU162)</f>
        <v>166666.66666666666</v>
      </c>
      <c r="BU25" s="26">
        <f ca="1">IF(BU5&gt;Exit,0,Expense!BV162)</f>
        <v>166666.66666666666</v>
      </c>
      <c r="BV25" s="26">
        <f ca="1">IF(BV5&gt;Exit,0,Expense!BW162)</f>
        <v>166666.66666666666</v>
      </c>
      <c r="BW25" s="26">
        <f ca="1">IF(BW5&gt;Exit,0,Expense!BX162)</f>
        <v>166666.66666666666</v>
      </c>
      <c r="BX25" s="26">
        <f ca="1">IF(BX5&gt;Exit,0,Expense!BY162)</f>
        <v>166666.66666666666</v>
      </c>
      <c r="BY25" s="26">
        <f ca="1">IF(BY5&gt;Exit,0,Expense!BZ162)</f>
        <v>166666.66666666666</v>
      </c>
      <c r="BZ25" s="26">
        <f ca="1">IF(BZ5&gt;Exit,0,Expense!CA162)</f>
        <v>166666.66666666666</v>
      </c>
      <c r="CA25" s="26">
        <f ca="1">IF(CA5&gt;Exit,0,Expense!CB162)</f>
        <v>166666.66666666666</v>
      </c>
      <c r="CB25" s="26">
        <f ca="1">IF(CB5&gt;Exit,0,Expense!CC162)</f>
        <v>166666.66666666666</v>
      </c>
      <c r="CC25" s="26">
        <f ca="1">IF(CC5&gt;Exit,0,Expense!CD162)</f>
        <v>166666.66666666666</v>
      </c>
      <c r="CD25" s="26">
        <f ca="1">IF(CD5&gt;Exit,0,Expense!CE162)</f>
        <v>166666.66666666666</v>
      </c>
      <c r="CE25" s="26">
        <f ca="1">IF(CE5&gt;Exit,0,Expense!CF162)</f>
        <v>166666.66666666666</v>
      </c>
      <c r="CF25" s="26">
        <f ca="1">IF(CF5&gt;Exit,0,Expense!CG162)</f>
        <v>166666.66666666666</v>
      </c>
      <c r="CG25" s="26">
        <f ca="1">IF(CG5&gt;Exit,0,Expense!CH162)</f>
        <v>166666.66666666666</v>
      </c>
      <c r="CH25" s="26">
        <f ca="1">IF(CH5&gt;Exit,0,Expense!CI162)</f>
        <v>166666.66666666666</v>
      </c>
      <c r="CI25" s="26">
        <f ca="1">IF(CI5&gt;Exit,0,Expense!CJ162)</f>
        <v>166666.66666666666</v>
      </c>
      <c r="CJ25" s="26">
        <f ca="1">IF(CJ5&gt;Exit,0,Expense!CK162)</f>
        <v>166666.66666666666</v>
      </c>
      <c r="CK25" s="26">
        <f ca="1">IF(CK5&gt;Exit,0,Expense!CL162)</f>
        <v>166666.66666666666</v>
      </c>
      <c r="CL25" s="26">
        <f ca="1">IF(CL5&gt;Exit,0,Expense!CM162)</f>
        <v>166666.66666666666</v>
      </c>
      <c r="CM25" s="26">
        <f ca="1">IF(CM5&gt;Exit,0,Expense!CN162)</f>
        <v>166666.66666666666</v>
      </c>
      <c r="CN25" s="26">
        <f ca="1">IF(CN5&gt;Exit,0,Expense!CO162)</f>
        <v>166666.66666666666</v>
      </c>
      <c r="CO25" s="26">
        <f ca="1">IF(CO5&gt;Exit,0,Expense!CP162)</f>
        <v>166666.66666666666</v>
      </c>
      <c r="CP25" s="26">
        <f ca="1">IF(CP5&gt;Exit,0,Expense!CQ162)</f>
        <v>166666.66666666666</v>
      </c>
      <c r="CQ25" s="26">
        <f ca="1">IF(CQ5&gt;Exit,0,Expense!CR162)</f>
        <v>166666.66666666666</v>
      </c>
      <c r="CR25" s="26">
        <f ca="1">IF(CR5&gt;Exit,0,Expense!CS162)</f>
        <v>166666.66666666666</v>
      </c>
      <c r="CS25" s="26">
        <f ca="1">IF(CS5&gt;Exit,0,Expense!CT162)</f>
        <v>166666.66666666666</v>
      </c>
      <c r="CT25" s="26">
        <f ca="1">IF(CT5&gt;Exit,0,Expense!CU162)</f>
        <v>166666.66666666666</v>
      </c>
      <c r="CU25" s="26">
        <f ca="1">IF(CU5&gt;Exit,0,Expense!CV162)</f>
        <v>166666.66666666666</v>
      </c>
      <c r="CV25" s="26">
        <f ca="1">IF(CV5&gt;Exit,0,Expense!CW162)</f>
        <v>166666.66666666666</v>
      </c>
      <c r="CW25" s="26">
        <f ca="1">IF(CW5&gt;Exit,0,Expense!CX162)</f>
        <v>166666.66666666666</v>
      </c>
      <c r="CX25" s="26">
        <f ca="1">IF(CX5&gt;Exit,0,Expense!CY162)</f>
        <v>166666.66666666666</v>
      </c>
      <c r="CY25" s="26">
        <f ca="1">IF(CY5&gt;Exit,0,Expense!CZ162)</f>
        <v>166666.66666666666</v>
      </c>
      <c r="CZ25" s="26">
        <f ca="1">IF(CZ5&gt;Exit,0,Expense!DA162)</f>
        <v>166666.66666666666</v>
      </c>
      <c r="DA25" s="26">
        <f ca="1">IF(DA5&gt;Exit,0,Expense!DB162)</f>
        <v>166666.66666666666</v>
      </c>
      <c r="DB25" s="26">
        <f ca="1">IF(DB5&gt;Exit,0,Expense!DC162)</f>
        <v>166666.66666666666</v>
      </c>
      <c r="DC25" s="26">
        <f ca="1">IF(DC5&gt;Exit,0,Expense!DD162)</f>
        <v>166666.66666666666</v>
      </c>
      <c r="DD25" s="26">
        <f ca="1">IF(DD5&gt;Exit,0,Expense!DE162)</f>
        <v>166666.66666666666</v>
      </c>
      <c r="DE25" s="26">
        <f ca="1">IF(DE5&gt;Exit,0,Expense!DF162)</f>
        <v>166666.66666666666</v>
      </c>
      <c r="DF25" s="26">
        <f ca="1">IF(DF5&gt;Exit,0,Expense!DG162)</f>
        <v>166666.66666666666</v>
      </c>
      <c r="DG25" s="26">
        <f ca="1">IF(DG5&gt;Exit,0,Expense!DH162)</f>
        <v>166666.66666666666</v>
      </c>
      <c r="DH25" s="26">
        <f ca="1">IF(DH5&gt;Exit,0,Expense!DI162)</f>
        <v>166666.66666666666</v>
      </c>
      <c r="DI25" s="26">
        <f ca="1">IF(DI5&gt;Exit,0,Expense!DJ162)</f>
        <v>166666.66666666666</v>
      </c>
      <c r="DJ25" s="26">
        <f ca="1">IF(DJ5&gt;Exit,0,Expense!DK162)</f>
        <v>166666.66666666666</v>
      </c>
      <c r="DK25" s="26">
        <f ca="1">IF(DK5&gt;Exit,0,Expense!DL162)</f>
        <v>166666.66666666666</v>
      </c>
      <c r="DL25" s="26">
        <f ca="1">IF(DL5&gt;Exit,0,Expense!DM162)</f>
        <v>166666.66666666666</v>
      </c>
      <c r="DM25" s="26">
        <f ca="1">IF(DM5&gt;Exit,0,Expense!DN162)</f>
        <v>166666.66666666666</v>
      </c>
      <c r="DN25" s="26">
        <f ca="1">IF(DN5&gt;Exit,0,Expense!DO162)</f>
        <v>166666.66666666666</v>
      </c>
      <c r="DO25" s="26">
        <f ca="1">IF(DO5&gt;Exit,0,Expense!DP162)</f>
        <v>166666.66666666666</v>
      </c>
      <c r="DP25" s="26">
        <f ca="1">IF(DP5&gt;Exit,0,Expense!DQ162)</f>
        <v>166666.66666666666</v>
      </c>
      <c r="DQ25" s="26">
        <f ca="1">IF(DQ5&gt;Exit,0,Expense!DR162)</f>
        <v>166666.66666666666</v>
      </c>
      <c r="DR25" s="26">
        <f ca="1">IF(DR5&gt;Exit,0,Expense!DS162)</f>
        <v>166666.66666666666</v>
      </c>
      <c r="DS25" s="26">
        <f ca="1">IF(DS5&gt;Exit,0,Expense!DT162)</f>
        <v>166666.66666666666</v>
      </c>
      <c r="DT25" s="26">
        <f ca="1">IF(DT5&gt;Exit,0,Expense!DU162)</f>
        <v>166666.66666666666</v>
      </c>
      <c r="DU25" s="26">
        <f ca="1">IF(DU5&gt;Exit,0,Expense!DV162)</f>
        <v>166666.66666666666</v>
      </c>
      <c r="DV25" s="26">
        <f ca="1">IF(DV5&gt;Exit,0,Expense!DW162)</f>
        <v>166666.66666666666</v>
      </c>
      <c r="DW25" s="26">
        <f ca="1">IF(DW5&gt;Exit,0,Expense!DX162)</f>
        <v>166666.66666666666</v>
      </c>
      <c r="DX25" s="26">
        <f ca="1">IF(DX5&gt;Exit,0,Expense!DY162)</f>
        <v>166666.66666666666</v>
      </c>
      <c r="DY25" s="26">
        <f ca="1">IF(DY5&gt;Exit,0,Expense!DZ162)</f>
        <v>166666.66666666666</v>
      </c>
      <c r="DZ25" s="26">
        <f ca="1">IF(DZ5&gt;Exit,0,Expense!EA162)</f>
        <v>166666.66666666666</v>
      </c>
      <c r="EA25" s="26">
        <f ca="1">IF(EA5&gt;Exit,0,Expense!EB162)</f>
        <v>166666.66666666666</v>
      </c>
      <c r="EB25" s="26">
        <f ca="1">IF(EB5&gt;Exit,0,Expense!EC162)</f>
        <v>166666.66666666666</v>
      </c>
      <c r="EC25" s="26">
        <f ca="1">IF(EC5&gt;Exit,0,Expense!ED162)</f>
        <v>166666.66666666666</v>
      </c>
      <c r="ED25" s="26">
        <f ca="1">IF(ED5&gt;Exit,0,Expense!EE162)</f>
        <v>166666.66666666666</v>
      </c>
      <c r="EE25" s="26">
        <f ca="1">IF(EE5&gt;Exit,0,Expense!EF162)</f>
        <v>166666.66666666666</v>
      </c>
      <c r="EF25" s="26">
        <f ca="1">IF(EF5&gt;Exit,0,Expense!EG162)</f>
        <v>166666.66666666666</v>
      </c>
      <c r="EG25" s="26">
        <f ca="1">IF(EG5&gt;Exit,0,Expense!EH162)</f>
        <v>166666.66666666666</v>
      </c>
      <c r="EH25" s="26">
        <f ca="1">IF(EH5&gt;Exit,0,Expense!EI162)</f>
        <v>166666.66666666666</v>
      </c>
      <c r="EI25" s="26">
        <f ca="1">IF(EI5&gt;Exit,0,Expense!EJ162)</f>
        <v>166666.66666666666</v>
      </c>
      <c r="EJ25" s="26">
        <f ca="1">IF(EJ5&gt;Exit,0,Expense!EK162)</f>
        <v>166666.66666666666</v>
      </c>
      <c r="EK25" s="26">
        <f ca="1">IF(EK5&gt;Exit,0,Expense!EL162)</f>
        <v>166666.66666666666</v>
      </c>
      <c r="EL25" s="26">
        <f ca="1">IF(EL5&gt;Exit,0,Expense!EM162)</f>
        <v>166666.66666666666</v>
      </c>
      <c r="EM25" s="26">
        <f ca="1">IF(EM5&gt;Exit,0,Expense!EN162)</f>
        <v>166666.66666666666</v>
      </c>
      <c r="EN25" s="26">
        <f ca="1">IF(EN5&gt;Exit,0,Expense!EO162)</f>
        <v>166666.66666666666</v>
      </c>
      <c r="EO25" s="26">
        <f ca="1">IF(EO5&gt;Exit,0,Expense!EP162)</f>
        <v>166666.66666666666</v>
      </c>
      <c r="EP25" s="26">
        <f ca="1">IF(EP5&gt;Exit,0,Expense!EQ162)</f>
        <v>166666.66666666666</v>
      </c>
      <c r="EQ25" s="26">
        <f ca="1">IF(EQ5&gt;Exit,0,Expense!ER162)</f>
        <v>166666.66666666666</v>
      </c>
      <c r="ER25" s="26">
        <f ca="1">IF(ER5&gt;Exit,0,Expense!ES162)</f>
        <v>166666.66666666666</v>
      </c>
      <c r="ES25" s="26">
        <f ca="1">IF(ES5&gt;Exit,0,Expense!ET162)</f>
        <v>166666.66666666666</v>
      </c>
      <c r="ET25" s="26">
        <f ca="1">IF(ET5&gt;Exit,0,Expense!EU162)</f>
        <v>166666.66666666666</v>
      </c>
      <c r="EU25" s="26">
        <f ca="1">IF(EU5&gt;Exit,0,Expense!EV162)</f>
        <v>166666.66666666666</v>
      </c>
      <c r="EV25" s="26">
        <f ca="1">IF(EV5&gt;Exit,0,Expense!EW162)</f>
        <v>166666.66666666666</v>
      </c>
      <c r="EW25" s="26">
        <f ca="1">IF(EW5&gt;Exit,0,Expense!EX162)</f>
        <v>166666.66666666666</v>
      </c>
      <c r="EX25" s="26">
        <f ca="1">IF(EX5&gt;Exit,0,Expense!EY162)</f>
        <v>166666.66666666666</v>
      </c>
      <c r="EY25" s="26">
        <f ca="1">IF(EY5&gt;Exit,0,Expense!EZ162)</f>
        <v>166666.66666666666</v>
      </c>
      <c r="EZ25" s="26">
        <f ca="1">IF(EZ5&gt;Exit,0,Expense!FA162)</f>
        <v>166666.66666666666</v>
      </c>
      <c r="FA25" s="26">
        <f ca="1">IF(FA5&gt;Exit,0,Expense!FB162)</f>
        <v>166666.66666666666</v>
      </c>
      <c r="FB25" s="26">
        <f ca="1">IF(FB5&gt;Exit,0,Expense!FC162)</f>
        <v>166666.66666666666</v>
      </c>
      <c r="FC25" s="26">
        <f ca="1">IF(FC5&gt;Exit,0,Expense!FD162)</f>
        <v>166666.66666666666</v>
      </c>
      <c r="FD25" s="26">
        <f ca="1">IF(FD5&gt;Exit,0,Expense!FE162)</f>
        <v>166666.66666666666</v>
      </c>
      <c r="FE25" s="26">
        <f ca="1">IF(FE5&gt;Exit,0,Expense!FF162)</f>
        <v>166666.66666666666</v>
      </c>
      <c r="FF25" s="26">
        <f ca="1">IF(FF5&gt;Exit,0,Expense!FG162)</f>
        <v>166666.66666666666</v>
      </c>
      <c r="FG25" s="26">
        <f ca="1">IF(FG5&gt;Exit,0,Expense!FH162)</f>
        <v>166666.66666666666</v>
      </c>
      <c r="FH25" s="26">
        <f ca="1">IF(FH5&gt;Exit,0,Expense!FI162)</f>
        <v>166666.66666666666</v>
      </c>
      <c r="FI25" s="26">
        <f ca="1">IF(FI5&gt;Exit,0,Expense!FJ162)</f>
        <v>166666.66666666666</v>
      </c>
      <c r="FJ25" s="26">
        <f ca="1">IF(FJ5&gt;Exit,0,Expense!FK162)</f>
        <v>0</v>
      </c>
      <c r="FK25" s="26">
        <f ca="1">IF(FK5&gt;Exit,0,Expense!FL162)</f>
        <v>0</v>
      </c>
      <c r="FL25" s="26">
        <f ca="1">IF(FL5&gt;Exit,0,Expense!FM162)</f>
        <v>0</v>
      </c>
      <c r="FM25" s="26">
        <f ca="1">IF(FM5&gt;Exit,0,Expense!FN162)</f>
        <v>0</v>
      </c>
      <c r="FN25" s="26">
        <f ca="1">IF(FN5&gt;Exit,0,Expense!FO162)</f>
        <v>0</v>
      </c>
      <c r="FO25" s="26">
        <f ca="1">IF(FO5&gt;Exit,0,Expense!FP162)</f>
        <v>0</v>
      </c>
      <c r="FP25" s="26">
        <f ca="1">IF(FP5&gt;Exit,0,Expense!FQ162)</f>
        <v>0</v>
      </c>
      <c r="FQ25" s="26">
        <f ca="1">IF(FQ5&gt;Exit,0,Expense!FR162)</f>
        <v>0</v>
      </c>
      <c r="FR25" s="26">
        <f ca="1">IF(FR5&gt;Exit,0,Expense!FS162)</f>
        <v>0</v>
      </c>
      <c r="FS25" s="26">
        <f ca="1">IF(FS5&gt;Exit,0,Expense!FT162)</f>
        <v>0</v>
      </c>
      <c r="FT25" s="26">
        <f ca="1">IF(FT5&gt;Exit,0,Expense!FU162)</f>
        <v>0</v>
      </c>
      <c r="FU25" s="26">
        <f ca="1">IF(FU5&gt;Exit,0,Expense!FV162)</f>
        <v>0</v>
      </c>
      <c r="FV25" s="26">
        <f ca="1">IF(FV5&gt;Exit,0,Expense!FW162)</f>
        <v>0</v>
      </c>
      <c r="FW25" s="26">
        <f ca="1">IF(FW5&gt;Exit,0,Expense!FX162)</f>
        <v>0</v>
      </c>
      <c r="FX25" s="26">
        <f ca="1">IF(FX5&gt;Exit,0,Expense!FY162)</f>
        <v>0</v>
      </c>
      <c r="FY25" s="26">
        <f ca="1">IF(FY5&gt;Exit,0,Expense!FZ162)</f>
        <v>0</v>
      </c>
      <c r="FZ25" s="26">
        <f ca="1">IF(FZ5&gt;Exit,0,Expense!GA162)</f>
        <v>0</v>
      </c>
      <c r="GA25" s="26">
        <f ca="1">IF(GA5&gt;Exit,0,Expense!GB162)</f>
        <v>0</v>
      </c>
      <c r="GB25" s="26">
        <f ca="1">IF(GB5&gt;Exit,0,Expense!GC162)</f>
        <v>0</v>
      </c>
      <c r="GC25" s="26">
        <f ca="1">IF(GC5&gt;Exit,0,Expense!GD162)</f>
        <v>0</v>
      </c>
      <c r="GD25" s="26">
        <f ca="1">IF(GD5&gt;Exit,0,Expense!GE162)</f>
        <v>0</v>
      </c>
      <c r="GE25" s="26">
        <f ca="1">IF(GE5&gt;Exit,0,Expense!GF162)</f>
        <v>0</v>
      </c>
      <c r="GF25" s="26">
        <f ca="1">IF(GF5&gt;Exit,0,Expense!GG162)</f>
        <v>0</v>
      </c>
      <c r="GG25" s="26">
        <f ca="1">IF(GG5&gt;Exit,0,Expense!GH162)</f>
        <v>0</v>
      </c>
      <c r="GH25" s="26">
        <f ca="1">IF(GH5&gt;Exit,0,Expense!GI162)</f>
        <v>0</v>
      </c>
      <c r="GI25" s="26">
        <f ca="1">IF(GI5&gt;Exit,0,Expense!GJ162)</f>
        <v>0</v>
      </c>
      <c r="GJ25" s="26">
        <f ca="1">IF(GJ5&gt;Exit,0,Expense!GK162)</f>
        <v>0</v>
      </c>
      <c r="GK25" s="26">
        <f ca="1">IF(GK5&gt;Exit,0,Expense!GL162)</f>
        <v>0</v>
      </c>
      <c r="GL25" s="26">
        <f ca="1">IF(GL5&gt;Exit,0,Expense!GM162)</f>
        <v>0</v>
      </c>
      <c r="GM25" s="26">
        <f ca="1">IF(GM5&gt;Exit,0,Expense!GN162)</f>
        <v>0</v>
      </c>
      <c r="GN25" s="26">
        <f ca="1">IF(GN5&gt;Exit,0,Expense!GO162)</f>
        <v>0</v>
      </c>
      <c r="GO25" s="26">
        <f ca="1">IF(GO5&gt;Exit,0,Expense!GP162)</f>
        <v>0</v>
      </c>
      <c r="GP25" s="26">
        <f ca="1">IF(GP5&gt;Exit,0,Expense!GQ162)</f>
        <v>0</v>
      </c>
      <c r="GQ25" s="26">
        <f ca="1">IF(GQ5&gt;Exit,0,Expense!GR162)</f>
        <v>0</v>
      </c>
      <c r="GR25" s="26">
        <f ca="1">IF(GR5&gt;Exit,0,Expense!GS162)</f>
        <v>0</v>
      </c>
      <c r="GS25" s="26">
        <f ca="1">IF(GS5&gt;Exit,0,Expense!GT162)</f>
        <v>0</v>
      </c>
      <c r="GT25" s="26">
        <f ca="1">IF(GT5&gt;Exit,0,Expense!GU162)</f>
        <v>0</v>
      </c>
      <c r="GU25" s="26">
        <f ca="1">IF(GU5&gt;Exit,0,Expense!GV162)</f>
        <v>0</v>
      </c>
      <c r="GV25" s="26">
        <f ca="1">IF(GV5&gt;Exit,0,Expense!GW162)</f>
        <v>0</v>
      </c>
      <c r="GW25" s="26">
        <f ca="1">IF(GW5&gt;Exit,0,Expense!GX162)</f>
        <v>0</v>
      </c>
      <c r="GX25" s="26">
        <f ca="1">IF(GX5&gt;Exit,0,Expense!GY162)</f>
        <v>0</v>
      </c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</row>
    <row r="26" spans="1:221">
      <c r="A26" s="35">
        <v>2.4</v>
      </c>
      <c r="B26" s="520" t="s">
        <v>68</v>
      </c>
      <c r="C26" s="11" t="s">
        <v>647</v>
      </c>
      <c r="D26" s="26">
        <f ca="1">IF(D4&gt;Exit,0,Expense!E163)</f>
        <v>0</v>
      </c>
      <c r="E26" s="26">
        <f ca="1">IF(E4&gt;Exit,0,Expense!F163)</f>
        <v>0</v>
      </c>
      <c r="F26" s="26">
        <f ca="1">IF(F4&gt;Exit,0,Expense!G163)</f>
        <v>0</v>
      </c>
      <c r="G26" s="26">
        <f ca="1">IF(G4&gt;Exit,0,Expense!H163)</f>
        <v>0</v>
      </c>
      <c r="H26" s="26">
        <f ca="1">IF(H4&gt;Exit,0,Expense!I163)</f>
        <v>0</v>
      </c>
      <c r="I26" s="26">
        <f ca="1">IF(I4&gt;Exit,0,Expense!J163)</f>
        <v>0</v>
      </c>
      <c r="J26" s="26">
        <f ca="1">IF(J4&gt;Exit,0,Expense!K163)</f>
        <v>0</v>
      </c>
      <c r="K26" s="26">
        <f ca="1">IF(K4&gt;Exit,0,Expense!L163)</f>
        <v>0</v>
      </c>
      <c r="L26" s="26">
        <f ca="1">IF(L4&gt;Exit,0,Expense!M163)</f>
        <v>0</v>
      </c>
      <c r="M26" s="26">
        <f ca="1">IF(M4&gt;Exit,0,Expense!N163)</f>
        <v>0</v>
      </c>
      <c r="N26" s="26">
        <f ca="1">IF(N4&gt;Exit,0,Expense!O163)</f>
        <v>0</v>
      </c>
      <c r="O26" s="26">
        <f ca="1">IF(O4&gt;Exit,0,Expense!P163)</f>
        <v>0</v>
      </c>
      <c r="P26" s="26">
        <f ca="1">IF(P4&gt;Exit,0,Expense!Q163)</f>
        <v>0</v>
      </c>
      <c r="Q26" s="26">
        <f ca="1">IF(Q4&gt;Exit,0,Expense!R163)</f>
        <v>0</v>
      </c>
      <c r="R26" s="26">
        <f ca="1">IF(R4&gt;Exit,0,Expense!S163)</f>
        <v>0</v>
      </c>
      <c r="S26" s="26">
        <f ca="1">IF(S4&gt;Exit,0,Expense!T163)</f>
        <v>0</v>
      </c>
      <c r="T26" s="26">
        <f ca="1">IF(T4&gt;Exit,0,Expense!U163)</f>
        <v>0</v>
      </c>
      <c r="U26" s="26">
        <f ca="1">IF(U4&gt;Exit,0,Expense!V163)</f>
        <v>0</v>
      </c>
      <c r="V26" s="26">
        <f ca="1">IF(V4&gt;Exit,0,Expense!W163)</f>
        <v>0</v>
      </c>
      <c r="W26" s="26">
        <f ca="1">IF(W4&gt;Exit,0,Expense!X163)</f>
        <v>0</v>
      </c>
      <c r="X26" s="26">
        <f ca="1">IF(X4&gt;Exit,0,Expense!Y163)</f>
        <v>0</v>
      </c>
      <c r="Y26" s="26">
        <f ca="1">IF(Y4&gt;Exit,0,Expense!Z163)</f>
        <v>0</v>
      </c>
      <c r="Z26" s="26">
        <f ca="1">IF(Z4&gt;Exit,0,Expense!AA163)</f>
        <v>0</v>
      </c>
      <c r="AA26" s="26">
        <f ca="1">IF(AA4&gt;Exit,0,Expense!AB163)</f>
        <v>0</v>
      </c>
      <c r="AB26" s="26">
        <f ca="1">IF(AB4&gt;Exit,0,Expense!AC163)</f>
        <v>0</v>
      </c>
      <c r="AC26" s="26">
        <f ca="1">IF(AC4&gt;Exit,0,Expense!AD163)</f>
        <v>0</v>
      </c>
      <c r="AD26" s="26">
        <f ca="1">IF(AD4&gt;Exit,0,Expense!AE163)</f>
        <v>0</v>
      </c>
      <c r="AE26" s="26">
        <f ca="1">IF(AE4&gt;Exit,0,Expense!AF163)</f>
        <v>0</v>
      </c>
      <c r="AF26" s="26">
        <f ca="1">IF(AF4&gt;Exit,0,Expense!AG163)</f>
        <v>0</v>
      </c>
      <c r="AG26" s="26">
        <f ca="1">IF(AG4&gt;Exit,0,Expense!AH163)</f>
        <v>0</v>
      </c>
      <c r="AH26" s="26">
        <f ca="1">IF(AH4&gt;Exit,0,Expense!AI163)</f>
        <v>0</v>
      </c>
      <c r="AI26" s="26">
        <f ca="1">IF(AI4&gt;Exit,0,Expense!AJ163)</f>
        <v>0</v>
      </c>
      <c r="AJ26" s="26">
        <f ca="1">IF(AJ4&gt;Exit,0,Expense!AK163)</f>
        <v>0</v>
      </c>
      <c r="AK26" s="26">
        <f ca="1">IF(AK4&gt;Exit,0,Expense!AL163)</f>
        <v>0</v>
      </c>
      <c r="AL26" s="26">
        <f ca="1">IF(AL4&gt;Exit,0,Expense!AM163)</f>
        <v>0</v>
      </c>
      <c r="AM26" s="26">
        <f ca="1">IF(AM4&gt;Exit,0,Expense!AN163)</f>
        <v>0</v>
      </c>
      <c r="AN26" s="26">
        <f ca="1">IF(AN4&gt;Exit,0,Expense!AO163)</f>
        <v>0</v>
      </c>
      <c r="AO26" s="26">
        <f ca="1">IF(AO4&gt;Exit,0,Expense!AP163)</f>
        <v>0</v>
      </c>
      <c r="AP26" s="26">
        <f ca="1">IF(AP4&gt;Exit,0,Expense!AQ163)</f>
        <v>0</v>
      </c>
      <c r="AQ26" s="26">
        <f ca="1">IF(AQ4&gt;Exit,0,Expense!AR163)</f>
        <v>0</v>
      </c>
      <c r="AR26" s="26">
        <f ca="1">IF(AR4&gt;Exit,0,Expense!AS163)</f>
        <v>0</v>
      </c>
      <c r="AS26" s="26">
        <f ca="1">IF(AS4&gt;Exit,0,Expense!AT163)</f>
        <v>0</v>
      </c>
      <c r="AT26" s="26">
        <f ca="1">IF(AT4&gt;Exit,0,Expense!AU163)</f>
        <v>0</v>
      </c>
      <c r="AU26" s="26">
        <f ca="1">IF(AU4&gt;Exit,0,Expense!AV163)</f>
        <v>0</v>
      </c>
      <c r="AV26" s="26">
        <f ca="1">IF(AV4&gt;Exit,0,Expense!AW163)</f>
        <v>0</v>
      </c>
      <c r="AW26" s="26">
        <f ca="1">IF(AW4&gt;Exit,0,Expense!AX163)</f>
        <v>0</v>
      </c>
      <c r="AX26" s="26">
        <f ca="1">IF(AX4&gt;Exit,0,Expense!AY163)</f>
        <v>0</v>
      </c>
      <c r="AY26" s="26">
        <f ca="1">IF(AY4&gt;Exit,0,Expense!AZ163)</f>
        <v>0</v>
      </c>
      <c r="AZ26" s="26">
        <f ca="1">IF(AZ4&gt;Exit,0,Expense!BA163)</f>
        <v>0</v>
      </c>
      <c r="BA26" s="26">
        <f ca="1">IF(BA4&gt;Exit,0,Expense!BB163)</f>
        <v>0</v>
      </c>
      <c r="BB26" s="26">
        <f ca="1">IF(BB4&gt;Exit,0,Expense!BC163)</f>
        <v>0</v>
      </c>
      <c r="BC26" s="26">
        <f ca="1">IF(BC4&gt;Exit,0,Expense!BD163)</f>
        <v>0</v>
      </c>
      <c r="BD26" s="26">
        <f ca="1">IF(BD4&gt;Exit,0,Expense!BE163)</f>
        <v>0</v>
      </c>
      <c r="BE26" s="26">
        <f ca="1">IF(BE4&gt;Exit,0,Expense!BF163)</f>
        <v>0</v>
      </c>
      <c r="BF26" s="26">
        <f ca="1">IF(BF4&gt;Exit,0,Expense!BG163)</f>
        <v>0</v>
      </c>
      <c r="BG26" s="26">
        <f ca="1">IF(BG4&gt;Exit,0,Expense!BH163)</f>
        <v>0</v>
      </c>
      <c r="BH26" s="26">
        <f ca="1">IF(BH4&gt;Exit,0,Expense!BI163)</f>
        <v>0</v>
      </c>
      <c r="BI26" s="26">
        <f ca="1">IF(BI4&gt;Exit,0,Expense!BJ163)</f>
        <v>0</v>
      </c>
      <c r="BJ26" s="26">
        <f ca="1">IF(BJ4&gt;Exit,0,Expense!BK163)</f>
        <v>0</v>
      </c>
      <c r="BK26" s="26">
        <f ca="1">IF(BK4&gt;Exit,0,Expense!BL163)</f>
        <v>0</v>
      </c>
      <c r="BL26" s="26">
        <f ca="1">IF(BL4&gt;Exit,0,Expense!BM163)</f>
        <v>0</v>
      </c>
      <c r="BM26" s="26">
        <f ca="1">IF(BM4&gt;Exit,0,Expense!BN163)</f>
        <v>0</v>
      </c>
      <c r="BN26" s="26">
        <f ca="1">IF(BN4&gt;Exit,0,Expense!BO163)</f>
        <v>0</v>
      </c>
      <c r="BO26" s="26">
        <f ca="1">IF(BO4&gt;Exit,0,Expense!BP163)</f>
        <v>0</v>
      </c>
      <c r="BP26" s="26">
        <f ca="1">IF(BP4&gt;Exit,0,Expense!BQ163)</f>
        <v>0</v>
      </c>
      <c r="BQ26" s="26">
        <f ca="1">IF(BQ4&gt;Exit,0,Expense!BR163)</f>
        <v>0</v>
      </c>
      <c r="BR26" s="26">
        <f ca="1">IF(BR4&gt;Exit,0,Expense!BS163)</f>
        <v>0</v>
      </c>
      <c r="BS26" s="26">
        <f ca="1">IF(BS4&gt;Exit,0,Expense!BT163)</f>
        <v>0</v>
      </c>
      <c r="BT26" s="26">
        <f ca="1">IF(BT4&gt;Exit,0,Expense!BU163)</f>
        <v>0</v>
      </c>
      <c r="BU26" s="26">
        <f ca="1">IF(BU4&gt;Exit,0,Expense!BV163)</f>
        <v>0</v>
      </c>
      <c r="BV26" s="26">
        <f ca="1">IF(BV4&gt;Exit,0,Expense!BW163)</f>
        <v>0</v>
      </c>
      <c r="BW26" s="26">
        <f ca="1">IF(BW4&gt;Exit,0,Expense!BX163)</f>
        <v>0</v>
      </c>
      <c r="BX26" s="26">
        <f ca="1">IF(BX4&gt;Exit,0,Expense!BY163)</f>
        <v>0</v>
      </c>
      <c r="BY26" s="26">
        <f ca="1">IF(BY4&gt;Exit,0,Expense!BZ163)</f>
        <v>0</v>
      </c>
      <c r="BZ26" s="26">
        <f ca="1">IF(BZ4&gt;Exit,0,Expense!CA163)</f>
        <v>66336.69562920896</v>
      </c>
      <c r="CA26" s="26">
        <f ca="1">IF(CA4&gt;Exit,0,Expense!CB163)</f>
        <v>92419.336660351517</v>
      </c>
      <c r="CB26" s="26">
        <f ca="1">IF(CB4&gt;Exit,0,Expense!CC163)</f>
        <v>120190.59406906564</v>
      </c>
      <c r="CC26" s="26">
        <f ca="1">IF(CC4&gt;Exit,0,Expense!CD163)</f>
        <v>104063.33658535199</v>
      </c>
      <c r="CD26" s="26">
        <f ca="1">IF(CD4&gt;Exit,0,Expense!CE163)</f>
        <v>185726.12100518245</v>
      </c>
      <c r="CE26" s="26">
        <f ca="1">IF(CE4&gt;Exit,0,Expense!CF163)</f>
        <v>177733.69509826825</v>
      </c>
      <c r="CF26" s="26">
        <f ca="1">IF(CF4&gt;Exit,0,Expense!CG163)</f>
        <v>173598.06899772736</v>
      </c>
      <c r="CG26" s="26">
        <f ca="1">IF(CG4&gt;Exit,0,Expense!CH163)</f>
        <v>184847.98958536744</v>
      </c>
      <c r="CH26" s="26">
        <f ca="1">IF(CH4&gt;Exit,0,Expense!CI163)</f>
        <v>183226.15039890504</v>
      </c>
      <c r="CI26" s="26">
        <f ca="1">IF(CI4&gt;Exit,0,Expense!CJ163)</f>
        <v>181604.31121244258</v>
      </c>
      <c r="CJ26" s="26">
        <f ca="1">IF(CJ4&gt;Exit,0,Expense!CK163)</f>
        <v>243024.15012198643</v>
      </c>
      <c r="CK26" s="26">
        <f ca="1">IF(CK4&gt;Exit,0,Expense!CL163)</f>
        <v>241402.310935524</v>
      </c>
      <c r="CL26" s="26">
        <f ca="1">IF(CL4&gt;Exit,0,Expense!CM163)</f>
        <v>247464.47937166202</v>
      </c>
      <c r="CM26" s="26">
        <f ca="1">IF(CM4&gt;Exit,0,Expense!CN163)</f>
        <v>254608.63251212187</v>
      </c>
      <c r="CN26" s="26">
        <f ca="1">IF(CN4&gt;Exit,0,Expense!CO163)</f>
        <v>256087.8998599234</v>
      </c>
      <c r="CO26" s="26">
        <f ca="1">IF(CO4&gt;Exit,0,Expense!CP163)</f>
        <v>257214.17884015737</v>
      </c>
      <c r="CP26" s="26">
        <f ca="1">IF(CP4&gt;Exit,0,Expense!CQ163)</f>
        <v>257214.17884015737</v>
      </c>
      <c r="CQ26" s="26">
        <f ca="1">IF(CQ4&gt;Exit,0,Expense!CR163)</f>
        <v>257214.17884015737</v>
      </c>
      <c r="CR26" s="26">
        <f ca="1">IF(CR4&gt;Exit,0,Expense!CS163)</f>
        <v>257214.17884015737</v>
      </c>
      <c r="CS26" s="26">
        <f ca="1">IF(CS4&gt;Exit,0,Expense!CT163)</f>
        <v>257214.17884015737</v>
      </c>
      <c r="CT26" s="26">
        <f ca="1">IF(CT4&gt;Exit,0,Expense!CU163)</f>
        <v>257214.17884015737</v>
      </c>
      <c r="CU26" s="26">
        <f ca="1">IF(CU4&gt;Exit,0,Expense!CV163)</f>
        <v>257214.17884015737</v>
      </c>
      <c r="CV26" s="26">
        <f ca="1">IF(CV4&gt;Exit,0,Expense!CW163)</f>
        <v>257214.17884015737</v>
      </c>
      <c r="CW26" s="26">
        <f ca="1">IF(CW4&gt;Exit,0,Expense!CX163)</f>
        <v>257214.17884015737</v>
      </c>
      <c r="CX26" s="26">
        <f ca="1">IF(CX4&gt;Exit,0,Expense!CY163)</f>
        <v>247390.35809194704</v>
      </c>
      <c r="CY26" s="26">
        <f ca="1">IF(CY4&gt;Exit,0,Expense!CZ163)</f>
        <v>254511.35889469011</v>
      </c>
      <c r="CZ26" s="26">
        <f ca="1">IF(CZ4&gt;Exit,0,Expense!DA163)</f>
        <v>264458.15366677562</v>
      </c>
      <c r="DA26" s="26">
        <f ca="1">IF(DA4&gt;Exit,0,Expense!DB163)</f>
        <v>264839.38110374857</v>
      </c>
      <c r="DB26" s="26">
        <f ca="1">IF(DB4&gt;Exit,0,Expense!DC163)</f>
        <v>266021.97403299424</v>
      </c>
      <c r="DC26" s="26">
        <f ca="1">IF(DC4&gt;Exit,0,Expense!DD163)</f>
        <v>266021.97403299424</v>
      </c>
      <c r="DD26" s="26">
        <f ca="1">IF(DD4&gt;Exit,0,Expense!DE163)</f>
        <v>266021.97403299424</v>
      </c>
      <c r="DE26" s="26">
        <f ca="1">IF(DE4&gt;Exit,0,Expense!DF163)</f>
        <v>266021.97403299424</v>
      </c>
      <c r="DF26" s="26">
        <f ca="1">IF(DF4&gt;Exit,0,Expense!DG163)</f>
        <v>266021.97403299424</v>
      </c>
      <c r="DG26" s="26">
        <f ca="1">IF(DG4&gt;Exit,0,Expense!DH163)</f>
        <v>266021.97403299424</v>
      </c>
      <c r="DH26" s="26">
        <f ca="1">IF(DH4&gt;Exit,0,Expense!DI163)</f>
        <v>266021.97403299424</v>
      </c>
      <c r="DI26" s="26">
        <f ca="1">IF(DI4&gt;Exit,0,Expense!DJ163)</f>
        <v>266021.97403299424</v>
      </c>
      <c r="DJ26" s="26">
        <f ca="1">IF(DJ4&gt;Exit,0,Expense!DK163)</f>
        <v>247396.92292728816</v>
      </c>
      <c r="DK26" s="26">
        <f ca="1">IF(DK4&gt;Exit,0,Expense!DL163)</f>
        <v>254873.97377016838</v>
      </c>
      <c r="DL26" s="26">
        <f ca="1">IF(DL4&gt;Exit,0,Expense!DM163)</f>
        <v>254873.97377016838</v>
      </c>
      <c r="DM26" s="26">
        <f ca="1">IF(DM4&gt;Exit,0,Expense!DN163)</f>
        <v>274087.83659360622</v>
      </c>
      <c r="DN26" s="26">
        <f ca="1">IF(DN4&gt;Exit,0,Expense!DO163)</f>
        <v>275329.55916931416</v>
      </c>
      <c r="DO26" s="26">
        <f ca="1">IF(DO4&gt;Exit,0,Expense!DP163)</f>
        <v>275329.55916931416</v>
      </c>
      <c r="DP26" s="26">
        <f ca="1">IF(DP4&gt;Exit,0,Expense!DQ163)</f>
        <v>275329.55916931416</v>
      </c>
      <c r="DQ26" s="26">
        <f ca="1">IF(DQ4&gt;Exit,0,Expense!DR163)</f>
        <v>275329.55916931416</v>
      </c>
      <c r="DR26" s="26">
        <f ca="1">IF(DR4&gt;Exit,0,Expense!DS163)</f>
        <v>275329.55916931416</v>
      </c>
      <c r="DS26" s="26">
        <f ca="1">IF(DS4&gt;Exit,0,Expense!DT163)</f>
        <v>275329.55916931416</v>
      </c>
      <c r="DT26" s="26">
        <f ca="1">IF(DT4&gt;Exit,0,Expense!DU163)</f>
        <v>275329.55916931416</v>
      </c>
      <c r="DU26" s="26">
        <f ca="1">IF(DU4&gt;Exit,0,Expense!DV163)</f>
        <v>275329.55916931416</v>
      </c>
      <c r="DV26" s="26">
        <f ca="1">IF(DV4&gt;Exit,0,Expense!DW163)</f>
        <v>201607.91196040207</v>
      </c>
      <c r="DW26" s="26">
        <f ca="1">IF(DW4&gt;Exit,0,Expense!DX163)</f>
        <v>209458.81534542629</v>
      </c>
      <c r="DX26" s="26">
        <f ca="1">IF(DX4&gt;Exit,0,Expense!DY163)</f>
        <v>220947.36330718509</v>
      </c>
      <c r="DY26" s="26">
        <f ca="1">IF(DY4&gt;Exit,0,Expense!DZ163)</f>
        <v>253134.60363417101</v>
      </c>
      <c r="DZ26" s="26">
        <f ca="1">IF(DZ4&gt;Exit,0,Expense!EA163)</f>
        <v>284457.22013410222</v>
      </c>
      <c r="EA26" s="26">
        <f ca="1">IF(EA4&gt;Exit,0,Expense!EB163)</f>
        <v>284457.22013410222</v>
      </c>
      <c r="EB26" s="26">
        <f ca="1">IF(EB4&gt;Exit,0,Expense!EC163)</f>
        <v>284457.22013410222</v>
      </c>
      <c r="EC26" s="26">
        <f ca="1">IF(EC4&gt;Exit,0,Expense!ED163)</f>
        <v>284457.22013410222</v>
      </c>
      <c r="ED26" s="26">
        <f ca="1">IF(ED4&gt;Exit,0,Expense!EE163)</f>
        <v>284457.22013410222</v>
      </c>
      <c r="EE26" s="26">
        <f ca="1">IF(EE4&gt;Exit,0,Expense!EF163)</f>
        <v>284457.22013410222</v>
      </c>
      <c r="EF26" s="26">
        <f ca="1">IF(EF4&gt;Exit,0,Expense!EG163)</f>
        <v>284457.22013410222</v>
      </c>
      <c r="EG26" s="26">
        <f ca="1">IF(EG4&gt;Exit,0,Expense!EH163)</f>
        <v>284457.22013410222</v>
      </c>
      <c r="EH26" s="26">
        <f ca="1">IF(EH4&gt;Exit,0,Expense!EI163)</f>
        <v>289129.56620035542</v>
      </c>
      <c r="EI26" s="26">
        <f ca="1">IF(EI4&gt;Exit,0,Expense!EJ163)</f>
        <v>297373.01475463086</v>
      </c>
      <c r="EJ26" s="26">
        <f ca="1">IF(EJ4&gt;Exit,0,Expense!EK163)</f>
        <v>297373.01475463086</v>
      </c>
      <c r="EK26" s="26">
        <f ca="1">IF(EK4&gt;Exit,0,Expense!EL163)</f>
        <v>297373.01475463086</v>
      </c>
      <c r="EL26" s="26">
        <f ca="1">IF(EL4&gt;Exit,0,Expense!EM163)</f>
        <v>297373.01475463086</v>
      </c>
      <c r="EM26" s="26">
        <f ca="1">IF(EM4&gt;Exit,0,Expense!EN163)</f>
        <v>297373.01475463086</v>
      </c>
      <c r="EN26" s="26">
        <f ca="1">IF(EN4&gt;Exit,0,Expense!EO163)</f>
        <v>297373.01475463086</v>
      </c>
      <c r="EO26" s="26">
        <f ca="1">IF(EO4&gt;Exit,0,Expense!EP163)</f>
        <v>297373.01475463086</v>
      </c>
      <c r="EP26" s="26">
        <f ca="1">IF(EP4&gt;Exit,0,Expense!EQ163)</f>
        <v>297373.01475463086</v>
      </c>
      <c r="EQ26" s="26">
        <f ca="1">IF(EQ4&gt;Exit,0,Expense!ER163)</f>
        <v>297373.01475463086</v>
      </c>
      <c r="ER26" s="26">
        <f ca="1">IF(ER4&gt;Exit,0,Expense!ES163)</f>
        <v>297373.01475463086</v>
      </c>
      <c r="ES26" s="26">
        <f ca="1">IF(ES4&gt;Exit,0,Expense!ET163)</f>
        <v>297373.01475463086</v>
      </c>
      <c r="ET26" s="26">
        <f ca="1">IF(ET4&gt;Exit,0,Expense!EU163)</f>
        <v>263737.3139497856</v>
      </c>
      <c r="EU26" s="26">
        <f ca="1">IF(EU4&gt;Exit,0,Expense!EV163)</f>
        <v>272392.93493177474</v>
      </c>
      <c r="EV26" s="26">
        <f ca="1">IF(EV4&gt;Exit,0,Expense!EW163)</f>
        <v>362761.62404382235</v>
      </c>
      <c r="EW26" s="26">
        <f ca="1">IF(EW4&gt;Exit,0,Expense!EX163)</f>
        <v>385802.98441100307</v>
      </c>
      <c r="EX26" s="26">
        <f>IF(EX4&gt;Exit,0,Expense!EY163)</f>
        <v>0</v>
      </c>
      <c r="EY26" s="26">
        <f>IF(EY4&gt;Exit,0,Expense!EZ163)</f>
        <v>0</v>
      </c>
      <c r="EZ26" s="26">
        <f>IF(EZ4&gt;Exit,0,Expense!FA163)</f>
        <v>0</v>
      </c>
      <c r="FA26" s="26">
        <f>IF(FA4&gt;Exit,0,Expense!FB163)</f>
        <v>0</v>
      </c>
      <c r="FB26" s="26">
        <f>IF(FB4&gt;Exit,0,Expense!FC163)</f>
        <v>0</v>
      </c>
      <c r="FC26" s="26">
        <f>IF(FC4&gt;Exit,0,Expense!FD163)</f>
        <v>0</v>
      </c>
      <c r="FD26" s="26">
        <f>IF(FD4&gt;Exit,0,Expense!FE163)</f>
        <v>0</v>
      </c>
      <c r="FE26" s="26">
        <f>IF(FE4&gt;Exit,0,Expense!FF163)</f>
        <v>0</v>
      </c>
      <c r="FF26" s="26">
        <f>IF(FF4&gt;Exit,0,Expense!FG163)</f>
        <v>0</v>
      </c>
      <c r="FG26" s="26">
        <f>IF(FG4&gt;Exit,0,Expense!FH163)</f>
        <v>0</v>
      </c>
      <c r="FH26" s="26">
        <f>IF(FH4&gt;Exit,0,Expense!FI163)</f>
        <v>0</v>
      </c>
      <c r="FI26" s="26">
        <f>IF(FI4&gt;Exit,0,Expense!FJ163)</f>
        <v>0</v>
      </c>
      <c r="FJ26" s="26">
        <f>IF(FJ4&gt;Exit,0,Expense!FK163)</f>
        <v>0</v>
      </c>
      <c r="FK26" s="26">
        <f>IF(FK4&gt;Exit,0,Expense!FL163)</f>
        <v>0</v>
      </c>
      <c r="FL26" s="26">
        <f>IF(FL4&gt;Exit,0,Expense!FM163)</f>
        <v>0</v>
      </c>
      <c r="FM26" s="26">
        <f>IF(FM4&gt;Exit,0,Expense!FN163)</f>
        <v>0</v>
      </c>
      <c r="FN26" s="26">
        <f>IF(FN4&gt;Exit,0,Expense!FO163)</f>
        <v>0</v>
      </c>
      <c r="FO26" s="26">
        <f>IF(FO4&gt;Exit,0,Expense!FP163)</f>
        <v>0</v>
      </c>
      <c r="FP26" s="26">
        <f>IF(FP4&gt;Exit,0,Expense!FQ163)</f>
        <v>0</v>
      </c>
      <c r="FQ26" s="26">
        <f>IF(FQ4&gt;Exit,0,Expense!FR163)</f>
        <v>0</v>
      </c>
      <c r="FR26" s="26">
        <f>IF(FR4&gt;Exit,0,Expense!FS163)</f>
        <v>0</v>
      </c>
      <c r="FS26" s="26">
        <f>IF(FS4&gt;Exit,0,Expense!FT163)</f>
        <v>0</v>
      </c>
      <c r="FT26" s="26">
        <f>IF(FT4&gt;Exit,0,Expense!FU163)</f>
        <v>0</v>
      </c>
      <c r="FU26" s="26">
        <f>IF(FU4&gt;Exit,0,Expense!FV163)</f>
        <v>0</v>
      </c>
      <c r="FV26" s="26">
        <f>IF(FV4&gt;Exit,0,Expense!FW163)</f>
        <v>0</v>
      </c>
      <c r="FW26" s="26">
        <f>IF(FW4&gt;Exit,0,Expense!FX163)</f>
        <v>0</v>
      </c>
      <c r="FX26" s="26">
        <f>IF(FX4&gt;Exit,0,Expense!FY163)</f>
        <v>0</v>
      </c>
      <c r="FY26" s="26">
        <f>IF(FY4&gt;Exit,0,Expense!FZ163)</f>
        <v>0</v>
      </c>
      <c r="FZ26" s="26">
        <f>IF(FZ4&gt;Exit,0,Expense!GA163)</f>
        <v>0</v>
      </c>
      <c r="GA26" s="26">
        <f>IF(GA4&gt;Exit,0,Expense!GB163)</f>
        <v>0</v>
      </c>
      <c r="GB26" s="26">
        <f>IF(GB4&gt;Exit,0,Expense!GC163)</f>
        <v>0</v>
      </c>
      <c r="GC26" s="26">
        <f>IF(GC4&gt;Exit,0,Expense!GD163)</f>
        <v>0</v>
      </c>
      <c r="GD26" s="26">
        <f>IF(GD4&gt;Exit,0,Expense!GE163)</f>
        <v>0</v>
      </c>
      <c r="GE26" s="26">
        <f>IF(GE4&gt;Exit,0,Expense!GF163)</f>
        <v>0</v>
      </c>
      <c r="GF26" s="26">
        <f>IF(GF4&gt;Exit,0,Expense!GG163)</f>
        <v>0</v>
      </c>
      <c r="GG26" s="26">
        <f>IF(GG4&gt;Exit,0,Expense!GH163)</f>
        <v>0</v>
      </c>
      <c r="GH26" s="26">
        <f>IF(GH4&gt;Exit,0,Expense!GI163)</f>
        <v>0</v>
      </c>
      <c r="GI26" s="26">
        <f>IF(GI4&gt;Exit,0,Expense!GJ163)</f>
        <v>0</v>
      </c>
      <c r="GJ26" s="26">
        <f>IF(GJ4&gt;Exit,0,Expense!GK163)</f>
        <v>0</v>
      </c>
      <c r="GK26" s="26">
        <f>IF(GK4&gt;Exit,0,Expense!GL163)</f>
        <v>0</v>
      </c>
      <c r="GL26" s="26">
        <f>IF(GL4&gt;Exit,0,Expense!GM163)</f>
        <v>0</v>
      </c>
      <c r="GM26" s="26">
        <f>IF(GM4&gt;Exit,0,Expense!GN163)</f>
        <v>0</v>
      </c>
      <c r="GN26" s="26">
        <f>IF(GN4&gt;Exit,0,Expense!GO163)</f>
        <v>0</v>
      </c>
      <c r="GO26" s="26">
        <f>IF(GO4&gt;Exit,0,Expense!GP163)</f>
        <v>0</v>
      </c>
      <c r="GP26" s="26">
        <f>IF(GP4&gt;Exit,0,Expense!GQ163)</f>
        <v>0</v>
      </c>
      <c r="GQ26" s="26">
        <f>IF(GQ4&gt;Exit,0,Expense!GR163)</f>
        <v>0</v>
      </c>
      <c r="GR26" s="26">
        <f>IF(GR4&gt;Exit,0,Expense!GS163)</f>
        <v>0</v>
      </c>
      <c r="GS26" s="26">
        <f>IF(GS4&gt;Exit,0,Expense!GT163)</f>
        <v>0</v>
      </c>
      <c r="GT26" s="26">
        <f>IF(GT4&gt;Exit,0,Expense!GU163)</f>
        <v>0</v>
      </c>
      <c r="GU26" s="26">
        <f>IF(GU4&gt;Exit,0,Expense!GV163)</f>
        <v>0</v>
      </c>
      <c r="GV26" s="26">
        <f>IF(GV4&gt;Exit,0,Expense!GW163)</f>
        <v>0</v>
      </c>
      <c r="GW26" s="26">
        <f>IF(GW4&gt;Exit,0,Expense!GX163)</f>
        <v>0</v>
      </c>
      <c r="GX26" s="26">
        <f>IF(GX4&gt;Exit,0,Expense!GY163)</f>
        <v>0</v>
      </c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</row>
    <row r="27" spans="1:221">
      <c r="A27" s="35">
        <v>2.5</v>
      </c>
      <c r="B27" s="520" t="str">
        <f>Expense!B164</f>
        <v>Value-added Tax</v>
      </c>
      <c r="C27" s="11" t="s">
        <v>478</v>
      </c>
      <c r="D27" s="26">
        <f ca="1">IF(D4&gt;Exit,0,Expense!E164)</f>
        <v>0</v>
      </c>
      <c r="E27" s="26">
        <f ca="1">IF(E4&gt;Exit,0,Expense!F164)</f>
        <v>0</v>
      </c>
      <c r="F27" s="26">
        <f ca="1">IF(F4&gt;Exit,0,Expense!G164)</f>
        <v>0</v>
      </c>
      <c r="G27" s="26">
        <f ca="1">IF(G4&gt;Exit,0,Expense!H164)</f>
        <v>0</v>
      </c>
      <c r="H27" s="26">
        <f ca="1">IF(H4&gt;Exit,0,Expense!I164)</f>
        <v>0</v>
      </c>
      <c r="I27" s="26">
        <f ca="1">IF(I4&gt;Exit,0,Expense!J164)</f>
        <v>0</v>
      </c>
      <c r="J27" s="26">
        <f ca="1">IF(J4&gt;Exit,0,Expense!K164)</f>
        <v>0</v>
      </c>
      <c r="K27" s="26">
        <f ca="1">IF(K4&gt;Exit,0,Expense!L164)</f>
        <v>0</v>
      </c>
      <c r="L27" s="26">
        <f ca="1">IF(L4&gt;Exit,0,Expense!M164)</f>
        <v>0</v>
      </c>
      <c r="M27" s="26">
        <f ca="1">IF(M4&gt;Exit,0,Expense!N164)</f>
        <v>0</v>
      </c>
      <c r="N27" s="26">
        <f ca="1">IF(N4&gt;Exit,0,Expense!O164)</f>
        <v>0</v>
      </c>
      <c r="O27" s="26">
        <f ca="1">IF(O4&gt;Exit,0,Expense!P164)</f>
        <v>0</v>
      </c>
      <c r="P27" s="26">
        <f ca="1">IF(P4&gt;Exit,0,Expense!Q164)</f>
        <v>0</v>
      </c>
      <c r="Q27" s="26">
        <f ca="1">IF(Q4&gt;Exit,0,Expense!R164)</f>
        <v>0</v>
      </c>
      <c r="R27" s="26">
        <f ca="1">IF(R4&gt;Exit,0,Expense!S164)</f>
        <v>0</v>
      </c>
      <c r="S27" s="26">
        <f ca="1">IF(S4&gt;Exit,0,Expense!T164)</f>
        <v>0</v>
      </c>
      <c r="T27" s="26">
        <f ca="1">IF(T4&gt;Exit,0,Expense!U164)</f>
        <v>0</v>
      </c>
      <c r="U27" s="26">
        <f ca="1">IF(U4&gt;Exit,0,Expense!V164)</f>
        <v>0</v>
      </c>
      <c r="V27" s="26">
        <f ca="1">IF(V4&gt;Exit,0,Expense!W164)</f>
        <v>0</v>
      </c>
      <c r="W27" s="26">
        <f ca="1">IF(W4&gt;Exit,0,Expense!X164)</f>
        <v>0</v>
      </c>
      <c r="X27" s="26">
        <f ca="1">IF(X4&gt;Exit,0,Expense!Y164)</f>
        <v>0</v>
      </c>
      <c r="Y27" s="26">
        <f ca="1">IF(Y4&gt;Exit,0,Expense!Z164)</f>
        <v>0</v>
      </c>
      <c r="Z27" s="26">
        <f ca="1">IF(Z4&gt;Exit,0,Expense!AA164)</f>
        <v>0</v>
      </c>
      <c r="AA27" s="26">
        <f ca="1">IF(AA4&gt;Exit,0,Expense!AB164)</f>
        <v>0</v>
      </c>
      <c r="AB27" s="26">
        <f ca="1">IF(AB4&gt;Exit,0,Expense!AC164)</f>
        <v>0</v>
      </c>
      <c r="AC27" s="26">
        <f ca="1">IF(AC4&gt;Exit,0,Expense!AD164)</f>
        <v>0</v>
      </c>
      <c r="AD27" s="26">
        <f ca="1">IF(AD4&gt;Exit,0,Expense!AE164)</f>
        <v>0</v>
      </c>
      <c r="AE27" s="26">
        <f ca="1">IF(AE4&gt;Exit,0,Expense!AF164)</f>
        <v>0</v>
      </c>
      <c r="AF27" s="26">
        <f ca="1">IF(AF4&gt;Exit,0,Expense!AG164)</f>
        <v>0</v>
      </c>
      <c r="AG27" s="26">
        <f ca="1">IF(AG4&gt;Exit,0,Expense!AH164)</f>
        <v>0</v>
      </c>
      <c r="AH27" s="26">
        <f ca="1">IF(AH4&gt;Exit,0,Expense!AI164)</f>
        <v>0</v>
      </c>
      <c r="AI27" s="26">
        <f ca="1">IF(AI4&gt;Exit,0,Expense!AJ164)</f>
        <v>0</v>
      </c>
      <c r="AJ27" s="26">
        <f ca="1">IF(AJ4&gt;Exit,0,Expense!AK164)</f>
        <v>0</v>
      </c>
      <c r="AK27" s="26">
        <f ca="1">IF(AK4&gt;Exit,0,Expense!AL164)</f>
        <v>0</v>
      </c>
      <c r="AL27" s="26">
        <f ca="1">IF(AL4&gt;Exit,0,Expense!AM164)</f>
        <v>0</v>
      </c>
      <c r="AM27" s="26">
        <f ca="1">IF(AM4&gt;Exit,0,Expense!AN164)</f>
        <v>0</v>
      </c>
      <c r="AN27" s="26">
        <f ca="1">IF(AN4&gt;Exit,0,Expense!AO164)</f>
        <v>0</v>
      </c>
      <c r="AO27" s="26">
        <f ca="1">IF(AO4&gt;Exit,0,Expense!AP164)</f>
        <v>0</v>
      </c>
      <c r="AP27" s="26">
        <f ca="1">IF(AP4&gt;Exit,0,Expense!AQ164)</f>
        <v>0</v>
      </c>
      <c r="AQ27" s="26">
        <f ca="1">IF(AQ4&gt;Exit,0,Expense!AR164)</f>
        <v>0</v>
      </c>
      <c r="AR27" s="26">
        <f ca="1">IF(AR4&gt;Exit,0,Expense!AS164)</f>
        <v>0</v>
      </c>
      <c r="AS27" s="26">
        <f ca="1">IF(AS4&gt;Exit,0,Expense!AT164)</f>
        <v>0</v>
      </c>
      <c r="AT27" s="26">
        <f ca="1">IF(AT4&gt;Exit,0,Expense!AU164)</f>
        <v>0</v>
      </c>
      <c r="AU27" s="26">
        <f ca="1">IF(AU4&gt;Exit,0,Expense!AV164)</f>
        <v>0</v>
      </c>
      <c r="AV27" s="26">
        <f ca="1">IF(AV4&gt;Exit,0,Expense!AW164)</f>
        <v>0</v>
      </c>
      <c r="AW27" s="26">
        <f ca="1">IF(AW4&gt;Exit,0,Expense!AX164)</f>
        <v>0</v>
      </c>
      <c r="AX27" s="26">
        <f ca="1">IF(AX4&gt;Exit,0,Expense!AY164)</f>
        <v>0</v>
      </c>
      <c r="AY27" s="26">
        <f ca="1">IF(AY4&gt;Exit,0,Expense!AZ164)</f>
        <v>0</v>
      </c>
      <c r="AZ27" s="26">
        <f ca="1">IF(AZ4&gt;Exit,0,Expense!BA164)</f>
        <v>0</v>
      </c>
      <c r="BA27" s="26">
        <f ca="1">IF(BA4&gt;Exit,0,Expense!BB164)</f>
        <v>0</v>
      </c>
      <c r="BB27" s="26">
        <f ca="1">IF(BB4&gt;Exit,0,Expense!BC164)</f>
        <v>0</v>
      </c>
      <c r="BC27" s="26">
        <f ca="1">IF(BC4&gt;Exit,0,Expense!BD164)</f>
        <v>0</v>
      </c>
      <c r="BD27" s="26">
        <f ca="1">IF(BD4&gt;Exit,0,Expense!BE164)</f>
        <v>0</v>
      </c>
      <c r="BE27" s="26">
        <f ca="1">IF(BE4&gt;Exit,0,Expense!BF164)</f>
        <v>0</v>
      </c>
      <c r="BF27" s="26">
        <f ca="1">IF(BF4&gt;Exit,0,Expense!BG164)</f>
        <v>0</v>
      </c>
      <c r="BG27" s="26">
        <f ca="1">IF(BG4&gt;Exit,0,Expense!BH164)</f>
        <v>0</v>
      </c>
      <c r="BH27" s="26">
        <f ca="1">IF(BH4&gt;Exit,0,Expense!BI164)</f>
        <v>0</v>
      </c>
      <c r="BI27" s="26">
        <f ca="1">IF(BI4&gt;Exit,0,Expense!BJ164)</f>
        <v>0</v>
      </c>
      <c r="BJ27" s="26">
        <f ca="1">IF(BJ4&gt;Exit,0,Expense!BK164)</f>
        <v>0</v>
      </c>
      <c r="BK27" s="26">
        <f ca="1">IF(BK4&gt;Exit,0,Expense!BL164)</f>
        <v>0</v>
      </c>
      <c r="BL27" s="26">
        <f ca="1">IF(BL4&gt;Exit,0,Expense!BM164)</f>
        <v>0</v>
      </c>
      <c r="BM27" s="26">
        <f ca="1">IF(BM4&gt;Exit,0,Expense!BN164)</f>
        <v>0</v>
      </c>
      <c r="BN27" s="26">
        <f ca="1">IF(BN4&gt;Exit,0,Expense!BO164)</f>
        <v>0</v>
      </c>
      <c r="BO27" s="26">
        <f ca="1">IF(BO4&gt;Exit,0,Expense!BP164)</f>
        <v>0</v>
      </c>
      <c r="BP27" s="26">
        <f ca="1">IF(BP4&gt;Exit,0,Expense!BQ164)</f>
        <v>0</v>
      </c>
      <c r="BQ27" s="26">
        <f ca="1">IF(BQ4&gt;Exit,0,Expense!BR164)</f>
        <v>0</v>
      </c>
      <c r="BR27" s="26">
        <f ca="1">IF(BR4&gt;Exit,0,Expense!BS164)</f>
        <v>0</v>
      </c>
      <c r="BS27" s="26">
        <f ca="1">IF(BS4&gt;Exit,0,Expense!BT164)</f>
        <v>0</v>
      </c>
      <c r="BT27" s="26">
        <f ca="1">IF(BT4&gt;Exit,0,Expense!BU164)</f>
        <v>0</v>
      </c>
      <c r="BU27" s="26">
        <f ca="1">IF(BU4&gt;Exit,0,Expense!BV164)</f>
        <v>0</v>
      </c>
      <c r="BV27" s="26">
        <f ca="1">IF(BV4&gt;Exit,0,Expense!BW164)</f>
        <v>0</v>
      </c>
      <c r="BW27" s="26">
        <f ca="1">IF(BW4&gt;Exit,0,Expense!BX164)</f>
        <v>0</v>
      </c>
      <c r="BX27" s="26">
        <f ca="1">IF(BX4&gt;Exit,0,Expense!BY164)</f>
        <v>0</v>
      </c>
      <c r="BY27" s="26">
        <f ca="1">IF(BY4&gt;Exit,0,Expense!BZ164)</f>
        <v>0</v>
      </c>
      <c r="BZ27" s="26">
        <f ca="1">IF(BZ4&gt;Exit,0,Expense!CA164)</f>
        <v>0</v>
      </c>
      <c r="CA27" s="26">
        <f ca="1">IF(CA4&gt;Exit,0,Expense!CB164)</f>
        <v>0</v>
      </c>
      <c r="CB27" s="26">
        <f ca="1">IF(CB4&gt;Exit,0,Expense!CC164)</f>
        <v>0</v>
      </c>
      <c r="CC27" s="26">
        <f ca="1">IF(CC4&gt;Exit,0,Expense!CD164)</f>
        <v>0</v>
      </c>
      <c r="CD27" s="26">
        <f ca="1">IF(CD4&gt;Exit,0,Expense!CE164)</f>
        <v>0</v>
      </c>
      <c r="CE27" s="26">
        <f ca="1">IF(CE4&gt;Exit,0,Expense!CF164)</f>
        <v>0</v>
      </c>
      <c r="CF27" s="26">
        <f ca="1">IF(CF4&gt;Exit,0,Expense!CG164)</f>
        <v>0</v>
      </c>
      <c r="CG27" s="26">
        <f ca="1">IF(CG4&gt;Exit,0,Expense!CH164)</f>
        <v>0</v>
      </c>
      <c r="CH27" s="26">
        <f ca="1">IF(CH4&gt;Exit,0,Expense!CI164)</f>
        <v>0</v>
      </c>
      <c r="CI27" s="26">
        <f ca="1">IF(CI4&gt;Exit,0,Expense!CJ164)</f>
        <v>0</v>
      </c>
      <c r="CJ27" s="26">
        <f ca="1">IF(CJ4&gt;Exit,0,Expense!CK164)</f>
        <v>0</v>
      </c>
      <c r="CK27" s="26">
        <f ca="1">IF(CK4&gt;Exit,0,Expense!CL164)</f>
        <v>0</v>
      </c>
      <c r="CL27" s="26">
        <f ca="1">IF(CL4&gt;Exit,0,Expense!CM164)</f>
        <v>0</v>
      </c>
      <c r="CM27" s="26">
        <f ca="1">IF(CM4&gt;Exit,0,Expense!CN164)</f>
        <v>0</v>
      </c>
      <c r="CN27" s="26">
        <f ca="1">IF(CN4&gt;Exit,0,Expense!CO164)</f>
        <v>0</v>
      </c>
      <c r="CO27" s="26">
        <f ca="1">IF(CO4&gt;Exit,0,Expense!CP164)</f>
        <v>0</v>
      </c>
      <c r="CP27" s="26">
        <f ca="1">IF(CP4&gt;Exit,0,Expense!CQ164)</f>
        <v>0</v>
      </c>
      <c r="CQ27" s="26">
        <f ca="1">IF(CQ4&gt;Exit,0,Expense!CR164)</f>
        <v>0</v>
      </c>
      <c r="CR27" s="26">
        <f ca="1">IF(CR4&gt;Exit,0,Expense!CS164)</f>
        <v>0</v>
      </c>
      <c r="CS27" s="26">
        <f ca="1">IF(CS4&gt;Exit,0,Expense!CT164)</f>
        <v>0</v>
      </c>
      <c r="CT27" s="26">
        <f ca="1">IF(CT4&gt;Exit,0,Expense!CU164)</f>
        <v>0</v>
      </c>
      <c r="CU27" s="26">
        <f ca="1">IF(CU4&gt;Exit,0,Expense!CV164)</f>
        <v>0</v>
      </c>
      <c r="CV27" s="26">
        <f ca="1">IF(CV4&gt;Exit,0,Expense!CW164)</f>
        <v>0</v>
      </c>
      <c r="CW27" s="26">
        <f ca="1">IF(CW4&gt;Exit,0,Expense!CX164)</f>
        <v>0</v>
      </c>
      <c r="CX27" s="26">
        <f ca="1">IF(CX4&gt;Exit,0,Expense!CY164)</f>
        <v>0</v>
      </c>
      <c r="CY27" s="26">
        <f ca="1">IF(CY4&gt;Exit,0,Expense!CZ164)</f>
        <v>0</v>
      </c>
      <c r="CZ27" s="26">
        <f ca="1">IF(CZ4&gt;Exit,0,Expense!DA164)</f>
        <v>0</v>
      </c>
      <c r="DA27" s="26">
        <f ca="1">IF(DA4&gt;Exit,0,Expense!DB164)</f>
        <v>0</v>
      </c>
      <c r="DB27" s="26">
        <f ca="1">IF(DB4&gt;Exit,0,Expense!DC164)</f>
        <v>0</v>
      </c>
      <c r="DC27" s="26">
        <f ca="1">IF(DC4&gt;Exit,0,Expense!DD164)</f>
        <v>0</v>
      </c>
      <c r="DD27" s="26">
        <f ca="1">IF(DD4&gt;Exit,0,Expense!DE164)</f>
        <v>0</v>
      </c>
      <c r="DE27" s="26">
        <f ca="1">IF(DE4&gt;Exit,0,Expense!DF164)</f>
        <v>0</v>
      </c>
      <c r="DF27" s="26">
        <f ca="1">IF(DF4&gt;Exit,0,Expense!DG164)</f>
        <v>0</v>
      </c>
      <c r="DG27" s="26">
        <f ca="1">IF(DG4&gt;Exit,0,Expense!DH164)</f>
        <v>0</v>
      </c>
      <c r="DH27" s="26">
        <f ca="1">IF(DH4&gt;Exit,0,Expense!DI164)</f>
        <v>0</v>
      </c>
      <c r="DI27" s="26">
        <f ca="1">IF(DI4&gt;Exit,0,Expense!DJ164)</f>
        <v>0</v>
      </c>
      <c r="DJ27" s="26">
        <f ca="1">IF(DJ4&gt;Exit,0,Expense!DK164)</f>
        <v>0</v>
      </c>
      <c r="DK27" s="26">
        <f ca="1">IF(DK4&gt;Exit,0,Expense!DL164)</f>
        <v>0</v>
      </c>
      <c r="DL27" s="26">
        <f ca="1">IF(DL4&gt;Exit,0,Expense!DM164)</f>
        <v>0</v>
      </c>
      <c r="DM27" s="26">
        <f ca="1">IF(DM4&gt;Exit,0,Expense!DN164)</f>
        <v>0</v>
      </c>
      <c r="DN27" s="26">
        <f ca="1">IF(DN4&gt;Exit,0,Expense!DO164)</f>
        <v>0</v>
      </c>
      <c r="DO27" s="26">
        <f ca="1">IF(DO4&gt;Exit,0,Expense!DP164)</f>
        <v>0</v>
      </c>
      <c r="DP27" s="26">
        <f ca="1">IF(DP4&gt;Exit,0,Expense!DQ164)</f>
        <v>0</v>
      </c>
      <c r="DQ27" s="26">
        <f ca="1">IF(DQ4&gt;Exit,0,Expense!DR164)</f>
        <v>0</v>
      </c>
      <c r="DR27" s="26">
        <f ca="1">IF(DR4&gt;Exit,0,Expense!DS164)</f>
        <v>0</v>
      </c>
      <c r="DS27" s="26">
        <f ca="1">IF(DS4&gt;Exit,0,Expense!DT164)</f>
        <v>0</v>
      </c>
      <c r="DT27" s="26">
        <f ca="1">IF(DT4&gt;Exit,0,Expense!DU164)</f>
        <v>0</v>
      </c>
      <c r="DU27" s="26">
        <f ca="1">IF(DU4&gt;Exit,0,Expense!DV164)</f>
        <v>0</v>
      </c>
      <c r="DV27" s="26">
        <f ca="1">IF(DV4&gt;Exit,0,Expense!DW164)</f>
        <v>0</v>
      </c>
      <c r="DW27" s="26">
        <f ca="1">IF(DW4&gt;Exit,0,Expense!DX164)</f>
        <v>0</v>
      </c>
      <c r="DX27" s="26">
        <f ca="1">IF(DX4&gt;Exit,0,Expense!DY164)</f>
        <v>0</v>
      </c>
      <c r="DY27" s="26">
        <f ca="1">IF(DY4&gt;Exit,0,Expense!DZ164)</f>
        <v>0</v>
      </c>
      <c r="DZ27" s="26">
        <f ca="1">IF(DZ4&gt;Exit,0,Expense!EA164)</f>
        <v>0</v>
      </c>
      <c r="EA27" s="26">
        <f ca="1">IF(EA4&gt;Exit,0,Expense!EB164)</f>
        <v>0</v>
      </c>
      <c r="EB27" s="26">
        <f ca="1">IF(EB4&gt;Exit,0,Expense!EC164)</f>
        <v>0</v>
      </c>
      <c r="EC27" s="26">
        <f ca="1">IF(EC4&gt;Exit,0,Expense!ED164)</f>
        <v>0</v>
      </c>
      <c r="ED27" s="26">
        <f ca="1">IF(ED4&gt;Exit,0,Expense!EE164)</f>
        <v>0</v>
      </c>
      <c r="EE27" s="26">
        <f ca="1">IF(EE4&gt;Exit,0,Expense!EF164)</f>
        <v>0</v>
      </c>
      <c r="EF27" s="26">
        <f ca="1">IF(EF4&gt;Exit,0,Expense!EG164)</f>
        <v>0</v>
      </c>
      <c r="EG27" s="26">
        <f ca="1">IF(EG4&gt;Exit,0,Expense!EH164)</f>
        <v>0</v>
      </c>
      <c r="EH27" s="26">
        <f ca="1">IF(EH4&gt;Exit,0,Expense!EI164)</f>
        <v>0</v>
      </c>
      <c r="EI27" s="26">
        <f ca="1">IF(EI4&gt;Exit,0,Expense!EJ164)</f>
        <v>0</v>
      </c>
      <c r="EJ27" s="26">
        <f ca="1">IF(EJ4&gt;Exit,0,Expense!EK164)</f>
        <v>0</v>
      </c>
      <c r="EK27" s="26">
        <f ca="1">IF(EK4&gt;Exit,0,Expense!EL164)</f>
        <v>0</v>
      </c>
      <c r="EL27" s="26">
        <f ca="1">IF(EL4&gt;Exit,0,Expense!EM164)</f>
        <v>0</v>
      </c>
      <c r="EM27" s="26">
        <f ca="1">IF(EM4&gt;Exit,0,Expense!EN164)</f>
        <v>0</v>
      </c>
      <c r="EN27" s="26">
        <f ca="1">IF(EN4&gt;Exit,0,Expense!EO164)</f>
        <v>0</v>
      </c>
      <c r="EO27" s="26">
        <f ca="1">IF(EO4&gt;Exit,0,Expense!EP164)</f>
        <v>0</v>
      </c>
      <c r="EP27" s="26">
        <f ca="1">IF(EP4&gt;Exit,0,Expense!EQ164)</f>
        <v>0</v>
      </c>
      <c r="EQ27" s="26">
        <f ca="1">IF(EQ4&gt;Exit,0,Expense!ER164)</f>
        <v>0</v>
      </c>
      <c r="ER27" s="26">
        <f ca="1">IF(ER4&gt;Exit,0,Expense!ES164)</f>
        <v>0</v>
      </c>
      <c r="ES27" s="26">
        <f ca="1">IF(ES4&gt;Exit,0,Expense!ET164)</f>
        <v>0</v>
      </c>
      <c r="ET27" s="26">
        <f ca="1">IF(ET4&gt;Exit,0,Expense!EU164)</f>
        <v>0</v>
      </c>
      <c r="EU27" s="26">
        <f ca="1">IF(EU4&gt;Exit,0,Expense!EV164)</f>
        <v>0</v>
      </c>
      <c r="EV27" s="26">
        <f ca="1">IF(EV4&gt;Exit,0,Expense!EW164)</f>
        <v>0</v>
      </c>
      <c r="EW27" s="26">
        <f ca="1">IF(EW4&gt;Exit,0,Expense!EX164)</f>
        <v>0</v>
      </c>
      <c r="EX27" s="26">
        <f>IF(EX4&gt;Exit,0,Expense!EY164)</f>
        <v>0</v>
      </c>
      <c r="EY27" s="26">
        <f>IF(EY4&gt;Exit,0,Expense!EZ164)</f>
        <v>0</v>
      </c>
      <c r="EZ27" s="26">
        <f>IF(EZ4&gt;Exit,0,Expense!FA164)</f>
        <v>0</v>
      </c>
      <c r="FA27" s="26">
        <f>IF(FA4&gt;Exit,0,Expense!FB164)</f>
        <v>0</v>
      </c>
      <c r="FB27" s="26">
        <f>IF(FB4&gt;Exit,0,Expense!FC164)</f>
        <v>0</v>
      </c>
      <c r="FC27" s="26">
        <f>IF(FC4&gt;Exit,0,Expense!FD164)</f>
        <v>0</v>
      </c>
      <c r="FD27" s="26">
        <f>IF(FD4&gt;Exit,0,Expense!FE164)</f>
        <v>0</v>
      </c>
      <c r="FE27" s="26">
        <f>IF(FE4&gt;Exit,0,Expense!FF164)</f>
        <v>0</v>
      </c>
      <c r="FF27" s="26">
        <f>IF(FF4&gt;Exit,0,Expense!FG164)</f>
        <v>0</v>
      </c>
      <c r="FG27" s="26">
        <f>IF(FG4&gt;Exit,0,Expense!FH164)</f>
        <v>0</v>
      </c>
      <c r="FH27" s="26">
        <f>IF(FH4&gt;Exit,0,Expense!FI164)</f>
        <v>0</v>
      </c>
      <c r="FI27" s="26">
        <f>IF(FI4&gt;Exit,0,Expense!FJ164)</f>
        <v>0</v>
      </c>
      <c r="FJ27" s="26">
        <f>IF(FJ4&gt;Exit,0,Expense!FK164)</f>
        <v>0</v>
      </c>
      <c r="FK27" s="26">
        <f>IF(FK4&gt;Exit,0,Expense!FL164)</f>
        <v>0</v>
      </c>
      <c r="FL27" s="26">
        <f>IF(FL4&gt;Exit,0,Expense!FM164)</f>
        <v>0</v>
      </c>
      <c r="FM27" s="26">
        <f>IF(FM4&gt;Exit,0,Expense!FN164)</f>
        <v>0</v>
      </c>
      <c r="FN27" s="26">
        <f>IF(FN4&gt;Exit,0,Expense!FO164)</f>
        <v>0</v>
      </c>
      <c r="FO27" s="26">
        <f>IF(FO4&gt;Exit,0,Expense!FP164)</f>
        <v>0</v>
      </c>
      <c r="FP27" s="26">
        <f>IF(FP4&gt;Exit,0,Expense!FQ164)</f>
        <v>0</v>
      </c>
      <c r="FQ27" s="26">
        <f>IF(FQ4&gt;Exit,0,Expense!FR164)</f>
        <v>0</v>
      </c>
      <c r="FR27" s="26">
        <f>IF(FR4&gt;Exit,0,Expense!FS164)</f>
        <v>0</v>
      </c>
      <c r="FS27" s="26">
        <f>IF(FS4&gt;Exit,0,Expense!FT164)</f>
        <v>0</v>
      </c>
      <c r="FT27" s="26">
        <f>IF(FT4&gt;Exit,0,Expense!FU164)</f>
        <v>0</v>
      </c>
      <c r="FU27" s="26">
        <f>IF(FU4&gt;Exit,0,Expense!FV164)</f>
        <v>0</v>
      </c>
      <c r="FV27" s="26">
        <f>IF(FV4&gt;Exit,0,Expense!FW164)</f>
        <v>0</v>
      </c>
      <c r="FW27" s="26">
        <f>IF(FW4&gt;Exit,0,Expense!FX164)</f>
        <v>0</v>
      </c>
      <c r="FX27" s="26">
        <f>IF(FX4&gt;Exit,0,Expense!FY164)</f>
        <v>0</v>
      </c>
      <c r="FY27" s="26">
        <f>IF(FY4&gt;Exit,0,Expense!FZ164)</f>
        <v>0</v>
      </c>
      <c r="FZ27" s="26">
        <f>IF(FZ4&gt;Exit,0,Expense!GA164)</f>
        <v>0</v>
      </c>
      <c r="GA27" s="26">
        <f>IF(GA4&gt;Exit,0,Expense!GB164)</f>
        <v>0</v>
      </c>
      <c r="GB27" s="26">
        <f>IF(GB4&gt;Exit,0,Expense!GC164)</f>
        <v>0</v>
      </c>
      <c r="GC27" s="26">
        <f>IF(GC4&gt;Exit,0,Expense!GD164)</f>
        <v>0</v>
      </c>
      <c r="GD27" s="26">
        <f>IF(GD4&gt;Exit,0,Expense!GE164)</f>
        <v>0</v>
      </c>
      <c r="GE27" s="26">
        <f>IF(GE4&gt;Exit,0,Expense!GF164)</f>
        <v>0</v>
      </c>
      <c r="GF27" s="26">
        <f>IF(GF4&gt;Exit,0,Expense!GG164)</f>
        <v>0</v>
      </c>
      <c r="GG27" s="26">
        <f>IF(GG4&gt;Exit,0,Expense!GH164)</f>
        <v>0</v>
      </c>
      <c r="GH27" s="26">
        <f>IF(GH4&gt;Exit,0,Expense!GI164)</f>
        <v>0</v>
      </c>
      <c r="GI27" s="26">
        <f>IF(GI4&gt;Exit,0,Expense!GJ164)</f>
        <v>0</v>
      </c>
      <c r="GJ27" s="26">
        <f>IF(GJ4&gt;Exit,0,Expense!GK164)</f>
        <v>0</v>
      </c>
      <c r="GK27" s="26">
        <f>IF(GK4&gt;Exit,0,Expense!GL164)</f>
        <v>0</v>
      </c>
      <c r="GL27" s="26">
        <f>IF(GL4&gt;Exit,0,Expense!GM164)</f>
        <v>0</v>
      </c>
      <c r="GM27" s="26">
        <f>IF(GM4&gt;Exit,0,Expense!GN164)</f>
        <v>0</v>
      </c>
      <c r="GN27" s="26">
        <f>IF(GN4&gt;Exit,0,Expense!GO164)</f>
        <v>0</v>
      </c>
      <c r="GO27" s="26">
        <f>IF(GO4&gt;Exit,0,Expense!GP164)</f>
        <v>0</v>
      </c>
      <c r="GP27" s="26">
        <f>IF(GP4&gt;Exit,0,Expense!GQ164)</f>
        <v>0</v>
      </c>
      <c r="GQ27" s="26">
        <f>IF(GQ4&gt;Exit,0,Expense!GR164)</f>
        <v>0</v>
      </c>
      <c r="GR27" s="26">
        <f>IF(GR4&gt;Exit,0,Expense!GS164)</f>
        <v>0</v>
      </c>
      <c r="GS27" s="26">
        <f>IF(GS4&gt;Exit,0,Expense!GT164)</f>
        <v>0</v>
      </c>
      <c r="GT27" s="26">
        <f>IF(GT4&gt;Exit,0,Expense!GU164)</f>
        <v>0</v>
      </c>
      <c r="GU27" s="26">
        <f>IF(GU4&gt;Exit,0,Expense!GV164)</f>
        <v>0</v>
      </c>
      <c r="GV27" s="26">
        <f>IF(GV4&gt;Exit,0,Expense!GW164)</f>
        <v>0</v>
      </c>
      <c r="GW27" s="26">
        <f>IF(GW4&gt;Exit,0,Expense!GX164)</f>
        <v>0</v>
      </c>
      <c r="GX27" s="26">
        <f>IF(GX4&gt;Exit,0,Expense!GY164)</f>
        <v>0</v>
      </c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</row>
    <row r="28" spans="1:221">
      <c r="A28" s="35">
        <v>2.6</v>
      </c>
      <c r="B28" s="520" t="str">
        <f>Expense!B165</f>
        <v>Addional Tax</v>
      </c>
      <c r="C28" s="11" t="s">
        <v>646</v>
      </c>
      <c r="D28" s="26">
        <f ca="1">IF(D$4&gt;Exit,0,Expense!E165)</f>
        <v>0</v>
      </c>
      <c r="E28" s="26">
        <f ca="1">IF(E$4&gt;Exit,0,Expense!F165)</f>
        <v>0</v>
      </c>
      <c r="F28" s="26">
        <f ca="1">IF(F$4&gt;Exit,0,Expense!G165)</f>
        <v>0</v>
      </c>
      <c r="G28" s="26">
        <f ca="1">IF(G$4&gt;Exit,0,Expense!H165)</f>
        <v>0</v>
      </c>
      <c r="H28" s="26">
        <f ca="1">IF(H$4&gt;Exit,0,Expense!I165)</f>
        <v>0</v>
      </c>
      <c r="I28" s="26">
        <f ca="1">IF(I$4&gt;Exit,0,Expense!J165)</f>
        <v>0</v>
      </c>
      <c r="J28" s="26">
        <f ca="1">IF(J$4&gt;Exit,0,Expense!K165)</f>
        <v>0</v>
      </c>
      <c r="K28" s="26">
        <f ca="1">IF(K$4&gt;Exit,0,Expense!L165)</f>
        <v>0</v>
      </c>
      <c r="L28" s="26">
        <f ca="1">IF(L$4&gt;Exit,0,Expense!M165)</f>
        <v>0</v>
      </c>
      <c r="M28" s="26">
        <f ca="1">IF(M$4&gt;Exit,0,Expense!N165)</f>
        <v>0</v>
      </c>
      <c r="N28" s="26">
        <f ca="1">IF(N$4&gt;Exit,0,Expense!O165)</f>
        <v>0</v>
      </c>
      <c r="O28" s="26">
        <f ca="1">IF(O$4&gt;Exit,0,Expense!P165)</f>
        <v>0</v>
      </c>
      <c r="P28" s="26">
        <f ca="1">IF(P$4&gt;Exit,0,Expense!Q165)</f>
        <v>0</v>
      </c>
      <c r="Q28" s="26">
        <f ca="1">IF(Q$4&gt;Exit,0,Expense!R165)</f>
        <v>0</v>
      </c>
      <c r="R28" s="26">
        <f ca="1">IF(R$4&gt;Exit,0,Expense!S165)</f>
        <v>0</v>
      </c>
      <c r="S28" s="26">
        <f ca="1">IF(S$4&gt;Exit,0,Expense!T165)</f>
        <v>0</v>
      </c>
      <c r="T28" s="26">
        <f ca="1">IF(T$4&gt;Exit,0,Expense!U165)</f>
        <v>0</v>
      </c>
      <c r="U28" s="26">
        <f ca="1">IF(U$4&gt;Exit,0,Expense!V165)</f>
        <v>0</v>
      </c>
      <c r="V28" s="26">
        <f ca="1">IF(V$4&gt;Exit,0,Expense!W165)</f>
        <v>0</v>
      </c>
      <c r="W28" s="26">
        <f ca="1">IF(W$4&gt;Exit,0,Expense!X165)</f>
        <v>0</v>
      </c>
      <c r="X28" s="26">
        <f ca="1">IF(X$4&gt;Exit,0,Expense!Y165)</f>
        <v>0</v>
      </c>
      <c r="Y28" s="26">
        <f ca="1">IF(Y$4&gt;Exit,0,Expense!Z165)</f>
        <v>0</v>
      </c>
      <c r="Z28" s="26">
        <f ca="1">IF(Z$4&gt;Exit,0,Expense!AA165)</f>
        <v>0</v>
      </c>
      <c r="AA28" s="26">
        <f ca="1">IF(AA$4&gt;Exit,0,Expense!AB165)</f>
        <v>0</v>
      </c>
      <c r="AB28" s="26">
        <f ca="1">IF(AB$4&gt;Exit,0,Expense!AC165)</f>
        <v>0</v>
      </c>
      <c r="AC28" s="26">
        <f ca="1">IF(AC$4&gt;Exit,0,Expense!AD165)</f>
        <v>0</v>
      </c>
      <c r="AD28" s="26">
        <f ca="1">IF(AD$4&gt;Exit,0,Expense!AE165)</f>
        <v>0</v>
      </c>
      <c r="AE28" s="26">
        <f ca="1">IF(AE$4&gt;Exit,0,Expense!AF165)</f>
        <v>0</v>
      </c>
      <c r="AF28" s="26">
        <f ca="1">IF(AF$4&gt;Exit,0,Expense!AG165)</f>
        <v>0</v>
      </c>
      <c r="AG28" s="26">
        <f ca="1">IF(AG$4&gt;Exit,0,Expense!AH165)</f>
        <v>0</v>
      </c>
      <c r="AH28" s="26">
        <f ca="1">IF(AH$4&gt;Exit,0,Expense!AI165)</f>
        <v>0</v>
      </c>
      <c r="AI28" s="26">
        <f ca="1">IF(AI$4&gt;Exit,0,Expense!AJ165)</f>
        <v>0</v>
      </c>
      <c r="AJ28" s="26">
        <f ca="1">IF(AJ$4&gt;Exit,0,Expense!AK165)</f>
        <v>0</v>
      </c>
      <c r="AK28" s="26">
        <f ca="1">IF(AK$4&gt;Exit,0,Expense!AL165)</f>
        <v>0</v>
      </c>
      <c r="AL28" s="26">
        <f ca="1">IF(AL$4&gt;Exit,0,Expense!AM165)</f>
        <v>0</v>
      </c>
      <c r="AM28" s="26">
        <f ca="1">IF(AM$4&gt;Exit,0,Expense!AN165)</f>
        <v>0</v>
      </c>
      <c r="AN28" s="26">
        <f ca="1">IF(AN$4&gt;Exit,0,Expense!AO165)</f>
        <v>0</v>
      </c>
      <c r="AO28" s="26">
        <f ca="1">IF(AO$4&gt;Exit,0,Expense!AP165)</f>
        <v>0</v>
      </c>
      <c r="AP28" s="26">
        <f ca="1">IF(AP$4&gt;Exit,0,Expense!AQ165)</f>
        <v>0</v>
      </c>
      <c r="AQ28" s="26">
        <f ca="1">IF(AQ$4&gt;Exit,0,Expense!AR165)</f>
        <v>0</v>
      </c>
      <c r="AR28" s="26">
        <f ca="1">IF(AR$4&gt;Exit,0,Expense!AS165)</f>
        <v>0</v>
      </c>
      <c r="AS28" s="26">
        <f ca="1">IF(AS$4&gt;Exit,0,Expense!AT165)</f>
        <v>0</v>
      </c>
      <c r="AT28" s="26">
        <f ca="1">IF(AT$4&gt;Exit,0,Expense!AU165)</f>
        <v>0</v>
      </c>
      <c r="AU28" s="26">
        <f ca="1">IF(AU$4&gt;Exit,0,Expense!AV165)</f>
        <v>0</v>
      </c>
      <c r="AV28" s="26">
        <f ca="1">IF(AV$4&gt;Exit,0,Expense!AW165)</f>
        <v>0</v>
      </c>
      <c r="AW28" s="26">
        <f ca="1">IF(AW$4&gt;Exit,0,Expense!AX165)</f>
        <v>0</v>
      </c>
      <c r="AX28" s="26">
        <f ca="1">IF(AX$4&gt;Exit,0,Expense!AY165)</f>
        <v>0</v>
      </c>
      <c r="AY28" s="26">
        <f ca="1">IF(AY$4&gt;Exit,0,Expense!AZ165)</f>
        <v>0</v>
      </c>
      <c r="AZ28" s="26">
        <f ca="1">IF(AZ$4&gt;Exit,0,Expense!BA165)</f>
        <v>0</v>
      </c>
      <c r="BA28" s="26">
        <f ca="1">IF(BA$4&gt;Exit,0,Expense!BB165)</f>
        <v>0</v>
      </c>
      <c r="BB28" s="26">
        <f ca="1">IF(BB$4&gt;Exit,0,Expense!BC165)</f>
        <v>0</v>
      </c>
      <c r="BC28" s="26">
        <f ca="1">IF(BC$4&gt;Exit,0,Expense!BD165)</f>
        <v>0</v>
      </c>
      <c r="BD28" s="26">
        <f ca="1">IF(BD$4&gt;Exit,0,Expense!BE165)</f>
        <v>0</v>
      </c>
      <c r="BE28" s="26">
        <f ca="1">IF(BE$4&gt;Exit,0,Expense!BF165)</f>
        <v>0</v>
      </c>
      <c r="BF28" s="26">
        <f ca="1">IF(BF$4&gt;Exit,0,Expense!BG165)</f>
        <v>0</v>
      </c>
      <c r="BG28" s="26">
        <f ca="1">IF(BG$4&gt;Exit,0,Expense!BH165)</f>
        <v>0</v>
      </c>
      <c r="BH28" s="26">
        <f ca="1">IF(BH$4&gt;Exit,0,Expense!BI165)</f>
        <v>0</v>
      </c>
      <c r="BI28" s="26">
        <f ca="1">IF(BI$4&gt;Exit,0,Expense!BJ165)</f>
        <v>0</v>
      </c>
      <c r="BJ28" s="26">
        <f ca="1">IF(BJ$4&gt;Exit,0,Expense!BK165)</f>
        <v>0</v>
      </c>
      <c r="BK28" s="26">
        <f ca="1">IF(BK$4&gt;Exit,0,Expense!BL165)</f>
        <v>0</v>
      </c>
      <c r="BL28" s="26">
        <f ca="1">IF(BL$4&gt;Exit,0,Expense!BM165)</f>
        <v>0</v>
      </c>
      <c r="BM28" s="26">
        <f ca="1">IF(BM$4&gt;Exit,0,Expense!BN165)</f>
        <v>0</v>
      </c>
      <c r="BN28" s="26">
        <f ca="1">IF(BN$4&gt;Exit,0,Expense!BO165)</f>
        <v>0</v>
      </c>
      <c r="BO28" s="26">
        <f ca="1">IF(BO$4&gt;Exit,0,Expense!BP165)</f>
        <v>0</v>
      </c>
      <c r="BP28" s="26">
        <f ca="1">IF(BP$4&gt;Exit,0,Expense!BQ165)</f>
        <v>0</v>
      </c>
      <c r="BQ28" s="26">
        <f ca="1">IF(BQ$4&gt;Exit,0,Expense!BR165)</f>
        <v>0</v>
      </c>
      <c r="BR28" s="26">
        <f ca="1">IF(BR$4&gt;Exit,0,Expense!BS165)</f>
        <v>0</v>
      </c>
      <c r="BS28" s="26">
        <f ca="1">IF(BS$4&gt;Exit,0,Expense!BT165)</f>
        <v>0</v>
      </c>
      <c r="BT28" s="26">
        <f ca="1">IF(BT$4&gt;Exit,0,Expense!BU165)</f>
        <v>0</v>
      </c>
      <c r="BU28" s="26">
        <f ca="1">IF(BU$4&gt;Exit,0,Expense!BV165)</f>
        <v>0</v>
      </c>
      <c r="BV28" s="26">
        <f ca="1">IF(BV$4&gt;Exit,0,Expense!BW165)</f>
        <v>0</v>
      </c>
      <c r="BW28" s="26">
        <f ca="1">IF(BW$4&gt;Exit,0,Expense!BX165)</f>
        <v>0</v>
      </c>
      <c r="BX28" s="26">
        <f ca="1">IF(BX$4&gt;Exit,0,Expense!BY165)</f>
        <v>0</v>
      </c>
      <c r="BY28" s="26">
        <f ca="1">IF(BY$4&gt;Exit,0,Expense!BZ165)</f>
        <v>0</v>
      </c>
      <c r="BZ28" s="26">
        <f ca="1">IF(BZ$4&gt;Exit,0,Expense!CA165)</f>
        <v>0</v>
      </c>
      <c r="CA28" s="26">
        <f ca="1">IF(CA$4&gt;Exit,0,Expense!CB165)</f>
        <v>0</v>
      </c>
      <c r="CB28" s="26">
        <f ca="1">IF(CB$4&gt;Exit,0,Expense!CC165)</f>
        <v>0</v>
      </c>
      <c r="CC28" s="26">
        <f ca="1">IF(CC$4&gt;Exit,0,Expense!CD165)</f>
        <v>0</v>
      </c>
      <c r="CD28" s="26">
        <f ca="1">IF(CD$4&gt;Exit,0,Expense!CE165)</f>
        <v>0</v>
      </c>
      <c r="CE28" s="26">
        <f ca="1">IF(CE$4&gt;Exit,0,Expense!CF165)</f>
        <v>0</v>
      </c>
      <c r="CF28" s="26">
        <f ca="1">IF(CF$4&gt;Exit,0,Expense!CG165)</f>
        <v>0</v>
      </c>
      <c r="CG28" s="26">
        <f ca="1">IF(CG$4&gt;Exit,0,Expense!CH165)</f>
        <v>0</v>
      </c>
      <c r="CH28" s="26">
        <f ca="1">IF(CH$4&gt;Exit,0,Expense!CI165)</f>
        <v>0</v>
      </c>
      <c r="CI28" s="26">
        <f ca="1">IF(CI$4&gt;Exit,0,Expense!CJ165)</f>
        <v>0</v>
      </c>
      <c r="CJ28" s="26">
        <f ca="1">IF(CJ$4&gt;Exit,0,Expense!CK165)</f>
        <v>0</v>
      </c>
      <c r="CK28" s="26">
        <f ca="1">IF(CK$4&gt;Exit,0,Expense!CL165)</f>
        <v>0</v>
      </c>
      <c r="CL28" s="26">
        <f ca="1">IF(CL$4&gt;Exit,0,Expense!CM165)</f>
        <v>0</v>
      </c>
      <c r="CM28" s="26">
        <f ca="1">IF(CM$4&gt;Exit,0,Expense!CN165)</f>
        <v>0</v>
      </c>
      <c r="CN28" s="26">
        <f ca="1">IF(CN$4&gt;Exit,0,Expense!CO165)</f>
        <v>0</v>
      </c>
      <c r="CO28" s="26">
        <f ca="1">IF(CO$4&gt;Exit,0,Expense!CP165)</f>
        <v>0</v>
      </c>
      <c r="CP28" s="26">
        <f ca="1">IF(CP$4&gt;Exit,0,Expense!CQ165)</f>
        <v>0</v>
      </c>
      <c r="CQ28" s="26">
        <f ca="1">IF(CQ$4&gt;Exit,0,Expense!CR165)</f>
        <v>0</v>
      </c>
      <c r="CR28" s="26">
        <f ca="1">IF(CR$4&gt;Exit,0,Expense!CS165)</f>
        <v>0</v>
      </c>
      <c r="CS28" s="26">
        <f ca="1">IF(CS$4&gt;Exit,0,Expense!CT165)</f>
        <v>0</v>
      </c>
      <c r="CT28" s="26">
        <f ca="1">IF(CT$4&gt;Exit,0,Expense!CU165)</f>
        <v>0</v>
      </c>
      <c r="CU28" s="26">
        <f ca="1">IF(CU$4&gt;Exit,0,Expense!CV165)</f>
        <v>0</v>
      </c>
      <c r="CV28" s="26">
        <f ca="1">IF(CV$4&gt;Exit,0,Expense!CW165)</f>
        <v>0</v>
      </c>
      <c r="CW28" s="26">
        <f ca="1">IF(CW$4&gt;Exit,0,Expense!CX165)</f>
        <v>0</v>
      </c>
      <c r="CX28" s="26">
        <f ca="1">IF(CX$4&gt;Exit,0,Expense!CY165)</f>
        <v>0</v>
      </c>
      <c r="CY28" s="26">
        <f ca="1">IF(CY$4&gt;Exit,0,Expense!CZ165)</f>
        <v>0</v>
      </c>
      <c r="CZ28" s="26">
        <f ca="1">IF(CZ$4&gt;Exit,0,Expense!DA165)</f>
        <v>0</v>
      </c>
      <c r="DA28" s="26">
        <f ca="1">IF(DA$4&gt;Exit,0,Expense!DB165)</f>
        <v>0</v>
      </c>
      <c r="DB28" s="26">
        <f ca="1">IF(DB$4&gt;Exit,0,Expense!DC165)</f>
        <v>0</v>
      </c>
      <c r="DC28" s="26">
        <f ca="1">IF(DC$4&gt;Exit,0,Expense!DD165)</f>
        <v>0</v>
      </c>
      <c r="DD28" s="26">
        <f ca="1">IF(DD$4&gt;Exit,0,Expense!DE165)</f>
        <v>0</v>
      </c>
      <c r="DE28" s="26">
        <f ca="1">IF(DE$4&gt;Exit,0,Expense!DF165)</f>
        <v>0</v>
      </c>
      <c r="DF28" s="26">
        <f ca="1">IF(DF$4&gt;Exit,0,Expense!DG165)</f>
        <v>0</v>
      </c>
      <c r="DG28" s="26">
        <f ca="1">IF(DG$4&gt;Exit,0,Expense!DH165)</f>
        <v>0</v>
      </c>
      <c r="DH28" s="26">
        <f ca="1">IF(DH$4&gt;Exit,0,Expense!DI165)</f>
        <v>0</v>
      </c>
      <c r="DI28" s="26">
        <f ca="1">IF(DI$4&gt;Exit,0,Expense!DJ165)</f>
        <v>0</v>
      </c>
      <c r="DJ28" s="26">
        <f ca="1">IF(DJ$4&gt;Exit,0,Expense!DK165)</f>
        <v>0</v>
      </c>
      <c r="DK28" s="26">
        <f ca="1">IF(DK$4&gt;Exit,0,Expense!DL165)</f>
        <v>0</v>
      </c>
      <c r="DL28" s="26">
        <f ca="1">IF(DL$4&gt;Exit,0,Expense!DM165)</f>
        <v>0</v>
      </c>
      <c r="DM28" s="26">
        <f ca="1">IF(DM$4&gt;Exit,0,Expense!DN165)</f>
        <v>0</v>
      </c>
      <c r="DN28" s="26">
        <f ca="1">IF(DN$4&gt;Exit,0,Expense!DO165)</f>
        <v>0</v>
      </c>
      <c r="DO28" s="26">
        <f ca="1">IF(DO$4&gt;Exit,0,Expense!DP165)</f>
        <v>0</v>
      </c>
      <c r="DP28" s="26">
        <f ca="1">IF(DP$4&gt;Exit,0,Expense!DQ165)</f>
        <v>0</v>
      </c>
      <c r="DQ28" s="26">
        <f ca="1">IF(DQ$4&gt;Exit,0,Expense!DR165)</f>
        <v>0</v>
      </c>
      <c r="DR28" s="26">
        <f ca="1">IF(DR$4&gt;Exit,0,Expense!DS165)</f>
        <v>0</v>
      </c>
      <c r="DS28" s="26">
        <f ca="1">IF(DS$4&gt;Exit,0,Expense!DT165)</f>
        <v>0</v>
      </c>
      <c r="DT28" s="26">
        <f ca="1">IF(DT$4&gt;Exit,0,Expense!DU165)</f>
        <v>0</v>
      </c>
      <c r="DU28" s="26">
        <f ca="1">IF(DU$4&gt;Exit,0,Expense!DV165)</f>
        <v>0</v>
      </c>
      <c r="DV28" s="26">
        <f ca="1">IF(DV$4&gt;Exit,0,Expense!DW165)</f>
        <v>0</v>
      </c>
      <c r="DW28" s="26">
        <f ca="1">IF(DW$4&gt;Exit,0,Expense!DX165)</f>
        <v>0</v>
      </c>
      <c r="DX28" s="26">
        <f ca="1">IF(DX$4&gt;Exit,0,Expense!DY165)</f>
        <v>0</v>
      </c>
      <c r="DY28" s="26">
        <f ca="1">IF(DY$4&gt;Exit,0,Expense!DZ165)</f>
        <v>0</v>
      </c>
      <c r="DZ28" s="26">
        <f ca="1">IF(DZ$4&gt;Exit,0,Expense!EA165)</f>
        <v>0</v>
      </c>
      <c r="EA28" s="26">
        <f ca="1">IF(EA$4&gt;Exit,0,Expense!EB165)</f>
        <v>0</v>
      </c>
      <c r="EB28" s="26">
        <f ca="1">IF(EB$4&gt;Exit,0,Expense!EC165)</f>
        <v>0</v>
      </c>
      <c r="EC28" s="26">
        <f ca="1">IF(EC$4&gt;Exit,0,Expense!ED165)</f>
        <v>0</v>
      </c>
      <c r="ED28" s="26">
        <f ca="1">IF(ED$4&gt;Exit,0,Expense!EE165)</f>
        <v>0</v>
      </c>
      <c r="EE28" s="26">
        <f ca="1">IF(EE$4&gt;Exit,0,Expense!EF165)</f>
        <v>0</v>
      </c>
      <c r="EF28" s="26">
        <f ca="1">IF(EF$4&gt;Exit,0,Expense!EG165)</f>
        <v>0</v>
      </c>
      <c r="EG28" s="26">
        <f ca="1">IF(EG$4&gt;Exit,0,Expense!EH165)</f>
        <v>0</v>
      </c>
      <c r="EH28" s="26">
        <f ca="1">IF(EH$4&gt;Exit,0,Expense!EI165)</f>
        <v>0</v>
      </c>
      <c r="EI28" s="26">
        <f ca="1">IF(EI$4&gt;Exit,0,Expense!EJ165)</f>
        <v>0</v>
      </c>
      <c r="EJ28" s="26">
        <f ca="1">IF(EJ$4&gt;Exit,0,Expense!EK165)</f>
        <v>0</v>
      </c>
      <c r="EK28" s="26">
        <f ca="1">IF(EK$4&gt;Exit,0,Expense!EL165)</f>
        <v>0</v>
      </c>
      <c r="EL28" s="26">
        <f ca="1">IF(EL$4&gt;Exit,0,Expense!EM165)</f>
        <v>0</v>
      </c>
      <c r="EM28" s="26">
        <f ca="1">IF(EM$4&gt;Exit,0,Expense!EN165)</f>
        <v>0</v>
      </c>
      <c r="EN28" s="26">
        <f ca="1">IF(EN$4&gt;Exit,0,Expense!EO165)</f>
        <v>0</v>
      </c>
      <c r="EO28" s="26">
        <f ca="1">IF(EO$4&gt;Exit,0,Expense!EP165)</f>
        <v>0</v>
      </c>
      <c r="EP28" s="26">
        <f ca="1">IF(EP$4&gt;Exit,0,Expense!EQ165)</f>
        <v>0</v>
      </c>
      <c r="EQ28" s="26">
        <f ca="1">IF(EQ$4&gt;Exit,0,Expense!ER165)</f>
        <v>0</v>
      </c>
      <c r="ER28" s="26">
        <f ca="1">IF(ER$4&gt;Exit,0,Expense!ES165)</f>
        <v>0</v>
      </c>
      <c r="ES28" s="26">
        <f ca="1">IF(ES$4&gt;Exit,0,Expense!ET165)</f>
        <v>0</v>
      </c>
      <c r="ET28" s="26">
        <f ca="1">IF(ET$4&gt;Exit,0,Expense!EU165)</f>
        <v>0</v>
      </c>
      <c r="EU28" s="26">
        <f ca="1">IF(EU$4&gt;Exit,0,Expense!EV165)</f>
        <v>0</v>
      </c>
      <c r="EV28" s="26">
        <f ca="1">IF(EV$4&gt;Exit,0,Expense!EW165)</f>
        <v>0</v>
      </c>
      <c r="EW28" s="26">
        <f ca="1">IF(EW$4&gt;Exit,0,Expense!EX165)</f>
        <v>0</v>
      </c>
      <c r="EX28" s="26">
        <f>IF(EX$4&gt;Exit,0,Expense!EY165)</f>
        <v>0</v>
      </c>
      <c r="EY28" s="26">
        <f>IF(EY$4&gt;Exit,0,Expense!EZ165)</f>
        <v>0</v>
      </c>
      <c r="EZ28" s="26">
        <f>IF(EZ$4&gt;Exit,0,Expense!FA165)</f>
        <v>0</v>
      </c>
      <c r="FA28" s="26">
        <f>IF(FA$4&gt;Exit,0,Expense!FB165)</f>
        <v>0</v>
      </c>
      <c r="FB28" s="26">
        <f>IF(FB$4&gt;Exit,0,Expense!FC165)</f>
        <v>0</v>
      </c>
      <c r="FC28" s="26">
        <f>IF(FC$4&gt;Exit,0,Expense!FD165)</f>
        <v>0</v>
      </c>
      <c r="FD28" s="26">
        <f>IF(FD$4&gt;Exit,0,Expense!FE165)</f>
        <v>0</v>
      </c>
      <c r="FE28" s="26">
        <f>IF(FE$4&gt;Exit,0,Expense!FF165)</f>
        <v>0</v>
      </c>
      <c r="FF28" s="26">
        <f>IF(FF$4&gt;Exit,0,Expense!FG165)</f>
        <v>0</v>
      </c>
      <c r="FG28" s="26">
        <f>IF(FG$4&gt;Exit,0,Expense!FH165)</f>
        <v>0</v>
      </c>
      <c r="FH28" s="26">
        <f>IF(FH$4&gt;Exit,0,Expense!FI165)</f>
        <v>0</v>
      </c>
      <c r="FI28" s="26">
        <f>IF(FI$4&gt;Exit,0,Expense!FJ165)</f>
        <v>0</v>
      </c>
      <c r="FJ28" s="26">
        <f>IF(FJ$4&gt;Exit,0,Expense!FK165)</f>
        <v>0</v>
      </c>
      <c r="FK28" s="26">
        <f>IF(FK$4&gt;Exit,0,Expense!FL165)</f>
        <v>0</v>
      </c>
      <c r="FL28" s="26">
        <f>IF(FL$4&gt;Exit,0,Expense!FM165)</f>
        <v>0</v>
      </c>
      <c r="FM28" s="26">
        <f>IF(FM$4&gt;Exit,0,Expense!FN165)</f>
        <v>0</v>
      </c>
      <c r="FN28" s="26">
        <f>IF(FN$4&gt;Exit,0,Expense!FO165)</f>
        <v>0</v>
      </c>
      <c r="FO28" s="26">
        <f>IF(FO$4&gt;Exit,0,Expense!FP165)</f>
        <v>0</v>
      </c>
      <c r="FP28" s="26">
        <f>IF(FP$4&gt;Exit,0,Expense!FQ165)</f>
        <v>0</v>
      </c>
      <c r="FQ28" s="26">
        <f>IF(FQ$4&gt;Exit,0,Expense!FR165)</f>
        <v>0</v>
      </c>
      <c r="FR28" s="26">
        <f>IF(FR$4&gt;Exit,0,Expense!FS165)</f>
        <v>0</v>
      </c>
      <c r="FS28" s="26">
        <f>IF(FS$4&gt;Exit,0,Expense!FT165)</f>
        <v>0</v>
      </c>
      <c r="FT28" s="26">
        <f>IF(FT$4&gt;Exit,0,Expense!FU165)</f>
        <v>0</v>
      </c>
      <c r="FU28" s="26">
        <f>IF(FU$4&gt;Exit,0,Expense!FV165)</f>
        <v>0</v>
      </c>
      <c r="FV28" s="26">
        <f>IF(FV$4&gt;Exit,0,Expense!FW165)</f>
        <v>0</v>
      </c>
      <c r="FW28" s="26">
        <f>IF(FW$4&gt;Exit,0,Expense!FX165)</f>
        <v>0</v>
      </c>
      <c r="FX28" s="26">
        <f>IF(FX$4&gt;Exit,0,Expense!FY165)</f>
        <v>0</v>
      </c>
      <c r="FY28" s="26">
        <f>IF(FY$4&gt;Exit,0,Expense!FZ165)</f>
        <v>0</v>
      </c>
      <c r="FZ28" s="26">
        <f>IF(FZ$4&gt;Exit,0,Expense!GA165)</f>
        <v>0</v>
      </c>
      <c r="GA28" s="26">
        <f>IF(GA$4&gt;Exit,0,Expense!GB165)</f>
        <v>0</v>
      </c>
      <c r="GB28" s="26">
        <f>IF(GB$4&gt;Exit,0,Expense!GC165)</f>
        <v>0</v>
      </c>
      <c r="GC28" s="26">
        <f>IF(GC$4&gt;Exit,0,Expense!GD165)</f>
        <v>0</v>
      </c>
      <c r="GD28" s="26">
        <f>IF(GD$4&gt;Exit,0,Expense!GE165)</f>
        <v>0</v>
      </c>
      <c r="GE28" s="26">
        <f>IF(GE$4&gt;Exit,0,Expense!GF165)</f>
        <v>0</v>
      </c>
      <c r="GF28" s="26">
        <f>IF(GF$4&gt;Exit,0,Expense!GG165)</f>
        <v>0</v>
      </c>
      <c r="GG28" s="26">
        <f>IF(GG$4&gt;Exit,0,Expense!GH165)</f>
        <v>0</v>
      </c>
      <c r="GH28" s="26">
        <f>IF(GH$4&gt;Exit,0,Expense!GI165)</f>
        <v>0</v>
      </c>
      <c r="GI28" s="26">
        <f>IF(GI$4&gt;Exit,0,Expense!GJ165)</f>
        <v>0</v>
      </c>
      <c r="GJ28" s="26">
        <f>IF(GJ$4&gt;Exit,0,Expense!GK165)</f>
        <v>0</v>
      </c>
      <c r="GK28" s="26">
        <f>IF(GK$4&gt;Exit,0,Expense!GL165)</f>
        <v>0</v>
      </c>
      <c r="GL28" s="26">
        <f>IF(GL$4&gt;Exit,0,Expense!GM165)</f>
        <v>0</v>
      </c>
      <c r="GM28" s="26">
        <f>IF(GM$4&gt;Exit,0,Expense!GN165)</f>
        <v>0</v>
      </c>
      <c r="GN28" s="26">
        <f>IF(GN$4&gt;Exit,0,Expense!GO165)</f>
        <v>0</v>
      </c>
      <c r="GO28" s="26">
        <f>IF(GO$4&gt;Exit,0,Expense!GP165)</f>
        <v>0</v>
      </c>
      <c r="GP28" s="26">
        <f>IF(GP$4&gt;Exit,0,Expense!GQ165)</f>
        <v>0</v>
      </c>
      <c r="GQ28" s="26">
        <f>IF(GQ$4&gt;Exit,0,Expense!GR165)</f>
        <v>0</v>
      </c>
      <c r="GR28" s="26">
        <f>IF(GR$4&gt;Exit,0,Expense!GS165)</f>
        <v>0</v>
      </c>
      <c r="GS28" s="26">
        <f>IF(GS$4&gt;Exit,0,Expense!GT165)</f>
        <v>0</v>
      </c>
      <c r="GT28" s="26">
        <f>IF(GT$4&gt;Exit,0,Expense!GU165)</f>
        <v>0</v>
      </c>
      <c r="GU28" s="26">
        <f>IF(GU$4&gt;Exit,0,Expense!GV165)</f>
        <v>0</v>
      </c>
      <c r="GV28" s="26">
        <f>IF(GV$4&gt;Exit,0,Expense!GW165)</f>
        <v>0</v>
      </c>
      <c r="GW28" s="26">
        <f>IF(GW$4&gt;Exit,0,Expense!GX165)</f>
        <v>0</v>
      </c>
      <c r="GX28" s="26">
        <f>IF(GX$4&gt;Exit,0,Expense!GY165)</f>
        <v>0</v>
      </c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</row>
    <row r="29" spans="1:221">
      <c r="A29" s="35">
        <v>2.7</v>
      </c>
      <c r="B29" s="322" t="s">
        <v>364</v>
      </c>
      <c r="C29" s="11" t="s">
        <v>611</v>
      </c>
      <c r="D29" s="26">
        <f>IF(D$4&gt;Exit,0,Expense!E166)</f>
        <v>0</v>
      </c>
      <c r="E29" s="26">
        <f>IF(E$4&gt;Exit,0,Expense!F166)</f>
        <v>0</v>
      </c>
      <c r="F29" s="26">
        <f>IF(F$4&gt;Exit,0,Expense!G166)</f>
        <v>0</v>
      </c>
      <c r="G29" s="26">
        <f>IF(G$4&gt;Exit,0,Expense!H166)</f>
        <v>0</v>
      </c>
      <c r="H29" s="26">
        <f>IF(H$4&gt;Exit,0,Expense!I166)</f>
        <v>0</v>
      </c>
      <c r="I29" s="26">
        <f>IF(I$4&gt;Exit,0,Expense!J166)</f>
        <v>0</v>
      </c>
      <c r="J29" s="26">
        <f>IF(J$4&gt;Exit,0,Expense!K166)</f>
        <v>0</v>
      </c>
      <c r="K29" s="26">
        <f>IF(K$4&gt;Exit,0,Expense!L166)</f>
        <v>0</v>
      </c>
      <c r="L29" s="26">
        <f>IF(L$4&gt;Exit,0,Expense!M166)</f>
        <v>0</v>
      </c>
      <c r="M29" s="26">
        <f>IF(M$4&gt;Exit,0,Expense!N166)</f>
        <v>0</v>
      </c>
      <c r="N29" s="26">
        <f>IF(N$4&gt;Exit,0,Expense!O166)</f>
        <v>0</v>
      </c>
      <c r="O29" s="26">
        <f>IF(O$4&gt;Exit,0,Expense!P166)</f>
        <v>0</v>
      </c>
      <c r="P29" s="26">
        <f>IF(P$4&gt;Exit,0,Expense!Q166)</f>
        <v>0</v>
      </c>
      <c r="Q29" s="26">
        <f>IF(Q$4&gt;Exit,0,Expense!R166)</f>
        <v>0</v>
      </c>
      <c r="R29" s="26">
        <f>IF(R$4&gt;Exit,0,Expense!S166)</f>
        <v>0</v>
      </c>
      <c r="S29" s="26">
        <f>IF(S$4&gt;Exit,0,Expense!T166)</f>
        <v>0</v>
      </c>
      <c r="T29" s="26">
        <f>IF(T$4&gt;Exit,0,Expense!U166)</f>
        <v>0</v>
      </c>
      <c r="U29" s="26">
        <f>IF(U$4&gt;Exit,0,Expense!V166)</f>
        <v>0</v>
      </c>
      <c r="V29" s="26">
        <f>IF(V$4&gt;Exit,0,Expense!W166)</f>
        <v>0</v>
      </c>
      <c r="W29" s="26">
        <f>IF(W$4&gt;Exit,0,Expense!X166)</f>
        <v>0</v>
      </c>
      <c r="X29" s="26">
        <f>IF(X$4&gt;Exit,0,Expense!Y166)</f>
        <v>0</v>
      </c>
      <c r="Y29" s="26">
        <f>IF(Y$4&gt;Exit,0,Expense!Z166)</f>
        <v>0</v>
      </c>
      <c r="Z29" s="26">
        <f>IF(Z$4&gt;Exit,0,Expense!AA166)</f>
        <v>0</v>
      </c>
      <c r="AA29" s="26">
        <f>IF(AA$4&gt;Exit,0,Expense!AB166)</f>
        <v>0</v>
      </c>
      <c r="AB29" s="26">
        <f>IF(AB$4&gt;Exit,0,Expense!AC166)</f>
        <v>0</v>
      </c>
      <c r="AC29" s="26">
        <f>IF(AC$4&gt;Exit,0,Expense!AD166)</f>
        <v>0</v>
      </c>
      <c r="AD29" s="26">
        <f>IF(AD$4&gt;Exit,0,Expense!AE166)</f>
        <v>0</v>
      </c>
      <c r="AE29" s="26">
        <f>IF(AE$4&gt;Exit,0,Expense!AF166)</f>
        <v>0</v>
      </c>
      <c r="AF29" s="26">
        <f>IF(AF$4&gt;Exit,0,Expense!AG166)</f>
        <v>0</v>
      </c>
      <c r="AG29" s="26">
        <f>IF(AG$4&gt;Exit,0,Expense!AH166)</f>
        <v>0</v>
      </c>
      <c r="AH29" s="26">
        <f>IF(AH$4&gt;Exit,0,Expense!AI166)</f>
        <v>0</v>
      </c>
      <c r="AI29" s="26">
        <f>IF(AI$4&gt;Exit,0,Expense!AJ166)</f>
        <v>0</v>
      </c>
      <c r="AJ29" s="26">
        <f>IF(AJ$4&gt;Exit,0,Expense!AK166)</f>
        <v>0</v>
      </c>
      <c r="AK29" s="26">
        <f>IF(AK$4&gt;Exit,0,Expense!AL166)</f>
        <v>0</v>
      </c>
      <c r="AL29" s="26">
        <f>IF(AL$4&gt;Exit,0,Expense!AM166)</f>
        <v>0</v>
      </c>
      <c r="AM29" s="26">
        <f>IF(AM$4&gt;Exit,0,Expense!AN166)</f>
        <v>0</v>
      </c>
      <c r="AN29" s="26">
        <f>IF(AN$4&gt;Exit,0,Expense!AO166)</f>
        <v>0</v>
      </c>
      <c r="AO29" s="26">
        <f>IF(AO$4&gt;Exit,0,Expense!AP166)</f>
        <v>0</v>
      </c>
      <c r="AP29" s="26">
        <f>IF(AP$4&gt;Exit,0,Expense!AQ166)</f>
        <v>0</v>
      </c>
      <c r="AQ29" s="26">
        <f>IF(AQ$4&gt;Exit,0,Expense!AR166)</f>
        <v>0</v>
      </c>
      <c r="AR29" s="26">
        <f>IF(AR$4&gt;Exit,0,Expense!AS166)</f>
        <v>0</v>
      </c>
      <c r="AS29" s="26">
        <f>IF(AS$4&gt;Exit,0,Expense!AT166)</f>
        <v>0</v>
      </c>
      <c r="AT29" s="26">
        <f>IF(AT$4&gt;Exit,0,Expense!AU166)</f>
        <v>0</v>
      </c>
      <c r="AU29" s="26">
        <f>IF(AU$4&gt;Exit,0,Expense!AV166)</f>
        <v>0</v>
      </c>
      <c r="AV29" s="26">
        <f>IF(AV$4&gt;Exit,0,Expense!AW166)</f>
        <v>0</v>
      </c>
      <c r="AW29" s="26">
        <f>IF(AW$4&gt;Exit,0,Expense!AX166)</f>
        <v>0</v>
      </c>
      <c r="AX29" s="26">
        <f>IF(AX$4&gt;Exit,0,Expense!AY166)</f>
        <v>0</v>
      </c>
      <c r="AY29" s="26">
        <f>IF(AY$4&gt;Exit,0,Expense!AZ166)</f>
        <v>0</v>
      </c>
      <c r="AZ29" s="26">
        <f>IF(AZ$4&gt;Exit,0,Expense!BA166)</f>
        <v>0</v>
      </c>
      <c r="BA29" s="26">
        <f>IF(BA$4&gt;Exit,0,Expense!BB166)</f>
        <v>0</v>
      </c>
      <c r="BB29" s="26">
        <f>IF(BB$4&gt;Exit,0,Expense!BC166)</f>
        <v>0</v>
      </c>
      <c r="BC29" s="26">
        <f>IF(BC$4&gt;Exit,0,Expense!BD166)</f>
        <v>0</v>
      </c>
      <c r="BD29" s="26">
        <f>IF(BD$4&gt;Exit,0,Expense!BE166)</f>
        <v>0</v>
      </c>
      <c r="BE29" s="26">
        <f>IF(BE$4&gt;Exit,0,Expense!BF166)</f>
        <v>0</v>
      </c>
      <c r="BF29" s="26">
        <f>IF(BF$4&gt;Exit,0,Expense!BG166)</f>
        <v>0</v>
      </c>
      <c r="BG29" s="26">
        <f>IF(BG$4&gt;Exit,0,Expense!BH166)</f>
        <v>0</v>
      </c>
      <c r="BH29" s="26">
        <f>IF(BH$4&gt;Exit,0,Expense!BI166)</f>
        <v>0</v>
      </c>
      <c r="BI29" s="26">
        <f>IF(BI$4&gt;Exit,0,Expense!BJ166)</f>
        <v>0</v>
      </c>
      <c r="BJ29" s="26">
        <f>IF(BJ$4&gt;Exit,0,Expense!BK166)</f>
        <v>0</v>
      </c>
      <c r="BK29" s="26">
        <f>IF(BK$4&gt;Exit,0,Expense!BL166)</f>
        <v>0</v>
      </c>
      <c r="BL29" s="26">
        <f>IF(BL$4&gt;Exit,0,Expense!BM166)</f>
        <v>0</v>
      </c>
      <c r="BM29" s="26">
        <f>IF(BM$4&gt;Exit,0,Expense!BN166)</f>
        <v>0</v>
      </c>
      <c r="BN29" s="26">
        <f>IF(BN$4&gt;Exit,0,Expense!BO166)</f>
        <v>0</v>
      </c>
      <c r="BO29" s="26">
        <f>IF(BO$4&gt;Exit,0,Expense!BP166)</f>
        <v>0</v>
      </c>
      <c r="BP29" s="26">
        <f>IF(BP$4&gt;Exit,0,Expense!BQ166)</f>
        <v>0</v>
      </c>
      <c r="BQ29" s="26">
        <f>IF(BQ$4&gt;Exit,0,Expense!BR166)</f>
        <v>0</v>
      </c>
      <c r="BR29" s="26">
        <f>IF(BR$4&gt;Exit,0,Expense!BS166)</f>
        <v>0</v>
      </c>
      <c r="BS29" s="26">
        <f>IF(BS$4&gt;Exit,0,Expense!BT166)</f>
        <v>0</v>
      </c>
      <c r="BT29" s="26">
        <f>IF(BT$4&gt;Exit,0,Expense!BU166)</f>
        <v>0</v>
      </c>
      <c r="BU29" s="26">
        <f>IF(BU$4&gt;Exit,0,Expense!BV166)</f>
        <v>0</v>
      </c>
      <c r="BV29" s="26">
        <f>IF(BV$4&gt;Exit,0,Expense!BW166)</f>
        <v>0</v>
      </c>
      <c r="BW29" s="26">
        <f>IF(BW$4&gt;Exit,0,Expense!BX166)</f>
        <v>0</v>
      </c>
      <c r="BX29" s="26">
        <f>IF(BX$4&gt;Exit,0,Expense!BY166)</f>
        <v>0</v>
      </c>
      <c r="BY29" s="26">
        <f>IF(BY$4&gt;Exit,0,Expense!BZ166)</f>
        <v>0</v>
      </c>
      <c r="BZ29" s="26">
        <f>IF(BZ$4&gt;Exit,0,Expense!CA166)</f>
        <v>40000</v>
      </c>
      <c r="CA29" s="26">
        <f>IF(CA$4&gt;Exit,0,Expense!CB166)</f>
        <v>40000</v>
      </c>
      <c r="CB29" s="26">
        <f>IF(CB$4&gt;Exit,0,Expense!CC166)</f>
        <v>40000</v>
      </c>
      <c r="CC29" s="26">
        <f>IF(CC$4&gt;Exit,0,Expense!CD166)</f>
        <v>40000</v>
      </c>
      <c r="CD29" s="26">
        <f>IF(CD$4&gt;Exit,0,Expense!CE166)</f>
        <v>40000</v>
      </c>
      <c r="CE29" s="26">
        <f>IF(CE$4&gt;Exit,0,Expense!CF166)</f>
        <v>40000</v>
      </c>
      <c r="CF29" s="26">
        <f>IF(CF$4&gt;Exit,0,Expense!CG166)</f>
        <v>40000</v>
      </c>
      <c r="CG29" s="26">
        <f>IF(CG$4&gt;Exit,0,Expense!CH166)</f>
        <v>40000</v>
      </c>
      <c r="CH29" s="26">
        <f>IF(CH$4&gt;Exit,0,Expense!CI166)</f>
        <v>40000</v>
      </c>
      <c r="CI29" s="26">
        <f>IF(CI$4&gt;Exit,0,Expense!CJ166)</f>
        <v>40000</v>
      </c>
      <c r="CJ29" s="26">
        <f>IF(CJ$4&gt;Exit,0,Expense!CK166)</f>
        <v>40000</v>
      </c>
      <c r="CK29" s="26">
        <f>IF(CK$4&gt;Exit,0,Expense!CL166)</f>
        <v>40000</v>
      </c>
      <c r="CL29" s="26">
        <f>IF(CL$4&gt;Exit,0,Expense!CM166)</f>
        <v>40000</v>
      </c>
      <c r="CM29" s="26">
        <f>IF(CM$4&gt;Exit,0,Expense!CN166)</f>
        <v>40000</v>
      </c>
      <c r="CN29" s="26">
        <f>IF(CN$4&gt;Exit,0,Expense!CO166)</f>
        <v>40000</v>
      </c>
      <c r="CO29" s="26">
        <f>IF(CO$4&gt;Exit,0,Expense!CP166)</f>
        <v>40000</v>
      </c>
      <c r="CP29" s="26">
        <f>IF(CP$4&gt;Exit,0,Expense!CQ166)</f>
        <v>40000</v>
      </c>
      <c r="CQ29" s="26">
        <f>IF(CQ$4&gt;Exit,0,Expense!CR166)</f>
        <v>40000</v>
      </c>
      <c r="CR29" s="26">
        <f>IF(CR$4&gt;Exit,0,Expense!CS166)</f>
        <v>40000</v>
      </c>
      <c r="CS29" s="26">
        <f>IF(CS$4&gt;Exit,0,Expense!CT166)</f>
        <v>40000</v>
      </c>
      <c r="CT29" s="26">
        <f>IF(CT$4&gt;Exit,0,Expense!CU166)</f>
        <v>40000</v>
      </c>
      <c r="CU29" s="26">
        <f>IF(CU$4&gt;Exit,0,Expense!CV166)</f>
        <v>40000</v>
      </c>
      <c r="CV29" s="26">
        <f>IF(CV$4&gt;Exit,0,Expense!CW166)</f>
        <v>40000</v>
      </c>
      <c r="CW29" s="26">
        <f>IF(CW$4&gt;Exit,0,Expense!CX166)</f>
        <v>40000</v>
      </c>
      <c r="CX29" s="26">
        <f>IF(CX$4&gt;Exit,0,Expense!CY166)</f>
        <v>40000</v>
      </c>
      <c r="CY29" s="26">
        <f>IF(CY$4&gt;Exit,0,Expense!CZ166)</f>
        <v>40000</v>
      </c>
      <c r="CZ29" s="26">
        <f>IF(CZ$4&gt;Exit,0,Expense!DA166)</f>
        <v>40000</v>
      </c>
      <c r="DA29" s="26">
        <f>IF(DA$4&gt;Exit,0,Expense!DB166)</f>
        <v>40000</v>
      </c>
      <c r="DB29" s="26">
        <f>IF(DB$4&gt;Exit,0,Expense!DC166)</f>
        <v>40000</v>
      </c>
      <c r="DC29" s="26">
        <f>IF(DC$4&gt;Exit,0,Expense!DD166)</f>
        <v>40000</v>
      </c>
      <c r="DD29" s="26">
        <f>IF(DD$4&gt;Exit,0,Expense!DE166)</f>
        <v>40000</v>
      </c>
      <c r="DE29" s="26">
        <f>IF(DE$4&gt;Exit,0,Expense!DF166)</f>
        <v>40000</v>
      </c>
      <c r="DF29" s="26">
        <f>IF(DF$4&gt;Exit,0,Expense!DG166)</f>
        <v>40000</v>
      </c>
      <c r="DG29" s="26">
        <f>IF(DG$4&gt;Exit,0,Expense!DH166)</f>
        <v>40000</v>
      </c>
      <c r="DH29" s="26">
        <f>IF(DH$4&gt;Exit,0,Expense!DI166)</f>
        <v>40000</v>
      </c>
      <c r="DI29" s="26">
        <f>IF(DI$4&gt;Exit,0,Expense!DJ166)</f>
        <v>40000</v>
      </c>
      <c r="DJ29" s="26">
        <f>IF(DJ$4&gt;Exit,0,Expense!DK166)</f>
        <v>40000</v>
      </c>
      <c r="DK29" s="26">
        <f>IF(DK$4&gt;Exit,0,Expense!DL166)</f>
        <v>40000</v>
      </c>
      <c r="DL29" s="26">
        <f>IF(DL$4&gt;Exit,0,Expense!DM166)</f>
        <v>40000</v>
      </c>
      <c r="DM29" s="26">
        <f>IF(DM$4&gt;Exit,0,Expense!DN166)</f>
        <v>40000</v>
      </c>
      <c r="DN29" s="26">
        <f>IF(DN$4&gt;Exit,0,Expense!DO166)</f>
        <v>40000</v>
      </c>
      <c r="DO29" s="26">
        <f>IF(DO$4&gt;Exit,0,Expense!DP166)</f>
        <v>40000</v>
      </c>
      <c r="DP29" s="26">
        <f>IF(DP$4&gt;Exit,0,Expense!DQ166)</f>
        <v>40000</v>
      </c>
      <c r="DQ29" s="26">
        <f>IF(DQ$4&gt;Exit,0,Expense!DR166)</f>
        <v>40000</v>
      </c>
      <c r="DR29" s="26">
        <f>IF(DR$4&gt;Exit,0,Expense!DS166)</f>
        <v>40000</v>
      </c>
      <c r="DS29" s="26">
        <f>IF(DS$4&gt;Exit,0,Expense!DT166)</f>
        <v>40000</v>
      </c>
      <c r="DT29" s="26">
        <f>IF(DT$4&gt;Exit,0,Expense!DU166)</f>
        <v>40000</v>
      </c>
      <c r="DU29" s="26">
        <f>IF(DU$4&gt;Exit,0,Expense!DV166)</f>
        <v>40000</v>
      </c>
      <c r="DV29" s="26">
        <f>IF(DV$4&gt;Exit,0,Expense!DW166)</f>
        <v>40000</v>
      </c>
      <c r="DW29" s="26">
        <f>IF(DW$4&gt;Exit,0,Expense!DX166)</f>
        <v>40000</v>
      </c>
      <c r="DX29" s="26">
        <f>IF(DX$4&gt;Exit,0,Expense!DY166)</f>
        <v>40000</v>
      </c>
      <c r="DY29" s="26">
        <f>IF(DY$4&gt;Exit,0,Expense!DZ166)</f>
        <v>40000</v>
      </c>
      <c r="DZ29" s="26">
        <f>IF(DZ$4&gt;Exit,0,Expense!EA166)</f>
        <v>40000</v>
      </c>
      <c r="EA29" s="26">
        <f>IF(EA$4&gt;Exit,0,Expense!EB166)</f>
        <v>40000</v>
      </c>
      <c r="EB29" s="26">
        <f>IF(EB$4&gt;Exit,0,Expense!EC166)</f>
        <v>40000</v>
      </c>
      <c r="EC29" s="26">
        <f>IF(EC$4&gt;Exit,0,Expense!ED166)</f>
        <v>40000</v>
      </c>
      <c r="ED29" s="26">
        <f>IF(ED$4&gt;Exit,0,Expense!EE166)</f>
        <v>40000</v>
      </c>
      <c r="EE29" s="26">
        <f>IF(EE$4&gt;Exit,0,Expense!EF166)</f>
        <v>40000</v>
      </c>
      <c r="EF29" s="26">
        <f>IF(EF$4&gt;Exit,0,Expense!EG166)</f>
        <v>40000</v>
      </c>
      <c r="EG29" s="26">
        <f>IF(EG$4&gt;Exit,0,Expense!EH166)</f>
        <v>40000</v>
      </c>
      <c r="EH29" s="26">
        <f>IF(EH$4&gt;Exit,0,Expense!EI166)</f>
        <v>40000</v>
      </c>
      <c r="EI29" s="26">
        <f>IF(EI$4&gt;Exit,0,Expense!EJ166)</f>
        <v>40000</v>
      </c>
      <c r="EJ29" s="26">
        <f>IF(EJ$4&gt;Exit,0,Expense!EK166)</f>
        <v>40000</v>
      </c>
      <c r="EK29" s="26">
        <f>IF(EK$4&gt;Exit,0,Expense!EL166)</f>
        <v>40000</v>
      </c>
      <c r="EL29" s="26">
        <f>IF(EL$4&gt;Exit,0,Expense!EM166)</f>
        <v>40000</v>
      </c>
      <c r="EM29" s="26">
        <f>IF(EM$4&gt;Exit,0,Expense!EN166)</f>
        <v>40000</v>
      </c>
      <c r="EN29" s="26">
        <f>IF(EN$4&gt;Exit,0,Expense!EO166)</f>
        <v>40000</v>
      </c>
      <c r="EO29" s="26">
        <f>IF(EO$4&gt;Exit,0,Expense!EP166)</f>
        <v>40000</v>
      </c>
      <c r="EP29" s="26">
        <f>IF(EP$4&gt;Exit,0,Expense!EQ166)</f>
        <v>40000</v>
      </c>
      <c r="EQ29" s="26">
        <f>IF(EQ$4&gt;Exit,0,Expense!ER166)</f>
        <v>40000</v>
      </c>
      <c r="ER29" s="26">
        <f>IF(ER$4&gt;Exit,0,Expense!ES166)</f>
        <v>40000</v>
      </c>
      <c r="ES29" s="26">
        <f>IF(ES$4&gt;Exit,0,Expense!ET166)</f>
        <v>40000</v>
      </c>
      <c r="ET29" s="26">
        <f>IF(ET$4&gt;Exit,0,Expense!EU166)</f>
        <v>40000</v>
      </c>
      <c r="EU29" s="26">
        <f>IF(EU$4&gt;Exit,0,Expense!EV166)</f>
        <v>40000</v>
      </c>
      <c r="EV29" s="26">
        <f>IF(EV$4&gt;Exit,0,Expense!EW166)</f>
        <v>40000</v>
      </c>
      <c r="EW29" s="26">
        <f>IF(EW$4&gt;Exit,0,Expense!EX166)</f>
        <v>40000</v>
      </c>
      <c r="EX29" s="26">
        <f>IF(EX$4&gt;Exit,0,Expense!EY166)</f>
        <v>0</v>
      </c>
      <c r="EY29" s="26">
        <f>IF(EY$4&gt;Exit,0,Expense!EZ166)</f>
        <v>0</v>
      </c>
      <c r="EZ29" s="26">
        <f>IF(EZ$4&gt;Exit,0,Expense!FA166)</f>
        <v>0</v>
      </c>
      <c r="FA29" s="26">
        <f>IF(FA$4&gt;Exit,0,Expense!FB166)</f>
        <v>0</v>
      </c>
      <c r="FB29" s="26">
        <f>IF(FB$4&gt;Exit,0,Expense!FC166)</f>
        <v>0</v>
      </c>
      <c r="FC29" s="26">
        <f>IF(FC$4&gt;Exit,0,Expense!FD166)</f>
        <v>0</v>
      </c>
      <c r="FD29" s="26">
        <f>IF(FD$4&gt;Exit,0,Expense!FE166)</f>
        <v>0</v>
      </c>
      <c r="FE29" s="26">
        <f>IF(FE$4&gt;Exit,0,Expense!FF166)</f>
        <v>0</v>
      </c>
      <c r="FF29" s="26">
        <f>IF(FF$4&gt;Exit,0,Expense!FG166)</f>
        <v>0</v>
      </c>
      <c r="FG29" s="26">
        <f>IF(FG$4&gt;Exit,0,Expense!FH166)</f>
        <v>0</v>
      </c>
      <c r="FH29" s="26">
        <f>IF(FH$4&gt;Exit,0,Expense!FI166)</f>
        <v>0</v>
      </c>
      <c r="FI29" s="26">
        <f>IF(FI$4&gt;Exit,0,Expense!FJ166)</f>
        <v>0</v>
      </c>
      <c r="FJ29" s="26">
        <f>IF(FJ$4&gt;Exit,0,Expense!FK166)</f>
        <v>0</v>
      </c>
      <c r="FK29" s="26">
        <f>IF(FK$4&gt;Exit,0,Expense!FL166)</f>
        <v>0</v>
      </c>
      <c r="FL29" s="26">
        <f>IF(FL$4&gt;Exit,0,Expense!FM166)</f>
        <v>0</v>
      </c>
      <c r="FM29" s="26">
        <f>IF(FM$4&gt;Exit,0,Expense!FN166)</f>
        <v>0</v>
      </c>
      <c r="FN29" s="26">
        <f>IF(FN$4&gt;Exit,0,Expense!FO166)</f>
        <v>0</v>
      </c>
      <c r="FO29" s="26">
        <f>IF(FO$4&gt;Exit,0,Expense!FP166)</f>
        <v>0</v>
      </c>
      <c r="FP29" s="26">
        <f>IF(FP$4&gt;Exit,0,Expense!FQ166)</f>
        <v>0</v>
      </c>
      <c r="FQ29" s="26">
        <f>IF(FQ$4&gt;Exit,0,Expense!FR166)</f>
        <v>0</v>
      </c>
      <c r="FR29" s="26">
        <f>IF(FR$4&gt;Exit,0,Expense!FS166)</f>
        <v>0</v>
      </c>
      <c r="FS29" s="26">
        <f>IF(FS$4&gt;Exit,0,Expense!FT166)</f>
        <v>0</v>
      </c>
      <c r="FT29" s="26">
        <f>IF(FT$4&gt;Exit,0,Expense!FU166)</f>
        <v>0</v>
      </c>
      <c r="FU29" s="26">
        <f>IF(FU$4&gt;Exit,0,Expense!FV166)</f>
        <v>0</v>
      </c>
      <c r="FV29" s="26">
        <f>IF(FV$4&gt;Exit,0,Expense!FW166)</f>
        <v>0</v>
      </c>
      <c r="FW29" s="26">
        <f>IF(FW$4&gt;Exit,0,Expense!FX166)</f>
        <v>0</v>
      </c>
      <c r="FX29" s="26">
        <f>IF(FX$4&gt;Exit,0,Expense!FY166)</f>
        <v>0</v>
      </c>
      <c r="FY29" s="26">
        <f>IF(FY$4&gt;Exit,0,Expense!FZ166)</f>
        <v>0</v>
      </c>
      <c r="FZ29" s="26">
        <f>IF(FZ$4&gt;Exit,0,Expense!GA166)</f>
        <v>0</v>
      </c>
      <c r="GA29" s="26">
        <f>IF(GA$4&gt;Exit,0,Expense!GB166)</f>
        <v>0</v>
      </c>
      <c r="GB29" s="26">
        <f>IF(GB$4&gt;Exit,0,Expense!GC166)</f>
        <v>0</v>
      </c>
      <c r="GC29" s="26">
        <f>IF(GC$4&gt;Exit,0,Expense!GD166)</f>
        <v>0</v>
      </c>
      <c r="GD29" s="26">
        <f>IF(GD$4&gt;Exit,0,Expense!GE166)</f>
        <v>0</v>
      </c>
      <c r="GE29" s="26">
        <f>IF(GE$4&gt;Exit,0,Expense!GF166)</f>
        <v>0</v>
      </c>
      <c r="GF29" s="26">
        <f>IF(GF$4&gt;Exit,0,Expense!GG166)</f>
        <v>0</v>
      </c>
      <c r="GG29" s="26">
        <f>IF(GG$4&gt;Exit,0,Expense!GH166)</f>
        <v>0</v>
      </c>
      <c r="GH29" s="26">
        <f>IF(GH$4&gt;Exit,0,Expense!GI166)</f>
        <v>0</v>
      </c>
      <c r="GI29" s="26">
        <f>IF(GI$4&gt;Exit,0,Expense!GJ166)</f>
        <v>0</v>
      </c>
      <c r="GJ29" s="26">
        <f>IF(GJ$4&gt;Exit,0,Expense!GK166)</f>
        <v>0</v>
      </c>
      <c r="GK29" s="26">
        <f>IF(GK$4&gt;Exit,0,Expense!GL166)</f>
        <v>0</v>
      </c>
      <c r="GL29" s="26">
        <f>IF(GL$4&gt;Exit,0,Expense!GM166)</f>
        <v>0</v>
      </c>
      <c r="GM29" s="26">
        <f>IF(GM$4&gt;Exit,0,Expense!GN166)</f>
        <v>0</v>
      </c>
      <c r="GN29" s="26">
        <f>IF(GN$4&gt;Exit,0,Expense!GO166)</f>
        <v>0</v>
      </c>
      <c r="GO29" s="26">
        <f>IF(GO$4&gt;Exit,0,Expense!GP166)</f>
        <v>0</v>
      </c>
      <c r="GP29" s="26">
        <f>IF(GP$4&gt;Exit,0,Expense!GQ166)</f>
        <v>0</v>
      </c>
      <c r="GQ29" s="26">
        <f>IF(GQ$4&gt;Exit,0,Expense!GR166)</f>
        <v>0</v>
      </c>
      <c r="GR29" s="26">
        <f>IF(GR$4&gt;Exit,0,Expense!GS166)</f>
        <v>0</v>
      </c>
      <c r="GS29" s="26">
        <f>IF(GS$4&gt;Exit,0,Expense!GT166)</f>
        <v>0</v>
      </c>
      <c r="GT29" s="26">
        <f>IF(GT$4&gt;Exit,0,Expense!GU166)</f>
        <v>0</v>
      </c>
      <c r="GU29" s="26">
        <f>IF(GU$4&gt;Exit,0,Expense!GV166)</f>
        <v>0</v>
      </c>
      <c r="GV29" s="26">
        <f>IF(GV$4&gt;Exit,0,Expense!GW166)</f>
        <v>0</v>
      </c>
      <c r="GW29" s="26">
        <f>IF(GW$4&gt;Exit,0,Expense!GX166)</f>
        <v>0</v>
      </c>
      <c r="GX29" s="26">
        <f>IF(GX$4&gt;Exit,0,Expense!GY166)</f>
        <v>0</v>
      </c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</row>
    <row r="30" spans="1:221">
      <c r="A30" s="35">
        <v>2.8</v>
      </c>
      <c r="B30" s="520" t="s">
        <v>645</v>
      </c>
      <c r="C30" s="33" t="s">
        <v>591</v>
      </c>
      <c r="D30" s="26">
        <f ca="1">IF(D$4&gt;Exit,0,Expense!E167)</f>
        <v>0</v>
      </c>
      <c r="E30" s="26">
        <f ca="1">IF(E$4&gt;Exit,0,Expense!F167)</f>
        <v>0</v>
      </c>
      <c r="F30" s="26">
        <f ca="1">IF(F$4&gt;Exit,0,Expense!G167)</f>
        <v>0</v>
      </c>
      <c r="G30" s="26">
        <f ca="1">IF(G$4&gt;Exit,0,Expense!H167)</f>
        <v>0</v>
      </c>
      <c r="H30" s="26">
        <f ca="1">IF(H$4&gt;Exit,0,Expense!I167)</f>
        <v>0</v>
      </c>
      <c r="I30" s="26">
        <f ca="1">IF(I$4&gt;Exit,0,Expense!J167)</f>
        <v>0</v>
      </c>
      <c r="J30" s="26">
        <f ca="1">IF(J$4&gt;Exit,0,Expense!K167)</f>
        <v>0</v>
      </c>
      <c r="K30" s="26">
        <f ca="1">IF(K$4&gt;Exit,0,Expense!L167)</f>
        <v>0</v>
      </c>
      <c r="L30" s="26">
        <f ca="1">IF(L$4&gt;Exit,0,Expense!M167)</f>
        <v>0</v>
      </c>
      <c r="M30" s="26">
        <f ca="1">IF(M$4&gt;Exit,0,Expense!N167)</f>
        <v>0</v>
      </c>
      <c r="N30" s="26">
        <f ca="1">IF(N$4&gt;Exit,0,Expense!O167)</f>
        <v>0</v>
      </c>
      <c r="O30" s="26">
        <f ca="1">IF(O$4&gt;Exit,0,Expense!P167)</f>
        <v>0</v>
      </c>
      <c r="P30" s="26">
        <f ca="1">IF(P$4&gt;Exit,0,Expense!Q167)</f>
        <v>0</v>
      </c>
      <c r="Q30" s="26">
        <f ca="1">IF(Q$4&gt;Exit,0,Expense!R167)</f>
        <v>0</v>
      </c>
      <c r="R30" s="26">
        <f ca="1">IF(R$4&gt;Exit,0,Expense!S167)</f>
        <v>0</v>
      </c>
      <c r="S30" s="26">
        <f ca="1">IF(S$4&gt;Exit,0,Expense!T167)</f>
        <v>0</v>
      </c>
      <c r="T30" s="26">
        <f ca="1">IF(T$4&gt;Exit,0,Expense!U167)</f>
        <v>0</v>
      </c>
      <c r="U30" s="26">
        <f ca="1">IF(U$4&gt;Exit,0,Expense!V167)</f>
        <v>0</v>
      </c>
      <c r="V30" s="26">
        <f ca="1">IF(V$4&gt;Exit,0,Expense!W167)</f>
        <v>0</v>
      </c>
      <c r="W30" s="26">
        <f ca="1">IF(W$4&gt;Exit,0,Expense!X167)</f>
        <v>0</v>
      </c>
      <c r="X30" s="26">
        <f ca="1">IF(X$4&gt;Exit,0,Expense!Y167)</f>
        <v>0</v>
      </c>
      <c r="Y30" s="26">
        <f ca="1">IF(Y$4&gt;Exit,0,Expense!Z167)</f>
        <v>0</v>
      </c>
      <c r="Z30" s="26">
        <f ca="1">IF(Z$4&gt;Exit,0,Expense!AA167)</f>
        <v>0</v>
      </c>
      <c r="AA30" s="26">
        <f ca="1">IF(AA$4&gt;Exit,0,Expense!AB167)</f>
        <v>0</v>
      </c>
      <c r="AB30" s="26">
        <f ca="1">IF(AB$4&gt;Exit,0,Expense!AC167)</f>
        <v>0</v>
      </c>
      <c r="AC30" s="26">
        <f ca="1">IF(AC$4&gt;Exit,0,Expense!AD167)</f>
        <v>0</v>
      </c>
      <c r="AD30" s="26">
        <f ca="1">IF(AD$4&gt;Exit,0,Expense!AE167)</f>
        <v>0</v>
      </c>
      <c r="AE30" s="26">
        <f ca="1">IF(AE$4&gt;Exit,0,Expense!AF167)</f>
        <v>0</v>
      </c>
      <c r="AF30" s="26">
        <f ca="1">IF(AF$4&gt;Exit,0,Expense!AG167)</f>
        <v>0</v>
      </c>
      <c r="AG30" s="26">
        <f ca="1">IF(AG$4&gt;Exit,0,Expense!AH167)</f>
        <v>0</v>
      </c>
      <c r="AH30" s="26">
        <f ca="1">IF(AH$4&gt;Exit,0,Expense!AI167)</f>
        <v>0</v>
      </c>
      <c r="AI30" s="26">
        <f ca="1">IF(AI$4&gt;Exit,0,Expense!AJ167)</f>
        <v>0</v>
      </c>
      <c r="AJ30" s="26">
        <f ca="1">IF(AJ$4&gt;Exit,0,Expense!AK167)</f>
        <v>0</v>
      </c>
      <c r="AK30" s="26">
        <f ca="1">IF(AK$4&gt;Exit,0,Expense!AL167)</f>
        <v>0</v>
      </c>
      <c r="AL30" s="26">
        <f ca="1">IF(AL$4&gt;Exit,0,Expense!AM167)</f>
        <v>0</v>
      </c>
      <c r="AM30" s="26">
        <f ca="1">IF(AM$4&gt;Exit,0,Expense!AN167)</f>
        <v>0</v>
      </c>
      <c r="AN30" s="26">
        <f ca="1">IF(AN$4&gt;Exit,0,Expense!AO167)</f>
        <v>0</v>
      </c>
      <c r="AO30" s="26">
        <f ca="1">IF(AO$4&gt;Exit,0,Expense!AP167)</f>
        <v>0</v>
      </c>
      <c r="AP30" s="26">
        <f ca="1">IF(AP$4&gt;Exit,0,Expense!AQ167)</f>
        <v>0</v>
      </c>
      <c r="AQ30" s="26">
        <f ca="1">IF(AQ$4&gt;Exit,0,Expense!AR167)</f>
        <v>0</v>
      </c>
      <c r="AR30" s="26">
        <f ca="1">IF(AR$4&gt;Exit,0,Expense!AS167)</f>
        <v>0</v>
      </c>
      <c r="AS30" s="26">
        <f ca="1">IF(AS$4&gt;Exit,0,Expense!AT167)</f>
        <v>0</v>
      </c>
      <c r="AT30" s="26">
        <f ca="1">IF(AT$4&gt;Exit,0,Expense!AU167)</f>
        <v>0</v>
      </c>
      <c r="AU30" s="26">
        <f ca="1">IF(AU$4&gt;Exit,0,Expense!AV167)</f>
        <v>0</v>
      </c>
      <c r="AV30" s="26">
        <f ca="1">IF(AV$4&gt;Exit,0,Expense!AW167)</f>
        <v>0</v>
      </c>
      <c r="AW30" s="26">
        <f ca="1">IF(AW$4&gt;Exit,0,Expense!AX167)</f>
        <v>0</v>
      </c>
      <c r="AX30" s="26">
        <f ca="1">IF(AX$4&gt;Exit,0,Expense!AY167)</f>
        <v>0</v>
      </c>
      <c r="AY30" s="26">
        <f ca="1">IF(AY$4&gt;Exit,0,Expense!AZ167)</f>
        <v>0</v>
      </c>
      <c r="AZ30" s="26">
        <f ca="1">IF(AZ$4&gt;Exit,0,Expense!BA167)</f>
        <v>0</v>
      </c>
      <c r="BA30" s="26">
        <f ca="1">IF(BA$4&gt;Exit,0,Expense!BB167)</f>
        <v>0</v>
      </c>
      <c r="BB30" s="26">
        <f ca="1">IF(BB$4&gt;Exit,0,Expense!BC167)</f>
        <v>0</v>
      </c>
      <c r="BC30" s="26">
        <f ca="1">IF(BC$4&gt;Exit,0,Expense!BD167)</f>
        <v>0</v>
      </c>
      <c r="BD30" s="26">
        <f ca="1">IF(BD$4&gt;Exit,0,Expense!BE167)</f>
        <v>0</v>
      </c>
      <c r="BE30" s="26">
        <f ca="1">IF(BE$4&gt;Exit,0,Expense!BF167)</f>
        <v>0</v>
      </c>
      <c r="BF30" s="26">
        <f ca="1">IF(BF$4&gt;Exit,0,Expense!BG167)</f>
        <v>0</v>
      </c>
      <c r="BG30" s="26">
        <f ca="1">IF(BG$4&gt;Exit,0,Expense!BH167)</f>
        <v>0</v>
      </c>
      <c r="BH30" s="26">
        <f ca="1">IF(BH$4&gt;Exit,0,Expense!BI167)</f>
        <v>0</v>
      </c>
      <c r="BI30" s="26">
        <f ca="1">IF(BI$4&gt;Exit,0,Expense!BJ167)</f>
        <v>0</v>
      </c>
      <c r="BJ30" s="26">
        <f ca="1">IF(BJ$4&gt;Exit,0,Expense!BK167)</f>
        <v>0</v>
      </c>
      <c r="BK30" s="26">
        <f ca="1">IF(BK$4&gt;Exit,0,Expense!BL167)</f>
        <v>0</v>
      </c>
      <c r="BL30" s="26">
        <f ca="1">IF(BL$4&gt;Exit,0,Expense!BM167)</f>
        <v>0</v>
      </c>
      <c r="BM30" s="26">
        <f ca="1">IF(BM$4&gt;Exit,0,Expense!BN167)</f>
        <v>0</v>
      </c>
      <c r="BN30" s="26">
        <f ca="1">IF(BN$4&gt;Exit,0,Expense!BO167)</f>
        <v>0</v>
      </c>
      <c r="BO30" s="26">
        <f ca="1">IF(BO$4&gt;Exit,0,Expense!BP167)</f>
        <v>0</v>
      </c>
      <c r="BP30" s="26">
        <f ca="1">IF(BP$4&gt;Exit,0,Expense!BQ167)</f>
        <v>0</v>
      </c>
      <c r="BQ30" s="26">
        <f ca="1">IF(BQ$4&gt;Exit,0,Expense!BR167)</f>
        <v>0</v>
      </c>
      <c r="BR30" s="26">
        <f ca="1">IF(BR$4&gt;Exit,0,Expense!BS167)</f>
        <v>0</v>
      </c>
      <c r="BS30" s="26">
        <f ca="1">IF(BS$4&gt;Exit,0,Expense!BT167)</f>
        <v>0</v>
      </c>
      <c r="BT30" s="26">
        <f ca="1">IF(BT$4&gt;Exit,0,Expense!BU167)</f>
        <v>0</v>
      </c>
      <c r="BU30" s="26">
        <f ca="1">IF(BU$4&gt;Exit,0,Expense!BV167)</f>
        <v>0</v>
      </c>
      <c r="BV30" s="26">
        <f ca="1">IF(BV$4&gt;Exit,0,Expense!BW167)</f>
        <v>0</v>
      </c>
      <c r="BW30" s="26">
        <f ca="1">IF(BW$4&gt;Exit,0,Expense!BX167)</f>
        <v>0</v>
      </c>
      <c r="BX30" s="26">
        <f ca="1">IF(BX$4&gt;Exit,0,Expense!BY167)</f>
        <v>0</v>
      </c>
      <c r="BY30" s="26">
        <f ca="1">IF(BY$4&gt;Exit,0,Expense!BZ167)</f>
        <v>0</v>
      </c>
      <c r="BZ30" s="26">
        <f ca="1">IF(BZ$4&gt;Exit,0,Expense!CA167)</f>
        <v>-1.3969838619232177E-11</v>
      </c>
      <c r="CA30" s="26">
        <f ca="1">IF(CA$4&gt;Exit,0,Expense!CB167)</f>
        <v>1757.2164179104427</v>
      </c>
      <c r="CB30" s="26">
        <f ca="1">IF(CB$4&gt;Exit,0,Expense!CC167)</f>
        <v>3826.8268656716405</v>
      </c>
      <c r="CC30" s="26">
        <f ca="1">IF(CC$4&gt;Exit,0,Expense!CD167)</f>
        <v>8820.2718805970071</v>
      </c>
      <c r="CD30" s="26">
        <f ca="1">IF(CD$4&gt;Exit,0,Expense!CE167)</f>
        <v>24541.501432835819</v>
      </c>
      <c r="CE30" s="26">
        <f ca="1">IF(CE$4&gt;Exit,0,Expense!CF167)</f>
        <v>23676.517074626863</v>
      </c>
      <c r="CF30" s="26">
        <f ca="1">IF(CF$4&gt;Exit,0,Expense!CG167)</f>
        <v>23525.040680597009</v>
      </c>
      <c r="CG30" s="26">
        <f ca="1">IF(CG$4&gt;Exit,0,Expense!CH167)</f>
        <v>26219.890423880592</v>
      </c>
      <c r="CH30" s="26">
        <f ca="1">IF(CH$4&gt;Exit,0,Expense!CI167)</f>
        <v>26533.464608955226</v>
      </c>
      <c r="CI30" s="26">
        <f ca="1">IF(CI$4&gt;Exit,0,Expense!CJ167)</f>
        <v>26847.03879402985</v>
      </c>
      <c r="CJ30" s="26">
        <f ca="1">IF(CJ$4&gt;Exit,0,Expense!CK167)</f>
        <v>38823.323426865667</v>
      </c>
      <c r="CK30" s="26">
        <f ca="1">IF(CK$4&gt;Exit,0,Expense!CL167)</f>
        <v>39136.897611940294</v>
      </c>
      <c r="CL30" s="26">
        <f ca="1">IF(CL$4&gt;Exit,0,Expense!CM167)</f>
        <v>40007.707771701491</v>
      </c>
      <c r="CM30" s="26">
        <f ca="1">IF(CM$4&gt;Exit,0,Expense!CN167)</f>
        <v>41329.376102686569</v>
      </c>
      <c r="CN30" s="26">
        <f ca="1">IF(CN$4&gt;Exit,0,Expense!CO167)</f>
        <v>41603.040562029855</v>
      </c>
      <c r="CO30" s="26">
        <f ca="1">IF(CO$4&gt;Exit,0,Expense!CP167)</f>
        <v>41811.402173373135</v>
      </c>
      <c r="CP30" s="26">
        <f ca="1">IF(CP$4&gt;Exit,0,Expense!CQ167)</f>
        <v>41811.402173373135</v>
      </c>
      <c r="CQ30" s="26">
        <f ca="1">IF(CQ$4&gt;Exit,0,Expense!CR167)</f>
        <v>41811.402173373135</v>
      </c>
      <c r="CR30" s="26">
        <f ca="1">IF(CR$4&gt;Exit,0,Expense!CS167)</f>
        <v>41811.402173373135</v>
      </c>
      <c r="CS30" s="26">
        <f ca="1">IF(CS$4&gt;Exit,0,Expense!CT167)</f>
        <v>41811.402173373135</v>
      </c>
      <c r="CT30" s="26">
        <f ca="1">IF(CT$4&gt;Exit,0,Expense!CU167)</f>
        <v>41811.402173373135</v>
      </c>
      <c r="CU30" s="26">
        <f ca="1">IF(CU$4&gt;Exit,0,Expense!CV167)</f>
        <v>41811.402173373135</v>
      </c>
      <c r="CV30" s="26">
        <f ca="1">IF(CV$4&gt;Exit,0,Expense!CW167)</f>
        <v>41811.402173373135</v>
      </c>
      <c r="CW30" s="26">
        <f ca="1">IF(CW$4&gt;Exit,0,Expense!CX167)</f>
        <v>41811.402173373135</v>
      </c>
      <c r="CX30" s="26">
        <f ca="1">IF(CX$4&gt;Exit,0,Expense!CY167)</f>
        <v>40565.827936037007</v>
      </c>
      <c r="CY30" s="26">
        <f ca="1">IF(CY$4&gt;Exit,0,Expense!CZ167)</f>
        <v>41883.213084544477</v>
      </c>
      <c r="CZ30" s="26">
        <f ca="1">IF(CZ$4&gt;Exit,0,Expense!DA167)</f>
        <v>43723.370117380291</v>
      </c>
      <c r="DA30" s="26">
        <f ca="1">IF(DA$4&gt;Exit,0,Expense!DB167)</f>
        <v>43793.897193220299</v>
      </c>
      <c r="DB30" s="26">
        <f ca="1">IF(DB$4&gt;Exit,0,Expense!DC167)</f>
        <v>44012.676885130742</v>
      </c>
      <c r="DC30" s="26">
        <f ca="1">IF(DC$4&gt;Exit,0,Expense!DD167)</f>
        <v>44012.676885130742</v>
      </c>
      <c r="DD30" s="26">
        <f ca="1">IF(DD$4&gt;Exit,0,Expense!DE167)</f>
        <v>44012.676885130742</v>
      </c>
      <c r="DE30" s="26">
        <f ca="1">IF(DE$4&gt;Exit,0,Expense!DF167)</f>
        <v>44012.676885130742</v>
      </c>
      <c r="DF30" s="26">
        <f ca="1">IF(DF$4&gt;Exit,0,Expense!DG167)</f>
        <v>44012.676885130742</v>
      </c>
      <c r="DG30" s="26">
        <f ca="1">IF(DG$4&gt;Exit,0,Expense!DH167)</f>
        <v>44012.676885130742</v>
      </c>
      <c r="DH30" s="26">
        <f ca="1">IF(DH$4&gt;Exit,0,Expense!DI167)</f>
        <v>44012.676885130742</v>
      </c>
      <c r="DI30" s="26">
        <f ca="1">IF(DI$4&gt;Exit,0,Expense!DJ167)</f>
        <v>44012.676885130742</v>
      </c>
      <c r="DJ30" s="26">
        <f ca="1">IF(DJ$4&gt;Exit,0,Expense!DK167)</f>
        <v>41138.875031657917</v>
      </c>
      <c r="DK30" s="26">
        <f ca="1">IF(DK$4&gt;Exit,0,Expense!DL167)</f>
        <v>42522.129437590753</v>
      </c>
      <c r="DL30" s="26">
        <f ca="1">IF(DL$4&gt;Exit,0,Expense!DM167)</f>
        <v>42522.129437590753</v>
      </c>
      <c r="DM30" s="26">
        <f ca="1">IF(DM$4&gt;Exit,0,Expense!DN167)</f>
        <v>46076.694059926747</v>
      </c>
      <c r="DN30" s="26">
        <f ca="1">IF(DN$4&gt;Exit,0,Expense!DO167)</f>
        <v>46306.412736432721</v>
      </c>
      <c r="DO30" s="26">
        <f ca="1">IF(DO$4&gt;Exit,0,Expense!DP167)</f>
        <v>46306.412736432721</v>
      </c>
      <c r="DP30" s="26">
        <f ca="1">IF(DP$4&gt;Exit,0,Expense!DQ167)</f>
        <v>46306.412736432721</v>
      </c>
      <c r="DQ30" s="26">
        <f ca="1">IF(DQ$4&gt;Exit,0,Expense!DR167)</f>
        <v>46306.412736432721</v>
      </c>
      <c r="DR30" s="26">
        <f ca="1">IF(DR$4&gt;Exit,0,Expense!DS167)</f>
        <v>46306.412736432721</v>
      </c>
      <c r="DS30" s="26">
        <f ca="1">IF(DS$4&gt;Exit,0,Expense!DT167)</f>
        <v>46306.412736432721</v>
      </c>
      <c r="DT30" s="26">
        <f ca="1">IF(DT$4&gt;Exit,0,Expense!DU167)</f>
        <v>46306.412736432721</v>
      </c>
      <c r="DU30" s="26">
        <f ca="1">IF(DU$4&gt;Exit,0,Expense!DV167)</f>
        <v>46306.412736432721</v>
      </c>
      <c r="DV30" s="26">
        <f ca="1">IF(DV$4&gt;Exit,0,Expense!DW167)</f>
        <v>33239.740603866761</v>
      </c>
      <c r="DW30" s="26">
        <f ca="1">IF(DW$4&gt;Exit,0,Expense!DX167)</f>
        <v>34692.157730096245</v>
      </c>
      <c r="DX30" s="26">
        <f ca="1">IF(DX$4&gt;Exit,0,Expense!DY167)</f>
        <v>36817.53910302162</v>
      </c>
      <c r="DY30" s="26">
        <f ca="1">IF(DY$4&gt;Exit,0,Expense!DZ167)</f>
        <v>42772.178563514019</v>
      </c>
      <c r="DZ30" s="26">
        <f ca="1">IF(DZ$4&gt;Exit,0,Expense!EA167)</f>
        <v>48566.862616001294</v>
      </c>
      <c r="EA30" s="26">
        <f ca="1">IF(EA$4&gt;Exit,0,Expense!EB167)</f>
        <v>48566.862616001294</v>
      </c>
      <c r="EB30" s="26">
        <f ca="1">IF(EB$4&gt;Exit,0,Expense!EC167)</f>
        <v>48566.862616001294</v>
      </c>
      <c r="EC30" s="26">
        <f ca="1">IF(EC$4&gt;Exit,0,Expense!ED167)</f>
        <v>48566.862616001294</v>
      </c>
      <c r="ED30" s="26">
        <f ca="1">IF(ED$4&gt;Exit,0,Expense!EE167)</f>
        <v>48566.862616001294</v>
      </c>
      <c r="EE30" s="26">
        <f ca="1">IF(EE$4&gt;Exit,0,Expense!EF167)</f>
        <v>48566.862616001294</v>
      </c>
      <c r="EF30" s="26">
        <f ca="1">IF(EF$4&gt;Exit,0,Expense!EG167)</f>
        <v>48566.862616001294</v>
      </c>
      <c r="EG30" s="26">
        <f ca="1">IF(EG$4&gt;Exit,0,Expense!EH167)</f>
        <v>48566.862616001294</v>
      </c>
      <c r="EH30" s="26">
        <f ca="1">IF(EH$4&gt;Exit,0,Expense!EI167)</f>
        <v>49431.246638258141</v>
      </c>
      <c r="EI30" s="26">
        <f ca="1">IF(EI$4&gt;Exit,0,Expense!EJ167)</f>
        <v>50956.284620799088</v>
      </c>
      <c r="EJ30" s="26">
        <f ca="1">IF(EJ$4&gt;Exit,0,Expense!EK167)</f>
        <v>50956.284620799088</v>
      </c>
      <c r="EK30" s="26">
        <f ca="1">IF(EK$4&gt;Exit,0,Expense!EL167)</f>
        <v>50956.284620799088</v>
      </c>
      <c r="EL30" s="26">
        <f ca="1">IF(EL$4&gt;Exit,0,Expense!EM167)</f>
        <v>50956.284620799088</v>
      </c>
      <c r="EM30" s="26">
        <f ca="1">IF(EM$4&gt;Exit,0,Expense!EN167)</f>
        <v>50956.284620799088</v>
      </c>
      <c r="EN30" s="26">
        <f ca="1">IF(EN$4&gt;Exit,0,Expense!EO167)</f>
        <v>50956.284620799088</v>
      </c>
      <c r="EO30" s="26">
        <f ca="1">IF(EO$4&gt;Exit,0,Expense!EP167)</f>
        <v>50956.284620799088</v>
      </c>
      <c r="EP30" s="26">
        <f ca="1">IF(EP$4&gt;Exit,0,Expense!EQ167)</f>
        <v>50956.284620799088</v>
      </c>
      <c r="EQ30" s="26">
        <f ca="1">IF(EQ$4&gt;Exit,0,Expense!ER167)</f>
        <v>50956.284620799088</v>
      </c>
      <c r="ER30" s="26">
        <f ca="1">IF(ER$4&gt;Exit,0,Expense!ES167)</f>
        <v>50956.284620799088</v>
      </c>
      <c r="ES30" s="26">
        <f ca="1">IF(ES$4&gt;Exit,0,Expense!ET167)</f>
        <v>50956.284620799088</v>
      </c>
      <c r="ET30" s="26">
        <f ca="1">IF(ET$4&gt;Exit,0,Expense!EU167)</f>
        <v>44733.679971902704</v>
      </c>
      <c r="EU30" s="26">
        <f ca="1">IF(EU$4&gt;Exit,0,Expense!EV167)</f>
        <v>46334.969853570707</v>
      </c>
      <c r="EV30" s="26">
        <f ca="1">IF(EV$4&gt;Exit,0,Expense!EW167)</f>
        <v>48789.785339299517</v>
      </c>
      <c r="EW30" s="26">
        <f ca="1">IF(EW$4&gt;Exit,0,Expense!EX167)</f>
        <v>53052.437007227949</v>
      </c>
      <c r="EX30" s="26">
        <f>IF(EX$4&gt;Exit,0,Expense!EY167)</f>
        <v>0</v>
      </c>
      <c r="EY30" s="26">
        <f>IF(EY$4&gt;Exit,0,Expense!EZ167)</f>
        <v>0</v>
      </c>
      <c r="EZ30" s="26">
        <f>IF(EZ$4&gt;Exit,0,Expense!FA167)</f>
        <v>0</v>
      </c>
      <c r="FA30" s="26">
        <f>IF(FA$4&gt;Exit,0,Expense!FB167)</f>
        <v>0</v>
      </c>
      <c r="FB30" s="26">
        <f>IF(FB$4&gt;Exit,0,Expense!FC167)</f>
        <v>0</v>
      </c>
      <c r="FC30" s="26">
        <f>IF(FC$4&gt;Exit,0,Expense!FD167)</f>
        <v>0</v>
      </c>
      <c r="FD30" s="26">
        <f>IF(FD$4&gt;Exit,0,Expense!FE167)</f>
        <v>0</v>
      </c>
      <c r="FE30" s="26">
        <f>IF(FE$4&gt;Exit,0,Expense!FF167)</f>
        <v>0</v>
      </c>
      <c r="FF30" s="26">
        <f>IF(FF$4&gt;Exit,0,Expense!FG167)</f>
        <v>0</v>
      </c>
      <c r="FG30" s="26">
        <f>IF(FG$4&gt;Exit,0,Expense!FH167)</f>
        <v>0</v>
      </c>
      <c r="FH30" s="26">
        <f>IF(FH$4&gt;Exit,0,Expense!FI167)</f>
        <v>0</v>
      </c>
      <c r="FI30" s="26">
        <f>IF(FI$4&gt;Exit,0,Expense!FJ167)</f>
        <v>0</v>
      </c>
      <c r="FJ30" s="26">
        <f>IF(FJ$4&gt;Exit,0,Expense!FK167)</f>
        <v>0</v>
      </c>
      <c r="FK30" s="26">
        <f>IF(FK$4&gt;Exit,0,Expense!FL167)</f>
        <v>0</v>
      </c>
      <c r="FL30" s="26">
        <f>IF(FL$4&gt;Exit,0,Expense!FM167)</f>
        <v>0</v>
      </c>
      <c r="FM30" s="26">
        <f>IF(FM$4&gt;Exit,0,Expense!FN167)</f>
        <v>0</v>
      </c>
      <c r="FN30" s="26">
        <f>IF(FN$4&gt;Exit,0,Expense!FO167)</f>
        <v>0</v>
      </c>
      <c r="FO30" s="26">
        <f>IF(FO$4&gt;Exit,0,Expense!FP167)</f>
        <v>0</v>
      </c>
      <c r="FP30" s="26">
        <f>IF(FP$4&gt;Exit,0,Expense!FQ167)</f>
        <v>0</v>
      </c>
      <c r="FQ30" s="26">
        <f>IF(FQ$4&gt;Exit,0,Expense!FR167)</f>
        <v>0</v>
      </c>
      <c r="FR30" s="26">
        <f>IF(FR$4&gt;Exit,0,Expense!FS167)</f>
        <v>0</v>
      </c>
      <c r="FS30" s="26">
        <f>IF(FS$4&gt;Exit,0,Expense!FT167)</f>
        <v>0</v>
      </c>
      <c r="FT30" s="26">
        <f>IF(FT$4&gt;Exit,0,Expense!FU167)</f>
        <v>0</v>
      </c>
      <c r="FU30" s="26">
        <f>IF(FU$4&gt;Exit,0,Expense!FV167)</f>
        <v>0</v>
      </c>
      <c r="FV30" s="26">
        <f>IF(FV$4&gt;Exit,0,Expense!FW167)</f>
        <v>0</v>
      </c>
      <c r="FW30" s="26">
        <f>IF(FW$4&gt;Exit,0,Expense!FX167)</f>
        <v>0</v>
      </c>
      <c r="FX30" s="26">
        <f>IF(FX$4&gt;Exit,0,Expense!FY167)</f>
        <v>0</v>
      </c>
      <c r="FY30" s="26">
        <f>IF(FY$4&gt;Exit,0,Expense!FZ167)</f>
        <v>0</v>
      </c>
      <c r="FZ30" s="26">
        <f>IF(FZ$4&gt;Exit,0,Expense!GA167)</f>
        <v>0</v>
      </c>
      <c r="GA30" s="26">
        <f>IF(GA$4&gt;Exit,0,Expense!GB167)</f>
        <v>0</v>
      </c>
      <c r="GB30" s="26">
        <f>IF(GB$4&gt;Exit,0,Expense!GC167)</f>
        <v>0</v>
      </c>
      <c r="GC30" s="26">
        <f>IF(GC$4&gt;Exit,0,Expense!GD167)</f>
        <v>0</v>
      </c>
      <c r="GD30" s="26">
        <f>IF(GD$4&gt;Exit,0,Expense!GE167)</f>
        <v>0</v>
      </c>
      <c r="GE30" s="26">
        <f>IF(GE$4&gt;Exit,0,Expense!GF167)</f>
        <v>0</v>
      </c>
      <c r="GF30" s="26">
        <f>IF(GF$4&gt;Exit,0,Expense!GG167)</f>
        <v>0</v>
      </c>
      <c r="GG30" s="26">
        <f>IF(GG$4&gt;Exit,0,Expense!GH167)</f>
        <v>0</v>
      </c>
      <c r="GH30" s="26">
        <f>IF(GH$4&gt;Exit,0,Expense!GI167)</f>
        <v>0</v>
      </c>
      <c r="GI30" s="26">
        <f>IF(GI$4&gt;Exit,0,Expense!GJ167)</f>
        <v>0</v>
      </c>
      <c r="GJ30" s="26">
        <f>IF(GJ$4&gt;Exit,0,Expense!GK167)</f>
        <v>0</v>
      </c>
      <c r="GK30" s="26">
        <f>IF(GK$4&gt;Exit,0,Expense!GL167)</f>
        <v>0</v>
      </c>
      <c r="GL30" s="26">
        <f>IF(GL$4&gt;Exit,0,Expense!GM167)</f>
        <v>0</v>
      </c>
      <c r="GM30" s="26">
        <f>IF(GM$4&gt;Exit,0,Expense!GN167)</f>
        <v>0</v>
      </c>
      <c r="GN30" s="26">
        <f>IF(GN$4&gt;Exit,0,Expense!GO167)</f>
        <v>0</v>
      </c>
      <c r="GO30" s="26">
        <f>IF(GO$4&gt;Exit,0,Expense!GP167)</f>
        <v>0</v>
      </c>
      <c r="GP30" s="26">
        <f>IF(GP$4&gt;Exit,0,Expense!GQ167)</f>
        <v>0</v>
      </c>
      <c r="GQ30" s="26">
        <f>IF(GQ$4&gt;Exit,0,Expense!GR167)</f>
        <v>0</v>
      </c>
      <c r="GR30" s="26">
        <f>IF(GR$4&gt;Exit,0,Expense!GS167)</f>
        <v>0</v>
      </c>
      <c r="GS30" s="26">
        <f>IF(GS$4&gt;Exit,0,Expense!GT167)</f>
        <v>0</v>
      </c>
      <c r="GT30" s="26">
        <f>IF(GT$4&gt;Exit,0,Expense!GU167)</f>
        <v>0</v>
      </c>
      <c r="GU30" s="26">
        <f>IF(GU$4&gt;Exit,0,Expense!GV167)</f>
        <v>0</v>
      </c>
      <c r="GV30" s="26">
        <f>IF(GV$4&gt;Exit,0,Expense!GW167)</f>
        <v>0</v>
      </c>
      <c r="GW30" s="26">
        <f>IF(GW$4&gt;Exit,0,Expense!GX167)</f>
        <v>0</v>
      </c>
      <c r="GX30" s="26">
        <f>IF(GX$4&gt;Exit,0,Expense!GY167)</f>
        <v>0</v>
      </c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</row>
    <row r="31" spans="1:221">
      <c r="B31" s="520" t="s">
        <v>78</v>
      </c>
      <c r="C31" s="11" t="s">
        <v>691</v>
      </c>
      <c r="D31" s="26">
        <f ca="1">SUM(D23:D30)</f>
        <v>333333.33333333331</v>
      </c>
      <c r="E31" s="26">
        <f t="shared" ref="E31:BP31" ca="1" si="24">SUM(E23:E30)</f>
        <v>333333.33333333331</v>
      </c>
      <c r="F31" s="26">
        <f t="shared" ca="1" si="24"/>
        <v>333333.33333333331</v>
      </c>
      <c r="G31" s="26">
        <f t="shared" ca="1" si="24"/>
        <v>333333.33333333331</v>
      </c>
      <c r="H31" s="26">
        <f t="shared" ca="1" si="24"/>
        <v>333333.33333333331</v>
      </c>
      <c r="I31" s="26">
        <f t="shared" ca="1" si="24"/>
        <v>333333.33333333331</v>
      </c>
      <c r="J31" s="26">
        <f t="shared" ca="1" si="24"/>
        <v>166666.66666666666</v>
      </c>
      <c r="K31" s="26">
        <f t="shared" ca="1" si="24"/>
        <v>166666.66666666666</v>
      </c>
      <c r="L31" s="26">
        <f t="shared" ca="1" si="24"/>
        <v>166666.66666666666</v>
      </c>
      <c r="M31" s="26">
        <f t="shared" ca="1" si="24"/>
        <v>166666.66666666666</v>
      </c>
      <c r="N31" s="26">
        <f t="shared" ca="1" si="24"/>
        <v>166666.66666666666</v>
      </c>
      <c r="O31" s="26">
        <f t="shared" ca="1" si="24"/>
        <v>166666.66666666666</v>
      </c>
      <c r="P31" s="26">
        <f t="shared" ca="1" si="24"/>
        <v>166666.66666666666</v>
      </c>
      <c r="Q31" s="26">
        <f t="shared" ca="1" si="24"/>
        <v>166666.66666666666</v>
      </c>
      <c r="R31" s="26">
        <f t="shared" ca="1" si="24"/>
        <v>166666.66666666666</v>
      </c>
      <c r="S31" s="26">
        <f t="shared" ca="1" si="24"/>
        <v>166666.66666666666</v>
      </c>
      <c r="T31" s="26">
        <f t="shared" ca="1" si="24"/>
        <v>166666.66666666666</v>
      </c>
      <c r="U31" s="26">
        <f t="shared" ca="1" si="24"/>
        <v>166666.66666666666</v>
      </c>
      <c r="V31" s="26">
        <f t="shared" ca="1" si="24"/>
        <v>166666.66666666666</v>
      </c>
      <c r="W31" s="26">
        <f t="shared" ca="1" si="24"/>
        <v>166666.66666666666</v>
      </c>
      <c r="X31" s="26">
        <f t="shared" ca="1" si="24"/>
        <v>166666.66666666666</v>
      </c>
      <c r="Y31" s="26">
        <f t="shared" ca="1" si="24"/>
        <v>166666.66666666666</v>
      </c>
      <c r="Z31" s="26">
        <f t="shared" ca="1" si="24"/>
        <v>166666.66666666666</v>
      </c>
      <c r="AA31" s="26">
        <f t="shared" ca="1" si="24"/>
        <v>166666.66666666666</v>
      </c>
      <c r="AB31" s="26">
        <f t="shared" ca="1" si="24"/>
        <v>166666.66666666666</v>
      </c>
      <c r="AC31" s="26">
        <f t="shared" ca="1" si="24"/>
        <v>166666.66666666666</v>
      </c>
      <c r="AD31" s="26">
        <f t="shared" ca="1" si="24"/>
        <v>166666.66666666666</v>
      </c>
      <c r="AE31" s="26">
        <f t="shared" ca="1" si="24"/>
        <v>166666.66666666666</v>
      </c>
      <c r="AF31" s="26">
        <f t="shared" ca="1" si="24"/>
        <v>166666.66666666666</v>
      </c>
      <c r="AG31" s="26">
        <f t="shared" ca="1" si="24"/>
        <v>166666.66666666666</v>
      </c>
      <c r="AH31" s="26">
        <f t="shared" ca="1" si="24"/>
        <v>166666.66666666666</v>
      </c>
      <c r="AI31" s="26">
        <f t="shared" ca="1" si="24"/>
        <v>166666.66666666666</v>
      </c>
      <c r="AJ31" s="26">
        <f t="shared" ca="1" si="24"/>
        <v>166666.66666666666</v>
      </c>
      <c r="AK31" s="26">
        <f t="shared" ca="1" si="24"/>
        <v>166666.66666666666</v>
      </c>
      <c r="AL31" s="26">
        <f t="shared" ca="1" si="24"/>
        <v>166666.66666666666</v>
      </c>
      <c r="AM31" s="26">
        <f t="shared" ca="1" si="24"/>
        <v>166666.66666666666</v>
      </c>
      <c r="AN31" s="26">
        <f t="shared" ca="1" si="24"/>
        <v>166666.66666666666</v>
      </c>
      <c r="AO31" s="26">
        <f t="shared" ca="1" si="24"/>
        <v>166666.66666666666</v>
      </c>
      <c r="AP31" s="26">
        <f t="shared" ca="1" si="24"/>
        <v>166666.66666666666</v>
      </c>
      <c r="AQ31" s="26">
        <f t="shared" ca="1" si="24"/>
        <v>166666.66666666666</v>
      </c>
      <c r="AR31" s="26">
        <f t="shared" ca="1" si="24"/>
        <v>166666.66666666666</v>
      </c>
      <c r="AS31" s="26">
        <f t="shared" ca="1" si="24"/>
        <v>166666.66666666666</v>
      </c>
      <c r="AT31" s="26">
        <f t="shared" ca="1" si="24"/>
        <v>166666.66666666666</v>
      </c>
      <c r="AU31" s="26">
        <f t="shared" ca="1" si="24"/>
        <v>166666.66666666666</v>
      </c>
      <c r="AV31" s="26">
        <f t="shared" ca="1" si="24"/>
        <v>166666.66666666666</v>
      </c>
      <c r="AW31" s="26">
        <f t="shared" ca="1" si="24"/>
        <v>166666.66666666666</v>
      </c>
      <c r="AX31" s="26">
        <f t="shared" ca="1" si="24"/>
        <v>166666.66666666666</v>
      </c>
      <c r="AY31" s="26">
        <f t="shared" ca="1" si="24"/>
        <v>166666.66666666666</v>
      </c>
      <c r="AZ31" s="26">
        <f t="shared" ca="1" si="24"/>
        <v>166666.66666666666</v>
      </c>
      <c r="BA31" s="26">
        <f t="shared" ca="1" si="24"/>
        <v>166666.66666666666</v>
      </c>
      <c r="BB31" s="26">
        <f t="shared" ca="1" si="24"/>
        <v>166666.66666666666</v>
      </c>
      <c r="BC31" s="26">
        <f t="shared" ca="1" si="24"/>
        <v>166666.66666666666</v>
      </c>
      <c r="BD31" s="26">
        <f t="shared" ca="1" si="24"/>
        <v>166666.66666666666</v>
      </c>
      <c r="BE31" s="26">
        <f t="shared" ca="1" si="24"/>
        <v>166666.66666666666</v>
      </c>
      <c r="BF31" s="26">
        <f t="shared" ca="1" si="24"/>
        <v>166666.66666666666</v>
      </c>
      <c r="BG31" s="26">
        <f t="shared" ca="1" si="24"/>
        <v>166666.66666666666</v>
      </c>
      <c r="BH31" s="26">
        <f t="shared" ca="1" si="24"/>
        <v>166666.66666666666</v>
      </c>
      <c r="BI31" s="26">
        <f t="shared" ca="1" si="24"/>
        <v>166666.66666666666</v>
      </c>
      <c r="BJ31" s="26">
        <f t="shared" ca="1" si="24"/>
        <v>166666.66666666666</v>
      </c>
      <c r="BK31" s="26">
        <f t="shared" ca="1" si="24"/>
        <v>166666.66666666666</v>
      </c>
      <c r="BL31" s="26">
        <f t="shared" ca="1" si="24"/>
        <v>166666.66666666666</v>
      </c>
      <c r="BM31" s="26">
        <f t="shared" ca="1" si="24"/>
        <v>166666.66666666666</v>
      </c>
      <c r="BN31" s="26">
        <f t="shared" ca="1" si="24"/>
        <v>166666.66666666666</v>
      </c>
      <c r="BO31" s="26">
        <f t="shared" ca="1" si="24"/>
        <v>166666.66666666666</v>
      </c>
      <c r="BP31" s="26">
        <f t="shared" ca="1" si="24"/>
        <v>166666.66666666666</v>
      </c>
      <c r="BQ31" s="26">
        <f t="shared" ref="BQ31:EB31" ca="1" si="25">SUM(BQ23:BQ30)</f>
        <v>166666.66666666666</v>
      </c>
      <c r="BR31" s="26">
        <f t="shared" ca="1" si="25"/>
        <v>166666.66666666666</v>
      </c>
      <c r="BS31" s="26">
        <f t="shared" ca="1" si="25"/>
        <v>166666.66666666666</v>
      </c>
      <c r="BT31" s="26">
        <f t="shared" ca="1" si="25"/>
        <v>166666.66666666666</v>
      </c>
      <c r="BU31" s="26">
        <f t="shared" ca="1" si="25"/>
        <v>166666.66666666666</v>
      </c>
      <c r="BV31" s="26">
        <f t="shared" ca="1" si="25"/>
        <v>166666.66666666666</v>
      </c>
      <c r="BW31" s="26">
        <f t="shared" ca="1" si="25"/>
        <v>166666.66666666666</v>
      </c>
      <c r="BX31" s="26">
        <f t="shared" ca="1" si="25"/>
        <v>166666.66666666666</v>
      </c>
      <c r="BY31" s="26">
        <f t="shared" ca="1" si="25"/>
        <v>166666.66666666666</v>
      </c>
      <c r="BZ31" s="26">
        <f t="shared" ca="1" si="25"/>
        <v>1488003.3622958758</v>
      </c>
      <c r="CA31" s="26">
        <f t="shared" ca="1" si="25"/>
        <v>1515843.2197449289</v>
      </c>
      <c r="CB31" s="26">
        <f t="shared" ca="1" si="25"/>
        <v>1545684.0876014042</v>
      </c>
      <c r="CC31" s="26">
        <f t="shared" ca="1" si="25"/>
        <v>1534550.2751326158</v>
      </c>
      <c r="CD31" s="26">
        <f t="shared" ca="1" si="25"/>
        <v>1631934.289104685</v>
      </c>
      <c r="CE31" s="26">
        <f t="shared" ca="1" si="25"/>
        <v>1623076.8788395619</v>
      </c>
      <c r="CF31" s="26">
        <f t="shared" ca="1" si="25"/>
        <v>1618789.7763449913</v>
      </c>
      <c r="CG31" s="26">
        <f t="shared" ca="1" si="25"/>
        <v>1632734.5466759149</v>
      </c>
      <c r="CH31" s="26">
        <f t="shared" ca="1" si="25"/>
        <v>1631426.2816745271</v>
      </c>
      <c r="CI31" s="26">
        <f t="shared" ca="1" si="25"/>
        <v>1630118.0166731391</v>
      </c>
      <c r="CJ31" s="26">
        <f t="shared" ca="1" si="25"/>
        <v>1703514.1402155189</v>
      </c>
      <c r="CK31" s="26">
        <f t="shared" ca="1" si="25"/>
        <v>1702205.8752141311</v>
      </c>
      <c r="CL31" s="26">
        <f t="shared" ca="1" si="25"/>
        <v>1745588.8538100303</v>
      </c>
      <c r="CM31" s="26">
        <f t="shared" ca="1" si="25"/>
        <v>1754054.6752814753</v>
      </c>
      <c r="CN31" s="26">
        <f t="shared" ca="1" si="25"/>
        <v>1755807.6070886201</v>
      </c>
      <c r="CO31" s="26">
        <f t="shared" ca="1" si="25"/>
        <v>1757142.2476801972</v>
      </c>
      <c r="CP31" s="26">
        <f t="shared" ca="1" si="25"/>
        <v>1757142.2476801972</v>
      </c>
      <c r="CQ31" s="26">
        <f t="shared" ca="1" si="25"/>
        <v>1757142.2476801972</v>
      </c>
      <c r="CR31" s="26">
        <f t="shared" ca="1" si="25"/>
        <v>1757142.2476801972</v>
      </c>
      <c r="CS31" s="26">
        <f t="shared" ca="1" si="25"/>
        <v>1757142.2476801972</v>
      </c>
      <c r="CT31" s="26">
        <f t="shared" ca="1" si="25"/>
        <v>1757142.2476801972</v>
      </c>
      <c r="CU31" s="26">
        <f t="shared" ca="1" si="25"/>
        <v>1757142.2476801972</v>
      </c>
      <c r="CV31" s="26">
        <f t="shared" ca="1" si="25"/>
        <v>1757142.2476801972</v>
      </c>
      <c r="CW31" s="26">
        <f t="shared" ca="1" si="25"/>
        <v>1757142.2476801972</v>
      </c>
      <c r="CX31" s="26">
        <f t="shared" ca="1" si="25"/>
        <v>1783616.3526946506</v>
      </c>
      <c r="CY31" s="26">
        <f t="shared" ca="1" si="25"/>
        <v>1792054.7386459014</v>
      </c>
      <c r="CZ31" s="26">
        <f t="shared" ca="1" si="25"/>
        <v>1803841.6904508227</v>
      </c>
      <c r="DA31" s="26">
        <f t="shared" ca="1" si="25"/>
        <v>1804293.4449636356</v>
      </c>
      <c r="DB31" s="26">
        <f t="shared" ca="1" si="25"/>
        <v>1805694.8175847917</v>
      </c>
      <c r="DC31" s="26">
        <f t="shared" ca="1" si="25"/>
        <v>1805694.8175847917</v>
      </c>
      <c r="DD31" s="26">
        <f t="shared" ca="1" si="25"/>
        <v>1805694.8175847917</v>
      </c>
      <c r="DE31" s="26">
        <f t="shared" ca="1" si="25"/>
        <v>1805694.8175847917</v>
      </c>
      <c r="DF31" s="26">
        <f t="shared" ca="1" si="25"/>
        <v>1805694.8175847917</v>
      </c>
      <c r="DG31" s="26">
        <f t="shared" ca="1" si="25"/>
        <v>1805694.8175847917</v>
      </c>
      <c r="DH31" s="26">
        <f t="shared" ca="1" si="25"/>
        <v>1805694.8175847917</v>
      </c>
      <c r="DI31" s="26">
        <f t="shared" ca="1" si="25"/>
        <v>1805694.8175847917</v>
      </c>
      <c r="DJ31" s="26">
        <f t="shared" ca="1" si="25"/>
        <v>1822865.7696256128</v>
      </c>
      <c r="DK31" s="26">
        <f t="shared" ca="1" si="25"/>
        <v>1831726.0748744258</v>
      </c>
      <c r="DL31" s="26">
        <f t="shared" ca="1" si="25"/>
        <v>1831726.0748744258</v>
      </c>
      <c r="DM31" s="26">
        <f t="shared" ca="1" si="25"/>
        <v>1854494.5023201997</v>
      </c>
      <c r="DN31" s="26">
        <f t="shared" ca="1" si="25"/>
        <v>1855965.9435724134</v>
      </c>
      <c r="DO31" s="26">
        <f t="shared" ca="1" si="25"/>
        <v>1855965.9435724134</v>
      </c>
      <c r="DP31" s="26">
        <f t="shared" ca="1" si="25"/>
        <v>1855965.9435724134</v>
      </c>
      <c r="DQ31" s="26">
        <f t="shared" ca="1" si="25"/>
        <v>1855965.9435724134</v>
      </c>
      <c r="DR31" s="26">
        <f t="shared" ca="1" si="25"/>
        <v>1855965.9435724134</v>
      </c>
      <c r="DS31" s="26">
        <f t="shared" ca="1" si="25"/>
        <v>1855965.9435724134</v>
      </c>
      <c r="DT31" s="26">
        <f t="shared" ca="1" si="25"/>
        <v>1855965.9435724134</v>
      </c>
      <c r="DU31" s="26">
        <f t="shared" ca="1" si="25"/>
        <v>1855965.9435724134</v>
      </c>
      <c r="DV31" s="26">
        <f t="shared" ca="1" si="25"/>
        <v>1809007.5233809352</v>
      </c>
      <c r="DW31" s="26">
        <f t="shared" ca="1" si="25"/>
        <v>1818310.843892189</v>
      </c>
      <c r="DX31" s="26">
        <f t="shared" ca="1" si="25"/>
        <v>1831924.773226873</v>
      </c>
      <c r="DY31" s="26">
        <f t="shared" ca="1" si="25"/>
        <v>1870066.6530143514</v>
      </c>
      <c r="DZ31" s="26">
        <f t="shared" ca="1" si="25"/>
        <v>1907183.9535667701</v>
      </c>
      <c r="EA31" s="26">
        <f t="shared" ca="1" si="25"/>
        <v>1907183.9535667701</v>
      </c>
      <c r="EB31" s="26">
        <f t="shared" ca="1" si="25"/>
        <v>1907183.9535667701</v>
      </c>
      <c r="EC31" s="26">
        <f t="shared" ref="EC31:GN31" ca="1" si="26">SUM(EC23:EC30)</f>
        <v>1907183.9535667701</v>
      </c>
      <c r="ED31" s="26">
        <f t="shared" ca="1" si="26"/>
        <v>1907183.9535667701</v>
      </c>
      <c r="EE31" s="26">
        <f t="shared" ca="1" si="26"/>
        <v>1907183.9535667701</v>
      </c>
      <c r="EF31" s="26">
        <f t="shared" ca="1" si="26"/>
        <v>1907183.9535667701</v>
      </c>
      <c r="EG31" s="26">
        <f t="shared" ca="1" si="26"/>
        <v>1907183.9535667701</v>
      </c>
      <c r="EH31" s="26">
        <f t="shared" ca="1" si="26"/>
        <v>1953745.4797797801</v>
      </c>
      <c r="EI31" s="26">
        <f t="shared" ca="1" si="26"/>
        <v>1963513.9663165964</v>
      </c>
      <c r="EJ31" s="26">
        <f t="shared" ca="1" si="26"/>
        <v>1963513.9663165964</v>
      </c>
      <c r="EK31" s="26">
        <f t="shared" ca="1" si="26"/>
        <v>1963513.9663165964</v>
      </c>
      <c r="EL31" s="26">
        <f t="shared" ca="1" si="26"/>
        <v>1963513.9663165964</v>
      </c>
      <c r="EM31" s="26">
        <f t="shared" ca="1" si="26"/>
        <v>1963513.9663165964</v>
      </c>
      <c r="EN31" s="26">
        <f t="shared" ca="1" si="26"/>
        <v>1963513.9663165964</v>
      </c>
      <c r="EO31" s="26">
        <f t="shared" ca="1" si="26"/>
        <v>1963513.9663165964</v>
      </c>
      <c r="EP31" s="26">
        <f t="shared" ca="1" si="26"/>
        <v>1963513.9663165964</v>
      </c>
      <c r="EQ31" s="26">
        <f t="shared" ca="1" si="26"/>
        <v>1963513.9663165964</v>
      </c>
      <c r="ER31" s="26">
        <f t="shared" ca="1" si="26"/>
        <v>1963513.9663165964</v>
      </c>
      <c r="ES31" s="26">
        <f t="shared" ca="1" si="26"/>
        <v>1963513.9663165964</v>
      </c>
      <c r="ET31" s="26">
        <f t="shared" ca="1" si="26"/>
        <v>1965911.2008710899</v>
      </c>
      <c r="EU31" s="26">
        <f t="shared" ca="1" si="26"/>
        <v>1976168.111734747</v>
      </c>
      <c r="EV31" s="26">
        <f t="shared" ca="1" si="26"/>
        <v>2068991.6163325235</v>
      </c>
      <c r="EW31" s="26">
        <f t="shared" ca="1" si="26"/>
        <v>2096295.6283676326</v>
      </c>
      <c r="EX31" s="26">
        <f t="shared" ca="1" si="26"/>
        <v>166666.66666666666</v>
      </c>
      <c r="EY31" s="26">
        <f t="shared" ca="1" si="26"/>
        <v>166666.66666666666</v>
      </c>
      <c r="EZ31" s="26">
        <f t="shared" ca="1" si="26"/>
        <v>166666.66666666666</v>
      </c>
      <c r="FA31" s="26">
        <f t="shared" ca="1" si="26"/>
        <v>166666.66666666666</v>
      </c>
      <c r="FB31" s="26">
        <f t="shared" ca="1" si="26"/>
        <v>166666.66666666666</v>
      </c>
      <c r="FC31" s="26">
        <f t="shared" ca="1" si="26"/>
        <v>166666.66666666666</v>
      </c>
      <c r="FD31" s="26">
        <f t="shared" ca="1" si="26"/>
        <v>166666.66666666666</v>
      </c>
      <c r="FE31" s="26">
        <f t="shared" ca="1" si="26"/>
        <v>166666.66666666666</v>
      </c>
      <c r="FF31" s="26">
        <f t="shared" ca="1" si="26"/>
        <v>166666.66666666666</v>
      </c>
      <c r="FG31" s="26">
        <f t="shared" ca="1" si="26"/>
        <v>166666.66666666666</v>
      </c>
      <c r="FH31" s="26">
        <f t="shared" ca="1" si="26"/>
        <v>166666.66666666666</v>
      </c>
      <c r="FI31" s="26">
        <f t="shared" ca="1" si="26"/>
        <v>166666.66666666666</v>
      </c>
      <c r="FJ31" s="26">
        <f t="shared" ca="1" si="26"/>
        <v>0</v>
      </c>
      <c r="FK31" s="26">
        <f t="shared" ca="1" si="26"/>
        <v>0</v>
      </c>
      <c r="FL31" s="26">
        <f t="shared" ca="1" si="26"/>
        <v>0</v>
      </c>
      <c r="FM31" s="26">
        <f t="shared" ca="1" si="26"/>
        <v>0</v>
      </c>
      <c r="FN31" s="26">
        <f t="shared" ca="1" si="26"/>
        <v>0</v>
      </c>
      <c r="FO31" s="26">
        <f t="shared" ca="1" si="26"/>
        <v>0</v>
      </c>
      <c r="FP31" s="26">
        <f t="shared" ca="1" si="26"/>
        <v>0</v>
      </c>
      <c r="FQ31" s="26">
        <f t="shared" ca="1" si="26"/>
        <v>0</v>
      </c>
      <c r="FR31" s="26">
        <f t="shared" ca="1" si="26"/>
        <v>0</v>
      </c>
      <c r="FS31" s="26">
        <f t="shared" ca="1" si="26"/>
        <v>0</v>
      </c>
      <c r="FT31" s="26">
        <f t="shared" ca="1" si="26"/>
        <v>0</v>
      </c>
      <c r="FU31" s="26">
        <f t="shared" ca="1" si="26"/>
        <v>0</v>
      </c>
      <c r="FV31" s="26">
        <f t="shared" ca="1" si="26"/>
        <v>0</v>
      </c>
      <c r="FW31" s="26">
        <f t="shared" ca="1" si="26"/>
        <v>0</v>
      </c>
      <c r="FX31" s="26">
        <f t="shared" ca="1" si="26"/>
        <v>0</v>
      </c>
      <c r="FY31" s="26">
        <f t="shared" ca="1" si="26"/>
        <v>0</v>
      </c>
      <c r="FZ31" s="26">
        <f t="shared" ca="1" si="26"/>
        <v>0</v>
      </c>
      <c r="GA31" s="26">
        <f t="shared" ca="1" si="26"/>
        <v>0</v>
      </c>
      <c r="GB31" s="26">
        <f t="shared" ca="1" si="26"/>
        <v>0</v>
      </c>
      <c r="GC31" s="26">
        <f t="shared" ca="1" si="26"/>
        <v>0</v>
      </c>
      <c r="GD31" s="26">
        <f t="shared" ca="1" si="26"/>
        <v>0</v>
      </c>
      <c r="GE31" s="26">
        <f t="shared" ca="1" si="26"/>
        <v>0</v>
      </c>
      <c r="GF31" s="26">
        <f t="shared" ca="1" si="26"/>
        <v>0</v>
      </c>
      <c r="GG31" s="26">
        <f t="shared" ca="1" si="26"/>
        <v>0</v>
      </c>
      <c r="GH31" s="26">
        <f t="shared" ca="1" si="26"/>
        <v>0</v>
      </c>
      <c r="GI31" s="26">
        <f t="shared" ca="1" si="26"/>
        <v>0</v>
      </c>
      <c r="GJ31" s="26">
        <f t="shared" ca="1" si="26"/>
        <v>0</v>
      </c>
      <c r="GK31" s="26">
        <f t="shared" ca="1" si="26"/>
        <v>0</v>
      </c>
      <c r="GL31" s="26">
        <f t="shared" ca="1" si="26"/>
        <v>0</v>
      </c>
      <c r="GM31" s="26">
        <f t="shared" ca="1" si="26"/>
        <v>0</v>
      </c>
      <c r="GN31" s="26">
        <f t="shared" ca="1" si="26"/>
        <v>0</v>
      </c>
      <c r="GO31" s="26">
        <f t="shared" ref="GO31:GX31" ca="1" si="27">SUM(GO23:GO30)</f>
        <v>0</v>
      </c>
      <c r="GP31" s="26">
        <f t="shared" ca="1" si="27"/>
        <v>0</v>
      </c>
      <c r="GQ31" s="26">
        <f t="shared" ca="1" si="27"/>
        <v>0</v>
      </c>
      <c r="GR31" s="26">
        <f t="shared" ca="1" si="27"/>
        <v>0</v>
      </c>
      <c r="GS31" s="26">
        <f t="shared" ca="1" si="27"/>
        <v>0</v>
      </c>
      <c r="GT31" s="26">
        <f t="shared" ca="1" si="27"/>
        <v>0</v>
      </c>
      <c r="GU31" s="26">
        <f t="shared" ca="1" si="27"/>
        <v>0</v>
      </c>
      <c r="GV31" s="26">
        <f t="shared" ca="1" si="27"/>
        <v>0</v>
      </c>
      <c r="GW31" s="26">
        <f t="shared" ca="1" si="27"/>
        <v>0</v>
      </c>
      <c r="GX31" s="26">
        <f t="shared" ca="1" si="27"/>
        <v>0</v>
      </c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</row>
    <row r="32" spans="1:221">
      <c r="B32" s="520" t="s">
        <v>79</v>
      </c>
      <c r="C32" s="11" t="s">
        <v>609</v>
      </c>
      <c r="D32" s="26">
        <f ca="1">D20-D31</f>
        <v>1666666.6666666667</v>
      </c>
      <c r="E32" s="26">
        <f t="shared" ref="E32:BP32" ca="1" si="28">E20-E31</f>
        <v>1666666.6666666667</v>
      </c>
      <c r="F32" s="26">
        <f t="shared" ca="1" si="28"/>
        <v>1666666.6666666667</v>
      </c>
      <c r="G32" s="26">
        <f t="shared" ca="1" si="28"/>
        <v>1666666.6666666667</v>
      </c>
      <c r="H32" s="26">
        <f t="shared" ca="1" si="28"/>
        <v>1666666.6666666667</v>
      </c>
      <c r="I32" s="26">
        <f t="shared" ca="1" si="28"/>
        <v>1666666.6666666667</v>
      </c>
      <c r="J32" s="26">
        <f t="shared" ca="1" si="28"/>
        <v>833333.33333333337</v>
      </c>
      <c r="K32" s="26">
        <f t="shared" ca="1" si="28"/>
        <v>833333.33333333337</v>
      </c>
      <c r="L32" s="26">
        <f t="shared" ca="1" si="28"/>
        <v>833333.33333333337</v>
      </c>
      <c r="M32" s="26">
        <f t="shared" ca="1" si="28"/>
        <v>833333.33333333337</v>
      </c>
      <c r="N32" s="26">
        <f t="shared" ca="1" si="28"/>
        <v>833333.33333333337</v>
      </c>
      <c r="O32" s="26">
        <f t="shared" ca="1" si="28"/>
        <v>833333.33333333337</v>
      </c>
      <c r="P32" s="26">
        <f t="shared" ca="1" si="28"/>
        <v>833333.33333333337</v>
      </c>
      <c r="Q32" s="26">
        <f t="shared" ca="1" si="28"/>
        <v>833333.33333333337</v>
      </c>
      <c r="R32" s="26">
        <f t="shared" ca="1" si="28"/>
        <v>833333.33333333337</v>
      </c>
      <c r="S32" s="26">
        <f t="shared" ca="1" si="28"/>
        <v>833333.33333333337</v>
      </c>
      <c r="T32" s="26">
        <f t="shared" ca="1" si="28"/>
        <v>833333.33333333337</v>
      </c>
      <c r="U32" s="26">
        <f t="shared" ca="1" si="28"/>
        <v>833333.33333333337</v>
      </c>
      <c r="V32" s="26">
        <f t="shared" ca="1" si="28"/>
        <v>833333.33333333337</v>
      </c>
      <c r="W32" s="26">
        <f t="shared" ca="1" si="28"/>
        <v>833333.33333333337</v>
      </c>
      <c r="X32" s="26">
        <f t="shared" ca="1" si="28"/>
        <v>833333.33333333337</v>
      </c>
      <c r="Y32" s="26">
        <f t="shared" ca="1" si="28"/>
        <v>833333.33333333337</v>
      </c>
      <c r="Z32" s="26">
        <f t="shared" ca="1" si="28"/>
        <v>833333.33333333337</v>
      </c>
      <c r="AA32" s="26">
        <f t="shared" ca="1" si="28"/>
        <v>833333.33333333337</v>
      </c>
      <c r="AB32" s="26">
        <f t="shared" ca="1" si="28"/>
        <v>833333.33333333337</v>
      </c>
      <c r="AC32" s="26">
        <f t="shared" ca="1" si="28"/>
        <v>833333.33333333337</v>
      </c>
      <c r="AD32" s="26">
        <f t="shared" ca="1" si="28"/>
        <v>833333.33333333337</v>
      </c>
      <c r="AE32" s="26">
        <f t="shared" ca="1" si="28"/>
        <v>833333.33333333337</v>
      </c>
      <c r="AF32" s="26">
        <f t="shared" ca="1" si="28"/>
        <v>833333.33333333337</v>
      </c>
      <c r="AG32" s="26">
        <f t="shared" ca="1" si="28"/>
        <v>833333.33333333337</v>
      </c>
      <c r="AH32" s="26">
        <f t="shared" ca="1" si="28"/>
        <v>833333.33333333337</v>
      </c>
      <c r="AI32" s="26">
        <f t="shared" ca="1" si="28"/>
        <v>833333.33333333337</v>
      </c>
      <c r="AJ32" s="26">
        <f t="shared" ca="1" si="28"/>
        <v>833333.33333333337</v>
      </c>
      <c r="AK32" s="26">
        <f t="shared" ca="1" si="28"/>
        <v>833333.33333333337</v>
      </c>
      <c r="AL32" s="26">
        <f t="shared" ca="1" si="28"/>
        <v>833333.33333333337</v>
      </c>
      <c r="AM32" s="26">
        <f t="shared" ca="1" si="28"/>
        <v>833333.33333333337</v>
      </c>
      <c r="AN32" s="26">
        <f t="shared" ca="1" si="28"/>
        <v>833333.33333333337</v>
      </c>
      <c r="AO32" s="26">
        <f t="shared" ca="1" si="28"/>
        <v>833333.33333333337</v>
      </c>
      <c r="AP32" s="26">
        <f t="shared" ca="1" si="28"/>
        <v>833333.33333333337</v>
      </c>
      <c r="AQ32" s="26">
        <f t="shared" ca="1" si="28"/>
        <v>833333.33333333337</v>
      </c>
      <c r="AR32" s="26">
        <f t="shared" ca="1" si="28"/>
        <v>833333.33333333337</v>
      </c>
      <c r="AS32" s="26">
        <f t="shared" ca="1" si="28"/>
        <v>833333.33333333337</v>
      </c>
      <c r="AT32" s="26">
        <f t="shared" ca="1" si="28"/>
        <v>833333.33333333337</v>
      </c>
      <c r="AU32" s="26">
        <f t="shared" ca="1" si="28"/>
        <v>833333.33333333337</v>
      </c>
      <c r="AV32" s="26">
        <f t="shared" ca="1" si="28"/>
        <v>833333.33333333337</v>
      </c>
      <c r="AW32" s="26">
        <f t="shared" ca="1" si="28"/>
        <v>833333.33333333337</v>
      </c>
      <c r="AX32" s="26">
        <f t="shared" ca="1" si="28"/>
        <v>833333.33333333337</v>
      </c>
      <c r="AY32" s="26">
        <f t="shared" ca="1" si="28"/>
        <v>833333.33333333337</v>
      </c>
      <c r="AZ32" s="26">
        <f t="shared" ca="1" si="28"/>
        <v>833333.33333333337</v>
      </c>
      <c r="BA32" s="26">
        <f t="shared" ca="1" si="28"/>
        <v>833333.33333333337</v>
      </c>
      <c r="BB32" s="26">
        <f t="shared" ca="1" si="28"/>
        <v>833333.33333333337</v>
      </c>
      <c r="BC32" s="26">
        <f t="shared" ca="1" si="28"/>
        <v>833333.33333333337</v>
      </c>
      <c r="BD32" s="26">
        <f t="shared" ca="1" si="28"/>
        <v>833333.33333333337</v>
      </c>
      <c r="BE32" s="26">
        <f t="shared" ca="1" si="28"/>
        <v>833333.33333333337</v>
      </c>
      <c r="BF32" s="26">
        <f t="shared" ca="1" si="28"/>
        <v>833333.33333333337</v>
      </c>
      <c r="BG32" s="26">
        <f t="shared" ca="1" si="28"/>
        <v>833333.33333333337</v>
      </c>
      <c r="BH32" s="26">
        <f t="shared" ca="1" si="28"/>
        <v>833333.33333333337</v>
      </c>
      <c r="BI32" s="26">
        <f t="shared" ca="1" si="28"/>
        <v>833333.33333333337</v>
      </c>
      <c r="BJ32" s="26">
        <f t="shared" ca="1" si="28"/>
        <v>833333.33333333337</v>
      </c>
      <c r="BK32" s="26">
        <f t="shared" ca="1" si="28"/>
        <v>833333.33333333337</v>
      </c>
      <c r="BL32" s="26">
        <f t="shared" ca="1" si="28"/>
        <v>833333.33333333337</v>
      </c>
      <c r="BM32" s="26">
        <f t="shared" ca="1" si="28"/>
        <v>833333.33333333337</v>
      </c>
      <c r="BN32" s="26">
        <f t="shared" ca="1" si="28"/>
        <v>833333.33333333337</v>
      </c>
      <c r="BO32" s="26">
        <f t="shared" ca="1" si="28"/>
        <v>833333.33333333337</v>
      </c>
      <c r="BP32" s="26">
        <f t="shared" ca="1" si="28"/>
        <v>833333.33333333337</v>
      </c>
      <c r="BQ32" s="26">
        <f t="shared" ref="BQ32:EB32" ca="1" si="29">BQ20-BQ31</f>
        <v>833333.33333333337</v>
      </c>
      <c r="BR32" s="26">
        <f t="shared" ca="1" si="29"/>
        <v>833333.33333333337</v>
      </c>
      <c r="BS32" s="26">
        <f t="shared" ca="1" si="29"/>
        <v>833333.33333333337</v>
      </c>
      <c r="BT32" s="26">
        <f t="shared" ca="1" si="29"/>
        <v>833333.33333333337</v>
      </c>
      <c r="BU32" s="26">
        <f t="shared" ca="1" si="29"/>
        <v>833333.33333333337</v>
      </c>
      <c r="BV32" s="26">
        <f t="shared" ca="1" si="29"/>
        <v>833333.33333333337</v>
      </c>
      <c r="BW32" s="26">
        <f t="shared" ca="1" si="29"/>
        <v>833333.33333333337</v>
      </c>
      <c r="BX32" s="26">
        <f t="shared" ca="1" si="29"/>
        <v>833333.33333333337</v>
      </c>
      <c r="BY32" s="26">
        <f t="shared" ca="1" si="29"/>
        <v>833333.33333333337</v>
      </c>
      <c r="BZ32" s="26">
        <f t="shared" ca="1" si="29"/>
        <v>-665888.37562920991</v>
      </c>
      <c r="CA32" s="26">
        <f t="shared" ca="1" si="29"/>
        <v>-620377.33218274009</v>
      </c>
      <c r="CB32" s="26">
        <f t="shared" ca="1" si="29"/>
        <v>-561247.59765115555</v>
      </c>
      <c r="CC32" s="26">
        <f t="shared" ca="1" si="29"/>
        <v>-262715.74243609887</v>
      </c>
      <c r="CD32" s="26">
        <f t="shared" ca="1" si="29"/>
        <v>428863.70520377252</v>
      </c>
      <c r="CE32" s="26">
        <f t="shared" ca="1" si="29"/>
        <v>397373.88155844784</v>
      </c>
      <c r="CF32" s="26">
        <f t="shared" ca="1" si="29"/>
        <v>396989.14835152589</v>
      </c>
      <c r="CG32" s="26">
        <f t="shared" ca="1" si="29"/>
        <v>520688.84918478131</v>
      </c>
      <c r="CH32" s="26">
        <f t="shared" ca="1" si="29"/>
        <v>540577.80743990047</v>
      </c>
      <c r="CI32" s="26">
        <f t="shared" ca="1" si="29"/>
        <v>560466.76569501986</v>
      </c>
      <c r="CJ32" s="26">
        <f t="shared" ca="1" si="29"/>
        <v>1088786.857794431</v>
      </c>
      <c r="CK32" s="26">
        <f t="shared" ca="1" si="29"/>
        <v>1108675.8160495502</v>
      </c>
      <c r="CL32" s="26">
        <f t="shared" ca="1" si="29"/>
        <v>1141824.5139750445</v>
      </c>
      <c r="CM32" s="26">
        <f t="shared" ca="1" si="29"/>
        <v>1199442.1090528527</v>
      </c>
      <c r="CN32" s="26">
        <f t="shared" ca="1" si="29"/>
        <v>1211372.4002128725</v>
      </c>
      <c r="CO32" s="26">
        <f t="shared" ca="1" si="29"/>
        <v>1220455.8401884597</v>
      </c>
      <c r="CP32" s="26">
        <f t="shared" ca="1" si="29"/>
        <v>1220455.8401884597</v>
      </c>
      <c r="CQ32" s="26">
        <f t="shared" ca="1" si="29"/>
        <v>1220455.8401884597</v>
      </c>
      <c r="CR32" s="26">
        <f t="shared" ca="1" si="29"/>
        <v>1220455.8401884597</v>
      </c>
      <c r="CS32" s="26">
        <f t="shared" ca="1" si="29"/>
        <v>1220455.8401884597</v>
      </c>
      <c r="CT32" s="26">
        <f t="shared" ca="1" si="29"/>
        <v>1220455.8401884597</v>
      </c>
      <c r="CU32" s="26">
        <f t="shared" ca="1" si="29"/>
        <v>1220455.8401884597</v>
      </c>
      <c r="CV32" s="26">
        <f t="shared" ca="1" si="29"/>
        <v>1220455.8401884597</v>
      </c>
      <c r="CW32" s="26">
        <f t="shared" ca="1" si="29"/>
        <v>1220455.8401884597</v>
      </c>
      <c r="CX32" s="26">
        <f t="shared" ca="1" si="29"/>
        <v>1170316.2398671997</v>
      </c>
      <c r="CY32" s="26">
        <f t="shared" ca="1" si="29"/>
        <v>1227747.1113413223</v>
      </c>
      <c r="CZ32" s="26">
        <f t="shared" ca="1" si="29"/>
        <v>1307968.011178192</v>
      </c>
      <c r="DA32" s="26">
        <f t="shared" ca="1" si="29"/>
        <v>1311042.6104573787</v>
      </c>
      <c r="DB32" s="26">
        <f t="shared" ca="1" si="29"/>
        <v>1320580.2224317449</v>
      </c>
      <c r="DC32" s="26">
        <f t="shared" ca="1" si="29"/>
        <v>1320580.2224317449</v>
      </c>
      <c r="DD32" s="26">
        <f t="shared" ca="1" si="29"/>
        <v>1320580.2224317449</v>
      </c>
      <c r="DE32" s="26">
        <f t="shared" ca="1" si="29"/>
        <v>1320580.2224317449</v>
      </c>
      <c r="DF32" s="26">
        <f t="shared" ca="1" si="29"/>
        <v>1320580.2224317449</v>
      </c>
      <c r="DG32" s="26">
        <f t="shared" ca="1" si="29"/>
        <v>1320580.2224317449</v>
      </c>
      <c r="DH32" s="26">
        <f t="shared" ca="1" si="29"/>
        <v>1320580.2224317449</v>
      </c>
      <c r="DI32" s="26">
        <f t="shared" ca="1" si="29"/>
        <v>1320580.2224317449</v>
      </c>
      <c r="DJ32" s="26">
        <f t="shared" ca="1" si="29"/>
        <v>1200150.5413004828</v>
      </c>
      <c r="DK32" s="26">
        <f t="shared" ca="1" si="29"/>
        <v>1260452.9563483116</v>
      </c>
      <c r="DL32" s="26">
        <f t="shared" ca="1" si="29"/>
        <v>1260452.9563483116</v>
      </c>
      <c r="DM32" s="26">
        <f t="shared" ca="1" si="29"/>
        <v>1415412.7600193373</v>
      </c>
      <c r="DN32" s="26">
        <f t="shared" ca="1" si="29"/>
        <v>1425427.2525924228</v>
      </c>
      <c r="DO32" s="26">
        <f t="shared" ca="1" si="29"/>
        <v>1425427.2525924228</v>
      </c>
      <c r="DP32" s="26">
        <f t="shared" ca="1" si="29"/>
        <v>1425427.2525924228</v>
      </c>
      <c r="DQ32" s="26">
        <f t="shared" ca="1" si="29"/>
        <v>1425427.2525924228</v>
      </c>
      <c r="DR32" s="26">
        <f t="shared" ca="1" si="29"/>
        <v>1425427.2525924228</v>
      </c>
      <c r="DS32" s="26">
        <f t="shared" ca="1" si="29"/>
        <v>1425427.2525924228</v>
      </c>
      <c r="DT32" s="26">
        <f t="shared" ca="1" si="29"/>
        <v>1425427.2525924228</v>
      </c>
      <c r="DU32" s="26">
        <f t="shared" ca="1" si="29"/>
        <v>1425427.2525924228</v>
      </c>
      <c r="DV32" s="26">
        <f t="shared" ca="1" si="29"/>
        <v>861392.09028237918</v>
      </c>
      <c r="DW32" s="26">
        <f t="shared" ca="1" si="29"/>
        <v>924709.6260825994</v>
      </c>
      <c r="DX32" s="26">
        <f t="shared" ca="1" si="29"/>
        <v>1017364.7653941843</v>
      </c>
      <c r="DY32" s="26">
        <f t="shared" ca="1" si="29"/>
        <v>1276954.8586313257</v>
      </c>
      <c r="DZ32" s="26">
        <f t="shared" ca="1" si="29"/>
        <v>1529571.7607032708</v>
      </c>
      <c r="EA32" s="26">
        <f t="shared" ca="1" si="29"/>
        <v>1529571.7607032708</v>
      </c>
      <c r="EB32" s="26">
        <f t="shared" ca="1" si="29"/>
        <v>1529571.7607032708</v>
      </c>
      <c r="EC32" s="26">
        <f t="shared" ref="EC32:GN32" ca="1" si="30">EC20-EC31</f>
        <v>1529571.7607032708</v>
      </c>
      <c r="ED32" s="26">
        <f t="shared" ca="1" si="30"/>
        <v>1529571.7607032708</v>
      </c>
      <c r="EE32" s="26">
        <f t="shared" ca="1" si="30"/>
        <v>1529571.7607032708</v>
      </c>
      <c r="EF32" s="26">
        <f t="shared" ca="1" si="30"/>
        <v>1529571.7607032708</v>
      </c>
      <c r="EG32" s="26">
        <f t="shared" ca="1" si="30"/>
        <v>1529571.7607032708</v>
      </c>
      <c r="EH32" s="26">
        <f t="shared" ca="1" si="30"/>
        <v>1567121.7412969738</v>
      </c>
      <c r="EI32" s="26">
        <f t="shared" ca="1" si="30"/>
        <v>1633605.1538872051</v>
      </c>
      <c r="EJ32" s="26">
        <f t="shared" ca="1" si="30"/>
        <v>1633605.1538872051</v>
      </c>
      <c r="EK32" s="26">
        <f t="shared" ca="1" si="30"/>
        <v>1633605.1538872051</v>
      </c>
      <c r="EL32" s="26">
        <f t="shared" ca="1" si="30"/>
        <v>1633605.1538872051</v>
      </c>
      <c r="EM32" s="26">
        <f t="shared" ca="1" si="30"/>
        <v>1633605.1538872051</v>
      </c>
      <c r="EN32" s="26">
        <f t="shared" ca="1" si="30"/>
        <v>1633605.1538872051</v>
      </c>
      <c r="EO32" s="26">
        <f t="shared" ca="1" si="30"/>
        <v>1633605.1538872051</v>
      </c>
      <c r="EP32" s="26">
        <f t="shared" ca="1" si="30"/>
        <v>1633605.1538872051</v>
      </c>
      <c r="EQ32" s="26">
        <f t="shared" ca="1" si="30"/>
        <v>1633605.1538872051</v>
      </c>
      <c r="ER32" s="26">
        <f t="shared" ca="1" si="30"/>
        <v>1633605.1538872051</v>
      </c>
      <c r="ES32" s="26">
        <f t="shared" ca="1" si="30"/>
        <v>1633605.1538872051</v>
      </c>
      <c r="ET32" s="26">
        <f t="shared" ca="1" si="30"/>
        <v>1362728.7581620687</v>
      </c>
      <c r="EU32" s="26">
        <f t="shared" ca="1" si="30"/>
        <v>1432536.3413818115</v>
      </c>
      <c r="EV32" s="26">
        <f t="shared" ca="1" si="30"/>
        <v>1462453.6110704755</v>
      </c>
      <c r="EW32" s="26">
        <f t="shared" ca="1" si="30"/>
        <v>1648282.1824317882</v>
      </c>
      <c r="EX32" s="26">
        <f t="shared" ca="1" si="30"/>
        <v>3765141.775491606</v>
      </c>
      <c r="EY32" s="26">
        <f t="shared" ca="1" si="30"/>
        <v>3765141.775491606</v>
      </c>
      <c r="EZ32" s="26">
        <f t="shared" ca="1" si="30"/>
        <v>3765141.775491606</v>
      </c>
      <c r="FA32" s="26">
        <f t="shared" ca="1" si="30"/>
        <v>3765141.775491606</v>
      </c>
      <c r="FB32" s="26">
        <f t="shared" ca="1" si="30"/>
        <v>3765141.775491606</v>
      </c>
      <c r="FC32" s="26">
        <f t="shared" ca="1" si="30"/>
        <v>3765141.775491606</v>
      </c>
      <c r="FD32" s="26">
        <f t="shared" ca="1" si="30"/>
        <v>3765141.775491606</v>
      </c>
      <c r="FE32" s="26">
        <f t="shared" ca="1" si="30"/>
        <v>3765141.775491606</v>
      </c>
      <c r="FF32" s="26">
        <f t="shared" ca="1" si="30"/>
        <v>3827580.7129947231</v>
      </c>
      <c r="FG32" s="26">
        <f t="shared" ca="1" si="30"/>
        <v>3911648.4317822927</v>
      </c>
      <c r="FH32" s="26">
        <f t="shared" ca="1" si="30"/>
        <v>3911648.4317822927</v>
      </c>
      <c r="FI32" s="26">
        <f t="shared" ca="1" si="30"/>
        <v>3911648.4317822927</v>
      </c>
      <c r="FJ32" s="26">
        <f t="shared" ca="1" si="30"/>
        <v>3078315.0984489592</v>
      </c>
      <c r="FK32" s="26">
        <f t="shared" ca="1" si="30"/>
        <v>3078315.0984489592</v>
      </c>
      <c r="FL32" s="26">
        <f t="shared" ca="1" si="30"/>
        <v>3078315.0984489592</v>
      </c>
      <c r="FM32" s="26">
        <f t="shared" ca="1" si="30"/>
        <v>3078315.0984489592</v>
      </c>
      <c r="FN32" s="26">
        <f t="shared" ca="1" si="30"/>
        <v>3078315.0984489592</v>
      </c>
      <c r="FO32" s="26">
        <f t="shared" ca="1" si="30"/>
        <v>3078315.0984489592</v>
      </c>
      <c r="FP32" s="26">
        <f t="shared" ca="1" si="30"/>
        <v>3078315.0984489592</v>
      </c>
      <c r="FQ32" s="26">
        <f t="shared" ca="1" si="30"/>
        <v>3078315.0984489592</v>
      </c>
      <c r="FR32" s="26">
        <f t="shared" ca="1" si="30"/>
        <v>307803.2174560547</v>
      </c>
      <c r="FS32" s="26">
        <f t="shared" ca="1" si="30"/>
        <v>307803.2174560547</v>
      </c>
      <c r="FT32" s="26">
        <f t="shared" ca="1" si="30"/>
        <v>307803.2174560547</v>
      </c>
      <c r="FU32" s="26">
        <f t="shared" ca="1" si="30"/>
        <v>2877934.7863270757</v>
      </c>
      <c r="FV32" s="26">
        <f t="shared" ca="1" si="30"/>
        <v>3213369.8445746009</v>
      </c>
      <c r="FW32" s="26">
        <f t="shared" ca="1" si="30"/>
        <v>3213369.8445746009</v>
      </c>
      <c r="FX32" s="26">
        <f t="shared" ca="1" si="30"/>
        <v>3213369.8445746009</v>
      </c>
      <c r="FY32" s="26">
        <f t="shared" ca="1" si="30"/>
        <v>3213369.8445746009</v>
      </c>
      <c r="FZ32" s="26">
        <f t="shared" ca="1" si="30"/>
        <v>3213369.8445746009</v>
      </c>
      <c r="GA32" s="26">
        <f t="shared" ca="1" si="30"/>
        <v>3213369.8445746009</v>
      </c>
      <c r="GB32" s="26">
        <f t="shared" ca="1" si="30"/>
        <v>3213369.8445746009</v>
      </c>
      <c r="GC32" s="26">
        <f t="shared" ca="1" si="30"/>
        <v>3213369.8445746009</v>
      </c>
      <c r="GD32" s="26">
        <f t="shared" ca="1" si="30"/>
        <v>323193.37832885748</v>
      </c>
      <c r="GE32" s="26">
        <f t="shared" ca="1" si="30"/>
        <v>323193.37832885748</v>
      </c>
      <c r="GF32" s="26">
        <f t="shared" ca="1" si="30"/>
        <v>323193.37832885748</v>
      </c>
      <c r="GG32" s="26">
        <f t="shared" ca="1" si="30"/>
        <v>3361678.7357300073</v>
      </c>
      <c r="GH32" s="26">
        <f t="shared" ca="1" si="30"/>
        <v>3361678.7357300073</v>
      </c>
      <c r="GI32" s="26">
        <f t="shared" ca="1" si="30"/>
        <v>3361678.7357300073</v>
      </c>
      <c r="GJ32" s="26">
        <f t="shared" ca="1" si="30"/>
        <v>3361678.7357300073</v>
      </c>
      <c r="GK32" s="26">
        <f t="shared" ca="1" si="30"/>
        <v>3361678.7357300073</v>
      </c>
      <c r="GL32" s="26">
        <f t="shared" ca="1" si="30"/>
        <v>3361678.7357300073</v>
      </c>
      <c r="GM32" s="26">
        <f t="shared" ca="1" si="30"/>
        <v>3361678.7357300073</v>
      </c>
      <c r="GN32" s="26">
        <f t="shared" ca="1" si="30"/>
        <v>3361678.7357300073</v>
      </c>
      <c r="GO32" s="26">
        <f t="shared" ref="GO32:GX32" ca="1" si="31">GO20-GO31</f>
        <v>3361678.7357300073</v>
      </c>
      <c r="GP32" s="26">
        <f t="shared" ca="1" si="31"/>
        <v>339353.04724530032</v>
      </c>
      <c r="GQ32" s="26">
        <f t="shared" ca="1" si="31"/>
        <v>339353.04724530032</v>
      </c>
      <c r="GR32" s="26">
        <f t="shared" ca="1" si="31"/>
        <v>339353.04724530032</v>
      </c>
      <c r="GS32" s="26">
        <f t="shared" ca="1" si="31"/>
        <v>339353.04724530032</v>
      </c>
      <c r="GT32" s="26">
        <f t="shared" ca="1" si="31"/>
        <v>339353.04724530032</v>
      </c>
      <c r="GU32" s="26">
        <f t="shared" ca="1" si="31"/>
        <v>339353.04724530032</v>
      </c>
      <c r="GV32" s="26">
        <f t="shared" ca="1" si="31"/>
        <v>3389676.5671600704</v>
      </c>
      <c r="GW32" s="26">
        <f t="shared" ca="1" si="31"/>
        <v>3389676.5671600704</v>
      </c>
      <c r="GX32" s="26">
        <f t="shared" ca="1" si="31"/>
        <v>3389676.5671600704</v>
      </c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</row>
    <row r="33" spans="1:221"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/>
      <c r="CE33" s="26"/>
      <c r="CF33" s="26"/>
      <c r="CG33" s="26"/>
      <c r="CH33" s="26"/>
      <c r="CI33" s="26"/>
      <c r="CJ33" s="26"/>
      <c r="CK33" s="26"/>
      <c r="CL33" s="26"/>
      <c r="CM33" s="26"/>
      <c r="CN33" s="26"/>
      <c r="CO33" s="26"/>
      <c r="CP33" s="26"/>
      <c r="CQ33" s="26"/>
      <c r="CR33" s="26"/>
      <c r="CS33" s="26"/>
      <c r="CT33" s="26"/>
      <c r="CU33" s="26"/>
      <c r="CV33" s="26"/>
      <c r="CW33" s="26"/>
      <c r="CX33" s="26"/>
      <c r="CY33" s="26"/>
      <c r="CZ33" s="26"/>
      <c r="DA33" s="26"/>
      <c r="DB33" s="26"/>
      <c r="DC33" s="26"/>
      <c r="DD33" s="26"/>
      <c r="DE33" s="26"/>
      <c r="DF33" s="26"/>
      <c r="DG33" s="26"/>
      <c r="DH33" s="26"/>
      <c r="DI33" s="26"/>
      <c r="DJ33" s="26"/>
      <c r="DK33" s="26"/>
      <c r="DL33" s="26"/>
      <c r="DM33" s="26"/>
      <c r="DN33" s="26"/>
      <c r="DO33" s="26"/>
      <c r="DP33" s="26"/>
      <c r="DQ33" s="26"/>
      <c r="DR33" s="26"/>
      <c r="DS33" s="26"/>
      <c r="DT33" s="26"/>
      <c r="DU33" s="26"/>
      <c r="DV33" s="26"/>
      <c r="DW33" s="26"/>
      <c r="DX33" s="26"/>
      <c r="DY33" s="26"/>
      <c r="DZ33" s="26"/>
      <c r="EA33" s="26"/>
      <c r="EB33" s="26"/>
      <c r="EC33" s="26"/>
      <c r="ED33" s="26"/>
      <c r="EE33" s="26"/>
      <c r="EF33" s="26"/>
      <c r="EG33" s="26"/>
      <c r="EH33" s="26"/>
      <c r="EI33" s="26"/>
      <c r="EJ33" s="26"/>
      <c r="EK33" s="26"/>
      <c r="EL33" s="26"/>
      <c r="EM33" s="26"/>
      <c r="EN33" s="26"/>
      <c r="EO33" s="26"/>
      <c r="EP33" s="26"/>
      <c r="EQ33" s="26"/>
      <c r="ER33" s="26"/>
      <c r="ES33" s="26"/>
      <c r="ET33" s="26"/>
      <c r="EU33" s="26"/>
      <c r="EV33" s="26"/>
      <c r="EW33" s="26"/>
      <c r="EX33" s="26"/>
      <c r="EY33" s="26"/>
      <c r="EZ33" s="26"/>
      <c r="FA33" s="26"/>
      <c r="FB33" s="26"/>
      <c r="FC33" s="26"/>
      <c r="FD33" s="26"/>
      <c r="FE33" s="26"/>
      <c r="FF33" s="26"/>
      <c r="FG33" s="26"/>
      <c r="FH33" s="26"/>
      <c r="FI33" s="26"/>
      <c r="FJ33" s="26"/>
      <c r="FK33" s="26"/>
      <c r="FL33" s="26"/>
      <c r="FM33" s="26"/>
      <c r="FN33" s="26"/>
      <c r="FO33" s="26"/>
      <c r="FP33" s="26"/>
      <c r="FQ33" s="26"/>
      <c r="FR33" s="26"/>
      <c r="FS33" s="26"/>
      <c r="FT33" s="26"/>
      <c r="FU33" s="26"/>
      <c r="FV33" s="26"/>
      <c r="FW33" s="26"/>
      <c r="FX33" s="26"/>
      <c r="FY33" s="26"/>
      <c r="FZ33" s="26"/>
      <c r="GA33" s="26"/>
      <c r="GB33" s="26"/>
      <c r="GC33" s="26"/>
      <c r="GD33" s="26"/>
      <c r="GE33" s="26"/>
      <c r="GF33" s="26"/>
      <c r="GG33" s="26"/>
      <c r="GH33" s="26"/>
      <c r="GI33" s="26"/>
      <c r="GJ33" s="26"/>
      <c r="GK33" s="26"/>
      <c r="GL33" s="26"/>
      <c r="GM33" s="26"/>
      <c r="GN33" s="26"/>
      <c r="GO33" s="26"/>
      <c r="GP33" s="26"/>
      <c r="GQ33" s="26"/>
      <c r="GR33" s="26"/>
      <c r="GS33" s="26"/>
      <c r="GT33" s="26"/>
      <c r="GU33" s="26"/>
      <c r="GV33" s="26"/>
      <c r="GW33" s="26"/>
      <c r="GX33" s="26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</row>
    <row r="34" spans="1:221">
      <c r="A34" s="35">
        <v>3</v>
      </c>
      <c r="B34" s="19" t="s">
        <v>610</v>
      </c>
      <c r="C34" s="19" t="s">
        <v>644</v>
      </c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H34" s="26"/>
      <c r="CI34" s="26"/>
      <c r="CJ34" s="26"/>
      <c r="CK34" s="26"/>
      <c r="CL34" s="26"/>
      <c r="CM34" s="26"/>
      <c r="CN34" s="26"/>
      <c r="CO34" s="26"/>
      <c r="CP34" s="26"/>
      <c r="CQ34" s="26"/>
      <c r="CR34" s="26"/>
      <c r="CS34" s="26"/>
      <c r="CT34" s="26"/>
      <c r="CU34" s="26"/>
      <c r="CV34" s="26"/>
      <c r="CW34" s="26"/>
      <c r="CX34" s="26"/>
      <c r="CY34" s="26"/>
      <c r="CZ34" s="26"/>
      <c r="DA34" s="26"/>
      <c r="DB34" s="26"/>
      <c r="DC34" s="26"/>
      <c r="DD34" s="26"/>
      <c r="DE34" s="26"/>
      <c r="DF34" s="26"/>
      <c r="DG34" s="26"/>
      <c r="DH34" s="26"/>
      <c r="DI34" s="26"/>
      <c r="DJ34" s="26"/>
      <c r="DK34" s="26"/>
      <c r="DL34" s="26"/>
      <c r="DM34" s="26"/>
      <c r="DN34" s="26"/>
      <c r="DO34" s="26"/>
      <c r="DP34" s="26"/>
      <c r="DQ34" s="26"/>
      <c r="DR34" s="26"/>
      <c r="DS34" s="26"/>
      <c r="DT34" s="26"/>
      <c r="DU34" s="26"/>
      <c r="DV34" s="26"/>
      <c r="DW34" s="26"/>
      <c r="DX34" s="26"/>
      <c r="DY34" s="26"/>
      <c r="DZ34" s="26"/>
      <c r="EA34" s="26"/>
      <c r="EB34" s="26"/>
      <c r="EC34" s="26"/>
      <c r="ED34" s="26"/>
      <c r="EE34" s="26"/>
      <c r="EF34" s="26"/>
      <c r="EG34" s="26"/>
      <c r="EH34" s="26"/>
      <c r="EI34" s="26"/>
      <c r="EJ34" s="26"/>
      <c r="EK34" s="26"/>
      <c r="EL34" s="26"/>
      <c r="EM34" s="26"/>
      <c r="EN34" s="26"/>
      <c r="EO34" s="26"/>
      <c r="EP34" s="26"/>
      <c r="EQ34" s="26"/>
      <c r="ER34" s="26"/>
      <c r="ES34" s="26"/>
      <c r="ET34" s="26"/>
      <c r="EU34" s="26"/>
      <c r="EV34" s="26"/>
      <c r="EW34" s="26"/>
      <c r="EX34" s="26"/>
      <c r="EY34" s="26"/>
      <c r="EZ34" s="26"/>
      <c r="FA34" s="26"/>
      <c r="FB34" s="26"/>
      <c r="FC34" s="26"/>
      <c r="FD34" s="26"/>
      <c r="FE34" s="26"/>
      <c r="FF34" s="26"/>
      <c r="FG34" s="26"/>
      <c r="FH34" s="26"/>
      <c r="FI34" s="26"/>
      <c r="FJ34" s="26"/>
      <c r="FK34" s="26"/>
      <c r="FL34" s="26"/>
      <c r="FM34" s="26"/>
      <c r="FN34" s="26"/>
      <c r="FO34" s="26"/>
      <c r="FP34" s="26"/>
      <c r="FQ34" s="26"/>
      <c r="FR34" s="26"/>
      <c r="FS34" s="26"/>
      <c r="FT34" s="26"/>
      <c r="FU34" s="26"/>
      <c r="FV34" s="26"/>
      <c r="FW34" s="26"/>
      <c r="FX34" s="26"/>
      <c r="FY34" s="26"/>
      <c r="FZ34" s="26"/>
      <c r="GA34" s="26"/>
      <c r="GB34" s="26"/>
      <c r="GC34" s="26"/>
      <c r="GD34" s="26"/>
      <c r="GE34" s="26"/>
      <c r="GF34" s="26"/>
      <c r="GG34" s="26"/>
      <c r="GH34" s="26"/>
      <c r="GI34" s="26"/>
      <c r="GJ34" s="26"/>
      <c r="GK34" s="26"/>
      <c r="GL34" s="26"/>
      <c r="GM34" s="26"/>
      <c r="GN34" s="26"/>
      <c r="GO34" s="26"/>
      <c r="GP34" s="26"/>
      <c r="GQ34" s="26"/>
      <c r="GR34" s="26"/>
      <c r="GS34" s="26"/>
      <c r="GT34" s="26"/>
      <c r="GU34" s="26"/>
      <c r="GV34" s="26"/>
      <c r="GW34" s="26"/>
      <c r="GX34" s="26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</row>
    <row r="35" spans="1:221">
      <c r="A35" s="35">
        <v>3.1</v>
      </c>
      <c r="B35" s="34" t="s">
        <v>64</v>
      </c>
      <c r="C35" s="11" t="s">
        <v>543</v>
      </c>
      <c r="D35" s="26">
        <f ca="1">IF(D4&gt;Exit,0,Expense!E172)</f>
        <v>0</v>
      </c>
      <c r="E35" s="26">
        <f ca="1">IF(E4&gt;Exit,0,Expense!F172)</f>
        <v>0</v>
      </c>
      <c r="F35" s="26">
        <f ca="1">IF(F4&gt;Exit,0,Expense!G172)</f>
        <v>0</v>
      </c>
      <c r="G35" s="26">
        <f ca="1">IF(G4&gt;Exit,0,Expense!H172)</f>
        <v>0</v>
      </c>
      <c r="H35" s="26">
        <f ca="1">IF(H4&gt;Exit,0,Expense!I172)</f>
        <v>0</v>
      </c>
      <c r="I35" s="26">
        <f ca="1">IF(I4&gt;Exit,0,Expense!J172)</f>
        <v>0</v>
      </c>
      <c r="J35" s="26">
        <f ca="1">IF(J4&gt;Exit,0,Expense!K172)</f>
        <v>0</v>
      </c>
      <c r="K35" s="26">
        <f ca="1">IF(K4&gt;Exit,0,Expense!L172)</f>
        <v>0</v>
      </c>
      <c r="L35" s="26">
        <f ca="1">IF(L4&gt;Exit,0,Expense!M172)</f>
        <v>0</v>
      </c>
      <c r="M35" s="26">
        <f ca="1">IF(M4&gt;Exit,0,Expense!N172)</f>
        <v>0</v>
      </c>
      <c r="N35" s="26">
        <f ca="1">IF(N4&gt;Exit,0,Expense!O172)</f>
        <v>0</v>
      </c>
      <c r="O35" s="26">
        <f ca="1">IF(O4&gt;Exit,0,Expense!P172)</f>
        <v>0</v>
      </c>
      <c r="P35" s="26">
        <f ca="1">IF(P4&gt;Exit,0,Expense!Q172)</f>
        <v>0</v>
      </c>
      <c r="Q35" s="26">
        <f ca="1">IF(Q4&gt;Exit,0,Expense!R172)</f>
        <v>0</v>
      </c>
      <c r="R35" s="26">
        <f ca="1">IF(R4&gt;Exit,0,Expense!S172)</f>
        <v>0</v>
      </c>
      <c r="S35" s="26">
        <f ca="1">IF(S4&gt;Exit,0,Expense!T172)</f>
        <v>0</v>
      </c>
      <c r="T35" s="26">
        <f ca="1">IF(T4&gt;Exit,0,Expense!U172)</f>
        <v>0</v>
      </c>
      <c r="U35" s="26">
        <f ca="1">IF(U4&gt;Exit,0,Expense!V172)</f>
        <v>0</v>
      </c>
      <c r="V35" s="26">
        <f ca="1">IF(V4&gt;Exit,0,Expense!W172)</f>
        <v>0</v>
      </c>
      <c r="W35" s="26">
        <f ca="1">IF(W4&gt;Exit,0,Expense!X172)</f>
        <v>0</v>
      </c>
      <c r="X35" s="26">
        <f ca="1">IF(X4&gt;Exit,0,Expense!Y172)</f>
        <v>0</v>
      </c>
      <c r="Y35" s="26">
        <f ca="1">IF(Y4&gt;Exit,0,Expense!Z172)</f>
        <v>0</v>
      </c>
      <c r="Z35" s="26">
        <f ca="1">IF(Z4&gt;Exit,0,Expense!AA172)</f>
        <v>0</v>
      </c>
      <c r="AA35" s="26">
        <f ca="1">IF(AA4&gt;Exit,0,Expense!AB172)</f>
        <v>0</v>
      </c>
      <c r="AB35" s="26">
        <f ca="1">IF(AB4&gt;Exit,0,Expense!AC172)</f>
        <v>0</v>
      </c>
      <c r="AC35" s="26">
        <f ca="1">IF(AC4&gt;Exit,0,Expense!AD172)</f>
        <v>0</v>
      </c>
      <c r="AD35" s="26">
        <f ca="1">IF(AD4&gt;Exit,0,Expense!AE172)</f>
        <v>0</v>
      </c>
      <c r="AE35" s="26">
        <f ca="1">IF(AE4&gt;Exit,0,Expense!AF172)</f>
        <v>0</v>
      </c>
      <c r="AF35" s="26">
        <f ca="1">IF(AF4&gt;Exit,0,Expense!AG172)</f>
        <v>0</v>
      </c>
      <c r="AG35" s="26">
        <f ca="1">IF(AG4&gt;Exit,0,Expense!AH172)</f>
        <v>0</v>
      </c>
      <c r="AH35" s="26">
        <f ca="1">IF(AH4&gt;Exit,0,Expense!AI172)</f>
        <v>0</v>
      </c>
      <c r="AI35" s="26">
        <f ca="1">IF(AI4&gt;Exit,0,Expense!AJ172)</f>
        <v>0</v>
      </c>
      <c r="AJ35" s="26">
        <f ca="1">IF(AJ4&gt;Exit,0,Expense!AK172)</f>
        <v>0</v>
      </c>
      <c r="AK35" s="26">
        <f ca="1">IF(AK4&gt;Exit,0,Expense!AL172)</f>
        <v>0</v>
      </c>
      <c r="AL35" s="26">
        <f ca="1">IF(AL4&gt;Exit,0,Expense!AM172)</f>
        <v>0</v>
      </c>
      <c r="AM35" s="26">
        <f ca="1">IF(AM4&gt;Exit,0,Expense!AN172)</f>
        <v>0</v>
      </c>
      <c r="AN35" s="26">
        <f ca="1">IF(AN4&gt;Exit,0,Expense!AO172)</f>
        <v>0</v>
      </c>
      <c r="AO35" s="26">
        <f ca="1">IF(AO4&gt;Exit,0,Expense!AP172)</f>
        <v>0</v>
      </c>
      <c r="AP35" s="26">
        <f ca="1">IF(AP4&gt;Exit,0,Expense!AQ172)</f>
        <v>0</v>
      </c>
      <c r="AQ35" s="26">
        <f ca="1">IF(AQ4&gt;Exit,0,Expense!AR172)</f>
        <v>0</v>
      </c>
      <c r="AR35" s="26">
        <f ca="1">IF(AR4&gt;Exit,0,Expense!AS172)</f>
        <v>0</v>
      </c>
      <c r="AS35" s="26">
        <f ca="1">IF(AS4&gt;Exit,0,Expense!AT172)</f>
        <v>0</v>
      </c>
      <c r="AT35" s="26">
        <f ca="1">IF(AT4&gt;Exit,0,Expense!AU172)</f>
        <v>0</v>
      </c>
      <c r="AU35" s="26">
        <f ca="1">IF(AU4&gt;Exit,0,Expense!AV172)</f>
        <v>0</v>
      </c>
      <c r="AV35" s="26">
        <f ca="1">IF(AV4&gt;Exit,0,Expense!AW172)</f>
        <v>0</v>
      </c>
      <c r="AW35" s="26">
        <f ca="1">IF(AW4&gt;Exit,0,Expense!AX172)</f>
        <v>0</v>
      </c>
      <c r="AX35" s="26">
        <f ca="1">IF(AX4&gt;Exit,0,Expense!AY172)</f>
        <v>0</v>
      </c>
      <c r="AY35" s="26">
        <f ca="1">IF(AY4&gt;Exit,0,Expense!AZ172)</f>
        <v>0</v>
      </c>
      <c r="AZ35" s="26">
        <f ca="1">IF(AZ4&gt;Exit,0,Expense!BA172)</f>
        <v>0</v>
      </c>
      <c r="BA35" s="26">
        <f ca="1">IF(BA4&gt;Exit,0,Expense!BB172)</f>
        <v>0</v>
      </c>
      <c r="BB35" s="26">
        <f ca="1">IF(BB4&gt;Exit,0,Expense!BC172)</f>
        <v>0</v>
      </c>
      <c r="BC35" s="26">
        <f ca="1">IF(BC4&gt;Exit,0,Expense!BD172)</f>
        <v>0</v>
      </c>
      <c r="BD35" s="26">
        <f ca="1">IF(BD4&gt;Exit,0,Expense!BE172)</f>
        <v>0</v>
      </c>
      <c r="BE35" s="26">
        <f ca="1">IF(BE4&gt;Exit,0,Expense!BF172)</f>
        <v>0</v>
      </c>
      <c r="BF35" s="26">
        <f ca="1">IF(BF4&gt;Exit,0,Expense!BG172)</f>
        <v>0</v>
      </c>
      <c r="BG35" s="26">
        <f ca="1">IF(BG4&gt;Exit,0,Expense!BH172)</f>
        <v>0</v>
      </c>
      <c r="BH35" s="26">
        <f ca="1">IF(BH4&gt;Exit,0,Expense!BI172)</f>
        <v>0</v>
      </c>
      <c r="BI35" s="26">
        <f ca="1">IF(BI4&gt;Exit,0,Expense!BJ172)</f>
        <v>0</v>
      </c>
      <c r="BJ35" s="26">
        <f ca="1">IF(BJ4&gt;Exit,0,Expense!BK172)</f>
        <v>0</v>
      </c>
      <c r="BK35" s="26">
        <f ca="1">IF(BK4&gt;Exit,0,Expense!BL172)</f>
        <v>0</v>
      </c>
      <c r="BL35" s="26">
        <f ca="1">IF(BL4&gt;Exit,0,Expense!BM172)</f>
        <v>0</v>
      </c>
      <c r="BM35" s="26">
        <f ca="1">IF(BM4&gt;Exit,0,Expense!BN172)</f>
        <v>0</v>
      </c>
      <c r="BN35" s="26">
        <f ca="1">IF(BN4&gt;Exit,0,Expense!BO172)</f>
        <v>0</v>
      </c>
      <c r="BO35" s="26">
        <f ca="1">IF(BO4&gt;Exit,0,Expense!BP172)</f>
        <v>0</v>
      </c>
      <c r="BP35" s="26">
        <f ca="1">IF(BP4&gt;Exit,0,Expense!BQ172)</f>
        <v>0</v>
      </c>
      <c r="BQ35" s="26">
        <f ca="1">IF(BQ4&gt;Exit,0,Expense!BR172)</f>
        <v>0</v>
      </c>
      <c r="BR35" s="26">
        <f ca="1">IF(BR4&gt;Exit,0,Expense!BS172)</f>
        <v>0</v>
      </c>
      <c r="BS35" s="26">
        <f ca="1">IF(BS4&gt;Exit,0,Expense!BT172)</f>
        <v>0</v>
      </c>
      <c r="BT35" s="26">
        <f ca="1">IF(BT4&gt;Exit,0,Expense!BU172)</f>
        <v>0</v>
      </c>
      <c r="BU35" s="26">
        <f ca="1">IF(BU4&gt;Exit,0,Expense!BV172)</f>
        <v>0</v>
      </c>
      <c r="BV35" s="26">
        <f ca="1">IF(BV4&gt;Exit,0,Expense!BW172)</f>
        <v>0</v>
      </c>
      <c r="BW35" s="26">
        <f ca="1">IF(BW4&gt;Exit,0,Expense!BX172)</f>
        <v>0</v>
      </c>
      <c r="BX35" s="26">
        <f ca="1">IF(BX4&gt;Exit,0,Expense!BY172)</f>
        <v>0</v>
      </c>
      <c r="BY35" s="26">
        <f ca="1">IF(BY4&gt;Exit,0,Expense!BZ172)</f>
        <v>0</v>
      </c>
      <c r="BZ35" s="26">
        <f ca="1">IF(BZ4&gt;Exit,0,Expense!CA172)</f>
        <v>6949309.3253731346</v>
      </c>
      <c r="CA35" s="26">
        <f ca="1">IF(CA4&gt;Exit,0,Expense!CB172)</f>
        <v>0</v>
      </c>
      <c r="CB35" s="26">
        <f ca="1">IF(CB4&gt;Exit,0,Expense!CC172)</f>
        <v>0</v>
      </c>
      <c r="CC35" s="26">
        <f ca="1">IF(CC4&gt;Exit,0,Expense!CD172)</f>
        <v>560705.63104477618</v>
      </c>
      <c r="CD35" s="26">
        <f ca="1">IF(CD4&gt;Exit,0,Expense!CE172)</f>
        <v>43131.202388059741</v>
      </c>
      <c r="CE35" s="26">
        <f ca="1">IF(CE4&gt;Exit,0,Expense!CF172)</f>
        <v>43131.202388059741</v>
      </c>
      <c r="CF35" s="26">
        <f ca="1">IF(CF4&gt;Exit,0,Expense!CG172)</f>
        <v>43131.202388059741</v>
      </c>
      <c r="CG35" s="26">
        <f ca="1">IF(CG4&gt;Exit,0,Expense!CH172)</f>
        <v>43131.202388059741</v>
      </c>
      <c r="CH35" s="26">
        <f ca="1">IF(CH4&gt;Exit,0,Expense!CI172)</f>
        <v>43131.202388059741</v>
      </c>
      <c r="CI35" s="26">
        <f ca="1">IF(CI4&gt;Exit,0,Expense!CJ172)</f>
        <v>43131.202388059741</v>
      </c>
      <c r="CJ35" s="26">
        <f ca="1">IF(CJ4&gt;Exit,0,Expense!CK172)</f>
        <v>43131.202388059741</v>
      </c>
      <c r="CK35" s="26">
        <f ca="1">IF(CK4&gt;Exit,0,Expense!CL172)</f>
        <v>43131.202388059741</v>
      </c>
      <c r="CL35" s="26">
        <f ca="1">IF(CL4&gt;Exit,0,Expense!CM172)</f>
        <v>26200.096791044776</v>
      </c>
      <c r="CM35" s="26">
        <f ca="1">IF(CM4&gt;Exit,0,Expense!CN172)</f>
        <v>0</v>
      </c>
      <c r="CN35" s="26">
        <f ca="1">IF(CN4&gt;Exit,0,Expense!CO172)</f>
        <v>0</v>
      </c>
      <c r="CO35" s="26">
        <f ca="1">IF(CO4&gt;Exit,0,Expense!CP172)</f>
        <v>0</v>
      </c>
      <c r="CP35" s="26">
        <f ca="1">IF(CP4&gt;Exit,0,Expense!CQ172)</f>
        <v>0</v>
      </c>
      <c r="CQ35" s="26">
        <f ca="1">IF(CQ4&gt;Exit,0,Expense!CR172)</f>
        <v>0</v>
      </c>
      <c r="CR35" s="26">
        <f ca="1">IF(CR4&gt;Exit,0,Expense!CS172)</f>
        <v>0</v>
      </c>
      <c r="CS35" s="26">
        <f ca="1">IF(CS4&gt;Exit,0,Expense!CT172)</f>
        <v>0</v>
      </c>
      <c r="CT35" s="26">
        <f ca="1">IF(CT4&gt;Exit,0,Expense!CU172)</f>
        <v>0</v>
      </c>
      <c r="CU35" s="26">
        <f ca="1">IF(CU4&gt;Exit,0,Expense!CV172)</f>
        <v>0</v>
      </c>
      <c r="CV35" s="26">
        <f ca="1">IF(CV4&gt;Exit,0,Expense!CW172)</f>
        <v>0</v>
      </c>
      <c r="CW35" s="26">
        <f ca="1">IF(CW4&gt;Exit,0,Expense!CX172)</f>
        <v>0</v>
      </c>
      <c r="CX35" s="26">
        <f ca="1">IF(CX4&gt;Exit,0,Expense!CY172)</f>
        <v>168338.49551704479</v>
      </c>
      <c r="CY35" s="26">
        <f ca="1">IF(CY4&gt;Exit,0,Expense!CZ172)</f>
        <v>0</v>
      </c>
      <c r="CZ35" s="26">
        <f ca="1">IF(CZ4&gt;Exit,0,Expense!DA172)</f>
        <v>0</v>
      </c>
      <c r="DA35" s="26">
        <f ca="1">IF(DA4&gt;Exit,0,Expense!DB172)</f>
        <v>0</v>
      </c>
      <c r="DB35" s="26">
        <f ca="1">IF(DB4&gt;Exit,0,Expense!DC172)</f>
        <v>0</v>
      </c>
      <c r="DC35" s="26">
        <f ca="1">IF(DC4&gt;Exit,0,Expense!DD172)</f>
        <v>0</v>
      </c>
      <c r="DD35" s="26">
        <f ca="1">IF(DD4&gt;Exit,0,Expense!DE172)</f>
        <v>0</v>
      </c>
      <c r="DE35" s="26">
        <f ca="1">IF(DE4&gt;Exit,0,Expense!DF172)</f>
        <v>0</v>
      </c>
      <c r="DF35" s="26">
        <f ca="1">IF(DF4&gt;Exit,0,Expense!DG172)</f>
        <v>0</v>
      </c>
      <c r="DG35" s="26">
        <f ca="1">IF(DG4&gt;Exit,0,Expense!DH172)</f>
        <v>0</v>
      </c>
      <c r="DH35" s="26">
        <f ca="1">IF(DH4&gt;Exit,0,Expense!DI172)</f>
        <v>0</v>
      </c>
      <c r="DI35" s="26">
        <f ca="1">IF(DI4&gt;Exit,0,Expense!DJ172)</f>
        <v>0</v>
      </c>
      <c r="DJ35" s="26">
        <f ca="1">IF(DJ4&gt;Exit,0,Expense!DK172)</f>
        <v>335631.50829941651</v>
      </c>
      <c r="DK35" s="26">
        <f ca="1">IF(DK4&gt;Exit,0,Expense!DL172)</f>
        <v>0</v>
      </c>
      <c r="DL35" s="26">
        <f ca="1">IF(DL4&gt;Exit,0,Expense!DM172)</f>
        <v>0</v>
      </c>
      <c r="DM35" s="26">
        <f ca="1">IF(DM4&gt;Exit,0,Expense!DN172)</f>
        <v>0</v>
      </c>
      <c r="DN35" s="26">
        <f ca="1">IF(DN4&gt;Exit,0,Expense!DO172)</f>
        <v>0</v>
      </c>
      <c r="DO35" s="26">
        <f ca="1">IF(DO4&gt;Exit,0,Expense!DP172)</f>
        <v>0</v>
      </c>
      <c r="DP35" s="26">
        <f ca="1">IF(DP4&gt;Exit,0,Expense!DQ172)</f>
        <v>0</v>
      </c>
      <c r="DQ35" s="26">
        <f ca="1">IF(DQ4&gt;Exit,0,Expense!DR172)</f>
        <v>0</v>
      </c>
      <c r="DR35" s="26">
        <f ca="1">IF(DR4&gt;Exit,0,Expense!DS172)</f>
        <v>0</v>
      </c>
      <c r="DS35" s="26">
        <f ca="1">IF(DS4&gt;Exit,0,Expense!DT172)</f>
        <v>0</v>
      </c>
      <c r="DT35" s="26">
        <f ca="1">IF(DT4&gt;Exit,0,Expense!DU172)</f>
        <v>0</v>
      </c>
      <c r="DU35" s="26">
        <f ca="1">IF(DU4&gt;Exit,0,Expense!DV172)</f>
        <v>0</v>
      </c>
      <c r="DV35" s="26">
        <f ca="1">IF(DV4&gt;Exit,0,Expense!DW172)</f>
        <v>1023778.7602754813</v>
      </c>
      <c r="DW35" s="26">
        <f ca="1">IF(DW4&gt;Exit,0,Expense!DX172)</f>
        <v>0</v>
      </c>
      <c r="DX35" s="26">
        <f ca="1">IF(DX4&gt;Exit,0,Expense!DY172)</f>
        <v>0</v>
      </c>
      <c r="DY35" s="26">
        <f ca="1">IF(DY4&gt;Exit,0,Expense!DZ172)</f>
        <v>0</v>
      </c>
      <c r="DZ35" s="26">
        <f ca="1">IF(DZ4&gt;Exit,0,Expense!EA172)</f>
        <v>0</v>
      </c>
      <c r="EA35" s="26">
        <f ca="1">IF(EA4&gt;Exit,0,Expense!EB172)</f>
        <v>0</v>
      </c>
      <c r="EB35" s="26">
        <f ca="1">IF(EB4&gt;Exit,0,Expense!EC172)</f>
        <v>0</v>
      </c>
      <c r="EC35" s="26">
        <f ca="1">IF(EC4&gt;Exit,0,Expense!ED172)</f>
        <v>0</v>
      </c>
      <c r="ED35" s="26">
        <f ca="1">IF(ED4&gt;Exit,0,Expense!EE172)</f>
        <v>0</v>
      </c>
      <c r="EE35" s="26">
        <f ca="1">IF(EE4&gt;Exit,0,Expense!EF172)</f>
        <v>0</v>
      </c>
      <c r="EF35" s="26">
        <f ca="1">IF(EF4&gt;Exit,0,Expense!EG172)</f>
        <v>0</v>
      </c>
      <c r="EG35" s="26">
        <f ca="1">IF(EG4&gt;Exit,0,Expense!EH172)</f>
        <v>0</v>
      </c>
      <c r="EH35" s="26">
        <f ca="1">IF(EH4&gt;Exit,0,Expense!EI172)</f>
        <v>38125.949563523798</v>
      </c>
      <c r="EI35" s="26">
        <f ca="1">IF(EI4&gt;Exit,0,Expense!EJ172)</f>
        <v>0</v>
      </c>
      <c r="EJ35" s="26">
        <f ca="1">IF(EJ4&gt;Exit,0,Expense!EK172)</f>
        <v>0</v>
      </c>
      <c r="EK35" s="26">
        <f ca="1">IF(EK4&gt;Exit,0,Expense!EL172)</f>
        <v>0</v>
      </c>
      <c r="EL35" s="26">
        <f ca="1">IF(EL4&gt;Exit,0,Expense!EM172)</f>
        <v>0</v>
      </c>
      <c r="EM35" s="26">
        <f ca="1">IF(EM4&gt;Exit,0,Expense!EN172)</f>
        <v>0</v>
      </c>
      <c r="EN35" s="26">
        <f ca="1">IF(EN4&gt;Exit,0,Expense!EO172)</f>
        <v>0</v>
      </c>
      <c r="EO35" s="26">
        <f ca="1">IF(EO4&gt;Exit,0,Expense!EP172)</f>
        <v>0</v>
      </c>
      <c r="EP35" s="26">
        <f ca="1">IF(EP4&gt;Exit,0,Expense!EQ172)</f>
        <v>0</v>
      </c>
      <c r="EQ35" s="26">
        <f ca="1">IF(EQ4&gt;Exit,0,Expense!ER172)</f>
        <v>0</v>
      </c>
      <c r="ER35" s="26">
        <f ca="1">IF(ER4&gt;Exit,0,Expense!ES172)</f>
        <v>0</v>
      </c>
      <c r="ES35" s="26">
        <f ca="1">IF(ES4&gt;Exit,0,Expense!ET172)</f>
        <v>0</v>
      </c>
      <c r="ET35" s="26">
        <f ca="1">IF(ET4&gt;Exit,0,Expense!EU172)</f>
        <v>482471.89642277366</v>
      </c>
      <c r="EU35" s="26">
        <f ca="1">IF(EU4&gt;Exit,0,Expense!EV172)</f>
        <v>0</v>
      </c>
      <c r="EV35" s="26">
        <f ca="1">IF(EV4&gt;Exit,0,Expense!EW172)</f>
        <v>0</v>
      </c>
      <c r="EW35" s="26">
        <f ca="1">IF(EW4&gt;Exit,0,Expense!EX172)</f>
        <v>0</v>
      </c>
      <c r="EX35" s="26">
        <f>IF(EX4&gt;Exit,0,Expense!EY172)</f>
        <v>0</v>
      </c>
      <c r="EY35" s="26">
        <f>IF(EY4&gt;Exit,0,Expense!EZ172)</f>
        <v>0</v>
      </c>
      <c r="EZ35" s="26">
        <f>IF(EZ4&gt;Exit,0,Expense!FA172)</f>
        <v>0</v>
      </c>
      <c r="FA35" s="26">
        <f>IF(FA4&gt;Exit,0,Expense!FB172)</f>
        <v>0</v>
      </c>
      <c r="FB35" s="26">
        <f>IF(FB4&gt;Exit,0,Expense!FC172)</f>
        <v>0</v>
      </c>
      <c r="FC35" s="26">
        <f>IF(FC4&gt;Exit,0,Expense!FD172)</f>
        <v>0</v>
      </c>
      <c r="FD35" s="26">
        <f>IF(FD4&gt;Exit,0,Expense!FE172)</f>
        <v>0</v>
      </c>
      <c r="FE35" s="26">
        <f>IF(FE4&gt;Exit,0,Expense!FF172)</f>
        <v>0</v>
      </c>
      <c r="FF35" s="26">
        <f>IF(FF4&gt;Exit,0,Expense!FG172)</f>
        <v>0</v>
      </c>
      <c r="FG35" s="26">
        <f>IF(FG4&gt;Exit,0,Expense!FH172)</f>
        <v>0</v>
      </c>
      <c r="FH35" s="26">
        <f>IF(FH4&gt;Exit,0,Expense!FI172)</f>
        <v>0</v>
      </c>
      <c r="FI35" s="26">
        <f>IF(FI4&gt;Exit,0,Expense!FJ172)</f>
        <v>0</v>
      </c>
      <c r="FJ35" s="26">
        <f>IF(FJ4&gt;Exit,0,Expense!FK172)</f>
        <v>0</v>
      </c>
      <c r="FK35" s="26">
        <f>IF(FK4&gt;Exit,0,Expense!FL172)</f>
        <v>0</v>
      </c>
      <c r="FL35" s="26">
        <f>IF(FL4&gt;Exit,0,Expense!FM172)</f>
        <v>0</v>
      </c>
      <c r="FM35" s="26">
        <f>IF(FM4&gt;Exit,0,Expense!FN172)</f>
        <v>0</v>
      </c>
      <c r="FN35" s="26">
        <f>IF(FN4&gt;Exit,0,Expense!FO172)</f>
        <v>0</v>
      </c>
      <c r="FO35" s="26">
        <f>IF(FO4&gt;Exit,0,Expense!FP172)</f>
        <v>0</v>
      </c>
      <c r="FP35" s="26">
        <f>IF(FP4&gt;Exit,0,Expense!FQ172)</f>
        <v>0</v>
      </c>
      <c r="FQ35" s="26">
        <f>IF(FQ4&gt;Exit,0,Expense!FR172)</f>
        <v>0</v>
      </c>
      <c r="FR35" s="26">
        <f>IF(FR4&gt;Exit,0,Expense!FS172)</f>
        <v>0</v>
      </c>
      <c r="FS35" s="26">
        <f>IF(FS4&gt;Exit,0,Expense!FT172)</f>
        <v>0</v>
      </c>
      <c r="FT35" s="26">
        <f>IF(FT4&gt;Exit,0,Expense!FU172)</f>
        <v>0</v>
      </c>
      <c r="FU35" s="26">
        <f>IF(FU4&gt;Exit,0,Expense!FV172)</f>
        <v>0</v>
      </c>
      <c r="FV35" s="26">
        <f>IF(FV4&gt;Exit,0,Expense!FW172)</f>
        <v>0</v>
      </c>
      <c r="FW35" s="26">
        <f>IF(FW4&gt;Exit,0,Expense!FX172)</f>
        <v>0</v>
      </c>
      <c r="FX35" s="26">
        <f>IF(FX4&gt;Exit,0,Expense!FY172)</f>
        <v>0</v>
      </c>
      <c r="FY35" s="26">
        <f>IF(FY4&gt;Exit,0,Expense!FZ172)</f>
        <v>0</v>
      </c>
      <c r="FZ35" s="26">
        <f>IF(FZ4&gt;Exit,0,Expense!GA172)</f>
        <v>0</v>
      </c>
      <c r="GA35" s="26">
        <f>IF(GA4&gt;Exit,0,Expense!GB172)</f>
        <v>0</v>
      </c>
      <c r="GB35" s="26">
        <f>IF(GB4&gt;Exit,0,Expense!GC172)</f>
        <v>0</v>
      </c>
      <c r="GC35" s="26">
        <f>IF(GC4&gt;Exit,0,Expense!GD172)</f>
        <v>0</v>
      </c>
      <c r="GD35" s="26">
        <f>IF(GD4&gt;Exit,0,Expense!GE172)</f>
        <v>0</v>
      </c>
      <c r="GE35" s="26">
        <f>IF(GE4&gt;Exit,0,Expense!GF172)</f>
        <v>0</v>
      </c>
      <c r="GF35" s="26">
        <f>IF(GF4&gt;Exit,0,Expense!GG172)</f>
        <v>0</v>
      </c>
      <c r="GG35" s="26">
        <f>IF(GG4&gt;Exit,0,Expense!GH172)</f>
        <v>0</v>
      </c>
      <c r="GH35" s="26">
        <f>IF(GH4&gt;Exit,0,Expense!GI172)</f>
        <v>0</v>
      </c>
      <c r="GI35" s="26">
        <f>IF(GI4&gt;Exit,0,Expense!GJ172)</f>
        <v>0</v>
      </c>
      <c r="GJ35" s="26">
        <f>IF(GJ4&gt;Exit,0,Expense!GK172)</f>
        <v>0</v>
      </c>
      <c r="GK35" s="26">
        <f>IF(GK4&gt;Exit,0,Expense!GL172)</f>
        <v>0</v>
      </c>
      <c r="GL35" s="26">
        <f>IF(GL4&gt;Exit,0,Expense!GM172)</f>
        <v>0</v>
      </c>
      <c r="GM35" s="26">
        <f>IF(GM4&gt;Exit,0,Expense!GN172)</f>
        <v>0</v>
      </c>
      <c r="GN35" s="26">
        <f>IF(GN4&gt;Exit,0,Expense!GO172)</f>
        <v>0</v>
      </c>
      <c r="GO35" s="26">
        <f>IF(GO4&gt;Exit,0,Expense!GP172)</f>
        <v>0</v>
      </c>
      <c r="GP35" s="26">
        <f>IF(GP4&gt;Exit,0,Expense!GQ172)</f>
        <v>0</v>
      </c>
      <c r="GQ35" s="26">
        <f>IF(GQ4&gt;Exit,0,Expense!GR172)</f>
        <v>0</v>
      </c>
      <c r="GR35" s="26">
        <f>IF(GR4&gt;Exit,0,Expense!GS172)</f>
        <v>0</v>
      </c>
      <c r="GS35" s="26">
        <f>IF(GS4&gt;Exit,0,Expense!GT172)</f>
        <v>0</v>
      </c>
      <c r="GT35" s="26">
        <f>IF(GT4&gt;Exit,0,Expense!GU172)</f>
        <v>0</v>
      </c>
      <c r="GU35" s="26">
        <f>IF(GU4&gt;Exit,0,Expense!GV172)</f>
        <v>0</v>
      </c>
      <c r="GV35" s="26">
        <f>IF(GV4&gt;Exit,0,Expense!GW172)</f>
        <v>0</v>
      </c>
      <c r="GW35" s="26">
        <f>IF(GW4&gt;Exit,0,Expense!GX172)</f>
        <v>0</v>
      </c>
      <c r="GX35" s="26">
        <f>IF(GX4&gt;Exit,0,Expense!GY172)</f>
        <v>0</v>
      </c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</row>
    <row r="36" spans="1:221">
      <c r="A36" s="35">
        <v>3.2</v>
      </c>
      <c r="B36" s="34" t="s">
        <v>153</v>
      </c>
      <c r="C36" s="11" t="s">
        <v>639</v>
      </c>
      <c r="D36" s="26">
        <f ca="1">IF(D4&gt;Exit,0,Expense!E173)</f>
        <v>0</v>
      </c>
      <c r="E36" s="26">
        <f ca="1">IF(E4&gt;Exit,0,Expense!F173)</f>
        <v>0</v>
      </c>
      <c r="F36" s="26">
        <f ca="1">IF(F4&gt;Exit,0,Expense!G173)</f>
        <v>0</v>
      </c>
      <c r="G36" s="26">
        <f ca="1">IF(G4&gt;Exit,0,Expense!H173)</f>
        <v>0</v>
      </c>
      <c r="H36" s="26">
        <f ca="1">IF(H4&gt;Exit,0,Expense!I173)</f>
        <v>0</v>
      </c>
      <c r="I36" s="26">
        <f ca="1">IF(I4&gt;Exit,0,Expense!J173)</f>
        <v>200000</v>
      </c>
      <c r="J36" s="26">
        <f ca="1">IF(J4&gt;Exit,0,Expense!K173)</f>
        <v>0</v>
      </c>
      <c r="K36" s="26">
        <f ca="1">IF(K4&gt;Exit,0,Expense!L173)</f>
        <v>0</v>
      </c>
      <c r="L36" s="26">
        <f ca="1">IF(L4&gt;Exit,0,Expense!M173)</f>
        <v>0</v>
      </c>
      <c r="M36" s="26">
        <f ca="1">IF(M4&gt;Exit,0,Expense!N173)</f>
        <v>0</v>
      </c>
      <c r="N36" s="26">
        <f ca="1">IF(N4&gt;Exit,0,Expense!O173)</f>
        <v>0</v>
      </c>
      <c r="O36" s="26">
        <f ca="1">IF(O4&gt;Exit,0,Expense!P173)</f>
        <v>0</v>
      </c>
      <c r="P36" s="26">
        <f ca="1">IF(P4&gt;Exit,0,Expense!Q173)</f>
        <v>0</v>
      </c>
      <c r="Q36" s="26">
        <f ca="1">IF(Q4&gt;Exit,0,Expense!R173)</f>
        <v>0</v>
      </c>
      <c r="R36" s="26">
        <f ca="1">IF(R4&gt;Exit,0,Expense!S173)</f>
        <v>0</v>
      </c>
      <c r="S36" s="26">
        <f ca="1">IF(S4&gt;Exit,0,Expense!T173)</f>
        <v>0</v>
      </c>
      <c r="T36" s="26">
        <f ca="1">IF(T4&gt;Exit,0,Expense!U173)</f>
        <v>0</v>
      </c>
      <c r="U36" s="26">
        <f ca="1">IF(U4&gt;Exit,0,Expense!V173)</f>
        <v>200000</v>
      </c>
      <c r="V36" s="26">
        <f ca="1">IF(V4&gt;Exit,0,Expense!W173)</f>
        <v>0</v>
      </c>
      <c r="W36" s="26">
        <f ca="1">IF(W4&gt;Exit,0,Expense!X173)</f>
        <v>0</v>
      </c>
      <c r="X36" s="26">
        <f ca="1">IF(X4&gt;Exit,0,Expense!Y173)</f>
        <v>0</v>
      </c>
      <c r="Y36" s="26">
        <f ca="1">IF(Y4&gt;Exit,0,Expense!Z173)</f>
        <v>0</v>
      </c>
      <c r="Z36" s="26">
        <f ca="1">IF(Z4&gt;Exit,0,Expense!AA173)</f>
        <v>0</v>
      </c>
      <c r="AA36" s="26">
        <f ca="1">IF(AA4&gt;Exit,0,Expense!AB173)</f>
        <v>0</v>
      </c>
      <c r="AB36" s="26">
        <f ca="1">IF(AB4&gt;Exit,0,Expense!AC173)</f>
        <v>0</v>
      </c>
      <c r="AC36" s="26">
        <f ca="1">IF(AC4&gt;Exit,0,Expense!AD173)</f>
        <v>0</v>
      </c>
      <c r="AD36" s="26">
        <f ca="1">IF(AD4&gt;Exit,0,Expense!AE173)</f>
        <v>0</v>
      </c>
      <c r="AE36" s="26">
        <f ca="1">IF(AE4&gt;Exit,0,Expense!AF173)</f>
        <v>0</v>
      </c>
      <c r="AF36" s="26">
        <f ca="1">IF(AF4&gt;Exit,0,Expense!AG173)</f>
        <v>0</v>
      </c>
      <c r="AG36" s="26">
        <f ca="1">IF(AG4&gt;Exit,0,Expense!AH173)</f>
        <v>200000</v>
      </c>
      <c r="AH36" s="26">
        <f ca="1">IF(AH4&gt;Exit,0,Expense!AI173)</f>
        <v>0</v>
      </c>
      <c r="AI36" s="26">
        <f ca="1">IF(AI4&gt;Exit,0,Expense!AJ173)</f>
        <v>0</v>
      </c>
      <c r="AJ36" s="26">
        <f ca="1">IF(AJ4&gt;Exit,0,Expense!AK173)</f>
        <v>0</v>
      </c>
      <c r="AK36" s="26">
        <f ca="1">IF(AK4&gt;Exit,0,Expense!AL173)</f>
        <v>0</v>
      </c>
      <c r="AL36" s="26">
        <f ca="1">IF(AL4&gt;Exit,0,Expense!AM173)</f>
        <v>0</v>
      </c>
      <c r="AM36" s="26">
        <f ca="1">IF(AM4&gt;Exit,0,Expense!AN173)</f>
        <v>0</v>
      </c>
      <c r="AN36" s="26">
        <f ca="1">IF(AN4&gt;Exit,0,Expense!AO173)</f>
        <v>0</v>
      </c>
      <c r="AO36" s="26">
        <f ca="1">IF(AO4&gt;Exit,0,Expense!AP173)</f>
        <v>0</v>
      </c>
      <c r="AP36" s="26">
        <f ca="1">IF(AP4&gt;Exit,0,Expense!AQ173)</f>
        <v>0</v>
      </c>
      <c r="AQ36" s="26">
        <f ca="1">IF(AQ4&gt;Exit,0,Expense!AR173)</f>
        <v>0</v>
      </c>
      <c r="AR36" s="26">
        <f ca="1">IF(AR4&gt;Exit,0,Expense!AS173)</f>
        <v>0</v>
      </c>
      <c r="AS36" s="26">
        <f ca="1">IF(AS4&gt;Exit,0,Expense!AT173)</f>
        <v>200000</v>
      </c>
      <c r="AT36" s="26">
        <f ca="1">IF(AT4&gt;Exit,0,Expense!AU173)</f>
        <v>0</v>
      </c>
      <c r="AU36" s="26">
        <f ca="1">IF(AU4&gt;Exit,0,Expense!AV173)</f>
        <v>0</v>
      </c>
      <c r="AV36" s="26">
        <f ca="1">IF(AV4&gt;Exit,0,Expense!AW173)</f>
        <v>0</v>
      </c>
      <c r="AW36" s="26">
        <f ca="1">IF(AW4&gt;Exit,0,Expense!AX173)</f>
        <v>0</v>
      </c>
      <c r="AX36" s="26">
        <f ca="1">IF(AX4&gt;Exit,0,Expense!AY173)</f>
        <v>0</v>
      </c>
      <c r="AY36" s="26">
        <f ca="1">IF(AY4&gt;Exit,0,Expense!AZ173)</f>
        <v>0</v>
      </c>
      <c r="AZ36" s="26">
        <f ca="1">IF(AZ4&gt;Exit,0,Expense!BA173)</f>
        <v>0</v>
      </c>
      <c r="BA36" s="26">
        <f ca="1">IF(BA4&gt;Exit,0,Expense!BB173)</f>
        <v>0</v>
      </c>
      <c r="BB36" s="26">
        <f ca="1">IF(BB4&gt;Exit,0,Expense!BC173)</f>
        <v>0</v>
      </c>
      <c r="BC36" s="26">
        <f ca="1">IF(BC4&gt;Exit,0,Expense!BD173)</f>
        <v>0</v>
      </c>
      <c r="BD36" s="26">
        <f ca="1">IF(BD4&gt;Exit,0,Expense!BE173)</f>
        <v>0</v>
      </c>
      <c r="BE36" s="26">
        <f ca="1">IF(BE4&gt;Exit,0,Expense!BF173)</f>
        <v>200000</v>
      </c>
      <c r="BF36" s="26">
        <f ca="1">IF(BF4&gt;Exit,0,Expense!BG173)</f>
        <v>0</v>
      </c>
      <c r="BG36" s="26">
        <f ca="1">IF(BG4&gt;Exit,0,Expense!BH173)</f>
        <v>0</v>
      </c>
      <c r="BH36" s="26">
        <f ca="1">IF(BH4&gt;Exit,0,Expense!BI173)</f>
        <v>0</v>
      </c>
      <c r="BI36" s="26">
        <f ca="1">IF(BI4&gt;Exit,0,Expense!BJ173)</f>
        <v>0</v>
      </c>
      <c r="BJ36" s="26">
        <f ca="1">IF(BJ4&gt;Exit,0,Expense!BK173)</f>
        <v>0</v>
      </c>
      <c r="BK36" s="26">
        <f ca="1">IF(BK4&gt;Exit,0,Expense!BL173)</f>
        <v>0</v>
      </c>
      <c r="BL36" s="26">
        <f ca="1">IF(BL4&gt;Exit,0,Expense!BM173)</f>
        <v>0</v>
      </c>
      <c r="BM36" s="26">
        <f ca="1">IF(BM4&gt;Exit,0,Expense!BN173)</f>
        <v>0</v>
      </c>
      <c r="BN36" s="26">
        <f ca="1">IF(BN4&gt;Exit,0,Expense!BO173)</f>
        <v>0</v>
      </c>
      <c r="BO36" s="26">
        <f ca="1">IF(BO4&gt;Exit,0,Expense!BP173)</f>
        <v>0</v>
      </c>
      <c r="BP36" s="26">
        <f ca="1">IF(BP4&gt;Exit,0,Expense!BQ173)</f>
        <v>0</v>
      </c>
      <c r="BQ36" s="26">
        <f ca="1">IF(BQ4&gt;Exit,0,Expense!BR173)</f>
        <v>200000</v>
      </c>
      <c r="BR36" s="26">
        <f ca="1">IF(BR4&gt;Exit,0,Expense!BS173)</f>
        <v>0</v>
      </c>
      <c r="BS36" s="26">
        <f ca="1">IF(BS4&gt;Exit,0,Expense!BT173)</f>
        <v>0</v>
      </c>
      <c r="BT36" s="26">
        <f ca="1">IF(BT4&gt;Exit,0,Expense!BU173)</f>
        <v>0</v>
      </c>
      <c r="BU36" s="26">
        <f ca="1">IF(BU4&gt;Exit,0,Expense!BV173)</f>
        <v>0</v>
      </c>
      <c r="BV36" s="26">
        <f ca="1">IF(BV4&gt;Exit,0,Expense!BW173)</f>
        <v>0</v>
      </c>
      <c r="BW36" s="26">
        <f ca="1">IF(BW4&gt;Exit,0,Expense!BX173)</f>
        <v>0</v>
      </c>
      <c r="BX36" s="26">
        <f ca="1">IF(BX4&gt;Exit,0,Expense!BY173)</f>
        <v>0</v>
      </c>
      <c r="BY36" s="26">
        <f ca="1">IF(BY4&gt;Exit,0,Expense!BZ173)</f>
        <v>0</v>
      </c>
      <c r="BZ36" s="26">
        <f ca="1">IF(BZ4&gt;Exit,0,Expense!CA173)</f>
        <v>-1.3969838619232177E-11</v>
      </c>
      <c r="CA36" s="26">
        <f ca="1">IF(CA4&gt;Exit,0,Expense!CB173)</f>
        <v>1757.2164179104427</v>
      </c>
      <c r="CB36" s="26">
        <f ca="1">IF(CB4&gt;Exit,0,Expense!CC173)</f>
        <v>3826.8268656716405</v>
      </c>
      <c r="CC36" s="26">
        <f ca="1">IF(CC4&gt;Exit,0,Expense!CD173)</f>
        <v>139562.12292261294</v>
      </c>
      <c r="CD36" s="26">
        <f ca="1">IF(CD4&gt;Exit,0,Expense!CE173)</f>
        <v>24541.501432835819</v>
      </c>
      <c r="CE36" s="26">
        <f ca="1">IF(CE4&gt;Exit,0,Expense!CF173)</f>
        <v>23676.517074626863</v>
      </c>
      <c r="CF36" s="26">
        <f ca="1">IF(CF4&gt;Exit,0,Expense!CG173)</f>
        <v>23525.040680597009</v>
      </c>
      <c r="CG36" s="26">
        <f ca="1">IF(CG4&gt;Exit,0,Expense!CH173)</f>
        <v>26219.890423880592</v>
      </c>
      <c r="CH36" s="26">
        <f ca="1">IF(CH4&gt;Exit,0,Expense!CI173)</f>
        <v>26533.464608955226</v>
      </c>
      <c r="CI36" s="26">
        <f ca="1">IF(CI4&gt;Exit,0,Expense!CJ173)</f>
        <v>26847.03879402985</v>
      </c>
      <c r="CJ36" s="26">
        <f ca="1">IF(CJ4&gt;Exit,0,Expense!CK173)</f>
        <v>38823.323426865667</v>
      </c>
      <c r="CK36" s="26">
        <f ca="1">IF(CK4&gt;Exit,0,Expense!CL173)</f>
        <v>39136.897611940294</v>
      </c>
      <c r="CL36" s="26">
        <f ca="1">IF(CL4&gt;Exit,0,Expense!CM173)</f>
        <v>40007.707771701491</v>
      </c>
      <c r="CM36" s="26">
        <f ca="1">IF(CM4&gt;Exit,0,Expense!CN173)</f>
        <v>41329.376102686569</v>
      </c>
      <c r="CN36" s="26">
        <f ca="1">IF(CN4&gt;Exit,0,Expense!CO173)</f>
        <v>41603.040562029855</v>
      </c>
      <c r="CO36" s="26">
        <f ca="1">IF(CO4&gt;Exit,0,Expense!CP173)</f>
        <v>355482.77836083964</v>
      </c>
      <c r="CP36" s="26">
        <f ca="1">IF(CP4&gt;Exit,0,Expense!CQ173)</f>
        <v>41811.402173373135</v>
      </c>
      <c r="CQ36" s="26">
        <f ca="1">IF(CQ4&gt;Exit,0,Expense!CR173)</f>
        <v>41811.402173373135</v>
      </c>
      <c r="CR36" s="26">
        <f ca="1">IF(CR4&gt;Exit,0,Expense!CS173)</f>
        <v>41811.402173373135</v>
      </c>
      <c r="CS36" s="26">
        <f ca="1">IF(CS4&gt;Exit,0,Expense!CT173)</f>
        <v>41811.402173373135</v>
      </c>
      <c r="CT36" s="26">
        <f ca="1">IF(CT4&gt;Exit,0,Expense!CU173)</f>
        <v>41811.402173373135</v>
      </c>
      <c r="CU36" s="26">
        <f ca="1">IF(CU4&gt;Exit,0,Expense!CV173)</f>
        <v>41811.402173373135</v>
      </c>
      <c r="CV36" s="26">
        <f ca="1">IF(CV4&gt;Exit,0,Expense!CW173)</f>
        <v>41811.402173373135</v>
      </c>
      <c r="CW36" s="26">
        <f ca="1">IF(CW4&gt;Exit,0,Expense!CX173)</f>
        <v>41811.402173373135</v>
      </c>
      <c r="CX36" s="26">
        <f ca="1">IF(CX4&gt;Exit,0,Expense!CY173)</f>
        <v>40565.827936037007</v>
      </c>
      <c r="CY36" s="26">
        <f ca="1">IF(CY4&gt;Exit,0,Expense!CZ173)</f>
        <v>41883.213084544477</v>
      </c>
      <c r="CZ36" s="26">
        <f ca="1">IF(CZ4&gt;Exit,0,Expense!DA173)</f>
        <v>43723.370117380291</v>
      </c>
      <c r="DA36" s="26">
        <f ca="1">IF(DA4&gt;Exit,0,Expense!DB173)</f>
        <v>452276.83070905576</v>
      </c>
      <c r="DB36" s="26">
        <f ca="1">IF(DB4&gt;Exit,0,Expense!DC173)</f>
        <v>44012.676885130742</v>
      </c>
      <c r="DC36" s="26">
        <f ca="1">IF(DC4&gt;Exit,0,Expense!DD173)</f>
        <v>44012.676885130742</v>
      </c>
      <c r="DD36" s="26">
        <f ca="1">IF(DD4&gt;Exit,0,Expense!DE173)</f>
        <v>44012.676885130742</v>
      </c>
      <c r="DE36" s="26">
        <f ca="1">IF(DE4&gt;Exit,0,Expense!DF173)</f>
        <v>44012.676885130742</v>
      </c>
      <c r="DF36" s="26">
        <f ca="1">IF(DF4&gt;Exit,0,Expense!DG173)</f>
        <v>44012.676885130742</v>
      </c>
      <c r="DG36" s="26">
        <f ca="1">IF(DG4&gt;Exit,0,Expense!DH173)</f>
        <v>44012.676885130742</v>
      </c>
      <c r="DH36" s="26">
        <f ca="1">IF(DH4&gt;Exit,0,Expense!DI173)</f>
        <v>44012.676885130742</v>
      </c>
      <c r="DI36" s="26">
        <f ca="1">IF(DI4&gt;Exit,0,Expense!DJ173)</f>
        <v>44012.676885130742</v>
      </c>
      <c r="DJ36" s="26">
        <f ca="1">IF(DJ4&gt;Exit,0,Expense!DK173)</f>
        <v>41138.875031657917</v>
      </c>
      <c r="DK36" s="26">
        <f ca="1">IF(DK4&gt;Exit,0,Expense!DL173)</f>
        <v>42522.129437590753</v>
      </c>
      <c r="DL36" s="26">
        <f ca="1">IF(DL4&gt;Exit,0,Expense!DM173)</f>
        <v>42522.129437590753</v>
      </c>
      <c r="DM36" s="26">
        <f ca="1">IF(DM4&gt;Exit,0,Expense!DN173)</f>
        <v>468299.48914699891</v>
      </c>
      <c r="DN36" s="26">
        <f ca="1">IF(DN4&gt;Exit,0,Expense!DO173)</f>
        <v>46306.412736432721</v>
      </c>
      <c r="DO36" s="26">
        <f ca="1">IF(DO4&gt;Exit,0,Expense!DP173)</f>
        <v>46306.412736432721</v>
      </c>
      <c r="DP36" s="26">
        <f ca="1">IF(DP4&gt;Exit,0,Expense!DQ173)</f>
        <v>46306.412736432721</v>
      </c>
      <c r="DQ36" s="26">
        <f ca="1">IF(DQ4&gt;Exit,0,Expense!DR173)</f>
        <v>46306.412736432721</v>
      </c>
      <c r="DR36" s="26">
        <f ca="1">IF(DR4&gt;Exit,0,Expense!DS173)</f>
        <v>46306.412736432721</v>
      </c>
      <c r="DS36" s="26">
        <f ca="1">IF(DS4&gt;Exit,0,Expense!DT173)</f>
        <v>46306.412736432721</v>
      </c>
      <c r="DT36" s="26">
        <f ca="1">IF(DT4&gt;Exit,0,Expense!DU173)</f>
        <v>46306.412736432721</v>
      </c>
      <c r="DU36" s="26">
        <f ca="1">IF(DU4&gt;Exit,0,Expense!DV173)</f>
        <v>46306.412736432721</v>
      </c>
      <c r="DV36" s="26">
        <f ca="1">IF(DV4&gt;Exit,0,Expense!DW173)</f>
        <v>33239.740603866761</v>
      </c>
      <c r="DW36" s="26">
        <f ca="1">IF(DW4&gt;Exit,0,Expense!DX173)</f>
        <v>34692.157730096245</v>
      </c>
      <c r="DX36" s="26">
        <f ca="1">IF(DX4&gt;Exit,0,Expense!DY173)</f>
        <v>36817.53910302162</v>
      </c>
      <c r="DY36" s="26">
        <f ca="1">IF(DY4&gt;Exit,0,Expense!DZ173)</f>
        <v>455798.85826030531</v>
      </c>
      <c r="DZ36" s="26">
        <f ca="1">IF(DZ4&gt;Exit,0,Expense!EA173)</f>
        <v>48566.862616001294</v>
      </c>
      <c r="EA36" s="26">
        <f ca="1">IF(EA4&gt;Exit,0,Expense!EB173)</f>
        <v>48566.862616001294</v>
      </c>
      <c r="EB36" s="26">
        <f ca="1">IF(EB4&gt;Exit,0,Expense!EC173)</f>
        <v>48566.862616001294</v>
      </c>
      <c r="EC36" s="26">
        <f ca="1">IF(EC4&gt;Exit,0,Expense!ED173)</f>
        <v>48566.862616001294</v>
      </c>
      <c r="ED36" s="26">
        <f ca="1">IF(ED4&gt;Exit,0,Expense!EE173)</f>
        <v>48566.862616001294</v>
      </c>
      <c r="EE36" s="26">
        <f ca="1">IF(EE4&gt;Exit,0,Expense!EF173)</f>
        <v>48566.862616001294</v>
      </c>
      <c r="EF36" s="26">
        <f ca="1">IF(EF4&gt;Exit,0,Expense!EG173)</f>
        <v>48566.862616001294</v>
      </c>
      <c r="EG36" s="26">
        <f ca="1">IF(EG4&gt;Exit,0,Expense!EH173)</f>
        <v>48566.862616001294</v>
      </c>
      <c r="EH36" s="26">
        <f ca="1">IF(EH4&gt;Exit,0,Expense!EI173)</f>
        <v>49431.246638258141</v>
      </c>
      <c r="EI36" s="26">
        <f ca="1">IF(EI4&gt;Exit,0,Expense!EJ173)</f>
        <v>50956.284620799088</v>
      </c>
      <c r="EJ36" s="26">
        <f ca="1">IF(EJ4&gt;Exit,0,Expense!EK173)</f>
        <v>50956.284620799088</v>
      </c>
      <c r="EK36" s="26">
        <f ca="1">IF(EK4&gt;Exit,0,Expense!EL173)</f>
        <v>523355.3646409139</v>
      </c>
      <c r="EL36" s="26">
        <f ca="1">IF(EL4&gt;Exit,0,Expense!EM173)</f>
        <v>50956.284620799088</v>
      </c>
      <c r="EM36" s="26">
        <f ca="1">IF(EM4&gt;Exit,0,Expense!EN173)</f>
        <v>50956.284620799088</v>
      </c>
      <c r="EN36" s="26">
        <f ca="1">IF(EN4&gt;Exit,0,Expense!EO173)</f>
        <v>50956.284620799088</v>
      </c>
      <c r="EO36" s="26">
        <f ca="1">IF(EO4&gt;Exit,0,Expense!EP173)</f>
        <v>50956.284620799088</v>
      </c>
      <c r="EP36" s="26">
        <f ca="1">IF(EP4&gt;Exit,0,Expense!EQ173)</f>
        <v>50956.284620799088</v>
      </c>
      <c r="EQ36" s="26">
        <f ca="1">IF(EQ4&gt;Exit,0,Expense!ER173)</f>
        <v>50956.284620799088</v>
      </c>
      <c r="ER36" s="26">
        <f ca="1">IF(ER4&gt;Exit,0,Expense!ES173)</f>
        <v>50956.284620799088</v>
      </c>
      <c r="ES36" s="26">
        <f ca="1">IF(ES4&gt;Exit,0,Expense!ET173)</f>
        <v>50956.284620799088</v>
      </c>
      <c r="ET36" s="26">
        <f ca="1">IF(ET4&gt;Exit,0,Expense!EU173)</f>
        <v>44733.679971902704</v>
      </c>
      <c r="EU36" s="26">
        <f ca="1">IF(EU4&gt;Exit,0,Expense!EV173)</f>
        <v>46334.969853570707</v>
      </c>
      <c r="EV36" s="26">
        <f ca="1">IF(EV4&gt;Exit,0,Expense!EW173)</f>
        <v>48789.785339299517</v>
      </c>
      <c r="EW36" s="26">
        <f ca="1">IF(EW4&gt;Exit,0,Expense!EX173)</f>
        <v>554145.57161597593</v>
      </c>
      <c r="EX36" s="26">
        <f>IF(EX4&gt;Exit,0,Expense!EY173)</f>
        <v>0</v>
      </c>
      <c r="EY36" s="26">
        <f>IF(EY4&gt;Exit,0,Expense!EZ173)</f>
        <v>0</v>
      </c>
      <c r="EZ36" s="26">
        <f>IF(EZ4&gt;Exit,0,Expense!FA173)</f>
        <v>0</v>
      </c>
      <c r="FA36" s="26">
        <f>IF(FA4&gt;Exit,0,Expense!FB173)</f>
        <v>0</v>
      </c>
      <c r="FB36" s="26">
        <f>IF(FB4&gt;Exit,0,Expense!FC173)</f>
        <v>0</v>
      </c>
      <c r="FC36" s="26">
        <f>IF(FC4&gt;Exit,0,Expense!FD173)</f>
        <v>0</v>
      </c>
      <c r="FD36" s="26">
        <f>IF(FD4&gt;Exit,0,Expense!FE173)</f>
        <v>0</v>
      </c>
      <c r="FE36" s="26">
        <f>IF(FE4&gt;Exit,0,Expense!FF173)</f>
        <v>0</v>
      </c>
      <c r="FF36" s="26">
        <f>IF(FF4&gt;Exit,0,Expense!FG173)</f>
        <v>0</v>
      </c>
      <c r="FG36" s="26">
        <f>IF(FG4&gt;Exit,0,Expense!FH173)</f>
        <v>0</v>
      </c>
      <c r="FH36" s="26">
        <f>IF(FH4&gt;Exit,0,Expense!FI173)</f>
        <v>0</v>
      </c>
      <c r="FI36" s="26">
        <f>IF(FI4&gt;Exit,0,Expense!FJ173)</f>
        <v>0</v>
      </c>
      <c r="FJ36" s="26">
        <f>IF(FJ4&gt;Exit,0,Expense!FK173)</f>
        <v>0</v>
      </c>
      <c r="FK36" s="26">
        <f>IF(FK4&gt;Exit,0,Expense!FL173)</f>
        <v>0</v>
      </c>
      <c r="FL36" s="26">
        <f>IF(FL4&gt;Exit,0,Expense!FM173)</f>
        <v>0</v>
      </c>
      <c r="FM36" s="26">
        <f>IF(FM4&gt;Exit,0,Expense!FN173)</f>
        <v>0</v>
      </c>
      <c r="FN36" s="26">
        <f>IF(FN4&gt;Exit,0,Expense!FO173)</f>
        <v>0</v>
      </c>
      <c r="FO36" s="26">
        <f>IF(FO4&gt;Exit,0,Expense!FP173)</f>
        <v>0</v>
      </c>
      <c r="FP36" s="26">
        <f>IF(FP4&gt;Exit,0,Expense!FQ173)</f>
        <v>0</v>
      </c>
      <c r="FQ36" s="26">
        <f>IF(FQ4&gt;Exit,0,Expense!FR173)</f>
        <v>0</v>
      </c>
      <c r="FR36" s="26">
        <f>IF(FR4&gt;Exit,0,Expense!FS173)</f>
        <v>0</v>
      </c>
      <c r="FS36" s="26">
        <f>IF(FS4&gt;Exit,0,Expense!FT173)</f>
        <v>0</v>
      </c>
      <c r="FT36" s="26">
        <f>IF(FT4&gt;Exit,0,Expense!FU173)</f>
        <v>0</v>
      </c>
      <c r="FU36" s="26">
        <f>IF(FU4&gt;Exit,0,Expense!FV173)</f>
        <v>0</v>
      </c>
      <c r="FV36" s="26">
        <f>IF(FV4&gt;Exit,0,Expense!FW173)</f>
        <v>0</v>
      </c>
      <c r="FW36" s="26">
        <f>IF(FW4&gt;Exit,0,Expense!FX173)</f>
        <v>0</v>
      </c>
      <c r="FX36" s="26">
        <f>IF(FX4&gt;Exit,0,Expense!FY173)</f>
        <v>0</v>
      </c>
      <c r="FY36" s="26">
        <f>IF(FY4&gt;Exit,0,Expense!FZ173)</f>
        <v>0</v>
      </c>
      <c r="FZ36" s="26">
        <f>IF(FZ4&gt;Exit,0,Expense!GA173)</f>
        <v>0</v>
      </c>
      <c r="GA36" s="26">
        <f>IF(GA4&gt;Exit,0,Expense!GB173)</f>
        <v>0</v>
      </c>
      <c r="GB36" s="26">
        <f>IF(GB4&gt;Exit,0,Expense!GC173)</f>
        <v>0</v>
      </c>
      <c r="GC36" s="26">
        <f>IF(GC4&gt;Exit,0,Expense!GD173)</f>
        <v>0</v>
      </c>
      <c r="GD36" s="26">
        <f>IF(GD4&gt;Exit,0,Expense!GE173)</f>
        <v>0</v>
      </c>
      <c r="GE36" s="26">
        <f>IF(GE4&gt;Exit,0,Expense!GF173)</f>
        <v>0</v>
      </c>
      <c r="GF36" s="26">
        <f>IF(GF4&gt;Exit,0,Expense!GG173)</f>
        <v>0</v>
      </c>
      <c r="GG36" s="26">
        <f>IF(GG4&gt;Exit,0,Expense!GH173)</f>
        <v>0</v>
      </c>
      <c r="GH36" s="26">
        <f>IF(GH4&gt;Exit,0,Expense!GI173)</f>
        <v>0</v>
      </c>
      <c r="GI36" s="26">
        <f>IF(GI4&gt;Exit,0,Expense!GJ173)</f>
        <v>0</v>
      </c>
      <c r="GJ36" s="26">
        <f>IF(GJ4&gt;Exit,0,Expense!GK173)</f>
        <v>0</v>
      </c>
      <c r="GK36" s="26">
        <f>IF(GK4&gt;Exit,0,Expense!GL173)</f>
        <v>0</v>
      </c>
      <c r="GL36" s="26">
        <f>IF(GL4&gt;Exit,0,Expense!GM173)</f>
        <v>0</v>
      </c>
      <c r="GM36" s="26">
        <f>IF(GM4&gt;Exit,0,Expense!GN173)</f>
        <v>0</v>
      </c>
      <c r="GN36" s="26">
        <f>IF(GN4&gt;Exit,0,Expense!GO173)</f>
        <v>0</v>
      </c>
      <c r="GO36" s="26">
        <f>IF(GO4&gt;Exit,0,Expense!GP173)</f>
        <v>0</v>
      </c>
      <c r="GP36" s="26">
        <f>IF(GP4&gt;Exit,0,Expense!GQ173)</f>
        <v>0</v>
      </c>
      <c r="GQ36" s="26">
        <f>IF(GQ4&gt;Exit,0,Expense!GR173)</f>
        <v>0</v>
      </c>
      <c r="GR36" s="26">
        <f>IF(GR4&gt;Exit,0,Expense!GS173)</f>
        <v>0</v>
      </c>
      <c r="GS36" s="26">
        <f>IF(GS4&gt;Exit,0,Expense!GT173)</f>
        <v>0</v>
      </c>
      <c r="GT36" s="26">
        <f>IF(GT4&gt;Exit,0,Expense!GU173)</f>
        <v>0</v>
      </c>
      <c r="GU36" s="26">
        <f>IF(GU4&gt;Exit,0,Expense!GV173)</f>
        <v>0</v>
      </c>
      <c r="GV36" s="26">
        <f>IF(GV4&gt;Exit,0,Expense!GW173)</f>
        <v>0</v>
      </c>
      <c r="GW36" s="26">
        <f>IF(GW4&gt;Exit,0,Expense!GX173)</f>
        <v>0</v>
      </c>
      <c r="GX36" s="26">
        <f>IF(GX4&gt;Exit,0,Expense!GY173)</f>
        <v>0</v>
      </c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</row>
    <row r="37" spans="1:221">
      <c r="A37" s="35">
        <v>3.3</v>
      </c>
      <c r="B37" s="34" t="s">
        <v>65</v>
      </c>
      <c r="C37" s="11" t="s">
        <v>640</v>
      </c>
      <c r="D37" s="26">
        <f>IF(D4&gt;Exit,0,Expense!E174)</f>
        <v>0</v>
      </c>
      <c r="E37" s="26">
        <f>IF(E4&gt;Exit,0,Expense!F174)</f>
        <v>0</v>
      </c>
      <c r="F37" s="26">
        <f>IF(F4&gt;Exit,0,Expense!G174)</f>
        <v>0</v>
      </c>
      <c r="G37" s="26">
        <f>IF(G4&gt;Exit,0,Expense!H174)</f>
        <v>0</v>
      </c>
      <c r="H37" s="26">
        <f>IF(H4&gt;Exit,0,Expense!I174)</f>
        <v>0</v>
      </c>
      <c r="I37" s="26">
        <f>IF(I4&gt;Exit,0,Expense!J174)</f>
        <v>0</v>
      </c>
      <c r="J37" s="26">
        <f>IF(J4&gt;Exit,0,Expense!K174)</f>
        <v>0</v>
      </c>
      <c r="K37" s="26">
        <f>IF(K4&gt;Exit,0,Expense!L174)</f>
        <v>0</v>
      </c>
      <c r="L37" s="26">
        <f>IF(L4&gt;Exit,0,Expense!M174)</f>
        <v>0</v>
      </c>
      <c r="M37" s="26">
        <f>IF(M4&gt;Exit,0,Expense!N174)</f>
        <v>0</v>
      </c>
      <c r="N37" s="26">
        <f>IF(N4&gt;Exit,0,Expense!O174)</f>
        <v>0</v>
      </c>
      <c r="O37" s="26">
        <f>IF(O4&gt;Exit,0,Expense!P174)</f>
        <v>0</v>
      </c>
      <c r="P37" s="26">
        <f>IF(P4&gt;Exit,0,Expense!Q174)</f>
        <v>0</v>
      </c>
      <c r="Q37" s="26">
        <f>IF(Q4&gt;Exit,0,Expense!R174)</f>
        <v>0</v>
      </c>
      <c r="R37" s="26">
        <f>IF(R4&gt;Exit,0,Expense!S174)</f>
        <v>0</v>
      </c>
      <c r="S37" s="26">
        <f>IF(S4&gt;Exit,0,Expense!T174)</f>
        <v>0</v>
      </c>
      <c r="T37" s="26">
        <f>IF(T4&gt;Exit,0,Expense!U174)</f>
        <v>0</v>
      </c>
      <c r="U37" s="26">
        <f>IF(U4&gt;Exit,0,Expense!V174)</f>
        <v>0</v>
      </c>
      <c r="V37" s="26">
        <f>IF(V4&gt;Exit,0,Expense!W174)</f>
        <v>0</v>
      </c>
      <c r="W37" s="26">
        <f>IF(W4&gt;Exit,0,Expense!X174)</f>
        <v>0</v>
      </c>
      <c r="X37" s="26">
        <f>IF(X4&gt;Exit,0,Expense!Y174)</f>
        <v>0</v>
      </c>
      <c r="Y37" s="26">
        <f>IF(Y4&gt;Exit,0,Expense!Z174)</f>
        <v>0</v>
      </c>
      <c r="Z37" s="26">
        <f>IF(Z4&gt;Exit,0,Expense!AA174)</f>
        <v>0</v>
      </c>
      <c r="AA37" s="26">
        <f>IF(AA4&gt;Exit,0,Expense!AB174)</f>
        <v>0</v>
      </c>
      <c r="AB37" s="26">
        <f>IF(AB4&gt;Exit,0,Expense!AC174)</f>
        <v>0</v>
      </c>
      <c r="AC37" s="26">
        <f>IF(AC4&gt;Exit,0,Expense!AD174)</f>
        <v>0</v>
      </c>
      <c r="AD37" s="26">
        <f>IF(AD4&gt;Exit,0,Expense!AE174)</f>
        <v>0</v>
      </c>
      <c r="AE37" s="26">
        <f>IF(AE4&gt;Exit,0,Expense!AF174)</f>
        <v>0</v>
      </c>
      <c r="AF37" s="26">
        <f>IF(AF4&gt;Exit,0,Expense!AG174)</f>
        <v>0</v>
      </c>
      <c r="AG37" s="26">
        <f>IF(AG4&gt;Exit,0,Expense!AH174)</f>
        <v>0</v>
      </c>
      <c r="AH37" s="26">
        <f>IF(AH4&gt;Exit,0,Expense!AI174)</f>
        <v>0</v>
      </c>
      <c r="AI37" s="26">
        <f>IF(AI4&gt;Exit,0,Expense!AJ174)</f>
        <v>0</v>
      </c>
      <c r="AJ37" s="26">
        <f>IF(AJ4&gt;Exit,0,Expense!AK174)</f>
        <v>0</v>
      </c>
      <c r="AK37" s="26">
        <f>IF(AK4&gt;Exit,0,Expense!AL174)</f>
        <v>0</v>
      </c>
      <c r="AL37" s="26">
        <f>IF(AL4&gt;Exit,0,Expense!AM174)</f>
        <v>0</v>
      </c>
      <c r="AM37" s="26">
        <f>IF(AM4&gt;Exit,0,Expense!AN174)</f>
        <v>0</v>
      </c>
      <c r="AN37" s="26">
        <f>IF(AN4&gt;Exit,0,Expense!AO174)</f>
        <v>0</v>
      </c>
      <c r="AO37" s="26">
        <f>IF(AO4&gt;Exit,0,Expense!AP174)</f>
        <v>0</v>
      </c>
      <c r="AP37" s="26">
        <f>IF(AP4&gt;Exit,0,Expense!AQ174)</f>
        <v>0</v>
      </c>
      <c r="AQ37" s="26">
        <f>IF(AQ4&gt;Exit,0,Expense!AR174)</f>
        <v>0</v>
      </c>
      <c r="AR37" s="26">
        <f>IF(AR4&gt;Exit,0,Expense!AS174)</f>
        <v>0</v>
      </c>
      <c r="AS37" s="26">
        <f>IF(AS4&gt;Exit,0,Expense!AT174)</f>
        <v>0</v>
      </c>
      <c r="AT37" s="26">
        <f>IF(AT4&gt;Exit,0,Expense!AU174)</f>
        <v>0</v>
      </c>
      <c r="AU37" s="26">
        <f>IF(AU4&gt;Exit,0,Expense!AV174)</f>
        <v>0</v>
      </c>
      <c r="AV37" s="26">
        <f>IF(AV4&gt;Exit,0,Expense!AW174)</f>
        <v>0</v>
      </c>
      <c r="AW37" s="26">
        <f>IF(AW4&gt;Exit,0,Expense!AX174)</f>
        <v>0</v>
      </c>
      <c r="AX37" s="26">
        <f>IF(AX4&gt;Exit,0,Expense!AY174)</f>
        <v>0</v>
      </c>
      <c r="AY37" s="26">
        <f>IF(AY4&gt;Exit,0,Expense!AZ174)</f>
        <v>0</v>
      </c>
      <c r="AZ37" s="26">
        <f>IF(AZ4&gt;Exit,0,Expense!BA174)</f>
        <v>0</v>
      </c>
      <c r="BA37" s="26">
        <f>IF(BA4&gt;Exit,0,Expense!BB174)</f>
        <v>0</v>
      </c>
      <c r="BB37" s="26">
        <f>IF(BB4&gt;Exit,0,Expense!BC174)</f>
        <v>0</v>
      </c>
      <c r="BC37" s="26">
        <f>IF(BC4&gt;Exit,0,Expense!BD174)</f>
        <v>0</v>
      </c>
      <c r="BD37" s="26">
        <f>IF(BD4&gt;Exit,0,Expense!BE174)</f>
        <v>0</v>
      </c>
      <c r="BE37" s="26">
        <f>IF(BE4&gt;Exit,0,Expense!BF174)</f>
        <v>0</v>
      </c>
      <c r="BF37" s="26">
        <f>IF(BF4&gt;Exit,0,Expense!BG174)</f>
        <v>0</v>
      </c>
      <c r="BG37" s="26">
        <f>IF(BG4&gt;Exit,0,Expense!BH174)</f>
        <v>0</v>
      </c>
      <c r="BH37" s="26">
        <f>IF(BH4&gt;Exit,0,Expense!BI174)</f>
        <v>0</v>
      </c>
      <c r="BI37" s="26">
        <f>IF(BI4&gt;Exit,0,Expense!BJ174)</f>
        <v>0</v>
      </c>
      <c r="BJ37" s="26">
        <f>IF(BJ4&gt;Exit,0,Expense!BK174)</f>
        <v>0</v>
      </c>
      <c r="BK37" s="26">
        <f>IF(BK4&gt;Exit,0,Expense!BL174)</f>
        <v>0</v>
      </c>
      <c r="BL37" s="26">
        <f>IF(BL4&gt;Exit,0,Expense!BM174)</f>
        <v>0</v>
      </c>
      <c r="BM37" s="26">
        <f>IF(BM4&gt;Exit,0,Expense!BN174)</f>
        <v>0</v>
      </c>
      <c r="BN37" s="26">
        <f>IF(BN4&gt;Exit,0,Expense!BO174)</f>
        <v>0</v>
      </c>
      <c r="BO37" s="26">
        <f>IF(BO4&gt;Exit,0,Expense!BP174)</f>
        <v>0</v>
      </c>
      <c r="BP37" s="26">
        <f>IF(BP4&gt;Exit,0,Expense!BQ174)</f>
        <v>0</v>
      </c>
      <c r="BQ37" s="26">
        <f>IF(BQ4&gt;Exit,0,Expense!BR174)</f>
        <v>0</v>
      </c>
      <c r="BR37" s="26">
        <f>IF(BR4&gt;Exit,0,Expense!BS174)</f>
        <v>0</v>
      </c>
      <c r="BS37" s="26">
        <f>IF(BS4&gt;Exit,0,Expense!BT174)</f>
        <v>0</v>
      </c>
      <c r="BT37" s="26">
        <f>IF(BT4&gt;Exit,0,Expense!BU174)</f>
        <v>0</v>
      </c>
      <c r="BU37" s="26">
        <f>IF(BU4&gt;Exit,0,Expense!BV174)</f>
        <v>0</v>
      </c>
      <c r="BV37" s="26">
        <f>IF(BV4&gt;Exit,0,Expense!BW174)</f>
        <v>0</v>
      </c>
      <c r="BW37" s="26">
        <f>IF(BW4&gt;Exit,0,Expense!BX174)</f>
        <v>0</v>
      </c>
      <c r="BX37" s="26">
        <f>IF(BX4&gt;Exit,0,Expense!BY174)</f>
        <v>0</v>
      </c>
      <c r="BY37" s="26">
        <f>IF(BY4&gt;Exit,0,Expense!BZ174)</f>
        <v>0</v>
      </c>
      <c r="BZ37" s="26">
        <f>IF(BZ4&gt;Exit,0,Expense!CA174)</f>
        <v>313250</v>
      </c>
      <c r="CA37" s="26">
        <f>IF(CA4&gt;Exit,0,Expense!CB174)</f>
        <v>313250</v>
      </c>
      <c r="CB37" s="26">
        <f>IF(CB4&gt;Exit,0,Expense!CC174)</f>
        <v>313250</v>
      </c>
      <c r="CC37" s="26">
        <f>IF(CC4&gt;Exit,0,Expense!CD174)</f>
        <v>313250</v>
      </c>
      <c r="CD37" s="26">
        <f>IF(CD4&gt;Exit,0,Expense!CE174)</f>
        <v>313250</v>
      </c>
      <c r="CE37" s="26">
        <f>IF(CE4&gt;Exit,0,Expense!CF174)</f>
        <v>313250</v>
      </c>
      <c r="CF37" s="26">
        <f>IF(CF4&gt;Exit,0,Expense!CG174)</f>
        <v>313250</v>
      </c>
      <c r="CG37" s="26">
        <f>IF(CG4&gt;Exit,0,Expense!CH174)</f>
        <v>313250</v>
      </c>
      <c r="CH37" s="26">
        <f>IF(CH4&gt;Exit,0,Expense!CI174)</f>
        <v>313250</v>
      </c>
      <c r="CI37" s="26">
        <f>IF(CI4&gt;Exit,0,Expense!CJ174)</f>
        <v>313250</v>
      </c>
      <c r="CJ37" s="26">
        <f>IF(CJ4&gt;Exit,0,Expense!CK174)</f>
        <v>313250</v>
      </c>
      <c r="CK37" s="26">
        <f>IF(CK4&gt;Exit,0,Expense!CL174)</f>
        <v>313250</v>
      </c>
      <c r="CL37" s="26">
        <f>IF(CL4&gt;Exit,0,Expense!CM174)</f>
        <v>313250</v>
      </c>
      <c r="CM37" s="26">
        <f>IF(CM4&gt;Exit,0,Expense!CN174)</f>
        <v>313250</v>
      </c>
      <c r="CN37" s="26">
        <f>IF(CN4&gt;Exit,0,Expense!CO174)</f>
        <v>313250</v>
      </c>
      <c r="CO37" s="26">
        <f>IF(CO4&gt;Exit,0,Expense!CP174)</f>
        <v>313250</v>
      </c>
      <c r="CP37" s="26">
        <f>IF(CP4&gt;Exit,0,Expense!CQ174)</f>
        <v>313250</v>
      </c>
      <c r="CQ37" s="26">
        <f>IF(CQ4&gt;Exit,0,Expense!CR174)</f>
        <v>313250</v>
      </c>
      <c r="CR37" s="26">
        <f>IF(CR4&gt;Exit,0,Expense!CS174)</f>
        <v>313250</v>
      </c>
      <c r="CS37" s="26">
        <f>IF(CS4&gt;Exit,0,Expense!CT174)</f>
        <v>313250</v>
      </c>
      <c r="CT37" s="26">
        <f>IF(CT4&gt;Exit,0,Expense!CU174)</f>
        <v>313250</v>
      </c>
      <c r="CU37" s="26">
        <f>IF(CU4&gt;Exit,0,Expense!CV174)</f>
        <v>313250</v>
      </c>
      <c r="CV37" s="26">
        <f>IF(CV4&gt;Exit,0,Expense!CW174)</f>
        <v>313250</v>
      </c>
      <c r="CW37" s="26">
        <f>IF(CW4&gt;Exit,0,Expense!CX174)</f>
        <v>313250</v>
      </c>
      <c r="CX37" s="26">
        <f>IF(CX4&gt;Exit,0,Expense!CY174)</f>
        <v>313250</v>
      </c>
      <c r="CY37" s="26">
        <f>IF(CY4&gt;Exit,0,Expense!CZ174)</f>
        <v>313250</v>
      </c>
      <c r="CZ37" s="26">
        <f>IF(CZ4&gt;Exit,0,Expense!DA174)</f>
        <v>313250</v>
      </c>
      <c r="DA37" s="26">
        <f>IF(DA4&gt;Exit,0,Expense!DB174)</f>
        <v>313250</v>
      </c>
      <c r="DB37" s="26">
        <f>IF(DB4&gt;Exit,0,Expense!DC174)</f>
        <v>313250</v>
      </c>
      <c r="DC37" s="26">
        <f>IF(DC4&gt;Exit,0,Expense!DD174)</f>
        <v>313250</v>
      </c>
      <c r="DD37" s="26">
        <f>IF(DD4&gt;Exit,0,Expense!DE174)</f>
        <v>313250</v>
      </c>
      <c r="DE37" s="26">
        <f>IF(DE4&gt;Exit,0,Expense!DF174)</f>
        <v>313250</v>
      </c>
      <c r="DF37" s="26">
        <f>IF(DF4&gt;Exit,0,Expense!DG174)</f>
        <v>313250</v>
      </c>
      <c r="DG37" s="26">
        <f>IF(DG4&gt;Exit,0,Expense!DH174)</f>
        <v>313250</v>
      </c>
      <c r="DH37" s="26">
        <f>IF(DH4&gt;Exit,0,Expense!DI174)</f>
        <v>313250</v>
      </c>
      <c r="DI37" s="26">
        <f>IF(DI4&gt;Exit,0,Expense!DJ174)</f>
        <v>313250</v>
      </c>
      <c r="DJ37" s="26">
        <f>IF(DJ4&gt;Exit,0,Expense!DK174)</f>
        <v>313250</v>
      </c>
      <c r="DK37" s="26">
        <f>IF(DK4&gt;Exit,0,Expense!DL174)</f>
        <v>313250</v>
      </c>
      <c r="DL37" s="26">
        <f>IF(DL4&gt;Exit,0,Expense!DM174)</f>
        <v>313250</v>
      </c>
      <c r="DM37" s="26">
        <f>IF(DM4&gt;Exit,0,Expense!DN174)</f>
        <v>313250</v>
      </c>
      <c r="DN37" s="26">
        <f>IF(DN4&gt;Exit,0,Expense!DO174)</f>
        <v>313250</v>
      </c>
      <c r="DO37" s="26">
        <f>IF(DO4&gt;Exit,0,Expense!DP174)</f>
        <v>313250</v>
      </c>
      <c r="DP37" s="26">
        <f>IF(DP4&gt;Exit,0,Expense!DQ174)</f>
        <v>313250</v>
      </c>
      <c r="DQ37" s="26">
        <f>IF(DQ4&gt;Exit,0,Expense!DR174)</f>
        <v>313250</v>
      </c>
      <c r="DR37" s="26">
        <f>IF(DR4&gt;Exit,0,Expense!DS174)</f>
        <v>313250</v>
      </c>
      <c r="DS37" s="26">
        <f>IF(DS4&gt;Exit,0,Expense!DT174)</f>
        <v>313250</v>
      </c>
      <c r="DT37" s="26">
        <f>IF(DT4&gt;Exit,0,Expense!DU174)</f>
        <v>313250</v>
      </c>
      <c r="DU37" s="26">
        <f>IF(DU4&gt;Exit,0,Expense!DV174)</f>
        <v>313250</v>
      </c>
      <c r="DV37" s="26">
        <f>IF(DV4&gt;Exit,0,Expense!DW174)</f>
        <v>313250</v>
      </c>
      <c r="DW37" s="26">
        <f>IF(DW4&gt;Exit,0,Expense!DX174)</f>
        <v>313250</v>
      </c>
      <c r="DX37" s="26">
        <f>IF(DX4&gt;Exit,0,Expense!DY174)</f>
        <v>313250</v>
      </c>
      <c r="DY37" s="26">
        <f>IF(DY4&gt;Exit,0,Expense!DZ174)</f>
        <v>313250</v>
      </c>
      <c r="DZ37" s="26">
        <f>IF(DZ4&gt;Exit,0,Expense!EA174)</f>
        <v>313250</v>
      </c>
      <c r="EA37" s="26">
        <f>IF(EA4&gt;Exit,0,Expense!EB174)</f>
        <v>313250</v>
      </c>
      <c r="EB37" s="26">
        <f>IF(EB4&gt;Exit,0,Expense!EC174)</f>
        <v>313250</v>
      </c>
      <c r="EC37" s="26">
        <f>IF(EC4&gt;Exit,0,Expense!ED174)</f>
        <v>313250</v>
      </c>
      <c r="ED37" s="26">
        <f>IF(ED4&gt;Exit,0,Expense!EE174)</f>
        <v>313250</v>
      </c>
      <c r="EE37" s="26">
        <f>IF(EE4&gt;Exit,0,Expense!EF174)</f>
        <v>313250</v>
      </c>
      <c r="EF37" s="26">
        <f>IF(EF4&gt;Exit,0,Expense!EG174)</f>
        <v>313250</v>
      </c>
      <c r="EG37" s="26">
        <f>IF(EG4&gt;Exit,0,Expense!EH174)</f>
        <v>313250</v>
      </c>
      <c r="EH37" s="26">
        <f>IF(EH4&gt;Exit,0,Expense!EI174)</f>
        <v>313250</v>
      </c>
      <c r="EI37" s="26">
        <f>IF(EI4&gt;Exit,0,Expense!EJ174)</f>
        <v>313250</v>
      </c>
      <c r="EJ37" s="26">
        <f>IF(EJ4&gt;Exit,0,Expense!EK174)</f>
        <v>313250</v>
      </c>
      <c r="EK37" s="26">
        <f>IF(EK4&gt;Exit,0,Expense!EL174)</f>
        <v>313250</v>
      </c>
      <c r="EL37" s="26">
        <f>IF(EL4&gt;Exit,0,Expense!EM174)</f>
        <v>313250</v>
      </c>
      <c r="EM37" s="26">
        <f>IF(EM4&gt;Exit,0,Expense!EN174)</f>
        <v>313250</v>
      </c>
      <c r="EN37" s="26">
        <f>IF(EN4&gt;Exit,0,Expense!EO174)</f>
        <v>313250</v>
      </c>
      <c r="EO37" s="26">
        <f>IF(EO4&gt;Exit,0,Expense!EP174)</f>
        <v>313250</v>
      </c>
      <c r="EP37" s="26">
        <f>IF(EP4&gt;Exit,0,Expense!EQ174)</f>
        <v>313250</v>
      </c>
      <c r="EQ37" s="26">
        <f>IF(EQ4&gt;Exit,0,Expense!ER174)</f>
        <v>313250</v>
      </c>
      <c r="ER37" s="26">
        <f>IF(ER4&gt;Exit,0,Expense!ES174)</f>
        <v>313250</v>
      </c>
      <c r="ES37" s="26">
        <f>IF(ES4&gt;Exit,0,Expense!ET174)</f>
        <v>313250</v>
      </c>
      <c r="ET37" s="26">
        <f>IF(ET4&gt;Exit,0,Expense!EU174)</f>
        <v>313250</v>
      </c>
      <c r="EU37" s="26">
        <f>IF(EU4&gt;Exit,0,Expense!EV174)</f>
        <v>313250</v>
      </c>
      <c r="EV37" s="26">
        <f>IF(EV4&gt;Exit,0,Expense!EW174)</f>
        <v>313250</v>
      </c>
      <c r="EW37" s="26">
        <f>IF(EW4&gt;Exit,0,Expense!EX174)</f>
        <v>313250</v>
      </c>
      <c r="EX37" s="26">
        <f>IF(EX4&gt;Exit,0,Expense!EY174)</f>
        <v>0</v>
      </c>
      <c r="EY37" s="26">
        <f>IF(EY4&gt;Exit,0,Expense!EZ174)</f>
        <v>0</v>
      </c>
      <c r="EZ37" s="26">
        <f>IF(EZ4&gt;Exit,0,Expense!FA174)</f>
        <v>0</v>
      </c>
      <c r="FA37" s="26">
        <f>IF(FA4&gt;Exit,0,Expense!FB174)</f>
        <v>0</v>
      </c>
      <c r="FB37" s="26">
        <f>IF(FB4&gt;Exit,0,Expense!FC174)</f>
        <v>0</v>
      </c>
      <c r="FC37" s="26">
        <f>IF(FC4&gt;Exit,0,Expense!FD174)</f>
        <v>0</v>
      </c>
      <c r="FD37" s="26">
        <f>IF(FD4&gt;Exit,0,Expense!FE174)</f>
        <v>0</v>
      </c>
      <c r="FE37" s="26">
        <f>IF(FE4&gt;Exit,0,Expense!FF174)</f>
        <v>0</v>
      </c>
      <c r="FF37" s="26">
        <f>IF(FF4&gt;Exit,0,Expense!FG174)</f>
        <v>0</v>
      </c>
      <c r="FG37" s="26">
        <f>IF(FG4&gt;Exit,0,Expense!FH174)</f>
        <v>0</v>
      </c>
      <c r="FH37" s="26">
        <f>IF(FH4&gt;Exit,0,Expense!FI174)</f>
        <v>0</v>
      </c>
      <c r="FI37" s="26">
        <f>IF(FI4&gt;Exit,0,Expense!FJ174)</f>
        <v>0</v>
      </c>
      <c r="FJ37" s="26">
        <f>IF(FJ4&gt;Exit,0,Expense!FK174)</f>
        <v>0</v>
      </c>
      <c r="FK37" s="26">
        <f>IF(FK4&gt;Exit,0,Expense!FL174)</f>
        <v>0</v>
      </c>
      <c r="FL37" s="26">
        <f>IF(FL4&gt;Exit,0,Expense!FM174)</f>
        <v>0</v>
      </c>
      <c r="FM37" s="26">
        <f>IF(FM4&gt;Exit,0,Expense!FN174)</f>
        <v>0</v>
      </c>
      <c r="FN37" s="26">
        <f>IF(FN4&gt;Exit,0,Expense!FO174)</f>
        <v>0</v>
      </c>
      <c r="FO37" s="26">
        <f>IF(FO4&gt;Exit,0,Expense!FP174)</f>
        <v>0</v>
      </c>
      <c r="FP37" s="26">
        <f>IF(FP4&gt;Exit,0,Expense!FQ174)</f>
        <v>0</v>
      </c>
      <c r="FQ37" s="26">
        <f>IF(FQ4&gt;Exit,0,Expense!FR174)</f>
        <v>0</v>
      </c>
      <c r="FR37" s="26">
        <f>IF(FR4&gt;Exit,0,Expense!FS174)</f>
        <v>0</v>
      </c>
      <c r="FS37" s="26">
        <f>IF(FS4&gt;Exit,0,Expense!FT174)</f>
        <v>0</v>
      </c>
      <c r="FT37" s="26">
        <f>IF(FT4&gt;Exit,0,Expense!FU174)</f>
        <v>0</v>
      </c>
      <c r="FU37" s="26">
        <f>IF(FU4&gt;Exit,0,Expense!FV174)</f>
        <v>0</v>
      </c>
      <c r="FV37" s="26">
        <f>IF(FV4&gt;Exit,0,Expense!FW174)</f>
        <v>0</v>
      </c>
      <c r="FW37" s="26">
        <f>IF(FW4&gt;Exit,0,Expense!FX174)</f>
        <v>0</v>
      </c>
      <c r="FX37" s="26">
        <f>IF(FX4&gt;Exit,0,Expense!FY174)</f>
        <v>0</v>
      </c>
      <c r="FY37" s="26">
        <f>IF(FY4&gt;Exit,0,Expense!FZ174)</f>
        <v>0</v>
      </c>
      <c r="FZ37" s="26">
        <f>IF(FZ4&gt;Exit,0,Expense!GA174)</f>
        <v>0</v>
      </c>
      <c r="GA37" s="26">
        <f>IF(GA4&gt;Exit,0,Expense!GB174)</f>
        <v>0</v>
      </c>
      <c r="GB37" s="26">
        <f>IF(GB4&gt;Exit,0,Expense!GC174)</f>
        <v>0</v>
      </c>
      <c r="GC37" s="26">
        <f>IF(GC4&gt;Exit,0,Expense!GD174)</f>
        <v>0</v>
      </c>
      <c r="GD37" s="26">
        <f>IF(GD4&gt;Exit,0,Expense!GE174)</f>
        <v>0</v>
      </c>
      <c r="GE37" s="26">
        <f>IF(GE4&gt;Exit,0,Expense!GF174)</f>
        <v>0</v>
      </c>
      <c r="GF37" s="26">
        <f>IF(GF4&gt;Exit,0,Expense!GG174)</f>
        <v>0</v>
      </c>
      <c r="GG37" s="26">
        <f>IF(GG4&gt;Exit,0,Expense!GH174)</f>
        <v>0</v>
      </c>
      <c r="GH37" s="26">
        <f>IF(GH4&gt;Exit,0,Expense!GI174)</f>
        <v>0</v>
      </c>
      <c r="GI37" s="26">
        <f>IF(GI4&gt;Exit,0,Expense!GJ174)</f>
        <v>0</v>
      </c>
      <c r="GJ37" s="26">
        <f>IF(GJ4&gt;Exit,0,Expense!GK174)</f>
        <v>0</v>
      </c>
      <c r="GK37" s="26">
        <f>IF(GK4&gt;Exit,0,Expense!GL174)</f>
        <v>0</v>
      </c>
      <c r="GL37" s="26">
        <f>IF(GL4&gt;Exit,0,Expense!GM174)</f>
        <v>0</v>
      </c>
      <c r="GM37" s="26">
        <f>IF(GM4&gt;Exit,0,Expense!GN174)</f>
        <v>0</v>
      </c>
      <c r="GN37" s="26">
        <f>IF(GN4&gt;Exit,0,Expense!GO174)</f>
        <v>0</v>
      </c>
      <c r="GO37" s="26">
        <f>IF(GO4&gt;Exit,0,Expense!GP174)</f>
        <v>0</v>
      </c>
      <c r="GP37" s="26">
        <f>IF(GP4&gt;Exit,0,Expense!GQ174)</f>
        <v>0</v>
      </c>
      <c r="GQ37" s="26">
        <f>IF(GQ4&gt;Exit,0,Expense!GR174)</f>
        <v>0</v>
      </c>
      <c r="GR37" s="26">
        <f>IF(GR4&gt;Exit,0,Expense!GS174)</f>
        <v>0</v>
      </c>
      <c r="GS37" s="26">
        <f>IF(GS4&gt;Exit,0,Expense!GT174)</f>
        <v>0</v>
      </c>
      <c r="GT37" s="26">
        <f>IF(GT4&gt;Exit,0,Expense!GU174)</f>
        <v>0</v>
      </c>
      <c r="GU37" s="26">
        <f>IF(GU4&gt;Exit,0,Expense!GV174)</f>
        <v>0</v>
      </c>
      <c r="GV37" s="26">
        <f>IF(GV4&gt;Exit,0,Expense!GW174)</f>
        <v>0</v>
      </c>
      <c r="GW37" s="26">
        <f>IF(GW4&gt;Exit,0,Expense!GX174)</f>
        <v>0</v>
      </c>
      <c r="GX37" s="26">
        <f>IF(GX4&gt;Exit,0,Expense!GY174)</f>
        <v>0</v>
      </c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</row>
    <row r="38" spans="1:221">
      <c r="A38" s="35">
        <v>3.4</v>
      </c>
      <c r="B38" s="34" t="s">
        <v>66</v>
      </c>
      <c r="C38" s="11" t="s">
        <v>641</v>
      </c>
      <c r="D38" s="26">
        <f>IF(D4&gt;Exit,0,Expense!E175)</f>
        <v>0</v>
      </c>
      <c r="E38" s="26">
        <f>IF(E4&gt;Exit,0,Expense!F175)</f>
        <v>0</v>
      </c>
      <c r="F38" s="26">
        <f>IF(F4&gt;Exit,0,Expense!G175)</f>
        <v>0</v>
      </c>
      <c r="G38" s="26">
        <f>IF(G4&gt;Exit,0,Expense!H175)</f>
        <v>0</v>
      </c>
      <c r="H38" s="26">
        <f>IF(H4&gt;Exit,0,Expense!I175)</f>
        <v>0</v>
      </c>
      <c r="I38" s="26">
        <f>IF(I4&gt;Exit,0,Expense!J175)</f>
        <v>0</v>
      </c>
      <c r="J38" s="26">
        <f>IF(J4&gt;Exit,0,Expense!K175)</f>
        <v>0</v>
      </c>
      <c r="K38" s="26">
        <f>IF(K4&gt;Exit,0,Expense!L175)</f>
        <v>0</v>
      </c>
      <c r="L38" s="26">
        <f>IF(L4&gt;Exit,0,Expense!M175)</f>
        <v>0</v>
      </c>
      <c r="M38" s="26">
        <f>IF(M4&gt;Exit,0,Expense!N175)</f>
        <v>0</v>
      </c>
      <c r="N38" s="26">
        <f>IF(N4&gt;Exit,0,Expense!O175)</f>
        <v>0</v>
      </c>
      <c r="O38" s="26">
        <f>IF(O4&gt;Exit,0,Expense!P175)</f>
        <v>0</v>
      </c>
      <c r="P38" s="26">
        <f>IF(P4&gt;Exit,0,Expense!Q175)</f>
        <v>0</v>
      </c>
      <c r="Q38" s="26">
        <f>IF(Q4&gt;Exit,0,Expense!R175)</f>
        <v>0</v>
      </c>
      <c r="R38" s="26">
        <f>IF(R4&gt;Exit,0,Expense!S175)</f>
        <v>0</v>
      </c>
      <c r="S38" s="26">
        <f>IF(S4&gt;Exit,0,Expense!T175)</f>
        <v>0</v>
      </c>
      <c r="T38" s="26">
        <f>IF(T4&gt;Exit,0,Expense!U175)</f>
        <v>0</v>
      </c>
      <c r="U38" s="26">
        <f>IF(U4&gt;Exit,0,Expense!V175)</f>
        <v>0</v>
      </c>
      <c r="V38" s="26">
        <f>IF(V4&gt;Exit,0,Expense!W175)</f>
        <v>0</v>
      </c>
      <c r="W38" s="26">
        <f>IF(W4&gt;Exit,0,Expense!X175)</f>
        <v>0</v>
      </c>
      <c r="X38" s="26">
        <f>IF(X4&gt;Exit,0,Expense!Y175)</f>
        <v>0</v>
      </c>
      <c r="Y38" s="26">
        <f>IF(Y4&gt;Exit,0,Expense!Z175)</f>
        <v>0</v>
      </c>
      <c r="Z38" s="26">
        <f>IF(Z4&gt;Exit,0,Expense!AA175)</f>
        <v>0</v>
      </c>
      <c r="AA38" s="26">
        <f>IF(AA4&gt;Exit,0,Expense!AB175)</f>
        <v>0</v>
      </c>
      <c r="AB38" s="26">
        <f>IF(AB4&gt;Exit,0,Expense!AC175)</f>
        <v>0</v>
      </c>
      <c r="AC38" s="26">
        <f>IF(AC4&gt;Exit,0,Expense!AD175)</f>
        <v>0</v>
      </c>
      <c r="AD38" s="26">
        <f>IF(AD4&gt;Exit,0,Expense!AE175)</f>
        <v>0</v>
      </c>
      <c r="AE38" s="26">
        <f>IF(AE4&gt;Exit,0,Expense!AF175)</f>
        <v>0</v>
      </c>
      <c r="AF38" s="26">
        <f>IF(AF4&gt;Exit,0,Expense!AG175)</f>
        <v>0</v>
      </c>
      <c r="AG38" s="26">
        <f>IF(AG4&gt;Exit,0,Expense!AH175)</f>
        <v>0</v>
      </c>
      <c r="AH38" s="26">
        <f>IF(AH4&gt;Exit,0,Expense!AI175)</f>
        <v>0</v>
      </c>
      <c r="AI38" s="26">
        <f>IF(AI4&gt;Exit,0,Expense!AJ175)</f>
        <v>0</v>
      </c>
      <c r="AJ38" s="26">
        <f>IF(AJ4&gt;Exit,0,Expense!AK175)</f>
        <v>0</v>
      </c>
      <c r="AK38" s="26">
        <f>IF(AK4&gt;Exit,0,Expense!AL175)</f>
        <v>0</v>
      </c>
      <c r="AL38" s="26">
        <f>IF(AL4&gt;Exit,0,Expense!AM175)</f>
        <v>0</v>
      </c>
      <c r="AM38" s="26">
        <f>IF(AM4&gt;Exit,0,Expense!AN175)</f>
        <v>0</v>
      </c>
      <c r="AN38" s="26">
        <f>IF(AN4&gt;Exit,0,Expense!AO175)</f>
        <v>0</v>
      </c>
      <c r="AO38" s="26">
        <f>IF(AO4&gt;Exit,0,Expense!AP175)</f>
        <v>0</v>
      </c>
      <c r="AP38" s="26">
        <f>IF(AP4&gt;Exit,0,Expense!AQ175)</f>
        <v>0</v>
      </c>
      <c r="AQ38" s="26">
        <f>IF(AQ4&gt;Exit,0,Expense!AR175)</f>
        <v>0</v>
      </c>
      <c r="AR38" s="26">
        <f>IF(AR4&gt;Exit,0,Expense!AS175)</f>
        <v>0</v>
      </c>
      <c r="AS38" s="26">
        <f>IF(AS4&gt;Exit,0,Expense!AT175)</f>
        <v>0</v>
      </c>
      <c r="AT38" s="26">
        <f>IF(AT4&gt;Exit,0,Expense!AU175)</f>
        <v>0</v>
      </c>
      <c r="AU38" s="26">
        <f>IF(AU4&gt;Exit,0,Expense!AV175)</f>
        <v>0</v>
      </c>
      <c r="AV38" s="26">
        <f>IF(AV4&gt;Exit,0,Expense!AW175)</f>
        <v>0</v>
      </c>
      <c r="AW38" s="26">
        <f>IF(AW4&gt;Exit,0,Expense!AX175)</f>
        <v>0</v>
      </c>
      <c r="AX38" s="26">
        <f>IF(AX4&gt;Exit,0,Expense!AY175)</f>
        <v>0</v>
      </c>
      <c r="AY38" s="26">
        <f>IF(AY4&gt;Exit,0,Expense!AZ175)</f>
        <v>0</v>
      </c>
      <c r="AZ38" s="26">
        <f>IF(AZ4&gt;Exit,0,Expense!BA175)</f>
        <v>0</v>
      </c>
      <c r="BA38" s="26">
        <f>IF(BA4&gt;Exit,0,Expense!BB175)</f>
        <v>0</v>
      </c>
      <c r="BB38" s="26">
        <f>IF(BB4&gt;Exit,0,Expense!BC175)</f>
        <v>0</v>
      </c>
      <c r="BC38" s="26">
        <f>IF(BC4&gt;Exit,0,Expense!BD175)</f>
        <v>0</v>
      </c>
      <c r="BD38" s="26">
        <f>IF(BD4&gt;Exit,0,Expense!BE175)</f>
        <v>0</v>
      </c>
      <c r="BE38" s="26">
        <f>IF(BE4&gt;Exit,0,Expense!BF175)</f>
        <v>0</v>
      </c>
      <c r="BF38" s="26">
        <f>IF(BF4&gt;Exit,0,Expense!BG175)</f>
        <v>0</v>
      </c>
      <c r="BG38" s="26">
        <f>IF(BG4&gt;Exit,0,Expense!BH175)</f>
        <v>0</v>
      </c>
      <c r="BH38" s="26">
        <f>IF(BH4&gt;Exit,0,Expense!BI175)</f>
        <v>0</v>
      </c>
      <c r="BI38" s="26">
        <f>IF(BI4&gt;Exit,0,Expense!BJ175)</f>
        <v>0</v>
      </c>
      <c r="BJ38" s="26">
        <f>IF(BJ4&gt;Exit,0,Expense!BK175)</f>
        <v>0</v>
      </c>
      <c r="BK38" s="26">
        <f>IF(BK4&gt;Exit,0,Expense!BL175)</f>
        <v>0</v>
      </c>
      <c r="BL38" s="26">
        <f>IF(BL4&gt;Exit,0,Expense!BM175)</f>
        <v>0</v>
      </c>
      <c r="BM38" s="26">
        <f>IF(BM4&gt;Exit,0,Expense!BN175)</f>
        <v>0</v>
      </c>
      <c r="BN38" s="26">
        <f>IF(BN4&gt;Exit,0,Expense!BO175)</f>
        <v>0</v>
      </c>
      <c r="BO38" s="26">
        <f>IF(BO4&gt;Exit,0,Expense!BP175)</f>
        <v>0</v>
      </c>
      <c r="BP38" s="26">
        <f>IF(BP4&gt;Exit,0,Expense!BQ175)</f>
        <v>0</v>
      </c>
      <c r="BQ38" s="26">
        <f>IF(BQ4&gt;Exit,0,Expense!BR175)</f>
        <v>0</v>
      </c>
      <c r="BR38" s="26">
        <f>IF(BR4&gt;Exit,0,Expense!BS175)</f>
        <v>0</v>
      </c>
      <c r="BS38" s="26">
        <f>IF(BS4&gt;Exit,0,Expense!BT175)</f>
        <v>0</v>
      </c>
      <c r="BT38" s="26">
        <f>IF(BT4&gt;Exit,0,Expense!BU175)</f>
        <v>0</v>
      </c>
      <c r="BU38" s="26">
        <f>IF(BU4&gt;Exit,0,Expense!BV175)</f>
        <v>0</v>
      </c>
      <c r="BV38" s="26">
        <f>IF(BV4&gt;Exit,0,Expense!BW175)</f>
        <v>0</v>
      </c>
      <c r="BW38" s="26">
        <f>IF(BW4&gt;Exit,0,Expense!BX175)</f>
        <v>0</v>
      </c>
      <c r="BX38" s="26">
        <f>IF(BX4&gt;Exit,0,Expense!BY175)</f>
        <v>0</v>
      </c>
      <c r="BY38" s="26">
        <f>IF(BY4&gt;Exit,0,Expense!BZ175)</f>
        <v>0</v>
      </c>
      <c r="BZ38" s="26">
        <f>IF(BZ4&gt;Exit,0,Expense!CA175)</f>
        <v>5833.333333333333</v>
      </c>
      <c r="CA38" s="26">
        <f>IF(CA4&gt;Exit,0,Expense!CB175)</f>
        <v>5833.333333333333</v>
      </c>
      <c r="CB38" s="26">
        <f>IF(CB4&gt;Exit,0,Expense!CC175)</f>
        <v>5833.333333333333</v>
      </c>
      <c r="CC38" s="26">
        <f>IF(CC4&gt;Exit,0,Expense!CD175)</f>
        <v>5833.333333333333</v>
      </c>
      <c r="CD38" s="26">
        <f>IF(CD4&gt;Exit,0,Expense!CE175)</f>
        <v>5833.333333333333</v>
      </c>
      <c r="CE38" s="26">
        <f>IF(CE4&gt;Exit,0,Expense!CF175)</f>
        <v>5833.333333333333</v>
      </c>
      <c r="CF38" s="26">
        <f>IF(CF4&gt;Exit,0,Expense!CG175)</f>
        <v>5833.333333333333</v>
      </c>
      <c r="CG38" s="26">
        <f>IF(CG4&gt;Exit,0,Expense!CH175)</f>
        <v>5833.333333333333</v>
      </c>
      <c r="CH38" s="26">
        <f>IF(CH4&gt;Exit,0,Expense!CI175)</f>
        <v>5833.333333333333</v>
      </c>
      <c r="CI38" s="26">
        <f>IF(CI4&gt;Exit,0,Expense!CJ175)</f>
        <v>5833.333333333333</v>
      </c>
      <c r="CJ38" s="26">
        <f>IF(CJ4&gt;Exit,0,Expense!CK175)</f>
        <v>5833.333333333333</v>
      </c>
      <c r="CK38" s="26">
        <f>IF(CK4&gt;Exit,0,Expense!CL175)</f>
        <v>5833.333333333333</v>
      </c>
      <c r="CL38" s="26">
        <f>IF(CL4&gt;Exit,0,Expense!CM175)</f>
        <v>6125</v>
      </c>
      <c r="CM38" s="26">
        <f>IF(CM4&gt;Exit,0,Expense!CN175)</f>
        <v>6125</v>
      </c>
      <c r="CN38" s="26">
        <f>IF(CN4&gt;Exit,0,Expense!CO175)</f>
        <v>6125</v>
      </c>
      <c r="CO38" s="26">
        <f>IF(CO4&gt;Exit,0,Expense!CP175)</f>
        <v>6125</v>
      </c>
      <c r="CP38" s="26">
        <f>IF(CP4&gt;Exit,0,Expense!CQ175)</f>
        <v>6125</v>
      </c>
      <c r="CQ38" s="26">
        <f>IF(CQ4&gt;Exit,0,Expense!CR175)</f>
        <v>6125</v>
      </c>
      <c r="CR38" s="26">
        <f>IF(CR4&gt;Exit,0,Expense!CS175)</f>
        <v>6125</v>
      </c>
      <c r="CS38" s="26">
        <f>IF(CS4&gt;Exit,0,Expense!CT175)</f>
        <v>6125</v>
      </c>
      <c r="CT38" s="26">
        <f>IF(CT4&gt;Exit,0,Expense!CU175)</f>
        <v>6125</v>
      </c>
      <c r="CU38" s="26">
        <f>IF(CU4&gt;Exit,0,Expense!CV175)</f>
        <v>6125</v>
      </c>
      <c r="CV38" s="26">
        <f>IF(CV4&gt;Exit,0,Expense!CW175)</f>
        <v>6125</v>
      </c>
      <c r="CW38" s="26">
        <f>IF(CW4&gt;Exit,0,Expense!CX175)</f>
        <v>6125</v>
      </c>
      <c r="CX38" s="26">
        <f>IF(CX4&gt;Exit,0,Expense!CY175)</f>
        <v>6431.25</v>
      </c>
      <c r="CY38" s="26">
        <f>IF(CY4&gt;Exit,0,Expense!CZ175)</f>
        <v>6431.25</v>
      </c>
      <c r="CZ38" s="26">
        <f>IF(CZ4&gt;Exit,0,Expense!DA175)</f>
        <v>6431.25</v>
      </c>
      <c r="DA38" s="26">
        <f>IF(DA4&gt;Exit,0,Expense!DB175)</f>
        <v>6431.25</v>
      </c>
      <c r="DB38" s="26">
        <f>IF(DB4&gt;Exit,0,Expense!DC175)</f>
        <v>6431.25</v>
      </c>
      <c r="DC38" s="26">
        <f>IF(DC4&gt;Exit,0,Expense!DD175)</f>
        <v>6431.25</v>
      </c>
      <c r="DD38" s="26">
        <f>IF(DD4&gt;Exit,0,Expense!DE175)</f>
        <v>6431.25</v>
      </c>
      <c r="DE38" s="26">
        <f>IF(DE4&gt;Exit,0,Expense!DF175)</f>
        <v>6431.25</v>
      </c>
      <c r="DF38" s="26">
        <f>IF(DF4&gt;Exit,0,Expense!DG175)</f>
        <v>6431.25</v>
      </c>
      <c r="DG38" s="26">
        <f>IF(DG4&gt;Exit,0,Expense!DH175)</f>
        <v>6431.25</v>
      </c>
      <c r="DH38" s="26">
        <f>IF(DH4&gt;Exit,0,Expense!DI175)</f>
        <v>6431.25</v>
      </c>
      <c r="DI38" s="26">
        <f>IF(DI4&gt;Exit,0,Expense!DJ175)</f>
        <v>6431.25</v>
      </c>
      <c r="DJ38" s="26">
        <f>IF(DJ4&gt;Exit,0,Expense!DK175)</f>
        <v>6752.8125000000009</v>
      </c>
      <c r="DK38" s="26">
        <f>IF(DK4&gt;Exit,0,Expense!DL175)</f>
        <v>6752.8125000000009</v>
      </c>
      <c r="DL38" s="26">
        <f>IF(DL4&gt;Exit,0,Expense!DM175)</f>
        <v>6752.8125000000009</v>
      </c>
      <c r="DM38" s="26">
        <f>IF(DM4&gt;Exit,0,Expense!DN175)</f>
        <v>6752.8125000000009</v>
      </c>
      <c r="DN38" s="26">
        <f>IF(DN4&gt;Exit,0,Expense!DO175)</f>
        <v>6752.8125000000009</v>
      </c>
      <c r="DO38" s="26">
        <f>IF(DO4&gt;Exit,0,Expense!DP175)</f>
        <v>6752.8125000000009</v>
      </c>
      <c r="DP38" s="26">
        <f>IF(DP4&gt;Exit,0,Expense!DQ175)</f>
        <v>6752.8125000000009</v>
      </c>
      <c r="DQ38" s="26">
        <f>IF(DQ4&gt;Exit,0,Expense!DR175)</f>
        <v>6752.8125000000009</v>
      </c>
      <c r="DR38" s="26">
        <f>IF(DR4&gt;Exit,0,Expense!DS175)</f>
        <v>6752.8125000000009</v>
      </c>
      <c r="DS38" s="26">
        <f>IF(DS4&gt;Exit,0,Expense!DT175)</f>
        <v>6752.8125000000009</v>
      </c>
      <c r="DT38" s="26">
        <f>IF(DT4&gt;Exit,0,Expense!DU175)</f>
        <v>6752.8125000000009</v>
      </c>
      <c r="DU38" s="26">
        <f>IF(DU4&gt;Exit,0,Expense!DV175)</f>
        <v>6752.8125000000009</v>
      </c>
      <c r="DV38" s="26">
        <f>IF(DV4&gt;Exit,0,Expense!DW175)</f>
        <v>7090.453125</v>
      </c>
      <c r="DW38" s="26">
        <f>IF(DW4&gt;Exit,0,Expense!DX175)</f>
        <v>7090.453125</v>
      </c>
      <c r="DX38" s="26">
        <f>IF(DX4&gt;Exit,0,Expense!DY175)</f>
        <v>7090.453125</v>
      </c>
      <c r="DY38" s="26">
        <f>IF(DY4&gt;Exit,0,Expense!DZ175)</f>
        <v>7090.453125</v>
      </c>
      <c r="DZ38" s="26">
        <f>IF(DZ4&gt;Exit,0,Expense!EA175)</f>
        <v>7090.453125</v>
      </c>
      <c r="EA38" s="26">
        <f>IF(EA4&gt;Exit,0,Expense!EB175)</f>
        <v>7090.453125</v>
      </c>
      <c r="EB38" s="26">
        <f>IF(EB4&gt;Exit,0,Expense!EC175)</f>
        <v>7090.453125</v>
      </c>
      <c r="EC38" s="26">
        <f>IF(EC4&gt;Exit,0,Expense!ED175)</f>
        <v>7090.453125</v>
      </c>
      <c r="ED38" s="26">
        <f>IF(ED4&gt;Exit,0,Expense!EE175)</f>
        <v>7090.453125</v>
      </c>
      <c r="EE38" s="26">
        <f>IF(EE4&gt;Exit,0,Expense!EF175)</f>
        <v>7090.453125</v>
      </c>
      <c r="EF38" s="26">
        <f>IF(EF4&gt;Exit,0,Expense!EG175)</f>
        <v>7090.453125</v>
      </c>
      <c r="EG38" s="26">
        <f>IF(EG4&gt;Exit,0,Expense!EH175)</f>
        <v>7090.453125</v>
      </c>
      <c r="EH38" s="26">
        <f>IF(EH4&gt;Exit,0,Expense!EI175)</f>
        <v>7444.9757812500002</v>
      </c>
      <c r="EI38" s="26">
        <f>IF(EI4&gt;Exit,0,Expense!EJ175)</f>
        <v>7444.9757812500002</v>
      </c>
      <c r="EJ38" s="26">
        <f>IF(EJ4&gt;Exit,0,Expense!EK175)</f>
        <v>7444.9757812500002</v>
      </c>
      <c r="EK38" s="26">
        <f>IF(EK4&gt;Exit,0,Expense!EL175)</f>
        <v>7444.9757812500002</v>
      </c>
      <c r="EL38" s="26">
        <f>IF(EL4&gt;Exit,0,Expense!EM175)</f>
        <v>7444.9757812500002</v>
      </c>
      <c r="EM38" s="26">
        <f>IF(EM4&gt;Exit,0,Expense!EN175)</f>
        <v>7444.9757812500002</v>
      </c>
      <c r="EN38" s="26">
        <f>IF(EN4&gt;Exit,0,Expense!EO175)</f>
        <v>7444.9757812500002</v>
      </c>
      <c r="EO38" s="26">
        <f>IF(EO4&gt;Exit,0,Expense!EP175)</f>
        <v>7444.9757812500002</v>
      </c>
      <c r="EP38" s="26">
        <f>IF(EP4&gt;Exit,0,Expense!EQ175)</f>
        <v>7444.9757812500002</v>
      </c>
      <c r="EQ38" s="26">
        <f>IF(EQ4&gt;Exit,0,Expense!ER175)</f>
        <v>7444.9757812500002</v>
      </c>
      <c r="ER38" s="26">
        <f>IF(ER4&gt;Exit,0,Expense!ES175)</f>
        <v>7444.9757812500002</v>
      </c>
      <c r="ES38" s="26">
        <f>IF(ES4&gt;Exit,0,Expense!ET175)</f>
        <v>7444.9757812500002</v>
      </c>
      <c r="ET38" s="26">
        <f>IF(ET4&gt;Exit,0,Expense!EU175)</f>
        <v>7817.2245703125</v>
      </c>
      <c r="EU38" s="26">
        <f>IF(EU4&gt;Exit,0,Expense!EV175)</f>
        <v>7817.2245703125</v>
      </c>
      <c r="EV38" s="26">
        <f>IF(EV4&gt;Exit,0,Expense!EW175)</f>
        <v>7817.2245703125</v>
      </c>
      <c r="EW38" s="26">
        <f>IF(EW4&gt;Exit,0,Expense!EX175)</f>
        <v>7817.2245703125</v>
      </c>
      <c r="EX38" s="26">
        <f>IF(EX4&gt;Exit,0,Expense!EY175)</f>
        <v>0</v>
      </c>
      <c r="EY38" s="26">
        <f>IF(EY4&gt;Exit,0,Expense!EZ175)</f>
        <v>0</v>
      </c>
      <c r="EZ38" s="26">
        <f>IF(EZ4&gt;Exit,0,Expense!FA175)</f>
        <v>0</v>
      </c>
      <c r="FA38" s="26">
        <f>IF(FA4&gt;Exit,0,Expense!FB175)</f>
        <v>0</v>
      </c>
      <c r="FB38" s="26">
        <f>IF(FB4&gt;Exit,0,Expense!FC175)</f>
        <v>0</v>
      </c>
      <c r="FC38" s="26">
        <f>IF(FC4&gt;Exit,0,Expense!FD175)</f>
        <v>0</v>
      </c>
      <c r="FD38" s="26">
        <f>IF(FD4&gt;Exit,0,Expense!FE175)</f>
        <v>0</v>
      </c>
      <c r="FE38" s="26">
        <f>IF(FE4&gt;Exit,0,Expense!FF175)</f>
        <v>0</v>
      </c>
      <c r="FF38" s="26">
        <f>IF(FF4&gt;Exit,0,Expense!FG175)</f>
        <v>0</v>
      </c>
      <c r="FG38" s="26">
        <f>IF(FG4&gt;Exit,0,Expense!FH175)</f>
        <v>0</v>
      </c>
      <c r="FH38" s="26">
        <f>IF(FH4&gt;Exit,0,Expense!FI175)</f>
        <v>0</v>
      </c>
      <c r="FI38" s="26">
        <f>IF(FI4&gt;Exit,0,Expense!FJ175)</f>
        <v>0</v>
      </c>
      <c r="FJ38" s="26">
        <f>IF(FJ4&gt;Exit,0,Expense!FK175)</f>
        <v>0</v>
      </c>
      <c r="FK38" s="26">
        <f>IF(FK4&gt;Exit,0,Expense!FL175)</f>
        <v>0</v>
      </c>
      <c r="FL38" s="26">
        <f>IF(FL4&gt;Exit,0,Expense!FM175)</f>
        <v>0</v>
      </c>
      <c r="FM38" s="26">
        <f>IF(FM4&gt;Exit,0,Expense!FN175)</f>
        <v>0</v>
      </c>
      <c r="FN38" s="26">
        <f>IF(FN4&gt;Exit,0,Expense!FO175)</f>
        <v>0</v>
      </c>
      <c r="FO38" s="26">
        <f>IF(FO4&gt;Exit,0,Expense!FP175)</f>
        <v>0</v>
      </c>
      <c r="FP38" s="26">
        <f>IF(FP4&gt;Exit,0,Expense!FQ175)</f>
        <v>0</v>
      </c>
      <c r="FQ38" s="26">
        <f>IF(FQ4&gt;Exit,0,Expense!FR175)</f>
        <v>0</v>
      </c>
      <c r="FR38" s="26">
        <f>IF(FR4&gt;Exit,0,Expense!FS175)</f>
        <v>0</v>
      </c>
      <c r="FS38" s="26">
        <f>IF(FS4&gt;Exit,0,Expense!FT175)</f>
        <v>0</v>
      </c>
      <c r="FT38" s="26">
        <f>IF(FT4&gt;Exit,0,Expense!FU175)</f>
        <v>0</v>
      </c>
      <c r="FU38" s="26">
        <f>IF(FU4&gt;Exit,0,Expense!FV175)</f>
        <v>0</v>
      </c>
      <c r="FV38" s="26">
        <f>IF(FV4&gt;Exit,0,Expense!FW175)</f>
        <v>0</v>
      </c>
      <c r="FW38" s="26">
        <f>IF(FW4&gt;Exit,0,Expense!FX175)</f>
        <v>0</v>
      </c>
      <c r="FX38" s="26">
        <f>IF(FX4&gt;Exit,0,Expense!FY175)</f>
        <v>0</v>
      </c>
      <c r="FY38" s="26">
        <f>IF(FY4&gt;Exit,0,Expense!FZ175)</f>
        <v>0</v>
      </c>
      <c r="FZ38" s="26">
        <f>IF(FZ4&gt;Exit,0,Expense!GA175)</f>
        <v>0</v>
      </c>
      <c r="GA38" s="26">
        <f>IF(GA4&gt;Exit,0,Expense!GB175)</f>
        <v>0</v>
      </c>
      <c r="GB38" s="26">
        <f>IF(GB4&gt;Exit,0,Expense!GC175)</f>
        <v>0</v>
      </c>
      <c r="GC38" s="26">
        <f>IF(GC4&gt;Exit,0,Expense!GD175)</f>
        <v>0</v>
      </c>
      <c r="GD38" s="26">
        <f>IF(GD4&gt;Exit,0,Expense!GE175)</f>
        <v>0</v>
      </c>
      <c r="GE38" s="26">
        <f>IF(GE4&gt;Exit,0,Expense!GF175)</f>
        <v>0</v>
      </c>
      <c r="GF38" s="26">
        <f>IF(GF4&gt;Exit,0,Expense!GG175)</f>
        <v>0</v>
      </c>
      <c r="GG38" s="26">
        <f>IF(GG4&gt;Exit,0,Expense!GH175)</f>
        <v>0</v>
      </c>
      <c r="GH38" s="26">
        <f>IF(GH4&gt;Exit,0,Expense!GI175)</f>
        <v>0</v>
      </c>
      <c r="GI38" s="26">
        <f>IF(GI4&gt;Exit,0,Expense!GJ175)</f>
        <v>0</v>
      </c>
      <c r="GJ38" s="26">
        <f>IF(GJ4&gt;Exit,0,Expense!GK175)</f>
        <v>0</v>
      </c>
      <c r="GK38" s="26">
        <f>IF(GK4&gt;Exit,0,Expense!GL175)</f>
        <v>0</v>
      </c>
      <c r="GL38" s="26">
        <f>IF(GL4&gt;Exit,0,Expense!GM175)</f>
        <v>0</v>
      </c>
      <c r="GM38" s="26">
        <f>IF(GM4&gt;Exit,0,Expense!GN175)</f>
        <v>0</v>
      </c>
      <c r="GN38" s="26">
        <f>IF(GN4&gt;Exit,0,Expense!GO175)</f>
        <v>0</v>
      </c>
      <c r="GO38" s="26">
        <f>IF(GO4&gt;Exit,0,Expense!GP175)</f>
        <v>0</v>
      </c>
      <c r="GP38" s="26">
        <f>IF(GP4&gt;Exit,0,Expense!GQ175)</f>
        <v>0</v>
      </c>
      <c r="GQ38" s="26">
        <f>IF(GQ4&gt;Exit,0,Expense!GR175)</f>
        <v>0</v>
      </c>
      <c r="GR38" s="26">
        <f>IF(GR4&gt;Exit,0,Expense!GS175)</f>
        <v>0</v>
      </c>
      <c r="GS38" s="26">
        <f>IF(GS4&gt;Exit,0,Expense!GT175)</f>
        <v>0</v>
      </c>
      <c r="GT38" s="26">
        <f>IF(GT4&gt;Exit,0,Expense!GU175)</f>
        <v>0</v>
      </c>
      <c r="GU38" s="26">
        <f>IF(GU4&gt;Exit,0,Expense!GV175)</f>
        <v>0</v>
      </c>
      <c r="GV38" s="26">
        <f>IF(GV4&gt;Exit,0,Expense!GW175)</f>
        <v>0</v>
      </c>
      <c r="GW38" s="26">
        <f>IF(GW4&gt;Exit,0,Expense!GX175)</f>
        <v>0</v>
      </c>
      <c r="GX38" s="26">
        <f>IF(GX4&gt;Exit,0,Expense!GY175)</f>
        <v>0</v>
      </c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</row>
    <row r="39" spans="1:221">
      <c r="B39" s="34" t="s">
        <v>643</v>
      </c>
      <c r="C39" s="23" t="s">
        <v>642</v>
      </c>
      <c r="D39" s="26">
        <f ca="1">SUM(D35:D38)</f>
        <v>0</v>
      </c>
      <c r="E39" s="26">
        <f t="shared" ref="E39:BP39" ca="1" si="32">SUM(E35:E38)</f>
        <v>0</v>
      </c>
      <c r="F39" s="26">
        <f t="shared" ca="1" si="32"/>
        <v>0</v>
      </c>
      <c r="G39" s="26">
        <f t="shared" ca="1" si="32"/>
        <v>0</v>
      </c>
      <c r="H39" s="26">
        <f t="shared" ca="1" si="32"/>
        <v>0</v>
      </c>
      <c r="I39" s="26">
        <f t="shared" ca="1" si="32"/>
        <v>200000</v>
      </c>
      <c r="J39" s="26">
        <f t="shared" ca="1" si="32"/>
        <v>0</v>
      </c>
      <c r="K39" s="26">
        <f t="shared" ca="1" si="32"/>
        <v>0</v>
      </c>
      <c r="L39" s="26">
        <f t="shared" ca="1" si="32"/>
        <v>0</v>
      </c>
      <c r="M39" s="26">
        <f t="shared" ca="1" si="32"/>
        <v>0</v>
      </c>
      <c r="N39" s="26">
        <f t="shared" ca="1" si="32"/>
        <v>0</v>
      </c>
      <c r="O39" s="26">
        <f t="shared" ca="1" si="32"/>
        <v>0</v>
      </c>
      <c r="P39" s="26">
        <f t="shared" ca="1" si="32"/>
        <v>0</v>
      </c>
      <c r="Q39" s="26">
        <f t="shared" ca="1" si="32"/>
        <v>0</v>
      </c>
      <c r="R39" s="26">
        <f t="shared" ca="1" si="32"/>
        <v>0</v>
      </c>
      <c r="S39" s="26">
        <f t="shared" ca="1" si="32"/>
        <v>0</v>
      </c>
      <c r="T39" s="26">
        <f t="shared" ca="1" si="32"/>
        <v>0</v>
      </c>
      <c r="U39" s="26">
        <f t="shared" ca="1" si="32"/>
        <v>200000</v>
      </c>
      <c r="V39" s="26">
        <f t="shared" ca="1" si="32"/>
        <v>0</v>
      </c>
      <c r="W39" s="26">
        <f t="shared" ca="1" si="32"/>
        <v>0</v>
      </c>
      <c r="X39" s="26">
        <f t="shared" ca="1" si="32"/>
        <v>0</v>
      </c>
      <c r="Y39" s="26">
        <f t="shared" ca="1" si="32"/>
        <v>0</v>
      </c>
      <c r="Z39" s="26">
        <f t="shared" ca="1" si="32"/>
        <v>0</v>
      </c>
      <c r="AA39" s="26">
        <f t="shared" ca="1" si="32"/>
        <v>0</v>
      </c>
      <c r="AB39" s="26">
        <f t="shared" ca="1" si="32"/>
        <v>0</v>
      </c>
      <c r="AC39" s="26">
        <f t="shared" ca="1" si="32"/>
        <v>0</v>
      </c>
      <c r="AD39" s="26">
        <f t="shared" ca="1" si="32"/>
        <v>0</v>
      </c>
      <c r="AE39" s="26">
        <f t="shared" ca="1" si="32"/>
        <v>0</v>
      </c>
      <c r="AF39" s="26">
        <f t="shared" ca="1" si="32"/>
        <v>0</v>
      </c>
      <c r="AG39" s="26">
        <f t="shared" ca="1" si="32"/>
        <v>200000</v>
      </c>
      <c r="AH39" s="26">
        <f t="shared" ca="1" si="32"/>
        <v>0</v>
      </c>
      <c r="AI39" s="26">
        <f t="shared" ca="1" si="32"/>
        <v>0</v>
      </c>
      <c r="AJ39" s="26">
        <f t="shared" ca="1" si="32"/>
        <v>0</v>
      </c>
      <c r="AK39" s="26">
        <f t="shared" ca="1" si="32"/>
        <v>0</v>
      </c>
      <c r="AL39" s="26">
        <f t="shared" ca="1" si="32"/>
        <v>0</v>
      </c>
      <c r="AM39" s="26">
        <f t="shared" ca="1" si="32"/>
        <v>0</v>
      </c>
      <c r="AN39" s="26">
        <f t="shared" ca="1" si="32"/>
        <v>0</v>
      </c>
      <c r="AO39" s="26">
        <f t="shared" ca="1" si="32"/>
        <v>0</v>
      </c>
      <c r="AP39" s="26">
        <f t="shared" ca="1" si="32"/>
        <v>0</v>
      </c>
      <c r="AQ39" s="26">
        <f t="shared" ca="1" si="32"/>
        <v>0</v>
      </c>
      <c r="AR39" s="26">
        <f t="shared" ca="1" si="32"/>
        <v>0</v>
      </c>
      <c r="AS39" s="26">
        <f t="shared" ca="1" si="32"/>
        <v>200000</v>
      </c>
      <c r="AT39" s="26">
        <f t="shared" ca="1" si="32"/>
        <v>0</v>
      </c>
      <c r="AU39" s="26">
        <f t="shared" ca="1" si="32"/>
        <v>0</v>
      </c>
      <c r="AV39" s="26">
        <f t="shared" ca="1" si="32"/>
        <v>0</v>
      </c>
      <c r="AW39" s="26">
        <f t="shared" ca="1" si="32"/>
        <v>0</v>
      </c>
      <c r="AX39" s="26">
        <f t="shared" ca="1" si="32"/>
        <v>0</v>
      </c>
      <c r="AY39" s="26">
        <f t="shared" ca="1" si="32"/>
        <v>0</v>
      </c>
      <c r="AZ39" s="26">
        <f t="shared" ca="1" si="32"/>
        <v>0</v>
      </c>
      <c r="BA39" s="26">
        <f t="shared" ca="1" si="32"/>
        <v>0</v>
      </c>
      <c r="BB39" s="26">
        <f t="shared" ca="1" si="32"/>
        <v>0</v>
      </c>
      <c r="BC39" s="26">
        <f t="shared" ca="1" si="32"/>
        <v>0</v>
      </c>
      <c r="BD39" s="26">
        <f t="shared" ca="1" si="32"/>
        <v>0</v>
      </c>
      <c r="BE39" s="26">
        <f t="shared" ca="1" si="32"/>
        <v>200000</v>
      </c>
      <c r="BF39" s="26">
        <f t="shared" ca="1" si="32"/>
        <v>0</v>
      </c>
      <c r="BG39" s="26">
        <f t="shared" ca="1" si="32"/>
        <v>0</v>
      </c>
      <c r="BH39" s="26">
        <f t="shared" ca="1" si="32"/>
        <v>0</v>
      </c>
      <c r="BI39" s="26">
        <f t="shared" ca="1" si="32"/>
        <v>0</v>
      </c>
      <c r="BJ39" s="26">
        <f t="shared" ca="1" si="32"/>
        <v>0</v>
      </c>
      <c r="BK39" s="26">
        <f t="shared" ca="1" si="32"/>
        <v>0</v>
      </c>
      <c r="BL39" s="26">
        <f t="shared" ca="1" si="32"/>
        <v>0</v>
      </c>
      <c r="BM39" s="26">
        <f t="shared" ca="1" si="32"/>
        <v>0</v>
      </c>
      <c r="BN39" s="26">
        <f t="shared" ca="1" si="32"/>
        <v>0</v>
      </c>
      <c r="BO39" s="26">
        <f t="shared" ca="1" si="32"/>
        <v>0</v>
      </c>
      <c r="BP39" s="26">
        <f t="shared" ca="1" si="32"/>
        <v>0</v>
      </c>
      <c r="BQ39" s="26">
        <f t="shared" ref="BQ39:EB39" ca="1" si="33">SUM(BQ35:BQ38)</f>
        <v>200000</v>
      </c>
      <c r="BR39" s="26">
        <f t="shared" ca="1" si="33"/>
        <v>0</v>
      </c>
      <c r="BS39" s="26">
        <f t="shared" ca="1" si="33"/>
        <v>0</v>
      </c>
      <c r="BT39" s="26">
        <f t="shared" ca="1" si="33"/>
        <v>0</v>
      </c>
      <c r="BU39" s="26">
        <f t="shared" ca="1" si="33"/>
        <v>0</v>
      </c>
      <c r="BV39" s="26">
        <f t="shared" ca="1" si="33"/>
        <v>0</v>
      </c>
      <c r="BW39" s="26">
        <f t="shared" ca="1" si="33"/>
        <v>0</v>
      </c>
      <c r="BX39" s="26">
        <f t="shared" ca="1" si="33"/>
        <v>0</v>
      </c>
      <c r="BY39" s="26">
        <f t="shared" ca="1" si="33"/>
        <v>0</v>
      </c>
      <c r="BZ39" s="26">
        <f t="shared" ca="1" si="33"/>
        <v>7268392.6587064676</v>
      </c>
      <c r="CA39" s="26">
        <f t="shared" ca="1" si="33"/>
        <v>320840.54975124373</v>
      </c>
      <c r="CB39" s="26">
        <f t="shared" ca="1" si="33"/>
        <v>322910.16019900498</v>
      </c>
      <c r="CC39" s="26">
        <f t="shared" ca="1" si="33"/>
        <v>1019351.0873007225</v>
      </c>
      <c r="CD39" s="26">
        <f t="shared" ca="1" si="33"/>
        <v>386756.03715422889</v>
      </c>
      <c r="CE39" s="26">
        <f t="shared" ca="1" si="33"/>
        <v>385891.05279601988</v>
      </c>
      <c r="CF39" s="26">
        <f t="shared" ca="1" si="33"/>
        <v>385739.57640199008</v>
      </c>
      <c r="CG39" s="26">
        <f t="shared" ca="1" si="33"/>
        <v>388434.42614527367</v>
      </c>
      <c r="CH39" s="26">
        <f t="shared" ca="1" si="33"/>
        <v>388748.00033034827</v>
      </c>
      <c r="CI39" s="26">
        <f t="shared" ca="1" si="33"/>
        <v>389061.57451542292</v>
      </c>
      <c r="CJ39" s="26">
        <f t="shared" ca="1" si="33"/>
        <v>401037.85914825875</v>
      </c>
      <c r="CK39" s="26">
        <f t="shared" ca="1" si="33"/>
        <v>401351.43333333335</v>
      </c>
      <c r="CL39" s="26">
        <f t="shared" ca="1" si="33"/>
        <v>385582.80456274626</v>
      </c>
      <c r="CM39" s="26">
        <f t="shared" ca="1" si="33"/>
        <v>360704.37610268657</v>
      </c>
      <c r="CN39" s="26">
        <f t="shared" ca="1" si="33"/>
        <v>360978.04056202987</v>
      </c>
      <c r="CO39" s="26">
        <f t="shared" ca="1" si="33"/>
        <v>674857.7783608397</v>
      </c>
      <c r="CP39" s="26">
        <f t="shared" ca="1" si="33"/>
        <v>361186.40217337315</v>
      </c>
      <c r="CQ39" s="26">
        <f t="shared" ca="1" si="33"/>
        <v>361186.40217337315</v>
      </c>
      <c r="CR39" s="26">
        <f t="shared" ca="1" si="33"/>
        <v>361186.40217337315</v>
      </c>
      <c r="CS39" s="26">
        <f t="shared" ca="1" si="33"/>
        <v>361186.40217337315</v>
      </c>
      <c r="CT39" s="26">
        <f t="shared" ca="1" si="33"/>
        <v>361186.40217337315</v>
      </c>
      <c r="CU39" s="26">
        <f t="shared" ca="1" si="33"/>
        <v>361186.40217337315</v>
      </c>
      <c r="CV39" s="26">
        <f t="shared" ca="1" si="33"/>
        <v>361186.40217337315</v>
      </c>
      <c r="CW39" s="26">
        <f t="shared" ca="1" si="33"/>
        <v>361186.40217337315</v>
      </c>
      <c r="CX39" s="26">
        <f t="shared" ca="1" si="33"/>
        <v>528585.57345308177</v>
      </c>
      <c r="CY39" s="26">
        <f t="shared" ca="1" si="33"/>
        <v>361564.46308454446</v>
      </c>
      <c r="CZ39" s="26">
        <f t="shared" ca="1" si="33"/>
        <v>363404.62011738028</v>
      </c>
      <c r="DA39" s="26">
        <f t="shared" ca="1" si="33"/>
        <v>771958.08070905576</v>
      </c>
      <c r="DB39" s="26">
        <f t="shared" ca="1" si="33"/>
        <v>363693.92688513076</v>
      </c>
      <c r="DC39" s="26">
        <f t="shared" ca="1" si="33"/>
        <v>363693.92688513076</v>
      </c>
      <c r="DD39" s="26">
        <f t="shared" ca="1" si="33"/>
        <v>363693.92688513076</v>
      </c>
      <c r="DE39" s="26">
        <f t="shared" ca="1" si="33"/>
        <v>363693.92688513076</v>
      </c>
      <c r="DF39" s="26">
        <f t="shared" ca="1" si="33"/>
        <v>363693.92688513076</v>
      </c>
      <c r="DG39" s="26">
        <f t="shared" ca="1" si="33"/>
        <v>363693.92688513076</v>
      </c>
      <c r="DH39" s="26">
        <f t="shared" ca="1" si="33"/>
        <v>363693.92688513076</v>
      </c>
      <c r="DI39" s="26">
        <f t="shared" ca="1" si="33"/>
        <v>363693.92688513076</v>
      </c>
      <c r="DJ39" s="26">
        <f t="shared" ca="1" si="33"/>
        <v>696773.19583107438</v>
      </c>
      <c r="DK39" s="26">
        <f t="shared" ca="1" si="33"/>
        <v>362524.94193759077</v>
      </c>
      <c r="DL39" s="26">
        <f t="shared" ca="1" si="33"/>
        <v>362524.94193759077</v>
      </c>
      <c r="DM39" s="26">
        <f t="shared" ca="1" si="33"/>
        <v>788302.30164699885</v>
      </c>
      <c r="DN39" s="26">
        <f t="shared" ca="1" si="33"/>
        <v>366309.22523643274</v>
      </c>
      <c r="DO39" s="26">
        <f t="shared" ca="1" si="33"/>
        <v>366309.22523643274</v>
      </c>
      <c r="DP39" s="26">
        <f t="shared" ca="1" si="33"/>
        <v>366309.22523643274</v>
      </c>
      <c r="DQ39" s="26">
        <f t="shared" ca="1" si="33"/>
        <v>366309.22523643274</v>
      </c>
      <c r="DR39" s="26">
        <f t="shared" ca="1" si="33"/>
        <v>366309.22523643274</v>
      </c>
      <c r="DS39" s="26">
        <f t="shared" ca="1" si="33"/>
        <v>366309.22523643274</v>
      </c>
      <c r="DT39" s="26">
        <f t="shared" ca="1" si="33"/>
        <v>366309.22523643274</v>
      </c>
      <c r="DU39" s="26">
        <f t="shared" ca="1" si="33"/>
        <v>366309.22523643274</v>
      </c>
      <c r="DV39" s="26">
        <f t="shared" ca="1" si="33"/>
        <v>1377358.954004348</v>
      </c>
      <c r="DW39" s="26">
        <f t="shared" ca="1" si="33"/>
        <v>355032.61085509625</v>
      </c>
      <c r="DX39" s="26">
        <f t="shared" ca="1" si="33"/>
        <v>357157.99222802161</v>
      </c>
      <c r="DY39" s="26">
        <f t="shared" ca="1" si="33"/>
        <v>776139.31138530537</v>
      </c>
      <c r="DZ39" s="26">
        <f t="shared" ca="1" si="33"/>
        <v>368907.31574100128</v>
      </c>
      <c r="EA39" s="26">
        <f t="shared" ca="1" si="33"/>
        <v>368907.31574100128</v>
      </c>
      <c r="EB39" s="26">
        <f t="shared" ca="1" si="33"/>
        <v>368907.31574100128</v>
      </c>
      <c r="EC39" s="26">
        <f t="shared" ref="EC39:GN39" ca="1" si="34">SUM(EC35:EC38)</f>
        <v>368907.31574100128</v>
      </c>
      <c r="ED39" s="26">
        <f t="shared" ca="1" si="34"/>
        <v>368907.31574100128</v>
      </c>
      <c r="EE39" s="26">
        <f t="shared" ca="1" si="34"/>
        <v>368907.31574100128</v>
      </c>
      <c r="EF39" s="26">
        <f t="shared" ca="1" si="34"/>
        <v>368907.31574100128</v>
      </c>
      <c r="EG39" s="26">
        <f t="shared" ca="1" si="34"/>
        <v>368907.31574100128</v>
      </c>
      <c r="EH39" s="26">
        <f t="shared" ca="1" si="34"/>
        <v>408252.17198303196</v>
      </c>
      <c r="EI39" s="26">
        <f t="shared" ca="1" si="34"/>
        <v>371651.26040204905</v>
      </c>
      <c r="EJ39" s="26">
        <f t="shared" ca="1" si="34"/>
        <v>371651.26040204905</v>
      </c>
      <c r="EK39" s="26">
        <f t="shared" ca="1" si="34"/>
        <v>844050.34042216395</v>
      </c>
      <c r="EL39" s="26">
        <f t="shared" ca="1" si="34"/>
        <v>371651.26040204905</v>
      </c>
      <c r="EM39" s="26">
        <f t="shared" ca="1" si="34"/>
        <v>371651.26040204905</v>
      </c>
      <c r="EN39" s="26">
        <f t="shared" ca="1" si="34"/>
        <v>371651.26040204905</v>
      </c>
      <c r="EO39" s="26">
        <f t="shared" ca="1" si="34"/>
        <v>371651.26040204905</v>
      </c>
      <c r="EP39" s="26">
        <f t="shared" ca="1" si="34"/>
        <v>371651.26040204905</v>
      </c>
      <c r="EQ39" s="26">
        <f t="shared" ca="1" si="34"/>
        <v>371651.26040204905</v>
      </c>
      <c r="ER39" s="26">
        <f t="shared" ca="1" si="34"/>
        <v>371651.26040204905</v>
      </c>
      <c r="ES39" s="26">
        <f t="shared" ca="1" si="34"/>
        <v>371651.26040204905</v>
      </c>
      <c r="ET39" s="26">
        <f t="shared" ca="1" si="34"/>
        <v>848272.80096498888</v>
      </c>
      <c r="EU39" s="26">
        <f t="shared" ca="1" si="34"/>
        <v>367402.19442388316</v>
      </c>
      <c r="EV39" s="26">
        <f t="shared" ca="1" si="34"/>
        <v>369857.00990961201</v>
      </c>
      <c r="EW39" s="26">
        <f t="shared" ca="1" si="34"/>
        <v>875212.79618628847</v>
      </c>
      <c r="EX39" s="26">
        <f t="shared" si="34"/>
        <v>0</v>
      </c>
      <c r="EY39" s="26">
        <f t="shared" si="34"/>
        <v>0</v>
      </c>
      <c r="EZ39" s="26">
        <f t="shared" si="34"/>
        <v>0</v>
      </c>
      <c r="FA39" s="26">
        <f t="shared" si="34"/>
        <v>0</v>
      </c>
      <c r="FB39" s="26">
        <f t="shared" si="34"/>
        <v>0</v>
      </c>
      <c r="FC39" s="26">
        <f t="shared" si="34"/>
        <v>0</v>
      </c>
      <c r="FD39" s="26">
        <f t="shared" si="34"/>
        <v>0</v>
      </c>
      <c r="FE39" s="26">
        <f t="shared" si="34"/>
        <v>0</v>
      </c>
      <c r="FF39" s="26">
        <f t="shared" si="34"/>
        <v>0</v>
      </c>
      <c r="FG39" s="26">
        <f t="shared" si="34"/>
        <v>0</v>
      </c>
      <c r="FH39" s="26">
        <f t="shared" si="34"/>
        <v>0</v>
      </c>
      <c r="FI39" s="26">
        <f t="shared" si="34"/>
        <v>0</v>
      </c>
      <c r="FJ39" s="26">
        <f t="shared" si="34"/>
        <v>0</v>
      </c>
      <c r="FK39" s="26">
        <f t="shared" si="34"/>
        <v>0</v>
      </c>
      <c r="FL39" s="26">
        <f t="shared" si="34"/>
        <v>0</v>
      </c>
      <c r="FM39" s="26">
        <f t="shared" si="34"/>
        <v>0</v>
      </c>
      <c r="FN39" s="26">
        <f t="shared" si="34"/>
        <v>0</v>
      </c>
      <c r="FO39" s="26">
        <f t="shared" si="34"/>
        <v>0</v>
      </c>
      <c r="FP39" s="26">
        <f t="shared" si="34"/>
        <v>0</v>
      </c>
      <c r="FQ39" s="26">
        <f t="shared" si="34"/>
        <v>0</v>
      </c>
      <c r="FR39" s="26">
        <f t="shared" si="34"/>
        <v>0</v>
      </c>
      <c r="FS39" s="26">
        <f t="shared" si="34"/>
        <v>0</v>
      </c>
      <c r="FT39" s="26">
        <f t="shared" si="34"/>
        <v>0</v>
      </c>
      <c r="FU39" s="26">
        <f t="shared" si="34"/>
        <v>0</v>
      </c>
      <c r="FV39" s="26">
        <f t="shared" si="34"/>
        <v>0</v>
      </c>
      <c r="FW39" s="26">
        <f t="shared" si="34"/>
        <v>0</v>
      </c>
      <c r="FX39" s="26">
        <f t="shared" si="34"/>
        <v>0</v>
      </c>
      <c r="FY39" s="26">
        <f t="shared" si="34"/>
        <v>0</v>
      </c>
      <c r="FZ39" s="26">
        <f t="shared" si="34"/>
        <v>0</v>
      </c>
      <c r="GA39" s="26">
        <f t="shared" si="34"/>
        <v>0</v>
      </c>
      <c r="GB39" s="26">
        <f t="shared" si="34"/>
        <v>0</v>
      </c>
      <c r="GC39" s="26">
        <f t="shared" si="34"/>
        <v>0</v>
      </c>
      <c r="GD39" s="26">
        <f t="shared" si="34"/>
        <v>0</v>
      </c>
      <c r="GE39" s="26">
        <f t="shared" si="34"/>
        <v>0</v>
      </c>
      <c r="GF39" s="26">
        <f t="shared" si="34"/>
        <v>0</v>
      </c>
      <c r="GG39" s="26">
        <f t="shared" si="34"/>
        <v>0</v>
      </c>
      <c r="GH39" s="26">
        <f t="shared" si="34"/>
        <v>0</v>
      </c>
      <c r="GI39" s="26">
        <f t="shared" si="34"/>
        <v>0</v>
      </c>
      <c r="GJ39" s="26">
        <f t="shared" si="34"/>
        <v>0</v>
      </c>
      <c r="GK39" s="26">
        <f t="shared" si="34"/>
        <v>0</v>
      </c>
      <c r="GL39" s="26">
        <f t="shared" si="34"/>
        <v>0</v>
      </c>
      <c r="GM39" s="26">
        <f t="shared" si="34"/>
        <v>0</v>
      </c>
      <c r="GN39" s="26">
        <f t="shared" si="34"/>
        <v>0</v>
      </c>
      <c r="GO39" s="26">
        <f t="shared" ref="GO39:GX39" si="35">SUM(GO35:GO38)</f>
        <v>0</v>
      </c>
      <c r="GP39" s="26">
        <f t="shared" si="35"/>
        <v>0</v>
      </c>
      <c r="GQ39" s="26">
        <f t="shared" si="35"/>
        <v>0</v>
      </c>
      <c r="GR39" s="26">
        <f t="shared" si="35"/>
        <v>0</v>
      </c>
      <c r="GS39" s="26">
        <f t="shared" si="35"/>
        <v>0</v>
      </c>
      <c r="GT39" s="26">
        <f t="shared" si="35"/>
        <v>0</v>
      </c>
      <c r="GU39" s="26">
        <f t="shared" si="35"/>
        <v>0</v>
      </c>
      <c r="GV39" s="26">
        <f t="shared" si="35"/>
        <v>0</v>
      </c>
      <c r="GW39" s="26">
        <f t="shared" si="35"/>
        <v>0</v>
      </c>
      <c r="GX39" s="26">
        <f t="shared" si="35"/>
        <v>0</v>
      </c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</row>
    <row r="40" spans="1:221">
      <c r="B40" s="34" t="s">
        <v>606</v>
      </c>
      <c r="C40" s="11" t="s">
        <v>606</v>
      </c>
      <c r="D40" s="26">
        <f ca="1">D32-SUM(D39)</f>
        <v>1666666.6666666667</v>
      </c>
      <c r="E40" s="26">
        <f t="shared" ref="E40:BP40" ca="1" si="36">E32-SUM(E39)</f>
        <v>1666666.6666666667</v>
      </c>
      <c r="F40" s="26">
        <f t="shared" ca="1" si="36"/>
        <v>1666666.6666666667</v>
      </c>
      <c r="G40" s="26">
        <f t="shared" ca="1" si="36"/>
        <v>1666666.6666666667</v>
      </c>
      <c r="H40" s="26">
        <f t="shared" ca="1" si="36"/>
        <v>1666666.6666666667</v>
      </c>
      <c r="I40" s="26">
        <f t="shared" ca="1" si="36"/>
        <v>1466666.6666666667</v>
      </c>
      <c r="J40" s="26">
        <f t="shared" ca="1" si="36"/>
        <v>833333.33333333337</v>
      </c>
      <c r="K40" s="26">
        <f t="shared" ca="1" si="36"/>
        <v>833333.33333333337</v>
      </c>
      <c r="L40" s="26">
        <f t="shared" ca="1" si="36"/>
        <v>833333.33333333337</v>
      </c>
      <c r="M40" s="26">
        <f t="shared" ca="1" si="36"/>
        <v>833333.33333333337</v>
      </c>
      <c r="N40" s="26">
        <f t="shared" ca="1" si="36"/>
        <v>833333.33333333337</v>
      </c>
      <c r="O40" s="26">
        <f t="shared" ca="1" si="36"/>
        <v>833333.33333333337</v>
      </c>
      <c r="P40" s="26">
        <f t="shared" ca="1" si="36"/>
        <v>833333.33333333337</v>
      </c>
      <c r="Q40" s="26">
        <f t="shared" ca="1" si="36"/>
        <v>833333.33333333337</v>
      </c>
      <c r="R40" s="26">
        <f t="shared" ca="1" si="36"/>
        <v>833333.33333333337</v>
      </c>
      <c r="S40" s="26">
        <f t="shared" ca="1" si="36"/>
        <v>833333.33333333337</v>
      </c>
      <c r="T40" s="26">
        <f t="shared" ca="1" si="36"/>
        <v>833333.33333333337</v>
      </c>
      <c r="U40" s="26">
        <f t="shared" ca="1" si="36"/>
        <v>633333.33333333337</v>
      </c>
      <c r="V40" s="26">
        <f t="shared" ca="1" si="36"/>
        <v>833333.33333333337</v>
      </c>
      <c r="W40" s="26">
        <f t="shared" ca="1" si="36"/>
        <v>833333.33333333337</v>
      </c>
      <c r="X40" s="26">
        <f t="shared" ca="1" si="36"/>
        <v>833333.33333333337</v>
      </c>
      <c r="Y40" s="26">
        <f t="shared" ca="1" si="36"/>
        <v>833333.33333333337</v>
      </c>
      <c r="Z40" s="26">
        <f t="shared" ca="1" si="36"/>
        <v>833333.33333333337</v>
      </c>
      <c r="AA40" s="26">
        <f t="shared" ca="1" si="36"/>
        <v>833333.33333333337</v>
      </c>
      <c r="AB40" s="26">
        <f t="shared" ca="1" si="36"/>
        <v>833333.33333333337</v>
      </c>
      <c r="AC40" s="26">
        <f t="shared" ca="1" si="36"/>
        <v>833333.33333333337</v>
      </c>
      <c r="AD40" s="26">
        <f t="shared" ca="1" si="36"/>
        <v>833333.33333333337</v>
      </c>
      <c r="AE40" s="26">
        <f t="shared" ca="1" si="36"/>
        <v>833333.33333333337</v>
      </c>
      <c r="AF40" s="26">
        <f t="shared" ca="1" si="36"/>
        <v>833333.33333333337</v>
      </c>
      <c r="AG40" s="26">
        <f t="shared" ca="1" si="36"/>
        <v>633333.33333333337</v>
      </c>
      <c r="AH40" s="26">
        <f t="shared" ca="1" si="36"/>
        <v>833333.33333333337</v>
      </c>
      <c r="AI40" s="26">
        <f t="shared" ca="1" si="36"/>
        <v>833333.33333333337</v>
      </c>
      <c r="AJ40" s="26">
        <f t="shared" ca="1" si="36"/>
        <v>833333.33333333337</v>
      </c>
      <c r="AK40" s="26">
        <f t="shared" ca="1" si="36"/>
        <v>833333.33333333337</v>
      </c>
      <c r="AL40" s="26">
        <f t="shared" ca="1" si="36"/>
        <v>833333.33333333337</v>
      </c>
      <c r="AM40" s="26">
        <f t="shared" ca="1" si="36"/>
        <v>833333.33333333337</v>
      </c>
      <c r="AN40" s="26">
        <f t="shared" ca="1" si="36"/>
        <v>833333.33333333337</v>
      </c>
      <c r="AO40" s="26">
        <f t="shared" ca="1" si="36"/>
        <v>833333.33333333337</v>
      </c>
      <c r="AP40" s="26">
        <f t="shared" ca="1" si="36"/>
        <v>833333.33333333337</v>
      </c>
      <c r="AQ40" s="26">
        <f t="shared" ca="1" si="36"/>
        <v>833333.33333333337</v>
      </c>
      <c r="AR40" s="26">
        <f t="shared" ca="1" si="36"/>
        <v>833333.33333333337</v>
      </c>
      <c r="AS40" s="26">
        <f t="shared" ca="1" si="36"/>
        <v>633333.33333333337</v>
      </c>
      <c r="AT40" s="26">
        <f t="shared" ca="1" si="36"/>
        <v>833333.33333333337</v>
      </c>
      <c r="AU40" s="26">
        <f t="shared" ca="1" si="36"/>
        <v>833333.33333333337</v>
      </c>
      <c r="AV40" s="26">
        <f t="shared" ca="1" si="36"/>
        <v>833333.33333333337</v>
      </c>
      <c r="AW40" s="26">
        <f t="shared" ca="1" si="36"/>
        <v>833333.33333333337</v>
      </c>
      <c r="AX40" s="26">
        <f t="shared" ca="1" si="36"/>
        <v>833333.33333333337</v>
      </c>
      <c r="AY40" s="26">
        <f t="shared" ca="1" si="36"/>
        <v>833333.33333333337</v>
      </c>
      <c r="AZ40" s="26">
        <f t="shared" ca="1" si="36"/>
        <v>833333.33333333337</v>
      </c>
      <c r="BA40" s="26">
        <f t="shared" ca="1" si="36"/>
        <v>833333.33333333337</v>
      </c>
      <c r="BB40" s="26">
        <f t="shared" ca="1" si="36"/>
        <v>833333.33333333337</v>
      </c>
      <c r="BC40" s="26">
        <f t="shared" ca="1" si="36"/>
        <v>833333.33333333337</v>
      </c>
      <c r="BD40" s="26">
        <f t="shared" ca="1" si="36"/>
        <v>833333.33333333337</v>
      </c>
      <c r="BE40" s="26">
        <f t="shared" ca="1" si="36"/>
        <v>633333.33333333337</v>
      </c>
      <c r="BF40" s="26">
        <f t="shared" ca="1" si="36"/>
        <v>833333.33333333337</v>
      </c>
      <c r="BG40" s="26">
        <f t="shared" ca="1" si="36"/>
        <v>833333.33333333337</v>
      </c>
      <c r="BH40" s="26">
        <f t="shared" ca="1" si="36"/>
        <v>833333.33333333337</v>
      </c>
      <c r="BI40" s="26">
        <f t="shared" ca="1" si="36"/>
        <v>833333.33333333337</v>
      </c>
      <c r="BJ40" s="26">
        <f t="shared" ca="1" si="36"/>
        <v>833333.33333333337</v>
      </c>
      <c r="BK40" s="26">
        <f t="shared" ca="1" si="36"/>
        <v>833333.33333333337</v>
      </c>
      <c r="BL40" s="26">
        <f t="shared" ca="1" si="36"/>
        <v>833333.33333333337</v>
      </c>
      <c r="BM40" s="26">
        <f t="shared" ca="1" si="36"/>
        <v>833333.33333333337</v>
      </c>
      <c r="BN40" s="26">
        <f t="shared" ca="1" si="36"/>
        <v>833333.33333333337</v>
      </c>
      <c r="BO40" s="26">
        <f t="shared" ca="1" si="36"/>
        <v>833333.33333333337</v>
      </c>
      <c r="BP40" s="26">
        <f t="shared" ca="1" si="36"/>
        <v>833333.33333333337</v>
      </c>
      <c r="BQ40" s="26">
        <f t="shared" ref="BQ40:EB40" ca="1" si="37">BQ32-SUM(BQ39)</f>
        <v>633333.33333333337</v>
      </c>
      <c r="BR40" s="26">
        <f t="shared" ca="1" si="37"/>
        <v>833333.33333333337</v>
      </c>
      <c r="BS40" s="26">
        <f t="shared" ca="1" si="37"/>
        <v>833333.33333333337</v>
      </c>
      <c r="BT40" s="26">
        <f t="shared" ca="1" si="37"/>
        <v>833333.33333333337</v>
      </c>
      <c r="BU40" s="26">
        <f t="shared" ca="1" si="37"/>
        <v>833333.33333333337</v>
      </c>
      <c r="BV40" s="26">
        <f t="shared" ca="1" si="37"/>
        <v>833333.33333333337</v>
      </c>
      <c r="BW40" s="26">
        <f t="shared" ca="1" si="37"/>
        <v>833333.33333333337</v>
      </c>
      <c r="BX40" s="26">
        <f t="shared" ca="1" si="37"/>
        <v>833333.33333333337</v>
      </c>
      <c r="BY40" s="26">
        <f t="shared" ca="1" si="37"/>
        <v>833333.33333333337</v>
      </c>
      <c r="BZ40" s="26">
        <f t="shared" ca="1" si="37"/>
        <v>-7934281.0343356775</v>
      </c>
      <c r="CA40" s="26">
        <f t="shared" ca="1" si="37"/>
        <v>-941217.88193398388</v>
      </c>
      <c r="CB40" s="26">
        <f t="shared" ca="1" si="37"/>
        <v>-884157.75785016059</v>
      </c>
      <c r="CC40" s="26">
        <f t="shared" ca="1" si="37"/>
        <v>-1282066.8297368214</v>
      </c>
      <c r="CD40" s="26">
        <f t="shared" ca="1" si="37"/>
        <v>42107.66804954363</v>
      </c>
      <c r="CE40" s="26">
        <f t="shared" ca="1" si="37"/>
        <v>11482.828762427962</v>
      </c>
      <c r="CF40" s="26">
        <f t="shared" ca="1" si="37"/>
        <v>11249.571949535806</v>
      </c>
      <c r="CG40" s="26">
        <f t="shared" ca="1" si="37"/>
        <v>132254.42303950764</v>
      </c>
      <c r="CH40" s="26">
        <f t="shared" ca="1" si="37"/>
        <v>151829.8071095522</v>
      </c>
      <c r="CI40" s="26">
        <f t="shared" ca="1" si="37"/>
        <v>171405.19117959694</v>
      </c>
      <c r="CJ40" s="26">
        <f t="shared" ca="1" si="37"/>
        <v>687748.99864617223</v>
      </c>
      <c r="CK40" s="26">
        <f t="shared" ca="1" si="37"/>
        <v>707324.38271621685</v>
      </c>
      <c r="CL40" s="26">
        <f t="shared" ca="1" si="37"/>
        <v>756241.70941229817</v>
      </c>
      <c r="CM40" s="26">
        <f t="shared" ca="1" si="37"/>
        <v>838737.7329501661</v>
      </c>
      <c r="CN40" s="26">
        <f t="shared" ca="1" si="37"/>
        <v>850394.35965084261</v>
      </c>
      <c r="CO40" s="26">
        <f t="shared" ca="1" si="37"/>
        <v>545598.06182762003</v>
      </c>
      <c r="CP40" s="26">
        <f t="shared" ca="1" si="37"/>
        <v>859269.43801508658</v>
      </c>
      <c r="CQ40" s="26">
        <f t="shared" ca="1" si="37"/>
        <v>859269.43801508658</v>
      </c>
      <c r="CR40" s="26">
        <f t="shared" ca="1" si="37"/>
        <v>859269.43801508658</v>
      </c>
      <c r="CS40" s="26">
        <f t="shared" ca="1" si="37"/>
        <v>859269.43801508658</v>
      </c>
      <c r="CT40" s="26">
        <f t="shared" ca="1" si="37"/>
        <v>859269.43801508658</v>
      </c>
      <c r="CU40" s="26">
        <f t="shared" ca="1" si="37"/>
        <v>859269.43801508658</v>
      </c>
      <c r="CV40" s="26">
        <f t="shared" ca="1" si="37"/>
        <v>859269.43801508658</v>
      </c>
      <c r="CW40" s="26">
        <f t="shared" ca="1" si="37"/>
        <v>859269.43801508658</v>
      </c>
      <c r="CX40" s="26">
        <f t="shared" ca="1" si="37"/>
        <v>641730.66641411791</v>
      </c>
      <c r="CY40" s="26">
        <f t="shared" ca="1" si="37"/>
        <v>866182.64825677779</v>
      </c>
      <c r="CZ40" s="26">
        <f t="shared" ca="1" si="37"/>
        <v>944563.3910608117</v>
      </c>
      <c r="DA40" s="26">
        <f t="shared" ca="1" si="37"/>
        <v>539084.52974832291</v>
      </c>
      <c r="DB40" s="26">
        <f t="shared" ca="1" si="37"/>
        <v>956886.2955466141</v>
      </c>
      <c r="DC40" s="26">
        <f t="shared" ca="1" si="37"/>
        <v>956886.2955466141</v>
      </c>
      <c r="DD40" s="26">
        <f t="shared" ca="1" si="37"/>
        <v>956886.2955466141</v>
      </c>
      <c r="DE40" s="26">
        <f t="shared" ca="1" si="37"/>
        <v>956886.2955466141</v>
      </c>
      <c r="DF40" s="26">
        <f t="shared" ca="1" si="37"/>
        <v>956886.2955466141</v>
      </c>
      <c r="DG40" s="26">
        <f t="shared" ca="1" si="37"/>
        <v>956886.2955466141</v>
      </c>
      <c r="DH40" s="26">
        <f t="shared" ca="1" si="37"/>
        <v>956886.2955466141</v>
      </c>
      <c r="DI40" s="26">
        <f t="shared" ca="1" si="37"/>
        <v>956886.2955466141</v>
      </c>
      <c r="DJ40" s="26">
        <f t="shared" ca="1" si="37"/>
        <v>503377.34546940844</v>
      </c>
      <c r="DK40" s="26">
        <f t="shared" ca="1" si="37"/>
        <v>897928.01441072091</v>
      </c>
      <c r="DL40" s="26">
        <f t="shared" ca="1" si="37"/>
        <v>897928.01441072091</v>
      </c>
      <c r="DM40" s="26">
        <f t="shared" ca="1" si="37"/>
        <v>627110.45837233844</v>
      </c>
      <c r="DN40" s="26">
        <f t="shared" ca="1" si="37"/>
        <v>1059118.0273559899</v>
      </c>
      <c r="DO40" s="26">
        <f t="shared" ca="1" si="37"/>
        <v>1059118.0273559899</v>
      </c>
      <c r="DP40" s="26">
        <f t="shared" ca="1" si="37"/>
        <v>1059118.0273559899</v>
      </c>
      <c r="DQ40" s="26">
        <f t="shared" ca="1" si="37"/>
        <v>1059118.0273559899</v>
      </c>
      <c r="DR40" s="26">
        <f t="shared" ca="1" si="37"/>
        <v>1059118.0273559899</v>
      </c>
      <c r="DS40" s="26">
        <f t="shared" ca="1" si="37"/>
        <v>1059118.0273559899</v>
      </c>
      <c r="DT40" s="26">
        <f t="shared" ca="1" si="37"/>
        <v>1059118.0273559899</v>
      </c>
      <c r="DU40" s="26">
        <f t="shared" ca="1" si="37"/>
        <v>1059118.0273559899</v>
      </c>
      <c r="DV40" s="26">
        <f t="shared" ca="1" si="37"/>
        <v>-515966.86372196884</v>
      </c>
      <c r="DW40" s="26">
        <f t="shared" ca="1" si="37"/>
        <v>569677.01522750314</v>
      </c>
      <c r="DX40" s="26">
        <f t="shared" ca="1" si="37"/>
        <v>660206.77316616266</v>
      </c>
      <c r="DY40" s="26">
        <f t="shared" ca="1" si="37"/>
        <v>500815.54724602029</v>
      </c>
      <c r="DZ40" s="26">
        <f t="shared" ca="1" si="37"/>
        <v>1160664.4449622696</v>
      </c>
      <c r="EA40" s="26">
        <f t="shared" ca="1" si="37"/>
        <v>1160664.4449622696</v>
      </c>
      <c r="EB40" s="26">
        <f t="shared" ca="1" si="37"/>
        <v>1160664.4449622696</v>
      </c>
      <c r="EC40" s="26">
        <f t="shared" ref="EC40:GN40" ca="1" si="38">EC32-SUM(EC39)</f>
        <v>1160664.4449622696</v>
      </c>
      <c r="ED40" s="26">
        <f t="shared" ca="1" si="38"/>
        <v>1160664.4449622696</v>
      </c>
      <c r="EE40" s="26">
        <f t="shared" ca="1" si="38"/>
        <v>1160664.4449622696</v>
      </c>
      <c r="EF40" s="26">
        <f t="shared" ca="1" si="38"/>
        <v>1160664.4449622696</v>
      </c>
      <c r="EG40" s="26">
        <f t="shared" ca="1" si="38"/>
        <v>1160664.4449622696</v>
      </c>
      <c r="EH40" s="26">
        <f t="shared" ca="1" si="38"/>
        <v>1158869.5693139418</v>
      </c>
      <c r="EI40" s="26">
        <f t="shared" ca="1" si="38"/>
        <v>1261953.8934851559</v>
      </c>
      <c r="EJ40" s="26">
        <f t="shared" ca="1" si="38"/>
        <v>1261953.8934851559</v>
      </c>
      <c r="EK40" s="26">
        <f t="shared" ca="1" si="38"/>
        <v>789554.81346504111</v>
      </c>
      <c r="EL40" s="26">
        <f t="shared" ca="1" si="38"/>
        <v>1261953.8934851559</v>
      </c>
      <c r="EM40" s="26">
        <f t="shared" ca="1" si="38"/>
        <v>1261953.8934851559</v>
      </c>
      <c r="EN40" s="26">
        <f t="shared" ca="1" si="38"/>
        <v>1261953.8934851559</v>
      </c>
      <c r="EO40" s="26">
        <f t="shared" ca="1" si="38"/>
        <v>1261953.8934851559</v>
      </c>
      <c r="EP40" s="26">
        <f t="shared" ca="1" si="38"/>
        <v>1261953.8934851559</v>
      </c>
      <c r="EQ40" s="26">
        <f t="shared" ca="1" si="38"/>
        <v>1261953.8934851559</v>
      </c>
      <c r="ER40" s="26">
        <f t="shared" ca="1" si="38"/>
        <v>1261953.8934851559</v>
      </c>
      <c r="ES40" s="26">
        <f t="shared" ca="1" si="38"/>
        <v>1261953.8934851559</v>
      </c>
      <c r="ET40" s="26">
        <f t="shared" ca="1" si="38"/>
        <v>514455.95719707978</v>
      </c>
      <c r="EU40" s="26">
        <f t="shared" ca="1" si="38"/>
        <v>1065134.1469579283</v>
      </c>
      <c r="EV40" s="26">
        <f t="shared" ca="1" si="38"/>
        <v>1092596.6011608634</v>
      </c>
      <c r="EW40" s="26">
        <f t="shared" ca="1" si="38"/>
        <v>773069.38624549971</v>
      </c>
      <c r="EX40" s="26">
        <f t="shared" ca="1" si="38"/>
        <v>3765141.775491606</v>
      </c>
      <c r="EY40" s="26">
        <f t="shared" ca="1" si="38"/>
        <v>3765141.775491606</v>
      </c>
      <c r="EZ40" s="26">
        <f t="shared" ca="1" si="38"/>
        <v>3765141.775491606</v>
      </c>
      <c r="FA40" s="26">
        <f t="shared" ca="1" si="38"/>
        <v>3765141.775491606</v>
      </c>
      <c r="FB40" s="26">
        <f t="shared" ca="1" si="38"/>
        <v>3765141.775491606</v>
      </c>
      <c r="FC40" s="26">
        <f t="shared" ca="1" si="38"/>
        <v>3765141.775491606</v>
      </c>
      <c r="FD40" s="26">
        <f t="shared" ca="1" si="38"/>
        <v>3765141.775491606</v>
      </c>
      <c r="FE40" s="26">
        <f t="shared" ca="1" si="38"/>
        <v>3765141.775491606</v>
      </c>
      <c r="FF40" s="26">
        <f t="shared" ca="1" si="38"/>
        <v>3827580.7129947231</v>
      </c>
      <c r="FG40" s="26">
        <f t="shared" ca="1" si="38"/>
        <v>3911648.4317822927</v>
      </c>
      <c r="FH40" s="26">
        <f t="shared" ca="1" si="38"/>
        <v>3911648.4317822927</v>
      </c>
      <c r="FI40" s="26">
        <f t="shared" ca="1" si="38"/>
        <v>3911648.4317822927</v>
      </c>
      <c r="FJ40" s="26">
        <f t="shared" ca="1" si="38"/>
        <v>3078315.0984489592</v>
      </c>
      <c r="FK40" s="26">
        <f t="shared" ca="1" si="38"/>
        <v>3078315.0984489592</v>
      </c>
      <c r="FL40" s="26">
        <f t="shared" ca="1" si="38"/>
        <v>3078315.0984489592</v>
      </c>
      <c r="FM40" s="26">
        <f t="shared" ca="1" si="38"/>
        <v>3078315.0984489592</v>
      </c>
      <c r="FN40" s="26">
        <f t="shared" ca="1" si="38"/>
        <v>3078315.0984489592</v>
      </c>
      <c r="FO40" s="26">
        <f t="shared" ca="1" si="38"/>
        <v>3078315.0984489592</v>
      </c>
      <c r="FP40" s="26">
        <f t="shared" ca="1" si="38"/>
        <v>3078315.0984489592</v>
      </c>
      <c r="FQ40" s="26">
        <f t="shared" ca="1" si="38"/>
        <v>3078315.0984489592</v>
      </c>
      <c r="FR40" s="26">
        <f t="shared" ca="1" si="38"/>
        <v>307803.2174560547</v>
      </c>
      <c r="FS40" s="26">
        <f t="shared" ca="1" si="38"/>
        <v>307803.2174560547</v>
      </c>
      <c r="FT40" s="26">
        <f t="shared" ca="1" si="38"/>
        <v>307803.2174560547</v>
      </c>
      <c r="FU40" s="26">
        <f t="shared" ca="1" si="38"/>
        <v>2877934.7863270757</v>
      </c>
      <c r="FV40" s="26">
        <f t="shared" ca="1" si="38"/>
        <v>3213369.8445746009</v>
      </c>
      <c r="FW40" s="26">
        <f t="shared" ca="1" si="38"/>
        <v>3213369.8445746009</v>
      </c>
      <c r="FX40" s="26">
        <f t="shared" ca="1" si="38"/>
        <v>3213369.8445746009</v>
      </c>
      <c r="FY40" s="26">
        <f t="shared" ca="1" si="38"/>
        <v>3213369.8445746009</v>
      </c>
      <c r="FZ40" s="26">
        <f t="shared" ca="1" si="38"/>
        <v>3213369.8445746009</v>
      </c>
      <c r="GA40" s="26">
        <f t="shared" ca="1" si="38"/>
        <v>3213369.8445746009</v>
      </c>
      <c r="GB40" s="26">
        <f t="shared" ca="1" si="38"/>
        <v>3213369.8445746009</v>
      </c>
      <c r="GC40" s="26">
        <f t="shared" ca="1" si="38"/>
        <v>3213369.8445746009</v>
      </c>
      <c r="GD40" s="26">
        <f t="shared" ca="1" si="38"/>
        <v>323193.37832885748</v>
      </c>
      <c r="GE40" s="26">
        <f t="shared" ca="1" si="38"/>
        <v>323193.37832885748</v>
      </c>
      <c r="GF40" s="26">
        <f t="shared" ca="1" si="38"/>
        <v>323193.37832885748</v>
      </c>
      <c r="GG40" s="26">
        <f t="shared" ca="1" si="38"/>
        <v>3361678.7357300073</v>
      </c>
      <c r="GH40" s="26">
        <f t="shared" ca="1" si="38"/>
        <v>3361678.7357300073</v>
      </c>
      <c r="GI40" s="26">
        <f t="shared" ca="1" si="38"/>
        <v>3361678.7357300073</v>
      </c>
      <c r="GJ40" s="26">
        <f t="shared" ca="1" si="38"/>
        <v>3361678.7357300073</v>
      </c>
      <c r="GK40" s="26">
        <f t="shared" ca="1" si="38"/>
        <v>3361678.7357300073</v>
      </c>
      <c r="GL40" s="26">
        <f t="shared" ca="1" si="38"/>
        <v>3361678.7357300073</v>
      </c>
      <c r="GM40" s="26">
        <f t="shared" ca="1" si="38"/>
        <v>3361678.7357300073</v>
      </c>
      <c r="GN40" s="26">
        <f t="shared" ca="1" si="38"/>
        <v>3361678.7357300073</v>
      </c>
      <c r="GO40" s="26">
        <f t="shared" ref="GO40:GX40" ca="1" si="39">GO32-SUM(GO39)</f>
        <v>3361678.7357300073</v>
      </c>
      <c r="GP40" s="26">
        <f t="shared" ca="1" si="39"/>
        <v>339353.04724530032</v>
      </c>
      <c r="GQ40" s="26">
        <f t="shared" ca="1" si="39"/>
        <v>339353.04724530032</v>
      </c>
      <c r="GR40" s="26">
        <f t="shared" ca="1" si="39"/>
        <v>339353.04724530032</v>
      </c>
      <c r="GS40" s="26">
        <f t="shared" ca="1" si="39"/>
        <v>339353.04724530032</v>
      </c>
      <c r="GT40" s="26">
        <f t="shared" ca="1" si="39"/>
        <v>339353.04724530032</v>
      </c>
      <c r="GU40" s="26">
        <f t="shared" ca="1" si="39"/>
        <v>339353.04724530032</v>
      </c>
      <c r="GV40" s="26">
        <f t="shared" ca="1" si="39"/>
        <v>3389676.5671600704</v>
      </c>
      <c r="GW40" s="26">
        <f t="shared" ca="1" si="39"/>
        <v>3389676.5671600704</v>
      </c>
      <c r="GX40" s="26">
        <f t="shared" ca="1" si="39"/>
        <v>3389676.5671600704</v>
      </c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</row>
    <row r="41" spans="1:221">
      <c r="A41" s="35">
        <v>3.5</v>
      </c>
      <c r="B41" s="34" t="s">
        <v>67</v>
      </c>
      <c r="C41" s="11" t="s">
        <v>612</v>
      </c>
      <c r="D41" s="26">
        <f>IF(D4&gt;Exit,0,Expense!E176)</f>
        <v>0</v>
      </c>
      <c r="E41" s="26">
        <f>IF(E4&gt;Exit,0,Expense!F176)</f>
        <v>0</v>
      </c>
      <c r="F41" s="26">
        <f>IF(F4&gt;Exit,0,Expense!G176)</f>
        <v>0</v>
      </c>
      <c r="G41" s="26">
        <f>IF(G4&gt;Exit,0,Expense!H176)</f>
        <v>0</v>
      </c>
      <c r="H41" s="26">
        <f>IF(H4&gt;Exit,0,Expense!I176)</f>
        <v>0</v>
      </c>
      <c r="I41" s="26">
        <f>IF(I4&gt;Exit,0,Expense!J176)</f>
        <v>0</v>
      </c>
      <c r="J41" s="26">
        <f>IF(J4&gt;Exit,0,Expense!K176)</f>
        <v>0</v>
      </c>
      <c r="K41" s="26">
        <f>IF(K4&gt;Exit,0,Expense!L176)</f>
        <v>0</v>
      </c>
      <c r="L41" s="26">
        <f>IF(L4&gt;Exit,0,Expense!M176)</f>
        <v>0</v>
      </c>
      <c r="M41" s="26">
        <f>IF(M4&gt;Exit,0,Expense!N176)</f>
        <v>0</v>
      </c>
      <c r="N41" s="26">
        <f>IF(N4&gt;Exit,0,Expense!O176)</f>
        <v>0</v>
      </c>
      <c r="O41" s="26">
        <f>IF(O4&gt;Exit,0,Expense!P176)</f>
        <v>0</v>
      </c>
      <c r="P41" s="26">
        <f>IF(P4&gt;Exit,0,Expense!Q176)</f>
        <v>0</v>
      </c>
      <c r="Q41" s="26">
        <f>IF(Q4&gt;Exit,0,Expense!R176)</f>
        <v>0</v>
      </c>
      <c r="R41" s="26">
        <f>IF(R4&gt;Exit,0,Expense!S176)</f>
        <v>0</v>
      </c>
      <c r="S41" s="26">
        <f>IF(S4&gt;Exit,0,Expense!T176)</f>
        <v>0</v>
      </c>
      <c r="T41" s="26">
        <f>IF(T4&gt;Exit,0,Expense!U176)</f>
        <v>0</v>
      </c>
      <c r="U41" s="26">
        <f>IF(U4&gt;Exit,0,Expense!V176)</f>
        <v>0</v>
      </c>
      <c r="V41" s="26">
        <f>IF(V4&gt;Exit,0,Expense!W176)</f>
        <v>0</v>
      </c>
      <c r="W41" s="26">
        <f>IF(W4&gt;Exit,0,Expense!X176)</f>
        <v>0</v>
      </c>
      <c r="X41" s="26">
        <f>IF(X4&gt;Exit,0,Expense!Y176)</f>
        <v>0</v>
      </c>
      <c r="Y41" s="26">
        <f>IF(Y4&gt;Exit,0,Expense!Z176)</f>
        <v>0</v>
      </c>
      <c r="Z41" s="26">
        <f>IF(Z4&gt;Exit,0,Expense!AA176)</f>
        <v>0</v>
      </c>
      <c r="AA41" s="26">
        <f>IF(AA4&gt;Exit,0,Expense!AB176)</f>
        <v>0</v>
      </c>
      <c r="AB41" s="26">
        <f>IF(AB4&gt;Exit,0,Expense!AC176)</f>
        <v>0</v>
      </c>
      <c r="AC41" s="26">
        <f>IF(AC4&gt;Exit,0,Expense!AD176)</f>
        <v>0</v>
      </c>
      <c r="AD41" s="26">
        <f>IF(AD4&gt;Exit,0,Expense!AE176)</f>
        <v>0</v>
      </c>
      <c r="AE41" s="26">
        <f>IF(AE4&gt;Exit,0,Expense!AF176)</f>
        <v>0</v>
      </c>
      <c r="AF41" s="26">
        <f>IF(AF4&gt;Exit,0,Expense!AG176)</f>
        <v>0</v>
      </c>
      <c r="AG41" s="26">
        <f>IF(AG4&gt;Exit,0,Expense!AH176)</f>
        <v>0</v>
      </c>
      <c r="AH41" s="26">
        <f>IF(AH4&gt;Exit,0,Expense!AI176)</f>
        <v>0</v>
      </c>
      <c r="AI41" s="26">
        <f>IF(AI4&gt;Exit,0,Expense!AJ176)</f>
        <v>0</v>
      </c>
      <c r="AJ41" s="26">
        <f>IF(AJ4&gt;Exit,0,Expense!AK176)</f>
        <v>0</v>
      </c>
      <c r="AK41" s="26">
        <f>IF(AK4&gt;Exit,0,Expense!AL176)</f>
        <v>0</v>
      </c>
      <c r="AL41" s="26">
        <f>IF(AL4&gt;Exit,0,Expense!AM176)</f>
        <v>0</v>
      </c>
      <c r="AM41" s="26">
        <f>IF(AM4&gt;Exit,0,Expense!AN176)</f>
        <v>0</v>
      </c>
      <c r="AN41" s="26">
        <f>IF(AN4&gt;Exit,0,Expense!AO176)</f>
        <v>0</v>
      </c>
      <c r="AO41" s="26">
        <f>IF(AO4&gt;Exit,0,Expense!AP176)</f>
        <v>0</v>
      </c>
      <c r="AP41" s="26">
        <f>IF(AP4&gt;Exit,0,Expense!AQ176)</f>
        <v>0</v>
      </c>
      <c r="AQ41" s="26">
        <f>IF(AQ4&gt;Exit,0,Expense!AR176)</f>
        <v>0</v>
      </c>
      <c r="AR41" s="26">
        <f>IF(AR4&gt;Exit,0,Expense!AS176)</f>
        <v>0</v>
      </c>
      <c r="AS41" s="26">
        <f>IF(AS4&gt;Exit,0,Expense!AT176)</f>
        <v>0</v>
      </c>
      <c r="AT41" s="26">
        <f>IF(AT4&gt;Exit,0,Expense!AU176)</f>
        <v>0</v>
      </c>
      <c r="AU41" s="26">
        <f>IF(AU4&gt;Exit,0,Expense!AV176)</f>
        <v>0</v>
      </c>
      <c r="AV41" s="26">
        <f>IF(AV4&gt;Exit,0,Expense!AW176)</f>
        <v>0</v>
      </c>
      <c r="AW41" s="26">
        <f>IF(AW4&gt;Exit,0,Expense!AX176)</f>
        <v>0</v>
      </c>
      <c r="AX41" s="26">
        <f>IF(AX4&gt;Exit,0,Expense!AY176)</f>
        <v>0</v>
      </c>
      <c r="AY41" s="26">
        <f>IF(AY4&gt;Exit,0,Expense!AZ176)</f>
        <v>0</v>
      </c>
      <c r="AZ41" s="26">
        <f>IF(AZ4&gt;Exit,0,Expense!BA176)</f>
        <v>0</v>
      </c>
      <c r="BA41" s="26">
        <f>IF(BA4&gt;Exit,0,Expense!BB176)</f>
        <v>0</v>
      </c>
      <c r="BB41" s="26">
        <f>IF(BB4&gt;Exit,0,Expense!BC176)</f>
        <v>0</v>
      </c>
      <c r="BC41" s="26">
        <f>IF(BC4&gt;Exit,0,Expense!BD176)</f>
        <v>0</v>
      </c>
      <c r="BD41" s="26">
        <f>IF(BD4&gt;Exit,0,Expense!BE176)</f>
        <v>0</v>
      </c>
      <c r="BE41" s="26">
        <f>IF(BE4&gt;Exit,0,Expense!BF176)</f>
        <v>0</v>
      </c>
      <c r="BF41" s="26">
        <f>IF(BF4&gt;Exit,0,Expense!BG176)</f>
        <v>0</v>
      </c>
      <c r="BG41" s="26">
        <f>IF(BG4&gt;Exit,0,Expense!BH176)</f>
        <v>0</v>
      </c>
      <c r="BH41" s="26">
        <f>IF(BH4&gt;Exit,0,Expense!BI176)</f>
        <v>0</v>
      </c>
      <c r="BI41" s="26">
        <f>IF(BI4&gt;Exit,0,Expense!BJ176)</f>
        <v>0</v>
      </c>
      <c r="BJ41" s="26">
        <f>IF(BJ4&gt;Exit,0,Expense!BK176)</f>
        <v>0</v>
      </c>
      <c r="BK41" s="26">
        <f>IF(BK4&gt;Exit,0,Expense!BL176)</f>
        <v>0</v>
      </c>
      <c r="BL41" s="26">
        <f>IF(BL4&gt;Exit,0,Expense!BM176)</f>
        <v>0</v>
      </c>
      <c r="BM41" s="26">
        <f>IF(BM4&gt;Exit,0,Expense!BN176)</f>
        <v>0</v>
      </c>
      <c r="BN41" s="26">
        <f>IF(BN4&gt;Exit,0,Expense!BO176)</f>
        <v>0</v>
      </c>
      <c r="BO41" s="26">
        <f>IF(BO4&gt;Exit,0,Expense!BP176)</f>
        <v>0</v>
      </c>
      <c r="BP41" s="26">
        <f>IF(BP4&gt;Exit,0,Expense!BQ176)</f>
        <v>0</v>
      </c>
      <c r="BQ41" s="26">
        <f>IF(BQ4&gt;Exit,0,Expense!BR176)</f>
        <v>0</v>
      </c>
      <c r="BR41" s="26">
        <f>IF(BR4&gt;Exit,0,Expense!BS176)</f>
        <v>0</v>
      </c>
      <c r="BS41" s="26">
        <f>IF(BS4&gt;Exit,0,Expense!BT176)</f>
        <v>0</v>
      </c>
      <c r="BT41" s="26">
        <f>IF(BT4&gt;Exit,0,Expense!BU176)</f>
        <v>0</v>
      </c>
      <c r="BU41" s="26">
        <f>IF(BU4&gt;Exit,0,Expense!BV176)</f>
        <v>0</v>
      </c>
      <c r="BV41" s="26">
        <f>IF(BV4&gt;Exit,0,Expense!BW176)</f>
        <v>0</v>
      </c>
      <c r="BW41" s="26">
        <f>IF(BW4&gt;Exit,0,Expense!BX176)</f>
        <v>0</v>
      </c>
      <c r="BX41" s="26">
        <f>IF(BX4&gt;Exit,0,Expense!BY176)</f>
        <v>0</v>
      </c>
      <c r="BY41" s="26">
        <f>IF(BY4&gt;Exit,0,Expense!BZ176)</f>
        <v>0</v>
      </c>
      <c r="BZ41" s="26">
        <f>IF(BZ4&gt;Exit,0,Expense!CA176)</f>
        <v>4166.666666666667</v>
      </c>
      <c r="CA41" s="26">
        <f>IF(CA4&gt;Exit,0,Expense!CB176)</f>
        <v>4166.666666666667</v>
      </c>
      <c r="CB41" s="26">
        <f>IF(CB4&gt;Exit,0,Expense!CC176)</f>
        <v>4166.666666666667</v>
      </c>
      <c r="CC41" s="26">
        <f>IF(CC4&gt;Exit,0,Expense!CD176)</f>
        <v>4166.666666666667</v>
      </c>
      <c r="CD41" s="26">
        <f>IF(CD4&gt;Exit,0,Expense!CE176)</f>
        <v>4166.666666666667</v>
      </c>
      <c r="CE41" s="26">
        <f>IF(CE4&gt;Exit,0,Expense!CF176)</f>
        <v>4166.666666666667</v>
      </c>
      <c r="CF41" s="26">
        <f>IF(CF4&gt;Exit,0,Expense!CG176)</f>
        <v>4166.666666666667</v>
      </c>
      <c r="CG41" s="26">
        <f>IF(CG4&gt;Exit,0,Expense!CH176)</f>
        <v>4166.666666666667</v>
      </c>
      <c r="CH41" s="26">
        <f>IF(CH4&gt;Exit,0,Expense!CI176)</f>
        <v>4166.666666666667</v>
      </c>
      <c r="CI41" s="26">
        <f>IF(CI4&gt;Exit,0,Expense!CJ176)</f>
        <v>4166.666666666667</v>
      </c>
      <c r="CJ41" s="26">
        <f>IF(CJ4&gt;Exit,0,Expense!CK176)</f>
        <v>4166.666666666667</v>
      </c>
      <c r="CK41" s="26">
        <f>IF(CK4&gt;Exit,0,Expense!CL176)</f>
        <v>4166.666666666667</v>
      </c>
      <c r="CL41" s="26">
        <f>IF(CL4&gt;Exit,0,Expense!CM176)</f>
        <v>4375</v>
      </c>
      <c r="CM41" s="26">
        <f>IF(CM4&gt;Exit,0,Expense!CN176)</f>
        <v>4375</v>
      </c>
      <c r="CN41" s="26">
        <f>IF(CN4&gt;Exit,0,Expense!CO176)</f>
        <v>4375</v>
      </c>
      <c r="CO41" s="26">
        <f>IF(CO4&gt;Exit,0,Expense!CP176)</f>
        <v>4375</v>
      </c>
      <c r="CP41" s="26">
        <f>IF(CP4&gt;Exit,0,Expense!CQ176)</f>
        <v>4375</v>
      </c>
      <c r="CQ41" s="26">
        <f>IF(CQ4&gt;Exit,0,Expense!CR176)</f>
        <v>4375</v>
      </c>
      <c r="CR41" s="26">
        <f>IF(CR4&gt;Exit,0,Expense!CS176)</f>
        <v>4375</v>
      </c>
      <c r="CS41" s="26">
        <f>IF(CS4&gt;Exit,0,Expense!CT176)</f>
        <v>4375</v>
      </c>
      <c r="CT41" s="26">
        <f>IF(CT4&gt;Exit,0,Expense!CU176)</f>
        <v>4375</v>
      </c>
      <c r="CU41" s="26">
        <f>IF(CU4&gt;Exit,0,Expense!CV176)</f>
        <v>4375</v>
      </c>
      <c r="CV41" s="26">
        <f>IF(CV4&gt;Exit,0,Expense!CW176)</f>
        <v>4375</v>
      </c>
      <c r="CW41" s="26">
        <f>IF(CW4&gt;Exit,0,Expense!CX176)</f>
        <v>4375</v>
      </c>
      <c r="CX41" s="26">
        <f>IF(CX4&gt;Exit,0,Expense!CY176)</f>
        <v>4593.75</v>
      </c>
      <c r="CY41" s="26">
        <f>IF(CY4&gt;Exit,0,Expense!CZ176)</f>
        <v>4593.75</v>
      </c>
      <c r="CZ41" s="26">
        <f>IF(CZ4&gt;Exit,0,Expense!DA176)</f>
        <v>4593.75</v>
      </c>
      <c r="DA41" s="26">
        <f>IF(DA4&gt;Exit,0,Expense!DB176)</f>
        <v>4593.75</v>
      </c>
      <c r="DB41" s="26">
        <f>IF(DB4&gt;Exit,0,Expense!DC176)</f>
        <v>4593.75</v>
      </c>
      <c r="DC41" s="26">
        <f>IF(DC4&gt;Exit,0,Expense!DD176)</f>
        <v>4593.75</v>
      </c>
      <c r="DD41" s="26">
        <f>IF(DD4&gt;Exit,0,Expense!DE176)</f>
        <v>4593.75</v>
      </c>
      <c r="DE41" s="26">
        <f>IF(DE4&gt;Exit,0,Expense!DF176)</f>
        <v>4593.75</v>
      </c>
      <c r="DF41" s="26">
        <f>IF(DF4&gt;Exit,0,Expense!DG176)</f>
        <v>4593.75</v>
      </c>
      <c r="DG41" s="26">
        <f>IF(DG4&gt;Exit,0,Expense!DH176)</f>
        <v>4593.75</v>
      </c>
      <c r="DH41" s="26">
        <f>IF(DH4&gt;Exit,0,Expense!DI176)</f>
        <v>4593.75</v>
      </c>
      <c r="DI41" s="26">
        <f>IF(DI4&gt;Exit,0,Expense!DJ176)</f>
        <v>4593.75</v>
      </c>
      <c r="DJ41" s="26">
        <f>IF(DJ4&gt;Exit,0,Expense!DK176)</f>
        <v>4823.4375000000009</v>
      </c>
      <c r="DK41" s="26">
        <f>IF(DK4&gt;Exit,0,Expense!DL176)</f>
        <v>4823.4375000000009</v>
      </c>
      <c r="DL41" s="26">
        <f>IF(DL4&gt;Exit,0,Expense!DM176)</f>
        <v>4823.4375000000009</v>
      </c>
      <c r="DM41" s="26">
        <f>IF(DM4&gt;Exit,0,Expense!DN176)</f>
        <v>4823.4375000000009</v>
      </c>
      <c r="DN41" s="26">
        <f>IF(DN4&gt;Exit,0,Expense!DO176)</f>
        <v>4823.4375000000009</v>
      </c>
      <c r="DO41" s="26">
        <f>IF(DO4&gt;Exit,0,Expense!DP176)</f>
        <v>4823.4375000000009</v>
      </c>
      <c r="DP41" s="26">
        <f>IF(DP4&gt;Exit,0,Expense!DQ176)</f>
        <v>4823.4375000000009</v>
      </c>
      <c r="DQ41" s="26">
        <f>IF(DQ4&gt;Exit,0,Expense!DR176)</f>
        <v>4823.4375000000009</v>
      </c>
      <c r="DR41" s="26">
        <f>IF(DR4&gt;Exit,0,Expense!DS176)</f>
        <v>4823.4375000000009</v>
      </c>
      <c r="DS41" s="26">
        <f>IF(DS4&gt;Exit,0,Expense!DT176)</f>
        <v>4823.4375000000009</v>
      </c>
      <c r="DT41" s="26">
        <f>IF(DT4&gt;Exit,0,Expense!DU176)</f>
        <v>4823.4375000000009</v>
      </c>
      <c r="DU41" s="26">
        <f>IF(DU4&gt;Exit,0,Expense!DV176)</f>
        <v>4823.4375000000009</v>
      </c>
      <c r="DV41" s="26">
        <f>IF(DV4&gt;Exit,0,Expense!DW176)</f>
        <v>5064.609375</v>
      </c>
      <c r="DW41" s="26">
        <f>IF(DW4&gt;Exit,0,Expense!DX176)</f>
        <v>5064.609375</v>
      </c>
      <c r="DX41" s="26">
        <f>IF(DX4&gt;Exit,0,Expense!DY176)</f>
        <v>5064.609375</v>
      </c>
      <c r="DY41" s="26">
        <f>IF(DY4&gt;Exit,0,Expense!DZ176)</f>
        <v>5064.609375</v>
      </c>
      <c r="DZ41" s="26">
        <f>IF(DZ4&gt;Exit,0,Expense!EA176)</f>
        <v>5064.609375</v>
      </c>
      <c r="EA41" s="26">
        <f>IF(EA4&gt;Exit,0,Expense!EB176)</f>
        <v>5064.609375</v>
      </c>
      <c r="EB41" s="26">
        <f>IF(EB4&gt;Exit,0,Expense!EC176)</f>
        <v>5064.609375</v>
      </c>
      <c r="EC41" s="26">
        <f>IF(EC4&gt;Exit,0,Expense!ED176)</f>
        <v>5064.609375</v>
      </c>
      <c r="ED41" s="26">
        <f>IF(ED4&gt;Exit,0,Expense!EE176)</f>
        <v>5064.609375</v>
      </c>
      <c r="EE41" s="26">
        <f>IF(EE4&gt;Exit,0,Expense!EF176)</f>
        <v>5064.609375</v>
      </c>
      <c r="EF41" s="26">
        <f>IF(EF4&gt;Exit,0,Expense!EG176)</f>
        <v>5064.609375</v>
      </c>
      <c r="EG41" s="26">
        <f>IF(EG4&gt;Exit,0,Expense!EH176)</f>
        <v>5064.609375</v>
      </c>
      <c r="EH41" s="26">
        <f>IF(EH4&gt;Exit,0,Expense!EI176)</f>
        <v>5317.8398437500009</v>
      </c>
      <c r="EI41" s="26">
        <f>IF(EI4&gt;Exit,0,Expense!EJ176)</f>
        <v>5317.8398437500009</v>
      </c>
      <c r="EJ41" s="26">
        <f>IF(EJ4&gt;Exit,0,Expense!EK176)</f>
        <v>5317.8398437500009</v>
      </c>
      <c r="EK41" s="26">
        <f>IF(EK4&gt;Exit,0,Expense!EL176)</f>
        <v>5317.8398437500009</v>
      </c>
      <c r="EL41" s="26">
        <f>IF(EL4&gt;Exit,0,Expense!EM176)</f>
        <v>5317.8398437500009</v>
      </c>
      <c r="EM41" s="26">
        <f>IF(EM4&gt;Exit,0,Expense!EN176)</f>
        <v>5317.8398437500009</v>
      </c>
      <c r="EN41" s="26">
        <f>IF(EN4&gt;Exit,0,Expense!EO176)</f>
        <v>5317.8398437500009</v>
      </c>
      <c r="EO41" s="26">
        <f>IF(EO4&gt;Exit,0,Expense!EP176)</f>
        <v>5317.8398437500009</v>
      </c>
      <c r="EP41" s="26">
        <f>IF(EP4&gt;Exit,0,Expense!EQ176)</f>
        <v>5317.8398437500009</v>
      </c>
      <c r="EQ41" s="26">
        <f>IF(EQ4&gt;Exit,0,Expense!ER176)</f>
        <v>5317.8398437500009</v>
      </c>
      <c r="ER41" s="26">
        <f>IF(ER4&gt;Exit,0,Expense!ES176)</f>
        <v>5317.8398437500009</v>
      </c>
      <c r="ES41" s="26">
        <f>IF(ES4&gt;Exit,0,Expense!ET176)</f>
        <v>5317.8398437500009</v>
      </c>
      <c r="ET41" s="26">
        <f>IF(ET4&gt;Exit,0,Expense!EU176)</f>
        <v>5583.7318359374995</v>
      </c>
      <c r="EU41" s="26">
        <f>IF(EU4&gt;Exit,0,Expense!EV176)</f>
        <v>5583.7318359374995</v>
      </c>
      <c r="EV41" s="26">
        <f>IF(EV4&gt;Exit,0,Expense!EW176)</f>
        <v>5583.7318359374995</v>
      </c>
      <c r="EW41" s="26">
        <f>IF(EW4&gt;Exit,0,Expense!EX176)</f>
        <v>5583.7318359374995</v>
      </c>
      <c r="EX41" s="26">
        <f>IF(EX4&gt;Exit,0,Expense!EY176)</f>
        <v>0</v>
      </c>
      <c r="EY41" s="26">
        <f>IF(EY4&gt;Exit,0,Expense!EZ176)</f>
        <v>0</v>
      </c>
      <c r="EZ41" s="26">
        <f>IF(EZ4&gt;Exit,0,Expense!FA176)</f>
        <v>0</v>
      </c>
      <c r="FA41" s="26">
        <f>IF(FA4&gt;Exit,0,Expense!FB176)</f>
        <v>0</v>
      </c>
      <c r="FB41" s="26">
        <f>IF(FB4&gt;Exit,0,Expense!FC176)</f>
        <v>0</v>
      </c>
      <c r="FC41" s="26">
        <f>IF(FC4&gt;Exit,0,Expense!FD176)</f>
        <v>0</v>
      </c>
      <c r="FD41" s="26">
        <f>IF(FD4&gt;Exit,0,Expense!FE176)</f>
        <v>0</v>
      </c>
      <c r="FE41" s="26">
        <f>IF(FE4&gt;Exit,0,Expense!FF176)</f>
        <v>0</v>
      </c>
      <c r="FF41" s="26">
        <f>IF(FF4&gt;Exit,0,Expense!FG176)</f>
        <v>0</v>
      </c>
      <c r="FG41" s="26">
        <f>IF(FG4&gt;Exit,0,Expense!FH176)</f>
        <v>0</v>
      </c>
      <c r="FH41" s="26">
        <f>IF(FH4&gt;Exit,0,Expense!FI176)</f>
        <v>0</v>
      </c>
      <c r="FI41" s="26">
        <f>IF(FI4&gt;Exit,0,Expense!FJ176)</f>
        <v>0</v>
      </c>
      <c r="FJ41" s="26">
        <f>IF(FJ4&gt;Exit,0,Expense!FK176)</f>
        <v>0</v>
      </c>
      <c r="FK41" s="26">
        <f>IF(FK4&gt;Exit,0,Expense!FL176)</f>
        <v>0</v>
      </c>
      <c r="FL41" s="26">
        <f>IF(FL4&gt;Exit,0,Expense!FM176)</f>
        <v>0</v>
      </c>
      <c r="FM41" s="26">
        <f>IF(FM4&gt;Exit,0,Expense!FN176)</f>
        <v>0</v>
      </c>
      <c r="FN41" s="26">
        <f>IF(FN4&gt;Exit,0,Expense!FO176)</f>
        <v>0</v>
      </c>
      <c r="FO41" s="26">
        <f>IF(FO4&gt;Exit,0,Expense!FP176)</f>
        <v>0</v>
      </c>
      <c r="FP41" s="26">
        <f>IF(FP4&gt;Exit,0,Expense!FQ176)</f>
        <v>0</v>
      </c>
      <c r="FQ41" s="26">
        <f>IF(FQ4&gt;Exit,0,Expense!FR176)</f>
        <v>0</v>
      </c>
      <c r="FR41" s="26">
        <f>IF(FR4&gt;Exit,0,Expense!FS176)</f>
        <v>0</v>
      </c>
      <c r="FS41" s="26">
        <f>IF(FS4&gt;Exit,0,Expense!FT176)</f>
        <v>0</v>
      </c>
      <c r="FT41" s="26">
        <f>IF(FT4&gt;Exit,0,Expense!FU176)</f>
        <v>0</v>
      </c>
      <c r="FU41" s="26">
        <f>IF(FU4&gt;Exit,0,Expense!FV176)</f>
        <v>0</v>
      </c>
      <c r="FV41" s="26">
        <f>IF(FV4&gt;Exit,0,Expense!FW176)</f>
        <v>0</v>
      </c>
      <c r="FW41" s="26">
        <f>IF(FW4&gt;Exit,0,Expense!FX176)</f>
        <v>0</v>
      </c>
      <c r="FX41" s="26">
        <f>IF(FX4&gt;Exit,0,Expense!FY176)</f>
        <v>0</v>
      </c>
      <c r="FY41" s="26">
        <f>IF(FY4&gt;Exit,0,Expense!FZ176)</f>
        <v>0</v>
      </c>
      <c r="FZ41" s="26">
        <f>IF(FZ4&gt;Exit,0,Expense!GA176)</f>
        <v>0</v>
      </c>
      <c r="GA41" s="26">
        <f>IF(GA4&gt;Exit,0,Expense!GB176)</f>
        <v>0</v>
      </c>
      <c r="GB41" s="26">
        <f>IF(GB4&gt;Exit,0,Expense!GC176)</f>
        <v>0</v>
      </c>
      <c r="GC41" s="26">
        <f>IF(GC4&gt;Exit,0,Expense!GD176)</f>
        <v>0</v>
      </c>
      <c r="GD41" s="26">
        <f>IF(GD4&gt;Exit,0,Expense!GE176)</f>
        <v>0</v>
      </c>
      <c r="GE41" s="26">
        <f>IF(GE4&gt;Exit,0,Expense!GF176)</f>
        <v>0</v>
      </c>
      <c r="GF41" s="26">
        <f>IF(GF4&gt;Exit,0,Expense!GG176)</f>
        <v>0</v>
      </c>
      <c r="GG41" s="26">
        <f>IF(GG4&gt;Exit,0,Expense!GH176)</f>
        <v>0</v>
      </c>
      <c r="GH41" s="26">
        <f>IF(GH4&gt;Exit,0,Expense!GI176)</f>
        <v>0</v>
      </c>
      <c r="GI41" s="26">
        <f>IF(GI4&gt;Exit,0,Expense!GJ176)</f>
        <v>0</v>
      </c>
      <c r="GJ41" s="26">
        <f>IF(GJ4&gt;Exit,0,Expense!GK176)</f>
        <v>0</v>
      </c>
      <c r="GK41" s="26">
        <f>IF(GK4&gt;Exit,0,Expense!GL176)</f>
        <v>0</v>
      </c>
      <c r="GL41" s="26">
        <f>IF(GL4&gt;Exit,0,Expense!GM176)</f>
        <v>0</v>
      </c>
      <c r="GM41" s="26">
        <f>IF(GM4&gt;Exit,0,Expense!GN176)</f>
        <v>0</v>
      </c>
      <c r="GN41" s="26">
        <f>IF(GN4&gt;Exit,0,Expense!GO176)</f>
        <v>0</v>
      </c>
      <c r="GO41" s="26">
        <f>IF(GO4&gt;Exit,0,Expense!GP176)</f>
        <v>0</v>
      </c>
      <c r="GP41" s="26">
        <f>IF(GP4&gt;Exit,0,Expense!GQ176)</f>
        <v>0</v>
      </c>
      <c r="GQ41" s="26">
        <f>IF(GQ4&gt;Exit,0,Expense!GR176)</f>
        <v>0</v>
      </c>
      <c r="GR41" s="26">
        <f>IF(GR4&gt;Exit,0,Expense!GS176)</f>
        <v>0</v>
      </c>
      <c r="GS41" s="26">
        <f>IF(GS4&gt;Exit,0,Expense!GT176)</f>
        <v>0</v>
      </c>
      <c r="GT41" s="26">
        <f>IF(GT4&gt;Exit,0,Expense!GU176)</f>
        <v>0</v>
      </c>
      <c r="GU41" s="26">
        <f>IF(GU4&gt;Exit,0,Expense!GV176)</f>
        <v>0</v>
      </c>
      <c r="GV41" s="26">
        <f>IF(GV4&gt;Exit,0,Expense!GW176)</f>
        <v>0</v>
      </c>
      <c r="GW41" s="26">
        <f>IF(GW4&gt;Exit,0,Expense!GX176)</f>
        <v>0</v>
      </c>
      <c r="GX41" s="26">
        <f>IF(GX4&gt;Exit,0,Expense!GY176)</f>
        <v>0</v>
      </c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</row>
    <row r="42" spans="1:221">
      <c r="B42" s="521" t="s">
        <v>607</v>
      </c>
      <c r="C42" s="12" t="s">
        <v>608</v>
      </c>
      <c r="D42" s="26">
        <f ca="1">D40-D41</f>
        <v>1666666.6666666667</v>
      </c>
      <c r="E42" s="26">
        <f t="shared" ref="E42:BP42" ca="1" si="40">E40-E41</f>
        <v>1666666.6666666667</v>
      </c>
      <c r="F42" s="26">
        <f t="shared" ca="1" si="40"/>
        <v>1666666.6666666667</v>
      </c>
      <c r="G42" s="26">
        <f t="shared" ca="1" si="40"/>
        <v>1666666.6666666667</v>
      </c>
      <c r="H42" s="26">
        <f t="shared" ca="1" si="40"/>
        <v>1666666.6666666667</v>
      </c>
      <c r="I42" s="26">
        <f t="shared" ca="1" si="40"/>
        <v>1466666.6666666667</v>
      </c>
      <c r="J42" s="26">
        <f t="shared" ca="1" si="40"/>
        <v>833333.33333333337</v>
      </c>
      <c r="K42" s="26">
        <f t="shared" ca="1" si="40"/>
        <v>833333.33333333337</v>
      </c>
      <c r="L42" s="26">
        <f t="shared" ca="1" si="40"/>
        <v>833333.33333333337</v>
      </c>
      <c r="M42" s="26">
        <f t="shared" ca="1" si="40"/>
        <v>833333.33333333337</v>
      </c>
      <c r="N42" s="26">
        <f t="shared" ca="1" si="40"/>
        <v>833333.33333333337</v>
      </c>
      <c r="O42" s="26">
        <f t="shared" ca="1" si="40"/>
        <v>833333.33333333337</v>
      </c>
      <c r="P42" s="26">
        <f t="shared" ca="1" si="40"/>
        <v>833333.33333333337</v>
      </c>
      <c r="Q42" s="26">
        <f t="shared" ca="1" si="40"/>
        <v>833333.33333333337</v>
      </c>
      <c r="R42" s="26">
        <f t="shared" ca="1" si="40"/>
        <v>833333.33333333337</v>
      </c>
      <c r="S42" s="26">
        <f t="shared" ca="1" si="40"/>
        <v>833333.33333333337</v>
      </c>
      <c r="T42" s="26">
        <f t="shared" ca="1" si="40"/>
        <v>833333.33333333337</v>
      </c>
      <c r="U42" s="26">
        <f t="shared" ca="1" si="40"/>
        <v>633333.33333333337</v>
      </c>
      <c r="V42" s="26">
        <f t="shared" ca="1" si="40"/>
        <v>833333.33333333337</v>
      </c>
      <c r="W42" s="26">
        <f t="shared" ca="1" si="40"/>
        <v>833333.33333333337</v>
      </c>
      <c r="X42" s="26">
        <f t="shared" ca="1" si="40"/>
        <v>833333.33333333337</v>
      </c>
      <c r="Y42" s="26">
        <f t="shared" ca="1" si="40"/>
        <v>833333.33333333337</v>
      </c>
      <c r="Z42" s="26">
        <f t="shared" ca="1" si="40"/>
        <v>833333.33333333337</v>
      </c>
      <c r="AA42" s="26">
        <f t="shared" ca="1" si="40"/>
        <v>833333.33333333337</v>
      </c>
      <c r="AB42" s="26">
        <f t="shared" ca="1" si="40"/>
        <v>833333.33333333337</v>
      </c>
      <c r="AC42" s="26">
        <f t="shared" ca="1" si="40"/>
        <v>833333.33333333337</v>
      </c>
      <c r="AD42" s="26">
        <f t="shared" ca="1" si="40"/>
        <v>833333.33333333337</v>
      </c>
      <c r="AE42" s="26">
        <f t="shared" ca="1" si="40"/>
        <v>833333.33333333337</v>
      </c>
      <c r="AF42" s="26">
        <f t="shared" ca="1" si="40"/>
        <v>833333.33333333337</v>
      </c>
      <c r="AG42" s="26">
        <f t="shared" ca="1" si="40"/>
        <v>633333.33333333337</v>
      </c>
      <c r="AH42" s="26">
        <f t="shared" ca="1" si="40"/>
        <v>833333.33333333337</v>
      </c>
      <c r="AI42" s="26">
        <f t="shared" ca="1" si="40"/>
        <v>833333.33333333337</v>
      </c>
      <c r="AJ42" s="26">
        <f t="shared" ca="1" si="40"/>
        <v>833333.33333333337</v>
      </c>
      <c r="AK42" s="26">
        <f t="shared" ca="1" si="40"/>
        <v>833333.33333333337</v>
      </c>
      <c r="AL42" s="26">
        <f t="shared" ca="1" si="40"/>
        <v>833333.33333333337</v>
      </c>
      <c r="AM42" s="26">
        <f t="shared" ca="1" si="40"/>
        <v>833333.33333333337</v>
      </c>
      <c r="AN42" s="26">
        <f t="shared" ca="1" si="40"/>
        <v>833333.33333333337</v>
      </c>
      <c r="AO42" s="26">
        <f t="shared" ca="1" si="40"/>
        <v>833333.33333333337</v>
      </c>
      <c r="AP42" s="26">
        <f t="shared" ca="1" si="40"/>
        <v>833333.33333333337</v>
      </c>
      <c r="AQ42" s="26">
        <f t="shared" ca="1" si="40"/>
        <v>833333.33333333337</v>
      </c>
      <c r="AR42" s="26">
        <f t="shared" ca="1" si="40"/>
        <v>833333.33333333337</v>
      </c>
      <c r="AS42" s="26">
        <f t="shared" ca="1" si="40"/>
        <v>633333.33333333337</v>
      </c>
      <c r="AT42" s="26">
        <f t="shared" ca="1" si="40"/>
        <v>833333.33333333337</v>
      </c>
      <c r="AU42" s="26">
        <f t="shared" ca="1" si="40"/>
        <v>833333.33333333337</v>
      </c>
      <c r="AV42" s="26">
        <f t="shared" ca="1" si="40"/>
        <v>833333.33333333337</v>
      </c>
      <c r="AW42" s="26">
        <f t="shared" ca="1" si="40"/>
        <v>833333.33333333337</v>
      </c>
      <c r="AX42" s="26">
        <f t="shared" ca="1" si="40"/>
        <v>833333.33333333337</v>
      </c>
      <c r="AY42" s="26">
        <f t="shared" ca="1" si="40"/>
        <v>833333.33333333337</v>
      </c>
      <c r="AZ42" s="26">
        <f t="shared" ca="1" si="40"/>
        <v>833333.33333333337</v>
      </c>
      <c r="BA42" s="26">
        <f t="shared" ca="1" si="40"/>
        <v>833333.33333333337</v>
      </c>
      <c r="BB42" s="26">
        <f t="shared" ca="1" si="40"/>
        <v>833333.33333333337</v>
      </c>
      <c r="BC42" s="26">
        <f t="shared" ca="1" si="40"/>
        <v>833333.33333333337</v>
      </c>
      <c r="BD42" s="26">
        <f t="shared" ca="1" si="40"/>
        <v>833333.33333333337</v>
      </c>
      <c r="BE42" s="26">
        <f t="shared" ca="1" si="40"/>
        <v>633333.33333333337</v>
      </c>
      <c r="BF42" s="26">
        <f t="shared" ca="1" si="40"/>
        <v>833333.33333333337</v>
      </c>
      <c r="BG42" s="26">
        <f t="shared" ca="1" si="40"/>
        <v>833333.33333333337</v>
      </c>
      <c r="BH42" s="26">
        <f t="shared" ca="1" si="40"/>
        <v>833333.33333333337</v>
      </c>
      <c r="BI42" s="26">
        <f t="shared" ca="1" si="40"/>
        <v>833333.33333333337</v>
      </c>
      <c r="BJ42" s="26">
        <f t="shared" ca="1" si="40"/>
        <v>833333.33333333337</v>
      </c>
      <c r="BK42" s="26">
        <f t="shared" ca="1" si="40"/>
        <v>833333.33333333337</v>
      </c>
      <c r="BL42" s="26">
        <f t="shared" ca="1" si="40"/>
        <v>833333.33333333337</v>
      </c>
      <c r="BM42" s="26">
        <f t="shared" ca="1" si="40"/>
        <v>833333.33333333337</v>
      </c>
      <c r="BN42" s="26">
        <f t="shared" ca="1" si="40"/>
        <v>833333.33333333337</v>
      </c>
      <c r="BO42" s="26">
        <f t="shared" ca="1" si="40"/>
        <v>833333.33333333337</v>
      </c>
      <c r="BP42" s="26">
        <f t="shared" ca="1" si="40"/>
        <v>833333.33333333337</v>
      </c>
      <c r="BQ42" s="26">
        <f t="shared" ref="BQ42:EB42" ca="1" si="41">BQ40-BQ41</f>
        <v>633333.33333333337</v>
      </c>
      <c r="BR42" s="26">
        <f t="shared" ca="1" si="41"/>
        <v>833333.33333333337</v>
      </c>
      <c r="BS42" s="26">
        <f t="shared" ca="1" si="41"/>
        <v>833333.33333333337</v>
      </c>
      <c r="BT42" s="26">
        <f t="shared" ca="1" si="41"/>
        <v>833333.33333333337</v>
      </c>
      <c r="BU42" s="26">
        <f t="shared" ca="1" si="41"/>
        <v>833333.33333333337</v>
      </c>
      <c r="BV42" s="26">
        <f t="shared" ca="1" si="41"/>
        <v>833333.33333333337</v>
      </c>
      <c r="BW42" s="26">
        <f t="shared" ca="1" si="41"/>
        <v>833333.33333333337</v>
      </c>
      <c r="BX42" s="26">
        <f t="shared" ca="1" si="41"/>
        <v>833333.33333333337</v>
      </c>
      <c r="BY42" s="26">
        <f t="shared" ca="1" si="41"/>
        <v>833333.33333333337</v>
      </c>
      <c r="BZ42" s="26">
        <f t="shared" ca="1" si="41"/>
        <v>-7938447.7010023445</v>
      </c>
      <c r="CA42" s="26">
        <f t="shared" ca="1" si="41"/>
        <v>-945384.54860065051</v>
      </c>
      <c r="CB42" s="26">
        <f t="shared" ca="1" si="41"/>
        <v>-888324.42451682722</v>
      </c>
      <c r="CC42" s="26">
        <f t="shared" ca="1" si="41"/>
        <v>-1286233.4964034881</v>
      </c>
      <c r="CD42" s="26">
        <f t="shared" ca="1" si="41"/>
        <v>37941.001382876966</v>
      </c>
      <c r="CE42" s="26">
        <f t="shared" ca="1" si="41"/>
        <v>7316.1620957612949</v>
      </c>
      <c r="CF42" s="26">
        <f t="shared" ca="1" si="41"/>
        <v>7082.9052828691392</v>
      </c>
      <c r="CG42" s="26">
        <f t="shared" ca="1" si="41"/>
        <v>128087.75637284097</v>
      </c>
      <c r="CH42" s="26">
        <f t="shared" ca="1" si="41"/>
        <v>147663.14044288555</v>
      </c>
      <c r="CI42" s="26">
        <f t="shared" ca="1" si="41"/>
        <v>167238.52451293028</v>
      </c>
      <c r="CJ42" s="26">
        <f t="shared" ca="1" si="41"/>
        <v>683582.3319795056</v>
      </c>
      <c r="CK42" s="26">
        <f t="shared" ca="1" si="41"/>
        <v>703157.71604955022</v>
      </c>
      <c r="CL42" s="26">
        <f t="shared" ca="1" si="41"/>
        <v>751866.70941229817</v>
      </c>
      <c r="CM42" s="26">
        <f t="shared" ca="1" si="41"/>
        <v>834362.7329501661</v>
      </c>
      <c r="CN42" s="26">
        <f t="shared" ca="1" si="41"/>
        <v>846019.35965084261</v>
      </c>
      <c r="CO42" s="26">
        <f t="shared" ca="1" si="41"/>
        <v>541223.06182762003</v>
      </c>
      <c r="CP42" s="26">
        <f t="shared" ca="1" si="41"/>
        <v>854894.43801508658</v>
      </c>
      <c r="CQ42" s="26">
        <f t="shared" ca="1" si="41"/>
        <v>854894.43801508658</v>
      </c>
      <c r="CR42" s="26">
        <f t="shared" ca="1" si="41"/>
        <v>854894.43801508658</v>
      </c>
      <c r="CS42" s="26">
        <f t="shared" ca="1" si="41"/>
        <v>854894.43801508658</v>
      </c>
      <c r="CT42" s="26">
        <f t="shared" ca="1" si="41"/>
        <v>854894.43801508658</v>
      </c>
      <c r="CU42" s="26">
        <f t="shared" ca="1" si="41"/>
        <v>854894.43801508658</v>
      </c>
      <c r="CV42" s="26">
        <f t="shared" ca="1" si="41"/>
        <v>854894.43801508658</v>
      </c>
      <c r="CW42" s="26">
        <f t="shared" ca="1" si="41"/>
        <v>854894.43801508658</v>
      </c>
      <c r="CX42" s="26">
        <f t="shared" ca="1" si="41"/>
        <v>637136.91641411791</v>
      </c>
      <c r="CY42" s="26">
        <f t="shared" ca="1" si="41"/>
        <v>861588.89825677779</v>
      </c>
      <c r="CZ42" s="26">
        <f t="shared" ca="1" si="41"/>
        <v>939969.6410608117</v>
      </c>
      <c r="DA42" s="26">
        <f t="shared" ca="1" si="41"/>
        <v>534490.77974832291</v>
      </c>
      <c r="DB42" s="26">
        <f t="shared" ca="1" si="41"/>
        <v>952292.5455466141</v>
      </c>
      <c r="DC42" s="26">
        <f t="shared" ca="1" si="41"/>
        <v>952292.5455466141</v>
      </c>
      <c r="DD42" s="26">
        <f t="shared" ca="1" si="41"/>
        <v>952292.5455466141</v>
      </c>
      <c r="DE42" s="26">
        <f t="shared" ca="1" si="41"/>
        <v>952292.5455466141</v>
      </c>
      <c r="DF42" s="26">
        <f t="shared" ca="1" si="41"/>
        <v>952292.5455466141</v>
      </c>
      <c r="DG42" s="26">
        <f t="shared" ca="1" si="41"/>
        <v>952292.5455466141</v>
      </c>
      <c r="DH42" s="26">
        <f t="shared" ca="1" si="41"/>
        <v>952292.5455466141</v>
      </c>
      <c r="DI42" s="26">
        <f t="shared" ca="1" si="41"/>
        <v>952292.5455466141</v>
      </c>
      <c r="DJ42" s="26">
        <f t="shared" ca="1" si="41"/>
        <v>498553.90796940844</v>
      </c>
      <c r="DK42" s="26">
        <f t="shared" ca="1" si="41"/>
        <v>893104.57691072091</v>
      </c>
      <c r="DL42" s="26">
        <f t="shared" ca="1" si="41"/>
        <v>893104.57691072091</v>
      </c>
      <c r="DM42" s="26">
        <f t="shared" ca="1" si="41"/>
        <v>622287.02087233844</v>
      </c>
      <c r="DN42" s="26">
        <f t="shared" ca="1" si="41"/>
        <v>1054294.5898559899</v>
      </c>
      <c r="DO42" s="26">
        <f t="shared" ca="1" si="41"/>
        <v>1054294.5898559899</v>
      </c>
      <c r="DP42" s="26">
        <f t="shared" ca="1" si="41"/>
        <v>1054294.5898559899</v>
      </c>
      <c r="DQ42" s="26">
        <f t="shared" ca="1" si="41"/>
        <v>1054294.5898559899</v>
      </c>
      <c r="DR42" s="26">
        <f t="shared" ca="1" si="41"/>
        <v>1054294.5898559899</v>
      </c>
      <c r="DS42" s="26">
        <f t="shared" ca="1" si="41"/>
        <v>1054294.5898559899</v>
      </c>
      <c r="DT42" s="26">
        <f t="shared" ca="1" si="41"/>
        <v>1054294.5898559899</v>
      </c>
      <c r="DU42" s="26">
        <f t="shared" ca="1" si="41"/>
        <v>1054294.5898559899</v>
      </c>
      <c r="DV42" s="26">
        <f t="shared" ca="1" si="41"/>
        <v>-521031.47309696884</v>
      </c>
      <c r="DW42" s="26">
        <f t="shared" ca="1" si="41"/>
        <v>564612.40585250314</v>
      </c>
      <c r="DX42" s="26">
        <f t="shared" ca="1" si="41"/>
        <v>655142.16379116266</v>
      </c>
      <c r="DY42" s="26">
        <f t="shared" ca="1" si="41"/>
        <v>495750.93787102029</v>
      </c>
      <c r="DZ42" s="26">
        <f t="shared" ca="1" si="41"/>
        <v>1155599.8355872696</v>
      </c>
      <c r="EA42" s="26">
        <f t="shared" ca="1" si="41"/>
        <v>1155599.8355872696</v>
      </c>
      <c r="EB42" s="26">
        <f t="shared" ca="1" si="41"/>
        <v>1155599.8355872696</v>
      </c>
      <c r="EC42" s="26">
        <f t="shared" ref="EC42:GN42" ca="1" si="42">EC40-EC41</f>
        <v>1155599.8355872696</v>
      </c>
      <c r="ED42" s="26">
        <f t="shared" ca="1" si="42"/>
        <v>1155599.8355872696</v>
      </c>
      <c r="EE42" s="26">
        <f t="shared" ca="1" si="42"/>
        <v>1155599.8355872696</v>
      </c>
      <c r="EF42" s="26">
        <f t="shared" ca="1" si="42"/>
        <v>1155599.8355872696</v>
      </c>
      <c r="EG42" s="26">
        <f t="shared" ca="1" si="42"/>
        <v>1155599.8355872696</v>
      </c>
      <c r="EH42" s="26">
        <f t="shared" ca="1" si="42"/>
        <v>1153551.7294701918</v>
      </c>
      <c r="EI42" s="26">
        <f t="shared" ca="1" si="42"/>
        <v>1256636.0536414059</v>
      </c>
      <c r="EJ42" s="26">
        <f t="shared" ca="1" si="42"/>
        <v>1256636.0536414059</v>
      </c>
      <c r="EK42" s="26">
        <f t="shared" ca="1" si="42"/>
        <v>784236.97362129111</v>
      </c>
      <c r="EL42" s="26">
        <f t="shared" ca="1" si="42"/>
        <v>1256636.0536414059</v>
      </c>
      <c r="EM42" s="26">
        <f t="shared" ca="1" si="42"/>
        <v>1256636.0536414059</v>
      </c>
      <c r="EN42" s="26">
        <f t="shared" ca="1" si="42"/>
        <v>1256636.0536414059</v>
      </c>
      <c r="EO42" s="26">
        <f t="shared" ca="1" si="42"/>
        <v>1256636.0536414059</v>
      </c>
      <c r="EP42" s="26">
        <f t="shared" ca="1" si="42"/>
        <v>1256636.0536414059</v>
      </c>
      <c r="EQ42" s="26">
        <f t="shared" ca="1" si="42"/>
        <v>1256636.0536414059</v>
      </c>
      <c r="ER42" s="26">
        <f t="shared" ca="1" si="42"/>
        <v>1256636.0536414059</v>
      </c>
      <c r="ES42" s="26">
        <f t="shared" ca="1" si="42"/>
        <v>1256636.0536414059</v>
      </c>
      <c r="ET42" s="26">
        <f t="shared" ca="1" si="42"/>
        <v>508872.22536114231</v>
      </c>
      <c r="EU42" s="26">
        <f t="shared" ca="1" si="42"/>
        <v>1059550.4151219907</v>
      </c>
      <c r="EV42" s="26">
        <f t="shared" ca="1" si="42"/>
        <v>1087012.8693249258</v>
      </c>
      <c r="EW42" s="26">
        <f t="shared" ca="1" si="42"/>
        <v>767485.65440956224</v>
      </c>
      <c r="EX42" s="26">
        <f t="shared" ca="1" si="42"/>
        <v>3765141.775491606</v>
      </c>
      <c r="EY42" s="26">
        <f t="shared" ca="1" si="42"/>
        <v>3765141.775491606</v>
      </c>
      <c r="EZ42" s="26">
        <f t="shared" ca="1" si="42"/>
        <v>3765141.775491606</v>
      </c>
      <c r="FA42" s="26">
        <f t="shared" ca="1" si="42"/>
        <v>3765141.775491606</v>
      </c>
      <c r="FB42" s="26">
        <f t="shared" ca="1" si="42"/>
        <v>3765141.775491606</v>
      </c>
      <c r="FC42" s="26">
        <f t="shared" ca="1" si="42"/>
        <v>3765141.775491606</v>
      </c>
      <c r="FD42" s="26">
        <f t="shared" ca="1" si="42"/>
        <v>3765141.775491606</v>
      </c>
      <c r="FE42" s="26">
        <f t="shared" ca="1" si="42"/>
        <v>3765141.775491606</v>
      </c>
      <c r="FF42" s="26">
        <f t="shared" ca="1" si="42"/>
        <v>3827580.7129947231</v>
      </c>
      <c r="FG42" s="26">
        <f t="shared" ca="1" si="42"/>
        <v>3911648.4317822927</v>
      </c>
      <c r="FH42" s="26">
        <f t="shared" ca="1" si="42"/>
        <v>3911648.4317822927</v>
      </c>
      <c r="FI42" s="26">
        <f t="shared" ca="1" si="42"/>
        <v>3911648.4317822927</v>
      </c>
      <c r="FJ42" s="26">
        <f t="shared" ca="1" si="42"/>
        <v>3078315.0984489592</v>
      </c>
      <c r="FK42" s="26">
        <f t="shared" ca="1" si="42"/>
        <v>3078315.0984489592</v>
      </c>
      <c r="FL42" s="26">
        <f t="shared" ca="1" si="42"/>
        <v>3078315.0984489592</v>
      </c>
      <c r="FM42" s="26">
        <f t="shared" ca="1" si="42"/>
        <v>3078315.0984489592</v>
      </c>
      <c r="FN42" s="26">
        <f t="shared" ca="1" si="42"/>
        <v>3078315.0984489592</v>
      </c>
      <c r="FO42" s="26">
        <f t="shared" ca="1" si="42"/>
        <v>3078315.0984489592</v>
      </c>
      <c r="FP42" s="26">
        <f t="shared" ca="1" si="42"/>
        <v>3078315.0984489592</v>
      </c>
      <c r="FQ42" s="26">
        <f t="shared" ca="1" si="42"/>
        <v>3078315.0984489592</v>
      </c>
      <c r="FR42" s="26">
        <f t="shared" ca="1" si="42"/>
        <v>307803.2174560547</v>
      </c>
      <c r="FS42" s="26">
        <f t="shared" ca="1" si="42"/>
        <v>307803.2174560547</v>
      </c>
      <c r="FT42" s="26">
        <f t="shared" ca="1" si="42"/>
        <v>307803.2174560547</v>
      </c>
      <c r="FU42" s="26">
        <f t="shared" ca="1" si="42"/>
        <v>2877934.7863270757</v>
      </c>
      <c r="FV42" s="26">
        <f t="shared" ca="1" si="42"/>
        <v>3213369.8445746009</v>
      </c>
      <c r="FW42" s="26">
        <f t="shared" ca="1" si="42"/>
        <v>3213369.8445746009</v>
      </c>
      <c r="FX42" s="26">
        <f t="shared" ca="1" si="42"/>
        <v>3213369.8445746009</v>
      </c>
      <c r="FY42" s="26">
        <f t="shared" ca="1" si="42"/>
        <v>3213369.8445746009</v>
      </c>
      <c r="FZ42" s="26">
        <f t="shared" ca="1" si="42"/>
        <v>3213369.8445746009</v>
      </c>
      <c r="GA42" s="26">
        <f t="shared" ca="1" si="42"/>
        <v>3213369.8445746009</v>
      </c>
      <c r="GB42" s="26">
        <f t="shared" ca="1" si="42"/>
        <v>3213369.8445746009</v>
      </c>
      <c r="GC42" s="26">
        <f t="shared" ca="1" si="42"/>
        <v>3213369.8445746009</v>
      </c>
      <c r="GD42" s="26">
        <f t="shared" ca="1" si="42"/>
        <v>323193.37832885748</v>
      </c>
      <c r="GE42" s="26">
        <f t="shared" ca="1" si="42"/>
        <v>323193.37832885748</v>
      </c>
      <c r="GF42" s="26">
        <f t="shared" ca="1" si="42"/>
        <v>323193.37832885748</v>
      </c>
      <c r="GG42" s="26">
        <f t="shared" ca="1" si="42"/>
        <v>3361678.7357300073</v>
      </c>
      <c r="GH42" s="26">
        <f t="shared" ca="1" si="42"/>
        <v>3361678.7357300073</v>
      </c>
      <c r="GI42" s="26">
        <f t="shared" ca="1" si="42"/>
        <v>3361678.7357300073</v>
      </c>
      <c r="GJ42" s="26">
        <f t="shared" ca="1" si="42"/>
        <v>3361678.7357300073</v>
      </c>
      <c r="GK42" s="26">
        <f t="shared" ca="1" si="42"/>
        <v>3361678.7357300073</v>
      </c>
      <c r="GL42" s="26">
        <f t="shared" ca="1" si="42"/>
        <v>3361678.7357300073</v>
      </c>
      <c r="GM42" s="26">
        <f t="shared" ca="1" si="42"/>
        <v>3361678.7357300073</v>
      </c>
      <c r="GN42" s="26">
        <f t="shared" ca="1" si="42"/>
        <v>3361678.7357300073</v>
      </c>
      <c r="GO42" s="26">
        <f t="shared" ref="GO42:GX42" ca="1" si="43">GO40-GO41</f>
        <v>3361678.7357300073</v>
      </c>
      <c r="GP42" s="26">
        <f t="shared" ca="1" si="43"/>
        <v>339353.04724530032</v>
      </c>
      <c r="GQ42" s="26">
        <f t="shared" ca="1" si="43"/>
        <v>339353.04724530032</v>
      </c>
      <c r="GR42" s="26">
        <f t="shared" ca="1" si="43"/>
        <v>339353.04724530032</v>
      </c>
      <c r="GS42" s="26">
        <f t="shared" ca="1" si="43"/>
        <v>339353.04724530032</v>
      </c>
      <c r="GT42" s="26">
        <f t="shared" ca="1" si="43"/>
        <v>339353.04724530032</v>
      </c>
      <c r="GU42" s="26">
        <f t="shared" ca="1" si="43"/>
        <v>339353.04724530032</v>
      </c>
      <c r="GV42" s="26">
        <f t="shared" ca="1" si="43"/>
        <v>3389676.5671600704</v>
      </c>
      <c r="GW42" s="26">
        <f t="shared" ca="1" si="43"/>
        <v>3389676.5671600704</v>
      </c>
      <c r="GX42" s="26">
        <f t="shared" ca="1" si="43"/>
        <v>3389676.5671600704</v>
      </c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</row>
    <row r="43" spans="1:221">
      <c r="B43" s="522"/>
      <c r="C43" s="1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  <c r="CN43" s="26"/>
      <c r="CO43" s="26"/>
      <c r="CP43" s="26"/>
      <c r="CQ43" s="26"/>
      <c r="CR43" s="26"/>
      <c r="CS43" s="26"/>
      <c r="CT43" s="26"/>
      <c r="CU43" s="26"/>
      <c r="CV43" s="26"/>
      <c r="CW43" s="26"/>
      <c r="CX43" s="26"/>
      <c r="CY43" s="26"/>
      <c r="CZ43" s="26"/>
      <c r="DA43" s="26"/>
      <c r="DB43" s="26"/>
      <c r="DC43" s="26"/>
      <c r="DD43" s="26"/>
      <c r="DE43" s="26"/>
      <c r="DF43" s="26"/>
      <c r="DG43" s="26"/>
      <c r="DH43" s="26"/>
      <c r="DI43" s="26"/>
      <c r="DJ43" s="26"/>
      <c r="DK43" s="26"/>
      <c r="DL43" s="26"/>
      <c r="DM43" s="26"/>
      <c r="DN43" s="26"/>
      <c r="DO43" s="26"/>
      <c r="DP43" s="26"/>
      <c r="DQ43" s="26"/>
      <c r="DR43" s="26"/>
      <c r="DS43" s="26"/>
      <c r="DT43" s="26"/>
      <c r="DU43" s="26"/>
      <c r="DV43" s="26"/>
      <c r="DW43" s="26"/>
      <c r="DX43" s="26"/>
      <c r="DY43" s="26"/>
      <c r="DZ43" s="26"/>
      <c r="EA43" s="26"/>
      <c r="EB43" s="26"/>
      <c r="EC43" s="26"/>
      <c r="ED43" s="26"/>
      <c r="EE43" s="26"/>
      <c r="EF43" s="26"/>
      <c r="EG43" s="26"/>
      <c r="EH43" s="26"/>
      <c r="EI43" s="26"/>
      <c r="EJ43" s="26"/>
      <c r="EK43" s="26"/>
      <c r="EL43" s="26"/>
      <c r="EM43" s="26"/>
      <c r="EN43" s="26"/>
      <c r="EO43" s="26"/>
      <c r="EP43" s="26"/>
      <c r="EQ43" s="26"/>
      <c r="ER43" s="26"/>
      <c r="ES43" s="26"/>
      <c r="ET43" s="26"/>
      <c r="EU43" s="26"/>
      <c r="EV43" s="26"/>
      <c r="EW43" s="26"/>
      <c r="EX43" s="26"/>
      <c r="EY43" s="26"/>
      <c r="EZ43" s="26"/>
      <c r="FA43" s="26"/>
      <c r="FB43" s="26"/>
      <c r="FC43" s="26"/>
      <c r="FD43" s="26"/>
      <c r="FE43" s="26"/>
      <c r="FF43" s="26"/>
      <c r="FG43" s="26"/>
      <c r="FH43" s="26"/>
      <c r="FI43" s="26"/>
      <c r="FJ43" s="26"/>
      <c r="FK43" s="26"/>
      <c r="FL43" s="26"/>
      <c r="FM43" s="26"/>
      <c r="FN43" s="26"/>
      <c r="FO43" s="26"/>
      <c r="FP43" s="26"/>
      <c r="FQ43" s="26"/>
      <c r="FR43" s="26"/>
      <c r="FS43" s="26"/>
      <c r="FT43" s="26"/>
      <c r="FU43" s="26"/>
      <c r="FV43" s="26"/>
      <c r="FW43" s="26"/>
      <c r="FX43" s="26"/>
      <c r="FY43" s="26"/>
      <c r="FZ43" s="26"/>
      <c r="GA43" s="26"/>
      <c r="GB43" s="26"/>
      <c r="GC43" s="26"/>
      <c r="GD43" s="26"/>
      <c r="GE43" s="26"/>
      <c r="GF43" s="26"/>
      <c r="GG43" s="26"/>
      <c r="GH43" s="26"/>
      <c r="GI43" s="26"/>
      <c r="GJ43" s="26"/>
      <c r="GK43" s="26"/>
      <c r="GL43" s="26"/>
      <c r="GM43" s="26"/>
      <c r="GN43" s="26"/>
      <c r="GO43" s="26"/>
      <c r="GP43" s="26"/>
      <c r="GQ43" s="26"/>
      <c r="GR43" s="26"/>
      <c r="GS43" s="26"/>
      <c r="GT43" s="26"/>
      <c r="GU43" s="26"/>
      <c r="GV43" s="26"/>
      <c r="GW43" s="26"/>
      <c r="GX43" s="26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</row>
    <row r="44" spans="1:221">
      <c r="A44" s="35">
        <v>4</v>
      </c>
      <c r="B44" s="25" t="s">
        <v>314</v>
      </c>
      <c r="C44" s="25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R44" s="26"/>
      <c r="CS44" s="26"/>
      <c r="CT44" s="26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6"/>
      <c r="DP44" s="26"/>
      <c r="DQ44" s="26"/>
      <c r="DR44" s="26"/>
      <c r="DS44" s="26"/>
      <c r="DT44" s="26"/>
      <c r="DU44" s="26"/>
      <c r="DV44" s="26"/>
      <c r="DW44" s="26"/>
      <c r="DX44" s="26"/>
      <c r="DY44" s="26"/>
      <c r="DZ44" s="26"/>
      <c r="EA44" s="26"/>
      <c r="EB44" s="26"/>
      <c r="EC44" s="26"/>
      <c r="ED44" s="26"/>
      <c r="EE44" s="26"/>
      <c r="EF44" s="26"/>
      <c r="EG44" s="26"/>
      <c r="EH44" s="26"/>
      <c r="EI44" s="26"/>
      <c r="EJ44" s="26"/>
      <c r="EK44" s="26"/>
      <c r="EL44" s="26"/>
      <c r="EM44" s="26"/>
      <c r="EN44" s="26"/>
      <c r="EO44" s="26"/>
      <c r="EP44" s="26"/>
      <c r="EQ44" s="26"/>
      <c r="ER44" s="26"/>
      <c r="ES44" s="26"/>
      <c r="ET44" s="26"/>
      <c r="EU44" s="26"/>
      <c r="EV44" s="26"/>
      <c r="EW44" s="26"/>
      <c r="EX44" s="26"/>
      <c r="EY44" s="26"/>
      <c r="EZ44" s="26"/>
      <c r="FA44" s="26"/>
      <c r="FB44" s="26"/>
      <c r="FC44" s="26"/>
      <c r="FD44" s="26"/>
      <c r="FE44" s="26"/>
      <c r="FF44" s="26"/>
      <c r="FG44" s="26"/>
      <c r="FH44" s="26"/>
      <c r="FI44" s="26"/>
      <c r="FJ44" s="26"/>
      <c r="FK44" s="26"/>
      <c r="FL44" s="26"/>
      <c r="FM44" s="26"/>
      <c r="FN44" s="26"/>
      <c r="FO44" s="26"/>
      <c r="FP44" s="26"/>
      <c r="FQ44" s="26"/>
      <c r="FR44" s="26"/>
      <c r="FS44" s="26"/>
      <c r="FT44" s="26"/>
      <c r="FU44" s="26"/>
      <c r="FV44" s="26"/>
      <c r="FW44" s="26"/>
      <c r="FX44" s="26"/>
      <c r="FY44" s="26"/>
      <c r="FZ44" s="26"/>
      <c r="GA44" s="26"/>
      <c r="GB44" s="26"/>
      <c r="GC44" s="26"/>
      <c r="GD44" s="26"/>
      <c r="GE44" s="26"/>
      <c r="GF44" s="26"/>
      <c r="GG44" s="26"/>
      <c r="GH44" s="26"/>
      <c r="GI44" s="26"/>
      <c r="GJ44" s="26"/>
      <c r="GK44" s="26"/>
      <c r="GL44" s="26"/>
      <c r="GM44" s="26"/>
      <c r="GN44" s="26"/>
      <c r="GO44" s="26"/>
      <c r="GP44" s="26"/>
      <c r="GQ44" s="26"/>
      <c r="GR44" s="26"/>
      <c r="GS44" s="26"/>
      <c r="GT44" s="26"/>
      <c r="GU44" s="26"/>
      <c r="GV44" s="26"/>
      <c r="GW44" s="26"/>
      <c r="GX44" s="26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</row>
    <row r="45" spans="1:221">
      <c r="A45" s="35">
        <v>4.0999999999999996</v>
      </c>
      <c r="B45" s="14" t="s">
        <v>123</v>
      </c>
      <c r="C45" t="s">
        <v>615</v>
      </c>
      <c r="D45" s="26">
        <f>SUM(D46:D48)</f>
        <v>126540000</v>
      </c>
      <c r="E45" s="26">
        <f t="shared" ref="E45:BP45" si="44">SUM(E46:E48)</f>
        <v>0</v>
      </c>
      <c r="F45" s="26">
        <f t="shared" si="44"/>
        <v>0</v>
      </c>
      <c r="G45" s="26">
        <f t="shared" si="44"/>
        <v>0</v>
      </c>
      <c r="H45" s="26">
        <f t="shared" si="44"/>
        <v>0</v>
      </c>
      <c r="I45" s="26">
        <f t="shared" si="44"/>
        <v>0</v>
      </c>
      <c r="J45" s="26">
        <f t="shared" si="44"/>
        <v>168720000</v>
      </c>
      <c r="K45" s="26">
        <f t="shared" si="44"/>
        <v>0</v>
      </c>
      <c r="L45" s="26">
        <f t="shared" si="44"/>
        <v>0</v>
      </c>
      <c r="M45" s="26">
        <f t="shared" si="44"/>
        <v>0</v>
      </c>
      <c r="N45" s="26">
        <f t="shared" si="44"/>
        <v>0</v>
      </c>
      <c r="O45" s="26">
        <f t="shared" si="44"/>
        <v>0</v>
      </c>
      <c r="P45" s="26">
        <f t="shared" si="44"/>
        <v>126540000</v>
      </c>
      <c r="Q45" s="26">
        <f t="shared" si="44"/>
        <v>0</v>
      </c>
      <c r="R45" s="26">
        <f t="shared" si="44"/>
        <v>0</v>
      </c>
      <c r="S45" s="26">
        <f t="shared" si="44"/>
        <v>0</v>
      </c>
      <c r="T45" s="26">
        <f t="shared" si="44"/>
        <v>0</v>
      </c>
      <c r="U45" s="26">
        <f t="shared" si="44"/>
        <v>0</v>
      </c>
      <c r="V45" s="26">
        <f t="shared" si="44"/>
        <v>0</v>
      </c>
      <c r="W45" s="26">
        <f t="shared" si="44"/>
        <v>0</v>
      </c>
      <c r="X45" s="26">
        <f t="shared" si="44"/>
        <v>0</v>
      </c>
      <c r="Y45" s="26">
        <f t="shared" si="44"/>
        <v>0</v>
      </c>
      <c r="Z45" s="26">
        <f t="shared" si="44"/>
        <v>0</v>
      </c>
      <c r="AA45" s="26">
        <f t="shared" si="44"/>
        <v>0</v>
      </c>
      <c r="AB45" s="26">
        <f t="shared" si="44"/>
        <v>0</v>
      </c>
      <c r="AC45" s="26">
        <f t="shared" si="44"/>
        <v>0</v>
      </c>
      <c r="AD45" s="26">
        <f t="shared" si="44"/>
        <v>0</v>
      </c>
      <c r="AE45" s="26">
        <f t="shared" si="44"/>
        <v>0</v>
      </c>
      <c r="AF45" s="26">
        <f t="shared" si="44"/>
        <v>0</v>
      </c>
      <c r="AG45" s="26">
        <f t="shared" si="44"/>
        <v>0</v>
      </c>
      <c r="AH45" s="26">
        <f t="shared" si="44"/>
        <v>0</v>
      </c>
      <c r="AI45" s="26">
        <f t="shared" si="44"/>
        <v>0</v>
      </c>
      <c r="AJ45" s="26">
        <f t="shared" si="44"/>
        <v>0</v>
      </c>
      <c r="AK45" s="26">
        <f t="shared" si="44"/>
        <v>0</v>
      </c>
      <c r="AL45" s="26">
        <f t="shared" si="44"/>
        <v>0</v>
      </c>
      <c r="AM45" s="26">
        <f t="shared" si="44"/>
        <v>0</v>
      </c>
      <c r="AN45" s="26">
        <f t="shared" si="44"/>
        <v>0</v>
      </c>
      <c r="AO45" s="26">
        <f t="shared" si="44"/>
        <v>0</v>
      </c>
      <c r="AP45" s="26">
        <f t="shared" si="44"/>
        <v>0</v>
      </c>
      <c r="AQ45" s="26">
        <f t="shared" si="44"/>
        <v>0</v>
      </c>
      <c r="AR45" s="26">
        <f t="shared" si="44"/>
        <v>0</v>
      </c>
      <c r="AS45" s="26">
        <f t="shared" si="44"/>
        <v>0</v>
      </c>
      <c r="AT45" s="26">
        <f t="shared" si="44"/>
        <v>0</v>
      </c>
      <c r="AU45" s="26">
        <f t="shared" si="44"/>
        <v>0</v>
      </c>
      <c r="AV45" s="26">
        <f t="shared" si="44"/>
        <v>0</v>
      </c>
      <c r="AW45" s="26">
        <f t="shared" si="44"/>
        <v>0</v>
      </c>
      <c r="AX45" s="26">
        <f t="shared" si="44"/>
        <v>0</v>
      </c>
      <c r="AY45" s="26">
        <f t="shared" si="44"/>
        <v>0</v>
      </c>
      <c r="AZ45" s="26">
        <f t="shared" si="44"/>
        <v>0</v>
      </c>
      <c r="BA45" s="26">
        <f t="shared" si="44"/>
        <v>0</v>
      </c>
      <c r="BB45" s="26">
        <f t="shared" si="44"/>
        <v>0</v>
      </c>
      <c r="BC45" s="26">
        <f t="shared" si="44"/>
        <v>0</v>
      </c>
      <c r="BD45" s="26">
        <f t="shared" si="44"/>
        <v>0</v>
      </c>
      <c r="BE45" s="26">
        <f t="shared" si="44"/>
        <v>0</v>
      </c>
      <c r="BF45" s="26">
        <f t="shared" si="44"/>
        <v>0</v>
      </c>
      <c r="BG45" s="26">
        <f t="shared" si="44"/>
        <v>0</v>
      </c>
      <c r="BH45" s="26">
        <f t="shared" si="44"/>
        <v>0</v>
      </c>
      <c r="BI45" s="26">
        <f t="shared" si="44"/>
        <v>0</v>
      </c>
      <c r="BJ45" s="26">
        <f t="shared" si="44"/>
        <v>0</v>
      </c>
      <c r="BK45" s="26">
        <f t="shared" si="44"/>
        <v>0</v>
      </c>
      <c r="BL45" s="26">
        <f t="shared" si="44"/>
        <v>0</v>
      </c>
      <c r="BM45" s="26">
        <f t="shared" si="44"/>
        <v>0</v>
      </c>
      <c r="BN45" s="26">
        <f t="shared" si="44"/>
        <v>0</v>
      </c>
      <c r="BO45" s="26">
        <f t="shared" si="44"/>
        <v>0</v>
      </c>
      <c r="BP45" s="26">
        <f t="shared" si="44"/>
        <v>0</v>
      </c>
      <c r="BQ45" s="26">
        <f t="shared" ref="BQ45:EB45" si="45">SUM(BQ46:BQ48)</f>
        <v>0</v>
      </c>
      <c r="BR45" s="26">
        <f t="shared" si="45"/>
        <v>0</v>
      </c>
      <c r="BS45" s="26">
        <f t="shared" si="45"/>
        <v>0</v>
      </c>
      <c r="BT45" s="26">
        <f t="shared" si="45"/>
        <v>0</v>
      </c>
      <c r="BU45" s="26">
        <f t="shared" si="45"/>
        <v>0</v>
      </c>
      <c r="BV45" s="26">
        <f t="shared" si="45"/>
        <v>0</v>
      </c>
      <c r="BW45" s="26">
        <f t="shared" si="45"/>
        <v>0</v>
      </c>
      <c r="BX45" s="26">
        <f t="shared" si="45"/>
        <v>0</v>
      </c>
      <c r="BY45" s="26">
        <f t="shared" si="45"/>
        <v>0</v>
      </c>
      <c r="BZ45" s="26">
        <f t="shared" si="45"/>
        <v>0</v>
      </c>
      <c r="CA45" s="26">
        <f t="shared" si="45"/>
        <v>0</v>
      </c>
      <c r="CB45" s="26">
        <f t="shared" si="45"/>
        <v>0</v>
      </c>
      <c r="CC45" s="26">
        <f t="shared" si="45"/>
        <v>0</v>
      </c>
      <c r="CD45" s="26">
        <f t="shared" si="45"/>
        <v>0</v>
      </c>
      <c r="CE45" s="26">
        <f t="shared" si="45"/>
        <v>0</v>
      </c>
      <c r="CF45" s="26">
        <f t="shared" si="45"/>
        <v>0</v>
      </c>
      <c r="CG45" s="26">
        <f t="shared" si="45"/>
        <v>0</v>
      </c>
      <c r="CH45" s="26">
        <f t="shared" si="45"/>
        <v>0</v>
      </c>
      <c r="CI45" s="26">
        <f t="shared" si="45"/>
        <v>0</v>
      </c>
      <c r="CJ45" s="26">
        <f t="shared" si="45"/>
        <v>0</v>
      </c>
      <c r="CK45" s="26">
        <f t="shared" si="45"/>
        <v>0</v>
      </c>
      <c r="CL45" s="26">
        <f t="shared" si="45"/>
        <v>0</v>
      </c>
      <c r="CM45" s="26">
        <f t="shared" si="45"/>
        <v>0</v>
      </c>
      <c r="CN45" s="26">
        <f t="shared" si="45"/>
        <v>0</v>
      </c>
      <c r="CO45" s="26">
        <f t="shared" si="45"/>
        <v>0</v>
      </c>
      <c r="CP45" s="26">
        <f t="shared" si="45"/>
        <v>0</v>
      </c>
      <c r="CQ45" s="26">
        <f t="shared" si="45"/>
        <v>0</v>
      </c>
      <c r="CR45" s="26">
        <f t="shared" si="45"/>
        <v>0</v>
      </c>
      <c r="CS45" s="26">
        <f t="shared" si="45"/>
        <v>0</v>
      </c>
      <c r="CT45" s="26">
        <f t="shared" si="45"/>
        <v>0</v>
      </c>
      <c r="CU45" s="26">
        <f t="shared" si="45"/>
        <v>0</v>
      </c>
      <c r="CV45" s="26">
        <f t="shared" si="45"/>
        <v>0</v>
      </c>
      <c r="CW45" s="26">
        <f t="shared" si="45"/>
        <v>0</v>
      </c>
      <c r="CX45" s="26">
        <f t="shared" si="45"/>
        <v>0</v>
      </c>
      <c r="CY45" s="26">
        <f t="shared" si="45"/>
        <v>0</v>
      </c>
      <c r="CZ45" s="26">
        <f t="shared" si="45"/>
        <v>0</v>
      </c>
      <c r="DA45" s="26">
        <f t="shared" si="45"/>
        <v>0</v>
      </c>
      <c r="DB45" s="26">
        <f t="shared" si="45"/>
        <v>0</v>
      </c>
      <c r="DC45" s="26">
        <f t="shared" si="45"/>
        <v>0</v>
      </c>
      <c r="DD45" s="26">
        <f t="shared" si="45"/>
        <v>0</v>
      </c>
      <c r="DE45" s="26">
        <f t="shared" si="45"/>
        <v>0</v>
      </c>
      <c r="DF45" s="26">
        <f t="shared" si="45"/>
        <v>0</v>
      </c>
      <c r="DG45" s="26">
        <f t="shared" si="45"/>
        <v>0</v>
      </c>
      <c r="DH45" s="26">
        <f t="shared" si="45"/>
        <v>0</v>
      </c>
      <c r="DI45" s="26">
        <f t="shared" si="45"/>
        <v>0</v>
      </c>
      <c r="DJ45" s="26">
        <f t="shared" si="45"/>
        <v>0</v>
      </c>
      <c r="DK45" s="26">
        <f t="shared" si="45"/>
        <v>0</v>
      </c>
      <c r="DL45" s="26">
        <f t="shared" si="45"/>
        <v>0</v>
      </c>
      <c r="DM45" s="26">
        <f t="shared" si="45"/>
        <v>0</v>
      </c>
      <c r="DN45" s="26">
        <f t="shared" si="45"/>
        <v>0</v>
      </c>
      <c r="DO45" s="26">
        <f t="shared" si="45"/>
        <v>0</v>
      </c>
      <c r="DP45" s="26">
        <f t="shared" si="45"/>
        <v>0</v>
      </c>
      <c r="DQ45" s="26">
        <f t="shared" si="45"/>
        <v>0</v>
      </c>
      <c r="DR45" s="26">
        <f t="shared" si="45"/>
        <v>0</v>
      </c>
      <c r="DS45" s="26">
        <f t="shared" si="45"/>
        <v>0</v>
      </c>
      <c r="DT45" s="26">
        <f t="shared" si="45"/>
        <v>0</v>
      </c>
      <c r="DU45" s="26">
        <f t="shared" si="45"/>
        <v>0</v>
      </c>
      <c r="DV45" s="26">
        <f t="shared" si="45"/>
        <v>0</v>
      </c>
      <c r="DW45" s="26">
        <f t="shared" si="45"/>
        <v>0</v>
      </c>
      <c r="DX45" s="26">
        <f t="shared" si="45"/>
        <v>0</v>
      </c>
      <c r="DY45" s="26">
        <f t="shared" si="45"/>
        <v>0</v>
      </c>
      <c r="DZ45" s="26">
        <f t="shared" si="45"/>
        <v>0</v>
      </c>
      <c r="EA45" s="26">
        <f t="shared" si="45"/>
        <v>0</v>
      </c>
      <c r="EB45" s="26">
        <f t="shared" si="45"/>
        <v>0</v>
      </c>
      <c r="EC45" s="26">
        <f t="shared" ref="EC45:GN45" si="46">SUM(EC46:EC48)</f>
        <v>0</v>
      </c>
      <c r="ED45" s="26">
        <f t="shared" si="46"/>
        <v>0</v>
      </c>
      <c r="EE45" s="26">
        <f t="shared" si="46"/>
        <v>0</v>
      </c>
      <c r="EF45" s="26">
        <f t="shared" si="46"/>
        <v>0</v>
      </c>
      <c r="EG45" s="26">
        <f t="shared" si="46"/>
        <v>0</v>
      </c>
      <c r="EH45" s="26">
        <f t="shared" si="46"/>
        <v>0</v>
      </c>
      <c r="EI45" s="26">
        <f t="shared" si="46"/>
        <v>0</v>
      </c>
      <c r="EJ45" s="26">
        <f t="shared" si="46"/>
        <v>0</v>
      </c>
      <c r="EK45" s="26">
        <f t="shared" si="46"/>
        <v>0</v>
      </c>
      <c r="EL45" s="26">
        <f t="shared" si="46"/>
        <v>0</v>
      </c>
      <c r="EM45" s="26">
        <f t="shared" si="46"/>
        <v>0</v>
      </c>
      <c r="EN45" s="26">
        <f t="shared" si="46"/>
        <v>0</v>
      </c>
      <c r="EO45" s="26">
        <f t="shared" si="46"/>
        <v>0</v>
      </c>
      <c r="EP45" s="26">
        <f t="shared" si="46"/>
        <v>0</v>
      </c>
      <c r="EQ45" s="26">
        <f t="shared" si="46"/>
        <v>0</v>
      </c>
      <c r="ER45" s="26">
        <f t="shared" si="46"/>
        <v>0</v>
      </c>
      <c r="ES45" s="26">
        <f t="shared" si="46"/>
        <v>0</v>
      </c>
      <c r="ET45" s="26">
        <f t="shared" si="46"/>
        <v>0</v>
      </c>
      <c r="EU45" s="26">
        <f t="shared" si="46"/>
        <v>0</v>
      </c>
      <c r="EV45" s="26">
        <f t="shared" si="46"/>
        <v>0</v>
      </c>
      <c r="EW45" s="26">
        <f t="shared" si="46"/>
        <v>0</v>
      </c>
      <c r="EX45" s="26">
        <f t="shared" si="46"/>
        <v>0</v>
      </c>
      <c r="EY45" s="26">
        <f t="shared" si="46"/>
        <v>0</v>
      </c>
      <c r="EZ45" s="26">
        <f t="shared" si="46"/>
        <v>0</v>
      </c>
      <c r="FA45" s="26">
        <f t="shared" si="46"/>
        <v>0</v>
      </c>
      <c r="FB45" s="26">
        <f t="shared" si="46"/>
        <v>0</v>
      </c>
      <c r="FC45" s="26">
        <f t="shared" si="46"/>
        <v>0</v>
      </c>
      <c r="FD45" s="26">
        <f t="shared" si="46"/>
        <v>0</v>
      </c>
      <c r="FE45" s="26">
        <f t="shared" si="46"/>
        <v>0</v>
      </c>
      <c r="FF45" s="26">
        <f t="shared" si="46"/>
        <v>0</v>
      </c>
      <c r="FG45" s="26">
        <f t="shared" si="46"/>
        <v>0</v>
      </c>
      <c r="FH45" s="26">
        <f t="shared" si="46"/>
        <v>0</v>
      </c>
      <c r="FI45" s="26">
        <f t="shared" si="46"/>
        <v>0</v>
      </c>
      <c r="FJ45" s="26">
        <f t="shared" si="46"/>
        <v>0</v>
      </c>
      <c r="FK45" s="26">
        <f t="shared" si="46"/>
        <v>0</v>
      </c>
      <c r="FL45" s="26">
        <f t="shared" si="46"/>
        <v>0</v>
      </c>
      <c r="FM45" s="26">
        <f t="shared" si="46"/>
        <v>0</v>
      </c>
      <c r="FN45" s="26">
        <f t="shared" si="46"/>
        <v>0</v>
      </c>
      <c r="FO45" s="26">
        <f t="shared" si="46"/>
        <v>0</v>
      </c>
      <c r="FP45" s="26">
        <f t="shared" si="46"/>
        <v>0</v>
      </c>
      <c r="FQ45" s="26">
        <f t="shared" si="46"/>
        <v>0</v>
      </c>
      <c r="FR45" s="26">
        <f t="shared" si="46"/>
        <v>0</v>
      </c>
      <c r="FS45" s="26">
        <f t="shared" si="46"/>
        <v>0</v>
      </c>
      <c r="FT45" s="26">
        <f t="shared" si="46"/>
        <v>0</v>
      </c>
      <c r="FU45" s="26">
        <f t="shared" si="46"/>
        <v>0</v>
      </c>
      <c r="FV45" s="26">
        <f t="shared" si="46"/>
        <v>0</v>
      </c>
      <c r="FW45" s="26">
        <f t="shared" si="46"/>
        <v>0</v>
      </c>
      <c r="FX45" s="26">
        <f t="shared" si="46"/>
        <v>0</v>
      </c>
      <c r="FY45" s="26">
        <f t="shared" si="46"/>
        <v>0</v>
      </c>
      <c r="FZ45" s="26">
        <f t="shared" si="46"/>
        <v>0</v>
      </c>
      <c r="GA45" s="26">
        <f t="shared" si="46"/>
        <v>0</v>
      </c>
      <c r="GB45" s="26">
        <f t="shared" si="46"/>
        <v>0</v>
      </c>
      <c r="GC45" s="26">
        <f t="shared" si="46"/>
        <v>0</v>
      </c>
      <c r="GD45" s="26">
        <f t="shared" si="46"/>
        <v>0</v>
      </c>
      <c r="GE45" s="26">
        <f t="shared" si="46"/>
        <v>0</v>
      </c>
      <c r="GF45" s="26">
        <f t="shared" si="46"/>
        <v>0</v>
      </c>
      <c r="GG45" s="26">
        <f t="shared" si="46"/>
        <v>0</v>
      </c>
      <c r="GH45" s="26">
        <f t="shared" si="46"/>
        <v>0</v>
      </c>
      <c r="GI45" s="26">
        <f t="shared" si="46"/>
        <v>0</v>
      </c>
      <c r="GJ45" s="26">
        <f t="shared" si="46"/>
        <v>0</v>
      </c>
      <c r="GK45" s="26">
        <f t="shared" si="46"/>
        <v>0</v>
      </c>
      <c r="GL45" s="26">
        <f t="shared" si="46"/>
        <v>0</v>
      </c>
      <c r="GM45" s="26">
        <f t="shared" si="46"/>
        <v>0</v>
      </c>
      <c r="GN45" s="26">
        <f t="shared" si="46"/>
        <v>0</v>
      </c>
      <c r="GO45" s="26">
        <f t="shared" ref="GO45:GX45" si="47">SUM(GO46:GO48)</f>
        <v>0</v>
      </c>
      <c r="GP45" s="26">
        <f t="shared" si="47"/>
        <v>0</v>
      </c>
      <c r="GQ45" s="26">
        <f t="shared" si="47"/>
        <v>0</v>
      </c>
      <c r="GR45" s="26">
        <f t="shared" si="47"/>
        <v>0</v>
      </c>
      <c r="GS45" s="26">
        <f t="shared" si="47"/>
        <v>0</v>
      </c>
      <c r="GT45" s="26">
        <f t="shared" si="47"/>
        <v>0</v>
      </c>
      <c r="GU45" s="26">
        <f t="shared" si="47"/>
        <v>0</v>
      </c>
      <c r="GV45" s="26">
        <f t="shared" si="47"/>
        <v>0</v>
      </c>
      <c r="GW45" s="26">
        <f t="shared" si="47"/>
        <v>0</v>
      </c>
      <c r="GX45" s="26">
        <f t="shared" si="47"/>
        <v>0</v>
      </c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</row>
    <row r="46" spans="1:221">
      <c r="A46" s="35" t="s">
        <v>636</v>
      </c>
      <c r="B46" s="14" t="s">
        <v>605</v>
      </c>
      <c r="C46" t="s">
        <v>382</v>
      </c>
      <c r="D46" s="26">
        <f>Cost!D38</f>
        <v>114000000</v>
      </c>
      <c r="E46" s="26">
        <f>Cost!E38</f>
        <v>0</v>
      </c>
      <c r="F46" s="26">
        <f>Cost!F38</f>
        <v>0</v>
      </c>
      <c r="G46" s="26">
        <f>Cost!G38</f>
        <v>0</v>
      </c>
      <c r="H46" s="26">
        <f>Cost!H38</f>
        <v>0</v>
      </c>
      <c r="I46" s="26">
        <f>Cost!I38</f>
        <v>0</v>
      </c>
      <c r="J46" s="26">
        <f>Cost!J38</f>
        <v>152000000</v>
      </c>
      <c r="K46" s="26">
        <f>Cost!K38</f>
        <v>0</v>
      </c>
      <c r="L46" s="26">
        <f>Cost!L38</f>
        <v>0</v>
      </c>
      <c r="M46" s="26">
        <f>Cost!M38</f>
        <v>0</v>
      </c>
      <c r="N46" s="26">
        <f>Cost!N38</f>
        <v>0</v>
      </c>
      <c r="O46" s="26">
        <f>Cost!O38</f>
        <v>0</v>
      </c>
      <c r="P46" s="26">
        <f>Cost!P38</f>
        <v>114000000</v>
      </c>
      <c r="Q46" s="26">
        <f>Cost!Q38</f>
        <v>0</v>
      </c>
      <c r="R46" s="26">
        <f>Cost!R38</f>
        <v>0</v>
      </c>
      <c r="S46" s="26">
        <f>Cost!S38</f>
        <v>0</v>
      </c>
      <c r="T46" s="26">
        <f>Cost!T38</f>
        <v>0</v>
      </c>
      <c r="U46" s="26">
        <f>Cost!U38</f>
        <v>0</v>
      </c>
      <c r="V46" s="26">
        <f>Cost!V38</f>
        <v>0</v>
      </c>
      <c r="W46" s="26">
        <f>Cost!W38</f>
        <v>0</v>
      </c>
      <c r="X46" s="26">
        <f>Cost!X38</f>
        <v>0</v>
      </c>
      <c r="Y46" s="26">
        <f>Cost!Y38</f>
        <v>0</v>
      </c>
      <c r="Z46" s="26">
        <f>Cost!Z38</f>
        <v>0</v>
      </c>
      <c r="AA46" s="26">
        <f>Cost!AA38</f>
        <v>0</v>
      </c>
      <c r="AB46" s="26">
        <f>Cost!AB38</f>
        <v>0</v>
      </c>
      <c r="AC46" s="26">
        <f>Cost!AC38</f>
        <v>0</v>
      </c>
      <c r="AD46" s="26">
        <f>Cost!AD38</f>
        <v>0</v>
      </c>
      <c r="AE46" s="26">
        <f>Cost!AE38</f>
        <v>0</v>
      </c>
      <c r="AF46" s="26">
        <f>Cost!AF38</f>
        <v>0</v>
      </c>
      <c r="AG46" s="26">
        <f>Cost!AG38</f>
        <v>0</v>
      </c>
      <c r="AH46" s="26">
        <f>Cost!AH38</f>
        <v>0</v>
      </c>
      <c r="AI46" s="26">
        <f>Cost!AI38</f>
        <v>0</v>
      </c>
      <c r="AJ46" s="26">
        <f>Cost!AJ38</f>
        <v>0</v>
      </c>
      <c r="AK46" s="26">
        <f>Cost!AK38</f>
        <v>0</v>
      </c>
      <c r="AL46" s="26">
        <f>Cost!AL38</f>
        <v>0</v>
      </c>
      <c r="AM46" s="26">
        <f>Cost!AM38</f>
        <v>0</v>
      </c>
      <c r="AN46" s="26">
        <f>Cost!AN38</f>
        <v>0</v>
      </c>
      <c r="AO46" s="26">
        <f>Cost!AO38</f>
        <v>0</v>
      </c>
      <c r="AP46" s="26">
        <f>Cost!AP38</f>
        <v>0</v>
      </c>
      <c r="AQ46" s="26">
        <f>Cost!AQ38</f>
        <v>0</v>
      </c>
      <c r="AR46" s="26">
        <f>Cost!AR38</f>
        <v>0</v>
      </c>
      <c r="AS46" s="26">
        <f>Cost!AS38</f>
        <v>0</v>
      </c>
      <c r="AT46" s="26">
        <f>Cost!AT38</f>
        <v>0</v>
      </c>
      <c r="AU46" s="26">
        <f>Cost!AU38</f>
        <v>0</v>
      </c>
      <c r="AV46" s="26">
        <f>Cost!AV38</f>
        <v>0</v>
      </c>
      <c r="AW46" s="26">
        <f>Cost!AW38</f>
        <v>0</v>
      </c>
      <c r="AX46" s="26">
        <f>Cost!AX38</f>
        <v>0</v>
      </c>
      <c r="AY46" s="26">
        <f>Cost!AY38</f>
        <v>0</v>
      </c>
      <c r="AZ46" s="26">
        <f>Cost!AZ38</f>
        <v>0</v>
      </c>
      <c r="BA46" s="26">
        <f>Cost!BA38</f>
        <v>0</v>
      </c>
      <c r="BB46" s="26">
        <f>Cost!BB38</f>
        <v>0</v>
      </c>
      <c r="BC46" s="26">
        <f>Cost!BC38</f>
        <v>0</v>
      </c>
      <c r="BD46" s="26">
        <f>Cost!BD38</f>
        <v>0</v>
      </c>
      <c r="BE46" s="26">
        <f>Cost!BE38</f>
        <v>0</v>
      </c>
      <c r="BF46" s="26">
        <f>Cost!BF38</f>
        <v>0</v>
      </c>
      <c r="BG46" s="26">
        <f>Cost!BG38</f>
        <v>0</v>
      </c>
      <c r="BH46" s="26">
        <f>Cost!BH38</f>
        <v>0</v>
      </c>
      <c r="BI46" s="26">
        <f>Cost!BI38</f>
        <v>0</v>
      </c>
      <c r="BJ46" s="26">
        <f>Cost!BJ38</f>
        <v>0</v>
      </c>
      <c r="BK46" s="26">
        <f>Cost!BK38</f>
        <v>0</v>
      </c>
      <c r="BL46" s="26">
        <f>Cost!BL38</f>
        <v>0</v>
      </c>
      <c r="BM46" s="26">
        <f>Cost!BM38</f>
        <v>0</v>
      </c>
      <c r="BN46" s="26">
        <f>Cost!BN38</f>
        <v>0</v>
      </c>
      <c r="BO46" s="26">
        <f>Cost!BO38</f>
        <v>0</v>
      </c>
      <c r="BP46" s="26">
        <f>Cost!BP38</f>
        <v>0</v>
      </c>
      <c r="BQ46" s="26">
        <f>Cost!BQ38</f>
        <v>0</v>
      </c>
      <c r="BR46" s="26">
        <f>Cost!BR38</f>
        <v>0</v>
      </c>
      <c r="BS46" s="26">
        <f>Cost!BS38</f>
        <v>0</v>
      </c>
      <c r="BT46" s="26">
        <f>Cost!BT38</f>
        <v>0</v>
      </c>
      <c r="BU46" s="26">
        <f>Cost!BU38</f>
        <v>0</v>
      </c>
      <c r="BV46" s="26">
        <f>Cost!BV38</f>
        <v>0</v>
      </c>
      <c r="BW46" s="26">
        <f>Cost!BW38</f>
        <v>0</v>
      </c>
      <c r="BX46" s="26">
        <f>Cost!BX38</f>
        <v>0</v>
      </c>
      <c r="BY46" s="26">
        <f>Cost!BY38</f>
        <v>0</v>
      </c>
      <c r="BZ46" s="26">
        <f>Cost!BZ38</f>
        <v>0</v>
      </c>
      <c r="CA46" s="26">
        <f>Cost!CA38</f>
        <v>0</v>
      </c>
      <c r="CB46" s="26">
        <f>Cost!CB38</f>
        <v>0</v>
      </c>
      <c r="CC46" s="26">
        <f>Cost!CC38</f>
        <v>0</v>
      </c>
      <c r="CD46" s="26">
        <f>Cost!CD38</f>
        <v>0</v>
      </c>
      <c r="CE46" s="26">
        <f>Cost!CE38</f>
        <v>0</v>
      </c>
      <c r="CF46" s="26">
        <f>Cost!CF38</f>
        <v>0</v>
      </c>
      <c r="CG46" s="26">
        <f>Cost!CG38</f>
        <v>0</v>
      </c>
      <c r="CH46" s="26">
        <f>Cost!CH38</f>
        <v>0</v>
      </c>
      <c r="CI46" s="26">
        <f>Cost!CI38</f>
        <v>0</v>
      </c>
      <c r="CJ46" s="26">
        <f>Cost!CJ38</f>
        <v>0</v>
      </c>
      <c r="CK46" s="26">
        <f>Cost!CK38</f>
        <v>0</v>
      </c>
      <c r="CL46" s="26">
        <f>Cost!CL38</f>
        <v>0</v>
      </c>
      <c r="CM46" s="26">
        <f>Cost!CM38</f>
        <v>0</v>
      </c>
      <c r="CN46" s="26">
        <f>Cost!CN38</f>
        <v>0</v>
      </c>
      <c r="CO46" s="26">
        <f>Cost!CO38</f>
        <v>0</v>
      </c>
      <c r="CP46" s="26">
        <f>Cost!CP38</f>
        <v>0</v>
      </c>
      <c r="CQ46" s="26">
        <f>Cost!CQ38</f>
        <v>0</v>
      </c>
      <c r="CR46" s="26">
        <f>Cost!CR38</f>
        <v>0</v>
      </c>
      <c r="CS46" s="26">
        <f>Cost!CS38</f>
        <v>0</v>
      </c>
      <c r="CT46" s="26">
        <f>Cost!CT38</f>
        <v>0</v>
      </c>
      <c r="CU46" s="26">
        <f>Cost!CU38</f>
        <v>0</v>
      </c>
      <c r="CV46" s="26">
        <f>Cost!CV38</f>
        <v>0</v>
      </c>
      <c r="CW46" s="26">
        <f>Cost!CW38</f>
        <v>0</v>
      </c>
      <c r="CX46" s="26">
        <f>Cost!CX38</f>
        <v>0</v>
      </c>
      <c r="CY46" s="26">
        <f>Cost!CY38</f>
        <v>0</v>
      </c>
      <c r="CZ46" s="26">
        <f>Cost!CZ38</f>
        <v>0</v>
      </c>
      <c r="DA46" s="26">
        <f>Cost!DA38</f>
        <v>0</v>
      </c>
      <c r="DB46" s="26">
        <f>Cost!DB38</f>
        <v>0</v>
      </c>
      <c r="DC46" s="26">
        <f>Cost!DC38</f>
        <v>0</v>
      </c>
      <c r="DD46" s="26">
        <f>Cost!DD38</f>
        <v>0</v>
      </c>
      <c r="DE46" s="26">
        <f>Cost!DE38</f>
        <v>0</v>
      </c>
      <c r="DF46" s="26">
        <f>Cost!DF38</f>
        <v>0</v>
      </c>
      <c r="DG46" s="26">
        <f>Cost!DG38</f>
        <v>0</v>
      </c>
      <c r="DH46" s="26">
        <f>Cost!DH38</f>
        <v>0</v>
      </c>
      <c r="DI46" s="26">
        <f>Cost!DI38</f>
        <v>0</v>
      </c>
      <c r="DJ46" s="26">
        <f>Cost!DJ38</f>
        <v>0</v>
      </c>
      <c r="DK46" s="26">
        <f>Cost!DK38</f>
        <v>0</v>
      </c>
      <c r="DL46" s="26">
        <f>Cost!DL38</f>
        <v>0</v>
      </c>
      <c r="DM46" s="26">
        <f>Cost!DM38</f>
        <v>0</v>
      </c>
      <c r="DN46" s="26">
        <f>Cost!DN38</f>
        <v>0</v>
      </c>
      <c r="DO46" s="26">
        <f>Cost!DO38</f>
        <v>0</v>
      </c>
      <c r="DP46" s="26">
        <f>Cost!DP38</f>
        <v>0</v>
      </c>
      <c r="DQ46" s="26">
        <f>Cost!DQ38</f>
        <v>0</v>
      </c>
      <c r="DR46" s="26">
        <f>Cost!DR38</f>
        <v>0</v>
      </c>
      <c r="DS46" s="26">
        <f>Cost!DS38</f>
        <v>0</v>
      </c>
      <c r="DT46" s="26">
        <f>Cost!DT38</f>
        <v>0</v>
      </c>
      <c r="DU46" s="26">
        <f>Cost!DU38</f>
        <v>0</v>
      </c>
      <c r="DV46" s="26">
        <f>Cost!DV38</f>
        <v>0</v>
      </c>
      <c r="DW46" s="26">
        <f>Cost!DW38</f>
        <v>0</v>
      </c>
      <c r="DX46" s="26">
        <f>Cost!DX38</f>
        <v>0</v>
      </c>
      <c r="DY46" s="26">
        <f>Cost!DY38</f>
        <v>0</v>
      </c>
      <c r="DZ46" s="26">
        <f>Cost!DZ38</f>
        <v>0</v>
      </c>
      <c r="EA46" s="26">
        <f>Cost!EA38</f>
        <v>0</v>
      </c>
      <c r="EB46" s="26">
        <f>Cost!EB38</f>
        <v>0</v>
      </c>
      <c r="EC46" s="26">
        <f>Cost!EC38</f>
        <v>0</v>
      </c>
      <c r="ED46" s="26">
        <f>Cost!ED38</f>
        <v>0</v>
      </c>
      <c r="EE46" s="26">
        <f>Cost!EE38</f>
        <v>0</v>
      </c>
      <c r="EF46" s="26">
        <f>Cost!EF38</f>
        <v>0</v>
      </c>
      <c r="EG46" s="26">
        <f>Cost!EG38</f>
        <v>0</v>
      </c>
      <c r="EH46" s="26">
        <f>Cost!EH38</f>
        <v>0</v>
      </c>
      <c r="EI46" s="26">
        <f>Cost!EI38</f>
        <v>0</v>
      </c>
      <c r="EJ46" s="26">
        <f>Cost!EJ38</f>
        <v>0</v>
      </c>
      <c r="EK46" s="26">
        <f>Cost!EK38</f>
        <v>0</v>
      </c>
      <c r="EL46" s="26">
        <f>Cost!EL38</f>
        <v>0</v>
      </c>
      <c r="EM46" s="26">
        <f>Cost!EM38</f>
        <v>0</v>
      </c>
      <c r="EN46" s="26">
        <f>Cost!EN38</f>
        <v>0</v>
      </c>
      <c r="EO46" s="26">
        <f>Cost!EO38</f>
        <v>0</v>
      </c>
      <c r="EP46" s="26">
        <f>Cost!EP38</f>
        <v>0</v>
      </c>
      <c r="EQ46" s="26">
        <f>Cost!EQ38</f>
        <v>0</v>
      </c>
      <c r="ER46" s="26">
        <f>Cost!ER38</f>
        <v>0</v>
      </c>
      <c r="ES46" s="26">
        <f>Cost!ES38</f>
        <v>0</v>
      </c>
      <c r="ET46" s="26">
        <f>Cost!ET38</f>
        <v>0</v>
      </c>
      <c r="EU46" s="26">
        <f>Cost!EU38</f>
        <v>0</v>
      </c>
      <c r="EV46" s="26">
        <f>Cost!EV38</f>
        <v>0</v>
      </c>
      <c r="EW46" s="26">
        <f>Cost!EW38</f>
        <v>0</v>
      </c>
      <c r="EX46" s="26">
        <f>Cost!EX38</f>
        <v>0</v>
      </c>
      <c r="EY46" s="26">
        <f>Cost!EY38</f>
        <v>0</v>
      </c>
      <c r="EZ46" s="26">
        <f>Cost!EZ38</f>
        <v>0</v>
      </c>
      <c r="FA46" s="26">
        <f>Cost!FA38</f>
        <v>0</v>
      </c>
      <c r="FB46" s="26">
        <f>Cost!FB38</f>
        <v>0</v>
      </c>
      <c r="FC46" s="26">
        <f>Cost!FC38</f>
        <v>0</v>
      </c>
      <c r="FD46" s="26">
        <f>Cost!FD38</f>
        <v>0</v>
      </c>
      <c r="FE46" s="26">
        <f>Cost!FE38</f>
        <v>0</v>
      </c>
      <c r="FF46" s="26">
        <f>Cost!FF38</f>
        <v>0</v>
      </c>
      <c r="FG46" s="26">
        <f>Cost!FG38</f>
        <v>0</v>
      </c>
      <c r="FH46" s="26">
        <f>Cost!FH38</f>
        <v>0</v>
      </c>
      <c r="FI46" s="26">
        <f>Cost!FI38</f>
        <v>0</v>
      </c>
      <c r="FJ46" s="26">
        <f>Cost!FJ38</f>
        <v>0</v>
      </c>
      <c r="FK46" s="26">
        <f>Cost!FK38</f>
        <v>0</v>
      </c>
      <c r="FL46" s="26">
        <f>Cost!FL38</f>
        <v>0</v>
      </c>
      <c r="FM46" s="26">
        <f>Cost!FM38</f>
        <v>0</v>
      </c>
      <c r="FN46" s="26">
        <f>Cost!FN38</f>
        <v>0</v>
      </c>
      <c r="FO46" s="26">
        <f>Cost!FO38</f>
        <v>0</v>
      </c>
      <c r="FP46" s="26">
        <f>Cost!FP38</f>
        <v>0</v>
      </c>
      <c r="FQ46" s="26">
        <f>Cost!FQ38</f>
        <v>0</v>
      </c>
      <c r="FR46" s="26">
        <f>Cost!FR38</f>
        <v>0</v>
      </c>
      <c r="FS46" s="26">
        <f>Cost!FS38</f>
        <v>0</v>
      </c>
      <c r="FT46" s="26">
        <f>Cost!FT38</f>
        <v>0</v>
      </c>
      <c r="FU46" s="26">
        <f>Cost!FU38</f>
        <v>0</v>
      </c>
      <c r="FV46" s="26">
        <f>Cost!FV38</f>
        <v>0</v>
      </c>
      <c r="FW46" s="26">
        <f>Cost!FW38</f>
        <v>0</v>
      </c>
      <c r="FX46" s="26">
        <f>Cost!FX38</f>
        <v>0</v>
      </c>
      <c r="FY46" s="26">
        <f>Cost!FY38</f>
        <v>0</v>
      </c>
      <c r="FZ46" s="26">
        <f>Cost!FZ38</f>
        <v>0</v>
      </c>
      <c r="GA46" s="26">
        <f>Cost!GA38</f>
        <v>0</v>
      </c>
      <c r="GB46" s="26">
        <f>Cost!GB38</f>
        <v>0</v>
      </c>
      <c r="GC46" s="26">
        <f>Cost!GC38</f>
        <v>0</v>
      </c>
      <c r="GD46" s="26">
        <f>Cost!GD38</f>
        <v>0</v>
      </c>
      <c r="GE46" s="26">
        <f>Cost!GE38</f>
        <v>0</v>
      </c>
      <c r="GF46" s="26">
        <f>Cost!GF38</f>
        <v>0</v>
      </c>
      <c r="GG46" s="26">
        <f>Cost!GG38</f>
        <v>0</v>
      </c>
      <c r="GH46" s="26">
        <f>Cost!GH38</f>
        <v>0</v>
      </c>
      <c r="GI46" s="26">
        <f>Cost!GI38</f>
        <v>0</v>
      </c>
      <c r="GJ46" s="26">
        <f>Cost!GJ38</f>
        <v>0</v>
      </c>
      <c r="GK46" s="26">
        <f>Cost!GK38</f>
        <v>0</v>
      </c>
      <c r="GL46" s="26">
        <f>Cost!GL38</f>
        <v>0</v>
      </c>
      <c r="GM46" s="26">
        <f>Cost!GM38</f>
        <v>0</v>
      </c>
      <c r="GN46" s="26">
        <f>Cost!GN38</f>
        <v>0</v>
      </c>
      <c r="GO46" s="26">
        <f>Cost!GO38</f>
        <v>0</v>
      </c>
      <c r="GP46" s="26">
        <f>Cost!GP38</f>
        <v>0</v>
      </c>
      <c r="GQ46" s="26">
        <f>Cost!GQ38</f>
        <v>0</v>
      </c>
      <c r="GR46" s="26">
        <f>Cost!GR38</f>
        <v>0</v>
      </c>
      <c r="GS46" s="26">
        <f>Cost!GS38</f>
        <v>0</v>
      </c>
      <c r="GT46" s="26">
        <f>Cost!GT38</f>
        <v>0</v>
      </c>
      <c r="GU46" s="26">
        <f>Cost!GU38</f>
        <v>0</v>
      </c>
      <c r="GV46" s="26">
        <f>Cost!GV38</f>
        <v>0</v>
      </c>
      <c r="GW46" s="26">
        <f>Cost!GW38</f>
        <v>0</v>
      </c>
      <c r="GX46" s="26">
        <f>Cost!GX38</f>
        <v>0</v>
      </c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</row>
    <row r="47" spans="1:221">
      <c r="A47" s="35" t="s">
        <v>637</v>
      </c>
      <c r="B47" s="14" t="s">
        <v>616</v>
      </c>
      <c r="C47" t="s">
        <v>383</v>
      </c>
      <c r="D47" s="26">
        <f>Cost!D39</f>
        <v>11400000</v>
      </c>
      <c r="E47" s="26">
        <f>Cost!E39</f>
        <v>0</v>
      </c>
      <c r="F47" s="26">
        <f>Cost!F39</f>
        <v>0</v>
      </c>
      <c r="G47" s="26">
        <f>Cost!G39</f>
        <v>0</v>
      </c>
      <c r="H47" s="26">
        <f>Cost!H39</f>
        <v>0</v>
      </c>
      <c r="I47" s="26">
        <f>Cost!I39</f>
        <v>0</v>
      </c>
      <c r="J47" s="26">
        <f>Cost!J39</f>
        <v>15200000</v>
      </c>
      <c r="K47" s="26">
        <f>Cost!K39</f>
        <v>0</v>
      </c>
      <c r="L47" s="26">
        <f>Cost!L39</f>
        <v>0</v>
      </c>
      <c r="M47" s="26">
        <f>Cost!M39</f>
        <v>0</v>
      </c>
      <c r="N47" s="26">
        <f>Cost!N39</f>
        <v>0</v>
      </c>
      <c r="O47" s="26">
        <f>Cost!O39</f>
        <v>0</v>
      </c>
      <c r="P47" s="26">
        <f>Cost!P39</f>
        <v>11400000</v>
      </c>
      <c r="Q47" s="26">
        <f>Cost!Q39</f>
        <v>0</v>
      </c>
      <c r="R47" s="26">
        <f>Cost!R39</f>
        <v>0</v>
      </c>
      <c r="S47" s="26">
        <f>Cost!S39</f>
        <v>0</v>
      </c>
      <c r="T47" s="26">
        <f>Cost!T39</f>
        <v>0</v>
      </c>
      <c r="U47" s="26">
        <f>Cost!U39</f>
        <v>0</v>
      </c>
      <c r="V47" s="26">
        <f>Cost!V39</f>
        <v>0</v>
      </c>
      <c r="W47" s="26">
        <f>Cost!W39</f>
        <v>0</v>
      </c>
      <c r="X47" s="26">
        <f>Cost!X39</f>
        <v>0</v>
      </c>
      <c r="Y47" s="26">
        <f>Cost!Y39</f>
        <v>0</v>
      </c>
      <c r="Z47" s="26">
        <f>Cost!Z39</f>
        <v>0</v>
      </c>
      <c r="AA47" s="26">
        <f>Cost!AA39</f>
        <v>0</v>
      </c>
      <c r="AB47" s="26">
        <f>Cost!AB39</f>
        <v>0</v>
      </c>
      <c r="AC47" s="26">
        <f>Cost!AC39</f>
        <v>0</v>
      </c>
      <c r="AD47" s="26">
        <f>Cost!AD39</f>
        <v>0</v>
      </c>
      <c r="AE47" s="26">
        <f>Cost!AE39</f>
        <v>0</v>
      </c>
      <c r="AF47" s="26">
        <f>Cost!AF39</f>
        <v>0</v>
      </c>
      <c r="AG47" s="26">
        <f>Cost!AG39</f>
        <v>0</v>
      </c>
      <c r="AH47" s="26">
        <f>Cost!AH39</f>
        <v>0</v>
      </c>
      <c r="AI47" s="26">
        <f>Cost!AI39</f>
        <v>0</v>
      </c>
      <c r="AJ47" s="26">
        <f>Cost!AJ39</f>
        <v>0</v>
      </c>
      <c r="AK47" s="26">
        <f>Cost!AK39</f>
        <v>0</v>
      </c>
      <c r="AL47" s="26">
        <f>Cost!AL39</f>
        <v>0</v>
      </c>
      <c r="AM47" s="26">
        <f>Cost!AM39</f>
        <v>0</v>
      </c>
      <c r="AN47" s="26">
        <f>Cost!AN39</f>
        <v>0</v>
      </c>
      <c r="AO47" s="26">
        <f>Cost!AO39</f>
        <v>0</v>
      </c>
      <c r="AP47" s="26">
        <f>Cost!AP39</f>
        <v>0</v>
      </c>
      <c r="AQ47" s="26">
        <f>Cost!AQ39</f>
        <v>0</v>
      </c>
      <c r="AR47" s="26">
        <f>Cost!AR39</f>
        <v>0</v>
      </c>
      <c r="AS47" s="26">
        <f>Cost!AS39</f>
        <v>0</v>
      </c>
      <c r="AT47" s="26">
        <f>Cost!AT39</f>
        <v>0</v>
      </c>
      <c r="AU47" s="26">
        <f>Cost!AU39</f>
        <v>0</v>
      </c>
      <c r="AV47" s="26">
        <f>Cost!AV39</f>
        <v>0</v>
      </c>
      <c r="AW47" s="26">
        <f>Cost!AW39</f>
        <v>0</v>
      </c>
      <c r="AX47" s="26">
        <f>Cost!AX39</f>
        <v>0</v>
      </c>
      <c r="AY47" s="26">
        <f>Cost!AY39</f>
        <v>0</v>
      </c>
      <c r="AZ47" s="26">
        <f>Cost!AZ39</f>
        <v>0</v>
      </c>
      <c r="BA47" s="26">
        <f>Cost!BA39</f>
        <v>0</v>
      </c>
      <c r="BB47" s="26">
        <f>Cost!BB39</f>
        <v>0</v>
      </c>
      <c r="BC47" s="26">
        <f>Cost!BC39</f>
        <v>0</v>
      </c>
      <c r="BD47" s="26">
        <f>Cost!BD39</f>
        <v>0</v>
      </c>
      <c r="BE47" s="26">
        <f>Cost!BE39</f>
        <v>0</v>
      </c>
      <c r="BF47" s="26">
        <f>Cost!BF39</f>
        <v>0</v>
      </c>
      <c r="BG47" s="26">
        <f>Cost!BG39</f>
        <v>0</v>
      </c>
      <c r="BH47" s="26">
        <f>Cost!BH39</f>
        <v>0</v>
      </c>
      <c r="BI47" s="26">
        <f>Cost!BI39</f>
        <v>0</v>
      </c>
      <c r="BJ47" s="26">
        <f>Cost!BJ39</f>
        <v>0</v>
      </c>
      <c r="BK47" s="26">
        <f>Cost!BK39</f>
        <v>0</v>
      </c>
      <c r="BL47" s="26">
        <f>Cost!BL39</f>
        <v>0</v>
      </c>
      <c r="BM47" s="26">
        <f>Cost!BM39</f>
        <v>0</v>
      </c>
      <c r="BN47" s="26">
        <f>Cost!BN39</f>
        <v>0</v>
      </c>
      <c r="BO47" s="26">
        <f>Cost!BO39</f>
        <v>0</v>
      </c>
      <c r="BP47" s="26">
        <f>Cost!BP39</f>
        <v>0</v>
      </c>
      <c r="BQ47" s="26">
        <f>Cost!BQ39</f>
        <v>0</v>
      </c>
      <c r="BR47" s="26">
        <f>Cost!BR39</f>
        <v>0</v>
      </c>
      <c r="BS47" s="26">
        <f>Cost!BS39</f>
        <v>0</v>
      </c>
      <c r="BT47" s="26">
        <f>Cost!BT39</f>
        <v>0</v>
      </c>
      <c r="BU47" s="26">
        <f>Cost!BU39</f>
        <v>0</v>
      </c>
      <c r="BV47" s="26">
        <f>Cost!BV39</f>
        <v>0</v>
      </c>
      <c r="BW47" s="26">
        <f>Cost!BW39</f>
        <v>0</v>
      </c>
      <c r="BX47" s="26">
        <f>Cost!BX39</f>
        <v>0</v>
      </c>
      <c r="BY47" s="26">
        <f>Cost!BY39</f>
        <v>0</v>
      </c>
      <c r="BZ47" s="26">
        <f>Cost!BZ39</f>
        <v>0</v>
      </c>
      <c r="CA47" s="26">
        <f>Cost!CA39</f>
        <v>0</v>
      </c>
      <c r="CB47" s="26">
        <f>Cost!CB39</f>
        <v>0</v>
      </c>
      <c r="CC47" s="26">
        <f>Cost!CC39</f>
        <v>0</v>
      </c>
      <c r="CD47" s="26">
        <f>Cost!CD39</f>
        <v>0</v>
      </c>
      <c r="CE47" s="26">
        <f>Cost!CE39</f>
        <v>0</v>
      </c>
      <c r="CF47" s="26">
        <f>Cost!CF39</f>
        <v>0</v>
      </c>
      <c r="CG47" s="26">
        <f>Cost!CG39</f>
        <v>0</v>
      </c>
      <c r="CH47" s="26">
        <f>Cost!CH39</f>
        <v>0</v>
      </c>
      <c r="CI47" s="26">
        <f>Cost!CI39</f>
        <v>0</v>
      </c>
      <c r="CJ47" s="26">
        <f>Cost!CJ39</f>
        <v>0</v>
      </c>
      <c r="CK47" s="26">
        <f>Cost!CK39</f>
        <v>0</v>
      </c>
      <c r="CL47" s="26">
        <f>Cost!CL39</f>
        <v>0</v>
      </c>
      <c r="CM47" s="26">
        <f>Cost!CM39</f>
        <v>0</v>
      </c>
      <c r="CN47" s="26">
        <f>Cost!CN39</f>
        <v>0</v>
      </c>
      <c r="CO47" s="26">
        <f>Cost!CO39</f>
        <v>0</v>
      </c>
      <c r="CP47" s="26">
        <f>Cost!CP39</f>
        <v>0</v>
      </c>
      <c r="CQ47" s="26">
        <f>Cost!CQ39</f>
        <v>0</v>
      </c>
      <c r="CR47" s="26">
        <f>Cost!CR39</f>
        <v>0</v>
      </c>
      <c r="CS47" s="26">
        <f>Cost!CS39</f>
        <v>0</v>
      </c>
      <c r="CT47" s="26">
        <f>Cost!CT39</f>
        <v>0</v>
      </c>
      <c r="CU47" s="26">
        <f>Cost!CU39</f>
        <v>0</v>
      </c>
      <c r="CV47" s="26">
        <f>Cost!CV39</f>
        <v>0</v>
      </c>
      <c r="CW47" s="26">
        <f>Cost!CW39</f>
        <v>0</v>
      </c>
      <c r="CX47" s="26">
        <f>Cost!CX39</f>
        <v>0</v>
      </c>
      <c r="CY47" s="26">
        <f>Cost!CY39</f>
        <v>0</v>
      </c>
      <c r="CZ47" s="26">
        <f>Cost!CZ39</f>
        <v>0</v>
      </c>
      <c r="DA47" s="26">
        <f>Cost!DA39</f>
        <v>0</v>
      </c>
      <c r="DB47" s="26">
        <f>Cost!DB39</f>
        <v>0</v>
      </c>
      <c r="DC47" s="26">
        <f>Cost!DC39</f>
        <v>0</v>
      </c>
      <c r="DD47" s="26">
        <f>Cost!DD39</f>
        <v>0</v>
      </c>
      <c r="DE47" s="26">
        <f>Cost!DE39</f>
        <v>0</v>
      </c>
      <c r="DF47" s="26">
        <f>Cost!DF39</f>
        <v>0</v>
      </c>
      <c r="DG47" s="26">
        <f>Cost!DG39</f>
        <v>0</v>
      </c>
      <c r="DH47" s="26">
        <f>Cost!DH39</f>
        <v>0</v>
      </c>
      <c r="DI47" s="26">
        <f>Cost!DI39</f>
        <v>0</v>
      </c>
      <c r="DJ47" s="26">
        <f>Cost!DJ39</f>
        <v>0</v>
      </c>
      <c r="DK47" s="26">
        <f>Cost!DK39</f>
        <v>0</v>
      </c>
      <c r="DL47" s="26">
        <f>Cost!DL39</f>
        <v>0</v>
      </c>
      <c r="DM47" s="26">
        <f>Cost!DM39</f>
        <v>0</v>
      </c>
      <c r="DN47" s="26">
        <f>Cost!DN39</f>
        <v>0</v>
      </c>
      <c r="DO47" s="26">
        <f>Cost!DO39</f>
        <v>0</v>
      </c>
      <c r="DP47" s="26">
        <f>Cost!DP39</f>
        <v>0</v>
      </c>
      <c r="DQ47" s="26">
        <f>Cost!DQ39</f>
        <v>0</v>
      </c>
      <c r="DR47" s="26">
        <f>Cost!DR39</f>
        <v>0</v>
      </c>
      <c r="DS47" s="26">
        <f>Cost!DS39</f>
        <v>0</v>
      </c>
      <c r="DT47" s="26">
        <f>Cost!DT39</f>
        <v>0</v>
      </c>
      <c r="DU47" s="26">
        <f>Cost!DU39</f>
        <v>0</v>
      </c>
      <c r="DV47" s="26">
        <f>Cost!DV39</f>
        <v>0</v>
      </c>
      <c r="DW47" s="26">
        <f>Cost!DW39</f>
        <v>0</v>
      </c>
      <c r="DX47" s="26">
        <f>Cost!DX39</f>
        <v>0</v>
      </c>
      <c r="DY47" s="26">
        <f>Cost!DY39</f>
        <v>0</v>
      </c>
      <c r="DZ47" s="26">
        <f>Cost!DZ39</f>
        <v>0</v>
      </c>
      <c r="EA47" s="26">
        <f>Cost!EA39</f>
        <v>0</v>
      </c>
      <c r="EB47" s="26">
        <f>Cost!EB39</f>
        <v>0</v>
      </c>
      <c r="EC47" s="26">
        <f>Cost!EC39</f>
        <v>0</v>
      </c>
      <c r="ED47" s="26">
        <f>Cost!ED39</f>
        <v>0</v>
      </c>
      <c r="EE47" s="26">
        <f>Cost!EE39</f>
        <v>0</v>
      </c>
      <c r="EF47" s="26">
        <f>Cost!EF39</f>
        <v>0</v>
      </c>
      <c r="EG47" s="26">
        <f>Cost!EG39</f>
        <v>0</v>
      </c>
      <c r="EH47" s="26">
        <f>Cost!EH39</f>
        <v>0</v>
      </c>
      <c r="EI47" s="26">
        <f>Cost!EI39</f>
        <v>0</v>
      </c>
      <c r="EJ47" s="26">
        <f>Cost!EJ39</f>
        <v>0</v>
      </c>
      <c r="EK47" s="26">
        <f>Cost!EK39</f>
        <v>0</v>
      </c>
      <c r="EL47" s="26">
        <f>Cost!EL39</f>
        <v>0</v>
      </c>
      <c r="EM47" s="26">
        <f>Cost!EM39</f>
        <v>0</v>
      </c>
      <c r="EN47" s="26">
        <f>Cost!EN39</f>
        <v>0</v>
      </c>
      <c r="EO47" s="26">
        <f>Cost!EO39</f>
        <v>0</v>
      </c>
      <c r="EP47" s="26">
        <f>Cost!EP39</f>
        <v>0</v>
      </c>
      <c r="EQ47" s="26">
        <f>Cost!EQ39</f>
        <v>0</v>
      </c>
      <c r="ER47" s="26">
        <f>Cost!ER39</f>
        <v>0</v>
      </c>
      <c r="ES47" s="26">
        <f>Cost!ES39</f>
        <v>0</v>
      </c>
      <c r="ET47" s="26">
        <f>Cost!ET39</f>
        <v>0</v>
      </c>
      <c r="EU47" s="26">
        <f>Cost!EU39</f>
        <v>0</v>
      </c>
      <c r="EV47" s="26">
        <f>Cost!EV39</f>
        <v>0</v>
      </c>
      <c r="EW47" s="26">
        <f>Cost!EW39</f>
        <v>0</v>
      </c>
      <c r="EX47" s="26">
        <f>Cost!EX39</f>
        <v>0</v>
      </c>
      <c r="EY47" s="26">
        <f>Cost!EY39</f>
        <v>0</v>
      </c>
      <c r="EZ47" s="26">
        <f>Cost!EZ39</f>
        <v>0</v>
      </c>
      <c r="FA47" s="26">
        <f>Cost!FA39</f>
        <v>0</v>
      </c>
      <c r="FB47" s="26">
        <f>Cost!FB39</f>
        <v>0</v>
      </c>
      <c r="FC47" s="26">
        <f>Cost!FC39</f>
        <v>0</v>
      </c>
      <c r="FD47" s="26">
        <f>Cost!FD39</f>
        <v>0</v>
      </c>
      <c r="FE47" s="26">
        <f>Cost!FE39</f>
        <v>0</v>
      </c>
      <c r="FF47" s="26">
        <f>Cost!FF39</f>
        <v>0</v>
      </c>
      <c r="FG47" s="26">
        <f>Cost!FG39</f>
        <v>0</v>
      </c>
      <c r="FH47" s="26">
        <f>Cost!FH39</f>
        <v>0</v>
      </c>
      <c r="FI47" s="26">
        <f>Cost!FI39</f>
        <v>0</v>
      </c>
      <c r="FJ47" s="26">
        <f>Cost!FJ39</f>
        <v>0</v>
      </c>
      <c r="FK47" s="26">
        <f>Cost!FK39</f>
        <v>0</v>
      </c>
      <c r="FL47" s="26">
        <f>Cost!FL39</f>
        <v>0</v>
      </c>
      <c r="FM47" s="26">
        <f>Cost!FM39</f>
        <v>0</v>
      </c>
      <c r="FN47" s="26">
        <f>Cost!FN39</f>
        <v>0</v>
      </c>
      <c r="FO47" s="26">
        <f>Cost!FO39</f>
        <v>0</v>
      </c>
      <c r="FP47" s="26">
        <f>Cost!FP39</f>
        <v>0</v>
      </c>
      <c r="FQ47" s="26">
        <f>Cost!FQ39</f>
        <v>0</v>
      </c>
      <c r="FR47" s="26">
        <f>Cost!FR39</f>
        <v>0</v>
      </c>
      <c r="FS47" s="26">
        <f>Cost!FS39</f>
        <v>0</v>
      </c>
      <c r="FT47" s="26">
        <f>Cost!FT39</f>
        <v>0</v>
      </c>
      <c r="FU47" s="26">
        <f>Cost!FU39</f>
        <v>0</v>
      </c>
      <c r="FV47" s="26">
        <f>Cost!FV39</f>
        <v>0</v>
      </c>
      <c r="FW47" s="26">
        <f>Cost!FW39</f>
        <v>0</v>
      </c>
      <c r="FX47" s="26">
        <f>Cost!FX39</f>
        <v>0</v>
      </c>
      <c r="FY47" s="26">
        <f>Cost!FY39</f>
        <v>0</v>
      </c>
      <c r="FZ47" s="26">
        <f>Cost!FZ39</f>
        <v>0</v>
      </c>
      <c r="GA47" s="26">
        <f>Cost!GA39</f>
        <v>0</v>
      </c>
      <c r="GB47" s="26">
        <f>Cost!GB39</f>
        <v>0</v>
      </c>
      <c r="GC47" s="26">
        <f>Cost!GC39</f>
        <v>0</v>
      </c>
      <c r="GD47" s="26">
        <f>Cost!GD39</f>
        <v>0</v>
      </c>
      <c r="GE47" s="26">
        <f>Cost!GE39</f>
        <v>0</v>
      </c>
      <c r="GF47" s="26">
        <f>Cost!GF39</f>
        <v>0</v>
      </c>
      <c r="GG47" s="26">
        <f>Cost!GG39</f>
        <v>0</v>
      </c>
      <c r="GH47" s="26">
        <f>Cost!GH39</f>
        <v>0</v>
      </c>
      <c r="GI47" s="26">
        <f>Cost!GI39</f>
        <v>0</v>
      </c>
      <c r="GJ47" s="26">
        <f>Cost!GJ39</f>
        <v>0</v>
      </c>
      <c r="GK47" s="26">
        <f>Cost!GK39</f>
        <v>0</v>
      </c>
      <c r="GL47" s="26">
        <f>Cost!GL39</f>
        <v>0</v>
      </c>
      <c r="GM47" s="26">
        <f>Cost!GM39</f>
        <v>0</v>
      </c>
      <c r="GN47" s="26">
        <f>Cost!GN39</f>
        <v>0</v>
      </c>
      <c r="GO47" s="26">
        <f>Cost!GO39</f>
        <v>0</v>
      </c>
      <c r="GP47" s="26">
        <f>Cost!GP39</f>
        <v>0</v>
      </c>
      <c r="GQ47" s="26">
        <f>Cost!GQ39</f>
        <v>0</v>
      </c>
      <c r="GR47" s="26">
        <f>Cost!GR39</f>
        <v>0</v>
      </c>
      <c r="GS47" s="26">
        <f>Cost!GS39</f>
        <v>0</v>
      </c>
      <c r="GT47" s="26">
        <f>Cost!GT39</f>
        <v>0</v>
      </c>
      <c r="GU47" s="26">
        <f>Cost!GU39</f>
        <v>0</v>
      </c>
      <c r="GV47" s="26">
        <f>Cost!GV39</f>
        <v>0</v>
      </c>
      <c r="GW47" s="26">
        <f>Cost!GW39</f>
        <v>0</v>
      </c>
      <c r="GX47" s="26">
        <f>Cost!GX39</f>
        <v>0</v>
      </c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</row>
    <row r="48" spans="1:221">
      <c r="A48" s="35" t="s">
        <v>638</v>
      </c>
      <c r="B48" s="14" t="s">
        <v>617</v>
      </c>
      <c r="C48" t="s">
        <v>384</v>
      </c>
      <c r="D48" s="26">
        <f>Cost!D40</f>
        <v>1140000</v>
      </c>
      <c r="E48" s="26">
        <f>Cost!E40</f>
        <v>0</v>
      </c>
      <c r="F48" s="26">
        <f>Cost!F40</f>
        <v>0</v>
      </c>
      <c r="G48" s="26">
        <f>Cost!G40</f>
        <v>0</v>
      </c>
      <c r="H48" s="26">
        <f>Cost!H40</f>
        <v>0</v>
      </c>
      <c r="I48" s="26">
        <f>Cost!I40</f>
        <v>0</v>
      </c>
      <c r="J48" s="26">
        <f>Cost!J40</f>
        <v>1520000</v>
      </c>
      <c r="K48" s="26">
        <f>Cost!K40</f>
        <v>0</v>
      </c>
      <c r="L48" s="26">
        <f>Cost!L40</f>
        <v>0</v>
      </c>
      <c r="M48" s="26">
        <f>Cost!M40</f>
        <v>0</v>
      </c>
      <c r="N48" s="26">
        <f>Cost!N40</f>
        <v>0</v>
      </c>
      <c r="O48" s="26">
        <f>Cost!O40</f>
        <v>0</v>
      </c>
      <c r="P48" s="26">
        <f>Cost!P40</f>
        <v>1140000</v>
      </c>
      <c r="Q48" s="26">
        <f>Cost!Q40</f>
        <v>0</v>
      </c>
      <c r="R48" s="26">
        <f>Cost!R40</f>
        <v>0</v>
      </c>
      <c r="S48" s="26">
        <f>Cost!S40</f>
        <v>0</v>
      </c>
      <c r="T48" s="26">
        <f>Cost!T40</f>
        <v>0</v>
      </c>
      <c r="U48" s="26">
        <f>Cost!U40</f>
        <v>0</v>
      </c>
      <c r="V48" s="26">
        <f>Cost!V40</f>
        <v>0</v>
      </c>
      <c r="W48" s="26">
        <f>Cost!W40</f>
        <v>0</v>
      </c>
      <c r="X48" s="26">
        <f>Cost!X40</f>
        <v>0</v>
      </c>
      <c r="Y48" s="26">
        <f>Cost!Y40</f>
        <v>0</v>
      </c>
      <c r="Z48" s="26">
        <f>Cost!Z40</f>
        <v>0</v>
      </c>
      <c r="AA48" s="26">
        <f>Cost!AA40</f>
        <v>0</v>
      </c>
      <c r="AB48" s="26">
        <f>Cost!AB40</f>
        <v>0</v>
      </c>
      <c r="AC48" s="26">
        <f>Cost!AC40</f>
        <v>0</v>
      </c>
      <c r="AD48" s="26">
        <f>Cost!AD40</f>
        <v>0</v>
      </c>
      <c r="AE48" s="26">
        <f>Cost!AE40</f>
        <v>0</v>
      </c>
      <c r="AF48" s="26">
        <f>Cost!AF40</f>
        <v>0</v>
      </c>
      <c r="AG48" s="26">
        <f>Cost!AG40</f>
        <v>0</v>
      </c>
      <c r="AH48" s="26">
        <f>Cost!AH40</f>
        <v>0</v>
      </c>
      <c r="AI48" s="26">
        <f>Cost!AI40</f>
        <v>0</v>
      </c>
      <c r="AJ48" s="26">
        <f>Cost!AJ40</f>
        <v>0</v>
      </c>
      <c r="AK48" s="26">
        <f>Cost!AK40</f>
        <v>0</v>
      </c>
      <c r="AL48" s="26">
        <f>Cost!AL40</f>
        <v>0</v>
      </c>
      <c r="AM48" s="26">
        <f>Cost!AM40</f>
        <v>0</v>
      </c>
      <c r="AN48" s="26">
        <f>Cost!AN40</f>
        <v>0</v>
      </c>
      <c r="AO48" s="26">
        <f>Cost!AO40</f>
        <v>0</v>
      </c>
      <c r="AP48" s="26">
        <f>Cost!AP40</f>
        <v>0</v>
      </c>
      <c r="AQ48" s="26">
        <f>Cost!AQ40</f>
        <v>0</v>
      </c>
      <c r="AR48" s="26">
        <f>Cost!AR40</f>
        <v>0</v>
      </c>
      <c r="AS48" s="26">
        <f>Cost!AS40</f>
        <v>0</v>
      </c>
      <c r="AT48" s="26">
        <f>Cost!AT40</f>
        <v>0</v>
      </c>
      <c r="AU48" s="26">
        <f>Cost!AU40</f>
        <v>0</v>
      </c>
      <c r="AV48" s="26">
        <f>Cost!AV40</f>
        <v>0</v>
      </c>
      <c r="AW48" s="26">
        <f>Cost!AW40</f>
        <v>0</v>
      </c>
      <c r="AX48" s="26">
        <f>Cost!AX40</f>
        <v>0</v>
      </c>
      <c r="AY48" s="26">
        <f>Cost!AY40</f>
        <v>0</v>
      </c>
      <c r="AZ48" s="26">
        <f>Cost!AZ40</f>
        <v>0</v>
      </c>
      <c r="BA48" s="26">
        <f>Cost!BA40</f>
        <v>0</v>
      </c>
      <c r="BB48" s="26">
        <f>Cost!BB40</f>
        <v>0</v>
      </c>
      <c r="BC48" s="26">
        <f>Cost!BC40</f>
        <v>0</v>
      </c>
      <c r="BD48" s="26">
        <f>Cost!BD40</f>
        <v>0</v>
      </c>
      <c r="BE48" s="26">
        <f>Cost!BE40</f>
        <v>0</v>
      </c>
      <c r="BF48" s="26">
        <f>Cost!BF40</f>
        <v>0</v>
      </c>
      <c r="BG48" s="26">
        <f>Cost!BG40</f>
        <v>0</v>
      </c>
      <c r="BH48" s="26">
        <f>Cost!BH40</f>
        <v>0</v>
      </c>
      <c r="BI48" s="26">
        <f>Cost!BI40</f>
        <v>0</v>
      </c>
      <c r="BJ48" s="26">
        <f>Cost!BJ40</f>
        <v>0</v>
      </c>
      <c r="BK48" s="26">
        <f>Cost!BK40</f>
        <v>0</v>
      </c>
      <c r="BL48" s="26">
        <f>Cost!BL40</f>
        <v>0</v>
      </c>
      <c r="BM48" s="26">
        <f>Cost!BM40</f>
        <v>0</v>
      </c>
      <c r="BN48" s="26">
        <f>Cost!BN40</f>
        <v>0</v>
      </c>
      <c r="BO48" s="26">
        <f>Cost!BO40</f>
        <v>0</v>
      </c>
      <c r="BP48" s="26">
        <f>Cost!BP40</f>
        <v>0</v>
      </c>
      <c r="BQ48" s="26">
        <f>Cost!BQ40</f>
        <v>0</v>
      </c>
      <c r="BR48" s="26">
        <f>Cost!BR40</f>
        <v>0</v>
      </c>
      <c r="BS48" s="26">
        <f>Cost!BS40</f>
        <v>0</v>
      </c>
      <c r="BT48" s="26">
        <f>Cost!BT40</f>
        <v>0</v>
      </c>
      <c r="BU48" s="26">
        <f>Cost!BU40</f>
        <v>0</v>
      </c>
      <c r="BV48" s="26">
        <f>Cost!BV40</f>
        <v>0</v>
      </c>
      <c r="BW48" s="26">
        <f>Cost!BW40</f>
        <v>0</v>
      </c>
      <c r="BX48" s="26">
        <f>Cost!BX40</f>
        <v>0</v>
      </c>
      <c r="BY48" s="26">
        <f>Cost!BY40</f>
        <v>0</v>
      </c>
      <c r="BZ48" s="26">
        <f>Cost!BZ40</f>
        <v>0</v>
      </c>
      <c r="CA48" s="26">
        <f>Cost!CA40</f>
        <v>0</v>
      </c>
      <c r="CB48" s="26">
        <f>Cost!CB40</f>
        <v>0</v>
      </c>
      <c r="CC48" s="26">
        <f>Cost!CC40</f>
        <v>0</v>
      </c>
      <c r="CD48" s="26">
        <f>Cost!CD40</f>
        <v>0</v>
      </c>
      <c r="CE48" s="26">
        <f>Cost!CE40</f>
        <v>0</v>
      </c>
      <c r="CF48" s="26">
        <f>Cost!CF40</f>
        <v>0</v>
      </c>
      <c r="CG48" s="26">
        <f>Cost!CG40</f>
        <v>0</v>
      </c>
      <c r="CH48" s="26">
        <f>Cost!CH40</f>
        <v>0</v>
      </c>
      <c r="CI48" s="26">
        <f>Cost!CI40</f>
        <v>0</v>
      </c>
      <c r="CJ48" s="26">
        <f>Cost!CJ40</f>
        <v>0</v>
      </c>
      <c r="CK48" s="26">
        <f>Cost!CK40</f>
        <v>0</v>
      </c>
      <c r="CL48" s="26">
        <f>Cost!CL40</f>
        <v>0</v>
      </c>
      <c r="CM48" s="26">
        <f>Cost!CM40</f>
        <v>0</v>
      </c>
      <c r="CN48" s="26">
        <f>Cost!CN40</f>
        <v>0</v>
      </c>
      <c r="CO48" s="26">
        <f>Cost!CO40</f>
        <v>0</v>
      </c>
      <c r="CP48" s="26">
        <f>Cost!CP40</f>
        <v>0</v>
      </c>
      <c r="CQ48" s="26">
        <f>Cost!CQ40</f>
        <v>0</v>
      </c>
      <c r="CR48" s="26">
        <f>Cost!CR40</f>
        <v>0</v>
      </c>
      <c r="CS48" s="26">
        <f>Cost!CS40</f>
        <v>0</v>
      </c>
      <c r="CT48" s="26">
        <f>Cost!CT40</f>
        <v>0</v>
      </c>
      <c r="CU48" s="26">
        <f>Cost!CU40</f>
        <v>0</v>
      </c>
      <c r="CV48" s="26">
        <f>Cost!CV40</f>
        <v>0</v>
      </c>
      <c r="CW48" s="26">
        <f>Cost!CW40</f>
        <v>0</v>
      </c>
      <c r="CX48" s="26">
        <f>Cost!CX40</f>
        <v>0</v>
      </c>
      <c r="CY48" s="26">
        <f>Cost!CY40</f>
        <v>0</v>
      </c>
      <c r="CZ48" s="26">
        <f>Cost!CZ40</f>
        <v>0</v>
      </c>
      <c r="DA48" s="26">
        <f>Cost!DA40</f>
        <v>0</v>
      </c>
      <c r="DB48" s="26">
        <f>Cost!DB40</f>
        <v>0</v>
      </c>
      <c r="DC48" s="26">
        <f>Cost!DC40</f>
        <v>0</v>
      </c>
      <c r="DD48" s="26">
        <f>Cost!DD40</f>
        <v>0</v>
      </c>
      <c r="DE48" s="26">
        <f>Cost!DE40</f>
        <v>0</v>
      </c>
      <c r="DF48" s="26">
        <f>Cost!DF40</f>
        <v>0</v>
      </c>
      <c r="DG48" s="26">
        <f>Cost!DG40</f>
        <v>0</v>
      </c>
      <c r="DH48" s="26">
        <f>Cost!DH40</f>
        <v>0</v>
      </c>
      <c r="DI48" s="26">
        <f>Cost!DI40</f>
        <v>0</v>
      </c>
      <c r="DJ48" s="26">
        <f>Cost!DJ40</f>
        <v>0</v>
      </c>
      <c r="DK48" s="26">
        <f>Cost!DK40</f>
        <v>0</v>
      </c>
      <c r="DL48" s="26">
        <f>Cost!DL40</f>
        <v>0</v>
      </c>
      <c r="DM48" s="26">
        <f>Cost!DM40</f>
        <v>0</v>
      </c>
      <c r="DN48" s="26">
        <f>Cost!DN40</f>
        <v>0</v>
      </c>
      <c r="DO48" s="26">
        <f>Cost!DO40</f>
        <v>0</v>
      </c>
      <c r="DP48" s="26">
        <f>Cost!DP40</f>
        <v>0</v>
      </c>
      <c r="DQ48" s="26">
        <f>Cost!DQ40</f>
        <v>0</v>
      </c>
      <c r="DR48" s="26">
        <f>Cost!DR40</f>
        <v>0</v>
      </c>
      <c r="DS48" s="26">
        <f>Cost!DS40</f>
        <v>0</v>
      </c>
      <c r="DT48" s="26">
        <f>Cost!DT40</f>
        <v>0</v>
      </c>
      <c r="DU48" s="26">
        <f>Cost!DU40</f>
        <v>0</v>
      </c>
      <c r="DV48" s="26">
        <f>Cost!DV40</f>
        <v>0</v>
      </c>
      <c r="DW48" s="26">
        <f>Cost!DW40</f>
        <v>0</v>
      </c>
      <c r="DX48" s="26">
        <f>Cost!DX40</f>
        <v>0</v>
      </c>
      <c r="DY48" s="26">
        <f>Cost!DY40</f>
        <v>0</v>
      </c>
      <c r="DZ48" s="26">
        <f>Cost!DZ40</f>
        <v>0</v>
      </c>
      <c r="EA48" s="26">
        <f>Cost!EA40</f>
        <v>0</v>
      </c>
      <c r="EB48" s="26">
        <f>Cost!EB40</f>
        <v>0</v>
      </c>
      <c r="EC48" s="26">
        <f>Cost!EC40</f>
        <v>0</v>
      </c>
      <c r="ED48" s="26">
        <f>Cost!ED40</f>
        <v>0</v>
      </c>
      <c r="EE48" s="26">
        <f>Cost!EE40</f>
        <v>0</v>
      </c>
      <c r="EF48" s="26">
        <f>Cost!EF40</f>
        <v>0</v>
      </c>
      <c r="EG48" s="26">
        <f>Cost!EG40</f>
        <v>0</v>
      </c>
      <c r="EH48" s="26">
        <f>Cost!EH40</f>
        <v>0</v>
      </c>
      <c r="EI48" s="26">
        <f>Cost!EI40</f>
        <v>0</v>
      </c>
      <c r="EJ48" s="26">
        <f>Cost!EJ40</f>
        <v>0</v>
      </c>
      <c r="EK48" s="26">
        <f>Cost!EK40</f>
        <v>0</v>
      </c>
      <c r="EL48" s="26">
        <f>Cost!EL40</f>
        <v>0</v>
      </c>
      <c r="EM48" s="26">
        <f>Cost!EM40</f>
        <v>0</v>
      </c>
      <c r="EN48" s="26">
        <f>Cost!EN40</f>
        <v>0</v>
      </c>
      <c r="EO48" s="26">
        <f>Cost!EO40</f>
        <v>0</v>
      </c>
      <c r="EP48" s="26">
        <f>Cost!EP40</f>
        <v>0</v>
      </c>
      <c r="EQ48" s="26">
        <f>Cost!EQ40</f>
        <v>0</v>
      </c>
      <c r="ER48" s="26">
        <f>Cost!ER40</f>
        <v>0</v>
      </c>
      <c r="ES48" s="26">
        <f>Cost!ES40</f>
        <v>0</v>
      </c>
      <c r="ET48" s="26">
        <f>Cost!ET40</f>
        <v>0</v>
      </c>
      <c r="EU48" s="26">
        <f>Cost!EU40</f>
        <v>0</v>
      </c>
      <c r="EV48" s="26">
        <f>Cost!EV40</f>
        <v>0</v>
      </c>
      <c r="EW48" s="26">
        <f>Cost!EW40</f>
        <v>0</v>
      </c>
      <c r="EX48" s="26">
        <f>Cost!EX40</f>
        <v>0</v>
      </c>
      <c r="EY48" s="26">
        <f>Cost!EY40</f>
        <v>0</v>
      </c>
      <c r="EZ48" s="26">
        <f>Cost!EZ40</f>
        <v>0</v>
      </c>
      <c r="FA48" s="26">
        <f>Cost!FA40</f>
        <v>0</v>
      </c>
      <c r="FB48" s="26">
        <f>Cost!FB40</f>
        <v>0</v>
      </c>
      <c r="FC48" s="26">
        <f>Cost!FC40</f>
        <v>0</v>
      </c>
      <c r="FD48" s="26">
        <f>Cost!FD40</f>
        <v>0</v>
      </c>
      <c r="FE48" s="26">
        <f>Cost!FE40</f>
        <v>0</v>
      </c>
      <c r="FF48" s="26">
        <f>Cost!FF40</f>
        <v>0</v>
      </c>
      <c r="FG48" s="26">
        <f>Cost!FG40</f>
        <v>0</v>
      </c>
      <c r="FH48" s="26">
        <f>Cost!FH40</f>
        <v>0</v>
      </c>
      <c r="FI48" s="26">
        <f>Cost!FI40</f>
        <v>0</v>
      </c>
      <c r="FJ48" s="26">
        <f>Cost!FJ40</f>
        <v>0</v>
      </c>
      <c r="FK48" s="26">
        <f>Cost!FK40</f>
        <v>0</v>
      </c>
      <c r="FL48" s="26">
        <f>Cost!FL40</f>
        <v>0</v>
      </c>
      <c r="FM48" s="26">
        <f>Cost!FM40</f>
        <v>0</v>
      </c>
      <c r="FN48" s="26">
        <f>Cost!FN40</f>
        <v>0</v>
      </c>
      <c r="FO48" s="26">
        <f>Cost!FO40</f>
        <v>0</v>
      </c>
      <c r="FP48" s="26">
        <f>Cost!FP40</f>
        <v>0</v>
      </c>
      <c r="FQ48" s="26">
        <f>Cost!FQ40</f>
        <v>0</v>
      </c>
      <c r="FR48" s="26">
        <f>Cost!FR40</f>
        <v>0</v>
      </c>
      <c r="FS48" s="26">
        <f>Cost!FS40</f>
        <v>0</v>
      </c>
      <c r="FT48" s="26">
        <f>Cost!FT40</f>
        <v>0</v>
      </c>
      <c r="FU48" s="26">
        <f>Cost!FU40</f>
        <v>0</v>
      </c>
      <c r="FV48" s="26">
        <f>Cost!FV40</f>
        <v>0</v>
      </c>
      <c r="FW48" s="26">
        <f>Cost!FW40</f>
        <v>0</v>
      </c>
      <c r="FX48" s="26">
        <f>Cost!FX40</f>
        <v>0</v>
      </c>
      <c r="FY48" s="26">
        <f>Cost!FY40</f>
        <v>0</v>
      </c>
      <c r="FZ48" s="26">
        <f>Cost!FZ40</f>
        <v>0</v>
      </c>
      <c r="GA48" s="26">
        <f>Cost!GA40</f>
        <v>0</v>
      </c>
      <c r="GB48" s="26">
        <f>Cost!GB40</f>
        <v>0</v>
      </c>
      <c r="GC48" s="26">
        <f>Cost!GC40</f>
        <v>0</v>
      </c>
      <c r="GD48" s="26">
        <f>Cost!GD40</f>
        <v>0</v>
      </c>
      <c r="GE48" s="26">
        <f>Cost!GE40</f>
        <v>0</v>
      </c>
      <c r="GF48" s="26">
        <f>Cost!GF40</f>
        <v>0</v>
      </c>
      <c r="GG48" s="26">
        <f>Cost!GG40</f>
        <v>0</v>
      </c>
      <c r="GH48" s="26">
        <f>Cost!GH40</f>
        <v>0</v>
      </c>
      <c r="GI48" s="26">
        <f>Cost!GI40</f>
        <v>0</v>
      </c>
      <c r="GJ48" s="26">
        <f>Cost!GJ40</f>
        <v>0</v>
      </c>
      <c r="GK48" s="26">
        <f>Cost!GK40</f>
        <v>0</v>
      </c>
      <c r="GL48" s="26">
        <f>Cost!GL40</f>
        <v>0</v>
      </c>
      <c r="GM48" s="26">
        <f>Cost!GM40</f>
        <v>0</v>
      </c>
      <c r="GN48" s="26">
        <f>Cost!GN40</f>
        <v>0</v>
      </c>
      <c r="GO48" s="26">
        <f>Cost!GO40</f>
        <v>0</v>
      </c>
      <c r="GP48" s="26">
        <f>Cost!GP40</f>
        <v>0</v>
      </c>
      <c r="GQ48" s="26">
        <f>Cost!GQ40</f>
        <v>0</v>
      </c>
      <c r="GR48" s="26">
        <f>Cost!GR40</f>
        <v>0</v>
      </c>
      <c r="GS48" s="26">
        <f>Cost!GS40</f>
        <v>0</v>
      </c>
      <c r="GT48" s="26">
        <f>Cost!GT40</f>
        <v>0</v>
      </c>
      <c r="GU48" s="26">
        <f>Cost!GU40</f>
        <v>0</v>
      </c>
      <c r="GV48" s="26">
        <f>Cost!GV40</f>
        <v>0</v>
      </c>
      <c r="GW48" s="26">
        <f>Cost!GW40</f>
        <v>0</v>
      </c>
      <c r="GX48" s="26">
        <f>Cost!GX40</f>
        <v>0</v>
      </c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</row>
    <row r="49" spans="1:221">
      <c r="A49" s="35">
        <v>4.2</v>
      </c>
      <c r="B49" s="523" t="s">
        <v>113</v>
      </c>
      <c r="C49" s="516" t="s">
        <v>614</v>
      </c>
      <c r="D49" s="26">
        <f>SUM(D50:D59)</f>
        <v>1980000</v>
      </c>
      <c r="E49" s="26">
        <f t="shared" ref="E49:BP49" si="48">SUM(E50:E59)</f>
        <v>1980000</v>
      </c>
      <c r="F49" s="26">
        <f t="shared" si="48"/>
        <v>1980000</v>
      </c>
      <c r="G49" s="26">
        <f t="shared" si="48"/>
        <v>1980000</v>
      </c>
      <c r="H49" s="26">
        <f t="shared" si="48"/>
        <v>1980000</v>
      </c>
      <c r="I49" s="26">
        <f t="shared" si="48"/>
        <v>1980000</v>
      </c>
      <c r="J49" s="26">
        <f t="shared" si="48"/>
        <v>1980000</v>
      </c>
      <c r="K49" s="26">
        <f t="shared" si="48"/>
        <v>1980000</v>
      </c>
      <c r="L49" s="26">
        <f t="shared" si="48"/>
        <v>1980000</v>
      </c>
      <c r="M49" s="26">
        <f t="shared" si="48"/>
        <v>1980000</v>
      </c>
      <c r="N49" s="26">
        <f t="shared" si="48"/>
        <v>1980000</v>
      </c>
      <c r="O49" s="26">
        <f t="shared" si="48"/>
        <v>1980000</v>
      </c>
      <c r="P49" s="26">
        <f t="shared" si="48"/>
        <v>1980000</v>
      </c>
      <c r="Q49" s="26">
        <f t="shared" si="48"/>
        <v>1980000</v>
      </c>
      <c r="R49" s="26">
        <f t="shared" si="48"/>
        <v>1980000</v>
      </c>
      <c r="S49" s="26">
        <f t="shared" si="48"/>
        <v>1980000</v>
      </c>
      <c r="T49" s="26">
        <f t="shared" si="48"/>
        <v>1980000</v>
      </c>
      <c r="U49" s="26">
        <f t="shared" si="48"/>
        <v>1980000</v>
      </c>
      <c r="V49" s="26">
        <f t="shared" si="48"/>
        <v>1980000</v>
      </c>
      <c r="W49" s="26">
        <f t="shared" si="48"/>
        <v>1980000</v>
      </c>
      <c r="X49" s="26">
        <f t="shared" si="48"/>
        <v>1980000</v>
      </c>
      <c r="Y49" s="26">
        <f t="shared" si="48"/>
        <v>1980000</v>
      </c>
      <c r="Z49" s="26">
        <f t="shared" si="48"/>
        <v>1980000</v>
      </c>
      <c r="AA49" s="26">
        <f t="shared" si="48"/>
        <v>1980000</v>
      </c>
      <c r="AB49" s="26">
        <f t="shared" si="48"/>
        <v>1980000</v>
      </c>
      <c r="AC49" s="26">
        <f t="shared" si="48"/>
        <v>1980000</v>
      </c>
      <c r="AD49" s="26">
        <f t="shared" si="48"/>
        <v>1980000</v>
      </c>
      <c r="AE49" s="26">
        <f t="shared" si="48"/>
        <v>1980000</v>
      </c>
      <c r="AF49" s="26">
        <f t="shared" si="48"/>
        <v>1980000</v>
      </c>
      <c r="AG49" s="26">
        <f t="shared" si="48"/>
        <v>8579999.9999999981</v>
      </c>
      <c r="AH49" s="26">
        <f t="shared" si="48"/>
        <v>5280000</v>
      </c>
      <c r="AI49" s="26">
        <f t="shared" si="48"/>
        <v>5280000</v>
      </c>
      <c r="AJ49" s="26">
        <f t="shared" si="48"/>
        <v>5280000</v>
      </c>
      <c r="AK49" s="26">
        <f t="shared" si="48"/>
        <v>5280000</v>
      </c>
      <c r="AL49" s="26">
        <f t="shared" si="48"/>
        <v>5280000</v>
      </c>
      <c r="AM49" s="26">
        <f t="shared" si="48"/>
        <v>5280000</v>
      </c>
      <c r="AN49" s="26">
        <f t="shared" si="48"/>
        <v>5280000</v>
      </c>
      <c r="AO49" s="26">
        <f t="shared" si="48"/>
        <v>5280000</v>
      </c>
      <c r="AP49" s="26">
        <f t="shared" si="48"/>
        <v>5280000</v>
      </c>
      <c r="AQ49" s="26">
        <f t="shared" si="48"/>
        <v>5280000</v>
      </c>
      <c r="AR49" s="26">
        <f t="shared" si="48"/>
        <v>5280000</v>
      </c>
      <c r="AS49" s="26">
        <f t="shared" si="48"/>
        <v>5280000</v>
      </c>
      <c r="AT49" s="26">
        <f t="shared" si="48"/>
        <v>5280000</v>
      </c>
      <c r="AU49" s="26">
        <f t="shared" si="48"/>
        <v>5280000</v>
      </c>
      <c r="AV49" s="26">
        <f t="shared" si="48"/>
        <v>5280000</v>
      </c>
      <c r="AW49" s="26">
        <f t="shared" si="48"/>
        <v>5280000</v>
      </c>
      <c r="AX49" s="26">
        <f t="shared" si="48"/>
        <v>5280000</v>
      </c>
      <c r="AY49" s="26">
        <f t="shared" si="48"/>
        <v>5280000</v>
      </c>
      <c r="AZ49" s="26">
        <f t="shared" si="48"/>
        <v>5280000</v>
      </c>
      <c r="BA49" s="26">
        <f t="shared" si="48"/>
        <v>5280000</v>
      </c>
      <c r="BB49" s="26">
        <f t="shared" si="48"/>
        <v>5280000</v>
      </c>
      <c r="BC49" s="26">
        <f t="shared" si="48"/>
        <v>5280000</v>
      </c>
      <c r="BD49" s="26">
        <f t="shared" si="48"/>
        <v>5280000</v>
      </c>
      <c r="BE49" s="26">
        <f t="shared" si="48"/>
        <v>5280000</v>
      </c>
      <c r="BF49" s="26">
        <f t="shared" si="48"/>
        <v>5280000</v>
      </c>
      <c r="BG49" s="26">
        <f t="shared" si="48"/>
        <v>5280000</v>
      </c>
      <c r="BH49" s="26">
        <f t="shared" si="48"/>
        <v>5280000</v>
      </c>
      <c r="BI49" s="26">
        <f t="shared" si="48"/>
        <v>5280000</v>
      </c>
      <c r="BJ49" s="26">
        <f t="shared" si="48"/>
        <v>5280000</v>
      </c>
      <c r="BK49" s="26">
        <f t="shared" si="48"/>
        <v>5280000</v>
      </c>
      <c r="BL49" s="26">
        <f t="shared" si="48"/>
        <v>5280000</v>
      </c>
      <c r="BM49" s="26">
        <f t="shared" si="48"/>
        <v>5280000</v>
      </c>
      <c r="BN49" s="26">
        <f t="shared" si="48"/>
        <v>5280000</v>
      </c>
      <c r="BO49" s="26">
        <f t="shared" si="48"/>
        <v>5280000</v>
      </c>
      <c r="BP49" s="26">
        <f t="shared" si="48"/>
        <v>5280000</v>
      </c>
      <c r="BQ49" s="26">
        <f t="shared" ref="BQ49:EB49" si="49">SUM(BQ50:BQ59)</f>
        <v>5280000</v>
      </c>
      <c r="BR49" s="26">
        <f t="shared" si="49"/>
        <v>5280000</v>
      </c>
      <c r="BS49" s="26">
        <f t="shared" si="49"/>
        <v>5280000</v>
      </c>
      <c r="BT49" s="26">
        <f t="shared" si="49"/>
        <v>5280000</v>
      </c>
      <c r="BU49" s="26">
        <f t="shared" si="49"/>
        <v>5280000</v>
      </c>
      <c r="BV49" s="26">
        <f t="shared" si="49"/>
        <v>5280000</v>
      </c>
      <c r="BW49" s="26">
        <f t="shared" si="49"/>
        <v>14519999.99999998</v>
      </c>
      <c r="BX49" s="26">
        <f t="shared" si="49"/>
        <v>2640000</v>
      </c>
      <c r="BY49" s="26">
        <f t="shared" si="49"/>
        <v>2640000</v>
      </c>
      <c r="BZ49" s="26">
        <f t="shared" si="49"/>
        <v>2640000</v>
      </c>
      <c r="CA49" s="26">
        <f t="shared" si="49"/>
        <v>2640000</v>
      </c>
      <c r="CB49" s="26">
        <f t="shared" si="49"/>
        <v>2640000</v>
      </c>
      <c r="CC49" s="26">
        <f t="shared" si="49"/>
        <v>2640000</v>
      </c>
      <c r="CD49" s="26">
        <f t="shared" si="49"/>
        <v>2640000</v>
      </c>
      <c r="CE49" s="26">
        <f t="shared" si="49"/>
        <v>2640000</v>
      </c>
      <c r="CF49" s="26">
        <f t="shared" si="49"/>
        <v>2640000</v>
      </c>
      <c r="CG49" s="26">
        <f t="shared" si="49"/>
        <v>2640000</v>
      </c>
      <c r="CH49" s="26">
        <f t="shared" si="49"/>
        <v>2640000</v>
      </c>
      <c r="CI49" s="26">
        <f t="shared" si="49"/>
        <v>3960000.0000000042</v>
      </c>
      <c r="CJ49" s="26">
        <f t="shared" si="49"/>
        <v>0</v>
      </c>
      <c r="CK49" s="26">
        <f t="shared" si="49"/>
        <v>0</v>
      </c>
      <c r="CL49" s="26">
        <f t="shared" si="49"/>
        <v>0</v>
      </c>
      <c r="CM49" s="26">
        <f t="shared" si="49"/>
        <v>0</v>
      </c>
      <c r="CN49" s="26">
        <f t="shared" si="49"/>
        <v>0</v>
      </c>
      <c r="CO49" s="26">
        <f t="shared" si="49"/>
        <v>0</v>
      </c>
      <c r="CP49" s="26">
        <f t="shared" si="49"/>
        <v>0</v>
      </c>
      <c r="CQ49" s="26">
        <f t="shared" si="49"/>
        <v>0</v>
      </c>
      <c r="CR49" s="26">
        <f t="shared" si="49"/>
        <v>0</v>
      </c>
      <c r="CS49" s="26">
        <f t="shared" si="49"/>
        <v>0</v>
      </c>
      <c r="CT49" s="26">
        <f t="shared" si="49"/>
        <v>0</v>
      </c>
      <c r="CU49" s="26">
        <f t="shared" si="49"/>
        <v>0</v>
      </c>
      <c r="CV49" s="26">
        <f t="shared" si="49"/>
        <v>0</v>
      </c>
      <c r="CW49" s="26">
        <f t="shared" si="49"/>
        <v>0</v>
      </c>
      <c r="CX49" s="26">
        <f t="shared" si="49"/>
        <v>0</v>
      </c>
      <c r="CY49" s="26">
        <f t="shared" si="49"/>
        <v>0</v>
      </c>
      <c r="CZ49" s="26">
        <f t="shared" si="49"/>
        <v>0</v>
      </c>
      <c r="DA49" s="26">
        <f t="shared" si="49"/>
        <v>0</v>
      </c>
      <c r="DB49" s="26">
        <f t="shared" si="49"/>
        <v>0</v>
      </c>
      <c r="DC49" s="26">
        <f t="shared" si="49"/>
        <v>0</v>
      </c>
      <c r="DD49" s="26">
        <f t="shared" si="49"/>
        <v>0</v>
      </c>
      <c r="DE49" s="26">
        <f t="shared" si="49"/>
        <v>0</v>
      </c>
      <c r="DF49" s="26">
        <f t="shared" si="49"/>
        <v>0</v>
      </c>
      <c r="DG49" s="26">
        <f t="shared" si="49"/>
        <v>0</v>
      </c>
      <c r="DH49" s="26">
        <f t="shared" si="49"/>
        <v>0</v>
      </c>
      <c r="DI49" s="26">
        <f t="shared" si="49"/>
        <v>0</v>
      </c>
      <c r="DJ49" s="26">
        <f t="shared" si="49"/>
        <v>0</v>
      </c>
      <c r="DK49" s="26">
        <f t="shared" si="49"/>
        <v>0</v>
      </c>
      <c r="DL49" s="26">
        <f t="shared" si="49"/>
        <v>0</v>
      </c>
      <c r="DM49" s="26">
        <f t="shared" si="49"/>
        <v>0</v>
      </c>
      <c r="DN49" s="26">
        <f t="shared" si="49"/>
        <v>0</v>
      </c>
      <c r="DO49" s="26">
        <f t="shared" si="49"/>
        <v>0</v>
      </c>
      <c r="DP49" s="26">
        <f t="shared" si="49"/>
        <v>0</v>
      </c>
      <c r="DQ49" s="26">
        <f t="shared" si="49"/>
        <v>0</v>
      </c>
      <c r="DR49" s="26">
        <f t="shared" si="49"/>
        <v>0</v>
      </c>
      <c r="DS49" s="26">
        <f t="shared" si="49"/>
        <v>0</v>
      </c>
      <c r="DT49" s="26">
        <f t="shared" si="49"/>
        <v>0</v>
      </c>
      <c r="DU49" s="26">
        <f t="shared" si="49"/>
        <v>0</v>
      </c>
      <c r="DV49" s="26">
        <f t="shared" si="49"/>
        <v>0</v>
      </c>
      <c r="DW49" s="26">
        <f t="shared" si="49"/>
        <v>0</v>
      </c>
      <c r="DX49" s="26">
        <f t="shared" si="49"/>
        <v>0</v>
      </c>
      <c r="DY49" s="26">
        <f t="shared" si="49"/>
        <v>0</v>
      </c>
      <c r="DZ49" s="26">
        <f t="shared" si="49"/>
        <v>0</v>
      </c>
      <c r="EA49" s="26">
        <f t="shared" si="49"/>
        <v>0</v>
      </c>
      <c r="EB49" s="26">
        <f t="shared" si="49"/>
        <v>0</v>
      </c>
      <c r="EC49" s="26">
        <f t="shared" ref="EC49:GN49" si="50">SUM(EC50:EC59)</f>
        <v>0</v>
      </c>
      <c r="ED49" s="26">
        <f t="shared" si="50"/>
        <v>0</v>
      </c>
      <c r="EE49" s="26">
        <f t="shared" si="50"/>
        <v>0</v>
      </c>
      <c r="EF49" s="26">
        <f t="shared" si="50"/>
        <v>0</v>
      </c>
      <c r="EG49" s="26">
        <f t="shared" si="50"/>
        <v>0</v>
      </c>
      <c r="EH49" s="26">
        <f t="shared" si="50"/>
        <v>0</v>
      </c>
      <c r="EI49" s="26">
        <f t="shared" si="50"/>
        <v>0</v>
      </c>
      <c r="EJ49" s="26">
        <f t="shared" si="50"/>
        <v>0</v>
      </c>
      <c r="EK49" s="26">
        <f t="shared" si="50"/>
        <v>0</v>
      </c>
      <c r="EL49" s="26">
        <f t="shared" si="50"/>
        <v>0</v>
      </c>
      <c r="EM49" s="26">
        <f t="shared" si="50"/>
        <v>0</v>
      </c>
      <c r="EN49" s="26">
        <f t="shared" si="50"/>
        <v>0</v>
      </c>
      <c r="EO49" s="26">
        <f t="shared" si="50"/>
        <v>0</v>
      </c>
      <c r="EP49" s="26">
        <f t="shared" si="50"/>
        <v>0</v>
      </c>
      <c r="EQ49" s="26">
        <f t="shared" si="50"/>
        <v>0</v>
      </c>
      <c r="ER49" s="26">
        <f t="shared" si="50"/>
        <v>0</v>
      </c>
      <c r="ES49" s="26">
        <f t="shared" si="50"/>
        <v>0</v>
      </c>
      <c r="ET49" s="26">
        <f t="shared" si="50"/>
        <v>0</v>
      </c>
      <c r="EU49" s="26">
        <f t="shared" si="50"/>
        <v>0</v>
      </c>
      <c r="EV49" s="26">
        <f t="shared" si="50"/>
        <v>0</v>
      </c>
      <c r="EW49" s="26">
        <f t="shared" si="50"/>
        <v>0</v>
      </c>
      <c r="EX49" s="26">
        <f t="shared" si="50"/>
        <v>0</v>
      </c>
      <c r="EY49" s="26">
        <f t="shared" si="50"/>
        <v>0</v>
      </c>
      <c r="EZ49" s="26">
        <f t="shared" si="50"/>
        <v>0</v>
      </c>
      <c r="FA49" s="26">
        <f t="shared" si="50"/>
        <v>0</v>
      </c>
      <c r="FB49" s="26">
        <f t="shared" si="50"/>
        <v>0</v>
      </c>
      <c r="FC49" s="26">
        <f t="shared" si="50"/>
        <v>0</v>
      </c>
      <c r="FD49" s="26">
        <f t="shared" si="50"/>
        <v>0</v>
      </c>
      <c r="FE49" s="26">
        <f t="shared" si="50"/>
        <v>0</v>
      </c>
      <c r="FF49" s="26">
        <f t="shared" si="50"/>
        <v>0</v>
      </c>
      <c r="FG49" s="26">
        <f t="shared" si="50"/>
        <v>0</v>
      </c>
      <c r="FH49" s="26">
        <f t="shared" si="50"/>
        <v>0</v>
      </c>
      <c r="FI49" s="26">
        <f t="shared" si="50"/>
        <v>0</v>
      </c>
      <c r="FJ49" s="26">
        <f t="shared" si="50"/>
        <v>0</v>
      </c>
      <c r="FK49" s="26">
        <f t="shared" si="50"/>
        <v>0</v>
      </c>
      <c r="FL49" s="26">
        <f t="shared" si="50"/>
        <v>0</v>
      </c>
      <c r="FM49" s="26">
        <f t="shared" si="50"/>
        <v>0</v>
      </c>
      <c r="FN49" s="26">
        <f t="shared" si="50"/>
        <v>0</v>
      </c>
      <c r="FO49" s="26">
        <f t="shared" si="50"/>
        <v>0</v>
      </c>
      <c r="FP49" s="26">
        <f t="shared" si="50"/>
        <v>0</v>
      </c>
      <c r="FQ49" s="26">
        <f t="shared" si="50"/>
        <v>0</v>
      </c>
      <c r="FR49" s="26">
        <f t="shared" si="50"/>
        <v>0</v>
      </c>
      <c r="FS49" s="26">
        <f t="shared" si="50"/>
        <v>0</v>
      </c>
      <c r="FT49" s="26">
        <f t="shared" si="50"/>
        <v>0</v>
      </c>
      <c r="FU49" s="26">
        <f t="shared" si="50"/>
        <v>0</v>
      </c>
      <c r="FV49" s="26">
        <f t="shared" si="50"/>
        <v>0</v>
      </c>
      <c r="FW49" s="26">
        <f t="shared" si="50"/>
        <v>0</v>
      </c>
      <c r="FX49" s="26">
        <f t="shared" si="50"/>
        <v>0</v>
      </c>
      <c r="FY49" s="26">
        <f t="shared" si="50"/>
        <v>0</v>
      </c>
      <c r="FZ49" s="26">
        <f t="shared" si="50"/>
        <v>0</v>
      </c>
      <c r="GA49" s="26">
        <f t="shared" si="50"/>
        <v>0</v>
      </c>
      <c r="GB49" s="26">
        <f t="shared" si="50"/>
        <v>0</v>
      </c>
      <c r="GC49" s="26">
        <f t="shared" si="50"/>
        <v>0</v>
      </c>
      <c r="GD49" s="26">
        <f t="shared" si="50"/>
        <v>0</v>
      </c>
      <c r="GE49" s="26">
        <f t="shared" si="50"/>
        <v>0</v>
      </c>
      <c r="GF49" s="26">
        <f t="shared" si="50"/>
        <v>0</v>
      </c>
      <c r="GG49" s="26">
        <f t="shared" si="50"/>
        <v>0</v>
      </c>
      <c r="GH49" s="26">
        <f t="shared" si="50"/>
        <v>0</v>
      </c>
      <c r="GI49" s="26">
        <f t="shared" si="50"/>
        <v>0</v>
      </c>
      <c r="GJ49" s="26">
        <f t="shared" si="50"/>
        <v>0</v>
      </c>
      <c r="GK49" s="26">
        <f t="shared" si="50"/>
        <v>0</v>
      </c>
      <c r="GL49" s="26">
        <f t="shared" si="50"/>
        <v>0</v>
      </c>
      <c r="GM49" s="26">
        <f t="shared" si="50"/>
        <v>0</v>
      </c>
      <c r="GN49" s="26">
        <f t="shared" si="50"/>
        <v>0</v>
      </c>
      <c r="GO49" s="26">
        <f t="shared" ref="GO49:GX49" si="51">SUM(GO50:GO59)</f>
        <v>0</v>
      </c>
      <c r="GP49" s="26">
        <f t="shared" si="51"/>
        <v>0</v>
      </c>
      <c r="GQ49" s="26">
        <f t="shared" si="51"/>
        <v>0</v>
      </c>
      <c r="GR49" s="26">
        <f t="shared" si="51"/>
        <v>0</v>
      </c>
      <c r="GS49" s="26">
        <f t="shared" si="51"/>
        <v>0</v>
      </c>
      <c r="GT49" s="26">
        <f t="shared" si="51"/>
        <v>0</v>
      </c>
      <c r="GU49" s="26">
        <f t="shared" si="51"/>
        <v>0</v>
      </c>
      <c r="GV49" s="26">
        <f t="shared" si="51"/>
        <v>0</v>
      </c>
      <c r="GW49" s="26">
        <f t="shared" si="51"/>
        <v>0</v>
      </c>
      <c r="GX49" s="26">
        <f t="shared" si="51"/>
        <v>0</v>
      </c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</row>
    <row r="50" spans="1:221">
      <c r="A50" s="35" t="s">
        <v>626</v>
      </c>
      <c r="B50" s="527" t="s">
        <v>618</v>
      </c>
      <c r="C50" s="518" t="s">
        <v>660</v>
      </c>
      <c r="D50" s="26">
        <f>Cost!D43</f>
        <v>198000</v>
      </c>
      <c r="E50" s="26">
        <f>Cost!E43</f>
        <v>198000</v>
      </c>
      <c r="F50" s="26">
        <f>Cost!F43</f>
        <v>198000</v>
      </c>
      <c r="G50" s="26">
        <f>Cost!G43</f>
        <v>198000</v>
      </c>
      <c r="H50" s="26">
        <f>Cost!H43</f>
        <v>198000</v>
      </c>
      <c r="I50" s="26">
        <f>Cost!I43</f>
        <v>198000</v>
      </c>
      <c r="J50" s="26">
        <f>Cost!J43</f>
        <v>198000</v>
      </c>
      <c r="K50" s="26">
        <f>Cost!K43</f>
        <v>198000</v>
      </c>
      <c r="L50" s="26">
        <f>Cost!L43</f>
        <v>198000</v>
      </c>
      <c r="M50" s="26">
        <f>Cost!M43</f>
        <v>198000</v>
      </c>
      <c r="N50" s="26">
        <f>Cost!N43</f>
        <v>198000</v>
      </c>
      <c r="O50" s="26">
        <f>Cost!O43</f>
        <v>198000</v>
      </c>
      <c r="P50" s="26">
        <f>Cost!P43</f>
        <v>198000</v>
      </c>
      <c r="Q50" s="26">
        <f>Cost!Q43</f>
        <v>198000</v>
      </c>
      <c r="R50" s="26">
        <f>Cost!R43</f>
        <v>198000</v>
      </c>
      <c r="S50" s="26">
        <f>Cost!S43</f>
        <v>198000</v>
      </c>
      <c r="T50" s="26">
        <f>Cost!T43</f>
        <v>198000</v>
      </c>
      <c r="U50" s="26">
        <f>Cost!U43</f>
        <v>198000</v>
      </c>
      <c r="V50" s="26">
        <f>Cost!V43</f>
        <v>198000</v>
      </c>
      <c r="W50" s="26">
        <f>Cost!W43</f>
        <v>198000</v>
      </c>
      <c r="X50" s="26">
        <f>Cost!X43</f>
        <v>198000</v>
      </c>
      <c r="Y50" s="26">
        <f>Cost!Y43</f>
        <v>198000</v>
      </c>
      <c r="Z50" s="26">
        <f>Cost!Z43</f>
        <v>198000</v>
      </c>
      <c r="AA50" s="26">
        <f>Cost!AA43</f>
        <v>198000</v>
      </c>
      <c r="AB50" s="26">
        <f>Cost!AB43</f>
        <v>198000</v>
      </c>
      <c r="AC50" s="26">
        <f>Cost!AC43</f>
        <v>198000</v>
      </c>
      <c r="AD50" s="26">
        <f>Cost!AD43</f>
        <v>198000</v>
      </c>
      <c r="AE50" s="26">
        <f>Cost!AE43</f>
        <v>198000</v>
      </c>
      <c r="AF50" s="26">
        <f>Cost!AF43</f>
        <v>198000</v>
      </c>
      <c r="AG50" s="26">
        <f>Cost!AG43</f>
        <v>857999.99999999988</v>
      </c>
      <c r="AH50" s="26">
        <f>Cost!AH43</f>
        <v>528000</v>
      </c>
      <c r="AI50" s="26">
        <f>Cost!AI43</f>
        <v>528000</v>
      </c>
      <c r="AJ50" s="26">
        <f>Cost!AJ43</f>
        <v>528000</v>
      </c>
      <c r="AK50" s="26">
        <f>Cost!AK43</f>
        <v>528000</v>
      </c>
      <c r="AL50" s="26">
        <f>Cost!AL43</f>
        <v>528000</v>
      </c>
      <c r="AM50" s="26">
        <f>Cost!AM43</f>
        <v>528000</v>
      </c>
      <c r="AN50" s="26">
        <f>Cost!AN43</f>
        <v>528000</v>
      </c>
      <c r="AO50" s="26">
        <f>Cost!AO43</f>
        <v>528000</v>
      </c>
      <c r="AP50" s="26">
        <f>Cost!AP43</f>
        <v>528000</v>
      </c>
      <c r="AQ50" s="26">
        <f>Cost!AQ43</f>
        <v>528000</v>
      </c>
      <c r="AR50" s="26">
        <f>Cost!AR43</f>
        <v>528000</v>
      </c>
      <c r="AS50" s="26">
        <f>Cost!AS43</f>
        <v>528000</v>
      </c>
      <c r="AT50" s="26">
        <f>Cost!AT43</f>
        <v>528000</v>
      </c>
      <c r="AU50" s="26">
        <f>Cost!AU43</f>
        <v>528000</v>
      </c>
      <c r="AV50" s="26">
        <f>Cost!AV43</f>
        <v>528000</v>
      </c>
      <c r="AW50" s="26">
        <f>Cost!AW43</f>
        <v>528000</v>
      </c>
      <c r="AX50" s="26">
        <f>Cost!AX43</f>
        <v>528000</v>
      </c>
      <c r="AY50" s="26">
        <f>Cost!AY43</f>
        <v>528000</v>
      </c>
      <c r="AZ50" s="26">
        <f>Cost!AZ43</f>
        <v>528000</v>
      </c>
      <c r="BA50" s="26">
        <f>Cost!BA43</f>
        <v>528000</v>
      </c>
      <c r="BB50" s="26">
        <f>Cost!BB43</f>
        <v>528000</v>
      </c>
      <c r="BC50" s="26">
        <f>Cost!BC43</f>
        <v>528000</v>
      </c>
      <c r="BD50" s="26">
        <f>Cost!BD43</f>
        <v>528000</v>
      </c>
      <c r="BE50" s="26">
        <f>Cost!BE43</f>
        <v>528000</v>
      </c>
      <c r="BF50" s="26">
        <f>Cost!BF43</f>
        <v>528000</v>
      </c>
      <c r="BG50" s="26">
        <f>Cost!BG43</f>
        <v>528000</v>
      </c>
      <c r="BH50" s="26">
        <f>Cost!BH43</f>
        <v>528000</v>
      </c>
      <c r="BI50" s="26">
        <f>Cost!BI43</f>
        <v>528000</v>
      </c>
      <c r="BJ50" s="26">
        <f>Cost!BJ43</f>
        <v>528000</v>
      </c>
      <c r="BK50" s="26">
        <f>Cost!BK43</f>
        <v>528000</v>
      </c>
      <c r="BL50" s="26">
        <f>Cost!BL43</f>
        <v>528000</v>
      </c>
      <c r="BM50" s="26">
        <f>Cost!BM43</f>
        <v>528000</v>
      </c>
      <c r="BN50" s="26">
        <f>Cost!BN43</f>
        <v>528000</v>
      </c>
      <c r="BO50" s="26">
        <f>Cost!BO43</f>
        <v>528000</v>
      </c>
      <c r="BP50" s="26">
        <f>Cost!BP43</f>
        <v>528000</v>
      </c>
      <c r="BQ50" s="26">
        <f>Cost!BQ43</f>
        <v>528000</v>
      </c>
      <c r="BR50" s="26">
        <f>Cost!BR43</f>
        <v>528000</v>
      </c>
      <c r="BS50" s="26">
        <f>Cost!BS43</f>
        <v>528000</v>
      </c>
      <c r="BT50" s="26">
        <f>Cost!BT43</f>
        <v>528000</v>
      </c>
      <c r="BU50" s="26">
        <f>Cost!BU43</f>
        <v>528000</v>
      </c>
      <c r="BV50" s="26">
        <f>Cost!BV43</f>
        <v>528000</v>
      </c>
      <c r="BW50" s="26">
        <f>Cost!BW43</f>
        <v>1451999.9999999977</v>
      </c>
      <c r="BX50" s="26">
        <f>Cost!BX43</f>
        <v>264000</v>
      </c>
      <c r="BY50" s="26">
        <f>Cost!BY43</f>
        <v>264000</v>
      </c>
      <c r="BZ50" s="26">
        <f>Cost!BZ43</f>
        <v>264000</v>
      </c>
      <c r="CA50" s="26">
        <f>Cost!CA43</f>
        <v>264000</v>
      </c>
      <c r="CB50" s="26">
        <f>Cost!CB43</f>
        <v>264000</v>
      </c>
      <c r="CC50" s="26">
        <f>Cost!CC43</f>
        <v>264000</v>
      </c>
      <c r="CD50" s="26">
        <f>Cost!CD43</f>
        <v>264000</v>
      </c>
      <c r="CE50" s="26">
        <f>Cost!CE43</f>
        <v>264000</v>
      </c>
      <c r="CF50" s="26">
        <f>Cost!CF43</f>
        <v>264000</v>
      </c>
      <c r="CG50" s="26">
        <f>Cost!CG43</f>
        <v>264000</v>
      </c>
      <c r="CH50" s="26">
        <f>Cost!CH43</f>
        <v>264000</v>
      </c>
      <c r="CI50" s="26">
        <f>Cost!CI43</f>
        <v>396000.00000000035</v>
      </c>
      <c r="CJ50" s="26">
        <f>Cost!CJ43</f>
        <v>0</v>
      </c>
      <c r="CK50" s="26">
        <f>Cost!CK43</f>
        <v>0</v>
      </c>
      <c r="CL50" s="26">
        <f>Cost!CL43</f>
        <v>0</v>
      </c>
      <c r="CM50" s="26">
        <f>Cost!CM43</f>
        <v>0</v>
      </c>
      <c r="CN50" s="26">
        <f>Cost!CN43</f>
        <v>0</v>
      </c>
      <c r="CO50" s="26">
        <f>Cost!CO43</f>
        <v>0</v>
      </c>
      <c r="CP50" s="26">
        <f>Cost!CP43</f>
        <v>0</v>
      </c>
      <c r="CQ50" s="26">
        <f>Cost!CQ43</f>
        <v>0</v>
      </c>
      <c r="CR50" s="26">
        <f>Cost!CR43</f>
        <v>0</v>
      </c>
      <c r="CS50" s="26">
        <f>Cost!CS43</f>
        <v>0</v>
      </c>
      <c r="CT50" s="26">
        <f>Cost!CT43</f>
        <v>0</v>
      </c>
      <c r="CU50" s="26">
        <f>Cost!CU43</f>
        <v>0</v>
      </c>
      <c r="CV50" s="26">
        <f>Cost!CV43</f>
        <v>0</v>
      </c>
      <c r="CW50" s="26">
        <f>Cost!CW43</f>
        <v>0</v>
      </c>
      <c r="CX50" s="26">
        <f>Cost!CX43</f>
        <v>0</v>
      </c>
      <c r="CY50" s="26">
        <f>Cost!CY43</f>
        <v>0</v>
      </c>
      <c r="CZ50" s="26">
        <f>Cost!CZ43</f>
        <v>0</v>
      </c>
      <c r="DA50" s="26">
        <f>Cost!DA43</f>
        <v>0</v>
      </c>
      <c r="DB50" s="26">
        <f>Cost!DB43</f>
        <v>0</v>
      </c>
      <c r="DC50" s="26">
        <f>Cost!DC43</f>
        <v>0</v>
      </c>
      <c r="DD50" s="26">
        <f>Cost!DD43</f>
        <v>0</v>
      </c>
      <c r="DE50" s="26">
        <f>Cost!DE43</f>
        <v>0</v>
      </c>
      <c r="DF50" s="26">
        <f>Cost!DF43</f>
        <v>0</v>
      </c>
      <c r="DG50" s="26">
        <f>Cost!DG43</f>
        <v>0</v>
      </c>
      <c r="DH50" s="26">
        <f>Cost!DH43</f>
        <v>0</v>
      </c>
      <c r="DI50" s="26">
        <f>Cost!DI43</f>
        <v>0</v>
      </c>
      <c r="DJ50" s="26">
        <f>Cost!DJ43</f>
        <v>0</v>
      </c>
      <c r="DK50" s="26">
        <f>Cost!DK43</f>
        <v>0</v>
      </c>
      <c r="DL50" s="26">
        <f>Cost!DL43</f>
        <v>0</v>
      </c>
      <c r="DM50" s="26">
        <f>Cost!DM43</f>
        <v>0</v>
      </c>
      <c r="DN50" s="26">
        <f>Cost!DN43</f>
        <v>0</v>
      </c>
      <c r="DO50" s="26">
        <f>Cost!DO43</f>
        <v>0</v>
      </c>
      <c r="DP50" s="26">
        <f>Cost!DP43</f>
        <v>0</v>
      </c>
      <c r="DQ50" s="26">
        <f>Cost!DQ43</f>
        <v>0</v>
      </c>
      <c r="DR50" s="26">
        <f>Cost!DR43</f>
        <v>0</v>
      </c>
      <c r="DS50" s="26">
        <f>Cost!DS43</f>
        <v>0</v>
      </c>
      <c r="DT50" s="26">
        <f>Cost!DT43</f>
        <v>0</v>
      </c>
      <c r="DU50" s="26">
        <f>Cost!DU43</f>
        <v>0</v>
      </c>
      <c r="DV50" s="26">
        <f>Cost!DV43</f>
        <v>0</v>
      </c>
      <c r="DW50" s="26">
        <f>Cost!DW43</f>
        <v>0</v>
      </c>
      <c r="DX50" s="26">
        <f>Cost!DX43</f>
        <v>0</v>
      </c>
      <c r="DY50" s="26">
        <f>Cost!DY43</f>
        <v>0</v>
      </c>
      <c r="DZ50" s="26">
        <f>Cost!DZ43</f>
        <v>0</v>
      </c>
      <c r="EA50" s="26">
        <f>Cost!EA43</f>
        <v>0</v>
      </c>
      <c r="EB50" s="26">
        <f>Cost!EB43</f>
        <v>0</v>
      </c>
      <c r="EC50" s="26">
        <f>Cost!EC43</f>
        <v>0</v>
      </c>
      <c r="ED50" s="26">
        <f>Cost!ED43</f>
        <v>0</v>
      </c>
      <c r="EE50" s="26">
        <f>Cost!EE43</f>
        <v>0</v>
      </c>
      <c r="EF50" s="26">
        <f>Cost!EF43</f>
        <v>0</v>
      </c>
      <c r="EG50" s="26">
        <f>Cost!EG43</f>
        <v>0</v>
      </c>
      <c r="EH50" s="26">
        <f>Cost!EH43</f>
        <v>0</v>
      </c>
      <c r="EI50" s="26">
        <f>Cost!EI43</f>
        <v>0</v>
      </c>
      <c r="EJ50" s="26">
        <f>Cost!EJ43</f>
        <v>0</v>
      </c>
      <c r="EK50" s="26">
        <f>Cost!EK43</f>
        <v>0</v>
      </c>
      <c r="EL50" s="26">
        <f>Cost!EL43</f>
        <v>0</v>
      </c>
      <c r="EM50" s="26">
        <f>Cost!EM43</f>
        <v>0</v>
      </c>
      <c r="EN50" s="26">
        <f>Cost!EN43</f>
        <v>0</v>
      </c>
      <c r="EO50" s="26">
        <f>Cost!EO43</f>
        <v>0</v>
      </c>
      <c r="EP50" s="26">
        <f>Cost!EP43</f>
        <v>0</v>
      </c>
      <c r="EQ50" s="26">
        <f>Cost!EQ43</f>
        <v>0</v>
      </c>
      <c r="ER50" s="26">
        <f>Cost!ER43</f>
        <v>0</v>
      </c>
      <c r="ES50" s="26">
        <f>Cost!ES43</f>
        <v>0</v>
      </c>
      <c r="ET50" s="26">
        <f>Cost!ET43</f>
        <v>0</v>
      </c>
      <c r="EU50" s="26">
        <f>Cost!EU43</f>
        <v>0</v>
      </c>
      <c r="EV50" s="26">
        <f>Cost!EV43</f>
        <v>0</v>
      </c>
      <c r="EW50" s="26">
        <f>Cost!EW43</f>
        <v>0</v>
      </c>
      <c r="EX50" s="26">
        <f>Cost!EX43</f>
        <v>0</v>
      </c>
      <c r="EY50" s="26">
        <f>Cost!EY43</f>
        <v>0</v>
      </c>
      <c r="EZ50" s="26">
        <f>Cost!EZ43</f>
        <v>0</v>
      </c>
      <c r="FA50" s="26">
        <f>Cost!FA43</f>
        <v>0</v>
      </c>
      <c r="FB50" s="26">
        <f>Cost!FB43</f>
        <v>0</v>
      </c>
      <c r="FC50" s="26">
        <f>Cost!FC43</f>
        <v>0</v>
      </c>
      <c r="FD50" s="26">
        <f>Cost!FD43</f>
        <v>0</v>
      </c>
      <c r="FE50" s="26">
        <f>Cost!FE43</f>
        <v>0</v>
      </c>
      <c r="FF50" s="26">
        <f>Cost!FF43</f>
        <v>0</v>
      </c>
      <c r="FG50" s="26">
        <f>Cost!FG43</f>
        <v>0</v>
      </c>
      <c r="FH50" s="26">
        <f>Cost!FH43</f>
        <v>0</v>
      </c>
      <c r="FI50" s="26">
        <f>Cost!FI43</f>
        <v>0</v>
      </c>
      <c r="FJ50" s="26">
        <f>Cost!FJ43</f>
        <v>0</v>
      </c>
      <c r="FK50" s="26">
        <f>Cost!FK43</f>
        <v>0</v>
      </c>
      <c r="FL50" s="26">
        <f>Cost!FL43</f>
        <v>0</v>
      </c>
      <c r="FM50" s="26">
        <f>Cost!FM43</f>
        <v>0</v>
      </c>
      <c r="FN50" s="26">
        <f>Cost!FN43</f>
        <v>0</v>
      </c>
      <c r="FO50" s="26">
        <f>Cost!FO43</f>
        <v>0</v>
      </c>
      <c r="FP50" s="26">
        <f>Cost!FP43</f>
        <v>0</v>
      </c>
      <c r="FQ50" s="26">
        <f>Cost!FQ43</f>
        <v>0</v>
      </c>
      <c r="FR50" s="26">
        <f>Cost!FR43</f>
        <v>0</v>
      </c>
      <c r="FS50" s="26">
        <f>Cost!FS43</f>
        <v>0</v>
      </c>
      <c r="FT50" s="26">
        <f>Cost!FT43</f>
        <v>0</v>
      </c>
      <c r="FU50" s="26">
        <f>Cost!FU43</f>
        <v>0</v>
      </c>
      <c r="FV50" s="26">
        <f>Cost!FV43</f>
        <v>0</v>
      </c>
      <c r="FW50" s="26">
        <f>Cost!FW43</f>
        <v>0</v>
      </c>
      <c r="FX50" s="26">
        <f>Cost!FX43</f>
        <v>0</v>
      </c>
      <c r="FY50" s="26">
        <f>Cost!FY43</f>
        <v>0</v>
      </c>
      <c r="FZ50" s="26">
        <f>Cost!FZ43</f>
        <v>0</v>
      </c>
      <c r="GA50" s="26">
        <f>Cost!GA43</f>
        <v>0</v>
      </c>
      <c r="GB50" s="26">
        <f>Cost!GB43</f>
        <v>0</v>
      </c>
      <c r="GC50" s="26">
        <f>Cost!GC43</f>
        <v>0</v>
      </c>
      <c r="GD50" s="26">
        <f>Cost!GD43</f>
        <v>0</v>
      </c>
      <c r="GE50" s="26">
        <f>Cost!GE43</f>
        <v>0</v>
      </c>
      <c r="GF50" s="26">
        <f>Cost!GF43</f>
        <v>0</v>
      </c>
      <c r="GG50" s="26">
        <f>Cost!GG43</f>
        <v>0</v>
      </c>
      <c r="GH50" s="26">
        <f>Cost!GH43</f>
        <v>0</v>
      </c>
      <c r="GI50" s="26">
        <f>Cost!GI43</f>
        <v>0</v>
      </c>
      <c r="GJ50" s="26">
        <f>Cost!GJ43</f>
        <v>0</v>
      </c>
      <c r="GK50" s="26">
        <f>Cost!GK43</f>
        <v>0</v>
      </c>
      <c r="GL50" s="26">
        <f>Cost!GL43</f>
        <v>0</v>
      </c>
      <c r="GM50" s="26">
        <f>Cost!GM43</f>
        <v>0</v>
      </c>
      <c r="GN50" s="26">
        <f>Cost!GN43</f>
        <v>0</v>
      </c>
      <c r="GO50" s="26">
        <f>Cost!GO43</f>
        <v>0</v>
      </c>
      <c r="GP50" s="26">
        <f>Cost!GP43</f>
        <v>0</v>
      </c>
      <c r="GQ50" s="26">
        <f>Cost!GQ43</f>
        <v>0</v>
      </c>
      <c r="GR50" s="26">
        <f>Cost!GR43</f>
        <v>0</v>
      </c>
      <c r="GS50" s="26">
        <f>Cost!GS43</f>
        <v>0</v>
      </c>
      <c r="GT50" s="26">
        <f>Cost!GT43</f>
        <v>0</v>
      </c>
      <c r="GU50" s="26">
        <f>Cost!GU43</f>
        <v>0</v>
      </c>
      <c r="GV50" s="26">
        <f>Cost!GV43</f>
        <v>0</v>
      </c>
      <c r="GW50" s="26">
        <f>Cost!GW43</f>
        <v>0</v>
      </c>
      <c r="GX50" s="26">
        <f>Cost!GX43</f>
        <v>0</v>
      </c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</row>
    <row r="51" spans="1:221">
      <c r="A51" s="35" t="s">
        <v>627</v>
      </c>
      <c r="B51" s="524" t="s">
        <v>619</v>
      </c>
      <c r="C51" s="518" t="s">
        <v>661</v>
      </c>
      <c r="D51" s="26">
        <f>Cost!D44</f>
        <v>198000</v>
      </c>
      <c r="E51" s="26">
        <f>Cost!E44</f>
        <v>198000</v>
      </c>
      <c r="F51" s="26">
        <f>Cost!F44</f>
        <v>198000</v>
      </c>
      <c r="G51" s="26">
        <f>Cost!G44</f>
        <v>198000</v>
      </c>
      <c r="H51" s="26">
        <f>Cost!H44</f>
        <v>198000</v>
      </c>
      <c r="I51" s="26">
        <f>Cost!I44</f>
        <v>198000</v>
      </c>
      <c r="J51" s="26">
        <f>Cost!J44</f>
        <v>198000</v>
      </c>
      <c r="K51" s="26">
        <f>Cost!K44</f>
        <v>198000</v>
      </c>
      <c r="L51" s="26">
        <f>Cost!L44</f>
        <v>198000</v>
      </c>
      <c r="M51" s="26">
        <f>Cost!M44</f>
        <v>198000</v>
      </c>
      <c r="N51" s="26">
        <f>Cost!N44</f>
        <v>198000</v>
      </c>
      <c r="O51" s="26">
        <f>Cost!O44</f>
        <v>198000</v>
      </c>
      <c r="P51" s="26">
        <f>Cost!P44</f>
        <v>198000</v>
      </c>
      <c r="Q51" s="26">
        <f>Cost!Q44</f>
        <v>198000</v>
      </c>
      <c r="R51" s="26">
        <f>Cost!R44</f>
        <v>198000</v>
      </c>
      <c r="S51" s="26">
        <f>Cost!S44</f>
        <v>198000</v>
      </c>
      <c r="T51" s="26">
        <f>Cost!T44</f>
        <v>198000</v>
      </c>
      <c r="U51" s="26">
        <f>Cost!U44</f>
        <v>198000</v>
      </c>
      <c r="V51" s="26">
        <f>Cost!V44</f>
        <v>198000</v>
      </c>
      <c r="W51" s="26">
        <f>Cost!W44</f>
        <v>198000</v>
      </c>
      <c r="X51" s="26">
        <f>Cost!X44</f>
        <v>198000</v>
      </c>
      <c r="Y51" s="26">
        <f>Cost!Y44</f>
        <v>198000</v>
      </c>
      <c r="Z51" s="26">
        <f>Cost!Z44</f>
        <v>198000</v>
      </c>
      <c r="AA51" s="26">
        <f>Cost!AA44</f>
        <v>198000</v>
      </c>
      <c r="AB51" s="26">
        <f>Cost!AB44</f>
        <v>198000</v>
      </c>
      <c r="AC51" s="26">
        <f>Cost!AC44</f>
        <v>198000</v>
      </c>
      <c r="AD51" s="26">
        <f>Cost!AD44</f>
        <v>198000</v>
      </c>
      <c r="AE51" s="26">
        <f>Cost!AE44</f>
        <v>198000</v>
      </c>
      <c r="AF51" s="26">
        <f>Cost!AF44</f>
        <v>198000</v>
      </c>
      <c r="AG51" s="26">
        <f>Cost!AG44</f>
        <v>857999.99999999988</v>
      </c>
      <c r="AH51" s="26">
        <f>Cost!AH44</f>
        <v>528000</v>
      </c>
      <c r="AI51" s="26">
        <f>Cost!AI44</f>
        <v>528000</v>
      </c>
      <c r="AJ51" s="26">
        <f>Cost!AJ44</f>
        <v>528000</v>
      </c>
      <c r="AK51" s="26">
        <f>Cost!AK44</f>
        <v>528000</v>
      </c>
      <c r="AL51" s="26">
        <f>Cost!AL44</f>
        <v>528000</v>
      </c>
      <c r="AM51" s="26">
        <f>Cost!AM44</f>
        <v>528000</v>
      </c>
      <c r="AN51" s="26">
        <f>Cost!AN44</f>
        <v>528000</v>
      </c>
      <c r="AO51" s="26">
        <f>Cost!AO44</f>
        <v>528000</v>
      </c>
      <c r="AP51" s="26">
        <f>Cost!AP44</f>
        <v>528000</v>
      </c>
      <c r="AQ51" s="26">
        <f>Cost!AQ44</f>
        <v>528000</v>
      </c>
      <c r="AR51" s="26">
        <f>Cost!AR44</f>
        <v>528000</v>
      </c>
      <c r="AS51" s="26">
        <f>Cost!AS44</f>
        <v>528000</v>
      </c>
      <c r="AT51" s="26">
        <f>Cost!AT44</f>
        <v>528000</v>
      </c>
      <c r="AU51" s="26">
        <f>Cost!AU44</f>
        <v>528000</v>
      </c>
      <c r="AV51" s="26">
        <f>Cost!AV44</f>
        <v>528000</v>
      </c>
      <c r="AW51" s="26">
        <f>Cost!AW44</f>
        <v>528000</v>
      </c>
      <c r="AX51" s="26">
        <f>Cost!AX44</f>
        <v>528000</v>
      </c>
      <c r="AY51" s="26">
        <f>Cost!AY44</f>
        <v>528000</v>
      </c>
      <c r="AZ51" s="26">
        <f>Cost!AZ44</f>
        <v>528000</v>
      </c>
      <c r="BA51" s="26">
        <f>Cost!BA44</f>
        <v>528000</v>
      </c>
      <c r="BB51" s="26">
        <f>Cost!BB44</f>
        <v>528000</v>
      </c>
      <c r="BC51" s="26">
        <f>Cost!BC44</f>
        <v>528000</v>
      </c>
      <c r="BD51" s="26">
        <f>Cost!BD44</f>
        <v>528000</v>
      </c>
      <c r="BE51" s="26">
        <f>Cost!BE44</f>
        <v>528000</v>
      </c>
      <c r="BF51" s="26">
        <f>Cost!BF44</f>
        <v>528000</v>
      </c>
      <c r="BG51" s="26">
        <f>Cost!BG44</f>
        <v>528000</v>
      </c>
      <c r="BH51" s="26">
        <f>Cost!BH44</f>
        <v>528000</v>
      </c>
      <c r="BI51" s="26">
        <f>Cost!BI44</f>
        <v>528000</v>
      </c>
      <c r="BJ51" s="26">
        <f>Cost!BJ44</f>
        <v>528000</v>
      </c>
      <c r="BK51" s="26">
        <f>Cost!BK44</f>
        <v>528000</v>
      </c>
      <c r="BL51" s="26">
        <f>Cost!BL44</f>
        <v>528000</v>
      </c>
      <c r="BM51" s="26">
        <f>Cost!BM44</f>
        <v>528000</v>
      </c>
      <c r="BN51" s="26">
        <f>Cost!BN44</f>
        <v>528000</v>
      </c>
      <c r="BO51" s="26">
        <f>Cost!BO44</f>
        <v>528000</v>
      </c>
      <c r="BP51" s="26">
        <f>Cost!BP44</f>
        <v>528000</v>
      </c>
      <c r="BQ51" s="26">
        <f>Cost!BQ44</f>
        <v>528000</v>
      </c>
      <c r="BR51" s="26">
        <f>Cost!BR44</f>
        <v>528000</v>
      </c>
      <c r="BS51" s="26">
        <f>Cost!BS44</f>
        <v>528000</v>
      </c>
      <c r="BT51" s="26">
        <f>Cost!BT44</f>
        <v>528000</v>
      </c>
      <c r="BU51" s="26">
        <f>Cost!BU44</f>
        <v>528000</v>
      </c>
      <c r="BV51" s="26">
        <f>Cost!BV44</f>
        <v>528000</v>
      </c>
      <c r="BW51" s="26">
        <f>Cost!BW44</f>
        <v>1451999.9999999977</v>
      </c>
      <c r="BX51" s="26">
        <f>Cost!BX44</f>
        <v>264000</v>
      </c>
      <c r="BY51" s="26">
        <f>Cost!BY44</f>
        <v>264000</v>
      </c>
      <c r="BZ51" s="26">
        <f>Cost!BZ44</f>
        <v>264000</v>
      </c>
      <c r="CA51" s="26">
        <f>Cost!CA44</f>
        <v>264000</v>
      </c>
      <c r="CB51" s="26">
        <f>Cost!CB44</f>
        <v>264000</v>
      </c>
      <c r="CC51" s="26">
        <f>Cost!CC44</f>
        <v>264000</v>
      </c>
      <c r="CD51" s="26">
        <f>Cost!CD44</f>
        <v>264000</v>
      </c>
      <c r="CE51" s="26">
        <f>Cost!CE44</f>
        <v>264000</v>
      </c>
      <c r="CF51" s="26">
        <f>Cost!CF44</f>
        <v>264000</v>
      </c>
      <c r="CG51" s="26">
        <f>Cost!CG44</f>
        <v>264000</v>
      </c>
      <c r="CH51" s="26">
        <f>Cost!CH44</f>
        <v>264000</v>
      </c>
      <c r="CI51" s="26">
        <f>Cost!CI44</f>
        <v>396000.00000000035</v>
      </c>
      <c r="CJ51" s="26">
        <f>Cost!CJ44</f>
        <v>0</v>
      </c>
      <c r="CK51" s="26">
        <f>Cost!CK44</f>
        <v>0</v>
      </c>
      <c r="CL51" s="26">
        <f>Cost!CL44</f>
        <v>0</v>
      </c>
      <c r="CM51" s="26">
        <f>Cost!CM44</f>
        <v>0</v>
      </c>
      <c r="CN51" s="26">
        <f>Cost!CN44</f>
        <v>0</v>
      </c>
      <c r="CO51" s="26">
        <f>Cost!CO44</f>
        <v>0</v>
      </c>
      <c r="CP51" s="26">
        <f>Cost!CP44</f>
        <v>0</v>
      </c>
      <c r="CQ51" s="26">
        <f>Cost!CQ44</f>
        <v>0</v>
      </c>
      <c r="CR51" s="26">
        <f>Cost!CR44</f>
        <v>0</v>
      </c>
      <c r="CS51" s="26">
        <f>Cost!CS44</f>
        <v>0</v>
      </c>
      <c r="CT51" s="26">
        <f>Cost!CT44</f>
        <v>0</v>
      </c>
      <c r="CU51" s="26">
        <f>Cost!CU44</f>
        <v>0</v>
      </c>
      <c r="CV51" s="26">
        <f>Cost!CV44</f>
        <v>0</v>
      </c>
      <c r="CW51" s="26">
        <f>Cost!CW44</f>
        <v>0</v>
      </c>
      <c r="CX51" s="26">
        <f>Cost!CX44</f>
        <v>0</v>
      </c>
      <c r="CY51" s="26">
        <f>Cost!CY44</f>
        <v>0</v>
      </c>
      <c r="CZ51" s="26">
        <f>Cost!CZ44</f>
        <v>0</v>
      </c>
      <c r="DA51" s="26">
        <f>Cost!DA44</f>
        <v>0</v>
      </c>
      <c r="DB51" s="26">
        <f>Cost!DB44</f>
        <v>0</v>
      </c>
      <c r="DC51" s="26">
        <f>Cost!DC44</f>
        <v>0</v>
      </c>
      <c r="DD51" s="26">
        <f>Cost!DD44</f>
        <v>0</v>
      </c>
      <c r="DE51" s="26">
        <f>Cost!DE44</f>
        <v>0</v>
      </c>
      <c r="DF51" s="26">
        <f>Cost!DF44</f>
        <v>0</v>
      </c>
      <c r="DG51" s="26">
        <f>Cost!DG44</f>
        <v>0</v>
      </c>
      <c r="DH51" s="26">
        <f>Cost!DH44</f>
        <v>0</v>
      </c>
      <c r="DI51" s="26">
        <f>Cost!DI44</f>
        <v>0</v>
      </c>
      <c r="DJ51" s="26">
        <f>Cost!DJ44</f>
        <v>0</v>
      </c>
      <c r="DK51" s="26">
        <f>Cost!DK44</f>
        <v>0</v>
      </c>
      <c r="DL51" s="26">
        <f>Cost!DL44</f>
        <v>0</v>
      </c>
      <c r="DM51" s="26">
        <f>Cost!DM44</f>
        <v>0</v>
      </c>
      <c r="DN51" s="26">
        <f>Cost!DN44</f>
        <v>0</v>
      </c>
      <c r="DO51" s="26">
        <f>Cost!DO44</f>
        <v>0</v>
      </c>
      <c r="DP51" s="26">
        <f>Cost!DP44</f>
        <v>0</v>
      </c>
      <c r="DQ51" s="26">
        <f>Cost!DQ44</f>
        <v>0</v>
      </c>
      <c r="DR51" s="26">
        <f>Cost!DR44</f>
        <v>0</v>
      </c>
      <c r="DS51" s="26">
        <f>Cost!DS44</f>
        <v>0</v>
      </c>
      <c r="DT51" s="26">
        <f>Cost!DT44</f>
        <v>0</v>
      </c>
      <c r="DU51" s="26">
        <f>Cost!DU44</f>
        <v>0</v>
      </c>
      <c r="DV51" s="26">
        <f>Cost!DV44</f>
        <v>0</v>
      </c>
      <c r="DW51" s="26">
        <f>Cost!DW44</f>
        <v>0</v>
      </c>
      <c r="DX51" s="26">
        <f>Cost!DX44</f>
        <v>0</v>
      </c>
      <c r="DY51" s="26">
        <f>Cost!DY44</f>
        <v>0</v>
      </c>
      <c r="DZ51" s="26">
        <f>Cost!DZ44</f>
        <v>0</v>
      </c>
      <c r="EA51" s="26">
        <f>Cost!EA44</f>
        <v>0</v>
      </c>
      <c r="EB51" s="26">
        <f>Cost!EB44</f>
        <v>0</v>
      </c>
      <c r="EC51" s="26">
        <f>Cost!EC44</f>
        <v>0</v>
      </c>
      <c r="ED51" s="26">
        <f>Cost!ED44</f>
        <v>0</v>
      </c>
      <c r="EE51" s="26">
        <f>Cost!EE44</f>
        <v>0</v>
      </c>
      <c r="EF51" s="26">
        <f>Cost!EF44</f>
        <v>0</v>
      </c>
      <c r="EG51" s="26">
        <f>Cost!EG44</f>
        <v>0</v>
      </c>
      <c r="EH51" s="26">
        <f>Cost!EH44</f>
        <v>0</v>
      </c>
      <c r="EI51" s="26">
        <f>Cost!EI44</f>
        <v>0</v>
      </c>
      <c r="EJ51" s="26">
        <f>Cost!EJ44</f>
        <v>0</v>
      </c>
      <c r="EK51" s="26">
        <f>Cost!EK44</f>
        <v>0</v>
      </c>
      <c r="EL51" s="26">
        <f>Cost!EL44</f>
        <v>0</v>
      </c>
      <c r="EM51" s="26">
        <f>Cost!EM44</f>
        <v>0</v>
      </c>
      <c r="EN51" s="26">
        <f>Cost!EN44</f>
        <v>0</v>
      </c>
      <c r="EO51" s="26">
        <f>Cost!EO44</f>
        <v>0</v>
      </c>
      <c r="EP51" s="26">
        <f>Cost!EP44</f>
        <v>0</v>
      </c>
      <c r="EQ51" s="26">
        <f>Cost!EQ44</f>
        <v>0</v>
      </c>
      <c r="ER51" s="26">
        <f>Cost!ER44</f>
        <v>0</v>
      </c>
      <c r="ES51" s="26">
        <f>Cost!ES44</f>
        <v>0</v>
      </c>
      <c r="ET51" s="26">
        <f>Cost!ET44</f>
        <v>0</v>
      </c>
      <c r="EU51" s="26">
        <f>Cost!EU44</f>
        <v>0</v>
      </c>
      <c r="EV51" s="26">
        <f>Cost!EV44</f>
        <v>0</v>
      </c>
      <c r="EW51" s="26">
        <f>Cost!EW44</f>
        <v>0</v>
      </c>
      <c r="EX51" s="26">
        <f>Cost!EX44</f>
        <v>0</v>
      </c>
      <c r="EY51" s="26">
        <f>Cost!EY44</f>
        <v>0</v>
      </c>
      <c r="EZ51" s="26">
        <f>Cost!EZ44</f>
        <v>0</v>
      </c>
      <c r="FA51" s="26">
        <f>Cost!FA44</f>
        <v>0</v>
      </c>
      <c r="FB51" s="26">
        <f>Cost!FB44</f>
        <v>0</v>
      </c>
      <c r="FC51" s="26">
        <f>Cost!FC44</f>
        <v>0</v>
      </c>
      <c r="FD51" s="26">
        <f>Cost!FD44</f>
        <v>0</v>
      </c>
      <c r="FE51" s="26">
        <f>Cost!FE44</f>
        <v>0</v>
      </c>
      <c r="FF51" s="26">
        <f>Cost!FF44</f>
        <v>0</v>
      </c>
      <c r="FG51" s="26">
        <f>Cost!FG44</f>
        <v>0</v>
      </c>
      <c r="FH51" s="26">
        <f>Cost!FH44</f>
        <v>0</v>
      </c>
      <c r="FI51" s="26">
        <f>Cost!FI44</f>
        <v>0</v>
      </c>
      <c r="FJ51" s="26">
        <f>Cost!FJ44</f>
        <v>0</v>
      </c>
      <c r="FK51" s="26">
        <f>Cost!FK44</f>
        <v>0</v>
      </c>
      <c r="FL51" s="26">
        <f>Cost!FL44</f>
        <v>0</v>
      </c>
      <c r="FM51" s="26">
        <f>Cost!FM44</f>
        <v>0</v>
      </c>
      <c r="FN51" s="26">
        <f>Cost!FN44</f>
        <v>0</v>
      </c>
      <c r="FO51" s="26">
        <f>Cost!FO44</f>
        <v>0</v>
      </c>
      <c r="FP51" s="26">
        <f>Cost!FP44</f>
        <v>0</v>
      </c>
      <c r="FQ51" s="26">
        <f>Cost!FQ44</f>
        <v>0</v>
      </c>
      <c r="FR51" s="26">
        <f>Cost!FR44</f>
        <v>0</v>
      </c>
      <c r="FS51" s="26">
        <f>Cost!FS44</f>
        <v>0</v>
      </c>
      <c r="FT51" s="26">
        <f>Cost!FT44</f>
        <v>0</v>
      </c>
      <c r="FU51" s="26">
        <f>Cost!FU44</f>
        <v>0</v>
      </c>
      <c r="FV51" s="26">
        <f>Cost!FV44</f>
        <v>0</v>
      </c>
      <c r="FW51" s="26">
        <f>Cost!FW44</f>
        <v>0</v>
      </c>
      <c r="FX51" s="26">
        <f>Cost!FX44</f>
        <v>0</v>
      </c>
      <c r="FY51" s="26">
        <f>Cost!FY44</f>
        <v>0</v>
      </c>
      <c r="FZ51" s="26">
        <f>Cost!FZ44</f>
        <v>0</v>
      </c>
      <c r="GA51" s="26">
        <f>Cost!GA44</f>
        <v>0</v>
      </c>
      <c r="GB51" s="26">
        <f>Cost!GB44</f>
        <v>0</v>
      </c>
      <c r="GC51" s="26">
        <f>Cost!GC44</f>
        <v>0</v>
      </c>
      <c r="GD51" s="26">
        <f>Cost!GD44</f>
        <v>0</v>
      </c>
      <c r="GE51" s="26">
        <f>Cost!GE44</f>
        <v>0</v>
      </c>
      <c r="GF51" s="26">
        <f>Cost!GF44</f>
        <v>0</v>
      </c>
      <c r="GG51" s="26">
        <f>Cost!GG44</f>
        <v>0</v>
      </c>
      <c r="GH51" s="26">
        <f>Cost!GH44</f>
        <v>0</v>
      </c>
      <c r="GI51" s="26">
        <f>Cost!GI44</f>
        <v>0</v>
      </c>
      <c r="GJ51" s="26">
        <f>Cost!GJ44</f>
        <v>0</v>
      </c>
      <c r="GK51" s="26">
        <f>Cost!GK44</f>
        <v>0</v>
      </c>
      <c r="GL51" s="26">
        <f>Cost!GL44</f>
        <v>0</v>
      </c>
      <c r="GM51" s="26">
        <f>Cost!GM44</f>
        <v>0</v>
      </c>
      <c r="GN51" s="26">
        <f>Cost!GN44</f>
        <v>0</v>
      </c>
      <c r="GO51" s="26">
        <f>Cost!GO44</f>
        <v>0</v>
      </c>
      <c r="GP51" s="26">
        <f>Cost!GP44</f>
        <v>0</v>
      </c>
      <c r="GQ51" s="26">
        <f>Cost!GQ44</f>
        <v>0</v>
      </c>
      <c r="GR51" s="26">
        <f>Cost!GR44</f>
        <v>0</v>
      </c>
      <c r="GS51" s="26">
        <f>Cost!GS44</f>
        <v>0</v>
      </c>
      <c r="GT51" s="26">
        <f>Cost!GT44</f>
        <v>0</v>
      </c>
      <c r="GU51" s="26">
        <f>Cost!GU44</f>
        <v>0</v>
      </c>
      <c r="GV51" s="26">
        <f>Cost!GV44</f>
        <v>0</v>
      </c>
      <c r="GW51" s="26">
        <f>Cost!GW44</f>
        <v>0</v>
      </c>
      <c r="GX51" s="26">
        <f>Cost!GX44</f>
        <v>0</v>
      </c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</row>
    <row r="52" spans="1:221">
      <c r="A52" s="35" t="s">
        <v>628</v>
      </c>
      <c r="B52" s="524" t="s">
        <v>621</v>
      </c>
      <c r="C52" s="518" t="s">
        <v>662</v>
      </c>
      <c r="D52" s="26">
        <f>Cost!D45</f>
        <v>198000</v>
      </c>
      <c r="E52" s="26">
        <f>Cost!E45</f>
        <v>198000</v>
      </c>
      <c r="F52" s="26">
        <f>Cost!F45</f>
        <v>198000</v>
      </c>
      <c r="G52" s="26">
        <f>Cost!G45</f>
        <v>198000</v>
      </c>
      <c r="H52" s="26">
        <f>Cost!H45</f>
        <v>198000</v>
      </c>
      <c r="I52" s="26">
        <f>Cost!I45</f>
        <v>198000</v>
      </c>
      <c r="J52" s="26">
        <f>Cost!J45</f>
        <v>198000</v>
      </c>
      <c r="K52" s="26">
        <f>Cost!K45</f>
        <v>198000</v>
      </c>
      <c r="L52" s="26">
        <f>Cost!L45</f>
        <v>198000</v>
      </c>
      <c r="M52" s="26">
        <f>Cost!M45</f>
        <v>198000</v>
      </c>
      <c r="N52" s="26">
        <f>Cost!N45</f>
        <v>198000</v>
      </c>
      <c r="O52" s="26">
        <f>Cost!O45</f>
        <v>198000</v>
      </c>
      <c r="P52" s="26">
        <f>Cost!P45</f>
        <v>198000</v>
      </c>
      <c r="Q52" s="26">
        <f>Cost!Q45</f>
        <v>198000</v>
      </c>
      <c r="R52" s="26">
        <f>Cost!R45</f>
        <v>198000</v>
      </c>
      <c r="S52" s="26">
        <f>Cost!S45</f>
        <v>198000</v>
      </c>
      <c r="T52" s="26">
        <f>Cost!T45</f>
        <v>198000</v>
      </c>
      <c r="U52" s="26">
        <f>Cost!U45</f>
        <v>198000</v>
      </c>
      <c r="V52" s="26">
        <f>Cost!V45</f>
        <v>198000</v>
      </c>
      <c r="W52" s="26">
        <f>Cost!W45</f>
        <v>198000</v>
      </c>
      <c r="X52" s="26">
        <f>Cost!X45</f>
        <v>198000</v>
      </c>
      <c r="Y52" s="26">
        <f>Cost!Y45</f>
        <v>198000</v>
      </c>
      <c r="Z52" s="26">
        <f>Cost!Z45</f>
        <v>198000</v>
      </c>
      <c r="AA52" s="26">
        <f>Cost!AA45</f>
        <v>198000</v>
      </c>
      <c r="AB52" s="26">
        <f>Cost!AB45</f>
        <v>198000</v>
      </c>
      <c r="AC52" s="26">
        <f>Cost!AC45</f>
        <v>198000</v>
      </c>
      <c r="AD52" s="26">
        <f>Cost!AD45</f>
        <v>198000</v>
      </c>
      <c r="AE52" s="26">
        <f>Cost!AE45</f>
        <v>198000</v>
      </c>
      <c r="AF52" s="26">
        <f>Cost!AF45</f>
        <v>198000</v>
      </c>
      <c r="AG52" s="26">
        <f>Cost!AG45</f>
        <v>857999.99999999988</v>
      </c>
      <c r="AH52" s="26">
        <f>Cost!AH45</f>
        <v>528000</v>
      </c>
      <c r="AI52" s="26">
        <f>Cost!AI45</f>
        <v>528000</v>
      </c>
      <c r="AJ52" s="26">
        <f>Cost!AJ45</f>
        <v>528000</v>
      </c>
      <c r="AK52" s="26">
        <f>Cost!AK45</f>
        <v>528000</v>
      </c>
      <c r="AL52" s="26">
        <f>Cost!AL45</f>
        <v>528000</v>
      </c>
      <c r="AM52" s="26">
        <f>Cost!AM45</f>
        <v>528000</v>
      </c>
      <c r="AN52" s="26">
        <f>Cost!AN45</f>
        <v>528000</v>
      </c>
      <c r="AO52" s="26">
        <f>Cost!AO45</f>
        <v>528000</v>
      </c>
      <c r="AP52" s="26">
        <f>Cost!AP45</f>
        <v>528000</v>
      </c>
      <c r="AQ52" s="26">
        <f>Cost!AQ45</f>
        <v>528000</v>
      </c>
      <c r="AR52" s="26">
        <f>Cost!AR45</f>
        <v>528000</v>
      </c>
      <c r="AS52" s="26">
        <f>Cost!AS45</f>
        <v>528000</v>
      </c>
      <c r="AT52" s="26">
        <f>Cost!AT45</f>
        <v>528000</v>
      </c>
      <c r="AU52" s="26">
        <f>Cost!AU45</f>
        <v>528000</v>
      </c>
      <c r="AV52" s="26">
        <f>Cost!AV45</f>
        <v>528000</v>
      </c>
      <c r="AW52" s="26">
        <f>Cost!AW45</f>
        <v>528000</v>
      </c>
      <c r="AX52" s="26">
        <f>Cost!AX45</f>
        <v>528000</v>
      </c>
      <c r="AY52" s="26">
        <f>Cost!AY45</f>
        <v>528000</v>
      </c>
      <c r="AZ52" s="26">
        <f>Cost!AZ45</f>
        <v>528000</v>
      </c>
      <c r="BA52" s="26">
        <f>Cost!BA45</f>
        <v>528000</v>
      </c>
      <c r="BB52" s="26">
        <f>Cost!BB45</f>
        <v>528000</v>
      </c>
      <c r="BC52" s="26">
        <f>Cost!BC45</f>
        <v>528000</v>
      </c>
      <c r="BD52" s="26">
        <f>Cost!BD45</f>
        <v>528000</v>
      </c>
      <c r="BE52" s="26">
        <f>Cost!BE45</f>
        <v>528000</v>
      </c>
      <c r="BF52" s="26">
        <f>Cost!BF45</f>
        <v>528000</v>
      </c>
      <c r="BG52" s="26">
        <f>Cost!BG45</f>
        <v>528000</v>
      </c>
      <c r="BH52" s="26">
        <f>Cost!BH45</f>
        <v>528000</v>
      </c>
      <c r="BI52" s="26">
        <f>Cost!BI45</f>
        <v>528000</v>
      </c>
      <c r="BJ52" s="26">
        <f>Cost!BJ45</f>
        <v>528000</v>
      </c>
      <c r="BK52" s="26">
        <f>Cost!BK45</f>
        <v>528000</v>
      </c>
      <c r="BL52" s="26">
        <f>Cost!BL45</f>
        <v>528000</v>
      </c>
      <c r="BM52" s="26">
        <f>Cost!BM45</f>
        <v>528000</v>
      </c>
      <c r="BN52" s="26">
        <f>Cost!BN45</f>
        <v>528000</v>
      </c>
      <c r="BO52" s="26">
        <f>Cost!BO45</f>
        <v>528000</v>
      </c>
      <c r="BP52" s="26">
        <f>Cost!BP45</f>
        <v>528000</v>
      </c>
      <c r="BQ52" s="26">
        <f>Cost!BQ45</f>
        <v>528000</v>
      </c>
      <c r="BR52" s="26">
        <f>Cost!BR45</f>
        <v>528000</v>
      </c>
      <c r="BS52" s="26">
        <f>Cost!BS45</f>
        <v>528000</v>
      </c>
      <c r="BT52" s="26">
        <f>Cost!BT45</f>
        <v>528000</v>
      </c>
      <c r="BU52" s="26">
        <f>Cost!BU45</f>
        <v>528000</v>
      </c>
      <c r="BV52" s="26">
        <f>Cost!BV45</f>
        <v>528000</v>
      </c>
      <c r="BW52" s="26">
        <f>Cost!BW45</f>
        <v>1451999.9999999977</v>
      </c>
      <c r="BX52" s="26">
        <f>Cost!BX45</f>
        <v>264000</v>
      </c>
      <c r="BY52" s="26">
        <f>Cost!BY45</f>
        <v>264000</v>
      </c>
      <c r="BZ52" s="26">
        <f>Cost!BZ45</f>
        <v>264000</v>
      </c>
      <c r="CA52" s="26">
        <f>Cost!CA45</f>
        <v>264000</v>
      </c>
      <c r="CB52" s="26">
        <f>Cost!CB45</f>
        <v>264000</v>
      </c>
      <c r="CC52" s="26">
        <f>Cost!CC45</f>
        <v>264000</v>
      </c>
      <c r="CD52" s="26">
        <f>Cost!CD45</f>
        <v>264000</v>
      </c>
      <c r="CE52" s="26">
        <f>Cost!CE45</f>
        <v>264000</v>
      </c>
      <c r="CF52" s="26">
        <f>Cost!CF45</f>
        <v>264000</v>
      </c>
      <c r="CG52" s="26">
        <f>Cost!CG45</f>
        <v>264000</v>
      </c>
      <c r="CH52" s="26">
        <f>Cost!CH45</f>
        <v>264000</v>
      </c>
      <c r="CI52" s="26">
        <f>Cost!CI45</f>
        <v>396000.00000000035</v>
      </c>
      <c r="CJ52" s="26">
        <f>Cost!CJ45</f>
        <v>0</v>
      </c>
      <c r="CK52" s="26">
        <f>Cost!CK45</f>
        <v>0</v>
      </c>
      <c r="CL52" s="26">
        <f>Cost!CL45</f>
        <v>0</v>
      </c>
      <c r="CM52" s="26">
        <f>Cost!CM45</f>
        <v>0</v>
      </c>
      <c r="CN52" s="26">
        <f>Cost!CN45</f>
        <v>0</v>
      </c>
      <c r="CO52" s="26">
        <f>Cost!CO45</f>
        <v>0</v>
      </c>
      <c r="CP52" s="26">
        <f>Cost!CP45</f>
        <v>0</v>
      </c>
      <c r="CQ52" s="26">
        <f>Cost!CQ45</f>
        <v>0</v>
      </c>
      <c r="CR52" s="26">
        <f>Cost!CR45</f>
        <v>0</v>
      </c>
      <c r="CS52" s="26">
        <f>Cost!CS45</f>
        <v>0</v>
      </c>
      <c r="CT52" s="26">
        <f>Cost!CT45</f>
        <v>0</v>
      </c>
      <c r="CU52" s="26">
        <f>Cost!CU45</f>
        <v>0</v>
      </c>
      <c r="CV52" s="26">
        <f>Cost!CV45</f>
        <v>0</v>
      </c>
      <c r="CW52" s="26">
        <f>Cost!CW45</f>
        <v>0</v>
      </c>
      <c r="CX52" s="26">
        <f>Cost!CX45</f>
        <v>0</v>
      </c>
      <c r="CY52" s="26">
        <f>Cost!CY45</f>
        <v>0</v>
      </c>
      <c r="CZ52" s="26">
        <f>Cost!CZ45</f>
        <v>0</v>
      </c>
      <c r="DA52" s="26">
        <f>Cost!DA45</f>
        <v>0</v>
      </c>
      <c r="DB52" s="26">
        <f>Cost!DB45</f>
        <v>0</v>
      </c>
      <c r="DC52" s="26">
        <f>Cost!DC45</f>
        <v>0</v>
      </c>
      <c r="DD52" s="26">
        <f>Cost!DD45</f>
        <v>0</v>
      </c>
      <c r="DE52" s="26">
        <f>Cost!DE45</f>
        <v>0</v>
      </c>
      <c r="DF52" s="26">
        <f>Cost!DF45</f>
        <v>0</v>
      </c>
      <c r="DG52" s="26">
        <f>Cost!DG45</f>
        <v>0</v>
      </c>
      <c r="DH52" s="26">
        <f>Cost!DH45</f>
        <v>0</v>
      </c>
      <c r="DI52" s="26">
        <f>Cost!DI45</f>
        <v>0</v>
      </c>
      <c r="DJ52" s="26">
        <f>Cost!DJ45</f>
        <v>0</v>
      </c>
      <c r="DK52" s="26">
        <f>Cost!DK45</f>
        <v>0</v>
      </c>
      <c r="DL52" s="26">
        <f>Cost!DL45</f>
        <v>0</v>
      </c>
      <c r="DM52" s="26">
        <f>Cost!DM45</f>
        <v>0</v>
      </c>
      <c r="DN52" s="26">
        <f>Cost!DN45</f>
        <v>0</v>
      </c>
      <c r="DO52" s="26">
        <f>Cost!DO45</f>
        <v>0</v>
      </c>
      <c r="DP52" s="26">
        <f>Cost!DP45</f>
        <v>0</v>
      </c>
      <c r="DQ52" s="26">
        <f>Cost!DQ45</f>
        <v>0</v>
      </c>
      <c r="DR52" s="26">
        <f>Cost!DR45</f>
        <v>0</v>
      </c>
      <c r="DS52" s="26">
        <f>Cost!DS45</f>
        <v>0</v>
      </c>
      <c r="DT52" s="26">
        <f>Cost!DT45</f>
        <v>0</v>
      </c>
      <c r="DU52" s="26">
        <f>Cost!DU45</f>
        <v>0</v>
      </c>
      <c r="DV52" s="26">
        <f>Cost!DV45</f>
        <v>0</v>
      </c>
      <c r="DW52" s="26">
        <f>Cost!DW45</f>
        <v>0</v>
      </c>
      <c r="DX52" s="26">
        <f>Cost!DX45</f>
        <v>0</v>
      </c>
      <c r="DY52" s="26">
        <f>Cost!DY45</f>
        <v>0</v>
      </c>
      <c r="DZ52" s="26">
        <f>Cost!DZ45</f>
        <v>0</v>
      </c>
      <c r="EA52" s="26">
        <f>Cost!EA45</f>
        <v>0</v>
      </c>
      <c r="EB52" s="26">
        <f>Cost!EB45</f>
        <v>0</v>
      </c>
      <c r="EC52" s="26">
        <f>Cost!EC45</f>
        <v>0</v>
      </c>
      <c r="ED52" s="26">
        <f>Cost!ED45</f>
        <v>0</v>
      </c>
      <c r="EE52" s="26">
        <f>Cost!EE45</f>
        <v>0</v>
      </c>
      <c r="EF52" s="26">
        <f>Cost!EF45</f>
        <v>0</v>
      </c>
      <c r="EG52" s="26">
        <f>Cost!EG45</f>
        <v>0</v>
      </c>
      <c r="EH52" s="26">
        <f>Cost!EH45</f>
        <v>0</v>
      </c>
      <c r="EI52" s="26">
        <f>Cost!EI45</f>
        <v>0</v>
      </c>
      <c r="EJ52" s="26">
        <f>Cost!EJ45</f>
        <v>0</v>
      </c>
      <c r="EK52" s="26">
        <f>Cost!EK45</f>
        <v>0</v>
      </c>
      <c r="EL52" s="26">
        <f>Cost!EL45</f>
        <v>0</v>
      </c>
      <c r="EM52" s="26">
        <f>Cost!EM45</f>
        <v>0</v>
      </c>
      <c r="EN52" s="26">
        <f>Cost!EN45</f>
        <v>0</v>
      </c>
      <c r="EO52" s="26">
        <f>Cost!EO45</f>
        <v>0</v>
      </c>
      <c r="EP52" s="26">
        <f>Cost!EP45</f>
        <v>0</v>
      </c>
      <c r="EQ52" s="26">
        <f>Cost!EQ45</f>
        <v>0</v>
      </c>
      <c r="ER52" s="26">
        <f>Cost!ER45</f>
        <v>0</v>
      </c>
      <c r="ES52" s="26">
        <f>Cost!ES45</f>
        <v>0</v>
      </c>
      <c r="ET52" s="26">
        <f>Cost!ET45</f>
        <v>0</v>
      </c>
      <c r="EU52" s="26">
        <f>Cost!EU45</f>
        <v>0</v>
      </c>
      <c r="EV52" s="26">
        <f>Cost!EV45</f>
        <v>0</v>
      </c>
      <c r="EW52" s="26">
        <f>Cost!EW45</f>
        <v>0</v>
      </c>
      <c r="EX52" s="26">
        <f>Cost!EX45</f>
        <v>0</v>
      </c>
      <c r="EY52" s="26">
        <f>Cost!EY45</f>
        <v>0</v>
      </c>
      <c r="EZ52" s="26">
        <f>Cost!EZ45</f>
        <v>0</v>
      </c>
      <c r="FA52" s="26">
        <f>Cost!FA45</f>
        <v>0</v>
      </c>
      <c r="FB52" s="26">
        <f>Cost!FB45</f>
        <v>0</v>
      </c>
      <c r="FC52" s="26">
        <f>Cost!FC45</f>
        <v>0</v>
      </c>
      <c r="FD52" s="26">
        <f>Cost!FD45</f>
        <v>0</v>
      </c>
      <c r="FE52" s="26">
        <f>Cost!FE45</f>
        <v>0</v>
      </c>
      <c r="FF52" s="26">
        <f>Cost!FF45</f>
        <v>0</v>
      </c>
      <c r="FG52" s="26">
        <f>Cost!FG45</f>
        <v>0</v>
      </c>
      <c r="FH52" s="26">
        <f>Cost!FH45</f>
        <v>0</v>
      </c>
      <c r="FI52" s="26">
        <f>Cost!FI45</f>
        <v>0</v>
      </c>
      <c r="FJ52" s="26">
        <f>Cost!FJ45</f>
        <v>0</v>
      </c>
      <c r="FK52" s="26">
        <f>Cost!FK45</f>
        <v>0</v>
      </c>
      <c r="FL52" s="26">
        <f>Cost!FL45</f>
        <v>0</v>
      </c>
      <c r="FM52" s="26">
        <f>Cost!FM45</f>
        <v>0</v>
      </c>
      <c r="FN52" s="26">
        <f>Cost!FN45</f>
        <v>0</v>
      </c>
      <c r="FO52" s="26">
        <f>Cost!FO45</f>
        <v>0</v>
      </c>
      <c r="FP52" s="26">
        <f>Cost!FP45</f>
        <v>0</v>
      </c>
      <c r="FQ52" s="26">
        <f>Cost!FQ45</f>
        <v>0</v>
      </c>
      <c r="FR52" s="26">
        <f>Cost!FR45</f>
        <v>0</v>
      </c>
      <c r="FS52" s="26">
        <f>Cost!FS45</f>
        <v>0</v>
      </c>
      <c r="FT52" s="26">
        <f>Cost!FT45</f>
        <v>0</v>
      </c>
      <c r="FU52" s="26">
        <f>Cost!FU45</f>
        <v>0</v>
      </c>
      <c r="FV52" s="26">
        <f>Cost!FV45</f>
        <v>0</v>
      </c>
      <c r="FW52" s="26">
        <f>Cost!FW45</f>
        <v>0</v>
      </c>
      <c r="FX52" s="26">
        <f>Cost!FX45</f>
        <v>0</v>
      </c>
      <c r="FY52" s="26">
        <f>Cost!FY45</f>
        <v>0</v>
      </c>
      <c r="FZ52" s="26">
        <f>Cost!FZ45</f>
        <v>0</v>
      </c>
      <c r="GA52" s="26">
        <f>Cost!GA45</f>
        <v>0</v>
      </c>
      <c r="GB52" s="26">
        <f>Cost!GB45</f>
        <v>0</v>
      </c>
      <c r="GC52" s="26">
        <f>Cost!GC45</f>
        <v>0</v>
      </c>
      <c r="GD52" s="26">
        <f>Cost!GD45</f>
        <v>0</v>
      </c>
      <c r="GE52" s="26">
        <f>Cost!GE45</f>
        <v>0</v>
      </c>
      <c r="GF52" s="26">
        <f>Cost!GF45</f>
        <v>0</v>
      </c>
      <c r="GG52" s="26">
        <f>Cost!GG45</f>
        <v>0</v>
      </c>
      <c r="GH52" s="26">
        <f>Cost!GH45</f>
        <v>0</v>
      </c>
      <c r="GI52" s="26">
        <f>Cost!GI45</f>
        <v>0</v>
      </c>
      <c r="GJ52" s="26">
        <f>Cost!GJ45</f>
        <v>0</v>
      </c>
      <c r="GK52" s="26">
        <f>Cost!GK45</f>
        <v>0</v>
      </c>
      <c r="GL52" s="26">
        <f>Cost!GL45</f>
        <v>0</v>
      </c>
      <c r="GM52" s="26">
        <f>Cost!GM45</f>
        <v>0</v>
      </c>
      <c r="GN52" s="26">
        <f>Cost!GN45</f>
        <v>0</v>
      </c>
      <c r="GO52" s="26">
        <f>Cost!GO45</f>
        <v>0</v>
      </c>
      <c r="GP52" s="26">
        <f>Cost!GP45</f>
        <v>0</v>
      </c>
      <c r="GQ52" s="26">
        <f>Cost!GQ45</f>
        <v>0</v>
      </c>
      <c r="GR52" s="26">
        <f>Cost!GR45</f>
        <v>0</v>
      </c>
      <c r="GS52" s="26">
        <f>Cost!GS45</f>
        <v>0</v>
      </c>
      <c r="GT52" s="26">
        <f>Cost!GT45</f>
        <v>0</v>
      </c>
      <c r="GU52" s="26">
        <f>Cost!GU45</f>
        <v>0</v>
      </c>
      <c r="GV52" s="26">
        <f>Cost!GV45</f>
        <v>0</v>
      </c>
      <c r="GW52" s="26">
        <f>Cost!GW45</f>
        <v>0</v>
      </c>
      <c r="GX52" s="26">
        <f>Cost!GX45</f>
        <v>0</v>
      </c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</row>
    <row r="53" spans="1:221">
      <c r="A53" s="35" t="s">
        <v>629</v>
      </c>
      <c r="B53" s="527" t="s">
        <v>689</v>
      </c>
      <c r="C53" s="518" t="s">
        <v>663</v>
      </c>
      <c r="D53" s="26">
        <f>Cost!D46</f>
        <v>198000</v>
      </c>
      <c r="E53" s="26">
        <f>Cost!E46</f>
        <v>198000</v>
      </c>
      <c r="F53" s="26">
        <f>Cost!F46</f>
        <v>198000</v>
      </c>
      <c r="G53" s="26">
        <f>Cost!G46</f>
        <v>198000</v>
      </c>
      <c r="H53" s="26">
        <f>Cost!H46</f>
        <v>198000</v>
      </c>
      <c r="I53" s="26">
        <f>Cost!I46</f>
        <v>198000</v>
      </c>
      <c r="J53" s="26">
        <f>Cost!J46</f>
        <v>198000</v>
      </c>
      <c r="K53" s="26">
        <f>Cost!K46</f>
        <v>198000</v>
      </c>
      <c r="L53" s="26">
        <f>Cost!L46</f>
        <v>198000</v>
      </c>
      <c r="M53" s="26">
        <f>Cost!M46</f>
        <v>198000</v>
      </c>
      <c r="N53" s="26">
        <f>Cost!N46</f>
        <v>198000</v>
      </c>
      <c r="O53" s="26">
        <f>Cost!O46</f>
        <v>198000</v>
      </c>
      <c r="P53" s="26">
        <f>Cost!P46</f>
        <v>198000</v>
      </c>
      <c r="Q53" s="26">
        <f>Cost!Q46</f>
        <v>198000</v>
      </c>
      <c r="R53" s="26">
        <f>Cost!R46</f>
        <v>198000</v>
      </c>
      <c r="S53" s="26">
        <f>Cost!S46</f>
        <v>198000</v>
      </c>
      <c r="T53" s="26">
        <f>Cost!T46</f>
        <v>198000</v>
      </c>
      <c r="U53" s="26">
        <f>Cost!U46</f>
        <v>198000</v>
      </c>
      <c r="V53" s="26">
        <f>Cost!V46</f>
        <v>198000</v>
      </c>
      <c r="W53" s="26">
        <f>Cost!W46</f>
        <v>198000</v>
      </c>
      <c r="X53" s="26">
        <f>Cost!X46</f>
        <v>198000</v>
      </c>
      <c r="Y53" s="26">
        <f>Cost!Y46</f>
        <v>198000</v>
      </c>
      <c r="Z53" s="26">
        <f>Cost!Z46</f>
        <v>198000</v>
      </c>
      <c r="AA53" s="26">
        <f>Cost!AA46</f>
        <v>198000</v>
      </c>
      <c r="AB53" s="26">
        <f>Cost!AB46</f>
        <v>198000</v>
      </c>
      <c r="AC53" s="26">
        <f>Cost!AC46</f>
        <v>198000</v>
      </c>
      <c r="AD53" s="26">
        <f>Cost!AD46</f>
        <v>198000</v>
      </c>
      <c r="AE53" s="26">
        <f>Cost!AE46</f>
        <v>198000</v>
      </c>
      <c r="AF53" s="26">
        <f>Cost!AF46</f>
        <v>198000</v>
      </c>
      <c r="AG53" s="26">
        <f>Cost!AG46</f>
        <v>857999.99999999988</v>
      </c>
      <c r="AH53" s="26">
        <f>Cost!AH46</f>
        <v>528000</v>
      </c>
      <c r="AI53" s="26">
        <f>Cost!AI46</f>
        <v>528000</v>
      </c>
      <c r="AJ53" s="26">
        <f>Cost!AJ46</f>
        <v>528000</v>
      </c>
      <c r="AK53" s="26">
        <f>Cost!AK46</f>
        <v>528000</v>
      </c>
      <c r="AL53" s="26">
        <f>Cost!AL46</f>
        <v>528000</v>
      </c>
      <c r="AM53" s="26">
        <f>Cost!AM46</f>
        <v>528000</v>
      </c>
      <c r="AN53" s="26">
        <f>Cost!AN46</f>
        <v>528000</v>
      </c>
      <c r="AO53" s="26">
        <f>Cost!AO46</f>
        <v>528000</v>
      </c>
      <c r="AP53" s="26">
        <f>Cost!AP46</f>
        <v>528000</v>
      </c>
      <c r="AQ53" s="26">
        <f>Cost!AQ46</f>
        <v>528000</v>
      </c>
      <c r="AR53" s="26">
        <f>Cost!AR46</f>
        <v>528000</v>
      </c>
      <c r="AS53" s="26">
        <f>Cost!AS46</f>
        <v>528000</v>
      </c>
      <c r="AT53" s="26">
        <f>Cost!AT46</f>
        <v>528000</v>
      </c>
      <c r="AU53" s="26">
        <f>Cost!AU46</f>
        <v>528000</v>
      </c>
      <c r="AV53" s="26">
        <f>Cost!AV46</f>
        <v>528000</v>
      </c>
      <c r="AW53" s="26">
        <f>Cost!AW46</f>
        <v>528000</v>
      </c>
      <c r="AX53" s="26">
        <f>Cost!AX46</f>
        <v>528000</v>
      </c>
      <c r="AY53" s="26">
        <f>Cost!AY46</f>
        <v>528000</v>
      </c>
      <c r="AZ53" s="26">
        <f>Cost!AZ46</f>
        <v>528000</v>
      </c>
      <c r="BA53" s="26">
        <f>Cost!BA46</f>
        <v>528000</v>
      </c>
      <c r="BB53" s="26">
        <f>Cost!BB46</f>
        <v>528000</v>
      </c>
      <c r="BC53" s="26">
        <f>Cost!BC46</f>
        <v>528000</v>
      </c>
      <c r="BD53" s="26">
        <f>Cost!BD46</f>
        <v>528000</v>
      </c>
      <c r="BE53" s="26">
        <f>Cost!BE46</f>
        <v>528000</v>
      </c>
      <c r="BF53" s="26">
        <f>Cost!BF46</f>
        <v>528000</v>
      </c>
      <c r="BG53" s="26">
        <f>Cost!BG46</f>
        <v>528000</v>
      </c>
      <c r="BH53" s="26">
        <f>Cost!BH46</f>
        <v>528000</v>
      </c>
      <c r="BI53" s="26">
        <f>Cost!BI46</f>
        <v>528000</v>
      </c>
      <c r="BJ53" s="26">
        <f>Cost!BJ46</f>
        <v>528000</v>
      </c>
      <c r="BK53" s="26">
        <f>Cost!BK46</f>
        <v>528000</v>
      </c>
      <c r="BL53" s="26">
        <f>Cost!BL46</f>
        <v>528000</v>
      </c>
      <c r="BM53" s="26">
        <f>Cost!BM46</f>
        <v>528000</v>
      </c>
      <c r="BN53" s="26">
        <f>Cost!BN46</f>
        <v>528000</v>
      </c>
      <c r="BO53" s="26">
        <f>Cost!BO46</f>
        <v>528000</v>
      </c>
      <c r="BP53" s="26">
        <f>Cost!BP46</f>
        <v>528000</v>
      </c>
      <c r="BQ53" s="26">
        <f>Cost!BQ46</f>
        <v>528000</v>
      </c>
      <c r="BR53" s="26">
        <f>Cost!BR46</f>
        <v>528000</v>
      </c>
      <c r="BS53" s="26">
        <f>Cost!BS46</f>
        <v>528000</v>
      </c>
      <c r="BT53" s="26">
        <f>Cost!BT46</f>
        <v>528000</v>
      </c>
      <c r="BU53" s="26">
        <f>Cost!BU46</f>
        <v>528000</v>
      </c>
      <c r="BV53" s="26">
        <f>Cost!BV46</f>
        <v>528000</v>
      </c>
      <c r="BW53" s="26">
        <f>Cost!BW46</f>
        <v>1451999.9999999977</v>
      </c>
      <c r="BX53" s="26">
        <f>Cost!BX46</f>
        <v>264000</v>
      </c>
      <c r="BY53" s="26">
        <f>Cost!BY46</f>
        <v>264000</v>
      </c>
      <c r="BZ53" s="26">
        <f>Cost!BZ46</f>
        <v>264000</v>
      </c>
      <c r="CA53" s="26">
        <f>Cost!CA46</f>
        <v>264000</v>
      </c>
      <c r="CB53" s="26">
        <f>Cost!CB46</f>
        <v>264000</v>
      </c>
      <c r="CC53" s="26">
        <f>Cost!CC46</f>
        <v>264000</v>
      </c>
      <c r="CD53" s="26">
        <f>Cost!CD46</f>
        <v>264000</v>
      </c>
      <c r="CE53" s="26">
        <f>Cost!CE46</f>
        <v>264000</v>
      </c>
      <c r="CF53" s="26">
        <f>Cost!CF46</f>
        <v>264000</v>
      </c>
      <c r="CG53" s="26">
        <f>Cost!CG46</f>
        <v>264000</v>
      </c>
      <c r="CH53" s="26">
        <f>Cost!CH46</f>
        <v>264000</v>
      </c>
      <c r="CI53" s="26">
        <f>Cost!CI46</f>
        <v>396000.00000000035</v>
      </c>
      <c r="CJ53" s="26">
        <f>Cost!CJ46</f>
        <v>0</v>
      </c>
      <c r="CK53" s="26">
        <f>Cost!CK46</f>
        <v>0</v>
      </c>
      <c r="CL53" s="26">
        <f>Cost!CL46</f>
        <v>0</v>
      </c>
      <c r="CM53" s="26">
        <f>Cost!CM46</f>
        <v>0</v>
      </c>
      <c r="CN53" s="26">
        <f>Cost!CN46</f>
        <v>0</v>
      </c>
      <c r="CO53" s="26">
        <f>Cost!CO46</f>
        <v>0</v>
      </c>
      <c r="CP53" s="26">
        <f>Cost!CP46</f>
        <v>0</v>
      </c>
      <c r="CQ53" s="26">
        <f>Cost!CQ46</f>
        <v>0</v>
      </c>
      <c r="CR53" s="26">
        <f>Cost!CR46</f>
        <v>0</v>
      </c>
      <c r="CS53" s="26">
        <f>Cost!CS46</f>
        <v>0</v>
      </c>
      <c r="CT53" s="26">
        <f>Cost!CT46</f>
        <v>0</v>
      </c>
      <c r="CU53" s="26">
        <f>Cost!CU46</f>
        <v>0</v>
      </c>
      <c r="CV53" s="26">
        <f>Cost!CV46</f>
        <v>0</v>
      </c>
      <c r="CW53" s="26">
        <f>Cost!CW46</f>
        <v>0</v>
      </c>
      <c r="CX53" s="26">
        <f>Cost!CX46</f>
        <v>0</v>
      </c>
      <c r="CY53" s="26">
        <f>Cost!CY46</f>
        <v>0</v>
      </c>
      <c r="CZ53" s="26">
        <f>Cost!CZ46</f>
        <v>0</v>
      </c>
      <c r="DA53" s="26">
        <f>Cost!DA46</f>
        <v>0</v>
      </c>
      <c r="DB53" s="26">
        <f>Cost!DB46</f>
        <v>0</v>
      </c>
      <c r="DC53" s="26">
        <f>Cost!DC46</f>
        <v>0</v>
      </c>
      <c r="DD53" s="26">
        <f>Cost!DD46</f>
        <v>0</v>
      </c>
      <c r="DE53" s="26">
        <f>Cost!DE46</f>
        <v>0</v>
      </c>
      <c r="DF53" s="26">
        <f>Cost!DF46</f>
        <v>0</v>
      </c>
      <c r="DG53" s="26">
        <f>Cost!DG46</f>
        <v>0</v>
      </c>
      <c r="DH53" s="26">
        <f>Cost!DH46</f>
        <v>0</v>
      </c>
      <c r="DI53" s="26">
        <f>Cost!DI46</f>
        <v>0</v>
      </c>
      <c r="DJ53" s="26">
        <f>Cost!DJ46</f>
        <v>0</v>
      </c>
      <c r="DK53" s="26">
        <f>Cost!DK46</f>
        <v>0</v>
      </c>
      <c r="DL53" s="26">
        <f>Cost!DL46</f>
        <v>0</v>
      </c>
      <c r="DM53" s="26">
        <f>Cost!DM46</f>
        <v>0</v>
      </c>
      <c r="DN53" s="26">
        <f>Cost!DN46</f>
        <v>0</v>
      </c>
      <c r="DO53" s="26">
        <f>Cost!DO46</f>
        <v>0</v>
      </c>
      <c r="DP53" s="26">
        <f>Cost!DP46</f>
        <v>0</v>
      </c>
      <c r="DQ53" s="26">
        <f>Cost!DQ46</f>
        <v>0</v>
      </c>
      <c r="DR53" s="26">
        <f>Cost!DR46</f>
        <v>0</v>
      </c>
      <c r="DS53" s="26">
        <f>Cost!DS46</f>
        <v>0</v>
      </c>
      <c r="DT53" s="26">
        <f>Cost!DT46</f>
        <v>0</v>
      </c>
      <c r="DU53" s="26">
        <f>Cost!DU46</f>
        <v>0</v>
      </c>
      <c r="DV53" s="26">
        <f>Cost!DV46</f>
        <v>0</v>
      </c>
      <c r="DW53" s="26">
        <f>Cost!DW46</f>
        <v>0</v>
      </c>
      <c r="DX53" s="26">
        <f>Cost!DX46</f>
        <v>0</v>
      </c>
      <c r="DY53" s="26">
        <f>Cost!DY46</f>
        <v>0</v>
      </c>
      <c r="DZ53" s="26">
        <f>Cost!DZ46</f>
        <v>0</v>
      </c>
      <c r="EA53" s="26">
        <f>Cost!EA46</f>
        <v>0</v>
      </c>
      <c r="EB53" s="26">
        <f>Cost!EB46</f>
        <v>0</v>
      </c>
      <c r="EC53" s="26">
        <f>Cost!EC46</f>
        <v>0</v>
      </c>
      <c r="ED53" s="26">
        <f>Cost!ED46</f>
        <v>0</v>
      </c>
      <c r="EE53" s="26">
        <f>Cost!EE46</f>
        <v>0</v>
      </c>
      <c r="EF53" s="26">
        <f>Cost!EF46</f>
        <v>0</v>
      </c>
      <c r="EG53" s="26">
        <f>Cost!EG46</f>
        <v>0</v>
      </c>
      <c r="EH53" s="26">
        <f>Cost!EH46</f>
        <v>0</v>
      </c>
      <c r="EI53" s="26">
        <f>Cost!EI46</f>
        <v>0</v>
      </c>
      <c r="EJ53" s="26">
        <f>Cost!EJ46</f>
        <v>0</v>
      </c>
      <c r="EK53" s="26">
        <f>Cost!EK46</f>
        <v>0</v>
      </c>
      <c r="EL53" s="26">
        <f>Cost!EL46</f>
        <v>0</v>
      </c>
      <c r="EM53" s="26">
        <f>Cost!EM46</f>
        <v>0</v>
      </c>
      <c r="EN53" s="26">
        <f>Cost!EN46</f>
        <v>0</v>
      </c>
      <c r="EO53" s="26">
        <f>Cost!EO46</f>
        <v>0</v>
      </c>
      <c r="EP53" s="26">
        <f>Cost!EP46</f>
        <v>0</v>
      </c>
      <c r="EQ53" s="26">
        <f>Cost!EQ46</f>
        <v>0</v>
      </c>
      <c r="ER53" s="26">
        <f>Cost!ER46</f>
        <v>0</v>
      </c>
      <c r="ES53" s="26">
        <f>Cost!ES46</f>
        <v>0</v>
      </c>
      <c r="ET53" s="26">
        <f>Cost!ET46</f>
        <v>0</v>
      </c>
      <c r="EU53" s="26">
        <f>Cost!EU46</f>
        <v>0</v>
      </c>
      <c r="EV53" s="26">
        <f>Cost!EV46</f>
        <v>0</v>
      </c>
      <c r="EW53" s="26">
        <f>Cost!EW46</f>
        <v>0</v>
      </c>
      <c r="EX53" s="26">
        <f>Cost!EX46</f>
        <v>0</v>
      </c>
      <c r="EY53" s="26">
        <f>Cost!EY46</f>
        <v>0</v>
      </c>
      <c r="EZ53" s="26">
        <f>Cost!EZ46</f>
        <v>0</v>
      </c>
      <c r="FA53" s="26">
        <f>Cost!FA46</f>
        <v>0</v>
      </c>
      <c r="FB53" s="26">
        <f>Cost!FB46</f>
        <v>0</v>
      </c>
      <c r="FC53" s="26">
        <f>Cost!FC46</f>
        <v>0</v>
      </c>
      <c r="FD53" s="26">
        <f>Cost!FD46</f>
        <v>0</v>
      </c>
      <c r="FE53" s="26">
        <f>Cost!FE46</f>
        <v>0</v>
      </c>
      <c r="FF53" s="26">
        <f>Cost!FF46</f>
        <v>0</v>
      </c>
      <c r="FG53" s="26">
        <f>Cost!FG46</f>
        <v>0</v>
      </c>
      <c r="FH53" s="26">
        <f>Cost!FH46</f>
        <v>0</v>
      </c>
      <c r="FI53" s="26">
        <f>Cost!FI46</f>
        <v>0</v>
      </c>
      <c r="FJ53" s="26">
        <f>Cost!FJ46</f>
        <v>0</v>
      </c>
      <c r="FK53" s="26">
        <f>Cost!FK46</f>
        <v>0</v>
      </c>
      <c r="FL53" s="26">
        <f>Cost!FL46</f>
        <v>0</v>
      </c>
      <c r="FM53" s="26">
        <f>Cost!FM46</f>
        <v>0</v>
      </c>
      <c r="FN53" s="26">
        <f>Cost!FN46</f>
        <v>0</v>
      </c>
      <c r="FO53" s="26">
        <f>Cost!FO46</f>
        <v>0</v>
      </c>
      <c r="FP53" s="26">
        <f>Cost!FP46</f>
        <v>0</v>
      </c>
      <c r="FQ53" s="26">
        <f>Cost!FQ46</f>
        <v>0</v>
      </c>
      <c r="FR53" s="26">
        <f>Cost!FR46</f>
        <v>0</v>
      </c>
      <c r="FS53" s="26">
        <f>Cost!FS46</f>
        <v>0</v>
      </c>
      <c r="FT53" s="26">
        <f>Cost!FT46</f>
        <v>0</v>
      </c>
      <c r="FU53" s="26">
        <f>Cost!FU46</f>
        <v>0</v>
      </c>
      <c r="FV53" s="26">
        <f>Cost!FV46</f>
        <v>0</v>
      </c>
      <c r="FW53" s="26">
        <f>Cost!FW46</f>
        <v>0</v>
      </c>
      <c r="FX53" s="26">
        <f>Cost!FX46</f>
        <v>0</v>
      </c>
      <c r="FY53" s="26">
        <f>Cost!FY46</f>
        <v>0</v>
      </c>
      <c r="FZ53" s="26">
        <f>Cost!FZ46</f>
        <v>0</v>
      </c>
      <c r="GA53" s="26">
        <f>Cost!GA46</f>
        <v>0</v>
      </c>
      <c r="GB53" s="26">
        <f>Cost!GB46</f>
        <v>0</v>
      </c>
      <c r="GC53" s="26">
        <f>Cost!GC46</f>
        <v>0</v>
      </c>
      <c r="GD53" s="26">
        <f>Cost!GD46</f>
        <v>0</v>
      </c>
      <c r="GE53" s="26">
        <f>Cost!GE46</f>
        <v>0</v>
      </c>
      <c r="GF53" s="26">
        <f>Cost!GF46</f>
        <v>0</v>
      </c>
      <c r="GG53" s="26">
        <f>Cost!GG46</f>
        <v>0</v>
      </c>
      <c r="GH53" s="26">
        <f>Cost!GH46</f>
        <v>0</v>
      </c>
      <c r="GI53" s="26">
        <f>Cost!GI46</f>
        <v>0</v>
      </c>
      <c r="GJ53" s="26">
        <f>Cost!GJ46</f>
        <v>0</v>
      </c>
      <c r="GK53" s="26">
        <f>Cost!GK46</f>
        <v>0</v>
      </c>
      <c r="GL53" s="26">
        <f>Cost!GL46</f>
        <v>0</v>
      </c>
      <c r="GM53" s="26">
        <f>Cost!GM46</f>
        <v>0</v>
      </c>
      <c r="GN53" s="26">
        <f>Cost!GN46</f>
        <v>0</v>
      </c>
      <c r="GO53" s="26">
        <f>Cost!GO46</f>
        <v>0</v>
      </c>
      <c r="GP53" s="26">
        <f>Cost!GP46</f>
        <v>0</v>
      </c>
      <c r="GQ53" s="26">
        <f>Cost!GQ46</f>
        <v>0</v>
      </c>
      <c r="GR53" s="26">
        <f>Cost!GR46</f>
        <v>0</v>
      </c>
      <c r="GS53" s="26">
        <f>Cost!GS46</f>
        <v>0</v>
      </c>
      <c r="GT53" s="26">
        <f>Cost!GT46</f>
        <v>0</v>
      </c>
      <c r="GU53" s="26">
        <f>Cost!GU46</f>
        <v>0</v>
      </c>
      <c r="GV53" s="26">
        <f>Cost!GV46</f>
        <v>0</v>
      </c>
      <c r="GW53" s="26">
        <f>Cost!GW46</f>
        <v>0</v>
      </c>
      <c r="GX53" s="26">
        <f>Cost!GX46</f>
        <v>0</v>
      </c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</row>
    <row r="54" spans="1:221">
      <c r="A54" s="35" t="s">
        <v>630</v>
      </c>
      <c r="B54" s="524" t="s">
        <v>620</v>
      </c>
      <c r="C54" s="518" t="s">
        <v>664</v>
      </c>
      <c r="D54" s="26">
        <f>Cost!D47</f>
        <v>198000</v>
      </c>
      <c r="E54" s="26">
        <f>Cost!E47</f>
        <v>198000</v>
      </c>
      <c r="F54" s="26">
        <f>Cost!F47</f>
        <v>198000</v>
      </c>
      <c r="G54" s="26">
        <f>Cost!G47</f>
        <v>198000</v>
      </c>
      <c r="H54" s="26">
        <f>Cost!H47</f>
        <v>198000</v>
      </c>
      <c r="I54" s="26">
        <f>Cost!I47</f>
        <v>198000</v>
      </c>
      <c r="J54" s="26">
        <f>Cost!J47</f>
        <v>198000</v>
      </c>
      <c r="K54" s="26">
        <f>Cost!K47</f>
        <v>198000</v>
      </c>
      <c r="L54" s="26">
        <f>Cost!L47</f>
        <v>198000</v>
      </c>
      <c r="M54" s="26">
        <f>Cost!M47</f>
        <v>198000</v>
      </c>
      <c r="N54" s="26">
        <f>Cost!N47</f>
        <v>198000</v>
      </c>
      <c r="O54" s="26">
        <f>Cost!O47</f>
        <v>198000</v>
      </c>
      <c r="P54" s="26">
        <f>Cost!P47</f>
        <v>198000</v>
      </c>
      <c r="Q54" s="26">
        <f>Cost!Q47</f>
        <v>198000</v>
      </c>
      <c r="R54" s="26">
        <f>Cost!R47</f>
        <v>198000</v>
      </c>
      <c r="S54" s="26">
        <f>Cost!S47</f>
        <v>198000</v>
      </c>
      <c r="T54" s="26">
        <f>Cost!T47</f>
        <v>198000</v>
      </c>
      <c r="U54" s="26">
        <f>Cost!U47</f>
        <v>198000</v>
      </c>
      <c r="V54" s="26">
        <f>Cost!V47</f>
        <v>198000</v>
      </c>
      <c r="W54" s="26">
        <f>Cost!W47</f>
        <v>198000</v>
      </c>
      <c r="X54" s="26">
        <f>Cost!X47</f>
        <v>198000</v>
      </c>
      <c r="Y54" s="26">
        <f>Cost!Y47</f>
        <v>198000</v>
      </c>
      <c r="Z54" s="26">
        <f>Cost!Z47</f>
        <v>198000</v>
      </c>
      <c r="AA54" s="26">
        <f>Cost!AA47</f>
        <v>198000</v>
      </c>
      <c r="AB54" s="26">
        <f>Cost!AB47</f>
        <v>198000</v>
      </c>
      <c r="AC54" s="26">
        <f>Cost!AC47</f>
        <v>198000</v>
      </c>
      <c r="AD54" s="26">
        <f>Cost!AD47</f>
        <v>198000</v>
      </c>
      <c r="AE54" s="26">
        <f>Cost!AE47</f>
        <v>198000</v>
      </c>
      <c r="AF54" s="26">
        <f>Cost!AF47</f>
        <v>198000</v>
      </c>
      <c r="AG54" s="26">
        <f>Cost!AG47</f>
        <v>857999.99999999988</v>
      </c>
      <c r="AH54" s="26">
        <f>Cost!AH47</f>
        <v>528000</v>
      </c>
      <c r="AI54" s="26">
        <f>Cost!AI47</f>
        <v>528000</v>
      </c>
      <c r="AJ54" s="26">
        <f>Cost!AJ47</f>
        <v>528000</v>
      </c>
      <c r="AK54" s="26">
        <f>Cost!AK47</f>
        <v>528000</v>
      </c>
      <c r="AL54" s="26">
        <f>Cost!AL47</f>
        <v>528000</v>
      </c>
      <c r="AM54" s="26">
        <f>Cost!AM47</f>
        <v>528000</v>
      </c>
      <c r="AN54" s="26">
        <f>Cost!AN47</f>
        <v>528000</v>
      </c>
      <c r="AO54" s="26">
        <f>Cost!AO47</f>
        <v>528000</v>
      </c>
      <c r="AP54" s="26">
        <f>Cost!AP47</f>
        <v>528000</v>
      </c>
      <c r="AQ54" s="26">
        <f>Cost!AQ47</f>
        <v>528000</v>
      </c>
      <c r="AR54" s="26">
        <f>Cost!AR47</f>
        <v>528000</v>
      </c>
      <c r="AS54" s="26">
        <f>Cost!AS47</f>
        <v>528000</v>
      </c>
      <c r="AT54" s="26">
        <f>Cost!AT47</f>
        <v>528000</v>
      </c>
      <c r="AU54" s="26">
        <f>Cost!AU47</f>
        <v>528000</v>
      </c>
      <c r="AV54" s="26">
        <f>Cost!AV47</f>
        <v>528000</v>
      </c>
      <c r="AW54" s="26">
        <f>Cost!AW47</f>
        <v>528000</v>
      </c>
      <c r="AX54" s="26">
        <f>Cost!AX47</f>
        <v>528000</v>
      </c>
      <c r="AY54" s="26">
        <f>Cost!AY47</f>
        <v>528000</v>
      </c>
      <c r="AZ54" s="26">
        <f>Cost!AZ47</f>
        <v>528000</v>
      </c>
      <c r="BA54" s="26">
        <f>Cost!BA47</f>
        <v>528000</v>
      </c>
      <c r="BB54" s="26">
        <f>Cost!BB47</f>
        <v>528000</v>
      </c>
      <c r="BC54" s="26">
        <f>Cost!BC47</f>
        <v>528000</v>
      </c>
      <c r="BD54" s="26">
        <f>Cost!BD47</f>
        <v>528000</v>
      </c>
      <c r="BE54" s="26">
        <f>Cost!BE47</f>
        <v>528000</v>
      </c>
      <c r="BF54" s="26">
        <f>Cost!BF47</f>
        <v>528000</v>
      </c>
      <c r="BG54" s="26">
        <f>Cost!BG47</f>
        <v>528000</v>
      </c>
      <c r="BH54" s="26">
        <f>Cost!BH47</f>
        <v>528000</v>
      </c>
      <c r="BI54" s="26">
        <f>Cost!BI47</f>
        <v>528000</v>
      </c>
      <c r="BJ54" s="26">
        <f>Cost!BJ47</f>
        <v>528000</v>
      </c>
      <c r="BK54" s="26">
        <f>Cost!BK47</f>
        <v>528000</v>
      </c>
      <c r="BL54" s="26">
        <f>Cost!BL47</f>
        <v>528000</v>
      </c>
      <c r="BM54" s="26">
        <f>Cost!BM47</f>
        <v>528000</v>
      </c>
      <c r="BN54" s="26">
        <f>Cost!BN47</f>
        <v>528000</v>
      </c>
      <c r="BO54" s="26">
        <f>Cost!BO47</f>
        <v>528000</v>
      </c>
      <c r="BP54" s="26">
        <f>Cost!BP47</f>
        <v>528000</v>
      </c>
      <c r="BQ54" s="26">
        <f>Cost!BQ47</f>
        <v>528000</v>
      </c>
      <c r="BR54" s="26">
        <f>Cost!BR47</f>
        <v>528000</v>
      </c>
      <c r="BS54" s="26">
        <f>Cost!BS47</f>
        <v>528000</v>
      </c>
      <c r="BT54" s="26">
        <f>Cost!BT47</f>
        <v>528000</v>
      </c>
      <c r="BU54" s="26">
        <f>Cost!BU47</f>
        <v>528000</v>
      </c>
      <c r="BV54" s="26">
        <f>Cost!BV47</f>
        <v>528000</v>
      </c>
      <c r="BW54" s="26">
        <f>Cost!BW47</f>
        <v>1451999.9999999977</v>
      </c>
      <c r="BX54" s="26">
        <f>Cost!BX47</f>
        <v>264000</v>
      </c>
      <c r="BY54" s="26">
        <f>Cost!BY47</f>
        <v>264000</v>
      </c>
      <c r="BZ54" s="26">
        <f>Cost!BZ47</f>
        <v>264000</v>
      </c>
      <c r="CA54" s="26">
        <f>Cost!CA47</f>
        <v>264000</v>
      </c>
      <c r="CB54" s="26">
        <f>Cost!CB47</f>
        <v>264000</v>
      </c>
      <c r="CC54" s="26">
        <f>Cost!CC47</f>
        <v>264000</v>
      </c>
      <c r="CD54" s="26">
        <f>Cost!CD47</f>
        <v>264000</v>
      </c>
      <c r="CE54" s="26">
        <f>Cost!CE47</f>
        <v>264000</v>
      </c>
      <c r="CF54" s="26">
        <f>Cost!CF47</f>
        <v>264000</v>
      </c>
      <c r="CG54" s="26">
        <f>Cost!CG47</f>
        <v>264000</v>
      </c>
      <c r="CH54" s="26">
        <f>Cost!CH47</f>
        <v>264000</v>
      </c>
      <c r="CI54" s="26">
        <f>Cost!CI47</f>
        <v>396000.00000000035</v>
      </c>
      <c r="CJ54" s="26">
        <f>Cost!CJ47</f>
        <v>0</v>
      </c>
      <c r="CK54" s="26">
        <f>Cost!CK47</f>
        <v>0</v>
      </c>
      <c r="CL54" s="26">
        <f>Cost!CL47</f>
        <v>0</v>
      </c>
      <c r="CM54" s="26">
        <f>Cost!CM47</f>
        <v>0</v>
      </c>
      <c r="CN54" s="26">
        <f>Cost!CN47</f>
        <v>0</v>
      </c>
      <c r="CO54" s="26">
        <f>Cost!CO47</f>
        <v>0</v>
      </c>
      <c r="CP54" s="26">
        <f>Cost!CP47</f>
        <v>0</v>
      </c>
      <c r="CQ54" s="26">
        <f>Cost!CQ47</f>
        <v>0</v>
      </c>
      <c r="CR54" s="26">
        <f>Cost!CR47</f>
        <v>0</v>
      </c>
      <c r="CS54" s="26">
        <f>Cost!CS47</f>
        <v>0</v>
      </c>
      <c r="CT54" s="26">
        <f>Cost!CT47</f>
        <v>0</v>
      </c>
      <c r="CU54" s="26">
        <f>Cost!CU47</f>
        <v>0</v>
      </c>
      <c r="CV54" s="26">
        <f>Cost!CV47</f>
        <v>0</v>
      </c>
      <c r="CW54" s="26">
        <f>Cost!CW47</f>
        <v>0</v>
      </c>
      <c r="CX54" s="26">
        <f>Cost!CX47</f>
        <v>0</v>
      </c>
      <c r="CY54" s="26">
        <f>Cost!CY47</f>
        <v>0</v>
      </c>
      <c r="CZ54" s="26">
        <f>Cost!CZ47</f>
        <v>0</v>
      </c>
      <c r="DA54" s="26">
        <f>Cost!DA47</f>
        <v>0</v>
      </c>
      <c r="DB54" s="26">
        <f>Cost!DB47</f>
        <v>0</v>
      </c>
      <c r="DC54" s="26">
        <f>Cost!DC47</f>
        <v>0</v>
      </c>
      <c r="DD54" s="26">
        <f>Cost!DD47</f>
        <v>0</v>
      </c>
      <c r="DE54" s="26">
        <f>Cost!DE47</f>
        <v>0</v>
      </c>
      <c r="DF54" s="26">
        <f>Cost!DF47</f>
        <v>0</v>
      </c>
      <c r="DG54" s="26">
        <f>Cost!DG47</f>
        <v>0</v>
      </c>
      <c r="DH54" s="26">
        <f>Cost!DH47</f>
        <v>0</v>
      </c>
      <c r="DI54" s="26">
        <f>Cost!DI47</f>
        <v>0</v>
      </c>
      <c r="DJ54" s="26">
        <f>Cost!DJ47</f>
        <v>0</v>
      </c>
      <c r="DK54" s="26">
        <f>Cost!DK47</f>
        <v>0</v>
      </c>
      <c r="DL54" s="26">
        <f>Cost!DL47</f>
        <v>0</v>
      </c>
      <c r="DM54" s="26">
        <f>Cost!DM47</f>
        <v>0</v>
      </c>
      <c r="DN54" s="26">
        <f>Cost!DN47</f>
        <v>0</v>
      </c>
      <c r="DO54" s="26">
        <f>Cost!DO47</f>
        <v>0</v>
      </c>
      <c r="DP54" s="26">
        <f>Cost!DP47</f>
        <v>0</v>
      </c>
      <c r="DQ54" s="26">
        <f>Cost!DQ47</f>
        <v>0</v>
      </c>
      <c r="DR54" s="26">
        <f>Cost!DR47</f>
        <v>0</v>
      </c>
      <c r="DS54" s="26">
        <f>Cost!DS47</f>
        <v>0</v>
      </c>
      <c r="DT54" s="26">
        <f>Cost!DT47</f>
        <v>0</v>
      </c>
      <c r="DU54" s="26">
        <f>Cost!DU47</f>
        <v>0</v>
      </c>
      <c r="DV54" s="26">
        <f>Cost!DV47</f>
        <v>0</v>
      </c>
      <c r="DW54" s="26">
        <f>Cost!DW47</f>
        <v>0</v>
      </c>
      <c r="DX54" s="26">
        <f>Cost!DX47</f>
        <v>0</v>
      </c>
      <c r="DY54" s="26">
        <f>Cost!DY47</f>
        <v>0</v>
      </c>
      <c r="DZ54" s="26">
        <f>Cost!DZ47</f>
        <v>0</v>
      </c>
      <c r="EA54" s="26">
        <f>Cost!EA47</f>
        <v>0</v>
      </c>
      <c r="EB54" s="26">
        <f>Cost!EB47</f>
        <v>0</v>
      </c>
      <c r="EC54" s="26">
        <f>Cost!EC47</f>
        <v>0</v>
      </c>
      <c r="ED54" s="26">
        <f>Cost!ED47</f>
        <v>0</v>
      </c>
      <c r="EE54" s="26">
        <f>Cost!EE47</f>
        <v>0</v>
      </c>
      <c r="EF54" s="26">
        <f>Cost!EF47</f>
        <v>0</v>
      </c>
      <c r="EG54" s="26">
        <f>Cost!EG47</f>
        <v>0</v>
      </c>
      <c r="EH54" s="26">
        <f>Cost!EH47</f>
        <v>0</v>
      </c>
      <c r="EI54" s="26">
        <f>Cost!EI47</f>
        <v>0</v>
      </c>
      <c r="EJ54" s="26">
        <f>Cost!EJ47</f>
        <v>0</v>
      </c>
      <c r="EK54" s="26">
        <f>Cost!EK47</f>
        <v>0</v>
      </c>
      <c r="EL54" s="26">
        <f>Cost!EL47</f>
        <v>0</v>
      </c>
      <c r="EM54" s="26">
        <f>Cost!EM47</f>
        <v>0</v>
      </c>
      <c r="EN54" s="26">
        <f>Cost!EN47</f>
        <v>0</v>
      </c>
      <c r="EO54" s="26">
        <f>Cost!EO47</f>
        <v>0</v>
      </c>
      <c r="EP54" s="26">
        <f>Cost!EP47</f>
        <v>0</v>
      </c>
      <c r="EQ54" s="26">
        <f>Cost!EQ47</f>
        <v>0</v>
      </c>
      <c r="ER54" s="26">
        <f>Cost!ER47</f>
        <v>0</v>
      </c>
      <c r="ES54" s="26">
        <f>Cost!ES47</f>
        <v>0</v>
      </c>
      <c r="ET54" s="26">
        <f>Cost!ET47</f>
        <v>0</v>
      </c>
      <c r="EU54" s="26">
        <f>Cost!EU47</f>
        <v>0</v>
      </c>
      <c r="EV54" s="26">
        <f>Cost!EV47</f>
        <v>0</v>
      </c>
      <c r="EW54" s="26">
        <f>Cost!EW47</f>
        <v>0</v>
      </c>
      <c r="EX54" s="26">
        <f>Cost!EX47</f>
        <v>0</v>
      </c>
      <c r="EY54" s="26">
        <f>Cost!EY47</f>
        <v>0</v>
      </c>
      <c r="EZ54" s="26">
        <f>Cost!EZ47</f>
        <v>0</v>
      </c>
      <c r="FA54" s="26">
        <f>Cost!FA47</f>
        <v>0</v>
      </c>
      <c r="FB54" s="26">
        <f>Cost!FB47</f>
        <v>0</v>
      </c>
      <c r="FC54" s="26">
        <f>Cost!FC47</f>
        <v>0</v>
      </c>
      <c r="FD54" s="26">
        <f>Cost!FD47</f>
        <v>0</v>
      </c>
      <c r="FE54" s="26">
        <f>Cost!FE47</f>
        <v>0</v>
      </c>
      <c r="FF54" s="26">
        <f>Cost!FF47</f>
        <v>0</v>
      </c>
      <c r="FG54" s="26">
        <f>Cost!FG47</f>
        <v>0</v>
      </c>
      <c r="FH54" s="26">
        <f>Cost!FH47</f>
        <v>0</v>
      </c>
      <c r="FI54" s="26">
        <f>Cost!FI47</f>
        <v>0</v>
      </c>
      <c r="FJ54" s="26">
        <f>Cost!FJ47</f>
        <v>0</v>
      </c>
      <c r="FK54" s="26">
        <f>Cost!FK47</f>
        <v>0</v>
      </c>
      <c r="FL54" s="26">
        <f>Cost!FL47</f>
        <v>0</v>
      </c>
      <c r="FM54" s="26">
        <f>Cost!FM47</f>
        <v>0</v>
      </c>
      <c r="FN54" s="26">
        <f>Cost!FN47</f>
        <v>0</v>
      </c>
      <c r="FO54" s="26">
        <f>Cost!FO47</f>
        <v>0</v>
      </c>
      <c r="FP54" s="26">
        <f>Cost!FP47</f>
        <v>0</v>
      </c>
      <c r="FQ54" s="26">
        <f>Cost!FQ47</f>
        <v>0</v>
      </c>
      <c r="FR54" s="26">
        <f>Cost!FR47</f>
        <v>0</v>
      </c>
      <c r="FS54" s="26">
        <f>Cost!FS47</f>
        <v>0</v>
      </c>
      <c r="FT54" s="26">
        <f>Cost!FT47</f>
        <v>0</v>
      </c>
      <c r="FU54" s="26">
        <f>Cost!FU47</f>
        <v>0</v>
      </c>
      <c r="FV54" s="26">
        <f>Cost!FV47</f>
        <v>0</v>
      </c>
      <c r="FW54" s="26">
        <f>Cost!FW47</f>
        <v>0</v>
      </c>
      <c r="FX54" s="26">
        <f>Cost!FX47</f>
        <v>0</v>
      </c>
      <c r="FY54" s="26">
        <f>Cost!FY47</f>
        <v>0</v>
      </c>
      <c r="FZ54" s="26">
        <f>Cost!FZ47</f>
        <v>0</v>
      </c>
      <c r="GA54" s="26">
        <f>Cost!GA47</f>
        <v>0</v>
      </c>
      <c r="GB54" s="26">
        <f>Cost!GB47</f>
        <v>0</v>
      </c>
      <c r="GC54" s="26">
        <f>Cost!GC47</f>
        <v>0</v>
      </c>
      <c r="GD54" s="26">
        <f>Cost!GD47</f>
        <v>0</v>
      </c>
      <c r="GE54" s="26">
        <f>Cost!GE47</f>
        <v>0</v>
      </c>
      <c r="GF54" s="26">
        <f>Cost!GF47</f>
        <v>0</v>
      </c>
      <c r="GG54" s="26">
        <f>Cost!GG47</f>
        <v>0</v>
      </c>
      <c r="GH54" s="26">
        <f>Cost!GH47</f>
        <v>0</v>
      </c>
      <c r="GI54" s="26">
        <f>Cost!GI47</f>
        <v>0</v>
      </c>
      <c r="GJ54" s="26">
        <f>Cost!GJ47</f>
        <v>0</v>
      </c>
      <c r="GK54" s="26">
        <f>Cost!GK47</f>
        <v>0</v>
      </c>
      <c r="GL54" s="26">
        <f>Cost!GL47</f>
        <v>0</v>
      </c>
      <c r="GM54" s="26">
        <f>Cost!GM47</f>
        <v>0</v>
      </c>
      <c r="GN54" s="26">
        <f>Cost!GN47</f>
        <v>0</v>
      </c>
      <c r="GO54" s="26">
        <f>Cost!GO47</f>
        <v>0</v>
      </c>
      <c r="GP54" s="26">
        <f>Cost!GP47</f>
        <v>0</v>
      </c>
      <c r="GQ54" s="26">
        <f>Cost!GQ47</f>
        <v>0</v>
      </c>
      <c r="GR54" s="26">
        <f>Cost!GR47</f>
        <v>0</v>
      </c>
      <c r="GS54" s="26">
        <f>Cost!GS47</f>
        <v>0</v>
      </c>
      <c r="GT54" s="26">
        <f>Cost!GT47</f>
        <v>0</v>
      </c>
      <c r="GU54" s="26">
        <f>Cost!GU47</f>
        <v>0</v>
      </c>
      <c r="GV54" s="26">
        <f>Cost!GV47</f>
        <v>0</v>
      </c>
      <c r="GW54" s="26">
        <f>Cost!GW47</f>
        <v>0</v>
      </c>
      <c r="GX54" s="26">
        <f>Cost!GX47</f>
        <v>0</v>
      </c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</row>
    <row r="55" spans="1:221">
      <c r="A55" s="35" t="s">
        <v>631</v>
      </c>
      <c r="B55" s="527" t="s">
        <v>688</v>
      </c>
      <c r="C55" s="518" t="s">
        <v>665</v>
      </c>
      <c r="D55" s="26">
        <f>Cost!D48</f>
        <v>198000</v>
      </c>
      <c r="E55" s="26">
        <f>Cost!E48</f>
        <v>198000</v>
      </c>
      <c r="F55" s="26">
        <f>Cost!F48</f>
        <v>198000</v>
      </c>
      <c r="G55" s="26">
        <f>Cost!G48</f>
        <v>198000</v>
      </c>
      <c r="H55" s="26">
        <f>Cost!H48</f>
        <v>198000</v>
      </c>
      <c r="I55" s="26">
        <f>Cost!I48</f>
        <v>198000</v>
      </c>
      <c r="J55" s="26">
        <f>Cost!J48</f>
        <v>198000</v>
      </c>
      <c r="K55" s="26">
        <f>Cost!K48</f>
        <v>198000</v>
      </c>
      <c r="L55" s="26">
        <f>Cost!L48</f>
        <v>198000</v>
      </c>
      <c r="M55" s="26">
        <f>Cost!M48</f>
        <v>198000</v>
      </c>
      <c r="N55" s="26">
        <f>Cost!N48</f>
        <v>198000</v>
      </c>
      <c r="O55" s="26">
        <f>Cost!O48</f>
        <v>198000</v>
      </c>
      <c r="P55" s="26">
        <f>Cost!P48</f>
        <v>198000</v>
      </c>
      <c r="Q55" s="26">
        <f>Cost!Q48</f>
        <v>198000</v>
      </c>
      <c r="R55" s="26">
        <f>Cost!R48</f>
        <v>198000</v>
      </c>
      <c r="S55" s="26">
        <f>Cost!S48</f>
        <v>198000</v>
      </c>
      <c r="T55" s="26">
        <f>Cost!T48</f>
        <v>198000</v>
      </c>
      <c r="U55" s="26">
        <f>Cost!U48</f>
        <v>198000</v>
      </c>
      <c r="V55" s="26">
        <f>Cost!V48</f>
        <v>198000</v>
      </c>
      <c r="W55" s="26">
        <f>Cost!W48</f>
        <v>198000</v>
      </c>
      <c r="X55" s="26">
        <f>Cost!X48</f>
        <v>198000</v>
      </c>
      <c r="Y55" s="26">
        <f>Cost!Y48</f>
        <v>198000</v>
      </c>
      <c r="Z55" s="26">
        <f>Cost!Z48</f>
        <v>198000</v>
      </c>
      <c r="AA55" s="26">
        <f>Cost!AA48</f>
        <v>198000</v>
      </c>
      <c r="AB55" s="26">
        <f>Cost!AB48</f>
        <v>198000</v>
      </c>
      <c r="AC55" s="26">
        <f>Cost!AC48</f>
        <v>198000</v>
      </c>
      <c r="AD55" s="26">
        <f>Cost!AD48</f>
        <v>198000</v>
      </c>
      <c r="AE55" s="26">
        <f>Cost!AE48</f>
        <v>198000</v>
      </c>
      <c r="AF55" s="26">
        <f>Cost!AF48</f>
        <v>198000</v>
      </c>
      <c r="AG55" s="26">
        <f>Cost!AG48</f>
        <v>857999.99999999988</v>
      </c>
      <c r="AH55" s="26">
        <f>Cost!AH48</f>
        <v>528000</v>
      </c>
      <c r="AI55" s="26">
        <f>Cost!AI48</f>
        <v>528000</v>
      </c>
      <c r="AJ55" s="26">
        <f>Cost!AJ48</f>
        <v>528000</v>
      </c>
      <c r="AK55" s="26">
        <f>Cost!AK48</f>
        <v>528000</v>
      </c>
      <c r="AL55" s="26">
        <f>Cost!AL48</f>
        <v>528000</v>
      </c>
      <c r="AM55" s="26">
        <f>Cost!AM48</f>
        <v>528000</v>
      </c>
      <c r="AN55" s="26">
        <f>Cost!AN48</f>
        <v>528000</v>
      </c>
      <c r="AO55" s="26">
        <f>Cost!AO48</f>
        <v>528000</v>
      </c>
      <c r="AP55" s="26">
        <f>Cost!AP48</f>
        <v>528000</v>
      </c>
      <c r="AQ55" s="26">
        <f>Cost!AQ48</f>
        <v>528000</v>
      </c>
      <c r="AR55" s="26">
        <f>Cost!AR48</f>
        <v>528000</v>
      </c>
      <c r="AS55" s="26">
        <f>Cost!AS48</f>
        <v>528000</v>
      </c>
      <c r="AT55" s="26">
        <f>Cost!AT48</f>
        <v>528000</v>
      </c>
      <c r="AU55" s="26">
        <f>Cost!AU48</f>
        <v>528000</v>
      </c>
      <c r="AV55" s="26">
        <f>Cost!AV48</f>
        <v>528000</v>
      </c>
      <c r="AW55" s="26">
        <f>Cost!AW48</f>
        <v>528000</v>
      </c>
      <c r="AX55" s="26">
        <f>Cost!AX48</f>
        <v>528000</v>
      </c>
      <c r="AY55" s="26">
        <f>Cost!AY48</f>
        <v>528000</v>
      </c>
      <c r="AZ55" s="26">
        <f>Cost!AZ48</f>
        <v>528000</v>
      </c>
      <c r="BA55" s="26">
        <f>Cost!BA48</f>
        <v>528000</v>
      </c>
      <c r="BB55" s="26">
        <f>Cost!BB48</f>
        <v>528000</v>
      </c>
      <c r="BC55" s="26">
        <f>Cost!BC48</f>
        <v>528000</v>
      </c>
      <c r="BD55" s="26">
        <f>Cost!BD48</f>
        <v>528000</v>
      </c>
      <c r="BE55" s="26">
        <f>Cost!BE48</f>
        <v>528000</v>
      </c>
      <c r="BF55" s="26">
        <f>Cost!BF48</f>
        <v>528000</v>
      </c>
      <c r="BG55" s="26">
        <f>Cost!BG48</f>
        <v>528000</v>
      </c>
      <c r="BH55" s="26">
        <f>Cost!BH48</f>
        <v>528000</v>
      </c>
      <c r="BI55" s="26">
        <f>Cost!BI48</f>
        <v>528000</v>
      </c>
      <c r="BJ55" s="26">
        <f>Cost!BJ48</f>
        <v>528000</v>
      </c>
      <c r="BK55" s="26">
        <f>Cost!BK48</f>
        <v>528000</v>
      </c>
      <c r="BL55" s="26">
        <f>Cost!BL48</f>
        <v>528000</v>
      </c>
      <c r="BM55" s="26">
        <f>Cost!BM48</f>
        <v>528000</v>
      </c>
      <c r="BN55" s="26">
        <f>Cost!BN48</f>
        <v>528000</v>
      </c>
      <c r="BO55" s="26">
        <f>Cost!BO48</f>
        <v>528000</v>
      </c>
      <c r="BP55" s="26">
        <f>Cost!BP48</f>
        <v>528000</v>
      </c>
      <c r="BQ55" s="26">
        <f>Cost!BQ48</f>
        <v>528000</v>
      </c>
      <c r="BR55" s="26">
        <f>Cost!BR48</f>
        <v>528000</v>
      </c>
      <c r="BS55" s="26">
        <f>Cost!BS48</f>
        <v>528000</v>
      </c>
      <c r="BT55" s="26">
        <f>Cost!BT48</f>
        <v>528000</v>
      </c>
      <c r="BU55" s="26">
        <f>Cost!BU48</f>
        <v>528000</v>
      </c>
      <c r="BV55" s="26">
        <f>Cost!BV48</f>
        <v>528000</v>
      </c>
      <c r="BW55" s="26">
        <f>Cost!BW48</f>
        <v>1451999.9999999977</v>
      </c>
      <c r="BX55" s="26">
        <f>Cost!BX48</f>
        <v>264000</v>
      </c>
      <c r="BY55" s="26">
        <f>Cost!BY48</f>
        <v>264000</v>
      </c>
      <c r="BZ55" s="26">
        <f>Cost!BZ48</f>
        <v>264000</v>
      </c>
      <c r="CA55" s="26">
        <f>Cost!CA48</f>
        <v>264000</v>
      </c>
      <c r="CB55" s="26">
        <f>Cost!CB48</f>
        <v>264000</v>
      </c>
      <c r="CC55" s="26">
        <f>Cost!CC48</f>
        <v>264000</v>
      </c>
      <c r="CD55" s="26">
        <f>Cost!CD48</f>
        <v>264000</v>
      </c>
      <c r="CE55" s="26">
        <f>Cost!CE48</f>
        <v>264000</v>
      </c>
      <c r="CF55" s="26">
        <f>Cost!CF48</f>
        <v>264000</v>
      </c>
      <c r="CG55" s="26">
        <f>Cost!CG48</f>
        <v>264000</v>
      </c>
      <c r="CH55" s="26">
        <f>Cost!CH48</f>
        <v>264000</v>
      </c>
      <c r="CI55" s="26">
        <f>Cost!CI48</f>
        <v>396000.00000000035</v>
      </c>
      <c r="CJ55" s="26">
        <f>Cost!CJ48</f>
        <v>0</v>
      </c>
      <c r="CK55" s="26">
        <f>Cost!CK48</f>
        <v>0</v>
      </c>
      <c r="CL55" s="26">
        <f>Cost!CL48</f>
        <v>0</v>
      </c>
      <c r="CM55" s="26">
        <f>Cost!CM48</f>
        <v>0</v>
      </c>
      <c r="CN55" s="26">
        <f>Cost!CN48</f>
        <v>0</v>
      </c>
      <c r="CO55" s="26">
        <f>Cost!CO48</f>
        <v>0</v>
      </c>
      <c r="CP55" s="26">
        <f>Cost!CP48</f>
        <v>0</v>
      </c>
      <c r="CQ55" s="26">
        <f>Cost!CQ48</f>
        <v>0</v>
      </c>
      <c r="CR55" s="26">
        <f>Cost!CR48</f>
        <v>0</v>
      </c>
      <c r="CS55" s="26">
        <f>Cost!CS48</f>
        <v>0</v>
      </c>
      <c r="CT55" s="26">
        <f>Cost!CT48</f>
        <v>0</v>
      </c>
      <c r="CU55" s="26">
        <f>Cost!CU48</f>
        <v>0</v>
      </c>
      <c r="CV55" s="26">
        <f>Cost!CV48</f>
        <v>0</v>
      </c>
      <c r="CW55" s="26">
        <f>Cost!CW48</f>
        <v>0</v>
      </c>
      <c r="CX55" s="26">
        <f>Cost!CX48</f>
        <v>0</v>
      </c>
      <c r="CY55" s="26">
        <f>Cost!CY48</f>
        <v>0</v>
      </c>
      <c r="CZ55" s="26">
        <f>Cost!CZ48</f>
        <v>0</v>
      </c>
      <c r="DA55" s="26">
        <f>Cost!DA48</f>
        <v>0</v>
      </c>
      <c r="DB55" s="26">
        <f>Cost!DB48</f>
        <v>0</v>
      </c>
      <c r="DC55" s="26">
        <f>Cost!DC48</f>
        <v>0</v>
      </c>
      <c r="DD55" s="26">
        <f>Cost!DD48</f>
        <v>0</v>
      </c>
      <c r="DE55" s="26">
        <f>Cost!DE48</f>
        <v>0</v>
      </c>
      <c r="DF55" s="26">
        <f>Cost!DF48</f>
        <v>0</v>
      </c>
      <c r="DG55" s="26">
        <f>Cost!DG48</f>
        <v>0</v>
      </c>
      <c r="DH55" s="26">
        <f>Cost!DH48</f>
        <v>0</v>
      </c>
      <c r="DI55" s="26">
        <f>Cost!DI48</f>
        <v>0</v>
      </c>
      <c r="DJ55" s="26">
        <f>Cost!DJ48</f>
        <v>0</v>
      </c>
      <c r="DK55" s="26">
        <f>Cost!DK48</f>
        <v>0</v>
      </c>
      <c r="DL55" s="26">
        <f>Cost!DL48</f>
        <v>0</v>
      </c>
      <c r="DM55" s="26">
        <f>Cost!DM48</f>
        <v>0</v>
      </c>
      <c r="DN55" s="26">
        <f>Cost!DN48</f>
        <v>0</v>
      </c>
      <c r="DO55" s="26">
        <f>Cost!DO48</f>
        <v>0</v>
      </c>
      <c r="DP55" s="26">
        <f>Cost!DP48</f>
        <v>0</v>
      </c>
      <c r="DQ55" s="26">
        <f>Cost!DQ48</f>
        <v>0</v>
      </c>
      <c r="DR55" s="26">
        <f>Cost!DR48</f>
        <v>0</v>
      </c>
      <c r="DS55" s="26">
        <f>Cost!DS48</f>
        <v>0</v>
      </c>
      <c r="DT55" s="26">
        <f>Cost!DT48</f>
        <v>0</v>
      </c>
      <c r="DU55" s="26">
        <f>Cost!DU48</f>
        <v>0</v>
      </c>
      <c r="DV55" s="26">
        <f>Cost!DV48</f>
        <v>0</v>
      </c>
      <c r="DW55" s="26">
        <f>Cost!DW48</f>
        <v>0</v>
      </c>
      <c r="DX55" s="26">
        <f>Cost!DX48</f>
        <v>0</v>
      </c>
      <c r="DY55" s="26">
        <f>Cost!DY48</f>
        <v>0</v>
      </c>
      <c r="DZ55" s="26">
        <f>Cost!DZ48</f>
        <v>0</v>
      </c>
      <c r="EA55" s="26">
        <f>Cost!EA48</f>
        <v>0</v>
      </c>
      <c r="EB55" s="26">
        <f>Cost!EB48</f>
        <v>0</v>
      </c>
      <c r="EC55" s="26">
        <f>Cost!EC48</f>
        <v>0</v>
      </c>
      <c r="ED55" s="26">
        <f>Cost!ED48</f>
        <v>0</v>
      </c>
      <c r="EE55" s="26">
        <f>Cost!EE48</f>
        <v>0</v>
      </c>
      <c r="EF55" s="26">
        <f>Cost!EF48</f>
        <v>0</v>
      </c>
      <c r="EG55" s="26">
        <f>Cost!EG48</f>
        <v>0</v>
      </c>
      <c r="EH55" s="26">
        <f>Cost!EH48</f>
        <v>0</v>
      </c>
      <c r="EI55" s="26">
        <f>Cost!EI48</f>
        <v>0</v>
      </c>
      <c r="EJ55" s="26">
        <f>Cost!EJ48</f>
        <v>0</v>
      </c>
      <c r="EK55" s="26">
        <f>Cost!EK48</f>
        <v>0</v>
      </c>
      <c r="EL55" s="26">
        <f>Cost!EL48</f>
        <v>0</v>
      </c>
      <c r="EM55" s="26">
        <f>Cost!EM48</f>
        <v>0</v>
      </c>
      <c r="EN55" s="26">
        <f>Cost!EN48</f>
        <v>0</v>
      </c>
      <c r="EO55" s="26">
        <f>Cost!EO48</f>
        <v>0</v>
      </c>
      <c r="EP55" s="26">
        <f>Cost!EP48</f>
        <v>0</v>
      </c>
      <c r="EQ55" s="26">
        <f>Cost!EQ48</f>
        <v>0</v>
      </c>
      <c r="ER55" s="26">
        <f>Cost!ER48</f>
        <v>0</v>
      </c>
      <c r="ES55" s="26">
        <f>Cost!ES48</f>
        <v>0</v>
      </c>
      <c r="ET55" s="26">
        <f>Cost!ET48</f>
        <v>0</v>
      </c>
      <c r="EU55" s="26">
        <f>Cost!EU48</f>
        <v>0</v>
      </c>
      <c r="EV55" s="26">
        <f>Cost!EV48</f>
        <v>0</v>
      </c>
      <c r="EW55" s="26">
        <f>Cost!EW48</f>
        <v>0</v>
      </c>
      <c r="EX55" s="26">
        <f>Cost!EX48</f>
        <v>0</v>
      </c>
      <c r="EY55" s="26">
        <f>Cost!EY48</f>
        <v>0</v>
      </c>
      <c r="EZ55" s="26">
        <f>Cost!EZ48</f>
        <v>0</v>
      </c>
      <c r="FA55" s="26">
        <f>Cost!FA48</f>
        <v>0</v>
      </c>
      <c r="FB55" s="26">
        <f>Cost!FB48</f>
        <v>0</v>
      </c>
      <c r="FC55" s="26">
        <f>Cost!FC48</f>
        <v>0</v>
      </c>
      <c r="FD55" s="26">
        <f>Cost!FD48</f>
        <v>0</v>
      </c>
      <c r="FE55" s="26">
        <f>Cost!FE48</f>
        <v>0</v>
      </c>
      <c r="FF55" s="26">
        <f>Cost!FF48</f>
        <v>0</v>
      </c>
      <c r="FG55" s="26">
        <f>Cost!FG48</f>
        <v>0</v>
      </c>
      <c r="FH55" s="26">
        <f>Cost!FH48</f>
        <v>0</v>
      </c>
      <c r="FI55" s="26">
        <f>Cost!FI48</f>
        <v>0</v>
      </c>
      <c r="FJ55" s="26">
        <f>Cost!FJ48</f>
        <v>0</v>
      </c>
      <c r="FK55" s="26">
        <f>Cost!FK48</f>
        <v>0</v>
      </c>
      <c r="FL55" s="26">
        <f>Cost!FL48</f>
        <v>0</v>
      </c>
      <c r="FM55" s="26">
        <f>Cost!FM48</f>
        <v>0</v>
      </c>
      <c r="FN55" s="26">
        <f>Cost!FN48</f>
        <v>0</v>
      </c>
      <c r="FO55" s="26">
        <f>Cost!FO48</f>
        <v>0</v>
      </c>
      <c r="FP55" s="26">
        <f>Cost!FP48</f>
        <v>0</v>
      </c>
      <c r="FQ55" s="26">
        <f>Cost!FQ48</f>
        <v>0</v>
      </c>
      <c r="FR55" s="26">
        <f>Cost!FR48</f>
        <v>0</v>
      </c>
      <c r="FS55" s="26">
        <f>Cost!FS48</f>
        <v>0</v>
      </c>
      <c r="FT55" s="26">
        <f>Cost!FT48</f>
        <v>0</v>
      </c>
      <c r="FU55" s="26">
        <f>Cost!FU48</f>
        <v>0</v>
      </c>
      <c r="FV55" s="26">
        <f>Cost!FV48</f>
        <v>0</v>
      </c>
      <c r="FW55" s="26">
        <f>Cost!FW48</f>
        <v>0</v>
      </c>
      <c r="FX55" s="26">
        <f>Cost!FX48</f>
        <v>0</v>
      </c>
      <c r="FY55" s="26">
        <f>Cost!FY48</f>
        <v>0</v>
      </c>
      <c r="FZ55" s="26">
        <f>Cost!FZ48</f>
        <v>0</v>
      </c>
      <c r="GA55" s="26">
        <f>Cost!GA48</f>
        <v>0</v>
      </c>
      <c r="GB55" s="26">
        <f>Cost!GB48</f>
        <v>0</v>
      </c>
      <c r="GC55" s="26">
        <f>Cost!GC48</f>
        <v>0</v>
      </c>
      <c r="GD55" s="26">
        <f>Cost!GD48</f>
        <v>0</v>
      </c>
      <c r="GE55" s="26">
        <f>Cost!GE48</f>
        <v>0</v>
      </c>
      <c r="GF55" s="26">
        <f>Cost!GF48</f>
        <v>0</v>
      </c>
      <c r="GG55" s="26">
        <f>Cost!GG48</f>
        <v>0</v>
      </c>
      <c r="GH55" s="26">
        <f>Cost!GH48</f>
        <v>0</v>
      </c>
      <c r="GI55" s="26">
        <f>Cost!GI48</f>
        <v>0</v>
      </c>
      <c r="GJ55" s="26">
        <f>Cost!GJ48</f>
        <v>0</v>
      </c>
      <c r="GK55" s="26">
        <f>Cost!GK48</f>
        <v>0</v>
      </c>
      <c r="GL55" s="26">
        <f>Cost!GL48</f>
        <v>0</v>
      </c>
      <c r="GM55" s="26">
        <f>Cost!GM48</f>
        <v>0</v>
      </c>
      <c r="GN55" s="26">
        <f>Cost!GN48</f>
        <v>0</v>
      </c>
      <c r="GO55" s="26">
        <f>Cost!GO48</f>
        <v>0</v>
      </c>
      <c r="GP55" s="26">
        <f>Cost!GP48</f>
        <v>0</v>
      </c>
      <c r="GQ55" s="26">
        <f>Cost!GQ48</f>
        <v>0</v>
      </c>
      <c r="GR55" s="26">
        <f>Cost!GR48</f>
        <v>0</v>
      </c>
      <c r="GS55" s="26">
        <f>Cost!GS48</f>
        <v>0</v>
      </c>
      <c r="GT55" s="26">
        <f>Cost!GT48</f>
        <v>0</v>
      </c>
      <c r="GU55" s="26">
        <f>Cost!GU48</f>
        <v>0</v>
      </c>
      <c r="GV55" s="26">
        <f>Cost!GV48</f>
        <v>0</v>
      </c>
      <c r="GW55" s="26">
        <f>Cost!GW48</f>
        <v>0</v>
      </c>
      <c r="GX55" s="26">
        <f>Cost!GX48</f>
        <v>0</v>
      </c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</row>
    <row r="56" spans="1:221">
      <c r="A56" s="35" t="s">
        <v>632</v>
      </c>
      <c r="B56" s="524" t="s">
        <v>622</v>
      </c>
      <c r="C56" s="518" t="s">
        <v>666</v>
      </c>
      <c r="D56" s="26">
        <f>Cost!D49</f>
        <v>198000</v>
      </c>
      <c r="E56" s="26">
        <f>Cost!E49</f>
        <v>198000</v>
      </c>
      <c r="F56" s="26">
        <f>Cost!F49</f>
        <v>198000</v>
      </c>
      <c r="G56" s="26">
        <f>Cost!G49</f>
        <v>198000</v>
      </c>
      <c r="H56" s="26">
        <f>Cost!H49</f>
        <v>198000</v>
      </c>
      <c r="I56" s="26">
        <f>Cost!I49</f>
        <v>198000</v>
      </c>
      <c r="J56" s="26">
        <f>Cost!J49</f>
        <v>198000</v>
      </c>
      <c r="K56" s="26">
        <f>Cost!K49</f>
        <v>198000</v>
      </c>
      <c r="L56" s="26">
        <f>Cost!L49</f>
        <v>198000</v>
      </c>
      <c r="M56" s="26">
        <f>Cost!M49</f>
        <v>198000</v>
      </c>
      <c r="N56" s="26">
        <f>Cost!N49</f>
        <v>198000</v>
      </c>
      <c r="O56" s="26">
        <f>Cost!O49</f>
        <v>198000</v>
      </c>
      <c r="P56" s="26">
        <f>Cost!P49</f>
        <v>198000</v>
      </c>
      <c r="Q56" s="26">
        <f>Cost!Q49</f>
        <v>198000</v>
      </c>
      <c r="R56" s="26">
        <f>Cost!R49</f>
        <v>198000</v>
      </c>
      <c r="S56" s="26">
        <f>Cost!S49</f>
        <v>198000</v>
      </c>
      <c r="T56" s="26">
        <f>Cost!T49</f>
        <v>198000</v>
      </c>
      <c r="U56" s="26">
        <f>Cost!U49</f>
        <v>198000</v>
      </c>
      <c r="V56" s="26">
        <f>Cost!V49</f>
        <v>198000</v>
      </c>
      <c r="W56" s="26">
        <f>Cost!W49</f>
        <v>198000</v>
      </c>
      <c r="X56" s="26">
        <f>Cost!X49</f>
        <v>198000</v>
      </c>
      <c r="Y56" s="26">
        <f>Cost!Y49</f>
        <v>198000</v>
      </c>
      <c r="Z56" s="26">
        <f>Cost!Z49</f>
        <v>198000</v>
      </c>
      <c r="AA56" s="26">
        <f>Cost!AA49</f>
        <v>198000</v>
      </c>
      <c r="AB56" s="26">
        <f>Cost!AB49</f>
        <v>198000</v>
      </c>
      <c r="AC56" s="26">
        <f>Cost!AC49</f>
        <v>198000</v>
      </c>
      <c r="AD56" s="26">
        <f>Cost!AD49</f>
        <v>198000</v>
      </c>
      <c r="AE56" s="26">
        <f>Cost!AE49</f>
        <v>198000</v>
      </c>
      <c r="AF56" s="26">
        <f>Cost!AF49</f>
        <v>198000</v>
      </c>
      <c r="AG56" s="26">
        <f>Cost!AG49</f>
        <v>857999.99999999988</v>
      </c>
      <c r="AH56" s="26">
        <f>Cost!AH49</f>
        <v>528000</v>
      </c>
      <c r="AI56" s="26">
        <f>Cost!AI49</f>
        <v>528000</v>
      </c>
      <c r="AJ56" s="26">
        <f>Cost!AJ49</f>
        <v>528000</v>
      </c>
      <c r="AK56" s="26">
        <f>Cost!AK49</f>
        <v>528000</v>
      </c>
      <c r="AL56" s="26">
        <f>Cost!AL49</f>
        <v>528000</v>
      </c>
      <c r="AM56" s="26">
        <f>Cost!AM49</f>
        <v>528000</v>
      </c>
      <c r="AN56" s="26">
        <f>Cost!AN49</f>
        <v>528000</v>
      </c>
      <c r="AO56" s="26">
        <f>Cost!AO49</f>
        <v>528000</v>
      </c>
      <c r="AP56" s="26">
        <f>Cost!AP49</f>
        <v>528000</v>
      </c>
      <c r="AQ56" s="26">
        <f>Cost!AQ49</f>
        <v>528000</v>
      </c>
      <c r="AR56" s="26">
        <f>Cost!AR49</f>
        <v>528000</v>
      </c>
      <c r="AS56" s="26">
        <f>Cost!AS49</f>
        <v>528000</v>
      </c>
      <c r="AT56" s="26">
        <f>Cost!AT49</f>
        <v>528000</v>
      </c>
      <c r="AU56" s="26">
        <f>Cost!AU49</f>
        <v>528000</v>
      </c>
      <c r="AV56" s="26">
        <f>Cost!AV49</f>
        <v>528000</v>
      </c>
      <c r="AW56" s="26">
        <f>Cost!AW49</f>
        <v>528000</v>
      </c>
      <c r="AX56" s="26">
        <f>Cost!AX49</f>
        <v>528000</v>
      </c>
      <c r="AY56" s="26">
        <f>Cost!AY49</f>
        <v>528000</v>
      </c>
      <c r="AZ56" s="26">
        <f>Cost!AZ49</f>
        <v>528000</v>
      </c>
      <c r="BA56" s="26">
        <f>Cost!BA49</f>
        <v>528000</v>
      </c>
      <c r="BB56" s="26">
        <f>Cost!BB49</f>
        <v>528000</v>
      </c>
      <c r="BC56" s="26">
        <f>Cost!BC49</f>
        <v>528000</v>
      </c>
      <c r="BD56" s="26">
        <f>Cost!BD49</f>
        <v>528000</v>
      </c>
      <c r="BE56" s="26">
        <f>Cost!BE49</f>
        <v>528000</v>
      </c>
      <c r="BF56" s="26">
        <f>Cost!BF49</f>
        <v>528000</v>
      </c>
      <c r="BG56" s="26">
        <f>Cost!BG49</f>
        <v>528000</v>
      </c>
      <c r="BH56" s="26">
        <f>Cost!BH49</f>
        <v>528000</v>
      </c>
      <c r="BI56" s="26">
        <f>Cost!BI49</f>
        <v>528000</v>
      </c>
      <c r="BJ56" s="26">
        <f>Cost!BJ49</f>
        <v>528000</v>
      </c>
      <c r="BK56" s="26">
        <f>Cost!BK49</f>
        <v>528000</v>
      </c>
      <c r="BL56" s="26">
        <f>Cost!BL49</f>
        <v>528000</v>
      </c>
      <c r="BM56" s="26">
        <f>Cost!BM49</f>
        <v>528000</v>
      </c>
      <c r="BN56" s="26">
        <f>Cost!BN49</f>
        <v>528000</v>
      </c>
      <c r="BO56" s="26">
        <f>Cost!BO49</f>
        <v>528000</v>
      </c>
      <c r="BP56" s="26">
        <f>Cost!BP49</f>
        <v>528000</v>
      </c>
      <c r="BQ56" s="26">
        <f>Cost!BQ49</f>
        <v>528000</v>
      </c>
      <c r="BR56" s="26">
        <f>Cost!BR49</f>
        <v>528000</v>
      </c>
      <c r="BS56" s="26">
        <f>Cost!BS49</f>
        <v>528000</v>
      </c>
      <c r="BT56" s="26">
        <f>Cost!BT49</f>
        <v>528000</v>
      </c>
      <c r="BU56" s="26">
        <f>Cost!BU49</f>
        <v>528000</v>
      </c>
      <c r="BV56" s="26">
        <f>Cost!BV49</f>
        <v>528000</v>
      </c>
      <c r="BW56" s="26">
        <f>Cost!BW49</f>
        <v>1451999.9999999977</v>
      </c>
      <c r="BX56" s="26">
        <f>Cost!BX49</f>
        <v>264000</v>
      </c>
      <c r="BY56" s="26">
        <f>Cost!BY49</f>
        <v>264000</v>
      </c>
      <c r="BZ56" s="26">
        <f>Cost!BZ49</f>
        <v>264000</v>
      </c>
      <c r="CA56" s="26">
        <f>Cost!CA49</f>
        <v>264000</v>
      </c>
      <c r="CB56" s="26">
        <f>Cost!CB49</f>
        <v>264000</v>
      </c>
      <c r="CC56" s="26">
        <f>Cost!CC49</f>
        <v>264000</v>
      </c>
      <c r="CD56" s="26">
        <f>Cost!CD49</f>
        <v>264000</v>
      </c>
      <c r="CE56" s="26">
        <f>Cost!CE49</f>
        <v>264000</v>
      </c>
      <c r="CF56" s="26">
        <f>Cost!CF49</f>
        <v>264000</v>
      </c>
      <c r="CG56" s="26">
        <f>Cost!CG49</f>
        <v>264000</v>
      </c>
      <c r="CH56" s="26">
        <f>Cost!CH49</f>
        <v>264000</v>
      </c>
      <c r="CI56" s="26">
        <f>Cost!CI49</f>
        <v>396000.00000000035</v>
      </c>
      <c r="CJ56" s="26">
        <f>Cost!CJ49</f>
        <v>0</v>
      </c>
      <c r="CK56" s="26">
        <f>Cost!CK49</f>
        <v>0</v>
      </c>
      <c r="CL56" s="26">
        <f>Cost!CL49</f>
        <v>0</v>
      </c>
      <c r="CM56" s="26">
        <f>Cost!CM49</f>
        <v>0</v>
      </c>
      <c r="CN56" s="26">
        <f>Cost!CN49</f>
        <v>0</v>
      </c>
      <c r="CO56" s="26">
        <f>Cost!CO49</f>
        <v>0</v>
      </c>
      <c r="CP56" s="26">
        <f>Cost!CP49</f>
        <v>0</v>
      </c>
      <c r="CQ56" s="26">
        <f>Cost!CQ49</f>
        <v>0</v>
      </c>
      <c r="CR56" s="26">
        <f>Cost!CR49</f>
        <v>0</v>
      </c>
      <c r="CS56" s="26">
        <f>Cost!CS49</f>
        <v>0</v>
      </c>
      <c r="CT56" s="26">
        <f>Cost!CT49</f>
        <v>0</v>
      </c>
      <c r="CU56" s="26">
        <f>Cost!CU49</f>
        <v>0</v>
      </c>
      <c r="CV56" s="26">
        <f>Cost!CV49</f>
        <v>0</v>
      </c>
      <c r="CW56" s="26">
        <f>Cost!CW49</f>
        <v>0</v>
      </c>
      <c r="CX56" s="26">
        <f>Cost!CX49</f>
        <v>0</v>
      </c>
      <c r="CY56" s="26">
        <f>Cost!CY49</f>
        <v>0</v>
      </c>
      <c r="CZ56" s="26">
        <f>Cost!CZ49</f>
        <v>0</v>
      </c>
      <c r="DA56" s="26">
        <f>Cost!DA49</f>
        <v>0</v>
      </c>
      <c r="DB56" s="26">
        <f>Cost!DB49</f>
        <v>0</v>
      </c>
      <c r="DC56" s="26">
        <f>Cost!DC49</f>
        <v>0</v>
      </c>
      <c r="DD56" s="26">
        <f>Cost!DD49</f>
        <v>0</v>
      </c>
      <c r="DE56" s="26">
        <f>Cost!DE49</f>
        <v>0</v>
      </c>
      <c r="DF56" s="26">
        <f>Cost!DF49</f>
        <v>0</v>
      </c>
      <c r="DG56" s="26">
        <f>Cost!DG49</f>
        <v>0</v>
      </c>
      <c r="DH56" s="26">
        <f>Cost!DH49</f>
        <v>0</v>
      </c>
      <c r="DI56" s="26">
        <f>Cost!DI49</f>
        <v>0</v>
      </c>
      <c r="DJ56" s="26">
        <f>Cost!DJ49</f>
        <v>0</v>
      </c>
      <c r="DK56" s="26">
        <f>Cost!DK49</f>
        <v>0</v>
      </c>
      <c r="DL56" s="26">
        <f>Cost!DL49</f>
        <v>0</v>
      </c>
      <c r="DM56" s="26">
        <f>Cost!DM49</f>
        <v>0</v>
      </c>
      <c r="DN56" s="26">
        <f>Cost!DN49</f>
        <v>0</v>
      </c>
      <c r="DO56" s="26">
        <f>Cost!DO49</f>
        <v>0</v>
      </c>
      <c r="DP56" s="26">
        <f>Cost!DP49</f>
        <v>0</v>
      </c>
      <c r="DQ56" s="26">
        <f>Cost!DQ49</f>
        <v>0</v>
      </c>
      <c r="DR56" s="26">
        <f>Cost!DR49</f>
        <v>0</v>
      </c>
      <c r="DS56" s="26">
        <f>Cost!DS49</f>
        <v>0</v>
      </c>
      <c r="DT56" s="26">
        <f>Cost!DT49</f>
        <v>0</v>
      </c>
      <c r="DU56" s="26">
        <f>Cost!DU49</f>
        <v>0</v>
      </c>
      <c r="DV56" s="26">
        <f>Cost!DV49</f>
        <v>0</v>
      </c>
      <c r="DW56" s="26">
        <f>Cost!DW49</f>
        <v>0</v>
      </c>
      <c r="DX56" s="26">
        <f>Cost!DX49</f>
        <v>0</v>
      </c>
      <c r="DY56" s="26">
        <f>Cost!DY49</f>
        <v>0</v>
      </c>
      <c r="DZ56" s="26">
        <f>Cost!DZ49</f>
        <v>0</v>
      </c>
      <c r="EA56" s="26">
        <f>Cost!EA49</f>
        <v>0</v>
      </c>
      <c r="EB56" s="26">
        <f>Cost!EB49</f>
        <v>0</v>
      </c>
      <c r="EC56" s="26">
        <f>Cost!EC49</f>
        <v>0</v>
      </c>
      <c r="ED56" s="26">
        <f>Cost!ED49</f>
        <v>0</v>
      </c>
      <c r="EE56" s="26">
        <f>Cost!EE49</f>
        <v>0</v>
      </c>
      <c r="EF56" s="26">
        <f>Cost!EF49</f>
        <v>0</v>
      </c>
      <c r="EG56" s="26">
        <f>Cost!EG49</f>
        <v>0</v>
      </c>
      <c r="EH56" s="26">
        <f>Cost!EH49</f>
        <v>0</v>
      </c>
      <c r="EI56" s="26">
        <f>Cost!EI49</f>
        <v>0</v>
      </c>
      <c r="EJ56" s="26">
        <f>Cost!EJ49</f>
        <v>0</v>
      </c>
      <c r="EK56" s="26">
        <f>Cost!EK49</f>
        <v>0</v>
      </c>
      <c r="EL56" s="26">
        <f>Cost!EL49</f>
        <v>0</v>
      </c>
      <c r="EM56" s="26">
        <f>Cost!EM49</f>
        <v>0</v>
      </c>
      <c r="EN56" s="26">
        <f>Cost!EN49</f>
        <v>0</v>
      </c>
      <c r="EO56" s="26">
        <f>Cost!EO49</f>
        <v>0</v>
      </c>
      <c r="EP56" s="26">
        <f>Cost!EP49</f>
        <v>0</v>
      </c>
      <c r="EQ56" s="26">
        <f>Cost!EQ49</f>
        <v>0</v>
      </c>
      <c r="ER56" s="26">
        <f>Cost!ER49</f>
        <v>0</v>
      </c>
      <c r="ES56" s="26">
        <f>Cost!ES49</f>
        <v>0</v>
      </c>
      <c r="ET56" s="26">
        <f>Cost!ET49</f>
        <v>0</v>
      </c>
      <c r="EU56" s="26">
        <f>Cost!EU49</f>
        <v>0</v>
      </c>
      <c r="EV56" s="26">
        <f>Cost!EV49</f>
        <v>0</v>
      </c>
      <c r="EW56" s="26">
        <f>Cost!EW49</f>
        <v>0</v>
      </c>
      <c r="EX56" s="26">
        <f>Cost!EX49</f>
        <v>0</v>
      </c>
      <c r="EY56" s="26">
        <f>Cost!EY49</f>
        <v>0</v>
      </c>
      <c r="EZ56" s="26">
        <f>Cost!EZ49</f>
        <v>0</v>
      </c>
      <c r="FA56" s="26">
        <f>Cost!FA49</f>
        <v>0</v>
      </c>
      <c r="FB56" s="26">
        <f>Cost!FB49</f>
        <v>0</v>
      </c>
      <c r="FC56" s="26">
        <f>Cost!FC49</f>
        <v>0</v>
      </c>
      <c r="FD56" s="26">
        <f>Cost!FD49</f>
        <v>0</v>
      </c>
      <c r="FE56" s="26">
        <f>Cost!FE49</f>
        <v>0</v>
      </c>
      <c r="FF56" s="26">
        <f>Cost!FF49</f>
        <v>0</v>
      </c>
      <c r="FG56" s="26">
        <f>Cost!FG49</f>
        <v>0</v>
      </c>
      <c r="FH56" s="26">
        <f>Cost!FH49</f>
        <v>0</v>
      </c>
      <c r="FI56" s="26">
        <f>Cost!FI49</f>
        <v>0</v>
      </c>
      <c r="FJ56" s="26">
        <f>Cost!FJ49</f>
        <v>0</v>
      </c>
      <c r="FK56" s="26">
        <f>Cost!FK49</f>
        <v>0</v>
      </c>
      <c r="FL56" s="26">
        <f>Cost!FL49</f>
        <v>0</v>
      </c>
      <c r="FM56" s="26">
        <f>Cost!FM49</f>
        <v>0</v>
      </c>
      <c r="FN56" s="26">
        <f>Cost!FN49</f>
        <v>0</v>
      </c>
      <c r="FO56" s="26">
        <f>Cost!FO49</f>
        <v>0</v>
      </c>
      <c r="FP56" s="26">
        <f>Cost!FP49</f>
        <v>0</v>
      </c>
      <c r="FQ56" s="26">
        <f>Cost!FQ49</f>
        <v>0</v>
      </c>
      <c r="FR56" s="26">
        <f>Cost!FR49</f>
        <v>0</v>
      </c>
      <c r="FS56" s="26">
        <f>Cost!FS49</f>
        <v>0</v>
      </c>
      <c r="FT56" s="26">
        <f>Cost!FT49</f>
        <v>0</v>
      </c>
      <c r="FU56" s="26">
        <f>Cost!FU49</f>
        <v>0</v>
      </c>
      <c r="FV56" s="26">
        <f>Cost!FV49</f>
        <v>0</v>
      </c>
      <c r="FW56" s="26">
        <f>Cost!FW49</f>
        <v>0</v>
      </c>
      <c r="FX56" s="26">
        <f>Cost!FX49</f>
        <v>0</v>
      </c>
      <c r="FY56" s="26">
        <f>Cost!FY49</f>
        <v>0</v>
      </c>
      <c r="FZ56" s="26">
        <f>Cost!FZ49</f>
        <v>0</v>
      </c>
      <c r="GA56" s="26">
        <f>Cost!GA49</f>
        <v>0</v>
      </c>
      <c r="GB56" s="26">
        <f>Cost!GB49</f>
        <v>0</v>
      </c>
      <c r="GC56" s="26">
        <f>Cost!GC49</f>
        <v>0</v>
      </c>
      <c r="GD56" s="26">
        <f>Cost!GD49</f>
        <v>0</v>
      </c>
      <c r="GE56" s="26">
        <f>Cost!GE49</f>
        <v>0</v>
      </c>
      <c r="GF56" s="26">
        <f>Cost!GF49</f>
        <v>0</v>
      </c>
      <c r="GG56" s="26">
        <f>Cost!GG49</f>
        <v>0</v>
      </c>
      <c r="GH56" s="26">
        <f>Cost!GH49</f>
        <v>0</v>
      </c>
      <c r="GI56" s="26">
        <f>Cost!GI49</f>
        <v>0</v>
      </c>
      <c r="GJ56" s="26">
        <f>Cost!GJ49</f>
        <v>0</v>
      </c>
      <c r="GK56" s="26">
        <f>Cost!GK49</f>
        <v>0</v>
      </c>
      <c r="GL56" s="26">
        <f>Cost!GL49</f>
        <v>0</v>
      </c>
      <c r="GM56" s="26">
        <f>Cost!GM49</f>
        <v>0</v>
      </c>
      <c r="GN56" s="26">
        <f>Cost!GN49</f>
        <v>0</v>
      </c>
      <c r="GO56" s="26">
        <f>Cost!GO49</f>
        <v>0</v>
      </c>
      <c r="GP56" s="26">
        <f>Cost!GP49</f>
        <v>0</v>
      </c>
      <c r="GQ56" s="26">
        <f>Cost!GQ49</f>
        <v>0</v>
      </c>
      <c r="GR56" s="26">
        <f>Cost!GR49</f>
        <v>0</v>
      </c>
      <c r="GS56" s="26">
        <f>Cost!GS49</f>
        <v>0</v>
      </c>
      <c r="GT56" s="26">
        <f>Cost!GT49</f>
        <v>0</v>
      </c>
      <c r="GU56" s="26">
        <f>Cost!GU49</f>
        <v>0</v>
      </c>
      <c r="GV56" s="26">
        <f>Cost!GV49</f>
        <v>0</v>
      </c>
      <c r="GW56" s="26">
        <f>Cost!GW49</f>
        <v>0</v>
      </c>
      <c r="GX56" s="26">
        <f>Cost!GX49</f>
        <v>0</v>
      </c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</row>
    <row r="57" spans="1:221">
      <c r="A57" s="35" t="s">
        <v>633</v>
      </c>
      <c r="B57" s="525" t="s">
        <v>624</v>
      </c>
      <c r="C57" s="517" t="s">
        <v>667</v>
      </c>
      <c r="D57" s="26">
        <f>Cost!D50</f>
        <v>198000</v>
      </c>
      <c r="E57" s="26">
        <f>Cost!E50</f>
        <v>198000</v>
      </c>
      <c r="F57" s="26">
        <f>Cost!F50</f>
        <v>198000</v>
      </c>
      <c r="G57" s="26">
        <f>Cost!G50</f>
        <v>198000</v>
      </c>
      <c r="H57" s="26">
        <f>Cost!H50</f>
        <v>198000</v>
      </c>
      <c r="I57" s="26">
        <f>Cost!I50</f>
        <v>198000</v>
      </c>
      <c r="J57" s="26">
        <f>Cost!J50</f>
        <v>198000</v>
      </c>
      <c r="K57" s="26">
        <f>Cost!K50</f>
        <v>198000</v>
      </c>
      <c r="L57" s="26">
        <f>Cost!L50</f>
        <v>198000</v>
      </c>
      <c r="M57" s="26">
        <f>Cost!M50</f>
        <v>198000</v>
      </c>
      <c r="N57" s="26">
        <f>Cost!N50</f>
        <v>198000</v>
      </c>
      <c r="O57" s="26">
        <f>Cost!O50</f>
        <v>198000</v>
      </c>
      <c r="P57" s="26">
        <f>Cost!P50</f>
        <v>198000</v>
      </c>
      <c r="Q57" s="26">
        <f>Cost!Q50</f>
        <v>198000</v>
      </c>
      <c r="R57" s="26">
        <f>Cost!R50</f>
        <v>198000</v>
      </c>
      <c r="S57" s="26">
        <f>Cost!S50</f>
        <v>198000</v>
      </c>
      <c r="T57" s="26">
        <f>Cost!T50</f>
        <v>198000</v>
      </c>
      <c r="U57" s="26">
        <f>Cost!U50</f>
        <v>198000</v>
      </c>
      <c r="V57" s="26">
        <f>Cost!V50</f>
        <v>198000</v>
      </c>
      <c r="W57" s="26">
        <f>Cost!W50</f>
        <v>198000</v>
      </c>
      <c r="X57" s="26">
        <f>Cost!X50</f>
        <v>198000</v>
      </c>
      <c r="Y57" s="26">
        <f>Cost!Y50</f>
        <v>198000</v>
      </c>
      <c r="Z57" s="26">
        <f>Cost!Z50</f>
        <v>198000</v>
      </c>
      <c r="AA57" s="26">
        <f>Cost!AA50</f>
        <v>198000</v>
      </c>
      <c r="AB57" s="26">
        <f>Cost!AB50</f>
        <v>198000</v>
      </c>
      <c r="AC57" s="26">
        <f>Cost!AC50</f>
        <v>198000</v>
      </c>
      <c r="AD57" s="26">
        <f>Cost!AD50</f>
        <v>198000</v>
      </c>
      <c r="AE57" s="26">
        <f>Cost!AE50</f>
        <v>198000</v>
      </c>
      <c r="AF57" s="26">
        <f>Cost!AF50</f>
        <v>198000</v>
      </c>
      <c r="AG57" s="26">
        <f>Cost!AG50</f>
        <v>857999.99999999988</v>
      </c>
      <c r="AH57" s="26">
        <f>Cost!AH50</f>
        <v>528000</v>
      </c>
      <c r="AI57" s="26">
        <f>Cost!AI50</f>
        <v>528000</v>
      </c>
      <c r="AJ57" s="26">
        <f>Cost!AJ50</f>
        <v>528000</v>
      </c>
      <c r="AK57" s="26">
        <f>Cost!AK50</f>
        <v>528000</v>
      </c>
      <c r="AL57" s="26">
        <f>Cost!AL50</f>
        <v>528000</v>
      </c>
      <c r="AM57" s="26">
        <f>Cost!AM50</f>
        <v>528000</v>
      </c>
      <c r="AN57" s="26">
        <f>Cost!AN50</f>
        <v>528000</v>
      </c>
      <c r="AO57" s="26">
        <f>Cost!AO50</f>
        <v>528000</v>
      </c>
      <c r="AP57" s="26">
        <f>Cost!AP50</f>
        <v>528000</v>
      </c>
      <c r="AQ57" s="26">
        <f>Cost!AQ50</f>
        <v>528000</v>
      </c>
      <c r="AR57" s="26">
        <f>Cost!AR50</f>
        <v>528000</v>
      </c>
      <c r="AS57" s="26">
        <f>Cost!AS50</f>
        <v>528000</v>
      </c>
      <c r="AT57" s="26">
        <f>Cost!AT50</f>
        <v>528000</v>
      </c>
      <c r="AU57" s="26">
        <f>Cost!AU50</f>
        <v>528000</v>
      </c>
      <c r="AV57" s="26">
        <f>Cost!AV50</f>
        <v>528000</v>
      </c>
      <c r="AW57" s="26">
        <f>Cost!AW50</f>
        <v>528000</v>
      </c>
      <c r="AX57" s="26">
        <f>Cost!AX50</f>
        <v>528000</v>
      </c>
      <c r="AY57" s="26">
        <f>Cost!AY50</f>
        <v>528000</v>
      </c>
      <c r="AZ57" s="26">
        <f>Cost!AZ50</f>
        <v>528000</v>
      </c>
      <c r="BA57" s="26">
        <f>Cost!BA50</f>
        <v>528000</v>
      </c>
      <c r="BB57" s="26">
        <f>Cost!BB50</f>
        <v>528000</v>
      </c>
      <c r="BC57" s="26">
        <f>Cost!BC50</f>
        <v>528000</v>
      </c>
      <c r="BD57" s="26">
        <f>Cost!BD50</f>
        <v>528000</v>
      </c>
      <c r="BE57" s="26">
        <f>Cost!BE50</f>
        <v>528000</v>
      </c>
      <c r="BF57" s="26">
        <f>Cost!BF50</f>
        <v>528000</v>
      </c>
      <c r="BG57" s="26">
        <f>Cost!BG50</f>
        <v>528000</v>
      </c>
      <c r="BH57" s="26">
        <f>Cost!BH50</f>
        <v>528000</v>
      </c>
      <c r="BI57" s="26">
        <f>Cost!BI50</f>
        <v>528000</v>
      </c>
      <c r="BJ57" s="26">
        <f>Cost!BJ50</f>
        <v>528000</v>
      </c>
      <c r="BK57" s="26">
        <f>Cost!BK50</f>
        <v>528000</v>
      </c>
      <c r="BL57" s="26">
        <f>Cost!BL50</f>
        <v>528000</v>
      </c>
      <c r="BM57" s="26">
        <f>Cost!BM50</f>
        <v>528000</v>
      </c>
      <c r="BN57" s="26">
        <f>Cost!BN50</f>
        <v>528000</v>
      </c>
      <c r="BO57" s="26">
        <f>Cost!BO50</f>
        <v>528000</v>
      </c>
      <c r="BP57" s="26">
        <f>Cost!BP50</f>
        <v>528000</v>
      </c>
      <c r="BQ57" s="26">
        <f>Cost!BQ50</f>
        <v>528000</v>
      </c>
      <c r="BR57" s="26">
        <f>Cost!BR50</f>
        <v>528000</v>
      </c>
      <c r="BS57" s="26">
        <f>Cost!BS50</f>
        <v>528000</v>
      </c>
      <c r="BT57" s="26">
        <f>Cost!BT50</f>
        <v>528000</v>
      </c>
      <c r="BU57" s="26">
        <f>Cost!BU50</f>
        <v>528000</v>
      </c>
      <c r="BV57" s="26">
        <f>Cost!BV50</f>
        <v>528000</v>
      </c>
      <c r="BW57" s="26">
        <f>Cost!BW50</f>
        <v>1451999.9999999977</v>
      </c>
      <c r="BX57" s="26">
        <f>Cost!BX50</f>
        <v>264000</v>
      </c>
      <c r="BY57" s="26">
        <f>Cost!BY50</f>
        <v>264000</v>
      </c>
      <c r="BZ57" s="26">
        <f>Cost!BZ50</f>
        <v>264000</v>
      </c>
      <c r="CA57" s="26">
        <f>Cost!CA50</f>
        <v>264000</v>
      </c>
      <c r="CB57" s="26">
        <f>Cost!CB50</f>
        <v>264000</v>
      </c>
      <c r="CC57" s="26">
        <f>Cost!CC50</f>
        <v>264000</v>
      </c>
      <c r="CD57" s="26">
        <f>Cost!CD50</f>
        <v>264000</v>
      </c>
      <c r="CE57" s="26">
        <f>Cost!CE50</f>
        <v>264000</v>
      </c>
      <c r="CF57" s="26">
        <f>Cost!CF50</f>
        <v>264000</v>
      </c>
      <c r="CG57" s="26">
        <f>Cost!CG50</f>
        <v>264000</v>
      </c>
      <c r="CH57" s="26">
        <f>Cost!CH50</f>
        <v>264000</v>
      </c>
      <c r="CI57" s="26">
        <f>Cost!CI50</f>
        <v>396000.00000000035</v>
      </c>
      <c r="CJ57" s="26">
        <f>Cost!CJ50</f>
        <v>0</v>
      </c>
      <c r="CK57" s="26">
        <f>Cost!CK50</f>
        <v>0</v>
      </c>
      <c r="CL57" s="26">
        <f>Cost!CL50</f>
        <v>0</v>
      </c>
      <c r="CM57" s="26">
        <f>Cost!CM50</f>
        <v>0</v>
      </c>
      <c r="CN57" s="26">
        <f>Cost!CN50</f>
        <v>0</v>
      </c>
      <c r="CO57" s="26">
        <f>Cost!CO50</f>
        <v>0</v>
      </c>
      <c r="CP57" s="26">
        <f>Cost!CP50</f>
        <v>0</v>
      </c>
      <c r="CQ57" s="26">
        <f>Cost!CQ50</f>
        <v>0</v>
      </c>
      <c r="CR57" s="26">
        <f>Cost!CR50</f>
        <v>0</v>
      </c>
      <c r="CS57" s="26">
        <f>Cost!CS50</f>
        <v>0</v>
      </c>
      <c r="CT57" s="26">
        <f>Cost!CT50</f>
        <v>0</v>
      </c>
      <c r="CU57" s="26">
        <f>Cost!CU50</f>
        <v>0</v>
      </c>
      <c r="CV57" s="26">
        <f>Cost!CV50</f>
        <v>0</v>
      </c>
      <c r="CW57" s="26">
        <f>Cost!CW50</f>
        <v>0</v>
      </c>
      <c r="CX57" s="26">
        <f>Cost!CX50</f>
        <v>0</v>
      </c>
      <c r="CY57" s="26">
        <f>Cost!CY50</f>
        <v>0</v>
      </c>
      <c r="CZ57" s="26">
        <f>Cost!CZ50</f>
        <v>0</v>
      </c>
      <c r="DA57" s="26">
        <f>Cost!DA50</f>
        <v>0</v>
      </c>
      <c r="DB57" s="26">
        <f>Cost!DB50</f>
        <v>0</v>
      </c>
      <c r="DC57" s="26">
        <f>Cost!DC50</f>
        <v>0</v>
      </c>
      <c r="DD57" s="26">
        <f>Cost!DD50</f>
        <v>0</v>
      </c>
      <c r="DE57" s="26">
        <f>Cost!DE50</f>
        <v>0</v>
      </c>
      <c r="DF57" s="26">
        <f>Cost!DF50</f>
        <v>0</v>
      </c>
      <c r="DG57" s="26">
        <f>Cost!DG50</f>
        <v>0</v>
      </c>
      <c r="DH57" s="26">
        <f>Cost!DH50</f>
        <v>0</v>
      </c>
      <c r="DI57" s="26">
        <f>Cost!DI50</f>
        <v>0</v>
      </c>
      <c r="DJ57" s="26">
        <f>Cost!DJ50</f>
        <v>0</v>
      </c>
      <c r="DK57" s="26">
        <f>Cost!DK50</f>
        <v>0</v>
      </c>
      <c r="DL57" s="26">
        <f>Cost!DL50</f>
        <v>0</v>
      </c>
      <c r="DM57" s="26">
        <f>Cost!DM50</f>
        <v>0</v>
      </c>
      <c r="DN57" s="26">
        <f>Cost!DN50</f>
        <v>0</v>
      </c>
      <c r="DO57" s="26">
        <f>Cost!DO50</f>
        <v>0</v>
      </c>
      <c r="DP57" s="26">
        <f>Cost!DP50</f>
        <v>0</v>
      </c>
      <c r="DQ57" s="26">
        <f>Cost!DQ50</f>
        <v>0</v>
      </c>
      <c r="DR57" s="26">
        <f>Cost!DR50</f>
        <v>0</v>
      </c>
      <c r="DS57" s="26">
        <f>Cost!DS50</f>
        <v>0</v>
      </c>
      <c r="DT57" s="26">
        <f>Cost!DT50</f>
        <v>0</v>
      </c>
      <c r="DU57" s="26">
        <f>Cost!DU50</f>
        <v>0</v>
      </c>
      <c r="DV57" s="26">
        <f>Cost!DV50</f>
        <v>0</v>
      </c>
      <c r="DW57" s="26">
        <f>Cost!DW50</f>
        <v>0</v>
      </c>
      <c r="DX57" s="26">
        <f>Cost!DX50</f>
        <v>0</v>
      </c>
      <c r="DY57" s="26">
        <f>Cost!DY50</f>
        <v>0</v>
      </c>
      <c r="DZ57" s="26">
        <f>Cost!DZ50</f>
        <v>0</v>
      </c>
      <c r="EA57" s="26">
        <f>Cost!EA50</f>
        <v>0</v>
      </c>
      <c r="EB57" s="26">
        <f>Cost!EB50</f>
        <v>0</v>
      </c>
      <c r="EC57" s="26">
        <f>Cost!EC50</f>
        <v>0</v>
      </c>
      <c r="ED57" s="26">
        <f>Cost!ED50</f>
        <v>0</v>
      </c>
      <c r="EE57" s="26">
        <f>Cost!EE50</f>
        <v>0</v>
      </c>
      <c r="EF57" s="26">
        <f>Cost!EF50</f>
        <v>0</v>
      </c>
      <c r="EG57" s="26">
        <f>Cost!EG50</f>
        <v>0</v>
      </c>
      <c r="EH57" s="26">
        <f>Cost!EH50</f>
        <v>0</v>
      </c>
      <c r="EI57" s="26">
        <f>Cost!EI50</f>
        <v>0</v>
      </c>
      <c r="EJ57" s="26">
        <f>Cost!EJ50</f>
        <v>0</v>
      </c>
      <c r="EK57" s="26">
        <f>Cost!EK50</f>
        <v>0</v>
      </c>
      <c r="EL57" s="26">
        <f>Cost!EL50</f>
        <v>0</v>
      </c>
      <c r="EM57" s="26">
        <f>Cost!EM50</f>
        <v>0</v>
      </c>
      <c r="EN57" s="26">
        <f>Cost!EN50</f>
        <v>0</v>
      </c>
      <c r="EO57" s="26">
        <f>Cost!EO50</f>
        <v>0</v>
      </c>
      <c r="EP57" s="26">
        <f>Cost!EP50</f>
        <v>0</v>
      </c>
      <c r="EQ57" s="26">
        <f>Cost!EQ50</f>
        <v>0</v>
      </c>
      <c r="ER57" s="26">
        <f>Cost!ER50</f>
        <v>0</v>
      </c>
      <c r="ES57" s="26">
        <f>Cost!ES50</f>
        <v>0</v>
      </c>
      <c r="ET57" s="26">
        <f>Cost!ET50</f>
        <v>0</v>
      </c>
      <c r="EU57" s="26">
        <f>Cost!EU50</f>
        <v>0</v>
      </c>
      <c r="EV57" s="26">
        <f>Cost!EV50</f>
        <v>0</v>
      </c>
      <c r="EW57" s="26">
        <f>Cost!EW50</f>
        <v>0</v>
      </c>
      <c r="EX57" s="26">
        <f>Cost!EX50</f>
        <v>0</v>
      </c>
      <c r="EY57" s="26">
        <f>Cost!EY50</f>
        <v>0</v>
      </c>
      <c r="EZ57" s="26">
        <f>Cost!EZ50</f>
        <v>0</v>
      </c>
      <c r="FA57" s="26">
        <f>Cost!FA50</f>
        <v>0</v>
      </c>
      <c r="FB57" s="26">
        <f>Cost!FB50</f>
        <v>0</v>
      </c>
      <c r="FC57" s="26">
        <f>Cost!FC50</f>
        <v>0</v>
      </c>
      <c r="FD57" s="26">
        <f>Cost!FD50</f>
        <v>0</v>
      </c>
      <c r="FE57" s="26">
        <f>Cost!FE50</f>
        <v>0</v>
      </c>
      <c r="FF57" s="26">
        <f>Cost!FF50</f>
        <v>0</v>
      </c>
      <c r="FG57" s="26">
        <f>Cost!FG50</f>
        <v>0</v>
      </c>
      <c r="FH57" s="26">
        <f>Cost!FH50</f>
        <v>0</v>
      </c>
      <c r="FI57" s="26">
        <f>Cost!FI50</f>
        <v>0</v>
      </c>
      <c r="FJ57" s="26">
        <f>Cost!FJ50</f>
        <v>0</v>
      </c>
      <c r="FK57" s="26">
        <f>Cost!FK50</f>
        <v>0</v>
      </c>
      <c r="FL57" s="26">
        <f>Cost!FL50</f>
        <v>0</v>
      </c>
      <c r="FM57" s="26">
        <f>Cost!FM50</f>
        <v>0</v>
      </c>
      <c r="FN57" s="26">
        <f>Cost!FN50</f>
        <v>0</v>
      </c>
      <c r="FO57" s="26">
        <f>Cost!FO50</f>
        <v>0</v>
      </c>
      <c r="FP57" s="26">
        <f>Cost!FP50</f>
        <v>0</v>
      </c>
      <c r="FQ57" s="26">
        <f>Cost!FQ50</f>
        <v>0</v>
      </c>
      <c r="FR57" s="26">
        <f>Cost!FR50</f>
        <v>0</v>
      </c>
      <c r="FS57" s="26">
        <f>Cost!FS50</f>
        <v>0</v>
      </c>
      <c r="FT57" s="26">
        <f>Cost!FT50</f>
        <v>0</v>
      </c>
      <c r="FU57" s="26">
        <f>Cost!FU50</f>
        <v>0</v>
      </c>
      <c r="FV57" s="26">
        <f>Cost!FV50</f>
        <v>0</v>
      </c>
      <c r="FW57" s="26">
        <f>Cost!FW50</f>
        <v>0</v>
      </c>
      <c r="FX57" s="26">
        <f>Cost!FX50</f>
        <v>0</v>
      </c>
      <c r="FY57" s="26">
        <f>Cost!FY50</f>
        <v>0</v>
      </c>
      <c r="FZ57" s="26">
        <f>Cost!FZ50</f>
        <v>0</v>
      </c>
      <c r="GA57" s="26">
        <f>Cost!GA50</f>
        <v>0</v>
      </c>
      <c r="GB57" s="26">
        <f>Cost!GB50</f>
        <v>0</v>
      </c>
      <c r="GC57" s="26">
        <f>Cost!GC50</f>
        <v>0</v>
      </c>
      <c r="GD57" s="26">
        <f>Cost!GD50</f>
        <v>0</v>
      </c>
      <c r="GE57" s="26">
        <f>Cost!GE50</f>
        <v>0</v>
      </c>
      <c r="GF57" s="26">
        <f>Cost!GF50</f>
        <v>0</v>
      </c>
      <c r="GG57" s="26">
        <f>Cost!GG50</f>
        <v>0</v>
      </c>
      <c r="GH57" s="26">
        <f>Cost!GH50</f>
        <v>0</v>
      </c>
      <c r="GI57" s="26">
        <f>Cost!GI50</f>
        <v>0</v>
      </c>
      <c r="GJ57" s="26">
        <f>Cost!GJ50</f>
        <v>0</v>
      </c>
      <c r="GK57" s="26">
        <f>Cost!GK50</f>
        <v>0</v>
      </c>
      <c r="GL57" s="26">
        <f>Cost!GL50</f>
        <v>0</v>
      </c>
      <c r="GM57" s="26">
        <f>Cost!GM50</f>
        <v>0</v>
      </c>
      <c r="GN57" s="26">
        <f>Cost!GN50</f>
        <v>0</v>
      </c>
      <c r="GO57" s="26">
        <f>Cost!GO50</f>
        <v>0</v>
      </c>
      <c r="GP57" s="26">
        <f>Cost!GP50</f>
        <v>0</v>
      </c>
      <c r="GQ57" s="26">
        <f>Cost!GQ50</f>
        <v>0</v>
      </c>
      <c r="GR57" s="26">
        <f>Cost!GR50</f>
        <v>0</v>
      </c>
      <c r="GS57" s="26">
        <f>Cost!GS50</f>
        <v>0</v>
      </c>
      <c r="GT57" s="26">
        <f>Cost!GT50</f>
        <v>0</v>
      </c>
      <c r="GU57" s="26">
        <f>Cost!GU50</f>
        <v>0</v>
      </c>
      <c r="GV57" s="26">
        <f>Cost!GV50</f>
        <v>0</v>
      </c>
      <c r="GW57" s="26">
        <f>Cost!GW50</f>
        <v>0</v>
      </c>
      <c r="GX57" s="26">
        <f>Cost!GX50</f>
        <v>0</v>
      </c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</row>
    <row r="58" spans="1:221">
      <c r="A58" s="35" t="s">
        <v>634</v>
      </c>
      <c r="B58" s="525" t="s">
        <v>623</v>
      </c>
      <c r="C58" s="517" t="s">
        <v>668</v>
      </c>
      <c r="D58" s="26">
        <f>Cost!D51</f>
        <v>198000</v>
      </c>
      <c r="E58" s="26">
        <f>Cost!E51</f>
        <v>198000</v>
      </c>
      <c r="F58" s="26">
        <f>Cost!F51</f>
        <v>198000</v>
      </c>
      <c r="G58" s="26">
        <f>Cost!G51</f>
        <v>198000</v>
      </c>
      <c r="H58" s="26">
        <f>Cost!H51</f>
        <v>198000</v>
      </c>
      <c r="I58" s="26">
        <f>Cost!I51</f>
        <v>198000</v>
      </c>
      <c r="J58" s="26">
        <f>Cost!J51</f>
        <v>198000</v>
      </c>
      <c r="K58" s="26">
        <f>Cost!K51</f>
        <v>198000</v>
      </c>
      <c r="L58" s="26">
        <f>Cost!L51</f>
        <v>198000</v>
      </c>
      <c r="M58" s="26">
        <f>Cost!M51</f>
        <v>198000</v>
      </c>
      <c r="N58" s="26">
        <f>Cost!N51</f>
        <v>198000</v>
      </c>
      <c r="O58" s="26">
        <f>Cost!O51</f>
        <v>198000</v>
      </c>
      <c r="P58" s="26">
        <f>Cost!P51</f>
        <v>198000</v>
      </c>
      <c r="Q58" s="26">
        <f>Cost!Q51</f>
        <v>198000</v>
      </c>
      <c r="R58" s="26">
        <f>Cost!R51</f>
        <v>198000</v>
      </c>
      <c r="S58" s="26">
        <f>Cost!S51</f>
        <v>198000</v>
      </c>
      <c r="T58" s="26">
        <f>Cost!T51</f>
        <v>198000</v>
      </c>
      <c r="U58" s="26">
        <f>Cost!U51</f>
        <v>198000</v>
      </c>
      <c r="V58" s="26">
        <f>Cost!V51</f>
        <v>198000</v>
      </c>
      <c r="W58" s="26">
        <f>Cost!W51</f>
        <v>198000</v>
      </c>
      <c r="X58" s="26">
        <f>Cost!X51</f>
        <v>198000</v>
      </c>
      <c r="Y58" s="26">
        <f>Cost!Y51</f>
        <v>198000</v>
      </c>
      <c r="Z58" s="26">
        <f>Cost!Z51</f>
        <v>198000</v>
      </c>
      <c r="AA58" s="26">
        <f>Cost!AA51</f>
        <v>198000</v>
      </c>
      <c r="AB58" s="26">
        <f>Cost!AB51</f>
        <v>198000</v>
      </c>
      <c r="AC58" s="26">
        <f>Cost!AC51</f>
        <v>198000</v>
      </c>
      <c r="AD58" s="26">
        <f>Cost!AD51</f>
        <v>198000</v>
      </c>
      <c r="AE58" s="26">
        <f>Cost!AE51</f>
        <v>198000</v>
      </c>
      <c r="AF58" s="26">
        <f>Cost!AF51</f>
        <v>198000</v>
      </c>
      <c r="AG58" s="26">
        <f>Cost!AG51</f>
        <v>857999.99999999988</v>
      </c>
      <c r="AH58" s="26">
        <f>Cost!AH51</f>
        <v>528000</v>
      </c>
      <c r="AI58" s="26">
        <f>Cost!AI51</f>
        <v>528000</v>
      </c>
      <c r="AJ58" s="26">
        <f>Cost!AJ51</f>
        <v>528000</v>
      </c>
      <c r="AK58" s="26">
        <f>Cost!AK51</f>
        <v>528000</v>
      </c>
      <c r="AL58" s="26">
        <f>Cost!AL51</f>
        <v>528000</v>
      </c>
      <c r="AM58" s="26">
        <f>Cost!AM51</f>
        <v>528000</v>
      </c>
      <c r="AN58" s="26">
        <f>Cost!AN51</f>
        <v>528000</v>
      </c>
      <c r="AO58" s="26">
        <f>Cost!AO51</f>
        <v>528000</v>
      </c>
      <c r="AP58" s="26">
        <f>Cost!AP51</f>
        <v>528000</v>
      </c>
      <c r="AQ58" s="26">
        <f>Cost!AQ51</f>
        <v>528000</v>
      </c>
      <c r="AR58" s="26">
        <f>Cost!AR51</f>
        <v>528000</v>
      </c>
      <c r="AS58" s="26">
        <f>Cost!AS51</f>
        <v>528000</v>
      </c>
      <c r="AT58" s="26">
        <f>Cost!AT51</f>
        <v>528000</v>
      </c>
      <c r="AU58" s="26">
        <f>Cost!AU51</f>
        <v>528000</v>
      </c>
      <c r="AV58" s="26">
        <f>Cost!AV51</f>
        <v>528000</v>
      </c>
      <c r="AW58" s="26">
        <f>Cost!AW51</f>
        <v>528000</v>
      </c>
      <c r="AX58" s="26">
        <f>Cost!AX51</f>
        <v>528000</v>
      </c>
      <c r="AY58" s="26">
        <f>Cost!AY51</f>
        <v>528000</v>
      </c>
      <c r="AZ58" s="26">
        <f>Cost!AZ51</f>
        <v>528000</v>
      </c>
      <c r="BA58" s="26">
        <f>Cost!BA51</f>
        <v>528000</v>
      </c>
      <c r="BB58" s="26">
        <f>Cost!BB51</f>
        <v>528000</v>
      </c>
      <c r="BC58" s="26">
        <f>Cost!BC51</f>
        <v>528000</v>
      </c>
      <c r="BD58" s="26">
        <f>Cost!BD51</f>
        <v>528000</v>
      </c>
      <c r="BE58" s="26">
        <f>Cost!BE51</f>
        <v>528000</v>
      </c>
      <c r="BF58" s="26">
        <f>Cost!BF51</f>
        <v>528000</v>
      </c>
      <c r="BG58" s="26">
        <f>Cost!BG51</f>
        <v>528000</v>
      </c>
      <c r="BH58" s="26">
        <f>Cost!BH51</f>
        <v>528000</v>
      </c>
      <c r="BI58" s="26">
        <f>Cost!BI51</f>
        <v>528000</v>
      </c>
      <c r="BJ58" s="26">
        <f>Cost!BJ51</f>
        <v>528000</v>
      </c>
      <c r="BK58" s="26">
        <f>Cost!BK51</f>
        <v>528000</v>
      </c>
      <c r="BL58" s="26">
        <f>Cost!BL51</f>
        <v>528000</v>
      </c>
      <c r="BM58" s="26">
        <f>Cost!BM51</f>
        <v>528000</v>
      </c>
      <c r="BN58" s="26">
        <f>Cost!BN51</f>
        <v>528000</v>
      </c>
      <c r="BO58" s="26">
        <f>Cost!BO51</f>
        <v>528000</v>
      </c>
      <c r="BP58" s="26">
        <f>Cost!BP51</f>
        <v>528000</v>
      </c>
      <c r="BQ58" s="26">
        <f>Cost!BQ51</f>
        <v>528000</v>
      </c>
      <c r="BR58" s="26">
        <f>Cost!BR51</f>
        <v>528000</v>
      </c>
      <c r="BS58" s="26">
        <f>Cost!BS51</f>
        <v>528000</v>
      </c>
      <c r="BT58" s="26">
        <f>Cost!BT51</f>
        <v>528000</v>
      </c>
      <c r="BU58" s="26">
        <f>Cost!BU51</f>
        <v>528000</v>
      </c>
      <c r="BV58" s="26">
        <f>Cost!BV51</f>
        <v>528000</v>
      </c>
      <c r="BW58" s="26">
        <f>Cost!BW51</f>
        <v>1451999.9999999977</v>
      </c>
      <c r="BX58" s="26">
        <f>Cost!BX51</f>
        <v>264000</v>
      </c>
      <c r="BY58" s="26">
        <f>Cost!BY51</f>
        <v>264000</v>
      </c>
      <c r="BZ58" s="26">
        <f>Cost!BZ51</f>
        <v>264000</v>
      </c>
      <c r="CA58" s="26">
        <f>Cost!CA51</f>
        <v>264000</v>
      </c>
      <c r="CB58" s="26">
        <f>Cost!CB51</f>
        <v>264000</v>
      </c>
      <c r="CC58" s="26">
        <f>Cost!CC51</f>
        <v>264000</v>
      </c>
      <c r="CD58" s="26">
        <f>Cost!CD51</f>
        <v>264000</v>
      </c>
      <c r="CE58" s="26">
        <f>Cost!CE51</f>
        <v>264000</v>
      </c>
      <c r="CF58" s="26">
        <f>Cost!CF51</f>
        <v>264000</v>
      </c>
      <c r="CG58" s="26">
        <f>Cost!CG51</f>
        <v>264000</v>
      </c>
      <c r="CH58" s="26">
        <f>Cost!CH51</f>
        <v>264000</v>
      </c>
      <c r="CI58" s="26">
        <f>Cost!CI51</f>
        <v>396000.00000000035</v>
      </c>
      <c r="CJ58" s="26">
        <f>Cost!CJ51</f>
        <v>0</v>
      </c>
      <c r="CK58" s="26">
        <f>Cost!CK51</f>
        <v>0</v>
      </c>
      <c r="CL58" s="26">
        <f>Cost!CL51</f>
        <v>0</v>
      </c>
      <c r="CM58" s="26">
        <f>Cost!CM51</f>
        <v>0</v>
      </c>
      <c r="CN58" s="26">
        <f>Cost!CN51</f>
        <v>0</v>
      </c>
      <c r="CO58" s="26">
        <f>Cost!CO51</f>
        <v>0</v>
      </c>
      <c r="CP58" s="26">
        <f>Cost!CP51</f>
        <v>0</v>
      </c>
      <c r="CQ58" s="26">
        <f>Cost!CQ51</f>
        <v>0</v>
      </c>
      <c r="CR58" s="26">
        <f>Cost!CR51</f>
        <v>0</v>
      </c>
      <c r="CS58" s="26">
        <f>Cost!CS51</f>
        <v>0</v>
      </c>
      <c r="CT58" s="26">
        <f>Cost!CT51</f>
        <v>0</v>
      </c>
      <c r="CU58" s="26">
        <f>Cost!CU51</f>
        <v>0</v>
      </c>
      <c r="CV58" s="26">
        <f>Cost!CV51</f>
        <v>0</v>
      </c>
      <c r="CW58" s="26">
        <f>Cost!CW51</f>
        <v>0</v>
      </c>
      <c r="CX58" s="26">
        <f>Cost!CX51</f>
        <v>0</v>
      </c>
      <c r="CY58" s="26">
        <f>Cost!CY51</f>
        <v>0</v>
      </c>
      <c r="CZ58" s="26">
        <f>Cost!CZ51</f>
        <v>0</v>
      </c>
      <c r="DA58" s="26">
        <f>Cost!DA51</f>
        <v>0</v>
      </c>
      <c r="DB58" s="26">
        <f>Cost!DB51</f>
        <v>0</v>
      </c>
      <c r="DC58" s="26">
        <f>Cost!DC51</f>
        <v>0</v>
      </c>
      <c r="DD58" s="26">
        <f>Cost!DD51</f>
        <v>0</v>
      </c>
      <c r="DE58" s="26">
        <f>Cost!DE51</f>
        <v>0</v>
      </c>
      <c r="DF58" s="26">
        <f>Cost!DF51</f>
        <v>0</v>
      </c>
      <c r="DG58" s="26">
        <f>Cost!DG51</f>
        <v>0</v>
      </c>
      <c r="DH58" s="26">
        <f>Cost!DH51</f>
        <v>0</v>
      </c>
      <c r="DI58" s="26">
        <f>Cost!DI51</f>
        <v>0</v>
      </c>
      <c r="DJ58" s="26">
        <f>Cost!DJ51</f>
        <v>0</v>
      </c>
      <c r="DK58" s="26">
        <f>Cost!DK51</f>
        <v>0</v>
      </c>
      <c r="DL58" s="26">
        <f>Cost!DL51</f>
        <v>0</v>
      </c>
      <c r="DM58" s="26">
        <f>Cost!DM51</f>
        <v>0</v>
      </c>
      <c r="DN58" s="26">
        <f>Cost!DN51</f>
        <v>0</v>
      </c>
      <c r="DO58" s="26">
        <f>Cost!DO51</f>
        <v>0</v>
      </c>
      <c r="DP58" s="26">
        <f>Cost!DP51</f>
        <v>0</v>
      </c>
      <c r="DQ58" s="26">
        <f>Cost!DQ51</f>
        <v>0</v>
      </c>
      <c r="DR58" s="26">
        <f>Cost!DR51</f>
        <v>0</v>
      </c>
      <c r="DS58" s="26">
        <f>Cost!DS51</f>
        <v>0</v>
      </c>
      <c r="DT58" s="26">
        <f>Cost!DT51</f>
        <v>0</v>
      </c>
      <c r="DU58" s="26">
        <f>Cost!DU51</f>
        <v>0</v>
      </c>
      <c r="DV58" s="26">
        <f>Cost!DV51</f>
        <v>0</v>
      </c>
      <c r="DW58" s="26">
        <f>Cost!DW51</f>
        <v>0</v>
      </c>
      <c r="DX58" s="26">
        <f>Cost!DX51</f>
        <v>0</v>
      </c>
      <c r="DY58" s="26">
        <f>Cost!DY51</f>
        <v>0</v>
      </c>
      <c r="DZ58" s="26">
        <f>Cost!DZ51</f>
        <v>0</v>
      </c>
      <c r="EA58" s="26">
        <f>Cost!EA51</f>
        <v>0</v>
      </c>
      <c r="EB58" s="26">
        <f>Cost!EB51</f>
        <v>0</v>
      </c>
      <c r="EC58" s="26">
        <f>Cost!EC51</f>
        <v>0</v>
      </c>
      <c r="ED58" s="26">
        <f>Cost!ED51</f>
        <v>0</v>
      </c>
      <c r="EE58" s="26">
        <f>Cost!EE51</f>
        <v>0</v>
      </c>
      <c r="EF58" s="26">
        <f>Cost!EF51</f>
        <v>0</v>
      </c>
      <c r="EG58" s="26">
        <f>Cost!EG51</f>
        <v>0</v>
      </c>
      <c r="EH58" s="26">
        <f>Cost!EH51</f>
        <v>0</v>
      </c>
      <c r="EI58" s="26">
        <f>Cost!EI51</f>
        <v>0</v>
      </c>
      <c r="EJ58" s="26">
        <f>Cost!EJ51</f>
        <v>0</v>
      </c>
      <c r="EK58" s="26">
        <f>Cost!EK51</f>
        <v>0</v>
      </c>
      <c r="EL58" s="26">
        <f>Cost!EL51</f>
        <v>0</v>
      </c>
      <c r="EM58" s="26">
        <f>Cost!EM51</f>
        <v>0</v>
      </c>
      <c r="EN58" s="26">
        <f>Cost!EN51</f>
        <v>0</v>
      </c>
      <c r="EO58" s="26">
        <f>Cost!EO51</f>
        <v>0</v>
      </c>
      <c r="EP58" s="26">
        <f>Cost!EP51</f>
        <v>0</v>
      </c>
      <c r="EQ58" s="26">
        <f>Cost!EQ51</f>
        <v>0</v>
      </c>
      <c r="ER58" s="26">
        <f>Cost!ER51</f>
        <v>0</v>
      </c>
      <c r="ES58" s="26">
        <f>Cost!ES51</f>
        <v>0</v>
      </c>
      <c r="ET58" s="26">
        <f>Cost!ET51</f>
        <v>0</v>
      </c>
      <c r="EU58" s="26">
        <f>Cost!EU51</f>
        <v>0</v>
      </c>
      <c r="EV58" s="26">
        <f>Cost!EV51</f>
        <v>0</v>
      </c>
      <c r="EW58" s="26">
        <f>Cost!EW51</f>
        <v>0</v>
      </c>
      <c r="EX58" s="26">
        <f>Cost!EX51</f>
        <v>0</v>
      </c>
      <c r="EY58" s="26">
        <f>Cost!EY51</f>
        <v>0</v>
      </c>
      <c r="EZ58" s="26">
        <f>Cost!EZ51</f>
        <v>0</v>
      </c>
      <c r="FA58" s="26">
        <f>Cost!FA51</f>
        <v>0</v>
      </c>
      <c r="FB58" s="26">
        <f>Cost!FB51</f>
        <v>0</v>
      </c>
      <c r="FC58" s="26">
        <f>Cost!FC51</f>
        <v>0</v>
      </c>
      <c r="FD58" s="26">
        <f>Cost!FD51</f>
        <v>0</v>
      </c>
      <c r="FE58" s="26">
        <f>Cost!FE51</f>
        <v>0</v>
      </c>
      <c r="FF58" s="26">
        <f>Cost!FF51</f>
        <v>0</v>
      </c>
      <c r="FG58" s="26">
        <f>Cost!FG51</f>
        <v>0</v>
      </c>
      <c r="FH58" s="26">
        <f>Cost!FH51</f>
        <v>0</v>
      </c>
      <c r="FI58" s="26">
        <f>Cost!FI51</f>
        <v>0</v>
      </c>
      <c r="FJ58" s="26">
        <f>Cost!FJ51</f>
        <v>0</v>
      </c>
      <c r="FK58" s="26">
        <f>Cost!FK51</f>
        <v>0</v>
      </c>
      <c r="FL58" s="26">
        <f>Cost!FL51</f>
        <v>0</v>
      </c>
      <c r="FM58" s="26">
        <f>Cost!FM51</f>
        <v>0</v>
      </c>
      <c r="FN58" s="26">
        <f>Cost!FN51</f>
        <v>0</v>
      </c>
      <c r="FO58" s="26">
        <f>Cost!FO51</f>
        <v>0</v>
      </c>
      <c r="FP58" s="26">
        <f>Cost!FP51</f>
        <v>0</v>
      </c>
      <c r="FQ58" s="26">
        <f>Cost!FQ51</f>
        <v>0</v>
      </c>
      <c r="FR58" s="26">
        <f>Cost!FR51</f>
        <v>0</v>
      </c>
      <c r="FS58" s="26">
        <f>Cost!FS51</f>
        <v>0</v>
      </c>
      <c r="FT58" s="26">
        <f>Cost!FT51</f>
        <v>0</v>
      </c>
      <c r="FU58" s="26">
        <f>Cost!FU51</f>
        <v>0</v>
      </c>
      <c r="FV58" s="26">
        <f>Cost!FV51</f>
        <v>0</v>
      </c>
      <c r="FW58" s="26">
        <f>Cost!FW51</f>
        <v>0</v>
      </c>
      <c r="FX58" s="26">
        <f>Cost!FX51</f>
        <v>0</v>
      </c>
      <c r="FY58" s="26">
        <f>Cost!FY51</f>
        <v>0</v>
      </c>
      <c r="FZ58" s="26">
        <f>Cost!FZ51</f>
        <v>0</v>
      </c>
      <c r="GA58" s="26">
        <f>Cost!GA51</f>
        <v>0</v>
      </c>
      <c r="GB58" s="26">
        <f>Cost!GB51</f>
        <v>0</v>
      </c>
      <c r="GC58" s="26">
        <f>Cost!GC51</f>
        <v>0</v>
      </c>
      <c r="GD58" s="26">
        <f>Cost!GD51</f>
        <v>0</v>
      </c>
      <c r="GE58" s="26">
        <f>Cost!GE51</f>
        <v>0</v>
      </c>
      <c r="GF58" s="26">
        <f>Cost!GF51</f>
        <v>0</v>
      </c>
      <c r="GG58" s="26">
        <f>Cost!GG51</f>
        <v>0</v>
      </c>
      <c r="GH58" s="26">
        <f>Cost!GH51</f>
        <v>0</v>
      </c>
      <c r="GI58" s="26">
        <f>Cost!GI51</f>
        <v>0</v>
      </c>
      <c r="GJ58" s="26">
        <f>Cost!GJ51</f>
        <v>0</v>
      </c>
      <c r="GK58" s="26">
        <f>Cost!GK51</f>
        <v>0</v>
      </c>
      <c r="GL58" s="26">
        <f>Cost!GL51</f>
        <v>0</v>
      </c>
      <c r="GM58" s="26">
        <f>Cost!GM51</f>
        <v>0</v>
      </c>
      <c r="GN58" s="26">
        <f>Cost!GN51</f>
        <v>0</v>
      </c>
      <c r="GO58" s="26">
        <f>Cost!GO51</f>
        <v>0</v>
      </c>
      <c r="GP58" s="26">
        <f>Cost!GP51</f>
        <v>0</v>
      </c>
      <c r="GQ58" s="26">
        <f>Cost!GQ51</f>
        <v>0</v>
      </c>
      <c r="GR58" s="26">
        <f>Cost!GR51</f>
        <v>0</v>
      </c>
      <c r="GS58" s="26">
        <f>Cost!GS51</f>
        <v>0</v>
      </c>
      <c r="GT58" s="26">
        <f>Cost!GT51</f>
        <v>0</v>
      </c>
      <c r="GU58" s="26">
        <f>Cost!GU51</f>
        <v>0</v>
      </c>
      <c r="GV58" s="26">
        <f>Cost!GV51</f>
        <v>0</v>
      </c>
      <c r="GW58" s="26">
        <f>Cost!GW51</f>
        <v>0</v>
      </c>
      <c r="GX58" s="26">
        <f>Cost!GX51</f>
        <v>0</v>
      </c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</row>
    <row r="59" spans="1:221">
      <c r="A59" s="35" t="s">
        <v>635</v>
      </c>
      <c r="B59" s="528" t="s">
        <v>625</v>
      </c>
      <c r="C59" s="519" t="s">
        <v>669</v>
      </c>
      <c r="D59" s="26">
        <f>Cost!D52</f>
        <v>198000</v>
      </c>
      <c r="E59" s="26">
        <f>Cost!E52</f>
        <v>198000</v>
      </c>
      <c r="F59" s="26">
        <f>Cost!F52</f>
        <v>198000</v>
      </c>
      <c r="G59" s="26">
        <f>Cost!G52</f>
        <v>198000</v>
      </c>
      <c r="H59" s="26">
        <f>Cost!H52</f>
        <v>198000</v>
      </c>
      <c r="I59" s="26">
        <f>Cost!I52</f>
        <v>198000</v>
      </c>
      <c r="J59" s="26">
        <f>Cost!J52</f>
        <v>198000</v>
      </c>
      <c r="K59" s="26">
        <f>Cost!K52</f>
        <v>198000</v>
      </c>
      <c r="L59" s="26">
        <f>Cost!L52</f>
        <v>198000</v>
      </c>
      <c r="M59" s="26">
        <f>Cost!M52</f>
        <v>198000</v>
      </c>
      <c r="N59" s="26">
        <f>Cost!N52</f>
        <v>198000</v>
      </c>
      <c r="O59" s="26">
        <f>Cost!O52</f>
        <v>198000</v>
      </c>
      <c r="P59" s="26">
        <f>Cost!P52</f>
        <v>198000</v>
      </c>
      <c r="Q59" s="26">
        <f>Cost!Q52</f>
        <v>198000</v>
      </c>
      <c r="R59" s="26">
        <f>Cost!R52</f>
        <v>198000</v>
      </c>
      <c r="S59" s="26">
        <f>Cost!S52</f>
        <v>198000</v>
      </c>
      <c r="T59" s="26">
        <f>Cost!T52</f>
        <v>198000</v>
      </c>
      <c r="U59" s="26">
        <f>Cost!U52</f>
        <v>198000</v>
      </c>
      <c r="V59" s="26">
        <f>Cost!V52</f>
        <v>198000</v>
      </c>
      <c r="W59" s="26">
        <f>Cost!W52</f>
        <v>198000</v>
      </c>
      <c r="X59" s="26">
        <f>Cost!X52</f>
        <v>198000</v>
      </c>
      <c r="Y59" s="26">
        <f>Cost!Y52</f>
        <v>198000</v>
      </c>
      <c r="Z59" s="26">
        <f>Cost!Z52</f>
        <v>198000</v>
      </c>
      <c r="AA59" s="26">
        <f>Cost!AA52</f>
        <v>198000</v>
      </c>
      <c r="AB59" s="26">
        <f>Cost!AB52</f>
        <v>198000</v>
      </c>
      <c r="AC59" s="26">
        <f>Cost!AC52</f>
        <v>198000</v>
      </c>
      <c r="AD59" s="26">
        <f>Cost!AD52</f>
        <v>198000</v>
      </c>
      <c r="AE59" s="26">
        <f>Cost!AE52</f>
        <v>198000</v>
      </c>
      <c r="AF59" s="26">
        <f>Cost!AF52</f>
        <v>198000</v>
      </c>
      <c r="AG59" s="26">
        <f>Cost!AG52</f>
        <v>857999.99999999988</v>
      </c>
      <c r="AH59" s="26">
        <f>Cost!AH52</f>
        <v>528000</v>
      </c>
      <c r="AI59" s="26">
        <f>Cost!AI52</f>
        <v>528000</v>
      </c>
      <c r="AJ59" s="26">
        <f>Cost!AJ52</f>
        <v>528000</v>
      </c>
      <c r="AK59" s="26">
        <f>Cost!AK52</f>
        <v>528000</v>
      </c>
      <c r="AL59" s="26">
        <f>Cost!AL52</f>
        <v>528000</v>
      </c>
      <c r="AM59" s="26">
        <f>Cost!AM52</f>
        <v>528000</v>
      </c>
      <c r="AN59" s="26">
        <f>Cost!AN52</f>
        <v>528000</v>
      </c>
      <c r="AO59" s="26">
        <f>Cost!AO52</f>
        <v>528000</v>
      </c>
      <c r="AP59" s="26">
        <f>Cost!AP52</f>
        <v>528000</v>
      </c>
      <c r="AQ59" s="26">
        <f>Cost!AQ52</f>
        <v>528000</v>
      </c>
      <c r="AR59" s="26">
        <f>Cost!AR52</f>
        <v>528000</v>
      </c>
      <c r="AS59" s="26">
        <f>Cost!AS52</f>
        <v>528000</v>
      </c>
      <c r="AT59" s="26">
        <f>Cost!AT52</f>
        <v>528000</v>
      </c>
      <c r="AU59" s="26">
        <f>Cost!AU52</f>
        <v>528000</v>
      </c>
      <c r="AV59" s="26">
        <f>Cost!AV52</f>
        <v>528000</v>
      </c>
      <c r="AW59" s="26">
        <f>Cost!AW52</f>
        <v>528000</v>
      </c>
      <c r="AX59" s="26">
        <f>Cost!AX52</f>
        <v>528000</v>
      </c>
      <c r="AY59" s="26">
        <f>Cost!AY52</f>
        <v>528000</v>
      </c>
      <c r="AZ59" s="26">
        <f>Cost!AZ52</f>
        <v>528000</v>
      </c>
      <c r="BA59" s="26">
        <f>Cost!BA52</f>
        <v>528000</v>
      </c>
      <c r="BB59" s="26">
        <f>Cost!BB52</f>
        <v>528000</v>
      </c>
      <c r="BC59" s="26">
        <f>Cost!BC52</f>
        <v>528000</v>
      </c>
      <c r="BD59" s="26">
        <f>Cost!BD52</f>
        <v>528000</v>
      </c>
      <c r="BE59" s="26">
        <f>Cost!BE52</f>
        <v>528000</v>
      </c>
      <c r="BF59" s="26">
        <f>Cost!BF52</f>
        <v>528000</v>
      </c>
      <c r="BG59" s="26">
        <f>Cost!BG52</f>
        <v>528000</v>
      </c>
      <c r="BH59" s="26">
        <f>Cost!BH52</f>
        <v>528000</v>
      </c>
      <c r="BI59" s="26">
        <f>Cost!BI52</f>
        <v>528000</v>
      </c>
      <c r="BJ59" s="26">
        <f>Cost!BJ52</f>
        <v>528000</v>
      </c>
      <c r="BK59" s="26">
        <f>Cost!BK52</f>
        <v>528000</v>
      </c>
      <c r="BL59" s="26">
        <f>Cost!BL52</f>
        <v>528000</v>
      </c>
      <c r="BM59" s="26">
        <f>Cost!BM52</f>
        <v>528000</v>
      </c>
      <c r="BN59" s="26">
        <f>Cost!BN52</f>
        <v>528000</v>
      </c>
      <c r="BO59" s="26">
        <f>Cost!BO52</f>
        <v>528000</v>
      </c>
      <c r="BP59" s="26">
        <f>Cost!BP52</f>
        <v>528000</v>
      </c>
      <c r="BQ59" s="26">
        <f>Cost!BQ52</f>
        <v>528000</v>
      </c>
      <c r="BR59" s="26">
        <f>Cost!BR52</f>
        <v>528000</v>
      </c>
      <c r="BS59" s="26">
        <f>Cost!BS52</f>
        <v>528000</v>
      </c>
      <c r="BT59" s="26">
        <f>Cost!BT52</f>
        <v>528000</v>
      </c>
      <c r="BU59" s="26">
        <f>Cost!BU52</f>
        <v>528000</v>
      </c>
      <c r="BV59" s="26">
        <f>Cost!BV52</f>
        <v>528000</v>
      </c>
      <c r="BW59" s="26">
        <f>Cost!BW52</f>
        <v>1451999.9999999977</v>
      </c>
      <c r="BX59" s="26">
        <f>Cost!BX52</f>
        <v>264000</v>
      </c>
      <c r="BY59" s="26">
        <f>Cost!BY52</f>
        <v>264000</v>
      </c>
      <c r="BZ59" s="26">
        <f>Cost!BZ52</f>
        <v>264000</v>
      </c>
      <c r="CA59" s="26">
        <f>Cost!CA52</f>
        <v>264000</v>
      </c>
      <c r="CB59" s="26">
        <f>Cost!CB52</f>
        <v>264000</v>
      </c>
      <c r="CC59" s="26">
        <f>Cost!CC52</f>
        <v>264000</v>
      </c>
      <c r="CD59" s="26">
        <f>Cost!CD52</f>
        <v>264000</v>
      </c>
      <c r="CE59" s="26">
        <f>Cost!CE52</f>
        <v>264000</v>
      </c>
      <c r="CF59" s="26">
        <f>Cost!CF52</f>
        <v>264000</v>
      </c>
      <c r="CG59" s="26">
        <f>Cost!CG52</f>
        <v>264000</v>
      </c>
      <c r="CH59" s="26">
        <f>Cost!CH52</f>
        <v>264000</v>
      </c>
      <c r="CI59" s="26">
        <f>Cost!CI52</f>
        <v>396000.00000000035</v>
      </c>
      <c r="CJ59" s="26">
        <f>Cost!CJ52</f>
        <v>0</v>
      </c>
      <c r="CK59" s="26">
        <f>Cost!CK52</f>
        <v>0</v>
      </c>
      <c r="CL59" s="26">
        <f>Cost!CL52</f>
        <v>0</v>
      </c>
      <c r="CM59" s="26">
        <f>Cost!CM52</f>
        <v>0</v>
      </c>
      <c r="CN59" s="26">
        <f>Cost!CN52</f>
        <v>0</v>
      </c>
      <c r="CO59" s="26">
        <f>Cost!CO52</f>
        <v>0</v>
      </c>
      <c r="CP59" s="26">
        <f>Cost!CP52</f>
        <v>0</v>
      </c>
      <c r="CQ59" s="26">
        <f>Cost!CQ52</f>
        <v>0</v>
      </c>
      <c r="CR59" s="26">
        <f>Cost!CR52</f>
        <v>0</v>
      </c>
      <c r="CS59" s="26">
        <f>Cost!CS52</f>
        <v>0</v>
      </c>
      <c r="CT59" s="26">
        <f>Cost!CT52</f>
        <v>0</v>
      </c>
      <c r="CU59" s="26">
        <f>Cost!CU52</f>
        <v>0</v>
      </c>
      <c r="CV59" s="26">
        <f>Cost!CV52</f>
        <v>0</v>
      </c>
      <c r="CW59" s="26">
        <f>Cost!CW52</f>
        <v>0</v>
      </c>
      <c r="CX59" s="26">
        <f>Cost!CX52</f>
        <v>0</v>
      </c>
      <c r="CY59" s="26">
        <f>Cost!CY52</f>
        <v>0</v>
      </c>
      <c r="CZ59" s="26">
        <f>Cost!CZ52</f>
        <v>0</v>
      </c>
      <c r="DA59" s="26">
        <f>Cost!DA52</f>
        <v>0</v>
      </c>
      <c r="DB59" s="26">
        <f>Cost!DB52</f>
        <v>0</v>
      </c>
      <c r="DC59" s="26">
        <f>Cost!DC52</f>
        <v>0</v>
      </c>
      <c r="DD59" s="26">
        <f>Cost!DD52</f>
        <v>0</v>
      </c>
      <c r="DE59" s="26">
        <f>Cost!DE52</f>
        <v>0</v>
      </c>
      <c r="DF59" s="26">
        <f>Cost!DF52</f>
        <v>0</v>
      </c>
      <c r="DG59" s="26">
        <f>Cost!DG52</f>
        <v>0</v>
      </c>
      <c r="DH59" s="26">
        <f>Cost!DH52</f>
        <v>0</v>
      </c>
      <c r="DI59" s="26">
        <f>Cost!DI52</f>
        <v>0</v>
      </c>
      <c r="DJ59" s="26">
        <f>Cost!DJ52</f>
        <v>0</v>
      </c>
      <c r="DK59" s="26">
        <f>Cost!DK52</f>
        <v>0</v>
      </c>
      <c r="DL59" s="26">
        <f>Cost!DL52</f>
        <v>0</v>
      </c>
      <c r="DM59" s="26">
        <f>Cost!DM52</f>
        <v>0</v>
      </c>
      <c r="DN59" s="26">
        <f>Cost!DN52</f>
        <v>0</v>
      </c>
      <c r="DO59" s="26">
        <f>Cost!DO52</f>
        <v>0</v>
      </c>
      <c r="DP59" s="26">
        <f>Cost!DP52</f>
        <v>0</v>
      </c>
      <c r="DQ59" s="26">
        <f>Cost!DQ52</f>
        <v>0</v>
      </c>
      <c r="DR59" s="26">
        <f>Cost!DR52</f>
        <v>0</v>
      </c>
      <c r="DS59" s="26">
        <f>Cost!DS52</f>
        <v>0</v>
      </c>
      <c r="DT59" s="26">
        <f>Cost!DT52</f>
        <v>0</v>
      </c>
      <c r="DU59" s="26">
        <f>Cost!DU52</f>
        <v>0</v>
      </c>
      <c r="DV59" s="26">
        <f>Cost!DV52</f>
        <v>0</v>
      </c>
      <c r="DW59" s="26">
        <f>Cost!DW52</f>
        <v>0</v>
      </c>
      <c r="DX59" s="26">
        <f>Cost!DX52</f>
        <v>0</v>
      </c>
      <c r="DY59" s="26">
        <f>Cost!DY52</f>
        <v>0</v>
      </c>
      <c r="DZ59" s="26">
        <f>Cost!DZ52</f>
        <v>0</v>
      </c>
      <c r="EA59" s="26">
        <f>Cost!EA52</f>
        <v>0</v>
      </c>
      <c r="EB59" s="26">
        <f>Cost!EB52</f>
        <v>0</v>
      </c>
      <c r="EC59" s="26">
        <f>Cost!EC52</f>
        <v>0</v>
      </c>
      <c r="ED59" s="26">
        <f>Cost!ED52</f>
        <v>0</v>
      </c>
      <c r="EE59" s="26">
        <f>Cost!EE52</f>
        <v>0</v>
      </c>
      <c r="EF59" s="26">
        <f>Cost!EF52</f>
        <v>0</v>
      </c>
      <c r="EG59" s="26">
        <f>Cost!EG52</f>
        <v>0</v>
      </c>
      <c r="EH59" s="26">
        <f>Cost!EH52</f>
        <v>0</v>
      </c>
      <c r="EI59" s="26">
        <f>Cost!EI52</f>
        <v>0</v>
      </c>
      <c r="EJ59" s="26">
        <f>Cost!EJ52</f>
        <v>0</v>
      </c>
      <c r="EK59" s="26">
        <f>Cost!EK52</f>
        <v>0</v>
      </c>
      <c r="EL59" s="26">
        <f>Cost!EL52</f>
        <v>0</v>
      </c>
      <c r="EM59" s="26">
        <f>Cost!EM52</f>
        <v>0</v>
      </c>
      <c r="EN59" s="26">
        <f>Cost!EN52</f>
        <v>0</v>
      </c>
      <c r="EO59" s="26">
        <f>Cost!EO52</f>
        <v>0</v>
      </c>
      <c r="EP59" s="26">
        <f>Cost!EP52</f>
        <v>0</v>
      </c>
      <c r="EQ59" s="26">
        <f>Cost!EQ52</f>
        <v>0</v>
      </c>
      <c r="ER59" s="26">
        <f>Cost!ER52</f>
        <v>0</v>
      </c>
      <c r="ES59" s="26">
        <f>Cost!ES52</f>
        <v>0</v>
      </c>
      <c r="ET59" s="26">
        <f>Cost!ET52</f>
        <v>0</v>
      </c>
      <c r="EU59" s="26">
        <f>Cost!EU52</f>
        <v>0</v>
      </c>
      <c r="EV59" s="26">
        <f>Cost!EV52</f>
        <v>0</v>
      </c>
      <c r="EW59" s="26">
        <f>Cost!EW52</f>
        <v>0</v>
      </c>
      <c r="EX59" s="26">
        <f>Cost!EX52</f>
        <v>0</v>
      </c>
      <c r="EY59" s="26">
        <f>Cost!EY52</f>
        <v>0</v>
      </c>
      <c r="EZ59" s="26">
        <f>Cost!EZ52</f>
        <v>0</v>
      </c>
      <c r="FA59" s="26">
        <f>Cost!FA52</f>
        <v>0</v>
      </c>
      <c r="FB59" s="26">
        <f>Cost!FB52</f>
        <v>0</v>
      </c>
      <c r="FC59" s="26">
        <f>Cost!FC52</f>
        <v>0</v>
      </c>
      <c r="FD59" s="26">
        <f>Cost!FD52</f>
        <v>0</v>
      </c>
      <c r="FE59" s="26">
        <f>Cost!FE52</f>
        <v>0</v>
      </c>
      <c r="FF59" s="26">
        <f>Cost!FF52</f>
        <v>0</v>
      </c>
      <c r="FG59" s="26">
        <f>Cost!FG52</f>
        <v>0</v>
      </c>
      <c r="FH59" s="26">
        <f>Cost!FH52</f>
        <v>0</v>
      </c>
      <c r="FI59" s="26">
        <f>Cost!FI52</f>
        <v>0</v>
      </c>
      <c r="FJ59" s="26">
        <f>Cost!FJ52</f>
        <v>0</v>
      </c>
      <c r="FK59" s="26">
        <f>Cost!FK52</f>
        <v>0</v>
      </c>
      <c r="FL59" s="26">
        <f>Cost!FL52</f>
        <v>0</v>
      </c>
      <c r="FM59" s="26">
        <f>Cost!FM52</f>
        <v>0</v>
      </c>
      <c r="FN59" s="26">
        <f>Cost!FN52</f>
        <v>0</v>
      </c>
      <c r="FO59" s="26">
        <f>Cost!FO52</f>
        <v>0</v>
      </c>
      <c r="FP59" s="26">
        <f>Cost!FP52</f>
        <v>0</v>
      </c>
      <c r="FQ59" s="26">
        <f>Cost!FQ52</f>
        <v>0</v>
      </c>
      <c r="FR59" s="26">
        <f>Cost!FR52</f>
        <v>0</v>
      </c>
      <c r="FS59" s="26">
        <f>Cost!FS52</f>
        <v>0</v>
      </c>
      <c r="FT59" s="26">
        <f>Cost!FT52</f>
        <v>0</v>
      </c>
      <c r="FU59" s="26">
        <f>Cost!FU52</f>
        <v>0</v>
      </c>
      <c r="FV59" s="26">
        <f>Cost!FV52</f>
        <v>0</v>
      </c>
      <c r="FW59" s="26">
        <f>Cost!FW52</f>
        <v>0</v>
      </c>
      <c r="FX59" s="26">
        <f>Cost!FX52</f>
        <v>0</v>
      </c>
      <c r="FY59" s="26">
        <f>Cost!FY52</f>
        <v>0</v>
      </c>
      <c r="FZ59" s="26">
        <f>Cost!FZ52</f>
        <v>0</v>
      </c>
      <c r="GA59" s="26">
        <f>Cost!GA52</f>
        <v>0</v>
      </c>
      <c r="GB59" s="26">
        <f>Cost!GB52</f>
        <v>0</v>
      </c>
      <c r="GC59" s="26">
        <f>Cost!GC52</f>
        <v>0</v>
      </c>
      <c r="GD59" s="26">
        <f>Cost!GD52</f>
        <v>0</v>
      </c>
      <c r="GE59" s="26">
        <f>Cost!GE52</f>
        <v>0</v>
      </c>
      <c r="GF59" s="26">
        <f>Cost!GF52</f>
        <v>0</v>
      </c>
      <c r="GG59" s="26">
        <f>Cost!GG52</f>
        <v>0</v>
      </c>
      <c r="GH59" s="26">
        <f>Cost!GH52</f>
        <v>0</v>
      </c>
      <c r="GI59" s="26">
        <f>Cost!GI52</f>
        <v>0</v>
      </c>
      <c r="GJ59" s="26">
        <f>Cost!GJ52</f>
        <v>0</v>
      </c>
      <c r="GK59" s="26">
        <f>Cost!GK52</f>
        <v>0</v>
      </c>
      <c r="GL59" s="26">
        <f>Cost!GL52</f>
        <v>0</v>
      </c>
      <c r="GM59" s="26">
        <f>Cost!GM52</f>
        <v>0</v>
      </c>
      <c r="GN59" s="26">
        <f>Cost!GN52</f>
        <v>0</v>
      </c>
      <c r="GO59" s="26">
        <f>Cost!GO52</f>
        <v>0</v>
      </c>
      <c r="GP59" s="26">
        <f>Cost!GP52</f>
        <v>0</v>
      </c>
      <c r="GQ59" s="26">
        <f>Cost!GQ52</f>
        <v>0</v>
      </c>
      <c r="GR59" s="26">
        <f>Cost!GR52</f>
        <v>0</v>
      </c>
      <c r="GS59" s="26">
        <f>Cost!GS52</f>
        <v>0</v>
      </c>
      <c r="GT59" s="26">
        <f>Cost!GT52</f>
        <v>0</v>
      </c>
      <c r="GU59" s="26">
        <f>Cost!GU52</f>
        <v>0</v>
      </c>
      <c r="GV59" s="26">
        <f>Cost!GV52</f>
        <v>0</v>
      </c>
      <c r="GW59" s="26">
        <f>Cost!GW52</f>
        <v>0</v>
      </c>
      <c r="GX59" s="26">
        <f>Cost!GX52</f>
        <v>0</v>
      </c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</row>
    <row r="60" spans="1:221">
      <c r="B60" s="24" t="s">
        <v>314</v>
      </c>
      <c r="C60" s="24" t="s">
        <v>613</v>
      </c>
      <c r="D60" s="26">
        <f>D45+D49</f>
        <v>128520000</v>
      </c>
      <c r="E60" s="26">
        <f t="shared" ref="E60:BP60" si="52">E45+E49</f>
        <v>1980000</v>
      </c>
      <c r="F60" s="26">
        <f t="shared" si="52"/>
        <v>1980000</v>
      </c>
      <c r="G60" s="26">
        <f t="shared" si="52"/>
        <v>1980000</v>
      </c>
      <c r="H60" s="26">
        <f t="shared" si="52"/>
        <v>1980000</v>
      </c>
      <c r="I60" s="26">
        <f t="shared" si="52"/>
        <v>1980000</v>
      </c>
      <c r="J60" s="26">
        <f t="shared" si="52"/>
        <v>170700000</v>
      </c>
      <c r="K60" s="26">
        <f t="shared" si="52"/>
        <v>1980000</v>
      </c>
      <c r="L60" s="26">
        <f t="shared" si="52"/>
        <v>1980000</v>
      </c>
      <c r="M60" s="26">
        <f t="shared" si="52"/>
        <v>1980000</v>
      </c>
      <c r="N60" s="26">
        <f t="shared" si="52"/>
        <v>1980000</v>
      </c>
      <c r="O60" s="26">
        <f t="shared" si="52"/>
        <v>1980000</v>
      </c>
      <c r="P60" s="26">
        <f t="shared" si="52"/>
        <v>128520000</v>
      </c>
      <c r="Q60" s="26">
        <f t="shared" si="52"/>
        <v>1980000</v>
      </c>
      <c r="R60" s="26">
        <f t="shared" si="52"/>
        <v>1980000</v>
      </c>
      <c r="S60" s="26">
        <f t="shared" si="52"/>
        <v>1980000</v>
      </c>
      <c r="T60" s="26">
        <f t="shared" si="52"/>
        <v>1980000</v>
      </c>
      <c r="U60" s="26">
        <f t="shared" si="52"/>
        <v>1980000</v>
      </c>
      <c r="V60" s="26">
        <f t="shared" si="52"/>
        <v>1980000</v>
      </c>
      <c r="W60" s="26">
        <f t="shared" si="52"/>
        <v>1980000</v>
      </c>
      <c r="X60" s="26">
        <f t="shared" si="52"/>
        <v>1980000</v>
      </c>
      <c r="Y60" s="26">
        <f t="shared" si="52"/>
        <v>1980000</v>
      </c>
      <c r="Z60" s="26">
        <f t="shared" si="52"/>
        <v>1980000</v>
      </c>
      <c r="AA60" s="26">
        <f t="shared" si="52"/>
        <v>1980000</v>
      </c>
      <c r="AB60" s="26">
        <f t="shared" si="52"/>
        <v>1980000</v>
      </c>
      <c r="AC60" s="26">
        <f t="shared" si="52"/>
        <v>1980000</v>
      </c>
      <c r="AD60" s="26">
        <f t="shared" si="52"/>
        <v>1980000</v>
      </c>
      <c r="AE60" s="26">
        <f t="shared" si="52"/>
        <v>1980000</v>
      </c>
      <c r="AF60" s="26">
        <f t="shared" si="52"/>
        <v>1980000</v>
      </c>
      <c r="AG60" s="26">
        <f t="shared" si="52"/>
        <v>8579999.9999999981</v>
      </c>
      <c r="AH60" s="26">
        <f t="shared" si="52"/>
        <v>5280000</v>
      </c>
      <c r="AI60" s="26">
        <f t="shared" si="52"/>
        <v>5280000</v>
      </c>
      <c r="AJ60" s="26">
        <f t="shared" si="52"/>
        <v>5280000</v>
      </c>
      <c r="AK60" s="26">
        <f t="shared" si="52"/>
        <v>5280000</v>
      </c>
      <c r="AL60" s="26">
        <f t="shared" si="52"/>
        <v>5280000</v>
      </c>
      <c r="AM60" s="26">
        <f t="shared" si="52"/>
        <v>5280000</v>
      </c>
      <c r="AN60" s="26">
        <f t="shared" si="52"/>
        <v>5280000</v>
      </c>
      <c r="AO60" s="26">
        <f t="shared" si="52"/>
        <v>5280000</v>
      </c>
      <c r="AP60" s="26">
        <f t="shared" si="52"/>
        <v>5280000</v>
      </c>
      <c r="AQ60" s="26">
        <f t="shared" si="52"/>
        <v>5280000</v>
      </c>
      <c r="AR60" s="26">
        <f t="shared" si="52"/>
        <v>5280000</v>
      </c>
      <c r="AS60" s="26">
        <f t="shared" si="52"/>
        <v>5280000</v>
      </c>
      <c r="AT60" s="26">
        <f t="shared" si="52"/>
        <v>5280000</v>
      </c>
      <c r="AU60" s="26">
        <f t="shared" si="52"/>
        <v>5280000</v>
      </c>
      <c r="AV60" s="26">
        <f t="shared" si="52"/>
        <v>5280000</v>
      </c>
      <c r="AW60" s="26">
        <f t="shared" si="52"/>
        <v>5280000</v>
      </c>
      <c r="AX60" s="26">
        <f t="shared" si="52"/>
        <v>5280000</v>
      </c>
      <c r="AY60" s="26">
        <f t="shared" si="52"/>
        <v>5280000</v>
      </c>
      <c r="AZ60" s="26">
        <f t="shared" si="52"/>
        <v>5280000</v>
      </c>
      <c r="BA60" s="26">
        <f t="shared" si="52"/>
        <v>5280000</v>
      </c>
      <c r="BB60" s="26">
        <f t="shared" si="52"/>
        <v>5280000</v>
      </c>
      <c r="BC60" s="26">
        <f t="shared" si="52"/>
        <v>5280000</v>
      </c>
      <c r="BD60" s="26">
        <f t="shared" si="52"/>
        <v>5280000</v>
      </c>
      <c r="BE60" s="26">
        <f t="shared" si="52"/>
        <v>5280000</v>
      </c>
      <c r="BF60" s="26">
        <f t="shared" si="52"/>
        <v>5280000</v>
      </c>
      <c r="BG60" s="26">
        <f t="shared" si="52"/>
        <v>5280000</v>
      </c>
      <c r="BH60" s="26">
        <f t="shared" si="52"/>
        <v>5280000</v>
      </c>
      <c r="BI60" s="26">
        <f t="shared" si="52"/>
        <v>5280000</v>
      </c>
      <c r="BJ60" s="26">
        <f t="shared" si="52"/>
        <v>5280000</v>
      </c>
      <c r="BK60" s="26">
        <f t="shared" si="52"/>
        <v>5280000</v>
      </c>
      <c r="BL60" s="26">
        <f t="shared" si="52"/>
        <v>5280000</v>
      </c>
      <c r="BM60" s="26">
        <f t="shared" si="52"/>
        <v>5280000</v>
      </c>
      <c r="BN60" s="26">
        <f t="shared" si="52"/>
        <v>5280000</v>
      </c>
      <c r="BO60" s="26">
        <f t="shared" si="52"/>
        <v>5280000</v>
      </c>
      <c r="BP60" s="26">
        <f t="shared" si="52"/>
        <v>5280000</v>
      </c>
      <c r="BQ60" s="26">
        <f t="shared" ref="BQ60:EB60" si="53">BQ45+BQ49</f>
        <v>5280000</v>
      </c>
      <c r="BR60" s="26">
        <f t="shared" si="53"/>
        <v>5280000</v>
      </c>
      <c r="BS60" s="26">
        <f t="shared" si="53"/>
        <v>5280000</v>
      </c>
      <c r="BT60" s="26">
        <f t="shared" si="53"/>
        <v>5280000</v>
      </c>
      <c r="BU60" s="26">
        <f t="shared" si="53"/>
        <v>5280000</v>
      </c>
      <c r="BV60" s="26">
        <f t="shared" si="53"/>
        <v>5280000</v>
      </c>
      <c r="BW60" s="26">
        <f t="shared" si="53"/>
        <v>14519999.99999998</v>
      </c>
      <c r="BX60" s="26">
        <f t="shared" si="53"/>
        <v>2640000</v>
      </c>
      <c r="BY60" s="26">
        <f t="shared" si="53"/>
        <v>2640000</v>
      </c>
      <c r="BZ60" s="26">
        <f t="shared" si="53"/>
        <v>2640000</v>
      </c>
      <c r="CA60" s="26">
        <f t="shared" si="53"/>
        <v>2640000</v>
      </c>
      <c r="CB60" s="26">
        <f t="shared" si="53"/>
        <v>2640000</v>
      </c>
      <c r="CC60" s="26">
        <f t="shared" si="53"/>
        <v>2640000</v>
      </c>
      <c r="CD60" s="26">
        <f t="shared" si="53"/>
        <v>2640000</v>
      </c>
      <c r="CE60" s="26">
        <f t="shared" si="53"/>
        <v>2640000</v>
      </c>
      <c r="CF60" s="26">
        <f t="shared" si="53"/>
        <v>2640000</v>
      </c>
      <c r="CG60" s="26">
        <f t="shared" si="53"/>
        <v>2640000</v>
      </c>
      <c r="CH60" s="26">
        <f t="shared" si="53"/>
        <v>2640000</v>
      </c>
      <c r="CI60" s="26">
        <f t="shared" si="53"/>
        <v>3960000.0000000042</v>
      </c>
      <c r="CJ60" s="26">
        <f t="shared" si="53"/>
        <v>0</v>
      </c>
      <c r="CK60" s="26">
        <f t="shared" si="53"/>
        <v>0</v>
      </c>
      <c r="CL60" s="26">
        <f t="shared" si="53"/>
        <v>0</v>
      </c>
      <c r="CM60" s="26">
        <f t="shared" si="53"/>
        <v>0</v>
      </c>
      <c r="CN60" s="26">
        <f t="shared" si="53"/>
        <v>0</v>
      </c>
      <c r="CO60" s="26">
        <f t="shared" si="53"/>
        <v>0</v>
      </c>
      <c r="CP60" s="26">
        <f t="shared" si="53"/>
        <v>0</v>
      </c>
      <c r="CQ60" s="26">
        <f t="shared" si="53"/>
        <v>0</v>
      </c>
      <c r="CR60" s="26">
        <f t="shared" si="53"/>
        <v>0</v>
      </c>
      <c r="CS60" s="26">
        <f t="shared" si="53"/>
        <v>0</v>
      </c>
      <c r="CT60" s="26">
        <f t="shared" si="53"/>
        <v>0</v>
      </c>
      <c r="CU60" s="26">
        <f t="shared" si="53"/>
        <v>0</v>
      </c>
      <c r="CV60" s="26">
        <f t="shared" si="53"/>
        <v>0</v>
      </c>
      <c r="CW60" s="26">
        <f t="shared" si="53"/>
        <v>0</v>
      </c>
      <c r="CX60" s="26">
        <f t="shared" si="53"/>
        <v>0</v>
      </c>
      <c r="CY60" s="26">
        <f t="shared" si="53"/>
        <v>0</v>
      </c>
      <c r="CZ60" s="26">
        <f t="shared" si="53"/>
        <v>0</v>
      </c>
      <c r="DA60" s="26">
        <f t="shared" si="53"/>
        <v>0</v>
      </c>
      <c r="DB60" s="26">
        <f t="shared" si="53"/>
        <v>0</v>
      </c>
      <c r="DC60" s="26">
        <f t="shared" si="53"/>
        <v>0</v>
      </c>
      <c r="DD60" s="26">
        <f t="shared" si="53"/>
        <v>0</v>
      </c>
      <c r="DE60" s="26">
        <f t="shared" si="53"/>
        <v>0</v>
      </c>
      <c r="DF60" s="26">
        <f t="shared" si="53"/>
        <v>0</v>
      </c>
      <c r="DG60" s="26">
        <f t="shared" si="53"/>
        <v>0</v>
      </c>
      <c r="DH60" s="26">
        <f t="shared" si="53"/>
        <v>0</v>
      </c>
      <c r="DI60" s="26">
        <f t="shared" si="53"/>
        <v>0</v>
      </c>
      <c r="DJ60" s="26">
        <f t="shared" si="53"/>
        <v>0</v>
      </c>
      <c r="DK60" s="26">
        <f t="shared" si="53"/>
        <v>0</v>
      </c>
      <c r="DL60" s="26">
        <f t="shared" si="53"/>
        <v>0</v>
      </c>
      <c r="DM60" s="26">
        <f t="shared" si="53"/>
        <v>0</v>
      </c>
      <c r="DN60" s="26">
        <f t="shared" si="53"/>
        <v>0</v>
      </c>
      <c r="DO60" s="26">
        <f t="shared" si="53"/>
        <v>0</v>
      </c>
      <c r="DP60" s="26">
        <f t="shared" si="53"/>
        <v>0</v>
      </c>
      <c r="DQ60" s="26">
        <f t="shared" si="53"/>
        <v>0</v>
      </c>
      <c r="DR60" s="26">
        <f t="shared" si="53"/>
        <v>0</v>
      </c>
      <c r="DS60" s="26">
        <f t="shared" si="53"/>
        <v>0</v>
      </c>
      <c r="DT60" s="26">
        <f t="shared" si="53"/>
        <v>0</v>
      </c>
      <c r="DU60" s="26">
        <f t="shared" si="53"/>
        <v>0</v>
      </c>
      <c r="DV60" s="26">
        <f t="shared" si="53"/>
        <v>0</v>
      </c>
      <c r="DW60" s="26">
        <f t="shared" si="53"/>
        <v>0</v>
      </c>
      <c r="DX60" s="26">
        <f t="shared" si="53"/>
        <v>0</v>
      </c>
      <c r="DY60" s="26">
        <f t="shared" si="53"/>
        <v>0</v>
      </c>
      <c r="DZ60" s="26">
        <f t="shared" si="53"/>
        <v>0</v>
      </c>
      <c r="EA60" s="26">
        <f t="shared" si="53"/>
        <v>0</v>
      </c>
      <c r="EB60" s="26">
        <f t="shared" si="53"/>
        <v>0</v>
      </c>
      <c r="EC60" s="26">
        <f t="shared" ref="EC60:GN60" si="54">EC45+EC49</f>
        <v>0</v>
      </c>
      <c r="ED60" s="26">
        <f t="shared" si="54"/>
        <v>0</v>
      </c>
      <c r="EE60" s="26">
        <f t="shared" si="54"/>
        <v>0</v>
      </c>
      <c r="EF60" s="26">
        <f t="shared" si="54"/>
        <v>0</v>
      </c>
      <c r="EG60" s="26">
        <f t="shared" si="54"/>
        <v>0</v>
      </c>
      <c r="EH60" s="26">
        <f t="shared" si="54"/>
        <v>0</v>
      </c>
      <c r="EI60" s="26">
        <f t="shared" si="54"/>
        <v>0</v>
      </c>
      <c r="EJ60" s="26">
        <f t="shared" si="54"/>
        <v>0</v>
      </c>
      <c r="EK60" s="26">
        <f t="shared" si="54"/>
        <v>0</v>
      </c>
      <c r="EL60" s="26">
        <f t="shared" si="54"/>
        <v>0</v>
      </c>
      <c r="EM60" s="26">
        <f t="shared" si="54"/>
        <v>0</v>
      </c>
      <c r="EN60" s="26">
        <f t="shared" si="54"/>
        <v>0</v>
      </c>
      <c r="EO60" s="26">
        <f t="shared" si="54"/>
        <v>0</v>
      </c>
      <c r="EP60" s="26">
        <f t="shared" si="54"/>
        <v>0</v>
      </c>
      <c r="EQ60" s="26">
        <f t="shared" si="54"/>
        <v>0</v>
      </c>
      <c r="ER60" s="26">
        <f t="shared" si="54"/>
        <v>0</v>
      </c>
      <c r="ES60" s="26">
        <f t="shared" si="54"/>
        <v>0</v>
      </c>
      <c r="ET60" s="26">
        <f t="shared" si="54"/>
        <v>0</v>
      </c>
      <c r="EU60" s="26">
        <f t="shared" si="54"/>
        <v>0</v>
      </c>
      <c r="EV60" s="26">
        <f t="shared" si="54"/>
        <v>0</v>
      </c>
      <c r="EW60" s="26">
        <f t="shared" si="54"/>
        <v>0</v>
      </c>
      <c r="EX60" s="26">
        <f t="shared" si="54"/>
        <v>0</v>
      </c>
      <c r="EY60" s="26">
        <f t="shared" si="54"/>
        <v>0</v>
      </c>
      <c r="EZ60" s="26">
        <f t="shared" si="54"/>
        <v>0</v>
      </c>
      <c r="FA60" s="26">
        <f t="shared" si="54"/>
        <v>0</v>
      </c>
      <c r="FB60" s="26">
        <f t="shared" si="54"/>
        <v>0</v>
      </c>
      <c r="FC60" s="26">
        <f t="shared" si="54"/>
        <v>0</v>
      </c>
      <c r="FD60" s="26">
        <f t="shared" si="54"/>
        <v>0</v>
      </c>
      <c r="FE60" s="26">
        <f t="shared" si="54"/>
        <v>0</v>
      </c>
      <c r="FF60" s="26">
        <f t="shared" si="54"/>
        <v>0</v>
      </c>
      <c r="FG60" s="26">
        <f t="shared" si="54"/>
        <v>0</v>
      </c>
      <c r="FH60" s="26">
        <f t="shared" si="54"/>
        <v>0</v>
      </c>
      <c r="FI60" s="26">
        <f t="shared" si="54"/>
        <v>0</v>
      </c>
      <c r="FJ60" s="26">
        <f t="shared" si="54"/>
        <v>0</v>
      </c>
      <c r="FK60" s="26">
        <f t="shared" si="54"/>
        <v>0</v>
      </c>
      <c r="FL60" s="26">
        <f t="shared" si="54"/>
        <v>0</v>
      </c>
      <c r="FM60" s="26">
        <f t="shared" si="54"/>
        <v>0</v>
      </c>
      <c r="FN60" s="26">
        <f t="shared" si="54"/>
        <v>0</v>
      </c>
      <c r="FO60" s="26">
        <f t="shared" si="54"/>
        <v>0</v>
      </c>
      <c r="FP60" s="26">
        <f t="shared" si="54"/>
        <v>0</v>
      </c>
      <c r="FQ60" s="26">
        <f t="shared" si="54"/>
        <v>0</v>
      </c>
      <c r="FR60" s="26">
        <f t="shared" si="54"/>
        <v>0</v>
      </c>
      <c r="FS60" s="26">
        <f t="shared" si="54"/>
        <v>0</v>
      </c>
      <c r="FT60" s="26">
        <f t="shared" si="54"/>
        <v>0</v>
      </c>
      <c r="FU60" s="26">
        <f t="shared" si="54"/>
        <v>0</v>
      </c>
      <c r="FV60" s="26">
        <f t="shared" si="54"/>
        <v>0</v>
      </c>
      <c r="FW60" s="26">
        <f t="shared" si="54"/>
        <v>0</v>
      </c>
      <c r="FX60" s="26">
        <f t="shared" si="54"/>
        <v>0</v>
      </c>
      <c r="FY60" s="26">
        <f t="shared" si="54"/>
        <v>0</v>
      </c>
      <c r="FZ60" s="26">
        <f t="shared" si="54"/>
        <v>0</v>
      </c>
      <c r="GA60" s="26">
        <f t="shared" si="54"/>
        <v>0</v>
      </c>
      <c r="GB60" s="26">
        <f t="shared" si="54"/>
        <v>0</v>
      </c>
      <c r="GC60" s="26">
        <f t="shared" si="54"/>
        <v>0</v>
      </c>
      <c r="GD60" s="26">
        <f t="shared" si="54"/>
        <v>0</v>
      </c>
      <c r="GE60" s="26">
        <f t="shared" si="54"/>
        <v>0</v>
      </c>
      <c r="GF60" s="26">
        <f t="shared" si="54"/>
        <v>0</v>
      </c>
      <c r="GG60" s="26">
        <f t="shared" si="54"/>
        <v>0</v>
      </c>
      <c r="GH60" s="26">
        <f t="shared" si="54"/>
        <v>0</v>
      </c>
      <c r="GI60" s="26">
        <f t="shared" si="54"/>
        <v>0</v>
      </c>
      <c r="GJ60" s="26">
        <f t="shared" si="54"/>
        <v>0</v>
      </c>
      <c r="GK60" s="26">
        <f t="shared" si="54"/>
        <v>0</v>
      </c>
      <c r="GL60" s="26">
        <f t="shared" si="54"/>
        <v>0</v>
      </c>
      <c r="GM60" s="26">
        <f t="shared" si="54"/>
        <v>0</v>
      </c>
      <c r="GN60" s="26">
        <f t="shared" si="54"/>
        <v>0</v>
      </c>
      <c r="GO60" s="26">
        <f t="shared" ref="GO60:GX60" si="55">GO45+GO49</f>
        <v>0</v>
      </c>
      <c r="GP60" s="26">
        <f t="shared" si="55"/>
        <v>0</v>
      </c>
      <c r="GQ60" s="26">
        <f t="shared" si="55"/>
        <v>0</v>
      </c>
      <c r="GR60" s="26">
        <f t="shared" si="55"/>
        <v>0</v>
      </c>
      <c r="GS60" s="26">
        <f t="shared" si="55"/>
        <v>0</v>
      </c>
      <c r="GT60" s="26">
        <f t="shared" si="55"/>
        <v>0</v>
      </c>
      <c r="GU60" s="26">
        <f t="shared" si="55"/>
        <v>0</v>
      </c>
      <c r="GV60" s="26">
        <f t="shared" si="55"/>
        <v>0</v>
      </c>
      <c r="GW60" s="26">
        <f t="shared" si="55"/>
        <v>0</v>
      </c>
      <c r="GX60" s="26">
        <f t="shared" si="55"/>
        <v>0</v>
      </c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</row>
    <row r="61" spans="1:221"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/>
      <c r="CR61" s="26"/>
      <c r="CS61" s="26"/>
      <c r="CT61" s="26"/>
      <c r="CU61" s="26"/>
      <c r="CV61" s="26"/>
      <c r="CW61" s="26"/>
      <c r="CX61" s="26"/>
      <c r="CY61" s="26"/>
      <c r="CZ61" s="26"/>
      <c r="DA61" s="26"/>
      <c r="DB61" s="26"/>
      <c r="DC61" s="26"/>
      <c r="DD61" s="26"/>
      <c r="DE61" s="26"/>
      <c r="DF61" s="26"/>
      <c r="DG61" s="26"/>
      <c r="DH61" s="26"/>
      <c r="DI61" s="26"/>
      <c r="DJ61" s="26"/>
      <c r="DK61" s="26"/>
      <c r="DL61" s="26"/>
      <c r="DM61" s="26"/>
      <c r="DN61" s="26"/>
      <c r="DO61" s="26"/>
      <c r="DP61" s="26"/>
      <c r="DQ61" s="26"/>
      <c r="DR61" s="26"/>
      <c r="DS61" s="26"/>
      <c r="DT61" s="26"/>
      <c r="DU61" s="26"/>
      <c r="DV61" s="26"/>
      <c r="DW61" s="26"/>
      <c r="DX61" s="26"/>
      <c r="DY61" s="26"/>
      <c r="DZ61" s="26"/>
      <c r="EA61" s="26"/>
      <c r="EB61" s="26"/>
      <c r="EC61" s="26"/>
      <c r="ED61" s="26"/>
      <c r="EE61" s="26"/>
      <c r="EF61" s="26"/>
      <c r="EG61" s="26"/>
      <c r="EH61" s="26"/>
      <c r="EI61" s="26"/>
      <c r="EJ61" s="26"/>
      <c r="EK61" s="26"/>
      <c r="EL61" s="26"/>
      <c r="EM61" s="26"/>
      <c r="EN61" s="26"/>
      <c r="EO61" s="26"/>
      <c r="EP61" s="26"/>
      <c r="EQ61" s="26"/>
      <c r="ER61" s="26"/>
      <c r="ES61" s="26"/>
      <c r="ET61" s="26"/>
      <c r="EU61" s="26"/>
      <c r="EV61" s="26"/>
      <c r="EW61" s="26"/>
      <c r="EX61" s="26"/>
      <c r="EY61" s="26"/>
      <c r="EZ61" s="26"/>
      <c r="FA61" s="26"/>
      <c r="FB61" s="26"/>
      <c r="FC61" s="26"/>
      <c r="FD61" s="26"/>
      <c r="FE61" s="26"/>
      <c r="FF61" s="26"/>
      <c r="FG61" s="26"/>
      <c r="FH61" s="26"/>
      <c r="FI61" s="26"/>
      <c r="FJ61" s="26"/>
      <c r="FK61" s="26"/>
      <c r="FL61" s="26"/>
      <c r="FM61" s="26"/>
      <c r="FN61" s="26"/>
      <c r="FO61" s="26"/>
      <c r="FP61" s="26"/>
      <c r="FQ61" s="26"/>
      <c r="FR61" s="26"/>
      <c r="FS61" s="26"/>
      <c r="FT61" s="26"/>
      <c r="FU61" s="26"/>
      <c r="FV61" s="26"/>
      <c r="FW61" s="26"/>
      <c r="FX61" s="26"/>
      <c r="FY61" s="26"/>
      <c r="FZ61" s="26"/>
      <c r="GA61" s="26"/>
      <c r="GB61" s="26"/>
      <c r="GC61" s="26"/>
      <c r="GD61" s="26"/>
      <c r="GE61" s="26"/>
      <c r="GF61" s="26"/>
      <c r="GG61" s="26"/>
      <c r="GH61" s="26"/>
      <c r="GI61" s="26"/>
      <c r="GJ61" s="26"/>
      <c r="GK61" s="26"/>
      <c r="GL61" s="26"/>
      <c r="GM61" s="26"/>
      <c r="GN61" s="26"/>
      <c r="GO61" s="26"/>
      <c r="GP61" s="26"/>
      <c r="GQ61" s="26"/>
      <c r="GR61" s="26"/>
      <c r="GS61" s="26"/>
      <c r="GT61" s="26"/>
      <c r="GU61" s="26"/>
      <c r="GV61" s="26"/>
      <c r="GW61" s="26"/>
      <c r="GX61" s="26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</row>
    <row r="62" spans="1:221">
      <c r="A62" s="35">
        <v>5</v>
      </c>
      <c r="B62" s="19" t="s">
        <v>159</v>
      </c>
      <c r="C62" s="19" t="s">
        <v>675</v>
      </c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  <c r="CN62" s="26"/>
      <c r="CO62" s="26"/>
      <c r="CP62" s="26"/>
      <c r="CQ62" s="26"/>
      <c r="CR62" s="26"/>
      <c r="CS62" s="26"/>
      <c r="CT62" s="26"/>
      <c r="CU62" s="26"/>
      <c r="CV62" s="26"/>
      <c r="CW62" s="26"/>
      <c r="CX62" s="26"/>
      <c r="CY62" s="26"/>
      <c r="CZ62" s="26"/>
      <c r="DA62" s="26"/>
      <c r="DB62" s="26"/>
      <c r="DC62" s="26"/>
      <c r="DD62" s="26"/>
      <c r="DE62" s="26"/>
      <c r="DF62" s="26"/>
      <c r="DG62" s="26"/>
      <c r="DH62" s="26"/>
      <c r="DI62" s="26"/>
      <c r="DJ62" s="26"/>
      <c r="DK62" s="26"/>
      <c r="DL62" s="26"/>
      <c r="DM62" s="26"/>
      <c r="DN62" s="26"/>
      <c r="DO62" s="26"/>
      <c r="DP62" s="26"/>
      <c r="DQ62" s="26"/>
      <c r="DR62" s="26"/>
      <c r="DS62" s="26"/>
      <c r="DT62" s="26"/>
      <c r="DU62" s="26"/>
      <c r="DV62" s="26"/>
      <c r="DW62" s="26"/>
      <c r="DX62" s="26"/>
      <c r="DY62" s="26"/>
      <c r="DZ62" s="26"/>
      <c r="EA62" s="26"/>
      <c r="EB62" s="26"/>
      <c r="EC62" s="26"/>
      <c r="ED62" s="26"/>
      <c r="EE62" s="26"/>
      <c r="EF62" s="26"/>
      <c r="EG62" s="26"/>
      <c r="EH62" s="26"/>
      <c r="EI62" s="26"/>
      <c r="EJ62" s="26"/>
      <c r="EK62" s="26"/>
      <c r="EL62" s="26"/>
      <c r="EM62" s="26"/>
      <c r="EN62" s="26"/>
      <c r="EO62" s="26"/>
      <c r="EP62" s="26"/>
      <c r="EQ62" s="26"/>
      <c r="ER62" s="26"/>
      <c r="ES62" s="26"/>
      <c r="ET62" s="26"/>
      <c r="EU62" s="26"/>
      <c r="EV62" s="26"/>
      <c r="EW62" s="26"/>
      <c r="EX62" s="26"/>
      <c r="EY62" s="26"/>
      <c r="EZ62" s="26"/>
      <c r="FA62" s="26"/>
      <c r="FB62" s="26"/>
      <c r="FC62" s="26"/>
      <c r="FD62" s="26"/>
      <c r="FE62" s="26"/>
      <c r="FF62" s="26"/>
      <c r="FG62" s="26"/>
      <c r="FH62" s="26"/>
      <c r="FI62" s="26"/>
      <c r="FJ62" s="26"/>
      <c r="FK62" s="26"/>
      <c r="FL62" s="26"/>
      <c r="FM62" s="26"/>
      <c r="FN62" s="26"/>
      <c r="FO62" s="26"/>
      <c r="FP62" s="26"/>
      <c r="FQ62" s="26"/>
      <c r="FR62" s="26"/>
      <c r="FS62" s="26"/>
      <c r="FT62" s="26"/>
      <c r="FU62" s="26"/>
      <c r="FV62" s="26"/>
      <c r="FW62" s="26"/>
      <c r="FX62" s="26"/>
      <c r="FY62" s="26"/>
      <c r="FZ62" s="26"/>
      <c r="GA62" s="26"/>
      <c r="GB62" s="26"/>
      <c r="GC62" s="26"/>
      <c r="GD62" s="26"/>
      <c r="GE62" s="26"/>
      <c r="GF62" s="26"/>
      <c r="GG62" s="26"/>
      <c r="GH62" s="26"/>
      <c r="GI62" s="26"/>
      <c r="GJ62" s="26"/>
      <c r="GK62" s="26"/>
      <c r="GL62" s="26"/>
      <c r="GM62" s="26"/>
      <c r="GN62" s="26"/>
      <c r="GO62" s="26"/>
      <c r="GP62" s="26"/>
      <c r="GQ62" s="26"/>
      <c r="GR62" s="26"/>
      <c r="GS62" s="26"/>
      <c r="GT62" s="26"/>
      <c r="GU62" s="26"/>
      <c r="GV62" s="26"/>
      <c r="GW62" s="26"/>
      <c r="GX62" s="26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</row>
    <row r="63" spans="1:221">
      <c r="A63" s="35">
        <v>5.0999999999999996</v>
      </c>
      <c r="B63" s="526" t="s">
        <v>160</v>
      </c>
      <c r="C63" s="13" t="s">
        <v>670</v>
      </c>
      <c r="D63" s="26">
        <f>Expense!E180</f>
        <v>0</v>
      </c>
      <c r="E63" s="26">
        <f>Expense!F180</f>
        <v>0</v>
      </c>
      <c r="F63" s="26">
        <f>Expense!G180</f>
        <v>0</v>
      </c>
      <c r="G63" s="26">
        <f>Expense!H180</f>
        <v>0</v>
      </c>
      <c r="H63" s="26">
        <f>Expense!I180</f>
        <v>0</v>
      </c>
      <c r="I63" s="26">
        <f>Expense!J180</f>
        <v>0</v>
      </c>
      <c r="J63" s="26">
        <f>Expense!K180</f>
        <v>0</v>
      </c>
      <c r="K63" s="26">
        <f>Expense!L180</f>
        <v>0</v>
      </c>
      <c r="L63" s="26">
        <f>Expense!M180</f>
        <v>0</v>
      </c>
      <c r="M63" s="26">
        <f>Expense!N180</f>
        <v>0</v>
      </c>
      <c r="N63" s="26">
        <f>Expense!O180</f>
        <v>0</v>
      </c>
      <c r="O63" s="26">
        <f>Expense!P180</f>
        <v>0</v>
      </c>
      <c r="P63" s="26">
        <f>Expense!Q180</f>
        <v>0</v>
      </c>
      <c r="Q63" s="26">
        <f>Expense!R180</f>
        <v>0</v>
      </c>
      <c r="R63" s="26">
        <f>Expense!S180</f>
        <v>0</v>
      </c>
      <c r="S63" s="26">
        <f>Expense!T180</f>
        <v>0</v>
      </c>
      <c r="T63" s="26">
        <f>Expense!U180</f>
        <v>0</v>
      </c>
      <c r="U63" s="26">
        <f>Expense!V180</f>
        <v>0</v>
      </c>
      <c r="V63" s="26">
        <f>Expense!W180</f>
        <v>0</v>
      </c>
      <c r="W63" s="26">
        <f>Expense!X180</f>
        <v>0</v>
      </c>
      <c r="X63" s="26">
        <f>Expense!Y180</f>
        <v>0</v>
      </c>
      <c r="Y63" s="26">
        <f>Expense!Z180</f>
        <v>0</v>
      </c>
      <c r="Z63" s="26">
        <f>Expense!AA180</f>
        <v>0</v>
      </c>
      <c r="AA63" s="26">
        <f>Expense!AB180</f>
        <v>0</v>
      </c>
      <c r="AB63" s="26">
        <f>Expense!AC180</f>
        <v>0</v>
      </c>
      <c r="AC63" s="26">
        <f>Expense!AD180</f>
        <v>0</v>
      </c>
      <c r="AD63" s="26">
        <f>Expense!AE180</f>
        <v>0</v>
      </c>
      <c r="AE63" s="26">
        <f>Expense!AF180</f>
        <v>0</v>
      </c>
      <c r="AF63" s="26">
        <f>Expense!AG180</f>
        <v>0</v>
      </c>
      <c r="AG63" s="26">
        <f>Expense!AH180</f>
        <v>0</v>
      </c>
      <c r="AH63" s="26">
        <f>Expense!AI180</f>
        <v>0</v>
      </c>
      <c r="AI63" s="26">
        <f>Expense!AJ180</f>
        <v>0</v>
      </c>
      <c r="AJ63" s="26">
        <f>Expense!AK180</f>
        <v>0</v>
      </c>
      <c r="AK63" s="26">
        <f>Expense!AL180</f>
        <v>0</v>
      </c>
      <c r="AL63" s="26">
        <f>Expense!AM180</f>
        <v>0</v>
      </c>
      <c r="AM63" s="26">
        <f>Expense!AN180</f>
        <v>0</v>
      </c>
      <c r="AN63" s="26">
        <f>Expense!AO180</f>
        <v>0</v>
      </c>
      <c r="AO63" s="26">
        <f>Expense!AP180</f>
        <v>0</v>
      </c>
      <c r="AP63" s="26">
        <f>Expense!AQ180</f>
        <v>0</v>
      </c>
      <c r="AQ63" s="26">
        <f>Expense!AR180</f>
        <v>0</v>
      </c>
      <c r="AR63" s="26">
        <f>Expense!AS180</f>
        <v>0</v>
      </c>
      <c r="AS63" s="26">
        <f>Expense!AT180</f>
        <v>0</v>
      </c>
      <c r="AT63" s="26">
        <f>Expense!AU180</f>
        <v>0</v>
      </c>
      <c r="AU63" s="26">
        <f>Expense!AV180</f>
        <v>0</v>
      </c>
      <c r="AV63" s="26">
        <f>Expense!AW180</f>
        <v>0</v>
      </c>
      <c r="AW63" s="26">
        <f>Expense!AX180</f>
        <v>0</v>
      </c>
      <c r="AX63" s="26">
        <f>Expense!AY180</f>
        <v>0</v>
      </c>
      <c r="AY63" s="26">
        <f>Expense!AZ180</f>
        <v>0</v>
      </c>
      <c r="AZ63" s="26">
        <f>Expense!BA180</f>
        <v>0</v>
      </c>
      <c r="BA63" s="26">
        <f>Expense!BB180</f>
        <v>0</v>
      </c>
      <c r="BB63" s="26">
        <f>Expense!BC180</f>
        <v>0</v>
      </c>
      <c r="BC63" s="26">
        <f>Expense!BD180</f>
        <v>0</v>
      </c>
      <c r="BD63" s="26">
        <f>Expense!BE180</f>
        <v>0</v>
      </c>
      <c r="BE63" s="26">
        <f>Expense!BF180</f>
        <v>0</v>
      </c>
      <c r="BF63" s="26">
        <f>Expense!BG180</f>
        <v>0</v>
      </c>
      <c r="BG63" s="26">
        <f>Expense!BH180</f>
        <v>0</v>
      </c>
      <c r="BH63" s="26">
        <f>Expense!BI180</f>
        <v>0</v>
      </c>
      <c r="BI63" s="26">
        <f>Expense!BJ180</f>
        <v>0</v>
      </c>
      <c r="BJ63" s="26">
        <f>Expense!BK180</f>
        <v>0</v>
      </c>
      <c r="BK63" s="26">
        <f>Expense!BL180</f>
        <v>0</v>
      </c>
      <c r="BL63" s="26">
        <f>Expense!BM180</f>
        <v>0</v>
      </c>
      <c r="BM63" s="26">
        <f>Expense!BN180</f>
        <v>0</v>
      </c>
      <c r="BN63" s="26">
        <f>Expense!BO180</f>
        <v>0</v>
      </c>
      <c r="BO63" s="26">
        <f>Expense!BP180</f>
        <v>0</v>
      </c>
      <c r="BP63" s="26">
        <f>Expense!BQ180</f>
        <v>0</v>
      </c>
      <c r="BQ63" s="26">
        <f>Expense!BR180</f>
        <v>0</v>
      </c>
      <c r="BR63" s="26">
        <f>Expense!BS180</f>
        <v>0</v>
      </c>
      <c r="BS63" s="26">
        <f>Expense!BT180</f>
        <v>0</v>
      </c>
      <c r="BT63" s="26">
        <f>Expense!BU180</f>
        <v>0</v>
      </c>
      <c r="BU63" s="26">
        <f>Expense!BV180</f>
        <v>0</v>
      </c>
      <c r="BV63" s="26">
        <f>Expense!BW180</f>
        <v>0</v>
      </c>
      <c r="BW63" s="26">
        <f>Expense!BX180</f>
        <v>0</v>
      </c>
      <c r="BX63" s="26">
        <f>Expense!BY180</f>
        <v>0</v>
      </c>
      <c r="BY63" s="26">
        <f>Expense!BZ180</f>
        <v>0</v>
      </c>
      <c r="BZ63" s="26">
        <f>Expense!CA180</f>
        <v>0</v>
      </c>
      <c r="CA63" s="26">
        <f>Expense!CB180</f>
        <v>0</v>
      </c>
      <c r="CB63" s="26">
        <f>Expense!CC180</f>
        <v>0</v>
      </c>
      <c r="CC63" s="26">
        <f>Expense!CD180</f>
        <v>0</v>
      </c>
      <c r="CD63" s="26">
        <f>Expense!CE180</f>
        <v>0</v>
      </c>
      <c r="CE63" s="26">
        <f>Expense!CF180</f>
        <v>0</v>
      </c>
      <c r="CF63" s="26">
        <f>Expense!CG180</f>
        <v>0</v>
      </c>
      <c r="CG63" s="26">
        <f>Expense!CH180</f>
        <v>0</v>
      </c>
      <c r="CH63" s="26">
        <f>Expense!CI180</f>
        <v>0</v>
      </c>
      <c r="CI63" s="26">
        <f>Expense!CJ180</f>
        <v>0</v>
      </c>
      <c r="CJ63" s="26">
        <f>Expense!CK180</f>
        <v>0</v>
      </c>
      <c r="CK63" s="26">
        <f>Expense!CL180</f>
        <v>0</v>
      </c>
      <c r="CL63" s="26">
        <f>Expense!CM180</f>
        <v>0</v>
      </c>
      <c r="CM63" s="26">
        <f>Expense!CN180</f>
        <v>0</v>
      </c>
      <c r="CN63" s="26">
        <f>Expense!CO180</f>
        <v>0</v>
      </c>
      <c r="CO63" s="26">
        <f>Expense!CP180</f>
        <v>0</v>
      </c>
      <c r="CP63" s="26">
        <f>Expense!CQ180</f>
        <v>0</v>
      </c>
      <c r="CQ63" s="26">
        <f>Expense!CR180</f>
        <v>0</v>
      </c>
      <c r="CR63" s="26">
        <f>Expense!CS180</f>
        <v>0</v>
      </c>
      <c r="CS63" s="26">
        <f>Expense!CT180</f>
        <v>0</v>
      </c>
      <c r="CT63" s="26">
        <f>Expense!CU180</f>
        <v>0</v>
      </c>
      <c r="CU63" s="26">
        <f>Expense!CV180</f>
        <v>0</v>
      </c>
      <c r="CV63" s="26">
        <f>Expense!CW180</f>
        <v>0</v>
      </c>
      <c r="CW63" s="26">
        <f>Expense!CX180</f>
        <v>0</v>
      </c>
      <c r="CX63" s="26">
        <f>Expense!CY180</f>
        <v>0</v>
      </c>
      <c r="CY63" s="26">
        <f>Expense!CZ180</f>
        <v>0</v>
      </c>
      <c r="CZ63" s="26">
        <f>Expense!DA180</f>
        <v>0</v>
      </c>
      <c r="DA63" s="26">
        <f>Expense!DB180</f>
        <v>0</v>
      </c>
      <c r="DB63" s="26">
        <f>Expense!DC180</f>
        <v>0</v>
      </c>
      <c r="DC63" s="26">
        <f>Expense!DD180</f>
        <v>0</v>
      </c>
      <c r="DD63" s="26">
        <f>Expense!DE180</f>
        <v>0</v>
      </c>
      <c r="DE63" s="26">
        <f>Expense!DF180</f>
        <v>0</v>
      </c>
      <c r="DF63" s="26">
        <f>Expense!DG180</f>
        <v>0</v>
      </c>
      <c r="DG63" s="26">
        <f>Expense!DH180</f>
        <v>0</v>
      </c>
      <c r="DH63" s="26">
        <f>Expense!DI180</f>
        <v>0</v>
      </c>
      <c r="DI63" s="26">
        <f>Expense!DJ180</f>
        <v>0</v>
      </c>
      <c r="DJ63" s="26">
        <f>Expense!DK180</f>
        <v>0</v>
      </c>
      <c r="DK63" s="26">
        <f>Expense!DL180</f>
        <v>0</v>
      </c>
      <c r="DL63" s="26">
        <f>Expense!DM180</f>
        <v>0</v>
      </c>
      <c r="DM63" s="26">
        <f>Expense!DN180</f>
        <v>0</v>
      </c>
      <c r="DN63" s="26">
        <f>Expense!DO180</f>
        <v>0</v>
      </c>
      <c r="DO63" s="26">
        <f>Expense!DP180</f>
        <v>0</v>
      </c>
      <c r="DP63" s="26">
        <f>Expense!DQ180</f>
        <v>0</v>
      </c>
      <c r="DQ63" s="26">
        <f>Expense!DR180</f>
        <v>0</v>
      </c>
      <c r="DR63" s="26">
        <f>Expense!DS180</f>
        <v>0</v>
      </c>
      <c r="DS63" s="26">
        <f>Expense!DT180</f>
        <v>0</v>
      </c>
      <c r="DT63" s="26">
        <f>Expense!DU180</f>
        <v>0</v>
      </c>
      <c r="DU63" s="26">
        <f>Expense!DV180</f>
        <v>0</v>
      </c>
      <c r="DV63" s="26">
        <f>Expense!DW180</f>
        <v>0</v>
      </c>
      <c r="DW63" s="26">
        <f>Expense!DX180</f>
        <v>0</v>
      </c>
      <c r="DX63" s="26">
        <f>Expense!DY180</f>
        <v>0</v>
      </c>
      <c r="DY63" s="26">
        <f>Expense!DZ180</f>
        <v>0</v>
      </c>
      <c r="DZ63" s="26">
        <f>Expense!EA180</f>
        <v>0</v>
      </c>
      <c r="EA63" s="26">
        <f>Expense!EB180</f>
        <v>0</v>
      </c>
      <c r="EB63" s="26">
        <f>Expense!EC180</f>
        <v>0</v>
      </c>
      <c r="EC63" s="26">
        <f>Expense!ED180</f>
        <v>0</v>
      </c>
      <c r="ED63" s="26">
        <f>Expense!EE180</f>
        <v>0</v>
      </c>
      <c r="EE63" s="26">
        <f>Expense!EF180</f>
        <v>0</v>
      </c>
      <c r="EF63" s="26">
        <f>Expense!EG180</f>
        <v>0</v>
      </c>
      <c r="EG63" s="26">
        <f>Expense!EH180</f>
        <v>0</v>
      </c>
      <c r="EH63" s="26">
        <f>Expense!EI180</f>
        <v>0</v>
      </c>
      <c r="EI63" s="26">
        <f>Expense!EJ180</f>
        <v>0</v>
      </c>
      <c r="EJ63" s="26">
        <f>Expense!EK180</f>
        <v>0</v>
      </c>
      <c r="EK63" s="26">
        <f>Expense!EL180</f>
        <v>0</v>
      </c>
      <c r="EL63" s="26">
        <f>Expense!EM180</f>
        <v>0</v>
      </c>
      <c r="EM63" s="26">
        <f>Expense!EN180</f>
        <v>0</v>
      </c>
      <c r="EN63" s="26">
        <f>Expense!EO180</f>
        <v>0</v>
      </c>
      <c r="EO63" s="26">
        <f>Expense!EP180</f>
        <v>0</v>
      </c>
      <c r="EP63" s="26">
        <f>Expense!EQ180</f>
        <v>0</v>
      </c>
      <c r="EQ63" s="26">
        <f>Expense!ER180</f>
        <v>0</v>
      </c>
      <c r="ER63" s="26">
        <f>Expense!ES180</f>
        <v>0</v>
      </c>
      <c r="ES63" s="26">
        <f>Expense!ET180</f>
        <v>0</v>
      </c>
      <c r="ET63" s="26">
        <f>Expense!EU180</f>
        <v>0</v>
      </c>
      <c r="EU63" s="26">
        <f>Expense!EV180</f>
        <v>0</v>
      </c>
      <c r="EV63" s="26">
        <f>Expense!EW180</f>
        <v>0</v>
      </c>
      <c r="EW63" s="26">
        <f ca="1">Expense!EX180</f>
        <v>705508496.99860883</v>
      </c>
      <c r="EX63" s="26">
        <f>Expense!EY180</f>
        <v>0</v>
      </c>
      <c r="EY63" s="26">
        <f>Expense!EZ180</f>
        <v>0</v>
      </c>
      <c r="EZ63" s="26">
        <f>Expense!FA180</f>
        <v>0</v>
      </c>
      <c r="FA63" s="26">
        <f>Expense!FB180</f>
        <v>0</v>
      </c>
      <c r="FB63" s="26">
        <f>Expense!FC180</f>
        <v>0</v>
      </c>
      <c r="FC63" s="26">
        <f>Expense!FD180</f>
        <v>0</v>
      </c>
      <c r="FD63" s="26">
        <f>Expense!FE180</f>
        <v>0</v>
      </c>
      <c r="FE63" s="26">
        <f>Expense!FF180</f>
        <v>0</v>
      </c>
      <c r="FF63" s="26">
        <f>Expense!FG180</f>
        <v>0</v>
      </c>
      <c r="FG63" s="26">
        <f>Expense!FH180</f>
        <v>0</v>
      </c>
      <c r="FH63" s="26">
        <f>Expense!FI180</f>
        <v>0</v>
      </c>
      <c r="FI63" s="26">
        <f>Expense!FJ180</f>
        <v>0</v>
      </c>
      <c r="FJ63" s="26">
        <f>Expense!FK180</f>
        <v>0</v>
      </c>
      <c r="FK63" s="26">
        <f>Expense!FL180</f>
        <v>0</v>
      </c>
      <c r="FL63" s="26">
        <f>Expense!FM180</f>
        <v>0</v>
      </c>
      <c r="FM63" s="26">
        <f>Expense!FN180</f>
        <v>0</v>
      </c>
      <c r="FN63" s="26">
        <f>Expense!FO180</f>
        <v>0</v>
      </c>
      <c r="FO63" s="26">
        <f>Expense!FP180</f>
        <v>0</v>
      </c>
      <c r="FP63" s="26">
        <f>Expense!FQ180</f>
        <v>0</v>
      </c>
      <c r="FQ63" s="26">
        <f>Expense!FR180</f>
        <v>0</v>
      </c>
      <c r="FR63" s="26">
        <f>Expense!FS180</f>
        <v>0</v>
      </c>
      <c r="FS63" s="26">
        <f>Expense!FT180</f>
        <v>0</v>
      </c>
      <c r="FT63" s="26">
        <f>Expense!FU180</f>
        <v>0</v>
      </c>
      <c r="FU63" s="26">
        <f>Expense!FV180</f>
        <v>0</v>
      </c>
      <c r="FV63" s="26">
        <f>Expense!FW180</f>
        <v>0</v>
      </c>
      <c r="FW63" s="26">
        <f>Expense!FX180</f>
        <v>0</v>
      </c>
      <c r="FX63" s="26">
        <f>Expense!FY180</f>
        <v>0</v>
      </c>
      <c r="FY63" s="26">
        <f>Expense!FZ180</f>
        <v>0</v>
      </c>
      <c r="FZ63" s="26">
        <f>Expense!GA180</f>
        <v>0</v>
      </c>
      <c r="GA63" s="26">
        <f>Expense!GB180</f>
        <v>0</v>
      </c>
      <c r="GB63" s="26">
        <f>Expense!GC180</f>
        <v>0</v>
      </c>
      <c r="GC63" s="26">
        <f>Expense!GD180</f>
        <v>0</v>
      </c>
      <c r="GD63" s="26">
        <f>Expense!GE180</f>
        <v>0</v>
      </c>
      <c r="GE63" s="26">
        <f>Expense!GF180</f>
        <v>0</v>
      </c>
      <c r="GF63" s="26">
        <f>Expense!GG180</f>
        <v>0</v>
      </c>
      <c r="GG63" s="26">
        <f>Expense!GH180</f>
        <v>0</v>
      </c>
      <c r="GH63" s="26">
        <f>Expense!GI180</f>
        <v>0</v>
      </c>
      <c r="GI63" s="26">
        <f>Expense!GJ180</f>
        <v>0</v>
      </c>
      <c r="GJ63" s="26">
        <f>Expense!GK180</f>
        <v>0</v>
      </c>
      <c r="GK63" s="26">
        <f>Expense!GL180</f>
        <v>0</v>
      </c>
      <c r="GL63" s="26">
        <f>Expense!GM180</f>
        <v>0</v>
      </c>
      <c r="GM63" s="26">
        <f>Expense!GN180</f>
        <v>0</v>
      </c>
      <c r="GN63" s="26">
        <f>Expense!GO180</f>
        <v>0</v>
      </c>
      <c r="GO63" s="26">
        <f>Expense!GP180</f>
        <v>0</v>
      </c>
      <c r="GP63" s="26">
        <f>Expense!GQ180</f>
        <v>0</v>
      </c>
      <c r="GQ63" s="26">
        <f>Expense!GR180</f>
        <v>0</v>
      </c>
      <c r="GR63" s="26">
        <f>Expense!GS180</f>
        <v>0</v>
      </c>
      <c r="GS63" s="26">
        <f>Expense!GT180</f>
        <v>0</v>
      </c>
      <c r="GT63" s="26">
        <f>Expense!GU180</f>
        <v>0</v>
      </c>
      <c r="GU63" s="26">
        <f>Expense!GV180</f>
        <v>0</v>
      </c>
      <c r="GV63" s="26">
        <f>Expense!GW180</f>
        <v>0</v>
      </c>
      <c r="GW63" s="26">
        <f>Expense!GX180</f>
        <v>0</v>
      </c>
      <c r="GX63" s="26">
        <f>Expense!GY180</f>
        <v>0</v>
      </c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</row>
    <row r="64" spans="1:221">
      <c r="A64" s="35">
        <v>5.2</v>
      </c>
      <c r="B64" s="526" t="s">
        <v>161</v>
      </c>
      <c r="C64" s="13" t="s">
        <v>671</v>
      </c>
      <c r="D64" s="26">
        <f>Expense!E181</f>
        <v>0</v>
      </c>
      <c r="E64" s="26">
        <f>Expense!F181</f>
        <v>0</v>
      </c>
      <c r="F64" s="26">
        <f>Expense!G181</f>
        <v>0</v>
      </c>
      <c r="G64" s="26">
        <f>Expense!H181</f>
        <v>0</v>
      </c>
      <c r="H64" s="26">
        <f>Expense!I181</f>
        <v>0</v>
      </c>
      <c r="I64" s="26">
        <f>Expense!J181</f>
        <v>0</v>
      </c>
      <c r="J64" s="26">
        <f>Expense!K181</f>
        <v>0</v>
      </c>
      <c r="K64" s="26">
        <f>Expense!L181</f>
        <v>0</v>
      </c>
      <c r="L64" s="26">
        <f>Expense!M181</f>
        <v>0</v>
      </c>
      <c r="M64" s="26">
        <f>Expense!N181</f>
        <v>0</v>
      </c>
      <c r="N64" s="26">
        <f>Expense!O181</f>
        <v>0</v>
      </c>
      <c r="O64" s="26">
        <f>Expense!P181</f>
        <v>0</v>
      </c>
      <c r="P64" s="26">
        <f>Expense!Q181</f>
        <v>0</v>
      </c>
      <c r="Q64" s="26">
        <f>Expense!R181</f>
        <v>0</v>
      </c>
      <c r="R64" s="26">
        <f>Expense!S181</f>
        <v>0</v>
      </c>
      <c r="S64" s="26">
        <f>Expense!T181</f>
        <v>0</v>
      </c>
      <c r="T64" s="26">
        <f>Expense!U181</f>
        <v>0</v>
      </c>
      <c r="U64" s="26">
        <f>Expense!V181</f>
        <v>0</v>
      </c>
      <c r="V64" s="26">
        <f>Expense!W181</f>
        <v>0</v>
      </c>
      <c r="W64" s="26">
        <f>Expense!X181</f>
        <v>0</v>
      </c>
      <c r="X64" s="26">
        <f>Expense!Y181</f>
        <v>0</v>
      </c>
      <c r="Y64" s="26">
        <f>Expense!Z181</f>
        <v>0</v>
      </c>
      <c r="Z64" s="26">
        <f>Expense!AA181</f>
        <v>0</v>
      </c>
      <c r="AA64" s="26">
        <f>Expense!AB181</f>
        <v>0</v>
      </c>
      <c r="AB64" s="26">
        <f>Expense!AC181</f>
        <v>0</v>
      </c>
      <c r="AC64" s="26">
        <f>Expense!AD181</f>
        <v>0</v>
      </c>
      <c r="AD64" s="26">
        <f>Expense!AE181</f>
        <v>0</v>
      </c>
      <c r="AE64" s="26">
        <f>Expense!AF181</f>
        <v>0</v>
      </c>
      <c r="AF64" s="26">
        <f>Expense!AG181</f>
        <v>0</v>
      </c>
      <c r="AG64" s="26">
        <f>Expense!AH181</f>
        <v>0</v>
      </c>
      <c r="AH64" s="26">
        <f>Expense!AI181</f>
        <v>0</v>
      </c>
      <c r="AI64" s="26">
        <f>Expense!AJ181</f>
        <v>0</v>
      </c>
      <c r="AJ64" s="26">
        <f>Expense!AK181</f>
        <v>0</v>
      </c>
      <c r="AK64" s="26">
        <f>Expense!AL181</f>
        <v>0</v>
      </c>
      <c r="AL64" s="26">
        <f>Expense!AM181</f>
        <v>0</v>
      </c>
      <c r="AM64" s="26">
        <f>Expense!AN181</f>
        <v>0</v>
      </c>
      <c r="AN64" s="26">
        <f>Expense!AO181</f>
        <v>0</v>
      </c>
      <c r="AO64" s="26">
        <f>Expense!AP181</f>
        <v>0</v>
      </c>
      <c r="AP64" s="26">
        <f>Expense!AQ181</f>
        <v>0</v>
      </c>
      <c r="AQ64" s="26">
        <f>Expense!AR181</f>
        <v>0</v>
      </c>
      <c r="AR64" s="26">
        <f>Expense!AS181</f>
        <v>0</v>
      </c>
      <c r="AS64" s="26">
        <f>Expense!AT181</f>
        <v>0</v>
      </c>
      <c r="AT64" s="26">
        <f>Expense!AU181</f>
        <v>0</v>
      </c>
      <c r="AU64" s="26">
        <f>Expense!AV181</f>
        <v>0</v>
      </c>
      <c r="AV64" s="26">
        <f>Expense!AW181</f>
        <v>0</v>
      </c>
      <c r="AW64" s="26">
        <f>Expense!AX181</f>
        <v>0</v>
      </c>
      <c r="AX64" s="26">
        <f>Expense!AY181</f>
        <v>0</v>
      </c>
      <c r="AY64" s="26">
        <f>Expense!AZ181</f>
        <v>0</v>
      </c>
      <c r="AZ64" s="26">
        <f>Expense!BA181</f>
        <v>0</v>
      </c>
      <c r="BA64" s="26">
        <f>Expense!BB181</f>
        <v>0</v>
      </c>
      <c r="BB64" s="26">
        <f>Expense!BC181</f>
        <v>0</v>
      </c>
      <c r="BC64" s="26">
        <f>Expense!BD181</f>
        <v>0</v>
      </c>
      <c r="BD64" s="26">
        <f>Expense!BE181</f>
        <v>0</v>
      </c>
      <c r="BE64" s="26">
        <f>Expense!BF181</f>
        <v>0</v>
      </c>
      <c r="BF64" s="26">
        <f>Expense!BG181</f>
        <v>0</v>
      </c>
      <c r="BG64" s="26">
        <f>Expense!BH181</f>
        <v>0</v>
      </c>
      <c r="BH64" s="26">
        <f>Expense!BI181</f>
        <v>0</v>
      </c>
      <c r="BI64" s="26">
        <f>Expense!BJ181</f>
        <v>0</v>
      </c>
      <c r="BJ64" s="26">
        <f>Expense!BK181</f>
        <v>0</v>
      </c>
      <c r="BK64" s="26">
        <f>Expense!BL181</f>
        <v>0</v>
      </c>
      <c r="BL64" s="26">
        <f>Expense!BM181</f>
        <v>0</v>
      </c>
      <c r="BM64" s="26">
        <f>Expense!BN181</f>
        <v>0</v>
      </c>
      <c r="BN64" s="26">
        <f>Expense!BO181</f>
        <v>0</v>
      </c>
      <c r="BO64" s="26">
        <f>Expense!BP181</f>
        <v>0</v>
      </c>
      <c r="BP64" s="26">
        <f>Expense!BQ181</f>
        <v>0</v>
      </c>
      <c r="BQ64" s="26">
        <f>Expense!BR181</f>
        <v>0</v>
      </c>
      <c r="BR64" s="26">
        <f>Expense!BS181</f>
        <v>0</v>
      </c>
      <c r="BS64" s="26">
        <f>Expense!BT181</f>
        <v>0</v>
      </c>
      <c r="BT64" s="26">
        <f>Expense!BU181</f>
        <v>0</v>
      </c>
      <c r="BU64" s="26">
        <f>Expense!BV181</f>
        <v>0</v>
      </c>
      <c r="BV64" s="26">
        <f>Expense!BW181</f>
        <v>0</v>
      </c>
      <c r="BW64" s="26">
        <f>Expense!BX181</f>
        <v>0</v>
      </c>
      <c r="BX64" s="26">
        <f>Expense!BY181</f>
        <v>0</v>
      </c>
      <c r="BY64" s="26">
        <f>Expense!BZ181</f>
        <v>0</v>
      </c>
      <c r="BZ64" s="26">
        <f>Expense!CA181</f>
        <v>0</v>
      </c>
      <c r="CA64" s="26">
        <f>Expense!CB181</f>
        <v>0</v>
      </c>
      <c r="CB64" s="26">
        <f>Expense!CC181</f>
        <v>0</v>
      </c>
      <c r="CC64" s="26">
        <f>Expense!CD181</f>
        <v>0</v>
      </c>
      <c r="CD64" s="26">
        <f>Expense!CE181</f>
        <v>0</v>
      </c>
      <c r="CE64" s="26">
        <f>Expense!CF181</f>
        <v>0</v>
      </c>
      <c r="CF64" s="26">
        <f>Expense!CG181</f>
        <v>0</v>
      </c>
      <c r="CG64" s="26">
        <f>Expense!CH181</f>
        <v>0</v>
      </c>
      <c r="CH64" s="26">
        <f>Expense!CI181</f>
        <v>0</v>
      </c>
      <c r="CI64" s="26">
        <f>Expense!CJ181</f>
        <v>0</v>
      </c>
      <c r="CJ64" s="26">
        <f>Expense!CK181</f>
        <v>0</v>
      </c>
      <c r="CK64" s="26">
        <f>Expense!CL181</f>
        <v>0</v>
      </c>
      <c r="CL64" s="26">
        <f>Expense!CM181</f>
        <v>0</v>
      </c>
      <c r="CM64" s="26">
        <f>Expense!CN181</f>
        <v>0</v>
      </c>
      <c r="CN64" s="26">
        <f>Expense!CO181</f>
        <v>0</v>
      </c>
      <c r="CO64" s="26">
        <f>Expense!CP181</f>
        <v>0</v>
      </c>
      <c r="CP64" s="26">
        <f>Expense!CQ181</f>
        <v>0</v>
      </c>
      <c r="CQ64" s="26">
        <f>Expense!CR181</f>
        <v>0</v>
      </c>
      <c r="CR64" s="26">
        <f>Expense!CS181</f>
        <v>0</v>
      </c>
      <c r="CS64" s="26">
        <f>Expense!CT181</f>
        <v>0</v>
      </c>
      <c r="CT64" s="26">
        <f>Expense!CU181</f>
        <v>0</v>
      </c>
      <c r="CU64" s="26">
        <f>Expense!CV181</f>
        <v>0</v>
      </c>
      <c r="CV64" s="26">
        <f>Expense!CW181</f>
        <v>0</v>
      </c>
      <c r="CW64" s="26">
        <f>Expense!CX181</f>
        <v>0</v>
      </c>
      <c r="CX64" s="26">
        <f>Expense!CY181</f>
        <v>0</v>
      </c>
      <c r="CY64" s="26">
        <f>Expense!CZ181</f>
        <v>0</v>
      </c>
      <c r="CZ64" s="26">
        <f>Expense!DA181</f>
        <v>0</v>
      </c>
      <c r="DA64" s="26">
        <f>Expense!DB181</f>
        <v>0</v>
      </c>
      <c r="DB64" s="26">
        <f>Expense!DC181</f>
        <v>0</v>
      </c>
      <c r="DC64" s="26">
        <f>Expense!DD181</f>
        <v>0</v>
      </c>
      <c r="DD64" s="26">
        <f>Expense!DE181</f>
        <v>0</v>
      </c>
      <c r="DE64" s="26">
        <f>Expense!DF181</f>
        <v>0</v>
      </c>
      <c r="DF64" s="26">
        <f>Expense!DG181</f>
        <v>0</v>
      </c>
      <c r="DG64" s="26">
        <f>Expense!DH181</f>
        <v>0</v>
      </c>
      <c r="DH64" s="26">
        <f>Expense!DI181</f>
        <v>0</v>
      </c>
      <c r="DI64" s="26">
        <f>Expense!DJ181</f>
        <v>0</v>
      </c>
      <c r="DJ64" s="26">
        <f>Expense!DK181</f>
        <v>0</v>
      </c>
      <c r="DK64" s="26">
        <f>Expense!DL181</f>
        <v>0</v>
      </c>
      <c r="DL64" s="26">
        <f>Expense!DM181</f>
        <v>0</v>
      </c>
      <c r="DM64" s="26">
        <f>Expense!DN181</f>
        <v>0</v>
      </c>
      <c r="DN64" s="26">
        <f>Expense!DO181</f>
        <v>0</v>
      </c>
      <c r="DO64" s="26">
        <f>Expense!DP181</f>
        <v>0</v>
      </c>
      <c r="DP64" s="26">
        <f>Expense!DQ181</f>
        <v>0</v>
      </c>
      <c r="DQ64" s="26">
        <f>Expense!DR181</f>
        <v>0</v>
      </c>
      <c r="DR64" s="26">
        <f>Expense!DS181</f>
        <v>0</v>
      </c>
      <c r="DS64" s="26">
        <f>Expense!DT181</f>
        <v>0</v>
      </c>
      <c r="DT64" s="26">
        <f>Expense!DU181</f>
        <v>0</v>
      </c>
      <c r="DU64" s="26">
        <f>Expense!DV181</f>
        <v>0</v>
      </c>
      <c r="DV64" s="26">
        <f>Expense!DW181</f>
        <v>0</v>
      </c>
      <c r="DW64" s="26">
        <f>Expense!DX181</f>
        <v>0</v>
      </c>
      <c r="DX64" s="26">
        <f>Expense!DY181</f>
        <v>0</v>
      </c>
      <c r="DY64" s="26">
        <f>Expense!DZ181</f>
        <v>0</v>
      </c>
      <c r="DZ64" s="26">
        <f>Expense!EA181</f>
        <v>0</v>
      </c>
      <c r="EA64" s="26">
        <f>Expense!EB181</f>
        <v>0</v>
      </c>
      <c r="EB64" s="26">
        <f>Expense!EC181</f>
        <v>0</v>
      </c>
      <c r="EC64" s="26">
        <f>Expense!ED181</f>
        <v>0</v>
      </c>
      <c r="ED64" s="26">
        <f>Expense!EE181</f>
        <v>0</v>
      </c>
      <c r="EE64" s="26">
        <f>Expense!EF181</f>
        <v>0</v>
      </c>
      <c r="EF64" s="26">
        <f>Expense!EG181</f>
        <v>0</v>
      </c>
      <c r="EG64" s="26">
        <f>Expense!EH181</f>
        <v>0</v>
      </c>
      <c r="EH64" s="26">
        <f>Expense!EI181</f>
        <v>0</v>
      </c>
      <c r="EI64" s="26">
        <f>Expense!EJ181</f>
        <v>0</v>
      </c>
      <c r="EJ64" s="26">
        <f>Expense!EK181</f>
        <v>0</v>
      </c>
      <c r="EK64" s="26">
        <f>Expense!EL181</f>
        <v>0</v>
      </c>
      <c r="EL64" s="26">
        <f>Expense!EM181</f>
        <v>0</v>
      </c>
      <c r="EM64" s="26">
        <f>Expense!EN181</f>
        <v>0</v>
      </c>
      <c r="EN64" s="26">
        <f>Expense!EO181</f>
        <v>0</v>
      </c>
      <c r="EO64" s="26">
        <f>Expense!EP181</f>
        <v>0</v>
      </c>
      <c r="EP64" s="26">
        <f>Expense!EQ181</f>
        <v>0</v>
      </c>
      <c r="EQ64" s="26">
        <f>Expense!ER181</f>
        <v>0</v>
      </c>
      <c r="ER64" s="26">
        <f>Expense!ES181</f>
        <v>0</v>
      </c>
      <c r="ES64" s="26">
        <f>Expense!ET181</f>
        <v>0</v>
      </c>
      <c r="ET64" s="26">
        <f>Expense!EU181</f>
        <v>0</v>
      </c>
      <c r="EU64" s="26">
        <f>Expense!EV181</f>
        <v>0</v>
      </c>
      <c r="EV64" s="26">
        <f>Expense!EW181</f>
        <v>0</v>
      </c>
      <c r="EW64" s="26">
        <f ca="1">Expense!EX181</f>
        <v>7055084.9699860886</v>
      </c>
      <c r="EX64" s="26">
        <f>Expense!EY181</f>
        <v>0</v>
      </c>
      <c r="EY64" s="26">
        <f>Expense!EZ181</f>
        <v>0</v>
      </c>
      <c r="EZ64" s="26">
        <f>Expense!FA181</f>
        <v>0</v>
      </c>
      <c r="FA64" s="26">
        <f>Expense!FB181</f>
        <v>0</v>
      </c>
      <c r="FB64" s="26">
        <f>Expense!FC181</f>
        <v>0</v>
      </c>
      <c r="FC64" s="26">
        <f>Expense!FD181</f>
        <v>0</v>
      </c>
      <c r="FD64" s="26">
        <f>Expense!FE181</f>
        <v>0</v>
      </c>
      <c r="FE64" s="26">
        <f>Expense!FF181</f>
        <v>0</v>
      </c>
      <c r="FF64" s="26">
        <f>Expense!FG181</f>
        <v>0</v>
      </c>
      <c r="FG64" s="26">
        <f>Expense!FH181</f>
        <v>0</v>
      </c>
      <c r="FH64" s="26">
        <f>Expense!FI181</f>
        <v>0</v>
      </c>
      <c r="FI64" s="26">
        <f>Expense!FJ181</f>
        <v>0</v>
      </c>
      <c r="FJ64" s="26">
        <f>Expense!FK181</f>
        <v>0</v>
      </c>
      <c r="FK64" s="26">
        <f>Expense!FL181</f>
        <v>0</v>
      </c>
      <c r="FL64" s="26">
        <f>Expense!FM181</f>
        <v>0</v>
      </c>
      <c r="FM64" s="26">
        <f>Expense!FN181</f>
        <v>0</v>
      </c>
      <c r="FN64" s="26">
        <f>Expense!FO181</f>
        <v>0</v>
      </c>
      <c r="FO64" s="26">
        <f>Expense!FP181</f>
        <v>0</v>
      </c>
      <c r="FP64" s="26">
        <f>Expense!FQ181</f>
        <v>0</v>
      </c>
      <c r="FQ64" s="26">
        <f>Expense!FR181</f>
        <v>0</v>
      </c>
      <c r="FR64" s="26">
        <f>Expense!FS181</f>
        <v>0</v>
      </c>
      <c r="FS64" s="26">
        <f>Expense!FT181</f>
        <v>0</v>
      </c>
      <c r="FT64" s="26">
        <f>Expense!FU181</f>
        <v>0</v>
      </c>
      <c r="FU64" s="26">
        <f>Expense!FV181</f>
        <v>0</v>
      </c>
      <c r="FV64" s="26">
        <f>Expense!FW181</f>
        <v>0</v>
      </c>
      <c r="FW64" s="26">
        <f>Expense!FX181</f>
        <v>0</v>
      </c>
      <c r="FX64" s="26">
        <f>Expense!FY181</f>
        <v>0</v>
      </c>
      <c r="FY64" s="26">
        <f>Expense!FZ181</f>
        <v>0</v>
      </c>
      <c r="FZ64" s="26">
        <f>Expense!GA181</f>
        <v>0</v>
      </c>
      <c r="GA64" s="26">
        <f>Expense!GB181</f>
        <v>0</v>
      </c>
      <c r="GB64" s="26">
        <f>Expense!GC181</f>
        <v>0</v>
      </c>
      <c r="GC64" s="26">
        <f>Expense!GD181</f>
        <v>0</v>
      </c>
      <c r="GD64" s="26">
        <f>Expense!GE181</f>
        <v>0</v>
      </c>
      <c r="GE64" s="26">
        <f>Expense!GF181</f>
        <v>0</v>
      </c>
      <c r="GF64" s="26">
        <f>Expense!GG181</f>
        <v>0</v>
      </c>
      <c r="GG64" s="26">
        <f>Expense!GH181</f>
        <v>0</v>
      </c>
      <c r="GH64" s="26">
        <f>Expense!GI181</f>
        <v>0</v>
      </c>
      <c r="GI64" s="26">
        <f>Expense!GJ181</f>
        <v>0</v>
      </c>
      <c r="GJ64" s="26">
        <f>Expense!GK181</f>
        <v>0</v>
      </c>
      <c r="GK64" s="26">
        <f>Expense!GL181</f>
        <v>0</v>
      </c>
      <c r="GL64" s="26">
        <f>Expense!GM181</f>
        <v>0</v>
      </c>
      <c r="GM64" s="26">
        <f>Expense!GN181</f>
        <v>0</v>
      </c>
      <c r="GN64" s="26">
        <f>Expense!GO181</f>
        <v>0</v>
      </c>
      <c r="GO64" s="26">
        <f>Expense!GP181</f>
        <v>0</v>
      </c>
      <c r="GP64" s="26">
        <f>Expense!GQ181</f>
        <v>0</v>
      </c>
      <c r="GQ64" s="26">
        <f>Expense!GR181</f>
        <v>0</v>
      </c>
      <c r="GR64" s="26">
        <f>Expense!GS181</f>
        <v>0</v>
      </c>
      <c r="GS64" s="26">
        <f>Expense!GT181</f>
        <v>0</v>
      </c>
      <c r="GT64" s="26">
        <f>Expense!GU181</f>
        <v>0</v>
      </c>
      <c r="GU64" s="26">
        <f>Expense!GV181</f>
        <v>0</v>
      </c>
      <c r="GV64" s="26">
        <f>Expense!GW181</f>
        <v>0</v>
      </c>
      <c r="GW64" s="26">
        <f>Expense!GX181</f>
        <v>0</v>
      </c>
      <c r="GX64" s="26">
        <f>Expense!GY181</f>
        <v>0</v>
      </c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</row>
    <row r="65" spans="1:221">
      <c r="A65" s="35">
        <v>5.3</v>
      </c>
      <c r="B65" s="526" t="s">
        <v>83</v>
      </c>
      <c r="C65" s="13" t="s">
        <v>672</v>
      </c>
      <c r="D65" s="26">
        <f>Expense!E182</f>
        <v>0</v>
      </c>
      <c r="E65" s="26">
        <f>Expense!F182</f>
        <v>0</v>
      </c>
      <c r="F65" s="26">
        <f>Expense!G182</f>
        <v>0</v>
      </c>
      <c r="G65" s="26">
        <f>Expense!H182</f>
        <v>0</v>
      </c>
      <c r="H65" s="26">
        <f>Expense!I182</f>
        <v>0</v>
      </c>
      <c r="I65" s="26">
        <f>Expense!J182</f>
        <v>0</v>
      </c>
      <c r="J65" s="26">
        <f>Expense!K182</f>
        <v>0</v>
      </c>
      <c r="K65" s="26">
        <f>Expense!L182</f>
        <v>0</v>
      </c>
      <c r="L65" s="26">
        <f>Expense!M182</f>
        <v>0</v>
      </c>
      <c r="M65" s="26">
        <f>Expense!N182</f>
        <v>0</v>
      </c>
      <c r="N65" s="26">
        <f>Expense!O182</f>
        <v>0</v>
      </c>
      <c r="O65" s="26">
        <f>Expense!P182</f>
        <v>0</v>
      </c>
      <c r="P65" s="26">
        <f>Expense!Q182</f>
        <v>0</v>
      </c>
      <c r="Q65" s="26">
        <f>Expense!R182</f>
        <v>0</v>
      </c>
      <c r="R65" s="26">
        <f>Expense!S182</f>
        <v>0</v>
      </c>
      <c r="S65" s="26">
        <f>Expense!T182</f>
        <v>0</v>
      </c>
      <c r="T65" s="26">
        <f>Expense!U182</f>
        <v>0</v>
      </c>
      <c r="U65" s="26">
        <f>Expense!V182</f>
        <v>0</v>
      </c>
      <c r="V65" s="26">
        <f>Expense!W182</f>
        <v>0</v>
      </c>
      <c r="W65" s="26">
        <f>Expense!X182</f>
        <v>0</v>
      </c>
      <c r="X65" s="26">
        <f>Expense!Y182</f>
        <v>0</v>
      </c>
      <c r="Y65" s="26">
        <f>Expense!Z182</f>
        <v>0</v>
      </c>
      <c r="Z65" s="26">
        <f>Expense!AA182</f>
        <v>0</v>
      </c>
      <c r="AA65" s="26">
        <f>Expense!AB182</f>
        <v>0</v>
      </c>
      <c r="AB65" s="26">
        <f>Expense!AC182</f>
        <v>0</v>
      </c>
      <c r="AC65" s="26">
        <f>Expense!AD182</f>
        <v>0</v>
      </c>
      <c r="AD65" s="26">
        <f>Expense!AE182</f>
        <v>0</v>
      </c>
      <c r="AE65" s="26">
        <f>Expense!AF182</f>
        <v>0</v>
      </c>
      <c r="AF65" s="26">
        <f>Expense!AG182</f>
        <v>0</v>
      </c>
      <c r="AG65" s="26">
        <f>Expense!AH182</f>
        <v>0</v>
      </c>
      <c r="AH65" s="26">
        <f>Expense!AI182</f>
        <v>0</v>
      </c>
      <c r="AI65" s="26">
        <f>Expense!AJ182</f>
        <v>0</v>
      </c>
      <c r="AJ65" s="26">
        <f>Expense!AK182</f>
        <v>0</v>
      </c>
      <c r="AK65" s="26">
        <f>Expense!AL182</f>
        <v>0</v>
      </c>
      <c r="AL65" s="26">
        <f>Expense!AM182</f>
        <v>0</v>
      </c>
      <c r="AM65" s="26">
        <f>Expense!AN182</f>
        <v>0</v>
      </c>
      <c r="AN65" s="26">
        <f>Expense!AO182</f>
        <v>0</v>
      </c>
      <c r="AO65" s="26">
        <f>Expense!AP182</f>
        <v>0</v>
      </c>
      <c r="AP65" s="26">
        <f>Expense!AQ182</f>
        <v>0</v>
      </c>
      <c r="AQ65" s="26">
        <f>Expense!AR182</f>
        <v>0</v>
      </c>
      <c r="AR65" s="26">
        <f>Expense!AS182</f>
        <v>0</v>
      </c>
      <c r="AS65" s="26">
        <f>Expense!AT182</f>
        <v>0</v>
      </c>
      <c r="AT65" s="26">
        <f>Expense!AU182</f>
        <v>0</v>
      </c>
      <c r="AU65" s="26">
        <f>Expense!AV182</f>
        <v>0</v>
      </c>
      <c r="AV65" s="26">
        <f>Expense!AW182</f>
        <v>0</v>
      </c>
      <c r="AW65" s="26">
        <f>Expense!AX182</f>
        <v>0</v>
      </c>
      <c r="AX65" s="26">
        <f>Expense!AY182</f>
        <v>0</v>
      </c>
      <c r="AY65" s="26">
        <f>Expense!AZ182</f>
        <v>0</v>
      </c>
      <c r="AZ65" s="26">
        <f>Expense!BA182</f>
        <v>0</v>
      </c>
      <c r="BA65" s="26">
        <f>Expense!BB182</f>
        <v>0</v>
      </c>
      <c r="BB65" s="26">
        <f>Expense!BC182</f>
        <v>0</v>
      </c>
      <c r="BC65" s="26">
        <f>Expense!BD182</f>
        <v>0</v>
      </c>
      <c r="BD65" s="26">
        <f>Expense!BE182</f>
        <v>0</v>
      </c>
      <c r="BE65" s="26">
        <f>Expense!BF182</f>
        <v>0</v>
      </c>
      <c r="BF65" s="26">
        <f>Expense!BG182</f>
        <v>0</v>
      </c>
      <c r="BG65" s="26">
        <f>Expense!BH182</f>
        <v>0</v>
      </c>
      <c r="BH65" s="26">
        <f>Expense!BI182</f>
        <v>0</v>
      </c>
      <c r="BI65" s="26">
        <f>Expense!BJ182</f>
        <v>0</v>
      </c>
      <c r="BJ65" s="26">
        <f>Expense!BK182</f>
        <v>0</v>
      </c>
      <c r="BK65" s="26">
        <f>Expense!BL182</f>
        <v>0</v>
      </c>
      <c r="BL65" s="26">
        <f>Expense!BM182</f>
        <v>0</v>
      </c>
      <c r="BM65" s="26">
        <f>Expense!BN182</f>
        <v>0</v>
      </c>
      <c r="BN65" s="26">
        <f>Expense!BO182</f>
        <v>0</v>
      </c>
      <c r="BO65" s="26">
        <f>Expense!BP182</f>
        <v>0</v>
      </c>
      <c r="BP65" s="26">
        <f>Expense!BQ182</f>
        <v>0</v>
      </c>
      <c r="BQ65" s="26">
        <f>Expense!BR182</f>
        <v>0</v>
      </c>
      <c r="BR65" s="26">
        <f>Expense!BS182</f>
        <v>0</v>
      </c>
      <c r="BS65" s="26">
        <f>Expense!BT182</f>
        <v>0</v>
      </c>
      <c r="BT65" s="26">
        <f>Expense!BU182</f>
        <v>0</v>
      </c>
      <c r="BU65" s="26">
        <f>Expense!BV182</f>
        <v>0</v>
      </c>
      <c r="BV65" s="26">
        <f>Expense!BW182</f>
        <v>0</v>
      </c>
      <c r="BW65" s="26">
        <f>Expense!BX182</f>
        <v>0</v>
      </c>
      <c r="BX65" s="26">
        <f>Expense!BY182</f>
        <v>0</v>
      </c>
      <c r="BY65" s="26">
        <f>Expense!BZ182</f>
        <v>0</v>
      </c>
      <c r="BZ65" s="26">
        <f>Expense!CA182</f>
        <v>0</v>
      </c>
      <c r="CA65" s="26">
        <f>Expense!CB182</f>
        <v>0</v>
      </c>
      <c r="CB65" s="26">
        <f>Expense!CC182</f>
        <v>0</v>
      </c>
      <c r="CC65" s="26">
        <f>Expense!CD182</f>
        <v>0</v>
      </c>
      <c r="CD65" s="26">
        <f>Expense!CE182</f>
        <v>0</v>
      </c>
      <c r="CE65" s="26">
        <f>Expense!CF182</f>
        <v>0</v>
      </c>
      <c r="CF65" s="26">
        <f>Expense!CG182</f>
        <v>0</v>
      </c>
      <c r="CG65" s="26">
        <f>Expense!CH182</f>
        <v>0</v>
      </c>
      <c r="CH65" s="26">
        <f>Expense!CI182</f>
        <v>0</v>
      </c>
      <c r="CI65" s="26">
        <f>Expense!CJ182</f>
        <v>0</v>
      </c>
      <c r="CJ65" s="26">
        <f>Expense!CK182</f>
        <v>0</v>
      </c>
      <c r="CK65" s="26">
        <f>Expense!CL182</f>
        <v>0</v>
      </c>
      <c r="CL65" s="26">
        <f>Expense!CM182</f>
        <v>0</v>
      </c>
      <c r="CM65" s="26">
        <f>Expense!CN182</f>
        <v>0</v>
      </c>
      <c r="CN65" s="26">
        <f>Expense!CO182</f>
        <v>0</v>
      </c>
      <c r="CO65" s="26">
        <f>Expense!CP182</f>
        <v>0</v>
      </c>
      <c r="CP65" s="26">
        <f>Expense!CQ182</f>
        <v>0</v>
      </c>
      <c r="CQ65" s="26">
        <f>Expense!CR182</f>
        <v>0</v>
      </c>
      <c r="CR65" s="26">
        <f>Expense!CS182</f>
        <v>0</v>
      </c>
      <c r="CS65" s="26">
        <f>Expense!CT182</f>
        <v>0</v>
      </c>
      <c r="CT65" s="26">
        <f>Expense!CU182</f>
        <v>0</v>
      </c>
      <c r="CU65" s="26">
        <f>Expense!CV182</f>
        <v>0</v>
      </c>
      <c r="CV65" s="26">
        <f>Expense!CW182</f>
        <v>0</v>
      </c>
      <c r="CW65" s="26">
        <f>Expense!CX182</f>
        <v>0</v>
      </c>
      <c r="CX65" s="26">
        <f>Expense!CY182</f>
        <v>0</v>
      </c>
      <c r="CY65" s="26">
        <f>Expense!CZ182</f>
        <v>0</v>
      </c>
      <c r="CZ65" s="26">
        <f>Expense!DA182</f>
        <v>0</v>
      </c>
      <c r="DA65" s="26">
        <f>Expense!DB182</f>
        <v>0</v>
      </c>
      <c r="DB65" s="26">
        <f>Expense!DC182</f>
        <v>0</v>
      </c>
      <c r="DC65" s="26">
        <f>Expense!DD182</f>
        <v>0</v>
      </c>
      <c r="DD65" s="26">
        <f>Expense!DE182</f>
        <v>0</v>
      </c>
      <c r="DE65" s="26">
        <f>Expense!DF182</f>
        <v>0</v>
      </c>
      <c r="DF65" s="26">
        <f>Expense!DG182</f>
        <v>0</v>
      </c>
      <c r="DG65" s="26">
        <f>Expense!DH182</f>
        <v>0</v>
      </c>
      <c r="DH65" s="26">
        <f>Expense!DI182</f>
        <v>0</v>
      </c>
      <c r="DI65" s="26">
        <f>Expense!DJ182</f>
        <v>0</v>
      </c>
      <c r="DJ65" s="26">
        <f>Expense!DK182</f>
        <v>0</v>
      </c>
      <c r="DK65" s="26">
        <f>Expense!DL182</f>
        <v>0</v>
      </c>
      <c r="DL65" s="26">
        <f>Expense!DM182</f>
        <v>0</v>
      </c>
      <c r="DM65" s="26">
        <f>Expense!DN182</f>
        <v>0</v>
      </c>
      <c r="DN65" s="26">
        <f>Expense!DO182</f>
        <v>0</v>
      </c>
      <c r="DO65" s="26">
        <f>Expense!DP182</f>
        <v>0</v>
      </c>
      <c r="DP65" s="26">
        <f>Expense!DQ182</f>
        <v>0</v>
      </c>
      <c r="DQ65" s="26">
        <f>Expense!DR182</f>
        <v>0</v>
      </c>
      <c r="DR65" s="26">
        <f>Expense!DS182</f>
        <v>0</v>
      </c>
      <c r="DS65" s="26">
        <f>Expense!DT182</f>
        <v>0</v>
      </c>
      <c r="DT65" s="26">
        <f>Expense!DU182</f>
        <v>0</v>
      </c>
      <c r="DU65" s="26">
        <f>Expense!DV182</f>
        <v>0</v>
      </c>
      <c r="DV65" s="26">
        <f>Expense!DW182</f>
        <v>0</v>
      </c>
      <c r="DW65" s="26">
        <f>Expense!DX182</f>
        <v>0</v>
      </c>
      <c r="DX65" s="26">
        <f>Expense!DY182</f>
        <v>0</v>
      </c>
      <c r="DY65" s="26">
        <f>Expense!DZ182</f>
        <v>0</v>
      </c>
      <c r="DZ65" s="26">
        <f>Expense!EA182</f>
        <v>0</v>
      </c>
      <c r="EA65" s="26">
        <f>Expense!EB182</f>
        <v>0</v>
      </c>
      <c r="EB65" s="26">
        <f>Expense!EC182</f>
        <v>0</v>
      </c>
      <c r="EC65" s="26">
        <f>Expense!ED182</f>
        <v>0</v>
      </c>
      <c r="ED65" s="26">
        <f>Expense!EE182</f>
        <v>0</v>
      </c>
      <c r="EE65" s="26">
        <f>Expense!EF182</f>
        <v>0</v>
      </c>
      <c r="EF65" s="26">
        <f>Expense!EG182</f>
        <v>0</v>
      </c>
      <c r="EG65" s="26">
        <f>Expense!EH182</f>
        <v>0</v>
      </c>
      <c r="EH65" s="26">
        <f>Expense!EI182</f>
        <v>0</v>
      </c>
      <c r="EI65" s="26">
        <f>Expense!EJ182</f>
        <v>0</v>
      </c>
      <c r="EJ65" s="26">
        <f>Expense!EK182</f>
        <v>0</v>
      </c>
      <c r="EK65" s="26">
        <f>Expense!EL182</f>
        <v>0</v>
      </c>
      <c r="EL65" s="26">
        <f>Expense!EM182</f>
        <v>0</v>
      </c>
      <c r="EM65" s="26">
        <f>Expense!EN182</f>
        <v>0</v>
      </c>
      <c r="EN65" s="26">
        <f>Expense!EO182</f>
        <v>0</v>
      </c>
      <c r="EO65" s="26">
        <f>Expense!EP182</f>
        <v>0</v>
      </c>
      <c r="EP65" s="26">
        <f>Expense!EQ182</f>
        <v>0</v>
      </c>
      <c r="EQ65" s="26">
        <f>Expense!ER182</f>
        <v>0</v>
      </c>
      <c r="ER65" s="26">
        <f>Expense!ES182</f>
        <v>0</v>
      </c>
      <c r="ES65" s="26">
        <f>Expense!ET182</f>
        <v>0</v>
      </c>
      <c r="ET65" s="26">
        <f>Expense!EU182</f>
        <v>0</v>
      </c>
      <c r="EU65" s="26">
        <f>Expense!EV182</f>
        <v>0</v>
      </c>
      <c r="EV65" s="26">
        <f>Expense!EW182</f>
        <v>0</v>
      </c>
      <c r="EW65" s="26">
        <f ca="1">Expense!EX182</f>
        <v>7055084.9699860886</v>
      </c>
      <c r="EX65" s="26">
        <f>Expense!EY182</f>
        <v>0</v>
      </c>
      <c r="EY65" s="26">
        <f>Expense!EZ182</f>
        <v>0</v>
      </c>
      <c r="EZ65" s="26">
        <f>Expense!FA182</f>
        <v>0</v>
      </c>
      <c r="FA65" s="26">
        <f>Expense!FB182</f>
        <v>0</v>
      </c>
      <c r="FB65" s="26">
        <f>Expense!FC182</f>
        <v>0</v>
      </c>
      <c r="FC65" s="26">
        <f>Expense!FD182</f>
        <v>0</v>
      </c>
      <c r="FD65" s="26">
        <f>Expense!FE182</f>
        <v>0</v>
      </c>
      <c r="FE65" s="26">
        <f>Expense!FF182</f>
        <v>0</v>
      </c>
      <c r="FF65" s="26">
        <f>Expense!FG182</f>
        <v>0</v>
      </c>
      <c r="FG65" s="26">
        <f>Expense!FH182</f>
        <v>0</v>
      </c>
      <c r="FH65" s="26">
        <f>Expense!FI182</f>
        <v>0</v>
      </c>
      <c r="FI65" s="26">
        <f>Expense!FJ182</f>
        <v>0</v>
      </c>
      <c r="FJ65" s="26">
        <f>Expense!FK182</f>
        <v>0</v>
      </c>
      <c r="FK65" s="26">
        <f>Expense!FL182</f>
        <v>0</v>
      </c>
      <c r="FL65" s="26">
        <f>Expense!FM182</f>
        <v>0</v>
      </c>
      <c r="FM65" s="26">
        <f>Expense!FN182</f>
        <v>0</v>
      </c>
      <c r="FN65" s="26">
        <f>Expense!FO182</f>
        <v>0</v>
      </c>
      <c r="FO65" s="26">
        <f>Expense!FP182</f>
        <v>0</v>
      </c>
      <c r="FP65" s="26">
        <f>Expense!FQ182</f>
        <v>0</v>
      </c>
      <c r="FQ65" s="26">
        <f>Expense!FR182</f>
        <v>0</v>
      </c>
      <c r="FR65" s="26">
        <f>Expense!FS182</f>
        <v>0</v>
      </c>
      <c r="FS65" s="26">
        <f>Expense!FT182</f>
        <v>0</v>
      </c>
      <c r="FT65" s="26">
        <f>Expense!FU182</f>
        <v>0</v>
      </c>
      <c r="FU65" s="26">
        <f>Expense!FV182</f>
        <v>0</v>
      </c>
      <c r="FV65" s="26">
        <f>Expense!FW182</f>
        <v>0</v>
      </c>
      <c r="FW65" s="26">
        <f>Expense!FX182</f>
        <v>0</v>
      </c>
      <c r="FX65" s="26">
        <f>Expense!FY182</f>
        <v>0</v>
      </c>
      <c r="FY65" s="26">
        <f>Expense!FZ182</f>
        <v>0</v>
      </c>
      <c r="FZ65" s="26">
        <f>Expense!GA182</f>
        <v>0</v>
      </c>
      <c r="GA65" s="26">
        <f>Expense!GB182</f>
        <v>0</v>
      </c>
      <c r="GB65" s="26">
        <f>Expense!GC182</f>
        <v>0</v>
      </c>
      <c r="GC65" s="26">
        <f>Expense!GD182</f>
        <v>0</v>
      </c>
      <c r="GD65" s="26">
        <f>Expense!GE182</f>
        <v>0</v>
      </c>
      <c r="GE65" s="26">
        <f>Expense!GF182</f>
        <v>0</v>
      </c>
      <c r="GF65" s="26">
        <f>Expense!GG182</f>
        <v>0</v>
      </c>
      <c r="GG65" s="26">
        <f>Expense!GH182</f>
        <v>0</v>
      </c>
      <c r="GH65" s="26">
        <f>Expense!GI182</f>
        <v>0</v>
      </c>
      <c r="GI65" s="26">
        <f>Expense!GJ182</f>
        <v>0</v>
      </c>
      <c r="GJ65" s="26">
        <f>Expense!GK182</f>
        <v>0</v>
      </c>
      <c r="GK65" s="26">
        <f>Expense!GL182</f>
        <v>0</v>
      </c>
      <c r="GL65" s="26">
        <f>Expense!GM182</f>
        <v>0</v>
      </c>
      <c r="GM65" s="26">
        <f>Expense!GN182</f>
        <v>0</v>
      </c>
      <c r="GN65" s="26">
        <f>Expense!GO182</f>
        <v>0</v>
      </c>
      <c r="GO65" s="26">
        <f>Expense!GP182</f>
        <v>0</v>
      </c>
      <c r="GP65" s="26">
        <f>Expense!GQ182</f>
        <v>0</v>
      </c>
      <c r="GQ65" s="26">
        <f>Expense!GR182</f>
        <v>0</v>
      </c>
      <c r="GR65" s="26">
        <f>Expense!GS182</f>
        <v>0</v>
      </c>
      <c r="GS65" s="26">
        <f>Expense!GT182</f>
        <v>0</v>
      </c>
      <c r="GT65" s="26">
        <f>Expense!GU182</f>
        <v>0</v>
      </c>
      <c r="GU65" s="26">
        <f>Expense!GV182</f>
        <v>0</v>
      </c>
      <c r="GV65" s="26">
        <f>Expense!GW182</f>
        <v>0</v>
      </c>
      <c r="GW65" s="26">
        <f>Expense!GX182</f>
        <v>0</v>
      </c>
      <c r="GX65" s="26">
        <f>Expense!GY182</f>
        <v>0</v>
      </c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</row>
    <row r="66" spans="1:221">
      <c r="A66" s="35">
        <v>5.4</v>
      </c>
      <c r="B66" s="526" t="str">
        <f>Expense!B183</f>
        <v>Value-added Tax &amp; Additional Tax</v>
      </c>
      <c r="C66" s="13" t="s">
        <v>673</v>
      </c>
      <c r="D66" s="26">
        <f>Expense!E183</f>
        <v>0</v>
      </c>
      <c r="E66" s="26">
        <f>Expense!F183</f>
        <v>0</v>
      </c>
      <c r="F66" s="26">
        <f>Expense!G183</f>
        <v>0</v>
      </c>
      <c r="G66" s="26">
        <f>Expense!H183</f>
        <v>0</v>
      </c>
      <c r="H66" s="26">
        <f>Expense!I183</f>
        <v>0</v>
      </c>
      <c r="I66" s="26">
        <f>Expense!J183</f>
        <v>0</v>
      </c>
      <c r="J66" s="26">
        <f>Expense!K183</f>
        <v>0</v>
      </c>
      <c r="K66" s="26">
        <f>Expense!L183</f>
        <v>0</v>
      </c>
      <c r="L66" s="26">
        <f>Expense!M183</f>
        <v>0</v>
      </c>
      <c r="M66" s="26">
        <f>Expense!N183</f>
        <v>0</v>
      </c>
      <c r="N66" s="26">
        <f>Expense!O183</f>
        <v>0</v>
      </c>
      <c r="O66" s="26">
        <f>Expense!P183</f>
        <v>0</v>
      </c>
      <c r="P66" s="26">
        <f>Expense!Q183</f>
        <v>0</v>
      </c>
      <c r="Q66" s="26">
        <f>Expense!R183</f>
        <v>0</v>
      </c>
      <c r="R66" s="26">
        <f>Expense!S183</f>
        <v>0</v>
      </c>
      <c r="S66" s="26">
        <f>Expense!T183</f>
        <v>0</v>
      </c>
      <c r="T66" s="26">
        <f>Expense!U183</f>
        <v>0</v>
      </c>
      <c r="U66" s="26">
        <f>Expense!V183</f>
        <v>0</v>
      </c>
      <c r="V66" s="26">
        <f>Expense!W183</f>
        <v>0</v>
      </c>
      <c r="W66" s="26">
        <f>Expense!X183</f>
        <v>0</v>
      </c>
      <c r="X66" s="26">
        <f>Expense!Y183</f>
        <v>0</v>
      </c>
      <c r="Y66" s="26">
        <f>Expense!Z183</f>
        <v>0</v>
      </c>
      <c r="Z66" s="26">
        <f>Expense!AA183</f>
        <v>0</v>
      </c>
      <c r="AA66" s="26">
        <f>Expense!AB183</f>
        <v>0</v>
      </c>
      <c r="AB66" s="26">
        <f>Expense!AC183</f>
        <v>0</v>
      </c>
      <c r="AC66" s="26">
        <f>Expense!AD183</f>
        <v>0</v>
      </c>
      <c r="AD66" s="26">
        <f>Expense!AE183</f>
        <v>0</v>
      </c>
      <c r="AE66" s="26">
        <f>Expense!AF183</f>
        <v>0</v>
      </c>
      <c r="AF66" s="26">
        <f>Expense!AG183</f>
        <v>0</v>
      </c>
      <c r="AG66" s="26">
        <f>Expense!AH183</f>
        <v>0</v>
      </c>
      <c r="AH66" s="26">
        <f>Expense!AI183</f>
        <v>0</v>
      </c>
      <c r="AI66" s="26">
        <f>Expense!AJ183</f>
        <v>0</v>
      </c>
      <c r="AJ66" s="26">
        <f>Expense!AK183</f>
        <v>0</v>
      </c>
      <c r="AK66" s="26">
        <f>Expense!AL183</f>
        <v>0</v>
      </c>
      <c r="AL66" s="26">
        <f>Expense!AM183</f>
        <v>0</v>
      </c>
      <c r="AM66" s="26">
        <f>Expense!AN183</f>
        <v>0</v>
      </c>
      <c r="AN66" s="26">
        <f>Expense!AO183</f>
        <v>0</v>
      </c>
      <c r="AO66" s="26">
        <f>Expense!AP183</f>
        <v>0</v>
      </c>
      <c r="AP66" s="26">
        <f>Expense!AQ183</f>
        <v>0</v>
      </c>
      <c r="AQ66" s="26">
        <f>Expense!AR183</f>
        <v>0</v>
      </c>
      <c r="AR66" s="26">
        <f>Expense!AS183</f>
        <v>0</v>
      </c>
      <c r="AS66" s="26">
        <f>Expense!AT183</f>
        <v>0</v>
      </c>
      <c r="AT66" s="26">
        <f>Expense!AU183</f>
        <v>0</v>
      </c>
      <c r="AU66" s="26">
        <f>Expense!AV183</f>
        <v>0</v>
      </c>
      <c r="AV66" s="26">
        <f>Expense!AW183</f>
        <v>0</v>
      </c>
      <c r="AW66" s="26">
        <f>Expense!AX183</f>
        <v>0</v>
      </c>
      <c r="AX66" s="26">
        <f>Expense!AY183</f>
        <v>0</v>
      </c>
      <c r="AY66" s="26">
        <f>Expense!AZ183</f>
        <v>0</v>
      </c>
      <c r="AZ66" s="26">
        <f>Expense!BA183</f>
        <v>0</v>
      </c>
      <c r="BA66" s="26">
        <f>Expense!BB183</f>
        <v>0</v>
      </c>
      <c r="BB66" s="26">
        <f>Expense!BC183</f>
        <v>0</v>
      </c>
      <c r="BC66" s="26">
        <f>Expense!BD183</f>
        <v>0</v>
      </c>
      <c r="BD66" s="26">
        <f>Expense!BE183</f>
        <v>0</v>
      </c>
      <c r="BE66" s="26">
        <f>Expense!BF183</f>
        <v>0</v>
      </c>
      <c r="BF66" s="26">
        <f>Expense!BG183</f>
        <v>0</v>
      </c>
      <c r="BG66" s="26">
        <f>Expense!BH183</f>
        <v>0</v>
      </c>
      <c r="BH66" s="26">
        <f>Expense!BI183</f>
        <v>0</v>
      </c>
      <c r="BI66" s="26">
        <f>Expense!BJ183</f>
        <v>0</v>
      </c>
      <c r="BJ66" s="26">
        <f>Expense!BK183</f>
        <v>0</v>
      </c>
      <c r="BK66" s="26">
        <f>Expense!BL183</f>
        <v>0</v>
      </c>
      <c r="BL66" s="26">
        <f>Expense!BM183</f>
        <v>0</v>
      </c>
      <c r="BM66" s="26">
        <f>Expense!BN183</f>
        <v>0</v>
      </c>
      <c r="BN66" s="26">
        <f>Expense!BO183</f>
        <v>0</v>
      </c>
      <c r="BO66" s="26">
        <f>Expense!BP183</f>
        <v>0</v>
      </c>
      <c r="BP66" s="26">
        <f>Expense!BQ183</f>
        <v>0</v>
      </c>
      <c r="BQ66" s="26">
        <f>Expense!BR183</f>
        <v>0</v>
      </c>
      <c r="BR66" s="26">
        <f>Expense!BS183</f>
        <v>0</v>
      </c>
      <c r="BS66" s="26">
        <f>Expense!BT183</f>
        <v>0</v>
      </c>
      <c r="BT66" s="26">
        <f>Expense!BU183</f>
        <v>0</v>
      </c>
      <c r="BU66" s="26">
        <f>Expense!BV183</f>
        <v>0</v>
      </c>
      <c r="BV66" s="26">
        <f>Expense!BW183</f>
        <v>0</v>
      </c>
      <c r="BW66" s="26">
        <f>Expense!BX183</f>
        <v>0</v>
      </c>
      <c r="BX66" s="26">
        <f>Expense!BY183</f>
        <v>0</v>
      </c>
      <c r="BY66" s="26">
        <f>Expense!BZ183</f>
        <v>0</v>
      </c>
      <c r="BZ66" s="26">
        <f>Expense!CA183</f>
        <v>0</v>
      </c>
      <c r="CA66" s="26">
        <f>Expense!CB183</f>
        <v>0</v>
      </c>
      <c r="CB66" s="26">
        <f>Expense!CC183</f>
        <v>0</v>
      </c>
      <c r="CC66" s="26">
        <f>Expense!CD183</f>
        <v>0</v>
      </c>
      <c r="CD66" s="26">
        <f>Expense!CE183</f>
        <v>0</v>
      </c>
      <c r="CE66" s="26">
        <f>Expense!CF183</f>
        <v>0</v>
      </c>
      <c r="CF66" s="26">
        <f>Expense!CG183</f>
        <v>0</v>
      </c>
      <c r="CG66" s="26">
        <f>Expense!CH183</f>
        <v>0</v>
      </c>
      <c r="CH66" s="26">
        <f>Expense!CI183</f>
        <v>0</v>
      </c>
      <c r="CI66" s="26">
        <f>Expense!CJ183</f>
        <v>0</v>
      </c>
      <c r="CJ66" s="26">
        <f>Expense!CK183</f>
        <v>0</v>
      </c>
      <c r="CK66" s="26">
        <f>Expense!CL183</f>
        <v>0</v>
      </c>
      <c r="CL66" s="26">
        <f>Expense!CM183</f>
        <v>0</v>
      </c>
      <c r="CM66" s="26">
        <f>Expense!CN183</f>
        <v>0</v>
      </c>
      <c r="CN66" s="26">
        <f>Expense!CO183</f>
        <v>0</v>
      </c>
      <c r="CO66" s="26">
        <f>Expense!CP183</f>
        <v>0</v>
      </c>
      <c r="CP66" s="26">
        <f>Expense!CQ183</f>
        <v>0</v>
      </c>
      <c r="CQ66" s="26">
        <f>Expense!CR183</f>
        <v>0</v>
      </c>
      <c r="CR66" s="26">
        <f>Expense!CS183</f>
        <v>0</v>
      </c>
      <c r="CS66" s="26">
        <f>Expense!CT183</f>
        <v>0</v>
      </c>
      <c r="CT66" s="26">
        <f>Expense!CU183</f>
        <v>0</v>
      </c>
      <c r="CU66" s="26">
        <f>Expense!CV183</f>
        <v>0</v>
      </c>
      <c r="CV66" s="26">
        <f>Expense!CW183</f>
        <v>0</v>
      </c>
      <c r="CW66" s="26">
        <f>Expense!CX183</f>
        <v>0</v>
      </c>
      <c r="CX66" s="26">
        <f>Expense!CY183</f>
        <v>0</v>
      </c>
      <c r="CY66" s="26">
        <f>Expense!CZ183</f>
        <v>0</v>
      </c>
      <c r="CZ66" s="26">
        <f>Expense!DA183</f>
        <v>0</v>
      </c>
      <c r="DA66" s="26">
        <f>Expense!DB183</f>
        <v>0</v>
      </c>
      <c r="DB66" s="26">
        <f>Expense!DC183</f>
        <v>0</v>
      </c>
      <c r="DC66" s="26">
        <f>Expense!DD183</f>
        <v>0</v>
      </c>
      <c r="DD66" s="26">
        <f>Expense!DE183</f>
        <v>0</v>
      </c>
      <c r="DE66" s="26">
        <f>Expense!DF183</f>
        <v>0</v>
      </c>
      <c r="DF66" s="26">
        <f>Expense!DG183</f>
        <v>0</v>
      </c>
      <c r="DG66" s="26">
        <f>Expense!DH183</f>
        <v>0</v>
      </c>
      <c r="DH66" s="26">
        <f>Expense!DI183</f>
        <v>0</v>
      </c>
      <c r="DI66" s="26">
        <f>Expense!DJ183</f>
        <v>0</v>
      </c>
      <c r="DJ66" s="26">
        <f>Expense!DK183</f>
        <v>0</v>
      </c>
      <c r="DK66" s="26">
        <f>Expense!DL183</f>
        <v>0</v>
      </c>
      <c r="DL66" s="26">
        <f>Expense!DM183</f>
        <v>0</v>
      </c>
      <c r="DM66" s="26">
        <f>Expense!DN183</f>
        <v>0</v>
      </c>
      <c r="DN66" s="26">
        <f>Expense!DO183</f>
        <v>0</v>
      </c>
      <c r="DO66" s="26">
        <f>Expense!DP183</f>
        <v>0</v>
      </c>
      <c r="DP66" s="26">
        <f>Expense!DQ183</f>
        <v>0</v>
      </c>
      <c r="DQ66" s="26">
        <f>Expense!DR183</f>
        <v>0</v>
      </c>
      <c r="DR66" s="26">
        <f>Expense!DS183</f>
        <v>0</v>
      </c>
      <c r="DS66" s="26">
        <f>Expense!DT183</f>
        <v>0</v>
      </c>
      <c r="DT66" s="26">
        <f>Expense!DU183</f>
        <v>0</v>
      </c>
      <c r="DU66" s="26">
        <f>Expense!DV183</f>
        <v>0</v>
      </c>
      <c r="DV66" s="26">
        <f>Expense!DW183</f>
        <v>0</v>
      </c>
      <c r="DW66" s="26">
        <f>Expense!DX183</f>
        <v>0</v>
      </c>
      <c r="DX66" s="26">
        <f>Expense!DY183</f>
        <v>0</v>
      </c>
      <c r="DY66" s="26">
        <f>Expense!DZ183</f>
        <v>0</v>
      </c>
      <c r="DZ66" s="26">
        <f>Expense!EA183</f>
        <v>0</v>
      </c>
      <c r="EA66" s="26">
        <f>Expense!EB183</f>
        <v>0</v>
      </c>
      <c r="EB66" s="26">
        <f>Expense!EC183</f>
        <v>0</v>
      </c>
      <c r="EC66" s="26">
        <f>Expense!ED183</f>
        <v>0</v>
      </c>
      <c r="ED66" s="26">
        <f>Expense!EE183</f>
        <v>0</v>
      </c>
      <c r="EE66" s="26">
        <f>Expense!EF183</f>
        <v>0</v>
      </c>
      <c r="EF66" s="26">
        <f>Expense!EG183</f>
        <v>0</v>
      </c>
      <c r="EG66" s="26">
        <f>Expense!EH183</f>
        <v>0</v>
      </c>
      <c r="EH66" s="26">
        <f>Expense!EI183</f>
        <v>0</v>
      </c>
      <c r="EI66" s="26">
        <f>Expense!EJ183</f>
        <v>0</v>
      </c>
      <c r="EJ66" s="26">
        <f>Expense!EK183</f>
        <v>0</v>
      </c>
      <c r="EK66" s="26">
        <f>Expense!EL183</f>
        <v>0</v>
      </c>
      <c r="EL66" s="26">
        <f>Expense!EM183</f>
        <v>0</v>
      </c>
      <c r="EM66" s="26">
        <f>Expense!EN183</f>
        <v>0</v>
      </c>
      <c r="EN66" s="26">
        <f>Expense!EO183</f>
        <v>0</v>
      </c>
      <c r="EO66" s="26">
        <f>Expense!EP183</f>
        <v>0</v>
      </c>
      <c r="EP66" s="26">
        <f>Expense!EQ183</f>
        <v>0</v>
      </c>
      <c r="EQ66" s="26">
        <f>Expense!ER183</f>
        <v>0</v>
      </c>
      <c r="ER66" s="26">
        <f>Expense!ES183</f>
        <v>0</v>
      </c>
      <c r="ES66" s="26">
        <f>Expense!ET183</f>
        <v>0</v>
      </c>
      <c r="ET66" s="26">
        <f>Expense!EU183</f>
        <v>0</v>
      </c>
      <c r="EU66" s="26">
        <f>Expense!EV183</f>
        <v>0</v>
      </c>
      <c r="EV66" s="26">
        <f>Expense!EW183</f>
        <v>0</v>
      </c>
      <c r="EW66" s="26">
        <f ca="1">Expense!EX183</f>
        <v>9068423.1664673071</v>
      </c>
      <c r="EX66" s="26">
        <f>Expense!EY183</f>
        <v>0</v>
      </c>
      <c r="EY66" s="26">
        <f>Expense!EZ183</f>
        <v>0</v>
      </c>
      <c r="EZ66" s="26">
        <f>Expense!FA183</f>
        <v>0</v>
      </c>
      <c r="FA66" s="26">
        <f>Expense!FB183</f>
        <v>0</v>
      </c>
      <c r="FB66" s="26">
        <f>Expense!FC183</f>
        <v>0</v>
      </c>
      <c r="FC66" s="26">
        <f>Expense!FD183</f>
        <v>0</v>
      </c>
      <c r="FD66" s="26">
        <f>Expense!FE183</f>
        <v>0</v>
      </c>
      <c r="FE66" s="26">
        <f>Expense!FF183</f>
        <v>0</v>
      </c>
      <c r="FF66" s="26">
        <f>Expense!FG183</f>
        <v>0</v>
      </c>
      <c r="FG66" s="26">
        <f>Expense!FH183</f>
        <v>0</v>
      </c>
      <c r="FH66" s="26">
        <f>Expense!FI183</f>
        <v>0</v>
      </c>
      <c r="FI66" s="26">
        <f>Expense!FJ183</f>
        <v>0</v>
      </c>
      <c r="FJ66" s="26">
        <f>Expense!FK183</f>
        <v>0</v>
      </c>
      <c r="FK66" s="26">
        <f>Expense!FL183</f>
        <v>0</v>
      </c>
      <c r="FL66" s="26">
        <f>Expense!FM183</f>
        <v>0</v>
      </c>
      <c r="FM66" s="26">
        <f>Expense!FN183</f>
        <v>0</v>
      </c>
      <c r="FN66" s="26">
        <f>Expense!FO183</f>
        <v>0</v>
      </c>
      <c r="FO66" s="26">
        <f>Expense!FP183</f>
        <v>0</v>
      </c>
      <c r="FP66" s="26">
        <f>Expense!FQ183</f>
        <v>0</v>
      </c>
      <c r="FQ66" s="26">
        <f>Expense!FR183</f>
        <v>0</v>
      </c>
      <c r="FR66" s="26">
        <f>Expense!FS183</f>
        <v>0</v>
      </c>
      <c r="FS66" s="26">
        <f>Expense!FT183</f>
        <v>0</v>
      </c>
      <c r="FT66" s="26">
        <f>Expense!FU183</f>
        <v>0</v>
      </c>
      <c r="FU66" s="26">
        <f>Expense!FV183</f>
        <v>0</v>
      </c>
      <c r="FV66" s="26">
        <f>Expense!FW183</f>
        <v>0</v>
      </c>
      <c r="FW66" s="26">
        <f>Expense!FX183</f>
        <v>0</v>
      </c>
      <c r="FX66" s="26">
        <f>Expense!FY183</f>
        <v>0</v>
      </c>
      <c r="FY66" s="26">
        <f>Expense!FZ183</f>
        <v>0</v>
      </c>
      <c r="FZ66" s="26">
        <f>Expense!GA183</f>
        <v>0</v>
      </c>
      <c r="GA66" s="26">
        <f>Expense!GB183</f>
        <v>0</v>
      </c>
      <c r="GB66" s="26">
        <f>Expense!GC183</f>
        <v>0</v>
      </c>
      <c r="GC66" s="26">
        <f>Expense!GD183</f>
        <v>0</v>
      </c>
      <c r="GD66" s="26">
        <f>Expense!GE183</f>
        <v>0</v>
      </c>
      <c r="GE66" s="26">
        <f>Expense!GF183</f>
        <v>0</v>
      </c>
      <c r="GF66" s="26">
        <f>Expense!GG183</f>
        <v>0</v>
      </c>
      <c r="GG66" s="26">
        <f>Expense!GH183</f>
        <v>0</v>
      </c>
      <c r="GH66" s="26">
        <f>Expense!GI183</f>
        <v>0</v>
      </c>
      <c r="GI66" s="26">
        <f>Expense!GJ183</f>
        <v>0</v>
      </c>
      <c r="GJ66" s="26">
        <f>Expense!GK183</f>
        <v>0</v>
      </c>
      <c r="GK66" s="26">
        <f>Expense!GL183</f>
        <v>0</v>
      </c>
      <c r="GL66" s="26">
        <f>Expense!GM183</f>
        <v>0</v>
      </c>
      <c r="GM66" s="26">
        <f>Expense!GN183</f>
        <v>0</v>
      </c>
      <c r="GN66" s="26">
        <f>Expense!GO183</f>
        <v>0</v>
      </c>
      <c r="GO66" s="26">
        <f>Expense!GP183</f>
        <v>0</v>
      </c>
      <c r="GP66" s="26">
        <f>Expense!GQ183</f>
        <v>0</v>
      </c>
      <c r="GQ66" s="26">
        <f>Expense!GR183</f>
        <v>0</v>
      </c>
      <c r="GR66" s="26">
        <f>Expense!GS183</f>
        <v>0</v>
      </c>
      <c r="GS66" s="26">
        <f>Expense!GT183</f>
        <v>0</v>
      </c>
      <c r="GT66" s="26">
        <f>Expense!GU183</f>
        <v>0</v>
      </c>
      <c r="GU66" s="26">
        <f>Expense!GV183</f>
        <v>0</v>
      </c>
      <c r="GV66" s="26">
        <f>Expense!GW183</f>
        <v>0</v>
      </c>
      <c r="GW66" s="26">
        <f>Expense!GX183</f>
        <v>0</v>
      </c>
      <c r="GX66" s="26">
        <f>Expense!GY183</f>
        <v>0</v>
      </c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</row>
    <row r="67" spans="1:221">
      <c r="A67" s="35">
        <v>5.5</v>
      </c>
      <c r="B67" s="526" t="str">
        <f>Expense!B184</f>
        <v>LAT - w/o Levy</v>
      </c>
      <c r="C67" s="13" t="s">
        <v>674</v>
      </c>
      <c r="D67" s="26">
        <f>Expense!E184</f>
        <v>0</v>
      </c>
      <c r="E67" s="26">
        <f>Expense!F184</f>
        <v>0</v>
      </c>
      <c r="F67" s="26">
        <f>Expense!G184</f>
        <v>0</v>
      </c>
      <c r="G67" s="26">
        <f>Expense!H184</f>
        <v>0</v>
      </c>
      <c r="H67" s="26">
        <f>Expense!I184</f>
        <v>0</v>
      </c>
      <c r="I67" s="26">
        <f>Expense!J184</f>
        <v>0</v>
      </c>
      <c r="J67" s="26">
        <f>Expense!K184</f>
        <v>0</v>
      </c>
      <c r="K67" s="26">
        <f>Expense!L184</f>
        <v>0</v>
      </c>
      <c r="L67" s="26">
        <f>Expense!M184</f>
        <v>0</v>
      </c>
      <c r="M67" s="26">
        <f>Expense!N184</f>
        <v>0</v>
      </c>
      <c r="N67" s="26">
        <f>Expense!O184</f>
        <v>0</v>
      </c>
      <c r="O67" s="26">
        <f>Expense!P184</f>
        <v>0</v>
      </c>
      <c r="P67" s="26">
        <f>Expense!Q184</f>
        <v>0</v>
      </c>
      <c r="Q67" s="26">
        <f>Expense!R184</f>
        <v>0</v>
      </c>
      <c r="R67" s="26">
        <f>Expense!S184</f>
        <v>0</v>
      </c>
      <c r="S67" s="26">
        <f>Expense!T184</f>
        <v>0</v>
      </c>
      <c r="T67" s="26">
        <f>Expense!U184</f>
        <v>0</v>
      </c>
      <c r="U67" s="26">
        <f>Expense!V184</f>
        <v>0</v>
      </c>
      <c r="V67" s="26">
        <f>Expense!W184</f>
        <v>0</v>
      </c>
      <c r="W67" s="26">
        <f>Expense!X184</f>
        <v>0</v>
      </c>
      <c r="X67" s="26">
        <f>Expense!Y184</f>
        <v>0</v>
      </c>
      <c r="Y67" s="26">
        <f>Expense!Z184</f>
        <v>0</v>
      </c>
      <c r="Z67" s="26">
        <f>Expense!AA184</f>
        <v>0</v>
      </c>
      <c r="AA67" s="26">
        <f>Expense!AB184</f>
        <v>0</v>
      </c>
      <c r="AB67" s="26">
        <f>Expense!AC184</f>
        <v>0</v>
      </c>
      <c r="AC67" s="26">
        <f>Expense!AD184</f>
        <v>0</v>
      </c>
      <c r="AD67" s="26">
        <f>Expense!AE184</f>
        <v>0</v>
      </c>
      <c r="AE67" s="26">
        <f>Expense!AF184</f>
        <v>0</v>
      </c>
      <c r="AF67" s="26">
        <f>Expense!AG184</f>
        <v>0</v>
      </c>
      <c r="AG67" s="26">
        <f>Expense!AH184</f>
        <v>0</v>
      </c>
      <c r="AH67" s="26">
        <f>Expense!AI184</f>
        <v>0</v>
      </c>
      <c r="AI67" s="26">
        <f>Expense!AJ184</f>
        <v>0</v>
      </c>
      <c r="AJ67" s="26">
        <f>Expense!AK184</f>
        <v>0</v>
      </c>
      <c r="AK67" s="26">
        <f>Expense!AL184</f>
        <v>0</v>
      </c>
      <c r="AL67" s="26">
        <f>Expense!AM184</f>
        <v>0</v>
      </c>
      <c r="AM67" s="26">
        <f>Expense!AN184</f>
        <v>0</v>
      </c>
      <c r="AN67" s="26">
        <f>Expense!AO184</f>
        <v>0</v>
      </c>
      <c r="AO67" s="26">
        <f>Expense!AP184</f>
        <v>0</v>
      </c>
      <c r="AP67" s="26">
        <f>Expense!AQ184</f>
        <v>0</v>
      </c>
      <c r="AQ67" s="26">
        <f>Expense!AR184</f>
        <v>0</v>
      </c>
      <c r="AR67" s="26">
        <f>Expense!AS184</f>
        <v>0</v>
      </c>
      <c r="AS67" s="26">
        <f>Expense!AT184</f>
        <v>0</v>
      </c>
      <c r="AT67" s="26">
        <f>Expense!AU184</f>
        <v>0</v>
      </c>
      <c r="AU67" s="26">
        <f>Expense!AV184</f>
        <v>0</v>
      </c>
      <c r="AV67" s="26">
        <f>Expense!AW184</f>
        <v>0</v>
      </c>
      <c r="AW67" s="26">
        <f>Expense!AX184</f>
        <v>0</v>
      </c>
      <c r="AX67" s="26">
        <f>Expense!AY184</f>
        <v>0</v>
      </c>
      <c r="AY67" s="26">
        <f>Expense!AZ184</f>
        <v>0</v>
      </c>
      <c r="AZ67" s="26">
        <f>Expense!BA184</f>
        <v>0</v>
      </c>
      <c r="BA67" s="26">
        <f>Expense!BB184</f>
        <v>0</v>
      </c>
      <c r="BB67" s="26">
        <f>Expense!BC184</f>
        <v>0</v>
      </c>
      <c r="BC67" s="26">
        <f>Expense!BD184</f>
        <v>0</v>
      </c>
      <c r="BD67" s="26">
        <f>Expense!BE184</f>
        <v>0</v>
      </c>
      <c r="BE67" s="26">
        <f>Expense!BF184</f>
        <v>0</v>
      </c>
      <c r="BF67" s="26">
        <f>Expense!BG184</f>
        <v>0</v>
      </c>
      <c r="BG67" s="26">
        <f>Expense!BH184</f>
        <v>0</v>
      </c>
      <c r="BH67" s="26">
        <f>Expense!BI184</f>
        <v>0</v>
      </c>
      <c r="BI67" s="26">
        <f>Expense!BJ184</f>
        <v>0</v>
      </c>
      <c r="BJ67" s="26">
        <f>Expense!BK184</f>
        <v>0</v>
      </c>
      <c r="BK67" s="26">
        <f>Expense!BL184</f>
        <v>0</v>
      </c>
      <c r="BL67" s="26">
        <f>Expense!BM184</f>
        <v>0</v>
      </c>
      <c r="BM67" s="26">
        <f>Expense!BN184</f>
        <v>0</v>
      </c>
      <c r="BN67" s="26">
        <f>Expense!BO184</f>
        <v>0</v>
      </c>
      <c r="BO67" s="26">
        <f>Expense!BP184</f>
        <v>0</v>
      </c>
      <c r="BP67" s="26">
        <f>Expense!BQ184</f>
        <v>0</v>
      </c>
      <c r="BQ67" s="26">
        <f>Expense!BR184</f>
        <v>0</v>
      </c>
      <c r="BR67" s="26">
        <f>Expense!BS184</f>
        <v>0</v>
      </c>
      <c r="BS67" s="26">
        <f>Expense!BT184</f>
        <v>0</v>
      </c>
      <c r="BT67" s="26">
        <f>Expense!BU184</f>
        <v>0</v>
      </c>
      <c r="BU67" s="26">
        <f>Expense!BV184</f>
        <v>0</v>
      </c>
      <c r="BV67" s="26">
        <f>Expense!BW184</f>
        <v>0</v>
      </c>
      <c r="BW67" s="26">
        <f>Expense!BX184</f>
        <v>0</v>
      </c>
      <c r="BX67" s="26">
        <f>Expense!BY184</f>
        <v>0</v>
      </c>
      <c r="BY67" s="26">
        <f>Expense!BZ184</f>
        <v>0</v>
      </c>
      <c r="BZ67" s="26">
        <f>Expense!CA184</f>
        <v>0</v>
      </c>
      <c r="CA67" s="26">
        <f>Expense!CB184</f>
        <v>0</v>
      </c>
      <c r="CB67" s="26">
        <f>Expense!CC184</f>
        <v>0</v>
      </c>
      <c r="CC67" s="26">
        <f>Expense!CD184</f>
        <v>0</v>
      </c>
      <c r="CD67" s="26">
        <f>Expense!CE184</f>
        <v>0</v>
      </c>
      <c r="CE67" s="26">
        <f>Expense!CF184</f>
        <v>0</v>
      </c>
      <c r="CF67" s="26">
        <f>Expense!CG184</f>
        <v>0</v>
      </c>
      <c r="CG67" s="26">
        <f>Expense!CH184</f>
        <v>0</v>
      </c>
      <c r="CH67" s="26">
        <f>Expense!CI184</f>
        <v>0</v>
      </c>
      <c r="CI67" s="26">
        <f>Expense!CJ184</f>
        <v>0</v>
      </c>
      <c r="CJ67" s="26">
        <f>Expense!CK184</f>
        <v>0</v>
      </c>
      <c r="CK67" s="26">
        <f>Expense!CL184</f>
        <v>0</v>
      </c>
      <c r="CL67" s="26">
        <f>Expense!CM184</f>
        <v>0</v>
      </c>
      <c r="CM67" s="26">
        <f>Expense!CN184</f>
        <v>0</v>
      </c>
      <c r="CN67" s="26">
        <f>Expense!CO184</f>
        <v>0</v>
      </c>
      <c r="CO67" s="26">
        <f>Expense!CP184</f>
        <v>0</v>
      </c>
      <c r="CP67" s="26">
        <f>Expense!CQ184</f>
        <v>0</v>
      </c>
      <c r="CQ67" s="26">
        <f>Expense!CR184</f>
        <v>0</v>
      </c>
      <c r="CR67" s="26">
        <f>Expense!CS184</f>
        <v>0</v>
      </c>
      <c r="CS67" s="26">
        <f>Expense!CT184</f>
        <v>0</v>
      </c>
      <c r="CT67" s="26">
        <f>Expense!CU184</f>
        <v>0</v>
      </c>
      <c r="CU67" s="26">
        <f>Expense!CV184</f>
        <v>0</v>
      </c>
      <c r="CV67" s="26">
        <f>Expense!CW184</f>
        <v>0</v>
      </c>
      <c r="CW67" s="26">
        <f>Expense!CX184</f>
        <v>0</v>
      </c>
      <c r="CX67" s="26">
        <f>Expense!CY184</f>
        <v>0</v>
      </c>
      <c r="CY67" s="26">
        <f>Expense!CZ184</f>
        <v>0</v>
      </c>
      <c r="CZ67" s="26">
        <f>Expense!DA184</f>
        <v>0</v>
      </c>
      <c r="DA67" s="26">
        <f>Expense!DB184</f>
        <v>0</v>
      </c>
      <c r="DB67" s="26">
        <f>Expense!DC184</f>
        <v>0</v>
      </c>
      <c r="DC67" s="26">
        <f>Expense!DD184</f>
        <v>0</v>
      </c>
      <c r="DD67" s="26">
        <f>Expense!DE184</f>
        <v>0</v>
      </c>
      <c r="DE67" s="26">
        <f>Expense!DF184</f>
        <v>0</v>
      </c>
      <c r="DF67" s="26">
        <f>Expense!DG184</f>
        <v>0</v>
      </c>
      <c r="DG67" s="26">
        <f>Expense!DH184</f>
        <v>0</v>
      </c>
      <c r="DH67" s="26">
        <f>Expense!DI184</f>
        <v>0</v>
      </c>
      <c r="DI67" s="26">
        <f>Expense!DJ184</f>
        <v>0</v>
      </c>
      <c r="DJ67" s="26">
        <f>Expense!DK184</f>
        <v>0</v>
      </c>
      <c r="DK67" s="26">
        <f>Expense!DL184</f>
        <v>0</v>
      </c>
      <c r="DL67" s="26">
        <f>Expense!DM184</f>
        <v>0</v>
      </c>
      <c r="DM67" s="26">
        <f>Expense!DN184</f>
        <v>0</v>
      </c>
      <c r="DN67" s="26">
        <f>Expense!DO184</f>
        <v>0</v>
      </c>
      <c r="DO67" s="26">
        <f>Expense!DP184</f>
        <v>0</v>
      </c>
      <c r="DP67" s="26">
        <f>Expense!DQ184</f>
        <v>0</v>
      </c>
      <c r="DQ67" s="26">
        <f>Expense!DR184</f>
        <v>0</v>
      </c>
      <c r="DR67" s="26">
        <f>Expense!DS184</f>
        <v>0</v>
      </c>
      <c r="DS67" s="26">
        <f>Expense!DT184</f>
        <v>0</v>
      </c>
      <c r="DT67" s="26">
        <f>Expense!DU184</f>
        <v>0</v>
      </c>
      <c r="DU67" s="26">
        <f>Expense!DV184</f>
        <v>0</v>
      </c>
      <c r="DV67" s="26">
        <f>Expense!DW184</f>
        <v>0</v>
      </c>
      <c r="DW67" s="26">
        <f>Expense!DX184</f>
        <v>0</v>
      </c>
      <c r="DX67" s="26">
        <f>Expense!DY184</f>
        <v>0</v>
      </c>
      <c r="DY67" s="26">
        <f>Expense!DZ184</f>
        <v>0</v>
      </c>
      <c r="DZ67" s="26">
        <f>Expense!EA184</f>
        <v>0</v>
      </c>
      <c r="EA67" s="26">
        <f>Expense!EB184</f>
        <v>0</v>
      </c>
      <c r="EB67" s="26">
        <f>Expense!EC184</f>
        <v>0</v>
      </c>
      <c r="EC67" s="26">
        <f>Expense!ED184</f>
        <v>0</v>
      </c>
      <c r="ED67" s="26">
        <f>Expense!EE184</f>
        <v>0</v>
      </c>
      <c r="EE67" s="26">
        <f>Expense!EF184</f>
        <v>0</v>
      </c>
      <c r="EF67" s="26">
        <f>Expense!EG184</f>
        <v>0</v>
      </c>
      <c r="EG67" s="26">
        <f>Expense!EH184</f>
        <v>0</v>
      </c>
      <c r="EH67" s="26">
        <f>Expense!EI184</f>
        <v>0</v>
      </c>
      <c r="EI67" s="26">
        <f>Expense!EJ184</f>
        <v>0</v>
      </c>
      <c r="EJ67" s="26">
        <f>Expense!EK184</f>
        <v>0</v>
      </c>
      <c r="EK67" s="26">
        <f>Expense!EL184</f>
        <v>0</v>
      </c>
      <c r="EL67" s="26">
        <f>Expense!EM184</f>
        <v>0</v>
      </c>
      <c r="EM67" s="26">
        <f>Expense!EN184</f>
        <v>0</v>
      </c>
      <c r="EN67" s="26">
        <f>Expense!EO184</f>
        <v>0</v>
      </c>
      <c r="EO67" s="26">
        <f>Expense!EP184</f>
        <v>0</v>
      </c>
      <c r="EP67" s="26">
        <f>Expense!EQ184</f>
        <v>0</v>
      </c>
      <c r="EQ67" s="26">
        <f>Expense!ER184</f>
        <v>0</v>
      </c>
      <c r="ER67" s="26">
        <f>Expense!ES184</f>
        <v>0</v>
      </c>
      <c r="ES67" s="26">
        <f>Expense!ET184</f>
        <v>0</v>
      </c>
      <c r="ET67" s="26">
        <f>Expense!EU184</f>
        <v>0</v>
      </c>
      <c r="EU67" s="26">
        <f>Expense!EV184</f>
        <v>0</v>
      </c>
      <c r="EV67" s="26">
        <f>Expense!EW184</f>
        <v>0</v>
      </c>
      <c r="EW67" s="26">
        <f ca="1">Expense!EX184</f>
        <v>0</v>
      </c>
      <c r="EX67" s="26">
        <f>Expense!EY184</f>
        <v>0</v>
      </c>
      <c r="EY67" s="26">
        <f>Expense!EZ184</f>
        <v>0</v>
      </c>
      <c r="EZ67" s="26">
        <f>Expense!FA184</f>
        <v>0</v>
      </c>
      <c r="FA67" s="26">
        <f>Expense!FB184</f>
        <v>0</v>
      </c>
      <c r="FB67" s="26">
        <f>Expense!FC184</f>
        <v>0</v>
      </c>
      <c r="FC67" s="26">
        <f>Expense!FD184</f>
        <v>0</v>
      </c>
      <c r="FD67" s="26">
        <f>Expense!FE184</f>
        <v>0</v>
      </c>
      <c r="FE67" s="26">
        <f>Expense!FF184</f>
        <v>0</v>
      </c>
      <c r="FF67" s="26">
        <f>Expense!FG184</f>
        <v>0</v>
      </c>
      <c r="FG67" s="26">
        <f>Expense!FH184</f>
        <v>0</v>
      </c>
      <c r="FH67" s="26">
        <f>Expense!FI184</f>
        <v>0</v>
      </c>
      <c r="FI67" s="26">
        <f>Expense!FJ184</f>
        <v>0</v>
      </c>
      <c r="FJ67" s="26">
        <f>Expense!FK184</f>
        <v>0</v>
      </c>
      <c r="FK67" s="26">
        <f>Expense!FL184</f>
        <v>0</v>
      </c>
      <c r="FL67" s="26">
        <f>Expense!FM184</f>
        <v>0</v>
      </c>
      <c r="FM67" s="26">
        <f>Expense!FN184</f>
        <v>0</v>
      </c>
      <c r="FN67" s="26">
        <f>Expense!FO184</f>
        <v>0</v>
      </c>
      <c r="FO67" s="26">
        <f>Expense!FP184</f>
        <v>0</v>
      </c>
      <c r="FP67" s="26">
        <f>Expense!FQ184</f>
        <v>0</v>
      </c>
      <c r="FQ67" s="26">
        <f>Expense!FR184</f>
        <v>0</v>
      </c>
      <c r="FR67" s="26">
        <f>Expense!FS184</f>
        <v>0</v>
      </c>
      <c r="FS67" s="26">
        <f>Expense!FT184</f>
        <v>0</v>
      </c>
      <c r="FT67" s="26">
        <f>Expense!FU184</f>
        <v>0</v>
      </c>
      <c r="FU67" s="26">
        <f>Expense!FV184</f>
        <v>0</v>
      </c>
      <c r="FV67" s="26">
        <f>Expense!FW184</f>
        <v>0</v>
      </c>
      <c r="FW67" s="26">
        <f>Expense!FX184</f>
        <v>0</v>
      </c>
      <c r="FX67" s="26">
        <f>Expense!FY184</f>
        <v>0</v>
      </c>
      <c r="FY67" s="26">
        <f>Expense!FZ184</f>
        <v>0</v>
      </c>
      <c r="FZ67" s="26">
        <f>Expense!GA184</f>
        <v>0</v>
      </c>
      <c r="GA67" s="26">
        <f>Expense!GB184</f>
        <v>0</v>
      </c>
      <c r="GB67" s="26">
        <f>Expense!GC184</f>
        <v>0</v>
      </c>
      <c r="GC67" s="26">
        <f>Expense!GD184</f>
        <v>0</v>
      </c>
      <c r="GD67" s="26">
        <f>Expense!GE184</f>
        <v>0</v>
      </c>
      <c r="GE67" s="26">
        <f>Expense!GF184</f>
        <v>0</v>
      </c>
      <c r="GF67" s="26">
        <f>Expense!GG184</f>
        <v>0</v>
      </c>
      <c r="GG67" s="26">
        <f>Expense!GH184</f>
        <v>0</v>
      </c>
      <c r="GH67" s="26">
        <f>Expense!GI184</f>
        <v>0</v>
      </c>
      <c r="GI67" s="26">
        <f>Expense!GJ184</f>
        <v>0</v>
      </c>
      <c r="GJ67" s="26">
        <f>Expense!GK184</f>
        <v>0</v>
      </c>
      <c r="GK67" s="26">
        <f>Expense!GL184</f>
        <v>0</v>
      </c>
      <c r="GL67" s="26">
        <f>Expense!GM184</f>
        <v>0</v>
      </c>
      <c r="GM67" s="26">
        <f>Expense!GN184</f>
        <v>0</v>
      </c>
      <c r="GN67" s="26">
        <f>Expense!GO184</f>
        <v>0</v>
      </c>
      <c r="GO67" s="26">
        <f>Expense!GP184</f>
        <v>0</v>
      </c>
      <c r="GP67" s="26">
        <f>Expense!GQ184</f>
        <v>0</v>
      </c>
      <c r="GQ67" s="26">
        <f>Expense!GR184</f>
        <v>0</v>
      </c>
      <c r="GR67" s="26">
        <f>Expense!GS184</f>
        <v>0</v>
      </c>
      <c r="GS67" s="26">
        <f>Expense!GT184</f>
        <v>0</v>
      </c>
      <c r="GT67" s="26">
        <f>Expense!GU184</f>
        <v>0</v>
      </c>
      <c r="GU67" s="26">
        <f>Expense!GV184</f>
        <v>0</v>
      </c>
      <c r="GV67" s="26">
        <f>Expense!GW184</f>
        <v>0</v>
      </c>
      <c r="GW67" s="26">
        <f>Expense!GX184</f>
        <v>0</v>
      </c>
      <c r="GX67" s="26">
        <f>Expense!GY184</f>
        <v>0</v>
      </c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</row>
    <row r="68" spans="1:221">
      <c r="B68" s="23" t="s">
        <v>162</v>
      </c>
      <c r="C68" s="306" t="s">
        <v>676</v>
      </c>
      <c r="D68" s="26">
        <f t="shared" ref="D68:BO68" si="56">D63-SUM(D64:D67)</f>
        <v>0</v>
      </c>
      <c r="E68" s="26">
        <f t="shared" si="56"/>
        <v>0</v>
      </c>
      <c r="F68" s="26">
        <f t="shared" si="56"/>
        <v>0</v>
      </c>
      <c r="G68" s="26">
        <f t="shared" si="56"/>
        <v>0</v>
      </c>
      <c r="H68" s="26">
        <f t="shared" si="56"/>
        <v>0</v>
      </c>
      <c r="I68" s="26">
        <f t="shared" si="56"/>
        <v>0</v>
      </c>
      <c r="J68" s="26">
        <f t="shared" si="56"/>
        <v>0</v>
      </c>
      <c r="K68" s="26">
        <f t="shared" si="56"/>
        <v>0</v>
      </c>
      <c r="L68" s="26">
        <f t="shared" si="56"/>
        <v>0</v>
      </c>
      <c r="M68" s="26">
        <f t="shared" si="56"/>
        <v>0</v>
      </c>
      <c r="N68" s="26">
        <f t="shared" si="56"/>
        <v>0</v>
      </c>
      <c r="O68" s="26">
        <f t="shared" si="56"/>
        <v>0</v>
      </c>
      <c r="P68" s="26">
        <f t="shared" si="56"/>
        <v>0</v>
      </c>
      <c r="Q68" s="26">
        <f t="shared" si="56"/>
        <v>0</v>
      </c>
      <c r="R68" s="26">
        <f t="shared" si="56"/>
        <v>0</v>
      </c>
      <c r="S68" s="26">
        <f t="shared" si="56"/>
        <v>0</v>
      </c>
      <c r="T68" s="26">
        <f t="shared" si="56"/>
        <v>0</v>
      </c>
      <c r="U68" s="26">
        <f t="shared" si="56"/>
        <v>0</v>
      </c>
      <c r="V68" s="26">
        <f t="shared" si="56"/>
        <v>0</v>
      </c>
      <c r="W68" s="26">
        <f t="shared" si="56"/>
        <v>0</v>
      </c>
      <c r="X68" s="26">
        <f t="shared" si="56"/>
        <v>0</v>
      </c>
      <c r="Y68" s="26">
        <f t="shared" si="56"/>
        <v>0</v>
      </c>
      <c r="Z68" s="26">
        <f t="shared" si="56"/>
        <v>0</v>
      </c>
      <c r="AA68" s="26">
        <f t="shared" si="56"/>
        <v>0</v>
      </c>
      <c r="AB68" s="26">
        <f t="shared" si="56"/>
        <v>0</v>
      </c>
      <c r="AC68" s="26">
        <f t="shared" si="56"/>
        <v>0</v>
      </c>
      <c r="AD68" s="26">
        <f t="shared" si="56"/>
        <v>0</v>
      </c>
      <c r="AE68" s="26">
        <f t="shared" si="56"/>
        <v>0</v>
      </c>
      <c r="AF68" s="26">
        <f t="shared" si="56"/>
        <v>0</v>
      </c>
      <c r="AG68" s="26">
        <f t="shared" si="56"/>
        <v>0</v>
      </c>
      <c r="AH68" s="26">
        <f t="shared" si="56"/>
        <v>0</v>
      </c>
      <c r="AI68" s="26">
        <f t="shared" si="56"/>
        <v>0</v>
      </c>
      <c r="AJ68" s="26">
        <f t="shared" si="56"/>
        <v>0</v>
      </c>
      <c r="AK68" s="26">
        <f t="shared" si="56"/>
        <v>0</v>
      </c>
      <c r="AL68" s="26">
        <f t="shared" si="56"/>
        <v>0</v>
      </c>
      <c r="AM68" s="26">
        <f t="shared" si="56"/>
        <v>0</v>
      </c>
      <c r="AN68" s="26">
        <f t="shared" si="56"/>
        <v>0</v>
      </c>
      <c r="AO68" s="26">
        <f t="shared" si="56"/>
        <v>0</v>
      </c>
      <c r="AP68" s="26">
        <f t="shared" si="56"/>
        <v>0</v>
      </c>
      <c r="AQ68" s="26">
        <f t="shared" si="56"/>
        <v>0</v>
      </c>
      <c r="AR68" s="26">
        <f t="shared" si="56"/>
        <v>0</v>
      </c>
      <c r="AS68" s="26">
        <f t="shared" si="56"/>
        <v>0</v>
      </c>
      <c r="AT68" s="26">
        <f t="shared" si="56"/>
        <v>0</v>
      </c>
      <c r="AU68" s="26">
        <f t="shared" si="56"/>
        <v>0</v>
      </c>
      <c r="AV68" s="26">
        <f t="shared" si="56"/>
        <v>0</v>
      </c>
      <c r="AW68" s="26">
        <f t="shared" si="56"/>
        <v>0</v>
      </c>
      <c r="AX68" s="26">
        <f t="shared" si="56"/>
        <v>0</v>
      </c>
      <c r="AY68" s="26">
        <f t="shared" si="56"/>
        <v>0</v>
      </c>
      <c r="AZ68" s="26">
        <f t="shared" si="56"/>
        <v>0</v>
      </c>
      <c r="BA68" s="26">
        <f t="shared" si="56"/>
        <v>0</v>
      </c>
      <c r="BB68" s="26">
        <f t="shared" si="56"/>
        <v>0</v>
      </c>
      <c r="BC68" s="26">
        <f t="shared" si="56"/>
        <v>0</v>
      </c>
      <c r="BD68" s="26">
        <f t="shared" si="56"/>
        <v>0</v>
      </c>
      <c r="BE68" s="26">
        <f t="shared" si="56"/>
        <v>0</v>
      </c>
      <c r="BF68" s="26">
        <f t="shared" si="56"/>
        <v>0</v>
      </c>
      <c r="BG68" s="26">
        <f t="shared" si="56"/>
        <v>0</v>
      </c>
      <c r="BH68" s="26">
        <f t="shared" si="56"/>
        <v>0</v>
      </c>
      <c r="BI68" s="26">
        <f t="shared" si="56"/>
        <v>0</v>
      </c>
      <c r="BJ68" s="26">
        <f t="shared" si="56"/>
        <v>0</v>
      </c>
      <c r="BK68" s="26">
        <f t="shared" si="56"/>
        <v>0</v>
      </c>
      <c r="BL68" s="26">
        <f t="shared" si="56"/>
        <v>0</v>
      </c>
      <c r="BM68" s="26">
        <f t="shared" si="56"/>
        <v>0</v>
      </c>
      <c r="BN68" s="26">
        <f t="shared" si="56"/>
        <v>0</v>
      </c>
      <c r="BO68" s="26">
        <f t="shared" si="56"/>
        <v>0</v>
      </c>
      <c r="BP68" s="26">
        <f t="shared" ref="BP68:EA68" si="57">BP63-SUM(BP64:BP67)</f>
        <v>0</v>
      </c>
      <c r="BQ68" s="26">
        <f t="shared" si="57"/>
        <v>0</v>
      </c>
      <c r="BR68" s="26">
        <f t="shared" si="57"/>
        <v>0</v>
      </c>
      <c r="BS68" s="26">
        <f t="shared" si="57"/>
        <v>0</v>
      </c>
      <c r="BT68" s="26">
        <f t="shared" si="57"/>
        <v>0</v>
      </c>
      <c r="BU68" s="26">
        <f t="shared" si="57"/>
        <v>0</v>
      </c>
      <c r="BV68" s="26">
        <f t="shared" si="57"/>
        <v>0</v>
      </c>
      <c r="BW68" s="26">
        <f t="shared" si="57"/>
        <v>0</v>
      </c>
      <c r="BX68" s="26">
        <f t="shared" si="57"/>
        <v>0</v>
      </c>
      <c r="BY68" s="26">
        <f t="shared" si="57"/>
        <v>0</v>
      </c>
      <c r="BZ68" s="26">
        <f t="shared" si="57"/>
        <v>0</v>
      </c>
      <c r="CA68" s="26">
        <f t="shared" si="57"/>
        <v>0</v>
      </c>
      <c r="CB68" s="26">
        <f t="shared" si="57"/>
        <v>0</v>
      </c>
      <c r="CC68" s="26">
        <f t="shared" si="57"/>
        <v>0</v>
      </c>
      <c r="CD68" s="26">
        <f t="shared" si="57"/>
        <v>0</v>
      </c>
      <c r="CE68" s="26">
        <f t="shared" si="57"/>
        <v>0</v>
      </c>
      <c r="CF68" s="26">
        <f t="shared" si="57"/>
        <v>0</v>
      </c>
      <c r="CG68" s="26">
        <f t="shared" si="57"/>
        <v>0</v>
      </c>
      <c r="CH68" s="26">
        <f t="shared" si="57"/>
        <v>0</v>
      </c>
      <c r="CI68" s="26">
        <f t="shared" si="57"/>
        <v>0</v>
      </c>
      <c r="CJ68" s="26">
        <f t="shared" si="57"/>
        <v>0</v>
      </c>
      <c r="CK68" s="26">
        <f t="shared" si="57"/>
        <v>0</v>
      </c>
      <c r="CL68" s="26">
        <f t="shared" si="57"/>
        <v>0</v>
      </c>
      <c r="CM68" s="26">
        <f t="shared" si="57"/>
        <v>0</v>
      </c>
      <c r="CN68" s="26">
        <f t="shared" si="57"/>
        <v>0</v>
      </c>
      <c r="CO68" s="26">
        <f t="shared" si="57"/>
        <v>0</v>
      </c>
      <c r="CP68" s="26">
        <f t="shared" si="57"/>
        <v>0</v>
      </c>
      <c r="CQ68" s="26">
        <f t="shared" si="57"/>
        <v>0</v>
      </c>
      <c r="CR68" s="26">
        <f t="shared" si="57"/>
        <v>0</v>
      </c>
      <c r="CS68" s="26">
        <f t="shared" si="57"/>
        <v>0</v>
      </c>
      <c r="CT68" s="26">
        <f t="shared" si="57"/>
        <v>0</v>
      </c>
      <c r="CU68" s="26">
        <f t="shared" si="57"/>
        <v>0</v>
      </c>
      <c r="CV68" s="26">
        <f t="shared" si="57"/>
        <v>0</v>
      </c>
      <c r="CW68" s="26">
        <f t="shared" si="57"/>
        <v>0</v>
      </c>
      <c r="CX68" s="26">
        <f t="shared" si="57"/>
        <v>0</v>
      </c>
      <c r="CY68" s="26">
        <f t="shared" si="57"/>
        <v>0</v>
      </c>
      <c r="CZ68" s="26">
        <f t="shared" si="57"/>
        <v>0</v>
      </c>
      <c r="DA68" s="26">
        <f t="shared" si="57"/>
        <v>0</v>
      </c>
      <c r="DB68" s="26">
        <f t="shared" si="57"/>
        <v>0</v>
      </c>
      <c r="DC68" s="26">
        <f t="shared" si="57"/>
        <v>0</v>
      </c>
      <c r="DD68" s="26">
        <f t="shared" si="57"/>
        <v>0</v>
      </c>
      <c r="DE68" s="26">
        <f t="shared" si="57"/>
        <v>0</v>
      </c>
      <c r="DF68" s="26">
        <f t="shared" si="57"/>
        <v>0</v>
      </c>
      <c r="DG68" s="26">
        <f t="shared" si="57"/>
        <v>0</v>
      </c>
      <c r="DH68" s="26">
        <f t="shared" si="57"/>
        <v>0</v>
      </c>
      <c r="DI68" s="26">
        <f t="shared" si="57"/>
        <v>0</v>
      </c>
      <c r="DJ68" s="26">
        <f t="shared" si="57"/>
        <v>0</v>
      </c>
      <c r="DK68" s="26">
        <f t="shared" si="57"/>
        <v>0</v>
      </c>
      <c r="DL68" s="26">
        <f t="shared" si="57"/>
        <v>0</v>
      </c>
      <c r="DM68" s="26">
        <f t="shared" si="57"/>
        <v>0</v>
      </c>
      <c r="DN68" s="26">
        <f t="shared" si="57"/>
        <v>0</v>
      </c>
      <c r="DO68" s="26">
        <f t="shared" si="57"/>
        <v>0</v>
      </c>
      <c r="DP68" s="26">
        <f t="shared" si="57"/>
        <v>0</v>
      </c>
      <c r="DQ68" s="26">
        <f t="shared" si="57"/>
        <v>0</v>
      </c>
      <c r="DR68" s="26">
        <f t="shared" si="57"/>
        <v>0</v>
      </c>
      <c r="DS68" s="26">
        <f t="shared" si="57"/>
        <v>0</v>
      </c>
      <c r="DT68" s="26">
        <f t="shared" si="57"/>
        <v>0</v>
      </c>
      <c r="DU68" s="26">
        <f t="shared" si="57"/>
        <v>0</v>
      </c>
      <c r="DV68" s="26">
        <f t="shared" si="57"/>
        <v>0</v>
      </c>
      <c r="DW68" s="26">
        <f t="shared" si="57"/>
        <v>0</v>
      </c>
      <c r="DX68" s="26">
        <f t="shared" si="57"/>
        <v>0</v>
      </c>
      <c r="DY68" s="26">
        <f t="shared" si="57"/>
        <v>0</v>
      </c>
      <c r="DZ68" s="26">
        <f t="shared" si="57"/>
        <v>0</v>
      </c>
      <c r="EA68" s="26">
        <f t="shared" si="57"/>
        <v>0</v>
      </c>
      <c r="EB68" s="26">
        <f t="shared" ref="EB68:GM68" si="58">EB63-SUM(EB64:EB67)</f>
        <v>0</v>
      </c>
      <c r="EC68" s="26">
        <f t="shared" si="58"/>
        <v>0</v>
      </c>
      <c r="ED68" s="26">
        <f t="shared" si="58"/>
        <v>0</v>
      </c>
      <c r="EE68" s="26">
        <f t="shared" si="58"/>
        <v>0</v>
      </c>
      <c r="EF68" s="26">
        <f t="shared" si="58"/>
        <v>0</v>
      </c>
      <c r="EG68" s="26">
        <f t="shared" si="58"/>
        <v>0</v>
      </c>
      <c r="EH68" s="26">
        <f t="shared" si="58"/>
        <v>0</v>
      </c>
      <c r="EI68" s="26">
        <f t="shared" si="58"/>
        <v>0</v>
      </c>
      <c r="EJ68" s="26">
        <f t="shared" si="58"/>
        <v>0</v>
      </c>
      <c r="EK68" s="26">
        <f t="shared" si="58"/>
        <v>0</v>
      </c>
      <c r="EL68" s="26">
        <f t="shared" si="58"/>
        <v>0</v>
      </c>
      <c r="EM68" s="26">
        <f t="shared" si="58"/>
        <v>0</v>
      </c>
      <c r="EN68" s="26">
        <f t="shared" si="58"/>
        <v>0</v>
      </c>
      <c r="EO68" s="26">
        <f t="shared" si="58"/>
        <v>0</v>
      </c>
      <c r="EP68" s="26">
        <f t="shared" si="58"/>
        <v>0</v>
      </c>
      <c r="EQ68" s="26">
        <f t="shared" si="58"/>
        <v>0</v>
      </c>
      <c r="ER68" s="26">
        <f t="shared" si="58"/>
        <v>0</v>
      </c>
      <c r="ES68" s="26">
        <f t="shared" si="58"/>
        <v>0</v>
      </c>
      <c r="ET68" s="26">
        <f t="shared" si="58"/>
        <v>0</v>
      </c>
      <c r="EU68" s="26">
        <f t="shared" si="58"/>
        <v>0</v>
      </c>
      <c r="EV68" s="26">
        <f t="shared" si="58"/>
        <v>0</v>
      </c>
      <c r="EW68" s="26">
        <f t="shared" ca="1" si="58"/>
        <v>682329903.89216936</v>
      </c>
      <c r="EX68" s="26">
        <f t="shared" si="58"/>
        <v>0</v>
      </c>
      <c r="EY68" s="26">
        <f t="shared" si="58"/>
        <v>0</v>
      </c>
      <c r="EZ68" s="26">
        <f t="shared" si="58"/>
        <v>0</v>
      </c>
      <c r="FA68" s="26">
        <f t="shared" si="58"/>
        <v>0</v>
      </c>
      <c r="FB68" s="26">
        <f t="shared" si="58"/>
        <v>0</v>
      </c>
      <c r="FC68" s="26">
        <f t="shared" si="58"/>
        <v>0</v>
      </c>
      <c r="FD68" s="26">
        <f t="shared" si="58"/>
        <v>0</v>
      </c>
      <c r="FE68" s="26">
        <f t="shared" si="58"/>
        <v>0</v>
      </c>
      <c r="FF68" s="26">
        <f t="shared" si="58"/>
        <v>0</v>
      </c>
      <c r="FG68" s="26">
        <f t="shared" si="58"/>
        <v>0</v>
      </c>
      <c r="FH68" s="26">
        <f t="shared" si="58"/>
        <v>0</v>
      </c>
      <c r="FI68" s="26">
        <f t="shared" si="58"/>
        <v>0</v>
      </c>
      <c r="FJ68" s="26">
        <f t="shared" si="58"/>
        <v>0</v>
      </c>
      <c r="FK68" s="26">
        <f t="shared" si="58"/>
        <v>0</v>
      </c>
      <c r="FL68" s="26">
        <f t="shared" si="58"/>
        <v>0</v>
      </c>
      <c r="FM68" s="26">
        <f t="shared" si="58"/>
        <v>0</v>
      </c>
      <c r="FN68" s="26">
        <f t="shared" si="58"/>
        <v>0</v>
      </c>
      <c r="FO68" s="26">
        <f t="shared" si="58"/>
        <v>0</v>
      </c>
      <c r="FP68" s="26">
        <f t="shared" si="58"/>
        <v>0</v>
      </c>
      <c r="FQ68" s="26">
        <f t="shared" si="58"/>
        <v>0</v>
      </c>
      <c r="FR68" s="26">
        <f t="shared" si="58"/>
        <v>0</v>
      </c>
      <c r="FS68" s="26">
        <f t="shared" si="58"/>
        <v>0</v>
      </c>
      <c r="FT68" s="26">
        <f t="shared" si="58"/>
        <v>0</v>
      </c>
      <c r="FU68" s="26">
        <f t="shared" si="58"/>
        <v>0</v>
      </c>
      <c r="FV68" s="26">
        <f t="shared" si="58"/>
        <v>0</v>
      </c>
      <c r="FW68" s="26">
        <f t="shared" si="58"/>
        <v>0</v>
      </c>
      <c r="FX68" s="26">
        <f t="shared" si="58"/>
        <v>0</v>
      </c>
      <c r="FY68" s="26">
        <f t="shared" si="58"/>
        <v>0</v>
      </c>
      <c r="FZ68" s="26">
        <f t="shared" si="58"/>
        <v>0</v>
      </c>
      <c r="GA68" s="26">
        <f t="shared" si="58"/>
        <v>0</v>
      </c>
      <c r="GB68" s="26">
        <f t="shared" si="58"/>
        <v>0</v>
      </c>
      <c r="GC68" s="26">
        <f t="shared" si="58"/>
        <v>0</v>
      </c>
      <c r="GD68" s="26">
        <f t="shared" si="58"/>
        <v>0</v>
      </c>
      <c r="GE68" s="26">
        <f t="shared" si="58"/>
        <v>0</v>
      </c>
      <c r="GF68" s="26">
        <f t="shared" si="58"/>
        <v>0</v>
      </c>
      <c r="GG68" s="26">
        <f t="shared" si="58"/>
        <v>0</v>
      </c>
      <c r="GH68" s="26">
        <f t="shared" si="58"/>
        <v>0</v>
      </c>
      <c r="GI68" s="26">
        <f t="shared" si="58"/>
        <v>0</v>
      </c>
      <c r="GJ68" s="26">
        <f t="shared" si="58"/>
        <v>0</v>
      </c>
      <c r="GK68" s="26">
        <f t="shared" si="58"/>
        <v>0</v>
      </c>
      <c r="GL68" s="26">
        <f t="shared" si="58"/>
        <v>0</v>
      </c>
      <c r="GM68" s="26">
        <f t="shared" si="58"/>
        <v>0</v>
      </c>
      <c r="GN68" s="26">
        <f t="shared" ref="GN68:GX68" si="59">GN63-SUM(GN64:GN67)</f>
        <v>0</v>
      </c>
      <c r="GO68" s="26">
        <f t="shared" si="59"/>
        <v>0</v>
      </c>
      <c r="GP68" s="26">
        <f t="shared" si="59"/>
        <v>0</v>
      </c>
      <c r="GQ68" s="26">
        <f t="shared" si="59"/>
        <v>0</v>
      </c>
      <c r="GR68" s="26">
        <f t="shared" si="59"/>
        <v>0</v>
      </c>
      <c r="GS68" s="26">
        <f t="shared" si="59"/>
        <v>0</v>
      </c>
      <c r="GT68" s="26">
        <f t="shared" si="59"/>
        <v>0</v>
      </c>
      <c r="GU68" s="26">
        <f t="shared" si="59"/>
        <v>0</v>
      </c>
      <c r="GV68" s="26">
        <f t="shared" si="59"/>
        <v>0</v>
      </c>
      <c r="GW68" s="26">
        <f t="shared" si="59"/>
        <v>0</v>
      </c>
      <c r="GX68" s="26">
        <f t="shared" si="59"/>
        <v>0</v>
      </c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</row>
    <row r="69" spans="1:221">
      <c r="B69" s="23" t="s">
        <v>218</v>
      </c>
      <c r="C69" s="13" t="s">
        <v>677</v>
      </c>
      <c r="D69" s="5">
        <f t="shared" ref="D69:BO69" ca="1" si="60">D42-D60+D68</f>
        <v>-126853333.33333333</v>
      </c>
      <c r="E69" s="5">
        <f t="shared" ca="1" si="60"/>
        <v>-313333.33333333326</v>
      </c>
      <c r="F69" s="5">
        <f t="shared" ca="1" si="60"/>
        <v>-313333.33333333326</v>
      </c>
      <c r="G69" s="5">
        <f t="shared" ca="1" si="60"/>
        <v>-313333.33333333326</v>
      </c>
      <c r="H69" s="5">
        <f t="shared" ca="1" si="60"/>
        <v>-313333.33333333326</v>
      </c>
      <c r="I69" s="5">
        <f t="shared" ca="1" si="60"/>
        <v>-513333.33333333326</v>
      </c>
      <c r="J69" s="5">
        <f t="shared" ca="1" si="60"/>
        <v>-169866666.66666666</v>
      </c>
      <c r="K69" s="5">
        <f t="shared" ca="1" si="60"/>
        <v>-1146666.6666666665</v>
      </c>
      <c r="L69" s="5">
        <f t="shared" ca="1" si="60"/>
        <v>-1146666.6666666665</v>
      </c>
      <c r="M69" s="5">
        <f t="shared" ca="1" si="60"/>
        <v>-1146666.6666666665</v>
      </c>
      <c r="N69" s="5">
        <f t="shared" ca="1" si="60"/>
        <v>-1146666.6666666665</v>
      </c>
      <c r="O69" s="5">
        <f t="shared" ca="1" si="60"/>
        <v>-1146666.6666666665</v>
      </c>
      <c r="P69" s="5">
        <f t="shared" ca="1" si="60"/>
        <v>-127686666.66666667</v>
      </c>
      <c r="Q69" s="5">
        <f t="shared" ca="1" si="60"/>
        <v>-1146666.6666666665</v>
      </c>
      <c r="R69" s="5">
        <f t="shared" ca="1" si="60"/>
        <v>-1146666.6666666665</v>
      </c>
      <c r="S69" s="5">
        <f t="shared" ca="1" si="60"/>
        <v>-1146666.6666666665</v>
      </c>
      <c r="T69" s="5">
        <f t="shared" ca="1" si="60"/>
        <v>-1146666.6666666665</v>
      </c>
      <c r="U69" s="5">
        <f t="shared" ca="1" si="60"/>
        <v>-1346666.6666666665</v>
      </c>
      <c r="V69" s="5">
        <f t="shared" ca="1" si="60"/>
        <v>-1146666.6666666665</v>
      </c>
      <c r="W69" s="5">
        <f t="shared" ca="1" si="60"/>
        <v>-1146666.6666666665</v>
      </c>
      <c r="X69" s="5">
        <f t="shared" ca="1" si="60"/>
        <v>-1146666.6666666665</v>
      </c>
      <c r="Y69" s="5">
        <f t="shared" ca="1" si="60"/>
        <v>-1146666.6666666665</v>
      </c>
      <c r="Z69" s="5">
        <f t="shared" ca="1" si="60"/>
        <v>-1146666.6666666665</v>
      </c>
      <c r="AA69" s="5">
        <f t="shared" ca="1" si="60"/>
        <v>-1146666.6666666665</v>
      </c>
      <c r="AB69" s="5">
        <f t="shared" ca="1" si="60"/>
        <v>-1146666.6666666665</v>
      </c>
      <c r="AC69" s="5">
        <f t="shared" ca="1" si="60"/>
        <v>-1146666.6666666665</v>
      </c>
      <c r="AD69" s="5">
        <f t="shared" ca="1" si="60"/>
        <v>-1146666.6666666665</v>
      </c>
      <c r="AE69" s="5">
        <f t="shared" ca="1" si="60"/>
        <v>-1146666.6666666665</v>
      </c>
      <c r="AF69" s="5">
        <f t="shared" ca="1" si="60"/>
        <v>-1146666.6666666665</v>
      </c>
      <c r="AG69" s="5">
        <f t="shared" ca="1" si="60"/>
        <v>-7946666.6666666651</v>
      </c>
      <c r="AH69" s="5">
        <f t="shared" ca="1" si="60"/>
        <v>-4446666.666666667</v>
      </c>
      <c r="AI69" s="5">
        <f t="shared" ca="1" si="60"/>
        <v>-4446666.666666667</v>
      </c>
      <c r="AJ69" s="5">
        <f t="shared" ca="1" si="60"/>
        <v>-4446666.666666667</v>
      </c>
      <c r="AK69" s="5">
        <f t="shared" ca="1" si="60"/>
        <v>-4446666.666666667</v>
      </c>
      <c r="AL69" s="5">
        <f t="shared" ca="1" si="60"/>
        <v>-4446666.666666667</v>
      </c>
      <c r="AM69" s="5">
        <f t="shared" ca="1" si="60"/>
        <v>-4446666.666666667</v>
      </c>
      <c r="AN69" s="5">
        <f t="shared" ca="1" si="60"/>
        <v>-4446666.666666667</v>
      </c>
      <c r="AO69" s="5">
        <f t="shared" ca="1" si="60"/>
        <v>-4446666.666666667</v>
      </c>
      <c r="AP69" s="5">
        <f t="shared" ca="1" si="60"/>
        <v>-4446666.666666667</v>
      </c>
      <c r="AQ69" s="5">
        <f t="shared" ca="1" si="60"/>
        <v>-4446666.666666667</v>
      </c>
      <c r="AR69" s="5">
        <f t="shared" ca="1" si="60"/>
        <v>-4446666.666666667</v>
      </c>
      <c r="AS69" s="5">
        <f t="shared" ca="1" si="60"/>
        <v>-4646666.666666667</v>
      </c>
      <c r="AT69" s="5">
        <f t="shared" ca="1" si="60"/>
        <v>-4446666.666666667</v>
      </c>
      <c r="AU69" s="5">
        <f t="shared" ca="1" si="60"/>
        <v>-4446666.666666667</v>
      </c>
      <c r="AV69" s="5">
        <f t="shared" ca="1" si="60"/>
        <v>-4446666.666666667</v>
      </c>
      <c r="AW69" s="5">
        <f t="shared" ca="1" si="60"/>
        <v>-4446666.666666667</v>
      </c>
      <c r="AX69" s="5">
        <f t="shared" ca="1" si="60"/>
        <v>-4446666.666666667</v>
      </c>
      <c r="AY69" s="5">
        <f t="shared" ca="1" si="60"/>
        <v>-4446666.666666667</v>
      </c>
      <c r="AZ69" s="5">
        <f t="shared" ca="1" si="60"/>
        <v>-4446666.666666667</v>
      </c>
      <c r="BA69" s="5">
        <f t="shared" ca="1" si="60"/>
        <v>-4446666.666666667</v>
      </c>
      <c r="BB69" s="5">
        <f t="shared" ca="1" si="60"/>
        <v>-4446666.666666667</v>
      </c>
      <c r="BC69" s="5">
        <f t="shared" ca="1" si="60"/>
        <v>-4446666.666666667</v>
      </c>
      <c r="BD69" s="5">
        <f t="shared" ca="1" si="60"/>
        <v>-4446666.666666667</v>
      </c>
      <c r="BE69" s="5">
        <f t="shared" ca="1" si="60"/>
        <v>-4646666.666666667</v>
      </c>
      <c r="BF69" s="5">
        <f t="shared" ca="1" si="60"/>
        <v>-4446666.666666667</v>
      </c>
      <c r="BG69" s="5">
        <f t="shared" ca="1" si="60"/>
        <v>-4446666.666666667</v>
      </c>
      <c r="BH69" s="5">
        <f t="shared" ca="1" si="60"/>
        <v>-4446666.666666667</v>
      </c>
      <c r="BI69" s="5">
        <f t="shared" ca="1" si="60"/>
        <v>-4446666.666666667</v>
      </c>
      <c r="BJ69" s="5">
        <f t="shared" ca="1" si="60"/>
        <v>-4446666.666666667</v>
      </c>
      <c r="BK69" s="5">
        <f t="shared" ca="1" si="60"/>
        <v>-4446666.666666667</v>
      </c>
      <c r="BL69" s="5">
        <f t="shared" ca="1" si="60"/>
        <v>-4446666.666666667</v>
      </c>
      <c r="BM69" s="5">
        <f t="shared" ca="1" si="60"/>
        <v>-4446666.666666667</v>
      </c>
      <c r="BN69" s="5">
        <f t="shared" ca="1" si="60"/>
        <v>-4446666.666666667</v>
      </c>
      <c r="BO69" s="5">
        <f t="shared" ca="1" si="60"/>
        <v>-4446666.666666667</v>
      </c>
      <c r="BP69" s="5">
        <f t="shared" ref="BP69:EA69" ca="1" si="61">BP42-BP60+BP68</f>
        <v>-4446666.666666667</v>
      </c>
      <c r="BQ69" s="5">
        <f t="shared" ca="1" si="61"/>
        <v>-4646666.666666667</v>
      </c>
      <c r="BR69" s="5">
        <f t="shared" ca="1" si="61"/>
        <v>-4446666.666666667</v>
      </c>
      <c r="BS69" s="5">
        <f t="shared" ca="1" si="61"/>
        <v>-4446666.666666667</v>
      </c>
      <c r="BT69" s="5">
        <f t="shared" ca="1" si="61"/>
        <v>-4446666.666666667</v>
      </c>
      <c r="BU69" s="5">
        <f t="shared" ca="1" si="61"/>
        <v>-4446666.666666667</v>
      </c>
      <c r="BV69" s="5">
        <f t="shared" ca="1" si="61"/>
        <v>-4446666.666666667</v>
      </c>
      <c r="BW69" s="5">
        <f t="shared" ca="1" si="61"/>
        <v>-13686666.666666646</v>
      </c>
      <c r="BX69" s="5">
        <f t="shared" ca="1" si="61"/>
        <v>-1806666.6666666665</v>
      </c>
      <c r="BY69" s="5">
        <f t="shared" ca="1" si="61"/>
        <v>-1806666.6666666665</v>
      </c>
      <c r="BZ69" s="5">
        <f t="shared" ca="1" si="61"/>
        <v>-10578447.701002344</v>
      </c>
      <c r="CA69" s="5">
        <f t="shared" ca="1" si="61"/>
        <v>-3585384.5486006504</v>
      </c>
      <c r="CB69" s="5">
        <f t="shared" ca="1" si="61"/>
        <v>-3528324.4245168273</v>
      </c>
      <c r="CC69" s="5">
        <f t="shared" ca="1" si="61"/>
        <v>-3926233.4964034883</v>
      </c>
      <c r="CD69" s="5">
        <f t="shared" ca="1" si="61"/>
        <v>-2602058.9986171229</v>
      </c>
      <c r="CE69" s="5">
        <f t="shared" ca="1" si="61"/>
        <v>-2632683.8379042386</v>
      </c>
      <c r="CF69" s="5">
        <f t="shared" ca="1" si="61"/>
        <v>-2632917.094717131</v>
      </c>
      <c r="CG69" s="5">
        <f t="shared" ca="1" si="61"/>
        <v>-2511912.2436271589</v>
      </c>
      <c r="CH69" s="5">
        <f t="shared" ca="1" si="61"/>
        <v>-2492336.8595571145</v>
      </c>
      <c r="CI69" s="5">
        <f t="shared" ca="1" si="61"/>
        <v>-3792761.4754870739</v>
      </c>
      <c r="CJ69" s="5">
        <f t="shared" ca="1" si="61"/>
        <v>683582.3319795056</v>
      </c>
      <c r="CK69" s="5">
        <f t="shared" ca="1" si="61"/>
        <v>703157.71604955022</v>
      </c>
      <c r="CL69" s="5">
        <f t="shared" ca="1" si="61"/>
        <v>751866.70941229817</v>
      </c>
      <c r="CM69" s="5">
        <f t="shared" ca="1" si="61"/>
        <v>834362.7329501661</v>
      </c>
      <c r="CN69" s="5">
        <f t="shared" ca="1" si="61"/>
        <v>846019.35965084261</v>
      </c>
      <c r="CO69" s="5">
        <f t="shared" ca="1" si="61"/>
        <v>541223.06182762003</v>
      </c>
      <c r="CP69" s="5">
        <f t="shared" ca="1" si="61"/>
        <v>854894.43801508658</v>
      </c>
      <c r="CQ69" s="5">
        <f t="shared" ca="1" si="61"/>
        <v>854894.43801508658</v>
      </c>
      <c r="CR69" s="5">
        <f t="shared" ca="1" si="61"/>
        <v>854894.43801508658</v>
      </c>
      <c r="CS69" s="5">
        <f t="shared" ca="1" si="61"/>
        <v>854894.43801508658</v>
      </c>
      <c r="CT69" s="5">
        <f t="shared" ca="1" si="61"/>
        <v>854894.43801508658</v>
      </c>
      <c r="CU69" s="5">
        <f t="shared" ca="1" si="61"/>
        <v>854894.43801508658</v>
      </c>
      <c r="CV69" s="5">
        <f t="shared" ca="1" si="61"/>
        <v>854894.43801508658</v>
      </c>
      <c r="CW69" s="5">
        <f t="shared" ca="1" si="61"/>
        <v>854894.43801508658</v>
      </c>
      <c r="CX69" s="5">
        <f t="shared" ca="1" si="61"/>
        <v>637136.91641411791</v>
      </c>
      <c r="CY69" s="5">
        <f t="shared" ca="1" si="61"/>
        <v>861588.89825677779</v>
      </c>
      <c r="CZ69" s="5">
        <f t="shared" ca="1" si="61"/>
        <v>939969.6410608117</v>
      </c>
      <c r="DA69" s="5">
        <f t="shared" ca="1" si="61"/>
        <v>534490.77974832291</v>
      </c>
      <c r="DB69" s="5">
        <f t="shared" ca="1" si="61"/>
        <v>952292.5455466141</v>
      </c>
      <c r="DC69" s="5">
        <f t="shared" ca="1" si="61"/>
        <v>952292.5455466141</v>
      </c>
      <c r="DD69" s="5">
        <f t="shared" ca="1" si="61"/>
        <v>952292.5455466141</v>
      </c>
      <c r="DE69" s="5">
        <f t="shared" ca="1" si="61"/>
        <v>952292.5455466141</v>
      </c>
      <c r="DF69" s="5">
        <f t="shared" ca="1" si="61"/>
        <v>952292.5455466141</v>
      </c>
      <c r="DG69" s="5">
        <f t="shared" ca="1" si="61"/>
        <v>952292.5455466141</v>
      </c>
      <c r="DH69" s="5">
        <f t="shared" ca="1" si="61"/>
        <v>952292.5455466141</v>
      </c>
      <c r="DI69" s="5">
        <f t="shared" ca="1" si="61"/>
        <v>952292.5455466141</v>
      </c>
      <c r="DJ69" s="5">
        <f t="shared" ca="1" si="61"/>
        <v>498553.90796940844</v>
      </c>
      <c r="DK69" s="5">
        <f t="shared" ca="1" si="61"/>
        <v>893104.57691072091</v>
      </c>
      <c r="DL69" s="5">
        <f t="shared" ca="1" si="61"/>
        <v>893104.57691072091</v>
      </c>
      <c r="DM69" s="5">
        <f t="shared" ca="1" si="61"/>
        <v>622287.02087233844</v>
      </c>
      <c r="DN69" s="5">
        <f t="shared" ca="1" si="61"/>
        <v>1054294.5898559899</v>
      </c>
      <c r="DO69" s="5">
        <f t="shared" ca="1" si="61"/>
        <v>1054294.5898559899</v>
      </c>
      <c r="DP69" s="5">
        <f t="shared" ca="1" si="61"/>
        <v>1054294.5898559899</v>
      </c>
      <c r="DQ69" s="5">
        <f t="shared" ca="1" si="61"/>
        <v>1054294.5898559899</v>
      </c>
      <c r="DR69" s="5">
        <f t="shared" ca="1" si="61"/>
        <v>1054294.5898559899</v>
      </c>
      <c r="DS69" s="5">
        <f t="shared" ca="1" si="61"/>
        <v>1054294.5898559899</v>
      </c>
      <c r="DT69" s="5">
        <f t="shared" ca="1" si="61"/>
        <v>1054294.5898559899</v>
      </c>
      <c r="DU69" s="5">
        <f t="shared" ca="1" si="61"/>
        <v>1054294.5898559899</v>
      </c>
      <c r="DV69" s="5">
        <f t="shared" ca="1" si="61"/>
        <v>-521031.47309696884</v>
      </c>
      <c r="DW69" s="5">
        <f t="shared" ca="1" si="61"/>
        <v>564612.40585250314</v>
      </c>
      <c r="DX69" s="5">
        <f t="shared" ca="1" si="61"/>
        <v>655142.16379116266</v>
      </c>
      <c r="DY69" s="5">
        <f t="shared" ca="1" si="61"/>
        <v>495750.93787102029</v>
      </c>
      <c r="DZ69" s="5">
        <f t="shared" ca="1" si="61"/>
        <v>1155599.8355872696</v>
      </c>
      <c r="EA69" s="5">
        <f t="shared" ca="1" si="61"/>
        <v>1155599.8355872696</v>
      </c>
      <c r="EB69" s="5">
        <f t="shared" ref="EB69:GM69" ca="1" si="62">EB42-EB60+EB68</f>
        <v>1155599.8355872696</v>
      </c>
      <c r="EC69" s="5">
        <f t="shared" ca="1" si="62"/>
        <v>1155599.8355872696</v>
      </c>
      <c r="ED69" s="5">
        <f t="shared" ca="1" si="62"/>
        <v>1155599.8355872696</v>
      </c>
      <c r="EE69" s="5">
        <f t="shared" ca="1" si="62"/>
        <v>1155599.8355872696</v>
      </c>
      <c r="EF69" s="5">
        <f t="shared" ca="1" si="62"/>
        <v>1155599.8355872696</v>
      </c>
      <c r="EG69" s="5">
        <f t="shared" ca="1" si="62"/>
        <v>1155599.8355872696</v>
      </c>
      <c r="EH69" s="5">
        <f t="shared" ca="1" si="62"/>
        <v>1153551.7294701918</v>
      </c>
      <c r="EI69" s="5">
        <f t="shared" ca="1" si="62"/>
        <v>1256636.0536414059</v>
      </c>
      <c r="EJ69" s="5">
        <f t="shared" ca="1" si="62"/>
        <v>1256636.0536414059</v>
      </c>
      <c r="EK69" s="5">
        <f t="shared" ca="1" si="62"/>
        <v>784236.97362129111</v>
      </c>
      <c r="EL69" s="5">
        <f t="shared" ca="1" si="62"/>
        <v>1256636.0536414059</v>
      </c>
      <c r="EM69" s="5">
        <f t="shared" ca="1" si="62"/>
        <v>1256636.0536414059</v>
      </c>
      <c r="EN69" s="5">
        <f t="shared" ca="1" si="62"/>
        <v>1256636.0536414059</v>
      </c>
      <c r="EO69" s="5">
        <f t="shared" ca="1" si="62"/>
        <v>1256636.0536414059</v>
      </c>
      <c r="EP69" s="5">
        <f t="shared" ca="1" si="62"/>
        <v>1256636.0536414059</v>
      </c>
      <c r="EQ69" s="5">
        <f t="shared" ca="1" si="62"/>
        <v>1256636.0536414059</v>
      </c>
      <c r="ER69" s="5">
        <f t="shared" ca="1" si="62"/>
        <v>1256636.0536414059</v>
      </c>
      <c r="ES69" s="5">
        <f t="shared" ca="1" si="62"/>
        <v>1256636.0536414059</v>
      </c>
      <c r="ET69" s="5">
        <f t="shared" ca="1" si="62"/>
        <v>508872.22536114231</v>
      </c>
      <c r="EU69" s="5">
        <f t="shared" ca="1" si="62"/>
        <v>1059550.4151219907</v>
      </c>
      <c r="EV69" s="5">
        <f t="shared" ca="1" si="62"/>
        <v>1087012.8693249258</v>
      </c>
      <c r="EW69" s="5">
        <f t="shared" ca="1" si="62"/>
        <v>683097389.54657888</v>
      </c>
      <c r="EX69" s="5">
        <f t="shared" ca="1" si="62"/>
        <v>3765141.775491606</v>
      </c>
      <c r="EY69" s="5">
        <f t="shared" ca="1" si="62"/>
        <v>3765141.775491606</v>
      </c>
      <c r="EZ69" s="5">
        <f t="shared" ca="1" si="62"/>
        <v>3765141.775491606</v>
      </c>
      <c r="FA69" s="5">
        <f t="shared" ca="1" si="62"/>
        <v>3765141.775491606</v>
      </c>
      <c r="FB69" s="5">
        <f t="shared" ca="1" si="62"/>
        <v>3765141.775491606</v>
      </c>
      <c r="FC69" s="5">
        <f t="shared" ca="1" si="62"/>
        <v>3765141.775491606</v>
      </c>
      <c r="FD69" s="5">
        <f t="shared" ca="1" si="62"/>
        <v>3765141.775491606</v>
      </c>
      <c r="FE69" s="5">
        <f t="shared" ca="1" si="62"/>
        <v>3765141.775491606</v>
      </c>
      <c r="FF69" s="5">
        <f t="shared" ca="1" si="62"/>
        <v>3827580.7129947231</v>
      </c>
      <c r="FG69" s="5">
        <f t="shared" ca="1" si="62"/>
        <v>3911648.4317822927</v>
      </c>
      <c r="FH69" s="5">
        <f t="shared" ca="1" si="62"/>
        <v>3911648.4317822927</v>
      </c>
      <c r="FI69" s="5">
        <f t="shared" ca="1" si="62"/>
        <v>3911648.4317822927</v>
      </c>
      <c r="FJ69" s="5">
        <f t="shared" ca="1" si="62"/>
        <v>3078315.0984489592</v>
      </c>
      <c r="FK69" s="5">
        <f t="shared" ca="1" si="62"/>
        <v>3078315.0984489592</v>
      </c>
      <c r="FL69" s="5">
        <f t="shared" ca="1" si="62"/>
        <v>3078315.0984489592</v>
      </c>
      <c r="FM69" s="5">
        <f t="shared" ca="1" si="62"/>
        <v>3078315.0984489592</v>
      </c>
      <c r="FN69" s="5">
        <f t="shared" ca="1" si="62"/>
        <v>3078315.0984489592</v>
      </c>
      <c r="FO69" s="5">
        <f t="shared" ca="1" si="62"/>
        <v>3078315.0984489592</v>
      </c>
      <c r="FP69" s="5">
        <f t="shared" ca="1" si="62"/>
        <v>3078315.0984489592</v>
      </c>
      <c r="FQ69" s="5">
        <f t="shared" ca="1" si="62"/>
        <v>3078315.0984489592</v>
      </c>
      <c r="FR69" s="5">
        <f t="shared" ca="1" si="62"/>
        <v>307803.2174560547</v>
      </c>
      <c r="FS69" s="5">
        <f t="shared" ca="1" si="62"/>
        <v>307803.2174560547</v>
      </c>
      <c r="FT69" s="5">
        <f t="shared" ca="1" si="62"/>
        <v>307803.2174560547</v>
      </c>
      <c r="FU69" s="5">
        <f t="shared" ca="1" si="62"/>
        <v>2877934.7863270757</v>
      </c>
      <c r="FV69" s="5">
        <f t="shared" ca="1" si="62"/>
        <v>3213369.8445746009</v>
      </c>
      <c r="FW69" s="5">
        <f t="shared" ca="1" si="62"/>
        <v>3213369.8445746009</v>
      </c>
      <c r="FX69" s="5">
        <f t="shared" ca="1" si="62"/>
        <v>3213369.8445746009</v>
      </c>
      <c r="FY69" s="5">
        <f t="shared" ca="1" si="62"/>
        <v>3213369.8445746009</v>
      </c>
      <c r="FZ69" s="5">
        <f t="shared" ca="1" si="62"/>
        <v>3213369.8445746009</v>
      </c>
      <c r="GA69" s="5">
        <f t="shared" ca="1" si="62"/>
        <v>3213369.8445746009</v>
      </c>
      <c r="GB69" s="5">
        <f t="shared" ca="1" si="62"/>
        <v>3213369.8445746009</v>
      </c>
      <c r="GC69" s="5">
        <f t="shared" ca="1" si="62"/>
        <v>3213369.8445746009</v>
      </c>
      <c r="GD69" s="5">
        <f t="shared" ca="1" si="62"/>
        <v>323193.37832885748</v>
      </c>
      <c r="GE69" s="5">
        <f t="shared" ca="1" si="62"/>
        <v>323193.37832885748</v>
      </c>
      <c r="GF69" s="5">
        <f t="shared" ca="1" si="62"/>
        <v>323193.37832885748</v>
      </c>
      <c r="GG69" s="5">
        <f t="shared" ca="1" si="62"/>
        <v>3361678.7357300073</v>
      </c>
      <c r="GH69" s="5">
        <f t="shared" ca="1" si="62"/>
        <v>3361678.7357300073</v>
      </c>
      <c r="GI69" s="5">
        <f t="shared" ca="1" si="62"/>
        <v>3361678.7357300073</v>
      </c>
      <c r="GJ69" s="5">
        <f t="shared" ca="1" si="62"/>
        <v>3361678.7357300073</v>
      </c>
      <c r="GK69" s="5">
        <f t="shared" ca="1" si="62"/>
        <v>3361678.7357300073</v>
      </c>
      <c r="GL69" s="5">
        <f t="shared" ca="1" si="62"/>
        <v>3361678.7357300073</v>
      </c>
      <c r="GM69" s="5">
        <f t="shared" ca="1" si="62"/>
        <v>3361678.7357300073</v>
      </c>
      <c r="GN69" s="5">
        <f t="shared" ref="GN69:GX69" ca="1" si="63">GN42-GN60+GN68</f>
        <v>3361678.7357300073</v>
      </c>
      <c r="GO69" s="5">
        <f t="shared" ca="1" si="63"/>
        <v>3361678.7357300073</v>
      </c>
      <c r="GP69" s="5">
        <f t="shared" ca="1" si="63"/>
        <v>339353.04724530032</v>
      </c>
      <c r="GQ69" s="5">
        <f t="shared" ca="1" si="63"/>
        <v>339353.04724530032</v>
      </c>
      <c r="GR69" s="5">
        <f t="shared" ca="1" si="63"/>
        <v>339353.04724530032</v>
      </c>
      <c r="GS69" s="5">
        <f t="shared" ca="1" si="63"/>
        <v>339353.04724530032</v>
      </c>
      <c r="GT69" s="5">
        <f t="shared" ca="1" si="63"/>
        <v>339353.04724530032</v>
      </c>
      <c r="GU69" s="5">
        <f t="shared" ca="1" si="63"/>
        <v>339353.04724530032</v>
      </c>
      <c r="GV69" s="5">
        <f t="shared" ca="1" si="63"/>
        <v>3389676.5671600704</v>
      </c>
      <c r="GW69" s="5">
        <f t="shared" ca="1" si="63"/>
        <v>3389676.5671600704</v>
      </c>
      <c r="GX69" s="5">
        <f t="shared" ca="1" si="63"/>
        <v>3389676.5671600704</v>
      </c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</row>
    <row r="70" spans="1:221">
      <c r="B70" s="23"/>
      <c r="C70" s="32">
        <f ca="1">IRR(OFFSET(D69,0,0):OFFSET(D69,0,DATEDIF(Initial_Time,Exit,"m")),0.001)*12</f>
        <v>6.3664564036187699E-3</v>
      </c>
      <c r="D70" s="5">
        <f t="shared" ref="D70:BO70" ca="1" si="64">D69+D45</f>
        <v>-313333.33333332837</v>
      </c>
      <c r="E70" s="5">
        <f t="shared" ca="1" si="64"/>
        <v>-313333.33333333326</v>
      </c>
      <c r="F70" s="5">
        <f t="shared" ca="1" si="64"/>
        <v>-313333.33333333326</v>
      </c>
      <c r="G70" s="5">
        <f t="shared" ca="1" si="64"/>
        <v>-313333.33333333326</v>
      </c>
      <c r="H70" s="5">
        <f t="shared" ca="1" si="64"/>
        <v>-313333.33333333326</v>
      </c>
      <c r="I70" s="5">
        <f t="shared" ca="1" si="64"/>
        <v>-513333.33333333326</v>
      </c>
      <c r="J70" s="5">
        <f t="shared" ca="1" si="64"/>
        <v>-1146666.6666666567</v>
      </c>
      <c r="K70" s="5">
        <f t="shared" ca="1" si="64"/>
        <v>-1146666.6666666665</v>
      </c>
      <c r="L70" s="5">
        <f t="shared" ca="1" si="64"/>
        <v>-1146666.6666666665</v>
      </c>
      <c r="M70" s="5">
        <f t="shared" ca="1" si="64"/>
        <v>-1146666.6666666665</v>
      </c>
      <c r="N70" s="5">
        <f t="shared" ca="1" si="64"/>
        <v>-1146666.6666666665</v>
      </c>
      <c r="O70" s="5">
        <f t="shared" ca="1" si="64"/>
        <v>-1146666.6666666665</v>
      </c>
      <c r="P70" s="5">
        <f t="shared" ca="1" si="64"/>
        <v>-1146666.6666666716</v>
      </c>
      <c r="Q70" s="5">
        <f t="shared" ca="1" si="64"/>
        <v>-1146666.6666666665</v>
      </c>
      <c r="R70" s="5">
        <f t="shared" ca="1" si="64"/>
        <v>-1146666.6666666665</v>
      </c>
      <c r="S70" s="5">
        <f t="shared" ca="1" si="64"/>
        <v>-1146666.6666666665</v>
      </c>
      <c r="T70" s="5">
        <f t="shared" ca="1" si="64"/>
        <v>-1146666.6666666665</v>
      </c>
      <c r="U70" s="5">
        <f t="shared" ca="1" si="64"/>
        <v>-1346666.6666666665</v>
      </c>
      <c r="V70" s="5">
        <f t="shared" ca="1" si="64"/>
        <v>-1146666.6666666665</v>
      </c>
      <c r="W70" s="5">
        <f t="shared" ca="1" si="64"/>
        <v>-1146666.6666666665</v>
      </c>
      <c r="X70" s="5">
        <f t="shared" ca="1" si="64"/>
        <v>-1146666.6666666665</v>
      </c>
      <c r="Y70" s="5">
        <f t="shared" ca="1" si="64"/>
        <v>-1146666.6666666665</v>
      </c>
      <c r="Z70" s="5">
        <f t="shared" ca="1" si="64"/>
        <v>-1146666.6666666665</v>
      </c>
      <c r="AA70" s="5">
        <f t="shared" ca="1" si="64"/>
        <v>-1146666.6666666665</v>
      </c>
      <c r="AB70" s="5">
        <f t="shared" ca="1" si="64"/>
        <v>-1146666.6666666665</v>
      </c>
      <c r="AC70" s="5">
        <f t="shared" ca="1" si="64"/>
        <v>-1146666.6666666665</v>
      </c>
      <c r="AD70" s="5">
        <f t="shared" ca="1" si="64"/>
        <v>-1146666.6666666665</v>
      </c>
      <c r="AE70" s="5">
        <f t="shared" ca="1" si="64"/>
        <v>-1146666.6666666665</v>
      </c>
      <c r="AF70" s="5">
        <f t="shared" ca="1" si="64"/>
        <v>-1146666.6666666665</v>
      </c>
      <c r="AG70" s="5">
        <f t="shared" ca="1" si="64"/>
        <v>-7946666.6666666651</v>
      </c>
      <c r="AH70" s="5">
        <f t="shared" ca="1" si="64"/>
        <v>-4446666.666666667</v>
      </c>
      <c r="AI70" s="5">
        <f t="shared" ca="1" si="64"/>
        <v>-4446666.666666667</v>
      </c>
      <c r="AJ70" s="5">
        <f t="shared" ca="1" si="64"/>
        <v>-4446666.666666667</v>
      </c>
      <c r="AK70" s="5">
        <f t="shared" ca="1" si="64"/>
        <v>-4446666.666666667</v>
      </c>
      <c r="AL70" s="5">
        <f t="shared" ca="1" si="64"/>
        <v>-4446666.666666667</v>
      </c>
      <c r="AM70" s="5">
        <f t="shared" ca="1" si="64"/>
        <v>-4446666.666666667</v>
      </c>
      <c r="AN70" s="5">
        <f t="shared" ca="1" si="64"/>
        <v>-4446666.666666667</v>
      </c>
      <c r="AO70" s="5">
        <f t="shared" ca="1" si="64"/>
        <v>-4446666.666666667</v>
      </c>
      <c r="AP70" s="5">
        <f t="shared" ca="1" si="64"/>
        <v>-4446666.666666667</v>
      </c>
      <c r="AQ70" s="5">
        <f t="shared" ca="1" si="64"/>
        <v>-4446666.666666667</v>
      </c>
      <c r="AR70" s="5">
        <f t="shared" ca="1" si="64"/>
        <v>-4446666.666666667</v>
      </c>
      <c r="AS70" s="5">
        <f t="shared" ca="1" si="64"/>
        <v>-4646666.666666667</v>
      </c>
      <c r="AT70" s="5">
        <f t="shared" ca="1" si="64"/>
        <v>-4446666.666666667</v>
      </c>
      <c r="AU70" s="5">
        <f t="shared" ca="1" si="64"/>
        <v>-4446666.666666667</v>
      </c>
      <c r="AV70" s="5">
        <f t="shared" ca="1" si="64"/>
        <v>-4446666.666666667</v>
      </c>
      <c r="AW70" s="5">
        <f t="shared" ca="1" si="64"/>
        <v>-4446666.666666667</v>
      </c>
      <c r="AX70" s="5">
        <f t="shared" ca="1" si="64"/>
        <v>-4446666.666666667</v>
      </c>
      <c r="AY70" s="5">
        <f t="shared" ca="1" si="64"/>
        <v>-4446666.666666667</v>
      </c>
      <c r="AZ70" s="5">
        <f t="shared" ca="1" si="64"/>
        <v>-4446666.666666667</v>
      </c>
      <c r="BA70" s="5">
        <f t="shared" ca="1" si="64"/>
        <v>-4446666.666666667</v>
      </c>
      <c r="BB70" s="5">
        <f t="shared" ca="1" si="64"/>
        <v>-4446666.666666667</v>
      </c>
      <c r="BC70" s="5">
        <f t="shared" ca="1" si="64"/>
        <v>-4446666.666666667</v>
      </c>
      <c r="BD70" s="5">
        <f t="shared" ca="1" si="64"/>
        <v>-4446666.666666667</v>
      </c>
      <c r="BE70" s="5">
        <f t="shared" ca="1" si="64"/>
        <v>-4646666.666666667</v>
      </c>
      <c r="BF70" s="5">
        <f t="shared" ca="1" si="64"/>
        <v>-4446666.666666667</v>
      </c>
      <c r="BG70" s="5">
        <f t="shared" ca="1" si="64"/>
        <v>-4446666.666666667</v>
      </c>
      <c r="BH70" s="5">
        <f t="shared" ca="1" si="64"/>
        <v>-4446666.666666667</v>
      </c>
      <c r="BI70" s="5">
        <f t="shared" ca="1" si="64"/>
        <v>-4446666.666666667</v>
      </c>
      <c r="BJ70" s="5">
        <f t="shared" ca="1" si="64"/>
        <v>-4446666.666666667</v>
      </c>
      <c r="BK70" s="5">
        <f t="shared" ca="1" si="64"/>
        <v>-4446666.666666667</v>
      </c>
      <c r="BL70" s="5">
        <f t="shared" ca="1" si="64"/>
        <v>-4446666.666666667</v>
      </c>
      <c r="BM70" s="5">
        <f t="shared" ca="1" si="64"/>
        <v>-4446666.666666667</v>
      </c>
      <c r="BN70" s="5">
        <f t="shared" ca="1" si="64"/>
        <v>-4446666.666666667</v>
      </c>
      <c r="BO70" s="5">
        <f t="shared" ca="1" si="64"/>
        <v>-4446666.666666667</v>
      </c>
      <c r="BP70" s="5">
        <f t="shared" ref="BP70:EA70" ca="1" si="65">BP69+BP45</f>
        <v>-4446666.666666667</v>
      </c>
      <c r="BQ70" s="5">
        <f t="shared" ca="1" si="65"/>
        <v>-4646666.666666667</v>
      </c>
      <c r="BR70" s="5">
        <f t="shared" ca="1" si="65"/>
        <v>-4446666.666666667</v>
      </c>
      <c r="BS70" s="5">
        <f t="shared" ca="1" si="65"/>
        <v>-4446666.666666667</v>
      </c>
      <c r="BT70" s="5">
        <f t="shared" ca="1" si="65"/>
        <v>-4446666.666666667</v>
      </c>
      <c r="BU70" s="5">
        <f t="shared" ca="1" si="65"/>
        <v>-4446666.666666667</v>
      </c>
      <c r="BV70" s="5">
        <f t="shared" ca="1" si="65"/>
        <v>-4446666.666666667</v>
      </c>
      <c r="BW70" s="5">
        <f t="shared" ca="1" si="65"/>
        <v>-13686666.666666646</v>
      </c>
      <c r="BX70" s="5">
        <f t="shared" ca="1" si="65"/>
        <v>-1806666.6666666665</v>
      </c>
      <c r="BY70" s="5">
        <f t="shared" ca="1" si="65"/>
        <v>-1806666.6666666665</v>
      </c>
      <c r="BZ70" s="5">
        <f t="shared" ca="1" si="65"/>
        <v>-10578447.701002344</v>
      </c>
      <c r="CA70" s="5">
        <f t="shared" ca="1" si="65"/>
        <v>-3585384.5486006504</v>
      </c>
      <c r="CB70" s="5">
        <f t="shared" ca="1" si="65"/>
        <v>-3528324.4245168273</v>
      </c>
      <c r="CC70" s="5">
        <f t="shared" ca="1" si="65"/>
        <v>-3926233.4964034883</v>
      </c>
      <c r="CD70" s="5">
        <f t="shared" ca="1" si="65"/>
        <v>-2602058.9986171229</v>
      </c>
      <c r="CE70" s="5">
        <f t="shared" ca="1" si="65"/>
        <v>-2632683.8379042386</v>
      </c>
      <c r="CF70" s="5">
        <f t="shared" ca="1" si="65"/>
        <v>-2632917.094717131</v>
      </c>
      <c r="CG70" s="5">
        <f t="shared" ca="1" si="65"/>
        <v>-2511912.2436271589</v>
      </c>
      <c r="CH70" s="5">
        <f t="shared" ca="1" si="65"/>
        <v>-2492336.8595571145</v>
      </c>
      <c r="CI70" s="5">
        <f t="shared" ca="1" si="65"/>
        <v>-3792761.4754870739</v>
      </c>
      <c r="CJ70" s="5">
        <f t="shared" ca="1" si="65"/>
        <v>683582.3319795056</v>
      </c>
      <c r="CK70" s="5">
        <f t="shared" ca="1" si="65"/>
        <v>703157.71604955022</v>
      </c>
      <c r="CL70" s="5">
        <f t="shared" ca="1" si="65"/>
        <v>751866.70941229817</v>
      </c>
      <c r="CM70" s="5">
        <f t="shared" ca="1" si="65"/>
        <v>834362.7329501661</v>
      </c>
      <c r="CN70" s="5">
        <f t="shared" ca="1" si="65"/>
        <v>846019.35965084261</v>
      </c>
      <c r="CO70" s="5">
        <f t="shared" ca="1" si="65"/>
        <v>541223.06182762003</v>
      </c>
      <c r="CP70" s="5">
        <f t="shared" ca="1" si="65"/>
        <v>854894.43801508658</v>
      </c>
      <c r="CQ70" s="5">
        <f t="shared" ca="1" si="65"/>
        <v>854894.43801508658</v>
      </c>
      <c r="CR70" s="5">
        <f t="shared" ca="1" si="65"/>
        <v>854894.43801508658</v>
      </c>
      <c r="CS70" s="5">
        <f t="shared" ca="1" si="65"/>
        <v>854894.43801508658</v>
      </c>
      <c r="CT70" s="5">
        <f t="shared" ca="1" si="65"/>
        <v>854894.43801508658</v>
      </c>
      <c r="CU70" s="5">
        <f t="shared" ca="1" si="65"/>
        <v>854894.43801508658</v>
      </c>
      <c r="CV70" s="5">
        <f t="shared" ca="1" si="65"/>
        <v>854894.43801508658</v>
      </c>
      <c r="CW70" s="5">
        <f t="shared" ca="1" si="65"/>
        <v>854894.43801508658</v>
      </c>
      <c r="CX70" s="5">
        <f t="shared" ca="1" si="65"/>
        <v>637136.91641411791</v>
      </c>
      <c r="CY70" s="5">
        <f t="shared" ca="1" si="65"/>
        <v>861588.89825677779</v>
      </c>
      <c r="CZ70" s="5">
        <f t="shared" ca="1" si="65"/>
        <v>939969.6410608117</v>
      </c>
      <c r="DA70" s="5">
        <f t="shared" ca="1" si="65"/>
        <v>534490.77974832291</v>
      </c>
      <c r="DB70" s="5">
        <f t="shared" ca="1" si="65"/>
        <v>952292.5455466141</v>
      </c>
      <c r="DC70" s="5">
        <f t="shared" ca="1" si="65"/>
        <v>952292.5455466141</v>
      </c>
      <c r="DD70" s="5">
        <f t="shared" ca="1" si="65"/>
        <v>952292.5455466141</v>
      </c>
      <c r="DE70" s="5">
        <f t="shared" ca="1" si="65"/>
        <v>952292.5455466141</v>
      </c>
      <c r="DF70" s="5">
        <f t="shared" ca="1" si="65"/>
        <v>952292.5455466141</v>
      </c>
      <c r="DG70" s="5">
        <f t="shared" ca="1" si="65"/>
        <v>952292.5455466141</v>
      </c>
      <c r="DH70" s="5">
        <f t="shared" ca="1" si="65"/>
        <v>952292.5455466141</v>
      </c>
      <c r="DI70" s="5">
        <f t="shared" ca="1" si="65"/>
        <v>952292.5455466141</v>
      </c>
      <c r="DJ70" s="5">
        <f t="shared" ca="1" si="65"/>
        <v>498553.90796940844</v>
      </c>
      <c r="DK70" s="5">
        <f t="shared" ca="1" si="65"/>
        <v>893104.57691072091</v>
      </c>
      <c r="DL70" s="5">
        <f t="shared" ca="1" si="65"/>
        <v>893104.57691072091</v>
      </c>
      <c r="DM70" s="5">
        <f t="shared" ca="1" si="65"/>
        <v>622287.02087233844</v>
      </c>
      <c r="DN70" s="5">
        <f t="shared" ca="1" si="65"/>
        <v>1054294.5898559899</v>
      </c>
      <c r="DO70" s="5">
        <f t="shared" ca="1" si="65"/>
        <v>1054294.5898559899</v>
      </c>
      <c r="DP70" s="5">
        <f t="shared" ca="1" si="65"/>
        <v>1054294.5898559899</v>
      </c>
      <c r="DQ70" s="5">
        <f t="shared" ca="1" si="65"/>
        <v>1054294.5898559899</v>
      </c>
      <c r="DR70" s="5">
        <f t="shared" ca="1" si="65"/>
        <v>1054294.5898559899</v>
      </c>
      <c r="DS70" s="5">
        <f t="shared" ca="1" si="65"/>
        <v>1054294.5898559899</v>
      </c>
      <c r="DT70" s="5">
        <f t="shared" ca="1" si="65"/>
        <v>1054294.5898559899</v>
      </c>
      <c r="DU70" s="5">
        <f t="shared" ca="1" si="65"/>
        <v>1054294.5898559899</v>
      </c>
      <c r="DV70" s="5">
        <f t="shared" ca="1" si="65"/>
        <v>-521031.47309696884</v>
      </c>
      <c r="DW70" s="5">
        <f t="shared" ca="1" si="65"/>
        <v>564612.40585250314</v>
      </c>
      <c r="DX70" s="5">
        <f t="shared" ca="1" si="65"/>
        <v>655142.16379116266</v>
      </c>
      <c r="DY70" s="5">
        <f t="shared" ca="1" si="65"/>
        <v>495750.93787102029</v>
      </c>
      <c r="DZ70" s="5">
        <f t="shared" ca="1" si="65"/>
        <v>1155599.8355872696</v>
      </c>
      <c r="EA70" s="5">
        <f t="shared" ca="1" si="65"/>
        <v>1155599.8355872696</v>
      </c>
      <c r="EB70" s="5">
        <f t="shared" ref="EB70:GM70" ca="1" si="66">EB69+EB45</f>
        <v>1155599.8355872696</v>
      </c>
      <c r="EC70" s="5">
        <f t="shared" ca="1" si="66"/>
        <v>1155599.8355872696</v>
      </c>
      <c r="ED70" s="5">
        <f t="shared" ca="1" si="66"/>
        <v>1155599.8355872696</v>
      </c>
      <c r="EE70" s="5">
        <f t="shared" ca="1" si="66"/>
        <v>1155599.8355872696</v>
      </c>
      <c r="EF70" s="5">
        <f t="shared" ca="1" si="66"/>
        <v>1155599.8355872696</v>
      </c>
      <c r="EG70" s="5">
        <f t="shared" ca="1" si="66"/>
        <v>1155599.8355872696</v>
      </c>
      <c r="EH70" s="5">
        <f t="shared" ca="1" si="66"/>
        <v>1153551.7294701918</v>
      </c>
      <c r="EI70" s="5">
        <f t="shared" ca="1" si="66"/>
        <v>1256636.0536414059</v>
      </c>
      <c r="EJ70" s="5">
        <f t="shared" ca="1" si="66"/>
        <v>1256636.0536414059</v>
      </c>
      <c r="EK70" s="5">
        <f t="shared" ca="1" si="66"/>
        <v>784236.97362129111</v>
      </c>
      <c r="EL70" s="5">
        <f t="shared" ca="1" si="66"/>
        <v>1256636.0536414059</v>
      </c>
      <c r="EM70" s="5">
        <f t="shared" ca="1" si="66"/>
        <v>1256636.0536414059</v>
      </c>
      <c r="EN70" s="5">
        <f t="shared" ca="1" si="66"/>
        <v>1256636.0536414059</v>
      </c>
      <c r="EO70" s="5">
        <f t="shared" ca="1" si="66"/>
        <v>1256636.0536414059</v>
      </c>
      <c r="EP70" s="5">
        <f t="shared" ca="1" si="66"/>
        <v>1256636.0536414059</v>
      </c>
      <c r="EQ70" s="5">
        <f t="shared" ca="1" si="66"/>
        <v>1256636.0536414059</v>
      </c>
      <c r="ER70" s="5">
        <f t="shared" ca="1" si="66"/>
        <v>1256636.0536414059</v>
      </c>
      <c r="ES70" s="5">
        <f t="shared" ca="1" si="66"/>
        <v>1256636.0536414059</v>
      </c>
      <c r="ET70" s="5">
        <f t="shared" ca="1" si="66"/>
        <v>508872.22536114231</v>
      </c>
      <c r="EU70" s="5">
        <f t="shared" ca="1" si="66"/>
        <v>1059550.4151219907</v>
      </c>
      <c r="EV70" s="5">
        <f t="shared" ca="1" si="66"/>
        <v>1087012.8693249258</v>
      </c>
      <c r="EW70" s="5">
        <f t="shared" ca="1" si="66"/>
        <v>683097389.54657888</v>
      </c>
      <c r="EX70" s="5">
        <f t="shared" ca="1" si="66"/>
        <v>3765141.775491606</v>
      </c>
      <c r="EY70" s="5">
        <f t="shared" ca="1" si="66"/>
        <v>3765141.775491606</v>
      </c>
      <c r="EZ70" s="5">
        <f t="shared" ca="1" si="66"/>
        <v>3765141.775491606</v>
      </c>
      <c r="FA70" s="5">
        <f t="shared" ca="1" si="66"/>
        <v>3765141.775491606</v>
      </c>
      <c r="FB70" s="5">
        <f t="shared" ca="1" si="66"/>
        <v>3765141.775491606</v>
      </c>
      <c r="FC70" s="5">
        <f t="shared" ca="1" si="66"/>
        <v>3765141.775491606</v>
      </c>
      <c r="FD70" s="5">
        <f t="shared" ca="1" si="66"/>
        <v>3765141.775491606</v>
      </c>
      <c r="FE70" s="5">
        <f t="shared" ca="1" si="66"/>
        <v>3765141.775491606</v>
      </c>
      <c r="FF70" s="5">
        <f t="shared" ca="1" si="66"/>
        <v>3827580.7129947231</v>
      </c>
      <c r="FG70" s="5">
        <f t="shared" ca="1" si="66"/>
        <v>3911648.4317822927</v>
      </c>
      <c r="FH70" s="5">
        <f t="shared" ca="1" si="66"/>
        <v>3911648.4317822927</v>
      </c>
      <c r="FI70" s="5">
        <f t="shared" ca="1" si="66"/>
        <v>3911648.4317822927</v>
      </c>
      <c r="FJ70" s="5">
        <f t="shared" ca="1" si="66"/>
        <v>3078315.0984489592</v>
      </c>
      <c r="FK70" s="5">
        <f t="shared" ca="1" si="66"/>
        <v>3078315.0984489592</v>
      </c>
      <c r="FL70" s="5">
        <f t="shared" ca="1" si="66"/>
        <v>3078315.0984489592</v>
      </c>
      <c r="FM70" s="5">
        <f t="shared" ca="1" si="66"/>
        <v>3078315.0984489592</v>
      </c>
      <c r="FN70" s="5">
        <f t="shared" ca="1" si="66"/>
        <v>3078315.0984489592</v>
      </c>
      <c r="FO70" s="5">
        <f t="shared" ca="1" si="66"/>
        <v>3078315.0984489592</v>
      </c>
      <c r="FP70" s="5">
        <f t="shared" ca="1" si="66"/>
        <v>3078315.0984489592</v>
      </c>
      <c r="FQ70" s="5">
        <f t="shared" ca="1" si="66"/>
        <v>3078315.0984489592</v>
      </c>
      <c r="FR70" s="5">
        <f t="shared" ca="1" si="66"/>
        <v>307803.2174560547</v>
      </c>
      <c r="FS70" s="5">
        <f t="shared" ca="1" si="66"/>
        <v>307803.2174560547</v>
      </c>
      <c r="FT70" s="5">
        <f t="shared" ca="1" si="66"/>
        <v>307803.2174560547</v>
      </c>
      <c r="FU70" s="5">
        <f t="shared" ca="1" si="66"/>
        <v>2877934.7863270757</v>
      </c>
      <c r="FV70" s="5">
        <f t="shared" ca="1" si="66"/>
        <v>3213369.8445746009</v>
      </c>
      <c r="FW70" s="5">
        <f t="shared" ca="1" si="66"/>
        <v>3213369.8445746009</v>
      </c>
      <c r="FX70" s="5">
        <f t="shared" ca="1" si="66"/>
        <v>3213369.8445746009</v>
      </c>
      <c r="FY70" s="5">
        <f t="shared" ca="1" si="66"/>
        <v>3213369.8445746009</v>
      </c>
      <c r="FZ70" s="5">
        <f t="shared" ca="1" si="66"/>
        <v>3213369.8445746009</v>
      </c>
      <c r="GA70" s="5">
        <f t="shared" ca="1" si="66"/>
        <v>3213369.8445746009</v>
      </c>
      <c r="GB70" s="5">
        <f t="shared" ca="1" si="66"/>
        <v>3213369.8445746009</v>
      </c>
      <c r="GC70" s="5">
        <f t="shared" ca="1" si="66"/>
        <v>3213369.8445746009</v>
      </c>
      <c r="GD70" s="5">
        <f t="shared" ca="1" si="66"/>
        <v>323193.37832885748</v>
      </c>
      <c r="GE70" s="5">
        <f t="shared" ca="1" si="66"/>
        <v>323193.37832885748</v>
      </c>
      <c r="GF70" s="5">
        <f t="shared" ca="1" si="66"/>
        <v>323193.37832885748</v>
      </c>
      <c r="GG70" s="5">
        <f t="shared" ca="1" si="66"/>
        <v>3361678.7357300073</v>
      </c>
      <c r="GH70" s="5">
        <f t="shared" ca="1" si="66"/>
        <v>3361678.7357300073</v>
      </c>
      <c r="GI70" s="5">
        <f t="shared" ca="1" si="66"/>
        <v>3361678.7357300073</v>
      </c>
      <c r="GJ70" s="5">
        <f t="shared" ca="1" si="66"/>
        <v>3361678.7357300073</v>
      </c>
      <c r="GK70" s="5">
        <f t="shared" ca="1" si="66"/>
        <v>3361678.7357300073</v>
      </c>
      <c r="GL70" s="5">
        <f t="shared" ca="1" si="66"/>
        <v>3361678.7357300073</v>
      </c>
      <c r="GM70" s="5">
        <f t="shared" ca="1" si="66"/>
        <v>3361678.7357300073</v>
      </c>
      <c r="GN70" s="5">
        <f t="shared" ref="GN70:GX70" ca="1" si="67">GN69+GN45</f>
        <v>3361678.7357300073</v>
      </c>
      <c r="GO70" s="5">
        <f t="shared" ca="1" si="67"/>
        <v>3361678.7357300073</v>
      </c>
      <c r="GP70" s="5">
        <f t="shared" ca="1" si="67"/>
        <v>339353.04724530032</v>
      </c>
      <c r="GQ70" s="5">
        <f t="shared" ca="1" si="67"/>
        <v>339353.04724530032</v>
      </c>
      <c r="GR70" s="5">
        <f t="shared" ca="1" si="67"/>
        <v>339353.04724530032</v>
      </c>
      <c r="GS70" s="5">
        <f t="shared" ca="1" si="67"/>
        <v>339353.04724530032</v>
      </c>
      <c r="GT70" s="5">
        <f t="shared" ca="1" si="67"/>
        <v>339353.04724530032</v>
      </c>
      <c r="GU70" s="5">
        <f t="shared" ca="1" si="67"/>
        <v>339353.04724530032</v>
      </c>
      <c r="GV70" s="5">
        <f t="shared" ca="1" si="67"/>
        <v>3389676.5671600704</v>
      </c>
      <c r="GW70" s="5">
        <f t="shared" ca="1" si="67"/>
        <v>3389676.5671600704</v>
      </c>
      <c r="GX70" s="5">
        <f t="shared" ca="1" si="67"/>
        <v>3389676.5671600704</v>
      </c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</row>
    <row r="71" spans="1:221">
      <c r="A71" s="35">
        <v>6</v>
      </c>
      <c r="B71" s="14" t="s">
        <v>248</v>
      </c>
      <c r="C71" s="13" t="s">
        <v>441</v>
      </c>
      <c r="D71" s="26">
        <f>Expense!E187</f>
        <v>0</v>
      </c>
      <c r="E71" s="26">
        <f>Expense!F187</f>
        <v>0</v>
      </c>
      <c r="F71" s="26">
        <f>Expense!G187</f>
        <v>0</v>
      </c>
      <c r="G71" s="26">
        <f>Expense!H187</f>
        <v>0</v>
      </c>
      <c r="H71" s="26">
        <f>Expense!I187</f>
        <v>0</v>
      </c>
      <c r="I71" s="26">
        <f ca="1">Expense!J187</f>
        <v>0</v>
      </c>
      <c r="J71" s="26">
        <f>Expense!K187</f>
        <v>0</v>
      </c>
      <c r="K71" s="26">
        <f>Expense!L187</f>
        <v>0</v>
      </c>
      <c r="L71" s="26">
        <f>Expense!M187</f>
        <v>0</v>
      </c>
      <c r="M71" s="26">
        <f>Expense!N187</f>
        <v>0</v>
      </c>
      <c r="N71" s="26">
        <f>Expense!O187</f>
        <v>0</v>
      </c>
      <c r="O71" s="26">
        <f>Expense!P187</f>
        <v>0</v>
      </c>
      <c r="P71" s="26">
        <f>Expense!Q187</f>
        <v>0</v>
      </c>
      <c r="Q71" s="26">
        <f>Expense!R187</f>
        <v>0</v>
      </c>
      <c r="R71" s="26">
        <f>Expense!S187</f>
        <v>0</v>
      </c>
      <c r="S71" s="26">
        <f>Expense!T187</f>
        <v>0</v>
      </c>
      <c r="T71" s="26">
        <f>Expense!U187</f>
        <v>0</v>
      </c>
      <c r="U71" s="26">
        <f ca="1">Expense!V187</f>
        <v>0</v>
      </c>
      <c r="V71" s="26">
        <f>Expense!W187</f>
        <v>0</v>
      </c>
      <c r="W71" s="26">
        <f>Expense!X187</f>
        <v>0</v>
      </c>
      <c r="X71" s="26">
        <f>Expense!Y187</f>
        <v>0</v>
      </c>
      <c r="Y71" s="26">
        <f>Expense!Z187</f>
        <v>0</v>
      </c>
      <c r="Z71" s="26">
        <f>Expense!AA187</f>
        <v>0</v>
      </c>
      <c r="AA71" s="26">
        <f>Expense!AB187</f>
        <v>0</v>
      </c>
      <c r="AB71" s="26">
        <f>Expense!AC187</f>
        <v>0</v>
      </c>
      <c r="AC71" s="26">
        <f>Expense!AD187</f>
        <v>0</v>
      </c>
      <c r="AD71" s="26">
        <f>Expense!AE187</f>
        <v>0</v>
      </c>
      <c r="AE71" s="26">
        <f>Expense!AF187</f>
        <v>0</v>
      </c>
      <c r="AF71" s="26">
        <f>Expense!AG187</f>
        <v>0</v>
      </c>
      <c r="AG71" s="26">
        <f ca="1">Expense!AH187</f>
        <v>0</v>
      </c>
      <c r="AH71" s="26">
        <f>Expense!AI187</f>
        <v>0</v>
      </c>
      <c r="AI71" s="26">
        <f>Expense!AJ187</f>
        <v>0</v>
      </c>
      <c r="AJ71" s="26">
        <f>Expense!AK187</f>
        <v>0</v>
      </c>
      <c r="AK71" s="26">
        <f>Expense!AL187</f>
        <v>0</v>
      </c>
      <c r="AL71" s="26">
        <f>Expense!AM187</f>
        <v>0</v>
      </c>
      <c r="AM71" s="26">
        <f>Expense!AN187</f>
        <v>0</v>
      </c>
      <c r="AN71" s="26">
        <f>Expense!AO187</f>
        <v>0</v>
      </c>
      <c r="AO71" s="26">
        <f>Expense!AP187</f>
        <v>0</v>
      </c>
      <c r="AP71" s="26">
        <f>Expense!AQ187</f>
        <v>0</v>
      </c>
      <c r="AQ71" s="26">
        <f>Expense!AR187</f>
        <v>0</v>
      </c>
      <c r="AR71" s="26">
        <f>Expense!AS187</f>
        <v>0</v>
      </c>
      <c r="AS71" s="26">
        <f ca="1">Expense!AT187</f>
        <v>0</v>
      </c>
      <c r="AT71" s="26">
        <f>Expense!AU187</f>
        <v>0</v>
      </c>
      <c r="AU71" s="26">
        <f>Expense!AV187</f>
        <v>0</v>
      </c>
      <c r="AV71" s="26">
        <f>Expense!AW187</f>
        <v>0</v>
      </c>
      <c r="AW71" s="26">
        <f>Expense!AX187</f>
        <v>0</v>
      </c>
      <c r="AX71" s="26">
        <f>Expense!AY187</f>
        <v>0</v>
      </c>
      <c r="AY71" s="26">
        <f>Expense!AZ187</f>
        <v>0</v>
      </c>
      <c r="AZ71" s="26">
        <f>Expense!BA187</f>
        <v>0</v>
      </c>
      <c r="BA71" s="26">
        <f>Expense!BB187</f>
        <v>0</v>
      </c>
      <c r="BB71" s="26">
        <f>Expense!BC187</f>
        <v>0</v>
      </c>
      <c r="BC71" s="26">
        <f>Expense!BD187</f>
        <v>0</v>
      </c>
      <c r="BD71" s="26">
        <f>Expense!BE187</f>
        <v>0</v>
      </c>
      <c r="BE71" s="26">
        <f ca="1">Expense!BF187</f>
        <v>0</v>
      </c>
      <c r="BF71" s="26">
        <f>Expense!BG187</f>
        <v>0</v>
      </c>
      <c r="BG71" s="26">
        <f>Expense!BH187</f>
        <v>0</v>
      </c>
      <c r="BH71" s="26">
        <f>Expense!BI187</f>
        <v>0</v>
      </c>
      <c r="BI71" s="26">
        <f>Expense!BJ187</f>
        <v>0</v>
      </c>
      <c r="BJ71" s="26">
        <f>Expense!BK187</f>
        <v>0</v>
      </c>
      <c r="BK71" s="26">
        <f>Expense!BL187</f>
        <v>0</v>
      </c>
      <c r="BL71" s="26">
        <f>Expense!BM187</f>
        <v>0</v>
      </c>
      <c r="BM71" s="26">
        <f>Expense!BN187</f>
        <v>0</v>
      </c>
      <c r="BN71" s="26">
        <f>Expense!BO187</f>
        <v>0</v>
      </c>
      <c r="BO71" s="26">
        <f>Expense!BP187</f>
        <v>0</v>
      </c>
      <c r="BP71" s="26">
        <f>Expense!BQ187</f>
        <v>0</v>
      </c>
      <c r="BQ71" s="26">
        <f ca="1">Expense!BR187</f>
        <v>0</v>
      </c>
      <c r="BR71" s="26">
        <f>Expense!BS187</f>
        <v>0</v>
      </c>
      <c r="BS71" s="26">
        <f>Expense!BT187</f>
        <v>0</v>
      </c>
      <c r="BT71" s="26">
        <f>Expense!BU187</f>
        <v>0</v>
      </c>
      <c r="BU71" s="26">
        <f>Expense!BV187</f>
        <v>0</v>
      </c>
      <c r="BV71" s="26">
        <f>Expense!BW187</f>
        <v>0</v>
      </c>
      <c r="BW71" s="26">
        <f>Expense!BX187</f>
        <v>0</v>
      </c>
      <c r="BX71" s="26">
        <f>Expense!BY187</f>
        <v>0</v>
      </c>
      <c r="BY71" s="26">
        <f>Expense!BZ187</f>
        <v>0</v>
      </c>
      <c r="BZ71" s="26">
        <f>Expense!CA187</f>
        <v>0</v>
      </c>
      <c r="CA71" s="26">
        <f>Expense!CB187</f>
        <v>0</v>
      </c>
      <c r="CB71" s="26">
        <f>Expense!CC187</f>
        <v>0</v>
      </c>
      <c r="CC71" s="26">
        <f ca="1">Expense!CD187</f>
        <v>0</v>
      </c>
      <c r="CD71" s="26">
        <f>Expense!CE187</f>
        <v>0</v>
      </c>
      <c r="CE71" s="26">
        <f>Expense!CF187</f>
        <v>0</v>
      </c>
      <c r="CF71" s="26">
        <f>Expense!CG187</f>
        <v>0</v>
      </c>
      <c r="CG71" s="26">
        <f>Expense!CH187</f>
        <v>0</v>
      </c>
      <c r="CH71" s="26">
        <f>Expense!CI187</f>
        <v>0</v>
      </c>
      <c r="CI71" s="26">
        <f>Expense!CJ187</f>
        <v>0</v>
      </c>
      <c r="CJ71" s="26">
        <f>Expense!CK187</f>
        <v>0</v>
      </c>
      <c r="CK71" s="26">
        <f>Expense!CL187</f>
        <v>0</v>
      </c>
      <c r="CL71" s="26">
        <f>Expense!CM187</f>
        <v>0</v>
      </c>
      <c r="CM71" s="26">
        <f>Expense!CN187</f>
        <v>0</v>
      </c>
      <c r="CN71" s="26">
        <f>Expense!CO187</f>
        <v>0</v>
      </c>
      <c r="CO71" s="26">
        <f ca="1">Expense!CP187</f>
        <v>0</v>
      </c>
      <c r="CP71" s="26">
        <f>Expense!CQ187</f>
        <v>0</v>
      </c>
      <c r="CQ71" s="26">
        <f>Expense!CR187</f>
        <v>0</v>
      </c>
      <c r="CR71" s="26">
        <f>Expense!CS187</f>
        <v>0</v>
      </c>
      <c r="CS71" s="26">
        <f>Expense!CT187</f>
        <v>0</v>
      </c>
      <c r="CT71" s="26">
        <f>Expense!CU187</f>
        <v>0</v>
      </c>
      <c r="CU71" s="26">
        <f>Expense!CV187</f>
        <v>0</v>
      </c>
      <c r="CV71" s="26">
        <f>Expense!CW187</f>
        <v>0</v>
      </c>
      <c r="CW71" s="26">
        <f>Expense!CX187</f>
        <v>0</v>
      </c>
      <c r="CX71" s="26">
        <f>Expense!CY187</f>
        <v>0</v>
      </c>
      <c r="CY71" s="26">
        <f>Expense!CZ187</f>
        <v>0</v>
      </c>
      <c r="CZ71" s="26">
        <f>Expense!DA187</f>
        <v>0</v>
      </c>
      <c r="DA71" s="26">
        <f ca="1">Expense!DB187</f>
        <v>0</v>
      </c>
      <c r="DB71" s="26">
        <f>Expense!DC187</f>
        <v>0</v>
      </c>
      <c r="DC71" s="26">
        <f>Expense!DD187</f>
        <v>0</v>
      </c>
      <c r="DD71" s="26">
        <f>Expense!DE187</f>
        <v>0</v>
      </c>
      <c r="DE71" s="26">
        <f>Expense!DF187</f>
        <v>0</v>
      </c>
      <c r="DF71" s="26">
        <f>Expense!DG187</f>
        <v>0</v>
      </c>
      <c r="DG71" s="26">
        <f>Expense!DH187</f>
        <v>0</v>
      </c>
      <c r="DH71" s="26">
        <f>Expense!DI187</f>
        <v>0</v>
      </c>
      <c r="DI71" s="26">
        <f>Expense!DJ187</f>
        <v>0</v>
      </c>
      <c r="DJ71" s="26">
        <f>Expense!DK187</f>
        <v>0</v>
      </c>
      <c r="DK71" s="26">
        <f>Expense!DL187</f>
        <v>0</v>
      </c>
      <c r="DL71" s="26">
        <f>Expense!DM187</f>
        <v>0</v>
      </c>
      <c r="DM71" s="26">
        <f ca="1">Expense!DN187</f>
        <v>0</v>
      </c>
      <c r="DN71" s="26">
        <f>Expense!DO187</f>
        <v>0</v>
      </c>
      <c r="DO71" s="26">
        <f>Expense!DP187</f>
        <v>0</v>
      </c>
      <c r="DP71" s="26">
        <f>Expense!DQ187</f>
        <v>0</v>
      </c>
      <c r="DQ71" s="26">
        <f>Expense!DR187</f>
        <v>0</v>
      </c>
      <c r="DR71" s="26">
        <f>Expense!DS187</f>
        <v>0</v>
      </c>
      <c r="DS71" s="26">
        <f>Expense!DT187</f>
        <v>0</v>
      </c>
      <c r="DT71" s="26">
        <f>Expense!DU187</f>
        <v>0</v>
      </c>
      <c r="DU71" s="26">
        <f>Expense!DV187</f>
        <v>0</v>
      </c>
      <c r="DV71" s="26">
        <f>Expense!DW187</f>
        <v>0</v>
      </c>
      <c r="DW71" s="26">
        <f>Expense!DX187</f>
        <v>0</v>
      </c>
      <c r="DX71" s="26">
        <f>Expense!DY187</f>
        <v>0</v>
      </c>
      <c r="DY71" s="26">
        <f ca="1">Expense!DZ187</f>
        <v>0</v>
      </c>
      <c r="DZ71" s="26">
        <f>Expense!EA187</f>
        <v>0</v>
      </c>
      <c r="EA71" s="26">
        <f>Expense!EB187</f>
        <v>0</v>
      </c>
      <c r="EB71" s="26">
        <f>Expense!EC187</f>
        <v>0</v>
      </c>
      <c r="EC71" s="26">
        <f>Expense!ED187</f>
        <v>0</v>
      </c>
      <c r="ED71" s="26">
        <f>Expense!EE187</f>
        <v>0</v>
      </c>
      <c r="EE71" s="26">
        <f>Expense!EF187</f>
        <v>0</v>
      </c>
      <c r="EF71" s="26">
        <f>Expense!EG187</f>
        <v>0</v>
      </c>
      <c r="EG71" s="26">
        <f>Expense!EH187</f>
        <v>0</v>
      </c>
      <c r="EH71" s="26">
        <f>Expense!EI187</f>
        <v>0</v>
      </c>
      <c r="EI71" s="26">
        <f>Expense!EJ187</f>
        <v>0</v>
      </c>
      <c r="EJ71" s="26">
        <f>Expense!EK187</f>
        <v>0</v>
      </c>
      <c r="EK71" s="26">
        <f ca="1">Expense!EL187</f>
        <v>0</v>
      </c>
      <c r="EL71" s="26">
        <f>Expense!EM187</f>
        <v>0</v>
      </c>
      <c r="EM71" s="26">
        <f>Expense!EN187</f>
        <v>0</v>
      </c>
      <c r="EN71" s="26">
        <f>Expense!EO187</f>
        <v>0</v>
      </c>
      <c r="EO71" s="26">
        <f>Expense!EP187</f>
        <v>0</v>
      </c>
      <c r="EP71" s="26">
        <f>Expense!EQ187</f>
        <v>0</v>
      </c>
      <c r="EQ71" s="26">
        <f>Expense!ER187</f>
        <v>0</v>
      </c>
      <c r="ER71" s="26">
        <f>Expense!ES187</f>
        <v>0</v>
      </c>
      <c r="ES71" s="26">
        <f>Expense!ET187</f>
        <v>0</v>
      </c>
      <c r="ET71" s="26">
        <f>Expense!EU187</f>
        <v>0</v>
      </c>
      <c r="EU71" s="26">
        <f>Expense!EV187</f>
        <v>0</v>
      </c>
      <c r="EV71" s="26">
        <f>Expense!EW187</f>
        <v>0</v>
      </c>
      <c r="EW71" s="26">
        <f ca="1">Expense!EX187</f>
        <v>0</v>
      </c>
      <c r="EX71" s="26">
        <f>Expense!EY187</f>
        <v>0</v>
      </c>
      <c r="EY71" s="26">
        <f>Expense!EZ187</f>
        <v>0</v>
      </c>
      <c r="EZ71" s="26">
        <f>Expense!FA187</f>
        <v>0</v>
      </c>
      <c r="FA71" s="26">
        <f>Expense!FB187</f>
        <v>0</v>
      </c>
      <c r="FB71" s="26">
        <f>Expense!FC187</f>
        <v>0</v>
      </c>
      <c r="FC71" s="26">
        <f>Expense!FD187</f>
        <v>0</v>
      </c>
      <c r="FD71" s="26">
        <f>Expense!FE187</f>
        <v>0</v>
      </c>
      <c r="FE71" s="26">
        <f>Expense!FF187</f>
        <v>0</v>
      </c>
      <c r="FF71" s="26">
        <f>Expense!FG187</f>
        <v>0</v>
      </c>
      <c r="FG71" s="26">
        <f>Expense!FH187</f>
        <v>0</v>
      </c>
      <c r="FH71" s="26">
        <f>Expense!FI187</f>
        <v>0</v>
      </c>
      <c r="FI71" s="26">
        <f>Expense!FJ187</f>
        <v>0</v>
      </c>
      <c r="FJ71" s="26">
        <f>Expense!FK187</f>
        <v>0</v>
      </c>
      <c r="FK71" s="26">
        <f>Expense!FL187</f>
        <v>0</v>
      </c>
      <c r="FL71" s="26">
        <f>Expense!FM187</f>
        <v>0</v>
      </c>
      <c r="FM71" s="26">
        <f>Expense!FN187</f>
        <v>0</v>
      </c>
      <c r="FN71" s="26">
        <f>Expense!FO187</f>
        <v>0</v>
      </c>
      <c r="FO71" s="26">
        <f>Expense!FP187</f>
        <v>0</v>
      </c>
      <c r="FP71" s="26">
        <f>Expense!FQ187</f>
        <v>0</v>
      </c>
      <c r="FQ71" s="26">
        <f>Expense!FR187</f>
        <v>0</v>
      </c>
      <c r="FR71" s="26">
        <f>Expense!FS187</f>
        <v>0</v>
      </c>
      <c r="FS71" s="26">
        <f>Expense!FT187</f>
        <v>0</v>
      </c>
      <c r="FT71" s="26">
        <f>Expense!FU187</f>
        <v>0</v>
      </c>
      <c r="FU71" s="26">
        <f>Expense!FV187</f>
        <v>0</v>
      </c>
      <c r="FV71" s="26">
        <f>Expense!FW187</f>
        <v>0</v>
      </c>
      <c r="FW71" s="26">
        <f>Expense!FX187</f>
        <v>0</v>
      </c>
      <c r="FX71" s="26">
        <f>Expense!FY187</f>
        <v>0</v>
      </c>
      <c r="FY71" s="26">
        <f>Expense!FZ187</f>
        <v>0</v>
      </c>
      <c r="FZ71" s="26">
        <f>Expense!GA187</f>
        <v>0</v>
      </c>
      <c r="GA71" s="26">
        <f>Expense!GB187</f>
        <v>0</v>
      </c>
      <c r="GB71" s="26">
        <f>Expense!GC187</f>
        <v>0</v>
      </c>
      <c r="GC71" s="26">
        <f>Expense!GD187</f>
        <v>0</v>
      </c>
      <c r="GD71" s="26">
        <f>Expense!GE187</f>
        <v>0</v>
      </c>
      <c r="GE71" s="26">
        <f>Expense!GF187</f>
        <v>0</v>
      </c>
      <c r="GF71" s="26">
        <f>Expense!GG187</f>
        <v>0</v>
      </c>
      <c r="GG71" s="26">
        <f>Expense!GH187</f>
        <v>0</v>
      </c>
      <c r="GH71" s="26">
        <f>Expense!GI187</f>
        <v>0</v>
      </c>
      <c r="GI71" s="26">
        <f>Expense!GJ187</f>
        <v>0</v>
      </c>
      <c r="GJ71" s="26">
        <f>Expense!GK187</f>
        <v>0</v>
      </c>
      <c r="GK71" s="26">
        <f>Expense!GL187</f>
        <v>0</v>
      </c>
      <c r="GL71" s="26">
        <f>Expense!GM187</f>
        <v>0</v>
      </c>
      <c r="GM71" s="26">
        <f>Expense!GN187</f>
        <v>0</v>
      </c>
      <c r="GN71" s="26">
        <f>Expense!GO187</f>
        <v>0</v>
      </c>
      <c r="GO71" s="26">
        <f>Expense!GP187</f>
        <v>0</v>
      </c>
      <c r="GP71" s="26">
        <f>Expense!GQ187</f>
        <v>0</v>
      </c>
      <c r="GQ71" s="26">
        <f>Expense!GR187</f>
        <v>0</v>
      </c>
      <c r="GR71" s="26">
        <f>Expense!GS187</f>
        <v>0</v>
      </c>
      <c r="GS71" s="26">
        <f>Expense!GT187</f>
        <v>0</v>
      </c>
      <c r="GT71" s="26">
        <f>Expense!GU187</f>
        <v>0</v>
      </c>
      <c r="GU71" s="26">
        <f>Expense!GV187</f>
        <v>0</v>
      </c>
      <c r="GV71" s="26">
        <f>Expense!GW187</f>
        <v>0</v>
      </c>
      <c r="GW71" s="26">
        <f>Expense!GX187</f>
        <v>0</v>
      </c>
      <c r="GX71" s="26">
        <f>Expense!GY187</f>
        <v>0</v>
      </c>
    </row>
    <row r="72" spans="1:221">
      <c r="B72" s="30" t="s">
        <v>219</v>
      </c>
      <c r="C72" s="13" t="s">
        <v>678</v>
      </c>
      <c r="D72" s="26">
        <f t="shared" ref="D72:BO72" ca="1" si="68">D69-D71</f>
        <v>-126853333.33333333</v>
      </c>
      <c r="E72" s="26">
        <f t="shared" ca="1" si="68"/>
        <v>-313333.33333333326</v>
      </c>
      <c r="F72" s="26">
        <f t="shared" ca="1" si="68"/>
        <v>-313333.33333333326</v>
      </c>
      <c r="G72" s="26">
        <f t="shared" ca="1" si="68"/>
        <v>-313333.33333333326</v>
      </c>
      <c r="H72" s="26">
        <f t="shared" ca="1" si="68"/>
        <v>-313333.33333333326</v>
      </c>
      <c r="I72" s="26">
        <f t="shared" ca="1" si="68"/>
        <v>-513333.33333333326</v>
      </c>
      <c r="J72" s="26">
        <f t="shared" ca="1" si="68"/>
        <v>-169866666.66666666</v>
      </c>
      <c r="K72" s="26">
        <f t="shared" ca="1" si="68"/>
        <v>-1146666.6666666665</v>
      </c>
      <c r="L72" s="26">
        <f t="shared" ca="1" si="68"/>
        <v>-1146666.6666666665</v>
      </c>
      <c r="M72" s="26">
        <f t="shared" ca="1" si="68"/>
        <v>-1146666.6666666665</v>
      </c>
      <c r="N72" s="26">
        <f t="shared" ca="1" si="68"/>
        <v>-1146666.6666666665</v>
      </c>
      <c r="O72" s="26">
        <f t="shared" ca="1" si="68"/>
        <v>-1146666.6666666665</v>
      </c>
      <c r="P72" s="26">
        <f t="shared" ca="1" si="68"/>
        <v>-127686666.66666667</v>
      </c>
      <c r="Q72" s="26">
        <f t="shared" ca="1" si="68"/>
        <v>-1146666.6666666665</v>
      </c>
      <c r="R72" s="26">
        <f t="shared" ca="1" si="68"/>
        <v>-1146666.6666666665</v>
      </c>
      <c r="S72" s="26">
        <f t="shared" ca="1" si="68"/>
        <v>-1146666.6666666665</v>
      </c>
      <c r="T72" s="26">
        <f t="shared" ca="1" si="68"/>
        <v>-1146666.6666666665</v>
      </c>
      <c r="U72" s="26">
        <f t="shared" ca="1" si="68"/>
        <v>-1346666.6666666665</v>
      </c>
      <c r="V72" s="26">
        <f t="shared" ca="1" si="68"/>
        <v>-1146666.6666666665</v>
      </c>
      <c r="W72" s="26">
        <f t="shared" ca="1" si="68"/>
        <v>-1146666.6666666665</v>
      </c>
      <c r="X72" s="26">
        <f t="shared" ca="1" si="68"/>
        <v>-1146666.6666666665</v>
      </c>
      <c r="Y72" s="26">
        <f t="shared" ca="1" si="68"/>
        <v>-1146666.6666666665</v>
      </c>
      <c r="Z72" s="26">
        <f t="shared" ca="1" si="68"/>
        <v>-1146666.6666666665</v>
      </c>
      <c r="AA72" s="26">
        <f t="shared" ca="1" si="68"/>
        <v>-1146666.6666666665</v>
      </c>
      <c r="AB72" s="26">
        <f t="shared" ca="1" si="68"/>
        <v>-1146666.6666666665</v>
      </c>
      <c r="AC72" s="26">
        <f t="shared" ca="1" si="68"/>
        <v>-1146666.6666666665</v>
      </c>
      <c r="AD72" s="26">
        <f t="shared" ca="1" si="68"/>
        <v>-1146666.6666666665</v>
      </c>
      <c r="AE72" s="26">
        <f t="shared" ca="1" si="68"/>
        <v>-1146666.6666666665</v>
      </c>
      <c r="AF72" s="26">
        <f t="shared" ca="1" si="68"/>
        <v>-1146666.6666666665</v>
      </c>
      <c r="AG72" s="26">
        <f t="shared" ca="1" si="68"/>
        <v>-7946666.6666666651</v>
      </c>
      <c r="AH72" s="26">
        <f t="shared" ca="1" si="68"/>
        <v>-4446666.666666667</v>
      </c>
      <c r="AI72" s="26">
        <f t="shared" ca="1" si="68"/>
        <v>-4446666.666666667</v>
      </c>
      <c r="AJ72" s="26">
        <f t="shared" ca="1" si="68"/>
        <v>-4446666.666666667</v>
      </c>
      <c r="AK72" s="26">
        <f t="shared" ca="1" si="68"/>
        <v>-4446666.666666667</v>
      </c>
      <c r="AL72" s="26">
        <f t="shared" ca="1" si="68"/>
        <v>-4446666.666666667</v>
      </c>
      <c r="AM72" s="26">
        <f t="shared" ca="1" si="68"/>
        <v>-4446666.666666667</v>
      </c>
      <c r="AN72" s="26">
        <f t="shared" ca="1" si="68"/>
        <v>-4446666.666666667</v>
      </c>
      <c r="AO72" s="26">
        <f t="shared" ca="1" si="68"/>
        <v>-4446666.666666667</v>
      </c>
      <c r="AP72" s="26">
        <f t="shared" ca="1" si="68"/>
        <v>-4446666.666666667</v>
      </c>
      <c r="AQ72" s="26">
        <f t="shared" ca="1" si="68"/>
        <v>-4446666.666666667</v>
      </c>
      <c r="AR72" s="26">
        <f t="shared" ca="1" si="68"/>
        <v>-4446666.666666667</v>
      </c>
      <c r="AS72" s="26">
        <f t="shared" ca="1" si="68"/>
        <v>-4646666.666666667</v>
      </c>
      <c r="AT72" s="26">
        <f t="shared" ca="1" si="68"/>
        <v>-4446666.666666667</v>
      </c>
      <c r="AU72" s="26">
        <f t="shared" ca="1" si="68"/>
        <v>-4446666.666666667</v>
      </c>
      <c r="AV72" s="26">
        <f t="shared" ca="1" si="68"/>
        <v>-4446666.666666667</v>
      </c>
      <c r="AW72" s="26">
        <f t="shared" ca="1" si="68"/>
        <v>-4446666.666666667</v>
      </c>
      <c r="AX72" s="26">
        <f t="shared" ca="1" si="68"/>
        <v>-4446666.666666667</v>
      </c>
      <c r="AY72" s="26">
        <f t="shared" ca="1" si="68"/>
        <v>-4446666.666666667</v>
      </c>
      <c r="AZ72" s="26">
        <f t="shared" ca="1" si="68"/>
        <v>-4446666.666666667</v>
      </c>
      <c r="BA72" s="26">
        <f t="shared" ca="1" si="68"/>
        <v>-4446666.666666667</v>
      </c>
      <c r="BB72" s="26">
        <f t="shared" ca="1" si="68"/>
        <v>-4446666.666666667</v>
      </c>
      <c r="BC72" s="26">
        <f t="shared" ca="1" si="68"/>
        <v>-4446666.666666667</v>
      </c>
      <c r="BD72" s="26">
        <f t="shared" ca="1" si="68"/>
        <v>-4446666.666666667</v>
      </c>
      <c r="BE72" s="26">
        <f t="shared" ca="1" si="68"/>
        <v>-4646666.666666667</v>
      </c>
      <c r="BF72" s="26">
        <f t="shared" ca="1" si="68"/>
        <v>-4446666.666666667</v>
      </c>
      <c r="BG72" s="26">
        <f t="shared" ca="1" si="68"/>
        <v>-4446666.666666667</v>
      </c>
      <c r="BH72" s="26">
        <f t="shared" ca="1" si="68"/>
        <v>-4446666.666666667</v>
      </c>
      <c r="BI72" s="26">
        <f t="shared" ca="1" si="68"/>
        <v>-4446666.666666667</v>
      </c>
      <c r="BJ72" s="26">
        <f t="shared" ca="1" si="68"/>
        <v>-4446666.666666667</v>
      </c>
      <c r="BK72" s="26">
        <f t="shared" ca="1" si="68"/>
        <v>-4446666.666666667</v>
      </c>
      <c r="BL72" s="26">
        <f t="shared" ca="1" si="68"/>
        <v>-4446666.666666667</v>
      </c>
      <c r="BM72" s="26">
        <f t="shared" ca="1" si="68"/>
        <v>-4446666.666666667</v>
      </c>
      <c r="BN72" s="26">
        <f t="shared" ca="1" si="68"/>
        <v>-4446666.666666667</v>
      </c>
      <c r="BO72" s="26">
        <f t="shared" ca="1" si="68"/>
        <v>-4446666.666666667</v>
      </c>
      <c r="BP72" s="26">
        <f t="shared" ref="BP72:EA72" ca="1" si="69">BP69-BP71</f>
        <v>-4446666.666666667</v>
      </c>
      <c r="BQ72" s="26">
        <f t="shared" ca="1" si="69"/>
        <v>-4646666.666666667</v>
      </c>
      <c r="BR72" s="26">
        <f t="shared" ca="1" si="69"/>
        <v>-4446666.666666667</v>
      </c>
      <c r="BS72" s="26">
        <f t="shared" ca="1" si="69"/>
        <v>-4446666.666666667</v>
      </c>
      <c r="BT72" s="26">
        <f t="shared" ca="1" si="69"/>
        <v>-4446666.666666667</v>
      </c>
      <c r="BU72" s="26">
        <f t="shared" ca="1" si="69"/>
        <v>-4446666.666666667</v>
      </c>
      <c r="BV72" s="26">
        <f t="shared" ca="1" si="69"/>
        <v>-4446666.666666667</v>
      </c>
      <c r="BW72" s="26">
        <f t="shared" ca="1" si="69"/>
        <v>-13686666.666666646</v>
      </c>
      <c r="BX72" s="26">
        <f t="shared" ca="1" si="69"/>
        <v>-1806666.6666666665</v>
      </c>
      <c r="BY72" s="26">
        <f t="shared" ca="1" si="69"/>
        <v>-1806666.6666666665</v>
      </c>
      <c r="BZ72" s="26">
        <f t="shared" ca="1" si="69"/>
        <v>-10578447.701002344</v>
      </c>
      <c r="CA72" s="26">
        <f t="shared" ca="1" si="69"/>
        <v>-3585384.5486006504</v>
      </c>
      <c r="CB72" s="26">
        <f t="shared" ca="1" si="69"/>
        <v>-3528324.4245168273</v>
      </c>
      <c r="CC72" s="26">
        <f t="shared" ca="1" si="69"/>
        <v>-3926233.4964034883</v>
      </c>
      <c r="CD72" s="26">
        <f t="shared" ca="1" si="69"/>
        <v>-2602058.9986171229</v>
      </c>
      <c r="CE72" s="26">
        <f t="shared" ca="1" si="69"/>
        <v>-2632683.8379042386</v>
      </c>
      <c r="CF72" s="26">
        <f t="shared" ca="1" si="69"/>
        <v>-2632917.094717131</v>
      </c>
      <c r="CG72" s="26">
        <f t="shared" ca="1" si="69"/>
        <v>-2511912.2436271589</v>
      </c>
      <c r="CH72" s="26">
        <f t="shared" ca="1" si="69"/>
        <v>-2492336.8595571145</v>
      </c>
      <c r="CI72" s="26">
        <f t="shared" ca="1" si="69"/>
        <v>-3792761.4754870739</v>
      </c>
      <c r="CJ72" s="26">
        <f t="shared" ca="1" si="69"/>
        <v>683582.3319795056</v>
      </c>
      <c r="CK72" s="26">
        <f t="shared" ca="1" si="69"/>
        <v>703157.71604955022</v>
      </c>
      <c r="CL72" s="26">
        <f t="shared" ca="1" si="69"/>
        <v>751866.70941229817</v>
      </c>
      <c r="CM72" s="26">
        <f t="shared" ca="1" si="69"/>
        <v>834362.7329501661</v>
      </c>
      <c r="CN72" s="26">
        <f t="shared" ca="1" si="69"/>
        <v>846019.35965084261</v>
      </c>
      <c r="CO72" s="26">
        <f t="shared" ca="1" si="69"/>
        <v>541223.06182762003</v>
      </c>
      <c r="CP72" s="26">
        <f t="shared" ca="1" si="69"/>
        <v>854894.43801508658</v>
      </c>
      <c r="CQ72" s="26">
        <f t="shared" ca="1" si="69"/>
        <v>854894.43801508658</v>
      </c>
      <c r="CR72" s="26">
        <f t="shared" ca="1" si="69"/>
        <v>854894.43801508658</v>
      </c>
      <c r="CS72" s="26">
        <f t="shared" ca="1" si="69"/>
        <v>854894.43801508658</v>
      </c>
      <c r="CT72" s="26">
        <f t="shared" ca="1" si="69"/>
        <v>854894.43801508658</v>
      </c>
      <c r="CU72" s="26">
        <f t="shared" ca="1" si="69"/>
        <v>854894.43801508658</v>
      </c>
      <c r="CV72" s="26">
        <f t="shared" ca="1" si="69"/>
        <v>854894.43801508658</v>
      </c>
      <c r="CW72" s="26">
        <f t="shared" ca="1" si="69"/>
        <v>854894.43801508658</v>
      </c>
      <c r="CX72" s="26">
        <f t="shared" ca="1" si="69"/>
        <v>637136.91641411791</v>
      </c>
      <c r="CY72" s="26">
        <f t="shared" ca="1" si="69"/>
        <v>861588.89825677779</v>
      </c>
      <c r="CZ72" s="26">
        <f t="shared" ca="1" si="69"/>
        <v>939969.6410608117</v>
      </c>
      <c r="DA72" s="26">
        <f t="shared" ca="1" si="69"/>
        <v>534490.77974832291</v>
      </c>
      <c r="DB72" s="26">
        <f t="shared" ca="1" si="69"/>
        <v>952292.5455466141</v>
      </c>
      <c r="DC72" s="26">
        <f t="shared" ca="1" si="69"/>
        <v>952292.5455466141</v>
      </c>
      <c r="DD72" s="26">
        <f t="shared" ca="1" si="69"/>
        <v>952292.5455466141</v>
      </c>
      <c r="DE72" s="26">
        <f t="shared" ca="1" si="69"/>
        <v>952292.5455466141</v>
      </c>
      <c r="DF72" s="26">
        <f t="shared" ca="1" si="69"/>
        <v>952292.5455466141</v>
      </c>
      <c r="DG72" s="26">
        <f t="shared" ca="1" si="69"/>
        <v>952292.5455466141</v>
      </c>
      <c r="DH72" s="26">
        <f t="shared" ca="1" si="69"/>
        <v>952292.5455466141</v>
      </c>
      <c r="DI72" s="26">
        <f t="shared" ca="1" si="69"/>
        <v>952292.5455466141</v>
      </c>
      <c r="DJ72" s="26">
        <f t="shared" ca="1" si="69"/>
        <v>498553.90796940844</v>
      </c>
      <c r="DK72" s="26">
        <f t="shared" ca="1" si="69"/>
        <v>893104.57691072091</v>
      </c>
      <c r="DL72" s="26">
        <f t="shared" ca="1" si="69"/>
        <v>893104.57691072091</v>
      </c>
      <c r="DM72" s="26">
        <f t="shared" ca="1" si="69"/>
        <v>622287.02087233844</v>
      </c>
      <c r="DN72" s="26">
        <f t="shared" ca="1" si="69"/>
        <v>1054294.5898559899</v>
      </c>
      <c r="DO72" s="26">
        <f t="shared" ca="1" si="69"/>
        <v>1054294.5898559899</v>
      </c>
      <c r="DP72" s="26">
        <f t="shared" ca="1" si="69"/>
        <v>1054294.5898559899</v>
      </c>
      <c r="DQ72" s="26">
        <f t="shared" ca="1" si="69"/>
        <v>1054294.5898559899</v>
      </c>
      <c r="DR72" s="26">
        <f t="shared" ca="1" si="69"/>
        <v>1054294.5898559899</v>
      </c>
      <c r="DS72" s="26">
        <f t="shared" ca="1" si="69"/>
        <v>1054294.5898559899</v>
      </c>
      <c r="DT72" s="26">
        <f t="shared" ca="1" si="69"/>
        <v>1054294.5898559899</v>
      </c>
      <c r="DU72" s="26">
        <f t="shared" ca="1" si="69"/>
        <v>1054294.5898559899</v>
      </c>
      <c r="DV72" s="26">
        <f t="shared" ca="1" si="69"/>
        <v>-521031.47309696884</v>
      </c>
      <c r="DW72" s="26">
        <f t="shared" ca="1" si="69"/>
        <v>564612.40585250314</v>
      </c>
      <c r="DX72" s="26">
        <f t="shared" ca="1" si="69"/>
        <v>655142.16379116266</v>
      </c>
      <c r="DY72" s="26">
        <f t="shared" ca="1" si="69"/>
        <v>495750.93787102029</v>
      </c>
      <c r="DZ72" s="26">
        <f t="shared" ca="1" si="69"/>
        <v>1155599.8355872696</v>
      </c>
      <c r="EA72" s="26">
        <f t="shared" ca="1" si="69"/>
        <v>1155599.8355872696</v>
      </c>
      <c r="EB72" s="26">
        <f t="shared" ref="EB72:GM72" ca="1" si="70">EB69-EB71</f>
        <v>1155599.8355872696</v>
      </c>
      <c r="EC72" s="26">
        <f t="shared" ca="1" si="70"/>
        <v>1155599.8355872696</v>
      </c>
      <c r="ED72" s="26">
        <f t="shared" ca="1" si="70"/>
        <v>1155599.8355872696</v>
      </c>
      <c r="EE72" s="26">
        <f t="shared" ca="1" si="70"/>
        <v>1155599.8355872696</v>
      </c>
      <c r="EF72" s="26">
        <f t="shared" ca="1" si="70"/>
        <v>1155599.8355872696</v>
      </c>
      <c r="EG72" s="26">
        <f t="shared" ca="1" si="70"/>
        <v>1155599.8355872696</v>
      </c>
      <c r="EH72" s="26">
        <f t="shared" ca="1" si="70"/>
        <v>1153551.7294701918</v>
      </c>
      <c r="EI72" s="26">
        <f t="shared" ca="1" si="70"/>
        <v>1256636.0536414059</v>
      </c>
      <c r="EJ72" s="26">
        <f t="shared" ca="1" si="70"/>
        <v>1256636.0536414059</v>
      </c>
      <c r="EK72" s="26">
        <f t="shared" ca="1" si="70"/>
        <v>784236.97362129111</v>
      </c>
      <c r="EL72" s="26">
        <f t="shared" ca="1" si="70"/>
        <v>1256636.0536414059</v>
      </c>
      <c r="EM72" s="26">
        <f t="shared" ca="1" si="70"/>
        <v>1256636.0536414059</v>
      </c>
      <c r="EN72" s="26">
        <f t="shared" ca="1" si="70"/>
        <v>1256636.0536414059</v>
      </c>
      <c r="EO72" s="26">
        <f t="shared" ca="1" si="70"/>
        <v>1256636.0536414059</v>
      </c>
      <c r="EP72" s="26">
        <f t="shared" ca="1" si="70"/>
        <v>1256636.0536414059</v>
      </c>
      <c r="EQ72" s="26">
        <f t="shared" ca="1" si="70"/>
        <v>1256636.0536414059</v>
      </c>
      <c r="ER72" s="26">
        <f t="shared" ca="1" si="70"/>
        <v>1256636.0536414059</v>
      </c>
      <c r="ES72" s="26">
        <f t="shared" ca="1" si="70"/>
        <v>1256636.0536414059</v>
      </c>
      <c r="ET72" s="26">
        <f t="shared" ca="1" si="70"/>
        <v>508872.22536114231</v>
      </c>
      <c r="EU72" s="26">
        <f t="shared" ca="1" si="70"/>
        <v>1059550.4151219907</v>
      </c>
      <c r="EV72" s="26">
        <f t="shared" ca="1" si="70"/>
        <v>1087012.8693249258</v>
      </c>
      <c r="EW72" s="26">
        <f t="shared" ca="1" si="70"/>
        <v>683097389.54657888</v>
      </c>
      <c r="EX72" s="26">
        <f t="shared" ca="1" si="70"/>
        <v>3765141.775491606</v>
      </c>
      <c r="EY72" s="26">
        <f t="shared" ca="1" si="70"/>
        <v>3765141.775491606</v>
      </c>
      <c r="EZ72" s="26">
        <f t="shared" ca="1" si="70"/>
        <v>3765141.775491606</v>
      </c>
      <c r="FA72" s="26">
        <f t="shared" ca="1" si="70"/>
        <v>3765141.775491606</v>
      </c>
      <c r="FB72" s="26">
        <f t="shared" ca="1" si="70"/>
        <v>3765141.775491606</v>
      </c>
      <c r="FC72" s="26">
        <f t="shared" ca="1" si="70"/>
        <v>3765141.775491606</v>
      </c>
      <c r="FD72" s="26">
        <f t="shared" ca="1" si="70"/>
        <v>3765141.775491606</v>
      </c>
      <c r="FE72" s="26">
        <f t="shared" ca="1" si="70"/>
        <v>3765141.775491606</v>
      </c>
      <c r="FF72" s="26">
        <f t="shared" ca="1" si="70"/>
        <v>3827580.7129947231</v>
      </c>
      <c r="FG72" s="26">
        <f t="shared" ca="1" si="70"/>
        <v>3911648.4317822927</v>
      </c>
      <c r="FH72" s="26">
        <f t="shared" ca="1" si="70"/>
        <v>3911648.4317822927</v>
      </c>
      <c r="FI72" s="26">
        <f t="shared" ca="1" si="70"/>
        <v>3911648.4317822927</v>
      </c>
      <c r="FJ72" s="26">
        <f t="shared" ca="1" si="70"/>
        <v>3078315.0984489592</v>
      </c>
      <c r="FK72" s="26">
        <f t="shared" ca="1" si="70"/>
        <v>3078315.0984489592</v>
      </c>
      <c r="FL72" s="26">
        <f t="shared" ca="1" si="70"/>
        <v>3078315.0984489592</v>
      </c>
      <c r="FM72" s="26">
        <f t="shared" ca="1" si="70"/>
        <v>3078315.0984489592</v>
      </c>
      <c r="FN72" s="26">
        <f t="shared" ca="1" si="70"/>
        <v>3078315.0984489592</v>
      </c>
      <c r="FO72" s="26">
        <f t="shared" ca="1" si="70"/>
        <v>3078315.0984489592</v>
      </c>
      <c r="FP72" s="26">
        <f t="shared" ca="1" si="70"/>
        <v>3078315.0984489592</v>
      </c>
      <c r="FQ72" s="26">
        <f t="shared" ca="1" si="70"/>
        <v>3078315.0984489592</v>
      </c>
      <c r="FR72" s="26">
        <f t="shared" ca="1" si="70"/>
        <v>307803.2174560547</v>
      </c>
      <c r="FS72" s="26">
        <f t="shared" ca="1" si="70"/>
        <v>307803.2174560547</v>
      </c>
      <c r="FT72" s="26">
        <f t="shared" ca="1" si="70"/>
        <v>307803.2174560547</v>
      </c>
      <c r="FU72" s="26">
        <f t="shared" ca="1" si="70"/>
        <v>2877934.7863270757</v>
      </c>
      <c r="FV72" s="26">
        <f t="shared" ca="1" si="70"/>
        <v>3213369.8445746009</v>
      </c>
      <c r="FW72" s="26">
        <f t="shared" ca="1" si="70"/>
        <v>3213369.8445746009</v>
      </c>
      <c r="FX72" s="26">
        <f t="shared" ca="1" si="70"/>
        <v>3213369.8445746009</v>
      </c>
      <c r="FY72" s="26">
        <f t="shared" ca="1" si="70"/>
        <v>3213369.8445746009</v>
      </c>
      <c r="FZ72" s="26">
        <f t="shared" ca="1" si="70"/>
        <v>3213369.8445746009</v>
      </c>
      <c r="GA72" s="26">
        <f t="shared" ca="1" si="70"/>
        <v>3213369.8445746009</v>
      </c>
      <c r="GB72" s="26">
        <f t="shared" ca="1" si="70"/>
        <v>3213369.8445746009</v>
      </c>
      <c r="GC72" s="26">
        <f t="shared" ca="1" si="70"/>
        <v>3213369.8445746009</v>
      </c>
      <c r="GD72" s="26">
        <f t="shared" ca="1" si="70"/>
        <v>323193.37832885748</v>
      </c>
      <c r="GE72" s="26">
        <f t="shared" ca="1" si="70"/>
        <v>323193.37832885748</v>
      </c>
      <c r="GF72" s="26">
        <f t="shared" ca="1" si="70"/>
        <v>323193.37832885748</v>
      </c>
      <c r="GG72" s="26">
        <f t="shared" ca="1" si="70"/>
        <v>3361678.7357300073</v>
      </c>
      <c r="GH72" s="26">
        <f t="shared" ca="1" si="70"/>
        <v>3361678.7357300073</v>
      </c>
      <c r="GI72" s="26">
        <f t="shared" ca="1" si="70"/>
        <v>3361678.7357300073</v>
      </c>
      <c r="GJ72" s="26">
        <f t="shared" ca="1" si="70"/>
        <v>3361678.7357300073</v>
      </c>
      <c r="GK72" s="26">
        <f t="shared" ca="1" si="70"/>
        <v>3361678.7357300073</v>
      </c>
      <c r="GL72" s="26">
        <f t="shared" ca="1" si="70"/>
        <v>3361678.7357300073</v>
      </c>
      <c r="GM72" s="26">
        <f t="shared" ca="1" si="70"/>
        <v>3361678.7357300073</v>
      </c>
      <c r="GN72" s="26">
        <f t="shared" ref="GN72:GX72" ca="1" si="71">GN69-GN71</f>
        <v>3361678.7357300073</v>
      </c>
      <c r="GO72" s="26">
        <f t="shared" ca="1" si="71"/>
        <v>3361678.7357300073</v>
      </c>
      <c r="GP72" s="26">
        <f t="shared" ca="1" si="71"/>
        <v>339353.04724530032</v>
      </c>
      <c r="GQ72" s="26">
        <f t="shared" ca="1" si="71"/>
        <v>339353.04724530032</v>
      </c>
      <c r="GR72" s="26">
        <f t="shared" ca="1" si="71"/>
        <v>339353.04724530032</v>
      </c>
      <c r="GS72" s="26">
        <f t="shared" ca="1" si="71"/>
        <v>339353.04724530032</v>
      </c>
      <c r="GT72" s="26">
        <f t="shared" ca="1" si="71"/>
        <v>339353.04724530032</v>
      </c>
      <c r="GU72" s="26">
        <f t="shared" ca="1" si="71"/>
        <v>339353.04724530032</v>
      </c>
      <c r="GV72" s="26">
        <f t="shared" ca="1" si="71"/>
        <v>3389676.5671600704</v>
      </c>
      <c r="GW72" s="26">
        <f t="shared" ca="1" si="71"/>
        <v>3389676.5671600704</v>
      </c>
      <c r="GX72" s="26">
        <f t="shared" ca="1" si="71"/>
        <v>3389676.5671600704</v>
      </c>
    </row>
    <row r="73" spans="1:221">
      <c r="C73" s="32">
        <f ca="1">IRR(OFFSET(D72,0,0):OFFSET(D72,0,DATEDIF(Initial_Time,Exit,"m")),0.001)*12</f>
        <v>6.3664564036187699E-3</v>
      </c>
    </row>
    <row r="74" spans="1:221">
      <c r="A74" s="35">
        <v>7</v>
      </c>
      <c r="B74" s="22" t="s">
        <v>214</v>
      </c>
      <c r="C74" t="s">
        <v>679</v>
      </c>
    </row>
    <row r="75" spans="1:221">
      <c r="A75" s="35">
        <v>7.1</v>
      </c>
      <c r="B75" s="501" t="s">
        <v>274</v>
      </c>
      <c r="C75" t="s">
        <v>680</v>
      </c>
      <c r="D75" s="26">
        <f>'Capital Structure'!E38</f>
        <v>0</v>
      </c>
      <c r="E75" s="26">
        <f>'Capital Structure'!F38</f>
        <v>0</v>
      </c>
      <c r="F75" s="26">
        <f>'Capital Structure'!G38</f>
        <v>0</v>
      </c>
      <c r="G75" s="26">
        <f>'Capital Structure'!H38</f>
        <v>0</v>
      </c>
      <c r="H75" s="26">
        <f>'Capital Structure'!I38</f>
        <v>0</v>
      </c>
      <c r="I75" s="26">
        <f>'Capital Structure'!J38</f>
        <v>0</v>
      </c>
      <c r="J75" s="26">
        <f>'Capital Structure'!K38</f>
        <v>0</v>
      </c>
      <c r="K75" s="26">
        <f>'Capital Structure'!L38</f>
        <v>0</v>
      </c>
      <c r="L75" s="26">
        <f>'Capital Structure'!M38</f>
        <v>0</v>
      </c>
      <c r="M75" s="26">
        <f>'Capital Structure'!N38</f>
        <v>0</v>
      </c>
      <c r="N75" s="26">
        <f>'Capital Structure'!O38</f>
        <v>0</v>
      </c>
      <c r="O75" s="26">
        <f>'Capital Structure'!P38</f>
        <v>0</v>
      </c>
      <c r="P75" s="26">
        <f>'Capital Structure'!Q38</f>
        <v>0</v>
      </c>
      <c r="Q75" s="26">
        <f>'Capital Structure'!R38</f>
        <v>0</v>
      </c>
      <c r="R75" s="26">
        <f>'Capital Structure'!S38</f>
        <v>0</v>
      </c>
      <c r="S75" s="26">
        <f>'Capital Structure'!T38</f>
        <v>0</v>
      </c>
      <c r="T75" s="26">
        <f>'Capital Structure'!U38</f>
        <v>0</v>
      </c>
      <c r="U75" s="26">
        <f>'Capital Structure'!V38</f>
        <v>0</v>
      </c>
      <c r="V75" s="26">
        <f>'Capital Structure'!W38</f>
        <v>0</v>
      </c>
      <c r="W75" s="26">
        <f>'Capital Structure'!X38</f>
        <v>0</v>
      </c>
      <c r="X75" s="26">
        <f>'Capital Structure'!Y38</f>
        <v>0</v>
      </c>
      <c r="Y75" s="26">
        <f>'Capital Structure'!Z38</f>
        <v>0</v>
      </c>
      <c r="Z75" s="26">
        <f>'Capital Structure'!AA38</f>
        <v>0</v>
      </c>
      <c r="AA75" s="26">
        <f>'Capital Structure'!AB38</f>
        <v>0</v>
      </c>
      <c r="AB75" s="26">
        <f>'Capital Structure'!AC38</f>
        <v>0</v>
      </c>
      <c r="AC75" s="26">
        <f>'Capital Structure'!AD38</f>
        <v>0</v>
      </c>
      <c r="AD75" s="26">
        <f>'Capital Structure'!AE38</f>
        <v>0</v>
      </c>
      <c r="AE75" s="26">
        <f>'Capital Structure'!AF38</f>
        <v>0</v>
      </c>
      <c r="AF75" s="26">
        <f>'Capital Structure'!AG38</f>
        <v>0</v>
      </c>
      <c r="AG75" s="26">
        <f>'Capital Structure'!AH38</f>
        <v>0</v>
      </c>
      <c r="AH75" s="26">
        <f>'Capital Structure'!AI38</f>
        <v>0</v>
      </c>
      <c r="AI75" s="26">
        <f>'Capital Structure'!AJ38</f>
        <v>0</v>
      </c>
      <c r="AJ75" s="26">
        <f>'Capital Structure'!AK38</f>
        <v>0</v>
      </c>
      <c r="AK75" s="26">
        <f>'Capital Structure'!AL38</f>
        <v>0</v>
      </c>
      <c r="AL75" s="26">
        <f>'Capital Structure'!AM38</f>
        <v>0</v>
      </c>
      <c r="AM75" s="26">
        <f>'Capital Structure'!AN38</f>
        <v>0</v>
      </c>
      <c r="AN75" s="26">
        <f>'Capital Structure'!AO38</f>
        <v>0</v>
      </c>
      <c r="AO75" s="26">
        <f>'Capital Structure'!AP38</f>
        <v>0</v>
      </c>
      <c r="AP75" s="26">
        <f>'Capital Structure'!AQ38</f>
        <v>0</v>
      </c>
      <c r="AQ75" s="26">
        <f>'Capital Structure'!AR38</f>
        <v>0</v>
      </c>
      <c r="AR75" s="26">
        <f>'Capital Structure'!AS38</f>
        <v>0</v>
      </c>
      <c r="AS75" s="26">
        <f>'Capital Structure'!AT38</f>
        <v>0</v>
      </c>
      <c r="AT75" s="26">
        <f>'Capital Structure'!AU38</f>
        <v>61000000</v>
      </c>
      <c r="AU75" s="26">
        <f>'Capital Structure'!AV38</f>
        <v>0</v>
      </c>
      <c r="AV75" s="26">
        <f>'Capital Structure'!AW38</f>
        <v>0</v>
      </c>
      <c r="AW75" s="26">
        <f>'Capital Structure'!AX38</f>
        <v>0</v>
      </c>
      <c r="AX75" s="26">
        <f>'Capital Structure'!AY38</f>
        <v>0</v>
      </c>
      <c r="AY75" s="26">
        <f>'Capital Structure'!AZ38</f>
        <v>0</v>
      </c>
      <c r="AZ75" s="26">
        <f>'Capital Structure'!BA38</f>
        <v>0</v>
      </c>
      <c r="BA75" s="26">
        <f>'Capital Structure'!BB38</f>
        <v>0</v>
      </c>
      <c r="BB75" s="26">
        <f>'Capital Structure'!BC38</f>
        <v>0</v>
      </c>
      <c r="BC75" s="26">
        <f>'Capital Structure'!BD38</f>
        <v>0</v>
      </c>
      <c r="BD75" s="26">
        <f>'Capital Structure'!BE38</f>
        <v>0</v>
      </c>
      <c r="BE75" s="26">
        <f>'Capital Structure'!BF38</f>
        <v>0</v>
      </c>
      <c r="BF75" s="26">
        <f>'Capital Structure'!BG38</f>
        <v>0</v>
      </c>
      <c r="BG75" s="26">
        <f>'Capital Structure'!BH38</f>
        <v>0</v>
      </c>
      <c r="BH75" s="26">
        <f>'Capital Structure'!BI38</f>
        <v>0</v>
      </c>
      <c r="BI75" s="26">
        <f>'Capital Structure'!BJ38</f>
        <v>0</v>
      </c>
      <c r="BJ75" s="26">
        <f>'Capital Structure'!BK38</f>
        <v>0</v>
      </c>
      <c r="BK75" s="26">
        <f>'Capital Structure'!BL38</f>
        <v>0</v>
      </c>
      <c r="BL75" s="26">
        <f>'Capital Structure'!BM38</f>
        <v>0</v>
      </c>
      <c r="BM75" s="26">
        <f>'Capital Structure'!BN38</f>
        <v>0</v>
      </c>
      <c r="BN75" s="26">
        <f>'Capital Structure'!BO38</f>
        <v>0</v>
      </c>
      <c r="BO75" s="26">
        <f>'Capital Structure'!BP38</f>
        <v>0</v>
      </c>
      <c r="BP75" s="26">
        <f>'Capital Structure'!BQ38</f>
        <v>0</v>
      </c>
      <c r="BQ75" s="26">
        <f>'Capital Structure'!BR38</f>
        <v>0</v>
      </c>
      <c r="BR75" s="26">
        <f>'Capital Structure'!BS38</f>
        <v>0</v>
      </c>
      <c r="BS75" s="26">
        <f>'Capital Structure'!BT38</f>
        <v>0</v>
      </c>
      <c r="BT75" s="26">
        <f>'Capital Structure'!BU38</f>
        <v>0</v>
      </c>
      <c r="BU75" s="26">
        <f>'Capital Structure'!BV38</f>
        <v>0</v>
      </c>
      <c r="BV75" s="26">
        <f>'Capital Structure'!BW38</f>
        <v>0</v>
      </c>
      <c r="BW75" s="26">
        <f>'Capital Structure'!BX38</f>
        <v>0</v>
      </c>
      <c r="BX75" s="26">
        <f>'Capital Structure'!BY38</f>
        <v>0</v>
      </c>
      <c r="BY75" s="26">
        <f>'Capital Structure'!BZ38</f>
        <v>0</v>
      </c>
      <c r="BZ75" s="26">
        <f>'Capital Structure'!CA38</f>
        <v>0</v>
      </c>
      <c r="CA75" s="26">
        <f>'Capital Structure'!CB38</f>
        <v>-69971512.790242344</v>
      </c>
      <c r="CB75" s="26">
        <f>'Capital Structure'!CC38</f>
        <v>0</v>
      </c>
      <c r="CC75" s="26">
        <f>'Capital Structure'!CD38</f>
        <v>0</v>
      </c>
      <c r="CD75" s="26">
        <f>'Capital Structure'!CE38</f>
        <v>0</v>
      </c>
      <c r="CE75" s="26">
        <f>'Capital Structure'!CF38</f>
        <v>0</v>
      </c>
      <c r="CF75" s="26">
        <f>'Capital Structure'!CG38</f>
        <v>0</v>
      </c>
      <c r="CG75" s="26">
        <f>'Capital Structure'!CH38</f>
        <v>0</v>
      </c>
      <c r="CH75" s="26">
        <f>'Capital Structure'!CI38</f>
        <v>0</v>
      </c>
      <c r="CI75" s="26">
        <f>'Capital Structure'!CJ38</f>
        <v>0</v>
      </c>
      <c r="CJ75" s="26">
        <f>'Capital Structure'!CK38</f>
        <v>0</v>
      </c>
      <c r="CK75" s="26">
        <f>'Capital Structure'!CL38</f>
        <v>0</v>
      </c>
      <c r="CL75" s="26">
        <f>'Capital Structure'!CM38</f>
        <v>0</v>
      </c>
      <c r="CM75" s="26">
        <f>'Capital Structure'!CN38</f>
        <v>0</v>
      </c>
      <c r="CN75" s="26">
        <f>'Capital Structure'!CO38</f>
        <v>0</v>
      </c>
      <c r="CO75" s="26">
        <f>'Capital Structure'!CP38</f>
        <v>0</v>
      </c>
      <c r="CP75" s="26">
        <f>'Capital Structure'!CQ38</f>
        <v>0</v>
      </c>
      <c r="CQ75" s="26">
        <f>'Capital Structure'!CR38</f>
        <v>0</v>
      </c>
      <c r="CR75" s="26">
        <f>'Capital Structure'!CS38</f>
        <v>0</v>
      </c>
      <c r="CS75" s="26">
        <f>'Capital Structure'!CT38</f>
        <v>0</v>
      </c>
      <c r="CT75" s="26">
        <f>'Capital Structure'!CU38</f>
        <v>0</v>
      </c>
      <c r="CU75" s="26">
        <f>'Capital Structure'!CV38</f>
        <v>0</v>
      </c>
      <c r="CV75" s="26">
        <f>'Capital Structure'!CW38</f>
        <v>0</v>
      </c>
      <c r="CW75" s="26">
        <f>'Capital Structure'!CX38</f>
        <v>0</v>
      </c>
      <c r="CX75" s="26">
        <f>'Capital Structure'!CY38</f>
        <v>0</v>
      </c>
      <c r="CY75" s="26">
        <f>'Capital Structure'!CZ38</f>
        <v>0</v>
      </c>
      <c r="CZ75" s="26">
        <f>'Capital Structure'!DA38</f>
        <v>0</v>
      </c>
      <c r="DA75" s="26">
        <f>'Capital Structure'!DB38</f>
        <v>0</v>
      </c>
      <c r="DB75" s="26">
        <f>'Capital Structure'!DC38</f>
        <v>0</v>
      </c>
      <c r="DC75" s="26">
        <f>'Capital Structure'!DD38</f>
        <v>0</v>
      </c>
      <c r="DD75" s="26">
        <f>'Capital Structure'!DE38</f>
        <v>0</v>
      </c>
      <c r="DE75" s="26">
        <f>'Capital Structure'!DF38</f>
        <v>0</v>
      </c>
      <c r="DF75" s="26">
        <f>'Capital Structure'!DG38</f>
        <v>0</v>
      </c>
      <c r="DG75" s="26">
        <f>'Capital Structure'!DH38</f>
        <v>0</v>
      </c>
      <c r="DH75" s="26">
        <f>'Capital Structure'!DI38</f>
        <v>0</v>
      </c>
      <c r="DI75" s="26">
        <f>'Capital Structure'!DJ38</f>
        <v>0</v>
      </c>
      <c r="DJ75" s="26">
        <f>'Capital Structure'!DK38</f>
        <v>0</v>
      </c>
      <c r="DK75" s="26">
        <f>'Capital Structure'!DL38</f>
        <v>0</v>
      </c>
      <c r="DL75" s="26">
        <f>'Capital Structure'!DM38</f>
        <v>0</v>
      </c>
      <c r="DM75" s="26">
        <f>'Capital Structure'!DN38</f>
        <v>0</v>
      </c>
      <c r="DN75" s="26">
        <f>'Capital Structure'!DO38</f>
        <v>0</v>
      </c>
      <c r="DO75" s="26">
        <f>'Capital Structure'!DP38</f>
        <v>0</v>
      </c>
      <c r="DP75" s="26">
        <f>'Capital Structure'!DQ38</f>
        <v>0</v>
      </c>
      <c r="DQ75" s="26">
        <f>'Capital Structure'!DR38</f>
        <v>0</v>
      </c>
      <c r="DR75" s="26">
        <f>'Capital Structure'!DS38</f>
        <v>0</v>
      </c>
      <c r="DS75" s="26">
        <f>'Capital Structure'!DT38</f>
        <v>0</v>
      </c>
      <c r="DT75" s="26">
        <f>'Capital Structure'!DU38</f>
        <v>0</v>
      </c>
      <c r="DU75" s="26">
        <f>'Capital Structure'!DV38</f>
        <v>0</v>
      </c>
      <c r="DV75" s="26">
        <f>'Capital Structure'!DW38</f>
        <v>0</v>
      </c>
      <c r="DW75" s="26">
        <f>'Capital Structure'!DX38</f>
        <v>0</v>
      </c>
      <c r="DX75" s="26">
        <f>'Capital Structure'!DY38</f>
        <v>0</v>
      </c>
      <c r="DY75" s="26">
        <f>'Capital Structure'!DZ38</f>
        <v>0</v>
      </c>
      <c r="DZ75" s="26">
        <f>'Capital Structure'!EA38</f>
        <v>0</v>
      </c>
      <c r="EA75" s="26">
        <f>'Capital Structure'!EB38</f>
        <v>0</v>
      </c>
      <c r="EB75" s="26">
        <f>'Capital Structure'!EC38</f>
        <v>0</v>
      </c>
      <c r="EC75" s="26">
        <f>'Capital Structure'!ED38</f>
        <v>0</v>
      </c>
      <c r="ED75" s="26">
        <f>'Capital Structure'!EE38</f>
        <v>0</v>
      </c>
      <c r="EE75" s="26">
        <f>'Capital Structure'!EF38</f>
        <v>0</v>
      </c>
      <c r="EF75" s="26">
        <f>'Capital Structure'!EG38</f>
        <v>0</v>
      </c>
      <c r="EG75" s="26">
        <f>'Capital Structure'!EH38</f>
        <v>0</v>
      </c>
      <c r="EH75" s="26">
        <f>'Capital Structure'!EI38</f>
        <v>0</v>
      </c>
      <c r="EI75" s="26">
        <f>'Capital Structure'!EJ38</f>
        <v>0</v>
      </c>
      <c r="EJ75" s="26">
        <f>'Capital Structure'!EK38</f>
        <v>0</v>
      </c>
      <c r="EK75" s="26">
        <f>'Capital Structure'!EL38</f>
        <v>0</v>
      </c>
      <c r="EL75" s="26">
        <f>'Capital Structure'!EM38</f>
        <v>0</v>
      </c>
      <c r="EM75" s="26">
        <f>'Capital Structure'!EN38</f>
        <v>0</v>
      </c>
      <c r="EN75" s="26">
        <f>'Capital Structure'!EO38</f>
        <v>0</v>
      </c>
      <c r="EO75" s="26">
        <f>'Capital Structure'!EP38</f>
        <v>0</v>
      </c>
      <c r="EP75" s="26">
        <f>'Capital Structure'!EQ38</f>
        <v>0</v>
      </c>
      <c r="EQ75" s="26">
        <f>'Capital Structure'!ER38</f>
        <v>0</v>
      </c>
      <c r="ER75" s="26">
        <f>'Capital Structure'!ES38</f>
        <v>0</v>
      </c>
      <c r="ES75" s="26">
        <f>'Capital Structure'!ET38</f>
        <v>0</v>
      </c>
      <c r="ET75" s="26">
        <f>'Capital Structure'!EU38</f>
        <v>0</v>
      </c>
      <c r="EU75" s="26">
        <f>'Capital Structure'!EV38</f>
        <v>0</v>
      </c>
      <c r="EV75" s="26">
        <f>'Capital Structure'!EW38</f>
        <v>0</v>
      </c>
      <c r="EW75" s="26">
        <f>'Capital Structure'!EX38</f>
        <v>0</v>
      </c>
      <c r="EX75" s="26">
        <f>'Capital Structure'!EY38</f>
        <v>0</v>
      </c>
      <c r="EY75" s="26">
        <f>'Capital Structure'!EZ38</f>
        <v>0</v>
      </c>
      <c r="EZ75" s="26">
        <f>'Capital Structure'!FA38</f>
        <v>0</v>
      </c>
      <c r="FA75" s="26">
        <f>'Capital Structure'!FB38</f>
        <v>0</v>
      </c>
      <c r="FB75" s="26">
        <f>'Capital Structure'!FC38</f>
        <v>0</v>
      </c>
      <c r="FC75" s="26">
        <f>'Capital Structure'!FD38</f>
        <v>0</v>
      </c>
      <c r="FD75" s="26">
        <f>'Capital Structure'!FE38</f>
        <v>0</v>
      </c>
      <c r="FE75" s="26">
        <f>'Capital Structure'!FF38</f>
        <v>0</v>
      </c>
      <c r="FF75" s="26">
        <f>'Capital Structure'!FG38</f>
        <v>0</v>
      </c>
      <c r="FG75" s="26">
        <f>'Capital Structure'!FH38</f>
        <v>0</v>
      </c>
      <c r="FH75" s="26">
        <f>'Capital Structure'!FI38</f>
        <v>0</v>
      </c>
      <c r="FI75" s="26">
        <f>'Capital Structure'!FJ38</f>
        <v>0</v>
      </c>
      <c r="FJ75" s="26">
        <f>'Capital Structure'!FK38</f>
        <v>0</v>
      </c>
      <c r="FK75" s="26">
        <f>'Capital Structure'!FL38</f>
        <v>0</v>
      </c>
      <c r="FL75" s="26">
        <f>'Capital Structure'!FM38</f>
        <v>0</v>
      </c>
      <c r="FM75" s="26">
        <f>'Capital Structure'!FN38</f>
        <v>0</v>
      </c>
      <c r="FN75" s="26">
        <f>'Capital Structure'!FO38</f>
        <v>0</v>
      </c>
      <c r="FO75" s="26">
        <f>'Capital Structure'!FP38</f>
        <v>0</v>
      </c>
      <c r="FP75" s="26">
        <f>'Capital Structure'!FQ38</f>
        <v>0</v>
      </c>
      <c r="FQ75" s="26">
        <f>'Capital Structure'!FR38</f>
        <v>0</v>
      </c>
      <c r="FR75" s="26">
        <f>'Capital Structure'!FS38</f>
        <v>0</v>
      </c>
      <c r="FS75" s="26">
        <f>'Capital Structure'!FT38</f>
        <v>0</v>
      </c>
      <c r="FT75" s="26">
        <f>'Capital Structure'!FU38</f>
        <v>0</v>
      </c>
      <c r="FU75" s="26">
        <f>'Capital Structure'!FV38</f>
        <v>0</v>
      </c>
      <c r="FV75" s="26">
        <f>'Capital Structure'!FW38</f>
        <v>0</v>
      </c>
      <c r="FW75" s="26">
        <f>'Capital Structure'!FX38</f>
        <v>0</v>
      </c>
      <c r="FX75" s="26">
        <f>'Capital Structure'!FY38</f>
        <v>0</v>
      </c>
      <c r="FY75" s="26">
        <f>'Capital Structure'!FZ38</f>
        <v>0</v>
      </c>
      <c r="FZ75" s="26">
        <f>'Capital Structure'!GA38</f>
        <v>0</v>
      </c>
      <c r="GA75" s="26">
        <f>'Capital Structure'!GB38</f>
        <v>0</v>
      </c>
      <c r="GB75" s="26">
        <f>'Capital Structure'!GC38</f>
        <v>0</v>
      </c>
      <c r="GC75" s="26">
        <f>'Capital Structure'!GD38</f>
        <v>0</v>
      </c>
      <c r="GD75" s="26">
        <f>'Capital Structure'!GE38</f>
        <v>0</v>
      </c>
      <c r="GE75" s="26">
        <f>'Capital Structure'!GF38</f>
        <v>0</v>
      </c>
      <c r="GF75" s="26">
        <f>'Capital Structure'!GG38</f>
        <v>0</v>
      </c>
      <c r="GG75" s="26">
        <f>'Capital Structure'!GH38</f>
        <v>0</v>
      </c>
      <c r="GH75" s="26">
        <f>'Capital Structure'!GI38</f>
        <v>0</v>
      </c>
      <c r="GI75" s="26">
        <f>'Capital Structure'!GJ38</f>
        <v>0</v>
      </c>
      <c r="GJ75" s="26">
        <f>'Capital Structure'!GK38</f>
        <v>0</v>
      </c>
      <c r="GK75" s="26">
        <f>'Capital Structure'!GL38</f>
        <v>0</v>
      </c>
      <c r="GL75" s="26">
        <f>'Capital Structure'!GM38</f>
        <v>0</v>
      </c>
      <c r="GM75" s="26">
        <f>'Capital Structure'!GN38</f>
        <v>0</v>
      </c>
      <c r="GN75" s="26">
        <f>'Capital Structure'!GO38</f>
        <v>0</v>
      </c>
      <c r="GO75" s="26">
        <f>'Capital Structure'!GP38</f>
        <v>0</v>
      </c>
      <c r="GP75" s="26">
        <f>'Capital Structure'!GQ38</f>
        <v>0</v>
      </c>
      <c r="GQ75" s="26">
        <f>'Capital Structure'!GR38</f>
        <v>0</v>
      </c>
      <c r="GR75" s="26">
        <f>'Capital Structure'!GS38</f>
        <v>0</v>
      </c>
      <c r="GS75" s="26">
        <f>'Capital Structure'!GT38</f>
        <v>0</v>
      </c>
      <c r="GT75" s="26">
        <f>'Capital Structure'!GU38</f>
        <v>0</v>
      </c>
      <c r="GU75" s="26">
        <f>'Capital Structure'!GV38</f>
        <v>0</v>
      </c>
      <c r="GV75" s="26">
        <f>'Capital Structure'!GW38</f>
        <v>0</v>
      </c>
      <c r="GW75" s="26">
        <f>'Capital Structure'!GX38</f>
        <v>0</v>
      </c>
      <c r="GX75" s="26">
        <f>'Capital Structure'!GY38</f>
        <v>0</v>
      </c>
    </row>
    <row r="76" spans="1:221">
      <c r="A76" s="35">
        <v>7.2</v>
      </c>
      <c r="B76" s="501" t="s">
        <v>275</v>
      </c>
      <c r="C76" t="s">
        <v>681</v>
      </c>
      <c r="D76" s="26">
        <f>'Capital Structure'!E39</f>
        <v>0</v>
      </c>
      <c r="E76" s="26">
        <f>'Capital Structure'!F39</f>
        <v>0</v>
      </c>
      <c r="F76" s="26">
        <f>'Capital Structure'!G39</f>
        <v>0</v>
      </c>
      <c r="G76" s="26">
        <f>'Capital Structure'!H39</f>
        <v>0</v>
      </c>
      <c r="H76" s="26">
        <f>'Capital Structure'!I39</f>
        <v>0</v>
      </c>
      <c r="I76" s="26">
        <f>'Capital Structure'!J39</f>
        <v>0</v>
      </c>
      <c r="J76" s="26">
        <f>'Capital Structure'!K39</f>
        <v>0</v>
      </c>
      <c r="K76" s="26">
        <f>'Capital Structure'!L39</f>
        <v>0</v>
      </c>
      <c r="L76" s="26">
        <f>'Capital Structure'!M39</f>
        <v>0</v>
      </c>
      <c r="M76" s="26">
        <f>'Capital Structure'!N39</f>
        <v>0</v>
      </c>
      <c r="N76" s="26">
        <f>'Capital Structure'!O39</f>
        <v>0</v>
      </c>
      <c r="O76" s="26">
        <f>'Capital Structure'!P39</f>
        <v>0</v>
      </c>
      <c r="P76" s="26">
        <f>'Capital Structure'!Q39</f>
        <v>0</v>
      </c>
      <c r="Q76" s="26">
        <f>'Capital Structure'!R39</f>
        <v>0</v>
      </c>
      <c r="R76" s="26">
        <f>'Capital Structure'!S39</f>
        <v>0</v>
      </c>
      <c r="S76" s="26">
        <f>'Capital Structure'!T39</f>
        <v>0</v>
      </c>
      <c r="T76" s="26">
        <f>'Capital Structure'!U39</f>
        <v>0</v>
      </c>
      <c r="U76" s="26">
        <f>'Capital Structure'!V39</f>
        <v>0</v>
      </c>
      <c r="V76" s="26">
        <f>'Capital Structure'!W39</f>
        <v>0</v>
      </c>
      <c r="W76" s="26">
        <f>'Capital Structure'!X39</f>
        <v>0</v>
      </c>
      <c r="X76" s="26">
        <f>'Capital Structure'!Y39</f>
        <v>0</v>
      </c>
      <c r="Y76" s="26">
        <f>'Capital Structure'!Z39</f>
        <v>0</v>
      </c>
      <c r="Z76" s="26">
        <f>'Capital Structure'!AA39</f>
        <v>0</v>
      </c>
      <c r="AA76" s="26">
        <f>'Capital Structure'!AB39</f>
        <v>0</v>
      </c>
      <c r="AB76" s="26">
        <f>'Capital Structure'!AC39</f>
        <v>0</v>
      </c>
      <c r="AC76" s="26">
        <f>'Capital Structure'!AD39</f>
        <v>0</v>
      </c>
      <c r="AD76" s="26">
        <f>'Capital Structure'!AE39</f>
        <v>0</v>
      </c>
      <c r="AE76" s="26">
        <f>'Capital Structure'!AF39</f>
        <v>0</v>
      </c>
      <c r="AF76" s="26">
        <f>'Capital Structure'!AG39</f>
        <v>0</v>
      </c>
      <c r="AG76" s="26">
        <f>'Capital Structure'!AH39</f>
        <v>0</v>
      </c>
      <c r="AH76" s="26">
        <f>'Capital Structure'!AI39</f>
        <v>0</v>
      </c>
      <c r="AI76" s="26">
        <f>'Capital Structure'!AJ39</f>
        <v>0</v>
      </c>
      <c r="AJ76" s="26">
        <f>'Capital Structure'!AK39</f>
        <v>0</v>
      </c>
      <c r="AK76" s="26">
        <f>'Capital Structure'!AL39</f>
        <v>0</v>
      </c>
      <c r="AL76" s="26">
        <f>'Capital Structure'!AM39</f>
        <v>0</v>
      </c>
      <c r="AM76" s="26">
        <f>'Capital Structure'!AN39</f>
        <v>0</v>
      </c>
      <c r="AN76" s="26">
        <f>'Capital Structure'!AO39</f>
        <v>0</v>
      </c>
      <c r="AO76" s="26">
        <f>'Capital Structure'!AP39</f>
        <v>0</v>
      </c>
      <c r="AP76" s="26">
        <f>'Capital Structure'!AQ39</f>
        <v>0</v>
      </c>
      <c r="AQ76" s="26">
        <f>'Capital Structure'!AR39</f>
        <v>0</v>
      </c>
      <c r="AR76" s="26">
        <f>'Capital Structure'!AS39</f>
        <v>0</v>
      </c>
      <c r="AS76" s="26">
        <f>'Capital Structure'!AT39</f>
        <v>0</v>
      </c>
      <c r="AT76" s="26">
        <f>'Capital Structure'!AU39</f>
        <v>0</v>
      </c>
      <c r="AU76" s="26">
        <f>'Capital Structure'!AV39</f>
        <v>0</v>
      </c>
      <c r="AV76" s="26">
        <f>'Capital Structure'!AW39</f>
        <v>0</v>
      </c>
      <c r="AW76" s="26">
        <f>'Capital Structure'!AX39</f>
        <v>0</v>
      </c>
      <c r="AX76" s="26">
        <f>'Capital Structure'!AY39</f>
        <v>0</v>
      </c>
      <c r="AY76" s="26">
        <f>'Capital Structure'!AZ39</f>
        <v>0</v>
      </c>
      <c r="AZ76" s="26">
        <f>'Capital Structure'!BA39</f>
        <v>0</v>
      </c>
      <c r="BA76" s="26">
        <f>'Capital Structure'!BB39</f>
        <v>0</v>
      </c>
      <c r="BB76" s="26">
        <f>'Capital Structure'!BC39</f>
        <v>0</v>
      </c>
      <c r="BC76" s="26">
        <f>'Capital Structure'!BD39</f>
        <v>3392307.6923076925</v>
      </c>
      <c r="BD76" s="26">
        <f>'Capital Structure'!BE39</f>
        <v>3392307.6923076925</v>
      </c>
      <c r="BE76" s="26">
        <f>'Capital Structure'!BF39</f>
        <v>3392307.6923076925</v>
      </c>
      <c r="BF76" s="26">
        <f>'Capital Structure'!BG39</f>
        <v>3392307.6923076925</v>
      </c>
      <c r="BG76" s="26">
        <f>'Capital Structure'!BH39</f>
        <v>3392307.6923076925</v>
      </c>
      <c r="BH76" s="26">
        <f>'Capital Structure'!BI39</f>
        <v>3392307.6923076925</v>
      </c>
      <c r="BI76" s="26">
        <f>'Capital Structure'!BJ39</f>
        <v>3392307.6923076925</v>
      </c>
      <c r="BJ76" s="26">
        <f>'Capital Structure'!BK39</f>
        <v>3392307.6923076925</v>
      </c>
      <c r="BK76" s="26">
        <f>'Capital Structure'!BL39</f>
        <v>3392307.6923076925</v>
      </c>
      <c r="BL76" s="26">
        <f>'Capital Structure'!BM39</f>
        <v>3392307.6923076925</v>
      </c>
      <c r="BM76" s="26">
        <f>'Capital Structure'!BN39</f>
        <v>3392307.6923076925</v>
      </c>
      <c r="BN76" s="26">
        <f>'Capital Structure'!BO39</f>
        <v>3392307.6923076925</v>
      </c>
      <c r="BO76" s="26">
        <f>'Capital Structure'!BP39</f>
        <v>3392307.6923076925</v>
      </c>
      <c r="BP76" s="26">
        <f>'Capital Structure'!BQ39</f>
        <v>3392307.6923076925</v>
      </c>
      <c r="BQ76" s="26">
        <f>'Capital Structure'!BR39</f>
        <v>3392307.6923076925</v>
      </c>
      <c r="BR76" s="26">
        <f>'Capital Structure'!BS39</f>
        <v>3392307.6923076925</v>
      </c>
      <c r="BS76" s="26">
        <f>'Capital Structure'!BT39</f>
        <v>3392307.6923076925</v>
      </c>
      <c r="BT76" s="26">
        <f>'Capital Structure'!BU39</f>
        <v>3392307.6923076925</v>
      </c>
      <c r="BU76" s="26">
        <f>'Capital Structure'!BV39</f>
        <v>3392307.6923076925</v>
      </c>
      <c r="BV76" s="26">
        <f>'Capital Structure'!BW39</f>
        <v>3392307.6923076925</v>
      </c>
      <c r="BW76" s="26">
        <f>'Capital Structure'!BX39</f>
        <v>3392307.6923076925</v>
      </c>
      <c r="BX76" s="26">
        <f>'Capital Structure'!BY39</f>
        <v>3392307.6923076925</v>
      </c>
      <c r="BY76" s="26">
        <f>'Capital Structure'!BZ39</f>
        <v>3392307.6923076925</v>
      </c>
      <c r="BZ76" s="26">
        <f>'Capital Structure'!CA39</f>
        <v>3392307.6923076925</v>
      </c>
      <c r="CA76" s="26">
        <f>'Capital Structure'!CB39</f>
        <v>3392307.6923076925</v>
      </c>
      <c r="CB76" s="26">
        <f>'Capital Structure'!CC39</f>
        <v>3392307.6923076361</v>
      </c>
      <c r="CC76" s="26">
        <f>'Capital Structure'!CD39</f>
        <v>-93337906.086587623</v>
      </c>
      <c r="CD76" s="26">
        <f>'Capital Structure'!CE39</f>
        <v>0</v>
      </c>
      <c r="CE76" s="26">
        <f>'Capital Structure'!CF39</f>
        <v>0</v>
      </c>
      <c r="CF76" s="26">
        <f>'Capital Structure'!CG39</f>
        <v>0</v>
      </c>
      <c r="CG76" s="26">
        <f>'Capital Structure'!CH39</f>
        <v>0</v>
      </c>
      <c r="CH76" s="26">
        <f>'Capital Structure'!CI39</f>
        <v>0</v>
      </c>
      <c r="CI76" s="26">
        <f>'Capital Structure'!CJ39</f>
        <v>0</v>
      </c>
      <c r="CJ76" s="26">
        <f>'Capital Structure'!CK39</f>
        <v>0</v>
      </c>
      <c r="CK76" s="26">
        <f>'Capital Structure'!CL39</f>
        <v>0</v>
      </c>
      <c r="CL76" s="26">
        <f>'Capital Structure'!CM39</f>
        <v>0</v>
      </c>
      <c r="CM76" s="26">
        <f>'Capital Structure'!CN39</f>
        <v>0</v>
      </c>
      <c r="CN76" s="26">
        <f>'Capital Structure'!CO39</f>
        <v>0</v>
      </c>
      <c r="CO76" s="26">
        <f>'Capital Structure'!CP39</f>
        <v>0</v>
      </c>
      <c r="CP76" s="26">
        <f>'Capital Structure'!CQ39</f>
        <v>0</v>
      </c>
      <c r="CQ76" s="26">
        <f>'Capital Structure'!CR39</f>
        <v>0</v>
      </c>
      <c r="CR76" s="26">
        <f>'Capital Structure'!CS39</f>
        <v>0</v>
      </c>
      <c r="CS76" s="26">
        <f>'Capital Structure'!CT39</f>
        <v>0</v>
      </c>
      <c r="CT76" s="26">
        <f>'Capital Structure'!CU39</f>
        <v>0</v>
      </c>
      <c r="CU76" s="26">
        <f>'Capital Structure'!CV39</f>
        <v>0</v>
      </c>
      <c r="CV76" s="26">
        <f>'Capital Structure'!CW39</f>
        <v>0</v>
      </c>
      <c r="CW76" s="26">
        <f>'Capital Structure'!CX39</f>
        <v>0</v>
      </c>
      <c r="CX76" s="26">
        <f>'Capital Structure'!CY39</f>
        <v>0</v>
      </c>
      <c r="CY76" s="26">
        <f>'Capital Structure'!CZ39</f>
        <v>0</v>
      </c>
      <c r="CZ76" s="26">
        <f>'Capital Structure'!DA39</f>
        <v>0</v>
      </c>
      <c r="DA76" s="26">
        <f>'Capital Structure'!DB39</f>
        <v>0</v>
      </c>
      <c r="DB76" s="26">
        <f>'Capital Structure'!DC39</f>
        <v>0</v>
      </c>
      <c r="DC76" s="26">
        <f>'Capital Structure'!DD39</f>
        <v>0</v>
      </c>
      <c r="DD76" s="26">
        <f>'Capital Structure'!DE39</f>
        <v>0</v>
      </c>
      <c r="DE76" s="26">
        <f>'Capital Structure'!DF39</f>
        <v>0</v>
      </c>
      <c r="DF76" s="26">
        <f>'Capital Structure'!DG39</f>
        <v>0</v>
      </c>
      <c r="DG76" s="26">
        <f>'Capital Structure'!DH39</f>
        <v>0</v>
      </c>
      <c r="DH76" s="26">
        <f>'Capital Structure'!DI39</f>
        <v>0</v>
      </c>
      <c r="DI76" s="26">
        <f>'Capital Structure'!DJ39</f>
        <v>0</v>
      </c>
      <c r="DJ76" s="26">
        <f>'Capital Structure'!DK39</f>
        <v>0</v>
      </c>
      <c r="DK76" s="26">
        <f>'Capital Structure'!DL39</f>
        <v>0</v>
      </c>
      <c r="DL76" s="26">
        <f>'Capital Structure'!DM39</f>
        <v>0</v>
      </c>
      <c r="DM76" s="26">
        <f>'Capital Structure'!DN39</f>
        <v>0</v>
      </c>
      <c r="DN76" s="26">
        <f>'Capital Structure'!DO39</f>
        <v>0</v>
      </c>
      <c r="DO76" s="26">
        <f>'Capital Structure'!DP39</f>
        <v>0</v>
      </c>
      <c r="DP76" s="26">
        <f>'Capital Structure'!DQ39</f>
        <v>0</v>
      </c>
      <c r="DQ76" s="26">
        <f>'Capital Structure'!DR39</f>
        <v>0</v>
      </c>
      <c r="DR76" s="26">
        <f>'Capital Structure'!DS39</f>
        <v>0</v>
      </c>
      <c r="DS76" s="26">
        <f>'Capital Structure'!DT39</f>
        <v>0</v>
      </c>
      <c r="DT76" s="26">
        <f>'Capital Structure'!DU39</f>
        <v>0</v>
      </c>
      <c r="DU76" s="26">
        <f>'Capital Structure'!DV39</f>
        <v>0</v>
      </c>
      <c r="DV76" s="26">
        <f>'Capital Structure'!DW39</f>
        <v>0</v>
      </c>
      <c r="DW76" s="26">
        <f>'Capital Structure'!DX39</f>
        <v>0</v>
      </c>
      <c r="DX76" s="26">
        <f>'Capital Structure'!DY39</f>
        <v>0</v>
      </c>
      <c r="DY76" s="26">
        <f>'Capital Structure'!DZ39</f>
        <v>0</v>
      </c>
      <c r="DZ76" s="26">
        <f>'Capital Structure'!EA39</f>
        <v>0</v>
      </c>
      <c r="EA76" s="26">
        <f>'Capital Structure'!EB39</f>
        <v>0</v>
      </c>
      <c r="EB76" s="26">
        <f>'Capital Structure'!EC39</f>
        <v>0</v>
      </c>
      <c r="EC76" s="26">
        <f>'Capital Structure'!ED39</f>
        <v>0</v>
      </c>
      <c r="ED76" s="26">
        <f>'Capital Structure'!EE39</f>
        <v>0</v>
      </c>
      <c r="EE76" s="26">
        <f>'Capital Structure'!EF39</f>
        <v>0</v>
      </c>
      <c r="EF76" s="26">
        <f>'Capital Structure'!EG39</f>
        <v>0</v>
      </c>
      <c r="EG76" s="26">
        <f>'Capital Structure'!EH39</f>
        <v>0</v>
      </c>
      <c r="EH76" s="26">
        <f>'Capital Structure'!EI39</f>
        <v>0</v>
      </c>
      <c r="EI76" s="26">
        <f>'Capital Structure'!EJ39</f>
        <v>0</v>
      </c>
      <c r="EJ76" s="26">
        <f>'Capital Structure'!EK39</f>
        <v>0</v>
      </c>
      <c r="EK76" s="26">
        <f>'Capital Structure'!EL39</f>
        <v>0</v>
      </c>
      <c r="EL76" s="26">
        <f>'Capital Structure'!EM39</f>
        <v>0</v>
      </c>
      <c r="EM76" s="26">
        <f>'Capital Structure'!EN39</f>
        <v>0</v>
      </c>
      <c r="EN76" s="26">
        <f>'Capital Structure'!EO39</f>
        <v>0</v>
      </c>
      <c r="EO76" s="26">
        <f>'Capital Structure'!EP39</f>
        <v>0</v>
      </c>
      <c r="EP76" s="26">
        <f>'Capital Structure'!EQ39</f>
        <v>0</v>
      </c>
      <c r="EQ76" s="26">
        <f>'Capital Structure'!ER39</f>
        <v>0</v>
      </c>
      <c r="ER76" s="26">
        <f>'Capital Structure'!ES39</f>
        <v>0</v>
      </c>
      <c r="ES76" s="26">
        <f>'Capital Structure'!ET39</f>
        <v>0</v>
      </c>
      <c r="ET76" s="26">
        <f>'Capital Structure'!EU39</f>
        <v>0</v>
      </c>
      <c r="EU76" s="26">
        <f>'Capital Structure'!EV39</f>
        <v>0</v>
      </c>
      <c r="EV76" s="26">
        <f>'Capital Structure'!EW39</f>
        <v>0</v>
      </c>
      <c r="EW76" s="26">
        <f>'Capital Structure'!EX39</f>
        <v>0</v>
      </c>
      <c r="EX76" s="26">
        <f>'Capital Structure'!EY39</f>
        <v>0</v>
      </c>
      <c r="EY76" s="26">
        <f>'Capital Structure'!EZ39</f>
        <v>0</v>
      </c>
      <c r="EZ76" s="26">
        <f>'Capital Structure'!FA39</f>
        <v>0</v>
      </c>
      <c r="FA76" s="26">
        <f>'Capital Structure'!FB39</f>
        <v>0</v>
      </c>
      <c r="FB76" s="26">
        <f>'Capital Structure'!FC39</f>
        <v>0</v>
      </c>
      <c r="FC76" s="26">
        <f>'Capital Structure'!FD39</f>
        <v>0</v>
      </c>
      <c r="FD76" s="26">
        <f>'Capital Structure'!FE39</f>
        <v>0</v>
      </c>
      <c r="FE76" s="26">
        <f>'Capital Structure'!FF39</f>
        <v>0</v>
      </c>
      <c r="FF76" s="26">
        <f>'Capital Structure'!FG39</f>
        <v>0</v>
      </c>
      <c r="FG76" s="26">
        <f>'Capital Structure'!FH39</f>
        <v>0</v>
      </c>
      <c r="FH76" s="26">
        <f>'Capital Structure'!FI39</f>
        <v>0</v>
      </c>
      <c r="FI76" s="26">
        <f>'Capital Structure'!FJ39</f>
        <v>0</v>
      </c>
      <c r="FJ76" s="26">
        <f>'Capital Structure'!FK39</f>
        <v>0</v>
      </c>
      <c r="FK76" s="26">
        <f>'Capital Structure'!FL39</f>
        <v>0</v>
      </c>
      <c r="FL76" s="26">
        <f>'Capital Structure'!FM39</f>
        <v>0</v>
      </c>
      <c r="FM76" s="26">
        <f>'Capital Structure'!FN39</f>
        <v>0</v>
      </c>
      <c r="FN76" s="26">
        <f>'Capital Structure'!FO39</f>
        <v>0</v>
      </c>
      <c r="FO76" s="26">
        <f>'Capital Structure'!FP39</f>
        <v>0</v>
      </c>
      <c r="FP76" s="26">
        <f>'Capital Structure'!FQ39</f>
        <v>0</v>
      </c>
      <c r="FQ76" s="26">
        <f>'Capital Structure'!FR39</f>
        <v>0</v>
      </c>
      <c r="FR76" s="26">
        <f>'Capital Structure'!FS39</f>
        <v>0</v>
      </c>
      <c r="FS76" s="26">
        <f>'Capital Structure'!FT39</f>
        <v>0</v>
      </c>
      <c r="FT76" s="26">
        <f>'Capital Structure'!FU39</f>
        <v>0</v>
      </c>
      <c r="FU76" s="26">
        <f>'Capital Structure'!FV39</f>
        <v>0</v>
      </c>
      <c r="FV76" s="26">
        <f>'Capital Structure'!FW39</f>
        <v>0</v>
      </c>
      <c r="FW76" s="26">
        <f>'Capital Structure'!FX39</f>
        <v>0</v>
      </c>
      <c r="FX76" s="26">
        <f>'Capital Structure'!FY39</f>
        <v>0</v>
      </c>
      <c r="FY76" s="26">
        <f>'Capital Structure'!FZ39</f>
        <v>0</v>
      </c>
      <c r="FZ76" s="26">
        <f>'Capital Structure'!GA39</f>
        <v>0</v>
      </c>
      <c r="GA76" s="26">
        <f>'Capital Structure'!GB39</f>
        <v>0</v>
      </c>
      <c r="GB76" s="26">
        <f>'Capital Structure'!GC39</f>
        <v>0</v>
      </c>
      <c r="GC76" s="26">
        <f>'Capital Structure'!GD39</f>
        <v>0</v>
      </c>
      <c r="GD76" s="26">
        <f>'Capital Structure'!GE39</f>
        <v>0</v>
      </c>
      <c r="GE76" s="26">
        <f>'Capital Structure'!GF39</f>
        <v>0</v>
      </c>
      <c r="GF76" s="26">
        <f>'Capital Structure'!GG39</f>
        <v>0</v>
      </c>
      <c r="GG76" s="26">
        <f>'Capital Structure'!GH39</f>
        <v>0</v>
      </c>
      <c r="GH76" s="26">
        <f>'Capital Structure'!GI39</f>
        <v>0</v>
      </c>
      <c r="GI76" s="26">
        <f>'Capital Structure'!GJ39</f>
        <v>0</v>
      </c>
      <c r="GJ76" s="26">
        <f>'Capital Structure'!GK39</f>
        <v>0</v>
      </c>
      <c r="GK76" s="26">
        <f>'Capital Structure'!GL39</f>
        <v>0</v>
      </c>
      <c r="GL76" s="26">
        <f>'Capital Structure'!GM39</f>
        <v>0</v>
      </c>
      <c r="GM76" s="26">
        <f>'Capital Structure'!GN39</f>
        <v>0</v>
      </c>
      <c r="GN76" s="26">
        <f>'Capital Structure'!GO39</f>
        <v>0</v>
      </c>
      <c r="GO76" s="26">
        <f>'Capital Structure'!GP39</f>
        <v>0</v>
      </c>
      <c r="GP76" s="26">
        <f>'Capital Structure'!GQ39</f>
        <v>0</v>
      </c>
      <c r="GQ76" s="26">
        <f>'Capital Structure'!GR39</f>
        <v>0</v>
      </c>
      <c r="GR76" s="26">
        <f>'Capital Structure'!GS39</f>
        <v>0</v>
      </c>
      <c r="GS76" s="26">
        <f>'Capital Structure'!GT39</f>
        <v>0</v>
      </c>
      <c r="GT76" s="26">
        <f>'Capital Structure'!GU39</f>
        <v>0</v>
      </c>
      <c r="GU76" s="26">
        <f>'Capital Structure'!GV39</f>
        <v>0</v>
      </c>
      <c r="GV76" s="26">
        <f>'Capital Structure'!GW39</f>
        <v>0</v>
      </c>
      <c r="GW76" s="26">
        <f>'Capital Structure'!GX39</f>
        <v>0</v>
      </c>
      <c r="GX76" s="26">
        <f>'Capital Structure'!GY39</f>
        <v>0</v>
      </c>
    </row>
    <row r="77" spans="1:221">
      <c r="A77" s="35">
        <v>7.3</v>
      </c>
      <c r="B77" s="501" t="s">
        <v>600</v>
      </c>
      <c r="C77" t="s">
        <v>682</v>
      </c>
      <c r="D77" s="26">
        <f>'Capital Structure'!E40</f>
        <v>0</v>
      </c>
      <c r="E77" s="26">
        <f>'Capital Structure'!F40</f>
        <v>0</v>
      </c>
      <c r="F77" s="26">
        <f>'Capital Structure'!G40</f>
        <v>0</v>
      </c>
      <c r="G77" s="26">
        <f ca="1">'Capital Structure'!H40</f>
        <v>0</v>
      </c>
      <c r="H77" s="26">
        <f ca="1">'Capital Structure'!I40</f>
        <v>0</v>
      </c>
      <c r="I77" s="26">
        <f ca="1">'Capital Structure'!J40</f>
        <v>0</v>
      </c>
      <c r="J77" s="26">
        <f ca="1">'Capital Structure'!K40</f>
        <v>0</v>
      </c>
      <c r="K77" s="26">
        <f ca="1">'Capital Structure'!L40</f>
        <v>0</v>
      </c>
      <c r="L77" s="26">
        <f ca="1">'Capital Structure'!M40</f>
        <v>0</v>
      </c>
      <c r="M77" s="26">
        <f ca="1">'Capital Structure'!N40</f>
        <v>0</v>
      </c>
      <c r="N77" s="26">
        <f ca="1">'Capital Structure'!O40</f>
        <v>0</v>
      </c>
      <c r="O77" s="26">
        <f ca="1">'Capital Structure'!P40</f>
        <v>0</v>
      </c>
      <c r="P77" s="26">
        <f ca="1">'Capital Structure'!Q40</f>
        <v>0</v>
      </c>
      <c r="Q77" s="26">
        <f ca="1">'Capital Structure'!R40</f>
        <v>0</v>
      </c>
      <c r="R77" s="26">
        <f ca="1">'Capital Structure'!S40</f>
        <v>0</v>
      </c>
      <c r="S77" s="26">
        <f ca="1">'Capital Structure'!T40</f>
        <v>0</v>
      </c>
      <c r="T77" s="26">
        <f ca="1">'Capital Structure'!U40</f>
        <v>0</v>
      </c>
      <c r="U77" s="26">
        <f ca="1">'Capital Structure'!V40</f>
        <v>0</v>
      </c>
      <c r="V77" s="26">
        <f ca="1">'Capital Structure'!W40</f>
        <v>0</v>
      </c>
      <c r="W77" s="26">
        <f ca="1">'Capital Structure'!X40</f>
        <v>0</v>
      </c>
      <c r="X77" s="26">
        <f ca="1">'Capital Structure'!Y40</f>
        <v>0</v>
      </c>
      <c r="Y77" s="26">
        <f ca="1">'Capital Structure'!Z40</f>
        <v>0</v>
      </c>
      <c r="Z77" s="26">
        <f ca="1">'Capital Structure'!AA40</f>
        <v>0</v>
      </c>
      <c r="AA77" s="26">
        <f ca="1">'Capital Structure'!AB40</f>
        <v>0</v>
      </c>
      <c r="AB77" s="26">
        <f ca="1">'Capital Structure'!AC40</f>
        <v>0</v>
      </c>
      <c r="AC77" s="26">
        <f ca="1">'Capital Structure'!AD40</f>
        <v>0</v>
      </c>
      <c r="AD77" s="26">
        <f ca="1">'Capital Structure'!AE40</f>
        <v>0</v>
      </c>
      <c r="AE77" s="26">
        <f ca="1">'Capital Structure'!AF40</f>
        <v>0</v>
      </c>
      <c r="AF77" s="26">
        <f ca="1">'Capital Structure'!AG40</f>
        <v>0</v>
      </c>
      <c r="AG77" s="26">
        <f ca="1">'Capital Structure'!AH40</f>
        <v>0</v>
      </c>
      <c r="AH77" s="26">
        <f ca="1">'Capital Structure'!AI40</f>
        <v>0</v>
      </c>
      <c r="AI77" s="26">
        <f ca="1">'Capital Structure'!AJ40</f>
        <v>0</v>
      </c>
      <c r="AJ77" s="26">
        <f ca="1">'Capital Structure'!AK40</f>
        <v>0</v>
      </c>
      <c r="AK77" s="26">
        <f ca="1">'Capital Structure'!AL40</f>
        <v>0</v>
      </c>
      <c r="AL77" s="26">
        <f ca="1">'Capital Structure'!AM40</f>
        <v>0</v>
      </c>
      <c r="AM77" s="26">
        <f ca="1">'Capital Structure'!AN40</f>
        <v>0</v>
      </c>
      <c r="AN77" s="26">
        <f ca="1">'Capital Structure'!AO40</f>
        <v>0</v>
      </c>
      <c r="AO77" s="26">
        <f ca="1">'Capital Structure'!AP40</f>
        <v>0</v>
      </c>
      <c r="AP77" s="26">
        <f ca="1">'Capital Structure'!AQ40</f>
        <v>0</v>
      </c>
      <c r="AQ77" s="26">
        <f ca="1">'Capital Structure'!AR40</f>
        <v>0</v>
      </c>
      <c r="AR77" s="26">
        <f ca="1">'Capital Structure'!AS40</f>
        <v>0</v>
      </c>
      <c r="AS77" s="26">
        <f ca="1">'Capital Structure'!AT40</f>
        <v>0</v>
      </c>
      <c r="AT77" s="26">
        <f ca="1">'Capital Structure'!AU40</f>
        <v>0</v>
      </c>
      <c r="AU77" s="26">
        <f ca="1">'Capital Structure'!AV40</f>
        <v>0</v>
      </c>
      <c r="AV77" s="26">
        <f ca="1">'Capital Structure'!AW40</f>
        <v>0</v>
      </c>
      <c r="AW77" s="26">
        <f ca="1">'Capital Structure'!AX40</f>
        <v>0</v>
      </c>
      <c r="AX77" s="26">
        <f ca="1">'Capital Structure'!AY40</f>
        <v>0</v>
      </c>
      <c r="AY77" s="26">
        <f ca="1">'Capital Structure'!AZ40</f>
        <v>0</v>
      </c>
      <c r="AZ77" s="26">
        <f ca="1">'Capital Structure'!BA40</f>
        <v>0</v>
      </c>
      <c r="BA77" s="26">
        <f ca="1">'Capital Structure'!BB40</f>
        <v>0</v>
      </c>
      <c r="BB77" s="26">
        <f ca="1">'Capital Structure'!BC40</f>
        <v>0</v>
      </c>
      <c r="BC77" s="26">
        <f ca="1">'Capital Structure'!BD40</f>
        <v>0</v>
      </c>
      <c r="BD77" s="26">
        <f ca="1">'Capital Structure'!BE40</f>
        <v>0</v>
      </c>
      <c r="BE77" s="26">
        <f ca="1">'Capital Structure'!BF40</f>
        <v>0</v>
      </c>
      <c r="BF77" s="26">
        <f ca="1">'Capital Structure'!BG40</f>
        <v>0</v>
      </c>
      <c r="BG77" s="26">
        <f ca="1">'Capital Structure'!BH40</f>
        <v>0</v>
      </c>
      <c r="BH77" s="26">
        <f ca="1">'Capital Structure'!BI40</f>
        <v>0</v>
      </c>
      <c r="BI77" s="26">
        <f ca="1">'Capital Structure'!BJ40</f>
        <v>0</v>
      </c>
      <c r="BJ77" s="26">
        <f ca="1">'Capital Structure'!BK40</f>
        <v>0</v>
      </c>
      <c r="BK77" s="26">
        <f ca="1">'Capital Structure'!BL40</f>
        <v>0</v>
      </c>
      <c r="BL77" s="26">
        <f ca="1">'Capital Structure'!BM40</f>
        <v>0</v>
      </c>
      <c r="BM77" s="26">
        <f ca="1">'Capital Structure'!BN40</f>
        <v>0</v>
      </c>
      <c r="BN77" s="26">
        <f ca="1">'Capital Structure'!BO40</f>
        <v>0</v>
      </c>
      <c r="BO77" s="26">
        <f ca="1">'Capital Structure'!BP40</f>
        <v>0</v>
      </c>
      <c r="BP77" s="26">
        <f ca="1">'Capital Structure'!BQ40</f>
        <v>0</v>
      </c>
      <c r="BQ77" s="26">
        <f ca="1">'Capital Structure'!BR40</f>
        <v>0</v>
      </c>
      <c r="BR77" s="26">
        <f ca="1">'Capital Structure'!BS40</f>
        <v>0</v>
      </c>
      <c r="BS77" s="26">
        <f ca="1">'Capital Structure'!BT40</f>
        <v>0</v>
      </c>
      <c r="BT77" s="26">
        <f ca="1">'Capital Structure'!BU40</f>
        <v>0</v>
      </c>
      <c r="BU77" s="26">
        <f ca="1">'Capital Structure'!BV40</f>
        <v>0</v>
      </c>
      <c r="BV77" s="26">
        <f ca="1">'Capital Structure'!BW40</f>
        <v>0</v>
      </c>
      <c r="BW77" s="26">
        <f ca="1">'Capital Structure'!BX40</f>
        <v>0</v>
      </c>
      <c r="BX77" s="26">
        <f ca="1">'Capital Structure'!BY40</f>
        <v>0</v>
      </c>
      <c r="BY77" s="26">
        <f ca="1">'Capital Structure'!BZ40</f>
        <v>0</v>
      </c>
      <c r="BZ77" s="26">
        <f ca="1">'Capital Structure'!CA40</f>
        <v>2401641.9838345055</v>
      </c>
      <c r="CA77" s="26">
        <f ca="1">'Capital Structure'!CB40</f>
        <v>-2189779.184732683</v>
      </c>
      <c r="CB77" s="26">
        <f ca="1">'Capital Structure'!CC40</f>
        <v>-232884.50321324795</v>
      </c>
      <c r="CC77" s="26">
        <f ca="1">'Capital Structure'!CD40</f>
        <v>0</v>
      </c>
      <c r="CD77" s="26">
        <f ca="1">'Capital Structure'!CE40</f>
        <v>0</v>
      </c>
      <c r="CE77" s="26">
        <f ca="1">'Capital Structure'!CF40</f>
        <v>0</v>
      </c>
      <c r="CF77" s="26">
        <f ca="1">'Capital Structure'!CG40</f>
        <v>0</v>
      </c>
      <c r="CG77" s="26">
        <f ca="1">'Capital Structure'!CH40</f>
        <v>0</v>
      </c>
      <c r="CH77" s="26">
        <f ca="1">'Capital Structure'!CI40</f>
        <v>0</v>
      </c>
      <c r="CI77" s="26">
        <f ca="1">'Capital Structure'!CJ40</f>
        <v>0</v>
      </c>
      <c r="CJ77" s="26">
        <f ca="1">'Capital Structure'!CK40</f>
        <v>0</v>
      </c>
      <c r="CK77" s="26">
        <f ca="1">'Capital Structure'!CL40</f>
        <v>0</v>
      </c>
      <c r="CL77" s="26">
        <f ca="1">'Capital Structure'!CM40</f>
        <v>0</v>
      </c>
      <c r="CM77" s="26">
        <f ca="1">'Capital Structure'!CN40</f>
        <v>0</v>
      </c>
      <c r="CN77" s="26">
        <f ca="1">'Capital Structure'!CO40</f>
        <v>0</v>
      </c>
      <c r="CO77" s="26">
        <f ca="1">'Capital Structure'!CP40</f>
        <v>0</v>
      </c>
      <c r="CP77" s="26">
        <f>'Capital Structure'!CQ40</f>
        <v>0</v>
      </c>
      <c r="CQ77" s="26">
        <f>'Capital Structure'!CR40</f>
        <v>0</v>
      </c>
      <c r="CR77" s="26">
        <f>'Capital Structure'!CS40</f>
        <v>0</v>
      </c>
      <c r="CS77" s="26">
        <f>'Capital Structure'!CT40</f>
        <v>0</v>
      </c>
      <c r="CT77" s="26">
        <f>'Capital Structure'!CU40</f>
        <v>0</v>
      </c>
      <c r="CU77" s="26">
        <f>'Capital Structure'!CV40</f>
        <v>0</v>
      </c>
      <c r="CV77" s="26">
        <f>'Capital Structure'!CW40</f>
        <v>0</v>
      </c>
      <c r="CW77" s="26">
        <f>'Capital Structure'!CX40</f>
        <v>0</v>
      </c>
      <c r="CX77" s="26">
        <f>'Capital Structure'!CY40</f>
        <v>0</v>
      </c>
      <c r="CY77" s="26">
        <f>'Capital Structure'!CZ40</f>
        <v>0</v>
      </c>
      <c r="CZ77" s="26">
        <f>'Capital Structure'!DA40</f>
        <v>0</v>
      </c>
      <c r="DA77" s="26">
        <f>'Capital Structure'!DB40</f>
        <v>0</v>
      </c>
      <c r="DB77" s="26">
        <f>'Capital Structure'!DC40</f>
        <v>0</v>
      </c>
      <c r="DC77" s="26">
        <f>'Capital Structure'!DD40</f>
        <v>0</v>
      </c>
      <c r="DD77" s="26">
        <f>'Capital Structure'!DE40</f>
        <v>0</v>
      </c>
      <c r="DE77" s="26">
        <f>'Capital Structure'!DF40</f>
        <v>0</v>
      </c>
      <c r="DF77" s="26">
        <f>'Capital Structure'!DG40</f>
        <v>0</v>
      </c>
      <c r="DG77" s="26">
        <f>'Capital Structure'!DH40</f>
        <v>0</v>
      </c>
      <c r="DH77" s="26">
        <f>'Capital Structure'!DI40</f>
        <v>0</v>
      </c>
      <c r="DI77" s="26">
        <f>'Capital Structure'!DJ40</f>
        <v>0</v>
      </c>
      <c r="DJ77" s="26">
        <f>'Capital Structure'!DK40</f>
        <v>0</v>
      </c>
      <c r="DK77" s="26">
        <f>'Capital Structure'!DL40</f>
        <v>0</v>
      </c>
      <c r="DL77" s="26">
        <f>'Capital Structure'!DM40</f>
        <v>0</v>
      </c>
      <c r="DM77" s="26">
        <f>'Capital Structure'!DN40</f>
        <v>0</v>
      </c>
      <c r="DN77" s="26">
        <f>'Capital Structure'!DO40</f>
        <v>0</v>
      </c>
      <c r="DO77" s="26">
        <f>'Capital Structure'!DP40</f>
        <v>0</v>
      </c>
      <c r="DP77" s="26">
        <f>'Capital Structure'!DQ40</f>
        <v>0</v>
      </c>
      <c r="DQ77" s="26">
        <f>'Capital Structure'!DR40</f>
        <v>0</v>
      </c>
      <c r="DR77" s="26">
        <f>'Capital Structure'!DS40</f>
        <v>0</v>
      </c>
      <c r="DS77" s="26">
        <f>'Capital Structure'!DT40</f>
        <v>0</v>
      </c>
      <c r="DT77" s="26">
        <f>'Capital Structure'!DU40</f>
        <v>0</v>
      </c>
      <c r="DU77" s="26">
        <f>'Capital Structure'!DV40</f>
        <v>0</v>
      </c>
      <c r="DV77" s="26">
        <f>'Capital Structure'!DW40</f>
        <v>0</v>
      </c>
      <c r="DW77" s="26">
        <f>'Capital Structure'!DX40</f>
        <v>0</v>
      </c>
      <c r="DX77" s="26">
        <f>'Capital Structure'!DY40</f>
        <v>0</v>
      </c>
      <c r="DY77" s="26">
        <f>'Capital Structure'!DZ40</f>
        <v>0</v>
      </c>
      <c r="DZ77" s="26">
        <f>'Capital Structure'!EA40</f>
        <v>0</v>
      </c>
      <c r="EA77" s="26">
        <f>'Capital Structure'!EB40</f>
        <v>0</v>
      </c>
      <c r="EB77" s="26">
        <f>'Capital Structure'!EC40</f>
        <v>0</v>
      </c>
      <c r="EC77" s="26">
        <f>'Capital Structure'!ED40</f>
        <v>0</v>
      </c>
      <c r="ED77" s="26">
        <f>'Capital Structure'!EE40</f>
        <v>0</v>
      </c>
      <c r="EE77" s="26">
        <f>'Capital Structure'!EF40</f>
        <v>0</v>
      </c>
      <c r="EF77" s="26">
        <f>'Capital Structure'!EG40</f>
        <v>0</v>
      </c>
      <c r="EG77" s="26">
        <f>'Capital Structure'!EH40</f>
        <v>0</v>
      </c>
      <c r="EH77" s="26">
        <f>'Capital Structure'!EI40</f>
        <v>0</v>
      </c>
      <c r="EI77" s="26">
        <f>'Capital Structure'!EJ40</f>
        <v>0</v>
      </c>
      <c r="EJ77" s="26">
        <f>'Capital Structure'!EK40</f>
        <v>0</v>
      </c>
      <c r="EK77" s="26">
        <f>'Capital Structure'!EL40</f>
        <v>0</v>
      </c>
      <c r="EL77" s="26">
        <f>'Capital Structure'!EM40</f>
        <v>0</v>
      </c>
      <c r="EM77" s="26">
        <f>'Capital Structure'!EN40</f>
        <v>0</v>
      </c>
      <c r="EN77" s="26">
        <f>'Capital Structure'!EO40</f>
        <v>0</v>
      </c>
      <c r="EO77" s="26">
        <f>'Capital Structure'!EP40</f>
        <v>0</v>
      </c>
      <c r="EP77" s="26">
        <f>'Capital Structure'!EQ40</f>
        <v>0</v>
      </c>
      <c r="EQ77" s="26">
        <f>'Capital Structure'!ER40</f>
        <v>0</v>
      </c>
      <c r="ER77" s="26">
        <f>'Capital Structure'!ES40</f>
        <v>0</v>
      </c>
      <c r="ES77" s="26">
        <f>'Capital Structure'!ET40</f>
        <v>0</v>
      </c>
      <c r="ET77" s="26">
        <f>'Capital Structure'!EU40</f>
        <v>0</v>
      </c>
      <c r="EU77" s="26">
        <f>'Capital Structure'!EV40</f>
        <v>0</v>
      </c>
      <c r="EV77" s="26">
        <f>'Capital Structure'!EW40</f>
        <v>0</v>
      </c>
      <c r="EW77" s="26">
        <f>'Capital Structure'!EX40</f>
        <v>0</v>
      </c>
      <c r="EX77" s="26">
        <f>'Capital Structure'!EY40</f>
        <v>0</v>
      </c>
      <c r="EY77" s="26">
        <f>'Capital Structure'!EZ40</f>
        <v>0</v>
      </c>
      <c r="EZ77" s="26">
        <f>'Capital Structure'!FA40</f>
        <v>0</v>
      </c>
      <c r="FA77" s="26">
        <f>'Capital Structure'!FB40</f>
        <v>0</v>
      </c>
      <c r="FB77" s="26">
        <f>'Capital Structure'!FC40</f>
        <v>0</v>
      </c>
      <c r="FC77" s="26">
        <f>'Capital Structure'!FD40</f>
        <v>0</v>
      </c>
      <c r="FD77" s="26">
        <f>'Capital Structure'!FE40</f>
        <v>0</v>
      </c>
      <c r="FE77" s="26">
        <f>'Capital Structure'!FF40</f>
        <v>0</v>
      </c>
      <c r="FF77" s="26">
        <f>'Capital Structure'!FG40</f>
        <v>0</v>
      </c>
      <c r="FG77" s="26">
        <f>'Capital Structure'!FH40</f>
        <v>0</v>
      </c>
      <c r="FH77" s="26">
        <f>'Capital Structure'!FI40</f>
        <v>0</v>
      </c>
      <c r="FI77" s="26">
        <f>'Capital Structure'!FJ40</f>
        <v>0</v>
      </c>
      <c r="FJ77" s="26">
        <f>'Capital Structure'!FK40</f>
        <v>0</v>
      </c>
      <c r="FK77" s="26">
        <f>'Capital Structure'!FL40</f>
        <v>0</v>
      </c>
      <c r="FL77" s="26">
        <f>'Capital Structure'!FM40</f>
        <v>0</v>
      </c>
      <c r="FM77" s="26">
        <f>'Capital Structure'!FN40</f>
        <v>0</v>
      </c>
      <c r="FN77" s="26">
        <f>'Capital Structure'!FO40</f>
        <v>0</v>
      </c>
      <c r="FO77" s="26">
        <f>'Capital Structure'!FP40</f>
        <v>0</v>
      </c>
      <c r="FP77" s="26">
        <f>'Capital Structure'!FQ40</f>
        <v>0</v>
      </c>
      <c r="FQ77" s="26">
        <f>'Capital Structure'!FR40</f>
        <v>0</v>
      </c>
      <c r="FR77" s="26">
        <f>'Capital Structure'!FS40</f>
        <v>0</v>
      </c>
      <c r="FS77" s="26">
        <f>'Capital Structure'!FT40</f>
        <v>0</v>
      </c>
      <c r="FT77" s="26">
        <f>'Capital Structure'!FU40</f>
        <v>0</v>
      </c>
      <c r="FU77" s="26">
        <f>'Capital Structure'!FV40</f>
        <v>0</v>
      </c>
      <c r="FV77" s="26">
        <f>'Capital Structure'!FW40</f>
        <v>0</v>
      </c>
      <c r="FW77" s="26">
        <f>'Capital Structure'!FX40</f>
        <v>0</v>
      </c>
      <c r="FX77" s="26">
        <f>'Capital Structure'!FY40</f>
        <v>0</v>
      </c>
      <c r="FY77" s="26">
        <f>'Capital Structure'!FZ40</f>
        <v>0</v>
      </c>
      <c r="FZ77" s="26">
        <f>'Capital Structure'!GA40</f>
        <v>0</v>
      </c>
      <c r="GA77" s="26">
        <f>'Capital Structure'!GB40</f>
        <v>0</v>
      </c>
      <c r="GB77" s="26">
        <f>'Capital Structure'!GC40</f>
        <v>0</v>
      </c>
      <c r="GC77" s="26">
        <f>'Capital Structure'!GD40</f>
        <v>0</v>
      </c>
      <c r="GD77" s="26">
        <f>'Capital Structure'!GE40</f>
        <v>0</v>
      </c>
      <c r="GE77" s="26">
        <f>'Capital Structure'!GF40</f>
        <v>0</v>
      </c>
      <c r="GF77" s="26">
        <f>'Capital Structure'!GG40</f>
        <v>0</v>
      </c>
      <c r="GG77" s="26">
        <f>'Capital Structure'!GH40</f>
        <v>0</v>
      </c>
      <c r="GH77" s="26">
        <f>'Capital Structure'!GI40</f>
        <v>0</v>
      </c>
      <c r="GI77" s="26">
        <f>'Capital Structure'!GJ40</f>
        <v>0</v>
      </c>
      <c r="GJ77" s="26">
        <f>'Capital Structure'!GK40</f>
        <v>0</v>
      </c>
      <c r="GK77" s="26">
        <f>'Capital Structure'!GL40</f>
        <v>0</v>
      </c>
      <c r="GL77" s="26">
        <f>'Capital Structure'!GM40</f>
        <v>0</v>
      </c>
      <c r="GM77" s="26">
        <f>'Capital Structure'!GN40</f>
        <v>0</v>
      </c>
      <c r="GN77" s="26">
        <f>'Capital Structure'!GO40</f>
        <v>0</v>
      </c>
      <c r="GO77" s="26">
        <f>'Capital Structure'!GP40</f>
        <v>0</v>
      </c>
      <c r="GP77" s="26">
        <f>'Capital Structure'!GQ40</f>
        <v>0</v>
      </c>
      <c r="GQ77" s="26">
        <f>'Capital Structure'!GR40</f>
        <v>0</v>
      </c>
      <c r="GR77" s="26">
        <f>'Capital Structure'!GS40</f>
        <v>0</v>
      </c>
      <c r="GS77" s="26">
        <f>'Capital Structure'!GT40</f>
        <v>0</v>
      </c>
      <c r="GT77" s="26">
        <f>'Capital Structure'!GU40</f>
        <v>0</v>
      </c>
      <c r="GU77" s="26">
        <f>'Capital Structure'!GV40</f>
        <v>0</v>
      </c>
      <c r="GV77" s="26">
        <f>'Capital Structure'!GW40</f>
        <v>0</v>
      </c>
      <c r="GW77" s="26">
        <f>'Capital Structure'!GX40</f>
        <v>0</v>
      </c>
      <c r="GX77" s="26">
        <f>'Capital Structure'!GY40</f>
        <v>0</v>
      </c>
    </row>
    <row r="78" spans="1:221">
      <c r="A78" s="35">
        <v>7.4</v>
      </c>
      <c r="B78" s="501" t="s">
        <v>276</v>
      </c>
      <c r="C78" t="s">
        <v>683</v>
      </c>
      <c r="D78" s="26">
        <f>'Capital Structure'!E41</f>
        <v>0</v>
      </c>
      <c r="E78" s="26">
        <f>'Capital Structure'!F41</f>
        <v>0</v>
      </c>
      <c r="F78" s="26">
        <f>'Capital Structure'!G41</f>
        <v>0</v>
      </c>
      <c r="G78" s="26">
        <f>'Capital Structure'!H41</f>
        <v>0</v>
      </c>
      <c r="H78" s="26">
        <f>'Capital Structure'!I41</f>
        <v>0</v>
      </c>
      <c r="I78" s="26">
        <f>'Capital Structure'!J41</f>
        <v>0</v>
      </c>
      <c r="J78" s="26">
        <f>'Capital Structure'!K41</f>
        <v>0</v>
      </c>
      <c r="K78" s="26">
        <f>'Capital Structure'!L41</f>
        <v>0</v>
      </c>
      <c r="L78" s="26">
        <f>'Capital Structure'!M41</f>
        <v>0</v>
      </c>
      <c r="M78" s="26">
        <f>'Capital Structure'!N41</f>
        <v>0</v>
      </c>
      <c r="N78" s="26">
        <f>'Capital Structure'!O41</f>
        <v>0</v>
      </c>
      <c r="O78" s="26">
        <f>'Capital Structure'!P41</f>
        <v>0</v>
      </c>
      <c r="P78" s="26">
        <f>'Capital Structure'!Q41</f>
        <v>0</v>
      </c>
      <c r="Q78" s="26">
        <f>'Capital Structure'!R41</f>
        <v>0</v>
      </c>
      <c r="R78" s="26">
        <f>'Capital Structure'!S41</f>
        <v>0</v>
      </c>
      <c r="S78" s="26">
        <f>'Capital Structure'!T41</f>
        <v>0</v>
      </c>
      <c r="T78" s="26">
        <f>'Capital Structure'!U41</f>
        <v>0</v>
      </c>
      <c r="U78" s="26">
        <f>'Capital Structure'!V41</f>
        <v>0</v>
      </c>
      <c r="V78" s="26">
        <f>'Capital Structure'!W41</f>
        <v>0</v>
      </c>
      <c r="W78" s="26">
        <f>'Capital Structure'!X41</f>
        <v>0</v>
      </c>
      <c r="X78" s="26">
        <f>'Capital Structure'!Y41</f>
        <v>0</v>
      </c>
      <c r="Y78" s="26">
        <f>'Capital Structure'!Z41</f>
        <v>0</v>
      </c>
      <c r="Z78" s="26">
        <f>'Capital Structure'!AA41</f>
        <v>0</v>
      </c>
      <c r="AA78" s="26">
        <f>'Capital Structure'!AB41</f>
        <v>0</v>
      </c>
      <c r="AB78" s="26">
        <f>'Capital Structure'!AC41</f>
        <v>0</v>
      </c>
      <c r="AC78" s="26">
        <f>'Capital Structure'!AD41</f>
        <v>0</v>
      </c>
      <c r="AD78" s="26">
        <f>'Capital Structure'!AE41</f>
        <v>0</v>
      </c>
      <c r="AE78" s="26">
        <f>'Capital Structure'!AF41</f>
        <v>0</v>
      </c>
      <c r="AF78" s="26">
        <f>'Capital Structure'!AG41</f>
        <v>0</v>
      </c>
      <c r="AG78" s="26">
        <f>'Capital Structure'!AH41</f>
        <v>0</v>
      </c>
      <c r="AH78" s="26">
        <f>'Capital Structure'!AI41</f>
        <v>0</v>
      </c>
      <c r="AI78" s="26">
        <f>'Capital Structure'!AJ41</f>
        <v>0</v>
      </c>
      <c r="AJ78" s="26">
        <f>'Capital Structure'!AK41</f>
        <v>0</v>
      </c>
      <c r="AK78" s="26">
        <f>'Capital Structure'!AL41</f>
        <v>0</v>
      </c>
      <c r="AL78" s="26">
        <f>'Capital Structure'!AM41</f>
        <v>0</v>
      </c>
      <c r="AM78" s="26">
        <f>'Capital Structure'!AN41</f>
        <v>0</v>
      </c>
      <c r="AN78" s="26">
        <f>'Capital Structure'!AO41</f>
        <v>0</v>
      </c>
      <c r="AO78" s="26">
        <f>'Capital Structure'!AP41</f>
        <v>0</v>
      </c>
      <c r="AP78" s="26">
        <f>'Capital Structure'!AQ41</f>
        <v>0</v>
      </c>
      <c r="AQ78" s="26">
        <f>'Capital Structure'!AR41</f>
        <v>0</v>
      </c>
      <c r="AR78" s="26">
        <f>'Capital Structure'!AS41</f>
        <v>0</v>
      </c>
      <c r="AS78" s="26">
        <f>'Capital Structure'!AT41</f>
        <v>0</v>
      </c>
      <c r="AT78" s="26">
        <f>'Capital Structure'!AU41</f>
        <v>0</v>
      </c>
      <c r="AU78" s="26">
        <f>'Capital Structure'!AV41</f>
        <v>0</v>
      </c>
      <c r="AV78" s="26">
        <f>'Capital Structure'!AW41</f>
        <v>0</v>
      </c>
      <c r="AW78" s="26">
        <f>'Capital Structure'!AX41</f>
        <v>0</v>
      </c>
      <c r="AX78" s="26">
        <f>'Capital Structure'!AY41</f>
        <v>0</v>
      </c>
      <c r="AY78" s="26">
        <f>'Capital Structure'!AZ41</f>
        <v>0</v>
      </c>
      <c r="AZ78" s="26">
        <f>'Capital Structure'!BA41</f>
        <v>0</v>
      </c>
      <c r="BA78" s="26">
        <f>'Capital Structure'!BB41</f>
        <v>0</v>
      </c>
      <c r="BB78" s="26">
        <f>'Capital Structure'!BC41</f>
        <v>0</v>
      </c>
      <c r="BC78" s="26">
        <f>'Capital Structure'!BD41</f>
        <v>0</v>
      </c>
      <c r="BD78" s="26">
        <f>'Capital Structure'!BE41</f>
        <v>0</v>
      </c>
      <c r="BE78" s="26">
        <f>'Capital Structure'!BF41</f>
        <v>0</v>
      </c>
      <c r="BF78" s="26">
        <f>'Capital Structure'!BG41</f>
        <v>0</v>
      </c>
      <c r="BG78" s="26">
        <f>'Capital Structure'!BH41</f>
        <v>0</v>
      </c>
      <c r="BH78" s="26">
        <f>'Capital Structure'!BI41</f>
        <v>0</v>
      </c>
      <c r="BI78" s="26">
        <f>'Capital Structure'!BJ41</f>
        <v>0</v>
      </c>
      <c r="BJ78" s="26">
        <f>'Capital Structure'!BK41</f>
        <v>0</v>
      </c>
      <c r="BK78" s="26">
        <f>'Capital Structure'!BL41</f>
        <v>0</v>
      </c>
      <c r="BL78" s="26">
        <f>'Capital Structure'!BM41</f>
        <v>0</v>
      </c>
      <c r="BM78" s="26">
        <f>'Capital Structure'!BN41</f>
        <v>0</v>
      </c>
      <c r="BN78" s="26">
        <f>'Capital Structure'!BO41</f>
        <v>0</v>
      </c>
      <c r="BO78" s="26">
        <f>'Capital Structure'!BP41</f>
        <v>0</v>
      </c>
      <c r="BP78" s="26">
        <f>'Capital Structure'!BQ41</f>
        <v>0</v>
      </c>
      <c r="BQ78" s="26">
        <f>'Capital Structure'!BR41</f>
        <v>430000000</v>
      </c>
      <c r="BR78" s="26">
        <f>'Capital Structure'!BS41</f>
        <v>0</v>
      </c>
      <c r="BS78" s="26">
        <f>'Capital Structure'!BT41</f>
        <v>0</v>
      </c>
      <c r="BT78" s="26">
        <f>'Capital Structure'!BU41</f>
        <v>0</v>
      </c>
      <c r="BU78" s="26">
        <f>'Capital Structure'!BV41</f>
        <v>0</v>
      </c>
      <c r="BV78" s="26">
        <f>'Capital Structure'!BW41</f>
        <v>0</v>
      </c>
      <c r="BW78" s="26">
        <f>'Capital Structure'!BX41</f>
        <v>0</v>
      </c>
      <c r="BX78" s="26">
        <f>'Capital Structure'!BY41</f>
        <v>0</v>
      </c>
      <c r="BY78" s="26">
        <f>'Capital Structure'!BZ41</f>
        <v>0</v>
      </c>
      <c r="BZ78" s="26">
        <f>'Capital Structure'!CA41</f>
        <v>0</v>
      </c>
      <c r="CA78" s="26">
        <f>'Capital Structure'!CB41</f>
        <v>0</v>
      </c>
      <c r="CB78" s="26">
        <f>'Capital Structure'!CC41</f>
        <v>0</v>
      </c>
      <c r="CC78" s="26">
        <f>'Capital Structure'!CD41</f>
        <v>0</v>
      </c>
      <c r="CD78" s="26">
        <f>'Capital Structure'!CE41</f>
        <v>0</v>
      </c>
      <c r="CE78" s="26">
        <f>'Capital Structure'!CF41</f>
        <v>0</v>
      </c>
      <c r="CF78" s="26">
        <f>'Capital Structure'!CG41</f>
        <v>0</v>
      </c>
      <c r="CG78" s="26">
        <f>'Capital Structure'!CH41</f>
        <v>0</v>
      </c>
      <c r="CH78" s="26">
        <f>'Capital Structure'!CI41</f>
        <v>0</v>
      </c>
      <c r="CI78" s="26">
        <f>'Capital Structure'!CJ41</f>
        <v>0</v>
      </c>
      <c r="CJ78" s="26">
        <f>'Capital Structure'!CK41</f>
        <v>0</v>
      </c>
      <c r="CK78" s="26">
        <f>'Capital Structure'!CL41</f>
        <v>0</v>
      </c>
      <c r="CL78" s="26">
        <f>'Capital Structure'!CM41</f>
        <v>0</v>
      </c>
      <c r="CM78" s="26">
        <f>'Capital Structure'!CN41</f>
        <v>0</v>
      </c>
      <c r="CN78" s="26">
        <f>'Capital Structure'!CO41</f>
        <v>0</v>
      </c>
      <c r="CO78" s="26">
        <f>'Capital Structure'!CP41</f>
        <v>0</v>
      </c>
      <c r="CP78" s="26">
        <f>'Capital Structure'!CQ41</f>
        <v>0</v>
      </c>
      <c r="CQ78" s="26">
        <f>'Capital Structure'!CR41</f>
        <v>0</v>
      </c>
      <c r="CR78" s="26">
        <f>'Capital Structure'!CS41</f>
        <v>0</v>
      </c>
      <c r="CS78" s="26">
        <f>'Capital Structure'!CT41</f>
        <v>0</v>
      </c>
      <c r="CT78" s="26">
        <f>'Capital Structure'!CU41</f>
        <v>0</v>
      </c>
      <c r="CU78" s="26">
        <f>'Capital Structure'!CV41</f>
        <v>0</v>
      </c>
      <c r="CV78" s="26">
        <f>'Capital Structure'!CW41</f>
        <v>0</v>
      </c>
      <c r="CW78" s="26">
        <f>'Capital Structure'!CX41</f>
        <v>0</v>
      </c>
      <c r="CX78" s="26">
        <f>'Capital Structure'!CY41</f>
        <v>0</v>
      </c>
      <c r="CY78" s="26">
        <f>'Capital Structure'!CZ41</f>
        <v>0</v>
      </c>
      <c r="CZ78" s="26">
        <f>'Capital Structure'!DA41</f>
        <v>0</v>
      </c>
      <c r="DA78" s="26">
        <f>'Capital Structure'!DB41</f>
        <v>0</v>
      </c>
      <c r="DB78" s="26">
        <f>'Capital Structure'!DC41</f>
        <v>0</v>
      </c>
      <c r="DC78" s="26">
        <f>'Capital Structure'!DD41</f>
        <v>0</v>
      </c>
      <c r="DD78" s="26">
        <f>'Capital Structure'!DE41</f>
        <v>0</v>
      </c>
      <c r="DE78" s="26">
        <f>'Capital Structure'!DF41</f>
        <v>0</v>
      </c>
      <c r="DF78" s="26">
        <f>'Capital Structure'!DG41</f>
        <v>0</v>
      </c>
      <c r="DG78" s="26">
        <f>'Capital Structure'!DH41</f>
        <v>0</v>
      </c>
      <c r="DH78" s="26">
        <f>'Capital Structure'!DI41</f>
        <v>0</v>
      </c>
      <c r="DI78" s="26">
        <f>'Capital Structure'!DJ41</f>
        <v>0</v>
      </c>
      <c r="DJ78" s="26">
        <f>'Capital Structure'!DK41</f>
        <v>0</v>
      </c>
      <c r="DK78" s="26">
        <f>'Capital Structure'!DL41</f>
        <v>0</v>
      </c>
      <c r="DL78" s="26">
        <f>'Capital Structure'!DM41</f>
        <v>0</v>
      </c>
      <c r="DM78" s="26">
        <f>'Capital Structure'!DN41</f>
        <v>0</v>
      </c>
      <c r="DN78" s="26">
        <f>'Capital Structure'!DO41</f>
        <v>0</v>
      </c>
      <c r="DO78" s="26">
        <f>'Capital Structure'!DP41</f>
        <v>0</v>
      </c>
      <c r="DP78" s="26">
        <f>'Capital Structure'!DQ41</f>
        <v>0</v>
      </c>
      <c r="DQ78" s="26">
        <f>'Capital Structure'!DR41</f>
        <v>0</v>
      </c>
      <c r="DR78" s="26">
        <f>'Capital Structure'!DS41</f>
        <v>0</v>
      </c>
      <c r="DS78" s="26">
        <f>'Capital Structure'!DT41</f>
        <v>0</v>
      </c>
      <c r="DT78" s="26">
        <f>'Capital Structure'!DU41</f>
        <v>0</v>
      </c>
      <c r="DU78" s="26">
        <f>'Capital Structure'!DV41</f>
        <v>0</v>
      </c>
      <c r="DV78" s="26">
        <f>'Capital Structure'!DW41</f>
        <v>0</v>
      </c>
      <c r="DW78" s="26">
        <f>'Capital Structure'!DX41</f>
        <v>0</v>
      </c>
      <c r="DX78" s="26">
        <f>'Capital Structure'!DY41</f>
        <v>0</v>
      </c>
      <c r="DY78" s="26">
        <f>'Capital Structure'!DZ41</f>
        <v>0</v>
      </c>
      <c r="DZ78" s="26">
        <f>'Capital Structure'!EA41</f>
        <v>0</v>
      </c>
      <c r="EA78" s="26">
        <f>'Capital Structure'!EB41</f>
        <v>0</v>
      </c>
      <c r="EB78" s="26">
        <f>'Capital Structure'!EC41</f>
        <v>0</v>
      </c>
      <c r="EC78" s="26">
        <f>'Capital Structure'!ED41</f>
        <v>0</v>
      </c>
      <c r="ED78" s="26">
        <f>'Capital Structure'!EE41</f>
        <v>0</v>
      </c>
      <c r="EE78" s="26">
        <f>'Capital Structure'!EF41</f>
        <v>0</v>
      </c>
      <c r="EF78" s="26">
        <f>'Capital Structure'!EG41</f>
        <v>0</v>
      </c>
      <c r="EG78" s="26">
        <f>'Capital Structure'!EH41</f>
        <v>0</v>
      </c>
      <c r="EH78" s="26">
        <f>'Capital Structure'!EI41</f>
        <v>0</v>
      </c>
      <c r="EI78" s="26">
        <f>'Capital Structure'!EJ41</f>
        <v>0</v>
      </c>
      <c r="EJ78" s="26">
        <f>'Capital Structure'!EK41</f>
        <v>0</v>
      </c>
      <c r="EK78" s="26">
        <f>'Capital Structure'!EL41</f>
        <v>-580077629.98826075</v>
      </c>
      <c r="EL78" s="26">
        <f>'Capital Structure'!EM41</f>
        <v>0</v>
      </c>
      <c r="EM78" s="26">
        <f>'Capital Structure'!EN41</f>
        <v>0</v>
      </c>
      <c r="EN78" s="26">
        <f>'Capital Structure'!EO41</f>
        <v>0</v>
      </c>
      <c r="EO78" s="26">
        <f>'Capital Structure'!EP41</f>
        <v>0</v>
      </c>
      <c r="EP78" s="26">
        <f>'Capital Structure'!EQ41</f>
        <v>0</v>
      </c>
      <c r="EQ78" s="26">
        <f>'Capital Structure'!ER41</f>
        <v>0</v>
      </c>
      <c r="ER78" s="26">
        <f>'Capital Structure'!ES41</f>
        <v>0</v>
      </c>
      <c r="ES78" s="26">
        <f>'Capital Structure'!ET41</f>
        <v>0</v>
      </c>
      <c r="ET78" s="26">
        <f>'Capital Structure'!EU41</f>
        <v>0</v>
      </c>
      <c r="EU78" s="26">
        <f>'Capital Structure'!EV41</f>
        <v>0</v>
      </c>
      <c r="EV78" s="26">
        <f>'Capital Structure'!EW41</f>
        <v>0</v>
      </c>
      <c r="EW78" s="26">
        <f>'Capital Structure'!EX41</f>
        <v>0</v>
      </c>
      <c r="EX78" s="26">
        <f>'Capital Structure'!EY41</f>
        <v>0</v>
      </c>
      <c r="EY78" s="26">
        <f>'Capital Structure'!EZ41</f>
        <v>0</v>
      </c>
      <c r="EZ78" s="26">
        <f>'Capital Structure'!FA41</f>
        <v>0</v>
      </c>
      <c r="FA78" s="26">
        <f>'Capital Structure'!FB41</f>
        <v>0</v>
      </c>
      <c r="FB78" s="26">
        <f>'Capital Structure'!FC41</f>
        <v>0</v>
      </c>
      <c r="FC78" s="26">
        <f>'Capital Structure'!FD41</f>
        <v>0</v>
      </c>
      <c r="FD78" s="26">
        <f>'Capital Structure'!FE41</f>
        <v>0</v>
      </c>
      <c r="FE78" s="26">
        <f>'Capital Structure'!FF41</f>
        <v>0</v>
      </c>
      <c r="FF78" s="26">
        <f>'Capital Structure'!FG41</f>
        <v>0</v>
      </c>
      <c r="FG78" s="26">
        <f>'Capital Structure'!FH41</f>
        <v>0</v>
      </c>
      <c r="FH78" s="26">
        <f>'Capital Structure'!FI41</f>
        <v>0</v>
      </c>
      <c r="FI78" s="26">
        <f>'Capital Structure'!FJ41</f>
        <v>0</v>
      </c>
      <c r="FJ78" s="26">
        <f>'Capital Structure'!FK41</f>
        <v>0</v>
      </c>
      <c r="FK78" s="26">
        <f>'Capital Structure'!FL41</f>
        <v>0</v>
      </c>
      <c r="FL78" s="26">
        <f>'Capital Structure'!FM41</f>
        <v>0</v>
      </c>
      <c r="FM78" s="26">
        <f>'Capital Structure'!FN41</f>
        <v>0</v>
      </c>
      <c r="FN78" s="26">
        <f>'Capital Structure'!FO41</f>
        <v>0</v>
      </c>
      <c r="FO78" s="26">
        <f>'Capital Structure'!FP41</f>
        <v>0</v>
      </c>
      <c r="FP78" s="26">
        <f>'Capital Structure'!FQ41</f>
        <v>0</v>
      </c>
      <c r="FQ78" s="26">
        <f>'Capital Structure'!FR41</f>
        <v>0</v>
      </c>
      <c r="FR78" s="26">
        <f>'Capital Structure'!FS41</f>
        <v>0</v>
      </c>
      <c r="FS78" s="26">
        <f>'Capital Structure'!FT41</f>
        <v>0</v>
      </c>
      <c r="FT78" s="26">
        <f>'Capital Structure'!FU41</f>
        <v>0</v>
      </c>
      <c r="FU78" s="26">
        <f>'Capital Structure'!FV41</f>
        <v>0</v>
      </c>
      <c r="FV78" s="26">
        <f>'Capital Structure'!FW41</f>
        <v>0</v>
      </c>
      <c r="FW78" s="26">
        <f>'Capital Structure'!FX41</f>
        <v>0</v>
      </c>
      <c r="FX78" s="26">
        <f>'Capital Structure'!FY41</f>
        <v>0</v>
      </c>
      <c r="FY78" s="26">
        <f>'Capital Structure'!FZ41</f>
        <v>0</v>
      </c>
      <c r="FZ78" s="26">
        <f>'Capital Structure'!GA41</f>
        <v>0</v>
      </c>
      <c r="GA78" s="26">
        <f>'Capital Structure'!GB41</f>
        <v>0</v>
      </c>
      <c r="GB78" s="26">
        <f>'Capital Structure'!GC41</f>
        <v>0</v>
      </c>
      <c r="GC78" s="26">
        <f>'Capital Structure'!GD41</f>
        <v>0</v>
      </c>
      <c r="GD78" s="26">
        <f>'Capital Structure'!GE41</f>
        <v>0</v>
      </c>
      <c r="GE78" s="26">
        <f>'Capital Structure'!GF41</f>
        <v>0</v>
      </c>
      <c r="GF78" s="26">
        <f>'Capital Structure'!GG41</f>
        <v>0</v>
      </c>
      <c r="GG78" s="26">
        <f>'Capital Structure'!GH41</f>
        <v>0</v>
      </c>
      <c r="GH78" s="26">
        <f>'Capital Structure'!GI41</f>
        <v>0</v>
      </c>
      <c r="GI78" s="26">
        <f>'Capital Structure'!GJ41</f>
        <v>0</v>
      </c>
      <c r="GJ78" s="26">
        <f>'Capital Structure'!GK41</f>
        <v>0</v>
      </c>
      <c r="GK78" s="26">
        <f>'Capital Structure'!GL41</f>
        <v>0</v>
      </c>
      <c r="GL78" s="26">
        <f>'Capital Structure'!GM41</f>
        <v>0</v>
      </c>
      <c r="GM78" s="26">
        <f>'Capital Structure'!GN41</f>
        <v>0</v>
      </c>
      <c r="GN78" s="26">
        <f>'Capital Structure'!GO41</f>
        <v>0</v>
      </c>
      <c r="GO78" s="26">
        <f>'Capital Structure'!GP41</f>
        <v>0</v>
      </c>
      <c r="GP78" s="26">
        <f>'Capital Structure'!GQ41</f>
        <v>0</v>
      </c>
      <c r="GQ78" s="26">
        <f>'Capital Structure'!GR41</f>
        <v>0</v>
      </c>
      <c r="GR78" s="26">
        <f>'Capital Structure'!GS41</f>
        <v>0</v>
      </c>
      <c r="GS78" s="26">
        <f>'Capital Structure'!GT41</f>
        <v>0</v>
      </c>
      <c r="GT78" s="26">
        <f>'Capital Structure'!GU41</f>
        <v>0</v>
      </c>
      <c r="GU78" s="26">
        <f>'Capital Structure'!GV41</f>
        <v>0</v>
      </c>
      <c r="GV78" s="26">
        <f>'Capital Structure'!GW41</f>
        <v>0</v>
      </c>
      <c r="GW78" s="26">
        <f>'Capital Structure'!GX41</f>
        <v>0</v>
      </c>
      <c r="GX78" s="26">
        <f>'Capital Structure'!GY41</f>
        <v>0</v>
      </c>
    </row>
    <row r="79" spans="1:221">
      <c r="A79" s="35">
        <v>7.5</v>
      </c>
      <c r="B79" s="14" t="s">
        <v>114</v>
      </c>
      <c r="C79" t="s">
        <v>411</v>
      </c>
      <c r="D79" s="26">
        <f>IF(Cost!$C$24="开",Cost!D55,Cost!D54)</f>
        <v>198000</v>
      </c>
      <c r="E79" s="26">
        <f>IF(Cost!$C$24="开",Cost!E55,Cost!E54)</f>
        <v>198000</v>
      </c>
      <c r="F79" s="26">
        <f>IF(Cost!$C$24="开",Cost!F55,Cost!F54)</f>
        <v>198000</v>
      </c>
      <c r="G79" s="26">
        <f>IF(Cost!$C$24="开",Cost!G55,Cost!G54)</f>
        <v>198000</v>
      </c>
      <c r="H79" s="26">
        <f>IF(Cost!$C$24="开",Cost!H55,Cost!H54)</f>
        <v>198000</v>
      </c>
      <c r="I79" s="26">
        <f>IF(Cost!$C$24="开",Cost!I55,Cost!I54)</f>
        <v>198000</v>
      </c>
      <c r="J79" s="26">
        <f>IF(Cost!$C$24="开",Cost!J55,Cost!J54)</f>
        <v>198000</v>
      </c>
      <c r="K79" s="26">
        <f>IF(Cost!$C$24="开",Cost!K55,Cost!K54)</f>
        <v>198000</v>
      </c>
      <c r="L79" s="26">
        <f>IF(Cost!$C$24="开",Cost!L55,Cost!L54)</f>
        <v>198000</v>
      </c>
      <c r="M79" s="26">
        <f>IF(Cost!$C$24="开",Cost!M55,Cost!M54)</f>
        <v>198000</v>
      </c>
      <c r="N79" s="26">
        <f>IF(Cost!$C$24="开",Cost!N55,Cost!N54)</f>
        <v>198000</v>
      </c>
      <c r="O79" s="26">
        <f>IF(Cost!$C$24="开",Cost!O55,Cost!O54)</f>
        <v>198000</v>
      </c>
      <c r="P79" s="26">
        <f>IF(Cost!$C$24="开",Cost!P55,Cost!P54)</f>
        <v>198000</v>
      </c>
      <c r="Q79" s="26">
        <f>IF(Cost!$C$24="开",Cost!Q55,Cost!Q54)</f>
        <v>198000</v>
      </c>
      <c r="R79" s="26">
        <f>IF(Cost!$C$24="开",Cost!R55,Cost!R54)</f>
        <v>198000</v>
      </c>
      <c r="S79" s="26">
        <f>IF(Cost!$C$24="开",Cost!S55,Cost!S54)</f>
        <v>198000</v>
      </c>
      <c r="T79" s="26">
        <f>IF(Cost!$C$24="开",Cost!T55,Cost!T54)</f>
        <v>198000</v>
      </c>
      <c r="U79" s="26">
        <f>IF(Cost!$C$24="开",Cost!U55,Cost!U54)</f>
        <v>198000</v>
      </c>
      <c r="V79" s="26">
        <f>IF(Cost!$C$24="开",Cost!V55,Cost!V54)</f>
        <v>198000</v>
      </c>
      <c r="W79" s="26">
        <f>IF(Cost!$C$24="开",Cost!W55,Cost!W54)</f>
        <v>198000</v>
      </c>
      <c r="X79" s="26">
        <f>IF(Cost!$C$24="开",Cost!X55,Cost!X54)</f>
        <v>198000</v>
      </c>
      <c r="Y79" s="26">
        <f>IF(Cost!$C$24="开",Cost!Y55,Cost!Y54)</f>
        <v>198000</v>
      </c>
      <c r="Z79" s="26">
        <f>IF(Cost!$C$24="开",Cost!Z55,Cost!Z54)</f>
        <v>198000</v>
      </c>
      <c r="AA79" s="26">
        <f>IF(Cost!$C$24="开",Cost!AA55,Cost!AA54)</f>
        <v>198000</v>
      </c>
      <c r="AB79" s="26">
        <f>IF(Cost!$C$24="开",Cost!AB55,Cost!AB54)</f>
        <v>198000</v>
      </c>
      <c r="AC79" s="26">
        <f>IF(Cost!$C$24="开",Cost!AC55,Cost!AC54)</f>
        <v>198000</v>
      </c>
      <c r="AD79" s="26">
        <f>IF(Cost!$C$24="开",Cost!AD55,Cost!AD54)</f>
        <v>198000</v>
      </c>
      <c r="AE79" s="26">
        <f>IF(Cost!$C$24="开",Cost!AE55,Cost!AE54)</f>
        <v>198000</v>
      </c>
      <c r="AF79" s="26">
        <f>IF(Cost!$C$24="开",Cost!AF55,Cost!AF54)</f>
        <v>198000</v>
      </c>
      <c r="AG79" s="26">
        <f>IF(Cost!$C$24="开",Cost!AG55,Cost!AG54)</f>
        <v>857999.99999999988</v>
      </c>
      <c r="AH79" s="26">
        <f>IF(Cost!$C$24="开",Cost!AH55,Cost!AH54)</f>
        <v>528000</v>
      </c>
      <c r="AI79" s="26">
        <f>IF(Cost!$C$24="开",Cost!AI55,Cost!AI54)</f>
        <v>528000</v>
      </c>
      <c r="AJ79" s="26">
        <f>IF(Cost!$C$24="开",Cost!AJ55,Cost!AJ54)</f>
        <v>528000</v>
      </c>
      <c r="AK79" s="26">
        <f>IF(Cost!$C$24="开",Cost!AK55,Cost!AK54)</f>
        <v>528000</v>
      </c>
      <c r="AL79" s="26">
        <f>IF(Cost!$C$24="开",Cost!AL55,Cost!AL54)</f>
        <v>528000</v>
      </c>
      <c r="AM79" s="26">
        <f>IF(Cost!$C$24="开",Cost!AM55,Cost!AM54)</f>
        <v>528000</v>
      </c>
      <c r="AN79" s="26">
        <f>IF(Cost!$C$24="开",Cost!AN55,Cost!AN54)</f>
        <v>528000</v>
      </c>
      <c r="AO79" s="26">
        <f>IF(Cost!$C$24="开",Cost!AO55,Cost!AO54)</f>
        <v>528000</v>
      </c>
      <c r="AP79" s="26">
        <f>IF(Cost!$C$24="开",Cost!AP55,Cost!AP54)</f>
        <v>528000</v>
      </c>
      <c r="AQ79" s="26">
        <f>IF(Cost!$C$24="开",Cost!AQ55,Cost!AQ54)</f>
        <v>528000</v>
      </c>
      <c r="AR79" s="26">
        <f>IF(Cost!$C$24="开",Cost!AR55,Cost!AR54)</f>
        <v>528000</v>
      </c>
      <c r="AS79" s="26">
        <f>IF(Cost!$C$24="开",Cost!AS55,Cost!AS54)</f>
        <v>528000</v>
      </c>
      <c r="AT79" s="26">
        <f>IF(Cost!$C$24="开",Cost!AT55,Cost!AT54)</f>
        <v>528000</v>
      </c>
      <c r="AU79" s="26">
        <f>IF(Cost!$C$24="开",Cost!AU55,Cost!AU54)</f>
        <v>528000</v>
      </c>
      <c r="AV79" s="26">
        <f>IF(Cost!$C$24="开",Cost!AV55,Cost!AV54)</f>
        <v>528000</v>
      </c>
      <c r="AW79" s="26">
        <f>IF(Cost!$C$24="开",Cost!AW55,Cost!AW54)</f>
        <v>528000</v>
      </c>
      <c r="AX79" s="26">
        <f>IF(Cost!$C$24="开",Cost!AX55,Cost!AX54)</f>
        <v>528000</v>
      </c>
      <c r="AY79" s="26">
        <f>IF(Cost!$C$24="开",Cost!AY55,Cost!AY54)</f>
        <v>528000</v>
      </c>
      <c r="AZ79" s="26">
        <f>IF(Cost!$C$24="开",Cost!AZ55,Cost!AZ54)</f>
        <v>528000</v>
      </c>
      <c r="BA79" s="26">
        <f>IF(Cost!$C$24="开",Cost!BA55,Cost!BA54)</f>
        <v>528000</v>
      </c>
      <c r="BB79" s="26">
        <f>IF(Cost!$C$24="开",Cost!BB55,Cost!BB54)</f>
        <v>528000</v>
      </c>
      <c r="BC79" s="26">
        <f>IF(Cost!$C$24="开",Cost!BC55,Cost!BC54)</f>
        <v>528000</v>
      </c>
      <c r="BD79" s="26">
        <f>IF(Cost!$C$24="开",Cost!BD55,Cost!BD54)</f>
        <v>528000</v>
      </c>
      <c r="BE79" s="26">
        <f>IF(Cost!$C$24="开",Cost!BE55,Cost!BE54)</f>
        <v>528000</v>
      </c>
      <c r="BF79" s="26">
        <f>IF(Cost!$C$24="开",Cost!BF55,Cost!BF54)</f>
        <v>528000</v>
      </c>
      <c r="BG79" s="26">
        <f>IF(Cost!$C$24="开",Cost!BG55,Cost!BG54)</f>
        <v>528000</v>
      </c>
      <c r="BH79" s="26">
        <f>IF(Cost!$C$24="开",Cost!BH55,Cost!BH54)</f>
        <v>528000</v>
      </c>
      <c r="BI79" s="26">
        <f>IF(Cost!$C$24="开",Cost!BI55,Cost!BI54)</f>
        <v>528000</v>
      </c>
      <c r="BJ79" s="26">
        <f>IF(Cost!$C$24="开",Cost!BJ55,Cost!BJ54)</f>
        <v>528000</v>
      </c>
      <c r="BK79" s="26">
        <f>IF(Cost!$C$24="开",Cost!BK55,Cost!BK54)</f>
        <v>528000</v>
      </c>
      <c r="BL79" s="26">
        <f>IF(Cost!$C$24="开",Cost!BL55,Cost!BL54)</f>
        <v>528000</v>
      </c>
      <c r="BM79" s="26">
        <f>IF(Cost!$C$24="开",Cost!BM55,Cost!BM54)</f>
        <v>528000</v>
      </c>
      <c r="BN79" s="26">
        <f>IF(Cost!$C$24="开",Cost!BN55,Cost!BN54)</f>
        <v>528000</v>
      </c>
      <c r="BO79" s="26">
        <f>IF(Cost!$C$24="开",Cost!BO55,Cost!BO54)</f>
        <v>528000</v>
      </c>
      <c r="BP79" s="26">
        <f>IF(Cost!$C$24="开",Cost!BP55,Cost!BP54)</f>
        <v>528000</v>
      </c>
      <c r="BQ79" s="26">
        <f>IF(Cost!$C$24="开",Cost!BQ55,Cost!BQ54)</f>
        <v>528000</v>
      </c>
      <c r="BR79" s="26">
        <f>IF(Cost!$C$24="开",Cost!BR55,Cost!BR54)</f>
        <v>528000</v>
      </c>
      <c r="BS79" s="26">
        <f>IF(Cost!$C$24="开",Cost!BS55,Cost!BS54)</f>
        <v>528000</v>
      </c>
      <c r="BT79" s="26">
        <f>IF(Cost!$C$24="开",Cost!BT55,Cost!BT54)</f>
        <v>528000</v>
      </c>
      <c r="BU79" s="26">
        <f>IF(Cost!$C$24="开",Cost!BU55,Cost!BU54)</f>
        <v>528000</v>
      </c>
      <c r="BV79" s="26">
        <f>IF(Cost!$C$24="开",Cost!BV55,Cost!BV54)</f>
        <v>528000</v>
      </c>
      <c r="BW79" s="26">
        <f>IF(Cost!$C$24="开",Cost!BW55,Cost!BW54)</f>
        <v>1451999.9999999977</v>
      </c>
      <c r="BX79" s="26">
        <f>IF(Cost!$C$24="开",Cost!BX55,Cost!BX54)</f>
        <v>264000</v>
      </c>
      <c r="BY79" s="26">
        <f>IF(Cost!$C$24="开",Cost!BY55,Cost!BY54)</f>
        <v>264000</v>
      </c>
      <c r="BZ79" s="26">
        <f>IF(Cost!$C$24="开",Cost!BZ55,Cost!BZ54)</f>
        <v>264000</v>
      </c>
      <c r="CA79" s="26">
        <f>IF(Cost!$C$24="开",Cost!CA55,Cost!CA54)</f>
        <v>264000</v>
      </c>
      <c r="CB79" s="26">
        <f>IF(Cost!$C$24="开",Cost!CB55,Cost!CB54)</f>
        <v>264000</v>
      </c>
      <c r="CC79" s="26">
        <f>IF(Cost!$C$24="开",Cost!CC55,Cost!CC54)</f>
        <v>264000</v>
      </c>
      <c r="CD79" s="26">
        <f>IF(Cost!$C$24="开",Cost!CD55,Cost!CD54)</f>
        <v>264000</v>
      </c>
      <c r="CE79" s="26">
        <f>IF(Cost!$C$24="开",Cost!CE55,Cost!CE54)</f>
        <v>264000</v>
      </c>
      <c r="CF79" s="26">
        <f>IF(Cost!$C$24="开",Cost!CF55,Cost!CF54)</f>
        <v>264000</v>
      </c>
      <c r="CG79" s="26">
        <f>IF(Cost!$C$24="开",Cost!CG55,Cost!CG54)</f>
        <v>264000</v>
      </c>
      <c r="CH79" s="26">
        <f>IF(Cost!$C$24="开",Cost!CH55,Cost!CH54)</f>
        <v>264000</v>
      </c>
      <c r="CI79" s="26">
        <f>IF(Cost!$C$24="开",Cost!CI55,Cost!CI54)</f>
        <v>396000.00000000035</v>
      </c>
      <c r="CJ79" s="26">
        <f>IF(Cost!$C$24="开",Cost!CJ55,Cost!CJ54)</f>
        <v>0</v>
      </c>
      <c r="CK79" s="26">
        <f>IF(Cost!$C$24="开",Cost!CK55,Cost!CK54)</f>
        <v>0</v>
      </c>
      <c r="CL79" s="26">
        <f>IF(Cost!$C$24="开",Cost!CL55,Cost!CL54)</f>
        <v>0</v>
      </c>
      <c r="CM79" s="26">
        <f>IF(Cost!$C$24="开",Cost!CM55,Cost!CM54)</f>
        <v>0</v>
      </c>
      <c r="CN79" s="26">
        <f>IF(Cost!$C$24="开",Cost!CN55,Cost!CN54)</f>
        <v>0</v>
      </c>
      <c r="CO79" s="26">
        <f>IF(Cost!$C$24="开",Cost!CO55,Cost!CO54)</f>
        <v>0</v>
      </c>
      <c r="CP79" s="26">
        <f>IF(Cost!$C$24="开",Cost!CP55,Cost!CP54)</f>
        <v>0</v>
      </c>
      <c r="CQ79" s="26">
        <f>IF(Cost!$C$24="开",Cost!CQ55,Cost!CQ54)</f>
        <v>0</v>
      </c>
      <c r="CR79" s="26">
        <f>IF(Cost!$C$24="开",Cost!CR55,Cost!CR54)</f>
        <v>0</v>
      </c>
      <c r="CS79" s="26">
        <f>IF(Cost!$C$24="开",Cost!CS55,Cost!CS54)</f>
        <v>0</v>
      </c>
      <c r="CT79" s="26">
        <f>IF(Cost!$C$24="开",Cost!CT55,Cost!CT54)</f>
        <v>0</v>
      </c>
      <c r="CU79" s="26">
        <f>IF(Cost!$C$24="开",Cost!CU55,Cost!CU54)</f>
        <v>0</v>
      </c>
      <c r="CV79" s="26">
        <f>IF(Cost!$C$24="开",Cost!CV55,Cost!CV54)</f>
        <v>0</v>
      </c>
      <c r="CW79" s="26">
        <f>IF(Cost!$C$24="开",Cost!CW55,Cost!CW54)</f>
        <v>0</v>
      </c>
      <c r="CX79" s="26">
        <f>IF(Cost!$C$24="开",Cost!CX55,Cost!CX54)</f>
        <v>0</v>
      </c>
      <c r="CY79" s="26">
        <f>IF(Cost!$C$24="开",Cost!CY55,Cost!CY54)</f>
        <v>0</v>
      </c>
      <c r="CZ79" s="26">
        <f>IF(Cost!$C$24="开",Cost!CZ55,Cost!CZ54)</f>
        <v>0</v>
      </c>
      <c r="DA79" s="26">
        <f>IF(Cost!$C$24="开",Cost!DA55,Cost!DA54)</f>
        <v>0</v>
      </c>
      <c r="DB79" s="26">
        <f>IF(Cost!$C$24="开",Cost!DB55,Cost!DB54)</f>
        <v>0</v>
      </c>
      <c r="DC79" s="26">
        <f>IF(Cost!$C$24="开",Cost!DC55,Cost!DC54)</f>
        <v>0</v>
      </c>
      <c r="DD79" s="26">
        <f>IF(Cost!$C$24="开",Cost!DD55,Cost!DD54)</f>
        <v>0</v>
      </c>
      <c r="DE79" s="26">
        <f>IF(Cost!$C$24="开",Cost!DE55,Cost!DE54)</f>
        <v>0</v>
      </c>
      <c r="DF79" s="26">
        <f>IF(Cost!$C$24="开",Cost!DF55,Cost!DF54)</f>
        <v>0</v>
      </c>
      <c r="DG79" s="26">
        <f>IF(Cost!$C$24="开",Cost!DG55,Cost!DG54)</f>
        <v>0</v>
      </c>
      <c r="DH79" s="26">
        <f>IF(Cost!$C$24="开",Cost!DH55,Cost!DH54)</f>
        <v>0</v>
      </c>
      <c r="DI79" s="26">
        <f>IF(Cost!$C$24="开",Cost!DI55,Cost!DI54)</f>
        <v>0</v>
      </c>
      <c r="DJ79" s="26">
        <f>IF(Cost!$C$24="开",Cost!DJ55,Cost!DJ54)</f>
        <v>0</v>
      </c>
      <c r="DK79" s="26">
        <f>IF(Cost!$C$24="开",Cost!DK55,Cost!DK54)</f>
        <v>0</v>
      </c>
      <c r="DL79" s="26">
        <f>IF(Cost!$C$24="开",Cost!DL55,Cost!DL54)</f>
        <v>0</v>
      </c>
      <c r="DM79" s="26">
        <f>IF(Cost!$C$24="开",Cost!DM55,Cost!DM54)</f>
        <v>0</v>
      </c>
      <c r="DN79" s="26">
        <f>IF(Cost!$C$24="开",Cost!DN55,Cost!DN54)</f>
        <v>0</v>
      </c>
      <c r="DO79" s="26">
        <f>IF(Cost!$C$24="开",Cost!DO55,Cost!DO54)</f>
        <v>0</v>
      </c>
      <c r="DP79" s="26">
        <f>IF(Cost!$C$24="开",Cost!DP55,Cost!DP54)</f>
        <v>0</v>
      </c>
      <c r="DQ79" s="26">
        <f>IF(Cost!$C$24="开",Cost!DQ55,Cost!DQ54)</f>
        <v>0</v>
      </c>
      <c r="DR79" s="26">
        <f>IF(Cost!$C$24="开",Cost!DR55,Cost!DR54)</f>
        <v>0</v>
      </c>
      <c r="DS79" s="26">
        <f>IF(Cost!$C$24="开",Cost!DS55,Cost!DS54)</f>
        <v>0</v>
      </c>
      <c r="DT79" s="26">
        <f>IF(Cost!$C$24="开",Cost!DT55,Cost!DT54)</f>
        <v>0</v>
      </c>
      <c r="DU79" s="26">
        <f>IF(Cost!$C$24="开",Cost!DU55,Cost!DU54)</f>
        <v>0</v>
      </c>
      <c r="DV79" s="26">
        <f>IF(Cost!$C$24="开",Cost!DV55,Cost!DV54)</f>
        <v>0</v>
      </c>
      <c r="DW79" s="26">
        <f>IF(Cost!$C$24="开",Cost!DW55,Cost!DW54)</f>
        <v>0</v>
      </c>
      <c r="DX79" s="26">
        <f>IF(Cost!$C$24="开",Cost!DX55,Cost!DX54)</f>
        <v>0</v>
      </c>
      <c r="DY79" s="26">
        <f>IF(Cost!$C$24="开",Cost!DY55,Cost!DY54)</f>
        <v>0</v>
      </c>
      <c r="DZ79" s="26">
        <f>IF(Cost!$C$24="开",Cost!DZ55,Cost!DZ54)</f>
        <v>0</v>
      </c>
      <c r="EA79" s="26">
        <f>IF(Cost!$C$24="开",Cost!EA55,Cost!EA54)</f>
        <v>0</v>
      </c>
      <c r="EB79" s="26">
        <f>IF(Cost!$C$24="开",Cost!EB55,Cost!EB54)</f>
        <v>0</v>
      </c>
      <c r="EC79" s="26">
        <f>IF(Cost!$C$24="开",Cost!EC55,Cost!EC54)</f>
        <v>0</v>
      </c>
      <c r="ED79" s="26">
        <f>IF(Cost!$C$24="开",Cost!ED55,Cost!ED54)</f>
        <v>0</v>
      </c>
      <c r="EE79" s="26">
        <f>IF(Cost!$C$24="开",Cost!EE55,Cost!EE54)</f>
        <v>0</v>
      </c>
      <c r="EF79" s="26">
        <f>IF(Cost!$C$24="开",Cost!EF55,Cost!EF54)</f>
        <v>0</v>
      </c>
      <c r="EG79" s="26">
        <f>IF(Cost!$C$24="开",Cost!EG55,Cost!EG54)</f>
        <v>0</v>
      </c>
      <c r="EH79" s="26">
        <f>IF(Cost!$C$24="开",Cost!EH55,Cost!EH54)</f>
        <v>0</v>
      </c>
      <c r="EI79" s="26">
        <f>IF(Cost!$C$24="开",Cost!EI55,Cost!EI54)</f>
        <v>0</v>
      </c>
      <c r="EJ79" s="26">
        <f>IF(Cost!$C$24="开",Cost!EJ55,Cost!EJ54)</f>
        <v>0</v>
      </c>
      <c r="EK79" s="26">
        <f>IF(Cost!$C$24="开",Cost!EK55,Cost!EK54)</f>
        <v>0</v>
      </c>
      <c r="EL79" s="26">
        <f>IF(Cost!$C$24="开",Cost!EL55,Cost!EL54)</f>
        <v>0</v>
      </c>
      <c r="EM79" s="26">
        <f>IF(Cost!$C$24="开",Cost!EM55,Cost!EM54)</f>
        <v>0</v>
      </c>
      <c r="EN79" s="26">
        <f>IF(Cost!$C$24="开",Cost!EN55,Cost!EN54)</f>
        <v>0</v>
      </c>
      <c r="EO79" s="26">
        <f>IF(Cost!$C$24="开",Cost!EO55,Cost!EO54)</f>
        <v>0</v>
      </c>
      <c r="EP79" s="26">
        <f>IF(Cost!$C$24="开",Cost!EP55,Cost!EP54)</f>
        <v>0</v>
      </c>
      <c r="EQ79" s="26">
        <f>IF(Cost!$C$24="开",Cost!EQ55,Cost!EQ54)</f>
        <v>0</v>
      </c>
      <c r="ER79" s="26">
        <f>IF(Cost!$C$24="开",Cost!ER55,Cost!ER54)</f>
        <v>0</v>
      </c>
      <c r="ES79" s="26">
        <f>IF(Cost!$C$24="开",Cost!ES55,Cost!ES54)</f>
        <v>0</v>
      </c>
      <c r="ET79" s="26">
        <f>IF(Cost!$C$24="开",Cost!ET55,Cost!ET54)</f>
        <v>0</v>
      </c>
      <c r="EU79" s="26">
        <f>IF(Cost!$C$24="开",Cost!EU55,Cost!EU54)</f>
        <v>0</v>
      </c>
      <c r="EV79" s="26">
        <f>IF(Cost!$C$24="开",Cost!EV55,Cost!EV54)</f>
        <v>0</v>
      </c>
      <c r="EW79" s="26">
        <f>IF(Cost!$C$24="开",Cost!EW55,Cost!EW54)</f>
        <v>0</v>
      </c>
      <c r="EX79" s="26">
        <f>IF(Cost!$C$24="开",Cost!EX55,Cost!EX54)</f>
        <v>0</v>
      </c>
      <c r="EY79" s="26">
        <f>IF(Cost!$C$24="开",Cost!EY55,Cost!EY54)</f>
        <v>0</v>
      </c>
      <c r="EZ79" s="26">
        <f>IF(Cost!$C$24="开",Cost!EZ55,Cost!EZ54)</f>
        <v>0</v>
      </c>
      <c r="FA79" s="26">
        <f>IF(Cost!$C$24="开",Cost!FA55,Cost!FA54)</f>
        <v>0</v>
      </c>
      <c r="FB79" s="26">
        <f>IF(Cost!$C$24="开",Cost!FB55,Cost!FB54)</f>
        <v>0</v>
      </c>
      <c r="FC79" s="26">
        <f>IF(Cost!$C$24="开",Cost!FC55,Cost!FC54)</f>
        <v>0</v>
      </c>
      <c r="FD79" s="26">
        <f>IF(Cost!$C$24="开",Cost!FD55,Cost!FD54)</f>
        <v>0</v>
      </c>
      <c r="FE79" s="26">
        <f>IF(Cost!$C$24="开",Cost!FE55,Cost!FE54)</f>
        <v>0</v>
      </c>
      <c r="FF79" s="26">
        <f>IF(Cost!$C$24="开",Cost!FF55,Cost!FF54)</f>
        <v>0</v>
      </c>
      <c r="FG79" s="26">
        <f>IF(Cost!$C$24="开",Cost!FG55,Cost!FG54)</f>
        <v>0</v>
      </c>
      <c r="FH79" s="26">
        <f>IF(Cost!$C$24="开",Cost!FH55,Cost!FH54)</f>
        <v>0</v>
      </c>
      <c r="FI79" s="26">
        <f>IF(Cost!$C$24="开",Cost!FI55,Cost!FI54)</f>
        <v>0</v>
      </c>
      <c r="FJ79" s="26">
        <f>IF(Cost!$C$24="开",Cost!FJ55,Cost!FJ54)</f>
        <v>0</v>
      </c>
      <c r="FK79" s="26">
        <f>IF(Cost!$C$24="开",Cost!FK55,Cost!FK54)</f>
        <v>0</v>
      </c>
      <c r="FL79" s="26">
        <f>IF(Cost!$C$24="开",Cost!FL55,Cost!FL54)</f>
        <v>0</v>
      </c>
      <c r="FM79" s="26">
        <f>IF(Cost!$C$24="开",Cost!FM55,Cost!FM54)</f>
        <v>0</v>
      </c>
      <c r="FN79" s="26">
        <f>IF(Cost!$C$24="开",Cost!FN55,Cost!FN54)</f>
        <v>0</v>
      </c>
      <c r="FO79" s="26">
        <f>IF(Cost!$C$24="开",Cost!FO55,Cost!FO54)</f>
        <v>0</v>
      </c>
      <c r="FP79" s="26">
        <f>IF(Cost!$C$24="开",Cost!FP55,Cost!FP54)</f>
        <v>0</v>
      </c>
      <c r="FQ79" s="26">
        <f>IF(Cost!$C$24="开",Cost!FQ55,Cost!FQ54)</f>
        <v>0</v>
      </c>
      <c r="FR79" s="26">
        <f>IF(Cost!$C$24="开",Cost!FR55,Cost!FR54)</f>
        <v>0</v>
      </c>
      <c r="FS79" s="26">
        <f>IF(Cost!$C$24="开",Cost!FS55,Cost!FS54)</f>
        <v>0</v>
      </c>
      <c r="FT79" s="26">
        <f>IF(Cost!$C$24="开",Cost!FT55,Cost!FT54)</f>
        <v>0</v>
      </c>
      <c r="FU79" s="26">
        <f>IF(Cost!$C$24="开",Cost!FU55,Cost!FU54)</f>
        <v>0</v>
      </c>
      <c r="FV79" s="26">
        <f>IF(Cost!$C$24="开",Cost!FV55,Cost!FV54)</f>
        <v>0</v>
      </c>
      <c r="FW79" s="26">
        <f>IF(Cost!$C$24="开",Cost!FW55,Cost!FW54)</f>
        <v>0</v>
      </c>
      <c r="FX79" s="26">
        <f>IF(Cost!$C$24="开",Cost!FX55,Cost!FX54)</f>
        <v>0</v>
      </c>
      <c r="FY79" s="26">
        <f>IF(Cost!$C$24="开",Cost!FY55,Cost!FY54)</f>
        <v>0</v>
      </c>
      <c r="FZ79" s="26">
        <f>IF(Cost!$C$24="开",Cost!FZ55,Cost!FZ54)</f>
        <v>0</v>
      </c>
      <c r="GA79" s="26">
        <f>IF(Cost!$C$24="开",Cost!GA55,Cost!GA54)</f>
        <v>0</v>
      </c>
      <c r="GB79" s="26">
        <f>IF(Cost!$C$24="开",Cost!GB55,Cost!GB54)</f>
        <v>0</v>
      </c>
      <c r="GC79" s="26">
        <f>IF(Cost!$C$24="开",Cost!GC55,Cost!GC54)</f>
        <v>0</v>
      </c>
      <c r="GD79" s="26">
        <f>IF(Cost!$C$24="开",Cost!GD55,Cost!GD54)</f>
        <v>0</v>
      </c>
      <c r="GE79" s="26">
        <f>IF(Cost!$C$24="开",Cost!GE55,Cost!GE54)</f>
        <v>0</v>
      </c>
      <c r="GF79" s="26">
        <f>IF(Cost!$C$24="开",Cost!GF55,Cost!GF54)</f>
        <v>0</v>
      </c>
      <c r="GG79" s="26">
        <f>IF(Cost!$C$24="开",Cost!GG55,Cost!GG54)</f>
        <v>0</v>
      </c>
      <c r="GH79" s="26">
        <f>IF(Cost!$C$24="开",Cost!GH55,Cost!GH54)</f>
        <v>0</v>
      </c>
      <c r="GI79" s="26">
        <f>IF(Cost!$C$24="开",Cost!GI55,Cost!GI54)</f>
        <v>0</v>
      </c>
      <c r="GJ79" s="26">
        <f>IF(Cost!$C$24="开",Cost!GJ55,Cost!GJ54)</f>
        <v>0</v>
      </c>
      <c r="GK79" s="26">
        <f>IF(Cost!$C$24="开",Cost!GK55,Cost!GK54)</f>
        <v>0</v>
      </c>
      <c r="GL79" s="26">
        <f>IF(Cost!$C$24="开",Cost!GL55,Cost!GL54)</f>
        <v>0</v>
      </c>
      <c r="GM79" s="26">
        <f>IF(Cost!$C$24="开",Cost!GM55,Cost!GM54)</f>
        <v>0</v>
      </c>
      <c r="GN79" s="26">
        <f>IF(Cost!$C$24="开",Cost!GN55,Cost!GN54)</f>
        <v>0</v>
      </c>
      <c r="GO79" s="26">
        <f>IF(Cost!$C$24="开",Cost!GO55,Cost!GO54)</f>
        <v>0</v>
      </c>
      <c r="GP79" s="26">
        <f>IF(Cost!$C$24="开",Cost!GP55,Cost!GP54)</f>
        <v>0</v>
      </c>
      <c r="GQ79" s="26">
        <f>IF(Cost!$C$24="开",Cost!GQ55,Cost!GQ54)</f>
        <v>0</v>
      </c>
      <c r="GR79" s="26">
        <f>IF(Cost!$C$24="开",Cost!GR55,Cost!GR54)</f>
        <v>0</v>
      </c>
      <c r="GS79" s="26">
        <f>IF(Cost!$C$24="开",Cost!GS55,Cost!GS54)</f>
        <v>0</v>
      </c>
      <c r="GT79" s="26">
        <f>IF(Cost!$C$24="开",Cost!GT55,Cost!GT54)</f>
        <v>0</v>
      </c>
      <c r="GU79" s="26">
        <f>IF(Cost!$C$24="开",Cost!GU55,Cost!GU54)</f>
        <v>0</v>
      </c>
      <c r="GV79" s="26">
        <f>IF(Cost!$C$24="开",Cost!GV55,Cost!GV54)</f>
        <v>0</v>
      </c>
      <c r="GW79" s="26">
        <f>IF(Cost!$C$24="开",Cost!GW55,Cost!GW54)</f>
        <v>0</v>
      </c>
      <c r="GX79" s="26">
        <f>IF(Cost!$C$24="开",Cost!GX55,Cost!GX54)</f>
        <v>0</v>
      </c>
    </row>
    <row r="80" spans="1:221">
      <c r="A80" s="35">
        <v>7.6</v>
      </c>
      <c r="B80" s="14" t="s">
        <v>684</v>
      </c>
      <c r="C80" t="s">
        <v>440</v>
      </c>
      <c r="D80" s="26">
        <f>'Capital Structure'!E48</f>
        <v>0</v>
      </c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26"/>
      <c r="CW80" s="26"/>
      <c r="CX80" s="26"/>
      <c r="CY80" s="26"/>
      <c r="CZ80" s="26"/>
      <c r="DA80" s="26"/>
      <c r="DB80" s="26"/>
      <c r="DC80" s="26"/>
      <c r="DD80" s="26"/>
      <c r="DE80" s="26"/>
      <c r="DF80" s="26"/>
      <c r="DG80" s="26"/>
      <c r="DH80" s="26"/>
      <c r="DI80" s="26"/>
      <c r="DJ80" s="26"/>
      <c r="DK80" s="26"/>
      <c r="DL80" s="26"/>
      <c r="DM80" s="26"/>
      <c r="DN80" s="26"/>
      <c r="DO80" s="26"/>
      <c r="DP80" s="26"/>
      <c r="DQ80" s="26"/>
      <c r="DR80" s="26"/>
      <c r="DS80" s="26"/>
      <c r="DT80" s="26"/>
      <c r="DU80" s="26"/>
      <c r="DV80" s="26"/>
      <c r="DW80" s="26"/>
      <c r="DX80" s="26"/>
      <c r="DY80" s="26"/>
      <c r="DZ80" s="26"/>
      <c r="EA80" s="26"/>
      <c r="EB80" s="26"/>
      <c r="EC80" s="26"/>
      <c r="ED80" s="26"/>
      <c r="EE80" s="26"/>
      <c r="EF80" s="26"/>
      <c r="EG80" s="26"/>
      <c r="EH80" s="26"/>
      <c r="EI80" s="26"/>
      <c r="EJ80" s="26"/>
      <c r="EK80" s="26"/>
      <c r="EL80" s="26"/>
      <c r="EM80" s="26"/>
      <c r="EN80" s="26"/>
      <c r="EO80" s="26"/>
      <c r="EP80" s="26"/>
      <c r="EQ80" s="26"/>
      <c r="ER80" s="26"/>
      <c r="ES80" s="26"/>
      <c r="ET80" s="26"/>
      <c r="EU80" s="26"/>
      <c r="EV80" s="26"/>
      <c r="EW80" s="26"/>
      <c r="EX80" s="26"/>
      <c r="EY80" s="26"/>
      <c r="EZ80" s="26"/>
      <c r="FA80" s="26"/>
      <c r="FB80" s="26"/>
      <c r="FC80" s="26"/>
      <c r="FD80" s="26"/>
      <c r="FE80" s="26"/>
      <c r="FF80" s="26"/>
      <c r="FG80" s="26"/>
      <c r="FH80" s="26"/>
      <c r="FI80" s="26"/>
      <c r="FJ80" s="26"/>
      <c r="FK80" s="26"/>
      <c r="FL80" s="26"/>
      <c r="FM80" s="26"/>
      <c r="FN80" s="26"/>
      <c r="FO80" s="26"/>
      <c r="FP80" s="26"/>
      <c r="FQ80" s="26"/>
      <c r="FR80" s="26"/>
      <c r="FS80" s="26"/>
      <c r="FT80" s="26"/>
      <c r="FU80" s="26"/>
      <c r="FV80" s="26"/>
      <c r="FW80" s="26"/>
      <c r="FX80" s="26"/>
      <c r="FY80" s="26"/>
      <c r="FZ80" s="26"/>
      <c r="GA80" s="26"/>
      <c r="GB80" s="26"/>
      <c r="GC80" s="26"/>
      <c r="GD80" s="26"/>
      <c r="GE80" s="26"/>
      <c r="GF80" s="26"/>
      <c r="GG80" s="26"/>
      <c r="GH80" s="26"/>
      <c r="GI80" s="26"/>
      <c r="GJ80" s="26"/>
      <c r="GK80" s="26"/>
      <c r="GL80" s="26"/>
      <c r="GM80" s="26"/>
      <c r="GN80" s="26"/>
      <c r="GO80" s="26"/>
      <c r="GP80" s="26"/>
      <c r="GQ80" s="26"/>
      <c r="GR80" s="26"/>
      <c r="GS80" s="26"/>
      <c r="GT80" s="26"/>
      <c r="GU80" s="26"/>
      <c r="GV80" s="26"/>
      <c r="GW80" s="26"/>
      <c r="GX80" s="26"/>
    </row>
    <row r="81" spans="1:206">
      <c r="A81" s="35">
        <v>7.7</v>
      </c>
      <c r="B81" s="526" t="s">
        <v>284</v>
      </c>
      <c r="C81" t="s">
        <v>685</v>
      </c>
      <c r="D81" s="26">
        <f>Expense!E189</f>
        <v>0</v>
      </c>
      <c r="E81" s="26">
        <f>Expense!F189</f>
        <v>0</v>
      </c>
      <c r="F81" s="26">
        <f>Expense!G189</f>
        <v>0</v>
      </c>
      <c r="G81" s="26">
        <f>Expense!H189</f>
        <v>0</v>
      </c>
      <c r="H81" s="26">
        <f>Expense!I189</f>
        <v>0</v>
      </c>
      <c r="I81" s="26">
        <f>Expense!J189</f>
        <v>0</v>
      </c>
      <c r="J81" s="26">
        <f>Expense!K189</f>
        <v>0</v>
      </c>
      <c r="K81" s="26">
        <f>Expense!L189</f>
        <v>0</v>
      </c>
      <c r="L81" s="26">
        <f>Expense!M189</f>
        <v>0</v>
      </c>
      <c r="M81" s="26">
        <f>Expense!N189</f>
        <v>0</v>
      </c>
      <c r="N81" s="26">
        <f>Expense!O189</f>
        <v>0</v>
      </c>
      <c r="O81" s="26">
        <f>Expense!P189</f>
        <v>0</v>
      </c>
      <c r="P81" s="26">
        <f>Expense!Q189</f>
        <v>0</v>
      </c>
      <c r="Q81" s="26">
        <f>Expense!R189</f>
        <v>0</v>
      </c>
      <c r="R81" s="26">
        <f>Expense!S189</f>
        <v>0</v>
      </c>
      <c r="S81" s="26">
        <f>Expense!T189</f>
        <v>0</v>
      </c>
      <c r="T81" s="26">
        <f>Expense!U189</f>
        <v>0</v>
      </c>
      <c r="U81" s="26">
        <f>Expense!V189</f>
        <v>0</v>
      </c>
      <c r="V81" s="26">
        <f>Expense!W189</f>
        <v>0</v>
      </c>
      <c r="W81" s="26">
        <f>Expense!X189</f>
        <v>0</v>
      </c>
      <c r="X81" s="26">
        <f>Expense!Y189</f>
        <v>0</v>
      </c>
      <c r="Y81" s="26">
        <f>Expense!Z189</f>
        <v>0</v>
      </c>
      <c r="Z81" s="26">
        <f>Expense!AA189</f>
        <v>0</v>
      </c>
      <c r="AA81" s="26">
        <f>Expense!AB189</f>
        <v>0</v>
      </c>
      <c r="AB81" s="26">
        <f>Expense!AC189</f>
        <v>0</v>
      </c>
      <c r="AC81" s="26">
        <f>Expense!AD189</f>
        <v>0</v>
      </c>
      <c r="AD81" s="26">
        <f>Expense!AE189</f>
        <v>0</v>
      </c>
      <c r="AE81" s="26">
        <f>Expense!AF189</f>
        <v>0</v>
      </c>
      <c r="AF81" s="26">
        <f>Expense!AG189</f>
        <v>0</v>
      </c>
      <c r="AG81" s="26">
        <f>Expense!AH189</f>
        <v>0</v>
      </c>
      <c r="AH81" s="26">
        <f>Expense!AI189</f>
        <v>0</v>
      </c>
      <c r="AI81" s="26">
        <f>Expense!AJ189</f>
        <v>0</v>
      </c>
      <c r="AJ81" s="26">
        <f>Expense!AK189</f>
        <v>0</v>
      </c>
      <c r="AK81" s="26">
        <f>Expense!AL189</f>
        <v>0</v>
      </c>
      <c r="AL81" s="26">
        <f>Expense!AM189</f>
        <v>0</v>
      </c>
      <c r="AM81" s="26">
        <f>Expense!AN189</f>
        <v>0</v>
      </c>
      <c r="AN81" s="26">
        <f>Expense!AO189</f>
        <v>0</v>
      </c>
      <c r="AO81" s="26">
        <f>Expense!AP189</f>
        <v>0</v>
      </c>
      <c r="AP81" s="26">
        <f>Expense!AQ189</f>
        <v>0</v>
      </c>
      <c r="AQ81" s="26">
        <f>Expense!AR189</f>
        <v>0</v>
      </c>
      <c r="AR81" s="26">
        <f>Expense!AS189</f>
        <v>0</v>
      </c>
      <c r="AS81" s="26">
        <f>Expense!AT189</f>
        <v>0</v>
      </c>
      <c r="AT81" s="26">
        <f>Expense!AU189</f>
        <v>0</v>
      </c>
      <c r="AU81" s="26">
        <f>Expense!AV189</f>
        <v>0</v>
      </c>
      <c r="AV81" s="26">
        <f>Expense!AW189</f>
        <v>0</v>
      </c>
      <c r="AW81" s="26">
        <f>Expense!AX189</f>
        <v>0</v>
      </c>
      <c r="AX81" s="26">
        <f>Expense!AY189</f>
        <v>0</v>
      </c>
      <c r="AY81" s="26">
        <f>Expense!AZ189</f>
        <v>0</v>
      </c>
      <c r="AZ81" s="26">
        <f>Expense!BA189</f>
        <v>0</v>
      </c>
      <c r="BA81" s="26">
        <f>Expense!BB189</f>
        <v>0</v>
      </c>
      <c r="BB81" s="26">
        <f>Expense!BC189</f>
        <v>0</v>
      </c>
      <c r="BC81" s="26">
        <f>Expense!BD189</f>
        <v>0</v>
      </c>
      <c r="BD81" s="26">
        <f>Expense!BE189</f>
        <v>0</v>
      </c>
      <c r="BE81" s="26">
        <f>Expense!BF189</f>
        <v>0</v>
      </c>
      <c r="BF81" s="26">
        <f>Expense!BG189</f>
        <v>0</v>
      </c>
      <c r="BG81" s="26">
        <f>Expense!BH189</f>
        <v>0</v>
      </c>
      <c r="BH81" s="26">
        <f>Expense!BI189</f>
        <v>0</v>
      </c>
      <c r="BI81" s="26">
        <f>Expense!BJ189</f>
        <v>0</v>
      </c>
      <c r="BJ81" s="26">
        <f>Expense!BK189</f>
        <v>0</v>
      </c>
      <c r="BK81" s="26">
        <f>Expense!BL189</f>
        <v>0</v>
      </c>
      <c r="BL81" s="26">
        <f>Expense!BM189</f>
        <v>0</v>
      </c>
      <c r="BM81" s="26">
        <f>Expense!BN189</f>
        <v>0</v>
      </c>
      <c r="BN81" s="26">
        <f>Expense!BO189</f>
        <v>0</v>
      </c>
      <c r="BO81" s="26">
        <f>Expense!BP189</f>
        <v>0</v>
      </c>
      <c r="BP81" s="26">
        <f>Expense!BQ189</f>
        <v>0</v>
      </c>
      <c r="BQ81" s="26">
        <f>Expense!BR189</f>
        <v>0</v>
      </c>
      <c r="BR81" s="26">
        <f>Expense!BS189</f>
        <v>0</v>
      </c>
      <c r="BS81" s="26">
        <f>Expense!BT189</f>
        <v>0</v>
      </c>
      <c r="BT81" s="26">
        <f>Expense!BU189</f>
        <v>0</v>
      </c>
      <c r="BU81" s="26">
        <f>Expense!BV189</f>
        <v>0</v>
      </c>
      <c r="BV81" s="26">
        <f>Expense!BW189</f>
        <v>0</v>
      </c>
      <c r="BW81" s="26">
        <f>Expense!BX189</f>
        <v>0</v>
      </c>
      <c r="BX81" s="26">
        <f>Expense!BY189</f>
        <v>0</v>
      </c>
      <c r="BY81" s="26">
        <f>Expense!BZ189</f>
        <v>0</v>
      </c>
      <c r="BZ81" s="26">
        <f>Expense!CA189</f>
        <v>0</v>
      </c>
      <c r="CA81" s="26">
        <f>Expense!CB189</f>
        <v>0</v>
      </c>
      <c r="CB81" s="26">
        <f>Expense!CC189</f>
        <v>0</v>
      </c>
      <c r="CC81" s="26">
        <f>Expense!CD189</f>
        <v>0</v>
      </c>
      <c r="CD81" s="26">
        <f>Expense!CE189</f>
        <v>0</v>
      </c>
      <c r="CE81" s="26">
        <f>Expense!CF189</f>
        <v>0</v>
      </c>
      <c r="CF81" s="26">
        <f>Expense!CG189</f>
        <v>0</v>
      </c>
      <c r="CG81" s="26">
        <f>Expense!CH189</f>
        <v>0</v>
      </c>
      <c r="CH81" s="26">
        <f>Expense!CI189</f>
        <v>0</v>
      </c>
      <c r="CI81" s="26">
        <f>Expense!CJ189</f>
        <v>0</v>
      </c>
      <c r="CJ81" s="26">
        <f>Expense!CK189</f>
        <v>0</v>
      </c>
      <c r="CK81" s="26">
        <f>Expense!CL189</f>
        <v>0</v>
      </c>
      <c r="CL81" s="26">
        <f>Expense!CM189</f>
        <v>0</v>
      </c>
      <c r="CM81" s="26">
        <f>Expense!CN189</f>
        <v>0</v>
      </c>
      <c r="CN81" s="26">
        <f>Expense!CO189</f>
        <v>0</v>
      </c>
      <c r="CO81" s="26">
        <f>Expense!CP189</f>
        <v>0</v>
      </c>
      <c r="CP81" s="26">
        <f>Expense!CQ189</f>
        <v>0</v>
      </c>
      <c r="CQ81" s="26">
        <f>Expense!CR189</f>
        <v>0</v>
      </c>
      <c r="CR81" s="26">
        <f>Expense!CS189</f>
        <v>0</v>
      </c>
      <c r="CS81" s="26">
        <f>Expense!CT189</f>
        <v>0</v>
      </c>
      <c r="CT81" s="26">
        <f>Expense!CU189</f>
        <v>0</v>
      </c>
      <c r="CU81" s="26">
        <f>Expense!CV189</f>
        <v>0</v>
      </c>
      <c r="CV81" s="26">
        <f>Expense!CW189</f>
        <v>0</v>
      </c>
      <c r="CW81" s="26">
        <f>Expense!CX189</f>
        <v>0</v>
      </c>
      <c r="CX81" s="26">
        <f>Expense!CY189</f>
        <v>0</v>
      </c>
      <c r="CY81" s="26">
        <f>Expense!CZ189</f>
        <v>0</v>
      </c>
      <c r="CZ81" s="26">
        <f>Expense!DA189</f>
        <v>0</v>
      </c>
      <c r="DA81" s="26">
        <f>Expense!DB189</f>
        <v>0</v>
      </c>
      <c r="DB81" s="26">
        <f>Expense!DC189</f>
        <v>0</v>
      </c>
      <c r="DC81" s="26">
        <f>Expense!DD189</f>
        <v>0</v>
      </c>
      <c r="DD81" s="26">
        <f>Expense!DE189</f>
        <v>0</v>
      </c>
      <c r="DE81" s="26">
        <f>Expense!DF189</f>
        <v>0</v>
      </c>
      <c r="DF81" s="26">
        <f>Expense!DG189</f>
        <v>0</v>
      </c>
      <c r="DG81" s="26">
        <f>Expense!DH189</f>
        <v>0</v>
      </c>
      <c r="DH81" s="26">
        <f>Expense!DI189</f>
        <v>0</v>
      </c>
      <c r="DI81" s="26">
        <f>Expense!DJ189</f>
        <v>0</v>
      </c>
      <c r="DJ81" s="26">
        <f>Expense!DK189</f>
        <v>0</v>
      </c>
      <c r="DK81" s="26">
        <f>Expense!DL189</f>
        <v>0</v>
      </c>
      <c r="DL81" s="26">
        <f>Expense!DM189</f>
        <v>0</v>
      </c>
      <c r="DM81" s="26">
        <f>Expense!DN189</f>
        <v>0</v>
      </c>
      <c r="DN81" s="26">
        <f>Expense!DO189</f>
        <v>0</v>
      </c>
      <c r="DO81" s="26">
        <f>Expense!DP189</f>
        <v>0</v>
      </c>
      <c r="DP81" s="26">
        <f>Expense!DQ189</f>
        <v>0</v>
      </c>
      <c r="DQ81" s="26">
        <f>Expense!DR189</f>
        <v>0</v>
      </c>
      <c r="DR81" s="26">
        <f>Expense!DS189</f>
        <v>0</v>
      </c>
      <c r="DS81" s="26">
        <f>Expense!DT189</f>
        <v>0</v>
      </c>
      <c r="DT81" s="26">
        <f>Expense!DU189</f>
        <v>0</v>
      </c>
      <c r="DU81" s="26">
        <f>Expense!DV189</f>
        <v>0</v>
      </c>
      <c r="DV81" s="26">
        <f>Expense!DW189</f>
        <v>0</v>
      </c>
      <c r="DW81" s="26">
        <f>Expense!DX189</f>
        <v>0</v>
      </c>
      <c r="DX81" s="26">
        <f>Expense!DY189</f>
        <v>0</v>
      </c>
      <c r="DY81" s="26">
        <f>Expense!DZ189</f>
        <v>0</v>
      </c>
      <c r="DZ81" s="26">
        <f>Expense!EA189</f>
        <v>0</v>
      </c>
      <c r="EA81" s="26">
        <f>Expense!EB189</f>
        <v>0</v>
      </c>
      <c r="EB81" s="26">
        <f>Expense!EC189</f>
        <v>0</v>
      </c>
      <c r="EC81" s="26">
        <f>Expense!ED189</f>
        <v>0</v>
      </c>
      <c r="ED81" s="26">
        <f>Expense!EE189</f>
        <v>0</v>
      </c>
      <c r="EE81" s="26">
        <f>Expense!EF189</f>
        <v>0</v>
      </c>
      <c r="EF81" s="26">
        <f>Expense!EG189</f>
        <v>0</v>
      </c>
      <c r="EG81" s="26">
        <f>Expense!EH189</f>
        <v>0</v>
      </c>
      <c r="EH81" s="26">
        <f>Expense!EI189</f>
        <v>0</v>
      </c>
      <c r="EI81" s="26">
        <f>Expense!EJ189</f>
        <v>0</v>
      </c>
      <c r="EJ81" s="26">
        <f>Expense!EK189</f>
        <v>0</v>
      </c>
      <c r="EK81" s="26">
        <f>Expense!EL189</f>
        <v>0</v>
      </c>
      <c r="EL81" s="26">
        <f>Expense!EM189</f>
        <v>0</v>
      </c>
      <c r="EM81" s="26">
        <f>Expense!EN189</f>
        <v>0</v>
      </c>
      <c r="EN81" s="26">
        <f>Expense!EO189</f>
        <v>0</v>
      </c>
      <c r="EO81" s="26">
        <f>Expense!EP189</f>
        <v>0</v>
      </c>
      <c r="EP81" s="26">
        <f>Expense!EQ189</f>
        <v>0</v>
      </c>
      <c r="EQ81" s="26">
        <f>Expense!ER189</f>
        <v>0</v>
      </c>
      <c r="ER81" s="26">
        <f>Expense!ES189</f>
        <v>0</v>
      </c>
      <c r="ES81" s="26">
        <f>Expense!ET189</f>
        <v>0</v>
      </c>
      <c r="ET81" s="26">
        <f>Expense!EU189</f>
        <v>0</v>
      </c>
      <c r="EU81" s="26">
        <f>Expense!EV189</f>
        <v>0</v>
      </c>
      <c r="EV81" s="26">
        <f>Expense!EW189</f>
        <v>0</v>
      </c>
      <c r="EW81" s="26">
        <f ca="1">Expense!EX189</f>
        <v>0</v>
      </c>
      <c r="EX81" s="26">
        <f>Expense!EY189</f>
        <v>0</v>
      </c>
      <c r="EY81" s="26">
        <f>Expense!EZ189</f>
        <v>0</v>
      </c>
      <c r="EZ81" s="26">
        <f>Expense!FA189</f>
        <v>0</v>
      </c>
      <c r="FA81" s="26">
        <f>Expense!FB189</f>
        <v>0</v>
      </c>
      <c r="FB81" s="26">
        <f>Expense!FC189</f>
        <v>0</v>
      </c>
      <c r="FC81" s="26">
        <f>Expense!FD189</f>
        <v>0</v>
      </c>
      <c r="FD81" s="26">
        <f>Expense!FE189</f>
        <v>0</v>
      </c>
      <c r="FE81" s="26">
        <f>Expense!FF189</f>
        <v>0</v>
      </c>
      <c r="FF81" s="26">
        <f>Expense!FG189</f>
        <v>0</v>
      </c>
      <c r="FG81" s="26">
        <f>Expense!FH189</f>
        <v>0</v>
      </c>
      <c r="FH81" s="26">
        <f>Expense!FI189</f>
        <v>0</v>
      </c>
      <c r="FI81" s="26">
        <f>Expense!FJ189</f>
        <v>0</v>
      </c>
      <c r="FJ81" s="26">
        <f>Expense!FK189</f>
        <v>0</v>
      </c>
      <c r="FK81" s="26">
        <f>Expense!FL189</f>
        <v>0</v>
      </c>
      <c r="FL81" s="26">
        <f>Expense!FM189</f>
        <v>0</v>
      </c>
      <c r="FM81" s="26">
        <f>Expense!FN189</f>
        <v>0</v>
      </c>
      <c r="FN81" s="26">
        <f>Expense!FO189</f>
        <v>0</v>
      </c>
      <c r="FO81" s="26">
        <f>Expense!FP189</f>
        <v>0</v>
      </c>
      <c r="FP81" s="26">
        <f>Expense!FQ189</f>
        <v>0</v>
      </c>
      <c r="FQ81" s="26">
        <f>Expense!FR189</f>
        <v>0</v>
      </c>
      <c r="FR81" s="26">
        <f>Expense!FS189</f>
        <v>0</v>
      </c>
      <c r="FS81" s="26">
        <f>Expense!FT189</f>
        <v>0</v>
      </c>
      <c r="FT81" s="26">
        <f>Expense!FU189</f>
        <v>0</v>
      </c>
      <c r="FU81" s="26">
        <f>Expense!FV189</f>
        <v>0</v>
      </c>
      <c r="FV81" s="26">
        <f>Expense!FW189</f>
        <v>0</v>
      </c>
      <c r="FW81" s="26">
        <f>Expense!FX189</f>
        <v>0</v>
      </c>
      <c r="FX81" s="26">
        <f>Expense!FY189</f>
        <v>0</v>
      </c>
      <c r="FY81" s="26">
        <f>Expense!FZ189</f>
        <v>0</v>
      </c>
      <c r="FZ81" s="26">
        <f>Expense!GA189</f>
        <v>0</v>
      </c>
      <c r="GA81" s="26">
        <f>Expense!GB189</f>
        <v>0</v>
      </c>
      <c r="GB81" s="26">
        <f>Expense!GC189</f>
        <v>0</v>
      </c>
      <c r="GC81" s="26">
        <f>Expense!GD189</f>
        <v>0</v>
      </c>
      <c r="GD81" s="26">
        <f>Expense!GE189</f>
        <v>0</v>
      </c>
      <c r="GE81" s="26">
        <f>Expense!GF189</f>
        <v>0</v>
      </c>
      <c r="GF81" s="26">
        <f>Expense!GG189</f>
        <v>0</v>
      </c>
      <c r="GG81" s="26">
        <f>Expense!GH189</f>
        <v>0</v>
      </c>
      <c r="GH81" s="26">
        <f>Expense!GI189</f>
        <v>0</v>
      </c>
      <c r="GI81" s="26">
        <f>Expense!GJ189</f>
        <v>0</v>
      </c>
      <c r="GJ81" s="26">
        <f>Expense!GK189</f>
        <v>0</v>
      </c>
      <c r="GK81" s="26">
        <f>Expense!GL189</f>
        <v>0</v>
      </c>
      <c r="GL81" s="26">
        <f>Expense!GM189</f>
        <v>0</v>
      </c>
      <c r="GM81" s="26">
        <f>Expense!GN189</f>
        <v>0</v>
      </c>
      <c r="GN81" s="26">
        <f>Expense!GO189</f>
        <v>0</v>
      </c>
      <c r="GO81" s="26">
        <f>Expense!GP189</f>
        <v>0</v>
      </c>
      <c r="GP81" s="26">
        <f>Expense!GQ189</f>
        <v>0</v>
      </c>
      <c r="GQ81" s="26">
        <f>Expense!GR189</f>
        <v>0</v>
      </c>
      <c r="GR81" s="26">
        <f>Expense!GS189</f>
        <v>0</v>
      </c>
      <c r="GS81" s="26">
        <f>Expense!GT189</f>
        <v>0</v>
      </c>
      <c r="GT81" s="26">
        <f>Expense!GU189</f>
        <v>0</v>
      </c>
      <c r="GU81" s="26">
        <f>Expense!GV189</f>
        <v>0</v>
      </c>
      <c r="GV81" s="26">
        <f>Expense!GW189</f>
        <v>0</v>
      </c>
      <c r="GW81" s="26">
        <f>Expense!GX189</f>
        <v>0</v>
      </c>
      <c r="GX81" s="26">
        <f>Expense!GY189</f>
        <v>0</v>
      </c>
    </row>
    <row r="82" spans="1:206">
      <c r="B82" s="23" t="s">
        <v>244</v>
      </c>
      <c r="C82" t="s">
        <v>686</v>
      </c>
      <c r="D82" s="27">
        <f ca="1">D42-D60+D68+SUM(D75:D78)-D81-D79-D80</f>
        <v>-127051333.33333333</v>
      </c>
      <c r="E82" s="27">
        <f t="shared" ref="E82:K82" ca="1" si="72">E42-E60+E68+SUM(E75:E78)-E81-E79-E80</f>
        <v>-511333.33333333326</v>
      </c>
      <c r="F82" s="27">
        <f t="shared" ca="1" si="72"/>
        <v>-511333.33333333326</v>
      </c>
      <c r="G82" s="27">
        <f t="shared" ca="1" si="72"/>
        <v>-511333.33333333326</v>
      </c>
      <c r="H82" s="27">
        <f t="shared" ca="1" si="72"/>
        <v>-511333.33333333326</v>
      </c>
      <c r="I82" s="27">
        <f t="shared" ca="1" si="72"/>
        <v>-711333.33333333326</v>
      </c>
      <c r="J82" s="27">
        <f t="shared" ca="1" si="72"/>
        <v>-170064666.66666666</v>
      </c>
      <c r="K82" s="27">
        <f t="shared" ca="1" si="72"/>
        <v>-1344666.6666666665</v>
      </c>
      <c r="L82" s="27">
        <f t="shared" ref="L82" ca="1" si="73">L42-L60+L68+SUM(L75:L78)-L81-L79-L80</f>
        <v>-1344666.6666666665</v>
      </c>
      <c r="M82" s="27">
        <f t="shared" ref="M82" ca="1" si="74">M42-M60+M68+SUM(M75:M78)-M81-M79-M80</f>
        <v>-1344666.6666666665</v>
      </c>
      <c r="N82" s="27">
        <f t="shared" ref="N82" ca="1" si="75">N42-N60+N68+SUM(N75:N78)-N81-N79-N80</f>
        <v>-1344666.6666666665</v>
      </c>
      <c r="O82" s="27">
        <f t="shared" ref="O82" ca="1" si="76">O42-O60+O68+SUM(O75:O78)-O81-O79-O80</f>
        <v>-1344666.6666666665</v>
      </c>
      <c r="P82" s="27">
        <f t="shared" ref="P82" ca="1" si="77">P42-P60+P68+SUM(P75:P78)-P81-P79-P80</f>
        <v>-127884666.66666667</v>
      </c>
      <c r="Q82" s="27">
        <f t="shared" ref="Q82:R82" ca="1" si="78">Q42-Q60+Q68+SUM(Q75:Q78)-Q81-Q79-Q80</f>
        <v>-1344666.6666666665</v>
      </c>
      <c r="R82" s="27">
        <f t="shared" ca="1" si="78"/>
        <v>-1344666.6666666665</v>
      </c>
      <c r="S82" s="27">
        <f t="shared" ref="S82" ca="1" si="79">S42-S60+S68+SUM(S75:S78)-S81-S79-S80</f>
        <v>-1344666.6666666665</v>
      </c>
      <c r="T82" s="27">
        <f t="shared" ref="T82" ca="1" si="80">T42-T60+T68+SUM(T75:T78)-T81-T79-T80</f>
        <v>-1344666.6666666665</v>
      </c>
      <c r="U82" s="27">
        <f t="shared" ref="U82" ca="1" si="81">U42-U60+U68+SUM(U75:U78)-U81-U79-U80</f>
        <v>-1544666.6666666665</v>
      </c>
      <c r="V82" s="27">
        <f t="shared" ref="V82" ca="1" si="82">V42-V60+V68+SUM(V75:V78)-V81-V79-V80</f>
        <v>-1344666.6666666665</v>
      </c>
      <c r="W82" s="27">
        <f t="shared" ref="W82" ca="1" si="83">W42-W60+W68+SUM(W75:W78)-W81-W79-W80</f>
        <v>-1344666.6666666665</v>
      </c>
      <c r="X82" s="27">
        <f t="shared" ref="X82:Y82" ca="1" si="84">X42-X60+X68+SUM(X75:X78)-X81-X79-X80</f>
        <v>-1344666.6666666665</v>
      </c>
      <c r="Y82" s="27">
        <f t="shared" ca="1" si="84"/>
        <v>-1344666.6666666665</v>
      </c>
      <c r="Z82" s="27">
        <f t="shared" ref="Z82" ca="1" si="85">Z42-Z60+Z68+SUM(Z75:Z78)-Z81-Z79-Z80</f>
        <v>-1344666.6666666665</v>
      </c>
      <c r="AA82" s="27">
        <f t="shared" ref="AA82" ca="1" si="86">AA42-AA60+AA68+SUM(AA75:AA78)-AA81-AA79-AA80</f>
        <v>-1344666.6666666665</v>
      </c>
      <c r="AB82" s="27">
        <f t="shared" ref="AB82" ca="1" si="87">AB42-AB60+AB68+SUM(AB75:AB78)-AB81-AB79-AB80</f>
        <v>-1344666.6666666665</v>
      </c>
      <c r="AC82" s="27">
        <f t="shared" ref="AC82" ca="1" si="88">AC42-AC60+AC68+SUM(AC75:AC78)-AC81-AC79-AC80</f>
        <v>-1344666.6666666665</v>
      </c>
      <c r="AD82" s="27">
        <f t="shared" ref="AD82" ca="1" si="89">AD42-AD60+AD68+SUM(AD75:AD78)-AD81-AD79-AD80</f>
        <v>-1344666.6666666665</v>
      </c>
      <c r="AE82" s="27">
        <f t="shared" ref="AE82:AF82" ca="1" si="90">AE42-AE60+AE68+SUM(AE75:AE78)-AE81-AE79-AE80</f>
        <v>-1344666.6666666665</v>
      </c>
      <c r="AF82" s="27">
        <f t="shared" ca="1" si="90"/>
        <v>-1344666.6666666665</v>
      </c>
      <c r="AG82" s="27">
        <f t="shared" ref="AG82" ca="1" si="91">AG42-AG60+AG68+SUM(AG75:AG78)-AG81-AG79-AG80</f>
        <v>-8804666.6666666642</v>
      </c>
      <c r="AH82" s="27">
        <f t="shared" ref="AH82" ca="1" si="92">AH42-AH60+AH68+SUM(AH75:AH78)-AH81-AH79-AH80</f>
        <v>-4974666.666666667</v>
      </c>
      <c r="AI82" s="27">
        <f t="shared" ref="AI82" ca="1" si="93">AI42-AI60+AI68+SUM(AI75:AI78)-AI81-AI79-AI80</f>
        <v>-4974666.666666667</v>
      </c>
      <c r="AJ82" s="27">
        <f t="shared" ref="AJ82" ca="1" si="94">AJ42-AJ60+AJ68+SUM(AJ75:AJ78)-AJ81-AJ79-AJ80</f>
        <v>-4974666.666666667</v>
      </c>
      <c r="AK82" s="27">
        <f t="shared" ref="AK82" ca="1" si="95">AK42-AK60+AK68+SUM(AK75:AK78)-AK81-AK79-AK80</f>
        <v>-4974666.666666667</v>
      </c>
      <c r="AL82" s="27">
        <f t="shared" ref="AL82:AM82" ca="1" si="96">AL42-AL60+AL68+SUM(AL75:AL78)-AL81-AL79-AL80</f>
        <v>-4974666.666666667</v>
      </c>
      <c r="AM82" s="27">
        <f t="shared" ca="1" si="96"/>
        <v>-4974666.666666667</v>
      </c>
      <c r="AN82" s="27">
        <f t="shared" ref="AN82" ca="1" si="97">AN42-AN60+AN68+SUM(AN75:AN78)-AN81-AN79-AN80</f>
        <v>-4974666.666666667</v>
      </c>
      <c r="AO82" s="27">
        <f t="shared" ref="AO82" ca="1" si="98">AO42-AO60+AO68+SUM(AO75:AO78)-AO81-AO79-AO80</f>
        <v>-4974666.666666667</v>
      </c>
      <c r="AP82" s="27">
        <f t="shared" ref="AP82" ca="1" si="99">AP42-AP60+AP68+SUM(AP75:AP78)-AP81-AP79-AP80</f>
        <v>-4974666.666666667</v>
      </c>
      <c r="AQ82" s="27">
        <f t="shared" ref="AQ82" ca="1" si="100">AQ42-AQ60+AQ68+SUM(AQ75:AQ78)-AQ81-AQ79-AQ80</f>
        <v>-4974666.666666667</v>
      </c>
      <c r="AR82" s="27">
        <f t="shared" ref="AR82" ca="1" si="101">AR42-AR60+AR68+SUM(AR75:AR78)-AR81-AR79-AR80</f>
        <v>-4974666.666666667</v>
      </c>
      <c r="AS82" s="27">
        <f t="shared" ref="AS82:AT82" ca="1" si="102">AS42-AS60+AS68+SUM(AS75:AS78)-AS81-AS79-AS80</f>
        <v>-5174666.666666667</v>
      </c>
      <c r="AT82" s="27">
        <f t="shared" ca="1" si="102"/>
        <v>56025333.333333336</v>
      </c>
      <c r="AU82" s="27">
        <f t="shared" ref="AU82" ca="1" si="103">AU42-AU60+AU68+SUM(AU75:AU78)-AU81-AU79-AU80</f>
        <v>-4974666.666666667</v>
      </c>
      <c r="AV82" s="27">
        <f t="shared" ref="AV82" ca="1" si="104">AV42-AV60+AV68+SUM(AV75:AV78)-AV81-AV79-AV80</f>
        <v>-4974666.666666667</v>
      </c>
      <c r="AW82" s="27">
        <f t="shared" ref="AW82" ca="1" si="105">AW42-AW60+AW68+SUM(AW75:AW78)-AW81-AW79-AW80</f>
        <v>-4974666.666666667</v>
      </c>
      <c r="AX82" s="27">
        <f t="shared" ref="AX82" ca="1" si="106">AX42-AX60+AX68+SUM(AX75:AX78)-AX81-AX79-AX80</f>
        <v>-4974666.666666667</v>
      </c>
      <c r="AY82" s="27">
        <f t="shared" ref="AY82" ca="1" si="107">AY42-AY60+AY68+SUM(AY75:AY78)-AY81-AY79-AY80</f>
        <v>-4974666.666666667</v>
      </c>
      <c r="AZ82" s="27">
        <f t="shared" ref="AZ82:BA82" ca="1" si="108">AZ42-AZ60+AZ68+SUM(AZ75:AZ78)-AZ81-AZ79-AZ80</f>
        <v>-4974666.666666667</v>
      </c>
      <c r="BA82" s="27">
        <f t="shared" ca="1" si="108"/>
        <v>-4974666.666666667</v>
      </c>
      <c r="BB82" s="27">
        <f t="shared" ref="BB82" ca="1" si="109">BB42-BB60+BB68+SUM(BB75:BB78)-BB81-BB79-BB80</f>
        <v>-4974666.666666667</v>
      </c>
      <c r="BC82" s="27">
        <f t="shared" ref="BC82" ca="1" si="110">BC42-BC60+BC68+SUM(BC75:BC78)-BC81-BC79-BC80</f>
        <v>-1582358.9743589745</v>
      </c>
      <c r="BD82" s="27">
        <f t="shared" ref="BD82" ca="1" si="111">BD42-BD60+BD68+SUM(BD75:BD78)-BD81-BD79-BD80</f>
        <v>-1582358.9743589745</v>
      </c>
      <c r="BE82" s="27">
        <f t="shared" ref="BE82" ca="1" si="112">BE42-BE60+BE68+SUM(BE75:BE78)-BE81-BE79-BE80</f>
        <v>-1782358.9743589745</v>
      </c>
      <c r="BF82" s="27">
        <f t="shared" ref="BF82" ca="1" si="113">BF42-BF60+BF68+SUM(BF75:BF78)-BF81-BF79-BF80</f>
        <v>-1582358.9743589745</v>
      </c>
      <c r="BG82" s="27">
        <f t="shared" ref="BG82:BH82" ca="1" si="114">BG42-BG60+BG68+SUM(BG75:BG78)-BG81-BG79-BG80</f>
        <v>-1582358.9743589745</v>
      </c>
      <c r="BH82" s="27">
        <f t="shared" ca="1" si="114"/>
        <v>-1582358.9743589745</v>
      </c>
      <c r="BI82" s="27">
        <f t="shared" ref="BI82" ca="1" si="115">BI42-BI60+BI68+SUM(BI75:BI78)-BI81-BI79-BI80</f>
        <v>-1582358.9743589745</v>
      </c>
      <c r="BJ82" s="27">
        <f t="shared" ref="BJ82" ca="1" si="116">BJ42-BJ60+BJ68+SUM(BJ75:BJ78)-BJ81-BJ79-BJ80</f>
        <v>-1582358.9743589745</v>
      </c>
      <c r="BK82" s="27">
        <f t="shared" ref="BK82" ca="1" si="117">BK42-BK60+BK68+SUM(BK75:BK78)-BK81-BK79-BK80</f>
        <v>-1582358.9743589745</v>
      </c>
      <c r="BL82" s="27">
        <f t="shared" ref="BL82" ca="1" si="118">BL42-BL60+BL68+SUM(BL75:BL78)-BL81-BL79-BL80</f>
        <v>-1582358.9743589745</v>
      </c>
      <c r="BM82" s="27">
        <f t="shared" ref="BM82" ca="1" si="119">BM42-BM60+BM68+SUM(BM75:BM78)-BM81-BM79-BM80</f>
        <v>-1582358.9743589745</v>
      </c>
      <c r="BN82" s="27">
        <f t="shared" ref="BN82:BO82" ca="1" si="120">BN42-BN60+BN68+SUM(BN75:BN78)-BN81-BN79-BN80</f>
        <v>-1582358.9743589745</v>
      </c>
      <c r="BO82" s="27">
        <f t="shared" ca="1" si="120"/>
        <v>-1582358.9743589745</v>
      </c>
      <c r="BP82" s="27">
        <f t="shared" ref="BP82" ca="1" si="121">BP42-BP60+BP68+SUM(BP75:BP78)-BP81-BP79-BP80</f>
        <v>-1582358.9743589745</v>
      </c>
      <c r="BQ82" s="27">
        <f t="shared" ref="BQ82" ca="1" si="122">BQ42-BQ60+BQ68+SUM(BQ75:BQ78)-BQ81-BQ79-BQ80</f>
        <v>428217641.02564102</v>
      </c>
      <c r="BR82" s="27">
        <f t="shared" ref="BR82" ca="1" si="123">BR42-BR60+BR68+SUM(BR75:BR78)-BR81-BR79-BR80</f>
        <v>-1582358.9743589745</v>
      </c>
      <c r="BS82" s="27">
        <f t="shared" ref="BS82" ca="1" si="124">BS42-BS60+BS68+SUM(BS75:BS78)-BS81-BS79-BS80</f>
        <v>-1582358.9743589745</v>
      </c>
      <c r="BT82" s="27">
        <f t="shared" ref="BT82" ca="1" si="125">BT42-BT60+BT68+SUM(BT75:BT78)-BT81-BT79-BT80</f>
        <v>-1582358.9743589745</v>
      </c>
      <c r="BU82" s="27">
        <f t="shared" ref="BU82:BV82" ca="1" si="126">BU42-BU60+BU68+SUM(BU75:BU78)-BU81-BU79-BU80</f>
        <v>-1582358.9743589745</v>
      </c>
      <c r="BV82" s="27">
        <f t="shared" ca="1" si="126"/>
        <v>-1582358.9743589745</v>
      </c>
      <c r="BW82" s="27">
        <f t="shared" ref="BW82" ca="1" si="127">BW42-BW60+BW68+SUM(BW75:BW78)-BW81-BW79-BW80</f>
        <v>-11746358.974358952</v>
      </c>
      <c r="BX82" s="27">
        <f t="shared" ref="BX82" ca="1" si="128">BX42-BX60+BX68+SUM(BX75:BX78)-BX81-BX79-BX80</f>
        <v>1321641.025641026</v>
      </c>
      <c r="BY82" s="27">
        <f t="shared" ref="BY82" ca="1" si="129">BY42-BY60+BY68+SUM(BY75:BY78)-BY81-BY79-BY80</f>
        <v>1321641.025641026</v>
      </c>
      <c r="BZ82" s="27">
        <f t="shared" ref="BZ82" ca="1" si="130">BZ42-BZ60+BZ68+SUM(BZ75:BZ78)-BZ81-BZ79-BZ80</f>
        <v>-5048498.0248601465</v>
      </c>
      <c r="CA82" s="27">
        <f t="shared" ref="CA82" ca="1" si="131">CA42-CA60+CA68+SUM(CA75:CA78)-CA81-CA79-CA80</f>
        <v>-72618368.831267983</v>
      </c>
      <c r="CB82" s="27">
        <f t="shared" ref="CB82:CC82" ca="1" si="132">CB42-CB60+CB68+SUM(CB75:CB78)-CB81-CB79-CB80</f>
        <v>-632901.23542243894</v>
      </c>
      <c r="CC82" s="27">
        <f t="shared" ca="1" si="132"/>
        <v>-97528139.582991108</v>
      </c>
      <c r="CD82" s="27">
        <f t="shared" ref="CD82" ca="1" si="133">CD42-CD60+CD68+SUM(CD75:CD78)-CD81-CD79-CD80</f>
        <v>-2866058.9986171229</v>
      </c>
      <c r="CE82" s="27">
        <f t="shared" ref="CE82" ca="1" si="134">CE42-CE60+CE68+SUM(CE75:CE78)-CE81-CE79-CE80</f>
        <v>-2896683.8379042386</v>
      </c>
      <c r="CF82" s="27">
        <f t="shared" ref="CF82" ca="1" si="135">CF42-CF60+CF68+SUM(CF75:CF78)-CF81-CF79-CF80</f>
        <v>-2896917.094717131</v>
      </c>
      <c r="CG82" s="27">
        <f t="shared" ref="CG82" ca="1" si="136">CG42-CG60+CG68+SUM(CG75:CG78)-CG81-CG79-CG80</f>
        <v>-2775912.2436271589</v>
      </c>
      <c r="CH82" s="27">
        <f t="shared" ref="CH82" ca="1" si="137">CH42-CH60+CH68+SUM(CH75:CH78)-CH81-CH79-CH80</f>
        <v>-2756336.8595571145</v>
      </c>
      <c r="CI82" s="27">
        <f t="shared" ref="CI82:CJ82" ca="1" si="138">CI42-CI60+CI68+SUM(CI75:CI78)-CI81-CI79-CI80</f>
        <v>-4188761.4754870743</v>
      </c>
      <c r="CJ82" s="27">
        <f t="shared" ca="1" si="138"/>
        <v>683582.3319795056</v>
      </c>
      <c r="CK82" s="27">
        <f t="shared" ref="CK82" ca="1" si="139">CK42-CK60+CK68+SUM(CK75:CK78)-CK81-CK79-CK80</f>
        <v>703157.71604955022</v>
      </c>
      <c r="CL82" s="27">
        <f t="shared" ref="CL82" ca="1" si="140">CL42-CL60+CL68+SUM(CL75:CL78)-CL81-CL79-CL80</f>
        <v>751866.70941229817</v>
      </c>
      <c r="CM82" s="27">
        <f t="shared" ref="CM82" ca="1" si="141">CM42-CM60+CM68+SUM(CM75:CM78)-CM81-CM79-CM80</f>
        <v>834362.7329501661</v>
      </c>
      <c r="CN82" s="27">
        <f t="shared" ref="CN82" ca="1" si="142">CN42-CN60+CN68+SUM(CN75:CN78)-CN81-CN79-CN80</f>
        <v>846019.35965084261</v>
      </c>
      <c r="CO82" s="27">
        <f t="shared" ref="CO82" ca="1" si="143">CO42-CO60+CO68+SUM(CO75:CO78)-CO81-CO79-CO80</f>
        <v>541223.06182762003</v>
      </c>
      <c r="CP82" s="27">
        <f t="shared" ref="CP82:CQ82" ca="1" si="144">CP42-CP60+CP68+SUM(CP75:CP78)-CP81-CP79-CP80</f>
        <v>854894.43801508658</v>
      </c>
      <c r="CQ82" s="27">
        <f t="shared" ca="1" si="144"/>
        <v>854894.43801508658</v>
      </c>
      <c r="CR82" s="27">
        <f t="shared" ref="CR82" ca="1" si="145">CR42-CR60+CR68+SUM(CR75:CR78)-CR81-CR79-CR80</f>
        <v>854894.43801508658</v>
      </c>
      <c r="CS82" s="27">
        <f t="shared" ref="CS82" ca="1" si="146">CS42-CS60+CS68+SUM(CS75:CS78)-CS81-CS79-CS80</f>
        <v>854894.43801508658</v>
      </c>
      <c r="CT82" s="27">
        <f t="shared" ref="CT82" ca="1" si="147">CT42-CT60+CT68+SUM(CT75:CT78)-CT81-CT79-CT80</f>
        <v>854894.43801508658</v>
      </c>
      <c r="CU82" s="27">
        <f t="shared" ref="CU82" ca="1" si="148">CU42-CU60+CU68+SUM(CU75:CU78)-CU81-CU79-CU80</f>
        <v>854894.43801508658</v>
      </c>
      <c r="CV82" s="27">
        <f t="shared" ref="CV82" ca="1" si="149">CV42-CV60+CV68+SUM(CV75:CV78)-CV81-CV79-CV80</f>
        <v>854894.43801508658</v>
      </c>
      <c r="CW82" s="27">
        <f t="shared" ref="CW82:CX82" ca="1" si="150">CW42-CW60+CW68+SUM(CW75:CW78)-CW81-CW79-CW80</f>
        <v>854894.43801508658</v>
      </c>
      <c r="CX82" s="27">
        <f t="shared" ca="1" si="150"/>
        <v>637136.91641411791</v>
      </c>
      <c r="CY82" s="27">
        <f t="shared" ref="CY82" ca="1" si="151">CY42-CY60+CY68+SUM(CY75:CY78)-CY81-CY79-CY80</f>
        <v>861588.89825677779</v>
      </c>
      <c r="CZ82" s="27">
        <f t="shared" ref="CZ82" ca="1" si="152">CZ42-CZ60+CZ68+SUM(CZ75:CZ78)-CZ81-CZ79-CZ80</f>
        <v>939969.6410608117</v>
      </c>
      <c r="DA82" s="27">
        <f t="shared" ref="DA82" ca="1" si="153">DA42-DA60+DA68+SUM(DA75:DA78)-DA81-DA79-DA80</f>
        <v>534490.77974832291</v>
      </c>
      <c r="DB82" s="27">
        <f t="shared" ref="DB82" ca="1" si="154">DB42-DB60+DB68+SUM(DB75:DB78)-DB81-DB79-DB80</f>
        <v>952292.5455466141</v>
      </c>
      <c r="DC82" s="27">
        <f t="shared" ref="DC82" ca="1" si="155">DC42-DC60+DC68+SUM(DC75:DC78)-DC81-DC79-DC80</f>
        <v>952292.5455466141</v>
      </c>
      <c r="DD82" s="27">
        <f t="shared" ref="DD82:DE82" ca="1" si="156">DD42-DD60+DD68+SUM(DD75:DD78)-DD81-DD79-DD80</f>
        <v>952292.5455466141</v>
      </c>
      <c r="DE82" s="27">
        <f t="shared" ca="1" si="156"/>
        <v>952292.5455466141</v>
      </c>
      <c r="DF82" s="27">
        <f t="shared" ref="DF82" ca="1" si="157">DF42-DF60+DF68+SUM(DF75:DF78)-DF81-DF79-DF80</f>
        <v>952292.5455466141</v>
      </c>
      <c r="DG82" s="27">
        <f t="shared" ref="DG82" ca="1" si="158">DG42-DG60+DG68+SUM(DG75:DG78)-DG81-DG79-DG80</f>
        <v>952292.5455466141</v>
      </c>
      <c r="DH82" s="27">
        <f t="shared" ref="DH82" ca="1" si="159">DH42-DH60+DH68+SUM(DH75:DH78)-DH81-DH79-DH80</f>
        <v>952292.5455466141</v>
      </c>
      <c r="DI82" s="27">
        <f t="shared" ref="DI82" ca="1" si="160">DI42-DI60+DI68+SUM(DI75:DI78)-DI81-DI79-DI80</f>
        <v>952292.5455466141</v>
      </c>
      <c r="DJ82" s="27">
        <f t="shared" ref="DJ82" ca="1" si="161">DJ42-DJ60+DJ68+SUM(DJ75:DJ78)-DJ81-DJ79-DJ80</f>
        <v>498553.90796940844</v>
      </c>
      <c r="DK82" s="27">
        <f t="shared" ref="DK82:DL82" ca="1" si="162">DK42-DK60+DK68+SUM(DK75:DK78)-DK81-DK79-DK80</f>
        <v>893104.57691072091</v>
      </c>
      <c r="DL82" s="27">
        <f t="shared" ca="1" si="162"/>
        <v>893104.57691072091</v>
      </c>
      <c r="DM82" s="27">
        <f t="shared" ref="DM82" ca="1" si="163">DM42-DM60+DM68+SUM(DM75:DM78)-DM81-DM79-DM80</f>
        <v>622287.02087233844</v>
      </c>
      <c r="DN82" s="27">
        <f t="shared" ref="DN82" ca="1" si="164">DN42-DN60+DN68+SUM(DN75:DN78)-DN81-DN79-DN80</f>
        <v>1054294.5898559899</v>
      </c>
      <c r="DO82" s="27">
        <f t="shared" ref="DO82" ca="1" si="165">DO42-DO60+DO68+SUM(DO75:DO78)-DO81-DO79-DO80</f>
        <v>1054294.5898559899</v>
      </c>
      <c r="DP82" s="27">
        <f t="shared" ref="DP82" ca="1" si="166">DP42-DP60+DP68+SUM(DP75:DP78)-DP81-DP79-DP80</f>
        <v>1054294.5898559899</v>
      </c>
      <c r="DQ82" s="27">
        <f t="shared" ref="DQ82" ca="1" si="167">DQ42-DQ60+DQ68+SUM(DQ75:DQ78)-DQ81-DQ79-DQ80</f>
        <v>1054294.5898559899</v>
      </c>
      <c r="DR82" s="27">
        <f t="shared" ref="DR82:DS82" ca="1" si="168">DR42-DR60+DR68+SUM(DR75:DR78)-DR81-DR79-DR80</f>
        <v>1054294.5898559899</v>
      </c>
      <c r="DS82" s="27">
        <f t="shared" ca="1" si="168"/>
        <v>1054294.5898559899</v>
      </c>
      <c r="DT82" s="27">
        <f t="shared" ref="DT82" ca="1" si="169">DT42-DT60+DT68+SUM(DT75:DT78)-DT81-DT79-DT80</f>
        <v>1054294.5898559899</v>
      </c>
      <c r="DU82" s="27">
        <f t="shared" ref="DU82" ca="1" si="170">DU42-DU60+DU68+SUM(DU75:DU78)-DU81-DU79-DU80</f>
        <v>1054294.5898559899</v>
      </c>
      <c r="DV82" s="27">
        <f t="shared" ref="DV82" ca="1" si="171">DV42-DV60+DV68+SUM(DV75:DV78)-DV81-DV79-DV80</f>
        <v>-521031.47309696884</v>
      </c>
      <c r="DW82" s="27">
        <f t="shared" ref="DW82" ca="1" si="172">DW42-DW60+DW68+SUM(DW75:DW78)-DW81-DW79-DW80</f>
        <v>564612.40585250314</v>
      </c>
      <c r="DX82" s="27">
        <f t="shared" ref="DX82" ca="1" si="173">DX42-DX60+DX68+SUM(DX75:DX78)-DX81-DX79-DX80</f>
        <v>655142.16379116266</v>
      </c>
      <c r="DY82" s="27">
        <f t="shared" ref="DY82:DZ82" ca="1" si="174">DY42-DY60+DY68+SUM(DY75:DY78)-DY81-DY79-DY80</f>
        <v>495750.93787102029</v>
      </c>
      <c r="DZ82" s="27">
        <f t="shared" ca="1" si="174"/>
        <v>1155599.8355872696</v>
      </c>
      <c r="EA82" s="27">
        <f t="shared" ref="EA82" ca="1" si="175">EA42-EA60+EA68+SUM(EA75:EA78)-EA81-EA79-EA80</f>
        <v>1155599.8355872696</v>
      </c>
      <c r="EB82" s="27">
        <f t="shared" ref="EB82" ca="1" si="176">EB42-EB60+EB68+SUM(EB75:EB78)-EB81-EB79-EB80</f>
        <v>1155599.8355872696</v>
      </c>
      <c r="EC82" s="27">
        <f t="shared" ref="EC82" ca="1" si="177">EC42-EC60+EC68+SUM(EC75:EC78)-EC81-EC79-EC80</f>
        <v>1155599.8355872696</v>
      </c>
      <c r="ED82" s="27">
        <f t="shared" ref="ED82" ca="1" si="178">ED42-ED60+ED68+SUM(ED75:ED78)-ED81-ED79-ED80</f>
        <v>1155599.8355872696</v>
      </c>
      <c r="EE82" s="27">
        <f t="shared" ref="EE82" ca="1" si="179">EE42-EE60+EE68+SUM(EE75:EE78)-EE81-EE79-EE80</f>
        <v>1155599.8355872696</v>
      </c>
      <c r="EF82" s="27">
        <f t="shared" ref="EF82:EG82" ca="1" si="180">EF42-EF60+EF68+SUM(EF75:EF78)-EF81-EF79-EF80</f>
        <v>1155599.8355872696</v>
      </c>
      <c r="EG82" s="27">
        <f t="shared" ca="1" si="180"/>
        <v>1155599.8355872696</v>
      </c>
      <c r="EH82" s="27">
        <f t="shared" ref="EH82" ca="1" si="181">EH42-EH60+EH68+SUM(EH75:EH78)-EH81-EH79-EH80</f>
        <v>1153551.7294701918</v>
      </c>
      <c r="EI82" s="27">
        <f t="shared" ref="EI82" ca="1" si="182">EI42-EI60+EI68+SUM(EI75:EI78)-EI81-EI79-EI80</f>
        <v>1256636.0536414059</v>
      </c>
      <c r="EJ82" s="27">
        <f t="shared" ref="EJ82" ca="1" si="183">EJ42-EJ60+EJ68+SUM(EJ75:EJ78)-EJ81-EJ79-EJ80</f>
        <v>1256636.0536414059</v>
      </c>
      <c r="EK82" s="27">
        <f t="shared" ref="EK82" ca="1" si="184">EK42-EK60+EK68+SUM(EK75:EK78)-EK81-EK79-EK80</f>
        <v>-579293393.0146395</v>
      </c>
      <c r="EL82" s="27">
        <f t="shared" ref="EL82" ca="1" si="185">EL42-EL60+EL68+SUM(EL75:EL78)-EL81-EL79-EL80</f>
        <v>1256636.0536414059</v>
      </c>
      <c r="EM82" s="27">
        <f t="shared" ref="EM82:EN82" ca="1" si="186">EM42-EM60+EM68+SUM(EM75:EM78)-EM81-EM79-EM80</f>
        <v>1256636.0536414059</v>
      </c>
      <c r="EN82" s="27">
        <f t="shared" ca="1" si="186"/>
        <v>1256636.0536414059</v>
      </c>
      <c r="EO82" s="27">
        <f t="shared" ref="EO82" ca="1" si="187">EO42-EO60+EO68+SUM(EO75:EO78)-EO81-EO79-EO80</f>
        <v>1256636.0536414059</v>
      </c>
      <c r="EP82" s="27">
        <f t="shared" ref="EP82" ca="1" si="188">EP42-EP60+EP68+SUM(EP75:EP78)-EP81-EP79-EP80</f>
        <v>1256636.0536414059</v>
      </c>
      <c r="EQ82" s="27">
        <f t="shared" ref="EQ82" ca="1" si="189">EQ42-EQ60+EQ68+SUM(EQ75:EQ78)-EQ81-EQ79-EQ80</f>
        <v>1256636.0536414059</v>
      </c>
      <c r="ER82" s="27">
        <f t="shared" ref="ER82" ca="1" si="190">ER42-ER60+ER68+SUM(ER75:ER78)-ER81-ER79-ER80</f>
        <v>1256636.0536414059</v>
      </c>
      <c r="ES82" s="27">
        <f t="shared" ref="ES82" ca="1" si="191">ES42-ES60+ES68+SUM(ES75:ES78)-ES81-ES79-ES80</f>
        <v>1256636.0536414059</v>
      </c>
      <c r="ET82" s="27">
        <f t="shared" ref="ET82:EU82" ca="1" si="192">ET42-ET60+ET68+SUM(ET75:ET78)-ET81-ET79-ET80</f>
        <v>508872.22536114231</v>
      </c>
      <c r="EU82" s="27">
        <f t="shared" ca="1" si="192"/>
        <v>1059550.4151219907</v>
      </c>
      <c r="EV82" s="27">
        <f t="shared" ref="EV82" ca="1" si="193">EV42-EV60+EV68+SUM(EV75:EV78)-EV81-EV79-EV80</f>
        <v>1087012.8693249258</v>
      </c>
      <c r="EW82" s="27">
        <f t="shared" ref="EW82" ca="1" si="194">EW42-EW60+EW68+SUM(EW75:EW78)-EW81-EW79-EW80</f>
        <v>683097389.54657888</v>
      </c>
      <c r="EX82" s="27">
        <f t="shared" ref="EX82" ca="1" si="195">EX42-EX60+EX68+SUM(EX75:EX78)-EX81-EX79-EX80</f>
        <v>3765141.775491606</v>
      </c>
      <c r="EY82" s="27">
        <f t="shared" ref="EY82" ca="1" si="196">EY42-EY60+EY68+SUM(EY75:EY78)-EY81-EY79-EY80</f>
        <v>3765141.775491606</v>
      </c>
      <c r="EZ82" s="27">
        <f t="shared" ref="EZ82" ca="1" si="197">EZ42-EZ60+EZ68+SUM(EZ75:EZ78)-EZ81-EZ79-EZ80</f>
        <v>3765141.775491606</v>
      </c>
      <c r="FA82" s="27">
        <f t="shared" ref="FA82:FB82" ca="1" si="198">FA42-FA60+FA68+SUM(FA75:FA78)-FA81-FA79-FA80</f>
        <v>3765141.775491606</v>
      </c>
      <c r="FB82" s="27">
        <f t="shared" ca="1" si="198"/>
        <v>3765141.775491606</v>
      </c>
      <c r="FC82" s="27">
        <f t="shared" ref="FC82" ca="1" si="199">FC42-FC60+FC68+SUM(FC75:FC78)-FC81-FC79-FC80</f>
        <v>3765141.775491606</v>
      </c>
      <c r="FD82" s="27">
        <f t="shared" ref="FD82" ca="1" si="200">FD42-FD60+FD68+SUM(FD75:FD78)-FD81-FD79-FD80</f>
        <v>3765141.775491606</v>
      </c>
      <c r="FE82" s="27">
        <f t="shared" ref="FE82" ca="1" si="201">FE42-FE60+FE68+SUM(FE75:FE78)-FE81-FE79-FE80</f>
        <v>3765141.775491606</v>
      </c>
      <c r="FF82" s="27">
        <f t="shared" ref="FF82" ca="1" si="202">FF42-FF60+FF68+SUM(FF75:FF78)-FF81-FF79-FF80</f>
        <v>3827580.7129947231</v>
      </c>
      <c r="FG82" s="27">
        <f t="shared" ref="FG82" ca="1" si="203">FG42-FG60+FG68+SUM(FG75:FG78)-FG81-FG79-FG80</f>
        <v>3911648.4317822927</v>
      </c>
      <c r="FH82" s="27">
        <f t="shared" ref="FH82:FI82" ca="1" si="204">FH42-FH60+FH68+SUM(FH75:FH78)-FH81-FH79-FH80</f>
        <v>3911648.4317822927</v>
      </c>
      <c r="FI82" s="27">
        <f t="shared" ca="1" si="204"/>
        <v>3911648.4317822927</v>
      </c>
      <c r="FJ82" s="27">
        <f t="shared" ref="FJ82" ca="1" si="205">FJ42-FJ60+FJ68+SUM(FJ75:FJ78)-FJ81-FJ79-FJ80</f>
        <v>3078315.0984489592</v>
      </c>
      <c r="FK82" s="27">
        <f t="shared" ref="FK82" ca="1" si="206">FK42-FK60+FK68+SUM(FK75:FK78)-FK81-FK79-FK80</f>
        <v>3078315.0984489592</v>
      </c>
      <c r="FL82" s="27">
        <f t="shared" ref="FL82" ca="1" si="207">FL42-FL60+FL68+SUM(FL75:FL78)-FL81-FL79-FL80</f>
        <v>3078315.0984489592</v>
      </c>
      <c r="FM82" s="27">
        <f t="shared" ref="FM82" ca="1" si="208">FM42-FM60+FM68+SUM(FM75:FM78)-FM81-FM79-FM80</f>
        <v>3078315.0984489592</v>
      </c>
      <c r="FN82" s="27">
        <f t="shared" ref="FN82" ca="1" si="209">FN42-FN60+FN68+SUM(FN75:FN78)-FN81-FN79-FN80</f>
        <v>3078315.0984489592</v>
      </c>
      <c r="FO82" s="27">
        <f t="shared" ref="FO82:FP82" ca="1" si="210">FO42-FO60+FO68+SUM(FO75:FO78)-FO81-FO79-FO80</f>
        <v>3078315.0984489592</v>
      </c>
      <c r="FP82" s="27">
        <f t="shared" ca="1" si="210"/>
        <v>3078315.0984489592</v>
      </c>
      <c r="FQ82" s="27">
        <f t="shared" ref="FQ82" ca="1" si="211">FQ42-FQ60+FQ68+SUM(FQ75:FQ78)-FQ81-FQ79-FQ80</f>
        <v>3078315.0984489592</v>
      </c>
      <c r="FR82" s="27">
        <f t="shared" ref="FR82" ca="1" si="212">FR42-FR60+FR68+SUM(FR75:FR78)-FR81-FR79-FR80</f>
        <v>307803.2174560547</v>
      </c>
      <c r="FS82" s="27">
        <f t="shared" ref="FS82" ca="1" si="213">FS42-FS60+FS68+SUM(FS75:FS78)-FS81-FS79-FS80</f>
        <v>307803.2174560547</v>
      </c>
      <c r="FT82" s="27">
        <f t="shared" ref="FT82" ca="1" si="214">FT42-FT60+FT68+SUM(FT75:FT78)-FT81-FT79-FT80</f>
        <v>307803.2174560547</v>
      </c>
      <c r="FU82" s="27">
        <f t="shared" ref="FU82" ca="1" si="215">FU42-FU60+FU68+SUM(FU75:FU78)-FU81-FU79-FU80</f>
        <v>2877934.7863270757</v>
      </c>
      <c r="FV82" s="27">
        <f t="shared" ref="FV82:FW82" ca="1" si="216">FV42-FV60+FV68+SUM(FV75:FV78)-FV81-FV79-FV80</f>
        <v>3213369.8445746009</v>
      </c>
      <c r="FW82" s="27">
        <f t="shared" ca="1" si="216"/>
        <v>3213369.8445746009</v>
      </c>
      <c r="FX82" s="27">
        <f t="shared" ref="FX82" ca="1" si="217">FX42-FX60+FX68+SUM(FX75:FX78)-FX81-FX79-FX80</f>
        <v>3213369.8445746009</v>
      </c>
      <c r="FY82" s="27">
        <f t="shared" ref="FY82" ca="1" si="218">FY42-FY60+FY68+SUM(FY75:FY78)-FY81-FY79-FY80</f>
        <v>3213369.8445746009</v>
      </c>
      <c r="FZ82" s="27">
        <f t="shared" ref="FZ82" ca="1" si="219">FZ42-FZ60+FZ68+SUM(FZ75:FZ78)-FZ81-FZ79-FZ80</f>
        <v>3213369.8445746009</v>
      </c>
      <c r="GA82" s="27">
        <f t="shared" ref="GA82" ca="1" si="220">GA42-GA60+GA68+SUM(GA75:GA78)-GA81-GA79-GA80</f>
        <v>3213369.8445746009</v>
      </c>
      <c r="GB82" s="27">
        <f t="shared" ref="GB82" ca="1" si="221">GB42-GB60+GB68+SUM(GB75:GB78)-GB81-GB79-GB80</f>
        <v>3213369.8445746009</v>
      </c>
      <c r="GC82" s="27">
        <f t="shared" ref="GC82:GD82" ca="1" si="222">GC42-GC60+GC68+SUM(GC75:GC78)-GC81-GC79-GC80</f>
        <v>3213369.8445746009</v>
      </c>
      <c r="GD82" s="27">
        <f t="shared" ca="1" si="222"/>
        <v>323193.37832885748</v>
      </c>
      <c r="GE82" s="27">
        <f t="shared" ref="GE82" ca="1" si="223">GE42-GE60+GE68+SUM(GE75:GE78)-GE81-GE79-GE80</f>
        <v>323193.37832885748</v>
      </c>
      <c r="GF82" s="27">
        <f t="shared" ref="GF82" ca="1" si="224">GF42-GF60+GF68+SUM(GF75:GF78)-GF81-GF79-GF80</f>
        <v>323193.37832885748</v>
      </c>
      <c r="GG82" s="27">
        <f t="shared" ref="GG82" ca="1" si="225">GG42-GG60+GG68+SUM(GG75:GG78)-GG81-GG79-GG80</f>
        <v>3361678.7357300073</v>
      </c>
      <c r="GH82" s="27">
        <f t="shared" ref="GH82" ca="1" si="226">GH42-GH60+GH68+SUM(GH75:GH78)-GH81-GH79-GH80</f>
        <v>3361678.7357300073</v>
      </c>
      <c r="GI82" s="27">
        <f t="shared" ref="GI82" ca="1" si="227">GI42-GI60+GI68+SUM(GI75:GI78)-GI81-GI79-GI80</f>
        <v>3361678.7357300073</v>
      </c>
      <c r="GJ82" s="27">
        <f t="shared" ref="GJ82:GK82" ca="1" si="228">GJ42-GJ60+GJ68+SUM(GJ75:GJ78)-GJ81-GJ79-GJ80</f>
        <v>3361678.7357300073</v>
      </c>
      <c r="GK82" s="27">
        <f t="shared" ca="1" si="228"/>
        <v>3361678.7357300073</v>
      </c>
      <c r="GL82" s="27">
        <f t="shared" ref="GL82" ca="1" si="229">GL42-GL60+GL68+SUM(GL75:GL78)-GL81-GL79-GL80</f>
        <v>3361678.7357300073</v>
      </c>
      <c r="GM82" s="27">
        <f t="shared" ref="GM82" ca="1" si="230">GM42-GM60+GM68+SUM(GM75:GM78)-GM81-GM79-GM80</f>
        <v>3361678.7357300073</v>
      </c>
      <c r="GN82" s="27">
        <f t="shared" ref="GN82" ca="1" si="231">GN42-GN60+GN68+SUM(GN75:GN78)-GN81-GN79-GN80</f>
        <v>3361678.7357300073</v>
      </c>
      <c r="GO82" s="27">
        <f t="shared" ref="GO82" ca="1" si="232">GO42-GO60+GO68+SUM(GO75:GO78)-GO81-GO79-GO80</f>
        <v>3361678.7357300073</v>
      </c>
      <c r="GP82" s="27">
        <f t="shared" ref="GP82" ca="1" si="233">GP42-GP60+GP68+SUM(GP75:GP78)-GP81-GP79-GP80</f>
        <v>339353.04724530032</v>
      </c>
      <c r="GQ82" s="27">
        <f t="shared" ref="GQ82:GR82" ca="1" si="234">GQ42-GQ60+GQ68+SUM(GQ75:GQ78)-GQ81-GQ79-GQ80</f>
        <v>339353.04724530032</v>
      </c>
      <c r="GR82" s="27">
        <f t="shared" ca="1" si="234"/>
        <v>339353.04724530032</v>
      </c>
      <c r="GS82" s="27">
        <f t="shared" ref="GS82" ca="1" si="235">GS42-GS60+GS68+SUM(GS75:GS78)-GS81-GS79-GS80</f>
        <v>339353.04724530032</v>
      </c>
      <c r="GT82" s="27">
        <f t="shared" ref="GT82" ca="1" si="236">GT42-GT60+GT68+SUM(GT75:GT78)-GT81-GT79-GT80</f>
        <v>339353.04724530032</v>
      </c>
      <c r="GU82" s="27">
        <f t="shared" ref="GU82" ca="1" si="237">GU42-GU60+GU68+SUM(GU75:GU78)-GU81-GU79-GU80</f>
        <v>339353.04724530032</v>
      </c>
      <c r="GV82" s="27">
        <f t="shared" ref="GV82" ca="1" si="238">GV42-GV60+GV68+SUM(GV75:GV78)-GV81-GV79-GV80</f>
        <v>3389676.5671600704</v>
      </c>
      <c r="GW82" s="27">
        <f t="shared" ref="GW82" ca="1" si="239">GW42-GW60+GW68+SUM(GW75:GW78)-GW81-GW79-GW80</f>
        <v>3389676.5671600704</v>
      </c>
      <c r="GX82" s="27">
        <f t="shared" ref="GX82" ca="1" si="240">GX42-GX60+GX68+SUM(GX75:GX78)-GX81-GX79-GX80</f>
        <v>3389676.5671600704</v>
      </c>
    </row>
    <row r="83" spans="1:206">
      <c r="C83" s="32">
        <f ca="1">IRR(OFFSET(D82,0,0):OFFSET(D82,0,DATEDIF(Initial_Time,Exit,"m")),0.001)*12</f>
        <v>-3.9154811699540826E-2</v>
      </c>
    </row>
    <row r="84" spans="1:206">
      <c r="A84" s="35">
        <v>10.1</v>
      </c>
      <c r="B84" s="14" t="s">
        <v>248</v>
      </c>
      <c r="C84" t="s">
        <v>441</v>
      </c>
      <c r="D84" s="27">
        <f>Expense!E190</f>
        <v>0</v>
      </c>
      <c r="E84" s="27">
        <f>Expense!F190</f>
        <v>0</v>
      </c>
      <c r="F84" s="27">
        <f>Expense!G190</f>
        <v>0</v>
      </c>
      <c r="G84" s="27">
        <f>Expense!H190</f>
        <v>0</v>
      </c>
      <c r="H84" s="27">
        <f>Expense!I190</f>
        <v>0</v>
      </c>
      <c r="I84" s="27">
        <f ca="1">Expense!J190</f>
        <v>0</v>
      </c>
      <c r="J84" s="27">
        <f>Expense!K190</f>
        <v>0</v>
      </c>
      <c r="K84" s="27">
        <f>Expense!L190</f>
        <v>0</v>
      </c>
      <c r="L84" s="27">
        <f>Expense!M190</f>
        <v>0</v>
      </c>
      <c r="M84" s="27">
        <f>Expense!N190</f>
        <v>0</v>
      </c>
      <c r="N84" s="27">
        <f>Expense!O190</f>
        <v>0</v>
      </c>
      <c r="O84" s="27">
        <f>Expense!P190</f>
        <v>0</v>
      </c>
      <c r="P84" s="27">
        <f>Expense!Q190</f>
        <v>0</v>
      </c>
      <c r="Q84" s="27">
        <f>Expense!R190</f>
        <v>0</v>
      </c>
      <c r="R84" s="27">
        <f>Expense!S190</f>
        <v>0</v>
      </c>
      <c r="S84" s="27">
        <f>Expense!T190</f>
        <v>0</v>
      </c>
      <c r="T84" s="27">
        <f>Expense!U190</f>
        <v>0</v>
      </c>
      <c r="U84" s="27">
        <f ca="1">Expense!V190</f>
        <v>0</v>
      </c>
      <c r="V84" s="27">
        <f>Expense!W190</f>
        <v>0</v>
      </c>
      <c r="W84" s="27">
        <f>Expense!X190</f>
        <v>0</v>
      </c>
      <c r="X84" s="27">
        <f>Expense!Y190</f>
        <v>0</v>
      </c>
      <c r="Y84" s="27">
        <f>Expense!Z190</f>
        <v>0</v>
      </c>
      <c r="Z84" s="27">
        <f>Expense!AA190</f>
        <v>0</v>
      </c>
      <c r="AA84" s="27">
        <f>Expense!AB190</f>
        <v>0</v>
      </c>
      <c r="AB84" s="27">
        <f>Expense!AC190</f>
        <v>0</v>
      </c>
      <c r="AC84" s="27">
        <f>Expense!AD190</f>
        <v>0</v>
      </c>
      <c r="AD84" s="27">
        <f>Expense!AE190</f>
        <v>0</v>
      </c>
      <c r="AE84" s="27">
        <f>Expense!AF190</f>
        <v>0</v>
      </c>
      <c r="AF84" s="27">
        <f>Expense!AG190</f>
        <v>0</v>
      </c>
      <c r="AG84" s="27">
        <f ca="1">Expense!AH190</f>
        <v>0</v>
      </c>
      <c r="AH84" s="27">
        <f>Expense!AI190</f>
        <v>0</v>
      </c>
      <c r="AI84" s="27">
        <f>Expense!AJ190</f>
        <v>0</v>
      </c>
      <c r="AJ84" s="27">
        <f>Expense!AK190</f>
        <v>0</v>
      </c>
      <c r="AK84" s="27">
        <f>Expense!AL190</f>
        <v>0</v>
      </c>
      <c r="AL84" s="27">
        <f>Expense!AM190</f>
        <v>0</v>
      </c>
      <c r="AM84" s="27">
        <f>Expense!AN190</f>
        <v>0</v>
      </c>
      <c r="AN84" s="27">
        <f>Expense!AO190</f>
        <v>0</v>
      </c>
      <c r="AO84" s="27">
        <f>Expense!AP190</f>
        <v>0</v>
      </c>
      <c r="AP84" s="27">
        <f>Expense!AQ190</f>
        <v>0</v>
      </c>
      <c r="AQ84" s="27">
        <f>Expense!AR190</f>
        <v>0</v>
      </c>
      <c r="AR84" s="27">
        <f>Expense!AS190</f>
        <v>0</v>
      </c>
      <c r="AS84" s="27">
        <f ca="1">Expense!AT190</f>
        <v>0</v>
      </c>
      <c r="AT84" s="27">
        <f>Expense!AU190</f>
        <v>0</v>
      </c>
      <c r="AU84" s="27">
        <f>Expense!AV190</f>
        <v>0</v>
      </c>
      <c r="AV84" s="27">
        <f>Expense!AW190</f>
        <v>0</v>
      </c>
      <c r="AW84" s="27">
        <f>Expense!AX190</f>
        <v>0</v>
      </c>
      <c r="AX84" s="27">
        <f>Expense!AY190</f>
        <v>0</v>
      </c>
      <c r="AY84" s="27">
        <f>Expense!AZ190</f>
        <v>0</v>
      </c>
      <c r="AZ84" s="27">
        <f>Expense!BA190</f>
        <v>0</v>
      </c>
      <c r="BA84" s="27">
        <f>Expense!BB190</f>
        <v>0</v>
      </c>
      <c r="BB84" s="27">
        <f>Expense!BC190</f>
        <v>0</v>
      </c>
      <c r="BC84" s="27">
        <f>Expense!BD190</f>
        <v>0</v>
      </c>
      <c r="BD84" s="27">
        <f>Expense!BE190</f>
        <v>0</v>
      </c>
      <c r="BE84" s="27">
        <f ca="1">Expense!BF190</f>
        <v>0</v>
      </c>
      <c r="BF84" s="27">
        <f>Expense!BG190</f>
        <v>0</v>
      </c>
      <c r="BG84" s="27">
        <f>Expense!BH190</f>
        <v>0</v>
      </c>
      <c r="BH84" s="27">
        <f>Expense!BI190</f>
        <v>0</v>
      </c>
      <c r="BI84" s="27">
        <f>Expense!BJ190</f>
        <v>0</v>
      </c>
      <c r="BJ84" s="27">
        <f>Expense!BK190</f>
        <v>0</v>
      </c>
      <c r="BK84" s="27">
        <f>Expense!BL190</f>
        <v>0</v>
      </c>
      <c r="BL84" s="27">
        <f>Expense!BM190</f>
        <v>0</v>
      </c>
      <c r="BM84" s="27">
        <f>Expense!BN190</f>
        <v>0</v>
      </c>
      <c r="BN84" s="27">
        <f>Expense!BO190</f>
        <v>0</v>
      </c>
      <c r="BO84" s="27">
        <f>Expense!BP190</f>
        <v>0</v>
      </c>
      <c r="BP84" s="27">
        <f>Expense!BQ190</f>
        <v>0</v>
      </c>
      <c r="BQ84" s="27">
        <f ca="1">Expense!BR190</f>
        <v>0</v>
      </c>
      <c r="BR84" s="27">
        <f>Expense!BS190</f>
        <v>0</v>
      </c>
      <c r="BS84" s="27">
        <f>Expense!BT190</f>
        <v>0</v>
      </c>
      <c r="BT84" s="27">
        <f>Expense!BU190</f>
        <v>0</v>
      </c>
      <c r="BU84" s="27">
        <f>Expense!BV190</f>
        <v>0</v>
      </c>
      <c r="BV84" s="27">
        <f>Expense!BW190</f>
        <v>0</v>
      </c>
      <c r="BW84" s="27">
        <f>Expense!BX190</f>
        <v>0</v>
      </c>
      <c r="BX84" s="27">
        <f>Expense!BY190</f>
        <v>0</v>
      </c>
      <c r="BY84" s="27">
        <f>Expense!BZ190</f>
        <v>0</v>
      </c>
      <c r="BZ84" s="27">
        <f>Expense!CA190</f>
        <v>0</v>
      </c>
      <c r="CA84" s="27">
        <f>Expense!CB190</f>
        <v>0</v>
      </c>
      <c r="CB84" s="27">
        <f>Expense!CC190</f>
        <v>0</v>
      </c>
      <c r="CC84" s="27">
        <f ca="1">Expense!CD190</f>
        <v>0</v>
      </c>
      <c r="CD84" s="27">
        <f>Expense!CE190</f>
        <v>0</v>
      </c>
      <c r="CE84" s="27">
        <f>Expense!CF190</f>
        <v>0</v>
      </c>
      <c r="CF84" s="27">
        <f>Expense!CG190</f>
        <v>0</v>
      </c>
      <c r="CG84" s="27">
        <f>Expense!CH190</f>
        <v>0</v>
      </c>
      <c r="CH84" s="27">
        <f>Expense!CI190</f>
        <v>0</v>
      </c>
      <c r="CI84" s="27">
        <f>Expense!CJ190</f>
        <v>0</v>
      </c>
      <c r="CJ84" s="27">
        <f>Expense!CK190</f>
        <v>0</v>
      </c>
      <c r="CK84" s="27">
        <f>Expense!CL190</f>
        <v>0</v>
      </c>
      <c r="CL84" s="27">
        <f>Expense!CM190</f>
        <v>0</v>
      </c>
      <c r="CM84" s="27">
        <f>Expense!CN190</f>
        <v>0</v>
      </c>
      <c r="CN84" s="27">
        <f>Expense!CO190</f>
        <v>0</v>
      </c>
      <c r="CO84" s="27">
        <f ca="1">Expense!CP190</f>
        <v>0</v>
      </c>
      <c r="CP84" s="27">
        <f>Expense!CQ190</f>
        <v>0</v>
      </c>
      <c r="CQ84" s="27">
        <f>Expense!CR190</f>
        <v>0</v>
      </c>
      <c r="CR84" s="27">
        <f>Expense!CS190</f>
        <v>0</v>
      </c>
      <c r="CS84" s="27">
        <f>Expense!CT190</f>
        <v>0</v>
      </c>
      <c r="CT84" s="27">
        <f>Expense!CU190</f>
        <v>0</v>
      </c>
      <c r="CU84" s="27">
        <f>Expense!CV190</f>
        <v>0</v>
      </c>
      <c r="CV84" s="27">
        <f>Expense!CW190</f>
        <v>0</v>
      </c>
      <c r="CW84" s="27">
        <f>Expense!CX190</f>
        <v>0</v>
      </c>
      <c r="CX84" s="27">
        <f>Expense!CY190</f>
        <v>0</v>
      </c>
      <c r="CY84" s="27">
        <f>Expense!CZ190</f>
        <v>0</v>
      </c>
      <c r="CZ84" s="27">
        <f>Expense!DA190</f>
        <v>0</v>
      </c>
      <c r="DA84" s="27">
        <f ca="1">Expense!DB190</f>
        <v>0</v>
      </c>
      <c r="DB84" s="27">
        <f>Expense!DC190</f>
        <v>0</v>
      </c>
      <c r="DC84" s="27">
        <f>Expense!DD190</f>
        <v>0</v>
      </c>
      <c r="DD84" s="27">
        <f>Expense!DE190</f>
        <v>0</v>
      </c>
      <c r="DE84" s="27">
        <f>Expense!DF190</f>
        <v>0</v>
      </c>
      <c r="DF84" s="27">
        <f>Expense!DG190</f>
        <v>0</v>
      </c>
      <c r="DG84" s="27">
        <f>Expense!DH190</f>
        <v>0</v>
      </c>
      <c r="DH84" s="27">
        <f>Expense!DI190</f>
        <v>0</v>
      </c>
      <c r="DI84" s="27">
        <f>Expense!DJ190</f>
        <v>0</v>
      </c>
      <c r="DJ84" s="27">
        <f>Expense!DK190</f>
        <v>0</v>
      </c>
      <c r="DK84" s="27">
        <f>Expense!DL190</f>
        <v>0</v>
      </c>
      <c r="DL84" s="27">
        <f>Expense!DM190</f>
        <v>0</v>
      </c>
      <c r="DM84" s="27">
        <f ca="1">Expense!DN190</f>
        <v>0</v>
      </c>
      <c r="DN84" s="27">
        <f>Expense!DO190</f>
        <v>0</v>
      </c>
      <c r="DO84" s="27">
        <f>Expense!DP190</f>
        <v>0</v>
      </c>
      <c r="DP84" s="27">
        <f>Expense!DQ190</f>
        <v>0</v>
      </c>
      <c r="DQ84" s="27">
        <f>Expense!DR190</f>
        <v>0</v>
      </c>
      <c r="DR84" s="27">
        <f>Expense!DS190</f>
        <v>0</v>
      </c>
      <c r="DS84" s="27">
        <f>Expense!DT190</f>
        <v>0</v>
      </c>
      <c r="DT84" s="27">
        <f>Expense!DU190</f>
        <v>0</v>
      </c>
      <c r="DU84" s="27">
        <f>Expense!DV190</f>
        <v>0</v>
      </c>
      <c r="DV84" s="27">
        <f>Expense!DW190</f>
        <v>0</v>
      </c>
      <c r="DW84" s="27">
        <f>Expense!DX190</f>
        <v>0</v>
      </c>
      <c r="DX84" s="27">
        <f>Expense!DY190</f>
        <v>0</v>
      </c>
      <c r="DY84" s="27">
        <f ca="1">Expense!DZ190</f>
        <v>0</v>
      </c>
      <c r="DZ84" s="27">
        <f>Expense!EA190</f>
        <v>0</v>
      </c>
      <c r="EA84" s="27">
        <f>Expense!EB190</f>
        <v>0</v>
      </c>
      <c r="EB84" s="27">
        <f>Expense!EC190</f>
        <v>0</v>
      </c>
      <c r="EC84" s="27">
        <f>Expense!ED190</f>
        <v>0</v>
      </c>
      <c r="ED84" s="27">
        <f>Expense!EE190</f>
        <v>0</v>
      </c>
      <c r="EE84" s="27">
        <f>Expense!EF190</f>
        <v>0</v>
      </c>
      <c r="EF84" s="27">
        <f>Expense!EG190</f>
        <v>0</v>
      </c>
      <c r="EG84" s="27">
        <f>Expense!EH190</f>
        <v>0</v>
      </c>
      <c r="EH84" s="27">
        <f>Expense!EI190</f>
        <v>0</v>
      </c>
      <c r="EI84" s="27">
        <f>Expense!EJ190</f>
        <v>0</v>
      </c>
      <c r="EJ84" s="27">
        <f>Expense!EK190</f>
        <v>0</v>
      </c>
      <c r="EK84" s="27">
        <f ca="1">Expense!EL190</f>
        <v>0</v>
      </c>
      <c r="EL84" s="27">
        <f>Expense!EM190</f>
        <v>0</v>
      </c>
      <c r="EM84" s="27">
        <f>Expense!EN190</f>
        <v>0</v>
      </c>
      <c r="EN84" s="27">
        <f>Expense!EO190</f>
        <v>0</v>
      </c>
      <c r="EO84" s="27">
        <f>Expense!EP190</f>
        <v>0</v>
      </c>
      <c r="EP84" s="27">
        <f>Expense!EQ190</f>
        <v>0</v>
      </c>
      <c r="EQ84" s="27">
        <f>Expense!ER190</f>
        <v>0</v>
      </c>
      <c r="ER84" s="27">
        <f>Expense!ES190</f>
        <v>0</v>
      </c>
      <c r="ES84" s="27">
        <f>Expense!ET190</f>
        <v>0</v>
      </c>
      <c r="ET84" s="27">
        <f>Expense!EU190</f>
        <v>0</v>
      </c>
      <c r="EU84" s="27">
        <f>Expense!EV190</f>
        <v>0</v>
      </c>
      <c r="EV84" s="27">
        <f>Expense!EW190</f>
        <v>0</v>
      </c>
      <c r="EW84" s="27">
        <f ca="1">Expense!EX190</f>
        <v>0</v>
      </c>
      <c r="EX84" s="27">
        <f>Expense!EY190</f>
        <v>0</v>
      </c>
      <c r="EY84" s="27">
        <f>Expense!EZ190</f>
        <v>0</v>
      </c>
      <c r="EZ84" s="27">
        <f>Expense!FA190</f>
        <v>0</v>
      </c>
      <c r="FA84" s="27">
        <f>Expense!FB190</f>
        <v>0</v>
      </c>
      <c r="FB84" s="27">
        <f>Expense!FC190</f>
        <v>0</v>
      </c>
      <c r="FC84" s="27">
        <f>Expense!FD190</f>
        <v>0</v>
      </c>
      <c r="FD84" s="27">
        <f>Expense!FE190</f>
        <v>0</v>
      </c>
      <c r="FE84" s="27">
        <f>Expense!FF190</f>
        <v>0</v>
      </c>
      <c r="FF84" s="27">
        <f>Expense!FG190</f>
        <v>0</v>
      </c>
      <c r="FG84" s="27">
        <f>Expense!FH190</f>
        <v>0</v>
      </c>
      <c r="FH84" s="27">
        <f>Expense!FI190</f>
        <v>0</v>
      </c>
      <c r="FI84" s="27">
        <f>Expense!FJ190</f>
        <v>0</v>
      </c>
      <c r="FJ84" s="27">
        <f>Expense!FK190</f>
        <v>0</v>
      </c>
      <c r="FK84" s="27">
        <f>Expense!FL190</f>
        <v>0</v>
      </c>
      <c r="FL84" s="27">
        <f>Expense!FM190</f>
        <v>0</v>
      </c>
      <c r="FM84" s="27">
        <f>Expense!FN190</f>
        <v>0</v>
      </c>
      <c r="FN84" s="27">
        <f>Expense!FO190</f>
        <v>0</v>
      </c>
      <c r="FO84" s="27">
        <f>Expense!FP190</f>
        <v>0</v>
      </c>
      <c r="FP84" s="27">
        <f>Expense!FQ190</f>
        <v>0</v>
      </c>
      <c r="FQ84" s="27">
        <f>Expense!FR190</f>
        <v>0</v>
      </c>
      <c r="FR84" s="27">
        <f>Expense!FS190</f>
        <v>0</v>
      </c>
      <c r="FS84" s="27">
        <f>Expense!FT190</f>
        <v>0</v>
      </c>
      <c r="FT84" s="27">
        <f>Expense!FU190</f>
        <v>0</v>
      </c>
      <c r="FU84" s="27">
        <f>Expense!FV190</f>
        <v>0</v>
      </c>
      <c r="FV84" s="27">
        <f>Expense!FW190</f>
        <v>0</v>
      </c>
      <c r="FW84" s="27">
        <f>Expense!FX190</f>
        <v>0</v>
      </c>
      <c r="FX84" s="27">
        <f>Expense!FY190</f>
        <v>0</v>
      </c>
      <c r="FY84" s="27">
        <f>Expense!FZ190</f>
        <v>0</v>
      </c>
      <c r="FZ84" s="27">
        <f>Expense!GA190</f>
        <v>0</v>
      </c>
      <c r="GA84" s="27">
        <f>Expense!GB190</f>
        <v>0</v>
      </c>
      <c r="GB84" s="27">
        <f>Expense!GC190</f>
        <v>0</v>
      </c>
      <c r="GC84" s="27">
        <f>Expense!GD190</f>
        <v>0</v>
      </c>
      <c r="GD84" s="27">
        <f>Expense!GE190</f>
        <v>0</v>
      </c>
      <c r="GE84" s="27">
        <f>Expense!GF190</f>
        <v>0</v>
      </c>
      <c r="GF84" s="27">
        <f>Expense!GG190</f>
        <v>0</v>
      </c>
      <c r="GG84" s="27">
        <f>Expense!GH190</f>
        <v>0</v>
      </c>
      <c r="GH84" s="27">
        <f>Expense!GI190</f>
        <v>0</v>
      </c>
      <c r="GI84" s="27">
        <f>Expense!GJ190</f>
        <v>0</v>
      </c>
      <c r="GJ84" s="27">
        <f>Expense!GK190</f>
        <v>0</v>
      </c>
      <c r="GK84" s="27">
        <f>Expense!GL190</f>
        <v>0</v>
      </c>
      <c r="GL84" s="27">
        <f>Expense!GM190</f>
        <v>0</v>
      </c>
      <c r="GM84" s="27">
        <f>Expense!GN190</f>
        <v>0</v>
      </c>
      <c r="GN84" s="27">
        <f>Expense!GO190</f>
        <v>0</v>
      </c>
      <c r="GO84" s="27">
        <f>Expense!GP190</f>
        <v>0</v>
      </c>
      <c r="GP84" s="27">
        <f>Expense!GQ190</f>
        <v>0</v>
      </c>
      <c r="GQ84" s="27">
        <f>Expense!GR190</f>
        <v>0</v>
      </c>
      <c r="GR84" s="27">
        <f>Expense!GS190</f>
        <v>0</v>
      </c>
      <c r="GS84" s="27">
        <f>Expense!GT190</f>
        <v>0</v>
      </c>
      <c r="GT84" s="27">
        <f>Expense!GU190</f>
        <v>0</v>
      </c>
      <c r="GU84" s="27">
        <f>Expense!GV190</f>
        <v>0</v>
      </c>
      <c r="GV84" s="27">
        <f>Expense!GW190</f>
        <v>0</v>
      </c>
      <c r="GW84" s="27">
        <f>Expense!GX190</f>
        <v>0</v>
      </c>
      <c r="GX84" s="27">
        <f>Expense!GY190</f>
        <v>0</v>
      </c>
    </row>
    <row r="85" spans="1:206">
      <c r="B85" s="30" t="s">
        <v>245</v>
      </c>
      <c r="C85" t="s">
        <v>687</v>
      </c>
      <c r="D85" s="27">
        <f t="shared" ref="D85:BO85" ca="1" si="241">D82-D84</f>
        <v>-127051333.33333333</v>
      </c>
      <c r="E85" s="27">
        <f t="shared" ca="1" si="241"/>
        <v>-511333.33333333326</v>
      </c>
      <c r="F85" s="27">
        <f t="shared" ca="1" si="241"/>
        <v>-511333.33333333326</v>
      </c>
      <c r="G85" s="27">
        <f t="shared" ca="1" si="241"/>
        <v>-511333.33333333326</v>
      </c>
      <c r="H85" s="27">
        <f t="shared" ca="1" si="241"/>
        <v>-511333.33333333326</v>
      </c>
      <c r="I85" s="27">
        <f t="shared" ca="1" si="241"/>
        <v>-711333.33333333326</v>
      </c>
      <c r="J85" s="27">
        <f t="shared" ca="1" si="241"/>
        <v>-170064666.66666666</v>
      </c>
      <c r="K85" s="27">
        <f t="shared" ca="1" si="241"/>
        <v>-1344666.6666666665</v>
      </c>
      <c r="L85" s="27">
        <f t="shared" ca="1" si="241"/>
        <v>-1344666.6666666665</v>
      </c>
      <c r="M85" s="27">
        <f t="shared" ca="1" si="241"/>
        <v>-1344666.6666666665</v>
      </c>
      <c r="N85" s="27">
        <f t="shared" ca="1" si="241"/>
        <v>-1344666.6666666665</v>
      </c>
      <c r="O85" s="27">
        <f t="shared" ca="1" si="241"/>
        <v>-1344666.6666666665</v>
      </c>
      <c r="P85" s="27">
        <f t="shared" ca="1" si="241"/>
        <v>-127884666.66666667</v>
      </c>
      <c r="Q85" s="27">
        <f t="shared" ca="1" si="241"/>
        <v>-1344666.6666666665</v>
      </c>
      <c r="R85" s="27">
        <f t="shared" ca="1" si="241"/>
        <v>-1344666.6666666665</v>
      </c>
      <c r="S85" s="27">
        <f t="shared" ca="1" si="241"/>
        <v>-1344666.6666666665</v>
      </c>
      <c r="T85" s="27">
        <f t="shared" ca="1" si="241"/>
        <v>-1344666.6666666665</v>
      </c>
      <c r="U85" s="27">
        <f t="shared" ca="1" si="241"/>
        <v>-1544666.6666666665</v>
      </c>
      <c r="V85" s="27">
        <f t="shared" ca="1" si="241"/>
        <v>-1344666.6666666665</v>
      </c>
      <c r="W85" s="27">
        <f t="shared" ca="1" si="241"/>
        <v>-1344666.6666666665</v>
      </c>
      <c r="X85" s="27">
        <f t="shared" ca="1" si="241"/>
        <v>-1344666.6666666665</v>
      </c>
      <c r="Y85" s="27">
        <f t="shared" ca="1" si="241"/>
        <v>-1344666.6666666665</v>
      </c>
      <c r="Z85" s="27">
        <f t="shared" ca="1" si="241"/>
        <v>-1344666.6666666665</v>
      </c>
      <c r="AA85" s="27">
        <f t="shared" ca="1" si="241"/>
        <v>-1344666.6666666665</v>
      </c>
      <c r="AB85" s="27">
        <f t="shared" ca="1" si="241"/>
        <v>-1344666.6666666665</v>
      </c>
      <c r="AC85" s="27">
        <f t="shared" ca="1" si="241"/>
        <v>-1344666.6666666665</v>
      </c>
      <c r="AD85" s="27">
        <f t="shared" ca="1" si="241"/>
        <v>-1344666.6666666665</v>
      </c>
      <c r="AE85" s="27">
        <f t="shared" ca="1" si="241"/>
        <v>-1344666.6666666665</v>
      </c>
      <c r="AF85" s="27">
        <f t="shared" ca="1" si="241"/>
        <v>-1344666.6666666665</v>
      </c>
      <c r="AG85" s="27">
        <f t="shared" ca="1" si="241"/>
        <v>-8804666.6666666642</v>
      </c>
      <c r="AH85" s="27">
        <f t="shared" ca="1" si="241"/>
        <v>-4974666.666666667</v>
      </c>
      <c r="AI85" s="27">
        <f t="shared" ca="1" si="241"/>
        <v>-4974666.666666667</v>
      </c>
      <c r="AJ85" s="27">
        <f t="shared" ca="1" si="241"/>
        <v>-4974666.666666667</v>
      </c>
      <c r="AK85" s="27">
        <f t="shared" ca="1" si="241"/>
        <v>-4974666.666666667</v>
      </c>
      <c r="AL85" s="27">
        <f t="shared" ca="1" si="241"/>
        <v>-4974666.666666667</v>
      </c>
      <c r="AM85" s="27">
        <f t="shared" ca="1" si="241"/>
        <v>-4974666.666666667</v>
      </c>
      <c r="AN85" s="27">
        <f t="shared" ca="1" si="241"/>
        <v>-4974666.666666667</v>
      </c>
      <c r="AO85" s="27">
        <f t="shared" ca="1" si="241"/>
        <v>-4974666.666666667</v>
      </c>
      <c r="AP85" s="27">
        <f t="shared" ca="1" si="241"/>
        <v>-4974666.666666667</v>
      </c>
      <c r="AQ85" s="27">
        <f t="shared" ca="1" si="241"/>
        <v>-4974666.666666667</v>
      </c>
      <c r="AR85" s="27">
        <f t="shared" ca="1" si="241"/>
        <v>-4974666.666666667</v>
      </c>
      <c r="AS85" s="27">
        <f t="shared" ca="1" si="241"/>
        <v>-5174666.666666667</v>
      </c>
      <c r="AT85" s="27">
        <f t="shared" ca="1" si="241"/>
        <v>56025333.333333336</v>
      </c>
      <c r="AU85" s="27">
        <f t="shared" ca="1" si="241"/>
        <v>-4974666.666666667</v>
      </c>
      <c r="AV85" s="27">
        <f t="shared" ca="1" si="241"/>
        <v>-4974666.666666667</v>
      </c>
      <c r="AW85" s="27">
        <f t="shared" ca="1" si="241"/>
        <v>-4974666.666666667</v>
      </c>
      <c r="AX85" s="27">
        <f t="shared" ca="1" si="241"/>
        <v>-4974666.666666667</v>
      </c>
      <c r="AY85" s="27">
        <f t="shared" ca="1" si="241"/>
        <v>-4974666.666666667</v>
      </c>
      <c r="AZ85" s="27">
        <f t="shared" ca="1" si="241"/>
        <v>-4974666.666666667</v>
      </c>
      <c r="BA85" s="27">
        <f t="shared" ca="1" si="241"/>
        <v>-4974666.666666667</v>
      </c>
      <c r="BB85" s="27">
        <f t="shared" ca="1" si="241"/>
        <v>-4974666.666666667</v>
      </c>
      <c r="BC85" s="27">
        <f t="shared" ca="1" si="241"/>
        <v>-1582358.9743589745</v>
      </c>
      <c r="BD85" s="27">
        <f t="shared" ca="1" si="241"/>
        <v>-1582358.9743589745</v>
      </c>
      <c r="BE85" s="27">
        <f t="shared" ca="1" si="241"/>
        <v>-1782358.9743589745</v>
      </c>
      <c r="BF85" s="27">
        <f t="shared" ca="1" si="241"/>
        <v>-1582358.9743589745</v>
      </c>
      <c r="BG85" s="27">
        <f t="shared" ca="1" si="241"/>
        <v>-1582358.9743589745</v>
      </c>
      <c r="BH85" s="27">
        <f t="shared" ca="1" si="241"/>
        <v>-1582358.9743589745</v>
      </c>
      <c r="BI85" s="27">
        <f t="shared" ca="1" si="241"/>
        <v>-1582358.9743589745</v>
      </c>
      <c r="BJ85" s="27">
        <f t="shared" ca="1" si="241"/>
        <v>-1582358.9743589745</v>
      </c>
      <c r="BK85" s="27">
        <f t="shared" ca="1" si="241"/>
        <v>-1582358.9743589745</v>
      </c>
      <c r="BL85" s="27">
        <f t="shared" ca="1" si="241"/>
        <v>-1582358.9743589745</v>
      </c>
      <c r="BM85" s="27">
        <f t="shared" ca="1" si="241"/>
        <v>-1582358.9743589745</v>
      </c>
      <c r="BN85" s="27">
        <f t="shared" ca="1" si="241"/>
        <v>-1582358.9743589745</v>
      </c>
      <c r="BO85" s="27">
        <f t="shared" ca="1" si="241"/>
        <v>-1582358.9743589745</v>
      </c>
      <c r="BP85" s="27">
        <f t="shared" ref="BP85:EA85" ca="1" si="242">BP82-BP84</f>
        <v>-1582358.9743589745</v>
      </c>
      <c r="BQ85" s="27">
        <f t="shared" ca="1" si="242"/>
        <v>428217641.02564102</v>
      </c>
      <c r="BR85" s="27">
        <f t="shared" ca="1" si="242"/>
        <v>-1582358.9743589745</v>
      </c>
      <c r="BS85" s="27">
        <f t="shared" ca="1" si="242"/>
        <v>-1582358.9743589745</v>
      </c>
      <c r="BT85" s="27">
        <f t="shared" ca="1" si="242"/>
        <v>-1582358.9743589745</v>
      </c>
      <c r="BU85" s="27">
        <f t="shared" ca="1" si="242"/>
        <v>-1582358.9743589745</v>
      </c>
      <c r="BV85" s="27">
        <f t="shared" ca="1" si="242"/>
        <v>-1582358.9743589745</v>
      </c>
      <c r="BW85" s="27">
        <f t="shared" ca="1" si="242"/>
        <v>-11746358.974358952</v>
      </c>
      <c r="BX85" s="27">
        <f t="shared" ca="1" si="242"/>
        <v>1321641.025641026</v>
      </c>
      <c r="BY85" s="27">
        <f t="shared" ca="1" si="242"/>
        <v>1321641.025641026</v>
      </c>
      <c r="BZ85" s="27">
        <f t="shared" ca="1" si="242"/>
        <v>-5048498.0248601465</v>
      </c>
      <c r="CA85" s="27">
        <f t="shared" ca="1" si="242"/>
        <v>-72618368.831267983</v>
      </c>
      <c r="CB85" s="27">
        <f t="shared" ca="1" si="242"/>
        <v>-632901.23542243894</v>
      </c>
      <c r="CC85" s="27">
        <f t="shared" ca="1" si="242"/>
        <v>-97528139.582991108</v>
      </c>
      <c r="CD85" s="27">
        <f t="shared" ca="1" si="242"/>
        <v>-2866058.9986171229</v>
      </c>
      <c r="CE85" s="27">
        <f t="shared" ca="1" si="242"/>
        <v>-2896683.8379042386</v>
      </c>
      <c r="CF85" s="27">
        <f t="shared" ca="1" si="242"/>
        <v>-2896917.094717131</v>
      </c>
      <c r="CG85" s="27">
        <f t="shared" ca="1" si="242"/>
        <v>-2775912.2436271589</v>
      </c>
      <c r="CH85" s="27">
        <f t="shared" ca="1" si="242"/>
        <v>-2756336.8595571145</v>
      </c>
      <c r="CI85" s="27">
        <f t="shared" ca="1" si="242"/>
        <v>-4188761.4754870743</v>
      </c>
      <c r="CJ85" s="27">
        <f t="shared" ca="1" si="242"/>
        <v>683582.3319795056</v>
      </c>
      <c r="CK85" s="27">
        <f t="shared" ca="1" si="242"/>
        <v>703157.71604955022</v>
      </c>
      <c r="CL85" s="27">
        <f t="shared" ca="1" si="242"/>
        <v>751866.70941229817</v>
      </c>
      <c r="CM85" s="27">
        <f t="shared" ca="1" si="242"/>
        <v>834362.7329501661</v>
      </c>
      <c r="CN85" s="27">
        <f t="shared" ca="1" si="242"/>
        <v>846019.35965084261</v>
      </c>
      <c r="CO85" s="27">
        <f t="shared" ca="1" si="242"/>
        <v>541223.06182762003</v>
      </c>
      <c r="CP85" s="27">
        <f t="shared" ca="1" si="242"/>
        <v>854894.43801508658</v>
      </c>
      <c r="CQ85" s="27">
        <f t="shared" ca="1" si="242"/>
        <v>854894.43801508658</v>
      </c>
      <c r="CR85" s="27">
        <f t="shared" ca="1" si="242"/>
        <v>854894.43801508658</v>
      </c>
      <c r="CS85" s="27">
        <f t="shared" ca="1" si="242"/>
        <v>854894.43801508658</v>
      </c>
      <c r="CT85" s="27">
        <f t="shared" ca="1" si="242"/>
        <v>854894.43801508658</v>
      </c>
      <c r="CU85" s="27">
        <f t="shared" ca="1" si="242"/>
        <v>854894.43801508658</v>
      </c>
      <c r="CV85" s="27">
        <f t="shared" ca="1" si="242"/>
        <v>854894.43801508658</v>
      </c>
      <c r="CW85" s="27">
        <f t="shared" ca="1" si="242"/>
        <v>854894.43801508658</v>
      </c>
      <c r="CX85" s="27">
        <f t="shared" ca="1" si="242"/>
        <v>637136.91641411791</v>
      </c>
      <c r="CY85" s="27">
        <f t="shared" ca="1" si="242"/>
        <v>861588.89825677779</v>
      </c>
      <c r="CZ85" s="27">
        <f t="shared" ca="1" si="242"/>
        <v>939969.6410608117</v>
      </c>
      <c r="DA85" s="27">
        <f t="shared" ca="1" si="242"/>
        <v>534490.77974832291</v>
      </c>
      <c r="DB85" s="27">
        <f t="shared" ca="1" si="242"/>
        <v>952292.5455466141</v>
      </c>
      <c r="DC85" s="27">
        <f t="shared" ca="1" si="242"/>
        <v>952292.5455466141</v>
      </c>
      <c r="DD85" s="27">
        <f t="shared" ca="1" si="242"/>
        <v>952292.5455466141</v>
      </c>
      <c r="DE85" s="27">
        <f t="shared" ca="1" si="242"/>
        <v>952292.5455466141</v>
      </c>
      <c r="DF85" s="27">
        <f t="shared" ca="1" si="242"/>
        <v>952292.5455466141</v>
      </c>
      <c r="DG85" s="27">
        <f t="shared" ca="1" si="242"/>
        <v>952292.5455466141</v>
      </c>
      <c r="DH85" s="27">
        <f t="shared" ca="1" si="242"/>
        <v>952292.5455466141</v>
      </c>
      <c r="DI85" s="27">
        <f t="shared" ca="1" si="242"/>
        <v>952292.5455466141</v>
      </c>
      <c r="DJ85" s="27">
        <f t="shared" ca="1" si="242"/>
        <v>498553.90796940844</v>
      </c>
      <c r="DK85" s="27">
        <f t="shared" ca="1" si="242"/>
        <v>893104.57691072091</v>
      </c>
      <c r="DL85" s="27">
        <f t="shared" ca="1" si="242"/>
        <v>893104.57691072091</v>
      </c>
      <c r="DM85" s="27">
        <f t="shared" ca="1" si="242"/>
        <v>622287.02087233844</v>
      </c>
      <c r="DN85" s="27">
        <f t="shared" ca="1" si="242"/>
        <v>1054294.5898559899</v>
      </c>
      <c r="DO85" s="27">
        <f t="shared" ca="1" si="242"/>
        <v>1054294.5898559899</v>
      </c>
      <c r="DP85" s="27">
        <f t="shared" ca="1" si="242"/>
        <v>1054294.5898559899</v>
      </c>
      <c r="DQ85" s="27">
        <f t="shared" ca="1" si="242"/>
        <v>1054294.5898559899</v>
      </c>
      <c r="DR85" s="27">
        <f t="shared" ca="1" si="242"/>
        <v>1054294.5898559899</v>
      </c>
      <c r="DS85" s="27">
        <f t="shared" ca="1" si="242"/>
        <v>1054294.5898559899</v>
      </c>
      <c r="DT85" s="27">
        <f t="shared" ca="1" si="242"/>
        <v>1054294.5898559899</v>
      </c>
      <c r="DU85" s="27">
        <f t="shared" ca="1" si="242"/>
        <v>1054294.5898559899</v>
      </c>
      <c r="DV85" s="27">
        <f t="shared" ca="1" si="242"/>
        <v>-521031.47309696884</v>
      </c>
      <c r="DW85" s="27">
        <f t="shared" ca="1" si="242"/>
        <v>564612.40585250314</v>
      </c>
      <c r="DX85" s="27">
        <f t="shared" ca="1" si="242"/>
        <v>655142.16379116266</v>
      </c>
      <c r="DY85" s="27">
        <f t="shared" ca="1" si="242"/>
        <v>495750.93787102029</v>
      </c>
      <c r="DZ85" s="27">
        <f t="shared" ca="1" si="242"/>
        <v>1155599.8355872696</v>
      </c>
      <c r="EA85" s="27">
        <f t="shared" ca="1" si="242"/>
        <v>1155599.8355872696</v>
      </c>
      <c r="EB85" s="27">
        <f t="shared" ref="EB85:GM85" ca="1" si="243">EB82-EB84</f>
        <v>1155599.8355872696</v>
      </c>
      <c r="EC85" s="27">
        <f t="shared" ca="1" si="243"/>
        <v>1155599.8355872696</v>
      </c>
      <c r="ED85" s="27">
        <f t="shared" ca="1" si="243"/>
        <v>1155599.8355872696</v>
      </c>
      <c r="EE85" s="27">
        <f t="shared" ca="1" si="243"/>
        <v>1155599.8355872696</v>
      </c>
      <c r="EF85" s="27">
        <f t="shared" ca="1" si="243"/>
        <v>1155599.8355872696</v>
      </c>
      <c r="EG85" s="27">
        <f t="shared" ca="1" si="243"/>
        <v>1155599.8355872696</v>
      </c>
      <c r="EH85" s="27">
        <f t="shared" ca="1" si="243"/>
        <v>1153551.7294701918</v>
      </c>
      <c r="EI85" s="27">
        <f t="shared" ca="1" si="243"/>
        <v>1256636.0536414059</v>
      </c>
      <c r="EJ85" s="27">
        <f t="shared" ca="1" si="243"/>
        <v>1256636.0536414059</v>
      </c>
      <c r="EK85" s="27">
        <f t="shared" ca="1" si="243"/>
        <v>-579293393.0146395</v>
      </c>
      <c r="EL85" s="27">
        <f t="shared" ca="1" si="243"/>
        <v>1256636.0536414059</v>
      </c>
      <c r="EM85" s="27">
        <f t="shared" ca="1" si="243"/>
        <v>1256636.0536414059</v>
      </c>
      <c r="EN85" s="27">
        <f t="shared" ca="1" si="243"/>
        <v>1256636.0536414059</v>
      </c>
      <c r="EO85" s="27">
        <f t="shared" ca="1" si="243"/>
        <v>1256636.0536414059</v>
      </c>
      <c r="EP85" s="27">
        <f t="shared" ca="1" si="243"/>
        <v>1256636.0536414059</v>
      </c>
      <c r="EQ85" s="27">
        <f t="shared" ca="1" si="243"/>
        <v>1256636.0536414059</v>
      </c>
      <c r="ER85" s="27">
        <f t="shared" ca="1" si="243"/>
        <v>1256636.0536414059</v>
      </c>
      <c r="ES85" s="27">
        <f t="shared" ca="1" si="243"/>
        <v>1256636.0536414059</v>
      </c>
      <c r="ET85" s="27">
        <f t="shared" ca="1" si="243"/>
        <v>508872.22536114231</v>
      </c>
      <c r="EU85" s="27">
        <f t="shared" ca="1" si="243"/>
        <v>1059550.4151219907</v>
      </c>
      <c r="EV85" s="27">
        <f t="shared" ca="1" si="243"/>
        <v>1087012.8693249258</v>
      </c>
      <c r="EW85" s="27">
        <f t="shared" ca="1" si="243"/>
        <v>683097389.54657888</v>
      </c>
      <c r="EX85" s="27">
        <f t="shared" ca="1" si="243"/>
        <v>3765141.775491606</v>
      </c>
      <c r="EY85" s="27">
        <f t="shared" ca="1" si="243"/>
        <v>3765141.775491606</v>
      </c>
      <c r="EZ85" s="27">
        <f t="shared" ca="1" si="243"/>
        <v>3765141.775491606</v>
      </c>
      <c r="FA85" s="27">
        <f t="shared" ca="1" si="243"/>
        <v>3765141.775491606</v>
      </c>
      <c r="FB85" s="27">
        <f t="shared" ca="1" si="243"/>
        <v>3765141.775491606</v>
      </c>
      <c r="FC85" s="27">
        <f t="shared" ca="1" si="243"/>
        <v>3765141.775491606</v>
      </c>
      <c r="FD85" s="27">
        <f t="shared" ca="1" si="243"/>
        <v>3765141.775491606</v>
      </c>
      <c r="FE85" s="27">
        <f t="shared" ca="1" si="243"/>
        <v>3765141.775491606</v>
      </c>
      <c r="FF85" s="27">
        <f t="shared" ca="1" si="243"/>
        <v>3827580.7129947231</v>
      </c>
      <c r="FG85" s="27">
        <f t="shared" ca="1" si="243"/>
        <v>3911648.4317822927</v>
      </c>
      <c r="FH85" s="27">
        <f t="shared" ca="1" si="243"/>
        <v>3911648.4317822927</v>
      </c>
      <c r="FI85" s="27">
        <f t="shared" ca="1" si="243"/>
        <v>3911648.4317822927</v>
      </c>
      <c r="FJ85" s="27">
        <f t="shared" ca="1" si="243"/>
        <v>3078315.0984489592</v>
      </c>
      <c r="FK85" s="27">
        <f t="shared" ca="1" si="243"/>
        <v>3078315.0984489592</v>
      </c>
      <c r="FL85" s="27">
        <f t="shared" ca="1" si="243"/>
        <v>3078315.0984489592</v>
      </c>
      <c r="FM85" s="27">
        <f t="shared" ca="1" si="243"/>
        <v>3078315.0984489592</v>
      </c>
      <c r="FN85" s="27">
        <f t="shared" ca="1" si="243"/>
        <v>3078315.0984489592</v>
      </c>
      <c r="FO85" s="27">
        <f t="shared" ca="1" si="243"/>
        <v>3078315.0984489592</v>
      </c>
      <c r="FP85" s="27">
        <f t="shared" ca="1" si="243"/>
        <v>3078315.0984489592</v>
      </c>
      <c r="FQ85" s="27">
        <f t="shared" ca="1" si="243"/>
        <v>3078315.0984489592</v>
      </c>
      <c r="FR85" s="27">
        <f t="shared" ca="1" si="243"/>
        <v>307803.2174560547</v>
      </c>
      <c r="FS85" s="27">
        <f t="shared" ca="1" si="243"/>
        <v>307803.2174560547</v>
      </c>
      <c r="FT85" s="27">
        <f t="shared" ca="1" si="243"/>
        <v>307803.2174560547</v>
      </c>
      <c r="FU85" s="27">
        <f t="shared" ca="1" si="243"/>
        <v>2877934.7863270757</v>
      </c>
      <c r="FV85" s="27">
        <f t="shared" ca="1" si="243"/>
        <v>3213369.8445746009</v>
      </c>
      <c r="FW85" s="27">
        <f t="shared" ca="1" si="243"/>
        <v>3213369.8445746009</v>
      </c>
      <c r="FX85" s="27">
        <f t="shared" ca="1" si="243"/>
        <v>3213369.8445746009</v>
      </c>
      <c r="FY85" s="27">
        <f t="shared" ca="1" si="243"/>
        <v>3213369.8445746009</v>
      </c>
      <c r="FZ85" s="27">
        <f t="shared" ca="1" si="243"/>
        <v>3213369.8445746009</v>
      </c>
      <c r="GA85" s="27">
        <f t="shared" ca="1" si="243"/>
        <v>3213369.8445746009</v>
      </c>
      <c r="GB85" s="27">
        <f t="shared" ca="1" si="243"/>
        <v>3213369.8445746009</v>
      </c>
      <c r="GC85" s="27">
        <f t="shared" ca="1" si="243"/>
        <v>3213369.8445746009</v>
      </c>
      <c r="GD85" s="27">
        <f t="shared" ca="1" si="243"/>
        <v>323193.37832885748</v>
      </c>
      <c r="GE85" s="27">
        <f t="shared" ca="1" si="243"/>
        <v>323193.37832885748</v>
      </c>
      <c r="GF85" s="27">
        <f t="shared" ca="1" si="243"/>
        <v>323193.37832885748</v>
      </c>
      <c r="GG85" s="27">
        <f t="shared" ca="1" si="243"/>
        <v>3361678.7357300073</v>
      </c>
      <c r="GH85" s="27">
        <f t="shared" ca="1" si="243"/>
        <v>3361678.7357300073</v>
      </c>
      <c r="GI85" s="27">
        <f t="shared" ca="1" si="243"/>
        <v>3361678.7357300073</v>
      </c>
      <c r="GJ85" s="27">
        <f t="shared" ca="1" si="243"/>
        <v>3361678.7357300073</v>
      </c>
      <c r="GK85" s="27">
        <f t="shared" ca="1" si="243"/>
        <v>3361678.7357300073</v>
      </c>
      <c r="GL85" s="27">
        <f t="shared" ca="1" si="243"/>
        <v>3361678.7357300073</v>
      </c>
      <c r="GM85" s="27">
        <f t="shared" ca="1" si="243"/>
        <v>3361678.7357300073</v>
      </c>
      <c r="GN85" s="27">
        <f t="shared" ref="GN85:GX85" ca="1" si="244">GN82-GN84</f>
        <v>3361678.7357300073</v>
      </c>
      <c r="GO85" s="27">
        <f t="shared" ca="1" si="244"/>
        <v>3361678.7357300073</v>
      </c>
      <c r="GP85" s="27">
        <f t="shared" ca="1" si="244"/>
        <v>339353.04724530032</v>
      </c>
      <c r="GQ85" s="27">
        <f t="shared" ca="1" si="244"/>
        <v>339353.04724530032</v>
      </c>
      <c r="GR85" s="27">
        <f t="shared" ca="1" si="244"/>
        <v>339353.04724530032</v>
      </c>
      <c r="GS85" s="27">
        <f t="shared" ca="1" si="244"/>
        <v>339353.04724530032</v>
      </c>
      <c r="GT85" s="27">
        <f t="shared" ca="1" si="244"/>
        <v>339353.04724530032</v>
      </c>
      <c r="GU85" s="27">
        <f t="shared" ca="1" si="244"/>
        <v>339353.04724530032</v>
      </c>
      <c r="GV85" s="27">
        <f t="shared" ca="1" si="244"/>
        <v>3389676.5671600704</v>
      </c>
      <c r="GW85" s="27">
        <f t="shared" ca="1" si="244"/>
        <v>3389676.5671600704</v>
      </c>
      <c r="GX85" s="27">
        <f t="shared" ca="1" si="244"/>
        <v>3389676.5671600704</v>
      </c>
    </row>
    <row r="86" spans="1:206">
      <c r="C86" s="32">
        <f ca="1">IRR(OFFSET(D85,0,0):OFFSET(D85,0,DATEDIF(Initial_Time,Exit,"m")),0.001)*12</f>
        <v>-3.9154811699540826E-2</v>
      </c>
    </row>
  </sheetData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C7E2E-FA31-834B-8215-01920F261C12}">
  <dimension ref="A1:KW52"/>
  <sheetViews>
    <sheetView topLeftCell="A14" workbookViewId="0">
      <selection activeCell="A48" sqref="A48:XFD48"/>
    </sheetView>
  </sheetViews>
  <sheetFormatPr defaultColWidth="11" defaultRowHeight="14.25"/>
  <cols>
    <col min="1" max="1" width="7.875" style="394" customWidth="1"/>
    <col min="2" max="2" width="31.125" style="395" bestFit="1" customWidth="1"/>
    <col min="4" max="254" width="14" bestFit="1" customWidth="1"/>
    <col min="255" max="309" width="13" bestFit="1" customWidth="1"/>
  </cols>
  <sheetData>
    <row r="1" spans="1:309">
      <c r="A1" s="370"/>
      <c r="B1" s="371"/>
    </row>
    <row r="2" spans="1:309">
      <c r="A2" s="372" t="s">
        <v>442</v>
      </c>
      <c r="B2" s="373" t="s">
        <v>443</v>
      </c>
      <c r="D2" s="398">
        <f>Initial_Time</f>
        <v>42186</v>
      </c>
      <c r="E2" s="398">
        <f>EDATE(D2,1)</f>
        <v>42217</v>
      </c>
      <c r="F2" s="398">
        <f t="shared" ref="F2:BQ2" si="0">EDATE(E2,1)</f>
        <v>42248</v>
      </c>
      <c r="G2" s="398">
        <f t="shared" si="0"/>
        <v>42278</v>
      </c>
      <c r="H2" s="398">
        <f t="shared" si="0"/>
        <v>42309</v>
      </c>
      <c r="I2" s="398">
        <f t="shared" si="0"/>
        <v>42339</v>
      </c>
      <c r="J2" s="398">
        <f t="shared" si="0"/>
        <v>42370</v>
      </c>
      <c r="K2" s="398">
        <f t="shared" si="0"/>
        <v>42401</v>
      </c>
      <c r="L2" s="398">
        <f t="shared" si="0"/>
        <v>42430</v>
      </c>
      <c r="M2" s="398">
        <f t="shared" si="0"/>
        <v>42461</v>
      </c>
      <c r="N2" s="398">
        <f t="shared" si="0"/>
        <v>42491</v>
      </c>
      <c r="O2" s="398">
        <f t="shared" si="0"/>
        <v>42522</v>
      </c>
      <c r="P2" s="398">
        <f t="shared" si="0"/>
        <v>42552</v>
      </c>
      <c r="Q2" s="398">
        <f t="shared" si="0"/>
        <v>42583</v>
      </c>
      <c r="R2" s="398">
        <f t="shared" si="0"/>
        <v>42614</v>
      </c>
      <c r="S2" s="398">
        <f t="shared" si="0"/>
        <v>42644</v>
      </c>
      <c r="T2" s="398">
        <f t="shared" si="0"/>
        <v>42675</v>
      </c>
      <c r="U2" s="398">
        <f t="shared" si="0"/>
        <v>42705</v>
      </c>
      <c r="V2" s="398">
        <f t="shared" si="0"/>
        <v>42736</v>
      </c>
      <c r="W2" s="398">
        <f t="shared" si="0"/>
        <v>42767</v>
      </c>
      <c r="X2" s="398">
        <f t="shared" si="0"/>
        <v>42795</v>
      </c>
      <c r="Y2" s="398">
        <f t="shared" si="0"/>
        <v>42826</v>
      </c>
      <c r="Z2" s="398">
        <f t="shared" si="0"/>
        <v>42856</v>
      </c>
      <c r="AA2" s="398">
        <f t="shared" si="0"/>
        <v>42887</v>
      </c>
      <c r="AB2" s="398">
        <f t="shared" si="0"/>
        <v>42917</v>
      </c>
      <c r="AC2" s="398">
        <f t="shared" si="0"/>
        <v>42948</v>
      </c>
      <c r="AD2" s="398">
        <f t="shared" si="0"/>
        <v>42979</v>
      </c>
      <c r="AE2" s="398">
        <f t="shared" si="0"/>
        <v>43009</v>
      </c>
      <c r="AF2" s="398">
        <f t="shared" si="0"/>
        <v>43040</v>
      </c>
      <c r="AG2" s="398">
        <f t="shared" si="0"/>
        <v>43070</v>
      </c>
      <c r="AH2" s="398">
        <f t="shared" si="0"/>
        <v>43101</v>
      </c>
      <c r="AI2" s="398">
        <f t="shared" si="0"/>
        <v>43132</v>
      </c>
      <c r="AJ2" s="398">
        <f t="shared" si="0"/>
        <v>43160</v>
      </c>
      <c r="AK2" s="398">
        <f t="shared" si="0"/>
        <v>43191</v>
      </c>
      <c r="AL2" s="398">
        <f t="shared" si="0"/>
        <v>43221</v>
      </c>
      <c r="AM2" s="398">
        <f t="shared" si="0"/>
        <v>43252</v>
      </c>
      <c r="AN2" s="398">
        <f t="shared" si="0"/>
        <v>43282</v>
      </c>
      <c r="AO2" s="398">
        <f t="shared" si="0"/>
        <v>43313</v>
      </c>
      <c r="AP2" s="398">
        <f t="shared" si="0"/>
        <v>43344</v>
      </c>
      <c r="AQ2" s="398">
        <f t="shared" si="0"/>
        <v>43374</v>
      </c>
      <c r="AR2" s="398">
        <f t="shared" si="0"/>
        <v>43405</v>
      </c>
      <c r="AS2" s="398">
        <f t="shared" si="0"/>
        <v>43435</v>
      </c>
      <c r="AT2" s="398">
        <f t="shared" si="0"/>
        <v>43466</v>
      </c>
      <c r="AU2" s="398">
        <f t="shared" si="0"/>
        <v>43497</v>
      </c>
      <c r="AV2" s="398">
        <f t="shared" si="0"/>
        <v>43525</v>
      </c>
      <c r="AW2" s="398">
        <f t="shared" si="0"/>
        <v>43556</v>
      </c>
      <c r="AX2" s="398">
        <f t="shared" si="0"/>
        <v>43586</v>
      </c>
      <c r="AY2" s="398">
        <f t="shared" si="0"/>
        <v>43617</v>
      </c>
      <c r="AZ2" s="398">
        <f t="shared" si="0"/>
        <v>43647</v>
      </c>
      <c r="BA2" s="398">
        <f t="shared" si="0"/>
        <v>43678</v>
      </c>
      <c r="BB2" s="398">
        <f t="shared" si="0"/>
        <v>43709</v>
      </c>
      <c r="BC2" s="398">
        <f t="shared" si="0"/>
        <v>43739</v>
      </c>
      <c r="BD2" s="398">
        <f t="shared" si="0"/>
        <v>43770</v>
      </c>
      <c r="BE2" s="398">
        <f t="shared" si="0"/>
        <v>43800</v>
      </c>
      <c r="BF2" s="398">
        <f t="shared" si="0"/>
        <v>43831</v>
      </c>
      <c r="BG2" s="398">
        <f t="shared" si="0"/>
        <v>43862</v>
      </c>
      <c r="BH2" s="398">
        <f t="shared" si="0"/>
        <v>43891</v>
      </c>
      <c r="BI2" s="398">
        <f t="shared" si="0"/>
        <v>43922</v>
      </c>
      <c r="BJ2" s="398">
        <f t="shared" si="0"/>
        <v>43952</v>
      </c>
      <c r="BK2" s="398">
        <f t="shared" si="0"/>
        <v>43983</v>
      </c>
      <c r="BL2" s="398">
        <f t="shared" si="0"/>
        <v>44013</v>
      </c>
      <c r="BM2" s="398">
        <f t="shared" si="0"/>
        <v>44044</v>
      </c>
      <c r="BN2" s="398">
        <f t="shared" si="0"/>
        <v>44075</v>
      </c>
      <c r="BO2" s="398">
        <f t="shared" si="0"/>
        <v>44105</v>
      </c>
      <c r="BP2" s="398">
        <f t="shared" si="0"/>
        <v>44136</v>
      </c>
      <c r="BQ2" s="398">
        <f t="shared" si="0"/>
        <v>44166</v>
      </c>
      <c r="BR2" s="398">
        <f t="shared" ref="BR2:CE2" si="1">EDATE(BQ2,1)</f>
        <v>44197</v>
      </c>
      <c r="BS2" s="398">
        <f t="shared" si="1"/>
        <v>44228</v>
      </c>
      <c r="BT2" s="398">
        <f t="shared" si="1"/>
        <v>44256</v>
      </c>
      <c r="BU2" s="398">
        <f t="shared" si="1"/>
        <v>44287</v>
      </c>
      <c r="BV2" s="398">
        <f t="shared" si="1"/>
        <v>44317</v>
      </c>
      <c r="BW2" s="398">
        <f t="shared" si="1"/>
        <v>44348</v>
      </c>
      <c r="BX2" s="398">
        <f t="shared" si="1"/>
        <v>44378</v>
      </c>
      <c r="BY2" s="398">
        <f t="shared" si="1"/>
        <v>44409</v>
      </c>
      <c r="BZ2" s="398">
        <f t="shared" si="1"/>
        <v>44440</v>
      </c>
      <c r="CA2" s="398">
        <f t="shared" si="1"/>
        <v>44470</v>
      </c>
      <c r="CB2" s="398">
        <f t="shared" si="1"/>
        <v>44501</v>
      </c>
      <c r="CC2" s="398">
        <f t="shared" si="1"/>
        <v>44531</v>
      </c>
      <c r="CD2" s="398">
        <f t="shared" si="1"/>
        <v>44562</v>
      </c>
      <c r="CE2" s="398">
        <f t="shared" si="1"/>
        <v>44593</v>
      </c>
      <c r="CF2" s="398">
        <f t="shared" ref="CF2:EQ2" si="2">EDATE(CE2,1)</f>
        <v>44621</v>
      </c>
      <c r="CG2" s="398">
        <f t="shared" si="2"/>
        <v>44652</v>
      </c>
      <c r="CH2" s="398">
        <f t="shared" si="2"/>
        <v>44682</v>
      </c>
      <c r="CI2" s="398">
        <f t="shared" si="2"/>
        <v>44713</v>
      </c>
      <c r="CJ2" s="398">
        <f t="shared" si="2"/>
        <v>44743</v>
      </c>
      <c r="CK2" s="398">
        <f t="shared" si="2"/>
        <v>44774</v>
      </c>
      <c r="CL2" s="398">
        <f t="shared" si="2"/>
        <v>44805</v>
      </c>
      <c r="CM2" s="398">
        <f t="shared" si="2"/>
        <v>44835</v>
      </c>
      <c r="CN2" s="398">
        <f t="shared" si="2"/>
        <v>44866</v>
      </c>
      <c r="CO2" s="398">
        <f t="shared" si="2"/>
        <v>44896</v>
      </c>
      <c r="CP2" s="398">
        <f t="shared" si="2"/>
        <v>44927</v>
      </c>
      <c r="CQ2" s="398">
        <f t="shared" si="2"/>
        <v>44958</v>
      </c>
      <c r="CR2" s="398">
        <f t="shared" si="2"/>
        <v>44986</v>
      </c>
      <c r="CS2" s="398">
        <f t="shared" si="2"/>
        <v>45017</v>
      </c>
      <c r="CT2" s="398">
        <f t="shared" si="2"/>
        <v>45047</v>
      </c>
      <c r="CU2" s="398">
        <f t="shared" si="2"/>
        <v>45078</v>
      </c>
      <c r="CV2" s="398">
        <f t="shared" si="2"/>
        <v>45108</v>
      </c>
      <c r="CW2" s="398">
        <f t="shared" si="2"/>
        <v>45139</v>
      </c>
      <c r="CX2" s="398">
        <f t="shared" si="2"/>
        <v>45170</v>
      </c>
      <c r="CY2" s="398">
        <f t="shared" si="2"/>
        <v>45200</v>
      </c>
      <c r="CZ2" s="398">
        <f t="shared" si="2"/>
        <v>45231</v>
      </c>
      <c r="DA2" s="398">
        <f t="shared" si="2"/>
        <v>45261</v>
      </c>
      <c r="DB2" s="398">
        <f t="shared" si="2"/>
        <v>45292</v>
      </c>
      <c r="DC2" s="398">
        <f t="shared" si="2"/>
        <v>45323</v>
      </c>
      <c r="DD2" s="398">
        <f t="shared" si="2"/>
        <v>45352</v>
      </c>
      <c r="DE2" s="398">
        <f t="shared" si="2"/>
        <v>45383</v>
      </c>
      <c r="DF2" s="398">
        <f t="shared" si="2"/>
        <v>45413</v>
      </c>
      <c r="DG2" s="398">
        <f t="shared" si="2"/>
        <v>45444</v>
      </c>
      <c r="DH2" s="398">
        <f t="shared" si="2"/>
        <v>45474</v>
      </c>
      <c r="DI2" s="398">
        <f t="shared" si="2"/>
        <v>45505</v>
      </c>
      <c r="DJ2" s="398">
        <f t="shared" si="2"/>
        <v>45536</v>
      </c>
      <c r="DK2" s="398">
        <f t="shared" si="2"/>
        <v>45566</v>
      </c>
      <c r="DL2" s="398">
        <f t="shared" si="2"/>
        <v>45597</v>
      </c>
      <c r="DM2" s="398">
        <f t="shared" si="2"/>
        <v>45627</v>
      </c>
      <c r="DN2" s="398">
        <f t="shared" si="2"/>
        <v>45658</v>
      </c>
      <c r="DO2" s="398">
        <f t="shared" si="2"/>
        <v>45689</v>
      </c>
      <c r="DP2" s="398">
        <f t="shared" si="2"/>
        <v>45717</v>
      </c>
      <c r="DQ2" s="398">
        <f t="shared" si="2"/>
        <v>45748</v>
      </c>
      <c r="DR2" s="398">
        <f t="shared" si="2"/>
        <v>45778</v>
      </c>
      <c r="DS2" s="398">
        <f t="shared" si="2"/>
        <v>45809</v>
      </c>
      <c r="DT2" s="398">
        <f t="shared" si="2"/>
        <v>45839</v>
      </c>
      <c r="DU2" s="398">
        <f t="shared" si="2"/>
        <v>45870</v>
      </c>
      <c r="DV2" s="398">
        <f t="shared" si="2"/>
        <v>45901</v>
      </c>
      <c r="DW2" s="398">
        <f t="shared" si="2"/>
        <v>45931</v>
      </c>
      <c r="DX2" s="398">
        <f t="shared" si="2"/>
        <v>45962</v>
      </c>
      <c r="DY2" s="398">
        <f t="shared" si="2"/>
        <v>45992</v>
      </c>
      <c r="DZ2" s="398">
        <f t="shared" si="2"/>
        <v>46023</v>
      </c>
      <c r="EA2" s="398">
        <f t="shared" si="2"/>
        <v>46054</v>
      </c>
      <c r="EB2" s="398">
        <f t="shared" si="2"/>
        <v>46082</v>
      </c>
      <c r="EC2" s="398">
        <f t="shared" si="2"/>
        <v>46113</v>
      </c>
      <c r="ED2" s="398">
        <f t="shared" si="2"/>
        <v>46143</v>
      </c>
      <c r="EE2" s="398">
        <f t="shared" si="2"/>
        <v>46174</v>
      </c>
      <c r="EF2" s="398">
        <f t="shared" si="2"/>
        <v>46204</v>
      </c>
      <c r="EG2" s="398">
        <f t="shared" si="2"/>
        <v>46235</v>
      </c>
      <c r="EH2" s="398">
        <f t="shared" si="2"/>
        <v>46266</v>
      </c>
      <c r="EI2" s="398">
        <f t="shared" si="2"/>
        <v>46296</v>
      </c>
      <c r="EJ2" s="398">
        <f t="shared" si="2"/>
        <v>46327</v>
      </c>
      <c r="EK2" s="398">
        <f t="shared" si="2"/>
        <v>46357</v>
      </c>
      <c r="EL2" s="398">
        <f t="shared" si="2"/>
        <v>46388</v>
      </c>
      <c r="EM2" s="398">
        <f t="shared" si="2"/>
        <v>46419</v>
      </c>
      <c r="EN2" s="398">
        <f t="shared" si="2"/>
        <v>46447</v>
      </c>
      <c r="EO2" s="398">
        <f t="shared" si="2"/>
        <v>46478</v>
      </c>
      <c r="EP2" s="398">
        <f t="shared" si="2"/>
        <v>46508</v>
      </c>
      <c r="EQ2" s="398">
        <f t="shared" si="2"/>
        <v>46539</v>
      </c>
      <c r="ER2" s="398">
        <f t="shared" ref="ER2:HC2" si="3">EDATE(EQ2,1)</f>
        <v>46569</v>
      </c>
      <c r="ES2" s="398">
        <f t="shared" si="3"/>
        <v>46600</v>
      </c>
      <c r="ET2" s="398">
        <f t="shared" si="3"/>
        <v>46631</v>
      </c>
      <c r="EU2" s="398">
        <f t="shared" si="3"/>
        <v>46661</v>
      </c>
      <c r="EV2" s="398">
        <f t="shared" si="3"/>
        <v>46692</v>
      </c>
      <c r="EW2" s="398">
        <f t="shared" si="3"/>
        <v>46722</v>
      </c>
      <c r="EX2" s="398">
        <f t="shared" si="3"/>
        <v>46753</v>
      </c>
      <c r="EY2" s="398">
        <f t="shared" si="3"/>
        <v>46784</v>
      </c>
      <c r="EZ2" s="398">
        <f t="shared" si="3"/>
        <v>46813</v>
      </c>
      <c r="FA2" s="398">
        <f t="shared" si="3"/>
        <v>46844</v>
      </c>
      <c r="FB2" s="398">
        <f t="shared" si="3"/>
        <v>46874</v>
      </c>
      <c r="FC2" s="398">
        <f t="shared" si="3"/>
        <v>46905</v>
      </c>
      <c r="FD2" s="398">
        <f t="shared" si="3"/>
        <v>46935</v>
      </c>
      <c r="FE2" s="398">
        <f t="shared" si="3"/>
        <v>46966</v>
      </c>
      <c r="FF2" s="398">
        <f t="shared" si="3"/>
        <v>46997</v>
      </c>
      <c r="FG2" s="398">
        <f t="shared" si="3"/>
        <v>47027</v>
      </c>
      <c r="FH2" s="398">
        <f t="shared" si="3"/>
        <v>47058</v>
      </c>
      <c r="FI2" s="398">
        <f t="shared" si="3"/>
        <v>47088</v>
      </c>
      <c r="FJ2" s="398">
        <f t="shared" si="3"/>
        <v>47119</v>
      </c>
      <c r="FK2" s="398">
        <f t="shared" si="3"/>
        <v>47150</v>
      </c>
      <c r="FL2" s="398">
        <f t="shared" si="3"/>
        <v>47178</v>
      </c>
      <c r="FM2" s="398">
        <f t="shared" si="3"/>
        <v>47209</v>
      </c>
      <c r="FN2" s="398">
        <f t="shared" si="3"/>
        <v>47239</v>
      </c>
      <c r="FO2" s="398">
        <f t="shared" si="3"/>
        <v>47270</v>
      </c>
      <c r="FP2" s="398">
        <f t="shared" si="3"/>
        <v>47300</v>
      </c>
      <c r="FQ2" s="398">
        <f t="shared" si="3"/>
        <v>47331</v>
      </c>
      <c r="FR2" s="398">
        <f t="shared" si="3"/>
        <v>47362</v>
      </c>
      <c r="FS2" s="398">
        <f t="shared" si="3"/>
        <v>47392</v>
      </c>
      <c r="FT2" s="398">
        <f t="shared" si="3"/>
        <v>47423</v>
      </c>
      <c r="FU2" s="398">
        <f t="shared" si="3"/>
        <v>47453</v>
      </c>
      <c r="FV2" s="398">
        <f t="shared" si="3"/>
        <v>47484</v>
      </c>
      <c r="FW2" s="398">
        <f t="shared" si="3"/>
        <v>47515</v>
      </c>
      <c r="FX2" s="398">
        <f t="shared" si="3"/>
        <v>47543</v>
      </c>
      <c r="FY2" s="398">
        <f t="shared" si="3"/>
        <v>47574</v>
      </c>
      <c r="FZ2" s="398">
        <f t="shared" si="3"/>
        <v>47604</v>
      </c>
      <c r="GA2" s="398">
        <f t="shared" si="3"/>
        <v>47635</v>
      </c>
      <c r="GB2" s="398">
        <f t="shared" si="3"/>
        <v>47665</v>
      </c>
      <c r="GC2" s="398">
        <f t="shared" si="3"/>
        <v>47696</v>
      </c>
      <c r="GD2" s="398">
        <f t="shared" si="3"/>
        <v>47727</v>
      </c>
      <c r="GE2" s="398">
        <f t="shared" si="3"/>
        <v>47757</v>
      </c>
      <c r="GF2" s="398">
        <f t="shared" si="3"/>
        <v>47788</v>
      </c>
      <c r="GG2" s="398">
        <f t="shared" si="3"/>
        <v>47818</v>
      </c>
      <c r="GH2" s="398">
        <f t="shared" si="3"/>
        <v>47849</v>
      </c>
      <c r="GI2" s="398">
        <f t="shared" si="3"/>
        <v>47880</v>
      </c>
      <c r="GJ2" s="398">
        <f t="shared" si="3"/>
        <v>47908</v>
      </c>
      <c r="GK2" s="398">
        <f t="shared" si="3"/>
        <v>47939</v>
      </c>
      <c r="GL2" s="398">
        <f t="shared" si="3"/>
        <v>47969</v>
      </c>
      <c r="GM2" s="398">
        <f t="shared" si="3"/>
        <v>48000</v>
      </c>
      <c r="GN2" s="398">
        <f t="shared" si="3"/>
        <v>48030</v>
      </c>
      <c r="GO2" s="398">
        <f t="shared" si="3"/>
        <v>48061</v>
      </c>
      <c r="GP2" s="398">
        <f t="shared" si="3"/>
        <v>48092</v>
      </c>
      <c r="GQ2" s="398">
        <f t="shared" si="3"/>
        <v>48122</v>
      </c>
      <c r="GR2" s="398">
        <f t="shared" si="3"/>
        <v>48153</v>
      </c>
      <c r="GS2" s="398">
        <f t="shared" si="3"/>
        <v>48183</v>
      </c>
      <c r="GT2" s="398">
        <f t="shared" si="3"/>
        <v>48214</v>
      </c>
      <c r="GU2" s="398">
        <f t="shared" si="3"/>
        <v>48245</v>
      </c>
      <c r="GV2" s="398">
        <f t="shared" si="3"/>
        <v>48274</v>
      </c>
      <c r="GW2" s="398">
        <f t="shared" si="3"/>
        <v>48305</v>
      </c>
      <c r="GX2" s="398">
        <f t="shared" si="3"/>
        <v>48335</v>
      </c>
      <c r="GY2" s="398">
        <f t="shared" si="3"/>
        <v>48366</v>
      </c>
      <c r="GZ2" s="398">
        <f t="shared" si="3"/>
        <v>48396</v>
      </c>
      <c r="HA2" s="398">
        <f t="shared" si="3"/>
        <v>48427</v>
      </c>
      <c r="HB2" s="398">
        <f t="shared" si="3"/>
        <v>48458</v>
      </c>
      <c r="HC2" s="398">
        <f t="shared" si="3"/>
        <v>48488</v>
      </c>
      <c r="HD2" s="398">
        <f t="shared" ref="HD2:JO2" si="4">EDATE(HC2,1)</f>
        <v>48519</v>
      </c>
      <c r="HE2" s="398">
        <f t="shared" si="4"/>
        <v>48549</v>
      </c>
      <c r="HF2" s="398">
        <f t="shared" si="4"/>
        <v>48580</v>
      </c>
      <c r="HG2" s="398">
        <f t="shared" si="4"/>
        <v>48611</v>
      </c>
      <c r="HH2" s="398">
        <f t="shared" si="4"/>
        <v>48639</v>
      </c>
      <c r="HI2" s="398">
        <f t="shared" si="4"/>
        <v>48670</v>
      </c>
      <c r="HJ2" s="398">
        <f t="shared" si="4"/>
        <v>48700</v>
      </c>
      <c r="HK2" s="398">
        <f t="shared" si="4"/>
        <v>48731</v>
      </c>
      <c r="HL2" s="398">
        <f t="shared" si="4"/>
        <v>48761</v>
      </c>
      <c r="HM2" s="398">
        <f t="shared" si="4"/>
        <v>48792</v>
      </c>
      <c r="HN2" s="398">
        <f t="shared" si="4"/>
        <v>48823</v>
      </c>
      <c r="HO2" s="398">
        <f t="shared" si="4"/>
        <v>48853</v>
      </c>
      <c r="HP2" s="398">
        <f t="shared" si="4"/>
        <v>48884</v>
      </c>
      <c r="HQ2" s="398">
        <f t="shared" si="4"/>
        <v>48914</v>
      </c>
      <c r="HR2" s="398">
        <f t="shared" si="4"/>
        <v>48945</v>
      </c>
      <c r="HS2" s="398">
        <f t="shared" si="4"/>
        <v>48976</v>
      </c>
      <c r="HT2" s="398">
        <f t="shared" si="4"/>
        <v>49004</v>
      </c>
      <c r="HU2" s="398">
        <f t="shared" si="4"/>
        <v>49035</v>
      </c>
      <c r="HV2" s="398">
        <f t="shared" si="4"/>
        <v>49065</v>
      </c>
      <c r="HW2" s="398">
        <f t="shared" si="4"/>
        <v>49096</v>
      </c>
      <c r="HX2" s="398">
        <f t="shared" si="4"/>
        <v>49126</v>
      </c>
      <c r="HY2" s="398">
        <f t="shared" si="4"/>
        <v>49157</v>
      </c>
      <c r="HZ2" s="398">
        <f t="shared" si="4"/>
        <v>49188</v>
      </c>
      <c r="IA2" s="398">
        <f t="shared" si="4"/>
        <v>49218</v>
      </c>
      <c r="IB2" s="398">
        <f t="shared" si="4"/>
        <v>49249</v>
      </c>
      <c r="IC2" s="398">
        <f t="shared" si="4"/>
        <v>49279</v>
      </c>
      <c r="ID2" s="398">
        <f t="shared" si="4"/>
        <v>49310</v>
      </c>
      <c r="IE2" s="398">
        <f t="shared" si="4"/>
        <v>49341</v>
      </c>
      <c r="IF2" s="398">
        <f t="shared" si="4"/>
        <v>49369</v>
      </c>
      <c r="IG2" s="398">
        <f t="shared" si="4"/>
        <v>49400</v>
      </c>
      <c r="IH2" s="398">
        <f t="shared" si="4"/>
        <v>49430</v>
      </c>
      <c r="II2" s="398">
        <f t="shared" si="4"/>
        <v>49461</v>
      </c>
      <c r="IJ2" s="398">
        <f t="shared" si="4"/>
        <v>49491</v>
      </c>
      <c r="IK2" s="398">
        <f t="shared" si="4"/>
        <v>49522</v>
      </c>
      <c r="IL2" s="398">
        <f t="shared" si="4"/>
        <v>49553</v>
      </c>
      <c r="IM2" s="398">
        <f t="shared" si="4"/>
        <v>49583</v>
      </c>
      <c r="IN2" s="398">
        <f t="shared" si="4"/>
        <v>49614</v>
      </c>
      <c r="IO2" s="398">
        <f t="shared" si="4"/>
        <v>49644</v>
      </c>
      <c r="IP2" s="398">
        <f t="shared" si="4"/>
        <v>49675</v>
      </c>
      <c r="IQ2" s="398">
        <f t="shared" si="4"/>
        <v>49706</v>
      </c>
      <c r="IR2" s="398">
        <f t="shared" si="4"/>
        <v>49735</v>
      </c>
      <c r="IS2" s="398">
        <f t="shared" si="4"/>
        <v>49766</v>
      </c>
      <c r="IT2" s="398">
        <f t="shared" si="4"/>
        <v>49796</v>
      </c>
      <c r="IU2" s="398">
        <f t="shared" si="4"/>
        <v>49827</v>
      </c>
      <c r="IV2" s="398">
        <f t="shared" si="4"/>
        <v>49857</v>
      </c>
      <c r="IW2" s="398">
        <f t="shared" si="4"/>
        <v>49888</v>
      </c>
      <c r="IX2" s="398">
        <f t="shared" si="4"/>
        <v>49919</v>
      </c>
      <c r="IY2" s="398">
        <f t="shared" si="4"/>
        <v>49949</v>
      </c>
      <c r="IZ2" s="398">
        <f t="shared" si="4"/>
        <v>49980</v>
      </c>
      <c r="JA2" s="398">
        <f t="shared" si="4"/>
        <v>50010</v>
      </c>
      <c r="JB2" s="398">
        <f t="shared" si="4"/>
        <v>50041</v>
      </c>
      <c r="JC2" s="398">
        <f t="shared" si="4"/>
        <v>50072</v>
      </c>
      <c r="JD2" s="398">
        <f t="shared" si="4"/>
        <v>50100</v>
      </c>
      <c r="JE2" s="398">
        <f t="shared" si="4"/>
        <v>50131</v>
      </c>
      <c r="JF2" s="398">
        <f t="shared" si="4"/>
        <v>50161</v>
      </c>
      <c r="JG2" s="398">
        <f t="shared" si="4"/>
        <v>50192</v>
      </c>
      <c r="JH2" s="398">
        <f t="shared" si="4"/>
        <v>50222</v>
      </c>
      <c r="JI2" s="398">
        <f t="shared" si="4"/>
        <v>50253</v>
      </c>
      <c r="JJ2" s="398">
        <f t="shared" si="4"/>
        <v>50284</v>
      </c>
      <c r="JK2" s="398">
        <f t="shared" si="4"/>
        <v>50314</v>
      </c>
      <c r="JL2" s="398">
        <f t="shared" si="4"/>
        <v>50345</v>
      </c>
      <c r="JM2" s="398">
        <f t="shared" si="4"/>
        <v>50375</v>
      </c>
      <c r="JN2" s="398">
        <f t="shared" si="4"/>
        <v>50406</v>
      </c>
      <c r="JO2" s="398">
        <f t="shared" si="4"/>
        <v>50437</v>
      </c>
      <c r="JP2" s="398">
        <f t="shared" ref="JP2:KW2" si="5">EDATE(JO2,1)</f>
        <v>50465</v>
      </c>
      <c r="JQ2" s="398">
        <f t="shared" si="5"/>
        <v>50496</v>
      </c>
      <c r="JR2" s="398">
        <f t="shared" si="5"/>
        <v>50526</v>
      </c>
      <c r="JS2" s="398">
        <f t="shared" si="5"/>
        <v>50557</v>
      </c>
      <c r="JT2" s="398">
        <f t="shared" si="5"/>
        <v>50587</v>
      </c>
      <c r="JU2" s="398">
        <f t="shared" si="5"/>
        <v>50618</v>
      </c>
      <c r="JV2" s="398">
        <f t="shared" si="5"/>
        <v>50649</v>
      </c>
      <c r="JW2" s="398">
        <f t="shared" si="5"/>
        <v>50679</v>
      </c>
      <c r="JX2" s="398">
        <f t="shared" si="5"/>
        <v>50710</v>
      </c>
      <c r="JY2" s="398">
        <f t="shared" si="5"/>
        <v>50740</v>
      </c>
      <c r="JZ2" s="398">
        <f t="shared" si="5"/>
        <v>50771</v>
      </c>
      <c r="KA2" s="398">
        <f t="shared" si="5"/>
        <v>50802</v>
      </c>
      <c r="KB2" s="398">
        <f t="shared" si="5"/>
        <v>50830</v>
      </c>
      <c r="KC2" s="398">
        <f t="shared" si="5"/>
        <v>50861</v>
      </c>
      <c r="KD2" s="398">
        <f t="shared" si="5"/>
        <v>50891</v>
      </c>
      <c r="KE2" s="398">
        <f t="shared" si="5"/>
        <v>50922</v>
      </c>
      <c r="KF2" s="398">
        <f t="shared" si="5"/>
        <v>50952</v>
      </c>
      <c r="KG2" s="398">
        <f t="shared" si="5"/>
        <v>50983</v>
      </c>
      <c r="KH2" s="398">
        <f t="shared" si="5"/>
        <v>51014</v>
      </c>
      <c r="KI2" s="398">
        <f t="shared" si="5"/>
        <v>51044</v>
      </c>
      <c r="KJ2" s="398">
        <f t="shared" si="5"/>
        <v>51075</v>
      </c>
      <c r="KK2" s="398">
        <f t="shared" si="5"/>
        <v>51105</v>
      </c>
      <c r="KL2" s="398">
        <f t="shared" si="5"/>
        <v>51136</v>
      </c>
      <c r="KM2" s="398">
        <f t="shared" si="5"/>
        <v>51167</v>
      </c>
      <c r="KN2" s="398">
        <f t="shared" si="5"/>
        <v>51196</v>
      </c>
      <c r="KO2" s="398">
        <f t="shared" si="5"/>
        <v>51227</v>
      </c>
      <c r="KP2" s="398">
        <f t="shared" si="5"/>
        <v>51257</v>
      </c>
      <c r="KQ2" s="398">
        <f t="shared" si="5"/>
        <v>51288</v>
      </c>
      <c r="KR2" s="398">
        <f t="shared" si="5"/>
        <v>51318</v>
      </c>
      <c r="KS2" s="398">
        <f t="shared" si="5"/>
        <v>51349</v>
      </c>
      <c r="KT2" s="398">
        <f t="shared" si="5"/>
        <v>51380</v>
      </c>
      <c r="KU2" s="398">
        <f t="shared" si="5"/>
        <v>51410</v>
      </c>
      <c r="KV2" s="398">
        <f t="shared" si="5"/>
        <v>51441</v>
      </c>
      <c r="KW2" s="398">
        <f t="shared" si="5"/>
        <v>51471</v>
      </c>
    </row>
    <row r="3" spans="1:309">
      <c r="A3" s="374" t="s">
        <v>444</v>
      </c>
      <c r="B3" s="375" t="s">
        <v>445</v>
      </c>
      <c r="D3" s="5">
        <f ca="1">SUM(D4:D15)</f>
        <v>0</v>
      </c>
      <c r="E3" s="5">
        <f t="shared" ref="E3:BP3" ca="1" si="6">SUM(E4:E15)</f>
        <v>0</v>
      </c>
      <c r="F3" s="5">
        <f t="shared" ca="1" si="6"/>
        <v>0</v>
      </c>
      <c r="G3" s="5">
        <f t="shared" ca="1" si="6"/>
        <v>0</v>
      </c>
      <c r="H3" s="5">
        <f t="shared" ca="1" si="6"/>
        <v>0</v>
      </c>
      <c r="I3" s="5">
        <f t="shared" ca="1" si="6"/>
        <v>0</v>
      </c>
      <c r="J3" s="5">
        <f t="shared" ca="1" si="6"/>
        <v>0</v>
      </c>
      <c r="K3" s="5">
        <f t="shared" ca="1" si="6"/>
        <v>0</v>
      </c>
      <c r="L3" s="5">
        <f t="shared" ca="1" si="6"/>
        <v>0</v>
      </c>
      <c r="M3" s="5">
        <f t="shared" ca="1" si="6"/>
        <v>0</v>
      </c>
      <c r="N3" s="5">
        <f t="shared" ca="1" si="6"/>
        <v>0</v>
      </c>
      <c r="O3" s="5">
        <f t="shared" ca="1" si="6"/>
        <v>0</v>
      </c>
      <c r="P3" s="5">
        <f t="shared" ca="1" si="6"/>
        <v>0</v>
      </c>
      <c r="Q3" s="5">
        <f t="shared" ca="1" si="6"/>
        <v>0</v>
      </c>
      <c r="R3" s="5">
        <f t="shared" ca="1" si="6"/>
        <v>0</v>
      </c>
      <c r="S3" s="5">
        <f t="shared" ca="1" si="6"/>
        <v>0</v>
      </c>
      <c r="T3" s="5">
        <f t="shared" ca="1" si="6"/>
        <v>0</v>
      </c>
      <c r="U3" s="5">
        <f t="shared" ca="1" si="6"/>
        <v>0</v>
      </c>
      <c r="V3" s="5">
        <f t="shared" ca="1" si="6"/>
        <v>0</v>
      </c>
      <c r="W3" s="5">
        <f t="shared" ca="1" si="6"/>
        <v>0</v>
      </c>
      <c r="X3" s="5">
        <f t="shared" ca="1" si="6"/>
        <v>0</v>
      </c>
      <c r="Y3" s="5">
        <f t="shared" ca="1" si="6"/>
        <v>0</v>
      </c>
      <c r="Z3" s="5">
        <f t="shared" ca="1" si="6"/>
        <v>0</v>
      </c>
      <c r="AA3" s="5">
        <f t="shared" ca="1" si="6"/>
        <v>0</v>
      </c>
      <c r="AB3" s="5">
        <f t="shared" ca="1" si="6"/>
        <v>0</v>
      </c>
      <c r="AC3" s="5">
        <f t="shared" ca="1" si="6"/>
        <v>0</v>
      </c>
      <c r="AD3" s="5">
        <f t="shared" ca="1" si="6"/>
        <v>0</v>
      </c>
      <c r="AE3" s="5">
        <f t="shared" ca="1" si="6"/>
        <v>0</v>
      </c>
      <c r="AF3" s="5">
        <f t="shared" ca="1" si="6"/>
        <v>0</v>
      </c>
      <c r="AG3" s="5">
        <f t="shared" ca="1" si="6"/>
        <v>0</v>
      </c>
      <c r="AH3" s="5">
        <f t="shared" ca="1" si="6"/>
        <v>0</v>
      </c>
      <c r="AI3" s="5">
        <f t="shared" ca="1" si="6"/>
        <v>0</v>
      </c>
      <c r="AJ3" s="5">
        <f t="shared" ca="1" si="6"/>
        <v>0</v>
      </c>
      <c r="AK3" s="5">
        <f t="shared" ca="1" si="6"/>
        <v>0</v>
      </c>
      <c r="AL3" s="5">
        <f t="shared" ca="1" si="6"/>
        <v>0</v>
      </c>
      <c r="AM3" s="5">
        <f t="shared" ca="1" si="6"/>
        <v>0</v>
      </c>
      <c r="AN3" s="5">
        <f t="shared" ca="1" si="6"/>
        <v>0</v>
      </c>
      <c r="AO3" s="5">
        <f t="shared" ca="1" si="6"/>
        <v>0</v>
      </c>
      <c r="AP3" s="5">
        <f t="shared" ca="1" si="6"/>
        <v>0</v>
      </c>
      <c r="AQ3" s="5">
        <f t="shared" ca="1" si="6"/>
        <v>0</v>
      </c>
      <c r="AR3" s="5">
        <f t="shared" ca="1" si="6"/>
        <v>0</v>
      </c>
      <c r="AS3" s="5">
        <f t="shared" ca="1" si="6"/>
        <v>0</v>
      </c>
      <c r="AT3" s="5">
        <f t="shared" ca="1" si="6"/>
        <v>0</v>
      </c>
      <c r="AU3" s="5">
        <f t="shared" ca="1" si="6"/>
        <v>0</v>
      </c>
      <c r="AV3" s="5">
        <f t="shared" ca="1" si="6"/>
        <v>0</v>
      </c>
      <c r="AW3" s="5">
        <f t="shared" ca="1" si="6"/>
        <v>0</v>
      </c>
      <c r="AX3" s="5">
        <f t="shared" ca="1" si="6"/>
        <v>0</v>
      </c>
      <c r="AY3" s="5">
        <f t="shared" ca="1" si="6"/>
        <v>0</v>
      </c>
      <c r="AZ3" s="5">
        <f t="shared" ca="1" si="6"/>
        <v>0</v>
      </c>
      <c r="BA3" s="5">
        <f t="shared" ca="1" si="6"/>
        <v>0</v>
      </c>
      <c r="BB3" s="5">
        <f t="shared" ca="1" si="6"/>
        <v>0</v>
      </c>
      <c r="BC3" s="5">
        <f t="shared" ca="1" si="6"/>
        <v>0</v>
      </c>
      <c r="BD3" s="5">
        <f t="shared" ca="1" si="6"/>
        <v>0</v>
      </c>
      <c r="BE3" s="5">
        <f t="shared" ca="1" si="6"/>
        <v>0</v>
      </c>
      <c r="BF3" s="5">
        <f t="shared" ca="1" si="6"/>
        <v>0</v>
      </c>
      <c r="BG3" s="5">
        <f t="shared" ca="1" si="6"/>
        <v>0</v>
      </c>
      <c r="BH3" s="5">
        <f t="shared" ca="1" si="6"/>
        <v>0</v>
      </c>
      <c r="BI3" s="5">
        <f t="shared" ca="1" si="6"/>
        <v>0</v>
      </c>
      <c r="BJ3" s="5">
        <f t="shared" ca="1" si="6"/>
        <v>0</v>
      </c>
      <c r="BK3" s="5">
        <f t="shared" ca="1" si="6"/>
        <v>0</v>
      </c>
      <c r="BL3" s="5">
        <f t="shared" ca="1" si="6"/>
        <v>0</v>
      </c>
      <c r="BM3" s="5">
        <f t="shared" ca="1" si="6"/>
        <v>0</v>
      </c>
      <c r="BN3" s="5">
        <f t="shared" ca="1" si="6"/>
        <v>0</v>
      </c>
      <c r="BO3" s="5">
        <f t="shared" ca="1" si="6"/>
        <v>0</v>
      </c>
      <c r="BP3" s="5">
        <f t="shared" ca="1" si="6"/>
        <v>0</v>
      </c>
      <c r="BQ3" s="5">
        <f t="shared" ref="BQ3" ca="1" si="7">SUM(BQ4:BQ15)</f>
        <v>0</v>
      </c>
      <c r="BR3" s="5">
        <f t="shared" ref="BR3" ca="1" si="8">SUM(BR4:BR15)</f>
        <v>0</v>
      </c>
      <c r="BS3" s="5">
        <f t="shared" ref="BS3" ca="1" si="9">SUM(BS4:BS15)</f>
        <v>0</v>
      </c>
      <c r="BT3" s="5">
        <f t="shared" ref="BT3" ca="1" si="10">SUM(BT4:BT15)</f>
        <v>0</v>
      </c>
      <c r="BU3" s="5">
        <f t="shared" ref="BU3" ca="1" si="11">SUM(BU4:BU15)</f>
        <v>0</v>
      </c>
      <c r="BV3" s="5">
        <f t="shared" ref="BV3" ca="1" si="12">SUM(BV4:BV15)</f>
        <v>0</v>
      </c>
      <c r="BW3" s="5">
        <f t="shared" ref="BW3" ca="1" si="13">SUM(BW4:BW15)</f>
        <v>0</v>
      </c>
      <c r="BX3" s="5">
        <f t="shared" ref="BX3" ca="1" si="14">SUM(BX4:BX15)</f>
        <v>0</v>
      </c>
      <c r="BY3" s="5">
        <f t="shared" ref="BY3" ca="1" si="15">SUM(BY4:BY15)</f>
        <v>0</v>
      </c>
      <c r="BZ3" s="5">
        <f t="shared" ref="BZ3" ca="1" si="16">SUM(BZ4:BZ15)</f>
        <v>1030448.3199999991</v>
      </c>
      <c r="CA3" s="5">
        <f t="shared" ref="CA3" ca="1" si="17">SUM(CA4:CA15)</f>
        <v>1103799.220895522</v>
      </c>
      <c r="CB3" s="5">
        <f t="shared" ref="CB3" ca="1" si="18">SUM(CB4:CB15)</f>
        <v>1192769.8232835822</v>
      </c>
      <c r="CC3" s="5">
        <f t="shared" ref="CC3" ca="1" si="19">SUM(CC4:CC15)</f>
        <v>1480167.8660298507</v>
      </c>
      <c r="CD3" s="5">
        <f t="shared" ref="CD3" ca="1" si="20">SUM(CD4:CD15)</f>
        <v>2269131.3276417907</v>
      </c>
      <c r="CE3" s="5">
        <f t="shared" ref="CE3" ca="1" si="21">SUM(CE4:CE15)</f>
        <v>2228784.0937313428</v>
      </c>
      <c r="CF3" s="5">
        <f t="shared" ref="CF3" ca="1" si="22">SUM(CF4:CF15)</f>
        <v>2224112.2580298502</v>
      </c>
      <c r="CG3" s="5">
        <f t="shared" ref="CG3" ca="1" si="23">SUM(CG4:CG15)</f>
        <v>2361756.7291940288</v>
      </c>
      <c r="CH3" s="5">
        <f t="shared" ref="CH3" ca="1" si="24">SUM(CH4:CH15)</f>
        <v>2380337.4224477606</v>
      </c>
      <c r="CI3" s="5">
        <f t="shared" ref="CI3" ca="1" si="25">SUM(CI4:CI15)</f>
        <v>2398918.1157014915</v>
      </c>
      <c r="CJ3" s="5">
        <f t="shared" ref="CJ3" ca="1" si="26">SUM(CJ4:CJ15)</f>
        <v>3000634.331343282</v>
      </c>
      <c r="CK3" s="5">
        <f t="shared" ref="CK3" ca="1" si="27">SUM(CK4:CK15)</f>
        <v>3019215.0245970134</v>
      </c>
      <c r="CL3" s="5">
        <f t="shared" ref="CL3" ca="1" si="28">SUM(CL4:CL15)</f>
        <v>3106163.3677850747</v>
      </c>
      <c r="CM3" s="5">
        <f t="shared" ref="CM3" ca="1" si="29">SUM(CM4:CM15)</f>
        <v>3172246.7843343285</v>
      </c>
      <c r="CN3" s="5">
        <f t="shared" ref="CN3" ca="1" si="30">SUM(CN4:CN15)</f>
        <v>3185930.0073014926</v>
      </c>
      <c r="CO3" s="5">
        <f t="shared" ref="CO3" ca="1" si="31">SUM(CO4:CO15)</f>
        <v>3196348.087868657</v>
      </c>
      <c r="CP3" s="5">
        <f t="shared" ref="CP3" ca="1" si="32">SUM(CP4:CP15)</f>
        <v>3196348.087868657</v>
      </c>
      <c r="CQ3" s="5">
        <f t="shared" ref="CQ3" ca="1" si="33">SUM(CQ4:CQ15)</f>
        <v>3196348.087868657</v>
      </c>
      <c r="CR3" s="5">
        <f t="shared" ref="CR3" ca="1" si="34">SUM(CR4:CR15)</f>
        <v>3196348.087868657</v>
      </c>
      <c r="CS3" s="5">
        <f t="shared" ref="CS3" ca="1" si="35">SUM(CS4:CS15)</f>
        <v>3196348.087868657</v>
      </c>
      <c r="CT3" s="5">
        <f t="shared" ref="CT3" ca="1" si="36">SUM(CT4:CT15)</f>
        <v>3196348.087868657</v>
      </c>
      <c r="CU3" s="5">
        <f t="shared" ref="CU3" ca="1" si="37">SUM(CU4:CU15)</f>
        <v>3196348.087868657</v>
      </c>
      <c r="CV3" s="5">
        <f t="shared" ref="CV3" ca="1" si="38">SUM(CV4:CV15)</f>
        <v>3196348.087868657</v>
      </c>
      <c r="CW3" s="5">
        <f t="shared" ref="CW3" ca="1" si="39">SUM(CW4:CW15)</f>
        <v>3196348.087868657</v>
      </c>
      <c r="CX3" s="5">
        <f t="shared" ref="CX3" ca="1" si="40">SUM(CX4:CX15)</f>
        <v>3183620.0925618503</v>
      </c>
      <c r="CY3" s="5">
        <f t="shared" ref="CY3" ca="1" si="41">SUM(CY4:CY15)</f>
        <v>3249489.3499872237</v>
      </c>
      <c r="CZ3" s="5">
        <f t="shared" ref="CZ3" ca="1" si="42">SUM(CZ4:CZ15)</f>
        <v>3341497.2016290147</v>
      </c>
      <c r="DA3" s="5">
        <f t="shared" ref="DA3" ca="1" si="43">SUM(DA4:DA15)</f>
        <v>3345023.5554210143</v>
      </c>
      <c r="DB3" s="5">
        <f t="shared" ref="DB3" ca="1" si="44">SUM(DB4:DB15)</f>
        <v>3355962.5400165366</v>
      </c>
      <c r="DC3" s="5">
        <f t="shared" ref="DC3" ca="1" si="45">SUM(DC4:DC15)</f>
        <v>3355962.5400165366</v>
      </c>
      <c r="DD3" s="5">
        <f t="shared" ref="DD3" ca="1" si="46">SUM(DD4:DD15)</f>
        <v>3355962.5400165366</v>
      </c>
      <c r="DE3" s="5">
        <f t="shared" ref="DE3" ca="1" si="47">SUM(DE4:DE15)</f>
        <v>3355962.5400165366</v>
      </c>
      <c r="DF3" s="5">
        <f t="shared" ref="DF3" ca="1" si="48">SUM(DF4:DF15)</f>
        <v>3355962.5400165366</v>
      </c>
      <c r="DG3" s="5">
        <f t="shared" ref="DG3" ca="1" si="49">SUM(DG4:DG15)</f>
        <v>3355962.5400165366</v>
      </c>
      <c r="DH3" s="5">
        <f t="shared" ref="DH3" ca="1" si="50">SUM(DH4:DH15)</f>
        <v>3355962.5400165366</v>
      </c>
      <c r="DI3" s="5">
        <f t="shared" ref="DI3" ca="1" si="51">SUM(DI4:DI15)</f>
        <v>3355962.5400165366</v>
      </c>
      <c r="DJ3" s="5">
        <f t="shared" ref="DJ3" ca="1" si="52">SUM(DJ4:DJ15)</f>
        <v>3264188.1859260956</v>
      </c>
      <c r="DK3" s="5">
        <f t="shared" ref="DK3" ca="1" si="53">SUM(DK4:DK15)</f>
        <v>3333350.9062227374</v>
      </c>
      <c r="DL3" s="5">
        <f t="shared" ref="DL3" ca="1" si="54">SUM(DL4:DL15)</f>
        <v>3333350.9062227374</v>
      </c>
      <c r="DM3" s="5">
        <f t="shared" ref="DM3" ca="1" si="55">SUM(DM4:DM15)</f>
        <v>3511079.137339537</v>
      </c>
      <c r="DN3" s="5">
        <f t="shared" ref="DN3" ca="1" si="56">SUM(DN4:DN15)</f>
        <v>3522565.0711648362</v>
      </c>
      <c r="DO3" s="5">
        <f t="shared" ref="DO3" ca="1" si="57">SUM(DO4:DO15)</f>
        <v>3522565.0711648362</v>
      </c>
      <c r="DP3" s="5">
        <f t="shared" ref="DP3" ca="1" si="58">SUM(DP4:DP15)</f>
        <v>3522565.0711648362</v>
      </c>
      <c r="DQ3" s="5">
        <f t="shared" ref="DQ3" ca="1" si="59">SUM(DQ4:DQ15)</f>
        <v>3522565.0711648362</v>
      </c>
      <c r="DR3" s="5">
        <f t="shared" ref="DR3" ca="1" si="60">SUM(DR4:DR15)</f>
        <v>3522565.0711648362</v>
      </c>
      <c r="DS3" s="5">
        <f t="shared" ref="DS3" ca="1" si="61">SUM(DS4:DS15)</f>
        <v>3522565.0711648362</v>
      </c>
      <c r="DT3" s="5">
        <f t="shared" ref="DT3" ca="1" si="62">SUM(DT4:DT15)</f>
        <v>3522565.0711648362</v>
      </c>
      <c r="DU3" s="5">
        <f t="shared" ref="DU3" ca="1" si="63">SUM(DU4:DU15)</f>
        <v>3522565.0711648362</v>
      </c>
      <c r="DV3" s="5">
        <f t="shared" ref="DV3" ca="1" si="64">SUM(DV4:DV15)</f>
        <v>2923630.0824133139</v>
      </c>
      <c r="DW3" s="5">
        <f t="shared" ref="DW3" ca="1" si="65">SUM(DW4:DW15)</f>
        <v>2996250.9387247879</v>
      </c>
      <c r="DX3" s="5">
        <f t="shared" ref="DX3" ca="1" si="66">SUM(DX4:DX15)</f>
        <v>3102520.0073710568</v>
      </c>
      <c r="DY3" s="5">
        <f t="shared" ref="DY3" ca="1" si="67">SUM(DY4:DY15)</f>
        <v>3400251.9803956766</v>
      </c>
      <c r="DZ3" s="5">
        <f t="shared" ref="DZ3" ca="1" si="68">SUM(DZ4:DZ15)</f>
        <v>3689986.1830200404</v>
      </c>
      <c r="EA3" s="5">
        <f t="shared" ref="EA3" ca="1" si="69">SUM(EA4:EA15)</f>
        <v>3689986.1830200404</v>
      </c>
      <c r="EB3" s="5">
        <f t="shared" ref="EB3" ca="1" si="70">SUM(EB4:EB15)</f>
        <v>3689986.1830200404</v>
      </c>
      <c r="EC3" s="5">
        <f t="shared" ref="EC3:ED3" ca="1" si="71">SUM(EC4:EC15)</f>
        <v>3689986.1830200404</v>
      </c>
      <c r="ED3" s="5">
        <f t="shared" ca="1" si="71"/>
        <v>3689986.1830200404</v>
      </c>
      <c r="EE3" s="5">
        <f t="shared" ref="EE3" ca="1" si="72">SUM(EE4:EE15)</f>
        <v>3689986.1830200404</v>
      </c>
      <c r="EF3" s="5">
        <f t="shared" ref="EF3" ca="1" si="73">SUM(EF4:EF15)</f>
        <v>3689986.1830200404</v>
      </c>
      <c r="EG3" s="5">
        <f t="shared" ref="EG3" ca="1" si="74">SUM(EG4:EG15)</f>
        <v>3689986.1830200404</v>
      </c>
      <c r="EH3" s="5">
        <f t="shared" ref="EH3" ca="1" si="75">SUM(EH4:EH15)</f>
        <v>3786759.2132642539</v>
      </c>
      <c r="EI3" s="5">
        <f t="shared" ref="EI3" ca="1" si="76">SUM(EI4:EI15)</f>
        <v>3863011.1123913014</v>
      </c>
      <c r="EJ3" s="5">
        <f t="shared" ref="EJ3" ca="1" si="77">SUM(EJ4:EJ15)</f>
        <v>3863011.1123913014</v>
      </c>
      <c r="EK3" s="5">
        <f t="shared" ref="EK3" ca="1" si="78">SUM(EK4:EK15)</f>
        <v>3863011.1123913014</v>
      </c>
      <c r="EL3" s="5">
        <f t="shared" ref="EL3" ca="1" si="79">SUM(EL4:EL15)</f>
        <v>3863011.1123913014</v>
      </c>
      <c r="EM3" s="5">
        <f t="shared" ref="EM3" ca="1" si="80">SUM(EM4:EM15)</f>
        <v>3863011.1123913014</v>
      </c>
      <c r="EN3" s="5">
        <f t="shared" ref="EN3" ca="1" si="81">SUM(EN4:EN15)</f>
        <v>3863011.1123913014</v>
      </c>
      <c r="EO3" s="5">
        <f t="shared" ref="EO3" ca="1" si="82">SUM(EO4:EO15)</f>
        <v>3863011.1123913014</v>
      </c>
      <c r="EP3" s="5">
        <f t="shared" ref="EP3" ca="1" si="83">SUM(EP4:EP15)</f>
        <v>3863011.1123913014</v>
      </c>
      <c r="EQ3" s="5">
        <f t="shared" ref="EQ3" ca="1" si="84">SUM(EQ4:EQ15)</f>
        <v>3863011.1123913014</v>
      </c>
      <c r="ER3" s="5">
        <f t="shared" ref="ER3" ca="1" si="85">SUM(ER4:ER15)</f>
        <v>3863011.1123913014</v>
      </c>
      <c r="ES3" s="5">
        <f t="shared" ref="ES3" ca="1" si="86">SUM(ES4:ES15)</f>
        <v>3863011.1123913014</v>
      </c>
      <c r="ET3" s="5">
        <f t="shared" ref="ET3" ca="1" si="87">SUM(ET4:ET15)</f>
        <v>3607826.5508300336</v>
      </c>
      <c r="EU3" s="5">
        <f t="shared" ref="EU3" ca="1" si="88">SUM(EU4:EU15)</f>
        <v>3687891.0449134335</v>
      </c>
      <c r="EV3" s="5">
        <f t="shared" ref="EV3" ca="1" si="89">SUM(EV4:EV15)</f>
        <v>3810631.8191998741</v>
      </c>
      <c r="EW3" s="5">
        <f t="shared" ref="EW3" ca="1" si="90">SUM(EW4:EW15)</f>
        <v>4023764.4025962958</v>
      </c>
      <c r="EX3" s="5">
        <f t="shared" ref="EX3" si="91">SUM(EX4:EX15)</f>
        <v>0</v>
      </c>
      <c r="EY3" s="5">
        <f t="shared" ref="EY3" si="92">SUM(EY4:EY15)</f>
        <v>0</v>
      </c>
      <c r="EZ3" s="5">
        <f t="shared" ref="EZ3" si="93">SUM(EZ4:EZ15)</f>
        <v>0</v>
      </c>
      <c r="FA3" s="5">
        <f t="shared" ref="FA3" si="94">SUM(FA4:FA15)</f>
        <v>0</v>
      </c>
      <c r="FB3" s="5">
        <f t="shared" ref="FB3" si="95">SUM(FB4:FB15)</f>
        <v>0</v>
      </c>
      <c r="FC3" s="5">
        <f t="shared" ref="FC3" si="96">SUM(FC4:FC15)</f>
        <v>0</v>
      </c>
      <c r="FD3" s="5">
        <f t="shared" ref="FD3" si="97">SUM(FD4:FD15)</f>
        <v>0</v>
      </c>
      <c r="FE3" s="5">
        <f t="shared" ref="FE3" si="98">SUM(FE4:FE15)</f>
        <v>0</v>
      </c>
      <c r="FF3" s="5">
        <f t="shared" ref="FF3" si="99">SUM(FF4:FF15)</f>
        <v>0</v>
      </c>
      <c r="FG3" s="5">
        <f t="shared" ref="FG3" si="100">SUM(FG4:FG15)</f>
        <v>0</v>
      </c>
      <c r="FH3" s="5">
        <f t="shared" ref="FH3" si="101">SUM(FH4:FH15)</f>
        <v>0</v>
      </c>
      <c r="FI3" s="5">
        <f t="shared" ref="FI3" si="102">SUM(FI4:FI15)</f>
        <v>0</v>
      </c>
      <c r="FJ3" s="5">
        <f t="shared" ref="FJ3" si="103">SUM(FJ4:FJ15)</f>
        <v>0</v>
      </c>
      <c r="FK3" s="5">
        <f t="shared" ref="FK3" si="104">SUM(FK4:FK15)</f>
        <v>0</v>
      </c>
      <c r="FL3" s="5">
        <f t="shared" ref="FL3" si="105">SUM(FL4:FL15)</f>
        <v>0</v>
      </c>
      <c r="FM3" s="5">
        <f t="shared" ref="FM3" si="106">SUM(FM4:FM15)</f>
        <v>0</v>
      </c>
      <c r="FN3" s="5">
        <f t="shared" ref="FN3" si="107">SUM(FN4:FN15)</f>
        <v>0</v>
      </c>
      <c r="FO3" s="5">
        <f t="shared" ref="FO3" si="108">SUM(FO4:FO15)</f>
        <v>0</v>
      </c>
      <c r="FP3" s="5">
        <f t="shared" ref="FP3" si="109">SUM(FP4:FP15)</f>
        <v>0</v>
      </c>
      <c r="FQ3" s="5">
        <f t="shared" ref="FQ3" si="110">SUM(FQ4:FQ15)</f>
        <v>0</v>
      </c>
      <c r="FR3" s="5">
        <f t="shared" ref="FR3" si="111">SUM(FR4:FR15)</f>
        <v>0</v>
      </c>
      <c r="FS3" s="5">
        <f t="shared" ref="FS3" si="112">SUM(FS4:FS15)</f>
        <v>0</v>
      </c>
      <c r="FT3" s="5">
        <f t="shared" ref="FT3" si="113">SUM(FT4:FT15)</f>
        <v>0</v>
      </c>
      <c r="FU3" s="5">
        <f t="shared" ref="FU3" si="114">SUM(FU4:FU15)</f>
        <v>0</v>
      </c>
      <c r="FV3" s="5">
        <f t="shared" ref="FV3" si="115">SUM(FV4:FV15)</f>
        <v>0</v>
      </c>
      <c r="FW3" s="5">
        <f t="shared" ref="FW3" si="116">SUM(FW4:FW15)</f>
        <v>0</v>
      </c>
      <c r="FX3" s="5">
        <f t="shared" ref="FX3" si="117">SUM(FX4:FX15)</f>
        <v>0</v>
      </c>
      <c r="FY3" s="5">
        <f t="shared" ref="FY3" si="118">SUM(FY4:FY15)</f>
        <v>0</v>
      </c>
      <c r="FZ3" s="5">
        <f t="shared" ref="FZ3" si="119">SUM(FZ4:FZ15)</f>
        <v>0</v>
      </c>
      <c r="GA3" s="5">
        <f t="shared" ref="GA3" si="120">SUM(GA4:GA15)</f>
        <v>0</v>
      </c>
      <c r="GB3" s="5">
        <f>SUM(GB4:GB15)</f>
        <v>0</v>
      </c>
      <c r="GC3" s="5">
        <f t="shared" ref="GC3" si="121">SUM(GC4:GC15)</f>
        <v>0</v>
      </c>
      <c r="GD3" s="5">
        <f t="shared" ref="GD3" si="122">SUM(GD4:GD15)</f>
        <v>0</v>
      </c>
      <c r="GE3" s="5">
        <f t="shared" ref="GE3" si="123">SUM(GE4:GE15)</f>
        <v>0</v>
      </c>
      <c r="GF3" s="5">
        <f t="shared" ref="GF3" si="124">SUM(GF4:GF15)</f>
        <v>0</v>
      </c>
      <c r="GG3" s="5">
        <f t="shared" ref="GG3" si="125">SUM(GG4:GG15)</f>
        <v>0</v>
      </c>
      <c r="GH3" s="5">
        <f t="shared" ref="GH3" si="126">SUM(GH4:GH15)</f>
        <v>0</v>
      </c>
      <c r="GI3" s="5">
        <f t="shared" ref="GI3" si="127">SUM(GI4:GI15)</f>
        <v>0</v>
      </c>
      <c r="GJ3" s="5">
        <f t="shared" ref="GJ3" si="128">SUM(GJ4:GJ15)</f>
        <v>0</v>
      </c>
      <c r="GK3" s="5">
        <f t="shared" ref="GK3" si="129">SUM(GK4:GK15)</f>
        <v>0</v>
      </c>
      <c r="GL3" s="5">
        <f t="shared" ref="GL3" si="130">SUM(GL4:GL15)</f>
        <v>0</v>
      </c>
      <c r="GM3" s="5">
        <f t="shared" ref="GM3" si="131">SUM(GM4:GM15)</f>
        <v>0</v>
      </c>
      <c r="GN3" s="5">
        <f t="shared" ref="GN3" si="132">SUM(GN4:GN15)</f>
        <v>0</v>
      </c>
      <c r="GO3" s="5">
        <f t="shared" ref="GO3" si="133">SUM(GO4:GO15)</f>
        <v>0</v>
      </c>
      <c r="GP3" s="5">
        <f t="shared" ref="GP3" si="134">SUM(GP4:GP15)</f>
        <v>0</v>
      </c>
      <c r="GQ3" s="5">
        <f t="shared" ref="GQ3" si="135">SUM(GQ4:GQ15)</f>
        <v>0</v>
      </c>
      <c r="GR3" s="5">
        <f t="shared" ref="GR3" si="136">SUM(GR4:GR15)</f>
        <v>0</v>
      </c>
      <c r="GS3" s="5">
        <f t="shared" ref="GS3" si="137">SUM(GS4:GS15)</f>
        <v>0</v>
      </c>
      <c r="GT3" s="5">
        <f t="shared" ref="GT3" si="138">SUM(GT4:GT15)</f>
        <v>0</v>
      </c>
      <c r="GU3" s="5">
        <f t="shared" ref="GU3" si="139">SUM(GU4:GU15)</f>
        <v>0</v>
      </c>
      <c r="GV3" s="5">
        <f t="shared" ref="GV3" si="140">SUM(GV4:GV15)</f>
        <v>0</v>
      </c>
      <c r="GW3" s="5">
        <f t="shared" ref="GW3" si="141">SUM(GW4:GW15)</f>
        <v>0</v>
      </c>
      <c r="GX3" s="5">
        <f t="shared" ref="GX3" si="142">SUM(GX4:GX15)</f>
        <v>0</v>
      </c>
      <c r="GY3" s="5">
        <f t="shared" ref="GY3" si="143">SUM(GY4:GY15)</f>
        <v>0</v>
      </c>
      <c r="GZ3" s="5">
        <f t="shared" ref="GZ3" si="144">SUM(GZ4:GZ15)</f>
        <v>0</v>
      </c>
      <c r="HA3" s="5">
        <f t="shared" ref="HA3" si="145">SUM(HA4:HA15)</f>
        <v>0</v>
      </c>
      <c r="HB3" s="5">
        <f t="shared" ref="HB3" si="146">SUM(HB4:HB15)</f>
        <v>0</v>
      </c>
      <c r="HC3" s="5">
        <f t="shared" ref="HC3" si="147">SUM(HC4:HC15)</f>
        <v>0</v>
      </c>
      <c r="HD3" s="5">
        <f t="shared" ref="HD3" si="148">SUM(HD4:HD15)</f>
        <v>0</v>
      </c>
      <c r="HE3" s="5">
        <f t="shared" ref="HE3" si="149">SUM(HE4:HE15)</f>
        <v>0</v>
      </c>
      <c r="HF3" s="5">
        <f t="shared" ref="HF3" si="150">SUM(HF4:HF15)</f>
        <v>0</v>
      </c>
      <c r="HG3" s="5">
        <f t="shared" ref="HG3" si="151">SUM(HG4:HG15)</f>
        <v>0</v>
      </c>
      <c r="HH3" s="5">
        <f t="shared" ref="HH3" si="152">SUM(HH4:HH15)</f>
        <v>0</v>
      </c>
      <c r="HI3" s="5">
        <f t="shared" ref="HI3" si="153">SUM(HI4:HI15)</f>
        <v>0</v>
      </c>
      <c r="HJ3" s="5">
        <f t="shared" ref="HJ3" si="154">SUM(HJ4:HJ15)</f>
        <v>0</v>
      </c>
      <c r="HK3" s="5">
        <f t="shared" ref="HK3" si="155">SUM(HK4:HK15)</f>
        <v>0</v>
      </c>
      <c r="HL3" s="5">
        <f t="shared" ref="HL3" si="156">SUM(HL4:HL15)</f>
        <v>0</v>
      </c>
      <c r="HM3" s="5">
        <f t="shared" ref="HM3" si="157">SUM(HM4:HM15)</f>
        <v>0</v>
      </c>
      <c r="HN3" s="5">
        <f t="shared" ref="HN3" si="158">SUM(HN4:HN15)</f>
        <v>0</v>
      </c>
      <c r="HO3" s="5">
        <f t="shared" ref="HO3" si="159">SUM(HO4:HO15)</f>
        <v>0</v>
      </c>
      <c r="HP3" s="5">
        <f>SUM(HP4:HP15)</f>
        <v>0</v>
      </c>
      <c r="HQ3" s="5">
        <f t="shared" ref="HQ3" si="160">SUM(HQ4:HQ15)</f>
        <v>0</v>
      </c>
      <c r="HR3" s="5">
        <f t="shared" ref="HR3" si="161">SUM(HR4:HR15)</f>
        <v>0</v>
      </c>
      <c r="HS3" s="5">
        <f t="shared" ref="HS3" si="162">SUM(HS4:HS15)</f>
        <v>0</v>
      </c>
      <c r="HT3" s="5">
        <f t="shared" ref="HT3" si="163">SUM(HT4:HT15)</f>
        <v>0</v>
      </c>
      <c r="HU3" s="5">
        <f t="shared" ref="HU3" si="164">SUM(HU4:HU15)</f>
        <v>0</v>
      </c>
      <c r="HV3" s="5">
        <f t="shared" ref="HV3" si="165">SUM(HV4:HV15)</f>
        <v>0</v>
      </c>
      <c r="HW3" s="5">
        <f t="shared" ref="HW3" si="166">SUM(HW4:HW15)</f>
        <v>0</v>
      </c>
      <c r="HX3" s="5">
        <f t="shared" ref="HX3" si="167">SUM(HX4:HX15)</f>
        <v>0</v>
      </c>
      <c r="HY3" s="5">
        <f t="shared" ref="HY3" si="168">SUM(HY4:HY15)</f>
        <v>0</v>
      </c>
      <c r="HZ3" s="5">
        <f t="shared" ref="HZ3" si="169">SUM(HZ4:HZ15)</f>
        <v>0</v>
      </c>
      <c r="IA3" s="5">
        <f t="shared" ref="IA3" si="170">SUM(IA4:IA15)</f>
        <v>0</v>
      </c>
      <c r="IB3" s="5">
        <f t="shared" ref="IB3" si="171">SUM(IB4:IB15)</f>
        <v>0</v>
      </c>
      <c r="IC3" s="5">
        <f t="shared" ref="IC3" si="172">SUM(IC4:IC15)</f>
        <v>0</v>
      </c>
      <c r="ID3" s="5">
        <f t="shared" ref="ID3" si="173">SUM(ID4:ID15)</f>
        <v>0</v>
      </c>
      <c r="IE3" s="5">
        <f t="shared" ref="IE3" si="174">SUM(IE4:IE15)</f>
        <v>0</v>
      </c>
      <c r="IF3" s="5">
        <f t="shared" ref="IF3" si="175">SUM(IF4:IF15)</f>
        <v>0</v>
      </c>
      <c r="IG3" s="5">
        <f t="shared" ref="IG3" si="176">SUM(IG4:IG15)</f>
        <v>0</v>
      </c>
      <c r="IH3" s="5">
        <f t="shared" ref="IH3" si="177">SUM(IH4:IH15)</f>
        <v>0</v>
      </c>
      <c r="II3" s="5">
        <f t="shared" ref="II3" si="178">SUM(II4:II15)</f>
        <v>0</v>
      </c>
      <c r="IJ3" s="5">
        <f t="shared" ref="IJ3" si="179">SUM(IJ4:IJ15)</f>
        <v>0</v>
      </c>
      <c r="IK3" s="5">
        <f t="shared" ref="IK3" si="180">SUM(IK4:IK15)</f>
        <v>0</v>
      </c>
      <c r="IL3" s="5">
        <f t="shared" ref="IL3" si="181">SUM(IL4:IL15)</f>
        <v>0</v>
      </c>
      <c r="IM3" s="5">
        <f t="shared" ref="IM3" si="182">SUM(IM4:IM15)</f>
        <v>0</v>
      </c>
      <c r="IN3" s="5">
        <f t="shared" ref="IN3" si="183">SUM(IN4:IN15)</f>
        <v>0</v>
      </c>
      <c r="IO3" s="5">
        <f t="shared" ref="IO3" si="184">SUM(IO4:IO15)</f>
        <v>0</v>
      </c>
      <c r="IP3" s="5">
        <f t="shared" ref="IP3" si="185">SUM(IP4:IP15)</f>
        <v>0</v>
      </c>
      <c r="IQ3" s="5">
        <f t="shared" ref="IQ3" si="186">SUM(IQ4:IQ15)</f>
        <v>0</v>
      </c>
      <c r="IR3" s="5">
        <f t="shared" ref="IR3" si="187">SUM(IR4:IR15)</f>
        <v>0</v>
      </c>
      <c r="IS3" s="5">
        <f t="shared" ref="IS3" si="188">SUM(IS4:IS15)</f>
        <v>0</v>
      </c>
      <c r="IT3" s="5">
        <f t="shared" ref="IT3" si="189">SUM(IT4:IT15)</f>
        <v>0</v>
      </c>
      <c r="IU3" s="5">
        <f t="shared" ref="IU3" si="190">SUM(IU4:IU15)</f>
        <v>0</v>
      </c>
      <c r="IV3" s="5">
        <f t="shared" ref="IV3" si="191">SUM(IV4:IV15)</f>
        <v>0</v>
      </c>
      <c r="IW3" s="5">
        <f t="shared" ref="IW3" si="192">SUM(IW4:IW15)</f>
        <v>0</v>
      </c>
      <c r="IX3" s="5">
        <f t="shared" ref="IX3" si="193">SUM(IX4:IX15)</f>
        <v>0</v>
      </c>
      <c r="IY3" s="5">
        <f t="shared" ref="IY3" si="194">SUM(IY4:IY15)</f>
        <v>0</v>
      </c>
      <c r="IZ3" s="5">
        <f t="shared" ref="IZ3" si="195">SUM(IZ4:IZ15)</f>
        <v>0</v>
      </c>
      <c r="JA3" s="5">
        <f t="shared" ref="JA3" si="196">SUM(JA4:JA15)</f>
        <v>0</v>
      </c>
      <c r="JB3" s="5">
        <f t="shared" ref="JB3" si="197">SUM(JB4:JB15)</f>
        <v>0</v>
      </c>
      <c r="JC3" s="5">
        <f t="shared" ref="JC3" si="198">SUM(JC4:JC15)</f>
        <v>0</v>
      </c>
      <c r="JD3" s="5">
        <f t="shared" ref="JD3" si="199">SUM(JD4:JD15)</f>
        <v>0</v>
      </c>
      <c r="JE3" s="5">
        <f t="shared" ref="JE3" si="200">SUM(JE4:JE15)</f>
        <v>0</v>
      </c>
      <c r="JF3" s="5">
        <f t="shared" ref="JF3" si="201">SUM(JF4:JF15)</f>
        <v>0</v>
      </c>
      <c r="JG3" s="5">
        <f t="shared" ref="JG3" si="202">SUM(JG4:JG15)</f>
        <v>0</v>
      </c>
      <c r="JH3" s="5">
        <f t="shared" ref="JH3" si="203">SUM(JH4:JH15)</f>
        <v>0</v>
      </c>
      <c r="JI3" s="5">
        <f t="shared" ref="JI3" si="204">SUM(JI4:JI15)</f>
        <v>0</v>
      </c>
      <c r="JJ3" s="5">
        <f t="shared" ref="JJ3" si="205">SUM(JJ4:JJ15)</f>
        <v>0</v>
      </c>
      <c r="JK3" s="5">
        <f t="shared" ref="JK3" si="206">SUM(JK4:JK15)</f>
        <v>0</v>
      </c>
      <c r="JL3" s="5">
        <f t="shared" ref="JL3" si="207">SUM(JL4:JL15)</f>
        <v>0</v>
      </c>
      <c r="JM3" s="5">
        <f t="shared" ref="JM3" si="208">SUM(JM4:JM15)</f>
        <v>0</v>
      </c>
      <c r="JN3" s="5">
        <f t="shared" ref="JN3" si="209">SUM(JN4:JN15)</f>
        <v>0</v>
      </c>
      <c r="JO3" s="5">
        <f t="shared" ref="JO3" si="210">SUM(JO4:JO15)</f>
        <v>0</v>
      </c>
      <c r="JP3" s="5">
        <f t="shared" ref="JP3" si="211">SUM(JP4:JP15)</f>
        <v>0</v>
      </c>
      <c r="JQ3" s="5">
        <f t="shared" ref="JQ3" si="212">SUM(JQ4:JQ15)</f>
        <v>0</v>
      </c>
      <c r="JR3" s="5">
        <f t="shared" ref="JR3" si="213">SUM(JR4:JR15)</f>
        <v>0</v>
      </c>
      <c r="JS3" s="5">
        <f t="shared" ref="JS3" si="214">SUM(JS4:JS15)</f>
        <v>0</v>
      </c>
      <c r="JT3" s="5">
        <f t="shared" ref="JT3" si="215">SUM(JT4:JT15)</f>
        <v>0</v>
      </c>
      <c r="JU3" s="5">
        <f t="shared" ref="JU3" si="216">SUM(JU4:JU15)</f>
        <v>0</v>
      </c>
      <c r="JV3" s="5">
        <f t="shared" ref="JV3" si="217">SUM(JV4:JV15)</f>
        <v>0</v>
      </c>
      <c r="JW3" s="5">
        <f t="shared" ref="JW3" si="218">SUM(JW4:JW15)</f>
        <v>0</v>
      </c>
      <c r="JX3" s="5">
        <f t="shared" ref="JX3" si="219">SUM(JX4:JX15)</f>
        <v>0</v>
      </c>
      <c r="JY3" s="5">
        <f t="shared" ref="JY3" si="220">SUM(JY4:JY15)</f>
        <v>0</v>
      </c>
      <c r="JZ3" s="5">
        <f t="shared" ref="JZ3" si="221">SUM(JZ4:JZ15)</f>
        <v>0</v>
      </c>
      <c r="KA3" s="5">
        <f t="shared" ref="KA3" si="222">SUM(KA4:KA15)</f>
        <v>0</v>
      </c>
      <c r="KB3" s="5">
        <f t="shared" ref="KB3" si="223">SUM(KB4:KB15)</f>
        <v>0</v>
      </c>
      <c r="KC3" s="5">
        <f t="shared" ref="KC3" si="224">SUM(KC4:KC15)</f>
        <v>0</v>
      </c>
      <c r="KD3" s="5">
        <f t="shared" ref="KD3" si="225">SUM(KD4:KD15)</f>
        <v>0</v>
      </c>
      <c r="KE3" s="5">
        <f t="shared" ref="KE3" si="226">SUM(KE4:KE15)</f>
        <v>0</v>
      </c>
      <c r="KF3" s="5">
        <f t="shared" ref="KF3" si="227">SUM(KF4:KF15)</f>
        <v>0</v>
      </c>
      <c r="KG3" s="5">
        <f t="shared" ref="KG3" si="228">SUM(KG4:KG15)</f>
        <v>0</v>
      </c>
      <c r="KH3" s="5">
        <f t="shared" ref="KH3" si="229">SUM(KH4:KH15)</f>
        <v>0</v>
      </c>
      <c r="KI3" s="5">
        <f t="shared" ref="KI3" si="230">SUM(KI4:KI15)</f>
        <v>0</v>
      </c>
      <c r="KJ3" s="5">
        <f t="shared" ref="KJ3" si="231">SUM(KJ4:KJ15)</f>
        <v>0</v>
      </c>
      <c r="KK3" s="5">
        <f t="shared" ref="KK3" si="232">SUM(KK4:KK15)</f>
        <v>0</v>
      </c>
      <c r="KL3" s="5">
        <f t="shared" ref="KL3" si="233">SUM(KL4:KL15)</f>
        <v>0</v>
      </c>
      <c r="KM3" s="5">
        <f t="shared" ref="KM3" si="234">SUM(KM4:KM15)</f>
        <v>0</v>
      </c>
      <c r="KN3" s="5">
        <f t="shared" ref="KN3" si="235">SUM(KN4:KN15)</f>
        <v>0</v>
      </c>
      <c r="KO3" s="5">
        <f t="shared" ref="KO3" si="236">SUM(KO4:KO15)</f>
        <v>0</v>
      </c>
      <c r="KP3" s="5">
        <f t="shared" ref="KP3" si="237">SUM(KP4:KP15)</f>
        <v>0</v>
      </c>
      <c r="KQ3" s="5">
        <f t="shared" ref="KQ3" si="238">SUM(KQ4:KQ15)</f>
        <v>0</v>
      </c>
      <c r="KR3" s="5">
        <f t="shared" ref="KR3" si="239">SUM(KR4:KR15)</f>
        <v>0</v>
      </c>
      <c r="KS3" s="5">
        <f t="shared" ref="KS3" si="240">SUM(KS4:KS15)</f>
        <v>0</v>
      </c>
      <c r="KT3" s="5">
        <f t="shared" ref="KT3" si="241">SUM(KT4:KT15)</f>
        <v>0</v>
      </c>
      <c r="KU3" s="5">
        <f t="shared" ref="KU3" si="242">SUM(KU4:KU15)</f>
        <v>0</v>
      </c>
      <c r="KV3" s="5">
        <f t="shared" ref="KV3" si="243">SUM(KV4:KV15)</f>
        <v>0</v>
      </c>
      <c r="KW3" s="5">
        <f t="shared" ref="KW3" si="244">SUM(KW4:KW15)</f>
        <v>0</v>
      </c>
    </row>
    <row r="4" spans="1:309">
      <c r="A4" s="376">
        <v>1.1000000000000001</v>
      </c>
      <c r="B4" s="377" t="s">
        <v>511</v>
      </c>
      <c r="D4" s="5">
        <f ca="1">IF(D$2&gt;Exit,0,Assumptions!E359)</f>
        <v>0</v>
      </c>
      <c r="E4" s="5">
        <f ca="1">IF(E$2&gt;Exit,0,Assumptions!F359)</f>
        <v>0</v>
      </c>
      <c r="F4" s="5">
        <f ca="1">IF(F$2&gt;Exit,0,Assumptions!G359)</f>
        <v>0</v>
      </c>
      <c r="G4" s="5">
        <f ca="1">IF(G$2&gt;Exit,0,Assumptions!H359)</f>
        <v>0</v>
      </c>
      <c r="H4" s="5">
        <f ca="1">IF(H$2&gt;Exit,0,Assumptions!I359)</f>
        <v>0</v>
      </c>
      <c r="I4" s="5">
        <f ca="1">IF(I$2&gt;Exit,0,Assumptions!J359)</f>
        <v>0</v>
      </c>
      <c r="J4" s="5">
        <f ca="1">IF(J$2&gt;Exit,0,Assumptions!K359)</f>
        <v>0</v>
      </c>
      <c r="K4" s="5">
        <f ca="1">IF(K$2&gt;Exit,0,Assumptions!L359)</f>
        <v>0</v>
      </c>
      <c r="L4" s="5">
        <f ca="1">IF(L$2&gt;Exit,0,Assumptions!M359)</f>
        <v>0</v>
      </c>
      <c r="M4" s="5">
        <f ca="1">IF(M$2&gt;Exit,0,Assumptions!N359)</f>
        <v>0</v>
      </c>
      <c r="N4" s="5">
        <f ca="1">IF(N$2&gt;Exit,0,Assumptions!O359)</f>
        <v>0</v>
      </c>
      <c r="O4" s="5">
        <f ca="1">IF(O$2&gt;Exit,0,Assumptions!P359)</f>
        <v>0</v>
      </c>
      <c r="P4" s="5">
        <f ca="1">IF(P$2&gt;Exit,0,Assumptions!Q359)</f>
        <v>0</v>
      </c>
      <c r="Q4" s="5">
        <f ca="1">IF(Q$2&gt;Exit,0,Assumptions!R359)</f>
        <v>0</v>
      </c>
      <c r="R4" s="5">
        <f ca="1">IF(R$2&gt;Exit,0,Assumptions!S359)</f>
        <v>0</v>
      </c>
      <c r="S4" s="5">
        <f ca="1">IF(S$2&gt;Exit,0,Assumptions!T359)</f>
        <v>0</v>
      </c>
      <c r="T4" s="5">
        <f ca="1">IF(T$2&gt;Exit,0,Assumptions!U359)</f>
        <v>0</v>
      </c>
      <c r="U4" s="5">
        <f ca="1">IF(U$2&gt;Exit,0,Assumptions!V359)</f>
        <v>0</v>
      </c>
      <c r="V4" s="5">
        <f ca="1">IF(V$2&gt;Exit,0,Assumptions!W359)</f>
        <v>0</v>
      </c>
      <c r="W4" s="5">
        <f ca="1">IF(W$2&gt;Exit,0,Assumptions!X359)</f>
        <v>0</v>
      </c>
      <c r="X4" s="5">
        <f ca="1">IF(X$2&gt;Exit,0,Assumptions!Y359)</f>
        <v>0</v>
      </c>
      <c r="Y4" s="5">
        <f ca="1">IF(Y$2&gt;Exit,0,Assumptions!Z359)</f>
        <v>0</v>
      </c>
      <c r="Z4" s="5">
        <f ca="1">IF(Z$2&gt;Exit,0,Assumptions!AA359)</f>
        <v>0</v>
      </c>
      <c r="AA4" s="5">
        <f ca="1">IF(AA$2&gt;Exit,0,Assumptions!AB359)</f>
        <v>0</v>
      </c>
      <c r="AB4" s="5">
        <f ca="1">IF(AB$2&gt;Exit,0,Assumptions!AC359)</f>
        <v>0</v>
      </c>
      <c r="AC4" s="5">
        <f ca="1">IF(AC$2&gt;Exit,0,Assumptions!AD359)</f>
        <v>0</v>
      </c>
      <c r="AD4" s="5">
        <f ca="1">IF(AD$2&gt;Exit,0,Assumptions!AE359)</f>
        <v>0</v>
      </c>
      <c r="AE4" s="5">
        <f ca="1">IF(AE$2&gt;Exit,0,Assumptions!AF359)</f>
        <v>0</v>
      </c>
      <c r="AF4" s="5">
        <f ca="1">IF(AF$2&gt;Exit,0,Assumptions!AG359)</f>
        <v>0</v>
      </c>
      <c r="AG4" s="5">
        <f ca="1">IF(AG$2&gt;Exit,0,Assumptions!AH359)</f>
        <v>0</v>
      </c>
      <c r="AH4" s="5">
        <f ca="1">IF(AH$2&gt;Exit,0,Assumptions!AI359)</f>
        <v>0</v>
      </c>
      <c r="AI4" s="5">
        <f ca="1">IF(AI$2&gt;Exit,0,Assumptions!AJ359)</f>
        <v>0</v>
      </c>
      <c r="AJ4" s="5">
        <f ca="1">IF(AJ$2&gt;Exit,0,Assumptions!AK359)</f>
        <v>0</v>
      </c>
      <c r="AK4" s="5">
        <f ca="1">IF(AK$2&gt;Exit,0,Assumptions!AL359)</f>
        <v>0</v>
      </c>
      <c r="AL4" s="5">
        <f ca="1">IF(AL$2&gt;Exit,0,Assumptions!AM359)</f>
        <v>0</v>
      </c>
      <c r="AM4" s="5">
        <f ca="1">IF(AM$2&gt;Exit,0,Assumptions!AN359)</f>
        <v>0</v>
      </c>
      <c r="AN4" s="5">
        <f ca="1">IF(AN$2&gt;Exit,0,Assumptions!AO359)</f>
        <v>0</v>
      </c>
      <c r="AO4" s="5">
        <f ca="1">IF(AO$2&gt;Exit,0,Assumptions!AP359)</f>
        <v>0</v>
      </c>
      <c r="AP4" s="5">
        <f ca="1">IF(AP$2&gt;Exit,0,Assumptions!AQ359)</f>
        <v>0</v>
      </c>
      <c r="AQ4" s="5">
        <f ca="1">IF(AQ$2&gt;Exit,0,Assumptions!AR359)</f>
        <v>0</v>
      </c>
      <c r="AR4" s="5">
        <f ca="1">IF(AR$2&gt;Exit,0,Assumptions!AS359)</f>
        <v>0</v>
      </c>
      <c r="AS4" s="5">
        <f ca="1">IF(AS$2&gt;Exit,0,Assumptions!AT359)</f>
        <v>0</v>
      </c>
      <c r="AT4" s="5">
        <f ca="1">IF(AT$2&gt;Exit,0,Assumptions!AU359)</f>
        <v>0</v>
      </c>
      <c r="AU4" s="5">
        <f ca="1">IF(AU$2&gt;Exit,0,Assumptions!AV359)</f>
        <v>0</v>
      </c>
      <c r="AV4" s="5">
        <f ca="1">IF(AV$2&gt;Exit,0,Assumptions!AW359)</f>
        <v>0</v>
      </c>
      <c r="AW4" s="5">
        <f ca="1">IF(AW$2&gt;Exit,0,Assumptions!AX359)</f>
        <v>0</v>
      </c>
      <c r="AX4" s="5">
        <f ca="1">IF(AX$2&gt;Exit,0,Assumptions!AY359)</f>
        <v>0</v>
      </c>
      <c r="AY4" s="5">
        <f ca="1">IF(AY$2&gt;Exit,0,Assumptions!AZ359)</f>
        <v>0</v>
      </c>
      <c r="AZ4" s="5">
        <f ca="1">IF(AZ$2&gt;Exit,0,Assumptions!BA359)</f>
        <v>0</v>
      </c>
      <c r="BA4" s="5">
        <f ca="1">IF(BA$2&gt;Exit,0,Assumptions!BB359)</f>
        <v>0</v>
      </c>
      <c r="BB4" s="5">
        <f ca="1">IF(BB$2&gt;Exit,0,Assumptions!BC359)</f>
        <v>0</v>
      </c>
      <c r="BC4" s="5">
        <f ca="1">IF(BC$2&gt;Exit,0,Assumptions!BD359)</f>
        <v>0</v>
      </c>
      <c r="BD4" s="5">
        <f ca="1">IF(BD$2&gt;Exit,0,Assumptions!BE359)</f>
        <v>0</v>
      </c>
      <c r="BE4" s="5">
        <f ca="1">IF(BE$2&gt;Exit,0,Assumptions!BF359)</f>
        <v>0</v>
      </c>
      <c r="BF4" s="5">
        <f ca="1">IF(BF$2&gt;Exit,0,Assumptions!BG359)</f>
        <v>0</v>
      </c>
      <c r="BG4" s="5">
        <f ca="1">IF(BG$2&gt;Exit,0,Assumptions!BH359)</f>
        <v>0</v>
      </c>
      <c r="BH4" s="5">
        <f ca="1">IF(BH$2&gt;Exit,0,Assumptions!BI359)</f>
        <v>0</v>
      </c>
      <c r="BI4" s="5">
        <f ca="1">IF(BI$2&gt;Exit,0,Assumptions!BJ359)</f>
        <v>0</v>
      </c>
      <c r="BJ4" s="5">
        <f ca="1">IF(BJ$2&gt;Exit,0,Assumptions!BK359)</f>
        <v>0</v>
      </c>
      <c r="BK4" s="5">
        <f ca="1">IF(BK$2&gt;Exit,0,Assumptions!BL359)</f>
        <v>0</v>
      </c>
      <c r="BL4" s="5">
        <f ca="1">IF(BL$2&gt;Exit,0,Assumptions!BM359)</f>
        <v>0</v>
      </c>
      <c r="BM4" s="5">
        <f ca="1">IF(BM$2&gt;Exit,0,Assumptions!BN359)</f>
        <v>0</v>
      </c>
      <c r="BN4" s="5">
        <f ca="1">IF(BN$2&gt;Exit,0,Assumptions!BO359)</f>
        <v>0</v>
      </c>
      <c r="BO4" s="5">
        <f ca="1">IF(BO$2&gt;Exit,0,Assumptions!BP359)</f>
        <v>0</v>
      </c>
      <c r="BP4" s="5">
        <f ca="1">IF(BP$2&gt;Exit,0,Assumptions!BQ359)</f>
        <v>0</v>
      </c>
      <c r="BQ4" s="5">
        <f ca="1">IF(BQ$2&gt;Exit,0,Assumptions!BR359)</f>
        <v>0</v>
      </c>
      <c r="BR4" s="5">
        <f ca="1">IF(BR$2&gt;Exit,0,Assumptions!BS359)</f>
        <v>0</v>
      </c>
      <c r="BS4" s="5">
        <f ca="1">IF(BS$2&gt;Exit,0,Assumptions!BT359)</f>
        <v>0</v>
      </c>
      <c r="BT4" s="5">
        <f ca="1">IF(BT$2&gt;Exit,0,Assumptions!BU359)</f>
        <v>0</v>
      </c>
      <c r="BU4" s="5">
        <f ca="1">IF(BU$2&gt;Exit,0,Assumptions!BV359)</f>
        <v>0</v>
      </c>
      <c r="BV4" s="5">
        <f ca="1">IF(BV$2&gt;Exit,0,Assumptions!BW359)</f>
        <v>0</v>
      </c>
      <c r="BW4" s="5">
        <f ca="1">IF(BW$2&gt;Exit,0,Assumptions!BX359)</f>
        <v>0</v>
      </c>
      <c r="BX4" s="5">
        <f ca="1">IF(BX$2&gt;Exit,0,Assumptions!BY359)</f>
        <v>0</v>
      </c>
      <c r="BY4" s="5">
        <f ca="1">IF(BY$2&gt;Exit,0,Assumptions!BZ359)</f>
        <v>0</v>
      </c>
      <c r="BZ4" s="5">
        <f ca="1">IF(BZ$2&gt;Exit,0,Assumptions!CA359)</f>
        <v>-6.9849193096160889E-10</v>
      </c>
      <c r="CA4" s="5">
        <f ca="1">IF(CA$2&gt;Exit,0,Assumptions!CB359)</f>
        <v>87860.820895522134</v>
      </c>
      <c r="CB4" s="5">
        <f ca="1">IF(CB$2&gt;Exit,0,Assumptions!CC359)</f>
        <v>191341.34328358201</v>
      </c>
      <c r="CC4" s="5">
        <f ca="1">IF(CC$2&gt;Exit,0,Assumptions!CD359)</f>
        <v>441013.59402985033</v>
      </c>
      <c r="CD4" s="5">
        <f ca="1">IF(CD$2&gt;Exit,0,Assumptions!CE359)</f>
        <v>1227075.0716417909</v>
      </c>
      <c r="CE4" s="5">
        <f ca="1">IF(CE$2&gt;Exit,0,Assumptions!CF359)</f>
        <v>1183825.8537313431</v>
      </c>
      <c r="CF4" s="5">
        <f ca="1">IF(CF$2&gt;Exit,0,Assumptions!CG359)</f>
        <v>1176252.0340298505</v>
      </c>
      <c r="CG4" s="5">
        <f ca="1">IF(CG$2&gt;Exit,0,Assumptions!CH359)</f>
        <v>1310994.5211940296</v>
      </c>
      <c r="CH4" s="5">
        <f ca="1">IF(CH$2&gt;Exit,0,Assumptions!CI359)</f>
        <v>1326673.2304477612</v>
      </c>
      <c r="CI4" s="5">
        <f ca="1">IF(CI$2&gt;Exit,0,Assumptions!CJ359)</f>
        <v>1342351.9397014924</v>
      </c>
      <c r="CJ4" s="5">
        <f ca="1">IF(CJ$2&gt;Exit,0,Assumptions!CK359)</f>
        <v>1941166.1713432833</v>
      </c>
      <c r="CK4" s="5">
        <f ca="1">IF(CK$2&gt;Exit,0,Assumptions!CL359)</f>
        <v>1956844.8805970147</v>
      </c>
      <c r="CL4" s="5">
        <f ca="1">IF(CL$2&gt;Exit,0,Assumptions!CM359)</f>
        <v>2000385.3885850746</v>
      </c>
      <c r="CM4" s="5">
        <f ca="1">IF(CM$2&gt;Exit,0,Assumptions!CN359)</f>
        <v>2066468.8051343283</v>
      </c>
      <c r="CN4" s="5">
        <f ca="1">IF(CN$2&gt;Exit,0,Assumptions!CO359)</f>
        <v>2080152.0281014927</v>
      </c>
      <c r="CO4" s="5">
        <f ca="1">IF(CO$2&gt;Exit,0,Assumptions!CP359)</f>
        <v>2090570.1086686568</v>
      </c>
      <c r="CP4" s="5">
        <f ca="1">IF(CP$2&gt;Exit,0,Assumptions!CQ359)</f>
        <v>2090570.1086686568</v>
      </c>
      <c r="CQ4" s="5">
        <f ca="1">IF(CQ$2&gt;Exit,0,Assumptions!CR359)</f>
        <v>2090570.1086686568</v>
      </c>
      <c r="CR4" s="5">
        <f ca="1">IF(CR$2&gt;Exit,0,Assumptions!CS359)</f>
        <v>2090570.1086686568</v>
      </c>
      <c r="CS4" s="5">
        <f ca="1">IF(CS$2&gt;Exit,0,Assumptions!CT359)</f>
        <v>2090570.1086686568</v>
      </c>
      <c r="CT4" s="5">
        <f ca="1">IF(CT$2&gt;Exit,0,Assumptions!CU359)</f>
        <v>2090570.1086686568</v>
      </c>
      <c r="CU4" s="5">
        <f ca="1">IF(CU$2&gt;Exit,0,Assumptions!CV359)</f>
        <v>2090570.1086686568</v>
      </c>
      <c r="CV4" s="5">
        <f ca="1">IF(CV$2&gt;Exit,0,Assumptions!CW359)</f>
        <v>2090570.1086686568</v>
      </c>
      <c r="CW4" s="5">
        <f ca="1">IF(CW$2&gt;Exit,0,Assumptions!CX359)</f>
        <v>2090570.1086686568</v>
      </c>
      <c r="CX4" s="5">
        <f ca="1">IF(CX$2&gt;Exit,0,Assumptions!CY359)</f>
        <v>2028291.3968018503</v>
      </c>
      <c r="CY4" s="5">
        <f ca="1">IF(CY$2&gt;Exit,0,Assumptions!CZ359)</f>
        <v>2094160.6542272237</v>
      </c>
      <c r="CZ4" s="5">
        <f ca="1">IF(CZ$2&gt;Exit,0,Assumptions!DA359)</f>
        <v>2186168.5058690147</v>
      </c>
      <c r="DA4" s="5">
        <f ca="1">IF(DA$2&gt;Exit,0,Assumptions!DB359)</f>
        <v>2189694.8596610148</v>
      </c>
      <c r="DB4" s="5">
        <f ca="1">IF(DB$2&gt;Exit,0,Assumptions!DC359)</f>
        <v>2200633.844256537</v>
      </c>
      <c r="DC4" s="5">
        <f ca="1">IF(DC$2&gt;Exit,0,Assumptions!DD359)</f>
        <v>2200633.844256537</v>
      </c>
      <c r="DD4" s="5">
        <f ca="1">IF(DD$2&gt;Exit,0,Assumptions!DE359)</f>
        <v>2200633.844256537</v>
      </c>
      <c r="DE4" s="5">
        <f ca="1">IF(DE$2&gt;Exit,0,Assumptions!DF359)</f>
        <v>2200633.844256537</v>
      </c>
      <c r="DF4" s="5">
        <f ca="1">IF(DF$2&gt;Exit,0,Assumptions!DG359)</f>
        <v>2200633.844256537</v>
      </c>
      <c r="DG4" s="5">
        <f ca="1">IF(DG$2&gt;Exit,0,Assumptions!DH359)</f>
        <v>2200633.844256537</v>
      </c>
      <c r="DH4" s="5">
        <f ca="1">IF(DH$2&gt;Exit,0,Assumptions!DI359)</f>
        <v>2200633.844256537</v>
      </c>
      <c r="DI4" s="5">
        <f ca="1">IF(DI$2&gt;Exit,0,Assumptions!DJ359)</f>
        <v>2200633.844256537</v>
      </c>
      <c r="DJ4" s="5">
        <f ca="1">IF(DJ$2&gt;Exit,0,Assumptions!DK359)</f>
        <v>2056943.7515828956</v>
      </c>
      <c r="DK4" s="5">
        <f ca="1">IF(DK$2&gt;Exit,0,Assumptions!DL359)</f>
        <v>2126106.4718795377</v>
      </c>
      <c r="DL4" s="5">
        <f ca="1">IF(DL$2&gt;Exit,0,Assumptions!DM359)</f>
        <v>2126106.4718795377</v>
      </c>
      <c r="DM4" s="5">
        <f ca="1">IF(DM$2&gt;Exit,0,Assumptions!DN359)</f>
        <v>2303834.7029963373</v>
      </c>
      <c r="DN4" s="5">
        <f ca="1">IF(DN$2&gt;Exit,0,Assumptions!DO359)</f>
        <v>2315320.636821636</v>
      </c>
      <c r="DO4" s="5">
        <f ca="1">IF(DO$2&gt;Exit,0,Assumptions!DP359)</f>
        <v>2315320.636821636</v>
      </c>
      <c r="DP4" s="5">
        <f ca="1">IF(DP$2&gt;Exit,0,Assumptions!DQ359)</f>
        <v>2315320.636821636</v>
      </c>
      <c r="DQ4" s="5">
        <f ca="1">IF(DQ$2&gt;Exit,0,Assumptions!DR359)</f>
        <v>2315320.636821636</v>
      </c>
      <c r="DR4" s="5">
        <f ca="1">IF(DR$2&gt;Exit,0,Assumptions!DS359)</f>
        <v>2315320.636821636</v>
      </c>
      <c r="DS4" s="5">
        <f ca="1">IF(DS$2&gt;Exit,0,Assumptions!DT359)</f>
        <v>2315320.636821636</v>
      </c>
      <c r="DT4" s="5">
        <f ca="1">IF(DT$2&gt;Exit,0,Assumptions!DU359)</f>
        <v>2315320.636821636</v>
      </c>
      <c r="DU4" s="5">
        <f ca="1">IF(DU$2&gt;Exit,0,Assumptions!DV359)</f>
        <v>2315320.636821636</v>
      </c>
      <c r="DV4" s="5">
        <f ca="1">IF(DV$2&gt;Exit,0,Assumptions!DW359)</f>
        <v>1661987.0301933382</v>
      </c>
      <c r="DW4" s="5">
        <f ca="1">IF(DW$2&gt;Exit,0,Assumptions!DX359)</f>
        <v>1734607.8865048122</v>
      </c>
      <c r="DX4" s="5">
        <f ca="1">IF(DX$2&gt;Exit,0,Assumptions!DY359)</f>
        <v>1840876.9551510811</v>
      </c>
      <c r="DY4" s="5">
        <f ca="1">IF(DY$2&gt;Exit,0,Assumptions!DZ359)</f>
        <v>2138608.9281757008</v>
      </c>
      <c r="DZ4" s="5">
        <f ca="1">IF(DZ$2&gt;Exit,0,Assumptions!EA359)</f>
        <v>2428343.1308000647</v>
      </c>
      <c r="EA4" s="5">
        <f ca="1">IF(EA$2&gt;Exit,0,Assumptions!EB359)</f>
        <v>2428343.1308000647</v>
      </c>
      <c r="EB4" s="5">
        <f ca="1">IF(EB$2&gt;Exit,0,Assumptions!EC359)</f>
        <v>2428343.1308000647</v>
      </c>
      <c r="EC4" s="5">
        <f ca="1">IF(EC$2&gt;Exit,0,Assumptions!ED359)</f>
        <v>2428343.1308000647</v>
      </c>
      <c r="ED4" s="5">
        <f ca="1">IF(ED$2&gt;Exit,0,Assumptions!EE359)</f>
        <v>2428343.1308000647</v>
      </c>
      <c r="EE4" s="5">
        <f ca="1">IF(EE$2&gt;Exit,0,Assumptions!EF359)</f>
        <v>2428343.1308000647</v>
      </c>
      <c r="EF4" s="5">
        <f ca="1">IF(EF$2&gt;Exit,0,Assumptions!EG359)</f>
        <v>2428343.1308000647</v>
      </c>
      <c r="EG4" s="5">
        <f ca="1">IF(EG$2&gt;Exit,0,Assumptions!EH359)</f>
        <v>2428343.1308000647</v>
      </c>
      <c r="EH4" s="5">
        <f ca="1">IF(EH$2&gt;Exit,0,Assumptions!EI359)</f>
        <v>2471562.3319129068</v>
      </c>
      <c r="EI4" s="5">
        <f ca="1">IF(EI$2&gt;Exit,0,Assumptions!EJ359)</f>
        <v>2547814.2310399543</v>
      </c>
      <c r="EJ4" s="5">
        <f ca="1">IF(EJ$2&gt;Exit,0,Assumptions!EK359)</f>
        <v>2547814.2310399543</v>
      </c>
      <c r="EK4" s="5">
        <f ca="1">IF(EK$2&gt;Exit,0,Assumptions!EL359)</f>
        <v>2547814.2310399543</v>
      </c>
      <c r="EL4" s="5">
        <f ca="1">IF(EL$2&gt;Exit,0,Assumptions!EM359)</f>
        <v>2547814.2310399543</v>
      </c>
      <c r="EM4" s="5">
        <f ca="1">IF(EM$2&gt;Exit,0,Assumptions!EN359)</f>
        <v>2547814.2310399543</v>
      </c>
      <c r="EN4" s="5">
        <f ca="1">IF(EN$2&gt;Exit,0,Assumptions!EO359)</f>
        <v>2547814.2310399543</v>
      </c>
      <c r="EO4" s="5">
        <f ca="1">IF(EO$2&gt;Exit,0,Assumptions!EP359)</f>
        <v>2547814.2310399543</v>
      </c>
      <c r="EP4" s="5">
        <f ca="1">IF(EP$2&gt;Exit,0,Assumptions!EQ359)</f>
        <v>2547814.2310399543</v>
      </c>
      <c r="EQ4" s="5">
        <f ca="1">IF(EQ$2&gt;Exit,0,Assumptions!ER359)</f>
        <v>2547814.2310399543</v>
      </c>
      <c r="ER4" s="5">
        <f ca="1">IF(ER$2&gt;Exit,0,Assumptions!ES359)</f>
        <v>2547814.2310399543</v>
      </c>
      <c r="ES4" s="5">
        <f ca="1">IF(ES$2&gt;Exit,0,Assumptions!ET359)</f>
        <v>2547814.2310399543</v>
      </c>
      <c r="ET4" s="5">
        <f ca="1">IF(ET$2&gt;Exit,0,Assumptions!EU359)</f>
        <v>2236683.9985951353</v>
      </c>
      <c r="EU4" s="5">
        <f ca="1">IF(EU$2&gt;Exit,0,Assumptions!EV359)</f>
        <v>2316748.4926785352</v>
      </c>
      <c r="EV4" s="5">
        <f ca="1">IF(EV$2&gt;Exit,0,Assumptions!EW359)</f>
        <v>2439489.2669649757</v>
      </c>
      <c r="EW4" s="5">
        <f ca="1">IF(EW$2&gt;Exit,0,Assumptions!EX359)</f>
        <v>2652621.8503613975</v>
      </c>
      <c r="EX4" s="5">
        <f>IF(EX$2&gt;Exit,0,Assumptions!EY359)</f>
        <v>0</v>
      </c>
      <c r="EY4" s="5">
        <f>IF(EY$2&gt;Exit,0,Assumptions!EZ359)</f>
        <v>0</v>
      </c>
      <c r="EZ4" s="5">
        <f>IF(EZ$2&gt;Exit,0,Assumptions!FA359)</f>
        <v>0</v>
      </c>
      <c r="FA4" s="5">
        <f>IF(FA$2&gt;Exit,0,Assumptions!FB359)</f>
        <v>0</v>
      </c>
      <c r="FB4" s="5">
        <f>IF(FB$2&gt;Exit,0,Assumptions!FC359)</f>
        <v>0</v>
      </c>
      <c r="FC4" s="5">
        <f>IF(FC$2&gt;Exit,0,Assumptions!FD359)</f>
        <v>0</v>
      </c>
      <c r="FD4" s="5">
        <f>IF(FD$2&gt;Exit,0,Assumptions!FE359)</f>
        <v>0</v>
      </c>
      <c r="FE4" s="5">
        <f>IF(FE$2&gt;Exit,0,Assumptions!FF359)</f>
        <v>0</v>
      </c>
      <c r="FF4" s="5">
        <f>IF(FF$2&gt;Exit,0,Assumptions!FG359)</f>
        <v>0</v>
      </c>
      <c r="FG4" s="5">
        <f>IF(FG$2&gt;Exit,0,Assumptions!FH359)</f>
        <v>0</v>
      </c>
      <c r="FH4" s="5">
        <f>IF(FH$2&gt;Exit,0,Assumptions!FI359)</f>
        <v>0</v>
      </c>
      <c r="FI4" s="5">
        <f>IF(FI$2&gt;Exit,0,Assumptions!FJ359)</f>
        <v>0</v>
      </c>
      <c r="FJ4" s="5">
        <f>IF(FJ$2&gt;Exit,0,Assumptions!FK359)</f>
        <v>0</v>
      </c>
      <c r="FK4" s="5">
        <f>IF(FK$2&gt;Exit,0,Assumptions!FL359)</f>
        <v>0</v>
      </c>
      <c r="FL4" s="5">
        <f>IF(FL$2&gt;Exit,0,Assumptions!FM359)</f>
        <v>0</v>
      </c>
      <c r="FM4" s="5">
        <f>IF(FM$2&gt;Exit,0,Assumptions!FN359)</f>
        <v>0</v>
      </c>
      <c r="FN4" s="5">
        <f>IF(FN$2&gt;Exit,0,Assumptions!FO359)</f>
        <v>0</v>
      </c>
      <c r="FO4" s="5">
        <f>IF(FO$2&gt;Exit,0,Assumptions!FP359)</f>
        <v>0</v>
      </c>
      <c r="FP4" s="5">
        <f>IF(FP$2&gt;Exit,0,Assumptions!FQ359)</f>
        <v>0</v>
      </c>
      <c r="FQ4" s="5">
        <f>IF(FQ$2&gt;Exit,0,Assumptions!FR359)</f>
        <v>0</v>
      </c>
      <c r="FR4" s="5">
        <f>IF(FR$2&gt;Exit,0,Assumptions!FS359)</f>
        <v>0</v>
      </c>
      <c r="FS4" s="5">
        <f>IF(FS$2&gt;Exit,0,Assumptions!FT359)</f>
        <v>0</v>
      </c>
      <c r="FT4" s="5">
        <f>IF(FT$2&gt;Exit,0,Assumptions!FU359)</f>
        <v>0</v>
      </c>
      <c r="FU4" s="5">
        <f>IF(FU$2&gt;Exit,0,Assumptions!FV359)</f>
        <v>0</v>
      </c>
      <c r="FV4" s="5">
        <f>IF(FV$2&gt;Exit,0,Assumptions!FW359)</f>
        <v>0</v>
      </c>
      <c r="FW4" s="5">
        <f>IF(FW$2&gt;Exit,0,Assumptions!FX359)</f>
        <v>0</v>
      </c>
      <c r="FX4" s="5">
        <f>IF(FX$2&gt;Exit,0,Assumptions!FY359)</f>
        <v>0</v>
      </c>
      <c r="FY4" s="5">
        <f>IF(FY$2&gt;Exit,0,Assumptions!FZ359)</f>
        <v>0</v>
      </c>
      <c r="FZ4" s="5">
        <f>IF(FZ$2&gt;Exit,0,Assumptions!GA359)</f>
        <v>0</v>
      </c>
      <c r="GA4" s="5">
        <f>IF(GA$2&gt;Exit,0,Assumptions!GB359)</f>
        <v>0</v>
      </c>
      <c r="GB4" s="5">
        <f>IF(GB$2&gt;Exit,0,Assumptions!GC359)</f>
        <v>0</v>
      </c>
      <c r="GC4" s="5">
        <f>IF(GC$2&gt;Exit,0,Assumptions!GD359)</f>
        <v>0</v>
      </c>
      <c r="GD4" s="5">
        <f>IF(GD$2&gt;Exit,0,Assumptions!GE359)</f>
        <v>0</v>
      </c>
      <c r="GE4" s="5">
        <f>IF(GE$2&gt;Exit,0,Assumptions!GF359)</f>
        <v>0</v>
      </c>
      <c r="GF4" s="5">
        <f>IF(GF$2&gt;Exit,0,Assumptions!GG359)</f>
        <v>0</v>
      </c>
      <c r="GG4" s="5">
        <f>IF(GG$2&gt;Exit,0,Assumptions!GH359)</f>
        <v>0</v>
      </c>
      <c r="GH4" s="5">
        <f>IF(GH$2&gt;Exit,0,Assumptions!GI359)</f>
        <v>0</v>
      </c>
      <c r="GI4" s="5">
        <f>IF(GI$2&gt;Exit,0,Assumptions!GJ359)</f>
        <v>0</v>
      </c>
      <c r="GJ4" s="5">
        <f>IF(GJ$2&gt;Exit,0,Assumptions!GK359)</f>
        <v>0</v>
      </c>
      <c r="GK4" s="5">
        <f>IF(GK$2&gt;Exit,0,Assumptions!GL359)</f>
        <v>0</v>
      </c>
      <c r="GL4" s="5">
        <f>IF(GL$2&gt;Exit,0,Assumptions!GM359)</f>
        <v>0</v>
      </c>
      <c r="GM4" s="5">
        <f>IF(GM$2&gt;Exit,0,Assumptions!GN359)</f>
        <v>0</v>
      </c>
      <c r="GN4" s="5">
        <f>IF(GN$2&gt;Exit,0,Assumptions!GO359)</f>
        <v>0</v>
      </c>
      <c r="GO4" s="5">
        <f>IF(GO$2&gt;Exit,0,Assumptions!GP359)</f>
        <v>0</v>
      </c>
      <c r="GP4" s="5">
        <f>IF(GP$2&gt;Exit,0,Assumptions!GQ359)</f>
        <v>0</v>
      </c>
      <c r="GQ4" s="5">
        <f>IF(GQ$2&gt;Exit,0,Assumptions!GR359)</f>
        <v>0</v>
      </c>
      <c r="GR4" s="5">
        <f>IF(GR$2&gt;Exit,0,Assumptions!GS359)</f>
        <v>0</v>
      </c>
      <c r="GS4" s="5">
        <f>IF(GS$2&gt;Exit,0,Assumptions!GT359)</f>
        <v>0</v>
      </c>
      <c r="GT4" s="5">
        <f>IF(GT$2&gt;Exit,0,Assumptions!GU359)</f>
        <v>0</v>
      </c>
      <c r="GU4" s="5">
        <f>IF(GU$2&gt;Exit,0,Assumptions!GV359)</f>
        <v>0</v>
      </c>
      <c r="GV4" s="5">
        <f>IF(GV$2&gt;Exit,0,Assumptions!GW359)</f>
        <v>0</v>
      </c>
      <c r="GW4" s="5">
        <f>IF(GW$2&gt;Exit,0,Assumptions!GX359)</f>
        <v>0</v>
      </c>
      <c r="GX4" s="5">
        <f>IF(GX$2&gt;Exit,0,Assumptions!GY359)</f>
        <v>0</v>
      </c>
      <c r="GY4" s="5">
        <f>IF(GY$2&gt;Exit,0,Assumptions!GZ359)</f>
        <v>0</v>
      </c>
      <c r="GZ4" s="5">
        <f>IF(GZ$2&gt;Exit,0,Assumptions!HA359)</f>
        <v>0</v>
      </c>
      <c r="HA4" s="5">
        <f>IF(HA$2&gt;Exit,0,Assumptions!HB359)</f>
        <v>0</v>
      </c>
      <c r="HB4" s="5">
        <f>IF(HB$2&gt;Exit,0,Assumptions!HC359)</f>
        <v>0</v>
      </c>
      <c r="HC4" s="5">
        <f>IF(HC$2&gt;Exit,0,Assumptions!HD359)</f>
        <v>0</v>
      </c>
      <c r="HD4" s="5">
        <f>IF(HD$2&gt;Exit,0,Assumptions!HE359)</f>
        <v>0</v>
      </c>
      <c r="HE4" s="5">
        <f>IF(HE$2&gt;Exit,0,Assumptions!HF359)</f>
        <v>0</v>
      </c>
      <c r="HF4" s="5">
        <f>IF(HF$2&gt;Exit,0,Assumptions!HG359)</f>
        <v>0</v>
      </c>
      <c r="HG4" s="5">
        <f>IF(HG$2&gt;Exit,0,Assumptions!HH359)</f>
        <v>0</v>
      </c>
      <c r="HH4" s="5">
        <f>IF(HH$2&gt;Exit,0,Assumptions!HI359)</f>
        <v>0</v>
      </c>
      <c r="HI4" s="5">
        <f>IF(HI$2&gt;Exit,0,Assumptions!HJ359)</f>
        <v>0</v>
      </c>
      <c r="HJ4" s="5">
        <f>IF(HJ$2&gt;Exit,0,Assumptions!HK359)</f>
        <v>0</v>
      </c>
      <c r="HK4" s="5">
        <f>IF(HK$2&gt;Exit,0,Assumptions!HL359)</f>
        <v>0</v>
      </c>
      <c r="HL4" s="5">
        <f>IF(HL$2&gt;Exit,0,Assumptions!HM359)</f>
        <v>0</v>
      </c>
      <c r="HM4" s="5">
        <f>IF(HM$2&gt;Exit,0,Assumptions!HN359)</f>
        <v>0</v>
      </c>
      <c r="HN4" s="5">
        <f>IF(HN$2&gt;Exit,0,Assumptions!HO359)</f>
        <v>0</v>
      </c>
      <c r="HO4" s="5">
        <f>IF(HO$2&gt;Exit,0,Assumptions!HP359)</f>
        <v>0</v>
      </c>
      <c r="HP4" s="5">
        <f>IF(HP$2&gt;Exit,0,Assumptions!HQ359)</f>
        <v>0</v>
      </c>
      <c r="HQ4" s="5">
        <f>IF(HQ$2&gt;Exit,0,Assumptions!HR359)</f>
        <v>0</v>
      </c>
      <c r="HR4" s="5">
        <f>IF(HR$2&gt;Exit,0,Assumptions!HS359)</f>
        <v>0</v>
      </c>
      <c r="HS4" s="5">
        <f>IF(HS$2&gt;Exit,0,Assumptions!HT359)</f>
        <v>0</v>
      </c>
      <c r="HT4" s="5">
        <f>IF(HT$2&gt;Exit,0,Assumptions!HU359)</f>
        <v>0</v>
      </c>
      <c r="HU4" s="5">
        <f>IF(HU$2&gt;Exit,0,Assumptions!HV359)</f>
        <v>0</v>
      </c>
      <c r="HV4" s="5">
        <f>IF(HV$2&gt;Exit,0,Assumptions!HW359)</f>
        <v>0</v>
      </c>
      <c r="HW4" s="5">
        <f>IF(HW$2&gt;Exit,0,Assumptions!HX359)</f>
        <v>0</v>
      </c>
      <c r="HX4" s="5">
        <f>IF(HX$2&gt;Exit,0,Assumptions!HY359)</f>
        <v>0</v>
      </c>
      <c r="HY4" s="5">
        <f>IF(HY$2&gt;Exit,0,Assumptions!HZ359)</f>
        <v>0</v>
      </c>
      <c r="HZ4" s="5">
        <f>IF(HZ$2&gt;Exit,0,Assumptions!IA359)</f>
        <v>0</v>
      </c>
      <c r="IA4" s="5">
        <f>IF(IA$2&gt;Exit,0,Assumptions!IB359)</f>
        <v>0</v>
      </c>
      <c r="IB4" s="5">
        <f>IF(IB$2&gt;Exit,0,Assumptions!IC359)</f>
        <v>0</v>
      </c>
      <c r="IC4" s="5">
        <f>IF(IC$2&gt;Exit,0,Assumptions!ID359)</f>
        <v>0</v>
      </c>
      <c r="ID4" s="5">
        <f>IF(ID$2&gt;Exit,0,Assumptions!IE359)</f>
        <v>0</v>
      </c>
      <c r="IE4" s="5">
        <f>IF(IE$2&gt;Exit,0,Assumptions!IF359)</f>
        <v>0</v>
      </c>
      <c r="IF4" s="5">
        <f>IF(IF$2&gt;Exit,0,Assumptions!IG359)</f>
        <v>0</v>
      </c>
      <c r="IG4" s="5">
        <f>IF(IG$2&gt;Exit,0,Assumptions!IH359)</f>
        <v>0</v>
      </c>
      <c r="IH4" s="5">
        <f>IF(IH$2&gt;Exit,0,Assumptions!II359)</f>
        <v>0</v>
      </c>
      <c r="II4" s="5">
        <f>IF(II$2&gt;Exit,0,Assumptions!IJ359)</f>
        <v>0</v>
      </c>
      <c r="IJ4" s="5">
        <f>IF(IJ$2&gt;Exit,0,Assumptions!IK359)</f>
        <v>0</v>
      </c>
      <c r="IK4" s="5">
        <f>IF(IK$2&gt;Exit,0,Assumptions!IL359)</f>
        <v>0</v>
      </c>
      <c r="IL4" s="5">
        <f>IF(IL$2&gt;Exit,0,Assumptions!IM359)</f>
        <v>0</v>
      </c>
      <c r="IM4" s="5">
        <f>IF(IM$2&gt;Exit,0,Assumptions!IN359)</f>
        <v>0</v>
      </c>
      <c r="IN4" s="5">
        <f>IF(IN$2&gt;Exit,0,Assumptions!IO359)</f>
        <v>0</v>
      </c>
      <c r="IO4" s="5">
        <f>IF(IO$2&gt;Exit,0,Assumptions!IP359)</f>
        <v>0</v>
      </c>
      <c r="IP4" s="5">
        <f>IF(IP$2&gt;Exit,0,Assumptions!IQ359)</f>
        <v>0</v>
      </c>
      <c r="IQ4" s="5">
        <f>IF(IQ$2&gt;Exit,0,Assumptions!IR359)</f>
        <v>0</v>
      </c>
      <c r="IR4" s="5">
        <f>IF(IR$2&gt;Exit,0,Assumptions!IS359)</f>
        <v>0</v>
      </c>
      <c r="IS4" s="5">
        <f>IF(IS$2&gt;Exit,0,Assumptions!IT359)</f>
        <v>0</v>
      </c>
      <c r="IT4" s="5">
        <f>IF(IT$2&gt;Exit,0,Assumptions!IU359)</f>
        <v>0</v>
      </c>
      <c r="IU4" s="5">
        <f>IF(IU$2&gt;Exit,0,Assumptions!IV359)</f>
        <v>0</v>
      </c>
      <c r="IV4" s="5">
        <f>IF(IV$2&gt;Exit,0,Assumptions!IW359)</f>
        <v>0</v>
      </c>
      <c r="IW4" s="5">
        <f>IF(IW$2&gt;Exit,0,Assumptions!IX359)</f>
        <v>0</v>
      </c>
      <c r="IX4" s="5">
        <f>IF(IX$2&gt;Exit,0,Assumptions!IY359)</f>
        <v>0</v>
      </c>
      <c r="IY4" s="5">
        <f>IF(IY$2&gt;Exit,0,Assumptions!IZ359)</f>
        <v>0</v>
      </c>
      <c r="IZ4" s="5">
        <f>IF(IZ$2&gt;Exit,0,Assumptions!JA359)</f>
        <v>0</v>
      </c>
      <c r="JA4" s="5">
        <f>IF(JA$2&gt;Exit,0,Assumptions!JB359)</f>
        <v>0</v>
      </c>
      <c r="JB4" s="5">
        <f>IF(JB$2&gt;Exit,0,Assumptions!JC359)</f>
        <v>0</v>
      </c>
      <c r="JC4" s="5">
        <f>IF(JC$2&gt;Exit,0,Assumptions!JD359)</f>
        <v>0</v>
      </c>
      <c r="JD4" s="5">
        <f>IF(JD$2&gt;Exit,0,Assumptions!JE359)</f>
        <v>0</v>
      </c>
      <c r="JE4" s="5">
        <f>IF(JE$2&gt;Exit,0,Assumptions!JF359)</f>
        <v>0</v>
      </c>
      <c r="JF4" s="5">
        <f>IF(JF$2&gt;Exit,0,Assumptions!JG359)</f>
        <v>0</v>
      </c>
      <c r="JG4" s="5">
        <f>IF(JG$2&gt;Exit,0,Assumptions!JH359)</f>
        <v>0</v>
      </c>
      <c r="JH4" s="5">
        <f>IF(JH$2&gt;Exit,0,Assumptions!JI359)</f>
        <v>0</v>
      </c>
      <c r="JI4" s="5">
        <f>IF(JI$2&gt;Exit,0,Assumptions!JJ359)</f>
        <v>0</v>
      </c>
      <c r="JJ4" s="5">
        <f>IF(JJ$2&gt;Exit,0,Assumptions!JK359)</f>
        <v>0</v>
      </c>
      <c r="JK4" s="5">
        <f>IF(JK$2&gt;Exit,0,Assumptions!JL359)</f>
        <v>0</v>
      </c>
      <c r="JL4" s="5">
        <f>IF(JL$2&gt;Exit,0,Assumptions!JM359)</f>
        <v>0</v>
      </c>
      <c r="JM4" s="5">
        <f>IF(JM$2&gt;Exit,0,Assumptions!JN359)</f>
        <v>0</v>
      </c>
      <c r="JN4" s="5">
        <f>IF(JN$2&gt;Exit,0,Assumptions!JO359)</f>
        <v>0</v>
      </c>
      <c r="JO4" s="5">
        <f>IF(JO$2&gt;Exit,0,Assumptions!JP359)</f>
        <v>0</v>
      </c>
      <c r="JP4" s="5">
        <f>IF(JP$2&gt;Exit,0,Assumptions!JQ359)</f>
        <v>0</v>
      </c>
      <c r="JQ4" s="5">
        <f>IF(JQ$2&gt;Exit,0,Assumptions!JR359)</f>
        <v>0</v>
      </c>
      <c r="JR4" s="5">
        <f>IF(JR$2&gt;Exit,0,Assumptions!JS359)</f>
        <v>0</v>
      </c>
      <c r="JS4" s="5">
        <f>IF(JS$2&gt;Exit,0,Assumptions!JT359)</f>
        <v>0</v>
      </c>
      <c r="JT4" s="5">
        <f>IF(JT$2&gt;Exit,0,Assumptions!JU359)</f>
        <v>0</v>
      </c>
      <c r="JU4" s="5">
        <f>IF(JU$2&gt;Exit,0,Assumptions!JV359)</f>
        <v>0</v>
      </c>
      <c r="JV4" s="5">
        <f>IF(JV$2&gt;Exit,0,Assumptions!JW359)</f>
        <v>0</v>
      </c>
      <c r="JW4" s="5">
        <f>IF(JW$2&gt;Exit,0,Assumptions!JX359)</f>
        <v>0</v>
      </c>
      <c r="JX4" s="5">
        <f>IF(JX$2&gt;Exit,0,Assumptions!JY359)</f>
        <v>0</v>
      </c>
      <c r="JY4" s="5">
        <f>IF(JY$2&gt;Exit,0,Assumptions!JZ359)</f>
        <v>0</v>
      </c>
      <c r="JZ4" s="5">
        <f>IF(JZ$2&gt;Exit,0,Assumptions!KA359)</f>
        <v>0</v>
      </c>
      <c r="KA4" s="5">
        <f>IF(KA$2&gt;Exit,0,Assumptions!KB359)</f>
        <v>0</v>
      </c>
      <c r="KB4" s="5">
        <f>IF(KB$2&gt;Exit,0,Assumptions!KC359)</f>
        <v>0</v>
      </c>
      <c r="KC4" s="5">
        <f>IF(KC$2&gt;Exit,0,Assumptions!KD359)</f>
        <v>0</v>
      </c>
      <c r="KD4" s="5">
        <f>IF(KD$2&gt;Exit,0,Assumptions!KE359)</f>
        <v>0</v>
      </c>
      <c r="KE4" s="5">
        <f>IF(KE$2&gt;Exit,0,Assumptions!KF359)</f>
        <v>0</v>
      </c>
      <c r="KF4" s="5">
        <f>IF(KF$2&gt;Exit,0,Assumptions!KG359)</f>
        <v>0</v>
      </c>
      <c r="KG4" s="5">
        <f>IF(KG$2&gt;Exit,0,Assumptions!KH359)</f>
        <v>0</v>
      </c>
      <c r="KH4" s="5">
        <f>IF(KH$2&gt;Exit,0,Assumptions!KI359)</f>
        <v>0</v>
      </c>
      <c r="KI4" s="5">
        <f>IF(KI$2&gt;Exit,0,Assumptions!KJ359)</f>
        <v>0</v>
      </c>
      <c r="KJ4" s="5">
        <f>IF(KJ$2&gt;Exit,0,Assumptions!KK359)</f>
        <v>0</v>
      </c>
      <c r="KK4" s="5">
        <f>IF(KK$2&gt;Exit,0,Assumptions!KL359)</f>
        <v>0</v>
      </c>
      <c r="KL4" s="5">
        <f>IF(KL$2&gt;Exit,0,Assumptions!KM359)</f>
        <v>0</v>
      </c>
      <c r="KM4" s="5">
        <f>IF(KM$2&gt;Exit,0,Assumptions!KN359)</f>
        <v>0</v>
      </c>
      <c r="KN4" s="5">
        <f>IF(KN$2&gt;Exit,0,Assumptions!KO359)</f>
        <v>0</v>
      </c>
      <c r="KO4" s="5">
        <f>IF(KO$2&gt;Exit,0,Assumptions!KP359)</f>
        <v>0</v>
      </c>
      <c r="KP4" s="5">
        <f>IF(KP$2&gt;Exit,0,Assumptions!KQ359)</f>
        <v>0</v>
      </c>
      <c r="KQ4" s="5">
        <f>IF(KQ$2&gt;Exit,0,Assumptions!KR359)</f>
        <v>0</v>
      </c>
      <c r="KR4" s="5">
        <f>IF(KR$2&gt;Exit,0,Assumptions!KS359)</f>
        <v>0</v>
      </c>
      <c r="KS4" s="5">
        <f>IF(KS$2&gt;Exit,0,Assumptions!KT359)</f>
        <v>0</v>
      </c>
      <c r="KT4" s="5">
        <f>IF(KT$2&gt;Exit,0,Assumptions!KU359)</f>
        <v>0</v>
      </c>
      <c r="KU4" s="5">
        <f>IF(KU$2&gt;Exit,0,Assumptions!KV359)</f>
        <v>0</v>
      </c>
      <c r="KV4" s="5">
        <f>IF(KV$2&gt;Exit,0,Assumptions!KW359)</f>
        <v>0</v>
      </c>
      <c r="KW4" s="5">
        <f>IF(KW$2&gt;Exit,0,Assumptions!KX359)</f>
        <v>0</v>
      </c>
    </row>
    <row r="5" spans="1:309">
      <c r="A5" s="376" t="s">
        <v>512</v>
      </c>
      <c r="B5" s="377" t="s">
        <v>448</v>
      </c>
      <c r="D5" s="5">
        <f ca="1">IF(D$2&gt;Exit,0,Assumptions!E360)</f>
        <v>0</v>
      </c>
      <c r="E5" s="5">
        <f ca="1">IF(E$2&gt;Exit,0,Assumptions!F360)</f>
        <v>0</v>
      </c>
      <c r="F5" s="5">
        <f ca="1">IF(F$2&gt;Exit,0,Assumptions!G360)</f>
        <v>0</v>
      </c>
      <c r="G5" s="5">
        <f ca="1">IF(G$2&gt;Exit,0,Assumptions!H360)</f>
        <v>0</v>
      </c>
      <c r="H5" s="5">
        <f ca="1">IF(H$2&gt;Exit,0,Assumptions!I360)</f>
        <v>0</v>
      </c>
      <c r="I5" s="5">
        <f ca="1">IF(I$2&gt;Exit,0,Assumptions!J360)</f>
        <v>0</v>
      </c>
      <c r="J5" s="5">
        <f ca="1">IF(J$2&gt;Exit,0,Assumptions!K360)</f>
        <v>0</v>
      </c>
      <c r="K5" s="5">
        <f ca="1">IF(K$2&gt;Exit,0,Assumptions!L360)</f>
        <v>0</v>
      </c>
      <c r="L5" s="5">
        <f ca="1">IF(L$2&gt;Exit,0,Assumptions!M360)</f>
        <v>0</v>
      </c>
      <c r="M5" s="5">
        <f ca="1">IF(M$2&gt;Exit,0,Assumptions!N360)</f>
        <v>0</v>
      </c>
      <c r="N5" s="5">
        <f ca="1">IF(N$2&gt;Exit,0,Assumptions!O360)</f>
        <v>0</v>
      </c>
      <c r="O5" s="5">
        <f ca="1">IF(O$2&gt;Exit,0,Assumptions!P360)</f>
        <v>0</v>
      </c>
      <c r="P5" s="5">
        <f ca="1">IF(P$2&gt;Exit,0,Assumptions!Q360)</f>
        <v>0</v>
      </c>
      <c r="Q5" s="5">
        <f ca="1">IF(Q$2&gt;Exit,0,Assumptions!R360)</f>
        <v>0</v>
      </c>
      <c r="R5" s="5">
        <f ca="1">IF(R$2&gt;Exit,0,Assumptions!S360)</f>
        <v>0</v>
      </c>
      <c r="S5" s="5">
        <f ca="1">IF(S$2&gt;Exit,0,Assumptions!T360)</f>
        <v>0</v>
      </c>
      <c r="T5" s="5">
        <f ca="1">IF(T$2&gt;Exit,0,Assumptions!U360)</f>
        <v>0</v>
      </c>
      <c r="U5" s="5">
        <f ca="1">IF(U$2&gt;Exit,0,Assumptions!V360)</f>
        <v>0</v>
      </c>
      <c r="V5" s="5">
        <f ca="1">IF(V$2&gt;Exit,0,Assumptions!W360)</f>
        <v>0</v>
      </c>
      <c r="W5" s="5">
        <f ca="1">IF(W$2&gt;Exit,0,Assumptions!X360)</f>
        <v>0</v>
      </c>
      <c r="X5" s="5">
        <f ca="1">IF(X$2&gt;Exit,0,Assumptions!Y360)</f>
        <v>0</v>
      </c>
      <c r="Y5" s="5">
        <f ca="1">IF(Y$2&gt;Exit,0,Assumptions!Z360)</f>
        <v>0</v>
      </c>
      <c r="Z5" s="5">
        <f ca="1">IF(Z$2&gt;Exit,0,Assumptions!AA360)</f>
        <v>0</v>
      </c>
      <c r="AA5" s="5">
        <f ca="1">IF(AA$2&gt;Exit,0,Assumptions!AB360)</f>
        <v>0</v>
      </c>
      <c r="AB5" s="5">
        <f ca="1">IF(AB$2&gt;Exit,0,Assumptions!AC360)</f>
        <v>0</v>
      </c>
      <c r="AC5" s="5">
        <f ca="1">IF(AC$2&gt;Exit,0,Assumptions!AD360)</f>
        <v>0</v>
      </c>
      <c r="AD5" s="5">
        <f ca="1">IF(AD$2&gt;Exit,0,Assumptions!AE360)</f>
        <v>0</v>
      </c>
      <c r="AE5" s="5">
        <f ca="1">IF(AE$2&gt;Exit,0,Assumptions!AF360)</f>
        <v>0</v>
      </c>
      <c r="AF5" s="5">
        <f ca="1">IF(AF$2&gt;Exit,0,Assumptions!AG360)</f>
        <v>0</v>
      </c>
      <c r="AG5" s="5">
        <f ca="1">IF(AG$2&gt;Exit,0,Assumptions!AH360)</f>
        <v>0</v>
      </c>
      <c r="AH5" s="5">
        <f ca="1">IF(AH$2&gt;Exit,0,Assumptions!AI360)</f>
        <v>0</v>
      </c>
      <c r="AI5" s="5">
        <f ca="1">IF(AI$2&gt;Exit,0,Assumptions!AJ360)</f>
        <v>0</v>
      </c>
      <c r="AJ5" s="5">
        <f ca="1">IF(AJ$2&gt;Exit,0,Assumptions!AK360)</f>
        <v>0</v>
      </c>
      <c r="AK5" s="5">
        <f ca="1">IF(AK$2&gt;Exit,0,Assumptions!AL360)</f>
        <v>0</v>
      </c>
      <c r="AL5" s="5">
        <f ca="1">IF(AL$2&gt;Exit,0,Assumptions!AM360)</f>
        <v>0</v>
      </c>
      <c r="AM5" s="5">
        <f ca="1">IF(AM$2&gt;Exit,0,Assumptions!AN360)</f>
        <v>0</v>
      </c>
      <c r="AN5" s="5">
        <f ca="1">IF(AN$2&gt;Exit,0,Assumptions!AO360)</f>
        <v>0</v>
      </c>
      <c r="AO5" s="5">
        <f ca="1">IF(AO$2&gt;Exit,0,Assumptions!AP360)</f>
        <v>0</v>
      </c>
      <c r="AP5" s="5">
        <f ca="1">IF(AP$2&gt;Exit,0,Assumptions!AQ360)</f>
        <v>0</v>
      </c>
      <c r="AQ5" s="5">
        <f ca="1">IF(AQ$2&gt;Exit,0,Assumptions!AR360)</f>
        <v>0</v>
      </c>
      <c r="AR5" s="5">
        <f ca="1">IF(AR$2&gt;Exit,0,Assumptions!AS360)</f>
        <v>0</v>
      </c>
      <c r="AS5" s="5">
        <f ca="1">IF(AS$2&gt;Exit,0,Assumptions!AT360)</f>
        <v>0</v>
      </c>
      <c r="AT5" s="5">
        <f ca="1">IF(AT$2&gt;Exit,0,Assumptions!AU360)</f>
        <v>0</v>
      </c>
      <c r="AU5" s="5">
        <f ca="1">IF(AU$2&gt;Exit,0,Assumptions!AV360)</f>
        <v>0</v>
      </c>
      <c r="AV5" s="5">
        <f ca="1">IF(AV$2&gt;Exit,0,Assumptions!AW360)</f>
        <v>0</v>
      </c>
      <c r="AW5" s="5">
        <f ca="1">IF(AW$2&gt;Exit,0,Assumptions!AX360)</f>
        <v>0</v>
      </c>
      <c r="AX5" s="5">
        <f ca="1">IF(AX$2&gt;Exit,0,Assumptions!AY360)</f>
        <v>0</v>
      </c>
      <c r="AY5" s="5">
        <f ca="1">IF(AY$2&gt;Exit,0,Assumptions!AZ360)</f>
        <v>0</v>
      </c>
      <c r="AZ5" s="5">
        <f ca="1">IF(AZ$2&gt;Exit,0,Assumptions!BA360)</f>
        <v>0</v>
      </c>
      <c r="BA5" s="5">
        <f ca="1">IF(BA$2&gt;Exit,0,Assumptions!BB360)</f>
        <v>0</v>
      </c>
      <c r="BB5" s="5">
        <f ca="1">IF(BB$2&gt;Exit,0,Assumptions!BC360)</f>
        <v>0</v>
      </c>
      <c r="BC5" s="5">
        <f ca="1">IF(BC$2&gt;Exit,0,Assumptions!BD360)</f>
        <v>0</v>
      </c>
      <c r="BD5" s="5">
        <f ca="1">IF(BD$2&gt;Exit,0,Assumptions!BE360)</f>
        <v>0</v>
      </c>
      <c r="BE5" s="5">
        <f ca="1">IF(BE$2&gt;Exit,0,Assumptions!BF360)</f>
        <v>0</v>
      </c>
      <c r="BF5" s="5">
        <f ca="1">IF(BF$2&gt;Exit,0,Assumptions!BG360)</f>
        <v>0</v>
      </c>
      <c r="BG5" s="5">
        <f ca="1">IF(BG$2&gt;Exit,0,Assumptions!BH360)</f>
        <v>0</v>
      </c>
      <c r="BH5" s="5">
        <f ca="1">IF(BH$2&gt;Exit,0,Assumptions!BI360)</f>
        <v>0</v>
      </c>
      <c r="BI5" s="5">
        <f ca="1">IF(BI$2&gt;Exit,0,Assumptions!BJ360)</f>
        <v>0</v>
      </c>
      <c r="BJ5" s="5">
        <f ca="1">IF(BJ$2&gt;Exit,0,Assumptions!BK360)</f>
        <v>0</v>
      </c>
      <c r="BK5" s="5">
        <f ca="1">IF(BK$2&gt;Exit,0,Assumptions!BL360)</f>
        <v>0</v>
      </c>
      <c r="BL5" s="5">
        <f ca="1">IF(BL$2&gt;Exit,0,Assumptions!BM360)</f>
        <v>0</v>
      </c>
      <c r="BM5" s="5">
        <f ca="1">IF(BM$2&gt;Exit,0,Assumptions!BN360)</f>
        <v>0</v>
      </c>
      <c r="BN5" s="5">
        <f ca="1">IF(BN$2&gt;Exit,0,Assumptions!BO360)</f>
        <v>0</v>
      </c>
      <c r="BO5" s="5">
        <f ca="1">IF(BO$2&gt;Exit,0,Assumptions!BP360)</f>
        <v>0</v>
      </c>
      <c r="BP5" s="5">
        <f ca="1">IF(BP$2&gt;Exit,0,Assumptions!BQ360)</f>
        <v>0</v>
      </c>
      <c r="BQ5" s="5">
        <f ca="1">IF(BQ$2&gt;Exit,0,Assumptions!BR360)</f>
        <v>0</v>
      </c>
      <c r="BR5" s="5">
        <f ca="1">IF(BR$2&gt;Exit,0,Assumptions!BS360)</f>
        <v>0</v>
      </c>
      <c r="BS5" s="5">
        <f ca="1">IF(BS$2&gt;Exit,0,Assumptions!BT360)</f>
        <v>0</v>
      </c>
      <c r="BT5" s="5">
        <f ca="1">IF(BT$2&gt;Exit,0,Assumptions!BU360)</f>
        <v>0</v>
      </c>
      <c r="BU5" s="5">
        <f ca="1">IF(BU$2&gt;Exit,0,Assumptions!BV360)</f>
        <v>0</v>
      </c>
      <c r="BV5" s="5">
        <f ca="1">IF(BV$2&gt;Exit,0,Assumptions!BW360)</f>
        <v>0</v>
      </c>
      <c r="BW5" s="5">
        <f ca="1">IF(BW$2&gt;Exit,0,Assumptions!BX360)</f>
        <v>0</v>
      </c>
      <c r="BX5" s="5">
        <f ca="1">IF(BX$2&gt;Exit,0,Assumptions!BY360)</f>
        <v>0</v>
      </c>
      <c r="BY5" s="5">
        <f ca="1">IF(BY$2&gt;Exit,0,Assumptions!BZ360)</f>
        <v>0</v>
      </c>
      <c r="BZ5" s="5">
        <f ca="1">IF(BZ$2&gt;Exit,0,Assumptions!CA360)</f>
        <v>317278.71999999997</v>
      </c>
      <c r="CA5" s="5">
        <f ca="1">IF(CA$2&gt;Exit,0,Assumptions!CB360)</f>
        <v>302768.8</v>
      </c>
      <c r="CB5" s="5">
        <f ca="1">IF(CB$2&gt;Exit,0,Assumptions!CC360)</f>
        <v>288258.88</v>
      </c>
      <c r="CC5" s="5">
        <f ca="1">IF(CC$2&gt;Exit,0,Assumptions!CD360)</f>
        <v>325984.67200000002</v>
      </c>
      <c r="CD5" s="5">
        <f ca="1">IF(CD$2&gt;Exit,0,Assumptions!CE360)</f>
        <v>328886.65599999996</v>
      </c>
      <c r="CE5" s="5">
        <f ca="1">IF(CE$2&gt;Exit,0,Assumptions!CF360)</f>
        <v>331788.64</v>
      </c>
      <c r="CF5" s="5">
        <f ca="1">IF(CF$2&gt;Exit,0,Assumptions!CG360)</f>
        <v>334690.62400000007</v>
      </c>
      <c r="CG5" s="5">
        <f ca="1">IF(CG$2&gt;Exit,0,Assumptions!CH360)</f>
        <v>337592.60800000001</v>
      </c>
      <c r="CH5" s="5">
        <f ca="1">IF(CH$2&gt;Exit,0,Assumptions!CI360)</f>
        <v>340494.59199999995</v>
      </c>
      <c r="CI5" s="5">
        <f ca="1">IF(CI$2&gt;Exit,0,Assumptions!CJ360)</f>
        <v>343396.57599999994</v>
      </c>
      <c r="CJ5" s="5">
        <f ca="1">IF(CJ$2&gt;Exit,0,Assumptions!CK360)</f>
        <v>346298.56</v>
      </c>
      <c r="CK5" s="5">
        <f ca="1">IF(CK$2&gt;Exit,0,Assumptions!CL360)</f>
        <v>349200.54399999999</v>
      </c>
      <c r="CL5" s="5">
        <f ca="1">IF(CL$2&gt;Exit,0,Assumptions!CM360)</f>
        <v>363713.29120000009</v>
      </c>
      <c r="CM5" s="5">
        <f ca="1">IF(CM$2&gt;Exit,0,Assumptions!CN360)</f>
        <v>363713.29120000009</v>
      </c>
      <c r="CN5" s="5">
        <f ca="1">IF(CN$2&gt;Exit,0,Assumptions!CO360)</f>
        <v>363713.29120000009</v>
      </c>
      <c r="CO5" s="5">
        <f ca="1">IF(CO$2&gt;Exit,0,Assumptions!CP360)</f>
        <v>363713.29120000009</v>
      </c>
      <c r="CP5" s="5">
        <f ca="1">IF(CP$2&gt;Exit,0,Assumptions!CQ360)</f>
        <v>363713.29120000009</v>
      </c>
      <c r="CQ5" s="5">
        <f ca="1">IF(CQ$2&gt;Exit,0,Assumptions!CR360)</f>
        <v>363713.29120000009</v>
      </c>
      <c r="CR5" s="5">
        <f ca="1">IF(CR$2&gt;Exit,0,Assumptions!CS360)</f>
        <v>363713.29120000009</v>
      </c>
      <c r="CS5" s="5">
        <f ca="1">IF(CS$2&gt;Exit,0,Assumptions!CT360)</f>
        <v>363713.29120000009</v>
      </c>
      <c r="CT5" s="5">
        <f ca="1">IF(CT$2&gt;Exit,0,Assumptions!CU360)</f>
        <v>363713.29120000009</v>
      </c>
      <c r="CU5" s="5">
        <f ca="1">IF(CU$2&gt;Exit,0,Assumptions!CV360)</f>
        <v>363713.29120000009</v>
      </c>
      <c r="CV5" s="5">
        <f ca="1">IF(CV$2&gt;Exit,0,Assumptions!CW360)</f>
        <v>363713.29120000009</v>
      </c>
      <c r="CW5" s="5">
        <f ca="1">IF(CW$2&gt;Exit,0,Assumptions!CX360)</f>
        <v>363713.29120000009</v>
      </c>
      <c r="CX5" s="5">
        <f ca="1">IF(CX$2&gt;Exit,0,Assumptions!CY360)</f>
        <v>383127.06711999991</v>
      </c>
      <c r="CY5" s="5">
        <f ca="1">IF(CY$2&gt;Exit,0,Assumptions!CZ360)</f>
        <v>383127.06711999991</v>
      </c>
      <c r="CZ5" s="5">
        <f ca="1">IF(CZ$2&gt;Exit,0,Assumptions!DA360)</f>
        <v>383127.06711999991</v>
      </c>
      <c r="DA5" s="5">
        <f ca="1">IF(DA$2&gt;Exit,0,Assumptions!DB360)</f>
        <v>383127.06711999991</v>
      </c>
      <c r="DB5" s="5">
        <f ca="1">IF(DB$2&gt;Exit,0,Assumptions!DC360)</f>
        <v>383127.06711999991</v>
      </c>
      <c r="DC5" s="5">
        <f ca="1">IF(DC$2&gt;Exit,0,Assumptions!DD360)</f>
        <v>383127.06711999991</v>
      </c>
      <c r="DD5" s="5">
        <f ca="1">IF(DD$2&gt;Exit,0,Assumptions!DE360)</f>
        <v>383127.06711999991</v>
      </c>
      <c r="DE5" s="5">
        <f ca="1">IF(DE$2&gt;Exit,0,Assumptions!DF360)</f>
        <v>383127.06711999991</v>
      </c>
      <c r="DF5" s="5">
        <f ca="1">IF(DF$2&gt;Exit,0,Assumptions!DG360)</f>
        <v>383127.06711999991</v>
      </c>
      <c r="DG5" s="5">
        <f ca="1">IF(DG$2&gt;Exit,0,Assumptions!DH360)</f>
        <v>383127.06711999991</v>
      </c>
      <c r="DH5" s="5">
        <f ca="1">IF(DH$2&gt;Exit,0,Assumptions!DI360)</f>
        <v>383127.06711999991</v>
      </c>
      <c r="DI5" s="5">
        <f ca="1">IF(DI$2&gt;Exit,0,Assumptions!DJ360)</f>
        <v>383127.06711999991</v>
      </c>
      <c r="DJ5" s="5">
        <f ca="1">IF(DJ$2&gt;Exit,0,Assumptions!DK360)</f>
        <v>403608.00684400013</v>
      </c>
      <c r="DK5" s="5">
        <f ca="1">IF(DK$2&gt;Exit,0,Assumptions!DL360)</f>
        <v>403608.00684400013</v>
      </c>
      <c r="DL5" s="5">
        <f ca="1">IF(DL$2&gt;Exit,0,Assumptions!DM360)</f>
        <v>403608.00684400013</v>
      </c>
      <c r="DM5" s="5">
        <f ca="1">IF(DM$2&gt;Exit,0,Assumptions!DN360)</f>
        <v>403608.00684400013</v>
      </c>
      <c r="DN5" s="5">
        <f ca="1">IF(DN$2&gt;Exit,0,Assumptions!DO360)</f>
        <v>403608.00684400013</v>
      </c>
      <c r="DO5" s="5">
        <f ca="1">IF(DO$2&gt;Exit,0,Assumptions!DP360)</f>
        <v>403608.00684400013</v>
      </c>
      <c r="DP5" s="5">
        <f ca="1">IF(DP$2&gt;Exit,0,Assumptions!DQ360)</f>
        <v>403608.00684400013</v>
      </c>
      <c r="DQ5" s="5">
        <f ca="1">IF(DQ$2&gt;Exit,0,Assumptions!DR360)</f>
        <v>403608.00684400013</v>
      </c>
      <c r="DR5" s="5">
        <f ca="1">IF(DR$2&gt;Exit,0,Assumptions!DS360)</f>
        <v>403608.00684400013</v>
      </c>
      <c r="DS5" s="5">
        <f ca="1">IF(DS$2&gt;Exit,0,Assumptions!DT360)</f>
        <v>403608.00684400013</v>
      </c>
      <c r="DT5" s="5">
        <f ca="1">IF(DT$2&gt;Exit,0,Assumptions!DU360)</f>
        <v>403608.00684400013</v>
      </c>
      <c r="DU5" s="5">
        <f ca="1">IF(DU$2&gt;Exit,0,Assumptions!DV360)</f>
        <v>403608.00684400013</v>
      </c>
      <c r="DV5" s="5">
        <f ca="1">IF(DV$2&gt;Exit,0,Assumptions!DW360)</f>
        <v>425215.34439580009</v>
      </c>
      <c r="DW5" s="5">
        <f ca="1">IF(DW$2&gt;Exit,0,Assumptions!DX360)</f>
        <v>425215.34439580009</v>
      </c>
      <c r="DX5" s="5">
        <f ca="1">IF(DX$2&gt;Exit,0,Assumptions!DY360)</f>
        <v>425215.34439580009</v>
      </c>
      <c r="DY5" s="5">
        <f ca="1">IF(DY$2&gt;Exit,0,Assumptions!DZ360)</f>
        <v>425215.34439580009</v>
      </c>
      <c r="DZ5" s="5">
        <f ca="1">IF(DZ$2&gt;Exit,0,Assumptions!EA360)</f>
        <v>425215.34439580009</v>
      </c>
      <c r="EA5" s="5">
        <f ca="1">IF(EA$2&gt;Exit,0,Assumptions!EB360)</f>
        <v>425215.34439580009</v>
      </c>
      <c r="EB5" s="5">
        <f ca="1">IF(EB$2&gt;Exit,0,Assumptions!EC360)</f>
        <v>425215.34439580009</v>
      </c>
      <c r="EC5" s="5">
        <f ca="1">IF(EC$2&gt;Exit,0,Assumptions!ED360)</f>
        <v>425215.34439580009</v>
      </c>
      <c r="ED5" s="5">
        <f ca="1">IF(ED$2&gt;Exit,0,Assumptions!EE360)</f>
        <v>425215.34439580009</v>
      </c>
      <c r="EE5" s="5">
        <f ca="1">IF(EE$2&gt;Exit,0,Assumptions!EF360)</f>
        <v>425215.34439580009</v>
      </c>
      <c r="EF5" s="5">
        <f ca="1">IF(EF$2&gt;Exit,0,Assumptions!EG360)</f>
        <v>425215.34439580009</v>
      </c>
      <c r="EG5" s="5">
        <f ca="1">IF(EG$2&gt;Exit,0,Assumptions!EH360)</f>
        <v>425215.34439580009</v>
      </c>
      <c r="EH5" s="5">
        <f ca="1">IF(EH$2&gt;Exit,0,Assumptions!EI360)</f>
        <v>444560.04541744594</v>
      </c>
      <c r="EI5" s="5">
        <f ca="1">IF(EI$2&gt;Exit,0,Assumptions!EJ360)</f>
        <v>444560.04541744594</v>
      </c>
      <c r="EJ5" s="5">
        <f ca="1">IF(EJ$2&gt;Exit,0,Assumptions!EK360)</f>
        <v>444560.04541744594</v>
      </c>
      <c r="EK5" s="5">
        <f ca="1">IF(EK$2&gt;Exit,0,Assumptions!EL360)</f>
        <v>444560.04541744594</v>
      </c>
      <c r="EL5" s="5">
        <f ca="1">IF(EL$2&gt;Exit,0,Assumptions!EM360)</f>
        <v>444560.04541744594</v>
      </c>
      <c r="EM5" s="5">
        <f ca="1">IF(EM$2&gt;Exit,0,Assumptions!EN360)</f>
        <v>444560.04541744594</v>
      </c>
      <c r="EN5" s="5">
        <f ca="1">IF(EN$2&gt;Exit,0,Assumptions!EO360)</f>
        <v>444560.04541744594</v>
      </c>
      <c r="EO5" s="5">
        <f ca="1">IF(EO$2&gt;Exit,0,Assumptions!EP360)</f>
        <v>444560.04541744594</v>
      </c>
      <c r="EP5" s="5">
        <f ca="1">IF(EP$2&gt;Exit,0,Assumptions!EQ360)</f>
        <v>444560.04541744594</v>
      </c>
      <c r="EQ5" s="5">
        <f ca="1">IF(EQ$2&gt;Exit,0,Assumptions!ER360)</f>
        <v>444560.04541744594</v>
      </c>
      <c r="ER5" s="5">
        <f ca="1">IF(ER$2&gt;Exit,0,Assumptions!ES360)</f>
        <v>444560.04541744594</v>
      </c>
      <c r="ES5" s="5">
        <f ca="1">IF(ES$2&gt;Exit,0,Assumptions!ET360)</f>
        <v>444560.04541744594</v>
      </c>
      <c r="ET5" s="5">
        <f ca="1">IF(ET$2&gt;Exit,0,Assumptions!EU360)</f>
        <v>464814.49950422999</v>
      </c>
      <c r="EU5" s="5">
        <f ca="1">IF(EU$2&gt;Exit,0,Assumptions!EV360)</f>
        <v>464814.49950422999</v>
      </c>
      <c r="EV5" s="5">
        <f ca="1">IF(EV$2&gt;Exit,0,Assumptions!EW360)</f>
        <v>464814.49950422999</v>
      </c>
      <c r="EW5" s="5">
        <f ca="1">IF(EW$2&gt;Exit,0,Assumptions!EX360)</f>
        <v>464814.49950422999</v>
      </c>
      <c r="EX5" s="5">
        <f>IF(EX$2&gt;Exit,0,Assumptions!EY360)</f>
        <v>0</v>
      </c>
      <c r="EY5" s="5">
        <f>IF(EY$2&gt;Exit,0,Assumptions!EZ360)</f>
        <v>0</v>
      </c>
      <c r="EZ5" s="5">
        <f>IF(EZ$2&gt;Exit,0,Assumptions!FA360)</f>
        <v>0</v>
      </c>
      <c r="FA5" s="5">
        <f>IF(FA$2&gt;Exit,0,Assumptions!FB360)</f>
        <v>0</v>
      </c>
      <c r="FB5" s="5">
        <f>IF(FB$2&gt;Exit,0,Assumptions!FC360)</f>
        <v>0</v>
      </c>
      <c r="FC5" s="5">
        <f>IF(FC$2&gt;Exit,0,Assumptions!FD360)</f>
        <v>0</v>
      </c>
      <c r="FD5" s="5">
        <f>IF(FD$2&gt;Exit,0,Assumptions!FE360)</f>
        <v>0</v>
      </c>
      <c r="FE5" s="5">
        <f>IF(FE$2&gt;Exit,0,Assumptions!FF360)</f>
        <v>0</v>
      </c>
      <c r="FF5" s="5">
        <f>IF(FF$2&gt;Exit,0,Assumptions!FG360)</f>
        <v>0</v>
      </c>
      <c r="FG5" s="5">
        <f>IF(FG$2&gt;Exit,0,Assumptions!FH360)</f>
        <v>0</v>
      </c>
      <c r="FH5" s="5">
        <f>IF(FH$2&gt;Exit,0,Assumptions!FI360)</f>
        <v>0</v>
      </c>
      <c r="FI5" s="5">
        <f>IF(FI$2&gt;Exit,0,Assumptions!FJ360)</f>
        <v>0</v>
      </c>
      <c r="FJ5" s="5">
        <f>IF(FJ$2&gt;Exit,0,Assumptions!FK360)</f>
        <v>0</v>
      </c>
      <c r="FK5" s="5">
        <f>IF(FK$2&gt;Exit,0,Assumptions!FL360)</f>
        <v>0</v>
      </c>
      <c r="FL5" s="5">
        <f>IF(FL$2&gt;Exit,0,Assumptions!FM360)</f>
        <v>0</v>
      </c>
      <c r="FM5" s="5">
        <f>IF(FM$2&gt;Exit,0,Assumptions!FN360)</f>
        <v>0</v>
      </c>
      <c r="FN5" s="5">
        <f>IF(FN$2&gt;Exit,0,Assumptions!FO360)</f>
        <v>0</v>
      </c>
      <c r="FO5" s="5">
        <f>IF(FO$2&gt;Exit,0,Assumptions!FP360)</f>
        <v>0</v>
      </c>
      <c r="FP5" s="5">
        <f>IF(FP$2&gt;Exit,0,Assumptions!FQ360)</f>
        <v>0</v>
      </c>
      <c r="FQ5" s="5">
        <f>IF(FQ$2&gt;Exit,0,Assumptions!FR360)</f>
        <v>0</v>
      </c>
      <c r="FR5" s="5">
        <f>IF(FR$2&gt;Exit,0,Assumptions!FS360)</f>
        <v>0</v>
      </c>
      <c r="FS5" s="5">
        <f>IF(FS$2&gt;Exit,0,Assumptions!FT360)</f>
        <v>0</v>
      </c>
      <c r="FT5" s="5">
        <f>IF(FT$2&gt;Exit,0,Assumptions!FU360)</f>
        <v>0</v>
      </c>
      <c r="FU5" s="5">
        <f>IF(FU$2&gt;Exit,0,Assumptions!FV360)</f>
        <v>0</v>
      </c>
      <c r="FV5" s="5">
        <f>IF(FV$2&gt;Exit,0,Assumptions!FW360)</f>
        <v>0</v>
      </c>
      <c r="FW5" s="5">
        <f>IF(FW$2&gt;Exit,0,Assumptions!FX360)</f>
        <v>0</v>
      </c>
      <c r="FX5" s="5">
        <f>IF(FX$2&gt;Exit,0,Assumptions!FY360)</f>
        <v>0</v>
      </c>
      <c r="FY5" s="5">
        <f>IF(FY$2&gt;Exit,0,Assumptions!FZ360)</f>
        <v>0</v>
      </c>
      <c r="FZ5" s="5">
        <f>IF(FZ$2&gt;Exit,0,Assumptions!GA360)</f>
        <v>0</v>
      </c>
      <c r="GA5" s="5">
        <f>IF(GA$2&gt;Exit,0,Assumptions!GB360)</f>
        <v>0</v>
      </c>
      <c r="GB5" s="5">
        <f>IF(GB$2&gt;Exit,0,Assumptions!GC360)</f>
        <v>0</v>
      </c>
      <c r="GC5" s="5">
        <f>IF(GC$2&gt;Exit,0,Assumptions!GD360)</f>
        <v>0</v>
      </c>
      <c r="GD5" s="5">
        <f>IF(GD$2&gt;Exit,0,Assumptions!GE360)</f>
        <v>0</v>
      </c>
      <c r="GE5" s="5">
        <f>IF(GE$2&gt;Exit,0,Assumptions!GF360)</f>
        <v>0</v>
      </c>
      <c r="GF5" s="5">
        <f>IF(GF$2&gt;Exit,0,Assumptions!GG360)</f>
        <v>0</v>
      </c>
      <c r="GG5" s="5">
        <f>IF(GG$2&gt;Exit,0,Assumptions!GH360)</f>
        <v>0</v>
      </c>
      <c r="GH5" s="5">
        <f>IF(GH$2&gt;Exit,0,Assumptions!GI360)</f>
        <v>0</v>
      </c>
      <c r="GI5" s="5">
        <f>IF(GI$2&gt;Exit,0,Assumptions!GJ360)</f>
        <v>0</v>
      </c>
      <c r="GJ5" s="5">
        <f>IF(GJ$2&gt;Exit,0,Assumptions!GK360)</f>
        <v>0</v>
      </c>
      <c r="GK5" s="5">
        <f>IF(GK$2&gt;Exit,0,Assumptions!GL360)</f>
        <v>0</v>
      </c>
      <c r="GL5" s="5">
        <f>IF(GL$2&gt;Exit,0,Assumptions!GM360)</f>
        <v>0</v>
      </c>
      <c r="GM5" s="5">
        <f>IF(GM$2&gt;Exit,0,Assumptions!GN360)</f>
        <v>0</v>
      </c>
      <c r="GN5" s="5">
        <f>IF(GN$2&gt;Exit,0,Assumptions!GO360)</f>
        <v>0</v>
      </c>
      <c r="GO5" s="5">
        <f>IF(GO$2&gt;Exit,0,Assumptions!GP360)</f>
        <v>0</v>
      </c>
      <c r="GP5" s="5">
        <f>IF(GP$2&gt;Exit,0,Assumptions!GQ360)</f>
        <v>0</v>
      </c>
      <c r="GQ5" s="5">
        <f>IF(GQ$2&gt;Exit,0,Assumptions!GR360)</f>
        <v>0</v>
      </c>
      <c r="GR5" s="5">
        <f>IF(GR$2&gt;Exit,0,Assumptions!GS360)</f>
        <v>0</v>
      </c>
      <c r="GS5" s="5">
        <f>IF(GS$2&gt;Exit,0,Assumptions!GT360)</f>
        <v>0</v>
      </c>
      <c r="GT5" s="5">
        <f>IF(GT$2&gt;Exit,0,Assumptions!GU360)</f>
        <v>0</v>
      </c>
      <c r="GU5" s="5">
        <f>IF(GU$2&gt;Exit,0,Assumptions!GV360)</f>
        <v>0</v>
      </c>
      <c r="GV5" s="5">
        <f>IF(GV$2&gt;Exit,0,Assumptions!GW360)</f>
        <v>0</v>
      </c>
      <c r="GW5" s="5">
        <f>IF(GW$2&gt;Exit,0,Assumptions!GX360)</f>
        <v>0</v>
      </c>
      <c r="GX5" s="5">
        <f>IF(GX$2&gt;Exit,0,Assumptions!GY360)</f>
        <v>0</v>
      </c>
      <c r="GY5" s="5">
        <f>IF(GY$2&gt;Exit,0,Assumptions!GZ360)</f>
        <v>0</v>
      </c>
      <c r="GZ5" s="5">
        <f>IF(GZ$2&gt;Exit,0,Assumptions!HA360)</f>
        <v>0</v>
      </c>
      <c r="HA5" s="5">
        <f>IF(HA$2&gt;Exit,0,Assumptions!HB360)</f>
        <v>0</v>
      </c>
      <c r="HB5" s="5">
        <f>IF(HB$2&gt;Exit,0,Assumptions!HC360)</f>
        <v>0</v>
      </c>
      <c r="HC5" s="5">
        <f>IF(HC$2&gt;Exit,0,Assumptions!HD360)</f>
        <v>0</v>
      </c>
      <c r="HD5" s="5">
        <f>IF(HD$2&gt;Exit,0,Assumptions!HE360)</f>
        <v>0</v>
      </c>
      <c r="HE5" s="5">
        <f>IF(HE$2&gt;Exit,0,Assumptions!HF360)</f>
        <v>0</v>
      </c>
      <c r="HF5" s="5">
        <f>IF(HF$2&gt;Exit,0,Assumptions!HG360)</f>
        <v>0</v>
      </c>
      <c r="HG5" s="5">
        <f>IF(HG$2&gt;Exit,0,Assumptions!HH360)</f>
        <v>0</v>
      </c>
      <c r="HH5" s="5">
        <f>IF(HH$2&gt;Exit,0,Assumptions!HI360)</f>
        <v>0</v>
      </c>
      <c r="HI5" s="5">
        <f>IF(HI$2&gt;Exit,0,Assumptions!HJ360)</f>
        <v>0</v>
      </c>
      <c r="HJ5" s="5">
        <f>IF(HJ$2&gt;Exit,0,Assumptions!HK360)</f>
        <v>0</v>
      </c>
      <c r="HK5" s="5">
        <f>IF(HK$2&gt;Exit,0,Assumptions!HL360)</f>
        <v>0</v>
      </c>
      <c r="HL5" s="5">
        <f>IF(HL$2&gt;Exit,0,Assumptions!HM360)</f>
        <v>0</v>
      </c>
      <c r="HM5" s="5">
        <f>IF(HM$2&gt;Exit,0,Assumptions!HN360)</f>
        <v>0</v>
      </c>
      <c r="HN5" s="5">
        <f>IF(HN$2&gt;Exit,0,Assumptions!HO360)</f>
        <v>0</v>
      </c>
      <c r="HO5" s="5">
        <f>IF(HO$2&gt;Exit,0,Assumptions!HP360)</f>
        <v>0</v>
      </c>
      <c r="HP5" s="5">
        <f>IF(HP$2&gt;Exit,0,Assumptions!HQ360)</f>
        <v>0</v>
      </c>
      <c r="HQ5" s="5">
        <f>IF(HQ$2&gt;Exit,0,Assumptions!HR360)</f>
        <v>0</v>
      </c>
      <c r="HR5" s="5">
        <f>IF(HR$2&gt;Exit,0,Assumptions!HS360)</f>
        <v>0</v>
      </c>
      <c r="HS5" s="5">
        <f>IF(HS$2&gt;Exit,0,Assumptions!HT360)</f>
        <v>0</v>
      </c>
      <c r="HT5" s="5">
        <f>IF(HT$2&gt;Exit,0,Assumptions!HU360)</f>
        <v>0</v>
      </c>
      <c r="HU5" s="5">
        <f>IF(HU$2&gt;Exit,0,Assumptions!HV360)</f>
        <v>0</v>
      </c>
      <c r="HV5" s="5">
        <f>IF(HV$2&gt;Exit,0,Assumptions!HW360)</f>
        <v>0</v>
      </c>
      <c r="HW5" s="5">
        <f>IF(HW$2&gt;Exit,0,Assumptions!HX360)</f>
        <v>0</v>
      </c>
      <c r="HX5" s="5">
        <f>IF(HX$2&gt;Exit,0,Assumptions!HY360)</f>
        <v>0</v>
      </c>
      <c r="HY5" s="5">
        <f>IF(HY$2&gt;Exit,0,Assumptions!HZ360)</f>
        <v>0</v>
      </c>
      <c r="HZ5" s="5">
        <f>IF(HZ$2&gt;Exit,0,Assumptions!IA360)</f>
        <v>0</v>
      </c>
      <c r="IA5" s="5">
        <f>IF(IA$2&gt;Exit,0,Assumptions!IB360)</f>
        <v>0</v>
      </c>
      <c r="IB5" s="5">
        <f>IF(IB$2&gt;Exit,0,Assumptions!IC360)</f>
        <v>0</v>
      </c>
      <c r="IC5" s="5">
        <f>IF(IC$2&gt;Exit,0,Assumptions!ID360)</f>
        <v>0</v>
      </c>
      <c r="ID5" s="5">
        <f>IF(ID$2&gt;Exit,0,Assumptions!IE360)</f>
        <v>0</v>
      </c>
      <c r="IE5" s="5">
        <f>IF(IE$2&gt;Exit,0,Assumptions!IF360)</f>
        <v>0</v>
      </c>
      <c r="IF5" s="5">
        <f>IF(IF$2&gt;Exit,0,Assumptions!IG360)</f>
        <v>0</v>
      </c>
      <c r="IG5" s="5">
        <f>IF(IG$2&gt;Exit,0,Assumptions!IH360)</f>
        <v>0</v>
      </c>
      <c r="IH5" s="5">
        <f>IF(IH$2&gt;Exit,0,Assumptions!II360)</f>
        <v>0</v>
      </c>
      <c r="II5" s="5">
        <f>IF(II$2&gt;Exit,0,Assumptions!IJ360)</f>
        <v>0</v>
      </c>
      <c r="IJ5" s="5">
        <f>IF(IJ$2&gt;Exit,0,Assumptions!IK360)</f>
        <v>0</v>
      </c>
      <c r="IK5" s="5">
        <f>IF(IK$2&gt;Exit,0,Assumptions!IL360)</f>
        <v>0</v>
      </c>
      <c r="IL5" s="5">
        <f>IF(IL$2&gt;Exit,0,Assumptions!IM360)</f>
        <v>0</v>
      </c>
      <c r="IM5" s="5">
        <f>IF(IM$2&gt;Exit,0,Assumptions!IN360)</f>
        <v>0</v>
      </c>
      <c r="IN5" s="5">
        <f>IF(IN$2&gt;Exit,0,Assumptions!IO360)</f>
        <v>0</v>
      </c>
      <c r="IO5" s="5">
        <f>IF(IO$2&gt;Exit,0,Assumptions!IP360)</f>
        <v>0</v>
      </c>
      <c r="IP5" s="5">
        <f>IF(IP$2&gt;Exit,0,Assumptions!IQ360)</f>
        <v>0</v>
      </c>
      <c r="IQ5" s="5">
        <f>IF(IQ$2&gt;Exit,0,Assumptions!IR360)</f>
        <v>0</v>
      </c>
      <c r="IR5" s="5">
        <f>IF(IR$2&gt;Exit,0,Assumptions!IS360)</f>
        <v>0</v>
      </c>
      <c r="IS5" s="5">
        <f>IF(IS$2&gt;Exit,0,Assumptions!IT360)</f>
        <v>0</v>
      </c>
      <c r="IT5" s="5">
        <f>IF(IT$2&gt;Exit,0,Assumptions!IU360)</f>
        <v>0</v>
      </c>
      <c r="IU5" s="5">
        <f>IF(IU$2&gt;Exit,0,Assumptions!IV360)</f>
        <v>0</v>
      </c>
      <c r="IV5" s="5">
        <f>IF(IV$2&gt;Exit,0,Assumptions!IW360)</f>
        <v>0</v>
      </c>
      <c r="IW5" s="5">
        <f>IF(IW$2&gt;Exit,0,Assumptions!IX360)</f>
        <v>0</v>
      </c>
      <c r="IX5" s="5">
        <f>IF(IX$2&gt;Exit,0,Assumptions!IY360)</f>
        <v>0</v>
      </c>
      <c r="IY5" s="5">
        <f>IF(IY$2&gt;Exit,0,Assumptions!IZ360)</f>
        <v>0</v>
      </c>
      <c r="IZ5" s="5">
        <f>IF(IZ$2&gt;Exit,0,Assumptions!JA360)</f>
        <v>0</v>
      </c>
      <c r="JA5" s="5">
        <f>IF(JA$2&gt;Exit,0,Assumptions!JB360)</f>
        <v>0</v>
      </c>
      <c r="JB5" s="5">
        <f>IF(JB$2&gt;Exit,0,Assumptions!JC360)</f>
        <v>0</v>
      </c>
      <c r="JC5" s="5">
        <f>IF(JC$2&gt;Exit,0,Assumptions!JD360)</f>
        <v>0</v>
      </c>
      <c r="JD5" s="5">
        <f>IF(JD$2&gt;Exit,0,Assumptions!JE360)</f>
        <v>0</v>
      </c>
      <c r="JE5" s="5">
        <f>IF(JE$2&gt;Exit,0,Assumptions!JF360)</f>
        <v>0</v>
      </c>
      <c r="JF5" s="5">
        <f>IF(JF$2&gt;Exit,0,Assumptions!JG360)</f>
        <v>0</v>
      </c>
      <c r="JG5" s="5">
        <f>IF(JG$2&gt;Exit,0,Assumptions!JH360)</f>
        <v>0</v>
      </c>
      <c r="JH5" s="5">
        <f>IF(JH$2&gt;Exit,0,Assumptions!JI360)</f>
        <v>0</v>
      </c>
      <c r="JI5" s="5">
        <f>IF(JI$2&gt;Exit,0,Assumptions!JJ360)</f>
        <v>0</v>
      </c>
      <c r="JJ5" s="5">
        <f>IF(JJ$2&gt;Exit,0,Assumptions!JK360)</f>
        <v>0</v>
      </c>
      <c r="JK5" s="5">
        <f>IF(JK$2&gt;Exit,0,Assumptions!JL360)</f>
        <v>0</v>
      </c>
      <c r="JL5" s="5">
        <f>IF(JL$2&gt;Exit,0,Assumptions!JM360)</f>
        <v>0</v>
      </c>
      <c r="JM5" s="5">
        <f>IF(JM$2&gt;Exit,0,Assumptions!JN360)</f>
        <v>0</v>
      </c>
      <c r="JN5" s="5">
        <f>IF(JN$2&gt;Exit,0,Assumptions!JO360)</f>
        <v>0</v>
      </c>
      <c r="JO5" s="5">
        <f>IF(JO$2&gt;Exit,0,Assumptions!JP360)</f>
        <v>0</v>
      </c>
      <c r="JP5" s="5">
        <f>IF(JP$2&gt;Exit,0,Assumptions!JQ360)</f>
        <v>0</v>
      </c>
      <c r="JQ5" s="5">
        <f>IF(JQ$2&gt;Exit,0,Assumptions!JR360)</f>
        <v>0</v>
      </c>
      <c r="JR5" s="5">
        <f>IF(JR$2&gt;Exit,0,Assumptions!JS360)</f>
        <v>0</v>
      </c>
      <c r="JS5" s="5">
        <f>IF(JS$2&gt;Exit,0,Assumptions!JT360)</f>
        <v>0</v>
      </c>
      <c r="JT5" s="5">
        <f>IF(JT$2&gt;Exit,0,Assumptions!JU360)</f>
        <v>0</v>
      </c>
      <c r="JU5" s="5">
        <f>IF(JU$2&gt;Exit,0,Assumptions!JV360)</f>
        <v>0</v>
      </c>
      <c r="JV5" s="5">
        <f>IF(JV$2&gt;Exit,0,Assumptions!JW360)</f>
        <v>0</v>
      </c>
      <c r="JW5" s="5">
        <f>IF(JW$2&gt;Exit,0,Assumptions!JX360)</f>
        <v>0</v>
      </c>
      <c r="JX5" s="5">
        <f>IF(JX$2&gt;Exit,0,Assumptions!JY360)</f>
        <v>0</v>
      </c>
      <c r="JY5" s="5">
        <f>IF(JY$2&gt;Exit,0,Assumptions!JZ360)</f>
        <v>0</v>
      </c>
      <c r="JZ5" s="5">
        <f>IF(JZ$2&gt;Exit,0,Assumptions!KA360)</f>
        <v>0</v>
      </c>
      <c r="KA5" s="5">
        <f>IF(KA$2&gt;Exit,0,Assumptions!KB360)</f>
        <v>0</v>
      </c>
      <c r="KB5" s="5">
        <f>IF(KB$2&gt;Exit,0,Assumptions!KC360)</f>
        <v>0</v>
      </c>
      <c r="KC5" s="5">
        <f>IF(KC$2&gt;Exit,0,Assumptions!KD360)</f>
        <v>0</v>
      </c>
      <c r="KD5" s="5">
        <f>IF(KD$2&gt;Exit,0,Assumptions!KE360)</f>
        <v>0</v>
      </c>
      <c r="KE5" s="5">
        <f>IF(KE$2&gt;Exit,0,Assumptions!KF360)</f>
        <v>0</v>
      </c>
      <c r="KF5" s="5">
        <f>IF(KF$2&gt;Exit,0,Assumptions!KG360)</f>
        <v>0</v>
      </c>
      <c r="KG5" s="5">
        <f>IF(KG$2&gt;Exit,0,Assumptions!KH360)</f>
        <v>0</v>
      </c>
      <c r="KH5" s="5">
        <f>IF(KH$2&gt;Exit,0,Assumptions!KI360)</f>
        <v>0</v>
      </c>
      <c r="KI5" s="5">
        <f>IF(KI$2&gt;Exit,0,Assumptions!KJ360)</f>
        <v>0</v>
      </c>
      <c r="KJ5" s="5">
        <f>IF(KJ$2&gt;Exit,0,Assumptions!KK360)</f>
        <v>0</v>
      </c>
      <c r="KK5" s="5">
        <f>IF(KK$2&gt;Exit,0,Assumptions!KL360)</f>
        <v>0</v>
      </c>
      <c r="KL5" s="5">
        <f>IF(KL$2&gt;Exit,0,Assumptions!KM360)</f>
        <v>0</v>
      </c>
      <c r="KM5" s="5">
        <f>IF(KM$2&gt;Exit,0,Assumptions!KN360)</f>
        <v>0</v>
      </c>
      <c r="KN5" s="5">
        <f>IF(KN$2&gt;Exit,0,Assumptions!KO360)</f>
        <v>0</v>
      </c>
      <c r="KO5" s="5">
        <f>IF(KO$2&gt;Exit,0,Assumptions!KP360)</f>
        <v>0</v>
      </c>
      <c r="KP5" s="5">
        <f>IF(KP$2&gt;Exit,0,Assumptions!KQ360)</f>
        <v>0</v>
      </c>
      <c r="KQ5" s="5">
        <f>IF(KQ$2&gt;Exit,0,Assumptions!KR360)</f>
        <v>0</v>
      </c>
      <c r="KR5" s="5">
        <f>IF(KR$2&gt;Exit,0,Assumptions!KS360)</f>
        <v>0</v>
      </c>
      <c r="KS5" s="5">
        <f>IF(KS$2&gt;Exit,0,Assumptions!KT360)</f>
        <v>0</v>
      </c>
      <c r="KT5" s="5">
        <f>IF(KT$2&gt;Exit,0,Assumptions!KU360)</f>
        <v>0</v>
      </c>
      <c r="KU5" s="5">
        <f>IF(KU$2&gt;Exit,0,Assumptions!KV360)</f>
        <v>0</v>
      </c>
      <c r="KV5" s="5">
        <f>IF(KV$2&gt;Exit,0,Assumptions!KW360)</f>
        <v>0</v>
      </c>
      <c r="KW5" s="5">
        <f>IF(KW$2&gt;Exit,0,Assumptions!KX360)</f>
        <v>0</v>
      </c>
    </row>
    <row r="6" spans="1:309">
      <c r="A6" s="376" t="s">
        <v>446</v>
      </c>
      <c r="B6" s="377" t="s">
        <v>386</v>
      </c>
      <c r="D6" s="5">
        <f ca="1">IF(D$2&gt;Exit,0,Assumptions!E342)</f>
        <v>0</v>
      </c>
      <c r="E6" s="5">
        <f ca="1">IF(E$2&gt;Exit,0,Assumptions!F342)</f>
        <v>0</v>
      </c>
      <c r="F6" s="5">
        <f ca="1">IF(F$2&gt;Exit,0,Assumptions!G342)</f>
        <v>0</v>
      </c>
      <c r="G6" s="5">
        <f ca="1">IF(G$2&gt;Exit,0,Assumptions!H342)</f>
        <v>0</v>
      </c>
      <c r="H6" s="5">
        <f ca="1">IF(H$2&gt;Exit,0,Assumptions!I342)</f>
        <v>0</v>
      </c>
      <c r="I6" s="5">
        <f ca="1">IF(I$2&gt;Exit,0,Assumptions!J342)</f>
        <v>0</v>
      </c>
      <c r="J6" s="5">
        <f ca="1">IF(J$2&gt;Exit,0,Assumptions!K342)</f>
        <v>0</v>
      </c>
      <c r="K6" s="5">
        <f ca="1">IF(K$2&gt;Exit,0,Assumptions!L342)</f>
        <v>0</v>
      </c>
      <c r="L6" s="5">
        <f ca="1">IF(L$2&gt;Exit,0,Assumptions!M342)</f>
        <v>0</v>
      </c>
      <c r="M6" s="5">
        <f ca="1">IF(M$2&gt;Exit,0,Assumptions!N342)</f>
        <v>0</v>
      </c>
      <c r="N6" s="5">
        <f ca="1">IF(N$2&gt;Exit,0,Assumptions!O342)</f>
        <v>0</v>
      </c>
      <c r="O6" s="5">
        <f ca="1">IF(O$2&gt;Exit,0,Assumptions!P342)</f>
        <v>0</v>
      </c>
      <c r="P6" s="5">
        <f ca="1">IF(P$2&gt;Exit,0,Assumptions!Q342)</f>
        <v>0</v>
      </c>
      <c r="Q6" s="5">
        <f ca="1">IF(Q$2&gt;Exit,0,Assumptions!R342)</f>
        <v>0</v>
      </c>
      <c r="R6" s="5">
        <f ca="1">IF(R$2&gt;Exit,0,Assumptions!S342)</f>
        <v>0</v>
      </c>
      <c r="S6" s="5">
        <f ca="1">IF(S$2&gt;Exit,0,Assumptions!T342)</f>
        <v>0</v>
      </c>
      <c r="T6" s="5">
        <f ca="1">IF(T$2&gt;Exit,0,Assumptions!U342)</f>
        <v>0</v>
      </c>
      <c r="U6" s="5">
        <f ca="1">IF(U$2&gt;Exit,0,Assumptions!V342)</f>
        <v>0</v>
      </c>
      <c r="V6" s="5">
        <f ca="1">IF(V$2&gt;Exit,0,Assumptions!W342)</f>
        <v>0</v>
      </c>
      <c r="W6" s="5">
        <f ca="1">IF(W$2&gt;Exit,0,Assumptions!X342)</f>
        <v>0</v>
      </c>
      <c r="X6" s="5">
        <f ca="1">IF(X$2&gt;Exit,0,Assumptions!Y342)</f>
        <v>0</v>
      </c>
      <c r="Y6" s="5">
        <f ca="1">IF(Y$2&gt;Exit,0,Assumptions!Z342)</f>
        <v>0</v>
      </c>
      <c r="Z6" s="5">
        <f ca="1">IF(Z$2&gt;Exit,0,Assumptions!AA342)</f>
        <v>0</v>
      </c>
      <c r="AA6" s="5">
        <f ca="1">IF(AA$2&gt;Exit,0,Assumptions!AB342)</f>
        <v>0</v>
      </c>
      <c r="AB6" s="5">
        <f ca="1">IF(AB$2&gt;Exit,0,Assumptions!AC342)</f>
        <v>0</v>
      </c>
      <c r="AC6" s="5">
        <f ca="1">IF(AC$2&gt;Exit,0,Assumptions!AD342)</f>
        <v>0</v>
      </c>
      <c r="AD6" s="5">
        <f ca="1">IF(AD$2&gt;Exit,0,Assumptions!AE342)</f>
        <v>0</v>
      </c>
      <c r="AE6" s="5">
        <f ca="1">IF(AE$2&gt;Exit,0,Assumptions!AF342)</f>
        <v>0</v>
      </c>
      <c r="AF6" s="5">
        <f ca="1">IF(AF$2&gt;Exit,0,Assumptions!AG342)</f>
        <v>0</v>
      </c>
      <c r="AG6" s="5">
        <f ca="1">IF(AG$2&gt;Exit,0,Assumptions!AH342)</f>
        <v>0</v>
      </c>
      <c r="AH6" s="5">
        <f ca="1">IF(AH$2&gt;Exit,0,Assumptions!AI342)</f>
        <v>0</v>
      </c>
      <c r="AI6" s="5">
        <f ca="1">IF(AI$2&gt;Exit,0,Assumptions!AJ342)</f>
        <v>0</v>
      </c>
      <c r="AJ6" s="5">
        <f ca="1">IF(AJ$2&gt;Exit,0,Assumptions!AK342)</f>
        <v>0</v>
      </c>
      <c r="AK6" s="5">
        <f ca="1">IF(AK$2&gt;Exit,0,Assumptions!AL342)</f>
        <v>0</v>
      </c>
      <c r="AL6" s="5">
        <f ca="1">IF(AL$2&gt;Exit,0,Assumptions!AM342)</f>
        <v>0</v>
      </c>
      <c r="AM6" s="5">
        <f ca="1">IF(AM$2&gt;Exit,0,Assumptions!AN342)</f>
        <v>0</v>
      </c>
      <c r="AN6" s="5">
        <f ca="1">IF(AN$2&gt;Exit,0,Assumptions!AO342)</f>
        <v>0</v>
      </c>
      <c r="AO6" s="5">
        <f ca="1">IF(AO$2&gt;Exit,0,Assumptions!AP342)</f>
        <v>0</v>
      </c>
      <c r="AP6" s="5">
        <f ca="1">IF(AP$2&gt;Exit,0,Assumptions!AQ342)</f>
        <v>0</v>
      </c>
      <c r="AQ6" s="5">
        <f ca="1">IF(AQ$2&gt;Exit,0,Assumptions!AR342)</f>
        <v>0</v>
      </c>
      <c r="AR6" s="5">
        <f ca="1">IF(AR$2&gt;Exit,0,Assumptions!AS342)</f>
        <v>0</v>
      </c>
      <c r="AS6" s="5">
        <f ca="1">IF(AS$2&gt;Exit,0,Assumptions!AT342)</f>
        <v>0</v>
      </c>
      <c r="AT6" s="5">
        <f ca="1">IF(AT$2&gt;Exit,0,Assumptions!AU342)</f>
        <v>0</v>
      </c>
      <c r="AU6" s="5">
        <f ca="1">IF(AU$2&gt;Exit,0,Assumptions!AV342)</f>
        <v>0</v>
      </c>
      <c r="AV6" s="5">
        <f ca="1">IF(AV$2&gt;Exit,0,Assumptions!AW342)</f>
        <v>0</v>
      </c>
      <c r="AW6" s="5">
        <f ca="1">IF(AW$2&gt;Exit,0,Assumptions!AX342)</f>
        <v>0</v>
      </c>
      <c r="AX6" s="5">
        <f ca="1">IF(AX$2&gt;Exit,0,Assumptions!AY342)</f>
        <v>0</v>
      </c>
      <c r="AY6" s="5">
        <f ca="1">IF(AY$2&gt;Exit,0,Assumptions!AZ342)</f>
        <v>0</v>
      </c>
      <c r="AZ6" s="5">
        <f ca="1">IF(AZ$2&gt;Exit,0,Assumptions!BA342)</f>
        <v>0</v>
      </c>
      <c r="BA6" s="5">
        <f ca="1">IF(BA$2&gt;Exit,0,Assumptions!BB342)</f>
        <v>0</v>
      </c>
      <c r="BB6" s="5">
        <f ca="1">IF(BB$2&gt;Exit,0,Assumptions!BC342)</f>
        <v>0</v>
      </c>
      <c r="BC6" s="5">
        <f ca="1">IF(BC$2&gt;Exit,0,Assumptions!BD342)</f>
        <v>0</v>
      </c>
      <c r="BD6" s="5">
        <f ca="1">IF(BD$2&gt;Exit,0,Assumptions!BE342)</f>
        <v>0</v>
      </c>
      <c r="BE6" s="5">
        <f ca="1">IF(BE$2&gt;Exit,0,Assumptions!BF342)</f>
        <v>0</v>
      </c>
      <c r="BF6" s="5">
        <f ca="1">IF(BF$2&gt;Exit,0,Assumptions!BG342)</f>
        <v>0</v>
      </c>
      <c r="BG6" s="5">
        <f ca="1">IF(BG$2&gt;Exit,0,Assumptions!BH342)</f>
        <v>0</v>
      </c>
      <c r="BH6" s="5">
        <f ca="1">IF(BH$2&gt;Exit,0,Assumptions!BI342)</f>
        <v>0</v>
      </c>
      <c r="BI6" s="5">
        <f ca="1">IF(BI$2&gt;Exit,0,Assumptions!BJ342)</f>
        <v>0</v>
      </c>
      <c r="BJ6" s="5">
        <f ca="1">IF(BJ$2&gt;Exit,0,Assumptions!BK342)</f>
        <v>0</v>
      </c>
      <c r="BK6" s="5">
        <f ca="1">IF(BK$2&gt;Exit,0,Assumptions!BL342)</f>
        <v>0</v>
      </c>
      <c r="BL6" s="5">
        <f ca="1">IF(BL$2&gt;Exit,0,Assumptions!BM342)</f>
        <v>0</v>
      </c>
      <c r="BM6" s="5">
        <f ca="1">IF(BM$2&gt;Exit,0,Assumptions!BN342)</f>
        <v>0</v>
      </c>
      <c r="BN6" s="5">
        <f ca="1">IF(BN$2&gt;Exit,0,Assumptions!BO342)</f>
        <v>0</v>
      </c>
      <c r="BO6" s="5">
        <f ca="1">IF(BO$2&gt;Exit,0,Assumptions!BP342)</f>
        <v>0</v>
      </c>
      <c r="BP6" s="5">
        <f ca="1">IF(BP$2&gt;Exit,0,Assumptions!BQ342)</f>
        <v>0</v>
      </c>
      <c r="BQ6" s="5">
        <f ca="1">IF(BQ$2&gt;Exit,0,Assumptions!BR342)</f>
        <v>0</v>
      </c>
      <c r="BR6" s="5">
        <f ca="1">IF(BR$2&gt;Exit,0,Assumptions!BS342)</f>
        <v>0</v>
      </c>
      <c r="BS6" s="5">
        <f ca="1">IF(BS$2&gt;Exit,0,Assumptions!BT342)</f>
        <v>0</v>
      </c>
      <c r="BT6" s="5">
        <f ca="1">IF(BT$2&gt;Exit,0,Assumptions!BU342)</f>
        <v>0</v>
      </c>
      <c r="BU6" s="5">
        <f ca="1">IF(BU$2&gt;Exit,0,Assumptions!BV342)</f>
        <v>0</v>
      </c>
      <c r="BV6" s="5">
        <f ca="1">IF(BV$2&gt;Exit,0,Assumptions!BW342)</f>
        <v>0</v>
      </c>
      <c r="BW6" s="5">
        <f ca="1">IF(BW$2&gt;Exit,0,Assumptions!BX342)</f>
        <v>0</v>
      </c>
      <c r="BX6" s="5">
        <f ca="1">IF(BX$2&gt;Exit,0,Assumptions!BY342)</f>
        <v>0</v>
      </c>
      <c r="BY6" s="5">
        <f ca="1">IF(BY$2&gt;Exit,0,Assumptions!BZ342)</f>
        <v>0</v>
      </c>
      <c r="BZ6" s="5">
        <f ca="1">IF(BZ$2&gt;Exit,0,Assumptions!CA342)</f>
        <v>41666.666666666664</v>
      </c>
      <c r="CA6" s="5">
        <f ca="1">IF(CA$2&gt;Exit,0,Assumptions!CB342)</f>
        <v>41666.666666666664</v>
      </c>
      <c r="CB6" s="5">
        <f ca="1">IF(CB$2&gt;Exit,0,Assumptions!CC342)</f>
        <v>41666.666666666664</v>
      </c>
      <c r="CC6" s="5">
        <f ca="1">IF(CC$2&gt;Exit,0,Assumptions!CD342)</f>
        <v>41666.666666666664</v>
      </c>
      <c r="CD6" s="5">
        <f ca="1">IF(CD$2&gt;Exit,0,Assumptions!CE342)</f>
        <v>41666.666666666664</v>
      </c>
      <c r="CE6" s="5">
        <f ca="1">IF(CE$2&gt;Exit,0,Assumptions!CF342)</f>
        <v>41666.666666666664</v>
      </c>
      <c r="CF6" s="5">
        <f ca="1">IF(CF$2&gt;Exit,0,Assumptions!CG342)</f>
        <v>41666.666666666664</v>
      </c>
      <c r="CG6" s="5">
        <f ca="1">IF(CG$2&gt;Exit,0,Assumptions!CH342)</f>
        <v>41666.666666666664</v>
      </c>
      <c r="CH6" s="5">
        <f ca="1">IF(CH$2&gt;Exit,0,Assumptions!CI342)</f>
        <v>41666.666666666664</v>
      </c>
      <c r="CI6" s="5">
        <f ca="1">IF(CI$2&gt;Exit,0,Assumptions!CJ342)</f>
        <v>41666.666666666664</v>
      </c>
      <c r="CJ6" s="5">
        <f ca="1">IF(CJ$2&gt;Exit,0,Assumptions!CK342)</f>
        <v>41666.666666666664</v>
      </c>
      <c r="CK6" s="5">
        <f ca="1">IF(CK$2&gt;Exit,0,Assumptions!CL342)</f>
        <v>41666.666666666664</v>
      </c>
      <c r="CL6" s="5">
        <f ca="1">IF(CL$2&gt;Exit,0,Assumptions!CM342)</f>
        <v>43750</v>
      </c>
      <c r="CM6" s="5">
        <f ca="1">IF(CM$2&gt;Exit,0,Assumptions!CN342)</f>
        <v>43750</v>
      </c>
      <c r="CN6" s="5">
        <f ca="1">IF(CN$2&gt;Exit,0,Assumptions!CO342)</f>
        <v>43750</v>
      </c>
      <c r="CO6" s="5">
        <f ca="1">IF(CO$2&gt;Exit,0,Assumptions!CP342)</f>
        <v>43750</v>
      </c>
      <c r="CP6" s="5">
        <f ca="1">IF(CP$2&gt;Exit,0,Assumptions!CQ342)</f>
        <v>43750</v>
      </c>
      <c r="CQ6" s="5">
        <f ca="1">IF(CQ$2&gt;Exit,0,Assumptions!CR342)</f>
        <v>43750</v>
      </c>
      <c r="CR6" s="5">
        <f ca="1">IF(CR$2&gt;Exit,0,Assumptions!CS342)</f>
        <v>43750</v>
      </c>
      <c r="CS6" s="5">
        <f ca="1">IF(CS$2&gt;Exit,0,Assumptions!CT342)</f>
        <v>43750</v>
      </c>
      <c r="CT6" s="5">
        <f ca="1">IF(CT$2&gt;Exit,0,Assumptions!CU342)</f>
        <v>43750</v>
      </c>
      <c r="CU6" s="5">
        <f ca="1">IF(CU$2&gt;Exit,0,Assumptions!CV342)</f>
        <v>43750</v>
      </c>
      <c r="CV6" s="5">
        <f ca="1">IF(CV$2&gt;Exit,0,Assumptions!CW342)</f>
        <v>43750</v>
      </c>
      <c r="CW6" s="5">
        <f ca="1">IF(CW$2&gt;Exit,0,Assumptions!CX342)</f>
        <v>43750</v>
      </c>
      <c r="CX6" s="5">
        <f ca="1">IF(CX$2&gt;Exit,0,Assumptions!CY342)</f>
        <v>45937.5</v>
      </c>
      <c r="CY6" s="5">
        <f ca="1">IF(CY$2&gt;Exit,0,Assumptions!CZ342)</f>
        <v>45937.5</v>
      </c>
      <c r="CZ6" s="5">
        <f ca="1">IF(CZ$2&gt;Exit,0,Assumptions!DA342)</f>
        <v>45937.5</v>
      </c>
      <c r="DA6" s="5">
        <f ca="1">IF(DA$2&gt;Exit,0,Assumptions!DB342)</f>
        <v>45937.5</v>
      </c>
      <c r="DB6" s="5">
        <f ca="1">IF(DB$2&gt;Exit,0,Assumptions!DC342)</f>
        <v>45937.5</v>
      </c>
      <c r="DC6" s="5">
        <f ca="1">IF(DC$2&gt;Exit,0,Assumptions!DD342)</f>
        <v>45937.5</v>
      </c>
      <c r="DD6" s="5">
        <f ca="1">IF(DD$2&gt;Exit,0,Assumptions!DE342)</f>
        <v>45937.5</v>
      </c>
      <c r="DE6" s="5">
        <f ca="1">IF(DE$2&gt;Exit,0,Assumptions!DF342)</f>
        <v>45937.5</v>
      </c>
      <c r="DF6" s="5">
        <f ca="1">IF(DF$2&gt;Exit,0,Assumptions!DG342)</f>
        <v>45937.5</v>
      </c>
      <c r="DG6" s="5">
        <f ca="1">IF(DG$2&gt;Exit,0,Assumptions!DH342)</f>
        <v>45937.5</v>
      </c>
      <c r="DH6" s="5">
        <f ca="1">IF(DH$2&gt;Exit,0,Assumptions!DI342)</f>
        <v>45937.5</v>
      </c>
      <c r="DI6" s="5">
        <f ca="1">IF(DI$2&gt;Exit,0,Assumptions!DJ342)</f>
        <v>45937.5</v>
      </c>
      <c r="DJ6" s="5">
        <f ca="1">IF(DJ$2&gt;Exit,0,Assumptions!DK342)</f>
        <v>48234.375000000007</v>
      </c>
      <c r="DK6" s="5">
        <f ca="1">IF(DK$2&gt;Exit,0,Assumptions!DL342)</f>
        <v>48234.375000000007</v>
      </c>
      <c r="DL6" s="5">
        <f ca="1">IF(DL$2&gt;Exit,0,Assumptions!DM342)</f>
        <v>48234.375000000007</v>
      </c>
      <c r="DM6" s="5">
        <f ca="1">IF(DM$2&gt;Exit,0,Assumptions!DN342)</f>
        <v>48234.375000000007</v>
      </c>
      <c r="DN6" s="5">
        <f ca="1">IF(DN$2&gt;Exit,0,Assumptions!DO342)</f>
        <v>48234.375000000007</v>
      </c>
      <c r="DO6" s="5">
        <f ca="1">IF(DO$2&gt;Exit,0,Assumptions!DP342)</f>
        <v>48234.375000000007</v>
      </c>
      <c r="DP6" s="5">
        <f ca="1">IF(DP$2&gt;Exit,0,Assumptions!DQ342)</f>
        <v>48234.375000000007</v>
      </c>
      <c r="DQ6" s="5">
        <f ca="1">IF(DQ$2&gt;Exit,0,Assumptions!DR342)</f>
        <v>48234.375000000007</v>
      </c>
      <c r="DR6" s="5">
        <f ca="1">IF(DR$2&gt;Exit,0,Assumptions!DS342)</f>
        <v>48234.375000000007</v>
      </c>
      <c r="DS6" s="5">
        <f ca="1">IF(DS$2&gt;Exit,0,Assumptions!DT342)</f>
        <v>48234.375000000007</v>
      </c>
      <c r="DT6" s="5">
        <f ca="1">IF(DT$2&gt;Exit,0,Assumptions!DU342)</f>
        <v>48234.375000000007</v>
      </c>
      <c r="DU6" s="5">
        <f ca="1">IF(DU$2&gt;Exit,0,Assumptions!DV342)</f>
        <v>48234.375000000007</v>
      </c>
      <c r="DV6" s="5">
        <f ca="1">IF(DV$2&gt;Exit,0,Assumptions!DW342)</f>
        <v>50646.09375</v>
      </c>
      <c r="DW6" s="5">
        <f ca="1">IF(DW$2&gt;Exit,0,Assumptions!DX342)</f>
        <v>50646.09375</v>
      </c>
      <c r="DX6" s="5">
        <f ca="1">IF(DX$2&gt;Exit,0,Assumptions!DY342)</f>
        <v>50646.09375</v>
      </c>
      <c r="DY6" s="5">
        <f ca="1">IF(DY$2&gt;Exit,0,Assumptions!DZ342)</f>
        <v>50646.09375</v>
      </c>
      <c r="DZ6" s="5">
        <f ca="1">IF(DZ$2&gt;Exit,0,Assumptions!EA342)</f>
        <v>50646.09375</v>
      </c>
      <c r="EA6" s="5">
        <f ca="1">IF(EA$2&gt;Exit,0,Assumptions!EB342)</f>
        <v>50646.09375</v>
      </c>
      <c r="EB6" s="5">
        <f ca="1">IF(EB$2&gt;Exit,0,Assumptions!EC342)</f>
        <v>50646.09375</v>
      </c>
      <c r="EC6" s="5">
        <f ca="1">IF(EC$2&gt;Exit,0,Assumptions!ED342)</f>
        <v>50646.09375</v>
      </c>
      <c r="ED6" s="5">
        <f ca="1">IF(ED$2&gt;Exit,0,Assumptions!EE342)</f>
        <v>50646.09375</v>
      </c>
      <c r="EE6" s="5">
        <f ca="1">IF(EE$2&gt;Exit,0,Assumptions!EF342)</f>
        <v>50646.09375</v>
      </c>
      <c r="EF6" s="5">
        <f ca="1">IF(EF$2&gt;Exit,0,Assumptions!EG342)</f>
        <v>50646.09375</v>
      </c>
      <c r="EG6" s="5">
        <f ca="1">IF(EG$2&gt;Exit,0,Assumptions!EH342)</f>
        <v>50646.09375</v>
      </c>
      <c r="EH6" s="5">
        <f ca="1">IF(EH$2&gt;Exit,0,Assumptions!EI342)</f>
        <v>53178.398437500007</v>
      </c>
      <c r="EI6" s="5">
        <f ca="1">IF(EI$2&gt;Exit,0,Assumptions!EJ342)</f>
        <v>53178.398437500007</v>
      </c>
      <c r="EJ6" s="5">
        <f ca="1">IF(EJ$2&gt;Exit,0,Assumptions!EK342)</f>
        <v>53178.398437500007</v>
      </c>
      <c r="EK6" s="5">
        <f ca="1">IF(EK$2&gt;Exit,0,Assumptions!EL342)</f>
        <v>53178.398437500007</v>
      </c>
      <c r="EL6" s="5">
        <f ca="1">IF(EL$2&gt;Exit,0,Assumptions!EM342)</f>
        <v>53178.398437500007</v>
      </c>
      <c r="EM6" s="5">
        <f ca="1">IF(EM$2&gt;Exit,0,Assumptions!EN342)</f>
        <v>53178.398437500007</v>
      </c>
      <c r="EN6" s="5">
        <f ca="1">IF(EN$2&gt;Exit,0,Assumptions!EO342)</f>
        <v>53178.398437500007</v>
      </c>
      <c r="EO6" s="5">
        <f ca="1">IF(EO$2&gt;Exit,0,Assumptions!EP342)</f>
        <v>53178.398437500007</v>
      </c>
      <c r="EP6" s="5">
        <f ca="1">IF(EP$2&gt;Exit,0,Assumptions!EQ342)</f>
        <v>53178.398437500007</v>
      </c>
      <c r="EQ6" s="5">
        <f ca="1">IF(EQ$2&gt;Exit,0,Assumptions!ER342)</f>
        <v>53178.398437500007</v>
      </c>
      <c r="ER6" s="5">
        <f ca="1">IF(ER$2&gt;Exit,0,Assumptions!ES342)</f>
        <v>53178.398437500007</v>
      </c>
      <c r="ES6" s="5">
        <f ca="1">IF(ES$2&gt;Exit,0,Assumptions!ET342)</f>
        <v>53178.398437500007</v>
      </c>
      <c r="ET6" s="5">
        <f ca="1">IF(ET$2&gt;Exit,0,Assumptions!EU342)</f>
        <v>55837.318359375</v>
      </c>
      <c r="EU6" s="5">
        <f ca="1">IF(EU$2&gt;Exit,0,Assumptions!EV342)</f>
        <v>55837.318359375</v>
      </c>
      <c r="EV6" s="5">
        <f ca="1">IF(EV$2&gt;Exit,0,Assumptions!EW342)</f>
        <v>55837.318359375</v>
      </c>
      <c r="EW6" s="5">
        <f ca="1">IF(EW$2&gt;Exit,0,Assumptions!EX342)</f>
        <v>55837.318359375</v>
      </c>
      <c r="EX6" s="5">
        <f>IF(EX$2&gt;Exit,0,Assumptions!EY342)</f>
        <v>0</v>
      </c>
      <c r="EY6" s="5">
        <f>IF(EY$2&gt;Exit,0,Assumptions!EZ342)</f>
        <v>0</v>
      </c>
      <c r="EZ6" s="5">
        <f>IF(EZ$2&gt;Exit,0,Assumptions!FA342)</f>
        <v>0</v>
      </c>
      <c r="FA6" s="5">
        <f>IF(FA$2&gt;Exit,0,Assumptions!FB342)</f>
        <v>0</v>
      </c>
      <c r="FB6" s="5">
        <f>IF(FB$2&gt;Exit,0,Assumptions!FC342)</f>
        <v>0</v>
      </c>
      <c r="FC6" s="5">
        <f>IF(FC$2&gt;Exit,0,Assumptions!FD342)</f>
        <v>0</v>
      </c>
      <c r="FD6" s="5">
        <f>IF(FD$2&gt;Exit,0,Assumptions!FE342)</f>
        <v>0</v>
      </c>
      <c r="FE6" s="5">
        <f>IF(FE$2&gt;Exit,0,Assumptions!FF342)</f>
        <v>0</v>
      </c>
      <c r="FF6" s="5">
        <f>IF(FF$2&gt;Exit,0,Assumptions!FG342)</f>
        <v>0</v>
      </c>
      <c r="FG6" s="5">
        <f>IF(FG$2&gt;Exit,0,Assumptions!FH342)</f>
        <v>0</v>
      </c>
      <c r="FH6" s="5">
        <f>IF(FH$2&gt;Exit,0,Assumptions!FI342)</f>
        <v>0</v>
      </c>
      <c r="FI6" s="5">
        <f>IF(FI$2&gt;Exit,0,Assumptions!FJ342)</f>
        <v>0</v>
      </c>
      <c r="FJ6" s="5">
        <f>IF(FJ$2&gt;Exit,0,Assumptions!FK342)</f>
        <v>0</v>
      </c>
      <c r="FK6" s="5">
        <f>IF(FK$2&gt;Exit,0,Assumptions!FL342)</f>
        <v>0</v>
      </c>
      <c r="FL6" s="5">
        <f>IF(FL$2&gt;Exit,0,Assumptions!FM342)</f>
        <v>0</v>
      </c>
      <c r="FM6" s="5">
        <f>IF(FM$2&gt;Exit,0,Assumptions!FN342)</f>
        <v>0</v>
      </c>
      <c r="FN6" s="5">
        <f>IF(FN$2&gt;Exit,0,Assumptions!FO342)</f>
        <v>0</v>
      </c>
      <c r="FO6" s="5">
        <f>IF(FO$2&gt;Exit,0,Assumptions!FP342)</f>
        <v>0</v>
      </c>
      <c r="FP6" s="5">
        <f>IF(FP$2&gt;Exit,0,Assumptions!FQ342)</f>
        <v>0</v>
      </c>
      <c r="FQ6" s="5">
        <f>IF(FQ$2&gt;Exit,0,Assumptions!FR342)</f>
        <v>0</v>
      </c>
      <c r="FR6" s="5">
        <f>IF(FR$2&gt;Exit,0,Assumptions!FS342)</f>
        <v>0</v>
      </c>
      <c r="FS6" s="5">
        <f>IF(FS$2&gt;Exit,0,Assumptions!FT342)</f>
        <v>0</v>
      </c>
      <c r="FT6" s="5">
        <f>IF(FT$2&gt;Exit,0,Assumptions!FU342)</f>
        <v>0</v>
      </c>
      <c r="FU6" s="5">
        <f>IF(FU$2&gt;Exit,0,Assumptions!FV342)</f>
        <v>0</v>
      </c>
      <c r="FV6" s="5">
        <f>IF(FV$2&gt;Exit,0,Assumptions!FW342)</f>
        <v>0</v>
      </c>
      <c r="FW6" s="5">
        <f>IF(FW$2&gt;Exit,0,Assumptions!FX342)</f>
        <v>0</v>
      </c>
      <c r="FX6" s="5">
        <f>IF(FX$2&gt;Exit,0,Assumptions!FY342)</f>
        <v>0</v>
      </c>
      <c r="FY6" s="5">
        <f>IF(FY$2&gt;Exit,0,Assumptions!FZ342)</f>
        <v>0</v>
      </c>
      <c r="FZ6" s="5">
        <f>IF(FZ$2&gt;Exit,0,Assumptions!GA342)</f>
        <v>0</v>
      </c>
      <c r="GA6" s="5">
        <f>IF(GA$2&gt;Exit,0,Assumptions!GB342)</f>
        <v>0</v>
      </c>
      <c r="GB6" s="5">
        <f>IF(GB$2&gt;Exit,0,Assumptions!GC342)</f>
        <v>0</v>
      </c>
      <c r="GC6" s="5">
        <f>IF(GC$2&gt;Exit,0,Assumptions!GD342)</f>
        <v>0</v>
      </c>
      <c r="GD6" s="5">
        <f>IF(GD$2&gt;Exit,0,Assumptions!GE342)</f>
        <v>0</v>
      </c>
      <c r="GE6" s="5">
        <f>IF(GE$2&gt;Exit,0,Assumptions!GF342)</f>
        <v>0</v>
      </c>
      <c r="GF6" s="5">
        <f>IF(GF$2&gt;Exit,0,Assumptions!GG342)</f>
        <v>0</v>
      </c>
      <c r="GG6" s="5">
        <f>IF(GG$2&gt;Exit,0,Assumptions!GH342)</f>
        <v>0</v>
      </c>
      <c r="GH6" s="5">
        <f>IF(GH$2&gt;Exit,0,Assumptions!GI342)</f>
        <v>0</v>
      </c>
      <c r="GI6" s="5">
        <f>IF(GI$2&gt;Exit,0,Assumptions!GJ342)</f>
        <v>0</v>
      </c>
      <c r="GJ6" s="5">
        <f>IF(GJ$2&gt;Exit,0,Assumptions!GK342)</f>
        <v>0</v>
      </c>
      <c r="GK6" s="5">
        <f>IF(GK$2&gt;Exit,0,Assumptions!GL342)</f>
        <v>0</v>
      </c>
      <c r="GL6" s="5">
        <f>IF(GL$2&gt;Exit,0,Assumptions!GM342)</f>
        <v>0</v>
      </c>
      <c r="GM6" s="5">
        <f>IF(GM$2&gt;Exit,0,Assumptions!GN342)</f>
        <v>0</v>
      </c>
      <c r="GN6" s="5">
        <f>IF(GN$2&gt;Exit,0,Assumptions!GO342)</f>
        <v>0</v>
      </c>
      <c r="GO6" s="5">
        <f>IF(GO$2&gt;Exit,0,Assumptions!GP342)</f>
        <v>0</v>
      </c>
      <c r="GP6" s="5">
        <f>IF(GP$2&gt;Exit,0,Assumptions!GQ342)</f>
        <v>0</v>
      </c>
      <c r="GQ6" s="5">
        <f>IF(GQ$2&gt;Exit,0,Assumptions!GR342)</f>
        <v>0</v>
      </c>
      <c r="GR6" s="5">
        <f>IF(GR$2&gt;Exit,0,Assumptions!GS342)</f>
        <v>0</v>
      </c>
      <c r="GS6" s="5">
        <f>IF(GS$2&gt;Exit,0,Assumptions!GT342)</f>
        <v>0</v>
      </c>
      <c r="GT6" s="5">
        <f>IF(GT$2&gt;Exit,0,Assumptions!GU342)</f>
        <v>0</v>
      </c>
      <c r="GU6" s="5">
        <f>IF(GU$2&gt;Exit,0,Assumptions!GV342)</f>
        <v>0</v>
      </c>
      <c r="GV6" s="5">
        <f>IF(GV$2&gt;Exit,0,Assumptions!GW342)</f>
        <v>0</v>
      </c>
      <c r="GW6" s="5">
        <f>IF(GW$2&gt;Exit,0,Assumptions!GX342)</f>
        <v>0</v>
      </c>
      <c r="GX6" s="5">
        <f>IF(GX$2&gt;Exit,0,Assumptions!GY342)</f>
        <v>0</v>
      </c>
      <c r="GY6" s="5">
        <f>IF(GY$2&gt;Exit,0,Assumptions!GZ342)</f>
        <v>0</v>
      </c>
      <c r="GZ6" s="5">
        <f>IF(GZ$2&gt;Exit,0,Assumptions!HA342)</f>
        <v>0</v>
      </c>
      <c r="HA6" s="5">
        <f>IF(HA$2&gt;Exit,0,Assumptions!HB342)</f>
        <v>0</v>
      </c>
      <c r="HB6" s="5">
        <f>IF(HB$2&gt;Exit,0,Assumptions!HC342)</f>
        <v>0</v>
      </c>
      <c r="HC6" s="5">
        <f>IF(HC$2&gt;Exit,0,Assumptions!HD342)</f>
        <v>0</v>
      </c>
      <c r="HD6" s="5">
        <f>IF(HD$2&gt;Exit,0,Assumptions!HE342)</f>
        <v>0</v>
      </c>
      <c r="HE6" s="5">
        <f>IF(HE$2&gt;Exit,0,Assumptions!HF342)</f>
        <v>0</v>
      </c>
      <c r="HF6" s="5">
        <f>IF(HF$2&gt;Exit,0,Assumptions!HG342)</f>
        <v>0</v>
      </c>
      <c r="HG6" s="5">
        <f>IF(HG$2&gt;Exit,0,Assumptions!HH342)</f>
        <v>0</v>
      </c>
      <c r="HH6" s="5">
        <f>IF(HH$2&gt;Exit,0,Assumptions!HI342)</f>
        <v>0</v>
      </c>
      <c r="HI6" s="5">
        <f>IF(HI$2&gt;Exit,0,Assumptions!HJ342)</f>
        <v>0</v>
      </c>
      <c r="HJ6" s="5">
        <f>IF(HJ$2&gt;Exit,0,Assumptions!HK342)</f>
        <v>0</v>
      </c>
      <c r="HK6" s="5">
        <f>IF(HK$2&gt;Exit,0,Assumptions!HL342)</f>
        <v>0</v>
      </c>
      <c r="HL6" s="5">
        <f>IF(HL$2&gt;Exit,0,Assumptions!HM342)</f>
        <v>0</v>
      </c>
      <c r="HM6" s="5">
        <f>IF(HM$2&gt;Exit,0,Assumptions!HN342)</f>
        <v>0</v>
      </c>
      <c r="HN6" s="5">
        <f>IF(HN$2&gt;Exit,0,Assumptions!HO342)</f>
        <v>0</v>
      </c>
      <c r="HO6" s="5">
        <f>IF(HO$2&gt;Exit,0,Assumptions!HP342)</f>
        <v>0</v>
      </c>
      <c r="HP6" s="5">
        <f>IF(HP$2&gt;Exit,0,Assumptions!HQ342)</f>
        <v>0</v>
      </c>
      <c r="HQ6" s="5">
        <f>IF(HQ$2&gt;Exit,0,Assumptions!HR342)</f>
        <v>0</v>
      </c>
      <c r="HR6" s="5">
        <f>IF(HR$2&gt;Exit,0,Assumptions!HS342)</f>
        <v>0</v>
      </c>
      <c r="HS6" s="5">
        <f>IF(HS$2&gt;Exit,0,Assumptions!HT342)</f>
        <v>0</v>
      </c>
      <c r="HT6" s="5">
        <f>IF(HT$2&gt;Exit,0,Assumptions!HU342)</f>
        <v>0</v>
      </c>
      <c r="HU6" s="5">
        <f>IF(HU$2&gt;Exit,0,Assumptions!HV342)</f>
        <v>0</v>
      </c>
      <c r="HV6" s="5">
        <f>IF(HV$2&gt;Exit,0,Assumptions!HW342)</f>
        <v>0</v>
      </c>
      <c r="HW6" s="5">
        <f>IF(HW$2&gt;Exit,0,Assumptions!HX342)</f>
        <v>0</v>
      </c>
      <c r="HX6" s="5">
        <f>IF(HX$2&gt;Exit,0,Assumptions!HY342)</f>
        <v>0</v>
      </c>
      <c r="HY6" s="5">
        <f>IF(HY$2&gt;Exit,0,Assumptions!HZ342)</f>
        <v>0</v>
      </c>
      <c r="HZ6" s="5">
        <f>IF(HZ$2&gt;Exit,0,Assumptions!IA342)</f>
        <v>0</v>
      </c>
      <c r="IA6" s="5">
        <f>IF(IA$2&gt;Exit,0,Assumptions!IB342)</f>
        <v>0</v>
      </c>
      <c r="IB6" s="5">
        <f>IF(IB$2&gt;Exit,0,Assumptions!IC342)</f>
        <v>0</v>
      </c>
      <c r="IC6" s="5">
        <f>IF(IC$2&gt;Exit,0,Assumptions!ID342)</f>
        <v>0</v>
      </c>
      <c r="ID6" s="5">
        <f>IF(ID$2&gt;Exit,0,Assumptions!IE342)</f>
        <v>0</v>
      </c>
      <c r="IE6" s="5">
        <f>IF(IE$2&gt;Exit,0,Assumptions!IF342)</f>
        <v>0</v>
      </c>
      <c r="IF6" s="5">
        <f>IF(IF$2&gt;Exit,0,Assumptions!IG342)</f>
        <v>0</v>
      </c>
      <c r="IG6" s="5">
        <f>IF(IG$2&gt;Exit,0,Assumptions!IH342)</f>
        <v>0</v>
      </c>
      <c r="IH6" s="5">
        <f>IF(IH$2&gt;Exit,0,Assumptions!II342)</f>
        <v>0</v>
      </c>
      <c r="II6" s="5">
        <f>IF(II$2&gt;Exit,0,Assumptions!IJ342)</f>
        <v>0</v>
      </c>
      <c r="IJ6" s="5">
        <f>IF(IJ$2&gt;Exit,0,Assumptions!IK342)</f>
        <v>0</v>
      </c>
      <c r="IK6" s="5">
        <f>IF(IK$2&gt;Exit,0,Assumptions!IL342)</f>
        <v>0</v>
      </c>
      <c r="IL6" s="5">
        <f>IF(IL$2&gt;Exit,0,Assumptions!IM342)</f>
        <v>0</v>
      </c>
      <c r="IM6" s="5">
        <f>IF(IM$2&gt;Exit,0,Assumptions!IN342)</f>
        <v>0</v>
      </c>
      <c r="IN6" s="5">
        <f>IF(IN$2&gt;Exit,0,Assumptions!IO342)</f>
        <v>0</v>
      </c>
      <c r="IO6" s="5">
        <f>IF(IO$2&gt;Exit,0,Assumptions!IP342)</f>
        <v>0</v>
      </c>
      <c r="IP6" s="5">
        <f>IF(IP$2&gt;Exit,0,Assumptions!IQ342)</f>
        <v>0</v>
      </c>
      <c r="IQ6" s="5">
        <f>IF(IQ$2&gt;Exit,0,Assumptions!IR342)</f>
        <v>0</v>
      </c>
      <c r="IR6" s="5">
        <f>IF(IR$2&gt;Exit,0,Assumptions!IS342)</f>
        <v>0</v>
      </c>
      <c r="IS6" s="5">
        <f>IF(IS$2&gt;Exit,0,Assumptions!IT342)</f>
        <v>0</v>
      </c>
      <c r="IT6" s="5">
        <f>IF(IT$2&gt;Exit,0,Assumptions!IU342)</f>
        <v>0</v>
      </c>
      <c r="IU6" s="5">
        <f>IF(IU$2&gt;Exit,0,Assumptions!IV342)</f>
        <v>0</v>
      </c>
      <c r="IV6" s="5">
        <f>IF(IV$2&gt;Exit,0,Assumptions!IW342)</f>
        <v>0</v>
      </c>
      <c r="IW6" s="5">
        <f>IF(IW$2&gt;Exit,0,Assumptions!IX342)</f>
        <v>0</v>
      </c>
      <c r="IX6" s="5">
        <f>IF(IX$2&gt;Exit,0,Assumptions!IY342)</f>
        <v>0</v>
      </c>
      <c r="IY6" s="5">
        <f>IF(IY$2&gt;Exit,0,Assumptions!IZ342)</f>
        <v>0</v>
      </c>
      <c r="IZ6" s="5">
        <f>IF(IZ$2&gt;Exit,0,Assumptions!JA342)</f>
        <v>0</v>
      </c>
      <c r="JA6" s="5">
        <f>IF(JA$2&gt;Exit,0,Assumptions!JB342)</f>
        <v>0</v>
      </c>
      <c r="JB6" s="5">
        <f>IF(JB$2&gt;Exit,0,Assumptions!JC342)</f>
        <v>0</v>
      </c>
      <c r="JC6" s="5">
        <f>IF(JC$2&gt;Exit,0,Assumptions!JD342)</f>
        <v>0</v>
      </c>
      <c r="JD6" s="5">
        <f>IF(JD$2&gt;Exit,0,Assumptions!JE342)</f>
        <v>0</v>
      </c>
      <c r="JE6" s="5">
        <f>IF(JE$2&gt;Exit,0,Assumptions!JF342)</f>
        <v>0</v>
      </c>
      <c r="JF6" s="5">
        <f>IF(JF$2&gt;Exit,0,Assumptions!JG342)</f>
        <v>0</v>
      </c>
      <c r="JG6" s="5">
        <f>IF(JG$2&gt;Exit,0,Assumptions!JH342)</f>
        <v>0</v>
      </c>
      <c r="JH6" s="5">
        <f>IF(JH$2&gt;Exit,0,Assumptions!JI342)</f>
        <v>0</v>
      </c>
      <c r="JI6" s="5">
        <f>IF(JI$2&gt;Exit,0,Assumptions!JJ342)</f>
        <v>0</v>
      </c>
      <c r="JJ6" s="5">
        <f>IF(JJ$2&gt;Exit,0,Assumptions!JK342)</f>
        <v>0</v>
      </c>
      <c r="JK6" s="5">
        <f>IF(JK$2&gt;Exit,0,Assumptions!JL342)</f>
        <v>0</v>
      </c>
      <c r="JL6" s="5">
        <f>IF(JL$2&gt;Exit,0,Assumptions!JM342)</f>
        <v>0</v>
      </c>
      <c r="JM6" s="5">
        <f>IF(JM$2&gt;Exit,0,Assumptions!JN342)</f>
        <v>0</v>
      </c>
      <c r="JN6" s="5">
        <f>IF(JN$2&gt;Exit,0,Assumptions!JO342)</f>
        <v>0</v>
      </c>
      <c r="JO6" s="5">
        <f>IF(JO$2&gt;Exit,0,Assumptions!JP342)</f>
        <v>0</v>
      </c>
      <c r="JP6" s="5">
        <f>IF(JP$2&gt;Exit,0,Assumptions!JQ342)</f>
        <v>0</v>
      </c>
      <c r="JQ6" s="5">
        <f>IF(JQ$2&gt;Exit,0,Assumptions!JR342)</f>
        <v>0</v>
      </c>
      <c r="JR6" s="5">
        <f>IF(JR$2&gt;Exit,0,Assumptions!JS342)</f>
        <v>0</v>
      </c>
      <c r="JS6" s="5">
        <f>IF(JS$2&gt;Exit,0,Assumptions!JT342)</f>
        <v>0</v>
      </c>
      <c r="JT6" s="5">
        <f>IF(JT$2&gt;Exit,0,Assumptions!JU342)</f>
        <v>0</v>
      </c>
      <c r="JU6" s="5">
        <f>IF(JU$2&gt;Exit,0,Assumptions!JV342)</f>
        <v>0</v>
      </c>
      <c r="JV6" s="5">
        <f>IF(JV$2&gt;Exit,0,Assumptions!JW342)</f>
        <v>0</v>
      </c>
      <c r="JW6" s="5">
        <f>IF(JW$2&gt;Exit,0,Assumptions!JX342)</f>
        <v>0</v>
      </c>
      <c r="JX6" s="5">
        <f>IF(JX$2&gt;Exit,0,Assumptions!JY342)</f>
        <v>0</v>
      </c>
      <c r="JY6" s="5">
        <f>IF(JY$2&gt;Exit,0,Assumptions!JZ342)</f>
        <v>0</v>
      </c>
      <c r="JZ6" s="5">
        <f>IF(JZ$2&gt;Exit,0,Assumptions!KA342)</f>
        <v>0</v>
      </c>
      <c r="KA6" s="5">
        <f>IF(KA$2&gt;Exit,0,Assumptions!KB342)</f>
        <v>0</v>
      </c>
      <c r="KB6" s="5">
        <f>IF(KB$2&gt;Exit,0,Assumptions!KC342)</f>
        <v>0</v>
      </c>
      <c r="KC6" s="5">
        <f>IF(KC$2&gt;Exit,0,Assumptions!KD342)</f>
        <v>0</v>
      </c>
      <c r="KD6" s="5">
        <f>IF(KD$2&gt;Exit,0,Assumptions!KE342)</f>
        <v>0</v>
      </c>
      <c r="KE6" s="5">
        <f>IF(KE$2&gt;Exit,0,Assumptions!KF342)</f>
        <v>0</v>
      </c>
      <c r="KF6" s="5">
        <f>IF(KF$2&gt;Exit,0,Assumptions!KG342)</f>
        <v>0</v>
      </c>
      <c r="KG6" s="5">
        <f>IF(KG$2&gt;Exit,0,Assumptions!KH342)</f>
        <v>0</v>
      </c>
      <c r="KH6" s="5">
        <f>IF(KH$2&gt;Exit,0,Assumptions!KI342)</f>
        <v>0</v>
      </c>
      <c r="KI6" s="5">
        <f>IF(KI$2&gt;Exit,0,Assumptions!KJ342)</f>
        <v>0</v>
      </c>
      <c r="KJ6" s="5">
        <f>IF(KJ$2&gt;Exit,0,Assumptions!KK342)</f>
        <v>0</v>
      </c>
      <c r="KK6" s="5">
        <f>IF(KK$2&gt;Exit,0,Assumptions!KL342)</f>
        <v>0</v>
      </c>
      <c r="KL6" s="5">
        <f>IF(KL$2&gt;Exit,0,Assumptions!KM342)</f>
        <v>0</v>
      </c>
      <c r="KM6" s="5">
        <f>IF(KM$2&gt;Exit,0,Assumptions!KN342)</f>
        <v>0</v>
      </c>
      <c r="KN6" s="5">
        <f>IF(KN$2&gt;Exit,0,Assumptions!KO342)</f>
        <v>0</v>
      </c>
      <c r="KO6" s="5">
        <f>IF(KO$2&gt;Exit,0,Assumptions!KP342)</f>
        <v>0</v>
      </c>
      <c r="KP6" s="5">
        <f>IF(KP$2&gt;Exit,0,Assumptions!KQ342)</f>
        <v>0</v>
      </c>
      <c r="KQ6" s="5">
        <f>IF(KQ$2&gt;Exit,0,Assumptions!KR342)</f>
        <v>0</v>
      </c>
      <c r="KR6" s="5">
        <f>IF(KR$2&gt;Exit,0,Assumptions!KS342)</f>
        <v>0</v>
      </c>
      <c r="KS6" s="5">
        <f>IF(KS$2&gt;Exit,0,Assumptions!KT342)</f>
        <v>0</v>
      </c>
      <c r="KT6" s="5">
        <f>IF(KT$2&gt;Exit,0,Assumptions!KU342)</f>
        <v>0</v>
      </c>
      <c r="KU6" s="5">
        <f>IF(KU$2&gt;Exit,0,Assumptions!KV342)</f>
        <v>0</v>
      </c>
      <c r="KV6" s="5">
        <f>IF(KV$2&gt;Exit,0,Assumptions!KW342)</f>
        <v>0</v>
      </c>
      <c r="KW6" s="5">
        <f>IF(KW$2&gt;Exit,0,Assumptions!KX342)</f>
        <v>0</v>
      </c>
    </row>
    <row r="7" spans="1:309">
      <c r="A7" s="376" t="s">
        <v>447</v>
      </c>
      <c r="B7" s="377" t="s">
        <v>387</v>
      </c>
      <c r="D7" s="5">
        <f ca="1">IF(D$2&gt;Exit,0,Assumptions!E343)</f>
        <v>0</v>
      </c>
      <c r="E7" s="5">
        <f ca="1">IF(E$2&gt;Exit,0,Assumptions!F343)</f>
        <v>0</v>
      </c>
      <c r="F7" s="5">
        <f ca="1">IF(F$2&gt;Exit,0,Assumptions!G343)</f>
        <v>0</v>
      </c>
      <c r="G7" s="5">
        <f ca="1">IF(G$2&gt;Exit,0,Assumptions!H343)</f>
        <v>0</v>
      </c>
      <c r="H7" s="5">
        <f ca="1">IF(H$2&gt;Exit,0,Assumptions!I343)</f>
        <v>0</v>
      </c>
      <c r="I7" s="5">
        <f ca="1">IF(I$2&gt;Exit,0,Assumptions!J343)</f>
        <v>0</v>
      </c>
      <c r="J7" s="5">
        <f ca="1">IF(J$2&gt;Exit,0,Assumptions!K343)</f>
        <v>0</v>
      </c>
      <c r="K7" s="5">
        <f ca="1">IF(K$2&gt;Exit,0,Assumptions!L343)</f>
        <v>0</v>
      </c>
      <c r="L7" s="5">
        <f ca="1">IF(L$2&gt;Exit,0,Assumptions!M343)</f>
        <v>0</v>
      </c>
      <c r="M7" s="5">
        <f ca="1">IF(M$2&gt;Exit,0,Assumptions!N343)</f>
        <v>0</v>
      </c>
      <c r="N7" s="5">
        <f ca="1">IF(N$2&gt;Exit,0,Assumptions!O343)</f>
        <v>0</v>
      </c>
      <c r="O7" s="5">
        <f ca="1">IF(O$2&gt;Exit,0,Assumptions!P343)</f>
        <v>0</v>
      </c>
      <c r="P7" s="5">
        <f ca="1">IF(P$2&gt;Exit,0,Assumptions!Q343)</f>
        <v>0</v>
      </c>
      <c r="Q7" s="5">
        <f ca="1">IF(Q$2&gt;Exit,0,Assumptions!R343)</f>
        <v>0</v>
      </c>
      <c r="R7" s="5">
        <f ca="1">IF(R$2&gt;Exit,0,Assumptions!S343)</f>
        <v>0</v>
      </c>
      <c r="S7" s="5">
        <f ca="1">IF(S$2&gt;Exit,0,Assumptions!T343)</f>
        <v>0</v>
      </c>
      <c r="T7" s="5">
        <f ca="1">IF(T$2&gt;Exit,0,Assumptions!U343)</f>
        <v>0</v>
      </c>
      <c r="U7" s="5">
        <f ca="1">IF(U$2&gt;Exit,0,Assumptions!V343)</f>
        <v>0</v>
      </c>
      <c r="V7" s="5">
        <f ca="1">IF(V$2&gt;Exit,0,Assumptions!W343)</f>
        <v>0</v>
      </c>
      <c r="W7" s="5">
        <f ca="1">IF(W$2&gt;Exit,0,Assumptions!X343)</f>
        <v>0</v>
      </c>
      <c r="X7" s="5">
        <f ca="1">IF(X$2&gt;Exit,0,Assumptions!Y343)</f>
        <v>0</v>
      </c>
      <c r="Y7" s="5">
        <f ca="1">IF(Y$2&gt;Exit,0,Assumptions!Z343)</f>
        <v>0</v>
      </c>
      <c r="Z7" s="5">
        <f ca="1">IF(Z$2&gt;Exit,0,Assumptions!AA343)</f>
        <v>0</v>
      </c>
      <c r="AA7" s="5">
        <f ca="1">IF(AA$2&gt;Exit,0,Assumptions!AB343)</f>
        <v>0</v>
      </c>
      <c r="AB7" s="5">
        <f ca="1">IF(AB$2&gt;Exit,0,Assumptions!AC343)</f>
        <v>0</v>
      </c>
      <c r="AC7" s="5">
        <f ca="1">IF(AC$2&gt;Exit,0,Assumptions!AD343)</f>
        <v>0</v>
      </c>
      <c r="AD7" s="5">
        <f ca="1">IF(AD$2&gt;Exit,0,Assumptions!AE343)</f>
        <v>0</v>
      </c>
      <c r="AE7" s="5">
        <f ca="1">IF(AE$2&gt;Exit,0,Assumptions!AF343)</f>
        <v>0</v>
      </c>
      <c r="AF7" s="5">
        <f ca="1">IF(AF$2&gt;Exit,0,Assumptions!AG343)</f>
        <v>0</v>
      </c>
      <c r="AG7" s="5">
        <f ca="1">IF(AG$2&gt;Exit,0,Assumptions!AH343)</f>
        <v>0</v>
      </c>
      <c r="AH7" s="5">
        <f ca="1">IF(AH$2&gt;Exit,0,Assumptions!AI343)</f>
        <v>0</v>
      </c>
      <c r="AI7" s="5">
        <f ca="1">IF(AI$2&gt;Exit,0,Assumptions!AJ343)</f>
        <v>0</v>
      </c>
      <c r="AJ7" s="5">
        <f ca="1">IF(AJ$2&gt;Exit,0,Assumptions!AK343)</f>
        <v>0</v>
      </c>
      <c r="AK7" s="5">
        <f ca="1">IF(AK$2&gt;Exit,0,Assumptions!AL343)</f>
        <v>0</v>
      </c>
      <c r="AL7" s="5">
        <f ca="1">IF(AL$2&gt;Exit,0,Assumptions!AM343)</f>
        <v>0</v>
      </c>
      <c r="AM7" s="5">
        <f ca="1">IF(AM$2&gt;Exit,0,Assumptions!AN343)</f>
        <v>0</v>
      </c>
      <c r="AN7" s="5">
        <f ca="1">IF(AN$2&gt;Exit,0,Assumptions!AO343)</f>
        <v>0</v>
      </c>
      <c r="AO7" s="5">
        <f ca="1">IF(AO$2&gt;Exit,0,Assumptions!AP343)</f>
        <v>0</v>
      </c>
      <c r="AP7" s="5">
        <f ca="1">IF(AP$2&gt;Exit,0,Assumptions!AQ343)</f>
        <v>0</v>
      </c>
      <c r="AQ7" s="5">
        <f ca="1">IF(AQ$2&gt;Exit,0,Assumptions!AR343)</f>
        <v>0</v>
      </c>
      <c r="AR7" s="5">
        <f ca="1">IF(AR$2&gt;Exit,0,Assumptions!AS343)</f>
        <v>0</v>
      </c>
      <c r="AS7" s="5">
        <f ca="1">IF(AS$2&gt;Exit,0,Assumptions!AT343)</f>
        <v>0</v>
      </c>
      <c r="AT7" s="5">
        <f ca="1">IF(AT$2&gt;Exit,0,Assumptions!AU343)</f>
        <v>0</v>
      </c>
      <c r="AU7" s="5">
        <f ca="1">IF(AU$2&gt;Exit,0,Assumptions!AV343)</f>
        <v>0</v>
      </c>
      <c r="AV7" s="5">
        <f ca="1">IF(AV$2&gt;Exit,0,Assumptions!AW343)</f>
        <v>0</v>
      </c>
      <c r="AW7" s="5">
        <f ca="1">IF(AW$2&gt;Exit,0,Assumptions!AX343)</f>
        <v>0</v>
      </c>
      <c r="AX7" s="5">
        <f ca="1">IF(AX$2&gt;Exit,0,Assumptions!AY343)</f>
        <v>0</v>
      </c>
      <c r="AY7" s="5">
        <f ca="1">IF(AY$2&gt;Exit,0,Assumptions!AZ343)</f>
        <v>0</v>
      </c>
      <c r="AZ7" s="5">
        <f ca="1">IF(AZ$2&gt;Exit,0,Assumptions!BA343)</f>
        <v>0</v>
      </c>
      <c r="BA7" s="5">
        <f ca="1">IF(BA$2&gt;Exit,0,Assumptions!BB343)</f>
        <v>0</v>
      </c>
      <c r="BB7" s="5">
        <f ca="1">IF(BB$2&gt;Exit,0,Assumptions!BC343)</f>
        <v>0</v>
      </c>
      <c r="BC7" s="5">
        <f ca="1">IF(BC$2&gt;Exit,0,Assumptions!BD343)</f>
        <v>0</v>
      </c>
      <c r="BD7" s="5">
        <f ca="1">IF(BD$2&gt;Exit,0,Assumptions!BE343)</f>
        <v>0</v>
      </c>
      <c r="BE7" s="5">
        <f ca="1">IF(BE$2&gt;Exit,0,Assumptions!BF343)</f>
        <v>0</v>
      </c>
      <c r="BF7" s="5">
        <f ca="1">IF(BF$2&gt;Exit,0,Assumptions!BG343)</f>
        <v>0</v>
      </c>
      <c r="BG7" s="5">
        <f ca="1">IF(BG$2&gt;Exit,0,Assumptions!BH343)</f>
        <v>0</v>
      </c>
      <c r="BH7" s="5">
        <f ca="1">IF(BH$2&gt;Exit,0,Assumptions!BI343)</f>
        <v>0</v>
      </c>
      <c r="BI7" s="5">
        <f ca="1">IF(BI$2&gt;Exit,0,Assumptions!BJ343)</f>
        <v>0</v>
      </c>
      <c r="BJ7" s="5">
        <f ca="1">IF(BJ$2&gt;Exit,0,Assumptions!BK343)</f>
        <v>0</v>
      </c>
      <c r="BK7" s="5">
        <f ca="1">IF(BK$2&gt;Exit,0,Assumptions!BL343)</f>
        <v>0</v>
      </c>
      <c r="BL7" s="5">
        <f ca="1">IF(BL$2&gt;Exit,0,Assumptions!BM343)</f>
        <v>0</v>
      </c>
      <c r="BM7" s="5">
        <f ca="1">IF(BM$2&gt;Exit,0,Assumptions!BN343)</f>
        <v>0</v>
      </c>
      <c r="BN7" s="5">
        <f ca="1">IF(BN$2&gt;Exit,0,Assumptions!BO343)</f>
        <v>0</v>
      </c>
      <c r="BO7" s="5">
        <f ca="1">IF(BO$2&gt;Exit,0,Assumptions!BP343)</f>
        <v>0</v>
      </c>
      <c r="BP7" s="5">
        <f ca="1">IF(BP$2&gt;Exit,0,Assumptions!BQ343)</f>
        <v>0</v>
      </c>
      <c r="BQ7" s="5">
        <f ca="1">IF(BQ$2&gt;Exit,0,Assumptions!BR343)</f>
        <v>0</v>
      </c>
      <c r="BR7" s="5">
        <f ca="1">IF(BR$2&gt;Exit,0,Assumptions!BS343)</f>
        <v>0</v>
      </c>
      <c r="BS7" s="5">
        <f ca="1">IF(BS$2&gt;Exit,0,Assumptions!BT343)</f>
        <v>0</v>
      </c>
      <c r="BT7" s="5">
        <f ca="1">IF(BT$2&gt;Exit,0,Assumptions!BU343)</f>
        <v>0</v>
      </c>
      <c r="BU7" s="5">
        <f ca="1">IF(BU$2&gt;Exit,0,Assumptions!BV343)</f>
        <v>0</v>
      </c>
      <c r="BV7" s="5">
        <f ca="1">IF(BV$2&gt;Exit,0,Assumptions!BW343)</f>
        <v>0</v>
      </c>
      <c r="BW7" s="5">
        <f ca="1">IF(BW$2&gt;Exit,0,Assumptions!BX343)</f>
        <v>0</v>
      </c>
      <c r="BX7" s="5">
        <f ca="1">IF(BX$2&gt;Exit,0,Assumptions!BY343)</f>
        <v>0</v>
      </c>
      <c r="BY7" s="5">
        <f ca="1">IF(BY$2&gt;Exit,0,Assumptions!BZ343)</f>
        <v>0</v>
      </c>
      <c r="BZ7" s="5">
        <f ca="1">IF(BZ$2&gt;Exit,0,Assumptions!CA343)</f>
        <v>41666.666666666664</v>
      </c>
      <c r="CA7" s="5">
        <f ca="1">IF(CA$2&gt;Exit,0,Assumptions!CB343)</f>
        <v>41666.666666666664</v>
      </c>
      <c r="CB7" s="5">
        <f ca="1">IF(CB$2&gt;Exit,0,Assumptions!CC343)</f>
        <v>41666.666666666664</v>
      </c>
      <c r="CC7" s="5">
        <f ca="1">IF(CC$2&gt;Exit,0,Assumptions!CD343)</f>
        <v>41666.666666666664</v>
      </c>
      <c r="CD7" s="5">
        <f ca="1">IF(CD$2&gt;Exit,0,Assumptions!CE343)</f>
        <v>41666.666666666664</v>
      </c>
      <c r="CE7" s="5">
        <f ca="1">IF(CE$2&gt;Exit,0,Assumptions!CF343)</f>
        <v>41666.666666666664</v>
      </c>
      <c r="CF7" s="5">
        <f ca="1">IF(CF$2&gt;Exit,0,Assumptions!CG343)</f>
        <v>41666.666666666664</v>
      </c>
      <c r="CG7" s="5">
        <f ca="1">IF(CG$2&gt;Exit,0,Assumptions!CH343)</f>
        <v>41666.666666666664</v>
      </c>
      <c r="CH7" s="5">
        <f ca="1">IF(CH$2&gt;Exit,0,Assumptions!CI343)</f>
        <v>41666.666666666664</v>
      </c>
      <c r="CI7" s="5">
        <f ca="1">IF(CI$2&gt;Exit,0,Assumptions!CJ343)</f>
        <v>41666.666666666664</v>
      </c>
      <c r="CJ7" s="5">
        <f ca="1">IF(CJ$2&gt;Exit,0,Assumptions!CK343)</f>
        <v>41666.666666666664</v>
      </c>
      <c r="CK7" s="5">
        <f ca="1">IF(CK$2&gt;Exit,0,Assumptions!CL343)</f>
        <v>41666.666666666664</v>
      </c>
      <c r="CL7" s="5">
        <f ca="1">IF(CL$2&gt;Exit,0,Assumptions!CM343)</f>
        <v>43750</v>
      </c>
      <c r="CM7" s="5">
        <f ca="1">IF(CM$2&gt;Exit,0,Assumptions!CN343)</f>
        <v>43750</v>
      </c>
      <c r="CN7" s="5">
        <f ca="1">IF(CN$2&gt;Exit,0,Assumptions!CO343)</f>
        <v>43750</v>
      </c>
      <c r="CO7" s="5">
        <f ca="1">IF(CO$2&gt;Exit,0,Assumptions!CP343)</f>
        <v>43750</v>
      </c>
      <c r="CP7" s="5">
        <f ca="1">IF(CP$2&gt;Exit,0,Assumptions!CQ343)</f>
        <v>43750</v>
      </c>
      <c r="CQ7" s="5">
        <f ca="1">IF(CQ$2&gt;Exit,0,Assumptions!CR343)</f>
        <v>43750</v>
      </c>
      <c r="CR7" s="5">
        <f ca="1">IF(CR$2&gt;Exit,0,Assumptions!CS343)</f>
        <v>43750</v>
      </c>
      <c r="CS7" s="5">
        <f ca="1">IF(CS$2&gt;Exit,0,Assumptions!CT343)</f>
        <v>43750</v>
      </c>
      <c r="CT7" s="5">
        <f ca="1">IF(CT$2&gt;Exit,0,Assumptions!CU343)</f>
        <v>43750</v>
      </c>
      <c r="CU7" s="5">
        <f ca="1">IF(CU$2&gt;Exit,0,Assumptions!CV343)</f>
        <v>43750</v>
      </c>
      <c r="CV7" s="5">
        <f ca="1">IF(CV$2&gt;Exit,0,Assumptions!CW343)</f>
        <v>43750</v>
      </c>
      <c r="CW7" s="5">
        <f ca="1">IF(CW$2&gt;Exit,0,Assumptions!CX343)</f>
        <v>43750</v>
      </c>
      <c r="CX7" s="5">
        <f ca="1">IF(CX$2&gt;Exit,0,Assumptions!CY343)</f>
        <v>45937.5</v>
      </c>
      <c r="CY7" s="5">
        <f ca="1">IF(CY$2&gt;Exit,0,Assumptions!CZ343)</f>
        <v>45937.5</v>
      </c>
      <c r="CZ7" s="5">
        <f ca="1">IF(CZ$2&gt;Exit,0,Assumptions!DA343)</f>
        <v>45937.5</v>
      </c>
      <c r="DA7" s="5">
        <f ca="1">IF(DA$2&gt;Exit,0,Assumptions!DB343)</f>
        <v>45937.5</v>
      </c>
      <c r="DB7" s="5">
        <f ca="1">IF(DB$2&gt;Exit,0,Assumptions!DC343)</f>
        <v>45937.5</v>
      </c>
      <c r="DC7" s="5">
        <f ca="1">IF(DC$2&gt;Exit,0,Assumptions!DD343)</f>
        <v>45937.5</v>
      </c>
      <c r="DD7" s="5">
        <f ca="1">IF(DD$2&gt;Exit,0,Assumptions!DE343)</f>
        <v>45937.5</v>
      </c>
      <c r="DE7" s="5">
        <f ca="1">IF(DE$2&gt;Exit,0,Assumptions!DF343)</f>
        <v>45937.5</v>
      </c>
      <c r="DF7" s="5">
        <f ca="1">IF(DF$2&gt;Exit,0,Assumptions!DG343)</f>
        <v>45937.5</v>
      </c>
      <c r="DG7" s="5">
        <f ca="1">IF(DG$2&gt;Exit,0,Assumptions!DH343)</f>
        <v>45937.5</v>
      </c>
      <c r="DH7" s="5">
        <f ca="1">IF(DH$2&gt;Exit,0,Assumptions!DI343)</f>
        <v>45937.5</v>
      </c>
      <c r="DI7" s="5">
        <f ca="1">IF(DI$2&gt;Exit,0,Assumptions!DJ343)</f>
        <v>45937.5</v>
      </c>
      <c r="DJ7" s="5">
        <f ca="1">IF(DJ$2&gt;Exit,0,Assumptions!DK343)</f>
        <v>48234.375000000007</v>
      </c>
      <c r="DK7" s="5">
        <f ca="1">IF(DK$2&gt;Exit,0,Assumptions!DL343)</f>
        <v>48234.375000000007</v>
      </c>
      <c r="DL7" s="5">
        <f ca="1">IF(DL$2&gt;Exit,0,Assumptions!DM343)</f>
        <v>48234.375000000007</v>
      </c>
      <c r="DM7" s="5">
        <f ca="1">IF(DM$2&gt;Exit,0,Assumptions!DN343)</f>
        <v>48234.375000000007</v>
      </c>
      <c r="DN7" s="5">
        <f ca="1">IF(DN$2&gt;Exit,0,Assumptions!DO343)</f>
        <v>48234.375000000007</v>
      </c>
      <c r="DO7" s="5">
        <f ca="1">IF(DO$2&gt;Exit,0,Assumptions!DP343)</f>
        <v>48234.375000000007</v>
      </c>
      <c r="DP7" s="5">
        <f ca="1">IF(DP$2&gt;Exit,0,Assumptions!DQ343)</f>
        <v>48234.375000000007</v>
      </c>
      <c r="DQ7" s="5">
        <f ca="1">IF(DQ$2&gt;Exit,0,Assumptions!DR343)</f>
        <v>48234.375000000007</v>
      </c>
      <c r="DR7" s="5">
        <f ca="1">IF(DR$2&gt;Exit,0,Assumptions!DS343)</f>
        <v>48234.375000000007</v>
      </c>
      <c r="DS7" s="5">
        <f ca="1">IF(DS$2&gt;Exit,0,Assumptions!DT343)</f>
        <v>48234.375000000007</v>
      </c>
      <c r="DT7" s="5">
        <f ca="1">IF(DT$2&gt;Exit,0,Assumptions!DU343)</f>
        <v>48234.375000000007</v>
      </c>
      <c r="DU7" s="5">
        <f ca="1">IF(DU$2&gt;Exit,0,Assumptions!DV343)</f>
        <v>48234.375000000007</v>
      </c>
      <c r="DV7" s="5">
        <f ca="1">IF(DV$2&gt;Exit,0,Assumptions!DW343)</f>
        <v>50646.09375</v>
      </c>
      <c r="DW7" s="5">
        <f ca="1">IF(DW$2&gt;Exit,0,Assumptions!DX343)</f>
        <v>50646.09375</v>
      </c>
      <c r="DX7" s="5">
        <f ca="1">IF(DX$2&gt;Exit,0,Assumptions!DY343)</f>
        <v>50646.09375</v>
      </c>
      <c r="DY7" s="5">
        <f ca="1">IF(DY$2&gt;Exit,0,Assumptions!DZ343)</f>
        <v>50646.09375</v>
      </c>
      <c r="DZ7" s="5">
        <f ca="1">IF(DZ$2&gt;Exit,0,Assumptions!EA343)</f>
        <v>50646.09375</v>
      </c>
      <c r="EA7" s="5">
        <f ca="1">IF(EA$2&gt;Exit,0,Assumptions!EB343)</f>
        <v>50646.09375</v>
      </c>
      <c r="EB7" s="5">
        <f ca="1">IF(EB$2&gt;Exit,0,Assumptions!EC343)</f>
        <v>50646.09375</v>
      </c>
      <c r="EC7" s="5">
        <f ca="1">IF(EC$2&gt;Exit,0,Assumptions!ED343)</f>
        <v>50646.09375</v>
      </c>
      <c r="ED7" s="5">
        <f ca="1">IF(ED$2&gt;Exit,0,Assumptions!EE343)</f>
        <v>50646.09375</v>
      </c>
      <c r="EE7" s="5">
        <f ca="1">IF(EE$2&gt;Exit,0,Assumptions!EF343)</f>
        <v>50646.09375</v>
      </c>
      <c r="EF7" s="5">
        <f ca="1">IF(EF$2&gt;Exit,0,Assumptions!EG343)</f>
        <v>50646.09375</v>
      </c>
      <c r="EG7" s="5">
        <f ca="1">IF(EG$2&gt;Exit,0,Assumptions!EH343)</f>
        <v>50646.09375</v>
      </c>
      <c r="EH7" s="5">
        <f ca="1">IF(EH$2&gt;Exit,0,Assumptions!EI343)</f>
        <v>53178.398437500007</v>
      </c>
      <c r="EI7" s="5">
        <f ca="1">IF(EI$2&gt;Exit,0,Assumptions!EJ343)</f>
        <v>53178.398437500007</v>
      </c>
      <c r="EJ7" s="5">
        <f ca="1">IF(EJ$2&gt;Exit,0,Assumptions!EK343)</f>
        <v>53178.398437500007</v>
      </c>
      <c r="EK7" s="5">
        <f ca="1">IF(EK$2&gt;Exit,0,Assumptions!EL343)</f>
        <v>53178.398437500007</v>
      </c>
      <c r="EL7" s="5">
        <f ca="1">IF(EL$2&gt;Exit,0,Assumptions!EM343)</f>
        <v>53178.398437500007</v>
      </c>
      <c r="EM7" s="5">
        <f ca="1">IF(EM$2&gt;Exit,0,Assumptions!EN343)</f>
        <v>53178.398437500007</v>
      </c>
      <c r="EN7" s="5">
        <f ca="1">IF(EN$2&gt;Exit,0,Assumptions!EO343)</f>
        <v>53178.398437500007</v>
      </c>
      <c r="EO7" s="5">
        <f ca="1">IF(EO$2&gt;Exit,0,Assumptions!EP343)</f>
        <v>53178.398437500007</v>
      </c>
      <c r="EP7" s="5">
        <f ca="1">IF(EP$2&gt;Exit,0,Assumptions!EQ343)</f>
        <v>53178.398437500007</v>
      </c>
      <c r="EQ7" s="5">
        <f ca="1">IF(EQ$2&gt;Exit,0,Assumptions!ER343)</f>
        <v>53178.398437500007</v>
      </c>
      <c r="ER7" s="5">
        <f ca="1">IF(ER$2&gt;Exit,0,Assumptions!ES343)</f>
        <v>53178.398437500007</v>
      </c>
      <c r="ES7" s="5">
        <f ca="1">IF(ES$2&gt;Exit,0,Assumptions!ET343)</f>
        <v>53178.398437500007</v>
      </c>
      <c r="ET7" s="5">
        <f ca="1">IF(ET$2&gt;Exit,0,Assumptions!EU343)</f>
        <v>55837.318359375</v>
      </c>
      <c r="EU7" s="5">
        <f ca="1">IF(EU$2&gt;Exit,0,Assumptions!EV343)</f>
        <v>55837.318359375</v>
      </c>
      <c r="EV7" s="5">
        <f ca="1">IF(EV$2&gt;Exit,0,Assumptions!EW343)</f>
        <v>55837.318359375</v>
      </c>
      <c r="EW7" s="5">
        <f ca="1">IF(EW$2&gt;Exit,0,Assumptions!EX343)</f>
        <v>55837.318359375</v>
      </c>
      <c r="EX7" s="5">
        <f>IF(EX$2&gt;Exit,0,Assumptions!EY343)</f>
        <v>0</v>
      </c>
      <c r="EY7" s="5">
        <f>IF(EY$2&gt;Exit,0,Assumptions!EZ343)</f>
        <v>0</v>
      </c>
      <c r="EZ7" s="5">
        <f>IF(EZ$2&gt;Exit,0,Assumptions!FA343)</f>
        <v>0</v>
      </c>
      <c r="FA7" s="5">
        <f>IF(FA$2&gt;Exit,0,Assumptions!FB343)</f>
        <v>0</v>
      </c>
      <c r="FB7" s="5">
        <f>IF(FB$2&gt;Exit,0,Assumptions!FC343)</f>
        <v>0</v>
      </c>
      <c r="FC7" s="5">
        <f>IF(FC$2&gt;Exit,0,Assumptions!FD343)</f>
        <v>0</v>
      </c>
      <c r="FD7" s="5">
        <f>IF(FD$2&gt;Exit,0,Assumptions!FE343)</f>
        <v>0</v>
      </c>
      <c r="FE7" s="5">
        <f>IF(FE$2&gt;Exit,0,Assumptions!FF343)</f>
        <v>0</v>
      </c>
      <c r="FF7" s="5">
        <f>IF(FF$2&gt;Exit,0,Assumptions!FG343)</f>
        <v>0</v>
      </c>
      <c r="FG7" s="5">
        <f>IF(FG$2&gt;Exit,0,Assumptions!FH343)</f>
        <v>0</v>
      </c>
      <c r="FH7" s="5">
        <f>IF(FH$2&gt;Exit,0,Assumptions!FI343)</f>
        <v>0</v>
      </c>
      <c r="FI7" s="5">
        <f>IF(FI$2&gt;Exit,0,Assumptions!FJ343)</f>
        <v>0</v>
      </c>
      <c r="FJ7" s="5">
        <f>IF(FJ$2&gt;Exit,0,Assumptions!FK343)</f>
        <v>0</v>
      </c>
      <c r="FK7" s="5">
        <f>IF(FK$2&gt;Exit,0,Assumptions!FL343)</f>
        <v>0</v>
      </c>
      <c r="FL7" s="5">
        <f>IF(FL$2&gt;Exit,0,Assumptions!FM343)</f>
        <v>0</v>
      </c>
      <c r="FM7" s="5">
        <f>IF(FM$2&gt;Exit,0,Assumptions!FN343)</f>
        <v>0</v>
      </c>
      <c r="FN7" s="5">
        <f>IF(FN$2&gt;Exit,0,Assumptions!FO343)</f>
        <v>0</v>
      </c>
      <c r="FO7" s="5">
        <f>IF(FO$2&gt;Exit,0,Assumptions!FP343)</f>
        <v>0</v>
      </c>
      <c r="FP7" s="5">
        <f>IF(FP$2&gt;Exit,0,Assumptions!FQ343)</f>
        <v>0</v>
      </c>
      <c r="FQ7" s="5">
        <f>IF(FQ$2&gt;Exit,0,Assumptions!FR343)</f>
        <v>0</v>
      </c>
      <c r="FR7" s="5">
        <f>IF(FR$2&gt;Exit,0,Assumptions!FS343)</f>
        <v>0</v>
      </c>
      <c r="FS7" s="5">
        <f>IF(FS$2&gt;Exit,0,Assumptions!FT343)</f>
        <v>0</v>
      </c>
      <c r="FT7" s="5">
        <f>IF(FT$2&gt;Exit,0,Assumptions!FU343)</f>
        <v>0</v>
      </c>
      <c r="FU7" s="5">
        <f>IF(FU$2&gt;Exit,0,Assumptions!FV343)</f>
        <v>0</v>
      </c>
      <c r="FV7" s="5">
        <f>IF(FV$2&gt;Exit,0,Assumptions!FW343)</f>
        <v>0</v>
      </c>
      <c r="FW7" s="5">
        <f>IF(FW$2&gt;Exit,0,Assumptions!FX343)</f>
        <v>0</v>
      </c>
      <c r="FX7" s="5">
        <f>IF(FX$2&gt;Exit,0,Assumptions!FY343)</f>
        <v>0</v>
      </c>
      <c r="FY7" s="5">
        <f>IF(FY$2&gt;Exit,0,Assumptions!FZ343)</f>
        <v>0</v>
      </c>
      <c r="FZ7" s="5">
        <f>IF(FZ$2&gt;Exit,0,Assumptions!GA343)</f>
        <v>0</v>
      </c>
      <c r="GA7" s="5">
        <f>IF(GA$2&gt;Exit,0,Assumptions!GB343)</f>
        <v>0</v>
      </c>
      <c r="GB7" s="5">
        <f>IF(GB$2&gt;Exit,0,Assumptions!GC343)</f>
        <v>0</v>
      </c>
      <c r="GC7" s="5">
        <f>IF(GC$2&gt;Exit,0,Assumptions!GD343)</f>
        <v>0</v>
      </c>
      <c r="GD7" s="5">
        <f>IF(GD$2&gt;Exit,0,Assumptions!GE343)</f>
        <v>0</v>
      </c>
      <c r="GE7" s="5">
        <f>IF(GE$2&gt;Exit,0,Assumptions!GF343)</f>
        <v>0</v>
      </c>
      <c r="GF7" s="5">
        <f>IF(GF$2&gt;Exit,0,Assumptions!GG343)</f>
        <v>0</v>
      </c>
      <c r="GG7" s="5">
        <f>IF(GG$2&gt;Exit,0,Assumptions!GH343)</f>
        <v>0</v>
      </c>
      <c r="GH7" s="5">
        <f>IF(GH$2&gt;Exit,0,Assumptions!GI343)</f>
        <v>0</v>
      </c>
      <c r="GI7" s="5">
        <f>IF(GI$2&gt;Exit,0,Assumptions!GJ343)</f>
        <v>0</v>
      </c>
      <c r="GJ7" s="5">
        <f>IF(GJ$2&gt;Exit,0,Assumptions!GK343)</f>
        <v>0</v>
      </c>
      <c r="GK7" s="5">
        <f>IF(GK$2&gt;Exit,0,Assumptions!GL343)</f>
        <v>0</v>
      </c>
      <c r="GL7" s="5">
        <f>IF(GL$2&gt;Exit,0,Assumptions!GM343)</f>
        <v>0</v>
      </c>
      <c r="GM7" s="5">
        <f>IF(GM$2&gt;Exit,0,Assumptions!GN343)</f>
        <v>0</v>
      </c>
      <c r="GN7" s="5">
        <f>IF(GN$2&gt;Exit,0,Assumptions!GO343)</f>
        <v>0</v>
      </c>
      <c r="GO7" s="5">
        <f>IF(GO$2&gt;Exit,0,Assumptions!GP343)</f>
        <v>0</v>
      </c>
      <c r="GP7" s="5">
        <f>IF(GP$2&gt;Exit,0,Assumptions!GQ343)</f>
        <v>0</v>
      </c>
      <c r="GQ7" s="5">
        <f>IF(GQ$2&gt;Exit,0,Assumptions!GR343)</f>
        <v>0</v>
      </c>
      <c r="GR7" s="5">
        <f>IF(GR$2&gt;Exit,0,Assumptions!GS343)</f>
        <v>0</v>
      </c>
      <c r="GS7" s="5">
        <f>IF(GS$2&gt;Exit,0,Assumptions!GT343)</f>
        <v>0</v>
      </c>
      <c r="GT7" s="5">
        <f>IF(GT$2&gt;Exit,0,Assumptions!GU343)</f>
        <v>0</v>
      </c>
      <c r="GU7" s="5">
        <f>IF(GU$2&gt;Exit,0,Assumptions!GV343)</f>
        <v>0</v>
      </c>
      <c r="GV7" s="5">
        <f>IF(GV$2&gt;Exit,0,Assumptions!GW343)</f>
        <v>0</v>
      </c>
      <c r="GW7" s="5">
        <f>IF(GW$2&gt;Exit,0,Assumptions!GX343)</f>
        <v>0</v>
      </c>
      <c r="GX7" s="5">
        <f>IF(GX$2&gt;Exit,0,Assumptions!GY343)</f>
        <v>0</v>
      </c>
      <c r="GY7" s="5">
        <f>IF(GY$2&gt;Exit,0,Assumptions!GZ343)</f>
        <v>0</v>
      </c>
      <c r="GZ7" s="5">
        <f>IF(GZ$2&gt;Exit,0,Assumptions!HA343)</f>
        <v>0</v>
      </c>
      <c r="HA7" s="5">
        <f>IF(HA$2&gt;Exit,0,Assumptions!HB343)</f>
        <v>0</v>
      </c>
      <c r="HB7" s="5">
        <f>IF(HB$2&gt;Exit,0,Assumptions!HC343)</f>
        <v>0</v>
      </c>
      <c r="HC7" s="5">
        <f>IF(HC$2&gt;Exit,0,Assumptions!HD343)</f>
        <v>0</v>
      </c>
      <c r="HD7" s="5">
        <f>IF(HD$2&gt;Exit,0,Assumptions!HE343)</f>
        <v>0</v>
      </c>
      <c r="HE7" s="5">
        <f>IF(HE$2&gt;Exit,0,Assumptions!HF343)</f>
        <v>0</v>
      </c>
      <c r="HF7" s="5">
        <f>IF(HF$2&gt;Exit,0,Assumptions!HG343)</f>
        <v>0</v>
      </c>
      <c r="HG7" s="5">
        <f>IF(HG$2&gt;Exit,0,Assumptions!HH343)</f>
        <v>0</v>
      </c>
      <c r="HH7" s="5">
        <f>IF(HH$2&gt;Exit,0,Assumptions!HI343)</f>
        <v>0</v>
      </c>
      <c r="HI7" s="5">
        <f>IF(HI$2&gt;Exit,0,Assumptions!HJ343)</f>
        <v>0</v>
      </c>
      <c r="HJ7" s="5">
        <f>IF(HJ$2&gt;Exit,0,Assumptions!HK343)</f>
        <v>0</v>
      </c>
      <c r="HK7" s="5">
        <f>IF(HK$2&gt;Exit,0,Assumptions!HL343)</f>
        <v>0</v>
      </c>
      <c r="HL7" s="5">
        <f>IF(HL$2&gt;Exit,0,Assumptions!HM343)</f>
        <v>0</v>
      </c>
      <c r="HM7" s="5">
        <f>IF(HM$2&gt;Exit,0,Assumptions!HN343)</f>
        <v>0</v>
      </c>
      <c r="HN7" s="5">
        <f>IF(HN$2&gt;Exit,0,Assumptions!HO343)</f>
        <v>0</v>
      </c>
      <c r="HO7" s="5">
        <f>IF(HO$2&gt;Exit,0,Assumptions!HP343)</f>
        <v>0</v>
      </c>
      <c r="HP7" s="5">
        <f>IF(HP$2&gt;Exit,0,Assumptions!HQ343)</f>
        <v>0</v>
      </c>
      <c r="HQ7" s="5">
        <f>IF(HQ$2&gt;Exit,0,Assumptions!HR343)</f>
        <v>0</v>
      </c>
      <c r="HR7" s="5">
        <f>IF(HR$2&gt;Exit,0,Assumptions!HS343)</f>
        <v>0</v>
      </c>
      <c r="HS7" s="5">
        <f>IF(HS$2&gt;Exit,0,Assumptions!HT343)</f>
        <v>0</v>
      </c>
      <c r="HT7" s="5">
        <f>IF(HT$2&gt;Exit,0,Assumptions!HU343)</f>
        <v>0</v>
      </c>
      <c r="HU7" s="5">
        <f>IF(HU$2&gt;Exit,0,Assumptions!HV343)</f>
        <v>0</v>
      </c>
      <c r="HV7" s="5">
        <f>IF(HV$2&gt;Exit,0,Assumptions!HW343)</f>
        <v>0</v>
      </c>
      <c r="HW7" s="5">
        <f>IF(HW$2&gt;Exit,0,Assumptions!HX343)</f>
        <v>0</v>
      </c>
      <c r="HX7" s="5">
        <f>IF(HX$2&gt;Exit,0,Assumptions!HY343)</f>
        <v>0</v>
      </c>
      <c r="HY7" s="5">
        <f>IF(HY$2&gt;Exit,0,Assumptions!HZ343)</f>
        <v>0</v>
      </c>
      <c r="HZ7" s="5">
        <f>IF(HZ$2&gt;Exit,0,Assumptions!IA343)</f>
        <v>0</v>
      </c>
      <c r="IA7" s="5">
        <f>IF(IA$2&gt;Exit,0,Assumptions!IB343)</f>
        <v>0</v>
      </c>
      <c r="IB7" s="5">
        <f>IF(IB$2&gt;Exit,0,Assumptions!IC343)</f>
        <v>0</v>
      </c>
      <c r="IC7" s="5">
        <f>IF(IC$2&gt;Exit,0,Assumptions!ID343)</f>
        <v>0</v>
      </c>
      <c r="ID7" s="5">
        <f>IF(ID$2&gt;Exit,0,Assumptions!IE343)</f>
        <v>0</v>
      </c>
      <c r="IE7" s="5">
        <f>IF(IE$2&gt;Exit,0,Assumptions!IF343)</f>
        <v>0</v>
      </c>
      <c r="IF7" s="5">
        <f>IF(IF$2&gt;Exit,0,Assumptions!IG343)</f>
        <v>0</v>
      </c>
      <c r="IG7" s="5">
        <f>IF(IG$2&gt;Exit,0,Assumptions!IH343)</f>
        <v>0</v>
      </c>
      <c r="IH7" s="5">
        <f>IF(IH$2&gt;Exit,0,Assumptions!II343)</f>
        <v>0</v>
      </c>
      <c r="II7" s="5">
        <f>IF(II$2&gt;Exit,0,Assumptions!IJ343)</f>
        <v>0</v>
      </c>
      <c r="IJ7" s="5">
        <f>IF(IJ$2&gt;Exit,0,Assumptions!IK343)</f>
        <v>0</v>
      </c>
      <c r="IK7" s="5">
        <f>IF(IK$2&gt;Exit,0,Assumptions!IL343)</f>
        <v>0</v>
      </c>
      <c r="IL7" s="5">
        <f>IF(IL$2&gt;Exit,0,Assumptions!IM343)</f>
        <v>0</v>
      </c>
      <c r="IM7" s="5">
        <f>IF(IM$2&gt;Exit,0,Assumptions!IN343)</f>
        <v>0</v>
      </c>
      <c r="IN7" s="5">
        <f>IF(IN$2&gt;Exit,0,Assumptions!IO343)</f>
        <v>0</v>
      </c>
      <c r="IO7" s="5">
        <f>IF(IO$2&gt;Exit,0,Assumptions!IP343)</f>
        <v>0</v>
      </c>
      <c r="IP7" s="5">
        <f>IF(IP$2&gt;Exit,0,Assumptions!IQ343)</f>
        <v>0</v>
      </c>
      <c r="IQ7" s="5">
        <f>IF(IQ$2&gt;Exit,0,Assumptions!IR343)</f>
        <v>0</v>
      </c>
      <c r="IR7" s="5">
        <f>IF(IR$2&gt;Exit,0,Assumptions!IS343)</f>
        <v>0</v>
      </c>
      <c r="IS7" s="5">
        <f>IF(IS$2&gt;Exit,0,Assumptions!IT343)</f>
        <v>0</v>
      </c>
      <c r="IT7" s="5">
        <f>IF(IT$2&gt;Exit,0,Assumptions!IU343)</f>
        <v>0</v>
      </c>
      <c r="IU7" s="5">
        <f>IF(IU$2&gt;Exit,0,Assumptions!IV343)</f>
        <v>0</v>
      </c>
      <c r="IV7" s="5">
        <f>IF(IV$2&gt;Exit,0,Assumptions!IW343)</f>
        <v>0</v>
      </c>
      <c r="IW7" s="5">
        <f>IF(IW$2&gt;Exit,0,Assumptions!IX343)</f>
        <v>0</v>
      </c>
      <c r="IX7" s="5">
        <f>IF(IX$2&gt;Exit,0,Assumptions!IY343)</f>
        <v>0</v>
      </c>
      <c r="IY7" s="5">
        <f>IF(IY$2&gt;Exit,0,Assumptions!IZ343)</f>
        <v>0</v>
      </c>
      <c r="IZ7" s="5">
        <f>IF(IZ$2&gt;Exit,0,Assumptions!JA343)</f>
        <v>0</v>
      </c>
      <c r="JA7" s="5">
        <f>IF(JA$2&gt;Exit,0,Assumptions!JB343)</f>
        <v>0</v>
      </c>
      <c r="JB7" s="5">
        <f>IF(JB$2&gt;Exit,0,Assumptions!JC343)</f>
        <v>0</v>
      </c>
      <c r="JC7" s="5">
        <f>IF(JC$2&gt;Exit,0,Assumptions!JD343)</f>
        <v>0</v>
      </c>
      <c r="JD7" s="5">
        <f>IF(JD$2&gt;Exit,0,Assumptions!JE343)</f>
        <v>0</v>
      </c>
      <c r="JE7" s="5">
        <f>IF(JE$2&gt;Exit,0,Assumptions!JF343)</f>
        <v>0</v>
      </c>
      <c r="JF7" s="5">
        <f>IF(JF$2&gt;Exit,0,Assumptions!JG343)</f>
        <v>0</v>
      </c>
      <c r="JG7" s="5">
        <f>IF(JG$2&gt;Exit,0,Assumptions!JH343)</f>
        <v>0</v>
      </c>
      <c r="JH7" s="5">
        <f>IF(JH$2&gt;Exit,0,Assumptions!JI343)</f>
        <v>0</v>
      </c>
      <c r="JI7" s="5">
        <f>IF(JI$2&gt;Exit,0,Assumptions!JJ343)</f>
        <v>0</v>
      </c>
      <c r="JJ7" s="5">
        <f>IF(JJ$2&gt;Exit,0,Assumptions!JK343)</f>
        <v>0</v>
      </c>
      <c r="JK7" s="5">
        <f>IF(JK$2&gt;Exit,0,Assumptions!JL343)</f>
        <v>0</v>
      </c>
      <c r="JL7" s="5">
        <f>IF(JL$2&gt;Exit,0,Assumptions!JM343)</f>
        <v>0</v>
      </c>
      <c r="JM7" s="5">
        <f>IF(JM$2&gt;Exit,0,Assumptions!JN343)</f>
        <v>0</v>
      </c>
      <c r="JN7" s="5">
        <f>IF(JN$2&gt;Exit,0,Assumptions!JO343)</f>
        <v>0</v>
      </c>
      <c r="JO7" s="5">
        <f>IF(JO$2&gt;Exit,0,Assumptions!JP343)</f>
        <v>0</v>
      </c>
      <c r="JP7" s="5">
        <f>IF(JP$2&gt;Exit,0,Assumptions!JQ343)</f>
        <v>0</v>
      </c>
      <c r="JQ7" s="5">
        <f>IF(JQ$2&gt;Exit,0,Assumptions!JR343)</f>
        <v>0</v>
      </c>
      <c r="JR7" s="5">
        <f>IF(JR$2&gt;Exit,0,Assumptions!JS343)</f>
        <v>0</v>
      </c>
      <c r="JS7" s="5">
        <f>IF(JS$2&gt;Exit,0,Assumptions!JT343)</f>
        <v>0</v>
      </c>
      <c r="JT7" s="5">
        <f>IF(JT$2&gt;Exit,0,Assumptions!JU343)</f>
        <v>0</v>
      </c>
      <c r="JU7" s="5">
        <f>IF(JU$2&gt;Exit,0,Assumptions!JV343)</f>
        <v>0</v>
      </c>
      <c r="JV7" s="5">
        <f>IF(JV$2&gt;Exit,0,Assumptions!JW343)</f>
        <v>0</v>
      </c>
      <c r="JW7" s="5">
        <f>IF(JW$2&gt;Exit,0,Assumptions!JX343)</f>
        <v>0</v>
      </c>
      <c r="JX7" s="5">
        <f>IF(JX$2&gt;Exit,0,Assumptions!JY343)</f>
        <v>0</v>
      </c>
      <c r="JY7" s="5">
        <f>IF(JY$2&gt;Exit,0,Assumptions!JZ343)</f>
        <v>0</v>
      </c>
      <c r="JZ7" s="5">
        <f>IF(JZ$2&gt;Exit,0,Assumptions!KA343)</f>
        <v>0</v>
      </c>
      <c r="KA7" s="5">
        <f>IF(KA$2&gt;Exit,0,Assumptions!KB343)</f>
        <v>0</v>
      </c>
      <c r="KB7" s="5">
        <f>IF(KB$2&gt;Exit,0,Assumptions!KC343)</f>
        <v>0</v>
      </c>
      <c r="KC7" s="5">
        <f>IF(KC$2&gt;Exit,0,Assumptions!KD343)</f>
        <v>0</v>
      </c>
      <c r="KD7" s="5">
        <f>IF(KD$2&gt;Exit,0,Assumptions!KE343)</f>
        <v>0</v>
      </c>
      <c r="KE7" s="5">
        <f>IF(KE$2&gt;Exit,0,Assumptions!KF343)</f>
        <v>0</v>
      </c>
      <c r="KF7" s="5">
        <f>IF(KF$2&gt;Exit,0,Assumptions!KG343)</f>
        <v>0</v>
      </c>
      <c r="KG7" s="5">
        <f>IF(KG$2&gt;Exit,0,Assumptions!KH343)</f>
        <v>0</v>
      </c>
      <c r="KH7" s="5">
        <f>IF(KH$2&gt;Exit,0,Assumptions!KI343)</f>
        <v>0</v>
      </c>
      <c r="KI7" s="5">
        <f>IF(KI$2&gt;Exit,0,Assumptions!KJ343)</f>
        <v>0</v>
      </c>
      <c r="KJ7" s="5">
        <f>IF(KJ$2&gt;Exit,0,Assumptions!KK343)</f>
        <v>0</v>
      </c>
      <c r="KK7" s="5">
        <f>IF(KK$2&gt;Exit,0,Assumptions!KL343)</f>
        <v>0</v>
      </c>
      <c r="KL7" s="5">
        <f>IF(KL$2&gt;Exit,0,Assumptions!KM343)</f>
        <v>0</v>
      </c>
      <c r="KM7" s="5">
        <f>IF(KM$2&gt;Exit,0,Assumptions!KN343)</f>
        <v>0</v>
      </c>
      <c r="KN7" s="5">
        <f>IF(KN$2&gt;Exit,0,Assumptions!KO343)</f>
        <v>0</v>
      </c>
      <c r="KO7" s="5">
        <f>IF(KO$2&gt;Exit,0,Assumptions!KP343)</f>
        <v>0</v>
      </c>
      <c r="KP7" s="5">
        <f>IF(KP$2&gt;Exit,0,Assumptions!KQ343)</f>
        <v>0</v>
      </c>
      <c r="KQ7" s="5">
        <f>IF(KQ$2&gt;Exit,0,Assumptions!KR343)</f>
        <v>0</v>
      </c>
      <c r="KR7" s="5">
        <f>IF(KR$2&gt;Exit,0,Assumptions!KS343)</f>
        <v>0</v>
      </c>
      <c r="KS7" s="5">
        <f>IF(KS$2&gt;Exit,0,Assumptions!KT343)</f>
        <v>0</v>
      </c>
      <c r="KT7" s="5">
        <f>IF(KT$2&gt;Exit,0,Assumptions!KU343)</f>
        <v>0</v>
      </c>
      <c r="KU7" s="5">
        <f>IF(KU$2&gt;Exit,0,Assumptions!KV343)</f>
        <v>0</v>
      </c>
      <c r="KV7" s="5">
        <f>IF(KV$2&gt;Exit,0,Assumptions!KW343)</f>
        <v>0</v>
      </c>
      <c r="KW7" s="5">
        <f>IF(KW$2&gt;Exit,0,Assumptions!KX343)</f>
        <v>0</v>
      </c>
    </row>
    <row r="8" spans="1:309">
      <c r="A8" s="376" t="s">
        <v>449</v>
      </c>
      <c r="B8" s="377" t="s">
        <v>388</v>
      </c>
      <c r="D8" s="5">
        <f ca="1">IF(D$2&gt;Exit,0,Assumptions!E344)</f>
        <v>0</v>
      </c>
      <c r="E8" s="5">
        <f ca="1">IF(E$2&gt;Exit,0,Assumptions!F344)</f>
        <v>0</v>
      </c>
      <c r="F8" s="5">
        <f ca="1">IF(F$2&gt;Exit,0,Assumptions!G344)</f>
        <v>0</v>
      </c>
      <c r="G8" s="5">
        <f ca="1">IF(G$2&gt;Exit,0,Assumptions!H344)</f>
        <v>0</v>
      </c>
      <c r="H8" s="5">
        <f ca="1">IF(H$2&gt;Exit,0,Assumptions!I344)</f>
        <v>0</v>
      </c>
      <c r="I8" s="5">
        <f ca="1">IF(I$2&gt;Exit,0,Assumptions!J344)</f>
        <v>0</v>
      </c>
      <c r="J8" s="5">
        <f ca="1">IF(J$2&gt;Exit,0,Assumptions!K344)</f>
        <v>0</v>
      </c>
      <c r="K8" s="5">
        <f ca="1">IF(K$2&gt;Exit,0,Assumptions!L344)</f>
        <v>0</v>
      </c>
      <c r="L8" s="5">
        <f ca="1">IF(L$2&gt;Exit,0,Assumptions!M344)</f>
        <v>0</v>
      </c>
      <c r="M8" s="5">
        <f ca="1">IF(M$2&gt;Exit,0,Assumptions!N344)</f>
        <v>0</v>
      </c>
      <c r="N8" s="5">
        <f ca="1">IF(N$2&gt;Exit,0,Assumptions!O344)</f>
        <v>0</v>
      </c>
      <c r="O8" s="5">
        <f ca="1">IF(O$2&gt;Exit,0,Assumptions!P344)</f>
        <v>0</v>
      </c>
      <c r="P8" s="5">
        <f ca="1">IF(P$2&gt;Exit,0,Assumptions!Q344)</f>
        <v>0</v>
      </c>
      <c r="Q8" s="5">
        <f ca="1">IF(Q$2&gt;Exit,0,Assumptions!R344)</f>
        <v>0</v>
      </c>
      <c r="R8" s="5">
        <f ca="1">IF(R$2&gt;Exit,0,Assumptions!S344)</f>
        <v>0</v>
      </c>
      <c r="S8" s="5">
        <f ca="1">IF(S$2&gt;Exit,0,Assumptions!T344)</f>
        <v>0</v>
      </c>
      <c r="T8" s="5">
        <f ca="1">IF(T$2&gt;Exit,0,Assumptions!U344)</f>
        <v>0</v>
      </c>
      <c r="U8" s="5">
        <f ca="1">IF(U$2&gt;Exit,0,Assumptions!V344)</f>
        <v>0</v>
      </c>
      <c r="V8" s="5">
        <f ca="1">IF(V$2&gt;Exit,0,Assumptions!W344)</f>
        <v>0</v>
      </c>
      <c r="W8" s="5">
        <f ca="1">IF(W$2&gt;Exit,0,Assumptions!X344)</f>
        <v>0</v>
      </c>
      <c r="X8" s="5">
        <f ca="1">IF(X$2&gt;Exit,0,Assumptions!Y344)</f>
        <v>0</v>
      </c>
      <c r="Y8" s="5">
        <f ca="1">IF(Y$2&gt;Exit,0,Assumptions!Z344)</f>
        <v>0</v>
      </c>
      <c r="Z8" s="5">
        <f ca="1">IF(Z$2&gt;Exit,0,Assumptions!AA344)</f>
        <v>0</v>
      </c>
      <c r="AA8" s="5">
        <f ca="1">IF(AA$2&gt;Exit,0,Assumptions!AB344)</f>
        <v>0</v>
      </c>
      <c r="AB8" s="5">
        <f ca="1">IF(AB$2&gt;Exit,0,Assumptions!AC344)</f>
        <v>0</v>
      </c>
      <c r="AC8" s="5">
        <f ca="1">IF(AC$2&gt;Exit,0,Assumptions!AD344)</f>
        <v>0</v>
      </c>
      <c r="AD8" s="5">
        <f ca="1">IF(AD$2&gt;Exit,0,Assumptions!AE344)</f>
        <v>0</v>
      </c>
      <c r="AE8" s="5">
        <f ca="1">IF(AE$2&gt;Exit,0,Assumptions!AF344)</f>
        <v>0</v>
      </c>
      <c r="AF8" s="5">
        <f ca="1">IF(AF$2&gt;Exit,0,Assumptions!AG344)</f>
        <v>0</v>
      </c>
      <c r="AG8" s="5">
        <f ca="1">IF(AG$2&gt;Exit,0,Assumptions!AH344)</f>
        <v>0</v>
      </c>
      <c r="AH8" s="5">
        <f ca="1">IF(AH$2&gt;Exit,0,Assumptions!AI344)</f>
        <v>0</v>
      </c>
      <c r="AI8" s="5">
        <f ca="1">IF(AI$2&gt;Exit,0,Assumptions!AJ344)</f>
        <v>0</v>
      </c>
      <c r="AJ8" s="5">
        <f ca="1">IF(AJ$2&gt;Exit,0,Assumptions!AK344)</f>
        <v>0</v>
      </c>
      <c r="AK8" s="5">
        <f ca="1">IF(AK$2&gt;Exit,0,Assumptions!AL344)</f>
        <v>0</v>
      </c>
      <c r="AL8" s="5">
        <f ca="1">IF(AL$2&gt;Exit,0,Assumptions!AM344)</f>
        <v>0</v>
      </c>
      <c r="AM8" s="5">
        <f ca="1">IF(AM$2&gt;Exit,0,Assumptions!AN344)</f>
        <v>0</v>
      </c>
      <c r="AN8" s="5">
        <f ca="1">IF(AN$2&gt;Exit,0,Assumptions!AO344)</f>
        <v>0</v>
      </c>
      <c r="AO8" s="5">
        <f ca="1">IF(AO$2&gt;Exit,0,Assumptions!AP344)</f>
        <v>0</v>
      </c>
      <c r="AP8" s="5">
        <f ca="1">IF(AP$2&gt;Exit,0,Assumptions!AQ344)</f>
        <v>0</v>
      </c>
      <c r="AQ8" s="5">
        <f ca="1">IF(AQ$2&gt;Exit,0,Assumptions!AR344)</f>
        <v>0</v>
      </c>
      <c r="AR8" s="5">
        <f ca="1">IF(AR$2&gt;Exit,0,Assumptions!AS344)</f>
        <v>0</v>
      </c>
      <c r="AS8" s="5">
        <f ca="1">IF(AS$2&gt;Exit,0,Assumptions!AT344)</f>
        <v>0</v>
      </c>
      <c r="AT8" s="5">
        <f ca="1">IF(AT$2&gt;Exit,0,Assumptions!AU344)</f>
        <v>0</v>
      </c>
      <c r="AU8" s="5">
        <f ca="1">IF(AU$2&gt;Exit,0,Assumptions!AV344)</f>
        <v>0</v>
      </c>
      <c r="AV8" s="5">
        <f ca="1">IF(AV$2&gt;Exit,0,Assumptions!AW344)</f>
        <v>0</v>
      </c>
      <c r="AW8" s="5">
        <f ca="1">IF(AW$2&gt;Exit,0,Assumptions!AX344)</f>
        <v>0</v>
      </c>
      <c r="AX8" s="5">
        <f ca="1">IF(AX$2&gt;Exit,0,Assumptions!AY344)</f>
        <v>0</v>
      </c>
      <c r="AY8" s="5">
        <f ca="1">IF(AY$2&gt;Exit,0,Assumptions!AZ344)</f>
        <v>0</v>
      </c>
      <c r="AZ8" s="5">
        <f ca="1">IF(AZ$2&gt;Exit,0,Assumptions!BA344)</f>
        <v>0</v>
      </c>
      <c r="BA8" s="5">
        <f ca="1">IF(BA$2&gt;Exit,0,Assumptions!BB344)</f>
        <v>0</v>
      </c>
      <c r="BB8" s="5">
        <f ca="1">IF(BB$2&gt;Exit,0,Assumptions!BC344)</f>
        <v>0</v>
      </c>
      <c r="BC8" s="5">
        <f ca="1">IF(BC$2&gt;Exit,0,Assumptions!BD344)</f>
        <v>0</v>
      </c>
      <c r="BD8" s="5">
        <f ca="1">IF(BD$2&gt;Exit,0,Assumptions!BE344)</f>
        <v>0</v>
      </c>
      <c r="BE8" s="5">
        <f ca="1">IF(BE$2&gt;Exit,0,Assumptions!BF344)</f>
        <v>0</v>
      </c>
      <c r="BF8" s="5">
        <f ca="1">IF(BF$2&gt;Exit,0,Assumptions!BG344)</f>
        <v>0</v>
      </c>
      <c r="BG8" s="5">
        <f ca="1">IF(BG$2&gt;Exit,0,Assumptions!BH344)</f>
        <v>0</v>
      </c>
      <c r="BH8" s="5">
        <f ca="1">IF(BH$2&gt;Exit,0,Assumptions!BI344)</f>
        <v>0</v>
      </c>
      <c r="BI8" s="5">
        <f ca="1">IF(BI$2&gt;Exit,0,Assumptions!BJ344)</f>
        <v>0</v>
      </c>
      <c r="BJ8" s="5">
        <f ca="1">IF(BJ$2&gt;Exit,0,Assumptions!BK344)</f>
        <v>0</v>
      </c>
      <c r="BK8" s="5">
        <f ca="1">IF(BK$2&gt;Exit,0,Assumptions!BL344)</f>
        <v>0</v>
      </c>
      <c r="BL8" s="5">
        <f ca="1">IF(BL$2&gt;Exit,0,Assumptions!BM344)</f>
        <v>0</v>
      </c>
      <c r="BM8" s="5">
        <f ca="1">IF(BM$2&gt;Exit,0,Assumptions!BN344)</f>
        <v>0</v>
      </c>
      <c r="BN8" s="5">
        <f ca="1">IF(BN$2&gt;Exit,0,Assumptions!BO344)</f>
        <v>0</v>
      </c>
      <c r="BO8" s="5">
        <f ca="1">IF(BO$2&gt;Exit,0,Assumptions!BP344)</f>
        <v>0</v>
      </c>
      <c r="BP8" s="5">
        <f ca="1">IF(BP$2&gt;Exit,0,Assumptions!BQ344)</f>
        <v>0</v>
      </c>
      <c r="BQ8" s="5">
        <f ca="1">IF(BQ$2&gt;Exit,0,Assumptions!BR344)</f>
        <v>0</v>
      </c>
      <c r="BR8" s="5">
        <f ca="1">IF(BR$2&gt;Exit,0,Assumptions!BS344)</f>
        <v>0</v>
      </c>
      <c r="BS8" s="5">
        <f ca="1">IF(BS$2&gt;Exit,0,Assumptions!BT344)</f>
        <v>0</v>
      </c>
      <c r="BT8" s="5">
        <f ca="1">IF(BT$2&gt;Exit,0,Assumptions!BU344)</f>
        <v>0</v>
      </c>
      <c r="BU8" s="5">
        <f ca="1">IF(BU$2&gt;Exit,0,Assumptions!BV344)</f>
        <v>0</v>
      </c>
      <c r="BV8" s="5">
        <f ca="1">IF(BV$2&gt;Exit,0,Assumptions!BW344)</f>
        <v>0</v>
      </c>
      <c r="BW8" s="5">
        <f ca="1">IF(BW$2&gt;Exit,0,Assumptions!BX344)</f>
        <v>0</v>
      </c>
      <c r="BX8" s="5">
        <f ca="1">IF(BX$2&gt;Exit,0,Assumptions!BY344)</f>
        <v>0</v>
      </c>
      <c r="BY8" s="5">
        <f ca="1">IF(BY$2&gt;Exit,0,Assumptions!BZ344)</f>
        <v>0</v>
      </c>
      <c r="BZ8" s="5">
        <f ca="1">IF(BZ$2&gt;Exit,0,Assumptions!CA344)</f>
        <v>41666.666666666664</v>
      </c>
      <c r="CA8" s="5">
        <f ca="1">IF(CA$2&gt;Exit,0,Assumptions!CB344)</f>
        <v>41666.666666666664</v>
      </c>
      <c r="CB8" s="5">
        <f ca="1">IF(CB$2&gt;Exit,0,Assumptions!CC344)</f>
        <v>41666.666666666664</v>
      </c>
      <c r="CC8" s="5">
        <f ca="1">IF(CC$2&gt;Exit,0,Assumptions!CD344)</f>
        <v>41666.666666666664</v>
      </c>
      <c r="CD8" s="5">
        <f ca="1">IF(CD$2&gt;Exit,0,Assumptions!CE344)</f>
        <v>41666.666666666664</v>
      </c>
      <c r="CE8" s="5">
        <f ca="1">IF(CE$2&gt;Exit,0,Assumptions!CF344)</f>
        <v>41666.666666666664</v>
      </c>
      <c r="CF8" s="5">
        <f ca="1">IF(CF$2&gt;Exit,0,Assumptions!CG344)</f>
        <v>41666.666666666664</v>
      </c>
      <c r="CG8" s="5">
        <f ca="1">IF(CG$2&gt;Exit,0,Assumptions!CH344)</f>
        <v>41666.666666666664</v>
      </c>
      <c r="CH8" s="5">
        <f ca="1">IF(CH$2&gt;Exit,0,Assumptions!CI344)</f>
        <v>41666.666666666664</v>
      </c>
      <c r="CI8" s="5">
        <f ca="1">IF(CI$2&gt;Exit,0,Assumptions!CJ344)</f>
        <v>41666.666666666664</v>
      </c>
      <c r="CJ8" s="5">
        <f ca="1">IF(CJ$2&gt;Exit,0,Assumptions!CK344)</f>
        <v>41666.666666666664</v>
      </c>
      <c r="CK8" s="5">
        <f ca="1">IF(CK$2&gt;Exit,0,Assumptions!CL344)</f>
        <v>41666.666666666664</v>
      </c>
      <c r="CL8" s="5">
        <f ca="1">IF(CL$2&gt;Exit,0,Assumptions!CM344)</f>
        <v>43750</v>
      </c>
      <c r="CM8" s="5">
        <f ca="1">IF(CM$2&gt;Exit,0,Assumptions!CN344)</f>
        <v>43750</v>
      </c>
      <c r="CN8" s="5">
        <f ca="1">IF(CN$2&gt;Exit,0,Assumptions!CO344)</f>
        <v>43750</v>
      </c>
      <c r="CO8" s="5">
        <f ca="1">IF(CO$2&gt;Exit,0,Assumptions!CP344)</f>
        <v>43750</v>
      </c>
      <c r="CP8" s="5">
        <f ca="1">IF(CP$2&gt;Exit,0,Assumptions!CQ344)</f>
        <v>43750</v>
      </c>
      <c r="CQ8" s="5">
        <f ca="1">IF(CQ$2&gt;Exit,0,Assumptions!CR344)</f>
        <v>43750</v>
      </c>
      <c r="CR8" s="5">
        <f ca="1">IF(CR$2&gt;Exit,0,Assumptions!CS344)</f>
        <v>43750</v>
      </c>
      <c r="CS8" s="5">
        <f ca="1">IF(CS$2&gt;Exit,0,Assumptions!CT344)</f>
        <v>43750</v>
      </c>
      <c r="CT8" s="5">
        <f ca="1">IF(CT$2&gt;Exit,0,Assumptions!CU344)</f>
        <v>43750</v>
      </c>
      <c r="CU8" s="5">
        <f ca="1">IF(CU$2&gt;Exit,0,Assumptions!CV344)</f>
        <v>43750</v>
      </c>
      <c r="CV8" s="5">
        <f ca="1">IF(CV$2&gt;Exit,0,Assumptions!CW344)</f>
        <v>43750</v>
      </c>
      <c r="CW8" s="5">
        <f ca="1">IF(CW$2&gt;Exit,0,Assumptions!CX344)</f>
        <v>43750</v>
      </c>
      <c r="CX8" s="5">
        <f ca="1">IF(CX$2&gt;Exit,0,Assumptions!CY344)</f>
        <v>45937.5</v>
      </c>
      <c r="CY8" s="5">
        <f ca="1">IF(CY$2&gt;Exit,0,Assumptions!CZ344)</f>
        <v>45937.5</v>
      </c>
      <c r="CZ8" s="5">
        <f ca="1">IF(CZ$2&gt;Exit,0,Assumptions!DA344)</f>
        <v>45937.5</v>
      </c>
      <c r="DA8" s="5">
        <f ca="1">IF(DA$2&gt;Exit,0,Assumptions!DB344)</f>
        <v>45937.5</v>
      </c>
      <c r="DB8" s="5">
        <f ca="1">IF(DB$2&gt;Exit,0,Assumptions!DC344)</f>
        <v>45937.5</v>
      </c>
      <c r="DC8" s="5">
        <f ca="1">IF(DC$2&gt;Exit,0,Assumptions!DD344)</f>
        <v>45937.5</v>
      </c>
      <c r="DD8" s="5">
        <f ca="1">IF(DD$2&gt;Exit,0,Assumptions!DE344)</f>
        <v>45937.5</v>
      </c>
      <c r="DE8" s="5">
        <f ca="1">IF(DE$2&gt;Exit,0,Assumptions!DF344)</f>
        <v>45937.5</v>
      </c>
      <c r="DF8" s="5">
        <f ca="1">IF(DF$2&gt;Exit,0,Assumptions!DG344)</f>
        <v>45937.5</v>
      </c>
      <c r="DG8" s="5">
        <f ca="1">IF(DG$2&gt;Exit,0,Assumptions!DH344)</f>
        <v>45937.5</v>
      </c>
      <c r="DH8" s="5">
        <f ca="1">IF(DH$2&gt;Exit,0,Assumptions!DI344)</f>
        <v>45937.5</v>
      </c>
      <c r="DI8" s="5">
        <f ca="1">IF(DI$2&gt;Exit,0,Assumptions!DJ344)</f>
        <v>45937.5</v>
      </c>
      <c r="DJ8" s="5">
        <f ca="1">IF(DJ$2&gt;Exit,0,Assumptions!DK344)</f>
        <v>48234.375000000007</v>
      </c>
      <c r="DK8" s="5">
        <f ca="1">IF(DK$2&gt;Exit,0,Assumptions!DL344)</f>
        <v>48234.375000000007</v>
      </c>
      <c r="DL8" s="5">
        <f ca="1">IF(DL$2&gt;Exit,0,Assumptions!DM344)</f>
        <v>48234.375000000007</v>
      </c>
      <c r="DM8" s="5">
        <f ca="1">IF(DM$2&gt;Exit,0,Assumptions!DN344)</f>
        <v>48234.375000000007</v>
      </c>
      <c r="DN8" s="5">
        <f ca="1">IF(DN$2&gt;Exit,0,Assumptions!DO344)</f>
        <v>48234.375000000007</v>
      </c>
      <c r="DO8" s="5">
        <f ca="1">IF(DO$2&gt;Exit,0,Assumptions!DP344)</f>
        <v>48234.375000000007</v>
      </c>
      <c r="DP8" s="5">
        <f ca="1">IF(DP$2&gt;Exit,0,Assumptions!DQ344)</f>
        <v>48234.375000000007</v>
      </c>
      <c r="DQ8" s="5">
        <f ca="1">IF(DQ$2&gt;Exit,0,Assumptions!DR344)</f>
        <v>48234.375000000007</v>
      </c>
      <c r="DR8" s="5">
        <f ca="1">IF(DR$2&gt;Exit,0,Assumptions!DS344)</f>
        <v>48234.375000000007</v>
      </c>
      <c r="DS8" s="5">
        <f ca="1">IF(DS$2&gt;Exit,0,Assumptions!DT344)</f>
        <v>48234.375000000007</v>
      </c>
      <c r="DT8" s="5">
        <f ca="1">IF(DT$2&gt;Exit,0,Assumptions!DU344)</f>
        <v>48234.375000000007</v>
      </c>
      <c r="DU8" s="5">
        <f ca="1">IF(DU$2&gt;Exit,0,Assumptions!DV344)</f>
        <v>48234.375000000007</v>
      </c>
      <c r="DV8" s="5">
        <f ca="1">IF(DV$2&gt;Exit,0,Assumptions!DW344)</f>
        <v>50646.09375</v>
      </c>
      <c r="DW8" s="5">
        <f ca="1">IF(DW$2&gt;Exit,0,Assumptions!DX344)</f>
        <v>50646.09375</v>
      </c>
      <c r="DX8" s="5">
        <f ca="1">IF(DX$2&gt;Exit,0,Assumptions!DY344)</f>
        <v>50646.09375</v>
      </c>
      <c r="DY8" s="5">
        <f ca="1">IF(DY$2&gt;Exit,0,Assumptions!DZ344)</f>
        <v>50646.09375</v>
      </c>
      <c r="DZ8" s="5">
        <f ca="1">IF(DZ$2&gt;Exit,0,Assumptions!EA344)</f>
        <v>50646.09375</v>
      </c>
      <c r="EA8" s="5">
        <f ca="1">IF(EA$2&gt;Exit,0,Assumptions!EB344)</f>
        <v>50646.09375</v>
      </c>
      <c r="EB8" s="5">
        <f ca="1">IF(EB$2&gt;Exit,0,Assumptions!EC344)</f>
        <v>50646.09375</v>
      </c>
      <c r="EC8" s="5">
        <f ca="1">IF(EC$2&gt;Exit,0,Assumptions!ED344)</f>
        <v>50646.09375</v>
      </c>
      <c r="ED8" s="5">
        <f ca="1">IF(ED$2&gt;Exit,0,Assumptions!EE344)</f>
        <v>50646.09375</v>
      </c>
      <c r="EE8" s="5">
        <f ca="1">IF(EE$2&gt;Exit,0,Assumptions!EF344)</f>
        <v>50646.09375</v>
      </c>
      <c r="EF8" s="5">
        <f ca="1">IF(EF$2&gt;Exit,0,Assumptions!EG344)</f>
        <v>50646.09375</v>
      </c>
      <c r="EG8" s="5">
        <f ca="1">IF(EG$2&gt;Exit,0,Assumptions!EH344)</f>
        <v>50646.09375</v>
      </c>
      <c r="EH8" s="5">
        <f ca="1">IF(EH$2&gt;Exit,0,Assumptions!EI344)</f>
        <v>53178.398437500007</v>
      </c>
      <c r="EI8" s="5">
        <f ca="1">IF(EI$2&gt;Exit,0,Assumptions!EJ344)</f>
        <v>53178.398437500007</v>
      </c>
      <c r="EJ8" s="5">
        <f ca="1">IF(EJ$2&gt;Exit,0,Assumptions!EK344)</f>
        <v>53178.398437500007</v>
      </c>
      <c r="EK8" s="5">
        <f ca="1">IF(EK$2&gt;Exit,0,Assumptions!EL344)</f>
        <v>53178.398437500007</v>
      </c>
      <c r="EL8" s="5">
        <f ca="1">IF(EL$2&gt;Exit,0,Assumptions!EM344)</f>
        <v>53178.398437500007</v>
      </c>
      <c r="EM8" s="5">
        <f ca="1">IF(EM$2&gt;Exit,0,Assumptions!EN344)</f>
        <v>53178.398437500007</v>
      </c>
      <c r="EN8" s="5">
        <f ca="1">IF(EN$2&gt;Exit,0,Assumptions!EO344)</f>
        <v>53178.398437500007</v>
      </c>
      <c r="EO8" s="5">
        <f ca="1">IF(EO$2&gt;Exit,0,Assumptions!EP344)</f>
        <v>53178.398437500007</v>
      </c>
      <c r="EP8" s="5">
        <f ca="1">IF(EP$2&gt;Exit,0,Assumptions!EQ344)</f>
        <v>53178.398437500007</v>
      </c>
      <c r="EQ8" s="5">
        <f ca="1">IF(EQ$2&gt;Exit,0,Assumptions!ER344)</f>
        <v>53178.398437500007</v>
      </c>
      <c r="ER8" s="5">
        <f ca="1">IF(ER$2&gt;Exit,0,Assumptions!ES344)</f>
        <v>53178.398437500007</v>
      </c>
      <c r="ES8" s="5">
        <f ca="1">IF(ES$2&gt;Exit,0,Assumptions!ET344)</f>
        <v>53178.398437500007</v>
      </c>
      <c r="ET8" s="5">
        <f ca="1">IF(ET$2&gt;Exit,0,Assumptions!EU344)</f>
        <v>55837.318359375</v>
      </c>
      <c r="EU8" s="5">
        <f ca="1">IF(EU$2&gt;Exit,0,Assumptions!EV344)</f>
        <v>55837.318359375</v>
      </c>
      <c r="EV8" s="5">
        <f ca="1">IF(EV$2&gt;Exit,0,Assumptions!EW344)</f>
        <v>55837.318359375</v>
      </c>
      <c r="EW8" s="5">
        <f ca="1">IF(EW$2&gt;Exit,0,Assumptions!EX344)</f>
        <v>55837.318359375</v>
      </c>
      <c r="EX8" s="5">
        <f>IF(EX$2&gt;Exit,0,Assumptions!EY344)</f>
        <v>0</v>
      </c>
      <c r="EY8" s="5">
        <f>IF(EY$2&gt;Exit,0,Assumptions!EZ344)</f>
        <v>0</v>
      </c>
      <c r="EZ8" s="5">
        <f>IF(EZ$2&gt;Exit,0,Assumptions!FA344)</f>
        <v>0</v>
      </c>
      <c r="FA8" s="5">
        <f>IF(FA$2&gt;Exit,0,Assumptions!FB344)</f>
        <v>0</v>
      </c>
      <c r="FB8" s="5">
        <f>IF(FB$2&gt;Exit,0,Assumptions!FC344)</f>
        <v>0</v>
      </c>
      <c r="FC8" s="5">
        <f>IF(FC$2&gt;Exit,0,Assumptions!FD344)</f>
        <v>0</v>
      </c>
      <c r="FD8" s="5">
        <f>IF(FD$2&gt;Exit,0,Assumptions!FE344)</f>
        <v>0</v>
      </c>
      <c r="FE8" s="5">
        <f>IF(FE$2&gt;Exit,0,Assumptions!FF344)</f>
        <v>0</v>
      </c>
      <c r="FF8" s="5">
        <f>IF(FF$2&gt;Exit,0,Assumptions!FG344)</f>
        <v>0</v>
      </c>
      <c r="FG8" s="5">
        <f>IF(FG$2&gt;Exit,0,Assumptions!FH344)</f>
        <v>0</v>
      </c>
      <c r="FH8" s="5">
        <f>IF(FH$2&gt;Exit,0,Assumptions!FI344)</f>
        <v>0</v>
      </c>
      <c r="FI8" s="5">
        <f>IF(FI$2&gt;Exit,0,Assumptions!FJ344)</f>
        <v>0</v>
      </c>
      <c r="FJ8" s="5">
        <f>IF(FJ$2&gt;Exit,0,Assumptions!FK344)</f>
        <v>0</v>
      </c>
      <c r="FK8" s="5">
        <f>IF(FK$2&gt;Exit,0,Assumptions!FL344)</f>
        <v>0</v>
      </c>
      <c r="FL8" s="5">
        <f>IF(FL$2&gt;Exit,0,Assumptions!FM344)</f>
        <v>0</v>
      </c>
      <c r="FM8" s="5">
        <f>IF(FM$2&gt;Exit,0,Assumptions!FN344)</f>
        <v>0</v>
      </c>
      <c r="FN8" s="5">
        <f>IF(FN$2&gt;Exit,0,Assumptions!FO344)</f>
        <v>0</v>
      </c>
      <c r="FO8" s="5">
        <f>IF(FO$2&gt;Exit,0,Assumptions!FP344)</f>
        <v>0</v>
      </c>
      <c r="FP8" s="5">
        <f>IF(FP$2&gt;Exit,0,Assumptions!FQ344)</f>
        <v>0</v>
      </c>
      <c r="FQ8" s="5">
        <f>IF(FQ$2&gt;Exit,0,Assumptions!FR344)</f>
        <v>0</v>
      </c>
      <c r="FR8" s="5">
        <f>IF(FR$2&gt;Exit,0,Assumptions!FS344)</f>
        <v>0</v>
      </c>
      <c r="FS8" s="5">
        <f>IF(FS$2&gt;Exit,0,Assumptions!FT344)</f>
        <v>0</v>
      </c>
      <c r="FT8" s="5">
        <f>IF(FT$2&gt;Exit,0,Assumptions!FU344)</f>
        <v>0</v>
      </c>
      <c r="FU8" s="5">
        <f>IF(FU$2&gt;Exit,0,Assumptions!FV344)</f>
        <v>0</v>
      </c>
      <c r="FV8" s="5">
        <f>IF(FV$2&gt;Exit,0,Assumptions!FW344)</f>
        <v>0</v>
      </c>
      <c r="FW8" s="5">
        <f>IF(FW$2&gt;Exit,0,Assumptions!FX344)</f>
        <v>0</v>
      </c>
      <c r="FX8" s="5">
        <f>IF(FX$2&gt;Exit,0,Assumptions!FY344)</f>
        <v>0</v>
      </c>
      <c r="FY8" s="5">
        <f>IF(FY$2&gt;Exit,0,Assumptions!FZ344)</f>
        <v>0</v>
      </c>
      <c r="FZ8" s="5">
        <f>IF(FZ$2&gt;Exit,0,Assumptions!GA344)</f>
        <v>0</v>
      </c>
      <c r="GA8" s="5">
        <f>IF(GA$2&gt;Exit,0,Assumptions!GB344)</f>
        <v>0</v>
      </c>
      <c r="GB8" s="5">
        <f>IF(GB$2&gt;Exit,0,Assumptions!GC344)</f>
        <v>0</v>
      </c>
      <c r="GC8" s="5">
        <f>IF(GC$2&gt;Exit,0,Assumptions!GD344)</f>
        <v>0</v>
      </c>
      <c r="GD8" s="5">
        <f>IF(GD$2&gt;Exit,0,Assumptions!GE344)</f>
        <v>0</v>
      </c>
      <c r="GE8" s="5">
        <f>IF(GE$2&gt;Exit,0,Assumptions!GF344)</f>
        <v>0</v>
      </c>
      <c r="GF8" s="5">
        <f>IF(GF$2&gt;Exit,0,Assumptions!GG344)</f>
        <v>0</v>
      </c>
      <c r="GG8" s="5">
        <f>IF(GG$2&gt;Exit,0,Assumptions!GH344)</f>
        <v>0</v>
      </c>
      <c r="GH8" s="5">
        <f>IF(GH$2&gt;Exit,0,Assumptions!GI344)</f>
        <v>0</v>
      </c>
      <c r="GI8" s="5">
        <f>IF(GI$2&gt;Exit,0,Assumptions!GJ344)</f>
        <v>0</v>
      </c>
      <c r="GJ8" s="5">
        <f>IF(GJ$2&gt;Exit,0,Assumptions!GK344)</f>
        <v>0</v>
      </c>
      <c r="GK8" s="5">
        <f>IF(GK$2&gt;Exit,0,Assumptions!GL344)</f>
        <v>0</v>
      </c>
      <c r="GL8" s="5">
        <f>IF(GL$2&gt;Exit,0,Assumptions!GM344)</f>
        <v>0</v>
      </c>
      <c r="GM8" s="5">
        <f>IF(GM$2&gt;Exit,0,Assumptions!GN344)</f>
        <v>0</v>
      </c>
      <c r="GN8" s="5">
        <f>IF(GN$2&gt;Exit,0,Assumptions!GO344)</f>
        <v>0</v>
      </c>
      <c r="GO8" s="5">
        <f>IF(GO$2&gt;Exit,0,Assumptions!GP344)</f>
        <v>0</v>
      </c>
      <c r="GP8" s="5">
        <f>IF(GP$2&gt;Exit,0,Assumptions!GQ344)</f>
        <v>0</v>
      </c>
      <c r="GQ8" s="5">
        <f>IF(GQ$2&gt;Exit,0,Assumptions!GR344)</f>
        <v>0</v>
      </c>
      <c r="GR8" s="5">
        <f>IF(GR$2&gt;Exit,0,Assumptions!GS344)</f>
        <v>0</v>
      </c>
      <c r="GS8" s="5">
        <f>IF(GS$2&gt;Exit,0,Assumptions!GT344)</f>
        <v>0</v>
      </c>
      <c r="GT8" s="5">
        <f>IF(GT$2&gt;Exit,0,Assumptions!GU344)</f>
        <v>0</v>
      </c>
      <c r="GU8" s="5">
        <f>IF(GU$2&gt;Exit,0,Assumptions!GV344)</f>
        <v>0</v>
      </c>
      <c r="GV8" s="5">
        <f>IF(GV$2&gt;Exit,0,Assumptions!GW344)</f>
        <v>0</v>
      </c>
      <c r="GW8" s="5">
        <f>IF(GW$2&gt;Exit,0,Assumptions!GX344)</f>
        <v>0</v>
      </c>
      <c r="GX8" s="5">
        <f>IF(GX$2&gt;Exit,0,Assumptions!GY344)</f>
        <v>0</v>
      </c>
      <c r="GY8" s="5">
        <f>IF(GY$2&gt;Exit,0,Assumptions!GZ344)</f>
        <v>0</v>
      </c>
      <c r="GZ8" s="5">
        <f>IF(GZ$2&gt;Exit,0,Assumptions!HA344)</f>
        <v>0</v>
      </c>
      <c r="HA8" s="5">
        <f>IF(HA$2&gt;Exit,0,Assumptions!HB344)</f>
        <v>0</v>
      </c>
      <c r="HB8" s="5">
        <f>IF(HB$2&gt;Exit,0,Assumptions!HC344)</f>
        <v>0</v>
      </c>
      <c r="HC8" s="5">
        <f>IF(HC$2&gt;Exit,0,Assumptions!HD344)</f>
        <v>0</v>
      </c>
      <c r="HD8" s="5">
        <f>IF(HD$2&gt;Exit,0,Assumptions!HE344)</f>
        <v>0</v>
      </c>
      <c r="HE8" s="5">
        <f>IF(HE$2&gt;Exit,0,Assumptions!HF344)</f>
        <v>0</v>
      </c>
      <c r="HF8" s="5">
        <f>IF(HF$2&gt;Exit,0,Assumptions!HG344)</f>
        <v>0</v>
      </c>
      <c r="HG8" s="5">
        <f>IF(HG$2&gt;Exit,0,Assumptions!HH344)</f>
        <v>0</v>
      </c>
      <c r="HH8" s="5">
        <f>IF(HH$2&gt;Exit,0,Assumptions!HI344)</f>
        <v>0</v>
      </c>
      <c r="HI8" s="5">
        <f>IF(HI$2&gt;Exit,0,Assumptions!HJ344)</f>
        <v>0</v>
      </c>
      <c r="HJ8" s="5">
        <f>IF(HJ$2&gt;Exit,0,Assumptions!HK344)</f>
        <v>0</v>
      </c>
      <c r="HK8" s="5">
        <f>IF(HK$2&gt;Exit,0,Assumptions!HL344)</f>
        <v>0</v>
      </c>
      <c r="HL8" s="5">
        <f>IF(HL$2&gt;Exit,0,Assumptions!HM344)</f>
        <v>0</v>
      </c>
      <c r="HM8" s="5">
        <f>IF(HM$2&gt;Exit,0,Assumptions!HN344)</f>
        <v>0</v>
      </c>
      <c r="HN8" s="5">
        <f>IF(HN$2&gt;Exit,0,Assumptions!HO344)</f>
        <v>0</v>
      </c>
      <c r="HO8" s="5">
        <f>IF(HO$2&gt;Exit,0,Assumptions!HP344)</f>
        <v>0</v>
      </c>
      <c r="HP8" s="5">
        <f>IF(HP$2&gt;Exit,0,Assumptions!HQ344)</f>
        <v>0</v>
      </c>
      <c r="HQ8" s="5">
        <f>IF(HQ$2&gt;Exit,0,Assumptions!HR344)</f>
        <v>0</v>
      </c>
      <c r="HR8" s="5">
        <f>IF(HR$2&gt;Exit,0,Assumptions!HS344)</f>
        <v>0</v>
      </c>
      <c r="HS8" s="5">
        <f>IF(HS$2&gt;Exit,0,Assumptions!HT344)</f>
        <v>0</v>
      </c>
      <c r="HT8" s="5">
        <f>IF(HT$2&gt;Exit,0,Assumptions!HU344)</f>
        <v>0</v>
      </c>
      <c r="HU8" s="5">
        <f>IF(HU$2&gt;Exit,0,Assumptions!HV344)</f>
        <v>0</v>
      </c>
      <c r="HV8" s="5">
        <f>IF(HV$2&gt;Exit,0,Assumptions!HW344)</f>
        <v>0</v>
      </c>
      <c r="HW8" s="5">
        <f>IF(HW$2&gt;Exit,0,Assumptions!HX344)</f>
        <v>0</v>
      </c>
      <c r="HX8" s="5">
        <f>IF(HX$2&gt;Exit,0,Assumptions!HY344)</f>
        <v>0</v>
      </c>
      <c r="HY8" s="5">
        <f>IF(HY$2&gt;Exit,0,Assumptions!HZ344)</f>
        <v>0</v>
      </c>
      <c r="HZ8" s="5">
        <f>IF(HZ$2&gt;Exit,0,Assumptions!IA344)</f>
        <v>0</v>
      </c>
      <c r="IA8" s="5">
        <f>IF(IA$2&gt;Exit,0,Assumptions!IB344)</f>
        <v>0</v>
      </c>
      <c r="IB8" s="5">
        <f>IF(IB$2&gt;Exit,0,Assumptions!IC344)</f>
        <v>0</v>
      </c>
      <c r="IC8" s="5">
        <f>IF(IC$2&gt;Exit,0,Assumptions!ID344)</f>
        <v>0</v>
      </c>
      <c r="ID8" s="5">
        <f>IF(ID$2&gt;Exit,0,Assumptions!IE344)</f>
        <v>0</v>
      </c>
      <c r="IE8" s="5">
        <f>IF(IE$2&gt;Exit,0,Assumptions!IF344)</f>
        <v>0</v>
      </c>
      <c r="IF8" s="5">
        <f>IF(IF$2&gt;Exit,0,Assumptions!IG344)</f>
        <v>0</v>
      </c>
      <c r="IG8" s="5">
        <f>IF(IG$2&gt;Exit,0,Assumptions!IH344)</f>
        <v>0</v>
      </c>
      <c r="IH8" s="5">
        <f>IF(IH$2&gt;Exit,0,Assumptions!II344)</f>
        <v>0</v>
      </c>
      <c r="II8" s="5">
        <f>IF(II$2&gt;Exit,0,Assumptions!IJ344)</f>
        <v>0</v>
      </c>
      <c r="IJ8" s="5">
        <f>IF(IJ$2&gt;Exit,0,Assumptions!IK344)</f>
        <v>0</v>
      </c>
      <c r="IK8" s="5">
        <f>IF(IK$2&gt;Exit,0,Assumptions!IL344)</f>
        <v>0</v>
      </c>
      <c r="IL8" s="5">
        <f>IF(IL$2&gt;Exit,0,Assumptions!IM344)</f>
        <v>0</v>
      </c>
      <c r="IM8" s="5">
        <f>IF(IM$2&gt;Exit,0,Assumptions!IN344)</f>
        <v>0</v>
      </c>
      <c r="IN8" s="5">
        <f>IF(IN$2&gt;Exit,0,Assumptions!IO344)</f>
        <v>0</v>
      </c>
      <c r="IO8" s="5">
        <f>IF(IO$2&gt;Exit,0,Assumptions!IP344)</f>
        <v>0</v>
      </c>
      <c r="IP8" s="5">
        <f>IF(IP$2&gt;Exit,0,Assumptions!IQ344)</f>
        <v>0</v>
      </c>
      <c r="IQ8" s="5">
        <f>IF(IQ$2&gt;Exit,0,Assumptions!IR344)</f>
        <v>0</v>
      </c>
      <c r="IR8" s="5">
        <f>IF(IR$2&gt;Exit,0,Assumptions!IS344)</f>
        <v>0</v>
      </c>
      <c r="IS8" s="5">
        <f>IF(IS$2&gt;Exit,0,Assumptions!IT344)</f>
        <v>0</v>
      </c>
      <c r="IT8" s="5">
        <f>IF(IT$2&gt;Exit,0,Assumptions!IU344)</f>
        <v>0</v>
      </c>
      <c r="IU8" s="5">
        <f>IF(IU$2&gt;Exit,0,Assumptions!IV344)</f>
        <v>0</v>
      </c>
      <c r="IV8" s="5">
        <f>IF(IV$2&gt;Exit,0,Assumptions!IW344)</f>
        <v>0</v>
      </c>
      <c r="IW8" s="5">
        <f>IF(IW$2&gt;Exit,0,Assumptions!IX344)</f>
        <v>0</v>
      </c>
      <c r="IX8" s="5">
        <f>IF(IX$2&gt;Exit,0,Assumptions!IY344)</f>
        <v>0</v>
      </c>
      <c r="IY8" s="5">
        <f>IF(IY$2&gt;Exit,0,Assumptions!IZ344)</f>
        <v>0</v>
      </c>
      <c r="IZ8" s="5">
        <f>IF(IZ$2&gt;Exit,0,Assumptions!JA344)</f>
        <v>0</v>
      </c>
      <c r="JA8" s="5">
        <f>IF(JA$2&gt;Exit,0,Assumptions!JB344)</f>
        <v>0</v>
      </c>
      <c r="JB8" s="5">
        <f>IF(JB$2&gt;Exit,0,Assumptions!JC344)</f>
        <v>0</v>
      </c>
      <c r="JC8" s="5">
        <f>IF(JC$2&gt;Exit,0,Assumptions!JD344)</f>
        <v>0</v>
      </c>
      <c r="JD8" s="5">
        <f>IF(JD$2&gt;Exit,0,Assumptions!JE344)</f>
        <v>0</v>
      </c>
      <c r="JE8" s="5">
        <f>IF(JE$2&gt;Exit,0,Assumptions!JF344)</f>
        <v>0</v>
      </c>
      <c r="JF8" s="5">
        <f>IF(JF$2&gt;Exit,0,Assumptions!JG344)</f>
        <v>0</v>
      </c>
      <c r="JG8" s="5">
        <f>IF(JG$2&gt;Exit,0,Assumptions!JH344)</f>
        <v>0</v>
      </c>
      <c r="JH8" s="5">
        <f>IF(JH$2&gt;Exit,0,Assumptions!JI344)</f>
        <v>0</v>
      </c>
      <c r="JI8" s="5">
        <f>IF(JI$2&gt;Exit,0,Assumptions!JJ344)</f>
        <v>0</v>
      </c>
      <c r="JJ8" s="5">
        <f>IF(JJ$2&gt;Exit,0,Assumptions!JK344)</f>
        <v>0</v>
      </c>
      <c r="JK8" s="5">
        <f>IF(JK$2&gt;Exit,0,Assumptions!JL344)</f>
        <v>0</v>
      </c>
      <c r="JL8" s="5">
        <f>IF(JL$2&gt;Exit,0,Assumptions!JM344)</f>
        <v>0</v>
      </c>
      <c r="JM8" s="5">
        <f>IF(JM$2&gt;Exit,0,Assumptions!JN344)</f>
        <v>0</v>
      </c>
      <c r="JN8" s="5">
        <f>IF(JN$2&gt;Exit,0,Assumptions!JO344)</f>
        <v>0</v>
      </c>
      <c r="JO8" s="5">
        <f>IF(JO$2&gt;Exit,0,Assumptions!JP344)</f>
        <v>0</v>
      </c>
      <c r="JP8" s="5">
        <f>IF(JP$2&gt;Exit,0,Assumptions!JQ344)</f>
        <v>0</v>
      </c>
      <c r="JQ8" s="5">
        <f>IF(JQ$2&gt;Exit,0,Assumptions!JR344)</f>
        <v>0</v>
      </c>
      <c r="JR8" s="5">
        <f>IF(JR$2&gt;Exit,0,Assumptions!JS344)</f>
        <v>0</v>
      </c>
      <c r="JS8" s="5">
        <f>IF(JS$2&gt;Exit,0,Assumptions!JT344)</f>
        <v>0</v>
      </c>
      <c r="JT8" s="5">
        <f>IF(JT$2&gt;Exit,0,Assumptions!JU344)</f>
        <v>0</v>
      </c>
      <c r="JU8" s="5">
        <f>IF(JU$2&gt;Exit,0,Assumptions!JV344)</f>
        <v>0</v>
      </c>
      <c r="JV8" s="5">
        <f>IF(JV$2&gt;Exit,0,Assumptions!JW344)</f>
        <v>0</v>
      </c>
      <c r="JW8" s="5">
        <f>IF(JW$2&gt;Exit,0,Assumptions!JX344)</f>
        <v>0</v>
      </c>
      <c r="JX8" s="5">
        <f>IF(JX$2&gt;Exit,0,Assumptions!JY344)</f>
        <v>0</v>
      </c>
      <c r="JY8" s="5">
        <f>IF(JY$2&gt;Exit,0,Assumptions!JZ344)</f>
        <v>0</v>
      </c>
      <c r="JZ8" s="5">
        <f>IF(JZ$2&gt;Exit,0,Assumptions!KA344)</f>
        <v>0</v>
      </c>
      <c r="KA8" s="5">
        <f>IF(KA$2&gt;Exit,0,Assumptions!KB344)</f>
        <v>0</v>
      </c>
      <c r="KB8" s="5">
        <f>IF(KB$2&gt;Exit,0,Assumptions!KC344)</f>
        <v>0</v>
      </c>
      <c r="KC8" s="5">
        <f>IF(KC$2&gt;Exit,0,Assumptions!KD344)</f>
        <v>0</v>
      </c>
      <c r="KD8" s="5">
        <f>IF(KD$2&gt;Exit,0,Assumptions!KE344)</f>
        <v>0</v>
      </c>
      <c r="KE8" s="5">
        <f>IF(KE$2&gt;Exit,0,Assumptions!KF344)</f>
        <v>0</v>
      </c>
      <c r="KF8" s="5">
        <f>IF(KF$2&gt;Exit,0,Assumptions!KG344)</f>
        <v>0</v>
      </c>
      <c r="KG8" s="5">
        <f>IF(KG$2&gt;Exit,0,Assumptions!KH344)</f>
        <v>0</v>
      </c>
      <c r="KH8" s="5">
        <f>IF(KH$2&gt;Exit,0,Assumptions!KI344)</f>
        <v>0</v>
      </c>
      <c r="KI8" s="5">
        <f>IF(KI$2&gt;Exit,0,Assumptions!KJ344)</f>
        <v>0</v>
      </c>
      <c r="KJ8" s="5">
        <f>IF(KJ$2&gt;Exit,0,Assumptions!KK344)</f>
        <v>0</v>
      </c>
      <c r="KK8" s="5">
        <f>IF(KK$2&gt;Exit,0,Assumptions!KL344)</f>
        <v>0</v>
      </c>
      <c r="KL8" s="5">
        <f>IF(KL$2&gt;Exit,0,Assumptions!KM344)</f>
        <v>0</v>
      </c>
      <c r="KM8" s="5">
        <f>IF(KM$2&gt;Exit,0,Assumptions!KN344)</f>
        <v>0</v>
      </c>
      <c r="KN8" s="5">
        <f>IF(KN$2&gt;Exit,0,Assumptions!KO344)</f>
        <v>0</v>
      </c>
      <c r="KO8" s="5">
        <f>IF(KO$2&gt;Exit,0,Assumptions!KP344)</f>
        <v>0</v>
      </c>
      <c r="KP8" s="5">
        <f>IF(KP$2&gt;Exit,0,Assumptions!KQ344)</f>
        <v>0</v>
      </c>
      <c r="KQ8" s="5">
        <f>IF(KQ$2&gt;Exit,0,Assumptions!KR344)</f>
        <v>0</v>
      </c>
      <c r="KR8" s="5">
        <f>IF(KR$2&gt;Exit,0,Assumptions!KS344)</f>
        <v>0</v>
      </c>
      <c r="KS8" s="5">
        <f>IF(KS$2&gt;Exit,0,Assumptions!KT344)</f>
        <v>0</v>
      </c>
      <c r="KT8" s="5">
        <f>IF(KT$2&gt;Exit,0,Assumptions!KU344)</f>
        <v>0</v>
      </c>
      <c r="KU8" s="5">
        <f>IF(KU$2&gt;Exit,0,Assumptions!KV344)</f>
        <v>0</v>
      </c>
      <c r="KV8" s="5">
        <f>IF(KV$2&gt;Exit,0,Assumptions!KW344)</f>
        <v>0</v>
      </c>
      <c r="KW8" s="5">
        <f>IF(KW$2&gt;Exit,0,Assumptions!KX344)</f>
        <v>0</v>
      </c>
    </row>
    <row r="9" spans="1:309">
      <c r="A9" s="376" t="s">
        <v>450</v>
      </c>
      <c r="B9" s="377" t="s">
        <v>453</v>
      </c>
      <c r="D9" s="5">
        <f ca="1">IF(D$2&gt;Exit,0,Assumptions!E340)</f>
        <v>0</v>
      </c>
      <c r="E9" s="5">
        <f ca="1">IF(E$2&gt;Exit,0,Assumptions!F340)</f>
        <v>0</v>
      </c>
      <c r="F9" s="5">
        <f ca="1">IF(F$2&gt;Exit,0,Assumptions!G340)</f>
        <v>0</v>
      </c>
      <c r="G9" s="5">
        <f ca="1">IF(G$2&gt;Exit,0,Assumptions!H340)</f>
        <v>0</v>
      </c>
      <c r="H9" s="5">
        <f ca="1">IF(H$2&gt;Exit,0,Assumptions!I340)</f>
        <v>0</v>
      </c>
      <c r="I9" s="5">
        <f ca="1">IF(I$2&gt;Exit,0,Assumptions!J340)</f>
        <v>0</v>
      </c>
      <c r="J9" s="5">
        <f ca="1">IF(J$2&gt;Exit,0,Assumptions!K340)</f>
        <v>0</v>
      </c>
      <c r="K9" s="5">
        <f ca="1">IF(K$2&gt;Exit,0,Assumptions!L340)</f>
        <v>0</v>
      </c>
      <c r="L9" s="5">
        <f ca="1">IF(L$2&gt;Exit,0,Assumptions!M340)</f>
        <v>0</v>
      </c>
      <c r="M9" s="5">
        <f ca="1">IF(M$2&gt;Exit,0,Assumptions!N340)</f>
        <v>0</v>
      </c>
      <c r="N9" s="5">
        <f ca="1">IF(N$2&gt;Exit,0,Assumptions!O340)</f>
        <v>0</v>
      </c>
      <c r="O9" s="5">
        <f ca="1">IF(O$2&gt;Exit,0,Assumptions!P340)</f>
        <v>0</v>
      </c>
      <c r="P9" s="5">
        <f ca="1">IF(P$2&gt;Exit,0,Assumptions!Q340)</f>
        <v>0</v>
      </c>
      <c r="Q9" s="5">
        <f ca="1">IF(Q$2&gt;Exit,0,Assumptions!R340)</f>
        <v>0</v>
      </c>
      <c r="R9" s="5">
        <f ca="1">IF(R$2&gt;Exit,0,Assumptions!S340)</f>
        <v>0</v>
      </c>
      <c r="S9" s="5">
        <f ca="1">IF(S$2&gt;Exit,0,Assumptions!T340)</f>
        <v>0</v>
      </c>
      <c r="T9" s="5">
        <f ca="1">IF(T$2&gt;Exit,0,Assumptions!U340)</f>
        <v>0</v>
      </c>
      <c r="U9" s="5">
        <f ca="1">IF(U$2&gt;Exit,0,Assumptions!V340)</f>
        <v>0</v>
      </c>
      <c r="V9" s="5">
        <f ca="1">IF(V$2&gt;Exit,0,Assumptions!W340)</f>
        <v>0</v>
      </c>
      <c r="W9" s="5">
        <f ca="1">IF(W$2&gt;Exit,0,Assumptions!X340)</f>
        <v>0</v>
      </c>
      <c r="X9" s="5">
        <f ca="1">IF(X$2&gt;Exit,0,Assumptions!Y340)</f>
        <v>0</v>
      </c>
      <c r="Y9" s="5">
        <f ca="1">IF(Y$2&gt;Exit,0,Assumptions!Z340)</f>
        <v>0</v>
      </c>
      <c r="Z9" s="5">
        <f ca="1">IF(Z$2&gt;Exit,0,Assumptions!AA340)</f>
        <v>0</v>
      </c>
      <c r="AA9" s="5">
        <f ca="1">IF(AA$2&gt;Exit,0,Assumptions!AB340)</f>
        <v>0</v>
      </c>
      <c r="AB9" s="5">
        <f ca="1">IF(AB$2&gt;Exit,0,Assumptions!AC340)</f>
        <v>0</v>
      </c>
      <c r="AC9" s="5">
        <f ca="1">IF(AC$2&gt;Exit,0,Assumptions!AD340)</f>
        <v>0</v>
      </c>
      <c r="AD9" s="5">
        <f ca="1">IF(AD$2&gt;Exit,0,Assumptions!AE340)</f>
        <v>0</v>
      </c>
      <c r="AE9" s="5">
        <f ca="1">IF(AE$2&gt;Exit,0,Assumptions!AF340)</f>
        <v>0</v>
      </c>
      <c r="AF9" s="5">
        <f ca="1">IF(AF$2&gt;Exit,0,Assumptions!AG340)</f>
        <v>0</v>
      </c>
      <c r="AG9" s="5">
        <f ca="1">IF(AG$2&gt;Exit,0,Assumptions!AH340)</f>
        <v>0</v>
      </c>
      <c r="AH9" s="5">
        <f ca="1">IF(AH$2&gt;Exit,0,Assumptions!AI340)</f>
        <v>0</v>
      </c>
      <c r="AI9" s="5">
        <f ca="1">IF(AI$2&gt;Exit,0,Assumptions!AJ340)</f>
        <v>0</v>
      </c>
      <c r="AJ9" s="5">
        <f ca="1">IF(AJ$2&gt;Exit,0,Assumptions!AK340)</f>
        <v>0</v>
      </c>
      <c r="AK9" s="5">
        <f ca="1">IF(AK$2&gt;Exit,0,Assumptions!AL340)</f>
        <v>0</v>
      </c>
      <c r="AL9" s="5">
        <f ca="1">IF(AL$2&gt;Exit,0,Assumptions!AM340)</f>
        <v>0</v>
      </c>
      <c r="AM9" s="5">
        <f ca="1">IF(AM$2&gt;Exit,0,Assumptions!AN340)</f>
        <v>0</v>
      </c>
      <c r="AN9" s="5">
        <f ca="1">IF(AN$2&gt;Exit,0,Assumptions!AO340)</f>
        <v>0</v>
      </c>
      <c r="AO9" s="5">
        <f ca="1">IF(AO$2&gt;Exit,0,Assumptions!AP340)</f>
        <v>0</v>
      </c>
      <c r="AP9" s="5">
        <f ca="1">IF(AP$2&gt;Exit,0,Assumptions!AQ340)</f>
        <v>0</v>
      </c>
      <c r="AQ9" s="5">
        <f ca="1">IF(AQ$2&gt;Exit,0,Assumptions!AR340)</f>
        <v>0</v>
      </c>
      <c r="AR9" s="5">
        <f ca="1">IF(AR$2&gt;Exit,0,Assumptions!AS340)</f>
        <v>0</v>
      </c>
      <c r="AS9" s="5">
        <f ca="1">IF(AS$2&gt;Exit,0,Assumptions!AT340)</f>
        <v>0</v>
      </c>
      <c r="AT9" s="5">
        <f ca="1">IF(AT$2&gt;Exit,0,Assumptions!AU340)</f>
        <v>0</v>
      </c>
      <c r="AU9" s="5">
        <f ca="1">IF(AU$2&gt;Exit,0,Assumptions!AV340)</f>
        <v>0</v>
      </c>
      <c r="AV9" s="5">
        <f ca="1">IF(AV$2&gt;Exit,0,Assumptions!AW340)</f>
        <v>0</v>
      </c>
      <c r="AW9" s="5">
        <f ca="1">IF(AW$2&gt;Exit,0,Assumptions!AX340)</f>
        <v>0</v>
      </c>
      <c r="AX9" s="5">
        <f ca="1">IF(AX$2&gt;Exit,0,Assumptions!AY340)</f>
        <v>0</v>
      </c>
      <c r="AY9" s="5">
        <f ca="1">IF(AY$2&gt;Exit,0,Assumptions!AZ340)</f>
        <v>0</v>
      </c>
      <c r="AZ9" s="5">
        <f ca="1">IF(AZ$2&gt;Exit,0,Assumptions!BA340)</f>
        <v>0</v>
      </c>
      <c r="BA9" s="5">
        <f ca="1">IF(BA$2&gt;Exit,0,Assumptions!BB340)</f>
        <v>0</v>
      </c>
      <c r="BB9" s="5">
        <f ca="1">IF(BB$2&gt;Exit,0,Assumptions!BC340)</f>
        <v>0</v>
      </c>
      <c r="BC9" s="5">
        <f ca="1">IF(BC$2&gt;Exit,0,Assumptions!BD340)</f>
        <v>0</v>
      </c>
      <c r="BD9" s="5">
        <f ca="1">IF(BD$2&gt;Exit,0,Assumptions!BE340)</f>
        <v>0</v>
      </c>
      <c r="BE9" s="5">
        <f ca="1">IF(BE$2&gt;Exit,0,Assumptions!BF340)</f>
        <v>0</v>
      </c>
      <c r="BF9" s="5">
        <f ca="1">IF(BF$2&gt;Exit,0,Assumptions!BG340)</f>
        <v>0</v>
      </c>
      <c r="BG9" s="5">
        <f ca="1">IF(BG$2&gt;Exit,0,Assumptions!BH340)</f>
        <v>0</v>
      </c>
      <c r="BH9" s="5">
        <f ca="1">IF(BH$2&gt;Exit,0,Assumptions!BI340)</f>
        <v>0</v>
      </c>
      <c r="BI9" s="5">
        <f ca="1">IF(BI$2&gt;Exit,0,Assumptions!BJ340)</f>
        <v>0</v>
      </c>
      <c r="BJ9" s="5">
        <f ca="1">IF(BJ$2&gt;Exit,0,Assumptions!BK340)</f>
        <v>0</v>
      </c>
      <c r="BK9" s="5">
        <f ca="1">IF(BK$2&gt;Exit,0,Assumptions!BL340)</f>
        <v>0</v>
      </c>
      <c r="BL9" s="5">
        <f ca="1">IF(BL$2&gt;Exit,0,Assumptions!BM340)</f>
        <v>0</v>
      </c>
      <c r="BM9" s="5">
        <f ca="1">IF(BM$2&gt;Exit,0,Assumptions!BN340)</f>
        <v>0</v>
      </c>
      <c r="BN9" s="5">
        <f ca="1">IF(BN$2&gt;Exit,0,Assumptions!BO340)</f>
        <v>0</v>
      </c>
      <c r="BO9" s="5">
        <f ca="1">IF(BO$2&gt;Exit,0,Assumptions!BP340)</f>
        <v>0</v>
      </c>
      <c r="BP9" s="5">
        <f ca="1">IF(BP$2&gt;Exit,0,Assumptions!BQ340)</f>
        <v>0</v>
      </c>
      <c r="BQ9" s="5">
        <f ca="1">IF(BQ$2&gt;Exit,0,Assumptions!BR340)</f>
        <v>0</v>
      </c>
      <c r="BR9" s="5">
        <f ca="1">IF(BR$2&gt;Exit,0,Assumptions!BS340)</f>
        <v>0</v>
      </c>
      <c r="BS9" s="5">
        <f ca="1">IF(BS$2&gt;Exit,0,Assumptions!BT340)</f>
        <v>0</v>
      </c>
      <c r="BT9" s="5">
        <f ca="1">IF(BT$2&gt;Exit,0,Assumptions!BU340)</f>
        <v>0</v>
      </c>
      <c r="BU9" s="5">
        <f ca="1">IF(BU$2&gt;Exit,0,Assumptions!BV340)</f>
        <v>0</v>
      </c>
      <c r="BV9" s="5">
        <f ca="1">IF(BV$2&gt;Exit,0,Assumptions!BW340)</f>
        <v>0</v>
      </c>
      <c r="BW9" s="5">
        <f ca="1">IF(BW$2&gt;Exit,0,Assumptions!BX340)</f>
        <v>0</v>
      </c>
      <c r="BX9" s="5">
        <f ca="1">IF(BX$2&gt;Exit,0,Assumptions!BY340)</f>
        <v>0</v>
      </c>
      <c r="BY9" s="5">
        <f ca="1">IF(BY$2&gt;Exit,0,Assumptions!BZ340)</f>
        <v>0</v>
      </c>
      <c r="BZ9" s="5">
        <f ca="1">IF(BZ$2&gt;Exit,0,Assumptions!CA340)</f>
        <v>338169.59999999998</v>
      </c>
      <c r="CA9" s="5">
        <f ca="1">IF(CA$2&gt;Exit,0,Assumptions!CB340)</f>
        <v>338169.59999999998</v>
      </c>
      <c r="CB9" s="5">
        <f ca="1">IF(CB$2&gt;Exit,0,Assumptions!CC340)</f>
        <v>338169.59999999998</v>
      </c>
      <c r="CC9" s="5">
        <f ca="1">IF(CC$2&gt;Exit,0,Assumptions!CD340)</f>
        <v>338169.59999999998</v>
      </c>
      <c r="CD9" s="5">
        <f ca="1">IF(CD$2&gt;Exit,0,Assumptions!CE340)</f>
        <v>338169.59999999998</v>
      </c>
      <c r="CE9" s="5">
        <f ca="1">IF(CE$2&gt;Exit,0,Assumptions!CF340)</f>
        <v>338169.59999999998</v>
      </c>
      <c r="CF9" s="5">
        <f ca="1">IF(CF$2&gt;Exit,0,Assumptions!CG340)</f>
        <v>338169.59999999998</v>
      </c>
      <c r="CG9" s="5">
        <f ca="1">IF(CG$2&gt;Exit,0,Assumptions!CH340)</f>
        <v>338169.59999999998</v>
      </c>
      <c r="CH9" s="5">
        <f ca="1">IF(CH$2&gt;Exit,0,Assumptions!CI340)</f>
        <v>338169.59999999998</v>
      </c>
      <c r="CI9" s="5">
        <f ca="1">IF(CI$2&gt;Exit,0,Assumptions!CJ340)</f>
        <v>338169.59999999998</v>
      </c>
      <c r="CJ9" s="5">
        <f ca="1">IF(CJ$2&gt;Exit,0,Assumptions!CK340)</f>
        <v>338169.59999999998</v>
      </c>
      <c r="CK9" s="5">
        <f ca="1">IF(CK$2&gt;Exit,0,Assumptions!CL340)</f>
        <v>338169.59999999998</v>
      </c>
      <c r="CL9" s="5">
        <f ca="1">IF(CL$2&gt;Exit,0,Assumptions!CM340)</f>
        <v>348314.68799999997</v>
      </c>
      <c r="CM9" s="5">
        <f ca="1">IF(CM$2&gt;Exit,0,Assumptions!CN340)</f>
        <v>348314.68799999997</v>
      </c>
      <c r="CN9" s="5">
        <f ca="1">IF(CN$2&gt;Exit,0,Assumptions!CO340)</f>
        <v>348314.68799999997</v>
      </c>
      <c r="CO9" s="5">
        <f ca="1">IF(CO$2&gt;Exit,0,Assumptions!CP340)</f>
        <v>348314.68799999997</v>
      </c>
      <c r="CP9" s="5">
        <f ca="1">IF(CP$2&gt;Exit,0,Assumptions!CQ340)</f>
        <v>348314.68799999997</v>
      </c>
      <c r="CQ9" s="5">
        <f ca="1">IF(CQ$2&gt;Exit,0,Assumptions!CR340)</f>
        <v>348314.68799999997</v>
      </c>
      <c r="CR9" s="5">
        <f ca="1">IF(CR$2&gt;Exit,0,Assumptions!CS340)</f>
        <v>348314.68799999997</v>
      </c>
      <c r="CS9" s="5">
        <f ca="1">IF(CS$2&gt;Exit,0,Assumptions!CT340)</f>
        <v>348314.68799999997</v>
      </c>
      <c r="CT9" s="5">
        <f ca="1">IF(CT$2&gt;Exit,0,Assumptions!CU340)</f>
        <v>348314.68799999997</v>
      </c>
      <c r="CU9" s="5">
        <f ca="1">IF(CU$2&gt;Exit,0,Assumptions!CV340)</f>
        <v>348314.68799999997</v>
      </c>
      <c r="CV9" s="5">
        <f ca="1">IF(CV$2&gt;Exit,0,Assumptions!CW340)</f>
        <v>348314.68799999997</v>
      </c>
      <c r="CW9" s="5">
        <f ca="1">IF(CW$2&gt;Exit,0,Assumptions!CX340)</f>
        <v>348314.68799999997</v>
      </c>
      <c r="CX9" s="5">
        <f ca="1">IF(CX$2&gt;Exit,0,Assumptions!CY340)</f>
        <v>358764.12864000001</v>
      </c>
      <c r="CY9" s="5">
        <f ca="1">IF(CY$2&gt;Exit,0,Assumptions!CZ340)</f>
        <v>358764.12864000001</v>
      </c>
      <c r="CZ9" s="5">
        <f ca="1">IF(CZ$2&gt;Exit,0,Assumptions!DA340)</f>
        <v>358764.12864000001</v>
      </c>
      <c r="DA9" s="5">
        <f ca="1">IF(DA$2&gt;Exit,0,Assumptions!DB340)</f>
        <v>358764.12864000001</v>
      </c>
      <c r="DB9" s="5">
        <f ca="1">IF(DB$2&gt;Exit,0,Assumptions!DC340)</f>
        <v>358764.12864000001</v>
      </c>
      <c r="DC9" s="5">
        <f ca="1">IF(DC$2&gt;Exit,0,Assumptions!DD340)</f>
        <v>358764.12864000001</v>
      </c>
      <c r="DD9" s="5">
        <f ca="1">IF(DD$2&gt;Exit,0,Assumptions!DE340)</f>
        <v>358764.12864000001</v>
      </c>
      <c r="DE9" s="5">
        <f ca="1">IF(DE$2&gt;Exit,0,Assumptions!DF340)</f>
        <v>358764.12864000001</v>
      </c>
      <c r="DF9" s="5">
        <f ca="1">IF(DF$2&gt;Exit,0,Assumptions!DG340)</f>
        <v>358764.12864000001</v>
      </c>
      <c r="DG9" s="5">
        <f ca="1">IF(DG$2&gt;Exit,0,Assumptions!DH340)</f>
        <v>358764.12864000001</v>
      </c>
      <c r="DH9" s="5">
        <f ca="1">IF(DH$2&gt;Exit,0,Assumptions!DI340)</f>
        <v>358764.12864000001</v>
      </c>
      <c r="DI9" s="5">
        <f ca="1">IF(DI$2&gt;Exit,0,Assumptions!DJ340)</f>
        <v>358764.12864000001</v>
      </c>
      <c r="DJ9" s="5">
        <f ca="1">IF(DJ$2&gt;Exit,0,Assumptions!DK340)</f>
        <v>369527.05249919998</v>
      </c>
      <c r="DK9" s="5">
        <f ca="1">IF(DK$2&gt;Exit,0,Assumptions!DL340)</f>
        <v>369527.05249919998</v>
      </c>
      <c r="DL9" s="5">
        <f ca="1">IF(DL$2&gt;Exit,0,Assumptions!DM340)</f>
        <v>369527.05249919998</v>
      </c>
      <c r="DM9" s="5">
        <f ca="1">IF(DM$2&gt;Exit,0,Assumptions!DN340)</f>
        <v>369527.05249919998</v>
      </c>
      <c r="DN9" s="5">
        <f ca="1">IF(DN$2&gt;Exit,0,Assumptions!DO340)</f>
        <v>369527.05249919998</v>
      </c>
      <c r="DO9" s="5">
        <f ca="1">IF(DO$2&gt;Exit,0,Assumptions!DP340)</f>
        <v>369527.05249919998</v>
      </c>
      <c r="DP9" s="5">
        <f ca="1">IF(DP$2&gt;Exit,0,Assumptions!DQ340)</f>
        <v>369527.05249919998</v>
      </c>
      <c r="DQ9" s="5">
        <f ca="1">IF(DQ$2&gt;Exit,0,Assumptions!DR340)</f>
        <v>369527.05249919998</v>
      </c>
      <c r="DR9" s="5">
        <f ca="1">IF(DR$2&gt;Exit,0,Assumptions!DS340)</f>
        <v>369527.05249919998</v>
      </c>
      <c r="DS9" s="5">
        <f ca="1">IF(DS$2&gt;Exit,0,Assumptions!DT340)</f>
        <v>369527.05249919998</v>
      </c>
      <c r="DT9" s="5">
        <f ca="1">IF(DT$2&gt;Exit,0,Assumptions!DU340)</f>
        <v>369527.05249919998</v>
      </c>
      <c r="DU9" s="5">
        <f ca="1">IF(DU$2&gt;Exit,0,Assumptions!DV340)</f>
        <v>369527.05249919998</v>
      </c>
      <c r="DV9" s="5">
        <f ca="1">IF(DV$2&gt;Exit,0,Assumptions!DW340)</f>
        <v>380612.86407417589</v>
      </c>
      <c r="DW9" s="5">
        <f ca="1">IF(DW$2&gt;Exit,0,Assumptions!DX340)</f>
        <v>380612.86407417589</v>
      </c>
      <c r="DX9" s="5">
        <f ca="1">IF(DX$2&gt;Exit,0,Assumptions!DY340)</f>
        <v>380612.86407417589</v>
      </c>
      <c r="DY9" s="5">
        <f ca="1">IF(DY$2&gt;Exit,0,Assumptions!DZ340)</f>
        <v>380612.86407417589</v>
      </c>
      <c r="DZ9" s="5">
        <f ca="1">IF(DZ$2&gt;Exit,0,Assumptions!EA340)</f>
        <v>380612.86407417589</v>
      </c>
      <c r="EA9" s="5">
        <f ca="1">IF(EA$2&gt;Exit,0,Assumptions!EB340)</f>
        <v>380612.86407417589</v>
      </c>
      <c r="EB9" s="5">
        <f ca="1">IF(EB$2&gt;Exit,0,Assumptions!EC340)</f>
        <v>380612.86407417589</v>
      </c>
      <c r="EC9" s="5">
        <f ca="1">IF(EC$2&gt;Exit,0,Assumptions!ED340)</f>
        <v>380612.86407417589</v>
      </c>
      <c r="ED9" s="5">
        <f ca="1">IF(ED$2&gt;Exit,0,Assumptions!EE340)</f>
        <v>380612.86407417589</v>
      </c>
      <c r="EE9" s="5">
        <f ca="1">IF(EE$2&gt;Exit,0,Assumptions!EF340)</f>
        <v>380612.86407417589</v>
      </c>
      <c r="EF9" s="5">
        <f ca="1">IF(EF$2&gt;Exit,0,Assumptions!EG340)</f>
        <v>380612.86407417589</v>
      </c>
      <c r="EG9" s="5">
        <f ca="1">IF(EG$2&gt;Exit,0,Assumptions!EH340)</f>
        <v>380612.86407417589</v>
      </c>
      <c r="EH9" s="5">
        <f ca="1">IF(EH$2&gt;Exit,0,Assumptions!EI340)</f>
        <v>392031.24999640119</v>
      </c>
      <c r="EI9" s="5">
        <f ca="1">IF(EI$2&gt;Exit,0,Assumptions!EJ340)</f>
        <v>392031.24999640119</v>
      </c>
      <c r="EJ9" s="5">
        <f ca="1">IF(EJ$2&gt;Exit,0,Assumptions!EK340)</f>
        <v>392031.24999640119</v>
      </c>
      <c r="EK9" s="5">
        <f ca="1">IF(EK$2&gt;Exit,0,Assumptions!EL340)</f>
        <v>392031.24999640119</v>
      </c>
      <c r="EL9" s="5">
        <f ca="1">IF(EL$2&gt;Exit,0,Assumptions!EM340)</f>
        <v>392031.24999640119</v>
      </c>
      <c r="EM9" s="5">
        <f ca="1">IF(EM$2&gt;Exit,0,Assumptions!EN340)</f>
        <v>392031.24999640119</v>
      </c>
      <c r="EN9" s="5">
        <f ca="1">IF(EN$2&gt;Exit,0,Assumptions!EO340)</f>
        <v>392031.24999640119</v>
      </c>
      <c r="EO9" s="5">
        <f ca="1">IF(EO$2&gt;Exit,0,Assumptions!EP340)</f>
        <v>392031.24999640119</v>
      </c>
      <c r="EP9" s="5">
        <f ca="1">IF(EP$2&gt;Exit,0,Assumptions!EQ340)</f>
        <v>392031.24999640119</v>
      </c>
      <c r="EQ9" s="5">
        <f ca="1">IF(EQ$2&gt;Exit,0,Assumptions!ER340)</f>
        <v>392031.24999640119</v>
      </c>
      <c r="ER9" s="5">
        <f ca="1">IF(ER$2&gt;Exit,0,Assumptions!ES340)</f>
        <v>392031.24999640119</v>
      </c>
      <c r="ES9" s="5">
        <f ca="1">IF(ES$2&gt;Exit,0,Assumptions!ET340)</f>
        <v>392031.24999640119</v>
      </c>
      <c r="ET9" s="5">
        <f ca="1">IF(ET$2&gt;Exit,0,Assumptions!EU340)</f>
        <v>403792.18749629328</v>
      </c>
      <c r="EU9" s="5">
        <f ca="1">IF(EU$2&gt;Exit,0,Assumptions!EV340)</f>
        <v>403792.18749629328</v>
      </c>
      <c r="EV9" s="5">
        <f ca="1">IF(EV$2&gt;Exit,0,Assumptions!EW340)</f>
        <v>403792.18749629328</v>
      </c>
      <c r="EW9" s="5">
        <f ca="1">IF(EW$2&gt;Exit,0,Assumptions!EX340)</f>
        <v>403792.18749629328</v>
      </c>
      <c r="EX9" s="5">
        <f>IF(EX$2&gt;Exit,0,Assumptions!EY340)</f>
        <v>0</v>
      </c>
      <c r="EY9" s="5">
        <f>IF(EY$2&gt;Exit,0,Assumptions!EZ340)</f>
        <v>0</v>
      </c>
      <c r="EZ9" s="5">
        <f>IF(EZ$2&gt;Exit,0,Assumptions!FA340)</f>
        <v>0</v>
      </c>
      <c r="FA9" s="5">
        <f>IF(FA$2&gt;Exit,0,Assumptions!FB340)</f>
        <v>0</v>
      </c>
      <c r="FB9" s="5">
        <f>IF(FB$2&gt;Exit,0,Assumptions!FC340)</f>
        <v>0</v>
      </c>
      <c r="FC9" s="5">
        <f>IF(FC$2&gt;Exit,0,Assumptions!FD340)</f>
        <v>0</v>
      </c>
      <c r="FD9" s="5">
        <f>IF(FD$2&gt;Exit,0,Assumptions!FE340)</f>
        <v>0</v>
      </c>
      <c r="FE9" s="5">
        <f>IF(FE$2&gt;Exit,0,Assumptions!FF340)</f>
        <v>0</v>
      </c>
      <c r="FF9" s="5">
        <f>IF(FF$2&gt;Exit,0,Assumptions!FG340)</f>
        <v>0</v>
      </c>
      <c r="FG9" s="5">
        <f>IF(FG$2&gt;Exit,0,Assumptions!FH340)</f>
        <v>0</v>
      </c>
      <c r="FH9" s="5">
        <f>IF(FH$2&gt;Exit,0,Assumptions!FI340)</f>
        <v>0</v>
      </c>
      <c r="FI9" s="5">
        <f>IF(FI$2&gt;Exit,0,Assumptions!FJ340)</f>
        <v>0</v>
      </c>
      <c r="FJ9" s="5">
        <f>IF(FJ$2&gt;Exit,0,Assumptions!FK340)</f>
        <v>0</v>
      </c>
      <c r="FK9" s="5">
        <f>IF(FK$2&gt;Exit,0,Assumptions!FL340)</f>
        <v>0</v>
      </c>
      <c r="FL9" s="5">
        <f>IF(FL$2&gt;Exit,0,Assumptions!FM340)</f>
        <v>0</v>
      </c>
      <c r="FM9" s="5">
        <f>IF(FM$2&gt;Exit,0,Assumptions!FN340)</f>
        <v>0</v>
      </c>
      <c r="FN9" s="5">
        <f>IF(FN$2&gt;Exit,0,Assumptions!FO340)</f>
        <v>0</v>
      </c>
      <c r="FO9" s="5">
        <f>IF(FO$2&gt;Exit,0,Assumptions!FP340)</f>
        <v>0</v>
      </c>
      <c r="FP9" s="5">
        <f>IF(FP$2&gt;Exit,0,Assumptions!FQ340)</f>
        <v>0</v>
      </c>
      <c r="FQ9" s="5">
        <f>IF(FQ$2&gt;Exit,0,Assumptions!FR340)</f>
        <v>0</v>
      </c>
      <c r="FR9" s="5">
        <f>IF(FR$2&gt;Exit,0,Assumptions!FS340)</f>
        <v>0</v>
      </c>
      <c r="FS9" s="5">
        <f>IF(FS$2&gt;Exit,0,Assumptions!FT340)</f>
        <v>0</v>
      </c>
      <c r="FT9" s="5">
        <f>IF(FT$2&gt;Exit,0,Assumptions!FU340)</f>
        <v>0</v>
      </c>
      <c r="FU9" s="5">
        <f>IF(FU$2&gt;Exit,0,Assumptions!FV340)</f>
        <v>0</v>
      </c>
      <c r="FV9" s="5">
        <f>IF(FV$2&gt;Exit,0,Assumptions!FW340)</f>
        <v>0</v>
      </c>
      <c r="FW9" s="5">
        <f>IF(FW$2&gt;Exit,0,Assumptions!FX340)</f>
        <v>0</v>
      </c>
      <c r="FX9" s="5">
        <f>IF(FX$2&gt;Exit,0,Assumptions!FY340)</f>
        <v>0</v>
      </c>
      <c r="FY9" s="5">
        <f>IF(FY$2&gt;Exit,0,Assumptions!FZ340)</f>
        <v>0</v>
      </c>
      <c r="FZ9" s="5">
        <f>IF(FZ$2&gt;Exit,0,Assumptions!GA340)</f>
        <v>0</v>
      </c>
      <c r="GA9" s="5">
        <f>IF(GA$2&gt;Exit,0,Assumptions!GB340)</f>
        <v>0</v>
      </c>
      <c r="GB9" s="5">
        <f>IF(GB$2&gt;Exit,0,Assumptions!GC340)</f>
        <v>0</v>
      </c>
      <c r="GC9" s="5">
        <f>IF(GC$2&gt;Exit,0,Assumptions!GD340)</f>
        <v>0</v>
      </c>
      <c r="GD9" s="5">
        <f>IF(GD$2&gt;Exit,0,Assumptions!GE340)</f>
        <v>0</v>
      </c>
      <c r="GE9" s="5">
        <f>IF(GE$2&gt;Exit,0,Assumptions!GF340)</f>
        <v>0</v>
      </c>
      <c r="GF9" s="5">
        <f>IF(GF$2&gt;Exit,0,Assumptions!GG340)</f>
        <v>0</v>
      </c>
      <c r="GG9" s="5">
        <f>IF(GG$2&gt;Exit,0,Assumptions!GH340)</f>
        <v>0</v>
      </c>
      <c r="GH9" s="5">
        <f>IF(GH$2&gt;Exit,0,Assumptions!GI340)</f>
        <v>0</v>
      </c>
      <c r="GI9" s="5">
        <f>IF(GI$2&gt;Exit,0,Assumptions!GJ340)</f>
        <v>0</v>
      </c>
      <c r="GJ9" s="5">
        <f>IF(GJ$2&gt;Exit,0,Assumptions!GK340)</f>
        <v>0</v>
      </c>
      <c r="GK9" s="5">
        <f>IF(GK$2&gt;Exit,0,Assumptions!GL340)</f>
        <v>0</v>
      </c>
      <c r="GL9" s="5">
        <f>IF(GL$2&gt;Exit,0,Assumptions!GM340)</f>
        <v>0</v>
      </c>
      <c r="GM9" s="5">
        <f>IF(GM$2&gt;Exit,0,Assumptions!GN340)</f>
        <v>0</v>
      </c>
      <c r="GN9" s="5">
        <f>IF(GN$2&gt;Exit,0,Assumptions!GO340)</f>
        <v>0</v>
      </c>
      <c r="GO9" s="5">
        <f>IF(GO$2&gt;Exit,0,Assumptions!GP340)</f>
        <v>0</v>
      </c>
      <c r="GP9" s="5">
        <f>IF(GP$2&gt;Exit,0,Assumptions!GQ340)</f>
        <v>0</v>
      </c>
      <c r="GQ9" s="5">
        <f>IF(GQ$2&gt;Exit,0,Assumptions!GR340)</f>
        <v>0</v>
      </c>
      <c r="GR9" s="5">
        <f>IF(GR$2&gt;Exit,0,Assumptions!GS340)</f>
        <v>0</v>
      </c>
      <c r="GS9" s="5">
        <f>IF(GS$2&gt;Exit,0,Assumptions!GT340)</f>
        <v>0</v>
      </c>
      <c r="GT9" s="5">
        <f>IF(GT$2&gt;Exit,0,Assumptions!GU340)</f>
        <v>0</v>
      </c>
      <c r="GU9" s="5">
        <f>IF(GU$2&gt;Exit,0,Assumptions!GV340)</f>
        <v>0</v>
      </c>
      <c r="GV9" s="5">
        <f>IF(GV$2&gt;Exit,0,Assumptions!GW340)</f>
        <v>0</v>
      </c>
      <c r="GW9" s="5">
        <f>IF(GW$2&gt;Exit,0,Assumptions!GX340)</f>
        <v>0</v>
      </c>
      <c r="GX9" s="5">
        <f>IF(GX$2&gt;Exit,0,Assumptions!GY340)</f>
        <v>0</v>
      </c>
      <c r="GY9" s="5">
        <f>IF(GY$2&gt;Exit,0,Assumptions!GZ340)</f>
        <v>0</v>
      </c>
      <c r="GZ9" s="5">
        <f>IF(GZ$2&gt;Exit,0,Assumptions!HA340)</f>
        <v>0</v>
      </c>
      <c r="HA9" s="5">
        <f>IF(HA$2&gt;Exit,0,Assumptions!HB340)</f>
        <v>0</v>
      </c>
      <c r="HB9" s="5">
        <f>IF(HB$2&gt;Exit,0,Assumptions!HC340)</f>
        <v>0</v>
      </c>
      <c r="HC9" s="5">
        <f>IF(HC$2&gt;Exit,0,Assumptions!HD340)</f>
        <v>0</v>
      </c>
      <c r="HD9" s="5">
        <f>IF(HD$2&gt;Exit,0,Assumptions!HE340)</f>
        <v>0</v>
      </c>
      <c r="HE9" s="5">
        <f>IF(HE$2&gt;Exit,0,Assumptions!HF340)</f>
        <v>0</v>
      </c>
      <c r="HF9" s="5">
        <f>IF(HF$2&gt;Exit,0,Assumptions!HG340)</f>
        <v>0</v>
      </c>
      <c r="HG9" s="5">
        <f>IF(HG$2&gt;Exit,0,Assumptions!HH340)</f>
        <v>0</v>
      </c>
      <c r="HH9" s="5">
        <f>IF(HH$2&gt;Exit,0,Assumptions!HI340)</f>
        <v>0</v>
      </c>
      <c r="HI9" s="5">
        <f>IF(HI$2&gt;Exit,0,Assumptions!HJ340)</f>
        <v>0</v>
      </c>
      <c r="HJ9" s="5">
        <f>IF(HJ$2&gt;Exit,0,Assumptions!HK340)</f>
        <v>0</v>
      </c>
      <c r="HK9" s="5">
        <f>IF(HK$2&gt;Exit,0,Assumptions!HL340)</f>
        <v>0</v>
      </c>
      <c r="HL9" s="5">
        <f>IF(HL$2&gt;Exit,0,Assumptions!HM340)</f>
        <v>0</v>
      </c>
      <c r="HM9" s="5">
        <f>IF(HM$2&gt;Exit,0,Assumptions!HN340)</f>
        <v>0</v>
      </c>
      <c r="HN9" s="5">
        <f>IF(HN$2&gt;Exit,0,Assumptions!HO340)</f>
        <v>0</v>
      </c>
      <c r="HO9" s="5">
        <f>IF(HO$2&gt;Exit,0,Assumptions!HP340)</f>
        <v>0</v>
      </c>
      <c r="HP9" s="5">
        <f>IF(HP$2&gt;Exit,0,Assumptions!HQ340)</f>
        <v>0</v>
      </c>
      <c r="HQ9" s="5">
        <f>IF(HQ$2&gt;Exit,0,Assumptions!HR340)</f>
        <v>0</v>
      </c>
      <c r="HR9" s="5">
        <f>IF(HR$2&gt;Exit,0,Assumptions!HS340)</f>
        <v>0</v>
      </c>
      <c r="HS9" s="5">
        <f>IF(HS$2&gt;Exit,0,Assumptions!HT340)</f>
        <v>0</v>
      </c>
      <c r="HT9" s="5">
        <f>IF(HT$2&gt;Exit,0,Assumptions!HU340)</f>
        <v>0</v>
      </c>
      <c r="HU9" s="5">
        <f>IF(HU$2&gt;Exit,0,Assumptions!HV340)</f>
        <v>0</v>
      </c>
      <c r="HV9" s="5">
        <f>IF(HV$2&gt;Exit,0,Assumptions!HW340)</f>
        <v>0</v>
      </c>
      <c r="HW9" s="5">
        <f>IF(HW$2&gt;Exit,0,Assumptions!HX340)</f>
        <v>0</v>
      </c>
      <c r="HX9" s="5">
        <f>IF(HX$2&gt;Exit,0,Assumptions!HY340)</f>
        <v>0</v>
      </c>
      <c r="HY9" s="5">
        <f>IF(HY$2&gt;Exit,0,Assumptions!HZ340)</f>
        <v>0</v>
      </c>
      <c r="HZ9" s="5">
        <f>IF(HZ$2&gt;Exit,0,Assumptions!IA340)</f>
        <v>0</v>
      </c>
      <c r="IA9" s="5">
        <f>IF(IA$2&gt;Exit,0,Assumptions!IB340)</f>
        <v>0</v>
      </c>
      <c r="IB9" s="5">
        <f>IF(IB$2&gt;Exit,0,Assumptions!IC340)</f>
        <v>0</v>
      </c>
      <c r="IC9" s="5">
        <f>IF(IC$2&gt;Exit,0,Assumptions!ID340)</f>
        <v>0</v>
      </c>
      <c r="ID9" s="5">
        <f>IF(ID$2&gt;Exit,0,Assumptions!IE340)</f>
        <v>0</v>
      </c>
      <c r="IE9" s="5">
        <f>IF(IE$2&gt;Exit,0,Assumptions!IF340)</f>
        <v>0</v>
      </c>
      <c r="IF9" s="5">
        <f>IF(IF$2&gt;Exit,0,Assumptions!IG340)</f>
        <v>0</v>
      </c>
      <c r="IG9" s="5">
        <f>IF(IG$2&gt;Exit,0,Assumptions!IH340)</f>
        <v>0</v>
      </c>
      <c r="IH9" s="5">
        <f>IF(IH$2&gt;Exit,0,Assumptions!II340)</f>
        <v>0</v>
      </c>
      <c r="II9" s="5">
        <f>IF(II$2&gt;Exit,0,Assumptions!IJ340)</f>
        <v>0</v>
      </c>
      <c r="IJ9" s="5">
        <f>IF(IJ$2&gt;Exit,0,Assumptions!IK340)</f>
        <v>0</v>
      </c>
      <c r="IK9" s="5">
        <f>IF(IK$2&gt;Exit,0,Assumptions!IL340)</f>
        <v>0</v>
      </c>
      <c r="IL9" s="5">
        <f>IF(IL$2&gt;Exit,0,Assumptions!IM340)</f>
        <v>0</v>
      </c>
      <c r="IM9" s="5">
        <f>IF(IM$2&gt;Exit,0,Assumptions!IN340)</f>
        <v>0</v>
      </c>
      <c r="IN9" s="5">
        <f>IF(IN$2&gt;Exit,0,Assumptions!IO340)</f>
        <v>0</v>
      </c>
      <c r="IO9" s="5">
        <f>IF(IO$2&gt;Exit,0,Assumptions!IP340)</f>
        <v>0</v>
      </c>
      <c r="IP9" s="5">
        <f>IF(IP$2&gt;Exit,0,Assumptions!IQ340)</f>
        <v>0</v>
      </c>
      <c r="IQ9" s="5">
        <f>IF(IQ$2&gt;Exit,0,Assumptions!IR340)</f>
        <v>0</v>
      </c>
      <c r="IR9" s="5">
        <f>IF(IR$2&gt;Exit,0,Assumptions!IS340)</f>
        <v>0</v>
      </c>
      <c r="IS9" s="5">
        <f>IF(IS$2&gt;Exit,0,Assumptions!IT340)</f>
        <v>0</v>
      </c>
      <c r="IT9" s="5">
        <f>IF(IT$2&gt;Exit,0,Assumptions!IU340)</f>
        <v>0</v>
      </c>
      <c r="IU9" s="5">
        <f>IF(IU$2&gt;Exit,0,Assumptions!IV340)</f>
        <v>0</v>
      </c>
      <c r="IV9" s="5">
        <f>IF(IV$2&gt;Exit,0,Assumptions!IW340)</f>
        <v>0</v>
      </c>
      <c r="IW9" s="5">
        <f>IF(IW$2&gt;Exit,0,Assumptions!IX340)</f>
        <v>0</v>
      </c>
      <c r="IX9" s="5">
        <f>IF(IX$2&gt;Exit,0,Assumptions!IY340)</f>
        <v>0</v>
      </c>
      <c r="IY9" s="5">
        <f>IF(IY$2&gt;Exit,0,Assumptions!IZ340)</f>
        <v>0</v>
      </c>
      <c r="IZ9" s="5">
        <f>IF(IZ$2&gt;Exit,0,Assumptions!JA340)</f>
        <v>0</v>
      </c>
      <c r="JA9" s="5">
        <f>IF(JA$2&gt;Exit,0,Assumptions!JB340)</f>
        <v>0</v>
      </c>
      <c r="JB9" s="5">
        <f>IF(JB$2&gt;Exit,0,Assumptions!JC340)</f>
        <v>0</v>
      </c>
      <c r="JC9" s="5">
        <f>IF(JC$2&gt;Exit,0,Assumptions!JD340)</f>
        <v>0</v>
      </c>
      <c r="JD9" s="5">
        <f>IF(JD$2&gt;Exit,0,Assumptions!JE340)</f>
        <v>0</v>
      </c>
      <c r="JE9" s="5">
        <f>IF(JE$2&gt;Exit,0,Assumptions!JF340)</f>
        <v>0</v>
      </c>
      <c r="JF9" s="5">
        <f>IF(JF$2&gt;Exit,0,Assumptions!JG340)</f>
        <v>0</v>
      </c>
      <c r="JG9" s="5">
        <f>IF(JG$2&gt;Exit,0,Assumptions!JH340)</f>
        <v>0</v>
      </c>
      <c r="JH9" s="5">
        <f>IF(JH$2&gt;Exit,0,Assumptions!JI340)</f>
        <v>0</v>
      </c>
      <c r="JI9" s="5">
        <f>IF(JI$2&gt;Exit,0,Assumptions!JJ340)</f>
        <v>0</v>
      </c>
      <c r="JJ9" s="5">
        <f>IF(JJ$2&gt;Exit,0,Assumptions!JK340)</f>
        <v>0</v>
      </c>
      <c r="JK9" s="5">
        <f>IF(JK$2&gt;Exit,0,Assumptions!JL340)</f>
        <v>0</v>
      </c>
      <c r="JL9" s="5">
        <f>IF(JL$2&gt;Exit,0,Assumptions!JM340)</f>
        <v>0</v>
      </c>
      <c r="JM9" s="5">
        <f>IF(JM$2&gt;Exit,0,Assumptions!JN340)</f>
        <v>0</v>
      </c>
      <c r="JN9" s="5">
        <f>IF(JN$2&gt;Exit,0,Assumptions!JO340)</f>
        <v>0</v>
      </c>
      <c r="JO9" s="5">
        <f>IF(JO$2&gt;Exit,0,Assumptions!JP340)</f>
        <v>0</v>
      </c>
      <c r="JP9" s="5">
        <f>IF(JP$2&gt;Exit,0,Assumptions!JQ340)</f>
        <v>0</v>
      </c>
      <c r="JQ9" s="5">
        <f>IF(JQ$2&gt;Exit,0,Assumptions!JR340)</f>
        <v>0</v>
      </c>
      <c r="JR9" s="5">
        <f>IF(JR$2&gt;Exit,0,Assumptions!JS340)</f>
        <v>0</v>
      </c>
      <c r="JS9" s="5">
        <f>IF(JS$2&gt;Exit,0,Assumptions!JT340)</f>
        <v>0</v>
      </c>
      <c r="JT9" s="5">
        <f>IF(JT$2&gt;Exit,0,Assumptions!JU340)</f>
        <v>0</v>
      </c>
      <c r="JU9" s="5">
        <f>IF(JU$2&gt;Exit,0,Assumptions!JV340)</f>
        <v>0</v>
      </c>
      <c r="JV9" s="5">
        <f>IF(JV$2&gt;Exit,0,Assumptions!JW340)</f>
        <v>0</v>
      </c>
      <c r="JW9" s="5">
        <f>IF(JW$2&gt;Exit,0,Assumptions!JX340)</f>
        <v>0</v>
      </c>
      <c r="JX9" s="5">
        <f>IF(JX$2&gt;Exit,0,Assumptions!JY340)</f>
        <v>0</v>
      </c>
      <c r="JY9" s="5">
        <f>IF(JY$2&gt;Exit,0,Assumptions!JZ340)</f>
        <v>0</v>
      </c>
      <c r="JZ9" s="5">
        <f>IF(JZ$2&gt;Exit,0,Assumptions!KA340)</f>
        <v>0</v>
      </c>
      <c r="KA9" s="5">
        <f>IF(KA$2&gt;Exit,0,Assumptions!KB340)</f>
        <v>0</v>
      </c>
      <c r="KB9" s="5">
        <f>IF(KB$2&gt;Exit,0,Assumptions!KC340)</f>
        <v>0</v>
      </c>
      <c r="KC9" s="5">
        <f>IF(KC$2&gt;Exit,0,Assumptions!KD340)</f>
        <v>0</v>
      </c>
      <c r="KD9" s="5">
        <f>IF(KD$2&gt;Exit,0,Assumptions!KE340)</f>
        <v>0</v>
      </c>
      <c r="KE9" s="5">
        <f>IF(KE$2&gt;Exit,0,Assumptions!KF340)</f>
        <v>0</v>
      </c>
      <c r="KF9" s="5">
        <f>IF(KF$2&gt;Exit,0,Assumptions!KG340)</f>
        <v>0</v>
      </c>
      <c r="KG9" s="5">
        <f>IF(KG$2&gt;Exit,0,Assumptions!KH340)</f>
        <v>0</v>
      </c>
      <c r="KH9" s="5">
        <f>IF(KH$2&gt;Exit,0,Assumptions!KI340)</f>
        <v>0</v>
      </c>
      <c r="KI9" s="5">
        <f>IF(KI$2&gt;Exit,0,Assumptions!KJ340)</f>
        <v>0</v>
      </c>
      <c r="KJ9" s="5">
        <f>IF(KJ$2&gt;Exit,0,Assumptions!KK340)</f>
        <v>0</v>
      </c>
      <c r="KK9" s="5">
        <f>IF(KK$2&gt;Exit,0,Assumptions!KL340)</f>
        <v>0</v>
      </c>
      <c r="KL9" s="5">
        <f>IF(KL$2&gt;Exit,0,Assumptions!KM340)</f>
        <v>0</v>
      </c>
      <c r="KM9" s="5">
        <f>IF(KM$2&gt;Exit,0,Assumptions!KN340)</f>
        <v>0</v>
      </c>
      <c r="KN9" s="5">
        <f>IF(KN$2&gt;Exit,0,Assumptions!KO340)</f>
        <v>0</v>
      </c>
      <c r="KO9" s="5">
        <f>IF(KO$2&gt;Exit,0,Assumptions!KP340)</f>
        <v>0</v>
      </c>
      <c r="KP9" s="5">
        <f>IF(KP$2&gt;Exit,0,Assumptions!KQ340)</f>
        <v>0</v>
      </c>
      <c r="KQ9" s="5">
        <f>IF(KQ$2&gt;Exit,0,Assumptions!KR340)</f>
        <v>0</v>
      </c>
      <c r="KR9" s="5">
        <f>IF(KR$2&gt;Exit,0,Assumptions!KS340)</f>
        <v>0</v>
      </c>
      <c r="KS9" s="5">
        <f>IF(KS$2&gt;Exit,0,Assumptions!KT340)</f>
        <v>0</v>
      </c>
      <c r="KT9" s="5">
        <f>IF(KT$2&gt;Exit,0,Assumptions!KU340)</f>
        <v>0</v>
      </c>
      <c r="KU9" s="5">
        <f>IF(KU$2&gt;Exit,0,Assumptions!KV340)</f>
        <v>0</v>
      </c>
      <c r="KV9" s="5">
        <f>IF(KV$2&gt;Exit,0,Assumptions!KW340)</f>
        <v>0</v>
      </c>
      <c r="KW9" s="5">
        <f>IF(KW$2&gt;Exit,0,Assumptions!KX340)</f>
        <v>0</v>
      </c>
    </row>
    <row r="10" spans="1:309">
      <c r="A10" s="376" t="s">
        <v>451</v>
      </c>
      <c r="B10" s="377" t="s">
        <v>389</v>
      </c>
      <c r="D10" s="5">
        <f ca="1">IF(D$2&gt;Exit,0,Assumptions!E345)</f>
        <v>0</v>
      </c>
      <c r="E10" s="5">
        <f ca="1">IF(E$2&gt;Exit,0,Assumptions!F345)</f>
        <v>0</v>
      </c>
      <c r="F10" s="5">
        <f ca="1">IF(F$2&gt;Exit,0,Assumptions!G345)</f>
        <v>0</v>
      </c>
      <c r="G10" s="5">
        <f ca="1">IF(G$2&gt;Exit,0,Assumptions!H345)</f>
        <v>0</v>
      </c>
      <c r="H10" s="5">
        <f ca="1">IF(H$2&gt;Exit,0,Assumptions!I345)</f>
        <v>0</v>
      </c>
      <c r="I10" s="5">
        <f ca="1">IF(I$2&gt;Exit,0,Assumptions!J345)</f>
        <v>0</v>
      </c>
      <c r="J10" s="5">
        <f ca="1">IF(J$2&gt;Exit,0,Assumptions!K345)</f>
        <v>0</v>
      </c>
      <c r="K10" s="5">
        <f ca="1">IF(K$2&gt;Exit,0,Assumptions!L345)</f>
        <v>0</v>
      </c>
      <c r="L10" s="5">
        <f ca="1">IF(L$2&gt;Exit,0,Assumptions!M345)</f>
        <v>0</v>
      </c>
      <c r="M10" s="5">
        <f ca="1">IF(M$2&gt;Exit,0,Assumptions!N345)</f>
        <v>0</v>
      </c>
      <c r="N10" s="5">
        <f ca="1">IF(N$2&gt;Exit,0,Assumptions!O345)</f>
        <v>0</v>
      </c>
      <c r="O10" s="5">
        <f ca="1">IF(O$2&gt;Exit,0,Assumptions!P345)</f>
        <v>0</v>
      </c>
      <c r="P10" s="5">
        <f ca="1">IF(P$2&gt;Exit,0,Assumptions!Q345)</f>
        <v>0</v>
      </c>
      <c r="Q10" s="5">
        <f ca="1">IF(Q$2&gt;Exit,0,Assumptions!R345)</f>
        <v>0</v>
      </c>
      <c r="R10" s="5">
        <f ca="1">IF(R$2&gt;Exit,0,Assumptions!S345)</f>
        <v>0</v>
      </c>
      <c r="S10" s="5">
        <f ca="1">IF(S$2&gt;Exit,0,Assumptions!T345)</f>
        <v>0</v>
      </c>
      <c r="T10" s="5">
        <f ca="1">IF(T$2&gt;Exit,0,Assumptions!U345)</f>
        <v>0</v>
      </c>
      <c r="U10" s="5">
        <f ca="1">IF(U$2&gt;Exit,0,Assumptions!V345)</f>
        <v>0</v>
      </c>
      <c r="V10" s="5">
        <f ca="1">IF(V$2&gt;Exit,0,Assumptions!W345)</f>
        <v>0</v>
      </c>
      <c r="W10" s="5">
        <f ca="1">IF(W$2&gt;Exit,0,Assumptions!X345)</f>
        <v>0</v>
      </c>
      <c r="X10" s="5">
        <f ca="1">IF(X$2&gt;Exit,0,Assumptions!Y345)</f>
        <v>0</v>
      </c>
      <c r="Y10" s="5">
        <f ca="1">IF(Y$2&gt;Exit,0,Assumptions!Z345)</f>
        <v>0</v>
      </c>
      <c r="Z10" s="5">
        <f ca="1">IF(Z$2&gt;Exit,0,Assumptions!AA345)</f>
        <v>0</v>
      </c>
      <c r="AA10" s="5">
        <f ca="1">IF(AA$2&gt;Exit,0,Assumptions!AB345)</f>
        <v>0</v>
      </c>
      <c r="AB10" s="5">
        <f ca="1">IF(AB$2&gt;Exit,0,Assumptions!AC345)</f>
        <v>0</v>
      </c>
      <c r="AC10" s="5">
        <f ca="1">IF(AC$2&gt;Exit,0,Assumptions!AD345)</f>
        <v>0</v>
      </c>
      <c r="AD10" s="5">
        <f ca="1">IF(AD$2&gt;Exit,0,Assumptions!AE345)</f>
        <v>0</v>
      </c>
      <c r="AE10" s="5">
        <f ca="1">IF(AE$2&gt;Exit,0,Assumptions!AF345)</f>
        <v>0</v>
      </c>
      <c r="AF10" s="5">
        <f ca="1">IF(AF$2&gt;Exit,0,Assumptions!AG345)</f>
        <v>0</v>
      </c>
      <c r="AG10" s="5">
        <f ca="1">IF(AG$2&gt;Exit,0,Assumptions!AH345)</f>
        <v>0</v>
      </c>
      <c r="AH10" s="5">
        <f ca="1">IF(AH$2&gt;Exit,0,Assumptions!AI345)</f>
        <v>0</v>
      </c>
      <c r="AI10" s="5">
        <f ca="1">IF(AI$2&gt;Exit,0,Assumptions!AJ345)</f>
        <v>0</v>
      </c>
      <c r="AJ10" s="5">
        <f ca="1">IF(AJ$2&gt;Exit,0,Assumptions!AK345)</f>
        <v>0</v>
      </c>
      <c r="AK10" s="5">
        <f ca="1">IF(AK$2&gt;Exit,0,Assumptions!AL345)</f>
        <v>0</v>
      </c>
      <c r="AL10" s="5">
        <f ca="1">IF(AL$2&gt;Exit,0,Assumptions!AM345)</f>
        <v>0</v>
      </c>
      <c r="AM10" s="5">
        <f ca="1">IF(AM$2&gt;Exit,0,Assumptions!AN345)</f>
        <v>0</v>
      </c>
      <c r="AN10" s="5">
        <f ca="1">IF(AN$2&gt;Exit,0,Assumptions!AO345)</f>
        <v>0</v>
      </c>
      <c r="AO10" s="5">
        <f ca="1">IF(AO$2&gt;Exit,0,Assumptions!AP345)</f>
        <v>0</v>
      </c>
      <c r="AP10" s="5">
        <f ca="1">IF(AP$2&gt;Exit,0,Assumptions!AQ345)</f>
        <v>0</v>
      </c>
      <c r="AQ10" s="5">
        <f ca="1">IF(AQ$2&gt;Exit,0,Assumptions!AR345)</f>
        <v>0</v>
      </c>
      <c r="AR10" s="5">
        <f ca="1">IF(AR$2&gt;Exit,0,Assumptions!AS345)</f>
        <v>0</v>
      </c>
      <c r="AS10" s="5">
        <f ca="1">IF(AS$2&gt;Exit,0,Assumptions!AT345)</f>
        <v>0</v>
      </c>
      <c r="AT10" s="5">
        <f ca="1">IF(AT$2&gt;Exit,0,Assumptions!AU345)</f>
        <v>0</v>
      </c>
      <c r="AU10" s="5">
        <f ca="1">IF(AU$2&gt;Exit,0,Assumptions!AV345)</f>
        <v>0</v>
      </c>
      <c r="AV10" s="5">
        <f ca="1">IF(AV$2&gt;Exit,0,Assumptions!AW345)</f>
        <v>0</v>
      </c>
      <c r="AW10" s="5">
        <f ca="1">IF(AW$2&gt;Exit,0,Assumptions!AX345)</f>
        <v>0</v>
      </c>
      <c r="AX10" s="5">
        <f ca="1">IF(AX$2&gt;Exit,0,Assumptions!AY345)</f>
        <v>0</v>
      </c>
      <c r="AY10" s="5">
        <f ca="1">IF(AY$2&gt;Exit,0,Assumptions!AZ345)</f>
        <v>0</v>
      </c>
      <c r="AZ10" s="5">
        <f ca="1">IF(AZ$2&gt;Exit,0,Assumptions!BA345)</f>
        <v>0</v>
      </c>
      <c r="BA10" s="5">
        <f ca="1">IF(BA$2&gt;Exit,0,Assumptions!BB345)</f>
        <v>0</v>
      </c>
      <c r="BB10" s="5">
        <f ca="1">IF(BB$2&gt;Exit,0,Assumptions!BC345)</f>
        <v>0</v>
      </c>
      <c r="BC10" s="5">
        <f ca="1">IF(BC$2&gt;Exit,0,Assumptions!BD345)</f>
        <v>0</v>
      </c>
      <c r="BD10" s="5">
        <f ca="1">IF(BD$2&gt;Exit,0,Assumptions!BE345)</f>
        <v>0</v>
      </c>
      <c r="BE10" s="5">
        <f ca="1">IF(BE$2&gt;Exit,0,Assumptions!BF345)</f>
        <v>0</v>
      </c>
      <c r="BF10" s="5">
        <f ca="1">IF(BF$2&gt;Exit,0,Assumptions!BG345)</f>
        <v>0</v>
      </c>
      <c r="BG10" s="5">
        <f ca="1">IF(BG$2&gt;Exit,0,Assumptions!BH345)</f>
        <v>0</v>
      </c>
      <c r="BH10" s="5">
        <f ca="1">IF(BH$2&gt;Exit,0,Assumptions!BI345)</f>
        <v>0</v>
      </c>
      <c r="BI10" s="5">
        <f ca="1">IF(BI$2&gt;Exit,0,Assumptions!BJ345)</f>
        <v>0</v>
      </c>
      <c r="BJ10" s="5">
        <f ca="1">IF(BJ$2&gt;Exit,0,Assumptions!BK345)</f>
        <v>0</v>
      </c>
      <c r="BK10" s="5">
        <f ca="1">IF(BK$2&gt;Exit,0,Assumptions!BL345)</f>
        <v>0</v>
      </c>
      <c r="BL10" s="5">
        <f ca="1">IF(BL$2&gt;Exit,0,Assumptions!BM345)</f>
        <v>0</v>
      </c>
      <c r="BM10" s="5">
        <f ca="1">IF(BM$2&gt;Exit,0,Assumptions!BN345)</f>
        <v>0</v>
      </c>
      <c r="BN10" s="5">
        <f ca="1">IF(BN$2&gt;Exit,0,Assumptions!BO345)</f>
        <v>0</v>
      </c>
      <c r="BO10" s="5">
        <f ca="1">IF(BO$2&gt;Exit,0,Assumptions!BP345)</f>
        <v>0</v>
      </c>
      <c r="BP10" s="5">
        <f ca="1">IF(BP$2&gt;Exit,0,Assumptions!BQ345)</f>
        <v>0</v>
      </c>
      <c r="BQ10" s="5">
        <f ca="1">IF(BQ$2&gt;Exit,0,Assumptions!BR345)</f>
        <v>0</v>
      </c>
      <c r="BR10" s="5">
        <f ca="1">IF(BR$2&gt;Exit,0,Assumptions!BS345)</f>
        <v>0</v>
      </c>
      <c r="BS10" s="5">
        <f ca="1">IF(BS$2&gt;Exit,0,Assumptions!BT345)</f>
        <v>0</v>
      </c>
      <c r="BT10" s="5">
        <f ca="1">IF(BT$2&gt;Exit,0,Assumptions!BU345)</f>
        <v>0</v>
      </c>
      <c r="BU10" s="5">
        <f ca="1">IF(BU$2&gt;Exit,0,Assumptions!BV345)</f>
        <v>0</v>
      </c>
      <c r="BV10" s="5">
        <f ca="1">IF(BV$2&gt;Exit,0,Assumptions!BW345)</f>
        <v>0</v>
      </c>
      <c r="BW10" s="5">
        <f ca="1">IF(BW$2&gt;Exit,0,Assumptions!BX345)</f>
        <v>0</v>
      </c>
      <c r="BX10" s="5">
        <f ca="1">IF(BX$2&gt;Exit,0,Assumptions!BY345)</f>
        <v>0</v>
      </c>
      <c r="BY10" s="5">
        <f ca="1">IF(BY$2&gt;Exit,0,Assumptions!BZ345)</f>
        <v>0</v>
      </c>
      <c r="BZ10" s="5">
        <f ca="1">IF(BZ$2&gt;Exit,0,Assumptions!CA345)</f>
        <v>41666.666666666664</v>
      </c>
      <c r="CA10" s="5">
        <f ca="1">IF(CA$2&gt;Exit,0,Assumptions!CB345)</f>
        <v>41666.666666666664</v>
      </c>
      <c r="CB10" s="5">
        <f ca="1">IF(CB$2&gt;Exit,0,Assumptions!CC345)</f>
        <v>41666.666666666664</v>
      </c>
      <c r="CC10" s="5">
        <f ca="1">IF(CC$2&gt;Exit,0,Assumptions!CD345)</f>
        <v>41666.666666666664</v>
      </c>
      <c r="CD10" s="5">
        <f ca="1">IF(CD$2&gt;Exit,0,Assumptions!CE345)</f>
        <v>41666.666666666664</v>
      </c>
      <c r="CE10" s="5">
        <f ca="1">IF(CE$2&gt;Exit,0,Assumptions!CF345)</f>
        <v>41666.666666666664</v>
      </c>
      <c r="CF10" s="5">
        <f ca="1">IF(CF$2&gt;Exit,0,Assumptions!CG345)</f>
        <v>41666.666666666664</v>
      </c>
      <c r="CG10" s="5">
        <f ca="1">IF(CG$2&gt;Exit,0,Assumptions!CH345)</f>
        <v>41666.666666666664</v>
      </c>
      <c r="CH10" s="5">
        <f ca="1">IF(CH$2&gt;Exit,0,Assumptions!CI345)</f>
        <v>41666.666666666664</v>
      </c>
      <c r="CI10" s="5">
        <f ca="1">IF(CI$2&gt;Exit,0,Assumptions!CJ345)</f>
        <v>41666.666666666664</v>
      </c>
      <c r="CJ10" s="5">
        <f ca="1">IF(CJ$2&gt;Exit,0,Assumptions!CK345)</f>
        <v>41666.666666666664</v>
      </c>
      <c r="CK10" s="5">
        <f ca="1">IF(CK$2&gt;Exit,0,Assumptions!CL345)</f>
        <v>41666.666666666664</v>
      </c>
      <c r="CL10" s="5">
        <f ca="1">IF(CL$2&gt;Exit,0,Assumptions!CM345)</f>
        <v>43750</v>
      </c>
      <c r="CM10" s="5">
        <f ca="1">IF(CM$2&gt;Exit,0,Assumptions!CN345)</f>
        <v>43750</v>
      </c>
      <c r="CN10" s="5">
        <f ca="1">IF(CN$2&gt;Exit,0,Assumptions!CO345)</f>
        <v>43750</v>
      </c>
      <c r="CO10" s="5">
        <f ca="1">IF(CO$2&gt;Exit,0,Assumptions!CP345)</f>
        <v>43750</v>
      </c>
      <c r="CP10" s="5">
        <f ca="1">IF(CP$2&gt;Exit,0,Assumptions!CQ345)</f>
        <v>43750</v>
      </c>
      <c r="CQ10" s="5">
        <f ca="1">IF(CQ$2&gt;Exit,0,Assumptions!CR345)</f>
        <v>43750</v>
      </c>
      <c r="CR10" s="5">
        <f ca="1">IF(CR$2&gt;Exit,0,Assumptions!CS345)</f>
        <v>43750</v>
      </c>
      <c r="CS10" s="5">
        <f ca="1">IF(CS$2&gt;Exit,0,Assumptions!CT345)</f>
        <v>43750</v>
      </c>
      <c r="CT10" s="5">
        <f ca="1">IF(CT$2&gt;Exit,0,Assumptions!CU345)</f>
        <v>43750</v>
      </c>
      <c r="CU10" s="5">
        <f ca="1">IF(CU$2&gt;Exit,0,Assumptions!CV345)</f>
        <v>43750</v>
      </c>
      <c r="CV10" s="5">
        <f ca="1">IF(CV$2&gt;Exit,0,Assumptions!CW345)</f>
        <v>43750</v>
      </c>
      <c r="CW10" s="5">
        <f ca="1">IF(CW$2&gt;Exit,0,Assumptions!CX345)</f>
        <v>43750</v>
      </c>
      <c r="CX10" s="5">
        <f ca="1">IF(CX$2&gt;Exit,0,Assumptions!CY345)</f>
        <v>45937.5</v>
      </c>
      <c r="CY10" s="5">
        <f ca="1">IF(CY$2&gt;Exit,0,Assumptions!CZ345)</f>
        <v>45937.5</v>
      </c>
      <c r="CZ10" s="5">
        <f ca="1">IF(CZ$2&gt;Exit,0,Assumptions!DA345)</f>
        <v>45937.5</v>
      </c>
      <c r="DA10" s="5">
        <f ca="1">IF(DA$2&gt;Exit,0,Assumptions!DB345)</f>
        <v>45937.5</v>
      </c>
      <c r="DB10" s="5">
        <f ca="1">IF(DB$2&gt;Exit,0,Assumptions!DC345)</f>
        <v>45937.5</v>
      </c>
      <c r="DC10" s="5">
        <f ca="1">IF(DC$2&gt;Exit,0,Assumptions!DD345)</f>
        <v>45937.5</v>
      </c>
      <c r="DD10" s="5">
        <f ca="1">IF(DD$2&gt;Exit,0,Assumptions!DE345)</f>
        <v>45937.5</v>
      </c>
      <c r="DE10" s="5">
        <f ca="1">IF(DE$2&gt;Exit,0,Assumptions!DF345)</f>
        <v>45937.5</v>
      </c>
      <c r="DF10" s="5">
        <f ca="1">IF(DF$2&gt;Exit,0,Assumptions!DG345)</f>
        <v>45937.5</v>
      </c>
      <c r="DG10" s="5">
        <f ca="1">IF(DG$2&gt;Exit,0,Assumptions!DH345)</f>
        <v>45937.5</v>
      </c>
      <c r="DH10" s="5">
        <f ca="1">IF(DH$2&gt;Exit,0,Assumptions!DI345)</f>
        <v>45937.5</v>
      </c>
      <c r="DI10" s="5">
        <f ca="1">IF(DI$2&gt;Exit,0,Assumptions!DJ345)</f>
        <v>45937.5</v>
      </c>
      <c r="DJ10" s="5">
        <f ca="1">IF(DJ$2&gt;Exit,0,Assumptions!DK345)</f>
        <v>48234.375000000007</v>
      </c>
      <c r="DK10" s="5">
        <f ca="1">IF(DK$2&gt;Exit,0,Assumptions!DL345)</f>
        <v>48234.375000000007</v>
      </c>
      <c r="DL10" s="5">
        <f ca="1">IF(DL$2&gt;Exit,0,Assumptions!DM345)</f>
        <v>48234.375000000007</v>
      </c>
      <c r="DM10" s="5">
        <f ca="1">IF(DM$2&gt;Exit,0,Assumptions!DN345)</f>
        <v>48234.375000000007</v>
      </c>
      <c r="DN10" s="5">
        <f ca="1">IF(DN$2&gt;Exit,0,Assumptions!DO345)</f>
        <v>48234.375000000007</v>
      </c>
      <c r="DO10" s="5">
        <f ca="1">IF(DO$2&gt;Exit,0,Assumptions!DP345)</f>
        <v>48234.375000000007</v>
      </c>
      <c r="DP10" s="5">
        <f ca="1">IF(DP$2&gt;Exit,0,Assumptions!DQ345)</f>
        <v>48234.375000000007</v>
      </c>
      <c r="DQ10" s="5">
        <f ca="1">IF(DQ$2&gt;Exit,0,Assumptions!DR345)</f>
        <v>48234.375000000007</v>
      </c>
      <c r="DR10" s="5">
        <f ca="1">IF(DR$2&gt;Exit,0,Assumptions!DS345)</f>
        <v>48234.375000000007</v>
      </c>
      <c r="DS10" s="5">
        <f ca="1">IF(DS$2&gt;Exit,0,Assumptions!DT345)</f>
        <v>48234.375000000007</v>
      </c>
      <c r="DT10" s="5">
        <f ca="1">IF(DT$2&gt;Exit,0,Assumptions!DU345)</f>
        <v>48234.375000000007</v>
      </c>
      <c r="DU10" s="5">
        <f ca="1">IF(DU$2&gt;Exit,0,Assumptions!DV345)</f>
        <v>48234.375000000007</v>
      </c>
      <c r="DV10" s="5">
        <f ca="1">IF(DV$2&gt;Exit,0,Assumptions!DW345)</f>
        <v>50646.09375</v>
      </c>
      <c r="DW10" s="5">
        <f ca="1">IF(DW$2&gt;Exit,0,Assumptions!DX345)</f>
        <v>50646.09375</v>
      </c>
      <c r="DX10" s="5">
        <f ca="1">IF(DX$2&gt;Exit,0,Assumptions!DY345)</f>
        <v>50646.09375</v>
      </c>
      <c r="DY10" s="5">
        <f ca="1">IF(DY$2&gt;Exit,0,Assumptions!DZ345)</f>
        <v>50646.09375</v>
      </c>
      <c r="DZ10" s="5">
        <f ca="1">IF(DZ$2&gt;Exit,0,Assumptions!EA345)</f>
        <v>50646.09375</v>
      </c>
      <c r="EA10" s="5">
        <f ca="1">IF(EA$2&gt;Exit,0,Assumptions!EB345)</f>
        <v>50646.09375</v>
      </c>
      <c r="EB10" s="5">
        <f ca="1">IF(EB$2&gt;Exit,0,Assumptions!EC345)</f>
        <v>50646.09375</v>
      </c>
      <c r="EC10" s="5">
        <f ca="1">IF(EC$2&gt;Exit,0,Assumptions!ED345)</f>
        <v>50646.09375</v>
      </c>
      <c r="ED10" s="5">
        <f ca="1">IF(ED$2&gt;Exit,0,Assumptions!EE345)</f>
        <v>50646.09375</v>
      </c>
      <c r="EE10" s="5">
        <f ca="1">IF(EE$2&gt;Exit,0,Assumptions!EF345)</f>
        <v>50646.09375</v>
      </c>
      <c r="EF10" s="5">
        <f ca="1">IF(EF$2&gt;Exit,0,Assumptions!EG345)</f>
        <v>50646.09375</v>
      </c>
      <c r="EG10" s="5">
        <f ca="1">IF(EG$2&gt;Exit,0,Assumptions!EH345)</f>
        <v>50646.09375</v>
      </c>
      <c r="EH10" s="5">
        <f ca="1">IF(EH$2&gt;Exit,0,Assumptions!EI345)</f>
        <v>53178.398437500007</v>
      </c>
      <c r="EI10" s="5">
        <f ca="1">IF(EI$2&gt;Exit,0,Assumptions!EJ345)</f>
        <v>53178.398437500007</v>
      </c>
      <c r="EJ10" s="5">
        <f ca="1">IF(EJ$2&gt;Exit,0,Assumptions!EK345)</f>
        <v>53178.398437500007</v>
      </c>
      <c r="EK10" s="5">
        <f ca="1">IF(EK$2&gt;Exit,0,Assumptions!EL345)</f>
        <v>53178.398437500007</v>
      </c>
      <c r="EL10" s="5">
        <f ca="1">IF(EL$2&gt;Exit,0,Assumptions!EM345)</f>
        <v>53178.398437500007</v>
      </c>
      <c r="EM10" s="5">
        <f ca="1">IF(EM$2&gt;Exit,0,Assumptions!EN345)</f>
        <v>53178.398437500007</v>
      </c>
      <c r="EN10" s="5">
        <f ca="1">IF(EN$2&gt;Exit,0,Assumptions!EO345)</f>
        <v>53178.398437500007</v>
      </c>
      <c r="EO10" s="5">
        <f ca="1">IF(EO$2&gt;Exit,0,Assumptions!EP345)</f>
        <v>53178.398437500007</v>
      </c>
      <c r="EP10" s="5">
        <f ca="1">IF(EP$2&gt;Exit,0,Assumptions!EQ345)</f>
        <v>53178.398437500007</v>
      </c>
      <c r="EQ10" s="5">
        <f ca="1">IF(EQ$2&gt;Exit,0,Assumptions!ER345)</f>
        <v>53178.398437500007</v>
      </c>
      <c r="ER10" s="5">
        <f ca="1">IF(ER$2&gt;Exit,0,Assumptions!ES345)</f>
        <v>53178.398437500007</v>
      </c>
      <c r="ES10" s="5">
        <f ca="1">IF(ES$2&gt;Exit,0,Assumptions!ET345)</f>
        <v>53178.398437500007</v>
      </c>
      <c r="ET10" s="5">
        <f ca="1">IF(ET$2&gt;Exit,0,Assumptions!EU345)</f>
        <v>55837.318359375</v>
      </c>
      <c r="EU10" s="5">
        <f ca="1">IF(EU$2&gt;Exit,0,Assumptions!EV345)</f>
        <v>55837.318359375</v>
      </c>
      <c r="EV10" s="5">
        <f ca="1">IF(EV$2&gt;Exit,0,Assumptions!EW345)</f>
        <v>55837.318359375</v>
      </c>
      <c r="EW10" s="5">
        <f ca="1">IF(EW$2&gt;Exit,0,Assumptions!EX345)</f>
        <v>55837.318359375</v>
      </c>
      <c r="EX10" s="5">
        <f>IF(EX$2&gt;Exit,0,Assumptions!EY345)</f>
        <v>0</v>
      </c>
      <c r="EY10" s="5">
        <f>IF(EY$2&gt;Exit,0,Assumptions!EZ345)</f>
        <v>0</v>
      </c>
      <c r="EZ10" s="5">
        <f>IF(EZ$2&gt;Exit,0,Assumptions!FA345)</f>
        <v>0</v>
      </c>
      <c r="FA10" s="5">
        <f>IF(FA$2&gt;Exit,0,Assumptions!FB345)</f>
        <v>0</v>
      </c>
      <c r="FB10" s="5">
        <f>IF(FB$2&gt;Exit,0,Assumptions!FC345)</f>
        <v>0</v>
      </c>
      <c r="FC10" s="5">
        <f>IF(FC$2&gt;Exit,0,Assumptions!FD345)</f>
        <v>0</v>
      </c>
      <c r="FD10" s="5">
        <f>IF(FD$2&gt;Exit,0,Assumptions!FE345)</f>
        <v>0</v>
      </c>
      <c r="FE10" s="5">
        <f>IF(FE$2&gt;Exit,0,Assumptions!FF345)</f>
        <v>0</v>
      </c>
      <c r="FF10" s="5">
        <f>IF(FF$2&gt;Exit,0,Assumptions!FG345)</f>
        <v>0</v>
      </c>
      <c r="FG10" s="5">
        <f>IF(FG$2&gt;Exit,0,Assumptions!FH345)</f>
        <v>0</v>
      </c>
      <c r="FH10" s="5">
        <f>IF(FH$2&gt;Exit,0,Assumptions!FI345)</f>
        <v>0</v>
      </c>
      <c r="FI10" s="5">
        <f>IF(FI$2&gt;Exit,0,Assumptions!FJ345)</f>
        <v>0</v>
      </c>
      <c r="FJ10" s="5">
        <f>IF(FJ$2&gt;Exit,0,Assumptions!FK345)</f>
        <v>0</v>
      </c>
      <c r="FK10" s="5">
        <f>IF(FK$2&gt;Exit,0,Assumptions!FL345)</f>
        <v>0</v>
      </c>
      <c r="FL10" s="5">
        <f>IF(FL$2&gt;Exit,0,Assumptions!FM345)</f>
        <v>0</v>
      </c>
      <c r="FM10" s="5">
        <f>IF(FM$2&gt;Exit,0,Assumptions!FN345)</f>
        <v>0</v>
      </c>
      <c r="FN10" s="5">
        <f>IF(FN$2&gt;Exit,0,Assumptions!FO345)</f>
        <v>0</v>
      </c>
      <c r="FO10" s="5">
        <f>IF(FO$2&gt;Exit,0,Assumptions!FP345)</f>
        <v>0</v>
      </c>
      <c r="FP10" s="5">
        <f>IF(FP$2&gt;Exit,0,Assumptions!FQ345)</f>
        <v>0</v>
      </c>
      <c r="FQ10" s="5">
        <f>IF(FQ$2&gt;Exit,0,Assumptions!FR345)</f>
        <v>0</v>
      </c>
      <c r="FR10" s="5">
        <f>IF(FR$2&gt;Exit,0,Assumptions!FS345)</f>
        <v>0</v>
      </c>
      <c r="FS10" s="5">
        <f>IF(FS$2&gt;Exit,0,Assumptions!FT345)</f>
        <v>0</v>
      </c>
      <c r="FT10" s="5">
        <f>IF(FT$2&gt;Exit,0,Assumptions!FU345)</f>
        <v>0</v>
      </c>
      <c r="FU10" s="5">
        <f>IF(FU$2&gt;Exit,0,Assumptions!FV345)</f>
        <v>0</v>
      </c>
      <c r="FV10" s="5">
        <f>IF(FV$2&gt;Exit,0,Assumptions!FW345)</f>
        <v>0</v>
      </c>
      <c r="FW10" s="5">
        <f>IF(FW$2&gt;Exit,0,Assumptions!FX345)</f>
        <v>0</v>
      </c>
      <c r="FX10" s="5">
        <f>IF(FX$2&gt;Exit,0,Assumptions!FY345)</f>
        <v>0</v>
      </c>
      <c r="FY10" s="5">
        <f>IF(FY$2&gt;Exit,0,Assumptions!FZ345)</f>
        <v>0</v>
      </c>
      <c r="FZ10" s="5">
        <f>IF(FZ$2&gt;Exit,0,Assumptions!GA345)</f>
        <v>0</v>
      </c>
      <c r="GA10" s="5">
        <f>IF(GA$2&gt;Exit,0,Assumptions!GB345)</f>
        <v>0</v>
      </c>
      <c r="GB10" s="5">
        <f>IF(GB$2&gt;Exit,0,Assumptions!GC345)</f>
        <v>0</v>
      </c>
      <c r="GC10" s="5">
        <f>IF(GC$2&gt;Exit,0,Assumptions!GD345)</f>
        <v>0</v>
      </c>
      <c r="GD10" s="5">
        <f>IF(GD$2&gt;Exit,0,Assumptions!GE345)</f>
        <v>0</v>
      </c>
      <c r="GE10" s="5">
        <f>IF(GE$2&gt;Exit,0,Assumptions!GF345)</f>
        <v>0</v>
      </c>
      <c r="GF10" s="5">
        <f>IF(GF$2&gt;Exit,0,Assumptions!GG345)</f>
        <v>0</v>
      </c>
      <c r="GG10" s="5">
        <f>IF(GG$2&gt;Exit,0,Assumptions!GH345)</f>
        <v>0</v>
      </c>
      <c r="GH10" s="5">
        <f>IF(GH$2&gt;Exit,0,Assumptions!GI345)</f>
        <v>0</v>
      </c>
      <c r="GI10" s="5">
        <f>IF(GI$2&gt;Exit,0,Assumptions!GJ345)</f>
        <v>0</v>
      </c>
      <c r="GJ10" s="5">
        <f>IF(GJ$2&gt;Exit,0,Assumptions!GK345)</f>
        <v>0</v>
      </c>
      <c r="GK10" s="5">
        <f>IF(GK$2&gt;Exit,0,Assumptions!GL345)</f>
        <v>0</v>
      </c>
      <c r="GL10" s="5">
        <f>IF(GL$2&gt;Exit,0,Assumptions!GM345)</f>
        <v>0</v>
      </c>
      <c r="GM10" s="5">
        <f>IF(GM$2&gt;Exit,0,Assumptions!GN345)</f>
        <v>0</v>
      </c>
      <c r="GN10" s="5">
        <f>IF(GN$2&gt;Exit,0,Assumptions!GO345)</f>
        <v>0</v>
      </c>
      <c r="GO10" s="5">
        <f>IF(GO$2&gt;Exit,0,Assumptions!GP345)</f>
        <v>0</v>
      </c>
      <c r="GP10" s="5">
        <f>IF(GP$2&gt;Exit,0,Assumptions!GQ345)</f>
        <v>0</v>
      </c>
      <c r="GQ10" s="5">
        <f>IF(GQ$2&gt;Exit,0,Assumptions!GR345)</f>
        <v>0</v>
      </c>
      <c r="GR10" s="5">
        <f>IF(GR$2&gt;Exit,0,Assumptions!GS345)</f>
        <v>0</v>
      </c>
      <c r="GS10" s="5">
        <f>IF(GS$2&gt;Exit,0,Assumptions!GT345)</f>
        <v>0</v>
      </c>
      <c r="GT10" s="5">
        <f>IF(GT$2&gt;Exit,0,Assumptions!GU345)</f>
        <v>0</v>
      </c>
      <c r="GU10" s="5">
        <f>IF(GU$2&gt;Exit,0,Assumptions!GV345)</f>
        <v>0</v>
      </c>
      <c r="GV10" s="5">
        <f>IF(GV$2&gt;Exit,0,Assumptions!GW345)</f>
        <v>0</v>
      </c>
      <c r="GW10" s="5">
        <f>IF(GW$2&gt;Exit,0,Assumptions!GX345)</f>
        <v>0</v>
      </c>
      <c r="GX10" s="5">
        <f>IF(GX$2&gt;Exit,0,Assumptions!GY345)</f>
        <v>0</v>
      </c>
      <c r="GY10" s="5">
        <f>IF(GY$2&gt;Exit,0,Assumptions!GZ345)</f>
        <v>0</v>
      </c>
      <c r="GZ10" s="5">
        <f>IF(GZ$2&gt;Exit,0,Assumptions!HA345)</f>
        <v>0</v>
      </c>
      <c r="HA10" s="5">
        <f>IF(HA$2&gt;Exit,0,Assumptions!HB345)</f>
        <v>0</v>
      </c>
      <c r="HB10" s="5">
        <f>IF(HB$2&gt;Exit,0,Assumptions!HC345)</f>
        <v>0</v>
      </c>
      <c r="HC10" s="5">
        <f>IF(HC$2&gt;Exit,0,Assumptions!HD345)</f>
        <v>0</v>
      </c>
      <c r="HD10" s="5">
        <f>IF(HD$2&gt;Exit,0,Assumptions!HE345)</f>
        <v>0</v>
      </c>
      <c r="HE10" s="5">
        <f>IF(HE$2&gt;Exit,0,Assumptions!HF345)</f>
        <v>0</v>
      </c>
      <c r="HF10" s="5">
        <f>IF(HF$2&gt;Exit,0,Assumptions!HG345)</f>
        <v>0</v>
      </c>
      <c r="HG10" s="5">
        <f>IF(HG$2&gt;Exit,0,Assumptions!HH345)</f>
        <v>0</v>
      </c>
      <c r="HH10" s="5">
        <f>IF(HH$2&gt;Exit,0,Assumptions!HI345)</f>
        <v>0</v>
      </c>
      <c r="HI10" s="5">
        <f>IF(HI$2&gt;Exit,0,Assumptions!HJ345)</f>
        <v>0</v>
      </c>
      <c r="HJ10" s="5">
        <f>IF(HJ$2&gt;Exit,0,Assumptions!HK345)</f>
        <v>0</v>
      </c>
      <c r="HK10" s="5">
        <f>IF(HK$2&gt;Exit,0,Assumptions!HL345)</f>
        <v>0</v>
      </c>
      <c r="HL10" s="5">
        <f>IF(HL$2&gt;Exit,0,Assumptions!HM345)</f>
        <v>0</v>
      </c>
      <c r="HM10" s="5">
        <f>IF(HM$2&gt;Exit,0,Assumptions!HN345)</f>
        <v>0</v>
      </c>
      <c r="HN10" s="5">
        <f>IF(HN$2&gt;Exit,0,Assumptions!HO345)</f>
        <v>0</v>
      </c>
      <c r="HO10" s="5">
        <f>IF(HO$2&gt;Exit,0,Assumptions!HP345)</f>
        <v>0</v>
      </c>
      <c r="HP10" s="5">
        <f>IF(HP$2&gt;Exit,0,Assumptions!HQ345)</f>
        <v>0</v>
      </c>
      <c r="HQ10" s="5">
        <f>IF(HQ$2&gt;Exit,0,Assumptions!HR345)</f>
        <v>0</v>
      </c>
      <c r="HR10" s="5">
        <f>IF(HR$2&gt;Exit,0,Assumptions!HS345)</f>
        <v>0</v>
      </c>
      <c r="HS10" s="5">
        <f>IF(HS$2&gt;Exit,0,Assumptions!HT345)</f>
        <v>0</v>
      </c>
      <c r="HT10" s="5">
        <f>IF(HT$2&gt;Exit,0,Assumptions!HU345)</f>
        <v>0</v>
      </c>
      <c r="HU10" s="5">
        <f>IF(HU$2&gt;Exit,0,Assumptions!HV345)</f>
        <v>0</v>
      </c>
      <c r="HV10" s="5">
        <f>IF(HV$2&gt;Exit,0,Assumptions!HW345)</f>
        <v>0</v>
      </c>
      <c r="HW10" s="5">
        <f>IF(HW$2&gt;Exit,0,Assumptions!HX345)</f>
        <v>0</v>
      </c>
      <c r="HX10" s="5">
        <f>IF(HX$2&gt;Exit,0,Assumptions!HY345)</f>
        <v>0</v>
      </c>
      <c r="HY10" s="5">
        <f>IF(HY$2&gt;Exit,0,Assumptions!HZ345)</f>
        <v>0</v>
      </c>
      <c r="HZ10" s="5">
        <f>IF(HZ$2&gt;Exit,0,Assumptions!IA345)</f>
        <v>0</v>
      </c>
      <c r="IA10" s="5">
        <f>IF(IA$2&gt;Exit,0,Assumptions!IB345)</f>
        <v>0</v>
      </c>
      <c r="IB10" s="5">
        <f>IF(IB$2&gt;Exit,0,Assumptions!IC345)</f>
        <v>0</v>
      </c>
      <c r="IC10" s="5">
        <f>IF(IC$2&gt;Exit,0,Assumptions!ID345)</f>
        <v>0</v>
      </c>
      <c r="ID10" s="5">
        <f>IF(ID$2&gt;Exit,0,Assumptions!IE345)</f>
        <v>0</v>
      </c>
      <c r="IE10" s="5">
        <f>IF(IE$2&gt;Exit,0,Assumptions!IF345)</f>
        <v>0</v>
      </c>
      <c r="IF10" s="5">
        <f>IF(IF$2&gt;Exit,0,Assumptions!IG345)</f>
        <v>0</v>
      </c>
      <c r="IG10" s="5">
        <f>IF(IG$2&gt;Exit,0,Assumptions!IH345)</f>
        <v>0</v>
      </c>
      <c r="IH10" s="5">
        <f>IF(IH$2&gt;Exit,0,Assumptions!II345)</f>
        <v>0</v>
      </c>
      <c r="II10" s="5">
        <f>IF(II$2&gt;Exit,0,Assumptions!IJ345)</f>
        <v>0</v>
      </c>
      <c r="IJ10" s="5">
        <f>IF(IJ$2&gt;Exit,0,Assumptions!IK345)</f>
        <v>0</v>
      </c>
      <c r="IK10" s="5">
        <f>IF(IK$2&gt;Exit,0,Assumptions!IL345)</f>
        <v>0</v>
      </c>
      <c r="IL10" s="5">
        <f>IF(IL$2&gt;Exit,0,Assumptions!IM345)</f>
        <v>0</v>
      </c>
      <c r="IM10" s="5">
        <f>IF(IM$2&gt;Exit,0,Assumptions!IN345)</f>
        <v>0</v>
      </c>
      <c r="IN10" s="5">
        <f>IF(IN$2&gt;Exit,0,Assumptions!IO345)</f>
        <v>0</v>
      </c>
      <c r="IO10" s="5">
        <f>IF(IO$2&gt;Exit,0,Assumptions!IP345)</f>
        <v>0</v>
      </c>
      <c r="IP10" s="5">
        <f>IF(IP$2&gt;Exit,0,Assumptions!IQ345)</f>
        <v>0</v>
      </c>
      <c r="IQ10" s="5">
        <f>IF(IQ$2&gt;Exit,0,Assumptions!IR345)</f>
        <v>0</v>
      </c>
      <c r="IR10" s="5">
        <f>IF(IR$2&gt;Exit,0,Assumptions!IS345)</f>
        <v>0</v>
      </c>
      <c r="IS10" s="5">
        <f>IF(IS$2&gt;Exit,0,Assumptions!IT345)</f>
        <v>0</v>
      </c>
      <c r="IT10" s="5">
        <f>IF(IT$2&gt;Exit,0,Assumptions!IU345)</f>
        <v>0</v>
      </c>
      <c r="IU10" s="5">
        <f>IF(IU$2&gt;Exit,0,Assumptions!IV345)</f>
        <v>0</v>
      </c>
      <c r="IV10" s="5">
        <f>IF(IV$2&gt;Exit,0,Assumptions!IW345)</f>
        <v>0</v>
      </c>
      <c r="IW10" s="5">
        <f>IF(IW$2&gt;Exit,0,Assumptions!IX345)</f>
        <v>0</v>
      </c>
      <c r="IX10" s="5">
        <f>IF(IX$2&gt;Exit,0,Assumptions!IY345)</f>
        <v>0</v>
      </c>
      <c r="IY10" s="5">
        <f>IF(IY$2&gt;Exit,0,Assumptions!IZ345)</f>
        <v>0</v>
      </c>
      <c r="IZ10" s="5">
        <f>IF(IZ$2&gt;Exit,0,Assumptions!JA345)</f>
        <v>0</v>
      </c>
      <c r="JA10" s="5">
        <f>IF(JA$2&gt;Exit,0,Assumptions!JB345)</f>
        <v>0</v>
      </c>
      <c r="JB10" s="5">
        <f>IF(JB$2&gt;Exit,0,Assumptions!JC345)</f>
        <v>0</v>
      </c>
      <c r="JC10" s="5">
        <f>IF(JC$2&gt;Exit,0,Assumptions!JD345)</f>
        <v>0</v>
      </c>
      <c r="JD10" s="5">
        <f>IF(JD$2&gt;Exit,0,Assumptions!JE345)</f>
        <v>0</v>
      </c>
      <c r="JE10" s="5">
        <f>IF(JE$2&gt;Exit,0,Assumptions!JF345)</f>
        <v>0</v>
      </c>
      <c r="JF10" s="5">
        <f>IF(JF$2&gt;Exit,0,Assumptions!JG345)</f>
        <v>0</v>
      </c>
      <c r="JG10" s="5">
        <f>IF(JG$2&gt;Exit,0,Assumptions!JH345)</f>
        <v>0</v>
      </c>
      <c r="JH10" s="5">
        <f>IF(JH$2&gt;Exit,0,Assumptions!JI345)</f>
        <v>0</v>
      </c>
      <c r="JI10" s="5">
        <f>IF(JI$2&gt;Exit,0,Assumptions!JJ345)</f>
        <v>0</v>
      </c>
      <c r="JJ10" s="5">
        <f>IF(JJ$2&gt;Exit,0,Assumptions!JK345)</f>
        <v>0</v>
      </c>
      <c r="JK10" s="5">
        <f>IF(JK$2&gt;Exit,0,Assumptions!JL345)</f>
        <v>0</v>
      </c>
      <c r="JL10" s="5">
        <f>IF(JL$2&gt;Exit,0,Assumptions!JM345)</f>
        <v>0</v>
      </c>
      <c r="JM10" s="5">
        <f>IF(JM$2&gt;Exit,0,Assumptions!JN345)</f>
        <v>0</v>
      </c>
      <c r="JN10" s="5">
        <f>IF(JN$2&gt;Exit,0,Assumptions!JO345)</f>
        <v>0</v>
      </c>
      <c r="JO10" s="5">
        <f>IF(JO$2&gt;Exit,0,Assumptions!JP345)</f>
        <v>0</v>
      </c>
      <c r="JP10" s="5">
        <f>IF(JP$2&gt;Exit,0,Assumptions!JQ345)</f>
        <v>0</v>
      </c>
      <c r="JQ10" s="5">
        <f>IF(JQ$2&gt;Exit,0,Assumptions!JR345)</f>
        <v>0</v>
      </c>
      <c r="JR10" s="5">
        <f>IF(JR$2&gt;Exit,0,Assumptions!JS345)</f>
        <v>0</v>
      </c>
      <c r="JS10" s="5">
        <f>IF(JS$2&gt;Exit,0,Assumptions!JT345)</f>
        <v>0</v>
      </c>
      <c r="JT10" s="5">
        <f>IF(JT$2&gt;Exit,0,Assumptions!JU345)</f>
        <v>0</v>
      </c>
      <c r="JU10" s="5">
        <f>IF(JU$2&gt;Exit,0,Assumptions!JV345)</f>
        <v>0</v>
      </c>
      <c r="JV10" s="5">
        <f>IF(JV$2&gt;Exit,0,Assumptions!JW345)</f>
        <v>0</v>
      </c>
      <c r="JW10" s="5">
        <f>IF(JW$2&gt;Exit,0,Assumptions!JX345)</f>
        <v>0</v>
      </c>
      <c r="JX10" s="5">
        <f>IF(JX$2&gt;Exit,0,Assumptions!JY345)</f>
        <v>0</v>
      </c>
      <c r="JY10" s="5">
        <f>IF(JY$2&gt;Exit,0,Assumptions!JZ345)</f>
        <v>0</v>
      </c>
      <c r="JZ10" s="5">
        <f>IF(JZ$2&gt;Exit,0,Assumptions!KA345)</f>
        <v>0</v>
      </c>
      <c r="KA10" s="5">
        <f>IF(KA$2&gt;Exit,0,Assumptions!KB345)</f>
        <v>0</v>
      </c>
      <c r="KB10" s="5">
        <f>IF(KB$2&gt;Exit,0,Assumptions!KC345)</f>
        <v>0</v>
      </c>
      <c r="KC10" s="5">
        <f>IF(KC$2&gt;Exit,0,Assumptions!KD345)</f>
        <v>0</v>
      </c>
      <c r="KD10" s="5">
        <f>IF(KD$2&gt;Exit,0,Assumptions!KE345)</f>
        <v>0</v>
      </c>
      <c r="KE10" s="5">
        <f>IF(KE$2&gt;Exit,0,Assumptions!KF345)</f>
        <v>0</v>
      </c>
      <c r="KF10" s="5">
        <f>IF(KF$2&gt;Exit,0,Assumptions!KG345)</f>
        <v>0</v>
      </c>
      <c r="KG10" s="5">
        <f>IF(KG$2&gt;Exit,0,Assumptions!KH345)</f>
        <v>0</v>
      </c>
      <c r="KH10" s="5">
        <f>IF(KH$2&gt;Exit,0,Assumptions!KI345)</f>
        <v>0</v>
      </c>
      <c r="KI10" s="5">
        <f>IF(KI$2&gt;Exit,0,Assumptions!KJ345)</f>
        <v>0</v>
      </c>
      <c r="KJ10" s="5">
        <f>IF(KJ$2&gt;Exit,0,Assumptions!KK345)</f>
        <v>0</v>
      </c>
      <c r="KK10" s="5">
        <f>IF(KK$2&gt;Exit,0,Assumptions!KL345)</f>
        <v>0</v>
      </c>
      <c r="KL10" s="5">
        <f>IF(KL$2&gt;Exit,0,Assumptions!KM345)</f>
        <v>0</v>
      </c>
      <c r="KM10" s="5">
        <f>IF(KM$2&gt;Exit,0,Assumptions!KN345)</f>
        <v>0</v>
      </c>
      <c r="KN10" s="5">
        <f>IF(KN$2&gt;Exit,0,Assumptions!KO345)</f>
        <v>0</v>
      </c>
      <c r="KO10" s="5">
        <f>IF(KO$2&gt;Exit,0,Assumptions!KP345)</f>
        <v>0</v>
      </c>
      <c r="KP10" s="5">
        <f>IF(KP$2&gt;Exit,0,Assumptions!KQ345)</f>
        <v>0</v>
      </c>
      <c r="KQ10" s="5">
        <f>IF(KQ$2&gt;Exit,0,Assumptions!KR345)</f>
        <v>0</v>
      </c>
      <c r="KR10" s="5">
        <f>IF(KR$2&gt;Exit,0,Assumptions!KS345)</f>
        <v>0</v>
      </c>
      <c r="KS10" s="5">
        <f>IF(KS$2&gt;Exit,0,Assumptions!KT345)</f>
        <v>0</v>
      </c>
      <c r="KT10" s="5">
        <f>IF(KT$2&gt;Exit,0,Assumptions!KU345)</f>
        <v>0</v>
      </c>
      <c r="KU10" s="5">
        <f>IF(KU$2&gt;Exit,0,Assumptions!KV345)</f>
        <v>0</v>
      </c>
      <c r="KV10" s="5">
        <f>IF(KV$2&gt;Exit,0,Assumptions!KW345)</f>
        <v>0</v>
      </c>
      <c r="KW10" s="5">
        <f>IF(KW$2&gt;Exit,0,Assumptions!KX345)</f>
        <v>0</v>
      </c>
    </row>
    <row r="11" spans="1:309">
      <c r="A11" s="376" t="s">
        <v>452</v>
      </c>
      <c r="B11" s="377" t="s">
        <v>390</v>
      </c>
      <c r="D11" s="5">
        <f ca="1">IF(D$2&gt;Exit,0,Assumptions!E346)</f>
        <v>0</v>
      </c>
      <c r="E11" s="5">
        <f ca="1">IF(E$2&gt;Exit,0,Assumptions!F346)</f>
        <v>0</v>
      </c>
      <c r="F11" s="5">
        <f ca="1">IF(F$2&gt;Exit,0,Assumptions!G346)</f>
        <v>0</v>
      </c>
      <c r="G11" s="5">
        <f ca="1">IF(G$2&gt;Exit,0,Assumptions!H346)</f>
        <v>0</v>
      </c>
      <c r="H11" s="5">
        <f ca="1">IF(H$2&gt;Exit,0,Assumptions!I346)</f>
        <v>0</v>
      </c>
      <c r="I11" s="5">
        <f ca="1">IF(I$2&gt;Exit,0,Assumptions!J346)</f>
        <v>0</v>
      </c>
      <c r="J11" s="5">
        <f ca="1">IF(J$2&gt;Exit,0,Assumptions!K346)</f>
        <v>0</v>
      </c>
      <c r="K11" s="5">
        <f ca="1">IF(K$2&gt;Exit,0,Assumptions!L346)</f>
        <v>0</v>
      </c>
      <c r="L11" s="5">
        <f ca="1">IF(L$2&gt;Exit,0,Assumptions!M346)</f>
        <v>0</v>
      </c>
      <c r="M11" s="5">
        <f ca="1">IF(M$2&gt;Exit,0,Assumptions!N346)</f>
        <v>0</v>
      </c>
      <c r="N11" s="5">
        <f ca="1">IF(N$2&gt;Exit,0,Assumptions!O346)</f>
        <v>0</v>
      </c>
      <c r="O11" s="5">
        <f ca="1">IF(O$2&gt;Exit,0,Assumptions!P346)</f>
        <v>0</v>
      </c>
      <c r="P11" s="5">
        <f ca="1">IF(P$2&gt;Exit,0,Assumptions!Q346)</f>
        <v>0</v>
      </c>
      <c r="Q11" s="5">
        <f ca="1">IF(Q$2&gt;Exit,0,Assumptions!R346)</f>
        <v>0</v>
      </c>
      <c r="R11" s="5">
        <f ca="1">IF(R$2&gt;Exit,0,Assumptions!S346)</f>
        <v>0</v>
      </c>
      <c r="S11" s="5">
        <f ca="1">IF(S$2&gt;Exit,0,Assumptions!T346)</f>
        <v>0</v>
      </c>
      <c r="T11" s="5">
        <f ca="1">IF(T$2&gt;Exit,0,Assumptions!U346)</f>
        <v>0</v>
      </c>
      <c r="U11" s="5">
        <f ca="1">IF(U$2&gt;Exit,0,Assumptions!V346)</f>
        <v>0</v>
      </c>
      <c r="V11" s="5">
        <f ca="1">IF(V$2&gt;Exit,0,Assumptions!W346)</f>
        <v>0</v>
      </c>
      <c r="W11" s="5">
        <f ca="1">IF(W$2&gt;Exit,0,Assumptions!X346)</f>
        <v>0</v>
      </c>
      <c r="X11" s="5">
        <f ca="1">IF(X$2&gt;Exit,0,Assumptions!Y346)</f>
        <v>0</v>
      </c>
      <c r="Y11" s="5">
        <f ca="1">IF(Y$2&gt;Exit,0,Assumptions!Z346)</f>
        <v>0</v>
      </c>
      <c r="Z11" s="5">
        <f ca="1">IF(Z$2&gt;Exit,0,Assumptions!AA346)</f>
        <v>0</v>
      </c>
      <c r="AA11" s="5">
        <f ca="1">IF(AA$2&gt;Exit,0,Assumptions!AB346)</f>
        <v>0</v>
      </c>
      <c r="AB11" s="5">
        <f ca="1">IF(AB$2&gt;Exit,0,Assumptions!AC346)</f>
        <v>0</v>
      </c>
      <c r="AC11" s="5">
        <f ca="1">IF(AC$2&gt;Exit,0,Assumptions!AD346)</f>
        <v>0</v>
      </c>
      <c r="AD11" s="5">
        <f ca="1">IF(AD$2&gt;Exit,0,Assumptions!AE346)</f>
        <v>0</v>
      </c>
      <c r="AE11" s="5">
        <f ca="1">IF(AE$2&gt;Exit,0,Assumptions!AF346)</f>
        <v>0</v>
      </c>
      <c r="AF11" s="5">
        <f ca="1">IF(AF$2&gt;Exit,0,Assumptions!AG346)</f>
        <v>0</v>
      </c>
      <c r="AG11" s="5">
        <f ca="1">IF(AG$2&gt;Exit,0,Assumptions!AH346)</f>
        <v>0</v>
      </c>
      <c r="AH11" s="5">
        <f ca="1">IF(AH$2&gt;Exit,0,Assumptions!AI346)</f>
        <v>0</v>
      </c>
      <c r="AI11" s="5">
        <f ca="1">IF(AI$2&gt;Exit,0,Assumptions!AJ346)</f>
        <v>0</v>
      </c>
      <c r="AJ11" s="5">
        <f ca="1">IF(AJ$2&gt;Exit,0,Assumptions!AK346)</f>
        <v>0</v>
      </c>
      <c r="AK11" s="5">
        <f ca="1">IF(AK$2&gt;Exit,0,Assumptions!AL346)</f>
        <v>0</v>
      </c>
      <c r="AL11" s="5">
        <f ca="1">IF(AL$2&gt;Exit,0,Assumptions!AM346)</f>
        <v>0</v>
      </c>
      <c r="AM11" s="5">
        <f ca="1">IF(AM$2&gt;Exit,0,Assumptions!AN346)</f>
        <v>0</v>
      </c>
      <c r="AN11" s="5">
        <f ca="1">IF(AN$2&gt;Exit,0,Assumptions!AO346)</f>
        <v>0</v>
      </c>
      <c r="AO11" s="5">
        <f ca="1">IF(AO$2&gt;Exit,0,Assumptions!AP346)</f>
        <v>0</v>
      </c>
      <c r="AP11" s="5">
        <f ca="1">IF(AP$2&gt;Exit,0,Assumptions!AQ346)</f>
        <v>0</v>
      </c>
      <c r="AQ11" s="5">
        <f ca="1">IF(AQ$2&gt;Exit,0,Assumptions!AR346)</f>
        <v>0</v>
      </c>
      <c r="AR11" s="5">
        <f ca="1">IF(AR$2&gt;Exit,0,Assumptions!AS346)</f>
        <v>0</v>
      </c>
      <c r="AS11" s="5">
        <f ca="1">IF(AS$2&gt;Exit,0,Assumptions!AT346)</f>
        <v>0</v>
      </c>
      <c r="AT11" s="5">
        <f ca="1">IF(AT$2&gt;Exit,0,Assumptions!AU346)</f>
        <v>0</v>
      </c>
      <c r="AU11" s="5">
        <f ca="1">IF(AU$2&gt;Exit,0,Assumptions!AV346)</f>
        <v>0</v>
      </c>
      <c r="AV11" s="5">
        <f ca="1">IF(AV$2&gt;Exit,0,Assumptions!AW346)</f>
        <v>0</v>
      </c>
      <c r="AW11" s="5">
        <f ca="1">IF(AW$2&gt;Exit,0,Assumptions!AX346)</f>
        <v>0</v>
      </c>
      <c r="AX11" s="5">
        <f ca="1">IF(AX$2&gt;Exit,0,Assumptions!AY346)</f>
        <v>0</v>
      </c>
      <c r="AY11" s="5">
        <f ca="1">IF(AY$2&gt;Exit,0,Assumptions!AZ346)</f>
        <v>0</v>
      </c>
      <c r="AZ11" s="5">
        <f ca="1">IF(AZ$2&gt;Exit,0,Assumptions!BA346)</f>
        <v>0</v>
      </c>
      <c r="BA11" s="5">
        <f ca="1">IF(BA$2&gt;Exit,0,Assumptions!BB346)</f>
        <v>0</v>
      </c>
      <c r="BB11" s="5">
        <f ca="1">IF(BB$2&gt;Exit,0,Assumptions!BC346)</f>
        <v>0</v>
      </c>
      <c r="BC11" s="5">
        <f ca="1">IF(BC$2&gt;Exit,0,Assumptions!BD346)</f>
        <v>0</v>
      </c>
      <c r="BD11" s="5">
        <f ca="1">IF(BD$2&gt;Exit,0,Assumptions!BE346)</f>
        <v>0</v>
      </c>
      <c r="BE11" s="5">
        <f ca="1">IF(BE$2&gt;Exit,0,Assumptions!BF346)</f>
        <v>0</v>
      </c>
      <c r="BF11" s="5">
        <f ca="1">IF(BF$2&gt;Exit,0,Assumptions!BG346)</f>
        <v>0</v>
      </c>
      <c r="BG11" s="5">
        <f ca="1">IF(BG$2&gt;Exit,0,Assumptions!BH346)</f>
        <v>0</v>
      </c>
      <c r="BH11" s="5">
        <f ca="1">IF(BH$2&gt;Exit,0,Assumptions!BI346)</f>
        <v>0</v>
      </c>
      <c r="BI11" s="5">
        <f ca="1">IF(BI$2&gt;Exit,0,Assumptions!BJ346)</f>
        <v>0</v>
      </c>
      <c r="BJ11" s="5">
        <f ca="1">IF(BJ$2&gt;Exit,0,Assumptions!BK346)</f>
        <v>0</v>
      </c>
      <c r="BK11" s="5">
        <f ca="1">IF(BK$2&gt;Exit,0,Assumptions!BL346)</f>
        <v>0</v>
      </c>
      <c r="BL11" s="5">
        <f ca="1">IF(BL$2&gt;Exit,0,Assumptions!BM346)</f>
        <v>0</v>
      </c>
      <c r="BM11" s="5">
        <f ca="1">IF(BM$2&gt;Exit,0,Assumptions!BN346)</f>
        <v>0</v>
      </c>
      <c r="BN11" s="5">
        <f ca="1">IF(BN$2&gt;Exit,0,Assumptions!BO346)</f>
        <v>0</v>
      </c>
      <c r="BO11" s="5">
        <f ca="1">IF(BO$2&gt;Exit,0,Assumptions!BP346)</f>
        <v>0</v>
      </c>
      <c r="BP11" s="5">
        <f ca="1">IF(BP$2&gt;Exit,0,Assumptions!BQ346)</f>
        <v>0</v>
      </c>
      <c r="BQ11" s="5">
        <f ca="1">IF(BQ$2&gt;Exit,0,Assumptions!BR346)</f>
        <v>0</v>
      </c>
      <c r="BR11" s="5">
        <f ca="1">IF(BR$2&gt;Exit,0,Assumptions!BS346)</f>
        <v>0</v>
      </c>
      <c r="BS11" s="5">
        <f ca="1">IF(BS$2&gt;Exit,0,Assumptions!BT346)</f>
        <v>0</v>
      </c>
      <c r="BT11" s="5">
        <f ca="1">IF(BT$2&gt;Exit,0,Assumptions!BU346)</f>
        <v>0</v>
      </c>
      <c r="BU11" s="5">
        <f ca="1">IF(BU$2&gt;Exit,0,Assumptions!BV346)</f>
        <v>0</v>
      </c>
      <c r="BV11" s="5">
        <f ca="1">IF(BV$2&gt;Exit,0,Assumptions!BW346)</f>
        <v>0</v>
      </c>
      <c r="BW11" s="5">
        <f ca="1">IF(BW$2&gt;Exit,0,Assumptions!BX346)</f>
        <v>0</v>
      </c>
      <c r="BX11" s="5">
        <f ca="1">IF(BX$2&gt;Exit,0,Assumptions!BY346)</f>
        <v>0</v>
      </c>
      <c r="BY11" s="5">
        <f ca="1">IF(BY$2&gt;Exit,0,Assumptions!BZ346)</f>
        <v>0</v>
      </c>
      <c r="BZ11" s="5">
        <f ca="1">IF(BZ$2&gt;Exit,0,Assumptions!CA346)</f>
        <v>41666.666666666664</v>
      </c>
      <c r="CA11" s="5">
        <f ca="1">IF(CA$2&gt;Exit,0,Assumptions!CB346)</f>
        <v>41666.666666666664</v>
      </c>
      <c r="CB11" s="5">
        <f ca="1">IF(CB$2&gt;Exit,0,Assumptions!CC346)</f>
        <v>41666.666666666664</v>
      </c>
      <c r="CC11" s="5">
        <f ca="1">IF(CC$2&gt;Exit,0,Assumptions!CD346)</f>
        <v>41666.666666666664</v>
      </c>
      <c r="CD11" s="5">
        <f ca="1">IF(CD$2&gt;Exit,0,Assumptions!CE346)</f>
        <v>41666.666666666664</v>
      </c>
      <c r="CE11" s="5">
        <f ca="1">IF(CE$2&gt;Exit,0,Assumptions!CF346)</f>
        <v>41666.666666666664</v>
      </c>
      <c r="CF11" s="5">
        <f ca="1">IF(CF$2&gt;Exit,0,Assumptions!CG346)</f>
        <v>41666.666666666664</v>
      </c>
      <c r="CG11" s="5">
        <f ca="1">IF(CG$2&gt;Exit,0,Assumptions!CH346)</f>
        <v>41666.666666666664</v>
      </c>
      <c r="CH11" s="5">
        <f ca="1">IF(CH$2&gt;Exit,0,Assumptions!CI346)</f>
        <v>41666.666666666664</v>
      </c>
      <c r="CI11" s="5">
        <f ca="1">IF(CI$2&gt;Exit,0,Assumptions!CJ346)</f>
        <v>41666.666666666664</v>
      </c>
      <c r="CJ11" s="5">
        <f ca="1">IF(CJ$2&gt;Exit,0,Assumptions!CK346)</f>
        <v>41666.666666666664</v>
      </c>
      <c r="CK11" s="5">
        <f ca="1">IF(CK$2&gt;Exit,0,Assumptions!CL346)</f>
        <v>41666.666666666664</v>
      </c>
      <c r="CL11" s="5">
        <f ca="1">IF(CL$2&gt;Exit,0,Assumptions!CM346)</f>
        <v>43750</v>
      </c>
      <c r="CM11" s="5">
        <f ca="1">IF(CM$2&gt;Exit,0,Assumptions!CN346)</f>
        <v>43750</v>
      </c>
      <c r="CN11" s="5">
        <f ca="1">IF(CN$2&gt;Exit,0,Assumptions!CO346)</f>
        <v>43750</v>
      </c>
      <c r="CO11" s="5">
        <f ca="1">IF(CO$2&gt;Exit,0,Assumptions!CP346)</f>
        <v>43750</v>
      </c>
      <c r="CP11" s="5">
        <f ca="1">IF(CP$2&gt;Exit,0,Assumptions!CQ346)</f>
        <v>43750</v>
      </c>
      <c r="CQ11" s="5">
        <f ca="1">IF(CQ$2&gt;Exit,0,Assumptions!CR346)</f>
        <v>43750</v>
      </c>
      <c r="CR11" s="5">
        <f ca="1">IF(CR$2&gt;Exit,0,Assumptions!CS346)</f>
        <v>43750</v>
      </c>
      <c r="CS11" s="5">
        <f ca="1">IF(CS$2&gt;Exit,0,Assumptions!CT346)</f>
        <v>43750</v>
      </c>
      <c r="CT11" s="5">
        <f ca="1">IF(CT$2&gt;Exit,0,Assumptions!CU346)</f>
        <v>43750</v>
      </c>
      <c r="CU11" s="5">
        <f ca="1">IF(CU$2&gt;Exit,0,Assumptions!CV346)</f>
        <v>43750</v>
      </c>
      <c r="CV11" s="5">
        <f ca="1">IF(CV$2&gt;Exit,0,Assumptions!CW346)</f>
        <v>43750</v>
      </c>
      <c r="CW11" s="5">
        <f ca="1">IF(CW$2&gt;Exit,0,Assumptions!CX346)</f>
        <v>43750</v>
      </c>
      <c r="CX11" s="5">
        <f ca="1">IF(CX$2&gt;Exit,0,Assumptions!CY346)</f>
        <v>45937.5</v>
      </c>
      <c r="CY11" s="5">
        <f ca="1">IF(CY$2&gt;Exit,0,Assumptions!CZ346)</f>
        <v>45937.5</v>
      </c>
      <c r="CZ11" s="5">
        <f ca="1">IF(CZ$2&gt;Exit,0,Assumptions!DA346)</f>
        <v>45937.5</v>
      </c>
      <c r="DA11" s="5">
        <f ca="1">IF(DA$2&gt;Exit,0,Assumptions!DB346)</f>
        <v>45937.5</v>
      </c>
      <c r="DB11" s="5">
        <f ca="1">IF(DB$2&gt;Exit,0,Assumptions!DC346)</f>
        <v>45937.5</v>
      </c>
      <c r="DC11" s="5">
        <f ca="1">IF(DC$2&gt;Exit,0,Assumptions!DD346)</f>
        <v>45937.5</v>
      </c>
      <c r="DD11" s="5">
        <f ca="1">IF(DD$2&gt;Exit,0,Assumptions!DE346)</f>
        <v>45937.5</v>
      </c>
      <c r="DE11" s="5">
        <f ca="1">IF(DE$2&gt;Exit,0,Assumptions!DF346)</f>
        <v>45937.5</v>
      </c>
      <c r="DF11" s="5">
        <f ca="1">IF(DF$2&gt;Exit,0,Assumptions!DG346)</f>
        <v>45937.5</v>
      </c>
      <c r="DG11" s="5">
        <f ca="1">IF(DG$2&gt;Exit,0,Assumptions!DH346)</f>
        <v>45937.5</v>
      </c>
      <c r="DH11" s="5">
        <f ca="1">IF(DH$2&gt;Exit,0,Assumptions!DI346)</f>
        <v>45937.5</v>
      </c>
      <c r="DI11" s="5">
        <f ca="1">IF(DI$2&gt;Exit,0,Assumptions!DJ346)</f>
        <v>45937.5</v>
      </c>
      <c r="DJ11" s="5">
        <f ca="1">IF(DJ$2&gt;Exit,0,Assumptions!DK346)</f>
        <v>48234.375000000007</v>
      </c>
      <c r="DK11" s="5">
        <f ca="1">IF(DK$2&gt;Exit,0,Assumptions!DL346)</f>
        <v>48234.375000000007</v>
      </c>
      <c r="DL11" s="5">
        <f ca="1">IF(DL$2&gt;Exit,0,Assumptions!DM346)</f>
        <v>48234.375000000007</v>
      </c>
      <c r="DM11" s="5">
        <f ca="1">IF(DM$2&gt;Exit,0,Assumptions!DN346)</f>
        <v>48234.375000000007</v>
      </c>
      <c r="DN11" s="5">
        <f ca="1">IF(DN$2&gt;Exit,0,Assumptions!DO346)</f>
        <v>48234.375000000007</v>
      </c>
      <c r="DO11" s="5">
        <f ca="1">IF(DO$2&gt;Exit,0,Assumptions!DP346)</f>
        <v>48234.375000000007</v>
      </c>
      <c r="DP11" s="5">
        <f ca="1">IF(DP$2&gt;Exit,0,Assumptions!DQ346)</f>
        <v>48234.375000000007</v>
      </c>
      <c r="DQ11" s="5">
        <f ca="1">IF(DQ$2&gt;Exit,0,Assumptions!DR346)</f>
        <v>48234.375000000007</v>
      </c>
      <c r="DR11" s="5">
        <f ca="1">IF(DR$2&gt;Exit,0,Assumptions!DS346)</f>
        <v>48234.375000000007</v>
      </c>
      <c r="DS11" s="5">
        <f ca="1">IF(DS$2&gt;Exit,0,Assumptions!DT346)</f>
        <v>48234.375000000007</v>
      </c>
      <c r="DT11" s="5">
        <f ca="1">IF(DT$2&gt;Exit,0,Assumptions!DU346)</f>
        <v>48234.375000000007</v>
      </c>
      <c r="DU11" s="5">
        <f ca="1">IF(DU$2&gt;Exit,0,Assumptions!DV346)</f>
        <v>48234.375000000007</v>
      </c>
      <c r="DV11" s="5">
        <f ca="1">IF(DV$2&gt;Exit,0,Assumptions!DW346)</f>
        <v>50646.09375</v>
      </c>
      <c r="DW11" s="5">
        <f ca="1">IF(DW$2&gt;Exit,0,Assumptions!DX346)</f>
        <v>50646.09375</v>
      </c>
      <c r="DX11" s="5">
        <f ca="1">IF(DX$2&gt;Exit,0,Assumptions!DY346)</f>
        <v>50646.09375</v>
      </c>
      <c r="DY11" s="5">
        <f ca="1">IF(DY$2&gt;Exit,0,Assumptions!DZ346)</f>
        <v>50646.09375</v>
      </c>
      <c r="DZ11" s="5">
        <f ca="1">IF(DZ$2&gt;Exit,0,Assumptions!EA346)</f>
        <v>50646.09375</v>
      </c>
      <c r="EA11" s="5">
        <f ca="1">IF(EA$2&gt;Exit,0,Assumptions!EB346)</f>
        <v>50646.09375</v>
      </c>
      <c r="EB11" s="5">
        <f ca="1">IF(EB$2&gt;Exit,0,Assumptions!EC346)</f>
        <v>50646.09375</v>
      </c>
      <c r="EC11" s="5">
        <f ca="1">IF(EC$2&gt;Exit,0,Assumptions!ED346)</f>
        <v>50646.09375</v>
      </c>
      <c r="ED11" s="5">
        <f ca="1">IF(ED$2&gt;Exit,0,Assumptions!EE346)</f>
        <v>50646.09375</v>
      </c>
      <c r="EE11" s="5">
        <f ca="1">IF(EE$2&gt;Exit,0,Assumptions!EF346)</f>
        <v>50646.09375</v>
      </c>
      <c r="EF11" s="5">
        <f ca="1">IF(EF$2&gt;Exit,0,Assumptions!EG346)</f>
        <v>50646.09375</v>
      </c>
      <c r="EG11" s="5">
        <f ca="1">IF(EG$2&gt;Exit,0,Assumptions!EH346)</f>
        <v>50646.09375</v>
      </c>
      <c r="EH11" s="5">
        <f ca="1">IF(EH$2&gt;Exit,0,Assumptions!EI346)</f>
        <v>53178.398437500007</v>
      </c>
      <c r="EI11" s="5">
        <f ca="1">IF(EI$2&gt;Exit,0,Assumptions!EJ346)</f>
        <v>53178.398437500007</v>
      </c>
      <c r="EJ11" s="5">
        <f ca="1">IF(EJ$2&gt;Exit,0,Assumptions!EK346)</f>
        <v>53178.398437500007</v>
      </c>
      <c r="EK11" s="5">
        <f ca="1">IF(EK$2&gt;Exit,0,Assumptions!EL346)</f>
        <v>53178.398437500007</v>
      </c>
      <c r="EL11" s="5">
        <f ca="1">IF(EL$2&gt;Exit,0,Assumptions!EM346)</f>
        <v>53178.398437500007</v>
      </c>
      <c r="EM11" s="5">
        <f ca="1">IF(EM$2&gt;Exit,0,Assumptions!EN346)</f>
        <v>53178.398437500007</v>
      </c>
      <c r="EN11" s="5">
        <f ca="1">IF(EN$2&gt;Exit,0,Assumptions!EO346)</f>
        <v>53178.398437500007</v>
      </c>
      <c r="EO11" s="5">
        <f ca="1">IF(EO$2&gt;Exit,0,Assumptions!EP346)</f>
        <v>53178.398437500007</v>
      </c>
      <c r="EP11" s="5">
        <f ca="1">IF(EP$2&gt;Exit,0,Assumptions!EQ346)</f>
        <v>53178.398437500007</v>
      </c>
      <c r="EQ11" s="5">
        <f ca="1">IF(EQ$2&gt;Exit,0,Assumptions!ER346)</f>
        <v>53178.398437500007</v>
      </c>
      <c r="ER11" s="5">
        <f ca="1">IF(ER$2&gt;Exit,0,Assumptions!ES346)</f>
        <v>53178.398437500007</v>
      </c>
      <c r="ES11" s="5">
        <f ca="1">IF(ES$2&gt;Exit,0,Assumptions!ET346)</f>
        <v>53178.398437500007</v>
      </c>
      <c r="ET11" s="5">
        <f ca="1">IF(ET$2&gt;Exit,0,Assumptions!EU346)</f>
        <v>55837.318359375</v>
      </c>
      <c r="EU11" s="5">
        <f ca="1">IF(EU$2&gt;Exit,0,Assumptions!EV346)</f>
        <v>55837.318359375</v>
      </c>
      <c r="EV11" s="5">
        <f ca="1">IF(EV$2&gt;Exit,0,Assumptions!EW346)</f>
        <v>55837.318359375</v>
      </c>
      <c r="EW11" s="5">
        <f ca="1">IF(EW$2&gt;Exit,0,Assumptions!EX346)</f>
        <v>55837.318359375</v>
      </c>
      <c r="EX11" s="5">
        <f>IF(EX$2&gt;Exit,0,Assumptions!EY346)</f>
        <v>0</v>
      </c>
      <c r="EY11" s="5">
        <f>IF(EY$2&gt;Exit,0,Assumptions!EZ346)</f>
        <v>0</v>
      </c>
      <c r="EZ11" s="5">
        <f>IF(EZ$2&gt;Exit,0,Assumptions!FA346)</f>
        <v>0</v>
      </c>
      <c r="FA11" s="5">
        <f>IF(FA$2&gt;Exit,0,Assumptions!FB346)</f>
        <v>0</v>
      </c>
      <c r="FB11" s="5">
        <f>IF(FB$2&gt;Exit,0,Assumptions!FC346)</f>
        <v>0</v>
      </c>
      <c r="FC11" s="5">
        <f>IF(FC$2&gt;Exit,0,Assumptions!FD346)</f>
        <v>0</v>
      </c>
      <c r="FD11" s="5">
        <f>IF(FD$2&gt;Exit,0,Assumptions!FE346)</f>
        <v>0</v>
      </c>
      <c r="FE11" s="5">
        <f>IF(FE$2&gt;Exit,0,Assumptions!FF346)</f>
        <v>0</v>
      </c>
      <c r="FF11" s="5">
        <f>IF(FF$2&gt;Exit,0,Assumptions!FG346)</f>
        <v>0</v>
      </c>
      <c r="FG11" s="5">
        <f>IF(FG$2&gt;Exit,0,Assumptions!FH346)</f>
        <v>0</v>
      </c>
      <c r="FH11" s="5">
        <f>IF(FH$2&gt;Exit,0,Assumptions!FI346)</f>
        <v>0</v>
      </c>
      <c r="FI11" s="5">
        <f>IF(FI$2&gt;Exit,0,Assumptions!FJ346)</f>
        <v>0</v>
      </c>
      <c r="FJ11" s="5">
        <f>IF(FJ$2&gt;Exit,0,Assumptions!FK346)</f>
        <v>0</v>
      </c>
      <c r="FK11" s="5">
        <f>IF(FK$2&gt;Exit,0,Assumptions!FL346)</f>
        <v>0</v>
      </c>
      <c r="FL11" s="5">
        <f>IF(FL$2&gt;Exit,0,Assumptions!FM346)</f>
        <v>0</v>
      </c>
      <c r="FM11" s="5">
        <f>IF(FM$2&gt;Exit,0,Assumptions!FN346)</f>
        <v>0</v>
      </c>
      <c r="FN11" s="5">
        <f>IF(FN$2&gt;Exit,0,Assumptions!FO346)</f>
        <v>0</v>
      </c>
      <c r="FO11" s="5">
        <f>IF(FO$2&gt;Exit,0,Assumptions!FP346)</f>
        <v>0</v>
      </c>
      <c r="FP11" s="5">
        <f>IF(FP$2&gt;Exit,0,Assumptions!FQ346)</f>
        <v>0</v>
      </c>
      <c r="FQ11" s="5">
        <f>IF(FQ$2&gt;Exit,0,Assumptions!FR346)</f>
        <v>0</v>
      </c>
      <c r="FR11" s="5">
        <f>IF(FR$2&gt;Exit,0,Assumptions!FS346)</f>
        <v>0</v>
      </c>
      <c r="FS11" s="5">
        <f>IF(FS$2&gt;Exit,0,Assumptions!FT346)</f>
        <v>0</v>
      </c>
      <c r="FT11" s="5">
        <f>IF(FT$2&gt;Exit,0,Assumptions!FU346)</f>
        <v>0</v>
      </c>
      <c r="FU11" s="5">
        <f>IF(FU$2&gt;Exit,0,Assumptions!FV346)</f>
        <v>0</v>
      </c>
      <c r="FV11" s="5">
        <f>IF(FV$2&gt;Exit,0,Assumptions!FW346)</f>
        <v>0</v>
      </c>
      <c r="FW11" s="5">
        <f>IF(FW$2&gt;Exit,0,Assumptions!FX346)</f>
        <v>0</v>
      </c>
      <c r="FX11" s="5">
        <f>IF(FX$2&gt;Exit,0,Assumptions!FY346)</f>
        <v>0</v>
      </c>
      <c r="FY11" s="5">
        <f>IF(FY$2&gt;Exit,0,Assumptions!FZ346)</f>
        <v>0</v>
      </c>
      <c r="FZ11" s="5">
        <f>IF(FZ$2&gt;Exit,0,Assumptions!GA346)</f>
        <v>0</v>
      </c>
      <c r="GA11" s="5">
        <f>IF(GA$2&gt;Exit,0,Assumptions!GB346)</f>
        <v>0</v>
      </c>
      <c r="GB11" s="5">
        <f>IF(GB$2&gt;Exit,0,Assumptions!GC346)</f>
        <v>0</v>
      </c>
      <c r="GC11" s="5">
        <f>IF(GC$2&gt;Exit,0,Assumptions!GD346)</f>
        <v>0</v>
      </c>
      <c r="GD11" s="5">
        <f>IF(GD$2&gt;Exit,0,Assumptions!GE346)</f>
        <v>0</v>
      </c>
      <c r="GE11" s="5">
        <f>IF(GE$2&gt;Exit,0,Assumptions!GF346)</f>
        <v>0</v>
      </c>
      <c r="GF11" s="5">
        <f>IF(GF$2&gt;Exit,0,Assumptions!GG346)</f>
        <v>0</v>
      </c>
      <c r="GG11" s="5">
        <f>IF(GG$2&gt;Exit,0,Assumptions!GH346)</f>
        <v>0</v>
      </c>
      <c r="GH11" s="5">
        <f>IF(GH$2&gt;Exit,0,Assumptions!GI346)</f>
        <v>0</v>
      </c>
      <c r="GI11" s="5">
        <f>IF(GI$2&gt;Exit,0,Assumptions!GJ346)</f>
        <v>0</v>
      </c>
      <c r="GJ11" s="5">
        <f>IF(GJ$2&gt;Exit,0,Assumptions!GK346)</f>
        <v>0</v>
      </c>
      <c r="GK11" s="5">
        <f>IF(GK$2&gt;Exit,0,Assumptions!GL346)</f>
        <v>0</v>
      </c>
      <c r="GL11" s="5">
        <f>IF(GL$2&gt;Exit,0,Assumptions!GM346)</f>
        <v>0</v>
      </c>
      <c r="GM11" s="5">
        <f>IF(GM$2&gt;Exit,0,Assumptions!GN346)</f>
        <v>0</v>
      </c>
      <c r="GN11" s="5">
        <f>IF(GN$2&gt;Exit,0,Assumptions!GO346)</f>
        <v>0</v>
      </c>
      <c r="GO11" s="5">
        <f>IF(GO$2&gt;Exit,0,Assumptions!GP346)</f>
        <v>0</v>
      </c>
      <c r="GP11" s="5">
        <f>IF(GP$2&gt;Exit,0,Assumptions!GQ346)</f>
        <v>0</v>
      </c>
      <c r="GQ11" s="5">
        <f>IF(GQ$2&gt;Exit,0,Assumptions!GR346)</f>
        <v>0</v>
      </c>
      <c r="GR11" s="5">
        <f>IF(GR$2&gt;Exit,0,Assumptions!GS346)</f>
        <v>0</v>
      </c>
      <c r="GS11" s="5">
        <f>IF(GS$2&gt;Exit,0,Assumptions!GT346)</f>
        <v>0</v>
      </c>
      <c r="GT11" s="5">
        <f>IF(GT$2&gt;Exit,0,Assumptions!GU346)</f>
        <v>0</v>
      </c>
      <c r="GU11" s="5">
        <f>IF(GU$2&gt;Exit,0,Assumptions!GV346)</f>
        <v>0</v>
      </c>
      <c r="GV11" s="5">
        <f>IF(GV$2&gt;Exit,0,Assumptions!GW346)</f>
        <v>0</v>
      </c>
      <c r="GW11" s="5">
        <f>IF(GW$2&gt;Exit,0,Assumptions!GX346)</f>
        <v>0</v>
      </c>
      <c r="GX11" s="5">
        <f>IF(GX$2&gt;Exit,0,Assumptions!GY346)</f>
        <v>0</v>
      </c>
      <c r="GY11" s="5">
        <f>IF(GY$2&gt;Exit,0,Assumptions!GZ346)</f>
        <v>0</v>
      </c>
      <c r="GZ11" s="5">
        <f>IF(GZ$2&gt;Exit,0,Assumptions!HA346)</f>
        <v>0</v>
      </c>
      <c r="HA11" s="5">
        <f>IF(HA$2&gt;Exit,0,Assumptions!HB346)</f>
        <v>0</v>
      </c>
      <c r="HB11" s="5">
        <f>IF(HB$2&gt;Exit,0,Assumptions!HC346)</f>
        <v>0</v>
      </c>
      <c r="HC11" s="5">
        <f>IF(HC$2&gt;Exit,0,Assumptions!HD346)</f>
        <v>0</v>
      </c>
      <c r="HD11" s="5">
        <f>IF(HD$2&gt;Exit,0,Assumptions!HE346)</f>
        <v>0</v>
      </c>
      <c r="HE11" s="5">
        <f>IF(HE$2&gt;Exit,0,Assumptions!HF346)</f>
        <v>0</v>
      </c>
      <c r="HF11" s="5">
        <f>IF(HF$2&gt;Exit,0,Assumptions!HG346)</f>
        <v>0</v>
      </c>
      <c r="HG11" s="5">
        <f>IF(HG$2&gt;Exit,0,Assumptions!HH346)</f>
        <v>0</v>
      </c>
      <c r="HH11" s="5">
        <f>IF(HH$2&gt;Exit,0,Assumptions!HI346)</f>
        <v>0</v>
      </c>
      <c r="HI11" s="5">
        <f>IF(HI$2&gt;Exit,0,Assumptions!HJ346)</f>
        <v>0</v>
      </c>
      <c r="HJ11" s="5">
        <f>IF(HJ$2&gt;Exit,0,Assumptions!HK346)</f>
        <v>0</v>
      </c>
      <c r="HK11" s="5">
        <f>IF(HK$2&gt;Exit,0,Assumptions!HL346)</f>
        <v>0</v>
      </c>
      <c r="HL11" s="5">
        <f>IF(HL$2&gt;Exit,0,Assumptions!HM346)</f>
        <v>0</v>
      </c>
      <c r="HM11" s="5">
        <f>IF(HM$2&gt;Exit,0,Assumptions!HN346)</f>
        <v>0</v>
      </c>
      <c r="HN11" s="5">
        <f>IF(HN$2&gt;Exit,0,Assumptions!HO346)</f>
        <v>0</v>
      </c>
      <c r="HO11" s="5">
        <f>IF(HO$2&gt;Exit,0,Assumptions!HP346)</f>
        <v>0</v>
      </c>
      <c r="HP11" s="5">
        <f>IF(HP$2&gt;Exit,0,Assumptions!HQ346)</f>
        <v>0</v>
      </c>
      <c r="HQ11" s="5">
        <f>IF(HQ$2&gt;Exit,0,Assumptions!HR346)</f>
        <v>0</v>
      </c>
      <c r="HR11" s="5">
        <f>IF(HR$2&gt;Exit,0,Assumptions!HS346)</f>
        <v>0</v>
      </c>
      <c r="HS11" s="5">
        <f>IF(HS$2&gt;Exit,0,Assumptions!HT346)</f>
        <v>0</v>
      </c>
      <c r="HT11" s="5">
        <f>IF(HT$2&gt;Exit,0,Assumptions!HU346)</f>
        <v>0</v>
      </c>
      <c r="HU11" s="5">
        <f>IF(HU$2&gt;Exit,0,Assumptions!HV346)</f>
        <v>0</v>
      </c>
      <c r="HV11" s="5">
        <f>IF(HV$2&gt;Exit,0,Assumptions!HW346)</f>
        <v>0</v>
      </c>
      <c r="HW11" s="5">
        <f>IF(HW$2&gt;Exit,0,Assumptions!HX346)</f>
        <v>0</v>
      </c>
      <c r="HX11" s="5">
        <f>IF(HX$2&gt;Exit,0,Assumptions!HY346)</f>
        <v>0</v>
      </c>
      <c r="HY11" s="5">
        <f>IF(HY$2&gt;Exit,0,Assumptions!HZ346)</f>
        <v>0</v>
      </c>
      <c r="HZ11" s="5">
        <f>IF(HZ$2&gt;Exit,0,Assumptions!IA346)</f>
        <v>0</v>
      </c>
      <c r="IA11" s="5">
        <f>IF(IA$2&gt;Exit,0,Assumptions!IB346)</f>
        <v>0</v>
      </c>
      <c r="IB11" s="5">
        <f>IF(IB$2&gt;Exit,0,Assumptions!IC346)</f>
        <v>0</v>
      </c>
      <c r="IC11" s="5">
        <f>IF(IC$2&gt;Exit,0,Assumptions!ID346)</f>
        <v>0</v>
      </c>
      <c r="ID11" s="5">
        <f>IF(ID$2&gt;Exit,0,Assumptions!IE346)</f>
        <v>0</v>
      </c>
      <c r="IE11" s="5">
        <f>IF(IE$2&gt;Exit,0,Assumptions!IF346)</f>
        <v>0</v>
      </c>
      <c r="IF11" s="5">
        <f>IF(IF$2&gt;Exit,0,Assumptions!IG346)</f>
        <v>0</v>
      </c>
      <c r="IG11" s="5">
        <f>IF(IG$2&gt;Exit,0,Assumptions!IH346)</f>
        <v>0</v>
      </c>
      <c r="IH11" s="5">
        <f>IF(IH$2&gt;Exit,0,Assumptions!II346)</f>
        <v>0</v>
      </c>
      <c r="II11" s="5">
        <f>IF(II$2&gt;Exit,0,Assumptions!IJ346)</f>
        <v>0</v>
      </c>
      <c r="IJ11" s="5">
        <f>IF(IJ$2&gt;Exit,0,Assumptions!IK346)</f>
        <v>0</v>
      </c>
      <c r="IK11" s="5">
        <f>IF(IK$2&gt;Exit,0,Assumptions!IL346)</f>
        <v>0</v>
      </c>
      <c r="IL11" s="5">
        <f>IF(IL$2&gt;Exit,0,Assumptions!IM346)</f>
        <v>0</v>
      </c>
      <c r="IM11" s="5">
        <f>IF(IM$2&gt;Exit,0,Assumptions!IN346)</f>
        <v>0</v>
      </c>
      <c r="IN11" s="5">
        <f>IF(IN$2&gt;Exit,0,Assumptions!IO346)</f>
        <v>0</v>
      </c>
      <c r="IO11" s="5">
        <f>IF(IO$2&gt;Exit,0,Assumptions!IP346)</f>
        <v>0</v>
      </c>
      <c r="IP11" s="5">
        <f>IF(IP$2&gt;Exit,0,Assumptions!IQ346)</f>
        <v>0</v>
      </c>
      <c r="IQ11" s="5">
        <f>IF(IQ$2&gt;Exit,0,Assumptions!IR346)</f>
        <v>0</v>
      </c>
      <c r="IR11" s="5">
        <f>IF(IR$2&gt;Exit,0,Assumptions!IS346)</f>
        <v>0</v>
      </c>
      <c r="IS11" s="5">
        <f>IF(IS$2&gt;Exit,0,Assumptions!IT346)</f>
        <v>0</v>
      </c>
      <c r="IT11" s="5">
        <f>IF(IT$2&gt;Exit,0,Assumptions!IU346)</f>
        <v>0</v>
      </c>
      <c r="IU11" s="5">
        <f>IF(IU$2&gt;Exit,0,Assumptions!IV346)</f>
        <v>0</v>
      </c>
      <c r="IV11" s="5">
        <f>IF(IV$2&gt;Exit,0,Assumptions!IW346)</f>
        <v>0</v>
      </c>
      <c r="IW11" s="5">
        <f>IF(IW$2&gt;Exit,0,Assumptions!IX346)</f>
        <v>0</v>
      </c>
      <c r="IX11" s="5">
        <f>IF(IX$2&gt;Exit,0,Assumptions!IY346)</f>
        <v>0</v>
      </c>
      <c r="IY11" s="5">
        <f>IF(IY$2&gt;Exit,0,Assumptions!IZ346)</f>
        <v>0</v>
      </c>
      <c r="IZ11" s="5">
        <f>IF(IZ$2&gt;Exit,0,Assumptions!JA346)</f>
        <v>0</v>
      </c>
      <c r="JA11" s="5">
        <f>IF(JA$2&gt;Exit,0,Assumptions!JB346)</f>
        <v>0</v>
      </c>
      <c r="JB11" s="5">
        <f>IF(JB$2&gt;Exit,0,Assumptions!JC346)</f>
        <v>0</v>
      </c>
      <c r="JC11" s="5">
        <f>IF(JC$2&gt;Exit,0,Assumptions!JD346)</f>
        <v>0</v>
      </c>
      <c r="JD11" s="5">
        <f>IF(JD$2&gt;Exit,0,Assumptions!JE346)</f>
        <v>0</v>
      </c>
      <c r="JE11" s="5">
        <f>IF(JE$2&gt;Exit,0,Assumptions!JF346)</f>
        <v>0</v>
      </c>
      <c r="JF11" s="5">
        <f>IF(JF$2&gt;Exit,0,Assumptions!JG346)</f>
        <v>0</v>
      </c>
      <c r="JG11" s="5">
        <f>IF(JG$2&gt;Exit,0,Assumptions!JH346)</f>
        <v>0</v>
      </c>
      <c r="JH11" s="5">
        <f>IF(JH$2&gt;Exit,0,Assumptions!JI346)</f>
        <v>0</v>
      </c>
      <c r="JI11" s="5">
        <f>IF(JI$2&gt;Exit,0,Assumptions!JJ346)</f>
        <v>0</v>
      </c>
      <c r="JJ11" s="5">
        <f>IF(JJ$2&gt;Exit,0,Assumptions!JK346)</f>
        <v>0</v>
      </c>
      <c r="JK11" s="5">
        <f>IF(JK$2&gt;Exit,0,Assumptions!JL346)</f>
        <v>0</v>
      </c>
      <c r="JL11" s="5">
        <f>IF(JL$2&gt;Exit,0,Assumptions!JM346)</f>
        <v>0</v>
      </c>
      <c r="JM11" s="5">
        <f>IF(JM$2&gt;Exit,0,Assumptions!JN346)</f>
        <v>0</v>
      </c>
      <c r="JN11" s="5">
        <f>IF(JN$2&gt;Exit,0,Assumptions!JO346)</f>
        <v>0</v>
      </c>
      <c r="JO11" s="5">
        <f>IF(JO$2&gt;Exit,0,Assumptions!JP346)</f>
        <v>0</v>
      </c>
      <c r="JP11" s="5">
        <f>IF(JP$2&gt;Exit,0,Assumptions!JQ346)</f>
        <v>0</v>
      </c>
      <c r="JQ11" s="5">
        <f>IF(JQ$2&gt;Exit,0,Assumptions!JR346)</f>
        <v>0</v>
      </c>
      <c r="JR11" s="5">
        <f>IF(JR$2&gt;Exit,0,Assumptions!JS346)</f>
        <v>0</v>
      </c>
      <c r="JS11" s="5">
        <f>IF(JS$2&gt;Exit,0,Assumptions!JT346)</f>
        <v>0</v>
      </c>
      <c r="JT11" s="5">
        <f>IF(JT$2&gt;Exit,0,Assumptions!JU346)</f>
        <v>0</v>
      </c>
      <c r="JU11" s="5">
        <f>IF(JU$2&gt;Exit,0,Assumptions!JV346)</f>
        <v>0</v>
      </c>
      <c r="JV11" s="5">
        <f>IF(JV$2&gt;Exit,0,Assumptions!JW346)</f>
        <v>0</v>
      </c>
      <c r="JW11" s="5">
        <f>IF(JW$2&gt;Exit,0,Assumptions!JX346)</f>
        <v>0</v>
      </c>
      <c r="JX11" s="5">
        <f>IF(JX$2&gt;Exit,0,Assumptions!JY346)</f>
        <v>0</v>
      </c>
      <c r="JY11" s="5">
        <f>IF(JY$2&gt;Exit,0,Assumptions!JZ346)</f>
        <v>0</v>
      </c>
      <c r="JZ11" s="5">
        <f>IF(JZ$2&gt;Exit,0,Assumptions!KA346)</f>
        <v>0</v>
      </c>
      <c r="KA11" s="5">
        <f>IF(KA$2&gt;Exit,0,Assumptions!KB346)</f>
        <v>0</v>
      </c>
      <c r="KB11" s="5">
        <f>IF(KB$2&gt;Exit,0,Assumptions!KC346)</f>
        <v>0</v>
      </c>
      <c r="KC11" s="5">
        <f>IF(KC$2&gt;Exit,0,Assumptions!KD346)</f>
        <v>0</v>
      </c>
      <c r="KD11" s="5">
        <f>IF(KD$2&gt;Exit,0,Assumptions!KE346)</f>
        <v>0</v>
      </c>
      <c r="KE11" s="5">
        <f>IF(KE$2&gt;Exit,0,Assumptions!KF346)</f>
        <v>0</v>
      </c>
      <c r="KF11" s="5">
        <f>IF(KF$2&gt;Exit,0,Assumptions!KG346)</f>
        <v>0</v>
      </c>
      <c r="KG11" s="5">
        <f>IF(KG$2&gt;Exit,0,Assumptions!KH346)</f>
        <v>0</v>
      </c>
      <c r="KH11" s="5">
        <f>IF(KH$2&gt;Exit,0,Assumptions!KI346)</f>
        <v>0</v>
      </c>
      <c r="KI11" s="5">
        <f>IF(KI$2&gt;Exit,0,Assumptions!KJ346)</f>
        <v>0</v>
      </c>
      <c r="KJ11" s="5">
        <f>IF(KJ$2&gt;Exit,0,Assumptions!KK346)</f>
        <v>0</v>
      </c>
      <c r="KK11" s="5">
        <f>IF(KK$2&gt;Exit,0,Assumptions!KL346)</f>
        <v>0</v>
      </c>
      <c r="KL11" s="5">
        <f>IF(KL$2&gt;Exit,0,Assumptions!KM346)</f>
        <v>0</v>
      </c>
      <c r="KM11" s="5">
        <f>IF(KM$2&gt;Exit,0,Assumptions!KN346)</f>
        <v>0</v>
      </c>
      <c r="KN11" s="5">
        <f>IF(KN$2&gt;Exit,0,Assumptions!KO346)</f>
        <v>0</v>
      </c>
      <c r="KO11" s="5">
        <f>IF(KO$2&gt;Exit,0,Assumptions!KP346)</f>
        <v>0</v>
      </c>
      <c r="KP11" s="5">
        <f>IF(KP$2&gt;Exit,0,Assumptions!KQ346)</f>
        <v>0</v>
      </c>
      <c r="KQ11" s="5">
        <f>IF(KQ$2&gt;Exit,0,Assumptions!KR346)</f>
        <v>0</v>
      </c>
      <c r="KR11" s="5">
        <f>IF(KR$2&gt;Exit,0,Assumptions!KS346)</f>
        <v>0</v>
      </c>
      <c r="KS11" s="5">
        <f>IF(KS$2&gt;Exit,0,Assumptions!KT346)</f>
        <v>0</v>
      </c>
      <c r="KT11" s="5">
        <f>IF(KT$2&gt;Exit,0,Assumptions!KU346)</f>
        <v>0</v>
      </c>
      <c r="KU11" s="5">
        <f>IF(KU$2&gt;Exit,0,Assumptions!KV346)</f>
        <v>0</v>
      </c>
      <c r="KV11" s="5">
        <f>IF(KV$2&gt;Exit,0,Assumptions!KW346)</f>
        <v>0</v>
      </c>
      <c r="KW11" s="5">
        <f>IF(KW$2&gt;Exit,0,Assumptions!KX346)</f>
        <v>0</v>
      </c>
    </row>
    <row r="12" spans="1:309">
      <c r="A12" s="376" t="s">
        <v>454</v>
      </c>
      <c r="B12" s="377" t="s">
        <v>391</v>
      </c>
      <c r="D12" s="5">
        <f ca="1">IF(D$2&gt;Exit,0,Assumptions!E348)</f>
        <v>0</v>
      </c>
      <c r="E12" s="5">
        <f ca="1">IF(E$2&gt;Exit,0,Assumptions!F348)</f>
        <v>0</v>
      </c>
      <c r="F12" s="5">
        <f ca="1">IF(F$2&gt;Exit,0,Assumptions!G348)</f>
        <v>0</v>
      </c>
      <c r="G12" s="5">
        <f ca="1">IF(G$2&gt;Exit,0,Assumptions!H348)</f>
        <v>0</v>
      </c>
      <c r="H12" s="5">
        <f ca="1">IF(H$2&gt;Exit,0,Assumptions!I348)</f>
        <v>0</v>
      </c>
      <c r="I12" s="5">
        <f ca="1">IF(I$2&gt;Exit,0,Assumptions!J348)</f>
        <v>0</v>
      </c>
      <c r="J12" s="5">
        <f ca="1">IF(J$2&gt;Exit,0,Assumptions!K348)</f>
        <v>0</v>
      </c>
      <c r="K12" s="5">
        <f ca="1">IF(K$2&gt;Exit,0,Assumptions!L348)</f>
        <v>0</v>
      </c>
      <c r="L12" s="5">
        <f ca="1">IF(L$2&gt;Exit,0,Assumptions!M348)</f>
        <v>0</v>
      </c>
      <c r="M12" s="5">
        <f ca="1">IF(M$2&gt;Exit,0,Assumptions!N348)</f>
        <v>0</v>
      </c>
      <c r="N12" s="5">
        <f ca="1">IF(N$2&gt;Exit,0,Assumptions!O348)</f>
        <v>0</v>
      </c>
      <c r="O12" s="5">
        <f ca="1">IF(O$2&gt;Exit,0,Assumptions!P348)</f>
        <v>0</v>
      </c>
      <c r="P12" s="5">
        <f ca="1">IF(P$2&gt;Exit,0,Assumptions!Q348)</f>
        <v>0</v>
      </c>
      <c r="Q12" s="5">
        <f ca="1">IF(Q$2&gt;Exit,0,Assumptions!R348)</f>
        <v>0</v>
      </c>
      <c r="R12" s="5">
        <f ca="1">IF(R$2&gt;Exit,0,Assumptions!S348)</f>
        <v>0</v>
      </c>
      <c r="S12" s="5">
        <f ca="1">IF(S$2&gt;Exit,0,Assumptions!T348)</f>
        <v>0</v>
      </c>
      <c r="T12" s="5">
        <f ca="1">IF(T$2&gt;Exit,0,Assumptions!U348)</f>
        <v>0</v>
      </c>
      <c r="U12" s="5">
        <f ca="1">IF(U$2&gt;Exit,0,Assumptions!V348)</f>
        <v>0</v>
      </c>
      <c r="V12" s="5">
        <f ca="1">IF(V$2&gt;Exit,0,Assumptions!W348)</f>
        <v>0</v>
      </c>
      <c r="W12" s="5">
        <f ca="1">IF(W$2&gt;Exit,0,Assumptions!X348)</f>
        <v>0</v>
      </c>
      <c r="X12" s="5">
        <f ca="1">IF(X$2&gt;Exit,0,Assumptions!Y348)</f>
        <v>0</v>
      </c>
      <c r="Y12" s="5">
        <f ca="1">IF(Y$2&gt;Exit,0,Assumptions!Z348)</f>
        <v>0</v>
      </c>
      <c r="Z12" s="5">
        <f ca="1">IF(Z$2&gt;Exit,0,Assumptions!AA348)</f>
        <v>0</v>
      </c>
      <c r="AA12" s="5">
        <f ca="1">IF(AA$2&gt;Exit,0,Assumptions!AB348)</f>
        <v>0</v>
      </c>
      <c r="AB12" s="5">
        <f ca="1">IF(AB$2&gt;Exit,0,Assumptions!AC348)</f>
        <v>0</v>
      </c>
      <c r="AC12" s="5">
        <f ca="1">IF(AC$2&gt;Exit,0,Assumptions!AD348)</f>
        <v>0</v>
      </c>
      <c r="AD12" s="5">
        <f ca="1">IF(AD$2&gt;Exit,0,Assumptions!AE348)</f>
        <v>0</v>
      </c>
      <c r="AE12" s="5">
        <f ca="1">IF(AE$2&gt;Exit,0,Assumptions!AF348)</f>
        <v>0</v>
      </c>
      <c r="AF12" s="5">
        <f ca="1">IF(AF$2&gt;Exit,0,Assumptions!AG348)</f>
        <v>0</v>
      </c>
      <c r="AG12" s="5">
        <f ca="1">IF(AG$2&gt;Exit,0,Assumptions!AH348)</f>
        <v>0</v>
      </c>
      <c r="AH12" s="5">
        <f ca="1">IF(AH$2&gt;Exit,0,Assumptions!AI348)</f>
        <v>0</v>
      </c>
      <c r="AI12" s="5">
        <f ca="1">IF(AI$2&gt;Exit,0,Assumptions!AJ348)</f>
        <v>0</v>
      </c>
      <c r="AJ12" s="5">
        <f ca="1">IF(AJ$2&gt;Exit,0,Assumptions!AK348)</f>
        <v>0</v>
      </c>
      <c r="AK12" s="5">
        <f ca="1">IF(AK$2&gt;Exit,0,Assumptions!AL348)</f>
        <v>0</v>
      </c>
      <c r="AL12" s="5">
        <f ca="1">IF(AL$2&gt;Exit,0,Assumptions!AM348)</f>
        <v>0</v>
      </c>
      <c r="AM12" s="5">
        <f ca="1">IF(AM$2&gt;Exit,0,Assumptions!AN348)</f>
        <v>0</v>
      </c>
      <c r="AN12" s="5">
        <f ca="1">IF(AN$2&gt;Exit,0,Assumptions!AO348)</f>
        <v>0</v>
      </c>
      <c r="AO12" s="5">
        <f ca="1">IF(AO$2&gt;Exit,0,Assumptions!AP348)</f>
        <v>0</v>
      </c>
      <c r="AP12" s="5">
        <f ca="1">IF(AP$2&gt;Exit,0,Assumptions!AQ348)</f>
        <v>0</v>
      </c>
      <c r="AQ12" s="5">
        <f ca="1">IF(AQ$2&gt;Exit,0,Assumptions!AR348)</f>
        <v>0</v>
      </c>
      <c r="AR12" s="5">
        <f ca="1">IF(AR$2&gt;Exit,0,Assumptions!AS348)</f>
        <v>0</v>
      </c>
      <c r="AS12" s="5">
        <f ca="1">IF(AS$2&gt;Exit,0,Assumptions!AT348)</f>
        <v>0</v>
      </c>
      <c r="AT12" s="5">
        <f ca="1">IF(AT$2&gt;Exit,0,Assumptions!AU348)</f>
        <v>0</v>
      </c>
      <c r="AU12" s="5">
        <f ca="1">IF(AU$2&gt;Exit,0,Assumptions!AV348)</f>
        <v>0</v>
      </c>
      <c r="AV12" s="5">
        <f ca="1">IF(AV$2&gt;Exit,0,Assumptions!AW348)</f>
        <v>0</v>
      </c>
      <c r="AW12" s="5">
        <f ca="1">IF(AW$2&gt;Exit,0,Assumptions!AX348)</f>
        <v>0</v>
      </c>
      <c r="AX12" s="5">
        <f ca="1">IF(AX$2&gt;Exit,0,Assumptions!AY348)</f>
        <v>0</v>
      </c>
      <c r="AY12" s="5">
        <f ca="1">IF(AY$2&gt;Exit,0,Assumptions!AZ348)</f>
        <v>0</v>
      </c>
      <c r="AZ12" s="5">
        <f ca="1">IF(AZ$2&gt;Exit,0,Assumptions!BA348)</f>
        <v>0</v>
      </c>
      <c r="BA12" s="5">
        <f ca="1">IF(BA$2&gt;Exit,0,Assumptions!BB348)</f>
        <v>0</v>
      </c>
      <c r="BB12" s="5">
        <f ca="1">IF(BB$2&gt;Exit,0,Assumptions!BC348)</f>
        <v>0</v>
      </c>
      <c r="BC12" s="5">
        <f ca="1">IF(BC$2&gt;Exit,0,Assumptions!BD348)</f>
        <v>0</v>
      </c>
      <c r="BD12" s="5">
        <f ca="1">IF(BD$2&gt;Exit,0,Assumptions!BE348)</f>
        <v>0</v>
      </c>
      <c r="BE12" s="5">
        <f ca="1">IF(BE$2&gt;Exit,0,Assumptions!BF348)</f>
        <v>0</v>
      </c>
      <c r="BF12" s="5">
        <f ca="1">IF(BF$2&gt;Exit,0,Assumptions!BG348)</f>
        <v>0</v>
      </c>
      <c r="BG12" s="5">
        <f ca="1">IF(BG$2&gt;Exit,0,Assumptions!BH348)</f>
        <v>0</v>
      </c>
      <c r="BH12" s="5">
        <f ca="1">IF(BH$2&gt;Exit,0,Assumptions!BI348)</f>
        <v>0</v>
      </c>
      <c r="BI12" s="5">
        <f ca="1">IF(BI$2&gt;Exit,0,Assumptions!BJ348)</f>
        <v>0</v>
      </c>
      <c r="BJ12" s="5">
        <f ca="1">IF(BJ$2&gt;Exit,0,Assumptions!BK348)</f>
        <v>0</v>
      </c>
      <c r="BK12" s="5">
        <f ca="1">IF(BK$2&gt;Exit,0,Assumptions!BL348)</f>
        <v>0</v>
      </c>
      <c r="BL12" s="5">
        <f ca="1">IF(BL$2&gt;Exit,0,Assumptions!BM348)</f>
        <v>0</v>
      </c>
      <c r="BM12" s="5">
        <f ca="1">IF(BM$2&gt;Exit,0,Assumptions!BN348)</f>
        <v>0</v>
      </c>
      <c r="BN12" s="5">
        <f ca="1">IF(BN$2&gt;Exit,0,Assumptions!BO348)</f>
        <v>0</v>
      </c>
      <c r="BO12" s="5">
        <f ca="1">IF(BO$2&gt;Exit,0,Assumptions!BP348)</f>
        <v>0</v>
      </c>
      <c r="BP12" s="5">
        <f ca="1">IF(BP$2&gt;Exit,0,Assumptions!BQ348)</f>
        <v>0</v>
      </c>
      <c r="BQ12" s="5">
        <f ca="1">IF(BQ$2&gt;Exit,0,Assumptions!BR348)</f>
        <v>0</v>
      </c>
      <c r="BR12" s="5">
        <f ca="1">IF(BR$2&gt;Exit,0,Assumptions!BS348)</f>
        <v>0</v>
      </c>
      <c r="BS12" s="5">
        <f ca="1">IF(BS$2&gt;Exit,0,Assumptions!BT348)</f>
        <v>0</v>
      </c>
      <c r="BT12" s="5">
        <f ca="1">IF(BT$2&gt;Exit,0,Assumptions!BU348)</f>
        <v>0</v>
      </c>
      <c r="BU12" s="5">
        <f ca="1">IF(BU$2&gt;Exit,0,Assumptions!BV348)</f>
        <v>0</v>
      </c>
      <c r="BV12" s="5">
        <f ca="1">IF(BV$2&gt;Exit,0,Assumptions!BW348)</f>
        <v>0</v>
      </c>
      <c r="BW12" s="5">
        <f ca="1">IF(BW$2&gt;Exit,0,Assumptions!BX348)</f>
        <v>0</v>
      </c>
      <c r="BX12" s="5">
        <f ca="1">IF(BX$2&gt;Exit,0,Assumptions!BY348)</f>
        <v>0</v>
      </c>
      <c r="BY12" s="5">
        <f ca="1">IF(BY$2&gt;Exit,0,Assumptions!BZ348)</f>
        <v>0</v>
      </c>
      <c r="BZ12" s="5">
        <f ca="1">IF(BZ$2&gt;Exit,0,Assumptions!CA348)</f>
        <v>41666.666666666664</v>
      </c>
      <c r="CA12" s="5">
        <f ca="1">IF(CA$2&gt;Exit,0,Assumptions!CB348)</f>
        <v>41666.666666666664</v>
      </c>
      <c r="CB12" s="5">
        <f ca="1">IF(CB$2&gt;Exit,0,Assumptions!CC348)</f>
        <v>41666.666666666664</v>
      </c>
      <c r="CC12" s="5">
        <f ca="1">IF(CC$2&gt;Exit,0,Assumptions!CD348)</f>
        <v>41666.666666666664</v>
      </c>
      <c r="CD12" s="5">
        <f ca="1">IF(CD$2&gt;Exit,0,Assumptions!CE348)</f>
        <v>41666.666666666664</v>
      </c>
      <c r="CE12" s="5">
        <f ca="1">IF(CE$2&gt;Exit,0,Assumptions!CF348)</f>
        <v>41666.666666666664</v>
      </c>
      <c r="CF12" s="5">
        <f ca="1">IF(CF$2&gt;Exit,0,Assumptions!CG348)</f>
        <v>41666.666666666664</v>
      </c>
      <c r="CG12" s="5">
        <f ca="1">IF(CG$2&gt;Exit,0,Assumptions!CH348)</f>
        <v>41666.666666666664</v>
      </c>
      <c r="CH12" s="5">
        <f ca="1">IF(CH$2&gt;Exit,0,Assumptions!CI348)</f>
        <v>41666.666666666664</v>
      </c>
      <c r="CI12" s="5">
        <f ca="1">IF(CI$2&gt;Exit,0,Assumptions!CJ348)</f>
        <v>41666.666666666664</v>
      </c>
      <c r="CJ12" s="5">
        <f ca="1">IF(CJ$2&gt;Exit,0,Assumptions!CK348)</f>
        <v>41666.666666666664</v>
      </c>
      <c r="CK12" s="5">
        <f ca="1">IF(CK$2&gt;Exit,0,Assumptions!CL348)</f>
        <v>41666.666666666664</v>
      </c>
      <c r="CL12" s="5">
        <f ca="1">IF(CL$2&gt;Exit,0,Assumptions!CM348)</f>
        <v>43750</v>
      </c>
      <c r="CM12" s="5">
        <f ca="1">IF(CM$2&gt;Exit,0,Assumptions!CN348)</f>
        <v>43750</v>
      </c>
      <c r="CN12" s="5">
        <f ca="1">IF(CN$2&gt;Exit,0,Assumptions!CO348)</f>
        <v>43750</v>
      </c>
      <c r="CO12" s="5">
        <f ca="1">IF(CO$2&gt;Exit,0,Assumptions!CP348)</f>
        <v>43750</v>
      </c>
      <c r="CP12" s="5">
        <f ca="1">IF(CP$2&gt;Exit,0,Assumptions!CQ348)</f>
        <v>43750</v>
      </c>
      <c r="CQ12" s="5">
        <f ca="1">IF(CQ$2&gt;Exit,0,Assumptions!CR348)</f>
        <v>43750</v>
      </c>
      <c r="CR12" s="5">
        <f ca="1">IF(CR$2&gt;Exit,0,Assumptions!CS348)</f>
        <v>43750</v>
      </c>
      <c r="CS12" s="5">
        <f ca="1">IF(CS$2&gt;Exit,0,Assumptions!CT348)</f>
        <v>43750</v>
      </c>
      <c r="CT12" s="5">
        <f ca="1">IF(CT$2&gt;Exit,0,Assumptions!CU348)</f>
        <v>43750</v>
      </c>
      <c r="CU12" s="5">
        <f ca="1">IF(CU$2&gt;Exit,0,Assumptions!CV348)</f>
        <v>43750</v>
      </c>
      <c r="CV12" s="5">
        <f ca="1">IF(CV$2&gt;Exit,0,Assumptions!CW348)</f>
        <v>43750</v>
      </c>
      <c r="CW12" s="5">
        <f ca="1">IF(CW$2&gt;Exit,0,Assumptions!CX348)</f>
        <v>43750</v>
      </c>
      <c r="CX12" s="5">
        <f ca="1">IF(CX$2&gt;Exit,0,Assumptions!CY348)</f>
        <v>45937.5</v>
      </c>
      <c r="CY12" s="5">
        <f ca="1">IF(CY$2&gt;Exit,0,Assumptions!CZ348)</f>
        <v>45937.5</v>
      </c>
      <c r="CZ12" s="5">
        <f ca="1">IF(CZ$2&gt;Exit,0,Assumptions!DA348)</f>
        <v>45937.5</v>
      </c>
      <c r="DA12" s="5">
        <f ca="1">IF(DA$2&gt;Exit,0,Assumptions!DB348)</f>
        <v>45937.5</v>
      </c>
      <c r="DB12" s="5">
        <f ca="1">IF(DB$2&gt;Exit,0,Assumptions!DC348)</f>
        <v>45937.5</v>
      </c>
      <c r="DC12" s="5">
        <f ca="1">IF(DC$2&gt;Exit,0,Assumptions!DD348)</f>
        <v>45937.5</v>
      </c>
      <c r="DD12" s="5">
        <f ca="1">IF(DD$2&gt;Exit,0,Assumptions!DE348)</f>
        <v>45937.5</v>
      </c>
      <c r="DE12" s="5">
        <f ca="1">IF(DE$2&gt;Exit,0,Assumptions!DF348)</f>
        <v>45937.5</v>
      </c>
      <c r="DF12" s="5">
        <f ca="1">IF(DF$2&gt;Exit,0,Assumptions!DG348)</f>
        <v>45937.5</v>
      </c>
      <c r="DG12" s="5">
        <f ca="1">IF(DG$2&gt;Exit,0,Assumptions!DH348)</f>
        <v>45937.5</v>
      </c>
      <c r="DH12" s="5">
        <f ca="1">IF(DH$2&gt;Exit,0,Assumptions!DI348)</f>
        <v>45937.5</v>
      </c>
      <c r="DI12" s="5">
        <f ca="1">IF(DI$2&gt;Exit,0,Assumptions!DJ348)</f>
        <v>45937.5</v>
      </c>
      <c r="DJ12" s="5">
        <f ca="1">IF(DJ$2&gt;Exit,0,Assumptions!DK348)</f>
        <v>48234.375000000007</v>
      </c>
      <c r="DK12" s="5">
        <f ca="1">IF(DK$2&gt;Exit,0,Assumptions!DL348)</f>
        <v>48234.375000000007</v>
      </c>
      <c r="DL12" s="5">
        <f ca="1">IF(DL$2&gt;Exit,0,Assumptions!DM348)</f>
        <v>48234.375000000007</v>
      </c>
      <c r="DM12" s="5">
        <f ca="1">IF(DM$2&gt;Exit,0,Assumptions!DN348)</f>
        <v>48234.375000000007</v>
      </c>
      <c r="DN12" s="5">
        <f ca="1">IF(DN$2&gt;Exit,0,Assumptions!DO348)</f>
        <v>48234.375000000007</v>
      </c>
      <c r="DO12" s="5">
        <f ca="1">IF(DO$2&gt;Exit,0,Assumptions!DP348)</f>
        <v>48234.375000000007</v>
      </c>
      <c r="DP12" s="5">
        <f ca="1">IF(DP$2&gt;Exit,0,Assumptions!DQ348)</f>
        <v>48234.375000000007</v>
      </c>
      <c r="DQ12" s="5">
        <f ca="1">IF(DQ$2&gt;Exit,0,Assumptions!DR348)</f>
        <v>48234.375000000007</v>
      </c>
      <c r="DR12" s="5">
        <f ca="1">IF(DR$2&gt;Exit,0,Assumptions!DS348)</f>
        <v>48234.375000000007</v>
      </c>
      <c r="DS12" s="5">
        <f ca="1">IF(DS$2&gt;Exit,0,Assumptions!DT348)</f>
        <v>48234.375000000007</v>
      </c>
      <c r="DT12" s="5">
        <f ca="1">IF(DT$2&gt;Exit,0,Assumptions!DU348)</f>
        <v>48234.375000000007</v>
      </c>
      <c r="DU12" s="5">
        <f ca="1">IF(DU$2&gt;Exit,0,Assumptions!DV348)</f>
        <v>48234.375000000007</v>
      </c>
      <c r="DV12" s="5">
        <f ca="1">IF(DV$2&gt;Exit,0,Assumptions!DW348)</f>
        <v>50646.09375</v>
      </c>
      <c r="DW12" s="5">
        <f ca="1">IF(DW$2&gt;Exit,0,Assumptions!DX348)</f>
        <v>50646.09375</v>
      </c>
      <c r="DX12" s="5">
        <f ca="1">IF(DX$2&gt;Exit,0,Assumptions!DY348)</f>
        <v>50646.09375</v>
      </c>
      <c r="DY12" s="5">
        <f ca="1">IF(DY$2&gt;Exit,0,Assumptions!DZ348)</f>
        <v>50646.09375</v>
      </c>
      <c r="DZ12" s="5">
        <f ca="1">IF(DZ$2&gt;Exit,0,Assumptions!EA348)</f>
        <v>50646.09375</v>
      </c>
      <c r="EA12" s="5">
        <f ca="1">IF(EA$2&gt;Exit,0,Assumptions!EB348)</f>
        <v>50646.09375</v>
      </c>
      <c r="EB12" s="5">
        <f ca="1">IF(EB$2&gt;Exit,0,Assumptions!EC348)</f>
        <v>50646.09375</v>
      </c>
      <c r="EC12" s="5">
        <f ca="1">IF(EC$2&gt;Exit,0,Assumptions!ED348)</f>
        <v>50646.09375</v>
      </c>
      <c r="ED12" s="5">
        <f ca="1">IF(ED$2&gt;Exit,0,Assumptions!EE348)</f>
        <v>50646.09375</v>
      </c>
      <c r="EE12" s="5">
        <f ca="1">IF(EE$2&gt;Exit,0,Assumptions!EF348)</f>
        <v>50646.09375</v>
      </c>
      <c r="EF12" s="5">
        <f ca="1">IF(EF$2&gt;Exit,0,Assumptions!EG348)</f>
        <v>50646.09375</v>
      </c>
      <c r="EG12" s="5">
        <f ca="1">IF(EG$2&gt;Exit,0,Assumptions!EH348)</f>
        <v>50646.09375</v>
      </c>
      <c r="EH12" s="5">
        <f ca="1">IF(EH$2&gt;Exit,0,Assumptions!EI348)</f>
        <v>53178.398437500007</v>
      </c>
      <c r="EI12" s="5">
        <f ca="1">IF(EI$2&gt;Exit,0,Assumptions!EJ348)</f>
        <v>53178.398437500007</v>
      </c>
      <c r="EJ12" s="5">
        <f ca="1">IF(EJ$2&gt;Exit,0,Assumptions!EK348)</f>
        <v>53178.398437500007</v>
      </c>
      <c r="EK12" s="5">
        <f ca="1">IF(EK$2&gt;Exit,0,Assumptions!EL348)</f>
        <v>53178.398437500007</v>
      </c>
      <c r="EL12" s="5">
        <f ca="1">IF(EL$2&gt;Exit,0,Assumptions!EM348)</f>
        <v>53178.398437500007</v>
      </c>
      <c r="EM12" s="5">
        <f ca="1">IF(EM$2&gt;Exit,0,Assumptions!EN348)</f>
        <v>53178.398437500007</v>
      </c>
      <c r="EN12" s="5">
        <f ca="1">IF(EN$2&gt;Exit,0,Assumptions!EO348)</f>
        <v>53178.398437500007</v>
      </c>
      <c r="EO12" s="5">
        <f ca="1">IF(EO$2&gt;Exit,0,Assumptions!EP348)</f>
        <v>53178.398437500007</v>
      </c>
      <c r="EP12" s="5">
        <f ca="1">IF(EP$2&gt;Exit,0,Assumptions!EQ348)</f>
        <v>53178.398437500007</v>
      </c>
      <c r="EQ12" s="5">
        <f ca="1">IF(EQ$2&gt;Exit,0,Assumptions!ER348)</f>
        <v>53178.398437500007</v>
      </c>
      <c r="ER12" s="5">
        <f ca="1">IF(ER$2&gt;Exit,0,Assumptions!ES348)</f>
        <v>53178.398437500007</v>
      </c>
      <c r="ES12" s="5">
        <f ca="1">IF(ES$2&gt;Exit,0,Assumptions!ET348)</f>
        <v>53178.398437500007</v>
      </c>
      <c r="ET12" s="5">
        <f ca="1">IF(ET$2&gt;Exit,0,Assumptions!EU348)</f>
        <v>55837.318359375</v>
      </c>
      <c r="EU12" s="5">
        <f ca="1">IF(EU$2&gt;Exit,0,Assumptions!EV348)</f>
        <v>55837.318359375</v>
      </c>
      <c r="EV12" s="5">
        <f ca="1">IF(EV$2&gt;Exit,0,Assumptions!EW348)</f>
        <v>55837.318359375</v>
      </c>
      <c r="EW12" s="5">
        <f ca="1">IF(EW$2&gt;Exit,0,Assumptions!EX348)</f>
        <v>55837.318359375</v>
      </c>
      <c r="EX12" s="5">
        <f>IF(EX$2&gt;Exit,0,Assumptions!EY348)</f>
        <v>0</v>
      </c>
      <c r="EY12" s="5">
        <f>IF(EY$2&gt;Exit,0,Assumptions!EZ348)</f>
        <v>0</v>
      </c>
      <c r="EZ12" s="5">
        <f>IF(EZ$2&gt;Exit,0,Assumptions!FA348)</f>
        <v>0</v>
      </c>
      <c r="FA12" s="5">
        <f>IF(FA$2&gt;Exit,0,Assumptions!FB348)</f>
        <v>0</v>
      </c>
      <c r="FB12" s="5">
        <f>IF(FB$2&gt;Exit,0,Assumptions!FC348)</f>
        <v>0</v>
      </c>
      <c r="FC12" s="5">
        <f>IF(FC$2&gt;Exit,0,Assumptions!FD348)</f>
        <v>0</v>
      </c>
      <c r="FD12" s="5">
        <f>IF(FD$2&gt;Exit,0,Assumptions!FE348)</f>
        <v>0</v>
      </c>
      <c r="FE12" s="5">
        <f>IF(FE$2&gt;Exit,0,Assumptions!FF348)</f>
        <v>0</v>
      </c>
      <c r="FF12" s="5">
        <f>IF(FF$2&gt;Exit,0,Assumptions!FG348)</f>
        <v>0</v>
      </c>
      <c r="FG12" s="5">
        <f>IF(FG$2&gt;Exit,0,Assumptions!FH348)</f>
        <v>0</v>
      </c>
      <c r="FH12" s="5">
        <f>IF(FH$2&gt;Exit,0,Assumptions!FI348)</f>
        <v>0</v>
      </c>
      <c r="FI12" s="5">
        <f>IF(FI$2&gt;Exit,0,Assumptions!FJ348)</f>
        <v>0</v>
      </c>
      <c r="FJ12" s="5">
        <f>IF(FJ$2&gt;Exit,0,Assumptions!FK348)</f>
        <v>0</v>
      </c>
      <c r="FK12" s="5">
        <f>IF(FK$2&gt;Exit,0,Assumptions!FL348)</f>
        <v>0</v>
      </c>
      <c r="FL12" s="5">
        <f>IF(FL$2&gt;Exit,0,Assumptions!FM348)</f>
        <v>0</v>
      </c>
      <c r="FM12" s="5">
        <f>IF(FM$2&gt;Exit,0,Assumptions!FN348)</f>
        <v>0</v>
      </c>
      <c r="FN12" s="5">
        <f>IF(FN$2&gt;Exit,0,Assumptions!FO348)</f>
        <v>0</v>
      </c>
      <c r="FO12" s="5">
        <f>IF(FO$2&gt;Exit,0,Assumptions!FP348)</f>
        <v>0</v>
      </c>
      <c r="FP12" s="5">
        <f>IF(FP$2&gt;Exit,0,Assumptions!FQ348)</f>
        <v>0</v>
      </c>
      <c r="FQ12" s="5">
        <f>IF(FQ$2&gt;Exit,0,Assumptions!FR348)</f>
        <v>0</v>
      </c>
      <c r="FR12" s="5">
        <f>IF(FR$2&gt;Exit,0,Assumptions!FS348)</f>
        <v>0</v>
      </c>
      <c r="FS12" s="5">
        <f>IF(FS$2&gt;Exit,0,Assumptions!FT348)</f>
        <v>0</v>
      </c>
      <c r="FT12" s="5">
        <f>IF(FT$2&gt;Exit,0,Assumptions!FU348)</f>
        <v>0</v>
      </c>
      <c r="FU12" s="5">
        <f>IF(FU$2&gt;Exit,0,Assumptions!FV348)</f>
        <v>0</v>
      </c>
      <c r="FV12" s="5">
        <f>IF(FV$2&gt;Exit,0,Assumptions!FW348)</f>
        <v>0</v>
      </c>
      <c r="FW12" s="5">
        <f>IF(FW$2&gt;Exit,0,Assumptions!FX348)</f>
        <v>0</v>
      </c>
      <c r="FX12" s="5">
        <f>IF(FX$2&gt;Exit,0,Assumptions!FY348)</f>
        <v>0</v>
      </c>
      <c r="FY12" s="5">
        <f>IF(FY$2&gt;Exit,0,Assumptions!FZ348)</f>
        <v>0</v>
      </c>
      <c r="FZ12" s="5">
        <f>IF(FZ$2&gt;Exit,0,Assumptions!GA348)</f>
        <v>0</v>
      </c>
      <c r="GA12" s="5">
        <f>IF(GA$2&gt;Exit,0,Assumptions!GB348)</f>
        <v>0</v>
      </c>
      <c r="GB12" s="5">
        <f>IF(GB$2&gt;Exit,0,Assumptions!GC348)</f>
        <v>0</v>
      </c>
      <c r="GC12" s="5">
        <f>IF(GC$2&gt;Exit,0,Assumptions!GD348)</f>
        <v>0</v>
      </c>
      <c r="GD12" s="5">
        <f>IF(GD$2&gt;Exit,0,Assumptions!GE348)</f>
        <v>0</v>
      </c>
      <c r="GE12" s="5">
        <f>IF(GE$2&gt;Exit,0,Assumptions!GF348)</f>
        <v>0</v>
      </c>
      <c r="GF12" s="5">
        <f>IF(GF$2&gt;Exit,0,Assumptions!GG348)</f>
        <v>0</v>
      </c>
      <c r="GG12" s="5">
        <f>IF(GG$2&gt;Exit,0,Assumptions!GH348)</f>
        <v>0</v>
      </c>
      <c r="GH12" s="5">
        <f>IF(GH$2&gt;Exit,0,Assumptions!GI348)</f>
        <v>0</v>
      </c>
      <c r="GI12" s="5">
        <f>IF(GI$2&gt;Exit,0,Assumptions!GJ348)</f>
        <v>0</v>
      </c>
      <c r="GJ12" s="5">
        <f>IF(GJ$2&gt;Exit,0,Assumptions!GK348)</f>
        <v>0</v>
      </c>
      <c r="GK12" s="5">
        <f>IF(GK$2&gt;Exit,0,Assumptions!GL348)</f>
        <v>0</v>
      </c>
      <c r="GL12" s="5">
        <f>IF(GL$2&gt;Exit,0,Assumptions!GM348)</f>
        <v>0</v>
      </c>
      <c r="GM12" s="5">
        <f>IF(GM$2&gt;Exit,0,Assumptions!GN348)</f>
        <v>0</v>
      </c>
      <c r="GN12" s="5">
        <f>IF(GN$2&gt;Exit,0,Assumptions!GO348)</f>
        <v>0</v>
      </c>
      <c r="GO12" s="5">
        <f>IF(GO$2&gt;Exit,0,Assumptions!GP348)</f>
        <v>0</v>
      </c>
      <c r="GP12" s="5">
        <f>IF(GP$2&gt;Exit,0,Assumptions!GQ348)</f>
        <v>0</v>
      </c>
      <c r="GQ12" s="5">
        <f>IF(GQ$2&gt;Exit,0,Assumptions!GR348)</f>
        <v>0</v>
      </c>
      <c r="GR12" s="5">
        <f>IF(GR$2&gt;Exit,0,Assumptions!GS348)</f>
        <v>0</v>
      </c>
      <c r="GS12" s="5">
        <f>IF(GS$2&gt;Exit,0,Assumptions!GT348)</f>
        <v>0</v>
      </c>
      <c r="GT12" s="5">
        <f>IF(GT$2&gt;Exit,0,Assumptions!GU348)</f>
        <v>0</v>
      </c>
      <c r="GU12" s="5">
        <f>IF(GU$2&gt;Exit,0,Assumptions!GV348)</f>
        <v>0</v>
      </c>
      <c r="GV12" s="5">
        <f>IF(GV$2&gt;Exit,0,Assumptions!GW348)</f>
        <v>0</v>
      </c>
      <c r="GW12" s="5">
        <f>IF(GW$2&gt;Exit,0,Assumptions!GX348)</f>
        <v>0</v>
      </c>
      <c r="GX12" s="5">
        <f>IF(GX$2&gt;Exit,0,Assumptions!GY348)</f>
        <v>0</v>
      </c>
      <c r="GY12" s="5">
        <f>IF(GY$2&gt;Exit,0,Assumptions!GZ348)</f>
        <v>0</v>
      </c>
      <c r="GZ12" s="5">
        <f>IF(GZ$2&gt;Exit,0,Assumptions!HA348)</f>
        <v>0</v>
      </c>
      <c r="HA12" s="5">
        <f>IF(HA$2&gt;Exit,0,Assumptions!HB348)</f>
        <v>0</v>
      </c>
      <c r="HB12" s="5">
        <f>IF(HB$2&gt;Exit,0,Assumptions!HC348)</f>
        <v>0</v>
      </c>
      <c r="HC12" s="5">
        <f>IF(HC$2&gt;Exit,0,Assumptions!HD348)</f>
        <v>0</v>
      </c>
      <c r="HD12" s="5">
        <f>IF(HD$2&gt;Exit,0,Assumptions!HE348)</f>
        <v>0</v>
      </c>
      <c r="HE12" s="5">
        <f>IF(HE$2&gt;Exit,0,Assumptions!HF348)</f>
        <v>0</v>
      </c>
      <c r="HF12" s="5">
        <f>IF(HF$2&gt;Exit,0,Assumptions!HG348)</f>
        <v>0</v>
      </c>
      <c r="HG12" s="5">
        <f>IF(HG$2&gt;Exit,0,Assumptions!HH348)</f>
        <v>0</v>
      </c>
      <c r="HH12" s="5">
        <f>IF(HH$2&gt;Exit,0,Assumptions!HI348)</f>
        <v>0</v>
      </c>
      <c r="HI12" s="5">
        <f>IF(HI$2&gt;Exit,0,Assumptions!HJ348)</f>
        <v>0</v>
      </c>
      <c r="HJ12" s="5">
        <f>IF(HJ$2&gt;Exit,0,Assumptions!HK348)</f>
        <v>0</v>
      </c>
      <c r="HK12" s="5">
        <f>IF(HK$2&gt;Exit,0,Assumptions!HL348)</f>
        <v>0</v>
      </c>
      <c r="HL12" s="5">
        <f>IF(HL$2&gt;Exit,0,Assumptions!HM348)</f>
        <v>0</v>
      </c>
      <c r="HM12" s="5">
        <f>IF(HM$2&gt;Exit,0,Assumptions!HN348)</f>
        <v>0</v>
      </c>
      <c r="HN12" s="5">
        <f>IF(HN$2&gt;Exit,0,Assumptions!HO348)</f>
        <v>0</v>
      </c>
      <c r="HO12" s="5">
        <f>IF(HO$2&gt;Exit,0,Assumptions!HP348)</f>
        <v>0</v>
      </c>
      <c r="HP12" s="5">
        <f>IF(HP$2&gt;Exit,0,Assumptions!HQ348)</f>
        <v>0</v>
      </c>
      <c r="HQ12" s="5">
        <f>IF(HQ$2&gt;Exit,0,Assumptions!HR348)</f>
        <v>0</v>
      </c>
      <c r="HR12" s="5">
        <f>IF(HR$2&gt;Exit,0,Assumptions!HS348)</f>
        <v>0</v>
      </c>
      <c r="HS12" s="5">
        <f>IF(HS$2&gt;Exit,0,Assumptions!HT348)</f>
        <v>0</v>
      </c>
      <c r="HT12" s="5">
        <f>IF(HT$2&gt;Exit,0,Assumptions!HU348)</f>
        <v>0</v>
      </c>
      <c r="HU12" s="5">
        <f>IF(HU$2&gt;Exit,0,Assumptions!HV348)</f>
        <v>0</v>
      </c>
      <c r="HV12" s="5">
        <f>IF(HV$2&gt;Exit,0,Assumptions!HW348)</f>
        <v>0</v>
      </c>
      <c r="HW12" s="5">
        <f>IF(HW$2&gt;Exit,0,Assumptions!HX348)</f>
        <v>0</v>
      </c>
      <c r="HX12" s="5">
        <f>IF(HX$2&gt;Exit,0,Assumptions!HY348)</f>
        <v>0</v>
      </c>
      <c r="HY12" s="5">
        <f>IF(HY$2&gt;Exit,0,Assumptions!HZ348)</f>
        <v>0</v>
      </c>
      <c r="HZ12" s="5">
        <f>IF(HZ$2&gt;Exit,0,Assumptions!IA348)</f>
        <v>0</v>
      </c>
      <c r="IA12" s="5">
        <f>IF(IA$2&gt;Exit,0,Assumptions!IB348)</f>
        <v>0</v>
      </c>
      <c r="IB12" s="5">
        <f>IF(IB$2&gt;Exit,0,Assumptions!IC348)</f>
        <v>0</v>
      </c>
      <c r="IC12" s="5">
        <f>IF(IC$2&gt;Exit,0,Assumptions!ID348)</f>
        <v>0</v>
      </c>
      <c r="ID12" s="5">
        <f>IF(ID$2&gt;Exit,0,Assumptions!IE348)</f>
        <v>0</v>
      </c>
      <c r="IE12" s="5">
        <f>IF(IE$2&gt;Exit,0,Assumptions!IF348)</f>
        <v>0</v>
      </c>
      <c r="IF12" s="5">
        <f>IF(IF$2&gt;Exit,0,Assumptions!IG348)</f>
        <v>0</v>
      </c>
      <c r="IG12" s="5">
        <f>IF(IG$2&gt;Exit,0,Assumptions!IH348)</f>
        <v>0</v>
      </c>
      <c r="IH12" s="5">
        <f>IF(IH$2&gt;Exit,0,Assumptions!II348)</f>
        <v>0</v>
      </c>
      <c r="II12" s="5">
        <f>IF(II$2&gt;Exit,0,Assumptions!IJ348)</f>
        <v>0</v>
      </c>
      <c r="IJ12" s="5">
        <f>IF(IJ$2&gt;Exit,0,Assumptions!IK348)</f>
        <v>0</v>
      </c>
      <c r="IK12" s="5">
        <f>IF(IK$2&gt;Exit,0,Assumptions!IL348)</f>
        <v>0</v>
      </c>
      <c r="IL12" s="5">
        <f>IF(IL$2&gt;Exit,0,Assumptions!IM348)</f>
        <v>0</v>
      </c>
      <c r="IM12" s="5">
        <f>IF(IM$2&gt;Exit,0,Assumptions!IN348)</f>
        <v>0</v>
      </c>
      <c r="IN12" s="5">
        <f>IF(IN$2&gt;Exit,0,Assumptions!IO348)</f>
        <v>0</v>
      </c>
      <c r="IO12" s="5">
        <f>IF(IO$2&gt;Exit,0,Assumptions!IP348)</f>
        <v>0</v>
      </c>
      <c r="IP12" s="5">
        <f>IF(IP$2&gt;Exit,0,Assumptions!IQ348)</f>
        <v>0</v>
      </c>
      <c r="IQ12" s="5">
        <f>IF(IQ$2&gt;Exit,0,Assumptions!IR348)</f>
        <v>0</v>
      </c>
      <c r="IR12" s="5">
        <f>IF(IR$2&gt;Exit,0,Assumptions!IS348)</f>
        <v>0</v>
      </c>
      <c r="IS12" s="5">
        <f>IF(IS$2&gt;Exit,0,Assumptions!IT348)</f>
        <v>0</v>
      </c>
      <c r="IT12" s="5">
        <f>IF(IT$2&gt;Exit,0,Assumptions!IU348)</f>
        <v>0</v>
      </c>
      <c r="IU12" s="5">
        <f>IF(IU$2&gt;Exit,0,Assumptions!IV348)</f>
        <v>0</v>
      </c>
      <c r="IV12" s="5">
        <f>IF(IV$2&gt;Exit,0,Assumptions!IW348)</f>
        <v>0</v>
      </c>
      <c r="IW12" s="5">
        <f>IF(IW$2&gt;Exit,0,Assumptions!IX348)</f>
        <v>0</v>
      </c>
      <c r="IX12" s="5">
        <f>IF(IX$2&gt;Exit,0,Assumptions!IY348)</f>
        <v>0</v>
      </c>
      <c r="IY12" s="5">
        <f>IF(IY$2&gt;Exit,0,Assumptions!IZ348)</f>
        <v>0</v>
      </c>
      <c r="IZ12" s="5">
        <f>IF(IZ$2&gt;Exit,0,Assumptions!JA348)</f>
        <v>0</v>
      </c>
      <c r="JA12" s="5">
        <f>IF(JA$2&gt;Exit,0,Assumptions!JB348)</f>
        <v>0</v>
      </c>
      <c r="JB12" s="5">
        <f>IF(JB$2&gt;Exit,0,Assumptions!JC348)</f>
        <v>0</v>
      </c>
      <c r="JC12" s="5">
        <f>IF(JC$2&gt;Exit,0,Assumptions!JD348)</f>
        <v>0</v>
      </c>
      <c r="JD12" s="5">
        <f>IF(JD$2&gt;Exit,0,Assumptions!JE348)</f>
        <v>0</v>
      </c>
      <c r="JE12" s="5">
        <f>IF(JE$2&gt;Exit,0,Assumptions!JF348)</f>
        <v>0</v>
      </c>
      <c r="JF12" s="5">
        <f>IF(JF$2&gt;Exit,0,Assumptions!JG348)</f>
        <v>0</v>
      </c>
      <c r="JG12" s="5">
        <f>IF(JG$2&gt;Exit,0,Assumptions!JH348)</f>
        <v>0</v>
      </c>
      <c r="JH12" s="5">
        <f>IF(JH$2&gt;Exit,0,Assumptions!JI348)</f>
        <v>0</v>
      </c>
      <c r="JI12" s="5">
        <f>IF(JI$2&gt;Exit,0,Assumptions!JJ348)</f>
        <v>0</v>
      </c>
      <c r="JJ12" s="5">
        <f>IF(JJ$2&gt;Exit,0,Assumptions!JK348)</f>
        <v>0</v>
      </c>
      <c r="JK12" s="5">
        <f>IF(JK$2&gt;Exit,0,Assumptions!JL348)</f>
        <v>0</v>
      </c>
      <c r="JL12" s="5">
        <f>IF(JL$2&gt;Exit,0,Assumptions!JM348)</f>
        <v>0</v>
      </c>
      <c r="JM12" s="5">
        <f>IF(JM$2&gt;Exit,0,Assumptions!JN348)</f>
        <v>0</v>
      </c>
      <c r="JN12" s="5">
        <f>IF(JN$2&gt;Exit,0,Assumptions!JO348)</f>
        <v>0</v>
      </c>
      <c r="JO12" s="5">
        <f>IF(JO$2&gt;Exit,0,Assumptions!JP348)</f>
        <v>0</v>
      </c>
      <c r="JP12" s="5">
        <f>IF(JP$2&gt;Exit,0,Assumptions!JQ348)</f>
        <v>0</v>
      </c>
      <c r="JQ12" s="5">
        <f>IF(JQ$2&gt;Exit,0,Assumptions!JR348)</f>
        <v>0</v>
      </c>
      <c r="JR12" s="5">
        <f>IF(JR$2&gt;Exit,0,Assumptions!JS348)</f>
        <v>0</v>
      </c>
      <c r="JS12" s="5">
        <f>IF(JS$2&gt;Exit,0,Assumptions!JT348)</f>
        <v>0</v>
      </c>
      <c r="JT12" s="5">
        <f>IF(JT$2&gt;Exit,0,Assumptions!JU348)</f>
        <v>0</v>
      </c>
      <c r="JU12" s="5">
        <f>IF(JU$2&gt;Exit,0,Assumptions!JV348)</f>
        <v>0</v>
      </c>
      <c r="JV12" s="5">
        <f>IF(JV$2&gt;Exit,0,Assumptions!JW348)</f>
        <v>0</v>
      </c>
      <c r="JW12" s="5">
        <f>IF(JW$2&gt;Exit,0,Assumptions!JX348)</f>
        <v>0</v>
      </c>
      <c r="JX12" s="5">
        <f>IF(JX$2&gt;Exit,0,Assumptions!JY348)</f>
        <v>0</v>
      </c>
      <c r="JY12" s="5">
        <f>IF(JY$2&gt;Exit,0,Assumptions!JZ348)</f>
        <v>0</v>
      </c>
      <c r="JZ12" s="5">
        <f>IF(JZ$2&gt;Exit,0,Assumptions!KA348)</f>
        <v>0</v>
      </c>
      <c r="KA12" s="5">
        <f>IF(KA$2&gt;Exit,0,Assumptions!KB348)</f>
        <v>0</v>
      </c>
      <c r="KB12" s="5">
        <f>IF(KB$2&gt;Exit,0,Assumptions!KC348)</f>
        <v>0</v>
      </c>
      <c r="KC12" s="5">
        <f>IF(KC$2&gt;Exit,0,Assumptions!KD348)</f>
        <v>0</v>
      </c>
      <c r="KD12" s="5">
        <f>IF(KD$2&gt;Exit,0,Assumptions!KE348)</f>
        <v>0</v>
      </c>
      <c r="KE12" s="5">
        <f>IF(KE$2&gt;Exit,0,Assumptions!KF348)</f>
        <v>0</v>
      </c>
      <c r="KF12" s="5">
        <f>IF(KF$2&gt;Exit,0,Assumptions!KG348)</f>
        <v>0</v>
      </c>
      <c r="KG12" s="5">
        <f>IF(KG$2&gt;Exit,0,Assumptions!KH348)</f>
        <v>0</v>
      </c>
      <c r="KH12" s="5">
        <f>IF(KH$2&gt;Exit,0,Assumptions!KI348)</f>
        <v>0</v>
      </c>
      <c r="KI12" s="5">
        <f>IF(KI$2&gt;Exit,0,Assumptions!KJ348)</f>
        <v>0</v>
      </c>
      <c r="KJ12" s="5">
        <f>IF(KJ$2&gt;Exit,0,Assumptions!KK348)</f>
        <v>0</v>
      </c>
      <c r="KK12" s="5">
        <f>IF(KK$2&gt;Exit,0,Assumptions!KL348)</f>
        <v>0</v>
      </c>
      <c r="KL12" s="5">
        <f>IF(KL$2&gt;Exit,0,Assumptions!KM348)</f>
        <v>0</v>
      </c>
      <c r="KM12" s="5">
        <f>IF(KM$2&gt;Exit,0,Assumptions!KN348)</f>
        <v>0</v>
      </c>
      <c r="KN12" s="5">
        <f>IF(KN$2&gt;Exit,0,Assumptions!KO348)</f>
        <v>0</v>
      </c>
      <c r="KO12" s="5">
        <f>IF(KO$2&gt;Exit,0,Assumptions!KP348)</f>
        <v>0</v>
      </c>
      <c r="KP12" s="5">
        <f>IF(KP$2&gt;Exit,0,Assumptions!KQ348)</f>
        <v>0</v>
      </c>
      <c r="KQ12" s="5">
        <f>IF(KQ$2&gt;Exit,0,Assumptions!KR348)</f>
        <v>0</v>
      </c>
      <c r="KR12" s="5">
        <f>IF(KR$2&gt;Exit,0,Assumptions!KS348)</f>
        <v>0</v>
      </c>
      <c r="KS12" s="5">
        <f>IF(KS$2&gt;Exit,0,Assumptions!KT348)</f>
        <v>0</v>
      </c>
      <c r="KT12" s="5">
        <f>IF(KT$2&gt;Exit,0,Assumptions!KU348)</f>
        <v>0</v>
      </c>
      <c r="KU12" s="5">
        <f>IF(KU$2&gt;Exit,0,Assumptions!KV348)</f>
        <v>0</v>
      </c>
      <c r="KV12" s="5">
        <f>IF(KV$2&gt;Exit,0,Assumptions!KW348)</f>
        <v>0</v>
      </c>
      <c r="KW12" s="5">
        <f>IF(KW$2&gt;Exit,0,Assumptions!KX348)</f>
        <v>0</v>
      </c>
    </row>
    <row r="13" spans="1:309">
      <c r="A13" s="376" t="s">
        <v>455</v>
      </c>
      <c r="B13" s="377" t="s">
        <v>513</v>
      </c>
      <c r="D13" s="5">
        <f ca="1">IF(D$2&gt;Exit,0,Assumptions!E349)</f>
        <v>0</v>
      </c>
      <c r="E13" s="5">
        <f ca="1">IF(E$2&gt;Exit,0,Assumptions!F349)</f>
        <v>0</v>
      </c>
      <c r="F13" s="5">
        <f ca="1">IF(F$2&gt;Exit,0,Assumptions!G349)</f>
        <v>0</v>
      </c>
      <c r="G13" s="5">
        <f ca="1">IF(G$2&gt;Exit,0,Assumptions!H349)</f>
        <v>0</v>
      </c>
      <c r="H13" s="5">
        <f ca="1">IF(H$2&gt;Exit,0,Assumptions!I349)</f>
        <v>0</v>
      </c>
      <c r="I13" s="5">
        <f ca="1">IF(I$2&gt;Exit,0,Assumptions!J349)</f>
        <v>0</v>
      </c>
      <c r="J13" s="5">
        <f ca="1">IF(J$2&gt;Exit,0,Assumptions!K349)</f>
        <v>0</v>
      </c>
      <c r="K13" s="5">
        <f ca="1">IF(K$2&gt;Exit,0,Assumptions!L349)</f>
        <v>0</v>
      </c>
      <c r="L13" s="5">
        <f ca="1">IF(L$2&gt;Exit,0,Assumptions!M349)</f>
        <v>0</v>
      </c>
      <c r="M13" s="5">
        <f ca="1">IF(M$2&gt;Exit,0,Assumptions!N349)</f>
        <v>0</v>
      </c>
      <c r="N13" s="5">
        <f ca="1">IF(N$2&gt;Exit,0,Assumptions!O349)</f>
        <v>0</v>
      </c>
      <c r="O13" s="5">
        <f ca="1">IF(O$2&gt;Exit,0,Assumptions!P349)</f>
        <v>0</v>
      </c>
      <c r="P13" s="5">
        <f ca="1">IF(P$2&gt;Exit,0,Assumptions!Q349)</f>
        <v>0</v>
      </c>
      <c r="Q13" s="5">
        <f ca="1">IF(Q$2&gt;Exit,0,Assumptions!R349)</f>
        <v>0</v>
      </c>
      <c r="R13" s="5">
        <f ca="1">IF(R$2&gt;Exit,0,Assumptions!S349)</f>
        <v>0</v>
      </c>
      <c r="S13" s="5">
        <f ca="1">IF(S$2&gt;Exit,0,Assumptions!T349)</f>
        <v>0</v>
      </c>
      <c r="T13" s="5">
        <f ca="1">IF(T$2&gt;Exit,0,Assumptions!U349)</f>
        <v>0</v>
      </c>
      <c r="U13" s="5">
        <f ca="1">IF(U$2&gt;Exit,0,Assumptions!V349)</f>
        <v>0</v>
      </c>
      <c r="V13" s="5">
        <f ca="1">IF(V$2&gt;Exit,0,Assumptions!W349)</f>
        <v>0</v>
      </c>
      <c r="W13" s="5">
        <f ca="1">IF(W$2&gt;Exit,0,Assumptions!X349)</f>
        <v>0</v>
      </c>
      <c r="X13" s="5">
        <f ca="1">IF(X$2&gt;Exit,0,Assumptions!Y349)</f>
        <v>0</v>
      </c>
      <c r="Y13" s="5">
        <f ca="1">IF(Y$2&gt;Exit,0,Assumptions!Z349)</f>
        <v>0</v>
      </c>
      <c r="Z13" s="5">
        <f ca="1">IF(Z$2&gt;Exit,0,Assumptions!AA349)</f>
        <v>0</v>
      </c>
      <c r="AA13" s="5">
        <f ca="1">IF(AA$2&gt;Exit,0,Assumptions!AB349)</f>
        <v>0</v>
      </c>
      <c r="AB13" s="5">
        <f ca="1">IF(AB$2&gt;Exit,0,Assumptions!AC349)</f>
        <v>0</v>
      </c>
      <c r="AC13" s="5">
        <f ca="1">IF(AC$2&gt;Exit,0,Assumptions!AD349)</f>
        <v>0</v>
      </c>
      <c r="AD13" s="5">
        <f ca="1">IF(AD$2&gt;Exit,0,Assumptions!AE349)</f>
        <v>0</v>
      </c>
      <c r="AE13" s="5">
        <f ca="1">IF(AE$2&gt;Exit,0,Assumptions!AF349)</f>
        <v>0</v>
      </c>
      <c r="AF13" s="5">
        <f ca="1">IF(AF$2&gt;Exit,0,Assumptions!AG349)</f>
        <v>0</v>
      </c>
      <c r="AG13" s="5">
        <f ca="1">IF(AG$2&gt;Exit,0,Assumptions!AH349)</f>
        <v>0</v>
      </c>
      <c r="AH13" s="5">
        <f ca="1">IF(AH$2&gt;Exit,0,Assumptions!AI349)</f>
        <v>0</v>
      </c>
      <c r="AI13" s="5">
        <f ca="1">IF(AI$2&gt;Exit,0,Assumptions!AJ349)</f>
        <v>0</v>
      </c>
      <c r="AJ13" s="5">
        <f ca="1">IF(AJ$2&gt;Exit,0,Assumptions!AK349)</f>
        <v>0</v>
      </c>
      <c r="AK13" s="5">
        <f ca="1">IF(AK$2&gt;Exit,0,Assumptions!AL349)</f>
        <v>0</v>
      </c>
      <c r="AL13" s="5">
        <f ca="1">IF(AL$2&gt;Exit,0,Assumptions!AM349)</f>
        <v>0</v>
      </c>
      <c r="AM13" s="5">
        <f ca="1">IF(AM$2&gt;Exit,0,Assumptions!AN349)</f>
        <v>0</v>
      </c>
      <c r="AN13" s="5">
        <f ca="1">IF(AN$2&gt;Exit,0,Assumptions!AO349)</f>
        <v>0</v>
      </c>
      <c r="AO13" s="5">
        <f ca="1">IF(AO$2&gt;Exit,0,Assumptions!AP349)</f>
        <v>0</v>
      </c>
      <c r="AP13" s="5">
        <f ca="1">IF(AP$2&gt;Exit,0,Assumptions!AQ349)</f>
        <v>0</v>
      </c>
      <c r="AQ13" s="5">
        <f ca="1">IF(AQ$2&gt;Exit,0,Assumptions!AR349)</f>
        <v>0</v>
      </c>
      <c r="AR13" s="5">
        <f ca="1">IF(AR$2&gt;Exit,0,Assumptions!AS349)</f>
        <v>0</v>
      </c>
      <c r="AS13" s="5">
        <f ca="1">IF(AS$2&gt;Exit,0,Assumptions!AT349)</f>
        <v>0</v>
      </c>
      <c r="AT13" s="5">
        <f ca="1">IF(AT$2&gt;Exit,0,Assumptions!AU349)</f>
        <v>0</v>
      </c>
      <c r="AU13" s="5">
        <f ca="1">IF(AU$2&gt;Exit,0,Assumptions!AV349)</f>
        <v>0</v>
      </c>
      <c r="AV13" s="5">
        <f ca="1">IF(AV$2&gt;Exit,0,Assumptions!AW349)</f>
        <v>0</v>
      </c>
      <c r="AW13" s="5">
        <f ca="1">IF(AW$2&gt;Exit,0,Assumptions!AX349)</f>
        <v>0</v>
      </c>
      <c r="AX13" s="5">
        <f ca="1">IF(AX$2&gt;Exit,0,Assumptions!AY349)</f>
        <v>0</v>
      </c>
      <c r="AY13" s="5">
        <f ca="1">IF(AY$2&gt;Exit,0,Assumptions!AZ349)</f>
        <v>0</v>
      </c>
      <c r="AZ13" s="5">
        <f ca="1">IF(AZ$2&gt;Exit,0,Assumptions!BA349)</f>
        <v>0</v>
      </c>
      <c r="BA13" s="5">
        <f ca="1">IF(BA$2&gt;Exit,0,Assumptions!BB349)</f>
        <v>0</v>
      </c>
      <c r="BB13" s="5">
        <f ca="1">IF(BB$2&gt;Exit,0,Assumptions!BC349)</f>
        <v>0</v>
      </c>
      <c r="BC13" s="5">
        <f ca="1">IF(BC$2&gt;Exit,0,Assumptions!BD349)</f>
        <v>0</v>
      </c>
      <c r="BD13" s="5">
        <f ca="1">IF(BD$2&gt;Exit,0,Assumptions!BE349)</f>
        <v>0</v>
      </c>
      <c r="BE13" s="5">
        <f ca="1">IF(BE$2&gt;Exit,0,Assumptions!BF349)</f>
        <v>0</v>
      </c>
      <c r="BF13" s="5">
        <f ca="1">IF(BF$2&gt;Exit,0,Assumptions!BG349)</f>
        <v>0</v>
      </c>
      <c r="BG13" s="5">
        <f ca="1">IF(BG$2&gt;Exit,0,Assumptions!BH349)</f>
        <v>0</v>
      </c>
      <c r="BH13" s="5">
        <f ca="1">IF(BH$2&gt;Exit,0,Assumptions!BI349)</f>
        <v>0</v>
      </c>
      <c r="BI13" s="5">
        <f ca="1">IF(BI$2&gt;Exit,0,Assumptions!BJ349)</f>
        <v>0</v>
      </c>
      <c r="BJ13" s="5">
        <f ca="1">IF(BJ$2&gt;Exit,0,Assumptions!BK349)</f>
        <v>0</v>
      </c>
      <c r="BK13" s="5">
        <f ca="1">IF(BK$2&gt;Exit,0,Assumptions!BL349)</f>
        <v>0</v>
      </c>
      <c r="BL13" s="5">
        <f ca="1">IF(BL$2&gt;Exit,0,Assumptions!BM349)</f>
        <v>0</v>
      </c>
      <c r="BM13" s="5">
        <f ca="1">IF(BM$2&gt;Exit,0,Assumptions!BN349)</f>
        <v>0</v>
      </c>
      <c r="BN13" s="5">
        <f ca="1">IF(BN$2&gt;Exit,0,Assumptions!BO349)</f>
        <v>0</v>
      </c>
      <c r="BO13" s="5">
        <f ca="1">IF(BO$2&gt;Exit,0,Assumptions!BP349)</f>
        <v>0</v>
      </c>
      <c r="BP13" s="5">
        <f ca="1">IF(BP$2&gt;Exit,0,Assumptions!BQ349)</f>
        <v>0</v>
      </c>
      <c r="BQ13" s="5">
        <f ca="1">IF(BQ$2&gt;Exit,0,Assumptions!BR349)</f>
        <v>0</v>
      </c>
      <c r="BR13" s="5">
        <f ca="1">IF(BR$2&gt;Exit,0,Assumptions!BS349)</f>
        <v>0</v>
      </c>
      <c r="BS13" s="5">
        <f ca="1">IF(BS$2&gt;Exit,0,Assumptions!BT349)</f>
        <v>0</v>
      </c>
      <c r="BT13" s="5">
        <f ca="1">IF(BT$2&gt;Exit,0,Assumptions!BU349)</f>
        <v>0</v>
      </c>
      <c r="BU13" s="5">
        <f ca="1">IF(BU$2&gt;Exit,0,Assumptions!BV349)</f>
        <v>0</v>
      </c>
      <c r="BV13" s="5">
        <f ca="1">IF(BV$2&gt;Exit,0,Assumptions!BW349)</f>
        <v>0</v>
      </c>
      <c r="BW13" s="5">
        <f ca="1">IF(BW$2&gt;Exit,0,Assumptions!BX349)</f>
        <v>0</v>
      </c>
      <c r="BX13" s="5">
        <f ca="1">IF(BX$2&gt;Exit,0,Assumptions!BY349)</f>
        <v>0</v>
      </c>
      <c r="BY13" s="5">
        <f ca="1">IF(BY$2&gt;Exit,0,Assumptions!BZ349)</f>
        <v>0</v>
      </c>
      <c r="BZ13" s="5">
        <f ca="1">IF(BZ$2&gt;Exit,0,Assumptions!CA349)</f>
        <v>41666.666666666664</v>
      </c>
      <c r="CA13" s="5">
        <f ca="1">IF(CA$2&gt;Exit,0,Assumptions!CB349)</f>
        <v>41666.666666666664</v>
      </c>
      <c r="CB13" s="5">
        <f ca="1">IF(CB$2&gt;Exit,0,Assumptions!CC349)</f>
        <v>41666.666666666664</v>
      </c>
      <c r="CC13" s="5">
        <f ca="1">IF(CC$2&gt;Exit,0,Assumptions!CD349)</f>
        <v>41666.666666666664</v>
      </c>
      <c r="CD13" s="5">
        <f ca="1">IF(CD$2&gt;Exit,0,Assumptions!CE349)</f>
        <v>41666.666666666664</v>
      </c>
      <c r="CE13" s="5">
        <f ca="1">IF(CE$2&gt;Exit,0,Assumptions!CF349)</f>
        <v>41666.666666666664</v>
      </c>
      <c r="CF13" s="5">
        <f ca="1">IF(CF$2&gt;Exit,0,Assumptions!CG349)</f>
        <v>41666.666666666664</v>
      </c>
      <c r="CG13" s="5">
        <f ca="1">IF(CG$2&gt;Exit,0,Assumptions!CH349)</f>
        <v>41666.666666666664</v>
      </c>
      <c r="CH13" s="5">
        <f ca="1">IF(CH$2&gt;Exit,0,Assumptions!CI349)</f>
        <v>41666.666666666664</v>
      </c>
      <c r="CI13" s="5">
        <f ca="1">IF(CI$2&gt;Exit,0,Assumptions!CJ349)</f>
        <v>41666.666666666664</v>
      </c>
      <c r="CJ13" s="5">
        <f ca="1">IF(CJ$2&gt;Exit,0,Assumptions!CK349)</f>
        <v>41666.666666666664</v>
      </c>
      <c r="CK13" s="5">
        <f ca="1">IF(CK$2&gt;Exit,0,Assumptions!CL349)</f>
        <v>41666.666666666664</v>
      </c>
      <c r="CL13" s="5">
        <f ca="1">IF(CL$2&gt;Exit,0,Assumptions!CM349)</f>
        <v>43750</v>
      </c>
      <c r="CM13" s="5">
        <f ca="1">IF(CM$2&gt;Exit,0,Assumptions!CN349)</f>
        <v>43750</v>
      </c>
      <c r="CN13" s="5">
        <f ca="1">IF(CN$2&gt;Exit,0,Assumptions!CO349)</f>
        <v>43750</v>
      </c>
      <c r="CO13" s="5">
        <f ca="1">IF(CO$2&gt;Exit,0,Assumptions!CP349)</f>
        <v>43750</v>
      </c>
      <c r="CP13" s="5">
        <f ca="1">IF(CP$2&gt;Exit,0,Assumptions!CQ349)</f>
        <v>43750</v>
      </c>
      <c r="CQ13" s="5">
        <f ca="1">IF(CQ$2&gt;Exit,0,Assumptions!CR349)</f>
        <v>43750</v>
      </c>
      <c r="CR13" s="5">
        <f ca="1">IF(CR$2&gt;Exit,0,Assumptions!CS349)</f>
        <v>43750</v>
      </c>
      <c r="CS13" s="5">
        <f ca="1">IF(CS$2&gt;Exit,0,Assumptions!CT349)</f>
        <v>43750</v>
      </c>
      <c r="CT13" s="5">
        <f ca="1">IF(CT$2&gt;Exit,0,Assumptions!CU349)</f>
        <v>43750</v>
      </c>
      <c r="CU13" s="5">
        <f ca="1">IF(CU$2&gt;Exit,0,Assumptions!CV349)</f>
        <v>43750</v>
      </c>
      <c r="CV13" s="5">
        <f ca="1">IF(CV$2&gt;Exit,0,Assumptions!CW349)</f>
        <v>43750</v>
      </c>
      <c r="CW13" s="5">
        <f ca="1">IF(CW$2&gt;Exit,0,Assumptions!CX349)</f>
        <v>43750</v>
      </c>
      <c r="CX13" s="5">
        <f ca="1">IF(CX$2&gt;Exit,0,Assumptions!CY349)</f>
        <v>45937.5</v>
      </c>
      <c r="CY13" s="5">
        <f ca="1">IF(CY$2&gt;Exit,0,Assumptions!CZ349)</f>
        <v>45937.5</v>
      </c>
      <c r="CZ13" s="5">
        <f ca="1">IF(CZ$2&gt;Exit,0,Assumptions!DA349)</f>
        <v>45937.5</v>
      </c>
      <c r="DA13" s="5">
        <f ca="1">IF(DA$2&gt;Exit,0,Assumptions!DB349)</f>
        <v>45937.5</v>
      </c>
      <c r="DB13" s="5">
        <f ca="1">IF(DB$2&gt;Exit,0,Assumptions!DC349)</f>
        <v>45937.5</v>
      </c>
      <c r="DC13" s="5">
        <f ca="1">IF(DC$2&gt;Exit,0,Assumptions!DD349)</f>
        <v>45937.5</v>
      </c>
      <c r="DD13" s="5">
        <f ca="1">IF(DD$2&gt;Exit,0,Assumptions!DE349)</f>
        <v>45937.5</v>
      </c>
      <c r="DE13" s="5">
        <f ca="1">IF(DE$2&gt;Exit,0,Assumptions!DF349)</f>
        <v>45937.5</v>
      </c>
      <c r="DF13" s="5">
        <f ca="1">IF(DF$2&gt;Exit,0,Assumptions!DG349)</f>
        <v>45937.5</v>
      </c>
      <c r="DG13" s="5">
        <f ca="1">IF(DG$2&gt;Exit,0,Assumptions!DH349)</f>
        <v>45937.5</v>
      </c>
      <c r="DH13" s="5">
        <f ca="1">IF(DH$2&gt;Exit,0,Assumptions!DI349)</f>
        <v>45937.5</v>
      </c>
      <c r="DI13" s="5">
        <f ca="1">IF(DI$2&gt;Exit,0,Assumptions!DJ349)</f>
        <v>45937.5</v>
      </c>
      <c r="DJ13" s="5">
        <f ca="1">IF(DJ$2&gt;Exit,0,Assumptions!DK349)</f>
        <v>48234.375000000007</v>
      </c>
      <c r="DK13" s="5">
        <f ca="1">IF(DK$2&gt;Exit,0,Assumptions!DL349)</f>
        <v>48234.375000000007</v>
      </c>
      <c r="DL13" s="5">
        <f ca="1">IF(DL$2&gt;Exit,0,Assumptions!DM349)</f>
        <v>48234.375000000007</v>
      </c>
      <c r="DM13" s="5">
        <f ca="1">IF(DM$2&gt;Exit,0,Assumptions!DN349)</f>
        <v>48234.375000000007</v>
      </c>
      <c r="DN13" s="5">
        <f ca="1">IF(DN$2&gt;Exit,0,Assumptions!DO349)</f>
        <v>48234.375000000007</v>
      </c>
      <c r="DO13" s="5">
        <f ca="1">IF(DO$2&gt;Exit,0,Assumptions!DP349)</f>
        <v>48234.375000000007</v>
      </c>
      <c r="DP13" s="5">
        <f ca="1">IF(DP$2&gt;Exit,0,Assumptions!DQ349)</f>
        <v>48234.375000000007</v>
      </c>
      <c r="DQ13" s="5">
        <f ca="1">IF(DQ$2&gt;Exit,0,Assumptions!DR349)</f>
        <v>48234.375000000007</v>
      </c>
      <c r="DR13" s="5">
        <f ca="1">IF(DR$2&gt;Exit,0,Assumptions!DS349)</f>
        <v>48234.375000000007</v>
      </c>
      <c r="DS13" s="5">
        <f ca="1">IF(DS$2&gt;Exit,0,Assumptions!DT349)</f>
        <v>48234.375000000007</v>
      </c>
      <c r="DT13" s="5">
        <f ca="1">IF(DT$2&gt;Exit,0,Assumptions!DU349)</f>
        <v>48234.375000000007</v>
      </c>
      <c r="DU13" s="5">
        <f ca="1">IF(DU$2&gt;Exit,0,Assumptions!DV349)</f>
        <v>48234.375000000007</v>
      </c>
      <c r="DV13" s="5">
        <f ca="1">IF(DV$2&gt;Exit,0,Assumptions!DW349)</f>
        <v>50646.09375</v>
      </c>
      <c r="DW13" s="5">
        <f ca="1">IF(DW$2&gt;Exit,0,Assumptions!DX349)</f>
        <v>50646.09375</v>
      </c>
      <c r="DX13" s="5">
        <f ca="1">IF(DX$2&gt;Exit,0,Assumptions!DY349)</f>
        <v>50646.09375</v>
      </c>
      <c r="DY13" s="5">
        <f ca="1">IF(DY$2&gt;Exit,0,Assumptions!DZ349)</f>
        <v>50646.09375</v>
      </c>
      <c r="DZ13" s="5">
        <f ca="1">IF(DZ$2&gt;Exit,0,Assumptions!EA349)</f>
        <v>50646.09375</v>
      </c>
      <c r="EA13" s="5">
        <f ca="1">IF(EA$2&gt;Exit,0,Assumptions!EB349)</f>
        <v>50646.09375</v>
      </c>
      <c r="EB13" s="5">
        <f ca="1">IF(EB$2&gt;Exit,0,Assumptions!EC349)</f>
        <v>50646.09375</v>
      </c>
      <c r="EC13" s="5">
        <f ca="1">IF(EC$2&gt;Exit,0,Assumptions!ED349)</f>
        <v>50646.09375</v>
      </c>
      <c r="ED13" s="5">
        <f ca="1">IF(ED$2&gt;Exit,0,Assumptions!EE349)</f>
        <v>50646.09375</v>
      </c>
      <c r="EE13" s="5">
        <f ca="1">IF(EE$2&gt;Exit,0,Assumptions!EF349)</f>
        <v>50646.09375</v>
      </c>
      <c r="EF13" s="5">
        <f ca="1">IF(EF$2&gt;Exit,0,Assumptions!EG349)</f>
        <v>50646.09375</v>
      </c>
      <c r="EG13" s="5">
        <f ca="1">IF(EG$2&gt;Exit,0,Assumptions!EH349)</f>
        <v>50646.09375</v>
      </c>
      <c r="EH13" s="5">
        <f ca="1">IF(EH$2&gt;Exit,0,Assumptions!EI349)</f>
        <v>53178.398437500007</v>
      </c>
      <c r="EI13" s="5">
        <f ca="1">IF(EI$2&gt;Exit,0,Assumptions!EJ349)</f>
        <v>53178.398437500007</v>
      </c>
      <c r="EJ13" s="5">
        <f ca="1">IF(EJ$2&gt;Exit,0,Assumptions!EK349)</f>
        <v>53178.398437500007</v>
      </c>
      <c r="EK13" s="5">
        <f ca="1">IF(EK$2&gt;Exit,0,Assumptions!EL349)</f>
        <v>53178.398437500007</v>
      </c>
      <c r="EL13" s="5">
        <f ca="1">IF(EL$2&gt;Exit,0,Assumptions!EM349)</f>
        <v>53178.398437500007</v>
      </c>
      <c r="EM13" s="5">
        <f ca="1">IF(EM$2&gt;Exit,0,Assumptions!EN349)</f>
        <v>53178.398437500007</v>
      </c>
      <c r="EN13" s="5">
        <f ca="1">IF(EN$2&gt;Exit,0,Assumptions!EO349)</f>
        <v>53178.398437500007</v>
      </c>
      <c r="EO13" s="5">
        <f ca="1">IF(EO$2&gt;Exit,0,Assumptions!EP349)</f>
        <v>53178.398437500007</v>
      </c>
      <c r="EP13" s="5">
        <f ca="1">IF(EP$2&gt;Exit,0,Assumptions!EQ349)</f>
        <v>53178.398437500007</v>
      </c>
      <c r="EQ13" s="5">
        <f ca="1">IF(EQ$2&gt;Exit,0,Assumptions!ER349)</f>
        <v>53178.398437500007</v>
      </c>
      <c r="ER13" s="5">
        <f ca="1">IF(ER$2&gt;Exit,0,Assumptions!ES349)</f>
        <v>53178.398437500007</v>
      </c>
      <c r="ES13" s="5">
        <f ca="1">IF(ES$2&gt;Exit,0,Assumptions!ET349)</f>
        <v>53178.398437500007</v>
      </c>
      <c r="ET13" s="5">
        <f ca="1">IF(ET$2&gt;Exit,0,Assumptions!EU349)</f>
        <v>55837.318359375</v>
      </c>
      <c r="EU13" s="5">
        <f ca="1">IF(EU$2&gt;Exit,0,Assumptions!EV349)</f>
        <v>55837.318359375</v>
      </c>
      <c r="EV13" s="5">
        <f ca="1">IF(EV$2&gt;Exit,0,Assumptions!EW349)</f>
        <v>55837.318359375</v>
      </c>
      <c r="EW13" s="5">
        <f ca="1">IF(EW$2&gt;Exit,0,Assumptions!EX349)</f>
        <v>55837.318359375</v>
      </c>
      <c r="EX13" s="5">
        <f>IF(EX$2&gt;Exit,0,Assumptions!EY349)</f>
        <v>0</v>
      </c>
      <c r="EY13" s="5">
        <f>IF(EY$2&gt;Exit,0,Assumptions!EZ349)</f>
        <v>0</v>
      </c>
      <c r="EZ13" s="5">
        <f>IF(EZ$2&gt;Exit,0,Assumptions!FA349)</f>
        <v>0</v>
      </c>
      <c r="FA13" s="5">
        <f>IF(FA$2&gt;Exit,0,Assumptions!FB349)</f>
        <v>0</v>
      </c>
      <c r="FB13" s="5">
        <f>IF(FB$2&gt;Exit,0,Assumptions!FC349)</f>
        <v>0</v>
      </c>
      <c r="FC13" s="5">
        <f>IF(FC$2&gt;Exit,0,Assumptions!FD349)</f>
        <v>0</v>
      </c>
      <c r="FD13" s="5">
        <f>IF(FD$2&gt;Exit,0,Assumptions!FE349)</f>
        <v>0</v>
      </c>
      <c r="FE13" s="5">
        <f>IF(FE$2&gt;Exit,0,Assumptions!FF349)</f>
        <v>0</v>
      </c>
      <c r="FF13" s="5">
        <f>IF(FF$2&gt;Exit,0,Assumptions!FG349)</f>
        <v>0</v>
      </c>
      <c r="FG13" s="5">
        <f>IF(FG$2&gt;Exit,0,Assumptions!FH349)</f>
        <v>0</v>
      </c>
      <c r="FH13" s="5">
        <f>IF(FH$2&gt;Exit,0,Assumptions!FI349)</f>
        <v>0</v>
      </c>
      <c r="FI13" s="5">
        <f>IF(FI$2&gt;Exit,0,Assumptions!FJ349)</f>
        <v>0</v>
      </c>
      <c r="FJ13" s="5">
        <f>IF(FJ$2&gt;Exit,0,Assumptions!FK349)</f>
        <v>0</v>
      </c>
      <c r="FK13" s="5">
        <f>IF(FK$2&gt;Exit,0,Assumptions!FL349)</f>
        <v>0</v>
      </c>
      <c r="FL13" s="5">
        <f>IF(FL$2&gt;Exit,0,Assumptions!FM349)</f>
        <v>0</v>
      </c>
      <c r="FM13" s="5">
        <f>IF(FM$2&gt;Exit,0,Assumptions!FN349)</f>
        <v>0</v>
      </c>
      <c r="FN13" s="5">
        <f>IF(FN$2&gt;Exit,0,Assumptions!FO349)</f>
        <v>0</v>
      </c>
      <c r="FO13" s="5">
        <f>IF(FO$2&gt;Exit,0,Assumptions!FP349)</f>
        <v>0</v>
      </c>
      <c r="FP13" s="5">
        <f>IF(FP$2&gt;Exit,0,Assumptions!FQ349)</f>
        <v>0</v>
      </c>
      <c r="FQ13" s="5">
        <f>IF(FQ$2&gt;Exit,0,Assumptions!FR349)</f>
        <v>0</v>
      </c>
      <c r="FR13" s="5">
        <f>IF(FR$2&gt;Exit,0,Assumptions!FS349)</f>
        <v>0</v>
      </c>
      <c r="FS13" s="5">
        <f>IF(FS$2&gt;Exit,0,Assumptions!FT349)</f>
        <v>0</v>
      </c>
      <c r="FT13" s="5">
        <f>IF(FT$2&gt;Exit,0,Assumptions!FU349)</f>
        <v>0</v>
      </c>
      <c r="FU13" s="5">
        <f>IF(FU$2&gt;Exit,0,Assumptions!FV349)</f>
        <v>0</v>
      </c>
      <c r="FV13" s="5">
        <f>IF(FV$2&gt;Exit,0,Assumptions!FW349)</f>
        <v>0</v>
      </c>
      <c r="FW13" s="5">
        <f>IF(FW$2&gt;Exit,0,Assumptions!FX349)</f>
        <v>0</v>
      </c>
      <c r="FX13" s="5">
        <f>IF(FX$2&gt;Exit,0,Assumptions!FY349)</f>
        <v>0</v>
      </c>
      <c r="FY13" s="5">
        <f>IF(FY$2&gt;Exit,0,Assumptions!FZ349)</f>
        <v>0</v>
      </c>
      <c r="FZ13" s="5">
        <f>IF(FZ$2&gt;Exit,0,Assumptions!GA349)</f>
        <v>0</v>
      </c>
      <c r="GA13" s="5">
        <f>IF(GA$2&gt;Exit,0,Assumptions!GB349)</f>
        <v>0</v>
      </c>
      <c r="GB13" s="5">
        <f>IF(GB$2&gt;Exit,0,Assumptions!GC349)</f>
        <v>0</v>
      </c>
      <c r="GC13" s="5">
        <f>IF(GC$2&gt;Exit,0,Assumptions!GD349)</f>
        <v>0</v>
      </c>
      <c r="GD13" s="5">
        <f>IF(GD$2&gt;Exit,0,Assumptions!GE349)</f>
        <v>0</v>
      </c>
      <c r="GE13" s="5">
        <f>IF(GE$2&gt;Exit,0,Assumptions!GF349)</f>
        <v>0</v>
      </c>
      <c r="GF13" s="5">
        <f>IF(GF$2&gt;Exit,0,Assumptions!GG349)</f>
        <v>0</v>
      </c>
      <c r="GG13" s="5">
        <f>IF(GG$2&gt;Exit,0,Assumptions!GH349)</f>
        <v>0</v>
      </c>
      <c r="GH13" s="5">
        <f>IF(GH$2&gt;Exit,0,Assumptions!GI349)</f>
        <v>0</v>
      </c>
      <c r="GI13" s="5">
        <f>IF(GI$2&gt;Exit,0,Assumptions!GJ349)</f>
        <v>0</v>
      </c>
      <c r="GJ13" s="5">
        <f>IF(GJ$2&gt;Exit,0,Assumptions!GK349)</f>
        <v>0</v>
      </c>
      <c r="GK13" s="5">
        <f>IF(GK$2&gt;Exit,0,Assumptions!GL349)</f>
        <v>0</v>
      </c>
      <c r="GL13" s="5">
        <f>IF(GL$2&gt;Exit,0,Assumptions!GM349)</f>
        <v>0</v>
      </c>
      <c r="GM13" s="5">
        <f>IF(GM$2&gt;Exit,0,Assumptions!GN349)</f>
        <v>0</v>
      </c>
      <c r="GN13" s="5">
        <f>IF(GN$2&gt;Exit,0,Assumptions!GO349)</f>
        <v>0</v>
      </c>
      <c r="GO13" s="5">
        <f>IF(GO$2&gt;Exit,0,Assumptions!GP349)</f>
        <v>0</v>
      </c>
      <c r="GP13" s="5">
        <f>IF(GP$2&gt;Exit,0,Assumptions!GQ349)</f>
        <v>0</v>
      </c>
      <c r="GQ13" s="5">
        <f>IF(GQ$2&gt;Exit,0,Assumptions!GR349)</f>
        <v>0</v>
      </c>
      <c r="GR13" s="5">
        <f>IF(GR$2&gt;Exit,0,Assumptions!GS349)</f>
        <v>0</v>
      </c>
      <c r="GS13" s="5">
        <f>IF(GS$2&gt;Exit,0,Assumptions!GT349)</f>
        <v>0</v>
      </c>
      <c r="GT13" s="5">
        <f>IF(GT$2&gt;Exit,0,Assumptions!GU349)</f>
        <v>0</v>
      </c>
      <c r="GU13" s="5">
        <f>IF(GU$2&gt;Exit,0,Assumptions!GV349)</f>
        <v>0</v>
      </c>
      <c r="GV13" s="5">
        <f>IF(GV$2&gt;Exit,0,Assumptions!GW349)</f>
        <v>0</v>
      </c>
      <c r="GW13" s="5">
        <f>IF(GW$2&gt;Exit,0,Assumptions!GX349)</f>
        <v>0</v>
      </c>
      <c r="GX13" s="5">
        <f>IF(GX$2&gt;Exit,0,Assumptions!GY349)</f>
        <v>0</v>
      </c>
      <c r="GY13" s="5">
        <f>IF(GY$2&gt;Exit,0,Assumptions!GZ349)</f>
        <v>0</v>
      </c>
      <c r="GZ13" s="5">
        <f>IF(GZ$2&gt;Exit,0,Assumptions!HA349)</f>
        <v>0</v>
      </c>
      <c r="HA13" s="5">
        <f>IF(HA$2&gt;Exit,0,Assumptions!HB349)</f>
        <v>0</v>
      </c>
      <c r="HB13" s="5">
        <f>IF(HB$2&gt;Exit,0,Assumptions!HC349)</f>
        <v>0</v>
      </c>
      <c r="HC13" s="5">
        <f>IF(HC$2&gt;Exit,0,Assumptions!HD349)</f>
        <v>0</v>
      </c>
      <c r="HD13" s="5">
        <f>IF(HD$2&gt;Exit,0,Assumptions!HE349)</f>
        <v>0</v>
      </c>
      <c r="HE13" s="5">
        <f>IF(HE$2&gt;Exit,0,Assumptions!HF349)</f>
        <v>0</v>
      </c>
      <c r="HF13" s="5">
        <f>IF(HF$2&gt;Exit,0,Assumptions!HG349)</f>
        <v>0</v>
      </c>
      <c r="HG13" s="5">
        <f>IF(HG$2&gt;Exit,0,Assumptions!HH349)</f>
        <v>0</v>
      </c>
      <c r="HH13" s="5">
        <f>IF(HH$2&gt;Exit,0,Assumptions!HI349)</f>
        <v>0</v>
      </c>
      <c r="HI13" s="5">
        <f>IF(HI$2&gt;Exit,0,Assumptions!HJ349)</f>
        <v>0</v>
      </c>
      <c r="HJ13" s="5">
        <f>IF(HJ$2&gt;Exit,0,Assumptions!HK349)</f>
        <v>0</v>
      </c>
      <c r="HK13" s="5">
        <f>IF(HK$2&gt;Exit,0,Assumptions!HL349)</f>
        <v>0</v>
      </c>
      <c r="HL13" s="5">
        <f>IF(HL$2&gt;Exit,0,Assumptions!HM349)</f>
        <v>0</v>
      </c>
      <c r="HM13" s="5">
        <f>IF(HM$2&gt;Exit,0,Assumptions!HN349)</f>
        <v>0</v>
      </c>
      <c r="HN13" s="5">
        <f>IF(HN$2&gt;Exit,0,Assumptions!HO349)</f>
        <v>0</v>
      </c>
      <c r="HO13" s="5">
        <f>IF(HO$2&gt;Exit,0,Assumptions!HP349)</f>
        <v>0</v>
      </c>
      <c r="HP13" s="5">
        <f>IF(HP$2&gt;Exit,0,Assumptions!HQ349)</f>
        <v>0</v>
      </c>
      <c r="HQ13" s="5">
        <f>IF(HQ$2&gt;Exit,0,Assumptions!HR349)</f>
        <v>0</v>
      </c>
      <c r="HR13" s="5">
        <f>IF(HR$2&gt;Exit,0,Assumptions!HS349)</f>
        <v>0</v>
      </c>
      <c r="HS13" s="5">
        <f>IF(HS$2&gt;Exit,0,Assumptions!HT349)</f>
        <v>0</v>
      </c>
      <c r="HT13" s="5">
        <f>IF(HT$2&gt;Exit,0,Assumptions!HU349)</f>
        <v>0</v>
      </c>
      <c r="HU13" s="5">
        <f>IF(HU$2&gt;Exit,0,Assumptions!HV349)</f>
        <v>0</v>
      </c>
      <c r="HV13" s="5">
        <f>IF(HV$2&gt;Exit,0,Assumptions!HW349)</f>
        <v>0</v>
      </c>
      <c r="HW13" s="5">
        <f>IF(HW$2&gt;Exit,0,Assumptions!HX349)</f>
        <v>0</v>
      </c>
      <c r="HX13" s="5">
        <f>IF(HX$2&gt;Exit,0,Assumptions!HY349)</f>
        <v>0</v>
      </c>
      <c r="HY13" s="5">
        <f>IF(HY$2&gt;Exit,0,Assumptions!HZ349)</f>
        <v>0</v>
      </c>
      <c r="HZ13" s="5">
        <f>IF(HZ$2&gt;Exit,0,Assumptions!IA349)</f>
        <v>0</v>
      </c>
      <c r="IA13" s="5">
        <f>IF(IA$2&gt;Exit,0,Assumptions!IB349)</f>
        <v>0</v>
      </c>
      <c r="IB13" s="5">
        <f>IF(IB$2&gt;Exit,0,Assumptions!IC349)</f>
        <v>0</v>
      </c>
      <c r="IC13" s="5">
        <f>IF(IC$2&gt;Exit,0,Assumptions!ID349)</f>
        <v>0</v>
      </c>
      <c r="ID13" s="5">
        <f>IF(ID$2&gt;Exit,0,Assumptions!IE349)</f>
        <v>0</v>
      </c>
      <c r="IE13" s="5">
        <f>IF(IE$2&gt;Exit,0,Assumptions!IF349)</f>
        <v>0</v>
      </c>
      <c r="IF13" s="5">
        <f>IF(IF$2&gt;Exit,0,Assumptions!IG349)</f>
        <v>0</v>
      </c>
      <c r="IG13" s="5">
        <f>IF(IG$2&gt;Exit,0,Assumptions!IH349)</f>
        <v>0</v>
      </c>
      <c r="IH13" s="5">
        <f>IF(IH$2&gt;Exit,0,Assumptions!II349)</f>
        <v>0</v>
      </c>
      <c r="II13" s="5">
        <f>IF(II$2&gt;Exit,0,Assumptions!IJ349)</f>
        <v>0</v>
      </c>
      <c r="IJ13" s="5">
        <f>IF(IJ$2&gt;Exit,0,Assumptions!IK349)</f>
        <v>0</v>
      </c>
      <c r="IK13" s="5">
        <f>IF(IK$2&gt;Exit,0,Assumptions!IL349)</f>
        <v>0</v>
      </c>
      <c r="IL13" s="5">
        <f>IF(IL$2&gt;Exit,0,Assumptions!IM349)</f>
        <v>0</v>
      </c>
      <c r="IM13" s="5">
        <f>IF(IM$2&gt;Exit,0,Assumptions!IN349)</f>
        <v>0</v>
      </c>
      <c r="IN13" s="5">
        <f>IF(IN$2&gt;Exit,0,Assumptions!IO349)</f>
        <v>0</v>
      </c>
      <c r="IO13" s="5">
        <f>IF(IO$2&gt;Exit,0,Assumptions!IP349)</f>
        <v>0</v>
      </c>
      <c r="IP13" s="5">
        <f>IF(IP$2&gt;Exit,0,Assumptions!IQ349)</f>
        <v>0</v>
      </c>
      <c r="IQ13" s="5">
        <f>IF(IQ$2&gt;Exit,0,Assumptions!IR349)</f>
        <v>0</v>
      </c>
      <c r="IR13" s="5">
        <f>IF(IR$2&gt;Exit,0,Assumptions!IS349)</f>
        <v>0</v>
      </c>
      <c r="IS13" s="5">
        <f>IF(IS$2&gt;Exit,0,Assumptions!IT349)</f>
        <v>0</v>
      </c>
      <c r="IT13" s="5">
        <f>IF(IT$2&gt;Exit,0,Assumptions!IU349)</f>
        <v>0</v>
      </c>
      <c r="IU13" s="5">
        <f>IF(IU$2&gt;Exit,0,Assumptions!IV349)</f>
        <v>0</v>
      </c>
      <c r="IV13" s="5">
        <f>IF(IV$2&gt;Exit,0,Assumptions!IW349)</f>
        <v>0</v>
      </c>
      <c r="IW13" s="5">
        <f>IF(IW$2&gt;Exit,0,Assumptions!IX349)</f>
        <v>0</v>
      </c>
      <c r="IX13" s="5">
        <f>IF(IX$2&gt;Exit,0,Assumptions!IY349)</f>
        <v>0</v>
      </c>
      <c r="IY13" s="5">
        <f>IF(IY$2&gt;Exit,0,Assumptions!IZ349)</f>
        <v>0</v>
      </c>
      <c r="IZ13" s="5">
        <f>IF(IZ$2&gt;Exit,0,Assumptions!JA349)</f>
        <v>0</v>
      </c>
      <c r="JA13" s="5">
        <f>IF(JA$2&gt;Exit,0,Assumptions!JB349)</f>
        <v>0</v>
      </c>
      <c r="JB13" s="5">
        <f>IF(JB$2&gt;Exit,0,Assumptions!JC349)</f>
        <v>0</v>
      </c>
      <c r="JC13" s="5">
        <f>IF(JC$2&gt;Exit,0,Assumptions!JD349)</f>
        <v>0</v>
      </c>
      <c r="JD13" s="5">
        <f>IF(JD$2&gt;Exit,0,Assumptions!JE349)</f>
        <v>0</v>
      </c>
      <c r="JE13" s="5">
        <f>IF(JE$2&gt;Exit,0,Assumptions!JF349)</f>
        <v>0</v>
      </c>
      <c r="JF13" s="5">
        <f>IF(JF$2&gt;Exit,0,Assumptions!JG349)</f>
        <v>0</v>
      </c>
      <c r="JG13" s="5">
        <f>IF(JG$2&gt;Exit,0,Assumptions!JH349)</f>
        <v>0</v>
      </c>
      <c r="JH13" s="5">
        <f>IF(JH$2&gt;Exit,0,Assumptions!JI349)</f>
        <v>0</v>
      </c>
      <c r="JI13" s="5">
        <f>IF(JI$2&gt;Exit,0,Assumptions!JJ349)</f>
        <v>0</v>
      </c>
      <c r="JJ13" s="5">
        <f>IF(JJ$2&gt;Exit,0,Assumptions!JK349)</f>
        <v>0</v>
      </c>
      <c r="JK13" s="5">
        <f>IF(JK$2&gt;Exit,0,Assumptions!JL349)</f>
        <v>0</v>
      </c>
      <c r="JL13" s="5">
        <f>IF(JL$2&gt;Exit,0,Assumptions!JM349)</f>
        <v>0</v>
      </c>
      <c r="JM13" s="5">
        <f>IF(JM$2&gt;Exit,0,Assumptions!JN349)</f>
        <v>0</v>
      </c>
      <c r="JN13" s="5">
        <f>IF(JN$2&gt;Exit,0,Assumptions!JO349)</f>
        <v>0</v>
      </c>
      <c r="JO13" s="5">
        <f>IF(JO$2&gt;Exit,0,Assumptions!JP349)</f>
        <v>0</v>
      </c>
      <c r="JP13" s="5">
        <f>IF(JP$2&gt;Exit,0,Assumptions!JQ349)</f>
        <v>0</v>
      </c>
      <c r="JQ13" s="5">
        <f>IF(JQ$2&gt;Exit,0,Assumptions!JR349)</f>
        <v>0</v>
      </c>
      <c r="JR13" s="5">
        <f>IF(JR$2&gt;Exit,0,Assumptions!JS349)</f>
        <v>0</v>
      </c>
      <c r="JS13" s="5">
        <f>IF(JS$2&gt;Exit,0,Assumptions!JT349)</f>
        <v>0</v>
      </c>
      <c r="JT13" s="5">
        <f>IF(JT$2&gt;Exit,0,Assumptions!JU349)</f>
        <v>0</v>
      </c>
      <c r="JU13" s="5">
        <f>IF(JU$2&gt;Exit,0,Assumptions!JV349)</f>
        <v>0</v>
      </c>
      <c r="JV13" s="5">
        <f>IF(JV$2&gt;Exit,0,Assumptions!JW349)</f>
        <v>0</v>
      </c>
      <c r="JW13" s="5">
        <f>IF(JW$2&gt;Exit,0,Assumptions!JX349)</f>
        <v>0</v>
      </c>
      <c r="JX13" s="5">
        <f>IF(JX$2&gt;Exit,0,Assumptions!JY349)</f>
        <v>0</v>
      </c>
      <c r="JY13" s="5">
        <f>IF(JY$2&gt;Exit,0,Assumptions!JZ349)</f>
        <v>0</v>
      </c>
      <c r="JZ13" s="5">
        <f>IF(JZ$2&gt;Exit,0,Assumptions!KA349)</f>
        <v>0</v>
      </c>
      <c r="KA13" s="5">
        <f>IF(KA$2&gt;Exit,0,Assumptions!KB349)</f>
        <v>0</v>
      </c>
      <c r="KB13" s="5">
        <f>IF(KB$2&gt;Exit,0,Assumptions!KC349)</f>
        <v>0</v>
      </c>
      <c r="KC13" s="5">
        <f>IF(KC$2&gt;Exit,0,Assumptions!KD349)</f>
        <v>0</v>
      </c>
      <c r="KD13" s="5">
        <f>IF(KD$2&gt;Exit,0,Assumptions!KE349)</f>
        <v>0</v>
      </c>
      <c r="KE13" s="5">
        <f>IF(KE$2&gt;Exit,0,Assumptions!KF349)</f>
        <v>0</v>
      </c>
      <c r="KF13" s="5">
        <f>IF(KF$2&gt;Exit,0,Assumptions!KG349)</f>
        <v>0</v>
      </c>
      <c r="KG13" s="5">
        <f>IF(KG$2&gt;Exit,0,Assumptions!KH349)</f>
        <v>0</v>
      </c>
      <c r="KH13" s="5">
        <f>IF(KH$2&gt;Exit,0,Assumptions!KI349)</f>
        <v>0</v>
      </c>
      <c r="KI13" s="5">
        <f>IF(KI$2&gt;Exit,0,Assumptions!KJ349)</f>
        <v>0</v>
      </c>
      <c r="KJ13" s="5">
        <f>IF(KJ$2&gt;Exit,0,Assumptions!KK349)</f>
        <v>0</v>
      </c>
      <c r="KK13" s="5">
        <f>IF(KK$2&gt;Exit,0,Assumptions!KL349)</f>
        <v>0</v>
      </c>
      <c r="KL13" s="5">
        <f>IF(KL$2&gt;Exit,0,Assumptions!KM349)</f>
        <v>0</v>
      </c>
      <c r="KM13" s="5">
        <f>IF(KM$2&gt;Exit,0,Assumptions!KN349)</f>
        <v>0</v>
      </c>
      <c r="KN13" s="5">
        <f>IF(KN$2&gt;Exit,0,Assumptions!KO349)</f>
        <v>0</v>
      </c>
      <c r="KO13" s="5">
        <f>IF(KO$2&gt;Exit,0,Assumptions!KP349)</f>
        <v>0</v>
      </c>
      <c r="KP13" s="5">
        <f>IF(KP$2&gt;Exit,0,Assumptions!KQ349)</f>
        <v>0</v>
      </c>
      <c r="KQ13" s="5">
        <f>IF(KQ$2&gt;Exit,0,Assumptions!KR349)</f>
        <v>0</v>
      </c>
      <c r="KR13" s="5">
        <f>IF(KR$2&gt;Exit,0,Assumptions!KS349)</f>
        <v>0</v>
      </c>
      <c r="KS13" s="5">
        <f>IF(KS$2&gt;Exit,0,Assumptions!KT349)</f>
        <v>0</v>
      </c>
      <c r="KT13" s="5">
        <f>IF(KT$2&gt;Exit,0,Assumptions!KU349)</f>
        <v>0</v>
      </c>
      <c r="KU13" s="5">
        <f>IF(KU$2&gt;Exit,0,Assumptions!KV349)</f>
        <v>0</v>
      </c>
      <c r="KV13" s="5">
        <f>IF(KV$2&gt;Exit,0,Assumptions!KW349)</f>
        <v>0</v>
      </c>
      <c r="KW13" s="5">
        <f>IF(KW$2&gt;Exit,0,Assumptions!KX349)</f>
        <v>0</v>
      </c>
    </row>
    <row r="14" spans="1:309">
      <c r="A14" s="376" t="s">
        <v>456</v>
      </c>
      <c r="B14" s="377" t="s">
        <v>458</v>
      </c>
      <c r="D14" s="5">
        <f ca="1">IF(D$2&gt;Exit,0,Assumptions!E350)</f>
        <v>0</v>
      </c>
      <c r="E14" s="5">
        <f ca="1">IF(E$2&gt;Exit,0,Assumptions!F350)</f>
        <v>0</v>
      </c>
      <c r="F14" s="5">
        <f ca="1">IF(F$2&gt;Exit,0,Assumptions!G350)</f>
        <v>0</v>
      </c>
      <c r="G14" s="5">
        <f ca="1">IF(G$2&gt;Exit,0,Assumptions!H350)</f>
        <v>0</v>
      </c>
      <c r="H14" s="5">
        <f ca="1">IF(H$2&gt;Exit,0,Assumptions!I350)</f>
        <v>0</v>
      </c>
      <c r="I14" s="5">
        <f ca="1">IF(I$2&gt;Exit,0,Assumptions!J350)</f>
        <v>0</v>
      </c>
      <c r="J14" s="5">
        <f ca="1">IF(J$2&gt;Exit,0,Assumptions!K350)</f>
        <v>0</v>
      </c>
      <c r="K14" s="5">
        <f ca="1">IF(K$2&gt;Exit,0,Assumptions!L350)</f>
        <v>0</v>
      </c>
      <c r="L14" s="5">
        <f ca="1">IF(L$2&gt;Exit,0,Assumptions!M350)</f>
        <v>0</v>
      </c>
      <c r="M14" s="5">
        <f ca="1">IF(M$2&gt;Exit,0,Assumptions!N350)</f>
        <v>0</v>
      </c>
      <c r="N14" s="5">
        <f ca="1">IF(N$2&gt;Exit,0,Assumptions!O350)</f>
        <v>0</v>
      </c>
      <c r="O14" s="5">
        <f ca="1">IF(O$2&gt;Exit,0,Assumptions!P350)</f>
        <v>0</v>
      </c>
      <c r="P14" s="5">
        <f ca="1">IF(P$2&gt;Exit,0,Assumptions!Q350)</f>
        <v>0</v>
      </c>
      <c r="Q14" s="5">
        <f ca="1">IF(Q$2&gt;Exit,0,Assumptions!R350)</f>
        <v>0</v>
      </c>
      <c r="R14" s="5">
        <f ca="1">IF(R$2&gt;Exit,0,Assumptions!S350)</f>
        <v>0</v>
      </c>
      <c r="S14" s="5">
        <f ca="1">IF(S$2&gt;Exit,0,Assumptions!T350)</f>
        <v>0</v>
      </c>
      <c r="T14" s="5">
        <f ca="1">IF(T$2&gt;Exit,0,Assumptions!U350)</f>
        <v>0</v>
      </c>
      <c r="U14" s="5">
        <f ca="1">IF(U$2&gt;Exit,0,Assumptions!V350)</f>
        <v>0</v>
      </c>
      <c r="V14" s="5">
        <f ca="1">IF(V$2&gt;Exit,0,Assumptions!W350)</f>
        <v>0</v>
      </c>
      <c r="W14" s="5">
        <f ca="1">IF(W$2&gt;Exit,0,Assumptions!X350)</f>
        <v>0</v>
      </c>
      <c r="X14" s="5">
        <f ca="1">IF(X$2&gt;Exit,0,Assumptions!Y350)</f>
        <v>0</v>
      </c>
      <c r="Y14" s="5">
        <f ca="1">IF(Y$2&gt;Exit,0,Assumptions!Z350)</f>
        <v>0</v>
      </c>
      <c r="Z14" s="5">
        <f ca="1">IF(Z$2&gt;Exit,0,Assumptions!AA350)</f>
        <v>0</v>
      </c>
      <c r="AA14" s="5">
        <f ca="1">IF(AA$2&gt;Exit,0,Assumptions!AB350)</f>
        <v>0</v>
      </c>
      <c r="AB14" s="5">
        <f ca="1">IF(AB$2&gt;Exit,0,Assumptions!AC350)</f>
        <v>0</v>
      </c>
      <c r="AC14" s="5">
        <f ca="1">IF(AC$2&gt;Exit,0,Assumptions!AD350)</f>
        <v>0</v>
      </c>
      <c r="AD14" s="5">
        <f ca="1">IF(AD$2&gt;Exit,0,Assumptions!AE350)</f>
        <v>0</v>
      </c>
      <c r="AE14" s="5">
        <f ca="1">IF(AE$2&gt;Exit,0,Assumptions!AF350)</f>
        <v>0</v>
      </c>
      <c r="AF14" s="5">
        <f ca="1">IF(AF$2&gt;Exit,0,Assumptions!AG350)</f>
        <v>0</v>
      </c>
      <c r="AG14" s="5">
        <f ca="1">IF(AG$2&gt;Exit,0,Assumptions!AH350)</f>
        <v>0</v>
      </c>
      <c r="AH14" s="5">
        <f ca="1">IF(AH$2&gt;Exit,0,Assumptions!AI350)</f>
        <v>0</v>
      </c>
      <c r="AI14" s="5">
        <f ca="1">IF(AI$2&gt;Exit,0,Assumptions!AJ350)</f>
        <v>0</v>
      </c>
      <c r="AJ14" s="5">
        <f ca="1">IF(AJ$2&gt;Exit,0,Assumptions!AK350)</f>
        <v>0</v>
      </c>
      <c r="AK14" s="5">
        <f ca="1">IF(AK$2&gt;Exit,0,Assumptions!AL350)</f>
        <v>0</v>
      </c>
      <c r="AL14" s="5">
        <f ca="1">IF(AL$2&gt;Exit,0,Assumptions!AM350)</f>
        <v>0</v>
      </c>
      <c r="AM14" s="5">
        <f ca="1">IF(AM$2&gt;Exit,0,Assumptions!AN350)</f>
        <v>0</v>
      </c>
      <c r="AN14" s="5">
        <f ca="1">IF(AN$2&gt;Exit,0,Assumptions!AO350)</f>
        <v>0</v>
      </c>
      <c r="AO14" s="5">
        <f ca="1">IF(AO$2&gt;Exit,0,Assumptions!AP350)</f>
        <v>0</v>
      </c>
      <c r="AP14" s="5">
        <f ca="1">IF(AP$2&gt;Exit,0,Assumptions!AQ350)</f>
        <v>0</v>
      </c>
      <c r="AQ14" s="5">
        <f ca="1">IF(AQ$2&gt;Exit,0,Assumptions!AR350)</f>
        <v>0</v>
      </c>
      <c r="AR14" s="5">
        <f ca="1">IF(AR$2&gt;Exit,0,Assumptions!AS350)</f>
        <v>0</v>
      </c>
      <c r="AS14" s="5">
        <f ca="1">IF(AS$2&gt;Exit,0,Assumptions!AT350)</f>
        <v>0</v>
      </c>
      <c r="AT14" s="5">
        <f ca="1">IF(AT$2&gt;Exit,0,Assumptions!AU350)</f>
        <v>0</v>
      </c>
      <c r="AU14" s="5">
        <f ca="1">IF(AU$2&gt;Exit,0,Assumptions!AV350)</f>
        <v>0</v>
      </c>
      <c r="AV14" s="5">
        <f ca="1">IF(AV$2&gt;Exit,0,Assumptions!AW350)</f>
        <v>0</v>
      </c>
      <c r="AW14" s="5">
        <f ca="1">IF(AW$2&gt;Exit,0,Assumptions!AX350)</f>
        <v>0</v>
      </c>
      <c r="AX14" s="5">
        <f ca="1">IF(AX$2&gt;Exit,0,Assumptions!AY350)</f>
        <v>0</v>
      </c>
      <c r="AY14" s="5">
        <f ca="1">IF(AY$2&gt;Exit,0,Assumptions!AZ350)</f>
        <v>0</v>
      </c>
      <c r="AZ14" s="5">
        <f ca="1">IF(AZ$2&gt;Exit,0,Assumptions!BA350)</f>
        <v>0</v>
      </c>
      <c r="BA14" s="5">
        <f ca="1">IF(BA$2&gt;Exit,0,Assumptions!BB350)</f>
        <v>0</v>
      </c>
      <c r="BB14" s="5">
        <f ca="1">IF(BB$2&gt;Exit,0,Assumptions!BC350)</f>
        <v>0</v>
      </c>
      <c r="BC14" s="5">
        <f ca="1">IF(BC$2&gt;Exit,0,Assumptions!BD350)</f>
        <v>0</v>
      </c>
      <c r="BD14" s="5">
        <f ca="1">IF(BD$2&gt;Exit,0,Assumptions!BE350)</f>
        <v>0</v>
      </c>
      <c r="BE14" s="5">
        <f ca="1">IF(BE$2&gt;Exit,0,Assumptions!BF350)</f>
        <v>0</v>
      </c>
      <c r="BF14" s="5">
        <f ca="1">IF(BF$2&gt;Exit,0,Assumptions!BG350)</f>
        <v>0</v>
      </c>
      <c r="BG14" s="5">
        <f ca="1">IF(BG$2&gt;Exit,0,Assumptions!BH350)</f>
        <v>0</v>
      </c>
      <c r="BH14" s="5">
        <f ca="1">IF(BH$2&gt;Exit,0,Assumptions!BI350)</f>
        <v>0</v>
      </c>
      <c r="BI14" s="5">
        <f ca="1">IF(BI$2&gt;Exit,0,Assumptions!BJ350)</f>
        <v>0</v>
      </c>
      <c r="BJ14" s="5">
        <f ca="1">IF(BJ$2&gt;Exit,0,Assumptions!BK350)</f>
        <v>0</v>
      </c>
      <c r="BK14" s="5">
        <f ca="1">IF(BK$2&gt;Exit,0,Assumptions!BL350)</f>
        <v>0</v>
      </c>
      <c r="BL14" s="5">
        <f ca="1">IF(BL$2&gt;Exit,0,Assumptions!BM350)</f>
        <v>0</v>
      </c>
      <c r="BM14" s="5">
        <f ca="1">IF(BM$2&gt;Exit,0,Assumptions!BN350)</f>
        <v>0</v>
      </c>
      <c r="BN14" s="5">
        <f ca="1">IF(BN$2&gt;Exit,0,Assumptions!BO350)</f>
        <v>0</v>
      </c>
      <c r="BO14" s="5">
        <f ca="1">IF(BO$2&gt;Exit,0,Assumptions!BP350)</f>
        <v>0</v>
      </c>
      <c r="BP14" s="5">
        <f ca="1">IF(BP$2&gt;Exit,0,Assumptions!BQ350)</f>
        <v>0</v>
      </c>
      <c r="BQ14" s="5">
        <f ca="1">IF(BQ$2&gt;Exit,0,Assumptions!BR350)</f>
        <v>0</v>
      </c>
      <c r="BR14" s="5">
        <f ca="1">IF(BR$2&gt;Exit,0,Assumptions!BS350)</f>
        <v>0</v>
      </c>
      <c r="BS14" s="5">
        <f ca="1">IF(BS$2&gt;Exit,0,Assumptions!BT350)</f>
        <v>0</v>
      </c>
      <c r="BT14" s="5">
        <f ca="1">IF(BT$2&gt;Exit,0,Assumptions!BU350)</f>
        <v>0</v>
      </c>
      <c r="BU14" s="5">
        <f ca="1">IF(BU$2&gt;Exit,0,Assumptions!BV350)</f>
        <v>0</v>
      </c>
      <c r="BV14" s="5">
        <f ca="1">IF(BV$2&gt;Exit,0,Assumptions!BW350)</f>
        <v>0</v>
      </c>
      <c r="BW14" s="5">
        <f ca="1">IF(BW$2&gt;Exit,0,Assumptions!BX350)</f>
        <v>0</v>
      </c>
      <c r="BX14" s="5">
        <f ca="1">IF(BX$2&gt;Exit,0,Assumptions!BY350)</f>
        <v>0</v>
      </c>
      <c r="BY14" s="5">
        <f ca="1">IF(BY$2&gt;Exit,0,Assumptions!BZ350)</f>
        <v>0</v>
      </c>
      <c r="BZ14" s="5">
        <f ca="1">IF(BZ$2&gt;Exit,0,Assumptions!CA350)</f>
        <v>41666.666666666664</v>
      </c>
      <c r="CA14" s="5">
        <f ca="1">IF(CA$2&gt;Exit,0,Assumptions!CB350)</f>
        <v>41666.666666666664</v>
      </c>
      <c r="CB14" s="5">
        <f ca="1">IF(CB$2&gt;Exit,0,Assumptions!CC350)</f>
        <v>41666.666666666664</v>
      </c>
      <c r="CC14" s="5">
        <f ca="1">IF(CC$2&gt;Exit,0,Assumptions!CD350)</f>
        <v>41666.666666666664</v>
      </c>
      <c r="CD14" s="5">
        <f ca="1">IF(CD$2&gt;Exit,0,Assumptions!CE350)</f>
        <v>41666.666666666664</v>
      </c>
      <c r="CE14" s="5">
        <f ca="1">IF(CE$2&gt;Exit,0,Assumptions!CF350)</f>
        <v>41666.666666666664</v>
      </c>
      <c r="CF14" s="5">
        <f ca="1">IF(CF$2&gt;Exit,0,Assumptions!CG350)</f>
        <v>41666.666666666664</v>
      </c>
      <c r="CG14" s="5">
        <f ca="1">IF(CG$2&gt;Exit,0,Assumptions!CH350)</f>
        <v>41666.666666666664</v>
      </c>
      <c r="CH14" s="5">
        <f ca="1">IF(CH$2&gt;Exit,0,Assumptions!CI350)</f>
        <v>41666.666666666664</v>
      </c>
      <c r="CI14" s="5">
        <f ca="1">IF(CI$2&gt;Exit,0,Assumptions!CJ350)</f>
        <v>41666.666666666664</v>
      </c>
      <c r="CJ14" s="5">
        <f ca="1">IF(CJ$2&gt;Exit,0,Assumptions!CK350)</f>
        <v>41666.666666666664</v>
      </c>
      <c r="CK14" s="5">
        <f ca="1">IF(CK$2&gt;Exit,0,Assumptions!CL350)</f>
        <v>41666.666666666664</v>
      </c>
      <c r="CL14" s="5">
        <f ca="1">IF(CL$2&gt;Exit,0,Assumptions!CM350)</f>
        <v>43750</v>
      </c>
      <c r="CM14" s="5">
        <f ca="1">IF(CM$2&gt;Exit,0,Assumptions!CN350)</f>
        <v>43750</v>
      </c>
      <c r="CN14" s="5">
        <f ca="1">IF(CN$2&gt;Exit,0,Assumptions!CO350)</f>
        <v>43750</v>
      </c>
      <c r="CO14" s="5">
        <f ca="1">IF(CO$2&gt;Exit,0,Assumptions!CP350)</f>
        <v>43750</v>
      </c>
      <c r="CP14" s="5">
        <f ca="1">IF(CP$2&gt;Exit,0,Assumptions!CQ350)</f>
        <v>43750</v>
      </c>
      <c r="CQ14" s="5">
        <f ca="1">IF(CQ$2&gt;Exit,0,Assumptions!CR350)</f>
        <v>43750</v>
      </c>
      <c r="CR14" s="5">
        <f ca="1">IF(CR$2&gt;Exit,0,Assumptions!CS350)</f>
        <v>43750</v>
      </c>
      <c r="CS14" s="5">
        <f ca="1">IF(CS$2&gt;Exit,0,Assumptions!CT350)</f>
        <v>43750</v>
      </c>
      <c r="CT14" s="5">
        <f ca="1">IF(CT$2&gt;Exit,0,Assumptions!CU350)</f>
        <v>43750</v>
      </c>
      <c r="CU14" s="5">
        <f ca="1">IF(CU$2&gt;Exit,0,Assumptions!CV350)</f>
        <v>43750</v>
      </c>
      <c r="CV14" s="5">
        <f ca="1">IF(CV$2&gt;Exit,0,Assumptions!CW350)</f>
        <v>43750</v>
      </c>
      <c r="CW14" s="5">
        <f ca="1">IF(CW$2&gt;Exit,0,Assumptions!CX350)</f>
        <v>43750</v>
      </c>
      <c r="CX14" s="5">
        <f ca="1">IF(CX$2&gt;Exit,0,Assumptions!CY350)</f>
        <v>45937.5</v>
      </c>
      <c r="CY14" s="5">
        <f ca="1">IF(CY$2&gt;Exit,0,Assumptions!CZ350)</f>
        <v>45937.5</v>
      </c>
      <c r="CZ14" s="5">
        <f ca="1">IF(CZ$2&gt;Exit,0,Assumptions!DA350)</f>
        <v>45937.5</v>
      </c>
      <c r="DA14" s="5">
        <f ca="1">IF(DA$2&gt;Exit,0,Assumptions!DB350)</f>
        <v>45937.5</v>
      </c>
      <c r="DB14" s="5">
        <f ca="1">IF(DB$2&gt;Exit,0,Assumptions!DC350)</f>
        <v>45937.5</v>
      </c>
      <c r="DC14" s="5">
        <f ca="1">IF(DC$2&gt;Exit,0,Assumptions!DD350)</f>
        <v>45937.5</v>
      </c>
      <c r="DD14" s="5">
        <f ca="1">IF(DD$2&gt;Exit,0,Assumptions!DE350)</f>
        <v>45937.5</v>
      </c>
      <c r="DE14" s="5">
        <f ca="1">IF(DE$2&gt;Exit,0,Assumptions!DF350)</f>
        <v>45937.5</v>
      </c>
      <c r="DF14" s="5">
        <f ca="1">IF(DF$2&gt;Exit,0,Assumptions!DG350)</f>
        <v>45937.5</v>
      </c>
      <c r="DG14" s="5">
        <f ca="1">IF(DG$2&gt;Exit,0,Assumptions!DH350)</f>
        <v>45937.5</v>
      </c>
      <c r="DH14" s="5">
        <f ca="1">IF(DH$2&gt;Exit,0,Assumptions!DI350)</f>
        <v>45937.5</v>
      </c>
      <c r="DI14" s="5">
        <f ca="1">IF(DI$2&gt;Exit,0,Assumptions!DJ350)</f>
        <v>45937.5</v>
      </c>
      <c r="DJ14" s="5">
        <f ca="1">IF(DJ$2&gt;Exit,0,Assumptions!DK350)</f>
        <v>48234.375000000007</v>
      </c>
      <c r="DK14" s="5">
        <f ca="1">IF(DK$2&gt;Exit,0,Assumptions!DL350)</f>
        <v>48234.375000000007</v>
      </c>
      <c r="DL14" s="5">
        <f ca="1">IF(DL$2&gt;Exit,0,Assumptions!DM350)</f>
        <v>48234.375000000007</v>
      </c>
      <c r="DM14" s="5">
        <f ca="1">IF(DM$2&gt;Exit,0,Assumptions!DN350)</f>
        <v>48234.375000000007</v>
      </c>
      <c r="DN14" s="5">
        <f ca="1">IF(DN$2&gt;Exit,0,Assumptions!DO350)</f>
        <v>48234.375000000007</v>
      </c>
      <c r="DO14" s="5">
        <f ca="1">IF(DO$2&gt;Exit,0,Assumptions!DP350)</f>
        <v>48234.375000000007</v>
      </c>
      <c r="DP14" s="5">
        <f ca="1">IF(DP$2&gt;Exit,0,Assumptions!DQ350)</f>
        <v>48234.375000000007</v>
      </c>
      <c r="DQ14" s="5">
        <f ca="1">IF(DQ$2&gt;Exit,0,Assumptions!DR350)</f>
        <v>48234.375000000007</v>
      </c>
      <c r="DR14" s="5">
        <f ca="1">IF(DR$2&gt;Exit,0,Assumptions!DS350)</f>
        <v>48234.375000000007</v>
      </c>
      <c r="DS14" s="5">
        <f ca="1">IF(DS$2&gt;Exit,0,Assumptions!DT350)</f>
        <v>48234.375000000007</v>
      </c>
      <c r="DT14" s="5">
        <f ca="1">IF(DT$2&gt;Exit,0,Assumptions!DU350)</f>
        <v>48234.375000000007</v>
      </c>
      <c r="DU14" s="5">
        <f ca="1">IF(DU$2&gt;Exit,0,Assumptions!DV350)</f>
        <v>48234.375000000007</v>
      </c>
      <c r="DV14" s="5">
        <f ca="1">IF(DV$2&gt;Exit,0,Assumptions!DW350)</f>
        <v>50646.09375</v>
      </c>
      <c r="DW14" s="5">
        <f ca="1">IF(DW$2&gt;Exit,0,Assumptions!DX350)</f>
        <v>50646.09375</v>
      </c>
      <c r="DX14" s="5">
        <f ca="1">IF(DX$2&gt;Exit,0,Assumptions!DY350)</f>
        <v>50646.09375</v>
      </c>
      <c r="DY14" s="5">
        <f ca="1">IF(DY$2&gt;Exit,0,Assumptions!DZ350)</f>
        <v>50646.09375</v>
      </c>
      <c r="DZ14" s="5">
        <f ca="1">IF(DZ$2&gt;Exit,0,Assumptions!EA350)</f>
        <v>50646.09375</v>
      </c>
      <c r="EA14" s="5">
        <f ca="1">IF(EA$2&gt;Exit,0,Assumptions!EB350)</f>
        <v>50646.09375</v>
      </c>
      <c r="EB14" s="5">
        <f ca="1">IF(EB$2&gt;Exit,0,Assumptions!EC350)</f>
        <v>50646.09375</v>
      </c>
      <c r="EC14" s="5">
        <f ca="1">IF(EC$2&gt;Exit,0,Assumptions!ED350)</f>
        <v>50646.09375</v>
      </c>
      <c r="ED14" s="5">
        <f ca="1">IF(ED$2&gt;Exit,0,Assumptions!EE350)</f>
        <v>50646.09375</v>
      </c>
      <c r="EE14" s="5">
        <f ca="1">IF(EE$2&gt;Exit,0,Assumptions!EF350)</f>
        <v>50646.09375</v>
      </c>
      <c r="EF14" s="5">
        <f ca="1">IF(EF$2&gt;Exit,0,Assumptions!EG350)</f>
        <v>50646.09375</v>
      </c>
      <c r="EG14" s="5">
        <f ca="1">IF(EG$2&gt;Exit,0,Assumptions!EH350)</f>
        <v>50646.09375</v>
      </c>
      <c r="EH14" s="5">
        <f ca="1">IF(EH$2&gt;Exit,0,Assumptions!EI350)</f>
        <v>53178.398437500007</v>
      </c>
      <c r="EI14" s="5">
        <f ca="1">IF(EI$2&gt;Exit,0,Assumptions!EJ350)</f>
        <v>53178.398437500007</v>
      </c>
      <c r="EJ14" s="5">
        <f ca="1">IF(EJ$2&gt;Exit,0,Assumptions!EK350)</f>
        <v>53178.398437500007</v>
      </c>
      <c r="EK14" s="5">
        <f ca="1">IF(EK$2&gt;Exit,0,Assumptions!EL350)</f>
        <v>53178.398437500007</v>
      </c>
      <c r="EL14" s="5">
        <f ca="1">IF(EL$2&gt;Exit,0,Assumptions!EM350)</f>
        <v>53178.398437500007</v>
      </c>
      <c r="EM14" s="5">
        <f ca="1">IF(EM$2&gt;Exit,0,Assumptions!EN350)</f>
        <v>53178.398437500007</v>
      </c>
      <c r="EN14" s="5">
        <f ca="1">IF(EN$2&gt;Exit,0,Assumptions!EO350)</f>
        <v>53178.398437500007</v>
      </c>
      <c r="EO14" s="5">
        <f ca="1">IF(EO$2&gt;Exit,0,Assumptions!EP350)</f>
        <v>53178.398437500007</v>
      </c>
      <c r="EP14" s="5">
        <f ca="1">IF(EP$2&gt;Exit,0,Assumptions!EQ350)</f>
        <v>53178.398437500007</v>
      </c>
      <c r="EQ14" s="5">
        <f ca="1">IF(EQ$2&gt;Exit,0,Assumptions!ER350)</f>
        <v>53178.398437500007</v>
      </c>
      <c r="ER14" s="5">
        <f ca="1">IF(ER$2&gt;Exit,0,Assumptions!ES350)</f>
        <v>53178.398437500007</v>
      </c>
      <c r="ES14" s="5">
        <f ca="1">IF(ES$2&gt;Exit,0,Assumptions!ET350)</f>
        <v>53178.398437500007</v>
      </c>
      <c r="ET14" s="5">
        <f ca="1">IF(ET$2&gt;Exit,0,Assumptions!EU350)</f>
        <v>55837.318359375</v>
      </c>
      <c r="EU14" s="5">
        <f ca="1">IF(EU$2&gt;Exit,0,Assumptions!EV350)</f>
        <v>55837.318359375</v>
      </c>
      <c r="EV14" s="5">
        <f ca="1">IF(EV$2&gt;Exit,0,Assumptions!EW350)</f>
        <v>55837.318359375</v>
      </c>
      <c r="EW14" s="5">
        <f ca="1">IF(EW$2&gt;Exit,0,Assumptions!EX350)</f>
        <v>55837.318359375</v>
      </c>
      <c r="EX14" s="5">
        <f>IF(EX$2&gt;Exit,0,Assumptions!EY350)</f>
        <v>0</v>
      </c>
      <c r="EY14" s="5">
        <f>IF(EY$2&gt;Exit,0,Assumptions!EZ350)</f>
        <v>0</v>
      </c>
      <c r="EZ14" s="5">
        <f>IF(EZ$2&gt;Exit,0,Assumptions!FA350)</f>
        <v>0</v>
      </c>
      <c r="FA14" s="5">
        <f>IF(FA$2&gt;Exit,0,Assumptions!FB350)</f>
        <v>0</v>
      </c>
      <c r="FB14" s="5">
        <f>IF(FB$2&gt;Exit,0,Assumptions!FC350)</f>
        <v>0</v>
      </c>
      <c r="FC14" s="5">
        <f>IF(FC$2&gt;Exit,0,Assumptions!FD350)</f>
        <v>0</v>
      </c>
      <c r="FD14" s="5">
        <f>IF(FD$2&gt;Exit,0,Assumptions!FE350)</f>
        <v>0</v>
      </c>
      <c r="FE14" s="5">
        <f>IF(FE$2&gt;Exit,0,Assumptions!FF350)</f>
        <v>0</v>
      </c>
      <c r="FF14" s="5">
        <f>IF(FF$2&gt;Exit,0,Assumptions!FG350)</f>
        <v>0</v>
      </c>
      <c r="FG14" s="5">
        <f>IF(FG$2&gt;Exit,0,Assumptions!FH350)</f>
        <v>0</v>
      </c>
      <c r="FH14" s="5">
        <f>IF(FH$2&gt;Exit,0,Assumptions!FI350)</f>
        <v>0</v>
      </c>
      <c r="FI14" s="5">
        <f>IF(FI$2&gt;Exit,0,Assumptions!FJ350)</f>
        <v>0</v>
      </c>
      <c r="FJ14" s="5">
        <f>IF(FJ$2&gt;Exit,0,Assumptions!FK350)</f>
        <v>0</v>
      </c>
      <c r="FK14" s="5">
        <f>IF(FK$2&gt;Exit,0,Assumptions!FL350)</f>
        <v>0</v>
      </c>
      <c r="FL14" s="5">
        <f>IF(FL$2&gt;Exit,0,Assumptions!FM350)</f>
        <v>0</v>
      </c>
      <c r="FM14" s="5">
        <f>IF(FM$2&gt;Exit,0,Assumptions!FN350)</f>
        <v>0</v>
      </c>
      <c r="FN14" s="5">
        <f>IF(FN$2&gt;Exit,0,Assumptions!FO350)</f>
        <v>0</v>
      </c>
      <c r="FO14" s="5">
        <f>IF(FO$2&gt;Exit,0,Assumptions!FP350)</f>
        <v>0</v>
      </c>
      <c r="FP14" s="5">
        <f>IF(FP$2&gt;Exit,0,Assumptions!FQ350)</f>
        <v>0</v>
      </c>
      <c r="FQ14" s="5">
        <f>IF(FQ$2&gt;Exit,0,Assumptions!FR350)</f>
        <v>0</v>
      </c>
      <c r="FR14" s="5">
        <f>IF(FR$2&gt;Exit,0,Assumptions!FS350)</f>
        <v>0</v>
      </c>
      <c r="FS14" s="5">
        <f>IF(FS$2&gt;Exit,0,Assumptions!FT350)</f>
        <v>0</v>
      </c>
      <c r="FT14" s="5">
        <f>IF(FT$2&gt;Exit,0,Assumptions!FU350)</f>
        <v>0</v>
      </c>
      <c r="FU14" s="5">
        <f>IF(FU$2&gt;Exit,0,Assumptions!FV350)</f>
        <v>0</v>
      </c>
      <c r="FV14" s="5">
        <f>IF(FV$2&gt;Exit,0,Assumptions!FW350)</f>
        <v>0</v>
      </c>
      <c r="FW14" s="5">
        <f>IF(FW$2&gt;Exit,0,Assumptions!FX350)</f>
        <v>0</v>
      </c>
      <c r="FX14" s="5">
        <f>IF(FX$2&gt;Exit,0,Assumptions!FY350)</f>
        <v>0</v>
      </c>
      <c r="FY14" s="5">
        <f>IF(FY$2&gt;Exit,0,Assumptions!FZ350)</f>
        <v>0</v>
      </c>
      <c r="FZ14" s="5">
        <f>IF(FZ$2&gt;Exit,0,Assumptions!GA350)</f>
        <v>0</v>
      </c>
      <c r="GA14" s="5">
        <f>IF(GA$2&gt;Exit,0,Assumptions!GB350)</f>
        <v>0</v>
      </c>
      <c r="GB14" s="5">
        <f>IF(GB$2&gt;Exit,0,Assumptions!GC350)</f>
        <v>0</v>
      </c>
      <c r="GC14" s="5">
        <f>IF(GC$2&gt;Exit,0,Assumptions!GD350)</f>
        <v>0</v>
      </c>
      <c r="GD14" s="5">
        <f>IF(GD$2&gt;Exit,0,Assumptions!GE350)</f>
        <v>0</v>
      </c>
      <c r="GE14" s="5">
        <f>IF(GE$2&gt;Exit,0,Assumptions!GF350)</f>
        <v>0</v>
      </c>
      <c r="GF14" s="5">
        <f>IF(GF$2&gt;Exit,0,Assumptions!GG350)</f>
        <v>0</v>
      </c>
      <c r="GG14" s="5">
        <f>IF(GG$2&gt;Exit,0,Assumptions!GH350)</f>
        <v>0</v>
      </c>
      <c r="GH14" s="5">
        <f>IF(GH$2&gt;Exit,0,Assumptions!GI350)</f>
        <v>0</v>
      </c>
      <c r="GI14" s="5">
        <f>IF(GI$2&gt;Exit,0,Assumptions!GJ350)</f>
        <v>0</v>
      </c>
      <c r="GJ14" s="5">
        <f>IF(GJ$2&gt;Exit,0,Assumptions!GK350)</f>
        <v>0</v>
      </c>
      <c r="GK14" s="5">
        <f>IF(GK$2&gt;Exit,0,Assumptions!GL350)</f>
        <v>0</v>
      </c>
      <c r="GL14" s="5">
        <f>IF(GL$2&gt;Exit,0,Assumptions!GM350)</f>
        <v>0</v>
      </c>
      <c r="GM14" s="5">
        <f>IF(GM$2&gt;Exit,0,Assumptions!GN350)</f>
        <v>0</v>
      </c>
      <c r="GN14" s="5">
        <f>IF(GN$2&gt;Exit,0,Assumptions!GO350)</f>
        <v>0</v>
      </c>
      <c r="GO14" s="5">
        <f>IF(GO$2&gt;Exit,0,Assumptions!GP350)</f>
        <v>0</v>
      </c>
      <c r="GP14" s="5">
        <f>IF(GP$2&gt;Exit,0,Assumptions!GQ350)</f>
        <v>0</v>
      </c>
      <c r="GQ14" s="5">
        <f>IF(GQ$2&gt;Exit,0,Assumptions!GR350)</f>
        <v>0</v>
      </c>
      <c r="GR14" s="5">
        <f>IF(GR$2&gt;Exit,0,Assumptions!GS350)</f>
        <v>0</v>
      </c>
      <c r="GS14" s="5">
        <f>IF(GS$2&gt;Exit,0,Assumptions!GT350)</f>
        <v>0</v>
      </c>
      <c r="GT14" s="5">
        <f>IF(GT$2&gt;Exit,0,Assumptions!GU350)</f>
        <v>0</v>
      </c>
      <c r="GU14" s="5">
        <f>IF(GU$2&gt;Exit,0,Assumptions!GV350)</f>
        <v>0</v>
      </c>
      <c r="GV14" s="5">
        <f>IF(GV$2&gt;Exit,0,Assumptions!GW350)</f>
        <v>0</v>
      </c>
      <c r="GW14" s="5">
        <f>IF(GW$2&gt;Exit,0,Assumptions!GX350)</f>
        <v>0</v>
      </c>
      <c r="GX14" s="5">
        <f>IF(GX$2&gt;Exit,0,Assumptions!GY350)</f>
        <v>0</v>
      </c>
      <c r="GY14" s="5">
        <f>IF(GY$2&gt;Exit,0,Assumptions!GZ350)</f>
        <v>0</v>
      </c>
      <c r="GZ14" s="5">
        <f>IF(GZ$2&gt;Exit,0,Assumptions!HA350)</f>
        <v>0</v>
      </c>
      <c r="HA14" s="5">
        <f>IF(HA$2&gt;Exit,0,Assumptions!HB350)</f>
        <v>0</v>
      </c>
      <c r="HB14" s="5">
        <f>IF(HB$2&gt;Exit,0,Assumptions!HC350)</f>
        <v>0</v>
      </c>
      <c r="HC14" s="5">
        <f>IF(HC$2&gt;Exit,0,Assumptions!HD350)</f>
        <v>0</v>
      </c>
      <c r="HD14" s="5">
        <f>IF(HD$2&gt;Exit,0,Assumptions!HE350)</f>
        <v>0</v>
      </c>
      <c r="HE14" s="5">
        <f>IF(HE$2&gt;Exit,0,Assumptions!HF350)</f>
        <v>0</v>
      </c>
      <c r="HF14" s="5">
        <f>IF(HF$2&gt;Exit,0,Assumptions!HG350)</f>
        <v>0</v>
      </c>
      <c r="HG14" s="5">
        <f>IF(HG$2&gt;Exit,0,Assumptions!HH350)</f>
        <v>0</v>
      </c>
      <c r="HH14" s="5">
        <f>IF(HH$2&gt;Exit,0,Assumptions!HI350)</f>
        <v>0</v>
      </c>
      <c r="HI14" s="5">
        <f>IF(HI$2&gt;Exit,0,Assumptions!HJ350)</f>
        <v>0</v>
      </c>
      <c r="HJ14" s="5">
        <f>IF(HJ$2&gt;Exit,0,Assumptions!HK350)</f>
        <v>0</v>
      </c>
      <c r="HK14" s="5">
        <f>IF(HK$2&gt;Exit,0,Assumptions!HL350)</f>
        <v>0</v>
      </c>
      <c r="HL14" s="5">
        <f>IF(HL$2&gt;Exit,0,Assumptions!HM350)</f>
        <v>0</v>
      </c>
      <c r="HM14" s="5">
        <f>IF(HM$2&gt;Exit,0,Assumptions!HN350)</f>
        <v>0</v>
      </c>
      <c r="HN14" s="5">
        <f>IF(HN$2&gt;Exit,0,Assumptions!HO350)</f>
        <v>0</v>
      </c>
      <c r="HO14" s="5">
        <f>IF(HO$2&gt;Exit,0,Assumptions!HP350)</f>
        <v>0</v>
      </c>
      <c r="HP14" s="5">
        <f>IF(HP$2&gt;Exit,0,Assumptions!HQ350)</f>
        <v>0</v>
      </c>
      <c r="HQ14" s="5">
        <f>IF(HQ$2&gt;Exit,0,Assumptions!HR350)</f>
        <v>0</v>
      </c>
      <c r="HR14" s="5">
        <f>IF(HR$2&gt;Exit,0,Assumptions!HS350)</f>
        <v>0</v>
      </c>
      <c r="HS14" s="5">
        <f>IF(HS$2&gt;Exit,0,Assumptions!HT350)</f>
        <v>0</v>
      </c>
      <c r="HT14" s="5">
        <f>IF(HT$2&gt;Exit,0,Assumptions!HU350)</f>
        <v>0</v>
      </c>
      <c r="HU14" s="5">
        <f>IF(HU$2&gt;Exit,0,Assumptions!HV350)</f>
        <v>0</v>
      </c>
      <c r="HV14" s="5">
        <f>IF(HV$2&gt;Exit,0,Assumptions!HW350)</f>
        <v>0</v>
      </c>
      <c r="HW14" s="5">
        <f>IF(HW$2&gt;Exit,0,Assumptions!HX350)</f>
        <v>0</v>
      </c>
      <c r="HX14" s="5">
        <f>IF(HX$2&gt;Exit,0,Assumptions!HY350)</f>
        <v>0</v>
      </c>
      <c r="HY14" s="5">
        <f>IF(HY$2&gt;Exit,0,Assumptions!HZ350)</f>
        <v>0</v>
      </c>
      <c r="HZ14" s="5">
        <f>IF(HZ$2&gt;Exit,0,Assumptions!IA350)</f>
        <v>0</v>
      </c>
      <c r="IA14" s="5">
        <f>IF(IA$2&gt;Exit,0,Assumptions!IB350)</f>
        <v>0</v>
      </c>
      <c r="IB14" s="5">
        <f>IF(IB$2&gt;Exit,0,Assumptions!IC350)</f>
        <v>0</v>
      </c>
      <c r="IC14" s="5">
        <f>IF(IC$2&gt;Exit,0,Assumptions!ID350)</f>
        <v>0</v>
      </c>
      <c r="ID14" s="5">
        <f>IF(ID$2&gt;Exit,0,Assumptions!IE350)</f>
        <v>0</v>
      </c>
      <c r="IE14" s="5">
        <f>IF(IE$2&gt;Exit,0,Assumptions!IF350)</f>
        <v>0</v>
      </c>
      <c r="IF14" s="5">
        <f>IF(IF$2&gt;Exit,0,Assumptions!IG350)</f>
        <v>0</v>
      </c>
      <c r="IG14" s="5">
        <f>IF(IG$2&gt;Exit,0,Assumptions!IH350)</f>
        <v>0</v>
      </c>
      <c r="IH14" s="5">
        <f>IF(IH$2&gt;Exit,0,Assumptions!II350)</f>
        <v>0</v>
      </c>
      <c r="II14" s="5">
        <f>IF(II$2&gt;Exit,0,Assumptions!IJ350)</f>
        <v>0</v>
      </c>
      <c r="IJ14" s="5">
        <f>IF(IJ$2&gt;Exit,0,Assumptions!IK350)</f>
        <v>0</v>
      </c>
      <c r="IK14" s="5">
        <f>IF(IK$2&gt;Exit,0,Assumptions!IL350)</f>
        <v>0</v>
      </c>
      <c r="IL14" s="5">
        <f>IF(IL$2&gt;Exit,0,Assumptions!IM350)</f>
        <v>0</v>
      </c>
      <c r="IM14" s="5">
        <f>IF(IM$2&gt;Exit,0,Assumptions!IN350)</f>
        <v>0</v>
      </c>
      <c r="IN14" s="5">
        <f>IF(IN$2&gt;Exit,0,Assumptions!IO350)</f>
        <v>0</v>
      </c>
      <c r="IO14" s="5">
        <f>IF(IO$2&gt;Exit,0,Assumptions!IP350)</f>
        <v>0</v>
      </c>
      <c r="IP14" s="5">
        <f>IF(IP$2&gt;Exit,0,Assumptions!IQ350)</f>
        <v>0</v>
      </c>
      <c r="IQ14" s="5">
        <f>IF(IQ$2&gt;Exit,0,Assumptions!IR350)</f>
        <v>0</v>
      </c>
      <c r="IR14" s="5">
        <f>IF(IR$2&gt;Exit,0,Assumptions!IS350)</f>
        <v>0</v>
      </c>
      <c r="IS14" s="5">
        <f>IF(IS$2&gt;Exit,0,Assumptions!IT350)</f>
        <v>0</v>
      </c>
      <c r="IT14" s="5">
        <f>IF(IT$2&gt;Exit,0,Assumptions!IU350)</f>
        <v>0</v>
      </c>
      <c r="IU14" s="5">
        <f>IF(IU$2&gt;Exit,0,Assumptions!IV350)</f>
        <v>0</v>
      </c>
      <c r="IV14" s="5">
        <f>IF(IV$2&gt;Exit,0,Assumptions!IW350)</f>
        <v>0</v>
      </c>
      <c r="IW14" s="5">
        <f>IF(IW$2&gt;Exit,0,Assumptions!IX350)</f>
        <v>0</v>
      </c>
      <c r="IX14" s="5">
        <f>IF(IX$2&gt;Exit,0,Assumptions!IY350)</f>
        <v>0</v>
      </c>
      <c r="IY14" s="5">
        <f>IF(IY$2&gt;Exit,0,Assumptions!IZ350)</f>
        <v>0</v>
      </c>
      <c r="IZ14" s="5">
        <f>IF(IZ$2&gt;Exit,0,Assumptions!JA350)</f>
        <v>0</v>
      </c>
      <c r="JA14" s="5">
        <f>IF(JA$2&gt;Exit,0,Assumptions!JB350)</f>
        <v>0</v>
      </c>
      <c r="JB14" s="5">
        <f>IF(JB$2&gt;Exit,0,Assumptions!JC350)</f>
        <v>0</v>
      </c>
      <c r="JC14" s="5">
        <f>IF(JC$2&gt;Exit,0,Assumptions!JD350)</f>
        <v>0</v>
      </c>
      <c r="JD14" s="5">
        <f>IF(JD$2&gt;Exit,0,Assumptions!JE350)</f>
        <v>0</v>
      </c>
      <c r="JE14" s="5">
        <f>IF(JE$2&gt;Exit,0,Assumptions!JF350)</f>
        <v>0</v>
      </c>
      <c r="JF14" s="5">
        <f>IF(JF$2&gt;Exit,0,Assumptions!JG350)</f>
        <v>0</v>
      </c>
      <c r="JG14" s="5">
        <f>IF(JG$2&gt;Exit,0,Assumptions!JH350)</f>
        <v>0</v>
      </c>
      <c r="JH14" s="5">
        <f>IF(JH$2&gt;Exit,0,Assumptions!JI350)</f>
        <v>0</v>
      </c>
      <c r="JI14" s="5">
        <f>IF(JI$2&gt;Exit,0,Assumptions!JJ350)</f>
        <v>0</v>
      </c>
      <c r="JJ14" s="5">
        <f>IF(JJ$2&gt;Exit,0,Assumptions!JK350)</f>
        <v>0</v>
      </c>
      <c r="JK14" s="5">
        <f>IF(JK$2&gt;Exit,0,Assumptions!JL350)</f>
        <v>0</v>
      </c>
      <c r="JL14" s="5">
        <f>IF(JL$2&gt;Exit,0,Assumptions!JM350)</f>
        <v>0</v>
      </c>
      <c r="JM14" s="5">
        <f>IF(JM$2&gt;Exit,0,Assumptions!JN350)</f>
        <v>0</v>
      </c>
      <c r="JN14" s="5">
        <f>IF(JN$2&gt;Exit,0,Assumptions!JO350)</f>
        <v>0</v>
      </c>
      <c r="JO14" s="5">
        <f>IF(JO$2&gt;Exit,0,Assumptions!JP350)</f>
        <v>0</v>
      </c>
      <c r="JP14" s="5">
        <f>IF(JP$2&gt;Exit,0,Assumptions!JQ350)</f>
        <v>0</v>
      </c>
      <c r="JQ14" s="5">
        <f>IF(JQ$2&gt;Exit,0,Assumptions!JR350)</f>
        <v>0</v>
      </c>
      <c r="JR14" s="5">
        <f>IF(JR$2&gt;Exit,0,Assumptions!JS350)</f>
        <v>0</v>
      </c>
      <c r="JS14" s="5">
        <f>IF(JS$2&gt;Exit,0,Assumptions!JT350)</f>
        <v>0</v>
      </c>
      <c r="JT14" s="5">
        <f>IF(JT$2&gt;Exit,0,Assumptions!JU350)</f>
        <v>0</v>
      </c>
      <c r="JU14" s="5">
        <f>IF(JU$2&gt;Exit,0,Assumptions!JV350)</f>
        <v>0</v>
      </c>
      <c r="JV14" s="5">
        <f>IF(JV$2&gt;Exit,0,Assumptions!JW350)</f>
        <v>0</v>
      </c>
      <c r="JW14" s="5">
        <f>IF(JW$2&gt;Exit,0,Assumptions!JX350)</f>
        <v>0</v>
      </c>
      <c r="JX14" s="5">
        <f>IF(JX$2&gt;Exit,0,Assumptions!JY350)</f>
        <v>0</v>
      </c>
      <c r="JY14" s="5">
        <f>IF(JY$2&gt;Exit,0,Assumptions!JZ350)</f>
        <v>0</v>
      </c>
      <c r="JZ14" s="5">
        <f>IF(JZ$2&gt;Exit,0,Assumptions!KA350)</f>
        <v>0</v>
      </c>
      <c r="KA14" s="5">
        <f>IF(KA$2&gt;Exit,0,Assumptions!KB350)</f>
        <v>0</v>
      </c>
      <c r="KB14" s="5">
        <f>IF(KB$2&gt;Exit,0,Assumptions!KC350)</f>
        <v>0</v>
      </c>
      <c r="KC14" s="5">
        <f>IF(KC$2&gt;Exit,0,Assumptions!KD350)</f>
        <v>0</v>
      </c>
      <c r="KD14" s="5">
        <f>IF(KD$2&gt;Exit,0,Assumptions!KE350)</f>
        <v>0</v>
      </c>
      <c r="KE14" s="5">
        <f>IF(KE$2&gt;Exit,0,Assumptions!KF350)</f>
        <v>0</v>
      </c>
      <c r="KF14" s="5">
        <f>IF(KF$2&gt;Exit,0,Assumptions!KG350)</f>
        <v>0</v>
      </c>
      <c r="KG14" s="5">
        <f>IF(KG$2&gt;Exit,0,Assumptions!KH350)</f>
        <v>0</v>
      </c>
      <c r="KH14" s="5">
        <f>IF(KH$2&gt;Exit,0,Assumptions!KI350)</f>
        <v>0</v>
      </c>
      <c r="KI14" s="5">
        <f>IF(KI$2&gt;Exit,0,Assumptions!KJ350)</f>
        <v>0</v>
      </c>
      <c r="KJ14" s="5">
        <f>IF(KJ$2&gt;Exit,0,Assumptions!KK350)</f>
        <v>0</v>
      </c>
      <c r="KK14" s="5">
        <f>IF(KK$2&gt;Exit,0,Assumptions!KL350)</f>
        <v>0</v>
      </c>
      <c r="KL14" s="5">
        <f>IF(KL$2&gt;Exit,0,Assumptions!KM350)</f>
        <v>0</v>
      </c>
      <c r="KM14" s="5">
        <f>IF(KM$2&gt;Exit,0,Assumptions!KN350)</f>
        <v>0</v>
      </c>
      <c r="KN14" s="5">
        <f>IF(KN$2&gt;Exit,0,Assumptions!KO350)</f>
        <v>0</v>
      </c>
      <c r="KO14" s="5">
        <f>IF(KO$2&gt;Exit,0,Assumptions!KP350)</f>
        <v>0</v>
      </c>
      <c r="KP14" s="5">
        <f>IF(KP$2&gt;Exit,0,Assumptions!KQ350)</f>
        <v>0</v>
      </c>
      <c r="KQ14" s="5">
        <f>IF(KQ$2&gt;Exit,0,Assumptions!KR350)</f>
        <v>0</v>
      </c>
      <c r="KR14" s="5">
        <f>IF(KR$2&gt;Exit,0,Assumptions!KS350)</f>
        <v>0</v>
      </c>
      <c r="KS14" s="5">
        <f>IF(KS$2&gt;Exit,0,Assumptions!KT350)</f>
        <v>0</v>
      </c>
      <c r="KT14" s="5">
        <f>IF(KT$2&gt;Exit,0,Assumptions!KU350)</f>
        <v>0</v>
      </c>
      <c r="KU14" s="5">
        <f>IF(KU$2&gt;Exit,0,Assumptions!KV350)</f>
        <v>0</v>
      </c>
      <c r="KV14" s="5">
        <f>IF(KV$2&gt;Exit,0,Assumptions!KW350)</f>
        <v>0</v>
      </c>
      <c r="KW14" s="5">
        <f>IF(KW$2&gt;Exit,0,Assumptions!KX350)</f>
        <v>0</v>
      </c>
    </row>
    <row r="15" spans="1:309">
      <c r="A15" s="376" t="s">
        <v>457</v>
      </c>
      <c r="B15" s="377" t="s">
        <v>410</v>
      </c>
      <c r="D15" s="5">
        <f ca="1">IF(D$2&gt;Exit,0,Assumptions!E351)</f>
        <v>0</v>
      </c>
      <c r="E15" s="5">
        <f ca="1">IF(E$2&gt;Exit,0,Assumptions!F351)</f>
        <v>0</v>
      </c>
      <c r="F15" s="5">
        <f ca="1">IF(F$2&gt;Exit,0,Assumptions!G351)</f>
        <v>0</v>
      </c>
      <c r="G15" s="5">
        <f ca="1">IF(G$2&gt;Exit,0,Assumptions!H351)</f>
        <v>0</v>
      </c>
      <c r="H15" s="5">
        <f ca="1">IF(H$2&gt;Exit,0,Assumptions!I351)</f>
        <v>0</v>
      </c>
      <c r="I15" s="5">
        <f ca="1">IF(I$2&gt;Exit,0,Assumptions!J351)</f>
        <v>0</v>
      </c>
      <c r="J15" s="5">
        <f ca="1">IF(J$2&gt;Exit,0,Assumptions!K351)</f>
        <v>0</v>
      </c>
      <c r="K15" s="5">
        <f ca="1">IF(K$2&gt;Exit,0,Assumptions!L351)</f>
        <v>0</v>
      </c>
      <c r="L15" s="5">
        <f ca="1">IF(L$2&gt;Exit,0,Assumptions!M351)</f>
        <v>0</v>
      </c>
      <c r="M15" s="5">
        <f ca="1">IF(M$2&gt;Exit,0,Assumptions!N351)</f>
        <v>0</v>
      </c>
      <c r="N15" s="5">
        <f ca="1">IF(N$2&gt;Exit,0,Assumptions!O351)</f>
        <v>0</v>
      </c>
      <c r="O15" s="5">
        <f ca="1">IF(O$2&gt;Exit,0,Assumptions!P351)</f>
        <v>0</v>
      </c>
      <c r="P15" s="5">
        <f ca="1">IF(P$2&gt;Exit,0,Assumptions!Q351)</f>
        <v>0</v>
      </c>
      <c r="Q15" s="5">
        <f ca="1">IF(Q$2&gt;Exit,0,Assumptions!R351)</f>
        <v>0</v>
      </c>
      <c r="R15" s="5">
        <f ca="1">IF(R$2&gt;Exit,0,Assumptions!S351)</f>
        <v>0</v>
      </c>
      <c r="S15" s="5">
        <f ca="1">IF(S$2&gt;Exit,0,Assumptions!T351)</f>
        <v>0</v>
      </c>
      <c r="T15" s="5">
        <f ca="1">IF(T$2&gt;Exit,0,Assumptions!U351)</f>
        <v>0</v>
      </c>
      <c r="U15" s="5">
        <f ca="1">IF(U$2&gt;Exit,0,Assumptions!V351)</f>
        <v>0</v>
      </c>
      <c r="V15" s="5">
        <f ca="1">IF(V$2&gt;Exit,0,Assumptions!W351)</f>
        <v>0</v>
      </c>
      <c r="W15" s="5">
        <f ca="1">IF(W$2&gt;Exit,0,Assumptions!X351)</f>
        <v>0</v>
      </c>
      <c r="X15" s="5">
        <f ca="1">IF(X$2&gt;Exit,0,Assumptions!Y351)</f>
        <v>0</v>
      </c>
      <c r="Y15" s="5">
        <f ca="1">IF(Y$2&gt;Exit,0,Assumptions!Z351)</f>
        <v>0</v>
      </c>
      <c r="Z15" s="5">
        <f ca="1">IF(Z$2&gt;Exit,0,Assumptions!AA351)</f>
        <v>0</v>
      </c>
      <c r="AA15" s="5">
        <f ca="1">IF(AA$2&gt;Exit,0,Assumptions!AB351)</f>
        <v>0</v>
      </c>
      <c r="AB15" s="5">
        <f ca="1">IF(AB$2&gt;Exit,0,Assumptions!AC351)</f>
        <v>0</v>
      </c>
      <c r="AC15" s="5">
        <f ca="1">IF(AC$2&gt;Exit,0,Assumptions!AD351)</f>
        <v>0</v>
      </c>
      <c r="AD15" s="5">
        <f ca="1">IF(AD$2&gt;Exit,0,Assumptions!AE351)</f>
        <v>0</v>
      </c>
      <c r="AE15" s="5">
        <f ca="1">IF(AE$2&gt;Exit,0,Assumptions!AF351)</f>
        <v>0</v>
      </c>
      <c r="AF15" s="5">
        <f ca="1">IF(AF$2&gt;Exit,0,Assumptions!AG351)</f>
        <v>0</v>
      </c>
      <c r="AG15" s="5">
        <f ca="1">IF(AG$2&gt;Exit,0,Assumptions!AH351)</f>
        <v>0</v>
      </c>
      <c r="AH15" s="5">
        <f ca="1">IF(AH$2&gt;Exit,0,Assumptions!AI351)</f>
        <v>0</v>
      </c>
      <c r="AI15" s="5">
        <f ca="1">IF(AI$2&gt;Exit,0,Assumptions!AJ351)</f>
        <v>0</v>
      </c>
      <c r="AJ15" s="5">
        <f ca="1">IF(AJ$2&gt;Exit,0,Assumptions!AK351)</f>
        <v>0</v>
      </c>
      <c r="AK15" s="5">
        <f ca="1">IF(AK$2&gt;Exit,0,Assumptions!AL351)</f>
        <v>0</v>
      </c>
      <c r="AL15" s="5">
        <f ca="1">IF(AL$2&gt;Exit,0,Assumptions!AM351)</f>
        <v>0</v>
      </c>
      <c r="AM15" s="5">
        <f ca="1">IF(AM$2&gt;Exit,0,Assumptions!AN351)</f>
        <v>0</v>
      </c>
      <c r="AN15" s="5">
        <f ca="1">IF(AN$2&gt;Exit,0,Assumptions!AO351)</f>
        <v>0</v>
      </c>
      <c r="AO15" s="5">
        <f ca="1">IF(AO$2&gt;Exit,0,Assumptions!AP351)</f>
        <v>0</v>
      </c>
      <c r="AP15" s="5">
        <f ca="1">IF(AP$2&gt;Exit,0,Assumptions!AQ351)</f>
        <v>0</v>
      </c>
      <c r="AQ15" s="5">
        <f ca="1">IF(AQ$2&gt;Exit,0,Assumptions!AR351)</f>
        <v>0</v>
      </c>
      <c r="AR15" s="5">
        <f ca="1">IF(AR$2&gt;Exit,0,Assumptions!AS351)</f>
        <v>0</v>
      </c>
      <c r="AS15" s="5">
        <f ca="1">IF(AS$2&gt;Exit,0,Assumptions!AT351)</f>
        <v>0</v>
      </c>
      <c r="AT15" s="5">
        <f ca="1">IF(AT$2&gt;Exit,0,Assumptions!AU351)</f>
        <v>0</v>
      </c>
      <c r="AU15" s="5">
        <f ca="1">IF(AU$2&gt;Exit,0,Assumptions!AV351)</f>
        <v>0</v>
      </c>
      <c r="AV15" s="5">
        <f ca="1">IF(AV$2&gt;Exit,0,Assumptions!AW351)</f>
        <v>0</v>
      </c>
      <c r="AW15" s="5">
        <f ca="1">IF(AW$2&gt;Exit,0,Assumptions!AX351)</f>
        <v>0</v>
      </c>
      <c r="AX15" s="5">
        <f ca="1">IF(AX$2&gt;Exit,0,Assumptions!AY351)</f>
        <v>0</v>
      </c>
      <c r="AY15" s="5">
        <f ca="1">IF(AY$2&gt;Exit,0,Assumptions!AZ351)</f>
        <v>0</v>
      </c>
      <c r="AZ15" s="5">
        <f ca="1">IF(AZ$2&gt;Exit,0,Assumptions!BA351)</f>
        <v>0</v>
      </c>
      <c r="BA15" s="5">
        <f ca="1">IF(BA$2&gt;Exit,0,Assumptions!BB351)</f>
        <v>0</v>
      </c>
      <c r="BB15" s="5">
        <f ca="1">IF(BB$2&gt;Exit,0,Assumptions!BC351)</f>
        <v>0</v>
      </c>
      <c r="BC15" s="5">
        <f ca="1">IF(BC$2&gt;Exit,0,Assumptions!BD351)</f>
        <v>0</v>
      </c>
      <c r="BD15" s="5">
        <f ca="1">IF(BD$2&gt;Exit,0,Assumptions!BE351)</f>
        <v>0</v>
      </c>
      <c r="BE15" s="5">
        <f ca="1">IF(BE$2&gt;Exit,0,Assumptions!BF351)</f>
        <v>0</v>
      </c>
      <c r="BF15" s="5">
        <f ca="1">IF(BF$2&gt;Exit,0,Assumptions!BG351)</f>
        <v>0</v>
      </c>
      <c r="BG15" s="5">
        <f ca="1">IF(BG$2&gt;Exit,0,Assumptions!BH351)</f>
        <v>0</v>
      </c>
      <c r="BH15" s="5">
        <f ca="1">IF(BH$2&gt;Exit,0,Assumptions!BI351)</f>
        <v>0</v>
      </c>
      <c r="BI15" s="5">
        <f ca="1">IF(BI$2&gt;Exit,0,Assumptions!BJ351)</f>
        <v>0</v>
      </c>
      <c r="BJ15" s="5">
        <f ca="1">IF(BJ$2&gt;Exit,0,Assumptions!BK351)</f>
        <v>0</v>
      </c>
      <c r="BK15" s="5">
        <f ca="1">IF(BK$2&gt;Exit,0,Assumptions!BL351)</f>
        <v>0</v>
      </c>
      <c r="BL15" s="5">
        <f ca="1">IF(BL$2&gt;Exit,0,Assumptions!BM351)</f>
        <v>0</v>
      </c>
      <c r="BM15" s="5">
        <f ca="1">IF(BM$2&gt;Exit,0,Assumptions!BN351)</f>
        <v>0</v>
      </c>
      <c r="BN15" s="5">
        <f ca="1">IF(BN$2&gt;Exit,0,Assumptions!BO351)</f>
        <v>0</v>
      </c>
      <c r="BO15" s="5">
        <f ca="1">IF(BO$2&gt;Exit,0,Assumptions!BP351)</f>
        <v>0</v>
      </c>
      <c r="BP15" s="5">
        <f ca="1">IF(BP$2&gt;Exit,0,Assumptions!BQ351)</f>
        <v>0</v>
      </c>
      <c r="BQ15" s="5">
        <f ca="1">IF(BQ$2&gt;Exit,0,Assumptions!BR351)</f>
        <v>0</v>
      </c>
      <c r="BR15" s="5">
        <f ca="1">IF(BR$2&gt;Exit,0,Assumptions!BS351)</f>
        <v>0</v>
      </c>
      <c r="BS15" s="5">
        <f ca="1">IF(BS$2&gt;Exit,0,Assumptions!BT351)</f>
        <v>0</v>
      </c>
      <c r="BT15" s="5">
        <f ca="1">IF(BT$2&gt;Exit,0,Assumptions!BU351)</f>
        <v>0</v>
      </c>
      <c r="BU15" s="5">
        <f ca="1">IF(BU$2&gt;Exit,0,Assumptions!BV351)</f>
        <v>0</v>
      </c>
      <c r="BV15" s="5">
        <f ca="1">IF(BV$2&gt;Exit,0,Assumptions!BW351)</f>
        <v>0</v>
      </c>
      <c r="BW15" s="5">
        <f ca="1">IF(BW$2&gt;Exit,0,Assumptions!BX351)</f>
        <v>0</v>
      </c>
      <c r="BX15" s="5">
        <f ca="1">IF(BX$2&gt;Exit,0,Assumptions!BY351)</f>
        <v>0</v>
      </c>
      <c r="BY15" s="5">
        <f ca="1">IF(BY$2&gt;Exit,0,Assumptions!BZ351)</f>
        <v>0</v>
      </c>
      <c r="BZ15" s="5">
        <f ca="1">IF(BZ$2&gt;Exit,0,Assumptions!CA351)</f>
        <v>41666.666666666664</v>
      </c>
      <c r="CA15" s="5">
        <f ca="1">IF(CA$2&gt;Exit,0,Assumptions!CB351)</f>
        <v>41666.666666666664</v>
      </c>
      <c r="CB15" s="5">
        <f ca="1">IF(CB$2&gt;Exit,0,Assumptions!CC351)</f>
        <v>41666.666666666664</v>
      </c>
      <c r="CC15" s="5">
        <f ca="1">IF(CC$2&gt;Exit,0,Assumptions!CD351)</f>
        <v>41666.666666666664</v>
      </c>
      <c r="CD15" s="5">
        <f ca="1">IF(CD$2&gt;Exit,0,Assumptions!CE351)</f>
        <v>41666.666666666664</v>
      </c>
      <c r="CE15" s="5">
        <f ca="1">IF(CE$2&gt;Exit,0,Assumptions!CF351)</f>
        <v>41666.666666666664</v>
      </c>
      <c r="CF15" s="5">
        <f ca="1">IF(CF$2&gt;Exit,0,Assumptions!CG351)</f>
        <v>41666.666666666664</v>
      </c>
      <c r="CG15" s="5">
        <f ca="1">IF(CG$2&gt;Exit,0,Assumptions!CH351)</f>
        <v>41666.666666666664</v>
      </c>
      <c r="CH15" s="5">
        <f ca="1">IF(CH$2&gt;Exit,0,Assumptions!CI351)</f>
        <v>41666.666666666664</v>
      </c>
      <c r="CI15" s="5">
        <f ca="1">IF(CI$2&gt;Exit,0,Assumptions!CJ351)</f>
        <v>41666.666666666664</v>
      </c>
      <c r="CJ15" s="5">
        <f ca="1">IF(CJ$2&gt;Exit,0,Assumptions!CK351)</f>
        <v>41666.666666666664</v>
      </c>
      <c r="CK15" s="5">
        <f ca="1">IF(CK$2&gt;Exit,0,Assumptions!CL351)</f>
        <v>41666.666666666664</v>
      </c>
      <c r="CL15" s="5">
        <f ca="1">IF(CL$2&gt;Exit,0,Assumptions!CM351)</f>
        <v>43750</v>
      </c>
      <c r="CM15" s="5">
        <f ca="1">IF(CM$2&gt;Exit,0,Assumptions!CN351)</f>
        <v>43750</v>
      </c>
      <c r="CN15" s="5">
        <f ca="1">IF(CN$2&gt;Exit,0,Assumptions!CO351)</f>
        <v>43750</v>
      </c>
      <c r="CO15" s="5">
        <f ca="1">IF(CO$2&gt;Exit,0,Assumptions!CP351)</f>
        <v>43750</v>
      </c>
      <c r="CP15" s="5">
        <f ca="1">IF(CP$2&gt;Exit,0,Assumptions!CQ351)</f>
        <v>43750</v>
      </c>
      <c r="CQ15" s="5">
        <f ca="1">IF(CQ$2&gt;Exit,0,Assumptions!CR351)</f>
        <v>43750</v>
      </c>
      <c r="CR15" s="5">
        <f ca="1">IF(CR$2&gt;Exit,0,Assumptions!CS351)</f>
        <v>43750</v>
      </c>
      <c r="CS15" s="5">
        <f ca="1">IF(CS$2&gt;Exit,0,Assumptions!CT351)</f>
        <v>43750</v>
      </c>
      <c r="CT15" s="5">
        <f ca="1">IF(CT$2&gt;Exit,0,Assumptions!CU351)</f>
        <v>43750</v>
      </c>
      <c r="CU15" s="5">
        <f ca="1">IF(CU$2&gt;Exit,0,Assumptions!CV351)</f>
        <v>43750</v>
      </c>
      <c r="CV15" s="5">
        <f ca="1">IF(CV$2&gt;Exit,0,Assumptions!CW351)</f>
        <v>43750</v>
      </c>
      <c r="CW15" s="5">
        <f ca="1">IF(CW$2&gt;Exit,0,Assumptions!CX351)</f>
        <v>43750</v>
      </c>
      <c r="CX15" s="5">
        <f ca="1">IF(CX$2&gt;Exit,0,Assumptions!CY351)</f>
        <v>45937.5</v>
      </c>
      <c r="CY15" s="5">
        <f ca="1">IF(CY$2&gt;Exit,0,Assumptions!CZ351)</f>
        <v>45937.5</v>
      </c>
      <c r="CZ15" s="5">
        <f ca="1">IF(CZ$2&gt;Exit,0,Assumptions!DA351)</f>
        <v>45937.5</v>
      </c>
      <c r="DA15" s="5">
        <f ca="1">IF(DA$2&gt;Exit,0,Assumptions!DB351)</f>
        <v>45937.5</v>
      </c>
      <c r="DB15" s="5">
        <f ca="1">IF(DB$2&gt;Exit,0,Assumptions!DC351)</f>
        <v>45937.5</v>
      </c>
      <c r="DC15" s="5">
        <f ca="1">IF(DC$2&gt;Exit,0,Assumptions!DD351)</f>
        <v>45937.5</v>
      </c>
      <c r="DD15" s="5">
        <f ca="1">IF(DD$2&gt;Exit,0,Assumptions!DE351)</f>
        <v>45937.5</v>
      </c>
      <c r="DE15" s="5">
        <f ca="1">IF(DE$2&gt;Exit,0,Assumptions!DF351)</f>
        <v>45937.5</v>
      </c>
      <c r="DF15" s="5">
        <f ca="1">IF(DF$2&gt;Exit,0,Assumptions!DG351)</f>
        <v>45937.5</v>
      </c>
      <c r="DG15" s="5">
        <f ca="1">IF(DG$2&gt;Exit,0,Assumptions!DH351)</f>
        <v>45937.5</v>
      </c>
      <c r="DH15" s="5">
        <f ca="1">IF(DH$2&gt;Exit,0,Assumptions!DI351)</f>
        <v>45937.5</v>
      </c>
      <c r="DI15" s="5">
        <f ca="1">IF(DI$2&gt;Exit,0,Assumptions!DJ351)</f>
        <v>45937.5</v>
      </c>
      <c r="DJ15" s="5">
        <f ca="1">IF(DJ$2&gt;Exit,0,Assumptions!DK351)</f>
        <v>48234.375000000007</v>
      </c>
      <c r="DK15" s="5">
        <f ca="1">IF(DK$2&gt;Exit,0,Assumptions!DL351)</f>
        <v>48234.375000000007</v>
      </c>
      <c r="DL15" s="5">
        <f ca="1">IF(DL$2&gt;Exit,0,Assumptions!DM351)</f>
        <v>48234.375000000007</v>
      </c>
      <c r="DM15" s="5">
        <f ca="1">IF(DM$2&gt;Exit,0,Assumptions!DN351)</f>
        <v>48234.375000000007</v>
      </c>
      <c r="DN15" s="5">
        <f ca="1">IF(DN$2&gt;Exit,0,Assumptions!DO351)</f>
        <v>48234.375000000007</v>
      </c>
      <c r="DO15" s="5">
        <f ca="1">IF(DO$2&gt;Exit,0,Assumptions!DP351)</f>
        <v>48234.375000000007</v>
      </c>
      <c r="DP15" s="5">
        <f ca="1">IF(DP$2&gt;Exit,0,Assumptions!DQ351)</f>
        <v>48234.375000000007</v>
      </c>
      <c r="DQ15" s="5">
        <f ca="1">IF(DQ$2&gt;Exit,0,Assumptions!DR351)</f>
        <v>48234.375000000007</v>
      </c>
      <c r="DR15" s="5">
        <f ca="1">IF(DR$2&gt;Exit,0,Assumptions!DS351)</f>
        <v>48234.375000000007</v>
      </c>
      <c r="DS15" s="5">
        <f ca="1">IF(DS$2&gt;Exit,0,Assumptions!DT351)</f>
        <v>48234.375000000007</v>
      </c>
      <c r="DT15" s="5">
        <f ca="1">IF(DT$2&gt;Exit,0,Assumptions!DU351)</f>
        <v>48234.375000000007</v>
      </c>
      <c r="DU15" s="5">
        <f ca="1">IF(DU$2&gt;Exit,0,Assumptions!DV351)</f>
        <v>48234.375000000007</v>
      </c>
      <c r="DV15" s="5">
        <f ca="1">IF(DV$2&gt;Exit,0,Assumptions!DW351)</f>
        <v>50646.09375</v>
      </c>
      <c r="DW15" s="5">
        <f ca="1">IF(DW$2&gt;Exit,0,Assumptions!DX351)</f>
        <v>50646.09375</v>
      </c>
      <c r="DX15" s="5">
        <f ca="1">IF(DX$2&gt;Exit,0,Assumptions!DY351)</f>
        <v>50646.09375</v>
      </c>
      <c r="DY15" s="5">
        <f ca="1">IF(DY$2&gt;Exit,0,Assumptions!DZ351)</f>
        <v>50646.09375</v>
      </c>
      <c r="DZ15" s="5">
        <f ca="1">IF(DZ$2&gt;Exit,0,Assumptions!EA351)</f>
        <v>50646.09375</v>
      </c>
      <c r="EA15" s="5">
        <f ca="1">IF(EA$2&gt;Exit,0,Assumptions!EB351)</f>
        <v>50646.09375</v>
      </c>
      <c r="EB15" s="5">
        <f ca="1">IF(EB$2&gt;Exit,0,Assumptions!EC351)</f>
        <v>50646.09375</v>
      </c>
      <c r="EC15" s="5">
        <f ca="1">IF(EC$2&gt;Exit,0,Assumptions!ED351)</f>
        <v>50646.09375</v>
      </c>
      <c r="ED15" s="5">
        <f ca="1">IF(ED$2&gt;Exit,0,Assumptions!EE351)</f>
        <v>50646.09375</v>
      </c>
      <c r="EE15" s="5">
        <f ca="1">IF(EE$2&gt;Exit,0,Assumptions!EF351)</f>
        <v>50646.09375</v>
      </c>
      <c r="EF15" s="5">
        <f ca="1">IF(EF$2&gt;Exit,0,Assumptions!EG351)</f>
        <v>50646.09375</v>
      </c>
      <c r="EG15" s="5">
        <f ca="1">IF(EG$2&gt;Exit,0,Assumptions!EH351)</f>
        <v>50646.09375</v>
      </c>
      <c r="EH15" s="5">
        <f ca="1">IF(EH$2&gt;Exit,0,Assumptions!EI351)</f>
        <v>53178.398437500007</v>
      </c>
      <c r="EI15" s="5">
        <f ca="1">IF(EI$2&gt;Exit,0,Assumptions!EJ351)</f>
        <v>53178.398437500007</v>
      </c>
      <c r="EJ15" s="5">
        <f ca="1">IF(EJ$2&gt;Exit,0,Assumptions!EK351)</f>
        <v>53178.398437500007</v>
      </c>
      <c r="EK15" s="5">
        <f ca="1">IF(EK$2&gt;Exit,0,Assumptions!EL351)</f>
        <v>53178.398437500007</v>
      </c>
      <c r="EL15" s="5">
        <f ca="1">IF(EL$2&gt;Exit,0,Assumptions!EM351)</f>
        <v>53178.398437500007</v>
      </c>
      <c r="EM15" s="5">
        <f ca="1">IF(EM$2&gt;Exit,0,Assumptions!EN351)</f>
        <v>53178.398437500007</v>
      </c>
      <c r="EN15" s="5">
        <f ca="1">IF(EN$2&gt;Exit,0,Assumptions!EO351)</f>
        <v>53178.398437500007</v>
      </c>
      <c r="EO15" s="5">
        <f ca="1">IF(EO$2&gt;Exit,0,Assumptions!EP351)</f>
        <v>53178.398437500007</v>
      </c>
      <c r="EP15" s="5">
        <f ca="1">IF(EP$2&gt;Exit,0,Assumptions!EQ351)</f>
        <v>53178.398437500007</v>
      </c>
      <c r="EQ15" s="5">
        <f ca="1">IF(EQ$2&gt;Exit,0,Assumptions!ER351)</f>
        <v>53178.398437500007</v>
      </c>
      <c r="ER15" s="5">
        <f ca="1">IF(ER$2&gt;Exit,0,Assumptions!ES351)</f>
        <v>53178.398437500007</v>
      </c>
      <c r="ES15" s="5">
        <f ca="1">IF(ES$2&gt;Exit,0,Assumptions!ET351)</f>
        <v>53178.398437500007</v>
      </c>
      <c r="ET15" s="5">
        <f ca="1">IF(ET$2&gt;Exit,0,Assumptions!EU351)</f>
        <v>55837.318359375</v>
      </c>
      <c r="EU15" s="5">
        <f ca="1">IF(EU$2&gt;Exit,0,Assumptions!EV351)</f>
        <v>55837.318359375</v>
      </c>
      <c r="EV15" s="5">
        <f ca="1">IF(EV$2&gt;Exit,0,Assumptions!EW351)</f>
        <v>55837.318359375</v>
      </c>
      <c r="EW15" s="5">
        <f ca="1">IF(EW$2&gt;Exit,0,Assumptions!EX351)</f>
        <v>55837.318359375</v>
      </c>
      <c r="EX15" s="5">
        <f>IF(EX$2&gt;Exit,0,Assumptions!EY351)</f>
        <v>0</v>
      </c>
      <c r="EY15" s="5">
        <f>IF(EY$2&gt;Exit,0,Assumptions!EZ351)</f>
        <v>0</v>
      </c>
      <c r="EZ15" s="5">
        <f>IF(EZ$2&gt;Exit,0,Assumptions!FA351)</f>
        <v>0</v>
      </c>
      <c r="FA15" s="5">
        <f>IF(FA$2&gt;Exit,0,Assumptions!FB351)</f>
        <v>0</v>
      </c>
      <c r="FB15" s="5">
        <f>IF(FB$2&gt;Exit,0,Assumptions!FC351)</f>
        <v>0</v>
      </c>
      <c r="FC15" s="5">
        <f>IF(FC$2&gt;Exit,0,Assumptions!FD351)</f>
        <v>0</v>
      </c>
      <c r="FD15" s="5">
        <f>IF(FD$2&gt;Exit,0,Assumptions!FE351)</f>
        <v>0</v>
      </c>
      <c r="FE15" s="5">
        <f>IF(FE$2&gt;Exit,0,Assumptions!FF351)</f>
        <v>0</v>
      </c>
      <c r="FF15" s="5">
        <f>IF(FF$2&gt;Exit,0,Assumptions!FG351)</f>
        <v>0</v>
      </c>
      <c r="FG15" s="5">
        <f>IF(FG$2&gt;Exit,0,Assumptions!FH351)</f>
        <v>0</v>
      </c>
      <c r="FH15" s="5">
        <f>IF(FH$2&gt;Exit,0,Assumptions!FI351)</f>
        <v>0</v>
      </c>
      <c r="FI15" s="5">
        <f>IF(FI$2&gt;Exit,0,Assumptions!FJ351)</f>
        <v>0</v>
      </c>
      <c r="FJ15" s="5">
        <f>IF(FJ$2&gt;Exit,0,Assumptions!FK351)</f>
        <v>0</v>
      </c>
      <c r="FK15" s="5">
        <f>IF(FK$2&gt;Exit,0,Assumptions!FL351)</f>
        <v>0</v>
      </c>
      <c r="FL15" s="5">
        <f>IF(FL$2&gt;Exit,0,Assumptions!FM351)</f>
        <v>0</v>
      </c>
      <c r="FM15" s="5">
        <f>IF(FM$2&gt;Exit,0,Assumptions!FN351)</f>
        <v>0</v>
      </c>
      <c r="FN15" s="5">
        <f>IF(FN$2&gt;Exit,0,Assumptions!FO351)</f>
        <v>0</v>
      </c>
      <c r="FO15" s="5">
        <f>IF(FO$2&gt;Exit,0,Assumptions!FP351)</f>
        <v>0</v>
      </c>
      <c r="FP15" s="5">
        <f>IF(FP$2&gt;Exit,0,Assumptions!FQ351)</f>
        <v>0</v>
      </c>
      <c r="FQ15" s="5">
        <f>IF(FQ$2&gt;Exit,0,Assumptions!FR351)</f>
        <v>0</v>
      </c>
      <c r="FR15" s="5">
        <f>IF(FR$2&gt;Exit,0,Assumptions!FS351)</f>
        <v>0</v>
      </c>
      <c r="FS15" s="5">
        <f>IF(FS$2&gt;Exit,0,Assumptions!FT351)</f>
        <v>0</v>
      </c>
      <c r="FT15" s="5">
        <f>IF(FT$2&gt;Exit,0,Assumptions!FU351)</f>
        <v>0</v>
      </c>
      <c r="FU15" s="5">
        <f>IF(FU$2&gt;Exit,0,Assumptions!FV351)</f>
        <v>0</v>
      </c>
      <c r="FV15" s="5">
        <f>IF(FV$2&gt;Exit,0,Assumptions!FW351)</f>
        <v>0</v>
      </c>
      <c r="FW15" s="5">
        <f>IF(FW$2&gt;Exit,0,Assumptions!FX351)</f>
        <v>0</v>
      </c>
      <c r="FX15" s="5">
        <f>IF(FX$2&gt;Exit,0,Assumptions!FY351)</f>
        <v>0</v>
      </c>
      <c r="FY15" s="5">
        <f>IF(FY$2&gt;Exit,0,Assumptions!FZ351)</f>
        <v>0</v>
      </c>
      <c r="FZ15" s="5">
        <f>IF(FZ$2&gt;Exit,0,Assumptions!GA351)</f>
        <v>0</v>
      </c>
      <c r="GA15" s="5">
        <f>IF(GA$2&gt;Exit,0,Assumptions!GB351)</f>
        <v>0</v>
      </c>
      <c r="GB15" s="5">
        <f>IF(GB$2&gt;Exit,0,Assumptions!GC351)</f>
        <v>0</v>
      </c>
      <c r="GC15" s="5">
        <f>IF(GC$2&gt;Exit,0,Assumptions!GD351)</f>
        <v>0</v>
      </c>
      <c r="GD15" s="5">
        <f>IF(GD$2&gt;Exit,0,Assumptions!GE351)</f>
        <v>0</v>
      </c>
      <c r="GE15" s="5">
        <f>IF(GE$2&gt;Exit,0,Assumptions!GF351)</f>
        <v>0</v>
      </c>
      <c r="GF15" s="5">
        <f>IF(GF$2&gt;Exit,0,Assumptions!GG351)</f>
        <v>0</v>
      </c>
      <c r="GG15" s="5">
        <f>IF(GG$2&gt;Exit,0,Assumptions!GH351)</f>
        <v>0</v>
      </c>
      <c r="GH15" s="5">
        <f>IF(GH$2&gt;Exit,0,Assumptions!GI351)</f>
        <v>0</v>
      </c>
      <c r="GI15" s="5">
        <f>IF(GI$2&gt;Exit,0,Assumptions!GJ351)</f>
        <v>0</v>
      </c>
      <c r="GJ15" s="5">
        <f>IF(GJ$2&gt;Exit,0,Assumptions!GK351)</f>
        <v>0</v>
      </c>
      <c r="GK15" s="5">
        <f>IF(GK$2&gt;Exit,0,Assumptions!GL351)</f>
        <v>0</v>
      </c>
      <c r="GL15" s="5">
        <f>IF(GL$2&gt;Exit,0,Assumptions!GM351)</f>
        <v>0</v>
      </c>
      <c r="GM15" s="5">
        <f>IF(GM$2&gt;Exit,0,Assumptions!GN351)</f>
        <v>0</v>
      </c>
      <c r="GN15" s="5">
        <f>IF(GN$2&gt;Exit,0,Assumptions!GO351)</f>
        <v>0</v>
      </c>
      <c r="GO15" s="5">
        <f>IF(GO$2&gt;Exit,0,Assumptions!GP351)</f>
        <v>0</v>
      </c>
      <c r="GP15" s="5">
        <f>IF(GP$2&gt;Exit,0,Assumptions!GQ351)</f>
        <v>0</v>
      </c>
      <c r="GQ15" s="5">
        <f>IF(GQ$2&gt;Exit,0,Assumptions!GR351)</f>
        <v>0</v>
      </c>
      <c r="GR15" s="5">
        <f>IF(GR$2&gt;Exit,0,Assumptions!GS351)</f>
        <v>0</v>
      </c>
      <c r="GS15" s="5">
        <f>IF(GS$2&gt;Exit,0,Assumptions!GT351)</f>
        <v>0</v>
      </c>
      <c r="GT15" s="5">
        <f>IF(GT$2&gt;Exit,0,Assumptions!GU351)</f>
        <v>0</v>
      </c>
      <c r="GU15" s="5">
        <f>IF(GU$2&gt;Exit,0,Assumptions!GV351)</f>
        <v>0</v>
      </c>
      <c r="GV15" s="5">
        <f>IF(GV$2&gt;Exit,0,Assumptions!GW351)</f>
        <v>0</v>
      </c>
      <c r="GW15" s="5">
        <f>IF(GW$2&gt;Exit,0,Assumptions!GX351)</f>
        <v>0</v>
      </c>
      <c r="GX15" s="5">
        <f>IF(GX$2&gt;Exit,0,Assumptions!GY351)</f>
        <v>0</v>
      </c>
      <c r="GY15" s="5">
        <f>IF(GY$2&gt;Exit,0,Assumptions!GZ351)</f>
        <v>0</v>
      </c>
      <c r="GZ15" s="5">
        <f>IF(GZ$2&gt;Exit,0,Assumptions!HA351)</f>
        <v>0</v>
      </c>
      <c r="HA15" s="5">
        <f>IF(HA$2&gt;Exit,0,Assumptions!HB351)</f>
        <v>0</v>
      </c>
      <c r="HB15" s="5">
        <f>IF(HB$2&gt;Exit,0,Assumptions!HC351)</f>
        <v>0</v>
      </c>
      <c r="HC15" s="5">
        <f>IF(HC$2&gt;Exit,0,Assumptions!HD351)</f>
        <v>0</v>
      </c>
      <c r="HD15" s="5">
        <f>IF(HD$2&gt;Exit,0,Assumptions!HE351)</f>
        <v>0</v>
      </c>
      <c r="HE15" s="5">
        <f>IF(HE$2&gt;Exit,0,Assumptions!HF351)</f>
        <v>0</v>
      </c>
      <c r="HF15" s="5">
        <f>IF(HF$2&gt;Exit,0,Assumptions!HG351)</f>
        <v>0</v>
      </c>
      <c r="HG15" s="5">
        <f>IF(HG$2&gt;Exit,0,Assumptions!HH351)</f>
        <v>0</v>
      </c>
      <c r="HH15" s="5">
        <f>IF(HH$2&gt;Exit,0,Assumptions!HI351)</f>
        <v>0</v>
      </c>
      <c r="HI15" s="5">
        <f>IF(HI$2&gt;Exit,0,Assumptions!HJ351)</f>
        <v>0</v>
      </c>
      <c r="HJ15" s="5">
        <f>IF(HJ$2&gt;Exit,0,Assumptions!HK351)</f>
        <v>0</v>
      </c>
      <c r="HK15" s="5">
        <f>IF(HK$2&gt;Exit,0,Assumptions!HL351)</f>
        <v>0</v>
      </c>
      <c r="HL15" s="5">
        <f>IF(HL$2&gt;Exit,0,Assumptions!HM351)</f>
        <v>0</v>
      </c>
      <c r="HM15" s="5">
        <f>IF(HM$2&gt;Exit,0,Assumptions!HN351)</f>
        <v>0</v>
      </c>
      <c r="HN15" s="5">
        <f>IF(HN$2&gt;Exit,0,Assumptions!HO351)</f>
        <v>0</v>
      </c>
      <c r="HO15" s="5">
        <f>IF(HO$2&gt;Exit,0,Assumptions!HP351)</f>
        <v>0</v>
      </c>
      <c r="HP15" s="5">
        <f>IF(HP$2&gt;Exit,0,Assumptions!HQ351)</f>
        <v>0</v>
      </c>
      <c r="HQ15" s="5">
        <f>IF(HQ$2&gt;Exit,0,Assumptions!HR351)</f>
        <v>0</v>
      </c>
      <c r="HR15" s="5">
        <f>IF(HR$2&gt;Exit,0,Assumptions!HS351)</f>
        <v>0</v>
      </c>
      <c r="HS15" s="5">
        <f>IF(HS$2&gt;Exit,0,Assumptions!HT351)</f>
        <v>0</v>
      </c>
      <c r="HT15" s="5">
        <f>IF(HT$2&gt;Exit,0,Assumptions!HU351)</f>
        <v>0</v>
      </c>
      <c r="HU15" s="5">
        <f>IF(HU$2&gt;Exit,0,Assumptions!HV351)</f>
        <v>0</v>
      </c>
      <c r="HV15" s="5">
        <f>IF(HV$2&gt;Exit,0,Assumptions!HW351)</f>
        <v>0</v>
      </c>
      <c r="HW15" s="5">
        <f>IF(HW$2&gt;Exit,0,Assumptions!HX351)</f>
        <v>0</v>
      </c>
      <c r="HX15" s="5">
        <f>IF(HX$2&gt;Exit,0,Assumptions!HY351)</f>
        <v>0</v>
      </c>
      <c r="HY15" s="5">
        <f>IF(HY$2&gt;Exit,0,Assumptions!HZ351)</f>
        <v>0</v>
      </c>
      <c r="HZ15" s="5">
        <f>IF(HZ$2&gt;Exit,0,Assumptions!IA351)</f>
        <v>0</v>
      </c>
      <c r="IA15" s="5">
        <f>IF(IA$2&gt;Exit,0,Assumptions!IB351)</f>
        <v>0</v>
      </c>
      <c r="IB15" s="5">
        <f>IF(IB$2&gt;Exit,0,Assumptions!IC351)</f>
        <v>0</v>
      </c>
      <c r="IC15" s="5">
        <f>IF(IC$2&gt;Exit,0,Assumptions!ID351)</f>
        <v>0</v>
      </c>
      <c r="ID15" s="5">
        <f>IF(ID$2&gt;Exit,0,Assumptions!IE351)</f>
        <v>0</v>
      </c>
      <c r="IE15" s="5">
        <f>IF(IE$2&gt;Exit,0,Assumptions!IF351)</f>
        <v>0</v>
      </c>
      <c r="IF15" s="5">
        <f>IF(IF$2&gt;Exit,0,Assumptions!IG351)</f>
        <v>0</v>
      </c>
      <c r="IG15" s="5">
        <f>IF(IG$2&gt;Exit,0,Assumptions!IH351)</f>
        <v>0</v>
      </c>
      <c r="IH15" s="5">
        <f>IF(IH$2&gt;Exit,0,Assumptions!II351)</f>
        <v>0</v>
      </c>
      <c r="II15" s="5">
        <f>IF(II$2&gt;Exit,0,Assumptions!IJ351)</f>
        <v>0</v>
      </c>
      <c r="IJ15" s="5">
        <f>IF(IJ$2&gt;Exit,0,Assumptions!IK351)</f>
        <v>0</v>
      </c>
      <c r="IK15" s="5">
        <f>IF(IK$2&gt;Exit,0,Assumptions!IL351)</f>
        <v>0</v>
      </c>
      <c r="IL15" s="5">
        <f>IF(IL$2&gt;Exit,0,Assumptions!IM351)</f>
        <v>0</v>
      </c>
      <c r="IM15" s="5">
        <f>IF(IM$2&gt;Exit,0,Assumptions!IN351)</f>
        <v>0</v>
      </c>
      <c r="IN15" s="5">
        <f>IF(IN$2&gt;Exit,0,Assumptions!IO351)</f>
        <v>0</v>
      </c>
      <c r="IO15" s="5">
        <f>IF(IO$2&gt;Exit,0,Assumptions!IP351)</f>
        <v>0</v>
      </c>
      <c r="IP15" s="5">
        <f>IF(IP$2&gt;Exit,0,Assumptions!IQ351)</f>
        <v>0</v>
      </c>
      <c r="IQ15" s="5">
        <f>IF(IQ$2&gt;Exit,0,Assumptions!IR351)</f>
        <v>0</v>
      </c>
      <c r="IR15" s="5">
        <f>IF(IR$2&gt;Exit,0,Assumptions!IS351)</f>
        <v>0</v>
      </c>
      <c r="IS15" s="5">
        <f>IF(IS$2&gt;Exit,0,Assumptions!IT351)</f>
        <v>0</v>
      </c>
      <c r="IT15" s="5">
        <f>IF(IT$2&gt;Exit,0,Assumptions!IU351)</f>
        <v>0</v>
      </c>
      <c r="IU15" s="5">
        <f>IF(IU$2&gt;Exit,0,Assumptions!IV351)</f>
        <v>0</v>
      </c>
      <c r="IV15" s="5">
        <f>IF(IV$2&gt;Exit,0,Assumptions!IW351)</f>
        <v>0</v>
      </c>
      <c r="IW15" s="5">
        <f>IF(IW$2&gt;Exit,0,Assumptions!IX351)</f>
        <v>0</v>
      </c>
      <c r="IX15" s="5">
        <f>IF(IX$2&gt;Exit,0,Assumptions!IY351)</f>
        <v>0</v>
      </c>
      <c r="IY15" s="5">
        <f>IF(IY$2&gt;Exit,0,Assumptions!IZ351)</f>
        <v>0</v>
      </c>
      <c r="IZ15" s="5">
        <f>IF(IZ$2&gt;Exit,0,Assumptions!JA351)</f>
        <v>0</v>
      </c>
      <c r="JA15" s="5">
        <f>IF(JA$2&gt;Exit,0,Assumptions!JB351)</f>
        <v>0</v>
      </c>
      <c r="JB15" s="5">
        <f>IF(JB$2&gt;Exit,0,Assumptions!JC351)</f>
        <v>0</v>
      </c>
      <c r="JC15" s="5">
        <f>IF(JC$2&gt;Exit,0,Assumptions!JD351)</f>
        <v>0</v>
      </c>
      <c r="JD15" s="5">
        <f>IF(JD$2&gt;Exit,0,Assumptions!JE351)</f>
        <v>0</v>
      </c>
      <c r="JE15" s="5">
        <f>IF(JE$2&gt;Exit,0,Assumptions!JF351)</f>
        <v>0</v>
      </c>
      <c r="JF15" s="5">
        <f>IF(JF$2&gt;Exit,0,Assumptions!JG351)</f>
        <v>0</v>
      </c>
      <c r="JG15" s="5">
        <f>IF(JG$2&gt;Exit,0,Assumptions!JH351)</f>
        <v>0</v>
      </c>
      <c r="JH15" s="5">
        <f>IF(JH$2&gt;Exit,0,Assumptions!JI351)</f>
        <v>0</v>
      </c>
      <c r="JI15" s="5">
        <f>IF(JI$2&gt;Exit,0,Assumptions!JJ351)</f>
        <v>0</v>
      </c>
      <c r="JJ15" s="5">
        <f>IF(JJ$2&gt;Exit,0,Assumptions!JK351)</f>
        <v>0</v>
      </c>
      <c r="JK15" s="5">
        <f>IF(JK$2&gt;Exit,0,Assumptions!JL351)</f>
        <v>0</v>
      </c>
      <c r="JL15" s="5">
        <f>IF(JL$2&gt;Exit,0,Assumptions!JM351)</f>
        <v>0</v>
      </c>
      <c r="JM15" s="5">
        <f>IF(JM$2&gt;Exit,0,Assumptions!JN351)</f>
        <v>0</v>
      </c>
      <c r="JN15" s="5">
        <f>IF(JN$2&gt;Exit,0,Assumptions!JO351)</f>
        <v>0</v>
      </c>
      <c r="JO15" s="5">
        <f>IF(JO$2&gt;Exit,0,Assumptions!JP351)</f>
        <v>0</v>
      </c>
      <c r="JP15" s="5">
        <f>IF(JP$2&gt;Exit,0,Assumptions!JQ351)</f>
        <v>0</v>
      </c>
      <c r="JQ15" s="5">
        <f>IF(JQ$2&gt;Exit,0,Assumptions!JR351)</f>
        <v>0</v>
      </c>
      <c r="JR15" s="5">
        <f>IF(JR$2&gt;Exit,0,Assumptions!JS351)</f>
        <v>0</v>
      </c>
      <c r="JS15" s="5">
        <f>IF(JS$2&gt;Exit,0,Assumptions!JT351)</f>
        <v>0</v>
      </c>
      <c r="JT15" s="5">
        <f>IF(JT$2&gt;Exit,0,Assumptions!JU351)</f>
        <v>0</v>
      </c>
      <c r="JU15" s="5">
        <f>IF(JU$2&gt;Exit,0,Assumptions!JV351)</f>
        <v>0</v>
      </c>
      <c r="JV15" s="5">
        <f>IF(JV$2&gt;Exit,0,Assumptions!JW351)</f>
        <v>0</v>
      </c>
      <c r="JW15" s="5">
        <f>IF(JW$2&gt;Exit,0,Assumptions!JX351)</f>
        <v>0</v>
      </c>
      <c r="JX15" s="5">
        <f>IF(JX$2&gt;Exit,0,Assumptions!JY351)</f>
        <v>0</v>
      </c>
      <c r="JY15" s="5">
        <f>IF(JY$2&gt;Exit,0,Assumptions!JZ351)</f>
        <v>0</v>
      </c>
      <c r="JZ15" s="5">
        <f>IF(JZ$2&gt;Exit,0,Assumptions!KA351)</f>
        <v>0</v>
      </c>
      <c r="KA15" s="5">
        <f>IF(KA$2&gt;Exit,0,Assumptions!KB351)</f>
        <v>0</v>
      </c>
      <c r="KB15" s="5">
        <f>IF(KB$2&gt;Exit,0,Assumptions!KC351)</f>
        <v>0</v>
      </c>
      <c r="KC15" s="5">
        <f>IF(KC$2&gt;Exit,0,Assumptions!KD351)</f>
        <v>0</v>
      </c>
      <c r="KD15" s="5">
        <f>IF(KD$2&gt;Exit,0,Assumptions!KE351)</f>
        <v>0</v>
      </c>
      <c r="KE15" s="5">
        <f>IF(KE$2&gt;Exit,0,Assumptions!KF351)</f>
        <v>0</v>
      </c>
      <c r="KF15" s="5">
        <f>IF(KF$2&gt;Exit,0,Assumptions!KG351)</f>
        <v>0</v>
      </c>
      <c r="KG15" s="5">
        <f>IF(KG$2&gt;Exit,0,Assumptions!KH351)</f>
        <v>0</v>
      </c>
      <c r="KH15" s="5">
        <f>IF(KH$2&gt;Exit,0,Assumptions!KI351)</f>
        <v>0</v>
      </c>
      <c r="KI15" s="5">
        <f>IF(KI$2&gt;Exit,0,Assumptions!KJ351)</f>
        <v>0</v>
      </c>
      <c r="KJ15" s="5">
        <f>IF(KJ$2&gt;Exit,0,Assumptions!KK351)</f>
        <v>0</v>
      </c>
      <c r="KK15" s="5">
        <f>IF(KK$2&gt;Exit,0,Assumptions!KL351)</f>
        <v>0</v>
      </c>
      <c r="KL15" s="5">
        <f>IF(KL$2&gt;Exit,0,Assumptions!KM351)</f>
        <v>0</v>
      </c>
      <c r="KM15" s="5">
        <f>IF(KM$2&gt;Exit,0,Assumptions!KN351)</f>
        <v>0</v>
      </c>
      <c r="KN15" s="5">
        <f>IF(KN$2&gt;Exit,0,Assumptions!KO351)</f>
        <v>0</v>
      </c>
      <c r="KO15" s="5">
        <f>IF(KO$2&gt;Exit,0,Assumptions!KP351)</f>
        <v>0</v>
      </c>
      <c r="KP15" s="5">
        <f>IF(KP$2&gt;Exit,0,Assumptions!KQ351)</f>
        <v>0</v>
      </c>
      <c r="KQ15" s="5">
        <f>IF(KQ$2&gt;Exit,0,Assumptions!KR351)</f>
        <v>0</v>
      </c>
      <c r="KR15" s="5">
        <f>IF(KR$2&gt;Exit,0,Assumptions!KS351)</f>
        <v>0</v>
      </c>
      <c r="KS15" s="5">
        <f>IF(KS$2&gt;Exit,0,Assumptions!KT351)</f>
        <v>0</v>
      </c>
      <c r="KT15" s="5">
        <f>IF(KT$2&gt;Exit,0,Assumptions!KU351)</f>
        <v>0</v>
      </c>
      <c r="KU15" s="5">
        <f>IF(KU$2&gt;Exit,0,Assumptions!KV351)</f>
        <v>0</v>
      </c>
      <c r="KV15" s="5">
        <f>IF(KV$2&gt;Exit,0,Assumptions!KW351)</f>
        <v>0</v>
      </c>
      <c r="KW15" s="5">
        <f>IF(KW$2&gt;Exit,0,Assumptions!KX351)</f>
        <v>0</v>
      </c>
    </row>
    <row r="16" spans="1:309">
      <c r="A16" s="378" t="s">
        <v>459</v>
      </c>
      <c r="B16" s="379" t="s">
        <v>460</v>
      </c>
      <c r="D16" s="5">
        <f ca="1">SUM(D18:D25)</f>
        <v>0</v>
      </c>
      <c r="E16" s="5">
        <f t="shared" ref="E16:BP16" ca="1" si="245">SUM(E18:E25)</f>
        <v>0</v>
      </c>
      <c r="F16" s="5">
        <f t="shared" ca="1" si="245"/>
        <v>0</v>
      </c>
      <c r="G16" s="5">
        <f t="shared" ca="1" si="245"/>
        <v>0</v>
      </c>
      <c r="H16" s="5">
        <f t="shared" ca="1" si="245"/>
        <v>0</v>
      </c>
      <c r="I16" s="5">
        <f t="shared" ca="1" si="245"/>
        <v>0</v>
      </c>
      <c r="J16" s="5">
        <f t="shared" ca="1" si="245"/>
        <v>0</v>
      </c>
      <c r="K16" s="5">
        <f t="shared" ca="1" si="245"/>
        <v>0</v>
      </c>
      <c r="L16" s="5">
        <f t="shared" ca="1" si="245"/>
        <v>0</v>
      </c>
      <c r="M16" s="5">
        <f t="shared" ca="1" si="245"/>
        <v>0</v>
      </c>
      <c r="N16" s="5">
        <f t="shared" ca="1" si="245"/>
        <v>0</v>
      </c>
      <c r="O16" s="5">
        <f t="shared" ca="1" si="245"/>
        <v>0</v>
      </c>
      <c r="P16" s="5">
        <f t="shared" ca="1" si="245"/>
        <v>0</v>
      </c>
      <c r="Q16" s="5">
        <f t="shared" ca="1" si="245"/>
        <v>0</v>
      </c>
      <c r="R16" s="5">
        <f t="shared" ca="1" si="245"/>
        <v>0</v>
      </c>
      <c r="S16" s="5">
        <f t="shared" ca="1" si="245"/>
        <v>0</v>
      </c>
      <c r="T16" s="5">
        <f t="shared" ca="1" si="245"/>
        <v>0</v>
      </c>
      <c r="U16" s="5">
        <f t="shared" ca="1" si="245"/>
        <v>0</v>
      </c>
      <c r="V16" s="5">
        <f t="shared" ca="1" si="245"/>
        <v>0</v>
      </c>
      <c r="W16" s="5">
        <f t="shared" ca="1" si="245"/>
        <v>0</v>
      </c>
      <c r="X16" s="5">
        <f t="shared" ca="1" si="245"/>
        <v>0</v>
      </c>
      <c r="Y16" s="5">
        <f t="shared" ca="1" si="245"/>
        <v>0</v>
      </c>
      <c r="Z16" s="5">
        <f t="shared" ca="1" si="245"/>
        <v>0</v>
      </c>
      <c r="AA16" s="5">
        <f t="shared" ca="1" si="245"/>
        <v>0</v>
      </c>
      <c r="AB16" s="5">
        <f t="shared" ca="1" si="245"/>
        <v>0</v>
      </c>
      <c r="AC16" s="5">
        <f t="shared" ca="1" si="245"/>
        <v>0</v>
      </c>
      <c r="AD16" s="5">
        <f t="shared" ca="1" si="245"/>
        <v>0</v>
      </c>
      <c r="AE16" s="5">
        <f t="shared" ca="1" si="245"/>
        <v>0</v>
      </c>
      <c r="AF16" s="5">
        <f t="shared" ca="1" si="245"/>
        <v>0</v>
      </c>
      <c r="AG16" s="5">
        <f t="shared" ca="1" si="245"/>
        <v>0</v>
      </c>
      <c r="AH16" s="5">
        <f t="shared" ca="1" si="245"/>
        <v>0</v>
      </c>
      <c r="AI16" s="5">
        <f t="shared" ca="1" si="245"/>
        <v>0</v>
      </c>
      <c r="AJ16" s="5">
        <f t="shared" ca="1" si="245"/>
        <v>0</v>
      </c>
      <c r="AK16" s="5">
        <f t="shared" ca="1" si="245"/>
        <v>0</v>
      </c>
      <c r="AL16" s="5">
        <f t="shared" ca="1" si="245"/>
        <v>0</v>
      </c>
      <c r="AM16" s="5">
        <f t="shared" ca="1" si="245"/>
        <v>0</v>
      </c>
      <c r="AN16" s="5">
        <f t="shared" ca="1" si="245"/>
        <v>0</v>
      </c>
      <c r="AO16" s="5">
        <f t="shared" ca="1" si="245"/>
        <v>0</v>
      </c>
      <c r="AP16" s="5">
        <f t="shared" ca="1" si="245"/>
        <v>0</v>
      </c>
      <c r="AQ16" s="5">
        <f t="shared" ca="1" si="245"/>
        <v>0</v>
      </c>
      <c r="AR16" s="5">
        <f t="shared" ca="1" si="245"/>
        <v>0</v>
      </c>
      <c r="AS16" s="5">
        <f t="shared" ca="1" si="245"/>
        <v>0</v>
      </c>
      <c r="AT16" s="5">
        <f t="shared" ca="1" si="245"/>
        <v>0</v>
      </c>
      <c r="AU16" s="5">
        <f t="shared" ca="1" si="245"/>
        <v>0</v>
      </c>
      <c r="AV16" s="5">
        <f t="shared" ca="1" si="245"/>
        <v>0</v>
      </c>
      <c r="AW16" s="5">
        <f t="shared" ca="1" si="245"/>
        <v>0</v>
      </c>
      <c r="AX16" s="5">
        <f t="shared" ca="1" si="245"/>
        <v>0</v>
      </c>
      <c r="AY16" s="5">
        <f t="shared" ca="1" si="245"/>
        <v>0</v>
      </c>
      <c r="AZ16" s="5">
        <f t="shared" ca="1" si="245"/>
        <v>0</v>
      </c>
      <c r="BA16" s="5">
        <f t="shared" ca="1" si="245"/>
        <v>0</v>
      </c>
      <c r="BB16" s="5">
        <f t="shared" ca="1" si="245"/>
        <v>0</v>
      </c>
      <c r="BC16" s="5">
        <f t="shared" ca="1" si="245"/>
        <v>0</v>
      </c>
      <c r="BD16" s="5">
        <f t="shared" ca="1" si="245"/>
        <v>0</v>
      </c>
      <c r="BE16" s="5">
        <f t="shared" ca="1" si="245"/>
        <v>0</v>
      </c>
      <c r="BF16" s="5">
        <f t="shared" ca="1" si="245"/>
        <v>0</v>
      </c>
      <c r="BG16" s="5">
        <f t="shared" ca="1" si="245"/>
        <v>0</v>
      </c>
      <c r="BH16" s="5">
        <f t="shared" ca="1" si="245"/>
        <v>0</v>
      </c>
      <c r="BI16" s="5">
        <f t="shared" ca="1" si="245"/>
        <v>0</v>
      </c>
      <c r="BJ16" s="5">
        <f t="shared" ca="1" si="245"/>
        <v>0</v>
      </c>
      <c r="BK16" s="5">
        <f t="shared" ca="1" si="245"/>
        <v>0</v>
      </c>
      <c r="BL16" s="5">
        <f t="shared" ca="1" si="245"/>
        <v>0</v>
      </c>
      <c r="BM16" s="5">
        <f t="shared" ca="1" si="245"/>
        <v>0</v>
      </c>
      <c r="BN16" s="5">
        <f t="shared" ca="1" si="245"/>
        <v>0</v>
      </c>
      <c r="BO16" s="5">
        <f t="shared" ca="1" si="245"/>
        <v>0</v>
      </c>
      <c r="BP16" s="5">
        <f t="shared" ca="1" si="245"/>
        <v>0</v>
      </c>
      <c r="BQ16" s="5">
        <f t="shared" ref="BQ16:EB16" ca="1" si="246">SUM(BQ18:BQ25)</f>
        <v>0</v>
      </c>
      <c r="BR16" s="5">
        <f t="shared" ca="1" si="246"/>
        <v>0</v>
      </c>
      <c r="BS16" s="5">
        <f t="shared" ca="1" si="246"/>
        <v>0</v>
      </c>
      <c r="BT16" s="5">
        <f t="shared" ca="1" si="246"/>
        <v>0</v>
      </c>
      <c r="BU16" s="5">
        <f t="shared" ca="1" si="246"/>
        <v>0</v>
      </c>
      <c r="BV16" s="5">
        <f t="shared" ca="1" si="246"/>
        <v>0</v>
      </c>
      <c r="BW16" s="5">
        <f t="shared" ca="1" si="246"/>
        <v>0</v>
      </c>
      <c r="BX16" s="5">
        <f t="shared" ca="1" si="246"/>
        <v>0</v>
      </c>
      <c r="BY16" s="5">
        <f t="shared" ca="1" si="246"/>
        <v>0</v>
      </c>
      <c r="BZ16" s="5">
        <f t="shared" ca="1" si="246"/>
        <v>106336.69562920895</v>
      </c>
      <c r="CA16" s="5">
        <f t="shared" ca="1" si="246"/>
        <v>134176.55307826196</v>
      </c>
      <c r="CB16" s="5">
        <f t="shared" ca="1" si="246"/>
        <v>164017.42093473728</v>
      </c>
      <c r="CC16" s="5">
        <f t="shared" ca="1" si="246"/>
        <v>152883.60846594902</v>
      </c>
      <c r="CD16" s="5">
        <f t="shared" ca="1" si="246"/>
        <v>250267.62243801827</v>
      </c>
      <c r="CE16" s="5">
        <f t="shared" ca="1" si="246"/>
        <v>241410.21217289512</v>
      </c>
      <c r="CF16" s="5">
        <f t="shared" ca="1" si="246"/>
        <v>237123.10967832437</v>
      </c>
      <c r="CG16" s="5">
        <f t="shared" ca="1" si="246"/>
        <v>251067.88000924804</v>
      </c>
      <c r="CH16" s="5">
        <f t="shared" ca="1" si="246"/>
        <v>249759.61500786027</v>
      </c>
      <c r="CI16" s="5">
        <f t="shared" ca="1" si="246"/>
        <v>248451.35000647244</v>
      </c>
      <c r="CJ16" s="5">
        <f t="shared" ca="1" si="246"/>
        <v>321847.47354885208</v>
      </c>
      <c r="CK16" s="5">
        <f t="shared" ca="1" si="246"/>
        <v>320539.20854746428</v>
      </c>
      <c r="CL16" s="5">
        <f t="shared" ca="1" si="246"/>
        <v>327472.18714336352</v>
      </c>
      <c r="CM16" s="5">
        <f t="shared" ca="1" si="246"/>
        <v>335938.00861480844</v>
      </c>
      <c r="CN16" s="5">
        <f t="shared" ca="1" si="246"/>
        <v>337690.94042195327</v>
      </c>
      <c r="CO16" s="5">
        <f t="shared" ca="1" si="246"/>
        <v>339025.58101353049</v>
      </c>
      <c r="CP16" s="5">
        <f t="shared" ca="1" si="246"/>
        <v>339025.58101353049</v>
      </c>
      <c r="CQ16" s="5">
        <f t="shared" ca="1" si="246"/>
        <v>339025.58101353049</v>
      </c>
      <c r="CR16" s="5">
        <f t="shared" ca="1" si="246"/>
        <v>339025.58101353049</v>
      </c>
      <c r="CS16" s="5">
        <f t="shared" ca="1" si="246"/>
        <v>339025.58101353049</v>
      </c>
      <c r="CT16" s="5">
        <f t="shared" ca="1" si="246"/>
        <v>339025.58101353049</v>
      </c>
      <c r="CU16" s="5">
        <f t="shared" ca="1" si="246"/>
        <v>339025.58101353049</v>
      </c>
      <c r="CV16" s="5">
        <f t="shared" ca="1" si="246"/>
        <v>339025.58101353049</v>
      </c>
      <c r="CW16" s="5">
        <f t="shared" ca="1" si="246"/>
        <v>339025.58101353049</v>
      </c>
      <c r="CX16" s="5">
        <f t="shared" ca="1" si="246"/>
        <v>327956.18602798402</v>
      </c>
      <c r="CY16" s="5">
        <f t="shared" ca="1" si="246"/>
        <v>336394.57197923458</v>
      </c>
      <c r="CZ16" s="5">
        <f t="shared" ca="1" si="246"/>
        <v>348181.5237841559</v>
      </c>
      <c r="DA16" s="5">
        <f t="shared" ca="1" si="246"/>
        <v>348633.2782969689</v>
      </c>
      <c r="DB16" s="5">
        <f t="shared" ca="1" si="246"/>
        <v>350034.650918125</v>
      </c>
      <c r="DC16" s="5">
        <f t="shared" ca="1" si="246"/>
        <v>350034.650918125</v>
      </c>
      <c r="DD16" s="5">
        <f t="shared" ca="1" si="246"/>
        <v>350034.650918125</v>
      </c>
      <c r="DE16" s="5">
        <f t="shared" ca="1" si="246"/>
        <v>350034.650918125</v>
      </c>
      <c r="DF16" s="5">
        <f t="shared" ca="1" si="246"/>
        <v>350034.650918125</v>
      </c>
      <c r="DG16" s="5">
        <f t="shared" ca="1" si="246"/>
        <v>350034.650918125</v>
      </c>
      <c r="DH16" s="5">
        <f t="shared" ca="1" si="246"/>
        <v>350034.650918125</v>
      </c>
      <c r="DI16" s="5">
        <f t="shared" ca="1" si="246"/>
        <v>350034.650918125</v>
      </c>
      <c r="DJ16" s="5">
        <f t="shared" ca="1" si="246"/>
        <v>328535.79795894609</v>
      </c>
      <c r="DK16" s="5">
        <f t="shared" ca="1" si="246"/>
        <v>337396.10320775915</v>
      </c>
      <c r="DL16" s="5">
        <f t="shared" ca="1" si="246"/>
        <v>337396.10320775915</v>
      </c>
      <c r="DM16" s="5">
        <f t="shared" ca="1" si="246"/>
        <v>360164.53065353294</v>
      </c>
      <c r="DN16" s="5">
        <f t="shared" ca="1" si="246"/>
        <v>361635.9719057469</v>
      </c>
      <c r="DO16" s="5">
        <f t="shared" ca="1" si="246"/>
        <v>361635.9719057469</v>
      </c>
      <c r="DP16" s="5">
        <f t="shared" ca="1" si="246"/>
        <v>361635.9719057469</v>
      </c>
      <c r="DQ16" s="5">
        <f t="shared" ca="1" si="246"/>
        <v>361635.9719057469</v>
      </c>
      <c r="DR16" s="5">
        <f t="shared" ca="1" si="246"/>
        <v>361635.9719057469</v>
      </c>
      <c r="DS16" s="5">
        <f t="shared" ca="1" si="246"/>
        <v>361635.9719057469</v>
      </c>
      <c r="DT16" s="5">
        <f t="shared" ca="1" si="246"/>
        <v>361635.9719057469</v>
      </c>
      <c r="DU16" s="5">
        <f t="shared" ca="1" si="246"/>
        <v>361635.9719057469</v>
      </c>
      <c r="DV16" s="5">
        <f t="shared" ca="1" si="246"/>
        <v>274847.65256426885</v>
      </c>
      <c r="DW16" s="5">
        <f t="shared" ca="1" si="246"/>
        <v>284150.97307552252</v>
      </c>
      <c r="DX16" s="5">
        <f t="shared" ca="1" si="246"/>
        <v>297764.90241020673</v>
      </c>
      <c r="DY16" s="5">
        <f t="shared" ca="1" si="246"/>
        <v>335906.78219768504</v>
      </c>
      <c r="DZ16" s="5">
        <f t="shared" ca="1" si="246"/>
        <v>373024.08275010349</v>
      </c>
      <c r="EA16" s="5">
        <f t="shared" ca="1" si="246"/>
        <v>373024.08275010349</v>
      </c>
      <c r="EB16" s="5">
        <f t="shared" ca="1" si="246"/>
        <v>373024.08275010349</v>
      </c>
      <c r="EC16" s="5">
        <f t="shared" ref="EC16:GA16" ca="1" si="247">SUM(EC18:EC25)</f>
        <v>373024.08275010349</v>
      </c>
      <c r="ED16" s="5">
        <f t="shared" ca="1" si="247"/>
        <v>373024.08275010349</v>
      </c>
      <c r="EE16" s="5">
        <f t="shared" ca="1" si="247"/>
        <v>373024.08275010349</v>
      </c>
      <c r="EF16" s="5">
        <f t="shared" ca="1" si="247"/>
        <v>373024.08275010349</v>
      </c>
      <c r="EG16" s="5">
        <f t="shared" ca="1" si="247"/>
        <v>373024.08275010349</v>
      </c>
      <c r="EH16" s="5">
        <f t="shared" ca="1" si="247"/>
        <v>378560.81283861358</v>
      </c>
      <c r="EI16" s="5">
        <f t="shared" ca="1" si="247"/>
        <v>388329.29937542992</v>
      </c>
      <c r="EJ16" s="5">
        <f t="shared" ca="1" si="247"/>
        <v>388329.29937542992</v>
      </c>
      <c r="EK16" s="5">
        <f t="shared" ca="1" si="247"/>
        <v>388329.29937542992</v>
      </c>
      <c r="EL16" s="5">
        <f t="shared" ca="1" si="247"/>
        <v>388329.29937542992</v>
      </c>
      <c r="EM16" s="5">
        <f t="shared" ca="1" si="247"/>
        <v>388329.29937542992</v>
      </c>
      <c r="EN16" s="5">
        <f t="shared" ca="1" si="247"/>
        <v>388329.29937542992</v>
      </c>
      <c r="EO16" s="5">
        <f t="shared" ca="1" si="247"/>
        <v>388329.29937542992</v>
      </c>
      <c r="EP16" s="5">
        <f t="shared" ca="1" si="247"/>
        <v>388329.29937542992</v>
      </c>
      <c r="EQ16" s="5">
        <f t="shared" ca="1" si="247"/>
        <v>388329.29937542992</v>
      </c>
      <c r="ER16" s="5">
        <f t="shared" ca="1" si="247"/>
        <v>388329.29937542992</v>
      </c>
      <c r="ES16" s="5">
        <f t="shared" ca="1" si="247"/>
        <v>388329.29937542992</v>
      </c>
      <c r="ET16" s="5">
        <f t="shared" ca="1" si="247"/>
        <v>348470.99392168829</v>
      </c>
      <c r="EU16" s="5">
        <f t="shared" ca="1" si="247"/>
        <v>358727.90478534542</v>
      </c>
      <c r="EV16" s="5">
        <f t="shared" ca="1" si="247"/>
        <v>451551.40938312188</v>
      </c>
      <c r="EW16" s="5">
        <f t="shared" ca="1" si="247"/>
        <v>478855.42141823104</v>
      </c>
      <c r="EX16" s="5">
        <f t="shared" si="247"/>
        <v>0</v>
      </c>
      <c r="EY16" s="5">
        <f t="shared" si="247"/>
        <v>0</v>
      </c>
      <c r="EZ16" s="5">
        <f t="shared" si="247"/>
        <v>0</v>
      </c>
      <c r="FA16" s="5">
        <f t="shared" si="247"/>
        <v>0</v>
      </c>
      <c r="FB16" s="5">
        <f t="shared" si="247"/>
        <v>0</v>
      </c>
      <c r="FC16" s="5">
        <f t="shared" si="247"/>
        <v>0</v>
      </c>
      <c r="FD16" s="5">
        <f t="shared" si="247"/>
        <v>0</v>
      </c>
      <c r="FE16" s="5">
        <f t="shared" si="247"/>
        <v>0</v>
      </c>
      <c r="FF16" s="5">
        <f t="shared" si="247"/>
        <v>0</v>
      </c>
      <c r="FG16" s="5">
        <f t="shared" si="247"/>
        <v>0</v>
      </c>
      <c r="FH16" s="5">
        <f t="shared" si="247"/>
        <v>0</v>
      </c>
      <c r="FI16" s="5">
        <f t="shared" si="247"/>
        <v>0</v>
      </c>
      <c r="FJ16" s="5">
        <f t="shared" si="247"/>
        <v>0</v>
      </c>
      <c r="FK16" s="5">
        <f t="shared" si="247"/>
        <v>0</v>
      </c>
      <c r="FL16" s="5">
        <f t="shared" si="247"/>
        <v>0</v>
      </c>
      <c r="FM16" s="5">
        <f t="shared" si="247"/>
        <v>0</v>
      </c>
      <c r="FN16" s="5">
        <f t="shared" si="247"/>
        <v>0</v>
      </c>
      <c r="FO16" s="5">
        <f t="shared" si="247"/>
        <v>0</v>
      </c>
      <c r="FP16" s="5">
        <f t="shared" si="247"/>
        <v>0</v>
      </c>
      <c r="FQ16" s="5">
        <f t="shared" si="247"/>
        <v>0</v>
      </c>
      <c r="FR16" s="5">
        <f t="shared" si="247"/>
        <v>0</v>
      </c>
      <c r="FS16" s="5">
        <f t="shared" si="247"/>
        <v>0</v>
      </c>
      <c r="FT16" s="5">
        <f t="shared" si="247"/>
        <v>0</v>
      </c>
      <c r="FU16" s="5">
        <f t="shared" si="247"/>
        <v>0</v>
      </c>
      <c r="FV16" s="5">
        <f t="shared" si="247"/>
        <v>0</v>
      </c>
      <c r="FW16" s="5">
        <f t="shared" si="247"/>
        <v>0</v>
      </c>
      <c r="FX16" s="5">
        <f t="shared" si="247"/>
        <v>0</v>
      </c>
      <c r="FY16" s="5">
        <f t="shared" si="247"/>
        <v>0</v>
      </c>
      <c r="FZ16" s="5">
        <f t="shared" si="247"/>
        <v>0</v>
      </c>
      <c r="GA16" s="5">
        <f t="shared" si="247"/>
        <v>0</v>
      </c>
      <c r="GB16" s="5">
        <f>SUM(GB18:GB25)</f>
        <v>0</v>
      </c>
      <c r="GC16" s="5">
        <f t="shared" ref="GC16:HO16" si="248">SUM(GC18:GC25)</f>
        <v>0</v>
      </c>
      <c r="GD16" s="5">
        <f t="shared" si="248"/>
        <v>0</v>
      </c>
      <c r="GE16" s="5">
        <f t="shared" si="248"/>
        <v>0</v>
      </c>
      <c r="GF16" s="5">
        <f t="shared" si="248"/>
        <v>0</v>
      </c>
      <c r="GG16" s="5">
        <f t="shared" si="248"/>
        <v>0</v>
      </c>
      <c r="GH16" s="5">
        <f t="shared" si="248"/>
        <v>0</v>
      </c>
      <c r="GI16" s="5">
        <f t="shared" si="248"/>
        <v>0</v>
      </c>
      <c r="GJ16" s="5">
        <f t="shared" si="248"/>
        <v>0</v>
      </c>
      <c r="GK16" s="5">
        <f t="shared" si="248"/>
        <v>0</v>
      </c>
      <c r="GL16" s="5">
        <f t="shared" si="248"/>
        <v>0</v>
      </c>
      <c r="GM16" s="5">
        <f t="shared" si="248"/>
        <v>0</v>
      </c>
      <c r="GN16" s="5">
        <f t="shared" si="248"/>
        <v>0</v>
      </c>
      <c r="GO16" s="5">
        <f t="shared" si="248"/>
        <v>0</v>
      </c>
      <c r="GP16" s="5">
        <f t="shared" si="248"/>
        <v>0</v>
      </c>
      <c r="GQ16" s="5">
        <f t="shared" si="248"/>
        <v>0</v>
      </c>
      <c r="GR16" s="5">
        <f t="shared" si="248"/>
        <v>0</v>
      </c>
      <c r="GS16" s="5">
        <f t="shared" si="248"/>
        <v>0</v>
      </c>
      <c r="GT16" s="5">
        <f t="shared" si="248"/>
        <v>0</v>
      </c>
      <c r="GU16" s="5">
        <f t="shared" si="248"/>
        <v>0</v>
      </c>
      <c r="GV16" s="5">
        <f t="shared" si="248"/>
        <v>0</v>
      </c>
      <c r="GW16" s="5">
        <f t="shared" si="248"/>
        <v>0</v>
      </c>
      <c r="GX16" s="5">
        <f t="shared" si="248"/>
        <v>0</v>
      </c>
      <c r="GY16" s="5">
        <f t="shared" si="248"/>
        <v>0</v>
      </c>
      <c r="GZ16" s="5">
        <f t="shared" si="248"/>
        <v>0</v>
      </c>
      <c r="HA16" s="5">
        <f t="shared" si="248"/>
        <v>0</v>
      </c>
      <c r="HB16" s="5">
        <f t="shared" si="248"/>
        <v>0</v>
      </c>
      <c r="HC16" s="5">
        <f t="shared" si="248"/>
        <v>0</v>
      </c>
      <c r="HD16" s="5">
        <f t="shared" si="248"/>
        <v>0</v>
      </c>
      <c r="HE16" s="5">
        <f t="shared" si="248"/>
        <v>0</v>
      </c>
      <c r="HF16" s="5">
        <f t="shared" si="248"/>
        <v>0</v>
      </c>
      <c r="HG16" s="5">
        <f t="shared" si="248"/>
        <v>0</v>
      </c>
      <c r="HH16" s="5">
        <f t="shared" si="248"/>
        <v>0</v>
      </c>
      <c r="HI16" s="5">
        <f t="shared" si="248"/>
        <v>0</v>
      </c>
      <c r="HJ16" s="5">
        <f t="shared" si="248"/>
        <v>0</v>
      </c>
      <c r="HK16" s="5">
        <f t="shared" si="248"/>
        <v>0</v>
      </c>
      <c r="HL16" s="5">
        <f t="shared" si="248"/>
        <v>0</v>
      </c>
      <c r="HM16" s="5">
        <f t="shared" si="248"/>
        <v>0</v>
      </c>
      <c r="HN16" s="5">
        <f t="shared" si="248"/>
        <v>0</v>
      </c>
      <c r="HO16" s="5">
        <f t="shared" si="248"/>
        <v>0</v>
      </c>
      <c r="HP16" s="5">
        <f>SUM(HP18:HP25)</f>
        <v>0</v>
      </c>
      <c r="HQ16" s="5">
        <f t="shared" ref="HQ16:KB16" si="249">SUM(HQ18:HQ25)</f>
        <v>0</v>
      </c>
      <c r="HR16" s="5">
        <f t="shared" si="249"/>
        <v>0</v>
      </c>
      <c r="HS16" s="5">
        <f t="shared" si="249"/>
        <v>0</v>
      </c>
      <c r="HT16" s="5">
        <f t="shared" si="249"/>
        <v>0</v>
      </c>
      <c r="HU16" s="5">
        <f t="shared" si="249"/>
        <v>0</v>
      </c>
      <c r="HV16" s="5">
        <f t="shared" si="249"/>
        <v>0</v>
      </c>
      <c r="HW16" s="5">
        <f t="shared" si="249"/>
        <v>0</v>
      </c>
      <c r="HX16" s="5">
        <f t="shared" si="249"/>
        <v>0</v>
      </c>
      <c r="HY16" s="5">
        <f t="shared" si="249"/>
        <v>0</v>
      </c>
      <c r="HZ16" s="5">
        <f t="shared" si="249"/>
        <v>0</v>
      </c>
      <c r="IA16" s="5">
        <f t="shared" si="249"/>
        <v>0</v>
      </c>
      <c r="IB16" s="5">
        <f t="shared" si="249"/>
        <v>0</v>
      </c>
      <c r="IC16" s="5">
        <f t="shared" si="249"/>
        <v>0</v>
      </c>
      <c r="ID16" s="5">
        <f t="shared" si="249"/>
        <v>0</v>
      </c>
      <c r="IE16" s="5">
        <f t="shared" si="249"/>
        <v>0</v>
      </c>
      <c r="IF16" s="5">
        <f t="shared" si="249"/>
        <v>0</v>
      </c>
      <c r="IG16" s="5">
        <f t="shared" si="249"/>
        <v>0</v>
      </c>
      <c r="IH16" s="5">
        <f t="shared" si="249"/>
        <v>0</v>
      </c>
      <c r="II16" s="5">
        <f t="shared" si="249"/>
        <v>0</v>
      </c>
      <c r="IJ16" s="5">
        <f t="shared" si="249"/>
        <v>0</v>
      </c>
      <c r="IK16" s="5">
        <f t="shared" si="249"/>
        <v>0</v>
      </c>
      <c r="IL16" s="5">
        <f t="shared" si="249"/>
        <v>0</v>
      </c>
      <c r="IM16" s="5">
        <f t="shared" si="249"/>
        <v>0</v>
      </c>
      <c r="IN16" s="5">
        <f t="shared" si="249"/>
        <v>0</v>
      </c>
      <c r="IO16" s="5">
        <f t="shared" si="249"/>
        <v>0</v>
      </c>
      <c r="IP16" s="5">
        <f t="shared" si="249"/>
        <v>0</v>
      </c>
      <c r="IQ16" s="5">
        <f t="shared" si="249"/>
        <v>0</v>
      </c>
      <c r="IR16" s="5">
        <f t="shared" si="249"/>
        <v>0</v>
      </c>
      <c r="IS16" s="5">
        <f t="shared" si="249"/>
        <v>0</v>
      </c>
      <c r="IT16" s="5">
        <f t="shared" si="249"/>
        <v>0</v>
      </c>
      <c r="IU16" s="5">
        <f t="shared" si="249"/>
        <v>0</v>
      </c>
      <c r="IV16" s="5">
        <f t="shared" si="249"/>
        <v>0</v>
      </c>
      <c r="IW16" s="5">
        <f t="shared" si="249"/>
        <v>0</v>
      </c>
      <c r="IX16" s="5">
        <f t="shared" si="249"/>
        <v>0</v>
      </c>
      <c r="IY16" s="5">
        <f t="shared" si="249"/>
        <v>0</v>
      </c>
      <c r="IZ16" s="5">
        <f t="shared" si="249"/>
        <v>0</v>
      </c>
      <c r="JA16" s="5">
        <f t="shared" si="249"/>
        <v>0</v>
      </c>
      <c r="JB16" s="5">
        <f t="shared" si="249"/>
        <v>0</v>
      </c>
      <c r="JC16" s="5">
        <f t="shared" si="249"/>
        <v>0</v>
      </c>
      <c r="JD16" s="5">
        <f t="shared" si="249"/>
        <v>0</v>
      </c>
      <c r="JE16" s="5">
        <f t="shared" si="249"/>
        <v>0</v>
      </c>
      <c r="JF16" s="5">
        <f t="shared" si="249"/>
        <v>0</v>
      </c>
      <c r="JG16" s="5">
        <f t="shared" si="249"/>
        <v>0</v>
      </c>
      <c r="JH16" s="5">
        <f t="shared" si="249"/>
        <v>0</v>
      </c>
      <c r="JI16" s="5">
        <f t="shared" si="249"/>
        <v>0</v>
      </c>
      <c r="JJ16" s="5">
        <f t="shared" si="249"/>
        <v>0</v>
      </c>
      <c r="JK16" s="5">
        <f t="shared" si="249"/>
        <v>0</v>
      </c>
      <c r="JL16" s="5">
        <f t="shared" si="249"/>
        <v>0</v>
      </c>
      <c r="JM16" s="5">
        <f t="shared" si="249"/>
        <v>0</v>
      </c>
      <c r="JN16" s="5">
        <f t="shared" si="249"/>
        <v>0</v>
      </c>
      <c r="JO16" s="5">
        <f t="shared" si="249"/>
        <v>0</v>
      </c>
      <c r="JP16" s="5">
        <f t="shared" si="249"/>
        <v>0</v>
      </c>
      <c r="JQ16" s="5">
        <f t="shared" si="249"/>
        <v>0</v>
      </c>
      <c r="JR16" s="5">
        <f t="shared" si="249"/>
        <v>0</v>
      </c>
      <c r="JS16" s="5">
        <f t="shared" si="249"/>
        <v>0</v>
      </c>
      <c r="JT16" s="5">
        <f t="shared" si="249"/>
        <v>0</v>
      </c>
      <c r="JU16" s="5">
        <f t="shared" si="249"/>
        <v>0</v>
      </c>
      <c r="JV16" s="5">
        <f t="shared" si="249"/>
        <v>0</v>
      </c>
      <c r="JW16" s="5">
        <f t="shared" si="249"/>
        <v>0</v>
      </c>
      <c r="JX16" s="5">
        <f t="shared" si="249"/>
        <v>0</v>
      </c>
      <c r="JY16" s="5">
        <f t="shared" si="249"/>
        <v>0</v>
      </c>
      <c r="JZ16" s="5">
        <f t="shared" si="249"/>
        <v>0</v>
      </c>
      <c r="KA16" s="5">
        <f t="shared" si="249"/>
        <v>0</v>
      </c>
      <c r="KB16" s="5">
        <f t="shared" si="249"/>
        <v>0</v>
      </c>
      <c r="KC16" s="5">
        <f t="shared" ref="KC16:KW16" si="250">SUM(KC18:KC25)</f>
        <v>0</v>
      </c>
      <c r="KD16" s="5">
        <f t="shared" si="250"/>
        <v>0</v>
      </c>
      <c r="KE16" s="5">
        <f t="shared" si="250"/>
        <v>0</v>
      </c>
      <c r="KF16" s="5">
        <f t="shared" si="250"/>
        <v>0</v>
      </c>
      <c r="KG16" s="5">
        <f t="shared" si="250"/>
        <v>0</v>
      </c>
      <c r="KH16" s="5">
        <f t="shared" si="250"/>
        <v>0</v>
      </c>
      <c r="KI16" s="5">
        <f t="shared" si="250"/>
        <v>0</v>
      </c>
      <c r="KJ16" s="5">
        <f t="shared" si="250"/>
        <v>0</v>
      </c>
      <c r="KK16" s="5">
        <f t="shared" si="250"/>
        <v>0</v>
      </c>
      <c r="KL16" s="5">
        <f t="shared" si="250"/>
        <v>0</v>
      </c>
      <c r="KM16" s="5">
        <f t="shared" si="250"/>
        <v>0</v>
      </c>
      <c r="KN16" s="5">
        <f t="shared" si="250"/>
        <v>0</v>
      </c>
      <c r="KO16" s="5">
        <f t="shared" si="250"/>
        <v>0</v>
      </c>
      <c r="KP16" s="5">
        <f t="shared" si="250"/>
        <v>0</v>
      </c>
      <c r="KQ16" s="5">
        <f t="shared" si="250"/>
        <v>0</v>
      </c>
      <c r="KR16" s="5">
        <f t="shared" si="250"/>
        <v>0</v>
      </c>
      <c r="KS16" s="5">
        <f t="shared" si="250"/>
        <v>0</v>
      </c>
      <c r="KT16" s="5">
        <f t="shared" si="250"/>
        <v>0</v>
      </c>
      <c r="KU16" s="5">
        <f t="shared" si="250"/>
        <v>0</v>
      </c>
      <c r="KV16" s="5">
        <f t="shared" si="250"/>
        <v>0</v>
      </c>
      <c r="KW16" s="5">
        <f t="shared" si="250"/>
        <v>0</v>
      </c>
    </row>
    <row r="17" spans="1:309">
      <c r="A17" s="380" t="s">
        <v>461</v>
      </c>
      <c r="B17" s="381" t="s">
        <v>462</v>
      </c>
      <c r="D17" s="5">
        <f ca="1">D18+D19</f>
        <v>0</v>
      </c>
      <c r="E17" s="5">
        <f t="shared" ref="E17:BP17" ca="1" si="251">E18+E19</f>
        <v>0</v>
      </c>
      <c r="F17" s="5">
        <f t="shared" ca="1" si="251"/>
        <v>0</v>
      </c>
      <c r="G17" s="5">
        <f t="shared" ca="1" si="251"/>
        <v>0</v>
      </c>
      <c r="H17" s="5">
        <f t="shared" ca="1" si="251"/>
        <v>0</v>
      </c>
      <c r="I17" s="5">
        <f t="shared" ca="1" si="251"/>
        <v>0</v>
      </c>
      <c r="J17" s="5">
        <f t="shared" ca="1" si="251"/>
        <v>0</v>
      </c>
      <c r="K17" s="5">
        <f t="shared" ca="1" si="251"/>
        <v>0</v>
      </c>
      <c r="L17" s="5">
        <f t="shared" ca="1" si="251"/>
        <v>0</v>
      </c>
      <c r="M17" s="5">
        <f t="shared" ca="1" si="251"/>
        <v>0</v>
      </c>
      <c r="N17" s="5">
        <f t="shared" ca="1" si="251"/>
        <v>0</v>
      </c>
      <c r="O17" s="5">
        <f t="shared" ca="1" si="251"/>
        <v>0</v>
      </c>
      <c r="P17" s="5">
        <f t="shared" ca="1" si="251"/>
        <v>0</v>
      </c>
      <c r="Q17" s="5">
        <f t="shared" ca="1" si="251"/>
        <v>0</v>
      </c>
      <c r="R17" s="5">
        <f t="shared" ca="1" si="251"/>
        <v>0</v>
      </c>
      <c r="S17" s="5">
        <f t="shared" ca="1" si="251"/>
        <v>0</v>
      </c>
      <c r="T17" s="5">
        <f t="shared" ca="1" si="251"/>
        <v>0</v>
      </c>
      <c r="U17" s="5">
        <f t="shared" ca="1" si="251"/>
        <v>0</v>
      </c>
      <c r="V17" s="5">
        <f t="shared" ca="1" si="251"/>
        <v>0</v>
      </c>
      <c r="W17" s="5">
        <f t="shared" ca="1" si="251"/>
        <v>0</v>
      </c>
      <c r="X17" s="5">
        <f t="shared" ca="1" si="251"/>
        <v>0</v>
      </c>
      <c r="Y17" s="5">
        <f t="shared" ca="1" si="251"/>
        <v>0</v>
      </c>
      <c r="Z17" s="5">
        <f t="shared" ca="1" si="251"/>
        <v>0</v>
      </c>
      <c r="AA17" s="5">
        <f t="shared" ca="1" si="251"/>
        <v>0</v>
      </c>
      <c r="AB17" s="5">
        <f t="shared" ca="1" si="251"/>
        <v>0</v>
      </c>
      <c r="AC17" s="5">
        <f t="shared" ca="1" si="251"/>
        <v>0</v>
      </c>
      <c r="AD17" s="5">
        <f t="shared" ca="1" si="251"/>
        <v>0</v>
      </c>
      <c r="AE17" s="5">
        <f t="shared" ca="1" si="251"/>
        <v>0</v>
      </c>
      <c r="AF17" s="5">
        <f t="shared" ca="1" si="251"/>
        <v>0</v>
      </c>
      <c r="AG17" s="5">
        <f t="shared" ca="1" si="251"/>
        <v>0</v>
      </c>
      <c r="AH17" s="5">
        <f t="shared" ca="1" si="251"/>
        <v>0</v>
      </c>
      <c r="AI17" s="5">
        <f t="shared" ca="1" si="251"/>
        <v>0</v>
      </c>
      <c r="AJ17" s="5">
        <f t="shared" ca="1" si="251"/>
        <v>0</v>
      </c>
      <c r="AK17" s="5">
        <f t="shared" ca="1" si="251"/>
        <v>0</v>
      </c>
      <c r="AL17" s="5">
        <f t="shared" ca="1" si="251"/>
        <v>0</v>
      </c>
      <c r="AM17" s="5">
        <f t="shared" ca="1" si="251"/>
        <v>0</v>
      </c>
      <c r="AN17" s="5">
        <f t="shared" ca="1" si="251"/>
        <v>0</v>
      </c>
      <c r="AO17" s="5">
        <f t="shared" ca="1" si="251"/>
        <v>0</v>
      </c>
      <c r="AP17" s="5">
        <f t="shared" ca="1" si="251"/>
        <v>0</v>
      </c>
      <c r="AQ17" s="5">
        <f t="shared" ca="1" si="251"/>
        <v>0</v>
      </c>
      <c r="AR17" s="5">
        <f t="shared" ca="1" si="251"/>
        <v>0</v>
      </c>
      <c r="AS17" s="5">
        <f t="shared" ca="1" si="251"/>
        <v>0</v>
      </c>
      <c r="AT17" s="5">
        <f t="shared" ca="1" si="251"/>
        <v>0</v>
      </c>
      <c r="AU17" s="5">
        <f t="shared" ca="1" si="251"/>
        <v>0</v>
      </c>
      <c r="AV17" s="5">
        <f t="shared" ca="1" si="251"/>
        <v>0</v>
      </c>
      <c r="AW17" s="5">
        <f t="shared" ca="1" si="251"/>
        <v>0</v>
      </c>
      <c r="AX17" s="5">
        <f t="shared" ca="1" si="251"/>
        <v>0</v>
      </c>
      <c r="AY17" s="5">
        <f t="shared" ca="1" si="251"/>
        <v>0</v>
      </c>
      <c r="AZ17" s="5">
        <f t="shared" ca="1" si="251"/>
        <v>0</v>
      </c>
      <c r="BA17" s="5">
        <f t="shared" ca="1" si="251"/>
        <v>0</v>
      </c>
      <c r="BB17" s="5">
        <f t="shared" ca="1" si="251"/>
        <v>0</v>
      </c>
      <c r="BC17" s="5">
        <f t="shared" ca="1" si="251"/>
        <v>0</v>
      </c>
      <c r="BD17" s="5">
        <f t="shared" ca="1" si="251"/>
        <v>0</v>
      </c>
      <c r="BE17" s="5">
        <f t="shared" ca="1" si="251"/>
        <v>0</v>
      </c>
      <c r="BF17" s="5">
        <f t="shared" ca="1" si="251"/>
        <v>0</v>
      </c>
      <c r="BG17" s="5">
        <f t="shared" ca="1" si="251"/>
        <v>0</v>
      </c>
      <c r="BH17" s="5">
        <f t="shared" ca="1" si="251"/>
        <v>0</v>
      </c>
      <c r="BI17" s="5">
        <f t="shared" ca="1" si="251"/>
        <v>0</v>
      </c>
      <c r="BJ17" s="5">
        <f t="shared" ca="1" si="251"/>
        <v>0</v>
      </c>
      <c r="BK17" s="5">
        <f t="shared" ca="1" si="251"/>
        <v>0</v>
      </c>
      <c r="BL17" s="5">
        <f t="shared" ca="1" si="251"/>
        <v>0</v>
      </c>
      <c r="BM17" s="5">
        <f t="shared" ca="1" si="251"/>
        <v>0</v>
      </c>
      <c r="BN17" s="5">
        <f t="shared" ca="1" si="251"/>
        <v>0</v>
      </c>
      <c r="BO17" s="5">
        <f t="shared" ca="1" si="251"/>
        <v>0</v>
      </c>
      <c r="BP17" s="5">
        <f t="shared" ca="1" si="251"/>
        <v>0</v>
      </c>
      <c r="BQ17" s="5">
        <f t="shared" ref="BQ17" ca="1" si="252">BQ18+BQ19</f>
        <v>0</v>
      </c>
      <c r="BR17" s="5">
        <f t="shared" ref="BR17" ca="1" si="253">BR18+BR19</f>
        <v>0</v>
      </c>
      <c r="BS17" s="5">
        <f t="shared" ref="BS17" ca="1" si="254">BS18+BS19</f>
        <v>0</v>
      </c>
      <c r="BT17" s="5">
        <f t="shared" ref="BT17" ca="1" si="255">BT18+BT19</f>
        <v>0</v>
      </c>
      <c r="BU17" s="5">
        <f t="shared" ref="BU17" ca="1" si="256">BU18+BU19</f>
        <v>0</v>
      </c>
      <c r="BV17" s="5">
        <f t="shared" ref="BV17" ca="1" si="257">BV18+BV19</f>
        <v>0</v>
      </c>
      <c r="BW17" s="5">
        <f t="shared" ref="BW17" ca="1" si="258">BW18+BW19</f>
        <v>0</v>
      </c>
      <c r="BX17" s="5">
        <f t="shared" ref="BX17" ca="1" si="259">BX18+BX19</f>
        <v>0</v>
      </c>
      <c r="BY17" s="5">
        <f t="shared" ref="BY17" ca="1" si="260">BY18+BY19</f>
        <v>0</v>
      </c>
      <c r="BZ17" s="5">
        <f t="shared" ref="BZ17" ca="1" si="261">BZ18+BZ19</f>
        <v>66336.69562920896</v>
      </c>
      <c r="CA17" s="5">
        <f t="shared" ref="CA17" ca="1" si="262">CA18+CA19</f>
        <v>92419.336660351517</v>
      </c>
      <c r="CB17" s="5">
        <f t="shared" ref="CB17" ca="1" si="263">CB18+CB19</f>
        <v>120190.59406906564</v>
      </c>
      <c r="CC17" s="5">
        <f t="shared" ref="CC17" ca="1" si="264">CC18+CC19</f>
        <v>104063.33658535199</v>
      </c>
      <c r="CD17" s="5">
        <f t="shared" ref="CD17" ca="1" si="265">CD18+CD19</f>
        <v>185726.12100518245</v>
      </c>
      <c r="CE17" s="5">
        <f t="shared" ref="CE17" ca="1" si="266">CE18+CE19</f>
        <v>177733.69509826825</v>
      </c>
      <c r="CF17" s="5">
        <f t="shared" ref="CF17" ca="1" si="267">CF18+CF19</f>
        <v>173598.06899772736</v>
      </c>
      <c r="CG17" s="5">
        <f t="shared" ref="CG17" ca="1" si="268">CG18+CG19</f>
        <v>184847.98958536744</v>
      </c>
      <c r="CH17" s="5">
        <f t="shared" ref="CH17" ca="1" si="269">CH18+CH19</f>
        <v>183226.15039890504</v>
      </c>
      <c r="CI17" s="5">
        <f t="shared" ref="CI17" ca="1" si="270">CI18+CI19</f>
        <v>181604.31121244258</v>
      </c>
      <c r="CJ17" s="5">
        <f t="shared" ref="CJ17" ca="1" si="271">CJ18+CJ19</f>
        <v>243024.15012198643</v>
      </c>
      <c r="CK17" s="5">
        <f t="shared" ref="CK17" ca="1" si="272">CK18+CK19</f>
        <v>241402.310935524</v>
      </c>
      <c r="CL17" s="5">
        <f t="shared" ref="CL17" ca="1" si="273">CL18+CL19</f>
        <v>247464.47937166202</v>
      </c>
      <c r="CM17" s="5">
        <f t="shared" ref="CM17" ca="1" si="274">CM18+CM19</f>
        <v>254608.63251212187</v>
      </c>
      <c r="CN17" s="5">
        <f t="shared" ref="CN17" ca="1" si="275">CN18+CN19</f>
        <v>256087.8998599234</v>
      </c>
      <c r="CO17" s="5">
        <f t="shared" ref="CO17" ca="1" si="276">CO18+CO19</f>
        <v>257214.17884015737</v>
      </c>
      <c r="CP17" s="5">
        <f t="shared" ref="CP17" ca="1" si="277">CP18+CP19</f>
        <v>257214.17884015737</v>
      </c>
      <c r="CQ17" s="5">
        <f t="shared" ref="CQ17" ca="1" si="278">CQ18+CQ19</f>
        <v>257214.17884015737</v>
      </c>
      <c r="CR17" s="5">
        <f t="shared" ref="CR17" ca="1" si="279">CR18+CR19</f>
        <v>257214.17884015737</v>
      </c>
      <c r="CS17" s="5">
        <f t="shared" ref="CS17" ca="1" si="280">CS18+CS19</f>
        <v>257214.17884015737</v>
      </c>
      <c r="CT17" s="5">
        <f t="shared" ref="CT17" ca="1" si="281">CT18+CT19</f>
        <v>257214.17884015737</v>
      </c>
      <c r="CU17" s="5">
        <f t="shared" ref="CU17" ca="1" si="282">CU18+CU19</f>
        <v>257214.17884015737</v>
      </c>
      <c r="CV17" s="5">
        <f t="shared" ref="CV17" ca="1" si="283">CV18+CV19</f>
        <v>257214.17884015737</v>
      </c>
      <c r="CW17" s="5">
        <f t="shared" ref="CW17" ca="1" si="284">CW18+CW19</f>
        <v>257214.17884015737</v>
      </c>
      <c r="CX17" s="5">
        <f t="shared" ref="CX17" ca="1" si="285">CX18+CX19</f>
        <v>247390.35809194704</v>
      </c>
      <c r="CY17" s="5">
        <f t="shared" ref="CY17" ca="1" si="286">CY18+CY19</f>
        <v>254511.35889469011</v>
      </c>
      <c r="CZ17" s="5">
        <f t="shared" ref="CZ17" ca="1" si="287">CZ18+CZ19</f>
        <v>264458.15366677562</v>
      </c>
      <c r="DA17" s="5">
        <f t="shared" ref="DA17" ca="1" si="288">DA18+DA19</f>
        <v>264839.38110374857</v>
      </c>
      <c r="DB17" s="5">
        <f t="shared" ref="DB17" ca="1" si="289">DB18+DB19</f>
        <v>266021.97403299424</v>
      </c>
      <c r="DC17" s="5">
        <f t="shared" ref="DC17" ca="1" si="290">DC18+DC19</f>
        <v>266021.97403299424</v>
      </c>
      <c r="DD17" s="5">
        <f t="shared" ref="DD17" ca="1" si="291">DD18+DD19</f>
        <v>266021.97403299424</v>
      </c>
      <c r="DE17" s="5">
        <f t="shared" ref="DE17" ca="1" si="292">DE18+DE19</f>
        <v>266021.97403299424</v>
      </c>
      <c r="DF17" s="5">
        <f t="shared" ref="DF17" ca="1" si="293">DF18+DF19</f>
        <v>266021.97403299424</v>
      </c>
      <c r="DG17" s="5">
        <f t="shared" ref="DG17" ca="1" si="294">DG18+DG19</f>
        <v>266021.97403299424</v>
      </c>
      <c r="DH17" s="5">
        <f t="shared" ref="DH17" ca="1" si="295">DH18+DH19</f>
        <v>266021.97403299424</v>
      </c>
      <c r="DI17" s="5">
        <f t="shared" ref="DI17" ca="1" si="296">DI18+DI19</f>
        <v>266021.97403299424</v>
      </c>
      <c r="DJ17" s="5">
        <f t="shared" ref="DJ17" ca="1" si="297">DJ18+DJ19</f>
        <v>247396.92292728816</v>
      </c>
      <c r="DK17" s="5">
        <f t="shared" ref="DK17" ca="1" si="298">DK18+DK19</f>
        <v>254873.97377016838</v>
      </c>
      <c r="DL17" s="5">
        <f t="shared" ref="DL17" ca="1" si="299">DL18+DL19</f>
        <v>254873.97377016838</v>
      </c>
      <c r="DM17" s="5">
        <f t="shared" ref="DM17" ca="1" si="300">DM18+DM19</f>
        <v>274087.83659360622</v>
      </c>
      <c r="DN17" s="5">
        <f t="shared" ref="DN17" ca="1" si="301">DN18+DN19</f>
        <v>275329.55916931416</v>
      </c>
      <c r="DO17" s="5">
        <f t="shared" ref="DO17" ca="1" si="302">DO18+DO19</f>
        <v>275329.55916931416</v>
      </c>
      <c r="DP17" s="5">
        <f t="shared" ref="DP17" ca="1" si="303">DP18+DP19</f>
        <v>275329.55916931416</v>
      </c>
      <c r="DQ17" s="5">
        <f t="shared" ref="DQ17" ca="1" si="304">DQ18+DQ19</f>
        <v>275329.55916931416</v>
      </c>
      <c r="DR17" s="5">
        <f t="shared" ref="DR17" ca="1" si="305">DR18+DR19</f>
        <v>275329.55916931416</v>
      </c>
      <c r="DS17" s="5">
        <f t="shared" ref="DS17" ca="1" si="306">DS18+DS19</f>
        <v>275329.55916931416</v>
      </c>
      <c r="DT17" s="5">
        <f t="shared" ref="DT17" ca="1" si="307">DT18+DT19</f>
        <v>275329.55916931416</v>
      </c>
      <c r="DU17" s="5">
        <f t="shared" ref="DU17" ca="1" si="308">DU18+DU19</f>
        <v>275329.55916931416</v>
      </c>
      <c r="DV17" s="5">
        <f t="shared" ref="DV17" ca="1" si="309">DV18+DV19</f>
        <v>201607.91196040207</v>
      </c>
      <c r="DW17" s="5">
        <f t="shared" ref="DW17" ca="1" si="310">DW18+DW19</f>
        <v>209458.81534542629</v>
      </c>
      <c r="DX17" s="5">
        <f t="shared" ref="DX17" ca="1" si="311">DX18+DX19</f>
        <v>220947.36330718509</v>
      </c>
      <c r="DY17" s="5">
        <f t="shared" ref="DY17" ca="1" si="312">DY18+DY19</f>
        <v>253134.60363417101</v>
      </c>
      <c r="DZ17" s="5">
        <f t="shared" ref="DZ17" ca="1" si="313">DZ18+DZ19</f>
        <v>284457.22013410222</v>
      </c>
      <c r="EA17" s="5">
        <f t="shared" ref="EA17" ca="1" si="314">EA18+EA19</f>
        <v>284457.22013410222</v>
      </c>
      <c r="EB17" s="5">
        <f t="shared" ref="EB17" ca="1" si="315">EB18+EB19</f>
        <v>284457.22013410222</v>
      </c>
      <c r="EC17" s="5">
        <f t="shared" ref="EC17:ED17" ca="1" si="316">EC18+EC19</f>
        <v>284457.22013410222</v>
      </c>
      <c r="ED17" s="5">
        <f t="shared" ca="1" si="316"/>
        <v>284457.22013410222</v>
      </c>
      <c r="EE17" s="5">
        <f t="shared" ref="EE17" ca="1" si="317">EE18+EE19</f>
        <v>284457.22013410222</v>
      </c>
      <c r="EF17" s="5">
        <f t="shared" ref="EF17" ca="1" si="318">EF18+EF19</f>
        <v>284457.22013410222</v>
      </c>
      <c r="EG17" s="5">
        <f t="shared" ref="EG17" ca="1" si="319">EG18+EG19</f>
        <v>284457.22013410222</v>
      </c>
      <c r="EH17" s="5">
        <f t="shared" ref="EH17" ca="1" si="320">EH18+EH19</f>
        <v>289129.56620035542</v>
      </c>
      <c r="EI17" s="5">
        <f t="shared" ref="EI17" ca="1" si="321">EI18+EI19</f>
        <v>297373.01475463086</v>
      </c>
      <c r="EJ17" s="5">
        <f t="shared" ref="EJ17" ca="1" si="322">EJ18+EJ19</f>
        <v>297373.01475463086</v>
      </c>
      <c r="EK17" s="5">
        <f t="shared" ref="EK17" ca="1" si="323">EK18+EK19</f>
        <v>297373.01475463086</v>
      </c>
      <c r="EL17" s="5">
        <f t="shared" ref="EL17" ca="1" si="324">EL18+EL19</f>
        <v>297373.01475463086</v>
      </c>
      <c r="EM17" s="5">
        <f t="shared" ref="EM17" ca="1" si="325">EM18+EM19</f>
        <v>297373.01475463086</v>
      </c>
      <c r="EN17" s="5">
        <f t="shared" ref="EN17" ca="1" si="326">EN18+EN19</f>
        <v>297373.01475463086</v>
      </c>
      <c r="EO17" s="5">
        <f t="shared" ref="EO17" ca="1" si="327">EO18+EO19</f>
        <v>297373.01475463086</v>
      </c>
      <c r="EP17" s="5">
        <f t="shared" ref="EP17" ca="1" si="328">EP18+EP19</f>
        <v>297373.01475463086</v>
      </c>
      <c r="EQ17" s="5">
        <f t="shared" ref="EQ17" ca="1" si="329">EQ18+EQ19</f>
        <v>297373.01475463086</v>
      </c>
      <c r="ER17" s="5">
        <f t="shared" ref="ER17" ca="1" si="330">ER18+ER19</f>
        <v>297373.01475463086</v>
      </c>
      <c r="ES17" s="5">
        <f t="shared" ref="ES17" ca="1" si="331">ES18+ES19</f>
        <v>297373.01475463086</v>
      </c>
      <c r="ET17" s="5">
        <f t="shared" ref="ET17" ca="1" si="332">ET18+ET19</f>
        <v>263737.3139497856</v>
      </c>
      <c r="EU17" s="5">
        <f t="shared" ref="EU17" ca="1" si="333">EU18+EU19</f>
        <v>272392.93493177474</v>
      </c>
      <c r="EV17" s="5">
        <f t="shared" ref="EV17" ca="1" si="334">EV18+EV19</f>
        <v>362761.62404382235</v>
      </c>
      <c r="EW17" s="5">
        <f t="shared" ref="EW17" ca="1" si="335">EW18+EW19</f>
        <v>385802.98441100307</v>
      </c>
      <c r="EX17" s="5">
        <f t="shared" ref="EX17" si="336">EX18+EX19</f>
        <v>0</v>
      </c>
      <c r="EY17" s="5">
        <f t="shared" ref="EY17" si="337">EY18+EY19</f>
        <v>0</v>
      </c>
      <c r="EZ17" s="5">
        <f t="shared" ref="EZ17" si="338">EZ18+EZ19</f>
        <v>0</v>
      </c>
      <c r="FA17" s="5">
        <f t="shared" ref="FA17" si="339">FA18+FA19</f>
        <v>0</v>
      </c>
      <c r="FB17" s="5">
        <f t="shared" ref="FB17" si="340">FB18+FB19</f>
        <v>0</v>
      </c>
      <c r="FC17" s="5">
        <f t="shared" ref="FC17" si="341">FC18+FC19</f>
        <v>0</v>
      </c>
      <c r="FD17" s="5">
        <f t="shared" ref="FD17" si="342">FD18+FD19</f>
        <v>0</v>
      </c>
      <c r="FE17" s="5">
        <f t="shared" ref="FE17" si="343">FE18+FE19</f>
        <v>0</v>
      </c>
      <c r="FF17" s="5">
        <f t="shared" ref="FF17" si="344">FF18+FF19</f>
        <v>0</v>
      </c>
      <c r="FG17" s="5">
        <f t="shared" ref="FG17" si="345">FG18+FG19</f>
        <v>0</v>
      </c>
      <c r="FH17" s="5">
        <f t="shared" ref="FH17" si="346">FH18+FH19</f>
        <v>0</v>
      </c>
      <c r="FI17" s="5">
        <f t="shared" ref="FI17" si="347">FI18+FI19</f>
        <v>0</v>
      </c>
      <c r="FJ17" s="5">
        <f t="shared" ref="FJ17" si="348">FJ18+FJ19</f>
        <v>0</v>
      </c>
      <c r="FK17" s="5">
        <f t="shared" ref="FK17" si="349">FK18+FK19</f>
        <v>0</v>
      </c>
      <c r="FL17" s="5">
        <f t="shared" ref="FL17" si="350">FL18+FL19</f>
        <v>0</v>
      </c>
      <c r="FM17" s="5">
        <f t="shared" ref="FM17" si="351">FM18+FM19</f>
        <v>0</v>
      </c>
      <c r="FN17" s="5">
        <f t="shared" ref="FN17" si="352">FN18+FN19</f>
        <v>0</v>
      </c>
      <c r="FO17" s="5">
        <f t="shared" ref="FO17" si="353">FO18+FO19</f>
        <v>0</v>
      </c>
      <c r="FP17" s="5">
        <f t="shared" ref="FP17" si="354">FP18+FP19</f>
        <v>0</v>
      </c>
      <c r="FQ17" s="5">
        <f t="shared" ref="FQ17" si="355">FQ18+FQ19</f>
        <v>0</v>
      </c>
      <c r="FR17" s="5">
        <f t="shared" ref="FR17" si="356">FR18+FR19</f>
        <v>0</v>
      </c>
      <c r="FS17" s="5">
        <f t="shared" ref="FS17" si="357">FS18+FS19</f>
        <v>0</v>
      </c>
      <c r="FT17" s="5">
        <f t="shared" ref="FT17" si="358">FT18+FT19</f>
        <v>0</v>
      </c>
      <c r="FU17" s="5">
        <f t="shared" ref="FU17" si="359">FU18+FU19</f>
        <v>0</v>
      </c>
      <c r="FV17" s="5">
        <f t="shared" ref="FV17" si="360">FV18+FV19</f>
        <v>0</v>
      </c>
      <c r="FW17" s="5">
        <f t="shared" ref="FW17" si="361">FW18+FW19</f>
        <v>0</v>
      </c>
      <c r="FX17" s="5">
        <f t="shared" ref="FX17" si="362">FX18+FX19</f>
        <v>0</v>
      </c>
      <c r="FY17" s="5">
        <f t="shared" ref="FY17" si="363">FY18+FY19</f>
        <v>0</v>
      </c>
      <c r="FZ17" s="5">
        <f t="shared" ref="FZ17" si="364">FZ18+FZ19</f>
        <v>0</v>
      </c>
      <c r="GA17" s="5">
        <f t="shared" ref="GA17" si="365">GA18+GA19</f>
        <v>0</v>
      </c>
      <c r="GB17" s="5">
        <f>GB18+GB19</f>
        <v>0</v>
      </c>
      <c r="GC17" s="5">
        <f t="shared" ref="GC17" si="366">GC18+GC19</f>
        <v>0</v>
      </c>
      <c r="GD17" s="5">
        <f t="shared" ref="GD17" si="367">GD18+GD19</f>
        <v>0</v>
      </c>
      <c r="GE17" s="5">
        <f t="shared" ref="GE17" si="368">GE18+GE19</f>
        <v>0</v>
      </c>
      <c r="GF17" s="5">
        <f t="shared" ref="GF17" si="369">GF18+GF19</f>
        <v>0</v>
      </c>
      <c r="GG17" s="5">
        <f t="shared" ref="GG17" si="370">GG18+GG19</f>
        <v>0</v>
      </c>
      <c r="GH17" s="5">
        <f t="shared" ref="GH17" si="371">GH18+GH19</f>
        <v>0</v>
      </c>
      <c r="GI17" s="5">
        <f t="shared" ref="GI17" si="372">GI18+GI19</f>
        <v>0</v>
      </c>
      <c r="GJ17" s="5">
        <f t="shared" ref="GJ17" si="373">GJ18+GJ19</f>
        <v>0</v>
      </c>
      <c r="GK17" s="5">
        <f t="shared" ref="GK17" si="374">GK18+GK19</f>
        <v>0</v>
      </c>
      <c r="GL17" s="5">
        <f t="shared" ref="GL17" si="375">GL18+GL19</f>
        <v>0</v>
      </c>
      <c r="GM17" s="5">
        <f t="shared" ref="GM17" si="376">GM18+GM19</f>
        <v>0</v>
      </c>
      <c r="GN17" s="5">
        <f t="shared" ref="GN17" si="377">GN18+GN19</f>
        <v>0</v>
      </c>
      <c r="GO17" s="5">
        <f t="shared" ref="GO17" si="378">GO18+GO19</f>
        <v>0</v>
      </c>
      <c r="GP17" s="5">
        <f t="shared" ref="GP17" si="379">GP18+GP19</f>
        <v>0</v>
      </c>
      <c r="GQ17" s="5">
        <f t="shared" ref="GQ17" si="380">GQ18+GQ19</f>
        <v>0</v>
      </c>
      <c r="GR17" s="5">
        <f t="shared" ref="GR17" si="381">GR18+GR19</f>
        <v>0</v>
      </c>
      <c r="GS17" s="5">
        <f t="shared" ref="GS17" si="382">GS18+GS19</f>
        <v>0</v>
      </c>
      <c r="GT17" s="5">
        <f t="shared" ref="GT17" si="383">GT18+GT19</f>
        <v>0</v>
      </c>
      <c r="GU17" s="5">
        <f t="shared" ref="GU17" si="384">GU18+GU19</f>
        <v>0</v>
      </c>
      <c r="GV17" s="5">
        <f t="shared" ref="GV17" si="385">GV18+GV19</f>
        <v>0</v>
      </c>
      <c r="GW17" s="5">
        <f t="shared" ref="GW17" si="386">GW18+GW19</f>
        <v>0</v>
      </c>
      <c r="GX17" s="5">
        <f t="shared" ref="GX17" si="387">GX18+GX19</f>
        <v>0</v>
      </c>
      <c r="GY17" s="5">
        <f t="shared" ref="GY17" si="388">GY18+GY19</f>
        <v>0</v>
      </c>
      <c r="GZ17" s="5">
        <f t="shared" ref="GZ17" si="389">GZ18+GZ19</f>
        <v>0</v>
      </c>
      <c r="HA17" s="5">
        <f t="shared" ref="HA17" si="390">HA18+HA19</f>
        <v>0</v>
      </c>
      <c r="HB17" s="5">
        <f t="shared" ref="HB17" si="391">HB18+HB19</f>
        <v>0</v>
      </c>
      <c r="HC17" s="5">
        <f t="shared" ref="HC17" si="392">HC18+HC19</f>
        <v>0</v>
      </c>
      <c r="HD17" s="5">
        <f t="shared" ref="HD17" si="393">HD18+HD19</f>
        <v>0</v>
      </c>
      <c r="HE17" s="5">
        <f t="shared" ref="HE17" si="394">HE18+HE19</f>
        <v>0</v>
      </c>
      <c r="HF17" s="5">
        <f t="shared" ref="HF17" si="395">HF18+HF19</f>
        <v>0</v>
      </c>
      <c r="HG17" s="5">
        <f t="shared" ref="HG17" si="396">HG18+HG19</f>
        <v>0</v>
      </c>
      <c r="HH17" s="5">
        <f t="shared" ref="HH17" si="397">HH18+HH19</f>
        <v>0</v>
      </c>
      <c r="HI17" s="5">
        <f t="shared" ref="HI17" si="398">HI18+HI19</f>
        <v>0</v>
      </c>
      <c r="HJ17" s="5">
        <f t="shared" ref="HJ17" si="399">HJ18+HJ19</f>
        <v>0</v>
      </c>
      <c r="HK17" s="5">
        <f t="shared" ref="HK17" si="400">HK18+HK19</f>
        <v>0</v>
      </c>
      <c r="HL17" s="5">
        <f t="shared" ref="HL17" si="401">HL18+HL19</f>
        <v>0</v>
      </c>
      <c r="HM17" s="5">
        <f t="shared" ref="HM17" si="402">HM18+HM19</f>
        <v>0</v>
      </c>
      <c r="HN17" s="5">
        <f t="shared" ref="HN17" si="403">HN18+HN19</f>
        <v>0</v>
      </c>
      <c r="HO17" s="5">
        <f t="shared" ref="HO17" si="404">HO18+HO19</f>
        <v>0</v>
      </c>
      <c r="HP17" s="5">
        <f>HP18+HP19</f>
        <v>0</v>
      </c>
      <c r="HQ17" s="5">
        <f t="shared" ref="HQ17" si="405">HQ18+HQ19</f>
        <v>0</v>
      </c>
      <c r="HR17" s="5">
        <f t="shared" ref="HR17" si="406">HR18+HR19</f>
        <v>0</v>
      </c>
      <c r="HS17" s="5">
        <f t="shared" ref="HS17" si="407">HS18+HS19</f>
        <v>0</v>
      </c>
      <c r="HT17" s="5">
        <f t="shared" ref="HT17" si="408">HT18+HT19</f>
        <v>0</v>
      </c>
      <c r="HU17" s="5">
        <f t="shared" ref="HU17" si="409">HU18+HU19</f>
        <v>0</v>
      </c>
      <c r="HV17" s="5">
        <f t="shared" ref="HV17" si="410">HV18+HV19</f>
        <v>0</v>
      </c>
      <c r="HW17" s="5">
        <f t="shared" ref="HW17" si="411">HW18+HW19</f>
        <v>0</v>
      </c>
      <c r="HX17" s="5">
        <f t="shared" ref="HX17" si="412">HX18+HX19</f>
        <v>0</v>
      </c>
      <c r="HY17" s="5">
        <f t="shared" ref="HY17" si="413">HY18+HY19</f>
        <v>0</v>
      </c>
      <c r="HZ17" s="5">
        <f t="shared" ref="HZ17" si="414">HZ18+HZ19</f>
        <v>0</v>
      </c>
      <c r="IA17" s="5">
        <f t="shared" ref="IA17" si="415">IA18+IA19</f>
        <v>0</v>
      </c>
      <c r="IB17" s="5">
        <f t="shared" ref="IB17" si="416">IB18+IB19</f>
        <v>0</v>
      </c>
      <c r="IC17" s="5">
        <f t="shared" ref="IC17" si="417">IC18+IC19</f>
        <v>0</v>
      </c>
      <c r="ID17" s="5">
        <f t="shared" ref="ID17" si="418">ID18+ID19</f>
        <v>0</v>
      </c>
      <c r="IE17" s="5">
        <f t="shared" ref="IE17" si="419">IE18+IE19</f>
        <v>0</v>
      </c>
      <c r="IF17" s="5">
        <f t="shared" ref="IF17" si="420">IF18+IF19</f>
        <v>0</v>
      </c>
      <c r="IG17" s="5">
        <f t="shared" ref="IG17" si="421">IG18+IG19</f>
        <v>0</v>
      </c>
      <c r="IH17" s="5">
        <f t="shared" ref="IH17" si="422">IH18+IH19</f>
        <v>0</v>
      </c>
      <c r="II17" s="5">
        <f t="shared" ref="II17" si="423">II18+II19</f>
        <v>0</v>
      </c>
      <c r="IJ17" s="5">
        <f t="shared" ref="IJ17" si="424">IJ18+IJ19</f>
        <v>0</v>
      </c>
      <c r="IK17" s="5">
        <f t="shared" ref="IK17" si="425">IK18+IK19</f>
        <v>0</v>
      </c>
      <c r="IL17" s="5">
        <f t="shared" ref="IL17" si="426">IL18+IL19</f>
        <v>0</v>
      </c>
      <c r="IM17" s="5">
        <f t="shared" ref="IM17" si="427">IM18+IM19</f>
        <v>0</v>
      </c>
      <c r="IN17" s="5">
        <f t="shared" ref="IN17" si="428">IN18+IN19</f>
        <v>0</v>
      </c>
      <c r="IO17" s="5">
        <f t="shared" ref="IO17" si="429">IO18+IO19</f>
        <v>0</v>
      </c>
      <c r="IP17" s="5">
        <f t="shared" ref="IP17" si="430">IP18+IP19</f>
        <v>0</v>
      </c>
      <c r="IQ17" s="5">
        <f t="shared" ref="IQ17" si="431">IQ18+IQ19</f>
        <v>0</v>
      </c>
      <c r="IR17" s="5">
        <f t="shared" ref="IR17" si="432">IR18+IR19</f>
        <v>0</v>
      </c>
      <c r="IS17" s="5">
        <f t="shared" ref="IS17" si="433">IS18+IS19</f>
        <v>0</v>
      </c>
      <c r="IT17" s="5">
        <f t="shared" ref="IT17" si="434">IT18+IT19</f>
        <v>0</v>
      </c>
      <c r="IU17" s="5">
        <f t="shared" ref="IU17" si="435">IU18+IU19</f>
        <v>0</v>
      </c>
      <c r="IV17" s="5">
        <f t="shared" ref="IV17" si="436">IV18+IV19</f>
        <v>0</v>
      </c>
      <c r="IW17" s="5">
        <f t="shared" ref="IW17" si="437">IW18+IW19</f>
        <v>0</v>
      </c>
      <c r="IX17" s="5">
        <f t="shared" ref="IX17" si="438">IX18+IX19</f>
        <v>0</v>
      </c>
      <c r="IY17" s="5">
        <f t="shared" ref="IY17" si="439">IY18+IY19</f>
        <v>0</v>
      </c>
      <c r="IZ17" s="5">
        <f t="shared" ref="IZ17" si="440">IZ18+IZ19</f>
        <v>0</v>
      </c>
      <c r="JA17" s="5">
        <f t="shared" ref="JA17" si="441">JA18+JA19</f>
        <v>0</v>
      </c>
      <c r="JB17" s="5">
        <f t="shared" ref="JB17" si="442">JB18+JB19</f>
        <v>0</v>
      </c>
      <c r="JC17" s="5">
        <f t="shared" ref="JC17" si="443">JC18+JC19</f>
        <v>0</v>
      </c>
      <c r="JD17" s="5">
        <f t="shared" ref="JD17" si="444">JD18+JD19</f>
        <v>0</v>
      </c>
      <c r="JE17" s="5">
        <f t="shared" ref="JE17" si="445">JE18+JE19</f>
        <v>0</v>
      </c>
      <c r="JF17" s="5">
        <f t="shared" ref="JF17" si="446">JF18+JF19</f>
        <v>0</v>
      </c>
      <c r="JG17" s="5">
        <f t="shared" ref="JG17" si="447">JG18+JG19</f>
        <v>0</v>
      </c>
      <c r="JH17" s="5">
        <f t="shared" ref="JH17" si="448">JH18+JH19</f>
        <v>0</v>
      </c>
      <c r="JI17" s="5">
        <f t="shared" ref="JI17" si="449">JI18+JI19</f>
        <v>0</v>
      </c>
      <c r="JJ17" s="5">
        <f t="shared" ref="JJ17" si="450">JJ18+JJ19</f>
        <v>0</v>
      </c>
      <c r="JK17" s="5">
        <f t="shared" ref="JK17" si="451">JK18+JK19</f>
        <v>0</v>
      </c>
      <c r="JL17" s="5">
        <f t="shared" ref="JL17" si="452">JL18+JL19</f>
        <v>0</v>
      </c>
      <c r="JM17" s="5">
        <f t="shared" ref="JM17" si="453">JM18+JM19</f>
        <v>0</v>
      </c>
      <c r="JN17" s="5">
        <f t="shared" ref="JN17" si="454">JN18+JN19</f>
        <v>0</v>
      </c>
      <c r="JO17" s="5">
        <f t="shared" ref="JO17" si="455">JO18+JO19</f>
        <v>0</v>
      </c>
      <c r="JP17" s="5">
        <f t="shared" ref="JP17" si="456">JP18+JP19</f>
        <v>0</v>
      </c>
      <c r="JQ17" s="5">
        <f t="shared" ref="JQ17" si="457">JQ18+JQ19</f>
        <v>0</v>
      </c>
      <c r="JR17" s="5">
        <f t="shared" ref="JR17" si="458">JR18+JR19</f>
        <v>0</v>
      </c>
      <c r="JS17" s="5">
        <f t="shared" ref="JS17" si="459">JS18+JS19</f>
        <v>0</v>
      </c>
      <c r="JT17" s="5">
        <f t="shared" ref="JT17" si="460">JT18+JT19</f>
        <v>0</v>
      </c>
      <c r="JU17" s="5">
        <f t="shared" ref="JU17" si="461">JU18+JU19</f>
        <v>0</v>
      </c>
      <c r="JV17" s="5">
        <f t="shared" ref="JV17" si="462">JV18+JV19</f>
        <v>0</v>
      </c>
      <c r="JW17" s="5">
        <f t="shared" ref="JW17" si="463">JW18+JW19</f>
        <v>0</v>
      </c>
      <c r="JX17" s="5">
        <f t="shared" ref="JX17" si="464">JX18+JX19</f>
        <v>0</v>
      </c>
      <c r="JY17" s="5">
        <f t="shared" ref="JY17" si="465">JY18+JY19</f>
        <v>0</v>
      </c>
      <c r="JZ17" s="5">
        <f t="shared" ref="JZ17" si="466">JZ18+JZ19</f>
        <v>0</v>
      </c>
      <c r="KA17" s="5">
        <f t="shared" ref="KA17" si="467">KA18+KA19</f>
        <v>0</v>
      </c>
      <c r="KB17" s="5">
        <f t="shared" ref="KB17" si="468">KB18+KB19</f>
        <v>0</v>
      </c>
      <c r="KC17" s="5">
        <f t="shared" ref="KC17" si="469">KC18+KC19</f>
        <v>0</v>
      </c>
      <c r="KD17" s="5">
        <f t="shared" ref="KD17" si="470">KD18+KD19</f>
        <v>0</v>
      </c>
      <c r="KE17" s="5">
        <f t="shared" ref="KE17" si="471">KE18+KE19</f>
        <v>0</v>
      </c>
      <c r="KF17" s="5">
        <f t="shared" ref="KF17" si="472">KF18+KF19</f>
        <v>0</v>
      </c>
      <c r="KG17" s="5">
        <f t="shared" ref="KG17" si="473">KG18+KG19</f>
        <v>0</v>
      </c>
      <c r="KH17" s="5">
        <f t="shared" ref="KH17" si="474">KH18+KH19</f>
        <v>0</v>
      </c>
      <c r="KI17" s="5">
        <f t="shared" ref="KI17" si="475">KI18+KI19</f>
        <v>0</v>
      </c>
      <c r="KJ17" s="5">
        <f t="shared" ref="KJ17" si="476">KJ18+KJ19</f>
        <v>0</v>
      </c>
      <c r="KK17" s="5">
        <f t="shared" ref="KK17" si="477">KK18+KK19</f>
        <v>0</v>
      </c>
      <c r="KL17" s="5">
        <f t="shared" ref="KL17" si="478">KL18+KL19</f>
        <v>0</v>
      </c>
      <c r="KM17" s="5">
        <f t="shared" ref="KM17" si="479">KM18+KM19</f>
        <v>0</v>
      </c>
      <c r="KN17" s="5">
        <f t="shared" ref="KN17" si="480">KN18+KN19</f>
        <v>0</v>
      </c>
      <c r="KO17" s="5">
        <f t="shared" ref="KO17" si="481">KO18+KO19</f>
        <v>0</v>
      </c>
      <c r="KP17" s="5">
        <f t="shared" ref="KP17" si="482">KP18+KP19</f>
        <v>0</v>
      </c>
      <c r="KQ17" s="5">
        <f t="shared" ref="KQ17" si="483">KQ18+KQ19</f>
        <v>0</v>
      </c>
      <c r="KR17" s="5">
        <f t="shared" ref="KR17" si="484">KR18+KR19</f>
        <v>0</v>
      </c>
      <c r="KS17" s="5">
        <f t="shared" ref="KS17" si="485">KS18+KS19</f>
        <v>0</v>
      </c>
      <c r="KT17" s="5">
        <f t="shared" ref="KT17" si="486">KT18+KT19</f>
        <v>0</v>
      </c>
      <c r="KU17" s="5">
        <f t="shared" ref="KU17" si="487">KU18+KU19</f>
        <v>0</v>
      </c>
      <c r="KV17" s="5">
        <f t="shared" ref="KV17" si="488">KV18+KV19</f>
        <v>0</v>
      </c>
      <c r="KW17" s="5">
        <f t="shared" ref="KW17" si="489">KW18+KW19</f>
        <v>0</v>
      </c>
    </row>
    <row r="18" spans="1:309">
      <c r="A18" s="380" t="s">
        <v>463</v>
      </c>
      <c r="B18" s="382" t="s">
        <v>464</v>
      </c>
      <c r="D18" s="5">
        <f ca="1">IF(D$2&gt;Exit,0,Expense!E228)</f>
        <v>0</v>
      </c>
      <c r="E18" s="5">
        <f ca="1">IF(E$2&gt;Exit,0,Expense!F228)</f>
        <v>0</v>
      </c>
      <c r="F18" s="5">
        <f ca="1">IF(F$2&gt;Exit,0,Expense!G228)</f>
        <v>0</v>
      </c>
      <c r="G18" s="5">
        <f ca="1">IF(G$2&gt;Exit,0,Expense!H228)</f>
        <v>0</v>
      </c>
      <c r="H18" s="5">
        <f ca="1">IF(H$2&gt;Exit,0,Expense!I228)</f>
        <v>0</v>
      </c>
      <c r="I18" s="5">
        <f ca="1">IF(I$2&gt;Exit,0,Expense!J228)</f>
        <v>0</v>
      </c>
      <c r="J18" s="5">
        <f ca="1">IF(J$2&gt;Exit,0,Expense!K228)</f>
        <v>0</v>
      </c>
      <c r="K18" s="5">
        <f ca="1">IF(K$2&gt;Exit,0,Expense!L228)</f>
        <v>0</v>
      </c>
      <c r="L18" s="5">
        <f ca="1">IF(L$2&gt;Exit,0,Expense!M228)</f>
        <v>0</v>
      </c>
      <c r="M18" s="5">
        <f ca="1">IF(M$2&gt;Exit,0,Expense!N228)</f>
        <v>0</v>
      </c>
      <c r="N18" s="5">
        <f ca="1">IF(N$2&gt;Exit,0,Expense!O228)</f>
        <v>0</v>
      </c>
      <c r="O18" s="5">
        <f ca="1">IF(O$2&gt;Exit,0,Expense!P228)</f>
        <v>0</v>
      </c>
      <c r="P18" s="5">
        <f ca="1">IF(P$2&gt;Exit,0,Expense!Q228)</f>
        <v>0</v>
      </c>
      <c r="Q18" s="5">
        <f ca="1">IF(Q$2&gt;Exit,0,Expense!R228)</f>
        <v>0</v>
      </c>
      <c r="R18" s="5">
        <f ca="1">IF(R$2&gt;Exit,0,Expense!S228)</f>
        <v>0</v>
      </c>
      <c r="S18" s="5">
        <f ca="1">IF(S$2&gt;Exit,0,Expense!T228)</f>
        <v>0</v>
      </c>
      <c r="T18" s="5">
        <f ca="1">IF(T$2&gt;Exit,0,Expense!U228)</f>
        <v>0</v>
      </c>
      <c r="U18" s="5">
        <f ca="1">IF(U$2&gt;Exit,0,Expense!V228)</f>
        <v>0</v>
      </c>
      <c r="V18" s="5">
        <f ca="1">IF(V$2&gt;Exit,0,Expense!W228)</f>
        <v>0</v>
      </c>
      <c r="W18" s="5">
        <f ca="1">IF(W$2&gt;Exit,0,Expense!X228)</f>
        <v>0</v>
      </c>
      <c r="X18" s="5">
        <f ca="1">IF(X$2&gt;Exit,0,Expense!Y228)</f>
        <v>0</v>
      </c>
      <c r="Y18" s="5">
        <f ca="1">IF(Y$2&gt;Exit,0,Expense!Z228)</f>
        <v>0</v>
      </c>
      <c r="Z18" s="5">
        <f ca="1">IF(Z$2&gt;Exit,0,Expense!AA228)</f>
        <v>0</v>
      </c>
      <c r="AA18" s="5">
        <f ca="1">IF(AA$2&gt;Exit,0,Expense!AB228)</f>
        <v>0</v>
      </c>
      <c r="AB18" s="5">
        <f ca="1">IF(AB$2&gt;Exit,0,Expense!AC228)</f>
        <v>0</v>
      </c>
      <c r="AC18" s="5">
        <f ca="1">IF(AC$2&gt;Exit,0,Expense!AD228)</f>
        <v>0</v>
      </c>
      <c r="AD18" s="5">
        <f ca="1">IF(AD$2&gt;Exit,0,Expense!AE228)</f>
        <v>0</v>
      </c>
      <c r="AE18" s="5">
        <f ca="1">IF(AE$2&gt;Exit,0,Expense!AF228)</f>
        <v>0</v>
      </c>
      <c r="AF18" s="5">
        <f ca="1">IF(AF$2&gt;Exit,0,Expense!AG228)</f>
        <v>0</v>
      </c>
      <c r="AG18" s="5">
        <f ca="1">IF(AG$2&gt;Exit,0,Expense!AH228)</f>
        <v>0</v>
      </c>
      <c r="AH18" s="5">
        <f ca="1">IF(AH$2&gt;Exit,0,Expense!AI228)</f>
        <v>0</v>
      </c>
      <c r="AI18" s="5">
        <f ca="1">IF(AI$2&gt;Exit,0,Expense!AJ228)</f>
        <v>0</v>
      </c>
      <c r="AJ18" s="5">
        <f ca="1">IF(AJ$2&gt;Exit,0,Expense!AK228)</f>
        <v>0</v>
      </c>
      <c r="AK18" s="5">
        <f ca="1">IF(AK$2&gt;Exit,0,Expense!AL228)</f>
        <v>0</v>
      </c>
      <c r="AL18" s="5">
        <f ca="1">IF(AL$2&gt;Exit,0,Expense!AM228)</f>
        <v>0</v>
      </c>
      <c r="AM18" s="5">
        <f ca="1">IF(AM$2&gt;Exit,0,Expense!AN228)</f>
        <v>0</v>
      </c>
      <c r="AN18" s="5">
        <f ca="1">IF(AN$2&gt;Exit,0,Expense!AO228)</f>
        <v>0</v>
      </c>
      <c r="AO18" s="5">
        <f ca="1">IF(AO$2&gt;Exit,0,Expense!AP228)</f>
        <v>0</v>
      </c>
      <c r="AP18" s="5">
        <f ca="1">IF(AP$2&gt;Exit,0,Expense!AQ228)</f>
        <v>0</v>
      </c>
      <c r="AQ18" s="5">
        <f ca="1">IF(AQ$2&gt;Exit,0,Expense!AR228)</f>
        <v>0</v>
      </c>
      <c r="AR18" s="5">
        <f ca="1">IF(AR$2&gt;Exit,0,Expense!AS228)</f>
        <v>0</v>
      </c>
      <c r="AS18" s="5">
        <f ca="1">IF(AS$2&gt;Exit,0,Expense!AT228)</f>
        <v>0</v>
      </c>
      <c r="AT18" s="5">
        <f ca="1">IF(AT$2&gt;Exit,0,Expense!AU228)</f>
        <v>0</v>
      </c>
      <c r="AU18" s="5">
        <f ca="1">IF(AU$2&gt;Exit,0,Expense!AV228)</f>
        <v>0</v>
      </c>
      <c r="AV18" s="5">
        <f ca="1">IF(AV$2&gt;Exit,0,Expense!AW228)</f>
        <v>0</v>
      </c>
      <c r="AW18" s="5">
        <f ca="1">IF(AW$2&gt;Exit,0,Expense!AX228)</f>
        <v>0</v>
      </c>
      <c r="AX18" s="5">
        <f ca="1">IF(AX$2&gt;Exit,0,Expense!AY228)</f>
        <v>0</v>
      </c>
      <c r="AY18" s="5">
        <f ca="1">IF(AY$2&gt;Exit,0,Expense!AZ228)</f>
        <v>0</v>
      </c>
      <c r="AZ18" s="5">
        <f ca="1">IF(AZ$2&gt;Exit,0,Expense!BA228)</f>
        <v>0</v>
      </c>
      <c r="BA18" s="5">
        <f ca="1">IF(BA$2&gt;Exit,0,Expense!BB228)</f>
        <v>0</v>
      </c>
      <c r="BB18" s="5">
        <f ca="1">IF(BB$2&gt;Exit,0,Expense!BC228)</f>
        <v>0</v>
      </c>
      <c r="BC18" s="5">
        <f ca="1">IF(BC$2&gt;Exit,0,Expense!BD228)</f>
        <v>0</v>
      </c>
      <c r="BD18" s="5">
        <f ca="1">IF(BD$2&gt;Exit,0,Expense!BE228)</f>
        <v>0</v>
      </c>
      <c r="BE18" s="5">
        <f ca="1">IF(BE$2&gt;Exit,0,Expense!BF228)</f>
        <v>0</v>
      </c>
      <c r="BF18" s="5">
        <f ca="1">IF(BF$2&gt;Exit,0,Expense!BG228)</f>
        <v>0</v>
      </c>
      <c r="BG18" s="5">
        <f ca="1">IF(BG$2&gt;Exit,0,Expense!BH228)</f>
        <v>0</v>
      </c>
      <c r="BH18" s="5">
        <f ca="1">IF(BH$2&gt;Exit,0,Expense!BI228)</f>
        <v>0</v>
      </c>
      <c r="BI18" s="5">
        <f ca="1">IF(BI$2&gt;Exit,0,Expense!BJ228)</f>
        <v>0</v>
      </c>
      <c r="BJ18" s="5">
        <f ca="1">IF(BJ$2&gt;Exit,0,Expense!BK228)</f>
        <v>0</v>
      </c>
      <c r="BK18" s="5">
        <f ca="1">IF(BK$2&gt;Exit,0,Expense!BL228)</f>
        <v>0</v>
      </c>
      <c r="BL18" s="5">
        <f ca="1">IF(BL$2&gt;Exit,0,Expense!BM228)</f>
        <v>0</v>
      </c>
      <c r="BM18" s="5">
        <f ca="1">IF(BM$2&gt;Exit,0,Expense!BN228)</f>
        <v>0</v>
      </c>
      <c r="BN18" s="5">
        <f ca="1">IF(BN$2&gt;Exit,0,Expense!BO228)</f>
        <v>0</v>
      </c>
      <c r="BO18" s="5">
        <f ca="1">IF(BO$2&gt;Exit,0,Expense!BP228)</f>
        <v>0</v>
      </c>
      <c r="BP18" s="5">
        <f ca="1">IF(BP$2&gt;Exit,0,Expense!BQ228)</f>
        <v>0</v>
      </c>
      <c r="BQ18" s="5">
        <f ca="1">IF(BQ$2&gt;Exit,0,Expense!BR228)</f>
        <v>0</v>
      </c>
      <c r="BR18" s="5">
        <f ca="1">IF(BR$2&gt;Exit,0,Expense!BS228)</f>
        <v>0</v>
      </c>
      <c r="BS18" s="5">
        <f ca="1">IF(BS$2&gt;Exit,0,Expense!BT228)</f>
        <v>0</v>
      </c>
      <c r="BT18" s="5">
        <f ca="1">IF(BT$2&gt;Exit,0,Expense!BU228)</f>
        <v>0</v>
      </c>
      <c r="BU18" s="5">
        <f ca="1">IF(BU$2&gt;Exit,0,Expense!BV228)</f>
        <v>0</v>
      </c>
      <c r="BV18" s="5">
        <f ca="1">IF(BV$2&gt;Exit,0,Expense!BW228)</f>
        <v>0</v>
      </c>
      <c r="BW18" s="5">
        <f ca="1">IF(BW$2&gt;Exit,0,Expense!BX228)</f>
        <v>0</v>
      </c>
      <c r="BX18" s="5">
        <f ca="1">IF(BX$2&gt;Exit,0,Expense!BY228)</f>
        <v>0</v>
      </c>
      <c r="BY18" s="5">
        <f ca="1">IF(BY$2&gt;Exit,0,Expense!BZ228)</f>
        <v>0</v>
      </c>
      <c r="BZ18" s="5">
        <f ca="1">IF(BZ$2&gt;Exit,0,Expense!CA228)</f>
        <v>-7.551264118503879E-11</v>
      </c>
      <c r="CA18" s="5">
        <f ca="1">IF(CA$2&gt;Exit,0,Expense!CB228)</f>
        <v>9498.4671238402298</v>
      </c>
      <c r="CB18" s="5">
        <f ca="1">IF(CB$2&gt;Exit,0,Expense!CC228)</f>
        <v>20685.550625252108</v>
      </c>
      <c r="CC18" s="5">
        <f ca="1">IF(CC$2&gt;Exit,0,Expense!CD228)</f>
        <v>47677.145300524353</v>
      </c>
      <c r="CD18" s="5">
        <f ca="1">IF(CD$2&gt;Exit,0,Expense!CE228)</f>
        <v>132656.76450181523</v>
      </c>
      <c r="CE18" s="5">
        <f ca="1">IF(CE$2&gt;Exit,0,Expense!CF228)</f>
        <v>127981.1733763614</v>
      </c>
      <c r="CF18" s="5">
        <f ca="1">IF(CF$2&gt;Exit,0,Expense!CG228)</f>
        <v>127162.38205728111</v>
      </c>
      <c r="CG18" s="5">
        <f ca="1">IF(CG$2&gt;Exit,0,Expense!CH228)</f>
        <v>141729.13742638155</v>
      </c>
      <c r="CH18" s="5">
        <f ca="1">IF(CH$2&gt;Exit,0,Expense!CI228)</f>
        <v>143424.13302137959</v>
      </c>
      <c r="CI18" s="5">
        <f ca="1">IF(CI$2&gt;Exit,0,Expense!CJ228)</f>
        <v>145119.12861637754</v>
      </c>
      <c r="CJ18" s="5">
        <f ca="1">IF(CJ$2&gt;Exit,0,Expense!CK228)</f>
        <v>209855.80230738193</v>
      </c>
      <c r="CK18" s="5">
        <f ca="1">IF(CK$2&gt;Exit,0,Expense!CL228)</f>
        <v>211550.79790237994</v>
      </c>
      <c r="CL18" s="5">
        <f ca="1">IF(CL$2&gt;Exit,0,Expense!CM228)</f>
        <v>216257.87984703507</v>
      </c>
      <c r="CM18" s="5">
        <f ca="1">IF(CM$2&gt;Exit,0,Expense!CN228)</f>
        <v>223402.03298749492</v>
      </c>
      <c r="CN18" s="5">
        <f ca="1">IF(CN$2&gt;Exit,0,Expense!CO228)</f>
        <v>224881.30033529646</v>
      </c>
      <c r="CO18" s="5">
        <f ca="1">IF(CO$2&gt;Exit,0,Expense!CP228)</f>
        <v>226007.57931553043</v>
      </c>
      <c r="CP18" s="5">
        <f ca="1">IF(CP$2&gt;Exit,0,Expense!CQ228)</f>
        <v>226007.57931553043</v>
      </c>
      <c r="CQ18" s="5">
        <f ca="1">IF(CQ$2&gt;Exit,0,Expense!CR228)</f>
        <v>226007.57931553043</v>
      </c>
      <c r="CR18" s="5">
        <f ca="1">IF(CR$2&gt;Exit,0,Expense!CS228)</f>
        <v>226007.57931553043</v>
      </c>
      <c r="CS18" s="5">
        <f ca="1">IF(CS$2&gt;Exit,0,Expense!CT228)</f>
        <v>226007.57931553043</v>
      </c>
      <c r="CT18" s="5">
        <f ca="1">IF(CT$2&gt;Exit,0,Expense!CU228)</f>
        <v>226007.57931553043</v>
      </c>
      <c r="CU18" s="5">
        <f ca="1">IF(CU$2&gt;Exit,0,Expense!CV228)</f>
        <v>226007.57931553043</v>
      </c>
      <c r="CV18" s="5">
        <f ca="1">IF(CV$2&gt;Exit,0,Expense!CW228)</f>
        <v>226007.57931553043</v>
      </c>
      <c r="CW18" s="5">
        <f ca="1">IF(CW$2&gt;Exit,0,Expense!CX228)</f>
        <v>226007.57931553043</v>
      </c>
      <c r="CX18" s="5">
        <f ca="1">IF(CX$2&gt;Exit,0,Expense!CY228)</f>
        <v>219274.7456002</v>
      </c>
      <c r="CY18" s="5">
        <f ca="1">IF(CY$2&gt;Exit,0,Expense!CZ228)</f>
        <v>226395.74640294307</v>
      </c>
      <c r="CZ18" s="5">
        <f ca="1">IF(CZ$2&gt;Exit,0,Expense!DA228)</f>
        <v>236342.5411750286</v>
      </c>
      <c r="DA18" s="5">
        <f ca="1">IF(DA$2&gt;Exit,0,Expense!DB228)</f>
        <v>236723.76861200153</v>
      </c>
      <c r="DB18" s="5">
        <f ca="1">IF(DB$2&gt;Exit,0,Expense!DC228)</f>
        <v>237906.3615412472</v>
      </c>
      <c r="DC18" s="5">
        <f ca="1">IF(DC$2&gt;Exit,0,Expense!DD228)</f>
        <v>237906.3615412472</v>
      </c>
      <c r="DD18" s="5">
        <f ca="1">IF(DD$2&gt;Exit,0,Expense!DE228)</f>
        <v>237906.3615412472</v>
      </c>
      <c r="DE18" s="5">
        <f ca="1">IF(DE$2&gt;Exit,0,Expense!DF228)</f>
        <v>237906.3615412472</v>
      </c>
      <c r="DF18" s="5">
        <f ca="1">IF(DF$2&gt;Exit,0,Expense!DG228)</f>
        <v>237906.3615412472</v>
      </c>
      <c r="DG18" s="5">
        <f ca="1">IF(DG$2&gt;Exit,0,Expense!DH228)</f>
        <v>237906.3615412472</v>
      </c>
      <c r="DH18" s="5">
        <f ca="1">IF(DH$2&gt;Exit,0,Expense!DI228)</f>
        <v>237906.3615412472</v>
      </c>
      <c r="DI18" s="5">
        <f ca="1">IF(DI$2&gt;Exit,0,Expense!DJ228)</f>
        <v>237906.3615412472</v>
      </c>
      <c r="DJ18" s="5">
        <f ca="1">IF(DJ$2&gt;Exit,0,Expense!DK228)</f>
        <v>222372.29746842111</v>
      </c>
      <c r="DK18" s="5">
        <f ca="1">IF(DK$2&gt;Exit,0,Expense!DL228)</f>
        <v>229849.34831130132</v>
      </c>
      <c r="DL18" s="5">
        <f ca="1">IF(DL$2&gt;Exit,0,Expense!DM228)</f>
        <v>229849.34831130132</v>
      </c>
      <c r="DM18" s="5">
        <f ca="1">IF(DM$2&gt;Exit,0,Expense!DN228)</f>
        <v>249063.21113473913</v>
      </c>
      <c r="DN18" s="5">
        <f ca="1">IF(DN$2&gt;Exit,0,Expense!DO228)</f>
        <v>250304.93371044708</v>
      </c>
      <c r="DO18" s="5">
        <f ca="1">IF(DO$2&gt;Exit,0,Expense!DP228)</f>
        <v>250304.93371044708</v>
      </c>
      <c r="DP18" s="5">
        <f ca="1">IF(DP$2&gt;Exit,0,Expense!DQ228)</f>
        <v>250304.93371044708</v>
      </c>
      <c r="DQ18" s="5">
        <f ca="1">IF(DQ$2&gt;Exit,0,Expense!DR228)</f>
        <v>250304.93371044708</v>
      </c>
      <c r="DR18" s="5">
        <f ca="1">IF(DR$2&gt;Exit,0,Expense!DS228)</f>
        <v>250304.93371044708</v>
      </c>
      <c r="DS18" s="5">
        <f ca="1">IF(DS$2&gt;Exit,0,Expense!DT228)</f>
        <v>250304.93371044708</v>
      </c>
      <c r="DT18" s="5">
        <f ca="1">IF(DT$2&gt;Exit,0,Expense!DU228)</f>
        <v>250304.93371044708</v>
      </c>
      <c r="DU18" s="5">
        <f ca="1">IF(DU$2&gt;Exit,0,Expense!DV228)</f>
        <v>250304.93371044708</v>
      </c>
      <c r="DV18" s="5">
        <f ca="1">IF(DV$2&gt;Exit,0,Expense!DW228)</f>
        <v>179674.27353441491</v>
      </c>
      <c r="DW18" s="5">
        <f ca="1">IF(DW$2&gt;Exit,0,Expense!DX228)</f>
        <v>187525.17691943914</v>
      </c>
      <c r="DX18" s="5">
        <f ca="1">IF(DX$2&gt;Exit,0,Expense!DY228)</f>
        <v>199013.72488119794</v>
      </c>
      <c r="DY18" s="5">
        <f ca="1">IF(DY$2&gt;Exit,0,Expense!DZ228)</f>
        <v>231200.96520818386</v>
      </c>
      <c r="DZ18" s="5">
        <f ca="1">IF(DZ$2&gt;Exit,0,Expense!EA228)</f>
        <v>262523.58170811506</v>
      </c>
      <c r="EA18" s="5">
        <f ca="1">IF(EA$2&gt;Exit,0,Expense!EB228)</f>
        <v>262523.58170811506</v>
      </c>
      <c r="EB18" s="5">
        <f ca="1">IF(EB$2&gt;Exit,0,Expense!EC228)</f>
        <v>262523.58170811506</v>
      </c>
      <c r="EC18" s="5">
        <f ca="1">IF(EC$2&gt;Exit,0,Expense!ED228)</f>
        <v>262523.58170811506</v>
      </c>
      <c r="ED18" s="5">
        <f ca="1">IF(ED$2&gt;Exit,0,Expense!EE228)</f>
        <v>262523.58170811506</v>
      </c>
      <c r="EE18" s="5">
        <f ca="1">IF(EE$2&gt;Exit,0,Expense!EF228)</f>
        <v>262523.58170811506</v>
      </c>
      <c r="EF18" s="5">
        <f ca="1">IF(EF$2&gt;Exit,0,Expense!EG228)</f>
        <v>262523.58170811506</v>
      </c>
      <c r="EG18" s="5">
        <f ca="1">IF(EG$2&gt;Exit,0,Expense!EH228)</f>
        <v>262523.58170811506</v>
      </c>
      <c r="EH18" s="5">
        <f ca="1">IF(EH$2&gt;Exit,0,Expense!EI228)</f>
        <v>267195.92777436826</v>
      </c>
      <c r="EI18" s="5">
        <f ca="1">IF(EI$2&gt;Exit,0,Expense!EJ228)</f>
        <v>275439.3763286437</v>
      </c>
      <c r="EJ18" s="5">
        <f ca="1">IF(EJ$2&gt;Exit,0,Expense!EK228)</f>
        <v>275439.3763286437</v>
      </c>
      <c r="EK18" s="5">
        <f ca="1">IF(EK$2&gt;Exit,0,Expense!EL228)</f>
        <v>275439.3763286437</v>
      </c>
      <c r="EL18" s="5">
        <f ca="1">IF(EL$2&gt;Exit,0,Expense!EM228)</f>
        <v>275439.3763286437</v>
      </c>
      <c r="EM18" s="5">
        <f ca="1">IF(EM$2&gt;Exit,0,Expense!EN228)</f>
        <v>275439.3763286437</v>
      </c>
      <c r="EN18" s="5">
        <f ca="1">IF(EN$2&gt;Exit,0,Expense!EO228)</f>
        <v>275439.3763286437</v>
      </c>
      <c r="EO18" s="5">
        <f ca="1">IF(EO$2&gt;Exit,0,Expense!EP228)</f>
        <v>275439.3763286437</v>
      </c>
      <c r="EP18" s="5">
        <f ca="1">IF(EP$2&gt;Exit,0,Expense!EQ228)</f>
        <v>275439.3763286437</v>
      </c>
      <c r="EQ18" s="5">
        <f ca="1">IF(EQ$2&gt;Exit,0,Expense!ER228)</f>
        <v>275439.3763286437</v>
      </c>
      <c r="ER18" s="5">
        <f ca="1">IF(ER$2&gt;Exit,0,Expense!ES228)</f>
        <v>275439.3763286437</v>
      </c>
      <c r="ES18" s="5">
        <f ca="1">IF(ES$2&gt;Exit,0,Expense!ET228)</f>
        <v>275439.3763286437</v>
      </c>
      <c r="ET18" s="5">
        <f ca="1">IF(ET$2&gt;Exit,0,Expense!EU228)</f>
        <v>241803.67552379842</v>
      </c>
      <c r="EU18" s="5">
        <f ca="1">IF(EU$2&gt;Exit,0,Expense!EV228)</f>
        <v>250459.29650578756</v>
      </c>
      <c r="EV18" s="5">
        <f ca="1">IF(EV$2&gt;Exit,0,Expense!EW228)</f>
        <v>340827.98561783519</v>
      </c>
      <c r="EW18" s="5">
        <f ca="1">IF(EW$2&gt;Exit,0,Expense!EX228)</f>
        <v>363869.34598501591</v>
      </c>
      <c r="EX18" s="5">
        <f>IF(EX$2&gt;Exit,0,Expense!EY228)</f>
        <v>0</v>
      </c>
      <c r="EY18" s="5">
        <f>IF(EY$2&gt;Exit,0,Expense!EZ228)</f>
        <v>0</v>
      </c>
      <c r="EZ18" s="5">
        <f>IF(EZ$2&gt;Exit,0,Expense!FA228)</f>
        <v>0</v>
      </c>
      <c r="FA18" s="5">
        <f>IF(FA$2&gt;Exit,0,Expense!FB228)</f>
        <v>0</v>
      </c>
      <c r="FB18" s="5">
        <f>IF(FB$2&gt;Exit,0,Expense!FC228)</f>
        <v>0</v>
      </c>
      <c r="FC18" s="5">
        <f>IF(FC$2&gt;Exit,0,Expense!FD228)</f>
        <v>0</v>
      </c>
      <c r="FD18" s="5">
        <f>IF(FD$2&gt;Exit,0,Expense!FE228)</f>
        <v>0</v>
      </c>
      <c r="FE18" s="5">
        <f>IF(FE$2&gt;Exit,0,Expense!FF228)</f>
        <v>0</v>
      </c>
      <c r="FF18" s="5">
        <f>IF(FF$2&gt;Exit,0,Expense!FG228)</f>
        <v>0</v>
      </c>
      <c r="FG18" s="5">
        <f>IF(FG$2&gt;Exit,0,Expense!FH228)</f>
        <v>0</v>
      </c>
      <c r="FH18" s="5">
        <f>IF(FH$2&gt;Exit,0,Expense!FI228)</f>
        <v>0</v>
      </c>
      <c r="FI18" s="5">
        <f>IF(FI$2&gt;Exit,0,Expense!FJ228)</f>
        <v>0</v>
      </c>
      <c r="FJ18" s="5">
        <f>IF(FJ$2&gt;Exit,0,Expense!FK228)</f>
        <v>0</v>
      </c>
      <c r="FK18" s="5">
        <f>IF(FK$2&gt;Exit,0,Expense!FL228)</f>
        <v>0</v>
      </c>
      <c r="FL18" s="5">
        <f>IF(FL$2&gt;Exit,0,Expense!FM228)</f>
        <v>0</v>
      </c>
      <c r="FM18" s="5">
        <f>IF(FM$2&gt;Exit,0,Expense!FN228)</f>
        <v>0</v>
      </c>
      <c r="FN18" s="5">
        <f>IF(FN$2&gt;Exit,0,Expense!FO228)</f>
        <v>0</v>
      </c>
      <c r="FO18" s="5">
        <f>IF(FO$2&gt;Exit,0,Expense!FP228)</f>
        <v>0</v>
      </c>
      <c r="FP18" s="5">
        <f>IF(FP$2&gt;Exit,0,Expense!FQ228)</f>
        <v>0</v>
      </c>
      <c r="FQ18" s="5">
        <f>IF(FQ$2&gt;Exit,0,Expense!FR228)</f>
        <v>0</v>
      </c>
      <c r="FR18" s="5">
        <f>IF(FR$2&gt;Exit,0,Expense!FS228)</f>
        <v>0</v>
      </c>
      <c r="FS18" s="5">
        <f>IF(FS$2&gt;Exit,0,Expense!FT228)</f>
        <v>0</v>
      </c>
      <c r="FT18" s="5">
        <f>IF(FT$2&gt;Exit,0,Expense!FU228)</f>
        <v>0</v>
      </c>
      <c r="FU18" s="5">
        <f>IF(FU$2&gt;Exit,0,Expense!FV228)</f>
        <v>0</v>
      </c>
      <c r="FV18" s="5">
        <f>IF(FV$2&gt;Exit,0,Expense!FW228)</f>
        <v>0</v>
      </c>
      <c r="FW18" s="5">
        <f>IF(FW$2&gt;Exit,0,Expense!FX228)</f>
        <v>0</v>
      </c>
      <c r="FX18" s="5">
        <f>IF(FX$2&gt;Exit,0,Expense!FY228)</f>
        <v>0</v>
      </c>
      <c r="FY18" s="5">
        <f>IF(FY$2&gt;Exit,0,Expense!FZ228)</f>
        <v>0</v>
      </c>
      <c r="FZ18" s="5">
        <f>IF(FZ$2&gt;Exit,0,Expense!GA228)</f>
        <v>0</v>
      </c>
      <c r="GA18" s="5">
        <f>IF(GA$2&gt;Exit,0,Expense!GB228)</f>
        <v>0</v>
      </c>
      <c r="GB18" s="5">
        <f>IF(GB$2&gt;Exit,0,Expense!GC228)</f>
        <v>0</v>
      </c>
      <c r="GC18" s="5">
        <f>IF(GC$2&gt;Exit,0,Expense!GD228)</f>
        <v>0</v>
      </c>
      <c r="GD18" s="5">
        <f>IF(GD$2&gt;Exit,0,Expense!GE228)</f>
        <v>0</v>
      </c>
      <c r="GE18" s="5">
        <f>IF(GE$2&gt;Exit,0,Expense!GF228)</f>
        <v>0</v>
      </c>
      <c r="GF18" s="5">
        <f>IF(GF$2&gt;Exit,0,Expense!GG228)</f>
        <v>0</v>
      </c>
      <c r="GG18" s="5">
        <f>IF(GG$2&gt;Exit,0,Expense!GH228)</f>
        <v>0</v>
      </c>
      <c r="GH18" s="5">
        <f>IF(GH$2&gt;Exit,0,Expense!GI228)</f>
        <v>0</v>
      </c>
      <c r="GI18" s="5">
        <f>IF(GI$2&gt;Exit,0,Expense!GJ228)</f>
        <v>0</v>
      </c>
      <c r="GJ18" s="5">
        <f>IF(GJ$2&gt;Exit,0,Expense!GK228)</f>
        <v>0</v>
      </c>
      <c r="GK18" s="5">
        <f>IF(GK$2&gt;Exit,0,Expense!GL228)</f>
        <v>0</v>
      </c>
      <c r="GL18" s="5">
        <f>IF(GL$2&gt;Exit,0,Expense!GM228)</f>
        <v>0</v>
      </c>
      <c r="GM18" s="5">
        <f>IF(GM$2&gt;Exit,0,Expense!GN228)</f>
        <v>0</v>
      </c>
      <c r="GN18" s="5">
        <f>IF(GN$2&gt;Exit,0,Expense!GO228)</f>
        <v>0</v>
      </c>
      <c r="GO18" s="5">
        <f>IF(GO$2&gt;Exit,0,Expense!GP228)</f>
        <v>0</v>
      </c>
      <c r="GP18" s="5">
        <f>IF(GP$2&gt;Exit,0,Expense!GQ228)</f>
        <v>0</v>
      </c>
      <c r="GQ18" s="5">
        <f>IF(GQ$2&gt;Exit,0,Expense!GR228)</f>
        <v>0</v>
      </c>
      <c r="GR18" s="5">
        <f>IF(GR$2&gt;Exit,0,Expense!GS228)</f>
        <v>0</v>
      </c>
      <c r="GS18" s="5">
        <f>IF(GS$2&gt;Exit,0,Expense!GT228)</f>
        <v>0</v>
      </c>
      <c r="GT18" s="5">
        <f>IF(GT$2&gt;Exit,0,Expense!GU228)</f>
        <v>0</v>
      </c>
      <c r="GU18" s="5">
        <f>IF(GU$2&gt;Exit,0,Expense!GV228)</f>
        <v>0</v>
      </c>
      <c r="GV18" s="5">
        <f>IF(GV$2&gt;Exit,0,Expense!GW228)</f>
        <v>0</v>
      </c>
      <c r="GW18" s="5">
        <f>IF(GW$2&gt;Exit,0,Expense!GX228)</f>
        <v>0</v>
      </c>
      <c r="GX18" s="5">
        <f>IF(GX$2&gt;Exit,0,Expense!GY228)</f>
        <v>0</v>
      </c>
      <c r="GY18" s="5">
        <f>IF(GY$2&gt;Exit,0,Expense!GZ228)</f>
        <v>0</v>
      </c>
      <c r="GZ18" s="5">
        <f>IF(GZ$2&gt;Exit,0,Expense!HA228)</f>
        <v>0</v>
      </c>
      <c r="HA18" s="5">
        <f>IF(HA$2&gt;Exit,0,Expense!HB228)</f>
        <v>0</v>
      </c>
      <c r="HB18" s="5">
        <f>IF(HB$2&gt;Exit,0,Expense!HC228)</f>
        <v>0</v>
      </c>
      <c r="HC18" s="5">
        <f>IF(HC$2&gt;Exit,0,Expense!HD228)</f>
        <v>0</v>
      </c>
      <c r="HD18" s="5">
        <f>IF(HD$2&gt;Exit,0,Expense!HE228)</f>
        <v>0</v>
      </c>
      <c r="HE18" s="5">
        <f>IF(HE$2&gt;Exit,0,Expense!HF228)</f>
        <v>0</v>
      </c>
      <c r="HF18" s="5">
        <f>IF(HF$2&gt;Exit,0,Expense!HG228)</f>
        <v>0</v>
      </c>
      <c r="HG18" s="5">
        <f>IF(HG$2&gt;Exit,0,Expense!HH228)</f>
        <v>0</v>
      </c>
      <c r="HH18" s="5">
        <f>IF(HH$2&gt;Exit,0,Expense!HI228)</f>
        <v>0</v>
      </c>
      <c r="HI18" s="5">
        <f>IF(HI$2&gt;Exit,0,Expense!HJ228)</f>
        <v>0</v>
      </c>
      <c r="HJ18" s="5">
        <f>IF(HJ$2&gt;Exit,0,Expense!HK228)</f>
        <v>0</v>
      </c>
      <c r="HK18" s="5">
        <f>IF(HK$2&gt;Exit,0,Expense!HL228)</f>
        <v>0</v>
      </c>
      <c r="HL18" s="5">
        <f>IF(HL$2&gt;Exit,0,Expense!HM228)</f>
        <v>0</v>
      </c>
      <c r="HM18" s="5">
        <f>IF(HM$2&gt;Exit,0,Expense!HN228)</f>
        <v>0</v>
      </c>
      <c r="HN18" s="5">
        <f>IF(HN$2&gt;Exit,0,Expense!HO228)</f>
        <v>0</v>
      </c>
      <c r="HO18" s="5">
        <f>IF(HO$2&gt;Exit,0,Expense!HP228)</f>
        <v>0</v>
      </c>
      <c r="HP18" s="5">
        <f>IF(HP$2&gt;Exit,0,Expense!HQ228)</f>
        <v>0</v>
      </c>
      <c r="HQ18" s="5">
        <f>IF(HQ$2&gt;Exit,0,Expense!HR228)</f>
        <v>0</v>
      </c>
      <c r="HR18" s="5">
        <f>IF(HR$2&gt;Exit,0,Expense!HS228)</f>
        <v>0</v>
      </c>
      <c r="HS18" s="5">
        <f>IF(HS$2&gt;Exit,0,Expense!HT228)</f>
        <v>0</v>
      </c>
      <c r="HT18" s="5">
        <f>IF(HT$2&gt;Exit,0,Expense!HU228)</f>
        <v>0</v>
      </c>
      <c r="HU18" s="5">
        <f>IF(HU$2&gt;Exit,0,Expense!HV228)</f>
        <v>0</v>
      </c>
      <c r="HV18" s="5">
        <f>IF(HV$2&gt;Exit,0,Expense!HW228)</f>
        <v>0</v>
      </c>
      <c r="HW18" s="5">
        <f>IF(HW$2&gt;Exit,0,Expense!HX228)</f>
        <v>0</v>
      </c>
      <c r="HX18" s="5">
        <f>IF(HX$2&gt;Exit,0,Expense!HY228)</f>
        <v>0</v>
      </c>
      <c r="HY18" s="5">
        <f>IF(HY$2&gt;Exit,0,Expense!HZ228)</f>
        <v>0</v>
      </c>
      <c r="HZ18" s="5">
        <f>IF(HZ$2&gt;Exit,0,Expense!IA228)</f>
        <v>0</v>
      </c>
      <c r="IA18" s="5">
        <f>IF(IA$2&gt;Exit,0,Expense!IB228)</f>
        <v>0</v>
      </c>
      <c r="IB18" s="5">
        <f>IF(IB$2&gt;Exit,0,Expense!IC228)</f>
        <v>0</v>
      </c>
      <c r="IC18" s="5">
        <f>IF(IC$2&gt;Exit,0,Expense!ID228)</f>
        <v>0</v>
      </c>
      <c r="ID18" s="5">
        <f>IF(ID$2&gt;Exit,0,Expense!IE228)</f>
        <v>0</v>
      </c>
      <c r="IE18" s="5">
        <f>IF(IE$2&gt;Exit,0,Expense!IF228)</f>
        <v>0</v>
      </c>
      <c r="IF18" s="5">
        <f>IF(IF$2&gt;Exit,0,Expense!IG228)</f>
        <v>0</v>
      </c>
      <c r="IG18" s="5">
        <f>IF(IG$2&gt;Exit,0,Expense!IH228)</f>
        <v>0</v>
      </c>
      <c r="IH18" s="5">
        <f>IF(IH$2&gt;Exit,0,Expense!II228)</f>
        <v>0</v>
      </c>
      <c r="II18" s="5">
        <f>IF(II$2&gt;Exit,0,Expense!IJ228)</f>
        <v>0</v>
      </c>
      <c r="IJ18" s="5">
        <f>IF(IJ$2&gt;Exit,0,Expense!IK228)</f>
        <v>0</v>
      </c>
      <c r="IK18" s="5">
        <f>IF(IK$2&gt;Exit,0,Expense!IL228)</f>
        <v>0</v>
      </c>
      <c r="IL18" s="5">
        <f>IF(IL$2&gt;Exit,0,Expense!IM228)</f>
        <v>0</v>
      </c>
      <c r="IM18" s="5">
        <f>IF(IM$2&gt;Exit,0,Expense!IN228)</f>
        <v>0</v>
      </c>
      <c r="IN18" s="5">
        <f>IF(IN$2&gt;Exit,0,Expense!IO228)</f>
        <v>0</v>
      </c>
      <c r="IO18" s="5">
        <f>IF(IO$2&gt;Exit,0,Expense!IP228)</f>
        <v>0</v>
      </c>
      <c r="IP18" s="5">
        <f>IF(IP$2&gt;Exit,0,Expense!IQ228)</f>
        <v>0</v>
      </c>
      <c r="IQ18" s="5">
        <f>IF(IQ$2&gt;Exit,0,Expense!IR228)</f>
        <v>0</v>
      </c>
      <c r="IR18" s="5">
        <f>IF(IR$2&gt;Exit,0,Expense!IS228)</f>
        <v>0</v>
      </c>
      <c r="IS18" s="5">
        <f>IF(IS$2&gt;Exit,0,Expense!IT228)</f>
        <v>0</v>
      </c>
      <c r="IT18" s="5">
        <f>IF(IT$2&gt;Exit,0,Expense!IU228)</f>
        <v>0</v>
      </c>
      <c r="IU18" s="5">
        <f>IF(IU$2&gt;Exit,0,Expense!IV228)</f>
        <v>0</v>
      </c>
      <c r="IV18" s="5">
        <f>IF(IV$2&gt;Exit,0,Expense!IW228)</f>
        <v>0</v>
      </c>
      <c r="IW18" s="5">
        <f>IF(IW$2&gt;Exit,0,Expense!IX228)</f>
        <v>0</v>
      </c>
      <c r="IX18" s="5">
        <f>IF(IX$2&gt;Exit,0,Expense!IY228)</f>
        <v>0</v>
      </c>
      <c r="IY18" s="5">
        <f>IF(IY$2&gt;Exit,0,Expense!IZ228)</f>
        <v>0</v>
      </c>
      <c r="IZ18" s="5">
        <f>IF(IZ$2&gt;Exit,0,Expense!JA228)</f>
        <v>0</v>
      </c>
      <c r="JA18" s="5">
        <f>IF(JA$2&gt;Exit,0,Expense!JB228)</f>
        <v>0</v>
      </c>
      <c r="JB18" s="5">
        <f>IF(JB$2&gt;Exit,0,Expense!JC228)</f>
        <v>0</v>
      </c>
      <c r="JC18" s="5">
        <f>IF(JC$2&gt;Exit,0,Expense!JD228)</f>
        <v>0</v>
      </c>
      <c r="JD18" s="5">
        <f>IF(JD$2&gt;Exit,0,Expense!JE228)</f>
        <v>0</v>
      </c>
      <c r="JE18" s="5">
        <f>IF(JE$2&gt;Exit,0,Expense!JF228)</f>
        <v>0</v>
      </c>
      <c r="JF18" s="5">
        <f>IF(JF$2&gt;Exit,0,Expense!JG228)</f>
        <v>0</v>
      </c>
      <c r="JG18" s="5">
        <f>IF(JG$2&gt;Exit,0,Expense!JH228)</f>
        <v>0</v>
      </c>
      <c r="JH18" s="5">
        <f>IF(JH$2&gt;Exit,0,Expense!JI228)</f>
        <v>0</v>
      </c>
      <c r="JI18" s="5">
        <f>IF(JI$2&gt;Exit,0,Expense!JJ228)</f>
        <v>0</v>
      </c>
      <c r="JJ18" s="5">
        <f>IF(JJ$2&gt;Exit,0,Expense!JK228)</f>
        <v>0</v>
      </c>
      <c r="JK18" s="5">
        <f>IF(JK$2&gt;Exit,0,Expense!JL228)</f>
        <v>0</v>
      </c>
      <c r="JL18" s="5">
        <f>IF(JL$2&gt;Exit,0,Expense!JM228)</f>
        <v>0</v>
      </c>
      <c r="JM18" s="5">
        <f>IF(JM$2&gt;Exit,0,Expense!JN228)</f>
        <v>0</v>
      </c>
      <c r="JN18" s="5">
        <f>IF(JN$2&gt;Exit,0,Expense!JO228)</f>
        <v>0</v>
      </c>
      <c r="JO18" s="5">
        <f>IF(JO$2&gt;Exit,0,Expense!JP228)</f>
        <v>0</v>
      </c>
      <c r="JP18" s="5">
        <f>IF(JP$2&gt;Exit,0,Expense!JQ228)</f>
        <v>0</v>
      </c>
      <c r="JQ18" s="5">
        <f>IF(JQ$2&gt;Exit,0,Expense!JR228)</f>
        <v>0</v>
      </c>
      <c r="JR18" s="5">
        <f>IF(JR$2&gt;Exit,0,Expense!JS228)</f>
        <v>0</v>
      </c>
      <c r="JS18" s="5">
        <f>IF(JS$2&gt;Exit,0,Expense!JT228)</f>
        <v>0</v>
      </c>
      <c r="JT18" s="5">
        <f>IF(JT$2&gt;Exit,0,Expense!JU228)</f>
        <v>0</v>
      </c>
      <c r="JU18" s="5">
        <f>IF(JU$2&gt;Exit,0,Expense!JV228)</f>
        <v>0</v>
      </c>
      <c r="JV18" s="5">
        <f>IF(JV$2&gt;Exit,0,Expense!JW228)</f>
        <v>0</v>
      </c>
      <c r="JW18" s="5">
        <f>IF(JW$2&gt;Exit,0,Expense!JX228)</f>
        <v>0</v>
      </c>
      <c r="JX18" s="5">
        <f>IF(JX$2&gt;Exit,0,Expense!JY228)</f>
        <v>0</v>
      </c>
      <c r="JY18" s="5">
        <f>IF(JY$2&gt;Exit,0,Expense!JZ228)</f>
        <v>0</v>
      </c>
      <c r="JZ18" s="5">
        <f>IF(JZ$2&gt;Exit,0,Expense!KA228)</f>
        <v>0</v>
      </c>
      <c r="KA18" s="5">
        <f>IF(KA$2&gt;Exit,0,Expense!KB228)</f>
        <v>0</v>
      </c>
      <c r="KB18" s="5">
        <f>IF(KB$2&gt;Exit,0,Expense!KC228)</f>
        <v>0</v>
      </c>
      <c r="KC18" s="5">
        <f>IF(KC$2&gt;Exit,0,Expense!KD228)</f>
        <v>0</v>
      </c>
      <c r="KD18" s="5">
        <f>IF(KD$2&gt;Exit,0,Expense!KE228)</f>
        <v>0</v>
      </c>
      <c r="KE18" s="5">
        <f>IF(KE$2&gt;Exit,0,Expense!KF228)</f>
        <v>0</v>
      </c>
      <c r="KF18" s="5">
        <f>IF(KF$2&gt;Exit,0,Expense!KG228)</f>
        <v>0</v>
      </c>
      <c r="KG18" s="5">
        <f>IF(KG$2&gt;Exit,0,Expense!KH228)</f>
        <v>0</v>
      </c>
      <c r="KH18" s="5">
        <f>IF(KH$2&gt;Exit,0,Expense!KI228)</f>
        <v>0</v>
      </c>
      <c r="KI18" s="5">
        <f>IF(KI$2&gt;Exit,0,Expense!KJ228)</f>
        <v>0</v>
      </c>
      <c r="KJ18" s="5">
        <f>IF(KJ$2&gt;Exit,0,Expense!KK228)</f>
        <v>0</v>
      </c>
      <c r="KK18" s="5">
        <f>IF(KK$2&gt;Exit,0,Expense!KL228)</f>
        <v>0</v>
      </c>
      <c r="KL18" s="5">
        <f>IF(KL$2&gt;Exit,0,Expense!KM228)</f>
        <v>0</v>
      </c>
      <c r="KM18" s="5">
        <f>IF(KM$2&gt;Exit,0,Expense!KN228)</f>
        <v>0</v>
      </c>
      <c r="KN18" s="5">
        <f>IF(KN$2&gt;Exit,0,Expense!KO228)</f>
        <v>0</v>
      </c>
      <c r="KO18" s="5">
        <f>IF(KO$2&gt;Exit,0,Expense!KP228)</f>
        <v>0</v>
      </c>
      <c r="KP18" s="5">
        <f>IF(KP$2&gt;Exit,0,Expense!KQ228)</f>
        <v>0</v>
      </c>
      <c r="KQ18" s="5">
        <f>IF(KQ$2&gt;Exit,0,Expense!KR228)</f>
        <v>0</v>
      </c>
      <c r="KR18" s="5">
        <f>IF(KR$2&gt;Exit,0,Expense!KS228)</f>
        <v>0</v>
      </c>
      <c r="KS18" s="5">
        <f>IF(KS$2&gt;Exit,0,Expense!KT228)</f>
        <v>0</v>
      </c>
      <c r="KT18" s="5">
        <f>IF(KT$2&gt;Exit,0,Expense!KU228)</f>
        <v>0</v>
      </c>
      <c r="KU18" s="5">
        <f>IF(KU$2&gt;Exit,0,Expense!KV228)</f>
        <v>0</v>
      </c>
      <c r="KV18" s="5">
        <f>IF(KV$2&gt;Exit,0,Expense!KW228)</f>
        <v>0</v>
      </c>
      <c r="KW18" s="5">
        <f>IF(KW$2&gt;Exit,0,Expense!KX228)</f>
        <v>0</v>
      </c>
    </row>
    <row r="19" spans="1:309">
      <c r="A19" s="380" t="s">
        <v>465</v>
      </c>
      <c r="B19" s="382" t="s">
        <v>466</v>
      </c>
      <c r="D19" s="5">
        <f ca="1">IF(D$2&gt;Exit,0,Expense!E230-D18)</f>
        <v>0</v>
      </c>
      <c r="E19" s="5">
        <f ca="1">IF(E$2&gt;Exit,0,Expense!F230-E18)</f>
        <v>0</v>
      </c>
      <c r="F19" s="5">
        <f ca="1">IF(F$2&gt;Exit,0,Expense!G230-F18)</f>
        <v>0</v>
      </c>
      <c r="G19" s="5">
        <f ca="1">IF(G$2&gt;Exit,0,Expense!H230-G18)</f>
        <v>0</v>
      </c>
      <c r="H19" s="5">
        <f ca="1">IF(H$2&gt;Exit,0,Expense!I230-H18)</f>
        <v>0</v>
      </c>
      <c r="I19" s="5">
        <f ca="1">IF(I$2&gt;Exit,0,Expense!J230-I18)</f>
        <v>0</v>
      </c>
      <c r="J19" s="5">
        <f ca="1">IF(J$2&gt;Exit,0,Expense!K230-J18)</f>
        <v>0</v>
      </c>
      <c r="K19" s="5">
        <f ca="1">IF(K$2&gt;Exit,0,Expense!L230-K18)</f>
        <v>0</v>
      </c>
      <c r="L19" s="5">
        <f ca="1">IF(L$2&gt;Exit,0,Expense!M230-L18)</f>
        <v>0</v>
      </c>
      <c r="M19" s="5">
        <f ca="1">IF(M$2&gt;Exit,0,Expense!N230-M18)</f>
        <v>0</v>
      </c>
      <c r="N19" s="5">
        <f ca="1">IF(N$2&gt;Exit,0,Expense!O230-N18)</f>
        <v>0</v>
      </c>
      <c r="O19" s="5">
        <f ca="1">IF(O$2&gt;Exit,0,Expense!P230-O18)</f>
        <v>0</v>
      </c>
      <c r="P19" s="5">
        <f ca="1">IF(P$2&gt;Exit,0,Expense!Q230-P18)</f>
        <v>0</v>
      </c>
      <c r="Q19" s="5">
        <f ca="1">IF(Q$2&gt;Exit,0,Expense!R230-Q18)</f>
        <v>0</v>
      </c>
      <c r="R19" s="5">
        <f ca="1">IF(R$2&gt;Exit,0,Expense!S230-R18)</f>
        <v>0</v>
      </c>
      <c r="S19" s="5">
        <f ca="1">IF(S$2&gt;Exit,0,Expense!T230-S18)</f>
        <v>0</v>
      </c>
      <c r="T19" s="5">
        <f ca="1">IF(T$2&gt;Exit,0,Expense!U230-T18)</f>
        <v>0</v>
      </c>
      <c r="U19" s="5">
        <f ca="1">IF(U$2&gt;Exit,0,Expense!V230-U18)</f>
        <v>0</v>
      </c>
      <c r="V19" s="5">
        <f ca="1">IF(V$2&gt;Exit,0,Expense!W230-V18)</f>
        <v>0</v>
      </c>
      <c r="W19" s="5">
        <f ca="1">IF(W$2&gt;Exit,0,Expense!X230-W18)</f>
        <v>0</v>
      </c>
      <c r="X19" s="5">
        <f ca="1">IF(X$2&gt;Exit,0,Expense!Y230-X18)</f>
        <v>0</v>
      </c>
      <c r="Y19" s="5">
        <f ca="1">IF(Y$2&gt;Exit,0,Expense!Z230-Y18)</f>
        <v>0</v>
      </c>
      <c r="Z19" s="5">
        <f ca="1">IF(Z$2&gt;Exit,0,Expense!AA230-Z18)</f>
        <v>0</v>
      </c>
      <c r="AA19" s="5">
        <f ca="1">IF(AA$2&gt;Exit,0,Expense!AB230-AA18)</f>
        <v>0</v>
      </c>
      <c r="AB19" s="5">
        <f ca="1">IF(AB$2&gt;Exit,0,Expense!AC230-AB18)</f>
        <v>0</v>
      </c>
      <c r="AC19" s="5">
        <f ca="1">IF(AC$2&gt;Exit,0,Expense!AD230-AC18)</f>
        <v>0</v>
      </c>
      <c r="AD19" s="5">
        <f ca="1">IF(AD$2&gt;Exit,0,Expense!AE230-AD18)</f>
        <v>0</v>
      </c>
      <c r="AE19" s="5">
        <f ca="1">IF(AE$2&gt;Exit,0,Expense!AF230-AE18)</f>
        <v>0</v>
      </c>
      <c r="AF19" s="5">
        <f ca="1">IF(AF$2&gt;Exit,0,Expense!AG230-AF18)</f>
        <v>0</v>
      </c>
      <c r="AG19" s="5">
        <f ca="1">IF(AG$2&gt;Exit,0,Expense!AH230-AG18)</f>
        <v>0</v>
      </c>
      <c r="AH19" s="5">
        <f ca="1">IF(AH$2&gt;Exit,0,Expense!AI230-AH18)</f>
        <v>0</v>
      </c>
      <c r="AI19" s="5">
        <f ca="1">IF(AI$2&gt;Exit,0,Expense!AJ230-AI18)</f>
        <v>0</v>
      </c>
      <c r="AJ19" s="5">
        <f ca="1">IF(AJ$2&gt;Exit,0,Expense!AK230-AJ18)</f>
        <v>0</v>
      </c>
      <c r="AK19" s="5">
        <f ca="1">IF(AK$2&gt;Exit,0,Expense!AL230-AK18)</f>
        <v>0</v>
      </c>
      <c r="AL19" s="5">
        <f ca="1">IF(AL$2&gt;Exit,0,Expense!AM230-AL18)</f>
        <v>0</v>
      </c>
      <c r="AM19" s="5">
        <f ca="1">IF(AM$2&gt;Exit,0,Expense!AN230-AM18)</f>
        <v>0</v>
      </c>
      <c r="AN19" s="5">
        <f ca="1">IF(AN$2&gt;Exit,0,Expense!AO230-AN18)</f>
        <v>0</v>
      </c>
      <c r="AO19" s="5">
        <f ca="1">IF(AO$2&gt;Exit,0,Expense!AP230-AO18)</f>
        <v>0</v>
      </c>
      <c r="AP19" s="5">
        <f ca="1">IF(AP$2&gt;Exit,0,Expense!AQ230-AP18)</f>
        <v>0</v>
      </c>
      <c r="AQ19" s="5">
        <f ca="1">IF(AQ$2&gt;Exit,0,Expense!AR230-AQ18)</f>
        <v>0</v>
      </c>
      <c r="AR19" s="5">
        <f ca="1">IF(AR$2&gt;Exit,0,Expense!AS230-AR18)</f>
        <v>0</v>
      </c>
      <c r="AS19" s="5">
        <f ca="1">IF(AS$2&gt;Exit,0,Expense!AT230-AS18)</f>
        <v>0</v>
      </c>
      <c r="AT19" s="5">
        <f ca="1">IF(AT$2&gt;Exit,0,Expense!AU230-AT18)</f>
        <v>0</v>
      </c>
      <c r="AU19" s="5">
        <f ca="1">IF(AU$2&gt;Exit,0,Expense!AV230-AU18)</f>
        <v>0</v>
      </c>
      <c r="AV19" s="5">
        <f ca="1">IF(AV$2&gt;Exit,0,Expense!AW230-AV18)</f>
        <v>0</v>
      </c>
      <c r="AW19" s="5">
        <f ca="1">IF(AW$2&gt;Exit,0,Expense!AX230-AW18)</f>
        <v>0</v>
      </c>
      <c r="AX19" s="5">
        <f ca="1">IF(AX$2&gt;Exit,0,Expense!AY230-AX18)</f>
        <v>0</v>
      </c>
      <c r="AY19" s="5">
        <f ca="1">IF(AY$2&gt;Exit,0,Expense!AZ230-AY18)</f>
        <v>0</v>
      </c>
      <c r="AZ19" s="5">
        <f ca="1">IF(AZ$2&gt;Exit,0,Expense!BA230-AZ18)</f>
        <v>0</v>
      </c>
      <c r="BA19" s="5">
        <f ca="1">IF(BA$2&gt;Exit,0,Expense!BB230-BA18)</f>
        <v>0</v>
      </c>
      <c r="BB19" s="5">
        <f ca="1">IF(BB$2&gt;Exit,0,Expense!BC230-BB18)</f>
        <v>0</v>
      </c>
      <c r="BC19" s="5">
        <f ca="1">IF(BC$2&gt;Exit,0,Expense!BD230-BC18)</f>
        <v>0</v>
      </c>
      <c r="BD19" s="5">
        <f ca="1">IF(BD$2&gt;Exit,0,Expense!BE230-BD18)</f>
        <v>0</v>
      </c>
      <c r="BE19" s="5">
        <f ca="1">IF(BE$2&gt;Exit,0,Expense!BF230-BE18)</f>
        <v>0</v>
      </c>
      <c r="BF19" s="5">
        <f ca="1">IF(BF$2&gt;Exit,0,Expense!BG230-BF18)</f>
        <v>0</v>
      </c>
      <c r="BG19" s="5">
        <f ca="1">IF(BG$2&gt;Exit,0,Expense!BH230-BG18)</f>
        <v>0</v>
      </c>
      <c r="BH19" s="5">
        <f ca="1">IF(BH$2&gt;Exit,0,Expense!BI230-BH18)</f>
        <v>0</v>
      </c>
      <c r="BI19" s="5">
        <f ca="1">IF(BI$2&gt;Exit,0,Expense!BJ230-BI18)</f>
        <v>0</v>
      </c>
      <c r="BJ19" s="5">
        <f ca="1">IF(BJ$2&gt;Exit,0,Expense!BK230-BJ18)</f>
        <v>0</v>
      </c>
      <c r="BK19" s="5">
        <f ca="1">IF(BK$2&gt;Exit,0,Expense!BL230-BK18)</f>
        <v>0</v>
      </c>
      <c r="BL19" s="5">
        <f ca="1">IF(BL$2&gt;Exit,0,Expense!BM230-BL18)</f>
        <v>0</v>
      </c>
      <c r="BM19" s="5">
        <f ca="1">IF(BM$2&gt;Exit,0,Expense!BN230-BM18)</f>
        <v>0</v>
      </c>
      <c r="BN19" s="5">
        <f ca="1">IF(BN$2&gt;Exit,0,Expense!BO230-BN18)</f>
        <v>0</v>
      </c>
      <c r="BO19" s="5">
        <f ca="1">IF(BO$2&gt;Exit,0,Expense!BP230-BO18)</f>
        <v>0</v>
      </c>
      <c r="BP19" s="5">
        <f ca="1">IF(BP$2&gt;Exit,0,Expense!BQ230-BP18)</f>
        <v>0</v>
      </c>
      <c r="BQ19" s="5">
        <f ca="1">IF(BQ$2&gt;Exit,0,Expense!BR230-BQ18)</f>
        <v>0</v>
      </c>
      <c r="BR19" s="5">
        <f ca="1">IF(BR$2&gt;Exit,0,Expense!BS230-BR18)</f>
        <v>0</v>
      </c>
      <c r="BS19" s="5">
        <f ca="1">IF(BS$2&gt;Exit,0,Expense!BT230-BS18)</f>
        <v>0</v>
      </c>
      <c r="BT19" s="5">
        <f ca="1">IF(BT$2&gt;Exit,0,Expense!BU230-BT18)</f>
        <v>0</v>
      </c>
      <c r="BU19" s="5">
        <f ca="1">IF(BU$2&gt;Exit,0,Expense!BV230-BU18)</f>
        <v>0</v>
      </c>
      <c r="BV19" s="5">
        <f ca="1">IF(BV$2&gt;Exit,0,Expense!BW230-BV18)</f>
        <v>0</v>
      </c>
      <c r="BW19" s="5">
        <f ca="1">IF(BW$2&gt;Exit,0,Expense!BX230-BW18)</f>
        <v>0</v>
      </c>
      <c r="BX19" s="5">
        <f ca="1">IF(BX$2&gt;Exit,0,Expense!BY230-BX18)</f>
        <v>0</v>
      </c>
      <c r="BY19" s="5">
        <f ca="1">IF(BY$2&gt;Exit,0,Expense!BZ230-BY18)</f>
        <v>0</v>
      </c>
      <c r="BZ19" s="5">
        <f ca="1">IF(BZ$2&gt;Exit,0,Expense!CA230-BZ18)</f>
        <v>66336.695629209033</v>
      </c>
      <c r="CA19" s="5">
        <f ca="1">IF(CA$2&gt;Exit,0,Expense!CB230-CA18)</f>
        <v>82920.86953651128</v>
      </c>
      <c r="CB19" s="5">
        <f ca="1">IF(CB$2&gt;Exit,0,Expense!CC230-CB18)</f>
        <v>99505.043443813542</v>
      </c>
      <c r="CC19" s="5">
        <f ca="1">IF(CC$2&gt;Exit,0,Expense!CD230-CC18)</f>
        <v>56386.191284827641</v>
      </c>
      <c r="CD19" s="5">
        <f ca="1">IF(CD$2&gt;Exit,0,Expense!CE230-CD18)</f>
        <v>53069.35650336722</v>
      </c>
      <c r="CE19" s="5">
        <f ca="1">IF(CE$2&gt;Exit,0,Expense!CF230-CE18)</f>
        <v>49752.521721906844</v>
      </c>
      <c r="CF19" s="5">
        <f ca="1">IF(CF$2&gt;Exit,0,Expense!CG230-CF18)</f>
        <v>46435.686940446249</v>
      </c>
      <c r="CG19" s="5">
        <f ca="1">IF(CG$2&gt;Exit,0,Expense!CH230-CG18)</f>
        <v>43118.852158985886</v>
      </c>
      <c r="CH19" s="5">
        <f ca="1">IF(CH$2&gt;Exit,0,Expense!CI230-CH18)</f>
        <v>39802.017377525452</v>
      </c>
      <c r="CI19" s="5">
        <f ca="1">IF(CI$2&gt;Exit,0,Expense!CJ230-CI18)</f>
        <v>36485.182596065046</v>
      </c>
      <c r="CJ19" s="5">
        <f ca="1">IF(CJ$2&gt;Exit,0,Expense!CK230-CJ18)</f>
        <v>33168.347814604494</v>
      </c>
      <c r="CK19" s="5">
        <f ca="1">IF(CK$2&gt;Exit,0,Expense!CL230-CK18)</f>
        <v>29851.51303314406</v>
      </c>
      <c r="CL19" s="5">
        <f ca="1">IF(CL$2&gt;Exit,0,Expense!CM230-CL18)</f>
        <v>31206.599524626945</v>
      </c>
      <c r="CM19" s="5">
        <f ca="1">IF(CM$2&gt;Exit,0,Expense!CN230-CM18)</f>
        <v>31206.599524626945</v>
      </c>
      <c r="CN19" s="5">
        <f ca="1">IF(CN$2&gt;Exit,0,Expense!CO230-CN18)</f>
        <v>31206.599524626945</v>
      </c>
      <c r="CO19" s="5">
        <f ca="1">IF(CO$2&gt;Exit,0,Expense!CP230-CO18)</f>
        <v>31206.599524626945</v>
      </c>
      <c r="CP19" s="5">
        <f ca="1">IF(CP$2&gt;Exit,0,Expense!CQ230-CP18)</f>
        <v>31206.599524626945</v>
      </c>
      <c r="CQ19" s="5">
        <f ca="1">IF(CQ$2&gt;Exit,0,Expense!CR230-CQ18)</f>
        <v>31206.599524626945</v>
      </c>
      <c r="CR19" s="5">
        <f ca="1">IF(CR$2&gt;Exit,0,Expense!CS230-CR18)</f>
        <v>31206.599524626945</v>
      </c>
      <c r="CS19" s="5">
        <f ca="1">IF(CS$2&gt;Exit,0,Expense!CT230-CS18)</f>
        <v>31206.599524626945</v>
      </c>
      <c r="CT19" s="5">
        <f ca="1">IF(CT$2&gt;Exit,0,Expense!CU230-CT18)</f>
        <v>31206.599524626945</v>
      </c>
      <c r="CU19" s="5">
        <f ca="1">IF(CU$2&gt;Exit,0,Expense!CV230-CU18)</f>
        <v>31206.599524626945</v>
      </c>
      <c r="CV19" s="5">
        <f ca="1">IF(CV$2&gt;Exit,0,Expense!CW230-CV18)</f>
        <v>31206.599524626945</v>
      </c>
      <c r="CW19" s="5">
        <f ca="1">IF(CW$2&gt;Exit,0,Expense!CX230-CW18)</f>
        <v>31206.599524626945</v>
      </c>
      <c r="CX19" s="5">
        <f ca="1">IF(CX$2&gt;Exit,0,Expense!CY230-CX18)</f>
        <v>28115.612491747044</v>
      </c>
      <c r="CY19" s="5">
        <f ca="1">IF(CY$2&gt;Exit,0,Expense!CZ230-CY18)</f>
        <v>28115.612491747044</v>
      </c>
      <c r="CZ19" s="5">
        <f ca="1">IF(CZ$2&gt;Exit,0,Expense!DA230-CZ18)</f>
        <v>28115.612491747015</v>
      </c>
      <c r="DA19" s="5">
        <f ca="1">IF(DA$2&gt;Exit,0,Expense!DB230-DA18)</f>
        <v>28115.612491747044</v>
      </c>
      <c r="DB19" s="5">
        <f ca="1">IF(DB$2&gt;Exit,0,Expense!DC230-DB18)</f>
        <v>28115.612491747044</v>
      </c>
      <c r="DC19" s="5">
        <f ca="1">IF(DC$2&gt;Exit,0,Expense!DD230-DC18)</f>
        <v>28115.612491747044</v>
      </c>
      <c r="DD19" s="5">
        <f ca="1">IF(DD$2&gt;Exit,0,Expense!DE230-DD18)</f>
        <v>28115.612491747044</v>
      </c>
      <c r="DE19" s="5">
        <f ca="1">IF(DE$2&gt;Exit,0,Expense!DF230-DE18)</f>
        <v>28115.612491747044</v>
      </c>
      <c r="DF19" s="5">
        <f ca="1">IF(DF$2&gt;Exit,0,Expense!DG230-DF18)</f>
        <v>28115.612491747044</v>
      </c>
      <c r="DG19" s="5">
        <f ca="1">IF(DG$2&gt;Exit,0,Expense!DH230-DG18)</f>
        <v>28115.612491747044</v>
      </c>
      <c r="DH19" s="5">
        <f ca="1">IF(DH$2&gt;Exit,0,Expense!DI230-DH18)</f>
        <v>28115.612491747044</v>
      </c>
      <c r="DI19" s="5">
        <f ca="1">IF(DI$2&gt;Exit,0,Expense!DJ230-DI18)</f>
        <v>28115.612491747044</v>
      </c>
      <c r="DJ19" s="5">
        <f ca="1">IF(DJ$2&gt;Exit,0,Expense!DK230-DJ18)</f>
        <v>25024.625458867056</v>
      </c>
      <c r="DK19" s="5">
        <f ca="1">IF(DK$2&gt;Exit,0,Expense!DL230-DK18)</f>
        <v>25024.625458867056</v>
      </c>
      <c r="DL19" s="5">
        <f ca="1">IF(DL$2&gt;Exit,0,Expense!DM230-DL18)</f>
        <v>25024.625458867056</v>
      </c>
      <c r="DM19" s="5">
        <f ca="1">IF(DM$2&gt;Exit,0,Expense!DN230-DM18)</f>
        <v>25024.625458867085</v>
      </c>
      <c r="DN19" s="5">
        <f ca="1">IF(DN$2&gt;Exit,0,Expense!DO230-DN18)</f>
        <v>25024.625458867085</v>
      </c>
      <c r="DO19" s="5">
        <f ca="1">IF(DO$2&gt;Exit,0,Expense!DP230-DO18)</f>
        <v>25024.625458867085</v>
      </c>
      <c r="DP19" s="5">
        <f ca="1">IF(DP$2&gt;Exit,0,Expense!DQ230-DP18)</f>
        <v>25024.625458867085</v>
      </c>
      <c r="DQ19" s="5">
        <f ca="1">IF(DQ$2&gt;Exit,0,Expense!DR230-DQ18)</f>
        <v>25024.625458867085</v>
      </c>
      <c r="DR19" s="5">
        <f ca="1">IF(DR$2&gt;Exit,0,Expense!DS230-DR18)</f>
        <v>25024.625458867085</v>
      </c>
      <c r="DS19" s="5">
        <f ca="1">IF(DS$2&gt;Exit,0,Expense!DT230-DS18)</f>
        <v>25024.625458867085</v>
      </c>
      <c r="DT19" s="5">
        <f ca="1">IF(DT$2&gt;Exit,0,Expense!DU230-DT18)</f>
        <v>25024.625458867085</v>
      </c>
      <c r="DU19" s="5">
        <f ca="1">IF(DU$2&gt;Exit,0,Expense!DV230-DU18)</f>
        <v>25024.625458867085</v>
      </c>
      <c r="DV19" s="5">
        <f ca="1">IF(DV$2&gt;Exit,0,Expense!DW230-DV18)</f>
        <v>21933.638425987156</v>
      </c>
      <c r="DW19" s="5">
        <f ca="1">IF(DW$2&gt;Exit,0,Expense!DX230-DW18)</f>
        <v>21933.638425987156</v>
      </c>
      <c r="DX19" s="5">
        <f ca="1">IF(DX$2&gt;Exit,0,Expense!DY230-DX18)</f>
        <v>21933.638425987156</v>
      </c>
      <c r="DY19" s="5">
        <f ca="1">IF(DY$2&gt;Exit,0,Expense!DZ230-DY18)</f>
        <v>21933.638425987156</v>
      </c>
      <c r="DZ19" s="5">
        <f ca="1">IF(DZ$2&gt;Exit,0,Expense!EA230-DZ18)</f>
        <v>21933.638425987156</v>
      </c>
      <c r="EA19" s="5">
        <f ca="1">IF(EA$2&gt;Exit,0,Expense!EB230-EA18)</f>
        <v>21933.638425987156</v>
      </c>
      <c r="EB19" s="5">
        <f ca="1">IF(EB$2&gt;Exit,0,Expense!EC230-EB18)</f>
        <v>21933.638425987156</v>
      </c>
      <c r="EC19" s="5">
        <f ca="1">IF(EC$2&gt;Exit,0,Expense!ED230-EC18)</f>
        <v>21933.638425987156</v>
      </c>
      <c r="ED19" s="5">
        <f ca="1">IF(ED$2&gt;Exit,0,Expense!EE230-ED18)</f>
        <v>21933.638425987156</v>
      </c>
      <c r="EE19" s="5">
        <f ca="1">IF(EE$2&gt;Exit,0,Expense!EF230-EE18)</f>
        <v>21933.638425987156</v>
      </c>
      <c r="EF19" s="5">
        <f ca="1">IF(EF$2&gt;Exit,0,Expense!EG230-EF18)</f>
        <v>21933.638425987156</v>
      </c>
      <c r="EG19" s="5">
        <f ca="1">IF(EG$2&gt;Exit,0,Expense!EH230-EG18)</f>
        <v>21933.638425987156</v>
      </c>
      <c r="EH19" s="5">
        <f ca="1">IF(EH$2&gt;Exit,0,Expense!EI230-EH18)</f>
        <v>21933.638425987156</v>
      </c>
      <c r="EI19" s="5">
        <f ca="1">IF(EI$2&gt;Exit,0,Expense!EJ230-EI18)</f>
        <v>21933.638425987156</v>
      </c>
      <c r="EJ19" s="5">
        <f ca="1">IF(EJ$2&gt;Exit,0,Expense!EK230-EJ18)</f>
        <v>21933.638425987156</v>
      </c>
      <c r="EK19" s="5">
        <f ca="1">IF(EK$2&gt;Exit,0,Expense!EL230-EK18)</f>
        <v>21933.638425987156</v>
      </c>
      <c r="EL19" s="5">
        <f ca="1">IF(EL$2&gt;Exit,0,Expense!EM230-EL18)</f>
        <v>21933.638425987156</v>
      </c>
      <c r="EM19" s="5">
        <f ca="1">IF(EM$2&gt;Exit,0,Expense!EN230-EM18)</f>
        <v>21933.638425987156</v>
      </c>
      <c r="EN19" s="5">
        <f ca="1">IF(EN$2&gt;Exit,0,Expense!EO230-EN18)</f>
        <v>21933.638425987156</v>
      </c>
      <c r="EO19" s="5">
        <f ca="1">IF(EO$2&gt;Exit,0,Expense!EP230-EO18)</f>
        <v>21933.638425987156</v>
      </c>
      <c r="EP19" s="5">
        <f ca="1">IF(EP$2&gt;Exit,0,Expense!EQ230-EP18)</f>
        <v>21933.638425987156</v>
      </c>
      <c r="EQ19" s="5">
        <f ca="1">IF(EQ$2&gt;Exit,0,Expense!ER230-EQ18)</f>
        <v>21933.638425987156</v>
      </c>
      <c r="ER19" s="5">
        <f ca="1">IF(ER$2&gt;Exit,0,Expense!ES230-ER18)</f>
        <v>21933.638425987156</v>
      </c>
      <c r="ES19" s="5">
        <f ca="1">IF(ES$2&gt;Exit,0,Expense!ET230-ES18)</f>
        <v>21933.638425987156</v>
      </c>
      <c r="ET19" s="5">
        <f ca="1">IF(ET$2&gt;Exit,0,Expense!EU230-ET18)</f>
        <v>21933.638425987185</v>
      </c>
      <c r="EU19" s="5">
        <f ca="1">IF(EU$2&gt;Exit,0,Expense!EV230-EU18)</f>
        <v>21933.638425987185</v>
      </c>
      <c r="EV19" s="5">
        <f ca="1">IF(EV$2&gt;Exit,0,Expense!EW230-EV18)</f>
        <v>21933.638425987156</v>
      </c>
      <c r="EW19" s="5">
        <f ca="1">IF(EW$2&gt;Exit,0,Expense!EX230-EW18)</f>
        <v>21933.638425987156</v>
      </c>
      <c r="EX19" s="5">
        <f>IF(EX$2&gt;Exit,0,Expense!EY230-EX18)</f>
        <v>0</v>
      </c>
      <c r="EY19" s="5">
        <f>IF(EY$2&gt;Exit,0,Expense!EZ230-EY18)</f>
        <v>0</v>
      </c>
      <c r="EZ19" s="5">
        <f>IF(EZ$2&gt;Exit,0,Expense!FA230-EZ18)</f>
        <v>0</v>
      </c>
      <c r="FA19" s="5">
        <f>IF(FA$2&gt;Exit,0,Expense!FB230-FA18)</f>
        <v>0</v>
      </c>
      <c r="FB19" s="5">
        <f>IF(FB$2&gt;Exit,0,Expense!FC230-FB18)</f>
        <v>0</v>
      </c>
      <c r="FC19" s="5">
        <f>IF(FC$2&gt;Exit,0,Expense!FD230-FC18)</f>
        <v>0</v>
      </c>
      <c r="FD19" s="5">
        <f>IF(FD$2&gt;Exit,0,Expense!FE230-FD18)</f>
        <v>0</v>
      </c>
      <c r="FE19" s="5">
        <f>IF(FE$2&gt;Exit,0,Expense!FF230-FE18)</f>
        <v>0</v>
      </c>
      <c r="FF19" s="5">
        <f>IF(FF$2&gt;Exit,0,Expense!FG230-FF18)</f>
        <v>0</v>
      </c>
      <c r="FG19" s="5">
        <f>IF(FG$2&gt;Exit,0,Expense!FH230-FG18)</f>
        <v>0</v>
      </c>
      <c r="FH19" s="5">
        <f>IF(FH$2&gt;Exit,0,Expense!FI230-FH18)</f>
        <v>0</v>
      </c>
      <c r="FI19" s="5">
        <f>IF(FI$2&gt;Exit,0,Expense!FJ230-FI18)</f>
        <v>0</v>
      </c>
      <c r="FJ19" s="5">
        <f>IF(FJ$2&gt;Exit,0,Expense!FK230-FJ18)</f>
        <v>0</v>
      </c>
      <c r="FK19" s="5">
        <f>IF(FK$2&gt;Exit,0,Expense!FL230-FK18)</f>
        <v>0</v>
      </c>
      <c r="FL19" s="5">
        <f>IF(FL$2&gt;Exit,0,Expense!FM230-FL18)</f>
        <v>0</v>
      </c>
      <c r="FM19" s="5">
        <f>IF(FM$2&gt;Exit,0,Expense!FN230-FM18)</f>
        <v>0</v>
      </c>
      <c r="FN19" s="5">
        <f>IF(FN$2&gt;Exit,0,Expense!FO230-FN18)</f>
        <v>0</v>
      </c>
      <c r="FO19" s="5">
        <f>IF(FO$2&gt;Exit,0,Expense!FP230-FO18)</f>
        <v>0</v>
      </c>
      <c r="FP19" s="5">
        <f>IF(FP$2&gt;Exit,0,Expense!FQ230-FP18)</f>
        <v>0</v>
      </c>
      <c r="FQ19" s="5">
        <f>IF(FQ$2&gt;Exit,0,Expense!FR230-FQ18)</f>
        <v>0</v>
      </c>
      <c r="FR19" s="5">
        <f>IF(FR$2&gt;Exit,0,Expense!FS230-FR18)</f>
        <v>0</v>
      </c>
      <c r="FS19" s="5">
        <f>IF(FS$2&gt;Exit,0,Expense!FT230-FS18)</f>
        <v>0</v>
      </c>
      <c r="FT19" s="5">
        <f>IF(FT$2&gt;Exit,0,Expense!FU230-FT18)</f>
        <v>0</v>
      </c>
      <c r="FU19" s="5">
        <f>IF(FU$2&gt;Exit,0,Expense!FV230-FU18)</f>
        <v>0</v>
      </c>
      <c r="FV19" s="5">
        <f>IF(FV$2&gt;Exit,0,Expense!FW230-FV18)</f>
        <v>0</v>
      </c>
      <c r="FW19" s="5">
        <f>IF(FW$2&gt;Exit,0,Expense!FX230-FW18)</f>
        <v>0</v>
      </c>
      <c r="FX19" s="5">
        <f>IF(FX$2&gt;Exit,0,Expense!FY230-FX18)</f>
        <v>0</v>
      </c>
      <c r="FY19" s="5">
        <f>IF(FY$2&gt;Exit,0,Expense!FZ230-FY18)</f>
        <v>0</v>
      </c>
      <c r="FZ19" s="5">
        <f>IF(FZ$2&gt;Exit,0,Expense!GA230-FZ18)</f>
        <v>0</v>
      </c>
      <c r="GA19" s="5">
        <f>IF(GA$2&gt;Exit,0,Expense!GB230-GA18)</f>
        <v>0</v>
      </c>
      <c r="GB19" s="5">
        <f>IF(GB$2&gt;Exit,0,Expense!GC230-GB18)</f>
        <v>0</v>
      </c>
      <c r="GC19" s="5">
        <f>IF(GC$2&gt;Exit,0,Expense!GD230-GC18)</f>
        <v>0</v>
      </c>
      <c r="GD19" s="5">
        <f>IF(GD$2&gt;Exit,0,Expense!GE230-GD18)</f>
        <v>0</v>
      </c>
      <c r="GE19" s="5">
        <f>IF(GE$2&gt;Exit,0,Expense!GF230-GE18)</f>
        <v>0</v>
      </c>
      <c r="GF19" s="5">
        <f>IF(GF$2&gt;Exit,0,Expense!GG230-GF18)</f>
        <v>0</v>
      </c>
      <c r="GG19" s="5">
        <f>IF(GG$2&gt;Exit,0,Expense!GH230-GG18)</f>
        <v>0</v>
      </c>
      <c r="GH19" s="5">
        <f>IF(GH$2&gt;Exit,0,Expense!GI230-GH18)</f>
        <v>0</v>
      </c>
      <c r="GI19" s="5">
        <f>IF(GI$2&gt;Exit,0,Expense!GJ230-GI18)</f>
        <v>0</v>
      </c>
      <c r="GJ19" s="5">
        <f>IF(GJ$2&gt;Exit,0,Expense!GK230-GJ18)</f>
        <v>0</v>
      </c>
      <c r="GK19" s="5">
        <f>IF(GK$2&gt;Exit,0,Expense!GL230-GK18)</f>
        <v>0</v>
      </c>
      <c r="GL19" s="5">
        <f>IF(GL$2&gt;Exit,0,Expense!GM230-GL18)</f>
        <v>0</v>
      </c>
      <c r="GM19" s="5">
        <f>IF(GM$2&gt;Exit,0,Expense!GN230-GM18)</f>
        <v>0</v>
      </c>
      <c r="GN19" s="5">
        <f>IF(GN$2&gt;Exit,0,Expense!GO230-GN18)</f>
        <v>0</v>
      </c>
      <c r="GO19" s="5">
        <f>IF(GO$2&gt;Exit,0,Expense!GP230-GO18)</f>
        <v>0</v>
      </c>
      <c r="GP19" s="5">
        <f>IF(GP$2&gt;Exit,0,Expense!GQ230-GP18)</f>
        <v>0</v>
      </c>
      <c r="GQ19" s="5">
        <f>IF(GQ$2&gt;Exit,0,Expense!GR230-GQ18)</f>
        <v>0</v>
      </c>
      <c r="GR19" s="5">
        <f>IF(GR$2&gt;Exit,0,Expense!GS230-GR18)</f>
        <v>0</v>
      </c>
      <c r="GS19" s="5">
        <f>IF(GS$2&gt;Exit,0,Expense!GT230-GS18)</f>
        <v>0</v>
      </c>
      <c r="GT19" s="5">
        <f>IF(GT$2&gt;Exit,0,Expense!GU230-GT18)</f>
        <v>0</v>
      </c>
      <c r="GU19" s="5">
        <f>IF(GU$2&gt;Exit,0,Expense!GV230-GU18)</f>
        <v>0</v>
      </c>
      <c r="GV19" s="5">
        <f>IF(GV$2&gt;Exit,0,Expense!GW230-GV18)</f>
        <v>0</v>
      </c>
      <c r="GW19" s="5">
        <f>IF(GW$2&gt;Exit,0,Expense!GX230-GW18)</f>
        <v>0</v>
      </c>
      <c r="GX19" s="5">
        <f>IF(GX$2&gt;Exit,0,Expense!GY230-GX18)</f>
        <v>0</v>
      </c>
      <c r="GY19" s="5">
        <f>IF(GY$2&gt;Exit,0,Expense!GZ230-GY18)</f>
        <v>0</v>
      </c>
      <c r="GZ19" s="5">
        <f>IF(GZ$2&gt;Exit,0,Expense!HA230-GZ18)</f>
        <v>0</v>
      </c>
      <c r="HA19" s="5">
        <f>IF(HA$2&gt;Exit,0,Expense!HB230-HA18)</f>
        <v>0</v>
      </c>
      <c r="HB19" s="5">
        <f>IF(HB$2&gt;Exit,0,Expense!HC230-HB18)</f>
        <v>0</v>
      </c>
      <c r="HC19" s="5">
        <f>IF(HC$2&gt;Exit,0,Expense!HD230-HC18)</f>
        <v>0</v>
      </c>
      <c r="HD19" s="5">
        <f>IF(HD$2&gt;Exit,0,Expense!HE230-HD18)</f>
        <v>0</v>
      </c>
      <c r="HE19" s="5">
        <f>IF(HE$2&gt;Exit,0,Expense!HF230-HE18)</f>
        <v>0</v>
      </c>
      <c r="HF19" s="5">
        <f>IF(HF$2&gt;Exit,0,Expense!HG230-HF18)</f>
        <v>0</v>
      </c>
      <c r="HG19" s="5">
        <f>IF(HG$2&gt;Exit,0,Expense!HH230-HG18)</f>
        <v>0</v>
      </c>
      <c r="HH19" s="5">
        <f>IF(HH$2&gt;Exit,0,Expense!HI230-HH18)</f>
        <v>0</v>
      </c>
      <c r="HI19" s="5">
        <f>IF(HI$2&gt;Exit,0,Expense!HJ230-HI18)</f>
        <v>0</v>
      </c>
      <c r="HJ19" s="5">
        <f>IF(HJ$2&gt;Exit,0,Expense!HK230-HJ18)</f>
        <v>0</v>
      </c>
      <c r="HK19" s="5">
        <f>IF(HK$2&gt;Exit,0,Expense!HL230-HK18)</f>
        <v>0</v>
      </c>
      <c r="HL19" s="5">
        <f>IF(HL$2&gt;Exit,0,Expense!HM230-HL18)</f>
        <v>0</v>
      </c>
      <c r="HM19" s="5">
        <f>IF(HM$2&gt;Exit,0,Expense!HN230-HM18)</f>
        <v>0</v>
      </c>
      <c r="HN19" s="5">
        <f>IF(HN$2&gt;Exit,0,Expense!HO230-HN18)</f>
        <v>0</v>
      </c>
      <c r="HO19" s="5">
        <f>IF(HO$2&gt;Exit,0,Expense!HP230-HO18)</f>
        <v>0</v>
      </c>
      <c r="HP19" s="5">
        <f>IF(HP$2&gt;Exit,0,Expense!HQ230-HP18)</f>
        <v>0</v>
      </c>
      <c r="HQ19" s="5">
        <f>IF(HQ$2&gt;Exit,0,Expense!HR230-HQ18)</f>
        <v>0</v>
      </c>
      <c r="HR19" s="5">
        <f>IF(HR$2&gt;Exit,0,Expense!HS230-HR18)</f>
        <v>0</v>
      </c>
      <c r="HS19" s="5">
        <f>IF(HS$2&gt;Exit,0,Expense!HT230-HS18)</f>
        <v>0</v>
      </c>
      <c r="HT19" s="5">
        <f>IF(HT$2&gt;Exit,0,Expense!HU230-HT18)</f>
        <v>0</v>
      </c>
      <c r="HU19" s="5">
        <f>IF(HU$2&gt;Exit,0,Expense!HV230-HU18)</f>
        <v>0</v>
      </c>
      <c r="HV19" s="5">
        <f>IF(HV$2&gt;Exit,0,Expense!HW230-HV18)</f>
        <v>0</v>
      </c>
      <c r="HW19" s="5">
        <f>IF(HW$2&gt;Exit,0,Expense!HX230-HW18)</f>
        <v>0</v>
      </c>
      <c r="HX19" s="5">
        <f>IF(HX$2&gt;Exit,0,Expense!HY230-HX18)</f>
        <v>0</v>
      </c>
      <c r="HY19" s="5">
        <f>IF(HY$2&gt;Exit,0,Expense!HZ230-HY18)</f>
        <v>0</v>
      </c>
      <c r="HZ19" s="5">
        <f>IF(HZ$2&gt;Exit,0,Expense!IA230-HZ18)</f>
        <v>0</v>
      </c>
      <c r="IA19" s="5">
        <f>IF(IA$2&gt;Exit,0,Expense!IB230-IA18)</f>
        <v>0</v>
      </c>
      <c r="IB19" s="5">
        <f>IF(IB$2&gt;Exit,0,Expense!IC230-IB18)</f>
        <v>0</v>
      </c>
      <c r="IC19" s="5">
        <f>IF(IC$2&gt;Exit,0,Expense!ID230-IC18)</f>
        <v>0</v>
      </c>
      <c r="ID19" s="5">
        <f>IF(ID$2&gt;Exit,0,Expense!IE230-ID18)</f>
        <v>0</v>
      </c>
      <c r="IE19" s="5">
        <f>IF(IE$2&gt;Exit,0,Expense!IF230-IE18)</f>
        <v>0</v>
      </c>
      <c r="IF19" s="5">
        <f>IF(IF$2&gt;Exit,0,Expense!IG230-IF18)</f>
        <v>0</v>
      </c>
      <c r="IG19" s="5">
        <f>IF(IG$2&gt;Exit,0,Expense!IH230-IG18)</f>
        <v>0</v>
      </c>
      <c r="IH19" s="5">
        <f>IF(IH$2&gt;Exit,0,Expense!II230-IH18)</f>
        <v>0</v>
      </c>
      <c r="II19" s="5">
        <f>IF(II$2&gt;Exit,0,Expense!IJ230-II18)</f>
        <v>0</v>
      </c>
      <c r="IJ19" s="5">
        <f>IF(IJ$2&gt;Exit,0,Expense!IK230-IJ18)</f>
        <v>0</v>
      </c>
      <c r="IK19" s="5">
        <f>IF(IK$2&gt;Exit,0,Expense!IL230-IK18)</f>
        <v>0</v>
      </c>
      <c r="IL19" s="5">
        <f>IF(IL$2&gt;Exit,0,Expense!IM230-IL18)</f>
        <v>0</v>
      </c>
      <c r="IM19" s="5">
        <f>IF(IM$2&gt;Exit,0,Expense!IN230-IM18)</f>
        <v>0</v>
      </c>
      <c r="IN19" s="5">
        <f>IF(IN$2&gt;Exit,0,Expense!IO230-IN18)</f>
        <v>0</v>
      </c>
      <c r="IO19" s="5">
        <f>IF(IO$2&gt;Exit,0,Expense!IP230-IO18)</f>
        <v>0</v>
      </c>
      <c r="IP19" s="5">
        <f>IF(IP$2&gt;Exit,0,Expense!IQ230-IP18)</f>
        <v>0</v>
      </c>
      <c r="IQ19" s="5">
        <f>IF(IQ$2&gt;Exit,0,Expense!IR230-IQ18)</f>
        <v>0</v>
      </c>
      <c r="IR19" s="5">
        <f>IF(IR$2&gt;Exit,0,Expense!IS230-IR18)</f>
        <v>0</v>
      </c>
      <c r="IS19" s="5">
        <f>IF(IS$2&gt;Exit,0,Expense!IT230-IS18)</f>
        <v>0</v>
      </c>
      <c r="IT19" s="5">
        <f>IF(IT$2&gt;Exit,0,Expense!IU230-IT18)</f>
        <v>0</v>
      </c>
      <c r="IU19" s="5">
        <f>IF(IU$2&gt;Exit,0,Expense!IV230-IU18)</f>
        <v>0</v>
      </c>
      <c r="IV19" s="5">
        <f>IF(IV$2&gt;Exit,0,Expense!IW230-IV18)</f>
        <v>0</v>
      </c>
      <c r="IW19" s="5">
        <f>IF(IW$2&gt;Exit,0,Expense!IX230-IW18)</f>
        <v>0</v>
      </c>
      <c r="IX19" s="5">
        <f>IF(IX$2&gt;Exit,0,Expense!IY230-IX18)</f>
        <v>0</v>
      </c>
      <c r="IY19" s="5">
        <f>IF(IY$2&gt;Exit,0,Expense!IZ230-IY18)</f>
        <v>0</v>
      </c>
      <c r="IZ19" s="5">
        <f>IF(IZ$2&gt;Exit,0,Expense!JA230-IZ18)</f>
        <v>0</v>
      </c>
      <c r="JA19" s="5">
        <f>IF(JA$2&gt;Exit,0,Expense!JB230-JA18)</f>
        <v>0</v>
      </c>
      <c r="JB19" s="5">
        <f>IF(JB$2&gt;Exit,0,Expense!JC230-JB18)</f>
        <v>0</v>
      </c>
      <c r="JC19" s="5">
        <f>IF(JC$2&gt;Exit,0,Expense!JD230-JC18)</f>
        <v>0</v>
      </c>
      <c r="JD19" s="5">
        <f>IF(JD$2&gt;Exit,0,Expense!JE230-JD18)</f>
        <v>0</v>
      </c>
      <c r="JE19" s="5">
        <f>IF(JE$2&gt;Exit,0,Expense!JF230-JE18)</f>
        <v>0</v>
      </c>
      <c r="JF19" s="5">
        <f>IF(JF$2&gt;Exit,0,Expense!JG230-JF18)</f>
        <v>0</v>
      </c>
      <c r="JG19" s="5">
        <f>IF(JG$2&gt;Exit,0,Expense!JH230-JG18)</f>
        <v>0</v>
      </c>
      <c r="JH19" s="5">
        <f>IF(JH$2&gt;Exit,0,Expense!JI230-JH18)</f>
        <v>0</v>
      </c>
      <c r="JI19" s="5">
        <f>IF(JI$2&gt;Exit,0,Expense!JJ230-JI18)</f>
        <v>0</v>
      </c>
      <c r="JJ19" s="5">
        <f>IF(JJ$2&gt;Exit,0,Expense!JK230-JJ18)</f>
        <v>0</v>
      </c>
      <c r="JK19" s="5">
        <f>IF(JK$2&gt;Exit,0,Expense!JL230-JK18)</f>
        <v>0</v>
      </c>
      <c r="JL19" s="5">
        <f>IF(JL$2&gt;Exit,0,Expense!JM230-JL18)</f>
        <v>0</v>
      </c>
      <c r="JM19" s="5">
        <f>IF(JM$2&gt;Exit,0,Expense!JN230-JM18)</f>
        <v>0</v>
      </c>
      <c r="JN19" s="5">
        <f>IF(JN$2&gt;Exit,0,Expense!JO230-JN18)</f>
        <v>0</v>
      </c>
      <c r="JO19" s="5">
        <f>IF(JO$2&gt;Exit,0,Expense!JP230-JO18)</f>
        <v>0</v>
      </c>
      <c r="JP19" s="5">
        <f>IF(JP$2&gt;Exit,0,Expense!JQ230-JP18)</f>
        <v>0</v>
      </c>
      <c r="JQ19" s="5">
        <f>IF(JQ$2&gt;Exit,0,Expense!JR230-JQ18)</f>
        <v>0</v>
      </c>
      <c r="JR19" s="5">
        <f>IF(JR$2&gt;Exit,0,Expense!JS230-JR18)</f>
        <v>0</v>
      </c>
      <c r="JS19" s="5">
        <f>IF(JS$2&gt;Exit,0,Expense!JT230-JS18)</f>
        <v>0</v>
      </c>
      <c r="JT19" s="5">
        <f>IF(JT$2&gt;Exit,0,Expense!JU230-JT18)</f>
        <v>0</v>
      </c>
      <c r="JU19" s="5">
        <f>IF(JU$2&gt;Exit,0,Expense!JV230-JU18)</f>
        <v>0</v>
      </c>
      <c r="JV19" s="5">
        <f>IF(JV$2&gt;Exit,0,Expense!JW230-JV18)</f>
        <v>0</v>
      </c>
      <c r="JW19" s="5">
        <f>IF(JW$2&gt;Exit,0,Expense!JX230-JW18)</f>
        <v>0</v>
      </c>
      <c r="JX19" s="5">
        <f>IF(JX$2&gt;Exit,0,Expense!JY230-JX18)</f>
        <v>0</v>
      </c>
      <c r="JY19" s="5">
        <f>IF(JY$2&gt;Exit,0,Expense!JZ230-JY18)</f>
        <v>0</v>
      </c>
      <c r="JZ19" s="5">
        <f>IF(JZ$2&gt;Exit,0,Expense!KA230-JZ18)</f>
        <v>0</v>
      </c>
      <c r="KA19" s="5">
        <f>IF(KA$2&gt;Exit,0,Expense!KB230-KA18)</f>
        <v>0</v>
      </c>
      <c r="KB19" s="5">
        <f>IF(KB$2&gt;Exit,0,Expense!KC230-KB18)</f>
        <v>0</v>
      </c>
      <c r="KC19" s="5">
        <f>IF(KC$2&gt;Exit,0,Expense!KD230-KC18)</f>
        <v>0</v>
      </c>
      <c r="KD19" s="5">
        <f>IF(KD$2&gt;Exit,0,Expense!KE230-KD18)</f>
        <v>0</v>
      </c>
      <c r="KE19" s="5">
        <f>IF(KE$2&gt;Exit,0,Expense!KF230-KE18)</f>
        <v>0</v>
      </c>
      <c r="KF19" s="5">
        <f>IF(KF$2&gt;Exit,0,Expense!KG230-KF18)</f>
        <v>0</v>
      </c>
      <c r="KG19" s="5">
        <f>IF(KG$2&gt;Exit,0,Expense!KH230-KG18)</f>
        <v>0</v>
      </c>
      <c r="KH19" s="5">
        <f>IF(KH$2&gt;Exit,0,Expense!KI230-KH18)</f>
        <v>0</v>
      </c>
      <c r="KI19" s="5">
        <f>IF(KI$2&gt;Exit,0,Expense!KJ230-KI18)</f>
        <v>0</v>
      </c>
      <c r="KJ19" s="5">
        <f>IF(KJ$2&gt;Exit,0,Expense!KK230-KJ18)</f>
        <v>0</v>
      </c>
      <c r="KK19" s="5">
        <f>IF(KK$2&gt;Exit,0,Expense!KL230-KK18)</f>
        <v>0</v>
      </c>
      <c r="KL19" s="5">
        <f>IF(KL$2&gt;Exit,0,Expense!KM230-KL18)</f>
        <v>0</v>
      </c>
      <c r="KM19" s="5">
        <f>IF(KM$2&gt;Exit,0,Expense!KN230-KM18)</f>
        <v>0</v>
      </c>
      <c r="KN19" s="5">
        <f>IF(KN$2&gt;Exit,0,Expense!KO230-KN18)</f>
        <v>0</v>
      </c>
      <c r="KO19" s="5">
        <f>IF(KO$2&gt;Exit,0,Expense!KP230-KO18)</f>
        <v>0</v>
      </c>
      <c r="KP19" s="5">
        <f>IF(KP$2&gt;Exit,0,Expense!KQ230-KP18)</f>
        <v>0</v>
      </c>
      <c r="KQ19" s="5">
        <f>IF(KQ$2&gt;Exit,0,Expense!KR230-KQ18)</f>
        <v>0</v>
      </c>
      <c r="KR19" s="5">
        <f>IF(KR$2&gt;Exit,0,Expense!KS230-KR18)</f>
        <v>0</v>
      </c>
      <c r="KS19" s="5">
        <f>IF(KS$2&gt;Exit,0,Expense!KT230-KS18)</f>
        <v>0</v>
      </c>
      <c r="KT19" s="5">
        <f>IF(KT$2&gt;Exit,0,Expense!KU230-KT18)</f>
        <v>0</v>
      </c>
      <c r="KU19" s="5">
        <f>IF(KU$2&gt;Exit,0,Expense!KV230-KU18)</f>
        <v>0</v>
      </c>
      <c r="KV19" s="5">
        <f>IF(KV$2&gt;Exit,0,Expense!KW230-KV18)</f>
        <v>0</v>
      </c>
      <c r="KW19" s="5">
        <f>IF(KW$2&gt;Exit,0,Expense!KX230-KW18)</f>
        <v>0</v>
      </c>
    </row>
    <row r="20" spans="1:309">
      <c r="A20" s="380" t="s">
        <v>467</v>
      </c>
      <c r="B20" s="381" t="s">
        <v>468</v>
      </c>
      <c r="D20" s="5">
        <f>IF(D$2&gt;Exit,0,Expense!E166)</f>
        <v>0</v>
      </c>
      <c r="E20" s="5">
        <f>IF(E$2&gt;Exit,0,Expense!F166)</f>
        <v>0</v>
      </c>
      <c r="F20" s="5">
        <f>IF(F$2&gt;Exit,0,Expense!G166)</f>
        <v>0</v>
      </c>
      <c r="G20" s="5">
        <f>IF(G$2&gt;Exit,0,Expense!H166)</f>
        <v>0</v>
      </c>
      <c r="H20" s="5">
        <f>IF(H$2&gt;Exit,0,Expense!I166)</f>
        <v>0</v>
      </c>
      <c r="I20" s="5">
        <f>IF(I$2&gt;Exit,0,Expense!J166)</f>
        <v>0</v>
      </c>
      <c r="J20" s="5">
        <f>IF(J$2&gt;Exit,0,Expense!K166)</f>
        <v>0</v>
      </c>
      <c r="K20" s="5">
        <f>IF(K$2&gt;Exit,0,Expense!L166)</f>
        <v>0</v>
      </c>
      <c r="L20" s="5">
        <f>IF(L$2&gt;Exit,0,Expense!M166)</f>
        <v>0</v>
      </c>
      <c r="M20" s="5">
        <f>IF(M$2&gt;Exit,0,Expense!N166)</f>
        <v>0</v>
      </c>
      <c r="N20" s="5">
        <f>IF(N$2&gt;Exit,0,Expense!O166)</f>
        <v>0</v>
      </c>
      <c r="O20" s="5">
        <f>IF(O$2&gt;Exit,0,Expense!P166)</f>
        <v>0</v>
      </c>
      <c r="P20" s="5">
        <f>IF(P$2&gt;Exit,0,Expense!Q166)</f>
        <v>0</v>
      </c>
      <c r="Q20" s="5">
        <f>IF(Q$2&gt;Exit,0,Expense!R166)</f>
        <v>0</v>
      </c>
      <c r="R20" s="5">
        <f>IF(R$2&gt;Exit,0,Expense!S166)</f>
        <v>0</v>
      </c>
      <c r="S20" s="5">
        <f>IF(S$2&gt;Exit,0,Expense!T166)</f>
        <v>0</v>
      </c>
      <c r="T20" s="5">
        <f>IF(T$2&gt;Exit,0,Expense!U166)</f>
        <v>0</v>
      </c>
      <c r="U20" s="5">
        <f>IF(U$2&gt;Exit,0,Expense!V166)</f>
        <v>0</v>
      </c>
      <c r="V20" s="5">
        <f>IF(V$2&gt;Exit,0,Expense!W166)</f>
        <v>0</v>
      </c>
      <c r="W20" s="5">
        <f>IF(W$2&gt;Exit,0,Expense!X166)</f>
        <v>0</v>
      </c>
      <c r="X20" s="5">
        <f>IF(X$2&gt;Exit,0,Expense!Y166)</f>
        <v>0</v>
      </c>
      <c r="Y20" s="5">
        <f>IF(Y$2&gt;Exit,0,Expense!Z166)</f>
        <v>0</v>
      </c>
      <c r="Z20" s="5">
        <f>IF(Z$2&gt;Exit,0,Expense!AA166)</f>
        <v>0</v>
      </c>
      <c r="AA20" s="5">
        <f>IF(AA$2&gt;Exit,0,Expense!AB166)</f>
        <v>0</v>
      </c>
      <c r="AB20" s="5">
        <f>IF(AB$2&gt;Exit,0,Expense!AC166)</f>
        <v>0</v>
      </c>
      <c r="AC20" s="5">
        <f>IF(AC$2&gt;Exit,0,Expense!AD166)</f>
        <v>0</v>
      </c>
      <c r="AD20" s="5">
        <f>IF(AD$2&gt;Exit,0,Expense!AE166)</f>
        <v>0</v>
      </c>
      <c r="AE20" s="5">
        <f>IF(AE$2&gt;Exit,0,Expense!AF166)</f>
        <v>0</v>
      </c>
      <c r="AF20" s="5">
        <f>IF(AF$2&gt;Exit,0,Expense!AG166)</f>
        <v>0</v>
      </c>
      <c r="AG20" s="5">
        <f>IF(AG$2&gt;Exit,0,Expense!AH166)</f>
        <v>0</v>
      </c>
      <c r="AH20" s="5">
        <f>IF(AH$2&gt;Exit,0,Expense!AI166)</f>
        <v>0</v>
      </c>
      <c r="AI20" s="5">
        <f>IF(AI$2&gt;Exit,0,Expense!AJ166)</f>
        <v>0</v>
      </c>
      <c r="AJ20" s="5">
        <f>IF(AJ$2&gt;Exit,0,Expense!AK166)</f>
        <v>0</v>
      </c>
      <c r="AK20" s="5">
        <f>IF(AK$2&gt;Exit,0,Expense!AL166)</f>
        <v>0</v>
      </c>
      <c r="AL20" s="5">
        <f>IF(AL$2&gt;Exit,0,Expense!AM166)</f>
        <v>0</v>
      </c>
      <c r="AM20" s="5">
        <f>IF(AM$2&gt;Exit,0,Expense!AN166)</f>
        <v>0</v>
      </c>
      <c r="AN20" s="5">
        <f>IF(AN$2&gt;Exit,0,Expense!AO166)</f>
        <v>0</v>
      </c>
      <c r="AO20" s="5">
        <f>IF(AO$2&gt;Exit,0,Expense!AP166)</f>
        <v>0</v>
      </c>
      <c r="AP20" s="5">
        <f>IF(AP$2&gt;Exit,0,Expense!AQ166)</f>
        <v>0</v>
      </c>
      <c r="AQ20" s="5">
        <f>IF(AQ$2&gt;Exit,0,Expense!AR166)</f>
        <v>0</v>
      </c>
      <c r="AR20" s="5">
        <f>IF(AR$2&gt;Exit,0,Expense!AS166)</f>
        <v>0</v>
      </c>
      <c r="AS20" s="5">
        <f>IF(AS$2&gt;Exit,0,Expense!AT166)</f>
        <v>0</v>
      </c>
      <c r="AT20" s="5">
        <f>IF(AT$2&gt;Exit,0,Expense!AU166)</f>
        <v>0</v>
      </c>
      <c r="AU20" s="5">
        <f>IF(AU$2&gt;Exit,0,Expense!AV166)</f>
        <v>0</v>
      </c>
      <c r="AV20" s="5">
        <f>IF(AV$2&gt;Exit,0,Expense!AW166)</f>
        <v>0</v>
      </c>
      <c r="AW20" s="5">
        <f>IF(AW$2&gt;Exit,0,Expense!AX166)</f>
        <v>0</v>
      </c>
      <c r="AX20" s="5">
        <f>IF(AX$2&gt;Exit,0,Expense!AY166)</f>
        <v>0</v>
      </c>
      <c r="AY20" s="5">
        <f>IF(AY$2&gt;Exit,0,Expense!AZ166)</f>
        <v>0</v>
      </c>
      <c r="AZ20" s="5">
        <f>IF(AZ$2&gt;Exit,0,Expense!BA166)</f>
        <v>0</v>
      </c>
      <c r="BA20" s="5">
        <f>IF(BA$2&gt;Exit,0,Expense!BB166)</f>
        <v>0</v>
      </c>
      <c r="BB20" s="5">
        <f>IF(BB$2&gt;Exit,0,Expense!BC166)</f>
        <v>0</v>
      </c>
      <c r="BC20" s="5">
        <f>IF(BC$2&gt;Exit,0,Expense!BD166)</f>
        <v>0</v>
      </c>
      <c r="BD20" s="5">
        <f>IF(BD$2&gt;Exit,0,Expense!BE166)</f>
        <v>0</v>
      </c>
      <c r="BE20" s="5">
        <f>IF(BE$2&gt;Exit,0,Expense!BF166)</f>
        <v>0</v>
      </c>
      <c r="BF20" s="5">
        <f>IF(BF$2&gt;Exit,0,Expense!BG166)</f>
        <v>0</v>
      </c>
      <c r="BG20" s="5">
        <f>IF(BG$2&gt;Exit,0,Expense!BH166)</f>
        <v>0</v>
      </c>
      <c r="BH20" s="5">
        <f>IF(BH$2&gt;Exit,0,Expense!BI166)</f>
        <v>0</v>
      </c>
      <c r="BI20" s="5">
        <f>IF(BI$2&gt;Exit,0,Expense!BJ166)</f>
        <v>0</v>
      </c>
      <c r="BJ20" s="5">
        <f>IF(BJ$2&gt;Exit,0,Expense!BK166)</f>
        <v>0</v>
      </c>
      <c r="BK20" s="5">
        <f>IF(BK$2&gt;Exit,0,Expense!BL166)</f>
        <v>0</v>
      </c>
      <c r="BL20" s="5">
        <f>IF(BL$2&gt;Exit,0,Expense!BM166)</f>
        <v>0</v>
      </c>
      <c r="BM20" s="5">
        <f>IF(BM$2&gt;Exit,0,Expense!BN166)</f>
        <v>0</v>
      </c>
      <c r="BN20" s="5">
        <f>IF(BN$2&gt;Exit,0,Expense!BO166)</f>
        <v>0</v>
      </c>
      <c r="BO20" s="5">
        <f>IF(BO$2&gt;Exit,0,Expense!BP166)</f>
        <v>0</v>
      </c>
      <c r="BP20" s="5">
        <f>IF(BP$2&gt;Exit,0,Expense!BQ166)</f>
        <v>0</v>
      </c>
      <c r="BQ20" s="5">
        <f>IF(BQ$2&gt;Exit,0,Expense!BR166)</f>
        <v>0</v>
      </c>
      <c r="BR20" s="5">
        <f>IF(BR$2&gt;Exit,0,Expense!BS166)</f>
        <v>0</v>
      </c>
      <c r="BS20" s="5">
        <f>IF(BS$2&gt;Exit,0,Expense!BT166)</f>
        <v>0</v>
      </c>
      <c r="BT20" s="5">
        <f>IF(BT$2&gt;Exit,0,Expense!BU166)</f>
        <v>0</v>
      </c>
      <c r="BU20" s="5">
        <f>IF(BU$2&gt;Exit,0,Expense!BV166)</f>
        <v>0</v>
      </c>
      <c r="BV20" s="5">
        <f>IF(BV$2&gt;Exit,0,Expense!BW166)</f>
        <v>0</v>
      </c>
      <c r="BW20" s="5">
        <f>IF(BW$2&gt;Exit,0,Expense!BX166)</f>
        <v>0</v>
      </c>
      <c r="BX20" s="5">
        <f>IF(BX$2&gt;Exit,0,Expense!BY166)</f>
        <v>0</v>
      </c>
      <c r="BY20" s="5">
        <f>IF(BY$2&gt;Exit,0,Expense!BZ166)</f>
        <v>0</v>
      </c>
      <c r="BZ20" s="5">
        <f>IF(BZ$2&gt;Exit,0,Expense!CA166)</f>
        <v>40000</v>
      </c>
      <c r="CA20" s="5">
        <f>IF(CA$2&gt;Exit,0,Expense!CB166)</f>
        <v>40000</v>
      </c>
      <c r="CB20" s="5">
        <f>IF(CB$2&gt;Exit,0,Expense!CC166)</f>
        <v>40000</v>
      </c>
      <c r="CC20" s="5">
        <f>IF(CC$2&gt;Exit,0,Expense!CD166)</f>
        <v>40000</v>
      </c>
      <c r="CD20" s="5">
        <f>IF(CD$2&gt;Exit,0,Expense!CE166)</f>
        <v>40000</v>
      </c>
      <c r="CE20" s="5">
        <f>IF(CE$2&gt;Exit,0,Expense!CF166)</f>
        <v>40000</v>
      </c>
      <c r="CF20" s="5">
        <f>IF(CF$2&gt;Exit,0,Expense!CG166)</f>
        <v>40000</v>
      </c>
      <c r="CG20" s="5">
        <f>IF(CG$2&gt;Exit,0,Expense!CH166)</f>
        <v>40000</v>
      </c>
      <c r="CH20" s="5">
        <f>IF(CH$2&gt;Exit,0,Expense!CI166)</f>
        <v>40000</v>
      </c>
      <c r="CI20" s="5">
        <f>IF(CI$2&gt;Exit,0,Expense!CJ166)</f>
        <v>40000</v>
      </c>
      <c r="CJ20" s="5">
        <f>IF(CJ$2&gt;Exit,0,Expense!CK166)</f>
        <v>40000</v>
      </c>
      <c r="CK20" s="5">
        <f>IF(CK$2&gt;Exit,0,Expense!CL166)</f>
        <v>40000</v>
      </c>
      <c r="CL20" s="5">
        <f>IF(CL$2&gt;Exit,0,Expense!CM166)</f>
        <v>40000</v>
      </c>
      <c r="CM20" s="5">
        <f>IF(CM$2&gt;Exit,0,Expense!CN166)</f>
        <v>40000</v>
      </c>
      <c r="CN20" s="5">
        <f>IF(CN$2&gt;Exit,0,Expense!CO166)</f>
        <v>40000</v>
      </c>
      <c r="CO20" s="5">
        <f>IF(CO$2&gt;Exit,0,Expense!CP166)</f>
        <v>40000</v>
      </c>
      <c r="CP20" s="5">
        <f>IF(CP$2&gt;Exit,0,Expense!CQ166)</f>
        <v>40000</v>
      </c>
      <c r="CQ20" s="5">
        <f>IF(CQ$2&gt;Exit,0,Expense!CR166)</f>
        <v>40000</v>
      </c>
      <c r="CR20" s="5">
        <f>IF(CR$2&gt;Exit,0,Expense!CS166)</f>
        <v>40000</v>
      </c>
      <c r="CS20" s="5">
        <f>IF(CS$2&gt;Exit,0,Expense!CT166)</f>
        <v>40000</v>
      </c>
      <c r="CT20" s="5">
        <f>IF(CT$2&gt;Exit,0,Expense!CU166)</f>
        <v>40000</v>
      </c>
      <c r="CU20" s="5">
        <f>IF(CU$2&gt;Exit,0,Expense!CV166)</f>
        <v>40000</v>
      </c>
      <c r="CV20" s="5">
        <f>IF(CV$2&gt;Exit,0,Expense!CW166)</f>
        <v>40000</v>
      </c>
      <c r="CW20" s="5">
        <f>IF(CW$2&gt;Exit,0,Expense!CX166)</f>
        <v>40000</v>
      </c>
      <c r="CX20" s="5">
        <f>IF(CX$2&gt;Exit,0,Expense!CY166)</f>
        <v>40000</v>
      </c>
      <c r="CY20" s="5">
        <f>IF(CY$2&gt;Exit,0,Expense!CZ166)</f>
        <v>40000</v>
      </c>
      <c r="CZ20" s="5">
        <f>IF(CZ$2&gt;Exit,0,Expense!DA166)</f>
        <v>40000</v>
      </c>
      <c r="DA20" s="5">
        <f>IF(DA$2&gt;Exit,0,Expense!DB166)</f>
        <v>40000</v>
      </c>
      <c r="DB20" s="5">
        <f>IF(DB$2&gt;Exit,0,Expense!DC166)</f>
        <v>40000</v>
      </c>
      <c r="DC20" s="5">
        <f>IF(DC$2&gt;Exit,0,Expense!DD166)</f>
        <v>40000</v>
      </c>
      <c r="DD20" s="5">
        <f>IF(DD$2&gt;Exit,0,Expense!DE166)</f>
        <v>40000</v>
      </c>
      <c r="DE20" s="5">
        <f>IF(DE$2&gt;Exit,0,Expense!DF166)</f>
        <v>40000</v>
      </c>
      <c r="DF20" s="5">
        <f>IF(DF$2&gt;Exit,0,Expense!DG166)</f>
        <v>40000</v>
      </c>
      <c r="DG20" s="5">
        <f>IF(DG$2&gt;Exit,0,Expense!DH166)</f>
        <v>40000</v>
      </c>
      <c r="DH20" s="5">
        <f>IF(DH$2&gt;Exit,0,Expense!DI166)</f>
        <v>40000</v>
      </c>
      <c r="DI20" s="5">
        <f>IF(DI$2&gt;Exit,0,Expense!DJ166)</f>
        <v>40000</v>
      </c>
      <c r="DJ20" s="5">
        <f>IF(DJ$2&gt;Exit,0,Expense!DK166)</f>
        <v>40000</v>
      </c>
      <c r="DK20" s="5">
        <f>IF(DK$2&gt;Exit,0,Expense!DL166)</f>
        <v>40000</v>
      </c>
      <c r="DL20" s="5">
        <f>IF(DL$2&gt;Exit,0,Expense!DM166)</f>
        <v>40000</v>
      </c>
      <c r="DM20" s="5">
        <f>IF(DM$2&gt;Exit,0,Expense!DN166)</f>
        <v>40000</v>
      </c>
      <c r="DN20" s="5">
        <f>IF(DN$2&gt;Exit,0,Expense!DO166)</f>
        <v>40000</v>
      </c>
      <c r="DO20" s="5">
        <f>IF(DO$2&gt;Exit,0,Expense!DP166)</f>
        <v>40000</v>
      </c>
      <c r="DP20" s="5">
        <f>IF(DP$2&gt;Exit,0,Expense!DQ166)</f>
        <v>40000</v>
      </c>
      <c r="DQ20" s="5">
        <f>IF(DQ$2&gt;Exit,0,Expense!DR166)</f>
        <v>40000</v>
      </c>
      <c r="DR20" s="5">
        <f>IF(DR$2&gt;Exit,0,Expense!DS166)</f>
        <v>40000</v>
      </c>
      <c r="DS20" s="5">
        <f>IF(DS$2&gt;Exit,0,Expense!DT166)</f>
        <v>40000</v>
      </c>
      <c r="DT20" s="5">
        <f>IF(DT$2&gt;Exit,0,Expense!DU166)</f>
        <v>40000</v>
      </c>
      <c r="DU20" s="5">
        <f>IF(DU$2&gt;Exit,0,Expense!DV166)</f>
        <v>40000</v>
      </c>
      <c r="DV20" s="5">
        <f>IF(DV$2&gt;Exit,0,Expense!DW166)</f>
        <v>40000</v>
      </c>
      <c r="DW20" s="5">
        <f>IF(DW$2&gt;Exit,0,Expense!DX166)</f>
        <v>40000</v>
      </c>
      <c r="DX20" s="5">
        <f>IF(DX$2&gt;Exit,0,Expense!DY166)</f>
        <v>40000</v>
      </c>
      <c r="DY20" s="5">
        <f>IF(DY$2&gt;Exit,0,Expense!DZ166)</f>
        <v>40000</v>
      </c>
      <c r="DZ20" s="5">
        <f>IF(DZ$2&gt;Exit,0,Expense!EA166)</f>
        <v>40000</v>
      </c>
      <c r="EA20" s="5">
        <f>IF(EA$2&gt;Exit,0,Expense!EB166)</f>
        <v>40000</v>
      </c>
      <c r="EB20" s="5">
        <f>IF(EB$2&gt;Exit,0,Expense!EC166)</f>
        <v>40000</v>
      </c>
      <c r="EC20" s="5">
        <f>IF(EC$2&gt;Exit,0,Expense!ED166)</f>
        <v>40000</v>
      </c>
      <c r="ED20" s="5">
        <f>IF(ED$2&gt;Exit,0,Expense!EE166)</f>
        <v>40000</v>
      </c>
      <c r="EE20" s="5">
        <f>IF(EE$2&gt;Exit,0,Expense!EF166)</f>
        <v>40000</v>
      </c>
      <c r="EF20" s="5">
        <f>IF(EF$2&gt;Exit,0,Expense!EG166)</f>
        <v>40000</v>
      </c>
      <c r="EG20" s="5">
        <f>IF(EG$2&gt;Exit,0,Expense!EH166)</f>
        <v>40000</v>
      </c>
      <c r="EH20" s="5">
        <f>IF(EH$2&gt;Exit,0,Expense!EI166)</f>
        <v>40000</v>
      </c>
      <c r="EI20" s="5">
        <f>IF(EI$2&gt;Exit,0,Expense!EJ166)</f>
        <v>40000</v>
      </c>
      <c r="EJ20" s="5">
        <f>IF(EJ$2&gt;Exit,0,Expense!EK166)</f>
        <v>40000</v>
      </c>
      <c r="EK20" s="5">
        <f>IF(EK$2&gt;Exit,0,Expense!EL166)</f>
        <v>40000</v>
      </c>
      <c r="EL20" s="5">
        <f>IF(EL$2&gt;Exit,0,Expense!EM166)</f>
        <v>40000</v>
      </c>
      <c r="EM20" s="5">
        <f>IF(EM$2&gt;Exit,0,Expense!EN166)</f>
        <v>40000</v>
      </c>
      <c r="EN20" s="5">
        <f>IF(EN$2&gt;Exit,0,Expense!EO166)</f>
        <v>40000</v>
      </c>
      <c r="EO20" s="5">
        <f>IF(EO$2&gt;Exit,0,Expense!EP166)</f>
        <v>40000</v>
      </c>
      <c r="EP20" s="5">
        <f>IF(EP$2&gt;Exit,0,Expense!EQ166)</f>
        <v>40000</v>
      </c>
      <c r="EQ20" s="5">
        <f>IF(EQ$2&gt;Exit,0,Expense!ER166)</f>
        <v>40000</v>
      </c>
      <c r="ER20" s="5">
        <f>IF(ER$2&gt;Exit,0,Expense!ES166)</f>
        <v>40000</v>
      </c>
      <c r="ES20" s="5">
        <f>IF(ES$2&gt;Exit,0,Expense!ET166)</f>
        <v>40000</v>
      </c>
      <c r="ET20" s="5">
        <f>IF(ET$2&gt;Exit,0,Expense!EU166)</f>
        <v>40000</v>
      </c>
      <c r="EU20" s="5">
        <f>IF(EU$2&gt;Exit,0,Expense!EV166)</f>
        <v>40000</v>
      </c>
      <c r="EV20" s="5">
        <f>IF(EV$2&gt;Exit,0,Expense!EW166)</f>
        <v>40000</v>
      </c>
      <c r="EW20" s="5">
        <f>IF(EW$2&gt;Exit,0,Expense!EX166)</f>
        <v>40000</v>
      </c>
      <c r="EX20" s="5">
        <f>IF(EX$2&gt;Exit,0,Expense!EY166)</f>
        <v>0</v>
      </c>
      <c r="EY20" s="5">
        <f>IF(EY$2&gt;Exit,0,Expense!EZ166)</f>
        <v>0</v>
      </c>
      <c r="EZ20" s="5">
        <f>IF(EZ$2&gt;Exit,0,Expense!FA166)</f>
        <v>0</v>
      </c>
      <c r="FA20" s="5">
        <f>IF(FA$2&gt;Exit,0,Expense!FB166)</f>
        <v>0</v>
      </c>
      <c r="FB20" s="5">
        <f>IF(FB$2&gt;Exit,0,Expense!FC166)</f>
        <v>0</v>
      </c>
      <c r="FC20" s="5">
        <f>IF(FC$2&gt;Exit,0,Expense!FD166)</f>
        <v>0</v>
      </c>
      <c r="FD20" s="5">
        <f>IF(FD$2&gt;Exit,0,Expense!FE166)</f>
        <v>0</v>
      </c>
      <c r="FE20" s="5">
        <f>IF(FE$2&gt;Exit,0,Expense!FF166)</f>
        <v>0</v>
      </c>
      <c r="FF20" s="5">
        <f>IF(FF$2&gt;Exit,0,Expense!FG166)</f>
        <v>0</v>
      </c>
      <c r="FG20" s="5">
        <f>IF(FG$2&gt;Exit,0,Expense!FH166)</f>
        <v>0</v>
      </c>
      <c r="FH20" s="5">
        <f>IF(FH$2&gt;Exit,0,Expense!FI166)</f>
        <v>0</v>
      </c>
      <c r="FI20" s="5">
        <f>IF(FI$2&gt;Exit,0,Expense!FJ166)</f>
        <v>0</v>
      </c>
      <c r="FJ20" s="5">
        <f>IF(FJ$2&gt;Exit,0,Expense!FK166)</f>
        <v>0</v>
      </c>
      <c r="FK20" s="5">
        <f>IF(FK$2&gt;Exit,0,Expense!FL166)</f>
        <v>0</v>
      </c>
      <c r="FL20" s="5">
        <f>IF(FL$2&gt;Exit,0,Expense!FM166)</f>
        <v>0</v>
      </c>
      <c r="FM20" s="5">
        <f>IF(FM$2&gt;Exit,0,Expense!FN166)</f>
        <v>0</v>
      </c>
      <c r="FN20" s="5">
        <f>IF(FN$2&gt;Exit,0,Expense!FO166)</f>
        <v>0</v>
      </c>
      <c r="FO20" s="5">
        <f>IF(FO$2&gt;Exit,0,Expense!FP166)</f>
        <v>0</v>
      </c>
      <c r="FP20" s="5">
        <f>IF(FP$2&gt;Exit,0,Expense!FQ166)</f>
        <v>0</v>
      </c>
      <c r="FQ20" s="5">
        <f>IF(FQ$2&gt;Exit,0,Expense!FR166)</f>
        <v>0</v>
      </c>
      <c r="FR20" s="5">
        <f>IF(FR$2&gt;Exit,0,Expense!FS166)</f>
        <v>0</v>
      </c>
      <c r="FS20" s="5">
        <f>IF(FS$2&gt;Exit,0,Expense!FT166)</f>
        <v>0</v>
      </c>
      <c r="FT20" s="5">
        <f>IF(FT$2&gt;Exit,0,Expense!FU166)</f>
        <v>0</v>
      </c>
      <c r="FU20" s="5">
        <f>IF(FU$2&gt;Exit,0,Expense!FV166)</f>
        <v>0</v>
      </c>
      <c r="FV20" s="5">
        <f>IF(FV$2&gt;Exit,0,Expense!FW166)</f>
        <v>0</v>
      </c>
      <c r="FW20" s="5">
        <f>IF(FW$2&gt;Exit,0,Expense!FX166)</f>
        <v>0</v>
      </c>
      <c r="FX20" s="5">
        <f>IF(FX$2&gt;Exit,0,Expense!FY166)</f>
        <v>0</v>
      </c>
      <c r="FY20" s="5">
        <f>IF(FY$2&gt;Exit,0,Expense!FZ166)</f>
        <v>0</v>
      </c>
      <c r="FZ20" s="5">
        <f>IF(FZ$2&gt;Exit,0,Expense!GA166)</f>
        <v>0</v>
      </c>
      <c r="GA20" s="5">
        <f>IF(GA$2&gt;Exit,0,Expense!GB166)</f>
        <v>0</v>
      </c>
      <c r="GB20" s="5">
        <f>IF(GB$2&gt;Exit,0,Expense!GC166)</f>
        <v>0</v>
      </c>
      <c r="GC20" s="5">
        <f>IF(GC$2&gt;Exit,0,Expense!GD166)</f>
        <v>0</v>
      </c>
      <c r="GD20" s="5">
        <f>IF(GD$2&gt;Exit,0,Expense!GE166)</f>
        <v>0</v>
      </c>
      <c r="GE20" s="5">
        <f>IF(GE$2&gt;Exit,0,Expense!GF166)</f>
        <v>0</v>
      </c>
      <c r="GF20" s="5">
        <f>IF(GF$2&gt;Exit,0,Expense!GG166)</f>
        <v>0</v>
      </c>
      <c r="GG20" s="5">
        <f>IF(GG$2&gt;Exit,0,Expense!GH166)</f>
        <v>0</v>
      </c>
      <c r="GH20" s="5">
        <f>IF(GH$2&gt;Exit,0,Expense!GI166)</f>
        <v>0</v>
      </c>
      <c r="GI20" s="5">
        <f>IF(GI$2&gt;Exit,0,Expense!GJ166)</f>
        <v>0</v>
      </c>
      <c r="GJ20" s="5">
        <f>IF(GJ$2&gt;Exit,0,Expense!GK166)</f>
        <v>0</v>
      </c>
      <c r="GK20" s="5">
        <f>IF(GK$2&gt;Exit,0,Expense!GL166)</f>
        <v>0</v>
      </c>
      <c r="GL20" s="5">
        <f>IF(GL$2&gt;Exit,0,Expense!GM166)</f>
        <v>0</v>
      </c>
      <c r="GM20" s="5">
        <f>IF(GM$2&gt;Exit,0,Expense!GN166)</f>
        <v>0</v>
      </c>
      <c r="GN20" s="5">
        <f>IF(GN$2&gt;Exit,0,Expense!GO166)</f>
        <v>0</v>
      </c>
      <c r="GO20" s="5">
        <f>IF(GO$2&gt;Exit,0,Expense!GP166)</f>
        <v>0</v>
      </c>
      <c r="GP20" s="5">
        <f>IF(GP$2&gt;Exit,0,Expense!GQ166)</f>
        <v>0</v>
      </c>
      <c r="GQ20" s="5">
        <f>IF(GQ$2&gt;Exit,0,Expense!GR166)</f>
        <v>0</v>
      </c>
      <c r="GR20" s="5">
        <f>IF(GR$2&gt;Exit,0,Expense!GS166)</f>
        <v>0</v>
      </c>
      <c r="GS20" s="5">
        <f>IF(GS$2&gt;Exit,0,Expense!GT166)</f>
        <v>0</v>
      </c>
      <c r="GT20" s="5">
        <f>IF(GT$2&gt;Exit,0,Expense!GU166)</f>
        <v>0</v>
      </c>
      <c r="GU20" s="5">
        <f>IF(GU$2&gt;Exit,0,Expense!GV166)</f>
        <v>0</v>
      </c>
      <c r="GV20" s="5">
        <f>IF(GV$2&gt;Exit,0,Expense!GW166)</f>
        <v>0</v>
      </c>
      <c r="GW20" s="5">
        <f>IF(GW$2&gt;Exit,0,Expense!GX166)</f>
        <v>0</v>
      </c>
      <c r="GX20" s="5">
        <f>IF(GX$2&gt;Exit,0,Expense!GY166)</f>
        <v>0</v>
      </c>
      <c r="GY20" s="5">
        <f>IF(GY$2&gt;Exit,0,Expense!GZ166)</f>
        <v>0</v>
      </c>
      <c r="GZ20" s="5">
        <f>IF(GZ$2&gt;Exit,0,Expense!HA166)</f>
        <v>0</v>
      </c>
      <c r="HA20" s="5">
        <f>IF(HA$2&gt;Exit,0,Expense!HB166)</f>
        <v>0</v>
      </c>
      <c r="HB20" s="5">
        <f>IF(HB$2&gt;Exit,0,Expense!HC166)</f>
        <v>0</v>
      </c>
      <c r="HC20" s="5">
        <f>IF(HC$2&gt;Exit,0,Expense!HD166)</f>
        <v>0</v>
      </c>
      <c r="HD20" s="5">
        <f>IF(HD$2&gt;Exit,0,Expense!HE166)</f>
        <v>0</v>
      </c>
      <c r="HE20" s="5">
        <f>IF(HE$2&gt;Exit,0,Expense!HF166)</f>
        <v>0</v>
      </c>
      <c r="HF20" s="5">
        <f>IF(HF$2&gt;Exit,0,Expense!HG166)</f>
        <v>0</v>
      </c>
      <c r="HG20" s="5">
        <f>IF(HG$2&gt;Exit,0,Expense!HH166)</f>
        <v>0</v>
      </c>
      <c r="HH20" s="5">
        <f>IF(HH$2&gt;Exit,0,Expense!HI166)</f>
        <v>0</v>
      </c>
      <c r="HI20" s="5">
        <f>IF(HI$2&gt;Exit,0,Expense!HJ166)</f>
        <v>0</v>
      </c>
      <c r="HJ20" s="5">
        <f>IF(HJ$2&gt;Exit,0,Expense!HK166)</f>
        <v>0</v>
      </c>
      <c r="HK20" s="5">
        <f>IF(HK$2&gt;Exit,0,Expense!HL166)</f>
        <v>0</v>
      </c>
      <c r="HL20" s="5">
        <f>IF(HL$2&gt;Exit,0,Expense!HM166)</f>
        <v>0</v>
      </c>
      <c r="HM20" s="5">
        <f>IF(HM$2&gt;Exit,0,Expense!HN166)</f>
        <v>0</v>
      </c>
      <c r="HN20" s="5">
        <f>IF(HN$2&gt;Exit,0,Expense!HO166)</f>
        <v>0</v>
      </c>
      <c r="HO20" s="5">
        <f>IF(HO$2&gt;Exit,0,Expense!HP166)</f>
        <v>0</v>
      </c>
      <c r="HP20" s="5">
        <f>IF(HP$2&gt;Exit,0,Expense!HQ166)</f>
        <v>0</v>
      </c>
      <c r="HQ20" s="5">
        <f>IF(HQ$2&gt;Exit,0,Expense!HR166)</f>
        <v>0</v>
      </c>
      <c r="HR20" s="5">
        <f>IF(HR$2&gt;Exit,0,Expense!HS166)</f>
        <v>0</v>
      </c>
      <c r="HS20" s="5">
        <f>IF(HS$2&gt;Exit,0,Expense!HT166)</f>
        <v>0</v>
      </c>
      <c r="HT20" s="5">
        <f>IF(HT$2&gt;Exit,0,Expense!HU166)</f>
        <v>0</v>
      </c>
      <c r="HU20" s="5">
        <f>IF(HU$2&gt;Exit,0,Expense!HV166)</f>
        <v>0</v>
      </c>
      <c r="HV20" s="5">
        <f>IF(HV$2&gt;Exit,0,Expense!HW166)</f>
        <v>0</v>
      </c>
      <c r="HW20" s="5">
        <f>IF(HW$2&gt;Exit,0,Expense!HX166)</f>
        <v>0</v>
      </c>
      <c r="HX20" s="5">
        <f>IF(HX$2&gt;Exit,0,Expense!HY166)</f>
        <v>0</v>
      </c>
      <c r="HY20" s="5">
        <f>IF(HY$2&gt;Exit,0,Expense!HZ166)</f>
        <v>0</v>
      </c>
      <c r="HZ20" s="5">
        <f>IF(HZ$2&gt;Exit,0,Expense!IA166)</f>
        <v>0</v>
      </c>
      <c r="IA20" s="5">
        <f>IF(IA$2&gt;Exit,0,Expense!IB166)</f>
        <v>0</v>
      </c>
      <c r="IB20" s="5">
        <f>IF(IB$2&gt;Exit,0,Expense!IC166)</f>
        <v>0</v>
      </c>
      <c r="IC20" s="5">
        <f>IF(IC$2&gt;Exit,0,Expense!ID166)</f>
        <v>0</v>
      </c>
      <c r="ID20" s="5">
        <f>IF(ID$2&gt;Exit,0,Expense!IE166)</f>
        <v>0</v>
      </c>
      <c r="IE20" s="5">
        <f>IF(IE$2&gt;Exit,0,Expense!IF166)</f>
        <v>0</v>
      </c>
      <c r="IF20" s="5">
        <f>IF(IF$2&gt;Exit,0,Expense!IG166)</f>
        <v>0</v>
      </c>
      <c r="IG20" s="5">
        <f>IF(IG$2&gt;Exit,0,Expense!IH166)</f>
        <v>0</v>
      </c>
      <c r="IH20" s="5">
        <f>IF(IH$2&gt;Exit,0,Expense!II166)</f>
        <v>0</v>
      </c>
      <c r="II20" s="5">
        <f>IF(II$2&gt;Exit,0,Expense!IJ166)</f>
        <v>0</v>
      </c>
      <c r="IJ20" s="5">
        <f>IF(IJ$2&gt;Exit,0,Expense!IK166)</f>
        <v>0</v>
      </c>
      <c r="IK20" s="5">
        <f>IF(IK$2&gt;Exit,0,Expense!IL166)</f>
        <v>0</v>
      </c>
      <c r="IL20" s="5">
        <f>IF(IL$2&gt;Exit,0,Expense!IM166)</f>
        <v>0</v>
      </c>
      <c r="IM20" s="5">
        <f>IF(IM$2&gt;Exit,0,Expense!IN166)</f>
        <v>0</v>
      </c>
      <c r="IN20" s="5">
        <f>IF(IN$2&gt;Exit,0,Expense!IO166)</f>
        <v>0</v>
      </c>
      <c r="IO20" s="5">
        <f>IF(IO$2&gt;Exit,0,Expense!IP166)</f>
        <v>0</v>
      </c>
      <c r="IP20" s="5">
        <f>IF(IP$2&gt;Exit,0,Expense!IQ166)</f>
        <v>0</v>
      </c>
      <c r="IQ20" s="5">
        <f>IF(IQ$2&gt;Exit,0,Expense!IR166)</f>
        <v>0</v>
      </c>
      <c r="IR20" s="5">
        <f>IF(IR$2&gt;Exit,0,Expense!IS166)</f>
        <v>0</v>
      </c>
      <c r="IS20" s="5">
        <f>IF(IS$2&gt;Exit,0,Expense!IT166)</f>
        <v>0</v>
      </c>
      <c r="IT20" s="5">
        <f>IF(IT$2&gt;Exit,0,Expense!IU166)</f>
        <v>0</v>
      </c>
      <c r="IU20" s="5">
        <f>IF(IU$2&gt;Exit,0,Expense!IV166)</f>
        <v>0</v>
      </c>
      <c r="IV20" s="5">
        <f>IF(IV$2&gt;Exit,0,Expense!IW166)</f>
        <v>0</v>
      </c>
      <c r="IW20" s="5">
        <f>IF(IW$2&gt;Exit,0,Expense!IX166)</f>
        <v>0</v>
      </c>
      <c r="IX20" s="5">
        <f>IF(IX$2&gt;Exit,0,Expense!IY166)</f>
        <v>0</v>
      </c>
      <c r="IY20" s="5">
        <f>IF(IY$2&gt;Exit,0,Expense!IZ166)</f>
        <v>0</v>
      </c>
      <c r="IZ20" s="5">
        <f>IF(IZ$2&gt;Exit,0,Expense!JA166)</f>
        <v>0</v>
      </c>
      <c r="JA20" s="5">
        <f>IF(JA$2&gt;Exit,0,Expense!JB166)</f>
        <v>0</v>
      </c>
      <c r="JB20" s="5">
        <f>IF(JB$2&gt;Exit,0,Expense!JC166)</f>
        <v>0</v>
      </c>
      <c r="JC20" s="5">
        <f>IF(JC$2&gt;Exit,0,Expense!JD166)</f>
        <v>0</v>
      </c>
      <c r="JD20" s="5">
        <f>IF(JD$2&gt;Exit,0,Expense!JE166)</f>
        <v>0</v>
      </c>
      <c r="JE20" s="5">
        <f>IF(JE$2&gt;Exit,0,Expense!JF166)</f>
        <v>0</v>
      </c>
      <c r="JF20" s="5">
        <f>IF(JF$2&gt;Exit,0,Expense!JG166)</f>
        <v>0</v>
      </c>
      <c r="JG20" s="5">
        <f>IF(JG$2&gt;Exit,0,Expense!JH166)</f>
        <v>0</v>
      </c>
      <c r="JH20" s="5">
        <f>IF(JH$2&gt;Exit,0,Expense!JI166)</f>
        <v>0</v>
      </c>
      <c r="JI20" s="5">
        <f>IF(JI$2&gt;Exit,0,Expense!JJ166)</f>
        <v>0</v>
      </c>
      <c r="JJ20" s="5">
        <f>IF(JJ$2&gt;Exit,0,Expense!JK166)</f>
        <v>0</v>
      </c>
      <c r="JK20" s="5">
        <f>IF(JK$2&gt;Exit,0,Expense!JL166)</f>
        <v>0</v>
      </c>
      <c r="JL20" s="5">
        <f>IF(JL$2&gt;Exit,0,Expense!JM166)</f>
        <v>0</v>
      </c>
      <c r="JM20" s="5">
        <f>IF(JM$2&gt;Exit,0,Expense!JN166)</f>
        <v>0</v>
      </c>
      <c r="JN20" s="5">
        <f>IF(JN$2&gt;Exit,0,Expense!JO166)</f>
        <v>0</v>
      </c>
      <c r="JO20" s="5">
        <f>IF(JO$2&gt;Exit,0,Expense!JP166)</f>
        <v>0</v>
      </c>
      <c r="JP20" s="5">
        <f>IF(JP$2&gt;Exit,0,Expense!JQ166)</f>
        <v>0</v>
      </c>
      <c r="JQ20" s="5">
        <f>IF(JQ$2&gt;Exit,0,Expense!JR166)</f>
        <v>0</v>
      </c>
      <c r="JR20" s="5">
        <f>IF(JR$2&gt;Exit,0,Expense!JS166)</f>
        <v>0</v>
      </c>
      <c r="JS20" s="5">
        <f>IF(JS$2&gt;Exit,0,Expense!JT166)</f>
        <v>0</v>
      </c>
      <c r="JT20" s="5">
        <f>IF(JT$2&gt;Exit,0,Expense!JU166)</f>
        <v>0</v>
      </c>
      <c r="JU20" s="5">
        <f>IF(JU$2&gt;Exit,0,Expense!JV166)</f>
        <v>0</v>
      </c>
      <c r="JV20" s="5">
        <f>IF(JV$2&gt;Exit,0,Expense!JW166)</f>
        <v>0</v>
      </c>
      <c r="JW20" s="5">
        <f>IF(JW$2&gt;Exit,0,Expense!JX166)</f>
        <v>0</v>
      </c>
      <c r="JX20" s="5">
        <f>IF(JX$2&gt;Exit,0,Expense!JY166)</f>
        <v>0</v>
      </c>
      <c r="JY20" s="5">
        <f>IF(JY$2&gt;Exit,0,Expense!JZ166)</f>
        <v>0</v>
      </c>
      <c r="JZ20" s="5">
        <f>IF(JZ$2&gt;Exit,0,Expense!KA166)</f>
        <v>0</v>
      </c>
      <c r="KA20" s="5">
        <f>IF(KA$2&gt;Exit,0,Expense!KB166)</f>
        <v>0</v>
      </c>
      <c r="KB20" s="5">
        <f>IF(KB$2&gt;Exit,0,Expense!KC166)</f>
        <v>0</v>
      </c>
      <c r="KC20" s="5">
        <f>IF(KC$2&gt;Exit,0,Expense!KD166)</f>
        <v>0</v>
      </c>
      <c r="KD20" s="5">
        <f>IF(KD$2&gt;Exit,0,Expense!KE166)</f>
        <v>0</v>
      </c>
      <c r="KE20" s="5">
        <f>IF(KE$2&gt;Exit,0,Expense!KF166)</f>
        <v>0</v>
      </c>
      <c r="KF20" s="5">
        <f>IF(KF$2&gt;Exit,0,Expense!KG166)</f>
        <v>0</v>
      </c>
      <c r="KG20" s="5">
        <f>IF(KG$2&gt;Exit,0,Expense!KH166)</f>
        <v>0</v>
      </c>
      <c r="KH20" s="5">
        <f>IF(KH$2&gt;Exit,0,Expense!KI166)</f>
        <v>0</v>
      </c>
      <c r="KI20" s="5">
        <f>IF(KI$2&gt;Exit,0,Expense!KJ166)</f>
        <v>0</v>
      </c>
      <c r="KJ20" s="5">
        <f>IF(KJ$2&gt;Exit,0,Expense!KK166)</f>
        <v>0</v>
      </c>
      <c r="KK20" s="5">
        <f>IF(KK$2&gt;Exit,0,Expense!KL166)</f>
        <v>0</v>
      </c>
      <c r="KL20" s="5">
        <f>IF(KL$2&gt;Exit,0,Expense!KM166)</f>
        <v>0</v>
      </c>
      <c r="KM20" s="5">
        <f>IF(KM$2&gt;Exit,0,Expense!KN166)</f>
        <v>0</v>
      </c>
      <c r="KN20" s="5">
        <f>IF(KN$2&gt;Exit,0,Expense!KO166)</f>
        <v>0</v>
      </c>
      <c r="KO20" s="5">
        <f>IF(KO$2&gt;Exit,0,Expense!KP166)</f>
        <v>0</v>
      </c>
      <c r="KP20" s="5">
        <f>IF(KP$2&gt;Exit,0,Expense!KQ166)</f>
        <v>0</v>
      </c>
      <c r="KQ20" s="5">
        <f>IF(KQ$2&gt;Exit,0,Expense!KR166)</f>
        <v>0</v>
      </c>
      <c r="KR20" s="5">
        <f>IF(KR$2&gt;Exit,0,Expense!KS166)</f>
        <v>0</v>
      </c>
      <c r="KS20" s="5">
        <f>IF(KS$2&gt;Exit,0,Expense!KT166)</f>
        <v>0</v>
      </c>
      <c r="KT20" s="5">
        <f>IF(KT$2&gt;Exit,0,Expense!KU166)</f>
        <v>0</v>
      </c>
      <c r="KU20" s="5">
        <f>IF(KU$2&gt;Exit,0,Expense!KV166)</f>
        <v>0</v>
      </c>
      <c r="KV20" s="5">
        <f>IF(KV$2&gt;Exit,0,Expense!KW166)</f>
        <v>0</v>
      </c>
      <c r="KW20" s="5">
        <f>IF(KW$2&gt;Exit,0,Expense!KX166)</f>
        <v>0</v>
      </c>
    </row>
    <row r="21" spans="1:309">
      <c r="A21" s="380" t="s">
        <v>469</v>
      </c>
      <c r="B21" s="381" t="s">
        <v>470</v>
      </c>
      <c r="D21" s="5">
        <f ca="1">IF(D$2&gt;Exit,0,Expense!E167)</f>
        <v>0</v>
      </c>
      <c r="E21" s="5">
        <f ca="1">IF(E$2&gt;Exit,0,Expense!F167)</f>
        <v>0</v>
      </c>
      <c r="F21" s="5">
        <f ca="1">IF(F$2&gt;Exit,0,Expense!G167)</f>
        <v>0</v>
      </c>
      <c r="G21" s="5">
        <f ca="1">IF(G$2&gt;Exit,0,Expense!H167)</f>
        <v>0</v>
      </c>
      <c r="H21" s="5">
        <f ca="1">IF(H$2&gt;Exit,0,Expense!I167)</f>
        <v>0</v>
      </c>
      <c r="I21" s="5">
        <f ca="1">IF(I$2&gt;Exit,0,Expense!J167)</f>
        <v>0</v>
      </c>
      <c r="J21" s="5">
        <f ca="1">IF(J$2&gt;Exit,0,Expense!K167)</f>
        <v>0</v>
      </c>
      <c r="K21" s="5">
        <f ca="1">IF(K$2&gt;Exit,0,Expense!L167)</f>
        <v>0</v>
      </c>
      <c r="L21" s="5">
        <f ca="1">IF(L$2&gt;Exit,0,Expense!M167)</f>
        <v>0</v>
      </c>
      <c r="M21" s="5">
        <f ca="1">IF(M$2&gt;Exit,0,Expense!N167)</f>
        <v>0</v>
      </c>
      <c r="N21" s="5">
        <f ca="1">IF(N$2&gt;Exit,0,Expense!O167)</f>
        <v>0</v>
      </c>
      <c r="O21" s="5">
        <f ca="1">IF(O$2&gt;Exit,0,Expense!P167)</f>
        <v>0</v>
      </c>
      <c r="P21" s="5">
        <f ca="1">IF(P$2&gt;Exit,0,Expense!Q167)</f>
        <v>0</v>
      </c>
      <c r="Q21" s="5">
        <f ca="1">IF(Q$2&gt;Exit,0,Expense!R167)</f>
        <v>0</v>
      </c>
      <c r="R21" s="5">
        <f ca="1">IF(R$2&gt;Exit,0,Expense!S167)</f>
        <v>0</v>
      </c>
      <c r="S21" s="5">
        <f ca="1">IF(S$2&gt;Exit,0,Expense!T167)</f>
        <v>0</v>
      </c>
      <c r="T21" s="5">
        <f ca="1">IF(T$2&gt;Exit,0,Expense!U167)</f>
        <v>0</v>
      </c>
      <c r="U21" s="5">
        <f ca="1">IF(U$2&gt;Exit,0,Expense!V167)</f>
        <v>0</v>
      </c>
      <c r="V21" s="5">
        <f ca="1">IF(V$2&gt;Exit,0,Expense!W167)</f>
        <v>0</v>
      </c>
      <c r="W21" s="5">
        <f ca="1">IF(W$2&gt;Exit,0,Expense!X167)</f>
        <v>0</v>
      </c>
      <c r="X21" s="5">
        <f ca="1">IF(X$2&gt;Exit,0,Expense!Y167)</f>
        <v>0</v>
      </c>
      <c r="Y21" s="5">
        <f ca="1">IF(Y$2&gt;Exit,0,Expense!Z167)</f>
        <v>0</v>
      </c>
      <c r="Z21" s="5">
        <f ca="1">IF(Z$2&gt;Exit,0,Expense!AA167)</f>
        <v>0</v>
      </c>
      <c r="AA21" s="5">
        <f ca="1">IF(AA$2&gt;Exit,0,Expense!AB167)</f>
        <v>0</v>
      </c>
      <c r="AB21" s="5">
        <f ca="1">IF(AB$2&gt;Exit,0,Expense!AC167)</f>
        <v>0</v>
      </c>
      <c r="AC21" s="5">
        <f ca="1">IF(AC$2&gt;Exit,0,Expense!AD167)</f>
        <v>0</v>
      </c>
      <c r="AD21" s="5">
        <f ca="1">IF(AD$2&gt;Exit,0,Expense!AE167)</f>
        <v>0</v>
      </c>
      <c r="AE21" s="5">
        <f ca="1">IF(AE$2&gt;Exit,0,Expense!AF167)</f>
        <v>0</v>
      </c>
      <c r="AF21" s="5">
        <f ca="1">IF(AF$2&gt;Exit,0,Expense!AG167)</f>
        <v>0</v>
      </c>
      <c r="AG21" s="5">
        <f ca="1">IF(AG$2&gt;Exit,0,Expense!AH167)</f>
        <v>0</v>
      </c>
      <c r="AH21" s="5">
        <f ca="1">IF(AH$2&gt;Exit,0,Expense!AI167)</f>
        <v>0</v>
      </c>
      <c r="AI21" s="5">
        <f ca="1">IF(AI$2&gt;Exit,0,Expense!AJ167)</f>
        <v>0</v>
      </c>
      <c r="AJ21" s="5">
        <f ca="1">IF(AJ$2&gt;Exit,0,Expense!AK167)</f>
        <v>0</v>
      </c>
      <c r="AK21" s="5">
        <f ca="1">IF(AK$2&gt;Exit,0,Expense!AL167)</f>
        <v>0</v>
      </c>
      <c r="AL21" s="5">
        <f ca="1">IF(AL$2&gt;Exit,0,Expense!AM167)</f>
        <v>0</v>
      </c>
      <c r="AM21" s="5">
        <f ca="1">IF(AM$2&gt;Exit,0,Expense!AN167)</f>
        <v>0</v>
      </c>
      <c r="AN21" s="5">
        <f ca="1">IF(AN$2&gt;Exit,0,Expense!AO167)</f>
        <v>0</v>
      </c>
      <c r="AO21" s="5">
        <f ca="1">IF(AO$2&gt;Exit,0,Expense!AP167)</f>
        <v>0</v>
      </c>
      <c r="AP21" s="5">
        <f ca="1">IF(AP$2&gt;Exit,0,Expense!AQ167)</f>
        <v>0</v>
      </c>
      <c r="AQ21" s="5">
        <f ca="1">IF(AQ$2&gt;Exit,0,Expense!AR167)</f>
        <v>0</v>
      </c>
      <c r="AR21" s="5">
        <f ca="1">IF(AR$2&gt;Exit,0,Expense!AS167)</f>
        <v>0</v>
      </c>
      <c r="AS21" s="5">
        <f ca="1">IF(AS$2&gt;Exit,0,Expense!AT167)</f>
        <v>0</v>
      </c>
      <c r="AT21" s="5">
        <f ca="1">IF(AT$2&gt;Exit,0,Expense!AU167)</f>
        <v>0</v>
      </c>
      <c r="AU21" s="5">
        <f ca="1">IF(AU$2&gt;Exit,0,Expense!AV167)</f>
        <v>0</v>
      </c>
      <c r="AV21" s="5">
        <f ca="1">IF(AV$2&gt;Exit,0,Expense!AW167)</f>
        <v>0</v>
      </c>
      <c r="AW21" s="5">
        <f ca="1">IF(AW$2&gt;Exit,0,Expense!AX167)</f>
        <v>0</v>
      </c>
      <c r="AX21" s="5">
        <f ca="1">IF(AX$2&gt;Exit,0,Expense!AY167)</f>
        <v>0</v>
      </c>
      <c r="AY21" s="5">
        <f ca="1">IF(AY$2&gt;Exit,0,Expense!AZ167)</f>
        <v>0</v>
      </c>
      <c r="AZ21" s="5">
        <f ca="1">IF(AZ$2&gt;Exit,0,Expense!BA167)</f>
        <v>0</v>
      </c>
      <c r="BA21" s="5">
        <f ca="1">IF(BA$2&gt;Exit,0,Expense!BB167)</f>
        <v>0</v>
      </c>
      <c r="BB21" s="5">
        <f ca="1">IF(BB$2&gt;Exit,0,Expense!BC167)</f>
        <v>0</v>
      </c>
      <c r="BC21" s="5">
        <f ca="1">IF(BC$2&gt;Exit,0,Expense!BD167)</f>
        <v>0</v>
      </c>
      <c r="BD21" s="5">
        <f ca="1">IF(BD$2&gt;Exit,0,Expense!BE167)</f>
        <v>0</v>
      </c>
      <c r="BE21" s="5">
        <f ca="1">IF(BE$2&gt;Exit,0,Expense!BF167)</f>
        <v>0</v>
      </c>
      <c r="BF21" s="5">
        <f ca="1">IF(BF$2&gt;Exit,0,Expense!BG167)</f>
        <v>0</v>
      </c>
      <c r="BG21" s="5">
        <f ca="1">IF(BG$2&gt;Exit,0,Expense!BH167)</f>
        <v>0</v>
      </c>
      <c r="BH21" s="5">
        <f ca="1">IF(BH$2&gt;Exit,0,Expense!BI167)</f>
        <v>0</v>
      </c>
      <c r="BI21" s="5">
        <f ca="1">IF(BI$2&gt;Exit,0,Expense!BJ167)</f>
        <v>0</v>
      </c>
      <c r="BJ21" s="5">
        <f ca="1">IF(BJ$2&gt;Exit,0,Expense!BK167)</f>
        <v>0</v>
      </c>
      <c r="BK21" s="5">
        <f ca="1">IF(BK$2&gt;Exit,0,Expense!BL167)</f>
        <v>0</v>
      </c>
      <c r="BL21" s="5">
        <f ca="1">IF(BL$2&gt;Exit,0,Expense!BM167)</f>
        <v>0</v>
      </c>
      <c r="BM21" s="5">
        <f ca="1">IF(BM$2&gt;Exit,0,Expense!BN167)</f>
        <v>0</v>
      </c>
      <c r="BN21" s="5">
        <f ca="1">IF(BN$2&gt;Exit,0,Expense!BO167)</f>
        <v>0</v>
      </c>
      <c r="BO21" s="5">
        <f ca="1">IF(BO$2&gt;Exit,0,Expense!BP167)</f>
        <v>0</v>
      </c>
      <c r="BP21" s="5">
        <f ca="1">IF(BP$2&gt;Exit,0,Expense!BQ167)</f>
        <v>0</v>
      </c>
      <c r="BQ21" s="5">
        <f ca="1">IF(BQ$2&gt;Exit,0,Expense!BR167)</f>
        <v>0</v>
      </c>
      <c r="BR21" s="5">
        <f ca="1">IF(BR$2&gt;Exit,0,Expense!BS167)</f>
        <v>0</v>
      </c>
      <c r="BS21" s="5">
        <f ca="1">IF(BS$2&gt;Exit,0,Expense!BT167)</f>
        <v>0</v>
      </c>
      <c r="BT21" s="5">
        <f ca="1">IF(BT$2&gt;Exit,0,Expense!BU167)</f>
        <v>0</v>
      </c>
      <c r="BU21" s="5">
        <f ca="1">IF(BU$2&gt;Exit,0,Expense!BV167)</f>
        <v>0</v>
      </c>
      <c r="BV21" s="5">
        <f ca="1">IF(BV$2&gt;Exit,0,Expense!BW167)</f>
        <v>0</v>
      </c>
      <c r="BW21" s="5">
        <f ca="1">IF(BW$2&gt;Exit,0,Expense!BX167)</f>
        <v>0</v>
      </c>
      <c r="BX21" s="5">
        <f ca="1">IF(BX$2&gt;Exit,0,Expense!BY167)</f>
        <v>0</v>
      </c>
      <c r="BY21" s="5">
        <f ca="1">IF(BY$2&gt;Exit,0,Expense!BZ167)</f>
        <v>0</v>
      </c>
      <c r="BZ21" s="5">
        <f ca="1">IF(BZ$2&gt;Exit,0,Expense!CA167)</f>
        <v>-1.3969838619232177E-11</v>
      </c>
      <c r="CA21" s="5">
        <f ca="1">IF(CA$2&gt;Exit,0,Expense!CB167)</f>
        <v>1757.2164179104427</v>
      </c>
      <c r="CB21" s="5">
        <f ca="1">IF(CB$2&gt;Exit,0,Expense!CC167)</f>
        <v>3826.8268656716405</v>
      </c>
      <c r="CC21" s="5">
        <f ca="1">IF(CC$2&gt;Exit,0,Expense!CD167)</f>
        <v>8820.2718805970071</v>
      </c>
      <c r="CD21" s="5">
        <f ca="1">IF(CD$2&gt;Exit,0,Expense!CE167)</f>
        <v>24541.501432835819</v>
      </c>
      <c r="CE21" s="5">
        <f ca="1">IF(CE$2&gt;Exit,0,Expense!CF167)</f>
        <v>23676.517074626863</v>
      </c>
      <c r="CF21" s="5">
        <f ca="1">IF(CF$2&gt;Exit,0,Expense!CG167)</f>
        <v>23525.040680597009</v>
      </c>
      <c r="CG21" s="5">
        <f ca="1">IF(CG$2&gt;Exit,0,Expense!CH167)</f>
        <v>26219.890423880592</v>
      </c>
      <c r="CH21" s="5">
        <f ca="1">IF(CH$2&gt;Exit,0,Expense!CI167)</f>
        <v>26533.464608955226</v>
      </c>
      <c r="CI21" s="5">
        <f ca="1">IF(CI$2&gt;Exit,0,Expense!CJ167)</f>
        <v>26847.03879402985</v>
      </c>
      <c r="CJ21" s="5">
        <f ca="1">IF(CJ$2&gt;Exit,0,Expense!CK167)</f>
        <v>38823.323426865667</v>
      </c>
      <c r="CK21" s="5">
        <f ca="1">IF(CK$2&gt;Exit,0,Expense!CL167)</f>
        <v>39136.897611940294</v>
      </c>
      <c r="CL21" s="5">
        <f ca="1">IF(CL$2&gt;Exit,0,Expense!CM167)</f>
        <v>40007.707771701491</v>
      </c>
      <c r="CM21" s="5">
        <f ca="1">IF(CM$2&gt;Exit,0,Expense!CN167)</f>
        <v>41329.376102686569</v>
      </c>
      <c r="CN21" s="5">
        <f ca="1">IF(CN$2&gt;Exit,0,Expense!CO167)</f>
        <v>41603.040562029855</v>
      </c>
      <c r="CO21" s="5">
        <f ca="1">IF(CO$2&gt;Exit,0,Expense!CP167)</f>
        <v>41811.402173373135</v>
      </c>
      <c r="CP21" s="5">
        <f ca="1">IF(CP$2&gt;Exit,0,Expense!CQ167)</f>
        <v>41811.402173373135</v>
      </c>
      <c r="CQ21" s="5">
        <f ca="1">IF(CQ$2&gt;Exit,0,Expense!CR167)</f>
        <v>41811.402173373135</v>
      </c>
      <c r="CR21" s="5">
        <f ca="1">IF(CR$2&gt;Exit,0,Expense!CS167)</f>
        <v>41811.402173373135</v>
      </c>
      <c r="CS21" s="5">
        <f ca="1">IF(CS$2&gt;Exit,0,Expense!CT167)</f>
        <v>41811.402173373135</v>
      </c>
      <c r="CT21" s="5">
        <f ca="1">IF(CT$2&gt;Exit,0,Expense!CU167)</f>
        <v>41811.402173373135</v>
      </c>
      <c r="CU21" s="5">
        <f ca="1">IF(CU$2&gt;Exit,0,Expense!CV167)</f>
        <v>41811.402173373135</v>
      </c>
      <c r="CV21" s="5">
        <f ca="1">IF(CV$2&gt;Exit,0,Expense!CW167)</f>
        <v>41811.402173373135</v>
      </c>
      <c r="CW21" s="5">
        <f ca="1">IF(CW$2&gt;Exit,0,Expense!CX167)</f>
        <v>41811.402173373135</v>
      </c>
      <c r="CX21" s="5">
        <f ca="1">IF(CX$2&gt;Exit,0,Expense!CY167)</f>
        <v>40565.827936037007</v>
      </c>
      <c r="CY21" s="5">
        <f ca="1">IF(CY$2&gt;Exit,0,Expense!CZ167)</f>
        <v>41883.213084544477</v>
      </c>
      <c r="CZ21" s="5">
        <f ca="1">IF(CZ$2&gt;Exit,0,Expense!DA167)</f>
        <v>43723.370117380291</v>
      </c>
      <c r="DA21" s="5">
        <f ca="1">IF(DA$2&gt;Exit,0,Expense!DB167)</f>
        <v>43793.897193220299</v>
      </c>
      <c r="DB21" s="5">
        <f ca="1">IF(DB$2&gt;Exit,0,Expense!DC167)</f>
        <v>44012.676885130742</v>
      </c>
      <c r="DC21" s="5">
        <f ca="1">IF(DC$2&gt;Exit,0,Expense!DD167)</f>
        <v>44012.676885130742</v>
      </c>
      <c r="DD21" s="5">
        <f ca="1">IF(DD$2&gt;Exit,0,Expense!DE167)</f>
        <v>44012.676885130742</v>
      </c>
      <c r="DE21" s="5">
        <f ca="1">IF(DE$2&gt;Exit,0,Expense!DF167)</f>
        <v>44012.676885130742</v>
      </c>
      <c r="DF21" s="5">
        <f ca="1">IF(DF$2&gt;Exit,0,Expense!DG167)</f>
        <v>44012.676885130742</v>
      </c>
      <c r="DG21" s="5">
        <f ca="1">IF(DG$2&gt;Exit,0,Expense!DH167)</f>
        <v>44012.676885130742</v>
      </c>
      <c r="DH21" s="5">
        <f ca="1">IF(DH$2&gt;Exit,0,Expense!DI167)</f>
        <v>44012.676885130742</v>
      </c>
      <c r="DI21" s="5">
        <f ca="1">IF(DI$2&gt;Exit,0,Expense!DJ167)</f>
        <v>44012.676885130742</v>
      </c>
      <c r="DJ21" s="5">
        <f ca="1">IF(DJ$2&gt;Exit,0,Expense!DK167)</f>
        <v>41138.875031657917</v>
      </c>
      <c r="DK21" s="5">
        <f ca="1">IF(DK$2&gt;Exit,0,Expense!DL167)</f>
        <v>42522.129437590753</v>
      </c>
      <c r="DL21" s="5">
        <f ca="1">IF(DL$2&gt;Exit,0,Expense!DM167)</f>
        <v>42522.129437590753</v>
      </c>
      <c r="DM21" s="5">
        <f ca="1">IF(DM$2&gt;Exit,0,Expense!DN167)</f>
        <v>46076.694059926747</v>
      </c>
      <c r="DN21" s="5">
        <f ca="1">IF(DN$2&gt;Exit,0,Expense!DO167)</f>
        <v>46306.412736432721</v>
      </c>
      <c r="DO21" s="5">
        <f ca="1">IF(DO$2&gt;Exit,0,Expense!DP167)</f>
        <v>46306.412736432721</v>
      </c>
      <c r="DP21" s="5">
        <f ca="1">IF(DP$2&gt;Exit,0,Expense!DQ167)</f>
        <v>46306.412736432721</v>
      </c>
      <c r="DQ21" s="5">
        <f ca="1">IF(DQ$2&gt;Exit,0,Expense!DR167)</f>
        <v>46306.412736432721</v>
      </c>
      <c r="DR21" s="5">
        <f ca="1">IF(DR$2&gt;Exit,0,Expense!DS167)</f>
        <v>46306.412736432721</v>
      </c>
      <c r="DS21" s="5">
        <f ca="1">IF(DS$2&gt;Exit,0,Expense!DT167)</f>
        <v>46306.412736432721</v>
      </c>
      <c r="DT21" s="5">
        <f ca="1">IF(DT$2&gt;Exit,0,Expense!DU167)</f>
        <v>46306.412736432721</v>
      </c>
      <c r="DU21" s="5">
        <f ca="1">IF(DU$2&gt;Exit,0,Expense!DV167)</f>
        <v>46306.412736432721</v>
      </c>
      <c r="DV21" s="5">
        <f ca="1">IF(DV$2&gt;Exit,0,Expense!DW167)</f>
        <v>33239.740603866761</v>
      </c>
      <c r="DW21" s="5">
        <f ca="1">IF(DW$2&gt;Exit,0,Expense!DX167)</f>
        <v>34692.157730096245</v>
      </c>
      <c r="DX21" s="5">
        <f ca="1">IF(DX$2&gt;Exit,0,Expense!DY167)</f>
        <v>36817.53910302162</v>
      </c>
      <c r="DY21" s="5">
        <f ca="1">IF(DY$2&gt;Exit,0,Expense!DZ167)</f>
        <v>42772.178563514019</v>
      </c>
      <c r="DZ21" s="5">
        <f ca="1">IF(DZ$2&gt;Exit,0,Expense!EA167)</f>
        <v>48566.862616001294</v>
      </c>
      <c r="EA21" s="5">
        <f ca="1">IF(EA$2&gt;Exit,0,Expense!EB167)</f>
        <v>48566.862616001294</v>
      </c>
      <c r="EB21" s="5">
        <f ca="1">IF(EB$2&gt;Exit,0,Expense!EC167)</f>
        <v>48566.862616001294</v>
      </c>
      <c r="EC21" s="5">
        <f ca="1">IF(EC$2&gt;Exit,0,Expense!ED167)</f>
        <v>48566.862616001294</v>
      </c>
      <c r="ED21" s="5">
        <f ca="1">IF(ED$2&gt;Exit,0,Expense!EE167)</f>
        <v>48566.862616001294</v>
      </c>
      <c r="EE21" s="5">
        <f ca="1">IF(EE$2&gt;Exit,0,Expense!EF167)</f>
        <v>48566.862616001294</v>
      </c>
      <c r="EF21" s="5">
        <f ca="1">IF(EF$2&gt;Exit,0,Expense!EG167)</f>
        <v>48566.862616001294</v>
      </c>
      <c r="EG21" s="5">
        <f ca="1">IF(EG$2&gt;Exit,0,Expense!EH167)</f>
        <v>48566.862616001294</v>
      </c>
      <c r="EH21" s="5">
        <f ca="1">IF(EH$2&gt;Exit,0,Expense!EI167)</f>
        <v>49431.246638258141</v>
      </c>
      <c r="EI21" s="5">
        <f ca="1">IF(EI$2&gt;Exit,0,Expense!EJ167)</f>
        <v>50956.284620799088</v>
      </c>
      <c r="EJ21" s="5">
        <f ca="1">IF(EJ$2&gt;Exit,0,Expense!EK167)</f>
        <v>50956.284620799088</v>
      </c>
      <c r="EK21" s="5">
        <f ca="1">IF(EK$2&gt;Exit,0,Expense!EL167)</f>
        <v>50956.284620799088</v>
      </c>
      <c r="EL21" s="5">
        <f ca="1">IF(EL$2&gt;Exit,0,Expense!EM167)</f>
        <v>50956.284620799088</v>
      </c>
      <c r="EM21" s="5">
        <f ca="1">IF(EM$2&gt;Exit,0,Expense!EN167)</f>
        <v>50956.284620799088</v>
      </c>
      <c r="EN21" s="5">
        <f ca="1">IF(EN$2&gt;Exit,0,Expense!EO167)</f>
        <v>50956.284620799088</v>
      </c>
      <c r="EO21" s="5">
        <f ca="1">IF(EO$2&gt;Exit,0,Expense!EP167)</f>
        <v>50956.284620799088</v>
      </c>
      <c r="EP21" s="5">
        <f ca="1">IF(EP$2&gt;Exit,0,Expense!EQ167)</f>
        <v>50956.284620799088</v>
      </c>
      <c r="EQ21" s="5">
        <f ca="1">IF(EQ$2&gt;Exit,0,Expense!ER167)</f>
        <v>50956.284620799088</v>
      </c>
      <c r="ER21" s="5">
        <f ca="1">IF(ER$2&gt;Exit,0,Expense!ES167)</f>
        <v>50956.284620799088</v>
      </c>
      <c r="ES21" s="5">
        <f ca="1">IF(ES$2&gt;Exit,0,Expense!ET167)</f>
        <v>50956.284620799088</v>
      </c>
      <c r="ET21" s="5">
        <f ca="1">IF(ET$2&gt;Exit,0,Expense!EU167)</f>
        <v>44733.679971902704</v>
      </c>
      <c r="EU21" s="5">
        <f ca="1">IF(EU$2&gt;Exit,0,Expense!EV167)</f>
        <v>46334.969853570707</v>
      </c>
      <c r="EV21" s="5">
        <f ca="1">IF(EV$2&gt;Exit,0,Expense!EW167)</f>
        <v>48789.785339299517</v>
      </c>
      <c r="EW21" s="5">
        <f ca="1">IF(EW$2&gt;Exit,0,Expense!EX167)</f>
        <v>53052.437007227949</v>
      </c>
      <c r="EX21" s="5">
        <f>IF(EX$2&gt;Exit,0,Expense!EY167)</f>
        <v>0</v>
      </c>
      <c r="EY21" s="5">
        <f>IF(EY$2&gt;Exit,0,Expense!EZ167)</f>
        <v>0</v>
      </c>
      <c r="EZ21" s="5">
        <f>IF(EZ$2&gt;Exit,0,Expense!FA167)</f>
        <v>0</v>
      </c>
      <c r="FA21" s="5">
        <f>IF(FA$2&gt;Exit,0,Expense!FB167)</f>
        <v>0</v>
      </c>
      <c r="FB21" s="5">
        <f>IF(FB$2&gt;Exit,0,Expense!FC167)</f>
        <v>0</v>
      </c>
      <c r="FC21" s="5">
        <f>IF(FC$2&gt;Exit,0,Expense!FD167)</f>
        <v>0</v>
      </c>
      <c r="FD21" s="5">
        <f>IF(FD$2&gt;Exit,0,Expense!FE167)</f>
        <v>0</v>
      </c>
      <c r="FE21" s="5">
        <f>IF(FE$2&gt;Exit,0,Expense!FF167)</f>
        <v>0</v>
      </c>
      <c r="FF21" s="5">
        <f>IF(FF$2&gt;Exit,0,Expense!FG167)</f>
        <v>0</v>
      </c>
      <c r="FG21" s="5">
        <f>IF(FG$2&gt;Exit,0,Expense!FH167)</f>
        <v>0</v>
      </c>
      <c r="FH21" s="5">
        <f>IF(FH$2&gt;Exit,0,Expense!FI167)</f>
        <v>0</v>
      </c>
      <c r="FI21" s="5">
        <f>IF(FI$2&gt;Exit,0,Expense!FJ167)</f>
        <v>0</v>
      </c>
      <c r="FJ21" s="5">
        <f>IF(FJ$2&gt;Exit,0,Expense!FK167)</f>
        <v>0</v>
      </c>
      <c r="FK21" s="5">
        <f>IF(FK$2&gt;Exit,0,Expense!FL167)</f>
        <v>0</v>
      </c>
      <c r="FL21" s="5">
        <f>IF(FL$2&gt;Exit,0,Expense!FM167)</f>
        <v>0</v>
      </c>
      <c r="FM21" s="5">
        <f>IF(FM$2&gt;Exit,0,Expense!FN167)</f>
        <v>0</v>
      </c>
      <c r="FN21" s="5">
        <f>IF(FN$2&gt;Exit,0,Expense!FO167)</f>
        <v>0</v>
      </c>
      <c r="FO21" s="5">
        <f>IF(FO$2&gt;Exit,0,Expense!FP167)</f>
        <v>0</v>
      </c>
      <c r="FP21" s="5">
        <f>IF(FP$2&gt;Exit,0,Expense!FQ167)</f>
        <v>0</v>
      </c>
      <c r="FQ21" s="5">
        <f>IF(FQ$2&gt;Exit,0,Expense!FR167)</f>
        <v>0</v>
      </c>
      <c r="FR21" s="5">
        <f>IF(FR$2&gt;Exit,0,Expense!FS167)</f>
        <v>0</v>
      </c>
      <c r="FS21" s="5">
        <f>IF(FS$2&gt;Exit,0,Expense!FT167)</f>
        <v>0</v>
      </c>
      <c r="FT21" s="5">
        <f>IF(FT$2&gt;Exit,0,Expense!FU167)</f>
        <v>0</v>
      </c>
      <c r="FU21" s="5">
        <f>IF(FU$2&gt;Exit,0,Expense!FV167)</f>
        <v>0</v>
      </c>
      <c r="FV21" s="5">
        <f>IF(FV$2&gt;Exit,0,Expense!FW167)</f>
        <v>0</v>
      </c>
      <c r="FW21" s="5">
        <f>IF(FW$2&gt;Exit,0,Expense!FX167)</f>
        <v>0</v>
      </c>
      <c r="FX21" s="5">
        <f>IF(FX$2&gt;Exit,0,Expense!FY167)</f>
        <v>0</v>
      </c>
      <c r="FY21" s="5">
        <f>IF(FY$2&gt;Exit,0,Expense!FZ167)</f>
        <v>0</v>
      </c>
      <c r="FZ21" s="5">
        <f>IF(FZ$2&gt;Exit,0,Expense!GA167)</f>
        <v>0</v>
      </c>
      <c r="GA21" s="5">
        <f>IF(GA$2&gt;Exit,0,Expense!GB167)</f>
        <v>0</v>
      </c>
      <c r="GB21" s="5">
        <f>IF(GB$2&gt;Exit,0,Expense!GC167)</f>
        <v>0</v>
      </c>
      <c r="GC21" s="5">
        <f>IF(GC$2&gt;Exit,0,Expense!GD167)</f>
        <v>0</v>
      </c>
      <c r="GD21" s="5">
        <f>IF(GD$2&gt;Exit,0,Expense!GE167)</f>
        <v>0</v>
      </c>
      <c r="GE21" s="5">
        <f>IF(GE$2&gt;Exit,0,Expense!GF167)</f>
        <v>0</v>
      </c>
      <c r="GF21" s="5">
        <f>IF(GF$2&gt;Exit,0,Expense!GG167)</f>
        <v>0</v>
      </c>
      <c r="GG21" s="5">
        <f>IF(GG$2&gt;Exit,0,Expense!GH167)</f>
        <v>0</v>
      </c>
      <c r="GH21" s="5">
        <f>IF(GH$2&gt;Exit,0,Expense!GI167)</f>
        <v>0</v>
      </c>
      <c r="GI21" s="5">
        <f>IF(GI$2&gt;Exit,0,Expense!GJ167)</f>
        <v>0</v>
      </c>
      <c r="GJ21" s="5">
        <f>IF(GJ$2&gt;Exit,0,Expense!GK167)</f>
        <v>0</v>
      </c>
      <c r="GK21" s="5">
        <f>IF(GK$2&gt;Exit,0,Expense!GL167)</f>
        <v>0</v>
      </c>
      <c r="GL21" s="5">
        <f>IF(GL$2&gt;Exit,0,Expense!GM167)</f>
        <v>0</v>
      </c>
      <c r="GM21" s="5">
        <f>IF(GM$2&gt;Exit,0,Expense!GN167)</f>
        <v>0</v>
      </c>
      <c r="GN21" s="5">
        <f>IF(GN$2&gt;Exit,0,Expense!GO167)</f>
        <v>0</v>
      </c>
      <c r="GO21" s="5">
        <f>IF(GO$2&gt;Exit,0,Expense!GP167)</f>
        <v>0</v>
      </c>
      <c r="GP21" s="5">
        <f>IF(GP$2&gt;Exit,0,Expense!GQ167)</f>
        <v>0</v>
      </c>
      <c r="GQ21" s="5">
        <f>IF(GQ$2&gt;Exit,0,Expense!GR167)</f>
        <v>0</v>
      </c>
      <c r="GR21" s="5">
        <f>IF(GR$2&gt;Exit,0,Expense!GS167)</f>
        <v>0</v>
      </c>
      <c r="GS21" s="5">
        <f>IF(GS$2&gt;Exit,0,Expense!GT167)</f>
        <v>0</v>
      </c>
      <c r="GT21" s="5">
        <f>IF(GT$2&gt;Exit,0,Expense!GU167)</f>
        <v>0</v>
      </c>
      <c r="GU21" s="5">
        <f>IF(GU$2&gt;Exit,0,Expense!GV167)</f>
        <v>0</v>
      </c>
      <c r="GV21" s="5">
        <f>IF(GV$2&gt;Exit,0,Expense!GW167)</f>
        <v>0</v>
      </c>
      <c r="GW21" s="5">
        <f>IF(GW$2&gt;Exit,0,Expense!GX167)</f>
        <v>0</v>
      </c>
      <c r="GX21" s="5">
        <f>IF(GX$2&gt;Exit,0,Expense!GY167)</f>
        <v>0</v>
      </c>
      <c r="GY21" s="5">
        <f>IF(GY$2&gt;Exit,0,Expense!GZ167)</f>
        <v>0</v>
      </c>
      <c r="GZ21" s="5">
        <f>IF(GZ$2&gt;Exit,0,Expense!HA167)</f>
        <v>0</v>
      </c>
      <c r="HA21" s="5">
        <f>IF(HA$2&gt;Exit,0,Expense!HB167)</f>
        <v>0</v>
      </c>
      <c r="HB21" s="5">
        <f>IF(HB$2&gt;Exit,0,Expense!HC167)</f>
        <v>0</v>
      </c>
      <c r="HC21" s="5">
        <f>IF(HC$2&gt;Exit,0,Expense!HD167)</f>
        <v>0</v>
      </c>
      <c r="HD21" s="5">
        <f>IF(HD$2&gt;Exit,0,Expense!HE167)</f>
        <v>0</v>
      </c>
      <c r="HE21" s="5">
        <f>IF(HE$2&gt;Exit,0,Expense!HF167)</f>
        <v>0</v>
      </c>
      <c r="HF21" s="5">
        <f>IF(HF$2&gt;Exit,0,Expense!HG167)</f>
        <v>0</v>
      </c>
      <c r="HG21" s="5">
        <f>IF(HG$2&gt;Exit,0,Expense!HH167)</f>
        <v>0</v>
      </c>
      <c r="HH21" s="5">
        <f>IF(HH$2&gt;Exit,0,Expense!HI167)</f>
        <v>0</v>
      </c>
      <c r="HI21" s="5">
        <f>IF(HI$2&gt;Exit,0,Expense!HJ167)</f>
        <v>0</v>
      </c>
      <c r="HJ21" s="5">
        <f>IF(HJ$2&gt;Exit,0,Expense!HK167)</f>
        <v>0</v>
      </c>
      <c r="HK21" s="5">
        <f>IF(HK$2&gt;Exit,0,Expense!HL167)</f>
        <v>0</v>
      </c>
      <c r="HL21" s="5">
        <f>IF(HL$2&gt;Exit,0,Expense!HM167)</f>
        <v>0</v>
      </c>
      <c r="HM21" s="5">
        <f>IF(HM$2&gt;Exit,0,Expense!HN167)</f>
        <v>0</v>
      </c>
      <c r="HN21" s="5">
        <f>IF(HN$2&gt;Exit,0,Expense!HO167)</f>
        <v>0</v>
      </c>
      <c r="HO21" s="5">
        <f>IF(HO$2&gt;Exit,0,Expense!HP167)</f>
        <v>0</v>
      </c>
      <c r="HP21" s="5">
        <f>IF(HP$2&gt;Exit,0,Expense!HQ167)</f>
        <v>0</v>
      </c>
      <c r="HQ21" s="5">
        <f>IF(HQ$2&gt;Exit,0,Expense!HR167)</f>
        <v>0</v>
      </c>
      <c r="HR21" s="5">
        <f>IF(HR$2&gt;Exit,0,Expense!HS167)</f>
        <v>0</v>
      </c>
      <c r="HS21" s="5">
        <f>IF(HS$2&gt;Exit,0,Expense!HT167)</f>
        <v>0</v>
      </c>
      <c r="HT21" s="5">
        <f>IF(HT$2&gt;Exit,0,Expense!HU167)</f>
        <v>0</v>
      </c>
      <c r="HU21" s="5">
        <f>IF(HU$2&gt;Exit,0,Expense!HV167)</f>
        <v>0</v>
      </c>
      <c r="HV21" s="5">
        <f>IF(HV$2&gt;Exit,0,Expense!HW167)</f>
        <v>0</v>
      </c>
      <c r="HW21" s="5">
        <f>IF(HW$2&gt;Exit,0,Expense!HX167)</f>
        <v>0</v>
      </c>
      <c r="HX21" s="5">
        <f>IF(HX$2&gt;Exit,0,Expense!HY167)</f>
        <v>0</v>
      </c>
      <c r="HY21" s="5">
        <f>IF(HY$2&gt;Exit,0,Expense!HZ167)</f>
        <v>0</v>
      </c>
      <c r="HZ21" s="5">
        <f>IF(HZ$2&gt;Exit,0,Expense!IA167)</f>
        <v>0</v>
      </c>
      <c r="IA21" s="5">
        <f>IF(IA$2&gt;Exit,0,Expense!IB167)</f>
        <v>0</v>
      </c>
      <c r="IB21" s="5">
        <f>IF(IB$2&gt;Exit,0,Expense!IC167)</f>
        <v>0</v>
      </c>
      <c r="IC21" s="5">
        <f>IF(IC$2&gt;Exit,0,Expense!ID167)</f>
        <v>0</v>
      </c>
      <c r="ID21" s="5">
        <f>IF(ID$2&gt;Exit,0,Expense!IE167)</f>
        <v>0</v>
      </c>
      <c r="IE21" s="5">
        <f>IF(IE$2&gt;Exit,0,Expense!IF167)</f>
        <v>0</v>
      </c>
      <c r="IF21" s="5">
        <f>IF(IF$2&gt;Exit,0,Expense!IG167)</f>
        <v>0</v>
      </c>
      <c r="IG21" s="5">
        <f>IF(IG$2&gt;Exit,0,Expense!IH167)</f>
        <v>0</v>
      </c>
      <c r="IH21" s="5">
        <f>IF(IH$2&gt;Exit,0,Expense!II167)</f>
        <v>0</v>
      </c>
      <c r="II21" s="5">
        <f>IF(II$2&gt;Exit,0,Expense!IJ167)</f>
        <v>0</v>
      </c>
      <c r="IJ21" s="5">
        <f>IF(IJ$2&gt;Exit,0,Expense!IK167)</f>
        <v>0</v>
      </c>
      <c r="IK21" s="5">
        <f>IF(IK$2&gt;Exit,0,Expense!IL167)</f>
        <v>0</v>
      </c>
      <c r="IL21" s="5">
        <f>IF(IL$2&gt;Exit,0,Expense!IM167)</f>
        <v>0</v>
      </c>
      <c r="IM21" s="5">
        <f>IF(IM$2&gt;Exit,0,Expense!IN167)</f>
        <v>0</v>
      </c>
      <c r="IN21" s="5">
        <f>IF(IN$2&gt;Exit,0,Expense!IO167)</f>
        <v>0</v>
      </c>
      <c r="IO21" s="5">
        <f>IF(IO$2&gt;Exit,0,Expense!IP167)</f>
        <v>0</v>
      </c>
      <c r="IP21" s="5">
        <f>IF(IP$2&gt;Exit,0,Expense!IQ167)</f>
        <v>0</v>
      </c>
      <c r="IQ21" s="5">
        <f>IF(IQ$2&gt;Exit,0,Expense!IR167)</f>
        <v>0</v>
      </c>
      <c r="IR21" s="5">
        <f>IF(IR$2&gt;Exit,0,Expense!IS167)</f>
        <v>0</v>
      </c>
      <c r="IS21" s="5">
        <f>IF(IS$2&gt;Exit,0,Expense!IT167)</f>
        <v>0</v>
      </c>
      <c r="IT21" s="5">
        <f>IF(IT$2&gt;Exit,0,Expense!IU167)</f>
        <v>0</v>
      </c>
      <c r="IU21" s="5">
        <f>IF(IU$2&gt;Exit,0,Expense!IV167)</f>
        <v>0</v>
      </c>
      <c r="IV21" s="5">
        <f>IF(IV$2&gt;Exit,0,Expense!IW167)</f>
        <v>0</v>
      </c>
      <c r="IW21" s="5">
        <f>IF(IW$2&gt;Exit,0,Expense!IX167)</f>
        <v>0</v>
      </c>
      <c r="IX21" s="5">
        <f>IF(IX$2&gt;Exit,0,Expense!IY167)</f>
        <v>0</v>
      </c>
      <c r="IY21" s="5">
        <f>IF(IY$2&gt;Exit,0,Expense!IZ167)</f>
        <v>0</v>
      </c>
      <c r="IZ21" s="5">
        <f>IF(IZ$2&gt;Exit,0,Expense!JA167)</f>
        <v>0</v>
      </c>
      <c r="JA21" s="5">
        <f>IF(JA$2&gt;Exit,0,Expense!JB167)</f>
        <v>0</v>
      </c>
      <c r="JB21" s="5">
        <f>IF(JB$2&gt;Exit,0,Expense!JC167)</f>
        <v>0</v>
      </c>
      <c r="JC21" s="5">
        <f>IF(JC$2&gt;Exit,0,Expense!JD167)</f>
        <v>0</v>
      </c>
      <c r="JD21" s="5">
        <f>IF(JD$2&gt;Exit,0,Expense!JE167)</f>
        <v>0</v>
      </c>
      <c r="JE21" s="5">
        <f>IF(JE$2&gt;Exit,0,Expense!JF167)</f>
        <v>0</v>
      </c>
      <c r="JF21" s="5">
        <f>IF(JF$2&gt;Exit,0,Expense!JG167)</f>
        <v>0</v>
      </c>
      <c r="JG21" s="5">
        <f>IF(JG$2&gt;Exit,0,Expense!JH167)</f>
        <v>0</v>
      </c>
      <c r="JH21" s="5">
        <f>IF(JH$2&gt;Exit,0,Expense!JI167)</f>
        <v>0</v>
      </c>
      <c r="JI21" s="5">
        <f>IF(JI$2&gt;Exit,0,Expense!JJ167)</f>
        <v>0</v>
      </c>
      <c r="JJ21" s="5">
        <f>IF(JJ$2&gt;Exit,0,Expense!JK167)</f>
        <v>0</v>
      </c>
      <c r="JK21" s="5">
        <f>IF(JK$2&gt;Exit,0,Expense!JL167)</f>
        <v>0</v>
      </c>
      <c r="JL21" s="5">
        <f>IF(JL$2&gt;Exit,0,Expense!JM167)</f>
        <v>0</v>
      </c>
      <c r="JM21" s="5">
        <f>IF(JM$2&gt;Exit,0,Expense!JN167)</f>
        <v>0</v>
      </c>
      <c r="JN21" s="5">
        <f>IF(JN$2&gt;Exit,0,Expense!JO167)</f>
        <v>0</v>
      </c>
      <c r="JO21" s="5">
        <f>IF(JO$2&gt;Exit,0,Expense!JP167)</f>
        <v>0</v>
      </c>
      <c r="JP21" s="5">
        <f>IF(JP$2&gt;Exit,0,Expense!JQ167)</f>
        <v>0</v>
      </c>
      <c r="JQ21" s="5">
        <f>IF(JQ$2&gt;Exit,0,Expense!JR167)</f>
        <v>0</v>
      </c>
      <c r="JR21" s="5">
        <f>IF(JR$2&gt;Exit,0,Expense!JS167)</f>
        <v>0</v>
      </c>
      <c r="JS21" s="5">
        <f>IF(JS$2&gt;Exit,0,Expense!JT167)</f>
        <v>0</v>
      </c>
      <c r="JT21" s="5">
        <f>IF(JT$2&gt;Exit,0,Expense!JU167)</f>
        <v>0</v>
      </c>
      <c r="JU21" s="5">
        <f>IF(JU$2&gt;Exit,0,Expense!JV167)</f>
        <v>0</v>
      </c>
      <c r="JV21" s="5">
        <f>IF(JV$2&gt;Exit,0,Expense!JW167)</f>
        <v>0</v>
      </c>
      <c r="JW21" s="5">
        <f>IF(JW$2&gt;Exit,0,Expense!JX167)</f>
        <v>0</v>
      </c>
      <c r="JX21" s="5">
        <f>IF(JX$2&gt;Exit,0,Expense!JY167)</f>
        <v>0</v>
      </c>
      <c r="JY21" s="5">
        <f>IF(JY$2&gt;Exit,0,Expense!JZ167)</f>
        <v>0</v>
      </c>
      <c r="JZ21" s="5">
        <f>IF(JZ$2&gt;Exit,0,Expense!KA167)</f>
        <v>0</v>
      </c>
      <c r="KA21" s="5">
        <f>IF(KA$2&gt;Exit,0,Expense!KB167)</f>
        <v>0</v>
      </c>
      <c r="KB21" s="5">
        <f>IF(KB$2&gt;Exit,0,Expense!KC167)</f>
        <v>0</v>
      </c>
      <c r="KC21" s="5">
        <f>IF(KC$2&gt;Exit,0,Expense!KD167)</f>
        <v>0</v>
      </c>
      <c r="KD21" s="5">
        <f>IF(KD$2&gt;Exit,0,Expense!KE167)</f>
        <v>0</v>
      </c>
      <c r="KE21" s="5">
        <f>IF(KE$2&gt;Exit,0,Expense!KF167)</f>
        <v>0</v>
      </c>
      <c r="KF21" s="5">
        <f>IF(KF$2&gt;Exit,0,Expense!KG167)</f>
        <v>0</v>
      </c>
      <c r="KG21" s="5">
        <f>IF(KG$2&gt;Exit,0,Expense!KH167)</f>
        <v>0</v>
      </c>
      <c r="KH21" s="5">
        <f>IF(KH$2&gt;Exit,0,Expense!KI167)</f>
        <v>0</v>
      </c>
      <c r="KI21" s="5">
        <f>IF(KI$2&gt;Exit,0,Expense!KJ167)</f>
        <v>0</v>
      </c>
      <c r="KJ21" s="5">
        <f>IF(KJ$2&gt;Exit,0,Expense!KK167)</f>
        <v>0</v>
      </c>
      <c r="KK21" s="5">
        <f>IF(KK$2&gt;Exit,0,Expense!KL167)</f>
        <v>0</v>
      </c>
      <c r="KL21" s="5">
        <f>IF(KL$2&gt;Exit,0,Expense!KM167)</f>
        <v>0</v>
      </c>
      <c r="KM21" s="5">
        <f>IF(KM$2&gt;Exit,0,Expense!KN167)</f>
        <v>0</v>
      </c>
      <c r="KN21" s="5">
        <f>IF(KN$2&gt;Exit,0,Expense!KO167)</f>
        <v>0</v>
      </c>
      <c r="KO21" s="5">
        <f>IF(KO$2&gt;Exit,0,Expense!KP167)</f>
        <v>0</v>
      </c>
      <c r="KP21" s="5">
        <f>IF(KP$2&gt;Exit,0,Expense!KQ167)</f>
        <v>0</v>
      </c>
      <c r="KQ21" s="5">
        <f>IF(KQ$2&gt;Exit,0,Expense!KR167)</f>
        <v>0</v>
      </c>
      <c r="KR21" s="5">
        <f>IF(KR$2&gt;Exit,0,Expense!KS167)</f>
        <v>0</v>
      </c>
      <c r="KS21" s="5">
        <f>IF(KS$2&gt;Exit,0,Expense!KT167)</f>
        <v>0</v>
      </c>
      <c r="KT21" s="5">
        <f>IF(KT$2&gt;Exit,0,Expense!KU167)</f>
        <v>0</v>
      </c>
      <c r="KU21" s="5">
        <f>IF(KU$2&gt;Exit,0,Expense!KV167)</f>
        <v>0</v>
      </c>
      <c r="KV21" s="5">
        <f>IF(KV$2&gt;Exit,0,Expense!KW167)</f>
        <v>0</v>
      </c>
      <c r="KW21" s="5">
        <f>IF(KW$2&gt;Exit,0,Expense!KX167)</f>
        <v>0</v>
      </c>
    </row>
    <row r="22" spans="1:309">
      <c r="A22" s="380" t="s">
        <v>471</v>
      </c>
      <c r="B22" s="383" t="s">
        <v>472</v>
      </c>
      <c r="D22" s="5">
        <f ca="1">IF(D$2&gt;Exit,0,Expense!E245)</f>
        <v>0</v>
      </c>
      <c r="E22" s="5">
        <f ca="1">IF(E$2&gt;Exit,0,Expense!F245)</f>
        <v>0</v>
      </c>
      <c r="F22" s="5">
        <f ca="1">IF(F$2&gt;Exit,0,Expense!G245)</f>
        <v>0</v>
      </c>
      <c r="G22" s="5">
        <f ca="1">IF(G$2&gt;Exit,0,Expense!H245)</f>
        <v>0</v>
      </c>
      <c r="H22" s="5">
        <f ca="1">IF(H$2&gt;Exit,0,Expense!I245)</f>
        <v>0</v>
      </c>
      <c r="I22" s="5">
        <f ca="1">IF(I$2&gt;Exit,0,Expense!J245)</f>
        <v>0</v>
      </c>
      <c r="J22" s="5">
        <f ca="1">IF(J$2&gt;Exit,0,Expense!K245)</f>
        <v>0</v>
      </c>
      <c r="K22" s="5">
        <f ca="1">IF(K$2&gt;Exit,0,Expense!L245)</f>
        <v>0</v>
      </c>
      <c r="L22" s="5">
        <f ca="1">IF(L$2&gt;Exit,0,Expense!M245)</f>
        <v>0</v>
      </c>
      <c r="M22" s="5">
        <f ca="1">IF(M$2&gt;Exit,0,Expense!N245)</f>
        <v>0</v>
      </c>
      <c r="N22" s="5">
        <f ca="1">IF(N$2&gt;Exit,0,Expense!O245)</f>
        <v>0</v>
      </c>
      <c r="O22" s="5">
        <f ca="1">IF(O$2&gt;Exit,0,Expense!P245)</f>
        <v>0</v>
      </c>
      <c r="P22" s="5">
        <f ca="1">IF(P$2&gt;Exit,0,Expense!Q245)</f>
        <v>0</v>
      </c>
      <c r="Q22" s="5">
        <f ca="1">IF(Q$2&gt;Exit,0,Expense!R245)</f>
        <v>0</v>
      </c>
      <c r="R22" s="5">
        <f ca="1">IF(R$2&gt;Exit,0,Expense!S245)</f>
        <v>0</v>
      </c>
      <c r="S22" s="5">
        <f ca="1">IF(S$2&gt;Exit,0,Expense!T245)</f>
        <v>0</v>
      </c>
      <c r="T22" s="5">
        <f ca="1">IF(T$2&gt;Exit,0,Expense!U245)</f>
        <v>0</v>
      </c>
      <c r="U22" s="5">
        <f ca="1">IF(U$2&gt;Exit,0,Expense!V245)</f>
        <v>0</v>
      </c>
      <c r="V22" s="5">
        <f ca="1">IF(V$2&gt;Exit,0,Expense!W245)</f>
        <v>0</v>
      </c>
      <c r="W22" s="5">
        <f ca="1">IF(W$2&gt;Exit,0,Expense!X245)</f>
        <v>0</v>
      </c>
      <c r="X22" s="5">
        <f ca="1">IF(X$2&gt;Exit,0,Expense!Y245)</f>
        <v>0</v>
      </c>
      <c r="Y22" s="5">
        <f ca="1">IF(Y$2&gt;Exit,0,Expense!Z245)</f>
        <v>0</v>
      </c>
      <c r="Z22" s="5">
        <f ca="1">IF(Z$2&gt;Exit,0,Expense!AA245)</f>
        <v>0</v>
      </c>
      <c r="AA22" s="5">
        <f ca="1">IF(AA$2&gt;Exit,0,Expense!AB245)</f>
        <v>0</v>
      </c>
      <c r="AB22" s="5">
        <f ca="1">IF(AB$2&gt;Exit,0,Expense!AC245)</f>
        <v>0</v>
      </c>
      <c r="AC22" s="5">
        <f ca="1">IF(AC$2&gt;Exit,0,Expense!AD245)</f>
        <v>0</v>
      </c>
      <c r="AD22" s="5">
        <f ca="1">IF(AD$2&gt;Exit,0,Expense!AE245)</f>
        <v>0</v>
      </c>
      <c r="AE22" s="5">
        <f ca="1">IF(AE$2&gt;Exit,0,Expense!AF245)</f>
        <v>0</v>
      </c>
      <c r="AF22" s="5">
        <f ca="1">IF(AF$2&gt;Exit,0,Expense!AG245)</f>
        <v>0</v>
      </c>
      <c r="AG22" s="5">
        <f ca="1">IF(AG$2&gt;Exit,0,Expense!AH245)</f>
        <v>0</v>
      </c>
      <c r="AH22" s="5">
        <f ca="1">IF(AH$2&gt;Exit,0,Expense!AI245)</f>
        <v>0</v>
      </c>
      <c r="AI22" s="5">
        <f ca="1">IF(AI$2&gt;Exit,0,Expense!AJ245)</f>
        <v>0</v>
      </c>
      <c r="AJ22" s="5">
        <f ca="1">IF(AJ$2&gt;Exit,0,Expense!AK245)</f>
        <v>0</v>
      </c>
      <c r="AK22" s="5">
        <f ca="1">IF(AK$2&gt;Exit,0,Expense!AL245)</f>
        <v>0</v>
      </c>
      <c r="AL22" s="5">
        <f ca="1">IF(AL$2&gt;Exit,0,Expense!AM245)</f>
        <v>0</v>
      </c>
      <c r="AM22" s="5">
        <f ca="1">IF(AM$2&gt;Exit,0,Expense!AN245)</f>
        <v>0</v>
      </c>
      <c r="AN22" s="5">
        <f ca="1">IF(AN$2&gt;Exit,0,Expense!AO245)</f>
        <v>0</v>
      </c>
      <c r="AO22" s="5">
        <f ca="1">IF(AO$2&gt;Exit,0,Expense!AP245)</f>
        <v>0</v>
      </c>
      <c r="AP22" s="5">
        <f ca="1">IF(AP$2&gt;Exit,0,Expense!AQ245)</f>
        <v>0</v>
      </c>
      <c r="AQ22" s="5">
        <f ca="1">IF(AQ$2&gt;Exit,0,Expense!AR245)</f>
        <v>0</v>
      </c>
      <c r="AR22" s="5">
        <f ca="1">IF(AR$2&gt;Exit,0,Expense!AS245)</f>
        <v>0</v>
      </c>
      <c r="AS22" s="5">
        <f ca="1">IF(AS$2&gt;Exit,0,Expense!AT245)</f>
        <v>0</v>
      </c>
      <c r="AT22" s="5">
        <f ca="1">IF(AT$2&gt;Exit,0,Expense!AU245)</f>
        <v>0</v>
      </c>
      <c r="AU22" s="5">
        <f ca="1">IF(AU$2&gt;Exit,0,Expense!AV245)</f>
        <v>0</v>
      </c>
      <c r="AV22" s="5">
        <f ca="1">IF(AV$2&gt;Exit,0,Expense!AW245)</f>
        <v>0</v>
      </c>
      <c r="AW22" s="5">
        <f ca="1">IF(AW$2&gt;Exit,0,Expense!AX245)</f>
        <v>0</v>
      </c>
      <c r="AX22" s="5">
        <f ca="1">IF(AX$2&gt;Exit,0,Expense!AY245)</f>
        <v>0</v>
      </c>
      <c r="AY22" s="5">
        <f ca="1">IF(AY$2&gt;Exit,0,Expense!AZ245)</f>
        <v>0</v>
      </c>
      <c r="AZ22" s="5">
        <f ca="1">IF(AZ$2&gt;Exit,0,Expense!BA245)</f>
        <v>0</v>
      </c>
      <c r="BA22" s="5">
        <f ca="1">IF(BA$2&gt;Exit,0,Expense!BB245)</f>
        <v>0</v>
      </c>
      <c r="BB22" s="5">
        <f ca="1">IF(BB$2&gt;Exit,0,Expense!BC245)</f>
        <v>0</v>
      </c>
      <c r="BC22" s="5">
        <f ca="1">IF(BC$2&gt;Exit,0,Expense!BD245)</f>
        <v>0</v>
      </c>
      <c r="BD22" s="5">
        <f ca="1">IF(BD$2&gt;Exit,0,Expense!BE245)</f>
        <v>0</v>
      </c>
      <c r="BE22" s="5">
        <f ca="1">IF(BE$2&gt;Exit,0,Expense!BF245)</f>
        <v>0</v>
      </c>
      <c r="BF22" s="5">
        <f ca="1">IF(BF$2&gt;Exit,0,Expense!BG245)</f>
        <v>0</v>
      </c>
      <c r="BG22" s="5">
        <f ca="1">IF(BG$2&gt;Exit,0,Expense!BH245)</f>
        <v>0</v>
      </c>
      <c r="BH22" s="5">
        <f ca="1">IF(BH$2&gt;Exit,0,Expense!BI245)</f>
        <v>0</v>
      </c>
      <c r="BI22" s="5">
        <f ca="1">IF(BI$2&gt;Exit,0,Expense!BJ245)</f>
        <v>0</v>
      </c>
      <c r="BJ22" s="5">
        <f ca="1">IF(BJ$2&gt;Exit,0,Expense!BK245)</f>
        <v>0</v>
      </c>
      <c r="BK22" s="5">
        <f ca="1">IF(BK$2&gt;Exit,0,Expense!BL245)</f>
        <v>0</v>
      </c>
      <c r="BL22" s="5">
        <f ca="1">IF(BL$2&gt;Exit,0,Expense!BM245)</f>
        <v>0</v>
      </c>
      <c r="BM22" s="5">
        <f ca="1">IF(BM$2&gt;Exit,0,Expense!BN245)</f>
        <v>0</v>
      </c>
      <c r="BN22" s="5">
        <f ca="1">IF(BN$2&gt;Exit,0,Expense!BO245)</f>
        <v>0</v>
      </c>
      <c r="BO22" s="5">
        <f ca="1">IF(BO$2&gt;Exit,0,Expense!BP245)</f>
        <v>0</v>
      </c>
      <c r="BP22" s="5">
        <f ca="1">IF(BP$2&gt;Exit,0,Expense!BQ245)</f>
        <v>0</v>
      </c>
      <c r="BQ22" s="5">
        <f ca="1">IF(BQ$2&gt;Exit,0,Expense!BR245)</f>
        <v>0</v>
      </c>
      <c r="BR22" s="5">
        <f ca="1">IF(BR$2&gt;Exit,0,Expense!BS245)</f>
        <v>0</v>
      </c>
      <c r="BS22" s="5">
        <f ca="1">IF(BS$2&gt;Exit,0,Expense!BT245)</f>
        <v>0</v>
      </c>
      <c r="BT22" s="5">
        <f ca="1">IF(BT$2&gt;Exit,0,Expense!BU245)</f>
        <v>0</v>
      </c>
      <c r="BU22" s="5">
        <f ca="1">IF(BU$2&gt;Exit,0,Expense!BV245)</f>
        <v>0</v>
      </c>
      <c r="BV22" s="5">
        <f ca="1">IF(BV$2&gt;Exit,0,Expense!BW245)</f>
        <v>0</v>
      </c>
      <c r="BW22" s="5">
        <f ca="1">IF(BW$2&gt;Exit,0,Expense!BX245)</f>
        <v>0</v>
      </c>
      <c r="BX22" s="5">
        <f ca="1">IF(BX$2&gt;Exit,0,Expense!BY245)</f>
        <v>0</v>
      </c>
      <c r="BY22" s="5">
        <f ca="1">IF(BY$2&gt;Exit,0,Expense!BZ245)</f>
        <v>0</v>
      </c>
      <c r="BZ22" s="5">
        <f ca="1">IF(BZ$2&gt;Exit,0,Expense!CA245)</f>
        <v>0</v>
      </c>
      <c r="CA22" s="5">
        <f ca="1">IF(CA$2&gt;Exit,0,Expense!CB245)</f>
        <v>0</v>
      </c>
      <c r="CB22" s="5">
        <f ca="1">IF(CB$2&gt;Exit,0,Expense!CC245)</f>
        <v>0</v>
      </c>
      <c r="CC22" s="5">
        <f ca="1">IF(CC$2&gt;Exit,0,Expense!CD245)</f>
        <v>0</v>
      </c>
      <c r="CD22" s="5">
        <f ca="1">IF(CD$2&gt;Exit,0,Expense!CE245)</f>
        <v>0</v>
      </c>
      <c r="CE22" s="5">
        <f ca="1">IF(CE$2&gt;Exit,0,Expense!CF245)</f>
        <v>0</v>
      </c>
      <c r="CF22" s="5">
        <f ca="1">IF(CF$2&gt;Exit,0,Expense!CG245)</f>
        <v>0</v>
      </c>
      <c r="CG22" s="5">
        <f ca="1">IF(CG$2&gt;Exit,0,Expense!CH245)</f>
        <v>0</v>
      </c>
      <c r="CH22" s="5">
        <f ca="1">IF(CH$2&gt;Exit,0,Expense!CI245)</f>
        <v>0</v>
      </c>
      <c r="CI22" s="5">
        <f ca="1">IF(CI$2&gt;Exit,0,Expense!CJ245)</f>
        <v>0</v>
      </c>
      <c r="CJ22" s="5">
        <f ca="1">IF(CJ$2&gt;Exit,0,Expense!CK245)</f>
        <v>0</v>
      </c>
      <c r="CK22" s="5">
        <f ca="1">IF(CK$2&gt;Exit,0,Expense!CL245)</f>
        <v>0</v>
      </c>
      <c r="CL22" s="5">
        <f ca="1">IF(CL$2&gt;Exit,0,Expense!CM245)</f>
        <v>0</v>
      </c>
      <c r="CM22" s="5">
        <f ca="1">IF(CM$2&gt;Exit,0,Expense!CN245)</f>
        <v>0</v>
      </c>
      <c r="CN22" s="5">
        <f ca="1">IF(CN$2&gt;Exit,0,Expense!CO245)</f>
        <v>0</v>
      </c>
      <c r="CO22" s="5">
        <f ca="1">IF(CO$2&gt;Exit,0,Expense!CP245)</f>
        <v>0</v>
      </c>
      <c r="CP22" s="5">
        <f ca="1">IF(CP$2&gt;Exit,0,Expense!CQ245)</f>
        <v>0</v>
      </c>
      <c r="CQ22" s="5">
        <f ca="1">IF(CQ$2&gt;Exit,0,Expense!CR245)</f>
        <v>0</v>
      </c>
      <c r="CR22" s="5">
        <f ca="1">IF(CR$2&gt;Exit,0,Expense!CS245)</f>
        <v>0</v>
      </c>
      <c r="CS22" s="5">
        <f ca="1">IF(CS$2&gt;Exit,0,Expense!CT245)</f>
        <v>0</v>
      </c>
      <c r="CT22" s="5">
        <f ca="1">IF(CT$2&gt;Exit,0,Expense!CU245)</f>
        <v>0</v>
      </c>
      <c r="CU22" s="5">
        <f ca="1">IF(CU$2&gt;Exit,0,Expense!CV245)</f>
        <v>0</v>
      </c>
      <c r="CV22" s="5">
        <f ca="1">IF(CV$2&gt;Exit,0,Expense!CW245)</f>
        <v>0</v>
      </c>
      <c r="CW22" s="5">
        <f ca="1">IF(CW$2&gt;Exit,0,Expense!CX245)</f>
        <v>0</v>
      </c>
      <c r="CX22" s="5">
        <f ca="1">IF(CX$2&gt;Exit,0,Expense!CY245)</f>
        <v>0</v>
      </c>
      <c r="CY22" s="5">
        <f ca="1">IF(CY$2&gt;Exit,0,Expense!CZ245)</f>
        <v>0</v>
      </c>
      <c r="CZ22" s="5">
        <f ca="1">IF(CZ$2&gt;Exit,0,Expense!DA245)</f>
        <v>0</v>
      </c>
      <c r="DA22" s="5">
        <f ca="1">IF(DA$2&gt;Exit,0,Expense!DB245)</f>
        <v>0</v>
      </c>
      <c r="DB22" s="5">
        <f ca="1">IF(DB$2&gt;Exit,0,Expense!DC245)</f>
        <v>0</v>
      </c>
      <c r="DC22" s="5">
        <f ca="1">IF(DC$2&gt;Exit,0,Expense!DD245)</f>
        <v>0</v>
      </c>
      <c r="DD22" s="5">
        <f ca="1">IF(DD$2&gt;Exit,0,Expense!DE245)</f>
        <v>0</v>
      </c>
      <c r="DE22" s="5">
        <f ca="1">IF(DE$2&gt;Exit,0,Expense!DF245)</f>
        <v>0</v>
      </c>
      <c r="DF22" s="5">
        <f ca="1">IF(DF$2&gt;Exit,0,Expense!DG245)</f>
        <v>0</v>
      </c>
      <c r="DG22" s="5">
        <f ca="1">IF(DG$2&gt;Exit,0,Expense!DH245)</f>
        <v>0</v>
      </c>
      <c r="DH22" s="5">
        <f ca="1">IF(DH$2&gt;Exit,0,Expense!DI245)</f>
        <v>0</v>
      </c>
      <c r="DI22" s="5">
        <f ca="1">IF(DI$2&gt;Exit,0,Expense!DJ245)</f>
        <v>0</v>
      </c>
      <c r="DJ22" s="5">
        <f ca="1">IF(DJ$2&gt;Exit,0,Expense!DK245)</f>
        <v>0</v>
      </c>
      <c r="DK22" s="5">
        <f ca="1">IF(DK$2&gt;Exit,0,Expense!DL245)</f>
        <v>0</v>
      </c>
      <c r="DL22" s="5">
        <f ca="1">IF(DL$2&gt;Exit,0,Expense!DM245)</f>
        <v>0</v>
      </c>
      <c r="DM22" s="5">
        <f ca="1">IF(DM$2&gt;Exit,0,Expense!DN245)</f>
        <v>0</v>
      </c>
      <c r="DN22" s="5">
        <f ca="1">IF(DN$2&gt;Exit,0,Expense!DO245)</f>
        <v>0</v>
      </c>
      <c r="DO22" s="5">
        <f ca="1">IF(DO$2&gt;Exit,0,Expense!DP245)</f>
        <v>0</v>
      </c>
      <c r="DP22" s="5">
        <f ca="1">IF(DP$2&gt;Exit,0,Expense!DQ245)</f>
        <v>0</v>
      </c>
      <c r="DQ22" s="5">
        <f ca="1">IF(DQ$2&gt;Exit,0,Expense!DR245)</f>
        <v>0</v>
      </c>
      <c r="DR22" s="5">
        <f ca="1">IF(DR$2&gt;Exit,0,Expense!DS245)</f>
        <v>0</v>
      </c>
      <c r="DS22" s="5">
        <f ca="1">IF(DS$2&gt;Exit,0,Expense!DT245)</f>
        <v>0</v>
      </c>
      <c r="DT22" s="5">
        <f ca="1">IF(DT$2&gt;Exit,0,Expense!DU245)</f>
        <v>0</v>
      </c>
      <c r="DU22" s="5">
        <f ca="1">IF(DU$2&gt;Exit,0,Expense!DV245)</f>
        <v>0</v>
      </c>
      <c r="DV22" s="5">
        <f ca="1">IF(DV$2&gt;Exit,0,Expense!DW245)</f>
        <v>0</v>
      </c>
      <c r="DW22" s="5">
        <f ca="1">IF(DW$2&gt;Exit,0,Expense!DX245)</f>
        <v>0</v>
      </c>
      <c r="DX22" s="5">
        <f ca="1">IF(DX$2&gt;Exit,0,Expense!DY245)</f>
        <v>0</v>
      </c>
      <c r="DY22" s="5">
        <f ca="1">IF(DY$2&gt;Exit,0,Expense!DZ245)</f>
        <v>0</v>
      </c>
      <c r="DZ22" s="5">
        <f ca="1">IF(DZ$2&gt;Exit,0,Expense!EA245)</f>
        <v>0</v>
      </c>
      <c r="EA22" s="5">
        <f ca="1">IF(EA$2&gt;Exit,0,Expense!EB245)</f>
        <v>0</v>
      </c>
      <c r="EB22" s="5">
        <f ca="1">IF(EB$2&gt;Exit,0,Expense!EC245)</f>
        <v>0</v>
      </c>
      <c r="EC22" s="5">
        <f ca="1">IF(EC$2&gt;Exit,0,Expense!ED245)</f>
        <v>0</v>
      </c>
      <c r="ED22" s="5">
        <f ca="1">IF(ED$2&gt;Exit,0,Expense!EE245)</f>
        <v>0</v>
      </c>
      <c r="EE22" s="5">
        <f ca="1">IF(EE$2&gt;Exit,0,Expense!EF245)</f>
        <v>0</v>
      </c>
      <c r="EF22" s="5">
        <f ca="1">IF(EF$2&gt;Exit,0,Expense!EG245)</f>
        <v>0</v>
      </c>
      <c r="EG22" s="5">
        <f ca="1">IF(EG$2&gt;Exit,0,Expense!EH245)</f>
        <v>0</v>
      </c>
      <c r="EH22" s="5">
        <f ca="1">IF(EH$2&gt;Exit,0,Expense!EI245)</f>
        <v>0</v>
      </c>
      <c r="EI22" s="5">
        <f ca="1">IF(EI$2&gt;Exit,0,Expense!EJ245)</f>
        <v>0</v>
      </c>
      <c r="EJ22" s="5">
        <f ca="1">IF(EJ$2&gt;Exit,0,Expense!EK245)</f>
        <v>0</v>
      </c>
      <c r="EK22" s="5">
        <f ca="1">IF(EK$2&gt;Exit,0,Expense!EL245)</f>
        <v>0</v>
      </c>
      <c r="EL22" s="5">
        <f ca="1">IF(EL$2&gt;Exit,0,Expense!EM245)</f>
        <v>0</v>
      </c>
      <c r="EM22" s="5">
        <f ca="1">IF(EM$2&gt;Exit,0,Expense!EN245)</f>
        <v>0</v>
      </c>
      <c r="EN22" s="5">
        <f ca="1">IF(EN$2&gt;Exit,0,Expense!EO245)</f>
        <v>0</v>
      </c>
      <c r="EO22" s="5">
        <f ca="1">IF(EO$2&gt;Exit,0,Expense!EP245)</f>
        <v>0</v>
      </c>
      <c r="EP22" s="5">
        <f ca="1">IF(EP$2&gt;Exit,0,Expense!EQ245)</f>
        <v>0</v>
      </c>
      <c r="EQ22" s="5">
        <f ca="1">IF(EQ$2&gt;Exit,0,Expense!ER245)</f>
        <v>0</v>
      </c>
      <c r="ER22" s="5">
        <f ca="1">IF(ER$2&gt;Exit,0,Expense!ES245)</f>
        <v>0</v>
      </c>
      <c r="ES22" s="5">
        <f ca="1">IF(ES$2&gt;Exit,0,Expense!ET245)</f>
        <v>0</v>
      </c>
      <c r="ET22" s="5">
        <f ca="1">IF(ET$2&gt;Exit,0,Expense!EU245)</f>
        <v>0</v>
      </c>
      <c r="EU22" s="5">
        <f ca="1">IF(EU$2&gt;Exit,0,Expense!EV245)</f>
        <v>0</v>
      </c>
      <c r="EV22" s="5">
        <f ca="1">IF(EV$2&gt;Exit,0,Expense!EW245)</f>
        <v>0</v>
      </c>
      <c r="EW22" s="5">
        <f ca="1">IF(EW$2&gt;Exit,0,Expense!EX245)</f>
        <v>0</v>
      </c>
      <c r="EX22" s="5">
        <f>IF(EX$2&gt;Exit,0,Expense!EY245)</f>
        <v>0</v>
      </c>
      <c r="EY22" s="5">
        <f>IF(EY$2&gt;Exit,0,Expense!EZ245)</f>
        <v>0</v>
      </c>
      <c r="EZ22" s="5">
        <f>IF(EZ$2&gt;Exit,0,Expense!FA245)</f>
        <v>0</v>
      </c>
      <c r="FA22" s="5">
        <f>IF(FA$2&gt;Exit,0,Expense!FB245)</f>
        <v>0</v>
      </c>
      <c r="FB22" s="5">
        <f>IF(FB$2&gt;Exit,0,Expense!FC245)</f>
        <v>0</v>
      </c>
      <c r="FC22" s="5">
        <f>IF(FC$2&gt;Exit,0,Expense!FD245)</f>
        <v>0</v>
      </c>
      <c r="FD22" s="5">
        <f>IF(FD$2&gt;Exit,0,Expense!FE245)</f>
        <v>0</v>
      </c>
      <c r="FE22" s="5">
        <f>IF(FE$2&gt;Exit,0,Expense!FF245)</f>
        <v>0</v>
      </c>
      <c r="FF22" s="5">
        <f>IF(FF$2&gt;Exit,0,Expense!FG245)</f>
        <v>0</v>
      </c>
      <c r="FG22" s="5">
        <f>IF(FG$2&gt;Exit,0,Expense!FH245)</f>
        <v>0</v>
      </c>
      <c r="FH22" s="5">
        <f>IF(FH$2&gt;Exit,0,Expense!FI245)</f>
        <v>0</v>
      </c>
      <c r="FI22" s="5">
        <f>IF(FI$2&gt;Exit,0,Expense!FJ245)</f>
        <v>0</v>
      </c>
      <c r="FJ22" s="5">
        <f>IF(FJ$2&gt;Exit,0,Expense!FK245)</f>
        <v>0</v>
      </c>
      <c r="FK22" s="5">
        <f>IF(FK$2&gt;Exit,0,Expense!FL245)</f>
        <v>0</v>
      </c>
      <c r="FL22" s="5">
        <f>IF(FL$2&gt;Exit,0,Expense!FM245)</f>
        <v>0</v>
      </c>
      <c r="FM22" s="5">
        <f>IF(FM$2&gt;Exit,0,Expense!FN245)</f>
        <v>0</v>
      </c>
      <c r="FN22" s="5">
        <f>IF(FN$2&gt;Exit,0,Expense!FO245)</f>
        <v>0</v>
      </c>
      <c r="FO22" s="5">
        <f>IF(FO$2&gt;Exit,0,Expense!FP245)</f>
        <v>0</v>
      </c>
      <c r="FP22" s="5">
        <f>IF(FP$2&gt;Exit,0,Expense!FQ245)</f>
        <v>0</v>
      </c>
      <c r="FQ22" s="5">
        <f>IF(FQ$2&gt;Exit,0,Expense!FR245)</f>
        <v>0</v>
      </c>
      <c r="FR22" s="5">
        <f>IF(FR$2&gt;Exit,0,Expense!FS245)</f>
        <v>0</v>
      </c>
      <c r="FS22" s="5">
        <f>IF(FS$2&gt;Exit,0,Expense!FT245)</f>
        <v>0</v>
      </c>
      <c r="FT22" s="5">
        <f>IF(FT$2&gt;Exit,0,Expense!FU245)</f>
        <v>0</v>
      </c>
      <c r="FU22" s="5">
        <f>IF(FU$2&gt;Exit,0,Expense!FV245)</f>
        <v>0</v>
      </c>
      <c r="FV22" s="5">
        <f>IF(FV$2&gt;Exit,0,Expense!FW245)</f>
        <v>0</v>
      </c>
      <c r="FW22" s="5">
        <f>IF(FW$2&gt;Exit,0,Expense!FX245)</f>
        <v>0</v>
      </c>
      <c r="FX22" s="5">
        <f>IF(FX$2&gt;Exit,0,Expense!FY245)</f>
        <v>0</v>
      </c>
      <c r="FY22" s="5">
        <f>IF(FY$2&gt;Exit,0,Expense!FZ245)</f>
        <v>0</v>
      </c>
      <c r="FZ22" s="5">
        <f>IF(FZ$2&gt;Exit,0,Expense!GA245)</f>
        <v>0</v>
      </c>
      <c r="GA22" s="5">
        <f>IF(GA$2&gt;Exit,0,Expense!GB245)</f>
        <v>0</v>
      </c>
      <c r="GB22" s="5">
        <f>IF(GB$2&gt;Exit,0,Expense!GC245)</f>
        <v>0</v>
      </c>
      <c r="GC22" s="5">
        <f>IF(GC$2&gt;Exit,0,Expense!GD245)</f>
        <v>0</v>
      </c>
      <c r="GD22" s="5">
        <f>IF(GD$2&gt;Exit,0,Expense!GE245)</f>
        <v>0</v>
      </c>
      <c r="GE22" s="5">
        <f>IF(GE$2&gt;Exit,0,Expense!GF245)</f>
        <v>0</v>
      </c>
      <c r="GF22" s="5">
        <f>IF(GF$2&gt;Exit,0,Expense!GG245)</f>
        <v>0</v>
      </c>
      <c r="GG22" s="5">
        <f>IF(GG$2&gt;Exit,0,Expense!GH245)</f>
        <v>0</v>
      </c>
      <c r="GH22" s="5">
        <f>IF(GH$2&gt;Exit,0,Expense!GI245)</f>
        <v>0</v>
      </c>
      <c r="GI22" s="5">
        <f>IF(GI$2&gt;Exit,0,Expense!GJ245)</f>
        <v>0</v>
      </c>
      <c r="GJ22" s="5">
        <f>IF(GJ$2&gt;Exit,0,Expense!GK245)</f>
        <v>0</v>
      </c>
      <c r="GK22" s="5">
        <f>IF(GK$2&gt;Exit,0,Expense!GL245)</f>
        <v>0</v>
      </c>
      <c r="GL22" s="5">
        <f>IF(GL$2&gt;Exit,0,Expense!GM245)</f>
        <v>0</v>
      </c>
      <c r="GM22" s="5">
        <f>IF(GM$2&gt;Exit,0,Expense!GN245)</f>
        <v>0</v>
      </c>
      <c r="GN22" s="5">
        <f>IF(GN$2&gt;Exit,0,Expense!GO245)</f>
        <v>0</v>
      </c>
      <c r="GO22" s="5">
        <f>IF(GO$2&gt;Exit,0,Expense!GP245)</f>
        <v>0</v>
      </c>
      <c r="GP22" s="5">
        <f>IF(GP$2&gt;Exit,0,Expense!GQ245)</f>
        <v>0</v>
      </c>
      <c r="GQ22" s="5">
        <f>IF(GQ$2&gt;Exit,0,Expense!GR245)</f>
        <v>0</v>
      </c>
      <c r="GR22" s="5">
        <f>IF(GR$2&gt;Exit,0,Expense!GS245)</f>
        <v>0</v>
      </c>
      <c r="GS22" s="5">
        <f>IF(GS$2&gt;Exit,0,Expense!GT245)</f>
        <v>0</v>
      </c>
      <c r="GT22" s="5">
        <f>IF(GT$2&gt;Exit,0,Expense!GU245)</f>
        <v>0</v>
      </c>
      <c r="GU22" s="5">
        <f>IF(GU$2&gt;Exit,0,Expense!GV245)</f>
        <v>0</v>
      </c>
      <c r="GV22" s="5">
        <f>IF(GV$2&gt;Exit,0,Expense!GW245)</f>
        <v>0</v>
      </c>
      <c r="GW22" s="5">
        <f>IF(GW$2&gt;Exit,0,Expense!GX245)</f>
        <v>0</v>
      </c>
      <c r="GX22" s="5">
        <f>IF(GX$2&gt;Exit,0,Expense!GY245)</f>
        <v>0</v>
      </c>
      <c r="GY22" s="5">
        <f>IF(GY$2&gt;Exit,0,Expense!GZ245)</f>
        <v>0</v>
      </c>
      <c r="GZ22" s="5">
        <f>IF(GZ$2&gt;Exit,0,Expense!HA245)</f>
        <v>0</v>
      </c>
      <c r="HA22" s="5">
        <f>IF(HA$2&gt;Exit,0,Expense!HB245)</f>
        <v>0</v>
      </c>
      <c r="HB22" s="5">
        <f>IF(HB$2&gt;Exit,0,Expense!HC245)</f>
        <v>0</v>
      </c>
      <c r="HC22" s="5">
        <f>IF(HC$2&gt;Exit,0,Expense!HD245)</f>
        <v>0</v>
      </c>
      <c r="HD22" s="5">
        <f>IF(HD$2&gt;Exit,0,Expense!HE245)</f>
        <v>0</v>
      </c>
      <c r="HE22" s="5">
        <f>IF(HE$2&gt;Exit,0,Expense!HF245)</f>
        <v>0</v>
      </c>
      <c r="HF22" s="5">
        <f>IF(HF$2&gt;Exit,0,Expense!HG245)</f>
        <v>0</v>
      </c>
      <c r="HG22" s="5">
        <f>IF(HG$2&gt;Exit,0,Expense!HH245)</f>
        <v>0</v>
      </c>
      <c r="HH22" s="5">
        <f>IF(HH$2&gt;Exit,0,Expense!HI245)</f>
        <v>0</v>
      </c>
      <c r="HI22" s="5">
        <f>IF(HI$2&gt;Exit,0,Expense!HJ245)</f>
        <v>0</v>
      </c>
      <c r="HJ22" s="5">
        <f>IF(HJ$2&gt;Exit,0,Expense!HK245)</f>
        <v>0</v>
      </c>
      <c r="HK22" s="5">
        <f>IF(HK$2&gt;Exit,0,Expense!HL245)</f>
        <v>0</v>
      </c>
      <c r="HL22" s="5">
        <f>IF(HL$2&gt;Exit,0,Expense!HM245)</f>
        <v>0</v>
      </c>
      <c r="HM22" s="5">
        <f>IF(HM$2&gt;Exit,0,Expense!HN245)</f>
        <v>0</v>
      </c>
      <c r="HN22" s="5">
        <f>IF(HN$2&gt;Exit,0,Expense!HO245)</f>
        <v>0</v>
      </c>
      <c r="HO22" s="5">
        <f>IF(HO$2&gt;Exit,0,Expense!HP245)</f>
        <v>0</v>
      </c>
      <c r="HP22" s="5">
        <f>IF(HP$2&gt;Exit,0,Expense!HQ245)</f>
        <v>0</v>
      </c>
      <c r="HQ22" s="5">
        <f>IF(HQ$2&gt;Exit,0,Expense!HR245)</f>
        <v>0</v>
      </c>
      <c r="HR22" s="5">
        <f>IF(HR$2&gt;Exit,0,Expense!HS245)</f>
        <v>0</v>
      </c>
      <c r="HS22" s="5">
        <f>IF(HS$2&gt;Exit,0,Expense!HT245)</f>
        <v>0</v>
      </c>
      <c r="HT22" s="5">
        <f>IF(HT$2&gt;Exit,0,Expense!HU245)</f>
        <v>0</v>
      </c>
      <c r="HU22" s="5">
        <f>IF(HU$2&gt;Exit,0,Expense!HV245)</f>
        <v>0</v>
      </c>
      <c r="HV22" s="5">
        <f>IF(HV$2&gt;Exit,0,Expense!HW245)</f>
        <v>0</v>
      </c>
      <c r="HW22" s="5">
        <f>IF(HW$2&gt;Exit,0,Expense!HX245)</f>
        <v>0</v>
      </c>
      <c r="HX22" s="5">
        <f>IF(HX$2&gt;Exit,0,Expense!HY245)</f>
        <v>0</v>
      </c>
      <c r="HY22" s="5">
        <f>IF(HY$2&gt;Exit,0,Expense!HZ245)</f>
        <v>0</v>
      </c>
      <c r="HZ22" s="5">
        <f>IF(HZ$2&gt;Exit,0,Expense!IA245)</f>
        <v>0</v>
      </c>
      <c r="IA22" s="5">
        <f>IF(IA$2&gt;Exit,0,Expense!IB245)</f>
        <v>0</v>
      </c>
      <c r="IB22" s="5">
        <f>IF(IB$2&gt;Exit,0,Expense!IC245)</f>
        <v>0</v>
      </c>
      <c r="IC22" s="5">
        <f>IF(IC$2&gt;Exit,0,Expense!ID245)</f>
        <v>0</v>
      </c>
      <c r="ID22" s="5">
        <f>IF(ID$2&gt;Exit,0,Expense!IE245)</f>
        <v>0</v>
      </c>
      <c r="IE22" s="5">
        <f>IF(IE$2&gt;Exit,0,Expense!IF245)</f>
        <v>0</v>
      </c>
      <c r="IF22" s="5">
        <f>IF(IF$2&gt;Exit,0,Expense!IG245)</f>
        <v>0</v>
      </c>
      <c r="IG22" s="5">
        <f>IF(IG$2&gt;Exit,0,Expense!IH245)</f>
        <v>0</v>
      </c>
      <c r="IH22" s="5">
        <f>IF(IH$2&gt;Exit,0,Expense!II245)</f>
        <v>0</v>
      </c>
      <c r="II22" s="5">
        <f>IF(II$2&gt;Exit,0,Expense!IJ245)</f>
        <v>0</v>
      </c>
      <c r="IJ22" s="5">
        <f>IF(IJ$2&gt;Exit,0,Expense!IK245)</f>
        <v>0</v>
      </c>
      <c r="IK22" s="5">
        <f>IF(IK$2&gt;Exit,0,Expense!IL245)</f>
        <v>0</v>
      </c>
      <c r="IL22" s="5">
        <f>IF(IL$2&gt;Exit,0,Expense!IM245)</f>
        <v>0</v>
      </c>
      <c r="IM22" s="5">
        <f>IF(IM$2&gt;Exit,0,Expense!IN245)</f>
        <v>0</v>
      </c>
      <c r="IN22" s="5">
        <f>IF(IN$2&gt;Exit,0,Expense!IO245)</f>
        <v>0</v>
      </c>
      <c r="IO22" s="5">
        <f>IF(IO$2&gt;Exit,0,Expense!IP245)</f>
        <v>0</v>
      </c>
      <c r="IP22" s="5">
        <f>IF(IP$2&gt;Exit,0,Expense!IQ245)</f>
        <v>0</v>
      </c>
      <c r="IQ22" s="5">
        <f>IF(IQ$2&gt;Exit,0,Expense!IR245)</f>
        <v>0</v>
      </c>
      <c r="IR22" s="5">
        <f>IF(IR$2&gt;Exit,0,Expense!IS245)</f>
        <v>0</v>
      </c>
      <c r="IS22" s="5">
        <f>IF(IS$2&gt;Exit,0,Expense!IT245)</f>
        <v>0</v>
      </c>
      <c r="IT22" s="5">
        <f>IF(IT$2&gt;Exit,0,Expense!IU245)</f>
        <v>0</v>
      </c>
      <c r="IU22" s="5">
        <f>IF(IU$2&gt;Exit,0,Expense!IV245)</f>
        <v>0</v>
      </c>
      <c r="IV22" s="5">
        <f>IF(IV$2&gt;Exit,0,Expense!IW245)</f>
        <v>0</v>
      </c>
      <c r="IW22" s="5">
        <f>IF(IW$2&gt;Exit,0,Expense!IX245)</f>
        <v>0</v>
      </c>
      <c r="IX22" s="5">
        <f>IF(IX$2&gt;Exit,0,Expense!IY245)</f>
        <v>0</v>
      </c>
      <c r="IY22" s="5">
        <f>IF(IY$2&gt;Exit,0,Expense!IZ245)</f>
        <v>0</v>
      </c>
      <c r="IZ22" s="5">
        <f>IF(IZ$2&gt;Exit,0,Expense!JA245)</f>
        <v>0</v>
      </c>
      <c r="JA22" s="5">
        <f>IF(JA$2&gt;Exit,0,Expense!JB245)</f>
        <v>0</v>
      </c>
      <c r="JB22" s="5">
        <f>IF(JB$2&gt;Exit,0,Expense!JC245)</f>
        <v>0</v>
      </c>
      <c r="JC22" s="5">
        <f>IF(JC$2&gt;Exit,0,Expense!JD245)</f>
        <v>0</v>
      </c>
      <c r="JD22" s="5">
        <f>IF(JD$2&gt;Exit,0,Expense!JE245)</f>
        <v>0</v>
      </c>
      <c r="JE22" s="5">
        <f>IF(JE$2&gt;Exit,0,Expense!JF245)</f>
        <v>0</v>
      </c>
      <c r="JF22" s="5">
        <f>IF(JF$2&gt;Exit,0,Expense!JG245)</f>
        <v>0</v>
      </c>
      <c r="JG22" s="5">
        <f>IF(JG$2&gt;Exit,0,Expense!JH245)</f>
        <v>0</v>
      </c>
      <c r="JH22" s="5">
        <f>IF(JH$2&gt;Exit,0,Expense!JI245)</f>
        <v>0</v>
      </c>
      <c r="JI22" s="5">
        <f>IF(JI$2&gt;Exit,0,Expense!JJ245)</f>
        <v>0</v>
      </c>
      <c r="JJ22" s="5">
        <f>IF(JJ$2&gt;Exit,0,Expense!JK245)</f>
        <v>0</v>
      </c>
      <c r="JK22" s="5">
        <f>IF(JK$2&gt;Exit,0,Expense!JL245)</f>
        <v>0</v>
      </c>
      <c r="JL22" s="5">
        <f>IF(JL$2&gt;Exit,0,Expense!JM245)</f>
        <v>0</v>
      </c>
      <c r="JM22" s="5">
        <f>IF(JM$2&gt;Exit,0,Expense!JN245)</f>
        <v>0</v>
      </c>
      <c r="JN22" s="5">
        <f>IF(JN$2&gt;Exit,0,Expense!JO245)</f>
        <v>0</v>
      </c>
      <c r="JO22" s="5">
        <f>IF(JO$2&gt;Exit,0,Expense!JP245)</f>
        <v>0</v>
      </c>
      <c r="JP22" s="5">
        <f>IF(JP$2&gt;Exit,0,Expense!JQ245)</f>
        <v>0</v>
      </c>
      <c r="JQ22" s="5">
        <f>IF(JQ$2&gt;Exit,0,Expense!JR245)</f>
        <v>0</v>
      </c>
      <c r="JR22" s="5">
        <f>IF(JR$2&gt;Exit,0,Expense!JS245)</f>
        <v>0</v>
      </c>
      <c r="JS22" s="5">
        <f>IF(JS$2&gt;Exit,0,Expense!JT245)</f>
        <v>0</v>
      </c>
      <c r="JT22" s="5">
        <f>IF(JT$2&gt;Exit,0,Expense!JU245)</f>
        <v>0</v>
      </c>
      <c r="JU22" s="5">
        <f>IF(JU$2&gt;Exit,0,Expense!JV245)</f>
        <v>0</v>
      </c>
      <c r="JV22" s="5">
        <f>IF(JV$2&gt;Exit,0,Expense!JW245)</f>
        <v>0</v>
      </c>
      <c r="JW22" s="5">
        <f>IF(JW$2&gt;Exit,0,Expense!JX245)</f>
        <v>0</v>
      </c>
      <c r="JX22" s="5">
        <f>IF(JX$2&gt;Exit,0,Expense!JY245)</f>
        <v>0</v>
      </c>
      <c r="JY22" s="5">
        <f>IF(JY$2&gt;Exit,0,Expense!JZ245)</f>
        <v>0</v>
      </c>
      <c r="JZ22" s="5">
        <f>IF(JZ$2&gt;Exit,0,Expense!KA245)</f>
        <v>0</v>
      </c>
      <c r="KA22" s="5">
        <f>IF(KA$2&gt;Exit,0,Expense!KB245)</f>
        <v>0</v>
      </c>
      <c r="KB22" s="5">
        <f>IF(KB$2&gt;Exit,0,Expense!KC245)</f>
        <v>0</v>
      </c>
      <c r="KC22" s="5">
        <f>IF(KC$2&gt;Exit,0,Expense!KD245)</f>
        <v>0</v>
      </c>
      <c r="KD22" s="5">
        <f>IF(KD$2&gt;Exit,0,Expense!KE245)</f>
        <v>0</v>
      </c>
      <c r="KE22" s="5">
        <f>IF(KE$2&gt;Exit,0,Expense!KF245)</f>
        <v>0</v>
      </c>
      <c r="KF22" s="5">
        <f>IF(KF$2&gt;Exit,0,Expense!KG245)</f>
        <v>0</v>
      </c>
      <c r="KG22" s="5">
        <f>IF(KG$2&gt;Exit,0,Expense!KH245)</f>
        <v>0</v>
      </c>
      <c r="KH22" s="5">
        <f>IF(KH$2&gt;Exit,0,Expense!KI245)</f>
        <v>0</v>
      </c>
      <c r="KI22" s="5">
        <f>IF(KI$2&gt;Exit,0,Expense!KJ245)</f>
        <v>0</v>
      </c>
      <c r="KJ22" s="5">
        <f>IF(KJ$2&gt;Exit,0,Expense!KK245)</f>
        <v>0</v>
      </c>
      <c r="KK22" s="5">
        <f>IF(KK$2&gt;Exit,0,Expense!KL245)</f>
        <v>0</v>
      </c>
      <c r="KL22" s="5">
        <f>IF(KL$2&gt;Exit,0,Expense!KM245)</f>
        <v>0</v>
      </c>
      <c r="KM22" s="5">
        <f>IF(KM$2&gt;Exit,0,Expense!KN245)</f>
        <v>0</v>
      </c>
      <c r="KN22" s="5">
        <f>IF(KN$2&gt;Exit,0,Expense!KO245)</f>
        <v>0</v>
      </c>
      <c r="KO22" s="5">
        <f>IF(KO$2&gt;Exit,0,Expense!KP245)</f>
        <v>0</v>
      </c>
      <c r="KP22" s="5">
        <f>IF(KP$2&gt;Exit,0,Expense!KQ245)</f>
        <v>0</v>
      </c>
      <c r="KQ22" s="5">
        <f>IF(KQ$2&gt;Exit,0,Expense!KR245)</f>
        <v>0</v>
      </c>
      <c r="KR22" s="5">
        <f>IF(KR$2&gt;Exit,0,Expense!KS245)</f>
        <v>0</v>
      </c>
      <c r="KS22" s="5">
        <f>IF(KS$2&gt;Exit,0,Expense!KT245)</f>
        <v>0</v>
      </c>
      <c r="KT22" s="5">
        <f>IF(KT$2&gt;Exit,0,Expense!KU245)</f>
        <v>0</v>
      </c>
      <c r="KU22" s="5">
        <f>IF(KU$2&gt;Exit,0,Expense!KV245)</f>
        <v>0</v>
      </c>
      <c r="KV22" s="5">
        <f>IF(KV$2&gt;Exit,0,Expense!KW245)</f>
        <v>0</v>
      </c>
      <c r="KW22" s="5">
        <f>IF(KW$2&gt;Exit,0,Expense!KX245)</f>
        <v>0</v>
      </c>
    </row>
    <row r="23" spans="1:309">
      <c r="A23" s="380" t="s">
        <v>473</v>
      </c>
      <c r="B23" s="383" t="s">
        <v>474</v>
      </c>
      <c r="D23" s="5">
        <f ca="1">IF(D$2&gt;Exit,0,Expense!E246)</f>
        <v>0</v>
      </c>
      <c r="E23" s="5">
        <f ca="1">IF(E$2&gt;Exit,0,Expense!F246)</f>
        <v>0</v>
      </c>
      <c r="F23" s="5">
        <f ca="1">IF(F$2&gt;Exit,0,Expense!G246)</f>
        <v>0</v>
      </c>
      <c r="G23" s="5">
        <f ca="1">IF(G$2&gt;Exit,0,Expense!H246)</f>
        <v>0</v>
      </c>
      <c r="H23" s="5">
        <f ca="1">IF(H$2&gt;Exit,0,Expense!I246)</f>
        <v>0</v>
      </c>
      <c r="I23" s="5">
        <f ca="1">IF(I$2&gt;Exit,0,Expense!J246)</f>
        <v>0</v>
      </c>
      <c r="J23" s="5">
        <f ca="1">IF(J$2&gt;Exit,0,Expense!K246)</f>
        <v>0</v>
      </c>
      <c r="K23" s="5">
        <f ca="1">IF(K$2&gt;Exit,0,Expense!L246)</f>
        <v>0</v>
      </c>
      <c r="L23" s="5">
        <f ca="1">IF(L$2&gt;Exit,0,Expense!M246)</f>
        <v>0</v>
      </c>
      <c r="M23" s="5">
        <f ca="1">IF(M$2&gt;Exit,0,Expense!N246)</f>
        <v>0</v>
      </c>
      <c r="N23" s="5">
        <f ca="1">IF(N$2&gt;Exit,0,Expense!O246)</f>
        <v>0</v>
      </c>
      <c r="O23" s="5">
        <f ca="1">IF(O$2&gt;Exit,0,Expense!P246)</f>
        <v>0</v>
      </c>
      <c r="P23" s="5">
        <f ca="1">IF(P$2&gt;Exit,0,Expense!Q246)</f>
        <v>0</v>
      </c>
      <c r="Q23" s="5">
        <f ca="1">IF(Q$2&gt;Exit,0,Expense!R246)</f>
        <v>0</v>
      </c>
      <c r="R23" s="5">
        <f ca="1">IF(R$2&gt;Exit,0,Expense!S246)</f>
        <v>0</v>
      </c>
      <c r="S23" s="5">
        <f ca="1">IF(S$2&gt;Exit,0,Expense!T246)</f>
        <v>0</v>
      </c>
      <c r="T23" s="5">
        <f ca="1">IF(T$2&gt;Exit,0,Expense!U246)</f>
        <v>0</v>
      </c>
      <c r="U23" s="5">
        <f ca="1">IF(U$2&gt;Exit,0,Expense!V246)</f>
        <v>0</v>
      </c>
      <c r="V23" s="5">
        <f ca="1">IF(V$2&gt;Exit,0,Expense!W246)</f>
        <v>0</v>
      </c>
      <c r="W23" s="5">
        <f ca="1">IF(W$2&gt;Exit,0,Expense!X246)</f>
        <v>0</v>
      </c>
      <c r="X23" s="5">
        <f ca="1">IF(X$2&gt;Exit,0,Expense!Y246)</f>
        <v>0</v>
      </c>
      <c r="Y23" s="5">
        <f ca="1">IF(Y$2&gt;Exit,0,Expense!Z246)</f>
        <v>0</v>
      </c>
      <c r="Z23" s="5">
        <f ca="1">IF(Z$2&gt;Exit,0,Expense!AA246)</f>
        <v>0</v>
      </c>
      <c r="AA23" s="5">
        <f ca="1">IF(AA$2&gt;Exit,0,Expense!AB246)</f>
        <v>0</v>
      </c>
      <c r="AB23" s="5">
        <f ca="1">IF(AB$2&gt;Exit,0,Expense!AC246)</f>
        <v>0</v>
      </c>
      <c r="AC23" s="5">
        <f ca="1">IF(AC$2&gt;Exit,0,Expense!AD246)</f>
        <v>0</v>
      </c>
      <c r="AD23" s="5">
        <f ca="1">IF(AD$2&gt;Exit,0,Expense!AE246)</f>
        <v>0</v>
      </c>
      <c r="AE23" s="5">
        <f ca="1">IF(AE$2&gt;Exit,0,Expense!AF246)</f>
        <v>0</v>
      </c>
      <c r="AF23" s="5">
        <f ca="1">IF(AF$2&gt;Exit,0,Expense!AG246)</f>
        <v>0</v>
      </c>
      <c r="AG23" s="5">
        <f ca="1">IF(AG$2&gt;Exit,0,Expense!AH246)</f>
        <v>0</v>
      </c>
      <c r="AH23" s="5">
        <f ca="1">IF(AH$2&gt;Exit,0,Expense!AI246)</f>
        <v>0</v>
      </c>
      <c r="AI23" s="5">
        <f ca="1">IF(AI$2&gt;Exit,0,Expense!AJ246)</f>
        <v>0</v>
      </c>
      <c r="AJ23" s="5">
        <f ca="1">IF(AJ$2&gt;Exit,0,Expense!AK246)</f>
        <v>0</v>
      </c>
      <c r="AK23" s="5">
        <f ca="1">IF(AK$2&gt;Exit,0,Expense!AL246)</f>
        <v>0</v>
      </c>
      <c r="AL23" s="5">
        <f ca="1">IF(AL$2&gt;Exit,0,Expense!AM246)</f>
        <v>0</v>
      </c>
      <c r="AM23" s="5">
        <f ca="1">IF(AM$2&gt;Exit,0,Expense!AN246)</f>
        <v>0</v>
      </c>
      <c r="AN23" s="5">
        <f ca="1">IF(AN$2&gt;Exit,0,Expense!AO246)</f>
        <v>0</v>
      </c>
      <c r="AO23" s="5">
        <f ca="1">IF(AO$2&gt;Exit,0,Expense!AP246)</f>
        <v>0</v>
      </c>
      <c r="AP23" s="5">
        <f ca="1">IF(AP$2&gt;Exit,0,Expense!AQ246)</f>
        <v>0</v>
      </c>
      <c r="AQ23" s="5">
        <f ca="1">IF(AQ$2&gt;Exit,0,Expense!AR246)</f>
        <v>0</v>
      </c>
      <c r="AR23" s="5">
        <f ca="1">IF(AR$2&gt;Exit,0,Expense!AS246)</f>
        <v>0</v>
      </c>
      <c r="AS23" s="5">
        <f ca="1">IF(AS$2&gt;Exit,0,Expense!AT246)</f>
        <v>0</v>
      </c>
      <c r="AT23" s="5">
        <f ca="1">IF(AT$2&gt;Exit,0,Expense!AU246)</f>
        <v>0</v>
      </c>
      <c r="AU23" s="5">
        <f ca="1">IF(AU$2&gt;Exit,0,Expense!AV246)</f>
        <v>0</v>
      </c>
      <c r="AV23" s="5">
        <f ca="1">IF(AV$2&gt;Exit,0,Expense!AW246)</f>
        <v>0</v>
      </c>
      <c r="AW23" s="5">
        <f ca="1">IF(AW$2&gt;Exit,0,Expense!AX246)</f>
        <v>0</v>
      </c>
      <c r="AX23" s="5">
        <f ca="1">IF(AX$2&gt;Exit,0,Expense!AY246)</f>
        <v>0</v>
      </c>
      <c r="AY23" s="5">
        <f ca="1">IF(AY$2&gt;Exit,0,Expense!AZ246)</f>
        <v>0</v>
      </c>
      <c r="AZ23" s="5">
        <f ca="1">IF(AZ$2&gt;Exit,0,Expense!BA246)</f>
        <v>0</v>
      </c>
      <c r="BA23" s="5">
        <f ca="1">IF(BA$2&gt;Exit,0,Expense!BB246)</f>
        <v>0</v>
      </c>
      <c r="BB23" s="5">
        <f ca="1">IF(BB$2&gt;Exit,0,Expense!BC246)</f>
        <v>0</v>
      </c>
      <c r="BC23" s="5">
        <f ca="1">IF(BC$2&gt;Exit,0,Expense!BD246)</f>
        <v>0</v>
      </c>
      <c r="BD23" s="5">
        <f ca="1">IF(BD$2&gt;Exit,0,Expense!BE246)</f>
        <v>0</v>
      </c>
      <c r="BE23" s="5">
        <f ca="1">IF(BE$2&gt;Exit,0,Expense!BF246)</f>
        <v>0</v>
      </c>
      <c r="BF23" s="5">
        <f ca="1">IF(BF$2&gt;Exit,0,Expense!BG246)</f>
        <v>0</v>
      </c>
      <c r="BG23" s="5">
        <f ca="1">IF(BG$2&gt;Exit,0,Expense!BH246)</f>
        <v>0</v>
      </c>
      <c r="BH23" s="5">
        <f ca="1">IF(BH$2&gt;Exit,0,Expense!BI246)</f>
        <v>0</v>
      </c>
      <c r="BI23" s="5">
        <f ca="1">IF(BI$2&gt;Exit,0,Expense!BJ246)</f>
        <v>0</v>
      </c>
      <c r="BJ23" s="5">
        <f ca="1">IF(BJ$2&gt;Exit,0,Expense!BK246)</f>
        <v>0</v>
      </c>
      <c r="BK23" s="5">
        <f ca="1">IF(BK$2&gt;Exit,0,Expense!BL246)</f>
        <v>0</v>
      </c>
      <c r="BL23" s="5">
        <f ca="1">IF(BL$2&gt;Exit,0,Expense!BM246)</f>
        <v>0</v>
      </c>
      <c r="BM23" s="5">
        <f ca="1">IF(BM$2&gt;Exit,0,Expense!BN246)</f>
        <v>0</v>
      </c>
      <c r="BN23" s="5">
        <f ca="1">IF(BN$2&gt;Exit,0,Expense!BO246)</f>
        <v>0</v>
      </c>
      <c r="BO23" s="5">
        <f ca="1">IF(BO$2&gt;Exit,0,Expense!BP246)</f>
        <v>0</v>
      </c>
      <c r="BP23" s="5">
        <f ca="1">IF(BP$2&gt;Exit,0,Expense!BQ246)</f>
        <v>0</v>
      </c>
      <c r="BQ23" s="5">
        <f ca="1">IF(BQ$2&gt;Exit,0,Expense!BR246)</f>
        <v>0</v>
      </c>
      <c r="BR23" s="5">
        <f ca="1">IF(BR$2&gt;Exit,0,Expense!BS246)</f>
        <v>0</v>
      </c>
      <c r="BS23" s="5">
        <f ca="1">IF(BS$2&gt;Exit,0,Expense!BT246)</f>
        <v>0</v>
      </c>
      <c r="BT23" s="5">
        <f ca="1">IF(BT$2&gt;Exit,0,Expense!BU246)</f>
        <v>0</v>
      </c>
      <c r="BU23" s="5">
        <f ca="1">IF(BU$2&gt;Exit,0,Expense!BV246)</f>
        <v>0</v>
      </c>
      <c r="BV23" s="5">
        <f ca="1">IF(BV$2&gt;Exit,0,Expense!BW246)</f>
        <v>0</v>
      </c>
      <c r="BW23" s="5">
        <f ca="1">IF(BW$2&gt;Exit,0,Expense!BX246)</f>
        <v>0</v>
      </c>
      <c r="BX23" s="5">
        <f ca="1">IF(BX$2&gt;Exit,0,Expense!BY246)</f>
        <v>0</v>
      </c>
      <c r="BY23" s="5">
        <f ca="1">IF(BY$2&gt;Exit,0,Expense!BZ246)</f>
        <v>0</v>
      </c>
      <c r="BZ23" s="5">
        <f ca="1">IF(BZ$2&gt;Exit,0,Expense!CA246)</f>
        <v>0</v>
      </c>
      <c r="CA23" s="5">
        <f ca="1">IF(CA$2&gt;Exit,0,Expense!CB246)</f>
        <v>0</v>
      </c>
      <c r="CB23" s="5">
        <f ca="1">IF(CB$2&gt;Exit,0,Expense!CC246)</f>
        <v>0</v>
      </c>
      <c r="CC23" s="5">
        <f ca="1">IF(CC$2&gt;Exit,0,Expense!CD246)</f>
        <v>0</v>
      </c>
      <c r="CD23" s="5">
        <f ca="1">IF(CD$2&gt;Exit,0,Expense!CE246)</f>
        <v>0</v>
      </c>
      <c r="CE23" s="5">
        <f ca="1">IF(CE$2&gt;Exit,0,Expense!CF246)</f>
        <v>0</v>
      </c>
      <c r="CF23" s="5">
        <f ca="1">IF(CF$2&gt;Exit,0,Expense!CG246)</f>
        <v>0</v>
      </c>
      <c r="CG23" s="5">
        <f ca="1">IF(CG$2&gt;Exit,0,Expense!CH246)</f>
        <v>0</v>
      </c>
      <c r="CH23" s="5">
        <f ca="1">IF(CH$2&gt;Exit,0,Expense!CI246)</f>
        <v>0</v>
      </c>
      <c r="CI23" s="5">
        <f ca="1">IF(CI$2&gt;Exit,0,Expense!CJ246)</f>
        <v>0</v>
      </c>
      <c r="CJ23" s="5">
        <f ca="1">IF(CJ$2&gt;Exit,0,Expense!CK246)</f>
        <v>0</v>
      </c>
      <c r="CK23" s="5">
        <f ca="1">IF(CK$2&gt;Exit,0,Expense!CL246)</f>
        <v>0</v>
      </c>
      <c r="CL23" s="5">
        <f ca="1">IF(CL$2&gt;Exit,0,Expense!CM246)</f>
        <v>0</v>
      </c>
      <c r="CM23" s="5">
        <f ca="1">IF(CM$2&gt;Exit,0,Expense!CN246)</f>
        <v>0</v>
      </c>
      <c r="CN23" s="5">
        <f ca="1">IF(CN$2&gt;Exit,0,Expense!CO246)</f>
        <v>0</v>
      </c>
      <c r="CO23" s="5">
        <f ca="1">IF(CO$2&gt;Exit,0,Expense!CP246)</f>
        <v>0</v>
      </c>
      <c r="CP23" s="5">
        <f ca="1">IF(CP$2&gt;Exit,0,Expense!CQ246)</f>
        <v>0</v>
      </c>
      <c r="CQ23" s="5">
        <f ca="1">IF(CQ$2&gt;Exit,0,Expense!CR246)</f>
        <v>0</v>
      </c>
      <c r="CR23" s="5">
        <f ca="1">IF(CR$2&gt;Exit,0,Expense!CS246)</f>
        <v>0</v>
      </c>
      <c r="CS23" s="5">
        <f ca="1">IF(CS$2&gt;Exit,0,Expense!CT246)</f>
        <v>0</v>
      </c>
      <c r="CT23" s="5">
        <f ca="1">IF(CT$2&gt;Exit,0,Expense!CU246)</f>
        <v>0</v>
      </c>
      <c r="CU23" s="5">
        <f ca="1">IF(CU$2&gt;Exit,0,Expense!CV246)</f>
        <v>0</v>
      </c>
      <c r="CV23" s="5">
        <f ca="1">IF(CV$2&gt;Exit,0,Expense!CW246)</f>
        <v>0</v>
      </c>
      <c r="CW23" s="5">
        <f ca="1">IF(CW$2&gt;Exit,0,Expense!CX246)</f>
        <v>0</v>
      </c>
      <c r="CX23" s="5">
        <f ca="1">IF(CX$2&gt;Exit,0,Expense!CY246)</f>
        <v>0</v>
      </c>
      <c r="CY23" s="5">
        <f ca="1">IF(CY$2&gt;Exit,0,Expense!CZ246)</f>
        <v>0</v>
      </c>
      <c r="CZ23" s="5">
        <f ca="1">IF(CZ$2&gt;Exit,0,Expense!DA246)</f>
        <v>0</v>
      </c>
      <c r="DA23" s="5">
        <f ca="1">IF(DA$2&gt;Exit,0,Expense!DB246)</f>
        <v>0</v>
      </c>
      <c r="DB23" s="5">
        <f ca="1">IF(DB$2&gt;Exit,0,Expense!DC246)</f>
        <v>0</v>
      </c>
      <c r="DC23" s="5">
        <f ca="1">IF(DC$2&gt;Exit,0,Expense!DD246)</f>
        <v>0</v>
      </c>
      <c r="DD23" s="5">
        <f ca="1">IF(DD$2&gt;Exit,0,Expense!DE246)</f>
        <v>0</v>
      </c>
      <c r="DE23" s="5">
        <f ca="1">IF(DE$2&gt;Exit,0,Expense!DF246)</f>
        <v>0</v>
      </c>
      <c r="DF23" s="5">
        <f ca="1">IF(DF$2&gt;Exit,0,Expense!DG246)</f>
        <v>0</v>
      </c>
      <c r="DG23" s="5">
        <f ca="1">IF(DG$2&gt;Exit,0,Expense!DH246)</f>
        <v>0</v>
      </c>
      <c r="DH23" s="5">
        <f ca="1">IF(DH$2&gt;Exit,0,Expense!DI246)</f>
        <v>0</v>
      </c>
      <c r="DI23" s="5">
        <f ca="1">IF(DI$2&gt;Exit,0,Expense!DJ246)</f>
        <v>0</v>
      </c>
      <c r="DJ23" s="5">
        <f ca="1">IF(DJ$2&gt;Exit,0,Expense!DK246)</f>
        <v>0</v>
      </c>
      <c r="DK23" s="5">
        <f ca="1">IF(DK$2&gt;Exit,0,Expense!DL246)</f>
        <v>0</v>
      </c>
      <c r="DL23" s="5">
        <f ca="1">IF(DL$2&gt;Exit,0,Expense!DM246)</f>
        <v>0</v>
      </c>
      <c r="DM23" s="5">
        <f ca="1">IF(DM$2&gt;Exit,0,Expense!DN246)</f>
        <v>0</v>
      </c>
      <c r="DN23" s="5">
        <f ca="1">IF(DN$2&gt;Exit,0,Expense!DO246)</f>
        <v>0</v>
      </c>
      <c r="DO23" s="5">
        <f ca="1">IF(DO$2&gt;Exit,0,Expense!DP246)</f>
        <v>0</v>
      </c>
      <c r="DP23" s="5">
        <f ca="1">IF(DP$2&gt;Exit,0,Expense!DQ246)</f>
        <v>0</v>
      </c>
      <c r="DQ23" s="5">
        <f ca="1">IF(DQ$2&gt;Exit,0,Expense!DR246)</f>
        <v>0</v>
      </c>
      <c r="DR23" s="5">
        <f ca="1">IF(DR$2&gt;Exit,0,Expense!DS246)</f>
        <v>0</v>
      </c>
      <c r="DS23" s="5">
        <f ca="1">IF(DS$2&gt;Exit,0,Expense!DT246)</f>
        <v>0</v>
      </c>
      <c r="DT23" s="5">
        <f ca="1">IF(DT$2&gt;Exit,0,Expense!DU246)</f>
        <v>0</v>
      </c>
      <c r="DU23" s="5">
        <f ca="1">IF(DU$2&gt;Exit,0,Expense!DV246)</f>
        <v>0</v>
      </c>
      <c r="DV23" s="5">
        <f ca="1">IF(DV$2&gt;Exit,0,Expense!DW246)</f>
        <v>0</v>
      </c>
      <c r="DW23" s="5">
        <f ca="1">IF(DW$2&gt;Exit,0,Expense!DX246)</f>
        <v>0</v>
      </c>
      <c r="DX23" s="5">
        <f ca="1">IF(DX$2&gt;Exit,0,Expense!DY246)</f>
        <v>0</v>
      </c>
      <c r="DY23" s="5">
        <f ca="1">IF(DY$2&gt;Exit,0,Expense!DZ246)</f>
        <v>0</v>
      </c>
      <c r="DZ23" s="5">
        <f ca="1">IF(DZ$2&gt;Exit,0,Expense!EA246)</f>
        <v>0</v>
      </c>
      <c r="EA23" s="5">
        <f ca="1">IF(EA$2&gt;Exit,0,Expense!EB246)</f>
        <v>0</v>
      </c>
      <c r="EB23" s="5">
        <f ca="1">IF(EB$2&gt;Exit,0,Expense!EC246)</f>
        <v>0</v>
      </c>
      <c r="EC23" s="5">
        <f ca="1">IF(EC$2&gt;Exit,0,Expense!ED246)</f>
        <v>0</v>
      </c>
      <c r="ED23" s="5">
        <f ca="1">IF(ED$2&gt;Exit,0,Expense!EE246)</f>
        <v>0</v>
      </c>
      <c r="EE23" s="5">
        <f ca="1">IF(EE$2&gt;Exit,0,Expense!EF246)</f>
        <v>0</v>
      </c>
      <c r="EF23" s="5">
        <f ca="1">IF(EF$2&gt;Exit,0,Expense!EG246)</f>
        <v>0</v>
      </c>
      <c r="EG23" s="5">
        <f ca="1">IF(EG$2&gt;Exit,0,Expense!EH246)</f>
        <v>0</v>
      </c>
      <c r="EH23" s="5">
        <f ca="1">IF(EH$2&gt;Exit,0,Expense!EI246)</f>
        <v>0</v>
      </c>
      <c r="EI23" s="5">
        <f ca="1">IF(EI$2&gt;Exit,0,Expense!EJ246)</f>
        <v>0</v>
      </c>
      <c r="EJ23" s="5">
        <f ca="1">IF(EJ$2&gt;Exit,0,Expense!EK246)</f>
        <v>0</v>
      </c>
      <c r="EK23" s="5">
        <f ca="1">IF(EK$2&gt;Exit,0,Expense!EL246)</f>
        <v>0</v>
      </c>
      <c r="EL23" s="5">
        <f ca="1">IF(EL$2&gt;Exit,0,Expense!EM246)</f>
        <v>0</v>
      </c>
      <c r="EM23" s="5">
        <f ca="1">IF(EM$2&gt;Exit,0,Expense!EN246)</f>
        <v>0</v>
      </c>
      <c r="EN23" s="5">
        <f ca="1">IF(EN$2&gt;Exit,0,Expense!EO246)</f>
        <v>0</v>
      </c>
      <c r="EO23" s="5">
        <f ca="1">IF(EO$2&gt;Exit,0,Expense!EP246)</f>
        <v>0</v>
      </c>
      <c r="EP23" s="5">
        <f ca="1">IF(EP$2&gt;Exit,0,Expense!EQ246)</f>
        <v>0</v>
      </c>
      <c r="EQ23" s="5">
        <f ca="1">IF(EQ$2&gt;Exit,0,Expense!ER246)</f>
        <v>0</v>
      </c>
      <c r="ER23" s="5">
        <f ca="1">IF(ER$2&gt;Exit,0,Expense!ES246)</f>
        <v>0</v>
      </c>
      <c r="ES23" s="5">
        <f ca="1">IF(ES$2&gt;Exit,0,Expense!ET246)</f>
        <v>0</v>
      </c>
      <c r="ET23" s="5">
        <f ca="1">IF(ET$2&gt;Exit,0,Expense!EU246)</f>
        <v>0</v>
      </c>
      <c r="EU23" s="5">
        <f ca="1">IF(EU$2&gt;Exit,0,Expense!EV246)</f>
        <v>0</v>
      </c>
      <c r="EV23" s="5">
        <f ca="1">IF(EV$2&gt;Exit,0,Expense!EW246)</f>
        <v>0</v>
      </c>
      <c r="EW23" s="5">
        <f ca="1">IF(EW$2&gt;Exit,0,Expense!EX246)</f>
        <v>0</v>
      </c>
      <c r="EX23" s="5">
        <f>IF(EX$2&gt;Exit,0,Expense!EY246)</f>
        <v>0</v>
      </c>
      <c r="EY23" s="5">
        <f>IF(EY$2&gt;Exit,0,Expense!EZ246)</f>
        <v>0</v>
      </c>
      <c r="EZ23" s="5">
        <f>IF(EZ$2&gt;Exit,0,Expense!FA246)</f>
        <v>0</v>
      </c>
      <c r="FA23" s="5">
        <f>IF(FA$2&gt;Exit,0,Expense!FB246)</f>
        <v>0</v>
      </c>
      <c r="FB23" s="5">
        <f>IF(FB$2&gt;Exit,0,Expense!FC246)</f>
        <v>0</v>
      </c>
      <c r="FC23" s="5">
        <f>IF(FC$2&gt;Exit,0,Expense!FD246)</f>
        <v>0</v>
      </c>
      <c r="FD23" s="5">
        <f>IF(FD$2&gt;Exit,0,Expense!FE246)</f>
        <v>0</v>
      </c>
      <c r="FE23" s="5">
        <f>IF(FE$2&gt;Exit,0,Expense!FF246)</f>
        <v>0</v>
      </c>
      <c r="FF23" s="5">
        <f>IF(FF$2&gt;Exit,0,Expense!FG246)</f>
        <v>0</v>
      </c>
      <c r="FG23" s="5">
        <f>IF(FG$2&gt;Exit,0,Expense!FH246)</f>
        <v>0</v>
      </c>
      <c r="FH23" s="5">
        <f>IF(FH$2&gt;Exit,0,Expense!FI246)</f>
        <v>0</v>
      </c>
      <c r="FI23" s="5">
        <f>IF(FI$2&gt;Exit,0,Expense!FJ246)</f>
        <v>0</v>
      </c>
      <c r="FJ23" s="5">
        <f>IF(FJ$2&gt;Exit,0,Expense!FK246)</f>
        <v>0</v>
      </c>
      <c r="FK23" s="5">
        <f>IF(FK$2&gt;Exit,0,Expense!FL246)</f>
        <v>0</v>
      </c>
      <c r="FL23" s="5">
        <f>IF(FL$2&gt;Exit,0,Expense!FM246)</f>
        <v>0</v>
      </c>
      <c r="FM23" s="5">
        <f>IF(FM$2&gt;Exit,0,Expense!FN246)</f>
        <v>0</v>
      </c>
      <c r="FN23" s="5">
        <f>IF(FN$2&gt;Exit,0,Expense!FO246)</f>
        <v>0</v>
      </c>
      <c r="FO23" s="5">
        <f>IF(FO$2&gt;Exit,0,Expense!FP246)</f>
        <v>0</v>
      </c>
      <c r="FP23" s="5">
        <f>IF(FP$2&gt;Exit,0,Expense!FQ246)</f>
        <v>0</v>
      </c>
      <c r="FQ23" s="5">
        <f>IF(FQ$2&gt;Exit,0,Expense!FR246)</f>
        <v>0</v>
      </c>
      <c r="FR23" s="5">
        <f>IF(FR$2&gt;Exit,0,Expense!FS246)</f>
        <v>0</v>
      </c>
      <c r="FS23" s="5">
        <f>IF(FS$2&gt;Exit,0,Expense!FT246)</f>
        <v>0</v>
      </c>
      <c r="FT23" s="5">
        <f>IF(FT$2&gt;Exit,0,Expense!FU246)</f>
        <v>0</v>
      </c>
      <c r="FU23" s="5">
        <f>IF(FU$2&gt;Exit,0,Expense!FV246)</f>
        <v>0</v>
      </c>
      <c r="FV23" s="5">
        <f>IF(FV$2&gt;Exit,0,Expense!FW246)</f>
        <v>0</v>
      </c>
      <c r="FW23" s="5">
        <f>IF(FW$2&gt;Exit,0,Expense!FX246)</f>
        <v>0</v>
      </c>
      <c r="FX23" s="5">
        <f>IF(FX$2&gt;Exit,0,Expense!FY246)</f>
        <v>0</v>
      </c>
      <c r="FY23" s="5">
        <f>IF(FY$2&gt;Exit,0,Expense!FZ246)</f>
        <v>0</v>
      </c>
      <c r="FZ23" s="5">
        <f>IF(FZ$2&gt;Exit,0,Expense!GA246)</f>
        <v>0</v>
      </c>
      <c r="GA23" s="5">
        <f>IF(GA$2&gt;Exit,0,Expense!GB246)</f>
        <v>0</v>
      </c>
      <c r="GB23" s="5">
        <f>IF(GB$2&gt;Exit,0,Expense!GC246)</f>
        <v>0</v>
      </c>
      <c r="GC23" s="5">
        <f>IF(GC$2&gt;Exit,0,Expense!GD246)</f>
        <v>0</v>
      </c>
      <c r="GD23" s="5">
        <f>IF(GD$2&gt;Exit,0,Expense!GE246)</f>
        <v>0</v>
      </c>
      <c r="GE23" s="5">
        <f>IF(GE$2&gt;Exit,0,Expense!GF246)</f>
        <v>0</v>
      </c>
      <c r="GF23" s="5">
        <f>IF(GF$2&gt;Exit,0,Expense!GG246)</f>
        <v>0</v>
      </c>
      <c r="GG23" s="5">
        <f>IF(GG$2&gt;Exit,0,Expense!GH246)</f>
        <v>0</v>
      </c>
      <c r="GH23" s="5">
        <f>IF(GH$2&gt;Exit,0,Expense!GI246)</f>
        <v>0</v>
      </c>
      <c r="GI23" s="5">
        <f>IF(GI$2&gt;Exit,0,Expense!GJ246)</f>
        <v>0</v>
      </c>
      <c r="GJ23" s="5">
        <f>IF(GJ$2&gt;Exit,0,Expense!GK246)</f>
        <v>0</v>
      </c>
      <c r="GK23" s="5">
        <f>IF(GK$2&gt;Exit,0,Expense!GL246)</f>
        <v>0</v>
      </c>
      <c r="GL23" s="5">
        <f>IF(GL$2&gt;Exit,0,Expense!GM246)</f>
        <v>0</v>
      </c>
      <c r="GM23" s="5">
        <f>IF(GM$2&gt;Exit,0,Expense!GN246)</f>
        <v>0</v>
      </c>
      <c r="GN23" s="5">
        <f>IF(GN$2&gt;Exit,0,Expense!GO246)</f>
        <v>0</v>
      </c>
      <c r="GO23" s="5">
        <f>IF(GO$2&gt;Exit,0,Expense!GP246)</f>
        <v>0</v>
      </c>
      <c r="GP23" s="5">
        <f>IF(GP$2&gt;Exit,0,Expense!GQ246)</f>
        <v>0</v>
      </c>
      <c r="GQ23" s="5">
        <f>IF(GQ$2&gt;Exit,0,Expense!GR246)</f>
        <v>0</v>
      </c>
      <c r="GR23" s="5">
        <f>IF(GR$2&gt;Exit,0,Expense!GS246)</f>
        <v>0</v>
      </c>
      <c r="GS23" s="5">
        <f>IF(GS$2&gt;Exit,0,Expense!GT246)</f>
        <v>0</v>
      </c>
      <c r="GT23" s="5">
        <f>IF(GT$2&gt;Exit,0,Expense!GU246)</f>
        <v>0</v>
      </c>
      <c r="GU23" s="5">
        <f>IF(GU$2&gt;Exit,0,Expense!GV246)</f>
        <v>0</v>
      </c>
      <c r="GV23" s="5">
        <f>IF(GV$2&gt;Exit,0,Expense!GW246)</f>
        <v>0</v>
      </c>
      <c r="GW23" s="5">
        <f>IF(GW$2&gt;Exit,0,Expense!GX246)</f>
        <v>0</v>
      </c>
      <c r="GX23" s="5">
        <f>IF(GX$2&gt;Exit,0,Expense!GY246)</f>
        <v>0</v>
      </c>
      <c r="GY23" s="5">
        <f>IF(GY$2&gt;Exit,0,Expense!GZ246)</f>
        <v>0</v>
      </c>
      <c r="GZ23" s="5">
        <f>IF(GZ$2&gt;Exit,0,Expense!HA246)</f>
        <v>0</v>
      </c>
      <c r="HA23" s="5">
        <f>IF(HA$2&gt;Exit,0,Expense!HB246)</f>
        <v>0</v>
      </c>
      <c r="HB23" s="5">
        <f>IF(HB$2&gt;Exit,0,Expense!HC246)</f>
        <v>0</v>
      </c>
      <c r="HC23" s="5">
        <f>IF(HC$2&gt;Exit,0,Expense!HD246)</f>
        <v>0</v>
      </c>
      <c r="HD23" s="5">
        <f>IF(HD$2&gt;Exit,0,Expense!HE246)</f>
        <v>0</v>
      </c>
      <c r="HE23" s="5">
        <f>IF(HE$2&gt;Exit,0,Expense!HF246)</f>
        <v>0</v>
      </c>
      <c r="HF23" s="5">
        <f>IF(HF$2&gt;Exit,0,Expense!HG246)</f>
        <v>0</v>
      </c>
      <c r="HG23" s="5">
        <f>IF(HG$2&gt;Exit,0,Expense!HH246)</f>
        <v>0</v>
      </c>
      <c r="HH23" s="5">
        <f>IF(HH$2&gt;Exit,0,Expense!HI246)</f>
        <v>0</v>
      </c>
      <c r="HI23" s="5">
        <f>IF(HI$2&gt;Exit,0,Expense!HJ246)</f>
        <v>0</v>
      </c>
      <c r="HJ23" s="5">
        <f>IF(HJ$2&gt;Exit,0,Expense!HK246)</f>
        <v>0</v>
      </c>
      <c r="HK23" s="5">
        <f>IF(HK$2&gt;Exit,0,Expense!HL246)</f>
        <v>0</v>
      </c>
      <c r="HL23" s="5">
        <f>IF(HL$2&gt;Exit,0,Expense!HM246)</f>
        <v>0</v>
      </c>
      <c r="HM23" s="5">
        <f>IF(HM$2&gt;Exit,0,Expense!HN246)</f>
        <v>0</v>
      </c>
      <c r="HN23" s="5">
        <f>IF(HN$2&gt;Exit,0,Expense!HO246)</f>
        <v>0</v>
      </c>
      <c r="HO23" s="5">
        <f>IF(HO$2&gt;Exit,0,Expense!HP246)</f>
        <v>0</v>
      </c>
      <c r="HP23" s="5">
        <f>IF(HP$2&gt;Exit,0,Expense!HQ246)</f>
        <v>0</v>
      </c>
      <c r="HQ23" s="5">
        <f>IF(HQ$2&gt;Exit,0,Expense!HR246)</f>
        <v>0</v>
      </c>
      <c r="HR23" s="5">
        <f>IF(HR$2&gt;Exit,0,Expense!HS246)</f>
        <v>0</v>
      </c>
      <c r="HS23" s="5">
        <f>IF(HS$2&gt;Exit,0,Expense!HT246)</f>
        <v>0</v>
      </c>
      <c r="HT23" s="5">
        <f>IF(HT$2&gt;Exit,0,Expense!HU246)</f>
        <v>0</v>
      </c>
      <c r="HU23" s="5">
        <f>IF(HU$2&gt;Exit,0,Expense!HV246)</f>
        <v>0</v>
      </c>
      <c r="HV23" s="5">
        <f>IF(HV$2&gt;Exit,0,Expense!HW246)</f>
        <v>0</v>
      </c>
      <c r="HW23" s="5">
        <f>IF(HW$2&gt;Exit,0,Expense!HX246)</f>
        <v>0</v>
      </c>
      <c r="HX23" s="5">
        <f>IF(HX$2&gt;Exit,0,Expense!HY246)</f>
        <v>0</v>
      </c>
      <c r="HY23" s="5">
        <f>IF(HY$2&gt;Exit,0,Expense!HZ246)</f>
        <v>0</v>
      </c>
      <c r="HZ23" s="5">
        <f>IF(HZ$2&gt;Exit,0,Expense!IA246)</f>
        <v>0</v>
      </c>
      <c r="IA23" s="5">
        <f>IF(IA$2&gt;Exit,0,Expense!IB246)</f>
        <v>0</v>
      </c>
      <c r="IB23" s="5">
        <f>IF(IB$2&gt;Exit,0,Expense!IC246)</f>
        <v>0</v>
      </c>
      <c r="IC23" s="5">
        <f>IF(IC$2&gt;Exit,0,Expense!ID246)</f>
        <v>0</v>
      </c>
      <c r="ID23" s="5">
        <f>IF(ID$2&gt;Exit,0,Expense!IE246)</f>
        <v>0</v>
      </c>
      <c r="IE23" s="5">
        <f>IF(IE$2&gt;Exit,0,Expense!IF246)</f>
        <v>0</v>
      </c>
      <c r="IF23" s="5">
        <f>IF(IF$2&gt;Exit,0,Expense!IG246)</f>
        <v>0</v>
      </c>
      <c r="IG23" s="5">
        <f>IF(IG$2&gt;Exit,0,Expense!IH246)</f>
        <v>0</v>
      </c>
      <c r="IH23" s="5">
        <f>IF(IH$2&gt;Exit,0,Expense!II246)</f>
        <v>0</v>
      </c>
      <c r="II23" s="5">
        <f>IF(II$2&gt;Exit,0,Expense!IJ246)</f>
        <v>0</v>
      </c>
      <c r="IJ23" s="5">
        <f>IF(IJ$2&gt;Exit,0,Expense!IK246)</f>
        <v>0</v>
      </c>
      <c r="IK23" s="5">
        <f>IF(IK$2&gt;Exit,0,Expense!IL246)</f>
        <v>0</v>
      </c>
      <c r="IL23" s="5">
        <f>IF(IL$2&gt;Exit,0,Expense!IM246)</f>
        <v>0</v>
      </c>
      <c r="IM23" s="5">
        <f>IF(IM$2&gt;Exit,0,Expense!IN246)</f>
        <v>0</v>
      </c>
      <c r="IN23" s="5">
        <f>IF(IN$2&gt;Exit,0,Expense!IO246)</f>
        <v>0</v>
      </c>
      <c r="IO23" s="5">
        <f>IF(IO$2&gt;Exit,0,Expense!IP246)</f>
        <v>0</v>
      </c>
      <c r="IP23" s="5">
        <f>IF(IP$2&gt;Exit,0,Expense!IQ246)</f>
        <v>0</v>
      </c>
      <c r="IQ23" s="5">
        <f>IF(IQ$2&gt;Exit,0,Expense!IR246)</f>
        <v>0</v>
      </c>
      <c r="IR23" s="5">
        <f>IF(IR$2&gt;Exit,0,Expense!IS246)</f>
        <v>0</v>
      </c>
      <c r="IS23" s="5">
        <f>IF(IS$2&gt;Exit,0,Expense!IT246)</f>
        <v>0</v>
      </c>
      <c r="IT23" s="5">
        <f>IF(IT$2&gt;Exit,0,Expense!IU246)</f>
        <v>0</v>
      </c>
      <c r="IU23" s="5">
        <f>IF(IU$2&gt;Exit,0,Expense!IV246)</f>
        <v>0</v>
      </c>
      <c r="IV23" s="5">
        <f>IF(IV$2&gt;Exit,0,Expense!IW246)</f>
        <v>0</v>
      </c>
      <c r="IW23" s="5">
        <f>IF(IW$2&gt;Exit,0,Expense!IX246)</f>
        <v>0</v>
      </c>
      <c r="IX23" s="5">
        <f>IF(IX$2&gt;Exit,0,Expense!IY246)</f>
        <v>0</v>
      </c>
      <c r="IY23" s="5">
        <f>IF(IY$2&gt;Exit,0,Expense!IZ246)</f>
        <v>0</v>
      </c>
      <c r="IZ23" s="5">
        <f>IF(IZ$2&gt;Exit,0,Expense!JA246)</f>
        <v>0</v>
      </c>
      <c r="JA23" s="5">
        <f>IF(JA$2&gt;Exit,0,Expense!JB246)</f>
        <v>0</v>
      </c>
      <c r="JB23" s="5">
        <f>IF(JB$2&gt;Exit,0,Expense!JC246)</f>
        <v>0</v>
      </c>
      <c r="JC23" s="5">
        <f>IF(JC$2&gt;Exit,0,Expense!JD246)</f>
        <v>0</v>
      </c>
      <c r="JD23" s="5">
        <f>IF(JD$2&gt;Exit,0,Expense!JE246)</f>
        <v>0</v>
      </c>
      <c r="JE23" s="5">
        <f>IF(JE$2&gt;Exit,0,Expense!JF246)</f>
        <v>0</v>
      </c>
      <c r="JF23" s="5">
        <f>IF(JF$2&gt;Exit,0,Expense!JG246)</f>
        <v>0</v>
      </c>
      <c r="JG23" s="5">
        <f>IF(JG$2&gt;Exit,0,Expense!JH246)</f>
        <v>0</v>
      </c>
      <c r="JH23" s="5">
        <f>IF(JH$2&gt;Exit,0,Expense!JI246)</f>
        <v>0</v>
      </c>
      <c r="JI23" s="5">
        <f>IF(JI$2&gt;Exit,0,Expense!JJ246)</f>
        <v>0</v>
      </c>
      <c r="JJ23" s="5">
        <f>IF(JJ$2&gt;Exit,0,Expense!JK246)</f>
        <v>0</v>
      </c>
      <c r="JK23" s="5">
        <f>IF(JK$2&gt;Exit,0,Expense!JL246)</f>
        <v>0</v>
      </c>
      <c r="JL23" s="5">
        <f>IF(JL$2&gt;Exit,0,Expense!JM246)</f>
        <v>0</v>
      </c>
      <c r="JM23" s="5">
        <f>IF(JM$2&gt;Exit,0,Expense!JN246)</f>
        <v>0</v>
      </c>
      <c r="JN23" s="5">
        <f>IF(JN$2&gt;Exit,0,Expense!JO246)</f>
        <v>0</v>
      </c>
      <c r="JO23" s="5">
        <f>IF(JO$2&gt;Exit,0,Expense!JP246)</f>
        <v>0</v>
      </c>
      <c r="JP23" s="5">
        <f>IF(JP$2&gt;Exit,0,Expense!JQ246)</f>
        <v>0</v>
      </c>
      <c r="JQ23" s="5">
        <f>IF(JQ$2&gt;Exit,0,Expense!JR246)</f>
        <v>0</v>
      </c>
      <c r="JR23" s="5">
        <f>IF(JR$2&gt;Exit,0,Expense!JS246)</f>
        <v>0</v>
      </c>
      <c r="JS23" s="5">
        <f>IF(JS$2&gt;Exit,0,Expense!JT246)</f>
        <v>0</v>
      </c>
      <c r="JT23" s="5">
        <f>IF(JT$2&gt;Exit,0,Expense!JU246)</f>
        <v>0</v>
      </c>
      <c r="JU23" s="5">
        <f>IF(JU$2&gt;Exit,0,Expense!JV246)</f>
        <v>0</v>
      </c>
      <c r="JV23" s="5">
        <f>IF(JV$2&gt;Exit,0,Expense!JW246)</f>
        <v>0</v>
      </c>
      <c r="JW23" s="5">
        <f>IF(JW$2&gt;Exit,0,Expense!JX246)</f>
        <v>0</v>
      </c>
      <c r="JX23" s="5">
        <f>IF(JX$2&gt;Exit,0,Expense!JY246)</f>
        <v>0</v>
      </c>
      <c r="JY23" s="5">
        <f>IF(JY$2&gt;Exit,0,Expense!JZ246)</f>
        <v>0</v>
      </c>
      <c r="JZ23" s="5">
        <f>IF(JZ$2&gt;Exit,0,Expense!KA246)</f>
        <v>0</v>
      </c>
      <c r="KA23" s="5">
        <f>IF(KA$2&gt;Exit,0,Expense!KB246)</f>
        <v>0</v>
      </c>
      <c r="KB23" s="5">
        <f>IF(KB$2&gt;Exit,0,Expense!KC246)</f>
        <v>0</v>
      </c>
      <c r="KC23" s="5">
        <f>IF(KC$2&gt;Exit,0,Expense!KD246)</f>
        <v>0</v>
      </c>
      <c r="KD23" s="5">
        <f>IF(KD$2&gt;Exit,0,Expense!KE246)</f>
        <v>0</v>
      </c>
      <c r="KE23" s="5">
        <f>IF(KE$2&gt;Exit,0,Expense!KF246)</f>
        <v>0</v>
      </c>
      <c r="KF23" s="5">
        <f>IF(KF$2&gt;Exit,0,Expense!KG246)</f>
        <v>0</v>
      </c>
      <c r="KG23" s="5">
        <f>IF(KG$2&gt;Exit,0,Expense!KH246)</f>
        <v>0</v>
      </c>
      <c r="KH23" s="5">
        <f>IF(KH$2&gt;Exit,0,Expense!KI246)</f>
        <v>0</v>
      </c>
      <c r="KI23" s="5">
        <f>IF(KI$2&gt;Exit,0,Expense!KJ246)</f>
        <v>0</v>
      </c>
      <c r="KJ23" s="5">
        <f>IF(KJ$2&gt;Exit,0,Expense!KK246)</f>
        <v>0</v>
      </c>
      <c r="KK23" s="5">
        <f>IF(KK$2&gt;Exit,0,Expense!KL246)</f>
        <v>0</v>
      </c>
      <c r="KL23" s="5">
        <f>IF(KL$2&gt;Exit,0,Expense!KM246)</f>
        <v>0</v>
      </c>
      <c r="KM23" s="5">
        <f>IF(KM$2&gt;Exit,0,Expense!KN246)</f>
        <v>0</v>
      </c>
      <c r="KN23" s="5">
        <f>IF(KN$2&gt;Exit,0,Expense!KO246)</f>
        <v>0</v>
      </c>
      <c r="KO23" s="5">
        <f>IF(KO$2&gt;Exit,0,Expense!KP246)</f>
        <v>0</v>
      </c>
      <c r="KP23" s="5">
        <f>IF(KP$2&gt;Exit,0,Expense!KQ246)</f>
        <v>0</v>
      </c>
      <c r="KQ23" s="5">
        <f>IF(KQ$2&gt;Exit,0,Expense!KR246)</f>
        <v>0</v>
      </c>
      <c r="KR23" s="5">
        <f>IF(KR$2&gt;Exit,0,Expense!KS246)</f>
        <v>0</v>
      </c>
      <c r="KS23" s="5">
        <f>IF(KS$2&gt;Exit,0,Expense!KT246)</f>
        <v>0</v>
      </c>
      <c r="KT23" s="5">
        <f>IF(KT$2&gt;Exit,0,Expense!KU246)</f>
        <v>0</v>
      </c>
      <c r="KU23" s="5">
        <f>IF(KU$2&gt;Exit,0,Expense!KV246)</f>
        <v>0</v>
      </c>
      <c r="KV23" s="5">
        <f>IF(KV$2&gt;Exit,0,Expense!KW246)</f>
        <v>0</v>
      </c>
      <c r="KW23" s="5">
        <f>IF(KW$2&gt;Exit,0,Expense!KX246)</f>
        <v>0</v>
      </c>
    </row>
    <row r="24" spans="1:309">
      <c r="A24" s="380" t="s">
        <v>475</v>
      </c>
      <c r="B24" s="383" t="s">
        <v>476</v>
      </c>
      <c r="D24" s="5">
        <f ca="1">IF(D$2&gt;Exit,0,Expense!E247)</f>
        <v>0</v>
      </c>
      <c r="E24" s="5">
        <f ca="1">IF(E$2&gt;Exit,0,Expense!F247)</f>
        <v>0</v>
      </c>
      <c r="F24" s="5">
        <f ca="1">IF(F$2&gt;Exit,0,Expense!G247)</f>
        <v>0</v>
      </c>
      <c r="G24" s="5">
        <f ca="1">IF(G$2&gt;Exit,0,Expense!H247)</f>
        <v>0</v>
      </c>
      <c r="H24" s="5">
        <f ca="1">IF(H$2&gt;Exit,0,Expense!I247)</f>
        <v>0</v>
      </c>
      <c r="I24" s="5">
        <f ca="1">IF(I$2&gt;Exit,0,Expense!J247)</f>
        <v>0</v>
      </c>
      <c r="J24" s="5">
        <f ca="1">IF(J$2&gt;Exit,0,Expense!K247)</f>
        <v>0</v>
      </c>
      <c r="K24" s="5">
        <f ca="1">IF(K$2&gt;Exit,0,Expense!L247)</f>
        <v>0</v>
      </c>
      <c r="L24" s="5">
        <f ca="1">IF(L$2&gt;Exit,0,Expense!M247)</f>
        <v>0</v>
      </c>
      <c r="M24" s="5">
        <f ca="1">IF(M$2&gt;Exit,0,Expense!N247)</f>
        <v>0</v>
      </c>
      <c r="N24" s="5">
        <f ca="1">IF(N$2&gt;Exit,0,Expense!O247)</f>
        <v>0</v>
      </c>
      <c r="O24" s="5">
        <f ca="1">IF(O$2&gt;Exit,0,Expense!P247)</f>
        <v>0</v>
      </c>
      <c r="P24" s="5">
        <f ca="1">IF(P$2&gt;Exit,0,Expense!Q247)</f>
        <v>0</v>
      </c>
      <c r="Q24" s="5">
        <f ca="1">IF(Q$2&gt;Exit,0,Expense!R247)</f>
        <v>0</v>
      </c>
      <c r="R24" s="5">
        <f ca="1">IF(R$2&gt;Exit,0,Expense!S247)</f>
        <v>0</v>
      </c>
      <c r="S24" s="5">
        <f ca="1">IF(S$2&gt;Exit,0,Expense!T247)</f>
        <v>0</v>
      </c>
      <c r="T24" s="5">
        <f ca="1">IF(T$2&gt;Exit,0,Expense!U247)</f>
        <v>0</v>
      </c>
      <c r="U24" s="5">
        <f ca="1">IF(U$2&gt;Exit,0,Expense!V247)</f>
        <v>0</v>
      </c>
      <c r="V24" s="5">
        <f ca="1">IF(V$2&gt;Exit,0,Expense!W247)</f>
        <v>0</v>
      </c>
      <c r="W24" s="5">
        <f ca="1">IF(W$2&gt;Exit,0,Expense!X247)</f>
        <v>0</v>
      </c>
      <c r="X24" s="5">
        <f ca="1">IF(X$2&gt;Exit,0,Expense!Y247)</f>
        <v>0</v>
      </c>
      <c r="Y24" s="5">
        <f ca="1">IF(Y$2&gt;Exit,0,Expense!Z247)</f>
        <v>0</v>
      </c>
      <c r="Z24" s="5">
        <f ca="1">IF(Z$2&gt;Exit,0,Expense!AA247)</f>
        <v>0</v>
      </c>
      <c r="AA24" s="5">
        <f ca="1">IF(AA$2&gt;Exit,0,Expense!AB247)</f>
        <v>0</v>
      </c>
      <c r="AB24" s="5">
        <f ca="1">IF(AB$2&gt;Exit,0,Expense!AC247)</f>
        <v>0</v>
      </c>
      <c r="AC24" s="5">
        <f ca="1">IF(AC$2&gt;Exit,0,Expense!AD247)</f>
        <v>0</v>
      </c>
      <c r="AD24" s="5">
        <f ca="1">IF(AD$2&gt;Exit,0,Expense!AE247)</f>
        <v>0</v>
      </c>
      <c r="AE24" s="5">
        <f ca="1">IF(AE$2&gt;Exit,0,Expense!AF247)</f>
        <v>0</v>
      </c>
      <c r="AF24" s="5">
        <f ca="1">IF(AF$2&gt;Exit,0,Expense!AG247)</f>
        <v>0</v>
      </c>
      <c r="AG24" s="5">
        <f ca="1">IF(AG$2&gt;Exit,0,Expense!AH247)</f>
        <v>0</v>
      </c>
      <c r="AH24" s="5">
        <f ca="1">IF(AH$2&gt;Exit,0,Expense!AI247)</f>
        <v>0</v>
      </c>
      <c r="AI24" s="5">
        <f ca="1">IF(AI$2&gt;Exit,0,Expense!AJ247)</f>
        <v>0</v>
      </c>
      <c r="AJ24" s="5">
        <f ca="1">IF(AJ$2&gt;Exit,0,Expense!AK247)</f>
        <v>0</v>
      </c>
      <c r="AK24" s="5">
        <f ca="1">IF(AK$2&gt;Exit,0,Expense!AL247)</f>
        <v>0</v>
      </c>
      <c r="AL24" s="5">
        <f ca="1">IF(AL$2&gt;Exit,0,Expense!AM247)</f>
        <v>0</v>
      </c>
      <c r="AM24" s="5">
        <f ca="1">IF(AM$2&gt;Exit,0,Expense!AN247)</f>
        <v>0</v>
      </c>
      <c r="AN24" s="5">
        <f ca="1">IF(AN$2&gt;Exit,0,Expense!AO247)</f>
        <v>0</v>
      </c>
      <c r="AO24" s="5">
        <f ca="1">IF(AO$2&gt;Exit,0,Expense!AP247)</f>
        <v>0</v>
      </c>
      <c r="AP24" s="5">
        <f ca="1">IF(AP$2&gt;Exit,0,Expense!AQ247)</f>
        <v>0</v>
      </c>
      <c r="AQ24" s="5">
        <f ca="1">IF(AQ$2&gt;Exit,0,Expense!AR247)</f>
        <v>0</v>
      </c>
      <c r="AR24" s="5">
        <f ca="1">IF(AR$2&gt;Exit,0,Expense!AS247)</f>
        <v>0</v>
      </c>
      <c r="AS24" s="5">
        <f ca="1">IF(AS$2&gt;Exit,0,Expense!AT247)</f>
        <v>0</v>
      </c>
      <c r="AT24" s="5">
        <f ca="1">IF(AT$2&gt;Exit,0,Expense!AU247)</f>
        <v>0</v>
      </c>
      <c r="AU24" s="5">
        <f ca="1">IF(AU$2&gt;Exit,0,Expense!AV247)</f>
        <v>0</v>
      </c>
      <c r="AV24" s="5">
        <f ca="1">IF(AV$2&gt;Exit,0,Expense!AW247)</f>
        <v>0</v>
      </c>
      <c r="AW24" s="5">
        <f ca="1">IF(AW$2&gt;Exit,0,Expense!AX247)</f>
        <v>0</v>
      </c>
      <c r="AX24" s="5">
        <f ca="1">IF(AX$2&gt;Exit,0,Expense!AY247)</f>
        <v>0</v>
      </c>
      <c r="AY24" s="5">
        <f ca="1">IF(AY$2&gt;Exit,0,Expense!AZ247)</f>
        <v>0</v>
      </c>
      <c r="AZ24" s="5">
        <f ca="1">IF(AZ$2&gt;Exit,0,Expense!BA247)</f>
        <v>0</v>
      </c>
      <c r="BA24" s="5">
        <f ca="1">IF(BA$2&gt;Exit,0,Expense!BB247)</f>
        <v>0</v>
      </c>
      <c r="BB24" s="5">
        <f ca="1">IF(BB$2&gt;Exit,0,Expense!BC247)</f>
        <v>0</v>
      </c>
      <c r="BC24" s="5">
        <f ca="1">IF(BC$2&gt;Exit,0,Expense!BD247)</f>
        <v>0</v>
      </c>
      <c r="BD24" s="5">
        <f ca="1">IF(BD$2&gt;Exit,0,Expense!BE247)</f>
        <v>0</v>
      </c>
      <c r="BE24" s="5">
        <f ca="1">IF(BE$2&gt;Exit,0,Expense!BF247)</f>
        <v>0</v>
      </c>
      <c r="BF24" s="5">
        <f ca="1">IF(BF$2&gt;Exit,0,Expense!BG247)</f>
        <v>0</v>
      </c>
      <c r="BG24" s="5">
        <f ca="1">IF(BG$2&gt;Exit,0,Expense!BH247)</f>
        <v>0</v>
      </c>
      <c r="BH24" s="5">
        <f ca="1">IF(BH$2&gt;Exit,0,Expense!BI247)</f>
        <v>0</v>
      </c>
      <c r="BI24" s="5">
        <f ca="1">IF(BI$2&gt;Exit,0,Expense!BJ247)</f>
        <v>0</v>
      </c>
      <c r="BJ24" s="5">
        <f ca="1">IF(BJ$2&gt;Exit,0,Expense!BK247)</f>
        <v>0</v>
      </c>
      <c r="BK24" s="5">
        <f ca="1">IF(BK$2&gt;Exit,0,Expense!BL247)</f>
        <v>0</v>
      </c>
      <c r="BL24" s="5">
        <f ca="1">IF(BL$2&gt;Exit,0,Expense!BM247)</f>
        <v>0</v>
      </c>
      <c r="BM24" s="5">
        <f ca="1">IF(BM$2&gt;Exit,0,Expense!BN247)</f>
        <v>0</v>
      </c>
      <c r="BN24" s="5">
        <f ca="1">IF(BN$2&gt;Exit,0,Expense!BO247)</f>
        <v>0</v>
      </c>
      <c r="BO24" s="5">
        <f ca="1">IF(BO$2&gt;Exit,0,Expense!BP247)</f>
        <v>0</v>
      </c>
      <c r="BP24" s="5">
        <f ca="1">IF(BP$2&gt;Exit,0,Expense!BQ247)</f>
        <v>0</v>
      </c>
      <c r="BQ24" s="5">
        <f ca="1">IF(BQ$2&gt;Exit,0,Expense!BR247)</f>
        <v>0</v>
      </c>
      <c r="BR24" s="5">
        <f ca="1">IF(BR$2&gt;Exit,0,Expense!BS247)</f>
        <v>0</v>
      </c>
      <c r="BS24" s="5">
        <f ca="1">IF(BS$2&gt;Exit,0,Expense!BT247)</f>
        <v>0</v>
      </c>
      <c r="BT24" s="5">
        <f ca="1">IF(BT$2&gt;Exit,0,Expense!BU247)</f>
        <v>0</v>
      </c>
      <c r="BU24" s="5">
        <f ca="1">IF(BU$2&gt;Exit,0,Expense!BV247)</f>
        <v>0</v>
      </c>
      <c r="BV24" s="5">
        <f ca="1">IF(BV$2&gt;Exit,0,Expense!BW247)</f>
        <v>0</v>
      </c>
      <c r="BW24" s="5">
        <f ca="1">IF(BW$2&gt;Exit,0,Expense!BX247)</f>
        <v>0</v>
      </c>
      <c r="BX24" s="5">
        <f ca="1">IF(BX$2&gt;Exit,0,Expense!BY247)</f>
        <v>0</v>
      </c>
      <c r="BY24" s="5">
        <f ca="1">IF(BY$2&gt;Exit,0,Expense!BZ247)</f>
        <v>0</v>
      </c>
      <c r="BZ24" s="5">
        <f ca="1">IF(BZ$2&gt;Exit,0,Expense!CA247)</f>
        <v>0</v>
      </c>
      <c r="CA24" s="5">
        <f ca="1">IF(CA$2&gt;Exit,0,Expense!CB247)</f>
        <v>0</v>
      </c>
      <c r="CB24" s="5">
        <f ca="1">IF(CB$2&gt;Exit,0,Expense!CC247)</f>
        <v>0</v>
      </c>
      <c r="CC24" s="5">
        <f ca="1">IF(CC$2&gt;Exit,0,Expense!CD247)</f>
        <v>0</v>
      </c>
      <c r="CD24" s="5">
        <f ca="1">IF(CD$2&gt;Exit,0,Expense!CE247)</f>
        <v>0</v>
      </c>
      <c r="CE24" s="5">
        <f ca="1">IF(CE$2&gt;Exit,0,Expense!CF247)</f>
        <v>0</v>
      </c>
      <c r="CF24" s="5">
        <f ca="1">IF(CF$2&gt;Exit,0,Expense!CG247)</f>
        <v>0</v>
      </c>
      <c r="CG24" s="5">
        <f ca="1">IF(CG$2&gt;Exit,0,Expense!CH247)</f>
        <v>0</v>
      </c>
      <c r="CH24" s="5">
        <f ca="1">IF(CH$2&gt;Exit,0,Expense!CI247)</f>
        <v>0</v>
      </c>
      <c r="CI24" s="5">
        <f ca="1">IF(CI$2&gt;Exit,0,Expense!CJ247)</f>
        <v>0</v>
      </c>
      <c r="CJ24" s="5">
        <f ca="1">IF(CJ$2&gt;Exit,0,Expense!CK247)</f>
        <v>0</v>
      </c>
      <c r="CK24" s="5">
        <f ca="1">IF(CK$2&gt;Exit,0,Expense!CL247)</f>
        <v>0</v>
      </c>
      <c r="CL24" s="5">
        <f ca="1">IF(CL$2&gt;Exit,0,Expense!CM247)</f>
        <v>0</v>
      </c>
      <c r="CM24" s="5">
        <f ca="1">IF(CM$2&gt;Exit,0,Expense!CN247)</f>
        <v>0</v>
      </c>
      <c r="CN24" s="5">
        <f ca="1">IF(CN$2&gt;Exit,0,Expense!CO247)</f>
        <v>0</v>
      </c>
      <c r="CO24" s="5">
        <f ca="1">IF(CO$2&gt;Exit,0,Expense!CP247)</f>
        <v>0</v>
      </c>
      <c r="CP24" s="5">
        <f ca="1">IF(CP$2&gt;Exit,0,Expense!CQ247)</f>
        <v>0</v>
      </c>
      <c r="CQ24" s="5">
        <f ca="1">IF(CQ$2&gt;Exit,0,Expense!CR247)</f>
        <v>0</v>
      </c>
      <c r="CR24" s="5">
        <f ca="1">IF(CR$2&gt;Exit,0,Expense!CS247)</f>
        <v>0</v>
      </c>
      <c r="CS24" s="5">
        <f ca="1">IF(CS$2&gt;Exit,0,Expense!CT247)</f>
        <v>0</v>
      </c>
      <c r="CT24" s="5">
        <f ca="1">IF(CT$2&gt;Exit,0,Expense!CU247)</f>
        <v>0</v>
      </c>
      <c r="CU24" s="5">
        <f ca="1">IF(CU$2&gt;Exit,0,Expense!CV247)</f>
        <v>0</v>
      </c>
      <c r="CV24" s="5">
        <f ca="1">IF(CV$2&gt;Exit,0,Expense!CW247)</f>
        <v>0</v>
      </c>
      <c r="CW24" s="5">
        <f ca="1">IF(CW$2&gt;Exit,0,Expense!CX247)</f>
        <v>0</v>
      </c>
      <c r="CX24" s="5">
        <f ca="1">IF(CX$2&gt;Exit,0,Expense!CY247)</f>
        <v>0</v>
      </c>
      <c r="CY24" s="5">
        <f ca="1">IF(CY$2&gt;Exit,0,Expense!CZ247)</f>
        <v>0</v>
      </c>
      <c r="CZ24" s="5">
        <f ca="1">IF(CZ$2&gt;Exit,0,Expense!DA247)</f>
        <v>0</v>
      </c>
      <c r="DA24" s="5">
        <f ca="1">IF(DA$2&gt;Exit,0,Expense!DB247)</f>
        <v>0</v>
      </c>
      <c r="DB24" s="5">
        <f ca="1">IF(DB$2&gt;Exit,0,Expense!DC247)</f>
        <v>0</v>
      </c>
      <c r="DC24" s="5">
        <f ca="1">IF(DC$2&gt;Exit,0,Expense!DD247)</f>
        <v>0</v>
      </c>
      <c r="DD24" s="5">
        <f ca="1">IF(DD$2&gt;Exit,0,Expense!DE247)</f>
        <v>0</v>
      </c>
      <c r="DE24" s="5">
        <f ca="1">IF(DE$2&gt;Exit,0,Expense!DF247)</f>
        <v>0</v>
      </c>
      <c r="DF24" s="5">
        <f ca="1">IF(DF$2&gt;Exit,0,Expense!DG247)</f>
        <v>0</v>
      </c>
      <c r="DG24" s="5">
        <f ca="1">IF(DG$2&gt;Exit,0,Expense!DH247)</f>
        <v>0</v>
      </c>
      <c r="DH24" s="5">
        <f ca="1">IF(DH$2&gt;Exit,0,Expense!DI247)</f>
        <v>0</v>
      </c>
      <c r="DI24" s="5">
        <f ca="1">IF(DI$2&gt;Exit,0,Expense!DJ247)</f>
        <v>0</v>
      </c>
      <c r="DJ24" s="5">
        <f ca="1">IF(DJ$2&gt;Exit,0,Expense!DK247)</f>
        <v>0</v>
      </c>
      <c r="DK24" s="5">
        <f ca="1">IF(DK$2&gt;Exit,0,Expense!DL247)</f>
        <v>0</v>
      </c>
      <c r="DL24" s="5">
        <f ca="1">IF(DL$2&gt;Exit,0,Expense!DM247)</f>
        <v>0</v>
      </c>
      <c r="DM24" s="5">
        <f ca="1">IF(DM$2&gt;Exit,0,Expense!DN247)</f>
        <v>0</v>
      </c>
      <c r="DN24" s="5">
        <f ca="1">IF(DN$2&gt;Exit,0,Expense!DO247)</f>
        <v>0</v>
      </c>
      <c r="DO24" s="5">
        <f ca="1">IF(DO$2&gt;Exit,0,Expense!DP247)</f>
        <v>0</v>
      </c>
      <c r="DP24" s="5">
        <f ca="1">IF(DP$2&gt;Exit,0,Expense!DQ247)</f>
        <v>0</v>
      </c>
      <c r="DQ24" s="5">
        <f ca="1">IF(DQ$2&gt;Exit,0,Expense!DR247)</f>
        <v>0</v>
      </c>
      <c r="DR24" s="5">
        <f ca="1">IF(DR$2&gt;Exit,0,Expense!DS247)</f>
        <v>0</v>
      </c>
      <c r="DS24" s="5">
        <f ca="1">IF(DS$2&gt;Exit,0,Expense!DT247)</f>
        <v>0</v>
      </c>
      <c r="DT24" s="5">
        <f ca="1">IF(DT$2&gt;Exit,0,Expense!DU247)</f>
        <v>0</v>
      </c>
      <c r="DU24" s="5">
        <f ca="1">IF(DU$2&gt;Exit,0,Expense!DV247)</f>
        <v>0</v>
      </c>
      <c r="DV24" s="5">
        <f ca="1">IF(DV$2&gt;Exit,0,Expense!DW247)</f>
        <v>0</v>
      </c>
      <c r="DW24" s="5">
        <f ca="1">IF(DW$2&gt;Exit,0,Expense!DX247)</f>
        <v>0</v>
      </c>
      <c r="DX24" s="5">
        <f ca="1">IF(DX$2&gt;Exit,0,Expense!DY247)</f>
        <v>0</v>
      </c>
      <c r="DY24" s="5">
        <f ca="1">IF(DY$2&gt;Exit,0,Expense!DZ247)</f>
        <v>0</v>
      </c>
      <c r="DZ24" s="5">
        <f ca="1">IF(DZ$2&gt;Exit,0,Expense!EA247)</f>
        <v>0</v>
      </c>
      <c r="EA24" s="5">
        <f ca="1">IF(EA$2&gt;Exit,0,Expense!EB247)</f>
        <v>0</v>
      </c>
      <c r="EB24" s="5">
        <f ca="1">IF(EB$2&gt;Exit,0,Expense!EC247)</f>
        <v>0</v>
      </c>
      <c r="EC24" s="5">
        <f ca="1">IF(EC$2&gt;Exit,0,Expense!ED247)</f>
        <v>0</v>
      </c>
      <c r="ED24" s="5">
        <f ca="1">IF(ED$2&gt;Exit,0,Expense!EE247)</f>
        <v>0</v>
      </c>
      <c r="EE24" s="5">
        <f ca="1">IF(EE$2&gt;Exit,0,Expense!EF247)</f>
        <v>0</v>
      </c>
      <c r="EF24" s="5">
        <f ca="1">IF(EF$2&gt;Exit,0,Expense!EG247)</f>
        <v>0</v>
      </c>
      <c r="EG24" s="5">
        <f ca="1">IF(EG$2&gt;Exit,0,Expense!EH247)</f>
        <v>0</v>
      </c>
      <c r="EH24" s="5">
        <f ca="1">IF(EH$2&gt;Exit,0,Expense!EI247)</f>
        <v>0</v>
      </c>
      <c r="EI24" s="5">
        <f ca="1">IF(EI$2&gt;Exit,0,Expense!EJ247)</f>
        <v>0</v>
      </c>
      <c r="EJ24" s="5">
        <f ca="1">IF(EJ$2&gt;Exit,0,Expense!EK247)</f>
        <v>0</v>
      </c>
      <c r="EK24" s="5">
        <f ca="1">IF(EK$2&gt;Exit,0,Expense!EL247)</f>
        <v>0</v>
      </c>
      <c r="EL24" s="5">
        <f ca="1">IF(EL$2&gt;Exit,0,Expense!EM247)</f>
        <v>0</v>
      </c>
      <c r="EM24" s="5">
        <f ca="1">IF(EM$2&gt;Exit,0,Expense!EN247)</f>
        <v>0</v>
      </c>
      <c r="EN24" s="5">
        <f ca="1">IF(EN$2&gt;Exit,0,Expense!EO247)</f>
        <v>0</v>
      </c>
      <c r="EO24" s="5">
        <f ca="1">IF(EO$2&gt;Exit,0,Expense!EP247)</f>
        <v>0</v>
      </c>
      <c r="EP24" s="5">
        <f ca="1">IF(EP$2&gt;Exit,0,Expense!EQ247)</f>
        <v>0</v>
      </c>
      <c r="EQ24" s="5">
        <f ca="1">IF(EQ$2&gt;Exit,0,Expense!ER247)</f>
        <v>0</v>
      </c>
      <c r="ER24" s="5">
        <f ca="1">IF(ER$2&gt;Exit,0,Expense!ES247)</f>
        <v>0</v>
      </c>
      <c r="ES24" s="5">
        <f ca="1">IF(ES$2&gt;Exit,0,Expense!ET247)</f>
        <v>0</v>
      </c>
      <c r="ET24" s="5">
        <f ca="1">IF(ET$2&gt;Exit,0,Expense!EU247)</f>
        <v>0</v>
      </c>
      <c r="EU24" s="5">
        <f ca="1">IF(EU$2&gt;Exit,0,Expense!EV247)</f>
        <v>0</v>
      </c>
      <c r="EV24" s="5">
        <f ca="1">IF(EV$2&gt;Exit,0,Expense!EW247)</f>
        <v>0</v>
      </c>
      <c r="EW24" s="5">
        <f ca="1">IF(EW$2&gt;Exit,0,Expense!EX247)</f>
        <v>0</v>
      </c>
      <c r="EX24" s="5">
        <f>IF(EX$2&gt;Exit,0,Expense!EY247)</f>
        <v>0</v>
      </c>
      <c r="EY24" s="5">
        <f>IF(EY$2&gt;Exit,0,Expense!EZ247)</f>
        <v>0</v>
      </c>
      <c r="EZ24" s="5">
        <f>IF(EZ$2&gt;Exit,0,Expense!FA247)</f>
        <v>0</v>
      </c>
      <c r="FA24" s="5">
        <f>IF(FA$2&gt;Exit,0,Expense!FB247)</f>
        <v>0</v>
      </c>
      <c r="FB24" s="5">
        <f>IF(FB$2&gt;Exit,0,Expense!FC247)</f>
        <v>0</v>
      </c>
      <c r="FC24" s="5">
        <f>IF(FC$2&gt;Exit,0,Expense!FD247)</f>
        <v>0</v>
      </c>
      <c r="FD24" s="5">
        <f>IF(FD$2&gt;Exit,0,Expense!FE247)</f>
        <v>0</v>
      </c>
      <c r="FE24" s="5">
        <f>IF(FE$2&gt;Exit,0,Expense!FF247)</f>
        <v>0</v>
      </c>
      <c r="FF24" s="5">
        <f>IF(FF$2&gt;Exit,0,Expense!FG247)</f>
        <v>0</v>
      </c>
      <c r="FG24" s="5">
        <f>IF(FG$2&gt;Exit,0,Expense!FH247)</f>
        <v>0</v>
      </c>
      <c r="FH24" s="5">
        <f>IF(FH$2&gt;Exit,0,Expense!FI247)</f>
        <v>0</v>
      </c>
      <c r="FI24" s="5">
        <f>IF(FI$2&gt;Exit,0,Expense!FJ247)</f>
        <v>0</v>
      </c>
      <c r="FJ24" s="5">
        <f>IF(FJ$2&gt;Exit,0,Expense!FK247)</f>
        <v>0</v>
      </c>
      <c r="FK24" s="5">
        <f>IF(FK$2&gt;Exit,0,Expense!FL247)</f>
        <v>0</v>
      </c>
      <c r="FL24" s="5">
        <f>IF(FL$2&gt;Exit,0,Expense!FM247)</f>
        <v>0</v>
      </c>
      <c r="FM24" s="5">
        <f>IF(FM$2&gt;Exit,0,Expense!FN247)</f>
        <v>0</v>
      </c>
      <c r="FN24" s="5">
        <f>IF(FN$2&gt;Exit,0,Expense!FO247)</f>
        <v>0</v>
      </c>
      <c r="FO24" s="5">
        <f>IF(FO$2&gt;Exit,0,Expense!FP247)</f>
        <v>0</v>
      </c>
      <c r="FP24" s="5">
        <f>IF(FP$2&gt;Exit,0,Expense!FQ247)</f>
        <v>0</v>
      </c>
      <c r="FQ24" s="5">
        <f>IF(FQ$2&gt;Exit,0,Expense!FR247)</f>
        <v>0</v>
      </c>
      <c r="FR24" s="5">
        <f>IF(FR$2&gt;Exit,0,Expense!FS247)</f>
        <v>0</v>
      </c>
      <c r="FS24" s="5">
        <f>IF(FS$2&gt;Exit,0,Expense!FT247)</f>
        <v>0</v>
      </c>
      <c r="FT24" s="5">
        <f>IF(FT$2&gt;Exit,0,Expense!FU247)</f>
        <v>0</v>
      </c>
      <c r="FU24" s="5">
        <f>IF(FU$2&gt;Exit,0,Expense!FV247)</f>
        <v>0</v>
      </c>
      <c r="FV24" s="5">
        <f>IF(FV$2&gt;Exit,0,Expense!FW247)</f>
        <v>0</v>
      </c>
      <c r="FW24" s="5">
        <f>IF(FW$2&gt;Exit,0,Expense!FX247)</f>
        <v>0</v>
      </c>
      <c r="FX24" s="5">
        <f>IF(FX$2&gt;Exit,0,Expense!FY247)</f>
        <v>0</v>
      </c>
      <c r="FY24" s="5">
        <f>IF(FY$2&gt;Exit,0,Expense!FZ247)</f>
        <v>0</v>
      </c>
      <c r="FZ24" s="5">
        <f>IF(FZ$2&gt;Exit,0,Expense!GA247)</f>
        <v>0</v>
      </c>
      <c r="GA24" s="5">
        <f>IF(GA$2&gt;Exit,0,Expense!GB247)</f>
        <v>0</v>
      </c>
      <c r="GB24" s="5">
        <f>IF(GB$2&gt;Exit,0,Expense!GC247)</f>
        <v>0</v>
      </c>
      <c r="GC24" s="5">
        <f>IF(GC$2&gt;Exit,0,Expense!GD247)</f>
        <v>0</v>
      </c>
      <c r="GD24" s="5">
        <f>IF(GD$2&gt;Exit,0,Expense!GE247)</f>
        <v>0</v>
      </c>
      <c r="GE24" s="5">
        <f>IF(GE$2&gt;Exit,0,Expense!GF247)</f>
        <v>0</v>
      </c>
      <c r="GF24" s="5">
        <f>IF(GF$2&gt;Exit,0,Expense!GG247)</f>
        <v>0</v>
      </c>
      <c r="GG24" s="5">
        <f>IF(GG$2&gt;Exit,0,Expense!GH247)</f>
        <v>0</v>
      </c>
      <c r="GH24" s="5">
        <f>IF(GH$2&gt;Exit,0,Expense!GI247)</f>
        <v>0</v>
      </c>
      <c r="GI24" s="5">
        <f>IF(GI$2&gt;Exit,0,Expense!GJ247)</f>
        <v>0</v>
      </c>
      <c r="GJ24" s="5">
        <f>IF(GJ$2&gt;Exit,0,Expense!GK247)</f>
        <v>0</v>
      </c>
      <c r="GK24" s="5">
        <f>IF(GK$2&gt;Exit,0,Expense!GL247)</f>
        <v>0</v>
      </c>
      <c r="GL24" s="5">
        <f>IF(GL$2&gt;Exit,0,Expense!GM247)</f>
        <v>0</v>
      </c>
      <c r="GM24" s="5">
        <f>IF(GM$2&gt;Exit,0,Expense!GN247)</f>
        <v>0</v>
      </c>
      <c r="GN24" s="5">
        <f>IF(GN$2&gt;Exit,0,Expense!GO247)</f>
        <v>0</v>
      </c>
      <c r="GO24" s="5">
        <f>IF(GO$2&gt;Exit,0,Expense!GP247)</f>
        <v>0</v>
      </c>
      <c r="GP24" s="5">
        <f>IF(GP$2&gt;Exit,0,Expense!GQ247)</f>
        <v>0</v>
      </c>
      <c r="GQ24" s="5">
        <f>IF(GQ$2&gt;Exit,0,Expense!GR247)</f>
        <v>0</v>
      </c>
      <c r="GR24" s="5">
        <f>IF(GR$2&gt;Exit,0,Expense!GS247)</f>
        <v>0</v>
      </c>
      <c r="GS24" s="5">
        <f>IF(GS$2&gt;Exit,0,Expense!GT247)</f>
        <v>0</v>
      </c>
      <c r="GT24" s="5">
        <f>IF(GT$2&gt;Exit,0,Expense!GU247)</f>
        <v>0</v>
      </c>
      <c r="GU24" s="5">
        <f>IF(GU$2&gt;Exit,0,Expense!GV247)</f>
        <v>0</v>
      </c>
      <c r="GV24" s="5">
        <f>IF(GV$2&gt;Exit,0,Expense!GW247)</f>
        <v>0</v>
      </c>
      <c r="GW24" s="5">
        <f>IF(GW$2&gt;Exit,0,Expense!GX247)</f>
        <v>0</v>
      </c>
      <c r="GX24" s="5">
        <f>IF(GX$2&gt;Exit,0,Expense!GY247)</f>
        <v>0</v>
      </c>
      <c r="GY24" s="5">
        <f>IF(GY$2&gt;Exit,0,Expense!GZ247)</f>
        <v>0</v>
      </c>
      <c r="GZ24" s="5">
        <f>IF(GZ$2&gt;Exit,0,Expense!HA247)</f>
        <v>0</v>
      </c>
      <c r="HA24" s="5">
        <f>IF(HA$2&gt;Exit,0,Expense!HB247)</f>
        <v>0</v>
      </c>
      <c r="HB24" s="5">
        <f>IF(HB$2&gt;Exit,0,Expense!HC247)</f>
        <v>0</v>
      </c>
      <c r="HC24" s="5">
        <f>IF(HC$2&gt;Exit,0,Expense!HD247)</f>
        <v>0</v>
      </c>
      <c r="HD24" s="5">
        <f>IF(HD$2&gt;Exit,0,Expense!HE247)</f>
        <v>0</v>
      </c>
      <c r="HE24" s="5">
        <f>IF(HE$2&gt;Exit,0,Expense!HF247)</f>
        <v>0</v>
      </c>
      <c r="HF24" s="5">
        <f>IF(HF$2&gt;Exit,0,Expense!HG247)</f>
        <v>0</v>
      </c>
      <c r="HG24" s="5">
        <f>IF(HG$2&gt;Exit,0,Expense!HH247)</f>
        <v>0</v>
      </c>
      <c r="HH24" s="5">
        <f>IF(HH$2&gt;Exit,0,Expense!HI247)</f>
        <v>0</v>
      </c>
      <c r="HI24" s="5">
        <f>IF(HI$2&gt;Exit,0,Expense!HJ247)</f>
        <v>0</v>
      </c>
      <c r="HJ24" s="5">
        <f>IF(HJ$2&gt;Exit,0,Expense!HK247)</f>
        <v>0</v>
      </c>
      <c r="HK24" s="5">
        <f>IF(HK$2&gt;Exit,0,Expense!HL247)</f>
        <v>0</v>
      </c>
      <c r="HL24" s="5">
        <f>IF(HL$2&gt;Exit,0,Expense!HM247)</f>
        <v>0</v>
      </c>
      <c r="HM24" s="5">
        <f>IF(HM$2&gt;Exit,0,Expense!HN247)</f>
        <v>0</v>
      </c>
      <c r="HN24" s="5">
        <f>IF(HN$2&gt;Exit,0,Expense!HO247)</f>
        <v>0</v>
      </c>
      <c r="HO24" s="5">
        <f>IF(HO$2&gt;Exit,0,Expense!HP247)</f>
        <v>0</v>
      </c>
      <c r="HP24" s="5">
        <f>IF(HP$2&gt;Exit,0,Expense!HQ247)</f>
        <v>0</v>
      </c>
      <c r="HQ24" s="5">
        <f>IF(HQ$2&gt;Exit,0,Expense!HR247)</f>
        <v>0</v>
      </c>
      <c r="HR24" s="5">
        <f>IF(HR$2&gt;Exit,0,Expense!HS247)</f>
        <v>0</v>
      </c>
      <c r="HS24" s="5">
        <f>IF(HS$2&gt;Exit,0,Expense!HT247)</f>
        <v>0</v>
      </c>
      <c r="HT24" s="5">
        <f>IF(HT$2&gt;Exit,0,Expense!HU247)</f>
        <v>0</v>
      </c>
      <c r="HU24" s="5">
        <f>IF(HU$2&gt;Exit,0,Expense!HV247)</f>
        <v>0</v>
      </c>
      <c r="HV24" s="5">
        <f>IF(HV$2&gt;Exit,0,Expense!HW247)</f>
        <v>0</v>
      </c>
      <c r="HW24" s="5">
        <f>IF(HW$2&gt;Exit,0,Expense!HX247)</f>
        <v>0</v>
      </c>
      <c r="HX24" s="5">
        <f>IF(HX$2&gt;Exit,0,Expense!HY247)</f>
        <v>0</v>
      </c>
      <c r="HY24" s="5">
        <f>IF(HY$2&gt;Exit,0,Expense!HZ247)</f>
        <v>0</v>
      </c>
      <c r="HZ24" s="5">
        <f>IF(HZ$2&gt;Exit,0,Expense!IA247)</f>
        <v>0</v>
      </c>
      <c r="IA24" s="5">
        <f>IF(IA$2&gt;Exit,0,Expense!IB247)</f>
        <v>0</v>
      </c>
      <c r="IB24" s="5">
        <f>IF(IB$2&gt;Exit,0,Expense!IC247)</f>
        <v>0</v>
      </c>
      <c r="IC24" s="5">
        <f>IF(IC$2&gt;Exit,0,Expense!ID247)</f>
        <v>0</v>
      </c>
      <c r="ID24" s="5">
        <f>IF(ID$2&gt;Exit,0,Expense!IE247)</f>
        <v>0</v>
      </c>
      <c r="IE24" s="5">
        <f>IF(IE$2&gt;Exit,0,Expense!IF247)</f>
        <v>0</v>
      </c>
      <c r="IF24" s="5">
        <f>IF(IF$2&gt;Exit,0,Expense!IG247)</f>
        <v>0</v>
      </c>
      <c r="IG24" s="5">
        <f>IF(IG$2&gt;Exit,0,Expense!IH247)</f>
        <v>0</v>
      </c>
      <c r="IH24" s="5">
        <f>IF(IH$2&gt;Exit,0,Expense!II247)</f>
        <v>0</v>
      </c>
      <c r="II24" s="5">
        <f>IF(II$2&gt;Exit,0,Expense!IJ247)</f>
        <v>0</v>
      </c>
      <c r="IJ24" s="5">
        <f>IF(IJ$2&gt;Exit,0,Expense!IK247)</f>
        <v>0</v>
      </c>
      <c r="IK24" s="5">
        <f>IF(IK$2&gt;Exit,0,Expense!IL247)</f>
        <v>0</v>
      </c>
      <c r="IL24" s="5">
        <f>IF(IL$2&gt;Exit,0,Expense!IM247)</f>
        <v>0</v>
      </c>
      <c r="IM24" s="5">
        <f>IF(IM$2&gt;Exit,0,Expense!IN247)</f>
        <v>0</v>
      </c>
      <c r="IN24" s="5">
        <f>IF(IN$2&gt;Exit,0,Expense!IO247)</f>
        <v>0</v>
      </c>
      <c r="IO24" s="5">
        <f>IF(IO$2&gt;Exit,0,Expense!IP247)</f>
        <v>0</v>
      </c>
      <c r="IP24" s="5">
        <f>IF(IP$2&gt;Exit,0,Expense!IQ247)</f>
        <v>0</v>
      </c>
      <c r="IQ24" s="5">
        <f>IF(IQ$2&gt;Exit,0,Expense!IR247)</f>
        <v>0</v>
      </c>
      <c r="IR24" s="5">
        <f>IF(IR$2&gt;Exit,0,Expense!IS247)</f>
        <v>0</v>
      </c>
      <c r="IS24" s="5">
        <f>IF(IS$2&gt;Exit,0,Expense!IT247)</f>
        <v>0</v>
      </c>
      <c r="IT24" s="5">
        <f>IF(IT$2&gt;Exit,0,Expense!IU247)</f>
        <v>0</v>
      </c>
      <c r="IU24" s="5">
        <f>IF(IU$2&gt;Exit,0,Expense!IV247)</f>
        <v>0</v>
      </c>
      <c r="IV24" s="5">
        <f>IF(IV$2&gt;Exit,0,Expense!IW247)</f>
        <v>0</v>
      </c>
      <c r="IW24" s="5">
        <f>IF(IW$2&gt;Exit,0,Expense!IX247)</f>
        <v>0</v>
      </c>
      <c r="IX24" s="5">
        <f>IF(IX$2&gt;Exit,0,Expense!IY247)</f>
        <v>0</v>
      </c>
      <c r="IY24" s="5">
        <f>IF(IY$2&gt;Exit,0,Expense!IZ247)</f>
        <v>0</v>
      </c>
      <c r="IZ24" s="5">
        <f>IF(IZ$2&gt;Exit,0,Expense!JA247)</f>
        <v>0</v>
      </c>
      <c r="JA24" s="5">
        <f>IF(JA$2&gt;Exit,0,Expense!JB247)</f>
        <v>0</v>
      </c>
      <c r="JB24" s="5">
        <f>IF(JB$2&gt;Exit,0,Expense!JC247)</f>
        <v>0</v>
      </c>
      <c r="JC24" s="5">
        <f>IF(JC$2&gt;Exit,0,Expense!JD247)</f>
        <v>0</v>
      </c>
      <c r="JD24" s="5">
        <f>IF(JD$2&gt;Exit,0,Expense!JE247)</f>
        <v>0</v>
      </c>
      <c r="JE24" s="5">
        <f>IF(JE$2&gt;Exit,0,Expense!JF247)</f>
        <v>0</v>
      </c>
      <c r="JF24" s="5">
        <f>IF(JF$2&gt;Exit,0,Expense!JG247)</f>
        <v>0</v>
      </c>
      <c r="JG24" s="5">
        <f>IF(JG$2&gt;Exit,0,Expense!JH247)</f>
        <v>0</v>
      </c>
      <c r="JH24" s="5">
        <f>IF(JH$2&gt;Exit,0,Expense!JI247)</f>
        <v>0</v>
      </c>
      <c r="JI24" s="5">
        <f>IF(JI$2&gt;Exit,0,Expense!JJ247)</f>
        <v>0</v>
      </c>
      <c r="JJ24" s="5">
        <f>IF(JJ$2&gt;Exit,0,Expense!JK247)</f>
        <v>0</v>
      </c>
      <c r="JK24" s="5">
        <f>IF(JK$2&gt;Exit,0,Expense!JL247)</f>
        <v>0</v>
      </c>
      <c r="JL24" s="5">
        <f>IF(JL$2&gt;Exit,0,Expense!JM247)</f>
        <v>0</v>
      </c>
      <c r="JM24" s="5">
        <f>IF(JM$2&gt;Exit,0,Expense!JN247)</f>
        <v>0</v>
      </c>
      <c r="JN24" s="5">
        <f>IF(JN$2&gt;Exit,0,Expense!JO247)</f>
        <v>0</v>
      </c>
      <c r="JO24" s="5">
        <f>IF(JO$2&gt;Exit,0,Expense!JP247)</f>
        <v>0</v>
      </c>
      <c r="JP24" s="5">
        <f>IF(JP$2&gt;Exit,0,Expense!JQ247)</f>
        <v>0</v>
      </c>
      <c r="JQ24" s="5">
        <f>IF(JQ$2&gt;Exit,0,Expense!JR247)</f>
        <v>0</v>
      </c>
      <c r="JR24" s="5">
        <f>IF(JR$2&gt;Exit,0,Expense!JS247)</f>
        <v>0</v>
      </c>
      <c r="JS24" s="5">
        <f>IF(JS$2&gt;Exit,0,Expense!JT247)</f>
        <v>0</v>
      </c>
      <c r="JT24" s="5">
        <f>IF(JT$2&gt;Exit,0,Expense!JU247)</f>
        <v>0</v>
      </c>
      <c r="JU24" s="5">
        <f>IF(JU$2&gt;Exit,0,Expense!JV247)</f>
        <v>0</v>
      </c>
      <c r="JV24" s="5">
        <f>IF(JV$2&gt;Exit,0,Expense!JW247)</f>
        <v>0</v>
      </c>
      <c r="JW24" s="5">
        <f>IF(JW$2&gt;Exit,0,Expense!JX247)</f>
        <v>0</v>
      </c>
      <c r="JX24" s="5">
        <f>IF(JX$2&gt;Exit,0,Expense!JY247)</f>
        <v>0</v>
      </c>
      <c r="JY24" s="5">
        <f>IF(JY$2&gt;Exit,0,Expense!JZ247)</f>
        <v>0</v>
      </c>
      <c r="JZ24" s="5">
        <f>IF(JZ$2&gt;Exit,0,Expense!KA247)</f>
        <v>0</v>
      </c>
      <c r="KA24" s="5">
        <f>IF(KA$2&gt;Exit,0,Expense!KB247)</f>
        <v>0</v>
      </c>
      <c r="KB24" s="5">
        <f>IF(KB$2&gt;Exit,0,Expense!KC247)</f>
        <v>0</v>
      </c>
      <c r="KC24" s="5">
        <f>IF(KC$2&gt;Exit,0,Expense!KD247)</f>
        <v>0</v>
      </c>
      <c r="KD24" s="5">
        <f>IF(KD$2&gt;Exit,0,Expense!KE247)</f>
        <v>0</v>
      </c>
      <c r="KE24" s="5">
        <f>IF(KE$2&gt;Exit,0,Expense!KF247)</f>
        <v>0</v>
      </c>
      <c r="KF24" s="5">
        <f>IF(KF$2&gt;Exit,0,Expense!KG247)</f>
        <v>0</v>
      </c>
      <c r="KG24" s="5">
        <f>IF(KG$2&gt;Exit,0,Expense!KH247)</f>
        <v>0</v>
      </c>
      <c r="KH24" s="5">
        <f>IF(KH$2&gt;Exit,0,Expense!KI247)</f>
        <v>0</v>
      </c>
      <c r="KI24" s="5">
        <f>IF(KI$2&gt;Exit,0,Expense!KJ247)</f>
        <v>0</v>
      </c>
      <c r="KJ24" s="5">
        <f>IF(KJ$2&gt;Exit,0,Expense!KK247)</f>
        <v>0</v>
      </c>
      <c r="KK24" s="5">
        <f>IF(KK$2&gt;Exit,0,Expense!KL247)</f>
        <v>0</v>
      </c>
      <c r="KL24" s="5">
        <f>IF(KL$2&gt;Exit,0,Expense!KM247)</f>
        <v>0</v>
      </c>
      <c r="KM24" s="5">
        <f>IF(KM$2&gt;Exit,0,Expense!KN247)</f>
        <v>0</v>
      </c>
      <c r="KN24" s="5">
        <f>IF(KN$2&gt;Exit,0,Expense!KO247)</f>
        <v>0</v>
      </c>
      <c r="KO24" s="5">
        <f>IF(KO$2&gt;Exit,0,Expense!KP247)</f>
        <v>0</v>
      </c>
      <c r="KP24" s="5">
        <f>IF(KP$2&gt;Exit,0,Expense!KQ247)</f>
        <v>0</v>
      </c>
      <c r="KQ24" s="5">
        <f>IF(KQ$2&gt;Exit,0,Expense!KR247)</f>
        <v>0</v>
      </c>
      <c r="KR24" s="5">
        <f>IF(KR$2&gt;Exit,0,Expense!KS247)</f>
        <v>0</v>
      </c>
      <c r="KS24" s="5">
        <f>IF(KS$2&gt;Exit,0,Expense!KT247)</f>
        <v>0</v>
      </c>
      <c r="KT24" s="5">
        <f>IF(KT$2&gt;Exit,0,Expense!KU247)</f>
        <v>0</v>
      </c>
      <c r="KU24" s="5">
        <f>IF(KU$2&gt;Exit,0,Expense!KV247)</f>
        <v>0</v>
      </c>
      <c r="KV24" s="5">
        <f>IF(KV$2&gt;Exit,0,Expense!KW247)</f>
        <v>0</v>
      </c>
      <c r="KW24" s="5">
        <f>IF(KW$2&gt;Exit,0,Expense!KX247)</f>
        <v>0</v>
      </c>
    </row>
    <row r="25" spans="1:309">
      <c r="A25" s="380" t="s">
        <v>477</v>
      </c>
      <c r="B25" s="384" t="s">
        <v>478</v>
      </c>
      <c r="D25" s="5">
        <f ca="1">IF(D$2&gt;Exit,0,Expense!E164)</f>
        <v>0</v>
      </c>
      <c r="E25" s="5">
        <f ca="1">IF(E$2&gt;Exit,0,Expense!F164)</f>
        <v>0</v>
      </c>
      <c r="F25" s="5">
        <f ca="1">IF(F$2&gt;Exit,0,Expense!G164)</f>
        <v>0</v>
      </c>
      <c r="G25" s="5">
        <f ca="1">IF(G$2&gt;Exit,0,Expense!H164)</f>
        <v>0</v>
      </c>
      <c r="H25" s="5">
        <f ca="1">IF(H$2&gt;Exit,0,Expense!I164)</f>
        <v>0</v>
      </c>
      <c r="I25" s="5">
        <f ca="1">IF(I$2&gt;Exit,0,Expense!J164)</f>
        <v>0</v>
      </c>
      <c r="J25" s="5">
        <f ca="1">IF(J$2&gt;Exit,0,Expense!K164)</f>
        <v>0</v>
      </c>
      <c r="K25" s="5">
        <f ca="1">IF(K$2&gt;Exit,0,Expense!L164)</f>
        <v>0</v>
      </c>
      <c r="L25" s="5">
        <f ca="1">IF(L$2&gt;Exit,0,Expense!M164)</f>
        <v>0</v>
      </c>
      <c r="M25" s="5">
        <f ca="1">IF(M$2&gt;Exit,0,Expense!N164)</f>
        <v>0</v>
      </c>
      <c r="N25" s="5">
        <f ca="1">IF(N$2&gt;Exit,0,Expense!O164)</f>
        <v>0</v>
      </c>
      <c r="O25" s="5">
        <f ca="1">IF(O$2&gt;Exit,0,Expense!P164)</f>
        <v>0</v>
      </c>
      <c r="P25" s="5">
        <f ca="1">IF(P$2&gt;Exit,0,Expense!Q164)</f>
        <v>0</v>
      </c>
      <c r="Q25" s="5">
        <f ca="1">IF(Q$2&gt;Exit,0,Expense!R164)</f>
        <v>0</v>
      </c>
      <c r="R25" s="5">
        <f ca="1">IF(R$2&gt;Exit,0,Expense!S164)</f>
        <v>0</v>
      </c>
      <c r="S25" s="5">
        <f ca="1">IF(S$2&gt;Exit,0,Expense!T164)</f>
        <v>0</v>
      </c>
      <c r="T25" s="5">
        <f ca="1">IF(T$2&gt;Exit,0,Expense!U164)</f>
        <v>0</v>
      </c>
      <c r="U25" s="5">
        <f ca="1">IF(U$2&gt;Exit,0,Expense!V164)</f>
        <v>0</v>
      </c>
      <c r="V25" s="5">
        <f ca="1">IF(V$2&gt;Exit,0,Expense!W164)</f>
        <v>0</v>
      </c>
      <c r="W25" s="5">
        <f ca="1">IF(W$2&gt;Exit,0,Expense!X164)</f>
        <v>0</v>
      </c>
      <c r="X25" s="5">
        <f ca="1">IF(X$2&gt;Exit,0,Expense!Y164)</f>
        <v>0</v>
      </c>
      <c r="Y25" s="5">
        <f ca="1">IF(Y$2&gt;Exit,0,Expense!Z164)</f>
        <v>0</v>
      </c>
      <c r="Z25" s="5">
        <f ca="1">IF(Z$2&gt;Exit,0,Expense!AA164)</f>
        <v>0</v>
      </c>
      <c r="AA25" s="5">
        <f ca="1">IF(AA$2&gt;Exit,0,Expense!AB164)</f>
        <v>0</v>
      </c>
      <c r="AB25" s="5">
        <f ca="1">IF(AB$2&gt;Exit,0,Expense!AC164)</f>
        <v>0</v>
      </c>
      <c r="AC25" s="5">
        <f ca="1">IF(AC$2&gt;Exit,0,Expense!AD164)</f>
        <v>0</v>
      </c>
      <c r="AD25" s="5">
        <f ca="1">IF(AD$2&gt;Exit,0,Expense!AE164)</f>
        <v>0</v>
      </c>
      <c r="AE25" s="5">
        <f ca="1">IF(AE$2&gt;Exit,0,Expense!AF164)</f>
        <v>0</v>
      </c>
      <c r="AF25" s="5">
        <f ca="1">IF(AF$2&gt;Exit,0,Expense!AG164)</f>
        <v>0</v>
      </c>
      <c r="AG25" s="5">
        <f ca="1">IF(AG$2&gt;Exit,0,Expense!AH164)</f>
        <v>0</v>
      </c>
      <c r="AH25" s="5">
        <f ca="1">IF(AH$2&gt;Exit,0,Expense!AI164)</f>
        <v>0</v>
      </c>
      <c r="AI25" s="5">
        <f ca="1">IF(AI$2&gt;Exit,0,Expense!AJ164)</f>
        <v>0</v>
      </c>
      <c r="AJ25" s="5">
        <f ca="1">IF(AJ$2&gt;Exit,0,Expense!AK164)</f>
        <v>0</v>
      </c>
      <c r="AK25" s="5">
        <f ca="1">IF(AK$2&gt;Exit,0,Expense!AL164)</f>
        <v>0</v>
      </c>
      <c r="AL25" s="5">
        <f ca="1">IF(AL$2&gt;Exit,0,Expense!AM164)</f>
        <v>0</v>
      </c>
      <c r="AM25" s="5">
        <f ca="1">IF(AM$2&gt;Exit,0,Expense!AN164)</f>
        <v>0</v>
      </c>
      <c r="AN25" s="5">
        <f ca="1">IF(AN$2&gt;Exit,0,Expense!AO164)</f>
        <v>0</v>
      </c>
      <c r="AO25" s="5">
        <f ca="1">IF(AO$2&gt;Exit,0,Expense!AP164)</f>
        <v>0</v>
      </c>
      <c r="AP25" s="5">
        <f ca="1">IF(AP$2&gt;Exit,0,Expense!AQ164)</f>
        <v>0</v>
      </c>
      <c r="AQ25" s="5">
        <f ca="1">IF(AQ$2&gt;Exit,0,Expense!AR164)</f>
        <v>0</v>
      </c>
      <c r="AR25" s="5">
        <f ca="1">IF(AR$2&gt;Exit,0,Expense!AS164)</f>
        <v>0</v>
      </c>
      <c r="AS25" s="5">
        <f ca="1">IF(AS$2&gt;Exit,0,Expense!AT164)</f>
        <v>0</v>
      </c>
      <c r="AT25" s="5">
        <f ca="1">IF(AT$2&gt;Exit,0,Expense!AU164)</f>
        <v>0</v>
      </c>
      <c r="AU25" s="5">
        <f ca="1">IF(AU$2&gt;Exit,0,Expense!AV164)</f>
        <v>0</v>
      </c>
      <c r="AV25" s="5">
        <f ca="1">IF(AV$2&gt;Exit,0,Expense!AW164)</f>
        <v>0</v>
      </c>
      <c r="AW25" s="5">
        <f ca="1">IF(AW$2&gt;Exit,0,Expense!AX164)</f>
        <v>0</v>
      </c>
      <c r="AX25" s="5">
        <f ca="1">IF(AX$2&gt;Exit,0,Expense!AY164)</f>
        <v>0</v>
      </c>
      <c r="AY25" s="5">
        <f ca="1">IF(AY$2&gt;Exit,0,Expense!AZ164)</f>
        <v>0</v>
      </c>
      <c r="AZ25" s="5">
        <f ca="1">IF(AZ$2&gt;Exit,0,Expense!BA164)</f>
        <v>0</v>
      </c>
      <c r="BA25" s="5">
        <f ca="1">IF(BA$2&gt;Exit,0,Expense!BB164)</f>
        <v>0</v>
      </c>
      <c r="BB25" s="5">
        <f ca="1">IF(BB$2&gt;Exit,0,Expense!BC164)</f>
        <v>0</v>
      </c>
      <c r="BC25" s="5">
        <f ca="1">IF(BC$2&gt;Exit,0,Expense!BD164)</f>
        <v>0</v>
      </c>
      <c r="BD25" s="5">
        <f ca="1">IF(BD$2&gt;Exit,0,Expense!BE164)</f>
        <v>0</v>
      </c>
      <c r="BE25" s="5">
        <f ca="1">IF(BE$2&gt;Exit,0,Expense!BF164)</f>
        <v>0</v>
      </c>
      <c r="BF25" s="5">
        <f ca="1">IF(BF$2&gt;Exit,0,Expense!BG164)</f>
        <v>0</v>
      </c>
      <c r="BG25" s="5">
        <f ca="1">IF(BG$2&gt;Exit,0,Expense!BH164)</f>
        <v>0</v>
      </c>
      <c r="BH25" s="5">
        <f ca="1">IF(BH$2&gt;Exit,0,Expense!BI164)</f>
        <v>0</v>
      </c>
      <c r="BI25" s="5">
        <f ca="1">IF(BI$2&gt;Exit,0,Expense!BJ164)</f>
        <v>0</v>
      </c>
      <c r="BJ25" s="5">
        <f ca="1">IF(BJ$2&gt;Exit,0,Expense!BK164)</f>
        <v>0</v>
      </c>
      <c r="BK25" s="5">
        <f ca="1">IF(BK$2&gt;Exit,0,Expense!BL164)</f>
        <v>0</v>
      </c>
      <c r="BL25" s="5">
        <f ca="1">IF(BL$2&gt;Exit,0,Expense!BM164)</f>
        <v>0</v>
      </c>
      <c r="BM25" s="5">
        <f ca="1">IF(BM$2&gt;Exit,0,Expense!BN164)</f>
        <v>0</v>
      </c>
      <c r="BN25" s="5">
        <f ca="1">IF(BN$2&gt;Exit,0,Expense!BO164)</f>
        <v>0</v>
      </c>
      <c r="BO25" s="5">
        <f ca="1">IF(BO$2&gt;Exit,0,Expense!BP164)</f>
        <v>0</v>
      </c>
      <c r="BP25" s="5">
        <f ca="1">IF(BP$2&gt;Exit,0,Expense!BQ164)</f>
        <v>0</v>
      </c>
      <c r="BQ25" s="5">
        <f ca="1">IF(BQ$2&gt;Exit,0,Expense!BR164)</f>
        <v>0</v>
      </c>
      <c r="BR25" s="5">
        <f ca="1">IF(BR$2&gt;Exit,0,Expense!BS164)</f>
        <v>0</v>
      </c>
      <c r="BS25" s="5">
        <f ca="1">IF(BS$2&gt;Exit,0,Expense!BT164)</f>
        <v>0</v>
      </c>
      <c r="BT25" s="5">
        <f ca="1">IF(BT$2&gt;Exit,0,Expense!BU164)</f>
        <v>0</v>
      </c>
      <c r="BU25" s="5">
        <f ca="1">IF(BU$2&gt;Exit,0,Expense!BV164)</f>
        <v>0</v>
      </c>
      <c r="BV25" s="5">
        <f ca="1">IF(BV$2&gt;Exit,0,Expense!BW164)</f>
        <v>0</v>
      </c>
      <c r="BW25" s="5">
        <f ca="1">IF(BW$2&gt;Exit,0,Expense!BX164)</f>
        <v>0</v>
      </c>
      <c r="BX25" s="5">
        <f ca="1">IF(BX$2&gt;Exit,0,Expense!BY164)</f>
        <v>0</v>
      </c>
      <c r="BY25" s="5">
        <f ca="1">IF(BY$2&gt;Exit,0,Expense!BZ164)</f>
        <v>0</v>
      </c>
      <c r="BZ25" s="5">
        <f ca="1">IF(BZ$2&gt;Exit,0,Expense!CA164)</f>
        <v>0</v>
      </c>
      <c r="CA25" s="5">
        <f ca="1">IF(CA$2&gt;Exit,0,Expense!CB164)</f>
        <v>0</v>
      </c>
      <c r="CB25" s="5">
        <f ca="1">IF(CB$2&gt;Exit,0,Expense!CC164)</f>
        <v>0</v>
      </c>
      <c r="CC25" s="5">
        <f ca="1">IF(CC$2&gt;Exit,0,Expense!CD164)</f>
        <v>0</v>
      </c>
      <c r="CD25" s="5">
        <f ca="1">IF(CD$2&gt;Exit,0,Expense!CE164)</f>
        <v>0</v>
      </c>
      <c r="CE25" s="5">
        <f ca="1">IF(CE$2&gt;Exit,0,Expense!CF164)</f>
        <v>0</v>
      </c>
      <c r="CF25" s="5">
        <f ca="1">IF(CF$2&gt;Exit,0,Expense!CG164)</f>
        <v>0</v>
      </c>
      <c r="CG25" s="5">
        <f ca="1">IF(CG$2&gt;Exit,0,Expense!CH164)</f>
        <v>0</v>
      </c>
      <c r="CH25" s="5">
        <f ca="1">IF(CH$2&gt;Exit,0,Expense!CI164)</f>
        <v>0</v>
      </c>
      <c r="CI25" s="5">
        <f ca="1">IF(CI$2&gt;Exit,0,Expense!CJ164)</f>
        <v>0</v>
      </c>
      <c r="CJ25" s="5">
        <f ca="1">IF(CJ$2&gt;Exit,0,Expense!CK164)</f>
        <v>0</v>
      </c>
      <c r="CK25" s="5">
        <f ca="1">IF(CK$2&gt;Exit,0,Expense!CL164)</f>
        <v>0</v>
      </c>
      <c r="CL25" s="5">
        <f ca="1">IF(CL$2&gt;Exit,0,Expense!CM164)</f>
        <v>0</v>
      </c>
      <c r="CM25" s="5">
        <f ca="1">IF(CM$2&gt;Exit,0,Expense!CN164)</f>
        <v>0</v>
      </c>
      <c r="CN25" s="5">
        <f ca="1">IF(CN$2&gt;Exit,0,Expense!CO164)</f>
        <v>0</v>
      </c>
      <c r="CO25" s="5">
        <f ca="1">IF(CO$2&gt;Exit,0,Expense!CP164)</f>
        <v>0</v>
      </c>
      <c r="CP25" s="5">
        <f ca="1">IF(CP$2&gt;Exit,0,Expense!CQ164)</f>
        <v>0</v>
      </c>
      <c r="CQ25" s="5">
        <f ca="1">IF(CQ$2&gt;Exit,0,Expense!CR164)</f>
        <v>0</v>
      </c>
      <c r="CR25" s="5">
        <f ca="1">IF(CR$2&gt;Exit,0,Expense!CS164)</f>
        <v>0</v>
      </c>
      <c r="CS25" s="5">
        <f ca="1">IF(CS$2&gt;Exit,0,Expense!CT164)</f>
        <v>0</v>
      </c>
      <c r="CT25" s="5">
        <f ca="1">IF(CT$2&gt;Exit,0,Expense!CU164)</f>
        <v>0</v>
      </c>
      <c r="CU25" s="5">
        <f ca="1">IF(CU$2&gt;Exit,0,Expense!CV164)</f>
        <v>0</v>
      </c>
      <c r="CV25" s="5">
        <f ca="1">IF(CV$2&gt;Exit,0,Expense!CW164)</f>
        <v>0</v>
      </c>
      <c r="CW25" s="5">
        <f ca="1">IF(CW$2&gt;Exit,0,Expense!CX164)</f>
        <v>0</v>
      </c>
      <c r="CX25" s="5">
        <f ca="1">IF(CX$2&gt;Exit,0,Expense!CY164)</f>
        <v>0</v>
      </c>
      <c r="CY25" s="5">
        <f ca="1">IF(CY$2&gt;Exit,0,Expense!CZ164)</f>
        <v>0</v>
      </c>
      <c r="CZ25" s="5">
        <f ca="1">IF(CZ$2&gt;Exit,0,Expense!DA164)</f>
        <v>0</v>
      </c>
      <c r="DA25" s="5">
        <f ca="1">IF(DA$2&gt;Exit,0,Expense!DB164)</f>
        <v>0</v>
      </c>
      <c r="DB25" s="5">
        <f ca="1">IF(DB$2&gt;Exit,0,Expense!DC164)</f>
        <v>0</v>
      </c>
      <c r="DC25" s="5">
        <f ca="1">IF(DC$2&gt;Exit,0,Expense!DD164)</f>
        <v>0</v>
      </c>
      <c r="DD25" s="5">
        <f ca="1">IF(DD$2&gt;Exit,0,Expense!DE164)</f>
        <v>0</v>
      </c>
      <c r="DE25" s="5">
        <f ca="1">IF(DE$2&gt;Exit,0,Expense!DF164)</f>
        <v>0</v>
      </c>
      <c r="DF25" s="5">
        <f ca="1">IF(DF$2&gt;Exit,0,Expense!DG164)</f>
        <v>0</v>
      </c>
      <c r="DG25" s="5">
        <f ca="1">IF(DG$2&gt;Exit,0,Expense!DH164)</f>
        <v>0</v>
      </c>
      <c r="DH25" s="5">
        <f ca="1">IF(DH$2&gt;Exit,0,Expense!DI164)</f>
        <v>0</v>
      </c>
      <c r="DI25" s="5">
        <f ca="1">IF(DI$2&gt;Exit,0,Expense!DJ164)</f>
        <v>0</v>
      </c>
      <c r="DJ25" s="5">
        <f ca="1">IF(DJ$2&gt;Exit,0,Expense!DK164)</f>
        <v>0</v>
      </c>
      <c r="DK25" s="5">
        <f ca="1">IF(DK$2&gt;Exit,0,Expense!DL164)</f>
        <v>0</v>
      </c>
      <c r="DL25" s="5">
        <f ca="1">IF(DL$2&gt;Exit,0,Expense!DM164)</f>
        <v>0</v>
      </c>
      <c r="DM25" s="5">
        <f ca="1">IF(DM$2&gt;Exit,0,Expense!DN164)</f>
        <v>0</v>
      </c>
      <c r="DN25" s="5">
        <f ca="1">IF(DN$2&gt;Exit,0,Expense!DO164)</f>
        <v>0</v>
      </c>
      <c r="DO25" s="5">
        <f ca="1">IF(DO$2&gt;Exit,0,Expense!DP164)</f>
        <v>0</v>
      </c>
      <c r="DP25" s="5">
        <f ca="1">IF(DP$2&gt;Exit,0,Expense!DQ164)</f>
        <v>0</v>
      </c>
      <c r="DQ25" s="5">
        <f ca="1">IF(DQ$2&gt;Exit,0,Expense!DR164)</f>
        <v>0</v>
      </c>
      <c r="DR25" s="5">
        <f ca="1">IF(DR$2&gt;Exit,0,Expense!DS164)</f>
        <v>0</v>
      </c>
      <c r="DS25" s="5">
        <f ca="1">IF(DS$2&gt;Exit,0,Expense!DT164)</f>
        <v>0</v>
      </c>
      <c r="DT25" s="5">
        <f ca="1">IF(DT$2&gt;Exit,0,Expense!DU164)</f>
        <v>0</v>
      </c>
      <c r="DU25" s="5">
        <f ca="1">IF(DU$2&gt;Exit,0,Expense!DV164)</f>
        <v>0</v>
      </c>
      <c r="DV25" s="5">
        <f ca="1">IF(DV$2&gt;Exit,0,Expense!DW164)</f>
        <v>0</v>
      </c>
      <c r="DW25" s="5">
        <f ca="1">IF(DW$2&gt;Exit,0,Expense!DX164)</f>
        <v>0</v>
      </c>
      <c r="DX25" s="5">
        <f ca="1">IF(DX$2&gt;Exit,0,Expense!DY164)</f>
        <v>0</v>
      </c>
      <c r="DY25" s="5">
        <f ca="1">IF(DY$2&gt;Exit,0,Expense!DZ164)</f>
        <v>0</v>
      </c>
      <c r="DZ25" s="5">
        <f ca="1">IF(DZ$2&gt;Exit,0,Expense!EA164)</f>
        <v>0</v>
      </c>
      <c r="EA25" s="5">
        <f ca="1">IF(EA$2&gt;Exit,0,Expense!EB164)</f>
        <v>0</v>
      </c>
      <c r="EB25" s="5">
        <f ca="1">IF(EB$2&gt;Exit,0,Expense!EC164)</f>
        <v>0</v>
      </c>
      <c r="EC25" s="5">
        <f ca="1">IF(EC$2&gt;Exit,0,Expense!ED164)</f>
        <v>0</v>
      </c>
      <c r="ED25" s="5">
        <f ca="1">IF(ED$2&gt;Exit,0,Expense!EE164)</f>
        <v>0</v>
      </c>
      <c r="EE25" s="5">
        <f ca="1">IF(EE$2&gt;Exit,0,Expense!EF164)</f>
        <v>0</v>
      </c>
      <c r="EF25" s="5">
        <f ca="1">IF(EF$2&gt;Exit,0,Expense!EG164)</f>
        <v>0</v>
      </c>
      <c r="EG25" s="5">
        <f ca="1">IF(EG$2&gt;Exit,0,Expense!EH164)</f>
        <v>0</v>
      </c>
      <c r="EH25" s="5">
        <f ca="1">IF(EH$2&gt;Exit,0,Expense!EI164)</f>
        <v>0</v>
      </c>
      <c r="EI25" s="5">
        <f ca="1">IF(EI$2&gt;Exit,0,Expense!EJ164)</f>
        <v>0</v>
      </c>
      <c r="EJ25" s="5">
        <f ca="1">IF(EJ$2&gt;Exit,0,Expense!EK164)</f>
        <v>0</v>
      </c>
      <c r="EK25" s="5">
        <f ca="1">IF(EK$2&gt;Exit,0,Expense!EL164)</f>
        <v>0</v>
      </c>
      <c r="EL25" s="5">
        <f ca="1">IF(EL$2&gt;Exit,0,Expense!EM164)</f>
        <v>0</v>
      </c>
      <c r="EM25" s="5">
        <f ca="1">IF(EM$2&gt;Exit,0,Expense!EN164)</f>
        <v>0</v>
      </c>
      <c r="EN25" s="5">
        <f ca="1">IF(EN$2&gt;Exit,0,Expense!EO164)</f>
        <v>0</v>
      </c>
      <c r="EO25" s="5">
        <f ca="1">IF(EO$2&gt;Exit,0,Expense!EP164)</f>
        <v>0</v>
      </c>
      <c r="EP25" s="5">
        <f ca="1">IF(EP$2&gt;Exit,0,Expense!EQ164)</f>
        <v>0</v>
      </c>
      <c r="EQ25" s="5">
        <f ca="1">IF(EQ$2&gt;Exit,0,Expense!ER164)</f>
        <v>0</v>
      </c>
      <c r="ER25" s="5">
        <f ca="1">IF(ER$2&gt;Exit,0,Expense!ES164)</f>
        <v>0</v>
      </c>
      <c r="ES25" s="5">
        <f ca="1">IF(ES$2&gt;Exit,0,Expense!ET164)</f>
        <v>0</v>
      </c>
      <c r="ET25" s="5">
        <f ca="1">IF(ET$2&gt;Exit,0,Expense!EU164)</f>
        <v>0</v>
      </c>
      <c r="EU25" s="5">
        <f ca="1">IF(EU$2&gt;Exit,0,Expense!EV164)</f>
        <v>0</v>
      </c>
      <c r="EV25" s="5">
        <f ca="1">IF(EV$2&gt;Exit,0,Expense!EW164)</f>
        <v>0</v>
      </c>
      <c r="EW25" s="5">
        <f ca="1">IF(EW$2&gt;Exit,0,Expense!EX164)</f>
        <v>0</v>
      </c>
      <c r="EX25" s="5">
        <f>IF(EX$2&gt;Exit,0,Expense!EY164)</f>
        <v>0</v>
      </c>
      <c r="EY25" s="5">
        <f>IF(EY$2&gt;Exit,0,Expense!EZ164)</f>
        <v>0</v>
      </c>
      <c r="EZ25" s="5">
        <f>IF(EZ$2&gt;Exit,0,Expense!FA164)</f>
        <v>0</v>
      </c>
      <c r="FA25" s="5">
        <f>IF(FA$2&gt;Exit,0,Expense!FB164)</f>
        <v>0</v>
      </c>
      <c r="FB25" s="5">
        <f>IF(FB$2&gt;Exit,0,Expense!FC164)</f>
        <v>0</v>
      </c>
      <c r="FC25" s="5">
        <f>IF(FC$2&gt;Exit,0,Expense!FD164)</f>
        <v>0</v>
      </c>
      <c r="FD25" s="5">
        <f>IF(FD$2&gt;Exit,0,Expense!FE164)</f>
        <v>0</v>
      </c>
      <c r="FE25" s="5">
        <f>IF(FE$2&gt;Exit,0,Expense!FF164)</f>
        <v>0</v>
      </c>
      <c r="FF25" s="5">
        <f>IF(FF$2&gt;Exit,0,Expense!FG164)</f>
        <v>0</v>
      </c>
      <c r="FG25" s="5">
        <f>IF(FG$2&gt;Exit,0,Expense!FH164)</f>
        <v>0</v>
      </c>
      <c r="FH25" s="5">
        <f>IF(FH$2&gt;Exit,0,Expense!FI164)</f>
        <v>0</v>
      </c>
      <c r="FI25" s="5">
        <f>IF(FI$2&gt;Exit,0,Expense!FJ164)</f>
        <v>0</v>
      </c>
      <c r="FJ25" s="5">
        <f>IF(FJ$2&gt;Exit,0,Expense!FK164)</f>
        <v>0</v>
      </c>
      <c r="FK25" s="5">
        <f>IF(FK$2&gt;Exit,0,Expense!FL164)</f>
        <v>0</v>
      </c>
      <c r="FL25" s="5">
        <f>IF(FL$2&gt;Exit,0,Expense!FM164)</f>
        <v>0</v>
      </c>
      <c r="FM25" s="5">
        <f>IF(FM$2&gt;Exit,0,Expense!FN164)</f>
        <v>0</v>
      </c>
      <c r="FN25" s="5">
        <f>IF(FN$2&gt;Exit,0,Expense!FO164)</f>
        <v>0</v>
      </c>
      <c r="FO25" s="5">
        <f>IF(FO$2&gt;Exit,0,Expense!FP164)</f>
        <v>0</v>
      </c>
      <c r="FP25" s="5">
        <f>IF(FP$2&gt;Exit,0,Expense!FQ164)</f>
        <v>0</v>
      </c>
      <c r="FQ25" s="5">
        <f>IF(FQ$2&gt;Exit,0,Expense!FR164)</f>
        <v>0</v>
      </c>
      <c r="FR25" s="5">
        <f>IF(FR$2&gt;Exit,0,Expense!FS164)</f>
        <v>0</v>
      </c>
      <c r="FS25" s="5">
        <f>IF(FS$2&gt;Exit,0,Expense!FT164)</f>
        <v>0</v>
      </c>
      <c r="FT25" s="5">
        <f>IF(FT$2&gt;Exit,0,Expense!FU164)</f>
        <v>0</v>
      </c>
      <c r="FU25" s="5">
        <f>IF(FU$2&gt;Exit,0,Expense!FV164)</f>
        <v>0</v>
      </c>
      <c r="FV25" s="5">
        <f>IF(FV$2&gt;Exit,0,Expense!FW164)</f>
        <v>0</v>
      </c>
      <c r="FW25" s="5">
        <f>IF(FW$2&gt;Exit,0,Expense!FX164)</f>
        <v>0</v>
      </c>
      <c r="FX25" s="5">
        <f>IF(FX$2&gt;Exit,0,Expense!FY164)</f>
        <v>0</v>
      </c>
      <c r="FY25" s="5">
        <f>IF(FY$2&gt;Exit,0,Expense!FZ164)</f>
        <v>0</v>
      </c>
      <c r="FZ25" s="5">
        <f>IF(FZ$2&gt;Exit,0,Expense!GA164)</f>
        <v>0</v>
      </c>
      <c r="GA25" s="5">
        <f>IF(GA$2&gt;Exit,0,Expense!GB164)</f>
        <v>0</v>
      </c>
      <c r="GB25" s="5">
        <f>IF(GB$2&gt;Exit,0,Expense!GC164)</f>
        <v>0</v>
      </c>
      <c r="GC25" s="5">
        <f>IF(GC$2&gt;Exit,0,Expense!GD164)</f>
        <v>0</v>
      </c>
      <c r="GD25" s="5">
        <f>IF(GD$2&gt;Exit,0,Expense!GE164)</f>
        <v>0</v>
      </c>
      <c r="GE25" s="5">
        <f>IF(GE$2&gt;Exit,0,Expense!GF164)</f>
        <v>0</v>
      </c>
      <c r="GF25" s="5">
        <f>IF(GF$2&gt;Exit,0,Expense!GG164)</f>
        <v>0</v>
      </c>
      <c r="GG25" s="5">
        <f>IF(GG$2&gt;Exit,0,Expense!GH164)</f>
        <v>0</v>
      </c>
      <c r="GH25" s="5">
        <f>IF(GH$2&gt;Exit,0,Expense!GI164)</f>
        <v>0</v>
      </c>
      <c r="GI25" s="5">
        <f>IF(GI$2&gt;Exit,0,Expense!GJ164)</f>
        <v>0</v>
      </c>
      <c r="GJ25" s="5">
        <f>IF(GJ$2&gt;Exit,0,Expense!GK164)</f>
        <v>0</v>
      </c>
      <c r="GK25" s="5">
        <f>IF(GK$2&gt;Exit,0,Expense!GL164)</f>
        <v>0</v>
      </c>
      <c r="GL25" s="5">
        <f>IF(GL$2&gt;Exit,0,Expense!GM164)</f>
        <v>0</v>
      </c>
      <c r="GM25" s="5">
        <f>IF(GM$2&gt;Exit,0,Expense!GN164)</f>
        <v>0</v>
      </c>
      <c r="GN25" s="5">
        <f>IF(GN$2&gt;Exit,0,Expense!GO164)</f>
        <v>0</v>
      </c>
      <c r="GO25" s="5">
        <f>IF(GO$2&gt;Exit,0,Expense!GP164)</f>
        <v>0</v>
      </c>
      <c r="GP25" s="5">
        <f>IF(GP$2&gt;Exit,0,Expense!GQ164)</f>
        <v>0</v>
      </c>
      <c r="GQ25" s="5">
        <f>IF(GQ$2&gt;Exit,0,Expense!GR164)</f>
        <v>0</v>
      </c>
      <c r="GR25" s="5">
        <f>IF(GR$2&gt;Exit,0,Expense!GS164)</f>
        <v>0</v>
      </c>
      <c r="GS25" s="5">
        <f>IF(GS$2&gt;Exit,0,Expense!GT164)</f>
        <v>0</v>
      </c>
      <c r="GT25" s="5">
        <f>IF(GT$2&gt;Exit,0,Expense!GU164)</f>
        <v>0</v>
      </c>
      <c r="GU25" s="5">
        <f>IF(GU$2&gt;Exit,0,Expense!GV164)</f>
        <v>0</v>
      </c>
      <c r="GV25" s="5">
        <f>IF(GV$2&gt;Exit,0,Expense!GW164)</f>
        <v>0</v>
      </c>
      <c r="GW25" s="5">
        <f>IF(GW$2&gt;Exit,0,Expense!GX164)</f>
        <v>0</v>
      </c>
      <c r="GX25" s="5">
        <f>IF(GX$2&gt;Exit,0,Expense!GY164)</f>
        <v>0</v>
      </c>
      <c r="GY25" s="5">
        <f>IF(GY$2&gt;Exit,0,Expense!GZ164)</f>
        <v>0</v>
      </c>
      <c r="GZ25" s="5">
        <f>IF(GZ$2&gt;Exit,0,Expense!HA164)</f>
        <v>0</v>
      </c>
      <c r="HA25" s="5">
        <f>IF(HA$2&gt;Exit,0,Expense!HB164)</f>
        <v>0</v>
      </c>
      <c r="HB25" s="5">
        <f>IF(HB$2&gt;Exit,0,Expense!HC164)</f>
        <v>0</v>
      </c>
      <c r="HC25" s="5">
        <f>IF(HC$2&gt;Exit,0,Expense!HD164)</f>
        <v>0</v>
      </c>
      <c r="HD25" s="5">
        <f>IF(HD$2&gt;Exit,0,Expense!HE164)</f>
        <v>0</v>
      </c>
      <c r="HE25" s="5">
        <f>IF(HE$2&gt;Exit,0,Expense!HF164)</f>
        <v>0</v>
      </c>
      <c r="HF25" s="5">
        <f>IF(HF$2&gt;Exit,0,Expense!HG164)</f>
        <v>0</v>
      </c>
      <c r="HG25" s="5">
        <f>IF(HG$2&gt;Exit,0,Expense!HH164)</f>
        <v>0</v>
      </c>
      <c r="HH25" s="5">
        <f>IF(HH$2&gt;Exit,0,Expense!HI164)</f>
        <v>0</v>
      </c>
      <c r="HI25" s="5">
        <f>IF(HI$2&gt;Exit,0,Expense!HJ164)</f>
        <v>0</v>
      </c>
      <c r="HJ25" s="5">
        <f>IF(HJ$2&gt;Exit,0,Expense!HK164)</f>
        <v>0</v>
      </c>
      <c r="HK25" s="5">
        <f>IF(HK$2&gt;Exit,0,Expense!HL164)</f>
        <v>0</v>
      </c>
      <c r="HL25" s="5">
        <f>IF(HL$2&gt;Exit,0,Expense!HM164)</f>
        <v>0</v>
      </c>
      <c r="HM25" s="5">
        <f>IF(HM$2&gt;Exit,0,Expense!HN164)</f>
        <v>0</v>
      </c>
      <c r="HN25" s="5">
        <f>IF(HN$2&gt;Exit,0,Expense!HO164)</f>
        <v>0</v>
      </c>
      <c r="HO25" s="5">
        <f>IF(HO$2&gt;Exit,0,Expense!HP164)</f>
        <v>0</v>
      </c>
      <c r="HP25" s="5">
        <f>IF(HP$2&gt;Exit,0,Expense!HQ164)</f>
        <v>0</v>
      </c>
      <c r="HQ25" s="5">
        <f>IF(HQ$2&gt;Exit,0,Expense!HR164)</f>
        <v>0</v>
      </c>
      <c r="HR25" s="5">
        <f>IF(HR$2&gt;Exit,0,Expense!HS164)</f>
        <v>0</v>
      </c>
      <c r="HS25" s="5">
        <f>IF(HS$2&gt;Exit,0,Expense!HT164)</f>
        <v>0</v>
      </c>
      <c r="HT25" s="5">
        <f>IF(HT$2&gt;Exit,0,Expense!HU164)</f>
        <v>0</v>
      </c>
      <c r="HU25" s="5">
        <f>IF(HU$2&gt;Exit,0,Expense!HV164)</f>
        <v>0</v>
      </c>
      <c r="HV25" s="5">
        <f>IF(HV$2&gt;Exit,0,Expense!HW164)</f>
        <v>0</v>
      </c>
      <c r="HW25" s="5">
        <f>IF(HW$2&gt;Exit,0,Expense!HX164)</f>
        <v>0</v>
      </c>
      <c r="HX25" s="5">
        <f>IF(HX$2&gt;Exit,0,Expense!HY164)</f>
        <v>0</v>
      </c>
      <c r="HY25" s="5">
        <f>IF(HY$2&gt;Exit,0,Expense!HZ164)</f>
        <v>0</v>
      </c>
      <c r="HZ25" s="5">
        <f>IF(HZ$2&gt;Exit,0,Expense!IA164)</f>
        <v>0</v>
      </c>
      <c r="IA25" s="5">
        <f>IF(IA$2&gt;Exit,0,Expense!IB164)</f>
        <v>0</v>
      </c>
      <c r="IB25" s="5">
        <f>IF(IB$2&gt;Exit,0,Expense!IC164)</f>
        <v>0</v>
      </c>
      <c r="IC25" s="5">
        <f>IF(IC$2&gt;Exit,0,Expense!ID164)</f>
        <v>0</v>
      </c>
      <c r="ID25" s="5">
        <f>IF(ID$2&gt;Exit,0,Expense!IE164)</f>
        <v>0</v>
      </c>
      <c r="IE25" s="5">
        <f>IF(IE$2&gt;Exit,0,Expense!IF164)</f>
        <v>0</v>
      </c>
      <c r="IF25" s="5">
        <f>IF(IF$2&gt;Exit,0,Expense!IG164)</f>
        <v>0</v>
      </c>
      <c r="IG25" s="5">
        <f>IF(IG$2&gt;Exit,0,Expense!IH164)</f>
        <v>0</v>
      </c>
      <c r="IH25" s="5">
        <f>IF(IH$2&gt;Exit,0,Expense!II164)</f>
        <v>0</v>
      </c>
      <c r="II25" s="5">
        <f>IF(II$2&gt;Exit,0,Expense!IJ164)</f>
        <v>0</v>
      </c>
      <c r="IJ25" s="5">
        <f>IF(IJ$2&gt;Exit,0,Expense!IK164)</f>
        <v>0</v>
      </c>
      <c r="IK25" s="5">
        <f>IF(IK$2&gt;Exit,0,Expense!IL164)</f>
        <v>0</v>
      </c>
      <c r="IL25" s="5">
        <f>IF(IL$2&gt;Exit,0,Expense!IM164)</f>
        <v>0</v>
      </c>
      <c r="IM25" s="5">
        <f>IF(IM$2&gt;Exit,0,Expense!IN164)</f>
        <v>0</v>
      </c>
      <c r="IN25" s="5">
        <f>IF(IN$2&gt;Exit,0,Expense!IO164)</f>
        <v>0</v>
      </c>
      <c r="IO25" s="5">
        <f>IF(IO$2&gt;Exit,0,Expense!IP164)</f>
        <v>0</v>
      </c>
      <c r="IP25" s="5">
        <f>IF(IP$2&gt;Exit,0,Expense!IQ164)</f>
        <v>0</v>
      </c>
      <c r="IQ25" s="5">
        <f>IF(IQ$2&gt;Exit,0,Expense!IR164)</f>
        <v>0</v>
      </c>
      <c r="IR25" s="5">
        <f>IF(IR$2&gt;Exit,0,Expense!IS164)</f>
        <v>0</v>
      </c>
      <c r="IS25" s="5">
        <f>IF(IS$2&gt;Exit,0,Expense!IT164)</f>
        <v>0</v>
      </c>
      <c r="IT25" s="5">
        <f>IF(IT$2&gt;Exit,0,Expense!IU164)</f>
        <v>0</v>
      </c>
      <c r="IU25" s="5">
        <f>IF(IU$2&gt;Exit,0,Expense!IV164)</f>
        <v>0</v>
      </c>
      <c r="IV25" s="5">
        <f>IF(IV$2&gt;Exit,0,Expense!IW164)</f>
        <v>0</v>
      </c>
      <c r="IW25" s="5">
        <f>IF(IW$2&gt;Exit,0,Expense!IX164)</f>
        <v>0</v>
      </c>
      <c r="IX25" s="5">
        <f>IF(IX$2&gt;Exit,0,Expense!IY164)</f>
        <v>0</v>
      </c>
      <c r="IY25" s="5">
        <f>IF(IY$2&gt;Exit,0,Expense!IZ164)</f>
        <v>0</v>
      </c>
      <c r="IZ25" s="5">
        <f>IF(IZ$2&gt;Exit,0,Expense!JA164)</f>
        <v>0</v>
      </c>
      <c r="JA25" s="5">
        <f>IF(JA$2&gt;Exit,0,Expense!JB164)</f>
        <v>0</v>
      </c>
      <c r="JB25" s="5">
        <f>IF(JB$2&gt;Exit,0,Expense!JC164)</f>
        <v>0</v>
      </c>
      <c r="JC25" s="5">
        <f>IF(JC$2&gt;Exit,0,Expense!JD164)</f>
        <v>0</v>
      </c>
      <c r="JD25" s="5">
        <f>IF(JD$2&gt;Exit,0,Expense!JE164)</f>
        <v>0</v>
      </c>
      <c r="JE25" s="5">
        <f>IF(JE$2&gt;Exit,0,Expense!JF164)</f>
        <v>0</v>
      </c>
      <c r="JF25" s="5">
        <f>IF(JF$2&gt;Exit,0,Expense!JG164)</f>
        <v>0</v>
      </c>
      <c r="JG25" s="5">
        <f>IF(JG$2&gt;Exit,0,Expense!JH164)</f>
        <v>0</v>
      </c>
      <c r="JH25" s="5">
        <f>IF(JH$2&gt;Exit,0,Expense!JI164)</f>
        <v>0</v>
      </c>
      <c r="JI25" s="5">
        <f>IF(JI$2&gt;Exit,0,Expense!JJ164)</f>
        <v>0</v>
      </c>
      <c r="JJ25" s="5">
        <f>IF(JJ$2&gt;Exit,0,Expense!JK164)</f>
        <v>0</v>
      </c>
      <c r="JK25" s="5">
        <f>IF(JK$2&gt;Exit,0,Expense!JL164)</f>
        <v>0</v>
      </c>
      <c r="JL25" s="5">
        <f>IF(JL$2&gt;Exit,0,Expense!JM164)</f>
        <v>0</v>
      </c>
      <c r="JM25" s="5">
        <f>IF(JM$2&gt;Exit,0,Expense!JN164)</f>
        <v>0</v>
      </c>
      <c r="JN25" s="5">
        <f>IF(JN$2&gt;Exit,0,Expense!JO164)</f>
        <v>0</v>
      </c>
      <c r="JO25" s="5">
        <f>IF(JO$2&gt;Exit,0,Expense!JP164)</f>
        <v>0</v>
      </c>
      <c r="JP25" s="5">
        <f>IF(JP$2&gt;Exit,0,Expense!JQ164)</f>
        <v>0</v>
      </c>
      <c r="JQ25" s="5">
        <f>IF(JQ$2&gt;Exit,0,Expense!JR164)</f>
        <v>0</v>
      </c>
      <c r="JR25" s="5">
        <f>IF(JR$2&gt;Exit,0,Expense!JS164)</f>
        <v>0</v>
      </c>
      <c r="JS25" s="5">
        <f>IF(JS$2&gt;Exit,0,Expense!JT164)</f>
        <v>0</v>
      </c>
      <c r="JT25" s="5">
        <f>IF(JT$2&gt;Exit,0,Expense!JU164)</f>
        <v>0</v>
      </c>
      <c r="JU25" s="5">
        <f>IF(JU$2&gt;Exit,0,Expense!JV164)</f>
        <v>0</v>
      </c>
      <c r="JV25" s="5">
        <f>IF(JV$2&gt;Exit,0,Expense!JW164)</f>
        <v>0</v>
      </c>
      <c r="JW25" s="5">
        <f>IF(JW$2&gt;Exit,0,Expense!JX164)</f>
        <v>0</v>
      </c>
      <c r="JX25" s="5">
        <f>IF(JX$2&gt;Exit,0,Expense!JY164)</f>
        <v>0</v>
      </c>
      <c r="JY25" s="5">
        <f>IF(JY$2&gt;Exit,0,Expense!JZ164)</f>
        <v>0</v>
      </c>
      <c r="JZ25" s="5">
        <f>IF(JZ$2&gt;Exit,0,Expense!KA164)</f>
        <v>0</v>
      </c>
      <c r="KA25" s="5">
        <f>IF(KA$2&gt;Exit,0,Expense!KB164)</f>
        <v>0</v>
      </c>
      <c r="KB25" s="5">
        <f>IF(KB$2&gt;Exit,0,Expense!KC164)</f>
        <v>0</v>
      </c>
      <c r="KC25" s="5">
        <f>IF(KC$2&gt;Exit,0,Expense!KD164)</f>
        <v>0</v>
      </c>
      <c r="KD25" s="5">
        <f>IF(KD$2&gt;Exit,0,Expense!KE164)</f>
        <v>0</v>
      </c>
      <c r="KE25" s="5">
        <f>IF(KE$2&gt;Exit,0,Expense!KF164)</f>
        <v>0</v>
      </c>
      <c r="KF25" s="5">
        <f>IF(KF$2&gt;Exit,0,Expense!KG164)</f>
        <v>0</v>
      </c>
      <c r="KG25" s="5">
        <f>IF(KG$2&gt;Exit,0,Expense!KH164)</f>
        <v>0</v>
      </c>
      <c r="KH25" s="5">
        <f>IF(KH$2&gt;Exit,0,Expense!KI164)</f>
        <v>0</v>
      </c>
      <c r="KI25" s="5">
        <f>IF(KI$2&gt;Exit,0,Expense!KJ164)</f>
        <v>0</v>
      </c>
      <c r="KJ25" s="5">
        <f>IF(KJ$2&gt;Exit,0,Expense!KK164)</f>
        <v>0</v>
      </c>
      <c r="KK25" s="5">
        <f>IF(KK$2&gt;Exit,0,Expense!KL164)</f>
        <v>0</v>
      </c>
      <c r="KL25" s="5">
        <f>IF(KL$2&gt;Exit,0,Expense!KM164)</f>
        <v>0</v>
      </c>
      <c r="KM25" s="5">
        <f>IF(KM$2&gt;Exit,0,Expense!KN164)</f>
        <v>0</v>
      </c>
      <c r="KN25" s="5">
        <f>IF(KN$2&gt;Exit,0,Expense!KO164)</f>
        <v>0</v>
      </c>
      <c r="KO25" s="5">
        <f>IF(KO$2&gt;Exit,0,Expense!KP164)</f>
        <v>0</v>
      </c>
      <c r="KP25" s="5">
        <f>IF(KP$2&gt;Exit,0,Expense!KQ164)</f>
        <v>0</v>
      </c>
      <c r="KQ25" s="5">
        <f>IF(KQ$2&gt;Exit,0,Expense!KR164)</f>
        <v>0</v>
      </c>
      <c r="KR25" s="5">
        <f>IF(KR$2&gt;Exit,0,Expense!KS164)</f>
        <v>0</v>
      </c>
      <c r="KS25" s="5">
        <f>IF(KS$2&gt;Exit,0,Expense!KT164)</f>
        <v>0</v>
      </c>
      <c r="KT25" s="5">
        <f>IF(KT$2&gt;Exit,0,Expense!KU164)</f>
        <v>0</v>
      </c>
      <c r="KU25" s="5">
        <f>IF(KU$2&gt;Exit,0,Expense!KV164)</f>
        <v>0</v>
      </c>
      <c r="KV25" s="5">
        <f>IF(KV$2&gt;Exit,0,Expense!KW164)</f>
        <v>0</v>
      </c>
      <c r="KW25" s="5">
        <f>IF(KW$2&gt;Exit,0,Expense!KX164)</f>
        <v>0</v>
      </c>
    </row>
    <row r="26" spans="1:309">
      <c r="A26" s="380"/>
      <c r="B26" s="384" t="s">
        <v>479</v>
      </c>
      <c r="D26" s="5">
        <f ca="1">IF(D$2&gt;Exit,0,Expense!E234)</f>
        <v>0</v>
      </c>
      <c r="E26" s="5">
        <f ca="1">IF(E$2&gt;Exit,0,Expense!F234)</f>
        <v>0</v>
      </c>
      <c r="F26" s="5">
        <f ca="1">IF(F$2&gt;Exit,0,Expense!G234)</f>
        <v>0</v>
      </c>
      <c r="G26" s="5">
        <f ca="1">IF(G$2&gt;Exit,0,Expense!H234)</f>
        <v>0</v>
      </c>
      <c r="H26" s="5">
        <f ca="1">IF(H$2&gt;Exit,0,Expense!I234)</f>
        <v>0</v>
      </c>
      <c r="I26" s="5">
        <f ca="1">IF(I$2&gt;Exit,0,Expense!J234)</f>
        <v>0</v>
      </c>
      <c r="J26" s="5">
        <f ca="1">IF(J$2&gt;Exit,0,Expense!K234)</f>
        <v>0</v>
      </c>
      <c r="K26" s="5">
        <f ca="1">IF(K$2&gt;Exit,0,Expense!L234)</f>
        <v>0</v>
      </c>
      <c r="L26" s="5">
        <f ca="1">IF(L$2&gt;Exit,0,Expense!M234)</f>
        <v>0</v>
      </c>
      <c r="M26" s="5">
        <f ca="1">IF(M$2&gt;Exit,0,Expense!N234)</f>
        <v>0</v>
      </c>
      <c r="N26" s="5">
        <f ca="1">IF(N$2&gt;Exit,0,Expense!O234)</f>
        <v>0</v>
      </c>
      <c r="O26" s="5">
        <f ca="1">IF(O$2&gt;Exit,0,Expense!P234)</f>
        <v>0</v>
      </c>
      <c r="P26" s="5">
        <f ca="1">IF(P$2&gt;Exit,0,Expense!Q234)</f>
        <v>0</v>
      </c>
      <c r="Q26" s="5">
        <f ca="1">IF(Q$2&gt;Exit,0,Expense!R234)</f>
        <v>0</v>
      </c>
      <c r="R26" s="5">
        <f ca="1">IF(R$2&gt;Exit,0,Expense!S234)</f>
        <v>0</v>
      </c>
      <c r="S26" s="5">
        <f ca="1">IF(S$2&gt;Exit,0,Expense!T234)</f>
        <v>0</v>
      </c>
      <c r="T26" s="5">
        <f ca="1">IF(T$2&gt;Exit,0,Expense!U234)</f>
        <v>0</v>
      </c>
      <c r="U26" s="5">
        <f ca="1">IF(U$2&gt;Exit,0,Expense!V234)</f>
        <v>0</v>
      </c>
      <c r="V26" s="5">
        <f ca="1">IF(V$2&gt;Exit,0,Expense!W234)</f>
        <v>0</v>
      </c>
      <c r="W26" s="5">
        <f ca="1">IF(W$2&gt;Exit,0,Expense!X234)</f>
        <v>0</v>
      </c>
      <c r="X26" s="5">
        <f ca="1">IF(X$2&gt;Exit,0,Expense!Y234)</f>
        <v>0</v>
      </c>
      <c r="Y26" s="5">
        <f ca="1">IF(Y$2&gt;Exit,0,Expense!Z234)</f>
        <v>0</v>
      </c>
      <c r="Z26" s="5">
        <f ca="1">IF(Z$2&gt;Exit,0,Expense!AA234)</f>
        <v>0</v>
      </c>
      <c r="AA26" s="5">
        <f ca="1">IF(AA$2&gt;Exit,0,Expense!AB234)</f>
        <v>0</v>
      </c>
      <c r="AB26" s="5">
        <f ca="1">IF(AB$2&gt;Exit,0,Expense!AC234)</f>
        <v>0</v>
      </c>
      <c r="AC26" s="5">
        <f ca="1">IF(AC$2&gt;Exit,0,Expense!AD234)</f>
        <v>0</v>
      </c>
      <c r="AD26" s="5">
        <f ca="1">IF(AD$2&gt;Exit,0,Expense!AE234)</f>
        <v>0</v>
      </c>
      <c r="AE26" s="5">
        <f ca="1">IF(AE$2&gt;Exit,0,Expense!AF234)</f>
        <v>0</v>
      </c>
      <c r="AF26" s="5">
        <f ca="1">IF(AF$2&gt;Exit,0,Expense!AG234)</f>
        <v>0</v>
      </c>
      <c r="AG26" s="5">
        <f ca="1">IF(AG$2&gt;Exit,0,Expense!AH234)</f>
        <v>0</v>
      </c>
      <c r="AH26" s="5">
        <f ca="1">IF(AH$2&gt;Exit,0,Expense!AI234)</f>
        <v>0</v>
      </c>
      <c r="AI26" s="5">
        <f ca="1">IF(AI$2&gt;Exit,0,Expense!AJ234)</f>
        <v>0</v>
      </c>
      <c r="AJ26" s="5">
        <f ca="1">IF(AJ$2&gt;Exit,0,Expense!AK234)</f>
        <v>0</v>
      </c>
      <c r="AK26" s="5">
        <f ca="1">IF(AK$2&gt;Exit,0,Expense!AL234)</f>
        <v>0</v>
      </c>
      <c r="AL26" s="5">
        <f ca="1">IF(AL$2&gt;Exit,0,Expense!AM234)</f>
        <v>0</v>
      </c>
      <c r="AM26" s="5">
        <f ca="1">IF(AM$2&gt;Exit,0,Expense!AN234)</f>
        <v>0</v>
      </c>
      <c r="AN26" s="5">
        <f ca="1">IF(AN$2&gt;Exit,0,Expense!AO234)</f>
        <v>0</v>
      </c>
      <c r="AO26" s="5">
        <f ca="1">IF(AO$2&gt;Exit,0,Expense!AP234)</f>
        <v>0</v>
      </c>
      <c r="AP26" s="5">
        <f ca="1">IF(AP$2&gt;Exit,0,Expense!AQ234)</f>
        <v>0</v>
      </c>
      <c r="AQ26" s="5">
        <f ca="1">IF(AQ$2&gt;Exit,0,Expense!AR234)</f>
        <v>0</v>
      </c>
      <c r="AR26" s="5">
        <f ca="1">IF(AR$2&gt;Exit,0,Expense!AS234)</f>
        <v>0</v>
      </c>
      <c r="AS26" s="5">
        <f ca="1">IF(AS$2&gt;Exit,0,Expense!AT234)</f>
        <v>0</v>
      </c>
      <c r="AT26" s="5">
        <f ca="1">IF(AT$2&gt;Exit,0,Expense!AU234)</f>
        <v>0</v>
      </c>
      <c r="AU26" s="5">
        <f ca="1">IF(AU$2&gt;Exit,0,Expense!AV234)</f>
        <v>0</v>
      </c>
      <c r="AV26" s="5">
        <f ca="1">IF(AV$2&gt;Exit,0,Expense!AW234)</f>
        <v>0</v>
      </c>
      <c r="AW26" s="5">
        <f ca="1">IF(AW$2&gt;Exit,0,Expense!AX234)</f>
        <v>0</v>
      </c>
      <c r="AX26" s="5">
        <f ca="1">IF(AX$2&gt;Exit,0,Expense!AY234)</f>
        <v>0</v>
      </c>
      <c r="AY26" s="5">
        <f ca="1">IF(AY$2&gt;Exit,0,Expense!AZ234)</f>
        <v>0</v>
      </c>
      <c r="AZ26" s="5">
        <f ca="1">IF(AZ$2&gt;Exit,0,Expense!BA234)</f>
        <v>0</v>
      </c>
      <c r="BA26" s="5">
        <f ca="1">IF(BA$2&gt;Exit,0,Expense!BB234)</f>
        <v>0</v>
      </c>
      <c r="BB26" s="5">
        <f ca="1">IF(BB$2&gt;Exit,0,Expense!BC234)</f>
        <v>0</v>
      </c>
      <c r="BC26" s="5">
        <f ca="1">IF(BC$2&gt;Exit,0,Expense!BD234)</f>
        <v>0</v>
      </c>
      <c r="BD26" s="5">
        <f ca="1">IF(BD$2&gt;Exit,0,Expense!BE234)</f>
        <v>0</v>
      </c>
      <c r="BE26" s="5">
        <f ca="1">IF(BE$2&gt;Exit,0,Expense!BF234)</f>
        <v>0</v>
      </c>
      <c r="BF26" s="5">
        <f ca="1">IF(BF$2&gt;Exit,0,Expense!BG234)</f>
        <v>0</v>
      </c>
      <c r="BG26" s="5">
        <f ca="1">IF(BG$2&gt;Exit,0,Expense!BH234)</f>
        <v>0</v>
      </c>
      <c r="BH26" s="5">
        <f ca="1">IF(BH$2&gt;Exit,0,Expense!BI234)</f>
        <v>0</v>
      </c>
      <c r="BI26" s="5">
        <f ca="1">IF(BI$2&gt;Exit,0,Expense!BJ234)</f>
        <v>0</v>
      </c>
      <c r="BJ26" s="5">
        <f ca="1">IF(BJ$2&gt;Exit,0,Expense!BK234)</f>
        <v>0</v>
      </c>
      <c r="BK26" s="5">
        <f ca="1">IF(BK$2&gt;Exit,0,Expense!BL234)</f>
        <v>0</v>
      </c>
      <c r="BL26" s="5">
        <f ca="1">IF(BL$2&gt;Exit,0,Expense!BM234)</f>
        <v>0</v>
      </c>
      <c r="BM26" s="5">
        <f ca="1">IF(BM$2&gt;Exit,0,Expense!BN234)</f>
        <v>0</v>
      </c>
      <c r="BN26" s="5">
        <f ca="1">IF(BN$2&gt;Exit,0,Expense!BO234)</f>
        <v>0</v>
      </c>
      <c r="BO26" s="5">
        <f ca="1">IF(BO$2&gt;Exit,0,Expense!BP234)</f>
        <v>0</v>
      </c>
      <c r="BP26" s="5">
        <f ca="1">IF(BP$2&gt;Exit,0,Expense!BQ234)</f>
        <v>0</v>
      </c>
      <c r="BQ26" s="5">
        <f ca="1">IF(BQ$2&gt;Exit,0,Expense!BR234)</f>
        <v>0</v>
      </c>
      <c r="BR26" s="5">
        <f ca="1">IF(BR$2&gt;Exit,0,Expense!BS234)</f>
        <v>0</v>
      </c>
      <c r="BS26" s="5">
        <f ca="1">IF(BS$2&gt;Exit,0,Expense!BT234)</f>
        <v>0</v>
      </c>
      <c r="BT26" s="5">
        <f ca="1">IF(BT$2&gt;Exit,0,Expense!BU234)</f>
        <v>0</v>
      </c>
      <c r="BU26" s="5">
        <f ca="1">IF(BU$2&gt;Exit,0,Expense!BV234)</f>
        <v>0</v>
      </c>
      <c r="BV26" s="5">
        <f ca="1">IF(BV$2&gt;Exit,0,Expense!BW234)</f>
        <v>0</v>
      </c>
      <c r="BW26" s="5">
        <f ca="1">IF(BW$2&gt;Exit,0,Expense!BX234)</f>
        <v>0</v>
      </c>
      <c r="BX26" s="5">
        <f ca="1">IF(BX$2&gt;Exit,0,Expense!BY234)</f>
        <v>0</v>
      </c>
      <c r="BY26" s="5">
        <f ca="1">IF(BY$2&gt;Exit,0,Expense!BZ234)</f>
        <v>0</v>
      </c>
      <c r="BZ26" s="5">
        <f ca="1">IF(BZ$2&gt;Exit,0,Expense!CA234)</f>
        <v>17959.172830188607</v>
      </c>
      <c r="CA26" s="5">
        <f ca="1">IF(CA$2&gt;Exit,0,Expense!CB234)</f>
        <v>25844.784800627131</v>
      </c>
      <c r="CB26" s="5">
        <f ca="1">IF(CB$2&gt;Exit,0,Expense!CC234)</f>
        <v>35278.295117172922</v>
      </c>
      <c r="CC26" s="5">
        <f ca="1">IF(CC$2&gt;Exit,0,Expense!CD234)</f>
        <v>62156.012424851724</v>
      </c>
      <c r="CD26" s="5">
        <f ca="1">IF(CD$2&gt;Exit,0,Expense!CE234)</f>
        <v>140218.25993798469</v>
      </c>
      <c r="CE26" s="5">
        <f ca="1">IF(CE$2&gt;Exit,0,Expense!CF234)</f>
        <v>136096.56465160174</v>
      </c>
      <c r="CF26" s="5">
        <f ca="1">IF(CF$2&gt;Exit,0,Expense!CG234)</f>
        <v>135510.26918772783</v>
      </c>
      <c r="CG26" s="5">
        <f ca="1">IF(CG$2&gt;Exit,0,Expense!CH234)</f>
        <v>149027.39152135293</v>
      </c>
      <c r="CH26" s="5">
        <f ca="1">IF(CH$2&gt;Exit,0,Expense!CI234)</f>
        <v>150745.40072871745</v>
      </c>
      <c r="CI26" s="5">
        <f ca="1">IF(CI$2&gt;Exit,0,Expense!CJ234)</f>
        <v>152463.40993608194</v>
      </c>
      <c r="CJ26" s="5">
        <f ca="1">IF(CJ$2&gt;Exit,0,Expense!CK234)</f>
        <v>211969.62406478563</v>
      </c>
      <c r="CK26" s="5">
        <f ca="1">IF(CK$2&gt;Exit,0,Expense!CL234)</f>
        <v>213687.63327215018</v>
      </c>
      <c r="CL26" s="5">
        <f ca="1">IF(CL$2&gt;Exit,0,Expense!CM234)</f>
        <v>218823.9346446878</v>
      </c>
      <c r="CM26" s="5">
        <f ca="1">IF(CM$2&gt;Exit,0,Expense!CN234)</f>
        <v>225372.74169010937</v>
      </c>
      <c r="CN26" s="5">
        <f ca="1">IF(CN$2&gt;Exit,0,Expense!CO234)</f>
        <v>226728.73675892747</v>
      </c>
      <c r="CO26" s="5">
        <f ca="1">IF(CO$2&gt;Exit,0,Expense!CP234)</f>
        <v>227761.15915747522</v>
      </c>
      <c r="CP26" s="5">
        <f ca="1">IF(CP$2&gt;Exit,0,Expense!CQ234)</f>
        <v>227761.15915747522</v>
      </c>
      <c r="CQ26" s="5">
        <f ca="1">IF(CQ$2&gt;Exit,0,Expense!CR234)</f>
        <v>227761.15915747522</v>
      </c>
      <c r="CR26" s="5">
        <f ca="1">IF(CR$2&gt;Exit,0,Expense!CS234)</f>
        <v>227761.15915747522</v>
      </c>
      <c r="CS26" s="5">
        <f ca="1">IF(CS$2&gt;Exit,0,Expense!CT234)</f>
        <v>227761.15915747522</v>
      </c>
      <c r="CT26" s="5">
        <f ca="1">IF(CT$2&gt;Exit,0,Expense!CU234)</f>
        <v>227761.15915747522</v>
      </c>
      <c r="CU26" s="5">
        <f ca="1">IF(CU$2&gt;Exit,0,Expense!CV234)</f>
        <v>227761.15915747522</v>
      </c>
      <c r="CV26" s="5">
        <f ca="1">IF(CV$2&gt;Exit,0,Expense!CW234)</f>
        <v>227761.15915747522</v>
      </c>
      <c r="CW26" s="5">
        <f ca="1">IF(CW$2&gt;Exit,0,Expense!CX234)</f>
        <v>227761.15915747522</v>
      </c>
      <c r="CX26" s="5">
        <f ca="1">IF(CX$2&gt;Exit,0,Expense!CY234)</f>
        <v>222688.28789502609</v>
      </c>
      <c r="CY26" s="5">
        <f ca="1">IF(CY$2&gt;Exit,0,Expense!CZ234)</f>
        <v>229215.87196420727</v>
      </c>
      <c r="CZ26" s="5">
        <f ca="1">IF(CZ$2&gt;Exit,0,Expense!DA234)</f>
        <v>238333.76717195229</v>
      </c>
      <c r="DA26" s="5">
        <f ca="1">IF(DA$2&gt;Exit,0,Expense!DB234)</f>
        <v>238683.2256558442</v>
      </c>
      <c r="DB26" s="5">
        <f ca="1">IF(DB$2&gt;Exit,0,Expense!DC234)</f>
        <v>239767.2691743194</v>
      </c>
      <c r="DC26" s="5">
        <f ca="1">IF(DC$2&gt;Exit,0,Expense!DD234)</f>
        <v>239767.2691743194</v>
      </c>
      <c r="DD26" s="5">
        <f ca="1">IF(DD$2&gt;Exit,0,Expense!DE234)</f>
        <v>239767.2691743194</v>
      </c>
      <c r="DE26" s="5">
        <f ca="1">IF(DE$2&gt;Exit,0,Expense!DF234)</f>
        <v>239767.2691743194</v>
      </c>
      <c r="DF26" s="5">
        <f ca="1">IF(DF$2&gt;Exit,0,Expense!DG234)</f>
        <v>239767.2691743194</v>
      </c>
      <c r="DG26" s="5">
        <f ca="1">IF(DG$2&gt;Exit,0,Expense!DH234)</f>
        <v>239767.2691743194</v>
      </c>
      <c r="DH26" s="5">
        <f ca="1">IF(DH$2&gt;Exit,0,Expense!DI234)</f>
        <v>239767.2691743194</v>
      </c>
      <c r="DI26" s="5">
        <f ca="1">IF(DI$2&gt;Exit,0,Expense!DJ234)</f>
        <v>239767.2691743194</v>
      </c>
      <c r="DJ26" s="5">
        <f ca="1">IF(DJ$2&gt;Exit,0,Expense!DK234)</f>
        <v>226687.00891583887</v>
      </c>
      <c r="DK26" s="5">
        <f ca="1">IF(DK$2&gt;Exit,0,Expense!DL234)</f>
        <v>233540.97218847906</v>
      </c>
      <c r="DL26" s="5">
        <f ca="1">IF(DL$2&gt;Exit,0,Expense!DM234)</f>
        <v>233540.97218847906</v>
      </c>
      <c r="DM26" s="5">
        <f ca="1">IF(DM$2&gt;Exit,0,Expense!DN234)</f>
        <v>251153.67977663036</v>
      </c>
      <c r="DN26" s="5">
        <f ca="1">IF(DN$2&gt;Exit,0,Expense!DO234)</f>
        <v>252291.92547102936</v>
      </c>
      <c r="DO26" s="5">
        <f ca="1">IF(DO$2&gt;Exit,0,Expense!DP234)</f>
        <v>252291.92547102936</v>
      </c>
      <c r="DP26" s="5">
        <f ca="1">IF(DP$2&gt;Exit,0,Expense!DQ234)</f>
        <v>252291.92547102936</v>
      </c>
      <c r="DQ26" s="5">
        <f ca="1">IF(DQ$2&gt;Exit,0,Expense!DR234)</f>
        <v>252291.92547102936</v>
      </c>
      <c r="DR26" s="5">
        <f ca="1">IF(DR$2&gt;Exit,0,Expense!DS234)</f>
        <v>252291.92547102936</v>
      </c>
      <c r="DS26" s="5">
        <f ca="1">IF(DS$2&gt;Exit,0,Expense!DT234)</f>
        <v>252291.92547102936</v>
      </c>
      <c r="DT26" s="5">
        <f ca="1">IF(DT$2&gt;Exit,0,Expense!DU234)</f>
        <v>252291.92547102936</v>
      </c>
      <c r="DU26" s="5">
        <f ca="1">IF(DU$2&gt;Exit,0,Expense!DV234)</f>
        <v>252291.92547102936</v>
      </c>
      <c r="DV26" s="5">
        <f ca="1">IF(DV$2&gt;Exit,0,Expense!DW234)</f>
        <v>188770.21048555459</v>
      </c>
      <c r="DW26" s="5">
        <f ca="1">IF(DW$2&gt;Exit,0,Expense!DX234)</f>
        <v>195966.87192182674</v>
      </c>
      <c r="DX26" s="5">
        <f ca="1">IF(DX$2&gt;Exit,0,Expense!DY234)</f>
        <v>206498.04088677233</v>
      </c>
      <c r="DY26" s="5">
        <f ca="1">IF(DY$2&gt;Exit,0,Expense!DZ234)</f>
        <v>236003.01118650945</v>
      </c>
      <c r="DZ26" s="5">
        <f ca="1">IF(DZ$2&gt;Exit,0,Expense!EA234)</f>
        <v>264715.40964477969</v>
      </c>
      <c r="EA26" s="5">
        <f ca="1">IF(EA$2&gt;Exit,0,Expense!EB234)</f>
        <v>264715.40964477969</v>
      </c>
      <c r="EB26" s="5">
        <f ca="1">IF(EB$2&gt;Exit,0,Expense!EC234)</f>
        <v>264715.40964477969</v>
      </c>
      <c r="EC26" s="5">
        <f ca="1">IF(EC$2&gt;Exit,0,Expense!ED234)</f>
        <v>264715.40964477969</v>
      </c>
      <c r="ED26" s="5">
        <f ca="1">IF(ED$2&gt;Exit,0,Expense!EE234)</f>
        <v>264715.40964477969</v>
      </c>
      <c r="EE26" s="5">
        <f ca="1">IF(EE$2&gt;Exit,0,Expense!EF234)</f>
        <v>264715.40964477969</v>
      </c>
      <c r="EF26" s="5">
        <f ca="1">IF(EF$2&gt;Exit,0,Expense!EG234)</f>
        <v>264715.40964477969</v>
      </c>
      <c r="EG26" s="5">
        <f ca="1">IF(EG$2&gt;Exit,0,Expense!EH234)</f>
        <v>264715.40964477969</v>
      </c>
      <c r="EH26" s="5">
        <f ca="1">IF(EH$2&gt;Exit,0,Expense!EI234)</f>
        <v>270093.37661554205</v>
      </c>
      <c r="EI26" s="5">
        <f ca="1">IF(EI$2&gt;Exit,0,Expense!EJ234)</f>
        <v>277649.87112362788</v>
      </c>
      <c r="EJ26" s="5">
        <f ca="1">IF(EJ$2&gt;Exit,0,Expense!EK234)</f>
        <v>277649.87112362788</v>
      </c>
      <c r="EK26" s="5">
        <f ca="1">IF(EK$2&gt;Exit,0,Expense!EL234)</f>
        <v>277649.87112362788</v>
      </c>
      <c r="EL26" s="5">
        <f ca="1">IF(EL$2&gt;Exit,0,Expense!EM234)</f>
        <v>277649.87112362788</v>
      </c>
      <c r="EM26" s="5">
        <f ca="1">IF(EM$2&gt;Exit,0,Expense!EN234)</f>
        <v>277649.87112362788</v>
      </c>
      <c r="EN26" s="5">
        <f ca="1">IF(EN$2&gt;Exit,0,Expense!EO234)</f>
        <v>277649.87112362788</v>
      </c>
      <c r="EO26" s="5">
        <f ca="1">IF(EO$2&gt;Exit,0,Expense!EP234)</f>
        <v>277649.87112362788</v>
      </c>
      <c r="EP26" s="5">
        <f ca="1">IF(EP$2&gt;Exit,0,Expense!EQ234)</f>
        <v>277649.87112362788</v>
      </c>
      <c r="EQ26" s="5">
        <f ca="1">IF(EQ$2&gt;Exit,0,Expense!ER234)</f>
        <v>277649.87112362788</v>
      </c>
      <c r="ER26" s="5">
        <f ca="1">IF(ER$2&gt;Exit,0,Expense!ES234)</f>
        <v>277649.87112362788</v>
      </c>
      <c r="ES26" s="5">
        <f ca="1">IF(ES$2&gt;Exit,0,Expense!ET234)</f>
        <v>277649.87112362788</v>
      </c>
      <c r="ET26" s="5">
        <f ca="1">IF(ET$2&gt;Exit,0,Expense!EU234)</f>
        <v>247963.62391906721</v>
      </c>
      <c r="EU26" s="5">
        <f ca="1">IF(EU$2&gt;Exit,0,Expense!EV234)</f>
        <v>255897.94315255727</v>
      </c>
      <c r="EV26" s="5">
        <f ca="1">IF(EV$2&gt;Exit,0,Expense!EW234)</f>
        <v>338735.90817193425</v>
      </c>
      <c r="EW26" s="5">
        <f ca="1">IF(EW$2&gt;Exit,0,Expense!EX234)</f>
        <v>359857.15517518326</v>
      </c>
      <c r="EX26" s="5">
        <f>IF(EX$2&gt;Exit,0,Expense!EY234)</f>
        <v>0</v>
      </c>
      <c r="EY26" s="5">
        <f>IF(EY$2&gt;Exit,0,Expense!EZ234)</f>
        <v>0</v>
      </c>
      <c r="EZ26" s="5">
        <f>IF(EZ$2&gt;Exit,0,Expense!FA234)</f>
        <v>0</v>
      </c>
      <c r="FA26" s="5">
        <f>IF(FA$2&gt;Exit,0,Expense!FB234)</f>
        <v>0</v>
      </c>
      <c r="FB26" s="5">
        <f>IF(FB$2&gt;Exit,0,Expense!FC234)</f>
        <v>0</v>
      </c>
      <c r="FC26" s="5">
        <f>IF(FC$2&gt;Exit,0,Expense!FD234)</f>
        <v>0</v>
      </c>
      <c r="FD26" s="5">
        <f>IF(FD$2&gt;Exit,0,Expense!FE234)</f>
        <v>0</v>
      </c>
      <c r="FE26" s="5">
        <f>IF(FE$2&gt;Exit,0,Expense!FF234)</f>
        <v>0</v>
      </c>
      <c r="FF26" s="5">
        <f>IF(FF$2&gt;Exit,0,Expense!FG234)</f>
        <v>0</v>
      </c>
      <c r="FG26" s="5">
        <f>IF(FG$2&gt;Exit,0,Expense!FH234)</f>
        <v>0</v>
      </c>
      <c r="FH26" s="5">
        <f>IF(FH$2&gt;Exit,0,Expense!FI234)</f>
        <v>0</v>
      </c>
      <c r="FI26" s="5">
        <f>IF(FI$2&gt;Exit,0,Expense!FJ234)</f>
        <v>0</v>
      </c>
      <c r="FJ26" s="5">
        <f>IF(FJ$2&gt;Exit,0,Expense!FK234)</f>
        <v>0</v>
      </c>
      <c r="FK26" s="5">
        <f>IF(FK$2&gt;Exit,0,Expense!FL234)</f>
        <v>0</v>
      </c>
      <c r="FL26" s="5">
        <f>IF(FL$2&gt;Exit,0,Expense!FM234)</f>
        <v>0</v>
      </c>
      <c r="FM26" s="5">
        <f>IF(FM$2&gt;Exit,0,Expense!FN234)</f>
        <v>0</v>
      </c>
      <c r="FN26" s="5">
        <f>IF(FN$2&gt;Exit,0,Expense!FO234)</f>
        <v>0</v>
      </c>
      <c r="FO26" s="5">
        <f>IF(FO$2&gt;Exit,0,Expense!FP234)</f>
        <v>0</v>
      </c>
      <c r="FP26" s="5">
        <f>IF(FP$2&gt;Exit,0,Expense!FQ234)</f>
        <v>0</v>
      </c>
      <c r="FQ26" s="5">
        <f>IF(FQ$2&gt;Exit,0,Expense!FR234)</f>
        <v>0</v>
      </c>
      <c r="FR26" s="5">
        <f>IF(FR$2&gt;Exit,0,Expense!FS234)</f>
        <v>0</v>
      </c>
      <c r="FS26" s="5">
        <f>IF(FS$2&gt;Exit,0,Expense!FT234)</f>
        <v>0</v>
      </c>
      <c r="FT26" s="5">
        <f>IF(FT$2&gt;Exit,0,Expense!FU234)</f>
        <v>0</v>
      </c>
      <c r="FU26" s="5">
        <f>IF(FU$2&gt;Exit,0,Expense!FV234)</f>
        <v>0</v>
      </c>
      <c r="FV26" s="5">
        <f>IF(FV$2&gt;Exit,0,Expense!FW234)</f>
        <v>0</v>
      </c>
      <c r="FW26" s="5">
        <f>IF(FW$2&gt;Exit,0,Expense!FX234)</f>
        <v>0</v>
      </c>
      <c r="FX26" s="5">
        <f>IF(FX$2&gt;Exit,0,Expense!FY234)</f>
        <v>0</v>
      </c>
      <c r="FY26" s="5">
        <f>IF(FY$2&gt;Exit,0,Expense!FZ234)</f>
        <v>0</v>
      </c>
      <c r="FZ26" s="5">
        <f>IF(FZ$2&gt;Exit,0,Expense!GA234)</f>
        <v>0</v>
      </c>
      <c r="GA26" s="5">
        <f>IF(GA$2&gt;Exit,0,Expense!GB234)</f>
        <v>0</v>
      </c>
      <c r="GB26" s="5">
        <f>IF(GB$2&gt;Exit,0,Expense!GC234)</f>
        <v>0</v>
      </c>
      <c r="GC26" s="5">
        <f>IF(GC$2&gt;Exit,0,Expense!GD234)</f>
        <v>0</v>
      </c>
      <c r="GD26" s="5">
        <f>IF(GD$2&gt;Exit,0,Expense!GE234)</f>
        <v>0</v>
      </c>
      <c r="GE26" s="5">
        <f>IF(GE$2&gt;Exit,0,Expense!GF234)</f>
        <v>0</v>
      </c>
      <c r="GF26" s="5">
        <f>IF(GF$2&gt;Exit,0,Expense!GG234)</f>
        <v>0</v>
      </c>
      <c r="GG26" s="5">
        <f>IF(GG$2&gt;Exit,0,Expense!GH234)</f>
        <v>0</v>
      </c>
      <c r="GH26" s="5">
        <f>IF(GH$2&gt;Exit,0,Expense!GI234)</f>
        <v>0</v>
      </c>
      <c r="GI26" s="5">
        <f>IF(GI$2&gt;Exit,0,Expense!GJ234)</f>
        <v>0</v>
      </c>
      <c r="GJ26" s="5">
        <f>IF(GJ$2&gt;Exit,0,Expense!GK234)</f>
        <v>0</v>
      </c>
      <c r="GK26" s="5">
        <f>IF(GK$2&gt;Exit,0,Expense!GL234)</f>
        <v>0</v>
      </c>
      <c r="GL26" s="5">
        <f>IF(GL$2&gt;Exit,0,Expense!GM234)</f>
        <v>0</v>
      </c>
      <c r="GM26" s="5">
        <f>IF(GM$2&gt;Exit,0,Expense!GN234)</f>
        <v>0</v>
      </c>
      <c r="GN26" s="5">
        <f>IF(GN$2&gt;Exit,0,Expense!GO234)</f>
        <v>0</v>
      </c>
      <c r="GO26" s="5">
        <f>IF(GO$2&gt;Exit,0,Expense!GP234)</f>
        <v>0</v>
      </c>
      <c r="GP26" s="5">
        <f>IF(GP$2&gt;Exit,0,Expense!GQ234)</f>
        <v>0</v>
      </c>
      <c r="GQ26" s="5">
        <f>IF(GQ$2&gt;Exit,0,Expense!GR234)</f>
        <v>0</v>
      </c>
      <c r="GR26" s="5">
        <f>IF(GR$2&gt;Exit,0,Expense!GS234)</f>
        <v>0</v>
      </c>
      <c r="GS26" s="5">
        <f>IF(GS$2&gt;Exit,0,Expense!GT234)</f>
        <v>0</v>
      </c>
      <c r="GT26" s="5">
        <f>IF(GT$2&gt;Exit,0,Expense!GU234)</f>
        <v>0</v>
      </c>
      <c r="GU26" s="5">
        <f>IF(GU$2&gt;Exit,0,Expense!GV234)</f>
        <v>0</v>
      </c>
      <c r="GV26" s="5">
        <f>IF(GV$2&gt;Exit,0,Expense!GW234)</f>
        <v>0</v>
      </c>
      <c r="GW26" s="5">
        <f>IF(GW$2&gt;Exit,0,Expense!GX234)</f>
        <v>0</v>
      </c>
      <c r="GX26" s="5">
        <f>IF(GX$2&gt;Exit,0,Expense!GY234)</f>
        <v>0</v>
      </c>
      <c r="GY26" s="5">
        <f>IF(GY$2&gt;Exit,0,Expense!GZ234)</f>
        <v>0</v>
      </c>
      <c r="GZ26" s="5">
        <f>IF(GZ$2&gt;Exit,0,Expense!HA234)</f>
        <v>0</v>
      </c>
      <c r="HA26" s="5">
        <f>IF(HA$2&gt;Exit,0,Expense!HB234)</f>
        <v>0</v>
      </c>
      <c r="HB26" s="5">
        <f>IF(HB$2&gt;Exit,0,Expense!HC234)</f>
        <v>0</v>
      </c>
      <c r="HC26" s="5">
        <f>IF(HC$2&gt;Exit,0,Expense!HD234)</f>
        <v>0</v>
      </c>
      <c r="HD26" s="5">
        <f>IF(HD$2&gt;Exit,0,Expense!HE234)</f>
        <v>0</v>
      </c>
      <c r="HE26" s="5">
        <f>IF(HE$2&gt;Exit,0,Expense!HF234)</f>
        <v>0</v>
      </c>
      <c r="HF26" s="5">
        <f>IF(HF$2&gt;Exit,0,Expense!HG234)</f>
        <v>0</v>
      </c>
      <c r="HG26" s="5">
        <f>IF(HG$2&gt;Exit,0,Expense!HH234)</f>
        <v>0</v>
      </c>
      <c r="HH26" s="5">
        <f>IF(HH$2&gt;Exit,0,Expense!HI234)</f>
        <v>0</v>
      </c>
      <c r="HI26" s="5">
        <f>IF(HI$2&gt;Exit,0,Expense!HJ234)</f>
        <v>0</v>
      </c>
      <c r="HJ26" s="5">
        <f>IF(HJ$2&gt;Exit,0,Expense!HK234)</f>
        <v>0</v>
      </c>
      <c r="HK26" s="5">
        <f>IF(HK$2&gt;Exit,0,Expense!HL234)</f>
        <v>0</v>
      </c>
      <c r="HL26" s="5">
        <f>IF(HL$2&gt;Exit,0,Expense!HM234)</f>
        <v>0</v>
      </c>
      <c r="HM26" s="5">
        <f>IF(HM$2&gt;Exit,0,Expense!HN234)</f>
        <v>0</v>
      </c>
      <c r="HN26" s="5">
        <f>IF(HN$2&gt;Exit,0,Expense!HO234)</f>
        <v>0</v>
      </c>
      <c r="HO26" s="5">
        <f>IF(HO$2&gt;Exit,0,Expense!HP234)</f>
        <v>0</v>
      </c>
      <c r="HP26" s="5">
        <f>IF(HP$2&gt;Exit,0,Expense!HQ234)</f>
        <v>0</v>
      </c>
      <c r="HQ26" s="5">
        <f>IF(HQ$2&gt;Exit,0,Expense!HR234)</f>
        <v>0</v>
      </c>
      <c r="HR26" s="5">
        <f>IF(HR$2&gt;Exit,0,Expense!HS234)</f>
        <v>0</v>
      </c>
      <c r="HS26" s="5">
        <f>IF(HS$2&gt;Exit,0,Expense!HT234)</f>
        <v>0</v>
      </c>
      <c r="HT26" s="5">
        <f>IF(HT$2&gt;Exit,0,Expense!HU234)</f>
        <v>0</v>
      </c>
      <c r="HU26" s="5">
        <f>IF(HU$2&gt;Exit,0,Expense!HV234)</f>
        <v>0</v>
      </c>
      <c r="HV26" s="5">
        <f>IF(HV$2&gt;Exit,0,Expense!HW234)</f>
        <v>0</v>
      </c>
      <c r="HW26" s="5">
        <f>IF(HW$2&gt;Exit,0,Expense!HX234)</f>
        <v>0</v>
      </c>
      <c r="HX26" s="5">
        <f>IF(HX$2&gt;Exit,0,Expense!HY234)</f>
        <v>0</v>
      </c>
      <c r="HY26" s="5">
        <f>IF(HY$2&gt;Exit,0,Expense!HZ234)</f>
        <v>0</v>
      </c>
      <c r="HZ26" s="5">
        <f>IF(HZ$2&gt;Exit,0,Expense!IA234)</f>
        <v>0</v>
      </c>
      <c r="IA26" s="5">
        <f>IF(IA$2&gt;Exit,0,Expense!IB234)</f>
        <v>0</v>
      </c>
      <c r="IB26" s="5">
        <f>IF(IB$2&gt;Exit,0,Expense!IC234)</f>
        <v>0</v>
      </c>
      <c r="IC26" s="5">
        <f>IF(IC$2&gt;Exit,0,Expense!ID234)</f>
        <v>0</v>
      </c>
      <c r="ID26" s="5">
        <f>IF(ID$2&gt;Exit,0,Expense!IE234)</f>
        <v>0</v>
      </c>
      <c r="IE26" s="5">
        <f>IF(IE$2&gt;Exit,0,Expense!IF234)</f>
        <v>0</v>
      </c>
      <c r="IF26" s="5">
        <f>IF(IF$2&gt;Exit,0,Expense!IG234)</f>
        <v>0</v>
      </c>
      <c r="IG26" s="5">
        <f>IF(IG$2&gt;Exit,0,Expense!IH234)</f>
        <v>0</v>
      </c>
      <c r="IH26" s="5">
        <f>IF(IH$2&gt;Exit,0,Expense!II234)</f>
        <v>0</v>
      </c>
      <c r="II26" s="5">
        <f>IF(II$2&gt;Exit,0,Expense!IJ234)</f>
        <v>0</v>
      </c>
      <c r="IJ26" s="5">
        <f>IF(IJ$2&gt;Exit,0,Expense!IK234)</f>
        <v>0</v>
      </c>
      <c r="IK26" s="5">
        <f>IF(IK$2&gt;Exit,0,Expense!IL234)</f>
        <v>0</v>
      </c>
      <c r="IL26" s="5">
        <f>IF(IL$2&gt;Exit,0,Expense!IM234)</f>
        <v>0</v>
      </c>
      <c r="IM26" s="5">
        <f>IF(IM$2&gt;Exit,0,Expense!IN234)</f>
        <v>0</v>
      </c>
      <c r="IN26" s="5">
        <f>IF(IN$2&gt;Exit,0,Expense!IO234)</f>
        <v>0</v>
      </c>
      <c r="IO26" s="5">
        <f>IF(IO$2&gt;Exit,0,Expense!IP234)</f>
        <v>0</v>
      </c>
      <c r="IP26" s="5">
        <f>IF(IP$2&gt;Exit,0,Expense!IQ234)</f>
        <v>0</v>
      </c>
      <c r="IQ26" s="5">
        <f>IF(IQ$2&gt;Exit,0,Expense!IR234)</f>
        <v>0</v>
      </c>
      <c r="IR26" s="5">
        <f>IF(IR$2&gt;Exit,0,Expense!IS234)</f>
        <v>0</v>
      </c>
      <c r="IS26" s="5">
        <f>IF(IS$2&gt;Exit,0,Expense!IT234)</f>
        <v>0</v>
      </c>
      <c r="IT26" s="5">
        <f>IF(IT$2&gt;Exit,0,Expense!IU234)</f>
        <v>0</v>
      </c>
      <c r="IU26" s="5">
        <f>IF(IU$2&gt;Exit,0,Expense!IV234)</f>
        <v>0</v>
      </c>
      <c r="IV26" s="5">
        <f>IF(IV$2&gt;Exit,0,Expense!IW234)</f>
        <v>0</v>
      </c>
      <c r="IW26" s="5">
        <f>IF(IW$2&gt;Exit,0,Expense!IX234)</f>
        <v>0</v>
      </c>
      <c r="IX26" s="5">
        <f>IF(IX$2&gt;Exit,0,Expense!IY234)</f>
        <v>0</v>
      </c>
      <c r="IY26" s="5">
        <f>IF(IY$2&gt;Exit,0,Expense!IZ234)</f>
        <v>0</v>
      </c>
      <c r="IZ26" s="5">
        <f>IF(IZ$2&gt;Exit,0,Expense!JA234)</f>
        <v>0</v>
      </c>
      <c r="JA26" s="5">
        <f>IF(JA$2&gt;Exit,0,Expense!JB234)</f>
        <v>0</v>
      </c>
      <c r="JB26" s="5">
        <f>IF(JB$2&gt;Exit,0,Expense!JC234)</f>
        <v>0</v>
      </c>
      <c r="JC26" s="5">
        <f>IF(JC$2&gt;Exit,0,Expense!JD234)</f>
        <v>0</v>
      </c>
      <c r="JD26" s="5">
        <f>IF(JD$2&gt;Exit,0,Expense!JE234)</f>
        <v>0</v>
      </c>
      <c r="JE26" s="5">
        <f>IF(JE$2&gt;Exit,0,Expense!JF234)</f>
        <v>0</v>
      </c>
      <c r="JF26" s="5">
        <f>IF(JF$2&gt;Exit,0,Expense!JG234)</f>
        <v>0</v>
      </c>
      <c r="JG26" s="5">
        <f>IF(JG$2&gt;Exit,0,Expense!JH234)</f>
        <v>0</v>
      </c>
      <c r="JH26" s="5">
        <f>IF(JH$2&gt;Exit,0,Expense!JI234)</f>
        <v>0</v>
      </c>
      <c r="JI26" s="5">
        <f>IF(JI$2&gt;Exit,0,Expense!JJ234)</f>
        <v>0</v>
      </c>
      <c r="JJ26" s="5">
        <f>IF(JJ$2&gt;Exit,0,Expense!JK234)</f>
        <v>0</v>
      </c>
      <c r="JK26" s="5">
        <f>IF(JK$2&gt;Exit,0,Expense!JL234)</f>
        <v>0</v>
      </c>
      <c r="JL26" s="5">
        <f>IF(JL$2&gt;Exit,0,Expense!JM234)</f>
        <v>0</v>
      </c>
      <c r="JM26" s="5">
        <f>IF(JM$2&gt;Exit,0,Expense!JN234)</f>
        <v>0</v>
      </c>
      <c r="JN26" s="5">
        <f>IF(JN$2&gt;Exit,0,Expense!JO234)</f>
        <v>0</v>
      </c>
      <c r="JO26" s="5">
        <f>IF(JO$2&gt;Exit,0,Expense!JP234)</f>
        <v>0</v>
      </c>
      <c r="JP26" s="5">
        <f>IF(JP$2&gt;Exit,0,Expense!JQ234)</f>
        <v>0</v>
      </c>
      <c r="JQ26" s="5">
        <f>IF(JQ$2&gt;Exit,0,Expense!JR234)</f>
        <v>0</v>
      </c>
      <c r="JR26" s="5">
        <f>IF(JR$2&gt;Exit,0,Expense!JS234)</f>
        <v>0</v>
      </c>
      <c r="JS26" s="5">
        <f>IF(JS$2&gt;Exit,0,Expense!JT234)</f>
        <v>0</v>
      </c>
      <c r="JT26" s="5">
        <f>IF(JT$2&gt;Exit,0,Expense!JU234)</f>
        <v>0</v>
      </c>
      <c r="JU26" s="5">
        <f>IF(JU$2&gt;Exit,0,Expense!JV234)</f>
        <v>0</v>
      </c>
      <c r="JV26" s="5">
        <f>IF(JV$2&gt;Exit,0,Expense!JW234)</f>
        <v>0</v>
      </c>
      <c r="JW26" s="5">
        <f>IF(JW$2&gt;Exit,0,Expense!JX234)</f>
        <v>0</v>
      </c>
      <c r="JX26" s="5">
        <f>IF(JX$2&gt;Exit,0,Expense!JY234)</f>
        <v>0</v>
      </c>
      <c r="JY26" s="5">
        <f>IF(JY$2&gt;Exit,0,Expense!JZ234)</f>
        <v>0</v>
      </c>
      <c r="JZ26" s="5">
        <f>IF(JZ$2&gt;Exit,0,Expense!KA234)</f>
        <v>0</v>
      </c>
      <c r="KA26" s="5">
        <f>IF(KA$2&gt;Exit,0,Expense!KB234)</f>
        <v>0</v>
      </c>
      <c r="KB26" s="5">
        <f>IF(KB$2&gt;Exit,0,Expense!KC234)</f>
        <v>0</v>
      </c>
      <c r="KC26" s="5">
        <f>IF(KC$2&gt;Exit,0,Expense!KD234)</f>
        <v>0</v>
      </c>
      <c r="KD26" s="5">
        <f>IF(KD$2&gt;Exit,0,Expense!KE234)</f>
        <v>0</v>
      </c>
      <c r="KE26" s="5">
        <f>IF(KE$2&gt;Exit,0,Expense!KF234)</f>
        <v>0</v>
      </c>
      <c r="KF26" s="5">
        <f>IF(KF$2&gt;Exit,0,Expense!KG234)</f>
        <v>0</v>
      </c>
      <c r="KG26" s="5">
        <f>IF(KG$2&gt;Exit,0,Expense!KH234)</f>
        <v>0</v>
      </c>
      <c r="KH26" s="5">
        <f>IF(KH$2&gt;Exit,0,Expense!KI234)</f>
        <v>0</v>
      </c>
      <c r="KI26" s="5">
        <f>IF(KI$2&gt;Exit,0,Expense!KJ234)</f>
        <v>0</v>
      </c>
      <c r="KJ26" s="5">
        <f>IF(KJ$2&gt;Exit,0,Expense!KK234)</f>
        <v>0</v>
      </c>
      <c r="KK26" s="5">
        <f>IF(KK$2&gt;Exit,0,Expense!KL234)</f>
        <v>0</v>
      </c>
      <c r="KL26" s="5">
        <f>IF(KL$2&gt;Exit,0,Expense!KM234)</f>
        <v>0</v>
      </c>
      <c r="KM26" s="5">
        <f>IF(KM$2&gt;Exit,0,Expense!KN234)</f>
        <v>0</v>
      </c>
      <c r="KN26" s="5">
        <f>IF(KN$2&gt;Exit,0,Expense!KO234)</f>
        <v>0</v>
      </c>
      <c r="KO26" s="5">
        <f>IF(KO$2&gt;Exit,0,Expense!KP234)</f>
        <v>0</v>
      </c>
      <c r="KP26" s="5">
        <f>IF(KP$2&gt;Exit,0,Expense!KQ234)</f>
        <v>0</v>
      </c>
      <c r="KQ26" s="5">
        <f>IF(KQ$2&gt;Exit,0,Expense!KR234)</f>
        <v>0</v>
      </c>
      <c r="KR26" s="5">
        <f>IF(KR$2&gt;Exit,0,Expense!KS234)</f>
        <v>0</v>
      </c>
      <c r="KS26" s="5">
        <f>IF(KS$2&gt;Exit,0,Expense!KT234)</f>
        <v>0</v>
      </c>
      <c r="KT26" s="5">
        <f>IF(KT$2&gt;Exit,0,Expense!KU234)</f>
        <v>0</v>
      </c>
      <c r="KU26" s="5">
        <f>IF(KU$2&gt;Exit,0,Expense!KV234)</f>
        <v>0</v>
      </c>
      <c r="KV26" s="5">
        <f>IF(KV$2&gt;Exit,0,Expense!KW234)</f>
        <v>0</v>
      </c>
      <c r="KW26" s="5">
        <f>IF(KW$2&gt;Exit,0,Expense!KX234)</f>
        <v>0</v>
      </c>
    </row>
    <row r="27" spans="1:309">
      <c r="A27" s="380"/>
      <c r="B27" s="384" t="s">
        <v>480</v>
      </c>
      <c r="D27" s="5">
        <f>IF(D$2&gt;Exit,0,Expense!E242)</f>
        <v>37590000</v>
      </c>
      <c r="E27" s="5">
        <f>IF(E$2&gt;Exit,0,Expense!F242)</f>
        <v>37590000</v>
      </c>
      <c r="F27" s="5">
        <f>IF(F$2&gt;Exit,0,Expense!G242)</f>
        <v>37590000</v>
      </c>
      <c r="G27" s="5">
        <f>IF(G$2&gt;Exit,0,Expense!H242)</f>
        <v>37590000</v>
      </c>
      <c r="H27" s="5">
        <f>IF(H$2&gt;Exit,0,Expense!I242)</f>
        <v>37590000</v>
      </c>
      <c r="I27" s="5">
        <f ca="1">IF(I$2&gt;Exit,0,Expense!J242)</f>
        <v>37590000</v>
      </c>
      <c r="J27" s="5">
        <f ca="1">IF(J$2&gt;Exit,0,Expense!K242)</f>
        <v>37590000</v>
      </c>
      <c r="K27" s="5">
        <f ca="1">IF(K$2&gt;Exit,0,Expense!L242)</f>
        <v>37590000</v>
      </c>
      <c r="L27" s="5">
        <f ca="1">IF(L$2&gt;Exit,0,Expense!M242)</f>
        <v>37590000</v>
      </c>
      <c r="M27" s="5">
        <f ca="1">IF(M$2&gt;Exit,0,Expense!N242)</f>
        <v>37590000</v>
      </c>
      <c r="N27" s="5">
        <f ca="1">IF(N$2&gt;Exit,0,Expense!O242)</f>
        <v>37590000</v>
      </c>
      <c r="O27" s="5">
        <f ca="1">IF(O$2&gt;Exit,0,Expense!P242)</f>
        <v>37590000</v>
      </c>
      <c r="P27" s="5">
        <f ca="1">IF(P$2&gt;Exit,0,Expense!Q242)</f>
        <v>37590000</v>
      </c>
      <c r="Q27" s="5">
        <f ca="1">IF(Q$2&gt;Exit,0,Expense!R242)</f>
        <v>37590000</v>
      </c>
      <c r="R27" s="5">
        <f ca="1">IF(R$2&gt;Exit,0,Expense!S242)</f>
        <v>37590000</v>
      </c>
      <c r="S27" s="5">
        <f ca="1">IF(S$2&gt;Exit,0,Expense!T242)</f>
        <v>37590000</v>
      </c>
      <c r="T27" s="5">
        <f ca="1">IF(T$2&gt;Exit,0,Expense!U242)</f>
        <v>37590000</v>
      </c>
      <c r="U27" s="5">
        <f ca="1">IF(U$2&gt;Exit,0,Expense!V242)</f>
        <v>37590000</v>
      </c>
      <c r="V27" s="5">
        <f ca="1">IF(V$2&gt;Exit,0,Expense!W242)</f>
        <v>37590000</v>
      </c>
      <c r="W27" s="5">
        <f ca="1">IF(W$2&gt;Exit,0,Expense!X242)</f>
        <v>37590000</v>
      </c>
      <c r="X27" s="5">
        <f ca="1">IF(X$2&gt;Exit,0,Expense!Y242)</f>
        <v>37590000</v>
      </c>
      <c r="Y27" s="5">
        <f ca="1">IF(Y$2&gt;Exit,0,Expense!Z242)</f>
        <v>37590000</v>
      </c>
      <c r="Z27" s="5">
        <f ca="1">IF(Z$2&gt;Exit,0,Expense!AA242)</f>
        <v>37590000</v>
      </c>
      <c r="AA27" s="5">
        <f ca="1">IF(AA$2&gt;Exit,0,Expense!AB242)</f>
        <v>37590000</v>
      </c>
      <c r="AB27" s="5">
        <f ca="1">IF(AB$2&gt;Exit,0,Expense!AC242)</f>
        <v>37590000</v>
      </c>
      <c r="AC27" s="5">
        <f ca="1">IF(AC$2&gt;Exit,0,Expense!AD242)</f>
        <v>37590000</v>
      </c>
      <c r="AD27" s="5">
        <f ca="1">IF(AD$2&gt;Exit,0,Expense!AE242)</f>
        <v>37590000</v>
      </c>
      <c r="AE27" s="5">
        <f ca="1">IF(AE$2&gt;Exit,0,Expense!AF242)</f>
        <v>37590000</v>
      </c>
      <c r="AF27" s="5">
        <f ca="1">IF(AF$2&gt;Exit,0,Expense!AG242)</f>
        <v>37590000</v>
      </c>
      <c r="AG27" s="5">
        <f ca="1">IF(AG$2&gt;Exit,0,Expense!AH242)</f>
        <v>37590000</v>
      </c>
      <c r="AH27" s="5">
        <f ca="1">IF(AH$2&gt;Exit,0,Expense!AI242)</f>
        <v>37590000</v>
      </c>
      <c r="AI27" s="5">
        <f ca="1">IF(AI$2&gt;Exit,0,Expense!AJ242)</f>
        <v>37590000</v>
      </c>
      <c r="AJ27" s="5">
        <f ca="1">IF(AJ$2&gt;Exit,0,Expense!AK242)</f>
        <v>37590000</v>
      </c>
      <c r="AK27" s="5">
        <f ca="1">IF(AK$2&gt;Exit,0,Expense!AL242)</f>
        <v>37590000</v>
      </c>
      <c r="AL27" s="5">
        <f ca="1">IF(AL$2&gt;Exit,0,Expense!AM242)</f>
        <v>37590000</v>
      </c>
      <c r="AM27" s="5">
        <f ca="1">IF(AM$2&gt;Exit,0,Expense!AN242)</f>
        <v>37590000</v>
      </c>
      <c r="AN27" s="5">
        <f ca="1">IF(AN$2&gt;Exit,0,Expense!AO242)</f>
        <v>37590000</v>
      </c>
      <c r="AO27" s="5">
        <f ca="1">IF(AO$2&gt;Exit,0,Expense!AP242)</f>
        <v>37590000</v>
      </c>
      <c r="AP27" s="5">
        <f ca="1">IF(AP$2&gt;Exit,0,Expense!AQ242)</f>
        <v>37590000</v>
      </c>
      <c r="AQ27" s="5">
        <f ca="1">IF(AQ$2&gt;Exit,0,Expense!AR242)</f>
        <v>37590000</v>
      </c>
      <c r="AR27" s="5">
        <f ca="1">IF(AR$2&gt;Exit,0,Expense!AS242)</f>
        <v>37590000</v>
      </c>
      <c r="AS27" s="5">
        <f ca="1">IF(AS$2&gt;Exit,0,Expense!AT242)</f>
        <v>37590000</v>
      </c>
      <c r="AT27" s="5">
        <f ca="1">IF(AT$2&gt;Exit,0,Expense!AU242)</f>
        <v>37590000</v>
      </c>
      <c r="AU27" s="5">
        <f ca="1">IF(AU$2&gt;Exit,0,Expense!AV242)</f>
        <v>37590000</v>
      </c>
      <c r="AV27" s="5">
        <f ca="1">IF(AV$2&gt;Exit,0,Expense!AW242)</f>
        <v>37590000</v>
      </c>
      <c r="AW27" s="5">
        <f ca="1">IF(AW$2&gt;Exit,0,Expense!AX242)</f>
        <v>37590000</v>
      </c>
      <c r="AX27" s="5">
        <f ca="1">IF(AX$2&gt;Exit,0,Expense!AY242)</f>
        <v>37590000</v>
      </c>
      <c r="AY27" s="5">
        <f ca="1">IF(AY$2&gt;Exit,0,Expense!AZ242)</f>
        <v>37590000</v>
      </c>
      <c r="AZ27" s="5">
        <f ca="1">IF(AZ$2&gt;Exit,0,Expense!BA242)</f>
        <v>37590000</v>
      </c>
      <c r="BA27" s="5">
        <f ca="1">IF(BA$2&gt;Exit,0,Expense!BB242)</f>
        <v>37590000</v>
      </c>
      <c r="BB27" s="5">
        <f ca="1">IF(BB$2&gt;Exit,0,Expense!BC242)</f>
        <v>37590000</v>
      </c>
      <c r="BC27" s="5">
        <f ca="1">IF(BC$2&gt;Exit,0,Expense!BD242)</f>
        <v>37590000</v>
      </c>
      <c r="BD27" s="5">
        <f ca="1">IF(BD$2&gt;Exit,0,Expense!BE242)</f>
        <v>37590000</v>
      </c>
      <c r="BE27" s="5">
        <f ca="1">IF(BE$2&gt;Exit,0,Expense!BF242)</f>
        <v>37590000</v>
      </c>
      <c r="BF27" s="5">
        <f ca="1">IF(BF$2&gt;Exit,0,Expense!BG242)</f>
        <v>37590000</v>
      </c>
      <c r="BG27" s="5">
        <f ca="1">IF(BG$2&gt;Exit,0,Expense!BH242)</f>
        <v>37590000</v>
      </c>
      <c r="BH27" s="5">
        <f ca="1">IF(BH$2&gt;Exit,0,Expense!BI242)</f>
        <v>37590000</v>
      </c>
      <c r="BI27" s="5">
        <f ca="1">IF(BI$2&gt;Exit,0,Expense!BJ242)</f>
        <v>37590000</v>
      </c>
      <c r="BJ27" s="5">
        <f ca="1">IF(BJ$2&gt;Exit,0,Expense!BK242)</f>
        <v>37590000</v>
      </c>
      <c r="BK27" s="5">
        <f ca="1">IF(BK$2&gt;Exit,0,Expense!BL242)</f>
        <v>37590000</v>
      </c>
      <c r="BL27" s="5">
        <f ca="1">IF(BL$2&gt;Exit,0,Expense!BM242)</f>
        <v>37590000</v>
      </c>
      <c r="BM27" s="5">
        <f ca="1">IF(BM$2&gt;Exit,0,Expense!BN242)</f>
        <v>37590000</v>
      </c>
      <c r="BN27" s="5">
        <f ca="1">IF(BN$2&gt;Exit,0,Expense!BO242)</f>
        <v>37590000</v>
      </c>
      <c r="BO27" s="5">
        <f ca="1">IF(BO$2&gt;Exit,0,Expense!BP242)</f>
        <v>37590000</v>
      </c>
      <c r="BP27" s="5">
        <f ca="1">IF(BP$2&gt;Exit,0,Expense!BQ242)</f>
        <v>37590000</v>
      </c>
      <c r="BQ27" s="5">
        <f ca="1">IF(BQ$2&gt;Exit,0,Expense!BR242)</f>
        <v>37590000</v>
      </c>
      <c r="BR27" s="5">
        <f ca="1">IF(BR$2&gt;Exit,0,Expense!BS242)</f>
        <v>37590000</v>
      </c>
      <c r="BS27" s="5">
        <f ca="1">IF(BS$2&gt;Exit,0,Expense!BT242)</f>
        <v>37590000</v>
      </c>
      <c r="BT27" s="5">
        <f ca="1">IF(BT$2&gt;Exit,0,Expense!BU242)</f>
        <v>37590000</v>
      </c>
      <c r="BU27" s="5">
        <f ca="1">IF(BU$2&gt;Exit,0,Expense!BV242)</f>
        <v>37590000</v>
      </c>
      <c r="BV27" s="5">
        <f ca="1">IF(BV$2&gt;Exit,0,Expense!BW242)</f>
        <v>37590000</v>
      </c>
      <c r="BW27" s="5">
        <f ca="1">IF(BW$2&gt;Exit,0,Expense!BX242)</f>
        <v>37590000</v>
      </c>
      <c r="BX27" s="5">
        <f ca="1">IF(BX$2&gt;Exit,0,Expense!BY242)</f>
        <v>37590000</v>
      </c>
      <c r="BY27" s="5">
        <f ca="1">IF(BY$2&gt;Exit,0,Expense!BZ242)</f>
        <v>37590000</v>
      </c>
      <c r="BZ27" s="5">
        <f ca="1">IF(BZ$2&gt;Exit,0,Expense!CA242)</f>
        <v>37590000</v>
      </c>
      <c r="CA27" s="5">
        <f ca="1">IF(CA$2&gt;Exit,0,Expense!CB242)</f>
        <v>37590000</v>
      </c>
      <c r="CB27" s="5">
        <f ca="1">IF(CB$2&gt;Exit,0,Expense!CC242)</f>
        <v>37590000</v>
      </c>
      <c r="CC27" s="5">
        <f ca="1">IF(CC$2&gt;Exit,0,Expense!CD242)</f>
        <v>37643161.734827161</v>
      </c>
      <c r="CD27" s="5">
        <f ca="1">IF(CD$2&gt;Exit,0,Expense!CE242)</f>
        <v>37643161.734827161</v>
      </c>
      <c r="CE27" s="5">
        <f ca="1">IF(CE$2&gt;Exit,0,Expense!CF242)</f>
        <v>37643161.734827161</v>
      </c>
      <c r="CF27" s="5">
        <f ca="1">IF(CF$2&gt;Exit,0,Expense!CG242)</f>
        <v>37643161.734827161</v>
      </c>
      <c r="CG27" s="5">
        <f ca="1">IF(CG$2&gt;Exit,0,Expense!CH242)</f>
        <v>37643161.734827161</v>
      </c>
      <c r="CH27" s="5">
        <f ca="1">IF(CH$2&gt;Exit,0,Expense!CI242)</f>
        <v>37643161.734827161</v>
      </c>
      <c r="CI27" s="5">
        <f ca="1">IF(CI$2&gt;Exit,0,Expense!CJ242)</f>
        <v>37643161.734827161</v>
      </c>
      <c r="CJ27" s="5">
        <f ca="1">IF(CJ$2&gt;Exit,0,Expense!CK242)</f>
        <v>37643161.734827161</v>
      </c>
      <c r="CK27" s="5">
        <f ca="1">IF(CK$2&gt;Exit,0,Expense!CL242)</f>
        <v>37643161.734827161</v>
      </c>
      <c r="CL27" s="5">
        <f ca="1">IF(CL$2&gt;Exit,0,Expense!CM242)</f>
        <v>37643161.734827161</v>
      </c>
      <c r="CM27" s="5">
        <f ca="1">IF(CM$2&gt;Exit,0,Expense!CN242)</f>
        <v>37643161.734827161</v>
      </c>
      <c r="CN27" s="5">
        <f ca="1">IF(CN$2&gt;Exit,0,Expense!CO242)</f>
        <v>37643161.734827161</v>
      </c>
      <c r="CO27" s="5">
        <f ca="1">IF(CO$2&gt;Exit,0,Expense!CP242)</f>
        <v>36043788.609275557</v>
      </c>
      <c r="CP27" s="5">
        <f ca="1">IF(CP$2&gt;Exit,0,Expense!CQ242)</f>
        <v>36043788.609275557</v>
      </c>
      <c r="CQ27" s="5">
        <f ca="1">IF(CQ$2&gt;Exit,0,Expense!CR242)</f>
        <v>36043788.609275557</v>
      </c>
      <c r="CR27" s="5">
        <f ca="1">IF(CR$2&gt;Exit,0,Expense!CS242)</f>
        <v>36043788.609275557</v>
      </c>
      <c r="CS27" s="5">
        <f ca="1">IF(CS$2&gt;Exit,0,Expense!CT242)</f>
        <v>36043788.609275557</v>
      </c>
      <c r="CT27" s="5">
        <f ca="1">IF(CT$2&gt;Exit,0,Expense!CU242)</f>
        <v>36043788.609275557</v>
      </c>
      <c r="CU27" s="5">
        <f ca="1">IF(CU$2&gt;Exit,0,Expense!CV242)</f>
        <v>36043788.609275557</v>
      </c>
      <c r="CV27" s="5">
        <f ca="1">IF(CV$2&gt;Exit,0,Expense!CW242)</f>
        <v>36043788.609275557</v>
      </c>
      <c r="CW27" s="5">
        <f ca="1">IF(CW$2&gt;Exit,0,Expense!CX242)</f>
        <v>36043788.609275557</v>
      </c>
      <c r="CX27" s="5">
        <f ca="1">IF(CX$2&gt;Exit,0,Expense!CY242)</f>
        <v>36043788.609275557</v>
      </c>
      <c r="CY27" s="5">
        <f ca="1">IF(CY$2&gt;Exit,0,Expense!CZ242)</f>
        <v>36043788.609275557</v>
      </c>
      <c r="CZ27" s="5">
        <f ca="1">IF(CZ$2&gt;Exit,0,Expense!DA242)</f>
        <v>36043788.609275557</v>
      </c>
      <c r="DA27" s="5">
        <f ca="1">IF(DA$2&gt;Exit,0,Expense!DB242)</f>
        <v>33899481.143328726</v>
      </c>
      <c r="DB27" s="5">
        <f ca="1">IF(DB$2&gt;Exit,0,Expense!DC242)</f>
        <v>33899481.143328726</v>
      </c>
      <c r="DC27" s="5">
        <f ca="1">IF(DC$2&gt;Exit,0,Expense!DD242)</f>
        <v>33899481.143328726</v>
      </c>
      <c r="DD27" s="5">
        <f ca="1">IF(DD$2&gt;Exit,0,Expense!DE242)</f>
        <v>33899481.143328726</v>
      </c>
      <c r="DE27" s="5">
        <f ca="1">IF(DE$2&gt;Exit,0,Expense!DF242)</f>
        <v>33899481.143328726</v>
      </c>
      <c r="DF27" s="5">
        <f ca="1">IF(DF$2&gt;Exit,0,Expense!DG242)</f>
        <v>33899481.143328726</v>
      </c>
      <c r="DG27" s="5">
        <f ca="1">IF(DG$2&gt;Exit,0,Expense!DH242)</f>
        <v>33899481.143328726</v>
      </c>
      <c r="DH27" s="5">
        <f ca="1">IF(DH$2&gt;Exit,0,Expense!DI242)</f>
        <v>33899481.143328726</v>
      </c>
      <c r="DI27" s="5">
        <f ca="1">IF(DI$2&gt;Exit,0,Expense!DJ242)</f>
        <v>33899481.143328726</v>
      </c>
      <c r="DJ27" s="5">
        <f ca="1">IF(DJ$2&gt;Exit,0,Expense!DK242)</f>
        <v>33899481.143328726</v>
      </c>
      <c r="DK27" s="5">
        <f ca="1">IF(DK$2&gt;Exit,0,Expense!DL242)</f>
        <v>33899481.143328726</v>
      </c>
      <c r="DL27" s="5">
        <f ca="1">IF(DL$2&gt;Exit,0,Expense!DM242)</f>
        <v>33899481.143328726</v>
      </c>
      <c r="DM27" s="5">
        <f ca="1">IF(DM$2&gt;Exit,0,Expense!DN242)</f>
        <v>31661324.405664742</v>
      </c>
      <c r="DN27" s="5">
        <f ca="1">IF(DN$2&gt;Exit,0,Expense!DO242)</f>
        <v>31661324.405664742</v>
      </c>
      <c r="DO27" s="5">
        <f ca="1">IF(DO$2&gt;Exit,0,Expense!DP242)</f>
        <v>31661324.405664742</v>
      </c>
      <c r="DP27" s="5">
        <f ca="1">IF(DP$2&gt;Exit,0,Expense!DQ242)</f>
        <v>31661324.405664742</v>
      </c>
      <c r="DQ27" s="5">
        <f ca="1">IF(DQ$2&gt;Exit,0,Expense!DR242)</f>
        <v>31661324.405664742</v>
      </c>
      <c r="DR27" s="5">
        <f ca="1">IF(DR$2&gt;Exit,0,Expense!DS242)</f>
        <v>31661324.405664742</v>
      </c>
      <c r="DS27" s="5">
        <f ca="1">IF(DS$2&gt;Exit,0,Expense!DT242)</f>
        <v>31661324.405664742</v>
      </c>
      <c r="DT27" s="5">
        <f ca="1">IF(DT$2&gt;Exit,0,Expense!DU242)</f>
        <v>31661324.405664742</v>
      </c>
      <c r="DU27" s="5">
        <f ca="1">IF(DU$2&gt;Exit,0,Expense!DV242)</f>
        <v>31661324.405664742</v>
      </c>
      <c r="DV27" s="5">
        <f ca="1">IF(DV$2&gt;Exit,0,Expense!DW242)</f>
        <v>31661324.405664742</v>
      </c>
      <c r="DW27" s="5">
        <f ca="1">IF(DW$2&gt;Exit,0,Expense!DX242)</f>
        <v>31661324.405664742</v>
      </c>
      <c r="DX27" s="5">
        <f ca="1">IF(DX$2&gt;Exit,0,Expense!DY242)</f>
        <v>31661324.405664742</v>
      </c>
      <c r="DY27" s="5">
        <f ca="1">IF(DY$2&gt;Exit,0,Expense!DZ242)</f>
        <v>29459402.037679844</v>
      </c>
      <c r="DZ27" s="5">
        <f ca="1">IF(DZ$2&gt;Exit,0,Expense!EA242)</f>
        <v>29459402.037679844</v>
      </c>
      <c r="EA27" s="5">
        <f ca="1">IF(EA$2&gt;Exit,0,Expense!EB242)</f>
        <v>29459402.037679844</v>
      </c>
      <c r="EB27" s="5">
        <f ca="1">IF(EB$2&gt;Exit,0,Expense!EC242)</f>
        <v>29459402.037679844</v>
      </c>
      <c r="EC27" s="5">
        <f ca="1">IF(EC$2&gt;Exit,0,Expense!ED242)</f>
        <v>29459402.037679844</v>
      </c>
      <c r="ED27" s="5">
        <f ca="1">IF(ED$2&gt;Exit,0,Expense!EE242)</f>
        <v>29459402.037679844</v>
      </c>
      <c r="EE27" s="5">
        <f ca="1">IF(EE$2&gt;Exit,0,Expense!EF242)</f>
        <v>29459402.037679844</v>
      </c>
      <c r="EF27" s="5">
        <f ca="1">IF(EF$2&gt;Exit,0,Expense!EG242)</f>
        <v>29459402.037679844</v>
      </c>
      <c r="EG27" s="5">
        <f ca="1">IF(EG$2&gt;Exit,0,Expense!EH242)</f>
        <v>29459402.037679844</v>
      </c>
      <c r="EH27" s="5">
        <f ca="1">IF(EH$2&gt;Exit,0,Expense!EI242)</f>
        <v>29459402.037679844</v>
      </c>
      <c r="EI27" s="5">
        <f ca="1">IF(EI$2&gt;Exit,0,Expense!EJ242)</f>
        <v>29459402.037679844</v>
      </c>
      <c r="EJ27" s="5">
        <f ca="1">IF(EJ$2&gt;Exit,0,Expense!EK242)</f>
        <v>29459402.037679844</v>
      </c>
      <c r="EK27" s="5">
        <f ca="1">IF(EK$2&gt;Exit,0,Expense!EL242)</f>
        <v>26901596.475907102</v>
      </c>
      <c r="EL27" s="5">
        <f ca="1">IF(EL$2&gt;Exit,0,Expense!EM242)</f>
        <v>26901596.475907102</v>
      </c>
      <c r="EM27" s="5">
        <f ca="1">IF(EM$2&gt;Exit,0,Expense!EN242)</f>
        <v>26901596.475907102</v>
      </c>
      <c r="EN27" s="5">
        <f ca="1">IF(EN$2&gt;Exit,0,Expense!EO242)</f>
        <v>26901596.475907102</v>
      </c>
      <c r="EO27" s="5">
        <f ca="1">IF(EO$2&gt;Exit,0,Expense!EP242)</f>
        <v>26901596.475907102</v>
      </c>
      <c r="EP27" s="5">
        <f ca="1">IF(EP$2&gt;Exit,0,Expense!EQ242)</f>
        <v>26901596.475907102</v>
      </c>
      <c r="EQ27" s="5">
        <f ca="1">IF(EQ$2&gt;Exit,0,Expense!ER242)</f>
        <v>26901596.475907102</v>
      </c>
      <c r="ER27" s="5">
        <f ca="1">IF(ER$2&gt;Exit,0,Expense!ES242)</f>
        <v>26901596.475907102</v>
      </c>
      <c r="ES27" s="5">
        <f ca="1">IF(ES$2&gt;Exit,0,Expense!ET242)</f>
        <v>26901596.475907102</v>
      </c>
      <c r="ET27" s="5">
        <f ca="1">IF(ET$2&gt;Exit,0,Expense!EU242)</f>
        <v>26901596.475907102</v>
      </c>
      <c r="EU27" s="5">
        <f ca="1">IF(EU$2&gt;Exit,0,Expense!EV242)</f>
        <v>26901596.475907102</v>
      </c>
      <c r="EV27" s="5">
        <f ca="1">IF(EV$2&gt;Exit,0,Expense!EW242)</f>
        <v>26901596.475907102</v>
      </c>
      <c r="EW27" s="5">
        <f ca="1">IF(EW$2&gt;Exit,0,Expense!EX242)</f>
        <v>24160792.403032415</v>
      </c>
      <c r="EX27" s="5">
        <f>IF(EX$2&gt;Exit,0,Expense!EY242)</f>
        <v>0</v>
      </c>
      <c r="EY27" s="5">
        <f>IF(EY$2&gt;Exit,0,Expense!EZ242)</f>
        <v>0</v>
      </c>
      <c r="EZ27" s="5">
        <f>IF(EZ$2&gt;Exit,0,Expense!FA242)</f>
        <v>0</v>
      </c>
      <c r="FA27" s="5">
        <f>IF(FA$2&gt;Exit,0,Expense!FB242)</f>
        <v>0</v>
      </c>
      <c r="FB27" s="5">
        <f>IF(FB$2&gt;Exit,0,Expense!FC242)</f>
        <v>0</v>
      </c>
      <c r="FC27" s="5">
        <f>IF(FC$2&gt;Exit,0,Expense!FD242)</f>
        <v>0</v>
      </c>
      <c r="FD27" s="5">
        <f>IF(FD$2&gt;Exit,0,Expense!FE242)</f>
        <v>0</v>
      </c>
      <c r="FE27" s="5">
        <f>IF(FE$2&gt;Exit,0,Expense!FF242)</f>
        <v>0</v>
      </c>
      <c r="FF27" s="5">
        <f>IF(FF$2&gt;Exit,0,Expense!FG242)</f>
        <v>0</v>
      </c>
      <c r="FG27" s="5">
        <f>IF(FG$2&gt;Exit,0,Expense!FH242)</f>
        <v>0</v>
      </c>
      <c r="FH27" s="5">
        <f>IF(FH$2&gt;Exit,0,Expense!FI242)</f>
        <v>0</v>
      </c>
      <c r="FI27" s="5">
        <f>IF(FI$2&gt;Exit,0,Expense!FJ242)</f>
        <v>0</v>
      </c>
      <c r="FJ27" s="5">
        <f>IF(FJ$2&gt;Exit,0,Expense!FK242)</f>
        <v>0</v>
      </c>
      <c r="FK27" s="5">
        <f>IF(FK$2&gt;Exit,0,Expense!FL242)</f>
        <v>0</v>
      </c>
      <c r="FL27" s="5">
        <f>IF(FL$2&gt;Exit,0,Expense!FM242)</f>
        <v>0</v>
      </c>
      <c r="FM27" s="5">
        <f>IF(FM$2&gt;Exit,0,Expense!FN242)</f>
        <v>0</v>
      </c>
      <c r="FN27" s="5">
        <f>IF(FN$2&gt;Exit,0,Expense!FO242)</f>
        <v>0</v>
      </c>
      <c r="FO27" s="5">
        <f>IF(FO$2&gt;Exit,0,Expense!FP242)</f>
        <v>0</v>
      </c>
      <c r="FP27" s="5">
        <f>IF(FP$2&gt;Exit,0,Expense!FQ242)</f>
        <v>0</v>
      </c>
      <c r="FQ27" s="5">
        <f>IF(FQ$2&gt;Exit,0,Expense!FR242)</f>
        <v>0</v>
      </c>
      <c r="FR27" s="5">
        <f>IF(FR$2&gt;Exit,0,Expense!FS242)</f>
        <v>0</v>
      </c>
      <c r="FS27" s="5">
        <f>IF(FS$2&gt;Exit,0,Expense!FT242)</f>
        <v>0</v>
      </c>
      <c r="FT27" s="5">
        <f>IF(FT$2&gt;Exit,0,Expense!FU242)</f>
        <v>0</v>
      </c>
      <c r="FU27" s="5">
        <f>IF(FU$2&gt;Exit,0,Expense!FV242)</f>
        <v>0</v>
      </c>
      <c r="FV27" s="5">
        <f>IF(FV$2&gt;Exit,0,Expense!FW242)</f>
        <v>0</v>
      </c>
      <c r="FW27" s="5">
        <f>IF(FW$2&gt;Exit,0,Expense!FX242)</f>
        <v>0</v>
      </c>
      <c r="FX27" s="5">
        <f>IF(FX$2&gt;Exit,0,Expense!FY242)</f>
        <v>0</v>
      </c>
      <c r="FY27" s="5">
        <f>IF(FY$2&gt;Exit,0,Expense!FZ242)</f>
        <v>0</v>
      </c>
      <c r="FZ27" s="5">
        <f>IF(FZ$2&gt;Exit,0,Expense!GA242)</f>
        <v>0</v>
      </c>
      <c r="GA27" s="5">
        <f>IF(GA$2&gt;Exit,0,Expense!GB242)</f>
        <v>0</v>
      </c>
      <c r="GB27" s="5">
        <f>IF(GB$2&gt;Exit,0,Expense!GC242)</f>
        <v>0</v>
      </c>
      <c r="GC27" s="5">
        <f>IF(GC$2&gt;Exit,0,Expense!GD242)</f>
        <v>0</v>
      </c>
      <c r="GD27" s="5">
        <f>IF(GD$2&gt;Exit,0,Expense!GE242)</f>
        <v>0</v>
      </c>
      <c r="GE27" s="5">
        <f>IF(GE$2&gt;Exit,0,Expense!GF242)</f>
        <v>0</v>
      </c>
      <c r="GF27" s="5">
        <f>IF(GF$2&gt;Exit,0,Expense!GG242)</f>
        <v>0</v>
      </c>
      <c r="GG27" s="5">
        <f>IF(GG$2&gt;Exit,0,Expense!GH242)</f>
        <v>0</v>
      </c>
      <c r="GH27" s="5">
        <f>IF(GH$2&gt;Exit,0,Expense!GI242)</f>
        <v>0</v>
      </c>
      <c r="GI27" s="5">
        <f>IF(GI$2&gt;Exit,0,Expense!GJ242)</f>
        <v>0</v>
      </c>
      <c r="GJ27" s="5">
        <f>IF(GJ$2&gt;Exit,0,Expense!GK242)</f>
        <v>0</v>
      </c>
      <c r="GK27" s="5">
        <f>IF(GK$2&gt;Exit,0,Expense!GL242)</f>
        <v>0</v>
      </c>
      <c r="GL27" s="5">
        <f>IF(GL$2&gt;Exit,0,Expense!GM242)</f>
        <v>0</v>
      </c>
      <c r="GM27" s="5">
        <f>IF(GM$2&gt;Exit,0,Expense!GN242)</f>
        <v>0</v>
      </c>
      <c r="GN27" s="5">
        <f>IF(GN$2&gt;Exit,0,Expense!GO242)</f>
        <v>0</v>
      </c>
      <c r="GO27" s="5">
        <f>IF(GO$2&gt;Exit,0,Expense!GP242)</f>
        <v>0</v>
      </c>
      <c r="GP27" s="5">
        <f>IF(GP$2&gt;Exit,0,Expense!GQ242)</f>
        <v>0</v>
      </c>
      <c r="GQ27" s="5">
        <f>IF(GQ$2&gt;Exit,0,Expense!GR242)</f>
        <v>0</v>
      </c>
      <c r="GR27" s="5">
        <f>IF(GR$2&gt;Exit,0,Expense!GS242)</f>
        <v>0</v>
      </c>
      <c r="GS27" s="5">
        <f>IF(GS$2&gt;Exit,0,Expense!GT242)</f>
        <v>0</v>
      </c>
      <c r="GT27" s="5">
        <f>IF(GT$2&gt;Exit,0,Expense!GU242)</f>
        <v>0</v>
      </c>
      <c r="GU27" s="5">
        <f>IF(GU$2&gt;Exit,0,Expense!GV242)</f>
        <v>0</v>
      </c>
      <c r="GV27" s="5">
        <f>IF(GV$2&gt;Exit,0,Expense!GW242)</f>
        <v>0</v>
      </c>
      <c r="GW27" s="5">
        <f>IF(GW$2&gt;Exit,0,Expense!GX242)</f>
        <v>0</v>
      </c>
      <c r="GX27" s="5">
        <f>IF(GX$2&gt;Exit,0,Expense!GY242)</f>
        <v>0</v>
      </c>
      <c r="GY27" s="5">
        <f>IF(GY$2&gt;Exit,0,Expense!GZ242)</f>
        <v>0</v>
      </c>
      <c r="GZ27" s="5">
        <f>IF(GZ$2&gt;Exit,0,Expense!HA242)</f>
        <v>0</v>
      </c>
      <c r="HA27" s="5">
        <f>IF(HA$2&gt;Exit,0,Expense!HB242)</f>
        <v>0</v>
      </c>
      <c r="HB27" s="5">
        <f>IF(HB$2&gt;Exit,0,Expense!HC242)</f>
        <v>0</v>
      </c>
      <c r="HC27" s="5">
        <f>IF(HC$2&gt;Exit,0,Expense!HD242)</f>
        <v>0</v>
      </c>
      <c r="HD27" s="5">
        <f>IF(HD$2&gt;Exit,0,Expense!HE242)</f>
        <v>0</v>
      </c>
      <c r="HE27" s="5">
        <f>IF(HE$2&gt;Exit,0,Expense!HF242)</f>
        <v>0</v>
      </c>
      <c r="HF27" s="5">
        <f>IF(HF$2&gt;Exit,0,Expense!HG242)</f>
        <v>0</v>
      </c>
      <c r="HG27" s="5">
        <f>IF(HG$2&gt;Exit,0,Expense!HH242)</f>
        <v>0</v>
      </c>
      <c r="HH27" s="5">
        <f>IF(HH$2&gt;Exit,0,Expense!HI242)</f>
        <v>0</v>
      </c>
      <c r="HI27" s="5">
        <f>IF(HI$2&gt;Exit,0,Expense!HJ242)</f>
        <v>0</v>
      </c>
      <c r="HJ27" s="5">
        <f>IF(HJ$2&gt;Exit,0,Expense!HK242)</f>
        <v>0</v>
      </c>
      <c r="HK27" s="5">
        <f>IF(HK$2&gt;Exit,0,Expense!HL242)</f>
        <v>0</v>
      </c>
      <c r="HL27" s="5">
        <f>IF(HL$2&gt;Exit,0,Expense!HM242)</f>
        <v>0</v>
      </c>
      <c r="HM27" s="5">
        <f>IF(HM$2&gt;Exit,0,Expense!HN242)</f>
        <v>0</v>
      </c>
      <c r="HN27" s="5">
        <f>IF(HN$2&gt;Exit,0,Expense!HO242)</f>
        <v>0</v>
      </c>
      <c r="HO27" s="5">
        <f>IF(HO$2&gt;Exit,0,Expense!HP242)</f>
        <v>0</v>
      </c>
      <c r="HP27" s="5">
        <f>IF(HP$2&gt;Exit,0,Expense!HQ242)</f>
        <v>0</v>
      </c>
      <c r="HQ27" s="5">
        <f>IF(HQ$2&gt;Exit,0,Expense!HR242)</f>
        <v>0</v>
      </c>
      <c r="HR27" s="5">
        <f>IF(HR$2&gt;Exit,0,Expense!HS242)</f>
        <v>0</v>
      </c>
      <c r="HS27" s="5">
        <f>IF(HS$2&gt;Exit,0,Expense!HT242)</f>
        <v>0</v>
      </c>
      <c r="HT27" s="5">
        <f>IF(HT$2&gt;Exit,0,Expense!HU242)</f>
        <v>0</v>
      </c>
      <c r="HU27" s="5">
        <f>IF(HU$2&gt;Exit,0,Expense!HV242)</f>
        <v>0</v>
      </c>
      <c r="HV27" s="5">
        <f>IF(HV$2&gt;Exit,0,Expense!HW242)</f>
        <v>0</v>
      </c>
      <c r="HW27" s="5">
        <f>IF(HW$2&gt;Exit,0,Expense!HX242)</f>
        <v>0</v>
      </c>
      <c r="HX27" s="5">
        <f>IF(HX$2&gt;Exit,0,Expense!HY242)</f>
        <v>0</v>
      </c>
      <c r="HY27" s="5">
        <f>IF(HY$2&gt;Exit,0,Expense!HZ242)</f>
        <v>0</v>
      </c>
      <c r="HZ27" s="5">
        <f>IF(HZ$2&gt;Exit,0,Expense!IA242)</f>
        <v>0</v>
      </c>
      <c r="IA27" s="5">
        <f>IF(IA$2&gt;Exit,0,Expense!IB242)</f>
        <v>0</v>
      </c>
      <c r="IB27" s="5">
        <f>IF(IB$2&gt;Exit,0,Expense!IC242)</f>
        <v>0</v>
      </c>
      <c r="IC27" s="5">
        <f>IF(IC$2&gt;Exit,0,Expense!ID242)</f>
        <v>0</v>
      </c>
      <c r="ID27" s="5">
        <f>IF(ID$2&gt;Exit,0,Expense!IE242)</f>
        <v>0</v>
      </c>
      <c r="IE27" s="5">
        <f>IF(IE$2&gt;Exit,0,Expense!IF242)</f>
        <v>0</v>
      </c>
      <c r="IF27" s="5">
        <f>IF(IF$2&gt;Exit,0,Expense!IG242)</f>
        <v>0</v>
      </c>
      <c r="IG27" s="5">
        <f>IF(IG$2&gt;Exit,0,Expense!IH242)</f>
        <v>0</v>
      </c>
      <c r="IH27" s="5">
        <f>IF(IH$2&gt;Exit,0,Expense!II242)</f>
        <v>0</v>
      </c>
      <c r="II27" s="5">
        <f>IF(II$2&gt;Exit,0,Expense!IJ242)</f>
        <v>0</v>
      </c>
      <c r="IJ27" s="5">
        <f>IF(IJ$2&gt;Exit,0,Expense!IK242)</f>
        <v>0</v>
      </c>
      <c r="IK27" s="5">
        <f>IF(IK$2&gt;Exit,0,Expense!IL242)</f>
        <v>0</v>
      </c>
      <c r="IL27" s="5">
        <f>IF(IL$2&gt;Exit,0,Expense!IM242)</f>
        <v>0</v>
      </c>
      <c r="IM27" s="5">
        <f>IF(IM$2&gt;Exit,0,Expense!IN242)</f>
        <v>0</v>
      </c>
      <c r="IN27" s="5">
        <f>IF(IN$2&gt;Exit,0,Expense!IO242)</f>
        <v>0</v>
      </c>
      <c r="IO27" s="5">
        <f>IF(IO$2&gt;Exit,0,Expense!IP242)</f>
        <v>0</v>
      </c>
      <c r="IP27" s="5">
        <f>IF(IP$2&gt;Exit,0,Expense!IQ242)</f>
        <v>0</v>
      </c>
      <c r="IQ27" s="5">
        <f>IF(IQ$2&gt;Exit,0,Expense!IR242)</f>
        <v>0</v>
      </c>
      <c r="IR27" s="5">
        <f>IF(IR$2&gt;Exit,0,Expense!IS242)</f>
        <v>0</v>
      </c>
      <c r="IS27" s="5">
        <f>IF(IS$2&gt;Exit,0,Expense!IT242)</f>
        <v>0</v>
      </c>
      <c r="IT27" s="5">
        <f>IF(IT$2&gt;Exit,0,Expense!IU242)</f>
        <v>0</v>
      </c>
      <c r="IU27" s="5">
        <f>IF(IU$2&gt;Exit,0,Expense!IV242)</f>
        <v>0</v>
      </c>
      <c r="IV27" s="5">
        <f>IF(IV$2&gt;Exit,0,Expense!IW242)</f>
        <v>0</v>
      </c>
      <c r="IW27" s="5">
        <f>IF(IW$2&gt;Exit,0,Expense!IX242)</f>
        <v>0</v>
      </c>
      <c r="IX27" s="5">
        <f>IF(IX$2&gt;Exit,0,Expense!IY242)</f>
        <v>0</v>
      </c>
      <c r="IY27" s="5">
        <f>IF(IY$2&gt;Exit,0,Expense!IZ242)</f>
        <v>0</v>
      </c>
      <c r="IZ27" s="5">
        <f>IF(IZ$2&gt;Exit,0,Expense!JA242)</f>
        <v>0</v>
      </c>
      <c r="JA27" s="5">
        <f>IF(JA$2&gt;Exit,0,Expense!JB242)</f>
        <v>0</v>
      </c>
      <c r="JB27" s="5">
        <f>IF(JB$2&gt;Exit,0,Expense!JC242)</f>
        <v>0</v>
      </c>
      <c r="JC27" s="5">
        <f>IF(JC$2&gt;Exit,0,Expense!JD242)</f>
        <v>0</v>
      </c>
      <c r="JD27" s="5">
        <f>IF(JD$2&gt;Exit,0,Expense!JE242)</f>
        <v>0</v>
      </c>
      <c r="JE27" s="5">
        <f>IF(JE$2&gt;Exit,0,Expense!JF242)</f>
        <v>0</v>
      </c>
      <c r="JF27" s="5">
        <f>IF(JF$2&gt;Exit,0,Expense!JG242)</f>
        <v>0</v>
      </c>
      <c r="JG27" s="5">
        <f>IF(JG$2&gt;Exit,0,Expense!JH242)</f>
        <v>0</v>
      </c>
      <c r="JH27" s="5">
        <f>IF(JH$2&gt;Exit,0,Expense!JI242)</f>
        <v>0</v>
      </c>
      <c r="JI27" s="5">
        <f>IF(JI$2&gt;Exit,0,Expense!JJ242)</f>
        <v>0</v>
      </c>
      <c r="JJ27" s="5">
        <f>IF(JJ$2&gt;Exit,0,Expense!JK242)</f>
        <v>0</v>
      </c>
      <c r="JK27" s="5">
        <f>IF(JK$2&gt;Exit,0,Expense!JL242)</f>
        <v>0</v>
      </c>
      <c r="JL27" s="5">
        <f>IF(JL$2&gt;Exit,0,Expense!JM242)</f>
        <v>0</v>
      </c>
      <c r="JM27" s="5">
        <f>IF(JM$2&gt;Exit,0,Expense!JN242)</f>
        <v>0</v>
      </c>
      <c r="JN27" s="5">
        <f>IF(JN$2&gt;Exit,0,Expense!JO242)</f>
        <v>0</v>
      </c>
      <c r="JO27" s="5">
        <f>IF(JO$2&gt;Exit,0,Expense!JP242)</f>
        <v>0</v>
      </c>
      <c r="JP27" s="5">
        <f>IF(JP$2&gt;Exit,0,Expense!JQ242)</f>
        <v>0</v>
      </c>
      <c r="JQ27" s="5">
        <f>IF(JQ$2&gt;Exit,0,Expense!JR242)</f>
        <v>0</v>
      </c>
      <c r="JR27" s="5">
        <f>IF(JR$2&gt;Exit,0,Expense!JS242)</f>
        <v>0</v>
      </c>
      <c r="JS27" s="5">
        <f>IF(JS$2&gt;Exit,0,Expense!JT242)</f>
        <v>0</v>
      </c>
      <c r="JT27" s="5">
        <f>IF(JT$2&gt;Exit,0,Expense!JU242)</f>
        <v>0</v>
      </c>
      <c r="JU27" s="5">
        <f>IF(JU$2&gt;Exit,0,Expense!JV242)</f>
        <v>0</v>
      </c>
      <c r="JV27" s="5">
        <f>IF(JV$2&gt;Exit,0,Expense!JW242)</f>
        <v>0</v>
      </c>
      <c r="JW27" s="5">
        <f>IF(JW$2&gt;Exit,0,Expense!JX242)</f>
        <v>0</v>
      </c>
      <c r="JX27" s="5">
        <f>IF(JX$2&gt;Exit,0,Expense!JY242)</f>
        <v>0</v>
      </c>
      <c r="JY27" s="5">
        <f>IF(JY$2&gt;Exit,0,Expense!JZ242)</f>
        <v>0</v>
      </c>
      <c r="JZ27" s="5">
        <f>IF(JZ$2&gt;Exit,0,Expense!KA242)</f>
        <v>0</v>
      </c>
      <c r="KA27" s="5">
        <f>IF(KA$2&gt;Exit,0,Expense!KB242)</f>
        <v>0</v>
      </c>
      <c r="KB27" s="5">
        <f>IF(KB$2&gt;Exit,0,Expense!KC242)</f>
        <v>0</v>
      </c>
      <c r="KC27" s="5">
        <f>IF(KC$2&gt;Exit,0,Expense!KD242)</f>
        <v>0</v>
      </c>
      <c r="KD27" s="5">
        <f>IF(KD$2&gt;Exit,0,Expense!KE242)</f>
        <v>0</v>
      </c>
      <c r="KE27" s="5">
        <f>IF(KE$2&gt;Exit,0,Expense!KF242)</f>
        <v>0</v>
      </c>
      <c r="KF27" s="5">
        <f>IF(KF$2&gt;Exit,0,Expense!KG242)</f>
        <v>0</v>
      </c>
      <c r="KG27" s="5">
        <f>IF(KG$2&gt;Exit,0,Expense!KH242)</f>
        <v>0</v>
      </c>
      <c r="KH27" s="5">
        <f>IF(KH$2&gt;Exit,0,Expense!KI242)</f>
        <v>0</v>
      </c>
      <c r="KI27" s="5">
        <f>IF(KI$2&gt;Exit,0,Expense!KJ242)</f>
        <v>0</v>
      </c>
      <c r="KJ27" s="5">
        <f>IF(KJ$2&gt;Exit,0,Expense!KK242)</f>
        <v>0</v>
      </c>
      <c r="KK27" s="5">
        <f>IF(KK$2&gt;Exit,0,Expense!KL242)</f>
        <v>0</v>
      </c>
      <c r="KL27" s="5">
        <f>IF(KL$2&gt;Exit,0,Expense!KM242)</f>
        <v>0</v>
      </c>
      <c r="KM27" s="5">
        <f>IF(KM$2&gt;Exit,0,Expense!KN242)</f>
        <v>0</v>
      </c>
      <c r="KN27" s="5">
        <f>IF(KN$2&gt;Exit,0,Expense!KO242)</f>
        <v>0</v>
      </c>
      <c r="KO27" s="5">
        <f>IF(KO$2&gt;Exit,0,Expense!KP242)</f>
        <v>0</v>
      </c>
      <c r="KP27" s="5">
        <f>IF(KP$2&gt;Exit,0,Expense!KQ242)</f>
        <v>0</v>
      </c>
      <c r="KQ27" s="5">
        <f>IF(KQ$2&gt;Exit,0,Expense!KR242)</f>
        <v>0</v>
      </c>
      <c r="KR27" s="5">
        <f>IF(KR$2&gt;Exit,0,Expense!KS242)</f>
        <v>0</v>
      </c>
      <c r="KS27" s="5">
        <f>IF(KS$2&gt;Exit,0,Expense!KT242)</f>
        <v>0</v>
      </c>
      <c r="KT27" s="5">
        <f>IF(KT$2&gt;Exit,0,Expense!KU242)</f>
        <v>0</v>
      </c>
      <c r="KU27" s="5">
        <f>IF(KU$2&gt;Exit,0,Expense!KV242)</f>
        <v>0</v>
      </c>
      <c r="KV27" s="5">
        <f>IF(KV$2&gt;Exit,0,Expense!KW242)</f>
        <v>0</v>
      </c>
      <c r="KW27" s="5">
        <f>IF(KW$2&gt;Exit,0,Expense!KX242)</f>
        <v>0</v>
      </c>
    </row>
    <row r="28" spans="1:309">
      <c r="A28" s="374" t="s">
        <v>481</v>
      </c>
      <c r="B28" s="375" t="s">
        <v>482</v>
      </c>
      <c r="D28" s="5">
        <f ca="1">SUM(D29:D36)</f>
        <v>0</v>
      </c>
      <c r="E28" s="5">
        <f t="shared" ref="E28:BP28" ca="1" si="490">SUM(E29:E36)</f>
        <v>0</v>
      </c>
      <c r="F28" s="5">
        <f t="shared" ca="1" si="490"/>
        <v>0</v>
      </c>
      <c r="G28" s="5">
        <f t="shared" ca="1" si="490"/>
        <v>0</v>
      </c>
      <c r="H28" s="5">
        <f t="shared" ca="1" si="490"/>
        <v>0</v>
      </c>
      <c r="I28" s="5">
        <f t="shared" ca="1" si="490"/>
        <v>200000</v>
      </c>
      <c r="J28" s="5">
        <f t="shared" ca="1" si="490"/>
        <v>0</v>
      </c>
      <c r="K28" s="5">
        <f t="shared" ca="1" si="490"/>
        <v>0</v>
      </c>
      <c r="L28" s="5">
        <f t="shared" ca="1" si="490"/>
        <v>0</v>
      </c>
      <c r="M28" s="5">
        <f t="shared" ca="1" si="490"/>
        <v>0</v>
      </c>
      <c r="N28" s="5">
        <f t="shared" ca="1" si="490"/>
        <v>0</v>
      </c>
      <c r="O28" s="5">
        <f t="shared" ca="1" si="490"/>
        <v>0</v>
      </c>
      <c r="P28" s="5">
        <f t="shared" ca="1" si="490"/>
        <v>0</v>
      </c>
      <c r="Q28" s="5">
        <f t="shared" ca="1" si="490"/>
        <v>0</v>
      </c>
      <c r="R28" s="5">
        <f t="shared" ca="1" si="490"/>
        <v>0</v>
      </c>
      <c r="S28" s="5">
        <f t="shared" ca="1" si="490"/>
        <v>0</v>
      </c>
      <c r="T28" s="5">
        <f t="shared" ca="1" si="490"/>
        <v>0</v>
      </c>
      <c r="U28" s="5">
        <f t="shared" ca="1" si="490"/>
        <v>200000</v>
      </c>
      <c r="V28" s="5">
        <f t="shared" ca="1" si="490"/>
        <v>0</v>
      </c>
      <c r="W28" s="5">
        <f t="shared" ca="1" si="490"/>
        <v>0</v>
      </c>
      <c r="X28" s="5">
        <f t="shared" ca="1" si="490"/>
        <v>0</v>
      </c>
      <c r="Y28" s="5">
        <f t="shared" ca="1" si="490"/>
        <v>0</v>
      </c>
      <c r="Z28" s="5">
        <f t="shared" ca="1" si="490"/>
        <v>0</v>
      </c>
      <c r="AA28" s="5">
        <f t="shared" ca="1" si="490"/>
        <v>0</v>
      </c>
      <c r="AB28" s="5">
        <f t="shared" ca="1" si="490"/>
        <v>0</v>
      </c>
      <c r="AC28" s="5">
        <f t="shared" ca="1" si="490"/>
        <v>0</v>
      </c>
      <c r="AD28" s="5">
        <f t="shared" ca="1" si="490"/>
        <v>0</v>
      </c>
      <c r="AE28" s="5">
        <f t="shared" ca="1" si="490"/>
        <v>0</v>
      </c>
      <c r="AF28" s="5">
        <f t="shared" ca="1" si="490"/>
        <v>0</v>
      </c>
      <c r="AG28" s="5">
        <f t="shared" ca="1" si="490"/>
        <v>200000</v>
      </c>
      <c r="AH28" s="5">
        <f t="shared" ca="1" si="490"/>
        <v>0</v>
      </c>
      <c r="AI28" s="5">
        <f t="shared" ca="1" si="490"/>
        <v>0</v>
      </c>
      <c r="AJ28" s="5">
        <f t="shared" ca="1" si="490"/>
        <v>0</v>
      </c>
      <c r="AK28" s="5">
        <f t="shared" ca="1" si="490"/>
        <v>0</v>
      </c>
      <c r="AL28" s="5">
        <f t="shared" ca="1" si="490"/>
        <v>0</v>
      </c>
      <c r="AM28" s="5">
        <f t="shared" ca="1" si="490"/>
        <v>0</v>
      </c>
      <c r="AN28" s="5">
        <f t="shared" ca="1" si="490"/>
        <v>0</v>
      </c>
      <c r="AO28" s="5">
        <f t="shared" ca="1" si="490"/>
        <v>0</v>
      </c>
      <c r="AP28" s="5">
        <f t="shared" ca="1" si="490"/>
        <v>0</v>
      </c>
      <c r="AQ28" s="5">
        <f t="shared" ca="1" si="490"/>
        <v>0</v>
      </c>
      <c r="AR28" s="5">
        <f t="shared" ca="1" si="490"/>
        <v>0</v>
      </c>
      <c r="AS28" s="5">
        <f t="shared" ca="1" si="490"/>
        <v>200000</v>
      </c>
      <c r="AT28" s="5">
        <f t="shared" ca="1" si="490"/>
        <v>0</v>
      </c>
      <c r="AU28" s="5">
        <f t="shared" ca="1" si="490"/>
        <v>0</v>
      </c>
      <c r="AV28" s="5">
        <f t="shared" ca="1" si="490"/>
        <v>0</v>
      </c>
      <c r="AW28" s="5">
        <f t="shared" ca="1" si="490"/>
        <v>0</v>
      </c>
      <c r="AX28" s="5">
        <f t="shared" ca="1" si="490"/>
        <v>0</v>
      </c>
      <c r="AY28" s="5">
        <f t="shared" ca="1" si="490"/>
        <v>0</v>
      </c>
      <c r="AZ28" s="5">
        <f t="shared" ca="1" si="490"/>
        <v>0</v>
      </c>
      <c r="BA28" s="5">
        <f t="shared" ca="1" si="490"/>
        <v>0</v>
      </c>
      <c r="BB28" s="5">
        <f t="shared" ca="1" si="490"/>
        <v>0</v>
      </c>
      <c r="BC28" s="5">
        <f t="shared" ca="1" si="490"/>
        <v>0</v>
      </c>
      <c r="BD28" s="5">
        <f t="shared" ca="1" si="490"/>
        <v>0</v>
      </c>
      <c r="BE28" s="5">
        <f t="shared" ca="1" si="490"/>
        <v>200000</v>
      </c>
      <c r="BF28" s="5">
        <f t="shared" ca="1" si="490"/>
        <v>0</v>
      </c>
      <c r="BG28" s="5">
        <f t="shared" ca="1" si="490"/>
        <v>0</v>
      </c>
      <c r="BH28" s="5">
        <f t="shared" ca="1" si="490"/>
        <v>0</v>
      </c>
      <c r="BI28" s="5">
        <f t="shared" ca="1" si="490"/>
        <v>0</v>
      </c>
      <c r="BJ28" s="5">
        <f t="shared" ca="1" si="490"/>
        <v>0</v>
      </c>
      <c r="BK28" s="5">
        <f t="shared" ca="1" si="490"/>
        <v>0</v>
      </c>
      <c r="BL28" s="5">
        <f t="shared" ca="1" si="490"/>
        <v>0</v>
      </c>
      <c r="BM28" s="5">
        <f t="shared" ca="1" si="490"/>
        <v>0</v>
      </c>
      <c r="BN28" s="5">
        <f t="shared" ca="1" si="490"/>
        <v>0</v>
      </c>
      <c r="BO28" s="5">
        <f t="shared" ca="1" si="490"/>
        <v>0</v>
      </c>
      <c r="BP28" s="5">
        <f t="shared" ca="1" si="490"/>
        <v>0</v>
      </c>
      <c r="BQ28" s="5">
        <f t="shared" ref="BQ28" ca="1" si="491">SUM(BQ29:BQ36)</f>
        <v>200000</v>
      </c>
      <c r="BR28" s="5">
        <f t="shared" ref="BR28" ca="1" si="492">SUM(BR29:BR36)</f>
        <v>0</v>
      </c>
      <c r="BS28" s="5">
        <f t="shared" ref="BS28" ca="1" si="493">SUM(BS29:BS36)</f>
        <v>0</v>
      </c>
      <c r="BT28" s="5">
        <f t="shared" ref="BT28" ca="1" si="494">SUM(BT29:BT36)</f>
        <v>0</v>
      </c>
      <c r="BU28" s="5">
        <f t="shared" ref="BU28" ca="1" si="495">SUM(BU29:BU36)</f>
        <v>0</v>
      </c>
      <c r="BV28" s="5">
        <f t="shared" ref="BV28" ca="1" si="496">SUM(BV29:BV36)</f>
        <v>0</v>
      </c>
      <c r="BW28" s="5">
        <f t="shared" ref="BW28" ca="1" si="497">SUM(BW29:BW36)</f>
        <v>0</v>
      </c>
      <c r="BX28" s="5">
        <f t="shared" ref="BX28" ca="1" si="498">SUM(BX29:BX36)</f>
        <v>0</v>
      </c>
      <c r="BY28" s="5">
        <f t="shared" ref="BY28" ca="1" si="499">SUM(BY29:BY36)</f>
        <v>0</v>
      </c>
      <c r="BZ28" s="5">
        <f t="shared" ref="BZ28" ca="1" si="500">SUM(BZ29:BZ36)</f>
        <v>8212946.936057413</v>
      </c>
      <c r="CA28" s="5">
        <f t="shared" ref="CA28" ca="1" si="501">SUM(CA29:CA36)</f>
        <v>1265394.8271021887</v>
      </c>
      <c r="CB28" s="5">
        <f t="shared" ref="CB28" ca="1" si="502">SUM(CB29:CB36)</f>
        <v>1267464.4375499501</v>
      </c>
      <c r="CC28" s="5">
        <f t="shared" ref="CC28" ca="1" si="503">SUM(CC29:CC36)</f>
        <v>1963905.3646516674</v>
      </c>
      <c r="CD28" s="5">
        <f t="shared" ref="CD28" ca="1" si="504">SUM(CD29:CD36)</f>
        <v>1331310.3145051738</v>
      </c>
      <c r="CE28" s="5">
        <f t="shared" ref="CE28" ca="1" si="505">SUM(CE29:CE36)</f>
        <v>1330445.3301469651</v>
      </c>
      <c r="CF28" s="5">
        <f t="shared" ref="CF28" ca="1" si="506">SUM(CF29:CF36)</f>
        <v>1330293.8537529351</v>
      </c>
      <c r="CG28" s="5">
        <f t="shared" ref="CG28" ca="1" si="507">SUM(CG29:CG36)</f>
        <v>1332988.7034962187</v>
      </c>
      <c r="CH28" s="5">
        <f t="shared" ref="CH28" ca="1" si="508">SUM(CH29:CH36)</f>
        <v>1333302.2776812934</v>
      </c>
      <c r="CI28" s="5">
        <f t="shared" ref="CI28" ca="1" si="509">SUM(CI29:CI36)</f>
        <v>1333615.8518663677</v>
      </c>
      <c r="CJ28" s="5">
        <f t="shared" ref="CJ28" ca="1" si="510">SUM(CJ29:CJ36)</f>
        <v>1372584.7114778846</v>
      </c>
      <c r="CK28" s="5">
        <f t="shared" ref="CK28" ca="1" si="511">SUM(CK29:CK36)</f>
        <v>1372898.2856629593</v>
      </c>
      <c r="CL28" s="5">
        <f t="shared" ref="CL28" ca="1" si="512">SUM(CL29:CL36)</f>
        <v>1377087.9902257053</v>
      </c>
      <c r="CM28" s="5">
        <f t="shared" ref="CM28" ca="1" si="513">SUM(CM29:CM36)</f>
        <v>1352209.5617656456</v>
      </c>
      <c r="CN28" s="5">
        <f t="shared" ref="CN28" ca="1" si="514">SUM(CN29:CN36)</f>
        <v>1352483.2262249892</v>
      </c>
      <c r="CO28" s="5">
        <f t="shared" ref="CO28" ca="1" si="515">SUM(CO29:CO36)</f>
        <v>1666362.9640237987</v>
      </c>
      <c r="CP28" s="5">
        <f t="shared" ref="CP28" ca="1" si="516">SUM(CP29:CP36)</f>
        <v>1352691.5878363322</v>
      </c>
      <c r="CQ28" s="5">
        <f t="shared" ref="CQ28" ca="1" si="517">SUM(CQ29:CQ36)</f>
        <v>1352691.5878363322</v>
      </c>
      <c r="CR28" s="5">
        <f t="shared" ref="CR28" ca="1" si="518">SUM(CR29:CR36)</f>
        <v>1352691.5878363322</v>
      </c>
      <c r="CS28" s="5">
        <f t="shared" ref="CS28" ca="1" si="519">SUM(CS29:CS36)</f>
        <v>1352691.5878363322</v>
      </c>
      <c r="CT28" s="5">
        <f t="shared" ref="CT28" ca="1" si="520">SUM(CT29:CT36)</f>
        <v>1352691.5878363322</v>
      </c>
      <c r="CU28" s="5">
        <f t="shared" ref="CU28" ca="1" si="521">SUM(CU29:CU36)</f>
        <v>1352691.5878363322</v>
      </c>
      <c r="CV28" s="5">
        <f t="shared" ref="CV28" ca="1" si="522">SUM(CV29:CV36)</f>
        <v>1380960.612397281</v>
      </c>
      <c r="CW28" s="5">
        <f t="shared" ref="CW28" ca="1" si="523">SUM(CW29:CW36)</f>
        <v>1380960.612397281</v>
      </c>
      <c r="CX28" s="5">
        <f t="shared" ref="CX28" ca="1" si="524">SUM(CX29:CX36)</f>
        <v>1568911.0336769894</v>
      </c>
      <c r="CY28" s="5">
        <f t="shared" ref="CY28" ca="1" si="525">SUM(CY29:CY36)</f>
        <v>1401889.9233084521</v>
      </c>
      <c r="CZ28" s="5">
        <f t="shared" ref="CZ28" ca="1" si="526">SUM(CZ29:CZ36)</f>
        <v>1403730.0803412879</v>
      </c>
      <c r="DA28" s="5">
        <f t="shared" ref="DA28" ca="1" si="527">SUM(DA29:DA36)</f>
        <v>1812283.5409329636</v>
      </c>
      <c r="DB28" s="5">
        <f t="shared" ref="DB28" ca="1" si="528">SUM(DB29:DB36)</f>
        <v>1404019.3871090384</v>
      </c>
      <c r="DC28" s="5">
        <f t="shared" ref="DC28" ca="1" si="529">SUM(DC29:DC36)</f>
        <v>1404019.3871090384</v>
      </c>
      <c r="DD28" s="5">
        <f t="shared" ref="DD28" ca="1" si="530">SUM(DD29:DD36)</f>
        <v>1404019.3871090384</v>
      </c>
      <c r="DE28" s="5">
        <f t="shared" ref="DE28" ca="1" si="531">SUM(DE29:DE36)</f>
        <v>1404019.3871090384</v>
      </c>
      <c r="DF28" s="5">
        <f t="shared" ref="DF28" ca="1" si="532">SUM(DF29:DF36)</f>
        <v>1404019.3871090384</v>
      </c>
      <c r="DG28" s="5">
        <f t="shared" ref="DG28" ca="1" si="533">SUM(DG29:DG36)</f>
        <v>1404019.3871090384</v>
      </c>
      <c r="DH28" s="5">
        <f t="shared" ref="DH28" ca="1" si="534">SUM(DH29:DH36)</f>
        <v>1433626.4883563686</v>
      </c>
      <c r="DI28" s="5">
        <f t="shared" ref="DI28" ca="1" si="535">SUM(DI29:DI36)</f>
        <v>1433626.4883563686</v>
      </c>
      <c r="DJ28" s="5">
        <f t="shared" ref="DJ28" ca="1" si="536">SUM(DJ29:DJ36)</f>
        <v>1787867.4198023123</v>
      </c>
      <c r="DK28" s="5">
        <f t="shared" ref="DK28" ca="1" si="537">SUM(DK29:DK36)</f>
        <v>1453619.1659088286</v>
      </c>
      <c r="DL28" s="5">
        <f t="shared" ref="DL28" ca="1" si="538">SUM(DL29:DL36)</f>
        <v>1453619.1659088286</v>
      </c>
      <c r="DM28" s="5">
        <f t="shared" ref="DM28" ca="1" si="539">SUM(DM29:DM36)</f>
        <v>1879396.525618237</v>
      </c>
      <c r="DN28" s="5">
        <f t="shared" ref="DN28" ca="1" si="540">SUM(DN29:DN36)</f>
        <v>1457403.4492076705</v>
      </c>
      <c r="DO28" s="5">
        <f t="shared" ref="DO28" ca="1" si="541">SUM(DO29:DO36)</f>
        <v>1457403.4492076705</v>
      </c>
      <c r="DP28" s="5">
        <f t="shared" ref="DP28" ca="1" si="542">SUM(DP29:DP36)</f>
        <v>1457403.4492076705</v>
      </c>
      <c r="DQ28" s="5">
        <f t="shared" ref="DQ28" ca="1" si="543">SUM(DQ29:DQ36)</f>
        <v>1457403.4492076705</v>
      </c>
      <c r="DR28" s="5">
        <f t="shared" ref="DR28" ca="1" si="544">SUM(DR29:DR36)</f>
        <v>1457403.4492076705</v>
      </c>
      <c r="DS28" s="5">
        <f t="shared" ref="DS28" ca="1" si="545">SUM(DS29:DS36)</f>
        <v>1457403.4492076705</v>
      </c>
      <c r="DT28" s="5">
        <f t="shared" ref="DT28" ca="1" si="546">SUM(DT29:DT36)</f>
        <v>1488413.2697394518</v>
      </c>
      <c r="DU28" s="5">
        <f t="shared" ref="DU28" ca="1" si="547">SUM(DU29:DU36)</f>
        <v>1488413.2697394518</v>
      </c>
      <c r="DV28" s="5">
        <f t="shared" ref="DV28" ca="1" si="548">SUM(DV29:DV36)</f>
        <v>2521253.0796323665</v>
      </c>
      <c r="DW28" s="5">
        <f t="shared" ref="DW28" ca="1" si="549">SUM(DW29:DW36)</f>
        <v>1498926.7364831152</v>
      </c>
      <c r="DX28" s="5">
        <f t="shared" ref="DX28" ca="1" si="550">SUM(DX29:DX36)</f>
        <v>1501052.1178560406</v>
      </c>
      <c r="DY28" s="5">
        <f t="shared" ref="DY28" ca="1" si="551">SUM(DY29:DY36)</f>
        <v>1920033.4370133239</v>
      </c>
      <c r="DZ28" s="5">
        <f t="shared" ref="DZ28" ca="1" si="552">SUM(DZ29:DZ36)</f>
        <v>1512801.4413690201</v>
      </c>
      <c r="EA28" s="5">
        <f t="shared" ref="EA28" ca="1" si="553">SUM(EA29:EA36)</f>
        <v>1512801.4413690201</v>
      </c>
      <c r="EB28" s="5">
        <f t="shared" ref="EB28" ca="1" si="554">SUM(EB29:EB36)</f>
        <v>1512801.4413690201</v>
      </c>
      <c r="EC28" s="5">
        <f t="shared" ref="EC28:ED28" ca="1" si="555">SUM(EC29:EC36)</f>
        <v>1512801.4413690201</v>
      </c>
      <c r="ED28" s="5">
        <f t="shared" ca="1" si="555"/>
        <v>1512801.4413690201</v>
      </c>
      <c r="EE28" s="5">
        <f t="shared" ref="EE28" ca="1" si="556">SUM(EE29:EE36)</f>
        <v>1512801.4413690201</v>
      </c>
      <c r="EF28" s="5">
        <f t="shared" ref="EF28" ca="1" si="557">SUM(EF29:EF36)</f>
        <v>1545281.7880761365</v>
      </c>
      <c r="EG28" s="5">
        <f t="shared" ref="EG28" ca="1" si="558">SUM(EG29:EG36)</f>
        <v>1545281.7880761365</v>
      </c>
      <c r="EH28" s="5">
        <f t="shared" ref="EH28" ca="1" si="559">SUM(EH29:EH36)</f>
        <v>1607063.6750644171</v>
      </c>
      <c r="EI28" s="5">
        <f t="shared" ref="EI28" ca="1" si="560">SUM(EI29:EI36)</f>
        <v>1570462.7634834342</v>
      </c>
      <c r="EJ28" s="5">
        <f t="shared" ref="EJ28" ca="1" si="561">SUM(EJ29:EJ36)</f>
        <v>1570462.7634834342</v>
      </c>
      <c r="EK28" s="5">
        <f t="shared" ref="EK28" ca="1" si="562">SUM(EK29:EK36)</f>
        <v>2042861.8435035488</v>
      </c>
      <c r="EL28" s="5">
        <f t="shared" ref="EL28" ca="1" si="563">SUM(EL29:EL36)</f>
        <v>1570462.7634834342</v>
      </c>
      <c r="EM28" s="5">
        <f t="shared" ref="EM28" ca="1" si="564">SUM(EM29:EM36)</f>
        <v>1570462.7634834342</v>
      </c>
      <c r="EN28" s="5">
        <f t="shared" ref="EN28" ca="1" si="565">SUM(EN29:EN36)</f>
        <v>1570462.7634834342</v>
      </c>
      <c r="EO28" s="5">
        <f t="shared" ref="EO28" ca="1" si="566">SUM(EO29:EO36)</f>
        <v>1570462.7634834342</v>
      </c>
      <c r="EP28" s="5">
        <f t="shared" ref="EP28" ca="1" si="567">SUM(EP29:EP36)</f>
        <v>1570462.7634834342</v>
      </c>
      <c r="EQ28" s="5">
        <f t="shared" ref="EQ28" ca="1" si="568">SUM(EQ29:EQ36)</f>
        <v>1570462.7634834342</v>
      </c>
      <c r="ER28" s="5">
        <f t="shared" ref="ER28" ca="1" si="569">SUM(ER29:ER36)</f>
        <v>1604484.7637291157</v>
      </c>
      <c r="ES28" s="5">
        <f t="shared" ref="ES28" ca="1" si="570">SUM(ES29:ES36)</f>
        <v>1604484.7637291157</v>
      </c>
      <c r="ET28" s="5">
        <f t="shared" ref="ET28" ca="1" si="571">SUM(ET29:ET36)</f>
        <v>2104209.355507568</v>
      </c>
      <c r="EU28" s="5">
        <f t="shared" ref="EU28" ca="1" si="572">SUM(EU29:EU36)</f>
        <v>1623338.7489664624</v>
      </c>
      <c r="EV28" s="5">
        <f t="shared" ref="EV28" ca="1" si="573">SUM(EV29:EV36)</f>
        <v>1625793.5644521913</v>
      </c>
      <c r="EW28" s="5">
        <f t="shared" ref="EW28" ca="1" si="574">SUM(EW29:EW36)</f>
        <v>2131149.3507288676</v>
      </c>
      <c r="EX28" s="5">
        <f t="shared" ref="EX28" si="575">SUM(EX29:EX36)</f>
        <v>0</v>
      </c>
      <c r="EY28" s="5">
        <f t="shared" ref="EY28" si="576">SUM(EY29:EY36)</f>
        <v>0</v>
      </c>
      <c r="EZ28" s="5">
        <f t="shared" ref="EZ28" si="577">SUM(EZ29:EZ36)</f>
        <v>0</v>
      </c>
      <c r="FA28" s="5">
        <f t="shared" ref="FA28" si="578">SUM(FA29:FA36)</f>
        <v>0</v>
      </c>
      <c r="FB28" s="5">
        <f t="shared" ref="FB28" si="579">SUM(FB29:FB36)</f>
        <v>0</v>
      </c>
      <c r="FC28" s="5">
        <f t="shared" ref="FC28" si="580">SUM(FC29:FC36)</f>
        <v>0</v>
      </c>
      <c r="FD28" s="5">
        <f t="shared" ref="FD28" si="581">SUM(FD29:FD36)</f>
        <v>0</v>
      </c>
      <c r="FE28" s="5">
        <f t="shared" ref="FE28" si="582">SUM(FE29:FE36)</f>
        <v>0</v>
      </c>
      <c r="FF28" s="5">
        <f t="shared" ref="FF28" si="583">SUM(FF29:FF36)</f>
        <v>0</v>
      </c>
      <c r="FG28" s="5">
        <f t="shared" ref="FG28" si="584">SUM(FG29:FG36)</f>
        <v>0</v>
      </c>
      <c r="FH28" s="5">
        <f t="shared" ref="FH28" si="585">SUM(FH29:FH36)</f>
        <v>0</v>
      </c>
      <c r="FI28" s="5">
        <f t="shared" ref="FI28" si="586">SUM(FI29:FI36)</f>
        <v>0</v>
      </c>
      <c r="FJ28" s="5">
        <f t="shared" ref="FJ28" si="587">SUM(FJ29:FJ36)</f>
        <v>0</v>
      </c>
      <c r="FK28" s="5">
        <f t="shared" ref="FK28" si="588">SUM(FK29:FK36)</f>
        <v>0</v>
      </c>
      <c r="FL28" s="5">
        <f t="shared" ref="FL28" si="589">SUM(FL29:FL36)</f>
        <v>0</v>
      </c>
      <c r="FM28" s="5">
        <f t="shared" ref="FM28" si="590">SUM(FM29:FM36)</f>
        <v>0</v>
      </c>
      <c r="FN28" s="5">
        <f t="shared" ref="FN28" si="591">SUM(FN29:FN36)</f>
        <v>0</v>
      </c>
      <c r="FO28" s="5">
        <f t="shared" ref="FO28" si="592">SUM(FO29:FO36)</f>
        <v>0</v>
      </c>
      <c r="FP28" s="5">
        <f t="shared" ref="FP28" si="593">SUM(FP29:FP36)</f>
        <v>0</v>
      </c>
      <c r="FQ28" s="5">
        <f t="shared" ref="FQ28" si="594">SUM(FQ29:FQ36)</f>
        <v>0</v>
      </c>
      <c r="FR28" s="5">
        <f t="shared" ref="FR28" si="595">SUM(FR29:FR36)</f>
        <v>0</v>
      </c>
      <c r="FS28" s="5">
        <f t="shared" ref="FS28" si="596">SUM(FS29:FS36)</f>
        <v>0</v>
      </c>
      <c r="FT28" s="5">
        <f t="shared" ref="FT28" si="597">SUM(FT29:FT36)</f>
        <v>0</v>
      </c>
      <c r="FU28" s="5">
        <f t="shared" ref="FU28" si="598">SUM(FU29:FU36)</f>
        <v>0</v>
      </c>
      <c r="FV28" s="5">
        <f t="shared" ref="FV28" si="599">SUM(FV29:FV36)</f>
        <v>0</v>
      </c>
      <c r="FW28" s="5">
        <f t="shared" ref="FW28" si="600">SUM(FW29:FW36)</f>
        <v>0</v>
      </c>
      <c r="FX28" s="5">
        <f t="shared" ref="FX28" si="601">SUM(FX29:FX36)</f>
        <v>0</v>
      </c>
      <c r="FY28" s="5">
        <f t="shared" ref="FY28" si="602">SUM(FY29:FY36)</f>
        <v>0</v>
      </c>
      <c r="FZ28" s="5">
        <f t="shared" ref="FZ28" si="603">SUM(FZ29:FZ36)</f>
        <v>0</v>
      </c>
      <c r="GA28" s="5">
        <f t="shared" ref="GA28" si="604">SUM(GA29:GA36)</f>
        <v>0</v>
      </c>
      <c r="GB28" s="5">
        <f>SUM(GB29:GB36)</f>
        <v>0</v>
      </c>
      <c r="GC28" s="5">
        <f t="shared" ref="GC28" si="605">SUM(GC29:GC36)</f>
        <v>0</v>
      </c>
      <c r="GD28" s="5">
        <f t="shared" ref="GD28" si="606">SUM(GD29:GD36)</f>
        <v>0</v>
      </c>
      <c r="GE28" s="5">
        <f t="shared" ref="GE28" si="607">SUM(GE29:GE36)</f>
        <v>0</v>
      </c>
      <c r="GF28" s="5">
        <f t="shared" ref="GF28" si="608">SUM(GF29:GF36)</f>
        <v>0</v>
      </c>
      <c r="GG28" s="5">
        <f t="shared" ref="GG28" si="609">SUM(GG29:GG36)</f>
        <v>0</v>
      </c>
      <c r="GH28" s="5">
        <f t="shared" ref="GH28" si="610">SUM(GH29:GH36)</f>
        <v>0</v>
      </c>
      <c r="GI28" s="5">
        <f t="shared" ref="GI28" si="611">SUM(GI29:GI36)</f>
        <v>0</v>
      </c>
      <c r="GJ28" s="5">
        <f t="shared" ref="GJ28" si="612">SUM(GJ29:GJ36)</f>
        <v>0</v>
      </c>
      <c r="GK28" s="5">
        <f t="shared" ref="GK28" si="613">SUM(GK29:GK36)</f>
        <v>0</v>
      </c>
      <c r="GL28" s="5">
        <f t="shared" ref="GL28" si="614">SUM(GL29:GL36)</f>
        <v>0</v>
      </c>
      <c r="GM28" s="5">
        <f t="shared" ref="GM28" si="615">SUM(GM29:GM36)</f>
        <v>0</v>
      </c>
      <c r="GN28" s="5">
        <f t="shared" ref="GN28" si="616">SUM(GN29:GN36)</f>
        <v>0</v>
      </c>
      <c r="GO28" s="5">
        <f t="shared" ref="GO28" si="617">SUM(GO29:GO36)</f>
        <v>0</v>
      </c>
      <c r="GP28" s="5">
        <f t="shared" ref="GP28" si="618">SUM(GP29:GP36)</f>
        <v>0</v>
      </c>
      <c r="GQ28" s="5">
        <f t="shared" ref="GQ28" si="619">SUM(GQ29:GQ36)</f>
        <v>0</v>
      </c>
      <c r="GR28" s="5">
        <f t="shared" ref="GR28" si="620">SUM(GR29:GR36)</f>
        <v>0</v>
      </c>
      <c r="GS28" s="5">
        <f t="shared" ref="GS28" si="621">SUM(GS29:GS36)</f>
        <v>0</v>
      </c>
      <c r="GT28" s="5">
        <f t="shared" ref="GT28" si="622">SUM(GT29:GT36)</f>
        <v>0</v>
      </c>
      <c r="GU28" s="5">
        <f t="shared" ref="GU28" si="623">SUM(GU29:GU36)</f>
        <v>0</v>
      </c>
      <c r="GV28" s="5">
        <f t="shared" ref="GV28" si="624">SUM(GV29:GV36)</f>
        <v>0</v>
      </c>
      <c r="GW28" s="5">
        <f t="shared" ref="GW28" si="625">SUM(GW29:GW36)</f>
        <v>0</v>
      </c>
      <c r="GX28" s="5">
        <f t="shared" ref="GX28" si="626">SUM(GX29:GX36)</f>
        <v>0</v>
      </c>
      <c r="GY28" s="5">
        <f t="shared" ref="GY28" si="627">SUM(GY29:GY36)</f>
        <v>0</v>
      </c>
      <c r="GZ28" s="5">
        <f t="shared" ref="GZ28" si="628">SUM(GZ29:GZ36)</f>
        <v>0</v>
      </c>
      <c r="HA28" s="5">
        <f t="shared" ref="HA28" si="629">SUM(HA29:HA36)</f>
        <v>0</v>
      </c>
      <c r="HB28" s="5">
        <f t="shared" ref="HB28" si="630">SUM(HB29:HB36)</f>
        <v>0</v>
      </c>
      <c r="HC28" s="5">
        <f t="shared" ref="HC28" si="631">SUM(HC29:HC36)</f>
        <v>0</v>
      </c>
      <c r="HD28" s="5">
        <f t="shared" ref="HD28" si="632">SUM(HD29:HD36)</f>
        <v>0</v>
      </c>
      <c r="HE28" s="5">
        <f t="shared" ref="HE28" si="633">SUM(HE29:HE36)</f>
        <v>0</v>
      </c>
      <c r="HF28" s="5">
        <f t="shared" ref="HF28" si="634">SUM(HF29:HF36)</f>
        <v>0</v>
      </c>
      <c r="HG28" s="5">
        <f t="shared" ref="HG28" si="635">SUM(HG29:HG36)</f>
        <v>0</v>
      </c>
      <c r="HH28" s="5">
        <f t="shared" ref="HH28" si="636">SUM(HH29:HH36)</f>
        <v>0</v>
      </c>
      <c r="HI28" s="5">
        <f t="shared" ref="HI28" si="637">SUM(HI29:HI36)</f>
        <v>0</v>
      </c>
      <c r="HJ28" s="5">
        <f t="shared" ref="HJ28" si="638">SUM(HJ29:HJ36)</f>
        <v>0</v>
      </c>
      <c r="HK28" s="5">
        <f t="shared" ref="HK28" si="639">SUM(HK29:HK36)</f>
        <v>0</v>
      </c>
      <c r="HL28" s="5">
        <f t="shared" ref="HL28" si="640">SUM(HL29:HL36)</f>
        <v>0</v>
      </c>
      <c r="HM28" s="5">
        <f t="shared" ref="HM28" si="641">SUM(HM29:HM36)</f>
        <v>0</v>
      </c>
      <c r="HN28" s="5">
        <f t="shared" ref="HN28" si="642">SUM(HN29:HN36)</f>
        <v>0</v>
      </c>
      <c r="HO28" s="5">
        <f t="shared" ref="HO28" si="643">SUM(HO29:HO36)</f>
        <v>0</v>
      </c>
      <c r="HP28" s="5">
        <f>SUM(HP29:HP36)</f>
        <v>0</v>
      </c>
      <c r="HQ28" s="5">
        <f t="shared" ref="HQ28" si="644">SUM(HQ29:HQ36)</f>
        <v>0</v>
      </c>
      <c r="HR28" s="5">
        <f t="shared" ref="HR28" si="645">SUM(HR29:HR36)</f>
        <v>0</v>
      </c>
      <c r="HS28" s="5">
        <f t="shared" ref="HS28" si="646">SUM(HS29:HS36)</f>
        <v>0</v>
      </c>
      <c r="HT28" s="5">
        <f t="shared" ref="HT28" si="647">SUM(HT29:HT36)</f>
        <v>0</v>
      </c>
      <c r="HU28" s="5">
        <f t="shared" ref="HU28" si="648">SUM(HU29:HU36)</f>
        <v>0</v>
      </c>
      <c r="HV28" s="5">
        <f t="shared" ref="HV28" si="649">SUM(HV29:HV36)</f>
        <v>0</v>
      </c>
      <c r="HW28" s="5">
        <f t="shared" ref="HW28" si="650">SUM(HW29:HW36)</f>
        <v>0</v>
      </c>
      <c r="HX28" s="5">
        <f t="shared" ref="HX28" si="651">SUM(HX29:HX36)</f>
        <v>0</v>
      </c>
      <c r="HY28" s="5">
        <f t="shared" ref="HY28" si="652">SUM(HY29:HY36)</f>
        <v>0</v>
      </c>
      <c r="HZ28" s="5">
        <f t="shared" ref="HZ28" si="653">SUM(HZ29:HZ36)</f>
        <v>0</v>
      </c>
      <c r="IA28" s="5">
        <f t="shared" ref="IA28" si="654">SUM(IA29:IA36)</f>
        <v>0</v>
      </c>
      <c r="IB28" s="5">
        <f t="shared" ref="IB28" si="655">SUM(IB29:IB36)</f>
        <v>0</v>
      </c>
      <c r="IC28" s="5">
        <f t="shared" ref="IC28" si="656">SUM(IC29:IC36)</f>
        <v>0</v>
      </c>
      <c r="ID28" s="5">
        <f t="shared" ref="ID28" si="657">SUM(ID29:ID36)</f>
        <v>0</v>
      </c>
      <c r="IE28" s="5">
        <f t="shared" ref="IE28" si="658">SUM(IE29:IE36)</f>
        <v>0</v>
      </c>
      <c r="IF28" s="5">
        <f t="shared" ref="IF28" si="659">SUM(IF29:IF36)</f>
        <v>0</v>
      </c>
      <c r="IG28" s="5">
        <f t="shared" ref="IG28" si="660">SUM(IG29:IG36)</f>
        <v>0</v>
      </c>
      <c r="IH28" s="5">
        <f t="shared" ref="IH28" si="661">SUM(IH29:IH36)</f>
        <v>0</v>
      </c>
      <c r="II28" s="5">
        <f t="shared" ref="II28" si="662">SUM(II29:II36)</f>
        <v>0</v>
      </c>
      <c r="IJ28" s="5">
        <f t="shared" ref="IJ28" si="663">SUM(IJ29:IJ36)</f>
        <v>0</v>
      </c>
      <c r="IK28" s="5">
        <f t="shared" ref="IK28" si="664">SUM(IK29:IK36)</f>
        <v>0</v>
      </c>
      <c r="IL28" s="5">
        <f t="shared" ref="IL28" si="665">SUM(IL29:IL36)</f>
        <v>0</v>
      </c>
      <c r="IM28" s="5">
        <f t="shared" ref="IM28" si="666">SUM(IM29:IM36)</f>
        <v>0</v>
      </c>
      <c r="IN28" s="5">
        <f t="shared" ref="IN28" si="667">SUM(IN29:IN36)</f>
        <v>0</v>
      </c>
      <c r="IO28" s="5">
        <f t="shared" ref="IO28" si="668">SUM(IO29:IO36)</f>
        <v>0</v>
      </c>
      <c r="IP28" s="5">
        <f t="shared" ref="IP28" si="669">SUM(IP29:IP36)</f>
        <v>0</v>
      </c>
      <c r="IQ28" s="5">
        <f t="shared" ref="IQ28" si="670">SUM(IQ29:IQ36)</f>
        <v>0</v>
      </c>
      <c r="IR28" s="5">
        <f t="shared" ref="IR28" si="671">SUM(IR29:IR36)</f>
        <v>0</v>
      </c>
      <c r="IS28" s="5">
        <f t="shared" ref="IS28" si="672">SUM(IS29:IS36)</f>
        <v>0</v>
      </c>
      <c r="IT28" s="5">
        <f t="shared" ref="IT28" si="673">SUM(IT29:IT36)</f>
        <v>0</v>
      </c>
      <c r="IU28" s="5">
        <f t="shared" ref="IU28" si="674">SUM(IU29:IU36)</f>
        <v>0</v>
      </c>
      <c r="IV28" s="5">
        <f t="shared" ref="IV28" si="675">SUM(IV29:IV36)</f>
        <v>0</v>
      </c>
      <c r="IW28" s="5">
        <f t="shared" ref="IW28" si="676">SUM(IW29:IW36)</f>
        <v>0</v>
      </c>
      <c r="IX28" s="5">
        <f t="shared" ref="IX28" si="677">SUM(IX29:IX36)</f>
        <v>0</v>
      </c>
      <c r="IY28" s="5">
        <f t="shared" ref="IY28" si="678">SUM(IY29:IY36)</f>
        <v>0</v>
      </c>
      <c r="IZ28" s="5">
        <f t="shared" ref="IZ28" si="679">SUM(IZ29:IZ36)</f>
        <v>0</v>
      </c>
      <c r="JA28" s="5">
        <f t="shared" ref="JA28" si="680">SUM(JA29:JA36)</f>
        <v>0</v>
      </c>
      <c r="JB28" s="5">
        <f t="shared" ref="JB28" si="681">SUM(JB29:JB36)</f>
        <v>0</v>
      </c>
      <c r="JC28" s="5">
        <f t="shared" ref="JC28" si="682">SUM(JC29:JC36)</f>
        <v>0</v>
      </c>
      <c r="JD28" s="5">
        <f t="shared" ref="JD28" si="683">SUM(JD29:JD36)</f>
        <v>0</v>
      </c>
      <c r="JE28" s="5">
        <f t="shared" ref="JE28" si="684">SUM(JE29:JE36)</f>
        <v>0</v>
      </c>
      <c r="JF28" s="5">
        <f t="shared" ref="JF28" si="685">SUM(JF29:JF36)</f>
        <v>0</v>
      </c>
      <c r="JG28" s="5">
        <f t="shared" ref="JG28" si="686">SUM(JG29:JG36)</f>
        <v>0</v>
      </c>
      <c r="JH28" s="5">
        <f t="shared" ref="JH28" si="687">SUM(JH29:JH36)</f>
        <v>0</v>
      </c>
      <c r="JI28" s="5">
        <f t="shared" ref="JI28" si="688">SUM(JI29:JI36)</f>
        <v>0</v>
      </c>
      <c r="JJ28" s="5">
        <f t="shared" ref="JJ28" si="689">SUM(JJ29:JJ36)</f>
        <v>0</v>
      </c>
      <c r="JK28" s="5">
        <f t="shared" ref="JK28" si="690">SUM(JK29:JK36)</f>
        <v>0</v>
      </c>
      <c r="JL28" s="5">
        <f t="shared" ref="JL28" si="691">SUM(JL29:JL36)</f>
        <v>0</v>
      </c>
      <c r="JM28" s="5">
        <f t="shared" ref="JM28" si="692">SUM(JM29:JM36)</f>
        <v>0</v>
      </c>
      <c r="JN28" s="5">
        <f t="shared" ref="JN28" si="693">SUM(JN29:JN36)</f>
        <v>0</v>
      </c>
      <c r="JO28" s="5">
        <f t="shared" ref="JO28" si="694">SUM(JO29:JO36)</f>
        <v>0</v>
      </c>
      <c r="JP28" s="5">
        <f t="shared" ref="JP28" si="695">SUM(JP29:JP36)</f>
        <v>0</v>
      </c>
      <c r="JQ28" s="5">
        <f t="shared" ref="JQ28" si="696">SUM(JQ29:JQ36)</f>
        <v>0</v>
      </c>
      <c r="JR28" s="5">
        <f t="shared" ref="JR28" si="697">SUM(JR29:JR36)</f>
        <v>0</v>
      </c>
      <c r="JS28" s="5">
        <f t="shared" ref="JS28" si="698">SUM(JS29:JS36)</f>
        <v>0</v>
      </c>
      <c r="JT28" s="5">
        <f t="shared" ref="JT28" si="699">SUM(JT29:JT36)</f>
        <v>0</v>
      </c>
      <c r="JU28" s="5">
        <f t="shared" ref="JU28" si="700">SUM(JU29:JU36)</f>
        <v>0</v>
      </c>
      <c r="JV28" s="5">
        <f t="shared" ref="JV28" si="701">SUM(JV29:JV36)</f>
        <v>0</v>
      </c>
      <c r="JW28" s="5">
        <f t="shared" ref="JW28" si="702">SUM(JW29:JW36)</f>
        <v>0</v>
      </c>
      <c r="JX28" s="5">
        <f t="shared" ref="JX28" si="703">SUM(JX29:JX36)</f>
        <v>0</v>
      </c>
      <c r="JY28" s="5">
        <f t="shared" ref="JY28" si="704">SUM(JY29:JY36)</f>
        <v>0</v>
      </c>
      <c r="JZ28" s="5">
        <f t="shared" ref="JZ28" si="705">SUM(JZ29:JZ36)</f>
        <v>0</v>
      </c>
      <c r="KA28" s="5">
        <f t="shared" ref="KA28" si="706">SUM(KA29:KA36)</f>
        <v>0</v>
      </c>
      <c r="KB28" s="5">
        <f t="shared" ref="KB28" si="707">SUM(KB29:KB36)</f>
        <v>0</v>
      </c>
      <c r="KC28" s="5">
        <f t="shared" ref="KC28" si="708">SUM(KC29:KC36)</f>
        <v>0</v>
      </c>
      <c r="KD28" s="5">
        <f t="shared" ref="KD28" si="709">SUM(KD29:KD36)</f>
        <v>0</v>
      </c>
      <c r="KE28" s="5">
        <f t="shared" ref="KE28" si="710">SUM(KE29:KE36)</f>
        <v>0</v>
      </c>
      <c r="KF28" s="5">
        <f t="shared" ref="KF28" si="711">SUM(KF29:KF36)</f>
        <v>0</v>
      </c>
      <c r="KG28" s="5">
        <f t="shared" ref="KG28" si="712">SUM(KG29:KG36)</f>
        <v>0</v>
      </c>
      <c r="KH28" s="5">
        <f t="shared" ref="KH28" si="713">SUM(KH29:KH36)</f>
        <v>0</v>
      </c>
      <c r="KI28" s="5">
        <f t="shared" ref="KI28" si="714">SUM(KI29:KI36)</f>
        <v>0</v>
      </c>
      <c r="KJ28" s="5">
        <f t="shared" ref="KJ28" si="715">SUM(KJ29:KJ36)</f>
        <v>0</v>
      </c>
      <c r="KK28" s="5">
        <f t="shared" ref="KK28" si="716">SUM(KK29:KK36)</f>
        <v>0</v>
      </c>
      <c r="KL28" s="5">
        <f t="shared" ref="KL28" si="717">SUM(KL29:KL36)</f>
        <v>0</v>
      </c>
      <c r="KM28" s="5">
        <f t="shared" ref="KM28" si="718">SUM(KM29:KM36)</f>
        <v>0</v>
      </c>
      <c r="KN28" s="5">
        <f t="shared" ref="KN28" si="719">SUM(KN29:KN36)</f>
        <v>0</v>
      </c>
      <c r="KO28" s="5">
        <f t="shared" ref="KO28" si="720">SUM(KO29:KO36)</f>
        <v>0</v>
      </c>
      <c r="KP28" s="5">
        <f t="shared" ref="KP28" si="721">SUM(KP29:KP36)</f>
        <v>0</v>
      </c>
      <c r="KQ28" s="5">
        <f t="shared" ref="KQ28" si="722">SUM(KQ29:KQ36)</f>
        <v>0</v>
      </c>
      <c r="KR28" s="5">
        <f t="shared" ref="KR28" si="723">SUM(KR29:KR36)</f>
        <v>0</v>
      </c>
      <c r="KS28" s="5">
        <f t="shared" ref="KS28" si="724">SUM(KS29:KS36)</f>
        <v>0</v>
      </c>
      <c r="KT28" s="5">
        <f t="shared" ref="KT28" si="725">SUM(KT29:KT36)</f>
        <v>0</v>
      </c>
      <c r="KU28" s="5">
        <f t="shared" ref="KU28" si="726">SUM(KU29:KU36)</f>
        <v>0</v>
      </c>
      <c r="KV28" s="5">
        <f t="shared" ref="KV28" si="727">SUM(KV29:KV36)</f>
        <v>0</v>
      </c>
      <c r="KW28" s="5">
        <f t="shared" ref="KW28" si="728">SUM(KW29:KW36)</f>
        <v>0</v>
      </c>
    </row>
    <row r="29" spans="1:309">
      <c r="A29" s="376" t="s">
        <v>483</v>
      </c>
      <c r="B29" s="377" t="s">
        <v>401</v>
      </c>
      <c r="C29" s="356" t="s">
        <v>401</v>
      </c>
      <c r="D29" s="5">
        <f>IF(D$2&gt;Exit,0,Expense!E215)</f>
        <v>0</v>
      </c>
      <c r="E29" s="5">
        <f>IF(E$2&gt;Exit,0,Expense!F215)</f>
        <v>0</v>
      </c>
      <c r="F29" s="5">
        <f>IF(F$2&gt;Exit,0,Expense!G215)</f>
        <v>0</v>
      </c>
      <c r="G29" s="5">
        <f>IF(G$2&gt;Exit,0,Expense!H215)</f>
        <v>0</v>
      </c>
      <c r="H29" s="5">
        <f>IF(H$2&gt;Exit,0,Expense!I215)</f>
        <v>0</v>
      </c>
      <c r="I29" s="5">
        <f>IF(I$2&gt;Exit,0,Expense!J215)</f>
        <v>0</v>
      </c>
      <c r="J29" s="5">
        <f>IF(J$2&gt;Exit,0,Expense!K215)</f>
        <v>0</v>
      </c>
      <c r="K29" s="5">
        <f>IF(K$2&gt;Exit,0,Expense!L215)</f>
        <v>0</v>
      </c>
      <c r="L29" s="5">
        <f>IF(L$2&gt;Exit,0,Expense!M215)</f>
        <v>0</v>
      </c>
      <c r="M29" s="5">
        <f>IF(M$2&gt;Exit,0,Expense!N215)</f>
        <v>0</v>
      </c>
      <c r="N29" s="5">
        <f>IF(N$2&gt;Exit,0,Expense!O215)</f>
        <v>0</v>
      </c>
      <c r="O29" s="5">
        <f>IF(O$2&gt;Exit,0,Expense!P215)</f>
        <v>0</v>
      </c>
      <c r="P29" s="5">
        <f>IF(P$2&gt;Exit,0,Expense!Q215)</f>
        <v>0</v>
      </c>
      <c r="Q29" s="5">
        <f>IF(Q$2&gt;Exit,0,Expense!R215)</f>
        <v>0</v>
      </c>
      <c r="R29" s="5">
        <f>IF(R$2&gt;Exit,0,Expense!S215)</f>
        <v>0</v>
      </c>
      <c r="S29" s="5">
        <f>IF(S$2&gt;Exit,0,Expense!T215)</f>
        <v>0</v>
      </c>
      <c r="T29" s="5">
        <f>IF(T$2&gt;Exit,0,Expense!U215)</f>
        <v>0</v>
      </c>
      <c r="U29" s="5">
        <f>IF(U$2&gt;Exit,0,Expense!V215)</f>
        <v>0</v>
      </c>
      <c r="V29" s="5">
        <f>IF(V$2&gt;Exit,0,Expense!W215)</f>
        <v>0</v>
      </c>
      <c r="W29" s="5">
        <f>IF(W$2&gt;Exit,0,Expense!X215)</f>
        <v>0</v>
      </c>
      <c r="X29" s="5">
        <f>IF(X$2&gt;Exit,0,Expense!Y215)</f>
        <v>0</v>
      </c>
      <c r="Y29" s="5">
        <f>IF(Y$2&gt;Exit,0,Expense!Z215)</f>
        <v>0</v>
      </c>
      <c r="Z29" s="5">
        <f>IF(Z$2&gt;Exit,0,Expense!AA215)</f>
        <v>0</v>
      </c>
      <c r="AA29" s="5">
        <f>IF(AA$2&gt;Exit,0,Expense!AB215)</f>
        <v>0</v>
      </c>
      <c r="AB29" s="5">
        <f>IF(AB$2&gt;Exit,0,Expense!AC215)</f>
        <v>0</v>
      </c>
      <c r="AC29" s="5">
        <f>IF(AC$2&gt;Exit,0,Expense!AD215)</f>
        <v>0</v>
      </c>
      <c r="AD29" s="5">
        <f>IF(AD$2&gt;Exit,0,Expense!AE215)</f>
        <v>0</v>
      </c>
      <c r="AE29" s="5">
        <f>IF(AE$2&gt;Exit,0,Expense!AF215)</f>
        <v>0</v>
      </c>
      <c r="AF29" s="5">
        <f>IF(AF$2&gt;Exit,0,Expense!AG215)</f>
        <v>0</v>
      </c>
      <c r="AG29" s="5">
        <f>IF(AG$2&gt;Exit,0,Expense!AH215)</f>
        <v>0</v>
      </c>
      <c r="AH29" s="5">
        <f>IF(AH$2&gt;Exit,0,Expense!AI215)</f>
        <v>0</v>
      </c>
      <c r="AI29" s="5">
        <f>IF(AI$2&gt;Exit,0,Expense!AJ215)</f>
        <v>0</v>
      </c>
      <c r="AJ29" s="5">
        <f>IF(AJ$2&gt;Exit,0,Expense!AK215)</f>
        <v>0</v>
      </c>
      <c r="AK29" s="5">
        <f>IF(AK$2&gt;Exit,0,Expense!AL215)</f>
        <v>0</v>
      </c>
      <c r="AL29" s="5">
        <f>IF(AL$2&gt;Exit,0,Expense!AM215)</f>
        <v>0</v>
      </c>
      <c r="AM29" s="5">
        <f>IF(AM$2&gt;Exit,0,Expense!AN215)</f>
        <v>0</v>
      </c>
      <c r="AN29" s="5">
        <f>IF(AN$2&gt;Exit,0,Expense!AO215)</f>
        <v>0</v>
      </c>
      <c r="AO29" s="5">
        <f>IF(AO$2&gt;Exit,0,Expense!AP215)</f>
        <v>0</v>
      </c>
      <c r="AP29" s="5">
        <f>IF(AP$2&gt;Exit,0,Expense!AQ215)</f>
        <v>0</v>
      </c>
      <c r="AQ29" s="5">
        <f>IF(AQ$2&gt;Exit,0,Expense!AR215)</f>
        <v>0</v>
      </c>
      <c r="AR29" s="5">
        <f>IF(AR$2&gt;Exit,0,Expense!AS215)</f>
        <v>0</v>
      </c>
      <c r="AS29" s="5">
        <f>IF(AS$2&gt;Exit,0,Expense!AT215)</f>
        <v>0</v>
      </c>
      <c r="AT29" s="5">
        <f>IF(AT$2&gt;Exit,0,Expense!AU215)</f>
        <v>0</v>
      </c>
      <c r="AU29" s="5">
        <f>IF(AU$2&gt;Exit,0,Expense!AV215)</f>
        <v>0</v>
      </c>
      <c r="AV29" s="5">
        <f>IF(AV$2&gt;Exit,0,Expense!AW215)</f>
        <v>0</v>
      </c>
      <c r="AW29" s="5">
        <f>IF(AW$2&gt;Exit,0,Expense!AX215)</f>
        <v>0</v>
      </c>
      <c r="AX29" s="5">
        <f>IF(AX$2&gt;Exit,0,Expense!AY215)</f>
        <v>0</v>
      </c>
      <c r="AY29" s="5">
        <f>IF(AY$2&gt;Exit,0,Expense!AZ215)</f>
        <v>0</v>
      </c>
      <c r="AZ29" s="5">
        <f>IF(AZ$2&gt;Exit,0,Expense!BA215)</f>
        <v>0</v>
      </c>
      <c r="BA29" s="5">
        <f>IF(BA$2&gt;Exit,0,Expense!BB215)</f>
        <v>0</v>
      </c>
      <c r="BB29" s="5">
        <f>IF(BB$2&gt;Exit,0,Expense!BC215)</f>
        <v>0</v>
      </c>
      <c r="BC29" s="5">
        <f>IF(BC$2&gt;Exit,0,Expense!BD215)</f>
        <v>0</v>
      </c>
      <c r="BD29" s="5">
        <f>IF(BD$2&gt;Exit,0,Expense!BE215)</f>
        <v>0</v>
      </c>
      <c r="BE29" s="5">
        <f>IF(BE$2&gt;Exit,0,Expense!BF215)</f>
        <v>0</v>
      </c>
      <c r="BF29" s="5">
        <f>IF(BF$2&gt;Exit,0,Expense!BG215)</f>
        <v>0</v>
      </c>
      <c r="BG29" s="5">
        <f>IF(BG$2&gt;Exit,0,Expense!BH215)</f>
        <v>0</v>
      </c>
      <c r="BH29" s="5">
        <f>IF(BH$2&gt;Exit,0,Expense!BI215)</f>
        <v>0</v>
      </c>
      <c r="BI29" s="5">
        <f>IF(BI$2&gt;Exit,0,Expense!BJ215)</f>
        <v>0</v>
      </c>
      <c r="BJ29" s="5">
        <f>IF(BJ$2&gt;Exit,0,Expense!BK215)</f>
        <v>0</v>
      </c>
      <c r="BK29" s="5">
        <f>IF(BK$2&gt;Exit,0,Expense!BL215)</f>
        <v>0</v>
      </c>
      <c r="BL29" s="5">
        <f>IF(BL$2&gt;Exit,0,Expense!BM215)</f>
        <v>0</v>
      </c>
      <c r="BM29" s="5">
        <f>IF(BM$2&gt;Exit,0,Expense!BN215)</f>
        <v>0</v>
      </c>
      <c r="BN29" s="5">
        <f>IF(BN$2&gt;Exit,0,Expense!BO215)</f>
        <v>0</v>
      </c>
      <c r="BO29" s="5">
        <f>IF(BO$2&gt;Exit,0,Expense!BP215)</f>
        <v>0</v>
      </c>
      <c r="BP29" s="5">
        <f>IF(BP$2&gt;Exit,0,Expense!BQ215)</f>
        <v>0</v>
      </c>
      <c r="BQ29" s="5">
        <f>IF(BQ$2&gt;Exit,0,Expense!BR215)</f>
        <v>0</v>
      </c>
      <c r="BR29" s="5">
        <f>IF(BR$2&gt;Exit,0,Expense!BS215)</f>
        <v>0</v>
      </c>
      <c r="BS29" s="5">
        <f>IF(BS$2&gt;Exit,0,Expense!BT215)</f>
        <v>0</v>
      </c>
      <c r="BT29" s="5">
        <f>IF(BT$2&gt;Exit,0,Expense!BU215)</f>
        <v>0</v>
      </c>
      <c r="BU29" s="5">
        <f>IF(BU$2&gt;Exit,0,Expense!BV215)</f>
        <v>0</v>
      </c>
      <c r="BV29" s="5">
        <f>IF(BV$2&gt;Exit,0,Expense!BW215)</f>
        <v>0</v>
      </c>
      <c r="BW29" s="5">
        <f>IF(BW$2&gt;Exit,0,Expense!BX215)</f>
        <v>0</v>
      </c>
      <c r="BX29" s="5">
        <f>IF(BX$2&gt;Exit,0,Expense!BY215)</f>
        <v>0</v>
      </c>
      <c r="BY29" s="5">
        <f>IF(BY$2&gt;Exit,0,Expense!BZ215)</f>
        <v>0</v>
      </c>
      <c r="BZ29" s="5">
        <f>IF(BZ$2&gt;Exit,0,Expense!CA215)</f>
        <v>135000</v>
      </c>
      <c r="CA29" s="5">
        <f>IF(CA$2&gt;Exit,0,Expense!CB215)</f>
        <v>135000</v>
      </c>
      <c r="CB29" s="5">
        <f>IF(CB$2&gt;Exit,0,Expense!CC215)</f>
        <v>135000</v>
      </c>
      <c r="CC29" s="5">
        <f>IF(CC$2&gt;Exit,0,Expense!CD215)</f>
        <v>135000</v>
      </c>
      <c r="CD29" s="5">
        <f>IF(CD$2&gt;Exit,0,Expense!CE215)</f>
        <v>135000</v>
      </c>
      <c r="CE29" s="5">
        <f>IF(CE$2&gt;Exit,0,Expense!CF215)</f>
        <v>135000</v>
      </c>
      <c r="CF29" s="5">
        <f>IF(CF$2&gt;Exit,0,Expense!CG215)</f>
        <v>135000</v>
      </c>
      <c r="CG29" s="5">
        <f>IF(CG$2&gt;Exit,0,Expense!CH215)</f>
        <v>135000</v>
      </c>
      <c r="CH29" s="5">
        <f>IF(CH$2&gt;Exit,0,Expense!CI215)</f>
        <v>135000</v>
      </c>
      <c r="CI29" s="5">
        <f>IF(CI$2&gt;Exit,0,Expense!CJ215)</f>
        <v>135000</v>
      </c>
      <c r="CJ29" s="5">
        <f>IF(CJ$2&gt;Exit,0,Expense!CK215)</f>
        <v>135000</v>
      </c>
      <c r="CK29" s="5">
        <f>IF(CK$2&gt;Exit,0,Expense!CL215)</f>
        <v>135000</v>
      </c>
      <c r="CL29" s="5">
        <f>IF(CL$2&gt;Exit,0,Expense!CM215)</f>
        <v>139050</v>
      </c>
      <c r="CM29" s="5">
        <f>IF(CM$2&gt;Exit,0,Expense!CN215)</f>
        <v>139050</v>
      </c>
      <c r="CN29" s="5">
        <f>IF(CN$2&gt;Exit,0,Expense!CO215)</f>
        <v>139050</v>
      </c>
      <c r="CO29" s="5">
        <f>IF(CO$2&gt;Exit,0,Expense!CP215)</f>
        <v>139050</v>
      </c>
      <c r="CP29" s="5">
        <f>IF(CP$2&gt;Exit,0,Expense!CQ215)</f>
        <v>139050</v>
      </c>
      <c r="CQ29" s="5">
        <f>IF(CQ$2&gt;Exit,0,Expense!CR215)</f>
        <v>139050</v>
      </c>
      <c r="CR29" s="5">
        <f>IF(CR$2&gt;Exit,0,Expense!CS215)</f>
        <v>139050</v>
      </c>
      <c r="CS29" s="5">
        <f>IF(CS$2&gt;Exit,0,Expense!CT215)</f>
        <v>139050</v>
      </c>
      <c r="CT29" s="5">
        <f>IF(CT$2&gt;Exit,0,Expense!CU215)</f>
        <v>139050</v>
      </c>
      <c r="CU29" s="5">
        <f>IF(CU$2&gt;Exit,0,Expense!CV215)</f>
        <v>139050</v>
      </c>
      <c r="CV29" s="5">
        <f>IF(CV$2&gt;Exit,0,Expense!CW215)</f>
        <v>139050</v>
      </c>
      <c r="CW29" s="5">
        <f>IF(CW$2&gt;Exit,0,Expense!CX215)</f>
        <v>139050</v>
      </c>
      <c r="CX29" s="5">
        <f>IF(CX$2&gt;Exit,0,Expense!CY215)</f>
        <v>143221.5</v>
      </c>
      <c r="CY29" s="5">
        <f>IF(CY$2&gt;Exit,0,Expense!CZ215)</f>
        <v>143221.5</v>
      </c>
      <c r="CZ29" s="5">
        <f>IF(CZ$2&gt;Exit,0,Expense!DA215)</f>
        <v>143221.5</v>
      </c>
      <c r="DA29" s="5">
        <f>IF(DA$2&gt;Exit,0,Expense!DB215)</f>
        <v>143221.5</v>
      </c>
      <c r="DB29" s="5">
        <f>IF(DB$2&gt;Exit,0,Expense!DC215)</f>
        <v>143221.5</v>
      </c>
      <c r="DC29" s="5">
        <f>IF(DC$2&gt;Exit,0,Expense!DD215)</f>
        <v>143221.5</v>
      </c>
      <c r="DD29" s="5">
        <f>IF(DD$2&gt;Exit,0,Expense!DE215)</f>
        <v>143221.5</v>
      </c>
      <c r="DE29" s="5">
        <f>IF(DE$2&gt;Exit,0,Expense!DF215)</f>
        <v>143221.5</v>
      </c>
      <c r="DF29" s="5">
        <f>IF(DF$2&gt;Exit,0,Expense!DG215)</f>
        <v>143221.5</v>
      </c>
      <c r="DG29" s="5">
        <f>IF(DG$2&gt;Exit,0,Expense!DH215)</f>
        <v>143221.5</v>
      </c>
      <c r="DH29" s="5">
        <f>IF(DH$2&gt;Exit,0,Expense!DI215)</f>
        <v>143221.5</v>
      </c>
      <c r="DI29" s="5">
        <f>IF(DI$2&gt;Exit,0,Expense!DJ215)</f>
        <v>143221.5</v>
      </c>
      <c r="DJ29" s="5">
        <f>IF(DJ$2&gt;Exit,0,Expense!DK215)</f>
        <v>147518.14499999999</v>
      </c>
      <c r="DK29" s="5">
        <f>IF(DK$2&gt;Exit,0,Expense!DL215)</f>
        <v>147518.14499999999</v>
      </c>
      <c r="DL29" s="5">
        <f>IF(DL$2&gt;Exit,0,Expense!DM215)</f>
        <v>147518.14499999999</v>
      </c>
      <c r="DM29" s="5">
        <f>IF(DM$2&gt;Exit,0,Expense!DN215)</f>
        <v>147518.14499999999</v>
      </c>
      <c r="DN29" s="5">
        <f>IF(DN$2&gt;Exit,0,Expense!DO215)</f>
        <v>147518.14499999999</v>
      </c>
      <c r="DO29" s="5">
        <f>IF(DO$2&gt;Exit,0,Expense!DP215)</f>
        <v>147518.14499999999</v>
      </c>
      <c r="DP29" s="5">
        <f>IF(DP$2&gt;Exit,0,Expense!DQ215)</f>
        <v>147518.14499999999</v>
      </c>
      <c r="DQ29" s="5">
        <f>IF(DQ$2&gt;Exit,0,Expense!DR215)</f>
        <v>147518.14499999999</v>
      </c>
      <c r="DR29" s="5">
        <f>IF(DR$2&gt;Exit,0,Expense!DS215)</f>
        <v>147518.14499999999</v>
      </c>
      <c r="DS29" s="5">
        <f>IF(DS$2&gt;Exit,0,Expense!DT215)</f>
        <v>147518.14499999999</v>
      </c>
      <c r="DT29" s="5">
        <f>IF(DT$2&gt;Exit,0,Expense!DU215)</f>
        <v>147518.14499999999</v>
      </c>
      <c r="DU29" s="5">
        <f>IF(DU$2&gt;Exit,0,Expense!DV215)</f>
        <v>147518.14499999999</v>
      </c>
      <c r="DV29" s="5">
        <f>IF(DV$2&gt;Exit,0,Expense!DW215)</f>
        <v>151943.68934999997</v>
      </c>
      <c r="DW29" s="5">
        <f>IF(DW$2&gt;Exit,0,Expense!DX215)</f>
        <v>151943.68934999997</v>
      </c>
      <c r="DX29" s="5">
        <f>IF(DX$2&gt;Exit,0,Expense!DY215)</f>
        <v>151943.68934999997</v>
      </c>
      <c r="DY29" s="5">
        <f>IF(DY$2&gt;Exit,0,Expense!DZ215)</f>
        <v>151943.68934999997</v>
      </c>
      <c r="DZ29" s="5">
        <f>IF(DZ$2&gt;Exit,0,Expense!EA215)</f>
        <v>151943.68934999997</v>
      </c>
      <c r="EA29" s="5">
        <f>IF(EA$2&gt;Exit,0,Expense!EB215)</f>
        <v>151943.68934999997</v>
      </c>
      <c r="EB29" s="5">
        <f>IF(EB$2&gt;Exit,0,Expense!EC215)</f>
        <v>151943.68934999997</v>
      </c>
      <c r="EC29" s="5">
        <f>IF(EC$2&gt;Exit,0,Expense!ED215)</f>
        <v>151943.68934999997</v>
      </c>
      <c r="ED29" s="5">
        <f>IF(ED$2&gt;Exit,0,Expense!EE215)</f>
        <v>151943.68934999997</v>
      </c>
      <c r="EE29" s="5">
        <f>IF(EE$2&gt;Exit,0,Expense!EF215)</f>
        <v>151943.68934999997</v>
      </c>
      <c r="EF29" s="5">
        <f>IF(EF$2&gt;Exit,0,Expense!EG215)</f>
        <v>151943.68934999997</v>
      </c>
      <c r="EG29" s="5">
        <f>IF(EG$2&gt;Exit,0,Expense!EH215)</f>
        <v>151943.68934999997</v>
      </c>
      <c r="EH29" s="5">
        <f>IF(EH$2&gt;Exit,0,Expense!EI215)</f>
        <v>156502.00003049997</v>
      </c>
      <c r="EI29" s="5">
        <f>IF(EI$2&gt;Exit,0,Expense!EJ215)</f>
        <v>156502.00003049997</v>
      </c>
      <c r="EJ29" s="5">
        <f>IF(EJ$2&gt;Exit,0,Expense!EK215)</f>
        <v>156502.00003049997</v>
      </c>
      <c r="EK29" s="5">
        <f>IF(EK$2&gt;Exit,0,Expense!EL215)</f>
        <v>156502.00003049997</v>
      </c>
      <c r="EL29" s="5">
        <f>IF(EL$2&gt;Exit,0,Expense!EM215)</f>
        <v>156502.00003049997</v>
      </c>
      <c r="EM29" s="5">
        <f>IF(EM$2&gt;Exit,0,Expense!EN215)</f>
        <v>156502.00003049997</v>
      </c>
      <c r="EN29" s="5">
        <f>IF(EN$2&gt;Exit,0,Expense!EO215)</f>
        <v>156502.00003049997</v>
      </c>
      <c r="EO29" s="5">
        <f>IF(EO$2&gt;Exit,0,Expense!EP215)</f>
        <v>156502.00003049997</v>
      </c>
      <c r="EP29" s="5">
        <f>IF(EP$2&gt;Exit,0,Expense!EQ215)</f>
        <v>156502.00003049997</v>
      </c>
      <c r="EQ29" s="5">
        <f>IF(EQ$2&gt;Exit,0,Expense!ER215)</f>
        <v>156502.00003049997</v>
      </c>
      <c r="ER29" s="5">
        <f>IF(ER$2&gt;Exit,0,Expense!ES215)</f>
        <v>156502.00003049997</v>
      </c>
      <c r="ES29" s="5">
        <f>IF(ES$2&gt;Exit,0,Expense!ET215)</f>
        <v>156502.00003049997</v>
      </c>
      <c r="ET29" s="5">
        <f>IF(ET$2&gt;Exit,0,Expense!EU215)</f>
        <v>161197.06003141499</v>
      </c>
      <c r="EU29" s="5">
        <f>IF(EU$2&gt;Exit,0,Expense!EV215)</f>
        <v>161197.06003141499</v>
      </c>
      <c r="EV29" s="5">
        <f>IF(EV$2&gt;Exit,0,Expense!EW215)</f>
        <v>161197.06003141499</v>
      </c>
      <c r="EW29" s="5">
        <f>IF(EW$2&gt;Exit,0,Expense!EX215)</f>
        <v>161197.06003141499</v>
      </c>
      <c r="EX29" s="5">
        <f>IF(EX$2&gt;Exit,0,Expense!EY215)</f>
        <v>0</v>
      </c>
      <c r="EY29" s="5">
        <f>IF(EY$2&gt;Exit,0,Expense!EZ215)</f>
        <v>0</v>
      </c>
      <c r="EZ29" s="5">
        <f>IF(EZ$2&gt;Exit,0,Expense!FA215)</f>
        <v>0</v>
      </c>
      <c r="FA29" s="5">
        <f>IF(FA$2&gt;Exit,0,Expense!FB215)</f>
        <v>0</v>
      </c>
      <c r="FB29" s="5">
        <f>IF(FB$2&gt;Exit,0,Expense!FC215)</f>
        <v>0</v>
      </c>
      <c r="FC29" s="5">
        <f>IF(FC$2&gt;Exit,0,Expense!FD215)</f>
        <v>0</v>
      </c>
      <c r="FD29" s="5">
        <f>IF(FD$2&gt;Exit,0,Expense!FE215)</f>
        <v>0</v>
      </c>
      <c r="FE29" s="5">
        <f>IF(FE$2&gt;Exit,0,Expense!FF215)</f>
        <v>0</v>
      </c>
      <c r="FF29" s="5">
        <f>IF(FF$2&gt;Exit,0,Expense!FG215)</f>
        <v>0</v>
      </c>
      <c r="FG29" s="5">
        <f>IF(FG$2&gt;Exit,0,Expense!FH215)</f>
        <v>0</v>
      </c>
      <c r="FH29" s="5">
        <f>IF(FH$2&gt;Exit,0,Expense!FI215)</f>
        <v>0</v>
      </c>
      <c r="FI29" s="5">
        <f>IF(FI$2&gt;Exit,0,Expense!FJ215)</f>
        <v>0</v>
      </c>
      <c r="FJ29" s="5">
        <f>IF(FJ$2&gt;Exit,0,Expense!FK215)</f>
        <v>0</v>
      </c>
      <c r="FK29" s="5">
        <f>IF(FK$2&gt;Exit,0,Expense!FL215)</f>
        <v>0</v>
      </c>
      <c r="FL29" s="5">
        <f>IF(FL$2&gt;Exit,0,Expense!FM215)</f>
        <v>0</v>
      </c>
      <c r="FM29" s="5">
        <f>IF(FM$2&gt;Exit,0,Expense!FN215)</f>
        <v>0</v>
      </c>
      <c r="FN29" s="5">
        <f>IF(FN$2&gt;Exit,0,Expense!FO215)</f>
        <v>0</v>
      </c>
      <c r="FO29" s="5">
        <f>IF(FO$2&gt;Exit,0,Expense!FP215)</f>
        <v>0</v>
      </c>
      <c r="FP29" s="5">
        <f>IF(FP$2&gt;Exit,0,Expense!FQ215)</f>
        <v>0</v>
      </c>
      <c r="FQ29" s="5">
        <f>IF(FQ$2&gt;Exit,0,Expense!FR215)</f>
        <v>0</v>
      </c>
      <c r="FR29" s="5">
        <f>IF(FR$2&gt;Exit,0,Expense!FS215)</f>
        <v>0</v>
      </c>
      <c r="FS29" s="5">
        <f>IF(FS$2&gt;Exit,0,Expense!FT215)</f>
        <v>0</v>
      </c>
      <c r="FT29" s="5">
        <f>IF(FT$2&gt;Exit,0,Expense!FU215)</f>
        <v>0</v>
      </c>
      <c r="FU29" s="5">
        <f>IF(FU$2&gt;Exit,0,Expense!FV215)</f>
        <v>0</v>
      </c>
      <c r="FV29" s="5">
        <f>IF(FV$2&gt;Exit,0,Expense!FW215)</f>
        <v>0</v>
      </c>
      <c r="FW29" s="5">
        <f>IF(FW$2&gt;Exit,0,Expense!FX215)</f>
        <v>0</v>
      </c>
      <c r="FX29" s="5">
        <f>IF(FX$2&gt;Exit,0,Expense!FY215)</f>
        <v>0</v>
      </c>
      <c r="FY29" s="5">
        <f>IF(FY$2&gt;Exit,0,Expense!FZ215)</f>
        <v>0</v>
      </c>
      <c r="FZ29" s="5">
        <f>IF(FZ$2&gt;Exit,0,Expense!GA215)</f>
        <v>0</v>
      </c>
      <c r="GA29" s="5">
        <f>IF(GA$2&gt;Exit,0,Expense!GB215)</f>
        <v>0</v>
      </c>
      <c r="GB29" s="5">
        <f>IF(GB$2&gt;Exit,0,Expense!GC215)</f>
        <v>0</v>
      </c>
      <c r="GC29" s="5">
        <f>IF(GC$2&gt;Exit,0,Expense!GD215)</f>
        <v>0</v>
      </c>
      <c r="GD29" s="5">
        <f>IF(GD$2&gt;Exit,0,Expense!GE215)</f>
        <v>0</v>
      </c>
      <c r="GE29" s="5">
        <f>IF(GE$2&gt;Exit,0,Expense!GF215)</f>
        <v>0</v>
      </c>
      <c r="GF29" s="5">
        <f>IF(GF$2&gt;Exit,0,Expense!GG215)</f>
        <v>0</v>
      </c>
      <c r="GG29" s="5">
        <f>IF(GG$2&gt;Exit,0,Expense!GH215)</f>
        <v>0</v>
      </c>
      <c r="GH29" s="5">
        <f>IF(GH$2&gt;Exit,0,Expense!GI215)</f>
        <v>0</v>
      </c>
      <c r="GI29" s="5">
        <f>IF(GI$2&gt;Exit,0,Expense!GJ215)</f>
        <v>0</v>
      </c>
      <c r="GJ29" s="5">
        <f>IF(GJ$2&gt;Exit,0,Expense!GK215)</f>
        <v>0</v>
      </c>
      <c r="GK29" s="5">
        <f>IF(GK$2&gt;Exit,0,Expense!GL215)</f>
        <v>0</v>
      </c>
      <c r="GL29" s="5">
        <f>IF(GL$2&gt;Exit,0,Expense!GM215)</f>
        <v>0</v>
      </c>
      <c r="GM29" s="5">
        <f>IF(GM$2&gt;Exit,0,Expense!GN215)</f>
        <v>0</v>
      </c>
      <c r="GN29" s="5">
        <f>IF(GN$2&gt;Exit,0,Expense!GO215)</f>
        <v>0</v>
      </c>
      <c r="GO29" s="5">
        <f>IF(GO$2&gt;Exit,0,Expense!GP215)</f>
        <v>0</v>
      </c>
      <c r="GP29" s="5">
        <f>IF(GP$2&gt;Exit,0,Expense!GQ215)</f>
        <v>0</v>
      </c>
      <c r="GQ29" s="5">
        <f>IF(GQ$2&gt;Exit,0,Expense!GR215)</f>
        <v>0</v>
      </c>
      <c r="GR29" s="5">
        <f>IF(GR$2&gt;Exit,0,Expense!GS215)</f>
        <v>0</v>
      </c>
      <c r="GS29" s="5">
        <f>IF(GS$2&gt;Exit,0,Expense!GT215)</f>
        <v>0</v>
      </c>
      <c r="GT29" s="5">
        <f>IF(GT$2&gt;Exit,0,Expense!GU215)</f>
        <v>0</v>
      </c>
      <c r="GU29" s="5">
        <f>IF(GU$2&gt;Exit,0,Expense!GV215)</f>
        <v>0</v>
      </c>
      <c r="GV29" s="5">
        <f>IF(GV$2&gt;Exit,0,Expense!GW215)</f>
        <v>0</v>
      </c>
      <c r="GW29" s="5">
        <f>IF(GW$2&gt;Exit,0,Expense!GX215)</f>
        <v>0</v>
      </c>
      <c r="GX29" s="5">
        <f>IF(GX$2&gt;Exit,0,Expense!GY215)</f>
        <v>0</v>
      </c>
      <c r="GY29" s="5">
        <f>IF(GY$2&gt;Exit,0,Expense!GZ215)</f>
        <v>0</v>
      </c>
      <c r="GZ29" s="5">
        <f>IF(GZ$2&gt;Exit,0,Expense!HA215)</f>
        <v>0</v>
      </c>
      <c r="HA29" s="5">
        <f>IF(HA$2&gt;Exit,0,Expense!HB215)</f>
        <v>0</v>
      </c>
      <c r="HB29" s="5">
        <f>IF(HB$2&gt;Exit,0,Expense!HC215)</f>
        <v>0</v>
      </c>
      <c r="HC29" s="5">
        <f>IF(HC$2&gt;Exit,0,Expense!HD215)</f>
        <v>0</v>
      </c>
      <c r="HD29" s="5">
        <f>IF(HD$2&gt;Exit,0,Expense!HE215)</f>
        <v>0</v>
      </c>
      <c r="HE29" s="5">
        <f>IF(HE$2&gt;Exit,0,Expense!HF215)</f>
        <v>0</v>
      </c>
      <c r="HF29" s="5">
        <f>IF(HF$2&gt;Exit,0,Expense!HG215)</f>
        <v>0</v>
      </c>
      <c r="HG29" s="5">
        <f>IF(HG$2&gt;Exit,0,Expense!HH215)</f>
        <v>0</v>
      </c>
      <c r="HH29" s="5">
        <f>IF(HH$2&gt;Exit,0,Expense!HI215)</f>
        <v>0</v>
      </c>
      <c r="HI29" s="5">
        <f>IF(HI$2&gt;Exit,0,Expense!HJ215)</f>
        <v>0</v>
      </c>
      <c r="HJ29" s="5">
        <f>IF(HJ$2&gt;Exit,0,Expense!HK215)</f>
        <v>0</v>
      </c>
      <c r="HK29" s="5">
        <f>IF(HK$2&gt;Exit,0,Expense!HL215)</f>
        <v>0</v>
      </c>
      <c r="HL29" s="5">
        <f>IF(HL$2&gt;Exit,0,Expense!HM215)</f>
        <v>0</v>
      </c>
      <c r="HM29" s="5">
        <f>IF(HM$2&gt;Exit,0,Expense!HN215)</f>
        <v>0</v>
      </c>
      <c r="HN29" s="5">
        <f>IF(HN$2&gt;Exit,0,Expense!HO215)</f>
        <v>0</v>
      </c>
      <c r="HO29" s="5">
        <f>IF(HO$2&gt;Exit,0,Expense!HP215)</f>
        <v>0</v>
      </c>
      <c r="HP29" s="5">
        <f>IF(HP$2&gt;Exit,0,Expense!HQ215)</f>
        <v>0</v>
      </c>
      <c r="HQ29" s="5">
        <f>IF(HQ$2&gt;Exit,0,Expense!HR215)</f>
        <v>0</v>
      </c>
      <c r="HR29" s="5">
        <f>IF(HR$2&gt;Exit,0,Expense!HS215)</f>
        <v>0</v>
      </c>
      <c r="HS29" s="5">
        <f>IF(HS$2&gt;Exit,0,Expense!HT215)</f>
        <v>0</v>
      </c>
      <c r="HT29" s="5">
        <f>IF(HT$2&gt;Exit,0,Expense!HU215)</f>
        <v>0</v>
      </c>
      <c r="HU29" s="5">
        <f>IF(HU$2&gt;Exit,0,Expense!HV215)</f>
        <v>0</v>
      </c>
      <c r="HV29" s="5">
        <f>IF(HV$2&gt;Exit,0,Expense!HW215)</f>
        <v>0</v>
      </c>
      <c r="HW29" s="5">
        <f>IF(HW$2&gt;Exit,0,Expense!HX215)</f>
        <v>0</v>
      </c>
      <c r="HX29" s="5">
        <f>IF(HX$2&gt;Exit,0,Expense!HY215)</f>
        <v>0</v>
      </c>
      <c r="HY29" s="5">
        <f>IF(HY$2&gt;Exit,0,Expense!HZ215)</f>
        <v>0</v>
      </c>
      <c r="HZ29" s="5">
        <f>IF(HZ$2&gt;Exit,0,Expense!IA215)</f>
        <v>0</v>
      </c>
      <c r="IA29" s="5">
        <f>IF(IA$2&gt;Exit,0,Expense!IB215)</f>
        <v>0</v>
      </c>
      <c r="IB29" s="5">
        <f>IF(IB$2&gt;Exit,0,Expense!IC215)</f>
        <v>0</v>
      </c>
      <c r="IC29" s="5">
        <f>IF(IC$2&gt;Exit,0,Expense!ID215)</f>
        <v>0</v>
      </c>
      <c r="ID29" s="5">
        <f>IF(ID$2&gt;Exit,0,Expense!IE215)</f>
        <v>0</v>
      </c>
      <c r="IE29" s="5">
        <f>IF(IE$2&gt;Exit,0,Expense!IF215)</f>
        <v>0</v>
      </c>
      <c r="IF29" s="5">
        <f>IF(IF$2&gt;Exit,0,Expense!IG215)</f>
        <v>0</v>
      </c>
      <c r="IG29" s="5">
        <f>IF(IG$2&gt;Exit,0,Expense!IH215)</f>
        <v>0</v>
      </c>
      <c r="IH29" s="5">
        <f>IF(IH$2&gt;Exit,0,Expense!II215)</f>
        <v>0</v>
      </c>
      <c r="II29" s="5">
        <f>IF(II$2&gt;Exit,0,Expense!IJ215)</f>
        <v>0</v>
      </c>
      <c r="IJ29" s="5">
        <f>IF(IJ$2&gt;Exit,0,Expense!IK215)</f>
        <v>0</v>
      </c>
      <c r="IK29" s="5">
        <f>IF(IK$2&gt;Exit,0,Expense!IL215)</f>
        <v>0</v>
      </c>
      <c r="IL29" s="5">
        <f>IF(IL$2&gt;Exit,0,Expense!IM215)</f>
        <v>0</v>
      </c>
      <c r="IM29" s="5">
        <f>IF(IM$2&gt;Exit,0,Expense!IN215)</f>
        <v>0</v>
      </c>
      <c r="IN29" s="5">
        <f>IF(IN$2&gt;Exit,0,Expense!IO215)</f>
        <v>0</v>
      </c>
      <c r="IO29" s="5">
        <f>IF(IO$2&gt;Exit,0,Expense!IP215)</f>
        <v>0</v>
      </c>
      <c r="IP29" s="5">
        <f>IF(IP$2&gt;Exit,0,Expense!IQ215)</f>
        <v>0</v>
      </c>
      <c r="IQ29" s="5">
        <f>IF(IQ$2&gt;Exit,0,Expense!IR215)</f>
        <v>0</v>
      </c>
      <c r="IR29" s="5">
        <f>IF(IR$2&gt;Exit,0,Expense!IS215)</f>
        <v>0</v>
      </c>
      <c r="IS29" s="5">
        <f>IF(IS$2&gt;Exit,0,Expense!IT215)</f>
        <v>0</v>
      </c>
      <c r="IT29" s="5">
        <f>IF(IT$2&gt;Exit,0,Expense!IU215)</f>
        <v>0</v>
      </c>
      <c r="IU29" s="5">
        <f>IF(IU$2&gt;Exit,0,Expense!IV215)</f>
        <v>0</v>
      </c>
      <c r="IV29" s="5">
        <f>IF(IV$2&gt;Exit,0,Expense!IW215)</f>
        <v>0</v>
      </c>
      <c r="IW29" s="5">
        <f>IF(IW$2&gt;Exit,0,Expense!IX215)</f>
        <v>0</v>
      </c>
      <c r="IX29" s="5">
        <f>IF(IX$2&gt;Exit,0,Expense!IY215)</f>
        <v>0</v>
      </c>
      <c r="IY29" s="5">
        <f>IF(IY$2&gt;Exit,0,Expense!IZ215)</f>
        <v>0</v>
      </c>
      <c r="IZ29" s="5">
        <f>IF(IZ$2&gt;Exit,0,Expense!JA215)</f>
        <v>0</v>
      </c>
      <c r="JA29" s="5">
        <f>IF(JA$2&gt;Exit,0,Expense!JB215)</f>
        <v>0</v>
      </c>
      <c r="JB29" s="5">
        <f>IF(JB$2&gt;Exit,0,Expense!JC215)</f>
        <v>0</v>
      </c>
      <c r="JC29" s="5">
        <f>IF(JC$2&gt;Exit,0,Expense!JD215)</f>
        <v>0</v>
      </c>
      <c r="JD29" s="5">
        <f>IF(JD$2&gt;Exit,0,Expense!JE215)</f>
        <v>0</v>
      </c>
      <c r="JE29" s="5">
        <f>IF(JE$2&gt;Exit,0,Expense!JF215)</f>
        <v>0</v>
      </c>
      <c r="JF29" s="5">
        <f>IF(JF$2&gt;Exit,0,Expense!JG215)</f>
        <v>0</v>
      </c>
      <c r="JG29" s="5">
        <f>IF(JG$2&gt;Exit,0,Expense!JH215)</f>
        <v>0</v>
      </c>
      <c r="JH29" s="5">
        <f>IF(JH$2&gt;Exit,0,Expense!JI215)</f>
        <v>0</v>
      </c>
      <c r="JI29" s="5">
        <f>IF(JI$2&gt;Exit,0,Expense!JJ215)</f>
        <v>0</v>
      </c>
      <c r="JJ29" s="5">
        <f>IF(JJ$2&gt;Exit,0,Expense!JK215)</f>
        <v>0</v>
      </c>
      <c r="JK29" s="5">
        <f>IF(JK$2&gt;Exit,0,Expense!JL215)</f>
        <v>0</v>
      </c>
      <c r="JL29" s="5">
        <f>IF(JL$2&gt;Exit,0,Expense!JM215)</f>
        <v>0</v>
      </c>
      <c r="JM29" s="5">
        <f>IF(JM$2&gt;Exit,0,Expense!JN215)</f>
        <v>0</v>
      </c>
      <c r="JN29" s="5">
        <f>IF(JN$2&gt;Exit,0,Expense!JO215)</f>
        <v>0</v>
      </c>
      <c r="JO29" s="5">
        <f>IF(JO$2&gt;Exit,0,Expense!JP215)</f>
        <v>0</v>
      </c>
      <c r="JP29" s="5">
        <f>IF(JP$2&gt;Exit,0,Expense!JQ215)</f>
        <v>0</v>
      </c>
      <c r="JQ29" s="5">
        <f>IF(JQ$2&gt;Exit,0,Expense!JR215)</f>
        <v>0</v>
      </c>
      <c r="JR29" s="5">
        <f>IF(JR$2&gt;Exit,0,Expense!JS215)</f>
        <v>0</v>
      </c>
      <c r="JS29" s="5">
        <f>IF(JS$2&gt;Exit,0,Expense!JT215)</f>
        <v>0</v>
      </c>
      <c r="JT29" s="5">
        <f>IF(JT$2&gt;Exit,0,Expense!JU215)</f>
        <v>0</v>
      </c>
      <c r="JU29" s="5">
        <f>IF(JU$2&gt;Exit,0,Expense!JV215)</f>
        <v>0</v>
      </c>
      <c r="JV29" s="5">
        <f>IF(JV$2&gt;Exit,0,Expense!JW215)</f>
        <v>0</v>
      </c>
      <c r="JW29" s="5">
        <f>IF(JW$2&gt;Exit,0,Expense!JX215)</f>
        <v>0</v>
      </c>
      <c r="JX29" s="5">
        <f>IF(JX$2&gt;Exit,0,Expense!JY215)</f>
        <v>0</v>
      </c>
      <c r="JY29" s="5">
        <f>IF(JY$2&gt;Exit,0,Expense!JZ215)</f>
        <v>0</v>
      </c>
      <c r="JZ29" s="5">
        <f>IF(JZ$2&gt;Exit,0,Expense!KA215)</f>
        <v>0</v>
      </c>
      <c r="KA29" s="5">
        <f>IF(KA$2&gt;Exit,0,Expense!KB215)</f>
        <v>0</v>
      </c>
      <c r="KB29" s="5">
        <f>IF(KB$2&gt;Exit,0,Expense!KC215)</f>
        <v>0</v>
      </c>
      <c r="KC29" s="5">
        <f>IF(KC$2&gt;Exit,0,Expense!KD215)</f>
        <v>0</v>
      </c>
      <c r="KD29" s="5">
        <f>IF(KD$2&gt;Exit,0,Expense!KE215)</f>
        <v>0</v>
      </c>
      <c r="KE29" s="5">
        <f>IF(KE$2&gt;Exit,0,Expense!KF215)</f>
        <v>0</v>
      </c>
      <c r="KF29" s="5">
        <f>IF(KF$2&gt;Exit,0,Expense!KG215)</f>
        <v>0</v>
      </c>
      <c r="KG29" s="5">
        <f>IF(KG$2&gt;Exit,0,Expense!KH215)</f>
        <v>0</v>
      </c>
      <c r="KH29" s="5">
        <f>IF(KH$2&gt;Exit,0,Expense!KI215)</f>
        <v>0</v>
      </c>
      <c r="KI29" s="5">
        <f>IF(KI$2&gt;Exit,0,Expense!KJ215)</f>
        <v>0</v>
      </c>
      <c r="KJ29" s="5">
        <f>IF(KJ$2&gt;Exit,0,Expense!KK215)</f>
        <v>0</v>
      </c>
      <c r="KK29" s="5">
        <f>IF(KK$2&gt;Exit,0,Expense!KL215)</f>
        <v>0</v>
      </c>
      <c r="KL29" s="5">
        <f>IF(KL$2&gt;Exit,0,Expense!KM215)</f>
        <v>0</v>
      </c>
      <c r="KM29" s="5">
        <f>IF(KM$2&gt;Exit,0,Expense!KN215)</f>
        <v>0</v>
      </c>
      <c r="KN29" s="5">
        <f>IF(KN$2&gt;Exit,0,Expense!KO215)</f>
        <v>0</v>
      </c>
      <c r="KO29" s="5">
        <f>IF(KO$2&gt;Exit,0,Expense!KP215)</f>
        <v>0</v>
      </c>
      <c r="KP29" s="5">
        <f>IF(KP$2&gt;Exit,0,Expense!KQ215)</f>
        <v>0</v>
      </c>
      <c r="KQ29" s="5">
        <f>IF(KQ$2&gt;Exit,0,Expense!KR215)</f>
        <v>0</v>
      </c>
      <c r="KR29" s="5">
        <f>IF(KR$2&gt;Exit,0,Expense!KS215)</f>
        <v>0</v>
      </c>
      <c r="KS29" s="5">
        <f>IF(KS$2&gt;Exit,0,Expense!KT215)</f>
        <v>0</v>
      </c>
      <c r="KT29" s="5">
        <f>IF(KT$2&gt;Exit,0,Expense!KU215)</f>
        <v>0</v>
      </c>
      <c r="KU29" s="5">
        <f>IF(KU$2&gt;Exit,0,Expense!KV215)</f>
        <v>0</v>
      </c>
      <c r="KV29" s="5">
        <f>IF(KV$2&gt;Exit,0,Expense!KW215)</f>
        <v>0</v>
      </c>
      <c r="KW29" s="5">
        <f>IF(KW$2&gt;Exit,0,Expense!KX215)</f>
        <v>0</v>
      </c>
    </row>
    <row r="30" spans="1:309">
      <c r="A30" s="376" t="s">
        <v>484</v>
      </c>
      <c r="B30" s="377" t="s">
        <v>402</v>
      </c>
      <c r="C30" s="356" t="s">
        <v>402</v>
      </c>
      <c r="D30" s="5">
        <f>IF(D$2&gt;Exit,0,Expense!E216)</f>
        <v>0</v>
      </c>
      <c r="E30" s="5">
        <f>IF(E$2&gt;Exit,0,Expense!F216)</f>
        <v>0</v>
      </c>
      <c r="F30" s="5">
        <f>IF(F$2&gt;Exit,0,Expense!G216)</f>
        <v>0</v>
      </c>
      <c r="G30" s="5">
        <f>IF(G$2&gt;Exit,0,Expense!H216)</f>
        <v>0</v>
      </c>
      <c r="H30" s="5">
        <f>IF(H$2&gt;Exit,0,Expense!I216)</f>
        <v>0</v>
      </c>
      <c r="I30" s="5">
        <f>IF(I$2&gt;Exit,0,Expense!J216)</f>
        <v>0</v>
      </c>
      <c r="J30" s="5">
        <f>IF(J$2&gt;Exit,0,Expense!K216)</f>
        <v>0</v>
      </c>
      <c r="K30" s="5">
        <f>IF(K$2&gt;Exit,0,Expense!L216)</f>
        <v>0</v>
      </c>
      <c r="L30" s="5">
        <f>IF(L$2&gt;Exit,0,Expense!M216)</f>
        <v>0</v>
      </c>
      <c r="M30" s="5">
        <f>IF(M$2&gt;Exit,0,Expense!N216)</f>
        <v>0</v>
      </c>
      <c r="N30" s="5">
        <f>IF(N$2&gt;Exit,0,Expense!O216)</f>
        <v>0</v>
      </c>
      <c r="O30" s="5">
        <f>IF(O$2&gt;Exit,0,Expense!P216)</f>
        <v>0</v>
      </c>
      <c r="P30" s="5">
        <f>IF(P$2&gt;Exit,0,Expense!Q216)</f>
        <v>0</v>
      </c>
      <c r="Q30" s="5">
        <f>IF(Q$2&gt;Exit,0,Expense!R216)</f>
        <v>0</v>
      </c>
      <c r="R30" s="5">
        <f>IF(R$2&gt;Exit,0,Expense!S216)</f>
        <v>0</v>
      </c>
      <c r="S30" s="5">
        <f>IF(S$2&gt;Exit,0,Expense!T216)</f>
        <v>0</v>
      </c>
      <c r="T30" s="5">
        <f>IF(T$2&gt;Exit,0,Expense!U216)</f>
        <v>0</v>
      </c>
      <c r="U30" s="5">
        <f>IF(U$2&gt;Exit,0,Expense!V216)</f>
        <v>0</v>
      </c>
      <c r="V30" s="5">
        <f>IF(V$2&gt;Exit,0,Expense!W216)</f>
        <v>0</v>
      </c>
      <c r="W30" s="5">
        <f>IF(W$2&gt;Exit,0,Expense!X216)</f>
        <v>0</v>
      </c>
      <c r="X30" s="5">
        <f>IF(X$2&gt;Exit,0,Expense!Y216)</f>
        <v>0</v>
      </c>
      <c r="Y30" s="5">
        <f>IF(Y$2&gt;Exit,0,Expense!Z216)</f>
        <v>0</v>
      </c>
      <c r="Z30" s="5">
        <f>IF(Z$2&gt;Exit,0,Expense!AA216)</f>
        <v>0</v>
      </c>
      <c r="AA30" s="5">
        <f>IF(AA$2&gt;Exit,0,Expense!AB216)</f>
        <v>0</v>
      </c>
      <c r="AB30" s="5">
        <f>IF(AB$2&gt;Exit,0,Expense!AC216)</f>
        <v>0</v>
      </c>
      <c r="AC30" s="5">
        <f>IF(AC$2&gt;Exit,0,Expense!AD216)</f>
        <v>0</v>
      </c>
      <c r="AD30" s="5">
        <f>IF(AD$2&gt;Exit,0,Expense!AE216)</f>
        <v>0</v>
      </c>
      <c r="AE30" s="5">
        <f>IF(AE$2&gt;Exit,0,Expense!AF216)</f>
        <v>0</v>
      </c>
      <c r="AF30" s="5">
        <f>IF(AF$2&gt;Exit,0,Expense!AG216)</f>
        <v>0</v>
      </c>
      <c r="AG30" s="5">
        <f>IF(AG$2&gt;Exit,0,Expense!AH216)</f>
        <v>0</v>
      </c>
      <c r="AH30" s="5">
        <f>IF(AH$2&gt;Exit,0,Expense!AI216)</f>
        <v>0</v>
      </c>
      <c r="AI30" s="5">
        <f>IF(AI$2&gt;Exit,0,Expense!AJ216)</f>
        <v>0</v>
      </c>
      <c r="AJ30" s="5">
        <f>IF(AJ$2&gt;Exit,0,Expense!AK216)</f>
        <v>0</v>
      </c>
      <c r="AK30" s="5">
        <f>IF(AK$2&gt;Exit,0,Expense!AL216)</f>
        <v>0</v>
      </c>
      <c r="AL30" s="5">
        <f>IF(AL$2&gt;Exit,0,Expense!AM216)</f>
        <v>0</v>
      </c>
      <c r="AM30" s="5">
        <f>IF(AM$2&gt;Exit,0,Expense!AN216)</f>
        <v>0</v>
      </c>
      <c r="AN30" s="5">
        <f>IF(AN$2&gt;Exit,0,Expense!AO216)</f>
        <v>0</v>
      </c>
      <c r="AO30" s="5">
        <f>IF(AO$2&gt;Exit,0,Expense!AP216)</f>
        <v>0</v>
      </c>
      <c r="AP30" s="5">
        <f>IF(AP$2&gt;Exit,0,Expense!AQ216)</f>
        <v>0</v>
      </c>
      <c r="AQ30" s="5">
        <f>IF(AQ$2&gt;Exit,0,Expense!AR216)</f>
        <v>0</v>
      </c>
      <c r="AR30" s="5">
        <f>IF(AR$2&gt;Exit,0,Expense!AS216)</f>
        <v>0</v>
      </c>
      <c r="AS30" s="5">
        <f>IF(AS$2&gt;Exit,0,Expense!AT216)</f>
        <v>0</v>
      </c>
      <c r="AT30" s="5">
        <f>IF(AT$2&gt;Exit,0,Expense!AU216)</f>
        <v>0</v>
      </c>
      <c r="AU30" s="5">
        <f>IF(AU$2&gt;Exit,0,Expense!AV216)</f>
        <v>0</v>
      </c>
      <c r="AV30" s="5">
        <f>IF(AV$2&gt;Exit,0,Expense!AW216)</f>
        <v>0</v>
      </c>
      <c r="AW30" s="5">
        <f>IF(AW$2&gt;Exit,0,Expense!AX216)</f>
        <v>0</v>
      </c>
      <c r="AX30" s="5">
        <f>IF(AX$2&gt;Exit,0,Expense!AY216)</f>
        <v>0</v>
      </c>
      <c r="AY30" s="5">
        <f>IF(AY$2&gt;Exit,0,Expense!AZ216)</f>
        <v>0</v>
      </c>
      <c r="AZ30" s="5">
        <f>IF(AZ$2&gt;Exit,0,Expense!BA216)</f>
        <v>0</v>
      </c>
      <c r="BA30" s="5">
        <f>IF(BA$2&gt;Exit,0,Expense!BB216)</f>
        <v>0</v>
      </c>
      <c r="BB30" s="5">
        <f>IF(BB$2&gt;Exit,0,Expense!BC216)</f>
        <v>0</v>
      </c>
      <c r="BC30" s="5">
        <f>IF(BC$2&gt;Exit,0,Expense!BD216)</f>
        <v>0</v>
      </c>
      <c r="BD30" s="5">
        <f>IF(BD$2&gt;Exit,0,Expense!BE216)</f>
        <v>0</v>
      </c>
      <c r="BE30" s="5">
        <f>IF(BE$2&gt;Exit,0,Expense!BF216)</f>
        <v>0</v>
      </c>
      <c r="BF30" s="5">
        <f>IF(BF$2&gt;Exit,0,Expense!BG216)</f>
        <v>0</v>
      </c>
      <c r="BG30" s="5">
        <f>IF(BG$2&gt;Exit,0,Expense!BH216)</f>
        <v>0</v>
      </c>
      <c r="BH30" s="5">
        <f>IF(BH$2&gt;Exit,0,Expense!BI216)</f>
        <v>0</v>
      </c>
      <c r="BI30" s="5">
        <f>IF(BI$2&gt;Exit,0,Expense!BJ216)</f>
        <v>0</v>
      </c>
      <c r="BJ30" s="5">
        <f>IF(BJ$2&gt;Exit,0,Expense!BK216)</f>
        <v>0</v>
      </c>
      <c r="BK30" s="5">
        <f>IF(BK$2&gt;Exit,0,Expense!BL216)</f>
        <v>0</v>
      </c>
      <c r="BL30" s="5">
        <f>IF(BL$2&gt;Exit,0,Expense!BM216)</f>
        <v>0</v>
      </c>
      <c r="BM30" s="5">
        <f>IF(BM$2&gt;Exit,0,Expense!BN216)</f>
        <v>0</v>
      </c>
      <c r="BN30" s="5">
        <f>IF(BN$2&gt;Exit,0,Expense!BO216)</f>
        <v>0</v>
      </c>
      <c r="BO30" s="5">
        <f>IF(BO$2&gt;Exit,0,Expense!BP216)</f>
        <v>0</v>
      </c>
      <c r="BP30" s="5">
        <f>IF(BP$2&gt;Exit,0,Expense!BQ216)</f>
        <v>0</v>
      </c>
      <c r="BQ30" s="5">
        <f>IF(BQ$2&gt;Exit,0,Expense!BR216)</f>
        <v>0</v>
      </c>
      <c r="BR30" s="5">
        <f>IF(BR$2&gt;Exit,0,Expense!BS216)</f>
        <v>0</v>
      </c>
      <c r="BS30" s="5">
        <f>IF(BS$2&gt;Exit,0,Expense!BT216)</f>
        <v>0</v>
      </c>
      <c r="BT30" s="5">
        <f>IF(BT$2&gt;Exit,0,Expense!BU216)</f>
        <v>0</v>
      </c>
      <c r="BU30" s="5">
        <f>IF(BU$2&gt;Exit,0,Expense!BV216)</f>
        <v>0</v>
      </c>
      <c r="BV30" s="5">
        <f>IF(BV$2&gt;Exit,0,Expense!BW216)</f>
        <v>0</v>
      </c>
      <c r="BW30" s="5">
        <f>IF(BW$2&gt;Exit,0,Expense!BX216)</f>
        <v>0</v>
      </c>
      <c r="BX30" s="5">
        <f>IF(BX$2&gt;Exit,0,Expense!BY216)</f>
        <v>0</v>
      </c>
      <c r="BY30" s="5">
        <f>IF(BY$2&gt;Exit,0,Expense!BZ216)</f>
        <v>0</v>
      </c>
      <c r="BZ30" s="5">
        <f>IF(BZ$2&gt;Exit,0,Expense!CA216)</f>
        <v>135000</v>
      </c>
      <c r="CA30" s="5">
        <f>IF(CA$2&gt;Exit,0,Expense!CB216)</f>
        <v>135000</v>
      </c>
      <c r="CB30" s="5">
        <f>IF(CB$2&gt;Exit,0,Expense!CC216)</f>
        <v>135000</v>
      </c>
      <c r="CC30" s="5">
        <f>IF(CC$2&gt;Exit,0,Expense!CD216)</f>
        <v>135000</v>
      </c>
      <c r="CD30" s="5">
        <f>IF(CD$2&gt;Exit,0,Expense!CE216)</f>
        <v>135000</v>
      </c>
      <c r="CE30" s="5">
        <f>IF(CE$2&gt;Exit,0,Expense!CF216)</f>
        <v>135000</v>
      </c>
      <c r="CF30" s="5">
        <f>IF(CF$2&gt;Exit,0,Expense!CG216)</f>
        <v>135000</v>
      </c>
      <c r="CG30" s="5">
        <f>IF(CG$2&gt;Exit,0,Expense!CH216)</f>
        <v>135000</v>
      </c>
      <c r="CH30" s="5">
        <f>IF(CH$2&gt;Exit,0,Expense!CI216)</f>
        <v>135000</v>
      </c>
      <c r="CI30" s="5">
        <f>IF(CI$2&gt;Exit,0,Expense!CJ216)</f>
        <v>135000</v>
      </c>
      <c r="CJ30" s="5">
        <f>IF(CJ$2&gt;Exit,0,Expense!CK216)</f>
        <v>135000</v>
      </c>
      <c r="CK30" s="5">
        <f>IF(CK$2&gt;Exit,0,Expense!CL216)</f>
        <v>135000</v>
      </c>
      <c r="CL30" s="5">
        <f>IF(CL$2&gt;Exit,0,Expense!CM216)</f>
        <v>139050</v>
      </c>
      <c r="CM30" s="5">
        <f>IF(CM$2&gt;Exit,0,Expense!CN216)</f>
        <v>139050</v>
      </c>
      <c r="CN30" s="5">
        <f>IF(CN$2&gt;Exit,0,Expense!CO216)</f>
        <v>139050</v>
      </c>
      <c r="CO30" s="5">
        <f>IF(CO$2&gt;Exit,0,Expense!CP216)</f>
        <v>139050</v>
      </c>
      <c r="CP30" s="5">
        <f>IF(CP$2&gt;Exit,0,Expense!CQ216)</f>
        <v>139050</v>
      </c>
      <c r="CQ30" s="5">
        <f>IF(CQ$2&gt;Exit,0,Expense!CR216)</f>
        <v>139050</v>
      </c>
      <c r="CR30" s="5">
        <f>IF(CR$2&gt;Exit,0,Expense!CS216)</f>
        <v>139050</v>
      </c>
      <c r="CS30" s="5">
        <f>IF(CS$2&gt;Exit,0,Expense!CT216)</f>
        <v>139050</v>
      </c>
      <c r="CT30" s="5">
        <f>IF(CT$2&gt;Exit,0,Expense!CU216)</f>
        <v>139050</v>
      </c>
      <c r="CU30" s="5">
        <f>IF(CU$2&gt;Exit,0,Expense!CV216)</f>
        <v>139050</v>
      </c>
      <c r="CV30" s="5">
        <f>IF(CV$2&gt;Exit,0,Expense!CW216)</f>
        <v>139050</v>
      </c>
      <c r="CW30" s="5">
        <f>IF(CW$2&gt;Exit,0,Expense!CX216)</f>
        <v>139050</v>
      </c>
      <c r="CX30" s="5">
        <f>IF(CX$2&gt;Exit,0,Expense!CY216)</f>
        <v>143221.5</v>
      </c>
      <c r="CY30" s="5">
        <f>IF(CY$2&gt;Exit,0,Expense!CZ216)</f>
        <v>143221.5</v>
      </c>
      <c r="CZ30" s="5">
        <f>IF(CZ$2&gt;Exit,0,Expense!DA216)</f>
        <v>143221.5</v>
      </c>
      <c r="DA30" s="5">
        <f>IF(DA$2&gt;Exit,0,Expense!DB216)</f>
        <v>143221.5</v>
      </c>
      <c r="DB30" s="5">
        <f>IF(DB$2&gt;Exit,0,Expense!DC216)</f>
        <v>143221.5</v>
      </c>
      <c r="DC30" s="5">
        <f>IF(DC$2&gt;Exit,0,Expense!DD216)</f>
        <v>143221.5</v>
      </c>
      <c r="DD30" s="5">
        <f>IF(DD$2&gt;Exit,0,Expense!DE216)</f>
        <v>143221.5</v>
      </c>
      <c r="DE30" s="5">
        <f>IF(DE$2&gt;Exit,0,Expense!DF216)</f>
        <v>143221.5</v>
      </c>
      <c r="DF30" s="5">
        <f>IF(DF$2&gt;Exit,0,Expense!DG216)</f>
        <v>143221.5</v>
      </c>
      <c r="DG30" s="5">
        <f>IF(DG$2&gt;Exit,0,Expense!DH216)</f>
        <v>143221.5</v>
      </c>
      <c r="DH30" s="5">
        <f>IF(DH$2&gt;Exit,0,Expense!DI216)</f>
        <v>143221.5</v>
      </c>
      <c r="DI30" s="5">
        <f>IF(DI$2&gt;Exit,0,Expense!DJ216)</f>
        <v>143221.5</v>
      </c>
      <c r="DJ30" s="5">
        <f>IF(DJ$2&gt;Exit,0,Expense!DK216)</f>
        <v>147518.14499999999</v>
      </c>
      <c r="DK30" s="5">
        <f>IF(DK$2&gt;Exit,0,Expense!DL216)</f>
        <v>147518.14499999999</v>
      </c>
      <c r="DL30" s="5">
        <f>IF(DL$2&gt;Exit,0,Expense!DM216)</f>
        <v>147518.14499999999</v>
      </c>
      <c r="DM30" s="5">
        <f>IF(DM$2&gt;Exit,0,Expense!DN216)</f>
        <v>147518.14499999999</v>
      </c>
      <c r="DN30" s="5">
        <f>IF(DN$2&gt;Exit,0,Expense!DO216)</f>
        <v>147518.14499999999</v>
      </c>
      <c r="DO30" s="5">
        <f>IF(DO$2&gt;Exit,0,Expense!DP216)</f>
        <v>147518.14499999999</v>
      </c>
      <c r="DP30" s="5">
        <f>IF(DP$2&gt;Exit,0,Expense!DQ216)</f>
        <v>147518.14499999999</v>
      </c>
      <c r="DQ30" s="5">
        <f>IF(DQ$2&gt;Exit,0,Expense!DR216)</f>
        <v>147518.14499999999</v>
      </c>
      <c r="DR30" s="5">
        <f>IF(DR$2&gt;Exit,0,Expense!DS216)</f>
        <v>147518.14499999999</v>
      </c>
      <c r="DS30" s="5">
        <f>IF(DS$2&gt;Exit,0,Expense!DT216)</f>
        <v>147518.14499999999</v>
      </c>
      <c r="DT30" s="5">
        <f>IF(DT$2&gt;Exit,0,Expense!DU216)</f>
        <v>147518.14499999999</v>
      </c>
      <c r="DU30" s="5">
        <f>IF(DU$2&gt;Exit,0,Expense!DV216)</f>
        <v>147518.14499999999</v>
      </c>
      <c r="DV30" s="5">
        <f>IF(DV$2&gt;Exit,0,Expense!DW216)</f>
        <v>151943.68934999997</v>
      </c>
      <c r="DW30" s="5">
        <f>IF(DW$2&gt;Exit,0,Expense!DX216)</f>
        <v>151943.68934999997</v>
      </c>
      <c r="DX30" s="5">
        <f>IF(DX$2&gt;Exit,0,Expense!DY216)</f>
        <v>151943.68934999997</v>
      </c>
      <c r="DY30" s="5">
        <f>IF(DY$2&gt;Exit,0,Expense!DZ216)</f>
        <v>151943.68934999997</v>
      </c>
      <c r="DZ30" s="5">
        <f>IF(DZ$2&gt;Exit,0,Expense!EA216)</f>
        <v>151943.68934999997</v>
      </c>
      <c r="EA30" s="5">
        <f>IF(EA$2&gt;Exit,0,Expense!EB216)</f>
        <v>151943.68934999997</v>
      </c>
      <c r="EB30" s="5">
        <f>IF(EB$2&gt;Exit,0,Expense!EC216)</f>
        <v>151943.68934999997</v>
      </c>
      <c r="EC30" s="5">
        <f>IF(EC$2&gt;Exit,0,Expense!ED216)</f>
        <v>151943.68934999997</v>
      </c>
      <c r="ED30" s="5">
        <f>IF(ED$2&gt;Exit,0,Expense!EE216)</f>
        <v>151943.68934999997</v>
      </c>
      <c r="EE30" s="5">
        <f>IF(EE$2&gt;Exit,0,Expense!EF216)</f>
        <v>151943.68934999997</v>
      </c>
      <c r="EF30" s="5">
        <f>IF(EF$2&gt;Exit,0,Expense!EG216)</f>
        <v>151943.68934999997</v>
      </c>
      <c r="EG30" s="5">
        <f>IF(EG$2&gt;Exit,0,Expense!EH216)</f>
        <v>151943.68934999997</v>
      </c>
      <c r="EH30" s="5">
        <f>IF(EH$2&gt;Exit,0,Expense!EI216)</f>
        <v>156502.00003049997</v>
      </c>
      <c r="EI30" s="5">
        <f>IF(EI$2&gt;Exit,0,Expense!EJ216)</f>
        <v>156502.00003049997</v>
      </c>
      <c r="EJ30" s="5">
        <f>IF(EJ$2&gt;Exit,0,Expense!EK216)</f>
        <v>156502.00003049997</v>
      </c>
      <c r="EK30" s="5">
        <f>IF(EK$2&gt;Exit,0,Expense!EL216)</f>
        <v>156502.00003049997</v>
      </c>
      <c r="EL30" s="5">
        <f>IF(EL$2&gt;Exit,0,Expense!EM216)</f>
        <v>156502.00003049997</v>
      </c>
      <c r="EM30" s="5">
        <f>IF(EM$2&gt;Exit,0,Expense!EN216)</f>
        <v>156502.00003049997</v>
      </c>
      <c r="EN30" s="5">
        <f>IF(EN$2&gt;Exit,0,Expense!EO216)</f>
        <v>156502.00003049997</v>
      </c>
      <c r="EO30" s="5">
        <f>IF(EO$2&gt;Exit,0,Expense!EP216)</f>
        <v>156502.00003049997</v>
      </c>
      <c r="EP30" s="5">
        <f>IF(EP$2&gt;Exit,0,Expense!EQ216)</f>
        <v>156502.00003049997</v>
      </c>
      <c r="EQ30" s="5">
        <f>IF(EQ$2&gt;Exit,0,Expense!ER216)</f>
        <v>156502.00003049997</v>
      </c>
      <c r="ER30" s="5">
        <f>IF(ER$2&gt;Exit,0,Expense!ES216)</f>
        <v>156502.00003049997</v>
      </c>
      <c r="ES30" s="5">
        <f>IF(ES$2&gt;Exit,0,Expense!ET216)</f>
        <v>156502.00003049997</v>
      </c>
      <c r="ET30" s="5">
        <f>IF(ET$2&gt;Exit,0,Expense!EU216)</f>
        <v>161197.06003141499</v>
      </c>
      <c r="EU30" s="5">
        <f>IF(EU$2&gt;Exit,0,Expense!EV216)</f>
        <v>161197.06003141499</v>
      </c>
      <c r="EV30" s="5">
        <f>IF(EV$2&gt;Exit,0,Expense!EW216)</f>
        <v>161197.06003141499</v>
      </c>
      <c r="EW30" s="5">
        <f>IF(EW$2&gt;Exit,0,Expense!EX216)</f>
        <v>161197.06003141499</v>
      </c>
      <c r="EX30" s="5">
        <f>IF(EX$2&gt;Exit,0,Expense!EY216)</f>
        <v>0</v>
      </c>
      <c r="EY30" s="5">
        <f>IF(EY$2&gt;Exit,0,Expense!EZ216)</f>
        <v>0</v>
      </c>
      <c r="EZ30" s="5">
        <f>IF(EZ$2&gt;Exit,0,Expense!FA216)</f>
        <v>0</v>
      </c>
      <c r="FA30" s="5">
        <f>IF(FA$2&gt;Exit,0,Expense!FB216)</f>
        <v>0</v>
      </c>
      <c r="FB30" s="5">
        <f>IF(FB$2&gt;Exit,0,Expense!FC216)</f>
        <v>0</v>
      </c>
      <c r="FC30" s="5">
        <f>IF(FC$2&gt;Exit,0,Expense!FD216)</f>
        <v>0</v>
      </c>
      <c r="FD30" s="5">
        <f>IF(FD$2&gt;Exit,0,Expense!FE216)</f>
        <v>0</v>
      </c>
      <c r="FE30" s="5">
        <f>IF(FE$2&gt;Exit,0,Expense!FF216)</f>
        <v>0</v>
      </c>
      <c r="FF30" s="5">
        <f>IF(FF$2&gt;Exit,0,Expense!FG216)</f>
        <v>0</v>
      </c>
      <c r="FG30" s="5">
        <f>IF(FG$2&gt;Exit,0,Expense!FH216)</f>
        <v>0</v>
      </c>
      <c r="FH30" s="5">
        <f>IF(FH$2&gt;Exit,0,Expense!FI216)</f>
        <v>0</v>
      </c>
      <c r="FI30" s="5">
        <f>IF(FI$2&gt;Exit,0,Expense!FJ216)</f>
        <v>0</v>
      </c>
      <c r="FJ30" s="5">
        <f>IF(FJ$2&gt;Exit,0,Expense!FK216)</f>
        <v>0</v>
      </c>
      <c r="FK30" s="5">
        <f>IF(FK$2&gt;Exit,0,Expense!FL216)</f>
        <v>0</v>
      </c>
      <c r="FL30" s="5">
        <f>IF(FL$2&gt;Exit,0,Expense!FM216)</f>
        <v>0</v>
      </c>
      <c r="FM30" s="5">
        <f>IF(FM$2&gt;Exit,0,Expense!FN216)</f>
        <v>0</v>
      </c>
      <c r="FN30" s="5">
        <f>IF(FN$2&gt;Exit,0,Expense!FO216)</f>
        <v>0</v>
      </c>
      <c r="FO30" s="5">
        <f>IF(FO$2&gt;Exit,0,Expense!FP216)</f>
        <v>0</v>
      </c>
      <c r="FP30" s="5">
        <f>IF(FP$2&gt;Exit,0,Expense!FQ216)</f>
        <v>0</v>
      </c>
      <c r="FQ30" s="5">
        <f>IF(FQ$2&gt;Exit,0,Expense!FR216)</f>
        <v>0</v>
      </c>
      <c r="FR30" s="5">
        <f>IF(FR$2&gt;Exit,0,Expense!FS216)</f>
        <v>0</v>
      </c>
      <c r="FS30" s="5">
        <f>IF(FS$2&gt;Exit,0,Expense!FT216)</f>
        <v>0</v>
      </c>
      <c r="FT30" s="5">
        <f>IF(FT$2&gt;Exit,0,Expense!FU216)</f>
        <v>0</v>
      </c>
      <c r="FU30" s="5">
        <f>IF(FU$2&gt;Exit,0,Expense!FV216)</f>
        <v>0</v>
      </c>
      <c r="FV30" s="5">
        <f>IF(FV$2&gt;Exit,0,Expense!FW216)</f>
        <v>0</v>
      </c>
      <c r="FW30" s="5">
        <f>IF(FW$2&gt;Exit,0,Expense!FX216)</f>
        <v>0</v>
      </c>
      <c r="FX30" s="5">
        <f>IF(FX$2&gt;Exit,0,Expense!FY216)</f>
        <v>0</v>
      </c>
      <c r="FY30" s="5">
        <f>IF(FY$2&gt;Exit,0,Expense!FZ216)</f>
        <v>0</v>
      </c>
      <c r="FZ30" s="5">
        <f>IF(FZ$2&gt;Exit,0,Expense!GA216)</f>
        <v>0</v>
      </c>
      <c r="GA30" s="5">
        <f>IF(GA$2&gt;Exit,0,Expense!GB216)</f>
        <v>0</v>
      </c>
      <c r="GB30" s="5">
        <f>IF(GB$2&gt;Exit,0,Expense!GC216)</f>
        <v>0</v>
      </c>
      <c r="GC30" s="5">
        <f>IF(GC$2&gt;Exit,0,Expense!GD216)</f>
        <v>0</v>
      </c>
      <c r="GD30" s="5">
        <f>IF(GD$2&gt;Exit,0,Expense!GE216)</f>
        <v>0</v>
      </c>
      <c r="GE30" s="5">
        <f>IF(GE$2&gt;Exit,0,Expense!GF216)</f>
        <v>0</v>
      </c>
      <c r="GF30" s="5">
        <f>IF(GF$2&gt;Exit,0,Expense!GG216)</f>
        <v>0</v>
      </c>
      <c r="GG30" s="5">
        <f>IF(GG$2&gt;Exit,0,Expense!GH216)</f>
        <v>0</v>
      </c>
      <c r="GH30" s="5">
        <f>IF(GH$2&gt;Exit,0,Expense!GI216)</f>
        <v>0</v>
      </c>
      <c r="GI30" s="5">
        <f>IF(GI$2&gt;Exit,0,Expense!GJ216)</f>
        <v>0</v>
      </c>
      <c r="GJ30" s="5">
        <f>IF(GJ$2&gt;Exit,0,Expense!GK216)</f>
        <v>0</v>
      </c>
      <c r="GK30" s="5">
        <f>IF(GK$2&gt;Exit,0,Expense!GL216)</f>
        <v>0</v>
      </c>
      <c r="GL30" s="5">
        <f>IF(GL$2&gt;Exit,0,Expense!GM216)</f>
        <v>0</v>
      </c>
      <c r="GM30" s="5">
        <f>IF(GM$2&gt;Exit,0,Expense!GN216)</f>
        <v>0</v>
      </c>
      <c r="GN30" s="5">
        <f>IF(GN$2&gt;Exit,0,Expense!GO216)</f>
        <v>0</v>
      </c>
      <c r="GO30" s="5">
        <f>IF(GO$2&gt;Exit,0,Expense!GP216)</f>
        <v>0</v>
      </c>
      <c r="GP30" s="5">
        <f>IF(GP$2&gt;Exit,0,Expense!GQ216)</f>
        <v>0</v>
      </c>
      <c r="GQ30" s="5">
        <f>IF(GQ$2&gt;Exit,0,Expense!GR216)</f>
        <v>0</v>
      </c>
      <c r="GR30" s="5">
        <f>IF(GR$2&gt;Exit,0,Expense!GS216)</f>
        <v>0</v>
      </c>
      <c r="GS30" s="5">
        <f>IF(GS$2&gt;Exit,0,Expense!GT216)</f>
        <v>0</v>
      </c>
      <c r="GT30" s="5">
        <f>IF(GT$2&gt;Exit,0,Expense!GU216)</f>
        <v>0</v>
      </c>
      <c r="GU30" s="5">
        <f>IF(GU$2&gt;Exit,0,Expense!GV216)</f>
        <v>0</v>
      </c>
      <c r="GV30" s="5">
        <f>IF(GV$2&gt;Exit,0,Expense!GW216)</f>
        <v>0</v>
      </c>
      <c r="GW30" s="5">
        <f>IF(GW$2&gt;Exit,0,Expense!GX216)</f>
        <v>0</v>
      </c>
      <c r="GX30" s="5">
        <f>IF(GX$2&gt;Exit,0,Expense!GY216)</f>
        <v>0</v>
      </c>
      <c r="GY30" s="5">
        <f>IF(GY$2&gt;Exit,0,Expense!GZ216)</f>
        <v>0</v>
      </c>
      <c r="GZ30" s="5">
        <f>IF(GZ$2&gt;Exit,0,Expense!HA216)</f>
        <v>0</v>
      </c>
      <c r="HA30" s="5">
        <f>IF(HA$2&gt;Exit,0,Expense!HB216)</f>
        <v>0</v>
      </c>
      <c r="HB30" s="5">
        <f>IF(HB$2&gt;Exit,0,Expense!HC216)</f>
        <v>0</v>
      </c>
      <c r="HC30" s="5">
        <f>IF(HC$2&gt;Exit,0,Expense!HD216)</f>
        <v>0</v>
      </c>
      <c r="HD30" s="5">
        <f>IF(HD$2&gt;Exit,0,Expense!HE216)</f>
        <v>0</v>
      </c>
      <c r="HE30" s="5">
        <f>IF(HE$2&gt;Exit,0,Expense!HF216)</f>
        <v>0</v>
      </c>
      <c r="HF30" s="5">
        <f>IF(HF$2&gt;Exit,0,Expense!HG216)</f>
        <v>0</v>
      </c>
      <c r="HG30" s="5">
        <f>IF(HG$2&gt;Exit,0,Expense!HH216)</f>
        <v>0</v>
      </c>
      <c r="HH30" s="5">
        <f>IF(HH$2&gt;Exit,0,Expense!HI216)</f>
        <v>0</v>
      </c>
      <c r="HI30" s="5">
        <f>IF(HI$2&gt;Exit,0,Expense!HJ216)</f>
        <v>0</v>
      </c>
      <c r="HJ30" s="5">
        <f>IF(HJ$2&gt;Exit,0,Expense!HK216)</f>
        <v>0</v>
      </c>
      <c r="HK30" s="5">
        <f>IF(HK$2&gt;Exit,0,Expense!HL216)</f>
        <v>0</v>
      </c>
      <c r="HL30" s="5">
        <f>IF(HL$2&gt;Exit,0,Expense!HM216)</f>
        <v>0</v>
      </c>
      <c r="HM30" s="5">
        <f>IF(HM$2&gt;Exit,0,Expense!HN216)</f>
        <v>0</v>
      </c>
      <c r="HN30" s="5">
        <f>IF(HN$2&gt;Exit,0,Expense!HO216)</f>
        <v>0</v>
      </c>
      <c r="HO30" s="5">
        <f>IF(HO$2&gt;Exit,0,Expense!HP216)</f>
        <v>0</v>
      </c>
      <c r="HP30" s="5">
        <f>IF(HP$2&gt;Exit,0,Expense!HQ216)</f>
        <v>0</v>
      </c>
      <c r="HQ30" s="5">
        <f>IF(HQ$2&gt;Exit,0,Expense!HR216)</f>
        <v>0</v>
      </c>
      <c r="HR30" s="5">
        <f>IF(HR$2&gt;Exit,0,Expense!HS216)</f>
        <v>0</v>
      </c>
      <c r="HS30" s="5">
        <f>IF(HS$2&gt;Exit,0,Expense!HT216)</f>
        <v>0</v>
      </c>
      <c r="HT30" s="5">
        <f>IF(HT$2&gt;Exit,0,Expense!HU216)</f>
        <v>0</v>
      </c>
      <c r="HU30" s="5">
        <f>IF(HU$2&gt;Exit,0,Expense!HV216)</f>
        <v>0</v>
      </c>
      <c r="HV30" s="5">
        <f>IF(HV$2&gt;Exit,0,Expense!HW216)</f>
        <v>0</v>
      </c>
      <c r="HW30" s="5">
        <f>IF(HW$2&gt;Exit,0,Expense!HX216)</f>
        <v>0</v>
      </c>
      <c r="HX30" s="5">
        <f>IF(HX$2&gt;Exit,0,Expense!HY216)</f>
        <v>0</v>
      </c>
      <c r="HY30" s="5">
        <f>IF(HY$2&gt;Exit,0,Expense!HZ216)</f>
        <v>0</v>
      </c>
      <c r="HZ30" s="5">
        <f>IF(HZ$2&gt;Exit,0,Expense!IA216)</f>
        <v>0</v>
      </c>
      <c r="IA30" s="5">
        <f>IF(IA$2&gt;Exit,0,Expense!IB216)</f>
        <v>0</v>
      </c>
      <c r="IB30" s="5">
        <f>IF(IB$2&gt;Exit,0,Expense!IC216)</f>
        <v>0</v>
      </c>
      <c r="IC30" s="5">
        <f>IF(IC$2&gt;Exit,0,Expense!ID216)</f>
        <v>0</v>
      </c>
      <c r="ID30" s="5">
        <f>IF(ID$2&gt;Exit,0,Expense!IE216)</f>
        <v>0</v>
      </c>
      <c r="IE30" s="5">
        <f>IF(IE$2&gt;Exit,0,Expense!IF216)</f>
        <v>0</v>
      </c>
      <c r="IF30" s="5">
        <f>IF(IF$2&gt;Exit,0,Expense!IG216)</f>
        <v>0</v>
      </c>
      <c r="IG30" s="5">
        <f>IF(IG$2&gt;Exit,0,Expense!IH216)</f>
        <v>0</v>
      </c>
      <c r="IH30" s="5">
        <f>IF(IH$2&gt;Exit,0,Expense!II216)</f>
        <v>0</v>
      </c>
      <c r="II30" s="5">
        <f>IF(II$2&gt;Exit,0,Expense!IJ216)</f>
        <v>0</v>
      </c>
      <c r="IJ30" s="5">
        <f>IF(IJ$2&gt;Exit,0,Expense!IK216)</f>
        <v>0</v>
      </c>
      <c r="IK30" s="5">
        <f>IF(IK$2&gt;Exit,0,Expense!IL216)</f>
        <v>0</v>
      </c>
      <c r="IL30" s="5">
        <f>IF(IL$2&gt;Exit,0,Expense!IM216)</f>
        <v>0</v>
      </c>
      <c r="IM30" s="5">
        <f>IF(IM$2&gt;Exit,0,Expense!IN216)</f>
        <v>0</v>
      </c>
      <c r="IN30" s="5">
        <f>IF(IN$2&gt;Exit,0,Expense!IO216)</f>
        <v>0</v>
      </c>
      <c r="IO30" s="5">
        <f>IF(IO$2&gt;Exit,0,Expense!IP216)</f>
        <v>0</v>
      </c>
      <c r="IP30" s="5">
        <f>IF(IP$2&gt;Exit,0,Expense!IQ216)</f>
        <v>0</v>
      </c>
      <c r="IQ30" s="5">
        <f>IF(IQ$2&gt;Exit,0,Expense!IR216)</f>
        <v>0</v>
      </c>
      <c r="IR30" s="5">
        <f>IF(IR$2&gt;Exit,0,Expense!IS216)</f>
        <v>0</v>
      </c>
      <c r="IS30" s="5">
        <f>IF(IS$2&gt;Exit,0,Expense!IT216)</f>
        <v>0</v>
      </c>
      <c r="IT30" s="5">
        <f>IF(IT$2&gt;Exit,0,Expense!IU216)</f>
        <v>0</v>
      </c>
      <c r="IU30" s="5">
        <f>IF(IU$2&gt;Exit,0,Expense!IV216)</f>
        <v>0</v>
      </c>
      <c r="IV30" s="5">
        <f>IF(IV$2&gt;Exit,0,Expense!IW216)</f>
        <v>0</v>
      </c>
      <c r="IW30" s="5">
        <f>IF(IW$2&gt;Exit,0,Expense!IX216)</f>
        <v>0</v>
      </c>
      <c r="IX30" s="5">
        <f>IF(IX$2&gt;Exit,0,Expense!IY216)</f>
        <v>0</v>
      </c>
      <c r="IY30" s="5">
        <f>IF(IY$2&gt;Exit,0,Expense!IZ216)</f>
        <v>0</v>
      </c>
      <c r="IZ30" s="5">
        <f>IF(IZ$2&gt;Exit,0,Expense!JA216)</f>
        <v>0</v>
      </c>
      <c r="JA30" s="5">
        <f>IF(JA$2&gt;Exit,0,Expense!JB216)</f>
        <v>0</v>
      </c>
      <c r="JB30" s="5">
        <f>IF(JB$2&gt;Exit,0,Expense!JC216)</f>
        <v>0</v>
      </c>
      <c r="JC30" s="5">
        <f>IF(JC$2&gt;Exit,0,Expense!JD216)</f>
        <v>0</v>
      </c>
      <c r="JD30" s="5">
        <f>IF(JD$2&gt;Exit,0,Expense!JE216)</f>
        <v>0</v>
      </c>
      <c r="JE30" s="5">
        <f>IF(JE$2&gt;Exit,0,Expense!JF216)</f>
        <v>0</v>
      </c>
      <c r="JF30" s="5">
        <f>IF(JF$2&gt;Exit,0,Expense!JG216)</f>
        <v>0</v>
      </c>
      <c r="JG30" s="5">
        <f>IF(JG$2&gt;Exit,0,Expense!JH216)</f>
        <v>0</v>
      </c>
      <c r="JH30" s="5">
        <f>IF(JH$2&gt;Exit,0,Expense!JI216)</f>
        <v>0</v>
      </c>
      <c r="JI30" s="5">
        <f>IF(JI$2&gt;Exit,0,Expense!JJ216)</f>
        <v>0</v>
      </c>
      <c r="JJ30" s="5">
        <f>IF(JJ$2&gt;Exit,0,Expense!JK216)</f>
        <v>0</v>
      </c>
      <c r="JK30" s="5">
        <f>IF(JK$2&gt;Exit,0,Expense!JL216)</f>
        <v>0</v>
      </c>
      <c r="JL30" s="5">
        <f>IF(JL$2&gt;Exit,0,Expense!JM216)</f>
        <v>0</v>
      </c>
      <c r="JM30" s="5">
        <f>IF(JM$2&gt;Exit,0,Expense!JN216)</f>
        <v>0</v>
      </c>
      <c r="JN30" s="5">
        <f>IF(JN$2&gt;Exit,0,Expense!JO216)</f>
        <v>0</v>
      </c>
      <c r="JO30" s="5">
        <f>IF(JO$2&gt;Exit,0,Expense!JP216)</f>
        <v>0</v>
      </c>
      <c r="JP30" s="5">
        <f>IF(JP$2&gt;Exit,0,Expense!JQ216)</f>
        <v>0</v>
      </c>
      <c r="JQ30" s="5">
        <f>IF(JQ$2&gt;Exit,0,Expense!JR216)</f>
        <v>0</v>
      </c>
      <c r="JR30" s="5">
        <f>IF(JR$2&gt;Exit,0,Expense!JS216)</f>
        <v>0</v>
      </c>
      <c r="JS30" s="5">
        <f>IF(JS$2&gt;Exit,0,Expense!JT216)</f>
        <v>0</v>
      </c>
      <c r="JT30" s="5">
        <f>IF(JT$2&gt;Exit,0,Expense!JU216)</f>
        <v>0</v>
      </c>
      <c r="JU30" s="5">
        <f>IF(JU$2&gt;Exit,0,Expense!JV216)</f>
        <v>0</v>
      </c>
      <c r="JV30" s="5">
        <f>IF(JV$2&gt;Exit,0,Expense!JW216)</f>
        <v>0</v>
      </c>
      <c r="JW30" s="5">
        <f>IF(JW$2&gt;Exit,0,Expense!JX216)</f>
        <v>0</v>
      </c>
      <c r="JX30" s="5">
        <f>IF(JX$2&gt;Exit,0,Expense!JY216)</f>
        <v>0</v>
      </c>
      <c r="JY30" s="5">
        <f>IF(JY$2&gt;Exit,0,Expense!JZ216)</f>
        <v>0</v>
      </c>
      <c r="JZ30" s="5">
        <f>IF(JZ$2&gt;Exit,0,Expense!KA216)</f>
        <v>0</v>
      </c>
      <c r="KA30" s="5">
        <f>IF(KA$2&gt;Exit,0,Expense!KB216)</f>
        <v>0</v>
      </c>
      <c r="KB30" s="5">
        <f>IF(KB$2&gt;Exit,0,Expense!KC216)</f>
        <v>0</v>
      </c>
      <c r="KC30" s="5">
        <f>IF(KC$2&gt;Exit,0,Expense!KD216)</f>
        <v>0</v>
      </c>
      <c r="KD30" s="5">
        <f>IF(KD$2&gt;Exit,0,Expense!KE216)</f>
        <v>0</v>
      </c>
      <c r="KE30" s="5">
        <f>IF(KE$2&gt;Exit,0,Expense!KF216)</f>
        <v>0</v>
      </c>
      <c r="KF30" s="5">
        <f>IF(KF$2&gt;Exit,0,Expense!KG216)</f>
        <v>0</v>
      </c>
      <c r="KG30" s="5">
        <f>IF(KG$2&gt;Exit,0,Expense!KH216)</f>
        <v>0</v>
      </c>
      <c r="KH30" s="5">
        <f>IF(KH$2&gt;Exit,0,Expense!KI216)</f>
        <v>0</v>
      </c>
      <c r="KI30" s="5">
        <f>IF(KI$2&gt;Exit,0,Expense!KJ216)</f>
        <v>0</v>
      </c>
      <c r="KJ30" s="5">
        <f>IF(KJ$2&gt;Exit,0,Expense!KK216)</f>
        <v>0</v>
      </c>
      <c r="KK30" s="5">
        <f>IF(KK$2&gt;Exit,0,Expense!KL216)</f>
        <v>0</v>
      </c>
      <c r="KL30" s="5">
        <f>IF(KL$2&gt;Exit,0,Expense!KM216)</f>
        <v>0</v>
      </c>
      <c r="KM30" s="5">
        <f>IF(KM$2&gt;Exit,0,Expense!KN216)</f>
        <v>0</v>
      </c>
      <c r="KN30" s="5">
        <f>IF(KN$2&gt;Exit,0,Expense!KO216)</f>
        <v>0</v>
      </c>
      <c r="KO30" s="5">
        <f>IF(KO$2&gt;Exit,0,Expense!KP216)</f>
        <v>0</v>
      </c>
      <c r="KP30" s="5">
        <f>IF(KP$2&gt;Exit,0,Expense!KQ216)</f>
        <v>0</v>
      </c>
      <c r="KQ30" s="5">
        <f>IF(KQ$2&gt;Exit,0,Expense!KR216)</f>
        <v>0</v>
      </c>
      <c r="KR30" s="5">
        <f>IF(KR$2&gt;Exit,0,Expense!KS216)</f>
        <v>0</v>
      </c>
      <c r="KS30" s="5">
        <f>IF(KS$2&gt;Exit,0,Expense!KT216)</f>
        <v>0</v>
      </c>
      <c r="KT30" s="5">
        <f>IF(KT$2&gt;Exit,0,Expense!KU216)</f>
        <v>0</v>
      </c>
      <c r="KU30" s="5">
        <f>IF(KU$2&gt;Exit,0,Expense!KV216)</f>
        <v>0</v>
      </c>
      <c r="KV30" s="5">
        <f>IF(KV$2&gt;Exit,0,Expense!KW216)</f>
        <v>0</v>
      </c>
      <c r="KW30" s="5">
        <f>IF(KW$2&gt;Exit,0,Expense!KX216)</f>
        <v>0</v>
      </c>
    </row>
    <row r="31" spans="1:309">
      <c r="A31" s="376" t="s">
        <v>485</v>
      </c>
      <c r="B31" s="377" t="s">
        <v>486</v>
      </c>
      <c r="D31" s="5">
        <f ca="1">IF(D$2&gt;Exit,0,Expense!E161+Expense!E172)</f>
        <v>0</v>
      </c>
      <c r="E31" s="5">
        <f ca="1">IF(E$2&gt;Exit,0,Expense!F161+Expense!F172)</f>
        <v>0</v>
      </c>
      <c r="F31" s="5">
        <f ca="1">IF(F$2&gt;Exit,0,Expense!G161+Expense!G172)</f>
        <v>0</v>
      </c>
      <c r="G31" s="5">
        <f ca="1">IF(G$2&gt;Exit,0,Expense!H161+Expense!H172)</f>
        <v>0</v>
      </c>
      <c r="H31" s="5">
        <f ca="1">IF(H$2&gt;Exit,0,Expense!I161+Expense!I172)</f>
        <v>0</v>
      </c>
      <c r="I31" s="5">
        <f ca="1">IF(I$2&gt;Exit,0,Expense!J161+Expense!J172)</f>
        <v>0</v>
      </c>
      <c r="J31" s="5">
        <f ca="1">IF(J$2&gt;Exit,0,Expense!K161+Expense!K172)</f>
        <v>0</v>
      </c>
      <c r="K31" s="5">
        <f ca="1">IF(K$2&gt;Exit,0,Expense!L161+Expense!L172)</f>
        <v>0</v>
      </c>
      <c r="L31" s="5">
        <f ca="1">IF(L$2&gt;Exit,0,Expense!M161+Expense!M172)</f>
        <v>0</v>
      </c>
      <c r="M31" s="5">
        <f ca="1">IF(M$2&gt;Exit,0,Expense!N161+Expense!N172)</f>
        <v>0</v>
      </c>
      <c r="N31" s="5">
        <f ca="1">IF(N$2&gt;Exit,0,Expense!O161+Expense!O172)</f>
        <v>0</v>
      </c>
      <c r="O31" s="5">
        <f ca="1">IF(O$2&gt;Exit,0,Expense!P161+Expense!P172)</f>
        <v>0</v>
      </c>
      <c r="P31" s="5">
        <f ca="1">IF(P$2&gt;Exit,0,Expense!Q161+Expense!Q172)</f>
        <v>0</v>
      </c>
      <c r="Q31" s="5">
        <f ca="1">IF(Q$2&gt;Exit,0,Expense!R161+Expense!R172)</f>
        <v>0</v>
      </c>
      <c r="R31" s="5">
        <f ca="1">IF(R$2&gt;Exit,0,Expense!S161+Expense!S172)</f>
        <v>0</v>
      </c>
      <c r="S31" s="5">
        <f ca="1">IF(S$2&gt;Exit,0,Expense!T161+Expense!T172)</f>
        <v>0</v>
      </c>
      <c r="T31" s="5">
        <f ca="1">IF(T$2&gt;Exit,0,Expense!U161+Expense!U172)</f>
        <v>0</v>
      </c>
      <c r="U31" s="5">
        <f ca="1">IF(U$2&gt;Exit,0,Expense!V161+Expense!V172)</f>
        <v>0</v>
      </c>
      <c r="V31" s="5">
        <f ca="1">IF(V$2&gt;Exit,0,Expense!W161+Expense!W172)</f>
        <v>0</v>
      </c>
      <c r="W31" s="5">
        <f ca="1">IF(W$2&gt;Exit,0,Expense!X161+Expense!X172)</f>
        <v>0</v>
      </c>
      <c r="X31" s="5">
        <f ca="1">IF(X$2&gt;Exit,0,Expense!Y161+Expense!Y172)</f>
        <v>0</v>
      </c>
      <c r="Y31" s="5">
        <f ca="1">IF(Y$2&gt;Exit,0,Expense!Z161+Expense!Z172)</f>
        <v>0</v>
      </c>
      <c r="Z31" s="5">
        <f ca="1">IF(Z$2&gt;Exit,0,Expense!AA161+Expense!AA172)</f>
        <v>0</v>
      </c>
      <c r="AA31" s="5">
        <f ca="1">IF(AA$2&gt;Exit,0,Expense!AB161+Expense!AB172)</f>
        <v>0</v>
      </c>
      <c r="AB31" s="5">
        <f ca="1">IF(AB$2&gt;Exit,0,Expense!AC161+Expense!AC172)</f>
        <v>0</v>
      </c>
      <c r="AC31" s="5">
        <f ca="1">IF(AC$2&gt;Exit,0,Expense!AD161+Expense!AD172)</f>
        <v>0</v>
      </c>
      <c r="AD31" s="5">
        <f ca="1">IF(AD$2&gt;Exit,0,Expense!AE161+Expense!AE172)</f>
        <v>0</v>
      </c>
      <c r="AE31" s="5">
        <f ca="1">IF(AE$2&gt;Exit,0,Expense!AF161+Expense!AF172)</f>
        <v>0</v>
      </c>
      <c r="AF31" s="5">
        <f ca="1">IF(AF$2&gt;Exit,0,Expense!AG161+Expense!AG172)</f>
        <v>0</v>
      </c>
      <c r="AG31" s="5">
        <f ca="1">IF(AG$2&gt;Exit,0,Expense!AH161+Expense!AH172)</f>
        <v>0</v>
      </c>
      <c r="AH31" s="5">
        <f ca="1">IF(AH$2&gt;Exit,0,Expense!AI161+Expense!AI172)</f>
        <v>0</v>
      </c>
      <c r="AI31" s="5">
        <f ca="1">IF(AI$2&gt;Exit,0,Expense!AJ161+Expense!AJ172)</f>
        <v>0</v>
      </c>
      <c r="AJ31" s="5">
        <f ca="1">IF(AJ$2&gt;Exit,0,Expense!AK161+Expense!AK172)</f>
        <v>0</v>
      </c>
      <c r="AK31" s="5">
        <f ca="1">IF(AK$2&gt;Exit,0,Expense!AL161+Expense!AL172)</f>
        <v>0</v>
      </c>
      <c r="AL31" s="5">
        <f ca="1">IF(AL$2&gt;Exit,0,Expense!AM161+Expense!AM172)</f>
        <v>0</v>
      </c>
      <c r="AM31" s="5">
        <f ca="1">IF(AM$2&gt;Exit,0,Expense!AN161+Expense!AN172)</f>
        <v>0</v>
      </c>
      <c r="AN31" s="5">
        <f ca="1">IF(AN$2&gt;Exit,0,Expense!AO161+Expense!AO172)</f>
        <v>0</v>
      </c>
      <c r="AO31" s="5">
        <f ca="1">IF(AO$2&gt;Exit,0,Expense!AP161+Expense!AP172)</f>
        <v>0</v>
      </c>
      <c r="AP31" s="5">
        <f ca="1">IF(AP$2&gt;Exit,0,Expense!AQ161+Expense!AQ172)</f>
        <v>0</v>
      </c>
      <c r="AQ31" s="5">
        <f ca="1">IF(AQ$2&gt;Exit,0,Expense!AR161+Expense!AR172)</f>
        <v>0</v>
      </c>
      <c r="AR31" s="5">
        <f ca="1">IF(AR$2&gt;Exit,0,Expense!AS161+Expense!AS172)</f>
        <v>0</v>
      </c>
      <c r="AS31" s="5">
        <f ca="1">IF(AS$2&gt;Exit,0,Expense!AT161+Expense!AT172)</f>
        <v>0</v>
      </c>
      <c r="AT31" s="5">
        <f ca="1">IF(AT$2&gt;Exit,0,Expense!AU161+Expense!AU172)</f>
        <v>0</v>
      </c>
      <c r="AU31" s="5">
        <f ca="1">IF(AU$2&gt;Exit,0,Expense!AV161+Expense!AV172)</f>
        <v>0</v>
      </c>
      <c r="AV31" s="5">
        <f ca="1">IF(AV$2&gt;Exit,0,Expense!AW161+Expense!AW172)</f>
        <v>0</v>
      </c>
      <c r="AW31" s="5">
        <f ca="1">IF(AW$2&gt;Exit,0,Expense!AX161+Expense!AX172)</f>
        <v>0</v>
      </c>
      <c r="AX31" s="5">
        <f ca="1">IF(AX$2&gt;Exit,0,Expense!AY161+Expense!AY172)</f>
        <v>0</v>
      </c>
      <c r="AY31" s="5">
        <f ca="1">IF(AY$2&gt;Exit,0,Expense!AZ161+Expense!AZ172)</f>
        <v>0</v>
      </c>
      <c r="AZ31" s="5">
        <f ca="1">IF(AZ$2&gt;Exit,0,Expense!BA161+Expense!BA172)</f>
        <v>0</v>
      </c>
      <c r="BA31" s="5">
        <f ca="1">IF(BA$2&gt;Exit,0,Expense!BB161+Expense!BB172)</f>
        <v>0</v>
      </c>
      <c r="BB31" s="5">
        <f ca="1">IF(BB$2&gt;Exit,0,Expense!BC161+Expense!BC172)</f>
        <v>0</v>
      </c>
      <c r="BC31" s="5">
        <f ca="1">IF(BC$2&gt;Exit,0,Expense!BD161+Expense!BD172)</f>
        <v>0</v>
      </c>
      <c r="BD31" s="5">
        <f ca="1">IF(BD$2&gt;Exit,0,Expense!BE161+Expense!BE172)</f>
        <v>0</v>
      </c>
      <c r="BE31" s="5">
        <f ca="1">IF(BE$2&gt;Exit,0,Expense!BF161+Expense!BF172)</f>
        <v>0</v>
      </c>
      <c r="BF31" s="5">
        <f ca="1">IF(BF$2&gt;Exit,0,Expense!BG161+Expense!BG172)</f>
        <v>0</v>
      </c>
      <c r="BG31" s="5">
        <f ca="1">IF(BG$2&gt;Exit,0,Expense!BH161+Expense!BH172)</f>
        <v>0</v>
      </c>
      <c r="BH31" s="5">
        <f ca="1">IF(BH$2&gt;Exit,0,Expense!BI161+Expense!BI172)</f>
        <v>0</v>
      </c>
      <c r="BI31" s="5">
        <f ca="1">IF(BI$2&gt;Exit,0,Expense!BJ161+Expense!BJ172)</f>
        <v>0</v>
      </c>
      <c r="BJ31" s="5">
        <f ca="1">IF(BJ$2&gt;Exit,0,Expense!BK161+Expense!BK172)</f>
        <v>0</v>
      </c>
      <c r="BK31" s="5">
        <f ca="1">IF(BK$2&gt;Exit,0,Expense!BL161+Expense!BL172)</f>
        <v>0</v>
      </c>
      <c r="BL31" s="5">
        <f ca="1">IF(BL$2&gt;Exit,0,Expense!BM161+Expense!BM172)</f>
        <v>0</v>
      </c>
      <c r="BM31" s="5">
        <f ca="1">IF(BM$2&gt;Exit,0,Expense!BN161+Expense!BN172)</f>
        <v>0</v>
      </c>
      <c r="BN31" s="5">
        <f ca="1">IF(BN$2&gt;Exit,0,Expense!BO161+Expense!BO172)</f>
        <v>0</v>
      </c>
      <c r="BO31" s="5">
        <f ca="1">IF(BO$2&gt;Exit,0,Expense!BP161+Expense!BP172)</f>
        <v>0</v>
      </c>
      <c r="BP31" s="5">
        <f ca="1">IF(BP$2&gt;Exit,0,Expense!BQ161+Expense!BQ172)</f>
        <v>0</v>
      </c>
      <c r="BQ31" s="5">
        <f ca="1">IF(BQ$2&gt;Exit,0,Expense!BR161+Expense!BR172)</f>
        <v>0</v>
      </c>
      <c r="BR31" s="5">
        <f ca="1">IF(BR$2&gt;Exit,0,Expense!BS161+Expense!BS172)</f>
        <v>0</v>
      </c>
      <c r="BS31" s="5">
        <f ca="1">IF(BS$2&gt;Exit,0,Expense!BT161+Expense!BT172)</f>
        <v>0</v>
      </c>
      <c r="BT31" s="5">
        <f ca="1">IF(BT$2&gt;Exit,0,Expense!BU161+Expense!BU172)</f>
        <v>0</v>
      </c>
      <c r="BU31" s="5">
        <f ca="1">IF(BU$2&gt;Exit,0,Expense!BV161+Expense!BV172)</f>
        <v>0</v>
      </c>
      <c r="BV31" s="5">
        <f ca="1">IF(BV$2&gt;Exit,0,Expense!BW161+Expense!BW172)</f>
        <v>0</v>
      </c>
      <c r="BW31" s="5">
        <f ca="1">IF(BW$2&gt;Exit,0,Expense!BX161+Expense!BX172)</f>
        <v>0</v>
      </c>
      <c r="BX31" s="5">
        <f ca="1">IF(BX$2&gt;Exit,0,Expense!BY161+Expense!BY172)</f>
        <v>0</v>
      </c>
      <c r="BY31" s="5">
        <f ca="1">IF(BY$2&gt;Exit,0,Expense!BZ161+Expense!BZ172)</f>
        <v>0</v>
      </c>
      <c r="BZ31" s="5">
        <f ca="1">IF(BZ$2&gt;Exit,0,Expense!CA161+Expense!CA172)</f>
        <v>6949309.3253731346</v>
      </c>
      <c r="CA31" s="5">
        <f ca="1">IF(CA$2&gt;Exit,0,Expense!CB161+Expense!CB172)</f>
        <v>0</v>
      </c>
      <c r="CB31" s="5">
        <f ca="1">IF(CB$2&gt;Exit,0,Expense!CC161+Expense!CC172)</f>
        <v>0</v>
      </c>
      <c r="CC31" s="5">
        <f ca="1">IF(CC$2&gt;Exit,0,Expense!CD161+Expense!CD172)</f>
        <v>560705.63104477618</v>
      </c>
      <c r="CD31" s="5">
        <f ca="1">IF(CD$2&gt;Exit,0,Expense!CE161+Expense!CE172)</f>
        <v>43131.202388059741</v>
      </c>
      <c r="CE31" s="5">
        <f ca="1">IF(CE$2&gt;Exit,0,Expense!CF161+Expense!CF172)</f>
        <v>43131.202388059741</v>
      </c>
      <c r="CF31" s="5">
        <f ca="1">IF(CF$2&gt;Exit,0,Expense!CG161+Expense!CG172)</f>
        <v>43131.202388059741</v>
      </c>
      <c r="CG31" s="5">
        <f ca="1">IF(CG$2&gt;Exit,0,Expense!CH161+Expense!CH172)</f>
        <v>43131.202388059741</v>
      </c>
      <c r="CH31" s="5">
        <f ca="1">IF(CH$2&gt;Exit,0,Expense!CI161+Expense!CI172)</f>
        <v>43131.202388059741</v>
      </c>
      <c r="CI31" s="5">
        <f ca="1">IF(CI$2&gt;Exit,0,Expense!CJ161+Expense!CJ172)</f>
        <v>43131.202388059741</v>
      </c>
      <c r="CJ31" s="5">
        <f ca="1">IF(CJ$2&gt;Exit,0,Expense!CK161+Expense!CK172)</f>
        <v>43131.202388059741</v>
      </c>
      <c r="CK31" s="5">
        <f ca="1">IF(CK$2&gt;Exit,0,Expense!CL161+Expense!CL172)</f>
        <v>43131.202388059741</v>
      </c>
      <c r="CL31" s="5">
        <f ca="1">IF(CL$2&gt;Exit,0,Expense!CM161+Expense!CM172)</f>
        <v>26200.096791044776</v>
      </c>
      <c r="CM31" s="5">
        <f ca="1">IF(CM$2&gt;Exit,0,Expense!CN161+Expense!CN172)</f>
        <v>0</v>
      </c>
      <c r="CN31" s="5">
        <f ca="1">IF(CN$2&gt;Exit,0,Expense!CO161+Expense!CO172)</f>
        <v>0</v>
      </c>
      <c r="CO31" s="5">
        <f ca="1">IF(CO$2&gt;Exit,0,Expense!CP161+Expense!CP172)</f>
        <v>0</v>
      </c>
      <c r="CP31" s="5">
        <f ca="1">IF(CP$2&gt;Exit,0,Expense!CQ161+Expense!CQ172)</f>
        <v>0</v>
      </c>
      <c r="CQ31" s="5">
        <f ca="1">IF(CQ$2&gt;Exit,0,Expense!CR161+Expense!CR172)</f>
        <v>0</v>
      </c>
      <c r="CR31" s="5">
        <f ca="1">IF(CR$2&gt;Exit,0,Expense!CS161+Expense!CS172)</f>
        <v>0</v>
      </c>
      <c r="CS31" s="5">
        <f ca="1">IF(CS$2&gt;Exit,0,Expense!CT161+Expense!CT172)</f>
        <v>0</v>
      </c>
      <c r="CT31" s="5">
        <f ca="1">IF(CT$2&gt;Exit,0,Expense!CU161+Expense!CU172)</f>
        <v>0</v>
      </c>
      <c r="CU31" s="5">
        <f ca="1">IF(CU$2&gt;Exit,0,Expense!CV161+Expense!CV172)</f>
        <v>0</v>
      </c>
      <c r="CV31" s="5">
        <f ca="1">IF(CV$2&gt;Exit,0,Expense!CW161+Expense!CW172)</f>
        <v>0</v>
      </c>
      <c r="CW31" s="5">
        <f ca="1">IF(CW$2&gt;Exit,0,Expense!CX161+Expense!CX172)</f>
        <v>0</v>
      </c>
      <c r="CX31" s="5">
        <f ca="1">IF(CX$2&gt;Exit,0,Expense!CY161+Expense!CY172)</f>
        <v>168338.49551704479</v>
      </c>
      <c r="CY31" s="5">
        <f ca="1">IF(CY$2&gt;Exit,0,Expense!CZ161+Expense!CZ172)</f>
        <v>0</v>
      </c>
      <c r="CZ31" s="5">
        <f ca="1">IF(CZ$2&gt;Exit,0,Expense!DA161+Expense!DA172)</f>
        <v>0</v>
      </c>
      <c r="DA31" s="5">
        <f ca="1">IF(DA$2&gt;Exit,0,Expense!DB161+Expense!DB172)</f>
        <v>0</v>
      </c>
      <c r="DB31" s="5">
        <f ca="1">IF(DB$2&gt;Exit,0,Expense!DC161+Expense!DC172)</f>
        <v>0</v>
      </c>
      <c r="DC31" s="5">
        <f ca="1">IF(DC$2&gt;Exit,0,Expense!DD161+Expense!DD172)</f>
        <v>0</v>
      </c>
      <c r="DD31" s="5">
        <f ca="1">IF(DD$2&gt;Exit,0,Expense!DE161+Expense!DE172)</f>
        <v>0</v>
      </c>
      <c r="DE31" s="5">
        <f ca="1">IF(DE$2&gt;Exit,0,Expense!DF161+Expense!DF172)</f>
        <v>0</v>
      </c>
      <c r="DF31" s="5">
        <f ca="1">IF(DF$2&gt;Exit,0,Expense!DG161+Expense!DG172)</f>
        <v>0</v>
      </c>
      <c r="DG31" s="5">
        <f ca="1">IF(DG$2&gt;Exit,0,Expense!DH161+Expense!DH172)</f>
        <v>0</v>
      </c>
      <c r="DH31" s="5">
        <f ca="1">IF(DH$2&gt;Exit,0,Expense!DI161+Expense!DI172)</f>
        <v>0</v>
      </c>
      <c r="DI31" s="5">
        <f ca="1">IF(DI$2&gt;Exit,0,Expense!DJ161+Expense!DJ172)</f>
        <v>0</v>
      </c>
      <c r="DJ31" s="5">
        <f ca="1">IF(DJ$2&gt;Exit,0,Expense!DK161+Expense!DK172)</f>
        <v>335631.50829941651</v>
      </c>
      <c r="DK31" s="5">
        <f ca="1">IF(DK$2&gt;Exit,0,Expense!DL161+Expense!DL172)</f>
        <v>0</v>
      </c>
      <c r="DL31" s="5">
        <f ca="1">IF(DL$2&gt;Exit,0,Expense!DM161+Expense!DM172)</f>
        <v>0</v>
      </c>
      <c r="DM31" s="5">
        <f ca="1">IF(DM$2&gt;Exit,0,Expense!DN161+Expense!DN172)</f>
        <v>0</v>
      </c>
      <c r="DN31" s="5">
        <f ca="1">IF(DN$2&gt;Exit,0,Expense!DO161+Expense!DO172)</f>
        <v>0</v>
      </c>
      <c r="DO31" s="5">
        <f ca="1">IF(DO$2&gt;Exit,0,Expense!DP161+Expense!DP172)</f>
        <v>0</v>
      </c>
      <c r="DP31" s="5">
        <f ca="1">IF(DP$2&gt;Exit,0,Expense!DQ161+Expense!DQ172)</f>
        <v>0</v>
      </c>
      <c r="DQ31" s="5">
        <f ca="1">IF(DQ$2&gt;Exit,0,Expense!DR161+Expense!DR172)</f>
        <v>0</v>
      </c>
      <c r="DR31" s="5">
        <f ca="1">IF(DR$2&gt;Exit,0,Expense!DS161+Expense!DS172)</f>
        <v>0</v>
      </c>
      <c r="DS31" s="5">
        <f ca="1">IF(DS$2&gt;Exit,0,Expense!DT161+Expense!DT172)</f>
        <v>0</v>
      </c>
      <c r="DT31" s="5">
        <f ca="1">IF(DT$2&gt;Exit,0,Expense!DU161+Expense!DU172)</f>
        <v>0</v>
      </c>
      <c r="DU31" s="5">
        <f ca="1">IF(DU$2&gt;Exit,0,Expense!DV161+Expense!DV172)</f>
        <v>0</v>
      </c>
      <c r="DV31" s="5">
        <f ca="1">IF(DV$2&gt;Exit,0,Expense!DW161+Expense!DW172)</f>
        <v>1023778.7602754813</v>
      </c>
      <c r="DW31" s="5">
        <f ca="1">IF(DW$2&gt;Exit,0,Expense!DX161+Expense!DX172)</f>
        <v>0</v>
      </c>
      <c r="DX31" s="5">
        <f ca="1">IF(DX$2&gt;Exit,0,Expense!DY161+Expense!DY172)</f>
        <v>0</v>
      </c>
      <c r="DY31" s="5">
        <f ca="1">IF(DY$2&gt;Exit,0,Expense!DZ161+Expense!DZ172)</f>
        <v>0</v>
      </c>
      <c r="DZ31" s="5">
        <f ca="1">IF(DZ$2&gt;Exit,0,Expense!EA161+Expense!EA172)</f>
        <v>0</v>
      </c>
      <c r="EA31" s="5">
        <f ca="1">IF(EA$2&gt;Exit,0,Expense!EB161+Expense!EB172)</f>
        <v>0</v>
      </c>
      <c r="EB31" s="5">
        <f ca="1">IF(EB$2&gt;Exit,0,Expense!EC161+Expense!EC172)</f>
        <v>0</v>
      </c>
      <c r="EC31" s="5">
        <f ca="1">IF(EC$2&gt;Exit,0,Expense!ED161+Expense!ED172)</f>
        <v>0</v>
      </c>
      <c r="ED31" s="5">
        <f ca="1">IF(ED$2&gt;Exit,0,Expense!EE161+Expense!EE172)</f>
        <v>0</v>
      </c>
      <c r="EE31" s="5">
        <f ca="1">IF(EE$2&gt;Exit,0,Expense!EF161+Expense!EF172)</f>
        <v>0</v>
      </c>
      <c r="EF31" s="5">
        <f ca="1">IF(EF$2&gt;Exit,0,Expense!EG161+Expense!EG172)</f>
        <v>0</v>
      </c>
      <c r="EG31" s="5">
        <f ca="1">IF(EG$2&gt;Exit,0,Expense!EH161+Expense!EH172)</f>
        <v>0</v>
      </c>
      <c r="EH31" s="5">
        <f ca="1">IF(EH$2&gt;Exit,0,Expense!EI161+Expense!EI172)</f>
        <v>38125.949563523798</v>
      </c>
      <c r="EI31" s="5">
        <f ca="1">IF(EI$2&gt;Exit,0,Expense!EJ161+Expense!EJ172)</f>
        <v>0</v>
      </c>
      <c r="EJ31" s="5">
        <f ca="1">IF(EJ$2&gt;Exit,0,Expense!EK161+Expense!EK172)</f>
        <v>0</v>
      </c>
      <c r="EK31" s="5">
        <f ca="1">IF(EK$2&gt;Exit,0,Expense!EL161+Expense!EL172)</f>
        <v>0</v>
      </c>
      <c r="EL31" s="5">
        <f ca="1">IF(EL$2&gt;Exit,0,Expense!EM161+Expense!EM172)</f>
        <v>0</v>
      </c>
      <c r="EM31" s="5">
        <f ca="1">IF(EM$2&gt;Exit,0,Expense!EN161+Expense!EN172)</f>
        <v>0</v>
      </c>
      <c r="EN31" s="5">
        <f ca="1">IF(EN$2&gt;Exit,0,Expense!EO161+Expense!EO172)</f>
        <v>0</v>
      </c>
      <c r="EO31" s="5">
        <f ca="1">IF(EO$2&gt;Exit,0,Expense!EP161+Expense!EP172)</f>
        <v>0</v>
      </c>
      <c r="EP31" s="5">
        <f ca="1">IF(EP$2&gt;Exit,0,Expense!EQ161+Expense!EQ172)</f>
        <v>0</v>
      </c>
      <c r="EQ31" s="5">
        <f ca="1">IF(EQ$2&gt;Exit,0,Expense!ER161+Expense!ER172)</f>
        <v>0</v>
      </c>
      <c r="ER31" s="5">
        <f ca="1">IF(ER$2&gt;Exit,0,Expense!ES161+Expense!ES172)</f>
        <v>0</v>
      </c>
      <c r="ES31" s="5">
        <f ca="1">IF(ES$2&gt;Exit,0,Expense!ET161+Expense!ET172)</f>
        <v>0</v>
      </c>
      <c r="ET31" s="5">
        <f ca="1">IF(ET$2&gt;Exit,0,Expense!EU161+Expense!EU172)</f>
        <v>482471.89642277366</v>
      </c>
      <c r="EU31" s="5">
        <f ca="1">IF(EU$2&gt;Exit,0,Expense!EV161+Expense!EV172)</f>
        <v>0</v>
      </c>
      <c r="EV31" s="5">
        <f ca="1">IF(EV$2&gt;Exit,0,Expense!EW161+Expense!EW172)</f>
        <v>0</v>
      </c>
      <c r="EW31" s="5">
        <f ca="1">IF(EW$2&gt;Exit,0,Expense!EX161+Expense!EX172)</f>
        <v>0</v>
      </c>
      <c r="EX31" s="5">
        <f>IF(EX$2&gt;Exit,0,Expense!EY161+Expense!EY172)</f>
        <v>0</v>
      </c>
      <c r="EY31" s="5">
        <f>IF(EY$2&gt;Exit,0,Expense!EZ161+Expense!EZ172)</f>
        <v>0</v>
      </c>
      <c r="EZ31" s="5">
        <f>IF(EZ$2&gt;Exit,0,Expense!FA161+Expense!FA172)</f>
        <v>0</v>
      </c>
      <c r="FA31" s="5">
        <f>IF(FA$2&gt;Exit,0,Expense!FB161+Expense!FB172)</f>
        <v>0</v>
      </c>
      <c r="FB31" s="5">
        <f>IF(FB$2&gt;Exit,0,Expense!FC161+Expense!FC172)</f>
        <v>0</v>
      </c>
      <c r="FC31" s="5">
        <f>IF(FC$2&gt;Exit,0,Expense!FD161+Expense!FD172)</f>
        <v>0</v>
      </c>
      <c r="FD31" s="5">
        <f>IF(FD$2&gt;Exit,0,Expense!FE161+Expense!FE172)</f>
        <v>0</v>
      </c>
      <c r="FE31" s="5">
        <f>IF(FE$2&gt;Exit,0,Expense!FF161+Expense!FF172)</f>
        <v>0</v>
      </c>
      <c r="FF31" s="5">
        <f>IF(FF$2&gt;Exit,0,Expense!FG161+Expense!FG172)</f>
        <v>0</v>
      </c>
      <c r="FG31" s="5">
        <f>IF(FG$2&gt;Exit,0,Expense!FH161+Expense!FH172)</f>
        <v>0</v>
      </c>
      <c r="FH31" s="5">
        <f>IF(FH$2&gt;Exit,0,Expense!FI161+Expense!FI172)</f>
        <v>0</v>
      </c>
      <c r="FI31" s="5">
        <f>IF(FI$2&gt;Exit,0,Expense!FJ161+Expense!FJ172)</f>
        <v>0</v>
      </c>
      <c r="FJ31" s="5">
        <f>IF(FJ$2&gt;Exit,0,Expense!FK161+Expense!FK172)</f>
        <v>0</v>
      </c>
      <c r="FK31" s="5">
        <f>IF(FK$2&gt;Exit,0,Expense!FL161+Expense!FL172)</f>
        <v>0</v>
      </c>
      <c r="FL31" s="5">
        <f>IF(FL$2&gt;Exit,0,Expense!FM161+Expense!FM172)</f>
        <v>0</v>
      </c>
      <c r="FM31" s="5">
        <f>IF(FM$2&gt;Exit,0,Expense!FN161+Expense!FN172)</f>
        <v>0</v>
      </c>
      <c r="FN31" s="5">
        <f>IF(FN$2&gt;Exit,0,Expense!FO161+Expense!FO172)</f>
        <v>0</v>
      </c>
      <c r="FO31" s="5">
        <f>IF(FO$2&gt;Exit,0,Expense!FP161+Expense!FP172)</f>
        <v>0</v>
      </c>
      <c r="FP31" s="5">
        <f>IF(FP$2&gt;Exit,0,Expense!FQ161+Expense!FQ172)</f>
        <v>0</v>
      </c>
      <c r="FQ31" s="5">
        <f>IF(FQ$2&gt;Exit,0,Expense!FR161+Expense!FR172)</f>
        <v>0</v>
      </c>
      <c r="FR31" s="5">
        <f>IF(FR$2&gt;Exit,0,Expense!FS161+Expense!FS172)</f>
        <v>0</v>
      </c>
      <c r="FS31" s="5">
        <f>IF(FS$2&gt;Exit,0,Expense!FT161+Expense!FT172)</f>
        <v>0</v>
      </c>
      <c r="FT31" s="5">
        <f>IF(FT$2&gt;Exit,0,Expense!FU161+Expense!FU172)</f>
        <v>0</v>
      </c>
      <c r="FU31" s="5">
        <f>IF(FU$2&gt;Exit,0,Expense!FV161+Expense!FV172)</f>
        <v>0</v>
      </c>
      <c r="FV31" s="5">
        <f>IF(FV$2&gt;Exit,0,Expense!FW161+Expense!FW172)</f>
        <v>0</v>
      </c>
      <c r="FW31" s="5">
        <f>IF(FW$2&gt;Exit,0,Expense!FX161+Expense!FX172)</f>
        <v>0</v>
      </c>
      <c r="FX31" s="5">
        <f>IF(FX$2&gt;Exit,0,Expense!FY161+Expense!FY172)</f>
        <v>0</v>
      </c>
      <c r="FY31" s="5">
        <f>IF(FY$2&gt;Exit,0,Expense!FZ161+Expense!FZ172)</f>
        <v>0</v>
      </c>
      <c r="FZ31" s="5">
        <f>IF(FZ$2&gt;Exit,0,Expense!GA161+Expense!GA172)</f>
        <v>0</v>
      </c>
      <c r="GA31" s="5">
        <f>IF(GA$2&gt;Exit,0,Expense!GB161+Expense!GB172)</f>
        <v>0</v>
      </c>
      <c r="GB31" s="5">
        <f>IF(GB$2&gt;Exit,0,Expense!GC161+Expense!GC172)</f>
        <v>0</v>
      </c>
      <c r="GC31" s="5">
        <f>IF(GC$2&gt;Exit,0,Expense!GD161+Expense!GD172)</f>
        <v>0</v>
      </c>
      <c r="GD31" s="5">
        <f>IF(GD$2&gt;Exit,0,Expense!GE161+Expense!GE172)</f>
        <v>0</v>
      </c>
      <c r="GE31" s="5">
        <f>IF(GE$2&gt;Exit,0,Expense!GF161+Expense!GF172)</f>
        <v>0</v>
      </c>
      <c r="GF31" s="5">
        <f>IF(GF$2&gt;Exit,0,Expense!GG161+Expense!GG172)</f>
        <v>0</v>
      </c>
      <c r="GG31" s="5">
        <f>IF(GG$2&gt;Exit,0,Expense!GH161+Expense!GH172)</f>
        <v>0</v>
      </c>
      <c r="GH31" s="5">
        <f>IF(GH$2&gt;Exit,0,Expense!GI161+Expense!GI172)</f>
        <v>0</v>
      </c>
      <c r="GI31" s="5">
        <f>IF(GI$2&gt;Exit,0,Expense!GJ161+Expense!GJ172)</f>
        <v>0</v>
      </c>
      <c r="GJ31" s="5">
        <f>IF(GJ$2&gt;Exit,0,Expense!GK161+Expense!GK172)</f>
        <v>0</v>
      </c>
      <c r="GK31" s="5">
        <f>IF(GK$2&gt;Exit,0,Expense!GL161+Expense!GL172)</f>
        <v>0</v>
      </c>
      <c r="GL31" s="5">
        <f>IF(GL$2&gt;Exit,0,Expense!GM161+Expense!GM172)</f>
        <v>0</v>
      </c>
      <c r="GM31" s="5">
        <f>IF(GM$2&gt;Exit,0,Expense!GN161+Expense!GN172)</f>
        <v>0</v>
      </c>
      <c r="GN31" s="5">
        <f>IF(GN$2&gt;Exit,0,Expense!GO161+Expense!GO172)</f>
        <v>0</v>
      </c>
      <c r="GO31" s="5">
        <f>IF(GO$2&gt;Exit,0,Expense!GP161+Expense!GP172)</f>
        <v>0</v>
      </c>
      <c r="GP31" s="5">
        <f>IF(GP$2&gt;Exit,0,Expense!GQ161+Expense!GQ172)</f>
        <v>0</v>
      </c>
      <c r="GQ31" s="5">
        <f>IF(GQ$2&gt;Exit,0,Expense!GR161+Expense!GR172)</f>
        <v>0</v>
      </c>
      <c r="GR31" s="5">
        <f>IF(GR$2&gt;Exit,0,Expense!GS161+Expense!GS172)</f>
        <v>0</v>
      </c>
      <c r="GS31" s="5">
        <f>IF(GS$2&gt;Exit,0,Expense!GT161+Expense!GT172)</f>
        <v>0</v>
      </c>
      <c r="GT31" s="5">
        <f>IF(GT$2&gt;Exit,0,Expense!GU161+Expense!GU172)</f>
        <v>0</v>
      </c>
      <c r="GU31" s="5">
        <f>IF(GU$2&gt;Exit,0,Expense!GV161+Expense!GV172)</f>
        <v>0</v>
      </c>
      <c r="GV31" s="5">
        <f>IF(GV$2&gt;Exit,0,Expense!GW161+Expense!GW172)</f>
        <v>0</v>
      </c>
      <c r="GW31" s="5">
        <f>IF(GW$2&gt;Exit,0,Expense!GX161+Expense!GX172)</f>
        <v>0</v>
      </c>
      <c r="GX31" s="5">
        <f>IF(GX$2&gt;Exit,0,Expense!GY161+Expense!GY172)</f>
        <v>0</v>
      </c>
      <c r="GY31" s="5">
        <f>IF(GY$2&gt;Exit,0,Expense!GZ161+Expense!GZ172)</f>
        <v>0</v>
      </c>
      <c r="GZ31" s="5">
        <f>IF(GZ$2&gt;Exit,0,Expense!HA161+Expense!HA172)</f>
        <v>0</v>
      </c>
      <c r="HA31" s="5">
        <f>IF(HA$2&gt;Exit,0,Expense!HB161+Expense!HB172)</f>
        <v>0</v>
      </c>
      <c r="HB31" s="5">
        <f>IF(HB$2&gt;Exit,0,Expense!HC161+Expense!HC172)</f>
        <v>0</v>
      </c>
      <c r="HC31" s="5">
        <f>IF(HC$2&gt;Exit,0,Expense!HD161+Expense!HD172)</f>
        <v>0</v>
      </c>
      <c r="HD31" s="5">
        <f>IF(HD$2&gt;Exit,0,Expense!HE161+Expense!HE172)</f>
        <v>0</v>
      </c>
      <c r="HE31" s="5">
        <f>IF(HE$2&gt;Exit,0,Expense!HF161+Expense!HF172)</f>
        <v>0</v>
      </c>
      <c r="HF31" s="5">
        <f>IF(HF$2&gt;Exit,0,Expense!HG161+Expense!HG172)</f>
        <v>0</v>
      </c>
      <c r="HG31" s="5">
        <f>IF(HG$2&gt;Exit,0,Expense!HH161+Expense!HH172)</f>
        <v>0</v>
      </c>
      <c r="HH31" s="5">
        <f>IF(HH$2&gt;Exit,0,Expense!HI161+Expense!HI172)</f>
        <v>0</v>
      </c>
      <c r="HI31" s="5">
        <f>IF(HI$2&gt;Exit,0,Expense!HJ161+Expense!HJ172)</f>
        <v>0</v>
      </c>
      <c r="HJ31" s="5">
        <f>IF(HJ$2&gt;Exit,0,Expense!HK161+Expense!HK172)</f>
        <v>0</v>
      </c>
      <c r="HK31" s="5">
        <f>IF(HK$2&gt;Exit,0,Expense!HL161+Expense!HL172)</f>
        <v>0</v>
      </c>
      <c r="HL31" s="5">
        <f>IF(HL$2&gt;Exit,0,Expense!HM161+Expense!HM172)</f>
        <v>0</v>
      </c>
      <c r="HM31" s="5">
        <f>IF(HM$2&gt;Exit,0,Expense!HN161+Expense!HN172)</f>
        <v>0</v>
      </c>
      <c r="HN31" s="5">
        <f>IF(HN$2&gt;Exit,0,Expense!HO161+Expense!HO172)</f>
        <v>0</v>
      </c>
      <c r="HO31" s="5">
        <f>IF(HO$2&gt;Exit,0,Expense!HP161+Expense!HP172)</f>
        <v>0</v>
      </c>
      <c r="HP31" s="5">
        <f>IF(HP$2&gt;Exit,0,Expense!HQ161+Expense!HQ172)</f>
        <v>0</v>
      </c>
      <c r="HQ31" s="5">
        <f>IF(HQ$2&gt;Exit,0,Expense!HR161+Expense!HR172)</f>
        <v>0</v>
      </c>
      <c r="HR31" s="5">
        <f>IF(HR$2&gt;Exit,0,Expense!HS161+Expense!HS172)</f>
        <v>0</v>
      </c>
      <c r="HS31" s="5">
        <f>IF(HS$2&gt;Exit,0,Expense!HT161+Expense!HT172)</f>
        <v>0</v>
      </c>
      <c r="HT31" s="5">
        <f>IF(HT$2&gt;Exit,0,Expense!HU161+Expense!HU172)</f>
        <v>0</v>
      </c>
      <c r="HU31" s="5">
        <f>IF(HU$2&gt;Exit,0,Expense!HV161+Expense!HV172)</f>
        <v>0</v>
      </c>
      <c r="HV31" s="5">
        <f>IF(HV$2&gt;Exit,0,Expense!HW161+Expense!HW172)</f>
        <v>0</v>
      </c>
      <c r="HW31" s="5">
        <f>IF(HW$2&gt;Exit,0,Expense!HX161+Expense!HX172)</f>
        <v>0</v>
      </c>
      <c r="HX31" s="5">
        <f>IF(HX$2&gt;Exit,0,Expense!HY161+Expense!HY172)</f>
        <v>0</v>
      </c>
      <c r="HY31" s="5">
        <f>IF(HY$2&gt;Exit,0,Expense!HZ161+Expense!HZ172)</f>
        <v>0</v>
      </c>
      <c r="HZ31" s="5">
        <f>IF(HZ$2&gt;Exit,0,Expense!IA161+Expense!IA172)</f>
        <v>0</v>
      </c>
      <c r="IA31" s="5">
        <f>IF(IA$2&gt;Exit,0,Expense!IB161+Expense!IB172)</f>
        <v>0</v>
      </c>
      <c r="IB31" s="5">
        <f>IF(IB$2&gt;Exit,0,Expense!IC161+Expense!IC172)</f>
        <v>0</v>
      </c>
      <c r="IC31" s="5">
        <f>IF(IC$2&gt;Exit,0,Expense!ID161+Expense!ID172)</f>
        <v>0</v>
      </c>
      <c r="ID31" s="5">
        <f>IF(ID$2&gt;Exit,0,Expense!IE161+Expense!IE172)</f>
        <v>0</v>
      </c>
      <c r="IE31" s="5">
        <f>IF(IE$2&gt;Exit,0,Expense!IF161+Expense!IF172)</f>
        <v>0</v>
      </c>
      <c r="IF31" s="5">
        <f>IF(IF$2&gt;Exit,0,Expense!IG161+Expense!IG172)</f>
        <v>0</v>
      </c>
      <c r="IG31" s="5">
        <f>IF(IG$2&gt;Exit,0,Expense!IH161+Expense!IH172)</f>
        <v>0</v>
      </c>
      <c r="IH31" s="5">
        <f>IF(IH$2&gt;Exit,0,Expense!II161+Expense!II172)</f>
        <v>0</v>
      </c>
      <c r="II31" s="5">
        <f>IF(II$2&gt;Exit,0,Expense!IJ161+Expense!IJ172)</f>
        <v>0</v>
      </c>
      <c r="IJ31" s="5">
        <f>IF(IJ$2&gt;Exit,0,Expense!IK161+Expense!IK172)</f>
        <v>0</v>
      </c>
      <c r="IK31" s="5">
        <f>IF(IK$2&gt;Exit,0,Expense!IL161+Expense!IL172)</f>
        <v>0</v>
      </c>
      <c r="IL31" s="5">
        <f>IF(IL$2&gt;Exit,0,Expense!IM161+Expense!IM172)</f>
        <v>0</v>
      </c>
      <c r="IM31" s="5">
        <f>IF(IM$2&gt;Exit,0,Expense!IN161+Expense!IN172)</f>
        <v>0</v>
      </c>
      <c r="IN31" s="5">
        <f>IF(IN$2&gt;Exit,0,Expense!IO161+Expense!IO172)</f>
        <v>0</v>
      </c>
      <c r="IO31" s="5">
        <f>IF(IO$2&gt;Exit,0,Expense!IP161+Expense!IP172)</f>
        <v>0</v>
      </c>
      <c r="IP31" s="5">
        <f>IF(IP$2&gt;Exit,0,Expense!IQ161+Expense!IQ172)</f>
        <v>0</v>
      </c>
      <c r="IQ31" s="5">
        <f>IF(IQ$2&gt;Exit,0,Expense!IR161+Expense!IR172)</f>
        <v>0</v>
      </c>
      <c r="IR31" s="5">
        <f>IF(IR$2&gt;Exit,0,Expense!IS161+Expense!IS172)</f>
        <v>0</v>
      </c>
      <c r="IS31" s="5">
        <f>IF(IS$2&gt;Exit,0,Expense!IT161+Expense!IT172)</f>
        <v>0</v>
      </c>
      <c r="IT31" s="5">
        <f>IF(IT$2&gt;Exit,0,Expense!IU161+Expense!IU172)</f>
        <v>0</v>
      </c>
      <c r="IU31" s="5">
        <f>IF(IU$2&gt;Exit,0,Expense!IV161+Expense!IV172)</f>
        <v>0</v>
      </c>
      <c r="IV31" s="5">
        <f>IF(IV$2&gt;Exit,0,Expense!IW161+Expense!IW172)</f>
        <v>0</v>
      </c>
      <c r="IW31" s="5">
        <f>IF(IW$2&gt;Exit,0,Expense!IX161+Expense!IX172)</f>
        <v>0</v>
      </c>
      <c r="IX31" s="5">
        <f>IF(IX$2&gt;Exit,0,Expense!IY161+Expense!IY172)</f>
        <v>0</v>
      </c>
      <c r="IY31" s="5">
        <f>IF(IY$2&gt;Exit,0,Expense!IZ161+Expense!IZ172)</f>
        <v>0</v>
      </c>
      <c r="IZ31" s="5">
        <f>IF(IZ$2&gt;Exit,0,Expense!JA161+Expense!JA172)</f>
        <v>0</v>
      </c>
      <c r="JA31" s="5">
        <f>IF(JA$2&gt;Exit,0,Expense!JB161+Expense!JB172)</f>
        <v>0</v>
      </c>
      <c r="JB31" s="5">
        <f>IF(JB$2&gt;Exit,0,Expense!JC161+Expense!JC172)</f>
        <v>0</v>
      </c>
      <c r="JC31" s="5">
        <f>IF(JC$2&gt;Exit,0,Expense!JD161+Expense!JD172)</f>
        <v>0</v>
      </c>
      <c r="JD31" s="5">
        <f>IF(JD$2&gt;Exit,0,Expense!JE161+Expense!JE172)</f>
        <v>0</v>
      </c>
      <c r="JE31" s="5">
        <f>IF(JE$2&gt;Exit,0,Expense!JF161+Expense!JF172)</f>
        <v>0</v>
      </c>
      <c r="JF31" s="5">
        <f>IF(JF$2&gt;Exit,0,Expense!JG161+Expense!JG172)</f>
        <v>0</v>
      </c>
      <c r="JG31" s="5">
        <f>IF(JG$2&gt;Exit,0,Expense!JH161+Expense!JH172)</f>
        <v>0</v>
      </c>
      <c r="JH31" s="5">
        <f>IF(JH$2&gt;Exit,0,Expense!JI161+Expense!JI172)</f>
        <v>0</v>
      </c>
      <c r="JI31" s="5">
        <f>IF(JI$2&gt;Exit,0,Expense!JJ161+Expense!JJ172)</f>
        <v>0</v>
      </c>
      <c r="JJ31" s="5">
        <f>IF(JJ$2&gt;Exit,0,Expense!JK161+Expense!JK172)</f>
        <v>0</v>
      </c>
      <c r="JK31" s="5">
        <f>IF(JK$2&gt;Exit,0,Expense!JL161+Expense!JL172)</f>
        <v>0</v>
      </c>
      <c r="JL31" s="5">
        <f>IF(JL$2&gt;Exit,0,Expense!JM161+Expense!JM172)</f>
        <v>0</v>
      </c>
      <c r="JM31" s="5">
        <f>IF(JM$2&gt;Exit,0,Expense!JN161+Expense!JN172)</f>
        <v>0</v>
      </c>
      <c r="JN31" s="5">
        <f>IF(JN$2&gt;Exit,0,Expense!JO161+Expense!JO172)</f>
        <v>0</v>
      </c>
      <c r="JO31" s="5">
        <f>IF(JO$2&gt;Exit,0,Expense!JP161+Expense!JP172)</f>
        <v>0</v>
      </c>
      <c r="JP31" s="5">
        <f>IF(JP$2&gt;Exit,0,Expense!JQ161+Expense!JQ172)</f>
        <v>0</v>
      </c>
      <c r="JQ31" s="5">
        <f>IF(JQ$2&gt;Exit,0,Expense!JR161+Expense!JR172)</f>
        <v>0</v>
      </c>
      <c r="JR31" s="5">
        <f>IF(JR$2&gt;Exit,0,Expense!JS161+Expense!JS172)</f>
        <v>0</v>
      </c>
      <c r="JS31" s="5">
        <f>IF(JS$2&gt;Exit,0,Expense!JT161+Expense!JT172)</f>
        <v>0</v>
      </c>
      <c r="JT31" s="5">
        <f>IF(JT$2&gt;Exit,0,Expense!JU161+Expense!JU172)</f>
        <v>0</v>
      </c>
      <c r="JU31" s="5">
        <f>IF(JU$2&gt;Exit,0,Expense!JV161+Expense!JV172)</f>
        <v>0</v>
      </c>
      <c r="JV31" s="5">
        <f>IF(JV$2&gt;Exit,0,Expense!JW161+Expense!JW172)</f>
        <v>0</v>
      </c>
      <c r="JW31" s="5">
        <f>IF(JW$2&gt;Exit,0,Expense!JX161+Expense!JX172)</f>
        <v>0</v>
      </c>
      <c r="JX31" s="5">
        <f>IF(JX$2&gt;Exit,0,Expense!JY161+Expense!JY172)</f>
        <v>0</v>
      </c>
      <c r="JY31" s="5">
        <f>IF(JY$2&gt;Exit,0,Expense!JZ161+Expense!JZ172)</f>
        <v>0</v>
      </c>
      <c r="JZ31" s="5">
        <f>IF(JZ$2&gt;Exit,0,Expense!KA161+Expense!KA172)</f>
        <v>0</v>
      </c>
      <c r="KA31" s="5">
        <f>IF(KA$2&gt;Exit,0,Expense!KB161+Expense!KB172)</f>
        <v>0</v>
      </c>
      <c r="KB31" s="5">
        <f>IF(KB$2&gt;Exit,0,Expense!KC161+Expense!KC172)</f>
        <v>0</v>
      </c>
      <c r="KC31" s="5">
        <f>IF(KC$2&gt;Exit,0,Expense!KD161+Expense!KD172)</f>
        <v>0</v>
      </c>
      <c r="KD31" s="5">
        <f>IF(KD$2&gt;Exit,0,Expense!KE161+Expense!KE172)</f>
        <v>0</v>
      </c>
      <c r="KE31" s="5">
        <f>IF(KE$2&gt;Exit,0,Expense!KF161+Expense!KF172)</f>
        <v>0</v>
      </c>
      <c r="KF31" s="5">
        <f>IF(KF$2&gt;Exit,0,Expense!KG161+Expense!KG172)</f>
        <v>0</v>
      </c>
      <c r="KG31" s="5">
        <f>IF(KG$2&gt;Exit,0,Expense!KH161+Expense!KH172)</f>
        <v>0</v>
      </c>
      <c r="KH31" s="5">
        <f>IF(KH$2&gt;Exit,0,Expense!KI161+Expense!KI172)</f>
        <v>0</v>
      </c>
      <c r="KI31" s="5">
        <f>IF(KI$2&gt;Exit,0,Expense!KJ161+Expense!KJ172)</f>
        <v>0</v>
      </c>
      <c r="KJ31" s="5">
        <f>IF(KJ$2&gt;Exit,0,Expense!KK161+Expense!KK172)</f>
        <v>0</v>
      </c>
      <c r="KK31" s="5">
        <f>IF(KK$2&gt;Exit,0,Expense!KL161+Expense!KL172)</f>
        <v>0</v>
      </c>
      <c r="KL31" s="5">
        <f>IF(KL$2&gt;Exit,0,Expense!KM161+Expense!KM172)</f>
        <v>0</v>
      </c>
      <c r="KM31" s="5">
        <f>IF(KM$2&gt;Exit,0,Expense!KN161+Expense!KN172)</f>
        <v>0</v>
      </c>
      <c r="KN31" s="5">
        <f>IF(KN$2&gt;Exit,0,Expense!KO161+Expense!KO172)</f>
        <v>0</v>
      </c>
      <c r="KO31" s="5">
        <f>IF(KO$2&gt;Exit,0,Expense!KP161+Expense!KP172)</f>
        <v>0</v>
      </c>
      <c r="KP31" s="5">
        <f>IF(KP$2&gt;Exit,0,Expense!KQ161+Expense!KQ172)</f>
        <v>0</v>
      </c>
      <c r="KQ31" s="5">
        <f>IF(KQ$2&gt;Exit,0,Expense!KR161+Expense!KR172)</f>
        <v>0</v>
      </c>
      <c r="KR31" s="5">
        <f>IF(KR$2&gt;Exit,0,Expense!KS161+Expense!KS172)</f>
        <v>0</v>
      </c>
      <c r="KS31" s="5">
        <f>IF(KS$2&gt;Exit,0,Expense!KT161+Expense!KT172)</f>
        <v>0</v>
      </c>
      <c r="KT31" s="5">
        <f>IF(KT$2&gt;Exit,0,Expense!KU161+Expense!KU172)</f>
        <v>0</v>
      </c>
      <c r="KU31" s="5">
        <f>IF(KU$2&gt;Exit,0,Expense!KV161+Expense!KV172)</f>
        <v>0</v>
      </c>
      <c r="KV31" s="5">
        <f>IF(KV$2&gt;Exit,0,Expense!KW161+Expense!KW172)</f>
        <v>0</v>
      </c>
      <c r="KW31" s="5">
        <f>IF(KW$2&gt;Exit,0,Expense!KX161+Expense!KX172)</f>
        <v>0</v>
      </c>
    </row>
    <row r="32" spans="1:309">
      <c r="A32" s="376" t="s">
        <v>487</v>
      </c>
      <c r="B32" s="377" t="s">
        <v>403</v>
      </c>
      <c r="C32" s="356" t="s">
        <v>403</v>
      </c>
      <c r="D32" s="5">
        <f>IF(D$2&gt;Exit,0,Expense!E217)</f>
        <v>0</v>
      </c>
      <c r="E32" s="5">
        <f>IF(E$2&gt;Exit,0,Expense!F217)</f>
        <v>0</v>
      </c>
      <c r="F32" s="5">
        <f>IF(F$2&gt;Exit,0,Expense!G217)</f>
        <v>0</v>
      </c>
      <c r="G32" s="5">
        <f>IF(G$2&gt;Exit,0,Expense!H217)</f>
        <v>0</v>
      </c>
      <c r="H32" s="5">
        <f>IF(H$2&gt;Exit,0,Expense!I217)</f>
        <v>0</v>
      </c>
      <c r="I32" s="5">
        <f>IF(I$2&gt;Exit,0,Expense!J217)</f>
        <v>0</v>
      </c>
      <c r="J32" s="5">
        <f>IF(J$2&gt;Exit,0,Expense!K217)</f>
        <v>0</v>
      </c>
      <c r="K32" s="5">
        <f>IF(K$2&gt;Exit,0,Expense!L217)</f>
        <v>0</v>
      </c>
      <c r="L32" s="5">
        <f>IF(L$2&gt;Exit,0,Expense!M217)</f>
        <v>0</v>
      </c>
      <c r="M32" s="5">
        <f>IF(M$2&gt;Exit,0,Expense!N217)</f>
        <v>0</v>
      </c>
      <c r="N32" s="5">
        <f>IF(N$2&gt;Exit,0,Expense!O217)</f>
        <v>0</v>
      </c>
      <c r="O32" s="5">
        <f>IF(O$2&gt;Exit,0,Expense!P217)</f>
        <v>0</v>
      </c>
      <c r="P32" s="5">
        <f>IF(P$2&gt;Exit,0,Expense!Q217)</f>
        <v>0</v>
      </c>
      <c r="Q32" s="5">
        <f>IF(Q$2&gt;Exit,0,Expense!R217)</f>
        <v>0</v>
      </c>
      <c r="R32" s="5">
        <f>IF(R$2&gt;Exit,0,Expense!S217)</f>
        <v>0</v>
      </c>
      <c r="S32" s="5">
        <f>IF(S$2&gt;Exit,0,Expense!T217)</f>
        <v>0</v>
      </c>
      <c r="T32" s="5">
        <f>IF(T$2&gt;Exit,0,Expense!U217)</f>
        <v>0</v>
      </c>
      <c r="U32" s="5">
        <f>IF(U$2&gt;Exit,0,Expense!V217)</f>
        <v>0</v>
      </c>
      <c r="V32" s="5">
        <f>IF(V$2&gt;Exit,0,Expense!W217)</f>
        <v>0</v>
      </c>
      <c r="W32" s="5">
        <f>IF(W$2&gt;Exit,0,Expense!X217)</f>
        <v>0</v>
      </c>
      <c r="X32" s="5">
        <f>IF(X$2&gt;Exit,0,Expense!Y217)</f>
        <v>0</v>
      </c>
      <c r="Y32" s="5">
        <f>IF(Y$2&gt;Exit,0,Expense!Z217)</f>
        <v>0</v>
      </c>
      <c r="Z32" s="5">
        <f>IF(Z$2&gt;Exit,0,Expense!AA217)</f>
        <v>0</v>
      </c>
      <c r="AA32" s="5">
        <f>IF(AA$2&gt;Exit,0,Expense!AB217)</f>
        <v>0</v>
      </c>
      <c r="AB32" s="5">
        <f>IF(AB$2&gt;Exit,0,Expense!AC217)</f>
        <v>0</v>
      </c>
      <c r="AC32" s="5">
        <f>IF(AC$2&gt;Exit,0,Expense!AD217)</f>
        <v>0</v>
      </c>
      <c r="AD32" s="5">
        <f>IF(AD$2&gt;Exit,0,Expense!AE217)</f>
        <v>0</v>
      </c>
      <c r="AE32" s="5">
        <f>IF(AE$2&gt;Exit,0,Expense!AF217)</f>
        <v>0</v>
      </c>
      <c r="AF32" s="5">
        <f>IF(AF$2&gt;Exit,0,Expense!AG217)</f>
        <v>0</v>
      </c>
      <c r="AG32" s="5">
        <f>IF(AG$2&gt;Exit,0,Expense!AH217)</f>
        <v>0</v>
      </c>
      <c r="AH32" s="5">
        <f>IF(AH$2&gt;Exit,0,Expense!AI217)</f>
        <v>0</v>
      </c>
      <c r="AI32" s="5">
        <f>IF(AI$2&gt;Exit,0,Expense!AJ217)</f>
        <v>0</v>
      </c>
      <c r="AJ32" s="5">
        <f>IF(AJ$2&gt;Exit,0,Expense!AK217)</f>
        <v>0</v>
      </c>
      <c r="AK32" s="5">
        <f>IF(AK$2&gt;Exit,0,Expense!AL217)</f>
        <v>0</v>
      </c>
      <c r="AL32" s="5">
        <f>IF(AL$2&gt;Exit,0,Expense!AM217)</f>
        <v>0</v>
      </c>
      <c r="AM32" s="5">
        <f>IF(AM$2&gt;Exit,0,Expense!AN217)</f>
        <v>0</v>
      </c>
      <c r="AN32" s="5">
        <f>IF(AN$2&gt;Exit,0,Expense!AO217)</f>
        <v>0</v>
      </c>
      <c r="AO32" s="5">
        <f>IF(AO$2&gt;Exit,0,Expense!AP217)</f>
        <v>0</v>
      </c>
      <c r="AP32" s="5">
        <f>IF(AP$2&gt;Exit,0,Expense!AQ217)</f>
        <v>0</v>
      </c>
      <c r="AQ32" s="5">
        <f>IF(AQ$2&gt;Exit,0,Expense!AR217)</f>
        <v>0</v>
      </c>
      <c r="AR32" s="5">
        <f>IF(AR$2&gt;Exit,0,Expense!AS217)</f>
        <v>0</v>
      </c>
      <c r="AS32" s="5">
        <f>IF(AS$2&gt;Exit,0,Expense!AT217)</f>
        <v>0</v>
      </c>
      <c r="AT32" s="5">
        <f>IF(AT$2&gt;Exit,0,Expense!AU217)</f>
        <v>0</v>
      </c>
      <c r="AU32" s="5">
        <f>IF(AU$2&gt;Exit,0,Expense!AV217)</f>
        <v>0</v>
      </c>
      <c r="AV32" s="5">
        <f>IF(AV$2&gt;Exit,0,Expense!AW217)</f>
        <v>0</v>
      </c>
      <c r="AW32" s="5">
        <f>IF(AW$2&gt;Exit,0,Expense!AX217)</f>
        <v>0</v>
      </c>
      <c r="AX32" s="5">
        <f>IF(AX$2&gt;Exit,0,Expense!AY217)</f>
        <v>0</v>
      </c>
      <c r="AY32" s="5">
        <f>IF(AY$2&gt;Exit,0,Expense!AZ217)</f>
        <v>0</v>
      </c>
      <c r="AZ32" s="5">
        <f>IF(AZ$2&gt;Exit,0,Expense!BA217)</f>
        <v>0</v>
      </c>
      <c r="BA32" s="5">
        <f>IF(BA$2&gt;Exit,0,Expense!BB217)</f>
        <v>0</v>
      </c>
      <c r="BB32" s="5">
        <f>IF(BB$2&gt;Exit,0,Expense!BC217)</f>
        <v>0</v>
      </c>
      <c r="BC32" s="5">
        <f>IF(BC$2&gt;Exit,0,Expense!BD217)</f>
        <v>0</v>
      </c>
      <c r="BD32" s="5">
        <f>IF(BD$2&gt;Exit,0,Expense!BE217)</f>
        <v>0</v>
      </c>
      <c r="BE32" s="5">
        <f>IF(BE$2&gt;Exit,0,Expense!BF217)</f>
        <v>0</v>
      </c>
      <c r="BF32" s="5">
        <f>IF(BF$2&gt;Exit,0,Expense!BG217)</f>
        <v>0</v>
      </c>
      <c r="BG32" s="5">
        <f>IF(BG$2&gt;Exit,0,Expense!BH217)</f>
        <v>0</v>
      </c>
      <c r="BH32" s="5">
        <f>IF(BH$2&gt;Exit,0,Expense!BI217)</f>
        <v>0</v>
      </c>
      <c r="BI32" s="5">
        <f>IF(BI$2&gt;Exit,0,Expense!BJ217)</f>
        <v>0</v>
      </c>
      <c r="BJ32" s="5">
        <f>IF(BJ$2&gt;Exit,0,Expense!BK217)</f>
        <v>0</v>
      </c>
      <c r="BK32" s="5">
        <f>IF(BK$2&gt;Exit,0,Expense!BL217)</f>
        <v>0</v>
      </c>
      <c r="BL32" s="5">
        <f>IF(BL$2&gt;Exit,0,Expense!BM217)</f>
        <v>0</v>
      </c>
      <c r="BM32" s="5">
        <f>IF(BM$2&gt;Exit,0,Expense!BN217)</f>
        <v>0</v>
      </c>
      <c r="BN32" s="5">
        <f>IF(BN$2&gt;Exit,0,Expense!BO217)</f>
        <v>0</v>
      </c>
      <c r="BO32" s="5">
        <f>IF(BO$2&gt;Exit,0,Expense!BP217)</f>
        <v>0</v>
      </c>
      <c r="BP32" s="5">
        <f>IF(BP$2&gt;Exit,0,Expense!BQ217)</f>
        <v>0</v>
      </c>
      <c r="BQ32" s="5">
        <f>IF(BQ$2&gt;Exit,0,Expense!BR217)</f>
        <v>0</v>
      </c>
      <c r="BR32" s="5">
        <f>IF(BR$2&gt;Exit,0,Expense!BS217)</f>
        <v>0</v>
      </c>
      <c r="BS32" s="5">
        <f>IF(BS$2&gt;Exit,0,Expense!BT217)</f>
        <v>0</v>
      </c>
      <c r="BT32" s="5">
        <f>IF(BT$2&gt;Exit,0,Expense!BU217)</f>
        <v>0</v>
      </c>
      <c r="BU32" s="5">
        <f>IF(BU$2&gt;Exit,0,Expense!BV217)</f>
        <v>0</v>
      </c>
      <c r="BV32" s="5">
        <f>IF(BV$2&gt;Exit,0,Expense!BW217)</f>
        <v>0</v>
      </c>
      <c r="BW32" s="5">
        <f>IF(BW$2&gt;Exit,0,Expense!BX217)</f>
        <v>0</v>
      </c>
      <c r="BX32" s="5">
        <f>IF(BX$2&gt;Exit,0,Expense!BY217)</f>
        <v>0</v>
      </c>
      <c r="BY32" s="5">
        <f>IF(BY$2&gt;Exit,0,Expense!BZ217)</f>
        <v>0</v>
      </c>
      <c r="BZ32" s="5">
        <f>IF(BZ$2&gt;Exit,0,Expense!CA217)</f>
        <v>135000</v>
      </c>
      <c r="CA32" s="5">
        <f>IF(CA$2&gt;Exit,0,Expense!CB217)</f>
        <v>135000</v>
      </c>
      <c r="CB32" s="5">
        <f>IF(CB$2&gt;Exit,0,Expense!CC217)</f>
        <v>135000</v>
      </c>
      <c r="CC32" s="5">
        <f>IF(CC$2&gt;Exit,0,Expense!CD217)</f>
        <v>135000</v>
      </c>
      <c r="CD32" s="5">
        <f>IF(CD$2&gt;Exit,0,Expense!CE217)</f>
        <v>135000</v>
      </c>
      <c r="CE32" s="5">
        <f>IF(CE$2&gt;Exit,0,Expense!CF217)</f>
        <v>135000</v>
      </c>
      <c r="CF32" s="5">
        <f>IF(CF$2&gt;Exit,0,Expense!CG217)</f>
        <v>135000</v>
      </c>
      <c r="CG32" s="5">
        <f>IF(CG$2&gt;Exit,0,Expense!CH217)</f>
        <v>135000</v>
      </c>
      <c r="CH32" s="5">
        <f>IF(CH$2&gt;Exit,0,Expense!CI217)</f>
        <v>135000</v>
      </c>
      <c r="CI32" s="5">
        <f>IF(CI$2&gt;Exit,0,Expense!CJ217)</f>
        <v>135000</v>
      </c>
      <c r="CJ32" s="5">
        <f>IF(CJ$2&gt;Exit,0,Expense!CK217)</f>
        <v>135000</v>
      </c>
      <c r="CK32" s="5">
        <f>IF(CK$2&gt;Exit,0,Expense!CL217)</f>
        <v>135000</v>
      </c>
      <c r="CL32" s="5">
        <f>IF(CL$2&gt;Exit,0,Expense!CM217)</f>
        <v>139050</v>
      </c>
      <c r="CM32" s="5">
        <f>IF(CM$2&gt;Exit,0,Expense!CN217)</f>
        <v>139050</v>
      </c>
      <c r="CN32" s="5">
        <f>IF(CN$2&gt;Exit,0,Expense!CO217)</f>
        <v>139050</v>
      </c>
      <c r="CO32" s="5">
        <f>IF(CO$2&gt;Exit,0,Expense!CP217)</f>
        <v>139050</v>
      </c>
      <c r="CP32" s="5">
        <f>IF(CP$2&gt;Exit,0,Expense!CQ217)</f>
        <v>139050</v>
      </c>
      <c r="CQ32" s="5">
        <f>IF(CQ$2&gt;Exit,0,Expense!CR217)</f>
        <v>139050</v>
      </c>
      <c r="CR32" s="5">
        <f>IF(CR$2&gt;Exit,0,Expense!CS217)</f>
        <v>139050</v>
      </c>
      <c r="CS32" s="5">
        <f>IF(CS$2&gt;Exit,0,Expense!CT217)</f>
        <v>139050</v>
      </c>
      <c r="CT32" s="5">
        <f>IF(CT$2&gt;Exit,0,Expense!CU217)</f>
        <v>139050</v>
      </c>
      <c r="CU32" s="5">
        <f>IF(CU$2&gt;Exit,0,Expense!CV217)</f>
        <v>139050</v>
      </c>
      <c r="CV32" s="5">
        <f>IF(CV$2&gt;Exit,0,Expense!CW217)</f>
        <v>139050</v>
      </c>
      <c r="CW32" s="5">
        <f>IF(CW$2&gt;Exit,0,Expense!CX217)</f>
        <v>139050</v>
      </c>
      <c r="CX32" s="5">
        <f>IF(CX$2&gt;Exit,0,Expense!CY217)</f>
        <v>143221.5</v>
      </c>
      <c r="CY32" s="5">
        <f>IF(CY$2&gt;Exit,0,Expense!CZ217)</f>
        <v>143221.5</v>
      </c>
      <c r="CZ32" s="5">
        <f>IF(CZ$2&gt;Exit,0,Expense!DA217)</f>
        <v>143221.5</v>
      </c>
      <c r="DA32" s="5">
        <f>IF(DA$2&gt;Exit,0,Expense!DB217)</f>
        <v>143221.5</v>
      </c>
      <c r="DB32" s="5">
        <f>IF(DB$2&gt;Exit,0,Expense!DC217)</f>
        <v>143221.5</v>
      </c>
      <c r="DC32" s="5">
        <f>IF(DC$2&gt;Exit,0,Expense!DD217)</f>
        <v>143221.5</v>
      </c>
      <c r="DD32" s="5">
        <f>IF(DD$2&gt;Exit,0,Expense!DE217)</f>
        <v>143221.5</v>
      </c>
      <c r="DE32" s="5">
        <f>IF(DE$2&gt;Exit,0,Expense!DF217)</f>
        <v>143221.5</v>
      </c>
      <c r="DF32" s="5">
        <f>IF(DF$2&gt;Exit,0,Expense!DG217)</f>
        <v>143221.5</v>
      </c>
      <c r="DG32" s="5">
        <f>IF(DG$2&gt;Exit,0,Expense!DH217)</f>
        <v>143221.5</v>
      </c>
      <c r="DH32" s="5">
        <f>IF(DH$2&gt;Exit,0,Expense!DI217)</f>
        <v>143221.5</v>
      </c>
      <c r="DI32" s="5">
        <f>IF(DI$2&gt;Exit,0,Expense!DJ217)</f>
        <v>143221.5</v>
      </c>
      <c r="DJ32" s="5">
        <f>IF(DJ$2&gt;Exit,0,Expense!DK217)</f>
        <v>147518.14499999999</v>
      </c>
      <c r="DK32" s="5">
        <f>IF(DK$2&gt;Exit,0,Expense!DL217)</f>
        <v>147518.14499999999</v>
      </c>
      <c r="DL32" s="5">
        <f>IF(DL$2&gt;Exit,0,Expense!DM217)</f>
        <v>147518.14499999999</v>
      </c>
      <c r="DM32" s="5">
        <f>IF(DM$2&gt;Exit,0,Expense!DN217)</f>
        <v>147518.14499999999</v>
      </c>
      <c r="DN32" s="5">
        <f>IF(DN$2&gt;Exit,0,Expense!DO217)</f>
        <v>147518.14499999999</v>
      </c>
      <c r="DO32" s="5">
        <f>IF(DO$2&gt;Exit,0,Expense!DP217)</f>
        <v>147518.14499999999</v>
      </c>
      <c r="DP32" s="5">
        <f>IF(DP$2&gt;Exit,0,Expense!DQ217)</f>
        <v>147518.14499999999</v>
      </c>
      <c r="DQ32" s="5">
        <f>IF(DQ$2&gt;Exit,0,Expense!DR217)</f>
        <v>147518.14499999999</v>
      </c>
      <c r="DR32" s="5">
        <f>IF(DR$2&gt;Exit,0,Expense!DS217)</f>
        <v>147518.14499999999</v>
      </c>
      <c r="DS32" s="5">
        <f>IF(DS$2&gt;Exit,0,Expense!DT217)</f>
        <v>147518.14499999999</v>
      </c>
      <c r="DT32" s="5">
        <f>IF(DT$2&gt;Exit,0,Expense!DU217)</f>
        <v>147518.14499999999</v>
      </c>
      <c r="DU32" s="5">
        <f>IF(DU$2&gt;Exit,0,Expense!DV217)</f>
        <v>147518.14499999999</v>
      </c>
      <c r="DV32" s="5">
        <f>IF(DV$2&gt;Exit,0,Expense!DW217)</f>
        <v>151943.68934999997</v>
      </c>
      <c r="DW32" s="5">
        <f>IF(DW$2&gt;Exit,0,Expense!DX217)</f>
        <v>151943.68934999997</v>
      </c>
      <c r="DX32" s="5">
        <f>IF(DX$2&gt;Exit,0,Expense!DY217)</f>
        <v>151943.68934999997</v>
      </c>
      <c r="DY32" s="5">
        <f>IF(DY$2&gt;Exit,0,Expense!DZ217)</f>
        <v>151943.68934999997</v>
      </c>
      <c r="DZ32" s="5">
        <f>IF(DZ$2&gt;Exit,0,Expense!EA217)</f>
        <v>151943.68934999997</v>
      </c>
      <c r="EA32" s="5">
        <f>IF(EA$2&gt;Exit,0,Expense!EB217)</f>
        <v>151943.68934999997</v>
      </c>
      <c r="EB32" s="5">
        <f>IF(EB$2&gt;Exit,0,Expense!EC217)</f>
        <v>151943.68934999997</v>
      </c>
      <c r="EC32" s="5">
        <f>IF(EC$2&gt;Exit,0,Expense!ED217)</f>
        <v>151943.68934999997</v>
      </c>
      <c r="ED32" s="5">
        <f>IF(ED$2&gt;Exit,0,Expense!EE217)</f>
        <v>151943.68934999997</v>
      </c>
      <c r="EE32" s="5">
        <f>IF(EE$2&gt;Exit,0,Expense!EF217)</f>
        <v>151943.68934999997</v>
      </c>
      <c r="EF32" s="5">
        <f>IF(EF$2&gt;Exit,0,Expense!EG217)</f>
        <v>151943.68934999997</v>
      </c>
      <c r="EG32" s="5">
        <f>IF(EG$2&gt;Exit,0,Expense!EH217)</f>
        <v>151943.68934999997</v>
      </c>
      <c r="EH32" s="5">
        <f>IF(EH$2&gt;Exit,0,Expense!EI217)</f>
        <v>156502.00003049997</v>
      </c>
      <c r="EI32" s="5">
        <f>IF(EI$2&gt;Exit,0,Expense!EJ217)</f>
        <v>156502.00003049997</v>
      </c>
      <c r="EJ32" s="5">
        <f>IF(EJ$2&gt;Exit,0,Expense!EK217)</f>
        <v>156502.00003049997</v>
      </c>
      <c r="EK32" s="5">
        <f>IF(EK$2&gt;Exit,0,Expense!EL217)</f>
        <v>156502.00003049997</v>
      </c>
      <c r="EL32" s="5">
        <f>IF(EL$2&gt;Exit,0,Expense!EM217)</f>
        <v>156502.00003049997</v>
      </c>
      <c r="EM32" s="5">
        <f>IF(EM$2&gt;Exit,0,Expense!EN217)</f>
        <v>156502.00003049997</v>
      </c>
      <c r="EN32" s="5">
        <f>IF(EN$2&gt;Exit,0,Expense!EO217)</f>
        <v>156502.00003049997</v>
      </c>
      <c r="EO32" s="5">
        <f>IF(EO$2&gt;Exit,0,Expense!EP217)</f>
        <v>156502.00003049997</v>
      </c>
      <c r="EP32" s="5">
        <f>IF(EP$2&gt;Exit,0,Expense!EQ217)</f>
        <v>156502.00003049997</v>
      </c>
      <c r="EQ32" s="5">
        <f>IF(EQ$2&gt;Exit,0,Expense!ER217)</f>
        <v>156502.00003049997</v>
      </c>
      <c r="ER32" s="5">
        <f>IF(ER$2&gt;Exit,0,Expense!ES217)</f>
        <v>156502.00003049997</v>
      </c>
      <c r="ES32" s="5">
        <f>IF(ES$2&gt;Exit,0,Expense!ET217)</f>
        <v>156502.00003049997</v>
      </c>
      <c r="ET32" s="5">
        <f>IF(ET$2&gt;Exit,0,Expense!EU217)</f>
        <v>161197.06003141499</v>
      </c>
      <c r="EU32" s="5">
        <f>IF(EU$2&gt;Exit,0,Expense!EV217)</f>
        <v>161197.06003141499</v>
      </c>
      <c r="EV32" s="5">
        <f>IF(EV$2&gt;Exit,0,Expense!EW217)</f>
        <v>161197.06003141499</v>
      </c>
      <c r="EW32" s="5">
        <f>IF(EW$2&gt;Exit,0,Expense!EX217)</f>
        <v>161197.06003141499</v>
      </c>
      <c r="EX32" s="5">
        <f>IF(EX$2&gt;Exit,0,Expense!EY217)</f>
        <v>0</v>
      </c>
      <c r="EY32" s="5">
        <f>IF(EY$2&gt;Exit,0,Expense!EZ217)</f>
        <v>0</v>
      </c>
      <c r="EZ32" s="5">
        <f>IF(EZ$2&gt;Exit,0,Expense!FA217)</f>
        <v>0</v>
      </c>
      <c r="FA32" s="5">
        <f>IF(FA$2&gt;Exit,0,Expense!FB217)</f>
        <v>0</v>
      </c>
      <c r="FB32" s="5">
        <f>IF(FB$2&gt;Exit,0,Expense!FC217)</f>
        <v>0</v>
      </c>
      <c r="FC32" s="5">
        <f>IF(FC$2&gt;Exit,0,Expense!FD217)</f>
        <v>0</v>
      </c>
      <c r="FD32" s="5">
        <f>IF(FD$2&gt;Exit,0,Expense!FE217)</f>
        <v>0</v>
      </c>
      <c r="FE32" s="5">
        <f>IF(FE$2&gt;Exit,0,Expense!FF217)</f>
        <v>0</v>
      </c>
      <c r="FF32" s="5">
        <f>IF(FF$2&gt;Exit,0,Expense!FG217)</f>
        <v>0</v>
      </c>
      <c r="FG32" s="5">
        <f>IF(FG$2&gt;Exit,0,Expense!FH217)</f>
        <v>0</v>
      </c>
      <c r="FH32" s="5">
        <f>IF(FH$2&gt;Exit,0,Expense!FI217)</f>
        <v>0</v>
      </c>
      <c r="FI32" s="5">
        <f>IF(FI$2&gt;Exit,0,Expense!FJ217)</f>
        <v>0</v>
      </c>
      <c r="FJ32" s="5">
        <f>IF(FJ$2&gt;Exit,0,Expense!FK217)</f>
        <v>0</v>
      </c>
      <c r="FK32" s="5">
        <f>IF(FK$2&gt;Exit,0,Expense!FL217)</f>
        <v>0</v>
      </c>
      <c r="FL32" s="5">
        <f>IF(FL$2&gt;Exit,0,Expense!FM217)</f>
        <v>0</v>
      </c>
      <c r="FM32" s="5">
        <f>IF(FM$2&gt;Exit,0,Expense!FN217)</f>
        <v>0</v>
      </c>
      <c r="FN32" s="5">
        <f>IF(FN$2&gt;Exit,0,Expense!FO217)</f>
        <v>0</v>
      </c>
      <c r="FO32" s="5">
        <f>IF(FO$2&gt;Exit,0,Expense!FP217)</f>
        <v>0</v>
      </c>
      <c r="FP32" s="5">
        <f>IF(FP$2&gt;Exit,0,Expense!FQ217)</f>
        <v>0</v>
      </c>
      <c r="FQ32" s="5">
        <f>IF(FQ$2&gt;Exit,0,Expense!FR217)</f>
        <v>0</v>
      </c>
      <c r="FR32" s="5">
        <f>IF(FR$2&gt;Exit,0,Expense!FS217)</f>
        <v>0</v>
      </c>
      <c r="FS32" s="5">
        <f>IF(FS$2&gt;Exit,0,Expense!FT217)</f>
        <v>0</v>
      </c>
      <c r="FT32" s="5">
        <f>IF(FT$2&gt;Exit,0,Expense!FU217)</f>
        <v>0</v>
      </c>
      <c r="FU32" s="5">
        <f>IF(FU$2&gt;Exit,0,Expense!FV217)</f>
        <v>0</v>
      </c>
      <c r="FV32" s="5">
        <f>IF(FV$2&gt;Exit,0,Expense!FW217)</f>
        <v>0</v>
      </c>
      <c r="FW32" s="5">
        <f>IF(FW$2&gt;Exit,0,Expense!FX217)</f>
        <v>0</v>
      </c>
      <c r="FX32" s="5">
        <f>IF(FX$2&gt;Exit,0,Expense!FY217)</f>
        <v>0</v>
      </c>
      <c r="FY32" s="5">
        <f>IF(FY$2&gt;Exit,0,Expense!FZ217)</f>
        <v>0</v>
      </c>
      <c r="FZ32" s="5">
        <f>IF(FZ$2&gt;Exit,0,Expense!GA217)</f>
        <v>0</v>
      </c>
      <c r="GA32" s="5">
        <f>IF(GA$2&gt;Exit,0,Expense!GB217)</f>
        <v>0</v>
      </c>
      <c r="GB32" s="5">
        <f>IF(GB$2&gt;Exit,0,Expense!GC217)</f>
        <v>0</v>
      </c>
      <c r="GC32" s="5">
        <f>IF(GC$2&gt;Exit,0,Expense!GD217)</f>
        <v>0</v>
      </c>
      <c r="GD32" s="5">
        <f>IF(GD$2&gt;Exit,0,Expense!GE217)</f>
        <v>0</v>
      </c>
      <c r="GE32" s="5">
        <f>IF(GE$2&gt;Exit,0,Expense!GF217)</f>
        <v>0</v>
      </c>
      <c r="GF32" s="5">
        <f>IF(GF$2&gt;Exit,0,Expense!GG217)</f>
        <v>0</v>
      </c>
      <c r="GG32" s="5">
        <f>IF(GG$2&gt;Exit,0,Expense!GH217)</f>
        <v>0</v>
      </c>
      <c r="GH32" s="5">
        <f>IF(GH$2&gt;Exit,0,Expense!GI217)</f>
        <v>0</v>
      </c>
      <c r="GI32" s="5">
        <f>IF(GI$2&gt;Exit,0,Expense!GJ217)</f>
        <v>0</v>
      </c>
      <c r="GJ32" s="5">
        <f>IF(GJ$2&gt;Exit,0,Expense!GK217)</f>
        <v>0</v>
      </c>
      <c r="GK32" s="5">
        <f>IF(GK$2&gt;Exit,0,Expense!GL217)</f>
        <v>0</v>
      </c>
      <c r="GL32" s="5">
        <f>IF(GL$2&gt;Exit,0,Expense!GM217)</f>
        <v>0</v>
      </c>
      <c r="GM32" s="5">
        <f>IF(GM$2&gt;Exit,0,Expense!GN217)</f>
        <v>0</v>
      </c>
      <c r="GN32" s="5">
        <f>IF(GN$2&gt;Exit,0,Expense!GO217)</f>
        <v>0</v>
      </c>
      <c r="GO32" s="5">
        <f>IF(GO$2&gt;Exit,0,Expense!GP217)</f>
        <v>0</v>
      </c>
      <c r="GP32" s="5">
        <f>IF(GP$2&gt;Exit,0,Expense!GQ217)</f>
        <v>0</v>
      </c>
      <c r="GQ32" s="5">
        <f>IF(GQ$2&gt;Exit,0,Expense!GR217)</f>
        <v>0</v>
      </c>
      <c r="GR32" s="5">
        <f>IF(GR$2&gt;Exit,0,Expense!GS217)</f>
        <v>0</v>
      </c>
      <c r="GS32" s="5">
        <f>IF(GS$2&gt;Exit,0,Expense!GT217)</f>
        <v>0</v>
      </c>
      <c r="GT32" s="5">
        <f>IF(GT$2&gt;Exit,0,Expense!GU217)</f>
        <v>0</v>
      </c>
      <c r="GU32" s="5">
        <f>IF(GU$2&gt;Exit,0,Expense!GV217)</f>
        <v>0</v>
      </c>
      <c r="GV32" s="5">
        <f>IF(GV$2&gt;Exit,0,Expense!GW217)</f>
        <v>0</v>
      </c>
      <c r="GW32" s="5">
        <f>IF(GW$2&gt;Exit,0,Expense!GX217)</f>
        <v>0</v>
      </c>
      <c r="GX32" s="5">
        <f>IF(GX$2&gt;Exit,0,Expense!GY217)</f>
        <v>0</v>
      </c>
      <c r="GY32" s="5">
        <f>IF(GY$2&gt;Exit,0,Expense!GZ217)</f>
        <v>0</v>
      </c>
      <c r="GZ32" s="5">
        <f>IF(GZ$2&gt;Exit,0,Expense!HA217)</f>
        <v>0</v>
      </c>
      <c r="HA32" s="5">
        <f>IF(HA$2&gt;Exit,0,Expense!HB217)</f>
        <v>0</v>
      </c>
      <c r="HB32" s="5">
        <f>IF(HB$2&gt;Exit,0,Expense!HC217)</f>
        <v>0</v>
      </c>
      <c r="HC32" s="5">
        <f>IF(HC$2&gt;Exit,0,Expense!HD217)</f>
        <v>0</v>
      </c>
      <c r="HD32" s="5">
        <f>IF(HD$2&gt;Exit,0,Expense!HE217)</f>
        <v>0</v>
      </c>
      <c r="HE32" s="5">
        <f>IF(HE$2&gt;Exit,0,Expense!HF217)</f>
        <v>0</v>
      </c>
      <c r="HF32" s="5">
        <f>IF(HF$2&gt;Exit,0,Expense!HG217)</f>
        <v>0</v>
      </c>
      <c r="HG32" s="5">
        <f>IF(HG$2&gt;Exit,0,Expense!HH217)</f>
        <v>0</v>
      </c>
      <c r="HH32" s="5">
        <f>IF(HH$2&gt;Exit,0,Expense!HI217)</f>
        <v>0</v>
      </c>
      <c r="HI32" s="5">
        <f>IF(HI$2&gt;Exit,0,Expense!HJ217)</f>
        <v>0</v>
      </c>
      <c r="HJ32" s="5">
        <f>IF(HJ$2&gt;Exit,0,Expense!HK217)</f>
        <v>0</v>
      </c>
      <c r="HK32" s="5">
        <f>IF(HK$2&gt;Exit,0,Expense!HL217)</f>
        <v>0</v>
      </c>
      <c r="HL32" s="5">
        <f>IF(HL$2&gt;Exit,0,Expense!HM217)</f>
        <v>0</v>
      </c>
      <c r="HM32" s="5">
        <f>IF(HM$2&gt;Exit,0,Expense!HN217)</f>
        <v>0</v>
      </c>
      <c r="HN32" s="5">
        <f>IF(HN$2&gt;Exit,0,Expense!HO217)</f>
        <v>0</v>
      </c>
      <c r="HO32" s="5">
        <f>IF(HO$2&gt;Exit,0,Expense!HP217)</f>
        <v>0</v>
      </c>
      <c r="HP32" s="5">
        <f>IF(HP$2&gt;Exit,0,Expense!HQ217)</f>
        <v>0</v>
      </c>
      <c r="HQ32" s="5">
        <f>IF(HQ$2&gt;Exit,0,Expense!HR217)</f>
        <v>0</v>
      </c>
      <c r="HR32" s="5">
        <f>IF(HR$2&gt;Exit,0,Expense!HS217)</f>
        <v>0</v>
      </c>
      <c r="HS32" s="5">
        <f>IF(HS$2&gt;Exit,0,Expense!HT217)</f>
        <v>0</v>
      </c>
      <c r="HT32" s="5">
        <f>IF(HT$2&gt;Exit,0,Expense!HU217)</f>
        <v>0</v>
      </c>
      <c r="HU32" s="5">
        <f>IF(HU$2&gt;Exit,0,Expense!HV217)</f>
        <v>0</v>
      </c>
      <c r="HV32" s="5">
        <f>IF(HV$2&gt;Exit,0,Expense!HW217)</f>
        <v>0</v>
      </c>
      <c r="HW32" s="5">
        <f>IF(HW$2&gt;Exit,0,Expense!HX217)</f>
        <v>0</v>
      </c>
      <c r="HX32" s="5">
        <f>IF(HX$2&gt;Exit,0,Expense!HY217)</f>
        <v>0</v>
      </c>
      <c r="HY32" s="5">
        <f>IF(HY$2&gt;Exit,0,Expense!HZ217)</f>
        <v>0</v>
      </c>
      <c r="HZ32" s="5">
        <f>IF(HZ$2&gt;Exit,0,Expense!IA217)</f>
        <v>0</v>
      </c>
      <c r="IA32" s="5">
        <f>IF(IA$2&gt;Exit,0,Expense!IB217)</f>
        <v>0</v>
      </c>
      <c r="IB32" s="5">
        <f>IF(IB$2&gt;Exit,0,Expense!IC217)</f>
        <v>0</v>
      </c>
      <c r="IC32" s="5">
        <f>IF(IC$2&gt;Exit,0,Expense!ID217)</f>
        <v>0</v>
      </c>
      <c r="ID32" s="5">
        <f>IF(ID$2&gt;Exit,0,Expense!IE217)</f>
        <v>0</v>
      </c>
      <c r="IE32" s="5">
        <f>IF(IE$2&gt;Exit,0,Expense!IF217)</f>
        <v>0</v>
      </c>
      <c r="IF32" s="5">
        <f>IF(IF$2&gt;Exit,0,Expense!IG217)</f>
        <v>0</v>
      </c>
      <c r="IG32" s="5">
        <f>IF(IG$2&gt;Exit,0,Expense!IH217)</f>
        <v>0</v>
      </c>
      <c r="IH32" s="5">
        <f>IF(IH$2&gt;Exit,0,Expense!II217)</f>
        <v>0</v>
      </c>
      <c r="II32" s="5">
        <f>IF(II$2&gt;Exit,0,Expense!IJ217)</f>
        <v>0</v>
      </c>
      <c r="IJ32" s="5">
        <f>IF(IJ$2&gt;Exit,0,Expense!IK217)</f>
        <v>0</v>
      </c>
      <c r="IK32" s="5">
        <f>IF(IK$2&gt;Exit,0,Expense!IL217)</f>
        <v>0</v>
      </c>
      <c r="IL32" s="5">
        <f>IF(IL$2&gt;Exit,0,Expense!IM217)</f>
        <v>0</v>
      </c>
      <c r="IM32" s="5">
        <f>IF(IM$2&gt;Exit,0,Expense!IN217)</f>
        <v>0</v>
      </c>
      <c r="IN32" s="5">
        <f>IF(IN$2&gt;Exit,0,Expense!IO217)</f>
        <v>0</v>
      </c>
      <c r="IO32" s="5">
        <f>IF(IO$2&gt;Exit,0,Expense!IP217)</f>
        <v>0</v>
      </c>
      <c r="IP32" s="5">
        <f>IF(IP$2&gt;Exit,0,Expense!IQ217)</f>
        <v>0</v>
      </c>
      <c r="IQ32" s="5">
        <f>IF(IQ$2&gt;Exit,0,Expense!IR217)</f>
        <v>0</v>
      </c>
      <c r="IR32" s="5">
        <f>IF(IR$2&gt;Exit,0,Expense!IS217)</f>
        <v>0</v>
      </c>
      <c r="IS32" s="5">
        <f>IF(IS$2&gt;Exit,0,Expense!IT217)</f>
        <v>0</v>
      </c>
      <c r="IT32" s="5">
        <f>IF(IT$2&gt;Exit,0,Expense!IU217)</f>
        <v>0</v>
      </c>
      <c r="IU32" s="5">
        <f>IF(IU$2&gt;Exit,0,Expense!IV217)</f>
        <v>0</v>
      </c>
      <c r="IV32" s="5">
        <f>IF(IV$2&gt;Exit,0,Expense!IW217)</f>
        <v>0</v>
      </c>
      <c r="IW32" s="5">
        <f>IF(IW$2&gt;Exit,0,Expense!IX217)</f>
        <v>0</v>
      </c>
      <c r="IX32" s="5">
        <f>IF(IX$2&gt;Exit,0,Expense!IY217)</f>
        <v>0</v>
      </c>
      <c r="IY32" s="5">
        <f>IF(IY$2&gt;Exit,0,Expense!IZ217)</f>
        <v>0</v>
      </c>
      <c r="IZ32" s="5">
        <f>IF(IZ$2&gt;Exit,0,Expense!JA217)</f>
        <v>0</v>
      </c>
      <c r="JA32" s="5">
        <f>IF(JA$2&gt;Exit,0,Expense!JB217)</f>
        <v>0</v>
      </c>
      <c r="JB32" s="5">
        <f>IF(JB$2&gt;Exit,0,Expense!JC217)</f>
        <v>0</v>
      </c>
      <c r="JC32" s="5">
        <f>IF(JC$2&gt;Exit,0,Expense!JD217)</f>
        <v>0</v>
      </c>
      <c r="JD32" s="5">
        <f>IF(JD$2&gt;Exit,0,Expense!JE217)</f>
        <v>0</v>
      </c>
      <c r="JE32" s="5">
        <f>IF(JE$2&gt;Exit,0,Expense!JF217)</f>
        <v>0</v>
      </c>
      <c r="JF32" s="5">
        <f>IF(JF$2&gt;Exit,0,Expense!JG217)</f>
        <v>0</v>
      </c>
      <c r="JG32" s="5">
        <f>IF(JG$2&gt;Exit,0,Expense!JH217)</f>
        <v>0</v>
      </c>
      <c r="JH32" s="5">
        <f>IF(JH$2&gt;Exit,0,Expense!JI217)</f>
        <v>0</v>
      </c>
      <c r="JI32" s="5">
        <f>IF(JI$2&gt;Exit,0,Expense!JJ217)</f>
        <v>0</v>
      </c>
      <c r="JJ32" s="5">
        <f>IF(JJ$2&gt;Exit,0,Expense!JK217)</f>
        <v>0</v>
      </c>
      <c r="JK32" s="5">
        <f>IF(JK$2&gt;Exit,0,Expense!JL217)</f>
        <v>0</v>
      </c>
      <c r="JL32" s="5">
        <f>IF(JL$2&gt;Exit,0,Expense!JM217)</f>
        <v>0</v>
      </c>
      <c r="JM32" s="5">
        <f>IF(JM$2&gt;Exit,0,Expense!JN217)</f>
        <v>0</v>
      </c>
      <c r="JN32" s="5">
        <f>IF(JN$2&gt;Exit,0,Expense!JO217)</f>
        <v>0</v>
      </c>
      <c r="JO32" s="5">
        <f>IF(JO$2&gt;Exit,0,Expense!JP217)</f>
        <v>0</v>
      </c>
      <c r="JP32" s="5">
        <f>IF(JP$2&gt;Exit,0,Expense!JQ217)</f>
        <v>0</v>
      </c>
      <c r="JQ32" s="5">
        <f>IF(JQ$2&gt;Exit,0,Expense!JR217)</f>
        <v>0</v>
      </c>
      <c r="JR32" s="5">
        <f>IF(JR$2&gt;Exit,0,Expense!JS217)</f>
        <v>0</v>
      </c>
      <c r="JS32" s="5">
        <f>IF(JS$2&gt;Exit,0,Expense!JT217)</f>
        <v>0</v>
      </c>
      <c r="JT32" s="5">
        <f>IF(JT$2&gt;Exit,0,Expense!JU217)</f>
        <v>0</v>
      </c>
      <c r="JU32" s="5">
        <f>IF(JU$2&gt;Exit,0,Expense!JV217)</f>
        <v>0</v>
      </c>
      <c r="JV32" s="5">
        <f>IF(JV$2&gt;Exit,0,Expense!JW217)</f>
        <v>0</v>
      </c>
      <c r="JW32" s="5">
        <f>IF(JW$2&gt;Exit,0,Expense!JX217)</f>
        <v>0</v>
      </c>
      <c r="JX32" s="5">
        <f>IF(JX$2&gt;Exit,0,Expense!JY217)</f>
        <v>0</v>
      </c>
      <c r="JY32" s="5">
        <f>IF(JY$2&gt;Exit,0,Expense!JZ217)</f>
        <v>0</v>
      </c>
      <c r="JZ32" s="5">
        <f>IF(JZ$2&gt;Exit,0,Expense!KA217)</f>
        <v>0</v>
      </c>
      <c r="KA32" s="5">
        <f>IF(KA$2&gt;Exit,0,Expense!KB217)</f>
        <v>0</v>
      </c>
      <c r="KB32" s="5">
        <f>IF(KB$2&gt;Exit,0,Expense!KC217)</f>
        <v>0</v>
      </c>
      <c r="KC32" s="5">
        <f>IF(KC$2&gt;Exit,0,Expense!KD217)</f>
        <v>0</v>
      </c>
      <c r="KD32" s="5">
        <f>IF(KD$2&gt;Exit,0,Expense!KE217)</f>
        <v>0</v>
      </c>
      <c r="KE32" s="5">
        <f>IF(KE$2&gt;Exit,0,Expense!KF217)</f>
        <v>0</v>
      </c>
      <c r="KF32" s="5">
        <f>IF(KF$2&gt;Exit,0,Expense!KG217)</f>
        <v>0</v>
      </c>
      <c r="KG32" s="5">
        <f>IF(KG$2&gt;Exit,0,Expense!KH217)</f>
        <v>0</v>
      </c>
      <c r="KH32" s="5">
        <f>IF(KH$2&gt;Exit,0,Expense!KI217)</f>
        <v>0</v>
      </c>
      <c r="KI32" s="5">
        <f>IF(KI$2&gt;Exit,0,Expense!KJ217)</f>
        <v>0</v>
      </c>
      <c r="KJ32" s="5">
        <f>IF(KJ$2&gt;Exit,0,Expense!KK217)</f>
        <v>0</v>
      </c>
      <c r="KK32" s="5">
        <f>IF(KK$2&gt;Exit,0,Expense!KL217)</f>
        <v>0</v>
      </c>
      <c r="KL32" s="5">
        <f>IF(KL$2&gt;Exit,0,Expense!KM217)</f>
        <v>0</v>
      </c>
      <c r="KM32" s="5">
        <f>IF(KM$2&gt;Exit,0,Expense!KN217)</f>
        <v>0</v>
      </c>
      <c r="KN32" s="5">
        <f>IF(KN$2&gt;Exit,0,Expense!KO217)</f>
        <v>0</v>
      </c>
      <c r="KO32" s="5">
        <f>IF(KO$2&gt;Exit,0,Expense!KP217)</f>
        <v>0</v>
      </c>
      <c r="KP32" s="5">
        <f>IF(KP$2&gt;Exit,0,Expense!KQ217)</f>
        <v>0</v>
      </c>
      <c r="KQ32" s="5">
        <f>IF(KQ$2&gt;Exit,0,Expense!KR217)</f>
        <v>0</v>
      </c>
      <c r="KR32" s="5">
        <f>IF(KR$2&gt;Exit,0,Expense!KS217)</f>
        <v>0</v>
      </c>
      <c r="KS32" s="5">
        <f>IF(KS$2&gt;Exit,0,Expense!KT217)</f>
        <v>0</v>
      </c>
      <c r="KT32" s="5">
        <f>IF(KT$2&gt;Exit,0,Expense!KU217)</f>
        <v>0</v>
      </c>
      <c r="KU32" s="5">
        <f>IF(KU$2&gt;Exit,0,Expense!KV217)</f>
        <v>0</v>
      </c>
      <c r="KV32" s="5">
        <f>IF(KV$2&gt;Exit,0,Expense!KW217)</f>
        <v>0</v>
      </c>
      <c r="KW32" s="5">
        <f>IF(KW$2&gt;Exit,0,Expense!KX217)</f>
        <v>0</v>
      </c>
    </row>
    <row r="33" spans="1:309">
      <c r="A33" s="385" t="s">
        <v>488</v>
      </c>
      <c r="B33" s="377" t="s">
        <v>514</v>
      </c>
      <c r="D33" s="5">
        <f ca="1">IF(D$2&gt;Exit,0,Expense!E173)</f>
        <v>0</v>
      </c>
      <c r="E33" s="5">
        <f ca="1">IF(E$2&gt;Exit,0,Expense!F173)</f>
        <v>0</v>
      </c>
      <c r="F33" s="5">
        <f ca="1">IF(F$2&gt;Exit,0,Expense!G173)</f>
        <v>0</v>
      </c>
      <c r="G33" s="5">
        <f ca="1">IF(G$2&gt;Exit,0,Expense!H173)</f>
        <v>0</v>
      </c>
      <c r="H33" s="5">
        <f ca="1">IF(H$2&gt;Exit,0,Expense!I173)</f>
        <v>0</v>
      </c>
      <c r="I33" s="5">
        <f ca="1">IF(I$2&gt;Exit,0,Expense!J173)</f>
        <v>200000</v>
      </c>
      <c r="J33" s="5">
        <f ca="1">IF(J$2&gt;Exit,0,Expense!K173)</f>
        <v>0</v>
      </c>
      <c r="K33" s="5">
        <f ca="1">IF(K$2&gt;Exit,0,Expense!L173)</f>
        <v>0</v>
      </c>
      <c r="L33" s="5">
        <f ca="1">IF(L$2&gt;Exit,0,Expense!M173)</f>
        <v>0</v>
      </c>
      <c r="M33" s="5">
        <f ca="1">IF(M$2&gt;Exit,0,Expense!N173)</f>
        <v>0</v>
      </c>
      <c r="N33" s="5">
        <f ca="1">IF(N$2&gt;Exit,0,Expense!O173)</f>
        <v>0</v>
      </c>
      <c r="O33" s="5">
        <f ca="1">IF(O$2&gt;Exit,0,Expense!P173)</f>
        <v>0</v>
      </c>
      <c r="P33" s="5">
        <f ca="1">IF(P$2&gt;Exit,0,Expense!Q173)</f>
        <v>0</v>
      </c>
      <c r="Q33" s="5">
        <f ca="1">IF(Q$2&gt;Exit,0,Expense!R173)</f>
        <v>0</v>
      </c>
      <c r="R33" s="5">
        <f ca="1">IF(R$2&gt;Exit,0,Expense!S173)</f>
        <v>0</v>
      </c>
      <c r="S33" s="5">
        <f ca="1">IF(S$2&gt;Exit,0,Expense!T173)</f>
        <v>0</v>
      </c>
      <c r="T33" s="5">
        <f ca="1">IF(T$2&gt;Exit,0,Expense!U173)</f>
        <v>0</v>
      </c>
      <c r="U33" s="5">
        <f ca="1">IF(U$2&gt;Exit,0,Expense!V173)</f>
        <v>200000</v>
      </c>
      <c r="V33" s="5">
        <f ca="1">IF(V$2&gt;Exit,0,Expense!W173)</f>
        <v>0</v>
      </c>
      <c r="W33" s="5">
        <f ca="1">IF(W$2&gt;Exit,0,Expense!X173)</f>
        <v>0</v>
      </c>
      <c r="X33" s="5">
        <f ca="1">IF(X$2&gt;Exit,0,Expense!Y173)</f>
        <v>0</v>
      </c>
      <c r="Y33" s="5">
        <f ca="1">IF(Y$2&gt;Exit,0,Expense!Z173)</f>
        <v>0</v>
      </c>
      <c r="Z33" s="5">
        <f ca="1">IF(Z$2&gt;Exit,0,Expense!AA173)</f>
        <v>0</v>
      </c>
      <c r="AA33" s="5">
        <f ca="1">IF(AA$2&gt;Exit,0,Expense!AB173)</f>
        <v>0</v>
      </c>
      <c r="AB33" s="5">
        <f ca="1">IF(AB$2&gt;Exit,0,Expense!AC173)</f>
        <v>0</v>
      </c>
      <c r="AC33" s="5">
        <f ca="1">IF(AC$2&gt;Exit,0,Expense!AD173)</f>
        <v>0</v>
      </c>
      <c r="AD33" s="5">
        <f ca="1">IF(AD$2&gt;Exit,0,Expense!AE173)</f>
        <v>0</v>
      </c>
      <c r="AE33" s="5">
        <f ca="1">IF(AE$2&gt;Exit,0,Expense!AF173)</f>
        <v>0</v>
      </c>
      <c r="AF33" s="5">
        <f ca="1">IF(AF$2&gt;Exit,0,Expense!AG173)</f>
        <v>0</v>
      </c>
      <c r="AG33" s="5">
        <f ca="1">IF(AG$2&gt;Exit,0,Expense!AH173)</f>
        <v>200000</v>
      </c>
      <c r="AH33" s="5">
        <f ca="1">IF(AH$2&gt;Exit,0,Expense!AI173)</f>
        <v>0</v>
      </c>
      <c r="AI33" s="5">
        <f ca="1">IF(AI$2&gt;Exit,0,Expense!AJ173)</f>
        <v>0</v>
      </c>
      <c r="AJ33" s="5">
        <f ca="1">IF(AJ$2&gt;Exit,0,Expense!AK173)</f>
        <v>0</v>
      </c>
      <c r="AK33" s="5">
        <f ca="1">IF(AK$2&gt;Exit,0,Expense!AL173)</f>
        <v>0</v>
      </c>
      <c r="AL33" s="5">
        <f ca="1">IF(AL$2&gt;Exit,0,Expense!AM173)</f>
        <v>0</v>
      </c>
      <c r="AM33" s="5">
        <f ca="1">IF(AM$2&gt;Exit,0,Expense!AN173)</f>
        <v>0</v>
      </c>
      <c r="AN33" s="5">
        <f ca="1">IF(AN$2&gt;Exit,0,Expense!AO173)</f>
        <v>0</v>
      </c>
      <c r="AO33" s="5">
        <f ca="1">IF(AO$2&gt;Exit,0,Expense!AP173)</f>
        <v>0</v>
      </c>
      <c r="AP33" s="5">
        <f ca="1">IF(AP$2&gt;Exit,0,Expense!AQ173)</f>
        <v>0</v>
      </c>
      <c r="AQ33" s="5">
        <f ca="1">IF(AQ$2&gt;Exit,0,Expense!AR173)</f>
        <v>0</v>
      </c>
      <c r="AR33" s="5">
        <f ca="1">IF(AR$2&gt;Exit,0,Expense!AS173)</f>
        <v>0</v>
      </c>
      <c r="AS33" s="5">
        <f ca="1">IF(AS$2&gt;Exit,0,Expense!AT173)</f>
        <v>200000</v>
      </c>
      <c r="AT33" s="5">
        <f ca="1">IF(AT$2&gt;Exit,0,Expense!AU173)</f>
        <v>0</v>
      </c>
      <c r="AU33" s="5">
        <f ca="1">IF(AU$2&gt;Exit,0,Expense!AV173)</f>
        <v>0</v>
      </c>
      <c r="AV33" s="5">
        <f ca="1">IF(AV$2&gt;Exit,0,Expense!AW173)</f>
        <v>0</v>
      </c>
      <c r="AW33" s="5">
        <f ca="1">IF(AW$2&gt;Exit,0,Expense!AX173)</f>
        <v>0</v>
      </c>
      <c r="AX33" s="5">
        <f ca="1">IF(AX$2&gt;Exit,0,Expense!AY173)</f>
        <v>0</v>
      </c>
      <c r="AY33" s="5">
        <f ca="1">IF(AY$2&gt;Exit,0,Expense!AZ173)</f>
        <v>0</v>
      </c>
      <c r="AZ33" s="5">
        <f ca="1">IF(AZ$2&gt;Exit,0,Expense!BA173)</f>
        <v>0</v>
      </c>
      <c r="BA33" s="5">
        <f ca="1">IF(BA$2&gt;Exit,0,Expense!BB173)</f>
        <v>0</v>
      </c>
      <c r="BB33" s="5">
        <f ca="1">IF(BB$2&gt;Exit,0,Expense!BC173)</f>
        <v>0</v>
      </c>
      <c r="BC33" s="5">
        <f ca="1">IF(BC$2&gt;Exit,0,Expense!BD173)</f>
        <v>0</v>
      </c>
      <c r="BD33" s="5">
        <f ca="1">IF(BD$2&gt;Exit,0,Expense!BE173)</f>
        <v>0</v>
      </c>
      <c r="BE33" s="5">
        <f ca="1">IF(BE$2&gt;Exit,0,Expense!BF173)</f>
        <v>200000</v>
      </c>
      <c r="BF33" s="5">
        <f ca="1">IF(BF$2&gt;Exit,0,Expense!BG173)</f>
        <v>0</v>
      </c>
      <c r="BG33" s="5">
        <f ca="1">IF(BG$2&gt;Exit,0,Expense!BH173)</f>
        <v>0</v>
      </c>
      <c r="BH33" s="5">
        <f ca="1">IF(BH$2&gt;Exit,0,Expense!BI173)</f>
        <v>0</v>
      </c>
      <c r="BI33" s="5">
        <f ca="1">IF(BI$2&gt;Exit,0,Expense!BJ173)</f>
        <v>0</v>
      </c>
      <c r="BJ33" s="5">
        <f ca="1">IF(BJ$2&gt;Exit,0,Expense!BK173)</f>
        <v>0</v>
      </c>
      <c r="BK33" s="5">
        <f ca="1">IF(BK$2&gt;Exit,0,Expense!BL173)</f>
        <v>0</v>
      </c>
      <c r="BL33" s="5">
        <f ca="1">IF(BL$2&gt;Exit,0,Expense!BM173)</f>
        <v>0</v>
      </c>
      <c r="BM33" s="5">
        <f ca="1">IF(BM$2&gt;Exit,0,Expense!BN173)</f>
        <v>0</v>
      </c>
      <c r="BN33" s="5">
        <f ca="1">IF(BN$2&gt;Exit,0,Expense!BO173)</f>
        <v>0</v>
      </c>
      <c r="BO33" s="5">
        <f ca="1">IF(BO$2&gt;Exit,0,Expense!BP173)</f>
        <v>0</v>
      </c>
      <c r="BP33" s="5">
        <f ca="1">IF(BP$2&gt;Exit,0,Expense!BQ173)</f>
        <v>0</v>
      </c>
      <c r="BQ33" s="5">
        <f ca="1">IF(BQ$2&gt;Exit,0,Expense!BR173)</f>
        <v>200000</v>
      </c>
      <c r="BR33" s="5">
        <f ca="1">IF(BR$2&gt;Exit,0,Expense!BS173)</f>
        <v>0</v>
      </c>
      <c r="BS33" s="5">
        <f ca="1">IF(BS$2&gt;Exit,0,Expense!BT173)</f>
        <v>0</v>
      </c>
      <c r="BT33" s="5">
        <f ca="1">IF(BT$2&gt;Exit,0,Expense!BU173)</f>
        <v>0</v>
      </c>
      <c r="BU33" s="5">
        <f ca="1">IF(BU$2&gt;Exit,0,Expense!BV173)</f>
        <v>0</v>
      </c>
      <c r="BV33" s="5">
        <f ca="1">IF(BV$2&gt;Exit,0,Expense!BW173)</f>
        <v>0</v>
      </c>
      <c r="BW33" s="5">
        <f ca="1">IF(BW$2&gt;Exit,0,Expense!BX173)</f>
        <v>0</v>
      </c>
      <c r="BX33" s="5">
        <f ca="1">IF(BX$2&gt;Exit,0,Expense!BY173)</f>
        <v>0</v>
      </c>
      <c r="BY33" s="5">
        <f ca="1">IF(BY$2&gt;Exit,0,Expense!BZ173)</f>
        <v>0</v>
      </c>
      <c r="BZ33" s="5">
        <f ca="1">IF(BZ$2&gt;Exit,0,Expense!CA173)</f>
        <v>-1.3969838619232177E-11</v>
      </c>
      <c r="CA33" s="5">
        <f ca="1">IF(CA$2&gt;Exit,0,Expense!CB173)</f>
        <v>1757.2164179104427</v>
      </c>
      <c r="CB33" s="5">
        <f ca="1">IF(CB$2&gt;Exit,0,Expense!CC173)</f>
        <v>3826.8268656716405</v>
      </c>
      <c r="CC33" s="5">
        <f ca="1">IF(CC$2&gt;Exit,0,Expense!CD173)</f>
        <v>139562.12292261294</v>
      </c>
      <c r="CD33" s="5">
        <f ca="1">IF(CD$2&gt;Exit,0,Expense!CE173)</f>
        <v>24541.501432835819</v>
      </c>
      <c r="CE33" s="5">
        <f ca="1">IF(CE$2&gt;Exit,0,Expense!CF173)</f>
        <v>23676.517074626863</v>
      </c>
      <c r="CF33" s="5">
        <f ca="1">IF(CF$2&gt;Exit,0,Expense!CG173)</f>
        <v>23525.040680597009</v>
      </c>
      <c r="CG33" s="5">
        <f ca="1">IF(CG$2&gt;Exit,0,Expense!CH173)</f>
        <v>26219.890423880592</v>
      </c>
      <c r="CH33" s="5">
        <f ca="1">IF(CH$2&gt;Exit,0,Expense!CI173)</f>
        <v>26533.464608955226</v>
      </c>
      <c r="CI33" s="5">
        <f ca="1">IF(CI$2&gt;Exit,0,Expense!CJ173)</f>
        <v>26847.03879402985</v>
      </c>
      <c r="CJ33" s="5">
        <f ca="1">IF(CJ$2&gt;Exit,0,Expense!CK173)</f>
        <v>38823.323426865667</v>
      </c>
      <c r="CK33" s="5">
        <f ca="1">IF(CK$2&gt;Exit,0,Expense!CL173)</f>
        <v>39136.897611940294</v>
      </c>
      <c r="CL33" s="5">
        <f ca="1">IF(CL$2&gt;Exit,0,Expense!CM173)</f>
        <v>40007.707771701491</v>
      </c>
      <c r="CM33" s="5">
        <f ca="1">IF(CM$2&gt;Exit,0,Expense!CN173)</f>
        <v>41329.376102686569</v>
      </c>
      <c r="CN33" s="5">
        <f ca="1">IF(CN$2&gt;Exit,0,Expense!CO173)</f>
        <v>41603.040562029855</v>
      </c>
      <c r="CO33" s="5">
        <f ca="1">IF(CO$2&gt;Exit,0,Expense!CP173)</f>
        <v>355482.77836083964</v>
      </c>
      <c r="CP33" s="5">
        <f ca="1">IF(CP$2&gt;Exit,0,Expense!CQ173)</f>
        <v>41811.402173373135</v>
      </c>
      <c r="CQ33" s="5">
        <f ca="1">IF(CQ$2&gt;Exit,0,Expense!CR173)</f>
        <v>41811.402173373135</v>
      </c>
      <c r="CR33" s="5">
        <f ca="1">IF(CR$2&gt;Exit,0,Expense!CS173)</f>
        <v>41811.402173373135</v>
      </c>
      <c r="CS33" s="5">
        <f ca="1">IF(CS$2&gt;Exit,0,Expense!CT173)</f>
        <v>41811.402173373135</v>
      </c>
      <c r="CT33" s="5">
        <f ca="1">IF(CT$2&gt;Exit,0,Expense!CU173)</f>
        <v>41811.402173373135</v>
      </c>
      <c r="CU33" s="5">
        <f ca="1">IF(CU$2&gt;Exit,0,Expense!CV173)</f>
        <v>41811.402173373135</v>
      </c>
      <c r="CV33" s="5">
        <f ca="1">IF(CV$2&gt;Exit,0,Expense!CW173)</f>
        <v>41811.402173373135</v>
      </c>
      <c r="CW33" s="5">
        <f ca="1">IF(CW$2&gt;Exit,0,Expense!CX173)</f>
        <v>41811.402173373135</v>
      </c>
      <c r="CX33" s="5">
        <f ca="1">IF(CX$2&gt;Exit,0,Expense!CY173)</f>
        <v>40565.827936037007</v>
      </c>
      <c r="CY33" s="5">
        <f ca="1">IF(CY$2&gt;Exit,0,Expense!CZ173)</f>
        <v>41883.213084544477</v>
      </c>
      <c r="CZ33" s="5">
        <f ca="1">IF(CZ$2&gt;Exit,0,Expense!DA173)</f>
        <v>43723.370117380291</v>
      </c>
      <c r="DA33" s="5">
        <f ca="1">IF(DA$2&gt;Exit,0,Expense!DB173)</f>
        <v>452276.83070905576</v>
      </c>
      <c r="DB33" s="5">
        <f ca="1">IF(DB$2&gt;Exit,0,Expense!DC173)</f>
        <v>44012.676885130742</v>
      </c>
      <c r="DC33" s="5">
        <f ca="1">IF(DC$2&gt;Exit,0,Expense!DD173)</f>
        <v>44012.676885130742</v>
      </c>
      <c r="DD33" s="5">
        <f ca="1">IF(DD$2&gt;Exit,0,Expense!DE173)</f>
        <v>44012.676885130742</v>
      </c>
      <c r="DE33" s="5">
        <f ca="1">IF(DE$2&gt;Exit,0,Expense!DF173)</f>
        <v>44012.676885130742</v>
      </c>
      <c r="DF33" s="5">
        <f ca="1">IF(DF$2&gt;Exit,0,Expense!DG173)</f>
        <v>44012.676885130742</v>
      </c>
      <c r="DG33" s="5">
        <f ca="1">IF(DG$2&gt;Exit,0,Expense!DH173)</f>
        <v>44012.676885130742</v>
      </c>
      <c r="DH33" s="5">
        <f ca="1">IF(DH$2&gt;Exit,0,Expense!DI173)</f>
        <v>44012.676885130742</v>
      </c>
      <c r="DI33" s="5">
        <f ca="1">IF(DI$2&gt;Exit,0,Expense!DJ173)</f>
        <v>44012.676885130742</v>
      </c>
      <c r="DJ33" s="5">
        <f ca="1">IF(DJ$2&gt;Exit,0,Expense!DK173)</f>
        <v>41138.875031657917</v>
      </c>
      <c r="DK33" s="5">
        <f ca="1">IF(DK$2&gt;Exit,0,Expense!DL173)</f>
        <v>42522.129437590753</v>
      </c>
      <c r="DL33" s="5">
        <f ca="1">IF(DL$2&gt;Exit,0,Expense!DM173)</f>
        <v>42522.129437590753</v>
      </c>
      <c r="DM33" s="5">
        <f ca="1">IF(DM$2&gt;Exit,0,Expense!DN173)</f>
        <v>468299.48914699891</v>
      </c>
      <c r="DN33" s="5">
        <f ca="1">IF(DN$2&gt;Exit,0,Expense!DO173)</f>
        <v>46306.412736432721</v>
      </c>
      <c r="DO33" s="5">
        <f ca="1">IF(DO$2&gt;Exit,0,Expense!DP173)</f>
        <v>46306.412736432721</v>
      </c>
      <c r="DP33" s="5">
        <f ca="1">IF(DP$2&gt;Exit,0,Expense!DQ173)</f>
        <v>46306.412736432721</v>
      </c>
      <c r="DQ33" s="5">
        <f ca="1">IF(DQ$2&gt;Exit,0,Expense!DR173)</f>
        <v>46306.412736432721</v>
      </c>
      <c r="DR33" s="5">
        <f ca="1">IF(DR$2&gt;Exit,0,Expense!DS173)</f>
        <v>46306.412736432721</v>
      </c>
      <c r="DS33" s="5">
        <f ca="1">IF(DS$2&gt;Exit,0,Expense!DT173)</f>
        <v>46306.412736432721</v>
      </c>
      <c r="DT33" s="5">
        <f ca="1">IF(DT$2&gt;Exit,0,Expense!DU173)</f>
        <v>46306.412736432721</v>
      </c>
      <c r="DU33" s="5">
        <f ca="1">IF(DU$2&gt;Exit,0,Expense!DV173)</f>
        <v>46306.412736432721</v>
      </c>
      <c r="DV33" s="5">
        <f ca="1">IF(DV$2&gt;Exit,0,Expense!DW173)</f>
        <v>33239.740603866761</v>
      </c>
      <c r="DW33" s="5">
        <f ca="1">IF(DW$2&gt;Exit,0,Expense!DX173)</f>
        <v>34692.157730096245</v>
      </c>
      <c r="DX33" s="5">
        <f ca="1">IF(DX$2&gt;Exit,0,Expense!DY173)</f>
        <v>36817.53910302162</v>
      </c>
      <c r="DY33" s="5">
        <f ca="1">IF(DY$2&gt;Exit,0,Expense!DZ173)</f>
        <v>455798.85826030531</v>
      </c>
      <c r="DZ33" s="5">
        <f ca="1">IF(DZ$2&gt;Exit,0,Expense!EA173)</f>
        <v>48566.862616001294</v>
      </c>
      <c r="EA33" s="5">
        <f ca="1">IF(EA$2&gt;Exit,0,Expense!EB173)</f>
        <v>48566.862616001294</v>
      </c>
      <c r="EB33" s="5">
        <f ca="1">IF(EB$2&gt;Exit,0,Expense!EC173)</f>
        <v>48566.862616001294</v>
      </c>
      <c r="EC33" s="5">
        <f ca="1">IF(EC$2&gt;Exit,0,Expense!ED173)</f>
        <v>48566.862616001294</v>
      </c>
      <c r="ED33" s="5">
        <f ca="1">IF(ED$2&gt;Exit,0,Expense!EE173)</f>
        <v>48566.862616001294</v>
      </c>
      <c r="EE33" s="5">
        <f ca="1">IF(EE$2&gt;Exit,0,Expense!EF173)</f>
        <v>48566.862616001294</v>
      </c>
      <c r="EF33" s="5">
        <f ca="1">IF(EF$2&gt;Exit,0,Expense!EG173)</f>
        <v>48566.862616001294</v>
      </c>
      <c r="EG33" s="5">
        <f ca="1">IF(EG$2&gt;Exit,0,Expense!EH173)</f>
        <v>48566.862616001294</v>
      </c>
      <c r="EH33" s="5">
        <f ca="1">IF(EH$2&gt;Exit,0,Expense!EI173)</f>
        <v>49431.246638258141</v>
      </c>
      <c r="EI33" s="5">
        <f ca="1">IF(EI$2&gt;Exit,0,Expense!EJ173)</f>
        <v>50956.284620799088</v>
      </c>
      <c r="EJ33" s="5">
        <f ca="1">IF(EJ$2&gt;Exit,0,Expense!EK173)</f>
        <v>50956.284620799088</v>
      </c>
      <c r="EK33" s="5">
        <f ca="1">IF(EK$2&gt;Exit,0,Expense!EL173)</f>
        <v>523355.3646409139</v>
      </c>
      <c r="EL33" s="5">
        <f ca="1">IF(EL$2&gt;Exit,0,Expense!EM173)</f>
        <v>50956.284620799088</v>
      </c>
      <c r="EM33" s="5">
        <f ca="1">IF(EM$2&gt;Exit,0,Expense!EN173)</f>
        <v>50956.284620799088</v>
      </c>
      <c r="EN33" s="5">
        <f ca="1">IF(EN$2&gt;Exit,0,Expense!EO173)</f>
        <v>50956.284620799088</v>
      </c>
      <c r="EO33" s="5">
        <f ca="1">IF(EO$2&gt;Exit,0,Expense!EP173)</f>
        <v>50956.284620799088</v>
      </c>
      <c r="EP33" s="5">
        <f ca="1">IF(EP$2&gt;Exit,0,Expense!EQ173)</f>
        <v>50956.284620799088</v>
      </c>
      <c r="EQ33" s="5">
        <f ca="1">IF(EQ$2&gt;Exit,0,Expense!ER173)</f>
        <v>50956.284620799088</v>
      </c>
      <c r="ER33" s="5">
        <f ca="1">IF(ER$2&gt;Exit,0,Expense!ES173)</f>
        <v>50956.284620799088</v>
      </c>
      <c r="ES33" s="5">
        <f ca="1">IF(ES$2&gt;Exit,0,Expense!ET173)</f>
        <v>50956.284620799088</v>
      </c>
      <c r="ET33" s="5">
        <f ca="1">IF(ET$2&gt;Exit,0,Expense!EU173)</f>
        <v>44733.679971902704</v>
      </c>
      <c r="EU33" s="5">
        <f ca="1">IF(EU$2&gt;Exit,0,Expense!EV173)</f>
        <v>46334.969853570707</v>
      </c>
      <c r="EV33" s="5">
        <f ca="1">IF(EV$2&gt;Exit,0,Expense!EW173)</f>
        <v>48789.785339299517</v>
      </c>
      <c r="EW33" s="5">
        <f ca="1">IF(EW$2&gt;Exit,0,Expense!EX173)</f>
        <v>554145.57161597593</v>
      </c>
      <c r="EX33" s="5">
        <f>IF(EX$2&gt;Exit,0,Expense!EY173)</f>
        <v>0</v>
      </c>
      <c r="EY33" s="5">
        <f>IF(EY$2&gt;Exit,0,Expense!EZ173)</f>
        <v>0</v>
      </c>
      <c r="EZ33" s="5">
        <f>IF(EZ$2&gt;Exit,0,Expense!FA173)</f>
        <v>0</v>
      </c>
      <c r="FA33" s="5">
        <f>IF(FA$2&gt;Exit,0,Expense!FB173)</f>
        <v>0</v>
      </c>
      <c r="FB33" s="5">
        <f>IF(FB$2&gt;Exit,0,Expense!FC173)</f>
        <v>0</v>
      </c>
      <c r="FC33" s="5">
        <f>IF(FC$2&gt;Exit,0,Expense!FD173)</f>
        <v>0</v>
      </c>
      <c r="FD33" s="5">
        <f>IF(FD$2&gt;Exit,0,Expense!FE173)</f>
        <v>0</v>
      </c>
      <c r="FE33" s="5">
        <f>IF(FE$2&gt;Exit,0,Expense!FF173)</f>
        <v>0</v>
      </c>
      <c r="FF33" s="5">
        <f>IF(FF$2&gt;Exit,0,Expense!FG173)</f>
        <v>0</v>
      </c>
      <c r="FG33" s="5">
        <f>IF(FG$2&gt;Exit,0,Expense!FH173)</f>
        <v>0</v>
      </c>
      <c r="FH33" s="5">
        <f>IF(FH$2&gt;Exit,0,Expense!FI173)</f>
        <v>0</v>
      </c>
      <c r="FI33" s="5">
        <f>IF(FI$2&gt;Exit,0,Expense!FJ173)</f>
        <v>0</v>
      </c>
      <c r="FJ33" s="5">
        <f>IF(FJ$2&gt;Exit,0,Expense!FK173)</f>
        <v>0</v>
      </c>
      <c r="FK33" s="5">
        <f>IF(FK$2&gt;Exit,0,Expense!FL173)</f>
        <v>0</v>
      </c>
      <c r="FL33" s="5">
        <f>IF(FL$2&gt;Exit,0,Expense!FM173)</f>
        <v>0</v>
      </c>
      <c r="FM33" s="5">
        <f>IF(FM$2&gt;Exit,0,Expense!FN173)</f>
        <v>0</v>
      </c>
      <c r="FN33" s="5">
        <f>IF(FN$2&gt;Exit,0,Expense!FO173)</f>
        <v>0</v>
      </c>
      <c r="FO33" s="5">
        <f>IF(FO$2&gt;Exit,0,Expense!FP173)</f>
        <v>0</v>
      </c>
      <c r="FP33" s="5">
        <f>IF(FP$2&gt;Exit,0,Expense!FQ173)</f>
        <v>0</v>
      </c>
      <c r="FQ33" s="5">
        <f>IF(FQ$2&gt;Exit,0,Expense!FR173)</f>
        <v>0</v>
      </c>
      <c r="FR33" s="5">
        <f>IF(FR$2&gt;Exit,0,Expense!FS173)</f>
        <v>0</v>
      </c>
      <c r="FS33" s="5">
        <f>IF(FS$2&gt;Exit,0,Expense!FT173)</f>
        <v>0</v>
      </c>
      <c r="FT33" s="5">
        <f>IF(FT$2&gt;Exit,0,Expense!FU173)</f>
        <v>0</v>
      </c>
      <c r="FU33" s="5">
        <f>IF(FU$2&gt;Exit,0,Expense!FV173)</f>
        <v>0</v>
      </c>
      <c r="FV33" s="5">
        <f>IF(FV$2&gt;Exit,0,Expense!FW173)</f>
        <v>0</v>
      </c>
      <c r="FW33" s="5">
        <f>IF(FW$2&gt;Exit,0,Expense!FX173)</f>
        <v>0</v>
      </c>
      <c r="FX33" s="5">
        <f>IF(FX$2&gt;Exit,0,Expense!FY173)</f>
        <v>0</v>
      </c>
      <c r="FY33" s="5">
        <f>IF(FY$2&gt;Exit,0,Expense!FZ173)</f>
        <v>0</v>
      </c>
      <c r="FZ33" s="5">
        <f>IF(FZ$2&gt;Exit,0,Expense!GA173)</f>
        <v>0</v>
      </c>
      <c r="GA33" s="5">
        <f>IF(GA$2&gt;Exit,0,Expense!GB173)</f>
        <v>0</v>
      </c>
      <c r="GB33" s="5">
        <f>IF(GB$2&gt;Exit,0,Expense!GC173)</f>
        <v>0</v>
      </c>
      <c r="GC33" s="5">
        <f>IF(GC$2&gt;Exit,0,Expense!GD173)</f>
        <v>0</v>
      </c>
      <c r="GD33" s="5">
        <f>IF(GD$2&gt;Exit,0,Expense!GE173)</f>
        <v>0</v>
      </c>
      <c r="GE33" s="5">
        <f>IF(GE$2&gt;Exit,0,Expense!GF173)</f>
        <v>0</v>
      </c>
      <c r="GF33" s="5">
        <f>IF(GF$2&gt;Exit,0,Expense!GG173)</f>
        <v>0</v>
      </c>
      <c r="GG33" s="5">
        <f>IF(GG$2&gt;Exit,0,Expense!GH173)</f>
        <v>0</v>
      </c>
      <c r="GH33" s="5">
        <f>IF(GH$2&gt;Exit,0,Expense!GI173)</f>
        <v>0</v>
      </c>
      <c r="GI33" s="5">
        <f>IF(GI$2&gt;Exit,0,Expense!GJ173)</f>
        <v>0</v>
      </c>
      <c r="GJ33" s="5">
        <f>IF(GJ$2&gt;Exit,0,Expense!GK173)</f>
        <v>0</v>
      </c>
      <c r="GK33" s="5">
        <f>IF(GK$2&gt;Exit,0,Expense!GL173)</f>
        <v>0</v>
      </c>
      <c r="GL33" s="5">
        <f>IF(GL$2&gt;Exit,0,Expense!GM173)</f>
        <v>0</v>
      </c>
      <c r="GM33" s="5">
        <f>IF(GM$2&gt;Exit,0,Expense!GN173)</f>
        <v>0</v>
      </c>
      <c r="GN33" s="5">
        <f>IF(GN$2&gt;Exit,0,Expense!GO173)</f>
        <v>0</v>
      </c>
      <c r="GO33" s="5">
        <f>IF(GO$2&gt;Exit,0,Expense!GP173)</f>
        <v>0</v>
      </c>
      <c r="GP33" s="5">
        <f>IF(GP$2&gt;Exit,0,Expense!GQ173)</f>
        <v>0</v>
      </c>
      <c r="GQ33" s="5">
        <f>IF(GQ$2&gt;Exit,0,Expense!GR173)</f>
        <v>0</v>
      </c>
      <c r="GR33" s="5">
        <f>IF(GR$2&gt;Exit,0,Expense!GS173)</f>
        <v>0</v>
      </c>
      <c r="GS33" s="5">
        <f>IF(GS$2&gt;Exit,0,Expense!GT173)</f>
        <v>0</v>
      </c>
      <c r="GT33" s="5">
        <f>IF(GT$2&gt;Exit,0,Expense!GU173)</f>
        <v>0</v>
      </c>
      <c r="GU33" s="5">
        <f>IF(GU$2&gt;Exit,0,Expense!GV173)</f>
        <v>0</v>
      </c>
      <c r="GV33" s="5">
        <f>IF(GV$2&gt;Exit,0,Expense!GW173)</f>
        <v>0</v>
      </c>
      <c r="GW33" s="5">
        <f>IF(GW$2&gt;Exit,0,Expense!GX173)</f>
        <v>0</v>
      </c>
      <c r="GX33" s="5">
        <f>IF(GX$2&gt;Exit,0,Expense!GY173)</f>
        <v>0</v>
      </c>
      <c r="GY33" s="5">
        <f>IF(GY$2&gt;Exit,0,Expense!GZ173)</f>
        <v>0</v>
      </c>
      <c r="GZ33" s="5">
        <f>IF(GZ$2&gt;Exit,0,Expense!HA173)</f>
        <v>0</v>
      </c>
      <c r="HA33" s="5">
        <f>IF(HA$2&gt;Exit,0,Expense!HB173)</f>
        <v>0</v>
      </c>
      <c r="HB33" s="5">
        <f>IF(HB$2&gt;Exit,0,Expense!HC173)</f>
        <v>0</v>
      </c>
      <c r="HC33" s="5">
        <f>IF(HC$2&gt;Exit,0,Expense!HD173)</f>
        <v>0</v>
      </c>
      <c r="HD33" s="5">
        <f>IF(HD$2&gt;Exit,0,Expense!HE173)</f>
        <v>0</v>
      </c>
      <c r="HE33" s="5">
        <f>IF(HE$2&gt;Exit,0,Expense!HF173)</f>
        <v>0</v>
      </c>
      <c r="HF33" s="5">
        <f>IF(HF$2&gt;Exit,0,Expense!HG173)</f>
        <v>0</v>
      </c>
      <c r="HG33" s="5">
        <f>IF(HG$2&gt;Exit,0,Expense!HH173)</f>
        <v>0</v>
      </c>
      <c r="HH33" s="5">
        <f>IF(HH$2&gt;Exit,0,Expense!HI173)</f>
        <v>0</v>
      </c>
      <c r="HI33" s="5">
        <f>IF(HI$2&gt;Exit,0,Expense!HJ173)</f>
        <v>0</v>
      </c>
      <c r="HJ33" s="5">
        <f>IF(HJ$2&gt;Exit,0,Expense!HK173)</f>
        <v>0</v>
      </c>
      <c r="HK33" s="5">
        <f>IF(HK$2&gt;Exit,0,Expense!HL173)</f>
        <v>0</v>
      </c>
      <c r="HL33" s="5">
        <f>IF(HL$2&gt;Exit,0,Expense!HM173)</f>
        <v>0</v>
      </c>
      <c r="HM33" s="5">
        <f>IF(HM$2&gt;Exit,0,Expense!HN173)</f>
        <v>0</v>
      </c>
      <c r="HN33" s="5">
        <f>IF(HN$2&gt;Exit,0,Expense!HO173)</f>
        <v>0</v>
      </c>
      <c r="HO33" s="5">
        <f>IF(HO$2&gt;Exit,0,Expense!HP173)</f>
        <v>0</v>
      </c>
      <c r="HP33" s="5">
        <f>IF(HP$2&gt;Exit,0,Expense!HQ173)</f>
        <v>0</v>
      </c>
      <c r="HQ33" s="5">
        <f>IF(HQ$2&gt;Exit,0,Expense!HR173)</f>
        <v>0</v>
      </c>
      <c r="HR33" s="5">
        <f>IF(HR$2&gt;Exit,0,Expense!HS173)</f>
        <v>0</v>
      </c>
      <c r="HS33" s="5">
        <f>IF(HS$2&gt;Exit,0,Expense!HT173)</f>
        <v>0</v>
      </c>
      <c r="HT33" s="5">
        <f>IF(HT$2&gt;Exit,0,Expense!HU173)</f>
        <v>0</v>
      </c>
      <c r="HU33" s="5">
        <f>IF(HU$2&gt;Exit,0,Expense!HV173)</f>
        <v>0</v>
      </c>
      <c r="HV33" s="5">
        <f>IF(HV$2&gt;Exit,0,Expense!HW173)</f>
        <v>0</v>
      </c>
      <c r="HW33" s="5">
        <f>IF(HW$2&gt;Exit,0,Expense!HX173)</f>
        <v>0</v>
      </c>
      <c r="HX33" s="5">
        <f>IF(HX$2&gt;Exit,0,Expense!HY173)</f>
        <v>0</v>
      </c>
      <c r="HY33" s="5">
        <f>IF(HY$2&gt;Exit,0,Expense!HZ173)</f>
        <v>0</v>
      </c>
      <c r="HZ33" s="5">
        <f>IF(HZ$2&gt;Exit,0,Expense!IA173)</f>
        <v>0</v>
      </c>
      <c r="IA33" s="5">
        <f>IF(IA$2&gt;Exit,0,Expense!IB173)</f>
        <v>0</v>
      </c>
      <c r="IB33" s="5">
        <f>IF(IB$2&gt;Exit,0,Expense!IC173)</f>
        <v>0</v>
      </c>
      <c r="IC33" s="5">
        <f>IF(IC$2&gt;Exit,0,Expense!ID173)</f>
        <v>0</v>
      </c>
      <c r="ID33" s="5">
        <f>IF(ID$2&gt;Exit,0,Expense!IE173)</f>
        <v>0</v>
      </c>
      <c r="IE33" s="5">
        <f>IF(IE$2&gt;Exit,0,Expense!IF173)</f>
        <v>0</v>
      </c>
      <c r="IF33" s="5">
        <f>IF(IF$2&gt;Exit,0,Expense!IG173)</f>
        <v>0</v>
      </c>
      <c r="IG33" s="5">
        <f>IF(IG$2&gt;Exit,0,Expense!IH173)</f>
        <v>0</v>
      </c>
      <c r="IH33" s="5">
        <f>IF(IH$2&gt;Exit,0,Expense!II173)</f>
        <v>0</v>
      </c>
      <c r="II33" s="5">
        <f>IF(II$2&gt;Exit,0,Expense!IJ173)</f>
        <v>0</v>
      </c>
      <c r="IJ33" s="5">
        <f>IF(IJ$2&gt;Exit,0,Expense!IK173)</f>
        <v>0</v>
      </c>
      <c r="IK33" s="5">
        <f>IF(IK$2&gt;Exit,0,Expense!IL173)</f>
        <v>0</v>
      </c>
      <c r="IL33" s="5">
        <f>IF(IL$2&gt;Exit,0,Expense!IM173)</f>
        <v>0</v>
      </c>
      <c r="IM33" s="5">
        <f>IF(IM$2&gt;Exit,0,Expense!IN173)</f>
        <v>0</v>
      </c>
      <c r="IN33" s="5">
        <f>IF(IN$2&gt;Exit,0,Expense!IO173)</f>
        <v>0</v>
      </c>
      <c r="IO33" s="5">
        <f>IF(IO$2&gt;Exit,0,Expense!IP173)</f>
        <v>0</v>
      </c>
      <c r="IP33" s="5">
        <f>IF(IP$2&gt;Exit,0,Expense!IQ173)</f>
        <v>0</v>
      </c>
      <c r="IQ33" s="5">
        <f>IF(IQ$2&gt;Exit,0,Expense!IR173)</f>
        <v>0</v>
      </c>
      <c r="IR33" s="5">
        <f>IF(IR$2&gt;Exit,0,Expense!IS173)</f>
        <v>0</v>
      </c>
      <c r="IS33" s="5">
        <f>IF(IS$2&gt;Exit,0,Expense!IT173)</f>
        <v>0</v>
      </c>
      <c r="IT33" s="5">
        <f>IF(IT$2&gt;Exit,0,Expense!IU173)</f>
        <v>0</v>
      </c>
      <c r="IU33" s="5">
        <f>IF(IU$2&gt;Exit,0,Expense!IV173)</f>
        <v>0</v>
      </c>
      <c r="IV33" s="5">
        <f>IF(IV$2&gt;Exit,0,Expense!IW173)</f>
        <v>0</v>
      </c>
      <c r="IW33" s="5">
        <f>IF(IW$2&gt;Exit,0,Expense!IX173)</f>
        <v>0</v>
      </c>
      <c r="IX33" s="5">
        <f>IF(IX$2&gt;Exit,0,Expense!IY173)</f>
        <v>0</v>
      </c>
      <c r="IY33" s="5">
        <f>IF(IY$2&gt;Exit,0,Expense!IZ173)</f>
        <v>0</v>
      </c>
      <c r="IZ33" s="5">
        <f>IF(IZ$2&gt;Exit,0,Expense!JA173)</f>
        <v>0</v>
      </c>
      <c r="JA33" s="5">
        <f>IF(JA$2&gt;Exit,0,Expense!JB173)</f>
        <v>0</v>
      </c>
      <c r="JB33" s="5">
        <f>IF(JB$2&gt;Exit,0,Expense!JC173)</f>
        <v>0</v>
      </c>
      <c r="JC33" s="5">
        <f>IF(JC$2&gt;Exit,0,Expense!JD173)</f>
        <v>0</v>
      </c>
      <c r="JD33" s="5">
        <f>IF(JD$2&gt;Exit,0,Expense!JE173)</f>
        <v>0</v>
      </c>
      <c r="JE33" s="5">
        <f>IF(JE$2&gt;Exit,0,Expense!JF173)</f>
        <v>0</v>
      </c>
      <c r="JF33" s="5">
        <f>IF(JF$2&gt;Exit,0,Expense!JG173)</f>
        <v>0</v>
      </c>
      <c r="JG33" s="5">
        <f>IF(JG$2&gt;Exit,0,Expense!JH173)</f>
        <v>0</v>
      </c>
      <c r="JH33" s="5">
        <f>IF(JH$2&gt;Exit,0,Expense!JI173)</f>
        <v>0</v>
      </c>
      <c r="JI33" s="5">
        <f>IF(JI$2&gt;Exit,0,Expense!JJ173)</f>
        <v>0</v>
      </c>
      <c r="JJ33" s="5">
        <f>IF(JJ$2&gt;Exit,0,Expense!JK173)</f>
        <v>0</v>
      </c>
      <c r="JK33" s="5">
        <f>IF(JK$2&gt;Exit,0,Expense!JL173)</f>
        <v>0</v>
      </c>
      <c r="JL33" s="5">
        <f>IF(JL$2&gt;Exit,0,Expense!JM173)</f>
        <v>0</v>
      </c>
      <c r="JM33" s="5">
        <f>IF(JM$2&gt;Exit,0,Expense!JN173)</f>
        <v>0</v>
      </c>
      <c r="JN33" s="5">
        <f>IF(JN$2&gt;Exit,0,Expense!JO173)</f>
        <v>0</v>
      </c>
      <c r="JO33" s="5">
        <f>IF(JO$2&gt;Exit,0,Expense!JP173)</f>
        <v>0</v>
      </c>
      <c r="JP33" s="5">
        <f>IF(JP$2&gt;Exit,0,Expense!JQ173)</f>
        <v>0</v>
      </c>
      <c r="JQ33" s="5">
        <f>IF(JQ$2&gt;Exit,0,Expense!JR173)</f>
        <v>0</v>
      </c>
      <c r="JR33" s="5">
        <f>IF(JR$2&gt;Exit,0,Expense!JS173)</f>
        <v>0</v>
      </c>
      <c r="JS33" s="5">
        <f>IF(JS$2&gt;Exit,0,Expense!JT173)</f>
        <v>0</v>
      </c>
      <c r="JT33" s="5">
        <f>IF(JT$2&gt;Exit,0,Expense!JU173)</f>
        <v>0</v>
      </c>
      <c r="JU33" s="5">
        <f>IF(JU$2&gt;Exit,0,Expense!JV173)</f>
        <v>0</v>
      </c>
      <c r="JV33" s="5">
        <f>IF(JV$2&gt;Exit,0,Expense!JW173)</f>
        <v>0</v>
      </c>
      <c r="JW33" s="5">
        <f>IF(JW$2&gt;Exit,0,Expense!JX173)</f>
        <v>0</v>
      </c>
      <c r="JX33" s="5">
        <f>IF(JX$2&gt;Exit,0,Expense!JY173)</f>
        <v>0</v>
      </c>
      <c r="JY33" s="5">
        <f>IF(JY$2&gt;Exit,0,Expense!JZ173)</f>
        <v>0</v>
      </c>
      <c r="JZ33" s="5">
        <f>IF(JZ$2&gt;Exit,0,Expense!KA173)</f>
        <v>0</v>
      </c>
      <c r="KA33" s="5">
        <f>IF(KA$2&gt;Exit,0,Expense!KB173)</f>
        <v>0</v>
      </c>
      <c r="KB33" s="5">
        <f>IF(KB$2&gt;Exit,0,Expense!KC173)</f>
        <v>0</v>
      </c>
      <c r="KC33" s="5">
        <f>IF(KC$2&gt;Exit,0,Expense!KD173)</f>
        <v>0</v>
      </c>
      <c r="KD33" s="5">
        <f>IF(KD$2&gt;Exit,0,Expense!KE173)</f>
        <v>0</v>
      </c>
      <c r="KE33" s="5">
        <f>IF(KE$2&gt;Exit,0,Expense!KF173)</f>
        <v>0</v>
      </c>
      <c r="KF33" s="5">
        <f>IF(KF$2&gt;Exit,0,Expense!KG173)</f>
        <v>0</v>
      </c>
      <c r="KG33" s="5">
        <f>IF(KG$2&gt;Exit,0,Expense!KH173)</f>
        <v>0</v>
      </c>
      <c r="KH33" s="5">
        <f>IF(KH$2&gt;Exit,0,Expense!KI173)</f>
        <v>0</v>
      </c>
      <c r="KI33" s="5">
        <f>IF(KI$2&gt;Exit,0,Expense!KJ173)</f>
        <v>0</v>
      </c>
      <c r="KJ33" s="5">
        <f>IF(KJ$2&gt;Exit,0,Expense!KK173)</f>
        <v>0</v>
      </c>
      <c r="KK33" s="5">
        <f>IF(KK$2&gt;Exit,0,Expense!KL173)</f>
        <v>0</v>
      </c>
      <c r="KL33" s="5">
        <f>IF(KL$2&gt;Exit,0,Expense!KM173)</f>
        <v>0</v>
      </c>
      <c r="KM33" s="5">
        <f>IF(KM$2&gt;Exit,0,Expense!KN173)</f>
        <v>0</v>
      </c>
      <c r="KN33" s="5">
        <f>IF(KN$2&gt;Exit,0,Expense!KO173)</f>
        <v>0</v>
      </c>
      <c r="KO33" s="5">
        <f>IF(KO$2&gt;Exit,0,Expense!KP173)</f>
        <v>0</v>
      </c>
      <c r="KP33" s="5">
        <f>IF(KP$2&gt;Exit,0,Expense!KQ173)</f>
        <v>0</v>
      </c>
      <c r="KQ33" s="5">
        <f>IF(KQ$2&gt;Exit,0,Expense!KR173)</f>
        <v>0</v>
      </c>
      <c r="KR33" s="5">
        <f>IF(KR$2&gt;Exit,0,Expense!KS173)</f>
        <v>0</v>
      </c>
      <c r="KS33" s="5">
        <f>IF(KS$2&gt;Exit,0,Expense!KT173)</f>
        <v>0</v>
      </c>
      <c r="KT33" s="5">
        <f>IF(KT$2&gt;Exit,0,Expense!KU173)</f>
        <v>0</v>
      </c>
      <c r="KU33" s="5">
        <f>IF(KU$2&gt;Exit,0,Expense!KV173)</f>
        <v>0</v>
      </c>
      <c r="KV33" s="5">
        <f>IF(KV$2&gt;Exit,0,Expense!KW173)</f>
        <v>0</v>
      </c>
      <c r="KW33" s="5">
        <f>IF(KW$2&gt;Exit,0,Expense!KX173)</f>
        <v>0</v>
      </c>
    </row>
    <row r="34" spans="1:309">
      <c r="A34" s="376" t="s">
        <v>489</v>
      </c>
      <c r="B34" s="377" t="s">
        <v>407</v>
      </c>
      <c r="C34" s="356" t="s">
        <v>407</v>
      </c>
      <c r="D34" s="5">
        <f>IF(D$2&gt;Exit,0,Expense!E221)</f>
        <v>0</v>
      </c>
      <c r="E34" s="5">
        <f>IF(E$2&gt;Exit,0,Expense!F221)</f>
        <v>0</v>
      </c>
      <c r="F34" s="5">
        <f>IF(F$2&gt;Exit,0,Expense!G221)</f>
        <v>0</v>
      </c>
      <c r="G34" s="5">
        <f>IF(G$2&gt;Exit,0,Expense!H221)</f>
        <v>0</v>
      </c>
      <c r="H34" s="5">
        <f>IF(H$2&gt;Exit,0,Expense!I221)</f>
        <v>0</v>
      </c>
      <c r="I34" s="5">
        <f>IF(I$2&gt;Exit,0,Expense!J221)</f>
        <v>0</v>
      </c>
      <c r="J34" s="5">
        <f>IF(J$2&gt;Exit,0,Expense!K221)</f>
        <v>0</v>
      </c>
      <c r="K34" s="5">
        <f>IF(K$2&gt;Exit,0,Expense!L221)</f>
        <v>0</v>
      </c>
      <c r="L34" s="5">
        <f>IF(L$2&gt;Exit,0,Expense!M221)</f>
        <v>0</v>
      </c>
      <c r="M34" s="5">
        <f>IF(M$2&gt;Exit,0,Expense!N221)</f>
        <v>0</v>
      </c>
      <c r="N34" s="5">
        <f>IF(N$2&gt;Exit,0,Expense!O221)</f>
        <v>0</v>
      </c>
      <c r="O34" s="5">
        <f>IF(O$2&gt;Exit,0,Expense!P221)</f>
        <v>0</v>
      </c>
      <c r="P34" s="5">
        <f>IF(P$2&gt;Exit,0,Expense!Q221)</f>
        <v>0</v>
      </c>
      <c r="Q34" s="5">
        <f>IF(Q$2&gt;Exit,0,Expense!R221)</f>
        <v>0</v>
      </c>
      <c r="R34" s="5">
        <f>IF(R$2&gt;Exit,0,Expense!S221)</f>
        <v>0</v>
      </c>
      <c r="S34" s="5">
        <f>IF(S$2&gt;Exit,0,Expense!T221)</f>
        <v>0</v>
      </c>
      <c r="T34" s="5">
        <f>IF(T$2&gt;Exit,0,Expense!U221)</f>
        <v>0</v>
      </c>
      <c r="U34" s="5">
        <f>IF(U$2&gt;Exit,0,Expense!V221)</f>
        <v>0</v>
      </c>
      <c r="V34" s="5">
        <f>IF(V$2&gt;Exit,0,Expense!W221)</f>
        <v>0</v>
      </c>
      <c r="W34" s="5">
        <f>IF(W$2&gt;Exit,0,Expense!X221)</f>
        <v>0</v>
      </c>
      <c r="X34" s="5">
        <f>IF(X$2&gt;Exit,0,Expense!Y221)</f>
        <v>0</v>
      </c>
      <c r="Y34" s="5">
        <f>IF(Y$2&gt;Exit,0,Expense!Z221)</f>
        <v>0</v>
      </c>
      <c r="Z34" s="5">
        <f>IF(Z$2&gt;Exit,0,Expense!AA221)</f>
        <v>0</v>
      </c>
      <c r="AA34" s="5">
        <f>IF(AA$2&gt;Exit,0,Expense!AB221)</f>
        <v>0</v>
      </c>
      <c r="AB34" s="5">
        <f>IF(AB$2&gt;Exit,0,Expense!AC221)</f>
        <v>0</v>
      </c>
      <c r="AC34" s="5">
        <f>IF(AC$2&gt;Exit,0,Expense!AD221)</f>
        <v>0</v>
      </c>
      <c r="AD34" s="5">
        <f>IF(AD$2&gt;Exit,0,Expense!AE221)</f>
        <v>0</v>
      </c>
      <c r="AE34" s="5">
        <f>IF(AE$2&gt;Exit,0,Expense!AF221)</f>
        <v>0</v>
      </c>
      <c r="AF34" s="5">
        <f>IF(AF$2&gt;Exit,0,Expense!AG221)</f>
        <v>0</v>
      </c>
      <c r="AG34" s="5">
        <f>IF(AG$2&gt;Exit,0,Expense!AH221)</f>
        <v>0</v>
      </c>
      <c r="AH34" s="5">
        <f>IF(AH$2&gt;Exit,0,Expense!AI221)</f>
        <v>0</v>
      </c>
      <c r="AI34" s="5">
        <f>IF(AI$2&gt;Exit,0,Expense!AJ221)</f>
        <v>0</v>
      </c>
      <c r="AJ34" s="5">
        <f>IF(AJ$2&gt;Exit,0,Expense!AK221)</f>
        <v>0</v>
      </c>
      <c r="AK34" s="5">
        <f>IF(AK$2&gt;Exit,0,Expense!AL221)</f>
        <v>0</v>
      </c>
      <c r="AL34" s="5">
        <f>IF(AL$2&gt;Exit,0,Expense!AM221)</f>
        <v>0</v>
      </c>
      <c r="AM34" s="5">
        <f>IF(AM$2&gt;Exit,0,Expense!AN221)</f>
        <v>0</v>
      </c>
      <c r="AN34" s="5">
        <f>IF(AN$2&gt;Exit,0,Expense!AO221)</f>
        <v>0</v>
      </c>
      <c r="AO34" s="5">
        <f>IF(AO$2&gt;Exit,0,Expense!AP221)</f>
        <v>0</v>
      </c>
      <c r="AP34" s="5">
        <f>IF(AP$2&gt;Exit,0,Expense!AQ221)</f>
        <v>0</v>
      </c>
      <c r="AQ34" s="5">
        <f>IF(AQ$2&gt;Exit,0,Expense!AR221)</f>
        <v>0</v>
      </c>
      <c r="AR34" s="5">
        <f>IF(AR$2&gt;Exit,0,Expense!AS221)</f>
        <v>0</v>
      </c>
      <c r="AS34" s="5">
        <f>IF(AS$2&gt;Exit,0,Expense!AT221)</f>
        <v>0</v>
      </c>
      <c r="AT34" s="5">
        <f>IF(AT$2&gt;Exit,0,Expense!AU221)</f>
        <v>0</v>
      </c>
      <c r="AU34" s="5">
        <f>IF(AU$2&gt;Exit,0,Expense!AV221)</f>
        <v>0</v>
      </c>
      <c r="AV34" s="5">
        <f>IF(AV$2&gt;Exit,0,Expense!AW221)</f>
        <v>0</v>
      </c>
      <c r="AW34" s="5">
        <f>IF(AW$2&gt;Exit,0,Expense!AX221)</f>
        <v>0</v>
      </c>
      <c r="AX34" s="5">
        <f>IF(AX$2&gt;Exit,0,Expense!AY221)</f>
        <v>0</v>
      </c>
      <c r="AY34" s="5">
        <f>IF(AY$2&gt;Exit,0,Expense!AZ221)</f>
        <v>0</v>
      </c>
      <c r="AZ34" s="5">
        <f>IF(AZ$2&gt;Exit,0,Expense!BA221)</f>
        <v>0</v>
      </c>
      <c r="BA34" s="5">
        <f>IF(BA$2&gt;Exit,0,Expense!BB221)</f>
        <v>0</v>
      </c>
      <c r="BB34" s="5">
        <f>IF(BB$2&gt;Exit,0,Expense!BC221)</f>
        <v>0</v>
      </c>
      <c r="BC34" s="5">
        <f>IF(BC$2&gt;Exit,0,Expense!BD221)</f>
        <v>0</v>
      </c>
      <c r="BD34" s="5">
        <f>IF(BD$2&gt;Exit,0,Expense!BE221)</f>
        <v>0</v>
      </c>
      <c r="BE34" s="5">
        <f>IF(BE$2&gt;Exit,0,Expense!BF221)</f>
        <v>0</v>
      </c>
      <c r="BF34" s="5">
        <f>IF(BF$2&gt;Exit,0,Expense!BG221)</f>
        <v>0</v>
      </c>
      <c r="BG34" s="5">
        <f>IF(BG$2&gt;Exit,0,Expense!BH221)</f>
        <v>0</v>
      </c>
      <c r="BH34" s="5">
        <f>IF(BH$2&gt;Exit,0,Expense!BI221)</f>
        <v>0</v>
      </c>
      <c r="BI34" s="5">
        <f>IF(BI$2&gt;Exit,0,Expense!BJ221)</f>
        <v>0</v>
      </c>
      <c r="BJ34" s="5">
        <f>IF(BJ$2&gt;Exit,0,Expense!BK221)</f>
        <v>0</v>
      </c>
      <c r="BK34" s="5">
        <f>IF(BK$2&gt;Exit,0,Expense!BL221)</f>
        <v>0</v>
      </c>
      <c r="BL34" s="5">
        <f>IF(BL$2&gt;Exit,0,Expense!BM221)</f>
        <v>0</v>
      </c>
      <c r="BM34" s="5">
        <f>IF(BM$2&gt;Exit,0,Expense!BN221)</f>
        <v>0</v>
      </c>
      <c r="BN34" s="5">
        <f>IF(BN$2&gt;Exit,0,Expense!BO221)</f>
        <v>0</v>
      </c>
      <c r="BO34" s="5">
        <f>IF(BO$2&gt;Exit,0,Expense!BP221)</f>
        <v>0</v>
      </c>
      <c r="BP34" s="5">
        <f>IF(BP$2&gt;Exit,0,Expense!BQ221)</f>
        <v>0</v>
      </c>
      <c r="BQ34" s="5">
        <f>IF(BQ$2&gt;Exit,0,Expense!BR221)</f>
        <v>0</v>
      </c>
      <c r="BR34" s="5">
        <f>IF(BR$2&gt;Exit,0,Expense!BS221)</f>
        <v>0</v>
      </c>
      <c r="BS34" s="5">
        <f>IF(BS$2&gt;Exit,0,Expense!BT221)</f>
        <v>0</v>
      </c>
      <c r="BT34" s="5">
        <f>IF(BT$2&gt;Exit,0,Expense!BU221)</f>
        <v>0</v>
      </c>
      <c r="BU34" s="5">
        <f>IF(BU$2&gt;Exit,0,Expense!BV221)</f>
        <v>0</v>
      </c>
      <c r="BV34" s="5">
        <f>IF(BV$2&gt;Exit,0,Expense!BW221)</f>
        <v>0</v>
      </c>
      <c r="BW34" s="5">
        <f>IF(BW$2&gt;Exit,0,Expense!BX221)</f>
        <v>0</v>
      </c>
      <c r="BX34" s="5">
        <f>IF(BX$2&gt;Exit,0,Expense!BY221)</f>
        <v>0</v>
      </c>
      <c r="BY34" s="5">
        <f>IF(BY$2&gt;Exit,0,Expense!BZ221)</f>
        <v>0</v>
      </c>
      <c r="BZ34" s="5">
        <f>IF(BZ$2&gt;Exit,0,Expense!CA221)</f>
        <v>135000</v>
      </c>
      <c r="CA34" s="5">
        <f>IF(CA$2&gt;Exit,0,Expense!CB221)</f>
        <v>135000</v>
      </c>
      <c r="CB34" s="5">
        <f>IF(CB$2&gt;Exit,0,Expense!CC221)</f>
        <v>135000</v>
      </c>
      <c r="CC34" s="5">
        <f>IF(CC$2&gt;Exit,0,Expense!CD221)</f>
        <v>135000</v>
      </c>
      <c r="CD34" s="5">
        <f>IF(CD$2&gt;Exit,0,Expense!CE221)</f>
        <v>135000</v>
      </c>
      <c r="CE34" s="5">
        <f>IF(CE$2&gt;Exit,0,Expense!CF221)</f>
        <v>135000</v>
      </c>
      <c r="CF34" s="5">
        <f>IF(CF$2&gt;Exit,0,Expense!CG221)</f>
        <v>135000</v>
      </c>
      <c r="CG34" s="5">
        <f>IF(CG$2&gt;Exit,0,Expense!CH221)</f>
        <v>135000</v>
      </c>
      <c r="CH34" s="5">
        <f>IF(CH$2&gt;Exit,0,Expense!CI221)</f>
        <v>135000</v>
      </c>
      <c r="CI34" s="5">
        <f>IF(CI$2&gt;Exit,0,Expense!CJ221)</f>
        <v>135000</v>
      </c>
      <c r="CJ34" s="5">
        <f>IF(CJ$2&gt;Exit,0,Expense!CK221)</f>
        <v>135000</v>
      </c>
      <c r="CK34" s="5">
        <f>IF(CK$2&gt;Exit,0,Expense!CL221)</f>
        <v>135000</v>
      </c>
      <c r="CL34" s="5">
        <f>IF(CL$2&gt;Exit,0,Expense!CM221)</f>
        <v>139050</v>
      </c>
      <c r="CM34" s="5">
        <f>IF(CM$2&gt;Exit,0,Expense!CN221)</f>
        <v>139050</v>
      </c>
      <c r="CN34" s="5">
        <f>IF(CN$2&gt;Exit,0,Expense!CO221)</f>
        <v>139050</v>
      </c>
      <c r="CO34" s="5">
        <f>IF(CO$2&gt;Exit,0,Expense!CP221)</f>
        <v>139050</v>
      </c>
      <c r="CP34" s="5">
        <f>IF(CP$2&gt;Exit,0,Expense!CQ221)</f>
        <v>139050</v>
      </c>
      <c r="CQ34" s="5">
        <f>IF(CQ$2&gt;Exit,0,Expense!CR221)</f>
        <v>139050</v>
      </c>
      <c r="CR34" s="5">
        <f>IF(CR$2&gt;Exit,0,Expense!CS221)</f>
        <v>139050</v>
      </c>
      <c r="CS34" s="5">
        <f>IF(CS$2&gt;Exit,0,Expense!CT221)</f>
        <v>139050</v>
      </c>
      <c r="CT34" s="5">
        <f>IF(CT$2&gt;Exit,0,Expense!CU221)</f>
        <v>139050</v>
      </c>
      <c r="CU34" s="5">
        <f>IF(CU$2&gt;Exit,0,Expense!CV221)</f>
        <v>139050</v>
      </c>
      <c r="CV34" s="5">
        <f>IF(CV$2&gt;Exit,0,Expense!CW221)</f>
        <v>139050</v>
      </c>
      <c r="CW34" s="5">
        <f>IF(CW$2&gt;Exit,0,Expense!CX221)</f>
        <v>139050</v>
      </c>
      <c r="CX34" s="5">
        <f>IF(CX$2&gt;Exit,0,Expense!CY221)</f>
        <v>143221.5</v>
      </c>
      <c r="CY34" s="5">
        <f>IF(CY$2&gt;Exit,0,Expense!CZ221)</f>
        <v>143221.5</v>
      </c>
      <c r="CZ34" s="5">
        <f>IF(CZ$2&gt;Exit,0,Expense!DA221)</f>
        <v>143221.5</v>
      </c>
      <c r="DA34" s="5">
        <f>IF(DA$2&gt;Exit,0,Expense!DB221)</f>
        <v>143221.5</v>
      </c>
      <c r="DB34" s="5">
        <f>IF(DB$2&gt;Exit,0,Expense!DC221)</f>
        <v>143221.5</v>
      </c>
      <c r="DC34" s="5">
        <f>IF(DC$2&gt;Exit,0,Expense!DD221)</f>
        <v>143221.5</v>
      </c>
      <c r="DD34" s="5">
        <f>IF(DD$2&gt;Exit,0,Expense!DE221)</f>
        <v>143221.5</v>
      </c>
      <c r="DE34" s="5">
        <f>IF(DE$2&gt;Exit,0,Expense!DF221)</f>
        <v>143221.5</v>
      </c>
      <c r="DF34" s="5">
        <f>IF(DF$2&gt;Exit,0,Expense!DG221)</f>
        <v>143221.5</v>
      </c>
      <c r="DG34" s="5">
        <f>IF(DG$2&gt;Exit,0,Expense!DH221)</f>
        <v>143221.5</v>
      </c>
      <c r="DH34" s="5">
        <f>IF(DH$2&gt;Exit,0,Expense!DI221)</f>
        <v>143221.5</v>
      </c>
      <c r="DI34" s="5">
        <f>IF(DI$2&gt;Exit,0,Expense!DJ221)</f>
        <v>143221.5</v>
      </c>
      <c r="DJ34" s="5">
        <f>IF(DJ$2&gt;Exit,0,Expense!DK221)</f>
        <v>147518.14499999999</v>
      </c>
      <c r="DK34" s="5">
        <f>IF(DK$2&gt;Exit,0,Expense!DL221)</f>
        <v>147518.14499999999</v>
      </c>
      <c r="DL34" s="5">
        <f>IF(DL$2&gt;Exit,0,Expense!DM221)</f>
        <v>147518.14499999999</v>
      </c>
      <c r="DM34" s="5">
        <f>IF(DM$2&gt;Exit,0,Expense!DN221)</f>
        <v>147518.14499999999</v>
      </c>
      <c r="DN34" s="5">
        <f>IF(DN$2&gt;Exit,0,Expense!DO221)</f>
        <v>147518.14499999999</v>
      </c>
      <c r="DO34" s="5">
        <f>IF(DO$2&gt;Exit,0,Expense!DP221)</f>
        <v>147518.14499999999</v>
      </c>
      <c r="DP34" s="5">
        <f>IF(DP$2&gt;Exit,0,Expense!DQ221)</f>
        <v>147518.14499999999</v>
      </c>
      <c r="DQ34" s="5">
        <f>IF(DQ$2&gt;Exit,0,Expense!DR221)</f>
        <v>147518.14499999999</v>
      </c>
      <c r="DR34" s="5">
        <f>IF(DR$2&gt;Exit,0,Expense!DS221)</f>
        <v>147518.14499999999</v>
      </c>
      <c r="DS34" s="5">
        <f>IF(DS$2&gt;Exit,0,Expense!DT221)</f>
        <v>147518.14499999999</v>
      </c>
      <c r="DT34" s="5">
        <f>IF(DT$2&gt;Exit,0,Expense!DU221)</f>
        <v>147518.14499999999</v>
      </c>
      <c r="DU34" s="5">
        <f>IF(DU$2&gt;Exit,0,Expense!DV221)</f>
        <v>147518.14499999999</v>
      </c>
      <c r="DV34" s="5">
        <f>IF(DV$2&gt;Exit,0,Expense!DW221)</f>
        <v>151943.68934999997</v>
      </c>
      <c r="DW34" s="5">
        <f>IF(DW$2&gt;Exit,0,Expense!DX221)</f>
        <v>151943.68934999997</v>
      </c>
      <c r="DX34" s="5">
        <f>IF(DX$2&gt;Exit,0,Expense!DY221)</f>
        <v>151943.68934999997</v>
      </c>
      <c r="DY34" s="5">
        <f>IF(DY$2&gt;Exit,0,Expense!DZ221)</f>
        <v>151943.68934999997</v>
      </c>
      <c r="DZ34" s="5">
        <f>IF(DZ$2&gt;Exit,0,Expense!EA221)</f>
        <v>151943.68934999997</v>
      </c>
      <c r="EA34" s="5">
        <f>IF(EA$2&gt;Exit,0,Expense!EB221)</f>
        <v>151943.68934999997</v>
      </c>
      <c r="EB34" s="5">
        <f>IF(EB$2&gt;Exit,0,Expense!EC221)</f>
        <v>151943.68934999997</v>
      </c>
      <c r="EC34" s="5">
        <f>IF(EC$2&gt;Exit,0,Expense!ED221)</f>
        <v>151943.68934999997</v>
      </c>
      <c r="ED34" s="5">
        <f>IF(ED$2&gt;Exit,0,Expense!EE221)</f>
        <v>151943.68934999997</v>
      </c>
      <c r="EE34" s="5">
        <f>IF(EE$2&gt;Exit,0,Expense!EF221)</f>
        <v>151943.68934999997</v>
      </c>
      <c r="EF34" s="5">
        <f>IF(EF$2&gt;Exit,0,Expense!EG221)</f>
        <v>151943.68934999997</v>
      </c>
      <c r="EG34" s="5">
        <f>IF(EG$2&gt;Exit,0,Expense!EH221)</f>
        <v>151943.68934999997</v>
      </c>
      <c r="EH34" s="5">
        <f>IF(EH$2&gt;Exit,0,Expense!EI221)</f>
        <v>156502.00003049997</v>
      </c>
      <c r="EI34" s="5">
        <f>IF(EI$2&gt;Exit,0,Expense!EJ221)</f>
        <v>156502.00003049997</v>
      </c>
      <c r="EJ34" s="5">
        <f>IF(EJ$2&gt;Exit,0,Expense!EK221)</f>
        <v>156502.00003049997</v>
      </c>
      <c r="EK34" s="5">
        <f>IF(EK$2&gt;Exit,0,Expense!EL221)</f>
        <v>156502.00003049997</v>
      </c>
      <c r="EL34" s="5">
        <f>IF(EL$2&gt;Exit,0,Expense!EM221)</f>
        <v>156502.00003049997</v>
      </c>
      <c r="EM34" s="5">
        <f>IF(EM$2&gt;Exit,0,Expense!EN221)</f>
        <v>156502.00003049997</v>
      </c>
      <c r="EN34" s="5">
        <f>IF(EN$2&gt;Exit,0,Expense!EO221)</f>
        <v>156502.00003049997</v>
      </c>
      <c r="EO34" s="5">
        <f>IF(EO$2&gt;Exit,0,Expense!EP221)</f>
        <v>156502.00003049997</v>
      </c>
      <c r="EP34" s="5">
        <f>IF(EP$2&gt;Exit,0,Expense!EQ221)</f>
        <v>156502.00003049997</v>
      </c>
      <c r="EQ34" s="5">
        <f>IF(EQ$2&gt;Exit,0,Expense!ER221)</f>
        <v>156502.00003049997</v>
      </c>
      <c r="ER34" s="5">
        <f>IF(ER$2&gt;Exit,0,Expense!ES221)</f>
        <v>156502.00003049997</v>
      </c>
      <c r="ES34" s="5">
        <f>IF(ES$2&gt;Exit,0,Expense!ET221)</f>
        <v>156502.00003049997</v>
      </c>
      <c r="ET34" s="5">
        <f>IF(ET$2&gt;Exit,0,Expense!EU221)</f>
        <v>161197.06003141499</v>
      </c>
      <c r="EU34" s="5">
        <f>IF(EU$2&gt;Exit,0,Expense!EV221)</f>
        <v>161197.06003141499</v>
      </c>
      <c r="EV34" s="5">
        <f>IF(EV$2&gt;Exit,0,Expense!EW221)</f>
        <v>161197.06003141499</v>
      </c>
      <c r="EW34" s="5">
        <f>IF(EW$2&gt;Exit,0,Expense!EX221)</f>
        <v>161197.06003141499</v>
      </c>
      <c r="EX34" s="5">
        <f>IF(EX$2&gt;Exit,0,Expense!EY221)</f>
        <v>0</v>
      </c>
      <c r="EY34" s="5">
        <f>IF(EY$2&gt;Exit,0,Expense!EZ221)</f>
        <v>0</v>
      </c>
      <c r="EZ34" s="5">
        <f>IF(EZ$2&gt;Exit,0,Expense!FA221)</f>
        <v>0</v>
      </c>
      <c r="FA34" s="5">
        <f>IF(FA$2&gt;Exit,0,Expense!FB221)</f>
        <v>0</v>
      </c>
      <c r="FB34" s="5">
        <f>IF(FB$2&gt;Exit,0,Expense!FC221)</f>
        <v>0</v>
      </c>
      <c r="FC34" s="5">
        <f>IF(FC$2&gt;Exit,0,Expense!FD221)</f>
        <v>0</v>
      </c>
      <c r="FD34" s="5">
        <f>IF(FD$2&gt;Exit,0,Expense!FE221)</f>
        <v>0</v>
      </c>
      <c r="FE34" s="5">
        <f>IF(FE$2&gt;Exit,0,Expense!FF221)</f>
        <v>0</v>
      </c>
      <c r="FF34" s="5">
        <f>IF(FF$2&gt;Exit,0,Expense!FG221)</f>
        <v>0</v>
      </c>
      <c r="FG34" s="5">
        <f>IF(FG$2&gt;Exit,0,Expense!FH221)</f>
        <v>0</v>
      </c>
      <c r="FH34" s="5">
        <f>IF(FH$2&gt;Exit,0,Expense!FI221)</f>
        <v>0</v>
      </c>
      <c r="FI34" s="5">
        <f>IF(FI$2&gt;Exit,0,Expense!FJ221)</f>
        <v>0</v>
      </c>
      <c r="FJ34" s="5">
        <f>IF(FJ$2&gt;Exit,0,Expense!FK221)</f>
        <v>0</v>
      </c>
      <c r="FK34" s="5">
        <f>IF(FK$2&gt;Exit,0,Expense!FL221)</f>
        <v>0</v>
      </c>
      <c r="FL34" s="5">
        <f>IF(FL$2&gt;Exit,0,Expense!FM221)</f>
        <v>0</v>
      </c>
      <c r="FM34" s="5">
        <f>IF(FM$2&gt;Exit,0,Expense!FN221)</f>
        <v>0</v>
      </c>
      <c r="FN34" s="5">
        <f>IF(FN$2&gt;Exit,0,Expense!FO221)</f>
        <v>0</v>
      </c>
      <c r="FO34" s="5">
        <f>IF(FO$2&gt;Exit,0,Expense!FP221)</f>
        <v>0</v>
      </c>
      <c r="FP34" s="5">
        <f>IF(FP$2&gt;Exit,0,Expense!FQ221)</f>
        <v>0</v>
      </c>
      <c r="FQ34" s="5">
        <f>IF(FQ$2&gt;Exit,0,Expense!FR221)</f>
        <v>0</v>
      </c>
      <c r="FR34" s="5">
        <f>IF(FR$2&gt;Exit,0,Expense!FS221)</f>
        <v>0</v>
      </c>
      <c r="FS34" s="5">
        <f>IF(FS$2&gt;Exit,0,Expense!FT221)</f>
        <v>0</v>
      </c>
      <c r="FT34" s="5">
        <f>IF(FT$2&gt;Exit,0,Expense!FU221)</f>
        <v>0</v>
      </c>
      <c r="FU34" s="5">
        <f>IF(FU$2&gt;Exit,0,Expense!FV221)</f>
        <v>0</v>
      </c>
      <c r="FV34" s="5">
        <f>IF(FV$2&gt;Exit,0,Expense!FW221)</f>
        <v>0</v>
      </c>
      <c r="FW34" s="5">
        <f>IF(FW$2&gt;Exit,0,Expense!FX221)</f>
        <v>0</v>
      </c>
      <c r="FX34" s="5">
        <f>IF(FX$2&gt;Exit,0,Expense!FY221)</f>
        <v>0</v>
      </c>
      <c r="FY34" s="5">
        <f>IF(FY$2&gt;Exit,0,Expense!FZ221)</f>
        <v>0</v>
      </c>
      <c r="FZ34" s="5">
        <f>IF(FZ$2&gt;Exit,0,Expense!GA221)</f>
        <v>0</v>
      </c>
      <c r="GA34" s="5">
        <f>IF(GA$2&gt;Exit,0,Expense!GB221)</f>
        <v>0</v>
      </c>
      <c r="GB34" s="5">
        <f>IF(GB$2&gt;Exit,0,Expense!GC221)</f>
        <v>0</v>
      </c>
      <c r="GC34" s="5">
        <f>IF(GC$2&gt;Exit,0,Expense!GD221)</f>
        <v>0</v>
      </c>
      <c r="GD34" s="5">
        <f>IF(GD$2&gt;Exit,0,Expense!GE221)</f>
        <v>0</v>
      </c>
      <c r="GE34" s="5">
        <f>IF(GE$2&gt;Exit,0,Expense!GF221)</f>
        <v>0</v>
      </c>
      <c r="GF34" s="5">
        <f>IF(GF$2&gt;Exit,0,Expense!GG221)</f>
        <v>0</v>
      </c>
      <c r="GG34" s="5">
        <f>IF(GG$2&gt;Exit,0,Expense!GH221)</f>
        <v>0</v>
      </c>
      <c r="GH34" s="5">
        <f>IF(GH$2&gt;Exit,0,Expense!GI221)</f>
        <v>0</v>
      </c>
      <c r="GI34" s="5">
        <f>IF(GI$2&gt;Exit,0,Expense!GJ221)</f>
        <v>0</v>
      </c>
      <c r="GJ34" s="5">
        <f>IF(GJ$2&gt;Exit,0,Expense!GK221)</f>
        <v>0</v>
      </c>
      <c r="GK34" s="5">
        <f>IF(GK$2&gt;Exit,0,Expense!GL221)</f>
        <v>0</v>
      </c>
      <c r="GL34" s="5">
        <f>IF(GL$2&gt;Exit,0,Expense!GM221)</f>
        <v>0</v>
      </c>
      <c r="GM34" s="5">
        <f>IF(GM$2&gt;Exit,0,Expense!GN221)</f>
        <v>0</v>
      </c>
      <c r="GN34" s="5">
        <f>IF(GN$2&gt;Exit,0,Expense!GO221)</f>
        <v>0</v>
      </c>
      <c r="GO34" s="5">
        <f>IF(GO$2&gt;Exit,0,Expense!GP221)</f>
        <v>0</v>
      </c>
      <c r="GP34" s="5">
        <f>IF(GP$2&gt;Exit,0,Expense!GQ221)</f>
        <v>0</v>
      </c>
      <c r="GQ34" s="5">
        <f>IF(GQ$2&gt;Exit,0,Expense!GR221)</f>
        <v>0</v>
      </c>
      <c r="GR34" s="5">
        <f>IF(GR$2&gt;Exit,0,Expense!GS221)</f>
        <v>0</v>
      </c>
      <c r="GS34" s="5">
        <f>IF(GS$2&gt;Exit,0,Expense!GT221)</f>
        <v>0</v>
      </c>
      <c r="GT34" s="5">
        <f>IF(GT$2&gt;Exit,0,Expense!GU221)</f>
        <v>0</v>
      </c>
      <c r="GU34" s="5">
        <f>IF(GU$2&gt;Exit,0,Expense!GV221)</f>
        <v>0</v>
      </c>
      <c r="GV34" s="5">
        <f>IF(GV$2&gt;Exit,0,Expense!GW221)</f>
        <v>0</v>
      </c>
      <c r="GW34" s="5">
        <f>IF(GW$2&gt;Exit,0,Expense!GX221)</f>
        <v>0</v>
      </c>
      <c r="GX34" s="5">
        <f>IF(GX$2&gt;Exit,0,Expense!GY221)</f>
        <v>0</v>
      </c>
      <c r="GY34" s="5">
        <f>IF(GY$2&gt;Exit,0,Expense!GZ221)</f>
        <v>0</v>
      </c>
      <c r="GZ34" s="5">
        <f>IF(GZ$2&gt;Exit,0,Expense!HA221)</f>
        <v>0</v>
      </c>
      <c r="HA34" s="5">
        <f>IF(HA$2&gt;Exit,0,Expense!HB221)</f>
        <v>0</v>
      </c>
      <c r="HB34" s="5">
        <f>IF(HB$2&gt;Exit,0,Expense!HC221)</f>
        <v>0</v>
      </c>
      <c r="HC34" s="5">
        <f>IF(HC$2&gt;Exit,0,Expense!HD221)</f>
        <v>0</v>
      </c>
      <c r="HD34" s="5">
        <f>IF(HD$2&gt;Exit,0,Expense!HE221)</f>
        <v>0</v>
      </c>
      <c r="HE34" s="5">
        <f>IF(HE$2&gt;Exit,0,Expense!HF221)</f>
        <v>0</v>
      </c>
      <c r="HF34" s="5">
        <f>IF(HF$2&gt;Exit,0,Expense!HG221)</f>
        <v>0</v>
      </c>
      <c r="HG34" s="5">
        <f>IF(HG$2&gt;Exit,0,Expense!HH221)</f>
        <v>0</v>
      </c>
      <c r="HH34" s="5">
        <f>IF(HH$2&gt;Exit,0,Expense!HI221)</f>
        <v>0</v>
      </c>
      <c r="HI34" s="5">
        <f>IF(HI$2&gt;Exit,0,Expense!HJ221)</f>
        <v>0</v>
      </c>
      <c r="HJ34" s="5">
        <f>IF(HJ$2&gt;Exit,0,Expense!HK221)</f>
        <v>0</v>
      </c>
      <c r="HK34" s="5">
        <f>IF(HK$2&gt;Exit,0,Expense!HL221)</f>
        <v>0</v>
      </c>
      <c r="HL34" s="5">
        <f>IF(HL$2&gt;Exit,0,Expense!HM221)</f>
        <v>0</v>
      </c>
      <c r="HM34" s="5">
        <f>IF(HM$2&gt;Exit,0,Expense!HN221)</f>
        <v>0</v>
      </c>
      <c r="HN34" s="5">
        <f>IF(HN$2&gt;Exit,0,Expense!HO221)</f>
        <v>0</v>
      </c>
      <c r="HO34" s="5">
        <f>IF(HO$2&gt;Exit,0,Expense!HP221)</f>
        <v>0</v>
      </c>
      <c r="HP34" s="5">
        <f>IF(HP$2&gt;Exit,0,Expense!HQ221)</f>
        <v>0</v>
      </c>
      <c r="HQ34" s="5">
        <f>IF(HQ$2&gt;Exit,0,Expense!HR221)</f>
        <v>0</v>
      </c>
      <c r="HR34" s="5">
        <f>IF(HR$2&gt;Exit,0,Expense!HS221)</f>
        <v>0</v>
      </c>
      <c r="HS34" s="5">
        <f>IF(HS$2&gt;Exit,0,Expense!HT221)</f>
        <v>0</v>
      </c>
      <c r="HT34" s="5">
        <f>IF(HT$2&gt;Exit,0,Expense!HU221)</f>
        <v>0</v>
      </c>
      <c r="HU34" s="5">
        <f>IF(HU$2&gt;Exit,0,Expense!HV221)</f>
        <v>0</v>
      </c>
      <c r="HV34" s="5">
        <f>IF(HV$2&gt;Exit,0,Expense!HW221)</f>
        <v>0</v>
      </c>
      <c r="HW34" s="5">
        <f>IF(HW$2&gt;Exit,0,Expense!HX221)</f>
        <v>0</v>
      </c>
      <c r="HX34" s="5">
        <f>IF(HX$2&gt;Exit,0,Expense!HY221)</f>
        <v>0</v>
      </c>
      <c r="HY34" s="5">
        <f>IF(HY$2&gt;Exit,0,Expense!HZ221)</f>
        <v>0</v>
      </c>
      <c r="HZ34" s="5">
        <f>IF(HZ$2&gt;Exit,0,Expense!IA221)</f>
        <v>0</v>
      </c>
      <c r="IA34" s="5">
        <f>IF(IA$2&gt;Exit,0,Expense!IB221)</f>
        <v>0</v>
      </c>
      <c r="IB34" s="5">
        <f>IF(IB$2&gt;Exit,0,Expense!IC221)</f>
        <v>0</v>
      </c>
      <c r="IC34" s="5">
        <f>IF(IC$2&gt;Exit,0,Expense!ID221)</f>
        <v>0</v>
      </c>
      <c r="ID34" s="5">
        <f>IF(ID$2&gt;Exit,0,Expense!IE221)</f>
        <v>0</v>
      </c>
      <c r="IE34" s="5">
        <f>IF(IE$2&gt;Exit,0,Expense!IF221)</f>
        <v>0</v>
      </c>
      <c r="IF34" s="5">
        <f>IF(IF$2&gt;Exit,0,Expense!IG221)</f>
        <v>0</v>
      </c>
      <c r="IG34" s="5">
        <f>IF(IG$2&gt;Exit,0,Expense!IH221)</f>
        <v>0</v>
      </c>
      <c r="IH34" s="5">
        <f>IF(IH$2&gt;Exit,0,Expense!II221)</f>
        <v>0</v>
      </c>
      <c r="II34" s="5">
        <f>IF(II$2&gt;Exit,0,Expense!IJ221)</f>
        <v>0</v>
      </c>
      <c r="IJ34" s="5">
        <f>IF(IJ$2&gt;Exit,0,Expense!IK221)</f>
        <v>0</v>
      </c>
      <c r="IK34" s="5">
        <f>IF(IK$2&gt;Exit,0,Expense!IL221)</f>
        <v>0</v>
      </c>
      <c r="IL34" s="5">
        <f>IF(IL$2&gt;Exit,0,Expense!IM221)</f>
        <v>0</v>
      </c>
      <c r="IM34" s="5">
        <f>IF(IM$2&gt;Exit,0,Expense!IN221)</f>
        <v>0</v>
      </c>
      <c r="IN34" s="5">
        <f>IF(IN$2&gt;Exit,0,Expense!IO221)</f>
        <v>0</v>
      </c>
      <c r="IO34" s="5">
        <f>IF(IO$2&gt;Exit,0,Expense!IP221)</f>
        <v>0</v>
      </c>
      <c r="IP34" s="5">
        <f>IF(IP$2&gt;Exit,0,Expense!IQ221)</f>
        <v>0</v>
      </c>
      <c r="IQ34" s="5">
        <f>IF(IQ$2&gt;Exit,0,Expense!IR221)</f>
        <v>0</v>
      </c>
      <c r="IR34" s="5">
        <f>IF(IR$2&gt;Exit,0,Expense!IS221)</f>
        <v>0</v>
      </c>
      <c r="IS34" s="5">
        <f>IF(IS$2&gt;Exit,0,Expense!IT221)</f>
        <v>0</v>
      </c>
      <c r="IT34" s="5">
        <f>IF(IT$2&gt;Exit,0,Expense!IU221)</f>
        <v>0</v>
      </c>
      <c r="IU34" s="5">
        <f>IF(IU$2&gt;Exit,0,Expense!IV221)</f>
        <v>0</v>
      </c>
      <c r="IV34" s="5">
        <f>IF(IV$2&gt;Exit,0,Expense!IW221)</f>
        <v>0</v>
      </c>
      <c r="IW34" s="5">
        <f>IF(IW$2&gt;Exit,0,Expense!IX221)</f>
        <v>0</v>
      </c>
      <c r="IX34" s="5">
        <f>IF(IX$2&gt;Exit,0,Expense!IY221)</f>
        <v>0</v>
      </c>
      <c r="IY34" s="5">
        <f>IF(IY$2&gt;Exit,0,Expense!IZ221)</f>
        <v>0</v>
      </c>
      <c r="IZ34" s="5">
        <f>IF(IZ$2&gt;Exit,0,Expense!JA221)</f>
        <v>0</v>
      </c>
      <c r="JA34" s="5">
        <f>IF(JA$2&gt;Exit,0,Expense!JB221)</f>
        <v>0</v>
      </c>
      <c r="JB34" s="5">
        <f>IF(JB$2&gt;Exit,0,Expense!JC221)</f>
        <v>0</v>
      </c>
      <c r="JC34" s="5">
        <f>IF(JC$2&gt;Exit,0,Expense!JD221)</f>
        <v>0</v>
      </c>
      <c r="JD34" s="5">
        <f>IF(JD$2&gt;Exit,0,Expense!JE221)</f>
        <v>0</v>
      </c>
      <c r="JE34" s="5">
        <f>IF(JE$2&gt;Exit,0,Expense!JF221)</f>
        <v>0</v>
      </c>
      <c r="JF34" s="5">
        <f>IF(JF$2&gt;Exit,0,Expense!JG221)</f>
        <v>0</v>
      </c>
      <c r="JG34" s="5">
        <f>IF(JG$2&gt;Exit,0,Expense!JH221)</f>
        <v>0</v>
      </c>
      <c r="JH34" s="5">
        <f>IF(JH$2&gt;Exit,0,Expense!JI221)</f>
        <v>0</v>
      </c>
      <c r="JI34" s="5">
        <f>IF(JI$2&gt;Exit,0,Expense!JJ221)</f>
        <v>0</v>
      </c>
      <c r="JJ34" s="5">
        <f>IF(JJ$2&gt;Exit,0,Expense!JK221)</f>
        <v>0</v>
      </c>
      <c r="JK34" s="5">
        <f>IF(JK$2&gt;Exit,0,Expense!JL221)</f>
        <v>0</v>
      </c>
      <c r="JL34" s="5">
        <f>IF(JL$2&gt;Exit,0,Expense!JM221)</f>
        <v>0</v>
      </c>
      <c r="JM34" s="5">
        <f>IF(JM$2&gt;Exit,0,Expense!JN221)</f>
        <v>0</v>
      </c>
      <c r="JN34" s="5">
        <f>IF(JN$2&gt;Exit,0,Expense!JO221)</f>
        <v>0</v>
      </c>
      <c r="JO34" s="5">
        <f>IF(JO$2&gt;Exit,0,Expense!JP221)</f>
        <v>0</v>
      </c>
      <c r="JP34" s="5">
        <f>IF(JP$2&gt;Exit,0,Expense!JQ221)</f>
        <v>0</v>
      </c>
      <c r="JQ34" s="5">
        <f>IF(JQ$2&gt;Exit,0,Expense!JR221)</f>
        <v>0</v>
      </c>
      <c r="JR34" s="5">
        <f>IF(JR$2&gt;Exit,0,Expense!JS221)</f>
        <v>0</v>
      </c>
      <c r="JS34" s="5">
        <f>IF(JS$2&gt;Exit,0,Expense!JT221)</f>
        <v>0</v>
      </c>
      <c r="JT34" s="5">
        <f>IF(JT$2&gt;Exit,0,Expense!JU221)</f>
        <v>0</v>
      </c>
      <c r="JU34" s="5">
        <f>IF(JU$2&gt;Exit,0,Expense!JV221)</f>
        <v>0</v>
      </c>
      <c r="JV34" s="5">
        <f>IF(JV$2&gt;Exit,0,Expense!JW221)</f>
        <v>0</v>
      </c>
      <c r="JW34" s="5">
        <f>IF(JW$2&gt;Exit,0,Expense!JX221)</f>
        <v>0</v>
      </c>
      <c r="JX34" s="5">
        <f>IF(JX$2&gt;Exit,0,Expense!JY221)</f>
        <v>0</v>
      </c>
      <c r="JY34" s="5">
        <f>IF(JY$2&gt;Exit,0,Expense!JZ221)</f>
        <v>0</v>
      </c>
      <c r="JZ34" s="5">
        <f>IF(JZ$2&gt;Exit,0,Expense!KA221)</f>
        <v>0</v>
      </c>
      <c r="KA34" s="5">
        <f>IF(KA$2&gt;Exit,0,Expense!KB221)</f>
        <v>0</v>
      </c>
      <c r="KB34" s="5">
        <f>IF(KB$2&gt;Exit,0,Expense!KC221)</f>
        <v>0</v>
      </c>
      <c r="KC34" s="5">
        <f>IF(KC$2&gt;Exit,0,Expense!KD221)</f>
        <v>0</v>
      </c>
      <c r="KD34" s="5">
        <f>IF(KD$2&gt;Exit,0,Expense!KE221)</f>
        <v>0</v>
      </c>
      <c r="KE34" s="5">
        <f>IF(KE$2&gt;Exit,0,Expense!KF221)</f>
        <v>0</v>
      </c>
      <c r="KF34" s="5">
        <f>IF(KF$2&gt;Exit,0,Expense!KG221)</f>
        <v>0</v>
      </c>
      <c r="KG34" s="5">
        <f>IF(KG$2&gt;Exit,0,Expense!KH221)</f>
        <v>0</v>
      </c>
      <c r="KH34" s="5">
        <f>IF(KH$2&gt;Exit,0,Expense!KI221)</f>
        <v>0</v>
      </c>
      <c r="KI34" s="5">
        <f>IF(KI$2&gt;Exit,0,Expense!KJ221)</f>
        <v>0</v>
      </c>
      <c r="KJ34" s="5">
        <f>IF(KJ$2&gt;Exit,0,Expense!KK221)</f>
        <v>0</v>
      </c>
      <c r="KK34" s="5">
        <f>IF(KK$2&gt;Exit,0,Expense!KL221)</f>
        <v>0</v>
      </c>
      <c r="KL34" s="5">
        <f>IF(KL$2&gt;Exit,0,Expense!KM221)</f>
        <v>0</v>
      </c>
      <c r="KM34" s="5">
        <f>IF(KM$2&gt;Exit,0,Expense!KN221)</f>
        <v>0</v>
      </c>
      <c r="KN34" s="5">
        <f>IF(KN$2&gt;Exit,0,Expense!KO221)</f>
        <v>0</v>
      </c>
      <c r="KO34" s="5">
        <f>IF(KO$2&gt;Exit,0,Expense!KP221)</f>
        <v>0</v>
      </c>
      <c r="KP34" s="5">
        <f>IF(KP$2&gt;Exit,0,Expense!KQ221)</f>
        <v>0</v>
      </c>
      <c r="KQ34" s="5">
        <f>IF(KQ$2&gt;Exit,0,Expense!KR221)</f>
        <v>0</v>
      </c>
      <c r="KR34" s="5">
        <f>IF(KR$2&gt;Exit,0,Expense!KS221)</f>
        <v>0</v>
      </c>
      <c r="KS34" s="5">
        <f>IF(KS$2&gt;Exit,0,Expense!KT221)</f>
        <v>0</v>
      </c>
      <c r="KT34" s="5">
        <f>IF(KT$2&gt;Exit,0,Expense!KU221)</f>
        <v>0</v>
      </c>
      <c r="KU34" s="5">
        <f>IF(KU$2&gt;Exit,0,Expense!KV221)</f>
        <v>0</v>
      </c>
      <c r="KV34" s="5">
        <f>IF(KV$2&gt;Exit,0,Expense!KW221)</f>
        <v>0</v>
      </c>
      <c r="KW34" s="5">
        <f>IF(KW$2&gt;Exit,0,Expense!KX221)</f>
        <v>0</v>
      </c>
    </row>
    <row r="35" spans="1:309">
      <c r="A35" s="376" t="s">
        <v>490</v>
      </c>
      <c r="B35" s="377" t="s">
        <v>408</v>
      </c>
      <c r="C35" s="313" t="s">
        <v>408</v>
      </c>
      <c r="D35" s="5">
        <f>IF(D$2&gt;Exit,0,Expense!E222)</f>
        <v>0</v>
      </c>
      <c r="E35" s="5">
        <f>IF(E$2&gt;Exit,0,Expense!F222)</f>
        <v>0</v>
      </c>
      <c r="F35" s="5">
        <f>IF(F$2&gt;Exit,0,Expense!G222)</f>
        <v>0</v>
      </c>
      <c r="G35" s="5">
        <f>IF(G$2&gt;Exit,0,Expense!H222)</f>
        <v>0</v>
      </c>
      <c r="H35" s="5">
        <f>IF(H$2&gt;Exit,0,Expense!I222)</f>
        <v>0</v>
      </c>
      <c r="I35" s="5">
        <f>IF(I$2&gt;Exit,0,Expense!J222)</f>
        <v>0</v>
      </c>
      <c r="J35" s="5">
        <f>IF(J$2&gt;Exit,0,Expense!K222)</f>
        <v>0</v>
      </c>
      <c r="K35" s="5">
        <f>IF(K$2&gt;Exit,0,Expense!L222)</f>
        <v>0</v>
      </c>
      <c r="L35" s="5">
        <f>IF(L$2&gt;Exit,0,Expense!M222)</f>
        <v>0</v>
      </c>
      <c r="M35" s="5">
        <f>IF(M$2&gt;Exit,0,Expense!N222)</f>
        <v>0</v>
      </c>
      <c r="N35" s="5">
        <f>IF(N$2&gt;Exit,0,Expense!O222)</f>
        <v>0</v>
      </c>
      <c r="O35" s="5">
        <f>IF(O$2&gt;Exit,0,Expense!P222)</f>
        <v>0</v>
      </c>
      <c r="P35" s="5">
        <f>IF(P$2&gt;Exit,0,Expense!Q222)</f>
        <v>0</v>
      </c>
      <c r="Q35" s="5">
        <f>IF(Q$2&gt;Exit,0,Expense!R222)</f>
        <v>0</v>
      </c>
      <c r="R35" s="5">
        <f>IF(R$2&gt;Exit,0,Expense!S222)</f>
        <v>0</v>
      </c>
      <c r="S35" s="5">
        <f>IF(S$2&gt;Exit,0,Expense!T222)</f>
        <v>0</v>
      </c>
      <c r="T35" s="5">
        <f>IF(T$2&gt;Exit,0,Expense!U222)</f>
        <v>0</v>
      </c>
      <c r="U35" s="5">
        <f>IF(U$2&gt;Exit,0,Expense!V222)</f>
        <v>0</v>
      </c>
      <c r="V35" s="5">
        <f>IF(V$2&gt;Exit,0,Expense!W222)</f>
        <v>0</v>
      </c>
      <c r="W35" s="5">
        <f>IF(W$2&gt;Exit,0,Expense!X222)</f>
        <v>0</v>
      </c>
      <c r="X35" s="5">
        <f>IF(X$2&gt;Exit,0,Expense!Y222)</f>
        <v>0</v>
      </c>
      <c r="Y35" s="5">
        <f>IF(Y$2&gt;Exit,0,Expense!Z222)</f>
        <v>0</v>
      </c>
      <c r="Z35" s="5">
        <f>IF(Z$2&gt;Exit,0,Expense!AA222)</f>
        <v>0</v>
      </c>
      <c r="AA35" s="5">
        <f>IF(AA$2&gt;Exit,0,Expense!AB222)</f>
        <v>0</v>
      </c>
      <c r="AB35" s="5">
        <f>IF(AB$2&gt;Exit,0,Expense!AC222)</f>
        <v>0</v>
      </c>
      <c r="AC35" s="5">
        <f>IF(AC$2&gt;Exit,0,Expense!AD222)</f>
        <v>0</v>
      </c>
      <c r="AD35" s="5">
        <f>IF(AD$2&gt;Exit,0,Expense!AE222)</f>
        <v>0</v>
      </c>
      <c r="AE35" s="5">
        <f>IF(AE$2&gt;Exit,0,Expense!AF222)</f>
        <v>0</v>
      </c>
      <c r="AF35" s="5">
        <f>IF(AF$2&gt;Exit,0,Expense!AG222)</f>
        <v>0</v>
      </c>
      <c r="AG35" s="5">
        <f>IF(AG$2&gt;Exit,0,Expense!AH222)</f>
        <v>0</v>
      </c>
      <c r="AH35" s="5">
        <f>IF(AH$2&gt;Exit,0,Expense!AI222)</f>
        <v>0</v>
      </c>
      <c r="AI35" s="5">
        <f>IF(AI$2&gt;Exit,0,Expense!AJ222)</f>
        <v>0</v>
      </c>
      <c r="AJ35" s="5">
        <f>IF(AJ$2&gt;Exit,0,Expense!AK222)</f>
        <v>0</v>
      </c>
      <c r="AK35" s="5">
        <f>IF(AK$2&gt;Exit,0,Expense!AL222)</f>
        <v>0</v>
      </c>
      <c r="AL35" s="5">
        <f>IF(AL$2&gt;Exit,0,Expense!AM222)</f>
        <v>0</v>
      </c>
      <c r="AM35" s="5">
        <f>IF(AM$2&gt;Exit,0,Expense!AN222)</f>
        <v>0</v>
      </c>
      <c r="AN35" s="5">
        <f>IF(AN$2&gt;Exit,0,Expense!AO222)</f>
        <v>0</v>
      </c>
      <c r="AO35" s="5">
        <f>IF(AO$2&gt;Exit,0,Expense!AP222)</f>
        <v>0</v>
      </c>
      <c r="AP35" s="5">
        <f>IF(AP$2&gt;Exit,0,Expense!AQ222)</f>
        <v>0</v>
      </c>
      <c r="AQ35" s="5">
        <f>IF(AQ$2&gt;Exit,0,Expense!AR222)</f>
        <v>0</v>
      </c>
      <c r="AR35" s="5">
        <f>IF(AR$2&gt;Exit,0,Expense!AS222)</f>
        <v>0</v>
      </c>
      <c r="AS35" s="5">
        <f>IF(AS$2&gt;Exit,0,Expense!AT222)</f>
        <v>0</v>
      </c>
      <c r="AT35" s="5">
        <f>IF(AT$2&gt;Exit,0,Expense!AU222)</f>
        <v>0</v>
      </c>
      <c r="AU35" s="5">
        <f>IF(AU$2&gt;Exit,0,Expense!AV222)</f>
        <v>0</v>
      </c>
      <c r="AV35" s="5">
        <f>IF(AV$2&gt;Exit,0,Expense!AW222)</f>
        <v>0</v>
      </c>
      <c r="AW35" s="5">
        <f>IF(AW$2&gt;Exit,0,Expense!AX222)</f>
        <v>0</v>
      </c>
      <c r="AX35" s="5">
        <f>IF(AX$2&gt;Exit,0,Expense!AY222)</f>
        <v>0</v>
      </c>
      <c r="AY35" s="5">
        <f>IF(AY$2&gt;Exit,0,Expense!AZ222)</f>
        <v>0</v>
      </c>
      <c r="AZ35" s="5">
        <f>IF(AZ$2&gt;Exit,0,Expense!BA222)</f>
        <v>0</v>
      </c>
      <c r="BA35" s="5">
        <f>IF(BA$2&gt;Exit,0,Expense!BB222)</f>
        <v>0</v>
      </c>
      <c r="BB35" s="5">
        <f>IF(BB$2&gt;Exit,0,Expense!BC222)</f>
        <v>0</v>
      </c>
      <c r="BC35" s="5">
        <f>IF(BC$2&gt;Exit,0,Expense!BD222)</f>
        <v>0</v>
      </c>
      <c r="BD35" s="5">
        <f>IF(BD$2&gt;Exit,0,Expense!BE222)</f>
        <v>0</v>
      </c>
      <c r="BE35" s="5">
        <f>IF(BE$2&gt;Exit,0,Expense!BF222)</f>
        <v>0</v>
      </c>
      <c r="BF35" s="5">
        <f>IF(BF$2&gt;Exit,0,Expense!BG222)</f>
        <v>0</v>
      </c>
      <c r="BG35" s="5">
        <f>IF(BG$2&gt;Exit,0,Expense!BH222)</f>
        <v>0</v>
      </c>
      <c r="BH35" s="5">
        <f>IF(BH$2&gt;Exit,0,Expense!BI222)</f>
        <v>0</v>
      </c>
      <c r="BI35" s="5">
        <f>IF(BI$2&gt;Exit,0,Expense!BJ222)</f>
        <v>0</v>
      </c>
      <c r="BJ35" s="5">
        <f>IF(BJ$2&gt;Exit,0,Expense!BK222)</f>
        <v>0</v>
      </c>
      <c r="BK35" s="5">
        <f>IF(BK$2&gt;Exit,0,Expense!BL222)</f>
        <v>0</v>
      </c>
      <c r="BL35" s="5">
        <f>IF(BL$2&gt;Exit,0,Expense!BM222)</f>
        <v>0</v>
      </c>
      <c r="BM35" s="5">
        <f>IF(BM$2&gt;Exit,0,Expense!BN222)</f>
        <v>0</v>
      </c>
      <c r="BN35" s="5">
        <f>IF(BN$2&gt;Exit,0,Expense!BO222)</f>
        <v>0</v>
      </c>
      <c r="BO35" s="5">
        <f>IF(BO$2&gt;Exit,0,Expense!BP222)</f>
        <v>0</v>
      </c>
      <c r="BP35" s="5">
        <f>IF(BP$2&gt;Exit,0,Expense!BQ222)</f>
        <v>0</v>
      </c>
      <c r="BQ35" s="5">
        <f>IF(BQ$2&gt;Exit,0,Expense!BR222)</f>
        <v>0</v>
      </c>
      <c r="BR35" s="5">
        <f>IF(BR$2&gt;Exit,0,Expense!BS222)</f>
        <v>0</v>
      </c>
      <c r="BS35" s="5">
        <f>IF(BS$2&gt;Exit,0,Expense!BT222)</f>
        <v>0</v>
      </c>
      <c r="BT35" s="5">
        <f>IF(BT$2&gt;Exit,0,Expense!BU222)</f>
        <v>0</v>
      </c>
      <c r="BU35" s="5">
        <f>IF(BU$2&gt;Exit,0,Expense!BV222)</f>
        <v>0</v>
      </c>
      <c r="BV35" s="5">
        <f>IF(BV$2&gt;Exit,0,Expense!BW222)</f>
        <v>0</v>
      </c>
      <c r="BW35" s="5">
        <f>IF(BW$2&gt;Exit,0,Expense!BX222)</f>
        <v>0</v>
      </c>
      <c r="BX35" s="5">
        <f>IF(BX$2&gt;Exit,0,Expense!BY222)</f>
        <v>0</v>
      </c>
      <c r="BY35" s="5">
        <f>IF(BY$2&gt;Exit,0,Expense!BZ222)</f>
        <v>0</v>
      </c>
      <c r="BZ35" s="5">
        <f>IF(BZ$2&gt;Exit,0,Expense!CA222)</f>
        <v>135000</v>
      </c>
      <c r="CA35" s="5">
        <f>IF(CA$2&gt;Exit,0,Expense!CB222)</f>
        <v>135000</v>
      </c>
      <c r="CB35" s="5">
        <f>IF(CB$2&gt;Exit,0,Expense!CC222)</f>
        <v>135000</v>
      </c>
      <c r="CC35" s="5">
        <f>IF(CC$2&gt;Exit,0,Expense!CD222)</f>
        <v>135000</v>
      </c>
      <c r="CD35" s="5">
        <f>IF(CD$2&gt;Exit,0,Expense!CE222)</f>
        <v>135000</v>
      </c>
      <c r="CE35" s="5">
        <f>IF(CE$2&gt;Exit,0,Expense!CF222)</f>
        <v>135000</v>
      </c>
      <c r="CF35" s="5">
        <f>IF(CF$2&gt;Exit,0,Expense!CG222)</f>
        <v>135000</v>
      </c>
      <c r="CG35" s="5">
        <f>IF(CG$2&gt;Exit,0,Expense!CH222)</f>
        <v>135000</v>
      </c>
      <c r="CH35" s="5">
        <f>IF(CH$2&gt;Exit,0,Expense!CI222)</f>
        <v>135000</v>
      </c>
      <c r="CI35" s="5">
        <f>IF(CI$2&gt;Exit,0,Expense!CJ222)</f>
        <v>135000</v>
      </c>
      <c r="CJ35" s="5">
        <f>IF(CJ$2&gt;Exit,0,Expense!CK222)</f>
        <v>135000</v>
      </c>
      <c r="CK35" s="5">
        <f>IF(CK$2&gt;Exit,0,Expense!CL222)</f>
        <v>135000</v>
      </c>
      <c r="CL35" s="5">
        <f>IF(CL$2&gt;Exit,0,Expense!CM222)</f>
        <v>139050</v>
      </c>
      <c r="CM35" s="5">
        <f>IF(CM$2&gt;Exit,0,Expense!CN222)</f>
        <v>139050</v>
      </c>
      <c r="CN35" s="5">
        <f>IF(CN$2&gt;Exit,0,Expense!CO222)</f>
        <v>139050</v>
      </c>
      <c r="CO35" s="5">
        <f>IF(CO$2&gt;Exit,0,Expense!CP222)</f>
        <v>139050</v>
      </c>
      <c r="CP35" s="5">
        <f>IF(CP$2&gt;Exit,0,Expense!CQ222)</f>
        <v>139050</v>
      </c>
      <c r="CQ35" s="5">
        <f>IF(CQ$2&gt;Exit,0,Expense!CR222)</f>
        <v>139050</v>
      </c>
      <c r="CR35" s="5">
        <f>IF(CR$2&gt;Exit,0,Expense!CS222)</f>
        <v>139050</v>
      </c>
      <c r="CS35" s="5">
        <f>IF(CS$2&gt;Exit,0,Expense!CT222)</f>
        <v>139050</v>
      </c>
      <c r="CT35" s="5">
        <f>IF(CT$2&gt;Exit,0,Expense!CU222)</f>
        <v>139050</v>
      </c>
      <c r="CU35" s="5">
        <f>IF(CU$2&gt;Exit,0,Expense!CV222)</f>
        <v>139050</v>
      </c>
      <c r="CV35" s="5">
        <f>IF(CV$2&gt;Exit,0,Expense!CW222)</f>
        <v>139050</v>
      </c>
      <c r="CW35" s="5">
        <f>IF(CW$2&gt;Exit,0,Expense!CX222)</f>
        <v>139050</v>
      </c>
      <c r="CX35" s="5">
        <f>IF(CX$2&gt;Exit,0,Expense!CY222)</f>
        <v>143221.5</v>
      </c>
      <c r="CY35" s="5">
        <f>IF(CY$2&gt;Exit,0,Expense!CZ222)</f>
        <v>143221.5</v>
      </c>
      <c r="CZ35" s="5">
        <f>IF(CZ$2&gt;Exit,0,Expense!DA222)</f>
        <v>143221.5</v>
      </c>
      <c r="DA35" s="5">
        <f>IF(DA$2&gt;Exit,0,Expense!DB222)</f>
        <v>143221.5</v>
      </c>
      <c r="DB35" s="5">
        <f>IF(DB$2&gt;Exit,0,Expense!DC222)</f>
        <v>143221.5</v>
      </c>
      <c r="DC35" s="5">
        <f>IF(DC$2&gt;Exit,0,Expense!DD222)</f>
        <v>143221.5</v>
      </c>
      <c r="DD35" s="5">
        <f>IF(DD$2&gt;Exit,0,Expense!DE222)</f>
        <v>143221.5</v>
      </c>
      <c r="DE35" s="5">
        <f>IF(DE$2&gt;Exit,0,Expense!DF222)</f>
        <v>143221.5</v>
      </c>
      <c r="DF35" s="5">
        <f>IF(DF$2&gt;Exit,0,Expense!DG222)</f>
        <v>143221.5</v>
      </c>
      <c r="DG35" s="5">
        <f>IF(DG$2&gt;Exit,0,Expense!DH222)</f>
        <v>143221.5</v>
      </c>
      <c r="DH35" s="5">
        <f>IF(DH$2&gt;Exit,0,Expense!DI222)</f>
        <v>143221.5</v>
      </c>
      <c r="DI35" s="5">
        <f>IF(DI$2&gt;Exit,0,Expense!DJ222)</f>
        <v>143221.5</v>
      </c>
      <c r="DJ35" s="5">
        <f>IF(DJ$2&gt;Exit,0,Expense!DK222)</f>
        <v>147518.14499999999</v>
      </c>
      <c r="DK35" s="5">
        <f>IF(DK$2&gt;Exit,0,Expense!DL222)</f>
        <v>147518.14499999999</v>
      </c>
      <c r="DL35" s="5">
        <f>IF(DL$2&gt;Exit,0,Expense!DM222)</f>
        <v>147518.14499999999</v>
      </c>
      <c r="DM35" s="5">
        <f>IF(DM$2&gt;Exit,0,Expense!DN222)</f>
        <v>147518.14499999999</v>
      </c>
      <c r="DN35" s="5">
        <f>IF(DN$2&gt;Exit,0,Expense!DO222)</f>
        <v>147518.14499999999</v>
      </c>
      <c r="DO35" s="5">
        <f>IF(DO$2&gt;Exit,0,Expense!DP222)</f>
        <v>147518.14499999999</v>
      </c>
      <c r="DP35" s="5">
        <f>IF(DP$2&gt;Exit,0,Expense!DQ222)</f>
        <v>147518.14499999999</v>
      </c>
      <c r="DQ35" s="5">
        <f>IF(DQ$2&gt;Exit,0,Expense!DR222)</f>
        <v>147518.14499999999</v>
      </c>
      <c r="DR35" s="5">
        <f>IF(DR$2&gt;Exit,0,Expense!DS222)</f>
        <v>147518.14499999999</v>
      </c>
      <c r="DS35" s="5">
        <f>IF(DS$2&gt;Exit,0,Expense!DT222)</f>
        <v>147518.14499999999</v>
      </c>
      <c r="DT35" s="5">
        <f>IF(DT$2&gt;Exit,0,Expense!DU222)</f>
        <v>147518.14499999999</v>
      </c>
      <c r="DU35" s="5">
        <f>IF(DU$2&gt;Exit,0,Expense!DV222)</f>
        <v>147518.14499999999</v>
      </c>
      <c r="DV35" s="5">
        <f>IF(DV$2&gt;Exit,0,Expense!DW222)</f>
        <v>151943.68934999997</v>
      </c>
      <c r="DW35" s="5">
        <f>IF(DW$2&gt;Exit,0,Expense!DX222)</f>
        <v>151943.68934999997</v>
      </c>
      <c r="DX35" s="5">
        <f>IF(DX$2&gt;Exit,0,Expense!DY222)</f>
        <v>151943.68934999997</v>
      </c>
      <c r="DY35" s="5">
        <f>IF(DY$2&gt;Exit,0,Expense!DZ222)</f>
        <v>151943.68934999997</v>
      </c>
      <c r="DZ35" s="5">
        <f>IF(DZ$2&gt;Exit,0,Expense!EA222)</f>
        <v>151943.68934999997</v>
      </c>
      <c r="EA35" s="5">
        <f>IF(EA$2&gt;Exit,0,Expense!EB222)</f>
        <v>151943.68934999997</v>
      </c>
      <c r="EB35" s="5">
        <f>IF(EB$2&gt;Exit,0,Expense!EC222)</f>
        <v>151943.68934999997</v>
      </c>
      <c r="EC35" s="5">
        <f>IF(EC$2&gt;Exit,0,Expense!ED222)</f>
        <v>151943.68934999997</v>
      </c>
      <c r="ED35" s="5">
        <f>IF(ED$2&gt;Exit,0,Expense!EE222)</f>
        <v>151943.68934999997</v>
      </c>
      <c r="EE35" s="5">
        <f>IF(EE$2&gt;Exit,0,Expense!EF222)</f>
        <v>151943.68934999997</v>
      </c>
      <c r="EF35" s="5">
        <f>IF(EF$2&gt;Exit,0,Expense!EG222)</f>
        <v>151943.68934999997</v>
      </c>
      <c r="EG35" s="5">
        <f>IF(EG$2&gt;Exit,0,Expense!EH222)</f>
        <v>151943.68934999997</v>
      </c>
      <c r="EH35" s="5">
        <f>IF(EH$2&gt;Exit,0,Expense!EI222)</f>
        <v>156502.00003049997</v>
      </c>
      <c r="EI35" s="5">
        <f>IF(EI$2&gt;Exit,0,Expense!EJ222)</f>
        <v>156502.00003049997</v>
      </c>
      <c r="EJ35" s="5">
        <f>IF(EJ$2&gt;Exit,0,Expense!EK222)</f>
        <v>156502.00003049997</v>
      </c>
      <c r="EK35" s="5">
        <f>IF(EK$2&gt;Exit,0,Expense!EL222)</f>
        <v>156502.00003049997</v>
      </c>
      <c r="EL35" s="5">
        <f>IF(EL$2&gt;Exit,0,Expense!EM222)</f>
        <v>156502.00003049997</v>
      </c>
      <c r="EM35" s="5">
        <f>IF(EM$2&gt;Exit,0,Expense!EN222)</f>
        <v>156502.00003049997</v>
      </c>
      <c r="EN35" s="5">
        <f>IF(EN$2&gt;Exit,0,Expense!EO222)</f>
        <v>156502.00003049997</v>
      </c>
      <c r="EO35" s="5">
        <f>IF(EO$2&gt;Exit,0,Expense!EP222)</f>
        <v>156502.00003049997</v>
      </c>
      <c r="EP35" s="5">
        <f>IF(EP$2&gt;Exit,0,Expense!EQ222)</f>
        <v>156502.00003049997</v>
      </c>
      <c r="EQ35" s="5">
        <f>IF(EQ$2&gt;Exit,0,Expense!ER222)</f>
        <v>156502.00003049997</v>
      </c>
      <c r="ER35" s="5">
        <f>IF(ER$2&gt;Exit,0,Expense!ES222)</f>
        <v>156502.00003049997</v>
      </c>
      <c r="ES35" s="5">
        <f>IF(ES$2&gt;Exit,0,Expense!ET222)</f>
        <v>156502.00003049997</v>
      </c>
      <c r="ET35" s="5">
        <f>IF(ET$2&gt;Exit,0,Expense!EU222)</f>
        <v>161197.06003141499</v>
      </c>
      <c r="EU35" s="5">
        <f>IF(EU$2&gt;Exit,0,Expense!EV222)</f>
        <v>161197.06003141499</v>
      </c>
      <c r="EV35" s="5">
        <f>IF(EV$2&gt;Exit,0,Expense!EW222)</f>
        <v>161197.06003141499</v>
      </c>
      <c r="EW35" s="5">
        <f>IF(EW$2&gt;Exit,0,Expense!EX222)</f>
        <v>161197.06003141499</v>
      </c>
      <c r="EX35" s="5">
        <f>IF(EX$2&gt;Exit,0,Expense!EY222)</f>
        <v>0</v>
      </c>
      <c r="EY35" s="5">
        <f>IF(EY$2&gt;Exit,0,Expense!EZ222)</f>
        <v>0</v>
      </c>
      <c r="EZ35" s="5">
        <f>IF(EZ$2&gt;Exit,0,Expense!FA222)</f>
        <v>0</v>
      </c>
      <c r="FA35" s="5">
        <f>IF(FA$2&gt;Exit,0,Expense!FB222)</f>
        <v>0</v>
      </c>
      <c r="FB35" s="5">
        <f>IF(FB$2&gt;Exit,0,Expense!FC222)</f>
        <v>0</v>
      </c>
      <c r="FC35" s="5">
        <f>IF(FC$2&gt;Exit,0,Expense!FD222)</f>
        <v>0</v>
      </c>
      <c r="FD35" s="5">
        <f>IF(FD$2&gt;Exit,0,Expense!FE222)</f>
        <v>0</v>
      </c>
      <c r="FE35" s="5">
        <f>IF(FE$2&gt;Exit,0,Expense!FF222)</f>
        <v>0</v>
      </c>
      <c r="FF35" s="5">
        <f>IF(FF$2&gt;Exit,0,Expense!FG222)</f>
        <v>0</v>
      </c>
      <c r="FG35" s="5">
        <f>IF(FG$2&gt;Exit,0,Expense!FH222)</f>
        <v>0</v>
      </c>
      <c r="FH35" s="5">
        <f>IF(FH$2&gt;Exit,0,Expense!FI222)</f>
        <v>0</v>
      </c>
      <c r="FI35" s="5">
        <f>IF(FI$2&gt;Exit,0,Expense!FJ222)</f>
        <v>0</v>
      </c>
      <c r="FJ35" s="5">
        <f>IF(FJ$2&gt;Exit,0,Expense!FK222)</f>
        <v>0</v>
      </c>
      <c r="FK35" s="5">
        <f>IF(FK$2&gt;Exit,0,Expense!FL222)</f>
        <v>0</v>
      </c>
      <c r="FL35" s="5">
        <f>IF(FL$2&gt;Exit,0,Expense!FM222)</f>
        <v>0</v>
      </c>
      <c r="FM35" s="5">
        <f>IF(FM$2&gt;Exit,0,Expense!FN222)</f>
        <v>0</v>
      </c>
      <c r="FN35" s="5">
        <f>IF(FN$2&gt;Exit,0,Expense!FO222)</f>
        <v>0</v>
      </c>
      <c r="FO35" s="5">
        <f>IF(FO$2&gt;Exit,0,Expense!FP222)</f>
        <v>0</v>
      </c>
      <c r="FP35" s="5">
        <f>IF(FP$2&gt;Exit,0,Expense!FQ222)</f>
        <v>0</v>
      </c>
      <c r="FQ35" s="5">
        <f>IF(FQ$2&gt;Exit,0,Expense!FR222)</f>
        <v>0</v>
      </c>
      <c r="FR35" s="5">
        <f>IF(FR$2&gt;Exit,0,Expense!FS222)</f>
        <v>0</v>
      </c>
      <c r="FS35" s="5">
        <f>IF(FS$2&gt;Exit,0,Expense!FT222)</f>
        <v>0</v>
      </c>
      <c r="FT35" s="5">
        <f>IF(FT$2&gt;Exit,0,Expense!FU222)</f>
        <v>0</v>
      </c>
      <c r="FU35" s="5">
        <f>IF(FU$2&gt;Exit,0,Expense!FV222)</f>
        <v>0</v>
      </c>
      <c r="FV35" s="5">
        <f>IF(FV$2&gt;Exit,0,Expense!FW222)</f>
        <v>0</v>
      </c>
      <c r="FW35" s="5">
        <f>IF(FW$2&gt;Exit,0,Expense!FX222)</f>
        <v>0</v>
      </c>
      <c r="FX35" s="5">
        <f>IF(FX$2&gt;Exit,0,Expense!FY222)</f>
        <v>0</v>
      </c>
      <c r="FY35" s="5">
        <f>IF(FY$2&gt;Exit,0,Expense!FZ222)</f>
        <v>0</v>
      </c>
      <c r="FZ35" s="5">
        <f>IF(FZ$2&gt;Exit,0,Expense!GA222)</f>
        <v>0</v>
      </c>
      <c r="GA35" s="5">
        <f>IF(GA$2&gt;Exit,0,Expense!GB222)</f>
        <v>0</v>
      </c>
      <c r="GB35" s="5">
        <f>IF(GB$2&gt;Exit,0,Expense!GC222)</f>
        <v>0</v>
      </c>
      <c r="GC35" s="5">
        <f>IF(GC$2&gt;Exit,0,Expense!GD222)</f>
        <v>0</v>
      </c>
      <c r="GD35" s="5">
        <f>IF(GD$2&gt;Exit,0,Expense!GE222)</f>
        <v>0</v>
      </c>
      <c r="GE35" s="5">
        <f>IF(GE$2&gt;Exit,0,Expense!GF222)</f>
        <v>0</v>
      </c>
      <c r="GF35" s="5">
        <f>IF(GF$2&gt;Exit,0,Expense!GG222)</f>
        <v>0</v>
      </c>
      <c r="GG35" s="5">
        <f>IF(GG$2&gt;Exit,0,Expense!GH222)</f>
        <v>0</v>
      </c>
      <c r="GH35" s="5">
        <f>IF(GH$2&gt;Exit,0,Expense!GI222)</f>
        <v>0</v>
      </c>
      <c r="GI35" s="5">
        <f>IF(GI$2&gt;Exit,0,Expense!GJ222)</f>
        <v>0</v>
      </c>
      <c r="GJ35" s="5">
        <f>IF(GJ$2&gt;Exit,0,Expense!GK222)</f>
        <v>0</v>
      </c>
      <c r="GK35" s="5">
        <f>IF(GK$2&gt;Exit,0,Expense!GL222)</f>
        <v>0</v>
      </c>
      <c r="GL35" s="5">
        <f>IF(GL$2&gt;Exit,0,Expense!GM222)</f>
        <v>0</v>
      </c>
      <c r="GM35" s="5">
        <f>IF(GM$2&gt;Exit,0,Expense!GN222)</f>
        <v>0</v>
      </c>
      <c r="GN35" s="5">
        <f>IF(GN$2&gt;Exit,0,Expense!GO222)</f>
        <v>0</v>
      </c>
      <c r="GO35" s="5">
        <f>IF(GO$2&gt;Exit,0,Expense!GP222)</f>
        <v>0</v>
      </c>
      <c r="GP35" s="5">
        <f>IF(GP$2&gt;Exit,0,Expense!GQ222)</f>
        <v>0</v>
      </c>
      <c r="GQ35" s="5">
        <f>IF(GQ$2&gt;Exit,0,Expense!GR222)</f>
        <v>0</v>
      </c>
      <c r="GR35" s="5">
        <f>IF(GR$2&gt;Exit,0,Expense!GS222)</f>
        <v>0</v>
      </c>
      <c r="GS35" s="5">
        <f>IF(GS$2&gt;Exit,0,Expense!GT222)</f>
        <v>0</v>
      </c>
      <c r="GT35" s="5">
        <f>IF(GT$2&gt;Exit,0,Expense!GU222)</f>
        <v>0</v>
      </c>
      <c r="GU35" s="5">
        <f>IF(GU$2&gt;Exit,0,Expense!GV222)</f>
        <v>0</v>
      </c>
      <c r="GV35" s="5">
        <f>IF(GV$2&gt;Exit,0,Expense!GW222)</f>
        <v>0</v>
      </c>
      <c r="GW35" s="5">
        <f>IF(GW$2&gt;Exit,0,Expense!GX222)</f>
        <v>0</v>
      </c>
      <c r="GX35" s="5">
        <f>IF(GX$2&gt;Exit,0,Expense!GY222)</f>
        <v>0</v>
      </c>
      <c r="GY35" s="5">
        <f>IF(GY$2&gt;Exit,0,Expense!GZ222)</f>
        <v>0</v>
      </c>
      <c r="GZ35" s="5">
        <f>IF(GZ$2&gt;Exit,0,Expense!HA222)</f>
        <v>0</v>
      </c>
      <c r="HA35" s="5">
        <f>IF(HA$2&gt;Exit,0,Expense!HB222)</f>
        <v>0</v>
      </c>
      <c r="HB35" s="5">
        <f>IF(HB$2&gt;Exit,0,Expense!HC222)</f>
        <v>0</v>
      </c>
      <c r="HC35" s="5">
        <f>IF(HC$2&gt;Exit,0,Expense!HD222)</f>
        <v>0</v>
      </c>
      <c r="HD35" s="5">
        <f>IF(HD$2&gt;Exit,0,Expense!HE222)</f>
        <v>0</v>
      </c>
      <c r="HE35" s="5">
        <f>IF(HE$2&gt;Exit,0,Expense!HF222)</f>
        <v>0</v>
      </c>
      <c r="HF35" s="5">
        <f>IF(HF$2&gt;Exit,0,Expense!HG222)</f>
        <v>0</v>
      </c>
      <c r="HG35" s="5">
        <f>IF(HG$2&gt;Exit,0,Expense!HH222)</f>
        <v>0</v>
      </c>
      <c r="HH35" s="5">
        <f>IF(HH$2&gt;Exit,0,Expense!HI222)</f>
        <v>0</v>
      </c>
      <c r="HI35" s="5">
        <f>IF(HI$2&gt;Exit,0,Expense!HJ222)</f>
        <v>0</v>
      </c>
      <c r="HJ35" s="5">
        <f>IF(HJ$2&gt;Exit,0,Expense!HK222)</f>
        <v>0</v>
      </c>
      <c r="HK35" s="5">
        <f>IF(HK$2&gt;Exit,0,Expense!HL222)</f>
        <v>0</v>
      </c>
      <c r="HL35" s="5">
        <f>IF(HL$2&gt;Exit,0,Expense!HM222)</f>
        <v>0</v>
      </c>
      <c r="HM35" s="5">
        <f>IF(HM$2&gt;Exit,0,Expense!HN222)</f>
        <v>0</v>
      </c>
      <c r="HN35" s="5">
        <f>IF(HN$2&gt;Exit,0,Expense!HO222)</f>
        <v>0</v>
      </c>
      <c r="HO35" s="5">
        <f>IF(HO$2&gt;Exit,0,Expense!HP222)</f>
        <v>0</v>
      </c>
      <c r="HP35" s="5">
        <f>IF(HP$2&gt;Exit,0,Expense!HQ222)</f>
        <v>0</v>
      </c>
      <c r="HQ35" s="5">
        <f>IF(HQ$2&gt;Exit,0,Expense!HR222)</f>
        <v>0</v>
      </c>
      <c r="HR35" s="5">
        <f>IF(HR$2&gt;Exit,0,Expense!HS222)</f>
        <v>0</v>
      </c>
      <c r="HS35" s="5">
        <f>IF(HS$2&gt;Exit,0,Expense!HT222)</f>
        <v>0</v>
      </c>
      <c r="HT35" s="5">
        <f>IF(HT$2&gt;Exit,0,Expense!HU222)</f>
        <v>0</v>
      </c>
      <c r="HU35" s="5">
        <f>IF(HU$2&gt;Exit,0,Expense!HV222)</f>
        <v>0</v>
      </c>
      <c r="HV35" s="5">
        <f>IF(HV$2&gt;Exit,0,Expense!HW222)</f>
        <v>0</v>
      </c>
      <c r="HW35" s="5">
        <f>IF(HW$2&gt;Exit,0,Expense!HX222)</f>
        <v>0</v>
      </c>
      <c r="HX35" s="5">
        <f>IF(HX$2&gt;Exit,0,Expense!HY222)</f>
        <v>0</v>
      </c>
      <c r="HY35" s="5">
        <f>IF(HY$2&gt;Exit,0,Expense!HZ222)</f>
        <v>0</v>
      </c>
      <c r="HZ35" s="5">
        <f>IF(HZ$2&gt;Exit,0,Expense!IA222)</f>
        <v>0</v>
      </c>
      <c r="IA35" s="5">
        <f>IF(IA$2&gt;Exit,0,Expense!IB222)</f>
        <v>0</v>
      </c>
      <c r="IB35" s="5">
        <f>IF(IB$2&gt;Exit,0,Expense!IC222)</f>
        <v>0</v>
      </c>
      <c r="IC35" s="5">
        <f>IF(IC$2&gt;Exit,0,Expense!ID222)</f>
        <v>0</v>
      </c>
      <c r="ID35" s="5">
        <f>IF(ID$2&gt;Exit,0,Expense!IE222)</f>
        <v>0</v>
      </c>
      <c r="IE35" s="5">
        <f>IF(IE$2&gt;Exit,0,Expense!IF222)</f>
        <v>0</v>
      </c>
      <c r="IF35" s="5">
        <f>IF(IF$2&gt;Exit,0,Expense!IG222)</f>
        <v>0</v>
      </c>
      <c r="IG35" s="5">
        <f>IF(IG$2&gt;Exit,0,Expense!IH222)</f>
        <v>0</v>
      </c>
      <c r="IH35" s="5">
        <f>IF(IH$2&gt;Exit,0,Expense!II222)</f>
        <v>0</v>
      </c>
      <c r="II35" s="5">
        <f>IF(II$2&gt;Exit,0,Expense!IJ222)</f>
        <v>0</v>
      </c>
      <c r="IJ35" s="5">
        <f>IF(IJ$2&gt;Exit,0,Expense!IK222)</f>
        <v>0</v>
      </c>
      <c r="IK35" s="5">
        <f>IF(IK$2&gt;Exit,0,Expense!IL222)</f>
        <v>0</v>
      </c>
      <c r="IL35" s="5">
        <f>IF(IL$2&gt;Exit,0,Expense!IM222)</f>
        <v>0</v>
      </c>
      <c r="IM35" s="5">
        <f>IF(IM$2&gt;Exit,0,Expense!IN222)</f>
        <v>0</v>
      </c>
      <c r="IN35" s="5">
        <f>IF(IN$2&gt;Exit,0,Expense!IO222)</f>
        <v>0</v>
      </c>
      <c r="IO35" s="5">
        <f>IF(IO$2&gt;Exit,0,Expense!IP222)</f>
        <v>0</v>
      </c>
      <c r="IP35" s="5">
        <f>IF(IP$2&gt;Exit,0,Expense!IQ222)</f>
        <v>0</v>
      </c>
      <c r="IQ35" s="5">
        <f>IF(IQ$2&gt;Exit,0,Expense!IR222)</f>
        <v>0</v>
      </c>
      <c r="IR35" s="5">
        <f>IF(IR$2&gt;Exit,0,Expense!IS222)</f>
        <v>0</v>
      </c>
      <c r="IS35" s="5">
        <f>IF(IS$2&gt;Exit,0,Expense!IT222)</f>
        <v>0</v>
      </c>
      <c r="IT35" s="5">
        <f>IF(IT$2&gt;Exit,0,Expense!IU222)</f>
        <v>0</v>
      </c>
      <c r="IU35" s="5">
        <f>IF(IU$2&gt;Exit,0,Expense!IV222)</f>
        <v>0</v>
      </c>
      <c r="IV35" s="5">
        <f>IF(IV$2&gt;Exit,0,Expense!IW222)</f>
        <v>0</v>
      </c>
      <c r="IW35" s="5">
        <f>IF(IW$2&gt;Exit,0,Expense!IX222)</f>
        <v>0</v>
      </c>
      <c r="IX35" s="5">
        <f>IF(IX$2&gt;Exit,0,Expense!IY222)</f>
        <v>0</v>
      </c>
      <c r="IY35" s="5">
        <f>IF(IY$2&gt;Exit,0,Expense!IZ222)</f>
        <v>0</v>
      </c>
      <c r="IZ35" s="5">
        <f>IF(IZ$2&gt;Exit,0,Expense!JA222)</f>
        <v>0</v>
      </c>
      <c r="JA35" s="5">
        <f>IF(JA$2&gt;Exit,0,Expense!JB222)</f>
        <v>0</v>
      </c>
      <c r="JB35" s="5">
        <f>IF(JB$2&gt;Exit,0,Expense!JC222)</f>
        <v>0</v>
      </c>
      <c r="JC35" s="5">
        <f>IF(JC$2&gt;Exit,0,Expense!JD222)</f>
        <v>0</v>
      </c>
      <c r="JD35" s="5">
        <f>IF(JD$2&gt;Exit,0,Expense!JE222)</f>
        <v>0</v>
      </c>
      <c r="JE35" s="5">
        <f>IF(JE$2&gt;Exit,0,Expense!JF222)</f>
        <v>0</v>
      </c>
      <c r="JF35" s="5">
        <f>IF(JF$2&gt;Exit,0,Expense!JG222)</f>
        <v>0</v>
      </c>
      <c r="JG35" s="5">
        <f>IF(JG$2&gt;Exit,0,Expense!JH222)</f>
        <v>0</v>
      </c>
      <c r="JH35" s="5">
        <f>IF(JH$2&gt;Exit,0,Expense!JI222)</f>
        <v>0</v>
      </c>
      <c r="JI35" s="5">
        <f>IF(JI$2&gt;Exit,0,Expense!JJ222)</f>
        <v>0</v>
      </c>
      <c r="JJ35" s="5">
        <f>IF(JJ$2&gt;Exit,0,Expense!JK222)</f>
        <v>0</v>
      </c>
      <c r="JK35" s="5">
        <f>IF(JK$2&gt;Exit,0,Expense!JL222)</f>
        <v>0</v>
      </c>
      <c r="JL35" s="5">
        <f>IF(JL$2&gt;Exit,0,Expense!JM222)</f>
        <v>0</v>
      </c>
      <c r="JM35" s="5">
        <f>IF(JM$2&gt;Exit,0,Expense!JN222)</f>
        <v>0</v>
      </c>
      <c r="JN35" s="5">
        <f>IF(JN$2&gt;Exit,0,Expense!JO222)</f>
        <v>0</v>
      </c>
      <c r="JO35" s="5">
        <f>IF(JO$2&gt;Exit,0,Expense!JP222)</f>
        <v>0</v>
      </c>
      <c r="JP35" s="5">
        <f>IF(JP$2&gt;Exit,0,Expense!JQ222)</f>
        <v>0</v>
      </c>
      <c r="JQ35" s="5">
        <f>IF(JQ$2&gt;Exit,0,Expense!JR222)</f>
        <v>0</v>
      </c>
      <c r="JR35" s="5">
        <f>IF(JR$2&gt;Exit,0,Expense!JS222)</f>
        <v>0</v>
      </c>
      <c r="JS35" s="5">
        <f>IF(JS$2&gt;Exit,0,Expense!JT222)</f>
        <v>0</v>
      </c>
      <c r="JT35" s="5">
        <f>IF(JT$2&gt;Exit,0,Expense!JU222)</f>
        <v>0</v>
      </c>
      <c r="JU35" s="5">
        <f>IF(JU$2&gt;Exit,0,Expense!JV222)</f>
        <v>0</v>
      </c>
      <c r="JV35" s="5">
        <f>IF(JV$2&gt;Exit,0,Expense!JW222)</f>
        <v>0</v>
      </c>
      <c r="JW35" s="5">
        <f>IF(JW$2&gt;Exit,0,Expense!JX222)</f>
        <v>0</v>
      </c>
      <c r="JX35" s="5">
        <f>IF(JX$2&gt;Exit,0,Expense!JY222)</f>
        <v>0</v>
      </c>
      <c r="JY35" s="5">
        <f>IF(JY$2&gt;Exit,0,Expense!JZ222)</f>
        <v>0</v>
      </c>
      <c r="JZ35" s="5">
        <f>IF(JZ$2&gt;Exit,0,Expense!KA222)</f>
        <v>0</v>
      </c>
      <c r="KA35" s="5">
        <f>IF(KA$2&gt;Exit,0,Expense!KB222)</f>
        <v>0</v>
      </c>
      <c r="KB35" s="5">
        <f>IF(KB$2&gt;Exit,0,Expense!KC222)</f>
        <v>0</v>
      </c>
      <c r="KC35" s="5">
        <f>IF(KC$2&gt;Exit,0,Expense!KD222)</f>
        <v>0</v>
      </c>
      <c r="KD35" s="5">
        <f>IF(KD$2&gt;Exit,0,Expense!KE222)</f>
        <v>0</v>
      </c>
      <c r="KE35" s="5">
        <f>IF(KE$2&gt;Exit,0,Expense!KF222)</f>
        <v>0</v>
      </c>
      <c r="KF35" s="5">
        <f>IF(KF$2&gt;Exit,0,Expense!KG222)</f>
        <v>0</v>
      </c>
      <c r="KG35" s="5">
        <f>IF(KG$2&gt;Exit,0,Expense!KH222)</f>
        <v>0</v>
      </c>
      <c r="KH35" s="5">
        <f>IF(KH$2&gt;Exit,0,Expense!KI222)</f>
        <v>0</v>
      </c>
      <c r="KI35" s="5">
        <f>IF(KI$2&gt;Exit,0,Expense!KJ222)</f>
        <v>0</v>
      </c>
      <c r="KJ35" s="5">
        <f>IF(KJ$2&gt;Exit,0,Expense!KK222)</f>
        <v>0</v>
      </c>
      <c r="KK35" s="5">
        <f>IF(KK$2&gt;Exit,0,Expense!KL222)</f>
        <v>0</v>
      </c>
      <c r="KL35" s="5">
        <f>IF(KL$2&gt;Exit,0,Expense!KM222)</f>
        <v>0</v>
      </c>
      <c r="KM35" s="5">
        <f>IF(KM$2&gt;Exit,0,Expense!KN222)</f>
        <v>0</v>
      </c>
      <c r="KN35" s="5">
        <f>IF(KN$2&gt;Exit,0,Expense!KO222)</f>
        <v>0</v>
      </c>
      <c r="KO35" s="5">
        <f>IF(KO$2&gt;Exit,0,Expense!KP222)</f>
        <v>0</v>
      </c>
      <c r="KP35" s="5">
        <f>IF(KP$2&gt;Exit,0,Expense!KQ222)</f>
        <v>0</v>
      </c>
      <c r="KQ35" s="5">
        <f>IF(KQ$2&gt;Exit,0,Expense!KR222)</f>
        <v>0</v>
      </c>
      <c r="KR35" s="5">
        <f>IF(KR$2&gt;Exit,0,Expense!KS222)</f>
        <v>0</v>
      </c>
      <c r="KS35" s="5">
        <f>IF(KS$2&gt;Exit,0,Expense!KT222)</f>
        <v>0</v>
      </c>
      <c r="KT35" s="5">
        <f>IF(KT$2&gt;Exit,0,Expense!KU222)</f>
        <v>0</v>
      </c>
      <c r="KU35" s="5">
        <f>IF(KU$2&gt;Exit,0,Expense!KV222)</f>
        <v>0</v>
      </c>
      <c r="KV35" s="5">
        <f>IF(KV$2&gt;Exit,0,Expense!KW222)</f>
        <v>0</v>
      </c>
      <c r="KW35" s="5">
        <f>IF(KW$2&gt;Exit,0,Expense!KX222)</f>
        <v>0</v>
      </c>
    </row>
    <row r="36" spans="1:309">
      <c r="A36" s="376" t="s">
        <v>491</v>
      </c>
      <c r="B36" s="377" t="s">
        <v>492</v>
      </c>
      <c r="C36" s="356" t="s">
        <v>409</v>
      </c>
      <c r="D36" s="5">
        <f>IF(D$2&gt;Exit,0,Expense!E223)</f>
        <v>0</v>
      </c>
      <c r="E36" s="5">
        <f>IF(E$2&gt;Exit,0,Expense!F223)</f>
        <v>0</v>
      </c>
      <c r="F36" s="5">
        <f>IF(F$2&gt;Exit,0,Expense!G223)</f>
        <v>0</v>
      </c>
      <c r="G36" s="5">
        <f>IF(G$2&gt;Exit,0,Expense!H223)</f>
        <v>0</v>
      </c>
      <c r="H36" s="5">
        <f>IF(H$2&gt;Exit,0,Expense!I223)</f>
        <v>0</v>
      </c>
      <c r="I36" s="5">
        <f>IF(I$2&gt;Exit,0,Expense!J223)</f>
        <v>0</v>
      </c>
      <c r="J36" s="5">
        <f>IF(J$2&gt;Exit,0,Expense!K223)</f>
        <v>0</v>
      </c>
      <c r="K36" s="5">
        <f>IF(K$2&gt;Exit,0,Expense!L223)</f>
        <v>0</v>
      </c>
      <c r="L36" s="5">
        <f>IF(L$2&gt;Exit,0,Expense!M223)</f>
        <v>0</v>
      </c>
      <c r="M36" s="5">
        <f>IF(M$2&gt;Exit,0,Expense!N223)</f>
        <v>0</v>
      </c>
      <c r="N36" s="5">
        <f>IF(N$2&gt;Exit,0,Expense!O223)</f>
        <v>0</v>
      </c>
      <c r="O36" s="5">
        <f>IF(O$2&gt;Exit,0,Expense!P223)</f>
        <v>0</v>
      </c>
      <c r="P36" s="5">
        <f>IF(P$2&gt;Exit,0,Expense!Q223)</f>
        <v>0</v>
      </c>
      <c r="Q36" s="5">
        <f>IF(Q$2&gt;Exit,0,Expense!R223)</f>
        <v>0</v>
      </c>
      <c r="R36" s="5">
        <f>IF(R$2&gt;Exit,0,Expense!S223)</f>
        <v>0</v>
      </c>
      <c r="S36" s="5">
        <f>IF(S$2&gt;Exit,0,Expense!T223)</f>
        <v>0</v>
      </c>
      <c r="T36" s="5">
        <f>IF(T$2&gt;Exit,0,Expense!U223)</f>
        <v>0</v>
      </c>
      <c r="U36" s="5">
        <f>IF(U$2&gt;Exit,0,Expense!V223)</f>
        <v>0</v>
      </c>
      <c r="V36" s="5">
        <f>IF(V$2&gt;Exit,0,Expense!W223)</f>
        <v>0</v>
      </c>
      <c r="W36" s="5">
        <f>IF(W$2&gt;Exit,0,Expense!X223)</f>
        <v>0</v>
      </c>
      <c r="X36" s="5">
        <f>IF(X$2&gt;Exit,0,Expense!Y223)</f>
        <v>0</v>
      </c>
      <c r="Y36" s="5">
        <f>IF(Y$2&gt;Exit,0,Expense!Z223)</f>
        <v>0</v>
      </c>
      <c r="Z36" s="5">
        <f>IF(Z$2&gt;Exit,0,Expense!AA223)</f>
        <v>0</v>
      </c>
      <c r="AA36" s="5">
        <f>IF(AA$2&gt;Exit,0,Expense!AB223)</f>
        <v>0</v>
      </c>
      <c r="AB36" s="5">
        <f>IF(AB$2&gt;Exit,0,Expense!AC223)</f>
        <v>0</v>
      </c>
      <c r="AC36" s="5">
        <f>IF(AC$2&gt;Exit,0,Expense!AD223)</f>
        <v>0</v>
      </c>
      <c r="AD36" s="5">
        <f>IF(AD$2&gt;Exit,0,Expense!AE223)</f>
        <v>0</v>
      </c>
      <c r="AE36" s="5">
        <f>IF(AE$2&gt;Exit,0,Expense!AF223)</f>
        <v>0</v>
      </c>
      <c r="AF36" s="5">
        <f>IF(AF$2&gt;Exit,0,Expense!AG223)</f>
        <v>0</v>
      </c>
      <c r="AG36" s="5">
        <f>IF(AG$2&gt;Exit,0,Expense!AH223)</f>
        <v>0</v>
      </c>
      <c r="AH36" s="5">
        <f>IF(AH$2&gt;Exit,0,Expense!AI223)</f>
        <v>0</v>
      </c>
      <c r="AI36" s="5">
        <f>IF(AI$2&gt;Exit,0,Expense!AJ223)</f>
        <v>0</v>
      </c>
      <c r="AJ36" s="5">
        <f>IF(AJ$2&gt;Exit,0,Expense!AK223)</f>
        <v>0</v>
      </c>
      <c r="AK36" s="5">
        <f>IF(AK$2&gt;Exit,0,Expense!AL223)</f>
        <v>0</v>
      </c>
      <c r="AL36" s="5">
        <f>IF(AL$2&gt;Exit,0,Expense!AM223)</f>
        <v>0</v>
      </c>
      <c r="AM36" s="5">
        <f>IF(AM$2&gt;Exit,0,Expense!AN223)</f>
        <v>0</v>
      </c>
      <c r="AN36" s="5">
        <f>IF(AN$2&gt;Exit,0,Expense!AO223)</f>
        <v>0</v>
      </c>
      <c r="AO36" s="5">
        <f>IF(AO$2&gt;Exit,0,Expense!AP223)</f>
        <v>0</v>
      </c>
      <c r="AP36" s="5">
        <f>IF(AP$2&gt;Exit,0,Expense!AQ223)</f>
        <v>0</v>
      </c>
      <c r="AQ36" s="5">
        <f>IF(AQ$2&gt;Exit,0,Expense!AR223)</f>
        <v>0</v>
      </c>
      <c r="AR36" s="5">
        <f>IF(AR$2&gt;Exit,0,Expense!AS223)</f>
        <v>0</v>
      </c>
      <c r="AS36" s="5">
        <f>IF(AS$2&gt;Exit,0,Expense!AT223)</f>
        <v>0</v>
      </c>
      <c r="AT36" s="5">
        <f>IF(AT$2&gt;Exit,0,Expense!AU223)</f>
        <v>0</v>
      </c>
      <c r="AU36" s="5">
        <f>IF(AU$2&gt;Exit,0,Expense!AV223)</f>
        <v>0</v>
      </c>
      <c r="AV36" s="5">
        <f>IF(AV$2&gt;Exit,0,Expense!AW223)</f>
        <v>0</v>
      </c>
      <c r="AW36" s="5">
        <f>IF(AW$2&gt;Exit,0,Expense!AX223)</f>
        <v>0</v>
      </c>
      <c r="AX36" s="5">
        <f>IF(AX$2&gt;Exit,0,Expense!AY223)</f>
        <v>0</v>
      </c>
      <c r="AY36" s="5">
        <f>IF(AY$2&gt;Exit,0,Expense!AZ223)</f>
        <v>0</v>
      </c>
      <c r="AZ36" s="5">
        <f>IF(AZ$2&gt;Exit,0,Expense!BA223)</f>
        <v>0</v>
      </c>
      <c r="BA36" s="5">
        <f>IF(BA$2&gt;Exit,0,Expense!BB223)</f>
        <v>0</v>
      </c>
      <c r="BB36" s="5">
        <f>IF(BB$2&gt;Exit,0,Expense!BC223)</f>
        <v>0</v>
      </c>
      <c r="BC36" s="5">
        <f>IF(BC$2&gt;Exit,0,Expense!BD223)</f>
        <v>0</v>
      </c>
      <c r="BD36" s="5">
        <f>IF(BD$2&gt;Exit,0,Expense!BE223)</f>
        <v>0</v>
      </c>
      <c r="BE36" s="5">
        <f>IF(BE$2&gt;Exit,0,Expense!BF223)</f>
        <v>0</v>
      </c>
      <c r="BF36" s="5">
        <f>IF(BF$2&gt;Exit,0,Expense!BG223)</f>
        <v>0</v>
      </c>
      <c r="BG36" s="5">
        <f>IF(BG$2&gt;Exit,0,Expense!BH223)</f>
        <v>0</v>
      </c>
      <c r="BH36" s="5">
        <f>IF(BH$2&gt;Exit,0,Expense!BI223)</f>
        <v>0</v>
      </c>
      <c r="BI36" s="5">
        <f>IF(BI$2&gt;Exit,0,Expense!BJ223)</f>
        <v>0</v>
      </c>
      <c r="BJ36" s="5">
        <f>IF(BJ$2&gt;Exit,0,Expense!BK223)</f>
        <v>0</v>
      </c>
      <c r="BK36" s="5">
        <f>IF(BK$2&gt;Exit,0,Expense!BL223)</f>
        <v>0</v>
      </c>
      <c r="BL36" s="5">
        <f>IF(BL$2&gt;Exit,0,Expense!BM223)</f>
        <v>0</v>
      </c>
      <c r="BM36" s="5">
        <f>IF(BM$2&gt;Exit,0,Expense!BN223)</f>
        <v>0</v>
      </c>
      <c r="BN36" s="5">
        <f>IF(BN$2&gt;Exit,0,Expense!BO223)</f>
        <v>0</v>
      </c>
      <c r="BO36" s="5">
        <f>IF(BO$2&gt;Exit,0,Expense!BP223)</f>
        <v>0</v>
      </c>
      <c r="BP36" s="5">
        <f>IF(BP$2&gt;Exit,0,Expense!BQ223)</f>
        <v>0</v>
      </c>
      <c r="BQ36" s="5">
        <f>IF(BQ$2&gt;Exit,0,Expense!BR223)</f>
        <v>0</v>
      </c>
      <c r="BR36" s="5">
        <f>IF(BR$2&gt;Exit,0,Expense!BS223)</f>
        <v>0</v>
      </c>
      <c r="BS36" s="5">
        <f>IF(BS$2&gt;Exit,0,Expense!BT223)</f>
        <v>0</v>
      </c>
      <c r="BT36" s="5">
        <f>IF(BT$2&gt;Exit,0,Expense!BU223)</f>
        <v>0</v>
      </c>
      <c r="BU36" s="5">
        <f>IF(BU$2&gt;Exit,0,Expense!BV223)</f>
        <v>0</v>
      </c>
      <c r="BV36" s="5">
        <f>IF(BV$2&gt;Exit,0,Expense!BW223)</f>
        <v>0</v>
      </c>
      <c r="BW36" s="5">
        <f>IF(BW$2&gt;Exit,0,Expense!BX223)</f>
        <v>0</v>
      </c>
      <c r="BX36" s="5">
        <f>IF(BX$2&gt;Exit,0,Expense!BY223)</f>
        <v>0</v>
      </c>
      <c r="BY36" s="5">
        <f>IF(BY$2&gt;Exit,0,Expense!BZ223)</f>
        <v>0</v>
      </c>
      <c r="BZ36" s="5">
        <f ca="1">IF(BZ$2&gt;Exit,0,Expense!CA223)</f>
        <v>588637.6106842783</v>
      </c>
      <c r="CA36" s="5">
        <f ca="1">IF(CA$2&gt;Exit,0,Expense!CB223)</f>
        <v>588637.6106842783</v>
      </c>
      <c r="CB36" s="5">
        <f ca="1">IF(CB$2&gt;Exit,0,Expense!CC223)</f>
        <v>588637.6106842783</v>
      </c>
      <c r="CC36" s="5">
        <f ca="1">IF(CC$2&gt;Exit,0,Expense!CD223)</f>
        <v>588637.6106842783</v>
      </c>
      <c r="CD36" s="5">
        <f ca="1">IF(CD$2&gt;Exit,0,Expense!CE223)</f>
        <v>588637.6106842783</v>
      </c>
      <c r="CE36" s="5">
        <f ca="1">IF(CE$2&gt;Exit,0,Expense!CF223)</f>
        <v>588637.6106842783</v>
      </c>
      <c r="CF36" s="5">
        <f ca="1">IF(CF$2&gt;Exit,0,Expense!CG223)</f>
        <v>588637.6106842783</v>
      </c>
      <c r="CG36" s="5">
        <f ca="1">IF(CG$2&gt;Exit,0,Expense!CH223)</f>
        <v>588637.6106842783</v>
      </c>
      <c r="CH36" s="5">
        <f ca="1">IF(CH$2&gt;Exit,0,Expense!CI223)</f>
        <v>588637.6106842783</v>
      </c>
      <c r="CI36" s="5">
        <f ca="1">IF(CI$2&gt;Exit,0,Expense!CJ223)</f>
        <v>588637.6106842783</v>
      </c>
      <c r="CJ36" s="5">
        <f ca="1">IF(CJ$2&gt;Exit,0,Expense!CK223)</f>
        <v>615630.18566295912</v>
      </c>
      <c r="CK36" s="5">
        <f ca="1">IF(CK$2&gt;Exit,0,Expense!CL223)</f>
        <v>615630.18566295912</v>
      </c>
      <c r="CL36" s="5">
        <f ca="1">IF(CL$2&gt;Exit,0,Expense!CM223)</f>
        <v>615630.18566295912</v>
      </c>
      <c r="CM36" s="5">
        <f ca="1">IF(CM$2&gt;Exit,0,Expense!CN223)</f>
        <v>615630.18566295912</v>
      </c>
      <c r="CN36" s="5">
        <f ca="1">IF(CN$2&gt;Exit,0,Expense!CO223)</f>
        <v>615630.18566295912</v>
      </c>
      <c r="CO36" s="5">
        <f ca="1">IF(CO$2&gt;Exit,0,Expense!CP223)</f>
        <v>615630.18566295912</v>
      </c>
      <c r="CP36" s="5">
        <f ca="1">IF(CP$2&gt;Exit,0,Expense!CQ223)</f>
        <v>615630.18566295912</v>
      </c>
      <c r="CQ36" s="5">
        <f ca="1">IF(CQ$2&gt;Exit,0,Expense!CR223)</f>
        <v>615630.18566295912</v>
      </c>
      <c r="CR36" s="5">
        <f ca="1">IF(CR$2&gt;Exit,0,Expense!CS223)</f>
        <v>615630.18566295912</v>
      </c>
      <c r="CS36" s="5">
        <f ca="1">IF(CS$2&gt;Exit,0,Expense!CT223)</f>
        <v>615630.18566295912</v>
      </c>
      <c r="CT36" s="5">
        <f ca="1">IF(CT$2&gt;Exit,0,Expense!CU223)</f>
        <v>615630.18566295912</v>
      </c>
      <c r="CU36" s="5">
        <f ca="1">IF(CU$2&gt;Exit,0,Expense!CV223)</f>
        <v>615630.18566295912</v>
      </c>
      <c r="CV36" s="5">
        <f ca="1">IF(CV$2&gt;Exit,0,Expense!CW223)</f>
        <v>643899.21022390772</v>
      </c>
      <c r="CW36" s="5">
        <f ca="1">IF(CW$2&gt;Exit,0,Expense!CX223)</f>
        <v>643899.21022390772</v>
      </c>
      <c r="CX36" s="5">
        <f ca="1">IF(CX$2&gt;Exit,0,Expense!CY223)</f>
        <v>643899.21022390772</v>
      </c>
      <c r="CY36" s="5">
        <f ca="1">IF(CY$2&gt;Exit,0,Expense!CZ223)</f>
        <v>643899.21022390772</v>
      </c>
      <c r="CZ36" s="5">
        <f ca="1">IF(CZ$2&gt;Exit,0,Expense!DA223)</f>
        <v>643899.21022390772</v>
      </c>
      <c r="DA36" s="5">
        <f ca="1">IF(DA$2&gt;Exit,0,Expense!DB223)</f>
        <v>643899.21022390772</v>
      </c>
      <c r="DB36" s="5">
        <f ca="1">IF(DB$2&gt;Exit,0,Expense!DC223)</f>
        <v>643899.21022390772</v>
      </c>
      <c r="DC36" s="5">
        <f ca="1">IF(DC$2&gt;Exit,0,Expense!DD223)</f>
        <v>643899.21022390772</v>
      </c>
      <c r="DD36" s="5">
        <f ca="1">IF(DD$2&gt;Exit,0,Expense!DE223)</f>
        <v>643899.21022390772</v>
      </c>
      <c r="DE36" s="5">
        <f ca="1">IF(DE$2&gt;Exit,0,Expense!DF223)</f>
        <v>643899.21022390772</v>
      </c>
      <c r="DF36" s="5">
        <f ca="1">IF(DF$2&gt;Exit,0,Expense!DG223)</f>
        <v>643899.21022390772</v>
      </c>
      <c r="DG36" s="5">
        <f ca="1">IF(DG$2&gt;Exit,0,Expense!DH223)</f>
        <v>643899.21022390772</v>
      </c>
      <c r="DH36" s="5">
        <f ca="1">IF(DH$2&gt;Exit,0,Expense!DI223)</f>
        <v>673506.31147123792</v>
      </c>
      <c r="DI36" s="5">
        <f ca="1">IF(DI$2&gt;Exit,0,Expense!DJ223)</f>
        <v>673506.31147123792</v>
      </c>
      <c r="DJ36" s="5">
        <f ca="1">IF(DJ$2&gt;Exit,0,Expense!DK223)</f>
        <v>673506.31147123792</v>
      </c>
      <c r="DK36" s="5">
        <f ca="1">IF(DK$2&gt;Exit,0,Expense!DL223)</f>
        <v>673506.31147123792</v>
      </c>
      <c r="DL36" s="5">
        <f ca="1">IF(DL$2&gt;Exit,0,Expense!DM223)</f>
        <v>673506.31147123792</v>
      </c>
      <c r="DM36" s="5">
        <f ca="1">IF(DM$2&gt;Exit,0,Expense!DN223)</f>
        <v>673506.31147123792</v>
      </c>
      <c r="DN36" s="5">
        <f ca="1">IF(DN$2&gt;Exit,0,Expense!DO223)</f>
        <v>673506.31147123792</v>
      </c>
      <c r="DO36" s="5">
        <f ca="1">IF(DO$2&gt;Exit,0,Expense!DP223)</f>
        <v>673506.31147123792</v>
      </c>
      <c r="DP36" s="5">
        <f ca="1">IF(DP$2&gt;Exit,0,Expense!DQ223)</f>
        <v>673506.31147123792</v>
      </c>
      <c r="DQ36" s="5">
        <f ca="1">IF(DQ$2&gt;Exit,0,Expense!DR223)</f>
        <v>673506.31147123792</v>
      </c>
      <c r="DR36" s="5">
        <f ca="1">IF(DR$2&gt;Exit,0,Expense!DS223)</f>
        <v>673506.31147123792</v>
      </c>
      <c r="DS36" s="5">
        <f ca="1">IF(DS$2&gt;Exit,0,Expense!DT223)</f>
        <v>673506.31147123792</v>
      </c>
      <c r="DT36" s="5">
        <f ca="1">IF(DT$2&gt;Exit,0,Expense!DU223)</f>
        <v>704516.13200301898</v>
      </c>
      <c r="DU36" s="5">
        <f ca="1">IF(DU$2&gt;Exit,0,Expense!DV223)</f>
        <v>704516.13200301898</v>
      </c>
      <c r="DV36" s="5">
        <f ca="1">IF(DV$2&gt;Exit,0,Expense!DW223)</f>
        <v>704516.13200301898</v>
      </c>
      <c r="DW36" s="5">
        <f ca="1">IF(DW$2&gt;Exit,0,Expense!DX223)</f>
        <v>704516.13200301898</v>
      </c>
      <c r="DX36" s="5">
        <f ca="1">IF(DX$2&gt;Exit,0,Expense!DY223)</f>
        <v>704516.13200301898</v>
      </c>
      <c r="DY36" s="5">
        <f ca="1">IF(DY$2&gt;Exit,0,Expense!DZ223)</f>
        <v>704516.13200301898</v>
      </c>
      <c r="DZ36" s="5">
        <f ca="1">IF(DZ$2&gt;Exit,0,Expense!EA223)</f>
        <v>704516.13200301898</v>
      </c>
      <c r="EA36" s="5">
        <f ca="1">IF(EA$2&gt;Exit,0,Expense!EB223)</f>
        <v>704516.13200301898</v>
      </c>
      <c r="EB36" s="5">
        <f ca="1">IF(EB$2&gt;Exit,0,Expense!EC223)</f>
        <v>704516.13200301898</v>
      </c>
      <c r="EC36" s="5">
        <f ca="1">IF(EC$2&gt;Exit,0,Expense!ED223)</f>
        <v>704516.13200301898</v>
      </c>
      <c r="ED36" s="5">
        <f ca="1">IF(ED$2&gt;Exit,0,Expense!EE223)</f>
        <v>704516.13200301898</v>
      </c>
      <c r="EE36" s="5">
        <f ca="1">IF(EE$2&gt;Exit,0,Expense!EF223)</f>
        <v>704516.13200301898</v>
      </c>
      <c r="EF36" s="5">
        <f ca="1">IF(EF$2&gt;Exit,0,Expense!EG223)</f>
        <v>736996.47871013533</v>
      </c>
      <c r="EG36" s="5">
        <f ca="1">IF(EG$2&gt;Exit,0,Expense!EH223)</f>
        <v>736996.47871013533</v>
      </c>
      <c r="EH36" s="5">
        <f ca="1">IF(EH$2&gt;Exit,0,Expense!EI223)</f>
        <v>736996.47871013533</v>
      </c>
      <c r="EI36" s="5">
        <f ca="1">IF(EI$2&gt;Exit,0,Expense!EJ223)</f>
        <v>736996.47871013533</v>
      </c>
      <c r="EJ36" s="5">
        <f ca="1">IF(EJ$2&gt;Exit,0,Expense!EK223)</f>
        <v>736996.47871013533</v>
      </c>
      <c r="EK36" s="5">
        <f ca="1">IF(EK$2&gt;Exit,0,Expense!EL223)</f>
        <v>736996.47871013533</v>
      </c>
      <c r="EL36" s="5">
        <f ca="1">IF(EL$2&gt;Exit,0,Expense!EM223)</f>
        <v>736996.47871013533</v>
      </c>
      <c r="EM36" s="5">
        <f ca="1">IF(EM$2&gt;Exit,0,Expense!EN223)</f>
        <v>736996.47871013533</v>
      </c>
      <c r="EN36" s="5">
        <f ca="1">IF(EN$2&gt;Exit,0,Expense!EO223)</f>
        <v>736996.47871013533</v>
      </c>
      <c r="EO36" s="5">
        <f ca="1">IF(EO$2&gt;Exit,0,Expense!EP223)</f>
        <v>736996.47871013533</v>
      </c>
      <c r="EP36" s="5">
        <f ca="1">IF(EP$2&gt;Exit,0,Expense!EQ223)</f>
        <v>736996.47871013533</v>
      </c>
      <c r="EQ36" s="5">
        <f ca="1">IF(EQ$2&gt;Exit,0,Expense!ER223)</f>
        <v>736996.47871013533</v>
      </c>
      <c r="ER36" s="5">
        <f ca="1">IF(ER$2&gt;Exit,0,Expense!ES223)</f>
        <v>771018.47895581683</v>
      </c>
      <c r="ES36" s="5">
        <f ca="1">IF(ES$2&gt;Exit,0,Expense!ET223)</f>
        <v>771018.47895581683</v>
      </c>
      <c r="ET36" s="5">
        <f ca="1">IF(ET$2&gt;Exit,0,Expense!EU223)</f>
        <v>771018.47895581683</v>
      </c>
      <c r="EU36" s="5">
        <f ca="1">IF(EU$2&gt;Exit,0,Expense!EV223)</f>
        <v>771018.47895581683</v>
      </c>
      <c r="EV36" s="5">
        <f ca="1">IF(EV$2&gt;Exit,0,Expense!EW223)</f>
        <v>771018.47895581683</v>
      </c>
      <c r="EW36" s="5">
        <f ca="1">IF(EW$2&gt;Exit,0,Expense!EX223)</f>
        <v>771018.47895581683</v>
      </c>
      <c r="EX36" s="5">
        <f>IF(EX$2&gt;Exit,0,Expense!EY223)</f>
        <v>0</v>
      </c>
      <c r="EY36" s="5">
        <f>IF(EY$2&gt;Exit,0,Expense!EZ223)</f>
        <v>0</v>
      </c>
      <c r="EZ36" s="5">
        <f>IF(EZ$2&gt;Exit,0,Expense!FA223)</f>
        <v>0</v>
      </c>
      <c r="FA36" s="5">
        <f>IF(FA$2&gt;Exit,0,Expense!FB223)</f>
        <v>0</v>
      </c>
      <c r="FB36" s="5">
        <f>IF(FB$2&gt;Exit,0,Expense!FC223)</f>
        <v>0</v>
      </c>
      <c r="FC36" s="5">
        <f>IF(FC$2&gt;Exit,0,Expense!FD223)</f>
        <v>0</v>
      </c>
      <c r="FD36" s="5">
        <f>IF(FD$2&gt;Exit,0,Expense!FE223)</f>
        <v>0</v>
      </c>
      <c r="FE36" s="5">
        <f>IF(FE$2&gt;Exit,0,Expense!FF223)</f>
        <v>0</v>
      </c>
      <c r="FF36" s="5">
        <f>IF(FF$2&gt;Exit,0,Expense!FG223)</f>
        <v>0</v>
      </c>
      <c r="FG36" s="5">
        <f>IF(FG$2&gt;Exit,0,Expense!FH223)</f>
        <v>0</v>
      </c>
      <c r="FH36" s="5">
        <f>IF(FH$2&gt;Exit,0,Expense!FI223)</f>
        <v>0</v>
      </c>
      <c r="FI36" s="5">
        <f>IF(FI$2&gt;Exit,0,Expense!FJ223)</f>
        <v>0</v>
      </c>
      <c r="FJ36" s="5">
        <f>IF(FJ$2&gt;Exit,0,Expense!FK223)</f>
        <v>0</v>
      </c>
      <c r="FK36" s="5">
        <f>IF(FK$2&gt;Exit,0,Expense!FL223)</f>
        <v>0</v>
      </c>
      <c r="FL36" s="5">
        <f>IF(FL$2&gt;Exit,0,Expense!FM223)</f>
        <v>0</v>
      </c>
      <c r="FM36" s="5">
        <f>IF(FM$2&gt;Exit,0,Expense!FN223)</f>
        <v>0</v>
      </c>
      <c r="FN36" s="5">
        <f>IF(FN$2&gt;Exit,0,Expense!FO223)</f>
        <v>0</v>
      </c>
      <c r="FO36" s="5">
        <f>IF(FO$2&gt;Exit,0,Expense!FP223)</f>
        <v>0</v>
      </c>
      <c r="FP36" s="5">
        <f>IF(FP$2&gt;Exit,0,Expense!FQ223)</f>
        <v>0</v>
      </c>
      <c r="FQ36" s="5">
        <f>IF(FQ$2&gt;Exit,0,Expense!FR223)</f>
        <v>0</v>
      </c>
      <c r="FR36" s="5">
        <f>IF(FR$2&gt;Exit,0,Expense!FS223)</f>
        <v>0</v>
      </c>
      <c r="FS36" s="5">
        <f>IF(FS$2&gt;Exit,0,Expense!FT223)</f>
        <v>0</v>
      </c>
      <c r="FT36" s="5">
        <f>IF(FT$2&gt;Exit,0,Expense!FU223)</f>
        <v>0</v>
      </c>
      <c r="FU36" s="5">
        <f>IF(FU$2&gt;Exit,0,Expense!FV223)</f>
        <v>0</v>
      </c>
      <c r="FV36" s="5">
        <f>IF(FV$2&gt;Exit,0,Expense!FW223)</f>
        <v>0</v>
      </c>
      <c r="FW36" s="5">
        <f>IF(FW$2&gt;Exit,0,Expense!FX223)</f>
        <v>0</v>
      </c>
      <c r="FX36" s="5">
        <f>IF(FX$2&gt;Exit,0,Expense!FY223)</f>
        <v>0</v>
      </c>
      <c r="FY36" s="5">
        <f>IF(FY$2&gt;Exit,0,Expense!FZ223)</f>
        <v>0</v>
      </c>
      <c r="FZ36" s="5">
        <f>IF(FZ$2&gt;Exit,0,Expense!GA223)</f>
        <v>0</v>
      </c>
      <c r="GA36" s="5">
        <f>IF(GA$2&gt;Exit,0,Expense!GB223)</f>
        <v>0</v>
      </c>
      <c r="GB36" s="5">
        <f>IF(GB$2&gt;Exit,0,Expense!GC223)</f>
        <v>0</v>
      </c>
      <c r="GC36" s="5">
        <f>IF(GC$2&gt;Exit,0,Expense!GD223)</f>
        <v>0</v>
      </c>
      <c r="GD36" s="5">
        <f>IF(GD$2&gt;Exit,0,Expense!GE223)</f>
        <v>0</v>
      </c>
      <c r="GE36" s="5">
        <f>IF(GE$2&gt;Exit,0,Expense!GF223)</f>
        <v>0</v>
      </c>
      <c r="GF36" s="5">
        <f>IF(GF$2&gt;Exit,0,Expense!GG223)</f>
        <v>0</v>
      </c>
      <c r="GG36" s="5">
        <f>IF(GG$2&gt;Exit,0,Expense!GH223)</f>
        <v>0</v>
      </c>
      <c r="GH36" s="5">
        <f>IF(GH$2&gt;Exit,0,Expense!GI223)</f>
        <v>0</v>
      </c>
      <c r="GI36" s="5">
        <f>IF(GI$2&gt;Exit,0,Expense!GJ223)</f>
        <v>0</v>
      </c>
      <c r="GJ36" s="5">
        <f>IF(GJ$2&gt;Exit,0,Expense!GK223)</f>
        <v>0</v>
      </c>
      <c r="GK36" s="5">
        <f>IF(GK$2&gt;Exit,0,Expense!GL223)</f>
        <v>0</v>
      </c>
      <c r="GL36" s="5">
        <f>IF(GL$2&gt;Exit,0,Expense!GM223)</f>
        <v>0</v>
      </c>
      <c r="GM36" s="5">
        <f>IF(GM$2&gt;Exit,0,Expense!GN223)</f>
        <v>0</v>
      </c>
      <c r="GN36" s="5">
        <f>IF(GN$2&gt;Exit,0,Expense!GO223)</f>
        <v>0</v>
      </c>
      <c r="GO36" s="5">
        <f>IF(GO$2&gt;Exit,0,Expense!GP223)</f>
        <v>0</v>
      </c>
      <c r="GP36" s="5">
        <f>IF(GP$2&gt;Exit,0,Expense!GQ223)</f>
        <v>0</v>
      </c>
      <c r="GQ36" s="5">
        <f>IF(GQ$2&gt;Exit,0,Expense!GR223)</f>
        <v>0</v>
      </c>
      <c r="GR36" s="5">
        <f>IF(GR$2&gt;Exit,0,Expense!GS223)</f>
        <v>0</v>
      </c>
      <c r="GS36" s="5">
        <f>IF(GS$2&gt;Exit,0,Expense!GT223)</f>
        <v>0</v>
      </c>
      <c r="GT36" s="5">
        <f>IF(GT$2&gt;Exit,0,Expense!GU223)</f>
        <v>0</v>
      </c>
      <c r="GU36" s="5">
        <f>IF(GU$2&gt;Exit,0,Expense!GV223)</f>
        <v>0</v>
      </c>
      <c r="GV36" s="5">
        <f>IF(GV$2&gt;Exit,0,Expense!GW223)</f>
        <v>0</v>
      </c>
      <c r="GW36" s="5">
        <f>IF(GW$2&gt;Exit,0,Expense!GX223)</f>
        <v>0</v>
      </c>
      <c r="GX36" s="5">
        <f>IF(GX$2&gt;Exit,0,Expense!GY223)</f>
        <v>0</v>
      </c>
      <c r="GY36" s="5">
        <f>IF(GY$2&gt;Exit,0,Expense!GZ223)</f>
        <v>0</v>
      </c>
      <c r="GZ36" s="5">
        <f>IF(GZ$2&gt;Exit,0,Expense!HA223)</f>
        <v>0</v>
      </c>
      <c r="HA36" s="5">
        <f>IF(HA$2&gt;Exit,0,Expense!HB223)</f>
        <v>0</v>
      </c>
      <c r="HB36" s="5">
        <f>IF(HB$2&gt;Exit,0,Expense!HC223)</f>
        <v>0</v>
      </c>
      <c r="HC36" s="5">
        <f>IF(HC$2&gt;Exit,0,Expense!HD223)</f>
        <v>0</v>
      </c>
      <c r="HD36" s="5">
        <f>IF(HD$2&gt;Exit,0,Expense!HE223)</f>
        <v>0</v>
      </c>
      <c r="HE36" s="5">
        <f>IF(HE$2&gt;Exit,0,Expense!HF223)</f>
        <v>0</v>
      </c>
      <c r="HF36" s="5">
        <f>IF(HF$2&gt;Exit,0,Expense!HG223)</f>
        <v>0</v>
      </c>
      <c r="HG36" s="5">
        <f>IF(HG$2&gt;Exit,0,Expense!HH223)</f>
        <v>0</v>
      </c>
      <c r="HH36" s="5">
        <f>IF(HH$2&gt;Exit,0,Expense!HI223)</f>
        <v>0</v>
      </c>
      <c r="HI36" s="5">
        <f>IF(HI$2&gt;Exit,0,Expense!HJ223)</f>
        <v>0</v>
      </c>
      <c r="HJ36" s="5">
        <f>IF(HJ$2&gt;Exit,0,Expense!HK223)</f>
        <v>0</v>
      </c>
      <c r="HK36" s="5">
        <f>IF(HK$2&gt;Exit,0,Expense!HL223)</f>
        <v>0</v>
      </c>
      <c r="HL36" s="5">
        <f>IF(HL$2&gt;Exit,0,Expense!HM223)</f>
        <v>0</v>
      </c>
      <c r="HM36" s="5">
        <f>IF(HM$2&gt;Exit,0,Expense!HN223)</f>
        <v>0</v>
      </c>
      <c r="HN36" s="5">
        <f>IF(HN$2&gt;Exit,0,Expense!HO223)</f>
        <v>0</v>
      </c>
      <c r="HO36" s="5">
        <f>IF(HO$2&gt;Exit,0,Expense!HP223)</f>
        <v>0</v>
      </c>
      <c r="HP36" s="5">
        <f>IF(HP$2&gt;Exit,0,Expense!HQ223)</f>
        <v>0</v>
      </c>
      <c r="HQ36" s="5">
        <f>IF(HQ$2&gt;Exit,0,Expense!HR223)</f>
        <v>0</v>
      </c>
      <c r="HR36" s="5">
        <f>IF(HR$2&gt;Exit,0,Expense!HS223)</f>
        <v>0</v>
      </c>
      <c r="HS36" s="5">
        <f>IF(HS$2&gt;Exit,0,Expense!HT223)</f>
        <v>0</v>
      </c>
      <c r="HT36" s="5">
        <f>IF(HT$2&gt;Exit,0,Expense!HU223)</f>
        <v>0</v>
      </c>
      <c r="HU36" s="5">
        <f>IF(HU$2&gt;Exit,0,Expense!HV223)</f>
        <v>0</v>
      </c>
      <c r="HV36" s="5">
        <f>IF(HV$2&gt;Exit,0,Expense!HW223)</f>
        <v>0</v>
      </c>
      <c r="HW36" s="5">
        <f>IF(HW$2&gt;Exit,0,Expense!HX223)</f>
        <v>0</v>
      </c>
      <c r="HX36" s="5">
        <f>IF(HX$2&gt;Exit,0,Expense!HY223)</f>
        <v>0</v>
      </c>
      <c r="HY36" s="5">
        <f>IF(HY$2&gt;Exit,0,Expense!HZ223)</f>
        <v>0</v>
      </c>
      <c r="HZ36" s="5">
        <f>IF(HZ$2&gt;Exit,0,Expense!IA223)</f>
        <v>0</v>
      </c>
      <c r="IA36" s="5">
        <f>IF(IA$2&gt;Exit,0,Expense!IB223)</f>
        <v>0</v>
      </c>
      <c r="IB36" s="5">
        <f>IF(IB$2&gt;Exit,0,Expense!IC223)</f>
        <v>0</v>
      </c>
      <c r="IC36" s="5">
        <f>IF(IC$2&gt;Exit,0,Expense!ID223)</f>
        <v>0</v>
      </c>
      <c r="ID36" s="5">
        <f>IF(ID$2&gt;Exit,0,Expense!IE223)</f>
        <v>0</v>
      </c>
      <c r="IE36" s="5">
        <f>IF(IE$2&gt;Exit,0,Expense!IF223)</f>
        <v>0</v>
      </c>
      <c r="IF36" s="5">
        <f>IF(IF$2&gt;Exit,0,Expense!IG223)</f>
        <v>0</v>
      </c>
      <c r="IG36" s="5">
        <f>IF(IG$2&gt;Exit,0,Expense!IH223)</f>
        <v>0</v>
      </c>
      <c r="IH36" s="5">
        <f>IF(IH$2&gt;Exit,0,Expense!II223)</f>
        <v>0</v>
      </c>
      <c r="II36" s="5">
        <f>IF(II$2&gt;Exit,0,Expense!IJ223)</f>
        <v>0</v>
      </c>
      <c r="IJ36" s="5">
        <f>IF(IJ$2&gt;Exit,0,Expense!IK223)</f>
        <v>0</v>
      </c>
      <c r="IK36" s="5">
        <f>IF(IK$2&gt;Exit,0,Expense!IL223)</f>
        <v>0</v>
      </c>
      <c r="IL36" s="5">
        <f>IF(IL$2&gt;Exit,0,Expense!IM223)</f>
        <v>0</v>
      </c>
      <c r="IM36" s="5">
        <f>IF(IM$2&gt;Exit,0,Expense!IN223)</f>
        <v>0</v>
      </c>
      <c r="IN36" s="5">
        <f>IF(IN$2&gt;Exit,0,Expense!IO223)</f>
        <v>0</v>
      </c>
      <c r="IO36" s="5">
        <f>IF(IO$2&gt;Exit,0,Expense!IP223)</f>
        <v>0</v>
      </c>
      <c r="IP36" s="5">
        <f>IF(IP$2&gt;Exit,0,Expense!IQ223)</f>
        <v>0</v>
      </c>
      <c r="IQ36" s="5">
        <f>IF(IQ$2&gt;Exit,0,Expense!IR223)</f>
        <v>0</v>
      </c>
      <c r="IR36" s="5">
        <f>IF(IR$2&gt;Exit,0,Expense!IS223)</f>
        <v>0</v>
      </c>
      <c r="IS36" s="5">
        <f>IF(IS$2&gt;Exit,0,Expense!IT223)</f>
        <v>0</v>
      </c>
      <c r="IT36" s="5">
        <f>IF(IT$2&gt;Exit,0,Expense!IU223)</f>
        <v>0</v>
      </c>
      <c r="IU36" s="5">
        <f>IF(IU$2&gt;Exit,0,Expense!IV223)</f>
        <v>0</v>
      </c>
      <c r="IV36" s="5">
        <f>IF(IV$2&gt;Exit,0,Expense!IW223)</f>
        <v>0</v>
      </c>
      <c r="IW36" s="5">
        <f>IF(IW$2&gt;Exit,0,Expense!IX223)</f>
        <v>0</v>
      </c>
      <c r="IX36" s="5">
        <f>IF(IX$2&gt;Exit,0,Expense!IY223)</f>
        <v>0</v>
      </c>
      <c r="IY36" s="5">
        <f>IF(IY$2&gt;Exit,0,Expense!IZ223)</f>
        <v>0</v>
      </c>
      <c r="IZ36" s="5">
        <f>IF(IZ$2&gt;Exit,0,Expense!JA223)</f>
        <v>0</v>
      </c>
      <c r="JA36" s="5">
        <f>IF(JA$2&gt;Exit,0,Expense!JB223)</f>
        <v>0</v>
      </c>
      <c r="JB36" s="5">
        <f>IF(JB$2&gt;Exit,0,Expense!JC223)</f>
        <v>0</v>
      </c>
      <c r="JC36" s="5">
        <f>IF(JC$2&gt;Exit,0,Expense!JD223)</f>
        <v>0</v>
      </c>
      <c r="JD36" s="5">
        <f>IF(JD$2&gt;Exit,0,Expense!JE223)</f>
        <v>0</v>
      </c>
      <c r="JE36" s="5">
        <f>IF(JE$2&gt;Exit,0,Expense!JF223)</f>
        <v>0</v>
      </c>
      <c r="JF36" s="5">
        <f>IF(JF$2&gt;Exit,0,Expense!JG223)</f>
        <v>0</v>
      </c>
      <c r="JG36" s="5">
        <f>IF(JG$2&gt;Exit,0,Expense!JH223)</f>
        <v>0</v>
      </c>
      <c r="JH36" s="5">
        <f>IF(JH$2&gt;Exit,0,Expense!JI223)</f>
        <v>0</v>
      </c>
      <c r="JI36" s="5">
        <f>IF(JI$2&gt;Exit,0,Expense!JJ223)</f>
        <v>0</v>
      </c>
      <c r="JJ36" s="5">
        <f>IF(JJ$2&gt;Exit,0,Expense!JK223)</f>
        <v>0</v>
      </c>
      <c r="JK36" s="5">
        <f>IF(JK$2&gt;Exit,0,Expense!JL223)</f>
        <v>0</v>
      </c>
      <c r="JL36" s="5">
        <f>IF(JL$2&gt;Exit,0,Expense!JM223)</f>
        <v>0</v>
      </c>
      <c r="JM36" s="5">
        <f>IF(JM$2&gt;Exit,0,Expense!JN223)</f>
        <v>0</v>
      </c>
      <c r="JN36" s="5">
        <f>IF(JN$2&gt;Exit,0,Expense!JO223)</f>
        <v>0</v>
      </c>
      <c r="JO36" s="5">
        <f>IF(JO$2&gt;Exit,0,Expense!JP223)</f>
        <v>0</v>
      </c>
      <c r="JP36" s="5">
        <f>IF(JP$2&gt;Exit,0,Expense!JQ223)</f>
        <v>0</v>
      </c>
      <c r="JQ36" s="5">
        <f>IF(JQ$2&gt;Exit,0,Expense!JR223)</f>
        <v>0</v>
      </c>
      <c r="JR36" s="5">
        <f>IF(JR$2&gt;Exit,0,Expense!JS223)</f>
        <v>0</v>
      </c>
      <c r="JS36" s="5">
        <f>IF(JS$2&gt;Exit,0,Expense!JT223)</f>
        <v>0</v>
      </c>
      <c r="JT36" s="5">
        <f>IF(JT$2&gt;Exit,0,Expense!JU223)</f>
        <v>0</v>
      </c>
      <c r="JU36" s="5">
        <f>IF(JU$2&gt;Exit,0,Expense!JV223)</f>
        <v>0</v>
      </c>
      <c r="JV36" s="5">
        <f>IF(JV$2&gt;Exit,0,Expense!JW223)</f>
        <v>0</v>
      </c>
      <c r="JW36" s="5">
        <f>IF(JW$2&gt;Exit,0,Expense!JX223)</f>
        <v>0</v>
      </c>
      <c r="JX36" s="5">
        <f>IF(JX$2&gt;Exit,0,Expense!JY223)</f>
        <v>0</v>
      </c>
      <c r="JY36" s="5">
        <f>IF(JY$2&gt;Exit,0,Expense!JZ223)</f>
        <v>0</v>
      </c>
      <c r="JZ36" s="5">
        <f>IF(JZ$2&gt;Exit,0,Expense!KA223)</f>
        <v>0</v>
      </c>
      <c r="KA36" s="5">
        <f>IF(KA$2&gt;Exit,0,Expense!KB223)</f>
        <v>0</v>
      </c>
      <c r="KB36" s="5">
        <f>IF(KB$2&gt;Exit,0,Expense!KC223)</f>
        <v>0</v>
      </c>
      <c r="KC36" s="5">
        <f>IF(KC$2&gt;Exit,0,Expense!KD223)</f>
        <v>0</v>
      </c>
      <c r="KD36" s="5">
        <f>IF(KD$2&gt;Exit,0,Expense!KE223)</f>
        <v>0</v>
      </c>
      <c r="KE36" s="5">
        <f>IF(KE$2&gt;Exit,0,Expense!KF223)</f>
        <v>0</v>
      </c>
      <c r="KF36" s="5">
        <f>IF(KF$2&gt;Exit,0,Expense!KG223)</f>
        <v>0</v>
      </c>
      <c r="KG36" s="5">
        <f>IF(KG$2&gt;Exit,0,Expense!KH223)</f>
        <v>0</v>
      </c>
      <c r="KH36" s="5">
        <f>IF(KH$2&gt;Exit,0,Expense!KI223)</f>
        <v>0</v>
      </c>
      <c r="KI36" s="5">
        <f>IF(KI$2&gt;Exit,0,Expense!KJ223)</f>
        <v>0</v>
      </c>
      <c r="KJ36" s="5">
        <f>IF(KJ$2&gt;Exit,0,Expense!KK223)</f>
        <v>0</v>
      </c>
      <c r="KK36" s="5">
        <f>IF(KK$2&gt;Exit,0,Expense!KL223)</f>
        <v>0</v>
      </c>
      <c r="KL36" s="5">
        <f>IF(KL$2&gt;Exit,0,Expense!KM223)</f>
        <v>0</v>
      </c>
      <c r="KM36" s="5">
        <f>IF(KM$2&gt;Exit,0,Expense!KN223)</f>
        <v>0</v>
      </c>
      <c r="KN36" s="5">
        <f>IF(KN$2&gt;Exit,0,Expense!KO223)</f>
        <v>0</v>
      </c>
      <c r="KO36" s="5">
        <f>IF(KO$2&gt;Exit,0,Expense!KP223)</f>
        <v>0</v>
      </c>
      <c r="KP36" s="5">
        <f>IF(KP$2&gt;Exit,0,Expense!KQ223)</f>
        <v>0</v>
      </c>
      <c r="KQ36" s="5">
        <f>IF(KQ$2&gt;Exit,0,Expense!KR223)</f>
        <v>0</v>
      </c>
      <c r="KR36" s="5">
        <f>IF(KR$2&gt;Exit,0,Expense!KS223)</f>
        <v>0</v>
      </c>
      <c r="KS36" s="5">
        <f>IF(KS$2&gt;Exit,0,Expense!KT223)</f>
        <v>0</v>
      </c>
      <c r="KT36" s="5">
        <f>IF(KT$2&gt;Exit,0,Expense!KU223)</f>
        <v>0</v>
      </c>
      <c r="KU36" s="5">
        <f>IF(KU$2&gt;Exit,0,Expense!KV223)</f>
        <v>0</v>
      </c>
      <c r="KV36" s="5">
        <f>IF(KV$2&gt;Exit,0,Expense!KW223)</f>
        <v>0</v>
      </c>
      <c r="KW36" s="5">
        <f>IF(KW$2&gt;Exit,0,Expense!KX223)</f>
        <v>0</v>
      </c>
    </row>
    <row r="37" spans="1:309">
      <c r="A37" s="374" t="s">
        <v>493</v>
      </c>
      <c r="B37" s="375" t="s">
        <v>439</v>
      </c>
      <c r="D37" s="5">
        <f>SUM(D38:D40)</f>
        <v>0</v>
      </c>
      <c r="E37" s="5">
        <f t="shared" ref="E37:BP37" si="729">SUM(E38:E40)</f>
        <v>0</v>
      </c>
      <c r="F37" s="5">
        <f t="shared" si="729"/>
        <v>0</v>
      </c>
      <c r="G37" s="5">
        <f t="shared" si="729"/>
        <v>0</v>
      </c>
      <c r="H37" s="5">
        <f t="shared" si="729"/>
        <v>0</v>
      </c>
      <c r="I37" s="5">
        <f t="shared" si="729"/>
        <v>0</v>
      </c>
      <c r="J37" s="5">
        <f t="shared" si="729"/>
        <v>0</v>
      </c>
      <c r="K37" s="5">
        <f t="shared" si="729"/>
        <v>0</v>
      </c>
      <c r="L37" s="5">
        <f t="shared" si="729"/>
        <v>0</v>
      </c>
      <c r="M37" s="5">
        <f t="shared" si="729"/>
        <v>0</v>
      </c>
      <c r="N37" s="5">
        <f t="shared" si="729"/>
        <v>0</v>
      </c>
      <c r="O37" s="5">
        <f t="shared" si="729"/>
        <v>0</v>
      </c>
      <c r="P37" s="5">
        <f t="shared" si="729"/>
        <v>0</v>
      </c>
      <c r="Q37" s="5">
        <f t="shared" si="729"/>
        <v>0</v>
      </c>
      <c r="R37" s="5">
        <f t="shared" si="729"/>
        <v>0</v>
      </c>
      <c r="S37" s="5">
        <f t="shared" si="729"/>
        <v>0</v>
      </c>
      <c r="T37" s="5">
        <f t="shared" si="729"/>
        <v>0</v>
      </c>
      <c r="U37" s="5">
        <f t="shared" si="729"/>
        <v>0</v>
      </c>
      <c r="V37" s="5">
        <f t="shared" si="729"/>
        <v>0</v>
      </c>
      <c r="W37" s="5">
        <f t="shared" si="729"/>
        <v>0</v>
      </c>
      <c r="X37" s="5">
        <f t="shared" si="729"/>
        <v>0</v>
      </c>
      <c r="Y37" s="5">
        <f t="shared" si="729"/>
        <v>0</v>
      </c>
      <c r="Z37" s="5">
        <f t="shared" si="729"/>
        <v>0</v>
      </c>
      <c r="AA37" s="5">
        <f t="shared" si="729"/>
        <v>0</v>
      </c>
      <c r="AB37" s="5">
        <f t="shared" si="729"/>
        <v>0</v>
      </c>
      <c r="AC37" s="5">
        <f t="shared" si="729"/>
        <v>0</v>
      </c>
      <c r="AD37" s="5">
        <f t="shared" si="729"/>
        <v>0</v>
      </c>
      <c r="AE37" s="5">
        <f t="shared" si="729"/>
        <v>0</v>
      </c>
      <c r="AF37" s="5">
        <f t="shared" si="729"/>
        <v>0</v>
      </c>
      <c r="AG37" s="5">
        <f t="shared" si="729"/>
        <v>0</v>
      </c>
      <c r="AH37" s="5">
        <f t="shared" si="729"/>
        <v>0</v>
      </c>
      <c r="AI37" s="5">
        <f t="shared" si="729"/>
        <v>0</v>
      </c>
      <c r="AJ37" s="5">
        <f t="shared" si="729"/>
        <v>0</v>
      </c>
      <c r="AK37" s="5">
        <f t="shared" si="729"/>
        <v>0</v>
      </c>
      <c r="AL37" s="5">
        <f t="shared" si="729"/>
        <v>0</v>
      </c>
      <c r="AM37" s="5">
        <f t="shared" si="729"/>
        <v>0</v>
      </c>
      <c r="AN37" s="5">
        <f t="shared" si="729"/>
        <v>0</v>
      </c>
      <c r="AO37" s="5">
        <f t="shared" si="729"/>
        <v>0</v>
      </c>
      <c r="AP37" s="5">
        <f t="shared" si="729"/>
        <v>0</v>
      </c>
      <c r="AQ37" s="5">
        <f t="shared" si="729"/>
        <v>0</v>
      </c>
      <c r="AR37" s="5">
        <f t="shared" si="729"/>
        <v>0</v>
      </c>
      <c r="AS37" s="5">
        <f t="shared" si="729"/>
        <v>0</v>
      </c>
      <c r="AT37" s="5">
        <f t="shared" si="729"/>
        <v>0</v>
      </c>
      <c r="AU37" s="5">
        <f t="shared" si="729"/>
        <v>0</v>
      </c>
      <c r="AV37" s="5">
        <f t="shared" si="729"/>
        <v>0</v>
      </c>
      <c r="AW37" s="5">
        <f t="shared" si="729"/>
        <v>0</v>
      </c>
      <c r="AX37" s="5">
        <f t="shared" si="729"/>
        <v>0</v>
      </c>
      <c r="AY37" s="5">
        <f t="shared" si="729"/>
        <v>0</v>
      </c>
      <c r="AZ37" s="5">
        <f t="shared" si="729"/>
        <v>0</v>
      </c>
      <c r="BA37" s="5">
        <f t="shared" si="729"/>
        <v>0</v>
      </c>
      <c r="BB37" s="5">
        <f t="shared" si="729"/>
        <v>0</v>
      </c>
      <c r="BC37" s="5">
        <f t="shared" si="729"/>
        <v>0</v>
      </c>
      <c r="BD37" s="5">
        <f t="shared" si="729"/>
        <v>0</v>
      </c>
      <c r="BE37" s="5">
        <f t="shared" si="729"/>
        <v>0</v>
      </c>
      <c r="BF37" s="5">
        <f t="shared" si="729"/>
        <v>0</v>
      </c>
      <c r="BG37" s="5">
        <f t="shared" si="729"/>
        <v>0</v>
      </c>
      <c r="BH37" s="5">
        <f t="shared" si="729"/>
        <v>0</v>
      </c>
      <c r="BI37" s="5">
        <f t="shared" si="729"/>
        <v>0</v>
      </c>
      <c r="BJ37" s="5">
        <f t="shared" si="729"/>
        <v>0</v>
      </c>
      <c r="BK37" s="5">
        <f t="shared" si="729"/>
        <v>0</v>
      </c>
      <c r="BL37" s="5">
        <f t="shared" si="729"/>
        <v>0</v>
      </c>
      <c r="BM37" s="5">
        <f t="shared" si="729"/>
        <v>0</v>
      </c>
      <c r="BN37" s="5">
        <f t="shared" si="729"/>
        <v>0</v>
      </c>
      <c r="BO37" s="5">
        <f t="shared" si="729"/>
        <v>0</v>
      </c>
      <c r="BP37" s="5">
        <f t="shared" si="729"/>
        <v>0</v>
      </c>
      <c r="BQ37" s="5">
        <f t="shared" ref="BQ37" si="730">SUM(BQ38:BQ40)</f>
        <v>0</v>
      </c>
      <c r="BR37" s="5">
        <f t="shared" ref="BR37" si="731">SUM(BR38:BR40)</f>
        <v>0</v>
      </c>
      <c r="BS37" s="5">
        <f t="shared" ref="BS37" si="732">SUM(BS38:BS40)</f>
        <v>0</v>
      </c>
      <c r="BT37" s="5">
        <f t="shared" ref="BT37" si="733">SUM(BT38:BT40)</f>
        <v>0</v>
      </c>
      <c r="BU37" s="5">
        <f t="shared" ref="BU37" si="734">SUM(BU38:BU40)</f>
        <v>0</v>
      </c>
      <c r="BV37" s="5">
        <f t="shared" ref="BV37" si="735">SUM(BV38:BV40)</f>
        <v>0</v>
      </c>
      <c r="BW37" s="5">
        <f t="shared" ref="BW37" si="736">SUM(BW38:BW40)</f>
        <v>0</v>
      </c>
      <c r="BX37" s="5">
        <f t="shared" ref="BX37" si="737">SUM(BX38:BX40)</f>
        <v>0</v>
      </c>
      <c r="BY37" s="5">
        <f t="shared" ref="BY37" si="738">SUM(BY38:BY40)</f>
        <v>0</v>
      </c>
      <c r="BZ37" s="5">
        <f t="shared" ref="BZ37" si="739">SUM(BZ38:BZ40)</f>
        <v>405000</v>
      </c>
      <c r="CA37" s="5">
        <f t="shared" ref="CA37" si="740">SUM(CA38:CA40)</f>
        <v>405000</v>
      </c>
      <c r="CB37" s="5">
        <f t="shared" ref="CB37" si="741">SUM(CB38:CB40)</f>
        <v>405000</v>
      </c>
      <c r="CC37" s="5">
        <f t="shared" ref="CC37" si="742">SUM(CC38:CC40)</f>
        <v>405000</v>
      </c>
      <c r="CD37" s="5">
        <f t="shared" ref="CD37" si="743">SUM(CD38:CD40)</f>
        <v>405000</v>
      </c>
      <c r="CE37" s="5">
        <f t="shared" ref="CE37" si="744">SUM(CE38:CE40)</f>
        <v>405000</v>
      </c>
      <c r="CF37" s="5">
        <f t="shared" ref="CF37" si="745">SUM(CF38:CF40)</f>
        <v>405000</v>
      </c>
      <c r="CG37" s="5">
        <f t="shared" ref="CG37" si="746">SUM(CG38:CG40)</f>
        <v>405000</v>
      </c>
      <c r="CH37" s="5">
        <f t="shared" ref="CH37" si="747">SUM(CH38:CH40)</f>
        <v>405000</v>
      </c>
      <c r="CI37" s="5">
        <f t="shared" ref="CI37" si="748">SUM(CI38:CI40)</f>
        <v>405000</v>
      </c>
      <c r="CJ37" s="5">
        <f t="shared" ref="CJ37" si="749">SUM(CJ38:CJ40)</f>
        <v>405000</v>
      </c>
      <c r="CK37" s="5">
        <f t="shared" ref="CK37" si="750">SUM(CK38:CK40)</f>
        <v>405000</v>
      </c>
      <c r="CL37" s="5">
        <f t="shared" ref="CL37" si="751">SUM(CL38:CL40)</f>
        <v>417150</v>
      </c>
      <c r="CM37" s="5">
        <f t="shared" ref="CM37" si="752">SUM(CM38:CM40)</f>
        <v>417150</v>
      </c>
      <c r="CN37" s="5">
        <f t="shared" ref="CN37" si="753">SUM(CN38:CN40)</f>
        <v>417150</v>
      </c>
      <c r="CO37" s="5">
        <f t="shared" ref="CO37" si="754">SUM(CO38:CO40)</f>
        <v>417150</v>
      </c>
      <c r="CP37" s="5">
        <f t="shared" ref="CP37" si="755">SUM(CP38:CP40)</f>
        <v>417150</v>
      </c>
      <c r="CQ37" s="5">
        <f t="shared" ref="CQ37" si="756">SUM(CQ38:CQ40)</f>
        <v>417150</v>
      </c>
      <c r="CR37" s="5">
        <f t="shared" ref="CR37" si="757">SUM(CR38:CR40)</f>
        <v>417150</v>
      </c>
      <c r="CS37" s="5">
        <f t="shared" ref="CS37" si="758">SUM(CS38:CS40)</f>
        <v>417150</v>
      </c>
      <c r="CT37" s="5">
        <f t="shared" ref="CT37" si="759">SUM(CT38:CT40)</f>
        <v>417150</v>
      </c>
      <c r="CU37" s="5">
        <f t="shared" ref="CU37" si="760">SUM(CU38:CU40)</f>
        <v>417150</v>
      </c>
      <c r="CV37" s="5">
        <f t="shared" ref="CV37" si="761">SUM(CV38:CV40)</f>
        <v>417150</v>
      </c>
      <c r="CW37" s="5">
        <f t="shared" ref="CW37" si="762">SUM(CW38:CW40)</f>
        <v>417150</v>
      </c>
      <c r="CX37" s="5">
        <f t="shared" ref="CX37" si="763">SUM(CX38:CX40)</f>
        <v>429664.5</v>
      </c>
      <c r="CY37" s="5">
        <f t="shared" ref="CY37" si="764">SUM(CY38:CY40)</f>
        <v>429664.5</v>
      </c>
      <c r="CZ37" s="5">
        <f t="shared" ref="CZ37" si="765">SUM(CZ38:CZ40)</f>
        <v>429664.5</v>
      </c>
      <c r="DA37" s="5">
        <f t="shared" ref="DA37" si="766">SUM(DA38:DA40)</f>
        <v>429664.5</v>
      </c>
      <c r="DB37" s="5">
        <f t="shared" ref="DB37" si="767">SUM(DB38:DB40)</f>
        <v>429664.5</v>
      </c>
      <c r="DC37" s="5">
        <f t="shared" ref="DC37" si="768">SUM(DC38:DC40)</f>
        <v>429664.5</v>
      </c>
      <c r="DD37" s="5">
        <f t="shared" ref="DD37" si="769">SUM(DD38:DD40)</f>
        <v>429664.5</v>
      </c>
      <c r="DE37" s="5">
        <f t="shared" ref="DE37" si="770">SUM(DE38:DE40)</f>
        <v>429664.5</v>
      </c>
      <c r="DF37" s="5">
        <f t="shared" ref="DF37" si="771">SUM(DF38:DF40)</f>
        <v>429664.5</v>
      </c>
      <c r="DG37" s="5">
        <f t="shared" ref="DG37" si="772">SUM(DG38:DG40)</f>
        <v>429664.5</v>
      </c>
      <c r="DH37" s="5">
        <f t="shared" ref="DH37" si="773">SUM(DH38:DH40)</f>
        <v>429664.5</v>
      </c>
      <c r="DI37" s="5">
        <f t="shared" ref="DI37" si="774">SUM(DI38:DI40)</f>
        <v>429664.5</v>
      </c>
      <c r="DJ37" s="5">
        <f t="shared" ref="DJ37" si="775">SUM(DJ38:DJ40)</f>
        <v>442554.43499999994</v>
      </c>
      <c r="DK37" s="5">
        <f t="shared" ref="DK37" si="776">SUM(DK38:DK40)</f>
        <v>442554.43499999994</v>
      </c>
      <c r="DL37" s="5">
        <f t="shared" ref="DL37" si="777">SUM(DL38:DL40)</f>
        <v>442554.43499999994</v>
      </c>
      <c r="DM37" s="5">
        <f t="shared" ref="DM37" si="778">SUM(DM38:DM40)</f>
        <v>442554.43499999994</v>
      </c>
      <c r="DN37" s="5">
        <f t="shared" ref="DN37" si="779">SUM(DN38:DN40)</f>
        <v>442554.43499999994</v>
      </c>
      <c r="DO37" s="5">
        <f t="shared" ref="DO37" si="780">SUM(DO38:DO40)</f>
        <v>442554.43499999994</v>
      </c>
      <c r="DP37" s="5">
        <f t="shared" ref="DP37" si="781">SUM(DP38:DP40)</f>
        <v>442554.43499999994</v>
      </c>
      <c r="DQ37" s="5">
        <f t="shared" ref="DQ37" si="782">SUM(DQ38:DQ40)</f>
        <v>442554.43499999994</v>
      </c>
      <c r="DR37" s="5">
        <f t="shared" ref="DR37" si="783">SUM(DR38:DR40)</f>
        <v>442554.43499999994</v>
      </c>
      <c r="DS37" s="5">
        <f t="shared" ref="DS37" si="784">SUM(DS38:DS40)</f>
        <v>442554.43499999994</v>
      </c>
      <c r="DT37" s="5">
        <f t="shared" ref="DT37" si="785">SUM(DT38:DT40)</f>
        <v>442554.43499999994</v>
      </c>
      <c r="DU37" s="5">
        <f t="shared" ref="DU37" si="786">SUM(DU38:DU40)</f>
        <v>442554.43499999994</v>
      </c>
      <c r="DV37" s="5">
        <f t="shared" ref="DV37" si="787">SUM(DV38:DV40)</f>
        <v>455831.06804999989</v>
      </c>
      <c r="DW37" s="5">
        <f t="shared" ref="DW37" si="788">SUM(DW38:DW40)</f>
        <v>455831.06804999989</v>
      </c>
      <c r="DX37" s="5">
        <f t="shared" ref="DX37" si="789">SUM(DX38:DX40)</f>
        <v>455831.06804999989</v>
      </c>
      <c r="DY37" s="5">
        <f t="shared" ref="DY37" si="790">SUM(DY38:DY40)</f>
        <v>455831.06804999989</v>
      </c>
      <c r="DZ37" s="5">
        <f t="shared" ref="DZ37" si="791">SUM(DZ38:DZ40)</f>
        <v>455831.06804999989</v>
      </c>
      <c r="EA37" s="5">
        <f t="shared" ref="EA37" si="792">SUM(EA38:EA40)</f>
        <v>455831.06804999989</v>
      </c>
      <c r="EB37" s="5">
        <f t="shared" ref="EB37" si="793">SUM(EB38:EB40)</f>
        <v>455831.06804999989</v>
      </c>
      <c r="EC37" s="5">
        <f t="shared" ref="EC37:ED37" si="794">SUM(EC38:EC40)</f>
        <v>455831.06804999989</v>
      </c>
      <c r="ED37" s="5">
        <f t="shared" si="794"/>
        <v>455831.06804999989</v>
      </c>
      <c r="EE37" s="5">
        <f t="shared" ref="EE37" si="795">SUM(EE38:EE40)</f>
        <v>455831.06804999989</v>
      </c>
      <c r="EF37" s="5">
        <f t="shared" ref="EF37" si="796">SUM(EF38:EF40)</f>
        <v>455831.06804999989</v>
      </c>
      <c r="EG37" s="5">
        <f t="shared" ref="EG37" si="797">SUM(EG38:EG40)</f>
        <v>455831.06804999989</v>
      </c>
      <c r="EH37" s="5">
        <f t="shared" ref="EH37" si="798">SUM(EH38:EH40)</f>
        <v>469506.00009149988</v>
      </c>
      <c r="EI37" s="5">
        <f t="shared" ref="EI37" si="799">SUM(EI38:EI40)</f>
        <v>469506.00009149988</v>
      </c>
      <c r="EJ37" s="5">
        <f t="shared" ref="EJ37" si="800">SUM(EJ38:EJ40)</f>
        <v>469506.00009149988</v>
      </c>
      <c r="EK37" s="5">
        <f t="shared" ref="EK37" si="801">SUM(EK38:EK40)</f>
        <v>469506.00009149988</v>
      </c>
      <c r="EL37" s="5">
        <f t="shared" ref="EL37" si="802">SUM(EL38:EL40)</f>
        <v>469506.00009149988</v>
      </c>
      <c r="EM37" s="5">
        <f t="shared" ref="EM37" si="803">SUM(EM38:EM40)</f>
        <v>469506.00009149988</v>
      </c>
      <c r="EN37" s="5">
        <f t="shared" ref="EN37" si="804">SUM(EN38:EN40)</f>
        <v>469506.00009149988</v>
      </c>
      <c r="EO37" s="5">
        <f t="shared" ref="EO37" si="805">SUM(EO38:EO40)</f>
        <v>469506.00009149988</v>
      </c>
      <c r="EP37" s="5">
        <f t="shared" ref="EP37" si="806">SUM(EP38:EP40)</f>
        <v>469506.00009149988</v>
      </c>
      <c r="EQ37" s="5">
        <f t="shared" ref="EQ37" si="807">SUM(EQ38:EQ40)</f>
        <v>469506.00009149988</v>
      </c>
      <c r="ER37" s="5">
        <f t="shared" ref="ER37" si="808">SUM(ER38:ER40)</f>
        <v>469506.00009149988</v>
      </c>
      <c r="ES37" s="5">
        <f t="shared" ref="ES37" si="809">SUM(ES38:ES40)</f>
        <v>469506.00009149988</v>
      </c>
      <c r="ET37" s="5">
        <f t="shared" ref="ET37" si="810">SUM(ET38:ET40)</f>
        <v>483591.18009424501</v>
      </c>
      <c r="EU37" s="5">
        <f t="shared" ref="EU37" si="811">SUM(EU38:EU40)</f>
        <v>483591.18009424501</v>
      </c>
      <c r="EV37" s="5">
        <f t="shared" ref="EV37" si="812">SUM(EV38:EV40)</f>
        <v>483591.18009424501</v>
      </c>
      <c r="EW37" s="5">
        <f t="shared" ref="EW37" si="813">SUM(EW38:EW40)</f>
        <v>483591.18009424501</v>
      </c>
      <c r="EX37" s="5">
        <f t="shared" ref="EX37" si="814">SUM(EX38:EX40)</f>
        <v>0</v>
      </c>
      <c r="EY37" s="5">
        <f t="shared" ref="EY37" si="815">SUM(EY38:EY40)</f>
        <v>0</v>
      </c>
      <c r="EZ37" s="5">
        <f t="shared" ref="EZ37" si="816">SUM(EZ38:EZ40)</f>
        <v>0</v>
      </c>
      <c r="FA37" s="5">
        <f t="shared" ref="FA37" si="817">SUM(FA38:FA40)</f>
        <v>0</v>
      </c>
      <c r="FB37" s="5">
        <f t="shared" ref="FB37" si="818">SUM(FB38:FB40)</f>
        <v>0</v>
      </c>
      <c r="FC37" s="5">
        <f t="shared" ref="FC37" si="819">SUM(FC38:FC40)</f>
        <v>0</v>
      </c>
      <c r="FD37" s="5">
        <f t="shared" ref="FD37" si="820">SUM(FD38:FD40)</f>
        <v>0</v>
      </c>
      <c r="FE37" s="5">
        <f t="shared" ref="FE37" si="821">SUM(FE38:FE40)</f>
        <v>0</v>
      </c>
      <c r="FF37" s="5">
        <f t="shared" ref="FF37" si="822">SUM(FF38:FF40)</f>
        <v>0</v>
      </c>
      <c r="FG37" s="5">
        <f t="shared" ref="FG37" si="823">SUM(FG38:FG40)</f>
        <v>0</v>
      </c>
      <c r="FH37" s="5">
        <f t="shared" ref="FH37" si="824">SUM(FH38:FH40)</f>
        <v>0</v>
      </c>
      <c r="FI37" s="5">
        <f t="shared" ref="FI37" si="825">SUM(FI38:FI40)</f>
        <v>0</v>
      </c>
      <c r="FJ37" s="5">
        <f t="shared" ref="FJ37" si="826">SUM(FJ38:FJ40)</f>
        <v>0</v>
      </c>
      <c r="FK37" s="5">
        <f t="shared" ref="FK37" si="827">SUM(FK38:FK40)</f>
        <v>0</v>
      </c>
      <c r="FL37" s="5">
        <f t="shared" ref="FL37" si="828">SUM(FL38:FL40)</f>
        <v>0</v>
      </c>
      <c r="FM37" s="5">
        <f t="shared" ref="FM37" si="829">SUM(FM38:FM40)</f>
        <v>0</v>
      </c>
      <c r="FN37" s="5">
        <f t="shared" ref="FN37" si="830">SUM(FN38:FN40)</f>
        <v>0</v>
      </c>
      <c r="FO37" s="5">
        <f t="shared" ref="FO37" si="831">SUM(FO38:FO40)</f>
        <v>0</v>
      </c>
      <c r="FP37" s="5">
        <f t="shared" ref="FP37" si="832">SUM(FP38:FP40)</f>
        <v>0</v>
      </c>
      <c r="FQ37" s="5">
        <f t="shared" ref="FQ37" si="833">SUM(FQ38:FQ40)</f>
        <v>0</v>
      </c>
      <c r="FR37" s="5">
        <f t="shared" ref="FR37" si="834">SUM(FR38:FR40)</f>
        <v>0</v>
      </c>
      <c r="FS37" s="5">
        <f t="shared" ref="FS37" si="835">SUM(FS38:FS40)</f>
        <v>0</v>
      </c>
      <c r="FT37" s="5">
        <f t="shared" ref="FT37" si="836">SUM(FT38:FT40)</f>
        <v>0</v>
      </c>
      <c r="FU37" s="5">
        <f t="shared" ref="FU37" si="837">SUM(FU38:FU40)</f>
        <v>0</v>
      </c>
      <c r="FV37" s="5">
        <f t="shared" ref="FV37" si="838">SUM(FV38:FV40)</f>
        <v>0</v>
      </c>
      <c r="FW37" s="5">
        <f t="shared" ref="FW37" si="839">SUM(FW38:FW40)</f>
        <v>0</v>
      </c>
      <c r="FX37" s="5">
        <f t="shared" ref="FX37" si="840">SUM(FX38:FX40)</f>
        <v>0</v>
      </c>
      <c r="FY37" s="5">
        <f t="shared" ref="FY37" si="841">SUM(FY38:FY40)</f>
        <v>0</v>
      </c>
      <c r="FZ37" s="5">
        <f t="shared" ref="FZ37" si="842">SUM(FZ38:FZ40)</f>
        <v>0</v>
      </c>
      <c r="GA37" s="5">
        <f t="shared" ref="GA37" si="843">SUM(GA38:GA40)</f>
        <v>0</v>
      </c>
      <c r="GB37" s="5">
        <f>SUM(GB38:GB40)</f>
        <v>0</v>
      </c>
      <c r="GC37" s="5">
        <f t="shared" ref="GC37" si="844">SUM(GC38:GC40)</f>
        <v>0</v>
      </c>
      <c r="GD37" s="5">
        <f t="shared" ref="GD37" si="845">SUM(GD38:GD40)</f>
        <v>0</v>
      </c>
      <c r="GE37" s="5">
        <f t="shared" ref="GE37" si="846">SUM(GE38:GE40)</f>
        <v>0</v>
      </c>
      <c r="GF37" s="5">
        <f t="shared" ref="GF37" si="847">SUM(GF38:GF40)</f>
        <v>0</v>
      </c>
      <c r="GG37" s="5">
        <f t="shared" ref="GG37" si="848">SUM(GG38:GG40)</f>
        <v>0</v>
      </c>
      <c r="GH37" s="5">
        <f t="shared" ref="GH37" si="849">SUM(GH38:GH40)</f>
        <v>0</v>
      </c>
      <c r="GI37" s="5">
        <f t="shared" ref="GI37" si="850">SUM(GI38:GI40)</f>
        <v>0</v>
      </c>
      <c r="GJ37" s="5">
        <f t="shared" ref="GJ37" si="851">SUM(GJ38:GJ40)</f>
        <v>0</v>
      </c>
      <c r="GK37" s="5">
        <f t="shared" ref="GK37" si="852">SUM(GK38:GK40)</f>
        <v>0</v>
      </c>
      <c r="GL37" s="5">
        <f t="shared" ref="GL37" si="853">SUM(GL38:GL40)</f>
        <v>0</v>
      </c>
      <c r="GM37" s="5">
        <f t="shared" ref="GM37" si="854">SUM(GM38:GM40)</f>
        <v>0</v>
      </c>
      <c r="GN37" s="5">
        <f t="shared" ref="GN37" si="855">SUM(GN38:GN40)</f>
        <v>0</v>
      </c>
      <c r="GO37" s="5">
        <f t="shared" ref="GO37" si="856">SUM(GO38:GO40)</f>
        <v>0</v>
      </c>
      <c r="GP37" s="5">
        <f t="shared" ref="GP37" si="857">SUM(GP38:GP40)</f>
        <v>0</v>
      </c>
      <c r="GQ37" s="5">
        <f t="shared" ref="GQ37" si="858">SUM(GQ38:GQ40)</f>
        <v>0</v>
      </c>
      <c r="GR37" s="5">
        <f t="shared" ref="GR37" si="859">SUM(GR38:GR40)</f>
        <v>0</v>
      </c>
      <c r="GS37" s="5">
        <f t="shared" ref="GS37" si="860">SUM(GS38:GS40)</f>
        <v>0</v>
      </c>
      <c r="GT37" s="5">
        <f t="shared" ref="GT37" si="861">SUM(GT38:GT40)</f>
        <v>0</v>
      </c>
      <c r="GU37" s="5">
        <f t="shared" ref="GU37" si="862">SUM(GU38:GU40)</f>
        <v>0</v>
      </c>
      <c r="GV37" s="5">
        <f t="shared" ref="GV37" si="863">SUM(GV38:GV40)</f>
        <v>0</v>
      </c>
      <c r="GW37" s="5">
        <f t="shared" ref="GW37" si="864">SUM(GW38:GW40)</f>
        <v>0</v>
      </c>
      <c r="GX37" s="5">
        <f t="shared" ref="GX37" si="865">SUM(GX38:GX40)</f>
        <v>0</v>
      </c>
      <c r="GY37" s="5">
        <f t="shared" ref="GY37" si="866">SUM(GY38:GY40)</f>
        <v>0</v>
      </c>
      <c r="GZ37" s="5">
        <f t="shared" ref="GZ37" si="867">SUM(GZ38:GZ40)</f>
        <v>0</v>
      </c>
      <c r="HA37" s="5">
        <f t="shared" ref="HA37" si="868">SUM(HA38:HA40)</f>
        <v>0</v>
      </c>
      <c r="HB37" s="5">
        <f t="shared" ref="HB37" si="869">SUM(HB38:HB40)</f>
        <v>0</v>
      </c>
      <c r="HC37" s="5">
        <f t="shared" ref="HC37" si="870">SUM(HC38:HC40)</f>
        <v>0</v>
      </c>
      <c r="HD37" s="5">
        <f t="shared" ref="HD37" si="871">SUM(HD38:HD40)</f>
        <v>0</v>
      </c>
      <c r="HE37" s="5">
        <f t="shared" ref="HE37" si="872">SUM(HE38:HE40)</f>
        <v>0</v>
      </c>
      <c r="HF37" s="5">
        <f t="shared" ref="HF37" si="873">SUM(HF38:HF40)</f>
        <v>0</v>
      </c>
      <c r="HG37" s="5">
        <f t="shared" ref="HG37" si="874">SUM(HG38:HG40)</f>
        <v>0</v>
      </c>
      <c r="HH37" s="5">
        <f t="shared" ref="HH37" si="875">SUM(HH38:HH40)</f>
        <v>0</v>
      </c>
      <c r="HI37" s="5">
        <f t="shared" ref="HI37" si="876">SUM(HI38:HI40)</f>
        <v>0</v>
      </c>
      <c r="HJ37" s="5">
        <f t="shared" ref="HJ37" si="877">SUM(HJ38:HJ40)</f>
        <v>0</v>
      </c>
      <c r="HK37" s="5">
        <f t="shared" ref="HK37" si="878">SUM(HK38:HK40)</f>
        <v>0</v>
      </c>
      <c r="HL37" s="5">
        <f t="shared" ref="HL37" si="879">SUM(HL38:HL40)</f>
        <v>0</v>
      </c>
      <c r="HM37" s="5">
        <f t="shared" ref="HM37" si="880">SUM(HM38:HM40)</f>
        <v>0</v>
      </c>
      <c r="HN37" s="5">
        <f t="shared" ref="HN37" si="881">SUM(HN38:HN40)</f>
        <v>0</v>
      </c>
      <c r="HO37" s="5">
        <f t="shared" ref="HO37" si="882">SUM(HO38:HO40)</f>
        <v>0</v>
      </c>
      <c r="HP37" s="5">
        <f>SUM(HP38:HP40)</f>
        <v>0</v>
      </c>
      <c r="HQ37" s="5">
        <f t="shared" ref="HQ37" si="883">SUM(HQ38:HQ40)</f>
        <v>0</v>
      </c>
      <c r="HR37" s="5">
        <f t="shared" ref="HR37" si="884">SUM(HR38:HR40)</f>
        <v>0</v>
      </c>
      <c r="HS37" s="5">
        <f t="shared" ref="HS37" si="885">SUM(HS38:HS40)</f>
        <v>0</v>
      </c>
      <c r="HT37" s="5">
        <f t="shared" ref="HT37" si="886">SUM(HT38:HT40)</f>
        <v>0</v>
      </c>
      <c r="HU37" s="5">
        <f t="shared" ref="HU37" si="887">SUM(HU38:HU40)</f>
        <v>0</v>
      </c>
      <c r="HV37" s="5">
        <f t="shared" ref="HV37" si="888">SUM(HV38:HV40)</f>
        <v>0</v>
      </c>
      <c r="HW37" s="5">
        <f t="shared" ref="HW37" si="889">SUM(HW38:HW40)</f>
        <v>0</v>
      </c>
      <c r="HX37" s="5">
        <f t="shared" ref="HX37" si="890">SUM(HX38:HX40)</f>
        <v>0</v>
      </c>
      <c r="HY37" s="5">
        <f t="shared" ref="HY37" si="891">SUM(HY38:HY40)</f>
        <v>0</v>
      </c>
      <c r="HZ37" s="5">
        <f t="shared" ref="HZ37" si="892">SUM(HZ38:HZ40)</f>
        <v>0</v>
      </c>
      <c r="IA37" s="5">
        <f t="shared" ref="IA37" si="893">SUM(IA38:IA40)</f>
        <v>0</v>
      </c>
      <c r="IB37" s="5">
        <f t="shared" ref="IB37" si="894">SUM(IB38:IB40)</f>
        <v>0</v>
      </c>
      <c r="IC37" s="5">
        <f t="shared" ref="IC37" si="895">SUM(IC38:IC40)</f>
        <v>0</v>
      </c>
      <c r="ID37" s="5">
        <f t="shared" ref="ID37" si="896">SUM(ID38:ID40)</f>
        <v>0</v>
      </c>
      <c r="IE37" s="5">
        <f t="shared" ref="IE37" si="897">SUM(IE38:IE40)</f>
        <v>0</v>
      </c>
      <c r="IF37" s="5">
        <f t="shared" ref="IF37" si="898">SUM(IF38:IF40)</f>
        <v>0</v>
      </c>
      <c r="IG37" s="5">
        <f t="shared" ref="IG37" si="899">SUM(IG38:IG40)</f>
        <v>0</v>
      </c>
      <c r="IH37" s="5">
        <f t="shared" ref="IH37" si="900">SUM(IH38:IH40)</f>
        <v>0</v>
      </c>
      <c r="II37" s="5">
        <f t="shared" ref="II37" si="901">SUM(II38:II40)</f>
        <v>0</v>
      </c>
      <c r="IJ37" s="5">
        <f t="shared" ref="IJ37" si="902">SUM(IJ38:IJ40)</f>
        <v>0</v>
      </c>
      <c r="IK37" s="5">
        <f t="shared" ref="IK37" si="903">SUM(IK38:IK40)</f>
        <v>0</v>
      </c>
      <c r="IL37" s="5">
        <f t="shared" ref="IL37" si="904">SUM(IL38:IL40)</f>
        <v>0</v>
      </c>
      <c r="IM37" s="5">
        <f t="shared" ref="IM37" si="905">SUM(IM38:IM40)</f>
        <v>0</v>
      </c>
      <c r="IN37" s="5">
        <f t="shared" ref="IN37" si="906">SUM(IN38:IN40)</f>
        <v>0</v>
      </c>
      <c r="IO37" s="5">
        <f t="shared" ref="IO37" si="907">SUM(IO38:IO40)</f>
        <v>0</v>
      </c>
      <c r="IP37" s="5">
        <f t="shared" ref="IP37" si="908">SUM(IP38:IP40)</f>
        <v>0</v>
      </c>
      <c r="IQ37" s="5">
        <f t="shared" ref="IQ37" si="909">SUM(IQ38:IQ40)</f>
        <v>0</v>
      </c>
      <c r="IR37" s="5">
        <f t="shared" ref="IR37" si="910">SUM(IR38:IR40)</f>
        <v>0</v>
      </c>
      <c r="IS37" s="5">
        <f t="shared" ref="IS37" si="911">SUM(IS38:IS40)</f>
        <v>0</v>
      </c>
      <c r="IT37" s="5">
        <f t="shared" ref="IT37" si="912">SUM(IT38:IT40)</f>
        <v>0</v>
      </c>
      <c r="IU37" s="5">
        <f t="shared" ref="IU37" si="913">SUM(IU38:IU40)</f>
        <v>0</v>
      </c>
      <c r="IV37" s="5">
        <f t="shared" ref="IV37" si="914">SUM(IV38:IV40)</f>
        <v>0</v>
      </c>
      <c r="IW37" s="5">
        <f t="shared" ref="IW37" si="915">SUM(IW38:IW40)</f>
        <v>0</v>
      </c>
      <c r="IX37" s="5">
        <f t="shared" ref="IX37" si="916">SUM(IX38:IX40)</f>
        <v>0</v>
      </c>
      <c r="IY37" s="5">
        <f t="shared" ref="IY37" si="917">SUM(IY38:IY40)</f>
        <v>0</v>
      </c>
      <c r="IZ37" s="5">
        <f t="shared" ref="IZ37" si="918">SUM(IZ38:IZ40)</f>
        <v>0</v>
      </c>
      <c r="JA37" s="5">
        <f t="shared" ref="JA37" si="919">SUM(JA38:JA40)</f>
        <v>0</v>
      </c>
      <c r="JB37" s="5">
        <f t="shared" ref="JB37" si="920">SUM(JB38:JB40)</f>
        <v>0</v>
      </c>
      <c r="JC37" s="5">
        <f t="shared" ref="JC37" si="921">SUM(JC38:JC40)</f>
        <v>0</v>
      </c>
      <c r="JD37" s="5">
        <f t="shared" ref="JD37" si="922">SUM(JD38:JD40)</f>
        <v>0</v>
      </c>
      <c r="JE37" s="5">
        <f t="shared" ref="JE37" si="923">SUM(JE38:JE40)</f>
        <v>0</v>
      </c>
      <c r="JF37" s="5">
        <f t="shared" ref="JF37" si="924">SUM(JF38:JF40)</f>
        <v>0</v>
      </c>
      <c r="JG37" s="5">
        <f t="shared" ref="JG37" si="925">SUM(JG38:JG40)</f>
        <v>0</v>
      </c>
      <c r="JH37" s="5">
        <f t="shared" ref="JH37" si="926">SUM(JH38:JH40)</f>
        <v>0</v>
      </c>
      <c r="JI37" s="5">
        <f t="shared" ref="JI37" si="927">SUM(JI38:JI40)</f>
        <v>0</v>
      </c>
      <c r="JJ37" s="5">
        <f t="shared" ref="JJ37" si="928">SUM(JJ38:JJ40)</f>
        <v>0</v>
      </c>
      <c r="JK37" s="5">
        <f t="shared" ref="JK37" si="929">SUM(JK38:JK40)</f>
        <v>0</v>
      </c>
      <c r="JL37" s="5">
        <f t="shared" ref="JL37" si="930">SUM(JL38:JL40)</f>
        <v>0</v>
      </c>
      <c r="JM37" s="5">
        <f t="shared" ref="JM37" si="931">SUM(JM38:JM40)</f>
        <v>0</v>
      </c>
      <c r="JN37" s="5">
        <f t="shared" ref="JN37" si="932">SUM(JN38:JN40)</f>
        <v>0</v>
      </c>
      <c r="JO37" s="5">
        <f t="shared" ref="JO37" si="933">SUM(JO38:JO40)</f>
        <v>0</v>
      </c>
      <c r="JP37" s="5">
        <f t="shared" ref="JP37" si="934">SUM(JP38:JP40)</f>
        <v>0</v>
      </c>
      <c r="JQ37" s="5">
        <f t="shared" ref="JQ37" si="935">SUM(JQ38:JQ40)</f>
        <v>0</v>
      </c>
      <c r="JR37" s="5">
        <f t="shared" ref="JR37" si="936">SUM(JR38:JR40)</f>
        <v>0</v>
      </c>
      <c r="JS37" s="5">
        <f t="shared" ref="JS37" si="937">SUM(JS38:JS40)</f>
        <v>0</v>
      </c>
      <c r="JT37" s="5">
        <f t="shared" ref="JT37" si="938">SUM(JT38:JT40)</f>
        <v>0</v>
      </c>
      <c r="JU37" s="5">
        <f t="shared" ref="JU37" si="939">SUM(JU38:JU40)</f>
        <v>0</v>
      </c>
      <c r="JV37" s="5">
        <f t="shared" ref="JV37" si="940">SUM(JV38:JV40)</f>
        <v>0</v>
      </c>
      <c r="JW37" s="5">
        <f t="shared" ref="JW37" si="941">SUM(JW38:JW40)</f>
        <v>0</v>
      </c>
      <c r="JX37" s="5">
        <f t="shared" ref="JX37" si="942">SUM(JX38:JX40)</f>
        <v>0</v>
      </c>
      <c r="JY37" s="5">
        <f t="shared" ref="JY37" si="943">SUM(JY38:JY40)</f>
        <v>0</v>
      </c>
      <c r="JZ37" s="5">
        <f t="shared" ref="JZ37" si="944">SUM(JZ38:JZ40)</f>
        <v>0</v>
      </c>
      <c r="KA37" s="5">
        <f t="shared" ref="KA37" si="945">SUM(KA38:KA40)</f>
        <v>0</v>
      </c>
      <c r="KB37" s="5">
        <f t="shared" ref="KB37" si="946">SUM(KB38:KB40)</f>
        <v>0</v>
      </c>
      <c r="KC37" s="5">
        <f t="shared" ref="KC37" si="947">SUM(KC38:KC40)</f>
        <v>0</v>
      </c>
      <c r="KD37" s="5">
        <f t="shared" ref="KD37" si="948">SUM(KD38:KD40)</f>
        <v>0</v>
      </c>
      <c r="KE37" s="5">
        <f t="shared" ref="KE37" si="949">SUM(KE38:KE40)</f>
        <v>0</v>
      </c>
      <c r="KF37" s="5">
        <f t="shared" ref="KF37" si="950">SUM(KF38:KF40)</f>
        <v>0</v>
      </c>
      <c r="KG37" s="5">
        <f t="shared" ref="KG37" si="951">SUM(KG38:KG40)</f>
        <v>0</v>
      </c>
      <c r="KH37" s="5">
        <f t="shared" ref="KH37" si="952">SUM(KH38:KH40)</f>
        <v>0</v>
      </c>
      <c r="KI37" s="5">
        <f t="shared" ref="KI37" si="953">SUM(KI38:KI40)</f>
        <v>0</v>
      </c>
      <c r="KJ37" s="5">
        <f t="shared" ref="KJ37" si="954">SUM(KJ38:KJ40)</f>
        <v>0</v>
      </c>
      <c r="KK37" s="5">
        <f t="shared" ref="KK37" si="955">SUM(KK38:KK40)</f>
        <v>0</v>
      </c>
      <c r="KL37" s="5">
        <f t="shared" ref="KL37" si="956">SUM(KL38:KL40)</f>
        <v>0</v>
      </c>
      <c r="KM37" s="5">
        <f t="shared" ref="KM37" si="957">SUM(KM38:KM40)</f>
        <v>0</v>
      </c>
      <c r="KN37" s="5">
        <f t="shared" ref="KN37" si="958">SUM(KN38:KN40)</f>
        <v>0</v>
      </c>
      <c r="KO37" s="5">
        <f t="shared" ref="KO37" si="959">SUM(KO38:KO40)</f>
        <v>0</v>
      </c>
      <c r="KP37" s="5">
        <f t="shared" ref="KP37" si="960">SUM(KP38:KP40)</f>
        <v>0</v>
      </c>
      <c r="KQ37" s="5">
        <f t="shared" ref="KQ37" si="961">SUM(KQ38:KQ40)</f>
        <v>0</v>
      </c>
      <c r="KR37" s="5">
        <f t="shared" ref="KR37" si="962">SUM(KR38:KR40)</f>
        <v>0</v>
      </c>
      <c r="KS37" s="5">
        <f t="shared" ref="KS37" si="963">SUM(KS38:KS40)</f>
        <v>0</v>
      </c>
      <c r="KT37" s="5">
        <f t="shared" ref="KT37" si="964">SUM(KT38:KT40)</f>
        <v>0</v>
      </c>
      <c r="KU37" s="5">
        <f t="shared" ref="KU37" si="965">SUM(KU38:KU40)</f>
        <v>0</v>
      </c>
      <c r="KV37" s="5">
        <f t="shared" ref="KV37" si="966">SUM(KV38:KV40)</f>
        <v>0</v>
      </c>
      <c r="KW37" s="5">
        <f t="shared" ref="KW37" si="967">SUM(KW38:KW40)</f>
        <v>0</v>
      </c>
    </row>
    <row r="38" spans="1:309">
      <c r="A38" s="376" t="s">
        <v>494</v>
      </c>
      <c r="B38" s="377" t="s">
        <v>404</v>
      </c>
      <c r="C38" s="356" t="s">
        <v>404</v>
      </c>
      <c r="D38" s="5">
        <f>IF(D$2&gt;Exit,0,Expense!E218)</f>
        <v>0</v>
      </c>
      <c r="E38" s="5">
        <f>IF(E$2&gt;Exit,0,Expense!F218)</f>
        <v>0</v>
      </c>
      <c r="F38" s="5">
        <f>IF(F$2&gt;Exit,0,Expense!G218)</f>
        <v>0</v>
      </c>
      <c r="G38" s="5">
        <f>IF(G$2&gt;Exit,0,Expense!H218)</f>
        <v>0</v>
      </c>
      <c r="H38" s="5">
        <f>IF(H$2&gt;Exit,0,Expense!I218)</f>
        <v>0</v>
      </c>
      <c r="I38" s="5">
        <f>IF(I$2&gt;Exit,0,Expense!J218)</f>
        <v>0</v>
      </c>
      <c r="J38" s="5">
        <f>IF(J$2&gt;Exit,0,Expense!K218)</f>
        <v>0</v>
      </c>
      <c r="K38" s="5">
        <f>IF(K$2&gt;Exit,0,Expense!L218)</f>
        <v>0</v>
      </c>
      <c r="L38" s="5">
        <f>IF(L$2&gt;Exit,0,Expense!M218)</f>
        <v>0</v>
      </c>
      <c r="M38" s="5">
        <f>IF(M$2&gt;Exit,0,Expense!N218)</f>
        <v>0</v>
      </c>
      <c r="N38" s="5">
        <f>IF(N$2&gt;Exit,0,Expense!O218)</f>
        <v>0</v>
      </c>
      <c r="O38" s="5">
        <f>IF(O$2&gt;Exit,0,Expense!P218)</f>
        <v>0</v>
      </c>
      <c r="P38" s="5">
        <f>IF(P$2&gt;Exit,0,Expense!Q218)</f>
        <v>0</v>
      </c>
      <c r="Q38" s="5">
        <f>IF(Q$2&gt;Exit,0,Expense!R218)</f>
        <v>0</v>
      </c>
      <c r="R38" s="5">
        <f>IF(R$2&gt;Exit,0,Expense!S218)</f>
        <v>0</v>
      </c>
      <c r="S38" s="5">
        <f>IF(S$2&gt;Exit,0,Expense!T218)</f>
        <v>0</v>
      </c>
      <c r="T38" s="5">
        <f>IF(T$2&gt;Exit,0,Expense!U218)</f>
        <v>0</v>
      </c>
      <c r="U38" s="5">
        <f>IF(U$2&gt;Exit,0,Expense!V218)</f>
        <v>0</v>
      </c>
      <c r="V38" s="5">
        <f>IF(V$2&gt;Exit,0,Expense!W218)</f>
        <v>0</v>
      </c>
      <c r="W38" s="5">
        <f>IF(W$2&gt;Exit,0,Expense!X218)</f>
        <v>0</v>
      </c>
      <c r="X38" s="5">
        <f>IF(X$2&gt;Exit,0,Expense!Y218)</f>
        <v>0</v>
      </c>
      <c r="Y38" s="5">
        <f>IF(Y$2&gt;Exit,0,Expense!Z218)</f>
        <v>0</v>
      </c>
      <c r="Z38" s="5">
        <f>IF(Z$2&gt;Exit,0,Expense!AA218)</f>
        <v>0</v>
      </c>
      <c r="AA38" s="5">
        <f>IF(AA$2&gt;Exit,0,Expense!AB218)</f>
        <v>0</v>
      </c>
      <c r="AB38" s="5">
        <f>IF(AB$2&gt;Exit,0,Expense!AC218)</f>
        <v>0</v>
      </c>
      <c r="AC38" s="5">
        <f>IF(AC$2&gt;Exit,0,Expense!AD218)</f>
        <v>0</v>
      </c>
      <c r="AD38" s="5">
        <f>IF(AD$2&gt;Exit,0,Expense!AE218)</f>
        <v>0</v>
      </c>
      <c r="AE38" s="5">
        <f>IF(AE$2&gt;Exit,0,Expense!AF218)</f>
        <v>0</v>
      </c>
      <c r="AF38" s="5">
        <f>IF(AF$2&gt;Exit,0,Expense!AG218)</f>
        <v>0</v>
      </c>
      <c r="AG38" s="5">
        <f>IF(AG$2&gt;Exit,0,Expense!AH218)</f>
        <v>0</v>
      </c>
      <c r="AH38" s="5">
        <f>IF(AH$2&gt;Exit,0,Expense!AI218)</f>
        <v>0</v>
      </c>
      <c r="AI38" s="5">
        <f>IF(AI$2&gt;Exit,0,Expense!AJ218)</f>
        <v>0</v>
      </c>
      <c r="AJ38" s="5">
        <f>IF(AJ$2&gt;Exit,0,Expense!AK218)</f>
        <v>0</v>
      </c>
      <c r="AK38" s="5">
        <f>IF(AK$2&gt;Exit,0,Expense!AL218)</f>
        <v>0</v>
      </c>
      <c r="AL38" s="5">
        <f>IF(AL$2&gt;Exit,0,Expense!AM218)</f>
        <v>0</v>
      </c>
      <c r="AM38" s="5">
        <f>IF(AM$2&gt;Exit,0,Expense!AN218)</f>
        <v>0</v>
      </c>
      <c r="AN38" s="5">
        <f>IF(AN$2&gt;Exit,0,Expense!AO218)</f>
        <v>0</v>
      </c>
      <c r="AO38" s="5">
        <f>IF(AO$2&gt;Exit,0,Expense!AP218)</f>
        <v>0</v>
      </c>
      <c r="AP38" s="5">
        <f>IF(AP$2&gt;Exit,0,Expense!AQ218)</f>
        <v>0</v>
      </c>
      <c r="AQ38" s="5">
        <f>IF(AQ$2&gt;Exit,0,Expense!AR218)</f>
        <v>0</v>
      </c>
      <c r="AR38" s="5">
        <f>IF(AR$2&gt;Exit,0,Expense!AS218)</f>
        <v>0</v>
      </c>
      <c r="AS38" s="5">
        <f>IF(AS$2&gt;Exit,0,Expense!AT218)</f>
        <v>0</v>
      </c>
      <c r="AT38" s="5">
        <f>IF(AT$2&gt;Exit,0,Expense!AU218)</f>
        <v>0</v>
      </c>
      <c r="AU38" s="5">
        <f>IF(AU$2&gt;Exit,0,Expense!AV218)</f>
        <v>0</v>
      </c>
      <c r="AV38" s="5">
        <f>IF(AV$2&gt;Exit,0,Expense!AW218)</f>
        <v>0</v>
      </c>
      <c r="AW38" s="5">
        <f>IF(AW$2&gt;Exit,0,Expense!AX218)</f>
        <v>0</v>
      </c>
      <c r="AX38" s="5">
        <f>IF(AX$2&gt;Exit,0,Expense!AY218)</f>
        <v>0</v>
      </c>
      <c r="AY38" s="5">
        <f>IF(AY$2&gt;Exit,0,Expense!AZ218)</f>
        <v>0</v>
      </c>
      <c r="AZ38" s="5">
        <f>IF(AZ$2&gt;Exit,0,Expense!BA218)</f>
        <v>0</v>
      </c>
      <c r="BA38" s="5">
        <f>IF(BA$2&gt;Exit,0,Expense!BB218)</f>
        <v>0</v>
      </c>
      <c r="BB38" s="5">
        <f>IF(BB$2&gt;Exit,0,Expense!BC218)</f>
        <v>0</v>
      </c>
      <c r="BC38" s="5">
        <f>IF(BC$2&gt;Exit,0,Expense!BD218)</f>
        <v>0</v>
      </c>
      <c r="BD38" s="5">
        <f>IF(BD$2&gt;Exit,0,Expense!BE218)</f>
        <v>0</v>
      </c>
      <c r="BE38" s="5">
        <f>IF(BE$2&gt;Exit,0,Expense!BF218)</f>
        <v>0</v>
      </c>
      <c r="BF38" s="5">
        <f>IF(BF$2&gt;Exit,0,Expense!BG218)</f>
        <v>0</v>
      </c>
      <c r="BG38" s="5">
        <f>IF(BG$2&gt;Exit,0,Expense!BH218)</f>
        <v>0</v>
      </c>
      <c r="BH38" s="5">
        <f>IF(BH$2&gt;Exit,0,Expense!BI218)</f>
        <v>0</v>
      </c>
      <c r="BI38" s="5">
        <f>IF(BI$2&gt;Exit,0,Expense!BJ218)</f>
        <v>0</v>
      </c>
      <c r="BJ38" s="5">
        <f>IF(BJ$2&gt;Exit,0,Expense!BK218)</f>
        <v>0</v>
      </c>
      <c r="BK38" s="5">
        <f>IF(BK$2&gt;Exit,0,Expense!BL218)</f>
        <v>0</v>
      </c>
      <c r="BL38" s="5">
        <f>IF(BL$2&gt;Exit,0,Expense!BM218)</f>
        <v>0</v>
      </c>
      <c r="BM38" s="5">
        <f>IF(BM$2&gt;Exit,0,Expense!BN218)</f>
        <v>0</v>
      </c>
      <c r="BN38" s="5">
        <f>IF(BN$2&gt;Exit,0,Expense!BO218)</f>
        <v>0</v>
      </c>
      <c r="BO38" s="5">
        <f>IF(BO$2&gt;Exit,0,Expense!BP218)</f>
        <v>0</v>
      </c>
      <c r="BP38" s="5">
        <f>IF(BP$2&gt;Exit,0,Expense!BQ218)</f>
        <v>0</v>
      </c>
      <c r="BQ38" s="5">
        <f>IF(BQ$2&gt;Exit,0,Expense!BR218)</f>
        <v>0</v>
      </c>
      <c r="BR38" s="5">
        <f>IF(BR$2&gt;Exit,0,Expense!BS218)</f>
        <v>0</v>
      </c>
      <c r="BS38" s="5">
        <f>IF(BS$2&gt;Exit,0,Expense!BT218)</f>
        <v>0</v>
      </c>
      <c r="BT38" s="5">
        <f>IF(BT$2&gt;Exit,0,Expense!BU218)</f>
        <v>0</v>
      </c>
      <c r="BU38" s="5">
        <f>IF(BU$2&gt;Exit,0,Expense!BV218)</f>
        <v>0</v>
      </c>
      <c r="BV38" s="5">
        <f>IF(BV$2&gt;Exit,0,Expense!BW218)</f>
        <v>0</v>
      </c>
      <c r="BW38" s="5">
        <f>IF(BW$2&gt;Exit,0,Expense!BX218)</f>
        <v>0</v>
      </c>
      <c r="BX38" s="5">
        <f>IF(BX$2&gt;Exit,0,Expense!BY218)</f>
        <v>0</v>
      </c>
      <c r="BY38" s="5">
        <f>IF(BY$2&gt;Exit,0,Expense!BZ218)</f>
        <v>0</v>
      </c>
      <c r="BZ38" s="5">
        <f>IF(BZ$2&gt;Exit,0,Expense!CA218)</f>
        <v>135000</v>
      </c>
      <c r="CA38" s="5">
        <f>IF(CA$2&gt;Exit,0,Expense!CB218)</f>
        <v>135000</v>
      </c>
      <c r="CB38" s="5">
        <f>IF(CB$2&gt;Exit,0,Expense!CC218)</f>
        <v>135000</v>
      </c>
      <c r="CC38" s="5">
        <f>IF(CC$2&gt;Exit,0,Expense!CD218)</f>
        <v>135000</v>
      </c>
      <c r="CD38" s="5">
        <f>IF(CD$2&gt;Exit,0,Expense!CE218)</f>
        <v>135000</v>
      </c>
      <c r="CE38" s="5">
        <f>IF(CE$2&gt;Exit,0,Expense!CF218)</f>
        <v>135000</v>
      </c>
      <c r="CF38" s="5">
        <f>IF(CF$2&gt;Exit,0,Expense!CG218)</f>
        <v>135000</v>
      </c>
      <c r="CG38" s="5">
        <f>IF(CG$2&gt;Exit,0,Expense!CH218)</f>
        <v>135000</v>
      </c>
      <c r="CH38" s="5">
        <f>IF(CH$2&gt;Exit,0,Expense!CI218)</f>
        <v>135000</v>
      </c>
      <c r="CI38" s="5">
        <f>IF(CI$2&gt;Exit,0,Expense!CJ218)</f>
        <v>135000</v>
      </c>
      <c r="CJ38" s="5">
        <f>IF(CJ$2&gt;Exit,0,Expense!CK218)</f>
        <v>135000</v>
      </c>
      <c r="CK38" s="5">
        <f>IF(CK$2&gt;Exit,0,Expense!CL218)</f>
        <v>135000</v>
      </c>
      <c r="CL38" s="5">
        <f>IF(CL$2&gt;Exit,0,Expense!CM218)</f>
        <v>139050</v>
      </c>
      <c r="CM38" s="5">
        <f>IF(CM$2&gt;Exit,0,Expense!CN218)</f>
        <v>139050</v>
      </c>
      <c r="CN38" s="5">
        <f>IF(CN$2&gt;Exit,0,Expense!CO218)</f>
        <v>139050</v>
      </c>
      <c r="CO38" s="5">
        <f>IF(CO$2&gt;Exit,0,Expense!CP218)</f>
        <v>139050</v>
      </c>
      <c r="CP38" s="5">
        <f>IF(CP$2&gt;Exit,0,Expense!CQ218)</f>
        <v>139050</v>
      </c>
      <c r="CQ38" s="5">
        <f>IF(CQ$2&gt;Exit,0,Expense!CR218)</f>
        <v>139050</v>
      </c>
      <c r="CR38" s="5">
        <f>IF(CR$2&gt;Exit,0,Expense!CS218)</f>
        <v>139050</v>
      </c>
      <c r="CS38" s="5">
        <f>IF(CS$2&gt;Exit,0,Expense!CT218)</f>
        <v>139050</v>
      </c>
      <c r="CT38" s="5">
        <f>IF(CT$2&gt;Exit,0,Expense!CU218)</f>
        <v>139050</v>
      </c>
      <c r="CU38" s="5">
        <f>IF(CU$2&gt;Exit,0,Expense!CV218)</f>
        <v>139050</v>
      </c>
      <c r="CV38" s="5">
        <f>IF(CV$2&gt;Exit,0,Expense!CW218)</f>
        <v>139050</v>
      </c>
      <c r="CW38" s="5">
        <f>IF(CW$2&gt;Exit,0,Expense!CX218)</f>
        <v>139050</v>
      </c>
      <c r="CX38" s="5">
        <f>IF(CX$2&gt;Exit,0,Expense!CY218)</f>
        <v>143221.5</v>
      </c>
      <c r="CY38" s="5">
        <f>IF(CY$2&gt;Exit,0,Expense!CZ218)</f>
        <v>143221.5</v>
      </c>
      <c r="CZ38" s="5">
        <f>IF(CZ$2&gt;Exit,0,Expense!DA218)</f>
        <v>143221.5</v>
      </c>
      <c r="DA38" s="5">
        <f>IF(DA$2&gt;Exit,0,Expense!DB218)</f>
        <v>143221.5</v>
      </c>
      <c r="DB38" s="5">
        <f>IF(DB$2&gt;Exit,0,Expense!DC218)</f>
        <v>143221.5</v>
      </c>
      <c r="DC38" s="5">
        <f>IF(DC$2&gt;Exit,0,Expense!DD218)</f>
        <v>143221.5</v>
      </c>
      <c r="DD38" s="5">
        <f>IF(DD$2&gt;Exit,0,Expense!DE218)</f>
        <v>143221.5</v>
      </c>
      <c r="DE38" s="5">
        <f>IF(DE$2&gt;Exit,0,Expense!DF218)</f>
        <v>143221.5</v>
      </c>
      <c r="DF38" s="5">
        <f>IF(DF$2&gt;Exit,0,Expense!DG218)</f>
        <v>143221.5</v>
      </c>
      <c r="DG38" s="5">
        <f>IF(DG$2&gt;Exit,0,Expense!DH218)</f>
        <v>143221.5</v>
      </c>
      <c r="DH38" s="5">
        <f>IF(DH$2&gt;Exit,0,Expense!DI218)</f>
        <v>143221.5</v>
      </c>
      <c r="DI38" s="5">
        <f>IF(DI$2&gt;Exit,0,Expense!DJ218)</f>
        <v>143221.5</v>
      </c>
      <c r="DJ38" s="5">
        <f>IF(DJ$2&gt;Exit,0,Expense!DK218)</f>
        <v>147518.14499999999</v>
      </c>
      <c r="DK38" s="5">
        <f>IF(DK$2&gt;Exit,0,Expense!DL218)</f>
        <v>147518.14499999999</v>
      </c>
      <c r="DL38" s="5">
        <f>IF(DL$2&gt;Exit,0,Expense!DM218)</f>
        <v>147518.14499999999</v>
      </c>
      <c r="DM38" s="5">
        <f>IF(DM$2&gt;Exit,0,Expense!DN218)</f>
        <v>147518.14499999999</v>
      </c>
      <c r="DN38" s="5">
        <f>IF(DN$2&gt;Exit,0,Expense!DO218)</f>
        <v>147518.14499999999</v>
      </c>
      <c r="DO38" s="5">
        <f>IF(DO$2&gt;Exit,0,Expense!DP218)</f>
        <v>147518.14499999999</v>
      </c>
      <c r="DP38" s="5">
        <f>IF(DP$2&gt;Exit,0,Expense!DQ218)</f>
        <v>147518.14499999999</v>
      </c>
      <c r="DQ38" s="5">
        <f>IF(DQ$2&gt;Exit,0,Expense!DR218)</f>
        <v>147518.14499999999</v>
      </c>
      <c r="DR38" s="5">
        <f>IF(DR$2&gt;Exit,0,Expense!DS218)</f>
        <v>147518.14499999999</v>
      </c>
      <c r="DS38" s="5">
        <f>IF(DS$2&gt;Exit,0,Expense!DT218)</f>
        <v>147518.14499999999</v>
      </c>
      <c r="DT38" s="5">
        <f>IF(DT$2&gt;Exit,0,Expense!DU218)</f>
        <v>147518.14499999999</v>
      </c>
      <c r="DU38" s="5">
        <f>IF(DU$2&gt;Exit,0,Expense!DV218)</f>
        <v>147518.14499999999</v>
      </c>
      <c r="DV38" s="5">
        <f>IF(DV$2&gt;Exit,0,Expense!DW218)</f>
        <v>151943.68934999997</v>
      </c>
      <c r="DW38" s="5">
        <f>IF(DW$2&gt;Exit,0,Expense!DX218)</f>
        <v>151943.68934999997</v>
      </c>
      <c r="DX38" s="5">
        <f>IF(DX$2&gt;Exit,0,Expense!DY218)</f>
        <v>151943.68934999997</v>
      </c>
      <c r="DY38" s="5">
        <f>IF(DY$2&gt;Exit,0,Expense!DZ218)</f>
        <v>151943.68934999997</v>
      </c>
      <c r="DZ38" s="5">
        <f>IF(DZ$2&gt;Exit,0,Expense!EA218)</f>
        <v>151943.68934999997</v>
      </c>
      <c r="EA38" s="5">
        <f>IF(EA$2&gt;Exit,0,Expense!EB218)</f>
        <v>151943.68934999997</v>
      </c>
      <c r="EB38" s="5">
        <f>IF(EB$2&gt;Exit,0,Expense!EC218)</f>
        <v>151943.68934999997</v>
      </c>
      <c r="EC38" s="5">
        <f>IF(EC$2&gt;Exit,0,Expense!ED218)</f>
        <v>151943.68934999997</v>
      </c>
      <c r="ED38" s="5">
        <f>IF(ED$2&gt;Exit,0,Expense!EE218)</f>
        <v>151943.68934999997</v>
      </c>
      <c r="EE38" s="5">
        <f>IF(EE$2&gt;Exit,0,Expense!EF218)</f>
        <v>151943.68934999997</v>
      </c>
      <c r="EF38" s="5">
        <f>IF(EF$2&gt;Exit,0,Expense!EG218)</f>
        <v>151943.68934999997</v>
      </c>
      <c r="EG38" s="5">
        <f>IF(EG$2&gt;Exit,0,Expense!EH218)</f>
        <v>151943.68934999997</v>
      </c>
      <c r="EH38" s="5">
        <f>IF(EH$2&gt;Exit,0,Expense!EI218)</f>
        <v>156502.00003049997</v>
      </c>
      <c r="EI38" s="5">
        <f>IF(EI$2&gt;Exit,0,Expense!EJ218)</f>
        <v>156502.00003049997</v>
      </c>
      <c r="EJ38" s="5">
        <f>IF(EJ$2&gt;Exit,0,Expense!EK218)</f>
        <v>156502.00003049997</v>
      </c>
      <c r="EK38" s="5">
        <f>IF(EK$2&gt;Exit,0,Expense!EL218)</f>
        <v>156502.00003049997</v>
      </c>
      <c r="EL38" s="5">
        <f>IF(EL$2&gt;Exit,0,Expense!EM218)</f>
        <v>156502.00003049997</v>
      </c>
      <c r="EM38" s="5">
        <f>IF(EM$2&gt;Exit,0,Expense!EN218)</f>
        <v>156502.00003049997</v>
      </c>
      <c r="EN38" s="5">
        <f>IF(EN$2&gt;Exit,0,Expense!EO218)</f>
        <v>156502.00003049997</v>
      </c>
      <c r="EO38" s="5">
        <f>IF(EO$2&gt;Exit,0,Expense!EP218)</f>
        <v>156502.00003049997</v>
      </c>
      <c r="EP38" s="5">
        <f>IF(EP$2&gt;Exit,0,Expense!EQ218)</f>
        <v>156502.00003049997</v>
      </c>
      <c r="EQ38" s="5">
        <f>IF(EQ$2&gt;Exit,0,Expense!ER218)</f>
        <v>156502.00003049997</v>
      </c>
      <c r="ER38" s="5">
        <f>IF(ER$2&gt;Exit,0,Expense!ES218)</f>
        <v>156502.00003049997</v>
      </c>
      <c r="ES38" s="5">
        <f>IF(ES$2&gt;Exit,0,Expense!ET218)</f>
        <v>156502.00003049997</v>
      </c>
      <c r="ET38" s="5">
        <f>IF(ET$2&gt;Exit,0,Expense!EU218)</f>
        <v>161197.06003141499</v>
      </c>
      <c r="EU38" s="5">
        <f>IF(EU$2&gt;Exit,0,Expense!EV218)</f>
        <v>161197.06003141499</v>
      </c>
      <c r="EV38" s="5">
        <f>IF(EV$2&gt;Exit,0,Expense!EW218)</f>
        <v>161197.06003141499</v>
      </c>
      <c r="EW38" s="5">
        <f>IF(EW$2&gt;Exit,0,Expense!EX218)</f>
        <v>161197.06003141499</v>
      </c>
      <c r="EX38" s="5">
        <f>IF(EX$2&gt;Exit,0,Expense!EY218)</f>
        <v>0</v>
      </c>
      <c r="EY38" s="5">
        <f>IF(EY$2&gt;Exit,0,Expense!EZ218)</f>
        <v>0</v>
      </c>
      <c r="EZ38" s="5">
        <f>IF(EZ$2&gt;Exit,0,Expense!FA218)</f>
        <v>0</v>
      </c>
      <c r="FA38" s="5">
        <f>IF(FA$2&gt;Exit,0,Expense!FB218)</f>
        <v>0</v>
      </c>
      <c r="FB38" s="5">
        <f>IF(FB$2&gt;Exit,0,Expense!FC218)</f>
        <v>0</v>
      </c>
      <c r="FC38" s="5">
        <f>IF(FC$2&gt;Exit,0,Expense!FD218)</f>
        <v>0</v>
      </c>
      <c r="FD38" s="5">
        <f>IF(FD$2&gt;Exit,0,Expense!FE218)</f>
        <v>0</v>
      </c>
      <c r="FE38" s="5">
        <f>IF(FE$2&gt;Exit,0,Expense!FF218)</f>
        <v>0</v>
      </c>
      <c r="FF38" s="5">
        <f>IF(FF$2&gt;Exit,0,Expense!FG218)</f>
        <v>0</v>
      </c>
      <c r="FG38" s="5">
        <f>IF(FG$2&gt;Exit,0,Expense!FH218)</f>
        <v>0</v>
      </c>
      <c r="FH38" s="5">
        <f>IF(FH$2&gt;Exit,0,Expense!FI218)</f>
        <v>0</v>
      </c>
      <c r="FI38" s="5">
        <f>IF(FI$2&gt;Exit,0,Expense!FJ218)</f>
        <v>0</v>
      </c>
      <c r="FJ38" s="5">
        <f>IF(FJ$2&gt;Exit,0,Expense!FK218)</f>
        <v>0</v>
      </c>
      <c r="FK38" s="5">
        <f>IF(FK$2&gt;Exit,0,Expense!FL218)</f>
        <v>0</v>
      </c>
      <c r="FL38" s="5">
        <f>IF(FL$2&gt;Exit,0,Expense!FM218)</f>
        <v>0</v>
      </c>
      <c r="FM38" s="5">
        <f>IF(FM$2&gt;Exit,0,Expense!FN218)</f>
        <v>0</v>
      </c>
      <c r="FN38" s="5">
        <f>IF(FN$2&gt;Exit,0,Expense!FO218)</f>
        <v>0</v>
      </c>
      <c r="FO38" s="5">
        <f>IF(FO$2&gt;Exit,0,Expense!FP218)</f>
        <v>0</v>
      </c>
      <c r="FP38" s="5">
        <f>IF(FP$2&gt;Exit,0,Expense!FQ218)</f>
        <v>0</v>
      </c>
      <c r="FQ38" s="5">
        <f>IF(FQ$2&gt;Exit,0,Expense!FR218)</f>
        <v>0</v>
      </c>
      <c r="FR38" s="5">
        <f>IF(FR$2&gt;Exit,0,Expense!FS218)</f>
        <v>0</v>
      </c>
      <c r="FS38" s="5">
        <f>IF(FS$2&gt;Exit,0,Expense!FT218)</f>
        <v>0</v>
      </c>
      <c r="FT38" s="5">
        <f>IF(FT$2&gt;Exit,0,Expense!FU218)</f>
        <v>0</v>
      </c>
      <c r="FU38" s="5">
        <f>IF(FU$2&gt;Exit,0,Expense!FV218)</f>
        <v>0</v>
      </c>
      <c r="FV38" s="5">
        <f>IF(FV$2&gt;Exit,0,Expense!FW218)</f>
        <v>0</v>
      </c>
      <c r="FW38" s="5">
        <f>IF(FW$2&gt;Exit,0,Expense!FX218)</f>
        <v>0</v>
      </c>
      <c r="FX38" s="5">
        <f>IF(FX$2&gt;Exit,0,Expense!FY218)</f>
        <v>0</v>
      </c>
      <c r="FY38" s="5">
        <f>IF(FY$2&gt;Exit,0,Expense!FZ218)</f>
        <v>0</v>
      </c>
      <c r="FZ38" s="5">
        <f>IF(FZ$2&gt;Exit,0,Expense!GA218)</f>
        <v>0</v>
      </c>
      <c r="GA38" s="5">
        <f>IF(GA$2&gt;Exit,0,Expense!GB218)</f>
        <v>0</v>
      </c>
      <c r="GB38" s="5">
        <f>IF(GB$2&gt;Exit,0,Expense!GC218)</f>
        <v>0</v>
      </c>
      <c r="GC38" s="5">
        <f>IF(GC$2&gt;Exit,0,Expense!GD218)</f>
        <v>0</v>
      </c>
      <c r="GD38" s="5">
        <f>IF(GD$2&gt;Exit,0,Expense!GE218)</f>
        <v>0</v>
      </c>
      <c r="GE38" s="5">
        <f>IF(GE$2&gt;Exit,0,Expense!GF218)</f>
        <v>0</v>
      </c>
      <c r="GF38" s="5">
        <f>IF(GF$2&gt;Exit,0,Expense!GG218)</f>
        <v>0</v>
      </c>
      <c r="GG38" s="5">
        <f>IF(GG$2&gt;Exit,0,Expense!GH218)</f>
        <v>0</v>
      </c>
      <c r="GH38" s="5">
        <f>IF(GH$2&gt;Exit,0,Expense!GI218)</f>
        <v>0</v>
      </c>
      <c r="GI38" s="5">
        <f>IF(GI$2&gt;Exit,0,Expense!GJ218)</f>
        <v>0</v>
      </c>
      <c r="GJ38" s="5">
        <f>IF(GJ$2&gt;Exit,0,Expense!GK218)</f>
        <v>0</v>
      </c>
      <c r="GK38" s="5">
        <f>IF(GK$2&gt;Exit,0,Expense!GL218)</f>
        <v>0</v>
      </c>
      <c r="GL38" s="5">
        <f>IF(GL$2&gt;Exit,0,Expense!GM218)</f>
        <v>0</v>
      </c>
      <c r="GM38" s="5">
        <f>IF(GM$2&gt;Exit,0,Expense!GN218)</f>
        <v>0</v>
      </c>
      <c r="GN38" s="5">
        <f>IF(GN$2&gt;Exit,0,Expense!GO218)</f>
        <v>0</v>
      </c>
      <c r="GO38" s="5">
        <f>IF(GO$2&gt;Exit,0,Expense!GP218)</f>
        <v>0</v>
      </c>
      <c r="GP38" s="5">
        <f>IF(GP$2&gt;Exit,0,Expense!GQ218)</f>
        <v>0</v>
      </c>
      <c r="GQ38" s="5">
        <f>IF(GQ$2&gt;Exit,0,Expense!GR218)</f>
        <v>0</v>
      </c>
      <c r="GR38" s="5">
        <f>IF(GR$2&gt;Exit,0,Expense!GS218)</f>
        <v>0</v>
      </c>
      <c r="GS38" s="5">
        <f>IF(GS$2&gt;Exit,0,Expense!GT218)</f>
        <v>0</v>
      </c>
      <c r="GT38" s="5">
        <f>IF(GT$2&gt;Exit,0,Expense!GU218)</f>
        <v>0</v>
      </c>
      <c r="GU38" s="5">
        <f>IF(GU$2&gt;Exit,0,Expense!GV218)</f>
        <v>0</v>
      </c>
      <c r="GV38" s="5">
        <f>IF(GV$2&gt;Exit,0,Expense!GW218)</f>
        <v>0</v>
      </c>
      <c r="GW38" s="5">
        <f>IF(GW$2&gt;Exit,0,Expense!GX218)</f>
        <v>0</v>
      </c>
      <c r="GX38" s="5">
        <f>IF(GX$2&gt;Exit,0,Expense!GY218)</f>
        <v>0</v>
      </c>
      <c r="GY38" s="5">
        <f>IF(GY$2&gt;Exit,0,Expense!GZ218)</f>
        <v>0</v>
      </c>
      <c r="GZ38" s="5">
        <f>IF(GZ$2&gt;Exit,0,Expense!HA218)</f>
        <v>0</v>
      </c>
      <c r="HA38" s="5">
        <f>IF(HA$2&gt;Exit,0,Expense!HB218)</f>
        <v>0</v>
      </c>
      <c r="HB38" s="5">
        <f>IF(HB$2&gt;Exit,0,Expense!HC218)</f>
        <v>0</v>
      </c>
      <c r="HC38" s="5">
        <f>IF(HC$2&gt;Exit,0,Expense!HD218)</f>
        <v>0</v>
      </c>
      <c r="HD38" s="5">
        <f>IF(HD$2&gt;Exit,0,Expense!HE218)</f>
        <v>0</v>
      </c>
      <c r="HE38" s="5">
        <f>IF(HE$2&gt;Exit,0,Expense!HF218)</f>
        <v>0</v>
      </c>
      <c r="HF38" s="5">
        <f>IF(HF$2&gt;Exit,0,Expense!HG218)</f>
        <v>0</v>
      </c>
      <c r="HG38" s="5">
        <f>IF(HG$2&gt;Exit,0,Expense!HH218)</f>
        <v>0</v>
      </c>
      <c r="HH38" s="5">
        <f>IF(HH$2&gt;Exit,0,Expense!HI218)</f>
        <v>0</v>
      </c>
      <c r="HI38" s="5">
        <f>IF(HI$2&gt;Exit,0,Expense!HJ218)</f>
        <v>0</v>
      </c>
      <c r="HJ38" s="5">
        <f>IF(HJ$2&gt;Exit,0,Expense!HK218)</f>
        <v>0</v>
      </c>
      <c r="HK38" s="5">
        <f>IF(HK$2&gt;Exit,0,Expense!HL218)</f>
        <v>0</v>
      </c>
      <c r="HL38" s="5">
        <f>IF(HL$2&gt;Exit,0,Expense!HM218)</f>
        <v>0</v>
      </c>
      <c r="HM38" s="5">
        <f>IF(HM$2&gt;Exit,0,Expense!HN218)</f>
        <v>0</v>
      </c>
      <c r="HN38" s="5">
        <f>IF(HN$2&gt;Exit,0,Expense!HO218)</f>
        <v>0</v>
      </c>
      <c r="HO38" s="5">
        <f>IF(HO$2&gt;Exit,0,Expense!HP218)</f>
        <v>0</v>
      </c>
      <c r="HP38" s="5">
        <f>IF(HP$2&gt;Exit,0,Expense!HQ218)</f>
        <v>0</v>
      </c>
      <c r="HQ38" s="5">
        <f>IF(HQ$2&gt;Exit,0,Expense!HR218)</f>
        <v>0</v>
      </c>
      <c r="HR38" s="5">
        <f>IF(HR$2&gt;Exit,0,Expense!HS218)</f>
        <v>0</v>
      </c>
      <c r="HS38" s="5">
        <f>IF(HS$2&gt;Exit,0,Expense!HT218)</f>
        <v>0</v>
      </c>
      <c r="HT38" s="5">
        <f>IF(HT$2&gt;Exit,0,Expense!HU218)</f>
        <v>0</v>
      </c>
      <c r="HU38" s="5">
        <f>IF(HU$2&gt;Exit,0,Expense!HV218)</f>
        <v>0</v>
      </c>
      <c r="HV38" s="5">
        <f>IF(HV$2&gt;Exit,0,Expense!HW218)</f>
        <v>0</v>
      </c>
      <c r="HW38" s="5">
        <f>IF(HW$2&gt;Exit,0,Expense!HX218)</f>
        <v>0</v>
      </c>
      <c r="HX38" s="5">
        <f>IF(HX$2&gt;Exit,0,Expense!HY218)</f>
        <v>0</v>
      </c>
      <c r="HY38" s="5">
        <f>IF(HY$2&gt;Exit,0,Expense!HZ218)</f>
        <v>0</v>
      </c>
      <c r="HZ38" s="5">
        <f>IF(HZ$2&gt;Exit,0,Expense!IA218)</f>
        <v>0</v>
      </c>
      <c r="IA38" s="5">
        <f>IF(IA$2&gt;Exit,0,Expense!IB218)</f>
        <v>0</v>
      </c>
      <c r="IB38" s="5">
        <f>IF(IB$2&gt;Exit,0,Expense!IC218)</f>
        <v>0</v>
      </c>
      <c r="IC38" s="5">
        <f>IF(IC$2&gt;Exit,0,Expense!ID218)</f>
        <v>0</v>
      </c>
      <c r="ID38" s="5">
        <f>IF(ID$2&gt;Exit,0,Expense!IE218)</f>
        <v>0</v>
      </c>
      <c r="IE38" s="5">
        <f>IF(IE$2&gt;Exit,0,Expense!IF218)</f>
        <v>0</v>
      </c>
      <c r="IF38" s="5">
        <f>IF(IF$2&gt;Exit,0,Expense!IG218)</f>
        <v>0</v>
      </c>
      <c r="IG38" s="5">
        <f>IF(IG$2&gt;Exit,0,Expense!IH218)</f>
        <v>0</v>
      </c>
      <c r="IH38" s="5">
        <f>IF(IH$2&gt;Exit,0,Expense!II218)</f>
        <v>0</v>
      </c>
      <c r="II38" s="5">
        <f>IF(II$2&gt;Exit,0,Expense!IJ218)</f>
        <v>0</v>
      </c>
      <c r="IJ38" s="5">
        <f>IF(IJ$2&gt;Exit,0,Expense!IK218)</f>
        <v>0</v>
      </c>
      <c r="IK38" s="5">
        <f>IF(IK$2&gt;Exit,0,Expense!IL218)</f>
        <v>0</v>
      </c>
      <c r="IL38" s="5">
        <f>IF(IL$2&gt;Exit,0,Expense!IM218)</f>
        <v>0</v>
      </c>
      <c r="IM38" s="5">
        <f>IF(IM$2&gt;Exit,0,Expense!IN218)</f>
        <v>0</v>
      </c>
      <c r="IN38" s="5">
        <f>IF(IN$2&gt;Exit,0,Expense!IO218)</f>
        <v>0</v>
      </c>
      <c r="IO38" s="5">
        <f>IF(IO$2&gt;Exit,0,Expense!IP218)</f>
        <v>0</v>
      </c>
      <c r="IP38" s="5">
        <f>IF(IP$2&gt;Exit,0,Expense!IQ218)</f>
        <v>0</v>
      </c>
      <c r="IQ38" s="5">
        <f>IF(IQ$2&gt;Exit,0,Expense!IR218)</f>
        <v>0</v>
      </c>
      <c r="IR38" s="5">
        <f>IF(IR$2&gt;Exit,0,Expense!IS218)</f>
        <v>0</v>
      </c>
      <c r="IS38" s="5">
        <f>IF(IS$2&gt;Exit,0,Expense!IT218)</f>
        <v>0</v>
      </c>
      <c r="IT38" s="5">
        <f>IF(IT$2&gt;Exit,0,Expense!IU218)</f>
        <v>0</v>
      </c>
      <c r="IU38" s="5">
        <f>IF(IU$2&gt;Exit,0,Expense!IV218)</f>
        <v>0</v>
      </c>
      <c r="IV38" s="5">
        <f>IF(IV$2&gt;Exit,0,Expense!IW218)</f>
        <v>0</v>
      </c>
      <c r="IW38" s="5">
        <f>IF(IW$2&gt;Exit,0,Expense!IX218)</f>
        <v>0</v>
      </c>
      <c r="IX38" s="5">
        <f>IF(IX$2&gt;Exit,0,Expense!IY218)</f>
        <v>0</v>
      </c>
      <c r="IY38" s="5">
        <f>IF(IY$2&gt;Exit,0,Expense!IZ218)</f>
        <v>0</v>
      </c>
      <c r="IZ38" s="5">
        <f>IF(IZ$2&gt;Exit,0,Expense!JA218)</f>
        <v>0</v>
      </c>
      <c r="JA38" s="5">
        <f>IF(JA$2&gt;Exit,0,Expense!JB218)</f>
        <v>0</v>
      </c>
      <c r="JB38" s="5">
        <f>IF(JB$2&gt;Exit,0,Expense!JC218)</f>
        <v>0</v>
      </c>
      <c r="JC38" s="5">
        <f>IF(JC$2&gt;Exit,0,Expense!JD218)</f>
        <v>0</v>
      </c>
      <c r="JD38" s="5">
        <f>IF(JD$2&gt;Exit,0,Expense!JE218)</f>
        <v>0</v>
      </c>
      <c r="JE38" s="5">
        <f>IF(JE$2&gt;Exit,0,Expense!JF218)</f>
        <v>0</v>
      </c>
      <c r="JF38" s="5">
        <f>IF(JF$2&gt;Exit,0,Expense!JG218)</f>
        <v>0</v>
      </c>
      <c r="JG38" s="5">
        <f>IF(JG$2&gt;Exit,0,Expense!JH218)</f>
        <v>0</v>
      </c>
      <c r="JH38" s="5">
        <f>IF(JH$2&gt;Exit,0,Expense!JI218)</f>
        <v>0</v>
      </c>
      <c r="JI38" s="5">
        <f>IF(JI$2&gt;Exit,0,Expense!JJ218)</f>
        <v>0</v>
      </c>
      <c r="JJ38" s="5">
        <f>IF(JJ$2&gt;Exit,0,Expense!JK218)</f>
        <v>0</v>
      </c>
      <c r="JK38" s="5">
        <f>IF(JK$2&gt;Exit,0,Expense!JL218)</f>
        <v>0</v>
      </c>
      <c r="JL38" s="5">
        <f>IF(JL$2&gt;Exit,0,Expense!JM218)</f>
        <v>0</v>
      </c>
      <c r="JM38" s="5">
        <f>IF(JM$2&gt;Exit,0,Expense!JN218)</f>
        <v>0</v>
      </c>
      <c r="JN38" s="5">
        <f>IF(JN$2&gt;Exit,0,Expense!JO218)</f>
        <v>0</v>
      </c>
      <c r="JO38" s="5">
        <f>IF(JO$2&gt;Exit,0,Expense!JP218)</f>
        <v>0</v>
      </c>
      <c r="JP38" s="5">
        <f>IF(JP$2&gt;Exit,0,Expense!JQ218)</f>
        <v>0</v>
      </c>
      <c r="JQ38" s="5">
        <f>IF(JQ$2&gt;Exit,0,Expense!JR218)</f>
        <v>0</v>
      </c>
      <c r="JR38" s="5">
        <f>IF(JR$2&gt;Exit,0,Expense!JS218)</f>
        <v>0</v>
      </c>
      <c r="JS38" s="5">
        <f>IF(JS$2&gt;Exit,0,Expense!JT218)</f>
        <v>0</v>
      </c>
      <c r="JT38" s="5">
        <f>IF(JT$2&gt;Exit,0,Expense!JU218)</f>
        <v>0</v>
      </c>
      <c r="JU38" s="5">
        <f>IF(JU$2&gt;Exit,0,Expense!JV218)</f>
        <v>0</v>
      </c>
      <c r="JV38" s="5">
        <f>IF(JV$2&gt;Exit,0,Expense!JW218)</f>
        <v>0</v>
      </c>
      <c r="JW38" s="5">
        <f>IF(JW$2&gt;Exit,0,Expense!JX218)</f>
        <v>0</v>
      </c>
      <c r="JX38" s="5">
        <f>IF(JX$2&gt;Exit,0,Expense!JY218)</f>
        <v>0</v>
      </c>
      <c r="JY38" s="5">
        <f>IF(JY$2&gt;Exit,0,Expense!JZ218)</f>
        <v>0</v>
      </c>
      <c r="JZ38" s="5">
        <f>IF(JZ$2&gt;Exit,0,Expense!KA218)</f>
        <v>0</v>
      </c>
      <c r="KA38" s="5">
        <f>IF(KA$2&gt;Exit,0,Expense!KB218)</f>
        <v>0</v>
      </c>
      <c r="KB38" s="5">
        <f>IF(KB$2&gt;Exit,0,Expense!KC218)</f>
        <v>0</v>
      </c>
      <c r="KC38" s="5">
        <f>IF(KC$2&gt;Exit,0,Expense!KD218)</f>
        <v>0</v>
      </c>
      <c r="KD38" s="5">
        <f>IF(KD$2&gt;Exit,0,Expense!KE218)</f>
        <v>0</v>
      </c>
      <c r="KE38" s="5">
        <f>IF(KE$2&gt;Exit,0,Expense!KF218)</f>
        <v>0</v>
      </c>
      <c r="KF38" s="5">
        <f>IF(KF$2&gt;Exit,0,Expense!KG218)</f>
        <v>0</v>
      </c>
      <c r="KG38" s="5">
        <f>IF(KG$2&gt;Exit,0,Expense!KH218)</f>
        <v>0</v>
      </c>
      <c r="KH38" s="5">
        <f>IF(KH$2&gt;Exit,0,Expense!KI218)</f>
        <v>0</v>
      </c>
      <c r="KI38" s="5">
        <f>IF(KI$2&gt;Exit,0,Expense!KJ218)</f>
        <v>0</v>
      </c>
      <c r="KJ38" s="5">
        <f>IF(KJ$2&gt;Exit,0,Expense!KK218)</f>
        <v>0</v>
      </c>
      <c r="KK38" s="5">
        <f>IF(KK$2&gt;Exit,0,Expense!KL218)</f>
        <v>0</v>
      </c>
      <c r="KL38" s="5">
        <f>IF(KL$2&gt;Exit,0,Expense!KM218)</f>
        <v>0</v>
      </c>
      <c r="KM38" s="5">
        <f>IF(KM$2&gt;Exit,0,Expense!KN218)</f>
        <v>0</v>
      </c>
      <c r="KN38" s="5">
        <f>IF(KN$2&gt;Exit,0,Expense!KO218)</f>
        <v>0</v>
      </c>
      <c r="KO38" s="5">
        <f>IF(KO$2&gt;Exit,0,Expense!KP218)</f>
        <v>0</v>
      </c>
      <c r="KP38" s="5">
        <f>IF(KP$2&gt;Exit,0,Expense!KQ218)</f>
        <v>0</v>
      </c>
      <c r="KQ38" s="5">
        <f>IF(KQ$2&gt;Exit,0,Expense!KR218)</f>
        <v>0</v>
      </c>
      <c r="KR38" s="5">
        <f>IF(KR$2&gt;Exit,0,Expense!KS218)</f>
        <v>0</v>
      </c>
      <c r="KS38" s="5">
        <f>IF(KS$2&gt;Exit,0,Expense!KT218)</f>
        <v>0</v>
      </c>
      <c r="KT38" s="5">
        <f>IF(KT$2&gt;Exit,0,Expense!KU218)</f>
        <v>0</v>
      </c>
      <c r="KU38" s="5">
        <f>IF(KU$2&gt;Exit,0,Expense!KV218)</f>
        <v>0</v>
      </c>
      <c r="KV38" s="5">
        <f>IF(KV$2&gt;Exit,0,Expense!KW218)</f>
        <v>0</v>
      </c>
      <c r="KW38" s="5">
        <f>IF(KW$2&gt;Exit,0,Expense!KX218)</f>
        <v>0</v>
      </c>
    </row>
    <row r="39" spans="1:309">
      <c r="A39" s="376" t="s">
        <v>495</v>
      </c>
      <c r="B39" s="377" t="s">
        <v>405</v>
      </c>
      <c r="C39" s="356" t="s">
        <v>405</v>
      </c>
      <c r="D39" s="5">
        <f>IF(D$2&gt;Exit,0,Expense!E219)</f>
        <v>0</v>
      </c>
      <c r="E39" s="5">
        <f>IF(E$2&gt;Exit,0,Expense!F219)</f>
        <v>0</v>
      </c>
      <c r="F39" s="5">
        <f>IF(F$2&gt;Exit,0,Expense!G219)</f>
        <v>0</v>
      </c>
      <c r="G39" s="5">
        <f>IF(G$2&gt;Exit,0,Expense!H219)</f>
        <v>0</v>
      </c>
      <c r="H39" s="5">
        <f>IF(H$2&gt;Exit,0,Expense!I219)</f>
        <v>0</v>
      </c>
      <c r="I39" s="5">
        <f>IF(I$2&gt;Exit,0,Expense!J219)</f>
        <v>0</v>
      </c>
      <c r="J39" s="5">
        <f>IF(J$2&gt;Exit,0,Expense!K219)</f>
        <v>0</v>
      </c>
      <c r="K39" s="5">
        <f>IF(K$2&gt;Exit,0,Expense!L219)</f>
        <v>0</v>
      </c>
      <c r="L39" s="5">
        <f>IF(L$2&gt;Exit,0,Expense!M219)</f>
        <v>0</v>
      </c>
      <c r="M39" s="5">
        <f>IF(M$2&gt;Exit,0,Expense!N219)</f>
        <v>0</v>
      </c>
      <c r="N39" s="5">
        <f>IF(N$2&gt;Exit,0,Expense!O219)</f>
        <v>0</v>
      </c>
      <c r="O39" s="5">
        <f>IF(O$2&gt;Exit,0,Expense!P219)</f>
        <v>0</v>
      </c>
      <c r="P39" s="5">
        <f>IF(P$2&gt;Exit,0,Expense!Q219)</f>
        <v>0</v>
      </c>
      <c r="Q39" s="5">
        <f>IF(Q$2&gt;Exit,0,Expense!R219)</f>
        <v>0</v>
      </c>
      <c r="R39" s="5">
        <f>IF(R$2&gt;Exit,0,Expense!S219)</f>
        <v>0</v>
      </c>
      <c r="S39" s="5">
        <f>IF(S$2&gt;Exit,0,Expense!T219)</f>
        <v>0</v>
      </c>
      <c r="T39" s="5">
        <f>IF(T$2&gt;Exit,0,Expense!U219)</f>
        <v>0</v>
      </c>
      <c r="U39" s="5">
        <f>IF(U$2&gt;Exit,0,Expense!V219)</f>
        <v>0</v>
      </c>
      <c r="V39" s="5">
        <f>IF(V$2&gt;Exit,0,Expense!W219)</f>
        <v>0</v>
      </c>
      <c r="W39" s="5">
        <f>IF(W$2&gt;Exit,0,Expense!X219)</f>
        <v>0</v>
      </c>
      <c r="X39" s="5">
        <f>IF(X$2&gt;Exit,0,Expense!Y219)</f>
        <v>0</v>
      </c>
      <c r="Y39" s="5">
        <f>IF(Y$2&gt;Exit,0,Expense!Z219)</f>
        <v>0</v>
      </c>
      <c r="Z39" s="5">
        <f>IF(Z$2&gt;Exit,0,Expense!AA219)</f>
        <v>0</v>
      </c>
      <c r="AA39" s="5">
        <f>IF(AA$2&gt;Exit,0,Expense!AB219)</f>
        <v>0</v>
      </c>
      <c r="AB39" s="5">
        <f>IF(AB$2&gt;Exit,0,Expense!AC219)</f>
        <v>0</v>
      </c>
      <c r="AC39" s="5">
        <f>IF(AC$2&gt;Exit,0,Expense!AD219)</f>
        <v>0</v>
      </c>
      <c r="AD39" s="5">
        <f>IF(AD$2&gt;Exit,0,Expense!AE219)</f>
        <v>0</v>
      </c>
      <c r="AE39" s="5">
        <f>IF(AE$2&gt;Exit,0,Expense!AF219)</f>
        <v>0</v>
      </c>
      <c r="AF39" s="5">
        <f>IF(AF$2&gt;Exit,0,Expense!AG219)</f>
        <v>0</v>
      </c>
      <c r="AG39" s="5">
        <f>IF(AG$2&gt;Exit,0,Expense!AH219)</f>
        <v>0</v>
      </c>
      <c r="AH39" s="5">
        <f>IF(AH$2&gt;Exit,0,Expense!AI219)</f>
        <v>0</v>
      </c>
      <c r="AI39" s="5">
        <f>IF(AI$2&gt;Exit,0,Expense!AJ219)</f>
        <v>0</v>
      </c>
      <c r="AJ39" s="5">
        <f>IF(AJ$2&gt;Exit,0,Expense!AK219)</f>
        <v>0</v>
      </c>
      <c r="AK39" s="5">
        <f>IF(AK$2&gt;Exit,0,Expense!AL219)</f>
        <v>0</v>
      </c>
      <c r="AL39" s="5">
        <f>IF(AL$2&gt;Exit,0,Expense!AM219)</f>
        <v>0</v>
      </c>
      <c r="AM39" s="5">
        <f>IF(AM$2&gt;Exit,0,Expense!AN219)</f>
        <v>0</v>
      </c>
      <c r="AN39" s="5">
        <f>IF(AN$2&gt;Exit,0,Expense!AO219)</f>
        <v>0</v>
      </c>
      <c r="AO39" s="5">
        <f>IF(AO$2&gt;Exit,0,Expense!AP219)</f>
        <v>0</v>
      </c>
      <c r="AP39" s="5">
        <f>IF(AP$2&gt;Exit,0,Expense!AQ219)</f>
        <v>0</v>
      </c>
      <c r="AQ39" s="5">
        <f>IF(AQ$2&gt;Exit,0,Expense!AR219)</f>
        <v>0</v>
      </c>
      <c r="AR39" s="5">
        <f>IF(AR$2&gt;Exit,0,Expense!AS219)</f>
        <v>0</v>
      </c>
      <c r="AS39" s="5">
        <f>IF(AS$2&gt;Exit,0,Expense!AT219)</f>
        <v>0</v>
      </c>
      <c r="AT39" s="5">
        <f>IF(AT$2&gt;Exit,0,Expense!AU219)</f>
        <v>0</v>
      </c>
      <c r="AU39" s="5">
        <f>IF(AU$2&gt;Exit,0,Expense!AV219)</f>
        <v>0</v>
      </c>
      <c r="AV39" s="5">
        <f>IF(AV$2&gt;Exit,0,Expense!AW219)</f>
        <v>0</v>
      </c>
      <c r="AW39" s="5">
        <f>IF(AW$2&gt;Exit,0,Expense!AX219)</f>
        <v>0</v>
      </c>
      <c r="AX39" s="5">
        <f>IF(AX$2&gt;Exit,0,Expense!AY219)</f>
        <v>0</v>
      </c>
      <c r="AY39" s="5">
        <f>IF(AY$2&gt;Exit,0,Expense!AZ219)</f>
        <v>0</v>
      </c>
      <c r="AZ39" s="5">
        <f>IF(AZ$2&gt;Exit,0,Expense!BA219)</f>
        <v>0</v>
      </c>
      <c r="BA39" s="5">
        <f>IF(BA$2&gt;Exit,0,Expense!BB219)</f>
        <v>0</v>
      </c>
      <c r="BB39" s="5">
        <f>IF(BB$2&gt;Exit,0,Expense!BC219)</f>
        <v>0</v>
      </c>
      <c r="BC39" s="5">
        <f>IF(BC$2&gt;Exit,0,Expense!BD219)</f>
        <v>0</v>
      </c>
      <c r="BD39" s="5">
        <f>IF(BD$2&gt;Exit,0,Expense!BE219)</f>
        <v>0</v>
      </c>
      <c r="BE39" s="5">
        <f>IF(BE$2&gt;Exit,0,Expense!BF219)</f>
        <v>0</v>
      </c>
      <c r="BF39" s="5">
        <f>IF(BF$2&gt;Exit,0,Expense!BG219)</f>
        <v>0</v>
      </c>
      <c r="BG39" s="5">
        <f>IF(BG$2&gt;Exit,0,Expense!BH219)</f>
        <v>0</v>
      </c>
      <c r="BH39" s="5">
        <f>IF(BH$2&gt;Exit,0,Expense!BI219)</f>
        <v>0</v>
      </c>
      <c r="BI39" s="5">
        <f>IF(BI$2&gt;Exit,0,Expense!BJ219)</f>
        <v>0</v>
      </c>
      <c r="BJ39" s="5">
        <f>IF(BJ$2&gt;Exit,0,Expense!BK219)</f>
        <v>0</v>
      </c>
      <c r="BK39" s="5">
        <f>IF(BK$2&gt;Exit,0,Expense!BL219)</f>
        <v>0</v>
      </c>
      <c r="BL39" s="5">
        <f>IF(BL$2&gt;Exit,0,Expense!BM219)</f>
        <v>0</v>
      </c>
      <c r="BM39" s="5">
        <f>IF(BM$2&gt;Exit,0,Expense!BN219)</f>
        <v>0</v>
      </c>
      <c r="BN39" s="5">
        <f>IF(BN$2&gt;Exit,0,Expense!BO219)</f>
        <v>0</v>
      </c>
      <c r="BO39" s="5">
        <f>IF(BO$2&gt;Exit,0,Expense!BP219)</f>
        <v>0</v>
      </c>
      <c r="BP39" s="5">
        <f>IF(BP$2&gt;Exit,0,Expense!BQ219)</f>
        <v>0</v>
      </c>
      <c r="BQ39" s="5">
        <f>IF(BQ$2&gt;Exit,0,Expense!BR219)</f>
        <v>0</v>
      </c>
      <c r="BR39" s="5">
        <f>IF(BR$2&gt;Exit,0,Expense!BS219)</f>
        <v>0</v>
      </c>
      <c r="BS39" s="5">
        <f>IF(BS$2&gt;Exit,0,Expense!BT219)</f>
        <v>0</v>
      </c>
      <c r="BT39" s="5">
        <f>IF(BT$2&gt;Exit,0,Expense!BU219)</f>
        <v>0</v>
      </c>
      <c r="BU39" s="5">
        <f>IF(BU$2&gt;Exit,0,Expense!BV219)</f>
        <v>0</v>
      </c>
      <c r="BV39" s="5">
        <f>IF(BV$2&gt;Exit,0,Expense!BW219)</f>
        <v>0</v>
      </c>
      <c r="BW39" s="5">
        <f>IF(BW$2&gt;Exit,0,Expense!BX219)</f>
        <v>0</v>
      </c>
      <c r="BX39" s="5">
        <f>IF(BX$2&gt;Exit,0,Expense!BY219)</f>
        <v>0</v>
      </c>
      <c r="BY39" s="5">
        <f>IF(BY$2&gt;Exit,0,Expense!BZ219)</f>
        <v>0</v>
      </c>
      <c r="BZ39" s="5">
        <f>IF(BZ$2&gt;Exit,0,Expense!CA219)</f>
        <v>135000</v>
      </c>
      <c r="CA39" s="5">
        <f>IF(CA$2&gt;Exit,0,Expense!CB219)</f>
        <v>135000</v>
      </c>
      <c r="CB39" s="5">
        <f>IF(CB$2&gt;Exit,0,Expense!CC219)</f>
        <v>135000</v>
      </c>
      <c r="CC39" s="5">
        <f>IF(CC$2&gt;Exit,0,Expense!CD219)</f>
        <v>135000</v>
      </c>
      <c r="CD39" s="5">
        <f>IF(CD$2&gt;Exit,0,Expense!CE219)</f>
        <v>135000</v>
      </c>
      <c r="CE39" s="5">
        <f>IF(CE$2&gt;Exit,0,Expense!CF219)</f>
        <v>135000</v>
      </c>
      <c r="CF39" s="5">
        <f>IF(CF$2&gt;Exit,0,Expense!CG219)</f>
        <v>135000</v>
      </c>
      <c r="CG39" s="5">
        <f>IF(CG$2&gt;Exit,0,Expense!CH219)</f>
        <v>135000</v>
      </c>
      <c r="CH39" s="5">
        <f>IF(CH$2&gt;Exit,0,Expense!CI219)</f>
        <v>135000</v>
      </c>
      <c r="CI39" s="5">
        <f>IF(CI$2&gt;Exit,0,Expense!CJ219)</f>
        <v>135000</v>
      </c>
      <c r="CJ39" s="5">
        <f>IF(CJ$2&gt;Exit,0,Expense!CK219)</f>
        <v>135000</v>
      </c>
      <c r="CK39" s="5">
        <f>IF(CK$2&gt;Exit,0,Expense!CL219)</f>
        <v>135000</v>
      </c>
      <c r="CL39" s="5">
        <f>IF(CL$2&gt;Exit,0,Expense!CM219)</f>
        <v>139050</v>
      </c>
      <c r="CM39" s="5">
        <f>IF(CM$2&gt;Exit,0,Expense!CN219)</f>
        <v>139050</v>
      </c>
      <c r="CN39" s="5">
        <f>IF(CN$2&gt;Exit,0,Expense!CO219)</f>
        <v>139050</v>
      </c>
      <c r="CO39" s="5">
        <f>IF(CO$2&gt;Exit,0,Expense!CP219)</f>
        <v>139050</v>
      </c>
      <c r="CP39" s="5">
        <f>IF(CP$2&gt;Exit,0,Expense!CQ219)</f>
        <v>139050</v>
      </c>
      <c r="CQ39" s="5">
        <f>IF(CQ$2&gt;Exit,0,Expense!CR219)</f>
        <v>139050</v>
      </c>
      <c r="CR39" s="5">
        <f>IF(CR$2&gt;Exit,0,Expense!CS219)</f>
        <v>139050</v>
      </c>
      <c r="CS39" s="5">
        <f>IF(CS$2&gt;Exit,0,Expense!CT219)</f>
        <v>139050</v>
      </c>
      <c r="CT39" s="5">
        <f>IF(CT$2&gt;Exit,0,Expense!CU219)</f>
        <v>139050</v>
      </c>
      <c r="CU39" s="5">
        <f>IF(CU$2&gt;Exit,0,Expense!CV219)</f>
        <v>139050</v>
      </c>
      <c r="CV39" s="5">
        <f>IF(CV$2&gt;Exit,0,Expense!CW219)</f>
        <v>139050</v>
      </c>
      <c r="CW39" s="5">
        <f>IF(CW$2&gt;Exit,0,Expense!CX219)</f>
        <v>139050</v>
      </c>
      <c r="CX39" s="5">
        <f>IF(CX$2&gt;Exit,0,Expense!CY219)</f>
        <v>143221.5</v>
      </c>
      <c r="CY39" s="5">
        <f>IF(CY$2&gt;Exit,0,Expense!CZ219)</f>
        <v>143221.5</v>
      </c>
      <c r="CZ39" s="5">
        <f>IF(CZ$2&gt;Exit,0,Expense!DA219)</f>
        <v>143221.5</v>
      </c>
      <c r="DA39" s="5">
        <f>IF(DA$2&gt;Exit,0,Expense!DB219)</f>
        <v>143221.5</v>
      </c>
      <c r="DB39" s="5">
        <f>IF(DB$2&gt;Exit,0,Expense!DC219)</f>
        <v>143221.5</v>
      </c>
      <c r="DC39" s="5">
        <f>IF(DC$2&gt;Exit,0,Expense!DD219)</f>
        <v>143221.5</v>
      </c>
      <c r="DD39" s="5">
        <f>IF(DD$2&gt;Exit,0,Expense!DE219)</f>
        <v>143221.5</v>
      </c>
      <c r="DE39" s="5">
        <f>IF(DE$2&gt;Exit,0,Expense!DF219)</f>
        <v>143221.5</v>
      </c>
      <c r="DF39" s="5">
        <f>IF(DF$2&gt;Exit,0,Expense!DG219)</f>
        <v>143221.5</v>
      </c>
      <c r="DG39" s="5">
        <f>IF(DG$2&gt;Exit,0,Expense!DH219)</f>
        <v>143221.5</v>
      </c>
      <c r="DH39" s="5">
        <f>IF(DH$2&gt;Exit,0,Expense!DI219)</f>
        <v>143221.5</v>
      </c>
      <c r="DI39" s="5">
        <f>IF(DI$2&gt;Exit,0,Expense!DJ219)</f>
        <v>143221.5</v>
      </c>
      <c r="DJ39" s="5">
        <f>IF(DJ$2&gt;Exit,0,Expense!DK219)</f>
        <v>147518.14499999999</v>
      </c>
      <c r="DK39" s="5">
        <f>IF(DK$2&gt;Exit,0,Expense!DL219)</f>
        <v>147518.14499999999</v>
      </c>
      <c r="DL39" s="5">
        <f>IF(DL$2&gt;Exit,0,Expense!DM219)</f>
        <v>147518.14499999999</v>
      </c>
      <c r="DM39" s="5">
        <f>IF(DM$2&gt;Exit,0,Expense!DN219)</f>
        <v>147518.14499999999</v>
      </c>
      <c r="DN39" s="5">
        <f>IF(DN$2&gt;Exit,0,Expense!DO219)</f>
        <v>147518.14499999999</v>
      </c>
      <c r="DO39" s="5">
        <f>IF(DO$2&gt;Exit,0,Expense!DP219)</f>
        <v>147518.14499999999</v>
      </c>
      <c r="DP39" s="5">
        <f>IF(DP$2&gt;Exit,0,Expense!DQ219)</f>
        <v>147518.14499999999</v>
      </c>
      <c r="DQ39" s="5">
        <f>IF(DQ$2&gt;Exit,0,Expense!DR219)</f>
        <v>147518.14499999999</v>
      </c>
      <c r="DR39" s="5">
        <f>IF(DR$2&gt;Exit,0,Expense!DS219)</f>
        <v>147518.14499999999</v>
      </c>
      <c r="DS39" s="5">
        <f>IF(DS$2&gt;Exit,0,Expense!DT219)</f>
        <v>147518.14499999999</v>
      </c>
      <c r="DT39" s="5">
        <f>IF(DT$2&gt;Exit,0,Expense!DU219)</f>
        <v>147518.14499999999</v>
      </c>
      <c r="DU39" s="5">
        <f>IF(DU$2&gt;Exit,0,Expense!DV219)</f>
        <v>147518.14499999999</v>
      </c>
      <c r="DV39" s="5">
        <f>IF(DV$2&gt;Exit,0,Expense!DW219)</f>
        <v>151943.68934999997</v>
      </c>
      <c r="DW39" s="5">
        <f>IF(DW$2&gt;Exit,0,Expense!DX219)</f>
        <v>151943.68934999997</v>
      </c>
      <c r="DX39" s="5">
        <f>IF(DX$2&gt;Exit,0,Expense!DY219)</f>
        <v>151943.68934999997</v>
      </c>
      <c r="DY39" s="5">
        <f>IF(DY$2&gt;Exit,0,Expense!DZ219)</f>
        <v>151943.68934999997</v>
      </c>
      <c r="DZ39" s="5">
        <f>IF(DZ$2&gt;Exit,0,Expense!EA219)</f>
        <v>151943.68934999997</v>
      </c>
      <c r="EA39" s="5">
        <f>IF(EA$2&gt;Exit,0,Expense!EB219)</f>
        <v>151943.68934999997</v>
      </c>
      <c r="EB39" s="5">
        <f>IF(EB$2&gt;Exit,0,Expense!EC219)</f>
        <v>151943.68934999997</v>
      </c>
      <c r="EC39" s="5">
        <f>IF(EC$2&gt;Exit,0,Expense!ED219)</f>
        <v>151943.68934999997</v>
      </c>
      <c r="ED39" s="5">
        <f>IF(ED$2&gt;Exit,0,Expense!EE219)</f>
        <v>151943.68934999997</v>
      </c>
      <c r="EE39" s="5">
        <f>IF(EE$2&gt;Exit,0,Expense!EF219)</f>
        <v>151943.68934999997</v>
      </c>
      <c r="EF39" s="5">
        <f>IF(EF$2&gt;Exit,0,Expense!EG219)</f>
        <v>151943.68934999997</v>
      </c>
      <c r="EG39" s="5">
        <f>IF(EG$2&gt;Exit,0,Expense!EH219)</f>
        <v>151943.68934999997</v>
      </c>
      <c r="EH39" s="5">
        <f>IF(EH$2&gt;Exit,0,Expense!EI219)</f>
        <v>156502.00003049997</v>
      </c>
      <c r="EI39" s="5">
        <f>IF(EI$2&gt;Exit,0,Expense!EJ219)</f>
        <v>156502.00003049997</v>
      </c>
      <c r="EJ39" s="5">
        <f>IF(EJ$2&gt;Exit,0,Expense!EK219)</f>
        <v>156502.00003049997</v>
      </c>
      <c r="EK39" s="5">
        <f>IF(EK$2&gt;Exit,0,Expense!EL219)</f>
        <v>156502.00003049997</v>
      </c>
      <c r="EL39" s="5">
        <f>IF(EL$2&gt;Exit,0,Expense!EM219)</f>
        <v>156502.00003049997</v>
      </c>
      <c r="EM39" s="5">
        <f>IF(EM$2&gt;Exit,0,Expense!EN219)</f>
        <v>156502.00003049997</v>
      </c>
      <c r="EN39" s="5">
        <f>IF(EN$2&gt;Exit,0,Expense!EO219)</f>
        <v>156502.00003049997</v>
      </c>
      <c r="EO39" s="5">
        <f>IF(EO$2&gt;Exit,0,Expense!EP219)</f>
        <v>156502.00003049997</v>
      </c>
      <c r="EP39" s="5">
        <f>IF(EP$2&gt;Exit,0,Expense!EQ219)</f>
        <v>156502.00003049997</v>
      </c>
      <c r="EQ39" s="5">
        <f>IF(EQ$2&gt;Exit,0,Expense!ER219)</f>
        <v>156502.00003049997</v>
      </c>
      <c r="ER39" s="5">
        <f>IF(ER$2&gt;Exit,0,Expense!ES219)</f>
        <v>156502.00003049997</v>
      </c>
      <c r="ES39" s="5">
        <f>IF(ES$2&gt;Exit,0,Expense!ET219)</f>
        <v>156502.00003049997</v>
      </c>
      <c r="ET39" s="5">
        <f>IF(ET$2&gt;Exit,0,Expense!EU219)</f>
        <v>161197.06003141499</v>
      </c>
      <c r="EU39" s="5">
        <f>IF(EU$2&gt;Exit,0,Expense!EV219)</f>
        <v>161197.06003141499</v>
      </c>
      <c r="EV39" s="5">
        <f>IF(EV$2&gt;Exit,0,Expense!EW219)</f>
        <v>161197.06003141499</v>
      </c>
      <c r="EW39" s="5">
        <f>IF(EW$2&gt;Exit,0,Expense!EX219)</f>
        <v>161197.06003141499</v>
      </c>
      <c r="EX39" s="5">
        <f>IF(EX$2&gt;Exit,0,Expense!EY219)</f>
        <v>0</v>
      </c>
      <c r="EY39" s="5">
        <f>IF(EY$2&gt;Exit,0,Expense!EZ219)</f>
        <v>0</v>
      </c>
      <c r="EZ39" s="5">
        <f>IF(EZ$2&gt;Exit,0,Expense!FA219)</f>
        <v>0</v>
      </c>
      <c r="FA39" s="5">
        <f>IF(FA$2&gt;Exit,0,Expense!FB219)</f>
        <v>0</v>
      </c>
      <c r="FB39" s="5">
        <f>IF(FB$2&gt;Exit,0,Expense!FC219)</f>
        <v>0</v>
      </c>
      <c r="FC39" s="5">
        <f>IF(FC$2&gt;Exit,0,Expense!FD219)</f>
        <v>0</v>
      </c>
      <c r="FD39" s="5">
        <f>IF(FD$2&gt;Exit,0,Expense!FE219)</f>
        <v>0</v>
      </c>
      <c r="FE39" s="5">
        <f>IF(FE$2&gt;Exit,0,Expense!FF219)</f>
        <v>0</v>
      </c>
      <c r="FF39" s="5">
        <f>IF(FF$2&gt;Exit,0,Expense!FG219)</f>
        <v>0</v>
      </c>
      <c r="FG39" s="5">
        <f>IF(FG$2&gt;Exit,0,Expense!FH219)</f>
        <v>0</v>
      </c>
      <c r="FH39" s="5">
        <f>IF(FH$2&gt;Exit,0,Expense!FI219)</f>
        <v>0</v>
      </c>
      <c r="FI39" s="5">
        <f>IF(FI$2&gt;Exit,0,Expense!FJ219)</f>
        <v>0</v>
      </c>
      <c r="FJ39" s="5">
        <f>IF(FJ$2&gt;Exit,0,Expense!FK219)</f>
        <v>0</v>
      </c>
      <c r="FK39" s="5">
        <f>IF(FK$2&gt;Exit,0,Expense!FL219)</f>
        <v>0</v>
      </c>
      <c r="FL39" s="5">
        <f>IF(FL$2&gt;Exit,0,Expense!FM219)</f>
        <v>0</v>
      </c>
      <c r="FM39" s="5">
        <f>IF(FM$2&gt;Exit,0,Expense!FN219)</f>
        <v>0</v>
      </c>
      <c r="FN39" s="5">
        <f>IF(FN$2&gt;Exit,0,Expense!FO219)</f>
        <v>0</v>
      </c>
      <c r="FO39" s="5">
        <f>IF(FO$2&gt;Exit,0,Expense!FP219)</f>
        <v>0</v>
      </c>
      <c r="FP39" s="5">
        <f>IF(FP$2&gt;Exit,0,Expense!FQ219)</f>
        <v>0</v>
      </c>
      <c r="FQ39" s="5">
        <f>IF(FQ$2&gt;Exit,0,Expense!FR219)</f>
        <v>0</v>
      </c>
      <c r="FR39" s="5">
        <f>IF(FR$2&gt;Exit,0,Expense!FS219)</f>
        <v>0</v>
      </c>
      <c r="FS39" s="5">
        <f>IF(FS$2&gt;Exit,0,Expense!FT219)</f>
        <v>0</v>
      </c>
      <c r="FT39" s="5">
        <f>IF(FT$2&gt;Exit,0,Expense!FU219)</f>
        <v>0</v>
      </c>
      <c r="FU39" s="5">
        <f>IF(FU$2&gt;Exit,0,Expense!FV219)</f>
        <v>0</v>
      </c>
      <c r="FV39" s="5">
        <f>IF(FV$2&gt;Exit,0,Expense!FW219)</f>
        <v>0</v>
      </c>
      <c r="FW39" s="5">
        <f>IF(FW$2&gt;Exit,0,Expense!FX219)</f>
        <v>0</v>
      </c>
      <c r="FX39" s="5">
        <f>IF(FX$2&gt;Exit,0,Expense!FY219)</f>
        <v>0</v>
      </c>
      <c r="FY39" s="5">
        <f>IF(FY$2&gt;Exit,0,Expense!FZ219)</f>
        <v>0</v>
      </c>
      <c r="FZ39" s="5">
        <f>IF(FZ$2&gt;Exit,0,Expense!GA219)</f>
        <v>0</v>
      </c>
      <c r="GA39" s="5">
        <f>IF(GA$2&gt;Exit,0,Expense!GB219)</f>
        <v>0</v>
      </c>
      <c r="GB39" s="5">
        <f>IF(GB$2&gt;Exit,0,Expense!GC219)</f>
        <v>0</v>
      </c>
      <c r="GC39" s="5">
        <f>IF(GC$2&gt;Exit,0,Expense!GD219)</f>
        <v>0</v>
      </c>
      <c r="GD39" s="5">
        <f>IF(GD$2&gt;Exit,0,Expense!GE219)</f>
        <v>0</v>
      </c>
      <c r="GE39" s="5">
        <f>IF(GE$2&gt;Exit,0,Expense!GF219)</f>
        <v>0</v>
      </c>
      <c r="GF39" s="5">
        <f>IF(GF$2&gt;Exit,0,Expense!GG219)</f>
        <v>0</v>
      </c>
      <c r="GG39" s="5">
        <f>IF(GG$2&gt;Exit,0,Expense!GH219)</f>
        <v>0</v>
      </c>
      <c r="GH39" s="5">
        <f>IF(GH$2&gt;Exit,0,Expense!GI219)</f>
        <v>0</v>
      </c>
      <c r="GI39" s="5">
        <f>IF(GI$2&gt;Exit,0,Expense!GJ219)</f>
        <v>0</v>
      </c>
      <c r="GJ39" s="5">
        <f>IF(GJ$2&gt;Exit,0,Expense!GK219)</f>
        <v>0</v>
      </c>
      <c r="GK39" s="5">
        <f>IF(GK$2&gt;Exit,0,Expense!GL219)</f>
        <v>0</v>
      </c>
      <c r="GL39" s="5">
        <f>IF(GL$2&gt;Exit,0,Expense!GM219)</f>
        <v>0</v>
      </c>
      <c r="GM39" s="5">
        <f>IF(GM$2&gt;Exit,0,Expense!GN219)</f>
        <v>0</v>
      </c>
      <c r="GN39" s="5">
        <f>IF(GN$2&gt;Exit,0,Expense!GO219)</f>
        <v>0</v>
      </c>
      <c r="GO39" s="5">
        <f>IF(GO$2&gt;Exit,0,Expense!GP219)</f>
        <v>0</v>
      </c>
      <c r="GP39" s="5">
        <f>IF(GP$2&gt;Exit,0,Expense!GQ219)</f>
        <v>0</v>
      </c>
      <c r="GQ39" s="5">
        <f>IF(GQ$2&gt;Exit,0,Expense!GR219)</f>
        <v>0</v>
      </c>
      <c r="GR39" s="5">
        <f>IF(GR$2&gt;Exit,0,Expense!GS219)</f>
        <v>0</v>
      </c>
      <c r="GS39" s="5">
        <f>IF(GS$2&gt;Exit,0,Expense!GT219)</f>
        <v>0</v>
      </c>
      <c r="GT39" s="5">
        <f>IF(GT$2&gt;Exit,0,Expense!GU219)</f>
        <v>0</v>
      </c>
      <c r="GU39" s="5">
        <f>IF(GU$2&gt;Exit,0,Expense!GV219)</f>
        <v>0</v>
      </c>
      <c r="GV39" s="5">
        <f>IF(GV$2&gt;Exit,0,Expense!GW219)</f>
        <v>0</v>
      </c>
      <c r="GW39" s="5">
        <f>IF(GW$2&gt;Exit,0,Expense!GX219)</f>
        <v>0</v>
      </c>
      <c r="GX39" s="5">
        <f>IF(GX$2&gt;Exit,0,Expense!GY219)</f>
        <v>0</v>
      </c>
      <c r="GY39" s="5">
        <f>IF(GY$2&gt;Exit,0,Expense!GZ219)</f>
        <v>0</v>
      </c>
      <c r="GZ39" s="5">
        <f>IF(GZ$2&gt;Exit,0,Expense!HA219)</f>
        <v>0</v>
      </c>
      <c r="HA39" s="5">
        <f>IF(HA$2&gt;Exit,0,Expense!HB219)</f>
        <v>0</v>
      </c>
      <c r="HB39" s="5">
        <f>IF(HB$2&gt;Exit,0,Expense!HC219)</f>
        <v>0</v>
      </c>
      <c r="HC39" s="5">
        <f>IF(HC$2&gt;Exit,0,Expense!HD219)</f>
        <v>0</v>
      </c>
      <c r="HD39" s="5">
        <f>IF(HD$2&gt;Exit,0,Expense!HE219)</f>
        <v>0</v>
      </c>
      <c r="HE39" s="5">
        <f>IF(HE$2&gt;Exit,0,Expense!HF219)</f>
        <v>0</v>
      </c>
      <c r="HF39" s="5">
        <f>IF(HF$2&gt;Exit,0,Expense!HG219)</f>
        <v>0</v>
      </c>
      <c r="HG39" s="5">
        <f>IF(HG$2&gt;Exit,0,Expense!HH219)</f>
        <v>0</v>
      </c>
      <c r="HH39" s="5">
        <f>IF(HH$2&gt;Exit,0,Expense!HI219)</f>
        <v>0</v>
      </c>
      <c r="HI39" s="5">
        <f>IF(HI$2&gt;Exit,0,Expense!HJ219)</f>
        <v>0</v>
      </c>
      <c r="HJ39" s="5">
        <f>IF(HJ$2&gt;Exit,0,Expense!HK219)</f>
        <v>0</v>
      </c>
      <c r="HK39" s="5">
        <f>IF(HK$2&gt;Exit,0,Expense!HL219)</f>
        <v>0</v>
      </c>
      <c r="HL39" s="5">
        <f>IF(HL$2&gt;Exit,0,Expense!HM219)</f>
        <v>0</v>
      </c>
      <c r="HM39" s="5">
        <f>IF(HM$2&gt;Exit,0,Expense!HN219)</f>
        <v>0</v>
      </c>
      <c r="HN39" s="5">
        <f>IF(HN$2&gt;Exit,0,Expense!HO219)</f>
        <v>0</v>
      </c>
      <c r="HO39" s="5">
        <f>IF(HO$2&gt;Exit,0,Expense!HP219)</f>
        <v>0</v>
      </c>
      <c r="HP39" s="5">
        <f>IF(HP$2&gt;Exit,0,Expense!HQ219)</f>
        <v>0</v>
      </c>
      <c r="HQ39" s="5">
        <f>IF(HQ$2&gt;Exit,0,Expense!HR219)</f>
        <v>0</v>
      </c>
      <c r="HR39" s="5">
        <f>IF(HR$2&gt;Exit,0,Expense!HS219)</f>
        <v>0</v>
      </c>
      <c r="HS39" s="5">
        <f>IF(HS$2&gt;Exit,0,Expense!HT219)</f>
        <v>0</v>
      </c>
      <c r="HT39" s="5">
        <f>IF(HT$2&gt;Exit,0,Expense!HU219)</f>
        <v>0</v>
      </c>
      <c r="HU39" s="5">
        <f>IF(HU$2&gt;Exit,0,Expense!HV219)</f>
        <v>0</v>
      </c>
      <c r="HV39" s="5">
        <f>IF(HV$2&gt;Exit,0,Expense!HW219)</f>
        <v>0</v>
      </c>
      <c r="HW39" s="5">
        <f>IF(HW$2&gt;Exit,0,Expense!HX219)</f>
        <v>0</v>
      </c>
      <c r="HX39" s="5">
        <f>IF(HX$2&gt;Exit,0,Expense!HY219)</f>
        <v>0</v>
      </c>
      <c r="HY39" s="5">
        <f>IF(HY$2&gt;Exit,0,Expense!HZ219)</f>
        <v>0</v>
      </c>
      <c r="HZ39" s="5">
        <f>IF(HZ$2&gt;Exit,0,Expense!IA219)</f>
        <v>0</v>
      </c>
      <c r="IA39" s="5">
        <f>IF(IA$2&gt;Exit,0,Expense!IB219)</f>
        <v>0</v>
      </c>
      <c r="IB39" s="5">
        <f>IF(IB$2&gt;Exit,0,Expense!IC219)</f>
        <v>0</v>
      </c>
      <c r="IC39" s="5">
        <f>IF(IC$2&gt;Exit,0,Expense!ID219)</f>
        <v>0</v>
      </c>
      <c r="ID39" s="5">
        <f>IF(ID$2&gt;Exit,0,Expense!IE219)</f>
        <v>0</v>
      </c>
      <c r="IE39" s="5">
        <f>IF(IE$2&gt;Exit,0,Expense!IF219)</f>
        <v>0</v>
      </c>
      <c r="IF39" s="5">
        <f>IF(IF$2&gt;Exit,0,Expense!IG219)</f>
        <v>0</v>
      </c>
      <c r="IG39" s="5">
        <f>IF(IG$2&gt;Exit,0,Expense!IH219)</f>
        <v>0</v>
      </c>
      <c r="IH39" s="5">
        <f>IF(IH$2&gt;Exit,0,Expense!II219)</f>
        <v>0</v>
      </c>
      <c r="II39" s="5">
        <f>IF(II$2&gt;Exit,0,Expense!IJ219)</f>
        <v>0</v>
      </c>
      <c r="IJ39" s="5">
        <f>IF(IJ$2&gt;Exit,0,Expense!IK219)</f>
        <v>0</v>
      </c>
      <c r="IK39" s="5">
        <f>IF(IK$2&gt;Exit,0,Expense!IL219)</f>
        <v>0</v>
      </c>
      <c r="IL39" s="5">
        <f>IF(IL$2&gt;Exit,0,Expense!IM219)</f>
        <v>0</v>
      </c>
      <c r="IM39" s="5">
        <f>IF(IM$2&gt;Exit,0,Expense!IN219)</f>
        <v>0</v>
      </c>
      <c r="IN39" s="5">
        <f>IF(IN$2&gt;Exit,0,Expense!IO219)</f>
        <v>0</v>
      </c>
      <c r="IO39" s="5">
        <f>IF(IO$2&gt;Exit,0,Expense!IP219)</f>
        <v>0</v>
      </c>
      <c r="IP39" s="5">
        <f>IF(IP$2&gt;Exit,0,Expense!IQ219)</f>
        <v>0</v>
      </c>
      <c r="IQ39" s="5">
        <f>IF(IQ$2&gt;Exit,0,Expense!IR219)</f>
        <v>0</v>
      </c>
      <c r="IR39" s="5">
        <f>IF(IR$2&gt;Exit,0,Expense!IS219)</f>
        <v>0</v>
      </c>
      <c r="IS39" s="5">
        <f>IF(IS$2&gt;Exit,0,Expense!IT219)</f>
        <v>0</v>
      </c>
      <c r="IT39" s="5">
        <f>IF(IT$2&gt;Exit,0,Expense!IU219)</f>
        <v>0</v>
      </c>
      <c r="IU39" s="5">
        <f>IF(IU$2&gt;Exit,0,Expense!IV219)</f>
        <v>0</v>
      </c>
      <c r="IV39" s="5">
        <f>IF(IV$2&gt;Exit,0,Expense!IW219)</f>
        <v>0</v>
      </c>
      <c r="IW39" s="5">
        <f>IF(IW$2&gt;Exit,0,Expense!IX219)</f>
        <v>0</v>
      </c>
      <c r="IX39" s="5">
        <f>IF(IX$2&gt;Exit,0,Expense!IY219)</f>
        <v>0</v>
      </c>
      <c r="IY39" s="5">
        <f>IF(IY$2&gt;Exit,0,Expense!IZ219)</f>
        <v>0</v>
      </c>
      <c r="IZ39" s="5">
        <f>IF(IZ$2&gt;Exit,0,Expense!JA219)</f>
        <v>0</v>
      </c>
      <c r="JA39" s="5">
        <f>IF(JA$2&gt;Exit,0,Expense!JB219)</f>
        <v>0</v>
      </c>
      <c r="JB39" s="5">
        <f>IF(JB$2&gt;Exit,0,Expense!JC219)</f>
        <v>0</v>
      </c>
      <c r="JC39" s="5">
        <f>IF(JC$2&gt;Exit,0,Expense!JD219)</f>
        <v>0</v>
      </c>
      <c r="JD39" s="5">
        <f>IF(JD$2&gt;Exit,0,Expense!JE219)</f>
        <v>0</v>
      </c>
      <c r="JE39" s="5">
        <f>IF(JE$2&gt;Exit,0,Expense!JF219)</f>
        <v>0</v>
      </c>
      <c r="JF39" s="5">
        <f>IF(JF$2&gt;Exit,0,Expense!JG219)</f>
        <v>0</v>
      </c>
      <c r="JG39" s="5">
        <f>IF(JG$2&gt;Exit,0,Expense!JH219)</f>
        <v>0</v>
      </c>
      <c r="JH39" s="5">
        <f>IF(JH$2&gt;Exit,0,Expense!JI219)</f>
        <v>0</v>
      </c>
      <c r="JI39" s="5">
        <f>IF(JI$2&gt;Exit,0,Expense!JJ219)</f>
        <v>0</v>
      </c>
      <c r="JJ39" s="5">
        <f>IF(JJ$2&gt;Exit,0,Expense!JK219)</f>
        <v>0</v>
      </c>
      <c r="JK39" s="5">
        <f>IF(JK$2&gt;Exit,0,Expense!JL219)</f>
        <v>0</v>
      </c>
      <c r="JL39" s="5">
        <f>IF(JL$2&gt;Exit,0,Expense!JM219)</f>
        <v>0</v>
      </c>
      <c r="JM39" s="5">
        <f>IF(JM$2&gt;Exit,0,Expense!JN219)</f>
        <v>0</v>
      </c>
      <c r="JN39" s="5">
        <f>IF(JN$2&gt;Exit,0,Expense!JO219)</f>
        <v>0</v>
      </c>
      <c r="JO39" s="5">
        <f>IF(JO$2&gt;Exit,0,Expense!JP219)</f>
        <v>0</v>
      </c>
      <c r="JP39" s="5">
        <f>IF(JP$2&gt;Exit,0,Expense!JQ219)</f>
        <v>0</v>
      </c>
      <c r="JQ39" s="5">
        <f>IF(JQ$2&gt;Exit,0,Expense!JR219)</f>
        <v>0</v>
      </c>
      <c r="JR39" s="5">
        <f>IF(JR$2&gt;Exit,0,Expense!JS219)</f>
        <v>0</v>
      </c>
      <c r="JS39" s="5">
        <f>IF(JS$2&gt;Exit,0,Expense!JT219)</f>
        <v>0</v>
      </c>
      <c r="JT39" s="5">
        <f>IF(JT$2&gt;Exit,0,Expense!JU219)</f>
        <v>0</v>
      </c>
      <c r="JU39" s="5">
        <f>IF(JU$2&gt;Exit,0,Expense!JV219)</f>
        <v>0</v>
      </c>
      <c r="JV39" s="5">
        <f>IF(JV$2&gt;Exit,0,Expense!JW219)</f>
        <v>0</v>
      </c>
      <c r="JW39" s="5">
        <f>IF(JW$2&gt;Exit,0,Expense!JX219)</f>
        <v>0</v>
      </c>
      <c r="JX39" s="5">
        <f>IF(JX$2&gt;Exit,0,Expense!JY219)</f>
        <v>0</v>
      </c>
      <c r="JY39" s="5">
        <f>IF(JY$2&gt;Exit,0,Expense!JZ219)</f>
        <v>0</v>
      </c>
      <c r="JZ39" s="5">
        <f>IF(JZ$2&gt;Exit,0,Expense!KA219)</f>
        <v>0</v>
      </c>
      <c r="KA39" s="5">
        <f>IF(KA$2&gt;Exit,0,Expense!KB219)</f>
        <v>0</v>
      </c>
      <c r="KB39" s="5">
        <f>IF(KB$2&gt;Exit,0,Expense!KC219)</f>
        <v>0</v>
      </c>
      <c r="KC39" s="5">
        <f>IF(KC$2&gt;Exit,0,Expense!KD219)</f>
        <v>0</v>
      </c>
      <c r="KD39" s="5">
        <f>IF(KD$2&gt;Exit,0,Expense!KE219)</f>
        <v>0</v>
      </c>
      <c r="KE39" s="5">
        <f>IF(KE$2&gt;Exit,0,Expense!KF219)</f>
        <v>0</v>
      </c>
      <c r="KF39" s="5">
        <f>IF(KF$2&gt;Exit,0,Expense!KG219)</f>
        <v>0</v>
      </c>
      <c r="KG39" s="5">
        <f>IF(KG$2&gt;Exit,0,Expense!KH219)</f>
        <v>0</v>
      </c>
      <c r="KH39" s="5">
        <f>IF(KH$2&gt;Exit,0,Expense!KI219)</f>
        <v>0</v>
      </c>
      <c r="KI39" s="5">
        <f>IF(KI$2&gt;Exit,0,Expense!KJ219)</f>
        <v>0</v>
      </c>
      <c r="KJ39" s="5">
        <f>IF(KJ$2&gt;Exit,0,Expense!KK219)</f>
        <v>0</v>
      </c>
      <c r="KK39" s="5">
        <f>IF(KK$2&gt;Exit,0,Expense!KL219)</f>
        <v>0</v>
      </c>
      <c r="KL39" s="5">
        <f>IF(KL$2&gt;Exit,0,Expense!KM219)</f>
        <v>0</v>
      </c>
      <c r="KM39" s="5">
        <f>IF(KM$2&gt;Exit,0,Expense!KN219)</f>
        <v>0</v>
      </c>
      <c r="KN39" s="5">
        <f>IF(KN$2&gt;Exit,0,Expense!KO219)</f>
        <v>0</v>
      </c>
      <c r="KO39" s="5">
        <f>IF(KO$2&gt;Exit,0,Expense!KP219)</f>
        <v>0</v>
      </c>
      <c r="KP39" s="5">
        <f>IF(KP$2&gt;Exit,0,Expense!KQ219)</f>
        <v>0</v>
      </c>
      <c r="KQ39" s="5">
        <f>IF(KQ$2&gt;Exit,0,Expense!KR219)</f>
        <v>0</v>
      </c>
      <c r="KR39" s="5">
        <f>IF(KR$2&gt;Exit,0,Expense!KS219)</f>
        <v>0</v>
      </c>
      <c r="KS39" s="5">
        <f>IF(KS$2&gt;Exit,0,Expense!KT219)</f>
        <v>0</v>
      </c>
      <c r="KT39" s="5">
        <f>IF(KT$2&gt;Exit,0,Expense!KU219)</f>
        <v>0</v>
      </c>
      <c r="KU39" s="5">
        <f>IF(KU$2&gt;Exit,0,Expense!KV219)</f>
        <v>0</v>
      </c>
      <c r="KV39" s="5">
        <f>IF(KV$2&gt;Exit,0,Expense!KW219)</f>
        <v>0</v>
      </c>
      <c r="KW39" s="5">
        <f>IF(KW$2&gt;Exit,0,Expense!KX219)</f>
        <v>0</v>
      </c>
    </row>
    <row r="40" spans="1:309">
      <c r="A40" s="376" t="s">
        <v>496</v>
      </c>
      <c r="B40" s="377" t="s">
        <v>406</v>
      </c>
      <c r="C40" s="356" t="s">
        <v>406</v>
      </c>
      <c r="D40" s="5">
        <f>IF(D$2&gt;Exit,0,Expense!E220)</f>
        <v>0</v>
      </c>
      <c r="E40" s="5">
        <f>IF(E$2&gt;Exit,0,Expense!F220)</f>
        <v>0</v>
      </c>
      <c r="F40" s="5">
        <f>IF(F$2&gt;Exit,0,Expense!G220)</f>
        <v>0</v>
      </c>
      <c r="G40" s="5">
        <f>IF(G$2&gt;Exit,0,Expense!H220)</f>
        <v>0</v>
      </c>
      <c r="H40" s="5">
        <f>IF(H$2&gt;Exit,0,Expense!I220)</f>
        <v>0</v>
      </c>
      <c r="I40" s="5">
        <f>IF(I$2&gt;Exit,0,Expense!J220)</f>
        <v>0</v>
      </c>
      <c r="J40" s="5">
        <f>IF(J$2&gt;Exit,0,Expense!K220)</f>
        <v>0</v>
      </c>
      <c r="K40" s="5">
        <f>IF(K$2&gt;Exit,0,Expense!L220)</f>
        <v>0</v>
      </c>
      <c r="L40" s="5">
        <f>IF(L$2&gt;Exit,0,Expense!M220)</f>
        <v>0</v>
      </c>
      <c r="M40" s="5">
        <f>IF(M$2&gt;Exit,0,Expense!N220)</f>
        <v>0</v>
      </c>
      <c r="N40" s="5">
        <f>IF(N$2&gt;Exit,0,Expense!O220)</f>
        <v>0</v>
      </c>
      <c r="O40" s="5">
        <f>IF(O$2&gt;Exit,0,Expense!P220)</f>
        <v>0</v>
      </c>
      <c r="P40" s="5">
        <f>IF(P$2&gt;Exit,0,Expense!Q220)</f>
        <v>0</v>
      </c>
      <c r="Q40" s="5">
        <f>IF(Q$2&gt;Exit,0,Expense!R220)</f>
        <v>0</v>
      </c>
      <c r="R40" s="5">
        <f>IF(R$2&gt;Exit,0,Expense!S220)</f>
        <v>0</v>
      </c>
      <c r="S40" s="5">
        <f>IF(S$2&gt;Exit,0,Expense!T220)</f>
        <v>0</v>
      </c>
      <c r="T40" s="5">
        <f>IF(T$2&gt;Exit,0,Expense!U220)</f>
        <v>0</v>
      </c>
      <c r="U40" s="5">
        <f>IF(U$2&gt;Exit,0,Expense!V220)</f>
        <v>0</v>
      </c>
      <c r="V40" s="5">
        <f>IF(V$2&gt;Exit,0,Expense!W220)</f>
        <v>0</v>
      </c>
      <c r="W40" s="5">
        <f>IF(W$2&gt;Exit,0,Expense!X220)</f>
        <v>0</v>
      </c>
      <c r="X40" s="5">
        <f>IF(X$2&gt;Exit,0,Expense!Y220)</f>
        <v>0</v>
      </c>
      <c r="Y40" s="5">
        <f>IF(Y$2&gt;Exit,0,Expense!Z220)</f>
        <v>0</v>
      </c>
      <c r="Z40" s="5">
        <f>IF(Z$2&gt;Exit,0,Expense!AA220)</f>
        <v>0</v>
      </c>
      <c r="AA40" s="5">
        <f>IF(AA$2&gt;Exit,0,Expense!AB220)</f>
        <v>0</v>
      </c>
      <c r="AB40" s="5">
        <f>IF(AB$2&gt;Exit,0,Expense!AC220)</f>
        <v>0</v>
      </c>
      <c r="AC40" s="5">
        <f>IF(AC$2&gt;Exit,0,Expense!AD220)</f>
        <v>0</v>
      </c>
      <c r="AD40" s="5">
        <f>IF(AD$2&gt;Exit,0,Expense!AE220)</f>
        <v>0</v>
      </c>
      <c r="AE40" s="5">
        <f>IF(AE$2&gt;Exit,0,Expense!AF220)</f>
        <v>0</v>
      </c>
      <c r="AF40" s="5">
        <f>IF(AF$2&gt;Exit,0,Expense!AG220)</f>
        <v>0</v>
      </c>
      <c r="AG40" s="5">
        <f>IF(AG$2&gt;Exit,0,Expense!AH220)</f>
        <v>0</v>
      </c>
      <c r="AH40" s="5">
        <f>IF(AH$2&gt;Exit,0,Expense!AI220)</f>
        <v>0</v>
      </c>
      <c r="AI40" s="5">
        <f>IF(AI$2&gt;Exit,0,Expense!AJ220)</f>
        <v>0</v>
      </c>
      <c r="AJ40" s="5">
        <f>IF(AJ$2&gt;Exit,0,Expense!AK220)</f>
        <v>0</v>
      </c>
      <c r="AK40" s="5">
        <f>IF(AK$2&gt;Exit,0,Expense!AL220)</f>
        <v>0</v>
      </c>
      <c r="AL40" s="5">
        <f>IF(AL$2&gt;Exit,0,Expense!AM220)</f>
        <v>0</v>
      </c>
      <c r="AM40" s="5">
        <f>IF(AM$2&gt;Exit,0,Expense!AN220)</f>
        <v>0</v>
      </c>
      <c r="AN40" s="5">
        <f>IF(AN$2&gt;Exit,0,Expense!AO220)</f>
        <v>0</v>
      </c>
      <c r="AO40" s="5">
        <f>IF(AO$2&gt;Exit,0,Expense!AP220)</f>
        <v>0</v>
      </c>
      <c r="AP40" s="5">
        <f>IF(AP$2&gt;Exit,0,Expense!AQ220)</f>
        <v>0</v>
      </c>
      <c r="AQ40" s="5">
        <f>IF(AQ$2&gt;Exit,0,Expense!AR220)</f>
        <v>0</v>
      </c>
      <c r="AR40" s="5">
        <f>IF(AR$2&gt;Exit,0,Expense!AS220)</f>
        <v>0</v>
      </c>
      <c r="AS40" s="5">
        <f>IF(AS$2&gt;Exit,0,Expense!AT220)</f>
        <v>0</v>
      </c>
      <c r="AT40" s="5">
        <f>IF(AT$2&gt;Exit,0,Expense!AU220)</f>
        <v>0</v>
      </c>
      <c r="AU40" s="5">
        <f>IF(AU$2&gt;Exit,0,Expense!AV220)</f>
        <v>0</v>
      </c>
      <c r="AV40" s="5">
        <f>IF(AV$2&gt;Exit,0,Expense!AW220)</f>
        <v>0</v>
      </c>
      <c r="AW40" s="5">
        <f>IF(AW$2&gt;Exit,0,Expense!AX220)</f>
        <v>0</v>
      </c>
      <c r="AX40" s="5">
        <f>IF(AX$2&gt;Exit,0,Expense!AY220)</f>
        <v>0</v>
      </c>
      <c r="AY40" s="5">
        <f>IF(AY$2&gt;Exit,0,Expense!AZ220)</f>
        <v>0</v>
      </c>
      <c r="AZ40" s="5">
        <f>IF(AZ$2&gt;Exit,0,Expense!BA220)</f>
        <v>0</v>
      </c>
      <c r="BA40" s="5">
        <f>IF(BA$2&gt;Exit,0,Expense!BB220)</f>
        <v>0</v>
      </c>
      <c r="BB40" s="5">
        <f>IF(BB$2&gt;Exit,0,Expense!BC220)</f>
        <v>0</v>
      </c>
      <c r="BC40" s="5">
        <f>IF(BC$2&gt;Exit,0,Expense!BD220)</f>
        <v>0</v>
      </c>
      <c r="BD40" s="5">
        <f>IF(BD$2&gt;Exit,0,Expense!BE220)</f>
        <v>0</v>
      </c>
      <c r="BE40" s="5">
        <f>IF(BE$2&gt;Exit,0,Expense!BF220)</f>
        <v>0</v>
      </c>
      <c r="BF40" s="5">
        <f>IF(BF$2&gt;Exit,0,Expense!BG220)</f>
        <v>0</v>
      </c>
      <c r="BG40" s="5">
        <f>IF(BG$2&gt;Exit,0,Expense!BH220)</f>
        <v>0</v>
      </c>
      <c r="BH40" s="5">
        <f>IF(BH$2&gt;Exit,0,Expense!BI220)</f>
        <v>0</v>
      </c>
      <c r="BI40" s="5">
        <f>IF(BI$2&gt;Exit,0,Expense!BJ220)</f>
        <v>0</v>
      </c>
      <c r="BJ40" s="5">
        <f>IF(BJ$2&gt;Exit,0,Expense!BK220)</f>
        <v>0</v>
      </c>
      <c r="BK40" s="5">
        <f>IF(BK$2&gt;Exit,0,Expense!BL220)</f>
        <v>0</v>
      </c>
      <c r="BL40" s="5">
        <f>IF(BL$2&gt;Exit,0,Expense!BM220)</f>
        <v>0</v>
      </c>
      <c r="BM40" s="5">
        <f>IF(BM$2&gt;Exit,0,Expense!BN220)</f>
        <v>0</v>
      </c>
      <c r="BN40" s="5">
        <f>IF(BN$2&gt;Exit,0,Expense!BO220)</f>
        <v>0</v>
      </c>
      <c r="BO40" s="5">
        <f>IF(BO$2&gt;Exit,0,Expense!BP220)</f>
        <v>0</v>
      </c>
      <c r="BP40" s="5">
        <f>IF(BP$2&gt;Exit,0,Expense!BQ220)</f>
        <v>0</v>
      </c>
      <c r="BQ40" s="5">
        <f>IF(BQ$2&gt;Exit,0,Expense!BR220)</f>
        <v>0</v>
      </c>
      <c r="BR40" s="5">
        <f>IF(BR$2&gt;Exit,0,Expense!BS220)</f>
        <v>0</v>
      </c>
      <c r="BS40" s="5">
        <f>IF(BS$2&gt;Exit,0,Expense!BT220)</f>
        <v>0</v>
      </c>
      <c r="BT40" s="5">
        <f>IF(BT$2&gt;Exit,0,Expense!BU220)</f>
        <v>0</v>
      </c>
      <c r="BU40" s="5">
        <f>IF(BU$2&gt;Exit,0,Expense!BV220)</f>
        <v>0</v>
      </c>
      <c r="BV40" s="5">
        <f>IF(BV$2&gt;Exit,0,Expense!BW220)</f>
        <v>0</v>
      </c>
      <c r="BW40" s="5">
        <f>IF(BW$2&gt;Exit,0,Expense!BX220)</f>
        <v>0</v>
      </c>
      <c r="BX40" s="5">
        <f>IF(BX$2&gt;Exit,0,Expense!BY220)</f>
        <v>0</v>
      </c>
      <c r="BY40" s="5">
        <f>IF(BY$2&gt;Exit,0,Expense!BZ220)</f>
        <v>0</v>
      </c>
      <c r="BZ40" s="5">
        <f>IF(BZ$2&gt;Exit,0,Expense!CA220)</f>
        <v>135000</v>
      </c>
      <c r="CA40" s="5">
        <f>IF(CA$2&gt;Exit,0,Expense!CB220)</f>
        <v>135000</v>
      </c>
      <c r="CB40" s="5">
        <f>IF(CB$2&gt;Exit,0,Expense!CC220)</f>
        <v>135000</v>
      </c>
      <c r="CC40" s="5">
        <f>IF(CC$2&gt;Exit,0,Expense!CD220)</f>
        <v>135000</v>
      </c>
      <c r="CD40" s="5">
        <f>IF(CD$2&gt;Exit,0,Expense!CE220)</f>
        <v>135000</v>
      </c>
      <c r="CE40" s="5">
        <f>IF(CE$2&gt;Exit,0,Expense!CF220)</f>
        <v>135000</v>
      </c>
      <c r="CF40" s="5">
        <f>IF(CF$2&gt;Exit,0,Expense!CG220)</f>
        <v>135000</v>
      </c>
      <c r="CG40" s="5">
        <f>IF(CG$2&gt;Exit,0,Expense!CH220)</f>
        <v>135000</v>
      </c>
      <c r="CH40" s="5">
        <f>IF(CH$2&gt;Exit,0,Expense!CI220)</f>
        <v>135000</v>
      </c>
      <c r="CI40" s="5">
        <f>IF(CI$2&gt;Exit,0,Expense!CJ220)</f>
        <v>135000</v>
      </c>
      <c r="CJ40" s="5">
        <f>IF(CJ$2&gt;Exit,0,Expense!CK220)</f>
        <v>135000</v>
      </c>
      <c r="CK40" s="5">
        <f>IF(CK$2&gt;Exit,0,Expense!CL220)</f>
        <v>135000</v>
      </c>
      <c r="CL40" s="5">
        <f>IF(CL$2&gt;Exit,0,Expense!CM220)</f>
        <v>139050</v>
      </c>
      <c r="CM40" s="5">
        <f>IF(CM$2&gt;Exit,0,Expense!CN220)</f>
        <v>139050</v>
      </c>
      <c r="CN40" s="5">
        <f>IF(CN$2&gt;Exit,0,Expense!CO220)</f>
        <v>139050</v>
      </c>
      <c r="CO40" s="5">
        <f>IF(CO$2&gt;Exit,0,Expense!CP220)</f>
        <v>139050</v>
      </c>
      <c r="CP40" s="5">
        <f>IF(CP$2&gt;Exit,0,Expense!CQ220)</f>
        <v>139050</v>
      </c>
      <c r="CQ40" s="5">
        <f>IF(CQ$2&gt;Exit,0,Expense!CR220)</f>
        <v>139050</v>
      </c>
      <c r="CR40" s="5">
        <f>IF(CR$2&gt;Exit,0,Expense!CS220)</f>
        <v>139050</v>
      </c>
      <c r="CS40" s="5">
        <f>IF(CS$2&gt;Exit,0,Expense!CT220)</f>
        <v>139050</v>
      </c>
      <c r="CT40" s="5">
        <f>IF(CT$2&gt;Exit,0,Expense!CU220)</f>
        <v>139050</v>
      </c>
      <c r="CU40" s="5">
        <f>IF(CU$2&gt;Exit,0,Expense!CV220)</f>
        <v>139050</v>
      </c>
      <c r="CV40" s="5">
        <f>IF(CV$2&gt;Exit,0,Expense!CW220)</f>
        <v>139050</v>
      </c>
      <c r="CW40" s="5">
        <f>IF(CW$2&gt;Exit,0,Expense!CX220)</f>
        <v>139050</v>
      </c>
      <c r="CX40" s="5">
        <f>IF(CX$2&gt;Exit,0,Expense!CY220)</f>
        <v>143221.5</v>
      </c>
      <c r="CY40" s="5">
        <f>IF(CY$2&gt;Exit,0,Expense!CZ220)</f>
        <v>143221.5</v>
      </c>
      <c r="CZ40" s="5">
        <f>IF(CZ$2&gt;Exit,0,Expense!DA220)</f>
        <v>143221.5</v>
      </c>
      <c r="DA40" s="5">
        <f>IF(DA$2&gt;Exit,0,Expense!DB220)</f>
        <v>143221.5</v>
      </c>
      <c r="DB40" s="5">
        <f>IF(DB$2&gt;Exit,0,Expense!DC220)</f>
        <v>143221.5</v>
      </c>
      <c r="DC40" s="5">
        <f>IF(DC$2&gt;Exit,0,Expense!DD220)</f>
        <v>143221.5</v>
      </c>
      <c r="DD40" s="5">
        <f>IF(DD$2&gt;Exit,0,Expense!DE220)</f>
        <v>143221.5</v>
      </c>
      <c r="DE40" s="5">
        <f>IF(DE$2&gt;Exit,0,Expense!DF220)</f>
        <v>143221.5</v>
      </c>
      <c r="DF40" s="5">
        <f>IF(DF$2&gt;Exit,0,Expense!DG220)</f>
        <v>143221.5</v>
      </c>
      <c r="DG40" s="5">
        <f>IF(DG$2&gt;Exit,0,Expense!DH220)</f>
        <v>143221.5</v>
      </c>
      <c r="DH40" s="5">
        <f>IF(DH$2&gt;Exit,0,Expense!DI220)</f>
        <v>143221.5</v>
      </c>
      <c r="DI40" s="5">
        <f>IF(DI$2&gt;Exit,0,Expense!DJ220)</f>
        <v>143221.5</v>
      </c>
      <c r="DJ40" s="5">
        <f>IF(DJ$2&gt;Exit,0,Expense!DK220)</f>
        <v>147518.14499999999</v>
      </c>
      <c r="DK40" s="5">
        <f>IF(DK$2&gt;Exit,0,Expense!DL220)</f>
        <v>147518.14499999999</v>
      </c>
      <c r="DL40" s="5">
        <f>IF(DL$2&gt;Exit,0,Expense!DM220)</f>
        <v>147518.14499999999</v>
      </c>
      <c r="DM40" s="5">
        <f>IF(DM$2&gt;Exit,0,Expense!DN220)</f>
        <v>147518.14499999999</v>
      </c>
      <c r="DN40" s="5">
        <f>IF(DN$2&gt;Exit,0,Expense!DO220)</f>
        <v>147518.14499999999</v>
      </c>
      <c r="DO40" s="5">
        <f>IF(DO$2&gt;Exit,0,Expense!DP220)</f>
        <v>147518.14499999999</v>
      </c>
      <c r="DP40" s="5">
        <f>IF(DP$2&gt;Exit,0,Expense!DQ220)</f>
        <v>147518.14499999999</v>
      </c>
      <c r="DQ40" s="5">
        <f>IF(DQ$2&gt;Exit,0,Expense!DR220)</f>
        <v>147518.14499999999</v>
      </c>
      <c r="DR40" s="5">
        <f>IF(DR$2&gt;Exit,0,Expense!DS220)</f>
        <v>147518.14499999999</v>
      </c>
      <c r="DS40" s="5">
        <f>IF(DS$2&gt;Exit,0,Expense!DT220)</f>
        <v>147518.14499999999</v>
      </c>
      <c r="DT40" s="5">
        <f>IF(DT$2&gt;Exit,0,Expense!DU220)</f>
        <v>147518.14499999999</v>
      </c>
      <c r="DU40" s="5">
        <f>IF(DU$2&gt;Exit,0,Expense!DV220)</f>
        <v>147518.14499999999</v>
      </c>
      <c r="DV40" s="5">
        <f>IF(DV$2&gt;Exit,0,Expense!DW220)</f>
        <v>151943.68934999997</v>
      </c>
      <c r="DW40" s="5">
        <f>IF(DW$2&gt;Exit,0,Expense!DX220)</f>
        <v>151943.68934999997</v>
      </c>
      <c r="DX40" s="5">
        <f>IF(DX$2&gt;Exit,0,Expense!DY220)</f>
        <v>151943.68934999997</v>
      </c>
      <c r="DY40" s="5">
        <f>IF(DY$2&gt;Exit,0,Expense!DZ220)</f>
        <v>151943.68934999997</v>
      </c>
      <c r="DZ40" s="5">
        <f>IF(DZ$2&gt;Exit,0,Expense!EA220)</f>
        <v>151943.68934999997</v>
      </c>
      <c r="EA40" s="5">
        <f>IF(EA$2&gt;Exit,0,Expense!EB220)</f>
        <v>151943.68934999997</v>
      </c>
      <c r="EB40" s="5">
        <f>IF(EB$2&gt;Exit,0,Expense!EC220)</f>
        <v>151943.68934999997</v>
      </c>
      <c r="EC40" s="5">
        <f>IF(EC$2&gt;Exit,0,Expense!ED220)</f>
        <v>151943.68934999997</v>
      </c>
      <c r="ED40" s="5">
        <f>IF(ED$2&gt;Exit,0,Expense!EE220)</f>
        <v>151943.68934999997</v>
      </c>
      <c r="EE40" s="5">
        <f>IF(EE$2&gt;Exit,0,Expense!EF220)</f>
        <v>151943.68934999997</v>
      </c>
      <c r="EF40" s="5">
        <f>IF(EF$2&gt;Exit,0,Expense!EG220)</f>
        <v>151943.68934999997</v>
      </c>
      <c r="EG40" s="5">
        <f>IF(EG$2&gt;Exit,0,Expense!EH220)</f>
        <v>151943.68934999997</v>
      </c>
      <c r="EH40" s="5">
        <f>IF(EH$2&gt;Exit,0,Expense!EI220)</f>
        <v>156502.00003049997</v>
      </c>
      <c r="EI40" s="5">
        <f>IF(EI$2&gt;Exit,0,Expense!EJ220)</f>
        <v>156502.00003049997</v>
      </c>
      <c r="EJ40" s="5">
        <f>IF(EJ$2&gt;Exit,0,Expense!EK220)</f>
        <v>156502.00003049997</v>
      </c>
      <c r="EK40" s="5">
        <f>IF(EK$2&gt;Exit,0,Expense!EL220)</f>
        <v>156502.00003049997</v>
      </c>
      <c r="EL40" s="5">
        <f>IF(EL$2&gt;Exit,0,Expense!EM220)</f>
        <v>156502.00003049997</v>
      </c>
      <c r="EM40" s="5">
        <f>IF(EM$2&gt;Exit,0,Expense!EN220)</f>
        <v>156502.00003049997</v>
      </c>
      <c r="EN40" s="5">
        <f>IF(EN$2&gt;Exit,0,Expense!EO220)</f>
        <v>156502.00003049997</v>
      </c>
      <c r="EO40" s="5">
        <f>IF(EO$2&gt;Exit,0,Expense!EP220)</f>
        <v>156502.00003049997</v>
      </c>
      <c r="EP40" s="5">
        <f>IF(EP$2&gt;Exit,0,Expense!EQ220)</f>
        <v>156502.00003049997</v>
      </c>
      <c r="EQ40" s="5">
        <f>IF(EQ$2&gt;Exit,0,Expense!ER220)</f>
        <v>156502.00003049997</v>
      </c>
      <c r="ER40" s="5">
        <f>IF(ER$2&gt;Exit,0,Expense!ES220)</f>
        <v>156502.00003049997</v>
      </c>
      <c r="ES40" s="5">
        <f>IF(ES$2&gt;Exit,0,Expense!ET220)</f>
        <v>156502.00003049997</v>
      </c>
      <c r="ET40" s="5">
        <f>IF(ET$2&gt;Exit,0,Expense!EU220)</f>
        <v>161197.06003141499</v>
      </c>
      <c r="EU40" s="5">
        <f>IF(EU$2&gt;Exit,0,Expense!EV220)</f>
        <v>161197.06003141499</v>
      </c>
      <c r="EV40" s="5">
        <f>IF(EV$2&gt;Exit,0,Expense!EW220)</f>
        <v>161197.06003141499</v>
      </c>
      <c r="EW40" s="5">
        <f>IF(EW$2&gt;Exit,0,Expense!EX220)</f>
        <v>161197.06003141499</v>
      </c>
      <c r="EX40" s="5">
        <f>IF(EX$2&gt;Exit,0,Expense!EY220)</f>
        <v>0</v>
      </c>
      <c r="EY40" s="5">
        <f>IF(EY$2&gt;Exit,0,Expense!EZ220)</f>
        <v>0</v>
      </c>
      <c r="EZ40" s="5">
        <f>IF(EZ$2&gt;Exit,0,Expense!FA220)</f>
        <v>0</v>
      </c>
      <c r="FA40" s="5">
        <f>IF(FA$2&gt;Exit,0,Expense!FB220)</f>
        <v>0</v>
      </c>
      <c r="FB40" s="5">
        <f>IF(FB$2&gt;Exit,0,Expense!FC220)</f>
        <v>0</v>
      </c>
      <c r="FC40" s="5">
        <f>IF(FC$2&gt;Exit,0,Expense!FD220)</f>
        <v>0</v>
      </c>
      <c r="FD40" s="5">
        <f>IF(FD$2&gt;Exit,0,Expense!FE220)</f>
        <v>0</v>
      </c>
      <c r="FE40" s="5">
        <f>IF(FE$2&gt;Exit,0,Expense!FF220)</f>
        <v>0</v>
      </c>
      <c r="FF40" s="5">
        <f>IF(FF$2&gt;Exit,0,Expense!FG220)</f>
        <v>0</v>
      </c>
      <c r="FG40" s="5">
        <f>IF(FG$2&gt;Exit,0,Expense!FH220)</f>
        <v>0</v>
      </c>
      <c r="FH40" s="5">
        <f>IF(FH$2&gt;Exit,0,Expense!FI220)</f>
        <v>0</v>
      </c>
      <c r="FI40" s="5">
        <f>IF(FI$2&gt;Exit,0,Expense!FJ220)</f>
        <v>0</v>
      </c>
      <c r="FJ40" s="5">
        <f>IF(FJ$2&gt;Exit,0,Expense!FK220)</f>
        <v>0</v>
      </c>
      <c r="FK40" s="5">
        <f>IF(FK$2&gt;Exit,0,Expense!FL220)</f>
        <v>0</v>
      </c>
      <c r="FL40" s="5">
        <f>IF(FL$2&gt;Exit,0,Expense!FM220)</f>
        <v>0</v>
      </c>
      <c r="FM40" s="5">
        <f>IF(FM$2&gt;Exit,0,Expense!FN220)</f>
        <v>0</v>
      </c>
      <c r="FN40" s="5">
        <f>IF(FN$2&gt;Exit,0,Expense!FO220)</f>
        <v>0</v>
      </c>
      <c r="FO40" s="5">
        <f>IF(FO$2&gt;Exit,0,Expense!FP220)</f>
        <v>0</v>
      </c>
      <c r="FP40" s="5">
        <f>IF(FP$2&gt;Exit,0,Expense!FQ220)</f>
        <v>0</v>
      </c>
      <c r="FQ40" s="5">
        <f>IF(FQ$2&gt;Exit,0,Expense!FR220)</f>
        <v>0</v>
      </c>
      <c r="FR40" s="5">
        <f>IF(FR$2&gt;Exit,0,Expense!FS220)</f>
        <v>0</v>
      </c>
      <c r="FS40" s="5">
        <f>IF(FS$2&gt;Exit,0,Expense!FT220)</f>
        <v>0</v>
      </c>
      <c r="FT40" s="5">
        <f>IF(FT$2&gt;Exit,0,Expense!FU220)</f>
        <v>0</v>
      </c>
      <c r="FU40" s="5">
        <f>IF(FU$2&gt;Exit,0,Expense!FV220)</f>
        <v>0</v>
      </c>
      <c r="FV40" s="5">
        <f>IF(FV$2&gt;Exit,0,Expense!FW220)</f>
        <v>0</v>
      </c>
      <c r="FW40" s="5">
        <f>IF(FW$2&gt;Exit,0,Expense!FX220)</f>
        <v>0</v>
      </c>
      <c r="FX40" s="5">
        <f>IF(FX$2&gt;Exit,0,Expense!FY220)</f>
        <v>0</v>
      </c>
      <c r="FY40" s="5">
        <f>IF(FY$2&gt;Exit,0,Expense!FZ220)</f>
        <v>0</v>
      </c>
      <c r="FZ40" s="5">
        <f>IF(FZ$2&gt;Exit,0,Expense!GA220)</f>
        <v>0</v>
      </c>
      <c r="GA40" s="5">
        <f>IF(GA$2&gt;Exit,0,Expense!GB220)</f>
        <v>0</v>
      </c>
      <c r="GB40" s="5">
        <f>IF(GB$2&gt;Exit,0,Expense!GC220)</f>
        <v>0</v>
      </c>
      <c r="GC40" s="5">
        <f>IF(GC$2&gt;Exit,0,Expense!GD220)</f>
        <v>0</v>
      </c>
      <c r="GD40" s="5">
        <f>IF(GD$2&gt;Exit,0,Expense!GE220)</f>
        <v>0</v>
      </c>
      <c r="GE40" s="5">
        <f>IF(GE$2&gt;Exit,0,Expense!GF220)</f>
        <v>0</v>
      </c>
      <c r="GF40" s="5">
        <f>IF(GF$2&gt;Exit,0,Expense!GG220)</f>
        <v>0</v>
      </c>
      <c r="GG40" s="5">
        <f>IF(GG$2&gt;Exit,0,Expense!GH220)</f>
        <v>0</v>
      </c>
      <c r="GH40" s="5">
        <f>IF(GH$2&gt;Exit,0,Expense!GI220)</f>
        <v>0</v>
      </c>
      <c r="GI40" s="5">
        <f>IF(GI$2&gt;Exit,0,Expense!GJ220)</f>
        <v>0</v>
      </c>
      <c r="GJ40" s="5">
        <f>IF(GJ$2&gt;Exit,0,Expense!GK220)</f>
        <v>0</v>
      </c>
      <c r="GK40" s="5">
        <f>IF(GK$2&gt;Exit,0,Expense!GL220)</f>
        <v>0</v>
      </c>
      <c r="GL40" s="5">
        <f>IF(GL$2&gt;Exit,0,Expense!GM220)</f>
        <v>0</v>
      </c>
      <c r="GM40" s="5">
        <f>IF(GM$2&gt;Exit,0,Expense!GN220)</f>
        <v>0</v>
      </c>
      <c r="GN40" s="5">
        <f>IF(GN$2&gt;Exit,0,Expense!GO220)</f>
        <v>0</v>
      </c>
      <c r="GO40" s="5">
        <f>IF(GO$2&gt;Exit,0,Expense!GP220)</f>
        <v>0</v>
      </c>
      <c r="GP40" s="5">
        <f>IF(GP$2&gt;Exit,0,Expense!GQ220)</f>
        <v>0</v>
      </c>
      <c r="GQ40" s="5">
        <f>IF(GQ$2&gt;Exit,0,Expense!GR220)</f>
        <v>0</v>
      </c>
      <c r="GR40" s="5">
        <f>IF(GR$2&gt;Exit,0,Expense!GS220)</f>
        <v>0</v>
      </c>
      <c r="GS40" s="5">
        <f>IF(GS$2&gt;Exit,0,Expense!GT220)</f>
        <v>0</v>
      </c>
      <c r="GT40" s="5">
        <f>IF(GT$2&gt;Exit,0,Expense!GU220)</f>
        <v>0</v>
      </c>
      <c r="GU40" s="5">
        <f>IF(GU$2&gt;Exit,0,Expense!GV220)</f>
        <v>0</v>
      </c>
      <c r="GV40" s="5">
        <f>IF(GV$2&gt;Exit,0,Expense!GW220)</f>
        <v>0</v>
      </c>
      <c r="GW40" s="5">
        <f>IF(GW$2&gt;Exit,0,Expense!GX220)</f>
        <v>0</v>
      </c>
      <c r="GX40" s="5">
        <f>IF(GX$2&gt;Exit,0,Expense!GY220)</f>
        <v>0</v>
      </c>
      <c r="GY40" s="5">
        <f>IF(GY$2&gt;Exit,0,Expense!GZ220)</f>
        <v>0</v>
      </c>
      <c r="GZ40" s="5">
        <f>IF(GZ$2&gt;Exit,0,Expense!HA220)</f>
        <v>0</v>
      </c>
      <c r="HA40" s="5">
        <f>IF(HA$2&gt;Exit,0,Expense!HB220)</f>
        <v>0</v>
      </c>
      <c r="HB40" s="5">
        <f>IF(HB$2&gt;Exit,0,Expense!HC220)</f>
        <v>0</v>
      </c>
      <c r="HC40" s="5">
        <f>IF(HC$2&gt;Exit,0,Expense!HD220)</f>
        <v>0</v>
      </c>
      <c r="HD40" s="5">
        <f>IF(HD$2&gt;Exit,0,Expense!HE220)</f>
        <v>0</v>
      </c>
      <c r="HE40" s="5">
        <f>IF(HE$2&gt;Exit,0,Expense!HF220)</f>
        <v>0</v>
      </c>
      <c r="HF40" s="5">
        <f>IF(HF$2&gt;Exit,0,Expense!HG220)</f>
        <v>0</v>
      </c>
      <c r="HG40" s="5">
        <f>IF(HG$2&gt;Exit,0,Expense!HH220)</f>
        <v>0</v>
      </c>
      <c r="HH40" s="5">
        <f>IF(HH$2&gt;Exit,0,Expense!HI220)</f>
        <v>0</v>
      </c>
      <c r="HI40" s="5">
        <f>IF(HI$2&gt;Exit,0,Expense!HJ220)</f>
        <v>0</v>
      </c>
      <c r="HJ40" s="5">
        <f>IF(HJ$2&gt;Exit,0,Expense!HK220)</f>
        <v>0</v>
      </c>
      <c r="HK40" s="5">
        <f>IF(HK$2&gt;Exit,0,Expense!HL220)</f>
        <v>0</v>
      </c>
      <c r="HL40" s="5">
        <f>IF(HL$2&gt;Exit,0,Expense!HM220)</f>
        <v>0</v>
      </c>
      <c r="HM40" s="5">
        <f>IF(HM$2&gt;Exit,0,Expense!HN220)</f>
        <v>0</v>
      </c>
      <c r="HN40" s="5">
        <f>IF(HN$2&gt;Exit,0,Expense!HO220)</f>
        <v>0</v>
      </c>
      <c r="HO40" s="5">
        <f>IF(HO$2&gt;Exit,0,Expense!HP220)</f>
        <v>0</v>
      </c>
      <c r="HP40" s="5">
        <f>IF(HP$2&gt;Exit,0,Expense!HQ220)</f>
        <v>0</v>
      </c>
      <c r="HQ40" s="5">
        <f>IF(HQ$2&gt;Exit,0,Expense!HR220)</f>
        <v>0</v>
      </c>
      <c r="HR40" s="5">
        <f>IF(HR$2&gt;Exit,0,Expense!HS220)</f>
        <v>0</v>
      </c>
      <c r="HS40" s="5">
        <f>IF(HS$2&gt;Exit,0,Expense!HT220)</f>
        <v>0</v>
      </c>
      <c r="HT40" s="5">
        <f>IF(HT$2&gt;Exit,0,Expense!HU220)</f>
        <v>0</v>
      </c>
      <c r="HU40" s="5">
        <f>IF(HU$2&gt;Exit,0,Expense!HV220)</f>
        <v>0</v>
      </c>
      <c r="HV40" s="5">
        <f>IF(HV$2&gt;Exit,0,Expense!HW220)</f>
        <v>0</v>
      </c>
      <c r="HW40" s="5">
        <f>IF(HW$2&gt;Exit,0,Expense!HX220)</f>
        <v>0</v>
      </c>
      <c r="HX40" s="5">
        <f>IF(HX$2&gt;Exit,0,Expense!HY220)</f>
        <v>0</v>
      </c>
      <c r="HY40" s="5">
        <f>IF(HY$2&gt;Exit,0,Expense!HZ220)</f>
        <v>0</v>
      </c>
      <c r="HZ40" s="5">
        <f>IF(HZ$2&gt;Exit,0,Expense!IA220)</f>
        <v>0</v>
      </c>
      <c r="IA40" s="5">
        <f>IF(IA$2&gt;Exit,0,Expense!IB220)</f>
        <v>0</v>
      </c>
      <c r="IB40" s="5">
        <f>IF(IB$2&gt;Exit,0,Expense!IC220)</f>
        <v>0</v>
      </c>
      <c r="IC40" s="5">
        <f>IF(IC$2&gt;Exit,0,Expense!ID220)</f>
        <v>0</v>
      </c>
      <c r="ID40" s="5">
        <f>IF(ID$2&gt;Exit,0,Expense!IE220)</f>
        <v>0</v>
      </c>
      <c r="IE40" s="5">
        <f>IF(IE$2&gt;Exit,0,Expense!IF220)</f>
        <v>0</v>
      </c>
      <c r="IF40" s="5">
        <f>IF(IF$2&gt;Exit,0,Expense!IG220)</f>
        <v>0</v>
      </c>
      <c r="IG40" s="5">
        <f>IF(IG$2&gt;Exit,0,Expense!IH220)</f>
        <v>0</v>
      </c>
      <c r="IH40" s="5">
        <f>IF(IH$2&gt;Exit,0,Expense!II220)</f>
        <v>0</v>
      </c>
      <c r="II40" s="5">
        <f>IF(II$2&gt;Exit,0,Expense!IJ220)</f>
        <v>0</v>
      </c>
      <c r="IJ40" s="5">
        <f>IF(IJ$2&gt;Exit,0,Expense!IK220)</f>
        <v>0</v>
      </c>
      <c r="IK40" s="5">
        <f>IF(IK$2&gt;Exit,0,Expense!IL220)</f>
        <v>0</v>
      </c>
      <c r="IL40" s="5">
        <f>IF(IL$2&gt;Exit,0,Expense!IM220)</f>
        <v>0</v>
      </c>
      <c r="IM40" s="5">
        <f>IF(IM$2&gt;Exit,0,Expense!IN220)</f>
        <v>0</v>
      </c>
      <c r="IN40" s="5">
        <f>IF(IN$2&gt;Exit,0,Expense!IO220)</f>
        <v>0</v>
      </c>
      <c r="IO40" s="5">
        <f>IF(IO$2&gt;Exit,0,Expense!IP220)</f>
        <v>0</v>
      </c>
      <c r="IP40" s="5">
        <f>IF(IP$2&gt;Exit,0,Expense!IQ220)</f>
        <v>0</v>
      </c>
      <c r="IQ40" s="5">
        <f>IF(IQ$2&gt;Exit,0,Expense!IR220)</f>
        <v>0</v>
      </c>
      <c r="IR40" s="5">
        <f>IF(IR$2&gt;Exit,0,Expense!IS220)</f>
        <v>0</v>
      </c>
      <c r="IS40" s="5">
        <f>IF(IS$2&gt;Exit,0,Expense!IT220)</f>
        <v>0</v>
      </c>
      <c r="IT40" s="5">
        <f>IF(IT$2&gt;Exit,0,Expense!IU220)</f>
        <v>0</v>
      </c>
      <c r="IU40" s="5">
        <f>IF(IU$2&gt;Exit,0,Expense!IV220)</f>
        <v>0</v>
      </c>
      <c r="IV40" s="5">
        <f>IF(IV$2&gt;Exit,0,Expense!IW220)</f>
        <v>0</v>
      </c>
      <c r="IW40" s="5">
        <f>IF(IW$2&gt;Exit,0,Expense!IX220)</f>
        <v>0</v>
      </c>
      <c r="IX40" s="5">
        <f>IF(IX$2&gt;Exit,0,Expense!IY220)</f>
        <v>0</v>
      </c>
      <c r="IY40" s="5">
        <f>IF(IY$2&gt;Exit,0,Expense!IZ220)</f>
        <v>0</v>
      </c>
      <c r="IZ40" s="5">
        <f>IF(IZ$2&gt;Exit,0,Expense!JA220)</f>
        <v>0</v>
      </c>
      <c r="JA40" s="5">
        <f>IF(JA$2&gt;Exit,0,Expense!JB220)</f>
        <v>0</v>
      </c>
      <c r="JB40" s="5">
        <f>IF(JB$2&gt;Exit,0,Expense!JC220)</f>
        <v>0</v>
      </c>
      <c r="JC40" s="5">
        <f>IF(JC$2&gt;Exit,0,Expense!JD220)</f>
        <v>0</v>
      </c>
      <c r="JD40" s="5">
        <f>IF(JD$2&gt;Exit,0,Expense!JE220)</f>
        <v>0</v>
      </c>
      <c r="JE40" s="5">
        <f>IF(JE$2&gt;Exit,0,Expense!JF220)</f>
        <v>0</v>
      </c>
      <c r="JF40" s="5">
        <f>IF(JF$2&gt;Exit,0,Expense!JG220)</f>
        <v>0</v>
      </c>
      <c r="JG40" s="5">
        <f>IF(JG$2&gt;Exit,0,Expense!JH220)</f>
        <v>0</v>
      </c>
      <c r="JH40" s="5">
        <f>IF(JH$2&gt;Exit,0,Expense!JI220)</f>
        <v>0</v>
      </c>
      <c r="JI40" s="5">
        <f>IF(JI$2&gt;Exit,0,Expense!JJ220)</f>
        <v>0</v>
      </c>
      <c r="JJ40" s="5">
        <f>IF(JJ$2&gt;Exit,0,Expense!JK220)</f>
        <v>0</v>
      </c>
      <c r="JK40" s="5">
        <f>IF(JK$2&gt;Exit,0,Expense!JL220)</f>
        <v>0</v>
      </c>
      <c r="JL40" s="5">
        <f>IF(JL$2&gt;Exit,0,Expense!JM220)</f>
        <v>0</v>
      </c>
      <c r="JM40" s="5">
        <f>IF(JM$2&gt;Exit,0,Expense!JN220)</f>
        <v>0</v>
      </c>
      <c r="JN40" s="5">
        <f>IF(JN$2&gt;Exit,0,Expense!JO220)</f>
        <v>0</v>
      </c>
      <c r="JO40" s="5">
        <f>IF(JO$2&gt;Exit,0,Expense!JP220)</f>
        <v>0</v>
      </c>
      <c r="JP40" s="5">
        <f>IF(JP$2&gt;Exit,0,Expense!JQ220)</f>
        <v>0</v>
      </c>
      <c r="JQ40" s="5">
        <f>IF(JQ$2&gt;Exit,0,Expense!JR220)</f>
        <v>0</v>
      </c>
      <c r="JR40" s="5">
        <f>IF(JR$2&gt;Exit,0,Expense!JS220)</f>
        <v>0</v>
      </c>
      <c r="JS40" s="5">
        <f>IF(JS$2&gt;Exit,0,Expense!JT220)</f>
        <v>0</v>
      </c>
      <c r="JT40" s="5">
        <f>IF(JT$2&gt;Exit,0,Expense!JU220)</f>
        <v>0</v>
      </c>
      <c r="JU40" s="5">
        <f>IF(JU$2&gt;Exit,0,Expense!JV220)</f>
        <v>0</v>
      </c>
      <c r="JV40" s="5">
        <f>IF(JV$2&gt;Exit,0,Expense!JW220)</f>
        <v>0</v>
      </c>
      <c r="JW40" s="5">
        <f>IF(JW$2&gt;Exit,0,Expense!JX220)</f>
        <v>0</v>
      </c>
      <c r="JX40" s="5">
        <f>IF(JX$2&gt;Exit,0,Expense!JY220)</f>
        <v>0</v>
      </c>
      <c r="JY40" s="5">
        <f>IF(JY$2&gt;Exit,0,Expense!JZ220)</f>
        <v>0</v>
      </c>
      <c r="JZ40" s="5">
        <f>IF(JZ$2&gt;Exit,0,Expense!KA220)</f>
        <v>0</v>
      </c>
      <c r="KA40" s="5">
        <f>IF(KA$2&gt;Exit,0,Expense!KB220)</f>
        <v>0</v>
      </c>
      <c r="KB40" s="5">
        <f>IF(KB$2&gt;Exit,0,Expense!KC220)</f>
        <v>0</v>
      </c>
      <c r="KC40" s="5">
        <f>IF(KC$2&gt;Exit,0,Expense!KD220)</f>
        <v>0</v>
      </c>
      <c r="KD40" s="5">
        <f>IF(KD$2&gt;Exit,0,Expense!KE220)</f>
        <v>0</v>
      </c>
      <c r="KE40" s="5">
        <f>IF(KE$2&gt;Exit,0,Expense!KF220)</f>
        <v>0</v>
      </c>
      <c r="KF40" s="5">
        <f>IF(KF$2&gt;Exit,0,Expense!KG220)</f>
        <v>0</v>
      </c>
      <c r="KG40" s="5">
        <f>IF(KG$2&gt;Exit,0,Expense!KH220)</f>
        <v>0</v>
      </c>
      <c r="KH40" s="5">
        <f>IF(KH$2&gt;Exit,0,Expense!KI220)</f>
        <v>0</v>
      </c>
      <c r="KI40" s="5">
        <f>IF(KI$2&gt;Exit,0,Expense!KJ220)</f>
        <v>0</v>
      </c>
      <c r="KJ40" s="5">
        <f>IF(KJ$2&gt;Exit,0,Expense!KK220)</f>
        <v>0</v>
      </c>
      <c r="KK40" s="5">
        <f>IF(KK$2&gt;Exit,0,Expense!KL220)</f>
        <v>0</v>
      </c>
      <c r="KL40" s="5">
        <f>IF(KL$2&gt;Exit,0,Expense!KM220)</f>
        <v>0</v>
      </c>
      <c r="KM40" s="5">
        <f>IF(KM$2&gt;Exit,0,Expense!KN220)</f>
        <v>0</v>
      </c>
      <c r="KN40" s="5">
        <f>IF(KN$2&gt;Exit,0,Expense!KO220)</f>
        <v>0</v>
      </c>
      <c r="KO40" s="5">
        <f>IF(KO$2&gt;Exit,0,Expense!KP220)</f>
        <v>0</v>
      </c>
      <c r="KP40" s="5">
        <f>IF(KP$2&gt;Exit,0,Expense!KQ220)</f>
        <v>0</v>
      </c>
      <c r="KQ40" s="5">
        <f>IF(KQ$2&gt;Exit,0,Expense!KR220)</f>
        <v>0</v>
      </c>
      <c r="KR40" s="5">
        <f>IF(KR$2&gt;Exit,0,Expense!KS220)</f>
        <v>0</v>
      </c>
      <c r="KS40" s="5">
        <f>IF(KS$2&gt;Exit,0,Expense!KT220)</f>
        <v>0</v>
      </c>
      <c r="KT40" s="5">
        <f>IF(KT$2&gt;Exit,0,Expense!KU220)</f>
        <v>0</v>
      </c>
      <c r="KU40" s="5">
        <f>IF(KU$2&gt;Exit,0,Expense!KV220)</f>
        <v>0</v>
      </c>
      <c r="KV40" s="5">
        <f>IF(KV$2&gt;Exit,0,Expense!KW220)</f>
        <v>0</v>
      </c>
      <c r="KW40" s="5">
        <f>IF(KW$2&gt;Exit,0,Expense!KX220)</f>
        <v>0</v>
      </c>
    </row>
    <row r="41" spans="1:309">
      <c r="A41" s="374" t="s">
        <v>497</v>
      </c>
      <c r="B41" s="375" t="s">
        <v>498</v>
      </c>
      <c r="D41" s="5">
        <f ca="1">IF(D$2&gt;Exit,0,Assumptions!E353)</f>
        <v>2000000</v>
      </c>
      <c r="E41" s="5">
        <f ca="1">IF(E$2&gt;Exit,0,Assumptions!F353)</f>
        <v>2000000</v>
      </c>
      <c r="F41" s="5">
        <f ca="1">IF(F$2&gt;Exit,0,Assumptions!G353)</f>
        <v>2000000</v>
      </c>
      <c r="G41" s="5">
        <f ca="1">IF(G$2&gt;Exit,0,Assumptions!H353)</f>
        <v>2000000</v>
      </c>
      <c r="H41" s="5">
        <f ca="1">IF(H$2&gt;Exit,0,Assumptions!I353)</f>
        <v>2000000</v>
      </c>
      <c r="I41" s="5">
        <f ca="1">IF(I$2&gt;Exit,0,Assumptions!J353)</f>
        <v>2000000</v>
      </c>
      <c r="J41" s="5">
        <f ca="1">IF(J$2&gt;Exit,0,Assumptions!K353)</f>
        <v>1000000</v>
      </c>
      <c r="K41" s="5">
        <f ca="1">IF(K$2&gt;Exit,0,Assumptions!L353)</f>
        <v>1000000</v>
      </c>
      <c r="L41" s="5">
        <f ca="1">IF(L$2&gt;Exit,0,Assumptions!M353)</f>
        <v>1000000</v>
      </c>
      <c r="M41" s="5">
        <f ca="1">IF(M$2&gt;Exit,0,Assumptions!N353)</f>
        <v>1000000</v>
      </c>
      <c r="N41" s="5">
        <f ca="1">IF(N$2&gt;Exit,0,Assumptions!O353)</f>
        <v>1000000</v>
      </c>
      <c r="O41" s="5">
        <f ca="1">IF(O$2&gt;Exit,0,Assumptions!P353)</f>
        <v>1000000</v>
      </c>
      <c r="P41" s="5">
        <f ca="1">IF(P$2&gt;Exit,0,Assumptions!Q353)</f>
        <v>1000000</v>
      </c>
      <c r="Q41" s="5">
        <f ca="1">IF(Q$2&gt;Exit,0,Assumptions!R353)</f>
        <v>1000000</v>
      </c>
      <c r="R41" s="5">
        <f ca="1">IF(R$2&gt;Exit,0,Assumptions!S353)</f>
        <v>1000000</v>
      </c>
      <c r="S41" s="5">
        <f ca="1">IF(S$2&gt;Exit,0,Assumptions!T353)</f>
        <v>1000000</v>
      </c>
      <c r="T41" s="5">
        <f ca="1">IF(T$2&gt;Exit,0,Assumptions!U353)</f>
        <v>1000000</v>
      </c>
      <c r="U41" s="5">
        <f ca="1">IF(U$2&gt;Exit,0,Assumptions!V353)</f>
        <v>1000000</v>
      </c>
      <c r="V41" s="5">
        <f ca="1">IF(V$2&gt;Exit,0,Assumptions!W353)</f>
        <v>1000000</v>
      </c>
      <c r="W41" s="5">
        <f ca="1">IF(W$2&gt;Exit,0,Assumptions!X353)</f>
        <v>1000000</v>
      </c>
      <c r="X41" s="5">
        <f ca="1">IF(X$2&gt;Exit,0,Assumptions!Y353)</f>
        <v>1000000</v>
      </c>
      <c r="Y41" s="5">
        <f ca="1">IF(Y$2&gt;Exit,0,Assumptions!Z353)</f>
        <v>1000000</v>
      </c>
      <c r="Z41" s="5">
        <f ca="1">IF(Z$2&gt;Exit,0,Assumptions!AA353)</f>
        <v>1000000</v>
      </c>
      <c r="AA41" s="5">
        <f ca="1">IF(AA$2&gt;Exit,0,Assumptions!AB353)</f>
        <v>1000000</v>
      </c>
      <c r="AB41" s="5">
        <f ca="1">IF(AB$2&gt;Exit,0,Assumptions!AC353)</f>
        <v>1000000</v>
      </c>
      <c r="AC41" s="5">
        <f ca="1">IF(AC$2&gt;Exit,0,Assumptions!AD353)</f>
        <v>1000000</v>
      </c>
      <c r="AD41" s="5">
        <f ca="1">IF(AD$2&gt;Exit,0,Assumptions!AE353)</f>
        <v>1000000</v>
      </c>
      <c r="AE41" s="5">
        <f ca="1">IF(AE$2&gt;Exit,0,Assumptions!AF353)</f>
        <v>1000000</v>
      </c>
      <c r="AF41" s="5">
        <f ca="1">IF(AF$2&gt;Exit,0,Assumptions!AG353)</f>
        <v>1000000</v>
      </c>
      <c r="AG41" s="5">
        <f ca="1">IF(AG$2&gt;Exit,0,Assumptions!AH353)</f>
        <v>1000000</v>
      </c>
      <c r="AH41" s="5">
        <f ca="1">IF(AH$2&gt;Exit,0,Assumptions!AI353)</f>
        <v>1000000</v>
      </c>
      <c r="AI41" s="5">
        <f ca="1">IF(AI$2&gt;Exit,0,Assumptions!AJ353)</f>
        <v>1000000</v>
      </c>
      <c r="AJ41" s="5">
        <f ca="1">IF(AJ$2&gt;Exit,0,Assumptions!AK353)</f>
        <v>1000000</v>
      </c>
      <c r="AK41" s="5">
        <f ca="1">IF(AK$2&gt;Exit,0,Assumptions!AL353)</f>
        <v>1000000</v>
      </c>
      <c r="AL41" s="5">
        <f ca="1">IF(AL$2&gt;Exit,0,Assumptions!AM353)</f>
        <v>1000000</v>
      </c>
      <c r="AM41" s="5">
        <f ca="1">IF(AM$2&gt;Exit,0,Assumptions!AN353)</f>
        <v>1000000</v>
      </c>
      <c r="AN41" s="5">
        <f ca="1">IF(AN$2&gt;Exit,0,Assumptions!AO353)</f>
        <v>1000000</v>
      </c>
      <c r="AO41" s="5">
        <f ca="1">IF(AO$2&gt;Exit,0,Assumptions!AP353)</f>
        <v>1000000</v>
      </c>
      <c r="AP41" s="5">
        <f ca="1">IF(AP$2&gt;Exit,0,Assumptions!AQ353)</f>
        <v>1000000</v>
      </c>
      <c r="AQ41" s="5">
        <f ca="1">IF(AQ$2&gt;Exit,0,Assumptions!AR353)</f>
        <v>1000000</v>
      </c>
      <c r="AR41" s="5">
        <f ca="1">IF(AR$2&gt;Exit,0,Assumptions!AS353)</f>
        <v>1000000</v>
      </c>
      <c r="AS41" s="5">
        <f ca="1">IF(AS$2&gt;Exit,0,Assumptions!AT353)</f>
        <v>1000000</v>
      </c>
      <c r="AT41" s="5">
        <f ca="1">IF(AT$2&gt;Exit,0,Assumptions!AU353)</f>
        <v>1000000</v>
      </c>
      <c r="AU41" s="5">
        <f ca="1">IF(AU$2&gt;Exit,0,Assumptions!AV353)</f>
        <v>1000000</v>
      </c>
      <c r="AV41" s="5">
        <f ca="1">IF(AV$2&gt;Exit,0,Assumptions!AW353)</f>
        <v>1000000</v>
      </c>
      <c r="AW41" s="5">
        <f ca="1">IF(AW$2&gt;Exit,0,Assumptions!AX353)</f>
        <v>1000000</v>
      </c>
      <c r="AX41" s="5">
        <f ca="1">IF(AX$2&gt;Exit,0,Assumptions!AY353)</f>
        <v>1000000</v>
      </c>
      <c r="AY41" s="5">
        <f ca="1">IF(AY$2&gt;Exit,0,Assumptions!AZ353)</f>
        <v>1000000</v>
      </c>
      <c r="AZ41" s="5">
        <f ca="1">IF(AZ$2&gt;Exit,0,Assumptions!BA353)</f>
        <v>1000000</v>
      </c>
      <c r="BA41" s="5">
        <f ca="1">IF(BA$2&gt;Exit,0,Assumptions!BB353)</f>
        <v>1000000</v>
      </c>
      <c r="BB41" s="5">
        <f ca="1">IF(BB$2&gt;Exit,0,Assumptions!BC353)</f>
        <v>1000000</v>
      </c>
      <c r="BC41" s="5">
        <f ca="1">IF(BC$2&gt;Exit,0,Assumptions!BD353)</f>
        <v>1000000</v>
      </c>
      <c r="BD41" s="5">
        <f ca="1">IF(BD$2&gt;Exit,0,Assumptions!BE353)</f>
        <v>1000000</v>
      </c>
      <c r="BE41" s="5">
        <f ca="1">IF(BE$2&gt;Exit,0,Assumptions!BF353)</f>
        <v>1000000</v>
      </c>
      <c r="BF41" s="5">
        <f ca="1">IF(BF$2&gt;Exit,0,Assumptions!BG353)</f>
        <v>1000000</v>
      </c>
      <c r="BG41" s="5">
        <f ca="1">IF(BG$2&gt;Exit,0,Assumptions!BH353)</f>
        <v>1000000</v>
      </c>
      <c r="BH41" s="5">
        <f ca="1">IF(BH$2&gt;Exit,0,Assumptions!BI353)</f>
        <v>1000000</v>
      </c>
      <c r="BI41" s="5">
        <f ca="1">IF(BI$2&gt;Exit,0,Assumptions!BJ353)</f>
        <v>1000000</v>
      </c>
      <c r="BJ41" s="5">
        <f ca="1">IF(BJ$2&gt;Exit,0,Assumptions!BK353)</f>
        <v>1000000</v>
      </c>
      <c r="BK41" s="5">
        <f ca="1">IF(BK$2&gt;Exit,0,Assumptions!BL353)</f>
        <v>1000000</v>
      </c>
      <c r="BL41" s="5">
        <f ca="1">IF(BL$2&gt;Exit,0,Assumptions!BM353)</f>
        <v>1000000</v>
      </c>
      <c r="BM41" s="5">
        <f ca="1">IF(BM$2&gt;Exit,0,Assumptions!BN353)</f>
        <v>1000000</v>
      </c>
      <c r="BN41" s="5">
        <f ca="1">IF(BN$2&gt;Exit,0,Assumptions!BO353)</f>
        <v>1000000</v>
      </c>
      <c r="BO41" s="5">
        <f ca="1">IF(BO$2&gt;Exit,0,Assumptions!BP353)</f>
        <v>1000000</v>
      </c>
      <c r="BP41" s="5">
        <f ca="1">IF(BP$2&gt;Exit,0,Assumptions!BQ353)</f>
        <v>1000000</v>
      </c>
      <c r="BQ41" s="5">
        <f ca="1">IF(BQ$2&gt;Exit,0,Assumptions!BR353)</f>
        <v>1000000</v>
      </c>
      <c r="BR41" s="5">
        <f ca="1">IF(BR$2&gt;Exit,0,Assumptions!BS353)</f>
        <v>1000000</v>
      </c>
      <c r="BS41" s="5">
        <f ca="1">IF(BS$2&gt;Exit,0,Assumptions!BT353)</f>
        <v>1000000</v>
      </c>
      <c r="BT41" s="5">
        <f ca="1">IF(BT$2&gt;Exit,0,Assumptions!BU353)</f>
        <v>1000000</v>
      </c>
      <c r="BU41" s="5">
        <f ca="1">IF(BU$2&gt;Exit,0,Assumptions!BV353)</f>
        <v>1000000</v>
      </c>
      <c r="BV41" s="5">
        <f ca="1">IF(BV$2&gt;Exit,0,Assumptions!BW353)</f>
        <v>1000000</v>
      </c>
      <c r="BW41" s="5">
        <f ca="1">IF(BW$2&gt;Exit,0,Assumptions!BX353)</f>
        <v>1000000</v>
      </c>
      <c r="BX41" s="5">
        <f ca="1">IF(BX$2&gt;Exit,0,Assumptions!BY353)</f>
        <v>1000000</v>
      </c>
      <c r="BY41" s="5">
        <f ca="1">IF(BY$2&gt;Exit,0,Assumptions!BZ353)</f>
        <v>1000000</v>
      </c>
      <c r="BZ41" s="5">
        <f ca="1">IF(BZ$2&gt;Exit,0,Assumptions!CA353)</f>
        <v>1000000</v>
      </c>
      <c r="CA41" s="5">
        <f ca="1">IF(CA$2&gt;Exit,0,Assumptions!CB353)</f>
        <v>1000000</v>
      </c>
      <c r="CB41" s="5">
        <f ca="1">IF(CB$2&gt;Exit,0,Assumptions!CC353)</f>
        <v>1000000</v>
      </c>
      <c r="CC41" s="5">
        <f ca="1">IF(CC$2&gt;Exit,0,Assumptions!CD353)</f>
        <v>1000000</v>
      </c>
      <c r="CD41" s="5">
        <f ca="1">IF(CD$2&gt;Exit,0,Assumptions!CE353)</f>
        <v>1000000</v>
      </c>
      <c r="CE41" s="5">
        <f ca="1">IF(CE$2&gt;Exit,0,Assumptions!CF353)</f>
        <v>1000000</v>
      </c>
      <c r="CF41" s="5">
        <f ca="1">IF(CF$2&gt;Exit,0,Assumptions!CG353)</f>
        <v>1000000</v>
      </c>
      <c r="CG41" s="5">
        <f ca="1">IF(CG$2&gt;Exit,0,Assumptions!CH353)</f>
        <v>1000000</v>
      </c>
      <c r="CH41" s="5">
        <f ca="1">IF(CH$2&gt;Exit,0,Assumptions!CI353)</f>
        <v>1000000</v>
      </c>
      <c r="CI41" s="5">
        <f ca="1">IF(CI$2&gt;Exit,0,Assumptions!CJ353)</f>
        <v>1000000</v>
      </c>
      <c r="CJ41" s="5">
        <f ca="1">IF(CJ$2&gt;Exit,0,Assumptions!CK353)</f>
        <v>1000000</v>
      </c>
      <c r="CK41" s="5">
        <f ca="1">IF(CK$2&gt;Exit,0,Assumptions!CL353)</f>
        <v>1000000</v>
      </c>
      <c r="CL41" s="5">
        <f ca="1">IF(CL$2&gt;Exit,0,Assumptions!CM353)</f>
        <v>1000000</v>
      </c>
      <c r="CM41" s="5">
        <f ca="1">IF(CM$2&gt;Exit,0,Assumptions!CN353)</f>
        <v>1000000</v>
      </c>
      <c r="CN41" s="5">
        <f ca="1">IF(CN$2&gt;Exit,0,Assumptions!CO353)</f>
        <v>1000000</v>
      </c>
      <c r="CO41" s="5">
        <f ca="1">IF(CO$2&gt;Exit,0,Assumptions!CP353)</f>
        <v>1000000</v>
      </c>
      <c r="CP41" s="5">
        <f ca="1">IF(CP$2&gt;Exit,0,Assumptions!CQ353)</f>
        <v>1000000</v>
      </c>
      <c r="CQ41" s="5">
        <f ca="1">IF(CQ$2&gt;Exit,0,Assumptions!CR353)</f>
        <v>1000000</v>
      </c>
      <c r="CR41" s="5">
        <f ca="1">IF(CR$2&gt;Exit,0,Assumptions!CS353)</f>
        <v>1000000</v>
      </c>
      <c r="CS41" s="5">
        <f ca="1">IF(CS$2&gt;Exit,0,Assumptions!CT353)</f>
        <v>1000000</v>
      </c>
      <c r="CT41" s="5">
        <f ca="1">IF(CT$2&gt;Exit,0,Assumptions!CU353)</f>
        <v>1000000</v>
      </c>
      <c r="CU41" s="5">
        <f ca="1">IF(CU$2&gt;Exit,0,Assumptions!CV353)</f>
        <v>1000000</v>
      </c>
      <c r="CV41" s="5">
        <f ca="1">IF(CV$2&gt;Exit,0,Assumptions!CW353)</f>
        <v>1000000</v>
      </c>
      <c r="CW41" s="5">
        <f ca="1">IF(CW$2&gt;Exit,0,Assumptions!CX353)</f>
        <v>1000000</v>
      </c>
      <c r="CX41" s="5">
        <f ca="1">IF(CX$2&gt;Exit,0,Assumptions!CY353)</f>
        <v>1000000</v>
      </c>
      <c r="CY41" s="5">
        <f ca="1">IF(CY$2&gt;Exit,0,Assumptions!CZ353)</f>
        <v>1000000</v>
      </c>
      <c r="CZ41" s="5">
        <f ca="1">IF(CZ$2&gt;Exit,0,Assumptions!DA353)</f>
        <v>1000000</v>
      </c>
      <c r="DA41" s="5">
        <f ca="1">IF(DA$2&gt;Exit,0,Assumptions!DB353)</f>
        <v>1000000</v>
      </c>
      <c r="DB41" s="5">
        <f ca="1">IF(DB$2&gt;Exit,0,Assumptions!DC353)</f>
        <v>1000000</v>
      </c>
      <c r="DC41" s="5">
        <f ca="1">IF(DC$2&gt;Exit,0,Assumptions!DD353)</f>
        <v>1000000</v>
      </c>
      <c r="DD41" s="5">
        <f ca="1">IF(DD$2&gt;Exit,0,Assumptions!DE353)</f>
        <v>1000000</v>
      </c>
      <c r="DE41" s="5">
        <f ca="1">IF(DE$2&gt;Exit,0,Assumptions!DF353)</f>
        <v>1000000</v>
      </c>
      <c r="DF41" s="5">
        <f ca="1">IF(DF$2&gt;Exit,0,Assumptions!DG353)</f>
        <v>1000000</v>
      </c>
      <c r="DG41" s="5">
        <f ca="1">IF(DG$2&gt;Exit,0,Assumptions!DH353)</f>
        <v>1000000</v>
      </c>
      <c r="DH41" s="5">
        <f ca="1">IF(DH$2&gt;Exit,0,Assumptions!DI353)</f>
        <v>1000000</v>
      </c>
      <c r="DI41" s="5">
        <f ca="1">IF(DI$2&gt;Exit,0,Assumptions!DJ353)</f>
        <v>1000000</v>
      </c>
      <c r="DJ41" s="5">
        <f ca="1">IF(DJ$2&gt;Exit,0,Assumptions!DK353)</f>
        <v>1000000</v>
      </c>
      <c r="DK41" s="5">
        <f ca="1">IF(DK$2&gt;Exit,0,Assumptions!DL353)</f>
        <v>1000000</v>
      </c>
      <c r="DL41" s="5">
        <f ca="1">IF(DL$2&gt;Exit,0,Assumptions!DM353)</f>
        <v>1000000</v>
      </c>
      <c r="DM41" s="5">
        <f ca="1">IF(DM$2&gt;Exit,0,Assumptions!DN353)</f>
        <v>1000000</v>
      </c>
      <c r="DN41" s="5">
        <f ca="1">IF(DN$2&gt;Exit,0,Assumptions!DO353)</f>
        <v>1000000</v>
      </c>
      <c r="DO41" s="5">
        <f ca="1">IF(DO$2&gt;Exit,0,Assumptions!DP353)</f>
        <v>1000000</v>
      </c>
      <c r="DP41" s="5">
        <f ca="1">IF(DP$2&gt;Exit,0,Assumptions!DQ353)</f>
        <v>1000000</v>
      </c>
      <c r="DQ41" s="5">
        <f ca="1">IF(DQ$2&gt;Exit,0,Assumptions!DR353)</f>
        <v>1000000</v>
      </c>
      <c r="DR41" s="5">
        <f ca="1">IF(DR$2&gt;Exit,0,Assumptions!DS353)</f>
        <v>1000000</v>
      </c>
      <c r="DS41" s="5">
        <f ca="1">IF(DS$2&gt;Exit,0,Assumptions!DT353)</f>
        <v>1000000</v>
      </c>
      <c r="DT41" s="5">
        <f ca="1">IF(DT$2&gt;Exit,0,Assumptions!DU353)</f>
        <v>1000000</v>
      </c>
      <c r="DU41" s="5">
        <f ca="1">IF(DU$2&gt;Exit,0,Assumptions!DV353)</f>
        <v>1000000</v>
      </c>
      <c r="DV41" s="5">
        <f ca="1">IF(DV$2&gt;Exit,0,Assumptions!DW353)</f>
        <v>1000000</v>
      </c>
      <c r="DW41" s="5">
        <f ca="1">IF(DW$2&gt;Exit,0,Assumptions!DX353)</f>
        <v>1000000</v>
      </c>
      <c r="DX41" s="5">
        <f ca="1">IF(DX$2&gt;Exit,0,Assumptions!DY353)</f>
        <v>1000000</v>
      </c>
      <c r="DY41" s="5">
        <f ca="1">IF(DY$2&gt;Exit,0,Assumptions!DZ353)</f>
        <v>1000000</v>
      </c>
      <c r="DZ41" s="5">
        <f ca="1">IF(DZ$2&gt;Exit,0,Assumptions!EA353)</f>
        <v>1000000</v>
      </c>
      <c r="EA41" s="5">
        <f ca="1">IF(EA$2&gt;Exit,0,Assumptions!EB353)</f>
        <v>1000000</v>
      </c>
      <c r="EB41" s="5">
        <f ca="1">IF(EB$2&gt;Exit,0,Assumptions!EC353)</f>
        <v>1000000</v>
      </c>
      <c r="EC41" s="5">
        <f ca="1">IF(EC$2&gt;Exit,0,Assumptions!ED353)</f>
        <v>1000000</v>
      </c>
      <c r="ED41" s="5">
        <f ca="1">IF(ED$2&gt;Exit,0,Assumptions!EE353)</f>
        <v>1000000</v>
      </c>
      <c r="EE41" s="5">
        <f ca="1">IF(EE$2&gt;Exit,0,Assumptions!EF353)</f>
        <v>1000000</v>
      </c>
      <c r="EF41" s="5">
        <f ca="1">IF(EF$2&gt;Exit,0,Assumptions!EG353)</f>
        <v>1000000</v>
      </c>
      <c r="EG41" s="5">
        <f ca="1">IF(EG$2&gt;Exit,0,Assumptions!EH353)</f>
        <v>1000000</v>
      </c>
      <c r="EH41" s="5">
        <f ca="1">IF(EH$2&gt;Exit,0,Assumptions!EI353)</f>
        <v>1000000</v>
      </c>
      <c r="EI41" s="5">
        <f ca="1">IF(EI$2&gt;Exit,0,Assumptions!EJ353)</f>
        <v>1000000</v>
      </c>
      <c r="EJ41" s="5">
        <f ca="1">IF(EJ$2&gt;Exit,0,Assumptions!EK353)</f>
        <v>1000000</v>
      </c>
      <c r="EK41" s="5">
        <f ca="1">IF(EK$2&gt;Exit,0,Assumptions!EL353)</f>
        <v>1000000</v>
      </c>
      <c r="EL41" s="5">
        <f ca="1">IF(EL$2&gt;Exit,0,Assumptions!EM353)</f>
        <v>1000000</v>
      </c>
      <c r="EM41" s="5">
        <f ca="1">IF(EM$2&gt;Exit,0,Assumptions!EN353)</f>
        <v>1000000</v>
      </c>
      <c r="EN41" s="5">
        <f ca="1">IF(EN$2&gt;Exit,0,Assumptions!EO353)</f>
        <v>1000000</v>
      </c>
      <c r="EO41" s="5">
        <f ca="1">IF(EO$2&gt;Exit,0,Assumptions!EP353)</f>
        <v>1000000</v>
      </c>
      <c r="EP41" s="5">
        <f ca="1">IF(EP$2&gt;Exit,0,Assumptions!EQ353)</f>
        <v>1000000</v>
      </c>
      <c r="EQ41" s="5">
        <f ca="1">IF(EQ$2&gt;Exit,0,Assumptions!ER353)</f>
        <v>1000000</v>
      </c>
      <c r="ER41" s="5">
        <f ca="1">IF(ER$2&gt;Exit,0,Assumptions!ES353)</f>
        <v>1000000</v>
      </c>
      <c r="ES41" s="5">
        <f ca="1">IF(ES$2&gt;Exit,0,Assumptions!ET353)</f>
        <v>1000000</v>
      </c>
      <c r="ET41" s="5">
        <f ca="1">IF(ET$2&gt;Exit,0,Assumptions!EU353)</f>
        <v>1000000</v>
      </c>
      <c r="EU41" s="5">
        <f ca="1">IF(EU$2&gt;Exit,0,Assumptions!EV353)</f>
        <v>1000000</v>
      </c>
      <c r="EV41" s="5">
        <f ca="1">IF(EV$2&gt;Exit,0,Assumptions!EW353)</f>
        <v>1000000</v>
      </c>
      <c r="EW41" s="5">
        <f ca="1">IF(EW$2&gt;Exit,0,Assumptions!EX353)</f>
        <v>1000000</v>
      </c>
      <c r="EX41" s="5">
        <f>IF(EX$2&gt;Exit,0,Assumptions!EY353)</f>
        <v>0</v>
      </c>
      <c r="EY41" s="5">
        <f>IF(EY$2&gt;Exit,0,Assumptions!EZ353)</f>
        <v>0</v>
      </c>
      <c r="EZ41" s="5">
        <f>IF(EZ$2&gt;Exit,0,Assumptions!FA353)</f>
        <v>0</v>
      </c>
      <c r="FA41" s="5">
        <f>IF(FA$2&gt;Exit,0,Assumptions!FB353)</f>
        <v>0</v>
      </c>
      <c r="FB41" s="5">
        <f>IF(FB$2&gt;Exit,0,Assumptions!FC353)</f>
        <v>0</v>
      </c>
      <c r="FC41" s="5">
        <f>IF(FC$2&gt;Exit,0,Assumptions!FD353)</f>
        <v>0</v>
      </c>
      <c r="FD41" s="5">
        <f>IF(FD$2&gt;Exit,0,Assumptions!FE353)</f>
        <v>0</v>
      </c>
      <c r="FE41" s="5">
        <f>IF(FE$2&gt;Exit,0,Assumptions!FF353)</f>
        <v>0</v>
      </c>
      <c r="FF41" s="5">
        <f>IF(FF$2&gt;Exit,0,Assumptions!FG353)</f>
        <v>0</v>
      </c>
      <c r="FG41" s="5">
        <f>IF(FG$2&gt;Exit,0,Assumptions!FH353)</f>
        <v>0</v>
      </c>
      <c r="FH41" s="5">
        <f>IF(FH$2&gt;Exit,0,Assumptions!FI353)</f>
        <v>0</v>
      </c>
      <c r="FI41" s="5">
        <f>IF(FI$2&gt;Exit,0,Assumptions!FJ353)</f>
        <v>0</v>
      </c>
      <c r="FJ41" s="5">
        <f>IF(FJ$2&gt;Exit,0,Assumptions!FK353)</f>
        <v>0</v>
      </c>
      <c r="FK41" s="5">
        <f>IF(FK$2&gt;Exit,0,Assumptions!FL353)</f>
        <v>0</v>
      </c>
      <c r="FL41" s="5">
        <f>IF(FL$2&gt;Exit,0,Assumptions!FM353)</f>
        <v>0</v>
      </c>
      <c r="FM41" s="5">
        <f>IF(FM$2&gt;Exit,0,Assumptions!FN353)</f>
        <v>0</v>
      </c>
      <c r="FN41" s="5">
        <f>IF(FN$2&gt;Exit,0,Assumptions!FO353)</f>
        <v>0</v>
      </c>
      <c r="FO41" s="5">
        <f>IF(FO$2&gt;Exit,0,Assumptions!FP353)</f>
        <v>0</v>
      </c>
      <c r="FP41" s="5">
        <f>IF(FP$2&gt;Exit,0,Assumptions!FQ353)</f>
        <v>0</v>
      </c>
      <c r="FQ41" s="5">
        <f>IF(FQ$2&gt;Exit,0,Assumptions!FR353)</f>
        <v>0</v>
      </c>
      <c r="FR41" s="5">
        <f>IF(FR$2&gt;Exit,0,Assumptions!FS353)</f>
        <v>0</v>
      </c>
      <c r="FS41" s="5">
        <f>IF(FS$2&gt;Exit,0,Assumptions!FT353)</f>
        <v>0</v>
      </c>
      <c r="FT41" s="5">
        <f>IF(FT$2&gt;Exit,0,Assumptions!FU353)</f>
        <v>0</v>
      </c>
      <c r="FU41" s="5">
        <f>IF(FU$2&gt;Exit,0,Assumptions!FV353)</f>
        <v>0</v>
      </c>
      <c r="FV41" s="5">
        <f>IF(FV$2&gt;Exit,0,Assumptions!FW353)</f>
        <v>0</v>
      </c>
      <c r="FW41" s="5">
        <f>IF(FW$2&gt;Exit,0,Assumptions!FX353)</f>
        <v>0</v>
      </c>
      <c r="FX41" s="5">
        <f>IF(FX$2&gt;Exit,0,Assumptions!FY353)</f>
        <v>0</v>
      </c>
      <c r="FY41" s="5">
        <f>IF(FY$2&gt;Exit,0,Assumptions!FZ353)</f>
        <v>0</v>
      </c>
      <c r="FZ41" s="5">
        <f>IF(FZ$2&gt;Exit,0,Assumptions!GA353)</f>
        <v>0</v>
      </c>
      <c r="GA41" s="5">
        <f>IF(GA$2&gt;Exit,0,Assumptions!GB353)</f>
        <v>0</v>
      </c>
      <c r="GB41" s="5">
        <f>IF(GB$2&gt;Exit,0,Assumptions!GC353)</f>
        <v>0</v>
      </c>
      <c r="GC41" s="5">
        <f>IF(GC$2&gt;Exit,0,Assumptions!GD353)</f>
        <v>0</v>
      </c>
      <c r="GD41" s="5">
        <f>IF(GD$2&gt;Exit,0,Assumptions!GE353)</f>
        <v>0</v>
      </c>
      <c r="GE41" s="5">
        <f>IF(GE$2&gt;Exit,0,Assumptions!GF353)</f>
        <v>0</v>
      </c>
      <c r="GF41" s="5">
        <f>IF(GF$2&gt;Exit,0,Assumptions!GG353)</f>
        <v>0</v>
      </c>
      <c r="GG41" s="5">
        <f>IF(GG$2&gt;Exit,0,Assumptions!GH353)</f>
        <v>0</v>
      </c>
      <c r="GH41" s="5">
        <f>IF(GH$2&gt;Exit,0,Assumptions!GI353)</f>
        <v>0</v>
      </c>
      <c r="GI41" s="5">
        <f>IF(GI$2&gt;Exit,0,Assumptions!GJ353)</f>
        <v>0</v>
      </c>
      <c r="GJ41" s="5">
        <f>IF(GJ$2&gt;Exit,0,Assumptions!GK353)</f>
        <v>0</v>
      </c>
      <c r="GK41" s="5">
        <f>IF(GK$2&gt;Exit,0,Assumptions!GL353)</f>
        <v>0</v>
      </c>
      <c r="GL41" s="5">
        <f>IF(GL$2&gt;Exit,0,Assumptions!GM353)</f>
        <v>0</v>
      </c>
      <c r="GM41" s="5">
        <f>IF(GM$2&gt;Exit,0,Assumptions!GN353)</f>
        <v>0</v>
      </c>
      <c r="GN41" s="5">
        <f>IF(GN$2&gt;Exit,0,Assumptions!GO353)</f>
        <v>0</v>
      </c>
      <c r="GO41" s="5">
        <f>IF(GO$2&gt;Exit,0,Assumptions!GP353)</f>
        <v>0</v>
      </c>
      <c r="GP41" s="5">
        <f>IF(GP$2&gt;Exit,0,Assumptions!GQ353)</f>
        <v>0</v>
      </c>
      <c r="GQ41" s="5">
        <f>IF(GQ$2&gt;Exit,0,Assumptions!GR353)</f>
        <v>0</v>
      </c>
      <c r="GR41" s="5">
        <f>IF(GR$2&gt;Exit,0,Assumptions!GS353)</f>
        <v>0</v>
      </c>
      <c r="GS41" s="5">
        <f>IF(GS$2&gt;Exit,0,Assumptions!GT353)</f>
        <v>0</v>
      </c>
      <c r="GT41" s="5">
        <f>IF(GT$2&gt;Exit,0,Assumptions!GU353)</f>
        <v>0</v>
      </c>
      <c r="GU41" s="5">
        <f>IF(GU$2&gt;Exit,0,Assumptions!GV353)</f>
        <v>0</v>
      </c>
      <c r="GV41" s="5">
        <f>IF(GV$2&gt;Exit,0,Assumptions!GW353)</f>
        <v>0</v>
      </c>
      <c r="GW41" s="5">
        <f>IF(GW$2&gt;Exit,0,Assumptions!GX353)</f>
        <v>0</v>
      </c>
      <c r="GX41" s="5">
        <f>IF(GX$2&gt;Exit,0,Assumptions!GY353)</f>
        <v>0</v>
      </c>
      <c r="GY41" s="5">
        <f>IF(GY$2&gt;Exit,0,Assumptions!GZ353)</f>
        <v>0</v>
      </c>
      <c r="GZ41" s="5">
        <f>IF(GZ$2&gt;Exit,0,Assumptions!HA353)</f>
        <v>0</v>
      </c>
      <c r="HA41" s="5">
        <f>IF(HA$2&gt;Exit,0,Assumptions!HB353)</f>
        <v>0</v>
      </c>
      <c r="HB41" s="5">
        <f>IF(HB$2&gt;Exit,0,Assumptions!HC353)</f>
        <v>0</v>
      </c>
      <c r="HC41" s="5">
        <f>IF(HC$2&gt;Exit,0,Assumptions!HD353)</f>
        <v>0</v>
      </c>
      <c r="HD41" s="5">
        <f>IF(HD$2&gt;Exit,0,Assumptions!HE353)</f>
        <v>0</v>
      </c>
      <c r="HE41" s="5">
        <f>IF(HE$2&gt;Exit,0,Assumptions!HF353)</f>
        <v>0</v>
      </c>
      <c r="HF41" s="5">
        <f>IF(HF$2&gt;Exit,0,Assumptions!HG353)</f>
        <v>0</v>
      </c>
      <c r="HG41" s="5">
        <f>IF(HG$2&gt;Exit,0,Assumptions!HH353)</f>
        <v>0</v>
      </c>
      <c r="HH41" s="5">
        <f>IF(HH$2&gt;Exit,0,Assumptions!HI353)</f>
        <v>0</v>
      </c>
      <c r="HI41" s="5">
        <f>IF(HI$2&gt;Exit,0,Assumptions!HJ353)</f>
        <v>0</v>
      </c>
      <c r="HJ41" s="5">
        <f>IF(HJ$2&gt;Exit,0,Assumptions!HK353)</f>
        <v>0</v>
      </c>
      <c r="HK41" s="5">
        <f>IF(HK$2&gt;Exit,0,Assumptions!HL353)</f>
        <v>0</v>
      </c>
      <c r="HL41" s="5">
        <f>IF(HL$2&gt;Exit,0,Assumptions!HM353)</f>
        <v>0</v>
      </c>
      <c r="HM41" s="5">
        <f>IF(HM$2&gt;Exit,0,Assumptions!HN353)</f>
        <v>0</v>
      </c>
      <c r="HN41" s="5">
        <f>IF(HN$2&gt;Exit,0,Assumptions!HO353)</f>
        <v>0</v>
      </c>
      <c r="HO41" s="5">
        <f>IF(HO$2&gt;Exit,0,Assumptions!HP353)</f>
        <v>0</v>
      </c>
      <c r="HP41" s="5">
        <f>IF(HP$2&gt;Exit,0,Assumptions!HQ353)</f>
        <v>0</v>
      </c>
      <c r="HQ41" s="5">
        <f>IF(HQ$2&gt;Exit,0,Assumptions!HR353)</f>
        <v>0</v>
      </c>
      <c r="HR41" s="5">
        <f>IF(HR$2&gt;Exit,0,Assumptions!HS353)</f>
        <v>0</v>
      </c>
      <c r="HS41" s="5">
        <f>IF(HS$2&gt;Exit,0,Assumptions!HT353)</f>
        <v>0</v>
      </c>
      <c r="HT41" s="5">
        <f>IF(HT$2&gt;Exit,0,Assumptions!HU353)</f>
        <v>0</v>
      </c>
      <c r="HU41" s="5">
        <f>IF(HU$2&gt;Exit,0,Assumptions!HV353)</f>
        <v>0</v>
      </c>
      <c r="HV41" s="5">
        <f>IF(HV$2&gt;Exit,0,Assumptions!HW353)</f>
        <v>0</v>
      </c>
      <c r="HW41" s="5">
        <f>IF(HW$2&gt;Exit,0,Assumptions!HX353)</f>
        <v>0</v>
      </c>
      <c r="HX41" s="5">
        <f>IF(HX$2&gt;Exit,0,Assumptions!HY353)</f>
        <v>0</v>
      </c>
      <c r="HY41" s="5">
        <f>IF(HY$2&gt;Exit,0,Assumptions!HZ353)</f>
        <v>0</v>
      </c>
      <c r="HZ41" s="5">
        <f>IF(HZ$2&gt;Exit,0,Assumptions!IA353)</f>
        <v>0</v>
      </c>
      <c r="IA41" s="5">
        <f>IF(IA$2&gt;Exit,0,Assumptions!IB353)</f>
        <v>0</v>
      </c>
      <c r="IB41" s="5">
        <f>IF(IB$2&gt;Exit,0,Assumptions!IC353)</f>
        <v>0</v>
      </c>
      <c r="IC41" s="5">
        <f>IF(IC$2&gt;Exit,0,Assumptions!ID353)</f>
        <v>0</v>
      </c>
      <c r="ID41" s="5">
        <f>IF(ID$2&gt;Exit,0,Assumptions!IE353)</f>
        <v>0</v>
      </c>
      <c r="IE41" s="5">
        <f>IF(IE$2&gt;Exit,0,Assumptions!IF353)</f>
        <v>0</v>
      </c>
      <c r="IF41" s="5">
        <f>IF(IF$2&gt;Exit,0,Assumptions!IG353)</f>
        <v>0</v>
      </c>
      <c r="IG41" s="5">
        <f>IF(IG$2&gt;Exit,0,Assumptions!IH353)</f>
        <v>0</v>
      </c>
      <c r="IH41" s="5">
        <f>IF(IH$2&gt;Exit,0,Assumptions!II353)</f>
        <v>0</v>
      </c>
      <c r="II41" s="5">
        <f>IF(II$2&gt;Exit,0,Assumptions!IJ353)</f>
        <v>0</v>
      </c>
      <c r="IJ41" s="5">
        <f>IF(IJ$2&gt;Exit,0,Assumptions!IK353)</f>
        <v>0</v>
      </c>
      <c r="IK41" s="5">
        <f>IF(IK$2&gt;Exit,0,Assumptions!IL353)</f>
        <v>0</v>
      </c>
      <c r="IL41" s="5">
        <f>IF(IL$2&gt;Exit,0,Assumptions!IM353)</f>
        <v>0</v>
      </c>
      <c r="IM41" s="5">
        <f>IF(IM$2&gt;Exit,0,Assumptions!IN353)</f>
        <v>0</v>
      </c>
      <c r="IN41" s="5">
        <f>IF(IN$2&gt;Exit,0,Assumptions!IO353)</f>
        <v>0</v>
      </c>
      <c r="IO41" s="5">
        <f>IF(IO$2&gt;Exit,0,Assumptions!IP353)</f>
        <v>0</v>
      </c>
      <c r="IP41" s="5">
        <f>IF(IP$2&gt;Exit,0,Assumptions!IQ353)</f>
        <v>0</v>
      </c>
      <c r="IQ41" s="5">
        <f>IF(IQ$2&gt;Exit,0,Assumptions!IR353)</f>
        <v>0</v>
      </c>
      <c r="IR41" s="5">
        <f>IF(IR$2&gt;Exit,0,Assumptions!IS353)</f>
        <v>0</v>
      </c>
      <c r="IS41" s="5">
        <f>IF(IS$2&gt;Exit,0,Assumptions!IT353)</f>
        <v>0</v>
      </c>
      <c r="IT41" s="5">
        <f>IF(IT$2&gt;Exit,0,Assumptions!IU353)</f>
        <v>0</v>
      </c>
      <c r="IU41" s="5">
        <f>IF(IU$2&gt;Exit,0,Assumptions!IV353)</f>
        <v>0</v>
      </c>
      <c r="IV41" s="5">
        <f>IF(IV$2&gt;Exit,0,Assumptions!IW353)</f>
        <v>0</v>
      </c>
      <c r="IW41" s="5">
        <f>IF(IW$2&gt;Exit,0,Assumptions!IX353)</f>
        <v>0</v>
      </c>
      <c r="IX41" s="5">
        <f>IF(IX$2&gt;Exit,0,Assumptions!IY353)</f>
        <v>0</v>
      </c>
      <c r="IY41" s="5">
        <f>IF(IY$2&gt;Exit,0,Assumptions!IZ353)</f>
        <v>0</v>
      </c>
      <c r="IZ41" s="5">
        <f>IF(IZ$2&gt;Exit,0,Assumptions!JA353)</f>
        <v>0</v>
      </c>
      <c r="JA41" s="5">
        <f>IF(JA$2&gt;Exit,0,Assumptions!JB353)</f>
        <v>0</v>
      </c>
      <c r="JB41" s="5">
        <f>IF(JB$2&gt;Exit,0,Assumptions!JC353)</f>
        <v>0</v>
      </c>
      <c r="JC41" s="5">
        <f>IF(JC$2&gt;Exit,0,Assumptions!JD353)</f>
        <v>0</v>
      </c>
      <c r="JD41" s="5">
        <f>IF(JD$2&gt;Exit,0,Assumptions!JE353)</f>
        <v>0</v>
      </c>
      <c r="JE41" s="5">
        <f>IF(JE$2&gt;Exit,0,Assumptions!JF353)</f>
        <v>0</v>
      </c>
      <c r="JF41" s="5">
        <f>IF(JF$2&gt;Exit,0,Assumptions!JG353)</f>
        <v>0</v>
      </c>
      <c r="JG41" s="5">
        <f>IF(JG$2&gt;Exit,0,Assumptions!JH353)</f>
        <v>0</v>
      </c>
      <c r="JH41" s="5">
        <f>IF(JH$2&gt;Exit,0,Assumptions!JI353)</f>
        <v>0</v>
      </c>
      <c r="JI41" s="5">
        <f>IF(JI$2&gt;Exit,0,Assumptions!JJ353)</f>
        <v>0</v>
      </c>
      <c r="JJ41" s="5">
        <f>IF(JJ$2&gt;Exit,0,Assumptions!JK353)</f>
        <v>0</v>
      </c>
      <c r="JK41" s="5">
        <f>IF(JK$2&gt;Exit,0,Assumptions!JL353)</f>
        <v>0</v>
      </c>
      <c r="JL41" s="5">
        <f>IF(JL$2&gt;Exit,0,Assumptions!JM353)</f>
        <v>0</v>
      </c>
      <c r="JM41" s="5">
        <f>IF(JM$2&gt;Exit,0,Assumptions!JN353)</f>
        <v>0</v>
      </c>
      <c r="JN41" s="5">
        <f>IF(JN$2&gt;Exit,0,Assumptions!JO353)</f>
        <v>0</v>
      </c>
      <c r="JO41" s="5">
        <f>IF(JO$2&gt;Exit,0,Assumptions!JP353)</f>
        <v>0</v>
      </c>
      <c r="JP41" s="5">
        <f>IF(JP$2&gt;Exit,0,Assumptions!JQ353)</f>
        <v>0</v>
      </c>
      <c r="JQ41" s="5">
        <f>IF(JQ$2&gt;Exit,0,Assumptions!JR353)</f>
        <v>0</v>
      </c>
      <c r="JR41" s="5">
        <f>IF(JR$2&gt;Exit,0,Assumptions!JS353)</f>
        <v>0</v>
      </c>
      <c r="JS41" s="5">
        <f>IF(JS$2&gt;Exit,0,Assumptions!JT353)</f>
        <v>0</v>
      </c>
      <c r="JT41" s="5">
        <f>IF(JT$2&gt;Exit,0,Assumptions!JU353)</f>
        <v>0</v>
      </c>
      <c r="JU41" s="5">
        <f>IF(JU$2&gt;Exit,0,Assumptions!JV353)</f>
        <v>0</v>
      </c>
      <c r="JV41" s="5">
        <f>IF(JV$2&gt;Exit,0,Assumptions!JW353)</f>
        <v>0</v>
      </c>
      <c r="JW41" s="5">
        <f>IF(JW$2&gt;Exit,0,Assumptions!JX353)</f>
        <v>0</v>
      </c>
      <c r="JX41" s="5">
        <f>IF(JX$2&gt;Exit,0,Assumptions!JY353)</f>
        <v>0</v>
      </c>
      <c r="JY41" s="5">
        <f>IF(JY$2&gt;Exit,0,Assumptions!JZ353)</f>
        <v>0</v>
      </c>
      <c r="JZ41" s="5">
        <f>IF(JZ$2&gt;Exit,0,Assumptions!KA353)</f>
        <v>0</v>
      </c>
      <c r="KA41" s="5">
        <f>IF(KA$2&gt;Exit,0,Assumptions!KB353)</f>
        <v>0</v>
      </c>
      <c r="KB41" s="5">
        <f>IF(KB$2&gt;Exit,0,Assumptions!KC353)</f>
        <v>0</v>
      </c>
      <c r="KC41" s="5">
        <f>IF(KC$2&gt;Exit,0,Assumptions!KD353)</f>
        <v>0</v>
      </c>
      <c r="KD41" s="5">
        <f>IF(KD$2&gt;Exit,0,Assumptions!KE353)</f>
        <v>0</v>
      </c>
      <c r="KE41" s="5">
        <f>IF(KE$2&gt;Exit,0,Assumptions!KF353)</f>
        <v>0</v>
      </c>
      <c r="KF41" s="5">
        <f>IF(KF$2&gt;Exit,0,Assumptions!KG353)</f>
        <v>0</v>
      </c>
      <c r="KG41" s="5">
        <f>IF(KG$2&gt;Exit,0,Assumptions!KH353)</f>
        <v>0</v>
      </c>
      <c r="KH41" s="5">
        <f>IF(KH$2&gt;Exit,0,Assumptions!KI353)</f>
        <v>0</v>
      </c>
      <c r="KI41" s="5">
        <f>IF(KI$2&gt;Exit,0,Assumptions!KJ353)</f>
        <v>0</v>
      </c>
      <c r="KJ41" s="5">
        <f>IF(KJ$2&gt;Exit,0,Assumptions!KK353)</f>
        <v>0</v>
      </c>
      <c r="KK41" s="5">
        <f>IF(KK$2&gt;Exit,0,Assumptions!KL353)</f>
        <v>0</v>
      </c>
      <c r="KL41" s="5">
        <f>IF(KL$2&gt;Exit,0,Assumptions!KM353)</f>
        <v>0</v>
      </c>
      <c r="KM41" s="5">
        <f>IF(KM$2&gt;Exit,0,Assumptions!KN353)</f>
        <v>0</v>
      </c>
      <c r="KN41" s="5">
        <f>IF(KN$2&gt;Exit,0,Assumptions!KO353)</f>
        <v>0</v>
      </c>
      <c r="KO41" s="5">
        <f>IF(KO$2&gt;Exit,0,Assumptions!KP353)</f>
        <v>0</v>
      </c>
      <c r="KP41" s="5">
        <f>IF(KP$2&gt;Exit,0,Assumptions!KQ353)</f>
        <v>0</v>
      </c>
      <c r="KQ41" s="5">
        <f>IF(KQ$2&gt;Exit,0,Assumptions!KR353)</f>
        <v>0</v>
      </c>
      <c r="KR41" s="5">
        <f>IF(KR$2&gt;Exit,0,Assumptions!KS353)</f>
        <v>0</v>
      </c>
      <c r="KS41" s="5">
        <f>IF(KS$2&gt;Exit,0,Assumptions!KT353)</f>
        <v>0</v>
      </c>
      <c r="KT41" s="5">
        <f>IF(KT$2&gt;Exit,0,Assumptions!KU353)</f>
        <v>0</v>
      </c>
      <c r="KU41" s="5">
        <f>IF(KU$2&gt;Exit,0,Assumptions!KV353)</f>
        <v>0</v>
      </c>
      <c r="KV41" s="5">
        <f>IF(KV$2&gt;Exit,0,Assumptions!KW353)</f>
        <v>0</v>
      </c>
      <c r="KW41" s="5">
        <f>IF(KW$2&gt;Exit,0,Assumptions!KX353)</f>
        <v>0</v>
      </c>
    </row>
    <row r="42" spans="1:309">
      <c r="A42" s="374" t="s">
        <v>499</v>
      </c>
      <c r="B42" s="375" t="s">
        <v>500</v>
      </c>
      <c r="D42" s="5">
        <f ca="1">IF(D$2&gt;Exit,0,Expense!E162)</f>
        <v>333333.33333333331</v>
      </c>
      <c r="E42" s="5">
        <f ca="1">IF(E$2&gt;Exit,0,Expense!F162)</f>
        <v>333333.33333333331</v>
      </c>
      <c r="F42" s="5">
        <f ca="1">IF(F$2&gt;Exit,0,Expense!G162)</f>
        <v>333333.33333333331</v>
      </c>
      <c r="G42" s="5">
        <f ca="1">IF(G$2&gt;Exit,0,Expense!H162)</f>
        <v>333333.33333333331</v>
      </c>
      <c r="H42" s="5">
        <f ca="1">IF(H$2&gt;Exit,0,Expense!I162)</f>
        <v>333333.33333333331</v>
      </c>
      <c r="I42" s="5">
        <f ca="1">IF(I$2&gt;Exit,0,Expense!J162)</f>
        <v>333333.33333333331</v>
      </c>
      <c r="J42" s="5">
        <f ca="1">IF(J$2&gt;Exit,0,Expense!K162)</f>
        <v>166666.66666666666</v>
      </c>
      <c r="K42" s="5">
        <f ca="1">IF(K$2&gt;Exit,0,Expense!L162)</f>
        <v>166666.66666666666</v>
      </c>
      <c r="L42" s="5">
        <f ca="1">IF(L$2&gt;Exit,0,Expense!M162)</f>
        <v>166666.66666666666</v>
      </c>
      <c r="M42" s="5">
        <f ca="1">IF(M$2&gt;Exit,0,Expense!N162)</f>
        <v>166666.66666666666</v>
      </c>
      <c r="N42" s="5">
        <f ca="1">IF(N$2&gt;Exit,0,Expense!O162)</f>
        <v>166666.66666666666</v>
      </c>
      <c r="O42" s="5">
        <f ca="1">IF(O$2&gt;Exit,0,Expense!P162)</f>
        <v>166666.66666666666</v>
      </c>
      <c r="P42" s="5">
        <f ca="1">IF(P$2&gt;Exit,0,Expense!Q162)</f>
        <v>166666.66666666666</v>
      </c>
      <c r="Q42" s="5">
        <f ca="1">IF(Q$2&gt;Exit,0,Expense!R162)</f>
        <v>166666.66666666666</v>
      </c>
      <c r="R42" s="5">
        <f ca="1">IF(R$2&gt;Exit,0,Expense!S162)</f>
        <v>166666.66666666666</v>
      </c>
      <c r="S42" s="5">
        <f ca="1">IF(S$2&gt;Exit,0,Expense!T162)</f>
        <v>166666.66666666666</v>
      </c>
      <c r="T42" s="5">
        <f ca="1">IF(T$2&gt;Exit,0,Expense!U162)</f>
        <v>166666.66666666666</v>
      </c>
      <c r="U42" s="5">
        <f ca="1">IF(U$2&gt;Exit,0,Expense!V162)</f>
        <v>166666.66666666666</v>
      </c>
      <c r="V42" s="5">
        <f ca="1">IF(V$2&gt;Exit,0,Expense!W162)</f>
        <v>166666.66666666666</v>
      </c>
      <c r="W42" s="5">
        <f ca="1">IF(W$2&gt;Exit,0,Expense!X162)</f>
        <v>166666.66666666666</v>
      </c>
      <c r="X42" s="5">
        <f ca="1">IF(X$2&gt;Exit,0,Expense!Y162)</f>
        <v>166666.66666666666</v>
      </c>
      <c r="Y42" s="5">
        <f ca="1">IF(Y$2&gt;Exit,0,Expense!Z162)</f>
        <v>166666.66666666666</v>
      </c>
      <c r="Z42" s="5">
        <f ca="1">IF(Z$2&gt;Exit,0,Expense!AA162)</f>
        <v>166666.66666666666</v>
      </c>
      <c r="AA42" s="5">
        <f ca="1">IF(AA$2&gt;Exit,0,Expense!AB162)</f>
        <v>166666.66666666666</v>
      </c>
      <c r="AB42" s="5">
        <f ca="1">IF(AB$2&gt;Exit,0,Expense!AC162)</f>
        <v>166666.66666666666</v>
      </c>
      <c r="AC42" s="5">
        <f ca="1">IF(AC$2&gt;Exit,0,Expense!AD162)</f>
        <v>166666.66666666666</v>
      </c>
      <c r="AD42" s="5">
        <f ca="1">IF(AD$2&gt;Exit,0,Expense!AE162)</f>
        <v>166666.66666666666</v>
      </c>
      <c r="AE42" s="5">
        <f ca="1">IF(AE$2&gt;Exit,0,Expense!AF162)</f>
        <v>166666.66666666666</v>
      </c>
      <c r="AF42" s="5">
        <f ca="1">IF(AF$2&gt;Exit,0,Expense!AG162)</f>
        <v>166666.66666666666</v>
      </c>
      <c r="AG42" s="5">
        <f ca="1">IF(AG$2&gt;Exit,0,Expense!AH162)</f>
        <v>166666.66666666666</v>
      </c>
      <c r="AH42" s="5">
        <f ca="1">IF(AH$2&gt;Exit,0,Expense!AI162)</f>
        <v>166666.66666666666</v>
      </c>
      <c r="AI42" s="5">
        <f ca="1">IF(AI$2&gt;Exit,0,Expense!AJ162)</f>
        <v>166666.66666666666</v>
      </c>
      <c r="AJ42" s="5">
        <f ca="1">IF(AJ$2&gt;Exit,0,Expense!AK162)</f>
        <v>166666.66666666666</v>
      </c>
      <c r="AK42" s="5">
        <f ca="1">IF(AK$2&gt;Exit,0,Expense!AL162)</f>
        <v>166666.66666666666</v>
      </c>
      <c r="AL42" s="5">
        <f ca="1">IF(AL$2&gt;Exit,0,Expense!AM162)</f>
        <v>166666.66666666666</v>
      </c>
      <c r="AM42" s="5">
        <f ca="1">IF(AM$2&gt;Exit,0,Expense!AN162)</f>
        <v>166666.66666666666</v>
      </c>
      <c r="AN42" s="5">
        <f ca="1">IF(AN$2&gt;Exit,0,Expense!AO162)</f>
        <v>166666.66666666666</v>
      </c>
      <c r="AO42" s="5">
        <f ca="1">IF(AO$2&gt;Exit,0,Expense!AP162)</f>
        <v>166666.66666666666</v>
      </c>
      <c r="AP42" s="5">
        <f ca="1">IF(AP$2&gt;Exit,0,Expense!AQ162)</f>
        <v>166666.66666666666</v>
      </c>
      <c r="AQ42" s="5">
        <f ca="1">IF(AQ$2&gt;Exit,0,Expense!AR162)</f>
        <v>166666.66666666666</v>
      </c>
      <c r="AR42" s="5">
        <f ca="1">IF(AR$2&gt;Exit,0,Expense!AS162)</f>
        <v>166666.66666666666</v>
      </c>
      <c r="AS42" s="5">
        <f ca="1">IF(AS$2&gt;Exit,0,Expense!AT162)</f>
        <v>166666.66666666666</v>
      </c>
      <c r="AT42" s="5">
        <f ca="1">IF(AT$2&gt;Exit,0,Expense!AU162)</f>
        <v>166666.66666666666</v>
      </c>
      <c r="AU42" s="5">
        <f ca="1">IF(AU$2&gt;Exit,0,Expense!AV162)</f>
        <v>166666.66666666666</v>
      </c>
      <c r="AV42" s="5">
        <f ca="1">IF(AV$2&gt;Exit,0,Expense!AW162)</f>
        <v>166666.66666666666</v>
      </c>
      <c r="AW42" s="5">
        <f ca="1">IF(AW$2&gt;Exit,0,Expense!AX162)</f>
        <v>166666.66666666666</v>
      </c>
      <c r="AX42" s="5">
        <f ca="1">IF(AX$2&gt;Exit,0,Expense!AY162)</f>
        <v>166666.66666666666</v>
      </c>
      <c r="AY42" s="5">
        <f ca="1">IF(AY$2&gt;Exit,0,Expense!AZ162)</f>
        <v>166666.66666666666</v>
      </c>
      <c r="AZ42" s="5">
        <f ca="1">IF(AZ$2&gt;Exit,0,Expense!BA162)</f>
        <v>166666.66666666666</v>
      </c>
      <c r="BA42" s="5">
        <f ca="1">IF(BA$2&gt;Exit,0,Expense!BB162)</f>
        <v>166666.66666666666</v>
      </c>
      <c r="BB42" s="5">
        <f ca="1">IF(BB$2&gt;Exit,0,Expense!BC162)</f>
        <v>166666.66666666666</v>
      </c>
      <c r="BC42" s="5">
        <f ca="1">IF(BC$2&gt;Exit,0,Expense!BD162)</f>
        <v>166666.66666666666</v>
      </c>
      <c r="BD42" s="5">
        <f ca="1">IF(BD$2&gt;Exit,0,Expense!BE162)</f>
        <v>166666.66666666666</v>
      </c>
      <c r="BE42" s="5">
        <f ca="1">IF(BE$2&gt;Exit,0,Expense!BF162)</f>
        <v>166666.66666666666</v>
      </c>
      <c r="BF42" s="5">
        <f ca="1">IF(BF$2&gt;Exit,0,Expense!BG162)</f>
        <v>166666.66666666666</v>
      </c>
      <c r="BG42" s="5">
        <f ca="1">IF(BG$2&gt;Exit,0,Expense!BH162)</f>
        <v>166666.66666666666</v>
      </c>
      <c r="BH42" s="5">
        <f ca="1">IF(BH$2&gt;Exit,0,Expense!BI162)</f>
        <v>166666.66666666666</v>
      </c>
      <c r="BI42" s="5">
        <f ca="1">IF(BI$2&gt;Exit,0,Expense!BJ162)</f>
        <v>166666.66666666666</v>
      </c>
      <c r="BJ42" s="5">
        <f ca="1">IF(BJ$2&gt;Exit,0,Expense!BK162)</f>
        <v>166666.66666666666</v>
      </c>
      <c r="BK42" s="5">
        <f ca="1">IF(BK$2&gt;Exit,0,Expense!BL162)</f>
        <v>166666.66666666666</v>
      </c>
      <c r="BL42" s="5">
        <f ca="1">IF(BL$2&gt;Exit,0,Expense!BM162)</f>
        <v>166666.66666666666</v>
      </c>
      <c r="BM42" s="5">
        <f ca="1">IF(BM$2&gt;Exit,0,Expense!BN162)</f>
        <v>166666.66666666666</v>
      </c>
      <c r="BN42" s="5">
        <f ca="1">IF(BN$2&gt;Exit,0,Expense!BO162)</f>
        <v>166666.66666666666</v>
      </c>
      <c r="BO42" s="5">
        <f ca="1">IF(BO$2&gt;Exit,0,Expense!BP162)</f>
        <v>166666.66666666666</v>
      </c>
      <c r="BP42" s="5">
        <f ca="1">IF(BP$2&gt;Exit,0,Expense!BQ162)</f>
        <v>166666.66666666666</v>
      </c>
      <c r="BQ42" s="5">
        <f ca="1">IF(BQ$2&gt;Exit,0,Expense!BR162)</f>
        <v>166666.66666666666</v>
      </c>
      <c r="BR42" s="5">
        <f ca="1">IF(BR$2&gt;Exit,0,Expense!BS162)</f>
        <v>166666.66666666666</v>
      </c>
      <c r="BS42" s="5">
        <f ca="1">IF(BS$2&gt;Exit,0,Expense!BT162)</f>
        <v>166666.66666666666</v>
      </c>
      <c r="BT42" s="5">
        <f ca="1">IF(BT$2&gt;Exit,0,Expense!BU162)</f>
        <v>166666.66666666666</v>
      </c>
      <c r="BU42" s="5">
        <f ca="1">IF(BU$2&gt;Exit,0,Expense!BV162)</f>
        <v>166666.66666666666</v>
      </c>
      <c r="BV42" s="5">
        <f ca="1">IF(BV$2&gt;Exit,0,Expense!BW162)</f>
        <v>166666.66666666666</v>
      </c>
      <c r="BW42" s="5">
        <f ca="1">IF(BW$2&gt;Exit,0,Expense!BX162)</f>
        <v>166666.66666666666</v>
      </c>
      <c r="BX42" s="5">
        <f ca="1">IF(BX$2&gt;Exit,0,Expense!BY162)</f>
        <v>166666.66666666666</v>
      </c>
      <c r="BY42" s="5">
        <f ca="1">IF(BY$2&gt;Exit,0,Expense!BZ162)</f>
        <v>166666.66666666666</v>
      </c>
      <c r="BZ42" s="5">
        <f ca="1">IF(BZ$2&gt;Exit,0,Expense!CA162)</f>
        <v>166666.66666666666</v>
      </c>
      <c r="CA42" s="5">
        <f ca="1">IF(CA$2&gt;Exit,0,Expense!CB162)</f>
        <v>166666.66666666666</v>
      </c>
      <c r="CB42" s="5">
        <f ca="1">IF(CB$2&gt;Exit,0,Expense!CC162)</f>
        <v>166666.66666666666</v>
      </c>
      <c r="CC42" s="5">
        <f ca="1">IF(CC$2&gt;Exit,0,Expense!CD162)</f>
        <v>166666.66666666666</v>
      </c>
      <c r="CD42" s="5">
        <f ca="1">IF(CD$2&gt;Exit,0,Expense!CE162)</f>
        <v>166666.66666666666</v>
      </c>
      <c r="CE42" s="5">
        <f ca="1">IF(CE$2&gt;Exit,0,Expense!CF162)</f>
        <v>166666.66666666666</v>
      </c>
      <c r="CF42" s="5">
        <f ca="1">IF(CF$2&gt;Exit,0,Expense!CG162)</f>
        <v>166666.66666666666</v>
      </c>
      <c r="CG42" s="5">
        <f ca="1">IF(CG$2&gt;Exit,0,Expense!CH162)</f>
        <v>166666.66666666666</v>
      </c>
      <c r="CH42" s="5">
        <f ca="1">IF(CH$2&gt;Exit,0,Expense!CI162)</f>
        <v>166666.66666666666</v>
      </c>
      <c r="CI42" s="5">
        <f ca="1">IF(CI$2&gt;Exit,0,Expense!CJ162)</f>
        <v>166666.66666666666</v>
      </c>
      <c r="CJ42" s="5">
        <f ca="1">IF(CJ$2&gt;Exit,0,Expense!CK162)</f>
        <v>166666.66666666666</v>
      </c>
      <c r="CK42" s="5">
        <f ca="1">IF(CK$2&gt;Exit,0,Expense!CL162)</f>
        <v>166666.66666666666</v>
      </c>
      <c r="CL42" s="5">
        <f ca="1">IF(CL$2&gt;Exit,0,Expense!CM162)</f>
        <v>166666.66666666666</v>
      </c>
      <c r="CM42" s="5">
        <f ca="1">IF(CM$2&gt;Exit,0,Expense!CN162)</f>
        <v>166666.66666666666</v>
      </c>
      <c r="CN42" s="5">
        <f ca="1">IF(CN$2&gt;Exit,0,Expense!CO162)</f>
        <v>166666.66666666666</v>
      </c>
      <c r="CO42" s="5">
        <f ca="1">IF(CO$2&gt;Exit,0,Expense!CP162)</f>
        <v>166666.66666666666</v>
      </c>
      <c r="CP42" s="5">
        <f ca="1">IF(CP$2&gt;Exit,0,Expense!CQ162)</f>
        <v>166666.66666666666</v>
      </c>
      <c r="CQ42" s="5">
        <f ca="1">IF(CQ$2&gt;Exit,0,Expense!CR162)</f>
        <v>166666.66666666666</v>
      </c>
      <c r="CR42" s="5">
        <f ca="1">IF(CR$2&gt;Exit,0,Expense!CS162)</f>
        <v>166666.66666666666</v>
      </c>
      <c r="CS42" s="5">
        <f ca="1">IF(CS$2&gt;Exit,0,Expense!CT162)</f>
        <v>166666.66666666666</v>
      </c>
      <c r="CT42" s="5">
        <f ca="1">IF(CT$2&gt;Exit,0,Expense!CU162)</f>
        <v>166666.66666666666</v>
      </c>
      <c r="CU42" s="5">
        <f ca="1">IF(CU$2&gt;Exit,0,Expense!CV162)</f>
        <v>166666.66666666666</v>
      </c>
      <c r="CV42" s="5">
        <f ca="1">IF(CV$2&gt;Exit,0,Expense!CW162)</f>
        <v>166666.66666666666</v>
      </c>
      <c r="CW42" s="5">
        <f ca="1">IF(CW$2&gt;Exit,0,Expense!CX162)</f>
        <v>166666.66666666666</v>
      </c>
      <c r="CX42" s="5">
        <f ca="1">IF(CX$2&gt;Exit,0,Expense!CY162)</f>
        <v>166666.66666666666</v>
      </c>
      <c r="CY42" s="5">
        <f ca="1">IF(CY$2&gt;Exit,0,Expense!CZ162)</f>
        <v>166666.66666666666</v>
      </c>
      <c r="CZ42" s="5">
        <f ca="1">IF(CZ$2&gt;Exit,0,Expense!DA162)</f>
        <v>166666.66666666666</v>
      </c>
      <c r="DA42" s="5">
        <f ca="1">IF(DA$2&gt;Exit,0,Expense!DB162)</f>
        <v>166666.66666666666</v>
      </c>
      <c r="DB42" s="5">
        <f ca="1">IF(DB$2&gt;Exit,0,Expense!DC162)</f>
        <v>166666.66666666666</v>
      </c>
      <c r="DC42" s="5">
        <f ca="1">IF(DC$2&gt;Exit,0,Expense!DD162)</f>
        <v>166666.66666666666</v>
      </c>
      <c r="DD42" s="5">
        <f ca="1">IF(DD$2&gt;Exit,0,Expense!DE162)</f>
        <v>166666.66666666666</v>
      </c>
      <c r="DE42" s="5">
        <f ca="1">IF(DE$2&gt;Exit,0,Expense!DF162)</f>
        <v>166666.66666666666</v>
      </c>
      <c r="DF42" s="5">
        <f ca="1">IF(DF$2&gt;Exit,0,Expense!DG162)</f>
        <v>166666.66666666666</v>
      </c>
      <c r="DG42" s="5">
        <f ca="1">IF(DG$2&gt;Exit,0,Expense!DH162)</f>
        <v>166666.66666666666</v>
      </c>
      <c r="DH42" s="5">
        <f ca="1">IF(DH$2&gt;Exit,0,Expense!DI162)</f>
        <v>166666.66666666666</v>
      </c>
      <c r="DI42" s="5">
        <f ca="1">IF(DI$2&gt;Exit,0,Expense!DJ162)</f>
        <v>166666.66666666666</v>
      </c>
      <c r="DJ42" s="5">
        <f ca="1">IF(DJ$2&gt;Exit,0,Expense!DK162)</f>
        <v>166666.66666666666</v>
      </c>
      <c r="DK42" s="5">
        <f ca="1">IF(DK$2&gt;Exit,0,Expense!DL162)</f>
        <v>166666.66666666666</v>
      </c>
      <c r="DL42" s="5">
        <f ca="1">IF(DL$2&gt;Exit,0,Expense!DM162)</f>
        <v>166666.66666666666</v>
      </c>
      <c r="DM42" s="5">
        <f ca="1">IF(DM$2&gt;Exit,0,Expense!DN162)</f>
        <v>166666.66666666666</v>
      </c>
      <c r="DN42" s="5">
        <f ca="1">IF(DN$2&gt;Exit,0,Expense!DO162)</f>
        <v>166666.66666666666</v>
      </c>
      <c r="DO42" s="5">
        <f ca="1">IF(DO$2&gt;Exit,0,Expense!DP162)</f>
        <v>166666.66666666666</v>
      </c>
      <c r="DP42" s="5">
        <f ca="1">IF(DP$2&gt;Exit,0,Expense!DQ162)</f>
        <v>166666.66666666666</v>
      </c>
      <c r="DQ42" s="5">
        <f ca="1">IF(DQ$2&gt;Exit,0,Expense!DR162)</f>
        <v>166666.66666666666</v>
      </c>
      <c r="DR42" s="5">
        <f ca="1">IF(DR$2&gt;Exit,0,Expense!DS162)</f>
        <v>166666.66666666666</v>
      </c>
      <c r="DS42" s="5">
        <f ca="1">IF(DS$2&gt;Exit,0,Expense!DT162)</f>
        <v>166666.66666666666</v>
      </c>
      <c r="DT42" s="5">
        <f ca="1">IF(DT$2&gt;Exit,0,Expense!DU162)</f>
        <v>166666.66666666666</v>
      </c>
      <c r="DU42" s="5">
        <f ca="1">IF(DU$2&gt;Exit,0,Expense!DV162)</f>
        <v>166666.66666666666</v>
      </c>
      <c r="DV42" s="5">
        <f ca="1">IF(DV$2&gt;Exit,0,Expense!DW162)</f>
        <v>166666.66666666666</v>
      </c>
      <c r="DW42" s="5">
        <f ca="1">IF(DW$2&gt;Exit,0,Expense!DX162)</f>
        <v>166666.66666666666</v>
      </c>
      <c r="DX42" s="5">
        <f ca="1">IF(DX$2&gt;Exit,0,Expense!DY162)</f>
        <v>166666.66666666666</v>
      </c>
      <c r="DY42" s="5">
        <f ca="1">IF(DY$2&gt;Exit,0,Expense!DZ162)</f>
        <v>166666.66666666666</v>
      </c>
      <c r="DZ42" s="5">
        <f ca="1">IF(DZ$2&gt;Exit,0,Expense!EA162)</f>
        <v>166666.66666666666</v>
      </c>
      <c r="EA42" s="5">
        <f ca="1">IF(EA$2&gt;Exit,0,Expense!EB162)</f>
        <v>166666.66666666666</v>
      </c>
      <c r="EB42" s="5">
        <f ca="1">IF(EB$2&gt;Exit,0,Expense!EC162)</f>
        <v>166666.66666666666</v>
      </c>
      <c r="EC42" s="5">
        <f ca="1">IF(EC$2&gt;Exit,0,Expense!ED162)</f>
        <v>166666.66666666666</v>
      </c>
      <c r="ED42" s="5">
        <f ca="1">IF(ED$2&gt;Exit,0,Expense!EE162)</f>
        <v>166666.66666666666</v>
      </c>
      <c r="EE42" s="5">
        <f ca="1">IF(EE$2&gt;Exit,0,Expense!EF162)</f>
        <v>166666.66666666666</v>
      </c>
      <c r="EF42" s="5">
        <f ca="1">IF(EF$2&gt;Exit,0,Expense!EG162)</f>
        <v>166666.66666666666</v>
      </c>
      <c r="EG42" s="5">
        <f ca="1">IF(EG$2&gt;Exit,0,Expense!EH162)</f>
        <v>166666.66666666666</v>
      </c>
      <c r="EH42" s="5">
        <f ca="1">IF(EH$2&gt;Exit,0,Expense!EI162)</f>
        <v>166666.66666666666</v>
      </c>
      <c r="EI42" s="5">
        <f ca="1">IF(EI$2&gt;Exit,0,Expense!EJ162)</f>
        <v>166666.66666666666</v>
      </c>
      <c r="EJ42" s="5">
        <f ca="1">IF(EJ$2&gt;Exit,0,Expense!EK162)</f>
        <v>166666.66666666666</v>
      </c>
      <c r="EK42" s="5">
        <f ca="1">IF(EK$2&gt;Exit,0,Expense!EL162)</f>
        <v>166666.66666666666</v>
      </c>
      <c r="EL42" s="5">
        <f ca="1">IF(EL$2&gt;Exit,0,Expense!EM162)</f>
        <v>166666.66666666666</v>
      </c>
      <c r="EM42" s="5">
        <f ca="1">IF(EM$2&gt;Exit,0,Expense!EN162)</f>
        <v>166666.66666666666</v>
      </c>
      <c r="EN42" s="5">
        <f ca="1">IF(EN$2&gt;Exit,0,Expense!EO162)</f>
        <v>166666.66666666666</v>
      </c>
      <c r="EO42" s="5">
        <f ca="1">IF(EO$2&gt;Exit,0,Expense!EP162)</f>
        <v>166666.66666666666</v>
      </c>
      <c r="EP42" s="5">
        <f ca="1">IF(EP$2&gt;Exit,0,Expense!EQ162)</f>
        <v>166666.66666666666</v>
      </c>
      <c r="EQ42" s="5">
        <f ca="1">IF(EQ$2&gt;Exit,0,Expense!ER162)</f>
        <v>166666.66666666666</v>
      </c>
      <c r="ER42" s="5">
        <f ca="1">IF(ER$2&gt;Exit,0,Expense!ES162)</f>
        <v>166666.66666666666</v>
      </c>
      <c r="ES42" s="5">
        <f ca="1">IF(ES$2&gt;Exit,0,Expense!ET162)</f>
        <v>166666.66666666666</v>
      </c>
      <c r="ET42" s="5">
        <f ca="1">IF(ET$2&gt;Exit,0,Expense!EU162)</f>
        <v>166666.66666666666</v>
      </c>
      <c r="EU42" s="5">
        <f ca="1">IF(EU$2&gt;Exit,0,Expense!EV162)</f>
        <v>166666.66666666666</v>
      </c>
      <c r="EV42" s="5">
        <f ca="1">IF(EV$2&gt;Exit,0,Expense!EW162)</f>
        <v>166666.66666666666</v>
      </c>
      <c r="EW42" s="5">
        <f ca="1">IF(EW$2&gt;Exit,0,Expense!EX162)</f>
        <v>166666.66666666666</v>
      </c>
      <c r="EX42" s="5">
        <f>IF(EX$2&gt;Exit,0,Expense!EY162)</f>
        <v>0</v>
      </c>
      <c r="EY42" s="5">
        <f>IF(EY$2&gt;Exit,0,Expense!EZ162)</f>
        <v>0</v>
      </c>
      <c r="EZ42" s="5">
        <f>IF(EZ$2&gt;Exit,0,Expense!FA162)</f>
        <v>0</v>
      </c>
      <c r="FA42" s="5">
        <f>IF(FA$2&gt;Exit,0,Expense!FB162)</f>
        <v>0</v>
      </c>
      <c r="FB42" s="5">
        <f>IF(FB$2&gt;Exit,0,Expense!FC162)</f>
        <v>0</v>
      </c>
      <c r="FC42" s="5">
        <f>IF(FC$2&gt;Exit,0,Expense!FD162)</f>
        <v>0</v>
      </c>
      <c r="FD42" s="5">
        <f>IF(FD$2&gt;Exit,0,Expense!FE162)</f>
        <v>0</v>
      </c>
      <c r="FE42" s="5">
        <f>IF(FE$2&gt;Exit,0,Expense!FF162)</f>
        <v>0</v>
      </c>
      <c r="FF42" s="5">
        <f>IF(FF$2&gt;Exit,0,Expense!FG162)</f>
        <v>0</v>
      </c>
      <c r="FG42" s="5">
        <f>IF(FG$2&gt;Exit,0,Expense!FH162)</f>
        <v>0</v>
      </c>
      <c r="FH42" s="5">
        <f>IF(FH$2&gt;Exit,0,Expense!FI162)</f>
        <v>0</v>
      </c>
      <c r="FI42" s="5">
        <f>IF(FI$2&gt;Exit,0,Expense!FJ162)</f>
        <v>0</v>
      </c>
      <c r="FJ42" s="5">
        <f>IF(FJ$2&gt;Exit,0,Expense!FK162)</f>
        <v>0</v>
      </c>
      <c r="FK42" s="5">
        <f>IF(FK$2&gt;Exit,0,Expense!FL162)</f>
        <v>0</v>
      </c>
      <c r="FL42" s="5">
        <f>IF(FL$2&gt;Exit,0,Expense!FM162)</f>
        <v>0</v>
      </c>
      <c r="FM42" s="5">
        <f>IF(FM$2&gt;Exit,0,Expense!FN162)</f>
        <v>0</v>
      </c>
      <c r="FN42" s="5">
        <f>IF(FN$2&gt;Exit,0,Expense!FO162)</f>
        <v>0</v>
      </c>
      <c r="FO42" s="5">
        <f>IF(FO$2&gt;Exit,0,Expense!FP162)</f>
        <v>0</v>
      </c>
      <c r="FP42" s="5">
        <f>IF(FP$2&gt;Exit,0,Expense!FQ162)</f>
        <v>0</v>
      </c>
      <c r="FQ42" s="5">
        <f>IF(FQ$2&gt;Exit,0,Expense!FR162)</f>
        <v>0</v>
      </c>
      <c r="FR42" s="5">
        <f>IF(FR$2&gt;Exit,0,Expense!FS162)</f>
        <v>0</v>
      </c>
      <c r="FS42" s="5">
        <f>IF(FS$2&gt;Exit,0,Expense!FT162)</f>
        <v>0</v>
      </c>
      <c r="FT42" s="5">
        <f>IF(FT$2&gt;Exit,0,Expense!FU162)</f>
        <v>0</v>
      </c>
      <c r="FU42" s="5">
        <f>IF(FU$2&gt;Exit,0,Expense!FV162)</f>
        <v>0</v>
      </c>
      <c r="FV42" s="5">
        <f>IF(FV$2&gt;Exit,0,Expense!FW162)</f>
        <v>0</v>
      </c>
      <c r="FW42" s="5">
        <f>IF(FW$2&gt;Exit,0,Expense!FX162)</f>
        <v>0</v>
      </c>
      <c r="FX42" s="5">
        <f>IF(FX$2&gt;Exit,0,Expense!FY162)</f>
        <v>0</v>
      </c>
      <c r="FY42" s="5">
        <f>IF(FY$2&gt;Exit,0,Expense!FZ162)</f>
        <v>0</v>
      </c>
      <c r="FZ42" s="5">
        <f>IF(FZ$2&gt;Exit,0,Expense!GA162)</f>
        <v>0</v>
      </c>
      <c r="GA42" s="5">
        <f>IF(GA$2&gt;Exit,0,Expense!GB162)</f>
        <v>0</v>
      </c>
      <c r="GB42" s="5">
        <f>IF(GB$2&gt;Exit,0,Expense!GC162)</f>
        <v>0</v>
      </c>
      <c r="GC42" s="5">
        <f>IF(GC$2&gt;Exit,0,Expense!GD162)</f>
        <v>0</v>
      </c>
      <c r="GD42" s="5">
        <f>IF(GD$2&gt;Exit,0,Expense!GE162)</f>
        <v>0</v>
      </c>
      <c r="GE42" s="5">
        <f>IF(GE$2&gt;Exit,0,Expense!GF162)</f>
        <v>0</v>
      </c>
      <c r="GF42" s="5">
        <f>IF(GF$2&gt;Exit,0,Expense!GG162)</f>
        <v>0</v>
      </c>
      <c r="GG42" s="5">
        <f>IF(GG$2&gt;Exit,0,Expense!GH162)</f>
        <v>0</v>
      </c>
      <c r="GH42" s="5">
        <f>IF(GH$2&gt;Exit,0,Expense!GI162)</f>
        <v>0</v>
      </c>
      <c r="GI42" s="5">
        <f>IF(GI$2&gt;Exit,0,Expense!GJ162)</f>
        <v>0</v>
      </c>
      <c r="GJ42" s="5">
        <f>IF(GJ$2&gt;Exit,0,Expense!GK162)</f>
        <v>0</v>
      </c>
      <c r="GK42" s="5">
        <f>IF(GK$2&gt;Exit,0,Expense!GL162)</f>
        <v>0</v>
      </c>
      <c r="GL42" s="5">
        <f>IF(GL$2&gt;Exit,0,Expense!GM162)</f>
        <v>0</v>
      </c>
      <c r="GM42" s="5">
        <f>IF(GM$2&gt;Exit,0,Expense!GN162)</f>
        <v>0</v>
      </c>
      <c r="GN42" s="5">
        <f>IF(GN$2&gt;Exit,0,Expense!GO162)</f>
        <v>0</v>
      </c>
      <c r="GO42" s="5">
        <f>IF(GO$2&gt;Exit,0,Expense!GP162)</f>
        <v>0</v>
      </c>
      <c r="GP42" s="5">
        <f>IF(GP$2&gt;Exit,0,Expense!GQ162)</f>
        <v>0</v>
      </c>
      <c r="GQ42" s="5">
        <f>IF(GQ$2&gt;Exit,0,Expense!GR162)</f>
        <v>0</v>
      </c>
      <c r="GR42" s="5">
        <f>IF(GR$2&gt;Exit,0,Expense!GS162)</f>
        <v>0</v>
      </c>
      <c r="GS42" s="5">
        <f>IF(GS$2&gt;Exit,0,Expense!GT162)</f>
        <v>0</v>
      </c>
      <c r="GT42" s="5">
        <f>IF(GT$2&gt;Exit,0,Expense!GU162)</f>
        <v>0</v>
      </c>
      <c r="GU42" s="5">
        <f>IF(GU$2&gt;Exit,0,Expense!GV162)</f>
        <v>0</v>
      </c>
      <c r="GV42" s="5">
        <f>IF(GV$2&gt;Exit,0,Expense!GW162)</f>
        <v>0</v>
      </c>
      <c r="GW42" s="5">
        <f>IF(GW$2&gt;Exit,0,Expense!GX162)</f>
        <v>0</v>
      </c>
      <c r="GX42" s="5">
        <f>IF(GX$2&gt;Exit,0,Expense!GY162)</f>
        <v>0</v>
      </c>
      <c r="GY42" s="5">
        <f>IF(GY$2&gt;Exit,0,Expense!GZ162)</f>
        <v>0</v>
      </c>
      <c r="GZ42" s="5">
        <f>IF(GZ$2&gt;Exit,0,Expense!HA162)</f>
        <v>0</v>
      </c>
      <c r="HA42" s="5">
        <f>IF(HA$2&gt;Exit,0,Expense!HB162)</f>
        <v>0</v>
      </c>
      <c r="HB42" s="5">
        <f>IF(HB$2&gt;Exit,0,Expense!HC162)</f>
        <v>0</v>
      </c>
      <c r="HC42" s="5">
        <f>IF(HC$2&gt;Exit,0,Expense!HD162)</f>
        <v>0</v>
      </c>
      <c r="HD42" s="5">
        <f>IF(HD$2&gt;Exit,0,Expense!HE162)</f>
        <v>0</v>
      </c>
      <c r="HE42" s="5">
        <f>IF(HE$2&gt;Exit,0,Expense!HF162)</f>
        <v>0</v>
      </c>
      <c r="HF42" s="5">
        <f>IF(HF$2&gt;Exit,0,Expense!HG162)</f>
        <v>0</v>
      </c>
      <c r="HG42" s="5">
        <f>IF(HG$2&gt;Exit,0,Expense!HH162)</f>
        <v>0</v>
      </c>
      <c r="HH42" s="5">
        <f>IF(HH$2&gt;Exit,0,Expense!HI162)</f>
        <v>0</v>
      </c>
      <c r="HI42" s="5">
        <f>IF(HI$2&gt;Exit,0,Expense!HJ162)</f>
        <v>0</v>
      </c>
      <c r="HJ42" s="5">
        <f>IF(HJ$2&gt;Exit,0,Expense!HK162)</f>
        <v>0</v>
      </c>
      <c r="HK42" s="5">
        <f>IF(HK$2&gt;Exit,0,Expense!HL162)</f>
        <v>0</v>
      </c>
      <c r="HL42" s="5">
        <f>IF(HL$2&gt;Exit,0,Expense!HM162)</f>
        <v>0</v>
      </c>
      <c r="HM42" s="5">
        <f>IF(HM$2&gt;Exit,0,Expense!HN162)</f>
        <v>0</v>
      </c>
      <c r="HN42" s="5">
        <f>IF(HN$2&gt;Exit,0,Expense!HO162)</f>
        <v>0</v>
      </c>
      <c r="HO42" s="5">
        <f>IF(HO$2&gt;Exit,0,Expense!HP162)</f>
        <v>0</v>
      </c>
      <c r="HP42" s="5">
        <f>IF(HP$2&gt;Exit,0,Expense!HQ162)</f>
        <v>0</v>
      </c>
      <c r="HQ42" s="5">
        <f>IF(HQ$2&gt;Exit,0,Expense!HR162)</f>
        <v>0</v>
      </c>
      <c r="HR42" s="5">
        <f>IF(HR$2&gt;Exit,0,Expense!HS162)</f>
        <v>0</v>
      </c>
      <c r="HS42" s="5">
        <f>IF(HS$2&gt;Exit,0,Expense!HT162)</f>
        <v>0</v>
      </c>
      <c r="HT42" s="5">
        <f>IF(HT$2&gt;Exit,0,Expense!HU162)</f>
        <v>0</v>
      </c>
      <c r="HU42" s="5">
        <f>IF(HU$2&gt;Exit,0,Expense!HV162)</f>
        <v>0</v>
      </c>
      <c r="HV42" s="5">
        <f>IF(HV$2&gt;Exit,0,Expense!HW162)</f>
        <v>0</v>
      </c>
      <c r="HW42" s="5">
        <f>IF(HW$2&gt;Exit,0,Expense!HX162)</f>
        <v>0</v>
      </c>
      <c r="HX42" s="5">
        <f>IF(HX$2&gt;Exit,0,Expense!HY162)</f>
        <v>0</v>
      </c>
      <c r="HY42" s="5">
        <f>IF(HY$2&gt;Exit,0,Expense!HZ162)</f>
        <v>0</v>
      </c>
      <c r="HZ42" s="5">
        <f>IF(HZ$2&gt;Exit,0,Expense!IA162)</f>
        <v>0</v>
      </c>
      <c r="IA42" s="5">
        <f>IF(IA$2&gt;Exit,0,Expense!IB162)</f>
        <v>0</v>
      </c>
      <c r="IB42" s="5">
        <f>IF(IB$2&gt;Exit,0,Expense!IC162)</f>
        <v>0</v>
      </c>
      <c r="IC42" s="5">
        <f>IF(IC$2&gt;Exit,0,Expense!ID162)</f>
        <v>0</v>
      </c>
      <c r="ID42" s="5">
        <f>IF(ID$2&gt;Exit,0,Expense!IE162)</f>
        <v>0</v>
      </c>
      <c r="IE42" s="5">
        <f>IF(IE$2&gt;Exit,0,Expense!IF162)</f>
        <v>0</v>
      </c>
      <c r="IF42" s="5">
        <f>IF(IF$2&gt;Exit,0,Expense!IG162)</f>
        <v>0</v>
      </c>
      <c r="IG42" s="5">
        <f>IF(IG$2&gt;Exit,0,Expense!IH162)</f>
        <v>0</v>
      </c>
      <c r="IH42" s="5">
        <f>IF(IH$2&gt;Exit,0,Expense!II162)</f>
        <v>0</v>
      </c>
      <c r="II42" s="5">
        <f>IF(II$2&gt;Exit,0,Expense!IJ162)</f>
        <v>0</v>
      </c>
      <c r="IJ42" s="5">
        <f>IF(IJ$2&gt;Exit,0,Expense!IK162)</f>
        <v>0</v>
      </c>
      <c r="IK42" s="5">
        <f>IF(IK$2&gt;Exit,0,Expense!IL162)</f>
        <v>0</v>
      </c>
      <c r="IL42" s="5">
        <f>IF(IL$2&gt;Exit,0,Expense!IM162)</f>
        <v>0</v>
      </c>
      <c r="IM42" s="5">
        <f>IF(IM$2&gt;Exit,0,Expense!IN162)</f>
        <v>0</v>
      </c>
      <c r="IN42" s="5">
        <f>IF(IN$2&gt;Exit,0,Expense!IO162)</f>
        <v>0</v>
      </c>
      <c r="IO42" s="5">
        <f>IF(IO$2&gt;Exit,0,Expense!IP162)</f>
        <v>0</v>
      </c>
      <c r="IP42" s="5">
        <f>IF(IP$2&gt;Exit,0,Expense!IQ162)</f>
        <v>0</v>
      </c>
      <c r="IQ42" s="5">
        <f>IF(IQ$2&gt;Exit,0,Expense!IR162)</f>
        <v>0</v>
      </c>
      <c r="IR42" s="5">
        <f>IF(IR$2&gt;Exit,0,Expense!IS162)</f>
        <v>0</v>
      </c>
      <c r="IS42" s="5">
        <f>IF(IS$2&gt;Exit,0,Expense!IT162)</f>
        <v>0</v>
      </c>
      <c r="IT42" s="5">
        <f>IF(IT$2&gt;Exit,0,Expense!IU162)</f>
        <v>0</v>
      </c>
      <c r="IU42" s="5">
        <f>IF(IU$2&gt;Exit,0,Expense!IV162)</f>
        <v>0</v>
      </c>
      <c r="IV42" s="5">
        <f>IF(IV$2&gt;Exit,0,Expense!IW162)</f>
        <v>0</v>
      </c>
      <c r="IW42" s="5">
        <f>IF(IW$2&gt;Exit,0,Expense!IX162)</f>
        <v>0</v>
      </c>
      <c r="IX42" s="5">
        <f>IF(IX$2&gt;Exit,0,Expense!IY162)</f>
        <v>0</v>
      </c>
      <c r="IY42" s="5">
        <f>IF(IY$2&gt;Exit,0,Expense!IZ162)</f>
        <v>0</v>
      </c>
      <c r="IZ42" s="5">
        <f>IF(IZ$2&gt;Exit,0,Expense!JA162)</f>
        <v>0</v>
      </c>
      <c r="JA42" s="5">
        <f>IF(JA$2&gt;Exit,0,Expense!JB162)</f>
        <v>0</v>
      </c>
      <c r="JB42" s="5">
        <f>IF(JB$2&gt;Exit,0,Expense!JC162)</f>
        <v>0</v>
      </c>
      <c r="JC42" s="5">
        <f>IF(JC$2&gt;Exit,0,Expense!JD162)</f>
        <v>0</v>
      </c>
      <c r="JD42" s="5">
        <f>IF(JD$2&gt;Exit,0,Expense!JE162)</f>
        <v>0</v>
      </c>
      <c r="JE42" s="5">
        <f>IF(JE$2&gt;Exit,0,Expense!JF162)</f>
        <v>0</v>
      </c>
      <c r="JF42" s="5">
        <f>IF(JF$2&gt;Exit,0,Expense!JG162)</f>
        <v>0</v>
      </c>
      <c r="JG42" s="5">
        <f>IF(JG$2&gt;Exit,0,Expense!JH162)</f>
        <v>0</v>
      </c>
      <c r="JH42" s="5">
        <f>IF(JH$2&gt;Exit,0,Expense!JI162)</f>
        <v>0</v>
      </c>
      <c r="JI42" s="5">
        <f>IF(JI$2&gt;Exit,0,Expense!JJ162)</f>
        <v>0</v>
      </c>
      <c r="JJ42" s="5">
        <f>IF(JJ$2&gt;Exit,0,Expense!JK162)</f>
        <v>0</v>
      </c>
      <c r="JK42" s="5">
        <f>IF(JK$2&gt;Exit,0,Expense!JL162)</f>
        <v>0</v>
      </c>
      <c r="JL42" s="5">
        <f>IF(JL$2&gt;Exit,0,Expense!JM162)</f>
        <v>0</v>
      </c>
      <c r="JM42" s="5">
        <f>IF(JM$2&gt;Exit,0,Expense!JN162)</f>
        <v>0</v>
      </c>
      <c r="JN42" s="5">
        <f>IF(JN$2&gt;Exit,0,Expense!JO162)</f>
        <v>0</v>
      </c>
      <c r="JO42" s="5">
        <f>IF(JO$2&gt;Exit,0,Expense!JP162)</f>
        <v>0</v>
      </c>
      <c r="JP42" s="5">
        <f>IF(JP$2&gt;Exit,0,Expense!JQ162)</f>
        <v>0</v>
      </c>
      <c r="JQ42" s="5">
        <f>IF(JQ$2&gt;Exit,0,Expense!JR162)</f>
        <v>0</v>
      </c>
      <c r="JR42" s="5">
        <f>IF(JR$2&gt;Exit,0,Expense!JS162)</f>
        <v>0</v>
      </c>
      <c r="JS42" s="5">
        <f>IF(JS$2&gt;Exit,0,Expense!JT162)</f>
        <v>0</v>
      </c>
      <c r="JT42" s="5">
        <f>IF(JT$2&gt;Exit,0,Expense!JU162)</f>
        <v>0</v>
      </c>
      <c r="JU42" s="5">
        <f>IF(JU$2&gt;Exit,0,Expense!JV162)</f>
        <v>0</v>
      </c>
      <c r="JV42" s="5">
        <f>IF(JV$2&gt;Exit,0,Expense!JW162)</f>
        <v>0</v>
      </c>
      <c r="JW42" s="5">
        <f>IF(JW$2&gt;Exit,0,Expense!JX162)</f>
        <v>0</v>
      </c>
      <c r="JX42" s="5">
        <f>IF(JX$2&gt;Exit,0,Expense!JY162)</f>
        <v>0</v>
      </c>
      <c r="JY42" s="5">
        <f>IF(JY$2&gt;Exit,0,Expense!JZ162)</f>
        <v>0</v>
      </c>
      <c r="JZ42" s="5">
        <f>IF(JZ$2&gt;Exit,0,Expense!KA162)</f>
        <v>0</v>
      </c>
      <c r="KA42" s="5">
        <f>IF(KA$2&gt;Exit,0,Expense!KB162)</f>
        <v>0</v>
      </c>
      <c r="KB42" s="5">
        <f>IF(KB$2&gt;Exit,0,Expense!KC162)</f>
        <v>0</v>
      </c>
      <c r="KC42" s="5">
        <f>IF(KC$2&gt;Exit,0,Expense!KD162)</f>
        <v>0</v>
      </c>
      <c r="KD42" s="5">
        <f>IF(KD$2&gt;Exit,0,Expense!KE162)</f>
        <v>0</v>
      </c>
      <c r="KE42" s="5">
        <f>IF(KE$2&gt;Exit,0,Expense!KF162)</f>
        <v>0</v>
      </c>
      <c r="KF42" s="5">
        <f>IF(KF$2&gt;Exit,0,Expense!KG162)</f>
        <v>0</v>
      </c>
      <c r="KG42" s="5">
        <f>IF(KG$2&gt;Exit,0,Expense!KH162)</f>
        <v>0</v>
      </c>
      <c r="KH42" s="5">
        <f>IF(KH$2&gt;Exit,0,Expense!KI162)</f>
        <v>0</v>
      </c>
      <c r="KI42" s="5">
        <f>IF(KI$2&gt;Exit,0,Expense!KJ162)</f>
        <v>0</v>
      </c>
      <c r="KJ42" s="5">
        <f>IF(KJ$2&gt;Exit,0,Expense!KK162)</f>
        <v>0</v>
      </c>
      <c r="KK42" s="5">
        <f>IF(KK$2&gt;Exit,0,Expense!KL162)</f>
        <v>0</v>
      </c>
      <c r="KL42" s="5">
        <f>IF(KL$2&gt;Exit,0,Expense!KM162)</f>
        <v>0</v>
      </c>
      <c r="KM42" s="5">
        <f>IF(KM$2&gt;Exit,0,Expense!KN162)</f>
        <v>0</v>
      </c>
      <c r="KN42" s="5">
        <f>IF(KN$2&gt;Exit,0,Expense!KO162)</f>
        <v>0</v>
      </c>
      <c r="KO42" s="5">
        <f>IF(KO$2&gt;Exit,0,Expense!KP162)</f>
        <v>0</v>
      </c>
      <c r="KP42" s="5">
        <f>IF(KP$2&gt;Exit,0,Expense!KQ162)</f>
        <v>0</v>
      </c>
      <c r="KQ42" s="5">
        <f>IF(KQ$2&gt;Exit,0,Expense!KR162)</f>
        <v>0</v>
      </c>
      <c r="KR42" s="5">
        <f>IF(KR$2&gt;Exit,0,Expense!KS162)</f>
        <v>0</v>
      </c>
      <c r="KS42" s="5">
        <f>IF(KS$2&gt;Exit,0,Expense!KT162)</f>
        <v>0</v>
      </c>
      <c r="KT42" s="5">
        <f>IF(KT$2&gt;Exit,0,Expense!KU162)</f>
        <v>0</v>
      </c>
      <c r="KU42" s="5">
        <f>IF(KU$2&gt;Exit,0,Expense!KV162)</f>
        <v>0</v>
      </c>
      <c r="KV42" s="5">
        <f>IF(KV$2&gt;Exit,0,Expense!KW162)</f>
        <v>0</v>
      </c>
      <c r="KW42" s="5">
        <f>IF(KW$2&gt;Exit,0,Expense!KX162)</f>
        <v>0</v>
      </c>
    </row>
    <row r="43" spans="1:309">
      <c r="A43" s="386"/>
      <c r="B43" s="387" t="s">
        <v>515</v>
      </c>
      <c r="D43" s="5">
        <f ca="1">D44+D33</f>
        <v>1666666.6666666667</v>
      </c>
      <c r="E43" s="5">
        <f t="shared" ref="E43:BP43" ca="1" si="968">E44+E33</f>
        <v>1666666.6666666667</v>
      </c>
      <c r="F43" s="5">
        <f t="shared" ca="1" si="968"/>
        <v>1666666.6666666667</v>
      </c>
      <c r="G43" s="5">
        <f t="shared" ca="1" si="968"/>
        <v>1666666.6666666667</v>
      </c>
      <c r="H43" s="5">
        <f t="shared" ca="1" si="968"/>
        <v>1666666.6666666667</v>
      </c>
      <c r="I43" s="5">
        <f t="shared" ca="1" si="968"/>
        <v>1666666.6666666667</v>
      </c>
      <c r="J43" s="5">
        <f t="shared" ca="1" si="968"/>
        <v>833333.33333333337</v>
      </c>
      <c r="K43" s="5">
        <f t="shared" ca="1" si="968"/>
        <v>833333.33333333337</v>
      </c>
      <c r="L43" s="5">
        <f t="shared" ca="1" si="968"/>
        <v>833333.33333333337</v>
      </c>
      <c r="M43" s="5">
        <f t="shared" ca="1" si="968"/>
        <v>833333.33333333337</v>
      </c>
      <c r="N43" s="5">
        <f t="shared" ca="1" si="968"/>
        <v>833333.33333333337</v>
      </c>
      <c r="O43" s="5">
        <f t="shared" ca="1" si="968"/>
        <v>833333.33333333337</v>
      </c>
      <c r="P43" s="5">
        <f t="shared" ca="1" si="968"/>
        <v>833333.33333333337</v>
      </c>
      <c r="Q43" s="5">
        <f t="shared" ca="1" si="968"/>
        <v>833333.33333333337</v>
      </c>
      <c r="R43" s="5">
        <f t="shared" ca="1" si="968"/>
        <v>833333.33333333337</v>
      </c>
      <c r="S43" s="5">
        <f t="shared" ca="1" si="968"/>
        <v>833333.33333333337</v>
      </c>
      <c r="T43" s="5">
        <f t="shared" ca="1" si="968"/>
        <v>833333.33333333337</v>
      </c>
      <c r="U43" s="5">
        <f t="shared" ca="1" si="968"/>
        <v>833333.33333333337</v>
      </c>
      <c r="V43" s="5">
        <f t="shared" ca="1" si="968"/>
        <v>833333.33333333337</v>
      </c>
      <c r="W43" s="5">
        <f t="shared" ca="1" si="968"/>
        <v>833333.33333333337</v>
      </c>
      <c r="X43" s="5">
        <f t="shared" ca="1" si="968"/>
        <v>833333.33333333337</v>
      </c>
      <c r="Y43" s="5">
        <f t="shared" ca="1" si="968"/>
        <v>833333.33333333337</v>
      </c>
      <c r="Z43" s="5">
        <f t="shared" ca="1" si="968"/>
        <v>833333.33333333337</v>
      </c>
      <c r="AA43" s="5">
        <f t="shared" ca="1" si="968"/>
        <v>833333.33333333337</v>
      </c>
      <c r="AB43" s="5">
        <f t="shared" ca="1" si="968"/>
        <v>833333.33333333337</v>
      </c>
      <c r="AC43" s="5">
        <f t="shared" ca="1" si="968"/>
        <v>833333.33333333337</v>
      </c>
      <c r="AD43" s="5">
        <f t="shared" ca="1" si="968"/>
        <v>833333.33333333337</v>
      </c>
      <c r="AE43" s="5">
        <f t="shared" ca="1" si="968"/>
        <v>833333.33333333337</v>
      </c>
      <c r="AF43" s="5">
        <f t="shared" ca="1" si="968"/>
        <v>833333.33333333337</v>
      </c>
      <c r="AG43" s="5">
        <f t="shared" ca="1" si="968"/>
        <v>833333.33333333337</v>
      </c>
      <c r="AH43" s="5">
        <f t="shared" ca="1" si="968"/>
        <v>833333.33333333337</v>
      </c>
      <c r="AI43" s="5">
        <f t="shared" ca="1" si="968"/>
        <v>833333.33333333337</v>
      </c>
      <c r="AJ43" s="5">
        <f t="shared" ca="1" si="968"/>
        <v>833333.33333333337</v>
      </c>
      <c r="AK43" s="5">
        <f t="shared" ca="1" si="968"/>
        <v>833333.33333333337</v>
      </c>
      <c r="AL43" s="5">
        <f t="shared" ca="1" si="968"/>
        <v>833333.33333333337</v>
      </c>
      <c r="AM43" s="5">
        <f t="shared" ca="1" si="968"/>
        <v>833333.33333333337</v>
      </c>
      <c r="AN43" s="5">
        <f t="shared" ca="1" si="968"/>
        <v>833333.33333333337</v>
      </c>
      <c r="AO43" s="5">
        <f t="shared" ca="1" si="968"/>
        <v>833333.33333333337</v>
      </c>
      <c r="AP43" s="5">
        <f t="shared" ca="1" si="968"/>
        <v>833333.33333333337</v>
      </c>
      <c r="AQ43" s="5">
        <f t="shared" ca="1" si="968"/>
        <v>833333.33333333337</v>
      </c>
      <c r="AR43" s="5">
        <f t="shared" ca="1" si="968"/>
        <v>833333.33333333337</v>
      </c>
      <c r="AS43" s="5">
        <f t="shared" ca="1" si="968"/>
        <v>833333.33333333337</v>
      </c>
      <c r="AT43" s="5">
        <f t="shared" ca="1" si="968"/>
        <v>833333.33333333337</v>
      </c>
      <c r="AU43" s="5">
        <f t="shared" ca="1" si="968"/>
        <v>833333.33333333337</v>
      </c>
      <c r="AV43" s="5">
        <f t="shared" ca="1" si="968"/>
        <v>833333.33333333337</v>
      </c>
      <c r="AW43" s="5">
        <f t="shared" ca="1" si="968"/>
        <v>833333.33333333337</v>
      </c>
      <c r="AX43" s="5">
        <f t="shared" ca="1" si="968"/>
        <v>833333.33333333337</v>
      </c>
      <c r="AY43" s="5">
        <f t="shared" ca="1" si="968"/>
        <v>833333.33333333337</v>
      </c>
      <c r="AZ43" s="5">
        <f t="shared" ca="1" si="968"/>
        <v>833333.33333333337</v>
      </c>
      <c r="BA43" s="5">
        <f t="shared" ca="1" si="968"/>
        <v>833333.33333333337</v>
      </c>
      <c r="BB43" s="5">
        <f t="shared" ca="1" si="968"/>
        <v>833333.33333333337</v>
      </c>
      <c r="BC43" s="5">
        <f t="shared" ca="1" si="968"/>
        <v>833333.33333333337</v>
      </c>
      <c r="BD43" s="5">
        <f t="shared" ca="1" si="968"/>
        <v>833333.33333333337</v>
      </c>
      <c r="BE43" s="5">
        <f t="shared" ca="1" si="968"/>
        <v>833333.33333333337</v>
      </c>
      <c r="BF43" s="5">
        <f t="shared" ca="1" si="968"/>
        <v>833333.33333333337</v>
      </c>
      <c r="BG43" s="5">
        <f t="shared" ca="1" si="968"/>
        <v>833333.33333333337</v>
      </c>
      <c r="BH43" s="5">
        <f t="shared" ca="1" si="968"/>
        <v>833333.33333333337</v>
      </c>
      <c r="BI43" s="5">
        <f t="shared" ca="1" si="968"/>
        <v>833333.33333333337</v>
      </c>
      <c r="BJ43" s="5">
        <f t="shared" ca="1" si="968"/>
        <v>833333.33333333337</v>
      </c>
      <c r="BK43" s="5">
        <f t="shared" ca="1" si="968"/>
        <v>833333.33333333337</v>
      </c>
      <c r="BL43" s="5">
        <f t="shared" ca="1" si="968"/>
        <v>833333.33333333337</v>
      </c>
      <c r="BM43" s="5">
        <f t="shared" ca="1" si="968"/>
        <v>833333.33333333337</v>
      </c>
      <c r="BN43" s="5">
        <f t="shared" ca="1" si="968"/>
        <v>833333.33333333337</v>
      </c>
      <c r="BO43" s="5">
        <f t="shared" ca="1" si="968"/>
        <v>833333.33333333337</v>
      </c>
      <c r="BP43" s="5">
        <f t="shared" ca="1" si="968"/>
        <v>833333.33333333337</v>
      </c>
      <c r="BQ43" s="5">
        <f t="shared" ref="BQ43" ca="1" si="969">BQ44+BQ33</f>
        <v>833333.33333333337</v>
      </c>
      <c r="BR43" s="5">
        <f t="shared" ref="BR43" ca="1" si="970">BR44+BR33</f>
        <v>833333.33333333337</v>
      </c>
      <c r="BS43" s="5">
        <f t="shared" ref="BS43" ca="1" si="971">BS44+BS33</f>
        <v>833333.33333333337</v>
      </c>
      <c r="BT43" s="5">
        <f t="shared" ref="BT43" ca="1" si="972">BT44+BT33</f>
        <v>833333.33333333337</v>
      </c>
      <c r="BU43" s="5">
        <f t="shared" ref="BU43" ca="1" si="973">BU44+BU33</f>
        <v>833333.33333333337</v>
      </c>
      <c r="BV43" s="5">
        <f t="shared" ref="BV43" ca="1" si="974">BV44+BV33</f>
        <v>833333.33333333337</v>
      </c>
      <c r="BW43" s="5">
        <f t="shared" ref="BW43" ca="1" si="975">BW44+BW33</f>
        <v>833333.33333333337</v>
      </c>
      <c r="BX43" s="5">
        <f t="shared" ref="BX43" ca="1" si="976">BX44+BX33</f>
        <v>833333.33333333337</v>
      </c>
      <c r="BY43" s="5">
        <f t="shared" ref="BY43" ca="1" si="977">BY44+BY33</f>
        <v>833333.33333333337</v>
      </c>
      <c r="BZ43" s="5">
        <f t="shared" ref="BZ43" ca="1" si="978">BZ44+BZ33</f>
        <v>-6860501.9783532899</v>
      </c>
      <c r="CA43" s="5">
        <f t="shared" ref="CA43" ca="1" si="979">CA44+CA33</f>
        <v>134318.39046631521</v>
      </c>
      <c r="CB43" s="5">
        <f t="shared" ref="CB43" ca="1" si="980">CB44+CB33</f>
        <v>193448.12499789981</v>
      </c>
      <c r="CC43" s="5">
        <f t="shared" ref="CC43" ca="1" si="981">CC44+CC33</f>
        <v>-68725.650831819541</v>
      </c>
      <c r="CD43" s="5">
        <f t="shared" ref="CD43" ca="1" si="982">CD44+CD33</f>
        <v>1140428.2254647678</v>
      </c>
      <c r="CE43" s="5">
        <f t="shared" ref="CE43" ca="1" si="983">CE44+CE33</f>
        <v>1108938.4018194426</v>
      </c>
      <c r="CF43" s="5">
        <f t="shared" ref="CF43" ca="1" si="984">CF44+CF33</f>
        <v>1108553.6686125211</v>
      </c>
      <c r="CG43" s="5">
        <f t="shared" ref="CG43" ca="1" si="985">CG44+CG33</f>
        <v>1232253.3694457761</v>
      </c>
      <c r="CH43" s="5">
        <f t="shared" ref="CH43" ca="1" si="986">CH44+CH33</f>
        <v>1252142.3277008955</v>
      </c>
      <c r="CI43" s="5">
        <f t="shared" ref="CI43" ca="1" si="987">CI44+CI33</f>
        <v>1272031.2859560144</v>
      </c>
      <c r="CJ43" s="5">
        <f t="shared" ref="CJ43" ca="1" si="988">CJ44+CJ33</f>
        <v>1773358.8030767445</v>
      </c>
      <c r="CK43" s="5">
        <f t="shared" ref="CK43" ca="1" si="989">CK44+CK33</f>
        <v>1793247.7613318635</v>
      </c>
      <c r="CL43" s="5">
        <f t="shared" ref="CL43" ca="1" si="990">CL44+CL33</f>
        <v>1857794.2315210407</v>
      </c>
      <c r="CM43" s="5">
        <f t="shared" ref="CM43" ca="1" si="991">CM44+CM33</f>
        <v>1941611.9233898944</v>
      </c>
      <c r="CN43" s="5">
        <f t="shared" ref="CN43" ca="1" si="992">CN44+CN33</f>
        <v>1953542.2145499133</v>
      </c>
      <c r="CO43" s="5">
        <f t="shared" ref="CO43" ca="1" si="993">CO44+CO33</f>
        <v>1962625.6545255007</v>
      </c>
      <c r="CP43" s="5">
        <f t="shared" ref="CP43" ca="1" si="994">CP44+CP33</f>
        <v>1962625.6545255007</v>
      </c>
      <c r="CQ43" s="5">
        <f t="shared" ref="CQ43" ca="1" si="995">CQ44+CQ33</f>
        <v>1962625.6545255007</v>
      </c>
      <c r="CR43" s="5">
        <f t="shared" ref="CR43" ca="1" si="996">CR44+CR33</f>
        <v>1962625.6545255007</v>
      </c>
      <c r="CS43" s="5">
        <f t="shared" ref="CS43" ca="1" si="997">CS44+CS33</f>
        <v>1962625.6545255007</v>
      </c>
      <c r="CT43" s="5">
        <f t="shared" ref="CT43" ca="1" si="998">CT44+CT33</f>
        <v>1962625.6545255007</v>
      </c>
      <c r="CU43" s="5">
        <f t="shared" ref="CU43" ca="1" si="999">CU44+CU33</f>
        <v>1962625.6545255007</v>
      </c>
      <c r="CV43" s="5">
        <f t="shared" ref="CV43" ca="1" si="1000">CV44+CV33</f>
        <v>1934356.6299645519</v>
      </c>
      <c r="CW43" s="5">
        <f t="shared" ref="CW43" ca="1" si="1001">CW44+CW33</f>
        <v>1934356.6299645519</v>
      </c>
      <c r="CX43" s="5">
        <f t="shared" ref="CX43" ca="1" si="1002">CX44+CX33</f>
        <v>1730987.534126247</v>
      </c>
      <c r="CY43" s="5">
        <f t="shared" ref="CY43" ca="1" si="1003">CY44+CY33</f>
        <v>1956756.9011174149</v>
      </c>
      <c r="CZ43" s="5">
        <f t="shared" ref="CZ43" ca="1" si="1004">CZ44+CZ33</f>
        <v>2036977.8009542844</v>
      </c>
      <c r="DA43" s="5">
        <f t="shared" ref="DA43" ca="1" si="1005">DA44+DA33</f>
        <v>2040052.4002334708</v>
      </c>
      <c r="DB43" s="5">
        <f t="shared" ref="DB43" ca="1" si="1006">DB44+DB33</f>
        <v>2049590.0122078371</v>
      </c>
      <c r="DC43" s="5">
        <f t="shared" ref="DC43" ca="1" si="1007">DC44+DC33</f>
        <v>2049590.0122078371</v>
      </c>
      <c r="DD43" s="5">
        <f t="shared" ref="DD43" ca="1" si="1008">DD44+DD33</f>
        <v>2049590.0122078371</v>
      </c>
      <c r="DE43" s="5">
        <f t="shared" ref="DE43" ca="1" si="1009">DE44+DE33</f>
        <v>2049590.0122078371</v>
      </c>
      <c r="DF43" s="5">
        <f t="shared" ref="DF43" ca="1" si="1010">DF44+DF33</f>
        <v>2049590.0122078371</v>
      </c>
      <c r="DG43" s="5">
        <f t="shared" ref="DG43" ca="1" si="1011">DG44+DG33</f>
        <v>2049590.0122078371</v>
      </c>
      <c r="DH43" s="5">
        <f t="shared" ref="DH43" ca="1" si="1012">DH44+DH33</f>
        <v>2019982.9109605069</v>
      </c>
      <c r="DI43" s="5">
        <f t="shared" ref="DI43" ca="1" si="1013">DI44+DI33</f>
        <v>2019982.9109605069</v>
      </c>
      <c r="DJ43" s="5">
        <f t="shared" ref="DJ43" ca="1" si="1014">DJ44+DJ33</f>
        <v>1579702.7415298286</v>
      </c>
      <c r="DK43" s="5">
        <f t="shared" ref="DK43" ca="1" si="1015">DK44+DK33</f>
        <v>1975636.6648770738</v>
      </c>
      <c r="DL43" s="5">
        <f t="shared" ref="DL43" ca="1" si="1016">DL44+DL33</f>
        <v>1975636.6648770738</v>
      </c>
      <c r="DM43" s="5">
        <f t="shared" ref="DM43" ca="1" si="1017">DM44+DM33</f>
        <v>2130596.468548099</v>
      </c>
      <c r="DN43" s="5">
        <f t="shared" ref="DN43" ca="1" si="1018">DN44+DN33</f>
        <v>2140610.9611211848</v>
      </c>
      <c r="DO43" s="5">
        <f t="shared" ref="DO43" ca="1" si="1019">DO44+DO33</f>
        <v>2140610.9611211848</v>
      </c>
      <c r="DP43" s="5">
        <f t="shared" ref="DP43" ca="1" si="1020">DP44+DP33</f>
        <v>2140610.9611211848</v>
      </c>
      <c r="DQ43" s="5">
        <f t="shared" ref="DQ43" ca="1" si="1021">DQ44+DQ33</f>
        <v>2140610.9611211848</v>
      </c>
      <c r="DR43" s="5">
        <f t="shared" ref="DR43" ca="1" si="1022">DR44+DR33</f>
        <v>2140610.9611211848</v>
      </c>
      <c r="DS43" s="5">
        <f t="shared" ref="DS43" ca="1" si="1023">DS44+DS33</f>
        <v>2140610.9611211848</v>
      </c>
      <c r="DT43" s="5">
        <f t="shared" ref="DT43" ca="1" si="1024">DT44+DT33</f>
        <v>2109601.1405894035</v>
      </c>
      <c r="DU43" s="5">
        <f t="shared" ref="DU43" ca="1" si="1025">DU44+DU33</f>
        <v>2109601.1405894035</v>
      </c>
      <c r="DV43" s="5">
        <f t="shared" ref="DV43" ca="1" si="1026">DV44+DV33</f>
        <v>538271.35610387858</v>
      </c>
      <c r="DW43" s="5">
        <f t="shared" ref="DW43" ca="1" si="1027">DW44+DW33</f>
        <v>1625367.6521795797</v>
      </c>
      <c r="DX43" s="5">
        <f t="shared" ref="DX43" ca="1" si="1028">DX44+DX33</f>
        <v>1718022.7914911644</v>
      </c>
      <c r="DY43" s="5">
        <f t="shared" ref="DY43" ca="1" si="1029">DY44+DY33</f>
        <v>1977612.8847283064</v>
      </c>
      <c r="DZ43" s="5">
        <f t="shared" ref="DZ43" ca="1" si="1030">DZ44+DZ33</f>
        <v>2230229.7868002513</v>
      </c>
      <c r="EA43" s="5">
        <f t="shared" ref="EA43" ca="1" si="1031">EA44+EA33</f>
        <v>2230229.7868002513</v>
      </c>
      <c r="EB43" s="5">
        <f t="shared" ref="EB43" ca="1" si="1032">EB44+EB33</f>
        <v>2230229.7868002513</v>
      </c>
      <c r="EC43" s="5">
        <f t="shared" ref="EC43:ED43" ca="1" si="1033">EC44+EC33</f>
        <v>2230229.7868002513</v>
      </c>
      <c r="ED43" s="5">
        <f t="shared" ca="1" si="1033"/>
        <v>2230229.7868002513</v>
      </c>
      <c r="EE43" s="5">
        <f t="shared" ref="EE43" ca="1" si="1034">EE44+EE33</f>
        <v>2230229.7868002513</v>
      </c>
      <c r="EF43" s="5">
        <f t="shared" ref="EF43" ca="1" si="1035">EF44+EF33</f>
        <v>2197749.4400931355</v>
      </c>
      <c r="EG43" s="5">
        <f t="shared" ref="EG43" ca="1" si="1036">EG44+EG33</f>
        <v>2197749.4400931355</v>
      </c>
      <c r="EH43" s="5">
        <f t="shared" ref="EH43" ca="1" si="1037">EH44+EH33</f>
        <v>2214393.3052413152</v>
      </c>
      <c r="EI43" s="5">
        <f t="shared" ref="EI43" ca="1" si="1038">EI44+EI33</f>
        <v>2319002.6673950702</v>
      </c>
      <c r="EJ43" s="5">
        <f t="shared" ref="EJ43" ca="1" si="1039">EJ44+EJ33</f>
        <v>2319002.6673950702</v>
      </c>
      <c r="EK43" s="5">
        <f t="shared" ref="EK43" ca="1" si="1040">EK44+EK33</f>
        <v>2319002.6673950702</v>
      </c>
      <c r="EL43" s="5">
        <f t="shared" ref="EL43" ca="1" si="1041">EL44+EL33</f>
        <v>2319002.6673950702</v>
      </c>
      <c r="EM43" s="5">
        <f t="shared" ref="EM43" ca="1" si="1042">EM44+EM33</f>
        <v>2319002.6673950702</v>
      </c>
      <c r="EN43" s="5">
        <f t="shared" ref="EN43" ca="1" si="1043">EN44+EN33</f>
        <v>2319002.6673950702</v>
      </c>
      <c r="EO43" s="5">
        <f t="shared" ref="EO43" ca="1" si="1044">EO44+EO33</f>
        <v>2319002.6673950702</v>
      </c>
      <c r="EP43" s="5">
        <f t="shared" ref="EP43" ca="1" si="1045">EP44+EP33</f>
        <v>2319002.6673950702</v>
      </c>
      <c r="EQ43" s="5">
        <f t="shared" ref="EQ43" ca="1" si="1046">EQ44+EQ33</f>
        <v>2319002.6673950702</v>
      </c>
      <c r="ER43" s="5">
        <f t="shared" ref="ER43" ca="1" si="1047">ER44+ER33</f>
        <v>2284980.6671493887</v>
      </c>
      <c r="ES43" s="5">
        <f t="shared" ref="ES43" ca="1" si="1048">ES44+ES33</f>
        <v>2284980.6671493887</v>
      </c>
      <c r="ET43" s="5">
        <f t="shared" ref="ET43" ca="1" si="1049">ET44+ET33</f>
        <v>1549622.0346117683</v>
      </c>
      <c r="EU43" s="5">
        <f t="shared" ref="EU43" ca="1" si="1050">EU44+EU33</f>
        <v>2101901.514254285</v>
      </c>
      <c r="EV43" s="5">
        <f t="shared" ref="EV43" ca="1" si="1051">EV44+EV33</f>
        <v>2131818.7839429486</v>
      </c>
      <c r="EW43" s="5">
        <f t="shared" ref="EW43" ca="1" si="1052">EW44+EW33</f>
        <v>2317647.3553042617</v>
      </c>
      <c r="EX43" s="5">
        <f t="shared" ref="EX43" si="1053">EX44+EX33</f>
        <v>0</v>
      </c>
      <c r="EY43" s="5">
        <f t="shared" ref="EY43" si="1054">EY44+EY33</f>
        <v>0</v>
      </c>
      <c r="EZ43" s="5">
        <f t="shared" ref="EZ43" si="1055">EZ44+EZ33</f>
        <v>0</v>
      </c>
      <c r="FA43" s="5">
        <f t="shared" ref="FA43" si="1056">FA44+FA33</f>
        <v>0</v>
      </c>
      <c r="FB43" s="5">
        <f t="shared" ref="FB43" si="1057">FB44+FB33</f>
        <v>0</v>
      </c>
      <c r="FC43" s="5">
        <f t="shared" ref="FC43" si="1058">FC44+FC33</f>
        <v>0</v>
      </c>
      <c r="FD43" s="5">
        <f t="shared" ref="FD43" si="1059">FD44+FD33</f>
        <v>0</v>
      </c>
      <c r="FE43" s="5">
        <f t="shared" ref="FE43" si="1060">FE44+FE33</f>
        <v>0</v>
      </c>
      <c r="FF43" s="5">
        <f t="shared" ref="FF43" si="1061">FF44+FF33</f>
        <v>0</v>
      </c>
      <c r="FG43" s="5">
        <f t="shared" ref="FG43" si="1062">FG44+FG33</f>
        <v>0</v>
      </c>
      <c r="FH43" s="5">
        <f t="shared" ref="FH43" si="1063">FH44+FH33</f>
        <v>0</v>
      </c>
      <c r="FI43" s="5">
        <f t="shared" ref="FI43" si="1064">FI44+FI33</f>
        <v>0</v>
      </c>
      <c r="FJ43" s="5">
        <f t="shared" ref="FJ43" si="1065">FJ44+FJ33</f>
        <v>0</v>
      </c>
      <c r="FK43" s="5">
        <f t="shared" ref="FK43" si="1066">FK44+FK33</f>
        <v>0</v>
      </c>
      <c r="FL43" s="5">
        <f t="shared" ref="FL43" si="1067">FL44+FL33</f>
        <v>0</v>
      </c>
      <c r="FM43" s="5">
        <f t="shared" ref="FM43" si="1068">FM44+FM33</f>
        <v>0</v>
      </c>
      <c r="FN43" s="5">
        <f t="shared" ref="FN43" si="1069">FN44+FN33</f>
        <v>0</v>
      </c>
      <c r="FO43" s="5">
        <f t="shared" ref="FO43" si="1070">FO44+FO33</f>
        <v>0</v>
      </c>
      <c r="FP43" s="5">
        <f t="shared" ref="FP43" si="1071">FP44+FP33</f>
        <v>0</v>
      </c>
      <c r="FQ43" s="5">
        <f t="shared" ref="FQ43" si="1072">FQ44+FQ33</f>
        <v>0</v>
      </c>
      <c r="FR43" s="5">
        <f t="shared" ref="FR43" si="1073">FR44+FR33</f>
        <v>0</v>
      </c>
      <c r="FS43" s="5">
        <f t="shared" ref="FS43" si="1074">FS44+FS33</f>
        <v>0</v>
      </c>
      <c r="FT43" s="5">
        <f t="shared" ref="FT43" si="1075">FT44+FT33</f>
        <v>0</v>
      </c>
      <c r="FU43" s="5">
        <f t="shared" ref="FU43" si="1076">FU44+FU33</f>
        <v>0</v>
      </c>
      <c r="FV43" s="5">
        <f t="shared" ref="FV43" si="1077">FV44+FV33</f>
        <v>0</v>
      </c>
      <c r="FW43" s="5">
        <f t="shared" ref="FW43" si="1078">FW44+FW33</f>
        <v>0</v>
      </c>
      <c r="FX43" s="5">
        <f t="shared" ref="FX43" si="1079">FX44+FX33</f>
        <v>0</v>
      </c>
      <c r="FY43" s="5">
        <f t="shared" ref="FY43" si="1080">FY44+FY33</f>
        <v>0</v>
      </c>
      <c r="FZ43" s="5">
        <f t="shared" ref="FZ43" si="1081">FZ44+FZ33</f>
        <v>0</v>
      </c>
      <c r="GA43" s="5">
        <f t="shared" ref="GA43" si="1082">GA44+GA33</f>
        <v>0</v>
      </c>
      <c r="GB43" s="5">
        <f>GB44+GB33</f>
        <v>0</v>
      </c>
      <c r="GC43" s="5">
        <f t="shared" ref="GC43" si="1083">GC44+GC33</f>
        <v>0</v>
      </c>
      <c r="GD43" s="5">
        <f t="shared" ref="GD43" si="1084">GD44+GD33</f>
        <v>0</v>
      </c>
      <c r="GE43" s="5">
        <f t="shared" ref="GE43" si="1085">GE44+GE33</f>
        <v>0</v>
      </c>
      <c r="GF43" s="5">
        <f t="shared" ref="GF43" si="1086">GF44+GF33</f>
        <v>0</v>
      </c>
      <c r="GG43" s="5">
        <f t="shared" ref="GG43" si="1087">GG44+GG33</f>
        <v>0</v>
      </c>
      <c r="GH43" s="5">
        <f t="shared" ref="GH43" si="1088">GH44+GH33</f>
        <v>0</v>
      </c>
      <c r="GI43" s="5">
        <f t="shared" ref="GI43" si="1089">GI44+GI33</f>
        <v>0</v>
      </c>
      <c r="GJ43" s="5">
        <f t="shared" ref="GJ43" si="1090">GJ44+GJ33</f>
        <v>0</v>
      </c>
      <c r="GK43" s="5">
        <f t="shared" ref="GK43" si="1091">GK44+GK33</f>
        <v>0</v>
      </c>
      <c r="GL43" s="5">
        <f t="shared" ref="GL43" si="1092">GL44+GL33</f>
        <v>0</v>
      </c>
      <c r="GM43" s="5">
        <f t="shared" ref="GM43" si="1093">GM44+GM33</f>
        <v>0</v>
      </c>
      <c r="GN43" s="5">
        <f t="shared" ref="GN43" si="1094">GN44+GN33</f>
        <v>0</v>
      </c>
      <c r="GO43" s="5">
        <f t="shared" ref="GO43" si="1095">GO44+GO33</f>
        <v>0</v>
      </c>
      <c r="GP43" s="5">
        <f t="shared" ref="GP43" si="1096">GP44+GP33</f>
        <v>0</v>
      </c>
      <c r="GQ43" s="5">
        <f t="shared" ref="GQ43" si="1097">GQ44+GQ33</f>
        <v>0</v>
      </c>
      <c r="GR43" s="5">
        <f t="shared" ref="GR43" si="1098">GR44+GR33</f>
        <v>0</v>
      </c>
      <c r="GS43" s="5">
        <f t="shared" ref="GS43" si="1099">GS44+GS33</f>
        <v>0</v>
      </c>
      <c r="GT43" s="5">
        <f t="shared" ref="GT43" si="1100">GT44+GT33</f>
        <v>0</v>
      </c>
      <c r="GU43" s="5">
        <f t="shared" ref="GU43" si="1101">GU44+GU33</f>
        <v>0</v>
      </c>
      <c r="GV43" s="5">
        <f t="shared" ref="GV43" si="1102">GV44+GV33</f>
        <v>0</v>
      </c>
      <c r="GW43" s="5">
        <f t="shared" ref="GW43" si="1103">GW44+GW33</f>
        <v>0</v>
      </c>
      <c r="GX43" s="5">
        <f t="shared" ref="GX43" si="1104">GX44+GX33</f>
        <v>0</v>
      </c>
      <c r="GY43" s="5">
        <f t="shared" ref="GY43" si="1105">GY44+GY33</f>
        <v>0</v>
      </c>
      <c r="GZ43" s="5">
        <f t="shared" ref="GZ43" si="1106">GZ44+GZ33</f>
        <v>0</v>
      </c>
      <c r="HA43" s="5">
        <f t="shared" ref="HA43" si="1107">HA44+HA33</f>
        <v>0</v>
      </c>
      <c r="HB43" s="5">
        <f t="shared" ref="HB43" si="1108">HB44+HB33</f>
        <v>0</v>
      </c>
      <c r="HC43" s="5">
        <f t="shared" ref="HC43" si="1109">HC44+HC33</f>
        <v>0</v>
      </c>
      <c r="HD43" s="5">
        <f t="shared" ref="HD43" si="1110">HD44+HD33</f>
        <v>0</v>
      </c>
      <c r="HE43" s="5">
        <f t="shared" ref="HE43" si="1111">HE44+HE33</f>
        <v>0</v>
      </c>
      <c r="HF43" s="5">
        <f t="shared" ref="HF43" si="1112">HF44+HF33</f>
        <v>0</v>
      </c>
      <c r="HG43" s="5">
        <f t="shared" ref="HG43" si="1113">HG44+HG33</f>
        <v>0</v>
      </c>
      <c r="HH43" s="5">
        <f t="shared" ref="HH43" si="1114">HH44+HH33</f>
        <v>0</v>
      </c>
      <c r="HI43" s="5">
        <f t="shared" ref="HI43" si="1115">HI44+HI33</f>
        <v>0</v>
      </c>
      <c r="HJ43" s="5">
        <f t="shared" ref="HJ43" si="1116">HJ44+HJ33</f>
        <v>0</v>
      </c>
      <c r="HK43" s="5">
        <f t="shared" ref="HK43" si="1117">HK44+HK33</f>
        <v>0</v>
      </c>
      <c r="HL43" s="5">
        <f t="shared" ref="HL43" si="1118">HL44+HL33</f>
        <v>0</v>
      </c>
      <c r="HM43" s="5">
        <f t="shared" ref="HM43" si="1119">HM44+HM33</f>
        <v>0</v>
      </c>
      <c r="HN43" s="5">
        <f t="shared" ref="HN43" si="1120">HN44+HN33</f>
        <v>0</v>
      </c>
      <c r="HO43" s="5">
        <f t="shared" ref="HO43" si="1121">HO44+HO33</f>
        <v>0</v>
      </c>
      <c r="HP43" s="5">
        <f>HP44+HP33</f>
        <v>0</v>
      </c>
      <c r="HQ43" s="5">
        <f t="shared" ref="HQ43" si="1122">HQ44+HQ33</f>
        <v>0</v>
      </c>
      <c r="HR43" s="5">
        <f t="shared" ref="HR43" si="1123">HR44+HR33</f>
        <v>0</v>
      </c>
      <c r="HS43" s="5">
        <f t="shared" ref="HS43" si="1124">HS44+HS33</f>
        <v>0</v>
      </c>
      <c r="HT43" s="5">
        <f t="shared" ref="HT43" si="1125">HT44+HT33</f>
        <v>0</v>
      </c>
      <c r="HU43" s="5">
        <f t="shared" ref="HU43" si="1126">HU44+HU33</f>
        <v>0</v>
      </c>
      <c r="HV43" s="5">
        <f t="shared" ref="HV43" si="1127">HV44+HV33</f>
        <v>0</v>
      </c>
      <c r="HW43" s="5">
        <f t="shared" ref="HW43" si="1128">HW44+HW33</f>
        <v>0</v>
      </c>
      <c r="HX43" s="5">
        <f t="shared" ref="HX43" si="1129">HX44+HX33</f>
        <v>0</v>
      </c>
      <c r="HY43" s="5">
        <f t="shared" ref="HY43" si="1130">HY44+HY33</f>
        <v>0</v>
      </c>
      <c r="HZ43" s="5">
        <f t="shared" ref="HZ43" si="1131">HZ44+HZ33</f>
        <v>0</v>
      </c>
      <c r="IA43" s="5">
        <f t="shared" ref="IA43" si="1132">IA44+IA33</f>
        <v>0</v>
      </c>
      <c r="IB43" s="5">
        <f t="shared" ref="IB43" si="1133">IB44+IB33</f>
        <v>0</v>
      </c>
      <c r="IC43" s="5">
        <f t="shared" ref="IC43" si="1134">IC44+IC33</f>
        <v>0</v>
      </c>
      <c r="ID43" s="5">
        <f t="shared" ref="ID43" si="1135">ID44+ID33</f>
        <v>0</v>
      </c>
      <c r="IE43" s="5">
        <f t="shared" ref="IE43" si="1136">IE44+IE33</f>
        <v>0</v>
      </c>
      <c r="IF43" s="5">
        <f t="shared" ref="IF43" si="1137">IF44+IF33</f>
        <v>0</v>
      </c>
      <c r="IG43" s="5">
        <f t="shared" ref="IG43" si="1138">IG44+IG33</f>
        <v>0</v>
      </c>
      <c r="IH43" s="5">
        <f t="shared" ref="IH43" si="1139">IH44+IH33</f>
        <v>0</v>
      </c>
      <c r="II43" s="5">
        <f t="shared" ref="II43" si="1140">II44+II33</f>
        <v>0</v>
      </c>
      <c r="IJ43" s="5">
        <f t="shared" ref="IJ43" si="1141">IJ44+IJ33</f>
        <v>0</v>
      </c>
      <c r="IK43" s="5">
        <f t="shared" ref="IK43" si="1142">IK44+IK33</f>
        <v>0</v>
      </c>
      <c r="IL43" s="5">
        <f t="shared" ref="IL43" si="1143">IL44+IL33</f>
        <v>0</v>
      </c>
      <c r="IM43" s="5">
        <f t="shared" ref="IM43" si="1144">IM44+IM33</f>
        <v>0</v>
      </c>
      <c r="IN43" s="5">
        <f t="shared" ref="IN43" si="1145">IN44+IN33</f>
        <v>0</v>
      </c>
      <c r="IO43" s="5">
        <f t="shared" ref="IO43" si="1146">IO44+IO33</f>
        <v>0</v>
      </c>
      <c r="IP43" s="5">
        <f t="shared" ref="IP43" si="1147">IP44+IP33</f>
        <v>0</v>
      </c>
      <c r="IQ43" s="5">
        <f t="shared" ref="IQ43" si="1148">IQ44+IQ33</f>
        <v>0</v>
      </c>
      <c r="IR43" s="5">
        <f t="shared" ref="IR43" si="1149">IR44+IR33</f>
        <v>0</v>
      </c>
      <c r="IS43" s="5">
        <f t="shared" ref="IS43" si="1150">IS44+IS33</f>
        <v>0</v>
      </c>
      <c r="IT43" s="5">
        <f t="shared" ref="IT43" si="1151">IT44+IT33</f>
        <v>0</v>
      </c>
      <c r="IU43" s="5">
        <f t="shared" ref="IU43" si="1152">IU44+IU33</f>
        <v>0</v>
      </c>
      <c r="IV43" s="5">
        <f t="shared" ref="IV43" si="1153">IV44+IV33</f>
        <v>0</v>
      </c>
      <c r="IW43" s="5">
        <f t="shared" ref="IW43" si="1154">IW44+IW33</f>
        <v>0</v>
      </c>
      <c r="IX43" s="5">
        <f t="shared" ref="IX43" si="1155">IX44+IX33</f>
        <v>0</v>
      </c>
      <c r="IY43" s="5">
        <f t="shared" ref="IY43" si="1156">IY44+IY33</f>
        <v>0</v>
      </c>
      <c r="IZ43" s="5">
        <f t="shared" ref="IZ43" si="1157">IZ44+IZ33</f>
        <v>0</v>
      </c>
      <c r="JA43" s="5">
        <f t="shared" ref="JA43" si="1158">JA44+JA33</f>
        <v>0</v>
      </c>
      <c r="JB43" s="5">
        <f t="shared" ref="JB43" si="1159">JB44+JB33</f>
        <v>0</v>
      </c>
      <c r="JC43" s="5">
        <f t="shared" ref="JC43" si="1160">JC44+JC33</f>
        <v>0</v>
      </c>
      <c r="JD43" s="5">
        <f t="shared" ref="JD43" si="1161">JD44+JD33</f>
        <v>0</v>
      </c>
      <c r="JE43" s="5">
        <f t="shared" ref="JE43" si="1162">JE44+JE33</f>
        <v>0</v>
      </c>
      <c r="JF43" s="5">
        <f t="shared" ref="JF43" si="1163">JF44+JF33</f>
        <v>0</v>
      </c>
      <c r="JG43" s="5">
        <f t="shared" ref="JG43" si="1164">JG44+JG33</f>
        <v>0</v>
      </c>
      <c r="JH43" s="5">
        <f t="shared" ref="JH43" si="1165">JH44+JH33</f>
        <v>0</v>
      </c>
      <c r="JI43" s="5">
        <f t="shared" ref="JI43" si="1166">JI44+JI33</f>
        <v>0</v>
      </c>
      <c r="JJ43" s="5">
        <f t="shared" ref="JJ43" si="1167">JJ44+JJ33</f>
        <v>0</v>
      </c>
      <c r="JK43" s="5">
        <f t="shared" ref="JK43" si="1168">JK44+JK33</f>
        <v>0</v>
      </c>
      <c r="JL43" s="5">
        <f t="shared" ref="JL43" si="1169">JL44+JL33</f>
        <v>0</v>
      </c>
      <c r="JM43" s="5">
        <f t="shared" ref="JM43" si="1170">JM44+JM33</f>
        <v>0</v>
      </c>
      <c r="JN43" s="5">
        <f t="shared" ref="JN43" si="1171">JN44+JN33</f>
        <v>0</v>
      </c>
      <c r="JO43" s="5">
        <f t="shared" ref="JO43" si="1172">JO44+JO33</f>
        <v>0</v>
      </c>
      <c r="JP43" s="5">
        <f t="shared" ref="JP43" si="1173">JP44+JP33</f>
        <v>0</v>
      </c>
      <c r="JQ43" s="5">
        <f t="shared" ref="JQ43" si="1174">JQ44+JQ33</f>
        <v>0</v>
      </c>
      <c r="JR43" s="5">
        <f t="shared" ref="JR43" si="1175">JR44+JR33</f>
        <v>0</v>
      </c>
      <c r="JS43" s="5">
        <f t="shared" ref="JS43" si="1176">JS44+JS33</f>
        <v>0</v>
      </c>
      <c r="JT43" s="5">
        <f t="shared" ref="JT43" si="1177">JT44+JT33</f>
        <v>0</v>
      </c>
      <c r="JU43" s="5">
        <f t="shared" ref="JU43" si="1178">JU44+JU33</f>
        <v>0</v>
      </c>
      <c r="JV43" s="5">
        <f t="shared" ref="JV43" si="1179">JV44+JV33</f>
        <v>0</v>
      </c>
      <c r="JW43" s="5">
        <f t="shared" ref="JW43" si="1180">JW44+JW33</f>
        <v>0</v>
      </c>
      <c r="JX43" s="5">
        <f t="shared" ref="JX43" si="1181">JX44+JX33</f>
        <v>0</v>
      </c>
      <c r="JY43" s="5">
        <f t="shared" ref="JY43" si="1182">JY44+JY33</f>
        <v>0</v>
      </c>
      <c r="JZ43" s="5">
        <f t="shared" ref="JZ43" si="1183">JZ44+JZ33</f>
        <v>0</v>
      </c>
      <c r="KA43" s="5">
        <f t="shared" ref="KA43" si="1184">KA44+KA33</f>
        <v>0</v>
      </c>
      <c r="KB43" s="5">
        <f t="shared" ref="KB43" si="1185">KB44+KB33</f>
        <v>0</v>
      </c>
      <c r="KC43" s="5">
        <f t="shared" ref="KC43" si="1186">KC44+KC33</f>
        <v>0</v>
      </c>
      <c r="KD43" s="5">
        <f t="shared" ref="KD43" si="1187">KD44+KD33</f>
        <v>0</v>
      </c>
      <c r="KE43" s="5">
        <f t="shared" ref="KE43" si="1188">KE44+KE33</f>
        <v>0</v>
      </c>
      <c r="KF43" s="5">
        <f t="shared" ref="KF43" si="1189">KF44+KF33</f>
        <v>0</v>
      </c>
      <c r="KG43" s="5">
        <f t="shared" ref="KG43" si="1190">KG44+KG33</f>
        <v>0</v>
      </c>
      <c r="KH43" s="5">
        <f t="shared" ref="KH43" si="1191">KH44+KH33</f>
        <v>0</v>
      </c>
      <c r="KI43" s="5">
        <f t="shared" ref="KI43" si="1192">KI44+KI33</f>
        <v>0</v>
      </c>
      <c r="KJ43" s="5">
        <f t="shared" ref="KJ43" si="1193">KJ44+KJ33</f>
        <v>0</v>
      </c>
      <c r="KK43" s="5">
        <f t="shared" ref="KK43" si="1194">KK44+KK33</f>
        <v>0</v>
      </c>
      <c r="KL43" s="5">
        <f t="shared" ref="KL43" si="1195">KL44+KL33</f>
        <v>0</v>
      </c>
      <c r="KM43" s="5">
        <f t="shared" ref="KM43" si="1196">KM44+KM33</f>
        <v>0</v>
      </c>
      <c r="KN43" s="5">
        <f t="shared" ref="KN43" si="1197">KN44+KN33</f>
        <v>0</v>
      </c>
      <c r="KO43" s="5">
        <f t="shared" ref="KO43" si="1198">KO44+KO33</f>
        <v>0</v>
      </c>
      <c r="KP43" s="5">
        <f t="shared" ref="KP43" si="1199">KP44+KP33</f>
        <v>0</v>
      </c>
      <c r="KQ43" s="5">
        <f t="shared" ref="KQ43" si="1200">KQ44+KQ33</f>
        <v>0</v>
      </c>
      <c r="KR43" s="5">
        <f t="shared" ref="KR43" si="1201">KR44+KR33</f>
        <v>0</v>
      </c>
      <c r="KS43" s="5">
        <f t="shared" ref="KS43" si="1202">KS44+KS33</f>
        <v>0</v>
      </c>
      <c r="KT43" s="5">
        <f t="shared" ref="KT43" si="1203">KT44+KT33</f>
        <v>0</v>
      </c>
      <c r="KU43" s="5">
        <f t="shared" ref="KU43" si="1204">KU44+KU33</f>
        <v>0</v>
      </c>
      <c r="KV43" s="5">
        <f t="shared" ref="KV43" si="1205">KV44+KV33</f>
        <v>0</v>
      </c>
      <c r="KW43" s="5">
        <f t="shared" ref="KW43" si="1206">KW44+KW33</f>
        <v>0</v>
      </c>
    </row>
    <row r="44" spans="1:309">
      <c r="A44" s="386"/>
      <c r="B44" s="387" t="s">
        <v>501</v>
      </c>
      <c r="D44" s="5">
        <f ca="1">D3-D16-D28-D37+D41-D42</f>
        <v>1666666.6666666667</v>
      </c>
      <c r="E44" s="5">
        <f t="shared" ref="E44:BP44" ca="1" si="1207">E3-E16-E28-E37+E41-E42</f>
        <v>1666666.6666666667</v>
      </c>
      <c r="F44" s="5">
        <f t="shared" ca="1" si="1207"/>
        <v>1666666.6666666667</v>
      </c>
      <c r="G44" s="5">
        <f t="shared" ca="1" si="1207"/>
        <v>1666666.6666666667</v>
      </c>
      <c r="H44" s="5">
        <f t="shared" ca="1" si="1207"/>
        <v>1666666.6666666667</v>
      </c>
      <c r="I44" s="5">
        <f t="shared" ca="1" si="1207"/>
        <v>1466666.6666666667</v>
      </c>
      <c r="J44" s="5">
        <f t="shared" ca="1" si="1207"/>
        <v>833333.33333333337</v>
      </c>
      <c r="K44" s="5">
        <f t="shared" ca="1" si="1207"/>
        <v>833333.33333333337</v>
      </c>
      <c r="L44" s="5">
        <f t="shared" ca="1" si="1207"/>
        <v>833333.33333333337</v>
      </c>
      <c r="M44" s="5">
        <f t="shared" ca="1" si="1207"/>
        <v>833333.33333333337</v>
      </c>
      <c r="N44" s="5">
        <f t="shared" ca="1" si="1207"/>
        <v>833333.33333333337</v>
      </c>
      <c r="O44" s="5">
        <f t="shared" ca="1" si="1207"/>
        <v>833333.33333333337</v>
      </c>
      <c r="P44" s="5">
        <f t="shared" ca="1" si="1207"/>
        <v>833333.33333333337</v>
      </c>
      <c r="Q44" s="5">
        <f t="shared" ca="1" si="1207"/>
        <v>833333.33333333337</v>
      </c>
      <c r="R44" s="5">
        <f t="shared" ca="1" si="1207"/>
        <v>833333.33333333337</v>
      </c>
      <c r="S44" s="5">
        <f t="shared" ca="1" si="1207"/>
        <v>833333.33333333337</v>
      </c>
      <c r="T44" s="5">
        <f t="shared" ca="1" si="1207"/>
        <v>833333.33333333337</v>
      </c>
      <c r="U44" s="5">
        <f t="shared" ca="1" si="1207"/>
        <v>633333.33333333337</v>
      </c>
      <c r="V44" s="5">
        <f t="shared" ca="1" si="1207"/>
        <v>833333.33333333337</v>
      </c>
      <c r="W44" s="5">
        <f t="shared" ca="1" si="1207"/>
        <v>833333.33333333337</v>
      </c>
      <c r="X44" s="5">
        <f t="shared" ca="1" si="1207"/>
        <v>833333.33333333337</v>
      </c>
      <c r="Y44" s="5">
        <f t="shared" ca="1" si="1207"/>
        <v>833333.33333333337</v>
      </c>
      <c r="Z44" s="5">
        <f t="shared" ca="1" si="1207"/>
        <v>833333.33333333337</v>
      </c>
      <c r="AA44" s="5">
        <f t="shared" ca="1" si="1207"/>
        <v>833333.33333333337</v>
      </c>
      <c r="AB44" s="5">
        <f t="shared" ca="1" si="1207"/>
        <v>833333.33333333337</v>
      </c>
      <c r="AC44" s="5">
        <f t="shared" ca="1" si="1207"/>
        <v>833333.33333333337</v>
      </c>
      <c r="AD44" s="5">
        <f t="shared" ca="1" si="1207"/>
        <v>833333.33333333337</v>
      </c>
      <c r="AE44" s="5">
        <f t="shared" ca="1" si="1207"/>
        <v>833333.33333333337</v>
      </c>
      <c r="AF44" s="5">
        <f t="shared" ca="1" si="1207"/>
        <v>833333.33333333337</v>
      </c>
      <c r="AG44" s="5">
        <f t="shared" ca="1" si="1207"/>
        <v>633333.33333333337</v>
      </c>
      <c r="AH44" s="5">
        <f t="shared" ca="1" si="1207"/>
        <v>833333.33333333337</v>
      </c>
      <c r="AI44" s="5">
        <f t="shared" ca="1" si="1207"/>
        <v>833333.33333333337</v>
      </c>
      <c r="AJ44" s="5">
        <f t="shared" ca="1" si="1207"/>
        <v>833333.33333333337</v>
      </c>
      <c r="AK44" s="5">
        <f t="shared" ca="1" si="1207"/>
        <v>833333.33333333337</v>
      </c>
      <c r="AL44" s="5">
        <f t="shared" ca="1" si="1207"/>
        <v>833333.33333333337</v>
      </c>
      <c r="AM44" s="5">
        <f t="shared" ca="1" si="1207"/>
        <v>833333.33333333337</v>
      </c>
      <c r="AN44" s="5">
        <f t="shared" ca="1" si="1207"/>
        <v>833333.33333333337</v>
      </c>
      <c r="AO44" s="5">
        <f t="shared" ca="1" si="1207"/>
        <v>833333.33333333337</v>
      </c>
      <c r="AP44" s="5">
        <f t="shared" ca="1" si="1207"/>
        <v>833333.33333333337</v>
      </c>
      <c r="AQ44" s="5">
        <f t="shared" ca="1" si="1207"/>
        <v>833333.33333333337</v>
      </c>
      <c r="AR44" s="5">
        <f t="shared" ca="1" si="1207"/>
        <v>833333.33333333337</v>
      </c>
      <c r="AS44" s="5">
        <f t="shared" ca="1" si="1207"/>
        <v>633333.33333333337</v>
      </c>
      <c r="AT44" s="5">
        <f t="shared" ca="1" si="1207"/>
        <v>833333.33333333337</v>
      </c>
      <c r="AU44" s="5">
        <f t="shared" ca="1" si="1207"/>
        <v>833333.33333333337</v>
      </c>
      <c r="AV44" s="5">
        <f t="shared" ca="1" si="1207"/>
        <v>833333.33333333337</v>
      </c>
      <c r="AW44" s="5">
        <f t="shared" ca="1" si="1207"/>
        <v>833333.33333333337</v>
      </c>
      <c r="AX44" s="5">
        <f t="shared" ca="1" si="1207"/>
        <v>833333.33333333337</v>
      </c>
      <c r="AY44" s="5">
        <f t="shared" ca="1" si="1207"/>
        <v>833333.33333333337</v>
      </c>
      <c r="AZ44" s="5">
        <f t="shared" ca="1" si="1207"/>
        <v>833333.33333333337</v>
      </c>
      <c r="BA44" s="5">
        <f t="shared" ca="1" si="1207"/>
        <v>833333.33333333337</v>
      </c>
      <c r="BB44" s="5">
        <f t="shared" ca="1" si="1207"/>
        <v>833333.33333333337</v>
      </c>
      <c r="BC44" s="5">
        <f t="shared" ca="1" si="1207"/>
        <v>833333.33333333337</v>
      </c>
      <c r="BD44" s="5">
        <f t="shared" ca="1" si="1207"/>
        <v>833333.33333333337</v>
      </c>
      <c r="BE44" s="5">
        <f t="shared" ca="1" si="1207"/>
        <v>633333.33333333337</v>
      </c>
      <c r="BF44" s="5">
        <f t="shared" ca="1" si="1207"/>
        <v>833333.33333333337</v>
      </c>
      <c r="BG44" s="5">
        <f t="shared" ca="1" si="1207"/>
        <v>833333.33333333337</v>
      </c>
      <c r="BH44" s="5">
        <f t="shared" ca="1" si="1207"/>
        <v>833333.33333333337</v>
      </c>
      <c r="BI44" s="5">
        <f t="shared" ca="1" si="1207"/>
        <v>833333.33333333337</v>
      </c>
      <c r="BJ44" s="5">
        <f t="shared" ca="1" si="1207"/>
        <v>833333.33333333337</v>
      </c>
      <c r="BK44" s="5">
        <f t="shared" ca="1" si="1207"/>
        <v>833333.33333333337</v>
      </c>
      <c r="BL44" s="5">
        <f t="shared" ca="1" si="1207"/>
        <v>833333.33333333337</v>
      </c>
      <c r="BM44" s="5">
        <f t="shared" ca="1" si="1207"/>
        <v>833333.33333333337</v>
      </c>
      <c r="BN44" s="5">
        <f t="shared" ca="1" si="1207"/>
        <v>833333.33333333337</v>
      </c>
      <c r="BO44" s="5">
        <f t="shared" ca="1" si="1207"/>
        <v>833333.33333333337</v>
      </c>
      <c r="BP44" s="5">
        <f t="shared" ca="1" si="1207"/>
        <v>833333.33333333337</v>
      </c>
      <c r="BQ44" s="5">
        <f t="shared" ref="BQ44:EB44" ca="1" si="1208">BQ3-BQ16-BQ28-BQ37+BQ41-BQ42</f>
        <v>633333.33333333337</v>
      </c>
      <c r="BR44" s="5">
        <f t="shared" ca="1" si="1208"/>
        <v>833333.33333333337</v>
      </c>
      <c r="BS44" s="5">
        <f t="shared" ca="1" si="1208"/>
        <v>833333.33333333337</v>
      </c>
      <c r="BT44" s="5">
        <f t="shared" ca="1" si="1208"/>
        <v>833333.33333333337</v>
      </c>
      <c r="BU44" s="5">
        <f t="shared" ca="1" si="1208"/>
        <v>833333.33333333337</v>
      </c>
      <c r="BV44" s="5">
        <f t="shared" ca="1" si="1208"/>
        <v>833333.33333333337</v>
      </c>
      <c r="BW44" s="5">
        <f t="shared" ca="1" si="1208"/>
        <v>833333.33333333337</v>
      </c>
      <c r="BX44" s="5">
        <f t="shared" ca="1" si="1208"/>
        <v>833333.33333333337</v>
      </c>
      <c r="BY44" s="5">
        <f t="shared" ca="1" si="1208"/>
        <v>833333.33333333337</v>
      </c>
      <c r="BZ44" s="5">
        <f t="shared" ca="1" si="1208"/>
        <v>-6860501.9783532899</v>
      </c>
      <c r="CA44" s="5">
        <f t="shared" ca="1" si="1208"/>
        <v>132561.17404840476</v>
      </c>
      <c r="CB44" s="5">
        <f t="shared" ca="1" si="1208"/>
        <v>189621.29813222817</v>
      </c>
      <c r="CC44" s="5">
        <f t="shared" ca="1" si="1208"/>
        <v>-208287.77375443248</v>
      </c>
      <c r="CD44" s="5">
        <f t="shared" ca="1" si="1208"/>
        <v>1115886.724031932</v>
      </c>
      <c r="CE44" s="5">
        <f t="shared" ca="1" si="1208"/>
        <v>1085261.8847448158</v>
      </c>
      <c r="CF44" s="5">
        <f t="shared" ca="1" si="1208"/>
        <v>1085028.6279319241</v>
      </c>
      <c r="CG44" s="5">
        <f t="shared" ca="1" si="1208"/>
        <v>1206033.4790218954</v>
      </c>
      <c r="CH44" s="5">
        <f t="shared" ca="1" si="1208"/>
        <v>1225608.8630919403</v>
      </c>
      <c r="CI44" s="5">
        <f t="shared" ca="1" si="1208"/>
        <v>1245184.2471619847</v>
      </c>
      <c r="CJ44" s="5">
        <f t="shared" ca="1" si="1208"/>
        <v>1734535.4796498788</v>
      </c>
      <c r="CK44" s="5">
        <f t="shared" ca="1" si="1208"/>
        <v>1754110.8637199232</v>
      </c>
      <c r="CL44" s="5">
        <f t="shared" ca="1" si="1208"/>
        <v>1817786.5237493392</v>
      </c>
      <c r="CM44" s="5">
        <f t="shared" ca="1" si="1208"/>
        <v>1900282.5472872078</v>
      </c>
      <c r="CN44" s="5">
        <f t="shared" ca="1" si="1208"/>
        <v>1911939.1739878834</v>
      </c>
      <c r="CO44" s="5">
        <f t="shared" ca="1" si="1208"/>
        <v>1607142.876164661</v>
      </c>
      <c r="CP44" s="5">
        <f t="shared" ca="1" si="1208"/>
        <v>1920814.2523521276</v>
      </c>
      <c r="CQ44" s="5">
        <f t="shared" ca="1" si="1208"/>
        <v>1920814.2523521276</v>
      </c>
      <c r="CR44" s="5">
        <f t="shared" ca="1" si="1208"/>
        <v>1920814.2523521276</v>
      </c>
      <c r="CS44" s="5">
        <f t="shared" ca="1" si="1208"/>
        <v>1920814.2523521276</v>
      </c>
      <c r="CT44" s="5">
        <f t="shared" ca="1" si="1208"/>
        <v>1920814.2523521276</v>
      </c>
      <c r="CU44" s="5">
        <f t="shared" ca="1" si="1208"/>
        <v>1920814.2523521276</v>
      </c>
      <c r="CV44" s="5">
        <f t="shared" ca="1" si="1208"/>
        <v>1892545.2277911787</v>
      </c>
      <c r="CW44" s="5">
        <f t="shared" ca="1" si="1208"/>
        <v>1892545.2277911787</v>
      </c>
      <c r="CX44" s="5">
        <f t="shared" ca="1" si="1208"/>
        <v>1690421.7061902101</v>
      </c>
      <c r="CY44" s="5">
        <f t="shared" ca="1" si="1208"/>
        <v>1914873.6880328704</v>
      </c>
      <c r="CZ44" s="5">
        <f t="shared" ca="1" si="1208"/>
        <v>1993254.4308369041</v>
      </c>
      <c r="DA44" s="5">
        <f t="shared" ca="1" si="1208"/>
        <v>1587775.5695244151</v>
      </c>
      <c r="DB44" s="5">
        <f t="shared" ca="1" si="1208"/>
        <v>2005577.3353227063</v>
      </c>
      <c r="DC44" s="5">
        <f t="shared" ca="1" si="1208"/>
        <v>2005577.3353227063</v>
      </c>
      <c r="DD44" s="5">
        <f t="shared" ca="1" si="1208"/>
        <v>2005577.3353227063</v>
      </c>
      <c r="DE44" s="5">
        <f t="shared" ca="1" si="1208"/>
        <v>2005577.3353227063</v>
      </c>
      <c r="DF44" s="5">
        <f t="shared" ca="1" si="1208"/>
        <v>2005577.3353227063</v>
      </c>
      <c r="DG44" s="5">
        <f t="shared" ca="1" si="1208"/>
        <v>2005577.3353227063</v>
      </c>
      <c r="DH44" s="5">
        <f t="shared" ca="1" si="1208"/>
        <v>1975970.2340753761</v>
      </c>
      <c r="DI44" s="5">
        <f t="shared" ca="1" si="1208"/>
        <v>1975970.2340753761</v>
      </c>
      <c r="DJ44" s="5">
        <f t="shared" ca="1" si="1208"/>
        <v>1538563.8664981707</v>
      </c>
      <c r="DK44" s="5">
        <f t="shared" ca="1" si="1208"/>
        <v>1933114.5354394831</v>
      </c>
      <c r="DL44" s="5">
        <f t="shared" ca="1" si="1208"/>
        <v>1933114.5354394831</v>
      </c>
      <c r="DM44" s="5">
        <f t="shared" ca="1" si="1208"/>
        <v>1662296.9794011002</v>
      </c>
      <c r="DN44" s="5">
        <f t="shared" ca="1" si="1208"/>
        <v>2094304.5483847519</v>
      </c>
      <c r="DO44" s="5">
        <f t="shared" ca="1" si="1208"/>
        <v>2094304.5483847519</v>
      </c>
      <c r="DP44" s="5">
        <f t="shared" ca="1" si="1208"/>
        <v>2094304.5483847519</v>
      </c>
      <c r="DQ44" s="5">
        <f t="shared" ca="1" si="1208"/>
        <v>2094304.5483847519</v>
      </c>
      <c r="DR44" s="5">
        <f t="shared" ca="1" si="1208"/>
        <v>2094304.5483847519</v>
      </c>
      <c r="DS44" s="5">
        <f t="shared" ca="1" si="1208"/>
        <v>2094304.5483847519</v>
      </c>
      <c r="DT44" s="5">
        <f t="shared" ca="1" si="1208"/>
        <v>2063294.7278529706</v>
      </c>
      <c r="DU44" s="5">
        <f t="shared" ca="1" si="1208"/>
        <v>2063294.7278529706</v>
      </c>
      <c r="DV44" s="5">
        <f t="shared" ca="1" si="1208"/>
        <v>505031.61550001183</v>
      </c>
      <c r="DW44" s="5">
        <f t="shared" ca="1" si="1208"/>
        <v>1590675.4944494835</v>
      </c>
      <c r="DX44" s="5">
        <f t="shared" ca="1" si="1208"/>
        <v>1681205.2523881427</v>
      </c>
      <c r="DY44" s="5">
        <f t="shared" ca="1" si="1208"/>
        <v>1521814.0264680011</v>
      </c>
      <c r="DZ44" s="5">
        <f t="shared" ca="1" si="1208"/>
        <v>2181662.9241842502</v>
      </c>
      <c r="EA44" s="5">
        <f t="shared" ca="1" si="1208"/>
        <v>2181662.9241842502</v>
      </c>
      <c r="EB44" s="5">
        <f t="shared" ca="1" si="1208"/>
        <v>2181662.9241842502</v>
      </c>
      <c r="EC44" s="5">
        <f t="shared" ref="EC44:GA44" ca="1" si="1209">EC3-EC16-EC28-EC37+EC41-EC42</f>
        <v>2181662.9241842502</v>
      </c>
      <c r="ED44" s="5">
        <f t="shared" ca="1" si="1209"/>
        <v>2181662.9241842502</v>
      </c>
      <c r="EE44" s="5">
        <f t="shared" ca="1" si="1209"/>
        <v>2181662.9241842502</v>
      </c>
      <c r="EF44" s="5">
        <f t="shared" ca="1" si="1209"/>
        <v>2149182.5774771343</v>
      </c>
      <c r="EG44" s="5">
        <f t="shared" ca="1" si="1209"/>
        <v>2149182.5774771343</v>
      </c>
      <c r="EH44" s="5">
        <f t="shared" ca="1" si="1209"/>
        <v>2164962.0586030572</v>
      </c>
      <c r="EI44" s="5">
        <f t="shared" ca="1" si="1209"/>
        <v>2268046.3827742711</v>
      </c>
      <c r="EJ44" s="5">
        <f t="shared" ca="1" si="1209"/>
        <v>2268046.3827742711</v>
      </c>
      <c r="EK44" s="5">
        <f t="shared" ca="1" si="1209"/>
        <v>1795647.3027541563</v>
      </c>
      <c r="EL44" s="5">
        <f t="shared" ca="1" si="1209"/>
        <v>2268046.3827742711</v>
      </c>
      <c r="EM44" s="5">
        <f t="shared" ca="1" si="1209"/>
        <v>2268046.3827742711</v>
      </c>
      <c r="EN44" s="5">
        <f t="shared" ca="1" si="1209"/>
        <v>2268046.3827742711</v>
      </c>
      <c r="EO44" s="5">
        <f t="shared" ca="1" si="1209"/>
        <v>2268046.3827742711</v>
      </c>
      <c r="EP44" s="5">
        <f t="shared" ca="1" si="1209"/>
        <v>2268046.3827742711</v>
      </c>
      <c r="EQ44" s="5">
        <f t="shared" ca="1" si="1209"/>
        <v>2268046.3827742711</v>
      </c>
      <c r="ER44" s="5">
        <f t="shared" ca="1" si="1209"/>
        <v>2234024.3825285896</v>
      </c>
      <c r="ES44" s="5">
        <f t="shared" ca="1" si="1209"/>
        <v>2234024.3825285896</v>
      </c>
      <c r="ET44" s="5">
        <f t="shared" ca="1" si="1209"/>
        <v>1504888.3546398657</v>
      </c>
      <c r="EU44" s="5">
        <f t="shared" ca="1" si="1209"/>
        <v>2055566.5444007141</v>
      </c>
      <c r="EV44" s="5">
        <f t="shared" ca="1" si="1209"/>
        <v>2083028.9986036492</v>
      </c>
      <c r="EW44" s="5">
        <f t="shared" ca="1" si="1209"/>
        <v>1763501.7836882856</v>
      </c>
      <c r="EX44" s="5">
        <f t="shared" si="1209"/>
        <v>0</v>
      </c>
      <c r="EY44" s="5">
        <f t="shared" si="1209"/>
        <v>0</v>
      </c>
      <c r="EZ44" s="5">
        <f t="shared" si="1209"/>
        <v>0</v>
      </c>
      <c r="FA44" s="5">
        <f t="shared" si="1209"/>
        <v>0</v>
      </c>
      <c r="FB44" s="5">
        <f t="shared" si="1209"/>
        <v>0</v>
      </c>
      <c r="FC44" s="5">
        <f t="shared" si="1209"/>
        <v>0</v>
      </c>
      <c r="FD44" s="5">
        <f t="shared" si="1209"/>
        <v>0</v>
      </c>
      <c r="FE44" s="5">
        <f t="shared" si="1209"/>
        <v>0</v>
      </c>
      <c r="FF44" s="5">
        <f t="shared" si="1209"/>
        <v>0</v>
      </c>
      <c r="FG44" s="5">
        <f t="shared" si="1209"/>
        <v>0</v>
      </c>
      <c r="FH44" s="5">
        <f t="shared" si="1209"/>
        <v>0</v>
      </c>
      <c r="FI44" s="5">
        <f t="shared" si="1209"/>
        <v>0</v>
      </c>
      <c r="FJ44" s="5">
        <f t="shared" si="1209"/>
        <v>0</v>
      </c>
      <c r="FK44" s="5">
        <f t="shared" si="1209"/>
        <v>0</v>
      </c>
      <c r="FL44" s="5">
        <f t="shared" si="1209"/>
        <v>0</v>
      </c>
      <c r="FM44" s="5">
        <f t="shared" si="1209"/>
        <v>0</v>
      </c>
      <c r="FN44" s="5">
        <f t="shared" si="1209"/>
        <v>0</v>
      </c>
      <c r="FO44" s="5">
        <f t="shared" si="1209"/>
        <v>0</v>
      </c>
      <c r="FP44" s="5">
        <f t="shared" si="1209"/>
        <v>0</v>
      </c>
      <c r="FQ44" s="5">
        <f t="shared" si="1209"/>
        <v>0</v>
      </c>
      <c r="FR44" s="5">
        <f t="shared" si="1209"/>
        <v>0</v>
      </c>
      <c r="FS44" s="5">
        <f t="shared" si="1209"/>
        <v>0</v>
      </c>
      <c r="FT44" s="5">
        <f t="shared" si="1209"/>
        <v>0</v>
      </c>
      <c r="FU44" s="5">
        <f t="shared" si="1209"/>
        <v>0</v>
      </c>
      <c r="FV44" s="5">
        <f t="shared" si="1209"/>
        <v>0</v>
      </c>
      <c r="FW44" s="5">
        <f t="shared" si="1209"/>
        <v>0</v>
      </c>
      <c r="FX44" s="5">
        <f t="shared" si="1209"/>
        <v>0</v>
      </c>
      <c r="FY44" s="5">
        <f t="shared" si="1209"/>
        <v>0</v>
      </c>
      <c r="FZ44" s="5">
        <f t="shared" si="1209"/>
        <v>0</v>
      </c>
      <c r="GA44" s="5">
        <f t="shared" si="1209"/>
        <v>0</v>
      </c>
      <c r="GB44" s="5">
        <f>GB3-GB16-GB28-GB37+GB41-GB42</f>
        <v>0</v>
      </c>
      <c r="GC44" s="5">
        <f t="shared" ref="GC44:HO44" si="1210">GC3-GC16-GC28-GC37+GC41-GC42</f>
        <v>0</v>
      </c>
      <c r="GD44" s="5">
        <f t="shared" si="1210"/>
        <v>0</v>
      </c>
      <c r="GE44" s="5">
        <f t="shared" si="1210"/>
        <v>0</v>
      </c>
      <c r="GF44" s="5">
        <f t="shared" si="1210"/>
        <v>0</v>
      </c>
      <c r="GG44" s="5">
        <f t="shared" si="1210"/>
        <v>0</v>
      </c>
      <c r="GH44" s="5">
        <f t="shared" si="1210"/>
        <v>0</v>
      </c>
      <c r="GI44" s="5">
        <f t="shared" si="1210"/>
        <v>0</v>
      </c>
      <c r="GJ44" s="5">
        <f t="shared" si="1210"/>
        <v>0</v>
      </c>
      <c r="GK44" s="5">
        <f t="shared" si="1210"/>
        <v>0</v>
      </c>
      <c r="GL44" s="5">
        <f t="shared" si="1210"/>
        <v>0</v>
      </c>
      <c r="GM44" s="5">
        <f t="shared" si="1210"/>
        <v>0</v>
      </c>
      <c r="GN44" s="5">
        <f t="shared" si="1210"/>
        <v>0</v>
      </c>
      <c r="GO44" s="5">
        <f t="shared" si="1210"/>
        <v>0</v>
      </c>
      <c r="GP44" s="5">
        <f t="shared" si="1210"/>
        <v>0</v>
      </c>
      <c r="GQ44" s="5">
        <f t="shared" si="1210"/>
        <v>0</v>
      </c>
      <c r="GR44" s="5">
        <f t="shared" si="1210"/>
        <v>0</v>
      </c>
      <c r="GS44" s="5">
        <f t="shared" si="1210"/>
        <v>0</v>
      </c>
      <c r="GT44" s="5">
        <f t="shared" si="1210"/>
        <v>0</v>
      </c>
      <c r="GU44" s="5">
        <f t="shared" si="1210"/>
        <v>0</v>
      </c>
      <c r="GV44" s="5">
        <f t="shared" si="1210"/>
        <v>0</v>
      </c>
      <c r="GW44" s="5">
        <f t="shared" si="1210"/>
        <v>0</v>
      </c>
      <c r="GX44" s="5">
        <f t="shared" si="1210"/>
        <v>0</v>
      </c>
      <c r="GY44" s="5">
        <f t="shared" si="1210"/>
        <v>0</v>
      </c>
      <c r="GZ44" s="5">
        <f t="shared" si="1210"/>
        <v>0</v>
      </c>
      <c r="HA44" s="5">
        <f t="shared" si="1210"/>
        <v>0</v>
      </c>
      <c r="HB44" s="5">
        <f t="shared" si="1210"/>
        <v>0</v>
      </c>
      <c r="HC44" s="5">
        <f t="shared" si="1210"/>
        <v>0</v>
      </c>
      <c r="HD44" s="5">
        <f t="shared" si="1210"/>
        <v>0</v>
      </c>
      <c r="HE44" s="5">
        <f t="shared" si="1210"/>
        <v>0</v>
      </c>
      <c r="HF44" s="5">
        <f t="shared" si="1210"/>
        <v>0</v>
      </c>
      <c r="HG44" s="5">
        <f t="shared" si="1210"/>
        <v>0</v>
      </c>
      <c r="HH44" s="5">
        <f t="shared" si="1210"/>
        <v>0</v>
      </c>
      <c r="HI44" s="5">
        <f t="shared" si="1210"/>
        <v>0</v>
      </c>
      <c r="HJ44" s="5">
        <f t="shared" si="1210"/>
        <v>0</v>
      </c>
      <c r="HK44" s="5">
        <f t="shared" si="1210"/>
        <v>0</v>
      </c>
      <c r="HL44" s="5">
        <f t="shared" si="1210"/>
        <v>0</v>
      </c>
      <c r="HM44" s="5">
        <f t="shared" si="1210"/>
        <v>0</v>
      </c>
      <c r="HN44" s="5">
        <f t="shared" si="1210"/>
        <v>0</v>
      </c>
      <c r="HO44" s="5">
        <f t="shared" si="1210"/>
        <v>0</v>
      </c>
      <c r="HP44" s="5">
        <f>HP3-HP16-HP28-HP37+HP41-HP42</f>
        <v>0</v>
      </c>
      <c r="HQ44" s="5">
        <f t="shared" ref="HQ44:KB44" si="1211">HQ3-HQ16-HQ28-HQ37+HQ41-HQ42</f>
        <v>0</v>
      </c>
      <c r="HR44" s="5">
        <f t="shared" si="1211"/>
        <v>0</v>
      </c>
      <c r="HS44" s="5">
        <f t="shared" si="1211"/>
        <v>0</v>
      </c>
      <c r="HT44" s="5">
        <f t="shared" si="1211"/>
        <v>0</v>
      </c>
      <c r="HU44" s="5">
        <f t="shared" si="1211"/>
        <v>0</v>
      </c>
      <c r="HV44" s="5">
        <f t="shared" si="1211"/>
        <v>0</v>
      </c>
      <c r="HW44" s="5">
        <f t="shared" si="1211"/>
        <v>0</v>
      </c>
      <c r="HX44" s="5">
        <f t="shared" si="1211"/>
        <v>0</v>
      </c>
      <c r="HY44" s="5">
        <f t="shared" si="1211"/>
        <v>0</v>
      </c>
      <c r="HZ44" s="5">
        <f t="shared" si="1211"/>
        <v>0</v>
      </c>
      <c r="IA44" s="5">
        <f t="shared" si="1211"/>
        <v>0</v>
      </c>
      <c r="IB44" s="5">
        <f t="shared" si="1211"/>
        <v>0</v>
      </c>
      <c r="IC44" s="5">
        <f t="shared" si="1211"/>
        <v>0</v>
      </c>
      <c r="ID44" s="5">
        <f t="shared" si="1211"/>
        <v>0</v>
      </c>
      <c r="IE44" s="5">
        <f t="shared" si="1211"/>
        <v>0</v>
      </c>
      <c r="IF44" s="5">
        <f t="shared" si="1211"/>
        <v>0</v>
      </c>
      <c r="IG44" s="5">
        <f t="shared" si="1211"/>
        <v>0</v>
      </c>
      <c r="IH44" s="5">
        <f t="shared" si="1211"/>
        <v>0</v>
      </c>
      <c r="II44" s="5">
        <f t="shared" si="1211"/>
        <v>0</v>
      </c>
      <c r="IJ44" s="5">
        <f t="shared" si="1211"/>
        <v>0</v>
      </c>
      <c r="IK44" s="5">
        <f t="shared" si="1211"/>
        <v>0</v>
      </c>
      <c r="IL44" s="5">
        <f t="shared" si="1211"/>
        <v>0</v>
      </c>
      <c r="IM44" s="5">
        <f t="shared" si="1211"/>
        <v>0</v>
      </c>
      <c r="IN44" s="5">
        <f t="shared" si="1211"/>
        <v>0</v>
      </c>
      <c r="IO44" s="5">
        <f t="shared" si="1211"/>
        <v>0</v>
      </c>
      <c r="IP44" s="5">
        <f t="shared" si="1211"/>
        <v>0</v>
      </c>
      <c r="IQ44" s="5">
        <f t="shared" si="1211"/>
        <v>0</v>
      </c>
      <c r="IR44" s="5">
        <f t="shared" si="1211"/>
        <v>0</v>
      </c>
      <c r="IS44" s="5">
        <f t="shared" si="1211"/>
        <v>0</v>
      </c>
      <c r="IT44" s="5">
        <f t="shared" si="1211"/>
        <v>0</v>
      </c>
      <c r="IU44" s="5">
        <f t="shared" si="1211"/>
        <v>0</v>
      </c>
      <c r="IV44" s="5">
        <f t="shared" si="1211"/>
        <v>0</v>
      </c>
      <c r="IW44" s="5">
        <f t="shared" si="1211"/>
        <v>0</v>
      </c>
      <c r="IX44" s="5">
        <f t="shared" si="1211"/>
        <v>0</v>
      </c>
      <c r="IY44" s="5">
        <f t="shared" si="1211"/>
        <v>0</v>
      </c>
      <c r="IZ44" s="5">
        <f t="shared" si="1211"/>
        <v>0</v>
      </c>
      <c r="JA44" s="5">
        <f t="shared" si="1211"/>
        <v>0</v>
      </c>
      <c r="JB44" s="5">
        <f t="shared" si="1211"/>
        <v>0</v>
      </c>
      <c r="JC44" s="5">
        <f t="shared" si="1211"/>
        <v>0</v>
      </c>
      <c r="JD44" s="5">
        <f t="shared" si="1211"/>
        <v>0</v>
      </c>
      <c r="JE44" s="5">
        <f t="shared" si="1211"/>
        <v>0</v>
      </c>
      <c r="JF44" s="5">
        <f t="shared" si="1211"/>
        <v>0</v>
      </c>
      <c r="JG44" s="5">
        <f t="shared" si="1211"/>
        <v>0</v>
      </c>
      <c r="JH44" s="5">
        <f t="shared" si="1211"/>
        <v>0</v>
      </c>
      <c r="JI44" s="5">
        <f t="shared" si="1211"/>
        <v>0</v>
      </c>
      <c r="JJ44" s="5">
        <f t="shared" si="1211"/>
        <v>0</v>
      </c>
      <c r="JK44" s="5">
        <f t="shared" si="1211"/>
        <v>0</v>
      </c>
      <c r="JL44" s="5">
        <f t="shared" si="1211"/>
        <v>0</v>
      </c>
      <c r="JM44" s="5">
        <f t="shared" si="1211"/>
        <v>0</v>
      </c>
      <c r="JN44" s="5">
        <f t="shared" si="1211"/>
        <v>0</v>
      </c>
      <c r="JO44" s="5">
        <f t="shared" si="1211"/>
        <v>0</v>
      </c>
      <c r="JP44" s="5">
        <f t="shared" si="1211"/>
        <v>0</v>
      </c>
      <c r="JQ44" s="5">
        <f t="shared" si="1211"/>
        <v>0</v>
      </c>
      <c r="JR44" s="5">
        <f t="shared" si="1211"/>
        <v>0</v>
      </c>
      <c r="JS44" s="5">
        <f t="shared" si="1211"/>
        <v>0</v>
      </c>
      <c r="JT44" s="5">
        <f t="shared" si="1211"/>
        <v>0</v>
      </c>
      <c r="JU44" s="5">
        <f t="shared" si="1211"/>
        <v>0</v>
      </c>
      <c r="JV44" s="5">
        <f t="shared" si="1211"/>
        <v>0</v>
      </c>
      <c r="JW44" s="5">
        <f t="shared" si="1211"/>
        <v>0</v>
      </c>
      <c r="JX44" s="5">
        <f t="shared" si="1211"/>
        <v>0</v>
      </c>
      <c r="JY44" s="5">
        <f t="shared" si="1211"/>
        <v>0</v>
      </c>
      <c r="JZ44" s="5">
        <f t="shared" si="1211"/>
        <v>0</v>
      </c>
      <c r="KA44" s="5">
        <f t="shared" si="1211"/>
        <v>0</v>
      </c>
      <c r="KB44" s="5">
        <f t="shared" si="1211"/>
        <v>0</v>
      </c>
      <c r="KC44" s="5">
        <f t="shared" ref="KC44:KW44" si="1212">KC3-KC16-KC28-KC37+KC41-KC42</f>
        <v>0</v>
      </c>
      <c r="KD44" s="5">
        <f t="shared" si="1212"/>
        <v>0</v>
      </c>
      <c r="KE44" s="5">
        <f t="shared" si="1212"/>
        <v>0</v>
      </c>
      <c r="KF44" s="5">
        <f t="shared" si="1212"/>
        <v>0</v>
      </c>
      <c r="KG44" s="5">
        <f t="shared" si="1212"/>
        <v>0</v>
      </c>
      <c r="KH44" s="5">
        <f t="shared" si="1212"/>
        <v>0</v>
      </c>
      <c r="KI44" s="5">
        <f t="shared" si="1212"/>
        <v>0</v>
      </c>
      <c r="KJ44" s="5">
        <f t="shared" si="1212"/>
        <v>0</v>
      </c>
      <c r="KK44" s="5">
        <f t="shared" si="1212"/>
        <v>0</v>
      </c>
      <c r="KL44" s="5">
        <f t="shared" si="1212"/>
        <v>0</v>
      </c>
      <c r="KM44" s="5">
        <f t="shared" si="1212"/>
        <v>0</v>
      </c>
      <c r="KN44" s="5">
        <f t="shared" si="1212"/>
        <v>0</v>
      </c>
      <c r="KO44" s="5">
        <f t="shared" si="1212"/>
        <v>0</v>
      </c>
      <c r="KP44" s="5">
        <f t="shared" si="1212"/>
        <v>0</v>
      </c>
      <c r="KQ44" s="5">
        <f t="shared" si="1212"/>
        <v>0</v>
      </c>
      <c r="KR44" s="5">
        <f t="shared" si="1212"/>
        <v>0</v>
      </c>
      <c r="KS44" s="5">
        <f t="shared" si="1212"/>
        <v>0</v>
      </c>
      <c r="KT44" s="5">
        <f t="shared" si="1212"/>
        <v>0</v>
      </c>
      <c r="KU44" s="5">
        <f t="shared" si="1212"/>
        <v>0</v>
      </c>
      <c r="KV44" s="5">
        <f t="shared" si="1212"/>
        <v>0</v>
      </c>
      <c r="KW44" s="5">
        <f t="shared" si="1212"/>
        <v>0</v>
      </c>
    </row>
    <row r="45" spans="1:309">
      <c r="A45" s="388"/>
      <c r="B45" s="389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</row>
    <row r="46" spans="1:309">
      <c r="A46" s="374" t="s">
        <v>502</v>
      </c>
      <c r="B46" s="375" t="s">
        <v>503</v>
      </c>
      <c r="D46" s="5">
        <f ca="1">IF(D$2&gt;Exit,0,Expense!E285)</f>
        <v>878750</v>
      </c>
      <c r="E46" s="5">
        <f ca="1">IF(E$2&gt;Exit,0,Expense!F285)</f>
        <v>878750</v>
      </c>
      <c r="F46" s="5">
        <f ca="1">IF(F$2&gt;Exit,0,Expense!G285)</f>
        <v>878750</v>
      </c>
      <c r="G46" s="5">
        <f ca="1">IF(G$2&gt;Exit,0,Expense!H285)</f>
        <v>878750</v>
      </c>
      <c r="H46" s="5">
        <f ca="1">IF(H$2&gt;Exit,0,Expense!I285)</f>
        <v>878750</v>
      </c>
      <c r="I46" s="5">
        <f ca="1">IF(I$2&gt;Exit,0,Expense!J285)</f>
        <v>878750</v>
      </c>
      <c r="J46" s="5">
        <f ca="1">IF(J$2&gt;Exit,0,Expense!K285)</f>
        <v>878750</v>
      </c>
      <c r="K46" s="5">
        <f ca="1">IF(K$2&gt;Exit,0,Expense!L285)</f>
        <v>878750</v>
      </c>
      <c r="L46" s="5">
        <f ca="1">IF(L$2&gt;Exit,0,Expense!M285)</f>
        <v>878750</v>
      </c>
      <c r="M46" s="5">
        <f ca="1">IF(M$2&gt;Exit,0,Expense!N285)</f>
        <v>878750</v>
      </c>
      <c r="N46" s="5">
        <f ca="1">IF(N$2&gt;Exit,0,Expense!O285)</f>
        <v>878750</v>
      </c>
      <c r="O46" s="5">
        <f ca="1">IF(O$2&gt;Exit,0,Expense!P285)</f>
        <v>878750</v>
      </c>
      <c r="P46" s="5">
        <f ca="1">IF(P$2&gt;Exit,0,Expense!Q285)</f>
        <v>878750</v>
      </c>
      <c r="Q46" s="5">
        <f ca="1">IF(Q$2&gt;Exit,0,Expense!R285)</f>
        <v>878750</v>
      </c>
      <c r="R46" s="5">
        <f ca="1">IF(R$2&gt;Exit,0,Expense!S285)</f>
        <v>878750</v>
      </c>
      <c r="S46" s="5">
        <f ca="1">IF(S$2&gt;Exit,0,Expense!T285)</f>
        <v>878750</v>
      </c>
      <c r="T46" s="5">
        <f ca="1">IF(T$2&gt;Exit,0,Expense!U285)</f>
        <v>878750</v>
      </c>
      <c r="U46" s="5">
        <f ca="1">IF(U$2&gt;Exit,0,Expense!V285)</f>
        <v>878750</v>
      </c>
      <c r="V46" s="5">
        <f ca="1">IF(V$2&gt;Exit,0,Expense!W285)</f>
        <v>878750</v>
      </c>
      <c r="W46" s="5">
        <f ca="1">IF(W$2&gt;Exit,0,Expense!X285)</f>
        <v>878750</v>
      </c>
      <c r="X46" s="5">
        <f ca="1">IF(X$2&gt;Exit,0,Expense!Y285)</f>
        <v>878750</v>
      </c>
      <c r="Y46" s="5">
        <f ca="1">IF(Y$2&gt;Exit,0,Expense!Z285)</f>
        <v>878750</v>
      </c>
      <c r="Z46" s="5">
        <f ca="1">IF(Z$2&gt;Exit,0,Expense!AA285)</f>
        <v>878750</v>
      </c>
      <c r="AA46" s="5">
        <f ca="1">IF(AA$2&gt;Exit,0,Expense!AB285)</f>
        <v>878750</v>
      </c>
      <c r="AB46" s="5">
        <f ca="1">IF(AB$2&gt;Exit,0,Expense!AC285)</f>
        <v>878750</v>
      </c>
      <c r="AC46" s="5">
        <f ca="1">IF(AC$2&gt;Exit,0,Expense!AD285)</f>
        <v>878750</v>
      </c>
      <c r="AD46" s="5">
        <f ca="1">IF(AD$2&gt;Exit,0,Expense!AE285)</f>
        <v>878750</v>
      </c>
      <c r="AE46" s="5">
        <f ca="1">IF(AE$2&gt;Exit,0,Expense!AF285)</f>
        <v>878750</v>
      </c>
      <c r="AF46" s="5">
        <f ca="1">IF(AF$2&gt;Exit,0,Expense!AG285)</f>
        <v>878750</v>
      </c>
      <c r="AG46" s="5">
        <f ca="1">IF(AG$2&gt;Exit,0,Expense!AH285)</f>
        <v>878750</v>
      </c>
      <c r="AH46" s="5">
        <f ca="1">IF(AH$2&gt;Exit,0,Expense!AI285)</f>
        <v>878750</v>
      </c>
      <c r="AI46" s="5">
        <f ca="1">IF(AI$2&gt;Exit,0,Expense!AJ285)</f>
        <v>878750</v>
      </c>
      <c r="AJ46" s="5">
        <f ca="1">IF(AJ$2&gt;Exit,0,Expense!AK285)</f>
        <v>878750</v>
      </c>
      <c r="AK46" s="5">
        <f ca="1">IF(AK$2&gt;Exit,0,Expense!AL285)</f>
        <v>878750</v>
      </c>
      <c r="AL46" s="5">
        <f ca="1">IF(AL$2&gt;Exit,0,Expense!AM285)</f>
        <v>878750</v>
      </c>
      <c r="AM46" s="5">
        <f ca="1">IF(AM$2&gt;Exit,0,Expense!AN285)</f>
        <v>878750</v>
      </c>
      <c r="AN46" s="5">
        <f ca="1">IF(AN$2&gt;Exit,0,Expense!AO285)</f>
        <v>878750</v>
      </c>
      <c r="AO46" s="5">
        <f ca="1">IF(AO$2&gt;Exit,0,Expense!AP285)</f>
        <v>878750</v>
      </c>
      <c r="AP46" s="5">
        <f ca="1">IF(AP$2&gt;Exit,0,Expense!AQ285)</f>
        <v>878750</v>
      </c>
      <c r="AQ46" s="5">
        <f ca="1">IF(AQ$2&gt;Exit,0,Expense!AR285)</f>
        <v>878750</v>
      </c>
      <c r="AR46" s="5">
        <f ca="1">IF(AR$2&gt;Exit,0,Expense!AS285)</f>
        <v>878750</v>
      </c>
      <c r="AS46" s="5">
        <f ca="1">IF(AS$2&gt;Exit,0,Expense!AT285)</f>
        <v>878750</v>
      </c>
      <c r="AT46" s="5">
        <f ca="1">IF(AT$2&gt;Exit,0,Expense!AU285)</f>
        <v>878750</v>
      </c>
      <c r="AU46" s="5">
        <f ca="1">IF(AU$2&gt;Exit,0,Expense!AV285)</f>
        <v>878750</v>
      </c>
      <c r="AV46" s="5">
        <f ca="1">IF(AV$2&gt;Exit,0,Expense!AW285)</f>
        <v>878750</v>
      </c>
      <c r="AW46" s="5">
        <f ca="1">IF(AW$2&gt;Exit,0,Expense!AX285)</f>
        <v>878750</v>
      </c>
      <c r="AX46" s="5">
        <f ca="1">IF(AX$2&gt;Exit,0,Expense!AY285)</f>
        <v>878750</v>
      </c>
      <c r="AY46" s="5">
        <f ca="1">IF(AY$2&gt;Exit,0,Expense!AZ285)</f>
        <v>878750</v>
      </c>
      <c r="AZ46" s="5">
        <f ca="1">IF(AZ$2&gt;Exit,0,Expense!BA285)</f>
        <v>878750</v>
      </c>
      <c r="BA46" s="5">
        <f ca="1">IF(BA$2&gt;Exit,0,Expense!BB285)</f>
        <v>878750</v>
      </c>
      <c r="BB46" s="5">
        <f ca="1">IF(BB$2&gt;Exit,0,Expense!BC285)</f>
        <v>878750</v>
      </c>
      <c r="BC46" s="5">
        <f ca="1">IF(BC$2&gt;Exit,0,Expense!BD285)</f>
        <v>878750</v>
      </c>
      <c r="BD46" s="5">
        <f ca="1">IF(BD$2&gt;Exit,0,Expense!BE285)</f>
        <v>878750</v>
      </c>
      <c r="BE46" s="5">
        <f ca="1">IF(BE$2&gt;Exit,0,Expense!BF285)</f>
        <v>878750</v>
      </c>
      <c r="BF46" s="5">
        <f ca="1">IF(BF$2&gt;Exit,0,Expense!BG285)</f>
        <v>878750</v>
      </c>
      <c r="BG46" s="5">
        <f ca="1">IF(BG$2&gt;Exit,0,Expense!BH285)</f>
        <v>878750</v>
      </c>
      <c r="BH46" s="5">
        <f ca="1">IF(BH$2&gt;Exit,0,Expense!BI285)</f>
        <v>878750</v>
      </c>
      <c r="BI46" s="5">
        <f ca="1">IF(BI$2&gt;Exit,0,Expense!BJ285)</f>
        <v>878750</v>
      </c>
      <c r="BJ46" s="5">
        <f ca="1">IF(BJ$2&gt;Exit,0,Expense!BK285)</f>
        <v>878750</v>
      </c>
      <c r="BK46" s="5">
        <f ca="1">IF(BK$2&gt;Exit,0,Expense!BL285)</f>
        <v>878750</v>
      </c>
      <c r="BL46" s="5">
        <f ca="1">IF(BL$2&gt;Exit,0,Expense!BM285)</f>
        <v>878750</v>
      </c>
      <c r="BM46" s="5">
        <f ca="1">IF(BM$2&gt;Exit,0,Expense!BN285)</f>
        <v>878750</v>
      </c>
      <c r="BN46" s="5">
        <f ca="1">IF(BN$2&gt;Exit,0,Expense!BO285)</f>
        <v>878750</v>
      </c>
      <c r="BO46" s="5">
        <f ca="1">IF(BO$2&gt;Exit,0,Expense!BP285)</f>
        <v>878750</v>
      </c>
      <c r="BP46" s="5">
        <f ca="1">IF(BP$2&gt;Exit,0,Expense!BQ285)</f>
        <v>878750</v>
      </c>
      <c r="BQ46" s="5">
        <f ca="1">IF(BQ$2&gt;Exit,0,Expense!BR285)</f>
        <v>878750</v>
      </c>
      <c r="BR46" s="5">
        <f ca="1">IF(BR$2&gt;Exit,0,Expense!BS285)</f>
        <v>878750</v>
      </c>
      <c r="BS46" s="5">
        <f ca="1">IF(BS$2&gt;Exit,0,Expense!BT285)</f>
        <v>878750</v>
      </c>
      <c r="BT46" s="5">
        <f ca="1">IF(BT$2&gt;Exit,0,Expense!BU285)</f>
        <v>878750</v>
      </c>
      <c r="BU46" s="5">
        <f ca="1">IF(BU$2&gt;Exit,0,Expense!BV285)</f>
        <v>878750</v>
      </c>
      <c r="BV46" s="5">
        <f ca="1">IF(BV$2&gt;Exit,0,Expense!BW285)</f>
        <v>878750</v>
      </c>
      <c r="BW46" s="5">
        <f ca="1">IF(BW$2&gt;Exit,0,Expense!BX285)</f>
        <v>878750</v>
      </c>
      <c r="BX46" s="5">
        <f ca="1">IF(BX$2&gt;Exit,0,Expense!BY285)</f>
        <v>878750</v>
      </c>
      <c r="BY46" s="5">
        <f ca="1">IF(BY$2&gt;Exit,0,Expense!BZ285)</f>
        <v>878750</v>
      </c>
      <c r="BZ46" s="5">
        <f ca="1">IF(BZ$2&gt;Exit,0,Expense!CA285)</f>
        <v>1531875</v>
      </c>
      <c r="CA46" s="5">
        <f ca="1">IF(CA$2&gt;Exit,0,Expense!CB285)</f>
        <v>1531875</v>
      </c>
      <c r="CB46" s="5">
        <f ca="1">IF(CB$2&gt;Exit,0,Expense!CC285)</f>
        <v>1531875</v>
      </c>
      <c r="CC46" s="5">
        <f ca="1">IF(CC$2&gt;Exit,0,Expense!CD285)</f>
        <v>1531875</v>
      </c>
      <c r="CD46" s="5">
        <f ca="1">IF(CD$2&gt;Exit,0,Expense!CE285)</f>
        <v>1531875</v>
      </c>
      <c r="CE46" s="5">
        <f ca="1">IF(CE$2&gt;Exit,0,Expense!CF285)</f>
        <v>1531875</v>
      </c>
      <c r="CF46" s="5">
        <f ca="1">IF(CF$2&gt;Exit,0,Expense!CG285)</f>
        <v>1531875</v>
      </c>
      <c r="CG46" s="5">
        <f ca="1">IF(CG$2&gt;Exit,0,Expense!CH285)</f>
        <v>1531875</v>
      </c>
      <c r="CH46" s="5">
        <f ca="1">IF(CH$2&gt;Exit,0,Expense!CI285)</f>
        <v>1531875</v>
      </c>
      <c r="CI46" s="5">
        <f ca="1">IF(CI$2&gt;Exit,0,Expense!CJ285)</f>
        <v>1531875</v>
      </c>
      <c r="CJ46" s="5">
        <f ca="1">IF(CJ$2&gt;Exit,0,Expense!CK285)</f>
        <v>1531875</v>
      </c>
      <c r="CK46" s="5">
        <f ca="1">IF(CK$2&gt;Exit,0,Expense!CL285)</f>
        <v>1531875</v>
      </c>
      <c r="CL46" s="5">
        <f ca="1">IF(CL$2&gt;Exit,0,Expense!CM285)</f>
        <v>1531875</v>
      </c>
      <c r="CM46" s="5">
        <f ca="1">IF(CM$2&gt;Exit,0,Expense!CN285)</f>
        <v>1531875</v>
      </c>
      <c r="CN46" s="5">
        <f ca="1">IF(CN$2&gt;Exit,0,Expense!CO285)</f>
        <v>1531875</v>
      </c>
      <c r="CO46" s="5">
        <f ca="1">IF(CO$2&gt;Exit,0,Expense!CP285)</f>
        <v>1531875</v>
      </c>
      <c r="CP46" s="5">
        <f ca="1">IF(CP$2&gt;Exit,0,Expense!CQ285)</f>
        <v>1531875</v>
      </c>
      <c r="CQ46" s="5">
        <f ca="1">IF(CQ$2&gt;Exit,0,Expense!CR285)</f>
        <v>1531875</v>
      </c>
      <c r="CR46" s="5">
        <f ca="1">IF(CR$2&gt;Exit,0,Expense!CS285)</f>
        <v>1531875</v>
      </c>
      <c r="CS46" s="5">
        <f ca="1">IF(CS$2&gt;Exit,0,Expense!CT285)</f>
        <v>1531875</v>
      </c>
      <c r="CT46" s="5">
        <f ca="1">IF(CT$2&gt;Exit,0,Expense!CU285)</f>
        <v>1531875</v>
      </c>
      <c r="CU46" s="5">
        <f ca="1">IF(CU$2&gt;Exit,0,Expense!CV285)</f>
        <v>1531875</v>
      </c>
      <c r="CV46" s="5">
        <f ca="1">IF(CV$2&gt;Exit,0,Expense!CW285)</f>
        <v>1531875</v>
      </c>
      <c r="CW46" s="5">
        <f ca="1">IF(CW$2&gt;Exit,0,Expense!CX285)</f>
        <v>1531875</v>
      </c>
      <c r="CX46" s="5">
        <f ca="1">IF(CX$2&gt;Exit,0,Expense!CY285)</f>
        <v>1531875</v>
      </c>
      <c r="CY46" s="5">
        <f ca="1">IF(CY$2&gt;Exit,0,Expense!CZ285)</f>
        <v>1531875</v>
      </c>
      <c r="CZ46" s="5">
        <f ca="1">IF(CZ$2&gt;Exit,0,Expense!DA285)</f>
        <v>1531875</v>
      </c>
      <c r="DA46" s="5">
        <f ca="1">IF(DA$2&gt;Exit,0,Expense!DB285)</f>
        <v>1531875</v>
      </c>
      <c r="DB46" s="5">
        <f ca="1">IF(DB$2&gt;Exit,0,Expense!DC285)</f>
        <v>1531875</v>
      </c>
      <c r="DC46" s="5">
        <f ca="1">IF(DC$2&gt;Exit,0,Expense!DD285)</f>
        <v>1531875</v>
      </c>
      <c r="DD46" s="5">
        <f ca="1">IF(DD$2&gt;Exit,0,Expense!DE285)</f>
        <v>1531875</v>
      </c>
      <c r="DE46" s="5">
        <f ca="1">IF(DE$2&gt;Exit,0,Expense!DF285)</f>
        <v>1531875</v>
      </c>
      <c r="DF46" s="5">
        <f ca="1">IF(DF$2&gt;Exit,0,Expense!DG285)</f>
        <v>1531875</v>
      </c>
      <c r="DG46" s="5">
        <f ca="1">IF(DG$2&gt;Exit,0,Expense!DH285)</f>
        <v>1531875</v>
      </c>
      <c r="DH46" s="5">
        <f ca="1">IF(DH$2&gt;Exit,0,Expense!DI285)</f>
        <v>1531875</v>
      </c>
      <c r="DI46" s="5">
        <f ca="1">IF(DI$2&gt;Exit,0,Expense!DJ285)</f>
        <v>1531875</v>
      </c>
      <c r="DJ46" s="5">
        <f ca="1">IF(DJ$2&gt;Exit,0,Expense!DK285)</f>
        <v>1531875</v>
      </c>
      <c r="DK46" s="5">
        <f ca="1">IF(DK$2&gt;Exit,0,Expense!DL285)</f>
        <v>1531875</v>
      </c>
      <c r="DL46" s="5">
        <f ca="1">IF(DL$2&gt;Exit,0,Expense!DM285)</f>
        <v>1531875</v>
      </c>
      <c r="DM46" s="5">
        <f ca="1">IF(DM$2&gt;Exit,0,Expense!DN285)</f>
        <v>1531875</v>
      </c>
      <c r="DN46" s="5">
        <f ca="1">IF(DN$2&gt;Exit,0,Expense!DO285)</f>
        <v>1531875</v>
      </c>
      <c r="DO46" s="5">
        <f ca="1">IF(DO$2&gt;Exit,0,Expense!DP285)</f>
        <v>1531875</v>
      </c>
      <c r="DP46" s="5">
        <f ca="1">IF(DP$2&gt;Exit,0,Expense!DQ285)</f>
        <v>1531875</v>
      </c>
      <c r="DQ46" s="5">
        <f ca="1">IF(DQ$2&gt;Exit,0,Expense!DR285)</f>
        <v>1531875</v>
      </c>
      <c r="DR46" s="5">
        <f ca="1">IF(DR$2&gt;Exit,0,Expense!DS285)</f>
        <v>1531875</v>
      </c>
      <c r="DS46" s="5">
        <f ca="1">IF(DS$2&gt;Exit,0,Expense!DT285)</f>
        <v>1531875</v>
      </c>
      <c r="DT46" s="5">
        <f ca="1">IF(DT$2&gt;Exit,0,Expense!DU285)</f>
        <v>1531875</v>
      </c>
      <c r="DU46" s="5">
        <f ca="1">IF(DU$2&gt;Exit,0,Expense!DV285)</f>
        <v>1531875</v>
      </c>
      <c r="DV46" s="5">
        <f ca="1">IF(DV$2&gt;Exit,0,Expense!DW285)</f>
        <v>1531875</v>
      </c>
      <c r="DW46" s="5">
        <f ca="1">IF(DW$2&gt;Exit,0,Expense!DX285)</f>
        <v>1531875</v>
      </c>
      <c r="DX46" s="5">
        <f ca="1">IF(DX$2&gt;Exit,0,Expense!DY285)</f>
        <v>1531875</v>
      </c>
      <c r="DY46" s="5">
        <f ca="1">IF(DY$2&gt;Exit,0,Expense!DZ285)</f>
        <v>1531875</v>
      </c>
      <c r="DZ46" s="5">
        <f ca="1">IF(DZ$2&gt;Exit,0,Expense!EA285)</f>
        <v>1531875</v>
      </c>
      <c r="EA46" s="5">
        <f ca="1">IF(EA$2&gt;Exit,0,Expense!EB285)</f>
        <v>1531875</v>
      </c>
      <c r="EB46" s="5">
        <f ca="1">IF(EB$2&gt;Exit,0,Expense!EC285)</f>
        <v>1531875</v>
      </c>
      <c r="EC46" s="5">
        <f ca="1">IF(EC$2&gt;Exit,0,Expense!ED285)</f>
        <v>1531875</v>
      </c>
      <c r="ED46" s="5">
        <f ca="1">IF(ED$2&gt;Exit,0,Expense!EE285)</f>
        <v>1531875</v>
      </c>
      <c r="EE46" s="5">
        <f ca="1">IF(EE$2&gt;Exit,0,Expense!EF285)</f>
        <v>1531875</v>
      </c>
      <c r="EF46" s="5">
        <f ca="1">IF(EF$2&gt;Exit,0,Expense!EG285)</f>
        <v>1531875</v>
      </c>
      <c r="EG46" s="5">
        <f ca="1">IF(EG$2&gt;Exit,0,Expense!EH285)</f>
        <v>1531875</v>
      </c>
      <c r="EH46" s="5">
        <f ca="1">IF(EH$2&gt;Exit,0,Expense!EI285)</f>
        <v>1531875</v>
      </c>
      <c r="EI46" s="5">
        <f ca="1">IF(EI$2&gt;Exit,0,Expense!EJ285)</f>
        <v>1531875</v>
      </c>
      <c r="EJ46" s="5">
        <f ca="1">IF(EJ$2&gt;Exit,0,Expense!EK285)</f>
        <v>1531875</v>
      </c>
      <c r="EK46" s="5">
        <f ca="1">IF(EK$2&gt;Exit,0,Expense!EL285)</f>
        <v>1531875</v>
      </c>
      <c r="EL46" s="5">
        <f ca="1">IF(EL$2&gt;Exit,0,Expense!EM285)</f>
        <v>1531875</v>
      </c>
      <c r="EM46" s="5">
        <f ca="1">IF(EM$2&gt;Exit,0,Expense!EN285)</f>
        <v>1531875</v>
      </c>
      <c r="EN46" s="5">
        <f ca="1">IF(EN$2&gt;Exit,0,Expense!EO285)</f>
        <v>1531875</v>
      </c>
      <c r="EO46" s="5">
        <f ca="1">IF(EO$2&gt;Exit,0,Expense!EP285)</f>
        <v>1531875</v>
      </c>
      <c r="EP46" s="5">
        <f ca="1">IF(EP$2&gt;Exit,0,Expense!EQ285)</f>
        <v>1531875</v>
      </c>
      <c r="EQ46" s="5">
        <f ca="1">IF(EQ$2&gt;Exit,0,Expense!ER285)</f>
        <v>1531875</v>
      </c>
      <c r="ER46" s="5">
        <f ca="1">IF(ER$2&gt;Exit,0,Expense!ES285)</f>
        <v>1531875</v>
      </c>
      <c r="ES46" s="5">
        <f ca="1">IF(ES$2&gt;Exit,0,Expense!ET285)</f>
        <v>1531875</v>
      </c>
      <c r="ET46" s="5">
        <f ca="1">IF(ET$2&gt;Exit,0,Expense!EU285)</f>
        <v>1531875</v>
      </c>
      <c r="EU46" s="5">
        <f ca="1">IF(EU$2&gt;Exit,0,Expense!EV285)</f>
        <v>1531875</v>
      </c>
      <c r="EV46" s="5">
        <f ca="1">IF(EV$2&gt;Exit,0,Expense!EW285)</f>
        <v>1531875</v>
      </c>
      <c r="EW46" s="5">
        <f ca="1">IF(EW$2&gt;Exit,0,Expense!EX285)</f>
        <v>1531875</v>
      </c>
      <c r="EX46" s="5">
        <f>IF(EX$2&gt;Exit,0,Expense!EY285)</f>
        <v>0</v>
      </c>
      <c r="EY46" s="5">
        <f>IF(EY$2&gt;Exit,0,Expense!EZ285)</f>
        <v>0</v>
      </c>
      <c r="EZ46" s="5">
        <f>IF(EZ$2&gt;Exit,0,Expense!FA285)</f>
        <v>0</v>
      </c>
      <c r="FA46" s="5">
        <f>IF(FA$2&gt;Exit,0,Expense!FB285)</f>
        <v>0</v>
      </c>
      <c r="FB46" s="5">
        <f>IF(FB$2&gt;Exit,0,Expense!FC285)</f>
        <v>0</v>
      </c>
      <c r="FC46" s="5">
        <f>IF(FC$2&gt;Exit,0,Expense!FD285)</f>
        <v>0</v>
      </c>
      <c r="FD46" s="5">
        <f>IF(FD$2&gt;Exit,0,Expense!FE285)</f>
        <v>0</v>
      </c>
      <c r="FE46" s="5">
        <f>IF(FE$2&gt;Exit,0,Expense!FF285)</f>
        <v>0</v>
      </c>
      <c r="FF46" s="5">
        <f>IF(FF$2&gt;Exit,0,Expense!FG285)</f>
        <v>0</v>
      </c>
      <c r="FG46" s="5">
        <f>IF(FG$2&gt;Exit,0,Expense!FH285)</f>
        <v>0</v>
      </c>
      <c r="FH46" s="5">
        <f>IF(FH$2&gt;Exit,0,Expense!FI285)</f>
        <v>0</v>
      </c>
      <c r="FI46" s="5">
        <f>IF(FI$2&gt;Exit,0,Expense!FJ285)</f>
        <v>0</v>
      </c>
      <c r="FJ46" s="5">
        <f>IF(FJ$2&gt;Exit,0,Expense!FK285)</f>
        <v>0</v>
      </c>
      <c r="FK46" s="5">
        <f>IF(FK$2&gt;Exit,0,Expense!FL285)</f>
        <v>0</v>
      </c>
      <c r="FL46" s="5">
        <f>IF(FL$2&gt;Exit,0,Expense!FM285)</f>
        <v>0</v>
      </c>
      <c r="FM46" s="5">
        <f>IF(FM$2&gt;Exit,0,Expense!FN285)</f>
        <v>0</v>
      </c>
      <c r="FN46" s="5">
        <f>IF(FN$2&gt;Exit,0,Expense!FO285)</f>
        <v>0</v>
      </c>
      <c r="FO46" s="5">
        <f>IF(FO$2&gt;Exit,0,Expense!FP285)</f>
        <v>0</v>
      </c>
      <c r="FP46" s="5">
        <f>IF(FP$2&gt;Exit,0,Expense!FQ285)</f>
        <v>0</v>
      </c>
      <c r="FQ46" s="5">
        <f>IF(FQ$2&gt;Exit,0,Expense!FR285)</f>
        <v>0</v>
      </c>
      <c r="FR46" s="5">
        <f>IF(FR$2&gt;Exit,0,Expense!FS285)</f>
        <v>0</v>
      </c>
      <c r="FS46" s="5">
        <f>IF(FS$2&gt;Exit,0,Expense!FT285)</f>
        <v>0</v>
      </c>
      <c r="FT46" s="5">
        <f>IF(FT$2&gt;Exit,0,Expense!FU285)</f>
        <v>0</v>
      </c>
      <c r="FU46" s="5">
        <f>IF(FU$2&gt;Exit,0,Expense!FV285)</f>
        <v>0</v>
      </c>
      <c r="FV46" s="5">
        <f>IF(FV$2&gt;Exit,0,Expense!FW285)</f>
        <v>0</v>
      </c>
      <c r="FW46" s="5">
        <f>IF(FW$2&gt;Exit,0,Expense!FX285)</f>
        <v>0</v>
      </c>
      <c r="FX46" s="5">
        <f>IF(FX$2&gt;Exit,0,Expense!FY285)</f>
        <v>0</v>
      </c>
      <c r="FY46" s="5">
        <f>IF(FY$2&gt;Exit,0,Expense!FZ285)</f>
        <v>0</v>
      </c>
      <c r="FZ46" s="5">
        <f>IF(FZ$2&gt;Exit,0,Expense!GA285)</f>
        <v>0</v>
      </c>
      <c r="GA46" s="5">
        <f>IF(GA$2&gt;Exit,0,Expense!GB285)</f>
        <v>0</v>
      </c>
      <c r="GB46" s="5">
        <f>IF(GB$2&gt;Exit,0,Expense!GC285)</f>
        <v>0</v>
      </c>
      <c r="GC46" s="5">
        <f>IF(GC$2&gt;Exit,0,Expense!GD285)</f>
        <v>0</v>
      </c>
      <c r="GD46" s="5">
        <f>IF(GD$2&gt;Exit,0,Expense!GE285)</f>
        <v>0</v>
      </c>
      <c r="GE46" s="5">
        <f>IF(GE$2&gt;Exit,0,Expense!GF285)</f>
        <v>0</v>
      </c>
      <c r="GF46" s="5">
        <f>IF(GF$2&gt;Exit,0,Expense!GG285)</f>
        <v>0</v>
      </c>
      <c r="GG46" s="5">
        <f>IF(GG$2&gt;Exit,0,Expense!GH285)</f>
        <v>0</v>
      </c>
      <c r="GH46" s="5">
        <f>IF(GH$2&gt;Exit,0,Expense!GI285)</f>
        <v>0</v>
      </c>
      <c r="GI46" s="5">
        <f>IF(GI$2&gt;Exit,0,Expense!GJ285)</f>
        <v>0</v>
      </c>
      <c r="GJ46" s="5">
        <f>IF(GJ$2&gt;Exit,0,Expense!GK285)</f>
        <v>0</v>
      </c>
      <c r="GK46" s="5">
        <f>IF(GK$2&gt;Exit,0,Expense!GL285)</f>
        <v>0</v>
      </c>
      <c r="GL46" s="5">
        <f>IF(GL$2&gt;Exit,0,Expense!GM285)</f>
        <v>0</v>
      </c>
      <c r="GM46" s="5">
        <f>IF(GM$2&gt;Exit,0,Expense!GN285)</f>
        <v>0</v>
      </c>
      <c r="GN46" s="5">
        <f>IF(GN$2&gt;Exit,0,Expense!GO285)</f>
        <v>0</v>
      </c>
      <c r="GO46" s="5">
        <f>IF(GO$2&gt;Exit,0,Expense!GP285)</f>
        <v>0</v>
      </c>
      <c r="GP46" s="5">
        <f>IF(GP$2&gt;Exit,0,Expense!GQ285)</f>
        <v>0</v>
      </c>
      <c r="GQ46" s="5">
        <f>IF(GQ$2&gt;Exit,0,Expense!GR285)</f>
        <v>0</v>
      </c>
      <c r="GR46" s="5">
        <f>IF(GR$2&gt;Exit,0,Expense!GS285)</f>
        <v>0</v>
      </c>
      <c r="GS46" s="5">
        <f>IF(GS$2&gt;Exit,0,Expense!GT285)</f>
        <v>0</v>
      </c>
      <c r="GT46" s="5">
        <f>IF(GT$2&gt;Exit,0,Expense!GU285)</f>
        <v>0</v>
      </c>
      <c r="GU46" s="5">
        <f>IF(GU$2&gt;Exit,0,Expense!GV285)</f>
        <v>0</v>
      </c>
      <c r="GV46" s="5">
        <f>IF(GV$2&gt;Exit,0,Expense!GW285)</f>
        <v>0</v>
      </c>
      <c r="GW46" s="5">
        <f>IF(GW$2&gt;Exit,0,Expense!GX285)</f>
        <v>0</v>
      </c>
      <c r="GX46" s="5">
        <f>IF(GX$2&gt;Exit,0,Expense!GY285)</f>
        <v>0</v>
      </c>
      <c r="GY46" s="5">
        <f>IF(GY$2&gt;Exit,0,Expense!GZ285)</f>
        <v>0</v>
      </c>
      <c r="GZ46" s="5">
        <f>IF(GZ$2&gt;Exit,0,Expense!HA285)</f>
        <v>0</v>
      </c>
      <c r="HA46" s="5">
        <f>IF(HA$2&gt;Exit,0,Expense!HB285)</f>
        <v>0</v>
      </c>
      <c r="HB46" s="5">
        <f>IF(HB$2&gt;Exit,0,Expense!HC285)</f>
        <v>0</v>
      </c>
      <c r="HC46" s="5">
        <f>IF(HC$2&gt;Exit,0,Expense!HD285)</f>
        <v>0</v>
      </c>
      <c r="HD46" s="5">
        <f>IF(HD$2&gt;Exit,0,Expense!HE285)</f>
        <v>0</v>
      </c>
      <c r="HE46" s="5">
        <f>IF(HE$2&gt;Exit,0,Expense!HF285)</f>
        <v>0</v>
      </c>
      <c r="HF46" s="5">
        <f>IF(HF$2&gt;Exit,0,Expense!HG285)</f>
        <v>0</v>
      </c>
      <c r="HG46" s="5">
        <f>IF(HG$2&gt;Exit,0,Expense!HH285)</f>
        <v>0</v>
      </c>
      <c r="HH46" s="5">
        <f>IF(HH$2&gt;Exit,0,Expense!HI285)</f>
        <v>0</v>
      </c>
      <c r="HI46" s="5">
        <f>IF(HI$2&gt;Exit,0,Expense!HJ285)</f>
        <v>0</v>
      </c>
      <c r="HJ46" s="5">
        <f>IF(HJ$2&gt;Exit,0,Expense!HK285)</f>
        <v>0</v>
      </c>
      <c r="HK46" s="5">
        <f>IF(HK$2&gt;Exit,0,Expense!HL285)</f>
        <v>0</v>
      </c>
      <c r="HL46" s="5">
        <f>IF(HL$2&gt;Exit,0,Expense!HM285)</f>
        <v>0</v>
      </c>
      <c r="HM46" s="5">
        <f>IF(HM$2&gt;Exit,0,Expense!HN285)</f>
        <v>0</v>
      </c>
      <c r="HN46" s="5">
        <f>IF(HN$2&gt;Exit,0,Expense!HO285)</f>
        <v>0</v>
      </c>
      <c r="HO46" s="5">
        <f>IF(HO$2&gt;Exit,0,Expense!HP285)</f>
        <v>0</v>
      </c>
      <c r="HP46" s="5">
        <f>IF(HP$2&gt;Exit,0,Expense!HQ285)</f>
        <v>0</v>
      </c>
      <c r="HQ46" s="5">
        <f>IF(HQ$2&gt;Exit,0,Expense!HR285)</f>
        <v>0</v>
      </c>
      <c r="HR46" s="5">
        <f>IF(HR$2&gt;Exit,0,Expense!HS285)</f>
        <v>0</v>
      </c>
      <c r="HS46" s="5">
        <f>IF(HS$2&gt;Exit,0,Expense!HT285)</f>
        <v>0</v>
      </c>
      <c r="HT46" s="5">
        <f>IF(HT$2&gt;Exit,0,Expense!HU285)</f>
        <v>0</v>
      </c>
      <c r="HU46" s="5">
        <f>IF(HU$2&gt;Exit,0,Expense!HV285)</f>
        <v>0</v>
      </c>
      <c r="HV46" s="5">
        <f>IF(HV$2&gt;Exit,0,Expense!HW285)</f>
        <v>0</v>
      </c>
      <c r="HW46" s="5">
        <f>IF(HW$2&gt;Exit,0,Expense!HX285)</f>
        <v>0</v>
      </c>
      <c r="HX46" s="5">
        <f>IF(HX$2&gt;Exit,0,Expense!HY285)</f>
        <v>0</v>
      </c>
      <c r="HY46" s="5">
        <f>IF(HY$2&gt;Exit,0,Expense!HZ285)</f>
        <v>0</v>
      </c>
      <c r="HZ46" s="5">
        <f>IF(HZ$2&gt;Exit,0,Expense!IA285)</f>
        <v>0</v>
      </c>
      <c r="IA46" s="5">
        <f>IF(IA$2&gt;Exit,0,Expense!IB285)</f>
        <v>0</v>
      </c>
      <c r="IB46" s="5">
        <f>IF(IB$2&gt;Exit,0,Expense!IC285)</f>
        <v>0</v>
      </c>
      <c r="IC46" s="5">
        <f>IF(IC$2&gt;Exit,0,Expense!ID285)</f>
        <v>0</v>
      </c>
      <c r="ID46" s="5">
        <f>IF(ID$2&gt;Exit,0,Expense!IE285)</f>
        <v>0</v>
      </c>
      <c r="IE46" s="5">
        <f>IF(IE$2&gt;Exit,0,Expense!IF285)</f>
        <v>0</v>
      </c>
      <c r="IF46" s="5">
        <f>IF(IF$2&gt;Exit,0,Expense!IG285)</f>
        <v>0</v>
      </c>
      <c r="IG46" s="5">
        <f>IF(IG$2&gt;Exit,0,Expense!IH285)</f>
        <v>0</v>
      </c>
      <c r="IH46" s="5">
        <f>IF(IH$2&gt;Exit,0,Expense!II285)</f>
        <v>0</v>
      </c>
      <c r="II46" s="5">
        <f>IF(II$2&gt;Exit,0,Expense!IJ285)</f>
        <v>0</v>
      </c>
      <c r="IJ46" s="5">
        <f>IF(IJ$2&gt;Exit,0,Expense!IK285)</f>
        <v>0</v>
      </c>
      <c r="IK46" s="5">
        <f>IF(IK$2&gt;Exit,0,Expense!IL285)</f>
        <v>0</v>
      </c>
      <c r="IL46" s="5">
        <f>IF(IL$2&gt;Exit,0,Expense!IM285)</f>
        <v>0</v>
      </c>
      <c r="IM46" s="5">
        <f>IF(IM$2&gt;Exit,0,Expense!IN285)</f>
        <v>0</v>
      </c>
      <c r="IN46" s="5">
        <f>IF(IN$2&gt;Exit,0,Expense!IO285)</f>
        <v>0</v>
      </c>
      <c r="IO46" s="5">
        <f>IF(IO$2&gt;Exit,0,Expense!IP285)</f>
        <v>0</v>
      </c>
      <c r="IP46" s="5">
        <f>IF(IP$2&gt;Exit,0,Expense!IQ285)</f>
        <v>0</v>
      </c>
      <c r="IQ46" s="5">
        <f>IF(IQ$2&gt;Exit,0,Expense!IR285)</f>
        <v>0</v>
      </c>
      <c r="IR46" s="5">
        <f>IF(IR$2&gt;Exit,0,Expense!IS285)</f>
        <v>0</v>
      </c>
      <c r="IS46" s="5">
        <f>IF(IS$2&gt;Exit,0,Expense!IT285)</f>
        <v>0</v>
      </c>
      <c r="IT46" s="5">
        <f>IF(IT$2&gt;Exit,0,Expense!IU285)</f>
        <v>0</v>
      </c>
      <c r="IU46" s="5">
        <f>IF(IU$2&gt;Exit,0,Expense!IV285)</f>
        <v>0</v>
      </c>
      <c r="IV46" s="5">
        <f>IF(IV$2&gt;Exit,0,Expense!IW285)</f>
        <v>0</v>
      </c>
      <c r="IW46" s="5">
        <f>IF(IW$2&gt;Exit,0,Expense!IX285)</f>
        <v>0</v>
      </c>
      <c r="IX46" s="5">
        <f>IF(IX$2&gt;Exit,0,Expense!IY285)</f>
        <v>0</v>
      </c>
      <c r="IY46" s="5">
        <f>IF(IY$2&gt;Exit,0,Expense!IZ285)</f>
        <v>0</v>
      </c>
      <c r="IZ46" s="5">
        <f>IF(IZ$2&gt;Exit,0,Expense!JA285)</f>
        <v>0</v>
      </c>
      <c r="JA46" s="5">
        <f>IF(JA$2&gt;Exit,0,Expense!JB285)</f>
        <v>0</v>
      </c>
      <c r="JB46" s="5">
        <f>IF(JB$2&gt;Exit,0,Expense!JC285)</f>
        <v>0</v>
      </c>
      <c r="JC46" s="5">
        <f>IF(JC$2&gt;Exit,0,Expense!JD285)</f>
        <v>0</v>
      </c>
      <c r="JD46" s="5">
        <f>IF(JD$2&gt;Exit,0,Expense!JE285)</f>
        <v>0</v>
      </c>
      <c r="JE46" s="5">
        <f>IF(JE$2&gt;Exit,0,Expense!JF285)</f>
        <v>0</v>
      </c>
      <c r="JF46" s="5">
        <f>IF(JF$2&gt;Exit,0,Expense!JG285)</f>
        <v>0</v>
      </c>
      <c r="JG46" s="5">
        <f>IF(JG$2&gt;Exit,0,Expense!JH285)</f>
        <v>0</v>
      </c>
      <c r="JH46" s="5">
        <f>IF(JH$2&gt;Exit,0,Expense!JI285)</f>
        <v>0</v>
      </c>
      <c r="JI46" s="5">
        <f>IF(JI$2&gt;Exit,0,Expense!JJ285)</f>
        <v>0</v>
      </c>
      <c r="JJ46" s="5">
        <f>IF(JJ$2&gt;Exit,0,Expense!JK285)</f>
        <v>0</v>
      </c>
      <c r="JK46" s="5">
        <f>IF(JK$2&gt;Exit,0,Expense!JL285)</f>
        <v>0</v>
      </c>
      <c r="JL46" s="5">
        <f>IF(JL$2&gt;Exit,0,Expense!JM285)</f>
        <v>0</v>
      </c>
      <c r="JM46" s="5">
        <f>IF(JM$2&gt;Exit,0,Expense!JN285)</f>
        <v>0</v>
      </c>
      <c r="JN46" s="5">
        <f>IF(JN$2&gt;Exit,0,Expense!JO285)</f>
        <v>0</v>
      </c>
      <c r="JO46" s="5">
        <f>IF(JO$2&gt;Exit,0,Expense!JP285)</f>
        <v>0</v>
      </c>
      <c r="JP46" s="5">
        <f>IF(JP$2&gt;Exit,0,Expense!JQ285)</f>
        <v>0</v>
      </c>
      <c r="JQ46" s="5">
        <f>IF(JQ$2&gt;Exit,0,Expense!JR285)</f>
        <v>0</v>
      </c>
      <c r="JR46" s="5">
        <f>IF(JR$2&gt;Exit,0,Expense!JS285)</f>
        <v>0</v>
      </c>
      <c r="JS46" s="5">
        <f>IF(JS$2&gt;Exit,0,Expense!JT285)</f>
        <v>0</v>
      </c>
      <c r="JT46" s="5">
        <f>IF(JT$2&gt;Exit,0,Expense!JU285)</f>
        <v>0</v>
      </c>
      <c r="JU46" s="5">
        <f>IF(JU$2&gt;Exit,0,Expense!JV285)</f>
        <v>0</v>
      </c>
      <c r="JV46" s="5">
        <f>IF(JV$2&gt;Exit,0,Expense!JW285)</f>
        <v>0</v>
      </c>
      <c r="JW46" s="5">
        <f>IF(JW$2&gt;Exit,0,Expense!JX285)</f>
        <v>0</v>
      </c>
      <c r="JX46" s="5">
        <f>IF(JX$2&gt;Exit,0,Expense!JY285)</f>
        <v>0</v>
      </c>
      <c r="JY46" s="5">
        <f>IF(JY$2&gt;Exit,0,Expense!JZ285)</f>
        <v>0</v>
      </c>
      <c r="JZ46" s="5">
        <f>IF(JZ$2&gt;Exit,0,Expense!KA285)</f>
        <v>0</v>
      </c>
      <c r="KA46" s="5">
        <f>IF(KA$2&gt;Exit,0,Expense!KB285)</f>
        <v>0</v>
      </c>
      <c r="KB46" s="5">
        <f>IF(KB$2&gt;Exit,0,Expense!KC285)</f>
        <v>0</v>
      </c>
      <c r="KC46" s="5">
        <f>IF(KC$2&gt;Exit,0,Expense!KD285)</f>
        <v>0</v>
      </c>
      <c r="KD46" s="5">
        <f>IF(KD$2&gt;Exit,0,Expense!KE285)</f>
        <v>0</v>
      </c>
      <c r="KE46" s="5">
        <f>IF(KE$2&gt;Exit,0,Expense!KF285)</f>
        <v>0</v>
      </c>
      <c r="KF46" s="5">
        <f>IF(KF$2&gt;Exit,0,Expense!KG285)</f>
        <v>0</v>
      </c>
      <c r="KG46" s="5">
        <f>IF(KG$2&gt;Exit,0,Expense!KH285)</f>
        <v>0</v>
      </c>
      <c r="KH46" s="5">
        <f>IF(KH$2&gt;Exit,0,Expense!KI285)</f>
        <v>0</v>
      </c>
      <c r="KI46" s="5">
        <f>IF(KI$2&gt;Exit,0,Expense!KJ285)</f>
        <v>0</v>
      </c>
      <c r="KJ46" s="5">
        <f>IF(KJ$2&gt;Exit,0,Expense!KK285)</f>
        <v>0</v>
      </c>
      <c r="KK46" s="5">
        <f>IF(KK$2&gt;Exit,0,Expense!KL285)</f>
        <v>0</v>
      </c>
      <c r="KL46" s="5">
        <f>IF(KL$2&gt;Exit,0,Expense!KM285)</f>
        <v>0</v>
      </c>
      <c r="KM46" s="5">
        <f>IF(KM$2&gt;Exit,0,Expense!KN285)</f>
        <v>0</v>
      </c>
      <c r="KN46" s="5">
        <f>IF(KN$2&gt;Exit,0,Expense!KO285)</f>
        <v>0</v>
      </c>
      <c r="KO46" s="5">
        <f>IF(KO$2&gt;Exit,0,Expense!KP285)</f>
        <v>0</v>
      </c>
      <c r="KP46" s="5">
        <f>IF(KP$2&gt;Exit,0,Expense!KQ285)</f>
        <v>0</v>
      </c>
      <c r="KQ46" s="5">
        <f>IF(KQ$2&gt;Exit,0,Expense!KR285)</f>
        <v>0</v>
      </c>
      <c r="KR46" s="5">
        <f>IF(KR$2&gt;Exit,0,Expense!KS285)</f>
        <v>0</v>
      </c>
      <c r="KS46" s="5">
        <f>IF(KS$2&gt;Exit,0,Expense!KT285)</f>
        <v>0</v>
      </c>
      <c r="KT46" s="5">
        <f>IF(KT$2&gt;Exit,0,Expense!KU285)</f>
        <v>0</v>
      </c>
      <c r="KU46" s="5">
        <f>IF(KU$2&gt;Exit,0,Expense!KV285)</f>
        <v>0</v>
      </c>
      <c r="KV46" s="5">
        <f>IF(KV$2&gt;Exit,0,Expense!KW285)</f>
        <v>0</v>
      </c>
      <c r="KW46" s="5">
        <f>IF(KW$2&gt;Exit,0,Expense!KX285)</f>
        <v>0</v>
      </c>
    </row>
    <row r="47" spans="1:309">
      <c r="A47" s="374" t="s">
        <v>504</v>
      </c>
      <c r="B47" s="375" t="s">
        <v>440</v>
      </c>
      <c r="D47" s="5">
        <f>IF(D$2&gt;Exit,0,'Capital Structure'!E48)</f>
        <v>0</v>
      </c>
      <c r="E47" s="5">
        <f>IF(E$2&gt;Exit,0,'Capital Structure'!F48)</f>
        <v>0</v>
      </c>
      <c r="F47" s="5">
        <f>IF(F$2&gt;Exit,0,'Capital Structure'!G48)</f>
        <v>0</v>
      </c>
      <c r="G47" s="5">
        <f>IF(G$2&gt;Exit,0,'Capital Structure'!H48)</f>
        <v>0</v>
      </c>
      <c r="H47" s="5">
        <f>IF(H$2&gt;Exit,0,'Capital Structure'!I48)</f>
        <v>0</v>
      </c>
      <c r="I47" s="5">
        <f>IF(I$2&gt;Exit,0,'Capital Structure'!J48)</f>
        <v>0</v>
      </c>
      <c r="J47" s="5">
        <f>IF(J$2&gt;Exit,0,'Capital Structure'!K48)</f>
        <v>0</v>
      </c>
      <c r="K47" s="5">
        <f>IF(K$2&gt;Exit,0,'Capital Structure'!L48)</f>
        <v>0</v>
      </c>
      <c r="L47" s="5">
        <f>IF(L$2&gt;Exit,0,'Capital Structure'!M48)</f>
        <v>0</v>
      </c>
      <c r="M47" s="5">
        <f>IF(M$2&gt;Exit,0,'Capital Structure'!N48)</f>
        <v>0</v>
      </c>
      <c r="N47" s="5">
        <f>IF(N$2&gt;Exit,0,'Capital Structure'!O48)</f>
        <v>0</v>
      </c>
      <c r="O47" s="5">
        <f>IF(O$2&gt;Exit,0,'Capital Structure'!P48)</f>
        <v>0</v>
      </c>
      <c r="P47" s="5">
        <f>IF(P$2&gt;Exit,0,'Capital Structure'!Q48)</f>
        <v>0</v>
      </c>
      <c r="Q47" s="5">
        <f>IF(Q$2&gt;Exit,0,'Capital Structure'!R48)</f>
        <v>0</v>
      </c>
      <c r="R47" s="5">
        <f>IF(R$2&gt;Exit,0,'Capital Structure'!S48)</f>
        <v>0</v>
      </c>
      <c r="S47" s="5">
        <f>IF(S$2&gt;Exit,0,'Capital Structure'!T48)</f>
        <v>0</v>
      </c>
      <c r="T47" s="5">
        <f>IF(T$2&gt;Exit,0,'Capital Structure'!U48)</f>
        <v>0</v>
      </c>
      <c r="U47" s="5">
        <f>IF(U$2&gt;Exit,0,'Capital Structure'!V48)</f>
        <v>0</v>
      </c>
      <c r="V47" s="5">
        <f>IF(V$2&gt;Exit,0,'Capital Structure'!W48)</f>
        <v>0</v>
      </c>
      <c r="W47" s="5">
        <f>IF(W$2&gt;Exit,0,'Capital Structure'!X48)</f>
        <v>0</v>
      </c>
      <c r="X47" s="5">
        <f>IF(X$2&gt;Exit,0,'Capital Structure'!Y48)</f>
        <v>0</v>
      </c>
      <c r="Y47" s="5">
        <f>IF(Y$2&gt;Exit,0,'Capital Structure'!Z48)</f>
        <v>0</v>
      </c>
      <c r="Z47" s="5">
        <f>IF(Z$2&gt;Exit,0,'Capital Structure'!AA48)</f>
        <v>0</v>
      </c>
      <c r="AA47" s="5">
        <f>IF(AA$2&gt;Exit,0,'Capital Structure'!AB48)</f>
        <v>0</v>
      </c>
      <c r="AB47" s="5">
        <f>IF(AB$2&gt;Exit,0,'Capital Structure'!AC48)</f>
        <v>0</v>
      </c>
      <c r="AC47" s="5">
        <f>IF(AC$2&gt;Exit,0,'Capital Structure'!AD48)</f>
        <v>0</v>
      </c>
      <c r="AD47" s="5">
        <f>IF(AD$2&gt;Exit,0,'Capital Structure'!AE48)</f>
        <v>0</v>
      </c>
      <c r="AE47" s="5">
        <f>IF(AE$2&gt;Exit,0,'Capital Structure'!AF48)</f>
        <v>0</v>
      </c>
      <c r="AF47" s="5">
        <f>IF(AF$2&gt;Exit,0,'Capital Structure'!AG48)</f>
        <v>0</v>
      </c>
      <c r="AG47" s="5">
        <f>IF(AG$2&gt;Exit,0,'Capital Structure'!AH48)</f>
        <v>0</v>
      </c>
      <c r="AH47" s="5">
        <f>IF(AH$2&gt;Exit,0,'Capital Structure'!AI48)</f>
        <v>0</v>
      </c>
      <c r="AI47" s="5">
        <f>IF(AI$2&gt;Exit,0,'Capital Structure'!AJ48)</f>
        <v>0</v>
      </c>
      <c r="AJ47" s="5">
        <f>IF(AJ$2&gt;Exit,0,'Capital Structure'!AK48)</f>
        <v>0</v>
      </c>
      <c r="AK47" s="5">
        <f>IF(AK$2&gt;Exit,0,'Capital Structure'!AL48)</f>
        <v>0</v>
      </c>
      <c r="AL47" s="5">
        <f>IF(AL$2&gt;Exit,0,'Capital Structure'!AM48)</f>
        <v>0</v>
      </c>
      <c r="AM47" s="5">
        <f>IF(AM$2&gt;Exit,0,'Capital Structure'!AN48)</f>
        <v>0</v>
      </c>
      <c r="AN47" s="5">
        <f>IF(AN$2&gt;Exit,0,'Capital Structure'!AO48)</f>
        <v>0</v>
      </c>
      <c r="AO47" s="5">
        <f>IF(AO$2&gt;Exit,0,'Capital Structure'!AP48)</f>
        <v>0</v>
      </c>
      <c r="AP47" s="5">
        <f>IF(AP$2&gt;Exit,0,'Capital Structure'!AQ48)</f>
        <v>0</v>
      </c>
      <c r="AQ47" s="5">
        <f>IF(AQ$2&gt;Exit,0,'Capital Structure'!AR48)</f>
        <v>0</v>
      </c>
      <c r="AR47" s="5">
        <f>IF(AR$2&gt;Exit,0,'Capital Structure'!AS48)</f>
        <v>0</v>
      </c>
      <c r="AS47" s="5">
        <f>IF(AS$2&gt;Exit,0,'Capital Structure'!AT48)</f>
        <v>0</v>
      </c>
      <c r="AT47" s="5">
        <f>IF(AT$2&gt;Exit,0,'Capital Structure'!AU48)</f>
        <v>0</v>
      </c>
      <c r="AU47" s="5">
        <f>IF(AU$2&gt;Exit,0,'Capital Structure'!AV48)</f>
        <v>0</v>
      </c>
      <c r="AV47" s="5">
        <f>IF(AV$2&gt;Exit,0,'Capital Structure'!AW48)</f>
        <v>0</v>
      </c>
      <c r="AW47" s="5">
        <f>IF(AW$2&gt;Exit,0,'Capital Structure'!AX48)</f>
        <v>0</v>
      </c>
      <c r="AX47" s="5">
        <f>IF(AX$2&gt;Exit,0,'Capital Structure'!AY48)</f>
        <v>0</v>
      </c>
      <c r="AY47" s="5">
        <f>IF(AY$2&gt;Exit,0,'Capital Structure'!AZ48)</f>
        <v>0</v>
      </c>
      <c r="AZ47" s="5">
        <f>IF(AZ$2&gt;Exit,0,'Capital Structure'!BA48)</f>
        <v>0</v>
      </c>
      <c r="BA47" s="5">
        <f>IF(BA$2&gt;Exit,0,'Capital Structure'!BB48)</f>
        <v>0</v>
      </c>
      <c r="BB47" s="5">
        <f>IF(BB$2&gt;Exit,0,'Capital Structure'!BC48)</f>
        <v>0</v>
      </c>
      <c r="BC47" s="5">
        <f>IF(BC$2&gt;Exit,0,'Capital Structure'!BD48)</f>
        <v>0</v>
      </c>
      <c r="BD47" s="5">
        <f>IF(BD$2&gt;Exit,0,'Capital Structure'!BE48)</f>
        <v>0</v>
      </c>
      <c r="BE47" s="5">
        <f>IF(BE$2&gt;Exit,0,'Capital Structure'!BF48)</f>
        <v>0</v>
      </c>
      <c r="BF47" s="5">
        <f>IF(BF$2&gt;Exit,0,'Capital Structure'!BG48)</f>
        <v>0</v>
      </c>
      <c r="BG47" s="5">
        <f>IF(BG$2&gt;Exit,0,'Capital Structure'!BH48)</f>
        <v>0</v>
      </c>
      <c r="BH47" s="5">
        <f>IF(BH$2&gt;Exit,0,'Capital Structure'!BI48)</f>
        <v>0</v>
      </c>
      <c r="BI47" s="5">
        <f>IF(BI$2&gt;Exit,0,'Capital Structure'!BJ48)</f>
        <v>0</v>
      </c>
      <c r="BJ47" s="5">
        <f>IF(BJ$2&gt;Exit,0,'Capital Structure'!BK48)</f>
        <v>0</v>
      </c>
      <c r="BK47" s="5">
        <f>IF(BK$2&gt;Exit,0,'Capital Structure'!BL48)</f>
        <v>0</v>
      </c>
      <c r="BL47" s="5">
        <f>IF(BL$2&gt;Exit,0,'Capital Structure'!BM48)</f>
        <v>0</v>
      </c>
      <c r="BM47" s="5">
        <f>IF(BM$2&gt;Exit,0,'Capital Structure'!BN48)</f>
        <v>0</v>
      </c>
      <c r="BN47" s="5">
        <f>IF(BN$2&gt;Exit,0,'Capital Structure'!BO48)</f>
        <v>0</v>
      </c>
      <c r="BO47" s="5">
        <f>IF(BO$2&gt;Exit,0,'Capital Structure'!BP48)</f>
        <v>0</v>
      </c>
      <c r="BP47" s="5">
        <f>IF(BP$2&gt;Exit,0,'Capital Structure'!BQ48)</f>
        <v>0</v>
      </c>
      <c r="BQ47" s="5">
        <f>IF(BQ$2&gt;Exit,0,'Capital Structure'!BR48)</f>
        <v>1791666.6666666667</v>
      </c>
      <c r="BR47" s="5">
        <f>IF(BR$2&gt;Exit,0,'Capital Structure'!BS48)</f>
        <v>1799131.9444444447</v>
      </c>
      <c r="BS47" s="5">
        <f>IF(BS$2&gt;Exit,0,'Capital Structure'!BT48)</f>
        <v>1806628.3275462964</v>
      </c>
      <c r="BT47" s="5">
        <f>IF(BT$2&gt;Exit,0,'Capital Structure'!BU48)</f>
        <v>1814155.9455777395</v>
      </c>
      <c r="BU47" s="5">
        <f>IF(BU$2&gt;Exit,0,'Capital Structure'!BV48)</f>
        <v>1821714.9286843131</v>
      </c>
      <c r="BV47" s="5">
        <f>IF(BV$2&gt;Exit,0,'Capital Structure'!BW48)</f>
        <v>1829305.4075538311</v>
      </c>
      <c r="BW47" s="5">
        <f>IF(BW$2&gt;Exit,0,'Capital Structure'!BX48)</f>
        <v>1836927.5134186388</v>
      </c>
      <c r="BX47" s="5">
        <f>IF(BX$2&gt;Exit,0,'Capital Structure'!BY48)</f>
        <v>1844581.3780578831</v>
      </c>
      <c r="BY47" s="5">
        <f>IF(BY$2&gt;Exit,0,'Capital Structure'!BZ48)</f>
        <v>1852267.1337997911</v>
      </c>
      <c r="BZ47" s="5">
        <f>IF(BZ$2&gt;Exit,0,'Capital Structure'!CA48)</f>
        <v>1859984.9135239569</v>
      </c>
      <c r="CA47" s="5">
        <f>IF(CA$2&gt;Exit,0,'Capital Structure'!CB48)</f>
        <v>1867734.8506636398</v>
      </c>
      <c r="CB47" s="5">
        <f>IF(CB$2&gt;Exit,0,'Capital Structure'!CC48)</f>
        <v>1875517.079208072</v>
      </c>
      <c r="CC47" s="5">
        <f>IF(CC$2&gt;Exit,0,'Capital Structure'!CD48)</f>
        <v>1883331.7337047721</v>
      </c>
      <c r="CD47" s="5">
        <f>IF(CD$2&gt;Exit,0,'Capital Structure'!CE48)</f>
        <v>1891178.9492618751</v>
      </c>
      <c r="CE47" s="5">
        <f>IF(CE$2&gt;Exit,0,'Capital Structure'!CF48)</f>
        <v>1899058.8615504664</v>
      </c>
      <c r="CF47" s="5">
        <f>IF(CF$2&gt;Exit,0,'Capital Structure'!CG48)</f>
        <v>1906971.6068069267</v>
      </c>
      <c r="CG47" s="5">
        <f>IF(CG$2&gt;Exit,0,'Capital Structure'!CH48)</f>
        <v>1914917.321835289</v>
      </c>
      <c r="CH47" s="5">
        <f>IF(CH$2&gt;Exit,0,'Capital Structure'!CI48)</f>
        <v>1922896.1440096025</v>
      </c>
      <c r="CI47" s="5">
        <f>IF(CI$2&gt;Exit,0,'Capital Structure'!CJ48)</f>
        <v>1930908.2112763093</v>
      </c>
      <c r="CJ47" s="5">
        <f>IF(CJ$2&gt;Exit,0,'Capital Structure'!CK48)</f>
        <v>1938953.6621566273</v>
      </c>
      <c r="CK47" s="5">
        <f>IF(CK$2&gt;Exit,0,'Capital Structure'!CL48)</f>
        <v>1947032.6357489463</v>
      </c>
      <c r="CL47" s="5">
        <f>IF(CL$2&gt;Exit,0,'Capital Structure'!CM48)</f>
        <v>1955145.2717312339</v>
      </c>
      <c r="CM47" s="5">
        <f>IF(CM$2&gt;Exit,0,'Capital Structure'!CN48)</f>
        <v>1963291.7103634474</v>
      </c>
      <c r="CN47" s="5">
        <f>IF(CN$2&gt;Exit,0,'Capital Structure'!CO48)</f>
        <v>1971472.0924899615</v>
      </c>
      <c r="CO47" s="5">
        <f>IF(CO$2&gt;Exit,0,'Capital Structure'!CP48)</f>
        <v>1979686.5595420031</v>
      </c>
      <c r="CP47" s="5">
        <f>IF(CP$2&gt;Exit,0,'Capital Structure'!CQ48)</f>
        <v>1987935.2535400949</v>
      </c>
      <c r="CQ47" s="5">
        <f>IF(CQ$2&gt;Exit,0,'Capital Structure'!CR48)</f>
        <v>1996218.3170965118</v>
      </c>
      <c r="CR47" s="5">
        <f>IF(CR$2&gt;Exit,0,'Capital Structure'!CS48)</f>
        <v>2004535.8934177475</v>
      </c>
      <c r="CS47" s="5">
        <f>IF(CS$2&gt;Exit,0,'Capital Structure'!CT48)</f>
        <v>2012888.1263069881</v>
      </c>
      <c r="CT47" s="5">
        <f>IF(CT$2&gt;Exit,0,'Capital Structure'!CU48)</f>
        <v>2021275.1601666005</v>
      </c>
      <c r="CU47" s="5">
        <f>IF(CU$2&gt;Exit,0,'Capital Structure'!CV48)</f>
        <v>2029697.1400006276</v>
      </c>
      <c r="CV47" s="5">
        <f>IF(CV$2&gt;Exit,0,'Capital Structure'!CW48)</f>
        <v>2038154.2114172971</v>
      </c>
      <c r="CW47" s="5">
        <f>IF(CW$2&gt;Exit,0,'Capital Structure'!CX48)</f>
        <v>2046646.5206315359</v>
      </c>
      <c r="CX47" s="5">
        <f>IF(CX$2&gt;Exit,0,'Capital Structure'!CY48)</f>
        <v>2055174.2144675006</v>
      </c>
      <c r="CY47" s="5">
        <f>IF(CY$2&gt;Exit,0,'Capital Structure'!CZ48)</f>
        <v>2063737.4403611152</v>
      </c>
      <c r="CZ47" s="5">
        <f>IF(CZ$2&gt;Exit,0,'Capital Structure'!DA48)</f>
        <v>2072336.3463626199</v>
      </c>
      <c r="DA47" s="5">
        <f>IF(DA$2&gt;Exit,0,'Capital Structure'!DB48)</f>
        <v>2080971.0811391308</v>
      </c>
      <c r="DB47" s="5">
        <f>IF(DB$2&gt;Exit,0,'Capital Structure'!DC48)</f>
        <v>2089641.7939772105</v>
      </c>
      <c r="DC47" s="5">
        <f>IF(DC$2&gt;Exit,0,'Capital Structure'!DD48)</f>
        <v>2098348.6347854487</v>
      </c>
      <c r="DD47" s="5">
        <f>IF(DD$2&gt;Exit,0,'Capital Structure'!DE48)</f>
        <v>2107091.7540970552</v>
      </c>
      <c r="DE47" s="5">
        <f>IF(DE$2&gt;Exit,0,'Capital Structure'!DF48)</f>
        <v>2115871.3030724595</v>
      </c>
      <c r="DF47" s="5">
        <f>IF(DF$2&gt;Exit,0,'Capital Structure'!DG48)</f>
        <v>2124687.4335019276</v>
      </c>
      <c r="DG47" s="5">
        <f>IF(DG$2&gt;Exit,0,'Capital Structure'!DH48)</f>
        <v>2133540.2978081857</v>
      </c>
      <c r="DH47" s="5">
        <f>IF(DH$2&gt;Exit,0,'Capital Structure'!DI48)</f>
        <v>2142430.0490490533</v>
      </c>
      <c r="DI47" s="5">
        <f>IF(DI$2&gt;Exit,0,'Capital Structure'!DJ48)</f>
        <v>2151356.8409200911</v>
      </c>
      <c r="DJ47" s="5">
        <f>IF(DJ$2&gt;Exit,0,'Capital Structure'!DK48)</f>
        <v>2160320.827757258</v>
      </c>
      <c r="DK47" s="5">
        <f>IF(DK$2&gt;Exit,0,'Capital Structure'!DL48)</f>
        <v>2169322.1645395802</v>
      </c>
      <c r="DL47" s="5">
        <f>IF(DL$2&gt;Exit,0,'Capital Structure'!DM48)</f>
        <v>2178361.0068918285</v>
      </c>
      <c r="DM47" s="5">
        <f>IF(DM$2&gt;Exit,0,'Capital Structure'!DN48)</f>
        <v>2187437.5110872108</v>
      </c>
      <c r="DN47" s="5">
        <f>IF(DN$2&gt;Exit,0,'Capital Structure'!DO48)</f>
        <v>2196551.8340500742</v>
      </c>
      <c r="DO47" s="5">
        <f>IF(DO$2&gt;Exit,0,'Capital Structure'!DP48)</f>
        <v>2205704.1333586164</v>
      </c>
      <c r="DP47" s="5">
        <f>IF(DP$2&gt;Exit,0,'Capital Structure'!DQ48)</f>
        <v>2214894.5672476105</v>
      </c>
      <c r="DQ47" s="5">
        <f>IF(DQ$2&gt;Exit,0,'Capital Structure'!DR48)</f>
        <v>2224123.2946111425</v>
      </c>
      <c r="DR47" s="5">
        <f>IF(DR$2&gt;Exit,0,'Capital Structure'!DS48)</f>
        <v>2233390.4750053552</v>
      </c>
      <c r="DS47" s="5">
        <f>IF(DS$2&gt;Exit,0,'Capital Structure'!DT48)</f>
        <v>2242696.2686512112</v>
      </c>
      <c r="DT47" s="5">
        <f>IF(DT$2&gt;Exit,0,'Capital Structure'!DU48)</f>
        <v>2252040.8364372575</v>
      </c>
      <c r="DU47" s="5">
        <f>IF(DU$2&gt;Exit,0,'Capital Structure'!DV48)</f>
        <v>2261424.3399224128</v>
      </c>
      <c r="DV47" s="5">
        <f>IF(DV$2&gt;Exit,0,'Capital Structure'!DW48)</f>
        <v>2270846.9413387566</v>
      </c>
      <c r="DW47" s="5">
        <f>IF(DW$2&gt;Exit,0,'Capital Structure'!DX48)</f>
        <v>2280308.8035943345</v>
      </c>
      <c r="DX47" s="5">
        <f>IF(DX$2&gt;Exit,0,'Capital Structure'!DY48)</f>
        <v>2289810.0902759777</v>
      </c>
      <c r="DY47" s="5">
        <f>IF(DY$2&gt;Exit,0,'Capital Structure'!DZ48)</f>
        <v>2299350.9656521273</v>
      </c>
      <c r="DZ47" s="5">
        <f>IF(DZ$2&gt;Exit,0,'Capital Structure'!EA48)</f>
        <v>2308931.5946756783</v>
      </c>
      <c r="EA47" s="5">
        <f>IF(EA$2&gt;Exit,0,'Capital Structure'!EB48)</f>
        <v>2318552.1429868266</v>
      </c>
      <c r="EB47" s="5">
        <f>IF(EB$2&gt;Exit,0,'Capital Structure'!EC48)</f>
        <v>2328212.7769159381</v>
      </c>
      <c r="EC47" s="5">
        <f>IF(EC$2&gt;Exit,0,'Capital Structure'!ED48)</f>
        <v>2337913.6634864211</v>
      </c>
      <c r="ED47" s="5">
        <f>IF(ED$2&gt;Exit,0,'Capital Structure'!EE48)</f>
        <v>2347654.970417615</v>
      </c>
      <c r="EE47" s="5">
        <f>IF(EE$2&gt;Exit,0,'Capital Structure'!EF48)</f>
        <v>2357436.8661276884</v>
      </c>
      <c r="EF47" s="5">
        <f>IF(EF$2&gt;Exit,0,'Capital Structure'!EG48)</f>
        <v>2367259.519736554</v>
      </c>
      <c r="EG47" s="5">
        <f>IF(EG$2&gt;Exit,0,'Capital Structure'!EH48)</f>
        <v>2377123.1010687896</v>
      </c>
      <c r="EH47" s="5">
        <f>IF(EH$2&gt;Exit,0,'Capital Structure'!EI48)</f>
        <v>2387027.7806565762</v>
      </c>
      <c r="EI47" s="5">
        <f>IF(EI$2&gt;Exit,0,'Capital Structure'!EJ48)</f>
        <v>2396973.7297426453</v>
      </c>
      <c r="EJ47" s="5">
        <f>IF(EJ$2&gt;Exit,0,'Capital Structure'!EK48)</f>
        <v>2406961.1202832391</v>
      </c>
      <c r="EK47" s="5">
        <f>IF(EK$2&gt;Exit,0,'Capital Structure'!EL48)</f>
        <v>0</v>
      </c>
      <c r="EL47" s="5">
        <f>IF(EL$2&gt;Exit,0,'Capital Structure'!EM48)</f>
        <v>0</v>
      </c>
      <c r="EM47" s="5">
        <f>IF(EM$2&gt;Exit,0,'Capital Structure'!EN48)</f>
        <v>0</v>
      </c>
      <c r="EN47" s="5">
        <f>IF(EN$2&gt;Exit,0,'Capital Structure'!EO48)</f>
        <v>0</v>
      </c>
      <c r="EO47" s="5">
        <f>IF(EO$2&gt;Exit,0,'Capital Structure'!EP48)</f>
        <v>0</v>
      </c>
      <c r="EP47" s="5">
        <f>IF(EP$2&gt;Exit,0,'Capital Structure'!EQ48)</f>
        <v>0</v>
      </c>
      <c r="EQ47" s="5">
        <f>IF(EQ$2&gt;Exit,0,'Capital Structure'!ER48)</f>
        <v>0</v>
      </c>
      <c r="ER47" s="5">
        <f>IF(ER$2&gt;Exit,0,'Capital Structure'!ES48)</f>
        <v>0</v>
      </c>
      <c r="ES47" s="5">
        <f>IF(ES$2&gt;Exit,0,'Capital Structure'!ET48)</f>
        <v>0</v>
      </c>
      <c r="ET47" s="5">
        <f>IF(ET$2&gt;Exit,0,'Capital Structure'!EU48)</f>
        <v>0</v>
      </c>
      <c r="EU47" s="5">
        <f>IF(EU$2&gt;Exit,0,'Capital Structure'!EV48)</f>
        <v>0</v>
      </c>
      <c r="EV47" s="5">
        <f>IF(EV$2&gt;Exit,0,'Capital Structure'!EW48)</f>
        <v>0</v>
      </c>
      <c r="EW47" s="5">
        <f>IF(EW$2&gt;Exit,0,'Capital Structure'!EX48)</f>
        <v>0</v>
      </c>
      <c r="EX47" s="5">
        <f>IF(EX$2&gt;Exit,0,'Capital Structure'!EY48)</f>
        <v>0</v>
      </c>
      <c r="EY47" s="5">
        <f>IF(EY$2&gt;Exit,0,'Capital Structure'!EZ48)</f>
        <v>0</v>
      </c>
      <c r="EZ47" s="5">
        <f>IF(EZ$2&gt;Exit,0,'Capital Structure'!FA48)</f>
        <v>0</v>
      </c>
      <c r="FA47" s="5">
        <f>IF(FA$2&gt;Exit,0,'Capital Structure'!FB48)</f>
        <v>0</v>
      </c>
      <c r="FB47" s="5">
        <f>IF(FB$2&gt;Exit,0,'Capital Structure'!FC48)</f>
        <v>0</v>
      </c>
      <c r="FC47" s="5">
        <f>IF(FC$2&gt;Exit,0,'Capital Structure'!FD48)</f>
        <v>0</v>
      </c>
      <c r="FD47" s="5">
        <f>IF(FD$2&gt;Exit,0,'Capital Structure'!FE48)</f>
        <v>0</v>
      </c>
      <c r="FE47" s="5">
        <f>IF(FE$2&gt;Exit,0,'Capital Structure'!FF48)</f>
        <v>0</v>
      </c>
      <c r="FF47" s="5">
        <f>IF(FF$2&gt;Exit,0,'Capital Structure'!FG48)</f>
        <v>0</v>
      </c>
      <c r="FG47" s="5">
        <f>IF(FG$2&gt;Exit,0,'Capital Structure'!FH48)</f>
        <v>0</v>
      </c>
      <c r="FH47" s="5">
        <f>IF(FH$2&gt;Exit,0,'Capital Structure'!FI48)</f>
        <v>0</v>
      </c>
      <c r="FI47" s="5">
        <f>IF(FI$2&gt;Exit,0,'Capital Structure'!FJ48)</f>
        <v>0</v>
      </c>
      <c r="FJ47" s="5">
        <f>IF(FJ$2&gt;Exit,0,'Capital Structure'!FK48)</f>
        <v>0</v>
      </c>
      <c r="FK47" s="5">
        <f>IF(FK$2&gt;Exit,0,'Capital Structure'!FL48)</f>
        <v>0</v>
      </c>
      <c r="FL47" s="5">
        <f>IF(FL$2&gt;Exit,0,'Capital Structure'!FM48)</f>
        <v>0</v>
      </c>
      <c r="FM47" s="5">
        <f>IF(FM$2&gt;Exit,0,'Capital Structure'!FN48)</f>
        <v>0</v>
      </c>
      <c r="FN47" s="5">
        <f>IF(FN$2&gt;Exit,0,'Capital Structure'!FO48)</f>
        <v>0</v>
      </c>
      <c r="FO47" s="5">
        <f>IF(FO$2&gt;Exit,0,'Capital Structure'!FP48)</f>
        <v>0</v>
      </c>
      <c r="FP47" s="5">
        <f>IF(FP$2&gt;Exit,0,'Capital Structure'!FQ48)</f>
        <v>0</v>
      </c>
      <c r="FQ47" s="5">
        <f>IF(FQ$2&gt;Exit,0,'Capital Structure'!FR48)</f>
        <v>0</v>
      </c>
      <c r="FR47" s="5">
        <f>IF(FR$2&gt;Exit,0,'Capital Structure'!FS48)</f>
        <v>0</v>
      </c>
      <c r="FS47" s="5">
        <f>IF(FS$2&gt;Exit,0,'Capital Structure'!FT48)</f>
        <v>0</v>
      </c>
      <c r="FT47" s="5">
        <f>IF(FT$2&gt;Exit,0,'Capital Structure'!FU48)</f>
        <v>0</v>
      </c>
      <c r="FU47" s="5">
        <f>IF(FU$2&gt;Exit,0,'Capital Structure'!FV48)</f>
        <v>0</v>
      </c>
      <c r="FV47" s="5">
        <f>IF(FV$2&gt;Exit,0,'Capital Structure'!FW48)</f>
        <v>0</v>
      </c>
      <c r="FW47" s="5">
        <f>IF(FW$2&gt;Exit,0,'Capital Structure'!FX48)</f>
        <v>0</v>
      </c>
      <c r="FX47" s="5">
        <f>IF(FX$2&gt;Exit,0,'Capital Structure'!FY48)</f>
        <v>0</v>
      </c>
      <c r="FY47" s="5">
        <f>IF(FY$2&gt;Exit,0,'Capital Structure'!FZ48)</f>
        <v>0</v>
      </c>
      <c r="FZ47" s="5">
        <f>IF(FZ$2&gt;Exit,0,'Capital Structure'!GA48)</f>
        <v>0</v>
      </c>
      <c r="GA47" s="5">
        <f>IF(GA$2&gt;Exit,0,'Capital Structure'!GB48)</f>
        <v>0</v>
      </c>
      <c r="GB47" s="5">
        <f>IF(GB$2&gt;Exit,0,'Capital Structure'!GC48)</f>
        <v>0</v>
      </c>
      <c r="GC47" s="5">
        <f>IF(GC$2&gt;Exit,0,'Capital Structure'!GD48)</f>
        <v>0</v>
      </c>
      <c r="GD47" s="5">
        <f>IF(GD$2&gt;Exit,0,'Capital Structure'!GE48)</f>
        <v>0</v>
      </c>
      <c r="GE47" s="5">
        <f>IF(GE$2&gt;Exit,0,'Capital Structure'!GF48)</f>
        <v>0</v>
      </c>
      <c r="GF47" s="5">
        <f>IF(GF$2&gt;Exit,0,'Capital Structure'!GG48)</f>
        <v>0</v>
      </c>
      <c r="GG47" s="5">
        <f>IF(GG$2&gt;Exit,0,'Capital Structure'!GH48)</f>
        <v>0</v>
      </c>
      <c r="GH47" s="5">
        <f>IF(GH$2&gt;Exit,0,'Capital Structure'!GI48)</f>
        <v>0</v>
      </c>
      <c r="GI47" s="5">
        <f>IF(GI$2&gt;Exit,0,'Capital Structure'!GJ48)</f>
        <v>0</v>
      </c>
      <c r="GJ47" s="5">
        <f>IF(GJ$2&gt;Exit,0,'Capital Structure'!GK48)</f>
        <v>0</v>
      </c>
      <c r="GK47" s="5">
        <f>IF(GK$2&gt;Exit,0,'Capital Structure'!GL48)</f>
        <v>0</v>
      </c>
      <c r="GL47" s="5">
        <f>IF(GL$2&gt;Exit,0,'Capital Structure'!GM48)</f>
        <v>0</v>
      </c>
      <c r="GM47" s="5">
        <f>IF(GM$2&gt;Exit,0,'Capital Structure'!GN48)</f>
        <v>0</v>
      </c>
      <c r="GN47" s="5">
        <f>IF(GN$2&gt;Exit,0,'Capital Structure'!GO48)</f>
        <v>0</v>
      </c>
      <c r="GO47" s="5">
        <f>IF(GO$2&gt;Exit,0,'Capital Structure'!GP48)</f>
        <v>0</v>
      </c>
      <c r="GP47" s="5">
        <f>IF(GP$2&gt;Exit,0,'Capital Structure'!GQ48)</f>
        <v>0</v>
      </c>
      <c r="GQ47" s="5">
        <f>IF(GQ$2&gt;Exit,0,'Capital Structure'!GR48)</f>
        <v>0</v>
      </c>
      <c r="GR47" s="5">
        <f>IF(GR$2&gt;Exit,0,'Capital Structure'!GS48)</f>
        <v>0</v>
      </c>
      <c r="GS47" s="5">
        <f>IF(GS$2&gt;Exit,0,'Capital Structure'!GT48)</f>
        <v>0</v>
      </c>
      <c r="GT47" s="5">
        <f>IF(GT$2&gt;Exit,0,'Capital Structure'!GU48)</f>
        <v>0</v>
      </c>
      <c r="GU47" s="5">
        <f>IF(GU$2&gt;Exit,0,'Capital Structure'!GV48)</f>
        <v>0</v>
      </c>
      <c r="GV47" s="5">
        <f>IF(GV$2&gt;Exit,0,'Capital Structure'!GW48)</f>
        <v>0</v>
      </c>
      <c r="GW47" s="5">
        <f>IF(GW$2&gt;Exit,0,'Capital Structure'!GX48)</f>
        <v>0</v>
      </c>
      <c r="GX47" s="5">
        <f>IF(GX$2&gt;Exit,0,'Capital Structure'!GY48)</f>
        <v>0</v>
      </c>
      <c r="GY47" s="5">
        <f>IF(GY$2&gt;Exit,0,'Capital Structure'!GZ48)</f>
        <v>0</v>
      </c>
      <c r="GZ47" s="5">
        <f>IF(GZ$2&gt;Exit,0,'Capital Structure'!HA48)</f>
        <v>0</v>
      </c>
      <c r="HA47" s="5">
        <f>IF(HA$2&gt;Exit,0,'Capital Structure'!HB48)</f>
        <v>0</v>
      </c>
      <c r="HB47" s="5">
        <f>IF(HB$2&gt;Exit,0,'Capital Structure'!HC48)</f>
        <v>0</v>
      </c>
      <c r="HC47" s="5">
        <f>IF(HC$2&gt;Exit,0,'Capital Structure'!HD48)</f>
        <v>0</v>
      </c>
      <c r="HD47" s="5">
        <f>IF(HD$2&gt;Exit,0,'Capital Structure'!HE48)</f>
        <v>0</v>
      </c>
      <c r="HE47" s="5">
        <f>IF(HE$2&gt;Exit,0,'Capital Structure'!HF48)</f>
        <v>0</v>
      </c>
      <c r="HF47" s="5">
        <f>IF(HF$2&gt;Exit,0,'Capital Structure'!HG48)</f>
        <v>0</v>
      </c>
      <c r="HG47" s="5">
        <f>IF(HG$2&gt;Exit,0,'Capital Structure'!HH48)</f>
        <v>0</v>
      </c>
      <c r="HH47" s="5">
        <f>IF(HH$2&gt;Exit,0,'Capital Structure'!HI48)</f>
        <v>0</v>
      </c>
      <c r="HI47" s="5">
        <f>IF(HI$2&gt;Exit,0,'Capital Structure'!HJ48)</f>
        <v>0</v>
      </c>
      <c r="HJ47" s="5">
        <f>IF(HJ$2&gt;Exit,0,'Capital Structure'!HK48)</f>
        <v>0</v>
      </c>
      <c r="HK47" s="5">
        <f>IF(HK$2&gt;Exit,0,'Capital Structure'!HL48)</f>
        <v>0</v>
      </c>
      <c r="HL47" s="5">
        <f>IF(HL$2&gt;Exit,0,'Capital Structure'!HM48)</f>
        <v>0</v>
      </c>
      <c r="HM47" s="5">
        <f>IF(HM$2&gt;Exit,0,'Capital Structure'!HN48)</f>
        <v>0</v>
      </c>
      <c r="HN47" s="5">
        <f>IF(HN$2&gt;Exit,0,'Capital Structure'!HO48)</f>
        <v>0</v>
      </c>
      <c r="HO47" s="5">
        <f>IF(HO$2&gt;Exit,0,'Capital Structure'!HP48)</f>
        <v>0</v>
      </c>
      <c r="HP47" s="5">
        <f>IF(HP$2&gt;Exit,0,'Capital Structure'!HQ48)</f>
        <v>0</v>
      </c>
      <c r="HQ47" s="5">
        <f>IF(HQ$2&gt;Exit,0,'Capital Structure'!HR48)</f>
        <v>0</v>
      </c>
      <c r="HR47" s="5">
        <f>IF(HR$2&gt;Exit,0,'Capital Structure'!HS48)</f>
        <v>0</v>
      </c>
      <c r="HS47" s="5">
        <f>IF(HS$2&gt;Exit,0,'Capital Structure'!HT48)</f>
        <v>0</v>
      </c>
      <c r="HT47" s="5">
        <f>IF(HT$2&gt;Exit,0,'Capital Structure'!HU48)</f>
        <v>0</v>
      </c>
      <c r="HU47" s="5">
        <f>IF(HU$2&gt;Exit,0,'Capital Structure'!HV48)</f>
        <v>0</v>
      </c>
      <c r="HV47" s="5">
        <f>IF(HV$2&gt;Exit,0,'Capital Structure'!HW48)</f>
        <v>0</v>
      </c>
      <c r="HW47" s="5">
        <f>IF(HW$2&gt;Exit,0,'Capital Structure'!HX48)</f>
        <v>0</v>
      </c>
      <c r="HX47" s="5">
        <f>IF(HX$2&gt;Exit,0,'Capital Structure'!HY48)</f>
        <v>0</v>
      </c>
      <c r="HY47" s="5">
        <f>IF(HY$2&gt;Exit,0,'Capital Structure'!HZ48)</f>
        <v>0</v>
      </c>
      <c r="HZ47" s="5">
        <f>IF(HZ$2&gt;Exit,0,'Capital Structure'!IA48)</f>
        <v>0</v>
      </c>
      <c r="IA47" s="5">
        <f>IF(IA$2&gt;Exit,0,'Capital Structure'!IB48)</f>
        <v>0</v>
      </c>
      <c r="IB47" s="5">
        <f>IF(IB$2&gt;Exit,0,'Capital Structure'!IC48)</f>
        <v>0</v>
      </c>
      <c r="IC47" s="5">
        <f>IF(IC$2&gt;Exit,0,'Capital Structure'!ID48)</f>
        <v>0</v>
      </c>
      <c r="ID47" s="5">
        <f>IF(ID$2&gt;Exit,0,'Capital Structure'!IE48)</f>
        <v>0</v>
      </c>
      <c r="IE47" s="5">
        <f>IF(IE$2&gt;Exit,0,'Capital Structure'!IF48)</f>
        <v>0</v>
      </c>
      <c r="IF47" s="5">
        <f>IF(IF$2&gt;Exit,0,'Capital Structure'!IG48)</f>
        <v>0</v>
      </c>
      <c r="IG47" s="5">
        <f>IF(IG$2&gt;Exit,0,'Capital Structure'!IH48)</f>
        <v>0</v>
      </c>
      <c r="IH47" s="5">
        <f>IF(IH$2&gt;Exit,0,'Capital Structure'!II48)</f>
        <v>0</v>
      </c>
      <c r="II47" s="5">
        <f>IF(II$2&gt;Exit,0,'Capital Structure'!IJ48)</f>
        <v>0</v>
      </c>
      <c r="IJ47" s="5">
        <f>IF(IJ$2&gt;Exit,0,'Capital Structure'!IK48)</f>
        <v>0</v>
      </c>
      <c r="IK47" s="5">
        <f>IF(IK$2&gt;Exit,0,'Capital Structure'!IL48)</f>
        <v>0</v>
      </c>
      <c r="IL47" s="5">
        <f>IF(IL$2&gt;Exit,0,'Capital Structure'!IM48)</f>
        <v>0</v>
      </c>
      <c r="IM47" s="5">
        <f>IF(IM$2&gt;Exit,0,'Capital Structure'!IN48)</f>
        <v>0</v>
      </c>
      <c r="IN47" s="5">
        <f>IF(IN$2&gt;Exit,0,'Capital Structure'!IO48)</f>
        <v>0</v>
      </c>
      <c r="IO47" s="5">
        <f>IF(IO$2&gt;Exit,0,'Capital Structure'!IP48)</f>
        <v>0</v>
      </c>
      <c r="IP47" s="5">
        <f>IF(IP$2&gt;Exit,0,'Capital Structure'!IQ48)</f>
        <v>0</v>
      </c>
      <c r="IQ47" s="5">
        <f>IF(IQ$2&gt;Exit,0,'Capital Structure'!IR48)</f>
        <v>0</v>
      </c>
      <c r="IR47" s="5">
        <f>IF(IR$2&gt;Exit,0,'Capital Structure'!IS48)</f>
        <v>0</v>
      </c>
      <c r="IS47" s="5">
        <f>IF(IS$2&gt;Exit,0,'Capital Structure'!IT48)</f>
        <v>0</v>
      </c>
      <c r="IT47" s="5">
        <f>IF(IT$2&gt;Exit,0,'Capital Structure'!IU48)</f>
        <v>0</v>
      </c>
      <c r="IU47" s="5">
        <f>IF(IU$2&gt;Exit,0,'Capital Structure'!IV48)</f>
        <v>0</v>
      </c>
      <c r="IV47" s="5">
        <f>IF(IV$2&gt;Exit,0,'Capital Structure'!IW48)</f>
        <v>0</v>
      </c>
      <c r="IW47" s="5">
        <f>IF(IW$2&gt;Exit,0,'Capital Structure'!IX48)</f>
        <v>0</v>
      </c>
      <c r="IX47" s="5">
        <f>IF(IX$2&gt;Exit,0,'Capital Structure'!IY48)</f>
        <v>0</v>
      </c>
      <c r="IY47" s="5">
        <f>IF(IY$2&gt;Exit,0,'Capital Structure'!IZ48)</f>
        <v>0</v>
      </c>
      <c r="IZ47" s="5">
        <f>IF(IZ$2&gt;Exit,0,'Capital Structure'!JA48)</f>
        <v>0</v>
      </c>
      <c r="JA47" s="5">
        <f>IF(JA$2&gt;Exit,0,'Capital Structure'!JB48)</f>
        <v>0</v>
      </c>
      <c r="JB47" s="5">
        <f>IF(JB$2&gt;Exit,0,'Capital Structure'!JC48)</f>
        <v>0</v>
      </c>
      <c r="JC47" s="5">
        <f>IF(JC$2&gt;Exit,0,'Capital Structure'!JD48)</f>
        <v>0</v>
      </c>
      <c r="JD47" s="5">
        <f>IF(JD$2&gt;Exit,0,'Capital Structure'!JE48)</f>
        <v>0</v>
      </c>
      <c r="JE47" s="5">
        <f>IF(JE$2&gt;Exit,0,'Capital Structure'!JF48)</f>
        <v>0</v>
      </c>
      <c r="JF47" s="5">
        <f>IF(JF$2&gt;Exit,0,'Capital Structure'!JG48)</f>
        <v>0</v>
      </c>
      <c r="JG47" s="5">
        <f>IF(JG$2&gt;Exit,0,'Capital Structure'!JH48)</f>
        <v>0</v>
      </c>
      <c r="JH47" s="5">
        <f>IF(JH$2&gt;Exit,0,'Capital Structure'!JI48)</f>
        <v>0</v>
      </c>
      <c r="JI47" s="5">
        <f>IF(JI$2&gt;Exit,0,'Capital Structure'!JJ48)</f>
        <v>0</v>
      </c>
      <c r="JJ47" s="5">
        <f>IF(JJ$2&gt;Exit,0,'Capital Structure'!JK48)</f>
        <v>0</v>
      </c>
      <c r="JK47" s="5">
        <f>IF(JK$2&gt;Exit,0,'Capital Structure'!JL48)</f>
        <v>0</v>
      </c>
      <c r="JL47" s="5">
        <f>IF(JL$2&gt;Exit,0,'Capital Structure'!JM48)</f>
        <v>0</v>
      </c>
      <c r="JM47" s="5">
        <f>IF(JM$2&gt;Exit,0,'Capital Structure'!JN48)</f>
        <v>0</v>
      </c>
      <c r="JN47" s="5">
        <f>IF(JN$2&gt;Exit,0,'Capital Structure'!JO48)</f>
        <v>0</v>
      </c>
      <c r="JO47" s="5">
        <f>IF(JO$2&gt;Exit,0,'Capital Structure'!JP48)</f>
        <v>0</v>
      </c>
      <c r="JP47" s="5">
        <f>IF(JP$2&gt;Exit,0,'Capital Structure'!JQ48)</f>
        <v>0</v>
      </c>
      <c r="JQ47" s="5">
        <f>IF(JQ$2&gt;Exit,0,'Capital Structure'!JR48)</f>
        <v>0</v>
      </c>
      <c r="JR47" s="5">
        <f>IF(JR$2&gt;Exit,0,'Capital Structure'!JS48)</f>
        <v>0</v>
      </c>
      <c r="JS47" s="5">
        <f>IF(JS$2&gt;Exit,0,'Capital Structure'!JT48)</f>
        <v>0</v>
      </c>
      <c r="JT47" s="5">
        <f>IF(JT$2&gt;Exit,0,'Capital Structure'!JU48)</f>
        <v>0</v>
      </c>
      <c r="JU47" s="5">
        <f>IF(JU$2&gt;Exit,0,'Capital Structure'!JV48)</f>
        <v>0</v>
      </c>
      <c r="JV47" s="5">
        <f>IF(JV$2&gt;Exit,0,'Capital Structure'!JW48)</f>
        <v>0</v>
      </c>
      <c r="JW47" s="5">
        <f>IF(JW$2&gt;Exit,0,'Capital Structure'!JX48)</f>
        <v>0</v>
      </c>
      <c r="JX47" s="5">
        <f>IF(JX$2&gt;Exit,0,'Capital Structure'!JY48)</f>
        <v>0</v>
      </c>
      <c r="JY47" s="5">
        <f>IF(JY$2&gt;Exit,0,'Capital Structure'!JZ48)</f>
        <v>0</v>
      </c>
      <c r="JZ47" s="5">
        <f>IF(JZ$2&gt;Exit,0,'Capital Structure'!KA48)</f>
        <v>0</v>
      </c>
      <c r="KA47" s="5">
        <f>IF(KA$2&gt;Exit,0,'Capital Structure'!KB48)</f>
        <v>0</v>
      </c>
      <c r="KB47" s="5">
        <f>IF(KB$2&gt;Exit,0,'Capital Structure'!KC48)</f>
        <v>0</v>
      </c>
      <c r="KC47" s="5">
        <f>IF(KC$2&gt;Exit,0,'Capital Structure'!KD48)</f>
        <v>0</v>
      </c>
      <c r="KD47" s="5">
        <f>IF(KD$2&gt;Exit,0,'Capital Structure'!KE48)</f>
        <v>0</v>
      </c>
      <c r="KE47" s="5">
        <f>IF(KE$2&gt;Exit,0,'Capital Structure'!KF48)</f>
        <v>0</v>
      </c>
      <c r="KF47" s="5">
        <f>IF(KF$2&gt;Exit,0,'Capital Structure'!KG48)</f>
        <v>0</v>
      </c>
      <c r="KG47" s="5">
        <f>IF(KG$2&gt;Exit,0,'Capital Structure'!KH48)</f>
        <v>0</v>
      </c>
      <c r="KH47" s="5">
        <f>IF(KH$2&gt;Exit,0,'Capital Structure'!KI48)</f>
        <v>0</v>
      </c>
      <c r="KI47" s="5">
        <f>IF(KI$2&gt;Exit,0,'Capital Structure'!KJ48)</f>
        <v>0</v>
      </c>
      <c r="KJ47" s="5">
        <f>IF(KJ$2&gt;Exit,0,'Capital Structure'!KK48)</f>
        <v>0</v>
      </c>
      <c r="KK47" s="5">
        <f>IF(KK$2&gt;Exit,0,'Capital Structure'!KL48)</f>
        <v>0</v>
      </c>
      <c r="KL47" s="5">
        <f>IF(KL$2&gt;Exit,0,'Capital Structure'!KM48)</f>
        <v>0</v>
      </c>
      <c r="KM47" s="5">
        <f>IF(KM$2&gt;Exit,0,'Capital Structure'!KN48)</f>
        <v>0</v>
      </c>
      <c r="KN47" s="5">
        <f>IF(KN$2&gt;Exit,0,'Capital Structure'!KO48)</f>
        <v>0</v>
      </c>
      <c r="KO47" s="5">
        <f>IF(KO$2&gt;Exit,0,'Capital Structure'!KP48)</f>
        <v>0</v>
      </c>
      <c r="KP47" s="5">
        <f>IF(KP$2&gt;Exit,0,'Capital Structure'!KQ48)</f>
        <v>0</v>
      </c>
      <c r="KQ47" s="5">
        <f>IF(KQ$2&gt;Exit,0,'Capital Structure'!KR48)</f>
        <v>0</v>
      </c>
      <c r="KR47" s="5">
        <f>IF(KR$2&gt;Exit,0,'Capital Structure'!KS48)</f>
        <v>0</v>
      </c>
      <c r="KS47" s="5">
        <f>IF(KS$2&gt;Exit,0,'Capital Structure'!KT48)</f>
        <v>0</v>
      </c>
      <c r="KT47" s="5">
        <f>IF(KT$2&gt;Exit,0,'Capital Structure'!KU48)</f>
        <v>0</v>
      </c>
      <c r="KU47" s="5">
        <f>IF(KU$2&gt;Exit,0,'Capital Structure'!KV48)</f>
        <v>0</v>
      </c>
      <c r="KV47" s="5">
        <f>IF(KV$2&gt;Exit,0,'Capital Structure'!KW48)</f>
        <v>0</v>
      </c>
      <c r="KW47" s="5">
        <f>IF(KW$2&gt;Exit,0,'Capital Structure'!KX48)</f>
        <v>0</v>
      </c>
    </row>
    <row r="48" spans="1:309">
      <c r="A48" s="374" t="s">
        <v>505</v>
      </c>
      <c r="B48" s="375" t="s">
        <v>507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Q48" s="5">
        <v>0</v>
      </c>
      <c r="BR48" s="5">
        <v>0</v>
      </c>
      <c r="BS48" s="5">
        <v>0</v>
      </c>
      <c r="BT48" s="5">
        <v>0</v>
      </c>
      <c r="BU48" s="5">
        <v>0</v>
      </c>
      <c r="BV48" s="5">
        <v>0</v>
      </c>
      <c r="BW48" s="5">
        <v>0</v>
      </c>
      <c r="BX48" s="5">
        <v>0</v>
      </c>
      <c r="BY48" s="5">
        <v>0</v>
      </c>
      <c r="BZ48" s="5">
        <v>0</v>
      </c>
      <c r="CA48" s="5">
        <v>0</v>
      </c>
      <c r="CB48" s="5">
        <v>0</v>
      </c>
      <c r="CC48" s="5">
        <v>0</v>
      </c>
      <c r="CD48" s="5">
        <v>0</v>
      </c>
      <c r="CE48" s="5">
        <v>0</v>
      </c>
      <c r="CF48" s="5">
        <v>0</v>
      </c>
      <c r="CG48" s="5">
        <v>0</v>
      </c>
      <c r="CH48" s="5">
        <v>0</v>
      </c>
      <c r="CI48" s="5">
        <v>0</v>
      </c>
      <c r="CJ48" s="5">
        <v>0</v>
      </c>
      <c r="CK48" s="5">
        <v>0</v>
      </c>
      <c r="CL48" s="5">
        <v>0</v>
      </c>
      <c r="CM48" s="5">
        <v>0</v>
      </c>
      <c r="CN48" s="5">
        <v>0</v>
      </c>
      <c r="CO48" s="5">
        <v>0</v>
      </c>
      <c r="CP48" s="5">
        <v>0</v>
      </c>
      <c r="CQ48" s="5">
        <v>0</v>
      </c>
      <c r="CR48" s="5">
        <v>0</v>
      </c>
      <c r="CS48" s="5">
        <v>0</v>
      </c>
      <c r="CT48" s="5">
        <v>0</v>
      </c>
      <c r="CU48" s="5">
        <v>0</v>
      </c>
      <c r="CV48" s="5">
        <v>0</v>
      </c>
      <c r="CW48" s="5">
        <v>0</v>
      </c>
      <c r="CX48" s="5">
        <v>0</v>
      </c>
      <c r="CY48" s="5">
        <v>0</v>
      </c>
      <c r="CZ48" s="5">
        <v>0</v>
      </c>
      <c r="DA48" s="5">
        <v>0</v>
      </c>
      <c r="DB48" s="5">
        <v>0</v>
      </c>
      <c r="DC48" s="5">
        <v>0</v>
      </c>
      <c r="DD48" s="5">
        <v>0</v>
      </c>
      <c r="DE48" s="5">
        <v>0</v>
      </c>
      <c r="DF48" s="5">
        <v>0</v>
      </c>
      <c r="DG48" s="5">
        <v>0</v>
      </c>
      <c r="DH48" s="5">
        <v>0</v>
      </c>
      <c r="DI48" s="5">
        <v>0</v>
      </c>
      <c r="DJ48" s="5">
        <v>0</v>
      </c>
      <c r="DK48" s="5">
        <v>0</v>
      </c>
      <c r="DL48" s="5">
        <v>0</v>
      </c>
      <c r="DM48" s="5">
        <v>0</v>
      </c>
      <c r="DN48" s="5">
        <v>0</v>
      </c>
      <c r="DO48" s="5">
        <v>0</v>
      </c>
      <c r="DP48" s="5">
        <v>0</v>
      </c>
      <c r="DQ48" s="5">
        <v>0</v>
      </c>
      <c r="DR48" s="5">
        <v>0</v>
      </c>
      <c r="DS48" s="5">
        <v>0</v>
      </c>
      <c r="DT48" s="5">
        <v>0</v>
      </c>
      <c r="DU48" s="5">
        <v>0</v>
      </c>
      <c r="DV48" s="5">
        <v>0</v>
      </c>
      <c r="DW48" s="5">
        <v>0</v>
      </c>
      <c r="DX48" s="5">
        <v>0</v>
      </c>
      <c r="DY48" s="5">
        <v>0</v>
      </c>
      <c r="DZ48" s="5">
        <v>0</v>
      </c>
      <c r="EA48" s="5">
        <v>0</v>
      </c>
      <c r="EB48" s="5">
        <v>0</v>
      </c>
      <c r="EC48" s="5">
        <v>0</v>
      </c>
      <c r="ED48" s="5">
        <v>0</v>
      </c>
      <c r="EE48" s="5">
        <v>0</v>
      </c>
      <c r="EF48" s="5">
        <v>0</v>
      </c>
      <c r="EG48" s="5">
        <v>0</v>
      </c>
      <c r="EH48" s="5">
        <v>0</v>
      </c>
      <c r="EI48" s="5">
        <v>0</v>
      </c>
      <c r="EJ48" s="5">
        <v>0</v>
      </c>
      <c r="EK48" s="5">
        <v>0</v>
      </c>
      <c r="EL48" s="5">
        <v>0</v>
      </c>
      <c r="EM48" s="5">
        <v>0</v>
      </c>
      <c r="EN48" s="5">
        <v>0</v>
      </c>
      <c r="EO48" s="5">
        <v>0</v>
      </c>
      <c r="EP48" s="5">
        <v>0</v>
      </c>
      <c r="EQ48" s="5">
        <v>0</v>
      </c>
      <c r="ER48" s="5">
        <v>0</v>
      </c>
      <c r="ES48" s="5">
        <v>0</v>
      </c>
      <c r="ET48" s="5">
        <v>0</v>
      </c>
      <c r="EU48" s="5">
        <v>0</v>
      </c>
      <c r="EV48" s="5">
        <v>0</v>
      </c>
      <c r="EW48" s="5">
        <v>0</v>
      </c>
      <c r="EX48" s="5">
        <v>0</v>
      </c>
      <c r="EY48" s="5">
        <v>0</v>
      </c>
      <c r="EZ48" s="5">
        <v>0</v>
      </c>
      <c r="FA48" s="5">
        <v>0</v>
      </c>
      <c r="FB48" s="5">
        <v>0</v>
      </c>
      <c r="FC48" s="5">
        <v>0</v>
      </c>
      <c r="FD48" s="5">
        <v>0</v>
      </c>
      <c r="FE48" s="5">
        <v>0</v>
      </c>
      <c r="FF48" s="5">
        <v>0</v>
      </c>
      <c r="FG48" s="5">
        <v>0</v>
      </c>
      <c r="FH48" s="5">
        <v>0</v>
      </c>
      <c r="FI48" s="5">
        <v>0</v>
      </c>
      <c r="FJ48" s="5">
        <v>0</v>
      </c>
      <c r="FK48" s="5">
        <v>0</v>
      </c>
      <c r="FL48" s="5">
        <v>0</v>
      </c>
      <c r="FM48" s="5">
        <v>0</v>
      </c>
      <c r="FN48" s="5">
        <v>0</v>
      </c>
      <c r="FO48" s="5">
        <v>0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X48" s="5">
        <v>0</v>
      </c>
      <c r="FY48" s="5">
        <v>0</v>
      </c>
      <c r="FZ48" s="5">
        <v>0</v>
      </c>
      <c r="GA48" s="5">
        <v>0</v>
      </c>
      <c r="GB48" s="5">
        <v>0</v>
      </c>
      <c r="GC48" s="5">
        <v>0</v>
      </c>
      <c r="GD48" s="5">
        <v>0</v>
      </c>
      <c r="GE48" s="5">
        <v>0</v>
      </c>
      <c r="GF48" s="5">
        <v>0</v>
      </c>
      <c r="GG48" s="5">
        <v>0</v>
      </c>
      <c r="GH48" s="5">
        <v>0</v>
      </c>
      <c r="GI48" s="5">
        <v>0</v>
      </c>
      <c r="GJ48" s="5">
        <v>0</v>
      </c>
      <c r="GK48" s="5">
        <v>0</v>
      </c>
      <c r="GL48" s="5">
        <v>0</v>
      </c>
      <c r="GM48" s="5">
        <v>0</v>
      </c>
      <c r="GN48" s="5">
        <v>0</v>
      </c>
      <c r="GO48" s="5">
        <v>0</v>
      </c>
      <c r="GP48" s="5">
        <v>0</v>
      </c>
      <c r="GQ48" s="5">
        <v>0</v>
      </c>
      <c r="GR48" s="5">
        <v>0</v>
      </c>
      <c r="GS48" s="5">
        <v>0</v>
      </c>
      <c r="GT48" s="5">
        <v>0</v>
      </c>
      <c r="GU48" s="5">
        <v>0</v>
      </c>
      <c r="GV48" s="5">
        <v>0</v>
      </c>
      <c r="GW48" s="5">
        <v>0</v>
      </c>
      <c r="GX48" s="5">
        <v>0</v>
      </c>
      <c r="GY48" s="5">
        <v>0</v>
      </c>
      <c r="GZ48" s="5">
        <v>0</v>
      </c>
      <c r="HA48" s="5">
        <v>0</v>
      </c>
      <c r="HB48" s="5">
        <v>0</v>
      </c>
      <c r="HC48" s="5">
        <v>0</v>
      </c>
      <c r="HD48" s="5">
        <v>0</v>
      </c>
      <c r="HE48" s="5">
        <v>0</v>
      </c>
      <c r="HF48" s="5">
        <v>0</v>
      </c>
      <c r="HG48" s="5">
        <v>0</v>
      </c>
      <c r="HH48" s="5">
        <v>0</v>
      </c>
      <c r="HI48" s="5">
        <v>0</v>
      </c>
      <c r="HJ48" s="5">
        <v>0</v>
      </c>
      <c r="HK48" s="5">
        <v>0</v>
      </c>
      <c r="HL48" s="5">
        <v>0</v>
      </c>
      <c r="HM48" s="5">
        <v>0</v>
      </c>
      <c r="HN48" s="5">
        <v>0</v>
      </c>
      <c r="HO48" s="5">
        <v>0</v>
      </c>
      <c r="HP48" s="5">
        <v>0</v>
      </c>
      <c r="HQ48" s="5">
        <v>0</v>
      </c>
      <c r="HR48" s="5">
        <v>0</v>
      </c>
      <c r="HS48" s="5">
        <v>0</v>
      </c>
      <c r="HT48" s="5">
        <v>0</v>
      </c>
      <c r="HU48" s="5">
        <v>0</v>
      </c>
      <c r="HV48" s="5">
        <v>0</v>
      </c>
      <c r="HW48" s="5">
        <v>0</v>
      </c>
      <c r="HX48" s="5">
        <v>0</v>
      </c>
      <c r="HY48" s="5">
        <v>0</v>
      </c>
      <c r="HZ48" s="5">
        <v>0</v>
      </c>
      <c r="IA48" s="5">
        <v>0</v>
      </c>
      <c r="IB48" s="5">
        <v>0</v>
      </c>
      <c r="IC48" s="5">
        <v>0</v>
      </c>
      <c r="ID48" s="5">
        <v>0</v>
      </c>
      <c r="IE48" s="5">
        <v>0</v>
      </c>
      <c r="IF48" s="5">
        <v>0</v>
      </c>
      <c r="IG48" s="5">
        <v>0</v>
      </c>
      <c r="IH48" s="5">
        <v>0</v>
      </c>
      <c r="II48" s="5">
        <v>0</v>
      </c>
      <c r="IJ48" s="5">
        <v>0</v>
      </c>
      <c r="IK48" s="5">
        <v>0</v>
      </c>
      <c r="IL48" s="5">
        <v>0</v>
      </c>
      <c r="IM48" s="5">
        <v>0</v>
      </c>
      <c r="IN48" s="5">
        <v>0</v>
      </c>
      <c r="IO48" s="5">
        <v>0</v>
      </c>
      <c r="IP48" s="5">
        <v>0</v>
      </c>
      <c r="IQ48" s="5">
        <v>0</v>
      </c>
      <c r="IR48" s="5">
        <v>0</v>
      </c>
      <c r="IS48" s="5">
        <v>0</v>
      </c>
      <c r="IT48" s="5">
        <v>0</v>
      </c>
      <c r="IU48" s="5">
        <v>0</v>
      </c>
      <c r="IV48" s="5">
        <v>0</v>
      </c>
      <c r="IW48" s="5">
        <v>0</v>
      </c>
      <c r="IX48" s="5">
        <v>0</v>
      </c>
      <c r="IY48" s="5">
        <v>0</v>
      </c>
      <c r="IZ48" s="5">
        <v>0</v>
      </c>
      <c r="JA48" s="5">
        <v>0</v>
      </c>
      <c r="JB48" s="5">
        <v>0</v>
      </c>
      <c r="JC48" s="5">
        <v>0</v>
      </c>
      <c r="JD48" s="5">
        <v>0</v>
      </c>
      <c r="JE48" s="5">
        <v>0</v>
      </c>
      <c r="JF48" s="5">
        <v>0</v>
      </c>
      <c r="JG48" s="5">
        <v>0</v>
      </c>
      <c r="JH48" s="5">
        <v>0</v>
      </c>
      <c r="JI48" s="5">
        <v>0</v>
      </c>
      <c r="JJ48" s="5">
        <v>0</v>
      </c>
      <c r="JK48" s="5">
        <v>0</v>
      </c>
      <c r="JL48" s="5">
        <v>0</v>
      </c>
      <c r="JM48" s="5">
        <v>0</v>
      </c>
      <c r="JN48" s="5">
        <v>0</v>
      </c>
      <c r="JO48" s="5">
        <v>0</v>
      </c>
      <c r="JP48" s="5">
        <v>0</v>
      </c>
      <c r="JQ48" s="5">
        <v>0</v>
      </c>
      <c r="JR48" s="5">
        <v>0</v>
      </c>
      <c r="JS48" s="5">
        <v>0</v>
      </c>
      <c r="JT48" s="5">
        <v>0</v>
      </c>
      <c r="JU48" s="5">
        <v>0</v>
      </c>
      <c r="JV48" s="5">
        <v>0</v>
      </c>
      <c r="JW48" s="5">
        <v>0</v>
      </c>
      <c r="JX48" s="5">
        <v>0</v>
      </c>
      <c r="JY48" s="5">
        <v>0</v>
      </c>
      <c r="JZ48" s="5">
        <v>0</v>
      </c>
      <c r="KA48" s="5">
        <v>0</v>
      </c>
      <c r="KB48" s="5">
        <v>0</v>
      </c>
      <c r="KC48" s="5">
        <v>0</v>
      </c>
      <c r="KD48" s="5">
        <v>0</v>
      </c>
      <c r="KE48" s="5">
        <v>0</v>
      </c>
      <c r="KF48" s="5">
        <v>0</v>
      </c>
      <c r="KG48" s="5">
        <v>0</v>
      </c>
      <c r="KH48" s="5">
        <v>0</v>
      </c>
      <c r="KI48" s="5">
        <v>0</v>
      </c>
      <c r="KJ48" s="5">
        <v>0</v>
      </c>
      <c r="KK48" s="5">
        <v>0</v>
      </c>
      <c r="KL48" s="5">
        <v>0</v>
      </c>
      <c r="KM48" s="5">
        <v>0</v>
      </c>
      <c r="KN48" s="5">
        <v>0</v>
      </c>
      <c r="KO48" s="5">
        <v>0</v>
      </c>
      <c r="KP48" s="5">
        <v>0</v>
      </c>
      <c r="KQ48" s="5">
        <v>0</v>
      </c>
      <c r="KR48" s="5">
        <v>0</v>
      </c>
      <c r="KS48" s="5">
        <v>0</v>
      </c>
      <c r="KT48" s="5">
        <v>0</v>
      </c>
      <c r="KU48" s="5">
        <v>0</v>
      </c>
      <c r="KV48" s="5">
        <v>0</v>
      </c>
      <c r="KW48" s="5">
        <v>0</v>
      </c>
    </row>
    <row r="49" spans="1:309">
      <c r="A49" s="390"/>
      <c r="B49" s="391" t="s">
        <v>508</v>
      </c>
      <c r="D49" s="5">
        <f t="shared" ref="D49:BO49" ca="1" si="1213">D44-D46-D47</f>
        <v>787916.66666666674</v>
      </c>
      <c r="E49" s="5">
        <f t="shared" ca="1" si="1213"/>
        <v>787916.66666666674</v>
      </c>
      <c r="F49" s="5">
        <f t="shared" ca="1" si="1213"/>
        <v>787916.66666666674</v>
      </c>
      <c r="G49" s="5">
        <f t="shared" ca="1" si="1213"/>
        <v>787916.66666666674</v>
      </c>
      <c r="H49" s="5">
        <f t="shared" ca="1" si="1213"/>
        <v>787916.66666666674</v>
      </c>
      <c r="I49" s="5">
        <f t="shared" ca="1" si="1213"/>
        <v>587916.66666666674</v>
      </c>
      <c r="J49" s="5">
        <f t="shared" ca="1" si="1213"/>
        <v>-45416.666666666628</v>
      </c>
      <c r="K49" s="5">
        <f t="shared" ca="1" si="1213"/>
        <v>-45416.666666666628</v>
      </c>
      <c r="L49" s="5">
        <f t="shared" ca="1" si="1213"/>
        <v>-45416.666666666628</v>
      </c>
      <c r="M49" s="5">
        <f t="shared" ca="1" si="1213"/>
        <v>-45416.666666666628</v>
      </c>
      <c r="N49" s="5">
        <f t="shared" ca="1" si="1213"/>
        <v>-45416.666666666628</v>
      </c>
      <c r="O49" s="5">
        <f t="shared" ca="1" si="1213"/>
        <v>-45416.666666666628</v>
      </c>
      <c r="P49" s="5">
        <f t="shared" ca="1" si="1213"/>
        <v>-45416.666666666628</v>
      </c>
      <c r="Q49" s="5">
        <f t="shared" ca="1" si="1213"/>
        <v>-45416.666666666628</v>
      </c>
      <c r="R49" s="5">
        <f t="shared" ca="1" si="1213"/>
        <v>-45416.666666666628</v>
      </c>
      <c r="S49" s="5">
        <f t="shared" ca="1" si="1213"/>
        <v>-45416.666666666628</v>
      </c>
      <c r="T49" s="5">
        <f t="shared" ca="1" si="1213"/>
        <v>-45416.666666666628</v>
      </c>
      <c r="U49" s="5">
        <f t="shared" ca="1" si="1213"/>
        <v>-245416.66666666663</v>
      </c>
      <c r="V49" s="5">
        <f t="shared" ca="1" si="1213"/>
        <v>-45416.666666666628</v>
      </c>
      <c r="W49" s="5">
        <f t="shared" ca="1" si="1213"/>
        <v>-45416.666666666628</v>
      </c>
      <c r="X49" s="5">
        <f t="shared" ca="1" si="1213"/>
        <v>-45416.666666666628</v>
      </c>
      <c r="Y49" s="5">
        <f t="shared" ca="1" si="1213"/>
        <v>-45416.666666666628</v>
      </c>
      <c r="Z49" s="5">
        <f t="shared" ca="1" si="1213"/>
        <v>-45416.666666666628</v>
      </c>
      <c r="AA49" s="5">
        <f t="shared" ca="1" si="1213"/>
        <v>-45416.666666666628</v>
      </c>
      <c r="AB49" s="5">
        <f t="shared" ca="1" si="1213"/>
        <v>-45416.666666666628</v>
      </c>
      <c r="AC49" s="5">
        <f t="shared" ca="1" si="1213"/>
        <v>-45416.666666666628</v>
      </c>
      <c r="AD49" s="5">
        <f t="shared" ca="1" si="1213"/>
        <v>-45416.666666666628</v>
      </c>
      <c r="AE49" s="5">
        <f t="shared" ca="1" si="1213"/>
        <v>-45416.666666666628</v>
      </c>
      <c r="AF49" s="5">
        <f t="shared" ca="1" si="1213"/>
        <v>-45416.666666666628</v>
      </c>
      <c r="AG49" s="5">
        <f t="shared" ca="1" si="1213"/>
        <v>-245416.66666666663</v>
      </c>
      <c r="AH49" s="5">
        <f t="shared" ca="1" si="1213"/>
        <v>-45416.666666666628</v>
      </c>
      <c r="AI49" s="5">
        <f t="shared" ca="1" si="1213"/>
        <v>-45416.666666666628</v>
      </c>
      <c r="AJ49" s="5">
        <f t="shared" ca="1" si="1213"/>
        <v>-45416.666666666628</v>
      </c>
      <c r="AK49" s="5">
        <f t="shared" ca="1" si="1213"/>
        <v>-45416.666666666628</v>
      </c>
      <c r="AL49" s="5">
        <f t="shared" ca="1" si="1213"/>
        <v>-45416.666666666628</v>
      </c>
      <c r="AM49" s="5">
        <f t="shared" ca="1" si="1213"/>
        <v>-45416.666666666628</v>
      </c>
      <c r="AN49" s="5">
        <f t="shared" ca="1" si="1213"/>
        <v>-45416.666666666628</v>
      </c>
      <c r="AO49" s="5">
        <f t="shared" ca="1" si="1213"/>
        <v>-45416.666666666628</v>
      </c>
      <c r="AP49" s="5">
        <f t="shared" ca="1" si="1213"/>
        <v>-45416.666666666628</v>
      </c>
      <c r="AQ49" s="5">
        <f t="shared" ca="1" si="1213"/>
        <v>-45416.666666666628</v>
      </c>
      <c r="AR49" s="5">
        <f t="shared" ca="1" si="1213"/>
        <v>-45416.666666666628</v>
      </c>
      <c r="AS49" s="5">
        <f t="shared" ca="1" si="1213"/>
        <v>-245416.66666666663</v>
      </c>
      <c r="AT49" s="5">
        <f t="shared" ca="1" si="1213"/>
        <v>-45416.666666666628</v>
      </c>
      <c r="AU49" s="5">
        <f t="shared" ca="1" si="1213"/>
        <v>-45416.666666666628</v>
      </c>
      <c r="AV49" s="5">
        <f t="shared" ca="1" si="1213"/>
        <v>-45416.666666666628</v>
      </c>
      <c r="AW49" s="5">
        <f t="shared" ca="1" si="1213"/>
        <v>-45416.666666666628</v>
      </c>
      <c r="AX49" s="5">
        <f t="shared" ca="1" si="1213"/>
        <v>-45416.666666666628</v>
      </c>
      <c r="AY49" s="5">
        <f t="shared" ca="1" si="1213"/>
        <v>-45416.666666666628</v>
      </c>
      <c r="AZ49" s="5">
        <f t="shared" ca="1" si="1213"/>
        <v>-45416.666666666628</v>
      </c>
      <c r="BA49" s="5">
        <f t="shared" ca="1" si="1213"/>
        <v>-45416.666666666628</v>
      </c>
      <c r="BB49" s="5">
        <f t="shared" ca="1" si="1213"/>
        <v>-45416.666666666628</v>
      </c>
      <c r="BC49" s="5">
        <f t="shared" ca="1" si="1213"/>
        <v>-45416.666666666628</v>
      </c>
      <c r="BD49" s="5">
        <f t="shared" ca="1" si="1213"/>
        <v>-45416.666666666628</v>
      </c>
      <c r="BE49" s="5">
        <f t="shared" ca="1" si="1213"/>
        <v>-245416.66666666663</v>
      </c>
      <c r="BF49" s="5">
        <f t="shared" ca="1" si="1213"/>
        <v>-45416.666666666628</v>
      </c>
      <c r="BG49" s="5">
        <f t="shared" ca="1" si="1213"/>
        <v>-45416.666666666628</v>
      </c>
      <c r="BH49" s="5">
        <f t="shared" ca="1" si="1213"/>
        <v>-45416.666666666628</v>
      </c>
      <c r="BI49" s="5">
        <f t="shared" ca="1" si="1213"/>
        <v>-45416.666666666628</v>
      </c>
      <c r="BJ49" s="5">
        <f t="shared" ca="1" si="1213"/>
        <v>-45416.666666666628</v>
      </c>
      <c r="BK49" s="5">
        <f t="shared" ca="1" si="1213"/>
        <v>-45416.666666666628</v>
      </c>
      <c r="BL49" s="5">
        <f t="shared" ca="1" si="1213"/>
        <v>-45416.666666666628</v>
      </c>
      <c r="BM49" s="5">
        <f t="shared" ca="1" si="1213"/>
        <v>-45416.666666666628</v>
      </c>
      <c r="BN49" s="5">
        <f t="shared" ca="1" si="1213"/>
        <v>-45416.666666666628</v>
      </c>
      <c r="BO49" s="5">
        <f t="shared" ca="1" si="1213"/>
        <v>-45416.666666666628</v>
      </c>
      <c r="BP49" s="5">
        <f t="shared" ref="BP49:EA49" ca="1" si="1214">BP44-BP46-BP47</f>
        <v>-45416.666666666628</v>
      </c>
      <c r="BQ49" s="5">
        <f t="shared" ca="1" si="1214"/>
        <v>-2037083.3333333335</v>
      </c>
      <c r="BR49" s="5">
        <f t="shared" ca="1" si="1214"/>
        <v>-1844548.6111111115</v>
      </c>
      <c r="BS49" s="5">
        <f t="shared" ca="1" si="1214"/>
        <v>-1852044.9942129632</v>
      </c>
      <c r="BT49" s="5">
        <f t="shared" ca="1" si="1214"/>
        <v>-1859572.6122444062</v>
      </c>
      <c r="BU49" s="5">
        <f t="shared" ca="1" si="1214"/>
        <v>-1867131.5953509798</v>
      </c>
      <c r="BV49" s="5">
        <f t="shared" ca="1" si="1214"/>
        <v>-1874722.0742204976</v>
      </c>
      <c r="BW49" s="5">
        <f t="shared" ca="1" si="1214"/>
        <v>-1882344.1800853056</v>
      </c>
      <c r="BX49" s="5">
        <f t="shared" ca="1" si="1214"/>
        <v>-1889998.0447245496</v>
      </c>
      <c r="BY49" s="5">
        <f t="shared" ca="1" si="1214"/>
        <v>-1897683.8004664578</v>
      </c>
      <c r="BZ49" s="5">
        <f t="shared" ca="1" si="1214"/>
        <v>-10252361.891877247</v>
      </c>
      <c r="CA49" s="5">
        <f t="shared" ca="1" si="1214"/>
        <v>-3267048.6766152354</v>
      </c>
      <c r="CB49" s="5">
        <f t="shared" ca="1" si="1214"/>
        <v>-3217770.7810758436</v>
      </c>
      <c r="CC49" s="5">
        <f t="shared" ca="1" si="1214"/>
        <v>-3623494.5074592046</v>
      </c>
      <c r="CD49" s="5">
        <f t="shared" ca="1" si="1214"/>
        <v>-2307167.2252299432</v>
      </c>
      <c r="CE49" s="5">
        <f t="shared" ca="1" si="1214"/>
        <v>-2345671.9768056506</v>
      </c>
      <c r="CF49" s="5">
        <f t="shared" ca="1" si="1214"/>
        <v>-2353817.9788750028</v>
      </c>
      <c r="CG49" s="5">
        <f t="shared" ca="1" si="1214"/>
        <v>-2240758.8428133936</v>
      </c>
      <c r="CH49" s="5">
        <f t="shared" ca="1" si="1214"/>
        <v>-2229162.2809176622</v>
      </c>
      <c r="CI49" s="5">
        <f t="shared" ca="1" si="1214"/>
        <v>-2217598.9641143247</v>
      </c>
      <c r="CJ49" s="5">
        <f t="shared" ca="1" si="1214"/>
        <v>-1736293.1825067485</v>
      </c>
      <c r="CK49" s="5">
        <f t="shared" ca="1" si="1214"/>
        <v>-1724796.7720290232</v>
      </c>
      <c r="CL49" s="5">
        <f t="shared" ca="1" si="1214"/>
        <v>-1669233.7479818948</v>
      </c>
      <c r="CM49" s="5">
        <f t="shared" ca="1" si="1214"/>
        <v>-1594884.1630762396</v>
      </c>
      <c r="CN49" s="5">
        <f t="shared" ca="1" si="1214"/>
        <v>-1591407.9185020782</v>
      </c>
      <c r="CO49" s="5">
        <f t="shared" ca="1" si="1214"/>
        <v>-1904418.6833773421</v>
      </c>
      <c r="CP49" s="5">
        <f t="shared" ca="1" si="1214"/>
        <v>-1598996.0011879674</v>
      </c>
      <c r="CQ49" s="5">
        <f t="shared" ca="1" si="1214"/>
        <v>-1607279.0647443843</v>
      </c>
      <c r="CR49" s="5">
        <f t="shared" ca="1" si="1214"/>
        <v>-1615596.6410656199</v>
      </c>
      <c r="CS49" s="5">
        <f t="shared" ca="1" si="1214"/>
        <v>-1623948.8739548605</v>
      </c>
      <c r="CT49" s="5">
        <f t="shared" ca="1" si="1214"/>
        <v>-1632335.9078144729</v>
      </c>
      <c r="CU49" s="5">
        <f t="shared" ca="1" si="1214"/>
        <v>-1640757.8876485</v>
      </c>
      <c r="CV49" s="5">
        <f t="shared" ca="1" si="1214"/>
        <v>-1677483.9836261184</v>
      </c>
      <c r="CW49" s="5">
        <f t="shared" ca="1" si="1214"/>
        <v>-1685976.2928403572</v>
      </c>
      <c r="CX49" s="5">
        <f t="shared" ca="1" si="1214"/>
        <v>-1896627.5082772905</v>
      </c>
      <c r="CY49" s="5">
        <f t="shared" ca="1" si="1214"/>
        <v>-1680738.7523282447</v>
      </c>
      <c r="CZ49" s="5">
        <f t="shared" ca="1" si="1214"/>
        <v>-1610956.9155257158</v>
      </c>
      <c r="DA49" s="5">
        <f t="shared" ca="1" si="1214"/>
        <v>-2025070.5116147157</v>
      </c>
      <c r="DB49" s="5">
        <f t="shared" ca="1" si="1214"/>
        <v>-1615939.4586545043</v>
      </c>
      <c r="DC49" s="5">
        <f t="shared" ca="1" si="1214"/>
        <v>-1624646.2994627424</v>
      </c>
      <c r="DD49" s="5">
        <f t="shared" ca="1" si="1214"/>
        <v>-1633389.4187743489</v>
      </c>
      <c r="DE49" s="5">
        <f t="shared" ca="1" si="1214"/>
        <v>-1642168.9677497533</v>
      </c>
      <c r="DF49" s="5">
        <f t="shared" ca="1" si="1214"/>
        <v>-1650985.0981792214</v>
      </c>
      <c r="DG49" s="5">
        <f t="shared" ca="1" si="1214"/>
        <v>-1659837.9624854794</v>
      </c>
      <c r="DH49" s="5">
        <f t="shared" ca="1" si="1214"/>
        <v>-1698334.8149736773</v>
      </c>
      <c r="DI49" s="5">
        <f t="shared" ca="1" si="1214"/>
        <v>-1707261.6068447151</v>
      </c>
      <c r="DJ49" s="5">
        <f t="shared" ca="1" si="1214"/>
        <v>-2153631.9612590875</v>
      </c>
      <c r="DK49" s="5">
        <f t="shared" ca="1" si="1214"/>
        <v>-1768082.6291000971</v>
      </c>
      <c r="DL49" s="5">
        <f t="shared" ca="1" si="1214"/>
        <v>-1777121.4714523454</v>
      </c>
      <c r="DM49" s="5">
        <f t="shared" ca="1" si="1214"/>
        <v>-2057015.5316861107</v>
      </c>
      <c r="DN49" s="5">
        <f t="shared" ca="1" si="1214"/>
        <v>-1634122.2856653223</v>
      </c>
      <c r="DO49" s="5">
        <f t="shared" ca="1" si="1214"/>
        <v>-1643274.5849738645</v>
      </c>
      <c r="DP49" s="5">
        <f t="shared" ca="1" si="1214"/>
        <v>-1652465.0188628586</v>
      </c>
      <c r="DQ49" s="5">
        <f t="shared" ca="1" si="1214"/>
        <v>-1661693.7462263906</v>
      </c>
      <c r="DR49" s="5">
        <f t="shared" ca="1" si="1214"/>
        <v>-1670960.9266206033</v>
      </c>
      <c r="DS49" s="5">
        <f t="shared" ca="1" si="1214"/>
        <v>-1680266.7202664593</v>
      </c>
      <c r="DT49" s="5">
        <f t="shared" ca="1" si="1214"/>
        <v>-1720621.1085842869</v>
      </c>
      <c r="DU49" s="5">
        <f t="shared" ca="1" si="1214"/>
        <v>-1730004.6120694422</v>
      </c>
      <c r="DV49" s="5">
        <f t="shared" ca="1" si="1214"/>
        <v>-3297690.3258387446</v>
      </c>
      <c r="DW49" s="5">
        <f t="shared" ca="1" si="1214"/>
        <v>-2221508.3091448508</v>
      </c>
      <c r="DX49" s="5">
        <f t="shared" ca="1" si="1214"/>
        <v>-2140479.8378878348</v>
      </c>
      <c r="DY49" s="5">
        <f t="shared" ca="1" si="1214"/>
        <v>-2309411.9391841264</v>
      </c>
      <c r="DZ49" s="5">
        <f t="shared" ca="1" si="1214"/>
        <v>-1659143.6704914281</v>
      </c>
      <c r="EA49" s="5">
        <f t="shared" ca="1" si="1214"/>
        <v>-1668764.2188025764</v>
      </c>
      <c r="EB49" s="5">
        <f t="shared" ref="EB49:GM49" ca="1" si="1215">EB44-EB46-EB47</f>
        <v>-1678424.8527316879</v>
      </c>
      <c r="EC49" s="5">
        <f t="shared" ca="1" si="1215"/>
        <v>-1688125.7393021709</v>
      </c>
      <c r="ED49" s="5">
        <f t="shared" ca="1" si="1215"/>
        <v>-1697867.0462333648</v>
      </c>
      <c r="EE49" s="5">
        <f t="shared" ca="1" si="1215"/>
        <v>-1707648.9419434383</v>
      </c>
      <c r="EF49" s="5">
        <f t="shared" ca="1" si="1215"/>
        <v>-1749951.9422594197</v>
      </c>
      <c r="EG49" s="5">
        <f t="shared" ca="1" si="1215"/>
        <v>-1759815.5235916553</v>
      </c>
      <c r="EH49" s="5">
        <f t="shared" ca="1" si="1215"/>
        <v>-1753940.722053519</v>
      </c>
      <c r="EI49" s="5">
        <f t="shared" ca="1" si="1215"/>
        <v>-1660802.3469683742</v>
      </c>
      <c r="EJ49" s="5">
        <f t="shared" ca="1" si="1215"/>
        <v>-1670789.737508968</v>
      </c>
      <c r="EK49" s="5">
        <f t="shared" ca="1" si="1215"/>
        <v>263772.30275415629</v>
      </c>
      <c r="EL49" s="5">
        <f t="shared" ca="1" si="1215"/>
        <v>736171.38277427107</v>
      </c>
      <c r="EM49" s="5">
        <f t="shared" ca="1" si="1215"/>
        <v>736171.38277427107</v>
      </c>
      <c r="EN49" s="5">
        <f t="shared" ca="1" si="1215"/>
        <v>736171.38277427107</v>
      </c>
      <c r="EO49" s="5">
        <f t="shared" ca="1" si="1215"/>
        <v>736171.38277427107</v>
      </c>
      <c r="EP49" s="5">
        <f t="shared" ca="1" si="1215"/>
        <v>736171.38277427107</v>
      </c>
      <c r="EQ49" s="5">
        <f t="shared" ca="1" si="1215"/>
        <v>736171.38277427107</v>
      </c>
      <c r="ER49" s="5">
        <f t="shared" ca="1" si="1215"/>
        <v>702149.38252858957</v>
      </c>
      <c r="ES49" s="5">
        <f t="shared" ca="1" si="1215"/>
        <v>702149.38252858957</v>
      </c>
      <c r="ET49" s="5">
        <f t="shared" ca="1" si="1215"/>
        <v>-26986.645360134309</v>
      </c>
      <c r="EU49" s="5">
        <f t="shared" ca="1" si="1215"/>
        <v>523691.5444007141</v>
      </c>
      <c r="EV49" s="5">
        <f t="shared" ca="1" si="1215"/>
        <v>551153.9986036492</v>
      </c>
      <c r="EW49" s="5">
        <f t="shared" ca="1" si="1215"/>
        <v>231626.78368828562</v>
      </c>
      <c r="EX49" s="5">
        <f t="shared" si="1215"/>
        <v>0</v>
      </c>
      <c r="EY49" s="5">
        <f t="shared" si="1215"/>
        <v>0</v>
      </c>
      <c r="EZ49" s="5">
        <f t="shared" si="1215"/>
        <v>0</v>
      </c>
      <c r="FA49" s="5">
        <f t="shared" si="1215"/>
        <v>0</v>
      </c>
      <c r="FB49" s="5">
        <f t="shared" si="1215"/>
        <v>0</v>
      </c>
      <c r="FC49" s="5">
        <f t="shared" si="1215"/>
        <v>0</v>
      </c>
      <c r="FD49" s="5">
        <f t="shared" si="1215"/>
        <v>0</v>
      </c>
      <c r="FE49" s="5">
        <f t="shared" si="1215"/>
        <v>0</v>
      </c>
      <c r="FF49" s="5">
        <f t="shared" si="1215"/>
        <v>0</v>
      </c>
      <c r="FG49" s="5">
        <f t="shared" si="1215"/>
        <v>0</v>
      </c>
      <c r="FH49" s="5">
        <f t="shared" si="1215"/>
        <v>0</v>
      </c>
      <c r="FI49" s="5">
        <f t="shared" si="1215"/>
        <v>0</v>
      </c>
      <c r="FJ49" s="5">
        <f t="shared" si="1215"/>
        <v>0</v>
      </c>
      <c r="FK49" s="5">
        <f t="shared" si="1215"/>
        <v>0</v>
      </c>
      <c r="FL49" s="5">
        <f t="shared" si="1215"/>
        <v>0</v>
      </c>
      <c r="FM49" s="5">
        <f t="shared" si="1215"/>
        <v>0</v>
      </c>
      <c r="FN49" s="5">
        <f t="shared" si="1215"/>
        <v>0</v>
      </c>
      <c r="FO49" s="5">
        <f t="shared" si="1215"/>
        <v>0</v>
      </c>
      <c r="FP49" s="5">
        <f t="shared" si="1215"/>
        <v>0</v>
      </c>
      <c r="FQ49" s="5">
        <f t="shared" si="1215"/>
        <v>0</v>
      </c>
      <c r="FR49" s="5">
        <f t="shared" si="1215"/>
        <v>0</v>
      </c>
      <c r="FS49" s="5">
        <f t="shared" si="1215"/>
        <v>0</v>
      </c>
      <c r="FT49" s="5">
        <f t="shared" si="1215"/>
        <v>0</v>
      </c>
      <c r="FU49" s="5">
        <f t="shared" si="1215"/>
        <v>0</v>
      </c>
      <c r="FV49" s="5">
        <f t="shared" si="1215"/>
        <v>0</v>
      </c>
      <c r="FW49" s="5">
        <f t="shared" si="1215"/>
        <v>0</v>
      </c>
      <c r="FX49" s="5">
        <f t="shared" si="1215"/>
        <v>0</v>
      </c>
      <c r="FY49" s="5">
        <f t="shared" si="1215"/>
        <v>0</v>
      </c>
      <c r="FZ49" s="5">
        <f t="shared" si="1215"/>
        <v>0</v>
      </c>
      <c r="GA49" s="5">
        <f t="shared" si="1215"/>
        <v>0</v>
      </c>
      <c r="GB49" s="5">
        <f t="shared" si="1215"/>
        <v>0</v>
      </c>
      <c r="GC49" s="5">
        <f t="shared" si="1215"/>
        <v>0</v>
      </c>
      <c r="GD49" s="5">
        <f t="shared" si="1215"/>
        <v>0</v>
      </c>
      <c r="GE49" s="5">
        <f t="shared" si="1215"/>
        <v>0</v>
      </c>
      <c r="GF49" s="5">
        <f t="shared" si="1215"/>
        <v>0</v>
      </c>
      <c r="GG49" s="5">
        <f t="shared" si="1215"/>
        <v>0</v>
      </c>
      <c r="GH49" s="5">
        <f t="shared" si="1215"/>
        <v>0</v>
      </c>
      <c r="GI49" s="5">
        <f t="shared" si="1215"/>
        <v>0</v>
      </c>
      <c r="GJ49" s="5">
        <f t="shared" si="1215"/>
        <v>0</v>
      </c>
      <c r="GK49" s="5">
        <f t="shared" si="1215"/>
        <v>0</v>
      </c>
      <c r="GL49" s="5">
        <f t="shared" si="1215"/>
        <v>0</v>
      </c>
      <c r="GM49" s="5">
        <f t="shared" si="1215"/>
        <v>0</v>
      </c>
      <c r="GN49" s="5">
        <f t="shared" ref="GN49:IY49" si="1216">GN44-GN46-GN47</f>
        <v>0</v>
      </c>
      <c r="GO49" s="5">
        <f t="shared" si="1216"/>
        <v>0</v>
      </c>
      <c r="GP49" s="5">
        <f t="shared" si="1216"/>
        <v>0</v>
      </c>
      <c r="GQ49" s="5">
        <f t="shared" si="1216"/>
        <v>0</v>
      </c>
      <c r="GR49" s="5">
        <f t="shared" si="1216"/>
        <v>0</v>
      </c>
      <c r="GS49" s="5">
        <f t="shared" si="1216"/>
        <v>0</v>
      </c>
      <c r="GT49" s="5">
        <f t="shared" si="1216"/>
        <v>0</v>
      </c>
      <c r="GU49" s="5">
        <f t="shared" si="1216"/>
        <v>0</v>
      </c>
      <c r="GV49" s="5">
        <f t="shared" si="1216"/>
        <v>0</v>
      </c>
      <c r="GW49" s="5">
        <f t="shared" si="1216"/>
        <v>0</v>
      </c>
      <c r="GX49" s="5">
        <f t="shared" si="1216"/>
        <v>0</v>
      </c>
      <c r="GY49" s="5">
        <f t="shared" si="1216"/>
        <v>0</v>
      </c>
      <c r="GZ49" s="5">
        <f t="shared" si="1216"/>
        <v>0</v>
      </c>
      <c r="HA49" s="5">
        <f t="shared" si="1216"/>
        <v>0</v>
      </c>
      <c r="HB49" s="5">
        <f t="shared" si="1216"/>
        <v>0</v>
      </c>
      <c r="HC49" s="5">
        <f t="shared" si="1216"/>
        <v>0</v>
      </c>
      <c r="HD49" s="5">
        <f t="shared" si="1216"/>
        <v>0</v>
      </c>
      <c r="HE49" s="5">
        <f t="shared" si="1216"/>
        <v>0</v>
      </c>
      <c r="HF49" s="5">
        <f t="shared" si="1216"/>
        <v>0</v>
      </c>
      <c r="HG49" s="5">
        <f t="shared" si="1216"/>
        <v>0</v>
      </c>
      <c r="HH49" s="5">
        <f t="shared" si="1216"/>
        <v>0</v>
      </c>
      <c r="HI49" s="5">
        <f t="shared" si="1216"/>
        <v>0</v>
      </c>
      <c r="HJ49" s="5">
        <f t="shared" si="1216"/>
        <v>0</v>
      </c>
      <c r="HK49" s="5">
        <f t="shared" si="1216"/>
        <v>0</v>
      </c>
      <c r="HL49" s="5">
        <f t="shared" si="1216"/>
        <v>0</v>
      </c>
      <c r="HM49" s="5">
        <f t="shared" si="1216"/>
        <v>0</v>
      </c>
      <c r="HN49" s="5">
        <f t="shared" si="1216"/>
        <v>0</v>
      </c>
      <c r="HO49" s="5">
        <f t="shared" si="1216"/>
        <v>0</v>
      </c>
      <c r="HP49" s="5">
        <f t="shared" si="1216"/>
        <v>0</v>
      </c>
      <c r="HQ49" s="5">
        <f t="shared" si="1216"/>
        <v>0</v>
      </c>
      <c r="HR49" s="5">
        <f t="shared" si="1216"/>
        <v>0</v>
      </c>
      <c r="HS49" s="5">
        <f t="shared" si="1216"/>
        <v>0</v>
      </c>
      <c r="HT49" s="5">
        <f t="shared" si="1216"/>
        <v>0</v>
      </c>
      <c r="HU49" s="5">
        <f t="shared" si="1216"/>
        <v>0</v>
      </c>
      <c r="HV49" s="5">
        <f t="shared" si="1216"/>
        <v>0</v>
      </c>
      <c r="HW49" s="5">
        <f t="shared" si="1216"/>
        <v>0</v>
      </c>
      <c r="HX49" s="5">
        <f t="shared" si="1216"/>
        <v>0</v>
      </c>
      <c r="HY49" s="5">
        <f t="shared" si="1216"/>
        <v>0</v>
      </c>
      <c r="HZ49" s="5">
        <f t="shared" si="1216"/>
        <v>0</v>
      </c>
      <c r="IA49" s="5">
        <f t="shared" si="1216"/>
        <v>0</v>
      </c>
      <c r="IB49" s="5">
        <f t="shared" si="1216"/>
        <v>0</v>
      </c>
      <c r="IC49" s="5">
        <f t="shared" si="1216"/>
        <v>0</v>
      </c>
      <c r="ID49" s="5">
        <f t="shared" si="1216"/>
        <v>0</v>
      </c>
      <c r="IE49" s="5">
        <f t="shared" si="1216"/>
        <v>0</v>
      </c>
      <c r="IF49" s="5">
        <f t="shared" si="1216"/>
        <v>0</v>
      </c>
      <c r="IG49" s="5">
        <f t="shared" si="1216"/>
        <v>0</v>
      </c>
      <c r="IH49" s="5">
        <f t="shared" si="1216"/>
        <v>0</v>
      </c>
      <c r="II49" s="5">
        <f t="shared" si="1216"/>
        <v>0</v>
      </c>
      <c r="IJ49" s="5">
        <f t="shared" si="1216"/>
        <v>0</v>
      </c>
      <c r="IK49" s="5">
        <f t="shared" si="1216"/>
        <v>0</v>
      </c>
      <c r="IL49" s="5">
        <f t="shared" si="1216"/>
        <v>0</v>
      </c>
      <c r="IM49" s="5">
        <f t="shared" si="1216"/>
        <v>0</v>
      </c>
      <c r="IN49" s="5">
        <f t="shared" si="1216"/>
        <v>0</v>
      </c>
      <c r="IO49" s="5">
        <f t="shared" si="1216"/>
        <v>0</v>
      </c>
      <c r="IP49" s="5">
        <f t="shared" si="1216"/>
        <v>0</v>
      </c>
      <c r="IQ49" s="5">
        <f t="shared" si="1216"/>
        <v>0</v>
      </c>
      <c r="IR49" s="5">
        <f t="shared" si="1216"/>
        <v>0</v>
      </c>
      <c r="IS49" s="5">
        <f t="shared" si="1216"/>
        <v>0</v>
      </c>
      <c r="IT49" s="5">
        <f t="shared" si="1216"/>
        <v>0</v>
      </c>
      <c r="IU49" s="5">
        <f t="shared" si="1216"/>
        <v>0</v>
      </c>
      <c r="IV49" s="5">
        <f t="shared" si="1216"/>
        <v>0</v>
      </c>
      <c r="IW49" s="5">
        <f t="shared" si="1216"/>
        <v>0</v>
      </c>
      <c r="IX49" s="5">
        <f t="shared" si="1216"/>
        <v>0</v>
      </c>
      <c r="IY49" s="5">
        <f t="shared" si="1216"/>
        <v>0</v>
      </c>
      <c r="IZ49" s="5">
        <f t="shared" ref="IZ49:KW49" si="1217">IZ44-IZ46-IZ47</f>
        <v>0</v>
      </c>
      <c r="JA49" s="5">
        <f t="shared" si="1217"/>
        <v>0</v>
      </c>
      <c r="JB49" s="5">
        <f t="shared" si="1217"/>
        <v>0</v>
      </c>
      <c r="JC49" s="5">
        <f t="shared" si="1217"/>
        <v>0</v>
      </c>
      <c r="JD49" s="5">
        <f t="shared" si="1217"/>
        <v>0</v>
      </c>
      <c r="JE49" s="5">
        <f t="shared" si="1217"/>
        <v>0</v>
      </c>
      <c r="JF49" s="5">
        <f t="shared" si="1217"/>
        <v>0</v>
      </c>
      <c r="JG49" s="5">
        <f t="shared" si="1217"/>
        <v>0</v>
      </c>
      <c r="JH49" s="5">
        <f t="shared" si="1217"/>
        <v>0</v>
      </c>
      <c r="JI49" s="5">
        <f t="shared" si="1217"/>
        <v>0</v>
      </c>
      <c r="JJ49" s="5">
        <f t="shared" si="1217"/>
        <v>0</v>
      </c>
      <c r="JK49" s="5">
        <f t="shared" si="1217"/>
        <v>0</v>
      </c>
      <c r="JL49" s="5">
        <f t="shared" si="1217"/>
        <v>0</v>
      </c>
      <c r="JM49" s="5">
        <f t="shared" si="1217"/>
        <v>0</v>
      </c>
      <c r="JN49" s="5">
        <f t="shared" si="1217"/>
        <v>0</v>
      </c>
      <c r="JO49" s="5">
        <f t="shared" si="1217"/>
        <v>0</v>
      </c>
      <c r="JP49" s="5">
        <f t="shared" si="1217"/>
        <v>0</v>
      </c>
      <c r="JQ49" s="5">
        <f t="shared" si="1217"/>
        <v>0</v>
      </c>
      <c r="JR49" s="5">
        <f t="shared" si="1217"/>
        <v>0</v>
      </c>
      <c r="JS49" s="5">
        <f t="shared" si="1217"/>
        <v>0</v>
      </c>
      <c r="JT49" s="5">
        <f t="shared" si="1217"/>
        <v>0</v>
      </c>
      <c r="JU49" s="5">
        <f t="shared" si="1217"/>
        <v>0</v>
      </c>
      <c r="JV49" s="5">
        <f t="shared" si="1217"/>
        <v>0</v>
      </c>
      <c r="JW49" s="5">
        <f t="shared" si="1217"/>
        <v>0</v>
      </c>
      <c r="JX49" s="5">
        <f t="shared" si="1217"/>
        <v>0</v>
      </c>
      <c r="JY49" s="5">
        <f t="shared" si="1217"/>
        <v>0</v>
      </c>
      <c r="JZ49" s="5">
        <f t="shared" si="1217"/>
        <v>0</v>
      </c>
      <c r="KA49" s="5">
        <f t="shared" si="1217"/>
        <v>0</v>
      </c>
      <c r="KB49" s="5">
        <f t="shared" si="1217"/>
        <v>0</v>
      </c>
      <c r="KC49" s="5">
        <f t="shared" si="1217"/>
        <v>0</v>
      </c>
      <c r="KD49" s="5">
        <f t="shared" si="1217"/>
        <v>0</v>
      </c>
      <c r="KE49" s="5">
        <f t="shared" si="1217"/>
        <v>0</v>
      </c>
      <c r="KF49" s="5">
        <f t="shared" si="1217"/>
        <v>0</v>
      </c>
      <c r="KG49" s="5">
        <f t="shared" si="1217"/>
        <v>0</v>
      </c>
      <c r="KH49" s="5">
        <f t="shared" si="1217"/>
        <v>0</v>
      </c>
      <c r="KI49" s="5">
        <f t="shared" si="1217"/>
        <v>0</v>
      </c>
      <c r="KJ49" s="5">
        <f t="shared" si="1217"/>
        <v>0</v>
      </c>
      <c r="KK49" s="5">
        <f t="shared" si="1217"/>
        <v>0</v>
      </c>
      <c r="KL49" s="5">
        <f t="shared" si="1217"/>
        <v>0</v>
      </c>
      <c r="KM49" s="5">
        <f t="shared" si="1217"/>
        <v>0</v>
      </c>
      <c r="KN49" s="5">
        <f t="shared" si="1217"/>
        <v>0</v>
      </c>
      <c r="KO49" s="5">
        <f t="shared" si="1217"/>
        <v>0</v>
      </c>
      <c r="KP49" s="5">
        <f t="shared" si="1217"/>
        <v>0</v>
      </c>
      <c r="KQ49" s="5">
        <f t="shared" si="1217"/>
        <v>0</v>
      </c>
      <c r="KR49" s="5">
        <f t="shared" si="1217"/>
        <v>0</v>
      </c>
      <c r="KS49" s="5">
        <f t="shared" si="1217"/>
        <v>0</v>
      </c>
      <c r="KT49" s="5">
        <f t="shared" si="1217"/>
        <v>0</v>
      </c>
      <c r="KU49" s="5">
        <f t="shared" si="1217"/>
        <v>0</v>
      </c>
      <c r="KV49" s="5">
        <f t="shared" si="1217"/>
        <v>0</v>
      </c>
      <c r="KW49" s="5">
        <f t="shared" si="1217"/>
        <v>0</v>
      </c>
    </row>
    <row r="50" spans="1:309">
      <c r="A50" s="374" t="s">
        <v>506</v>
      </c>
      <c r="B50" s="375" t="s">
        <v>441</v>
      </c>
      <c r="D50" s="5">
        <f t="shared" ref="D50:BO50" ca="1" si="1218">D49*Income_Tax_Rate</f>
        <v>196979.16666666669</v>
      </c>
      <c r="E50" s="5">
        <f t="shared" ca="1" si="1218"/>
        <v>196979.16666666669</v>
      </c>
      <c r="F50" s="5">
        <f t="shared" ca="1" si="1218"/>
        <v>196979.16666666669</v>
      </c>
      <c r="G50" s="5">
        <f t="shared" ca="1" si="1218"/>
        <v>196979.16666666669</v>
      </c>
      <c r="H50" s="5">
        <f t="shared" ca="1" si="1218"/>
        <v>196979.16666666669</v>
      </c>
      <c r="I50" s="5">
        <f t="shared" ca="1" si="1218"/>
        <v>146979.16666666669</v>
      </c>
      <c r="J50" s="5">
        <f t="shared" ca="1" si="1218"/>
        <v>-11354.166666666657</v>
      </c>
      <c r="K50" s="5">
        <f t="shared" ca="1" si="1218"/>
        <v>-11354.166666666657</v>
      </c>
      <c r="L50" s="5">
        <f t="shared" ca="1" si="1218"/>
        <v>-11354.166666666657</v>
      </c>
      <c r="M50" s="5">
        <f t="shared" ca="1" si="1218"/>
        <v>-11354.166666666657</v>
      </c>
      <c r="N50" s="5">
        <f t="shared" ca="1" si="1218"/>
        <v>-11354.166666666657</v>
      </c>
      <c r="O50" s="5">
        <f t="shared" ca="1" si="1218"/>
        <v>-11354.166666666657</v>
      </c>
      <c r="P50" s="5">
        <f t="shared" ca="1" si="1218"/>
        <v>-11354.166666666657</v>
      </c>
      <c r="Q50" s="5">
        <f t="shared" ca="1" si="1218"/>
        <v>-11354.166666666657</v>
      </c>
      <c r="R50" s="5">
        <f t="shared" ca="1" si="1218"/>
        <v>-11354.166666666657</v>
      </c>
      <c r="S50" s="5">
        <f t="shared" ca="1" si="1218"/>
        <v>-11354.166666666657</v>
      </c>
      <c r="T50" s="5">
        <f t="shared" ca="1" si="1218"/>
        <v>-11354.166666666657</v>
      </c>
      <c r="U50" s="5">
        <f t="shared" ca="1" si="1218"/>
        <v>-61354.166666666657</v>
      </c>
      <c r="V50" s="5">
        <f t="shared" ca="1" si="1218"/>
        <v>-11354.166666666657</v>
      </c>
      <c r="W50" s="5">
        <f t="shared" ca="1" si="1218"/>
        <v>-11354.166666666657</v>
      </c>
      <c r="X50" s="5">
        <f t="shared" ca="1" si="1218"/>
        <v>-11354.166666666657</v>
      </c>
      <c r="Y50" s="5">
        <f t="shared" ca="1" si="1218"/>
        <v>-11354.166666666657</v>
      </c>
      <c r="Z50" s="5">
        <f t="shared" ca="1" si="1218"/>
        <v>-11354.166666666657</v>
      </c>
      <c r="AA50" s="5">
        <f t="shared" ca="1" si="1218"/>
        <v>-11354.166666666657</v>
      </c>
      <c r="AB50" s="5">
        <f t="shared" ca="1" si="1218"/>
        <v>-11354.166666666657</v>
      </c>
      <c r="AC50" s="5">
        <f t="shared" ca="1" si="1218"/>
        <v>-11354.166666666657</v>
      </c>
      <c r="AD50" s="5">
        <f t="shared" ca="1" si="1218"/>
        <v>-11354.166666666657</v>
      </c>
      <c r="AE50" s="5">
        <f t="shared" ca="1" si="1218"/>
        <v>-11354.166666666657</v>
      </c>
      <c r="AF50" s="5">
        <f t="shared" ca="1" si="1218"/>
        <v>-11354.166666666657</v>
      </c>
      <c r="AG50" s="5">
        <f t="shared" ca="1" si="1218"/>
        <v>-61354.166666666657</v>
      </c>
      <c r="AH50" s="5">
        <f t="shared" ca="1" si="1218"/>
        <v>-11354.166666666657</v>
      </c>
      <c r="AI50" s="5">
        <f t="shared" ca="1" si="1218"/>
        <v>-11354.166666666657</v>
      </c>
      <c r="AJ50" s="5">
        <f t="shared" ca="1" si="1218"/>
        <v>-11354.166666666657</v>
      </c>
      <c r="AK50" s="5">
        <f t="shared" ca="1" si="1218"/>
        <v>-11354.166666666657</v>
      </c>
      <c r="AL50" s="5">
        <f t="shared" ca="1" si="1218"/>
        <v>-11354.166666666657</v>
      </c>
      <c r="AM50" s="5">
        <f t="shared" ca="1" si="1218"/>
        <v>-11354.166666666657</v>
      </c>
      <c r="AN50" s="5">
        <f t="shared" ca="1" si="1218"/>
        <v>-11354.166666666657</v>
      </c>
      <c r="AO50" s="5">
        <f t="shared" ca="1" si="1218"/>
        <v>-11354.166666666657</v>
      </c>
      <c r="AP50" s="5">
        <f t="shared" ca="1" si="1218"/>
        <v>-11354.166666666657</v>
      </c>
      <c r="AQ50" s="5">
        <f t="shared" ca="1" si="1218"/>
        <v>-11354.166666666657</v>
      </c>
      <c r="AR50" s="5">
        <f t="shared" ca="1" si="1218"/>
        <v>-11354.166666666657</v>
      </c>
      <c r="AS50" s="5">
        <f t="shared" ca="1" si="1218"/>
        <v>-61354.166666666657</v>
      </c>
      <c r="AT50" s="5">
        <f t="shared" ca="1" si="1218"/>
        <v>-11354.166666666657</v>
      </c>
      <c r="AU50" s="5">
        <f t="shared" ca="1" si="1218"/>
        <v>-11354.166666666657</v>
      </c>
      <c r="AV50" s="5">
        <f t="shared" ca="1" si="1218"/>
        <v>-11354.166666666657</v>
      </c>
      <c r="AW50" s="5">
        <f t="shared" ca="1" si="1218"/>
        <v>-11354.166666666657</v>
      </c>
      <c r="AX50" s="5">
        <f t="shared" ca="1" si="1218"/>
        <v>-11354.166666666657</v>
      </c>
      <c r="AY50" s="5">
        <f t="shared" ca="1" si="1218"/>
        <v>-11354.166666666657</v>
      </c>
      <c r="AZ50" s="5">
        <f t="shared" ca="1" si="1218"/>
        <v>-11354.166666666657</v>
      </c>
      <c r="BA50" s="5">
        <f t="shared" ca="1" si="1218"/>
        <v>-11354.166666666657</v>
      </c>
      <c r="BB50" s="5">
        <f t="shared" ca="1" si="1218"/>
        <v>-11354.166666666657</v>
      </c>
      <c r="BC50" s="5">
        <f t="shared" ca="1" si="1218"/>
        <v>-11354.166666666657</v>
      </c>
      <c r="BD50" s="5">
        <f t="shared" ca="1" si="1218"/>
        <v>-11354.166666666657</v>
      </c>
      <c r="BE50" s="5">
        <f t="shared" ca="1" si="1218"/>
        <v>-61354.166666666657</v>
      </c>
      <c r="BF50" s="5">
        <f t="shared" ca="1" si="1218"/>
        <v>-11354.166666666657</v>
      </c>
      <c r="BG50" s="5">
        <f t="shared" ca="1" si="1218"/>
        <v>-11354.166666666657</v>
      </c>
      <c r="BH50" s="5">
        <f t="shared" ca="1" si="1218"/>
        <v>-11354.166666666657</v>
      </c>
      <c r="BI50" s="5">
        <f t="shared" ca="1" si="1218"/>
        <v>-11354.166666666657</v>
      </c>
      <c r="BJ50" s="5">
        <f t="shared" ca="1" si="1218"/>
        <v>-11354.166666666657</v>
      </c>
      <c r="BK50" s="5">
        <f t="shared" ca="1" si="1218"/>
        <v>-11354.166666666657</v>
      </c>
      <c r="BL50" s="5">
        <f t="shared" ca="1" si="1218"/>
        <v>-11354.166666666657</v>
      </c>
      <c r="BM50" s="5">
        <f t="shared" ca="1" si="1218"/>
        <v>-11354.166666666657</v>
      </c>
      <c r="BN50" s="5">
        <f t="shared" ca="1" si="1218"/>
        <v>-11354.166666666657</v>
      </c>
      <c r="BO50" s="5">
        <f t="shared" ca="1" si="1218"/>
        <v>-11354.166666666657</v>
      </c>
      <c r="BP50" s="5">
        <f t="shared" ref="BP50:EA50" ca="1" si="1219">BP49*Income_Tax_Rate</f>
        <v>-11354.166666666657</v>
      </c>
      <c r="BQ50" s="5">
        <f t="shared" ca="1" si="1219"/>
        <v>-509270.83333333337</v>
      </c>
      <c r="BR50" s="5">
        <f t="shared" ca="1" si="1219"/>
        <v>-461137.15277777787</v>
      </c>
      <c r="BS50" s="5">
        <f t="shared" ca="1" si="1219"/>
        <v>-463011.24855324079</v>
      </c>
      <c r="BT50" s="5">
        <f t="shared" ca="1" si="1219"/>
        <v>-464893.15306110156</v>
      </c>
      <c r="BU50" s="5">
        <f t="shared" ca="1" si="1219"/>
        <v>-466782.89883774496</v>
      </c>
      <c r="BV50" s="5">
        <f t="shared" ca="1" si="1219"/>
        <v>-468680.51855512441</v>
      </c>
      <c r="BW50" s="5">
        <f t="shared" ca="1" si="1219"/>
        <v>-470586.0450213264</v>
      </c>
      <c r="BX50" s="5">
        <f t="shared" ca="1" si="1219"/>
        <v>-472499.51118113741</v>
      </c>
      <c r="BY50" s="5">
        <f t="shared" ca="1" si="1219"/>
        <v>-474420.95011661446</v>
      </c>
      <c r="BZ50" s="5">
        <f t="shared" ca="1" si="1219"/>
        <v>-2563090.4729693118</v>
      </c>
      <c r="CA50" s="5">
        <f t="shared" ca="1" si="1219"/>
        <v>-816762.16915380885</v>
      </c>
      <c r="CB50" s="5">
        <f t="shared" ca="1" si="1219"/>
        <v>-804442.6952689609</v>
      </c>
      <c r="CC50" s="5">
        <f t="shared" ca="1" si="1219"/>
        <v>-905873.62686480116</v>
      </c>
      <c r="CD50" s="5">
        <f t="shared" ca="1" si="1219"/>
        <v>-576791.80630748579</v>
      </c>
      <c r="CE50" s="5">
        <f t="shared" ca="1" si="1219"/>
        <v>-586417.99420141266</v>
      </c>
      <c r="CF50" s="5">
        <f t="shared" ca="1" si="1219"/>
        <v>-588454.49471875071</v>
      </c>
      <c r="CG50" s="5">
        <f t="shared" ca="1" si="1219"/>
        <v>-560189.71070334839</v>
      </c>
      <c r="CH50" s="5">
        <f t="shared" ca="1" si="1219"/>
        <v>-557290.57022941555</v>
      </c>
      <c r="CI50" s="5">
        <f t="shared" ca="1" si="1219"/>
        <v>-554399.74102858116</v>
      </c>
      <c r="CJ50" s="5">
        <f t="shared" ca="1" si="1219"/>
        <v>-434073.29562668712</v>
      </c>
      <c r="CK50" s="5">
        <f t="shared" ca="1" si="1219"/>
        <v>-431199.19300725579</v>
      </c>
      <c r="CL50" s="5">
        <f t="shared" ca="1" si="1219"/>
        <v>-417308.43699547369</v>
      </c>
      <c r="CM50" s="5">
        <f t="shared" ca="1" si="1219"/>
        <v>-398721.04076905991</v>
      </c>
      <c r="CN50" s="5">
        <f t="shared" ca="1" si="1219"/>
        <v>-397851.97962551954</v>
      </c>
      <c r="CO50" s="5">
        <f t="shared" ca="1" si="1219"/>
        <v>-476104.67084433552</v>
      </c>
      <c r="CP50" s="5">
        <f t="shared" ca="1" si="1219"/>
        <v>-399749.00029699184</v>
      </c>
      <c r="CQ50" s="5">
        <f t="shared" ca="1" si="1219"/>
        <v>-401819.76618609607</v>
      </c>
      <c r="CR50" s="5">
        <f t="shared" ca="1" si="1219"/>
        <v>-403899.16026640497</v>
      </c>
      <c r="CS50" s="5">
        <f t="shared" ca="1" si="1219"/>
        <v>-405987.21848871512</v>
      </c>
      <c r="CT50" s="5">
        <f t="shared" ca="1" si="1219"/>
        <v>-408083.97695361823</v>
      </c>
      <c r="CU50" s="5">
        <f t="shared" ca="1" si="1219"/>
        <v>-410189.47191212501</v>
      </c>
      <c r="CV50" s="5">
        <f t="shared" ca="1" si="1219"/>
        <v>-419370.9959065296</v>
      </c>
      <c r="CW50" s="5">
        <f t="shared" ca="1" si="1219"/>
        <v>-421494.07321008929</v>
      </c>
      <c r="CX50" s="5">
        <f t="shared" ca="1" si="1219"/>
        <v>-474156.87706932263</v>
      </c>
      <c r="CY50" s="5">
        <f t="shared" ca="1" si="1219"/>
        <v>-420184.68808206118</v>
      </c>
      <c r="CZ50" s="5">
        <f t="shared" ca="1" si="1219"/>
        <v>-402739.22888142895</v>
      </c>
      <c r="DA50" s="5">
        <f t="shared" ca="1" si="1219"/>
        <v>-506267.62790367892</v>
      </c>
      <c r="DB50" s="5">
        <f t="shared" ca="1" si="1219"/>
        <v>-403984.86466362607</v>
      </c>
      <c r="DC50" s="5">
        <f t="shared" ca="1" si="1219"/>
        <v>-406161.5748656856</v>
      </c>
      <c r="DD50" s="5">
        <f t="shared" ca="1" si="1219"/>
        <v>-408347.35469358723</v>
      </c>
      <c r="DE50" s="5">
        <f t="shared" ca="1" si="1219"/>
        <v>-410542.24193743832</v>
      </c>
      <c r="DF50" s="5">
        <f t="shared" ca="1" si="1219"/>
        <v>-412746.27454480535</v>
      </c>
      <c r="DG50" s="5">
        <f t="shared" ca="1" si="1219"/>
        <v>-414959.49062136986</v>
      </c>
      <c r="DH50" s="5">
        <f t="shared" ca="1" si="1219"/>
        <v>-424583.70374341932</v>
      </c>
      <c r="DI50" s="5">
        <f t="shared" ca="1" si="1219"/>
        <v>-426815.40171117877</v>
      </c>
      <c r="DJ50" s="5">
        <f t="shared" ca="1" si="1219"/>
        <v>-538407.99031477189</v>
      </c>
      <c r="DK50" s="5">
        <f t="shared" ca="1" si="1219"/>
        <v>-442020.65727502428</v>
      </c>
      <c r="DL50" s="5">
        <f t="shared" ca="1" si="1219"/>
        <v>-444280.36786308634</v>
      </c>
      <c r="DM50" s="5">
        <f t="shared" ca="1" si="1219"/>
        <v>-514253.88292152766</v>
      </c>
      <c r="DN50" s="5">
        <f t="shared" ca="1" si="1219"/>
        <v>-408530.57141633058</v>
      </c>
      <c r="DO50" s="5">
        <f t="shared" ca="1" si="1219"/>
        <v>-410818.64624346612</v>
      </c>
      <c r="DP50" s="5">
        <f t="shared" ca="1" si="1219"/>
        <v>-413116.25471571466</v>
      </c>
      <c r="DQ50" s="5">
        <f t="shared" ca="1" si="1219"/>
        <v>-415423.43655659765</v>
      </c>
      <c r="DR50" s="5">
        <f t="shared" ca="1" si="1219"/>
        <v>-417740.23165515083</v>
      </c>
      <c r="DS50" s="5">
        <f t="shared" ca="1" si="1219"/>
        <v>-420066.68006661482</v>
      </c>
      <c r="DT50" s="5">
        <f t="shared" ca="1" si="1219"/>
        <v>-430155.27714607172</v>
      </c>
      <c r="DU50" s="5">
        <f t="shared" ca="1" si="1219"/>
        <v>-432501.15301736054</v>
      </c>
      <c r="DV50" s="5">
        <f t="shared" ca="1" si="1219"/>
        <v>-824422.58145968616</v>
      </c>
      <c r="DW50" s="5">
        <f t="shared" ca="1" si="1219"/>
        <v>-555377.07728621271</v>
      </c>
      <c r="DX50" s="5">
        <f t="shared" ca="1" si="1219"/>
        <v>-535119.95947195869</v>
      </c>
      <c r="DY50" s="5">
        <f t="shared" ca="1" si="1219"/>
        <v>-577352.98479603161</v>
      </c>
      <c r="DZ50" s="5">
        <f t="shared" ca="1" si="1219"/>
        <v>-414785.91762285703</v>
      </c>
      <c r="EA50" s="5">
        <f t="shared" ca="1" si="1219"/>
        <v>-417191.0547006441</v>
      </c>
      <c r="EB50" s="5">
        <f t="shared" ref="EB50:GM50" ca="1" si="1220">EB49*Income_Tax_Rate</f>
        <v>-419606.21318292199</v>
      </c>
      <c r="EC50" s="5">
        <f t="shared" ca="1" si="1220"/>
        <v>-422031.43482554273</v>
      </c>
      <c r="ED50" s="5">
        <f t="shared" ca="1" si="1220"/>
        <v>-424466.76155834121</v>
      </c>
      <c r="EE50" s="5">
        <f t="shared" ca="1" si="1220"/>
        <v>-426912.23548585956</v>
      </c>
      <c r="EF50" s="5">
        <f t="shared" ca="1" si="1220"/>
        <v>-437487.98556485493</v>
      </c>
      <c r="EG50" s="5">
        <f t="shared" ca="1" si="1220"/>
        <v>-439953.88089791383</v>
      </c>
      <c r="EH50" s="5">
        <f t="shared" ca="1" si="1220"/>
        <v>-438485.18051337975</v>
      </c>
      <c r="EI50" s="5">
        <f t="shared" ca="1" si="1220"/>
        <v>-415200.58674209355</v>
      </c>
      <c r="EJ50" s="5">
        <f t="shared" ca="1" si="1220"/>
        <v>-417697.434377242</v>
      </c>
      <c r="EK50" s="5">
        <f t="shared" ca="1" si="1220"/>
        <v>65943.075688539073</v>
      </c>
      <c r="EL50" s="5">
        <f t="shared" ca="1" si="1220"/>
        <v>184042.84569356777</v>
      </c>
      <c r="EM50" s="5">
        <f t="shared" ca="1" si="1220"/>
        <v>184042.84569356777</v>
      </c>
      <c r="EN50" s="5">
        <f t="shared" ca="1" si="1220"/>
        <v>184042.84569356777</v>
      </c>
      <c r="EO50" s="5">
        <f t="shared" ca="1" si="1220"/>
        <v>184042.84569356777</v>
      </c>
      <c r="EP50" s="5">
        <f t="shared" ca="1" si="1220"/>
        <v>184042.84569356777</v>
      </c>
      <c r="EQ50" s="5">
        <f t="shared" ca="1" si="1220"/>
        <v>184042.84569356777</v>
      </c>
      <c r="ER50" s="5">
        <f t="shared" ca="1" si="1220"/>
        <v>175537.34563214739</v>
      </c>
      <c r="ES50" s="5">
        <f t="shared" ca="1" si="1220"/>
        <v>175537.34563214739</v>
      </c>
      <c r="ET50" s="5">
        <f t="shared" ca="1" si="1220"/>
        <v>-6746.6613400335773</v>
      </c>
      <c r="EU50" s="5">
        <f t="shared" ca="1" si="1220"/>
        <v>130922.88610017853</v>
      </c>
      <c r="EV50" s="5">
        <f t="shared" ca="1" si="1220"/>
        <v>137788.4996509123</v>
      </c>
      <c r="EW50" s="5">
        <f t="shared" ca="1" si="1220"/>
        <v>57906.695922071405</v>
      </c>
      <c r="EX50" s="5">
        <f t="shared" si="1220"/>
        <v>0</v>
      </c>
      <c r="EY50" s="5">
        <f t="shared" si="1220"/>
        <v>0</v>
      </c>
      <c r="EZ50" s="5">
        <f t="shared" si="1220"/>
        <v>0</v>
      </c>
      <c r="FA50" s="5">
        <f t="shared" si="1220"/>
        <v>0</v>
      </c>
      <c r="FB50" s="5">
        <f t="shared" si="1220"/>
        <v>0</v>
      </c>
      <c r="FC50" s="5">
        <f t="shared" si="1220"/>
        <v>0</v>
      </c>
      <c r="FD50" s="5">
        <f t="shared" si="1220"/>
        <v>0</v>
      </c>
      <c r="FE50" s="5">
        <f t="shared" si="1220"/>
        <v>0</v>
      </c>
      <c r="FF50" s="5">
        <f t="shared" si="1220"/>
        <v>0</v>
      </c>
      <c r="FG50" s="5">
        <f t="shared" si="1220"/>
        <v>0</v>
      </c>
      <c r="FH50" s="5">
        <f t="shared" si="1220"/>
        <v>0</v>
      </c>
      <c r="FI50" s="5">
        <f t="shared" si="1220"/>
        <v>0</v>
      </c>
      <c r="FJ50" s="5">
        <f t="shared" si="1220"/>
        <v>0</v>
      </c>
      <c r="FK50" s="5">
        <f t="shared" si="1220"/>
        <v>0</v>
      </c>
      <c r="FL50" s="5">
        <f t="shared" si="1220"/>
        <v>0</v>
      </c>
      <c r="FM50" s="5">
        <f t="shared" si="1220"/>
        <v>0</v>
      </c>
      <c r="FN50" s="5">
        <f t="shared" si="1220"/>
        <v>0</v>
      </c>
      <c r="FO50" s="5">
        <f t="shared" si="1220"/>
        <v>0</v>
      </c>
      <c r="FP50" s="5">
        <f t="shared" si="1220"/>
        <v>0</v>
      </c>
      <c r="FQ50" s="5">
        <f t="shared" si="1220"/>
        <v>0</v>
      </c>
      <c r="FR50" s="5">
        <f t="shared" si="1220"/>
        <v>0</v>
      </c>
      <c r="FS50" s="5">
        <f t="shared" si="1220"/>
        <v>0</v>
      </c>
      <c r="FT50" s="5">
        <f t="shared" si="1220"/>
        <v>0</v>
      </c>
      <c r="FU50" s="5">
        <f t="shared" si="1220"/>
        <v>0</v>
      </c>
      <c r="FV50" s="5">
        <f t="shared" si="1220"/>
        <v>0</v>
      </c>
      <c r="FW50" s="5">
        <f t="shared" si="1220"/>
        <v>0</v>
      </c>
      <c r="FX50" s="5">
        <f t="shared" si="1220"/>
        <v>0</v>
      </c>
      <c r="FY50" s="5">
        <f t="shared" si="1220"/>
        <v>0</v>
      </c>
      <c r="FZ50" s="5">
        <f t="shared" si="1220"/>
        <v>0</v>
      </c>
      <c r="GA50" s="5">
        <f t="shared" si="1220"/>
        <v>0</v>
      </c>
      <c r="GB50" s="5">
        <f t="shared" si="1220"/>
        <v>0</v>
      </c>
      <c r="GC50" s="5">
        <f t="shared" si="1220"/>
        <v>0</v>
      </c>
      <c r="GD50" s="5">
        <f t="shared" si="1220"/>
        <v>0</v>
      </c>
      <c r="GE50" s="5">
        <f t="shared" si="1220"/>
        <v>0</v>
      </c>
      <c r="GF50" s="5">
        <f t="shared" si="1220"/>
        <v>0</v>
      </c>
      <c r="GG50" s="5">
        <f t="shared" si="1220"/>
        <v>0</v>
      </c>
      <c r="GH50" s="5">
        <f t="shared" si="1220"/>
        <v>0</v>
      </c>
      <c r="GI50" s="5">
        <f t="shared" si="1220"/>
        <v>0</v>
      </c>
      <c r="GJ50" s="5">
        <f t="shared" si="1220"/>
        <v>0</v>
      </c>
      <c r="GK50" s="5">
        <f t="shared" si="1220"/>
        <v>0</v>
      </c>
      <c r="GL50" s="5">
        <f t="shared" si="1220"/>
        <v>0</v>
      </c>
      <c r="GM50" s="5">
        <f t="shared" si="1220"/>
        <v>0</v>
      </c>
      <c r="GN50" s="5">
        <f t="shared" ref="GN50:IY50" si="1221">GN49*Income_Tax_Rate</f>
        <v>0</v>
      </c>
      <c r="GO50" s="5">
        <f t="shared" si="1221"/>
        <v>0</v>
      </c>
      <c r="GP50" s="5">
        <f t="shared" si="1221"/>
        <v>0</v>
      </c>
      <c r="GQ50" s="5">
        <f t="shared" si="1221"/>
        <v>0</v>
      </c>
      <c r="GR50" s="5">
        <f t="shared" si="1221"/>
        <v>0</v>
      </c>
      <c r="GS50" s="5">
        <f t="shared" si="1221"/>
        <v>0</v>
      </c>
      <c r="GT50" s="5">
        <f t="shared" si="1221"/>
        <v>0</v>
      </c>
      <c r="GU50" s="5">
        <f t="shared" si="1221"/>
        <v>0</v>
      </c>
      <c r="GV50" s="5">
        <f t="shared" si="1221"/>
        <v>0</v>
      </c>
      <c r="GW50" s="5">
        <f t="shared" si="1221"/>
        <v>0</v>
      </c>
      <c r="GX50" s="5">
        <f t="shared" si="1221"/>
        <v>0</v>
      </c>
      <c r="GY50" s="5">
        <f t="shared" si="1221"/>
        <v>0</v>
      </c>
      <c r="GZ50" s="5">
        <f t="shared" si="1221"/>
        <v>0</v>
      </c>
      <c r="HA50" s="5">
        <f t="shared" si="1221"/>
        <v>0</v>
      </c>
      <c r="HB50" s="5">
        <f t="shared" si="1221"/>
        <v>0</v>
      </c>
      <c r="HC50" s="5">
        <f t="shared" si="1221"/>
        <v>0</v>
      </c>
      <c r="HD50" s="5">
        <f t="shared" si="1221"/>
        <v>0</v>
      </c>
      <c r="HE50" s="5">
        <f t="shared" si="1221"/>
        <v>0</v>
      </c>
      <c r="HF50" s="5">
        <f t="shared" si="1221"/>
        <v>0</v>
      </c>
      <c r="HG50" s="5">
        <f t="shared" si="1221"/>
        <v>0</v>
      </c>
      <c r="HH50" s="5">
        <f t="shared" si="1221"/>
        <v>0</v>
      </c>
      <c r="HI50" s="5">
        <f t="shared" si="1221"/>
        <v>0</v>
      </c>
      <c r="HJ50" s="5">
        <f t="shared" si="1221"/>
        <v>0</v>
      </c>
      <c r="HK50" s="5">
        <f t="shared" si="1221"/>
        <v>0</v>
      </c>
      <c r="HL50" s="5">
        <f t="shared" si="1221"/>
        <v>0</v>
      </c>
      <c r="HM50" s="5">
        <f t="shared" si="1221"/>
        <v>0</v>
      </c>
      <c r="HN50" s="5">
        <f t="shared" si="1221"/>
        <v>0</v>
      </c>
      <c r="HO50" s="5">
        <f t="shared" si="1221"/>
        <v>0</v>
      </c>
      <c r="HP50" s="5">
        <f t="shared" si="1221"/>
        <v>0</v>
      </c>
      <c r="HQ50" s="5">
        <f t="shared" si="1221"/>
        <v>0</v>
      </c>
      <c r="HR50" s="5">
        <f t="shared" si="1221"/>
        <v>0</v>
      </c>
      <c r="HS50" s="5">
        <f t="shared" si="1221"/>
        <v>0</v>
      </c>
      <c r="HT50" s="5">
        <f t="shared" si="1221"/>
        <v>0</v>
      </c>
      <c r="HU50" s="5">
        <f t="shared" si="1221"/>
        <v>0</v>
      </c>
      <c r="HV50" s="5">
        <f t="shared" si="1221"/>
        <v>0</v>
      </c>
      <c r="HW50" s="5">
        <f t="shared" si="1221"/>
        <v>0</v>
      </c>
      <c r="HX50" s="5">
        <f t="shared" si="1221"/>
        <v>0</v>
      </c>
      <c r="HY50" s="5">
        <f t="shared" si="1221"/>
        <v>0</v>
      </c>
      <c r="HZ50" s="5">
        <f t="shared" si="1221"/>
        <v>0</v>
      </c>
      <c r="IA50" s="5">
        <f t="shared" si="1221"/>
        <v>0</v>
      </c>
      <c r="IB50" s="5">
        <f t="shared" si="1221"/>
        <v>0</v>
      </c>
      <c r="IC50" s="5">
        <f t="shared" si="1221"/>
        <v>0</v>
      </c>
      <c r="ID50" s="5">
        <f t="shared" si="1221"/>
        <v>0</v>
      </c>
      <c r="IE50" s="5">
        <f t="shared" si="1221"/>
        <v>0</v>
      </c>
      <c r="IF50" s="5">
        <f t="shared" si="1221"/>
        <v>0</v>
      </c>
      <c r="IG50" s="5">
        <f t="shared" si="1221"/>
        <v>0</v>
      </c>
      <c r="IH50" s="5">
        <f t="shared" si="1221"/>
        <v>0</v>
      </c>
      <c r="II50" s="5">
        <f t="shared" si="1221"/>
        <v>0</v>
      </c>
      <c r="IJ50" s="5">
        <f t="shared" si="1221"/>
        <v>0</v>
      </c>
      <c r="IK50" s="5">
        <f t="shared" si="1221"/>
        <v>0</v>
      </c>
      <c r="IL50" s="5">
        <f t="shared" si="1221"/>
        <v>0</v>
      </c>
      <c r="IM50" s="5">
        <f t="shared" si="1221"/>
        <v>0</v>
      </c>
      <c r="IN50" s="5">
        <f t="shared" si="1221"/>
        <v>0</v>
      </c>
      <c r="IO50" s="5">
        <f t="shared" si="1221"/>
        <v>0</v>
      </c>
      <c r="IP50" s="5">
        <f t="shared" si="1221"/>
        <v>0</v>
      </c>
      <c r="IQ50" s="5">
        <f t="shared" si="1221"/>
        <v>0</v>
      </c>
      <c r="IR50" s="5">
        <f t="shared" si="1221"/>
        <v>0</v>
      </c>
      <c r="IS50" s="5">
        <f t="shared" si="1221"/>
        <v>0</v>
      </c>
      <c r="IT50" s="5">
        <f t="shared" si="1221"/>
        <v>0</v>
      </c>
      <c r="IU50" s="5">
        <f t="shared" si="1221"/>
        <v>0</v>
      </c>
      <c r="IV50" s="5">
        <f t="shared" si="1221"/>
        <v>0</v>
      </c>
      <c r="IW50" s="5">
        <f t="shared" si="1221"/>
        <v>0</v>
      </c>
      <c r="IX50" s="5">
        <f t="shared" si="1221"/>
        <v>0</v>
      </c>
      <c r="IY50" s="5">
        <f t="shared" si="1221"/>
        <v>0</v>
      </c>
      <c r="IZ50" s="5">
        <f t="shared" ref="IZ50:KW50" si="1222">IZ49*Income_Tax_Rate</f>
        <v>0</v>
      </c>
      <c r="JA50" s="5">
        <f t="shared" si="1222"/>
        <v>0</v>
      </c>
      <c r="JB50" s="5">
        <f t="shared" si="1222"/>
        <v>0</v>
      </c>
      <c r="JC50" s="5">
        <f t="shared" si="1222"/>
        <v>0</v>
      </c>
      <c r="JD50" s="5">
        <f t="shared" si="1222"/>
        <v>0</v>
      </c>
      <c r="JE50" s="5">
        <f t="shared" si="1222"/>
        <v>0</v>
      </c>
      <c r="JF50" s="5">
        <f t="shared" si="1222"/>
        <v>0</v>
      </c>
      <c r="JG50" s="5">
        <f t="shared" si="1222"/>
        <v>0</v>
      </c>
      <c r="JH50" s="5">
        <f t="shared" si="1222"/>
        <v>0</v>
      </c>
      <c r="JI50" s="5">
        <f t="shared" si="1222"/>
        <v>0</v>
      </c>
      <c r="JJ50" s="5">
        <f t="shared" si="1222"/>
        <v>0</v>
      </c>
      <c r="JK50" s="5">
        <f t="shared" si="1222"/>
        <v>0</v>
      </c>
      <c r="JL50" s="5">
        <f t="shared" si="1222"/>
        <v>0</v>
      </c>
      <c r="JM50" s="5">
        <f t="shared" si="1222"/>
        <v>0</v>
      </c>
      <c r="JN50" s="5">
        <f t="shared" si="1222"/>
        <v>0</v>
      </c>
      <c r="JO50" s="5">
        <f t="shared" si="1222"/>
        <v>0</v>
      </c>
      <c r="JP50" s="5">
        <f t="shared" si="1222"/>
        <v>0</v>
      </c>
      <c r="JQ50" s="5">
        <f t="shared" si="1222"/>
        <v>0</v>
      </c>
      <c r="JR50" s="5">
        <f t="shared" si="1222"/>
        <v>0</v>
      </c>
      <c r="JS50" s="5">
        <f t="shared" si="1222"/>
        <v>0</v>
      </c>
      <c r="JT50" s="5">
        <f t="shared" si="1222"/>
        <v>0</v>
      </c>
      <c r="JU50" s="5">
        <f t="shared" si="1222"/>
        <v>0</v>
      </c>
      <c r="JV50" s="5">
        <f t="shared" si="1222"/>
        <v>0</v>
      </c>
      <c r="JW50" s="5">
        <f t="shared" si="1222"/>
        <v>0</v>
      </c>
      <c r="JX50" s="5">
        <f t="shared" si="1222"/>
        <v>0</v>
      </c>
      <c r="JY50" s="5">
        <f t="shared" si="1222"/>
        <v>0</v>
      </c>
      <c r="JZ50" s="5">
        <f t="shared" si="1222"/>
        <v>0</v>
      </c>
      <c r="KA50" s="5">
        <f t="shared" si="1222"/>
        <v>0</v>
      </c>
      <c r="KB50" s="5">
        <f t="shared" si="1222"/>
        <v>0</v>
      </c>
      <c r="KC50" s="5">
        <f t="shared" si="1222"/>
        <v>0</v>
      </c>
      <c r="KD50" s="5">
        <f t="shared" si="1222"/>
        <v>0</v>
      </c>
      <c r="KE50" s="5">
        <f t="shared" si="1222"/>
        <v>0</v>
      </c>
      <c r="KF50" s="5">
        <f t="shared" si="1222"/>
        <v>0</v>
      </c>
      <c r="KG50" s="5">
        <f t="shared" si="1222"/>
        <v>0</v>
      </c>
      <c r="KH50" s="5">
        <f t="shared" si="1222"/>
        <v>0</v>
      </c>
      <c r="KI50" s="5">
        <f t="shared" si="1222"/>
        <v>0</v>
      </c>
      <c r="KJ50" s="5">
        <f t="shared" si="1222"/>
        <v>0</v>
      </c>
      <c r="KK50" s="5">
        <f t="shared" si="1222"/>
        <v>0</v>
      </c>
      <c r="KL50" s="5">
        <f t="shared" si="1222"/>
        <v>0</v>
      </c>
      <c r="KM50" s="5">
        <f t="shared" si="1222"/>
        <v>0</v>
      </c>
      <c r="KN50" s="5">
        <f t="shared" si="1222"/>
        <v>0</v>
      </c>
      <c r="KO50" s="5">
        <f t="shared" si="1222"/>
        <v>0</v>
      </c>
      <c r="KP50" s="5">
        <f t="shared" si="1222"/>
        <v>0</v>
      </c>
      <c r="KQ50" s="5">
        <f t="shared" si="1222"/>
        <v>0</v>
      </c>
      <c r="KR50" s="5">
        <f t="shared" si="1222"/>
        <v>0</v>
      </c>
      <c r="KS50" s="5">
        <f t="shared" si="1222"/>
        <v>0</v>
      </c>
      <c r="KT50" s="5">
        <f t="shared" si="1222"/>
        <v>0</v>
      </c>
      <c r="KU50" s="5">
        <f t="shared" si="1222"/>
        <v>0</v>
      </c>
      <c r="KV50" s="5">
        <f t="shared" si="1222"/>
        <v>0</v>
      </c>
      <c r="KW50" s="5">
        <f t="shared" si="1222"/>
        <v>0</v>
      </c>
    </row>
    <row r="51" spans="1:309">
      <c r="A51" s="392"/>
      <c r="B51" s="393" t="s">
        <v>509</v>
      </c>
      <c r="D51" s="5">
        <f ca="1">D49-D50</f>
        <v>590937.5</v>
      </c>
      <c r="E51" s="5">
        <f t="shared" ref="E51:BP51" ca="1" si="1223">E49-E50</f>
        <v>590937.5</v>
      </c>
      <c r="F51" s="5">
        <f t="shared" ca="1" si="1223"/>
        <v>590937.5</v>
      </c>
      <c r="G51" s="5">
        <f t="shared" ca="1" si="1223"/>
        <v>590937.5</v>
      </c>
      <c r="H51" s="5">
        <f t="shared" ca="1" si="1223"/>
        <v>590937.5</v>
      </c>
      <c r="I51" s="5">
        <f t="shared" ca="1" si="1223"/>
        <v>440937.50000000006</v>
      </c>
      <c r="J51" s="5">
        <f t="shared" ca="1" si="1223"/>
        <v>-34062.499999999971</v>
      </c>
      <c r="K51" s="5">
        <f t="shared" ca="1" si="1223"/>
        <v>-34062.499999999971</v>
      </c>
      <c r="L51" s="5">
        <f t="shared" ca="1" si="1223"/>
        <v>-34062.499999999971</v>
      </c>
      <c r="M51" s="5">
        <f t="shared" ca="1" si="1223"/>
        <v>-34062.499999999971</v>
      </c>
      <c r="N51" s="5">
        <f t="shared" ca="1" si="1223"/>
        <v>-34062.499999999971</v>
      </c>
      <c r="O51" s="5">
        <f t="shared" ca="1" si="1223"/>
        <v>-34062.499999999971</v>
      </c>
      <c r="P51" s="5">
        <f t="shared" ca="1" si="1223"/>
        <v>-34062.499999999971</v>
      </c>
      <c r="Q51" s="5">
        <f t="shared" ca="1" si="1223"/>
        <v>-34062.499999999971</v>
      </c>
      <c r="R51" s="5">
        <f t="shared" ca="1" si="1223"/>
        <v>-34062.499999999971</v>
      </c>
      <c r="S51" s="5">
        <f t="shared" ca="1" si="1223"/>
        <v>-34062.499999999971</v>
      </c>
      <c r="T51" s="5">
        <f t="shared" ca="1" si="1223"/>
        <v>-34062.499999999971</v>
      </c>
      <c r="U51" s="5">
        <f t="shared" ca="1" si="1223"/>
        <v>-184062.49999999997</v>
      </c>
      <c r="V51" s="5">
        <f t="shared" ca="1" si="1223"/>
        <v>-34062.499999999971</v>
      </c>
      <c r="W51" s="5">
        <f t="shared" ca="1" si="1223"/>
        <v>-34062.499999999971</v>
      </c>
      <c r="X51" s="5">
        <f t="shared" ca="1" si="1223"/>
        <v>-34062.499999999971</v>
      </c>
      <c r="Y51" s="5">
        <f t="shared" ca="1" si="1223"/>
        <v>-34062.499999999971</v>
      </c>
      <c r="Z51" s="5">
        <f t="shared" ca="1" si="1223"/>
        <v>-34062.499999999971</v>
      </c>
      <c r="AA51" s="5">
        <f t="shared" ca="1" si="1223"/>
        <v>-34062.499999999971</v>
      </c>
      <c r="AB51" s="5">
        <f t="shared" ca="1" si="1223"/>
        <v>-34062.499999999971</v>
      </c>
      <c r="AC51" s="5">
        <f t="shared" ca="1" si="1223"/>
        <v>-34062.499999999971</v>
      </c>
      <c r="AD51" s="5">
        <f t="shared" ca="1" si="1223"/>
        <v>-34062.499999999971</v>
      </c>
      <c r="AE51" s="5">
        <f t="shared" ca="1" si="1223"/>
        <v>-34062.499999999971</v>
      </c>
      <c r="AF51" s="5">
        <f t="shared" ca="1" si="1223"/>
        <v>-34062.499999999971</v>
      </c>
      <c r="AG51" s="5">
        <f t="shared" ca="1" si="1223"/>
        <v>-184062.49999999997</v>
      </c>
      <c r="AH51" s="5">
        <f t="shared" ca="1" si="1223"/>
        <v>-34062.499999999971</v>
      </c>
      <c r="AI51" s="5">
        <f t="shared" ca="1" si="1223"/>
        <v>-34062.499999999971</v>
      </c>
      <c r="AJ51" s="5">
        <f t="shared" ca="1" si="1223"/>
        <v>-34062.499999999971</v>
      </c>
      <c r="AK51" s="5">
        <f t="shared" ca="1" si="1223"/>
        <v>-34062.499999999971</v>
      </c>
      <c r="AL51" s="5">
        <f t="shared" ca="1" si="1223"/>
        <v>-34062.499999999971</v>
      </c>
      <c r="AM51" s="5">
        <f t="shared" ca="1" si="1223"/>
        <v>-34062.499999999971</v>
      </c>
      <c r="AN51" s="5">
        <f t="shared" ca="1" si="1223"/>
        <v>-34062.499999999971</v>
      </c>
      <c r="AO51" s="5">
        <f t="shared" ca="1" si="1223"/>
        <v>-34062.499999999971</v>
      </c>
      <c r="AP51" s="5">
        <f t="shared" ca="1" si="1223"/>
        <v>-34062.499999999971</v>
      </c>
      <c r="AQ51" s="5">
        <f t="shared" ca="1" si="1223"/>
        <v>-34062.499999999971</v>
      </c>
      <c r="AR51" s="5">
        <f t="shared" ca="1" si="1223"/>
        <v>-34062.499999999971</v>
      </c>
      <c r="AS51" s="5">
        <f t="shared" ca="1" si="1223"/>
        <v>-184062.49999999997</v>
      </c>
      <c r="AT51" s="5">
        <f t="shared" ca="1" si="1223"/>
        <v>-34062.499999999971</v>
      </c>
      <c r="AU51" s="5">
        <f t="shared" ca="1" si="1223"/>
        <v>-34062.499999999971</v>
      </c>
      <c r="AV51" s="5">
        <f t="shared" ca="1" si="1223"/>
        <v>-34062.499999999971</v>
      </c>
      <c r="AW51" s="5">
        <f t="shared" ca="1" si="1223"/>
        <v>-34062.499999999971</v>
      </c>
      <c r="AX51" s="5">
        <f t="shared" ca="1" si="1223"/>
        <v>-34062.499999999971</v>
      </c>
      <c r="AY51" s="5">
        <f t="shared" ca="1" si="1223"/>
        <v>-34062.499999999971</v>
      </c>
      <c r="AZ51" s="5">
        <f t="shared" ca="1" si="1223"/>
        <v>-34062.499999999971</v>
      </c>
      <c r="BA51" s="5">
        <f t="shared" ca="1" si="1223"/>
        <v>-34062.499999999971</v>
      </c>
      <c r="BB51" s="5">
        <f t="shared" ca="1" si="1223"/>
        <v>-34062.499999999971</v>
      </c>
      <c r="BC51" s="5">
        <f t="shared" ca="1" si="1223"/>
        <v>-34062.499999999971</v>
      </c>
      <c r="BD51" s="5">
        <f t="shared" ca="1" si="1223"/>
        <v>-34062.499999999971</v>
      </c>
      <c r="BE51" s="5">
        <f t="shared" ca="1" si="1223"/>
        <v>-184062.49999999997</v>
      </c>
      <c r="BF51" s="5">
        <f t="shared" ca="1" si="1223"/>
        <v>-34062.499999999971</v>
      </c>
      <c r="BG51" s="5">
        <f t="shared" ca="1" si="1223"/>
        <v>-34062.499999999971</v>
      </c>
      <c r="BH51" s="5">
        <f t="shared" ca="1" si="1223"/>
        <v>-34062.499999999971</v>
      </c>
      <c r="BI51" s="5">
        <f t="shared" ca="1" si="1223"/>
        <v>-34062.499999999971</v>
      </c>
      <c r="BJ51" s="5">
        <f t="shared" ca="1" si="1223"/>
        <v>-34062.499999999971</v>
      </c>
      <c r="BK51" s="5">
        <f t="shared" ca="1" si="1223"/>
        <v>-34062.499999999971</v>
      </c>
      <c r="BL51" s="5">
        <f t="shared" ca="1" si="1223"/>
        <v>-34062.499999999971</v>
      </c>
      <c r="BM51" s="5">
        <f t="shared" ca="1" si="1223"/>
        <v>-34062.499999999971</v>
      </c>
      <c r="BN51" s="5">
        <f t="shared" ca="1" si="1223"/>
        <v>-34062.499999999971</v>
      </c>
      <c r="BO51" s="5">
        <f t="shared" ca="1" si="1223"/>
        <v>-34062.499999999971</v>
      </c>
      <c r="BP51" s="5">
        <f t="shared" ca="1" si="1223"/>
        <v>-34062.499999999971</v>
      </c>
      <c r="BQ51" s="5">
        <f t="shared" ref="BQ51" ca="1" si="1224">BQ49-BQ50</f>
        <v>-1527812.5</v>
      </c>
      <c r="BR51" s="5">
        <f t="shared" ref="BR51" ca="1" si="1225">BR49-BR50</f>
        <v>-1383411.4583333335</v>
      </c>
      <c r="BS51" s="5">
        <f t="shared" ref="BS51" ca="1" si="1226">BS49-BS50</f>
        <v>-1389033.7456597225</v>
      </c>
      <c r="BT51" s="5">
        <f t="shared" ref="BT51" ca="1" si="1227">BT49-BT50</f>
        <v>-1394679.4591833046</v>
      </c>
      <c r="BU51" s="5">
        <f t="shared" ref="BU51" ca="1" si="1228">BU49-BU50</f>
        <v>-1400348.6965132349</v>
      </c>
      <c r="BV51" s="5">
        <f t="shared" ref="BV51" ca="1" si="1229">BV49-BV50</f>
        <v>-1406041.5556653733</v>
      </c>
      <c r="BW51" s="5">
        <f t="shared" ref="BW51" ca="1" si="1230">BW49-BW50</f>
        <v>-1411758.1350639793</v>
      </c>
      <c r="BX51" s="5">
        <f t="shared" ref="BX51" ca="1" si="1231">BX49-BX50</f>
        <v>-1417498.5335434121</v>
      </c>
      <c r="BY51" s="5">
        <f t="shared" ref="BY51" ca="1" si="1232">BY49-BY50</f>
        <v>-1423262.8503498435</v>
      </c>
      <c r="BZ51" s="5">
        <f t="shared" ref="BZ51" ca="1" si="1233">BZ49-BZ50</f>
        <v>-7689271.4189079348</v>
      </c>
      <c r="CA51" s="5">
        <f t="shared" ref="CA51" ca="1" si="1234">CA49-CA50</f>
        <v>-2450286.5074614268</v>
      </c>
      <c r="CB51" s="5">
        <f t="shared" ref="CB51" ca="1" si="1235">CB49-CB50</f>
        <v>-2413328.0858068829</v>
      </c>
      <c r="CC51" s="5">
        <f t="shared" ref="CC51" ca="1" si="1236">CC49-CC50</f>
        <v>-2717620.8805944035</v>
      </c>
      <c r="CD51" s="5">
        <f t="shared" ref="CD51" ca="1" si="1237">CD49-CD50</f>
        <v>-1730375.4189224574</v>
      </c>
      <c r="CE51" s="5">
        <f t="shared" ref="CE51" ca="1" si="1238">CE49-CE50</f>
        <v>-1759253.982604238</v>
      </c>
      <c r="CF51" s="5">
        <f t="shared" ref="CF51" ca="1" si="1239">CF49-CF50</f>
        <v>-1765363.4841562521</v>
      </c>
      <c r="CG51" s="5">
        <f t="shared" ref="CG51" ca="1" si="1240">CG49-CG50</f>
        <v>-1680569.1321100453</v>
      </c>
      <c r="CH51" s="5">
        <f t="shared" ref="CH51" ca="1" si="1241">CH49-CH50</f>
        <v>-1671871.7106882466</v>
      </c>
      <c r="CI51" s="5">
        <f t="shared" ref="CI51" ca="1" si="1242">CI49-CI50</f>
        <v>-1663199.2230857434</v>
      </c>
      <c r="CJ51" s="5">
        <f t="shared" ref="CJ51" ca="1" si="1243">CJ49-CJ50</f>
        <v>-1302219.8868800614</v>
      </c>
      <c r="CK51" s="5">
        <f t="shared" ref="CK51" ca="1" si="1244">CK49-CK50</f>
        <v>-1293597.5790217672</v>
      </c>
      <c r="CL51" s="5">
        <f t="shared" ref="CL51" ca="1" si="1245">CL49-CL50</f>
        <v>-1251925.3109864211</v>
      </c>
      <c r="CM51" s="5">
        <f t="shared" ref="CM51" ca="1" si="1246">CM49-CM50</f>
        <v>-1196163.1223071797</v>
      </c>
      <c r="CN51" s="5">
        <f t="shared" ref="CN51" ca="1" si="1247">CN49-CN50</f>
        <v>-1193555.9388765586</v>
      </c>
      <c r="CO51" s="5">
        <f t="shared" ref="CO51" ca="1" si="1248">CO49-CO50</f>
        <v>-1428314.0125330065</v>
      </c>
      <c r="CP51" s="5">
        <f t="shared" ref="CP51" ca="1" si="1249">CP49-CP50</f>
        <v>-1199247.0008909756</v>
      </c>
      <c r="CQ51" s="5">
        <f t="shared" ref="CQ51" ca="1" si="1250">CQ49-CQ50</f>
        <v>-1205459.2985582883</v>
      </c>
      <c r="CR51" s="5">
        <f t="shared" ref="CR51" ca="1" si="1251">CR49-CR50</f>
        <v>-1211697.4807992149</v>
      </c>
      <c r="CS51" s="5">
        <f t="shared" ref="CS51" ca="1" si="1252">CS49-CS50</f>
        <v>-1217961.6554661454</v>
      </c>
      <c r="CT51" s="5">
        <f t="shared" ref="CT51" ca="1" si="1253">CT49-CT50</f>
        <v>-1224251.9308608547</v>
      </c>
      <c r="CU51" s="5">
        <f t="shared" ref="CU51" ca="1" si="1254">CU49-CU50</f>
        <v>-1230568.4157363749</v>
      </c>
      <c r="CV51" s="5">
        <f t="shared" ref="CV51" ca="1" si="1255">CV49-CV50</f>
        <v>-1258112.9877195889</v>
      </c>
      <c r="CW51" s="5">
        <f t="shared" ref="CW51" ca="1" si="1256">CW49-CW50</f>
        <v>-1264482.2196302679</v>
      </c>
      <c r="CX51" s="5">
        <f t="shared" ref="CX51" ca="1" si="1257">CX49-CX50</f>
        <v>-1422470.6312079679</v>
      </c>
      <c r="CY51" s="5">
        <f t="shared" ref="CY51" ca="1" si="1258">CY49-CY50</f>
        <v>-1260554.0642461835</v>
      </c>
      <c r="CZ51" s="5">
        <f t="shared" ref="CZ51" ca="1" si="1259">CZ49-CZ50</f>
        <v>-1208217.6866442868</v>
      </c>
      <c r="DA51" s="5">
        <f t="shared" ref="DA51" ca="1" si="1260">DA49-DA50</f>
        <v>-1518802.8837110368</v>
      </c>
      <c r="DB51" s="5">
        <f t="shared" ref="DB51" ca="1" si="1261">DB49-DB50</f>
        <v>-1211954.5939908782</v>
      </c>
      <c r="DC51" s="5">
        <f t="shared" ref="DC51" ca="1" si="1262">DC49-DC50</f>
        <v>-1218484.7245970569</v>
      </c>
      <c r="DD51" s="5">
        <f t="shared" ref="DD51" ca="1" si="1263">DD49-DD50</f>
        <v>-1225042.0640807617</v>
      </c>
      <c r="DE51" s="5">
        <f t="shared" ref="DE51" ca="1" si="1264">DE49-DE50</f>
        <v>-1231626.725812315</v>
      </c>
      <c r="DF51" s="5">
        <f t="shared" ref="DF51" ca="1" si="1265">DF49-DF50</f>
        <v>-1238238.8236344161</v>
      </c>
      <c r="DG51" s="5">
        <f t="shared" ref="DG51" ca="1" si="1266">DG49-DG50</f>
        <v>-1244878.4718641096</v>
      </c>
      <c r="DH51" s="5">
        <f t="shared" ref="DH51" ca="1" si="1267">DH49-DH50</f>
        <v>-1273751.1112302579</v>
      </c>
      <c r="DI51" s="5">
        <f t="shared" ref="DI51" ca="1" si="1268">DI49-DI50</f>
        <v>-1280446.2051335364</v>
      </c>
      <c r="DJ51" s="5">
        <f t="shared" ref="DJ51" ca="1" si="1269">DJ49-DJ50</f>
        <v>-1615223.9709443157</v>
      </c>
      <c r="DK51" s="5">
        <f t="shared" ref="DK51" ca="1" si="1270">DK49-DK50</f>
        <v>-1326061.9718250728</v>
      </c>
      <c r="DL51" s="5">
        <f t="shared" ref="DL51" ca="1" si="1271">DL49-DL50</f>
        <v>-1332841.1035892591</v>
      </c>
      <c r="DM51" s="5">
        <f t="shared" ref="DM51" ca="1" si="1272">DM49-DM50</f>
        <v>-1542761.648764583</v>
      </c>
      <c r="DN51" s="5">
        <f t="shared" ref="DN51" ca="1" si="1273">DN49-DN50</f>
        <v>-1225591.7142489918</v>
      </c>
      <c r="DO51" s="5">
        <f t="shared" ref="DO51" ca="1" si="1274">DO49-DO50</f>
        <v>-1232455.9387303984</v>
      </c>
      <c r="DP51" s="5">
        <f t="shared" ref="DP51" ca="1" si="1275">DP49-DP50</f>
        <v>-1239348.764147144</v>
      </c>
      <c r="DQ51" s="5">
        <f t="shared" ref="DQ51" ca="1" si="1276">DQ49-DQ50</f>
        <v>-1246270.3096697929</v>
      </c>
      <c r="DR51" s="5">
        <f t="shared" ref="DR51" ca="1" si="1277">DR49-DR50</f>
        <v>-1253220.6949654524</v>
      </c>
      <c r="DS51" s="5">
        <f t="shared" ref="DS51" ca="1" si="1278">DS49-DS50</f>
        <v>-1260200.0401998444</v>
      </c>
      <c r="DT51" s="5">
        <f t="shared" ref="DT51" ca="1" si="1279">DT49-DT50</f>
        <v>-1290465.8314382152</v>
      </c>
      <c r="DU51" s="5">
        <f t="shared" ref="DU51" ca="1" si="1280">DU49-DU50</f>
        <v>-1297503.4590520817</v>
      </c>
      <c r="DV51" s="5">
        <f t="shared" ref="DV51" ca="1" si="1281">DV49-DV50</f>
        <v>-2473267.7443790585</v>
      </c>
      <c r="DW51" s="5">
        <f t="shared" ref="DW51" ca="1" si="1282">DW49-DW50</f>
        <v>-1666131.2318586381</v>
      </c>
      <c r="DX51" s="5">
        <f t="shared" ref="DX51" ca="1" si="1283">DX49-DX50</f>
        <v>-1605359.8784158761</v>
      </c>
      <c r="DY51" s="5">
        <f t="shared" ref="DY51" ca="1" si="1284">DY49-DY50</f>
        <v>-1732058.9543880948</v>
      </c>
      <c r="DZ51" s="5">
        <f t="shared" ref="DZ51" ca="1" si="1285">DZ49-DZ50</f>
        <v>-1244357.7528685711</v>
      </c>
      <c r="EA51" s="5">
        <f t="shared" ref="EA51" ca="1" si="1286">EA49-EA50</f>
        <v>-1251573.1641019322</v>
      </c>
      <c r="EB51" s="5">
        <f t="shared" ref="EB51" ca="1" si="1287">EB49-EB50</f>
        <v>-1258818.639548766</v>
      </c>
      <c r="EC51" s="5">
        <f t="shared" ref="EC51:ED51" ca="1" si="1288">EC49-EC50</f>
        <v>-1266094.3044766281</v>
      </c>
      <c r="ED51" s="5">
        <f t="shared" ca="1" si="1288"/>
        <v>-1273400.2846750235</v>
      </c>
      <c r="EE51" s="5">
        <f t="shared" ref="EE51" ca="1" si="1289">EE49-EE50</f>
        <v>-1280736.7064575786</v>
      </c>
      <c r="EF51" s="5">
        <f t="shared" ref="EF51" ca="1" si="1290">EF49-EF50</f>
        <v>-1312463.9566945648</v>
      </c>
      <c r="EG51" s="5">
        <f t="shared" ref="EG51" ca="1" si="1291">EG49-EG50</f>
        <v>-1319861.6426937415</v>
      </c>
      <c r="EH51" s="5">
        <f t="shared" ref="EH51" ca="1" si="1292">EH49-EH50</f>
        <v>-1315455.5415401394</v>
      </c>
      <c r="EI51" s="5">
        <f t="shared" ref="EI51" ca="1" si="1293">EI49-EI50</f>
        <v>-1245601.7602262807</v>
      </c>
      <c r="EJ51" s="5">
        <f t="shared" ref="EJ51" ca="1" si="1294">EJ49-EJ50</f>
        <v>-1253092.3031317261</v>
      </c>
      <c r="EK51" s="5">
        <f t="shared" ref="EK51" ca="1" si="1295">EK49-EK50</f>
        <v>197829.22706561722</v>
      </c>
      <c r="EL51" s="5">
        <f t="shared" ref="EL51" ca="1" si="1296">EL49-EL50</f>
        <v>552128.5370807033</v>
      </c>
      <c r="EM51" s="5">
        <f t="shared" ref="EM51" ca="1" si="1297">EM49-EM50</f>
        <v>552128.5370807033</v>
      </c>
      <c r="EN51" s="5">
        <f t="shared" ref="EN51" ca="1" si="1298">EN49-EN50</f>
        <v>552128.5370807033</v>
      </c>
      <c r="EO51" s="5">
        <f t="shared" ref="EO51" ca="1" si="1299">EO49-EO50</f>
        <v>552128.5370807033</v>
      </c>
      <c r="EP51" s="5">
        <f t="shared" ref="EP51" ca="1" si="1300">EP49-EP50</f>
        <v>552128.5370807033</v>
      </c>
      <c r="EQ51" s="5">
        <f t="shared" ref="EQ51" ca="1" si="1301">EQ49-EQ50</f>
        <v>552128.5370807033</v>
      </c>
      <c r="ER51" s="5">
        <f t="shared" ref="ER51" ca="1" si="1302">ER49-ER50</f>
        <v>526612.03689644218</v>
      </c>
      <c r="ES51" s="5">
        <f t="shared" ref="ES51" ca="1" si="1303">ES49-ES50</f>
        <v>526612.03689644218</v>
      </c>
      <c r="ET51" s="5">
        <f t="shared" ref="ET51" ca="1" si="1304">ET49-ET50</f>
        <v>-20239.984020100732</v>
      </c>
      <c r="EU51" s="5">
        <f t="shared" ref="EU51" ca="1" si="1305">EU49-EU50</f>
        <v>392768.65830053558</v>
      </c>
      <c r="EV51" s="5">
        <f t="shared" ref="EV51" ca="1" si="1306">EV49-EV50</f>
        <v>413365.4989527369</v>
      </c>
      <c r="EW51" s="5">
        <f t="shared" ref="EW51" ca="1" si="1307">EW49-EW50</f>
        <v>173720.08776621422</v>
      </c>
      <c r="EX51" s="5">
        <f t="shared" ref="EX51" si="1308">EX49-EX50</f>
        <v>0</v>
      </c>
      <c r="EY51" s="5">
        <f t="shared" ref="EY51" si="1309">EY49-EY50</f>
        <v>0</v>
      </c>
      <c r="EZ51" s="5">
        <f t="shared" ref="EZ51" si="1310">EZ49-EZ50</f>
        <v>0</v>
      </c>
      <c r="FA51" s="5">
        <f t="shared" ref="FA51" si="1311">FA49-FA50</f>
        <v>0</v>
      </c>
      <c r="FB51" s="5">
        <f t="shared" ref="FB51" si="1312">FB49-FB50</f>
        <v>0</v>
      </c>
      <c r="FC51" s="5">
        <f t="shared" ref="FC51" si="1313">FC49-FC50</f>
        <v>0</v>
      </c>
      <c r="FD51" s="5">
        <f t="shared" ref="FD51" si="1314">FD49-FD50</f>
        <v>0</v>
      </c>
      <c r="FE51" s="5">
        <f t="shared" ref="FE51" si="1315">FE49-FE50</f>
        <v>0</v>
      </c>
      <c r="FF51" s="5">
        <f t="shared" ref="FF51" si="1316">FF49-FF50</f>
        <v>0</v>
      </c>
      <c r="FG51" s="5">
        <f t="shared" ref="FG51" si="1317">FG49-FG50</f>
        <v>0</v>
      </c>
      <c r="FH51" s="5">
        <f t="shared" ref="FH51" si="1318">FH49-FH50</f>
        <v>0</v>
      </c>
      <c r="FI51" s="5">
        <f t="shared" ref="FI51" si="1319">FI49-FI50</f>
        <v>0</v>
      </c>
      <c r="FJ51" s="5">
        <f t="shared" ref="FJ51" si="1320">FJ49-FJ50</f>
        <v>0</v>
      </c>
      <c r="FK51" s="5">
        <f t="shared" ref="FK51" si="1321">FK49-FK50</f>
        <v>0</v>
      </c>
      <c r="FL51" s="5">
        <f t="shared" ref="FL51" si="1322">FL49-FL50</f>
        <v>0</v>
      </c>
      <c r="FM51" s="5">
        <f t="shared" ref="FM51" si="1323">FM49-FM50</f>
        <v>0</v>
      </c>
      <c r="FN51" s="5">
        <f t="shared" ref="FN51" si="1324">FN49-FN50</f>
        <v>0</v>
      </c>
      <c r="FO51" s="5">
        <f t="shared" ref="FO51" si="1325">FO49-FO50</f>
        <v>0</v>
      </c>
      <c r="FP51" s="5">
        <f t="shared" ref="FP51" si="1326">FP49-FP50</f>
        <v>0</v>
      </c>
      <c r="FQ51" s="5">
        <f t="shared" ref="FQ51" si="1327">FQ49-FQ50</f>
        <v>0</v>
      </c>
      <c r="FR51" s="5">
        <f t="shared" ref="FR51" si="1328">FR49-FR50</f>
        <v>0</v>
      </c>
      <c r="FS51" s="5">
        <f t="shared" ref="FS51" si="1329">FS49-FS50</f>
        <v>0</v>
      </c>
      <c r="FT51" s="5">
        <f t="shared" ref="FT51" si="1330">FT49-FT50</f>
        <v>0</v>
      </c>
      <c r="FU51" s="5">
        <f t="shared" ref="FU51" si="1331">FU49-FU50</f>
        <v>0</v>
      </c>
      <c r="FV51" s="5">
        <f t="shared" ref="FV51" si="1332">FV49-FV50</f>
        <v>0</v>
      </c>
      <c r="FW51" s="5">
        <f t="shared" ref="FW51" si="1333">FW49-FW50</f>
        <v>0</v>
      </c>
      <c r="FX51" s="5">
        <f t="shared" ref="FX51" si="1334">FX49-FX50</f>
        <v>0</v>
      </c>
      <c r="FY51" s="5">
        <f t="shared" ref="FY51" si="1335">FY49-FY50</f>
        <v>0</v>
      </c>
      <c r="FZ51" s="5">
        <f t="shared" ref="FZ51" si="1336">FZ49-FZ50</f>
        <v>0</v>
      </c>
      <c r="GA51" s="5">
        <f t="shared" ref="GA51" si="1337">GA49-GA50</f>
        <v>0</v>
      </c>
      <c r="GB51" s="5">
        <f>GB49-GB50</f>
        <v>0</v>
      </c>
      <c r="GC51" s="5">
        <f t="shared" ref="GC51" si="1338">GC49-GC50</f>
        <v>0</v>
      </c>
      <c r="GD51" s="5">
        <f t="shared" ref="GD51" si="1339">GD49-GD50</f>
        <v>0</v>
      </c>
      <c r="GE51" s="5">
        <f t="shared" ref="GE51" si="1340">GE49-GE50</f>
        <v>0</v>
      </c>
      <c r="GF51" s="5">
        <f t="shared" ref="GF51" si="1341">GF49-GF50</f>
        <v>0</v>
      </c>
      <c r="GG51" s="5">
        <f t="shared" ref="GG51" si="1342">GG49-GG50</f>
        <v>0</v>
      </c>
      <c r="GH51" s="5">
        <f t="shared" ref="GH51" si="1343">GH49-GH50</f>
        <v>0</v>
      </c>
      <c r="GI51" s="5">
        <f t="shared" ref="GI51" si="1344">GI49-GI50</f>
        <v>0</v>
      </c>
      <c r="GJ51" s="5">
        <f t="shared" ref="GJ51" si="1345">GJ49-GJ50</f>
        <v>0</v>
      </c>
      <c r="GK51" s="5">
        <f t="shared" ref="GK51" si="1346">GK49-GK50</f>
        <v>0</v>
      </c>
      <c r="GL51" s="5">
        <f t="shared" ref="GL51" si="1347">GL49-GL50</f>
        <v>0</v>
      </c>
      <c r="GM51" s="5">
        <f t="shared" ref="GM51" si="1348">GM49-GM50</f>
        <v>0</v>
      </c>
      <c r="GN51" s="5">
        <f t="shared" ref="GN51" si="1349">GN49-GN50</f>
        <v>0</v>
      </c>
      <c r="GO51" s="5">
        <f t="shared" ref="GO51" si="1350">GO49-GO50</f>
        <v>0</v>
      </c>
      <c r="GP51" s="5">
        <f t="shared" ref="GP51" si="1351">GP49-GP50</f>
        <v>0</v>
      </c>
      <c r="GQ51" s="5">
        <f t="shared" ref="GQ51" si="1352">GQ49-GQ50</f>
        <v>0</v>
      </c>
      <c r="GR51" s="5">
        <f t="shared" ref="GR51" si="1353">GR49-GR50</f>
        <v>0</v>
      </c>
      <c r="GS51" s="5">
        <f t="shared" ref="GS51" si="1354">GS49-GS50</f>
        <v>0</v>
      </c>
      <c r="GT51" s="5">
        <f t="shared" ref="GT51" si="1355">GT49-GT50</f>
        <v>0</v>
      </c>
      <c r="GU51" s="5">
        <f t="shared" ref="GU51" si="1356">GU49-GU50</f>
        <v>0</v>
      </c>
      <c r="GV51" s="5">
        <f t="shared" ref="GV51" si="1357">GV49-GV50</f>
        <v>0</v>
      </c>
      <c r="GW51" s="5">
        <f t="shared" ref="GW51" si="1358">GW49-GW50</f>
        <v>0</v>
      </c>
      <c r="GX51" s="5">
        <f t="shared" ref="GX51" si="1359">GX49-GX50</f>
        <v>0</v>
      </c>
      <c r="GY51" s="5">
        <f t="shared" ref="GY51" si="1360">GY49-GY50</f>
        <v>0</v>
      </c>
      <c r="GZ51" s="5">
        <f t="shared" ref="GZ51" si="1361">GZ49-GZ50</f>
        <v>0</v>
      </c>
      <c r="HA51" s="5">
        <f t="shared" ref="HA51" si="1362">HA49-HA50</f>
        <v>0</v>
      </c>
      <c r="HB51" s="5">
        <f t="shared" ref="HB51" si="1363">HB49-HB50</f>
        <v>0</v>
      </c>
      <c r="HC51" s="5">
        <f t="shared" ref="HC51" si="1364">HC49-HC50</f>
        <v>0</v>
      </c>
      <c r="HD51" s="5">
        <f t="shared" ref="HD51" si="1365">HD49-HD50</f>
        <v>0</v>
      </c>
      <c r="HE51" s="5">
        <f t="shared" ref="HE51" si="1366">HE49-HE50</f>
        <v>0</v>
      </c>
      <c r="HF51" s="5">
        <f t="shared" ref="HF51" si="1367">HF49-HF50</f>
        <v>0</v>
      </c>
      <c r="HG51" s="5">
        <f t="shared" ref="HG51" si="1368">HG49-HG50</f>
        <v>0</v>
      </c>
      <c r="HH51" s="5">
        <f t="shared" ref="HH51" si="1369">HH49-HH50</f>
        <v>0</v>
      </c>
      <c r="HI51" s="5">
        <f t="shared" ref="HI51" si="1370">HI49-HI50</f>
        <v>0</v>
      </c>
      <c r="HJ51" s="5">
        <f t="shared" ref="HJ51" si="1371">HJ49-HJ50</f>
        <v>0</v>
      </c>
      <c r="HK51" s="5">
        <f t="shared" ref="HK51" si="1372">HK49-HK50</f>
        <v>0</v>
      </c>
      <c r="HL51" s="5">
        <f t="shared" ref="HL51" si="1373">HL49-HL50</f>
        <v>0</v>
      </c>
      <c r="HM51" s="5">
        <f t="shared" ref="HM51" si="1374">HM49-HM50</f>
        <v>0</v>
      </c>
      <c r="HN51" s="5">
        <f t="shared" ref="HN51" si="1375">HN49-HN50</f>
        <v>0</v>
      </c>
      <c r="HO51" s="5">
        <f t="shared" ref="HO51" si="1376">HO49-HO50</f>
        <v>0</v>
      </c>
      <c r="HP51" s="5">
        <f>HP49-HP50</f>
        <v>0</v>
      </c>
      <c r="HQ51" s="5">
        <f t="shared" ref="HQ51" si="1377">HQ49-HQ50</f>
        <v>0</v>
      </c>
      <c r="HR51" s="5">
        <f t="shared" ref="HR51" si="1378">HR49-HR50</f>
        <v>0</v>
      </c>
      <c r="HS51" s="5">
        <f t="shared" ref="HS51" si="1379">HS49-HS50</f>
        <v>0</v>
      </c>
      <c r="HT51" s="5">
        <f t="shared" ref="HT51" si="1380">HT49-HT50</f>
        <v>0</v>
      </c>
      <c r="HU51" s="5">
        <f t="shared" ref="HU51" si="1381">HU49-HU50</f>
        <v>0</v>
      </c>
      <c r="HV51" s="5">
        <f t="shared" ref="HV51" si="1382">HV49-HV50</f>
        <v>0</v>
      </c>
      <c r="HW51" s="5">
        <f t="shared" ref="HW51" si="1383">HW49-HW50</f>
        <v>0</v>
      </c>
      <c r="HX51" s="5">
        <f t="shared" ref="HX51" si="1384">HX49-HX50</f>
        <v>0</v>
      </c>
      <c r="HY51" s="5">
        <f t="shared" ref="HY51" si="1385">HY49-HY50</f>
        <v>0</v>
      </c>
      <c r="HZ51" s="5">
        <f t="shared" ref="HZ51" si="1386">HZ49-HZ50</f>
        <v>0</v>
      </c>
      <c r="IA51" s="5">
        <f t="shared" ref="IA51" si="1387">IA49-IA50</f>
        <v>0</v>
      </c>
      <c r="IB51" s="5">
        <f t="shared" ref="IB51" si="1388">IB49-IB50</f>
        <v>0</v>
      </c>
      <c r="IC51" s="5">
        <f t="shared" ref="IC51" si="1389">IC49-IC50</f>
        <v>0</v>
      </c>
      <c r="ID51" s="5">
        <f t="shared" ref="ID51" si="1390">ID49-ID50</f>
        <v>0</v>
      </c>
      <c r="IE51" s="5">
        <f t="shared" ref="IE51" si="1391">IE49-IE50</f>
        <v>0</v>
      </c>
      <c r="IF51" s="5">
        <f t="shared" ref="IF51" si="1392">IF49-IF50</f>
        <v>0</v>
      </c>
      <c r="IG51" s="5">
        <f t="shared" ref="IG51" si="1393">IG49-IG50</f>
        <v>0</v>
      </c>
      <c r="IH51" s="5">
        <f t="shared" ref="IH51" si="1394">IH49-IH50</f>
        <v>0</v>
      </c>
      <c r="II51" s="5">
        <f t="shared" ref="II51" si="1395">II49-II50</f>
        <v>0</v>
      </c>
      <c r="IJ51" s="5">
        <f t="shared" ref="IJ51" si="1396">IJ49-IJ50</f>
        <v>0</v>
      </c>
      <c r="IK51" s="5">
        <f t="shared" ref="IK51" si="1397">IK49-IK50</f>
        <v>0</v>
      </c>
      <c r="IL51" s="5">
        <f t="shared" ref="IL51" si="1398">IL49-IL50</f>
        <v>0</v>
      </c>
      <c r="IM51" s="5">
        <f t="shared" ref="IM51" si="1399">IM49-IM50</f>
        <v>0</v>
      </c>
      <c r="IN51" s="5">
        <f t="shared" ref="IN51" si="1400">IN49-IN50</f>
        <v>0</v>
      </c>
      <c r="IO51" s="5">
        <f t="shared" ref="IO51" si="1401">IO49-IO50</f>
        <v>0</v>
      </c>
      <c r="IP51" s="5">
        <f t="shared" ref="IP51" si="1402">IP49-IP50</f>
        <v>0</v>
      </c>
      <c r="IQ51" s="5">
        <f t="shared" ref="IQ51" si="1403">IQ49-IQ50</f>
        <v>0</v>
      </c>
      <c r="IR51" s="5">
        <f t="shared" ref="IR51" si="1404">IR49-IR50</f>
        <v>0</v>
      </c>
      <c r="IS51" s="5">
        <f t="shared" ref="IS51" si="1405">IS49-IS50</f>
        <v>0</v>
      </c>
      <c r="IT51" s="5">
        <f t="shared" ref="IT51" si="1406">IT49-IT50</f>
        <v>0</v>
      </c>
      <c r="IU51" s="5">
        <f t="shared" ref="IU51" si="1407">IU49-IU50</f>
        <v>0</v>
      </c>
      <c r="IV51" s="5">
        <f t="shared" ref="IV51" si="1408">IV49-IV50</f>
        <v>0</v>
      </c>
      <c r="IW51" s="5">
        <f t="shared" ref="IW51" si="1409">IW49-IW50</f>
        <v>0</v>
      </c>
      <c r="IX51" s="5">
        <f t="shared" ref="IX51" si="1410">IX49-IX50</f>
        <v>0</v>
      </c>
      <c r="IY51" s="5">
        <f t="shared" ref="IY51" si="1411">IY49-IY50</f>
        <v>0</v>
      </c>
      <c r="IZ51" s="5">
        <f t="shared" ref="IZ51" si="1412">IZ49-IZ50</f>
        <v>0</v>
      </c>
      <c r="JA51" s="5">
        <f t="shared" ref="JA51" si="1413">JA49-JA50</f>
        <v>0</v>
      </c>
      <c r="JB51" s="5">
        <f t="shared" ref="JB51" si="1414">JB49-JB50</f>
        <v>0</v>
      </c>
      <c r="JC51" s="5">
        <f t="shared" ref="JC51" si="1415">JC49-JC50</f>
        <v>0</v>
      </c>
      <c r="JD51" s="5">
        <f t="shared" ref="JD51" si="1416">JD49-JD50</f>
        <v>0</v>
      </c>
      <c r="JE51" s="5">
        <f t="shared" ref="JE51" si="1417">JE49-JE50</f>
        <v>0</v>
      </c>
      <c r="JF51" s="5">
        <f t="shared" ref="JF51" si="1418">JF49-JF50</f>
        <v>0</v>
      </c>
      <c r="JG51" s="5">
        <f t="shared" ref="JG51" si="1419">JG49-JG50</f>
        <v>0</v>
      </c>
      <c r="JH51" s="5">
        <f t="shared" ref="JH51" si="1420">JH49-JH50</f>
        <v>0</v>
      </c>
      <c r="JI51" s="5">
        <f t="shared" ref="JI51" si="1421">JI49-JI50</f>
        <v>0</v>
      </c>
      <c r="JJ51" s="5">
        <f t="shared" ref="JJ51" si="1422">JJ49-JJ50</f>
        <v>0</v>
      </c>
      <c r="JK51" s="5">
        <f t="shared" ref="JK51" si="1423">JK49-JK50</f>
        <v>0</v>
      </c>
      <c r="JL51" s="5">
        <f t="shared" ref="JL51" si="1424">JL49-JL50</f>
        <v>0</v>
      </c>
      <c r="JM51" s="5">
        <f t="shared" ref="JM51" si="1425">JM49-JM50</f>
        <v>0</v>
      </c>
      <c r="JN51" s="5">
        <f t="shared" ref="JN51" si="1426">JN49-JN50</f>
        <v>0</v>
      </c>
      <c r="JO51" s="5">
        <f t="shared" ref="JO51" si="1427">JO49-JO50</f>
        <v>0</v>
      </c>
      <c r="JP51" s="5">
        <f t="shared" ref="JP51" si="1428">JP49-JP50</f>
        <v>0</v>
      </c>
      <c r="JQ51" s="5">
        <f t="shared" ref="JQ51" si="1429">JQ49-JQ50</f>
        <v>0</v>
      </c>
      <c r="JR51" s="5">
        <f t="shared" ref="JR51" si="1430">JR49-JR50</f>
        <v>0</v>
      </c>
      <c r="JS51" s="5">
        <f t="shared" ref="JS51" si="1431">JS49-JS50</f>
        <v>0</v>
      </c>
      <c r="JT51" s="5">
        <f t="shared" ref="JT51" si="1432">JT49-JT50</f>
        <v>0</v>
      </c>
      <c r="JU51" s="5">
        <f t="shared" ref="JU51" si="1433">JU49-JU50</f>
        <v>0</v>
      </c>
      <c r="JV51" s="5">
        <f t="shared" ref="JV51" si="1434">JV49-JV50</f>
        <v>0</v>
      </c>
      <c r="JW51" s="5">
        <f t="shared" ref="JW51" si="1435">JW49-JW50</f>
        <v>0</v>
      </c>
      <c r="JX51" s="5">
        <f t="shared" ref="JX51" si="1436">JX49-JX50</f>
        <v>0</v>
      </c>
      <c r="JY51" s="5">
        <f t="shared" ref="JY51" si="1437">JY49-JY50</f>
        <v>0</v>
      </c>
      <c r="JZ51" s="5">
        <f t="shared" ref="JZ51" si="1438">JZ49-JZ50</f>
        <v>0</v>
      </c>
      <c r="KA51" s="5">
        <f t="shared" ref="KA51" si="1439">KA49-KA50</f>
        <v>0</v>
      </c>
      <c r="KB51" s="5">
        <f t="shared" ref="KB51" si="1440">KB49-KB50</f>
        <v>0</v>
      </c>
      <c r="KC51" s="5">
        <f t="shared" ref="KC51" si="1441">KC49-KC50</f>
        <v>0</v>
      </c>
      <c r="KD51" s="5">
        <f t="shared" ref="KD51" si="1442">KD49-KD50</f>
        <v>0</v>
      </c>
      <c r="KE51" s="5">
        <f t="shared" ref="KE51" si="1443">KE49-KE50</f>
        <v>0</v>
      </c>
      <c r="KF51" s="5">
        <f t="shared" ref="KF51" si="1444">KF49-KF50</f>
        <v>0</v>
      </c>
      <c r="KG51" s="5">
        <f t="shared" ref="KG51" si="1445">KG49-KG50</f>
        <v>0</v>
      </c>
      <c r="KH51" s="5">
        <f t="shared" ref="KH51" si="1446">KH49-KH50</f>
        <v>0</v>
      </c>
      <c r="KI51" s="5">
        <f t="shared" ref="KI51" si="1447">KI49-KI50</f>
        <v>0</v>
      </c>
      <c r="KJ51" s="5">
        <f t="shared" ref="KJ51" si="1448">KJ49-KJ50</f>
        <v>0</v>
      </c>
      <c r="KK51" s="5">
        <f t="shared" ref="KK51" si="1449">KK49-KK50</f>
        <v>0</v>
      </c>
      <c r="KL51" s="5">
        <f t="shared" ref="KL51" si="1450">KL49-KL50</f>
        <v>0</v>
      </c>
      <c r="KM51" s="5">
        <f t="shared" ref="KM51" si="1451">KM49-KM50</f>
        <v>0</v>
      </c>
      <c r="KN51" s="5">
        <f t="shared" ref="KN51" si="1452">KN49-KN50</f>
        <v>0</v>
      </c>
      <c r="KO51" s="5">
        <f t="shared" ref="KO51" si="1453">KO49-KO50</f>
        <v>0</v>
      </c>
      <c r="KP51" s="5">
        <f t="shared" ref="KP51" si="1454">KP49-KP50</f>
        <v>0</v>
      </c>
      <c r="KQ51" s="5">
        <f t="shared" ref="KQ51" si="1455">KQ49-KQ50</f>
        <v>0</v>
      </c>
      <c r="KR51" s="5">
        <f t="shared" ref="KR51" si="1456">KR49-KR50</f>
        <v>0</v>
      </c>
      <c r="KS51" s="5">
        <f t="shared" ref="KS51" si="1457">KS49-KS50</f>
        <v>0</v>
      </c>
      <c r="KT51" s="5">
        <f t="shared" ref="KT51" si="1458">KT49-KT50</f>
        <v>0</v>
      </c>
      <c r="KU51" s="5">
        <f t="shared" ref="KU51" si="1459">KU49-KU50</f>
        <v>0</v>
      </c>
      <c r="KV51" s="5">
        <f t="shared" ref="KV51" si="1460">KV49-KV50</f>
        <v>0</v>
      </c>
      <c r="KW51" s="5">
        <f t="shared" ref="KW51" si="1461">KW49-KW50</f>
        <v>0</v>
      </c>
    </row>
    <row r="52" spans="1:309">
      <c r="A52" s="388"/>
      <c r="B52" s="389" t="s">
        <v>510</v>
      </c>
      <c r="D52" s="37">
        <f t="shared" ref="D52:BO52" ca="1" si="1462">IFERROR(D51/D3,0)</f>
        <v>0</v>
      </c>
      <c r="E52" s="37">
        <f t="shared" ca="1" si="1462"/>
        <v>0</v>
      </c>
      <c r="F52" s="37">
        <f t="shared" ca="1" si="1462"/>
        <v>0</v>
      </c>
      <c r="G52" s="37">
        <f t="shared" ca="1" si="1462"/>
        <v>0</v>
      </c>
      <c r="H52" s="37">
        <f t="shared" ca="1" si="1462"/>
        <v>0</v>
      </c>
      <c r="I52" s="37">
        <f t="shared" ca="1" si="1462"/>
        <v>0</v>
      </c>
      <c r="J52" s="37">
        <f t="shared" ca="1" si="1462"/>
        <v>0</v>
      </c>
      <c r="K52" s="37">
        <f t="shared" ca="1" si="1462"/>
        <v>0</v>
      </c>
      <c r="L52" s="37">
        <f t="shared" ca="1" si="1462"/>
        <v>0</v>
      </c>
      <c r="M52" s="37">
        <f t="shared" ca="1" si="1462"/>
        <v>0</v>
      </c>
      <c r="N52" s="37">
        <f t="shared" ca="1" si="1462"/>
        <v>0</v>
      </c>
      <c r="O52" s="37">
        <f t="shared" ca="1" si="1462"/>
        <v>0</v>
      </c>
      <c r="P52" s="37">
        <f t="shared" ca="1" si="1462"/>
        <v>0</v>
      </c>
      <c r="Q52" s="37">
        <f t="shared" ca="1" si="1462"/>
        <v>0</v>
      </c>
      <c r="R52" s="37">
        <f t="shared" ca="1" si="1462"/>
        <v>0</v>
      </c>
      <c r="S52" s="37">
        <f t="shared" ca="1" si="1462"/>
        <v>0</v>
      </c>
      <c r="T52" s="37">
        <f t="shared" ca="1" si="1462"/>
        <v>0</v>
      </c>
      <c r="U52" s="37">
        <f t="shared" ca="1" si="1462"/>
        <v>0</v>
      </c>
      <c r="V52" s="37">
        <f t="shared" ca="1" si="1462"/>
        <v>0</v>
      </c>
      <c r="W52" s="37">
        <f t="shared" ca="1" si="1462"/>
        <v>0</v>
      </c>
      <c r="X52" s="37">
        <f t="shared" ca="1" si="1462"/>
        <v>0</v>
      </c>
      <c r="Y52" s="37">
        <f t="shared" ca="1" si="1462"/>
        <v>0</v>
      </c>
      <c r="Z52" s="37">
        <f t="shared" ca="1" si="1462"/>
        <v>0</v>
      </c>
      <c r="AA52" s="37">
        <f t="shared" ca="1" si="1462"/>
        <v>0</v>
      </c>
      <c r="AB52" s="37">
        <f t="shared" ca="1" si="1462"/>
        <v>0</v>
      </c>
      <c r="AC52" s="37">
        <f t="shared" ca="1" si="1462"/>
        <v>0</v>
      </c>
      <c r="AD52" s="37">
        <f t="shared" ca="1" si="1462"/>
        <v>0</v>
      </c>
      <c r="AE52" s="37">
        <f t="shared" ca="1" si="1462"/>
        <v>0</v>
      </c>
      <c r="AF52" s="37">
        <f t="shared" ca="1" si="1462"/>
        <v>0</v>
      </c>
      <c r="AG52" s="37">
        <f t="shared" ca="1" si="1462"/>
        <v>0</v>
      </c>
      <c r="AH52" s="37">
        <f t="shared" ca="1" si="1462"/>
        <v>0</v>
      </c>
      <c r="AI52" s="37">
        <f t="shared" ca="1" si="1462"/>
        <v>0</v>
      </c>
      <c r="AJ52" s="37">
        <f t="shared" ca="1" si="1462"/>
        <v>0</v>
      </c>
      <c r="AK52" s="37">
        <f t="shared" ca="1" si="1462"/>
        <v>0</v>
      </c>
      <c r="AL52" s="37">
        <f t="shared" ca="1" si="1462"/>
        <v>0</v>
      </c>
      <c r="AM52" s="37">
        <f t="shared" ca="1" si="1462"/>
        <v>0</v>
      </c>
      <c r="AN52" s="37">
        <f t="shared" ca="1" si="1462"/>
        <v>0</v>
      </c>
      <c r="AO52" s="37">
        <f t="shared" ca="1" si="1462"/>
        <v>0</v>
      </c>
      <c r="AP52" s="37">
        <f t="shared" ca="1" si="1462"/>
        <v>0</v>
      </c>
      <c r="AQ52" s="37">
        <f t="shared" ca="1" si="1462"/>
        <v>0</v>
      </c>
      <c r="AR52" s="37">
        <f t="shared" ca="1" si="1462"/>
        <v>0</v>
      </c>
      <c r="AS52" s="37">
        <f t="shared" ca="1" si="1462"/>
        <v>0</v>
      </c>
      <c r="AT52" s="37">
        <f t="shared" ca="1" si="1462"/>
        <v>0</v>
      </c>
      <c r="AU52" s="37">
        <f t="shared" ca="1" si="1462"/>
        <v>0</v>
      </c>
      <c r="AV52" s="37">
        <f t="shared" ca="1" si="1462"/>
        <v>0</v>
      </c>
      <c r="AW52" s="37">
        <f t="shared" ca="1" si="1462"/>
        <v>0</v>
      </c>
      <c r="AX52" s="37">
        <f t="shared" ca="1" si="1462"/>
        <v>0</v>
      </c>
      <c r="AY52" s="37">
        <f t="shared" ca="1" si="1462"/>
        <v>0</v>
      </c>
      <c r="AZ52" s="37">
        <f t="shared" ca="1" si="1462"/>
        <v>0</v>
      </c>
      <c r="BA52" s="37">
        <f t="shared" ca="1" si="1462"/>
        <v>0</v>
      </c>
      <c r="BB52" s="37">
        <f t="shared" ca="1" si="1462"/>
        <v>0</v>
      </c>
      <c r="BC52" s="37">
        <f t="shared" ca="1" si="1462"/>
        <v>0</v>
      </c>
      <c r="BD52" s="37">
        <f t="shared" ca="1" si="1462"/>
        <v>0</v>
      </c>
      <c r="BE52" s="37">
        <f t="shared" ca="1" si="1462"/>
        <v>0</v>
      </c>
      <c r="BF52" s="37">
        <f t="shared" ca="1" si="1462"/>
        <v>0</v>
      </c>
      <c r="BG52" s="37">
        <f t="shared" ca="1" si="1462"/>
        <v>0</v>
      </c>
      <c r="BH52" s="37">
        <f t="shared" ca="1" si="1462"/>
        <v>0</v>
      </c>
      <c r="BI52" s="37">
        <f t="shared" ca="1" si="1462"/>
        <v>0</v>
      </c>
      <c r="BJ52" s="37">
        <f t="shared" ca="1" si="1462"/>
        <v>0</v>
      </c>
      <c r="BK52" s="37">
        <f t="shared" ca="1" si="1462"/>
        <v>0</v>
      </c>
      <c r="BL52" s="37">
        <f t="shared" ca="1" si="1462"/>
        <v>0</v>
      </c>
      <c r="BM52" s="37">
        <f t="shared" ca="1" si="1462"/>
        <v>0</v>
      </c>
      <c r="BN52" s="37">
        <f t="shared" ca="1" si="1462"/>
        <v>0</v>
      </c>
      <c r="BO52" s="37">
        <f t="shared" ca="1" si="1462"/>
        <v>0</v>
      </c>
      <c r="BP52" s="37">
        <f t="shared" ref="BP52:EA52" ca="1" si="1463">IFERROR(BP51/BP3,0)</f>
        <v>0</v>
      </c>
      <c r="BQ52" s="37">
        <f t="shared" ca="1" si="1463"/>
        <v>0</v>
      </c>
      <c r="BR52" s="37">
        <f t="shared" ca="1" si="1463"/>
        <v>0</v>
      </c>
      <c r="BS52" s="37">
        <f t="shared" ca="1" si="1463"/>
        <v>0</v>
      </c>
      <c r="BT52" s="37">
        <f t="shared" ca="1" si="1463"/>
        <v>0</v>
      </c>
      <c r="BU52" s="37">
        <f t="shared" ca="1" si="1463"/>
        <v>0</v>
      </c>
      <c r="BV52" s="37">
        <f t="shared" ca="1" si="1463"/>
        <v>0</v>
      </c>
      <c r="BW52" s="37">
        <f t="shared" ca="1" si="1463"/>
        <v>0</v>
      </c>
      <c r="BX52" s="37">
        <f t="shared" ca="1" si="1463"/>
        <v>0</v>
      </c>
      <c r="BY52" s="37">
        <f t="shared" ca="1" si="1463"/>
        <v>0</v>
      </c>
      <c r="BZ52" s="37">
        <f t="shared" ca="1" si="1463"/>
        <v>-7.4620641032322137</v>
      </c>
      <c r="CA52" s="37">
        <f t="shared" ca="1" si="1463"/>
        <v>-2.2198661324235105</v>
      </c>
      <c r="CB52" s="37">
        <f t="shared" ca="1" si="1463"/>
        <v>-2.0232974029836028</v>
      </c>
      <c r="CC52" s="37">
        <f t="shared" ca="1" si="1463"/>
        <v>-1.8360220776064307</v>
      </c>
      <c r="CD52" s="37">
        <f t="shared" ca="1" si="1463"/>
        <v>-0.76257173740612061</v>
      </c>
      <c r="CE52" s="37">
        <f t="shared" ca="1" si="1463"/>
        <v>-0.78933351487580117</v>
      </c>
      <c r="CF52" s="37">
        <f t="shared" ca="1" si="1463"/>
        <v>-0.79373848050279427</v>
      </c>
      <c r="CG52" s="37">
        <f t="shared" ca="1" si="1463"/>
        <v>-0.71157588389027471</v>
      </c>
      <c r="CH52" s="37">
        <f t="shared" ca="1" si="1463"/>
        <v>-0.70236752778058631</v>
      </c>
      <c r="CI52" s="37">
        <f t="shared" ca="1" si="1463"/>
        <v>-0.69331221111704799</v>
      </c>
      <c r="CJ52" s="37">
        <f t="shared" ca="1" si="1463"/>
        <v>-0.43398153293043934</v>
      </c>
      <c r="CK52" s="37">
        <f t="shared" ca="1" si="1463"/>
        <v>-0.42845493563163123</v>
      </c>
      <c r="CL52" s="37">
        <f t="shared" ca="1" si="1463"/>
        <v>-0.40304554614560945</v>
      </c>
      <c r="CM52" s="37">
        <f t="shared" ca="1" si="1463"/>
        <v>-0.37707126955388665</v>
      </c>
      <c r="CN52" s="37">
        <f t="shared" ca="1" si="1463"/>
        <v>-0.37463344647910507</v>
      </c>
      <c r="CO52" s="37">
        <f t="shared" ca="1" si="1463"/>
        <v>-0.44685809344545274</v>
      </c>
      <c r="CP52" s="37">
        <f t="shared" ca="1" si="1463"/>
        <v>-0.37519286633473026</v>
      </c>
      <c r="CQ52" s="37">
        <f t="shared" ca="1" si="1463"/>
        <v>-0.37713642739145325</v>
      </c>
      <c r="CR52" s="37">
        <f t="shared" ca="1" si="1463"/>
        <v>-0.37908808661924603</v>
      </c>
      <c r="CS52" s="37">
        <f t="shared" ca="1" si="1463"/>
        <v>-0.38104787776048793</v>
      </c>
      <c r="CT52" s="37">
        <f t="shared" ca="1" si="1463"/>
        <v>-0.38301583469815165</v>
      </c>
      <c r="CU52" s="37">
        <f t="shared" ca="1" si="1463"/>
        <v>-0.3849919914563889</v>
      </c>
      <c r="CV52" s="37">
        <f t="shared" ca="1" si="1463"/>
        <v>-0.39360950470150635</v>
      </c>
      <c r="CW52" s="37">
        <f t="shared" ca="1" si="1463"/>
        <v>-0.39560216374100604</v>
      </c>
      <c r="CX52" s="37">
        <f t="shared" ca="1" si="1463"/>
        <v>-0.44680916373514584</v>
      </c>
      <c r="CY52" s="37">
        <f t="shared" ca="1" si="1463"/>
        <v>-0.38792374077211228</v>
      </c>
      <c r="CZ52" s="37">
        <f t="shared" ca="1" si="1463"/>
        <v>-0.36157973918256409</v>
      </c>
      <c r="DA52" s="37">
        <f t="shared" ca="1" si="1463"/>
        <v>-0.45404848681846605</v>
      </c>
      <c r="DB52" s="37">
        <f t="shared" ca="1" si="1463"/>
        <v>-0.36113472052787166</v>
      </c>
      <c r="DC52" s="37">
        <f t="shared" ca="1" si="1463"/>
        <v>-0.36308054993696465</v>
      </c>
      <c r="DD52" s="37">
        <f t="shared" ca="1" si="1463"/>
        <v>-0.3650344869685957</v>
      </c>
      <c r="DE52" s="37">
        <f t="shared" ca="1" si="1463"/>
        <v>-0.36699656540452508</v>
      </c>
      <c r="DF52" s="37">
        <f t="shared" ca="1" si="1463"/>
        <v>-0.36896681916727075</v>
      </c>
      <c r="DG52" s="37">
        <f t="shared" ca="1" si="1463"/>
        <v>-0.37094528232069462</v>
      </c>
      <c r="DH52" s="37">
        <f t="shared" ca="1" si="1463"/>
        <v>-0.37954866779412305</v>
      </c>
      <c r="DI52" s="37">
        <f t="shared" ca="1" si="1463"/>
        <v>-0.38154365248881084</v>
      </c>
      <c r="DJ52" s="37">
        <f t="shared" ca="1" si="1463"/>
        <v>-0.49483175568998455</v>
      </c>
      <c r="DK52" s="37">
        <f t="shared" ca="1" si="1463"/>
        <v>-0.39781649431194455</v>
      </c>
      <c r="DL52" s="37">
        <f t="shared" ca="1" si="1463"/>
        <v>-0.39985022311965301</v>
      </c>
      <c r="DM52" s="37">
        <f t="shared" ca="1" si="1463"/>
        <v>-0.43939814182986076</v>
      </c>
      <c r="DN52" s="37">
        <f t="shared" ca="1" si="1463"/>
        <v>-0.34792592599111732</v>
      </c>
      <c r="DO52" s="37">
        <f t="shared" ca="1" si="1463"/>
        <v>-0.34987456976141873</v>
      </c>
      <c r="DP52" s="37">
        <f t="shared" ca="1" si="1463"/>
        <v>-0.35183133288076301</v>
      </c>
      <c r="DQ52" s="37">
        <f t="shared" ca="1" si="1463"/>
        <v>-0.35379624917977121</v>
      </c>
      <c r="DR52" s="37">
        <f t="shared" ca="1" si="1463"/>
        <v>-0.35576935263002518</v>
      </c>
      <c r="DS52" s="37">
        <f t="shared" ca="1" si="1463"/>
        <v>-0.35775067734465538</v>
      </c>
      <c r="DT52" s="37">
        <f t="shared" ca="1" si="1463"/>
        <v>-0.36634265240456892</v>
      </c>
      <c r="DU52" s="37">
        <f t="shared" ca="1" si="1463"/>
        <v>-0.36834052255648619</v>
      </c>
      <c r="DV52" s="37">
        <f t="shared" ca="1" si="1463"/>
        <v>-0.84595782457454283</v>
      </c>
      <c r="DW52" s="37">
        <f t="shared" ca="1" si="1463"/>
        <v>-0.55607199327828927</v>
      </c>
      <c r="DX52" s="37">
        <f t="shared" ca="1" si="1463"/>
        <v>-0.51743739753549234</v>
      </c>
      <c r="DY52" s="37">
        <f t="shared" ca="1" si="1463"/>
        <v>-0.5093913522804685</v>
      </c>
      <c r="DZ52" s="37">
        <f t="shared" ca="1" si="1463"/>
        <v>-0.33722558599125596</v>
      </c>
      <c r="EA52" s="37">
        <f t="shared" ca="1" si="1463"/>
        <v>-0.33918098931134533</v>
      </c>
      <c r="EB52" s="37">
        <f t="shared" ref="EB52:GM52" ca="1" si="1464">IFERROR(EB51/EB3,0)</f>
        <v>-0.3411445401452684</v>
      </c>
      <c r="EC52" s="37">
        <f t="shared" ca="1" si="1464"/>
        <v>-0.34311627244099951</v>
      </c>
      <c r="ED52" s="37">
        <f t="shared" ca="1" si="1464"/>
        <v>-0.345096220287963</v>
      </c>
      <c r="EE52" s="37">
        <f t="shared" ca="1" si="1464"/>
        <v>-0.34708441791762201</v>
      </c>
      <c r="EF52" s="37">
        <f t="shared" ca="1" si="1464"/>
        <v>-0.35568262090899994</v>
      </c>
      <c r="EG52" s="37">
        <f t="shared" ca="1" si="1464"/>
        <v>-0.35768742136955944</v>
      </c>
      <c r="EH52" s="37">
        <f t="shared" ca="1" si="1464"/>
        <v>-0.34738293814203025</v>
      </c>
      <c r="EI52" s="37">
        <f t="shared" ca="1" si="1464"/>
        <v>-0.3224432247245651</v>
      </c>
      <c r="EJ52" s="37">
        <f t="shared" ca="1" si="1464"/>
        <v>-0.32438226727130232</v>
      </c>
      <c r="EK52" s="37">
        <f t="shared" ca="1" si="1464"/>
        <v>5.1211146256101743E-2</v>
      </c>
      <c r="EL52" s="37">
        <f t="shared" ca="1" si="1464"/>
        <v>0.14292698649238983</v>
      </c>
      <c r="EM52" s="37">
        <f t="shared" ca="1" si="1464"/>
        <v>0.14292698649238983</v>
      </c>
      <c r="EN52" s="37">
        <f t="shared" ca="1" si="1464"/>
        <v>0.14292698649238983</v>
      </c>
      <c r="EO52" s="37">
        <f t="shared" ca="1" si="1464"/>
        <v>0.14292698649238983</v>
      </c>
      <c r="EP52" s="37">
        <f t="shared" ca="1" si="1464"/>
        <v>0.14292698649238983</v>
      </c>
      <c r="EQ52" s="37">
        <f t="shared" ca="1" si="1464"/>
        <v>0.14292698649238983</v>
      </c>
      <c r="ER52" s="37">
        <f t="shared" ca="1" si="1464"/>
        <v>0.1363216469161167</v>
      </c>
      <c r="ES52" s="37">
        <f t="shared" ca="1" si="1464"/>
        <v>0.1363216469161167</v>
      </c>
      <c r="ET52" s="37">
        <f t="shared" ca="1" si="1464"/>
        <v>-5.6100213618762319E-3</v>
      </c>
      <c r="EU52" s="37">
        <f t="shared" ca="1" si="1464"/>
        <v>0.10650224030947615</v>
      </c>
      <c r="EV52" s="37">
        <f t="shared" ca="1" si="1464"/>
        <v>0.10847689269532527</v>
      </c>
      <c r="EW52" s="37">
        <f t="shared" ca="1" si="1464"/>
        <v>4.3173523691924648E-2</v>
      </c>
      <c r="EX52" s="37">
        <f t="shared" si="1464"/>
        <v>0</v>
      </c>
      <c r="EY52" s="37">
        <f t="shared" si="1464"/>
        <v>0</v>
      </c>
      <c r="EZ52" s="37">
        <f t="shared" si="1464"/>
        <v>0</v>
      </c>
      <c r="FA52" s="37">
        <f t="shared" si="1464"/>
        <v>0</v>
      </c>
      <c r="FB52" s="37">
        <f t="shared" si="1464"/>
        <v>0</v>
      </c>
      <c r="FC52" s="37">
        <f t="shared" si="1464"/>
        <v>0</v>
      </c>
      <c r="FD52" s="37">
        <f t="shared" si="1464"/>
        <v>0</v>
      </c>
      <c r="FE52" s="37">
        <f t="shared" si="1464"/>
        <v>0</v>
      </c>
      <c r="FF52" s="37">
        <f t="shared" si="1464"/>
        <v>0</v>
      </c>
      <c r="FG52" s="37">
        <f t="shared" si="1464"/>
        <v>0</v>
      </c>
      <c r="FH52" s="37">
        <f t="shared" si="1464"/>
        <v>0</v>
      </c>
      <c r="FI52" s="37">
        <f t="shared" si="1464"/>
        <v>0</v>
      </c>
      <c r="FJ52" s="37">
        <f t="shared" si="1464"/>
        <v>0</v>
      </c>
      <c r="FK52" s="37">
        <f t="shared" si="1464"/>
        <v>0</v>
      </c>
      <c r="FL52" s="37">
        <f t="shared" si="1464"/>
        <v>0</v>
      </c>
      <c r="FM52" s="37">
        <f t="shared" si="1464"/>
        <v>0</v>
      </c>
      <c r="FN52" s="37">
        <f t="shared" si="1464"/>
        <v>0</v>
      </c>
      <c r="FO52" s="37">
        <f t="shared" si="1464"/>
        <v>0</v>
      </c>
      <c r="FP52" s="37">
        <f t="shared" si="1464"/>
        <v>0</v>
      </c>
      <c r="FQ52" s="37">
        <f t="shared" si="1464"/>
        <v>0</v>
      </c>
      <c r="FR52" s="37">
        <f t="shared" si="1464"/>
        <v>0</v>
      </c>
      <c r="FS52" s="37">
        <f t="shared" si="1464"/>
        <v>0</v>
      </c>
      <c r="FT52" s="37">
        <f t="shared" si="1464"/>
        <v>0</v>
      </c>
      <c r="FU52" s="37">
        <f t="shared" si="1464"/>
        <v>0</v>
      </c>
      <c r="FV52" s="37">
        <f t="shared" si="1464"/>
        <v>0</v>
      </c>
      <c r="FW52" s="37">
        <f t="shared" si="1464"/>
        <v>0</v>
      </c>
      <c r="FX52" s="37">
        <f t="shared" si="1464"/>
        <v>0</v>
      </c>
      <c r="FY52" s="37">
        <f t="shared" si="1464"/>
        <v>0</v>
      </c>
      <c r="FZ52" s="37">
        <f t="shared" si="1464"/>
        <v>0</v>
      </c>
      <c r="GA52" s="37">
        <f t="shared" si="1464"/>
        <v>0</v>
      </c>
      <c r="GB52" s="37">
        <f t="shared" si="1464"/>
        <v>0</v>
      </c>
      <c r="GC52" s="37">
        <f t="shared" si="1464"/>
        <v>0</v>
      </c>
      <c r="GD52" s="37">
        <f t="shared" si="1464"/>
        <v>0</v>
      </c>
      <c r="GE52" s="37">
        <f t="shared" si="1464"/>
        <v>0</v>
      </c>
      <c r="GF52" s="37">
        <f t="shared" si="1464"/>
        <v>0</v>
      </c>
      <c r="GG52" s="37">
        <f t="shared" si="1464"/>
        <v>0</v>
      </c>
      <c r="GH52" s="37">
        <f t="shared" si="1464"/>
        <v>0</v>
      </c>
      <c r="GI52" s="37">
        <f t="shared" si="1464"/>
        <v>0</v>
      </c>
      <c r="GJ52" s="37">
        <f t="shared" si="1464"/>
        <v>0</v>
      </c>
      <c r="GK52" s="37">
        <f t="shared" si="1464"/>
        <v>0</v>
      </c>
      <c r="GL52" s="37">
        <f t="shared" si="1464"/>
        <v>0</v>
      </c>
      <c r="GM52" s="37">
        <f t="shared" si="1464"/>
        <v>0</v>
      </c>
      <c r="GN52" s="37">
        <f t="shared" ref="GN52:IY52" si="1465">IFERROR(GN51/GN3,0)</f>
        <v>0</v>
      </c>
      <c r="GO52" s="37">
        <f t="shared" si="1465"/>
        <v>0</v>
      </c>
      <c r="GP52" s="37">
        <f t="shared" si="1465"/>
        <v>0</v>
      </c>
      <c r="GQ52" s="37">
        <f t="shared" si="1465"/>
        <v>0</v>
      </c>
      <c r="GR52" s="37">
        <f t="shared" si="1465"/>
        <v>0</v>
      </c>
      <c r="GS52" s="37">
        <f t="shared" si="1465"/>
        <v>0</v>
      </c>
      <c r="GT52" s="37">
        <f t="shared" si="1465"/>
        <v>0</v>
      </c>
      <c r="GU52" s="37">
        <f t="shared" si="1465"/>
        <v>0</v>
      </c>
      <c r="GV52" s="37">
        <f t="shared" si="1465"/>
        <v>0</v>
      </c>
      <c r="GW52" s="37">
        <f t="shared" si="1465"/>
        <v>0</v>
      </c>
      <c r="GX52" s="37">
        <f t="shared" si="1465"/>
        <v>0</v>
      </c>
      <c r="GY52" s="37">
        <f t="shared" si="1465"/>
        <v>0</v>
      </c>
      <c r="GZ52" s="37">
        <f t="shared" si="1465"/>
        <v>0</v>
      </c>
      <c r="HA52" s="37">
        <f t="shared" si="1465"/>
        <v>0</v>
      </c>
      <c r="HB52" s="37">
        <f t="shared" si="1465"/>
        <v>0</v>
      </c>
      <c r="HC52" s="37">
        <f t="shared" si="1465"/>
        <v>0</v>
      </c>
      <c r="HD52" s="37">
        <f t="shared" si="1465"/>
        <v>0</v>
      </c>
      <c r="HE52" s="37">
        <f t="shared" si="1465"/>
        <v>0</v>
      </c>
      <c r="HF52" s="37">
        <f t="shared" si="1465"/>
        <v>0</v>
      </c>
      <c r="HG52" s="37">
        <f t="shared" si="1465"/>
        <v>0</v>
      </c>
      <c r="HH52" s="37">
        <f t="shared" si="1465"/>
        <v>0</v>
      </c>
      <c r="HI52" s="37">
        <f t="shared" si="1465"/>
        <v>0</v>
      </c>
      <c r="HJ52" s="37">
        <f t="shared" si="1465"/>
        <v>0</v>
      </c>
      <c r="HK52" s="37">
        <f t="shared" si="1465"/>
        <v>0</v>
      </c>
      <c r="HL52" s="37">
        <f t="shared" si="1465"/>
        <v>0</v>
      </c>
      <c r="HM52" s="37">
        <f t="shared" si="1465"/>
        <v>0</v>
      </c>
      <c r="HN52" s="37">
        <f t="shared" si="1465"/>
        <v>0</v>
      </c>
      <c r="HO52" s="37">
        <f t="shared" si="1465"/>
        <v>0</v>
      </c>
      <c r="HP52" s="37">
        <f t="shared" si="1465"/>
        <v>0</v>
      </c>
      <c r="HQ52" s="37">
        <f t="shared" si="1465"/>
        <v>0</v>
      </c>
      <c r="HR52" s="37">
        <f t="shared" si="1465"/>
        <v>0</v>
      </c>
      <c r="HS52" s="37">
        <f t="shared" si="1465"/>
        <v>0</v>
      </c>
      <c r="HT52" s="37">
        <f t="shared" si="1465"/>
        <v>0</v>
      </c>
      <c r="HU52" s="37">
        <f t="shared" si="1465"/>
        <v>0</v>
      </c>
      <c r="HV52" s="37">
        <f t="shared" si="1465"/>
        <v>0</v>
      </c>
      <c r="HW52" s="37">
        <f t="shared" si="1465"/>
        <v>0</v>
      </c>
      <c r="HX52" s="37">
        <f t="shared" si="1465"/>
        <v>0</v>
      </c>
      <c r="HY52" s="37">
        <f t="shared" si="1465"/>
        <v>0</v>
      </c>
      <c r="HZ52" s="37">
        <f t="shared" si="1465"/>
        <v>0</v>
      </c>
      <c r="IA52" s="37">
        <f t="shared" si="1465"/>
        <v>0</v>
      </c>
      <c r="IB52" s="37">
        <f t="shared" si="1465"/>
        <v>0</v>
      </c>
      <c r="IC52" s="37">
        <f t="shared" si="1465"/>
        <v>0</v>
      </c>
      <c r="ID52" s="37">
        <f t="shared" si="1465"/>
        <v>0</v>
      </c>
      <c r="IE52" s="37">
        <f t="shared" si="1465"/>
        <v>0</v>
      </c>
      <c r="IF52" s="37">
        <f t="shared" si="1465"/>
        <v>0</v>
      </c>
      <c r="IG52" s="37">
        <f t="shared" si="1465"/>
        <v>0</v>
      </c>
      <c r="IH52" s="37">
        <f t="shared" si="1465"/>
        <v>0</v>
      </c>
      <c r="II52" s="37">
        <f t="shared" si="1465"/>
        <v>0</v>
      </c>
      <c r="IJ52" s="37">
        <f t="shared" si="1465"/>
        <v>0</v>
      </c>
      <c r="IK52" s="37">
        <f t="shared" si="1465"/>
        <v>0</v>
      </c>
      <c r="IL52" s="37">
        <f t="shared" si="1465"/>
        <v>0</v>
      </c>
      <c r="IM52" s="37">
        <f t="shared" si="1465"/>
        <v>0</v>
      </c>
      <c r="IN52" s="37">
        <f t="shared" si="1465"/>
        <v>0</v>
      </c>
      <c r="IO52" s="37">
        <f t="shared" si="1465"/>
        <v>0</v>
      </c>
      <c r="IP52" s="37">
        <f t="shared" si="1465"/>
        <v>0</v>
      </c>
      <c r="IQ52" s="37">
        <f t="shared" si="1465"/>
        <v>0</v>
      </c>
      <c r="IR52" s="37">
        <f t="shared" si="1465"/>
        <v>0</v>
      </c>
      <c r="IS52" s="37">
        <f t="shared" si="1465"/>
        <v>0</v>
      </c>
      <c r="IT52" s="37">
        <f t="shared" si="1465"/>
        <v>0</v>
      </c>
      <c r="IU52" s="37">
        <f t="shared" si="1465"/>
        <v>0</v>
      </c>
      <c r="IV52" s="37">
        <f t="shared" si="1465"/>
        <v>0</v>
      </c>
      <c r="IW52" s="37">
        <f t="shared" si="1465"/>
        <v>0</v>
      </c>
      <c r="IX52" s="37">
        <f t="shared" si="1465"/>
        <v>0</v>
      </c>
      <c r="IY52" s="37">
        <f t="shared" si="1465"/>
        <v>0</v>
      </c>
      <c r="IZ52" s="37">
        <f t="shared" ref="IZ52:KW52" si="1466">IFERROR(IZ51/IZ3,0)</f>
        <v>0</v>
      </c>
      <c r="JA52" s="37">
        <f t="shared" si="1466"/>
        <v>0</v>
      </c>
      <c r="JB52" s="37">
        <f t="shared" si="1466"/>
        <v>0</v>
      </c>
      <c r="JC52" s="37">
        <f t="shared" si="1466"/>
        <v>0</v>
      </c>
      <c r="JD52" s="37">
        <f t="shared" si="1466"/>
        <v>0</v>
      </c>
      <c r="JE52" s="37">
        <f t="shared" si="1466"/>
        <v>0</v>
      </c>
      <c r="JF52" s="37">
        <f t="shared" si="1466"/>
        <v>0</v>
      </c>
      <c r="JG52" s="37">
        <f t="shared" si="1466"/>
        <v>0</v>
      </c>
      <c r="JH52" s="37">
        <f t="shared" si="1466"/>
        <v>0</v>
      </c>
      <c r="JI52" s="37">
        <f t="shared" si="1466"/>
        <v>0</v>
      </c>
      <c r="JJ52" s="37">
        <f t="shared" si="1466"/>
        <v>0</v>
      </c>
      <c r="JK52" s="37">
        <f t="shared" si="1466"/>
        <v>0</v>
      </c>
      <c r="JL52" s="37">
        <f t="shared" si="1466"/>
        <v>0</v>
      </c>
      <c r="JM52" s="37">
        <f t="shared" si="1466"/>
        <v>0</v>
      </c>
      <c r="JN52" s="37">
        <f t="shared" si="1466"/>
        <v>0</v>
      </c>
      <c r="JO52" s="37">
        <f t="shared" si="1466"/>
        <v>0</v>
      </c>
      <c r="JP52" s="37">
        <f t="shared" si="1466"/>
        <v>0</v>
      </c>
      <c r="JQ52" s="37">
        <f t="shared" si="1466"/>
        <v>0</v>
      </c>
      <c r="JR52" s="37">
        <f t="shared" si="1466"/>
        <v>0</v>
      </c>
      <c r="JS52" s="37">
        <f t="shared" si="1466"/>
        <v>0</v>
      </c>
      <c r="JT52" s="37">
        <f t="shared" si="1466"/>
        <v>0</v>
      </c>
      <c r="JU52" s="37">
        <f t="shared" si="1466"/>
        <v>0</v>
      </c>
      <c r="JV52" s="37">
        <f t="shared" si="1466"/>
        <v>0</v>
      </c>
      <c r="JW52" s="37">
        <f t="shared" si="1466"/>
        <v>0</v>
      </c>
      <c r="JX52" s="37">
        <f t="shared" si="1466"/>
        <v>0</v>
      </c>
      <c r="JY52" s="37">
        <f t="shared" si="1466"/>
        <v>0</v>
      </c>
      <c r="JZ52" s="37">
        <f t="shared" si="1466"/>
        <v>0</v>
      </c>
      <c r="KA52" s="37">
        <f t="shared" si="1466"/>
        <v>0</v>
      </c>
      <c r="KB52" s="37">
        <f t="shared" si="1466"/>
        <v>0</v>
      </c>
      <c r="KC52" s="37">
        <f t="shared" si="1466"/>
        <v>0</v>
      </c>
      <c r="KD52" s="37">
        <f t="shared" si="1466"/>
        <v>0</v>
      </c>
      <c r="KE52" s="37">
        <f t="shared" si="1466"/>
        <v>0</v>
      </c>
      <c r="KF52" s="37">
        <f t="shared" si="1466"/>
        <v>0</v>
      </c>
      <c r="KG52" s="37">
        <f t="shared" si="1466"/>
        <v>0</v>
      </c>
      <c r="KH52" s="37">
        <f t="shared" si="1466"/>
        <v>0</v>
      </c>
      <c r="KI52" s="37">
        <f t="shared" si="1466"/>
        <v>0</v>
      </c>
      <c r="KJ52" s="37">
        <f t="shared" si="1466"/>
        <v>0</v>
      </c>
      <c r="KK52" s="37">
        <f t="shared" si="1466"/>
        <v>0</v>
      </c>
      <c r="KL52" s="37">
        <f t="shared" si="1466"/>
        <v>0</v>
      </c>
      <c r="KM52" s="37">
        <f t="shared" si="1466"/>
        <v>0</v>
      </c>
      <c r="KN52" s="37">
        <f t="shared" si="1466"/>
        <v>0</v>
      </c>
      <c r="KO52" s="37">
        <f t="shared" si="1466"/>
        <v>0</v>
      </c>
      <c r="KP52" s="37">
        <f t="shared" si="1466"/>
        <v>0</v>
      </c>
      <c r="KQ52" s="37">
        <f t="shared" si="1466"/>
        <v>0</v>
      </c>
      <c r="KR52" s="37">
        <f t="shared" si="1466"/>
        <v>0</v>
      </c>
      <c r="KS52" s="37">
        <f t="shared" si="1466"/>
        <v>0</v>
      </c>
      <c r="KT52" s="37">
        <f t="shared" si="1466"/>
        <v>0</v>
      </c>
      <c r="KU52" s="37">
        <f t="shared" si="1466"/>
        <v>0</v>
      </c>
      <c r="KV52" s="37">
        <f t="shared" si="1466"/>
        <v>0</v>
      </c>
      <c r="KW52" s="37">
        <f t="shared" si="146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E5C05-DE0F-E346-9CCB-C468652F8D6D}">
  <dimension ref="B1:HF78"/>
  <sheetViews>
    <sheetView zoomScale="125" workbookViewId="0">
      <selection activeCell="B46" sqref="B46"/>
    </sheetView>
  </sheetViews>
  <sheetFormatPr defaultColWidth="11" defaultRowHeight="15"/>
  <cols>
    <col min="2" max="2" width="22.5" style="367" customWidth="1"/>
    <col min="3" max="3" width="12.125" bestFit="1" customWidth="1"/>
    <col min="4" max="10" width="17.875" bestFit="1" customWidth="1"/>
    <col min="11" max="12" width="18" bestFit="1" customWidth="1"/>
    <col min="13" max="140" width="17.5" bestFit="1" customWidth="1"/>
    <col min="141" max="152" width="19.125" bestFit="1" customWidth="1"/>
    <col min="153" max="153" width="16.625" style="511" bestFit="1" customWidth="1"/>
    <col min="154" max="173" width="14.5" bestFit="1" customWidth="1"/>
    <col min="174" max="176" width="13" bestFit="1" customWidth="1"/>
    <col min="177" max="185" width="14.5" bestFit="1" customWidth="1"/>
    <col min="186" max="188" width="13" bestFit="1" customWidth="1"/>
    <col min="189" max="197" width="14.5" bestFit="1" customWidth="1"/>
    <col min="198" max="203" width="13" bestFit="1" customWidth="1"/>
    <col min="204" max="206" width="14.5" bestFit="1" customWidth="1"/>
    <col min="207" max="214" width="11.125" bestFit="1" customWidth="1"/>
  </cols>
  <sheetData>
    <row r="1" spans="2:214" thickBot="1">
      <c r="B1" s="357"/>
    </row>
    <row r="2" spans="2:214" ht="14.25">
      <c r="B2" s="358"/>
      <c r="D2" s="398">
        <f>晤桥现金流表!D4</f>
        <v>42186</v>
      </c>
      <c r="E2" s="398">
        <f>晤桥现金流表!E4</f>
        <v>42217</v>
      </c>
      <c r="F2" s="398">
        <f>晤桥现金流表!F4</f>
        <v>42248</v>
      </c>
      <c r="G2" s="398">
        <f>晤桥现金流表!G4</f>
        <v>42278</v>
      </c>
      <c r="H2" s="398">
        <f>晤桥现金流表!H4</f>
        <v>42309</v>
      </c>
      <c r="I2" s="398">
        <f>晤桥现金流表!I4</f>
        <v>42339</v>
      </c>
      <c r="J2" s="398">
        <f>晤桥现金流表!J4</f>
        <v>42370</v>
      </c>
      <c r="K2" s="398">
        <f>晤桥现金流表!K4</f>
        <v>42401</v>
      </c>
      <c r="L2" s="398">
        <f>晤桥现金流表!L4</f>
        <v>42430</v>
      </c>
      <c r="M2" s="398">
        <f>晤桥现金流表!M4</f>
        <v>42461</v>
      </c>
      <c r="N2" s="398">
        <f>晤桥现金流表!N4</f>
        <v>42491</v>
      </c>
      <c r="O2" s="398">
        <f>晤桥现金流表!O4</f>
        <v>42522</v>
      </c>
      <c r="P2" s="398">
        <f>晤桥现金流表!P4</f>
        <v>42552</v>
      </c>
      <c r="Q2" s="398">
        <f>晤桥现金流表!Q4</f>
        <v>42583</v>
      </c>
      <c r="R2" s="398">
        <f>晤桥现金流表!R4</f>
        <v>42614</v>
      </c>
      <c r="S2" s="398">
        <f>晤桥现金流表!S4</f>
        <v>42644</v>
      </c>
      <c r="T2" s="398">
        <f>晤桥现金流表!T4</f>
        <v>42675</v>
      </c>
      <c r="U2" s="398">
        <f>晤桥现金流表!U4</f>
        <v>42705</v>
      </c>
      <c r="V2" s="398">
        <f>晤桥现金流表!V4</f>
        <v>42736</v>
      </c>
      <c r="W2" s="398">
        <f>晤桥现金流表!W4</f>
        <v>42767</v>
      </c>
      <c r="X2" s="398">
        <f>晤桥现金流表!X4</f>
        <v>42795</v>
      </c>
      <c r="Y2" s="398">
        <f>晤桥现金流表!Y4</f>
        <v>42826</v>
      </c>
      <c r="Z2" s="398">
        <f>晤桥现金流表!Z4</f>
        <v>42856</v>
      </c>
      <c r="AA2" s="398">
        <f>晤桥现金流表!AA4</f>
        <v>42887</v>
      </c>
      <c r="AB2" s="398">
        <f>晤桥现金流表!AB4</f>
        <v>42917</v>
      </c>
      <c r="AC2" s="398">
        <f>晤桥现金流表!AC4</f>
        <v>42948</v>
      </c>
      <c r="AD2" s="398">
        <f>晤桥现金流表!AD4</f>
        <v>42979</v>
      </c>
      <c r="AE2" s="398">
        <f>晤桥现金流表!AE4</f>
        <v>43009</v>
      </c>
      <c r="AF2" s="398">
        <f>晤桥现金流表!AF4</f>
        <v>43040</v>
      </c>
      <c r="AG2" s="398">
        <f>晤桥现金流表!AG4</f>
        <v>43070</v>
      </c>
      <c r="AH2" s="398">
        <f>晤桥现金流表!AH4</f>
        <v>43101</v>
      </c>
      <c r="AI2" s="398">
        <f>晤桥现金流表!AI4</f>
        <v>43132</v>
      </c>
      <c r="AJ2" s="398">
        <f>晤桥现金流表!AJ4</f>
        <v>43160</v>
      </c>
      <c r="AK2" s="398">
        <f>晤桥现金流表!AK4</f>
        <v>43191</v>
      </c>
      <c r="AL2" s="398">
        <f>晤桥现金流表!AL4</f>
        <v>43221</v>
      </c>
      <c r="AM2" s="398">
        <f>晤桥现金流表!AM4</f>
        <v>43252</v>
      </c>
      <c r="AN2" s="398">
        <f>晤桥现金流表!AN4</f>
        <v>43282</v>
      </c>
      <c r="AO2" s="398">
        <f>晤桥现金流表!AO4</f>
        <v>43313</v>
      </c>
      <c r="AP2" s="398">
        <f>晤桥现金流表!AP4</f>
        <v>43344</v>
      </c>
      <c r="AQ2" s="398">
        <f>晤桥现金流表!AQ4</f>
        <v>43374</v>
      </c>
      <c r="AR2" s="398">
        <f>晤桥现金流表!AR4</f>
        <v>43405</v>
      </c>
      <c r="AS2" s="398">
        <f>晤桥现金流表!AS4</f>
        <v>43435</v>
      </c>
      <c r="AT2" s="398">
        <f>晤桥现金流表!AT4</f>
        <v>43466</v>
      </c>
      <c r="AU2" s="398">
        <f>晤桥现金流表!AU4</f>
        <v>43497</v>
      </c>
      <c r="AV2" s="398">
        <f>晤桥现金流表!AV4</f>
        <v>43525</v>
      </c>
      <c r="AW2" s="398">
        <f>晤桥现金流表!AW4</f>
        <v>43556</v>
      </c>
      <c r="AX2" s="398">
        <f>晤桥现金流表!AX4</f>
        <v>43586</v>
      </c>
      <c r="AY2" s="398">
        <f>晤桥现金流表!AY4</f>
        <v>43617</v>
      </c>
      <c r="AZ2" s="398">
        <f>晤桥现金流表!AZ4</f>
        <v>43647</v>
      </c>
      <c r="BA2" s="398">
        <f>晤桥现金流表!BA4</f>
        <v>43678</v>
      </c>
      <c r="BB2" s="398">
        <f>晤桥现金流表!BB4</f>
        <v>43709</v>
      </c>
      <c r="BC2" s="398">
        <f>晤桥现金流表!BC4</f>
        <v>43739</v>
      </c>
      <c r="BD2" s="398">
        <f>晤桥现金流表!BD4</f>
        <v>43770</v>
      </c>
      <c r="BE2" s="398">
        <f>晤桥现金流表!BE4</f>
        <v>43800</v>
      </c>
      <c r="BF2" s="398">
        <f>晤桥现金流表!BF4</f>
        <v>43831</v>
      </c>
      <c r="BG2" s="398">
        <f>晤桥现金流表!BG4</f>
        <v>43862</v>
      </c>
      <c r="BH2" s="398">
        <f>晤桥现金流表!BH4</f>
        <v>43891</v>
      </c>
      <c r="BI2" s="398">
        <f>晤桥现金流表!BI4</f>
        <v>43922</v>
      </c>
      <c r="BJ2" s="398">
        <f>晤桥现金流表!BJ4</f>
        <v>43952</v>
      </c>
      <c r="BK2" s="398">
        <f>晤桥现金流表!BK4</f>
        <v>43983</v>
      </c>
      <c r="BL2" s="398">
        <f>晤桥现金流表!BL4</f>
        <v>44013</v>
      </c>
      <c r="BM2" s="398">
        <f>晤桥现金流表!BM4</f>
        <v>44044</v>
      </c>
      <c r="BN2" s="398">
        <f>晤桥现金流表!BN4</f>
        <v>44075</v>
      </c>
      <c r="BO2" s="398">
        <f>晤桥现金流表!BO4</f>
        <v>44105</v>
      </c>
      <c r="BP2" s="398">
        <f>晤桥现金流表!BP4</f>
        <v>44136</v>
      </c>
      <c r="BQ2" s="398">
        <f>晤桥现金流表!BQ4</f>
        <v>44166</v>
      </c>
      <c r="BR2" s="398">
        <f>晤桥现金流表!BR4</f>
        <v>44197</v>
      </c>
      <c r="BS2" s="398">
        <f>晤桥现金流表!BS4</f>
        <v>44228</v>
      </c>
      <c r="BT2" s="398">
        <f>晤桥现金流表!BT4</f>
        <v>44256</v>
      </c>
      <c r="BU2" s="398">
        <f>晤桥现金流表!BU4</f>
        <v>44287</v>
      </c>
      <c r="BV2" s="398">
        <f>晤桥现金流表!BV4</f>
        <v>44317</v>
      </c>
      <c r="BW2" s="398">
        <f>晤桥现金流表!BW4</f>
        <v>44348</v>
      </c>
      <c r="BX2" s="398">
        <f>晤桥现金流表!BX4</f>
        <v>44378</v>
      </c>
      <c r="BY2" s="398">
        <f>晤桥现金流表!BY4</f>
        <v>44409</v>
      </c>
      <c r="BZ2" s="398">
        <f>晤桥现金流表!BZ4</f>
        <v>44440</v>
      </c>
      <c r="CA2" s="398">
        <f>晤桥现金流表!CA4</f>
        <v>44470</v>
      </c>
      <c r="CB2" s="398">
        <f>晤桥现金流表!CB4</f>
        <v>44501</v>
      </c>
      <c r="CC2" s="398">
        <f>晤桥现金流表!CC4</f>
        <v>44531</v>
      </c>
      <c r="CD2" s="398">
        <f>晤桥现金流表!CD4</f>
        <v>44562</v>
      </c>
      <c r="CE2" s="398">
        <f>晤桥现金流表!CE4</f>
        <v>44593</v>
      </c>
      <c r="CF2" s="398">
        <f>晤桥现金流表!CF4</f>
        <v>44621</v>
      </c>
      <c r="CG2" s="398">
        <f>晤桥现金流表!CG4</f>
        <v>44652</v>
      </c>
      <c r="CH2" s="398">
        <f>晤桥现金流表!CH4</f>
        <v>44682</v>
      </c>
      <c r="CI2" s="398">
        <f>晤桥现金流表!CI4</f>
        <v>44713</v>
      </c>
      <c r="CJ2" s="398">
        <f>晤桥现金流表!CJ4</f>
        <v>44743</v>
      </c>
      <c r="CK2" s="398">
        <f>晤桥现金流表!CK4</f>
        <v>44774</v>
      </c>
      <c r="CL2" s="398">
        <f>晤桥现金流表!CL4</f>
        <v>44805</v>
      </c>
      <c r="CM2" s="398">
        <f>晤桥现金流表!CM4</f>
        <v>44835</v>
      </c>
      <c r="CN2" s="398">
        <f>晤桥现金流表!CN4</f>
        <v>44866</v>
      </c>
      <c r="CO2" s="398">
        <f>晤桥现金流表!CO4</f>
        <v>44896</v>
      </c>
      <c r="CP2" s="398">
        <f>晤桥现金流表!CP4</f>
        <v>44927</v>
      </c>
      <c r="CQ2" s="398">
        <f>晤桥现金流表!CQ4</f>
        <v>44958</v>
      </c>
      <c r="CR2" s="398">
        <f>晤桥现金流表!CR4</f>
        <v>44986</v>
      </c>
      <c r="CS2" s="398">
        <f>晤桥现金流表!CS4</f>
        <v>45017</v>
      </c>
      <c r="CT2" s="398">
        <f>晤桥现金流表!CT4</f>
        <v>45047</v>
      </c>
      <c r="CU2" s="398">
        <f>晤桥现金流表!CU4</f>
        <v>45078</v>
      </c>
      <c r="CV2" s="398">
        <f>晤桥现金流表!CV4</f>
        <v>45108</v>
      </c>
      <c r="CW2" s="398">
        <f>晤桥现金流表!CW4</f>
        <v>45139</v>
      </c>
      <c r="CX2" s="398">
        <f>晤桥现金流表!CX4</f>
        <v>45170</v>
      </c>
      <c r="CY2" s="398">
        <f>晤桥现金流表!CY4</f>
        <v>45200</v>
      </c>
      <c r="CZ2" s="398">
        <f>晤桥现金流表!CZ4</f>
        <v>45231</v>
      </c>
      <c r="DA2" s="398">
        <f>晤桥现金流表!DA4</f>
        <v>45261</v>
      </c>
      <c r="DB2" s="398">
        <f>晤桥现金流表!DB4</f>
        <v>45292</v>
      </c>
      <c r="DC2" s="398">
        <f>晤桥现金流表!DC4</f>
        <v>45323</v>
      </c>
      <c r="DD2" s="398">
        <f>晤桥现金流表!DD4</f>
        <v>45352</v>
      </c>
      <c r="DE2" s="398">
        <f>晤桥现金流表!DE4</f>
        <v>45383</v>
      </c>
      <c r="DF2" s="398">
        <f>晤桥现金流表!DF4</f>
        <v>45413</v>
      </c>
      <c r="DG2" s="398">
        <f>晤桥现金流表!DG4</f>
        <v>45444</v>
      </c>
      <c r="DH2" s="398">
        <f>晤桥现金流表!DH4</f>
        <v>45474</v>
      </c>
      <c r="DI2" s="398">
        <f>晤桥现金流表!DI4</f>
        <v>45505</v>
      </c>
      <c r="DJ2" s="398">
        <f>晤桥现金流表!DJ4</f>
        <v>45536</v>
      </c>
      <c r="DK2" s="398">
        <f>晤桥现金流表!DK4</f>
        <v>45566</v>
      </c>
      <c r="DL2" s="398">
        <f>晤桥现金流表!DL4</f>
        <v>45597</v>
      </c>
      <c r="DM2" s="398">
        <f>晤桥现金流表!DM4</f>
        <v>45627</v>
      </c>
      <c r="DN2" s="398">
        <f>晤桥现金流表!DN4</f>
        <v>45658</v>
      </c>
      <c r="DO2" s="398">
        <f>晤桥现金流表!DO4</f>
        <v>45689</v>
      </c>
      <c r="DP2" s="398">
        <f>晤桥现金流表!DP4</f>
        <v>45717</v>
      </c>
      <c r="DQ2" s="398">
        <f>晤桥现金流表!DQ4</f>
        <v>45748</v>
      </c>
      <c r="DR2" s="398">
        <f>晤桥现金流表!DR4</f>
        <v>45778</v>
      </c>
      <c r="DS2" s="398">
        <f>晤桥现金流表!DS4</f>
        <v>45809</v>
      </c>
      <c r="DT2" s="398">
        <f>晤桥现金流表!DT4</f>
        <v>45839</v>
      </c>
      <c r="DU2" s="398">
        <f>晤桥现金流表!DU4</f>
        <v>45870</v>
      </c>
      <c r="DV2" s="398">
        <f>晤桥现金流表!DV4</f>
        <v>45901</v>
      </c>
      <c r="DW2" s="398">
        <f>晤桥现金流表!DW4</f>
        <v>45931</v>
      </c>
      <c r="DX2" s="398">
        <f>晤桥现金流表!DX4</f>
        <v>45962</v>
      </c>
      <c r="DY2" s="398">
        <f>晤桥现金流表!DY4</f>
        <v>45992</v>
      </c>
      <c r="DZ2" s="398">
        <f>晤桥现金流表!DZ4</f>
        <v>46023</v>
      </c>
      <c r="EA2" s="398">
        <f>晤桥现金流表!EA4</f>
        <v>46054</v>
      </c>
      <c r="EB2" s="398">
        <f>晤桥现金流表!EB4</f>
        <v>46082</v>
      </c>
      <c r="EC2" s="398">
        <f>晤桥现金流表!EC4</f>
        <v>46113</v>
      </c>
      <c r="ED2" s="398">
        <f>晤桥现金流表!ED4</f>
        <v>46143</v>
      </c>
      <c r="EE2" s="398">
        <f>晤桥现金流表!EE4</f>
        <v>46174</v>
      </c>
      <c r="EF2" s="398">
        <f>晤桥现金流表!EF4</f>
        <v>46204</v>
      </c>
      <c r="EG2" s="398">
        <f>晤桥现金流表!EG4</f>
        <v>46235</v>
      </c>
      <c r="EH2" s="398">
        <f>晤桥现金流表!EH4</f>
        <v>46266</v>
      </c>
      <c r="EI2" s="398">
        <f>晤桥现金流表!EI4</f>
        <v>46296</v>
      </c>
      <c r="EJ2" s="398">
        <f>晤桥现金流表!EJ4</f>
        <v>46327</v>
      </c>
      <c r="EK2" s="398">
        <f>晤桥现金流表!EK4</f>
        <v>46357</v>
      </c>
      <c r="EL2" s="398">
        <f>晤桥现金流表!EL4</f>
        <v>46388</v>
      </c>
      <c r="EM2" s="398">
        <f>晤桥现金流表!EM4</f>
        <v>46419</v>
      </c>
      <c r="EN2" s="398">
        <f>晤桥现金流表!EN4</f>
        <v>46447</v>
      </c>
      <c r="EO2" s="398">
        <f>晤桥现金流表!EO4</f>
        <v>46478</v>
      </c>
      <c r="EP2" s="398">
        <f>晤桥现金流表!EP4</f>
        <v>46508</v>
      </c>
      <c r="EQ2" s="398">
        <f>晤桥现金流表!EQ4</f>
        <v>46539</v>
      </c>
      <c r="ER2" s="398">
        <f>晤桥现金流表!ER4</f>
        <v>46569</v>
      </c>
      <c r="ES2" s="398">
        <f>晤桥现金流表!ES4</f>
        <v>46600</v>
      </c>
      <c r="ET2" s="398">
        <f>晤桥现金流表!ET4</f>
        <v>46631</v>
      </c>
      <c r="EU2" s="398">
        <f>晤桥现金流表!EU4</f>
        <v>46661</v>
      </c>
      <c r="EV2" s="398">
        <f>晤桥现金流表!EV4</f>
        <v>46692</v>
      </c>
      <c r="EW2" s="512">
        <f>晤桥现金流表!EW4</f>
        <v>46722</v>
      </c>
      <c r="EX2" s="398">
        <f>晤桥现金流表!EX4</f>
        <v>46753</v>
      </c>
      <c r="EY2" s="398">
        <f>晤桥现金流表!EY4</f>
        <v>46784</v>
      </c>
      <c r="EZ2" s="398">
        <f>晤桥现金流表!EZ4</f>
        <v>46813</v>
      </c>
      <c r="FA2" s="398">
        <f>晤桥现金流表!FA4</f>
        <v>46844</v>
      </c>
      <c r="FB2" s="398">
        <f>晤桥现金流表!FB4</f>
        <v>46874</v>
      </c>
      <c r="FC2" s="398">
        <f>晤桥现金流表!FC4</f>
        <v>46905</v>
      </c>
      <c r="FD2" s="398">
        <f>晤桥现金流表!FD4</f>
        <v>46935</v>
      </c>
      <c r="FE2" s="398">
        <f>晤桥现金流表!FE4</f>
        <v>46966</v>
      </c>
      <c r="FF2" s="398">
        <f>晤桥现金流表!FF4</f>
        <v>46997</v>
      </c>
      <c r="FG2" s="398">
        <f>晤桥现金流表!FG4</f>
        <v>47027</v>
      </c>
      <c r="FH2" s="398">
        <f>晤桥现金流表!FH4</f>
        <v>47058</v>
      </c>
      <c r="FI2" s="398">
        <f>晤桥现金流表!FI4</f>
        <v>47088</v>
      </c>
      <c r="FJ2" s="398">
        <f>晤桥现金流表!FJ4</f>
        <v>47119</v>
      </c>
      <c r="FK2" s="398">
        <f>晤桥现金流表!FK4</f>
        <v>47150</v>
      </c>
      <c r="FL2" s="398">
        <f>晤桥现金流表!FL4</f>
        <v>47178</v>
      </c>
      <c r="FM2" s="398">
        <f>晤桥现金流表!FM4</f>
        <v>47209</v>
      </c>
      <c r="FN2" s="398">
        <f>晤桥现金流表!FN4</f>
        <v>47239</v>
      </c>
      <c r="FO2" s="398">
        <f>晤桥现金流表!FO4</f>
        <v>47270</v>
      </c>
      <c r="FP2" s="398">
        <f>晤桥现金流表!FP4</f>
        <v>47300</v>
      </c>
      <c r="FQ2" s="398">
        <f>晤桥现金流表!FQ4</f>
        <v>47331</v>
      </c>
      <c r="FR2" s="398">
        <f>晤桥现金流表!FR4</f>
        <v>47362</v>
      </c>
      <c r="FS2" s="398">
        <f>晤桥现金流表!FS4</f>
        <v>47392</v>
      </c>
      <c r="FT2" s="398">
        <f>晤桥现金流表!FT4</f>
        <v>47423</v>
      </c>
      <c r="FU2" s="398">
        <f>晤桥现金流表!FU4</f>
        <v>47453</v>
      </c>
      <c r="FV2" s="398">
        <f>晤桥现金流表!FV4</f>
        <v>47484</v>
      </c>
      <c r="FW2" s="398">
        <f>晤桥现金流表!FW4</f>
        <v>47515</v>
      </c>
      <c r="FX2" s="398">
        <f>晤桥现金流表!FX4</f>
        <v>47543</v>
      </c>
      <c r="FY2" s="398">
        <f>晤桥现金流表!FY4</f>
        <v>47574</v>
      </c>
      <c r="FZ2" s="398">
        <f>晤桥现金流表!FZ4</f>
        <v>47604</v>
      </c>
      <c r="GA2" s="398">
        <f>晤桥现金流表!GA4</f>
        <v>47635</v>
      </c>
      <c r="GB2" s="398">
        <f>晤桥现金流表!GB4</f>
        <v>47665</v>
      </c>
      <c r="GC2" s="398">
        <f>晤桥现金流表!GC4</f>
        <v>47696</v>
      </c>
      <c r="GD2" s="398">
        <f>晤桥现金流表!GD4</f>
        <v>47727</v>
      </c>
      <c r="GE2" s="398">
        <f>晤桥现金流表!GE4</f>
        <v>47757</v>
      </c>
      <c r="GF2" s="398">
        <f>晤桥现金流表!GF4</f>
        <v>47788</v>
      </c>
      <c r="GG2" s="398">
        <f>晤桥现金流表!GG4</f>
        <v>47818</v>
      </c>
      <c r="GH2" s="398">
        <f>晤桥现金流表!GH4</f>
        <v>47849</v>
      </c>
      <c r="GI2" s="398">
        <f>晤桥现金流表!GI4</f>
        <v>47880</v>
      </c>
      <c r="GJ2" s="398">
        <f>晤桥现金流表!GJ4</f>
        <v>47908</v>
      </c>
      <c r="GK2" s="398">
        <f>晤桥现金流表!GK4</f>
        <v>47939</v>
      </c>
      <c r="GL2" s="398">
        <f>晤桥现金流表!GL4</f>
        <v>47969</v>
      </c>
      <c r="GM2" s="398">
        <f>晤桥现金流表!GM4</f>
        <v>48000</v>
      </c>
      <c r="GN2" s="398">
        <f>晤桥现金流表!GN4</f>
        <v>48030</v>
      </c>
      <c r="GO2" s="398">
        <f>晤桥现金流表!GO4</f>
        <v>48061</v>
      </c>
      <c r="GP2" s="398">
        <f>晤桥现金流表!GP4</f>
        <v>48092</v>
      </c>
      <c r="GQ2" s="398">
        <f>晤桥现金流表!GQ4</f>
        <v>48122</v>
      </c>
      <c r="GR2" s="398">
        <f>晤桥现金流表!GR4</f>
        <v>48153</v>
      </c>
      <c r="GS2" s="398">
        <f>晤桥现金流表!GS4</f>
        <v>48183</v>
      </c>
      <c r="GT2" s="398">
        <f>晤桥现金流表!GT4</f>
        <v>48214</v>
      </c>
      <c r="GU2" s="398">
        <f>晤桥现金流表!GU4</f>
        <v>48245</v>
      </c>
      <c r="GV2" s="398">
        <f>晤桥现金流表!GV4</f>
        <v>48274</v>
      </c>
      <c r="GW2" s="398">
        <f>晤桥现金流表!GW4</f>
        <v>48305</v>
      </c>
      <c r="GX2" s="398">
        <f>晤桥现金流表!GX4</f>
        <v>48335</v>
      </c>
      <c r="GY2" s="398">
        <f>晤桥现金流表!GY4</f>
        <v>0</v>
      </c>
      <c r="GZ2" s="398">
        <f>晤桥现金流表!GZ4</f>
        <v>0</v>
      </c>
      <c r="HA2" s="398">
        <f>晤桥现金流表!HA4</f>
        <v>0</v>
      </c>
      <c r="HB2" s="398">
        <f>晤桥现金流表!HB4</f>
        <v>0</v>
      </c>
      <c r="HC2" s="398">
        <f>晤桥现金流表!HC4</f>
        <v>0</v>
      </c>
      <c r="HD2" s="398">
        <f>晤桥现金流表!HD4</f>
        <v>0</v>
      </c>
      <c r="HE2" s="398">
        <f>晤桥现金流表!HE4</f>
        <v>0</v>
      </c>
      <c r="HF2" s="398">
        <f>晤桥现金流表!HF4</f>
        <v>0</v>
      </c>
    </row>
    <row r="3" spans="2:214" ht="14.25">
      <c r="B3" s="359" t="s">
        <v>413</v>
      </c>
      <c r="D3" s="26">
        <f ca="1">SUM(D4:D7)</f>
        <v>1666666.6666666667</v>
      </c>
      <c r="E3" s="26">
        <f t="shared" ref="E3:F3" ca="1" si="0">SUM(E4:E7)</f>
        <v>1666666.6666666667</v>
      </c>
      <c r="F3" s="26">
        <f t="shared" ca="1" si="0"/>
        <v>1666666.6666666667</v>
      </c>
      <c r="G3" s="26">
        <f t="shared" ref="G3:H3" ca="1" si="1">SUM(G4:G7)</f>
        <v>1666666.6666666667</v>
      </c>
      <c r="H3" s="26">
        <f t="shared" ca="1" si="1"/>
        <v>1666666.6666666667</v>
      </c>
      <c r="I3" s="26">
        <f t="shared" ref="I3:J3" ca="1" si="2">SUM(I4:I7)</f>
        <v>1466666.6666666667</v>
      </c>
      <c r="J3" s="26">
        <f t="shared" ca="1" si="2"/>
        <v>833333.33333333337</v>
      </c>
      <c r="K3" s="26">
        <f t="shared" ref="K3:L3" ca="1" si="3">SUM(K4:K7)</f>
        <v>833333.33333333337</v>
      </c>
      <c r="L3" s="26">
        <f t="shared" ca="1" si="3"/>
        <v>833333.33333333337</v>
      </c>
      <c r="M3" s="26">
        <f t="shared" ref="M3" ca="1" si="4">SUM(M4:M7)</f>
        <v>833333.33333333337</v>
      </c>
      <c r="N3" s="26">
        <f t="shared" ref="N3" ca="1" si="5">SUM(N4:N7)</f>
        <v>833333.33333333337</v>
      </c>
      <c r="O3" s="26">
        <f ca="1">SUM(O4:O7)</f>
        <v>833333.33333333337</v>
      </c>
      <c r="P3" s="26">
        <f t="shared" ref="P3" ca="1" si="6">SUM(P4:P7)</f>
        <v>833333.33333333337</v>
      </c>
      <c r="Q3" s="26">
        <f t="shared" ref="Q3" ca="1" si="7">SUM(Q4:Q7)</f>
        <v>833333.33333333337</v>
      </c>
      <c r="R3" s="26">
        <f t="shared" ref="R3:S3" ca="1" si="8">SUM(R4:R7)</f>
        <v>833333.33333333337</v>
      </c>
      <c r="S3" s="26">
        <f t="shared" ca="1" si="8"/>
        <v>833333.33333333337</v>
      </c>
      <c r="T3" s="26">
        <f t="shared" ref="T3" ca="1" si="9">SUM(T4:T7)</f>
        <v>833333.33333333337</v>
      </c>
      <c r="U3" s="26">
        <f t="shared" ref="U3" ca="1" si="10">SUM(U4:U7)</f>
        <v>633333.33333333337</v>
      </c>
      <c r="V3" s="26">
        <f t="shared" ref="V3" ca="1" si="11">SUM(V4:V7)</f>
        <v>833333.33333333337</v>
      </c>
      <c r="W3" s="26">
        <f t="shared" ref="W3" ca="1" si="12">SUM(W4:W7)</f>
        <v>833333.33333333337</v>
      </c>
      <c r="X3" s="26">
        <f t="shared" ref="X3" ca="1" si="13">SUM(X4:X7)</f>
        <v>833333.33333333337</v>
      </c>
      <c r="Y3" s="26">
        <f t="shared" ref="Y3" ca="1" si="14">SUM(Y4:Y7)</f>
        <v>833333.33333333337</v>
      </c>
      <c r="Z3" s="26">
        <f t="shared" ref="Z3" ca="1" si="15">SUM(Z4:Z7)</f>
        <v>833333.33333333337</v>
      </c>
      <c r="AA3" s="26">
        <f t="shared" ref="AA3" ca="1" si="16">SUM(AA4:AA7)</f>
        <v>833333.33333333337</v>
      </c>
      <c r="AB3" s="26">
        <f t="shared" ref="AB3" ca="1" si="17">SUM(AB4:AB7)</f>
        <v>833333.33333333337</v>
      </c>
      <c r="AC3" s="26">
        <f t="shared" ref="AC3:AD3" ca="1" si="18">SUM(AC4:AC7)</f>
        <v>833333.33333333337</v>
      </c>
      <c r="AD3" s="26">
        <f t="shared" ca="1" si="18"/>
        <v>833333.33333333337</v>
      </c>
      <c r="AE3" s="26">
        <f t="shared" ref="AE3" ca="1" si="19">SUM(AE4:AE7)</f>
        <v>833333.33333333337</v>
      </c>
      <c r="AF3" s="26">
        <f t="shared" ref="AF3" ca="1" si="20">SUM(AF4:AF7)</f>
        <v>833333.33333333337</v>
      </c>
      <c r="AG3" s="26">
        <f t="shared" ref="AG3:AH3" ca="1" si="21">SUM(AG4:AG7)</f>
        <v>633333.33333333337</v>
      </c>
      <c r="AH3" s="26">
        <f t="shared" ca="1" si="21"/>
        <v>833333.33333333337</v>
      </c>
      <c r="AI3" s="26">
        <f t="shared" ref="AI3" ca="1" si="22">SUM(AI4:AI7)</f>
        <v>833333.33333333337</v>
      </c>
      <c r="AJ3" s="26">
        <f t="shared" ref="AJ3" ca="1" si="23">SUM(AJ4:AJ7)</f>
        <v>833333.33333333337</v>
      </c>
      <c r="AK3" s="26">
        <f t="shared" ref="AK3" ca="1" si="24">SUM(AK4:AK7)</f>
        <v>833333.33333333337</v>
      </c>
      <c r="AL3" s="26">
        <f t="shared" ref="AL3" ca="1" si="25">SUM(AL4:AL7)</f>
        <v>833333.33333333337</v>
      </c>
      <c r="AM3" s="26">
        <f t="shared" ref="AM3" ca="1" si="26">SUM(AM4:AM7)</f>
        <v>833333.33333333337</v>
      </c>
      <c r="AN3" s="26">
        <f t="shared" ref="AN3" ca="1" si="27">SUM(AN4:AN7)</f>
        <v>833333.33333333337</v>
      </c>
      <c r="AO3" s="26">
        <f t="shared" ref="AO3" ca="1" si="28">SUM(AO4:AO7)</f>
        <v>833333.33333333337</v>
      </c>
      <c r="AP3" s="26">
        <f t="shared" ref="AP3" ca="1" si="29">SUM(AP4:AP7)</f>
        <v>833333.33333333337</v>
      </c>
      <c r="AQ3" s="26">
        <f t="shared" ref="AQ3" ca="1" si="30">SUM(AQ4:AQ7)</f>
        <v>833333.33333333337</v>
      </c>
      <c r="AR3" s="26">
        <f t="shared" ref="AR3:AS3" ca="1" si="31">SUM(AR4:AR7)</f>
        <v>833333.33333333337</v>
      </c>
      <c r="AS3" s="26">
        <f t="shared" ca="1" si="31"/>
        <v>633333.33333333337</v>
      </c>
      <c r="AT3" s="26">
        <f t="shared" ref="AT3" ca="1" si="32">SUM(AT4:AT7)</f>
        <v>61833333.333333336</v>
      </c>
      <c r="AU3" s="26">
        <f t="shared" ref="AU3" ca="1" si="33">SUM(AU4:AU7)</f>
        <v>833333.33333333337</v>
      </c>
      <c r="AV3" s="26">
        <f t="shared" ref="AV3:AW3" ca="1" si="34">SUM(AV4:AV7)</f>
        <v>833333.33333333337</v>
      </c>
      <c r="AW3" s="26">
        <f t="shared" ca="1" si="34"/>
        <v>833333.33333333337</v>
      </c>
      <c r="AX3" s="26">
        <f t="shared" ref="AX3" ca="1" si="35">SUM(AX4:AX7)</f>
        <v>833333.33333333337</v>
      </c>
      <c r="AY3" s="26">
        <f t="shared" ref="AY3" ca="1" si="36">SUM(AY4:AY7)</f>
        <v>833333.33333333337</v>
      </c>
      <c r="AZ3" s="26">
        <f t="shared" ref="AZ3" ca="1" si="37">SUM(AZ4:AZ7)</f>
        <v>833333.33333333337</v>
      </c>
      <c r="BA3" s="26">
        <f t="shared" ref="BA3" ca="1" si="38">SUM(BA4:BA7)</f>
        <v>833333.33333333337</v>
      </c>
      <c r="BB3" s="26">
        <f t="shared" ref="BB3" ca="1" si="39">SUM(BB4:BB7)</f>
        <v>833333.33333333337</v>
      </c>
      <c r="BC3" s="26">
        <f t="shared" ref="BC3" ca="1" si="40">SUM(BC4:BC7)</f>
        <v>4225641.025641026</v>
      </c>
      <c r="BD3" s="26">
        <f t="shared" ref="BD3" ca="1" si="41">SUM(BD4:BD7)</f>
        <v>4225641.025641026</v>
      </c>
      <c r="BE3" s="26">
        <f t="shared" ref="BE3" ca="1" si="42">SUM(BE4:BE7)</f>
        <v>4025641.025641026</v>
      </c>
      <c r="BF3" s="26">
        <f t="shared" ref="BF3" ca="1" si="43">SUM(BF4:BF7)</f>
        <v>4225641.025641026</v>
      </c>
      <c r="BG3" s="26">
        <f t="shared" ref="BG3:BH3" ca="1" si="44">SUM(BG4:BG7)</f>
        <v>4225641.025641026</v>
      </c>
      <c r="BH3" s="26">
        <f t="shared" ca="1" si="44"/>
        <v>4225641.025641026</v>
      </c>
      <c r="BI3" s="26">
        <f t="shared" ref="BI3" ca="1" si="45">SUM(BI4:BI7)</f>
        <v>4225641.025641026</v>
      </c>
      <c r="BJ3" s="26">
        <f t="shared" ref="BJ3" ca="1" si="46">SUM(BJ4:BJ7)</f>
        <v>4225641.025641026</v>
      </c>
      <c r="BK3" s="26">
        <f t="shared" ref="BK3:BL3" ca="1" si="47">SUM(BK4:BK7)</f>
        <v>4225641.025641026</v>
      </c>
      <c r="BL3" s="26">
        <f t="shared" ca="1" si="47"/>
        <v>4225641.025641026</v>
      </c>
      <c r="BM3" s="26">
        <f t="shared" ref="BM3" ca="1" si="48">SUM(BM4:BM7)</f>
        <v>4225641.025641026</v>
      </c>
      <c r="BN3" s="26">
        <f t="shared" ref="BN3" ca="1" si="49">SUM(BN4:BN7)</f>
        <v>4225641.025641026</v>
      </c>
      <c r="BO3" s="26">
        <f t="shared" ref="BO3" ca="1" si="50">SUM(BO4:BO7)</f>
        <v>4225641.025641026</v>
      </c>
      <c r="BP3" s="26">
        <f t="shared" ref="BP3" ca="1" si="51">SUM(BP4:BP7)</f>
        <v>4225641.025641026</v>
      </c>
      <c r="BQ3" s="26">
        <f t="shared" ref="BQ3" ca="1" si="52">SUM(BQ4:BQ7)</f>
        <v>434025641.02564102</v>
      </c>
      <c r="BR3" s="26">
        <f t="shared" ref="BR3" ca="1" si="53">SUM(BR4:BR7)</f>
        <v>4225641.025641026</v>
      </c>
      <c r="BS3" s="26">
        <f t="shared" ref="BS3" ca="1" si="54">SUM(BS4:BS7)</f>
        <v>4225641.025641026</v>
      </c>
      <c r="BT3" s="26">
        <f t="shared" ref="BT3" ca="1" si="55">SUM(BT4:BT7)</f>
        <v>4225641.025641026</v>
      </c>
      <c r="BU3" s="26">
        <f t="shared" ref="BU3" ca="1" si="56">SUM(BU4:BU7)</f>
        <v>4225641.025641026</v>
      </c>
      <c r="BV3" s="26">
        <f t="shared" ref="BV3:BW3" ca="1" si="57">SUM(BV4:BV7)</f>
        <v>4225641.025641026</v>
      </c>
      <c r="BW3" s="26">
        <f t="shared" ca="1" si="57"/>
        <v>4225641.025641026</v>
      </c>
      <c r="BX3" s="26">
        <f t="shared" ref="BX3" ca="1" si="58">SUM(BX4:BX7)</f>
        <v>4225641.025641026</v>
      </c>
      <c r="BY3" s="26">
        <f t="shared" ref="BY3" ca="1" si="59">SUM(BY4:BY7)</f>
        <v>4225641.025641026</v>
      </c>
      <c r="BZ3" s="26">
        <f t="shared" ref="BZ3:CA3" ca="1" si="60">SUM(BZ4:BZ7)</f>
        <v>-2144498.0248601465</v>
      </c>
      <c r="CA3" s="26">
        <f t="shared" ca="1" si="60"/>
        <v>2446923.1437070421</v>
      </c>
      <c r="CB3" s="26">
        <f t="shared" ref="CB3" ca="1" si="61">SUM(CB4:CB7)</f>
        <v>2503983.2677908088</v>
      </c>
      <c r="CC3" s="26">
        <f t="shared" ref="CC3" ca="1" si="62">SUM(CC4:CC7)</f>
        <v>-1286233.4964034881</v>
      </c>
      <c r="CD3" s="26">
        <f t="shared" ref="CD3" ca="1" si="63">SUM(CD4:CD7)</f>
        <v>37941.001382876966</v>
      </c>
      <c r="CE3" s="26">
        <f t="shared" ref="CE3" ca="1" si="64">SUM(CE4:CE7)</f>
        <v>7316.1620957612949</v>
      </c>
      <c r="CF3" s="26">
        <f t="shared" ref="CF3" ca="1" si="65">SUM(CF4:CF7)</f>
        <v>7082.9052828691392</v>
      </c>
      <c r="CG3" s="26">
        <f t="shared" ref="CG3" ca="1" si="66">SUM(CG4:CG7)</f>
        <v>128087.75637284097</v>
      </c>
      <c r="CH3" s="26">
        <f t="shared" ref="CH3" ca="1" si="67">SUM(CH4:CH7)</f>
        <v>147663.14044288555</v>
      </c>
      <c r="CI3" s="26">
        <f t="shared" ref="CI3" ca="1" si="68">SUM(CI4:CI7)</f>
        <v>167238.52451293028</v>
      </c>
      <c r="CJ3" s="26">
        <f t="shared" ref="CJ3" ca="1" si="69">SUM(CJ4:CJ7)</f>
        <v>683582.3319795056</v>
      </c>
      <c r="CK3" s="26">
        <f t="shared" ref="CK3:CL3" ca="1" si="70">SUM(CK4:CK7)</f>
        <v>703157.71604955022</v>
      </c>
      <c r="CL3" s="26">
        <f t="shared" ca="1" si="70"/>
        <v>751866.70941229817</v>
      </c>
      <c r="CM3" s="26">
        <f t="shared" ref="CM3" ca="1" si="71">SUM(CM4:CM7)</f>
        <v>834362.7329501661</v>
      </c>
      <c r="CN3" s="26">
        <f t="shared" ref="CN3" ca="1" si="72">SUM(CN4:CN7)</f>
        <v>846019.35965084261</v>
      </c>
      <c r="CO3" s="26">
        <f t="shared" ref="CO3:CP3" ca="1" si="73">SUM(CO4:CO7)</f>
        <v>541223.06182762003</v>
      </c>
      <c r="CP3" s="26">
        <f t="shared" ca="1" si="73"/>
        <v>854894.43801508658</v>
      </c>
      <c r="CQ3" s="26">
        <f t="shared" ref="CQ3" ca="1" si="74">SUM(CQ4:CQ7)</f>
        <v>854894.43801508658</v>
      </c>
      <c r="CR3" s="26">
        <f t="shared" ref="CR3" ca="1" si="75">SUM(CR4:CR7)</f>
        <v>854894.43801508658</v>
      </c>
      <c r="CS3" s="26">
        <f t="shared" ref="CS3" ca="1" si="76">SUM(CS4:CS7)</f>
        <v>854894.43801508658</v>
      </c>
      <c r="CT3" s="26">
        <f t="shared" ref="CT3" ca="1" si="77">SUM(CT4:CT7)</f>
        <v>854894.43801508658</v>
      </c>
      <c r="CU3" s="26">
        <f t="shared" ref="CU3" ca="1" si="78">SUM(CU4:CU7)</f>
        <v>854894.43801508658</v>
      </c>
      <c r="CV3" s="26">
        <f t="shared" ref="CV3" ca="1" si="79">SUM(CV4:CV7)</f>
        <v>854894.43801508658</v>
      </c>
      <c r="CW3" s="26">
        <f t="shared" ref="CW3" ca="1" si="80">SUM(CW4:CW7)</f>
        <v>854894.43801508658</v>
      </c>
      <c r="CX3" s="26">
        <f t="shared" ref="CX3" ca="1" si="81">SUM(CX4:CX7)</f>
        <v>637136.91641411791</v>
      </c>
      <c r="CY3" s="26">
        <f t="shared" ref="CY3" ca="1" si="82">SUM(CY4:CY7)</f>
        <v>861588.89825677779</v>
      </c>
      <c r="CZ3" s="26">
        <f t="shared" ref="CZ3:DA3" ca="1" si="83">SUM(CZ4:CZ7)</f>
        <v>939969.6410608117</v>
      </c>
      <c r="DA3" s="26">
        <f t="shared" ca="1" si="83"/>
        <v>534490.77974832291</v>
      </c>
      <c r="DB3" s="26">
        <f t="shared" ref="DB3" ca="1" si="84">SUM(DB4:DB7)</f>
        <v>952292.5455466141</v>
      </c>
      <c r="DC3" s="26">
        <f t="shared" ref="DC3" ca="1" si="85">SUM(DC4:DC7)</f>
        <v>952292.5455466141</v>
      </c>
      <c r="DD3" s="26">
        <f t="shared" ref="DD3:DE3" ca="1" si="86">SUM(DD4:DD7)</f>
        <v>952292.5455466141</v>
      </c>
      <c r="DE3" s="26">
        <f t="shared" ca="1" si="86"/>
        <v>952292.5455466141</v>
      </c>
      <c r="DF3" s="26">
        <f t="shared" ref="DF3" ca="1" si="87">SUM(DF4:DF7)</f>
        <v>952292.5455466141</v>
      </c>
      <c r="DG3" s="26">
        <f t="shared" ref="DG3" ca="1" si="88">SUM(DG4:DG7)</f>
        <v>952292.5455466141</v>
      </c>
      <c r="DH3" s="26">
        <f t="shared" ref="DH3" ca="1" si="89">SUM(DH4:DH7)</f>
        <v>952292.5455466141</v>
      </c>
      <c r="DI3" s="26">
        <f t="shared" ref="DI3" ca="1" si="90">SUM(DI4:DI7)</f>
        <v>952292.5455466141</v>
      </c>
      <c r="DJ3" s="26">
        <f t="shared" ref="DJ3" ca="1" si="91">SUM(DJ4:DJ7)</f>
        <v>498553.90796940844</v>
      </c>
      <c r="DK3" s="26">
        <f t="shared" ref="DK3" ca="1" si="92">SUM(DK4:DK7)</f>
        <v>893104.57691072091</v>
      </c>
      <c r="DL3" s="26">
        <f t="shared" ref="DL3" ca="1" si="93">SUM(DL4:DL7)</f>
        <v>893104.57691072091</v>
      </c>
      <c r="DM3" s="26">
        <f t="shared" ref="DM3" ca="1" si="94">SUM(DM4:DM7)</f>
        <v>622287.02087233844</v>
      </c>
      <c r="DN3" s="26">
        <f t="shared" ref="DN3" ca="1" si="95">SUM(DN4:DN7)</f>
        <v>1054294.5898559899</v>
      </c>
      <c r="DO3" s="26">
        <f t="shared" ref="DO3:DP3" ca="1" si="96">SUM(DO4:DO7)</f>
        <v>1054294.5898559899</v>
      </c>
      <c r="DP3" s="26">
        <f t="shared" ca="1" si="96"/>
        <v>1054294.5898559899</v>
      </c>
      <c r="DQ3" s="26">
        <f t="shared" ref="DQ3" ca="1" si="97">SUM(DQ4:DQ7)</f>
        <v>1054294.5898559899</v>
      </c>
      <c r="DR3" s="26">
        <f t="shared" ref="DR3" ca="1" si="98">SUM(DR4:DR7)</f>
        <v>1054294.5898559899</v>
      </c>
      <c r="DS3" s="26">
        <f t="shared" ref="DS3:DT3" ca="1" si="99">SUM(DS4:DS7)</f>
        <v>1054294.5898559899</v>
      </c>
      <c r="DT3" s="26">
        <f t="shared" ca="1" si="99"/>
        <v>1054294.5898559899</v>
      </c>
      <c r="DU3" s="26">
        <f t="shared" ref="DU3" ca="1" si="100">SUM(DU4:DU7)</f>
        <v>1054294.5898559899</v>
      </c>
      <c r="DV3" s="26">
        <f t="shared" ref="DV3" ca="1" si="101">SUM(DV4:DV7)</f>
        <v>-521031.47309696884</v>
      </c>
      <c r="DW3" s="26">
        <f t="shared" ref="DW3" ca="1" si="102">SUM(DW4:DW7)</f>
        <v>564612.40585250314</v>
      </c>
      <c r="DX3" s="26">
        <f t="shared" ref="DX3" ca="1" si="103">SUM(DX4:DX7)</f>
        <v>655142.16379116266</v>
      </c>
      <c r="DY3" s="26">
        <f t="shared" ref="DY3" ca="1" si="104">SUM(DY4:DY7)</f>
        <v>495750.93787102029</v>
      </c>
      <c r="DZ3" s="26">
        <f t="shared" ref="DZ3" ca="1" si="105">SUM(DZ4:DZ7)</f>
        <v>1155599.8355872696</v>
      </c>
      <c r="EA3" s="26">
        <f t="shared" ref="EA3" ca="1" si="106">SUM(EA4:EA7)</f>
        <v>1155599.8355872696</v>
      </c>
      <c r="EB3" s="26">
        <f t="shared" ref="EB3" ca="1" si="107">SUM(EB4:EB7)</f>
        <v>1155599.8355872696</v>
      </c>
      <c r="EC3" s="26">
        <f t="shared" ref="EC3" ca="1" si="108">SUM(EC4:EC7)</f>
        <v>1155599.8355872696</v>
      </c>
      <c r="ED3" s="26">
        <f t="shared" ref="ED3:EE3" ca="1" si="109">SUM(ED4:ED7)</f>
        <v>1155599.8355872696</v>
      </c>
      <c r="EE3" s="26">
        <f t="shared" ca="1" si="109"/>
        <v>1155599.8355872696</v>
      </c>
      <c r="EF3" s="26">
        <f t="shared" ref="EF3" ca="1" si="110">SUM(EF4:EF7)</f>
        <v>1155599.8355872696</v>
      </c>
      <c r="EG3" s="26">
        <f t="shared" ref="EG3" ca="1" si="111">SUM(EG4:EG7)</f>
        <v>1155599.8355872696</v>
      </c>
      <c r="EH3" s="26">
        <f t="shared" ref="EH3:EI3" ca="1" si="112">SUM(EH4:EH7)</f>
        <v>1153551.7294701918</v>
      </c>
      <c r="EI3" s="26">
        <f t="shared" ca="1" si="112"/>
        <v>1256636.0536414059</v>
      </c>
      <c r="EJ3" s="26">
        <f t="shared" ref="EJ3" ca="1" si="113">SUM(EJ4:EJ7)</f>
        <v>1256636.0536414059</v>
      </c>
      <c r="EK3" s="26">
        <f t="shared" ref="EK3" ca="1" si="114">SUM(EK4:EK7)</f>
        <v>784236.97362129111</v>
      </c>
      <c r="EL3" s="26">
        <f t="shared" ref="EL3" ca="1" si="115">SUM(EL4:EL7)</f>
        <v>1256636.0536414059</v>
      </c>
      <c r="EM3" s="26">
        <f t="shared" ref="EM3" ca="1" si="116">SUM(EM4:EM7)</f>
        <v>1256636.0536414059</v>
      </c>
      <c r="EN3" s="26">
        <f t="shared" ref="EN3" ca="1" si="117">SUM(EN4:EN7)</f>
        <v>1256636.0536414059</v>
      </c>
      <c r="EO3" s="26">
        <f t="shared" ref="EO3" ca="1" si="118">SUM(EO4:EO7)</f>
        <v>1256636.0536414059</v>
      </c>
      <c r="EP3" s="26">
        <f t="shared" ref="EP3" ca="1" si="119">SUM(EP4:EP7)</f>
        <v>1256636.0536414059</v>
      </c>
      <c r="EQ3" s="26">
        <f t="shared" ref="EQ3" ca="1" si="120">SUM(EQ4:EQ7)</f>
        <v>1256636.0536414059</v>
      </c>
      <c r="ER3" s="26">
        <f t="shared" ref="ER3" ca="1" si="121">SUM(ER4:ER7)</f>
        <v>1256636.0536414059</v>
      </c>
      <c r="ES3" s="26">
        <f t="shared" ref="ES3:ET3" ca="1" si="122">SUM(ES4:ES7)</f>
        <v>1256636.0536414059</v>
      </c>
      <c r="ET3" s="26">
        <f t="shared" ca="1" si="122"/>
        <v>508872.22536114231</v>
      </c>
      <c r="EU3" s="26">
        <f t="shared" ref="EU3" ca="1" si="123">SUM(EU4:EU7)</f>
        <v>1059550.4151219907</v>
      </c>
      <c r="EV3" s="26">
        <f t="shared" ref="EV3" ca="1" si="124">SUM(EV4:EV7)</f>
        <v>1087012.8693249258</v>
      </c>
      <c r="EW3" s="513">
        <f t="shared" ref="EW3:EX3" ca="1" si="125">SUM(EW4:EW7)</f>
        <v>683097389.54657888</v>
      </c>
      <c r="EX3" s="26">
        <f t="shared" ca="1" si="125"/>
        <v>3765141.775491606</v>
      </c>
      <c r="EY3" s="26">
        <f t="shared" ref="EY3" ca="1" si="126">SUM(EY4:EY7)</f>
        <v>3765141.775491606</v>
      </c>
      <c r="EZ3" s="26">
        <f t="shared" ref="EZ3" ca="1" si="127">SUM(EZ4:EZ7)</f>
        <v>3765141.775491606</v>
      </c>
      <c r="FA3" s="26">
        <f t="shared" ref="FA3" ca="1" si="128">SUM(FA4:FA7)</f>
        <v>3765141.775491606</v>
      </c>
      <c r="FB3" s="26">
        <f t="shared" ref="FB3" ca="1" si="129">SUM(FB4:FB7)</f>
        <v>3765141.775491606</v>
      </c>
      <c r="FC3" s="26">
        <f t="shared" ref="FC3" ca="1" si="130">SUM(FC4:FC7)</f>
        <v>3765141.775491606</v>
      </c>
      <c r="FD3" s="26">
        <f t="shared" ref="FD3" ca="1" si="131">SUM(FD4:FD7)</f>
        <v>3765141.775491606</v>
      </c>
      <c r="FE3" s="26">
        <f t="shared" ref="FE3" ca="1" si="132">SUM(FE4:FE7)</f>
        <v>3765141.775491606</v>
      </c>
      <c r="FF3" s="26">
        <f t="shared" ref="FF3" ca="1" si="133">SUM(FF4:FF7)</f>
        <v>3827580.7129947231</v>
      </c>
      <c r="FG3" s="26">
        <f t="shared" ref="FG3" ca="1" si="134">SUM(FG4:FG7)</f>
        <v>3911648.4317822927</v>
      </c>
      <c r="FH3" s="26">
        <f t="shared" ref="FH3:FI3" ca="1" si="135">SUM(FH4:FH7)</f>
        <v>3911648.4317822927</v>
      </c>
      <c r="FI3" s="26">
        <f t="shared" ca="1" si="135"/>
        <v>3911648.4317822927</v>
      </c>
      <c r="FJ3" s="26">
        <f t="shared" ref="FJ3" ca="1" si="136">SUM(FJ4:FJ7)</f>
        <v>3078315.0984489592</v>
      </c>
      <c r="FK3" s="26">
        <f t="shared" ref="FK3" ca="1" si="137">SUM(FK4:FK7)</f>
        <v>3078315.0984489592</v>
      </c>
      <c r="FL3" s="26">
        <f t="shared" ref="FL3:FM3" ca="1" si="138">SUM(FL4:FL7)</f>
        <v>3078315.0984489592</v>
      </c>
      <c r="FM3" s="26">
        <f t="shared" ca="1" si="138"/>
        <v>3078315.0984489592</v>
      </c>
      <c r="FN3" s="26">
        <f t="shared" ref="FN3" ca="1" si="139">SUM(FN4:FN7)</f>
        <v>3078315.0984489592</v>
      </c>
      <c r="FO3" s="26">
        <f t="shared" ref="FO3" ca="1" si="140">SUM(FO4:FO7)</f>
        <v>3078315.0984489592</v>
      </c>
      <c r="FP3" s="26">
        <f t="shared" ref="FP3" ca="1" si="141">SUM(FP4:FP7)</f>
        <v>3078315.0984489592</v>
      </c>
      <c r="FQ3" s="26">
        <f t="shared" ref="FQ3" ca="1" si="142">SUM(FQ4:FQ7)</f>
        <v>3078315.0984489592</v>
      </c>
      <c r="FR3" s="26">
        <f t="shared" ref="FR3" ca="1" si="143">SUM(FR4:FR7)</f>
        <v>307803.2174560547</v>
      </c>
      <c r="FS3" s="26">
        <f t="shared" ref="FS3" ca="1" si="144">SUM(FS4:FS7)</f>
        <v>307803.2174560547</v>
      </c>
      <c r="FT3" s="26">
        <f t="shared" ref="FT3" ca="1" si="145">SUM(FT4:FT7)</f>
        <v>307803.2174560547</v>
      </c>
      <c r="FU3" s="26">
        <f t="shared" ref="FU3" ca="1" si="146">SUM(FU4:FU7)</f>
        <v>2877934.7863270757</v>
      </c>
      <c r="FV3" s="26">
        <f t="shared" ref="FV3" ca="1" si="147">SUM(FV4:FV7)</f>
        <v>3213369.8445746009</v>
      </c>
      <c r="FW3" s="26">
        <f t="shared" ref="FW3:FX3" ca="1" si="148">SUM(FW4:FW7)</f>
        <v>3213369.8445746009</v>
      </c>
      <c r="FX3" s="26">
        <f t="shared" ca="1" si="148"/>
        <v>3213369.8445746009</v>
      </c>
      <c r="FY3" s="26">
        <f t="shared" ref="FY3" ca="1" si="149">SUM(FY4:FY7)</f>
        <v>3213369.8445746009</v>
      </c>
      <c r="FZ3" s="26">
        <f t="shared" ref="FZ3" ca="1" si="150">SUM(FZ4:FZ7)</f>
        <v>3213369.8445746009</v>
      </c>
      <c r="GA3" s="26">
        <f t="shared" ref="GA3:GB3" ca="1" si="151">SUM(GA4:GA7)</f>
        <v>3213369.8445746009</v>
      </c>
      <c r="GB3" s="26">
        <f t="shared" ca="1" si="151"/>
        <v>3213369.8445746009</v>
      </c>
      <c r="GC3" s="26">
        <f t="shared" ref="GC3" ca="1" si="152">SUM(GC4:GC7)</f>
        <v>3213369.8445746009</v>
      </c>
      <c r="GD3" s="26">
        <f t="shared" ref="GD3" ca="1" si="153">SUM(GD4:GD7)</f>
        <v>323193.37832885748</v>
      </c>
      <c r="GE3" s="26">
        <f t="shared" ref="GE3" ca="1" si="154">SUM(GE4:GE7)</f>
        <v>323193.37832885748</v>
      </c>
      <c r="GF3" s="26">
        <f t="shared" ref="GF3" ca="1" si="155">SUM(GF4:GF7)</f>
        <v>323193.37832885748</v>
      </c>
      <c r="GG3" s="26">
        <f t="shared" ref="GG3" ca="1" si="156">SUM(GG4:GG7)</f>
        <v>3361678.7357300073</v>
      </c>
      <c r="GH3" s="26">
        <f t="shared" ref="GH3" ca="1" si="157">SUM(GH4:GH7)</f>
        <v>3361678.7357300073</v>
      </c>
      <c r="GI3" s="26">
        <f t="shared" ref="GI3" ca="1" si="158">SUM(GI4:GI7)</f>
        <v>3361678.7357300073</v>
      </c>
      <c r="GJ3" s="26">
        <f t="shared" ref="GJ3" ca="1" si="159">SUM(GJ4:GJ7)</f>
        <v>3361678.7357300073</v>
      </c>
      <c r="GK3" s="26">
        <f t="shared" ref="GK3" ca="1" si="160">SUM(GK4:GK7)</f>
        <v>3361678.7357300073</v>
      </c>
      <c r="GL3" s="26">
        <f t="shared" ref="GL3:GM3" ca="1" si="161">SUM(GL4:GL7)</f>
        <v>3361678.7357300073</v>
      </c>
      <c r="GM3" s="26">
        <f t="shared" ca="1" si="161"/>
        <v>3361678.7357300073</v>
      </c>
      <c r="GN3" s="26">
        <f t="shared" ref="GN3" ca="1" si="162">SUM(GN4:GN7)</f>
        <v>3361678.7357300073</v>
      </c>
      <c r="GO3" s="26">
        <f t="shared" ref="GO3" ca="1" si="163">SUM(GO4:GO7)</f>
        <v>3361678.7357300073</v>
      </c>
      <c r="GP3" s="26">
        <f t="shared" ref="GP3:GQ3" ca="1" si="164">SUM(GP4:GP7)</f>
        <v>339353.04724530032</v>
      </c>
      <c r="GQ3" s="26">
        <f t="shared" ca="1" si="164"/>
        <v>339353.04724530032</v>
      </c>
      <c r="GR3" s="26">
        <f t="shared" ref="GR3" ca="1" si="165">SUM(GR4:GR7)</f>
        <v>339353.04724530032</v>
      </c>
      <c r="GS3" s="26">
        <f t="shared" ref="GS3" ca="1" si="166">SUM(GS4:GS7)</f>
        <v>339353.04724530032</v>
      </c>
      <c r="GT3" s="26">
        <f t="shared" ref="GT3" ca="1" si="167">SUM(GT4:GT7)</f>
        <v>339353.04724530032</v>
      </c>
      <c r="GU3" s="26">
        <f t="shared" ref="GU3" ca="1" si="168">SUM(GU4:GU7)</f>
        <v>339353.04724530032</v>
      </c>
      <c r="GV3" s="26">
        <f t="shared" ref="GV3" ca="1" si="169">SUM(GV4:GV7)</f>
        <v>3389676.5671600704</v>
      </c>
      <c r="GW3" s="26">
        <f t="shared" ref="GW3" ca="1" si="170">SUM(GW4:GW7)</f>
        <v>3389676.5671600704</v>
      </c>
      <c r="GX3" s="26">
        <f t="shared" ref="GX3" ca="1" si="171">SUM(GX4:GX7)</f>
        <v>3389676.5671600704</v>
      </c>
      <c r="GY3" s="26">
        <f t="shared" ref="GY3" si="172">SUM(GY4:GY7)</f>
        <v>0</v>
      </c>
      <c r="GZ3" s="26">
        <f t="shared" ref="GZ3" si="173">SUM(GZ4:GZ7)</f>
        <v>0</v>
      </c>
      <c r="HA3" s="26">
        <f t="shared" ref="HA3:HB3" si="174">SUM(HA4:HA7)</f>
        <v>0</v>
      </c>
      <c r="HB3" s="26">
        <f t="shared" si="174"/>
        <v>0</v>
      </c>
      <c r="HC3" s="26">
        <f t="shared" ref="HC3" si="175">SUM(HC4:HC7)</f>
        <v>0</v>
      </c>
      <c r="HD3" s="26">
        <f t="shared" ref="HD3" si="176">SUM(HD4:HD7)</f>
        <v>0</v>
      </c>
      <c r="HE3" s="26">
        <f t="shared" ref="HE3:HF3" si="177">SUM(HE4:HE7)</f>
        <v>0</v>
      </c>
      <c r="HF3" s="26">
        <f t="shared" si="177"/>
        <v>0</v>
      </c>
    </row>
    <row r="4" spans="2:214">
      <c r="B4" s="367" t="s">
        <v>604</v>
      </c>
      <c r="D4" s="26">
        <f>晤桥现金流表!D68</f>
        <v>0</v>
      </c>
      <c r="E4" s="26">
        <f>晤桥现金流表!E68</f>
        <v>0</v>
      </c>
      <c r="F4" s="26">
        <f>晤桥现金流表!F68</f>
        <v>0</v>
      </c>
      <c r="G4" s="26">
        <f>晤桥现金流表!G68</f>
        <v>0</v>
      </c>
      <c r="H4" s="26">
        <f>晤桥现金流表!H68</f>
        <v>0</v>
      </c>
      <c r="I4" s="26">
        <f>晤桥现金流表!I68</f>
        <v>0</v>
      </c>
      <c r="J4" s="26">
        <f>晤桥现金流表!J68</f>
        <v>0</v>
      </c>
      <c r="K4" s="26">
        <f>晤桥现金流表!K68</f>
        <v>0</v>
      </c>
      <c r="L4" s="26">
        <f>晤桥现金流表!L68</f>
        <v>0</v>
      </c>
      <c r="M4" s="26">
        <f>晤桥现金流表!M68</f>
        <v>0</v>
      </c>
      <c r="N4" s="26">
        <f>晤桥现金流表!N68</f>
        <v>0</v>
      </c>
      <c r="O4" s="26">
        <f>晤桥现金流表!O68</f>
        <v>0</v>
      </c>
      <c r="P4" s="26">
        <f>晤桥现金流表!P68</f>
        <v>0</v>
      </c>
      <c r="Q4" s="26">
        <f>晤桥现金流表!Q68</f>
        <v>0</v>
      </c>
      <c r="R4" s="26">
        <f>晤桥现金流表!R68</f>
        <v>0</v>
      </c>
      <c r="S4" s="26">
        <f>晤桥现金流表!S68</f>
        <v>0</v>
      </c>
      <c r="T4" s="26">
        <f>晤桥现金流表!T68</f>
        <v>0</v>
      </c>
      <c r="U4" s="26">
        <f>晤桥现金流表!U68</f>
        <v>0</v>
      </c>
      <c r="V4" s="26">
        <f>晤桥现金流表!V68</f>
        <v>0</v>
      </c>
      <c r="W4" s="26">
        <f>晤桥现金流表!W68</f>
        <v>0</v>
      </c>
      <c r="X4" s="26">
        <f>晤桥现金流表!X68</f>
        <v>0</v>
      </c>
      <c r="Y4" s="26">
        <f>晤桥现金流表!Y68</f>
        <v>0</v>
      </c>
      <c r="Z4" s="26">
        <f>晤桥现金流表!Z68</f>
        <v>0</v>
      </c>
      <c r="AA4" s="26">
        <f>晤桥现金流表!AA68</f>
        <v>0</v>
      </c>
      <c r="AB4" s="26">
        <f>晤桥现金流表!AB68</f>
        <v>0</v>
      </c>
      <c r="AC4" s="26">
        <f>晤桥现金流表!AC68</f>
        <v>0</v>
      </c>
      <c r="AD4" s="26">
        <f>晤桥现金流表!AD68</f>
        <v>0</v>
      </c>
      <c r="AE4" s="26">
        <f>晤桥现金流表!AE68</f>
        <v>0</v>
      </c>
      <c r="AF4" s="26">
        <f>晤桥现金流表!AF68</f>
        <v>0</v>
      </c>
      <c r="AG4" s="26">
        <f>晤桥现金流表!AG68</f>
        <v>0</v>
      </c>
      <c r="AH4" s="26">
        <f>晤桥现金流表!AH68</f>
        <v>0</v>
      </c>
      <c r="AI4" s="26">
        <f>晤桥现金流表!AI68</f>
        <v>0</v>
      </c>
      <c r="AJ4" s="26">
        <f>晤桥现金流表!AJ68</f>
        <v>0</v>
      </c>
      <c r="AK4" s="26">
        <f>晤桥现金流表!AK68</f>
        <v>0</v>
      </c>
      <c r="AL4" s="26">
        <f>晤桥现金流表!AL68</f>
        <v>0</v>
      </c>
      <c r="AM4" s="26">
        <f>晤桥现金流表!AM68</f>
        <v>0</v>
      </c>
      <c r="AN4" s="26">
        <f>晤桥现金流表!AN68</f>
        <v>0</v>
      </c>
      <c r="AO4" s="26">
        <f>晤桥现金流表!AO68</f>
        <v>0</v>
      </c>
      <c r="AP4" s="26">
        <f>晤桥现金流表!AP68</f>
        <v>0</v>
      </c>
      <c r="AQ4" s="26">
        <f>晤桥现金流表!AQ68</f>
        <v>0</v>
      </c>
      <c r="AR4" s="26">
        <f>晤桥现金流表!AR68</f>
        <v>0</v>
      </c>
      <c r="AS4" s="26">
        <f>晤桥现金流表!AS68</f>
        <v>0</v>
      </c>
      <c r="AT4" s="26">
        <f>晤桥现金流表!AT68</f>
        <v>0</v>
      </c>
      <c r="AU4" s="26">
        <f>晤桥现金流表!AU68</f>
        <v>0</v>
      </c>
      <c r="AV4" s="26">
        <f>晤桥现金流表!AV68</f>
        <v>0</v>
      </c>
      <c r="AW4" s="26">
        <f>晤桥现金流表!AW68</f>
        <v>0</v>
      </c>
      <c r="AX4" s="26">
        <f>晤桥现金流表!AX68</f>
        <v>0</v>
      </c>
      <c r="AY4" s="26">
        <f>晤桥现金流表!AY68</f>
        <v>0</v>
      </c>
      <c r="AZ4" s="26">
        <f>晤桥现金流表!AZ68</f>
        <v>0</v>
      </c>
      <c r="BA4" s="26">
        <f>晤桥现金流表!BA68</f>
        <v>0</v>
      </c>
      <c r="BB4" s="26">
        <f>晤桥现金流表!BB68</f>
        <v>0</v>
      </c>
      <c r="BC4" s="26">
        <f>晤桥现金流表!BC68</f>
        <v>0</v>
      </c>
      <c r="BD4" s="26">
        <f>晤桥现金流表!BD68</f>
        <v>0</v>
      </c>
      <c r="BE4" s="26">
        <f>晤桥现金流表!BE68</f>
        <v>0</v>
      </c>
      <c r="BF4" s="26">
        <f>晤桥现金流表!BF68</f>
        <v>0</v>
      </c>
      <c r="BG4" s="26">
        <f>晤桥现金流表!BG68</f>
        <v>0</v>
      </c>
      <c r="BH4" s="26">
        <f>晤桥现金流表!BH68</f>
        <v>0</v>
      </c>
      <c r="BI4" s="26">
        <f>晤桥现金流表!BI68</f>
        <v>0</v>
      </c>
      <c r="BJ4" s="26">
        <f>晤桥现金流表!BJ68</f>
        <v>0</v>
      </c>
      <c r="BK4" s="26">
        <f>晤桥现金流表!BK68</f>
        <v>0</v>
      </c>
      <c r="BL4" s="26">
        <f>晤桥现金流表!BL68</f>
        <v>0</v>
      </c>
      <c r="BM4" s="26">
        <f>晤桥现金流表!BM68</f>
        <v>0</v>
      </c>
      <c r="BN4" s="26">
        <f>晤桥现金流表!BN68</f>
        <v>0</v>
      </c>
      <c r="BO4" s="26">
        <f>晤桥现金流表!BO68</f>
        <v>0</v>
      </c>
      <c r="BP4" s="26">
        <f>晤桥现金流表!BP68</f>
        <v>0</v>
      </c>
      <c r="BQ4" s="26">
        <f>晤桥现金流表!BQ68</f>
        <v>0</v>
      </c>
      <c r="BR4" s="26">
        <f>晤桥现金流表!BR68</f>
        <v>0</v>
      </c>
      <c r="BS4" s="26">
        <f>晤桥现金流表!BS68</f>
        <v>0</v>
      </c>
      <c r="BT4" s="26">
        <f>晤桥现金流表!BT68</f>
        <v>0</v>
      </c>
      <c r="BU4" s="26">
        <f>晤桥现金流表!BU68</f>
        <v>0</v>
      </c>
      <c r="BV4" s="26">
        <f>晤桥现金流表!BV68</f>
        <v>0</v>
      </c>
      <c r="BW4" s="26">
        <f>晤桥现金流表!BW68</f>
        <v>0</v>
      </c>
      <c r="BX4" s="26">
        <f>晤桥现金流表!BX68</f>
        <v>0</v>
      </c>
      <c r="BY4" s="26">
        <f>晤桥现金流表!BY68</f>
        <v>0</v>
      </c>
      <c r="BZ4" s="26">
        <f>晤桥现金流表!BZ68</f>
        <v>0</v>
      </c>
      <c r="CA4" s="26">
        <f>晤桥现金流表!CA68</f>
        <v>0</v>
      </c>
      <c r="CB4" s="26">
        <f>晤桥现金流表!CB68</f>
        <v>0</v>
      </c>
      <c r="CC4" s="26">
        <f>晤桥现金流表!CC68</f>
        <v>0</v>
      </c>
      <c r="CD4" s="26">
        <f>晤桥现金流表!CD68</f>
        <v>0</v>
      </c>
      <c r="CE4" s="26">
        <f>晤桥现金流表!CE68</f>
        <v>0</v>
      </c>
      <c r="CF4" s="26">
        <f>晤桥现金流表!CF68</f>
        <v>0</v>
      </c>
      <c r="CG4" s="26">
        <f>晤桥现金流表!CG68</f>
        <v>0</v>
      </c>
      <c r="CH4" s="26">
        <f>晤桥现金流表!CH68</f>
        <v>0</v>
      </c>
      <c r="CI4" s="26">
        <f>晤桥现金流表!CI68</f>
        <v>0</v>
      </c>
      <c r="CJ4" s="26">
        <f>晤桥现金流表!CJ68</f>
        <v>0</v>
      </c>
      <c r="CK4" s="26">
        <f>晤桥现金流表!CK68</f>
        <v>0</v>
      </c>
      <c r="CL4" s="26">
        <f>晤桥现金流表!CL68</f>
        <v>0</v>
      </c>
      <c r="CM4" s="26">
        <f>晤桥现金流表!CM68</f>
        <v>0</v>
      </c>
      <c r="CN4" s="26">
        <f>晤桥现金流表!CN68</f>
        <v>0</v>
      </c>
      <c r="CO4" s="26">
        <f>晤桥现金流表!CO68</f>
        <v>0</v>
      </c>
      <c r="CP4" s="26">
        <f>晤桥现金流表!CP68</f>
        <v>0</v>
      </c>
      <c r="CQ4" s="26">
        <f>晤桥现金流表!CQ68</f>
        <v>0</v>
      </c>
      <c r="CR4" s="26">
        <f>晤桥现金流表!CR68</f>
        <v>0</v>
      </c>
      <c r="CS4" s="26">
        <f>晤桥现金流表!CS68</f>
        <v>0</v>
      </c>
      <c r="CT4" s="26">
        <f>晤桥现金流表!CT68</f>
        <v>0</v>
      </c>
      <c r="CU4" s="26">
        <f>晤桥现金流表!CU68</f>
        <v>0</v>
      </c>
      <c r="CV4" s="26">
        <f>晤桥现金流表!CV68</f>
        <v>0</v>
      </c>
      <c r="CW4" s="26">
        <f>晤桥现金流表!CW68</f>
        <v>0</v>
      </c>
      <c r="CX4" s="26">
        <f>晤桥现金流表!CX68</f>
        <v>0</v>
      </c>
      <c r="CY4" s="26">
        <f>晤桥现金流表!CY68</f>
        <v>0</v>
      </c>
      <c r="CZ4" s="26">
        <f>晤桥现金流表!CZ68</f>
        <v>0</v>
      </c>
      <c r="DA4" s="26">
        <f>晤桥现金流表!DA68</f>
        <v>0</v>
      </c>
      <c r="DB4" s="26">
        <f>晤桥现金流表!DB68</f>
        <v>0</v>
      </c>
      <c r="DC4" s="26">
        <f>晤桥现金流表!DC68</f>
        <v>0</v>
      </c>
      <c r="DD4" s="26">
        <f>晤桥现金流表!DD68</f>
        <v>0</v>
      </c>
      <c r="DE4" s="26">
        <f>晤桥现金流表!DE68</f>
        <v>0</v>
      </c>
      <c r="DF4" s="26">
        <f>晤桥现金流表!DF68</f>
        <v>0</v>
      </c>
      <c r="DG4" s="26">
        <f>晤桥现金流表!DG68</f>
        <v>0</v>
      </c>
      <c r="DH4" s="26">
        <f>晤桥现金流表!DH68</f>
        <v>0</v>
      </c>
      <c r="DI4" s="26">
        <f>晤桥现金流表!DI68</f>
        <v>0</v>
      </c>
      <c r="DJ4" s="26">
        <f>晤桥现金流表!DJ68</f>
        <v>0</v>
      </c>
      <c r="DK4" s="26">
        <f>晤桥现金流表!DK68</f>
        <v>0</v>
      </c>
      <c r="DL4" s="26">
        <f>晤桥现金流表!DL68</f>
        <v>0</v>
      </c>
      <c r="DM4" s="26">
        <f>晤桥现金流表!DM68</f>
        <v>0</v>
      </c>
      <c r="DN4" s="26">
        <f>晤桥现金流表!DN68</f>
        <v>0</v>
      </c>
      <c r="DO4" s="26">
        <f>晤桥现金流表!DO68</f>
        <v>0</v>
      </c>
      <c r="DP4" s="26">
        <f>晤桥现金流表!DP68</f>
        <v>0</v>
      </c>
      <c r="DQ4" s="26">
        <f>晤桥现金流表!DQ68</f>
        <v>0</v>
      </c>
      <c r="DR4" s="26">
        <f>晤桥现金流表!DR68</f>
        <v>0</v>
      </c>
      <c r="DS4" s="26">
        <f>晤桥现金流表!DS68</f>
        <v>0</v>
      </c>
      <c r="DT4" s="26">
        <f>晤桥现金流表!DT68</f>
        <v>0</v>
      </c>
      <c r="DU4" s="26">
        <f>晤桥现金流表!DU68</f>
        <v>0</v>
      </c>
      <c r="DV4" s="26">
        <f>晤桥现金流表!DV68</f>
        <v>0</v>
      </c>
      <c r="DW4" s="26">
        <f>晤桥现金流表!DW68</f>
        <v>0</v>
      </c>
      <c r="DX4" s="26">
        <f>晤桥现金流表!DX68</f>
        <v>0</v>
      </c>
      <c r="DY4" s="26">
        <f>晤桥现金流表!DY68</f>
        <v>0</v>
      </c>
      <c r="DZ4" s="26">
        <f>晤桥现金流表!DZ68</f>
        <v>0</v>
      </c>
      <c r="EA4" s="26">
        <f>晤桥现金流表!EA68</f>
        <v>0</v>
      </c>
      <c r="EB4" s="26">
        <f>晤桥现金流表!EB68</f>
        <v>0</v>
      </c>
      <c r="EC4" s="26">
        <f>晤桥现金流表!EC68</f>
        <v>0</v>
      </c>
      <c r="ED4" s="26">
        <f>晤桥现金流表!ED68</f>
        <v>0</v>
      </c>
      <c r="EE4" s="26">
        <f>晤桥现金流表!EE68</f>
        <v>0</v>
      </c>
      <c r="EF4" s="26">
        <f>晤桥现金流表!EF68</f>
        <v>0</v>
      </c>
      <c r="EG4" s="26">
        <f>晤桥现金流表!EG68</f>
        <v>0</v>
      </c>
      <c r="EH4" s="26">
        <f>晤桥现金流表!EH68</f>
        <v>0</v>
      </c>
      <c r="EI4" s="26">
        <f>晤桥现金流表!EI68</f>
        <v>0</v>
      </c>
      <c r="EJ4" s="26">
        <f>晤桥现金流表!EJ68</f>
        <v>0</v>
      </c>
      <c r="EK4" s="26">
        <f>晤桥现金流表!EK68</f>
        <v>0</v>
      </c>
      <c r="EL4" s="26">
        <f>晤桥现金流表!EL68</f>
        <v>0</v>
      </c>
      <c r="EM4" s="26">
        <f>晤桥现金流表!EM68</f>
        <v>0</v>
      </c>
      <c r="EN4" s="26">
        <f>晤桥现金流表!EN68</f>
        <v>0</v>
      </c>
      <c r="EO4" s="26">
        <f>晤桥现金流表!EO68</f>
        <v>0</v>
      </c>
      <c r="EP4" s="26">
        <f>晤桥现金流表!EP68</f>
        <v>0</v>
      </c>
      <c r="EQ4" s="26">
        <f>晤桥现金流表!EQ68</f>
        <v>0</v>
      </c>
      <c r="ER4" s="26">
        <f>晤桥现金流表!ER68</f>
        <v>0</v>
      </c>
      <c r="ES4" s="26">
        <f>晤桥现金流表!ES68</f>
        <v>0</v>
      </c>
      <c r="ET4" s="26">
        <f>晤桥现金流表!ET68</f>
        <v>0</v>
      </c>
      <c r="EU4" s="26">
        <f>晤桥现金流表!EU68</f>
        <v>0</v>
      </c>
      <c r="EV4" s="26">
        <f>晤桥现金流表!EV68</f>
        <v>0</v>
      </c>
      <c r="EW4" s="513">
        <f ca="1">晤桥现金流表!EW68</f>
        <v>682329903.89216936</v>
      </c>
      <c r="EX4" s="26">
        <f>晤桥现金流表!EX68</f>
        <v>0</v>
      </c>
      <c r="EY4" s="26">
        <f>晤桥现金流表!EY68</f>
        <v>0</v>
      </c>
      <c r="EZ4" s="26">
        <f>晤桥现金流表!EZ68</f>
        <v>0</v>
      </c>
      <c r="FA4" s="26">
        <f>晤桥现金流表!FA68</f>
        <v>0</v>
      </c>
      <c r="FB4" s="26">
        <f>晤桥现金流表!FB68</f>
        <v>0</v>
      </c>
      <c r="FC4" s="26">
        <f>晤桥现金流表!FC68</f>
        <v>0</v>
      </c>
      <c r="FD4" s="26">
        <f>晤桥现金流表!FD68</f>
        <v>0</v>
      </c>
      <c r="FE4" s="26">
        <f>晤桥现金流表!FE68</f>
        <v>0</v>
      </c>
      <c r="FF4" s="26">
        <f>晤桥现金流表!FF68</f>
        <v>0</v>
      </c>
      <c r="FG4" s="26">
        <f>晤桥现金流表!FG68</f>
        <v>0</v>
      </c>
      <c r="FH4" s="26">
        <f>晤桥现金流表!FH68</f>
        <v>0</v>
      </c>
      <c r="FI4" s="26">
        <f>晤桥现金流表!FI68</f>
        <v>0</v>
      </c>
      <c r="FJ4" s="26">
        <f>晤桥现金流表!FJ68</f>
        <v>0</v>
      </c>
      <c r="FK4" s="26">
        <f>晤桥现金流表!FK68</f>
        <v>0</v>
      </c>
      <c r="FL4" s="26">
        <f>晤桥现金流表!FL68</f>
        <v>0</v>
      </c>
      <c r="FM4" s="26">
        <f>晤桥现金流表!FM68</f>
        <v>0</v>
      </c>
      <c r="FN4" s="26">
        <f>晤桥现金流表!FN68</f>
        <v>0</v>
      </c>
      <c r="FO4" s="26">
        <f>晤桥现金流表!FO68</f>
        <v>0</v>
      </c>
      <c r="FP4" s="26">
        <f>晤桥现金流表!FP68</f>
        <v>0</v>
      </c>
      <c r="FQ4" s="26">
        <f>晤桥现金流表!FQ68</f>
        <v>0</v>
      </c>
      <c r="FR4" s="26">
        <f>晤桥现金流表!FR68</f>
        <v>0</v>
      </c>
      <c r="FS4" s="26">
        <f>晤桥现金流表!FS68</f>
        <v>0</v>
      </c>
      <c r="FT4" s="26">
        <f>晤桥现金流表!FT68</f>
        <v>0</v>
      </c>
      <c r="FU4" s="26">
        <f>晤桥现金流表!FU68</f>
        <v>0</v>
      </c>
      <c r="FV4" s="26">
        <f>晤桥现金流表!FV68</f>
        <v>0</v>
      </c>
      <c r="FW4" s="26">
        <f>晤桥现金流表!FW68</f>
        <v>0</v>
      </c>
      <c r="FX4" s="26">
        <f>晤桥现金流表!FX68</f>
        <v>0</v>
      </c>
      <c r="FY4" s="26">
        <f>晤桥现金流表!FY68</f>
        <v>0</v>
      </c>
      <c r="FZ4" s="26">
        <f>晤桥现金流表!FZ68</f>
        <v>0</v>
      </c>
      <c r="GA4" s="26">
        <f>晤桥现金流表!GA68</f>
        <v>0</v>
      </c>
      <c r="GB4" s="26">
        <f>晤桥现金流表!GB68</f>
        <v>0</v>
      </c>
      <c r="GC4" s="26">
        <f>晤桥现金流表!GC68</f>
        <v>0</v>
      </c>
      <c r="GD4" s="26">
        <f>晤桥现金流表!GD68</f>
        <v>0</v>
      </c>
      <c r="GE4" s="26">
        <f>晤桥现金流表!GE68</f>
        <v>0</v>
      </c>
      <c r="GF4" s="26">
        <f>晤桥现金流表!GF68</f>
        <v>0</v>
      </c>
      <c r="GG4" s="26">
        <f>晤桥现金流表!GG68</f>
        <v>0</v>
      </c>
      <c r="GH4" s="26">
        <f>晤桥现金流表!GH68</f>
        <v>0</v>
      </c>
      <c r="GI4" s="26">
        <f>晤桥现金流表!GI68</f>
        <v>0</v>
      </c>
      <c r="GJ4" s="26">
        <f>晤桥现金流表!GJ68</f>
        <v>0</v>
      </c>
      <c r="GK4" s="26">
        <f>晤桥现金流表!GK68</f>
        <v>0</v>
      </c>
      <c r="GL4" s="26">
        <f>晤桥现金流表!GL68</f>
        <v>0</v>
      </c>
      <c r="GM4" s="26">
        <f>晤桥现金流表!GM68</f>
        <v>0</v>
      </c>
      <c r="GN4" s="26">
        <f>晤桥现金流表!GN68</f>
        <v>0</v>
      </c>
      <c r="GO4" s="26">
        <f>晤桥现金流表!GO68</f>
        <v>0</v>
      </c>
      <c r="GP4" s="26">
        <f>晤桥现金流表!GP68</f>
        <v>0</v>
      </c>
      <c r="GQ4" s="26">
        <f>晤桥现金流表!GQ68</f>
        <v>0</v>
      </c>
      <c r="GR4" s="26">
        <f>晤桥现金流表!GR68</f>
        <v>0</v>
      </c>
      <c r="GS4" s="26">
        <f>晤桥现金流表!GS68</f>
        <v>0</v>
      </c>
      <c r="GT4" s="26">
        <f>晤桥现金流表!GT68</f>
        <v>0</v>
      </c>
      <c r="GU4" s="26">
        <f>晤桥现金流表!GU68</f>
        <v>0</v>
      </c>
      <c r="GV4" s="26">
        <f>晤桥现金流表!GV68</f>
        <v>0</v>
      </c>
      <c r="GW4" s="26">
        <f>晤桥现金流表!GW68</f>
        <v>0</v>
      </c>
      <c r="GX4" s="26">
        <f>晤桥现金流表!GX68</f>
        <v>0</v>
      </c>
      <c r="GY4" s="26">
        <f>晤桥现金流表!GY68</f>
        <v>0</v>
      </c>
      <c r="GZ4" s="26">
        <f>晤桥现金流表!GZ68</f>
        <v>0</v>
      </c>
      <c r="HA4" s="26">
        <f>晤桥现金流表!HA68</f>
        <v>0</v>
      </c>
      <c r="HB4" s="26">
        <f>晤桥现金流表!HB68</f>
        <v>0</v>
      </c>
      <c r="HC4" s="26">
        <f>晤桥现金流表!HC68</f>
        <v>0</v>
      </c>
      <c r="HD4" s="26">
        <f>晤桥现金流表!HD68</f>
        <v>0</v>
      </c>
      <c r="HE4" s="26">
        <f>晤桥现金流表!HE68</f>
        <v>0</v>
      </c>
      <c r="HF4" s="26">
        <f>晤桥现金流表!HF68</f>
        <v>0</v>
      </c>
    </row>
    <row r="5" spans="2:214" ht="14.25">
      <c r="B5" s="360" t="s">
        <v>414</v>
      </c>
      <c r="D5" s="26">
        <f ca="1">晤桥现金流表!D42</f>
        <v>1666666.6666666667</v>
      </c>
      <c r="E5" s="26">
        <f ca="1">晤桥现金流表!E42</f>
        <v>1666666.6666666667</v>
      </c>
      <c r="F5" s="26">
        <f ca="1">晤桥现金流表!F42</f>
        <v>1666666.6666666667</v>
      </c>
      <c r="G5" s="26">
        <f ca="1">晤桥现金流表!G42</f>
        <v>1666666.6666666667</v>
      </c>
      <c r="H5" s="26">
        <f ca="1">晤桥现金流表!H42</f>
        <v>1666666.6666666667</v>
      </c>
      <c r="I5" s="26">
        <f ca="1">晤桥现金流表!I42</f>
        <v>1466666.6666666667</v>
      </c>
      <c r="J5" s="26">
        <f ca="1">晤桥现金流表!J42</f>
        <v>833333.33333333337</v>
      </c>
      <c r="K5" s="26">
        <f ca="1">晤桥现金流表!K42</f>
        <v>833333.33333333337</v>
      </c>
      <c r="L5" s="26">
        <f ca="1">晤桥现金流表!L42</f>
        <v>833333.33333333337</v>
      </c>
      <c r="M5" s="26">
        <f ca="1">晤桥现金流表!M42</f>
        <v>833333.33333333337</v>
      </c>
      <c r="N5" s="26">
        <f ca="1">晤桥现金流表!N42</f>
        <v>833333.33333333337</v>
      </c>
      <c r="O5" s="26">
        <f ca="1">晤桥现金流表!O42</f>
        <v>833333.33333333337</v>
      </c>
      <c r="P5" s="26">
        <f ca="1">晤桥现金流表!P42</f>
        <v>833333.33333333337</v>
      </c>
      <c r="Q5" s="26">
        <f ca="1">晤桥现金流表!Q42</f>
        <v>833333.33333333337</v>
      </c>
      <c r="R5" s="26">
        <f ca="1">晤桥现金流表!R42</f>
        <v>833333.33333333337</v>
      </c>
      <c r="S5" s="26">
        <f ca="1">晤桥现金流表!S42</f>
        <v>833333.33333333337</v>
      </c>
      <c r="T5" s="26">
        <f ca="1">晤桥现金流表!T42</f>
        <v>833333.33333333337</v>
      </c>
      <c r="U5" s="26">
        <f ca="1">晤桥现金流表!U42</f>
        <v>633333.33333333337</v>
      </c>
      <c r="V5" s="26">
        <f ca="1">晤桥现金流表!V42</f>
        <v>833333.33333333337</v>
      </c>
      <c r="W5" s="26">
        <f ca="1">晤桥现金流表!W42</f>
        <v>833333.33333333337</v>
      </c>
      <c r="X5" s="26">
        <f ca="1">晤桥现金流表!X42</f>
        <v>833333.33333333337</v>
      </c>
      <c r="Y5" s="26">
        <f ca="1">晤桥现金流表!Y42</f>
        <v>833333.33333333337</v>
      </c>
      <c r="Z5" s="26">
        <f ca="1">晤桥现金流表!Z42</f>
        <v>833333.33333333337</v>
      </c>
      <c r="AA5" s="26">
        <f ca="1">晤桥现金流表!AA42</f>
        <v>833333.33333333337</v>
      </c>
      <c r="AB5" s="26">
        <f ca="1">晤桥现金流表!AB42</f>
        <v>833333.33333333337</v>
      </c>
      <c r="AC5" s="26">
        <f ca="1">晤桥现金流表!AC42</f>
        <v>833333.33333333337</v>
      </c>
      <c r="AD5" s="26">
        <f ca="1">晤桥现金流表!AD42</f>
        <v>833333.33333333337</v>
      </c>
      <c r="AE5" s="26">
        <f ca="1">晤桥现金流表!AE42</f>
        <v>833333.33333333337</v>
      </c>
      <c r="AF5" s="26">
        <f ca="1">晤桥现金流表!AF42</f>
        <v>833333.33333333337</v>
      </c>
      <c r="AG5" s="26">
        <f ca="1">晤桥现金流表!AG42</f>
        <v>633333.33333333337</v>
      </c>
      <c r="AH5" s="26">
        <f ca="1">晤桥现金流表!AH42</f>
        <v>833333.33333333337</v>
      </c>
      <c r="AI5" s="26">
        <f ca="1">晤桥现金流表!AI42</f>
        <v>833333.33333333337</v>
      </c>
      <c r="AJ5" s="26">
        <f ca="1">晤桥现金流表!AJ42</f>
        <v>833333.33333333337</v>
      </c>
      <c r="AK5" s="26">
        <f ca="1">晤桥现金流表!AK42</f>
        <v>833333.33333333337</v>
      </c>
      <c r="AL5" s="26">
        <f ca="1">晤桥现金流表!AL42</f>
        <v>833333.33333333337</v>
      </c>
      <c r="AM5" s="26">
        <f ca="1">晤桥现金流表!AM42</f>
        <v>833333.33333333337</v>
      </c>
      <c r="AN5" s="26">
        <f ca="1">晤桥现金流表!AN42</f>
        <v>833333.33333333337</v>
      </c>
      <c r="AO5" s="26">
        <f ca="1">晤桥现金流表!AO42</f>
        <v>833333.33333333337</v>
      </c>
      <c r="AP5" s="26">
        <f ca="1">晤桥现金流表!AP42</f>
        <v>833333.33333333337</v>
      </c>
      <c r="AQ5" s="26">
        <f ca="1">晤桥现金流表!AQ42</f>
        <v>833333.33333333337</v>
      </c>
      <c r="AR5" s="26">
        <f ca="1">晤桥现金流表!AR42</f>
        <v>833333.33333333337</v>
      </c>
      <c r="AS5" s="26">
        <f ca="1">晤桥现金流表!AS42</f>
        <v>633333.33333333337</v>
      </c>
      <c r="AT5" s="26">
        <f ca="1">晤桥现金流表!AT42</f>
        <v>833333.33333333337</v>
      </c>
      <c r="AU5" s="26">
        <f ca="1">晤桥现金流表!AU42</f>
        <v>833333.33333333337</v>
      </c>
      <c r="AV5" s="26">
        <f ca="1">晤桥现金流表!AV42</f>
        <v>833333.33333333337</v>
      </c>
      <c r="AW5" s="26">
        <f ca="1">晤桥现金流表!AW42</f>
        <v>833333.33333333337</v>
      </c>
      <c r="AX5" s="26">
        <f ca="1">晤桥现金流表!AX42</f>
        <v>833333.33333333337</v>
      </c>
      <c r="AY5" s="26">
        <f ca="1">晤桥现金流表!AY42</f>
        <v>833333.33333333337</v>
      </c>
      <c r="AZ5" s="26">
        <f ca="1">晤桥现金流表!AZ42</f>
        <v>833333.33333333337</v>
      </c>
      <c r="BA5" s="26">
        <f ca="1">晤桥现金流表!BA42</f>
        <v>833333.33333333337</v>
      </c>
      <c r="BB5" s="26">
        <f ca="1">晤桥现金流表!BB42</f>
        <v>833333.33333333337</v>
      </c>
      <c r="BC5" s="26">
        <f ca="1">晤桥现金流表!BC42</f>
        <v>833333.33333333337</v>
      </c>
      <c r="BD5" s="26">
        <f ca="1">晤桥现金流表!BD42</f>
        <v>833333.33333333337</v>
      </c>
      <c r="BE5" s="26">
        <f ca="1">晤桥现金流表!BE42</f>
        <v>633333.33333333337</v>
      </c>
      <c r="BF5" s="26">
        <f ca="1">晤桥现金流表!BF42</f>
        <v>833333.33333333337</v>
      </c>
      <c r="BG5" s="26">
        <f ca="1">晤桥现金流表!BG42</f>
        <v>833333.33333333337</v>
      </c>
      <c r="BH5" s="26">
        <f ca="1">晤桥现金流表!BH42</f>
        <v>833333.33333333337</v>
      </c>
      <c r="BI5" s="26">
        <f ca="1">晤桥现金流表!BI42</f>
        <v>833333.33333333337</v>
      </c>
      <c r="BJ5" s="26">
        <f ca="1">晤桥现金流表!BJ42</f>
        <v>833333.33333333337</v>
      </c>
      <c r="BK5" s="26">
        <f ca="1">晤桥现金流表!BK42</f>
        <v>833333.33333333337</v>
      </c>
      <c r="BL5" s="26">
        <f ca="1">晤桥现金流表!BL42</f>
        <v>833333.33333333337</v>
      </c>
      <c r="BM5" s="26">
        <f ca="1">晤桥现金流表!BM42</f>
        <v>833333.33333333337</v>
      </c>
      <c r="BN5" s="26">
        <f ca="1">晤桥现金流表!BN42</f>
        <v>833333.33333333337</v>
      </c>
      <c r="BO5" s="26">
        <f ca="1">晤桥现金流表!BO42</f>
        <v>833333.33333333337</v>
      </c>
      <c r="BP5" s="26">
        <f ca="1">晤桥现金流表!BP42</f>
        <v>833333.33333333337</v>
      </c>
      <c r="BQ5" s="26">
        <f ca="1">晤桥现金流表!BQ42</f>
        <v>633333.33333333337</v>
      </c>
      <c r="BR5" s="26">
        <f ca="1">晤桥现金流表!BR42</f>
        <v>833333.33333333337</v>
      </c>
      <c r="BS5" s="26">
        <f ca="1">晤桥现金流表!BS42</f>
        <v>833333.33333333337</v>
      </c>
      <c r="BT5" s="26">
        <f ca="1">晤桥现金流表!BT42</f>
        <v>833333.33333333337</v>
      </c>
      <c r="BU5" s="26">
        <f ca="1">晤桥现金流表!BU42</f>
        <v>833333.33333333337</v>
      </c>
      <c r="BV5" s="26">
        <f ca="1">晤桥现金流表!BV42</f>
        <v>833333.33333333337</v>
      </c>
      <c r="BW5" s="26">
        <f ca="1">晤桥现金流表!BW42</f>
        <v>833333.33333333337</v>
      </c>
      <c r="BX5" s="26">
        <f ca="1">晤桥现金流表!BX42</f>
        <v>833333.33333333337</v>
      </c>
      <c r="BY5" s="26">
        <f ca="1">晤桥现金流表!BY42</f>
        <v>833333.33333333337</v>
      </c>
      <c r="BZ5" s="26">
        <f ca="1">晤桥现金流表!BZ42</f>
        <v>-7938447.7010023445</v>
      </c>
      <c r="CA5" s="26">
        <f ca="1">晤桥现金流表!CA42</f>
        <v>-945384.54860065051</v>
      </c>
      <c r="CB5" s="26">
        <f ca="1">晤桥现金流表!CB42</f>
        <v>-888324.42451682722</v>
      </c>
      <c r="CC5" s="26">
        <f ca="1">晤桥现金流表!CC42</f>
        <v>-1286233.4964034881</v>
      </c>
      <c r="CD5" s="26">
        <f ca="1">晤桥现金流表!CD42</f>
        <v>37941.001382876966</v>
      </c>
      <c r="CE5" s="26">
        <f ca="1">晤桥现金流表!CE42</f>
        <v>7316.1620957612949</v>
      </c>
      <c r="CF5" s="26">
        <f ca="1">晤桥现金流表!CF42</f>
        <v>7082.9052828691392</v>
      </c>
      <c r="CG5" s="26">
        <f ca="1">晤桥现金流表!CG42</f>
        <v>128087.75637284097</v>
      </c>
      <c r="CH5" s="26">
        <f ca="1">晤桥现金流表!CH42</f>
        <v>147663.14044288555</v>
      </c>
      <c r="CI5" s="26">
        <f ca="1">晤桥现金流表!CI42</f>
        <v>167238.52451293028</v>
      </c>
      <c r="CJ5" s="26">
        <f ca="1">晤桥现金流表!CJ42</f>
        <v>683582.3319795056</v>
      </c>
      <c r="CK5" s="26">
        <f ca="1">晤桥现金流表!CK42</f>
        <v>703157.71604955022</v>
      </c>
      <c r="CL5" s="26">
        <f ca="1">晤桥现金流表!CL42</f>
        <v>751866.70941229817</v>
      </c>
      <c r="CM5" s="26">
        <f ca="1">晤桥现金流表!CM42</f>
        <v>834362.7329501661</v>
      </c>
      <c r="CN5" s="26">
        <f ca="1">晤桥现金流表!CN42</f>
        <v>846019.35965084261</v>
      </c>
      <c r="CO5" s="26">
        <f ca="1">晤桥现金流表!CO42</f>
        <v>541223.06182762003</v>
      </c>
      <c r="CP5" s="26">
        <f ca="1">晤桥现金流表!CP42</f>
        <v>854894.43801508658</v>
      </c>
      <c r="CQ5" s="26">
        <f ca="1">晤桥现金流表!CQ42</f>
        <v>854894.43801508658</v>
      </c>
      <c r="CR5" s="26">
        <f ca="1">晤桥现金流表!CR42</f>
        <v>854894.43801508658</v>
      </c>
      <c r="CS5" s="26">
        <f ca="1">晤桥现金流表!CS42</f>
        <v>854894.43801508658</v>
      </c>
      <c r="CT5" s="26">
        <f ca="1">晤桥现金流表!CT42</f>
        <v>854894.43801508658</v>
      </c>
      <c r="CU5" s="26">
        <f ca="1">晤桥现金流表!CU42</f>
        <v>854894.43801508658</v>
      </c>
      <c r="CV5" s="26">
        <f ca="1">晤桥现金流表!CV42</f>
        <v>854894.43801508658</v>
      </c>
      <c r="CW5" s="26">
        <f ca="1">晤桥现金流表!CW42</f>
        <v>854894.43801508658</v>
      </c>
      <c r="CX5" s="26">
        <f ca="1">晤桥现金流表!CX42</f>
        <v>637136.91641411791</v>
      </c>
      <c r="CY5" s="26">
        <f ca="1">晤桥现金流表!CY42</f>
        <v>861588.89825677779</v>
      </c>
      <c r="CZ5" s="26">
        <f ca="1">晤桥现金流表!CZ42</f>
        <v>939969.6410608117</v>
      </c>
      <c r="DA5" s="26">
        <f ca="1">晤桥现金流表!DA42</f>
        <v>534490.77974832291</v>
      </c>
      <c r="DB5" s="26">
        <f ca="1">晤桥现金流表!DB42</f>
        <v>952292.5455466141</v>
      </c>
      <c r="DC5" s="26">
        <f ca="1">晤桥现金流表!DC42</f>
        <v>952292.5455466141</v>
      </c>
      <c r="DD5" s="26">
        <f ca="1">晤桥现金流表!DD42</f>
        <v>952292.5455466141</v>
      </c>
      <c r="DE5" s="26">
        <f ca="1">晤桥现金流表!DE42</f>
        <v>952292.5455466141</v>
      </c>
      <c r="DF5" s="26">
        <f ca="1">晤桥现金流表!DF42</f>
        <v>952292.5455466141</v>
      </c>
      <c r="DG5" s="26">
        <f ca="1">晤桥现金流表!DG42</f>
        <v>952292.5455466141</v>
      </c>
      <c r="DH5" s="26">
        <f ca="1">晤桥现金流表!DH42</f>
        <v>952292.5455466141</v>
      </c>
      <c r="DI5" s="26">
        <f ca="1">晤桥现金流表!DI42</f>
        <v>952292.5455466141</v>
      </c>
      <c r="DJ5" s="26">
        <f ca="1">晤桥现金流表!DJ42</f>
        <v>498553.90796940844</v>
      </c>
      <c r="DK5" s="26">
        <f ca="1">晤桥现金流表!DK42</f>
        <v>893104.57691072091</v>
      </c>
      <c r="DL5" s="26">
        <f ca="1">晤桥现金流表!DL42</f>
        <v>893104.57691072091</v>
      </c>
      <c r="DM5" s="26">
        <f ca="1">晤桥现金流表!DM42</f>
        <v>622287.02087233844</v>
      </c>
      <c r="DN5" s="26">
        <f ca="1">晤桥现金流表!DN42</f>
        <v>1054294.5898559899</v>
      </c>
      <c r="DO5" s="26">
        <f ca="1">晤桥现金流表!DO42</f>
        <v>1054294.5898559899</v>
      </c>
      <c r="DP5" s="26">
        <f ca="1">晤桥现金流表!DP42</f>
        <v>1054294.5898559899</v>
      </c>
      <c r="DQ5" s="26">
        <f ca="1">晤桥现金流表!DQ42</f>
        <v>1054294.5898559899</v>
      </c>
      <c r="DR5" s="26">
        <f ca="1">晤桥现金流表!DR42</f>
        <v>1054294.5898559899</v>
      </c>
      <c r="DS5" s="26">
        <f ca="1">晤桥现金流表!DS42</f>
        <v>1054294.5898559899</v>
      </c>
      <c r="DT5" s="26">
        <f ca="1">晤桥现金流表!DT42</f>
        <v>1054294.5898559899</v>
      </c>
      <c r="DU5" s="26">
        <f ca="1">晤桥现金流表!DU42</f>
        <v>1054294.5898559899</v>
      </c>
      <c r="DV5" s="26">
        <f ca="1">晤桥现金流表!DV42</f>
        <v>-521031.47309696884</v>
      </c>
      <c r="DW5" s="26">
        <f ca="1">晤桥现金流表!DW42</f>
        <v>564612.40585250314</v>
      </c>
      <c r="DX5" s="26">
        <f ca="1">晤桥现金流表!DX42</f>
        <v>655142.16379116266</v>
      </c>
      <c r="DY5" s="26">
        <f ca="1">晤桥现金流表!DY42</f>
        <v>495750.93787102029</v>
      </c>
      <c r="DZ5" s="26">
        <f ca="1">晤桥现金流表!DZ42</f>
        <v>1155599.8355872696</v>
      </c>
      <c r="EA5" s="26">
        <f ca="1">晤桥现金流表!EA42</f>
        <v>1155599.8355872696</v>
      </c>
      <c r="EB5" s="26">
        <f ca="1">晤桥现金流表!EB42</f>
        <v>1155599.8355872696</v>
      </c>
      <c r="EC5" s="26">
        <f ca="1">晤桥现金流表!EC42</f>
        <v>1155599.8355872696</v>
      </c>
      <c r="ED5" s="26">
        <f ca="1">晤桥现金流表!ED42</f>
        <v>1155599.8355872696</v>
      </c>
      <c r="EE5" s="26">
        <f ca="1">晤桥现金流表!EE42</f>
        <v>1155599.8355872696</v>
      </c>
      <c r="EF5" s="26">
        <f ca="1">晤桥现金流表!EF42</f>
        <v>1155599.8355872696</v>
      </c>
      <c r="EG5" s="26">
        <f ca="1">晤桥现金流表!EG42</f>
        <v>1155599.8355872696</v>
      </c>
      <c r="EH5" s="26">
        <f ca="1">晤桥现金流表!EH42</f>
        <v>1153551.7294701918</v>
      </c>
      <c r="EI5" s="26">
        <f ca="1">晤桥现金流表!EI42</f>
        <v>1256636.0536414059</v>
      </c>
      <c r="EJ5" s="26">
        <f ca="1">晤桥现金流表!EJ42</f>
        <v>1256636.0536414059</v>
      </c>
      <c r="EK5" s="26">
        <f ca="1">晤桥现金流表!EK42</f>
        <v>784236.97362129111</v>
      </c>
      <c r="EL5" s="26">
        <f ca="1">晤桥现金流表!EL42</f>
        <v>1256636.0536414059</v>
      </c>
      <c r="EM5" s="26">
        <f ca="1">晤桥现金流表!EM42</f>
        <v>1256636.0536414059</v>
      </c>
      <c r="EN5" s="26">
        <f ca="1">晤桥现金流表!EN42</f>
        <v>1256636.0536414059</v>
      </c>
      <c r="EO5" s="26">
        <f ca="1">晤桥现金流表!EO42</f>
        <v>1256636.0536414059</v>
      </c>
      <c r="EP5" s="26">
        <f ca="1">晤桥现金流表!EP42</f>
        <v>1256636.0536414059</v>
      </c>
      <c r="EQ5" s="26">
        <f ca="1">晤桥现金流表!EQ42</f>
        <v>1256636.0536414059</v>
      </c>
      <c r="ER5" s="26">
        <f ca="1">晤桥现金流表!ER42</f>
        <v>1256636.0536414059</v>
      </c>
      <c r="ES5" s="26">
        <f ca="1">晤桥现金流表!ES42</f>
        <v>1256636.0536414059</v>
      </c>
      <c r="ET5" s="26">
        <f ca="1">晤桥现金流表!ET42</f>
        <v>508872.22536114231</v>
      </c>
      <c r="EU5" s="26">
        <f ca="1">晤桥现金流表!EU42</f>
        <v>1059550.4151219907</v>
      </c>
      <c r="EV5" s="26">
        <f ca="1">晤桥现金流表!EV42</f>
        <v>1087012.8693249258</v>
      </c>
      <c r="EW5" s="513">
        <f ca="1">晤桥现金流表!EW42</f>
        <v>767485.65440956224</v>
      </c>
      <c r="EX5" s="26">
        <f ca="1">晤桥现金流表!EX42</f>
        <v>3765141.775491606</v>
      </c>
      <c r="EY5" s="26">
        <f ca="1">晤桥现金流表!EY42</f>
        <v>3765141.775491606</v>
      </c>
      <c r="EZ5" s="26">
        <f ca="1">晤桥现金流表!EZ42</f>
        <v>3765141.775491606</v>
      </c>
      <c r="FA5" s="26">
        <f ca="1">晤桥现金流表!FA42</f>
        <v>3765141.775491606</v>
      </c>
      <c r="FB5" s="26">
        <f ca="1">晤桥现金流表!FB42</f>
        <v>3765141.775491606</v>
      </c>
      <c r="FC5" s="26">
        <f ca="1">晤桥现金流表!FC42</f>
        <v>3765141.775491606</v>
      </c>
      <c r="FD5" s="26">
        <f ca="1">晤桥现金流表!FD42</f>
        <v>3765141.775491606</v>
      </c>
      <c r="FE5" s="26">
        <f ca="1">晤桥现金流表!FE42</f>
        <v>3765141.775491606</v>
      </c>
      <c r="FF5" s="26">
        <f ca="1">晤桥现金流表!FF42</f>
        <v>3827580.7129947231</v>
      </c>
      <c r="FG5" s="26">
        <f ca="1">晤桥现金流表!FG42</f>
        <v>3911648.4317822927</v>
      </c>
      <c r="FH5" s="26">
        <f ca="1">晤桥现金流表!FH42</f>
        <v>3911648.4317822927</v>
      </c>
      <c r="FI5" s="26">
        <f ca="1">晤桥现金流表!FI42</f>
        <v>3911648.4317822927</v>
      </c>
      <c r="FJ5" s="26">
        <f ca="1">晤桥现金流表!FJ42</f>
        <v>3078315.0984489592</v>
      </c>
      <c r="FK5" s="26">
        <f ca="1">晤桥现金流表!FK42</f>
        <v>3078315.0984489592</v>
      </c>
      <c r="FL5" s="26">
        <f ca="1">晤桥现金流表!FL42</f>
        <v>3078315.0984489592</v>
      </c>
      <c r="FM5" s="26">
        <f ca="1">晤桥现金流表!FM42</f>
        <v>3078315.0984489592</v>
      </c>
      <c r="FN5" s="26">
        <f ca="1">晤桥现金流表!FN42</f>
        <v>3078315.0984489592</v>
      </c>
      <c r="FO5" s="26">
        <f ca="1">晤桥现金流表!FO42</f>
        <v>3078315.0984489592</v>
      </c>
      <c r="FP5" s="26">
        <f ca="1">晤桥现金流表!FP42</f>
        <v>3078315.0984489592</v>
      </c>
      <c r="FQ5" s="26">
        <f ca="1">晤桥现金流表!FQ42</f>
        <v>3078315.0984489592</v>
      </c>
      <c r="FR5" s="26">
        <f ca="1">晤桥现金流表!FR42</f>
        <v>307803.2174560547</v>
      </c>
      <c r="FS5" s="26">
        <f ca="1">晤桥现金流表!FS42</f>
        <v>307803.2174560547</v>
      </c>
      <c r="FT5" s="26">
        <f ca="1">晤桥现金流表!FT42</f>
        <v>307803.2174560547</v>
      </c>
      <c r="FU5" s="26">
        <f ca="1">晤桥现金流表!FU42</f>
        <v>2877934.7863270757</v>
      </c>
      <c r="FV5" s="26">
        <f ca="1">晤桥现金流表!FV42</f>
        <v>3213369.8445746009</v>
      </c>
      <c r="FW5" s="26">
        <f ca="1">晤桥现金流表!FW42</f>
        <v>3213369.8445746009</v>
      </c>
      <c r="FX5" s="26">
        <f ca="1">晤桥现金流表!FX42</f>
        <v>3213369.8445746009</v>
      </c>
      <c r="FY5" s="26">
        <f ca="1">晤桥现金流表!FY42</f>
        <v>3213369.8445746009</v>
      </c>
      <c r="FZ5" s="26">
        <f ca="1">晤桥现金流表!FZ42</f>
        <v>3213369.8445746009</v>
      </c>
      <c r="GA5" s="26">
        <f ca="1">晤桥现金流表!GA42</f>
        <v>3213369.8445746009</v>
      </c>
      <c r="GB5" s="26">
        <f ca="1">晤桥现金流表!GB42</f>
        <v>3213369.8445746009</v>
      </c>
      <c r="GC5" s="26">
        <f ca="1">晤桥现金流表!GC42</f>
        <v>3213369.8445746009</v>
      </c>
      <c r="GD5" s="26">
        <f ca="1">晤桥现金流表!GD42</f>
        <v>323193.37832885748</v>
      </c>
      <c r="GE5" s="26">
        <f ca="1">晤桥现金流表!GE42</f>
        <v>323193.37832885748</v>
      </c>
      <c r="GF5" s="26">
        <f ca="1">晤桥现金流表!GF42</f>
        <v>323193.37832885748</v>
      </c>
      <c r="GG5" s="26">
        <f ca="1">晤桥现金流表!GG42</f>
        <v>3361678.7357300073</v>
      </c>
      <c r="GH5" s="26">
        <f ca="1">晤桥现金流表!GH42</f>
        <v>3361678.7357300073</v>
      </c>
      <c r="GI5" s="26">
        <f ca="1">晤桥现金流表!GI42</f>
        <v>3361678.7357300073</v>
      </c>
      <c r="GJ5" s="26">
        <f ca="1">晤桥现金流表!GJ42</f>
        <v>3361678.7357300073</v>
      </c>
      <c r="GK5" s="26">
        <f ca="1">晤桥现金流表!GK42</f>
        <v>3361678.7357300073</v>
      </c>
      <c r="GL5" s="26">
        <f ca="1">晤桥现金流表!GL42</f>
        <v>3361678.7357300073</v>
      </c>
      <c r="GM5" s="26">
        <f ca="1">晤桥现金流表!GM42</f>
        <v>3361678.7357300073</v>
      </c>
      <c r="GN5" s="26">
        <f ca="1">晤桥现金流表!GN42</f>
        <v>3361678.7357300073</v>
      </c>
      <c r="GO5" s="26">
        <f ca="1">晤桥现金流表!GO42</f>
        <v>3361678.7357300073</v>
      </c>
      <c r="GP5" s="26">
        <f ca="1">晤桥现金流表!GP42</f>
        <v>339353.04724530032</v>
      </c>
      <c r="GQ5" s="26">
        <f ca="1">晤桥现金流表!GQ42</f>
        <v>339353.04724530032</v>
      </c>
      <c r="GR5" s="26">
        <f ca="1">晤桥现金流表!GR42</f>
        <v>339353.04724530032</v>
      </c>
      <c r="GS5" s="26">
        <f ca="1">晤桥现金流表!GS42</f>
        <v>339353.04724530032</v>
      </c>
      <c r="GT5" s="26">
        <f ca="1">晤桥现金流表!GT42</f>
        <v>339353.04724530032</v>
      </c>
      <c r="GU5" s="26">
        <f ca="1">晤桥现金流表!GU42</f>
        <v>339353.04724530032</v>
      </c>
      <c r="GV5" s="26">
        <f ca="1">晤桥现金流表!GV42</f>
        <v>3389676.5671600704</v>
      </c>
      <c r="GW5" s="26">
        <f ca="1">晤桥现金流表!GW42</f>
        <v>3389676.5671600704</v>
      </c>
      <c r="GX5" s="26">
        <f ca="1">晤桥现金流表!GX42</f>
        <v>3389676.5671600704</v>
      </c>
      <c r="GY5" s="26">
        <f>晤桥现金流表!GY42</f>
        <v>0</v>
      </c>
      <c r="GZ5" s="26">
        <f>晤桥现金流表!GZ42</f>
        <v>0</v>
      </c>
      <c r="HA5" s="26">
        <f>晤桥现金流表!HA42</f>
        <v>0</v>
      </c>
      <c r="HB5" s="26">
        <f>晤桥现金流表!HB42</f>
        <v>0</v>
      </c>
      <c r="HC5" s="26">
        <f>晤桥现金流表!HC42</f>
        <v>0</v>
      </c>
      <c r="HD5" s="26">
        <f>晤桥现金流表!HD42</f>
        <v>0</v>
      </c>
      <c r="HE5" s="26">
        <f>晤桥现金流表!HE42</f>
        <v>0</v>
      </c>
      <c r="HF5" s="26">
        <f>晤桥现金流表!HF42</f>
        <v>0</v>
      </c>
    </row>
    <row r="6" spans="2:214" ht="14.25">
      <c r="B6" s="360" t="s">
        <v>415</v>
      </c>
      <c r="D6" s="26">
        <f>'Capital Structure'!E45</f>
        <v>0</v>
      </c>
      <c r="E6" s="26">
        <f>'Capital Structure'!F45</f>
        <v>0</v>
      </c>
      <c r="F6" s="26">
        <f>'Capital Structure'!G45</f>
        <v>0</v>
      </c>
      <c r="G6" s="26">
        <f ca="1">'Capital Structure'!H45</f>
        <v>0</v>
      </c>
      <c r="H6" s="26">
        <f ca="1">'Capital Structure'!I45</f>
        <v>0</v>
      </c>
      <c r="I6" s="26">
        <f ca="1">'Capital Structure'!J45</f>
        <v>0</v>
      </c>
      <c r="J6" s="26">
        <f ca="1">'Capital Structure'!K45</f>
        <v>0</v>
      </c>
      <c r="K6" s="26">
        <f ca="1">'Capital Structure'!L45</f>
        <v>0</v>
      </c>
      <c r="L6" s="26">
        <f ca="1">'Capital Structure'!M45</f>
        <v>0</v>
      </c>
      <c r="M6" s="26">
        <f ca="1">'Capital Structure'!N45</f>
        <v>0</v>
      </c>
      <c r="N6" s="26">
        <f ca="1">'Capital Structure'!O45</f>
        <v>0</v>
      </c>
      <c r="O6" s="26">
        <f ca="1">'Capital Structure'!P45</f>
        <v>0</v>
      </c>
      <c r="P6" s="26">
        <f ca="1">'Capital Structure'!Q45</f>
        <v>0</v>
      </c>
      <c r="Q6" s="26">
        <f ca="1">'Capital Structure'!R45</f>
        <v>0</v>
      </c>
      <c r="R6" s="26">
        <f ca="1">'Capital Structure'!S45</f>
        <v>0</v>
      </c>
      <c r="S6" s="26">
        <f ca="1">'Capital Structure'!T45</f>
        <v>0</v>
      </c>
      <c r="T6" s="26">
        <f ca="1">'Capital Structure'!U45</f>
        <v>0</v>
      </c>
      <c r="U6" s="26">
        <f ca="1">'Capital Structure'!V45</f>
        <v>0</v>
      </c>
      <c r="V6" s="26">
        <f ca="1">'Capital Structure'!W45</f>
        <v>0</v>
      </c>
      <c r="W6" s="26">
        <f ca="1">'Capital Structure'!X45</f>
        <v>0</v>
      </c>
      <c r="X6" s="26">
        <f ca="1">'Capital Structure'!Y45</f>
        <v>0</v>
      </c>
      <c r="Y6" s="26">
        <f ca="1">'Capital Structure'!Z45</f>
        <v>0</v>
      </c>
      <c r="Z6" s="26">
        <f ca="1">'Capital Structure'!AA45</f>
        <v>0</v>
      </c>
      <c r="AA6" s="26">
        <f ca="1">'Capital Structure'!AB45</f>
        <v>0</v>
      </c>
      <c r="AB6" s="26">
        <f ca="1">'Capital Structure'!AC45</f>
        <v>0</v>
      </c>
      <c r="AC6" s="26">
        <f ca="1">'Capital Structure'!AD45</f>
        <v>0</v>
      </c>
      <c r="AD6" s="26">
        <f ca="1">'Capital Structure'!AE45</f>
        <v>0</v>
      </c>
      <c r="AE6" s="26">
        <f ca="1">'Capital Structure'!AF45</f>
        <v>0</v>
      </c>
      <c r="AF6" s="26">
        <f ca="1">'Capital Structure'!AG45</f>
        <v>0</v>
      </c>
      <c r="AG6" s="26">
        <f ca="1">'Capital Structure'!AH45</f>
        <v>0</v>
      </c>
      <c r="AH6" s="26">
        <f ca="1">'Capital Structure'!AI45</f>
        <v>0</v>
      </c>
      <c r="AI6" s="26">
        <f ca="1">'Capital Structure'!AJ45</f>
        <v>0</v>
      </c>
      <c r="AJ6" s="26">
        <f ca="1">'Capital Structure'!AK45</f>
        <v>0</v>
      </c>
      <c r="AK6" s="26">
        <f ca="1">'Capital Structure'!AL45</f>
        <v>0</v>
      </c>
      <c r="AL6" s="26">
        <f ca="1">'Capital Structure'!AM45</f>
        <v>0</v>
      </c>
      <c r="AM6" s="26">
        <f ca="1">'Capital Structure'!AN45</f>
        <v>0</v>
      </c>
      <c r="AN6" s="26">
        <f ca="1">'Capital Structure'!AO45</f>
        <v>0</v>
      </c>
      <c r="AO6" s="26">
        <f ca="1">'Capital Structure'!AP45</f>
        <v>0</v>
      </c>
      <c r="AP6" s="26">
        <f ca="1">'Capital Structure'!AQ45</f>
        <v>0</v>
      </c>
      <c r="AQ6" s="26">
        <f ca="1">'Capital Structure'!AR45</f>
        <v>0</v>
      </c>
      <c r="AR6" s="26">
        <f ca="1">'Capital Structure'!AS45</f>
        <v>0</v>
      </c>
      <c r="AS6" s="26">
        <f ca="1">'Capital Structure'!AT45</f>
        <v>0</v>
      </c>
      <c r="AT6" s="26">
        <f ca="1">'Capital Structure'!AU45</f>
        <v>61000000</v>
      </c>
      <c r="AU6" s="26">
        <f ca="1">'Capital Structure'!AV45</f>
        <v>0</v>
      </c>
      <c r="AV6" s="26">
        <f ca="1">'Capital Structure'!AW45</f>
        <v>0</v>
      </c>
      <c r="AW6" s="26">
        <f ca="1">'Capital Structure'!AX45</f>
        <v>0</v>
      </c>
      <c r="AX6" s="26">
        <f ca="1">'Capital Structure'!AY45</f>
        <v>0</v>
      </c>
      <c r="AY6" s="26">
        <f ca="1">'Capital Structure'!AZ45</f>
        <v>0</v>
      </c>
      <c r="AZ6" s="26">
        <f ca="1">'Capital Structure'!BA45</f>
        <v>0</v>
      </c>
      <c r="BA6" s="26">
        <f ca="1">'Capital Structure'!BB45</f>
        <v>0</v>
      </c>
      <c r="BB6" s="26">
        <f ca="1">'Capital Structure'!BC45</f>
        <v>0</v>
      </c>
      <c r="BC6" s="26">
        <f ca="1">'Capital Structure'!BD45</f>
        <v>3392307.6923076925</v>
      </c>
      <c r="BD6" s="26">
        <f ca="1">'Capital Structure'!BE45</f>
        <v>3392307.6923076925</v>
      </c>
      <c r="BE6" s="26">
        <f ca="1">'Capital Structure'!BF45</f>
        <v>3392307.6923076925</v>
      </c>
      <c r="BF6" s="26">
        <f ca="1">'Capital Structure'!BG45</f>
        <v>3392307.6923076925</v>
      </c>
      <c r="BG6" s="26">
        <f ca="1">'Capital Structure'!BH45</f>
        <v>3392307.6923076925</v>
      </c>
      <c r="BH6" s="26">
        <f ca="1">'Capital Structure'!BI45</f>
        <v>3392307.6923076925</v>
      </c>
      <c r="BI6" s="26">
        <f ca="1">'Capital Structure'!BJ45</f>
        <v>3392307.6923076925</v>
      </c>
      <c r="BJ6" s="26">
        <f ca="1">'Capital Structure'!BK45</f>
        <v>3392307.6923076925</v>
      </c>
      <c r="BK6" s="26">
        <f ca="1">'Capital Structure'!BL45</f>
        <v>3392307.6923076925</v>
      </c>
      <c r="BL6" s="26">
        <f ca="1">'Capital Structure'!BM45</f>
        <v>3392307.6923076925</v>
      </c>
      <c r="BM6" s="26">
        <f ca="1">'Capital Structure'!BN45</f>
        <v>3392307.6923076925</v>
      </c>
      <c r="BN6" s="26">
        <f ca="1">'Capital Structure'!BO45</f>
        <v>3392307.6923076925</v>
      </c>
      <c r="BO6" s="26">
        <f ca="1">'Capital Structure'!BP45</f>
        <v>3392307.6923076925</v>
      </c>
      <c r="BP6" s="26">
        <f ca="1">'Capital Structure'!BQ45</f>
        <v>3392307.6923076925</v>
      </c>
      <c r="BQ6" s="26">
        <f ca="1">'Capital Structure'!BR45</f>
        <v>433392307.69230771</v>
      </c>
      <c r="BR6" s="26">
        <f ca="1">'Capital Structure'!BS45</f>
        <v>3392307.6923076925</v>
      </c>
      <c r="BS6" s="26">
        <f ca="1">'Capital Structure'!BT45</f>
        <v>3392307.6923076925</v>
      </c>
      <c r="BT6" s="26">
        <f ca="1">'Capital Structure'!BU45</f>
        <v>3392307.6923076925</v>
      </c>
      <c r="BU6" s="26">
        <f ca="1">'Capital Structure'!BV45</f>
        <v>3392307.6923076925</v>
      </c>
      <c r="BV6" s="26">
        <f ca="1">'Capital Structure'!BW45</f>
        <v>3392307.6923076925</v>
      </c>
      <c r="BW6" s="26">
        <f ca="1">'Capital Structure'!BX45</f>
        <v>3392307.6923076925</v>
      </c>
      <c r="BX6" s="26">
        <f ca="1">'Capital Structure'!BY45</f>
        <v>3392307.6923076925</v>
      </c>
      <c r="BY6" s="26">
        <f ca="1">'Capital Structure'!BZ45</f>
        <v>3392307.6923076925</v>
      </c>
      <c r="BZ6" s="26">
        <f ca="1">'Capital Structure'!CA45</f>
        <v>5793949.676142198</v>
      </c>
      <c r="CA6" s="26">
        <f ca="1">'Capital Structure'!CB45</f>
        <v>3392307.6923076925</v>
      </c>
      <c r="CB6" s="26">
        <f ca="1">'Capital Structure'!CC45</f>
        <v>3392307.6923076361</v>
      </c>
      <c r="CC6" s="26">
        <f ca="1">'Capital Structure'!CD45</f>
        <v>0</v>
      </c>
      <c r="CD6" s="26">
        <f ca="1">'Capital Structure'!CE45</f>
        <v>0</v>
      </c>
      <c r="CE6" s="26">
        <f ca="1">'Capital Structure'!CF45</f>
        <v>0</v>
      </c>
      <c r="CF6" s="26">
        <f ca="1">'Capital Structure'!CG45</f>
        <v>0</v>
      </c>
      <c r="CG6" s="26">
        <f ca="1">'Capital Structure'!CH45</f>
        <v>0</v>
      </c>
      <c r="CH6" s="26">
        <f ca="1">'Capital Structure'!CI45</f>
        <v>0</v>
      </c>
      <c r="CI6" s="26">
        <f ca="1">'Capital Structure'!CJ45</f>
        <v>0</v>
      </c>
      <c r="CJ6" s="26">
        <f ca="1">'Capital Structure'!CK45</f>
        <v>0</v>
      </c>
      <c r="CK6" s="26">
        <f ca="1">'Capital Structure'!CL45</f>
        <v>0</v>
      </c>
      <c r="CL6" s="26">
        <f ca="1">'Capital Structure'!CM45</f>
        <v>0</v>
      </c>
      <c r="CM6" s="26">
        <f ca="1">'Capital Structure'!CN45</f>
        <v>0</v>
      </c>
      <c r="CN6" s="26">
        <f ca="1">'Capital Structure'!CO45</f>
        <v>0</v>
      </c>
      <c r="CO6" s="26">
        <f ca="1">'Capital Structure'!CP45</f>
        <v>0</v>
      </c>
      <c r="CP6" s="26">
        <f>'Capital Structure'!CQ45</f>
        <v>0</v>
      </c>
      <c r="CQ6" s="26">
        <f>'Capital Structure'!CR45</f>
        <v>0</v>
      </c>
      <c r="CR6" s="26">
        <f>'Capital Structure'!CS45</f>
        <v>0</v>
      </c>
      <c r="CS6" s="26">
        <f>'Capital Structure'!CT45</f>
        <v>0</v>
      </c>
      <c r="CT6" s="26">
        <f>'Capital Structure'!CU45</f>
        <v>0</v>
      </c>
      <c r="CU6" s="26">
        <f>'Capital Structure'!CV45</f>
        <v>0</v>
      </c>
      <c r="CV6" s="26">
        <f>'Capital Structure'!CW45</f>
        <v>0</v>
      </c>
      <c r="CW6" s="26">
        <f>'Capital Structure'!CX45</f>
        <v>0</v>
      </c>
      <c r="CX6" s="26">
        <f>'Capital Structure'!CY45</f>
        <v>0</v>
      </c>
      <c r="CY6" s="26">
        <f>'Capital Structure'!CZ45</f>
        <v>0</v>
      </c>
      <c r="CZ6" s="26">
        <f>'Capital Structure'!DA45</f>
        <v>0</v>
      </c>
      <c r="DA6" s="26">
        <f>'Capital Structure'!DB45</f>
        <v>0</v>
      </c>
      <c r="DB6" s="26">
        <f>'Capital Structure'!DC45</f>
        <v>0</v>
      </c>
      <c r="DC6" s="26">
        <f>'Capital Structure'!DD45</f>
        <v>0</v>
      </c>
      <c r="DD6" s="26">
        <f>'Capital Structure'!DE45</f>
        <v>0</v>
      </c>
      <c r="DE6" s="26">
        <f>'Capital Structure'!DF45</f>
        <v>0</v>
      </c>
      <c r="DF6" s="26">
        <f>'Capital Structure'!DG45</f>
        <v>0</v>
      </c>
      <c r="DG6" s="26">
        <f>'Capital Structure'!DH45</f>
        <v>0</v>
      </c>
      <c r="DH6" s="26">
        <f>'Capital Structure'!DI45</f>
        <v>0</v>
      </c>
      <c r="DI6" s="26">
        <f>'Capital Structure'!DJ45</f>
        <v>0</v>
      </c>
      <c r="DJ6" s="26">
        <f>'Capital Structure'!DK45</f>
        <v>0</v>
      </c>
      <c r="DK6" s="26">
        <f>'Capital Structure'!DL45</f>
        <v>0</v>
      </c>
      <c r="DL6" s="26">
        <f>'Capital Structure'!DM45</f>
        <v>0</v>
      </c>
      <c r="DM6" s="26">
        <f>'Capital Structure'!DN45</f>
        <v>0</v>
      </c>
      <c r="DN6" s="26">
        <f>'Capital Structure'!DO45</f>
        <v>0</v>
      </c>
      <c r="DO6" s="26">
        <f>'Capital Structure'!DP45</f>
        <v>0</v>
      </c>
      <c r="DP6" s="26">
        <f>'Capital Structure'!DQ45</f>
        <v>0</v>
      </c>
      <c r="DQ6" s="26">
        <f>'Capital Structure'!DR45</f>
        <v>0</v>
      </c>
      <c r="DR6" s="26">
        <f>'Capital Structure'!DS45</f>
        <v>0</v>
      </c>
      <c r="DS6" s="26">
        <f>'Capital Structure'!DT45</f>
        <v>0</v>
      </c>
      <c r="DT6" s="26">
        <f>'Capital Structure'!DU45</f>
        <v>0</v>
      </c>
      <c r="DU6" s="26">
        <f>'Capital Structure'!DV45</f>
        <v>0</v>
      </c>
      <c r="DV6" s="26">
        <f>'Capital Structure'!DW45</f>
        <v>0</v>
      </c>
      <c r="DW6" s="26">
        <f>'Capital Structure'!DX45</f>
        <v>0</v>
      </c>
      <c r="DX6" s="26">
        <f>'Capital Structure'!DY45</f>
        <v>0</v>
      </c>
      <c r="DY6" s="26">
        <f>'Capital Structure'!DZ45</f>
        <v>0</v>
      </c>
      <c r="DZ6" s="26">
        <f>'Capital Structure'!EA45</f>
        <v>0</v>
      </c>
      <c r="EA6" s="26">
        <f>'Capital Structure'!EB45</f>
        <v>0</v>
      </c>
      <c r="EB6" s="26">
        <f>'Capital Structure'!EC45</f>
        <v>0</v>
      </c>
      <c r="EC6" s="26">
        <f>'Capital Structure'!ED45</f>
        <v>0</v>
      </c>
      <c r="ED6" s="26">
        <f>'Capital Structure'!EE45</f>
        <v>0</v>
      </c>
      <c r="EE6" s="26">
        <f>'Capital Structure'!EF45</f>
        <v>0</v>
      </c>
      <c r="EF6" s="26">
        <f>'Capital Structure'!EG45</f>
        <v>0</v>
      </c>
      <c r="EG6" s="26">
        <f>'Capital Structure'!EH45</f>
        <v>0</v>
      </c>
      <c r="EH6" s="26">
        <f>'Capital Structure'!EI45</f>
        <v>0</v>
      </c>
      <c r="EI6" s="26">
        <f>'Capital Structure'!EJ45</f>
        <v>0</v>
      </c>
      <c r="EJ6" s="26">
        <f>'Capital Structure'!EK45</f>
        <v>0</v>
      </c>
      <c r="EK6" s="26">
        <f>'Capital Structure'!EL45</f>
        <v>0</v>
      </c>
      <c r="EL6" s="26">
        <f>'Capital Structure'!EM45</f>
        <v>0</v>
      </c>
      <c r="EM6" s="26">
        <f>'Capital Structure'!EN45</f>
        <v>0</v>
      </c>
      <c r="EN6" s="26">
        <f>'Capital Structure'!EO45</f>
        <v>0</v>
      </c>
      <c r="EO6" s="26">
        <f>'Capital Structure'!EP45</f>
        <v>0</v>
      </c>
      <c r="EP6" s="26">
        <f>'Capital Structure'!EQ45</f>
        <v>0</v>
      </c>
      <c r="EQ6" s="26">
        <f>'Capital Structure'!ER45</f>
        <v>0</v>
      </c>
      <c r="ER6" s="26">
        <f>'Capital Structure'!ES45</f>
        <v>0</v>
      </c>
      <c r="ES6" s="26">
        <f>'Capital Structure'!ET45</f>
        <v>0</v>
      </c>
      <c r="ET6" s="26">
        <f>'Capital Structure'!EU45</f>
        <v>0</v>
      </c>
      <c r="EU6" s="26">
        <f>'Capital Structure'!EV45</f>
        <v>0</v>
      </c>
      <c r="EV6" s="26">
        <f>'Capital Structure'!EW45</f>
        <v>0</v>
      </c>
      <c r="EW6" s="513">
        <f>'Capital Structure'!EX45</f>
        <v>0</v>
      </c>
      <c r="EX6" s="26">
        <f>'Capital Structure'!EY45</f>
        <v>0</v>
      </c>
      <c r="EY6" s="26">
        <f>'Capital Structure'!EZ45</f>
        <v>0</v>
      </c>
      <c r="EZ6" s="26">
        <f>'Capital Structure'!FA45</f>
        <v>0</v>
      </c>
      <c r="FA6" s="26">
        <f>'Capital Structure'!FB45</f>
        <v>0</v>
      </c>
      <c r="FB6" s="26">
        <f>'Capital Structure'!FC45</f>
        <v>0</v>
      </c>
      <c r="FC6" s="26">
        <f>'Capital Structure'!FD45</f>
        <v>0</v>
      </c>
      <c r="FD6" s="26">
        <f>'Capital Structure'!FE45</f>
        <v>0</v>
      </c>
      <c r="FE6" s="26">
        <f>'Capital Structure'!FF45</f>
        <v>0</v>
      </c>
      <c r="FF6" s="26">
        <f>'Capital Structure'!FG45</f>
        <v>0</v>
      </c>
      <c r="FG6" s="26">
        <f>'Capital Structure'!FH45</f>
        <v>0</v>
      </c>
      <c r="FH6" s="26">
        <f>'Capital Structure'!FI45</f>
        <v>0</v>
      </c>
      <c r="FI6" s="26">
        <f>'Capital Structure'!FJ45</f>
        <v>0</v>
      </c>
      <c r="FJ6" s="26">
        <f>'Capital Structure'!FK45</f>
        <v>0</v>
      </c>
      <c r="FK6" s="26">
        <f>'Capital Structure'!FL45</f>
        <v>0</v>
      </c>
      <c r="FL6" s="26">
        <f>'Capital Structure'!FM45</f>
        <v>0</v>
      </c>
      <c r="FM6" s="26">
        <f>'Capital Structure'!FN45</f>
        <v>0</v>
      </c>
      <c r="FN6" s="26">
        <f>'Capital Structure'!FO45</f>
        <v>0</v>
      </c>
      <c r="FO6" s="26">
        <f>'Capital Structure'!FP45</f>
        <v>0</v>
      </c>
      <c r="FP6" s="26">
        <f>'Capital Structure'!FQ45</f>
        <v>0</v>
      </c>
      <c r="FQ6" s="26">
        <f>'Capital Structure'!FR45</f>
        <v>0</v>
      </c>
      <c r="FR6" s="26">
        <f>'Capital Structure'!FS45</f>
        <v>0</v>
      </c>
      <c r="FS6" s="26">
        <f>'Capital Structure'!FT45</f>
        <v>0</v>
      </c>
      <c r="FT6" s="26">
        <f>'Capital Structure'!FU45</f>
        <v>0</v>
      </c>
      <c r="FU6" s="26">
        <f>'Capital Structure'!FV45</f>
        <v>0</v>
      </c>
      <c r="FV6" s="26">
        <f>'Capital Structure'!FW45</f>
        <v>0</v>
      </c>
      <c r="FW6" s="26">
        <f>'Capital Structure'!FX45</f>
        <v>0</v>
      </c>
      <c r="FX6" s="26">
        <f>'Capital Structure'!FY45</f>
        <v>0</v>
      </c>
      <c r="FY6" s="26">
        <f>'Capital Structure'!FZ45</f>
        <v>0</v>
      </c>
      <c r="FZ6" s="26">
        <f>'Capital Structure'!GA45</f>
        <v>0</v>
      </c>
      <c r="GA6" s="26">
        <f>'Capital Structure'!GB45</f>
        <v>0</v>
      </c>
      <c r="GB6" s="26">
        <f>'Capital Structure'!GC45</f>
        <v>0</v>
      </c>
      <c r="GC6" s="26">
        <f>'Capital Structure'!GD45</f>
        <v>0</v>
      </c>
      <c r="GD6" s="26">
        <f>'Capital Structure'!GE45</f>
        <v>0</v>
      </c>
      <c r="GE6" s="26">
        <f>'Capital Structure'!GF45</f>
        <v>0</v>
      </c>
      <c r="GF6" s="26">
        <f>'Capital Structure'!GG45</f>
        <v>0</v>
      </c>
      <c r="GG6" s="26">
        <f>'Capital Structure'!GH45</f>
        <v>0</v>
      </c>
      <c r="GH6" s="26">
        <f>'Capital Structure'!GI45</f>
        <v>0</v>
      </c>
      <c r="GI6" s="26">
        <f>'Capital Structure'!GJ45</f>
        <v>0</v>
      </c>
      <c r="GJ6" s="26">
        <f>'Capital Structure'!GK45</f>
        <v>0</v>
      </c>
      <c r="GK6" s="26">
        <f>'Capital Structure'!GL45</f>
        <v>0</v>
      </c>
      <c r="GL6" s="26">
        <f>'Capital Structure'!GM45</f>
        <v>0</v>
      </c>
      <c r="GM6" s="26">
        <f>'Capital Structure'!GN45</f>
        <v>0</v>
      </c>
      <c r="GN6" s="26">
        <f>'Capital Structure'!GO45</f>
        <v>0</v>
      </c>
      <c r="GO6" s="26">
        <f>'Capital Structure'!GP45</f>
        <v>0</v>
      </c>
      <c r="GP6" s="26">
        <f>'Capital Structure'!GQ45</f>
        <v>0</v>
      </c>
      <c r="GQ6" s="26">
        <f>'Capital Structure'!GR45</f>
        <v>0</v>
      </c>
      <c r="GR6" s="26">
        <f>'Capital Structure'!GS45</f>
        <v>0</v>
      </c>
      <c r="GS6" s="26">
        <f>'Capital Structure'!GT45</f>
        <v>0</v>
      </c>
      <c r="GT6" s="26">
        <f>'Capital Structure'!GU45</f>
        <v>0</v>
      </c>
      <c r="GU6" s="26">
        <f>'Capital Structure'!GV45</f>
        <v>0</v>
      </c>
      <c r="GV6" s="26">
        <f>'Capital Structure'!GW45</f>
        <v>0</v>
      </c>
      <c r="GW6" s="26">
        <f>'Capital Structure'!GX45</f>
        <v>0</v>
      </c>
      <c r="GX6" s="26">
        <f>'Capital Structure'!GY45</f>
        <v>0</v>
      </c>
      <c r="GY6" s="26">
        <f>'Capital Structure'!GZ45</f>
        <v>0</v>
      </c>
      <c r="GZ6" s="26">
        <f>'Capital Structure'!HA45</f>
        <v>0</v>
      </c>
      <c r="HA6" s="26">
        <f>'Capital Structure'!HB45</f>
        <v>0</v>
      </c>
      <c r="HB6" s="26">
        <f>'Capital Structure'!HC45</f>
        <v>0</v>
      </c>
      <c r="HC6" s="26">
        <f>'Capital Structure'!HD45</f>
        <v>0</v>
      </c>
      <c r="HD6" s="26">
        <f>'Capital Structure'!HE45</f>
        <v>0</v>
      </c>
      <c r="HE6" s="26">
        <f>'Capital Structure'!HF45</f>
        <v>0</v>
      </c>
      <c r="HF6" s="26">
        <f>'Capital Structure'!HG45</f>
        <v>0</v>
      </c>
    </row>
    <row r="7" spans="2:214" ht="14.25">
      <c r="B7" s="360" t="s">
        <v>416</v>
      </c>
      <c r="C7" t="s">
        <v>603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6">
        <v>0</v>
      </c>
      <c r="V7" s="26">
        <v>0</v>
      </c>
      <c r="W7" s="26">
        <v>0</v>
      </c>
      <c r="X7" s="26">
        <v>0</v>
      </c>
      <c r="Y7" s="26">
        <v>0</v>
      </c>
      <c r="Z7" s="26">
        <v>0</v>
      </c>
      <c r="AA7" s="26">
        <v>0</v>
      </c>
      <c r="AB7" s="26">
        <v>0</v>
      </c>
      <c r="AC7" s="26">
        <v>0</v>
      </c>
      <c r="AD7" s="26">
        <v>0</v>
      </c>
      <c r="AE7" s="26">
        <v>0</v>
      </c>
      <c r="AF7" s="26">
        <v>0</v>
      </c>
      <c r="AG7" s="26">
        <v>0</v>
      </c>
      <c r="AH7" s="26">
        <v>0</v>
      </c>
      <c r="AI7" s="26">
        <v>0</v>
      </c>
      <c r="AJ7" s="26">
        <v>0</v>
      </c>
      <c r="AK7" s="26">
        <v>0</v>
      </c>
      <c r="AL7" s="26">
        <v>0</v>
      </c>
      <c r="AM7" s="26">
        <v>0</v>
      </c>
      <c r="AN7" s="26">
        <v>0</v>
      </c>
      <c r="AO7" s="26">
        <v>0</v>
      </c>
      <c r="AP7" s="26">
        <v>0</v>
      </c>
      <c r="AQ7" s="26">
        <v>0</v>
      </c>
      <c r="AR7" s="26">
        <v>0</v>
      </c>
      <c r="AS7" s="26">
        <v>0</v>
      </c>
      <c r="AT7" s="26">
        <v>0</v>
      </c>
      <c r="AU7" s="26">
        <v>0</v>
      </c>
      <c r="AV7" s="26">
        <v>0</v>
      </c>
      <c r="AW7" s="26">
        <v>0</v>
      </c>
      <c r="AX7" s="26">
        <v>0</v>
      </c>
      <c r="AY7" s="26">
        <v>0</v>
      </c>
      <c r="AZ7" s="26">
        <v>0</v>
      </c>
      <c r="BA7" s="26">
        <v>0</v>
      </c>
      <c r="BB7" s="26">
        <v>0</v>
      </c>
      <c r="BC7" s="26">
        <v>0</v>
      </c>
      <c r="BD7" s="26">
        <v>0</v>
      </c>
      <c r="BE7" s="26">
        <v>0</v>
      </c>
      <c r="BF7" s="26">
        <v>0</v>
      </c>
      <c r="BG7" s="26">
        <v>0</v>
      </c>
      <c r="BH7" s="26">
        <v>0</v>
      </c>
      <c r="BI7" s="26">
        <v>0</v>
      </c>
      <c r="BJ7" s="26">
        <v>0</v>
      </c>
      <c r="BK7" s="26">
        <v>0</v>
      </c>
      <c r="BL7" s="26">
        <v>0</v>
      </c>
      <c r="BM7" s="26">
        <v>0</v>
      </c>
      <c r="BN7" s="26">
        <v>0</v>
      </c>
      <c r="BO7" s="26">
        <v>0</v>
      </c>
      <c r="BP7" s="26">
        <v>0</v>
      </c>
      <c r="BQ7" s="26">
        <v>0</v>
      </c>
      <c r="BR7" s="26">
        <v>0</v>
      </c>
      <c r="BS7" s="26">
        <v>0</v>
      </c>
      <c r="BT7" s="26">
        <v>0</v>
      </c>
      <c r="BU7" s="26">
        <v>0</v>
      </c>
      <c r="BV7" s="26">
        <v>0</v>
      </c>
      <c r="BW7" s="26">
        <v>0</v>
      </c>
      <c r="BX7" s="26">
        <v>0</v>
      </c>
      <c r="BY7" s="26">
        <v>0</v>
      </c>
      <c r="BZ7" s="26">
        <v>0</v>
      </c>
      <c r="CA7" s="26">
        <v>0</v>
      </c>
      <c r="CB7" s="26">
        <v>0</v>
      </c>
      <c r="CC7" s="26">
        <v>0</v>
      </c>
      <c r="CD7" s="26">
        <v>0</v>
      </c>
      <c r="CE7" s="26">
        <v>0</v>
      </c>
      <c r="CF7" s="26">
        <v>0</v>
      </c>
      <c r="CG7" s="26">
        <v>0</v>
      </c>
      <c r="CH7" s="26">
        <v>0</v>
      </c>
      <c r="CI7" s="26">
        <v>0</v>
      </c>
      <c r="CJ7" s="26">
        <v>0</v>
      </c>
      <c r="CK7" s="26">
        <v>0</v>
      </c>
      <c r="CL7" s="26">
        <v>0</v>
      </c>
      <c r="CM7" s="26">
        <v>0</v>
      </c>
      <c r="CN7" s="26">
        <v>0</v>
      </c>
      <c r="CO7" s="26">
        <v>0</v>
      </c>
      <c r="CP7" s="26">
        <v>0</v>
      </c>
      <c r="CQ7" s="26">
        <v>0</v>
      </c>
      <c r="CR7" s="26">
        <v>0</v>
      </c>
      <c r="CS7" s="26">
        <v>0</v>
      </c>
      <c r="CT7" s="26">
        <v>0</v>
      </c>
      <c r="CU7" s="26">
        <v>0</v>
      </c>
      <c r="CV7" s="26">
        <v>0</v>
      </c>
      <c r="CW7" s="26">
        <v>0</v>
      </c>
      <c r="CX7" s="26">
        <v>0</v>
      </c>
      <c r="CY7" s="26">
        <v>0</v>
      </c>
      <c r="CZ7" s="26">
        <v>0</v>
      </c>
      <c r="DA7" s="26">
        <v>0</v>
      </c>
      <c r="DB7" s="26">
        <v>0</v>
      </c>
      <c r="DC7" s="26">
        <v>0</v>
      </c>
      <c r="DD7" s="26">
        <v>0</v>
      </c>
      <c r="DE7" s="26">
        <v>0</v>
      </c>
      <c r="DF7" s="26">
        <v>0</v>
      </c>
      <c r="DG7" s="26">
        <v>0</v>
      </c>
      <c r="DH7" s="26">
        <v>0</v>
      </c>
      <c r="DI7" s="26">
        <v>0</v>
      </c>
      <c r="DJ7" s="26">
        <v>0</v>
      </c>
      <c r="DK7" s="26">
        <v>0</v>
      </c>
      <c r="DL7" s="26">
        <v>0</v>
      </c>
      <c r="DM7" s="26">
        <v>0</v>
      </c>
      <c r="DN7" s="26">
        <v>0</v>
      </c>
      <c r="DO7" s="26">
        <v>0</v>
      </c>
      <c r="DP7" s="26">
        <v>0</v>
      </c>
      <c r="DQ7" s="26">
        <v>0</v>
      </c>
      <c r="DR7" s="26">
        <v>0</v>
      </c>
      <c r="DS7" s="26">
        <v>0</v>
      </c>
      <c r="DT7" s="26">
        <v>0</v>
      </c>
      <c r="DU7" s="26">
        <v>0</v>
      </c>
      <c r="DV7" s="26">
        <v>0</v>
      </c>
      <c r="DW7" s="26">
        <v>0</v>
      </c>
      <c r="DX7" s="26">
        <v>0</v>
      </c>
      <c r="DY7" s="26">
        <v>0</v>
      </c>
      <c r="DZ7" s="26">
        <v>0</v>
      </c>
      <c r="EA7" s="26">
        <v>0</v>
      </c>
      <c r="EB7" s="26">
        <v>0</v>
      </c>
      <c r="EC7" s="26">
        <v>0</v>
      </c>
      <c r="ED7" s="26">
        <v>0</v>
      </c>
      <c r="EE7" s="26">
        <v>0</v>
      </c>
      <c r="EF7" s="26">
        <v>0</v>
      </c>
      <c r="EG7" s="26">
        <v>0</v>
      </c>
      <c r="EH7" s="26">
        <v>0</v>
      </c>
      <c r="EI7" s="26">
        <v>0</v>
      </c>
      <c r="EJ7" s="26">
        <v>0</v>
      </c>
      <c r="EK7" s="26">
        <v>0</v>
      </c>
      <c r="EL7" s="26">
        <v>0</v>
      </c>
      <c r="EM7" s="26">
        <v>0</v>
      </c>
      <c r="EN7" s="26">
        <v>0</v>
      </c>
      <c r="EO7" s="26">
        <v>0</v>
      </c>
      <c r="EP7" s="26">
        <v>0</v>
      </c>
      <c r="EQ7" s="26">
        <v>0</v>
      </c>
      <c r="ER7" s="26">
        <v>0</v>
      </c>
      <c r="ES7" s="26">
        <v>0</v>
      </c>
      <c r="ET7" s="26">
        <v>0</v>
      </c>
      <c r="EU7" s="26">
        <v>0</v>
      </c>
      <c r="EV7" s="26">
        <v>0</v>
      </c>
      <c r="EW7" s="513">
        <v>0</v>
      </c>
      <c r="EX7" s="26">
        <v>0</v>
      </c>
      <c r="EY7" s="26">
        <v>0</v>
      </c>
      <c r="EZ7" s="26">
        <v>0</v>
      </c>
      <c r="FA7" s="26">
        <v>0</v>
      </c>
      <c r="FB7" s="26">
        <v>0</v>
      </c>
      <c r="FC7" s="26">
        <v>0</v>
      </c>
      <c r="FD7" s="26">
        <v>0</v>
      </c>
      <c r="FE7" s="26">
        <v>0</v>
      </c>
      <c r="FF7" s="26">
        <v>0</v>
      </c>
      <c r="FG7" s="26">
        <v>0</v>
      </c>
      <c r="FH7" s="26">
        <v>0</v>
      </c>
      <c r="FI7" s="26">
        <v>0</v>
      </c>
      <c r="FJ7" s="26">
        <v>0</v>
      </c>
      <c r="FK7" s="26">
        <v>0</v>
      </c>
      <c r="FL7" s="26">
        <v>0</v>
      </c>
      <c r="FM7" s="26">
        <v>0</v>
      </c>
      <c r="FN7" s="26">
        <v>0</v>
      </c>
      <c r="FO7" s="26">
        <v>0</v>
      </c>
      <c r="FP7" s="26">
        <v>0</v>
      </c>
      <c r="FQ7" s="26">
        <v>0</v>
      </c>
      <c r="FR7" s="26">
        <v>0</v>
      </c>
      <c r="FS7" s="26">
        <v>0</v>
      </c>
      <c r="FT7" s="26">
        <v>0</v>
      </c>
      <c r="FU7" s="26">
        <v>0</v>
      </c>
      <c r="FV7" s="26">
        <v>0</v>
      </c>
      <c r="FW7" s="26">
        <v>0</v>
      </c>
      <c r="FX7" s="26">
        <v>0</v>
      </c>
      <c r="FY7" s="26">
        <v>0</v>
      </c>
      <c r="FZ7" s="26">
        <v>0</v>
      </c>
      <c r="GA7" s="26">
        <v>0</v>
      </c>
      <c r="GB7" s="26">
        <v>0</v>
      </c>
      <c r="GC7" s="26">
        <v>0</v>
      </c>
      <c r="GD7" s="26">
        <v>0</v>
      </c>
      <c r="GE7" s="26">
        <v>0</v>
      </c>
      <c r="GF7" s="26">
        <v>0</v>
      </c>
      <c r="GG7" s="26">
        <v>0</v>
      </c>
      <c r="GH7" s="26">
        <v>0</v>
      </c>
      <c r="GI7" s="26">
        <v>0</v>
      </c>
      <c r="GJ7" s="26">
        <v>0</v>
      </c>
      <c r="GK7" s="26">
        <v>0</v>
      </c>
      <c r="GL7" s="26">
        <v>0</v>
      </c>
      <c r="GM7" s="26">
        <v>0</v>
      </c>
      <c r="GN7" s="26">
        <v>0</v>
      </c>
      <c r="GO7" s="26">
        <v>0</v>
      </c>
      <c r="GP7" s="26">
        <v>0</v>
      </c>
      <c r="GQ7" s="26">
        <v>0</v>
      </c>
      <c r="GR7" s="26">
        <v>0</v>
      </c>
      <c r="GS7" s="26">
        <v>0</v>
      </c>
      <c r="GT7" s="26">
        <v>0</v>
      </c>
      <c r="GU7" s="26">
        <v>0</v>
      </c>
      <c r="GV7" s="26">
        <v>0</v>
      </c>
      <c r="GW7" s="26">
        <v>0</v>
      </c>
      <c r="GX7" s="26">
        <v>0</v>
      </c>
      <c r="GY7" s="26">
        <v>0</v>
      </c>
      <c r="GZ7" s="26">
        <v>0</v>
      </c>
      <c r="HA7" s="26">
        <v>0</v>
      </c>
      <c r="HB7" s="26">
        <v>0</v>
      </c>
      <c r="HC7" s="26">
        <v>0</v>
      </c>
      <c r="HD7" s="26">
        <v>0</v>
      </c>
      <c r="HE7" s="26">
        <v>0</v>
      </c>
      <c r="HF7" s="26">
        <v>0</v>
      </c>
    </row>
    <row r="8" spans="2:214" ht="14.25">
      <c r="B8" s="361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  <c r="CB8" s="26"/>
      <c r="CC8" s="26"/>
      <c r="CD8" s="26"/>
      <c r="CE8" s="26"/>
      <c r="CF8" s="26"/>
      <c r="CG8" s="26"/>
      <c r="CH8" s="26"/>
      <c r="CI8" s="26"/>
      <c r="CJ8" s="26"/>
      <c r="CK8" s="26"/>
      <c r="CL8" s="26"/>
      <c r="CM8" s="26"/>
      <c r="CN8" s="26"/>
      <c r="CO8" s="26"/>
      <c r="CP8" s="26"/>
      <c r="CQ8" s="26"/>
      <c r="CR8" s="26"/>
      <c r="CS8" s="26"/>
      <c r="CT8" s="26"/>
      <c r="CU8" s="26"/>
      <c r="CV8" s="26"/>
      <c r="CW8" s="26"/>
      <c r="CX8" s="26"/>
      <c r="CY8" s="26"/>
      <c r="CZ8" s="26"/>
      <c r="DA8" s="26"/>
      <c r="DB8" s="26"/>
      <c r="DC8" s="26"/>
      <c r="DD8" s="26"/>
      <c r="DE8" s="26"/>
      <c r="DF8" s="26"/>
      <c r="DG8" s="26"/>
      <c r="DH8" s="26"/>
      <c r="DI8" s="26"/>
      <c r="DJ8" s="26"/>
      <c r="DK8" s="26"/>
      <c r="DL8" s="26"/>
      <c r="DM8" s="26"/>
      <c r="DN8" s="26"/>
      <c r="DO8" s="26"/>
      <c r="DP8" s="26"/>
      <c r="DQ8" s="26"/>
      <c r="DR8" s="26"/>
      <c r="DS8" s="26"/>
      <c r="DT8" s="26"/>
      <c r="DU8" s="26"/>
      <c r="DV8" s="26"/>
      <c r="DW8" s="26"/>
      <c r="DX8" s="26"/>
      <c r="DY8" s="26"/>
      <c r="DZ8" s="26"/>
      <c r="EA8" s="26"/>
      <c r="EB8" s="26"/>
      <c r="EC8" s="26"/>
      <c r="ED8" s="26"/>
      <c r="EE8" s="26"/>
      <c r="EF8" s="26"/>
      <c r="EG8" s="26"/>
      <c r="EH8" s="26"/>
      <c r="EI8" s="26"/>
      <c r="EJ8" s="26"/>
      <c r="EK8" s="26"/>
      <c r="EL8" s="26"/>
      <c r="EM8" s="26"/>
      <c r="EN8" s="26"/>
      <c r="EO8" s="26"/>
      <c r="EP8" s="26"/>
      <c r="EQ8" s="26"/>
      <c r="ER8" s="26"/>
      <c r="ES8" s="26"/>
      <c r="ET8" s="26"/>
      <c r="EU8" s="26"/>
      <c r="EV8" s="26"/>
      <c r="EW8" s="513"/>
      <c r="EX8" s="26"/>
      <c r="EY8" s="26"/>
      <c r="EZ8" s="26"/>
      <c r="FA8" s="26"/>
      <c r="FB8" s="26"/>
      <c r="FC8" s="26"/>
      <c r="FD8" s="26"/>
      <c r="FE8" s="26"/>
      <c r="FF8" s="26"/>
      <c r="FG8" s="26"/>
      <c r="FH8" s="26"/>
      <c r="FI8" s="26"/>
      <c r="FJ8" s="26"/>
      <c r="FK8" s="26"/>
      <c r="FL8" s="26"/>
      <c r="FM8" s="26"/>
      <c r="FN8" s="26"/>
      <c r="FO8" s="26"/>
      <c r="FP8" s="26"/>
      <c r="FQ8" s="26"/>
      <c r="FR8" s="26"/>
      <c r="FS8" s="26"/>
      <c r="FT8" s="26"/>
      <c r="FU8" s="26"/>
      <c r="FV8" s="26"/>
      <c r="FW8" s="26"/>
      <c r="FX8" s="26"/>
      <c r="FY8" s="26"/>
      <c r="FZ8" s="26"/>
      <c r="GA8" s="26"/>
      <c r="GB8" s="26"/>
      <c r="GC8" s="26"/>
      <c r="GD8" s="26"/>
      <c r="GE8" s="26"/>
      <c r="GF8" s="26"/>
      <c r="GG8" s="26"/>
      <c r="GH8" s="26"/>
      <c r="GI8" s="26"/>
      <c r="GJ8" s="26"/>
      <c r="GK8" s="26"/>
      <c r="GL8" s="26"/>
      <c r="GM8" s="26"/>
      <c r="GN8" s="26"/>
      <c r="GO8" s="26"/>
      <c r="GP8" s="26"/>
      <c r="GQ8" s="26"/>
      <c r="GR8" s="26"/>
      <c r="GS8" s="26"/>
      <c r="GT8" s="26"/>
      <c r="GU8" s="26"/>
      <c r="GV8" s="26"/>
      <c r="GW8" s="26"/>
      <c r="GX8" s="26"/>
      <c r="GY8" s="26"/>
      <c r="GZ8" s="26"/>
      <c r="HA8" s="26"/>
      <c r="HB8" s="26"/>
      <c r="HC8" s="26"/>
      <c r="HD8" s="26"/>
      <c r="HE8" s="26"/>
      <c r="HF8" s="26"/>
    </row>
    <row r="9" spans="2:214" ht="14.25">
      <c r="B9" s="359" t="s">
        <v>417</v>
      </c>
      <c r="D9" s="26">
        <f ca="1">SUM(D10:D30)</f>
        <v>128718000</v>
      </c>
      <c r="E9" s="26">
        <f t="shared" ref="E9:F9" ca="1" si="178">SUM(E10:E30)</f>
        <v>2178000</v>
      </c>
      <c r="F9" s="26">
        <f t="shared" ca="1" si="178"/>
        <v>2178000</v>
      </c>
      <c r="G9" s="26">
        <f t="shared" ref="G9:H9" ca="1" si="179">SUM(G10:G30)</f>
        <v>2178000</v>
      </c>
      <c r="H9" s="26">
        <f t="shared" ca="1" si="179"/>
        <v>2178000</v>
      </c>
      <c r="I9" s="26">
        <f t="shared" ref="I9:J9" ca="1" si="180">SUM(I10:I30)</f>
        <v>2178000</v>
      </c>
      <c r="J9" s="26">
        <f t="shared" ca="1" si="180"/>
        <v>170898000</v>
      </c>
      <c r="K9" s="26">
        <f t="shared" ref="K9:L9" ca="1" si="181">SUM(K10:K30)</f>
        <v>2178000</v>
      </c>
      <c r="L9" s="26">
        <f t="shared" ca="1" si="181"/>
        <v>2178000</v>
      </c>
      <c r="M9" s="26">
        <f t="shared" ref="M9" ca="1" si="182">SUM(M10:M30)</f>
        <v>2178000</v>
      </c>
      <c r="N9" s="26">
        <f t="shared" ref="N9" ca="1" si="183">SUM(N10:N30)</f>
        <v>2178000</v>
      </c>
      <c r="O9" s="26">
        <f ca="1">SUM(O10:O30)</f>
        <v>2178000</v>
      </c>
      <c r="P9" s="26">
        <f t="shared" ref="P9" ca="1" si="184">SUM(P10:P30)</f>
        <v>128718000</v>
      </c>
      <c r="Q9" s="26">
        <f t="shared" ref="Q9" ca="1" si="185">SUM(Q10:Q30)</f>
        <v>2178000</v>
      </c>
      <c r="R9" s="26">
        <f t="shared" ref="R9:S9" ca="1" si="186">SUM(R10:R30)</f>
        <v>2178000</v>
      </c>
      <c r="S9" s="26">
        <f t="shared" ca="1" si="186"/>
        <v>2178000</v>
      </c>
      <c r="T9" s="26">
        <f t="shared" ref="T9" ca="1" si="187">SUM(T10:T30)</f>
        <v>2178000</v>
      </c>
      <c r="U9" s="26">
        <f t="shared" ref="U9" ca="1" si="188">SUM(U10:U30)</f>
        <v>2178000</v>
      </c>
      <c r="V9" s="26">
        <f t="shared" ref="V9" ca="1" si="189">SUM(V10:V30)</f>
        <v>2178000</v>
      </c>
      <c r="W9" s="26">
        <f t="shared" ref="W9" ca="1" si="190">SUM(W10:W30)</f>
        <v>2178000</v>
      </c>
      <c r="X9" s="26">
        <f t="shared" ref="X9" ca="1" si="191">SUM(X10:X30)</f>
        <v>2178000</v>
      </c>
      <c r="Y9" s="26">
        <f t="shared" ref="Y9" ca="1" si="192">SUM(Y10:Y30)</f>
        <v>2178000</v>
      </c>
      <c r="Z9" s="26">
        <f t="shared" ref="Z9" ca="1" si="193">SUM(Z10:Z30)</f>
        <v>2178000</v>
      </c>
      <c r="AA9" s="26">
        <f t="shared" ref="AA9" ca="1" si="194">SUM(AA10:AA30)</f>
        <v>2178000</v>
      </c>
      <c r="AB9" s="26">
        <f t="shared" ref="AB9" ca="1" si="195">SUM(AB10:AB30)</f>
        <v>2178000</v>
      </c>
      <c r="AC9" s="26">
        <f t="shared" ref="AC9:AD9" ca="1" si="196">SUM(AC10:AC30)</f>
        <v>2178000</v>
      </c>
      <c r="AD9" s="26">
        <f t="shared" ca="1" si="196"/>
        <v>2178000</v>
      </c>
      <c r="AE9" s="26">
        <f t="shared" ref="AE9" ca="1" si="197">SUM(AE10:AE30)</f>
        <v>2178000</v>
      </c>
      <c r="AF9" s="26">
        <f t="shared" ref="AF9" ca="1" si="198">SUM(AF10:AF30)</f>
        <v>2178000</v>
      </c>
      <c r="AG9" s="26">
        <f t="shared" ref="AG9:AH9" ca="1" si="199">SUM(AG10:AG30)</f>
        <v>9437999.9999999981</v>
      </c>
      <c r="AH9" s="26">
        <f t="shared" ca="1" si="199"/>
        <v>5808000</v>
      </c>
      <c r="AI9" s="26">
        <f t="shared" ref="AI9" ca="1" si="200">SUM(AI10:AI30)</f>
        <v>5808000</v>
      </c>
      <c r="AJ9" s="26">
        <f t="shared" ref="AJ9" ca="1" si="201">SUM(AJ10:AJ30)</f>
        <v>5808000</v>
      </c>
      <c r="AK9" s="26">
        <f t="shared" ref="AK9" ca="1" si="202">SUM(AK10:AK30)</f>
        <v>5808000</v>
      </c>
      <c r="AL9" s="26">
        <f t="shared" ref="AL9" ca="1" si="203">SUM(AL10:AL30)</f>
        <v>5808000</v>
      </c>
      <c r="AM9" s="26">
        <f t="shared" ref="AM9" ca="1" si="204">SUM(AM10:AM30)</f>
        <v>5808000</v>
      </c>
      <c r="AN9" s="26">
        <f t="shared" ref="AN9" ca="1" si="205">SUM(AN10:AN30)</f>
        <v>5808000</v>
      </c>
      <c r="AO9" s="26">
        <f t="shared" ref="AO9" ca="1" si="206">SUM(AO10:AO30)</f>
        <v>5808000</v>
      </c>
      <c r="AP9" s="26">
        <f t="shared" ref="AP9" ca="1" si="207">SUM(AP10:AP30)</f>
        <v>5808000</v>
      </c>
      <c r="AQ9" s="26">
        <f t="shared" ref="AQ9" ca="1" si="208">SUM(AQ10:AQ30)</f>
        <v>5808000</v>
      </c>
      <c r="AR9" s="26">
        <f t="shared" ref="AR9:AS9" ca="1" si="209">SUM(AR10:AR30)</f>
        <v>5808000</v>
      </c>
      <c r="AS9" s="26">
        <f t="shared" ca="1" si="209"/>
        <v>5808000</v>
      </c>
      <c r="AT9" s="26">
        <f t="shared" ref="AT9" ca="1" si="210">SUM(AT10:AT30)</f>
        <v>5808000</v>
      </c>
      <c r="AU9" s="26">
        <f t="shared" ref="AU9" ca="1" si="211">SUM(AU10:AU30)</f>
        <v>5808000</v>
      </c>
      <c r="AV9" s="26">
        <f t="shared" ref="AV9:AW9" ca="1" si="212">SUM(AV10:AV30)</f>
        <v>5808000</v>
      </c>
      <c r="AW9" s="26">
        <f t="shared" ca="1" si="212"/>
        <v>5808000</v>
      </c>
      <c r="AX9" s="26">
        <f t="shared" ref="AX9" ca="1" si="213">SUM(AX10:AX30)</f>
        <v>5808000</v>
      </c>
      <c r="AY9" s="26">
        <f t="shared" ref="AY9" ca="1" si="214">SUM(AY10:AY30)</f>
        <v>5808000</v>
      </c>
      <c r="AZ9" s="26">
        <f t="shared" ref="AZ9" ca="1" si="215">SUM(AZ10:AZ30)</f>
        <v>5808000</v>
      </c>
      <c r="BA9" s="26">
        <f t="shared" ref="BA9" ca="1" si="216">SUM(BA10:BA30)</f>
        <v>5808000</v>
      </c>
      <c r="BB9" s="26">
        <f t="shared" ref="BB9" ca="1" si="217">SUM(BB10:BB30)</f>
        <v>5808000</v>
      </c>
      <c r="BC9" s="26">
        <f t="shared" ref="BC9" ca="1" si="218">SUM(BC10:BC30)</f>
        <v>5808000</v>
      </c>
      <c r="BD9" s="26">
        <f t="shared" ref="BD9" ca="1" si="219">SUM(BD10:BD30)</f>
        <v>5808000</v>
      </c>
      <c r="BE9" s="26">
        <f t="shared" ref="BE9" ca="1" si="220">SUM(BE10:BE30)</f>
        <v>5808000</v>
      </c>
      <c r="BF9" s="26">
        <f t="shared" ref="BF9" ca="1" si="221">SUM(BF10:BF30)</f>
        <v>5808000</v>
      </c>
      <c r="BG9" s="26">
        <f t="shared" ref="BG9:BH9" ca="1" si="222">SUM(BG10:BG30)</f>
        <v>5808000</v>
      </c>
      <c r="BH9" s="26">
        <f t="shared" ca="1" si="222"/>
        <v>5808000</v>
      </c>
      <c r="BI9" s="26">
        <f t="shared" ref="BI9" ca="1" si="223">SUM(BI10:BI30)</f>
        <v>5808000</v>
      </c>
      <c r="BJ9" s="26">
        <f t="shared" ref="BJ9" ca="1" si="224">SUM(BJ10:BJ30)</f>
        <v>5808000</v>
      </c>
      <c r="BK9" s="26">
        <f t="shared" ref="BK9:BL9" ca="1" si="225">SUM(BK10:BK30)</f>
        <v>5808000</v>
      </c>
      <c r="BL9" s="26">
        <f t="shared" ca="1" si="225"/>
        <v>5808000</v>
      </c>
      <c r="BM9" s="26">
        <f t="shared" ref="BM9" ca="1" si="226">SUM(BM10:BM30)</f>
        <v>5808000</v>
      </c>
      <c r="BN9" s="26">
        <f t="shared" ref="BN9" ca="1" si="227">SUM(BN10:BN30)</f>
        <v>5808000</v>
      </c>
      <c r="BO9" s="26">
        <f t="shared" ref="BO9" ca="1" si="228">SUM(BO10:BO30)</f>
        <v>5808000</v>
      </c>
      <c r="BP9" s="26">
        <f t="shared" ref="BP9" ca="1" si="229">SUM(BP10:BP30)</f>
        <v>5808000</v>
      </c>
      <c r="BQ9" s="26">
        <f t="shared" ref="BQ9" ca="1" si="230">SUM(BQ10:BQ30)</f>
        <v>5808000</v>
      </c>
      <c r="BR9" s="26">
        <f t="shared" ref="BR9" ca="1" si="231">SUM(BR10:BR30)</f>
        <v>5808000</v>
      </c>
      <c r="BS9" s="26">
        <f t="shared" ref="BS9" ca="1" si="232">SUM(BS10:BS30)</f>
        <v>5808000</v>
      </c>
      <c r="BT9" s="26">
        <f t="shared" ref="BT9" ca="1" si="233">SUM(BT10:BT30)</f>
        <v>5808000</v>
      </c>
      <c r="BU9" s="26">
        <f t="shared" ref="BU9" ca="1" si="234">SUM(BU10:BU30)</f>
        <v>5808000</v>
      </c>
      <c r="BV9" s="26">
        <f t="shared" ref="BV9:BW9" ca="1" si="235">SUM(BV10:BV30)</f>
        <v>5808000</v>
      </c>
      <c r="BW9" s="26">
        <f t="shared" ca="1" si="235"/>
        <v>15971999.999999978</v>
      </c>
      <c r="BX9" s="26">
        <f t="shared" ref="BX9" ca="1" si="236">SUM(BX10:BX30)</f>
        <v>2904000</v>
      </c>
      <c r="BY9" s="26">
        <f t="shared" ref="BY9" ca="1" si="237">SUM(BY10:BY30)</f>
        <v>2904000</v>
      </c>
      <c r="BZ9" s="26">
        <f t="shared" ref="BZ9:CA9" ca="1" si="238">SUM(BZ10:BZ30)</f>
        <v>2904000</v>
      </c>
      <c r="CA9" s="26">
        <f t="shared" ca="1" si="238"/>
        <v>75065291.97497502</v>
      </c>
      <c r="CB9" s="26">
        <f t="shared" ref="CB9" ca="1" si="239">SUM(CB10:CB30)</f>
        <v>3136884.5032132477</v>
      </c>
      <c r="CC9" s="26">
        <f t="shared" ref="CC9" ca="1" si="240">SUM(CC10:CC30)</f>
        <v>96241906.086587623</v>
      </c>
      <c r="CD9" s="26">
        <f t="shared" ref="CD9" ca="1" si="241">SUM(CD10:CD30)</f>
        <v>2904000</v>
      </c>
      <c r="CE9" s="26">
        <f t="shared" ref="CE9" ca="1" si="242">SUM(CE10:CE30)</f>
        <v>2904000</v>
      </c>
      <c r="CF9" s="26">
        <f t="shared" ref="CF9" ca="1" si="243">SUM(CF10:CF30)</f>
        <v>2904000</v>
      </c>
      <c r="CG9" s="26">
        <f t="shared" ref="CG9" ca="1" si="244">SUM(CG10:CG30)</f>
        <v>2904000</v>
      </c>
      <c r="CH9" s="26">
        <f t="shared" ref="CH9" ca="1" si="245">SUM(CH10:CH30)</f>
        <v>2904000</v>
      </c>
      <c r="CI9" s="26">
        <f t="shared" ref="CI9" ca="1" si="246">SUM(CI10:CI30)</f>
        <v>4356000.0000000047</v>
      </c>
      <c r="CJ9" s="26">
        <f t="shared" ref="CJ9" ca="1" si="247">SUM(CJ10:CJ30)</f>
        <v>0</v>
      </c>
      <c r="CK9" s="26">
        <f t="shared" ref="CK9:CL9" ca="1" si="248">SUM(CK10:CK30)</f>
        <v>0</v>
      </c>
      <c r="CL9" s="26">
        <f t="shared" ca="1" si="248"/>
        <v>0</v>
      </c>
      <c r="CM9" s="26">
        <f t="shared" ref="CM9" ca="1" si="249">SUM(CM10:CM30)</f>
        <v>0</v>
      </c>
      <c r="CN9" s="26">
        <f t="shared" ref="CN9" ca="1" si="250">SUM(CN10:CN30)</f>
        <v>0</v>
      </c>
      <c r="CO9" s="26">
        <f t="shared" ref="CO9:CP9" ca="1" si="251">SUM(CO10:CO30)</f>
        <v>0</v>
      </c>
      <c r="CP9" s="26">
        <f t="shared" ca="1" si="251"/>
        <v>0</v>
      </c>
      <c r="CQ9" s="26">
        <f t="shared" ref="CQ9" ca="1" si="252">SUM(CQ10:CQ30)</f>
        <v>0</v>
      </c>
      <c r="CR9" s="26">
        <f t="shared" ref="CR9" ca="1" si="253">SUM(CR10:CR30)</f>
        <v>0</v>
      </c>
      <c r="CS9" s="26">
        <f t="shared" ref="CS9" ca="1" si="254">SUM(CS10:CS30)</f>
        <v>0</v>
      </c>
      <c r="CT9" s="26">
        <f t="shared" ref="CT9" ca="1" si="255">SUM(CT10:CT30)</f>
        <v>0</v>
      </c>
      <c r="CU9" s="26">
        <f t="shared" ref="CU9" ca="1" si="256">SUM(CU10:CU30)</f>
        <v>0</v>
      </c>
      <c r="CV9" s="26">
        <f t="shared" ref="CV9" ca="1" si="257">SUM(CV10:CV30)</f>
        <v>0</v>
      </c>
      <c r="CW9" s="26">
        <f t="shared" ref="CW9" ca="1" si="258">SUM(CW10:CW30)</f>
        <v>0</v>
      </c>
      <c r="CX9" s="26">
        <f t="shared" ref="CX9" ca="1" si="259">SUM(CX10:CX30)</f>
        <v>0</v>
      </c>
      <c r="CY9" s="26">
        <f t="shared" ref="CY9" ca="1" si="260">SUM(CY10:CY30)</f>
        <v>0</v>
      </c>
      <c r="CZ9" s="26">
        <f t="shared" ref="CZ9:DA9" ca="1" si="261">SUM(CZ10:CZ30)</f>
        <v>0</v>
      </c>
      <c r="DA9" s="26">
        <f t="shared" ca="1" si="261"/>
        <v>0</v>
      </c>
      <c r="DB9" s="26">
        <f t="shared" ref="DB9" ca="1" si="262">SUM(DB10:DB30)</f>
        <v>0</v>
      </c>
      <c r="DC9" s="26">
        <f t="shared" ref="DC9" ca="1" si="263">SUM(DC10:DC30)</f>
        <v>0</v>
      </c>
      <c r="DD9" s="26">
        <f t="shared" ref="DD9:DE9" ca="1" si="264">SUM(DD10:DD30)</f>
        <v>0</v>
      </c>
      <c r="DE9" s="26">
        <f t="shared" ca="1" si="264"/>
        <v>0</v>
      </c>
      <c r="DF9" s="26">
        <f t="shared" ref="DF9" ca="1" si="265">SUM(DF10:DF30)</f>
        <v>0</v>
      </c>
      <c r="DG9" s="26">
        <f t="shared" ref="DG9" ca="1" si="266">SUM(DG10:DG30)</f>
        <v>0</v>
      </c>
      <c r="DH9" s="26">
        <f t="shared" ref="DH9" ca="1" si="267">SUM(DH10:DH30)</f>
        <v>0</v>
      </c>
      <c r="DI9" s="26">
        <f t="shared" ref="DI9" ca="1" si="268">SUM(DI10:DI30)</f>
        <v>0</v>
      </c>
      <c r="DJ9" s="26">
        <f t="shared" ref="DJ9" ca="1" si="269">SUM(DJ10:DJ30)</f>
        <v>0</v>
      </c>
      <c r="DK9" s="26">
        <f t="shared" ref="DK9" ca="1" si="270">SUM(DK10:DK30)</f>
        <v>0</v>
      </c>
      <c r="DL9" s="26">
        <f t="shared" ref="DL9" ca="1" si="271">SUM(DL10:DL30)</f>
        <v>0</v>
      </c>
      <c r="DM9" s="26">
        <f t="shared" ref="DM9" ca="1" si="272">SUM(DM10:DM30)</f>
        <v>0</v>
      </c>
      <c r="DN9" s="26">
        <f t="shared" ref="DN9" ca="1" si="273">SUM(DN10:DN30)</f>
        <v>0</v>
      </c>
      <c r="DO9" s="26">
        <f t="shared" ref="DO9:DP9" ca="1" si="274">SUM(DO10:DO30)</f>
        <v>0</v>
      </c>
      <c r="DP9" s="26">
        <f t="shared" ca="1" si="274"/>
        <v>0</v>
      </c>
      <c r="DQ9" s="26">
        <f t="shared" ref="DQ9" ca="1" si="275">SUM(DQ10:DQ30)</f>
        <v>0</v>
      </c>
      <c r="DR9" s="26">
        <f t="shared" ref="DR9" ca="1" si="276">SUM(DR10:DR30)</f>
        <v>0</v>
      </c>
      <c r="DS9" s="26">
        <f t="shared" ref="DS9:DT9" ca="1" si="277">SUM(DS10:DS30)</f>
        <v>0</v>
      </c>
      <c r="DT9" s="26">
        <f t="shared" ca="1" si="277"/>
        <v>0</v>
      </c>
      <c r="DU9" s="26">
        <f t="shared" ref="DU9" ca="1" si="278">SUM(DU10:DU30)</f>
        <v>0</v>
      </c>
      <c r="DV9" s="26">
        <f t="shared" ref="DV9" ca="1" si="279">SUM(DV10:DV30)</f>
        <v>0</v>
      </c>
      <c r="DW9" s="26">
        <f t="shared" ref="DW9" ca="1" si="280">SUM(DW10:DW30)</f>
        <v>0</v>
      </c>
      <c r="DX9" s="26">
        <f t="shared" ref="DX9" ca="1" si="281">SUM(DX10:DX30)</f>
        <v>0</v>
      </c>
      <c r="DY9" s="26">
        <f t="shared" ref="DY9" ca="1" si="282">SUM(DY10:DY30)</f>
        <v>0</v>
      </c>
      <c r="DZ9" s="26">
        <f t="shared" ref="DZ9" ca="1" si="283">SUM(DZ10:DZ30)</f>
        <v>0</v>
      </c>
      <c r="EA9" s="26">
        <f t="shared" ref="EA9" ca="1" si="284">SUM(EA10:EA30)</f>
        <v>0</v>
      </c>
      <c r="EB9" s="26">
        <f t="shared" ref="EB9" ca="1" si="285">SUM(EB10:EB30)</f>
        <v>0</v>
      </c>
      <c r="EC9" s="26">
        <f t="shared" ref="EC9" ca="1" si="286">SUM(EC10:EC30)</f>
        <v>0</v>
      </c>
      <c r="ED9" s="26">
        <f t="shared" ref="ED9:EE9" ca="1" si="287">SUM(ED10:ED30)</f>
        <v>0</v>
      </c>
      <c r="EE9" s="26">
        <f t="shared" ca="1" si="287"/>
        <v>0</v>
      </c>
      <c r="EF9" s="26">
        <f t="shared" ref="EF9" ca="1" si="288">SUM(EF10:EF30)</f>
        <v>0</v>
      </c>
      <c r="EG9" s="26">
        <f t="shared" ref="EG9" ca="1" si="289">SUM(EG10:EG30)</f>
        <v>0</v>
      </c>
      <c r="EH9" s="26">
        <f t="shared" ref="EH9:EI9" ca="1" si="290">SUM(EH10:EH30)</f>
        <v>0</v>
      </c>
      <c r="EI9" s="26">
        <f t="shared" ca="1" si="290"/>
        <v>0</v>
      </c>
      <c r="EJ9" s="26">
        <f t="shared" ref="EJ9" ca="1" si="291">SUM(EJ10:EJ30)</f>
        <v>0</v>
      </c>
      <c r="EK9" s="26">
        <f t="shared" ref="EK9" ca="1" si="292">SUM(EK10:EK30)</f>
        <v>580077629.98826075</v>
      </c>
      <c r="EL9" s="26">
        <f t="shared" ref="EL9" si="293">SUM(EL10:EL30)</f>
        <v>0</v>
      </c>
      <c r="EM9" s="26">
        <f t="shared" ref="EM9" si="294">SUM(EM10:EM30)</f>
        <v>0</v>
      </c>
      <c r="EN9" s="26">
        <f t="shared" ref="EN9" si="295">SUM(EN10:EN30)</f>
        <v>0</v>
      </c>
      <c r="EO9" s="26">
        <f t="shared" ref="EO9" si="296">SUM(EO10:EO30)</f>
        <v>0</v>
      </c>
      <c r="EP9" s="26">
        <f t="shared" ref="EP9" si="297">SUM(EP10:EP30)</f>
        <v>0</v>
      </c>
      <c r="EQ9" s="26">
        <f t="shared" ref="EQ9" si="298">SUM(EQ10:EQ30)</f>
        <v>0</v>
      </c>
      <c r="ER9" s="26">
        <f t="shared" ref="ER9" si="299">SUM(ER10:ER30)</f>
        <v>0</v>
      </c>
      <c r="ES9" s="26">
        <f t="shared" ref="ES9:ET9" si="300">SUM(ES10:ES30)</f>
        <v>0</v>
      </c>
      <c r="ET9" s="26">
        <f t="shared" si="300"/>
        <v>0</v>
      </c>
      <c r="EU9" s="26">
        <f t="shared" ref="EU9" si="301">SUM(EU10:EU30)</f>
        <v>0</v>
      </c>
      <c r="EV9" s="26">
        <f t="shared" ref="EV9" si="302">SUM(EV10:EV30)</f>
        <v>0</v>
      </c>
      <c r="EW9" s="513">
        <f t="shared" ref="EW9:EX9" ca="1" si="303">SUM(EW10:EW30)</f>
        <v>0</v>
      </c>
      <c r="EX9" s="26">
        <f t="shared" si="303"/>
        <v>0</v>
      </c>
      <c r="EY9" s="26">
        <f t="shared" ref="EY9" si="304">SUM(EY10:EY30)</f>
        <v>0</v>
      </c>
      <c r="EZ9" s="26">
        <f t="shared" ref="EZ9" si="305">SUM(EZ10:EZ30)</f>
        <v>0</v>
      </c>
      <c r="FA9" s="26">
        <f t="shared" ref="FA9" si="306">SUM(FA10:FA30)</f>
        <v>0</v>
      </c>
      <c r="FB9" s="26">
        <f t="shared" ref="FB9" si="307">SUM(FB10:FB30)</f>
        <v>0</v>
      </c>
      <c r="FC9" s="26">
        <f t="shared" ref="FC9" si="308">SUM(FC10:FC30)</f>
        <v>0</v>
      </c>
      <c r="FD9" s="26">
        <f t="shared" ref="FD9" si="309">SUM(FD10:FD30)</f>
        <v>0</v>
      </c>
      <c r="FE9" s="26">
        <f t="shared" ref="FE9" si="310">SUM(FE10:FE30)</f>
        <v>0</v>
      </c>
      <c r="FF9" s="26">
        <f t="shared" ref="FF9" si="311">SUM(FF10:FF30)</f>
        <v>0</v>
      </c>
      <c r="FG9" s="26">
        <f t="shared" ref="FG9" si="312">SUM(FG10:FG30)</f>
        <v>0</v>
      </c>
      <c r="FH9" s="26">
        <f t="shared" ref="FH9:FI9" si="313">SUM(FH10:FH30)</f>
        <v>0</v>
      </c>
      <c r="FI9" s="26">
        <f t="shared" si="313"/>
        <v>0</v>
      </c>
      <c r="FJ9" s="26">
        <f t="shared" ref="FJ9" si="314">SUM(FJ10:FJ30)</f>
        <v>0</v>
      </c>
      <c r="FK9" s="26">
        <f t="shared" ref="FK9" si="315">SUM(FK10:FK30)</f>
        <v>0</v>
      </c>
      <c r="FL9" s="26">
        <f t="shared" ref="FL9:FM9" si="316">SUM(FL10:FL30)</f>
        <v>0</v>
      </c>
      <c r="FM9" s="26">
        <f t="shared" si="316"/>
        <v>0</v>
      </c>
      <c r="FN9" s="26">
        <f t="shared" ref="FN9" si="317">SUM(FN10:FN30)</f>
        <v>0</v>
      </c>
      <c r="FO9" s="26">
        <f t="shared" ref="FO9" si="318">SUM(FO10:FO30)</f>
        <v>0</v>
      </c>
      <c r="FP9" s="26">
        <f t="shared" ref="FP9" si="319">SUM(FP10:FP30)</f>
        <v>0</v>
      </c>
      <c r="FQ9" s="26">
        <f t="shared" ref="FQ9" si="320">SUM(FQ10:FQ30)</f>
        <v>0</v>
      </c>
      <c r="FR9" s="26">
        <f t="shared" ref="FR9" si="321">SUM(FR10:FR30)</f>
        <v>0</v>
      </c>
      <c r="FS9" s="26">
        <f t="shared" ref="FS9" si="322">SUM(FS10:FS30)</f>
        <v>0</v>
      </c>
      <c r="FT9" s="26">
        <f t="shared" ref="FT9" si="323">SUM(FT10:FT30)</f>
        <v>0</v>
      </c>
      <c r="FU9" s="26">
        <f t="shared" ref="FU9" si="324">SUM(FU10:FU30)</f>
        <v>0</v>
      </c>
      <c r="FV9" s="26">
        <f t="shared" ref="FV9" si="325">SUM(FV10:FV30)</f>
        <v>0</v>
      </c>
      <c r="FW9" s="26">
        <f t="shared" ref="FW9:FX9" si="326">SUM(FW10:FW30)</f>
        <v>0</v>
      </c>
      <c r="FX9" s="26">
        <f t="shared" si="326"/>
        <v>0</v>
      </c>
      <c r="FY9" s="26">
        <f t="shared" ref="FY9" si="327">SUM(FY10:FY30)</f>
        <v>0</v>
      </c>
      <c r="FZ9" s="26">
        <f t="shared" ref="FZ9" si="328">SUM(FZ10:FZ30)</f>
        <v>0</v>
      </c>
      <c r="GA9" s="26">
        <f t="shared" ref="GA9:GB9" si="329">SUM(GA10:GA30)</f>
        <v>0</v>
      </c>
      <c r="GB9" s="26">
        <f t="shared" si="329"/>
        <v>0</v>
      </c>
      <c r="GC9" s="26">
        <f t="shared" ref="GC9" si="330">SUM(GC10:GC30)</f>
        <v>0</v>
      </c>
      <c r="GD9" s="26">
        <f t="shared" ref="GD9" si="331">SUM(GD10:GD30)</f>
        <v>0</v>
      </c>
      <c r="GE9" s="26">
        <f t="shared" ref="GE9" si="332">SUM(GE10:GE30)</f>
        <v>0</v>
      </c>
      <c r="GF9" s="26">
        <f t="shared" ref="GF9" si="333">SUM(GF10:GF30)</f>
        <v>0</v>
      </c>
      <c r="GG9" s="26">
        <f t="shared" ref="GG9" si="334">SUM(GG10:GG30)</f>
        <v>0</v>
      </c>
      <c r="GH9" s="26">
        <f t="shared" ref="GH9" si="335">SUM(GH10:GH30)</f>
        <v>0</v>
      </c>
      <c r="GI9" s="26">
        <f t="shared" ref="GI9" si="336">SUM(GI10:GI30)</f>
        <v>0</v>
      </c>
      <c r="GJ9" s="26">
        <f t="shared" ref="GJ9" si="337">SUM(GJ10:GJ30)</f>
        <v>0</v>
      </c>
      <c r="GK9" s="26">
        <f t="shared" ref="GK9" si="338">SUM(GK10:GK30)</f>
        <v>0</v>
      </c>
      <c r="GL9" s="26">
        <f t="shared" ref="GL9:GM9" si="339">SUM(GL10:GL30)</f>
        <v>0</v>
      </c>
      <c r="GM9" s="26">
        <f t="shared" si="339"/>
        <v>0</v>
      </c>
      <c r="GN9" s="26">
        <f t="shared" ref="GN9" si="340">SUM(GN10:GN30)</f>
        <v>0</v>
      </c>
      <c r="GO9" s="26">
        <f t="shared" ref="GO9" si="341">SUM(GO10:GO30)</f>
        <v>0</v>
      </c>
      <c r="GP9" s="26">
        <f t="shared" ref="GP9:GQ9" si="342">SUM(GP10:GP30)</f>
        <v>0</v>
      </c>
      <c r="GQ9" s="26">
        <f t="shared" si="342"/>
        <v>0</v>
      </c>
      <c r="GR9" s="26">
        <f t="shared" ref="GR9" si="343">SUM(GR10:GR30)</f>
        <v>0</v>
      </c>
      <c r="GS9" s="26">
        <f t="shared" ref="GS9" si="344">SUM(GS10:GS30)</f>
        <v>0</v>
      </c>
      <c r="GT9" s="26">
        <f t="shared" ref="GT9" si="345">SUM(GT10:GT30)</f>
        <v>0</v>
      </c>
      <c r="GU9" s="26">
        <f t="shared" ref="GU9" si="346">SUM(GU10:GU30)</f>
        <v>0</v>
      </c>
      <c r="GV9" s="26">
        <f t="shared" ref="GV9" si="347">SUM(GV10:GV30)</f>
        <v>0</v>
      </c>
      <c r="GW9" s="26">
        <f t="shared" ref="GW9" si="348">SUM(GW10:GW30)</f>
        <v>0</v>
      </c>
      <c r="GX9" s="26">
        <f t="shared" ref="GX9" si="349">SUM(GX10:GX30)</f>
        <v>0</v>
      </c>
      <c r="GY9" s="26">
        <f t="shared" ref="GY9" si="350">SUM(GY10:GY30)</f>
        <v>0</v>
      </c>
      <c r="GZ9" s="26">
        <f t="shared" ref="GZ9" si="351">SUM(GZ10:GZ30)</f>
        <v>0</v>
      </c>
      <c r="HA9" s="26">
        <f t="shared" ref="HA9:HB9" si="352">SUM(HA10:HA30)</f>
        <v>0</v>
      </c>
      <c r="HB9" s="26">
        <f t="shared" si="352"/>
        <v>0</v>
      </c>
      <c r="HC9" s="26">
        <f t="shared" ref="HC9" si="353">SUM(HC10:HC30)</f>
        <v>0</v>
      </c>
      <c r="HD9" s="26">
        <f t="shared" ref="HD9" si="354">SUM(HD10:HD30)</f>
        <v>0</v>
      </c>
      <c r="HE9" s="26">
        <f t="shared" ref="HE9:HF9" si="355">SUM(HE10:HE30)</f>
        <v>0</v>
      </c>
      <c r="HF9" s="26">
        <f t="shared" si="355"/>
        <v>0</v>
      </c>
    </row>
    <row r="10" spans="2:214" ht="14.25">
      <c r="B10" s="360" t="s">
        <v>418</v>
      </c>
      <c r="D10" s="26">
        <f>晤桥现金流表!D45</f>
        <v>126540000</v>
      </c>
      <c r="E10" s="26">
        <f>晤桥现金流表!E45</f>
        <v>0</v>
      </c>
      <c r="F10" s="26">
        <f>晤桥现金流表!F45</f>
        <v>0</v>
      </c>
      <c r="G10" s="26">
        <f>晤桥现金流表!G45</f>
        <v>0</v>
      </c>
      <c r="H10" s="26">
        <f>晤桥现金流表!H45</f>
        <v>0</v>
      </c>
      <c r="I10" s="26">
        <f>晤桥现金流表!I45</f>
        <v>0</v>
      </c>
      <c r="J10" s="26">
        <f>晤桥现金流表!J45</f>
        <v>168720000</v>
      </c>
      <c r="K10" s="26">
        <f>晤桥现金流表!K45</f>
        <v>0</v>
      </c>
      <c r="L10" s="26">
        <f>晤桥现金流表!L45</f>
        <v>0</v>
      </c>
      <c r="M10" s="26">
        <f>晤桥现金流表!M45</f>
        <v>0</v>
      </c>
      <c r="N10" s="26">
        <f>晤桥现金流表!N45</f>
        <v>0</v>
      </c>
      <c r="O10" s="26">
        <f>晤桥现金流表!O45</f>
        <v>0</v>
      </c>
      <c r="P10" s="26">
        <f>晤桥现金流表!P45</f>
        <v>126540000</v>
      </c>
      <c r="Q10" s="26">
        <f>晤桥现金流表!Q45</f>
        <v>0</v>
      </c>
      <c r="R10" s="26">
        <f>晤桥现金流表!R45</f>
        <v>0</v>
      </c>
      <c r="S10" s="26">
        <f>晤桥现金流表!S45</f>
        <v>0</v>
      </c>
      <c r="T10" s="26">
        <f>晤桥现金流表!T45</f>
        <v>0</v>
      </c>
      <c r="U10" s="26">
        <f>晤桥现金流表!U45</f>
        <v>0</v>
      </c>
      <c r="V10" s="26">
        <f>晤桥现金流表!V45</f>
        <v>0</v>
      </c>
      <c r="W10" s="26">
        <f>晤桥现金流表!W45</f>
        <v>0</v>
      </c>
      <c r="X10" s="26">
        <f>晤桥现金流表!X45</f>
        <v>0</v>
      </c>
      <c r="Y10" s="26">
        <f>晤桥现金流表!Y45</f>
        <v>0</v>
      </c>
      <c r="Z10" s="26">
        <f>晤桥现金流表!Z45</f>
        <v>0</v>
      </c>
      <c r="AA10" s="26">
        <f>晤桥现金流表!AA45</f>
        <v>0</v>
      </c>
      <c r="AB10" s="26">
        <f>晤桥现金流表!AB45</f>
        <v>0</v>
      </c>
      <c r="AC10" s="26">
        <f>晤桥现金流表!AC45</f>
        <v>0</v>
      </c>
      <c r="AD10" s="26">
        <f>晤桥现金流表!AD45</f>
        <v>0</v>
      </c>
      <c r="AE10" s="26">
        <f>晤桥现金流表!AE45</f>
        <v>0</v>
      </c>
      <c r="AF10" s="26">
        <f>晤桥现金流表!AF45</f>
        <v>0</v>
      </c>
      <c r="AG10" s="26">
        <f>晤桥现金流表!AG45</f>
        <v>0</v>
      </c>
      <c r="AH10" s="26">
        <f>晤桥现金流表!AH45</f>
        <v>0</v>
      </c>
      <c r="AI10" s="26">
        <f>晤桥现金流表!AI45</f>
        <v>0</v>
      </c>
      <c r="AJ10" s="26">
        <f>晤桥现金流表!AJ45</f>
        <v>0</v>
      </c>
      <c r="AK10" s="26">
        <f>晤桥现金流表!AK45</f>
        <v>0</v>
      </c>
      <c r="AL10" s="26">
        <f>晤桥现金流表!AL45</f>
        <v>0</v>
      </c>
      <c r="AM10" s="26">
        <f>晤桥现金流表!AM45</f>
        <v>0</v>
      </c>
      <c r="AN10" s="26">
        <f>晤桥现金流表!AN45</f>
        <v>0</v>
      </c>
      <c r="AO10" s="26">
        <f>晤桥现金流表!AO45</f>
        <v>0</v>
      </c>
      <c r="AP10" s="26">
        <f>晤桥现金流表!AP45</f>
        <v>0</v>
      </c>
      <c r="AQ10" s="26">
        <f>晤桥现金流表!AQ45</f>
        <v>0</v>
      </c>
      <c r="AR10" s="26">
        <f>晤桥现金流表!AR45</f>
        <v>0</v>
      </c>
      <c r="AS10" s="26">
        <f>晤桥现金流表!AS45</f>
        <v>0</v>
      </c>
      <c r="AT10" s="26">
        <f>晤桥现金流表!AT45</f>
        <v>0</v>
      </c>
      <c r="AU10" s="26">
        <f>晤桥现金流表!AU45</f>
        <v>0</v>
      </c>
      <c r="AV10" s="26">
        <f>晤桥现金流表!AV45</f>
        <v>0</v>
      </c>
      <c r="AW10" s="26">
        <f>晤桥现金流表!AW45</f>
        <v>0</v>
      </c>
      <c r="AX10" s="26">
        <f>晤桥现金流表!AX45</f>
        <v>0</v>
      </c>
      <c r="AY10" s="26">
        <f>晤桥现金流表!AY45</f>
        <v>0</v>
      </c>
      <c r="AZ10" s="26">
        <f>晤桥现金流表!AZ45</f>
        <v>0</v>
      </c>
      <c r="BA10" s="26">
        <f>晤桥现金流表!BA45</f>
        <v>0</v>
      </c>
      <c r="BB10" s="26">
        <f>晤桥现金流表!BB45</f>
        <v>0</v>
      </c>
      <c r="BC10" s="26">
        <f>晤桥现金流表!BC45</f>
        <v>0</v>
      </c>
      <c r="BD10" s="26">
        <f>晤桥现金流表!BD45</f>
        <v>0</v>
      </c>
      <c r="BE10" s="26">
        <f>晤桥现金流表!BE45</f>
        <v>0</v>
      </c>
      <c r="BF10" s="26">
        <f>晤桥现金流表!BF45</f>
        <v>0</v>
      </c>
      <c r="BG10" s="26">
        <f>晤桥现金流表!BG45</f>
        <v>0</v>
      </c>
      <c r="BH10" s="26">
        <f>晤桥现金流表!BH45</f>
        <v>0</v>
      </c>
      <c r="BI10" s="26">
        <f>晤桥现金流表!BI45</f>
        <v>0</v>
      </c>
      <c r="BJ10" s="26">
        <f>晤桥现金流表!BJ45</f>
        <v>0</v>
      </c>
      <c r="BK10" s="26">
        <f>晤桥现金流表!BK45</f>
        <v>0</v>
      </c>
      <c r="BL10" s="26">
        <f>晤桥现金流表!BL45</f>
        <v>0</v>
      </c>
      <c r="BM10" s="26">
        <f>晤桥现金流表!BM45</f>
        <v>0</v>
      </c>
      <c r="BN10" s="26">
        <f>晤桥现金流表!BN45</f>
        <v>0</v>
      </c>
      <c r="BO10" s="26">
        <f>晤桥现金流表!BO45</f>
        <v>0</v>
      </c>
      <c r="BP10" s="26">
        <f>晤桥现金流表!BP45</f>
        <v>0</v>
      </c>
      <c r="BQ10" s="26">
        <f>晤桥现金流表!BQ45</f>
        <v>0</v>
      </c>
      <c r="BR10" s="26">
        <f>晤桥现金流表!BR45</f>
        <v>0</v>
      </c>
      <c r="BS10" s="26">
        <f>晤桥现金流表!BS45</f>
        <v>0</v>
      </c>
      <c r="BT10" s="26">
        <f>晤桥现金流表!BT45</f>
        <v>0</v>
      </c>
      <c r="BU10" s="26">
        <f>晤桥现金流表!BU45</f>
        <v>0</v>
      </c>
      <c r="BV10" s="26">
        <f>晤桥现金流表!BV45</f>
        <v>0</v>
      </c>
      <c r="BW10" s="26">
        <f>晤桥现金流表!BW45</f>
        <v>0</v>
      </c>
      <c r="BX10" s="26">
        <f>晤桥现金流表!BX45</f>
        <v>0</v>
      </c>
      <c r="BY10" s="26">
        <f>晤桥现金流表!BY45</f>
        <v>0</v>
      </c>
      <c r="BZ10" s="26">
        <f>晤桥现金流表!BZ45</f>
        <v>0</v>
      </c>
      <c r="CA10" s="26">
        <f>晤桥现金流表!CA45</f>
        <v>0</v>
      </c>
      <c r="CB10" s="26">
        <f>晤桥现金流表!CB45</f>
        <v>0</v>
      </c>
      <c r="CC10" s="26">
        <f>晤桥现金流表!CC45</f>
        <v>0</v>
      </c>
      <c r="CD10" s="26">
        <f>晤桥现金流表!CD45</f>
        <v>0</v>
      </c>
      <c r="CE10" s="26">
        <f>晤桥现金流表!CE45</f>
        <v>0</v>
      </c>
      <c r="CF10" s="26">
        <f>晤桥现金流表!CF45</f>
        <v>0</v>
      </c>
      <c r="CG10" s="26">
        <f>晤桥现金流表!CG45</f>
        <v>0</v>
      </c>
      <c r="CH10" s="26">
        <f>晤桥现金流表!CH45</f>
        <v>0</v>
      </c>
      <c r="CI10" s="26">
        <f>晤桥现金流表!CI45</f>
        <v>0</v>
      </c>
      <c r="CJ10" s="26">
        <f>晤桥现金流表!CJ45</f>
        <v>0</v>
      </c>
      <c r="CK10" s="26">
        <f>晤桥现金流表!CK45</f>
        <v>0</v>
      </c>
      <c r="CL10" s="26">
        <f>晤桥现金流表!CL45</f>
        <v>0</v>
      </c>
      <c r="CM10" s="26">
        <f>晤桥现金流表!CM45</f>
        <v>0</v>
      </c>
      <c r="CN10" s="26">
        <f>晤桥现金流表!CN45</f>
        <v>0</v>
      </c>
      <c r="CO10" s="26">
        <f>晤桥现金流表!CO45</f>
        <v>0</v>
      </c>
      <c r="CP10" s="26">
        <f>晤桥现金流表!CP45</f>
        <v>0</v>
      </c>
      <c r="CQ10" s="26">
        <f>晤桥现金流表!CQ45</f>
        <v>0</v>
      </c>
      <c r="CR10" s="26">
        <f>晤桥现金流表!CR45</f>
        <v>0</v>
      </c>
      <c r="CS10" s="26">
        <f>晤桥现金流表!CS45</f>
        <v>0</v>
      </c>
      <c r="CT10" s="26">
        <f>晤桥现金流表!CT45</f>
        <v>0</v>
      </c>
      <c r="CU10" s="26">
        <f>晤桥现金流表!CU45</f>
        <v>0</v>
      </c>
      <c r="CV10" s="26">
        <f>晤桥现金流表!CV45</f>
        <v>0</v>
      </c>
      <c r="CW10" s="26">
        <f>晤桥现金流表!CW45</f>
        <v>0</v>
      </c>
      <c r="CX10" s="26">
        <f>晤桥现金流表!CX45</f>
        <v>0</v>
      </c>
      <c r="CY10" s="26">
        <f>晤桥现金流表!CY45</f>
        <v>0</v>
      </c>
      <c r="CZ10" s="26">
        <f>晤桥现金流表!CZ45</f>
        <v>0</v>
      </c>
      <c r="DA10" s="26">
        <f>晤桥现金流表!DA45</f>
        <v>0</v>
      </c>
      <c r="DB10" s="26">
        <f>晤桥现金流表!DB45</f>
        <v>0</v>
      </c>
      <c r="DC10" s="26">
        <f>晤桥现金流表!DC45</f>
        <v>0</v>
      </c>
      <c r="DD10" s="26">
        <f>晤桥现金流表!DD45</f>
        <v>0</v>
      </c>
      <c r="DE10" s="26">
        <f>晤桥现金流表!DE45</f>
        <v>0</v>
      </c>
      <c r="DF10" s="26">
        <f>晤桥现金流表!DF45</f>
        <v>0</v>
      </c>
      <c r="DG10" s="26">
        <f>晤桥现金流表!DG45</f>
        <v>0</v>
      </c>
      <c r="DH10" s="26">
        <f>晤桥现金流表!DH45</f>
        <v>0</v>
      </c>
      <c r="DI10" s="26">
        <f>晤桥现金流表!DI45</f>
        <v>0</v>
      </c>
      <c r="DJ10" s="26">
        <f>晤桥现金流表!DJ45</f>
        <v>0</v>
      </c>
      <c r="DK10" s="26">
        <f>晤桥现金流表!DK45</f>
        <v>0</v>
      </c>
      <c r="DL10" s="26">
        <f>晤桥现金流表!DL45</f>
        <v>0</v>
      </c>
      <c r="DM10" s="26">
        <f>晤桥现金流表!DM45</f>
        <v>0</v>
      </c>
      <c r="DN10" s="26">
        <f>晤桥现金流表!DN45</f>
        <v>0</v>
      </c>
      <c r="DO10" s="26">
        <f>晤桥现金流表!DO45</f>
        <v>0</v>
      </c>
      <c r="DP10" s="26">
        <f>晤桥现金流表!DP45</f>
        <v>0</v>
      </c>
      <c r="DQ10" s="26">
        <f>晤桥现金流表!DQ45</f>
        <v>0</v>
      </c>
      <c r="DR10" s="26">
        <f>晤桥现金流表!DR45</f>
        <v>0</v>
      </c>
      <c r="DS10" s="26">
        <f>晤桥现金流表!DS45</f>
        <v>0</v>
      </c>
      <c r="DT10" s="26">
        <f>晤桥现金流表!DT45</f>
        <v>0</v>
      </c>
      <c r="DU10" s="26">
        <f>晤桥现金流表!DU45</f>
        <v>0</v>
      </c>
      <c r="DV10" s="26">
        <f>晤桥现金流表!DV45</f>
        <v>0</v>
      </c>
      <c r="DW10" s="26">
        <f>晤桥现金流表!DW45</f>
        <v>0</v>
      </c>
      <c r="DX10" s="26">
        <f>晤桥现金流表!DX45</f>
        <v>0</v>
      </c>
      <c r="DY10" s="26">
        <f>晤桥现金流表!DY45</f>
        <v>0</v>
      </c>
      <c r="DZ10" s="26">
        <f>晤桥现金流表!DZ45</f>
        <v>0</v>
      </c>
      <c r="EA10" s="26">
        <f>晤桥现金流表!EA45</f>
        <v>0</v>
      </c>
      <c r="EB10" s="26">
        <f>晤桥现金流表!EB45</f>
        <v>0</v>
      </c>
      <c r="EC10" s="26">
        <f>晤桥现金流表!EC45</f>
        <v>0</v>
      </c>
      <c r="ED10" s="26">
        <f>晤桥现金流表!ED45</f>
        <v>0</v>
      </c>
      <c r="EE10" s="26">
        <f>晤桥现金流表!EE45</f>
        <v>0</v>
      </c>
      <c r="EF10" s="26">
        <f>晤桥现金流表!EF45</f>
        <v>0</v>
      </c>
      <c r="EG10" s="26">
        <f>晤桥现金流表!EG45</f>
        <v>0</v>
      </c>
      <c r="EH10" s="26">
        <f>晤桥现金流表!EH45</f>
        <v>0</v>
      </c>
      <c r="EI10" s="26">
        <f>晤桥现金流表!EI45</f>
        <v>0</v>
      </c>
      <c r="EJ10" s="26">
        <f>晤桥现金流表!EJ45</f>
        <v>0</v>
      </c>
      <c r="EK10" s="26">
        <f>晤桥现金流表!EK45</f>
        <v>0</v>
      </c>
      <c r="EL10" s="26">
        <f>晤桥现金流表!EL45</f>
        <v>0</v>
      </c>
      <c r="EM10" s="26">
        <f>晤桥现金流表!EM45</f>
        <v>0</v>
      </c>
      <c r="EN10" s="26">
        <f>晤桥现金流表!EN45</f>
        <v>0</v>
      </c>
      <c r="EO10" s="26">
        <f>晤桥现金流表!EO45</f>
        <v>0</v>
      </c>
      <c r="EP10" s="26">
        <f>晤桥现金流表!EP45</f>
        <v>0</v>
      </c>
      <c r="EQ10" s="26">
        <f>晤桥现金流表!EQ45</f>
        <v>0</v>
      </c>
      <c r="ER10" s="26">
        <f>晤桥现金流表!ER45</f>
        <v>0</v>
      </c>
      <c r="ES10" s="26">
        <f>晤桥现金流表!ES45</f>
        <v>0</v>
      </c>
      <c r="ET10" s="26">
        <f>晤桥现金流表!ET45</f>
        <v>0</v>
      </c>
      <c r="EU10" s="26">
        <f>晤桥现金流表!EU45</f>
        <v>0</v>
      </c>
      <c r="EV10" s="26">
        <f>晤桥现金流表!EV45</f>
        <v>0</v>
      </c>
      <c r="EW10" s="513">
        <f>晤桥现金流表!EW45</f>
        <v>0</v>
      </c>
      <c r="EX10" s="26">
        <f>晤桥现金流表!EX45</f>
        <v>0</v>
      </c>
      <c r="EY10" s="26">
        <f>晤桥现金流表!EY45</f>
        <v>0</v>
      </c>
      <c r="EZ10" s="26">
        <f>晤桥现金流表!EZ45</f>
        <v>0</v>
      </c>
      <c r="FA10" s="26">
        <f>晤桥现金流表!FA45</f>
        <v>0</v>
      </c>
      <c r="FB10" s="26">
        <f>晤桥现金流表!FB45</f>
        <v>0</v>
      </c>
      <c r="FC10" s="26">
        <f>晤桥现金流表!FC45</f>
        <v>0</v>
      </c>
      <c r="FD10" s="26">
        <f>晤桥现金流表!FD45</f>
        <v>0</v>
      </c>
      <c r="FE10" s="26">
        <f>晤桥现金流表!FE45</f>
        <v>0</v>
      </c>
      <c r="FF10" s="26">
        <f>晤桥现金流表!FF45</f>
        <v>0</v>
      </c>
      <c r="FG10" s="26">
        <f>晤桥现金流表!FG45</f>
        <v>0</v>
      </c>
      <c r="FH10" s="26">
        <f>晤桥现金流表!FH45</f>
        <v>0</v>
      </c>
      <c r="FI10" s="26">
        <f>晤桥现金流表!FI45</f>
        <v>0</v>
      </c>
      <c r="FJ10" s="26">
        <f>晤桥现金流表!FJ45</f>
        <v>0</v>
      </c>
      <c r="FK10" s="26">
        <f>晤桥现金流表!FK45</f>
        <v>0</v>
      </c>
      <c r="FL10" s="26">
        <f>晤桥现金流表!FL45</f>
        <v>0</v>
      </c>
      <c r="FM10" s="26">
        <f>晤桥现金流表!FM45</f>
        <v>0</v>
      </c>
      <c r="FN10" s="26">
        <f>晤桥现金流表!FN45</f>
        <v>0</v>
      </c>
      <c r="FO10" s="26">
        <f>晤桥现金流表!FO45</f>
        <v>0</v>
      </c>
      <c r="FP10" s="26">
        <f>晤桥现金流表!FP45</f>
        <v>0</v>
      </c>
      <c r="FQ10" s="26">
        <f>晤桥现金流表!FQ45</f>
        <v>0</v>
      </c>
      <c r="FR10" s="26">
        <f>晤桥现金流表!FR45</f>
        <v>0</v>
      </c>
      <c r="FS10" s="26">
        <f>晤桥现金流表!FS45</f>
        <v>0</v>
      </c>
      <c r="FT10" s="26">
        <f>晤桥现金流表!FT45</f>
        <v>0</v>
      </c>
      <c r="FU10" s="26">
        <f>晤桥现金流表!FU45</f>
        <v>0</v>
      </c>
      <c r="FV10" s="26">
        <f>晤桥现金流表!FV45</f>
        <v>0</v>
      </c>
      <c r="FW10" s="26">
        <f>晤桥现金流表!FW45</f>
        <v>0</v>
      </c>
      <c r="FX10" s="26">
        <f>晤桥现金流表!FX45</f>
        <v>0</v>
      </c>
      <c r="FY10" s="26">
        <f>晤桥现金流表!FY45</f>
        <v>0</v>
      </c>
      <c r="FZ10" s="26">
        <f>晤桥现金流表!FZ45</f>
        <v>0</v>
      </c>
      <c r="GA10" s="26">
        <f>晤桥现金流表!GA45</f>
        <v>0</v>
      </c>
      <c r="GB10" s="26">
        <f>晤桥现金流表!GB45</f>
        <v>0</v>
      </c>
      <c r="GC10" s="26">
        <f>晤桥现金流表!GC45</f>
        <v>0</v>
      </c>
      <c r="GD10" s="26">
        <f>晤桥现金流表!GD45</f>
        <v>0</v>
      </c>
      <c r="GE10" s="26">
        <f>晤桥现金流表!GE45</f>
        <v>0</v>
      </c>
      <c r="GF10" s="26">
        <f>晤桥现金流表!GF45</f>
        <v>0</v>
      </c>
      <c r="GG10" s="26">
        <f>晤桥现金流表!GG45</f>
        <v>0</v>
      </c>
      <c r="GH10" s="26">
        <f>晤桥现金流表!GH45</f>
        <v>0</v>
      </c>
      <c r="GI10" s="26">
        <f>晤桥现金流表!GI45</f>
        <v>0</v>
      </c>
      <c r="GJ10" s="26">
        <f>晤桥现金流表!GJ45</f>
        <v>0</v>
      </c>
      <c r="GK10" s="26">
        <f>晤桥现金流表!GK45</f>
        <v>0</v>
      </c>
      <c r="GL10" s="26">
        <f>晤桥现金流表!GL45</f>
        <v>0</v>
      </c>
      <c r="GM10" s="26">
        <f>晤桥现金流表!GM45</f>
        <v>0</v>
      </c>
      <c r="GN10" s="26">
        <f>晤桥现金流表!GN45</f>
        <v>0</v>
      </c>
      <c r="GO10" s="26">
        <f>晤桥现金流表!GO45</f>
        <v>0</v>
      </c>
      <c r="GP10" s="26">
        <f>晤桥现金流表!GP45</f>
        <v>0</v>
      </c>
      <c r="GQ10" s="26">
        <f>晤桥现金流表!GQ45</f>
        <v>0</v>
      </c>
      <c r="GR10" s="26">
        <f>晤桥现金流表!GR45</f>
        <v>0</v>
      </c>
      <c r="GS10" s="26">
        <f>晤桥现金流表!GS45</f>
        <v>0</v>
      </c>
      <c r="GT10" s="26">
        <f>晤桥现金流表!GT45</f>
        <v>0</v>
      </c>
      <c r="GU10" s="26">
        <f>晤桥现金流表!GU45</f>
        <v>0</v>
      </c>
      <c r="GV10" s="26">
        <f>晤桥现金流表!GV45</f>
        <v>0</v>
      </c>
      <c r="GW10" s="26">
        <f>晤桥现金流表!GW45</f>
        <v>0</v>
      </c>
      <c r="GX10" s="26">
        <f>晤桥现金流表!GX45</f>
        <v>0</v>
      </c>
      <c r="GY10" s="26">
        <f>晤桥现金流表!GY45</f>
        <v>0</v>
      </c>
      <c r="GZ10" s="26">
        <f>晤桥现金流表!GZ45</f>
        <v>0</v>
      </c>
      <c r="HA10" s="26">
        <f>晤桥现金流表!HA45</f>
        <v>0</v>
      </c>
      <c r="HB10" s="26">
        <f>晤桥现金流表!HB45</f>
        <v>0</v>
      </c>
      <c r="HC10" s="26">
        <f>晤桥现金流表!HC45</f>
        <v>0</v>
      </c>
      <c r="HD10" s="26">
        <f>晤桥现金流表!HD45</f>
        <v>0</v>
      </c>
      <c r="HE10" s="26">
        <f>晤桥现金流表!HE45</f>
        <v>0</v>
      </c>
      <c r="HF10" s="26">
        <f>晤桥现金流表!HF45</f>
        <v>0</v>
      </c>
    </row>
    <row r="11" spans="2:214" ht="14.25">
      <c r="B11" s="403" t="s">
        <v>521</v>
      </c>
      <c r="D11" s="26">
        <f>晤桥现金流表!D50</f>
        <v>198000</v>
      </c>
      <c r="E11" s="26">
        <f>晤桥现金流表!E50</f>
        <v>198000</v>
      </c>
      <c r="F11" s="26">
        <f>晤桥现金流表!F50</f>
        <v>198000</v>
      </c>
      <c r="G11" s="26">
        <f>晤桥现金流表!G50</f>
        <v>198000</v>
      </c>
      <c r="H11" s="26">
        <f>晤桥现金流表!H50</f>
        <v>198000</v>
      </c>
      <c r="I11" s="26">
        <f>晤桥现金流表!I50</f>
        <v>198000</v>
      </c>
      <c r="J11" s="26">
        <f>晤桥现金流表!J50</f>
        <v>198000</v>
      </c>
      <c r="K11" s="26">
        <f>晤桥现金流表!K50</f>
        <v>198000</v>
      </c>
      <c r="L11" s="26">
        <f>晤桥现金流表!L50</f>
        <v>198000</v>
      </c>
      <c r="M11" s="26">
        <f>晤桥现金流表!M50</f>
        <v>198000</v>
      </c>
      <c r="N11" s="26">
        <f>晤桥现金流表!N50</f>
        <v>198000</v>
      </c>
      <c r="O11" s="26">
        <f>晤桥现金流表!O50</f>
        <v>198000</v>
      </c>
      <c r="P11" s="26">
        <f>晤桥现金流表!P50</f>
        <v>198000</v>
      </c>
      <c r="Q11" s="26">
        <f>晤桥现金流表!Q50</f>
        <v>198000</v>
      </c>
      <c r="R11" s="26">
        <f>晤桥现金流表!R50</f>
        <v>198000</v>
      </c>
      <c r="S11" s="26">
        <f>晤桥现金流表!S50</f>
        <v>198000</v>
      </c>
      <c r="T11" s="26">
        <f>晤桥现金流表!T50</f>
        <v>198000</v>
      </c>
      <c r="U11" s="26">
        <f>晤桥现金流表!U50</f>
        <v>198000</v>
      </c>
      <c r="V11" s="26">
        <f>晤桥现金流表!V50</f>
        <v>198000</v>
      </c>
      <c r="W11" s="26">
        <f>晤桥现金流表!W50</f>
        <v>198000</v>
      </c>
      <c r="X11" s="26">
        <f>晤桥现金流表!X50</f>
        <v>198000</v>
      </c>
      <c r="Y11" s="26">
        <f>晤桥现金流表!Y50</f>
        <v>198000</v>
      </c>
      <c r="Z11" s="26">
        <f>晤桥现金流表!Z50</f>
        <v>198000</v>
      </c>
      <c r="AA11" s="26">
        <f>晤桥现金流表!AA50</f>
        <v>198000</v>
      </c>
      <c r="AB11" s="26">
        <f>晤桥现金流表!AB50</f>
        <v>198000</v>
      </c>
      <c r="AC11" s="26">
        <f>晤桥现金流表!AC50</f>
        <v>198000</v>
      </c>
      <c r="AD11" s="26">
        <f>晤桥现金流表!AD50</f>
        <v>198000</v>
      </c>
      <c r="AE11" s="26">
        <f>晤桥现金流表!AE50</f>
        <v>198000</v>
      </c>
      <c r="AF11" s="26">
        <f>晤桥现金流表!AF50</f>
        <v>198000</v>
      </c>
      <c r="AG11" s="26">
        <f>晤桥现金流表!AG50</f>
        <v>857999.99999999988</v>
      </c>
      <c r="AH11" s="26">
        <f>晤桥现金流表!AH50</f>
        <v>528000</v>
      </c>
      <c r="AI11" s="26">
        <f>晤桥现金流表!AI50</f>
        <v>528000</v>
      </c>
      <c r="AJ11" s="26">
        <f>晤桥现金流表!AJ50</f>
        <v>528000</v>
      </c>
      <c r="AK11" s="26">
        <f>晤桥现金流表!AK50</f>
        <v>528000</v>
      </c>
      <c r="AL11" s="26">
        <f>晤桥现金流表!AL50</f>
        <v>528000</v>
      </c>
      <c r="AM11" s="26">
        <f>晤桥现金流表!AM50</f>
        <v>528000</v>
      </c>
      <c r="AN11" s="26">
        <f>晤桥现金流表!AN50</f>
        <v>528000</v>
      </c>
      <c r="AO11" s="26">
        <f>晤桥现金流表!AO50</f>
        <v>528000</v>
      </c>
      <c r="AP11" s="26">
        <f>晤桥现金流表!AP50</f>
        <v>528000</v>
      </c>
      <c r="AQ11" s="26">
        <f>晤桥现金流表!AQ50</f>
        <v>528000</v>
      </c>
      <c r="AR11" s="26">
        <f>晤桥现金流表!AR50</f>
        <v>528000</v>
      </c>
      <c r="AS11" s="26">
        <f>晤桥现金流表!AS50</f>
        <v>528000</v>
      </c>
      <c r="AT11" s="26">
        <f>晤桥现金流表!AT50</f>
        <v>528000</v>
      </c>
      <c r="AU11" s="26">
        <f>晤桥现金流表!AU50</f>
        <v>528000</v>
      </c>
      <c r="AV11" s="26">
        <f>晤桥现金流表!AV50</f>
        <v>528000</v>
      </c>
      <c r="AW11" s="26">
        <f>晤桥现金流表!AW50</f>
        <v>528000</v>
      </c>
      <c r="AX11" s="26">
        <f>晤桥现金流表!AX50</f>
        <v>528000</v>
      </c>
      <c r="AY11" s="26">
        <f>晤桥现金流表!AY50</f>
        <v>528000</v>
      </c>
      <c r="AZ11" s="26">
        <f>晤桥现金流表!AZ50</f>
        <v>528000</v>
      </c>
      <c r="BA11" s="26">
        <f>晤桥现金流表!BA50</f>
        <v>528000</v>
      </c>
      <c r="BB11" s="26">
        <f>晤桥现金流表!BB50</f>
        <v>528000</v>
      </c>
      <c r="BC11" s="26">
        <f>晤桥现金流表!BC50</f>
        <v>528000</v>
      </c>
      <c r="BD11" s="26">
        <f>晤桥现金流表!BD50</f>
        <v>528000</v>
      </c>
      <c r="BE11" s="26">
        <f>晤桥现金流表!BE50</f>
        <v>528000</v>
      </c>
      <c r="BF11" s="26">
        <f>晤桥现金流表!BF50</f>
        <v>528000</v>
      </c>
      <c r="BG11" s="26">
        <f>晤桥现金流表!BG50</f>
        <v>528000</v>
      </c>
      <c r="BH11" s="26">
        <f>晤桥现金流表!BH50</f>
        <v>528000</v>
      </c>
      <c r="BI11" s="26">
        <f>晤桥现金流表!BI50</f>
        <v>528000</v>
      </c>
      <c r="BJ11" s="26">
        <f>晤桥现金流表!BJ50</f>
        <v>528000</v>
      </c>
      <c r="BK11" s="26">
        <f>晤桥现金流表!BK50</f>
        <v>528000</v>
      </c>
      <c r="BL11" s="26">
        <f>晤桥现金流表!BL50</f>
        <v>528000</v>
      </c>
      <c r="BM11" s="26">
        <f>晤桥现金流表!BM50</f>
        <v>528000</v>
      </c>
      <c r="BN11" s="26">
        <f>晤桥现金流表!BN50</f>
        <v>528000</v>
      </c>
      <c r="BO11" s="26">
        <f>晤桥现金流表!BO50</f>
        <v>528000</v>
      </c>
      <c r="BP11" s="26">
        <f>晤桥现金流表!BP50</f>
        <v>528000</v>
      </c>
      <c r="BQ11" s="26">
        <f>晤桥现金流表!BQ50</f>
        <v>528000</v>
      </c>
      <c r="BR11" s="26">
        <f>晤桥现金流表!BR50</f>
        <v>528000</v>
      </c>
      <c r="BS11" s="26">
        <f>晤桥现金流表!BS50</f>
        <v>528000</v>
      </c>
      <c r="BT11" s="26">
        <f>晤桥现金流表!BT50</f>
        <v>528000</v>
      </c>
      <c r="BU11" s="26">
        <f>晤桥现金流表!BU50</f>
        <v>528000</v>
      </c>
      <c r="BV11" s="26">
        <f>晤桥现金流表!BV50</f>
        <v>528000</v>
      </c>
      <c r="BW11" s="26">
        <f>晤桥现金流表!BW50</f>
        <v>1451999.9999999977</v>
      </c>
      <c r="BX11" s="26">
        <f>晤桥现金流表!BX50</f>
        <v>264000</v>
      </c>
      <c r="BY11" s="26">
        <f>晤桥现金流表!BY50</f>
        <v>264000</v>
      </c>
      <c r="BZ11" s="26">
        <f>晤桥现金流表!BZ50</f>
        <v>264000</v>
      </c>
      <c r="CA11" s="26">
        <f>晤桥现金流表!CA50</f>
        <v>264000</v>
      </c>
      <c r="CB11" s="26">
        <f>晤桥现金流表!CB50</f>
        <v>264000</v>
      </c>
      <c r="CC11" s="26">
        <f>晤桥现金流表!CC50</f>
        <v>264000</v>
      </c>
      <c r="CD11" s="26">
        <f>晤桥现金流表!CD50</f>
        <v>264000</v>
      </c>
      <c r="CE11" s="26">
        <f>晤桥现金流表!CE50</f>
        <v>264000</v>
      </c>
      <c r="CF11" s="26">
        <f>晤桥现金流表!CF50</f>
        <v>264000</v>
      </c>
      <c r="CG11" s="26">
        <f>晤桥现金流表!CG50</f>
        <v>264000</v>
      </c>
      <c r="CH11" s="26">
        <f>晤桥现金流表!CH50</f>
        <v>264000</v>
      </c>
      <c r="CI11" s="26">
        <f>晤桥现金流表!CI50</f>
        <v>396000.00000000035</v>
      </c>
      <c r="CJ11" s="26">
        <f>晤桥现金流表!CJ50</f>
        <v>0</v>
      </c>
      <c r="CK11" s="26">
        <f>晤桥现金流表!CK50</f>
        <v>0</v>
      </c>
      <c r="CL11" s="26">
        <f>晤桥现金流表!CL50</f>
        <v>0</v>
      </c>
      <c r="CM11" s="26">
        <f>晤桥现金流表!CM50</f>
        <v>0</v>
      </c>
      <c r="CN11" s="26">
        <f>晤桥现金流表!CN50</f>
        <v>0</v>
      </c>
      <c r="CO11" s="26">
        <f>晤桥现金流表!CO50</f>
        <v>0</v>
      </c>
      <c r="CP11" s="26">
        <f>晤桥现金流表!CP50</f>
        <v>0</v>
      </c>
      <c r="CQ11" s="26">
        <f>晤桥现金流表!CQ50</f>
        <v>0</v>
      </c>
      <c r="CR11" s="26">
        <f>晤桥现金流表!CR50</f>
        <v>0</v>
      </c>
      <c r="CS11" s="26">
        <f>晤桥现金流表!CS50</f>
        <v>0</v>
      </c>
      <c r="CT11" s="26">
        <f>晤桥现金流表!CT50</f>
        <v>0</v>
      </c>
      <c r="CU11" s="26">
        <f>晤桥现金流表!CU50</f>
        <v>0</v>
      </c>
      <c r="CV11" s="26">
        <f>晤桥现金流表!CV50</f>
        <v>0</v>
      </c>
      <c r="CW11" s="26">
        <f>晤桥现金流表!CW50</f>
        <v>0</v>
      </c>
      <c r="CX11" s="26">
        <f>晤桥现金流表!CX50</f>
        <v>0</v>
      </c>
      <c r="CY11" s="26">
        <f>晤桥现金流表!CY50</f>
        <v>0</v>
      </c>
      <c r="CZ11" s="26">
        <f>晤桥现金流表!CZ50</f>
        <v>0</v>
      </c>
      <c r="DA11" s="26">
        <f>晤桥现金流表!DA50</f>
        <v>0</v>
      </c>
      <c r="DB11" s="26">
        <f>晤桥现金流表!DB50</f>
        <v>0</v>
      </c>
      <c r="DC11" s="26">
        <f>晤桥现金流表!DC50</f>
        <v>0</v>
      </c>
      <c r="DD11" s="26">
        <f>晤桥现金流表!DD50</f>
        <v>0</v>
      </c>
      <c r="DE11" s="26">
        <f>晤桥现金流表!DE50</f>
        <v>0</v>
      </c>
      <c r="DF11" s="26">
        <f>晤桥现金流表!DF50</f>
        <v>0</v>
      </c>
      <c r="DG11" s="26">
        <f>晤桥现金流表!DG50</f>
        <v>0</v>
      </c>
      <c r="DH11" s="26">
        <f>晤桥现金流表!DH50</f>
        <v>0</v>
      </c>
      <c r="DI11" s="26">
        <f>晤桥现金流表!DI50</f>
        <v>0</v>
      </c>
      <c r="DJ11" s="26">
        <f>晤桥现金流表!DJ50</f>
        <v>0</v>
      </c>
      <c r="DK11" s="26">
        <f>晤桥现金流表!DK50</f>
        <v>0</v>
      </c>
      <c r="DL11" s="26">
        <f>晤桥现金流表!DL50</f>
        <v>0</v>
      </c>
      <c r="DM11" s="26">
        <f>晤桥现金流表!DM50</f>
        <v>0</v>
      </c>
      <c r="DN11" s="26">
        <f>晤桥现金流表!DN50</f>
        <v>0</v>
      </c>
      <c r="DO11" s="26">
        <f>晤桥现金流表!DO50</f>
        <v>0</v>
      </c>
      <c r="DP11" s="26">
        <f>晤桥现金流表!DP50</f>
        <v>0</v>
      </c>
      <c r="DQ11" s="26">
        <f>晤桥现金流表!DQ50</f>
        <v>0</v>
      </c>
      <c r="DR11" s="26">
        <f>晤桥现金流表!DR50</f>
        <v>0</v>
      </c>
      <c r="DS11" s="26">
        <f>晤桥现金流表!DS50</f>
        <v>0</v>
      </c>
      <c r="DT11" s="26">
        <f>晤桥现金流表!DT50</f>
        <v>0</v>
      </c>
      <c r="DU11" s="26">
        <f>晤桥现金流表!DU50</f>
        <v>0</v>
      </c>
      <c r="DV11" s="26">
        <f>晤桥现金流表!DV50</f>
        <v>0</v>
      </c>
      <c r="DW11" s="26">
        <f>晤桥现金流表!DW50</f>
        <v>0</v>
      </c>
      <c r="DX11" s="26">
        <f>晤桥现金流表!DX50</f>
        <v>0</v>
      </c>
      <c r="DY11" s="26">
        <f>晤桥现金流表!DY50</f>
        <v>0</v>
      </c>
      <c r="DZ11" s="26">
        <f>晤桥现金流表!DZ50</f>
        <v>0</v>
      </c>
      <c r="EA11" s="26">
        <f>晤桥现金流表!EA50</f>
        <v>0</v>
      </c>
      <c r="EB11" s="26">
        <f>晤桥现金流表!EB50</f>
        <v>0</v>
      </c>
      <c r="EC11" s="26">
        <f>晤桥现金流表!EC50</f>
        <v>0</v>
      </c>
      <c r="ED11" s="26">
        <f>晤桥现金流表!ED50</f>
        <v>0</v>
      </c>
      <c r="EE11" s="26">
        <f>晤桥现金流表!EE50</f>
        <v>0</v>
      </c>
      <c r="EF11" s="26">
        <f>晤桥现金流表!EF50</f>
        <v>0</v>
      </c>
      <c r="EG11" s="26">
        <f>晤桥现金流表!EG50</f>
        <v>0</v>
      </c>
      <c r="EH11" s="26">
        <f>晤桥现金流表!EH50</f>
        <v>0</v>
      </c>
      <c r="EI11" s="26">
        <f>晤桥现金流表!EI50</f>
        <v>0</v>
      </c>
      <c r="EJ11" s="26">
        <f>晤桥现金流表!EJ50</f>
        <v>0</v>
      </c>
      <c r="EK11" s="26">
        <f>晤桥现金流表!EK50</f>
        <v>0</v>
      </c>
      <c r="EL11" s="26">
        <f>晤桥现金流表!EL50</f>
        <v>0</v>
      </c>
      <c r="EM11" s="26">
        <f>晤桥现金流表!EM50</f>
        <v>0</v>
      </c>
      <c r="EN11" s="26">
        <f>晤桥现金流表!EN50</f>
        <v>0</v>
      </c>
      <c r="EO11" s="26">
        <f>晤桥现金流表!EO50</f>
        <v>0</v>
      </c>
      <c r="EP11" s="26">
        <f>晤桥现金流表!EP50</f>
        <v>0</v>
      </c>
      <c r="EQ11" s="26">
        <f>晤桥现金流表!EQ50</f>
        <v>0</v>
      </c>
      <c r="ER11" s="26">
        <f>晤桥现金流表!ER50</f>
        <v>0</v>
      </c>
      <c r="ES11" s="26">
        <f>晤桥现金流表!ES50</f>
        <v>0</v>
      </c>
      <c r="ET11" s="26">
        <f>晤桥现金流表!ET50</f>
        <v>0</v>
      </c>
      <c r="EU11" s="26">
        <f>晤桥现金流表!EU50</f>
        <v>0</v>
      </c>
      <c r="EV11" s="26">
        <f>晤桥现金流表!EV50</f>
        <v>0</v>
      </c>
      <c r="EW11" s="513">
        <f>晤桥现金流表!EW50</f>
        <v>0</v>
      </c>
      <c r="EX11" s="26">
        <f>晤桥现金流表!EX50</f>
        <v>0</v>
      </c>
      <c r="EY11" s="26">
        <f>晤桥现金流表!EY50</f>
        <v>0</v>
      </c>
      <c r="EZ11" s="26">
        <f>晤桥现金流表!EZ50</f>
        <v>0</v>
      </c>
      <c r="FA11" s="26">
        <f>晤桥现金流表!FA50</f>
        <v>0</v>
      </c>
      <c r="FB11" s="26">
        <f>晤桥现金流表!FB50</f>
        <v>0</v>
      </c>
      <c r="FC11" s="26">
        <f>晤桥现金流表!FC50</f>
        <v>0</v>
      </c>
      <c r="FD11" s="26">
        <f>晤桥现金流表!FD50</f>
        <v>0</v>
      </c>
      <c r="FE11" s="26">
        <f>晤桥现金流表!FE50</f>
        <v>0</v>
      </c>
      <c r="FF11" s="26">
        <f>晤桥现金流表!FF50</f>
        <v>0</v>
      </c>
      <c r="FG11" s="26">
        <f>晤桥现金流表!FG50</f>
        <v>0</v>
      </c>
      <c r="FH11" s="26">
        <f>晤桥现金流表!FH50</f>
        <v>0</v>
      </c>
      <c r="FI11" s="26">
        <f>晤桥现金流表!FI50</f>
        <v>0</v>
      </c>
      <c r="FJ11" s="26">
        <f>晤桥现金流表!FJ50</f>
        <v>0</v>
      </c>
      <c r="FK11" s="26">
        <f>晤桥现金流表!FK50</f>
        <v>0</v>
      </c>
      <c r="FL11" s="26">
        <f>晤桥现金流表!FL50</f>
        <v>0</v>
      </c>
      <c r="FM11" s="26">
        <f>晤桥现金流表!FM50</f>
        <v>0</v>
      </c>
      <c r="FN11" s="26">
        <f>晤桥现金流表!FN50</f>
        <v>0</v>
      </c>
      <c r="FO11" s="26">
        <f>晤桥现金流表!FO50</f>
        <v>0</v>
      </c>
      <c r="FP11" s="26">
        <f>晤桥现金流表!FP50</f>
        <v>0</v>
      </c>
      <c r="FQ11" s="26">
        <f>晤桥现金流表!FQ50</f>
        <v>0</v>
      </c>
      <c r="FR11" s="26">
        <f>晤桥现金流表!FR50</f>
        <v>0</v>
      </c>
      <c r="FS11" s="26">
        <f>晤桥现金流表!FS50</f>
        <v>0</v>
      </c>
      <c r="FT11" s="26">
        <f>晤桥现金流表!FT50</f>
        <v>0</v>
      </c>
      <c r="FU11" s="26">
        <f>晤桥现金流表!FU50</f>
        <v>0</v>
      </c>
      <c r="FV11" s="26">
        <f>晤桥现金流表!FV50</f>
        <v>0</v>
      </c>
      <c r="FW11" s="26">
        <f>晤桥现金流表!FW50</f>
        <v>0</v>
      </c>
      <c r="FX11" s="26">
        <f>晤桥现金流表!FX50</f>
        <v>0</v>
      </c>
      <c r="FY11" s="26">
        <f>晤桥现金流表!FY50</f>
        <v>0</v>
      </c>
      <c r="FZ11" s="26">
        <f>晤桥现金流表!FZ50</f>
        <v>0</v>
      </c>
      <c r="GA11" s="26">
        <f>晤桥现金流表!GA50</f>
        <v>0</v>
      </c>
      <c r="GB11" s="26">
        <f>晤桥现金流表!GB50</f>
        <v>0</v>
      </c>
      <c r="GC11" s="26">
        <f>晤桥现金流表!GC50</f>
        <v>0</v>
      </c>
      <c r="GD11" s="26">
        <f>晤桥现金流表!GD50</f>
        <v>0</v>
      </c>
      <c r="GE11" s="26">
        <f>晤桥现金流表!GE50</f>
        <v>0</v>
      </c>
      <c r="GF11" s="26">
        <f>晤桥现金流表!GF50</f>
        <v>0</v>
      </c>
      <c r="GG11" s="26">
        <f>晤桥现金流表!GG50</f>
        <v>0</v>
      </c>
      <c r="GH11" s="26">
        <f>晤桥现金流表!GH50</f>
        <v>0</v>
      </c>
      <c r="GI11" s="26">
        <f>晤桥现金流表!GI50</f>
        <v>0</v>
      </c>
      <c r="GJ11" s="26">
        <f>晤桥现金流表!GJ50</f>
        <v>0</v>
      </c>
      <c r="GK11" s="26">
        <f>晤桥现金流表!GK50</f>
        <v>0</v>
      </c>
      <c r="GL11" s="26">
        <f>晤桥现金流表!GL50</f>
        <v>0</v>
      </c>
      <c r="GM11" s="26">
        <f>晤桥现金流表!GM50</f>
        <v>0</v>
      </c>
      <c r="GN11" s="26">
        <f>晤桥现金流表!GN50</f>
        <v>0</v>
      </c>
      <c r="GO11" s="26">
        <f>晤桥现金流表!GO50</f>
        <v>0</v>
      </c>
      <c r="GP11" s="26">
        <f>晤桥现金流表!GP50</f>
        <v>0</v>
      </c>
      <c r="GQ11" s="26">
        <f>晤桥现金流表!GQ50</f>
        <v>0</v>
      </c>
      <c r="GR11" s="26">
        <f>晤桥现金流表!GR50</f>
        <v>0</v>
      </c>
      <c r="GS11" s="26">
        <f>晤桥现金流表!GS50</f>
        <v>0</v>
      </c>
      <c r="GT11" s="26">
        <f>晤桥现金流表!GT50</f>
        <v>0</v>
      </c>
      <c r="GU11" s="26">
        <f>晤桥现金流表!GU50</f>
        <v>0</v>
      </c>
      <c r="GV11" s="26">
        <f>晤桥现金流表!GV50</f>
        <v>0</v>
      </c>
      <c r="GW11" s="26">
        <f>晤桥现金流表!GW50</f>
        <v>0</v>
      </c>
      <c r="GX11" s="26">
        <f>晤桥现金流表!GX50</f>
        <v>0</v>
      </c>
      <c r="GY11" s="26">
        <f>晤桥现金流表!GY50</f>
        <v>0</v>
      </c>
      <c r="GZ11" s="26">
        <f>晤桥现金流表!GZ50</f>
        <v>0</v>
      </c>
      <c r="HA11" s="26">
        <f>晤桥现金流表!HA50</f>
        <v>0</v>
      </c>
      <c r="HB11" s="26">
        <f>晤桥现金流表!HB50</f>
        <v>0</v>
      </c>
      <c r="HC11" s="26">
        <f>晤桥现金流表!HC50</f>
        <v>0</v>
      </c>
      <c r="HD11" s="26">
        <f>晤桥现金流表!HD50</f>
        <v>0</v>
      </c>
      <c r="HE11" s="26">
        <f>晤桥现金流表!HE50</f>
        <v>0</v>
      </c>
      <c r="HF11" s="26">
        <f>晤桥现金流表!HF50</f>
        <v>0</v>
      </c>
    </row>
    <row r="12" spans="2:214" ht="14.25">
      <c r="B12" s="403" t="s">
        <v>522</v>
      </c>
      <c r="D12" s="26">
        <f>晤桥现金流表!D51</f>
        <v>198000</v>
      </c>
      <c r="E12" s="26">
        <f>晤桥现金流表!E51</f>
        <v>198000</v>
      </c>
      <c r="F12" s="26">
        <f>晤桥现金流表!F51</f>
        <v>198000</v>
      </c>
      <c r="G12" s="26">
        <f>晤桥现金流表!G51</f>
        <v>198000</v>
      </c>
      <c r="H12" s="26">
        <f>晤桥现金流表!H51</f>
        <v>198000</v>
      </c>
      <c r="I12" s="26">
        <f>晤桥现金流表!I51</f>
        <v>198000</v>
      </c>
      <c r="J12" s="26">
        <f>晤桥现金流表!J51</f>
        <v>198000</v>
      </c>
      <c r="K12" s="26">
        <f>晤桥现金流表!K51</f>
        <v>198000</v>
      </c>
      <c r="L12" s="26">
        <f>晤桥现金流表!L51</f>
        <v>198000</v>
      </c>
      <c r="M12" s="26">
        <f>晤桥现金流表!M51</f>
        <v>198000</v>
      </c>
      <c r="N12" s="26">
        <f>晤桥现金流表!N51</f>
        <v>198000</v>
      </c>
      <c r="O12" s="26">
        <f>晤桥现金流表!O51</f>
        <v>198000</v>
      </c>
      <c r="P12" s="26">
        <f>晤桥现金流表!P51</f>
        <v>198000</v>
      </c>
      <c r="Q12" s="26">
        <f>晤桥现金流表!Q51</f>
        <v>198000</v>
      </c>
      <c r="R12" s="26">
        <f>晤桥现金流表!R51</f>
        <v>198000</v>
      </c>
      <c r="S12" s="26">
        <f>晤桥现金流表!S51</f>
        <v>198000</v>
      </c>
      <c r="T12" s="26">
        <f>晤桥现金流表!T51</f>
        <v>198000</v>
      </c>
      <c r="U12" s="26">
        <f>晤桥现金流表!U51</f>
        <v>198000</v>
      </c>
      <c r="V12" s="26">
        <f>晤桥现金流表!V51</f>
        <v>198000</v>
      </c>
      <c r="W12" s="26">
        <f>晤桥现金流表!W51</f>
        <v>198000</v>
      </c>
      <c r="X12" s="26">
        <f>晤桥现金流表!X51</f>
        <v>198000</v>
      </c>
      <c r="Y12" s="26">
        <f>晤桥现金流表!Y51</f>
        <v>198000</v>
      </c>
      <c r="Z12" s="26">
        <f>晤桥现金流表!Z51</f>
        <v>198000</v>
      </c>
      <c r="AA12" s="26">
        <f>晤桥现金流表!AA51</f>
        <v>198000</v>
      </c>
      <c r="AB12" s="26">
        <f>晤桥现金流表!AB51</f>
        <v>198000</v>
      </c>
      <c r="AC12" s="26">
        <f>晤桥现金流表!AC51</f>
        <v>198000</v>
      </c>
      <c r="AD12" s="26">
        <f>晤桥现金流表!AD51</f>
        <v>198000</v>
      </c>
      <c r="AE12" s="26">
        <f>晤桥现金流表!AE51</f>
        <v>198000</v>
      </c>
      <c r="AF12" s="26">
        <f>晤桥现金流表!AF51</f>
        <v>198000</v>
      </c>
      <c r="AG12" s="26">
        <f>晤桥现金流表!AG51</f>
        <v>857999.99999999988</v>
      </c>
      <c r="AH12" s="26">
        <f>晤桥现金流表!AH51</f>
        <v>528000</v>
      </c>
      <c r="AI12" s="26">
        <f>晤桥现金流表!AI51</f>
        <v>528000</v>
      </c>
      <c r="AJ12" s="26">
        <f>晤桥现金流表!AJ51</f>
        <v>528000</v>
      </c>
      <c r="AK12" s="26">
        <f>晤桥现金流表!AK51</f>
        <v>528000</v>
      </c>
      <c r="AL12" s="26">
        <f>晤桥现金流表!AL51</f>
        <v>528000</v>
      </c>
      <c r="AM12" s="26">
        <f>晤桥现金流表!AM51</f>
        <v>528000</v>
      </c>
      <c r="AN12" s="26">
        <f>晤桥现金流表!AN51</f>
        <v>528000</v>
      </c>
      <c r="AO12" s="26">
        <f>晤桥现金流表!AO51</f>
        <v>528000</v>
      </c>
      <c r="AP12" s="26">
        <f>晤桥现金流表!AP51</f>
        <v>528000</v>
      </c>
      <c r="AQ12" s="26">
        <f>晤桥现金流表!AQ51</f>
        <v>528000</v>
      </c>
      <c r="AR12" s="26">
        <f>晤桥现金流表!AR51</f>
        <v>528000</v>
      </c>
      <c r="AS12" s="26">
        <f>晤桥现金流表!AS51</f>
        <v>528000</v>
      </c>
      <c r="AT12" s="26">
        <f>晤桥现金流表!AT51</f>
        <v>528000</v>
      </c>
      <c r="AU12" s="26">
        <f>晤桥现金流表!AU51</f>
        <v>528000</v>
      </c>
      <c r="AV12" s="26">
        <f>晤桥现金流表!AV51</f>
        <v>528000</v>
      </c>
      <c r="AW12" s="26">
        <f>晤桥现金流表!AW51</f>
        <v>528000</v>
      </c>
      <c r="AX12" s="26">
        <f>晤桥现金流表!AX51</f>
        <v>528000</v>
      </c>
      <c r="AY12" s="26">
        <f>晤桥现金流表!AY51</f>
        <v>528000</v>
      </c>
      <c r="AZ12" s="26">
        <f>晤桥现金流表!AZ51</f>
        <v>528000</v>
      </c>
      <c r="BA12" s="26">
        <f>晤桥现金流表!BA51</f>
        <v>528000</v>
      </c>
      <c r="BB12" s="26">
        <f>晤桥现金流表!BB51</f>
        <v>528000</v>
      </c>
      <c r="BC12" s="26">
        <f>晤桥现金流表!BC51</f>
        <v>528000</v>
      </c>
      <c r="BD12" s="26">
        <f>晤桥现金流表!BD51</f>
        <v>528000</v>
      </c>
      <c r="BE12" s="26">
        <f>晤桥现金流表!BE51</f>
        <v>528000</v>
      </c>
      <c r="BF12" s="26">
        <f>晤桥现金流表!BF51</f>
        <v>528000</v>
      </c>
      <c r="BG12" s="26">
        <f>晤桥现金流表!BG51</f>
        <v>528000</v>
      </c>
      <c r="BH12" s="26">
        <f>晤桥现金流表!BH51</f>
        <v>528000</v>
      </c>
      <c r="BI12" s="26">
        <f>晤桥现金流表!BI51</f>
        <v>528000</v>
      </c>
      <c r="BJ12" s="26">
        <f>晤桥现金流表!BJ51</f>
        <v>528000</v>
      </c>
      <c r="BK12" s="26">
        <f>晤桥现金流表!BK51</f>
        <v>528000</v>
      </c>
      <c r="BL12" s="26">
        <f>晤桥现金流表!BL51</f>
        <v>528000</v>
      </c>
      <c r="BM12" s="26">
        <f>晤桥现金流表!BM51</f>
        <v>528000</v>
      </c>
      <c r="BN12" s="26">
        <f>晤桥现金流表!BN51</f>
        <v>528000</v>
      </c>
      <c r="BO12" s="26">
        <f>晤桥现金流表!BO51</f>
        <v>528000</v>
      </c>
      <c r="BP12" s="26">
        <f>晤桥现金流表!BP51</f>
        <v>528000</v>
      </c>
      <c r="BQ12" s="26">
        <f>晤桥现金流表!BQ51</f>
        <v>528000</v>
      </c>
      <c r="BR12" s="26">
        <f>晤桥现金流表!BR51</f>
        <v>528000</v>
      </c>
      <c r="BS12" s="26">
        <f>晤桥现金流表!BS51</f>
        <v>528000</v>
      </c>
      <c r="BT12" s="26">
        <f>晤桥现金流表!BT51</f>
        <v>528000</v>
      </c>
      <c r="BU12" s="26">
        <f>晤桥现金流表!BU51</f>
        <v>528000</v>
      </c>
      <c r="BV12" s="26">
        <f>晤桥现金流表!BV51</f>
        <v>528000</v>
      </c>
      <c r="BW12" s="26">
        <f>晤桥现金流表!BW51</f>
        <v>1451999.9999999977</v>
      </c>
      <c r="BX12" s="26">
        <f>晤桥现金流表!BX51</f>
        <v>264000</v>
      </c>
      <c r="BY12" s="26">
        <f>晤桥现金流表!BY51</f>
        <v>264000</v>
      </c>
      <c r="BZ12" s="26">
        <f>晤桥现金流表!BZ51</f>
        <v>264000</v>
      </c>
      <c r="CA12" s="26">
        <f>晤桥现金流表!CA51</f>
        <v>264000</v>
      </c>
      <c r="CB12" s="26">
        <f>晤桥现金流表!CB51</f>
        <v>264000</v>
      </c>
      <c r="CC12" s="26">
        <f>晤桥现金流表!CC51</f>
        <v>264000</v>
      </c>
      <c r="CD12" s="26">
        <f>晤桥现金流表!CD51</f>
        <v>264000</v>
      </c>
      <c r="CE12" s="26">
        <f>晤桥现金流表!CE51</f>
        <v>264000</v>
      </c>
      <c r="CF12" s="26">
        <f>晤桥现金流表!CF51</f>
        <v>264000</v>
      </c>
      <c r="CG12" s="26">
        <f>晤桥现金流表!CG51</f>
        <v>264000</v>
      </c>
      <c r="CH12" s="26">
        <f>晤桥现金流表!CH51</f>
        <v>264000</v>
      </c>
      <c r="CI12" s="26">
        <f>晤桥现金流表!CI51</f>
        <v>396000.00000000035</v>
      </c>
      <c r="CJ12" s="26">
        <f>晤桥现金流表!CJ51</f>
        <v>0</v>
      </c>
      <c r="CK12" s="26">
        <f>晤桥现金流表!CK51</f>
        <v>0</v>
      </c>
      <c r="CL12" s="26">
        <f>晤桥现金流表!CL51</f>
        <v>0</v>
      </c>
      <c r="CM12" s="26">
        <f>晤桥现金流表!CM51</f>
        <v>0</v>
      </c>
      <c r="CN12" s="26">
        <f>晤桥现金流表!CN51</f>
        <v>0</v>
      </c>
      <c r="CO12" s="26">
        <f>晤桥现金流表!CO51</f>
        <v>0</v>
      </c>
      <c r="CP12" s="26">
        <f>晤桥现金流表!CP51</f>
        <v>0</v>
      </c>
      <c r="CQ12" s="26">
        <f>晤桥现金流表!CQ51</f>
        <v>0</v>
      </c>
      <c r="CR12" s="26">
        <f>晤桥现金流表!CR51</f>
        <v>0</v>
      </c>
      <c r="CS12" s="26">
        <f>晤桥现金流表!CS51</f>
        <v>0</v>
      </c>
      <c r="CT12" s="26">
        <f>晤桥现金流表!CT51</f>
        <v>0</v>
      </c>
      <c r="CU12" s="26">
        <f>晤桥现金流表!CU51</f>
        <v>0</v>
      </c>
      <c r="CV12" s="26">
        <f>晤桥现金流表!CV51</f>
        <v>0</v>
      </c>
      <c r="CW12" s="26">
        <f>晤桥现金流表!CW51</f>
        <v>0</v>
      </c>
      <c r="CX12" s="26">
        <f>晤桥现金流表!CX51</f>
        <v>0</v>
      </c>
      <c r="CY12" s="26">
        <f>晤桥现金流表!CY51</f>
        <v>0</v>
      </c>
      <c r="CZ12" s="26">
        <f>晤桥现金流表!CZ51</f>
        <v>0</v>
      </c>
      <c r="DA12" s="26">
        <f>晤桥现金流表!DA51</f>
        <v>0</v>
      </c>
      <c r="DB12" s="26">
        <f>晤桥现金流表!DB51</f>
        <v>0</v>
      </c>
      <c r="DC12" s="26">
        <f>晤桥现金流表!DC51</f>
        <v>0</v>
      </c>
      <c r="DD12" s="26">
        <f>晤桥现金流表!DD51</f>
        <v>0</v>
      </c>
      <c r="DE12" s="26">
        <f>晤桥现金流表!DE51</f>
        <v>0</v>
      </c>
      <c r="DF12" s="26">
        <f>晤桥现金流表!DF51</f>
        <v>0</v>
      </c>
      <c r="DG12" s="26">
        <f>晤桥现金流表!DG51</f>
        <v>0</v>
      </c>
      <c r="DH12" s="26">
        <f>晤桥现金流表!DH51</f>
        <v>0</v>
      </c>
      <c r="DI12" s="26">
        <f>晤桥现金流表!DI51</f>
        <v>0</v>
      </c>
      <c r="DJ12" s="26">
        <f>晤桥现金流表!DJ51</f>
        <v>0</v>
      </c>
      <c r="DK12" s="26">
        <f>晤桥现金流表!DK51</f>
        <v>0</v>
      </c>
      <c r="DL12" s="26">
        <f>晤桥现金流表!DL51</f>
        <v>0</v>
      </c>
      <c r="DM12" s="26">
        <f>晤桥现金流表!DM51</f>
        <v>0</v>
      </c>
      <c r="DN12" s="26">
        <f>晤桥现金流表!DN51</f>
        <v>0</v>
      </c>
      <c r="DO12" s="26">
        <f>晤桥现金流表!DO51</f>
        <v>0</v>
      </c>
      <c r="DP12" s="26">
        <f>晤桥现金流表!DP51</f>
        <v>0</v>
      </c>
      <c r="DQ12" s="26">
        <f>晤桥现金流表!DQ51</f>
        <v>0</v>
      </c>
      <c r="DR12" s="26">
        <f>晤桥现金流表!DR51</f>
        <v>0</v>
      </c>
      <c r="DS12" s="26">
        <f>晤桥现金流表!DS51</f>
        <v>0</v>
      </c>
      <c r="DT12" s="26">
        <f>晤桥现金流表!DT51</f>
        <v>0</v>
      </c>
      <c r="DU12" s="26">
        <f>晤桥现金流表!DU51</f>
        <v>0</v>
      </c>
      <c r="DV12" s="26">
        <f>晤桥现金流表!DV51</f>
        <v>0</v>
      </c>
      <c r="DW12" s="26">
        <f>晤桥现金流表!DW51</f>
        <v>0</v>
      </c>
      <c r="DX12" s="26">
        <f>晤桥现金流表!DX51</f>
        <v>0</v>
      </c>
      <c r="DY12" s="26">
        <f>晤桥现金流表!DY51</f>
        <v>0</v>
      </c>
      <c r="DZ12" s="26">
        <f>晤桥现金流表!DZ51</f>
        <v>0</v>
      </c>
      <c r="EA12" s="26">
        <f>晤桥现金流表!EA51</f>
        <v>0</v>
      </c>
      <c r="EB12" s="26">
        <f>晤桥现金流表!EB51</f>
        <v>0</v>
      </c>
      <c r="EC12" s="26">
        <f>晤桥现金流表!EC51</f>
        <v>0</v>
      </c>
      <c r="ED12" s="26">
        <f>晤桥现金流表!ED51</f>
        <v>0</v>
      </c>
      <c r="EE12" s="26">
        <f>晤桥现金流表!EE51</f>
        <v>0</v>
      </c>
      <c r="EF12" s="26">
        <f>晤桥现金流表!EF51</f>
        <v>0</v>
      </c>
      <c r="EG12" s="26">
        <f>晤桥现金流表!EG51</f>
        <v>0</v>
      </c>
      <c r="EH12" s="26">
        <f>晤桥现金流表!EH51</f>
        <v>0</v>
      </c>
      <c r="EI12" s="26">
        <f>晤桥现金流表!EI51</f>
        <v>0</v>
      </c>
      <c r="EJ12" s="26">
        <f>晤桥现金流表!EJ51</f>
        <v>0</v>
      </c>
      <c r="EK12" s="26">
        <f>晤桥现金流表!EK51</f>
        <v>0</v>
      </c>
      <c r="EL12" s="26">
        <f>晤桥现金流表!EL51</f>
        <v>0</v>
      </c>
      <c r="EM12" s="26">
        <f>晤桥现金流表!EM51</f>
        <v>0</v>
      </c>
      <c r="EN12" s="26">
        <f>晤桥现金流表!EN51</f>
        <v>0</v>
      </c>
      <c r="EO12" s="26">
        <f>晤桥现金流表!EO51</f>
        <v>0</v>
      </c>
      <c r="EP12" s="26">
        <f>晤桥现金流表!EP51</f>
        <v>0</v>
      </c>
      <c r="EQ12" s="26">
        <f>晤桥现金流表!EQ51</f>
        <v>0</v>
      </c>
      <c r="ER12" s="26">
        <f>晤桥现金流表!ER51</f>
        <v>0</v>
      </c>
      <c r="ES12" s="26">
        <f>晤桥现金流表!ES51</f>
        <v>0</v>
      </c>
      <c r="ET12" s="26">
        <f>晤桥现金流表!ET51</f>
        <v>0</v>
      </c>
      <c r="EU12" s="26">
        <f>晤桥现金流表!EU51</f>
        <v>0</v>
      </c>
      <c r="EV12" s="26">
        <f>晤桥现金流表!EV51</f>
        <v>0</v>
      </c>
      <c r="EW12" s="513">
        <f>晤桥现金流表!EW51</f>
        <v>0</v>
      </c>
      <c r="EX12" s="26">
        <f>晤桥现金流表!EX51</f>
        <v>0</v>
      </c>
      <c r="EY12" s="26">
        <f>晤桥现金流表!EY51</f>
        <v>0</v>
      </c>
      <c r="EZ12" s="26">
        <f>晤桥现金流表!EZ51</f>
        <v>0</v>
      </c>
      <c r="FA12" s="26">
        <f>晤桥现金流表!FA51</f>
        <v>0</v>
      </c>
      <c r="FB12" s="26">
        <f>晤桥现金流表!FB51</f>
        <v>0</v>
      </c>
      <c r="FC12" s="26">
        <f>晤桥现金流表!FC51</f>
        <v>0</v>
      </c>
      <c r="FD12" s="26">
        <f>晤桥现金流表!FD51</f>
        <v>0</v>
      </c>
      <c r="FE12" s="26">
        <f>晤桥现金流表!FE51</f>
        <v>0</v>
      </c>
      <c r="FF12" s="26">
        <f>晤桥现金流表!FF51</f>
        <v>0</v>
      </c>
      <c r="FG12" s="26">
        <f>晤桥现金流表!FG51</f>
        <v>0</v>
      </c>
      <c r="FH12" s="26">
        <f>晤桥现金流表!FH51</f>
        <v>0</v>
      </c>
      <c r="FI12" s="26">
        <f>晤桥现金流表!FI51</f>
        <v>0</v>
      </c>
      <c r="FJ12" s="26">
        <f>晤桥现金流表!FJ51</f>
        <v>0</v>
      </c>
      <c r="FK12" s="26">
        <f>晤桥现金流表!FK51</f>
        <v>0</v>
      </c>
      <c r="FL12" s="26">
        <f>晤桥现金流表!FL51</f>
        <v>0</v>
      </c>
      <c r="FM12" s="26">
        <f>晤桥现金流表!FM51</f>
        <v>0</v>
      </c>
      <c r="FN12" s="26">
        <f>晤桥现金流表!FN51</f>
        <v>0</v>
      </c>
      <c r="FO12" s="26">
        <f>晤桥现金流表!FO51</f>
        <v>0</v>
      </c>
      <c r="FP12" s="26">
        <f>晤桥现金流表!FP51</f>
        <v>0</v>
      </c>
      <c r="FQ12" s="26">
        <f>晤桥现金流表!FQ51</f>
        <v>0</v>
      </c>
      <c r="FR12" s="26">
        <f>晤桥现金流表!FR51</f>
        <v>0</v>
      </c>
      <c r="FS12" s="26">
        <f>晤桥现金流表!FS51</f>
        <v>0</v>
      </c>
      <c r="FT12" s="26">
        <f>晤桥现金流表!FT51</f>
        <v>0</v>
      </c>
      <c r="FU12" s="26">
        <f>晤桥现金流表!FU51</f>
        <v>0</v>
      </c>
      <c r="FV12" s="26">
        <f>晤桥现金流表!FV51</f>
        <v>0</v>
      </c>
      <c r="FW12" s="26">
        <f>晤桥现金流表!FW51</f>
        <v>0</v>
      </c>
      <c r="FX12" s="26">
        <f>晤桥现金流表!FX51</f>
        <v>0</v>
      </c>
      <c r="FY12" s="26">
        <f>晤桥现金流表!FY51</f>
        <v>0</v>
      </c>
      <c r="FZ12" s="26">
        <f>晤桥现金流表!FZ51</f>
        <v>0</v>
      </c>
      <c r="GA12" s="26">
        <f>晤桥现金流表!GA51</f>
        <v>0</v>
      </c>
      <c r="GB12" s="26">
        <f>晤桥现金流表!GB51</f>
        <v>0</v>
      </c>
      <c r="GC12" s="26">
        <f>晤桥现金流表!GC51</f>
        <v>0</v>
      </c>
      <c r="GD12" s="26">
        <f>晤桥现金流表!GD51</f>
        <v>0</v>
      </c>
      <c r="GE12" s="26">
        <f>晤桥现金流表!GE51</f>
        <v>0</v>
      </c>
      <c r="GF12" s="26">
        <f>晤桥现金流表!GF51</f>
        <v>0</v>
      </c>
      <c r="GG12" s="26">
        <f>晤桥现金流表!GG51</f>
        <v>0</v>
      </c>
      <c r="GH12" s="26">
        <f>晤桥现金流表!GH51</f>
        <v>0</v>
      </c>
      <c r="GI12" s="26">
        <f>晤桥现金流表!GI51</f>
        <v>0</v>
      </c>
      <c r="GJ12" s="26">
        <f>晤桥现金流表!GJ51</f>
        <v>0</v>
      </c>
      <c r="GK12" s="26">
        <f>晤桥现金流表!GK51</f>
        <v>0</v>
      </c>
      <c r="GL12" s="26">
        <f>晤桥现金流表!GL51</f>
        <v>0</v>
      </c>
      <c r="GM12" s="26">
        <f>晤桥现金流表!GM51</f>
        <v>0</v>
      </c>
      <c r="GN12" s="26">
        <f>晤桥现金流表!GN51</f>
        <v>0</v>
      </c>
      <c r="GO12" s="26">
        <f>晤桥现金流表!GO51</f>
        <v>0</v>
      </c>
      <c r="GP12" s="26">
        <f>晤桥现金流表!GP51</f>
        <v>0</v>
      </c>
      <c r="GQ12" s="26">
        <f>晤桥现金流表!GQ51</f>
        <v>0</v>
      </c>
      <c r="GR12" s="26">
        <f>晤桥现金流表!GR51</f>
        <v>0</v>
      </c>
      <c r="GS12" s="26">
        <f>晤桥现金流表!GS51</f>
        <v>0</v>
      </c>
      <c r="GT12" s="26">
        <f>晤桥现金流表!GT51</f>
        <v>0</v>
      </c>
      <c r="GU12" s="26">
        <f>晤桥现金流表!GU51</f>
        <v>0</v>
      </c>
      <c r="GV12" s="26">
        <f>晤桥现金流表!GV51</f>
        <v>0</v>
      </c>
      <c r="GW12" s="26">
        <f>晤桥现金流表!GW51</f>
        <v>0</v>
      </c>
      <c r="GX12" s="26">
        <f>晤桥现金流表!GX51</f>
        <v>0</v>
      </c>
      <c r="GY12" s="26">
        <f>晤桥现金流表!GY51</f>
        <v>0</v>
      </c>
      <c r="GZ12" s="26">
        <f>晤桥现金流表!GZ51</f>
        <v>0</v>
      </c>
      <c r="HA12" s="26">
        <f>晤桥现金流表!HA51</f>
        <v>0</v>
      </c>
      <c r="HB12" s="26">
        <f>晤桥现金流表!HB51</f>
        <v>0</v>
      </c>
      <c r="HC12" s="26">
        <f>晤桥现金流表!HC51</f>
        <v>0</v>
      </c>
      <c r="HD12" s="26">
        <f>晤桥现金流表!HD51</f>
        <v>0</v>
      </c>
      <c r="HE12" s="26">
        <f>晤桥现金流表!HE51</f>
        <v>0</v>
      </c>
      <c r="HF12" s="26">
        <f>晤桥现金流表!HF51</f>
        <v>0</v>
      </c>
    </row>
    <row r="13" spans="2:214" ht="14.25">
      <c r="B13" s="404" t="s">
        <v>523</v>
      </c>
      <c r="D13" s="26">
        <f>晤桥现金流表!D52</f>
        <v>198000</v>
      </c>
      <c r="E13" s="26">
        <f>晤桥现金流表!E52</f>
        <v>198000</v>
      </c>
      <c r="F13" s="26">
        <f>晤桥现金流表!F52</f>
        <v>198000</v>
      </c>
      <c r="G13" s="26">
        <f>晤桥现金流表!G52</f>
        <v>198000</v>
      </c>
      <c r="H13" s="26">
        <f>晤桥现金流表!H52</f>
        <v>198000</v>
      </c>
      <c r="I13" s="26">
        <f>晤桥现金流表!I52</f>
        <v>198000</v>
      </c>
      <c r="J13" s="26">
        <f>晤桥现金流表!J52</f>
        <v>198000</v>
      </c>
      <c r="K13" s="26">
        <f>晤桥现金流表!K52</f>
        <v>198000</v>
      </c>
      <c r="L13" s="26">
        <f>晤桥现金流表!L52</f>
        <v>198000</v>
      </c>
      <c r="M13" s="26">
        <f>晤桥现金流表!M52</f>
        <v>198000</v>
      </c>
      <c r="N13" s="26">
        <f>晤桥现金流表!N52</f>
        <v>198000</v>
      </c>
      <c r="O13" s="26">
        <f>晤桥现金流表!O52</f>
        <v>198000</v>
      </c>
      <c r="P13" s="26">
        <f>晤桥现金流表!P52</f>
        <v>198000</v>
      </c>
      <c r="Q13" s="26">
        <f>晤桥现金流表!Q52</f>
        <v>198000</v>
      </c>
      <c r="R13" s="26">
        <f>晤桥现金流表!R52</f>
        <v>198000</v>
      </c>
      <c r="S13" s="26">
        <f>晤桥现金流表!S52</f>
        <v>198000</v>
      </c>
      <c r="T13" s="26">
        <f>晤桥现金流表!T52</f>
        <v>198000</v>
      </c>
      <c r="U13" s="26">
        <f>晤桥现金流表!U52</f>
        <v>198000</v>
      </c>
      <c r="V13" s="26">
        <f>晤桥现金流表!V52</f>
        <v>198000</v>
      </c>
      <c r="W13" s="26">
        <f>晤桥现金流表!W52</f>
        <v>198000</v>
      </c>
      <c r="X13" s="26">
        <f>晤桥现金流表!X52</f>
        <v>198000</v>
      </c>
      <c r="Y13" s="26">
        <f>晤桥现金流表!Y52</f>
        <v>198000</v>
      </c>
      <c r="Z13" s="26">
        <f>晤桥现金流表!Z52</f>
        <v>198000</v>
      </c>
      <c r="AA13" s="26">
        <f>晤桥现金流表!AA52</f>
        <v>198000</v>
      </c>
      <c r="AB13" s="26">
        <f>晤桥现金流表!AB52</f>
        <v>198000</v>
      </c>
      <c r="AC13" s="26">
        <f>晤桥现金流表!AC52</f>
        <v>198000</v>
      </c>
      <c r="AD13" s="26">
        <f>晤桥现金流表!AD52</f>
        <v>198000</v>
      </c>
      <c r="AE13" s="26">
        <f>晤桥现金流表!AE52</f>
        <v>198000</v>
      </c>
      <c r="AF13" s="26">
        <f>晤桥现金流表!AF52</f>
        <v>198000</v>
      </c>
      <c r="AG13" s="26">
        <f>晤桥现金流表!AG52</f>
        <v>857999.99999999988</v>
      </c>
      <c r="AH13" s="26">
        <f>晤桥现金流表!AH52</f>
        <v>528000</v>
      </c>
      <c r="AI13" s="26">
        <f>晤桥现金流表!AI52</f>
        <v>528000</v>
      </c>
      <c r="AJ13" s="26">
        <f>晤桥现金流表!AJ52</f>
        <v>528000</v>
      </c>
      <c r="AK13" s="26">
        <f>晤桥现金流表!AK52</f>
        <v>528000</v>
      </c>
      <c r="AL13" s="26">
        <f>晤桥现金流表!AL52</f>
        <v>528000</v>
      </c>
      <c r="AM13" s="26">
        <f>晤桥现金流表!AM52</f>
        <v>528000</v>
      </c>
      <c r="AN13" s="26">
        <f>晤桥现金流表!AN52</f>
        <v>528000</v>
      </c>
      <c r="AO13" s="26">
        <f>晤桥现金流表!AO52</f>
        <v>528000</v>
      </c>
      <c r="AP13" s="26">
        <f>晤桥现金流表!AP52</f>
        <v>528000</v>
      </c>
      <c r="AQ13" s="26">
        <f>晤桥现金流表!AQ52</f>
        <v>528000</v>
      </c>
      <c r="AR13" s="26">
        <f>晤桥现金流表!AR52</f>
        <v>528000</v>
      </c>
      <c r="AS13" s="26">
        <f>晤桥现金流表!AS52</f>
        <v>528000</v>
      </c>
      <c r="AT13" s="26">
        <f>晤桥现金流表!AT52</f>
        <v>528000</v>
      </c>
      <c r="AU13" s="26">
        <f>晤桥现金流表!AU52</f>
        <v>528000</v>
      </c>
      <c r="AV13" s="26">
        <f>晤桥现金流表!AV52</f>
        <v>528000</v>
      </c>
      <c r="AW13" s="26">
        <f>晤桥现金流表!AW52</f>
        <v>528000</v>
      </c>
      <c r="AX13" s="26">
        <f>晤桥现金流表!AX52</f>
        <v>528000</v>
      </c>
      <c r="AY13" s="26">
        <f>晤桥现金流表!AY52</f>
        <v>528000</v>
      </c>
      <c r="AZ13" s="26">
        <f>晤桥现金流表!AZ52</f>
        <v>528000</v>
      </c>
      <c r="BA13" s="26">
        <f>晤桥现金流表!BA52</f>
        <v>528000</v>
      </c>
      <c r="BB13" s="26">
        <f>晤桥现金流表!BB52</f>
        <v>528000</v>
      </c>
      <c r="BC13" s="26">
        <f>晤桥现金流表!BC52</f>
        <v>528000</v>
      </c>
      <c r="BD13" s="26">
        <f>晤桥现金流表!BD52</f>
        <v>528000</v>
      </c>
      <c r="BE13" s="26">
        <f>晤桥现金流表!BE52</f>
        <v>528000</v>
      </c>
      <c r="BF13" s="26">
        <f>晤桥现金流表!BF52</f>
        <v>528000</v>
      </c>
      <c r="BG13" s="26">
        <f>晤桥现金流表!BG52</f>
        <v>528000</v>
      </c>
      <c r="BH13" s="26">
        <f>晤桥现金流表!BH52</f>
        <v>528000</v>
      </c>
      <c r="BI13" s="26">
        <f>晤桥现金流表!BI52</f>
        <v>528000</v>
      </c>
      <c r="BJ13" s="26">
        <f>晤桥现金流表!BJ52</f>
        <v>528000</v>
      </c>
      <c r="BK13" s="26">
        <f>晤桥现金流表!BK52</f>
        <v>528000</v>
      </c>
      <c r="BL13" s="26">
        <f>晤桥现金流表!BL52</f>
        <v>528000</v>
      </c>
      <c r="BM13" s="26">
        <f>晤桥现金流表!BM52</f>
        <v>528000</v>
      </c>
      <c r="BN13" s="26">
        <f>晤桥现金流表!BN52</f>
        <v>528000</v>
      </c>
      <c r="BO13" s="26">
        <f>晤桥现金流表!BO52</f>
        <v>528000</v>
      </c>
      <c r="BP13" s="26">
        <f>晤桥现金流表!BP52</f>
        <v>528000</v>
      </c>
      <c r="BQ13" s="26">
        <f>晤桥现金流表!BQ52</f>
        <v>528000</v>
      </c>
      <c r="BR13" s="26">
        <f>晤桥现金流表!BR52</f>
        <v>528000</v>
      </c>
      <c r="BS13" s="26">
        <f>晤桥现金流表!BS52</f>
        <v>528000</v>
      </c>
      <c r="BT13" s="26">
        <f>晤桥现金流表!BT52</f>
        <v>528000</v>
      </c>
      <c r="BU13" s="26">
        <f>晤桥现金流表!BU52</f>
        <v>528000</v>
      </c>
      <c r="BV13" s="26">
        <f>晤桥现金流表!BV52</f>
        <v>528000</v>
      </c>
      <c r="BW13" s="26">
        <f>晤桥现金流表!BW52</f>
        <v>1451999.9999999977</v>
      </c>
      <c r="BX13" s="26">
        <f>晤桥现金流表!BX52</f>
        <v>264000</v>
      </c>
      <c r="BY13" s="26">
        <f>晤桥现金流表!BY52</f>
        <v>264000</v>
      </c>
      <c r="BZ13" s="26">
        <f>晤桥现金流表!BZ52</f>
        <v>264000</v>
      </c>
      <c r="CA13" s="26">
        <f>晤桥现金流表!CA52</f>
        <v>264000</v>
      </c>
      <c r="CB13" s="26">
        <f>晤桥现金流表!CB52</f>
        <v>264000</v>
      </c>
      <c r="CC13" s="26">
        <f>晤桥现金流表!CC52</f>
        <v>264000</v>
      </c>
      <c r="CD13" s="26">
        <f>晤桥现金流表!CD52</f>
        <v>264000</v>
      </c>
      <c r="CE13" s="26">
        <f>晤桥现金流表!CE52</f>
        <v>264000</v>
      </c>
      <c r="CF13" s="26">
        <f>晤桥现金流表!CF52</f>
        <v>264000</v>
      </c>
      <c r="CG13" s="26">
        <f>晤桥现金流表!CG52</f>
        <v>264000</v>
      </c>
      <c r="CH13" s="26">
        <f>晤桥现金流表!CH52</f>
        <v>264000</v>
      </c>
      <c r="CI13" s="26">
        <f>晤桥现金流表!CI52</f>
        <v>396000.00000000035</v>
      </c>
      <c r="CJ13" s="26">
        <f>晤桥现金流表!CJ52</f>
        <v>0</v>
      </c>
      <c r="CK13" s="26">
        <f>晤桥现金流表!CK52</f>
        <v>0</v>
      </c>
      <c r="CL13" s="26">
        <f>晤桥现金流表!CL52</f>
        <v>0</v>
      </c>
      <c r="CM13" s="26">
        <f>晤桥现金流表!CM52</f>
        <v>0</v>
      </c>
      <c r="CN13" s="26">
        <f>晤桥现金流表!CN52</f>
        <v>0</v>
      </c>
      <c r="CO13" s="26">
        <f>晤桥现金流表!CO52</f>
        <v>0</v>
      </c>
      <c r="CP13" s="26">
        <f>晤桥现金流表!CP52</f>
        <v>0</v>
      </c>
      <c r="CQ13" s="26">
        <f>晤桥现金流表!CQ52</f>
        <v>0</v>
      </c>
      <c r="CR13" s="26">
        <f>晤桥现金流表!CR52</f>
        <v>0</v>
      </c>
      <c r="CS13" s="26">
        <f>晤桥现金流表!CS52</f>
        <v>0</v>
      </c>
      <c r="CT13" s="26">
        <f>晤桥现金流表!CT52</f>
        <v>0</v>
      </c>
      <c r="CU13" s="26">
        <f>晤桥现金流表!CU52</f>
        <v>0</v>
      </c>
      <c r="CV13" s="26">
        <f>晤桥现金流表!CV52</f>
        <v>0</v>
      </c>
      <c r="CW13" s="26">
        <f>晤桥现金流表!CW52</f>
        <v>0</v>
      </c>
      <c r="CX13" s="26">
        <f>晤桥现金流表!CX52</f>
        <v>0</v>
      </c>
      <c r="CY13" s="26">
        <f>晤桥现金流表!CY52</f>
        <v>0</v>
      </c>
      <c r="CZ13" s="26">
        <f>晤桥现金流表!CZ52</f>
        <v>0</v>
      </c>
      <c r="DA13" s="26">
        <f>晤桥现金流表!DA52</f>
        <v>0</v>
      </c>
      <c r="DB13" s="26">
        <f>晤桥现金流表!DB52</f>
        <v>0</v>
      </c>
      <c r="DC13" s="26">
        <f>晤桥现金流表!DC52</f>
        <v>0</v>
      </c>
      <c r="DD13" s="26">
        <f>晤桥现金流表!DD52</f>
        <v>0</v>
      </c>
      <c r="DE13" s="26">
        <f>晤桥现金流表!DE52</f>
        <v>0</v>
      </c>
      <c r="DF13" s="26">
        <f>晤桥现金流表!DF52</f>
        <v>0</v>
      </c>
      <c r="DG13" s="26">
        <f>晤桥现金流表!DG52</f>
        <v>0</v>
      </c>
      <c r="DH13" s="26">
        <f>晤桥现金流表!DH52</f>
        <v>0</v>
      </c>
      <c r="DI13" s="26">
        <f>晤桥现金流表!DI52</f>
        <v>0</v>
      </c>
      <c r="DJ13" s="26">
        <f>晤桥现金流表!DJ52</f>
        <v>0</v>
      </c>
      <c r="DK13" s="26">
        <f>晤桥现金流表!DK52</f>
        <v>0</v>
      </c>
      <c r="DL13" s="26">
        <f>晤桥现金流表!DL52</f>
        <v>0</v>
      </c>
      <c r="DM13" s="26">
        <f>晤桥现金流表!DM52</f>
        <v>0</v>
      </c>
      <c r="DN13" s="26">
        <f>晤桥现金流表!DN52</f>
        <v>0</v>
      </c>
      <c r="DO13" s="26">
        <f>晤桥现金流表!DO52</f>
        <v>0</v>
      </c>
      <c r="DP13" s="26">
        <f>晤桥现金流表!DP52</f>
        <v>0</v>
      </c>
      <c r="DQ13" s="26">
        <f>晤桥现金流表!DQ52</f>
        <v>0</v>
      </c>
      <c r="DR13" s="26">
        <f>晤桥现金流表!DR52</f>
        <v>0</v>
      </c>
      <c r="DS13" s="26">
        <f>晤桥现金流表!DS52</f>
        <v>0</v>
      </c>
      <c r="DT13" s="26">
        <f>晤桥现金流表!DT52</f>
        <v>0</v>
      </c>
      <c r="DU13" s="26">
        <f>晤桥现金流表!DU52</f>
        <v>0</v>
      </c>
      <c r="DV13" s="26">
        <f>晤桥现金流表!DV52</f>
        <v>0</v>
      </c>
      <c r="DW13" s="26">
        <f>晤桥现金流表!DW52</f>
        <v>0</v>
      </c>
      <c r="DX13" s="26">
        <f>晤桥现金流表!DX52</f>
        <v>0</v>
      </c>
      <c r="DY13" s="26">
        <f>晤桥现金流表!DY52</f>
        <v>0</v>
      </c>
      <c r="DZ13" s="26">
        <f>晤桥现金流表!DZ52</f>
        <v>0</v>
      </c>
      <c r="EA13" s="26">
        <f>晤桥现金流表!EA52</f>
        <v>0</v>
      </c>
      <c r="EB13" s="26">
        <f>晤桥现金流表!EB52</f>
        <v>0</v>
      </c>
      <c r="EC13" s="26">
        <f>晤桥现金流表!EC52</f>
        <v>0</v>
      </c>
      <c r="ED13" s="26">
        <f>晤桥现金流表!ED52</f>
        <v>0</v>
      </c>
      <c r="EE13" s="26">
        <f>晤桥现金流表!EE52</f>
        <v>0</v>
      </c>
      <c r="EF13" s="26">
        <f>晤桥现金流表!EF52</f>
        <v>0</v>
      </c>
      <c r="EG13" s="26">
        <f>晤桥现金流表!EG52</f>
        <v>0</v>
      </c>
      <c r="EH13" s="26">
        <f>晤桥现金流表!EH52</f>
        <v>0</v>
      </c>
      <c r="EI13" s="26">
        <f>晤桥现金流表!EI52</f>
        <v>0</v>
      </c>
      <c r="EJ13" s="26">
        <f>晤桥现金流表!EJ52</f>
        <v>0</v>
      </c>
      <c r="EK13" s="26">
        <f>晤桥现金流表!EK52</f>
        <v>0</v>
      </c>
      <c r="EL13" s="26">
        <f>晤桥现金流表!EL52</f>
        <v>0</v>
      </c>
      <c r="EM13" s="26">
        <f>晤桥现金流表!EM52</f>
        <v>0</v>
      </c>
      <c r="EN13" s="26">
        <f>晤桥现金流表!EN52</f>
        <v>0</v>
      </c>
      <c r="EO13" s="26">
        <f>晤桥现金流表!EO52</f>
        <v>0</v>
      </c>
      <c r="EP13" s="26">
        <f>晤桥现金流表!EP52</f>
        <v>0</v>
      </c>
      <c r="EQ13" s="26">
        <f>晤桥现金流表!EQ52</f>
        <v>0</v>
      </c>
      <c r="ER13" s="26">
        <f>晤桥现金流表!ER52</f>
        <v>0</v>
      </c>
      <c r="ES13" s="26">
        <f>晤桥现金流表!ES52</f>
        <v>0</v>
      </c>
      <c r="ET13" s="26">
        <f>晤桥现金流表!ET52</f>
        <v>0</v>
      </c>
      <c r="EU13" s="26">
        <f>晤桥现金流表!EU52</f>
        <v>0</v>
      </c>
      <c r="EV13" s="26">
        <f>晤桥现金流表!EV52</f>
        <v>0</v>
      </c>
      <c r="EW13" s="513">
        <f>晤桥现金流表!EW52</f>
        <v>0</v>
      </c>
      <c r="EX13" s="26">
        <f>晤桥现金流表!EX52</f>
        <v>0</v>
      </c>
      <c r="EY13" s="26">
        <f>晤桥现金流表!EY52</f>
        <v>0</v>
      </c>
      <c r="EZ13" s="26">
        <f>晤桥现金流表!EZ52</f>
        <v>0</v>
      </c>
      <c r="FA13" s="26">
        <f>晤桥现金流表!FA52</f>
        <v>0</v>
      </c>
      <c r="FB13" s="26">
        <f>晤桥现金流表!FB52</f>
        <v>0</v>
      </c>
      <c r="FC13" s="26">
        <f>晤桥现金流表!FC52</f>
        <v>0</v>
      </c>
      <c r="FD13" s="26">
        <f>晤桥现金流表!FD52</f>
        <v>0</v>
      </c>
      <c r="FE13" s="26">
        <f>晤桥现金流表!FE52</f>
        <v>0</v>
      </c>
      <c r="FF13" s="26">
        <f>晤桥现金流表!FF52</f>
        <v>0</v>
      </c>
      <c r="FG13" s="26">
        <f>晤桥现金流表!FG52</f>
        <v>0</v>
      </c>
      <c r="FH13" s="26">
        <f>晤桥现金流表!FH52</f>
        <v>0</v>
      </c>
      <c r="FI13" s="26">
        <f>晤桥现金流表!FI52</f>
        <v>0</v>
      </c>
      <c r="FJ13" s="26">
        <f>晤桥现金流表!FJ52</f>
        <v>0</v>
      </c>
      <c r="FK13" s="26">
        <f>晤桥现金流表!FK52</f>
        <v>0</v>
      </c>
      <c r="FL13" s="26">
        <f>晤桥现金流表!FL52</f>
        <v>0</v>
      </c>
      <c r="FM13" s="26">
        <f>晤桥现金流表!FM52</f>
        <v>0</v>
      </c>
      <c r="FN13" s="26">
        <f>晤桥现金流表!FN52</f>
        <v>0</v>
      </c>
      <c r="FO13" s="26">
        <f>晤桥现金流表!FO52</f>
        <v>0</v>
      </c>
      <c r="FP13" s="26">
        <f>晤桥现金流表!FP52</f>
        <v>0</v>
      </c>
      <c r="FQ13" s="26">
        <f>晤桥现金流表!FQ52</f>
        <v>0</v>
      </c>
      <c r="FR13" s="26">
        <f>晤桥现金流表!FR52</f>
        <v>0</v>
      </c>
      <c r="FS13" s="26">
        <f>晤桥现金流表!FS52</f>
        <v>0</v>
      </c>
      <c r="FT13" s="26">
        <f>晤桥现金流表!FT52</f>
        <v>0</v>
      </c>
      <c r="FU13" s="26">
        <f>晤桥现金流表!FU52</f>
        <v>0</v>
      </c>
      <c r="FV13" s="26">
        <f>晤桥现金流表!FV52</f>
        <v>0</v>
      </c>
      <c r="FW13" s="26">
        <f>晤桥现金流表!FW52</f>
        <v>0</v>
      </c>
      <c r="FX13" s="26">
        <f>晤桥现金流表!FX52</f>
        <v>0</v>
      </c>
      <c r="FY13" s="26">
        <f>晤桥现金流表!FY52</f>
        <v>0</v>
      </c>
      <c r="FZ13" s="26">
        <f>晤桥现金流表!FZ52</f>
        <v>0</v>
      </c>
      <c r="GA13" s="26">
        <f>晤桥现金流表!GA52</f>
        <v>0</v>
      </c>
      <c r="GB13" s="26">
        <f>晤桥现金流表!GB52</f>
        <v>0</v>
      </c>
      <c r="GC13" s="26">
        <f>晤桥现金流表!GC52</f>
        <v>0</v>
      </c>
      <c r="GD13" s="26">
        <f>晤桥现金流表!GD52</f>
        <v>0</v>
      </c>
      <c r="GE13" s="26">
        <f>晤桥现金流表!GE52</f>
        <v>0</v>
      </c>
      <c r="GF13" s="26">
        <f>晤桥现金流表!GF52</f>
        <v>0</v>
      </c>
      <c r="GG13" s="26">
        <f>晤桥现金流表!GG52</f>
        <v>0</v>
      </c>
      <c r="GH13" s="26">
        <f>晤桥现金流表!GH52</f>
        <v>0</v>
      </c>
      <c r="GI13" s="26">
        <f>晤桥现金流表!GI52</f>
        <v>0</v>
      </c>
      <c r="GJ13" s="26">
        <f>晤桥现金流表!GJ52</f>
        <v>0</v>
      </c>
      <c r="GK13" s="26">
        <f>晤桥现金流表!GK52</f>
        <v>0</v>
      </c>
      <c r="GL13" s="26">
        <f>晤桥现金流表!GL52</f>
        <v>0</v>
      </c>
      <c r="GM13" s="26">
        <f>晤桥现金流表!GM52</f>
        <v>0</v>
      </c>
      <c r="GN13" s="26">
        <f>晤桥现金流表!GN52</f>
        <v>0</v>
      </c>
      <c r="GO13" s="26">
        <f>晤桥现金流表!GO52</f>
        <v>0</v>
      </c>
      <c r="GP13" s="26">
        <f>晤桥现金流表!GP52</f>
        <v>0</v>
      </c>
      <c r="GQ13" s="26">
        <f>晤桥现金流表!GQ52</f>
        <v>0</v>
      </c>
      <c r="GR13" s="26">
        <f>晤桥现金流表!GR52</f>
        <v>0</v>
      </c>
      <c r="GS13" s="26">
        <f>晤桥现金流表!GS52</f>
        <v>0</v>
      </c>
      <c r="GT13" s="26">
        <f>晤桥现金流表!GT52</f>
        <v>0</v>
      </c>
      <c r="GU13" s="26">
        <f>晤桥现金流表!GU52</f>
        <v>0</v>
      </c>
      <c r="GV13" s="26">
        <f>晤桥现金流表!GV52</f>
        <v>0</v>
      </c>
      <c r="GW13" s="26">
        <f>晤桥现金流表!GW52</f>
        <v>0</v>
      </c>
      <c r="GX13" s="26">
        <f>晤桥现金流表!GX52</f>
        <v>0</v>
      </c>
      <c r="GY13" s="26">
        <f>晤桥现金流表!GY52</f>
        <v>0</v>
      </c>
      <c r="GZ13" s="26">
        <f>晤桥现金流表!GZ52</f>
        <v>0</v>
      </c>
      <c r="HA13" s="26">
        <f>晤桥现金流表!HA52</f>
        <v>0</v>
      </c>
      <c r="HB13" s="26">
        <f>晤桥现金流表!HB52</f>
        <v>0</v>
      </c>
      <c r="HC13" s="26">
        <f>晤桥现金流表!HC52</f>
        <v>0</v>
      </c>
      <c r="HD13" s="26">
        <f>晤桥现金流表!HD52</f>
        <v>0</v>
      </c>
      <c r="HE13" s="26">
        <f>晤桥现金流表!HE52</f>
        <v>0</v>
      </c>
      <c r="HF13" s="26">
        <f>晤桥现金流表!HF52</f>
        <v>0</v>
      </c>
    </row>
    <row r="14" spans="2:214" ht="14.25">
      <c r="B14" s="404" t="s">
        <v>524</v>
      </c>
      <c r="D14" s="26">
        <f>晤桥现金流表!D53</f>
        <v>198000</v>
      </c>
      <c r="E14" s="26">
        <f>晤桥现金流表!E53</f>
        <v>198000</v>
      </c>
      <c r="F14" s="26">
        <f>晤桥现金流表!F53</f>
        <v>198000</v>
      </c>
      <c r="G14" s="26">
        <f>晤桥现金流表!G53</f>
        <v>198000</v>
      </c>
      <c r="H14" s="26">
        <f>晤桥现金流表!H53</f>
        <v>198000</v>
      </c>
      <c r="I14" s="26">
        <f>晤桥现金流表!I53</f>
        <v>198000</v>
      </c>
      <c r="J14" s="26">
        <f>晤桥现金流表!J53</f>
        <v>198000</v>
      </c>
      <c r="K14" s="26">
        <f>晤桥现金流表!K53</f>
        <v>198000</v>
      </c>
      <c r="L14" s="26">
        <f>晤桥现金流表!L53</f>
        <v>198000</v>
      </c>
      <c r="M14" s="26">
        <f>晤桥现金流表!M53</f>
        <v>198000</v>
      </c>
      <c r="N14" s="26">
        <f>晤桥现金流表!N53</f>
        <v>198000</v>
      </c>
      <c r="O14" s="26">
        <f>晤桥现金流表!O53</f>
        <v>198000</v>
      </c>
      <c r="P14" s="26">
        <f>晤桥现金流表!P53</f>
        <v>198000</v>
      </c>
      <c r="Q14" s="26">
        <f>晤桥现金流表!Q53</f>
        <v>198000</v>
      </c>
      <c r="R14" s="26">
        <f>晤桥现金流表!R53</f>
        <v>198000</v>
      </c>
      <c r="S14" s="26">
        <f>晤桥现金流表!S53</f>
        <v>198000</v>
      </c>
      <c r="T14" s="26">
        <f>晤桥现金流表!T53</f>
        <v>198000</v>
      </c>
      <c r="U14" s="26">
        <f>晤桥现金流表!U53</f>
        <v>198000</v>
      </c>
      <c r="V14" s="26">
        <f>晤桥现金流表!V53</f>
        <v>198000</v>
      </c>
      <c r="W14" s="26">
        <f>晤桥现金流表!W53</f>
        <v>198000</v>
      </c>
      <c r="X14" s="26">
        <f>晤桥现金流表!X53</f>
        <v>198000</v>
      </c>
      <c r="Y14" s="26">
        <f>晤桥现金流表!Y53</f>
        <v>198000</v>
      </c>
      <c r="Z14" s="26">
        <f>晤桥现金流表!Z53</f>
        <v>198000</v>
      </c>
      <c r="AA14" s="26">
        <f>晤桥现金流表!AA53</f>
        <v>198000</v>
      </c>
      <c r="AB14" s="26">
        <f>晤桥现金流表!AB53</f>
        <v>198000</v>
      </c>
      <c r="AC14" s="26">
        <f>晤桥现金流表!AC53</f>
        <v>198000</v>
      </c>
      <c r="AD14" s="26">
        <f>晤桥现金流表!AD53</f>
        <v>198000</v>
      </c>
      <c r="AE14" s="26">
        <f>晤桥现金流表!AE53</f>
        <v>198000</v>
      </c>
      <c r="AF14" s="26">
        <f>晤桥现金流表!AF53</f>
        <v>198000</v>
      </c>
      <c r="AG14" s="26">
        <f>晤桥现金流表!AG53</f>
        <v>857999.99999999988</v>
      </c>
      <c r="AH14" s="26">
        <f>晤桥现金流表!AH53</f>
        <v>528000</v>
      </c>
      <c r="AI14" s="26">
        <f>晤桥现金流表!AI53</f>
        <v>528000</v>
      </c>
      <c r="AJ14" s="26">
        <f>晤桥现金流表!AJ53</f>
        <v>528000</v>
      </c>
      <c r="AK14" s="26">
        <f>晤桥现金流表!AK53</f>
        <v>528000</v>
      </c>
      <c r="AL14" s="26">
        <f>晤桥现金流表!AL53</f>
        <v>528000</v>
      </c>
      <c r="AM14" s="26">
        <f>晤桥现金流表!AM53</f>
        <v>528000</v>
      </c>
      <c r="AN14" s="26">
        <f>晤桥现金流表!AN53</f>
        <v>528000</v>
      </c>
      <c r="AO14" s="26">
        <f>晤桥现金流表!AO53</f>
        <v>528000</v>
      </c>
      <c r="AP14" s="26">
        <f>晤桥现金流表!AP53</f>
        <v>528000</v>
      </c>
      <c r="AQ14" s="26">
        <f>晤桥现金流表!AQ53</f>
        <v>528000</v>
      </c>
      <c r="AR14" s="26">
        <f>晤桥现金流表!AR53</f>
        <v>528000</v>
      </c>
      <c r="AS14" s="26">
        <f>晤桥现金流表!AS53</f>
        <v>528000</v>
      </c>
      <c r="AT14" s="26">
        <f>晤桥现金流表!AT53</f>
        <v>528000</v>
      </c>
      <c r="AU14" s="26">
        <f>晤桥现金流表!AU53</f>
        <v>528000</v>
      </c>
      <c r="AV14" s="26">
        <f>晤桥现金流表!AV53</f>
        <v>528000</v>
      </c>
      <c r="AW14" s="26">
        <f>晤桥现金流表!AW53</f>
        <v>528000</v>
      </c>
      <c r="AX14" s="26">
        <f>晤桥现金流表!AX53</f>
        <v>528000</v>
      </c>
      <c r="AY14" s="26">
        <f>晤桥现金流表!AY53</f>
        <v>528000</v>
      </c>
      <c r="AZ14" s="26">
        <f>晤桥现金流表!AZ53</f>
        <v>528000</v>
      </c>
      <c r="BA14" s="26">
        <f>晤桥现金流表!BA53</f>
        <v>528000</v>
      </c>
      <c r="BB14" s="26">
        <f>晤桥现金流表!BB53</f>
        <v>528000</v>
      </c>
      <c r="BC14" s="26">
        <f>晤桥现金流表!BC53</f>
        <v>528000</v>
      </c>
      <c r="BD14" s="26">
        <f>晤桥现金流表!BD53</f>
        <v>528000</v>
      </c>
      <c r="BE14" s="26">
        <f>晤桥现金流表!BE53</f>
        <v>528000</v>
      </c>
      <c r="BF14" s="26">
        <f>晤桥现金流表!BF53</f>
        <v>528000</v>
      </c>
      <c r="BG14" s="26">
        <f>晤桥现金流表!BG53</f>
        <v>528000</v>
      </c>
      <c r="BH14" s="26">
        <f>晤桥现金流表!BH53</f>
        <v>528000</v>
      </c>
      <c r="BI14" s="26">
        <f>晤桥现金流表!BI53</f>
        <v>528000</v>
      </c>
      <c r="BJ14" s="26">
        <f>晤桥现金流表!BJ53</f>
        <v>528000</v>
      </c>
      <c r="BK14" s="26">
        <f>晤桥现金流表!BK53</f>
        <v>528000</v>
      </c>
      <c r="BL14" s="26">
        <f>晤桥现金流表!BL53</f>
        <v>528000</v>
      </c>
      <c r="BM14" s="26">
        <f>晤桥现金流表!BM53</f>
        <v>528000</v>
      </c>
      <c r="BN14" s="26">
        <f>晤桥现金流表!BN53</f>
        <v>528000</v>
      </c>
      <c r="BO14" s="26">
        <f>晤桥现金流表!BO53</f>
        <v>528000</v>
      </c>
      <c r="BP14" s="26">
        <f>晤桥现金流表!BP53</f>
        <v>528000</v>
      </c>
      <c r="BQ14" s="26">
        <f>晤桥现金流表!BQ53</f>
        <v>528000</v>
      </c>
      <c r="BR14" s="26">
        <f>晤桥现金流表!BR53</f>
        <v>528000</v>
      </c>
      <c r="BS14" s="26">
        <f>晤桥现金流表!BS53</f>
        <v>528000</v>
      </c>
      <c r="BT14" s="26">
        <f>晤桥现金流表!BT53</f>
        <v>528000</v>
      </c>
      <c r="BU14" s="26">
        <f>晤桥现金流表!BU53</f>
        <v>528000</v>
      </c>
      <c r="BV14" s="26">
        <f>晤桥现金流表!BV53</f>
        <v>528000</v>
      </c>
      <c r="BW14" s="26">
        <f>晤桥现金流表!BW53</f>
        <v>1451999.9999999977</v>
      </c>
      <c r="BX14" s="26">
        <f>晤桥现金流表!BX53</f>
        <v>264000</v>
      </c>
      <c r="BY14" s="26">
        <f>晤桥现金流表!BY53</f>
        <v>264000</v>
      </c>
      <c r="BZ14" s="26">
        <f>晤桥现金流表!BZ53</f>
        <v>264000</v>
      </c>
      <c r="CA14" s="26">
        <f>晤桥现金流表!CA53</f>
        <v>264000</v>
      </c>
      <c r="CB14" s="26">
        <f>晤桥现金流表!CB53</f>
        <v>264000</v>
      </c>
      <c r="CC14" s="26">
        <f>晤桥现金流表!CC53</f>
        <v>264000</v>
      </c>
      <c r="CD14" s="26">
        <f>晤桥现金流表!CD53</f>
        <v>264000</v>
      </c>
      <c r="CE14" s="26">
        <f>晤桥现金流表!CE53</f>
        <v>264000</v>
      </c>
      <c r="CF14" s="26">
        <f>晤桥现金流表!CF53</f>
        <v>264000</v>
      </c>
      <c r="CG14" s="26">
        <f>晤桥现金流表!CG53</f>
        <v>264000</v>
      </c>
      <c r="CH14" s="26">
        <f>晤桥现金流表!CH53</f>
        <v>264000</v>
      </c>
      <c r="CI14" s="26">
        <f>晤桥现金流表!CI53</f>
        <v>396000.00000000035</v>
      </c>
      <c r="CJ14" s="26">
        <f>晤桥现金流表!CJ53</f>
        <v>0</v>
      </c>
      <c r="CK14" s="26">
        <f>晤桥现金流表!CK53</f>
        <v>0</v>
      </c>
      <c r="CL14" s="26">
        <f>晤桥现金流表!CL53</f>
        <v>0</v>
      </c>
      <c r="CM14" s="26">
        <f>晤桥现金流表!CM53</f>
        <v>0</v>
      </c>
      <c r="CN14" s="26">
        <f>晤桥现金流表!CN53</f>
        <v>0</v>
      </c>
      <c r="CO14" s="26">
        <f>晤桥现金流表!CO53</f>
        <v>0</v>
      </c>
      <c r="CP14" s="26">
        <f>晤桥现金流表!CP53</f>
        <v>0</v>
      </c>
      <c r="CQ14" s="26">
        <f>晤桥现金流表!CQ53</f>
        <v>0</v>
      </c>
      <c r="CR14" s="26">
        <f>晤桥现金流表!CR53</f>
        <v>0</v>
      </c>
      <c r="CS14" s="26">
        <f>晤桥现金流表!CS53</f>
        <v>0</v>
      </c>
      <c r="CT14" s="26">
        <f>晤桥现金流表!CT53</f>
        <v>0</v>
      </c>
      <c r="CU14" s="26">
        <f>晤桥现金流表!CU53</f>
        <v>0</v>
      </c>
      <c r="CV14" s="26">
        <f>晤桥现金流表!CV53</f>
        <v>0</v>
      </c>
      <c r="CW14" s="26">
        <f>晤桥现金流表!CW53</f>
        <v>0</v>
      </c>
      <c r="CX14" s="26">
        <f>晤桥现金流表!CX53</f>
        <v>0</v>
      </c>
      <c r="CY14" s="26">
        <f>晤桥现金流表!CY53</f>
        <v>0</v>
      </c>
      <c r="CZ14" s="26">
        <f>晤桥现金流表!CZ53</f>
        <v>0</v>
      </c>
      <c r="DA14" s="26">
        <f>晤桥现金流表!DA53</f>
        <v>0</v>
      </c>
      <c r="DB14" s="26">
        <f>晤桥现金流表!DB53</f>
        <v>0</v>
      </c>
      <c r="DC14" s="26">
        <f>晤桥现金流表!DC53</f>
        <v>0</v>
      </c>
      <c r="DD14" s="26">
        <f>晤桥现金流表!DD53</f>
        <v>0</v>
      </c>
      <c r="DE14" s="26">
        <f>晤桥现金流表!DE53</f>
        <v>0</v>
      </c>
      <c r="DF14" s="26">
        <f>晤桥现金流表!DF53</f>
        <v>0</v>
      </c>
      <c r="DG14" s="26">
        <f>晤桥现金流表!DG53</f>
        <v>0</v>
      </c>
      <c r="DH14" s="26">
        <f>晤桥现金流表!DH53</f>
        <v>0</v>
      </c>
      <c r="DI14" s="26">
        <f>晤桥现金流表!DI53</f>
        <v>0</v>
      </c>
      <c r="DJ14" s="26">
        <f>晤桥现金流表!DJ53</f>
        <v>0</v>
      </c>
      <c r="DK14" s="26">
        <f>晤桥现金流表!DK53</f>
        <v>0</v>
      </c>
      <c r="DL14" s="26">
        <f>晤桥现金流表!DL53</f>
        <v>0</v>
      </c>
      <c r="DM14" s="26">
        <f>晤桥现金流表!DM53</f>
        <v>0</v>
      </c>
      <c r="DN14" s="26">
        <f>晤桥现金流表!DN53</f>
        <v>0</v>
      </c>
      <c r="DO14" s="26">
        <f>晤桥现金流表!DO53</f>
        <v>0</v>
      </c>
      <c r="DP14" s="26">
        <f>晤桥现金流表!DP53</f>
        <v>0</v>
      </c>
      <c r="DQ14" s="26">
        <f>晤桥现金流表!DQ53</f>
        <v>0</v>
      </c>
      <c r="DR14" s="26">
        <f>晤桥现金流表!DR53</f>
        <v>0</v>
      </c>
      <c r="DS14" s="26">
        <f>晤桥现金流表!DS53</f>
        <v>0</v>
      </c>
      <c r="DT14" s="26">
        <f>晤桥现金流表!DT53</f>
        <v>0</v>
      </c>
      <c r="DU14" s="26">
        <f>晤桥现金流表!DU53</f>
        <v>0</v>
      </c>
      <c r="DV14" s="26">
        <f>晤桥现金流表!DV53</f>
        <v>0</v>
      </c>
      <c r="DW14" s="26">
        <f>晤桥现金流表!DW53</f>
        <v>0</v>
      </c>
      <c r="DX14" s="26">
        <f>晤桥现金流表!DX53</f>
        <v>0</v>
      </c>
      <c r="DY14" s="26">
        <f>晤桥现金流表!DY53</f>
        <v>0</v>
      </c>
      <c r="DZ14" s="26">
        <f>晤桥现金流表!DZ53</f>
        <v>0</v>
      </c>
      <c r="EA14" s="26">
        <f>晤桥现金流表!EA53</f>
        <v>0</v>
      </c>
      <c r="EB14" s="26">
        <f>晤桥现金流表!EB53</f>
        <v>0</v>
      </c>
      <c r="EC14" s="26">
        <f>晤桥现金流表!EC53</f>
        <v>0</v>
      </c>
      <c r="ED14" s="26">
        <f>晤桥现金流表!ED53</f>
        <v>0</v>
      </c>
      <c r="EE14" s="26">
        <f>晤桥现金流表!EE53</f>
        <v>0</v>
      </c>
      <c r="EF14" s="26">
        <f>晤桥现金流表!EF53</f>
        <v>0</v>
      </c>
      <c r="EG14" s="26">
        <f>晤桥现金流表!EG53</f>
        <v>0</v>
      </c>
      <c r="EH14" s="26">
        <f>晤桥现金流表!EH53</f>
        <v>0</v>
      </c>
      <c r="EI14" s="26">
        <f>晤桥现金流表!EI53</f>
        <v>0</v>
      </c>
      <c r="EJ14" s="26">
        <f>晤桥现金流表!EJ53</f>
        <v>0</v>
      </c>
      <c r="EK14" s="26">
        <f>晤桥现金流表!EK53</f>
        <v>0</v>
      </c>
      <c r="EL14" s="26">
        <f>晤桥现金流表!EL53</f>
        <v>0</v>
      </c>
      <c r="EM14" s="26">
        <f>晤桥现金流表!EM53</f>
        <v>0</v>
      </c>
      <c r="EN14" s="26">
        <f>晤桥现金流表!EN53</f>
        <v>0</v>
      </c>
      <c r="EO14" s="26">
        <f>晤桥现金流表!EO53</f>
        <v>0</v>
      </c>
      <c r="EP14" s="26">
        <f>晤桥现金流表!EP53</f>
        <v>0</v>
      </c>
      <c r="EQ14" s="26">
        <f>晤桥现金流表!EQ53</f>
        <v>0</v>
      </c>
      <c r="ER14" s="26">
        <f>晤桥现金流表!ER53</f>
        <v>0</v>
      </c>
      <c r="ES14" s="26">
        <f>晤桥现金流表!ES53</f>
        <v>0</v>
      </c>
      <c r="ET14" s="26">
        <f>晤桥现金流表!ET53</f>
        <v>0</v>
      </c>
      <c r="EU14" s="26">
        <f>晤桥现金流表!EU53</f>
        <v>0</v>
      </c>
      <c r="EV14" s="26">
        <f>晤桥现金流表!EV53</f>
        <v>0</v>
      </c>
      <c r="EW14" s="513">
        <f>晤桥现金流表!EW53</f>
        <v>0</v>
      </c>
      <c r="EX14" s="26">
        <f>晤桥现金流表!EX53</f>
        <v>0</v>
      </c>
      <c r="EY14" s="26">
        <f>晤桥现金流表!EY53</f>
        <v>0</v>
      </c>
      <c r="EZ14" s="26">
        <f>晤桥现金流表!EZ53</f>
        <v>0</v>
      </c>
      <c r="FA14" s="26">
        <f>晤桥现金流表!FA53</f>
        <v>0</v>
      </c>
      <c r="FB14" s="26">
        <f>晤桥现金流表!FB53</f>
        <v>0</v>
      </c>
      <c r="FC14" s="26">
        <f>晤桥现金流表!FC53</f>
        <v>0</v>
      </c>
      <c r="FD14" s="26">
        <f>晤桥现金流表!FD53</f>
        <v>0</v>
      </c>
      <c r="FE14" s="26">
        <f>晤桥现金流表!FE53</f>
        <v>0</v>
      </c>
      <c r="FF14" s="26">
        <f>晤桥现金流表!FF53</f>
        <v>0</v>
      </c>
      <c r="FG14" s="26">
        <f>晤桥现金流表!FG53</f>
        <v>0</v>
      </c>
      <c r="FH14" s="26">
        <f>晤桥现金流表!FH53</f>
        <v>0</v>
      </c>
      <c r="FI14" s="26">
        <f>晤桥现金流表!FI53</f>
        <v>0</v>
      </c>
      <c r="FJ14" s="26">
        <f>晤桥现金流表!FJ53</f>
        <v>0</v>
      </c>
      <c r="FK14" s="26">
        <f>晤桥现金流表!FK53</f>
        <v>0</v>
      </c>
      <c r="FL14" s="26">
        <f>晤桥现金流表!FL53</f>
        <v>0</v>
      </c>
      <c r="FM14" s="26">
        <f>晤桥现金流表!FM53</f>
        <v>0</v>
      </c>
      <c r="FN14" s="26">
        <f>晤桥现金流表!FN53</f>
        <v>0</v>
      </c>
      <c r="FO14" s="26">
        <f>晤桥现金流表!FO53</f>
        <v>0</v>
      </c>
      <c r="FP14" s="26">
        <f>晤桥现金流表!FP53</f>
        <v>0</v>
      </c>
      <c r="FQ14" s="26">
        <f>晤桥现金流表!FQ53</f>
        <v>0</v>
      </c>
      <c r="FR14" s="26">
        <f>晤桥现金流表!FR53</f>
        <v>0</v>
      </c>
      <c r="FS14" s="26">
        <f>晤桥现金流表!FS53</f>
        <v>0</v>
      </c>
      <c r="FT14" s="26">
        <f>晤桥现金流表!FT53</f>
        <v>0</v>
      </c>
      <c r="FU14" s="26">
        <f>晤桥现金流表!FU53</f>
        <v>0</v>
      </c>
      <c r="FV14" s="26">
        <f>晤桥现金流表!FV53</f>
        <v>0</v>
      </c>
      <c r="FW14" s="26">
        <f>晤桥现金流表!FW53</f>
        <v>0</v>
      </c>
      <c r="FX14" s="26">
        <f>晤桥现金流表!FX53</f>
        <v>0</v>
      </c>
      <c r="FY14" s="26">
        <f>晤桥现金流表!FY53</f>
        <v>0</v>
      </c>
      <c r="FZ14" s="26">
        <f>晤桥现金流表!FZ53</f>
        <v>0</v>
      </c>
      <c r="GA14" s="26">
        <f>晤桥现金流表!GA53</f>
        <v>0</v>
      </c>
      <c r="GB14" s="26">
        <f>晤桥现金流表!GB53</f>
        <v>0</v>
      </c>
      <c r="GC14" s="26">
        <f>晤桥现金流表!GC53</f>
        <v>0</v>
      </c>
      <c r="GD14" s="26">
        <f>晤桥现金流表!GD53</f>
        <v>0</v>
      </c>
      <c r="GE14" s="26">
        <f>晤桥现金流表!GE53</f>
        <v>0</v>
      </c>
      <c r="GF14" s="26">
        <f>晤桥现金流表!GF53</f>
        <v>0</v>
      </c>
      <c r="GG14" s="26">
        <f>晤桥现金流表!GG53</f>
        <v>0</v>
      </c>
      <c r="GH14" s="26">
        <f>晤桥现金流表!GH53</f>
        <v>0</v>
      </c>
      <c r="GI14" s="26">
        <f>晤桥现金流表!GI53</f>
        <v>0</v>
      </c>
      <c r="GJ14" s="26">
        <f>晤桥现金流表!GJ53</f>
        <v>0</v>
      </c>
      <c r="GK14" s="26">
        <f>晤桥现金流表!GK53</f>
        <v>0</v>
      </c>
      <c r="GL14" s="26">
        <f>晤桥现金流表!GL53</f>
        <v>0</v>
      </c>
      <c r="GM14" s="26">
        <f>晤桥现金流表!GM53</f>
        <v>0</v>
      </c>
      <c r="GN14" s="26">
        <f>晤桥现金流表!GN53</f>
        <v>0</v>
      </c>
      <c r="GO14" s="26">
        <f>晤桥现金流表!GO53</f>
        <v>0</v>
      </c>
      <c r="GP14" s="26">
        <f>晤桥现金流表!GP53</f>
        <v>0</v>
      </c>
      <c r="GQ14" s="26">
        <f>晤桥现金流表!GQ53</f>
        <v>0</v>
      </c>
      <c r="GR14" s="26">
        <f>晤桥现金流表!GR53</f>
        <v>0</v>
      </c>
      <c r="GS14" s="26">
        <f>晤桥现金流表!GS53</f>
        <v>0</v>
      </c>
      <c r="GT14" s="26">
        <f>晤桥现金流表!GT53</f>
        <v>0</v>
      </c>
      <c r="GU14" s="26">
        <f>晤桥现金流表!GU53</f>
        <v>0</v>
      </c>
      <c r="GV14" s="26">
        <f>晤桥现金流表!GV53</f>
        <v>0</v>
      </c>
      <c r="GW14" s="26">
        <f>晤桥现金流表!GW53</f>
        <v>0</v>
      </c>
      <c r="GX14" s="26">
        <f>晤桥现金流表!GX53</f>
        <v>0</v>
      </c>
      <c r="GY14" s="26">
        <f>晤桥现金流表!GY53</f>
        <v>0</v>
      </c>
      <c r="GZ14" s="26">
        <f>晤桥现金流表!GZ53</f>
        <v>0</v>
      </c>
      <c r="HA14" s="26">
        <f>晤桥现金流表!HA53</f>
        <v>0</v>
      </c>
      <c r="HB14" s="26">
        <f>晤桥现金流表!HB53</f>
        <v>0</v>
      </c>
      <c r="HC14" s="26">
        <f>晤桥现金流表!HC53</f>
        <v>0</v>
      </c>
      <c r="HD14" s="26">
        <f>晤桥现金流表!HD53</f>
        <v>0</v>
      </c>
      <c r="HE14" s="26">
        <f>晤桥现金流表!HE53</f>
        <v>0</v>
      </c>
      <c r="HF14" s="26">
        <f>晤桥现金流表!HF53</f>
        <v>0</v>
      </c>
    </row>
    <row r="15" spans="2:214" ht="14.25">
      <c r="B15" s="404" t="s">
        <v>525</v>
      </c>
      <c r="D15" s="26">
        <f>晤桥现金流表!D54</f>
        <v>198000</v>
      </c>
      <c r="E15" s="26">
        <f>晤桥现金流表!E54</f>
        <v>198000</v>
      </c>
      <c r="F15" s="26">
        <f>晤桥现金流表!F54</f>
        <v>198000</v>
      </c>
      <c r="G15" s="26">
        <f>晤桥现金流表!G54</f>
        <v>198000</v>
      </c>
      <c r="H15" s="26">
        <f>晤桥现金流表!H54</f>
        <v>198000</v>
      </c>
      <c r="I15" s="26">
        <f>晤桥现金流表!I54</f>
        <v>198000</v>
      </c>
      <c r="J15" s="26">
        <f>晤桥现金流表!J54</f>
        <v>198000</v>
      </c>
      <c r="K15" s="26">
        <f>晤桥现金流表!K54</f>
        <v>198000</v>
      </c>
      <c r="L15" s="26">
        <f>晤桥现金流表!L54</f>
        <v>198000</v>
      </c>
      <c r="M15" s="26">
        <f>晤桥现金流表!M54</f>
        <v>198000</v>
      </c>
      <c r="N15" s="26">
        <f>晤桥现金流表!N54</f>
        <v>198000</v>
      </c>
      <c r="O15" s="26">
        <f>晤桥现金流表!O54</f>
        <v>198000</v>
      </c>
      <c r="P15" s="26">
        <f>晤桥现金流表!P54</f>
        <v>198000</v>
      </c>
      <c r="Q15" s="26">
        <f>晤桥现金流表!Q54</f>
        <v>198000</v>
      </c>
      <c r="R15" s="26">
        <f>晤桥现金流表!R54</f>
        <v>198000</v>
      </c>
      <c r="S15" s="26">
        <f>晤桥现金流表!S54</f>
        <v>198000</v>
      </c>
      <c r="T15" s="26">
        <f>晤桥现金流表!T54</f>
        <v>198000</v>
      </c>
      <c r="U15" s="26">
        <f>晤桥现金流表!U54</f>
        <v>198000</v>
      </c>
      <c r="V15" s="26">
        <f>晤桥现金流表!V54</f>
        <v>198000</v>
      </c>
      <c r="W15" s="26">
        <f>晤桥现金流表!W54</f>
        <v>198000</v>
      </c>
      <c r="X15" s="26">
        <f>晤桥现金流表!X54</f>
        <v>198000</v>
      </c>
      <c r="Y15" s="26">
        <f>晤桥现金流表!Y54</f>
        <v>198000</v>
      </c>
      <c r="Z15" s="26">
        <f>晤桥现金流表!Z54</f>
        <v>198000</v>
      </c>
      <c r="AA15" s="26">
        <f>晤桥现金流表!AA54</f>
        <v>198000</v>
      </c>
      <c r="AB15" s="26">
        <f>晤桥现金流表!AB54</f>
        <v>198000</v>
      </c>
      <c r="AC15" s="26">
        <f>晤桥现金流表!AC54</f>
        <v>198000</v>
      </c>
      <c r="AD15" s="26">
        <f>晤桥现金流表!AD54</f>
        <v>198000</v>
      </c>
      <c r="AE15" s="26">
        <f>晤桥现金流表!AE54</f>
        <v>198000</v>
      </c>
      <c r="AF15" s="26">
        <f>晤桥现金流表!AF54</f>
        <v>198000</v>
      </c>
      <c r="AG15" s="26">
        <f>晤桥现金流表!AG54</f>
        <v>857999.99999999988</v>
      </c>
      <c r="AH15" s="26">
        <f>晤桥现金流表!AH54</f>
        <v>528000</v>
      </c>
      <c r="AI15" s="26">
        <f>晤桥现金流表!AI54</f>
        <v>528000</v>
      </c>
      <c r="AJ15" s="26">
        <f>晤桥现金流表!AJ54</f>
        <v>528000</v>
      </c>
      <c r="AK15" s="26">
        <f>晤桥现金流表!AK54</f>
        <v>528000</v>
      </c>
      <c r="AL15" s="26">
        <f>晤桥现金流表!AL54</f>
        <v>528000</v>
      </c>
      <c r="AM15" s="26">
        <f>晤桥现金流表!AM54</f>
        <v>528000</v>
      </c>
      <c r="AN15" s="26">
        <f>晤桥现金流表!AN54</f>
        <v>528000</v>
      </c>
      <c r="AO15" s="26">
        <f>晤桥现金流表!AO54</f>
        <v>528000</v>
      </c>
      <c r="AP15" s="26">
        <f>晤桥现金流表!AP54</f>
        <v>528000</v>
      </c>
      <c r="AQ15" s="26">
        <f>晤桥现金流表!AQ54</f>
        <v>528000</v>
      </c>
      <c r="AR15" s="26">
        <f>晤桥现金流表!AR54</f>
        <v>528000</v>
      </c>
      <c r="AS15" s="26">
        <f>晤桥现金流表!AS54</f>
        <v>528000</v>
      </c>
      <c r="AT15" s="26">
        <f>晤桥现金流表!AT54</f>
        <v>528000</v>
      </c>
      <c r="AU15" s="26">
        <f>晤桥现金流表!AU54</f>
        <v>528000</v>
      </c>
      <c r="AV15" s="26">
        <f>晤桥现金流表!AV54</f>
        <v>528000</v>
      </c>
      <c r="AW15" s="26">
        <f>晤桥现金流表!AW54</f>
        <v>528000</v>
      </c>
      <c r="AX15" s="26">
        <f>晤桥现金流表!AX54</f>
        <v>528000</v>
      </c>
      <c r="AY15" s="26">
        <f>晤桥现金流表!AY54</f>
        <v>528000</v>
      </c>
      <c r="AZ15" s="26">
        <f>晤桥现金流表!AZ54</f>
        <v>528000</v>
      </c>
      <c r="BA15" s="26">
        <f>晤桥现金流表!BA54</f>
        <v>528000</v>
      </c>
      <c r="BB15" s="26">
        <f>晤桥现金流表!BB54</f>
        <v>528000</v>
      </c>
      <c r="BC15" s="26">
        <f>晤桥现金流表!BC54</f>
        <v>528000</v>
      </c>
      <c r="BD15" s="26">
        <f>晤桥现金流表!BD54</f>
        <v>528000</v>
      </c>
      <c r="BE15" s="26">
        <f>晤桥现金流表!BE54</f>
        <v>528000</v>
      </c>
      <c r="BF15" s="26">
        <f>晤桥现金流表!BF54</f>
        <v>528000</v>
      </c>
      <c r="BG15" s="26">
        <f>晤桥现金流表!BG54</f>
        <v>528000</v>
      </c>
      <c r="BH15" s="26">
        <f>晤桥现金流表!BH54</f>
        <v>528000</v>
      </c>
      <c r="BI15" s="26">
        <f>晤桥现金流表!BI54</f>
        <v>528000</v>
      </c>
      <c r="BJ15" s="26">
        <f>晤桥现金流表!BJ54</f>
        <v>528000</v>
      </c>
      <c r="BK15" s="26">
        <f>晤桥现金流表!BK54</f>
        <v>528000</v>
      </c>
      <c r="BL15" s="26">
        <f>晤桥现金流表!BL54</f>
        <v>528000</v>
      </c>
      <c r="BM15" s="26">
        <f>晤桥现金流表!BM54</f>
        <v>528000</v>
      </c>
      <c r="BN15" s="26">
        <f>晤桥现金流表!BN54</f>
        <v>528000</v>
      </c>
      <c r="BO15" s="26">
        <f>晤桥现金流表!BO54</f>
        <v>528000</v>
      </c>
      <c r="BP15" s="26">
        <f>晤桥现金流表!BP54</f>
        <v>528000</v>
      </c>
      <c r="BQ15" s="26">
        <f>晤桥现金流表!BQ54</f>
        <v>528000</v>
      </c>
      <c r="BR15" s="26">
        <f>晤桥现金流表!BR54</f>
        <v>528000</v>
      </c>
      <c r="BS15" s="26">
        <f>晤桥现金流表!BS54</f>
        <v>528000</v>
      </c>
      <c r="BT15" s="26">
        <f>晤桥现金流表!BT54</f>
        <v>528000</v>
      </c>
      <c r="BU15" s="26">
        <f>晤桥现金流表!BU54</f>
        <v>528000</v>
      </c>
      <c r="BV15" s="26">
        <f>晤桥现金流表!BV54</f>
        <v>528000</v>
      </c>
      <c r="BW15" s="26">
        <f>晤桥现金流表!BW54</f>
        <v>1451999.9999999977</v>
      </c>
      <c r="BX15" s="26">
        <f>晤桥现金流表!BX54</f>
        <v>264000</v>
      </c>
      <c r="BY15" s="26">
        <f>晤桥现金流表!BY54</f>
        <v>264000</v>
      </c>
      <c r="BZ15" s="26">
        <f>晤桥现金流表!BZ54</f>
        <v>264000</v>
      </c>
      <c r="CA15" s="26">
        <f>晤桥现金流表!CA54</f>
        <v>264000</v>
      </c>
      <c r="CB15" s="26">
        <f>晤桥现金流表!CB54</f>
        <v>264000</v>
      </c>
      <c r="CC15" s="26">
        <f>晤桥现金流表!CC54</f>
        <v>264000</v>
      </c>
      <c r="CD15" s="26">
        <f>晤桥现金流表!CD54</f>
        <v>264000</v>
      </c>
      <c r="CE15" s="26">
        <f>晤桥现金流表!CE54</f>
        <v>264000</v>
      </c>
      <c r="CF15" s="26">
        <f>晤桥现金流表!CF54</f>
        <v>264000</v>
      </c>
      <c r="CG15" s="26">
        <f>晤桥现金流表!CG54</f>
        <v>264000</v>
      </c>
      <c r="CH15" s="26">
        <f>晤桥现金流表!CH54</f>
        <v>264000</v>
      </c>
      <c r="CI15" s="26">
        <f>晤桥现金流表!CI54</f>
        <v>396000.00000000035</v>
      </c>
      <c r="CJ15" s="26">
        <f>晤桥现金流表!CJ54</f>
        <v>0</v>
      </c>
      <c r="CK15" s="26">
        <f>晤桥现金流表!CK54</f>
        <v>0</v>
      </c>
      <c r="CL15" s="26">
        <f>晤桥现金流表!CL54</f>
        <v>0</v>
      </c>
      <c r="CM15" s="26">
        <f>晤桥现金流表!CM54</f>
        <v>0</v>
      </c>
      <c r="CN15" s="26">
        <f>晤桥现金流表!CN54</f>
        <v>0</v>
      </c>
      <c r="CO15" s="26">
        <f>晤桥现金流表!CO54</f>
        <v>0</v>
      </c>
      <c r="CP15" s="26">
        <f>晤桥现金流表!CP54</f>
        <v>0</v>
      </c>
      <c r="CQ15" s="26">
        <f>晤桥现金流表!CQ54</f>
        <v>0</v>
      </c>
      <c r="CR15" s="26">
        <f>晤桥现金流表!CR54</f>
        <v>0</v>
      </c>
      <c r="CS15" s="26">
        <f>晤桥现金流表!CS54</f>
        <v>0</v>
      </c>
      <c r="CT15" s="26">
        <f>晤桥现金流表!CT54</f>
        <v>0</v>
      </c>
      <c r="CU15" s="26">
        <f>晤桥现金流表!CU54</f>
        <v>0</v>
      </c>
      <c r="CV15" s="26">
        <f>晤桥现金流表!CV54</f>
        <v>0</v>
      </c>
      <c r="CW15" s="26">
        <f>晤桥现金流表!CW54</f>
        <v>0</v>
      </c>
      <c r="CX15" s="26">
        <f>晤桥现金流表!CX54</f>
        <v>0</v>
      </c>
      <c r="CY15" s="26">
        <f>晤桥现金流表!CY54</f>
        <v>0</v>
      </c>
      <c r="CZ15" s="26">
        <f>晤桥现金流表!CZ54</f>
        <v>0</v>
      </c>
      <c r="DA15" s="26">
        <f>晤桥现金流表!DA54</f>
        <v>0</v>
      </c>
      <c r="DB15" s="26">
        <f>晤桥现金流表!DB54</f>
        <v>0</v>
      </c>
      <c r="DC15" s="26">
        <f>晤桥现金流表!DC54</f>
        <v>0</v>
      </c>
      <c r="DD15" s="26">
        <f>晤桥现金流表!DD54</f>
        <v>0</v>
      </c>
      <c r="DE15" s="26">
        <f>晤桥现金流表!DE54</f>
        <v>0</v>
      </c>
      <c r="DF15" s="26">
        <f>晤桥现金流表!DF54</f>
        <v>0</v>
      </c>
      <c r="DG15" s="26">
        <f>晤桥现金流表!DG54</f>
        <v>0</v>
      </c>
      <c r="DH15" s="26">
        <f>晤桥现金流表!DH54</f>
        <v>0</v>
      </c>
      <c r="DI15" s="26">
        <f>晤桥现金流表!DI54</f>
        <v>0</v>
      </c>
      <c r="DJ15" s="26">
        <f>晤桥现金流表!DJ54</f>
        <v>0</v>
      </c>
      <c r="DK15" s="26">
        <f>晤桥现金流表!DK54</f>
        <v>0</v>
      </c>
      <c r="DL15" s="26">
        <f>晤桥现金流表!DL54</f>
        <v>0</v>
      </c>
      <c r="DM15" s="26">
        <f>晤桥现金流表!DM54</f>
        <v>0</v>
      </c>
      <c r="DN15" s="26">
        <f>晤桥现金流表!DN54</f>
        <v>0</v>
      </c>
      <c r="DO15" s="26">
        <f>晤桥现金流表!DO54</f>
        <v>0</v>
      </c>
      <c r="DP15" s="26">
        <f>晤桥现金流表!DP54</f>
        <v>0</v>
      </c>
      <c r="DQ15" s="26">
        <f>晤桥现金流表!DQ54</f>
        <v>0</v>
      </c>
      <c r="DR15" s="26">
        <f>晤桥现金流表!DR54</f>
        <v>0</v>
      </c>
      <c r="DS15" s="26">
        <f>晤桥现金流表!DS54</f>
        <v>0</v>
      </c>
      <c r="DT15" s="26">
        <f>晤桥现金流表!DT54</f>
        <v>0</v>
      </c>
      <c r="DU15" s="26">
        <f>晤桥现金流表!DU54</f>
        <v>0</v>
      </c>
      <c r="DV15" s="26">
        <f>晤桥现金流表!DV54</f>
        <v>0</v>
      </c>
      <c r="DW15" s="26">
        <f>晤桥现金流表!DW54</f>
        <v>0</v>
      </c>
      <c r="DX15" s="26">
        <f>晤桥现金流表!DX54</f>
        <v>0</v>
      </c>
      <c r="DY15" s="26">
        <f>晤桥现金流表!DY54</f>
        <v>0</v>
      </c>
      <c r="DZ15" s="26">
        <f>晤桥现金流表!DZ54</f>
        <v>0</v>
      </c>
      <c r="EA15" s="26">
        <f>晤桥现金流表!EA54</f>
        <v>0</v>
      </c>
      <c r="EB15" s="26">
        <f>晤桥现金流表!EB54</f>
        <v>0</v>
      </c>
      <c r="EC15" s="26">
        <f>晤桥现金流表!EC54</f>
        <v>0</v>
      </c>
      <c r="ED15" s="26">
        <f>晤桥现金流表!ED54</f>
        <v>0</v>
      </c>
      <c r="EE15" s="26">
        <f>晤桥现金流表!EE54</f>
        <v>0</v>
      </c>
      <c r="EF15" s="26">
        <f>晤桥现金流表!EF54</f>
        <v>0</v>
      </c>
      <c r="EG15" s="26">
        <f>晤桥现金流表!EG54</f>
        <v>0</v>
      </c>
      <c r="EH15" s="26">
        <f>晤桥现金流表!EH54</f>
        <v>0</v>
      </c>
      <c r="EI15" s="26">
        <f>晤桥现金流表!EI54</f>
        <v>0</v>
      </c>
      <c r="EJ15" s="26">
        <f>晤桥现金流表!EJ54</f>
        <v>0</v>
      </c>
      <c r="EK15" s="26">
        <f>晤桥现金流表!EK54</f>
        <v>0</v>
      </c>
      <c r="EL15" s="26">
        <f>晤桥现金流表!EL54</f>
        <v>0</v>
      </c>
      <c r="EM15" s="26">
        <f>晤桥现金流表!EM54</f>
        <v>0</v>
      </c>
      <c r="EN15" s="26">
        <f>晤桥现金流表!EN54</f>
        <v>0</v>
      </c>
      <c r="EO15" s="26">
        <f>晤桥现金流表!EO54</f>
        <v>0</v>
      </c>
      <c r="EP15" s="26">
        <f>晤桥现金流表!EP54</f>
        <v>0</v>
      </c>
      <c r="EQ15" s="26">
        <f>晤桥现金流表!EQ54</f>
        <v>0</v>
      </c>
      <c r="ER15" s="26">
        <f>晤桥现金流表!ER54</f>
        <v>0</v>
      </c>
      <c r="ES15" s="26">
        <f>晤桥现金流表!ES54</f>
        <v>0</v>
      </c>
      <c r="ET15" s="26">
        <f>晤桥现金流表!ET54</f>
        <v>0</v>
      </c>
      <c r="EU15" s="26">
        <f>晤桥现金流表!EU54</f>
        <v>0</v>
      </c>
      <c r="EV15" s="26">
        <f>晤桥现金流表!EV54</f>
        <v>0</v>
      </c>
      <c r="EW15" s="513">
        <f>晤桥现金流表!EW54</f>
        <v>0</v>
      </c>
      <c r="EX15" s="26">
        <f>晤桥现金流表!EX54</f>
        <v>0</v>
      </c>
      <c r="EY15" s="26">
        <f>晤桥现金流表!EY54</f>
        <v>0</v>
      </c>
      <c r="EZ15" s="26">
        <f>晤桥现金流表!EZ54</f>
        <v>0</v>
      </c>
      <c r="FA15" s="26">
        <f>晤桥现金流表!FA54</f>
        <v>0</v>
      </c>
      <c r="FB15" s="26">
        <f>晤桥现金流表!FB54</f>
        <v>0</v>
      </c>
      <c r="FC15" s="26">
        <f>晤桥现金流表!FC54</f>
        <v>0</v>
      </c>
      <c r="FD15" s="26">
        <f>晤桥现金流表!FD54</f>
        <v>0</v>
      </c>
      <c r="FE15" s="26">
        <f>晤桥现金流表!FE54</f>
        <v>0</v>
      </c>
      <c r="FF15" s="26">
        <f>晤桥现金流表!FF54</f>
        <v>0</v>
      </c>
      <c r="FG15" s="26">
        <f>晤桥现金流表!FG54</f>
        <v>0</v>
      </c>
      <c r="FH15" s="26">
        <f>晤桥现金流表!FH54</f>
        <v>0</v>
      </c>
      <c r="FI15" s="26">
        <f>晤桥现金流表!FI54</f>
        <v>0</v>
      </c>
      <c r="FJ15" s="26">
        <f>晤桥现金流表!FJ54</f>
        <v>0</v>
      </c>
      <c r="FK15" s="26">
        <f>晤桥现金流表!FK54</f>
        <v>0</v>
      </c>
      <c r="FL15" s="26">
        <f>晤桥现金流表!FL54</f>
        <v>0</v>
      </c>
      <c r="FM15" s="26">
        <f>晤桥现金流表!FM54</f>
        <v>0</v>
      </c>
      <c r="FN15" s="26">
        <f>晤桥现金流表!FN54</f>
        <v>0</v>
      </c>
      <c r="FO15" s="26">
        <f>晤桥现金流表!FO54</f>
        <v>0</v>
      </c>
      <c r="FP15" s="26">
        <f>晤桥现金流表!FP54</f>
        <v>0</v>
      </c>
      <c r="FQ15" s="26">
        <f>晤桥现金流表!FQ54</f>
        <v>0</v>
      </c>
      <c r="FR15" s="26">
        <f>晤桥现金流表!FR54</f>
        <v>0</v>
      </c>
      <c r="FS15" s="26">
        <f>晤桥现金流表!FS54</f>
        <v>0</v>
      </c>
      <c r="FT15" s="26">
        <f>晤桥现金流表!FT54</f>
        <v>0</v>
      </c>
      <c r="FU15" s="26">
        <f>晤桥现金流表!FU54</f>
        <v>0</v>
      </c>
      <c r="FV15" s="26">
        <f>晤桥现金流表!FV54</f>
        <v>0</v>
      </c>
      <c r="FW15" s="26">
        <f>晤桥现金流表!FW54</f>
        <v>0</v>
      </c>
      <c r="FX15" s="26">
        <f>晤桥现金流表!FX54</f>
        <v>0</v>
      </c>
      <c r="FY15" s="26">
        <f>晤桥现金流表!FY54</f>
        <v>0</v>
      </c>
      <c r="FZ15" s="26">
        <f>晤桥现金流表!FZ54</f>
        <v>0</v>
      </c>
      <c r="GA15" s="26">
        <f>晤桥现金流表!GA54</f>
        <v>0</v>
      </c>
      <c r="GB15" s="26">
        <f>晤桥现金流表!GB54</f>
        <v>0</v>
      </c>
      <c r="GC15" s="26">
        <f>晤桥现金流表!GC54</f>
        <v>0</v>
      </c>
      <c r="GD15" s="26">
        <f>晤桥现金流表!GD54</f>
        <v>0</v>
      </c>
      <c r="GE15" s="26">
        <f>晤桥现金流表!GE54</f>
        <v>0</v>
      </c>
      <c r="GF15" s="26">
        <f>晤桥现金流表!GF54</f>
        <v>0</v>
      </c>
      <c r="GG15" s="26">
        <f>晤桥现金流表!GG54</f>
        <v>0</v>
      </c>
      <c r="GH15" s="26">
        <f>晤桥现金流表!GH54</f>
        <v>0</v>
      </c>
      <c r="GI15" s="26">
        <f>晤桥现金流表!GI54</f>
        <v>0</v>
      </c>
      <c r="GJ15" s="26">
        <f>晤桥现金流表!GJ54</f>
        <v>0</v>
      </c>
      <c r="GK15" s="26">
        <f>晤桥现金流表!GK54</f>
        <v>0</v>
      </c>
      <c r="GL15" s="26">
        <f>晤桥现金流表!GL54</f>
        <v>0</v>
      </c>
      <c r="GM15" s="26">
        <f>晤桥现金流表!GM54</f>
        <v>0</v>
      </c>
      <c r="GN15" s="26">
        <f>晤桥现金流表!GN54</f>
        <v>0</v>
      </c>
      <c r="GO15" s="26">
        <f>晤桥现金流表!GO54</f>
        <v>0</v>
      </c>
      <c r="GP15" s="26">
        <f>晤桥现金流表!GP54</f>
        <v>0</v>
      </c>
      <c r="GQ15" s="26">
        <f>晤桥现金流表!GQ54</f>
        <v>0</v>
      </c>
      <c r="GR15" s="26">
        <f>晤桥现金流表!GR54</f>
        <v>0</v>
      </c>
      <c r="GS15" s="26">
        <f>晤桥现金流表!GS54</f>
        <v>0</v>
      </c>
      <c r="GT15" s="26">
        <f>晤桥现金流表!GT54</f>
        <v>0</v>
      </c>
      <c r="GU15" s="26">
        <f>晤桥现金流表!GU54</f>
        <v>0</v>
      </c>
      <c r="GV15" s="26">
        <f>晤桥现金流表!GV54</f>
        <v>0</v>
      </c>
      <c r="GW15" s="26">
        <f>晤桥现金流表!GW54</f>
        <v>0</v>
      </c>
      <c r="GX15" s="26">
        <f>晤桥现金流表!GX54</f>
        <v>0</v>
      </c>
      <c r="GY15" s="26">
        <f>晤桥现金流表!GY54</f>
        <v>0</v>
      </c>
      <c r="GZ15" s="26">
        <f>晤桥现金流表!GZ54</f>
        <v>0</v>
      </c>
      <c r="HA15" s="26">
        <f>晤桥现金流表!HA54</f>
        <v>0</v>
      </c>
      <c r="HB15" s="26">
        <f>晤桥现金流表!HB54</f>
        <v>0</v>
      </c>
      <c r="HC15" s="26">
        <f>晤桥现金流表!HC54</f>
        <v>0</v>
      </c>
      <c r="HD15" s="26">
        <f>晤桥现金流表!HD54</f>
        <v>0</v>
      </c>
      <c r="HE15" s="26">
        <f>晤桥现金流表!HE54</f>
        <v>0</v>
      </c>
      <c r="HF15" s="26">
        <f>晤桥现金流表!HF54</f>
        <v>0</v>
      </c>
    </row>
    <row r="16" spans="2:214" ht="14.25">
      <c r="B16" s="404" t="s">
        <v>526</v>
      </c>
      <c r="D16" s="26">
        <f>晤桥现金流表!D55</f>
        <v>198000</v>
      </c>
      <c r="E16" s="26">
        <f>晤桥现金流表!E55</f>
        <v>198000</v>
      </c>
      <c r="F16" s="26">
        <f>晤桥现金流表!F55</f>
        <v>198000</v>
      </c>
      <c r="G16" s="26">
        <f>晤桥现金流表!G55</f>
        <v>198000</v>
      </c>
      <c r="H16" s="26">
        <f>晤桥现金流表!H55</f>
        <v>198000</v>
      </c>
      <c r="I16" s="26">
        <f>晤桥现金流表!I55</f>
        <v>198000</v>
      </c>
      <c r="J16" s="26">
        <f>晤桥现金流表!J55</f>
        <v>198000</v>
      </c>
      <c r="K16" s="26">
        <f>晤桥现金流表!K55</f>
        <v>198000</v>
      </c>
      <c r="L16" s="26">
        <f>晤桥现金流表!L55</f>
        <v>198000</v>
      </c>
      <c r="M16" s="26">
        <f>晤桥现金流表!M55</f>
        <v>198000</v>
      </c>
      <c r="N16" s="26">
        <f>晤桥现金流表!N55</f>
        <v>198000</v>
      </c>
      <c r="O16" s="26">
        <f>晤桥现金流表!O55</f>
        <v>198000</v>
      </c>
      <c r="P16" s="26">
        <f>晤桥现金流表!P55</f>
        <v>198000</v>
      </c>
      <c r="Q16" s="26">
        <f>晤桥现金流表!Q55</f>
        <v>198000</v>
      </c>
      <c r="R16" s="26">
        <f>晤桥现金流表!R55</f>
        <v>198000</v>
      </c>
      <c r="S16" s="26">
        <f>晤桥现金流表!S55</f>
        <v>198000</v>
      </c>
      <c r="T16" s="26">
        <f>晤桥现金流表!T55</f>
        <v>198000</v>
      </c>
      <c r="U16" s="26">
        <f>晤桥现金流表!U55</f>
        <v>198000</v>
      </c>
      <c r="V16" s="26">
        <f>晤桥现金流表!V55</f>
        <v>198000</v>
      </c>
      <c r="W16" s="26">
        <f>晤桥现金流表!W55</f>
        <v>198000</v>
      </c>
      <c r="X16" s="26">
        <f>晤桥现金流表!X55</f>
        <v>198000</v>
      </c>
      <c r="Y16" s="26">
        <f>晤桥现金流表!Y55</f>
        <v>198000</v>
      </c>
      <c r="Z16" s="26">
        <f>晤桥现金流表!Z55</f>
        <v>198000</v>
      </c>
      <c r="AA16" s="26">
        <f>晤桥现金流表!AA55</f>
        <v>198000</v>
      </c>
      <c r="AB16" s="26">
        <f>晤桥现金流表!AB55</f>
        <v>198000</v>
      </c>
      <c r="AC16" s="26">
        <f>晤桥现金流表!AC55</f>
        <v>198000</v>
      </c>
      <c r="AD16" s="26">
        <f>晤桥现金流表!AD55</f>
        <v>198000</v>
      </c>
      <c r="AE16" s="26">
        <f>晤桥现金流表!AE55</f>
        <v>198000</v>
      </c>
      <c r="AF16" s="26">
        <f>晤桥现金流表!AF55</f>
        <v>198000</v>
      </c>
      <c r="AG16" s="26">
        <f>晤桥现金流表!AG55</f>
        <v>857999.99999999988</v>
      </c>
      <c r="AH16" s="26">
        <f>晤桥现金流表!AH55</f>
        <v>528000</v>
      </c>
      <c r="AI16" s="26">
        <f>晤桥现金流表!AI55</f>
        <v>528000</v>
      </c>
      <c r="AJ16" s="26">
        <f>晤桥现金流表!AJ55</f>
        <v>528000</v>
      </c>
      <c r="AK16" s="26">
        <f>晤桥现金流表!AK55</f>
        <v>528000</v>
      </c>
      <c r="AL16" s="26">
        <f>晤桥现金流表!AL55</f>
        <v>528000</v>
      </c>
      <c r="AM16" s="26">
        <f>晤桥现金流表!AM55</f>
        <v>528000</v>
      </c>
      <c r="AN16" s="26">
        <f>晤桥现金流表!AN55</f>
        <v>528000</v>
      </c>
      <c r="AO16" s="26">
        <f>晤桥现金流表!AO55</f>
        <v>528000</v>
      </c>
      <c r="AP16" s="26">
        <f>晤桥现金流表!AP55</f>
        <v>528000</v>
      </c>
      <c r="AQ16" s="26">
        <f>晤桥现金流表!AQ55</f>
        <v>528000</v>
      </c>
      <c r="AR16" s="26">
        <f>晤桥现金流表!AR55</f>
        <v>528000</v>
      </c>
      <c r="AS16" s="26">
        <f>晤桥现金流表!AS55</f>
        <v>528000</v>
      </c>
      <c r="AT16" s="26">
        <f>晤桥现金流表!AT55</f>
        <v>528000</v>
      </c>
      <c r="AU16" s="26">
        <f>晤桥现金流表!AU55</f>
        <v>528000</v>
      </c>
      <c r="AV16" s="26">
        <f>晤桥现金流表!AV55</f>
        <v>528000</v>
      </c>
      <c r="AW16" s="26">
        <f>晤桥现金流表!AW55</f>
        <v>528000</v>
      </c>
      <c r="AX16" s="26">
        <f>晤桥现金流表!AX55</f>
        <v>528000</v>
      </c>
      <c r="AY16" s="26">
        <f>晤桥现金流表!AY55</f>
        <v>528000</v>
      </c>
      <c r="AZ16" s="26">
        <f>晤桥现金流表!AZ55</f>
        <v>528000</v>
      </c>
      <c r="BA16" s="26">
        <f>晤桥现金流表!BA55</f>
        <v>528000</v>
      </c>
      <c r="BB16" s="26">
        <f>晤桥现金流表!BB55</f>
        <v>528000</v>
      </c>
      <c r="BC16" s="26">
        <f>晤桥现金流表!BC55</f>
        <v>528000</v>
      </c>
      <c r="BD16" s="26">
        <f>晤桥现金流表!BD55</f>
        <v>528000</v>
      </c>
      <c r="BE16" s="26">
        <f>晤桥现金流表!BE55</f>
        <v>528000</v>
      </c>
      <c r="BF16" s="26">
        <f>晤桥现金流表!BF55</f>
        <v>528000</v>
      </c>
      <c r="BG16" s="26">
        <f>晤桥现金流表!BG55</f>
        <v>528000</v>
      </c>
      <c r="BH16" s="26">
        <f>晤桥现金流表!BH55</f>
        <v>528000</v>
      </c>
      <c r="BI16" s="26">
        <f>晤桥现金流表!BI55</f>
        <v>528000</v>
      </c>
      <c r="BJ16" s="26">
        <f>晤桥现金流表!BJ55</f>
        <v>528000</v>
      </c>
      <c r="BK16" s="26">
        <f>晤桥现金流表!BK55</f>
        <v>528000</v>
      </c>
      <c r="BL16" s="26">
        <f>晤桥现金流表!BL55</f>
        <v>528000</v>
      </c>
      <c r="BM16" s="26">
        <f>晤桥现金流表!BM55</f>
        <v>528000</v>
      </c>
      <c r="BN16" s="26">
        <f>晤桥现金流表!BN55</f>
        <v>528000</v>
      </c>
      <c r="BO16" s="26">
        <f>晤桥现金流表!BO55</f>
        <v>528000</v>
      </c>
      <c r="BP16" s="26">
        <f>晤桥现金流表!BP55</f>
        <v>528000</v>
      </c>
      <c r="BQ16" s="26">
        <f>晤桥现金流表!BQ55</f>
        <v>528000</v>
      </c>
      <c r="BR16" s="26">
        <f>晤桥现金流表!BR55</f>
        <v>528000</v>
      </c>
      <c r="BS16" s="26">
        <f>晤桥现金流表!BS55</f>
        <v>528000</v>
      </c>
      <c r="BT16" s="26">
        <f>晤桥现金流表!BT55</f>
        <v>528000</v>
      </c>
      <c r="BU16" s="26">
        <f>晤桥现金流表!BU55</f>
        <v>528000</v>
      </c>
      <c r="BV16" s="26">
        <f>晤桥现金流表!BV55</f>
        <v>528000</v>
      </c>
      <c r="BW16" s="26">
        <f>晤桥现金流表!BW55</f>
        <v>1451999.9999999977</v>
      </c>
      <c r="BX16" s="26">
        <f>晤桥现金流表!BX55</f>
        <v>264000</v>
      </c>
      <c r="BY16" s="26">
        <f>晤桥现金流表!BY55</f>
        <v>264000</v>
      </c>
      <c r="BZ16" s="26">
        <f>晤桥现金流表!BZ55</f>
        <v>264000</v>
      </c>
      <c r="CA16" s="26">
        <f>晤桥现金流表!CA55</f>
        <v>264000</v>
      </c>
      <c r="CB16" s="26">
        <f>晤桥现金流表!CB55</f>
        <v>264000</v>
      </c>
      <c r="CC16" s="26">
        <f>晤桥现金流表!CC55</f>
        <v>264000</v>
      </c>
      <c r="CD16" s="26">
        <f>晤桥现金流表!CD55</f>
        <v>264000</v>
      </c>
      <c r="CE16" s="26">
        <f>晤桥现金流表!CE55</f>
        <v>264000</v>
      </c>
      <c r="CF16" s="26">
        <f>晤桥现金流表!CF55</f>
        <v>264000</v>
      </c>
      <c r="CG16" s="26">
        <f>晤桥现金流表!CG55</f>
        <v>264000</v>
      </c>
      <c r="CH16" s="26">
        <f>晤桥现金流表!CH55</f>
        <v>264000</v>
      </c>
      <c r="CI16" s="26">
        <f>晤桥现金流表!CI55</f>
        <v>396000.00000000035</v>
      </c>
      <c r="CJ16" s="26">
        <f>晤桥现金流表!CJ55</f>
        <v>0</v>
      </c>
      <c r="CK16" s="26">
        <f>晤桥现金流表!CK55</f>
        <v>0</v>
      </c>
      <c r="CL16" s="26">
        <f>晤桥现金流表!CL55</f>
        <v>0</v>
      </c>
      <c r="CM16" s="26">
        <f>晤桥现金流表!CM55</f>
        <v>0</v>
      </c>
      <c r="CN16" s="26">
        <f>晤桥现金流表!CN55</f>
        <v>0</v>
      </c>
      <c r="CO16" s="26">
        <f>晤桥现金流表!CO55</f>
        <v>0</v>
      </c>
      <c r="CP16" s="26">
        <f>晤桥现金流表!CP55</f>
        <v>0</v>
      </c>
      <c r="CQ16" s="26">
        <f>晤桥现金流表!CQ55</f>
        <v>0</v>
      </c>
      <c r="CR16" s="26">
        <f>晤桥现金流表!CR55</f>
        <v>0</v>
      </c>
      <c r="CS16" s="26">
        <f>晤桥现金流表!CS55</f>
        <v>0</v>
      </c>
      <c r="CT16" s="26">
        <f>晤桥现金流表!CT55</f>
        <v>0</v>
      </c>
      <c r="CU16" s="26">
        <f>晤桥现金流表!CU55</f>
        <v>0</v>
      </c>
      <c r="CV16" s="26">
        <f>晤桥现金流表!CV55</f>
        <v>0</v>
      </c>
      <c r="CW16" s="26">
        <f>晤桥现金流表!CW55</f>
        <v>0</v>
      </c>
      <c r="CX16" s="26">
        <f>晤桥现金流表!CX55</f>
        <v>0</v>
      </c>
      <c r="CY16" s="26">
        <f>晤桥现金流表!CY55</f>
        <v>0</v>
      </c>
      <c r="CZ16" s="26">
        <f>晤桥现金流表!CZ55</f>
        <v>0</v>
      </c>
      <c r="DA16" s="26">
        <f>晤桥现金流表!DA55</f>
        <v>0</v>
      </c>
      <c r="DB16" s="26">
        <f>晤桥现金流表!DB55</f>
        <v>0</v>
      </c>
      <c r="DC16" s="26">
        <f>晤桥现金流表!DC55</f>
        <v>0</v>
      </c>
      <c r="DD16" s="26">
        <f>晤桥现金流表!DD55</f>
        <v>0</v>
      </c>
      <c r="DE16" s="26">
        <f>晤桥现金流表!DE55</f>
        <v>0</v>
      </c>
      <c r="DF16" s="26">
        <f>晤桥现金流表!DF55</f>
        <v>0</v>
      </c>
      <c r="DG16" s="26">
        <f>晤桥现金流表!DG55</f>
        <v>0</v>
      </c>
      <c r="DH16" s="26">
        <f>晤桥现金流表!DH55</f>
        <v>0</v>
      </c>
      <c r="DI16" s="26">
        <f>晤桥现金流表!DI55</f>
        <v>0</v>
      </c>
      <c r="DJ16" s="26">
        <f>晤桥现金流表!DJ55</f>
        <v>0</v>
      </c>
      <c r="DK16" s="26">
        <f>晤桥现金流表!DK55</f>
        <v>0</v>
      </c>
      <c r="DL16" s="26">
        <f>晤桥现金流表!DL55</f>
        <v>0</v>
      </c>
      <c r="DM16" s="26">
        <f>晤桥现金流表!DM55</f>
        <v>0</v>
      </c>
      <c r="DN16" s="26">
        <f>晤桥现金流表!DN55</f>
        <v>0</v>
      </c>
      <c r="DO16" s="26">
        <f>晤桥现金流表!DO55</f>
        <v>0</v>
      </c>
      <c r="DP16" s="26">
        <f>晤桥现金流表!DP55</f>
        <v>0</v>
      </c>
      <c r="DQ16" s="26">
        <f>晤桥现金流表!DQ55</f>
        <v>0</v>
      </c>
      <c r="DR16" s="26">
        <f>晤桥现金流表!DR55</f>
        <v>0</v>
      </c>
      <c r="DS16" s="26">
        <f>晤桥现金流表!DS55</f>
        <v>0</v>
      </c>
      <c r="DT16" s="26">
        <f>晤桥现金流表!DT55</f>
        <v>0</v>
      </c>
      <c r="DU16" s="26">
        <f>晤桥现金流表!DU55</f>
        <v>0</v>
      </c>
      <c r="DV16" s="26">
        <f>晤桥现金流表!DV55</f>
        <v>0</v>
      </c>
      <c r="DW16" s="26">
        <f>晤桥现金流表!DW55</f>
        <v>0</v>
      </c>
      <c r="DX16" s="26">
        <f>晤桥现金流表!DX55</f>
        <v>0</v>
      </c>
      <c r="DY16" s="26">
        <f>晤桥现金流表!DY55</f>
        <v>0</v>
      </c>
      <c r="DZ16" s="26">
        <f>晤桥现金流表!DZ55</f>
        <v>0</v>
      </c>
      <c r="EA16" s="26">
        <f>晤桥现金流表!EA55</f>
        <v>0</v>
      </c>
      <c r="EB16" s="26">
        <f>晤桥现金流表!EB55</f>
        <v>0</v>
      </c>
      <c r="EC16" s="26">
        <f>晤桥现金流表!EC55</f>
        <v>0</v>
      </c>
      <c r="ED16" s="26">
        <f>晤桥现金流表!ED55</f>
        <v>0</v>
      </c>
      <c r="EE16" s="26">
        <f>晤桥现金流表!EE55</f>
        <v>0</v>
      </c>
      <c r="EF16" s="26">
        <f>晤桥现金流表!EF55</f>
        <v>0</v>
      </c>
      <c r="EG16" s="26">
        <f>晤桥现金流表!EG55</f>
        <v>0</v>
      </c>
      <c r="EH16" s="26">
        <f>晤桥现金流表!EH55</f>
        <v>0</v>
      </c>
      <c r="EI16" s="26">
        <f>晤桥现金流表!EI55</f>
        <v>0</v>
      </c>
      <c r="EJ16" s="26">
        <f>晤桥现金流表!EJ55</f>
        <v>0</v>
      </c>
      <c r="EK16" s="26">
        <f>晤桥现金流表!EK55</f>
        <v>0</v>
      </c>
      <c r="EL16" s="26">
        <f>晤桥现金流表!EL55</f>
        <v>0</v>
      </c>
      <c r="EM16" s="26">
        <f>晤桥现金流表!EM55</f>
        <v>0</v>
      </c>
      <c r="EN16" s="26">
        <f>晤桥现金流表!EN55</f>
        <v>0</v>
      </c>
      <c r="EO16" s="26">
        <f>晤桥现金流表!EO55</f>
        <v>0</v>
      </c>
      <c r="EP16" s="26">
        <f>晤桥现金流表!EP55</f>
        <v>0</v>
      </c>
      <c r="EQ16" s="26">
        <f>晤桥现金流表!EQ55</f>
        <v>0</v>
      </c>
      <c r="ER16" s="26">
        <f>晤桥现金流表!ER55</f>
        <v>0</v>
      </c>
      <c r="ES16" s="26">
        <f>晤桥现金流表!ES55</f>
        <v>0</v>
      </c>
      <c r="ET16" s="26">
        <f>晤桥现金流表!ET55</f>
        <v>0</v>
      </c>
      <c r="EU16" s="26">
        <f>晤桥现金流表!EU55</f>
        <v>0</v>
      </c>
      <c r="EV16" s="26">
        <f>晤桥现金流表!EV55</f>
        <v>0</v>
      </c>
      <c r="EW16" s="513">
        <f>晤桥现金流表!EW55</f>
        <v>0</v>
      </c>
      <c r="EX16" s="26">
        <f>晤桥现金流表!EX55</f>
        <v>0</v>
      </c>
      <c r="EY16" s="26">
        <f>晤桥现金流表!EY55</f>
        <v>0</v>
      </c>
      <c r="EZ16" s="26">
        <f>晤桥现金流表!EZ55</f>
        <v>0</v>
      </c>
      <c r="FA16" s="26">
        <f>晤桥现金流表!FA55</f>
        <v>0</v>
      </c>
      <c r="FB16" s="26">
        <f>晤桥现金流表!FB55</f>
        <v>0</v>
      </c>
      <c r="FC16" s="26">
        <f>晤桥现金流表!FC55</f>
        <v>0</v>
      </c>
      <c r="FD16" s="26">
        <f>晤桥现金流表!FD55</f>
        <v>0</v>
      </c>
      <c r="FE16" s="26">
        <f>晤桥现金流表!FE55</f>
        <v>0</v>
      </c>
      <c r="FF16" s="26">
        <f>晤桥现金流表!FF55</f>
        <v>0</v>
      </c>
      <c r="FG16" s="26">
        <f>晤桥现金流表!FG55</f>
        <v>0</v>
      </c>
      <c r="FH16" s="26">
        <f>晤桥现金流表!FH55</f>
        <v>0</v>
      </c>
      <c r="FI16" s="26">
        <f>晤桥现金流表!FI55</f>
        <v>0</v>
      </c>
      <c r="FJ16" s="26">
        <f>晤桥现金流表!FJ55</f>
        <v>0</v>
      </c>
      <c r="FK16" s="26">
        <f>晤桥现金流表!FK55</f>
        <v>0</v>
      </c>
      <c r="FL16" s="26">
        <f>晤桥现金流表!FL55</f>
        <v>0</v>
      </c>
      <c r="FM16" s="26">
        <f>晤桥现金流表!FM55</f>
        <v>0</v>
      </c>
      <c r="FN16" s="26">
        <f>晤桥现金流表!FN55</f>
        <v>0</v>
      </c>
      <c r="FO16" s="26">
        <f>晤桥现金流表!FO55</f>
        <v>0</v>
      </c>
      <c r="FP16" s="26">
        <f>晤桥现金流表!FP55</f>
        <v>0</v>
      </c>
      <c r="FQ16" s="26">
        <f>晤桥现金流表!FQ55</f>
        <v>0</v>
      </c>
      <c r="FR16" s="26">
        <f>晤桥现金流表!FR55</f>
        <v>0</v>
      </c>
      <c r="FS16" s="26">
        <f>晤桥现金流表!FS55</f>
        <v>0</v>
      </c>
      <c r="FT16" s="26">
        <f>晤桥现金流表!FT55</f>
        <v>0</v>
      </c>
      <c r="FU16" s="26">
        <f>晤桥现金流表!FU55</f>
        <v>0</v>
      </c>
      <c r="FV16" s="26">
        <f>晤桥现金流表!FV55</f>
        <v>0</v>
      </c>
      <c r="FW16" s="26">
        <f>晤桥现金流表!FW55</f>
        <v>0</v>
      </c>
      <c r="FX16" s="26">
        <f>晤桥现金流表!FX55</f>
        <v>0</v>
      </c>
      <c r="FY16" s="26">
        <f>晤桥现金流表!FY55</f>
        <v>0</v>
      </c>
      <c r="FZ16" s="26">
        <f>晤桥现金流表!FZ55</f>
        <v>0</v>
      </c>
      <c r="GA16" s="26">
        <f>晤桥现金流表!GA55</f>
        <v>0</v>
      </c>
      <c r="GB16" s="26">
        <f>晤桥现金流表!GB55</f>
        <v>0</v>
      </c>
      <c r="GC16" s="26">
        <f>晤桥现金流表!GC55</f>
        <v>0</v>
      </c>
      <c r="GD16" s="26">
        <f>晤桥现金流表!GD55</f>
        <v>0</v>
      </c>
      <c r="GE16" s="26">
        <f>晤桥现金流表!GE55</f>
        <v>0</v>
      </c>
      <c r="GF16" s="26">
        <f>晤桥现金流表!GF55</f>
        <v>0</v>
      </c>
      <c r="GG16" s="26">
        <f>晤桥现金流表!GG55</f>
        <v>0</v>
      </c>
      <c r="GH16" s="26">
        <f>晤桥现金流表!GH55</f>
        <v>0</v>
      </c>
      <c r="GI16" s="26">
        <f>晤桥现金流表!GI55</f>
        <v>0</v>
      </c>
      <c r="GJ16" s="26">
        <f>晤桥现金流表!GJ55</f>
        <v>0</v>
      </c>
      <c r="GK16" s="26">
        <f>晤桥现金流表!GK55</f>
        <v>0</v>
      </c>
      <c r="GL16" s="26">
        <f>晤桥现金流表!GL55</f>
        <v>0</v>
      </c>
      <c r="GM16" s="26">
        <f>晤桥现金流表!GM55</f>
        <v>0</v>
      </c>
      <c r="GN16" s="26">
        <f>晤桥现金流表!GN55</f>
        <v>0</v>
      </c>
      <c r="GO16" s="26">
        <f>晤桥现金流表!GO55</f>
        <v>0</v>
      </c>
      <c r="GP16" s="26">
        <f>晤桥现金流表!GP55</f>
        <v>0</v>
      </c>
      <c r="GQ16" s="26">
        <f>晤桥现金流表!GQ55</f>
        <v>0</v>
      </c>
      <c r="GR16" s="26">
        <f>晤桥现金流表!GR55</f>
        <v>0</v>
      </c>
      <c r="GS16" s="26">
        <f>晤桥现金流表!GS55</f>
        <v>0</v>
      </c>
      <c r="GT16" s="26">
        <f>晤桥现金流表!GT55</f>
        <v>0</v>
      </c>
      <c r="GU16" s="26">
        <f>晤桥现金流表!GU55</f>
        <v>0</v>
      </c>
      <c r="GV16" s="26">
        <f>晤桥现金流表!GV55</f>
        <v>0</v>
      </c>
      <c r="GW16" s="26">
        <f>晤桥现金流表!GW55</f>
        <v>0</v>
      </c>
      <c r="GX16" s="26">
        <f>晤桥现金流表!GX55</f>
        <v>0</v>
      </c>
      <c r="GY16" s="26">
        <f>晤桥现金流表!GY55</f>
        <v>0</v>
      </c>
      <c r="GZ16" s="26">
        <f>晤桥现金流表!GZ55</f>
        <v>0</v>
      </c>
      <c r="HA16" s="26">
        <f>晤桥现金流表!HA55</f>
        <v>0</v>
      </c>
      <c r="HB16" s="26">
        <f>晤桥现金流表!HB55</f>
        <v>0</v>
      </c>
      <c r="HC16" s="26">
        <f>晤桥现金流表!HC55</f>
        <v>0</v>
      </c>
      <c r="HD16" s="26">
        <f>晤桥现金流表!HD55</f>
        <v>0</v>
      </c>
      <c r="HE16" s="26">
        <f>晤桥现金流表!HE55</f>
        <v>0</v>
      </c>
      <c r="HF16" s="26">
        <f>晤桥现金流表!HF55</f>
        <v>0</v>
      </c>
    </row>
    <row r="17" spans="2:214" ht="14.25">
      <c r="B17" s="403" t="s">
        <v>527</v>
      </c>
      <c r="D17" s="26">
        <f>晤桥现金流表!D56</f>
        <v>198000</v>
      </c>
      <c r="E17" s="26">
        <f>晤桥现金流表!E56</f>
        <v>198000</v>
      </c>
      <c r="F17" s="26">
        <f>晤桥现金流表!F56</f>
        <v>198000</v>
      </c>
      <c r="G17" s="26">
        <f>晤桥现金流表!G56</f>
        <v>198000</v>
      </c>
      <c r="H17" s="26">
        <f>晤桥现金流表!H56</f>
        <v>198000</v>
      </c>
      <c r="I17" s="26">
        <f>晤桥现金流表!I56</f>
        <v>198000</v>
      </c>
      <c r="J17" s="26">
        <f>晤桥现金流表!J56</f>
        <v>198000</v>
      </c>
      <c r="K17" s="26">
        <f>晤桥现金流表!K56</f>
        <v>198000</v>
      </c>
      <c r="L17" s="26">
        <f>晤桥现金流表!L56</f>
        <v>198000</v>
      </c>
      <c r="M17" s="26">
        <f>晤桥现金流表!M56</f>
        <v>198000</v>
      </c>
      <c r="N17" s="26">
        <f>晤桥现金流表!N56</f>
        <v>198000</v>
      </c>
      <c r="O17" s="26">
        <f>晤桥现金流表!O56</f>
        <v>198000</v>
      </c>
      <c r="P17" s="26">
        <f>晤桥现金流表!P56</f>
        <v>198000</v>
      </c>
      <c r="Q17" s="26">
        <f>晤桥现金流表!Q56</f>
        <v>198000</v>
      </c>
      <c r="R17" s="26">
        <f>晤桥现金流表!R56</f>
        <v>198000</v>
      </c>
      <c r="S17" s="26">
        <f>晤桥现金流表!S56</f>
        <v>198000</v>
      </c>
      <c r="T17" s="26">
        <f>晤桥现金流表!T56</f>
        <v>198000</v>
      </c>
      <c r="U17" s="26">
        <f>晤桥现金流表!U56</f>
        <v>198000</v>
      </c>
      <c r="V17" s="26">
        <f>晤桥现金流表!V56</f>
        <v>198000</v>
      </c>
      <c r="W17" s="26">
        <f>晤桥现金流表!W56</f>
        <v>198000</v>
      </c>
      <c r="X17" s="26">
        <f>晤桥现金流表!X56</f>
        <v>198000</v>
      </c>
      <c r="Y17" s="26">
        <f>晤桥现金流表!Y56</f>
        <v>198000</v>
      </c>
      <c r="Z17" s="26">
        <f>晤桥现金流表!Z56</f>
        <v>198000</v>
      </c>
      <c r="AA17" s="26">
        <f>晤桥现金流表!AA56</f>
        <v>198000</v>
      </c>
      <c r="AB17" s="26">
        <f>晤桥现金流表!AB56</f>
        <v>198000</v>
      </c>
      <c r="AC17" s="26">
        <f>晤桥现金流表!AC56</f>
        <v>198000</v>
      </c>
      <c r="AD17" s="26">
        <f>晤桥现金流表!AD56</f>
        <v>198000</v>
      </c>
      <c r="AE17" s="26">
        <f>晤桥现金流表!AE56</f>
        <v>198000</v>
      </c>
      <c r="AF17" s="26">
        <f>晤桥现金流表!AF56</f>
        <v>198000</v>
      </c>
      <c r="AG17" s="26">
        <f>晤桥现金流表!AG56</f>
        <v>857999.99999999988</v>
      </c>
      <c r="AH17" s="26">
        <f>晤桥现金流表!AH56</f>
        <v>528000</v>
      </c>
      <c r="AI17" s="26">
        <f>晤桥现金流表!AI56</f>
        <v>528000</v>
      </c>
      <c r="AJ17" s="26">
        <f>晤桥现金流表!AJ56</f>
        <v>528000</v>
      </c>
      <c r="AK17" s="26">
        <f>晤桥现金流表!AK56</f>
        <v>528000</v>
      </c>
      <c r="AL17" s="26">
        <f>晤桥现金流表!AL56</f>
        <v>528000</v>
      </c>
      <c r="AM17" s="26">
        <f>晤桥现金流表!AM56</f>
        <v>528000</v>
      </c>
      <c r="AN17" s="26">
        <f>晤桥现金流表!AN56</f>
        <v>528000</v>
      </c>
      <c r="AO17" s="26">
        <f>晤桥现金流表!AO56</f>
        <v>528000</v>
      </c>
      <c r="AP17" s="26">
        <f>晤桥现金流表!AP56</f>
        <v>528000</v>
      </c>
      <c r="AQ17" s="26">
        <f>晤桥现金流表!AQ56</f>
        <v>528000</v>
      </c>
      <c r="AR17" s="26">
        <f>晤桥现金流表!AR56</f>
        <v>528000</v>
      </c>
      <c r="AS17" s="26">
        <f>晤桥现金流表!AS56</f>
        <v>528000</v>
      </c>
      <c r="AT17" s="26">
        <f>晤桥现金流表!AT56</f>
        <v>528000</v>
      </c>
      <c r="AU17" s="26">
        <f>晤桥现金流表!AU56</f>
        <v>528000</v>
      </c>
      <c r="AV17" s="26">
        <f>晤桥现金流表!AV56</f>
        <v>528000</v>
      </c>
      <c r="AW17" s="26">
        <f>晤桥现金流表!AW56</f>
        <v>528000</v>
      </c>
      <c r="AX17" s="26">
        <f>晤桥现金流表!AX56</f>
        <v>528000</v>
      </c>
      <c r="AY17" s="26">
        <f>晤桥现金流表!AY56</f>
        <v>528000</v>
      </c>
      <c r="AZ17" s="26">
        <f>晤桥现金流表!AZ56</f>
        <v>528000</v>
      </c>
      <c r="BA17" s="26">
        <f>晤桥现金流表!BA56</f>
        <v>528000</v>
      </c>
      <c r="BB17" s="26">
        <f>晤桥现金流表!BB56</f>
        <v>528000</v>
      </c>
      <c r="BC17" s="26">
        <f>晤桥现金流表!BC56</f>
        <v>528000</v>
      </c>
      <c r="BD17" s="26">
        <f>晤桥现金流表!BD56</f>
        <v>528000</v>
      </c>
      <c r="BE17" s="26">
        <f>晤桥现金流表!BE56</f>
        <v>528000</v>
      </c>
      <c r="BF17" s="26">
        <f>晤桥现金流表!BF56</f>
        <v>528000</v>
      </c>
      <c r="BG17" s="26">
        <f>晤桥现金流表!BG56</f>
        <v>528000</v>
      </c>
      <c r="BH17" s="26">
        <f>晤桥现金流表!BH56</f>
        <v>528000</v>
      </c>
      <c r="BI17" s="26">
        <f>晤桥现金流表!BI56</f>
        <v>528000</v>
      </c>
      <c r="BJ17" s="26">
        <f>晤桥现金流表!BJ56</f>
        <v>528000</v>
      </c>
      <c r="BK17" s="26">
        <f>晤桥现金流表!BK56</f>
        <v>528000</v>
      </c>
      <c r="BL17" s="26">
        <f>晤桥现金流表!BL56</f>
        <v>528000</v>
      </c>
      <c r="BM17" s="26">
        <f>晤桥现金流表!BM56</f>
        <v>528000</v>
      </c>
      <c r="BN17" s="26">
        <f>晤桥现金流表!BN56</f>
        <v>528000</v>
      </c>
      <c r="BO17" s="26">
        <f>晤桥现金流表!BO56</f>
        <v>528000</v>
      </c>
      <c r="BP17" s="26">
        <f>晤桥现金流表!BP56</f>
        <v>528000</v>
      </c>
      <c r="BQ17" s="26">
        <f>晤桥现金流表!BQ56</f>
        <v>528000</v>
      </c>
      <c r="BR17" s="26">
        <f>晤桥现金流表!BR56</f>
        <v>528000</v>
      </c>
      <c r="BS17" s="26">
        <f>晤桥现金流表!BS56</f>
        <v>528000</v>
      </c>
      <c r="BT17" s="26">
        <f>晤桥现金流表!BT56</f>
        <v>528000</v>
      </c>
      <c r="BU17" s="26">
        <f>晤桥现金流表!BU56</f>
        <v>528000</v>
      </c>
      <c r="BV17" s="26">
        <f>晤桥现金流表!BV56</f>
        <v>528000</v>
      </c>
      <c r="BW17" s="26">
        <f>晤桥现金流表!BW56</f>
        <v>1451999.9999999977</v>
      </c>
      <c r="BX17" s="26">
        <f>晤桥现金流表!BX56</f>
        <v>264000</v>
      </c>
      <c r="BY17" s="26">
        <f>晤桥现金流表!BY56</f>
        <v>264000</v>
      </c>
      <c r="BZ17" s="26">
        <f>晤桥现金流表!BZ56</f>
        <v>264000</v>
      </c>
      <c r="CA17" s="26">
        <f>晤桥现金流表!CA56</f>
        <v>264000</v>
      </c>
      <c r="CB17" s="26">
        <f>晤桥现金流表!CB56</f>
        <v>264000</v>
      </c>
      <c r="CC17" s="26">
        <f>晤桥现金流表!CC56</f>
        <v>264000</v>
      </c>
      <c r="CD17" s="26">
        <f>晤桥现金流表!CD56</f>
        <v>264000</v>
      </c>
      <c r="CE17" s="26">
        <f>晤桥现金流表!CE56</f>
        <v>264000</v>
      </c>
      <c r="CF17" s="26">
        <f>晤桥现金流表!CF56</f>
        <v>264000</v>
      </c>
      <c r="CG17" s="26">
        <f>晤桥现金流表!CG56</f>
        <v>264000</v>
      </c>
      <c r="CH17" s="26">
        <f>晤桥现金流表!CH56</f>
        <v>264000</v>
      </c>
      <c r="CI17" s="26">
        <f>晤桥现金流表!CI56</f>
        <v>396000.00000000035</v>
      </c>
      <c r="CJ17" s="26">
        <f>晤桥现金流表!CJ56</f>
        <v>0</v>
      </c>
      <c r="CK17" s="26">
        <f>晤桥现金流表!CK56</f>
        <v>0</v>
      </c>
      <c r="CL17" s="26">
        <f>晤桥现金流表!CL56</f>
        <v>0</v>
      </c>
      <c r="CM17" s="26">
        <f>晤桥现金流表!CM56</f>
        <v>0</v>
      </c>
      <c r="CN17" s="26">
        <f>晤桥现金流表!CN56</f>
        <v>0</v>
      </c>
      <c r="CO17" s="26">
        <f>晤桥现金流表!CO56</f>
        <v>0</v>
      </c>
      <c r="CP17" s="26">
        <f>晤桥现金流表!CP56</f>
        <v>0</v>
      </c>
      <c r="CQ17" s="26">
        <f>晤桥现金流表!CQ56</f>
        <v>0</v>
      </c>
      <c r="CR17" s="26">
        <f>晤桥现金流表!CR56</f>
        <v>0</v>
      </c>
      <c r="CS17" s="26">
        <f>晤桥现金流表!CS56</f>
        <v>0</v>
      </c>
      <c r="CT17" s="26">
        <f>晤桥现金流表!CT56</f>
        <v>0</v>
      </c>
      <c r="CU17" s="26">
        <f>晤桥现金流表!CU56</f>
        <v>0</v>
      </c>
      <c r="CV17" s="26">
        <f>晤桥现金流表!CV56</f>
        <v>0</v>
      </c>
      <c r="CW17" s="26">
        <f>晤桥现金流表!CW56</f>
        <v>0</v>
      </c>
      <c r="CX17" s="26">
        <f>晤桥现金流表!CX56</f>
        <v>0</v>
      </c>
      <c r="CY17" s="26">
        <f>晤桥现金流表!CY56</f>
        <v>0</v>
      </c>
      <c r="CZ17" s="26">
        <f>晤桥现金流表!CZ56</f>
        <v>0</v>
      </c>
      <c r="DA17" s="26">
        <f>晤桥现金流表!DA56</f>
        <v>0</v>
      </c>
      <c r="DB17" s="26">
        <f>晤桥现金流表!DB56</f>
        <v>0</v>
      </c>
      <c r="DC17" s="26">
        <f>晤桥现金流表!DC56</f>
        <v>0</v>
      </c>
      <c r="DD17" s="26">
        <f>晤桥现金流表!DD56</f>
        <v>0</v>
      </c>
      <c r="DE17" s="26">
        <f>晤桥现金流表!DE56</f>
        <v>0</v>
      </c>
      <c r="DF17" s="26">
        <f>晤桥现金流表!DF56</f>
        <v>0</v>
      </c>
      <c r="DG17" s="26">
        <f>晤桥现金流表!DG56</f>
        <v>0</v>
      </c>
      <c r="DH17" s="26">
        <f>晤桥现金流表!DH56</f>
        <v>0</v>
      </c>
      <c r="DI17" s="26">
        <f>晤桥现金流表!DI56</f>
        <v>0</v>
      </c>
      <c r="DJ17" s="26">
        <f>晤桥现金流表!DJ56</f>
        <v>0</v>
      </c>
      <c r="DK17" s="26">
        <f>晤桥现金流表!DK56</f>
        <v>0</v>
      </c>
      <c r="DL17" s="26">
        <f>晤桥现金流表!DL56</f>
        <v>0</v>
      </c>
      <c r="DM17" s="26">
        <f>晤桥现金流表!DM56</f>
        <v>0</v>
      </c>
      <c r="DN17" s="26">
        <f>晤桥现金流表!DN56</f>
        <v>0</v>
      </c>
      <c r="DO17" s="26">
        <f>晤桥现金流表!DO56</f>
        <v>0</v>
      </c>
      <c r="DP17" s="26">
        <f>晤桥现金流表!DP56</f>
        <v>0</v>
      </c>
      <c r="DQ17" s="26">
        <f>晤桥现金流表!DQ56</f>
        <v>0</v>
      </c>
      <c r="DR17" s="26">
        <f>晤桥现金流表!DR56</f>
        <v>0</v>
      </c>
      <c r="DS17" s="26">
        <f>晤桥现金流表!DS56</f>
        <v>0</v>
      </c>
      <c r="DT17" s="26">
        <f>晤桥现金流表!DT56</f>
        <v>0</v>
      </c>
      <c r="DU17" s="26">
        <f>晤桥现金流表!DU56</f>
        <v>0</v>
      </c>
      <c r="DV17" s="26">
        <f>晤桥现金流表!DV56</f>
        <v>0</v>
      </c>
      <c r="DW17" s="26">
        <f>晤桥现金流表!DW56</f>
        <v>0</v>
      </c>
      <c r="DX17" s="26">
        <f>晤桥现金流表!DX56</f>
        <v>0</v>
      </c>
      <c r="DY17" s="26">
        <f>晤桥现金流表!DY56</f>
        <v>0</v>
      </c>
      <c r="DZ17" s="26">
        <f>晤桥现金流表!DZ56</f>
        <v>0</v>
      </c>
      <c r="EA17" s="26">
        <f>晤桥现金流表!EA56</f>
        <v>0</v>
      </c>
      <c r="EB17" s="26">
        <f>晤桥现金流表!EB56</f>
        <v>0</v>
      </c>
      <c r="EC17" s="26">
        <f>晤桥现金流表!EC56</f>
        <v>0</v>
      </c>
      <c r="ED17" s="26">
        <f>晤桥现金流表!ED56</f>
        <v>0</v>
      </c>
      <c r="EE17" s="26">
        <f>晤桥现金流表!EE56</f>
        <v>0</v>
      </c>
      <c r="EF17" s="26">
        <f>晤桥现金流表!EF56</f>
        <v>0</v>
      </c>
      <c r="EG17" s="26">
        <f>晤桥现金流表!EG56</f>
        <v>0</v>
      </c>
      <c r="EH17" s="26">
        <f>晤桥现金流表!EH56</f>
        <v>0</v>
      </c>
      <c r="EI17" s="26">
        <f>晤桥现金流表!EI56</f>
        <v>0</v>
      </c>
      <c r="EJ17" s="26">
        <f>晤桥现金流表!EJ56</f>
        <v>0</v>
      </c>
      <c r="EK17" s="26">
        <f>晤桥现金流表!EK56</f>
        <v>0</v>
      </c>
      <c r="EL17" s="26">
        <f>晤桥现金流表!EL56</f>
        <v>0</v>
      </c>
      <c r="EM17" s="26">
        <f>晤桥现金流表!EM56</f>
        <v>0</v>
      </c>
      <c r="EN17" s="26">
        <f>晤桥现金流表!EN56</f>
        <v>0</v>
      </c>
      <c r="EO17" s="26">
        <f>晤桥现金流表!EO56</f>
        <v>0</v>
      </c>
      <c r="EP17" s="26">
        <f>晤桥现金流表!EP56</f>
        <v>0</v>
      </c>
      <c r="EQ17" s="26">
        <f>晤桥现金流表!EQ56</f>
        <v>0</v>
      </c>
      <c r="ER17" s="26">
        <f>晤桥现金流表!ER56</f>
        <v>0</v>
      </c>
      <c r="ES17" s="26">
        <f>晤桥现金流表!ES56</f>
        <v>0</v>
      </c>
      <c r="ET17" s="26">
        <f>晤桥现金流表!ET56</f>
        <v>0</v>
      </c>
      <c r="EU17" s="26">
        <f>晤桥现金流表!EU56</f>
        <v>0</v>
      </c>
      <c r="EV17" s="26">
        <f>晤桥现金流表!EV56</f>
        <v>0</v>
      </c>
      <c r="EW17" s="513">
        <f>晤桥现金流表!EW56</f>
        <v>0</v>
      </c>
      <c r="EX17" s="26">
        <f>晤桥现金流表!EX56</f>
        <v>0</v>
      </c>
      <c r="EY17" s="26">
        <f>晤桥现金流表!EY56</f>
        <v>0</v>
      </c>
      <c r="EZ17" s="26">
        <f>晤桥现金流表!EZ56</f>
        <v>0</v>
      </c>
      <c r="FA17" s="26">
        <f>晤桥现金流表!FA56</f>
        <v>0</v>
      </c>
      <c r="FB17" s="26">
        <f>晤桥现金流表!FB56</f>
        <v>0</v>
      </c>
      <c r="FC17" s="26">
        <f>晤桥现金流表!FC56</f>
        <v>0</v>
      </c>
      <c r="FD17" s="26">
        <f>晤桥现金流表!FD56</f>
        <v>0</v>
      </c>
      <c r="FE17" s="26">
        <f>晤桥现金流表!FE56</f>
        <v>0</v>
      </c>
      <c r="FF17" s="26">
        <f>晤桥现金流表!FF56</f>
        <v>0</v>
      </c>
      <c r="FG17" s="26">
        <f>晤桥现金流表!FG56</f>
        <v>0</v>
      </c>
      <c r="FH17" s="26">
        <f>晤桥现金流表!FH56</f>
        <v>0</v>
      </c>
      <c r="FI17" s="26">
        <f>晤桥现金流表!FI56</f>
        <v>0</v>
      </c>
      <c r="FJ17" s="26">
        <f>晤桥现金流表!FJ56</f>
        <v>0</v>
      </c>
      <c r="FK17" s="26">
        <f>晤桥现金流表!FK56</f>
        <v>0</v>
      </c>
      <c r="FL17" s="26">
        <f>晤桥现金流表!FL56</f>
        <v>0</v>
      </c>
      <c r="FM17" s="26">
        <f>晤桥现金流表!FM56</f>
        <v>0</v>
      </c>
      <c r="FN17" s="26">
        <f>晤桥现金流表!FN56</f>
        <v>0</v>
      </c>
      <c r="FO17" s="26">
        <f>晤桥现金流表!FO56</f>
        <v>0</v>
      </c>
      <c r="FP17" s="26">
        <f>晤桥现金流表!FP56</f>
        <v>0</v>
      </c>
      <c r="FQ17" s="26">
        <f>晤桥现金流表!FQ56</f>
        <v>0</v>
      </c>
      <c r="FR17" s="26">
        <f>晤桥现金流表!FR56</f>
        <v>0</v>
      </c>
      <c r="FS17" s="26">
        <f>晤桥现金流表!FS56</f>
        <v>0</v>
      </c>
      <c r="FT17" s="26">
        <f>晤桥现金流表!FT56</f>
        <v>0</v>
      </c>
      <c r="FU17" s="26">
        <f>晤桥现金流表!FU56</f>
        <v>0</v>
      </c>
      <c r="FV17" s="26">
        <f>晤桥现金流表!FV56</f>
        <v>0</v>
      </c>
      <c r="FW17" s="26">
        <f>晤桥现金流表!FW56</f>
        <v>0</v>
      </c>
      <c r="FX17" s="26">
        <f>晤桥现金流表!FX56</f>
        <v>0</v>
      </c>
      <c r="FY17" s="26">
        <f>晤桥现金流表!FY56</f>
        <v>0</v>
      </c>
      <c r="FZ17" s="26">
        <f>晤桥现金流表!FZ56</f>
        <v>0</v>
      </c>
      <c r="GA17" s="26">
        <f>晤桥现金流表!GA56</f>
        <v>0</v>
      </c>
      <c r="GB17" s="26">
        <f>晤桥现金流表!GB56</f>
        <v>0</v>
      </c>
      <c r="GC17" s="26">
        <f>晤桥现金流表!GC56</f>
        <v>0</v>
      </c>
      <c r="GD17" s="26">
        <f>晤桥现金流表!GD56</f>
        <v>0</v>
      </c>
      <c r="GE17" s="26">
        <f>晤桥现金流表!GE56</f>
        <v>0</v>
      </c>
      <c r="GF17" s="26">
        <f>晤桥现金流表!GF56</f>
        <v>0</v>
      </c>
      <c r="GG17" s="26">
        <f>晤桥现金流表!GG56</f>
        <v>0</v>
      </c>
      <c r="GH17" s="26">
        <f>晤桥现金流表!GH56</f>
        <v>0</v>
      </c>
      <c r="GI17" s="26">
        <f>晤桥现金流表!GI56</f>
        <v>0</v>
      </c>
      <c r="GJ17" s="26">
        <f>晤桥现金流表!GJ56</f>
        <v>0</v>
      </c>
      <c r="GK17" s="26">
        <f>晤桥现金流表!GK56</f>
        <v>0</v>
      </c>
      <c r="GL17" s="26">
        <f>晤桥现金流表!GL56</f>
        <v>0</v>
      </c>
      <c r="GM17" s="26">
        <f>晤桥现金流表!GM56</f>
        <v>0</v>
      </c>
      <c r="GN17" s="26">
        <f>晤桥现金流表!GN56</f>
        <v>0</v>
      </c>
      <c r="GO17" s="26">
        <f>晤桥现金流表!GO56</f>
        <v>0</v>
      </c>
      <c r="GP17" s="26">
        <f>晤桥现金流表!GP56</f>
        <v>0</v>
      </c>
      <c r="GQ17" s="26">
        <f>晤桥现金流表!GQ56</f>
        <v>0</v>
      </c>
      <c r="GR17" s="26">
        <f>晤桥现金流表!GR56</f>
        <v>0</v>
      </c>
      <c r="GS17" s="26">
        <f>晤桥现金流表!GS56</f>
        <v>0</v>
      </c>
      <c r="GT17" s="26">
        <f>晤桥现金流表!GT56</f>
        <v>0</v>
      </c>
      <c r="GU17" s="26">
        <f>晤桥现金流表!GU56</f>
        <v>0</v>
      </c>
      <c r="GV17" s="26">
        <f>晤桥现金流表!GV56</f>
        <v>0</v>
      </c>
      <c r="GW17" s="26">
        <f>晤桥现金流表!GW56</f>
        <v>0</v>
      </c>
      <c r="GX17" s="26">
        <f>晤桥现金流表!GX56</f>
        <v>0</v>
      </c>
      <c r="GY17" s="26">
        <f>晤桥现金流表!GY56</f>
        <v>0</v>
      </c>
      <c r="GZ17" s="26">
        <f>晤桥现金流表!GZ56</f>
        <v>0</v>
      </c>
      <c r="HA17" s="26">
        <f>晤桥现金流表!HA56</f>
        <v>0</v>
      </c>
      <c r="HB17" s="26">
        <f>晤桥现金流表!HB56</f>
        <v>0</v>
      </c>
      <c r="HC17" s="26">
        <f>晤桥现金流表!HC56</f>
        <v>0</v>
      </c>
      <c r="HD17" s="26">
        <f>晤桥现金流表!HD56</f>
        <v>0</v>
      </c>
      <c r="HE17" s="26">
        <f>晤桥现金流表!HE56</f>
        <v>0</v>
      </c>
      <c r="HF17" s="26">
        <f>晤桥现金流表!HF56</f>
        <v>0</v>
      </c>
    </row>
    <row r="18" spans="2:214" ht="14.25">
      <c r="B18" s="405" t="s">
        <v>530</v>
      </c>
      <c r="D18" s="26">
        <f>晤桥现金流表!D57</f>
        <v>198000</v>
      </c>
      <c r="E18" s="26">
        <f>晤桥现金流表!E57</f>
        <v>198000</v>
      </c>
      <c r="F18" s="26">
        <f>晤桥现金流表!F57</f>
        <v>198000</v>
      </c>
      <c r="G18" s="26">
        <f>晤桥现金流表!G57</f>
        <v>198000</v>
      </c>
      <c r="H18" s="26">
        <f>晤桥现金流表!H57</f>
        <v>198000</v>
      </c>
      <c r="I18" s="26">
        <f>晤桥现金流表!I57</f>
        <v>198000</v>
      </c>
      <c r="J18" s="26">
        <f>晤桥现金流表!J57</f>
        <v>198000</v>
      </c>
      <c r="K18" s="26">
        <f>晤桥现金流表!K57</f>
        <v>198000</v>
      </c>
      <c r="L18" s="26">
        <f>晤桥现金流表!L57</f>
        <v>198000</v>
      </c>
      <c r="M18" s="26">
        <f>晤桥现金流表!M57</f>
        <v>198000</v>
      </c>
      <c r="N18" s="26">
        <f>晤桥现金流表!N57</f>
        <v>198000</v>
      </c>
      <c r="O18" s="26">
        <f>晤桥现金流表!O57</f>
        <v>198000</v>
      </c>
      <c r="P18" s="26">
        <f>晤桥现金流表!P57</f>
        <v>198000</v>
      </c>
      <c r="Q18" s="26">
        <f>晤桥现金流表!Q57</f>
        <v>198000</v>
      </c>
      <c r="R18" s="26">
        <f>晤桥现金流表!R57</f>
        <v>198000</v>
      </c>
      <c r="S18" s="26">
        <f>晤桥现金流表!S57</f>
        <v>198000</v>
      </c>
      <c r="T18" s="26">
        <f>晤桥现金流表!T57</f>
        <v>198000</v>
      </c>
      <c r="U18" s="26">
        <f>晤桥现金流表!U57</f>
        <v>198000</v>
      </c>
      <c r="V18" s="26">
        <f>晤桥现金流表!V57</f>
        <v>198000</v>
      </c>
      <c r="W18" s="26">
        <f>晤桥现金流表!W57</f>
        <v>198000</v>
      </c>
      <c r="X18" s="26">
        <f>晤桥现金流表!X57</f>
        <v>198000</v>
      </c>
      <c r="Y18" s="26">
        <f>晤桥现金流表!Y57</f>
        <v>198000</v>
      </c>
      <c r="Z18" s="26">
        <f>晤桥现金流表!Z57</f>
        <v>198000</v>
      </c>
      <c r="AA18" s="26">
        <f>晤桥现金流表!AA57</f>
        <v>198000</v>
      </c>
      <c r="AB18" s="26">
        <f>晤桥现金流表!AB57</f>
        <v>198000</v>
      </c>
      <c r="AC18" s="26">
        <f>晤桥现金流表!AC57</f>
        <v>198000</v>
      </c>
      <c r="AD18" s="26">
        <f>晤桥现金流表!AD57</f>
        <v>198000</v>
      </c>
      <c r="AE18" s="26">
        <f>晤桥现金流表!AE57</f>
        <v>198000</v>
      </c>
      <c r="AF18" s="26">
        <f>晤桥现金流表!AF57</f>
        <v>198000</v>
      </c>
      <c r="AG18" s="26">
        <f>晤桥现金流表!AG57</f>
        <v>857999.99999999988</v>
      </c>
      <c r="AH18" s="26">
        <f>晤桥现金流表!AH57</f>
        <v>528000</v>
      </c>
      <c r="AI18" s="26">
        <f>晤桥现金流表!AI57</f>
        <v>528000</v>
      </c>
      <c r="AJ18" s="26">
        <f>晤桥现金流表!AJ57</f>
        <v>528000</v>
      </c>
      <c r="AK18" s="26">
        <f>晤桥现金流表!AK57</f>
        <v>528000</v>
      </c>
      <c r="AL18" s="26">
        <f>晤桥现金流表!AL57</f>
        <v>528000</v>
      </c>
      <c r="AM18" s="26">
        <f>晤桥现金流表!AM57</f>
        <v>528000</v>
      </c>
      <c r="AN18" s="26">
        <f>晤桥现金流表!AN57</f>
        <v>528000</v>
      </c>
      <c r="AO18" s="26">
        <f>晤桥现金流表!AO57</f>
        <v>528000</v>
      </c>
      <c r="AP18" s="26">
        <f>晤桥现金流表!AP57</f>
        <v>528000</v>
      </c>
      <c r="AQ18" s="26">
        <f>晤桥现金流表!AQ57</f>
        <v>528000</v>
      </c>
      <c r="AR18" s="26">
        <f>晤桥现金流表!AR57</f>
        <v>528000</v>
      </c>
      <c r="AS18" s="26">
        <f>晤桥现金流表!AS57</f>
        <v>528000</v>
      </c>
      <c r="AT18" s="26">
        <f>晤桥现金流表!AT57</f>
        <v>528000</v>
      </c>
      <c r="AU18" s="26">
        <f>晤桥现金流表!AU57</f>
        <v>528000</v>
      </c>
      <c r="AV18" s="26">
        <f>晤桥现金流表!AV57</f>
        <v>528000</v>
      </c>
      <c r="AW18" s="26">
        <f>晤桥现金流表!AW57</f>
        <v>528000</v>
      </c>
      <c r="AX18" s="26">
        <f>晤桥现金流表!AX57</f>
        <v>528000</v>
      </c>
      <c r="AY18" s="26">
        <f>晤桥现金流表!AY57</f>
        <v>528000</v>
      </c>
      <c r="AZ18" s="26">
        <f>晤桥现金流表!AZ57</f>
        <v>528000</v>
      </c>
      <c r="BA18" s="26">
        <f>晤桥现金流表!BA57</f>
        <v>528000</v>
      </c>
      <c r="BB18" s="26">
        <f>晤桥现金流表!BB57</f>
        <v>528000</v>
      </c>
      <c r="BC18" s="26">
        <f>晤桥现金流表!BC57</f>
        <v>528000</v>
      </c>
      <c r="BD18" s="26">
        <f>晤桥现金流表!BD57</f>
        <v>528000</v>
      </c>
      <c r="BE18" s="26">
        <f>晤桥现金流表!BE57</f>
        <v>528000</v>
      </c>
      <c r="BF18" s="26">
        <f>晤桥现金流表!BF57</f>
        <v>528000</v>
      </c>
      <c r="BG18" s="26">
        <f>晤桥现金流表!BG57</f>
        <v>528000</v>
      </c>
      <c r="BH18" s="26">
        <f>晤桥现金流表!BH57</f>
        <v>528000</v>
      </c>
      <c r="BI18" s="26">
        <f>晤桥现金流表!BI57</f>
        <v>528000</v>
      </c>
      <c r="BJ18" s="26">
        <f>晤桥现金流表!BJ57</f>
        <v>528000</v>
      </c>
      <c r="BK18" s="26">
        <f>晤桥现金流表!BK57</f>
        <v>528000</v>
      </c>
      <c r="BL18" s="26">
        <f>晤桥现金流表!BL57</f>
        <v>528000</v>
      </c>
      <c r="BM18" s="26">
        <f>晤桥现金流表!BM57</f>
        <v>528000</v>
      </c>
      <c r="BN18" s="26">
        <f>晤桥现金流表!BN57</f>
        <v>528000</v>
      </c>
      <c r="BO18" s="26">
        <f>晤桥现金流表!BO57</f>
        <v>528000</v>
      </c>
      <c r="BP18" s="26">
        <f>晤桥现金流表!BP57</f>
        <v>528000</v>
      </c>
      <c r="BQ18" s="26">
        <f>晤桥现金流表!BQ57</f>
        <v>528000</v>
      </c>
      <c r="BR18" s="26">
        <f>晤桥现金流表!BR57</f>
        <v>528000</v>
      </c>
      <c r="BS18" s="26">
        <f>晤桥现金流表!BS57</f>
        <v>528000</v>
      </c>
      <c r="BT18" s="26">
        <f>晤桥现金流表!BT57</f>
        <v>528000</v>
      </c>
      <c r="BU18" s="26">
        <f>晤桥现金流表!BU57</f>
        <v>528000</v>
      </c>
      <c r="BV18" s="26">
        <f>晤桥现金流表!BV57</f>
        <v>528000</v>
      </c>
      <c r="BW18" s="26">
        <f>晤桥现金流表!BW57</f>
        <v>1451999.9999999977</v>
      </c>
      <c r="BX18" s="26">
        <f>晤桥现金流表!BX57</f>
        <v>264000</v>
      </c>
      <c r="BY18" s="26">
        <f>晤桥现金流表!BY57</f>
        <v>264000</v>
      </c>
      <c r="BZ18" s="26">
        <f>晤桥现金流表!BZ57</f>
        <v>264000</v>
      </c>
      <c r="CA18" s="26">
        <f>晤桥现金流表!CA57</f>
        <v>264000</v>
      </c>
      <c r="CB18" s="26">
        <f>晤桥现金流表!CB57</f>
        <v>264000</v>
      </c>
      <c r="CC18" s="26">
        <f>晤桥现金流表!CC57</f>
        <v>264000</v>
      </c>
      <c r="CD18" s="26">
        <f>晤桥现金流表!CD57</f>
        <v>264000</v>
      </c>
      <c r="CE18" s="26">
        <f>晤桥现金流表!CE57</f>
        <v>264000</v>
      </c>
      <c r="CF18" s="26">
        <f>晤桥现金流表!CF57</f>
        <v>264000</v>
      </c>
      <c r="CG18" s="26">
        <f>晤桥现金流表!CG57</f>
        <v>264000</v>
      </c>
      <c r="CH18" s="26">
        <f>晤桥现金流表!CH57</f>
        <v>264000</v>
      </c>
      <c r="CI18" s="26">
        <f>晤桥现金流表!CI57</f>
        <v>396000.00000000035</v>
      </c>
      <c r="CJ18" s="26">
        <f>晤桥现金流表!CJ57</f>
        <v>0</v>
      </c>
      <c r="CK18" s="26">
        <f>晤桥现金流表!CK57</f>
        <v>0</v>
      </c>
      <c r="CL18" s="26">
        <f>晤桥现金流表!CL57</f>
        <v>0</v>
      </c>
      <c r="CM18" s="26">
        <f>晤桥现金流表!CM57</f>
        <v>0</v>
      </c>
      <c r="CN18" s="26">
        <f>晤桥现金流表!CN57</f>
        <v>0</v>
      </c>
      <c r="CO18" s="26">
        <f>晤桥现金流表!CO57</f>
        <v>0</v>
      </c>
      <c r="CP18" s="26">
        <f>晤桥现金流表!CP57</f>
        <v>0</v>
      </c>
      <c r="CQ18" s="26">
        <f>晤桥现金流表!CQ57</f>
        <v>0</v>
      </c>
      <c r="CR18" s="26">
        <f>晤桥现金流表!CR57</f>
        <v>0</v>
      </c>
      <c r="CS18" s="26">
        <f>晤桥现金流表!CS57</f>
        <v>0</v>
      </c>
      <c r="CT18" s="26">
        <f>晤桥现金流表!CT57</f>
        <v>0</v>
      </c>
      <c r="CU18" s="26">
        <f>晤桥现金流表!CU57</f>
        <v>0</v>
      </c>
      <c r="CV18" s="26">
        <f>晤桥现金流表!CV57</f>
        <v>0</v>
      </c>
      <c r="CW18" s="26">
        <f>晤桥现金流表!CW57</f>
        <v>0</v>
      </c>
      <c r="CX18" s="26">
        <f>晤桥现金流表!CX57</f>
        <v>0</v>
      </c>
      <c r="CY18" s="26">
        <f>晤桥现金流表!CY57</f>
        <v>0</v>
      </c>
      <c r="CZ18" s="26">
        <f>晤桥现金流表!CZ57</f>
        <v>0</v>
      </c>
      <c r="DA18" s="26">
        <f>晤桥现金流表!DA57</f>
        <v>0</v>
      </c>
      <c r="DB18" s="26">
        <f>晤桥现金流表!DB57</f>
        <v>0</v>
      </c>
      <c r="DC18" s="26">
        <f>晤桥现金流表!DC57</f>
        <v>0</v>
      </c>
      <c r="DD18" s="26">
        <f>晤桥现金流表!DD57</f>
        <v>0</v>
      </c>
      <c r="DE18" s="26">
        <f>晤桥现金流表!DE57</f>
        <v>0</v>
      </c>
      <c r="DF18" s="26">
        <f>晤桥现金流表!DF57</f>
        <v>0</v>
      </c>
      <c r="DG18" s="26">
        <f>晤桥现金流表!DG57</f>
        <v>0</v>
      </c>
      <c r="DH18" s="26">
        <f>晤桥现金流表!DH57</f>
        <v>0</v>
      </c>
      <c r="DI18" s="26">
        <f>晤桥现金流表!DI57</f>
        <v>0</v>
      </c>
      <c r="DJ18" s="26">
        <f>晤桥现金流表!DJ57</f>
        <v>0</v>
      </c>
      <c r="DK18" s="26">
        <f>晤桥现金流表!DK57</f>
        <v>0</v>
      </c>
      <c r="DL18" s="26">
        <f>晤桥现金流表!DL57</f>
        <v>0</v>
      </c>
      <c r="DM18" s="26">
        <f>晤桥现金流表!DM57</f>
        <v>0</v>
      </c>
      <c r="DN18" s="26">
        <f>晤桥现金流表!DN57</f>
        <v>0</v>
      </c>
      <c r="DO18" s="26">
        <f>晤桥现金流表!DO57</f>
        <v>0</v>
      </c>
      <c r="DP18" s="26">
        <f>晤桥现金流表!DP57</f>
        <v>0</v>
      </c>
      <c r="DQ18" s="26">
        <f>晤桥现金流表!DQ57</f>
        <v>0</v>
      </c>
      <c r="DR18" s="26">
        <f>晤桥现金流表!DR57</f>
        <v>0</v>
      </c>
      <c r="DS18" s="26">
        <f>晤桥现金流表!DS57</f>
        <v>0</v>
      </c>
      <c r="DT18" s="26">
        <f>晤桥现金流表!DT57</f>
        <v>0</v>
      </c>
      <c r="DU18" s="26">
        <f>晤桥现金流表!DU57</f>
        <v>0</v>
      </c>
      <c r="DV18" s="26">
        <f>晤桥现金流表!DV57</f>
        <v>0</v>
      </c>
      <c r="DW18" s="26">
        <f>晤桥现金流表!DW57</f>
        <v>0</v>
      </c>
      <c r="DX18" s="26">
        <f>晤桥现金流表!DX57</f>
        <v>0</v>
      </c>
      <c r="DY18" s="26">
        <f>晤桥现金流表!DY57</f>
        <v>0</v>
      </c>
      <c r="DZ18" s="26">
        <f>晤桥现金流表!DZ57</f>
        <v>0</v>
      </c>
      <c r="EA18" s="26">
        <f>晤桥现金流表!EA57</f>
        <v>0</v>
      </c>
      <c r="EB18" s="26">
        <f>晤桥现金流表!EB57</f>
        <v>0</v>
      </c>
      <c r="EC18" s="26">
        <f>晤桥现金流表!EC57</f>
        <v>0</v>
      </c>
      <c r="ED18" s="26">
        <f>晤桥现金流表!ED57</f>
        <v>0</v>
      </c>
      <c r="EE18" s="26">
        <f>晤桥现金流表!EE57</f>
        <v>0</v>
      </c>
      <c r="EF18" s="26">
        <f>晤桥现金流表!EF57</f>
        <v>0</v>
      </c>
      <c r="EG18" s="26">
        <f>晤桥现金流表!EG57</f>
        <v>0</v>
      </c>
      <c r="EH18" s="26">
        <f>晤桥现金流表!EH57</f>
        <v>0</v>
      </c>
      <c r="EI18" s="26">
        <f>晤桥现金流表!EI57</f>
        <v>0</v>
      </c>
      <c r="EJ18" s="26">
        <f>晤桥现金流表!EJ57</f>
        <v>0</v>
      </c>
      <c r="EK18" s="26">
        <f>晤桥现金流表!EK57</f>
        <v>0</v>
      </c>
      <c r="EL18" s="26">
        <f>晤桥现金流表!EL57</f>
        <v>0</v>
      </c>
      <c r="EM18" s="26">
        <f>晤桥现金流表!EM57</f>
        <v>0</v>
      </c>
      <c r="EN18" s="26">
        <f>晤桥现金流表!EN57</f>
        <v>0</v>
      </c>
      <c r="EO18" s="26">
        <f>晤桥现金流表!EO57</f>
        <v>0</v>
      </c>
      <c r="EP18" s="26">
        <f>晤桥现金流表!EP57</f>
        <v>0</v>
      </c>
      <c r="EQ18" s="26">
        <f>晤桥现金流表!EQ57</f>
        <v>0</v>
      </c>
      <c r="ER18" s="26">
        <f>晤桥现金流表!ER57</f>
        <v>0</v>
      </c>
      <c r="ES18" s="26">
        <f>晤桥现金流表!ES57</f>
        <v>0</v>
      </c>
      <c r="ET18" s="26">
        <f>晤桥现金流表!ET57</f>
        <v>0</v>
      </c>
      <c r="EU18" s="26">
        <f>晤桥现金流表!EU57</f>
        <v>0</v>
      </c>
      <c r="EV18" s="26">
        <f>晤桥现金流表!EV57</f>
        <v>0</v>
      </c>
      <c r="EW18" s="513">
        <f>晤桥现金流表!EW57</f>
        <v>0</v>
      </c>
      <c r="EX18" s="26">
        <f>晤桥现金流表!EX57</f>
        <v>0</v>
      </c>
      <c r="EY18" s="26">
        <f>晤桥现金流表!EY57</f>
        <v>0</v>
      </c>
      <c r="EZ18" s="26">
        <f>晤桥现金流表!EZ57</f>
        <v>0</v>
      </c>
      <c r="FA18" s="26">
        <f>晤桥现金流表!FA57</f>
        <v>0</v>
      </c>
      <c r="FB18" s="26">
        <f>晤桥现金流表!FB57</f>
        <v>0</v>
      </c>
      <c r="FC18" s="26">
        <f>晤桥现金流表!FC57</f>
        <v>0</v>
      </c>
      <c r="FD18" s="26">
        <f>晤桥现金流表!FD57</f>
        <v>0</v>
      </c>
      <c r="FE18" s="26">
        <f>晤桥现金流表!FE57</f>
        <v>0</v>
      </c>
      <c r="FF18" s="26">
        <f>晤桥现金流表!FF57</f>
        <v>0</v>
      </c>
      <c r="FG18" s="26">
        <f>晤桥现金流表!FG57</f>
        <v>0</v>
      </c>
      <c r="FH18" s="26">
        <f>晤桥现金流表!FH57</f>
        <v>0</v>
      </c>
      <c r="FI18" s="26">
        <f>晤桥现金流表!FI57</f>
        <v>0</v>
      </c>
      <c r="FJ18" s="26">
        <f>晤桥现金流表!FJ57</f>
        <v>0</v>
      </c>
      <c r="FK18" s="26">
        <f>晤桥现金流表!FK57</f>
        <v>0</v>
      </c>
      <c r="FL18" s="26">
        <f>晤桥现金流表!FL57</f>
        <v>0</v>
      </c>
      <c r="FM18" s="26">
        <f>晤桥现金流表!FM57</f>
        <v>0</v>
      </c>
      <c r="FN18" s="26">
        <f>晤桥现金流表!FN57</f>
        <v>0</v>
      </c>
      <c r="FO18" s="26">
        <f>晤桥现金流表!FO57</f>
        <v>0</v>
      </c>
      <c r="FP18" s="26">
        <f>晤桥现金流表!FP57</f>
        <v>0</v>
      </c>
      <c r="FQ18" s="26">
        <f>晤桥现金流表!FQ57</f>
        <v>0</v>
      </c>
      <c r="FR18" s="26">
        <f>晤桥现金流表!FR57</f>
        <v>0</v>
      </c>
      <c r="FS18" s="26">
        <f>晤桥现金流表!FS57</f>
        <v>0</v>
      </c>
      <c r="FT18" s="26">
        <f>晤桥现金流表!FT57</f>
        <v>0</v>
      </c>
      <c r="FU18" s="26">
        <f>晤桥现金流表!FU57</f>
        <v>0</v>
      </c>
      <c r="FV18" s="26">
        <f>晤桥现金流表!FV57</f>
        <v>0</v>
      </c>
      <c r="FW18" s="26">
        <f>晤桥现金流表!FW57</f>
        <v>0</v>
      </c>
      <c r="FX18" s="26">
        <f>晤桥现金流表!FX57</f>
        <v>0</v>
      </c>
      <c r="FY18" s="26">
        <f>晤桥现金流表!FY57</f>
        <v>0</v>
      </c>
      <c r="FZ18" s="26">
        <f>晤桥现金流表!FZ57</f>
        <v>0</v>
      </c>
      <c r="GA18" s="26">
        <f>晤桥现金流表!GA57</f>
        <v>0</v>
      </c>
      <c r="GB18" s="26">
        <f>晤桥现金流表!GB57</f>
        <v>0</v>
      </c>
      <c r="GC18" s="26">
        <f>晤桥现金流表!GC57</f>
        <v>0</v>
      </c>
      <c r="GD18" s="26">
        <f>晤桥现金流表!GD57</f>
        <v>0</v>
      </c>
      <c r="GE18" s="26">
        <f>晤桥现金流表!GE57</f>
        <v>0</v>
      </c>
      <c r="GF18" s="26">
        <f>晤桥现金流表!GF57</f>
        <v>0</v>
      </c>
      <c r="GG18" s="26">
        <f>晤桥现金流表!GG57</f>
        <v>0</v>
      </c>
      <c r="GH18" s="26">
        <f>晤桥现金流表!GH57</f>
        <v>0</v>
      </c>
      <c r="GI18" s="26">
        <f>晤桥现金流表!GI57</f>
        <v>0</v>
      </c>
      <c r="GJ18" s="26">
        <f>晤桥现金流表!GJ57</f>
        <v>0</v>
      </c>
      <c r="GK18" s="26">
        <f>晤桥现金流表!GK57</f>
        <v>0</v>
      </c>
      <c r="GL18" s="26">
        <f>晤桥现金流表!GL57</f>
        <v>0</v>
      </c>
      <c r="GM18" s="26">
        <f>晤桥现金流表!GM57</f>
        <v>0</v>
      </c>
      <c r="GN18" s="26">
        <f>晤桥现金流表!GN57</f>
        <v>0</v>
      </c>
      <c r="GO18" s="26">
        <f>晤桥现金流表!GO57</f>
        <v>0</v>
      </c>
      <c r="GP18" s="26">
        <f>晤桥现金流表!GP57</f>
        <v>0</v>
      </c>
      <c r="GQ18" s="26">
        <f>晤桥现金流表!GQ57</f>
        <v>0</v>
      </c>
      <c r="GR18" s="26">
        <f>晤桥现金流表!GR57</f>
        <v>0</v>
      </c>
      <c r="GS18" s="26">
        <f>晤桥现金流表!GS57</f>
        <v>0</v>
      </c>
      <c r="GT18" s="26">
        <f>晤桥现金流表!GT57</f>
        <v>0</v>
      </c>
      <c r="GU18" s="26">
        <f>晤桥现金流表!GU57</f>
        <v>0</v>
      </c>
      <c r="GV18" s="26">
        <f>晤桥现金流表!GV57</f>
        <v>0</v>
      </c>
      <c r="GW18" s="26">
        <f>晤桥现金流表!GW57</f>
        <v>0</v>
      </c>
      <c r="GX18" s="26">
        <f>晤桥现金流表!GX57</f>
        <v>0</v>
      </c>
      <c r="GY18" s="26">
        <f>晤桥现金流表!GY57</f>
        <v>0</v>
      </c>
      <c r="GZ18" s="26">
        <f>晤桥现金流表!GZ57</f>
        <v>0</v>
      </c>
      <c r="HA18" s="26">
        <f>晤桥现金流表!HA57</f>
        <v>0</v>
      </c>
      <c r="HB18" s="26">
        <f>晤桥现金流表!HB57</f>
        <v>0</v>
      </c>
      <c r="HC18" s="26">
        <f>晤桥现金流表!HC57</f>
        <v>0</v>
      </c>
      <c r="HD18" s="26">
        <f>晤桥现金流表!HD57</f>
        <v>0</v>
      </c>
      <c r="HE18" s="26">
        <f>晤桥现金流表!HE57</f>
        <v>0</v>
      </c>
      <c r="HF18" s="26">
        <f>晤桥现金流表!HF57</f>
        <v>0</v>
      </c>
    </row>
    <row r="19" spans="2:214" ht="14.25">
      <c r="B19" s="405" t="s">
        <v>528</v>
      </c>
      <c r="D19" s="26">
        <f>晤桥现金流表!D58</f>
        <v>198000</v>
      </c>
      <c r="E19" s="26">
        <f>晤桥现金流表!E58</f>
        <v>198000</v>
      </c>
      <c r="F19" s="26">
        <f>晤桥现金流表!F58</f>
        <v>198000</v>
      </c>
      <c r="G19" s="26">
        <f>晤桥现金流表!G58</f>
        <v>198000</v>
      </c>
      <c r="H19" s="26">
        <f>晤桥现金流表!H58</f>
        <v>198000</v>
      </c>
      <c r="I19" s="26">
        <f>晤桥现金流表!I58</f>
        <v>198000</v>
      </c>
      <c r="J19" s="26">
        <f>晤桥现金流表!J58</f>
        <v>198000</v>
      </c>
      <c r="K19" s="26">
        <f>晤桥现金流表!K58</f>
        <v>198000</v>
      </c>
      <c r="L19" s="26">
        <f>晤桥现金流表!L58</f>
        <v>198000</v>
      </c>
      <c r="M19" s="26">
        <f>晤桥现金流表!M58</f>
        <v>198000</v>
      </c>
      <c r="N19" s="26">
        <f>晤桥现金流表!N58</f>
        <v>198000</v>
      </c>
      <c r="O19" s="26">
        <f>晤桥现金流表!O58</f>
        <v>198000</v>
      </c>
      <c r="P19" s="26">
        <f>晤桥现金流表!P58</f>
        <v>198000</v>
      </c>
      <c r="Q19" s="26">
        <f>晤桥现金流表!Q58</f>
        <v>198000</v>
      </c>
      <c r="R19" s="26">
        <f>晤桥现金流表!R58</f>
        <v>198000</v>
      </c>
      <c r="S19" s="26">
        <f>晤桥现金流表!S58</f>
        <v>198000</v>
      </c>
      <c r="T19" s="26">
        <f>晤桥现金流表!T58</f>
        <v>198000</v>
      </c>
      <c r="U19" s="26">
        <f>晤桥现金流表!U58</f>
        <v>198000</v>
      </c>
      <c r="V19" s="26">
        <f>晤桥现金流表!V58</f>
        <v>198000</v>
      </c>
      <c r="W19" s="26">
        <f>晤桥现金流表!W58</f>
        <v>198000</v>
      </c>
      <c r="X19" s="26">
        <f>晤桥现金流表!X58</f>
        <v>198000</v>
      </c>
      <c r="Y19" s="26">
        <f>晤桥现金流表!Y58</f>
        <v>198000</v>
      </c>
      <c r="Z19" s="26">
        <f>晤桥现金流表!Z58</f>
        <v>198000</v>
      </c>
      <c r="AA19" s="26">
        <f>晤桥现金流表!AA58</f>
        <v>198000</v>
      </c>
      <c r="AB19" s="26">
        <f>晤桥现金流表!AB58</f>
        <v>198000</v>
      </c>
      <c r="AC19" s="26">
        <f>晤桥现金流表!AC58</f>
        <v>198000</v>
      </c>
      <c r="AD19" s="26">
        <f>晤桥现金流表!AD58</f>
        <v>198000</v>
      </c>
      <c r="AE19" s="26">
        <f>晤桥现金流表!AE58</f>
        <v>198000</v>
      </c>
      <c r="AF19" s="26">
        <f>晤桥现金流表!AF58</f>
        <v>198000</v>
      </c>
      <c r="AG19" s="26">
        <f>晤桥现金流表!AG58</f>
        <v>857999.99999999988</v>
      </c>
      <c r="AH19" s="26">
        <f>晤桥现金流表!AH58</f>
        <v>528000</v>
      </c>
      <c r="AI19" s="26">
        <f>晤桥现金流表!AI58</f>
        <v>528000</v>
      </c>
      <c r="AJ19" s="26">
        <f>晤桥现金流表!AJ58</f>
        <v>528000</v>
      </c>
      <c r="AK19" s="26">
        <f>晤桥现金流表!AK58</f>
        <v>528000</v>
      </c>
      <c r="AL19" s="26">
        <f>晤桥现金流表!AL58</f>
        <v>528000</v>
      </c>
      <c r="AM19" s="26">
        <f>晤桥现金流表!AM58</f>
        <v>528000</v>
      </c>
      <c r="AN19" s="26">
        <f>晤桥现金流表!AN58</f>
        <v>528000</v>
      </c>
      <c r="AO19" s="26">
        <f>晤桥现金流表!AO58</f>
        <v>528000</v>
      </c>
      <c r="AP19" s="26">
        <f>晤桥现金流表!AP58</f>
        <v>528000</v>
      </c>
      <c r="AQ19" s="26">
        <f>晤桥现金流表!AQ58</f>
        <v>528000</v>
      </c>
      <c r="AR19" s="26">
        <f>晤桥现金流表!AR58</f>
        <v>528000</v>
      </c>
      <c r="AS19" s="26">
        <f>晤桥现金流表!AS58</f>
        <v>528000</v>
      </c>
      <c r="AT19" s="26">
        <f>晤桥现金流表!AT58</f>
        <v>528000</v>
      </c>
      <c r="AU19" s="26">
        <f>晤桥现金流表!AU58</f>
        <v>528000</v>
      </c>
      <c r="AV19" s="26">
        <f>晤桥现金流表!AV58</f>
        <v>528000</v>
      </c>
      <c r="AW19" s="26">
        <f>晤桥现金流表!AW58</f>
        <v>528000</v>
      </c>
      <c r="AX19" s="26">
        <f>晤桥现金流表!AX58</f>
        <v>528000</v>
      </c>
      <c r="AY19" s="26">
        <f>晤桥现金流表!AY58</f>
        <v>528000</v>
      </c>
      <c r="AZ19" s="26">
        <f>晤桥现金流表!AZ58</f>
        <v>528000</v>
      </c>
      <c r="BA19" s="26">
        <f>晤桥现金流表!BA58</f>
        <v>528000</v>
      </c>
      <c r="BB19" s="26">
        <f>晤桥现金流表!BB58</f>
        <v>528000</v>
      </c>
      <c r="BC19" s="26">
        <f>晤桥现金流表!BC58</f>
        <v>528000</v>
      </c>
      <c r="BD19" s="26">
        <f>晤桥现金流表!BD58</f>
        <v>528000</v>
      </c>
      <c r="BE19" s="26">
        <f>晤桥现金流表!BE58</f>
        <v>528000</v>
      </c>
      <c r="BF19" s="26">
        <f>晤桥现金流表!BF58</f>
        <v>528000</v>
      </c>
      <c r="BG19" s="26">
        <f>晤桥现金流表!BG58</f>
        <v>528000</v>
      </c>
      <c r="BH19" s="26">
        <f>晤桥现金流表!BH58</f>
        <v>528000</v>
      </c>
      <c r="BI19" s="26">
        <f>晤桥现金流表!BI58</f>
        <v>528000</v>
      </c>
      <c r="BJ19" s="26">
        <f>晤桥现金流表!BJ58</f>
        <v>528000</v>
      </c>
      <c r="BK19" s="26">
        <f>晤桥现金流表!BK58</f>
        <v>528000</v>
      </c>
      <c r="BL19" s="26">
        <f>晤桥现金流表!BL58</f>
        <v>528000</v>
      </c>
      <c r="BM19" s="26">
        <f>晤桥现金流表!BM58</f>
        <v>528000</v>
      </c>
      <c r="BN19" s="26">
        <f>晤桥现金流表!BN58</f>
        <v>528000</v>
      </c>
      <c r="BO19" s="26">
        <f>晤桥现金流表!BO58</f>
        <v>528000</v>
      </c>
      <c r="BP19" s="26">
        <f>晤桥现金流表!BP58</f>
        <v>528000</v>
      </c>
      <c r="BQ19" s="26">
        <f>晤桥现金流表!BQ58</f>
        <v>528000</v>
      </c>
      <c r="BR19" s="26">
        <f>晤桥现金流表!BR58</f>
        <v>528000</v>
      </c>
      <c r="BS19" s="26">
        <f>晤桥现金流表!BS58</f>
        <v>528000</v>
      </c>
      <c r="BT19" s="26">
        <f>晤桥现金流表!BT58</f>
        <v>528000</v>
      </c>
      <c r="BU19" s="26">
        <f>晤桥现金流表!BU58</f>
        <v>528000</v>
      </c>
      <c r="BV19" s="26">
        <f>晤桥现金流表!BV58</f>
        <v>528000</v>
      </c>
      <c r="BW19" s="26">
        <f>晤桥现金流表!BW58</f>
        <v>1451999.9999999977</v>
      </c>
      <c r="BX19" s="26">
        <f>晤桥现金流表!BX58</f>
        <v>264000</v>
      </c>
      <c r="BY19" s="26">
        <f>晤桥现金流表!BY58</f>
        <v>264000</v>
      </c>
      <c r="BZ19" s="26">
        <f>晤桥现金流表!BZ58</f>
        <v>264000</v>
      </c>
      <c r="CA19" s="26">
        <f>晤桥现金流表!CA58</f>
        <v>264000</v>
      </c>
      <c r="CB19" s="26">
        <f>晤桥现金流表!CB58</f>
        <v>264000</v>
      </c>
      <c r="CC19" s="26">
        <f>晤桥现金流表!CC58</f>
        <v>264000</v>
      </c>
      <c r="CD19" s="26">
        <f>晤桥现金流表!CD58</f>
        <v>264000</v>
      </c>
      <c r="CE19" s="26">
        <f>晤桥现金流表!CE58</f>
        <v>264000</v>
      </c>
      <c r="CF19" s="26">
        <f>晤桥现金流表!CF58</f>
        <v>264000</v>
      </c>
      <c r="CG19" s="26">
        <f>晤桥现金流表!CG58</f>
        <v>264000</v>
      </c>
      <c r="CH19" s="26">
        <f>晤桥现金流表!CH58</f>
        <v>264000</v>
      </c>
      <c r="CI19" s="26">
        <f>晤桥现金流表!CI58</f>
        <v>396000.00000000035</v>
      </c>
      <c r="CJ19" s="26">
        <f>晤桥现金流表!CJ58</f>
        <v>0</v>
      </c>
      <c r="CK19" s="26">
        <f>晤桥现金流表!CK58</f>
        <v>0</v>
      </c>
      <c r="CL19" s="26">
        <f>晤桥现金流表!CL58</f>
        <v>0</v>
      </c>
      <c r="CM19" s="26">
        <f>晤桥现金流表!CM58</f>
        <v>0</v>
      </c>
      <c r="CN19" s="26">
        <f>晤桥现金流表!CN58</f>
        <v>0</v>
      </c>
      <c r="CO19" s="26">
        <f>晤桥现金流表!CO58</f>
        <v>0</v>
      </c>
      <c r="CP19" s="26">
        <f>晤桥现金流表!CP58</f>
        <v>0</v>
      </c>
      <c r="CQ19" s="26">
        <f>晤桥现金流表!CQ58</f>
        <v>0</v>
      </c>
      <c r="CR19" s="26">
        <f>晤桥现金流表!CR58</f>
        <v>0</v>
      </c>
      <c r="CS19" s="26">
        <f>晤桥现金流表!CS58</f>
        <v>0</v>
      </c>
      <c r="CT19" s="26">
        <f>晤桥现金流表!CT58</f>
        <v>0</v>
      </c>
      <c r="CU19" s="26">
        <f>晤桥现金流表!CU58</f>
        <v>0</v>
      </c>
      <c r="CV19" s="26">
        <f>晤桥现金流表!CV58</f>
        <v>0</v>
      </c>
      <c r="CW19" s="26">
        <f>晤桥现金流表!CW58</f>
        <v>0</v>
      </c>
      <c r="CX19" s="26">
        <f>晤桥现金流表!CX58</f>
        <v>0</v>
      </c>
      <c r="CY19" s="26">
        <f>晤桥现金流表!CY58</f>
        <v>0</v>
      </c>
      <c r="CZ19" s="26">
        <f>晤桥现金流表!CZ58</f>
        <v>0</v>
      </c>
      <c r="DA19" s="26">
        <f>晤桥现金流表!DA58</f>
        <v>0</v>
      </c>
      <c r="DB19" s="26">
        <f>晤桥现金流表!DB58</f>
        <v>0</v>
      </c>
      <c r="DC19" s="26">
        <f>晤桥现金流表!DC58</f>
        <v>0</v>
      </c>
      <c r="DD19" s="26">
        <f>晤桥现金流表!DD58</f>
        <v>0</v>
      </c>
      <c r="DE19" s="26">
        <f>晤桥现金流表!DE58</f>
        <v>0</v>
      </c>
      <c r="DF19" s="26">
        <f>晤桥现金流表!DF58</f>
        <v>0</v>
      </c>
      <c r="DG19" s="26">
        <f>晤桥现金流表!DG58</f>
        <v>0</v>
      </c>
      <c r="DH19" s="26">
        <f>晤桥现金流表!DH58</f>
        <v>0</v>
      </c>
      <c r="DI19" s="26">
        <f>晤桥现金流表!DI58</f>
        <v>0</v>
      </c>
      <c r="DJ19" s="26">
        <f>晤桥现金流表!DJ58</f>
        <v>0</v>
      </c>
      <c r="DK19" s="26">
        <f>晤桥现金流表!DK58</f>
        <v>0</v>
      </c>
      <c r="DL19" s="26">
        <f>晤桥现金流表!DL58</f>
        <v>0</v>
      </c>
      <c r="DM19" s="26">
        <f>晤桥现金流表!DM58</f>
        <v>0</v>
      </c>
      <c r="DN19" s="26">
        <f>晤桥现金流表!DN58</f>
        <v>0</v>
      </c>
      <c r="DO19" s="26">
        <f>晤桥现金流表!DO58</f>
        <v>0</v>
      </c>
      <c r="DP19" s="26">
        <f>晤桥现金流表!DP58</f>
        <v>0</v>
      </c>
      <c r="DQ19" s="26">
        <f>晤桥现金流表!DQ58</f>
        <v>0</v>
      </c>
      <c r="DR19" s="26">
        <f>晤桥现金流表!DR58</f>
        <v>0</v>
      </c>
      <c r="DS19" s="26">
        <f>晤桥现金流表!DS58</f>
        <v>0</v>
      </c>
      <c r="DT19" s="26">
        <f>晤桥现金流表!DT58</f>
        <v>0</v>
      </c>
      <c r="DU19" s="26">
        <f>晤桥现金流表!DU58</f>
        <v>0</v>
      </c>
      <c r="DV19" s="26">
        <f>晤桥现金流表!DV58</f>
        <v>0</v>
      </c>
      <c r="DW19" s="26">
        <f>晤桥现金流表!DW58</f>
        <v>0</v>
      </c>
      <c r="DX19" s="26">
        <f>晤桥现金流表!DX58</f>
        <v>0</v>
      </c>
      <c r="DY19" s="26">
        <f>晤桥现金流表!DY58</f>
        <v>0</v>
      </c>
      <c r="DZ19" s="26">
        <f>晤桥现金流表!DZ58</f>
        <v>0</v>
      </c>
      <c r="EA19" s="26">
        <f>晤桥现金流表!EA58</f>
        <v>0</v>
      </c>
      <c r="EB19" s="26">
        <f>晤桥现金流表!EB58</f>
        <v>0</v>
      </c>
      <c r="EC19" s="26">
        <f>晤桥现金流表!EC58</f>
        <v>0</v>
      </c>
      <c r="ED19" s="26">
        <f>晤桥现金流表!ED58</f>
        <v>0</v>
      </c>
      <c r="EE19" s="26">
        <f>晤桥现金流表!EE58</f>
        <v>0</v>
      </c>
      <c r="EF19" s="26">
        <f>晤桥现金流表!EF58</f>
        <v>0</v>
      </c>
      <c r="EG19" s="26">
        <f>晤桥现金流表!EG58</f>
        <v>0</v>
      </c>
      <c r="EH19" s="26">
        <f>晤桥现金流表!EH58</f>
        <v>0</v>
      </c>
      <c r="EI19" s="26">
        <f>晤桥现金流表!EI58</f>
        <v>0</v>
      </c>
      <c r="EJ19" s="26">
        <f>晤桥现金流表!EJ58</f>
        <v>0</v>
      </c>
      <c r="EK19" s="26">
        <f>晤桥现金流表!EK58</f>
        <v>0</v>
      </c>
      <c r="EL19" s="26">
        <f>晤桥现金流表!EL58</f>
        <v>0</v>
      </c>
      <c r="EM19" s="26">
        <f>晤桥现金流表!EM58</f>
        <v>0</v>
      </c>
      <c r="EN19" s="26">
        <f>晤桥现金流表!EN58</f>
        <v>0</v>
      </c>
      <c r="EO19" s="26">
        <f>晤桥现金流表!EO58</f>
        <v>0</v>
      </c>
      <c r="EP19" s="26">
        <f>晤桥现金流表!EP58</f>
        <v>0</v>
      </c>
      <c r="EQ19" s="26">
        <f>晤桥现金流表!EQ58</f>
        <v>0</v>
      </c>
      <c r="ER19" s="26">
        <f>晤桥现金流表!ER58</f>
        <v>0</v>
      </c>
      <c r="ES19" s="26">
        <f>晤桥现金流表!ES58</f>
        <v>0</v>
      </c>
      <c r="ET19" s="26">
        <f>晤桥现金流表!ET58</f>
        <v>0</v>
      </c>
      <c r="EU19" s="26">
        <f>晤桥现金流表!EU58</f>
        <v>0</v>
      </c>
      <c r="EV19" s="26">
        <f>晤桥现金流表!EV58</f>
        <v>0</v>
      </c>
      <c r="EW19" s="513">
        <f>晤桥现金流表!EW58</f>
        <v>0</v>
      </c>
      <c r="EX19" s="26">
        <f>晤桥现金流表!EX58</f>
        <v>0</v>
      </c>
      <c r="EY19" s="26">
        <f>晤桥现金流表!EY58</f>
        <v>0</v>
      </c>
      <c r="EZ19" s="26">
        <f>晤桥现金流表!EZ58</f>
        <v>0</v>
      </c>
      <c r="FA19" s="26">
        <f>晤桥现金流表!FA58</f>
        <v>0</v>
      </c>
      <c r="FB19" s="26">
        <f>晤桥现金流表!FB58</f>
        <v>0</v>
      </c>
      <c r="FC19" s="26">
        <f>晤桥现金流表!FC58</f>
        <v>0</v>
      </c>
      <c r="FD19" s="26">
        <f>晤桥现金流表!FD58</f>
        <v>0</v>
      </c>
      <c r="FE19" s="26">
        <f>晤桥现金流表!FE58</f>
        <v>0</v>
      </c>
      <c r="FF19" s="26">
        <f>晤桥现金流表!FF58</f>
        <v>0</v>
      </c>
      <c r="FG19" s="26">
        <f>晤桥现金流表!FG58</f>
        <v>0</v>
      </c>
      <c r="FH19" s="26">
        <f>晤桥现金流表!FH58</f>
        <v>0</v>
      </c>
      <c r="FI19" s="26">
        <f>晤桥现金流表!FI58</f>
        <v>0</v>
      </c>
      <c r="FJ19" s="26">
        <f>晤桥现金流表!FJ58</f>
        <v>0</v>
      </c>
      <c r="FK19" s="26">
        <f>晤桥现金流表!FK58</f>
        <v>0</v>
      </c>
      <c r="FL19" s="26">
        <f>晤桥现金流表!FL58</f>
        <v>0</v>
      </c>
      <c r="FM19" s="26">
        <f>晤桥现金流表!FM58</f>
        <v>0</v>
      </c>
      <c r="FN19" s="26">
        <f>晤桥现金流表!FN58</f>
        <v>0</v>
      </c>
      <c r="FO19" s="26">
        <f>晤桥现金流表!FO58</f>
        <v>0</v>
      </c>
      <c r="FP19" s="26">
        <f>晤桥现金流表!FP58</f>
        <v>0</v>
      </c>
      <c r="FQ19" s="26">
        <f>晤桥现金流表!FQ58</f>
        <v>0</v>
      </c>
      <c r="FR19" s="26">
        <f>晤桥现金流表!FR58</f>
        <v>0</v>
      </c>
      <c r="FS19" s="26">
        <f>晤桥现金流表!FS58</f>
        <v>0</v>
      </c>
      <c r="FT19" s="26">
        <f>晤桥现金流表!FT58</f>
        <v>0</v>
      </c>
      <c r="FU19" s="26">
        <f>晤桥现金流表!FU58</f>
        <v>0</v>
      </c>
      <c r="FV19" s="26">
        <f>晤桥现金流表!FV58</f>
        <v>0</v>
      </c>
      <c r="FW19" s="26">
        <f>晤桥现金流表!FW58</f>
        <v>0</v>
      </c>
      <c r="FX19" s="26">
        <f>晤桥现金流表!FX58</f>
        <v>0</v>
      </c>
      <c r="FY19" s="26">
        <f>晤桥现金流表!FY58</f>
        <v>0</v>
      </c>
      <c r="FZ19" s="26">
        <f>晤桥现金流表!FZ58</f>
        <v>0</v>
      </c>
      <c r="GA19" s="26">
        <f>晤桥现金流表!GA58</f>
        <v>0</v>
      </c>
      <c r="GB19" s="26">
        <f>晤桥现金流表!GB58</f>
        <v>0</v>
      </c>
      <c r="GC19" s="26">
        <f>晤桥现金流表!GC58</f>
        <v>0</v>
      </c>
      <c r="GD19" s="26">
        <f>晤桥现金流表!GD58</f>
        <v>0</v>
      </c>
      <c r="GE19" s="26">
        <f>晤桥现金流表!GE58</f>
        <v>0</v>
      </c>
      <c r="GF19" s="26">
        <f>晤桥现金流表!GF58</f>
        <v>0</v>
      </c>
      <c r="GG19" s="26">
        <f>晤桥现金流表!GG58</f>
        <v>0</v>
      </c>
      <c r="GH19" s="26">
        <f>晤桥现金流表!GH58</f>
        <v>0</v>
      </c>
      <c r="GI19" s="26">
        <f>晤桥现金流表!GI58</f>
        <v>0</v>
      </c>
      <c r="GJ19" s="26">
        <f>晤桥现金流表!GJ58</f>
        <v>0</v>
      </c>
      <c r="GK19" s="26">
        <f>晤桥现金流表!GK58</f>
        <v>0</v>
      </c>
      <c r="GL19" s="26">
        <f>晤桥现金流表!GL58</f>
        <v>0</v>
      </c>
      <c r="GM19" s="26">
        <f>晤桥现金流表!GM58</f>
        <v>0</v>
      </c>
      <c r="GN19" s="26">
        <f>晤桥现金流表!GN58</f>
        <v>0</v>
      </c>
      <c r="GO19" s="26">
        <f>晤桥现金流表!GO58</f>
        <v>0</v>
      </c>
      <c r="GP19" s="26">
        <f>晤桥现金流表!GP58</f>
        <v>0</v>
      </c>
      <c r="GQ19" s="26">
        <f>晤桥现金流表!GQ58</f>
        <v>0</v>
      </c>
      <c r="GR19" s="26">
        <f>晤桥现金流表!GR58</f>
        <v>0</v>
      </c>
      <c r="GS19" s="26">
        <f>晤桥现金流表!GS58</f>
        <v>0</v>
      </c>
      <c r="GT19" s="26">
        <f>晤桥现金流表!GT58</f>
        <v>0</v>
      </c>
      <c r="GU19" s="26">
        <f>晤桥现金流表!GU58</f>
        <v>0</v>
      </c>
      <c r="GV19" s="26">
        <f>晤桥现金流表!GV58</f>
        <v>0</v>
      </c>
      <c r="GW19" s="26">
        <f>晤桥现金流表!GW58</f>
        <v>0</v>
      </c>
      <c r="GX19" s="26">
        <f>晤桥现金流表!GX58</f>
        <v>0</v>
      </c>
      <c r="GY19" s="26">
        <f>晤桥现金流表!GY58</f>
        <v>0</v>
      </c>
      <c r="GZ19" s="26">
        <f>晤桥现金流表!GZ58</f>
        <v>0</v>
      </c>
      <c r="HA19" s="26">
        <f>晤桥现金流表!HA58</f>
        <v>0</v>
      </c>
      <c r="HB19" s="26">
        <f>晤桥现金流表!HB58</f>
        <v>0</v>
      </c>
      <c r="HC19" s="26">
        <f>晤桥现金流表!HC58</f>
        <v>0</v>
      </c>
      <c r="HD19" s="26">
        <f>晤桥现金流表!HD58</f>
        <v>0</v>
      </c>
      <c r="HE19" s="26">
        <f>晤桥现金流表!HE58</f>
        <v>0</v>
      </c>
      <c r="HF19" s="26">
        <f>晤桥现金流表!HF58</f>
        <v>0</v>
      </c>
    </row>
    <row r="20" spans="2:214" ht="14.25">
      <c r="B20" s="403" t="s">
        <v>529</v>
      </c>
      <c r="D20" s="26">
        <f>晤桥现金流表!D59</f>
        <v>198000</v>
      </c>
      <c r="E20" s="26">
        <f>晤桥现金流表!E59</f>
        <v>198000</v>
      </c>
      <c r="F20" s="26">
        <f>晤桥现金流表!F59</f>
        <v>198000</v>
      </c>
      <c r="G20" s="26">
        <f>晤桥现金流表!G59</f>
        <v>198000</v>
      </c>
      <c r="H20" s="26">
        <f>晤桥现金流表!H59</f>
        <v>198000</v>
      </c>
      <c r="I20" s="26">
        <f>晤桥现金流表!I59</f>
        <v>198000</v>
      </c>
      <c r="J20" s="26">
        <f>晤桥现金流表!J59</f>
        <v>198000</v>
      </c>
      <c r="K20" s="26">
        <f>晤桥现金流表!K59</f>
        <v>198000</v>
      </c>
      <c r="L20" s="26">
        <f>晤桥现金流表!L59</f>
        <v>198000</v>
      </c>
      <c r="M20" s="26">
        <f>晤桥现金流表!M59</f>
        <v>198000</v>
      </c>
      <c r="N20" s="26">
        <f>晤桥现金流表!N59</f>
        <v>198000</v>
      </c>
      <c r="O20" s="26">
        <f>晤桥现金流表!O59</f>
        <v>198000</v>
      </c>
      <c r="P20" s="26">
        <f>晤桥现金流表!P59</f>
        <v>198000</v>
      </c>
      <c r="Q20" s="26">
        <f>晤桥现金流表!Q59</f>
        <v>198000</v>
      </c>
      <c r="R20" s="26">
        <f>晤桥现金流表!R59</f>
        <v>198000</v>
      </c>
      <c r="S20" s="26">
        <f>晤桥现金流表!S59</f>
        <v>198000</v>
      </c>
      <c r="T20" s="26">
        <f>晤桥现金流表!T59</f>
        <v>198000</v>
      </c>
      <c r="U20" s="26">
        <f>晤桥现金流表!U59</f>
        <v>198000</v>
      </c>
      <c r="V20" s="26">
        <f>晤桥现金流表!V59</f>
        <v>198000</v>
      </c>
      <c r="W20" s="26">
        <f>晤桥现金流表!W59</f>
        <v>198000</v>
      </c>
      <c r="X20" s="26">
        <f>晤桥现金流表!X59</f>
        <v>198000</v>
      </c>
      <c r="Y20" s="26">
        <f>晤桥现金流表!Y59</f>
        <v>198000</v>
      </c>
      <c r="Z20" s="26">
        <f>晤桥现金流表!Z59</f>
        <v>198000</v>
      </c>
      <c r="AA20" s="26">
        <f>晤桥现金流表!AA59</f>
        <v>198000</v>
      </c>
      <c r="AB20" s="26">
        <f>晤桥现金流表!AB59</f>
        <v>198000</v>
      </c>
      <c r="AC20" s="26">
        <f>晤桥现金流表!AC59</f>
        <v>198000</v>
      </c>
      <c r="AD20" s="26">
        <f>晤桥现金流表!AD59</f>
        <v>198000</v>
      </c>
      <c r="AE20" s="26">
        <f>晤桥现金流表!AE59</f>
        <v>198000</v>
      </c>
      <c r="AF20" s="26">
        <f>晤桥现金流表!AF59</f>
        <v>198000</v>
      </c>
      <c r="AG20" s="26">
        <f>晤桥现金流表!AG59</f>
        <v>857999.99999999988</v>
      </c>
      <c r="AH20" s="26">
        <f>晤桥现金流表!AH59</f>
        <v>528000</v>
      </c>
      <c r="AI20" s="26">
        <f>晤桥现金流表!AI59</f>
        <v>528000</v>
      </c>
      <c r="AJ20" s="26">
        <f>晤桥现金流表!AJ59</f>
        <v>528000</v>
      </c>
      <c r="AK20" s="26">
        <f>晤桥现金流表!AK59</f>
        <v>528000</v>
      </c>
      <c r="AL20" s="26">
        <f>晤桥现金流表!AL59</f>
        <v>528000</v>
      </c>
      <c r="AM20" s="26">
        <f>晤桥现金流表!AM59</f>
        <v>528000</v>
      </c>
      <c r="AN20" s="26">
        <f>晤桥现金流表!AN59</f>
        <v>528000</v>
      </c>
      <c r="AO20" s="26">
        <f>晤桥现金流表!AO59</f>
        <v>528000</v>
      </c>
      <c r="AP20" s="26">
        <f>晤桥现金流表!AP59</f>
        <v>528000</v>
      </c>
      <c r="AQ20" s="26">
        <f>晤桥现金流表!AQ59</f>
        <v>528000</v>
      </c>
      <c r="AR20" s="26">
        <f>晤桥现金流表!AR59</f>
        <v>528000</v>
      </c>
      <c r="AS20" s="26">
        <f>晤桥现金流表!AS59</f>
        <v>528000</v>
      </c>
      <c r="AT20" s="26">
        <f>晤桥现金流表!AT59</f>
        <v>528000</v>
      </c>
      <c r="AU20" s="26">
        <f>晤桥现金流表!AU59</f>
        <v>528000</v>
      </c>
      <c r="AV20" s="26">
        <f>晤桥现金流表!AV59</f>
        <v>528000</v>
      </c>
      <c r="AW20" s="26">
        <f>晤桥现金流表!AW59</f>
        <v>528000</v>
      </c>
      <c r="AX20" s="26">
        <f>晤桥现金流表!AX59</f>
        <v>528000</v>
      </c>
      <c r="AY20" s="26">
        <f>晤桥现金流表!AY59</f>
        <v>528000</v>
      </c>
      <c r="AZ20" s="26">
        <f>晤桥现金流表!AZ59</f>
        <v>528000</v>
      </c>
      <c r="BA20" s="26">
        <f>晤桥现金流表!BA59</f>
        <v>528000</v>
      </c>
      <c r="BB20" s="26">
        <f>晤桥现金流表!BB59</f>
        <v>528000</v>
      </c>
      <c r="BC20" s="26">
        <f>晤桥现金流表!BC59</f>
        <v>528000</v>
      </c>
      <c r="BD20" s="26">
        <f>晤桥现金流表!BD59</f>
        <v>528000</v>
      </c>
      <c r="BE20" s="26">
        <f>晤桥现金流表!BE59</f>
        <v>528000</v>
      </c>
      <c r="BF20" s="26">
        <f>晤桥现金流表!BF59</f>
        <v>528000</v>
      </c>
      <c r="BG20" s="26">
        <f>晤桥现金流表!BG59</f>
        <v>528000</v>
      </c>
      <c r="BH20" s="26">
        <f>晤桥现金流表!BH59</f>
        <v>528000</v>
      </c>
      <c r="BI20" s="26">
        <f>晤桥现金流表!BI59</f>
        <v>528000</v>
      </c>
      <c r="BJ20" s="26">
        <f>晤桥现金流表!BJ59</f>
        <v>528000</v>
      </c>
      <c r="BK20" s="26">
        <f>晤桥现金流表!BK59</f>
        <v>528000</v>
      </c>
      <c r="BL20" s="26">
        <f>晤桥现金流表!BL59</f>
        <v>528000</v>
      </c>
      <c r="BM20" s="26">
        <f>晤桥现金流表!BM59</f>
        <v>528000</v>
      </c>
      <c r="BN20" s="26">
        <f>晤桥现金流表!BN59</f>
        <v>528000</v>
      </c>
      <c r="BO20" s="26">
        <f>晤桥现金流表!BO59</f>
        <v>528000</v>
      </c>
      <c r="BP20" s="26">
        <f>晤桥现金流表!BP59</f>
        <v>528000</v>
      </c>
      <c r="BQ20" s="26">
        <f>晤桥现金流表!BQ59</f>
        <v>528000</v>
      </c>
      <c r="BR20" s="26">
        <f>晤桥现金流表!BR59</f>
        <v>528000</v>
      </c>
      <c r="BS20" s="26">
        <f>晤桥现金流表!BS59</f>
        <v>528000</v>
      </c>
      <c r="BT20" s="26">
        <f>晤桥现金流表!BT59</f>
        <v>528000</v>
      </c>
      <c r="BU20" s="26">
        <f>晤桥现金流表!BU59</f>
        <v>528000</v>
      </c>
      <c r="BV20" s="26">
        <f>晤桥现金流表!BV59</f>
        <v>528000</v>
      </c>
      <c r="BW20" s="26">
        <f>晤桥现金流表!BW59</f>
        <v>1451999.9999999977</v>
      </c>
      <c r="BX20" s="26">
        <f>晤桥现金流表!BX59</f>
        <v>264000</v>
      </c>
      <c r="BY20" s="26">
        <f>晤桥现金流表!BY59</f>
        <v>264000</v>
      </c>
      <c r="BZ20" s="26">
        <f>晤桥现金流表!BZ59</f>
        <v>264000</v>
      </c>
      <c r="CA20" s="26">
        <f>晤桥现金流表!CA59</f>
        <v>264000</v>
      </c>
      <c r="CB20" s="26">
        <f>晤桥现金流表!CB59</f>
        <v>264000</v>
      </c>
      <c r="CC20" s="26">
        <f>晤桥现金流表!CC59</f>
        <v>264000</v>
      </c>
      <c r="CD20" s="26">
        <f>晤桥现金流表!CD59</f>
        <v>264000</v>
      </c>
      <c r="CE20" s="26">
        <f>晤桥现金流表!CE59</f>
        <v>264000</v>
      </c>
      <c r="CF20" s="26">
        <f>晤桥现金流表!CF59</f>
        <v>264000</v>
      </c>
      <c r="CG20" s="26">
        <f>晤桥现金流表!CG59</f>
        <v>264000</v>
      </c>
      <c r="CH20" s="26">
        <f>晤桥现金流表!CH59</f>
        <v>264000</v>
      </c>
      <c r="CI20" s="26">
        <f>晤桥现金流表!CI59</f>
        <v>396000.00000000035</v>
      </c>
      <c r="CJ20" s="26">
        <f>晤桥现金流表!CJ59</f>
        <v>0</v>
      </c>
      <c r="CK20" s="26">
        <f>晤桥现金流表!CK59</f>
        <v>0</v>
      </c>
      <c r="CL20" s="26">
        <f>晤桥现金流表!CL59</f>
        <v>0</v>
      </c>
      <c r="CM20" s="26">
        <f>晤桥现金流表!CM59</f>
        <v>0</v>
      </c>
      <c r="CN20" s="26">
        <f>晤桥现金流表!CN59</f>
        <v>0</v>
      </c>
      <c r="CO20" s="26">
        <f>晤桥现金流表!CO59</f>
        <v>0</v>
      </c>
      <c r="CP20" s="26">
        <f>晤桥现金流表!CP59</f>
        <v>0</v>
      </c>
      <c r="CQ20" s="26">
        <f>晤桥现金流表!CQ59</f>
        <v>0</v>
      </c>
      <c r="CR20" s="26">
        <f>晤桥现金流表!CR59</f>
        <v>0</v>
      </c>
      <c r="CS20" s="26">
        <f>晤桥现金流表!CS59</f>
        <v>0</v>
      </c>
      <c r="CT20" s="26">
        <f>晤桥现金流表!CT59</f>
        <v>0</v>
      </c>
      <c r="CU20" s="26">
        <f>晤桥现金流表!CU59</f>
        <v>0</v>
      </c>
      <c r="CV20" s="26">
        <f>晤桥现金流表!CV59</f>
        <v>0</v>
      </c>
      <c r="CW20" s="26">
        <f>晤桥现金流表!CW59</f>
        <v>0</v>
      </c>
      <c r="CX20" s="26">
        <f>晤桥现金流表!CX59</f>
        <v>0</v>
      </c>
      <c r="CY20" s="26">
        <f>晤桥现金流表!CY59</f>
        <v>0</v>
      </c>
      <c r="CZ20" s="26">
        <f>晤桥现金流表!CZ59</f>
        <v>0</v>
      </c>
      <c r="DA20" s="26">
        <f>晤桥现金流表!DA59</f>
        <v>0</v>
      </c>
      <c r="DB20" s="26">
        <f>晤桥现金流表!DB59</f>
        <v>0</v>
      </c>
      <c r="DC20" s="26">
        <f>晤桥现金流表!DC59</f>
        <v>0</v>
      </c>
      <c r="DD20" s="26">
        <f>晤桥现金流表!DD59</f>
        <v>0</v>
      </c>
      <c r="DE20" s="26">
        <f>晤桥现金流表!DE59</f>
        <v>0</v>
      </c>
      <c r="DF20" s="26">
        <f>晤桥现金流表!DF59</f>
        <v>0</v>
      </c>
      <c r="DG20" s="26">
        <f>晤桥现金流表!DG59</f>
        <v>0</v>
      </c>
      <c r="DH20" s="26">
        <f>晤桥现金流表!DH59</f>
        <v>0</v>
      </c>
      <c r="DI20" s="26">
        <f>晤桥现金流表!DI59</f>
        <v>0</v>
      </c>
      <c r="DJ20" s="26">
        <f>晤桥现金流表!DJ59</f>
        <v>0</v>
      </c>
      <c r="DK20" s="26">
        <f>晤桥现金流表!DK59</f>
        <v>0</v>
      </c>
      <c r="DL20" s="26">
        <f>晤桥现金流表!DL59</f>
        <v>0</v>
      </c>
      <c r="DM20" s="26">
        <f>晤桥现金流表!DM59</f>
        <v>0</v>
      </c>
      <c r="DN20" s="26">
        <f>晤桥现金流表!DN59</f>
        <v>0</v>
      </c>
      <c r="DO20" s="26">
        <f>晤桥现金流表!DO59</f>
        <v>0</v>
      </c>
      <c r="DP20" s="26">
        <f>晤桥现金流表!DP59</f>
        <v>0</v>
      </c>
      <c r="DQ20" s="26">
        <f>晤桥现金流表!DQ59</f>
        <v>0</v>
      </c>
      <c r="DR20" s="26">
        <f>晤桥现金流表!DR59</f>
        <v>0</v>
      </c>
      <c r="DS20" s="26">
        <f>晤桥现金流表!DS59</f>
        <v>0</v>
      </c>
      <c r="DT20" s="26">
        <f>晤桥现金流表!DT59</f>
        <v>0</v>
      </c>
      <c r="DU20" s="26">
        <f>晤桥现金流表!DU59</f>
        <v>0</v>
      </c>
      <c r="DV20" s="26">
        <f>晤桥现金流表!DV59</f>
        <v>0</v>
      </c>
      <c r="DW20" s="26">
        <f>晤桥现金流表!DW59</f>
        <v>0</v>
      </c>
      <c r="DX20" s="26">
        <f>晤桥现金流表!DX59</f>
        <v>0</v>
      </c>
      <c r="DY20" s="26">
        <f>晤桥现金流表!DY59</f>
        <v>0</v>
      </c>
      <c r="DZ20" s="26">
        <f>晤桥现金流表!DZ59</f>
        <v>0</v>
      </c>
      <c r="EA20" s="26">
        <f>晤桥现金流表!EA59</f>
        <v>0</v>
      </c>
      <c r="EB20" s="26">
        <f>晤桥现金流表!EB59</f>
        <v>0</v>
      </c>
      <c r="EC20" s="26">
        <f>晤桥现金流表!EC59</f>
        <v>0</v>
      </c>
      <c r="ED20" s="26">
        <f>晤桥现金流表!ED59</f>
        <v>0</v>
      </c>
      <c r="EE20" s="26">
        <f>晤桥现金流表!EE59</f>
        <v>0</v>
      </c>
      <c r="EF20" s="26">
        <f>晤桥现金流表!EF59</f>
        <v>0</v>
      </c>
      <c r="EG20" s="26">
        <f>晤桥现金流表!EG59</f>
        <v>0</v>
      </c>
      <c r="EH20" s="26">
        <f>晤桥现金流表!EH59</f>
        <v>0</v>
      </c>
      <c r="EI20" s="26">
        <f>晤桥现金流表!EI59</f>
        <v>0</v>
      </c>
      <c r="EJ20" s="26">
        <f>晤桥现金流表!EJ59</f>
        <v>0</v>
      </c>
      <c r="EK20" s="26">
        <f>晤桥现金流表!EK59</f>
        <v>0</v>
      </c>
      <c r="EL20" s="26">
        <f>晤桥现金流表!EL59</f>
        <v>0</v>
      </c>
      <c r="EM20" s="26">
        <f>晤桥现金流表!EM59</f>
        <v>0</v>
      </c>
      <c r="EN20" s="26">
        <f>晤桥现金流表!EN59</f>
        <v>0</v>
      </c>
      <c r="EO20" s="26">
        <f>晤桥现金流表!EO59</f>
        <v>0</v>
      </c>
      <c r="EP20" s="26">
        <f>晤桥现金流表!EP59</f>
        <v>0</v>
      </c>
      <c r="EQ20" s="26">
        <f>晤桥现金流表!EQ59</f>
        <v>0</v>
      </c>
      <c r="ER20" s="26">
        <f>晤桥现金流表!ER59</f>
        <v>0</v>
      </c>
      <c r="ES20" s="26">
        <f>晤桥现金流表!ES59</f>
        <v>0</v>
      </c>
      <c r="ET20" s="26">
        <f>晤桥现金流表!ET59</f>
        <v>0</v>
      </c>
      <c r="EU20" s="26">
        <f>晤桥现金流表!EU59</f>
        <v>0</v>
      </c>
      <c r="EV20" s="26">
        <f>晤桥现金流表!EV59</f>
        <v>0</v>
      </c>
      <c r="EW20" s="513">
        <f>晤桥现金流表!EW59</f>
        <v>0</v>
      </c>
      <c r="EX20" s="26">
        <f>晤桥现金流表!EX59</f>
        <v>0</v>
      </c>
      <c r="EY20" s="26">
        <f>晤桥现金流表!EY59</f>
        <v>0</v>
      </c>
      <c r="EZ20" s="26">
        <f>晤桥现金流表!EZ59</f>
        <v>0</v>
      </c>
      <c r="FA20" s="26">
        <f>晤桥现金流表!FA59</f>
        <v>0</v>
      </c>
      <c r="FB20" s="26">
        <f>晤桥现金流表!FB59</f>
        <v>0</v>
      </c>
      <c r="FC20" s="26">
        <f>晤桥现金流表!FC59</f>
        <v>0</v>
      </c>
      <c r="FD20" s="26">
        <f>晤桥现金流表!FD59</f>
        <v>0</v>
      </c>
      <c r="FE20" s="26">
        <f>晤桥现金流表!FE59</f>
        <v>0</v>
      </c>
      <c r="FF20" s="26">
        <f>晤桥现金流表!FF59</f>
        <v>0</v>
      </c>
      <c r="FG20" s="26">
        <f>晤桥现金流表!FG59</f>
        <v>0</v>
      </c>
      <c r="FH20" s="26">
        <f>晤桥现金流表!FH59</f>
        <v>0</v>
      </c>
      <c r="FI20" s="26">
        <f>晤桥现金流表!FI59</f>
        <v>0</v>
      </c>
      <c r="FJ20" s="26">
        <f>晤桥现金流表!FJ59</f>
        <v>0</v>
      </c>
      <c r="FK20" s="26">
        <f>晤桥现金流表!FK59</f>
        <v>0</v>
      </c>
      <c r="FL20" s="26">
        <f>晤桥现金流表!FL59</f>
        <v>0</v>
      </c>
      <c r="FM20" s="26">
        <f>晤桥现金流表!FM59</f>
        <v>0</v>
      </c>
      <c r="FN20" s="26">
        <f>晤桥现金流表!FN59</f>
        <v>0</v>
      </c>
      <c r="FO20" s="26">
        <f>晤桥现金流表!FO59</f>
        <v>0</v>
      </c>
      <c r="FP20" s="26">
        <f>晤桥现金流表!FP59</f>
        <v>0</v>
      </c>
      <c r="FQ20" s="26">
        <f>晤桥现金流表!FQ59</f>
        <v>0</v>
      </c>
      <c r="FR20" s="26">
        <f>晤桥现金流表!FR59</f>
        <v>0</v>
      </c>
      <c r="FS20" s="26">
        <f>晤桥现金流表!FS59</f>
        <v>0</v>
      </c>
      <c r="FT20" s="26">
        <f>晤桥现金流表!FT59</f>
        <v>0</v>
      </c>
      <c r="FU20" s="26">
        <f>晤桥现金流表!FU59</f>
        <v>0</v>
      </c>
      <c r="FV20" s="26">
        <f>晤桥现金流表!FV59</f>
        <v>0</v>
      </c>
      <c r="FW20" s="26">
        <f>晤桥现金流表!FW59</f>
        <v>0</v>
      </c>
      <c r="FX20" s="26">
        <f>晤桥现金流表!FX59</f>
        <v>0</v>
      </c>
      <c r="FY20" s="26">
        <f>晤桥现金流表!FY59</f>
        <v>0</v>
      </c>
      <c r="FZ20" s="26">
        <f>晤桥现金流表!FZ59</f>
        <v>0</v>
      </c>
      <c r="GA20" s="26">
        <f>晤桥现金流表!GA59</f>
        <v>0</v>
      </c>
      <c r="GB20" s="26">
        <f>晤桥现金流表!GB59</f>
        <v>0</v>
      </c>
      <c r="GC20" s="26">
        <f>晤桥现金流表!GC59</f>
        <v>0</v>
      </c>
      <c r="GD20" s="26">
        <f>晤桥现金流表!GD59</f>
        <v>0</v>
      </c>
      <c r="GE20" s="26">
        <f>晤桥现金流表!GE59</f>
        <v>0</v>
      </c>
      <c r="GF20" s="26">
        <f>晤桥现金流表!GF59</f>
        <v>0</v>
      </c>
      <c r="GG20" s="26">
        <f>晤桥现金流表!GG59</f>
        <v>0</v>
      </c>
      <c r="GH20" s="26">
        <f>晤桥现金流表!GH59</f>
        <v>0</v>
      </c>
      <c r="GI20" s="26">
        <f>晤桥现金流表!GI59</f>
        <v>0</v>
      </c>
      <c r="GJ20" s="26">
        <f>晤桥现金流表!GJ59</f>
        <v>0</v>
      </c>
      <c r="GK20" s="26">
        <f>晤桥现金流表!GK59</f>
        <v>0</v>
      </c>
      <c r="GL20" s="26">
        <f>晤桥现金流表!GL59</f>
        <v>0</v>
      </c>
      <c r="GM20" s="26">
        <f>晤桥现金流表!GM59</f>
        <v>0</v>
      </c>
      <c r="GN20" s="26">
        <f>晤桥现金流表!GN59</f>
        <v>0</v>
      </c>
      <c r="GO20" s="26">
        <f>晤桥现金流表!GO59</f>
        <v>0</v>
      </c>
      <c r="GP20" s="26">
        <f>晤桥现金流表!GP59</f>
        <v>0</v>
      </c>
      <c r="GQ20" s="26">
        <f>晤桥现金流表!GQ59</f>
        <v>0</v>
      </c>
      <c r="GR20" s="26">
        <f>晤桥现金流表!GR59</f>
        <v>0</v>
      </c>
      <c r="GS20" s="26">
        <f>晤桥现金流表!GS59</f>
        <v>0</v>
      </c>
      <c r="GT20" s="26">
        <f>晤桥现金流表!GT59</f>
        <v>0</v>
      </c>
      <c r="GU20" s="26">
        <f>晤桥现金流表!GU59</f>
        <v>0</v>
      </c>
      <c r="GV20" s="26">
        <f>晤桥现金流表!GV59</f>
        <v>0</v>
      </c>
      <c r="GW20" s="26">
        <f>晤桥现金流表!GW59</f>
        <v>0</v>
      </c>
      <c r="GX20" s="26">
        <f>晤桥现金流表!GX59</f>
        <v>0</v>
      </c>
      <c r="GY20" s="26">
        <f>晤桥现金流表!GY59</f>
        <v>0</v>
      </c>
      <c r="GZ20" s="26">
        <f>晤桥现金流表!GZ59</f>
        <v>0</v>
      </c>
      <c r="HA20" s="26">
        <f>晤桥现金流表!HA59</f>
        <v>0</v>
      </c>
      <c r="HB20" s="26">
        <f>晤桥现金流表!HB59</f>
        <v>0</v>
      </c>
      <c r="HC20" s="26">
        <f>晤桥现金流表!HC59</f>
        <v>0</v>
      </c>
      <c r="HD20" s="26">
        <f>晤桥现金流表!HD59</f>
        <v>0</v>
      </c>
      <c r="HE20" s="26">
        <f>晤桥现金流表!HE59</f>
        <v>0</v>
      </c>
      <c r="HF20" s="26">
        <f>晤桥现金流表!HF59</f>
        <v>0</v>
      </c>
    </row>
    <row r="21" spans="2:214" ht="14.25">
      <c r="B21" s="362" t="s">
        <v>419</v>
      </c>
      <c r="D21" s="26">
        <f>晤桥现金流表!D79</f>
        <v>198000</v>
      </c>
      <c r="E21" s="26">
        <f>晤桥现金流表!E79</f>
        <v>198000</v>
      </c>
      <c r="F21" s="26">
        <f>晤桥现金流表!F79</f>
        <v>198000</v>
      </c>
      <c r="G21" s="26">
        <f>晤桥现金流表!G79</f>
        <v>198000</v>
      </c>
      <c r="H21" s="26">
        <f>晤桥现金流表!H79</f>
        <v>198000</v>
      </c>
      <c r="I21" s="26">
        <f>晤桥现金流表!I79</f>
        <v>198000</v>
      </c>
      <c r="J21" s="26">
        <f>晤桥现金流表!J79</f>
        <v>198000</v>
      </c>
      <c r="K21" s="26">
        <f>晤桥现金流表!K79</f>
        <v>198000</v>
      </c>
      <c r="L21" s="26">
        <f>晤桥现金流表!L79</f>
        <v>198000</v>
      </c>
      <c r="M21" s="26">
        <f>晤桥现金流表!M79</f>
        <v>198000</v>
      </c>
      <c r="N21" s="26">
        <f>晤桥现金流表!N79</f>
        <v>198000</v>
      </c>
      <c r="O21" s="26">
        <f>晤桥现金流表!O79</f>
        <v>198000</v>
      </c>
      <c r="P21" s="26">
        <f>晤桥现金流表!P79</f>
        <v>198000</v>
      </c>
      <c r="Q21" s="26">
        <f>晤桥现金流表!Q79</f>
        <v>198000</v>
      </c>
      <c r="R21" s="26">
        <f>晤桥现金流表!R79</f>
        <v>198000</v>
      </c>
      <c r="S21" s="26">
        <f>晤桥现金流表!S79</f>
        <v>198000</v>
      </c>
      <c r="T21" s="26">
        <f>晤桥现金流表!T79</f>
        <v>198000</v>
      </c>
      <c r="U21" s="26">
        <f>晤桥现金流表!U79</f>
        <v>198000</v>
      </c>
      <c r="V21" s="26">
        <f>晤桥现金流表!V79</f>
        <v>198000</v>
      </c>
      <c r="W21" s="26">
        <f>晤桥现金流表!W79</f>
        <v>198000</v>
      </c>
      <c r="X21" s="26">
        <f>晤桥现金流表!X79</f>
        <v>198000</v>
      </c>
      <c r="Y21" s="26">
        <f>晤桥现金流表!Y79</f>
        <v>198000</v>
      </c>
      <c r="Z21" s="26">
        <f>晤桥现金流表!Z79</f>
        <v>198000</v>
      </c>
      <c r="AA21" s="26">
        <f>晤桥现金流表!AA79</f>
        <v>198000</v>
      </c>
      <c r="AB21" s="26">
        <f>晤桥现金流表!AB79</f>
        <v>198000</v>
      </c>
      <c r="AC21" s="26">
        <f>晤桥现金流表!AC79</f>
        <v>198000</v>
      </c>
      <c r="AD21" s="26">
        <f>晤桥现金流表!AD79</f>
        <v>198000</v>
      </c>
      <c r="AE21" s="26">
        <f>晤桥现金流表!AE79</f>
        <v>198000</v>
      </c>
      <c r="AF21" s="26">
        <f>晤桥现金流表!AF79</f>
        <v>198000</v>
      </c>
      <c r="AG21" s="26">
        <f>晤桥现金流表!AG79</f>
        <v>857999.99999999988</v>
      </c>
      <c r="AH21" s="26">
        <f>晤桥现金流表!AH79</f>
        <v>528000</v>
      </c>
      <c r="AI21" s="26">
        <f>晤桥现金流表!AI79</f>
        <v>528000</v>
      </c>
      <c r="AJ21" s="26">
        <f>晤桥现金流表!AJ79</f>
        <v>528000</v>
      </c>
      <c r="AK21" s="26">
        <f>晤桥现金流表!AK79</f>
        <v>528000</v>
      </c>
      <c r="AL21" s="26">
        <f>晤桥现金流表!AL79</f>
        <v>528000</v>
      </c>
      <c r="AM21" s="26">
        <f>晤桥现金流表!AM79</f>
        <v>528000</v>
      </c>
      <c r="AN21" s="26">
        <f>晤桥现金流表!AN79</f>
        <v>528000</v>
      </c>
      <c r="AO21" s="26">
        <f>晤桥现金流表!AO79</f>
        <v>528000</v>
      </c>
      <c r="AP21" s="26">
        <f>晤桥现金流表!AP79</f>
        <v>528000</v>
      </c>
      <c r="AQ21" s="26">
        <f>晤桥现金流表!AQ79</f>
        <v>528000</v>
      </c>
      <c r="AR21" s="26">
        <f>晤桥现金流表!AR79</f>
        <v>528000</v>
      </c>
      <c r="AS21" s="26">
        <f>晤桥现金流表!AS79</f>
        <v>528000</v>
      </c>
      <c r="AT21" s="26">
        <f>晤桥现金流表!AT79</f>
        <v>528000</v>
      </c>
      <c r="AU21" s="26">
        <f>晤桥现金流表!AU79</f>
        <v>528000</v>
      </c>
      <c r="AV21" s="26">
        <f>晤桥现金流表!AV79</f>
        <v>528000</v>
      </c>
      <c r="AW21" s="26">
        <f>晤桥现金流表!AW79</f>
        <v>528000</v>
      </c>
      <c r="AX21" s="26">
        <f>晤桥现金流表!AX79</f>
        <v>528000</v>
      </c>
      <c r="AY21" s="26">
        <f>晤桥现金流表!AY79</f>
        <v>528000</v>
      </c>
      <c r="AZ21" s="26">
        <f>晤桥现金流表!AZ79</f>
        <v>528000</v>
      </c>
      <c r="BA21" s="26">
        <f>晤桥现金流表!BA79</f>
        <v>528000</v>
      </c>
      <c r="BB21" s="26">
        <f>晤桥现金流表!BB79</f>
        <v>528000</v>
      </c>
      <c r="BC21" s="26">
        <f>晤桥现金流表!BC79</f>
        <v>528000</v>
      </c>
      <c r="BD21" s="26">
        <f>晤桥现金流表!BD79</f>
        <v>528000</v>
      </c>
      <c r="BE21" s="26">
        <f>晤桥现金流表!BE79</f>
        <v>528000</v>
      </c>
      <c r="BF21" s="26">
        <f>晤桥现金流表!BF79</f>
        <v>528000</v>
      </c>
      <c r="BG21" s="26">
        <f>晤桥现金流表!BG79</f>
        <v>528000</v>
      </c>
      <c r="BH21" s="26">
        <f>晤桥现金流表!BH79</f>
        <v>528000</v>
      </c>
      <c r="BI21" s="26">
        <f>晤桥现金流表!BI79</f>
        <v>528000</v>
      </c>
      <c r="BJ21" s="26">
        <f>晤桥现金流表!BJ79</f>
        <v>528000</v>
      </c>
      <c r="BK21" s="26">
        <f>晤桥现金流表!BK79</f>
        <v>528000</v>
      </c>
      <c r="BL21" s="26">
        <f>晤桥现金流表!BL79</f>
        <v>528000</v>
      </c>
      <c r="BM21" s="26">
        <f>晤桥现金流表!BM79</f>
        <v>528000</v>
      </c>
      <c r="BN21" s="26">
        <f>晤桥现金流表!BN79</f>
        <v>528000</v>
      </c>
      <c r="BO21" s="26">
        <f>晤桥现金流表!BO79</f>
        <v>528000</v>
      </c>
      <c r="BP21" s="26">
        <f>晤桥现金流表!BP79</f>
        <v>528000</v>
      </c>
      <c r="BQ21" s="26">
        <f>晤桥现金流表!BQ79</f>
        <v>528000</v>
      </c>
      <c r="BR21" s="26">
        <f>晤桥现金流表!BR79</f>
        <v>528000</v>
      </c>
      <c r="BS21" s="26">
        <f>晤桥现金流表!BS79</f>
        <v>528000</v>
      </c>
      <c r="BT21" s="26">
        <f>晤桥现金流表!BT79</f>
        <v>528000</v>
      </c>
      <c r="BU21" s="26">
        <f>晤桥现金流表!BU79</f>
        <v>528000</v>
      </c>
      <c r="BV21" s="26">
        <f>晤桥现金流表!BV79</f>
        <v>528000</v>
      </c>
      <c r="BW21" s="26">
        <f>晤桥现金流表!BW79</f>
        <v>1451999.9999999977</v>
      </c>
      <c r="BX21" s="26">
        <f>晤桥现金流表!BX79</f>
        <v>264000</v>
      </c>
      <c r="BY21" s="26">
        <f>晤桥现金流表!BY79</f>
        <v>264000</v>
      </c>
      <c r="BZ21" s="26">
        <f>晤桥现金流表!BZ79</f>
        <v>264000</v>
      </c>
      <c r="CA21" s="26">
        <f>晤桥现金流表!CA79</f>
        <v>264000</v>
      </c>
      <c r="CB21" s="26">
        <f>晤桥现金流表!CB79</f>
        <v>264000</v>
      </c>
      <c r="CC21" s="26">
        <f>晤桥现金流表!CC79</f>
        <v>264000</v>
      </c>
      <c r="CD21" s="26">
        <f>晤桥现金流表!CD79</f>
        <v>264000</v>
      </c>
      <c r="CE21" s="26">
        <f>晤桥现金流表!CE79</f>
        <v>264000</v>
      </c>
      <c r="CF21" s="26">
        <f>晤桥现金流表!CF79</f>
        <v>264000</v>
      </c>
      <c r="CG21" s="26">
        <f>晤桥现金流表!CG79</f>
        <v>264000</v>
      </c>
      <c r="CH21" s="26">
        <f>晤桥现金流表!CH79</f>
        <v>264000</v>
      </c>
      <c r="CI21" s="26">
        <f>晤桥现金流表!CI79</f>
        <v>396000.00000000035</v>
      </c>
      <c r="CJ21" s="26">
        <f>晤桥现金流表!CJ79</f>
        <v>0</v>
      </c>
      <c r="CK21" s="26">
        <f>晤桥现金流表!CK79</f>
        <v>0</v>
      </c>
      <c r="CL21" s="26">
        <f>晤桥现金流表!CL79</f>
        <v>0</v>
      </c>
      <c r="CM21" s="26">
        <f>晤桥现金流表!CM79</f>
        <v>0</v>
      </c>
      <c r="CN21" s="26">
        <f>晤桥现金流表!CN79</f>
        <v>0</v>
      </c>
      <c r="CO21" s="26">
        <f>晤桥现金流表!CO79</f>
        <v>0</v>
      </c>
      <c r="CP21" s="26">
        <f>晤桥现金流表!CP79</f>
        <v>0</v>
      </c>
      <c r="CQ21" s="26">
        <f>晤桥现金流表!CQ79</f>
        <v>0</v>
      </c>
      <c r="CR21" s="26">
        <f>晤桥现金流表!CR79</f>
        <v>0</v>
      </c>
      <c r="CS21" s="26">
        <f>晤桥现金流表!CS79</f>
        <v>0</v>
      </c>
      <c r="CT21" s="26">
        <f>晤桥现金流表!CT79</f>
        <v>0</v>
      </c>
      <c r="CU21" s="26">
        <f>晤桥现金流表!CU79</f>
        <v>0</v>
      </c>
      <c r="CV21" s="26">
        <f>晤桥现金流表!CV79</f>
        <v>0</v>
      </c>
      <c r="CW21" s="26">
        <f>晤桥现金流表!CW79</f>
        <v>0</v>
      </c>
      <c r="CX21" s="26">
        <f>晤桥现金流表!CX79</f>
        <v>0</v>
      </c>
      <c r="CY21" s="26">
        <f>晤桥现金流表!CY79</f>
        <v>0</v>
      </c>
      <c r="CZ21" s="26">
        <f>晤桥现金流表!CZ79</f>
        <v>0</v>
      </c>
      <c r="DA21" s="26">
        <f>晤桥现金流表!DA79</f>
        <v>0</v>
      </c>
      <c r="DB21" s="26">
        <f>晤桥现金流表!DB79</f>
        <v>0</v>
      </c>
      <c r="DC21" s="26">
        <f>晤桥现金流表!DC79</f>
        <v>0</v>
      </c>
      <c r="DD21" s="26">
        <f>晤桥现金流表!DD79</f>
        <v>0</v>
      </c>
      <c r="DE21" s="26">
        <f>晤桥现金流表!DE79</f>
        <v>0</v>
      </c>
      <c r="DF21" s="26">
        <f>晤桥现金流表!DF79</f>
        <v>0</v>
      </c>
      <c r="DG21" s="26">
        <f>晤桥现金流表!DG79</f>
        <v>0</v>
      </c>
      <c r="DH21" s="26">
        <f>晤桥现金流表!DH79</f>
        <v>0</v>
      </c>
      <c r="DI21" s="26">
        <f>晤桥现金流表!DI79</f>
        <v>0</v>
      </c>
      <c r="DJ21" s="26">
        <f>晤桥现金流表!DJ79</f>
        <v>0</v>
      </c>
      <c r="DK21" s="26">
        <f>晤桥现金流表!DK79</f>
        <v>0</v>
      </c>
      <c r="DL21" s="26">
        <f>晤桥现金流表!DL79</f>
        <v>0</v>
      </c>
      <c r="DM21" s="26">
        <f>晤桥现金流表!DM79</f>
        <v>0</v>
      </c>
      <c r="DN21" s="26">
        <f>晤桥现金流表!DN79</f>
        <v>0</v>
      </c>
      <c r="DO21" s="26">
        <f>晤桥现金流表!DO79</f>
        <v>0</v>
      </c>
      <c r="DP21" s="26">
        <f>晤桥现金流表!DP79</f>
        <v>0</v>
      </c>
      <c r="DQ21" s="26">
        <f>晤桥现金流表!DQ79</f>
        <v>0</v>
      </c>
      <c r="DR21" s="26">
        <f>晤桥现金流表!DR79</f>
        <v>0</v>
      </c>
      <c r="DS21" s="26">
        <f>晤桥现金流表!DS79</f>
        <v>0</v>
      </c>
      <c r="DT21" s="26">
        <f>晤桥现金流表!DT79</f>
        <v>0</v>
      </c>
      <c r="DU21" s="26">
        <f>晤桥现金流表!DU79</f>
        <v>0</v>
      </c>
      <c r="DV21" s="26">
        <f>晤桥现金流表!DV79</f>
        <v>0</v>
      </c>
      <c r="DW21" s="26">
        <f>晤桥现金流表!DW79</f>
        <v>0</v>
      </c>
      <c r="DX21" s="26">
        <f>晤桥现金流表!DX79</f>
        <v>0</v>
      </c>
      <c r="DY21" s="26">
        <f>晤桥现金流表!DY79</f>
        <v>0</v>
      </c>
      <c r="DZ21" s="26">
        <f>晤桥现金流表!DZ79</f>
        <v>0</v>
      </c>
      <c r="EA21" s="26">
        <f>晤桥现金流表!EA79</f>
        <v>0</v>
      </c>
      <c r="EB21" s="26">
        <f>晤桥现金流表!EB79</f>
        <v>0</v>
      </c>
      <c r="EC21" s="26">
        <f>晤桥现金流表!EC79</f>
        <v>0</v>
      </c>
      <c r="ED21" s="26">
        <f>晤桥现金流表!ED79</f>
        <v>0</v>
      </c>
      <c r="EE21" s="26">
        <f>晤桥现金流表!EE79</f>
        <v>0</v>
      </c>
      <c r="EF21" s="26">
        <f>晤桥现金流表!EF79</f>
        <v>0</v>
      </c>
      <c r="EG21" s="26">
        <f>晤桥现金流表!EG79</f>
        <v>0</v>
      </c>
      <c r="EH21" s="26">
        <f>晤桥现金流表!EH79</f>
        <v>0</v>
      </c>
      <c r="EI21" s="26">
        <f>晤桥现金流表!EI79</f>
        <v>0</v>
      </c>
      <c r="EJ21" s="26">
        <f>晤桥现金流表!EJ79</f>
        <v>0</v>
      </c>
      <c r="EK21" s="26">
        <f>晤桥现金流表!EK79</f>
        <v>0</v>
      </c>
      <c r="EL21" s="26">
        <f>晤桥现金流表!EL79</f>
        <v>0</v>
      </c>
      <c r="EM21" s="26">
        <f>晤桥现金流表!EM79</f>
        <v>0</v>
      </c>
      <c r="EN21" s="26">
        <f>晤桥现金流表!EN79</f>
        <v>0</v>
      </c>
      <c r="EO21" s="26">
        <f>晤桥现金流表!EO79</f>
        <v>0</v>
      </c>
      <c r="EP21" s="26">
        <f>晤桥现金流表!EP79</f>
        <v>0</v>
      </c>
      <c r="EQ21" s="26">
        <f>晤桥现金流表!EQ79</f>
        <v>0</v>
      </c>
      <c r="ER21" s="26">
        <f>晤桥现金流表!ER79</f>
        <v>0</v>
      </c>
      <c r="ES21" s="26">
        <f>晤桥现金流表!ES79</f>
        <v>0</v>
      </c>
      <c r="ET21" s="26">
        <f>晤桥现金流表!ET79</f>
        <v>0</v>
      </c>
      <c r="EU21" s="26">
        <f>晤桥现金流表!EU79</f>
        <v>0</v>
      </c>
      <c r="EV21" s="26">
        <f>晤桥现金流表!EV79</f>
        <v>0</v>
      </c>
      <c r="EW21" s="513">
        <f>晤桥现金流表!EW79</f>
        <v>0</v>
      </c>
      <c r="EX21" s="26">
        <f>晤桥现金流表!EX79</f>
        <v>0</v>
      </c>
      <c r="EY21" s="26">
        <f>晤桥现金流表!EY79</f>
        <v>0</v>
      </c>
      <c r="EZ21" s="26">
        <f>晤桥现金流表!EZ79</f>
        <v>0</v>
      </c>
      <c r="FA21" s="26">
        <f>晤桥现金流表!FA79</f>
        <v>0</v>
      </c>
      <c r="FB21" s="26">
        <f>晤桥现金流表!FB79</f>
        <v>0</v>
      </c>
      <c r="FC21" s="26">
        <f>晤桥现金流表!FC79</f>
        <v>0</v>
      </c>
      <c r="FD21" s="26">
        <f>晤桥现金流表!FD79</f>
        <v>0</v>
      </c>
      <c r="FE21" s="26">
        <f>晤桥现金流表!FE79</f>
        <v>0</v>
      </c>
      <c r="FF21" s="26">
        <f>晤桥现金流表!FF79</f>
        <v>0</v>
      </c>
      <c r="FG21" s="26">
        <f>晤桥现金流表!FG79</f>
        <v>0</v>
      </c>
      <c r="FH21" s="26">
        <f>晤桥现金流表!FH79</f>
        <v>0</v>
      </c>
      <c r="FI21" s="26">
        <f>晤桥现金流表!FI79</f>
        <v>0</v>
      </c>
      <c r="FJ21" s="26">
        <f>晤桥现金流表!FJ79</f>
        <v>0</v>
      </c>
      <c r="FK21" s="26">
        <f>晤桥现金流表!FK79</f>
        <v>0</v>
      </c>
      <c r="FL21" s="26">
        <f>晤桥现金流表!FL79</f>
        <v>0</v>
      </c>
      <c r="FM21" s="26">
        <f>晤桥现金流表!FM79</f>
        <v>0</v>
      </c>
      <c r="FN21" s="26">
        <f>晤桥现金流表!FN79</f>
        <v>0</v>
      </c>
      <c r="FO21" s="26">
        <f>晤桥现金流表!FO79</f>
        <v>0</v>
      </c>
      <c r="FP21" s="26">
        <f>晤桥现金流表!FP79</f>
        <v>0</v>
      </c>
      <c r="FQ21" s="26">
        <f>晤桥现金流表!FQ79</f>
        <v>0</v>
      </c>
      <c r="FR21" s="26">
        <f>晤桥现金流表!FR79</f>
        <v>0</v>
      </c>
      <c r="FS21" s="26">
        <f>晤桥现金流表!FS79</f>
        <v>0</v>
      </c>
      <c r="FT21" s="26">
        <f>晤桥现金流表!FT79</f>
        <v>0</v>
      </c>
      <c r="FU21" s="26">
        <f>晤桥现金流表!FU79</f>
        <v>0</v>
      </c>
      <c r="FV21" s="26">
        <f>晤桥现金流表!FV79</f>
        <v>0</v>
      </c>
      <c r="FW21" s="26">
        <f>晤桥现金流表!FW79</f>
        <v>0</v>
      </c>
      <c r="FX21" s="26">
        <f>晤桥现金流表!FX79</f>
        <v>0</v>
      </c>
      <c r="FY21" s="26">
        <f>晤桥现金流表!FY79</f>
        <v>0</v>
      </c>
      <c r="FZ21" s="26">
        <f>晤桥现金流表!FZ79</f>
        <v>0</v>
      </c>
      <c r="GA21" s="26">
        <f>晤桥现金流表!GA79</f>
        <v>0</v>
      </c>
      <c r="GB21" s="26">
        <f>晤桥现金流表!GB79</f>
        <v>0</v>
      </c>
      <c r="GC21" s="26">
        <f>晤桥现金流表!GC79</f>
        <v>0</v>
      </c>
      <c r="GD21" s="26">
        <f>晤桥现金流表!GD79</f>
        <v>0</v>
      </c>
      <c r="GE21" s="26">
        <f>晤桥现金流表!GE79</f>
        <v>0</v>
      </c>
      <c r="GF21" s="26">
        <f>晤桥现金流表!GF79</f>
        <v>0</v>
      </c>
      <c r="GG21" s="26">
        <f>晤桥现金流表!GG79</f>
        <v>0</v>
      </c>
      <c r="GH21" s="26">
        <f>晤桥现金流表!GH79</f>
        <v>0</v>
      </c>
      <c r="GI21" s="26">
        <f>晤桥现金流表!GI79</f>
        <v>0</v>
      </c>
      <c r="GJ21" s="26">
        <f>晤桥现金流表!GJ79</f>
        <v>0</v>
      </c>
      <c r="GK21" s="26">
        <f>晤桥现金流表!GK79</f>
        <v>0</v>
      </c>
      <c r="GL21" s="26">
        <f>晤桥现金流表!GL79</f>
        <v>0</v>
      </c>
      <c r="GM21" s="26">
        <f>晤桥现金流表!GM79</f>
        <v>0</v>
      </c>
      <c r="GN21" s="26">
        <f>晤桥现金流表!GN79</f>
        <v>0</v>
      </c>
      <c r="GO21" s="26">
        <f>晤桥现金流表!GO79</f>
        <v>0</v>
      </c>
      <c r="GP21" s="26">
        <f>晤桥现金流表!GP79</f>
        <v>0</v>
      </c>
      <c r="GQ21" s="26">
        <f>晤桥现金流表!GQ79</f>
        <v>0</v>
      </c>
      <c r="GR21" s="26">
        <f>晤桥现金流表!GR79</f>
        <v>0</v>
      </c>
      <c r="GS21" s="26">
        <f>晤桥现金流表!GS79</f>
        <v>0</v>
      </c>
      <c r="GT21" s="26">
        <f>晤桥现金流表!GT79</f>
        <v>0</v>
      </c>
      <c r="GU21" s="26">
        <f>晤桥现金流表!GU79</f>
        <v>0</v>
      </c>
      <c r="GV21" s="26">
        <f>晤桥现金流表!GV79</f>
        <v>0</v>
      </c>
      <c r="GW21" s="26">
        <f>晤桥现金流表!GW79</f>
        <v>0</v>
      </c>
      <c r="GX21" s="26">
        <f>晤桥现金流表!GX79</f>
        <v>0</v>
      </c>
      <c r="GY21" s="26">
        <f>晤桥现金流表!GY79</f>
        <v>0</v>
      </c>
      <c r="GZ21" s="26">
        <f>晤桥现金流表!GZ79</f>
        <v>0</v>
      </c>
      <c r="HA21" s="26">
        <f>晤桥现金流表!HA79</f>
        <v>0</v>
      </c>
      <c r="HB21" s="26">
        <f>晤桥现金流表!HB79</f>
        <v>0</v>
      </c>
      <c r="HC21" s="26">
        <f>晤桥现金流表!HC79</f>
        <v>0</v>
      </c>
      <c r="HD21" s="26">
        <f>晤桥现金流表!HD79</f>
        <v>0</v>
      </c>
      <c r="HE21" s="26">
        <f>晤桥现金流表!HE79</f>
        <v>0</v>
      </c>
      <c r="HF21" s="26">
        <f>晤桥现金流表!HF79</f>
        <v>0</v>
      </c>
    </row>
    <row r="22" spans="2:214" ht="14.25">
      <c r="B22" s="362" t="s">
        <v>420</v>
      </c>
      <c r="C22" t="s">
        <v>603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6">
        <v>0</v>
      </c>
      <c r="V22" s="26">
        <v>0</v>
      </c>
      <c r="W22" s="26">
        <v>0</v>
      </c>
      <c r="X22" s="26">
        <v>0</v>
      </c>
      <c r="Y22" s="26">
        <v>0</v>
      </c>
      <c r="Z22" s="26">
        <v>0</v>
      </c>
      <c r="AA22" s="26">
        <v>0</v>
      </c>
      <c r="AB22" s="26">
        <v>0</v>
      </c>
      <c r="AC22" s="26">
        <v>0</v>
      </c>
      <c r="AD22" s="26">
        <v>0</v>
      </c>
      <c r="AE22" s="26">
        <v>0</v>
      </c>
      <c r="AF22" s="26">
        <v>0</v>
      </c>
      <c r="AG22" s="26">
        <v>0</v>
      </c>
      <c r="AH22" s="26">
        <v>0</v>
      </c>
      <c r="AI22" s="26">
        <v>0</v>
      </c>
      <c r="AJ22" s="26">
        <v>0</v>
      </c>
      <c r="AK22" s="26">
        <v>0</v>
      </c>
      <c r="AL22" s="26">
        <v>0</v>
      </c>
      <c r="AM22" s="26">
        <v>0</v>
      </c>
      <c r="AN22" s="26">
        <v>0</v>
      </c>
      <c r="AO22" s="26">
        <v>0</v>
      </c>
      <c r="AP22" s="26">
        <v>0</v>
      </c>
      <c r="AQ22" s="26">
        <v>0</v>
      </c>
      <c r="AR22" s="26">
        <v>0</v>
      </c>
      <c r="AS22" s="26">
        <v>0</v>
      </c>
      <c r="AT22" s="26">
        <v>0</v>
      </c>
      <c r="AU22" s="26">
        <v>0</v>
      </c>
      <c r="AV22" s="26">
        <v>0</v>
      </c>
      <c r="AW22" s="26">
        <v>0</v>
      </c>
      <c r="AX22" s="26">
        <v>0</v>
      </c>
      <c r="AY22" s="26">
        <v>0</v>
      </c>
      <c r="AZ22" s="26">
        <v>0</v>
      </c>
      <c r="BA22" s="26">
        <v>0</v>
      </c>
      <c r="BB22" s="26">
        <v>0</v>
      </c>
      <c r="BC22" s="26">
        <v>0</v>
      </c>
      <c r="BD22" s="26">
        <v>0</v>
      </c>
      <c r="BE22" s="26">
        <v>0</v>
      </c>
      <c r="BF22" s="26">
        <v>0</v>
      </c>
      <c r="BG22" s="26">
        <v>0</v>
      </c>
      <c r="BH22" s="26">
        <v>0</v>
      </c>
      <c r="BI22" s="26">
        <v>0</v>
      </c>
      <c r="BJ22" s="26">
        <v>0</v>
      </c>
      <c r="BK22" s="26">
        <v>0</v>
      </c>
      <c r="BL22" s="26">
        <v>0</v>
      </c>
      <c r="BM22" s="26">
        <v>0</v>
      </c>
      <c r="BN22" s="26">
        <v>0</v>
      </c>
      <c r="BO22" s="26">
        <v>0</v>
      </c>
      <c r="BP22" s="26">
        <v>0</v>
      </c>
      <c r="BQ22" s="26">
        <v>0</v>
      </c>
      <c r="BR22" s="26">
        <v>0</v>
      </c>
      <c r="BS22" s="26">
        <v>0</v>
      </c>
      <c r="BT22" s="26">
        <v>0</v>
      </c>
      <c r="BU22" s="26">
        <v>0</v>
      </c>
      <c r="BV22" s="26">
        <v>0</v>
      </c>
      <c r="BW22" s="26">
        <v>0</v>
      </c>
      <c r="BX22" s="26">
        <v>0</v>
      </c>
      <c r="BY22" s="26">
        <v>0</v>
      </c>
      <c r="BZ22" s="26">
        <v>0</v>
      </c>
      <c r="CA22" s="26">
        <v>0</v>
      </c>
      <c r="CB22" s="26">
        <v>0</v>
      </c>
      <c r="CC22" s="26">
        <v>0</v>
      </c>
      <c r="CD22" s="26">
        <v>0</v>
      </c>
      <c r="CE22" s="26">
        <v>0</v>
      </c>
      <c r="CF22" s="26">
        <v>0</v>
      </c>
      <c r="CG22" s="26">
        <v>0</v>
      </c>
      <c r="CH22" s="26">
        <v>0</v>
      </c>
      <c r="CI22" s="26">
        <v>0</v>
      </c>
      <c r="CJ22" s="26">
        <v>0</v>
      </c>
      <c r="CK22" s="26">
        <v>0</v>
      </c>
      <c r="CL22" s="26">
        <v>0</v>
      </c>
      <c r="CM22" s="26">
        <v>0</v>
      </c>
      <c r="CN22" s="26">
        <v>0</v>
      </c>
      <c r="CO22" s="26">
        <v>0</v>
      </c>
      <c r="CP22" s="26">
        <v>0</v>
      </c>
      <c r="CQ22" s="26">
        <v>0</v>
      </c>
      <c r="CR22" s="26">
        <v>0</v>
      </c>
      <c r="CS22" s="26">
        <v>0</v>
      </c>
      <c r="CT22" s="26">
        <v>0</v>
      </c>
      <c r="CU22" s="26">
        <v>0</v>
      </c>
      <c r="CV22" s="26">
        <v>0</v>
      </c>
      <c r="CW22" s="26">
        <v>0</v>
      </c>
      <c r="CX22" s="26">
        <v>0</v>
      </c>
      <c r="CY22" s="26">
        <v>0</v>
      </c>
      <c r="CZ22" s="26">
        <v>0</v>
      </c>
      <c r="DA22" s="26">
        <v>0</v>
      </c>
      <c r="DB22" s="26">
        <v>0</v>
      </c>
      <c r="DC22" s="26">
        <v>0</v>
      </c>
      <c r="DD22" s="26">
        <v>0</v>
      </c>
      <c r="DE22" s="26">
        <v>0</v>
      </c>
      <c r="DF22" s="26">
        <v>0</v>
      </c>
      <c r="DG22" s="26">
        <v>0</v>
      </c>
      <c r="DH22" s="26">
        <v>0</v>
      </c>
      <c r="DI22" s="26">
        <v>0</v>
      </c>
      <c r="DJ22" s="26">
        <v>0</v>
      </c>
      <c r="DK22" s="26">
        <v>0</v>
      </c>
      <c r="DL22" s="26">
        <v>0</v>
      </c>
      <c r="DM22" s="26">
        <v>0</v>
      </c>
      <c r="DN22" s="26">
        <v>0</v>
      </c>
      <c r="DO22" s="26">
        <v>0</v>
      </c>
      <c r="DP22" s="26">
        <v>0</v>
      </c>
      <c r="DQ22" s="26">
        <v>0</v>
      </c>
      <c r="DR22" s="26">
        <v>0</v>
      </c>
      <c r="DS22" s="26">
        <v>0</v>
      </c>
      <c r="DT22" s="26">
        <v>0</v>
      </c>
      <c r="DU22" s="26">
        <v>0</v>
      </c>
      <c r="DV22" s="26">
        <v>0</v>
      </c>
      <c r="DW22" s="26">
        <v>0</v>
      </c>
      <c r="DX22" s="26">
        <v>0</v>
      </c>
      <c r="DY22" s="26">
        <v>0</v>
      </c>
      <c r="DZ22" s="26">
        <v>0</v>
      </c>
      <c r="EA22" s="26">
        <v>0</v>
      </c>
      <c r="EB22" s="26">
        <v>0</v>
      </c>
      <c r="EC22" s="26">
        <v>0</v>
      </c>
      <c r="ED22" s="26">
        <v>0</v>
      </c>
      <c r="EE22" s="26">
        <v>0</v>
      </c>
      <c r="EF22" s="26">
        <v>0</v>
      </c>
      <c r="EG22" s="26">
        <v>0</v>
      </c>
      <c r="EH22" s="26">
        <v>0</v>
      </c>
      <c r="EI22" s="26">
        <v>0</v>
      </c>
      <c r="EJ22" s="26">
        <v>0</v>
      </c>
      <c r="EK22" s="26">
        <v>0</v>
      </c>
      <c r="EL22" s="26">
        <v>0</v>
      </c>
      <c r="EM22" s="26">
        <v>0</v>
      </c>
      <c r="EN22" s="26">
        <v>0</v>
      </c>
      <c r="EO22" s="26">
        <v>0</v>
      </c>
      <c r="EP22" s="26">
        <v>0</v>
      </c>
      <c r="EQ22" s="26">
        <v>0</v>
      </c>
      <c r="ER22" s="26">
        <v>0</v>
      </c>
      <c r="ES22" s="26">
        <v>0</v>
      </c>
      <c r="ET22" s="26">
        <v>0</v>
      </c>
      <c r="EU22" s="26">
        <v>0</v>
      </c>
      <c r="EV22" s="26">
        <v>0</v>
      </c>
      <c r="EW22" s="513">
        <v>0</v>
      </c>
      <c r="EX22" s="26">
        <v>0</v>
      </c>
      <c r="EY22" s="26">
        <v>0</v>
      </c>
      <c r="EZ22" s="26">
        <v>0</v>
      </c>
      <c r="FA22" s="26">
        <v>0</v>
      </c>
      <c r="FB22" s="26">
        <v>0</v>
      </c>
      <c r="FC22" s="26">
        <v>0</v>
      </c>
      <c r="FD22" s="26">
        <v>0</v>
      </c>
      <c r="FE22" s="26">
        <v>0</v>
      </c>
      <c r="FF22" s="26">
        <v>0</v>
      </c>
      <c r="FG22" s="26">
        <v>0</v>
      </c>
      <c r="FH22" s="26">
        <v>0</v>
      </c>
      <c r="FI22" s="26">
        <v>0</v>
      </c>
      <c r="FJ22" s="26">
        <v>0</v>
      </c>
      <c r="FK22" s="26">
        <v>0</v>
      </c>
      <c r="FL22" s="26">
        <v>0</v>
      </c>
      <c r="FM22" s="26">
        <v>0</v>
      </c>
      <c r="FN22" s="26">
        <v>0</v>
      </c>
      <c r="FO22" s="26">
        <v>0</v>
      </c>
      <c r="FP22" s="26">
        <v>0</v>
      </c>
      <c r="FQ22" s="26">
        <v>0</v>
      </c>
      <c r="FR22" s="26">
        <v>0</v>
      </c>
      <c r="FS22" s="26">
        <v>0</v>
      </c>
      <c r="FT22" s="26">
        <v>0</v>
      </c>
      <c r="FU22" s="26">
        <v>0</v>
      </c>
      <c r="FV22" s="26">
        <v>0</v>
      </c>
      <c r="FW22" s="26">
        <v>0</v>
      </c>
      <c r="FX22" s="26">
        <v>0</v>
      </c>
      <c r="FY22" s="26">
        <v>0</v>
      </c>
      <c r="FZ22" s="26">
        <v>0</v>
      </c>
      <c r="GA22" s="26">
        <v>0</v>
      </c>
      <c r="GB22" s="26">
        <v>0</v>
      </c>
      <c r="GC22" s="26">
        <v>0</v>
      </c>
      <c r="GD22" s="26">
        <v>0</v>
      </c>
      <c r="GE22" s="26">
        <v>0</v>
      </c>
      <c r="GF22" s="26">
        <v>0</v>
      </c>
      <c r="GG22" s="26">
        <v>0</v>
      </c>
      <c r="GH22" s="26">
        <v>0</v>
      </c>
      <c r="GI22" s="26">
        <v>0</v>
      </c>
      <c r="GJ22" s="26">
        <v>0</v>
      </c>
      <c r="GK22" s="26">
        <v>0</v>
      </c>
      <c r="GL22" s="26">
        <v>0</v>
      </c>
      <c r="GM22" s="26">
        <v>0</v>
      </c>
      <c r="GN22" s="26">
        <v>0</v>
      </c>
      <c r="GO22" s="26">
        <v>0</v>
      </c>
      <c r="GP22" s="26">
        <v>0</v>
      </c>
      <c r="GQ22" s="26">
        <v>0</v>
      </c>
      <c r="GR22" s="26">
        <v>0</v>
      </c>
      <c r="GS22" s="26">
        <v>0</v>
      </c>
      <c r="GT22" s="26">
        <v>0</v>
      </c>
      <c r="GU22" s="26">
        <v>0</v>
      </c>
      <c r="GV22" s="26">
        <v>0</v>
      </c>
      <c r="GW22" s="26">
        <v>0</v>
      </c>
      <c r="GX22" s="26">
        <v>0</v>
      </c>
      <c r="GY22" s="26">
        <v>0</v>
      </c>
      <c r="GZ22" s="26">
        <v>0</v>
      </c>
      <c r="HA22" s="26">
        <v>0</v>
      </c>
      <c r="HB22" s="26">
        <v>0</v>
      </c>
      <c r="HC22" s="26">
        <v>0</v>
      </c>
      <c r="HD22" s="26">
        <v>0</v>
      </c>
      <c r="HE22" s="26">
        <v>0</v>
      </c>
      <c r="HF22" s="26">
        <v>0</v>
      </c>
    </row>
    <row r="23" spans="2:214" ht="14.25">
      <c r="B23" s="362" t="s">
        <v>421</v>
      </c>
      <c r="C23" t="s">
        <v>603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6">
        <v>0</v>
      </c>
      <c r="V23" s="26">
        <v>0</v>
      </c>
      <c r="W23" s="26">
        <v>0</v>
      </c>
      <c r="X23" s="26">
        <v>0</v>
      </c>
      <c r="Y23" s="26">
        <v>0</v>
      </c>
      <c r="Z23" s="26">
        <v>0</v>
      </c>
      <c r="AA23" s="26">
        <v>0</v>
      </c>
      <c r="AB23" s="26">
        <v>0</v>
      </c>
      <c r="AC23" s="26">
        <v>0</v>
      </c>
      <c r="AD23" s="26">
        <v>0</v>
      </c>
      <c r="AE23" s="26">
        <v>0</v>
      </c>
      <c r="AF23" s="26">
        <v>0</v>
      </c>
      <c r="AG23" s="26">
        <v>0</v>
      </c>
      <c r="AH23" s="26">
        <v>0</v>
      </c>
      <c r="AI23" s="26">
        <v>0</v>
      </c>
      <c r="AJ23" s="26">
        <v>0</v>
      </c>
      <c r="AK23" s="26">
        <v>0</v>
      </c>
      <c r="AL23" s="26">
        <v>0</v>
      </c>
      <c r="AM23" s="26">
        <v>0</v>
      </c>
      <c r="AN23" s="26">
        <v>0</v>
      </c>
      <c r="AO23" s="26">
        <v>0</v>
      </c>
      <c r="AP23" s="26">
        <v>0</v>
      </c>
      <c r="AQ23" s="26">
        <v>0</v>
      </c>
      <c r="AR23" s="26">
        <v>0</v>
      </c>
      <c r="AS23" s="26">
        <v>0</v>
      </c>
      <c r="AT23" s="26">
        <v>0</v>
      </c>
      <c r="AU23" s="26">
        <v>0</v>
      </c>
      <c r="AV23" s="26">
        <v>0</v>
      </c>
      <c r="AW23" s="26">
        <v>0</v>
      </c>
      <c r="AX23" s="26">
        <v>0</v>
      </c>
      <c r="AY23" s="26">
        <v>0</v>
      </c>
      <c r="AZ23" s="26">
        <v>0</v>
      </c>
      <c r="BA23" s="26">
        <v>0</v>
      </c>
      <c r="BB23" s="26">
        <v>0</v>
      </c>
      <c r="BC23" s="26">
        <v>0</v>
      </c>
      <c r="BD23" s="26">
        <v>0</v>
      </c>
      <c r="BE23" s="26">
        <v>0</v>
      </c>
      <c r="BF23" s="26">
        <v>0</v>
      </c>
      <c r="BG23" s="26">
        <v>0</v>
      </c>
      <c r="BH23" s="26">
        <v>0</v>
      </c>
      <c r="BI23" s="26">
        <v>0</v>
      </c>
      <c r="BJ23" s="26">
        <v>0</v>
      </c>
      <c r="BK23" s="26">
        <v>0</v>
      </c>
      <c r="BL23" s="26">
        <v>0</v>
      </c>
      <c r="BM23" s="26">
        <v>0</v>
      </c>
      <c r="BN23" s="26">
        <v>0</v>
      </c>
      <c r="BO23" s="26">
        <v>0</v>
      </c>
      <c r="BP23" s="26">
        <v>0</v>
      </c>
      <c r="BQ23" s="26">
        <v>0</v>
      </c>
      <c r="BR23" s="26">
        <v>0</v>
      </c>
      <c r="BS23" s="26">
        <v>0</v>
      </c>
      <c r="BT23" s="26">
        <v>0</v>
      </c>
      <c r="BU23" s="26">
        <v>0</v>
      </c>
      <c r="BV23" s="26">
        <v>0</v>
      </c>
      <c r="BW23" s="26">
        <v>0</v>
      </c>
      <c r="BX23" s="26">
        <v>0</v>
      </c>
      <c r="BY23" s="26">
        <v>0</v>
      </c>
      <c r="BZ23" s="26">
        <v>0</v>
      </c>
      <c r="CA23" s="26">
        <v>0</v>
      </c>
      <c r="CB23" s="26">
        <v>0</v>
      </c>
      <c r="CC23" s="26">
        <v>0</v>
      </c>
      <c r="CD23" s="26">
        <v>0</v>
      </c>
      <c r="CE23" s="26">
        <v>0</v>
      </c>
      <c r="CF23" s="26">
        <v>0</v>
      </c>
      <c r="CG23" s="26">
        <v>0</v>
      </c>
      <c r="CH23" s="26">
        <v>0</v>
      </c>
      <c r="CI23" s="26">
        <v>0</v>
      </c>
      <c r="CJ23" s="26">
        <v>0</v>
      </c>
      <c r="CK23" s="26">
        <v>0</v>
      </c>
      <c r="CL23" s="26">
        <v>0</v>
      </c>
      <c r="CM23" s="26">
        <v>0</v>
      </c>
      <c r="CN23" s="26">
        <v>0</v>
      </c>
      <c r="CO23" s="26">
        <v>0</v>
      </c>
      <c r="CP23" s="26">
        <v>0</v>
      </c>
      <c r="CQ23" s="26">
        <v>0</v>
      </c>
      <c r="CR23" s="26">
        <v>0</v>
      </c>
      <c r="CS23" s="26">
        <v>0</v>
      </c>
      <c r="CT23" s="26">
        <v>0</v>
      </c>
      <c r="CU23" s="26">
        <v>0</v>
      </c>
      <c r="CV23" s="26">
        <v>0</v>
      </c>
      <c r="CW23" s="26">
        <v>0</v>
      </c>
      <c r="CX23" s="26">
        <v>0</v>
      </c>
      <c r="CY23" s="26">
        <v>0</v>
      </c>
      <c r="CZ23" s="26">
        <v>0</v>
      </c>
      <c r="DA23" s="26">
        <v>0</v>
      </c>
      <c r="DB23" s="26">
        <v>0</v>
      </c>
      <c r="DC23" s="26">
        <v>0</v>
      </c>
      <c r="DD23" s="26">
        <v>0</v>
      </c>
      <c r="DE23" s="26">
        <v>0</v>
      </c>
      <c r="DF23" s="26">
        <v>0</v>
      </c>
      <c r="DG23" s="26">
        <v>0</v>
      </c>
      <c r="DH23" s="26">
        <v>0</v>
      </c>
      <c r="DI23" s="26">
        <v>0</v>
      </c>
      <c r="DJ23" s="26">
        <v>0</v>
      </c>
      <c r="DK23" s="26">
        <v>0</v>
      </c>
      <c r="DL23" s="26">
        <v>0</v>
      </c>
      <c r="DM23" s="26">
        <v>0</v>
      </c>
      <c r="DN23" s="26">
        <v>0</v>
      </c>
      <c r="DO23" s="26">
        <v>0</v>
      </c>
      <c r="DP23" s="26">
        <v>0</v>
      </c>
      <c r="DQ23" s="26">
        <v>0</v>
      </c>
      <c r="DR23" s="26">
        <v>0</v>
      </c>
      <c r="DS23" s="26">
        <v>0</v>
      </c>
      <c r="DT23" s="26">
        <v>0</v>
      </c>
      <c r="DU23" s="26">
        <v>0</v>
      </c>
      <c r="DV23" s="26">
        <v>0</v>
      </c>
      <c r="DW23" s="26">
        <v>0</v>
      </c>
      <c r="DX23" s="26">
        <v>0</v>
      </c>
      <c r="DY23" s="26">
        <v>0</v>
      </c>
      <c r="DZ23" s="26">
        <v>0</v>
      </c>
      <c r="EA23" s="26">
        <v>0</v>
      </c>
      <c r="EB23" s="26">
        <v>0</v>
      </c>
      <c r="EC23" s="26">
        <v>0</v>
      </c>
      <c r="ED23" s="26">
        <v>0</v>
      </c>
      <c r="EE23" s="26">
        <v>0</v>
      </c>
      <c r="EF23" s="26">
        <v>0</v>
      </c>
      <c r="EG23" s="26">
        <v>0</v>
      </c>
      <c r="EH23" s="26">
        <v>0</v>
      </c>
      <c r="EI23" s="26">
        <v>0</v>
      </c>
      <c r="EJ23" s="26">
        <v>0</v>
      </c>
      <c r="EK23" s="26">
        <v>0</v>
      </c>
      <c r="EL23" s="26">
        <v>0</v>
      </c>
      <c r="EM23" s="26">
        <v>0</v>
      </c>
      <c r="EN23" s="26">
        <v>0</v>
      </c>
      <c r="EO23" s="26">
        <v>0</v>
      </c>
      <c r="EP23" s="26">
        <v>0</v>
      </c>
      <c r="EQ23" s="26">
        <v>0</v>
      </c>
      <c r="ER23" s="26">
        <v>0</v>
      </c>
      <c r="ES23" s="26">
        <v>0</v>
      </c>
      <c r="ET23" s="26">
        <v>0</v>
      </c>
      <c r="EU23" s="26">
        <v>0</v>
      </c>
      <c r="EV23" s="26">
        <v>0</v>
      </c>
      <c r="EW23" s="513">
        <v>0</v>
      </c>
      <c r="EX23" s="26">
        <v>0</v>
      </c>
      <c r="EY23" s="26">
        <v>0</v>
      </c>
      <c r="EZ23" s="26">
        <v>0</v>
      </c>
      <c r="FA23" s="26">
        <v>0</v>
      </c>
      <c r="FB23" s="26">
        <v>0</v>
      </c>
      <c r="FC23" s="26">
        <v>0</v>
      </c>
      <c r="FD23" s="26">
        <v>0</v>
      </c>
      <c r="FE23" s="26">
        <v>0</v>
      </c>
      <c r="FF23" s="26">
        <v>0</v>
      </c>
      <c r="FG23" s="26">
        <v>0</v>
      </c>
      <c r="FH23" s="26">
        <v>0</v>
      </c>
      <c r="FI23" s="26">
        <v>0</v>
      </c>
      <c r="FJ23" s="26">
        <v>0</v>
      </c>
      <c r="FK23" s="26">
        <v>0</v>
      </c>
      <c r="FL23" s="26">
        <v>0</v>
      </c>
      <c r="FM23" s="26">
        <v>0</v>
      </c>
      <c r="FN23" s="26">
        <v>0</v>
      </c>
      <c r="FO23" s="26">
        <v>0</v>
      </c>
      <c r="FP23" s="26">
        <v>0</v>
      </c>
      <c r="FQ23" s="26">
        <v>0</v>
      </c>
      <c r="FR23" s="26">
        <v>0</v>
      </c>
      <c r="FS23" s="26">
        <v>0</v>
      </c>
      <c r="FT23" s="26">
        <v>0</v>
      </c>
      <c r="FU23" s="26">
        <v>0</v>
      </c>
      <c r="FV23" s="26">
        <v>0</v>
      </c>
      <c r="FW23" s="26">
        <v>0</v>
      </c>
      <c r="FX23" s="26">
        <v>0</v>
      </c>
      <c r="FY23" s="26">
        <v>0</v>
      </c>
      <c r="FZ23" s="26">
        <v>0</v>
      </c>
      <c r="GA23" s="26">
        <v>0</v>
      </c>
      <c r="GB23" s="26">
        <v>0</v>
      </c>
      <c r="GC23" s="26">
        <v>0</v>
      </c>
      <c r="GD23" s="26">
        <v>0</v>
      </c>
      <c r="GE23" s="26">
        <v>0</v>
      </c>
      <c r="GF23" s="26">
        <v>0</v>
      </c>
      <c r="GG23" s="26">
        <v>0</v>
      </c>
      <c r="GH23" s="26">
        <v>0</v>
      </c>
      <c r="GI23" s="26">
        <v>0</v>
      </c>
      <c r="GJ23" s="26">
        <v>0</v>
      </c>
      <c r="GK23" s="26">
        <v>0</v>
      </c>
      <c r="GL23" s="26">
        <v>0</v>
      </c>
      <c r="GM23" s="26">
        <v>0</v>
      </c>
      <c r="GN23" s="26">
        <v>0</v>
      </c>
      <c r="GO23" s="26">
        <v>0</v>
      </c>
      <c r="GP23" s="26">
        <v>0</v>
      </c>
      <c r="GQ23" s="26">
        <v>0</v>
      </c>
      <c r="GR23" s="26">
        <v>0</v>
      </c>
      <c r="GS23" s="26">
        <v>0</v>
      </c>
      <c r="GT23" s="26">
        <v>0</v>
      </c>
      <c r="GU23" s="26">
        <v>0</v>
      </c>
      <c r="GV23" s="26">
        <v>0</v>
      </c>
      <c r="GW23" s="26">
        <v>0</v>
      </c>
      <c r="GX23" s="26">
        <v>0</v>
      </c>
      <c r="GY23" s="26">
        <v>0</v>
      </c>
      <c r="GZ23" s="26">
        <v>0</v>
      </c>
      <c r="HA23" s="26">
        <v>0</v>
      </c>
      <c r="HB23" s="26">
        <v>0</v>
      </c>
      <c r="HC23" s="26">
        <v>0</v>
      </c>
      <c r="HD23" s="26">
        <v>0</v>
      </c>
      <c r="HE23" s="26">
        <v>0</v>
      </c>
      <c r="HF23" s="26">
        <v>0</v>
      </c>
    </row>
    <row r="24" spans="2:214" ht="14.25">
      <c r="B24" s="362" t="s">
        <v>422</v>
      </c>
      <c r="C24" t="s">
        <v>603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6">
        <v>0</v>
      </c>
      <c r="V24" s="26">
        <v>0</v>
      </c>
      <c r="W24" s="26">
        <v>0</v>
      </c>
      <c r="X24" s="26">
        <v>0</v>
      </c>
      <c r="Y24" s="26">
        <v>0</v>
      </c>
      <c r="Z24" s="26">
        <v>0</v>
      </c>
      <c r="AA24" s="26">
        <v>0</v>
      </c>
      <c r="AB24" s="26">
        <v>0</v>
      </c>
      <c r="AC24" s="26">
        <v>0</v>
      </c>
      <c r="AD24" s="26">
        <v>0</v>
      </c>
      <c r="AE24" s="26">
        <v>0</v>
      </c>
      <c r="AF24" s="26">
        <v>0</v>
      </c>
      <c r="AG24" s="26">
        <v>0</v>
      </c>
      <c r="AH24" s="26">
        <v>0</v>
      </c>
      <c r="AI24" s="26">
        <v>0</v>
      </c>
      <c r="AJ24" s="26">
        <v>0</v>
      </c>
      <c r="AK24" s="26">
        <v>0</v>
      </c>
      <c r="AL24" s="26">
        <v>0</v>
      </c>
      <c r="AM24" s="26">
        <v>0</v>
      </c>
      <c r="AN24" s="26">
        <v>0</v>
      </c>
      <c r="AO24" s="26">
        <v>0</v>
      </c>
      <c r="AP24" s="26">
        <v>0</v>
      </c>
      <c r="AQ24" s="26">
        <v>0</v>
      </c>
      <c r="AR24" s="26">
        <v>0</v>
      </c>
      <c r="AS24" s="26">
        <v>0</v>
      </c>
      <c r="AT24" s="26">
        <v>0</v>
      </c>
      <c r="AU24" s="26">
        <v>0</v>
      </c>
      <c r="AV24" s="26">
        <v>0</v>
      </c>
      <c r="AW24" s="26">
        <v>0</v>
      </c>
      <c r="AX24" s="26">
        <v>0</v>
      </c>
      <c r="AY24" s="26">
        <v>0</v>
      </c>
      <c r="AZ24" s="26">
        <v>0</v>
      </c>
      <c r="BA24" s="26">
        <v>0</v>
      </c>
      <c r="BB24" s="26">
        <v>0</v>
      </c>
      <c r="BC24" s="26">
        <v>0</v>
      </c>
      <c r="BD24" s="26">
        <v>0</v>
      </c>
      <c r="BE24" s="26">
        <v>0</v>
      </c>
      <c r="BF24" s="26">
        <v>0</v>
      </c>
      <c r="BG24" s="26">
        <v>0</v>
      </c>
      <c r="BH24" s="26">
        <v>0</v>
      </c>
      <c r="BI24" s="26">
        <v>0</v>
      </c>
      <c r="BJ24" s="26">
        <v>0</v>
      </c>
      <c r="BK24" s="26">
        <v>0</v>
      </c>
      <c r="BL24" s="26">
        <v>0</v>
      </c>
      <c r="BM24" s="26">
        <v>0</v>
      </c>
      <c r="BN24" s="26">
        <v>0</v>
      </c>
      <c r="BO24" s="26">
        <v>0</v>
      </c>
      <c r="BP24" s="26">
        <v>0</v>
      </c>
      <c r="BQ24" s="26">
        <v>0</v>
      </c>
      <c r="BR24" s="26">
        <v>0</v>
      </c>
      <c r="BS24" s="26">
        <v>0</v>
      </c>
      <c r="BT24" s="26">
        <v>0</v>
      </c>
      <c r="BU24" s="26">
        <v>0</v>
      </c>
      <c r="BV24" s="26">
        <v>0</v>
      </c>
      <c r="BW24" s="26">
        <v>0</v>
      </c>
      <c r="BX24" s="26">
        <v>0</v>
      </c>
      <c r="BY24" s="26">
        <v>0</v>
      </c>
      <c r="BZ24" s="26">
        <v>0</v>
      </c>
      <c r="CA24" s="26">
        <v>0</v>
      </c>
      <c r="CB24" s="26">
        <v>0</v>
      </c>
      <c r="CC24" s="26">
        <v>0</v>
      </c>
      <c r="CD24" s="26">
        <v>0</v>
      </c>
      <c r="CE24" s="26">
        <v>0</v>
      </c>
      <c r="CF24" s="26">
        <v>0</v>
      </c>
      <c r="CG24" s="26">
        <v>0</v>
      </c>
      <c r="CH24" s="26">
        <v>0</v>
      </c>
      <c r="CI24" s="26">
        <v>0</v>
      </c>
      <c r="CJ24" s="26">
        <v>0</v>
      </c>
      <c r="CK24" s="26">
        <v>0</v>
      </c>
      <c r="CL24" s="26">
        <v>0</v>
      </c>
      <c r="CM24" s="26">
        <v>0</v>
      </c>
      <c r="CN24" s="26">
        <v>0</v>
      </c>
      <c r="CO24" s="26">
        <v>0</v>
      </c>
      <c r="CP24" s="26">
        <v>0</v>
      </c>
      <c r="CQ24" s="26">
        <v>0</v>
      </c>
      <c r="CR24" s="26">
        <v>0</v>
      </c>
      <c r="CS24" s="26">
        <v>0</v>
      </c>
      <c r="CT24" s="26">
        <v>0</v>
      </c>
      <c r="CU24" s="26">
        <v>0</v>
      </c>
      <c r="CV24" s="26">
        <v>0</v>
      </c>
      <c r="CW24" s="26">
        <v>0</v>
      </c>
      <c r="CX24" s="26">
        <v>0</v>
      </c>
      <c r="CY24" s="26">
        <v>0</v>
      </c>
      <c r="CZ24" s="26">
        <v>0</v>
      </c>
      <c r="DA24" s="26">
        <v>0</v>
      </c>
      <c r="DB24" s="26">
        <v>0</v>
      </c>
      <c r="DC24" s="26">
        <v>0</v>
      </c>
      <c r="DD24" s="26">
        <v>0</v>
      </c>
      <c r="DE24" s="26">
        <v>0</v>
      </c>
      <c r="DF24" s="26">
        <v>0</v>
      </c>
      <c r="DG24" s="26">
        <v>0</v>
      </c>
      <c r="DH24" s="26">
        <v>0</v>
      </c>
      <c r="DI24" s="26">
        <v>0</v>
      </c>
      <c r="DJ24" s="26">
        <v>0</v>
      </c>
      <c r="DK24" s="26">
        <v>0</v>
      </c>
      <c r="DL24" s="26">
        <v>0</v>
      </c>
      <c r="DM24" s="26">
        <v>0</v>
      </c>
      <c r="DN24" s="26">
        <v>0</v>
      </c>
      <c r="DO24" s="26">
        <v>0</v>
      </c>
      <c r="DP24" s="26">
        <v>0</v>
      </c>
      <c r="DQ24" s="26">
        <v>0</v>
      </c>
      <c r="DR24" s="26">
        <v>0</v>
      </c>
      <c r="DS24" s="26">
        <v>0</v>
      </c>
      <c r="DT24" s="26">
        <v>0</v>
      </c>
      <c r="DU24" s="26">
        <v>0</v>
      </c>
      <c r="DV24" s="26">
        <v>0</v>
      </c>
      <c r="DW24" s="26">
        <v>0</v>
      </c>
      <c r="DX24" s="26">
        <v>0</v>
      </c>
      <c r="DY24" s="26">
        <v>0</v>
      </c>
      <c r="DZ24" s="26">
        <v>0</v>
      </c>
      <c r="EA24" s="26">
        <v>0</v>
      </c>
      <c r="EB24" s="26">
        <v>0</v>
      </c>
      <c r="EC24" s="26">
        <v>0</v>
      </c>
      <c r="ED24" s="26">
        <v>0</v>
      </c>
      <c r="EE24" s="26">
        <v>0</v>
      </c>
      <c r="EF24" s="26">
        <v>0</v>
      </c>
      <c r="EG24" s="26">
        <v>0</v>
      </c>
      <c r="EH24" s="26">
        <v>0</v>
      </c>
      <c r="EI24" s="26">
        <v>0</v>
      </c>
      <c r="EJ24" s="26">
        <v>0</v>
      </c>
      <c r="EK24" s="26">
        <v>0</v>
      </c>
      <c r="EL24" s="26">
        <v>0</v>
      </c>
      <c r="EM24" s="26">
        <v>0</v>
      </c>
      <c r="EN24" s="26">
        <v>0</v>
      </c>
      <c r="EO24" s="26">
        <v>0</v>
      </c>
      <c r="EP24" s="26">
        <v>0</v>
      </c>
      <c r="EQ24" s="26">
        <v>0</v>
      </c>
      <c r="ER24" s="26">
        <v>0</v>
      </c>
      <c r="ES24" s="26">
        <v>0</v>
      </c>
      <c r="ET24" s="26">
        <v>0</v>
      </c>
      <c r="EU24" s="26">
        <v>0</v>
      </c>
      <c r="EV24" s="26">
        <v>0</v>
      </c>
      <c r="EW24" s="513">
        <v>0</v>
      </c>
      <c r="EX24" s="26">
        <v>0</v>
      </c>
      <c r="EY24" s="26">
        <v>0</v>
      </c>
      <c r="EZ24" s="26">
        <v>0</v>
      </c>
      <c r="FA24" s="26">
        <v>0</v>
      </c>
      <c r="FB24" s="26">
        <v>0</v>
      </c>
      <c r="FC24" s="26">
        <v>0</v>
      </c>
      <c r="FD24" s="26">
        <v>0</v>
      </c>
      <c r="FE24" s="26">
        <v>0</v>
      </c>
      <c r="FF24" s="26">
        <v>0</v>
      </c>
      <c r="FG24" s="26">
        <v>0</v>
      </c>
      <c r="FH24" s="26">
        <v>0</v>
      </c>
      <c r="FI24" s="26">
        <v>0</v>
      </c>
      <c r="FJ24" s="26">
        <v>0</v>
      </c>
      <c r="FK24" s="26">
        <v>0</v>
      </c>
      <c r="FL24" s="26">
        <v>0</v>
      </c>
      <c r="FM24" s="26">
        <v>0</v>
      </c>
      <c r="FN24" s="26">
        <v>0</v>
      </c>
      <c r="FO24" s="26">
        <v>0</v>
      </c>
      <c r="FP24" s="26">
        <v>0</v>
      </c>
      <c r="FQ24" s="26">
        <v>0</v>
      </c>
      <c r="FR24" s="26">
        <v>0</v>
      </c>
      <c r="FS24" s="26">
        <v>0</v>
      </c>
      <c r="FT24" s="26">
        <v>0</v>
      </c>
      <c r="FU24" s="26">
        <v>0</v>
      </c>
      <c r="FV24" s="26">
        <v>0</v>
      </c>
      <c r="FW24" s="26">
        <v>0</v>
      </c>
      <c r="FX24" s="26">
        <v>0</v>
      </c>
      <c r="FY24" s="26">
        <v>0</v>
      </c>
      <c r="FZ24" s="26">
        <v>0</v>
      </c>
      <c r="GA24" s="26">
        <v>0</v>
      </c>
      <c r="GB24" s="26">
        <v>0</v>
      </c>
      <c r="GC24" s="26">
        <v>0</v>
      </c>
      <c r="GD24" s="26">
        <v>0</v>
      </c>
      <c r="GE24" s="26">
        <v>0</v>
      </c>
      <c r="GF24" s="26">
        <v>0</v>
      </c>
      <c r="GG24" s="26">
        <v>0</v>
      </c>
      <c r="GH24" s="26">
        <v>0</v>
      </c>
      <c r="GI24" s="26">
        <v>0</v>
      </c>
      <c r="GJ24" s="26">
        <v>0</v>
      </c>
      <c r="GK24" s="26">
        <v>0</v>
      </c>
      <c r="GL24" s="26">
        <v>0</v>
      </c>
      <c r="GM24" s="26">
        <v>0</v>
      </c>
      <c r="GN24" s="26">
        <v>0</v>
      </c>
      <c r="GO24" s="26">
        <v>0</v>
      </c>
      <c r="GP24" s="26">
        <v>0</v>
      </c>
      <c r="GQ24" s="26">
        <v>0</v>
      </c>
      <c r="GR24" s="26">
        <v>0</v>
      </c>
      <c r="GS24" s="26">
        <v>0</v>
      </c>
      <c r="GT24" s="26">
        <v>0</v>
      </c>
      <c r="GU24" s="26">
        <v>0</v>
      </c>
      <c r="GV24" s="26">
        <v>0</v>
      </c>
      <c r="GW24" s="26">
        <v>0</v>
      </c>
      <c r="GX24" s="26">
        <v>0</v>
      </c>
      <c r="GY24" s="26">
        <v>0</v>
      </c>
      <c r="GZ24" s="26">
        <v>0</v>
      </c>
      <c r="HA24" s="26">
        <v>0</v>
      </c>
      <c r="HB24" s="26">
        <v>0</v>
      </c>
      <c r="HC24" s="26">
        <v>0</v>
      </c>
      <c r="HD24" s="26">
        <v>0</v>
      </c>
      <c r="HE24" s="26">
        <v>0</v>
      </c>
      <c r="HF24" s="26">
        <v>0</v>
      </c>
    </row>
    <row r="25" spans="2:214" ht="14.25">
      <c r="B25" s="363" t="s">
        <v>423</v>
      </c>
      <c r="C25" t="s">
        <v>603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6">
        <v>0</v>
      </c>
      <c r="V25" s="26">
        <v>0</v>
      </c>
      <c r="W25" s="26">
        <v>0</v>
      </c>
      <c r="X25" s="26">
        <v>0</v>
      </c>
      <c r="Y25" s="26">
        <v>0</v>
      </c>
      <c r="Z25" s="26">
        <v>0</v>
      </c>
      <c r="AA25" s="26">
        <v>0</v>
      </c>
      <c r="AB25" s="26">
        <v>0</v>
      </c>
      <c r="AC25" s="26">
        <v>0</v>
      </c>
      <c r="AD25" s="26">
        <v>0</v>
      </c>
      <c r="AE25" s="26">
        <v>0</v>
      </c>
      <c r="AF25" s="26">
        <v>0</v>
      </c>
      <c r="AG25" s="26">
        <v>0</v>
      </c>
      <c r="AH25" s="26">
        <v>0</v>
      </c>
      <c r="AI25" s="26">
        <v>0</v>
      </c>
      <c r="AJ25" s="26">
        <v>0</v>
      </c>
      <c r="AK25" s="26">
        <v>0</v>
      </c>
      <c r="AL25" s="26">
        <v>0</v>
      </c>
      <c r="AM25" s="26">
        <v>0</v>
      </c>
      <c r="AN25" s="26">
        <v>0</v>
      </c>
      <c r="AO25" s="26">
        <v>0</v>
      </c>
      <c r="AP25" s="26">
        <v>0</v>
      </c>
      <c r="AQ25" s="26">
        <v>0</v>
      </c>
      <c r="AR25" s="26">
        <v>0</v>
      </c>
      <c r="AS25" s="26">
        <v>0</v>
      </c>
      <c r="AT25" s="26">
        <v>0</v>
      </c>
      <c r="AU25" s="26">
        <v>0</v>
      </c>
      <c r="AV25" s="26">
        <v>0</v>
      </c>
      <c r="AW25" s="26">
        <v>0</v>
      </c>
      <c r="AX25" s="26">
        <v>0</v>
      </c>
      <c r="AY25" s="26">
        <v>0</v>
      </c>
      <c r="AZ25" s="26">
        <v>0</v>
      </c>
      <c r="BA25" s="26">
        <v>0</v>
      </c>
      <c r="BB25" s="26">
        <v>0</v>
      </c>
      <c r="BC25" s="26">
        <v>0</v>
      </c>
      <c r="BD25" s="26">
        <v>0</v>
      </c>
      <c r="BE25" s="26">
        <v>0</v>
      </c>
      <c r="BF25" s="26">
        <v>0</v>
      </c>
      <c r="BG25" s="26">
        <v>0</v>
      </c>
      <c r="BH25" s="26">
        <v>0</v>
      </c>
      <c r="BI25" s="26">
        <v>0</v>
      </c>
      <c r="BJ25" s="26">
        <v>0</v>
      </c>
      <c r="BK25" s="26">
        <v>0</v>
      </c>
      <c r="BL25" s="26">
        <v>0</v>
      </c>
      <c r="BM25" s="26">
        <v>0</v>
      </c>
      <c r="BN25" s="26">
        <v>0</v>
      </c>
      <c r="BO25" s="26">
        <v>0</v>
      </c>
      <c r="BP25" s="26">
        <v>0</v>
      </c>
      <c r="BQ25" s="26">
        <v>0</v>
      </c>
      <c r="BR25" s="26">
        <v>0</v>
      </c>
      <c r="BS25" s="26">
        <v>0</v>
      </c>
      <c r="BT25" s="26">
        <v>0</v>
      </c>
      <c r="BU25" s="26">
        <v>0</v>
      </c>
      <c r="BV25" s="26">
        <v>0</v>
      </c>
      <c r="BW25" s="26">
        <v>0</v>
      </c>
      <c r="BX25" s="26">
        <v>0</v>
      </c>
      <c r="BY25" s="26">
        <v>0</v>
      </c>
      <c r="BZ25" s="26">
        <v>0</v>
      </c>
      <c r="CA25" s="26">
        <v>0</v>
      </c>
      <c r="CB25" s="26">
        <v>0</v>
      </c>
      <c r="CC25" s="26">
        <v>0</v>
      </c>
      <c r="CD25" s="26">
        <v>0</v>
      </c>
      <c r="CE25" s="26">
        <v>0</v>
      </c>
      <c r="CF25" s="26">
        <v>0</v>
      </c>
      <c r="CG25" s="26">
        <v>0</v>
      </c>
      <c r="CH25" s="26">
        <v>0</v>
      </c>
      <c r="CI25" s="26">
        <v>0</v>
      </c>
      <c r="CJ25" s="26">
        <v>0</v>
      </c>
      <c r="CK25" s="26">
        <v>0</v>
      </c>
      <c r="CL25" s="26">
        <v>0</v>
      </c>
      <c r="CM25" s="26">
        <v>0</v>
      </c>
      <c r="CN25" s="26">
        <v>0</v>
      </c>
      <c r="CO25" s="26">
        <v>0</v>
      </c>
      <c r="CP25" s="26">
        <v>0</v>
      </c>
      <c r="CQ25" s="26">
        <v>0</v>
      </c>
      <c r="CR25" s="26">
        <v>0</v>
      </c>
      <c r="CS25" s="26">
        <v>0</v>
      </c>
      <c r="CT25" s="26">
        <v>0</v>
      </c>
      <c r="CU25" s="26">
        <v>0</v>
      </c>
      <c r="CV25" s="26">
        <v>0</v>
      </c>
      <c r="CW25" s="26">
        <v>0</v>
      </c>
      <c r="CX25" s="26">
        <v>0</v>
      </c>
      <c r="CY25" s="26">
        <v>0</v>
      </c>
      <c r="CZ25" s="26">
        <v>0</v>
      </c>
      <c r="DA25" s="26">
        <v>0</v>
      </c>
      <c r="DB25" s="26">
        <v>0</v>
      </c>
      <c r="DC25" s="26">
        <v>0</v>
      </c>
      <c r="DD25" s="26">
        <v>0</v>
      </c>
      <c r="DE25" s="26">
        <v>0</v>
      </c>
      <c r="DF25" s="26">
        <v>0</v>
      </c>
      <c r="DG25" s="26">
        <v>0</v>
      </c>
      <c r="DH25" s="26">
        <v>0</v>
      </c>
      <c r="DI25" s="26">
        <v>0</v>
      </c>
      <c r="DJ25" s="26">
        <v>0</v>
      </c>
      <c r="DK25" s="26">
        <v>0</v>
      </c>
      <c r="DL25" s="26">
        <v>0</v>
      </c>
      <c r="DM25" s="26">
        <v>0</v>
      </c>
      <c r="DN25" s="26">
        <v>0</v>
      </c>
      <c r="DO25" s="26">
        <v>0</v>
      </c>
      <c r="DP25" s="26">
        <v>0</v>
      </c>
      <c r="DQ25" s="26">
        <v>0</v>
      </c>
      <c r="DR25" s="26">
        <v>0</v>
      </c>
      <c r="DS25" s="26">
        <v>0</v>
      </c>
      <c r="DT25" s="26">
        <v>0</v>
      </c>
      <c r="DU25" s="26">
        <v>0</v>
      </c>
      <c r="DV25" s="26">
        <v>0</v>
      </c>
      <c r="DW25" s="26">
        <v>0</v>
      </c>
      <c r="DX25" s="26">
        <v>0</v>
      </c>
      <c r="DY25" s="26">
        <v>0</v>
      </c>
      <c r="DZ25" s="26">
        <v>0</v>
      </c>
      <c r="EA25" s="26">
        <v>0</v>
      </c>
      <c r="EB25" s="26">
        <v>0</v>
      </c>
      <c r="EC25" s="26">
        <v>0</v>
      </c>
      <c r="ED25" s="26">
        <v>0</v>
      </c>
      <c r="EE25" s="26">
        <v>0</v>
      </c>
      <c r="EF25" s="26">
        <v>0</v>
      </c>
      <c r="EG25" s="26">
        <v>0</v>
      </c>
      <c r="EH25" s="26">
        <v>0</v>
      </c>
      <c r="EI25" s="26">
        <v>0</v>
      </c>
      <c r="EJ25" s="26">
        <v>0</v>
      </c>
      <c r="EK25" s="26">
        <v>0</v>
      </c>
      <c r="EL25" s="26">
        <v>0</v>
      </c>
      <c r="EM25" s="26">
        <v>0</v>
      </c>
      <c r="EN25" s="26">
        <v>0</v>
      </c>
      <c r="EO25" s="26">
        <v>0</v>
      </c>
      <c r="EP25" s="26">
        <v>0</v>
      </c>
      <c r="EQ25" s="26">
        <v>0</v>
      </c>
      <c r="ER25" s="26">
        <v>0</v>
      </c>
      <c r="ES25" s="26">
        <v>0</v>
      </c>
      <c r="ET25" s="26">
        <v>0</v>
      </c>
      <c r="EU25" s="26">
        <v>0</v>
      </c>
      <c r="EV25" s="26">
        <v>0</v>
      </c>
      <c r="EW25" s="513">
        <v>0</v>
      </c>
      <c r="EX25" s="26">
        <v>0</v>
      </c>
      <c r="EY25" s="26">
        <v>0</v>
      </c>
      <c r="EZ25" s="26">
        <v>0</v>
      </c>
      <c r="FA25" s="26">
        <v>0</v>
      </c>
      <c r="FB25" s="26">
        <v>0</v>
      </c>
      <c r="FC25" s="26">
        <v>0</v>
      </c>
      <c r="FD25" s="26">
        <v>0</v>
      </c>
      <c r="FE25" s="26">
        <v>0</v>
      </c>
      <c r="FF25" s="26">
        <v>0</v>
      </c>
      <c r="FG25" s="26">
        <v>0</v>
      </c>
      <c r="FH25" s="26">
        <v>0</v>
      </c>
      <c r="FI25" s="26">
        <v>0</v>
      </c>
      <c r="FJ25" s="26">
        <v>0</v>
      </c>
      <c r="FK25" s="26">
        <v>0</v>
      </c>
      <c r="FL25" s="26">
        <v>0</v>
      </c>
      <c r="FM25" s="26">
        <v>0</v>
      </c>
      <c r="FN25" s="26">
        <v>0</v>
      </c>
      <c r="FO25" s="26">
        <v>0</v>
      </c>
      <c r="FP25" s="26">
        <v>0</v>
      </c>
      <c r="FQ25" s="26">
        <v>0</v>
      </c>
      <c r="FR25" s="26">
        <v>0</v>
      </c>
      <c r="FS25" s="26">
        <v>0</v>
      </c>
      <c r="FT25" s="26">
        <v>0</v>
      </c>
      <c r="FU25" s="26">
        <v>0</v>
      </c>
      <c r="FV25" s="26">
        <v>0</v>
      </c>
      <c r="FW25" s="26">
        <v>0</v>
      </c>
      <c r="FX25" s="26">
        <v>0</v>
      </c>
      <c r="FY25" s="26">
        <v>0</v>
      </c>
      <c r="FZ25" s="26">
        <v>0</v>
      </c>
      <c r="GA25" s="26">
        <v>0</v>
      </c>
      <c r="GB25" s="26">
        <v>0</v>
      </c>
      <c r="GC25" s="26">
        <v>0</v>
      </c>
      <c r="GD25" s="26">
        <v>0</v>
      </c>
      <c r="GE25" s="26">
        <v>0</v>
      </c>
      <c r="GF25" s="26">
        <v>0</v>
      </c>
      <c r="GG25" s="26">
        <v>0</v>
      </c>
      <c r="GH25" s="26">
        <v>0</v>
      </c>
      <c r="GI25" s="26">
        <v>0</v>
      </c>
      <c r="GJ25" s="26">
        <v>0</v>
      </c>
      <c r="GK25" s="26">
        <v>0</v>
      </c>
      <c r="GL25" s="26">
        <v>0</v>
      </c>
      <c r="GM25" s="26">
        <v>0</v>
      </c>
      <c r="GN25" s="26">
        <v>0</v>
      </c>
      <c r="GO25" s="26">
        <v>0</v>
      </c>
      <c r="GP25" s="26">
        <v>0</v>
      </c>
      <c r="GQ25" s="26">
        <v>0</v>
      </c>
      <c r="GR25" s="26">
        <v>0</v>
      </c>
      <c r="GS25" s="26">
        <v>0</v>
      </c>
      <c r="GT25" s="26">
        <v>0</v>
      </c>
      <c r="GU25" s="26">
        <v>0</v>
      </c>
      <c r="GV25" s="26">
        <v>0</v>
      </c>
      <c r="GW25" s="26">
        <v>0</v>
      </c>
      <c r="GX25" s="26">
        <v>0</v>
      </c>
      <c r="GY25" s="26">
        <v>0</v>
      </c>
      <c r="GZ25" s="26">
        <v>0</v>
      </c>
      <c r="HA25" s="26">
        <v>0</v>
      </c>
      <c r="HB25" s="26">
        <v>0</v>
      </c>
      <c r="HC25" s="26">
        <v>0</v>
      </c>
      <c r="HD25" s="26">
        <v>0</v>
      </c>
      <c r="HE25" s="26">
        <v>0</v>
      </c>
      <c r="HF25" s="26">
        <v>0</v>
      </c>
    </row>
    <row r="26" spans="2:214" ht="14.25">
      <c r="B26" s="363" t="s">
        <v>424</v>
      </c>
      <c r="C26" t="s">
        <v>603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6">
        <v>0</v>
      </c>
      <c r="V26" s="26">
        <v>0</v>
      </c>
      <c r="W26" s="26">
        <v>0</v>
      </c>
      <c r="X26" s="26">
        <v>0</v>
      </c>
      <c r="Y26" s="26">
        <v>0</v>
      </c>
      <c r="Z26" s="26">
        <v>0</v>
      </c>
      <c r="AA26" s="26">
        <v>0</v>
      </c>
      <c r="AB26" s="26">
        <v>0</v>
      </c>
      <c r="AC26" s="26">
        <v>0</v>
      </c>
      <c r="AD26" s="26">
        <v>0</v>
      </c>
      <c r="AE26" s="26">
        <v>0</v>
      </c>
      <c r="AF26" s="26">
        <v>0</v>
      </c>
      <c r="AG26" s="26">
        <v>0</v>
      </c>
      <c r="AH26" s="26">
        <v>0</v>
      </c>
      <c r="AI26" s="26">
        <v>0</v>
      </c>
      <c r="AJ26" s="26">
        <v>0</v>
      </c>
      <c r="AK26" s="26">
        <v>0</v>
      </c>
      <c r="AL26" s="26">
        <v>0</v>
      </c>
      <c r="AM26" s="26">
        <v>0</v>
      </c>
      <c r="AN26" s="26">
        <v>0</v>
      </c>
      <c r="AO26" s="26">
        <v>0</v>
      </c>
      <c r="AP26" s="26">
        <v>0</v>
      </c>
      <c r="AQ26" s="26">
        <v>0</v>
      </c>
      <c r="AR26" s="26">
        <v>0</v>
      </c>
      <c r="AS26" s="26">
        <v>0</v>
      </c>
      <c r="AT26" s="26">
        <v>0</v>
      </c>
      <c r="AU26" s="26">
        <v>0</v>
      </c>
      <c r="AV26" s="26">
        <v>0</v>
      </c>
      <c r="AW26" s="26">
        <v>0</v>
      </c>
      <c r="AX26" s="26">
        <v>0</v>
      </c>
      <c r="AY26" s="26">
        <v>0</v>
      </c>
      <c r="AZ26" s="26">
        <v>0</v>
      </c>
      <c r="BA26" s="26">
        <v>0</v>
      </c>
      <c r="BB26" s="26">
        <v>0</v>
      </c>
      <c r="BC26" s="26">
        <v>0</v>
      </c>
      <c r="BD26" s="26">
        <v>0</v>
      </c>
      <c r="BE26" s="26">
        <v>0</v>
      </c>
      <c r="BF26" s="26">
        <v>0</v>
      </c>
      <c r="BG26" s="26">
        <v>0</v>
      </c>
      <c r="BH26" s="26">
        <v>0</v>
      </c>
      <c r="BI26" s="26">
        <v>0</v>
      </c>
      <c r="BJ26" s="26">
        <v>0</v>
      </c>
      <c r="BK26" s="26">
        <v>0</v>
      </c>
      <c r="BL26" s="26">
        <v>0</v>
      </c>
      <c r="BM26" s="26">
        <v>0</v>
      </c>
      <c r="BN26" s="26">
        <v>0</v>
      </c>
      <c r="BO26" s="26">
        <v>0</v>
      </c>
      <c r="BP26" s="26">
        <v>0</v>
      </c>
      <c r="BQ26" s="26">
        <v>0</v>
      </c>
      <c r="BR26" s="26">
        <v>0</v>
      </c>
      <c r="BS26" s="26">
        <v>0</v>
      </c>
      <c r="BT26" s="26">
        <v>0</v>
      </c>
      <c r="BU26" s="26">
        <v>0</v>
      </c>
      <c r="BV26" s="26">
        <v>0</v>
      </c>
      <c r="BW26" s="26">
        <v>0</v>
      </c>
      <c r="BX26" s="26">
        <v>0</v>
      </c>
      <c r="BY26" s="26">
        <v>0</v>
      </c>
      <c r="BZ26" s="26">
        <v>0</v>
      </c>
      <c r="CA26" s="26">
        <v>0</v>
      </c>
      <c r="CB26" s="26">
        <v>0</v>
      </c>
      <c r="CC26" s="26">
        <v>0</v>
      </c>
      <c r="CD26" s="26">
        <v>0</v>
      </c>
      <c r="CE26" s="26">
        <v>0</v>
      </c>
      <c r="CF26" s="26">
        <v>0</v>
      </c>
      <c r="CG26" s="26">
        <v>0</v>
      </c>
      <c r="CH26" s="26">
        <v>0</v>
      </c>
      <c r="CI26" s="26">
        <v>0</v>
      </c>
      <c r="CJ26" s="26">
        <v>0</v>
      </c>
      <c r="CK26" s="26">
        <v>0</v>
      </c>
      <c r="CL26" s="26">
        <v>0</v>
      </c>
      <c r="CM26" s="26">
        <v>0</v>
      </c>
      <c r="CN26" s="26">
        <v>0</v>
      </c>
      <c r="CO26" s="26">
        <v>0</v>
      </c>
      <c r="CP26" s="26">
        <v>0</v>
      </c>
      <c r="CQ26" s="26">
        <v>0</v>
      </c>
      <c r="CR26" s="26">
        <v>0</v>
      </c>
      <c r="CS26" s="26">
        <v>0</v>
      </c>
      <c r="CT26" s="26">
        <v>0</v>
      </c>
      <c r="CU26" s="26">
        <v>0</v>
      </c>
      <c r="CV26" s="26">
        <v>0</v>
      </c>
      <c r="CW26" s="26">
        <v>0</v>
      </c>
      <c r="CX26" s="26">
        <v>0</v>
      </c>
      <c r="CY26" s="26">
        <v>0</v>
      </c>
      <c r="CZ26" s="26">
        <v>0</v>
      </c>
      <c r="DA26" s="26">
        <v>0</v>
      </c>
      <c r="DB26" s="26">
        <v>0</v>
      </c>
      <c r="DC26" s="26">
        <v>0</v>
      </c>
      <c r="DD26" s="26">
        <v>0</v>
      </c>
      <c r="DE26" s="26">
        <v>0</v>
      </c>
      <c r="DF26" s="26">
        <v>0</v>
      </c>
      <c r="DG26" s="26">
        <v>0</v>
      </c>
      <c r="DH26" s="26">
        <v>0</v>
      </c>
      <c r="DI26" s="26">
        <v>0</v>
      </c>
      <c r="DJ26" s="26">
        <v>0</v>
      </c>
      <c r="DK26" s="26">
        <v>0</v>
      </c>
      <c r="DL26" s="26">
        <v>0</v>
      </c>
      <c r="DM26" s="26">
        <v>0</v>
      </c>
      <c r="DN26" s="26">
        <v>0</v>
      </c>
      <c r="DO26" s="26">
        <v>0</v>
      </c>
      <c r="DP26" s="26">
        <v>0</v>
      </c>
      <c r="DQ26" s="26">
        <v>0</v>
      </c>
      <c r="DR26" s="26">
        <v>0</v>
      </c>
      <c r="DS26" s="26">
        <v>0</v>
      </c>
      <c r="DT26" s="26">
        <v>0</v>
      </c>
      <c r="DU26" s="26">
        <v>0</v>
      </c>
      <c r="DV26" s="26">
        <v>0</v>
      </c>
      <c r="DW26" s="26">
        <v>0</v>
      </c>
      <c r="DX26" s="26">
        <v>0</v>
      </c>
      <c r="DY26" s="26">
        <v>0</v>
      </c>
      <c r="DZ26" s="26">
        <v>0</v>
      </c>
      <c r="EA26" s="26">
        <v>0</v>
      </c>
      <c r="EB26" s="26">
        <v>0</v>
      </c>
      <c r="EC26" s="26">
        <v>0</v>
      </c>
      <c r="ED26" s="26">
        <v>0</v>
      </c>
      <c r="EE26" s="26">
        <v>0</v>
      </c>
      <c r="EF26" s="26">
        <v>0</v>
      </c>
      <c r="EG26" s="26">
        <v>0</v>
      </c>
      <c r="EH26" s="26">
        <v>0</v>
      </c>
      <c r="EI26" s="26">
        <v>0</v>
      </c>
      <c r="EJ26" s="26">
        <v>0</v>
      </c>
      <c r="EK26" s="26">
        <v>0</v>
      </c>
      <c r="EL26" s="26">
        <v>0</v>
      </c>
      <c r="EM26" s="26">
        <v>0</v>
      </c>
      <c r="EN26" s="26">
        <v>0</v>
      </c>
      <c r="EO26" s="26">
        <v>0</v>
      </c>
      <c r="EP26" s="26">
        <v>0</v>
      </c>
      <c r="EQ26" s="26">
        <v>0</v>
      </c>
      <c r="ER26" s="26">
        <v>0</v>
      </c>
      <c r="ES26" s="26">
        <v>0</v>
      </c>
      <c r="ET26" s="26">
        <v>0</v>
      </c>
      <c r="EU26" s="26">
        <v>0</v>
      </c>
      <c r="EV26" s="26">
        <v>0</v>
      </c>
      <c r="EW26" s="513">
        <v>0</v>
      </c>
      <c r="EX26" s="26">
        <v>0</v>
      </c>
      <c r="EY26" s="26">
        <v>0</v>
      </c>
      <c r="EZ26" s="26">
        <v>0</v>
      </c>
      <c r="FA26" s="26">
        <v>0</v>
      </c>
      <c r="FB26" s="26">
        <v>0</v>
      </c>
      <c r="FC26" s="26">
        <v>0</v>
      </c>
      <c r="FD26" s="26">
        <v>0</v>
      </c>
      <c r="FE26" s="26">
        <v>0</v>
      </c>
      <c r="FF26" s="26">
        <v>0</v>
      </c>
      <c r="FG26" s="26">
        <v>0</v>
      </c>
      <c r="FH26" s="26">
        <v>0</v>
      </c>
      <c r="FI26" s="26">
        <v>0</v>
      </c>
      <c r="FJ26" s="26">
        <v>0</v>
      </c>
      <c r="FK26" s="26">
        <v>0</v>
      </c>
      <c r="FL26" s="26">
        <v>0</v>
      </c>
      <c r="FM26" s="26">
        <v>0</v>
      </c>
      <c r="FN26" s="26">
        <v>0</v>
      </c>
      <c r="FO26" s="26">
        <v>0</v>
      </c>
      <c r="FP26" s="26">
        <v>0</v>
      </c>
      <c r="FQ26" s="26">
        <v>0</v>
      </c>
      <c r="FR26" s="26">
        <v>0</v>
      </c>
      <c r="FS26" s="26">
        <v>0</v>
      </c>
      <c r="FT26" s="26">
        <v>0</v>
      </c>
      <c r="FU26" s="26">
        <v>0</v>
      </c>
      <c r="FV26" s="26">
        <v>0</v>
      </c>
      <c r="FW26" s="26">
        <v>0</v>
      </c>
      <c r="FX26" s="26">
        <v>0</v>
      </c>
      <c r="FY26" s="26">
        <v>0</v>
      </c>
      <c r="FZ26" s="26">
        <v>0</v>
      </c>
      <c r="GA26" s="26">
        <v>0</v>
      </c>
      <c r="GB26" s="26">
        <v>0</v>
      </c>
      <c r="GC26" s="26">
        <v>0</v>
      </c>
      <c r="GD26" s="26">
        <v>0</v>
      </c>
      <c r="GE26" s="26">
        <v>0</v>
      </c>
      <c r="GF26" s="26">
        <v>0</v>
      </c>
      <c r="GG26" s="26">
        <v>0</v>
      </c>
      <c r="GH26" s="26">
        <v>0</v>
      </c>
      <c r="GI26" s="26">
        <v>0</v>
      </c>
      <c r="GJ26" s="26">
        <v>0</v>
      </c>
      <c r="GK26" s="26">
        <v>0</v>
      </c>
      <c r="GL26" s="26">
        <v>0</v>
      </c>
      <c r="GM26" s="26">
        <v>0</v>
      </c>
      <c r="GN26" s="26">
        <v>0</v>
      </c>
      <c r="GO26" s="26">
        <v>0</v>
      </c>
      <c r="GP26" s="26">
        <v>0</v>
      </c>
      <c r="GQ26" s="26">
        <v>0</v>
      </c>
      <c r="GR26" s="26">
        <v>0</v>
      </c>
      <c r="GS26" s="26">
        <v>0</v>
      </c>
      <c r="GT26" s="26">
        <v>0</v>
      </c>
      <c r="GU26" s="26">
        <v>0</v>
      </c>
      <c r="GV26" s="26">
        <v>0</v>
      </c>
      <c r="GW26" s="26">
        <v>0</v>
      </c>
      <c r="GX26" s="26">
        <v>0</v>
      </c>
      <c r="GY26" s="26">
        <v>0</v>
      </c>
      <c r="GZ26" s="26">
        <v>0</v>
      </c>
      <c r="HA26" s="26">
        <v>0</v>
      </c>
      <c r="HB26" s="26">
        <v>0</v>
      </c>
      <c r="HC26" s="26">
        <v>0</v>
      </c>
      <c r="HD26" s="26">
        <v>0</v>
      </c>
      <c r="HE26" s="26">
        <v>0</v>
      </c>
      <c r="HF26" s="26">
        <v>0</v>
      </c>
    </row>
    <row r="27" spans="2:214" ht="14.25">
      <c r="B27" s="362" t="s">
        <v>425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6">
        <v>0</v>
      </c>
      <c r="V27" s="26">
        <v>0</v>
      </c>
      <c r="W27" s="26">
        <v>0</v>
      </c>
      <c r="X27" s="26">
        <v>0</v>
      </c>
      <c r="Y27" s="26">
        <v>0</v>
      </c>
      <c r="Z27" s="26">
        <v>0</v>
      </c>
      <c r="AA27" s="26">
        <v>0</v>
      </c>
      <c r="AB27" s="26">
        <v>0</v>
      </c>
      <c r="AC27" s="26">
        <v>0</v>
      </c>
      <c r="AD27" s="26">
        <v>0</v>
      </c>
      <c r="AE27" s="26">
        <v>0</v>
      </c>
      <c r="AF27" s="26">
        <v>0</v>
      </c>
      <c r="AG27" s="26">
        <v>0</v>
      </c>
      <c r="AH27" s="26">
        <v>0</v>
      </c>
      <c r="AI27" s="26">
        <v>0</v>
      </c>
      <c r="AJ27" s="26">
        <v>0</v>
      </c>
      <c r="AK27" s="26">
        <v>0</v>
      </c>
      <c r="AL27" s="26">
        <v>0</v>
      </c>
      <c r="AM27" s="26">
        <v>0</v>
      </c>
      <c r="AN27" s="26">
        <v>0</v>
      </c>
      <c r="AO27" s="26">
        <v>0</v>
      </c>
      <c r="AP27" s="26">
        <v>0</v>
      </c>
      <c r="AQ27" s="26">
        <v>0</v>
      </c>
      <c r="AR27" s="26">
        <v>0</v>
      </c>
      <c r="AS27" s="26">
        <v>0</v>
      </c>
      <c r="AT27" s="26">
        <v>0</v>
      </c>
      <c r="AU27" s="26">
        <v>0</v>
      </c>
      <c r="AV27" s="26">
        <v>0</v>
      </c>
      <c r="AW27" s="26">
        <v>0</v>
      </c>
      <c r="AX27" s="26">
        <v>0</v>
      </c>
      <c r="AY27" s="26">
        <v>0</v>
      </c>
      <c r="AZ27" s="26">
        <v>0</v>
      </c>
      <c r="BA27" s="26">
        <v>0</v>
      </c>
      <c r="BB27" s="26">
        <v>0</v>
      </c>
      <c r="BC27" s="26">
        <v>0</v>
      </c>
      <c r="BD27" s="26">
        <v>0</v>
      </c>
      <c r="BE27" s="26">
        <v>0</v>
      </c>
      <c r="BF27" s="26">
        <v>0</v>
      </c>
      <c r="BG27" s="26">
        <v>0</v>
      </c>
      <c r="BH27" s="26">
        <v>0</v>
      </c>
      <c r="BI27" s="26">
        <v>0</v>
      </c>
      <c r="BJ27" s="26">
        <v>0</v>
      </c>
      <c r="BK27" s="26">
        <v>0</v>
      </c>
      <c r="BL27" s="26">
        <v>0</v>
      </c>
      <c r="BM27" s="26">
        <v>0</v>
      </c>
      <c r="BN27" s="26">
        <v>0</v>
      </c>
      <c r="BO27" s="26">
        <v>0</v>
      </c>
      <c r="BP27" s="26">
        <v>0</v>
      </c>
      <c r="BQ27" s="26">
        <v>0</v>
      </c>
      <c r="BR27" s="26">
        <v>0</v>
      </c>
      <c r="BS27" s="26">
        <v>0</v>
      </c>
      <c r="BT27" s="26">
        <v>0</v>
      </c>
      <c r="BU27" s="26">
        <v>0</v>
      </c>
      <c r="BV27" s="26">
        <v>0</v>
      </c>
      <c r="BW27" s="26">
        <v>0</v>
      </c>
      <c r="BX27" s="26">
        <v>0</v>
      </c>
      <c r="BY27" s="26">
        <v>0</v>
      </c>
      <c r="BZ27" s="26">
        <v>0</v>
      </c>
      <c r="CA27" s="26">
        <v>0</v>
      </c>
      <c r="CB27" s="26">
        <v>0</v>
      </c>
      <c r="CC27" s="26">
        <v>0</v>
      </c>
      <c r="CD27" s="26">
        <v>0</v>
      </c>
      <c r="CE27" s="26">
        <v>0</v>
      </c>
      <c r="CF27" s="26">
        <v>0</v>
      </c>
      <c r="CG27" s="26">
        <v>0</v>
      </c>
      <c r="CH27" s="26">
        <v>0</v>
      </c>
      <c r="CI27" s="26">
        <v>0</v>
      </c>
      <c r="CJ27" s="26">
        <v>0</v>
      </c>
      <c r="CK27" s="26">
        <v>0</v>
      </c>
      <c r="CL27" s="26">
        <v>0</v>
      </c>
      <c r="CM27" s="26">
        <v>0</v>
      </c>
      <c r="CN27" s="26">
        <v>0</v>
      </c>
      <c r="CO27" s="26">
        <v>0</v>
      </c>
      <c r="CP27" s="26">
        <v>0</v>
      </c>
      <c r="CQ27" s="26">
        <v>0</v>
      </c>
      <c r="CR27" s="26">
        <v>0</v>
      </c>
      <c r="CS27" s="26">
        <v>0</v>
      </c>
      <c r="CT27" s="26">
        <v>0</v>
      </c>
      <c r="CU27" s="26">
        <v>0</v>
      </c>
      <c r="CV27" s="26">
        <v>0</v>
      </c>
      <c r="CW27" s="26">
        <v>0</v>
      </c>
      <c r="CX27" s="26">
        <v>0</v>
      </c>
      <c r="CY27" s="26">
        <v>0</v>
      </c>
      <c r="CZ27" s="26">
        <v>0</v>
      </c>
      <c r="DA27" s="26">
        <v>0</v>
      </c>
      <c r="DB27" s="26">
        <v>0</v>
      </c>
      <c r="DC27" s="26">
        <v>0</v>
      </c>
      <c r="DD27" s="26">
        <v>0</v>
      </c>
      <c r="DE27" s="26">
        <v>0</v>
      </c>
      <c r="DF27" s="26">
        <v>0</v>
      </c>
      <c r="DG27" s="26">
        <v>0</v>
      </c>
      <c r="DH27" s="26">
        <v>0</v>
      </c>
      <c r="DI27" s="26">
        <v>0</v>
      </c>
      <c r="DJ27" s="26">
        <v>0</v>
      </c>
      <c r="DK27" s="26">
        <v>0</v>
      </c>
      <c r="DL27" s="26">
        <v>0</v>
      </c>
      <c r="DM27" s="26">
        <v>0</v>
      </c>
      <c r="DN27" s="26">
        <v>0</v>
      </c>
      <c r="DO27" s="26">
        <v>0</v>
      </c>
      <c r="DP27" s="26">
        <v>0</v>
      </c>
      <c r="DQ27" s="26">
        <v>0</v>
      </c>
      <c r="DR27" s="26">
        <v>0</v>
      </c>
      <c r="DS27" s="26">
        <v>0</v>
      </c>
      <c r="DT27" s="26">
        <v>0</v>
      </c>
      <c r="DU27" s="26">
        <v>0</v>
      </c>
      <c r="DV27" s="26">
        <v>0</v>
      </c>
      <c r="DW27" s="26">
        <v>0</v>
      </c>
      <c r="DX27" s="26">
        <v>0</v>
      </c>
      <c r="DY27" s="26">
        <v>0</v>
      </c>
      <c r="DZ27" s="26">
        <v>0</v>
      </c>
      <c r="EA27" s="26">
        <v>0</v>
      </c>
      <c r="EB27" s="26">
        <v>0</v>
      </c>
      <c r="EC27" s="26">
        <v>0</v>
      </c>
      <c r="ED27" s="26">
        <v>0</v>
      </c>
      <c r="EE27" s="26">
        <v>0</v>
      </c>
      <c r="EF27" s="26">
        <v>0</v>
      </c>
      <c r="EG27" s="26">
        <v>0</v>
      </c>
      <c r="EH27" s="26">
        <v>0</v>
      </c>
      <c r="EI27" s="26">
        <v>0</v>
      </c>
      <c r="EJ27" s="26">
        <v>0</v>
      </c>
      <c r="EK27" s="26">
        <v>0</v>
      </c>
      <c r="EL27" s="26">
        <v>0</v>
      </c>
      <c r="EM27" s="26">
        <v>0</v>
      </c>
      <c r="EN27" s="26">
        <v>0</v>
      </c>
      <c r="EO27" s="26">
        <v>0</v>
      </c>
      <c r="EP27" s="26">
        <v>0</v>
      </c>
      <c r="EQ27" s="26">
        <v>0</v>
      </c>
      <c r="ER27" s="26">
        <v>0</v>
      </c>
      <c r="ES27" s="26">
        <v>0</v>
      </c>
      <c r="ET27" s="26">
        <v>0</v>
      </c>
      <c r="EU27" s="26">
        <v>0</v>
      </c>
      <c r="EV27" s="26">
        <v>0</v>
      </c>
      <c r="EW27" s="513">
        <v>0</v>
      </c>
      <c r="EX27" s="26">
        <v>0</v>
      </c>
      <c r="EY27" s="26">
        <v>0</v>
      </c>
      <c r="EZ27" s="26">
        <v>0</v>
      </c>
      <c r="FA27" s="26">
        <v>0</v>
      </c>
      <c r="FB27" s="26">
        <v>0</v>
      </c>
      <c r="FC27" s="26">
        <v>0</v>
      </c>
      <c r="FD27" s="26">
        <v>0</v>
      </c>
      <c r="FE27" s="26">
        <v>0</v>
      </c>
      <c r="FF27" s="26">
        <v>0</v>
      </c>
      <c r="FG27" s="26">
        <v>0</v>
      </c>
      <c r="FH27" s="26">
        <v>0</v>
      </c>
      <c r="FI27" s="26">
        <v>0</v>
      </c>
      <c r="FJ27" s="26">
        <v>0</v>
      </c>
      <c r="FK27" s="26">
        <v>0</v>
      </c>
      <c r="FL27" s="26">
        <v>0</v>
      </c>
      <c r="FM27" s="26">
        <v>0</v>
      </c>
      <c r="FN27" s="26">
        <v>0</v>
      </c>
      <c r="FO27" s="26">
        <v>0</v>
      </c>
      <c r="FP27" s="26">
        <v>0</v>
      </c>
      <c r="FQ27" s="26">
        <v>0</v>
      </c>
      <c r="FR27" s="26">
        <v>0</v>
      </c>
      <c r="FS27" s="26">
        <v>0</v>
      </c>
      <c r="FT27" s="26">
        <v>0</v>
      </c>
      <c r="FU27" s="26">
        <v>0</v>
      </c>
      <c r="FV27" s="26">
        <v>0</v>
      </c>
      <c r="FW27" s="26">
        <v>0</v>
      </c>
      <c r="FX27" s="26">
        <v>0</v>
      </c>
      <c r="FY27" s="26">
        <v>0</v>
      </c>
      <c r="FZ27" s="26">
        <v>0</v>
      </c>
      <c r="GA27" s="26">
        <v>0</v>
      </c>
      <c r="GB27" s="26">
        <v>0</v>
      </c>
      <c r="GC27" s="26">
        <v>0</v>
      </c>
      <c r="GD27" s="26">
        <v>0</v>
      </c>
      <c r="GE27" s="26">
        <v>0</v>
      </c>
      <c r="GF27" s="26">
        <v>0</v>
      </c>
      <c r="GG27" s="26">
        <v>0</v>
      </c>
      <c r="GH27" s="26">
        <v>0</v>
      </c>
      <c r="GI27" s="26">
        <v>0</v>
      </c>
      <c r="GJ27" s="26">
        <v>0</v>
      </c>
      <c r="GK27" s="26">
        <v>0</v>
      </c>
      <c r="GL27" s="26">
        <v>0</v>
      </c>
      <c r="GM27" s="26">
        <v>0</v>
      </c>
      <c r="GN27" s="26">
        <v>0</v>
      </c>
      <c r="GO27" s="26">
        <v>0</v>
      </c>
      <c r="GP27" s="26">
        <v>0</v>
      </c>
      <c r="GQ27" s="26">
        <v>0</v>
      </c>
      <c r="GR27" s="26">
        <v>0</v>
      </c>
      <c r="GS27" s="26">
        <v>0</v>
      </c>
      <c r="GT27" s="26">
        <v>0</v>
      </c>
      <c r="GU27" s="26">
        <v>0</v>
      </c>
      <c r="GV27" s="26">
        <v>0</v>
      </c>
      <c r="GW27" s="26">
        <v>0</v>
      </c>
      <c r="GX27" s="26">
        <v>0</v>
      </c>
      <c r="GY27" s="26">
        <v>0</v>
      </c>
      <c r="GZ27" s="26">
        <v>0</v>
      </c>
      <c r="HA27" s="26">
        <v>0</v>
      </c>
      <c r="HB27" s="26">
        <v>0</v>
      </c>
      <c r="HC27" s="26">
        <v>0</v>
      </c>
      <c r="HD27" s="26">
        <v>0</v>
      </c>
      <c r="HE27" s="26">
        <v>0</v>
      </c>
      <c r="HF27" s="26">
        <v>0</v>
      </c>
    </row>
    <row r="28" spans="2:214" ht="14.25">
      <c r="B28" s="362" t="s">
        <v>426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6">
        <v>0</v>
      </c>
      <c r="V28" s="26">
        <v>0</v>
      </c>
      <c r="W28" s="26">
        <v>0</v>
      </c>
      <c r="X28" s="26">
        <v>0</v>
      </c>
      <c r="Y28" s="26">
        <v>0</v>
      </c>
      <c r="Z28" s="26">
        <v>0</v>
      </c>
      <c r="AA28" s="26">
        <v>0</v>
      </c>
      <c r="AB28" s="26">
        <v>0</v>
      </c>
      <c r="AC28" s="26">
        <v>0</v>
      </c>
      <c r="AD28" s="26">
        <v>0</v>
      </c>
      <c r="AE28" s="26">
        <v>0</v>
      </c>
      <c r="AF28" s="26">
        <v>0</v>
      </c>
      <c r="AG28" s="26">
        <v>0</v>
      </c>
      <c r="AH28" s="26">
        <v>0</v>
      </c>
      <c r="AI28" s="26">
        <v>0</v>
      </c>
      <c r="AJ28" s="26">
        <v>0</v>
      </c>
      <c r="AK28" s="26">
        <v>0</v>
      </c>
      <c r="AL28" s="26">
        <v>0</v>
      </c>
      <c r="AM28" s="26">
        <v>0</v>
      </c>
      <c r="AN28" s="26">
        <v>0</v>
      </c>
      <c r="AO28" s="26">
        <v>0</v>
      </c>
      <c r="AP28" s="26">
        <v>0</v>
      </c>
      <c r="AQ28" s="26">
        <v>0</v>
      </c>
      <c r="AR28" s="26">
        <v>0</v>
      </c>
      <c r="AS28" s="26">
        <v>0</v>
      </c>
      <c r="AT28" s="26">
        <v>0</v>
      </c>
      <c r="AU28" s="26">
        <v>0</v>
      </c>
      <c r="AV28" s="26">
        <v>0</v>
      </c>
      <c r="AW28" s="26">
        <v>0</v>
      </c>
      <c r="AX28" s="26">
        <v>0</v>
      </c>
      <c r="AY28" s="26">
        <v>0</v>
      </c>
      <c r="AZ28" s="26">
        <v>0</v>
      </c>
      <c r="BA28" s="26">
        <v>0</v>
      </c>
      <c r="BB28" s="26">
        <v>0</v>
      </c>
      <c r="BC28" s="26">
        <v>0</v>
      </c>
      <c r="BD28" s="26">
        <v>0</v>
      </c>
      <c r="BE28" s="26">
        <v>0</v>
      </c>
      <c r="BF28" s="26">
        <v>0</v>
      </c>
      <c r="BG28" s="26">
        <v>0</v>
      </c>
      <c r="BH28" s="26">
        <v>0</v>
      </c>
      <c r="BI28" s="26">
        <v>0</v>
      </c>
      <c r="BJ28" s="26">
        <v>0</v>
      </c>
      <c r="BK28" s="26">
        <v>0</v>
      </c>
      <c r="BL28" s="26">
        <v>0</v>
      </c>
      <c r="BM28" s="26">
        <v>0</v>
      </c>
      <c r="BN28" s="26">
        <v>0</v>
      </c>
      <c r="BO28" s="26">
        <v>0</v>
      </c>
      <c r="BP28" s="26">
        <v>0</v>
      </c>
      <c r="BQ28" s="26">
        <v>0</v>
      </c>
      <c r="BR28" s="26">
        <v>0</v>
      </c>
      <c r="BS28" s="26">
        <v>0</v>
      </c>
      <c r="BT28" s="26">
        <v>0</v>
      </c>
      <c r="BU28" s="26">
        <v>0</v>
      </c>
      <c r="BV28" s="26">
        <v>0</v>
      </c>
      <c r="BW28" s="26">
        <v>0</v>
      </c>
      <c r="BX28" s="26">
        <v>0</v>
      </c>
      <c r="BY28" s="26">
        <v>0</v>
      </c>
      <c r="BZ28" s="26">
        <v>0</v>
      </c>
      <c r="CA28" s="26">
        <v>0</v>
      </c>
      <c r="CB28" s="26">
        <v>0</v>
      </c>
      <c r="CC28" s="26">
        <v>0</v>
      </c>
      <c r="CD28" s="26">
        <v>0</v>
      </c>
      <c r="CE28" s="26">
        <v>0</v>
      </c>
      <c r="CF28" s="26">
        <v>0</v>
      </c>
      <c r="CG28" s="26">
        <v>0</v>
      </c>
      <c r="CH28" s="26">
        <v>0</v>
      </c>
      <c r="CI28" s="26">
        <v>0</v>
      </c>
      <c r="CJ28" s="26">
        <v>0</v>
      </c>
      <c r="CK28" s="26">
        <v>0</v>
      </c>
      <c r="CL28" s="26">
        <v>0</v>
      </c>
      <c r="CM28" s="26">
        <v>0</v>
      </c>
      <c r="CN28" s="26">
        <v>0</v>
      </c>
      <c r="CO28" s="26">
        <v>0</v>
      </c>
      <c r="CP28" s="26">
        <v>0</v>
      </c>
      <c r="CQ28" s="26">
        <v>0</v>
      </c>
      <c r="CR28" s="26">
        <v>0</v>
      </c>
      <c r="CS28" s="26">
        <v>0</v>
      </c>
      <c r="CT28" s="26">
        <v>0</v>
      </c>
      <c r="CU28" s="26">
        <v>0</v>
      </c>
      <c r="CV28" s="26">
        <v>0</v>
      </c>
      <c r="CW28" s="26">
        <v>0</v>
      </c>
      <c r="CX28" s="26">
        <v>0</v>
      </c>
      <c r="CY28" s="26">
        <v>0</v>
      </c>
      <c r="CZ28" s="26">
        <v>0</v>
      </c>
      <c r="DA28" s="26">
        <v>0</v>
      </c>
      <c r="DB28" s="26">
        <v>0</v>
      </c>
      <c r="DC28" s="26">
        <v>0</v>
      </c>
      <c r="DD28" s="26">
        <v>0</v>
      </c>
      <c r="DE28" s="26">
        <v>0</v>
      </c>
      <c r="DF28" s="26">
        <v>0</v>
      </c>
      <c r="DG28" s="26">
        <v>0</v>
      </c>
      <c r="DH28" s="26">
        <v>0</v>
      </c>
      <c r="DI28" s="26">
        <v>0</v>
      </c>
      <c r="DJ28" s="26">
        <v>0</v>
      </c>
      <c r="DK28" s="26">
        <v>0</v>
      </c>
      <c r="DL28" s="26">
        <v>0</v>
      </c>
      <c r="DM28" s="26">
        <v>0</v>
      </c>
      <c r="DN28" s="26">
        <v>0</v>
      </c>
      <c r="DO28" s="26">
        <v>0</v>
      </c>
      <c r="DP28" s="26">
        <v>0</v>
      </c>
      <c r="DQ28" s="26">
        <v>0</v>
      </c>
      <c r="DR28" s="26">
        <v>0</v>
      </c>
      <c r="DS28" s="26">
        <v>0</v>
      </c>
      <c r="DT28" s="26">
        <v>0</v>
      </c>
      <c r="DU28" s="26">
        <v>0</v>
      </c>
      <c r="DV28" s="26">
        <v>0</v>
      </c>
      <c r="DW28" s="26">
        <v>0</v>
      </c>
      <c r="DX28" s="26">
        <v>0</v>
      </c>
      <c r="DY28" s="26">
        <v>0</v>
      </c>
      <c r="DZ28" s="26">
        <v>0</v>
      </c>
      <c r="EA28" s="26">
        <v>0</v>
      </c>
      <c r="EB28" s="26">
        <v>0</v>
      </c>
      <c r="EC28" s="26">
        <v>0</v>
      </c>
      <c r="ED28" s="26">
        <v>0</v>
      </c>
      <c r="EE28" s="26">
        <v>0</v>
      </c>
      <c r="EF28" s="26">
        <v>0</v>
      </c>
      <c r="EG28" s="26">
        <v>0</v>
      </c>
      <c r="EH28" s="26">
        <v>0</v>
      </c>
      <c r="EI28" s="26">
        <v>0</v>
      </c>
      <c r="EJ28" s="26">
        <v>0</v>
      </c>
      <c r="EK28" s="26">
        <v>0</v>
      </c>
      <c r="EL28" s="26">
        <v>0</v>
      </c>
      <c r="EM28" s="26">
        <v>0</v>
      </c>
      <c r="EN28" s="26">
        <v>0</v>
      </c>
      <c r="EO28" s="26">
        <v>0</v>
      </c>
      <c r="EP28" s="26">
        <v>0</v>
      </c>
      <c r="EQ28" s="26">
        <v>0</v>
      </c>
      <c r="ER28" s="26">
        <v>0</v>
      </c>
      <c r="ES28" s="26">
        <v>0</v>
      </c>
      <c r="ET28" s="26">
        <v>0</v>
      </c>
      <c r="EU28" s="26">
        <v>0</v>
      </c>
      <c r="EV28" s="26">
        <v>0</v>
      </c>
      <c r="EW28" s="513">
        <v>0</v>
      </c>
      <c r="EX28" s="26">
        <v>0</v>
      </c>
      <c r="EY28" s="26">
        <v>0</v>
      </c>
      <c r="EZ28" s="26">
        <v>0</v>
      </c>
      <c r="FA28" s="26">
        <v>0</v>
      </c>
      <c r="FB28" s="26">
        <v>0</v>
      </c>
      <c r="FC28" s="26">
        <v>0</v>
      </c>
      <c r="FD28" s="26">
        <v>0</v>
      </c>
      <c r="FE28" s="26">
        <v>0</v>
      </c>
      <c r="FF28" s="26">
        <v>0</v>
      </c>
      <c r="FG28" s="26">
        <v>0</v>
      </c>
      <c r="FH28" s="26">
        <v>0</v>
      </c>
      <c r="FI28" s="26">
        <v>0</v>
      </c>
      <c r="FJ28" s="26">
        <v>0</v>
      </c>
      <c r="FK28" s="26">
        <v>0</v>
      </c>
      <c r="FL28" s="26">
        <v>0</v>
      </c>
      <c r="FM28" s="26">
        <v>0</v>
      </c>
      <c r="FN28" s="26">
        <v>0</v>
      </c>
      <c r="FO28" s="26">
        <v>0</v>
      </c>
      <c r="FP28" s="26">
        <v>0</v>
      </c>
      <c r="FQ28" s="26">
        <v>0</v>
      </c>
      <c r="FR28" s="26">
        <v>0</v>
      </c>
      <c r="FS28" s="26">
        <v>0</v>
      </c>
      <c r="FT28" s="26">
        <v>0</v>
      </c>
      <c r="FU28" s="26">
        <v>0</v>
      </c>
      <c r="FV28" s="26">
        <v>0</v>
      </c>
      <c r="FW28" s="26">
        <v>0</v>
      </c>
      <c r="FX28" s="26">
        <v>0</v>
      </c>
      <c r="FY28" s="26">
        <v>0</v>
      </c>
      <c r="FZ28" s="26">
        <v>0</v>
      </c>
      <c r="GA28" s="26">
        <v>0</v>
      </c>
      <c r="GB28" s="26">
        <v>0</v>
      </c>
      <c r="GC28" s="26">
        <v>0</v>
      </c>
      <c r="GD28" s="26">
        <v>0</v>
      </c>
      <c r="GE28" s="26">
        <v>0</v>
      </c>
      <c r="GF28" s="26">
        <v>0</v>
      </c>
      <c r="GG28" s="26">
        <v>0</v>
      </c>
      <c r="GH28" s="26">
        <v>0</v>
      </c>
      <c r="GI28" s="26">
        <v>0</v>
      </c>
      <c r="GJ28" s="26">
        <v>0</v>
      </c>
      <c r="GK28" s="26">
        <v>0</v>
      </c>
      <c r="GL28" s="26">
        <v>0</v>
      </c>
      <c r="GM28" s="26">
        <v>0</v>
      </c>
      <c r="GN28" s="26">
        <v>0</v>
      </c>
      <c r="GO28" s="26">
        <v>0</v>
      </c>
      <c r="GP28" s="26">
        <v>0</v>
      </c>
      <c r="GQ28" s="26">
        <v>0</v>
      </c>
      <c r="GR28" s="26">
        <v>0</v>
      </c>
      <c r="GS28" s="26">
        <v>0</v>
      </c>
      <c r="GT28" s="26">
        <v>0</v>
      </c>
      <c r="GU28" s="26">
        <v>0</v>
      </c>
      <c r="GV28" s="26">
        <v>0</v>
      </c>
      <c r="GW28" s="26">
        <v>0</v>
      </c>
      <c r="GX28" s="26">
        <v>0</v>
      </c>
      <c r="GY28" s="26">
        <v>0</v>
      </c>
      <c r="GZ28" s="26">
        <v>0</v>
      </c>
      <c r="HA28" s="26">
        <v>0</v>
      </c>
      <c r="HB28" s="26">
        <v>0</v>
      </c>
      <c r="HC28" s="26">
        <v>0</v>
      </c>
      <c r="HD28" s="26">
        <v>0</v>
      </c>
      <c r="HE28" s="26">
        <v>0</v>
      </c>
      <c r="HF28" s="26">
        <v>0</v>
      </c>
    </row>
    <row r="29" spans="2:214" ht="14.25">
      <c r="B29" s="362" t="s">
        <v>427</v>
      </c>
      <c r="D29" s="26">
        <f>晤桥现金流表!D71</f>
        <v>0</v>
      </c>
      <c r="E29" s="26">
        <f>晤桥现金流表!E71</f>
        <v>0</v>
      </c>
      <c r="F29" s="26">
        <f>晤桥现金流表!F71</f>
        <v>0</v>
      </c>
      <c r="G29" s="26">
        <f>晤桥现金流表!G71</f>
        <v>0</v>
      </c>
      <c r="H29" s="26">
        <f>晤桥现金流表!H71</f>
        <v>0</v>
      </c>
      <c r="I29" s="26">
        <f ca="1">晤桥现金流表!I71</f>
        <v>0</v>
      </c>
      <c r="J29" s="26">
        <f>晤桥现金流表!J71</f>
        <v>0</v>
      </c>
      <c r="K29" s="26">
        <f>晤桥现金流表!K71</f>
        <v>0</v>
      </c>
      <c r="L29" s="26">
        <f>晤桥现金流表!L71</f>
        <v>0</v>
      </c>
      <c r="M29" s="26">
        <f>晤桥现金流表!M71</f>
        <v>0</v>
      </c>
      <c r="N29" s="26">
        <f>晤桥现金流表!N71</f>
        <v>0</v>
      </c>
      <c r="O29" s="26">
        <f>晤桥现金流表!O71</f>
        <v>0</v>
      </c>
      <c r="P29" s="26">
        <f>晤桥现金流表!P71</f>
        <v>0</v>
      </c>
      <c r="Q29" s="26">
        <f>晤桥现金流表!Q71</f>
        <v>0</v>
      </c>
      <c r="R29" s="26">
        <f>晤桥现金流表!R71</f>
        <v>0</v>
      </c>
      <c r="S29" s="26">
        <f>晤桥现金流表!S71</f>
        <v>0</v>
      </c>
      <c r="T29" s="26">
        <f>晤桥现金流表!T71</f>
        <v>0</v>
      </c>
      <c r="U29" s="26">
        <f ca="1">晤桥现金流表!U71</f>
        <v>0</v>
      </c>
      <c r="V29" s="26">
        <f>晤桥现金流表!V71</f>
        <v>0</v>
      </c>
      <c r="W29" s="26">
        <f>晤桥现金流表!W71</f>
        <v>0</v>
      </c>
      <c r="X29" s="26">
        <f>晤桥现金流表!X71</f>
        <v>0</v>
      </c>
      <c r="Y29" s="26">
        <f>晤桥现金流表!Y71</f>
        <v>0</v>
      </c>
      <c r="Z29" s="26">
        <f>晤桥现金流表!Z71</f>
        <v>0</v>
      </c>
      <c r="AA29" s="26">
        <f>晤桥现金流表!AA71</f>
        <v>0</v>
      </c>
      <c r="AB29" s="26">
        <f>晤桥现金流表!AB71</f>
        <v>0</v>
      </c>
      <c r="AC29" s="26">
        <f>晤桥现金流表!AC71</f>
        <v>0</v>
      </c>
      <c r="AD29" s="26">
        <f>晤桥现金流表!AD71</f>
        <v>0</v>
      </c>
      <c r="AE29" s="26">
        <f>晤桥现金流表!AE71</f>
        <v>0</v>
      </c>
      <c r="AF29" s="26">
        <f>晤桥现金流表!AF71</f>
        <v>0</v>
      </c>
      <c r="AG29" s="26">
        <f ca="1">晤桥现金流表!AG71</f>
        <v>0</v>
      </c>
      <c r="AH29" s="26">
        <f>晤桥现金流表!AH71</f>
        <v>0</v>
      </c>
      <c r="AI29" s="26">
        <f>晤桥现金流表!AI71</f>
        <v>0</v>
      </c>
      <c r="AJ29" s="26">
        <f>晤桥现金流表!AJ71</f>
        <v>0</v>
      </c>
      <c r="AK29" s="26">
        <f>晤桥现金流表!AK71</f>
        <v>0</v>
      </c>
      <c r="AL29" s="26">
        <f>晤桥现金流表!AL71</f>
        <v>0</v>
      </c>
      <c r="AM29" s="26">
        <f>晤桥现金流表!AM71</f>
        <v>0</v>
      </c>
      <c r="AN29" s="26">
        <f>晤桥现金流表!AN71</f>
        <v>0</v>
      </c>
      <c r="AO29" s="26">
        <f>晤桥现金流表!AO71</f>
        <v>0</v>
      </c>
      <c r="AP29" s="26">
        <f>晤桥现金流表!AP71</f>
        <v>0</v>
      </c>
      <c r="AQ29" s="26">
        <f>晤桥现金流表!AQ71</f>
        <v>0</v>
      </c>
      <c r="AR29" s="26">
        <f>晤桥现金流表!AR71</f>
        <v>0</v>
      </c>
      <c r="AS29" s="26">
        <f ca="1">晤桥现金流表!AS71</f>
        <v>0</v>
      </c>
      <c r="AT29" s="26">
        <f>晤桥现金流表!AT71</f>
        <v>0</v>
      </c>
      <c r="AU29" s="26">
        <f>晤桥现金流表!AU71</f>
        <v>0</v>
      </c>
      <c r="AV29" s="26">
        <f>晤桥现金流表!AV71</f>
        <v>0</v>
      </c>
      <c r="AW29" s="26">
        <f>晤桥现金流表!AW71</f>
        <v>0</v>
      </c>
      <c r="AX29" s="26">
        <f>晤桥现金流表!AX71</f>
        <v>0</v>
      </c>
      <c r="AY29" s="26">
        <f>晤桥现金流表!AY71</f>
        <v>0</v>
      </c>
      <c r="AZ29" s="26">
        <f>晤桥现金流表!AZ71</f>
        <v>0</v>
      </c>
      <c r="BA29" s="26">
        <f>晤桥现金流表!BA71</f>
        <v>0</v>
      </c>
      <c r="BB29" s="26">
        <f>晤桥现金流表!BB71</f>
        <v>0</v>
      </c>
      <c r="BC29" s="26">
        <f>晤桥现金流表!BC71</f>
        <v>0</v>
      </c>
      <c r="BD29" s="26">
        <f>晤桥现金流表!BD71</f>
        <v>0</v>
      </c>
      <c r="BE29" s="26">
        <f ca="1">晤桥现金流表!BE71</f>
        <v>0</v>
      </c>
      <c r="BF29" s="26">
        <f>晤桥现金流表!BF71</f>
        <v>0</v>
      </c>
      <c r="BG29" s="26">
        <f>晤桥现金流表!BG71</f>
        <v>0</v>
      </c>
      <c r="BH29" s="26">
        <f>晤桥现金流表!BH71</f>
        <v>0</v>
      </c>
      <c r="BI29" s="26">
        <f>晤桥现金流表!BI71</f>
        <v>0</v>
      </c>
      <c r="BJ29" s="26">
        <f>晤桥现金流表!BJ71</f>
        <v>0</v>
      </c>
      <c r="BK29" s="26">
        <f>晤桥现金流表!BK71</f>
        <v>0</v>
      </c>
      <c r="BL29" s="26">
        <f>晤桥现金流表!BL71</f>
        <v>0</v>
      </c>
      <c r="BM29" s="26">
        <f>晤桥现金流表!BM71</f>
        <v>0</v>
      </c>
      <c r="BN29" s="26">
        <f>晤桥现金流表!BN71</f>
        <v>0</v>
      </c>
      <c r="BO29" s="26">
        <f>晤桥现金流表!BO71</f>
        <v>0</v>
      </c>
      <c r="BP29" s="26">
        <f>晤桥现金流表!BP71</f>
        <v>0</v>
      </c>
      <c r="BQ29" s="26">
        <f ca="1">晤桥现金流表!BQ71</f>
        <v>0</v>
      </c>
      <c r="BR29" s="26">
        <f>晤桥现金流表!BR71</f>
        <v>0</v>
      </c>
      <c r="BS29" s="26">
        <f>晤桥现金流表!BS71</f>
        <v>0</v>
      </c>
      <c r="BT29" s="26">
        <f>晤桥现金流表!BT71</f>
        <v>0</v>
      </c>
      <c r="BU29" s="26">
        <f>晤桥现金流表!BU71</f>
        <v>0</v>
      </c>
      <c r="BV29" s="26">
        <f>晤桥现金流表!BV71</f>
        <v>0</v>
      </c>
      <c r="BW29" s="26">
        <f>晤桥现金流表!BW71</f>
        <v>0</v>
      </c>
      <c r="BX29" s="26">
        <f>晤桥现金流表!BX71</f>
        <v>0</v>
      </c>
      <c r="BY29" s="26">
        <f>晤桥现金流表!BY71</f>
        <v>0</v>
      </c>
      <c r="BZ29" s="26">
        <f>晤桥现金流表!BZ71</f>
        <v>0</v>
      </c>
      <c r="CA29" s="26">
        <f>晤桥现金流表!CA71</f>
        <v>0</v>
      </c>
      <c r="CB29" s="26">
        <f>晤桥现金流表!CB71</f>
        <v>0</v>
      </c>
      <c r="CC29" s="26">
        <f ca="1">晤桥现金流表!CC71</f>
        <v>0</v>
      </c>
      <c r="CD29" s="26">
        <f>晤桥现金流表!CD71</f>
        <v>0</v>
      </c>
      <c r="CE29" s="26">
        <f>晤桥现金流表!CE71</f>
        <v>0</v>
      </c>
      <c r="CF29" s="26">
        <f>晤桥现金流表!CF71</f>
        <v>0</v>
      </c>
      <c r="CG29" s="26">
        <f>晤桥现金流表!CG71</f>
        <v>0</v>
      </c>
      <c r="CH29" s="26">
        <f>晤桥现金流表!CH71</f>
        <v>0</v>
      </c>
      <c r="CI29" s="26">
        <f>晤桥现金流表!CI71</f>
        <v>0</v>
      </c>
      <c r="CJ29" s="26">
        <f>晤桥现金流表!CJ71</f>
        <v>0</v>
      </c>
      <c r="CK29" s="26">
        <f>晤桥现金流表!CK71</f>
        <v>0</v>
      </c>
      <c r="CL29" s="26">
        <f>晤桥现金流表!CL71</f>
        <v>0</v>
      </c>
      <c r="CM29" s="26">
        <f>晤桥现金流表!CM71</f>
        <v>0</v>
      </c>
      <c r="CN29" s="26">
        <f>晤桥现金流表!CN71</f>
        <v>0</v>
      </c>
      <c r="CO29" s="26">
        <f ca="1">晤桥现金流表!CO71</f>
        <v>0</v>
      </c>
      <c r="CP29" s="26">
        <f>晤桥现金流表!CP71</f>
        <v>0</v>
      </c>
      <c r="CQ29" s="26">
        <f>晤桥现金流表!CQ71</f>
        <v>0</v>
      </c>
      <c r="CR29" s="26">
        <f>晤桥现金流表!CR71</f>
        <v>0</v>
      </c>
      <c r="CS29" s="26">
        <f>晤桥现金流表!CS71</f>
        <v>0</v>
      </c>
      <c r="CT29" s="26">
        <f>晤桥现金流表!CT71</f>
        <v>0</v>
      </c>
      <c r="CU29" s="26">
        <f>晤桥现金流表!CU71</f>
        <v>0</v>
      </c>
      <c r="CV29" s="26">
        <f>晤桥现金流表!CV71</f>
        <v>0</v>
      </c>
      <c r="CW29" s="26">
        <f>晤桥现金流表!CW71</f>
        <v>0</v>
      </c>
      <c r="CX29" s="26">
        <f>晤桥现金流表!CX71</f>
        <v>0</v>
      </c>
      <c r="CY29" s="26">
        <f>晤桥现金流表!CY71</f>
        <v>0</v>
      </c>
      <c r="CZ29" s="26">
        <f>晤桥现金流表!CZ71</f>
        <v>0</v>
      </c>
      <c r="DA29" s="26">
        <f ca="1">晤桥现金流表!DA71</f>
        <v>0</v>
      </c>
      <c r="DB29" s="26">
        <f>晤桥现金流表!DB71</f>
        <v>0</v>
      </c>
      <c r="DC29" s="26">
        <f>晤桥现金流表!DC71</f>
        <v>0</v>
      </c>
      <c r="DD29" s="26">
        <f>晤桥现金流表!DD71</f>
        <v>0</v>
      </c>
      <c r="DE29" s="26">
        <f>晤桥现金流表!DE71</f>
        <v>0</v>
      </c>
      <c r="DF29" s="26">
        <f>晤桥现金流表!DF71</f>
        <v>0</v>
      </c>
      <c r="DG29" s="26">
        <f>晤桥现金流表!DG71</f>
        <v>0</v>
      </c>
      <c r="DH29" s="26">
        <f>晤桥现金流表!DH71</f>
        <v>0</v>
      </c>
      <c r="DI29" s="26">
        <f>晤桥现金流表!DI71</f>
        <v>0</v>
      </c>
      <c r="DJ29" s="26">
        <f>晤桥现金流表!DJ71</f>
        <v>0</v>
      </c>
      <c r="DK29" s="26">
        <f>晤桥现金流表!DK71</f>
        <v>0</v>
      </c>
      <c r="DL29" s="26">
        <f>晤桥现金流表!DL71</f>
        <v>0</v>
      </c>
      <c r="DM29" s="26">
        <f ca="1">晤桥现金流表!DM71</f>
        <v>0</v>
      </c>
      <c r="DN29" s="26">
        <f>晤桥现金流表!DN71</f>
        <v>0</v>
      </c>
      <c r="DO29" s="26">
        <f>晤桥现金流表!DO71</f>
        <v>0</v>
      </c>
      <c r="DP29" s="26">
        <f>晤桥现金流表!DP71</f>
        <v>0</v>
      </c>
      <c r="DQ29" s="26">
        <f>晤桥现金流表!DQ71</f>
        <v>0</v>
      </c>
      <c r="DR29" s="26">
        <f>晤桥现金流表!DR71</f>
        <v>0</v>
      </c>
      <c r="DS29" s="26">
        <f>晤桥现金流表!DS71</f>
        <v>0</v>
      </c>
      <c r="DT29" s="26">
        <f>晤桥现金流表!DT71</f>
        <v>0</v>
      </c>
      <c r="DU29" s="26">
        <f>晤桥现金流表!DU71</f>
        <v>0</v>
      </c>
      <c r="DV29" s="26">
        <f>晤桥现金流表!DV71</f>
        <v>0</v>
      </c>
      <c r="DW29" s="26">
        <f>晤桥现金流表!DW71</f>
        <v>0</v>
      </c>
      <c r="DX29" s="26">
        <f>晤桥现金流表!DX71</f>
        <v>0</v>
      </c>
      <c r="DY29" s="26">
        <f ca="1">晤桥现金流表!DY71</f>
        <v>0</v>
      </c>
      <c r="DZ29" s="26">
        <f>晤桥现金流表!DZ71</f>
        <v>0</v>
      </c>
      <c r="EA29" s="26">
        <f>晤桥现金流表!EA71</f>
        <v>0</v>
      </c>
      <c r="EB29" s="26">
        <f>晤桥现金流表!EB71</f>
        <v>0</v>
      </c>
      <c r="EC29" s="26">
        <f>晤桥现金流表!EC71</f>
        <v>0</v>
      </c>
      <c r="ED29" s="26">
        <f>晤桥现金流表!ED71</f>
        <v>0</v>
      </c>
      <c r="EE29" s="26">
        <f>晤桥现金流表!EE71</f>
        <v>0</v>
      </c>
      <c r="EF29" s="26">
        <f>晤桥现金流表!EF71</f>
        <v>0</v>
      </c>
      <c r="EG29" s="26">
        <f>晤桥现金流表!EG71</f>
        <v>0</v>
      </c>
      <c r="EH29" s="26">
        <f>晤桥现金流表!EH71</f>
        <v>0</v>
      </c>
      <c r="EI29" s="26">
        <f>晤桥现金流表!EI71</f>
        <v>0</v>
      </c>
      <c r="EJ29" s="26">
        <f>晤桥现金流表!EJ71</f>
        <v>0</v>
      </c>
      <c r="EK29" s="26">
        <f ca="1">晤桥现金流表!EK71</f>
        <v>0</v>
      </c>
      <c r="EL29" s="26">
        <f>晤桥现金流表!EL71</f>
        <v>0</v>
      </c>
      <c r="EM29" s="26">
        <f>晤桥现金流表!EM71</f>
        <v>0</v>
      </c>
      <c r="EN29" s="26">
        <f>晤桥现金流表!EN71</f>
        <v>0</v>
      </c>
      <c r="EO29" s="26">
        <f>晤桥现金流表!EO71</f>
        <v>0</v>
      </c>
      <c r="EP29" s="26">
        <f>晤桥现金流表!EP71</f>
        <v>0</v>
      </c>
      <c r="EQ29" s="26">
        <f>晤桥现金流表!EQ71</f>
        <v>0</v>
      </c>
      <c r="ER29" s="26">
        <f>晤桥现金流表!ER71</f>
        <v>0</v>
      </c>
      <c r="ES29" s="26">
        <f>晤桥现金流表!ES71</f>
        <v>0</v>
      </c>
      <c r="ET29" s="26">
        <f>晤桥现金流表!ET71</f>
        <v>0</v>
      </c>
      <c r="EU29" s="26">
        <f>晤桥现金流表!EU71</f>
        <v>0</v>
      </c>
      <c r="EV29" s="26">
        <f>晤桥现金流表!EV71</f>
        <v>0</v>
      </c>
      <c r="EW29" s="513">
        <f ca="1">晤桥现金流表!EW71</f>
        <v>0</v>
      </c>
      <c r="EX29" s="26">
        <f>晤桥现金流表!EX71</f>
        <v>0</v>
      </c>
      <c r="EY29" s="26">
        <f>晤桥现金流表!EY71</f>
        <v>0</v>
      </c>
      <c r="EZ29" s="26">
        <f>晤桥现金流表!EZ71</f>
        <v>0</v>
      </c>
      <c r="FA29" s="26">
        <f>晤桥现金流表!FA71</f>
        <v>0</v>
      </c>
      <c r="FB29" s="26">
        <f>晤桥现金流表!FB71</f>
        <v>0</v>
      </c>
      <c r="FC29" s="26">
        <f>晤桥现金流表!FC71</f>
        <v>0</v>
      </c>
      <c r="FD29" s="26">
        <f>晤桥现金流表!FD71</f>
        <v>0</v>
      </c>
      <c r="FE29" s="26">
        <f>晤桥现金流表!FE71</f>
        <v>0</v>
      </c>
      <c r="FF29" s="26">
        <f>晤桥现金流表!FF71</f>
        <v>0</v>
      </c>
      <c r="FG29" s="26">
        <f>晤桥现金流表!FG71</f>
        <v>0</v>
      </c>
      <c r="FH29" s="26">
        <f>晤桥现金流表!FH71</f>
        <v>0</v>
      </c>
      <c r="FI29" s="26">
        <f>晤桥现金流表!FI71</f>
        <v>0</v>
      </c>
      <c r="FJ29" s="26">
        <f>晤桥现金流表!FJ71</f>
        <v>0</v>
      </c>
      <c r="FK29" s="26">
        <f>晤桥现金流表!FK71</f>
        <v>0</v>
      </c>
      <c r="FL29" s="26">
        <f>晤桥现金流表!FL71</f>
        <v>0</v>
      </c>
      <c r="FM29" s="26">
        <f>晤桥现金流表!FM71</f>
        <v>0</v>
      </c>
      <c r="FN29" s="26">
        <f>晤桥现金流表!FN71</f>
        <v>0</v>
      </c>
      <c r="FO29" s="26">
        <f>晤桥现金流表!FO71</f>
        <v>0</v>
      </c>
      <c r="FP29" s="26">
        <f>晤桥现金流表!FP71</f>
        <v>0</v>
      </c>
      <c r="FQ29" s="26">
        <f>晤桥现金流表!FQ71</f>
        <v>0</v>
      </c>
      <c r="FR29" s="26">
        <f>晤桥现金流表!FR71</f>
        <v>0</v>
      </c>
      <c r="FS29" s="26">
        <f>晤桥现金流表!FS71</f>
        <v>0</v>
      </c>
      <c r="FT29" s="26">
        <f>晤桥现金流表!FT71</f>
        <v>0</v>
      </c>
      <c r="FU29" s="26">
        <f>晤桥现金流表!FU71</f>
        <v>0</v>
      </c>
      <c r="FV29" s="26">
        <f>晤桥现金流表!FV71</f>
        <v>0</v>
      </c>
      <c r="FW29" s="26">
        <f>晤桥现金流表!FW71</f>
        <v>0</v>
      </c>
      <c r="FX29" s="26">
        <f>晤桥现金流表!FX71</f>
        <v>0</v>
      </c>
      <c r="FY29" s="26">
        <f>晤桥现金流表!FY71</f>
        <v>0</v>
      </c>
      <c r="FZ29" s="26">
        <f>晤桥现金流表!FZ71</f>
        <v>0</v>
      </c>
      <c r="GA29" s="26">
        <f>晤桥现金流表!GA71</f>
        <v>0</v>
      </c>
      <c r="GB29" s="26">
        <f>晤桥现金流表!GB71</f>
        <v>0</v>
      </c>
      <c r="GC29" s="26">
        <f>晤桥现金流表!GC71</f>
        <v>0</v>
      </c>
      <c r="GD29" s="26">
        <f>晤桥现金流表!GD71</f>
        <v>0</v>
      </c>
      <c r="GE29" s="26">
        <f>晤桥现金流表!GE71</f>
        <v>0</v>
      </c>
      <c r="GF29" s="26">
        <f>晤桥现金流表!GF71</f>
        <v>0</v>
      </c>
      <c r="GG29" s="26">
        <f>晤桥现金流表!GG71</f>
        <v>0</v>
      </c>
      <c r="GH29" s="26">
        <f>晤桥现金流表!GH71</f>
        <v>0</v>
      </c>
      <c r="GI29" s="26">
        <f>晤桥现金流表!GI71</f>
        <v>0</v>
      </c>
      <c r="GJ29" s="26">
        <f>晤桥现金流表!GJ71</f>
        <v>0</v>
      </c>
      <c r="GK29" s="26">
        <f>晤桥现金流表!GK71</f>
        <v>0</v>
      </c>
      <c r="GL29" s="26">
        <f>晤桥现金流表!GL71</f>
        <v>0</v>
      </c>
      <c r="GM29" s="26">
        <f>晤桥现金流表!GM71</f>
        <v>0</v>
      </c>
      <c r="GN29" s="26">
        <f>晤桥现金流表!GN71</f>
        <v>0</v>
      </c>
      <c r="GO29" s="26">
        <f>晤桥现金流表!GO71</f>
        <v>0</v>
      </c>
      <c r="GP29" s="26">
        <f>晤桥现金流表!GP71</f>
        <v>0</v>
      </c>
      <c r="GQ29" s="26">
        <f>晤桥现金流表!GQ71</f>
        <v>0</v>
      </c>
      <c r="GR29" s="26">
        <f>晤桥现金流表!GR71</f>
        <v>0</v>
      </c>
      <c r="GS29" s="26">
        <f>晤桥现金流表!GS71</f>
        <v>0</v>
      </c>
      <c r="GT29" s="26">
        <f>晤桥现金流表!GT71</f>
        <v>0</v>
      </c>
      <c r="GU29" s="26">
        <f>晤桥现金流表!GU71</f>
        <v>0</v>
      </c>
      <c r="GV29" s="26">
        <f>晤桥现金流表!GV71</f>
        <v>0</v>
      </c>
      <c r="GW29" s="26">
        <f>晤桥现金流表!GW71</f>
        <v>0</v>
      </c>
      <c r="GX29" s="26">
        <f>晤桥现金流表!GX71</f>
        <v>0</v>
      </c>
      <c r="GY29" s="26">
        <f>晤桥现金流表!GY71</f>
        <v>0</v>
      </c>
      <c r="GZ29" s="26">
        <f>晤桥现金流表!GZ71</f>
        <v>0</v>
      </c>
      <c r="HA29" s="26">
        <f>晤桥现金流表!HA71</f>
        <v>0</v>
      </c>
      <c r="HB29" s="26">
        <f>晤桥现金流表!HB71</f>
        <v>0</v>
      </c>
      <c r="HC29" s="26">
        <f>晤桥现金流表!HC71</f>
        <v>0</v>
      </c>
      <c r="HD29" s="26">
        <f>晤桥现金流表!HD71</f>
        <v>0</v>
      </c>
      <c r="HE29" s="26">
        <f>晤桥现金流表!HE71</f>
        <v>0</v>
      </c>
      <c r="HF29" s="26">
        <f>晤桥现金流表!HF71</f>
        <v>0</v>
      </c>
    </row>
    <row r="30" spans="2:214" ht="14.25">
      <c r="B30" s="362" t="s">
        <v>428</v>
      </c>
      <c r="D30" s="26">
        <f ca="1">'Capital Structure'!E46</f>
        <v>0</v>
      </c>
      <c r="E30" s="26">
        <f ca="1">'Capital Structure'!F46</f>
        <v>0</v>
      </c>
      <c r="F30" s="26">
        <f ca="1">'Capital Structure'!G46</f>
        <v>0</v>
      </c>
      <c r="G30" s="26">
        <f ca="1">'Capital Structure'!H46</f>
        <v>0</v>
      </c>
      <c r="H30" s="26">
        <f ca="1">'Capital Structure'!I46</f>
        <v>0</v>
      </c>
      <c r="I30" s="26">
        <f ca="1">'Capital Structure'!J46</f>
        <v>0</v>
      </c>
      <c r="J30" s="26">
        <f ca="1">'Capital Structure'!K46</f>
        <v>0</v>
      </c>
      <c r="K30" s="26">
        <f ca="1">'Capital Structure'!L46</f>
        <v>0</v>
      </c>
      <c r="L30" s="26">
        <f ca="1">'Capital Structure'!M46</f>
        <v>0</v>
      </c>
      <c r="M30" s="26">
        <f ca="1">'Capital Structure'!N46</f>
        <v>0</v>
      </c>
      <c r="N30" s="26">
        <f ca="1">'Capital Structure'!O46</f>
        <v>0</v>
      </c>
      <c r="O30" s="26">
        <f ca="1">'Capital Structure'!P46</f>
        <v>0</v>
      </c>
      <c r="P30" s="26">
        <f ca="1">'Capital Structure'!Q46</f>
        <v>0</v>
      </c>
      <c r="Q30" s="26">
        <f ca="1">'Capital Structure'!R46</f>
        <v>0</v>
      </c>
      <c r="R30" s="26">
        <f ca="1">'Capital Structure'!S46</f>
        <v>0</v>
      </c>
      <c r="S30" s="26">
        <f ca="1">'Capital Structure'!T46</f>
        <v>0</v>
      </c>
      <c r="T30" s="26">
        <f ca="1">'Capital Structure'!U46</f>
        <v>0</v>
      </c>
      <c r="U30" s="26">
        <f ca="1">'Capital Structure'!V46</f>
        <v>0</v>
      </c>
      <c r="V30" s="26">
        <f ca="1">'Capital Structure'!W46</f>
        <v>0</v>
      </c>
      <c r="W30" s="26">
        <f ca="1">'Capital Structure'!X46</f>
        <v>0</v>
      </c>
      <c r="X30" s="26">
        <f ca="1">'Capital Structure'!Y46</f>
        <v>0</v>
      </c>
      <c r="Y30" s="26">
        <f ca="1">'Capital Structure'!Z46</f>
        <v>0</v>
      </c>
      <c r="Z30" s="26">
        <f ca="1">'Capital Structure'!AA46</f>
        <v>0</v>
      </c>
      <c r="AA30" s="26">
        <f ca="1">'Capital Structure'!AB46</f>
        <v>0</v>
      </c>
      <c r="AB30" s="26">
        <f ca="1">'Capital Structure'!AC46</f>
        <v>0</v>
      </c>
      <c r="AC30" s="26">
        <f ca="1">'Capital Structure'!AD46</f>
        <v>0</v>
      </c>
      <c r="AD30" s="26">
        <f ca="1">'Capital Structure'!AE46</f>
        <v>0</v>
      </c>
      <c r="AE30" s="26">
        <f ca="1">'Capital Structure'!AF46</f>
        <v>0</v>
      </c>
      <c r="AF30" s="26">
        <f ca="1">'Capital Structure'!AG46</f>
        <v>0</v>
      </c>
      <c r="AG30" s="26">
        <f ca="1">'Capital Structure'!AH46</f>
        <v>0</v>
      </c>
      <c r="AH30" s="26">
        <f ca="1">'Capital Structure'!AI46</f>
        <v>0</v>
      </c>
      <c r="AI30" s="26">
        <f ca="1">'Capital Structure'!AJ46</f>
        <v>0</v>
      </c>
      <c r="AJ30" s="26">
        <f ca="1">'Capital Structure'!AK46</f>
        <v>0</v>
      </c>
      <c r="AK30" s="26">
        <f ca="1">'Capital Structure'!AL46</f>
        <v>0</v>
      </c>
      <c r="AL30" s="26">
        <f ca="1">'Capital Structure'!AM46</f>
        <v>0</v>
      </c>
      <c r="AM30" s="26">
        <f ca="1">'Capital Structure'!AN46</f>
        <v>0</v>
      </c>
      <c r="AN30" s="26">
        <f ca="1">'Capital Structure'!AO46</f>
        <v>0</v>
      </c>
      <c r="AO30" s="26">
        <f ca="1">'Capital Structure'!AP46</f>
        <v>0</v>
      </c>
      <c r="AP30" s="26">
        <f ca="1">'Capital Structure'!AQ46</f>
        <v>0</v>
      </c>
      <c r="AQ30" s="26">
        <f ca="1">'Capital Structure'!AR46</f>
        <v>0</v>
      </c>
      <c r="AR30" s="26">
        <f ca="1">'Capital Structure'!AS46</f>
        <v>0</v>
      </c>
      <c r="AS30" s="26">
        <f ca="1">'Capital Structure'!AT46</f>
        <v>0</v>
      </c>
      <c r="AT30" s="26">
        <f ca="1">'Capital Structure'!AU46</f>
        <v>0</v>
      </c>
      <c r="AU30" s="26">
        <f ca="1">'Capital Structure'!AV46</f>
        <v>0</v>
      </c>
      <c r="AV30" s="26">
        <f ca="1">'Capital Structure'!AW46</f>
        <v>0</v>
      </c>
      <c r="AW30" s="26">
        <f ca="1">'Capital Structure'!AX46</f>
        <v>0</v>
      </c>
      <c r="AX30" s="26">
        <f ca="1">'Capital Structure'!AY46</f>
        <v>0</v>
      </c>
      <c r="AY30" s="26">
        <f ca="1">'Capital Structure'!AZ46</f>
        <v>0</v>
      </c>
      <c r="AZ30" s="26">
        <f ca="1">'Capital Structure'!BA46</f>
        <v>0</v>
      </c>
      <c r="BA30" s="26">
        <f ca="1">'Capital Structure'!BB46</f>
        <v>0</v>
      </c>
      <c r="BB30" s="26">
        <f ca="1">'Capital Structure'!BC46</f>
        <v>0</v>
      </c>
      <c r="BC30" s="26">
        <f ca="1">'Capital Structure'!BD46</f>
        <v>0</v>
      </c>
      <c r="BD30" s="26">
        <f ca="1">'Capital Structure'!BE46</f>
        <v>0</v>
      </c>
      <c r="BE30" s="26">
        <f ca="1">'Capital Structure'!BF46</f>
        <v>0</v>
      </c>
      <c r="BF30" s="26">
        <f ca="1">'Capital Structure'!BG46</f>
        <v>0</v>
      </c>
      <c r="BG30" s="26">
        <f ca="1">'Capital Structure'!BH46</f>
        <v>0</v>
      </c>
      <c r="BH30" s="26">
        <f ca="1">'Capital Structure'!BI46</f>
        <v>0</v>
      </c>
      <c r="BI30" s="26">
        <f ca="1">'Capital Structure'!BJ46</f>
        <v>0</v>
      </c>
      <c r="BJ30" s="26">
        <f ca="1">'Capital Structure'!BK46</f>
        <v>0</v>
      </c>
      <c r="BK30" s="26">
        <f ca="1">'Capital Structure'!BL46</f>
        <v>0</v>
      </c>
      <c r="BL30" s="26">
        <f ca="1">'Capital Structure'!BM46</f>
        <v>0</v>
      </c>
      <c r="BM30" s="26">
        <f ca="1">'Capital Structure'!BN46</f>
        <v>0</v>
      </c>
      <c r="BN30" s="26">
        <f ca="1">'Capital Structure'!BO46</f>
        <v>0</v>
      </c>
      <c r="BO30" s="26">
        <f ca="1">'Capital Structure'!BP46</f>
        <v>0</v>
      </c>
      <c r="BP30" s="26">
        <f ca="1">'Capital Structure'!BQ46</f>
        <v>0</v>
      </c>
      <c r="BQ30" s="26">
        <f ca="1">'Capital Structure'!BR46</f>
        <v>0</v>
      </c>
      <c r="BR30" s="26">
        <f ca="1">'Capital Structure'!BS46</f>
        <v>0</v>
      </c>
      <c r="BS30" s="26">
        <f ca="1">'Capital Structure'!BT46</f>
        <v>0</v>
      </c>
      <c r="BT30" s="26">
        <f ca="1">'Capital Structure'!BU46</f>
        <v>0</v>
      </c>
      <c r="BU30" s="26">
        <f ca="1">'Capital Structure'!BV46</f>
        <v>0</v>
      </c>
      <c r="BV30" s="26">
        <f ca="1">'Capital Structure'!BW46</f>
        <v>0</v>
      </c>
      <c r="BW30" s="26">
        <f ca="1">'Capital Structure'!BX46</f>
        <v>0</v>
      </c>
      <c r="BX30" s="26">
        <f ca="1">'Capital Structure'!BY46</f>
        <v>0</v>
      </c>
      <c r="BY30" s="26">
        <f ca="1">'Capital Structure'!BZ46</f>
        <v>0</v>
      </c>
      <c r="BZ30" s="26">
        <f ca="1">'Capital Structure'!CA46</f>
        <v>0</v>
      </c>
      <c r="CA30" s="26">
        <f ca="1">'Capital Structure'!CB46</f>
        <v>72161291.97497502</v>
      </c>
      <c r="CB30" s="26">
        <f ca="1">'Capital Structure'!CC46</f>
        <v>232884.50321324795</v>
      </c>
      <c r="CC30" s="26">
        <f ca="1">'Capital Structure'!CD46</f>
        <v>93337906.086587623</v>
      </c>
      <c r="CD30" s="26">
        <f ca="1">'Capital Structure'!CE46</f>
        <v>0</v>
      </c>
      <c r="CE30" s="26">
        <f ca="1">'Capital Structure'!CF46</f>
        <v>0</v>
      </c>
      <c r="CF30" s="26">
        <f ca="1">'Capital Structure'!CG46</f>
        <v>0</v>
      </c>
      <c r="CG30" s="26">
        <f ca="1">'Capital Structure'!CH46</f>
        <v>0</v>
      </c>
      <c r="CH30" s="26">
        <f ca="1">'Capital Structure'!CI46</f>
        <v>0</v>
      </c>
      <c r="CI30" s="26">
        <f ca="1">'Capital Structure'!CJ46</f>
        <v>0</v>
      </c>
      <c r="CJ30" s="26">
        <f ca="1">'Capital Structure'!CK46</f>
        <v>0</v>
      </c>
      <c r="CK30" s="26">
        <f ca="1">'Capital Structure'!CL46</f>
        <v>0</v>
      </c>
      <c r="CL30" s="26">
        <f ca="1">'Capital Structure'!CM46</f>
        <v>0</v>
      </c>
      <c r="CM30" s="26">
        <f ca="1">'Capital Structure'!CN46</f>
        <v>0</v>
      </c>
      <c r="CN30" s="26">
        <f ca="1">'Capital Structure'!CO46</f>
        <v>0</v>
      </c>
      <c r="CO30" s="26">
        <f ca="1">'Capital Structure'!CP46</f>
        <v>0</v>
      </c>
      <c r="CP30" s="26">
        <f ca="1">'Capital Structure'!CQ46</f>
        <v>0</v>
      </c>
      <c r="CQ30" s="26">
        <f ca="1">'Capital Structure'!CR46</f>
        <v>0</v>
      </c>
      <c r="CR30" s="26">
        <f ca="1">'Capital Structure'!CS46</f>
        <v>0</v>
      </c>
      <c r="CS30" s="26">
        <f ca="1">'Capital Structure'!CT46</f>
        <v>0</v>
      </c>
      <c r="CT30" s="26">
        <f ca="1">'Capital Structure'!CU46</f>
        <v>0</v>
      </c>
      <c r="CU30" s="26">
        <f ca="1">'Capital Structure'!CV46</f>
        <v>0</v>
      </c>
      <c r="CV30" s="26">
        <f ca="1">'Capital Structure'!CW46</f>
        <v>0</v>
      </c>
      <c r="CW30" s="26">
        <f ca="1">'Capital Structure'!CX46</f>
        <v>0</v>
      </c>
      <c r="CX30" s="26">
        <f ca="1">'Capital Structure'!CY46</f>
        <v>0</v>
      </c>
      <c r="CY30" s="26">
        <f ca="1">'Capital Structure'!CZ46</f>
        <v>0</v>
      </c>
      <c r="CZ30" s="26">
        <f ca="1">'Capital Structure'!DA46</f>
        <v>0</v>
      </c>
      <c r="DA30" s="26">
        <f ca="1">'Capital Structure'!DB46</f>
        <v>0</v>
      </c>
      <c r="DB30" s="26">
        <f ca="1">'Capital Structure'!DC46</f>
        <v>0</v>
      </c>
      <c r="DC30" s="26">
        <f ca="1">'Capital Structure'!DD46</f>
        <v>0</v>
      </c>
      <c r="DD30" s="26">
        <f ca="1">'Capital Structure'!DE46</f>
        <v>0</v>
      </c>
      <c r="DE30" s="26">
        <f ca="1">'Capital Structure'!DF46</f>
        <v>0</v>
      </c>
      <c r="DF30" s="26">
        <f ca="1">'Capital Structure'!DG46</f>
        <v>0</v>
      </c>
      <c r="DG30" s="26">
        <f ca="1">'Capital Structure'!DH46</f>
        <v>0</v>
      </c>
      <c r="DH30" s="26">
        <f ca="1">'Capital Structure'!DI46</f>
        <v>0</v>
      </c>
      <c r="DI30" s="26">
        <f ca="1">'Capital Structure'!DJ46</f>
        <v>0</v>
      </c>
      <c r="DJ30" s="26">
        <f ca="1">'Capital Structure'!DK46</f>
        <v>0</v>
      </c>
      <c r="DK30" s="26">
        <f ca="1">'Capital Structure'!DL46</f>
        <v>0</v>
      </c>
      <c r="DL30" s="26">
        <f ca="1">'Capital Structure'!DM46</f>
        <v>0</v>
      </c>
      <c r="DM30" s="26">
        <f ca="1">'Capital Structure'!DN46</f>
        <v>0</v>
      </c>
      <c r="DN30" s="26">
        <f ca="1">'Capital Structure'!DO46</f>
        <v>0</v>
      </c>
      <c r="DO30" s="26">
        <f ca="1">'Capital Structure'!DP46</f>
        <v>0</v>
      </c>
      <c r="DP30" s="26">
        <f ca="1">'Capital Structure'!DQ46</f>
        <v>0</v>
      </c>
      <c r="DQ30" s="26">
        <f ca="1">'Capital Structure'!DR46</f>
        <v>0</v>
      </c>
      <c r="DR30" s="26">
        <f ca="1">'Capital Structure'!DS46</f>
        <v>0</v>
      </c>
      <c r="DS30" s="26">
        <f ca="1">'Capital Structure'!DT46</f>
        <v>0</v>
      </c>
      <c r="DT30" s="26">
        <f ca="1">'Capital Structure'!DU46</f>
        <v>0</v>
      </c>
      <c r="DU30" s="26">
        <f ca="1">'Capital Structure'!DV46</f>
        <v>0</v>
      </c>
      <c r="DV30" s="26">
        <f ca="1">'Capital Structure'!DW46</f>
        <v>0</v>
      </c>
      <c r="DW30" s="26">
        <f ca="1">'Capital Structure'!DX46</f>
        <v>0</v>
      </c>
      <c r="DX30" s="26">
        <f ca="1">'Capital Structure'!DY46</f>
        <v>0</v>
      </c>
      <c r="DY30" s="26">
        <f ca="1">'Capital Structure'!DZ46</f>
        <v>0</v>
      </c>
      <c r="DZ30" s="26">
        <f ca="1">'Capital Structure'!EA46</f>
        <v>0</v>
      </c>
      <c r="EA30" s="26">
        <f ca="1">'Capital Structure'!EB46</f>
        <v>0</v>
      </c>
      <c r="EB30" s="26">
        <f ca="1">'Capital Structure'!EC46</f>
        <v>0</v>
      </c>
      <c r="EC30" s="26">
        <f ca="1">'Capital Structure'!ED46</f>
        <v>0</v>
      </c>
      <c r="ED30" s="26">
        <f ca="1">'Capital Structure'!EE46</f>
        <v>0</v>
      </c>
      <c r="EE30" s="26">
        <f ca="1">'Capital Structure'!EF46</f>
        <v>0</v>
      </c>
      <c r="EF30" s="26">
        <f ca="1">'Capital Structure'!EG46</f>
        <v>0</v>
      </c>
      <c r="EG30" s="26">
        <f ca="1">'Capital Structure'!EH46</f>
        <v>0</v>
      </c>
      <c r="EH30" s="26">
        <f ca="1">'Capital Structure'!EI46</f>
        <v>0</v>
      </c>
      <c r="EI30" s="26">
        <f ca="1">'Capital Structure'!EJ46</f>
        <v>0</v>
      </c>
      <c r="EJ30" s="26">
        <f ca="1">'Capital Structure'!EK46</f>
        <v>0</v>
      </c>
      <c r="EK30" s="26">
        <f>'Capital Structure'!EL46</f>
        <v>580077629.98826075</v>
      </c>
      <c r="EL30" s="26">
        <f>'Capital Structure'!EM46</f>
        <v>0</v>
      </c>
      <c r="EM30" s="26">
        <f>'Capital Structure'!EN46</f>
        <v>0</v>
      </c>
      <c r="EN30" s="26">
        <f>'Capital Structure'!EO46</f>
        <v>0</v>
      </c>
      <c r="EO30" s="26">
        <f>'Capital Structure'!EP46</f>
        <v>0</v>
      </c>
      <c r="EP30" s="26">
        <f>'Capital Structure'!EQ46</f>
        <v>0</v>
      </c>
      <c r="EQ30" s="26">
        <f>'Capital Structure'!ER46</f>
        <v>0</v>
      </c>
      <c r="ER30" s="26">
        <f>'Capital Structure'!ES46</f>
        <v>0</v>
      </c>
      <c r="ES30" s="26">
        <f>'Capital Structure'!ET46</f>
        <v>0</v>
      </c>
      <c r="ET30" s="26">
        <f>'Capital Structure'!EU46</f>
        <v>0</v>
      </c>
      <c r="EU30" s="26">
        <f>'Capital Structure'!EV46</f>
        <v>0</v>
      </c>
      <c r="EV30" s="26">
        <f>'Capital Structure'!EW46</f>
        <v>0</v>
      </c>
      <c r="EW30" s="513">
        <f>'Capital Structure'!EX46</f>
        <v>0</v>
      </c>
      <c r="EX30" s="26">
        <f>'Capital Structure'!EY46</f>
        <v>0</v>
      </c>
      <c r="EY30" s="26">
        <f>'Capital Structure'!EZ46</f>
        <v>0</v>
      </c>
      <c r="EZ30" s="26">
        <f>'Capital Structure'!FA46</f>
        <v>0</v>
      </c>
      <c r="FA30" s="26">
        <f>'Capital Structure'!FB46</f>
        <v>0</v>
      </c>
      <c r="FB30" s="26">
        <f>'Capital Structure'!FC46</f>
        <v>0</v>
      </c>
      <c r="FC30" s="26">
        <f>'Capital Structure'!FD46</f>
        <v>0</v>
      </c>
      <c r="FD30" s="26">
        <f>'Capital Structure'!FE46</f>
        <v>0</v>
      </c>
      <c r="FE30" s="26">
        <f>'Capital Structure'!FF46</f>
        <v>0</v>
      </c>
      <c r="FF30" s="26">
        <f>'Capital Structure'!FG46</f>
        <v>0</v>
      </c>
      <c r="FG30" s="26">
        <f>'Capital Structure'!FH46</f>
        <v>0</v>
      </c>
      <c r="FH30" s="26">
        <f>'Capital Structure'!FI46</f>
        <v>0</v>
      </c>
      <c r="FI30" s="26">
        <f>'Capital Structure'!FJ46</f>
        <v>0</v>
      </c>
      <c r="FJ30" s="26">
        <f>'Capital Structure'!FK46</f>
        <v>0</v>
      </c>
      <c r="FK30" s="26">
        <f>'Capital Structure'!FL46</f>
        <v>0</v>
      </c>
      <c r="FL30" s="26">
        <f>'Capital Structure'!FM46</f>
        <v>0</v>
      </c>
      <c r="FM30" s="26">
        <f>'Capital Structure'!FN46</f>
        <v>0</v>
      </c>
      <c r="FN30" s="26">
        <f>'Capital Structure'!FO46</f>
        <v>0</v>
      </c>
      <c r="FO30" s="26">
        <f>'Capital Structure'!FP46</f>
        <v>0</v>
      </c>
      <c r="FP30" s="26">
        <f>'Capital Structure'!FQ46</f>
        <v>0</v>
      </c>
      <c r="FQ30" s="26">
        <f>'Capital Structure'!FR46</f>
        <v>0</v>
      </c>
      <c r="FR30" s="26">
        <f>'Capital Structure'!FS46</f>
        <v>0</v>
      </c>
      <c r="FS30" s="26">
        <f>'Capital Structure'!FT46</f>
        <v>0</v>
      </c>
      <c r="FT30" s="26">
        <f>'Capital Structure'!FU46</f>
        <v>0</v>
      </c>
      <c r="FU30" s="26">
        <f>'Capital Structure'!FV46</f>
        <v>0</v>
      </c>
      <c r="FV30" s="26">
        <f>'Capital Structure'!FW46</f>
        <v>0</v>
      </c>
      <c r="FW30" s="26">
        <f>'Capital Structure'!FX46</f>
        <v>0</v>
      </c>
      <c r="FX30" s="26">
        <f>'Capital Structure'!FY46</f>
        <v>0</v>
      </c>
      <c r="FY30" s="26">
        <f>'Capital Structure'!FZ46</f>
        <v>0</v>
      </c>
      <c r="FZ30" s="26">
        <f>'Capital Structure'!GA46</f>
        <v>0</v>
      </c>
      <c r="GA30" s="26">
        <f>'Capital Structure'!GB46</f>
        <v>0</v>
      </c>
      <c r="GB30" s="26">
        <f>'Capital Structure'!GC46</f>
        <v>0</v>
      </c>
      <c r="GC30" s="26">
        <f>'Capital Structure'!GD46</f>
        <v>0</v>
      </c>
      <c r="GD30" s="26">
        <f>'Capital Structure'!GE46</f>
        <v>0</v>
      </c>
      <c r="GE30" s="26">
        <f>'Capital Structure'!GF46</f>
        <v>0</v>
      </c>
      <c r="GF30" s="26">
        <f>'Capital Structure'!GG46</f>
        <v>0</v>
      </c>
      <c r="GG30" s="26">
        <f>'Capital Structure'!GH46</f>
        <v>0</v>
      </c>
      <c r="GH30" s="26">
        <f>'Capital Structure'!GI46</f>
        <v>0</v>
      </c>
      <c r="GI30" s="26">
        <f>'Capital Structure'!GJ46</f>
        <v>0</v>
      </c>
      <c r="GJ30" s="26">
        <f>'Capital Structure'!GK46</f>
        <v>0</v>
      </c>
      <c r="GK30" s="26">
        <f>'Capital Structure'!GL46</f>
        <v>0</v>
      </c>
      <c r="GL30" s="26">
        <f>'Capital Structure'!GM46</f>
        <v>0</v>
      </c>
      <c r="GM30" s="26">
        <f>'Capital Structure'!GN46</f>
        <v>0</v>
      </c>
      <c r="GN30" s="26">
        <f>'Capital Structure'!GO46</f>
        <v>0</v>
      </c>
      <c r="GO30" s="26">
        <f>'Capital Structure'!GP46</f>
        <v>0</v>
      </c>
      <c r="GP30" s="26">
        <f>'Capital Structure'!GQ46</f>
        <v>0</v>
      </c>
      <c r="GQ30" s="26">
        <f>'Capital Structure'!GR46</f>
        <v>0</v>
      </c>
      <c r="GR30" s="26">
        <f>'Capital Structure'!GS46</f>
        <v>0</v>
      </c>
      <c r="GS30" s="26">
        <f>'Capital Structure'!GT46</f>
        <v>0</v>
      </c>
      <c r="GT30" s="26">
        <f>'Capital Structure'!GU46</f>
        <v>0</v>
      </c>
      <c r="GU30" s="26">
        <f>'Capital Structure'!GV46</f>
        <v>0</v>
      </c>
      <c r="GV30" s="26">
        <f>'Capital Structure'!GW46</f>
        <v>0</v>
      </c>
      <c r="GW30" s="26">
        <f>'Capital Structure'!GX46</f>
        <v>0</v>
      </c>
      <c r="GX30" s="26">
        <f>'Capital Structure'!GY46</f>
        <v>0</v>
      </c>
      <c r="GY30" s="26">
        <f>'Capital Structure'!GZ46</f>
        <v>0</v>
      </c>
      <c r="GZ30" s="26">
        <f>'Capital Structure'!HA46</f>
        <v>0</v>
      </c>
      <c r="HA30" s="26">
        <f>'Capital Structure'!HB46</f>
        <v>0</v>
      </c>
      <c r="HB30" s="26">
        <f>'Capital Structure'!HC46</f>
        <v>0</v>
      </c>
      <c r="HC30" s="26">
        <f>'Capital Structure'!HD46</f>
        <v>0</v>
      </c>
      <c r="HD30" s="26">
        <f>'Capital Structure'!HE46</f>
        <v>0</v>
      </c>
      <c r="HE30" s="26">
        <f>'Capital Structure'!HF46</f>
        <v>0</v>
      </c>
      <c r="HF30" s="26">
        <f>'Capital Structure'!HG46</f>
        <v>0</v>
      </c>
    </row>
    <row r="31" spans="2:214" ht="14.25">
      <c r="B31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  <c r="CH31" s="26"/>
      <c r="CI31" s="26"/>
      <c r="CJ31" s="26"/>
      <c r="CK31" s="26"/>
      <c r="CL31" s="26"/>
      <c r="CM31" s="26"/>
      <c r="CN31" s="26"/>
      <c r="CO31" s="26"/>
      <c r="CP31" s="26"/>
      <c r="CQ31" s="26"/>
      <c r="CR31" s="26"/>
      <c r="CS31" s="26"/>
      <c r="CT31" s="26"/>
      <c r="CU31" s="26"/>
      <c r="CV31" s="26"/>
      <c r="CW31" s="26"/>
      <c r="CX31" s="26"/>
      <c r="CY31" s="26"/>
      <c r="CZ31" s="26"/>
      <c r="DA31" s="26"/>
      <c r="DB31" s="26"/>
      <c r="DC31" s="26"/>
      <c r="DD31" s="26"/>
      <c r="DE31" s="26"/>
      <c r="DF31" s="26"/>
      <c r="DG31" s="26"/>
      <c r="DH31" s="26"/>
      <c r="DI31" s="26"/>
      <c r="DJ31" s="26"/>
      <c r="DK31" s="26"/>
      <c r="DL31" s="26"/>
      <c r="DM31" s="26"/>
      <c r="DN31" s="26"/>
      <c r="DO31" s="26"/>
      <c r="DP31" s="26"/>
      <c r="DQ31" s="26"/>
      <c r="DR31" s="26"/>
      <c r="DS31" s="26"/>
      <c r="DT31" s="26"/>
      <c r="DU31" s="26"/>
      <c r="DV31" s="26"/>
      <c r="DW31" s="26"/>
      <c r="DX31" s="26"/>
      <c r="DY31" s="26"/>
      <c r="DZ31" s="26"/>
      <c r="EA31" s="26"/>
      <c r="EB31" s="26"/>
      <c r="EC31" s="26"/>
      <c r="ED31" s="26"/>
      <c r="EE31" s="26"/>
      <c r="EF31" s="26"/>
      <c r="EG31" s="26"/>
      <c r="EH31" s="26"/>
      <c r="EI31" s="26"/>
      <c r="EJ31" s="26"/>
      <c r="EK31" s="26"/>
      <c r="EL31" s="26"/>
      <c r="EM31" s="26"/>
      <c r="EN31" s="26"/>
      <c r="EO31" s="26"/>
      <c r="EP31" s="26"/>
      <c r="EQ31" s="26"/>
      <c r="ER31" s="26"/>
      <c r="ES31" s="26"/>
      <c r="ET31" s="26"/>
      <c r="EU31" s="26"/>
      <c r="EV31" s="26"/>
      <c r="EW31" s="513"/>
      <c r="EX31" s="26"/>
      <c r="EY31" s="26"/>
      <c r="EZ31" s="26"/>
      <c r="FA31" s="26"/>
      <c r="FB31" s="26"/>
      <c r="FC31" s="26"/>
      <c r="FD31" s="26"/>
      <c r="FE31" s="26"/>
      <c r="FF31" s="26"/>
      <c r="FG31" s="26"/>
      <c r="FH31" s="26"/>
      <c r="FI31" s="26"/>
      <c r="FJ31" s="26"/>
      <c r="FK31" s="26"/>
      <c r="FL31" s="26"/>
      <c r="FM31" s="26"/>
      <c r="FN31" s="26"/>
      <c r="FO31" s="26"/>
      <c r="FP31" s="26"/>
      <c r="FQ31" s="26"/>
      <c r="FR31" s="26"/>
      <c r="FS31" s="26"/>
      <c r="FT31" s="26"/>
      <c r="FU31" s="26"/>
      <c r="FV31" s="26"/>
      <c r="FW31" s="26"/>
      <c r="FX31" s="26"/>
      <c r="FY31" s="26"/>
      <c r="FZ31" s="26"/>
      <c r="GA31" s="26"/>
      <c r="GB31" s="26"/>
      <c r="GC31" s="26"/>
      <c r="GD31" s="26"/>
      <c r="GE31" s="26"/>
      <c r="GF31" s="26"/>
      <c r="GG31" s="26"/>
      <c r="GH31" s="26"/>
      <c r="GI31" s="26"/>
      <c r="GJ31" s="26"/>
      <c r="GK31" s="26"/>
      <c r="GL31" s="26"/>
      <c r="GM31" s="26"/>
      <c r="GN31" s="26"/>
      <c r="GO31" s="26"/>
      <c r="GP31" s="26"/>
      <c r="GQ31" s="26"/>
      <c r="GR31" s="26"/>
      <c r="GS31" s="26"/>
      <c r="GT31" s="26"/>
      <c r="GU31" s="26"/>
      <c r="GV31" s="26"/>
      <c r="GW31" s="26"/>
      <c r="GX31" s="26"/>
      <c r="GY31" s="26"/>
      <c r="GZ31" s="26"/>
      <c r="HA31" s="26"/>
      <c r="HB31" s="26"/>
      <c r="HC31" s="26"/>
      <c r="HD31" s="26"/>
      <c r="HE31" s="26"/>
      <c r="HF31" s="26"/>
    </row>
    <row r="32" spans="2:214" ht="14.25">
      <c r="B32" s="359" t="s">
        <v>429</v>
      </c>
      <c r="D32" s="26">
        <f ca="1">D3-D9</f>
        <v>-127051333.33333333</v>
      </c>
      <c r="E32" s="26">
        <f t="shared" ref="E32:F32" ca="1" si="356">E3-E9</f>
        <v>-511333.33333333326</v>
      </c>
      <c r="F32" s="26">
        <f t="shared" ca="1" si="356"/>
        <v>-511333.33333333326</v>
      </c>
      <c r="G32" s="26">
        <f t="shared" ref="G32:L32" ca="1" si="357">G3-G9</f>
        <v>-511333.33333333326</v>
      </c>
      <c r="H32" s="26">
        <f t="shared" ca="1" si="357"/>
        <v>-511333.33333333326</v>
      </c>
      <c r="I32" s="26">
        <f t="shared" ca="1" si="357"/>
        <v>-711333.33333333326</v>
      </c>
      <c r="J32" s="26">
        <f t="shared" ca="1" si="357"/>
        <v>-170064666.66666666</v>
      </c>
      <c r="K32" s="26">
        <f t="shared" ca="1" si="357"/>
        <v>-1344666.6666666665</v>
      </c>
      <c r="L32" s="26">
        <f t="shared" ca="1" si="357"/>
        <v>-1344666.6666666665</v>
      </c>
      <c r="M32" s="26">
        <f t="shared" ref="M32:N32" ca="1" si="358">M3-M9</f>
        <v>-1344666.6666666665</v>
      </c>
      <c r="N32" s="26">
        <f t="shared" ca="1" si="358"/>
        <v>-1344666.6666666665</v>
      </c>
      <c r="O32" s="26">
        <f ca="1">O3-O9</f>
        <v>-1344666.6666666665</v>
      </c>
      <c r="P32" s="26">
        <f t="shared" ref="P32:AD32" ca="1" si="359">P3-P9</f>
        <v>-127884666.66666667</v>
      </c>
      <c r="Q32" s="26">
        <f t="shared" ca="1" si="359"/>
        <v>-1344666.6666666665</v>
      </c>
      <c r="R32" s="26">
        <f t="shared" ca="1" si="359"/>
        <v>-1344666.6666666665</v>
      </c>
      <c r="S32" s="26">
        <f t="shared" ca="1" si="359"/>
        <v>-1344666.6666666665</v>
      </c>
      <c r="T32" s="26">
        <f t="shared" ca="1" si="359"/>
        <v>-1344666.6666666665</v>
      </c>
      <c r="U32" s="26">
        <f t="shared" ca="1" si="359"/>
        <v>-1544666.6666666665</v>
      </c>
      <c r="V32" s="26">
        <f t="shared" ca="1" si="359"/>
        <v>-1344666.6666666665</v>
      </c>
      <c r="W32" s="26">
        <f t="shared" ca="1" si="359"/>
        <v>-1344666.6666666665</v>
      </c>
      <c r="X32" s="26">
        <f t="shared" ca="1" si="359"/>
        <v>-1344666.6666666665</v>
      </c>
      <c r="Y32" s="26">
        <f t="shared" ca="1" si="359"/>
        <v>-1344666.6666666665</v>
      </c>
      <c r="Z32" s="26">
        <f t="shared" ca="1" si="359"/>
        <v>-1344666.6666666665</v>
      </c>
      <c r="AA32" s="26">
        <f t="shared" ca="1" si="359"/>
        <v>-1344666.6666666665</v>
      </c>
      <c r="AB32" s="26">
        <f t="shared" ca="1" si="359"/>
        <v>-1344666.6666666665</v>
      </c>
      <c r="AC32" s="26">
        <f t="shared" ca="1" si="359"/>
        <v>-1344666.6666666665</v>
      </c>
      <c r="AD32" s="26">
        <f t="shared" ca="1" si="359"/>
        <v>-1344666.6666666665</v>
      </c>
      <c r="AE32" s="26">
        <f t="shared" ref="AE32:CP32" ca="1" si="360">AE3-AE9</f>
        <v>-1344666.6666666665</v>
      </c>
      <c r="AF32" s="26">
        <f t="shared" ca="1" si="360"/>
        <v>-1344666.6666666665</v>
      </c>
      <c r="AG32" s="26">
        <f t="shared" ca="1" si="360"/>
        <v>-8804666.6666666642</v>
      </c>
      <c r="AH32" s="26">
        <f t="shared" ca="1" si="360"/>
        <v>-4974666.666666667</v>
      </c>
      <c r="AI32" s="26">
        <f t="shared" ca="1" si="360"/>
        <v>-4974666.666666667</v>
      </c>
      <c r="AJ32" s="26">
        <f t="shared" ca="1" si="360"/>
        <v>-4974666.666666667</v>
      </c>
      <c r="AK32" s="26">
        <f t="shared" ca="1" si="360"/>
        <v>-4974666.666666667</v>
      </c>
      <c r="AL32" s="26">
        <f t="shared" ca="1" si="360"/>
        <v>-4974666.666666667</v>
      </c>
      <c r="AM32" s="26">
        <f t="shared" ca="1" si="360"/>
        <v>-4974666.666666667</v>
      </c>
      <c r="AN32" s="26">
        <f t="shared" ca="1" si="360"/>
        <v>-4974666.666666667</v>
      </c>
      <c r="AO32" s="26">
        <f t="shared" ca="1" si="360"/>
        <v>-4974666.666666667</v>
      </c>
      <c r="AP32" s="26">
        <f t="shared" ca="1" si="360"/>
        <v>-4974666.666666667</v>
      </c>
      <c r="AQ32" s="26">
        <f t="shared" ca="1" si="360"/>
        <v>-4974666.666666667</v>
      </c>
      <c r="AR32" s="26">
        <f t="shared" ca="1" si="360"/>
        <v>-4974666.666666667</v>
      </c>
      <c r="AS32" s="26">
        <f t="shared" ca="1" si="360"/>
        <v>-5174666.666666667</v>
      </c>
      <c r="AT32" s="26">
        <f t="shared" ca="1" si="360"/>
        <v>56025333.333333336</v>
      </c>
      <c r="AU32" s="26">
        <f t="shared" ca="1" si="360"/>
        <v>-4974666.666666667</v>
      </c>
      <c r="AV32" s="26">
        <f t="shared" ca="1" si="360"/>
        <v>-4974666.666666667</v>
      </c>
      <c r="AW32" s="26">
        <f t="shared" ca="1" si="360"/>
        <v>-4974666.666666667</v>
      </c>
      <c r="AX32" s="26">
        <f t="shared" ca="1" si="360"/>
        <v>-4974666.666666667</v>
      </c>
      <c r="AY32" s="26">
        <f t="shared" ca="1" si="360"/>
        <v>-4974666.666666667</v>
      </c>
      <c r="AZ32" s="26">
        <f t="shared" ca="1" si="360"/>
        <v>-4974666.666666667</v>
      </c>
      <c r="BA32" s="26">
        <f t="shared" ca="1" si="360"/>
        <v>-4974666.666666667</v>
      </c>
      <c r="BB32" s="26">
        <f t="shared" ca="1" si="360"/>
        <v>-4974666.666666667</v>
      </c>
      <c r="BC32" s="26">
        <f t="shared" ca="1" si="360"/>
        <v>-1582358.974358974</v>
      </c>
      <c r="BD32" s="26">
        <f t="shared" ca="1" si="360"/>
        <v>-1582358.974358974</v>
      </c>
      <c r="BE32" s="26">
        <f t="shared" ca="1" si="360"/>
        <v>-1782358.974358974</v>
      </c>
      <c r="BF32" s="26">
        <f t="shared" ca="1" si="360"/>
        <v>-1582358.974358974</v>
      </c>
      <c r="BG32" s="26">
        <f t="shared" ca="1" si="360"/>
        <v>-1582358.974358974</v>
      </c>
      <c r="BH32" s="26">
        <f t="shared" ca="1" si="360"/>
        <v>-1582358.974358974</v>
      </c>
      <c r="BI32" s="26">
        <f t="shared" ca="1" si="360"/>
        <v>-1582358.974358974</v>
      </c>
      <c r="BJ32" s="26">
        <f t="shared" ca="1" si="360"/>
        <v>-1582358.974358974</v>
      </c>
      <c r="BK32" s="26">
        <f t="shared" ca="1" si="360"/>
        <v>-1582358.974358974</v>
      </c>
      <c r="BL32" s="26">
        <f t="shared" ca="1" si="360"/>
        <v>-1582358.974358974</v>
      </c>
      <c r="BM32" s="26">
        <f t="shared" ca="1" si="360"/>
        <v>-1582358.974358974</v>
      </c>
      <c r="BN32" s="26">
        <f t="shared" ca="1" si="360"/>
        <v>-1582358.974358974</v>
      </c>
      <c r="BO32" s="26">
        <f t="shared" ca="1" si="360"/>
        <v>-1582358.974358974</v>
      </c>
      <c r="BP32" s="26">
        <f t="shared" ca="1" si="360"/>
        <v>-1582358.974358974</v>
      </c>
      <c r="BQ32" s="26">
        <f t="shared" ca="1" si="360"/>
        <v>428217641.02564102</v>
      </c>
      <c r="BR32" s="26">
        <f t="shared" ca="1" si="360"/>
        <v>-1582358.974358974</v>
      </c>
      <c r="BS32" s="26">
        <f t="shared" ca="1" si="360"/>
        <v>-1582358.974358974</v>
      </c>
      <c r="BT32" s="26">
        <f t="shared" ca="1" si="360"/>
        <v>-1582358.974358974</v>
      </c>
      <c r="BU32" s="26">
        <f t="shared" ca="1" si="360"/>
        <v>-1582358.974358974</v>
      </c>
      <c r="BV32" s="26">
        <f t="shared" ca="1" si="360"/>
        <v>-1582358.974358974</v>
      </c>
      <c r="BW32" s="26">
        <f t="shared" ca="1" si="360"/>
        <v>-11746358.974358952</v>
      </c>
      <c r="BX32" s="26">
        <f t="shared" ca="1" si="360"/>
        <v>1321641.025641026</v>
      </c>
      <c r="BY32" s="26">
        <f t="shared" ca="1" si="360"/>
        <v>1321641.025641026</v>
      </c>
      <c r="BZ32" s="26">
        <f t="shared" ca="1" si="360"/>
        <v>-5048498.0248601465</v>
      </c>
      <c r="CA32" s="26">
        <f t="shared" ca="1" si="360"/>
        <v>-72618368.831267983</v>
      </c>
      <c r="CB32" s="26">
        <f t="shared" ca="1" si="360"/>
        <v>-632901.23542243894</v>
      </c>
      <c r="CC32" s="26">
        <f t="shared" ca="1" si="360"/>
        <v>-97528139.582991108</v>
      </c>
      <c r="CD32" s="26">
        <f t="shared" ca="1" si="360"/>
        <v>-2866058.9986171229</v>
      </c>
      <c r="CE32" s="26">
        <f t="shared" ca="1" si="360"/>
        <v>-2896683.8379042386</v>
      </c>
      <c r="CF32" s="26">
        <f t="shared" ca="1" si="360"/>
        <v>-2896917.094717131</v>
      </c>
      <c r="CG32" s="26">
        <f t="shared" ca="1" si="360"/>
        <v>-2775912.2436271589</v>
      </c>
      <c r="CH32" s="26">
        <f t="shared" ca="1" si="360"/>
        <v>-2756336.8595571145</v>
      </c>
      <c r="CI32" s="26">
        <f t="shared" ca="1" si="360"/>
        <v>-4188761.4754870743</v>
      </c>
      <c r="CJ32" s="26">
        <f t="shared" ca="1" si="360"/>
        <v>683582.3319795056</v>
      </c>
      <c r="CK32" s="26">
        <f t="shared" ca="1" si="360"/>
        <v>703157.71604955022</v>
      </c>
      <c r="CL32" s="26">
        <f t="shared" ca="1" si="360"/>
        <v>751866.70941229817</v>
      </c>
      <c r="CM32" s="26">
        <f t="shared" ca="1" si="360"/>
        <v>834362.7329501661</v>
      </c>
      <c r="CN32" s="26">
        <f t="shared" ca="1" si="360"/>
        <v>846019.35965084261</v>
      </c>
      <c r="CO32" s="26">
        <f t="shared" ca="1" si="360"/>
        <v>541223.06182762003</v>
      </c>
      <c r="CP32" s="26">
        <f t="shared" ca="1" si="360"/>
        <v>854894.43801508658</v>
      </c>
      <c r="CQ32" s="26">
        <f t="shared" ref="CQ32:FB32" ca="1" si="361">CQ3-CQ9</f>
        <v>854894.43801508658</v>
      </c>
      <c r="CR32" s="26">
        <f t="shared" ca="1" si="361"/>
        <v>854894.43801508658</v>
      </c>
      <c r="CS32" s="26">
        <f t="shared" ca="1" si="361"/>
        <v>854894.43801508658</v>
      </c>
      <c r="CT32" s="26">
        <f t="shared" ca="1" si="361"/>
        <v>854894.43801508658</v>
      </c>
      <c r="CU32" s="26">
        <f t="shared" ca="1" si="361"/>
        <v>854894.43801508658</v>
      </c>
      <c r="CV32" s="26">
        <f t="shared" ca="1" si="361"/>
        <v>854894.43801508658</v>
      </c>
      <c r="CW32" s="26">
        <f t="shared" ca="1" si="361"/>
        <v>854894.43801508658</v>
      </c>
      <c r="CX32" s="26">
        <f t="shared" ca="1" si="361"/>
        <v>637136.91641411791</v>
      </c>
      <c r="CY32" s="26">
        <f t="shared" ca="1" si="361"/>
        <v>861588.89825677779</v>
      </c>
      <c r="CZ32" s="26">
        <f t="shared" ca="1" si="361"/>
        <v>939969.6410608117</v>
      </c>
      <c r="DA32" s="26">
        <f t="shared" ca="1" si="361"/>
        <v>534490.77974832291</v>
      </c>
      <c r="DB32" s="26">
        <f t="shared" ca="1" si="361"/>
        <v>952292.5455466141</v>
      </c>
      <c r="DC32" s="26">
        <f t="shared" ca="1" si="361"/>
        <v>952292.5455466141</v>
      </c>
      <c r="DD32" s="26">
        <f t="shared" ca="1" si="361"/>
        <v>952292.5455466141</v>
      </c>
      <c r="DE32" s="26">
        <f t="shared" ca="1" si="361"/>
        <v>952292.5455466141</v>
      </c>
      <c r="DF32" s="26">
        <f t="shared" ca="1" si="361"/>
        <v>952292.5455466141</v>
      </c>
      <c r="DG32" s="26">
        <f t="shared" ca="1" si="361"/>
        <v>952292.5455466141</v>
      </c>
      <c r="DH32" s="26">
        <f t="shared" ca="1" si="361"/>
        <v>952292.5455466141</v>
      </c>
      <c r="DI32" s="26">
        <f t="shared" ca="1" si="361"/>
        <v>952292.5455466141</v>
      </c>
      <c r="DJ32" s="26">
        <f t="shared" ca="1" si="361"/>
        <v>498553.90796940844</v>
      </c>
      <c r="DK32" s="26">
        <f t="shared" ca="1" si="361"/>
        <v>893104.57691072091</v>
      </c>
      <c r="DL32" s="26">
        <f t="shared" ca="1" si="361"/>
        <v>893104.57691072091</v>
      </c>
      <c r="DM32" s="26">
        <f t="shared" ca="1" si="361"/>
        <v>622287.02087233844</v>
      </c>
      <c r="DN32" s="26">
        <f t="shared" ca="1" si="361"/>
        <v>1054294.5898559899</v>
      </c>
      <c r="DO32" s="26">
        <f t="shared" ca="1" si="361"/>
        <v>1054294.5898559899</v>
      </c>
      <c r="DP32" s="26">
        <f t="shared" ca="1" si="361"/>
        <v>1054294.5898559899</v>
      </c>
      <c r="DQ32" s="26">
        <f t="shared" ca="1" si="361"/>
        <v>1054294.5898559899</v>
      </c>
      <c r="DR32" s="26">
        <f t="shared" ca="1" si="361"/>
        <v>1054294.5898559899</v>
      </c>
      <c r="DS32" s="26">
        <f t="shared" ca="1" si="361"/>
        <v>1054294.5898559899</v>
      </c>
      <c r="DT32" s="26">
        <f t="shared" ca="1" si="361"/>
        <v>1054294.5898559899</v>
      </c>
      <c r="DU32" s="26">
        <f t="shared" ca="1" si="361"/>
        <v>1054294.5898559899</v>
      </c>
      <c r="DV32" s="26">
        <f t="shared" ca="1" si="361"/>
        <v>-521031.47309696884</v>
      </c>
      <c r="DW32" s="26">
        <f t="shared" ca="1" si="361"/>
        <v>564612.40585250314</v>
      </c>
      <c r="DX32" s="26">
        <f t="shared" ca="1" si="361"/>
        <v>655142.16379116266</v>
      </c>
      <c r="DY32" s="26">
        <f t="shared" ca="1" si="361"/>
        <v>495750.93787102029</v>
      </c>
      <c r="DZ32" s="26">
        <f t="shared" ca="1" si="361"/>
        <v>1155599.8355872696</v>
      </c>
      <c r="EA32" s="26">
        <f t="shared" ca="1" si="361"/>
        <v>1155599.8355872696</v>
      </c>
      <c r="EB32" s="26">
        <f t="shared" ca="1" si="361"/>
        <v>1155599.8355872696</v>
      </c>
      <c r="EC32" s="26">
        <f t="shared" ca="1" si="361"/>
        <v>1155599.8355872696</v>
      </c>
      <c r="ED32" s="26">
        <f t="shared" ca="1" si="361"/>
        <v>1155599.8355872696</v>
      </c>
      <c r="EE32" s="26">
        <f t="shared" ca="1" si="361"/>
        <v>1155599.8355872696</v>
      </c>
      <c r="EF32" s="26">
        <f t="shared" ca="1" si="361"/>
        <v>1155599.8355872696</v>
      </c>
      <c r="EG32" s="26">
        <f t="shared" ca="1" si="361"/>
        <v>1155599.8355872696</v>
      </c>
      <c r="EH32" s="26">
        <f t="shared" ca="1" si="361"/>
        <v>1153551.7294701918</v>
      </c>
      <c r="EI32" s="26">
        <f t="shared" ca="1" si="361"/>
        <v>1256636.0536414059</v>
      </c>
      <c r="EJ32" s="26">
        <f t="shared" ca="1" si="361"/>
        <v>1256636.0536414059</v>
      </c>
      <c r="EK32" s="26">
        <f t="shared" ca="1" si="361"/>
        <v>-579293393.0146395</v>
      </c>
      <c r="EL32" s="26">
        <f t="shared" ca="1" si="361"/>
        <v>1256636.0536414059</v>
      </c>
      <c r="EM32" s="26">
        <f t="shared" ca="1" si="361"/>
        <v>1256636.0536414059</v>
      </c>
      <c r="EN32" s="26">
        <f t="shared" ca="1" si="361"/>
        <v>1256636.0536414059</v>
      </c>
      <c r="EO32" s="26">
        <f t="shared" ca="1" si="361"/>
        <v>1256636.0536414059</v>
      </c>
      <c r="EP32" s="26">
        <f t="shared" ca="1" si="361"/>
        <v>1256636.0536414059</v>
      </c>
      <c r="EQ32" s="26">
        <f t="shared" ca="1" si="361"/>
        <v>1256636.0536414059</v>
      </c>
      <c r="ER32" s="26">
        <f t="shared" ca="1" si="361"/>
        <v>1256636.0536414059</v>
      </c>
      <c r="ES32" s="26">
        <f t="shared" ca="1" si="361"/>
        <v>1256636.0536414059</v>
      </c>
      <c r="ET32" s="26">
        <f t="shared" ca="1" si="361"/>
        <v>508872.22536114231</v>
      </c>
      <c r="EU32" s="26">
        <f t="shared" ca="1" si="361"/>
        <v>1059550.4151219907</v>
      </c>
      <c r="EV32" s="26">
        <f t="shared" ca="1" si="361"/>
        <v>1087012.8693249258</v>
      </c>
      <c r="EW32" s="513">
        <f t="shared" ca="1" si="361"/>
        <v>683097389.54657888</v>
      </c>
      <c r="EX32" s="26">
        <f t="shared" ca="1" si="361"/>
        <v>3765141.775491606</v>
      </c>
      <c r="EY32" s="26">
        <f t="shared" ca="1" si="361"/>
        <v>3765141.775491606</v>
      </c>
      <c r="EZ32" s="26">
        <f t="shared" ca="1" si="361"/>
        <v>3765141.775491606</v>
      </c>
      <c r="FA32" s="26">
        <f t="shared" ca="1" si="361"/>
        <v>3765141.775491606</v>
      </c>
      <c r="FB32" s="26">
        <f t="shared" ca="1" si="361"/>
        <v>3765141.775491606</v>
      </c>
      <c r="FC32" s="26">
        <f t="shared" ref="FC32:HF32" ca="1" si="362">FC3-FC9</f>
        <v>3765141.775491606</v>
      </c>
      <c r="FD32" s="26">
        <f t="shared" ca="1" si="362"/>
        <v>3765141.775491606</v>
      </c>
      <c r="FE32" s="26">
        <f t="shared" ca="1" si="362"/>
        <v>3765141.775491606</v>
      </c>
      <c r="FF32" s="26">
        <f t="shared" ca="1" si="362"/>
        <v>3827580.7129947231</v>
      </c>
      <c r="FG32" s="26">
        <f t="shared" ca="1" si="362"/>
        <v>3911648.4317822927</v>
      </c>
      <c r="FH32" s="26">
        <f t="shared" ca="1" si="362"/>
        <v>3911648.4317822927</v>
      </c>
      <c r="FI32" s="26">
        <f t="shared" ca="1" si="362"/>
        <v>3911648.4317822927</v>
      </c>
      <c r="FJ32" s="26">
        <f t="shared" ca="1" si="362"/>
        <v>3078315.0984489592</v>
      </c>
      <c r="FK32" s="26">
        <f t="shared" ca="1" si="362"/>
        <v>3078315.0984489592</v>
      </c>
      <c r="FL32" s="26">
        <f t="shared" ca="1" si="362"/>
        <v>3078315.0984489592</v>
      </c>
      <c r="FM32" s="26">
        <f t="shared" ca="1" si="362"/>
        <v>3078315.0984489592</v>
      </c>
      <c r="FN32" s="26">
        <f t="shared" ca="1" si="362"/>
        <v>3078315.0984489592</v>
      </c>
      <c r="FO32" s="26">
        <f t="shared" ca="1" si="362"/>
        <v>3078315.0984489592</v>
      </c>
      <c r="FP32" s="26">
        <f t="shared" ca="1" si="362"/>
        <v>3078315.0984489592</v>
      </c>
      <c r="FQ32" s="26">
        <f t="shared" ca="1" si="362"/>
        <v>3078315.0984489592</v>
      </c>
      <c r="FR32" s="26">
        <f t="shared" ca="1" si="362"/>
        <v>307803.2174560547</v>
      </c>
      <c r="FS32" s="26">
        <f t="shared" ca="1" si="362"/>
        <v>307803.2174560547</v>
      </c>
      <c r="FT32" s="26">
        <f t="shared" ca="1" si="362"/>
        <v>307803.2174560547</v>
      </c>
      <c r="FU32" s="26">
        <f t="shared" ca="1" si="362"/>
        <v>2877934.7863270757</v>
      </c>
      <c r="FV32" s="26">
        <f t="shared" ca="1" si="362"/>
        <v>3213369.8445746009</v>
      </c>
      <c r="FW32" s="26">
        <f t="shared" ca="1" si="362"/>
        <v>3213369.8445746009</v>
      </c>
      <c r="FX32" s="26">
        <f t="shared" ca="1" si="362"/>
        <v>3213369.8445746009</v>
      </c>
      <c r="FY32" s="26">
        <f t="shared" ca="1" si="362"/>
        <v>3213369.8445746009</v>
      </c>
      <c r="FZ32" s="26">
        <f t="shared" ca="1" si="362"/>
        <v>3213369.8445746009</v>
      </c>
      <c r="GA32" s="26">
        <f t="shared" ca="1" si="362"/>
        <v>3213369.8445746009</v>
      </c>
      <c r="GB32" s="26">
        <f t="shared" ca="1" si="362"/>
        <v>3213369.8445746009</v>
      </c>
      <c r="GC32" s="26">
        <f t="shared" ca="1" si="362"/>
        <v>3213369.8445746009</v>
      </c>
      <c r="GD32" s="26">
        <f t="shared" ca="1" si="362"/>
        <v>323193.37832885748</v>
      </c>
      <c r="GE32" s="26">
        <f t="shared" ca="1" si="362"/>
        <v>323193.37832885748</v>
      </c>
      <c r="GF32" s="26">
        <f t="shared" ca="1" si="362"/>
        <v>323193.37832885748</v>
      </c>
      <c r="GG32" s="26">
        <f t="shared" ca="1" si="362"/>
        <v>3361678.7357300073</v>
      </c>
      <c r="GH32" s="26">
        <f t="shared" ca="1" si="362"/>
        <v>3361678.7357300073</v>
      </c>
      <c r="GI32" s="26">
        <f t="shared" ca="1" si="362"/>
        <v>3361678.7357300073</v>
      </c>
      <c r="GJ32" s="26">
        <f t="shared" ca="1" si="362"/>
        <v>3361678.7357300073</v>
      </c>
      <c r="GK32" s="26">
        <f t="shared" ca="1" si="362"/>
        <v>3361678.7357300073</v>
      </c>
      <c r="GL32" s="26">
        <f t="shared" ca="1" si="362"/>
        <v>3361678.7357300073</v>
      </c>
      <c r="GM32" s="26">
        <f t="shared" ca="1" si="362"/>
        <v>3361678.7357300073</v>
      </c>
      <c r="GN32" s="26">
        <f t="shared" ca="1" si="362"/>
        <v>3361678.7357300073</v>
      </c>
      <c r="GO32" s="26">
        <f t="shared" ca="1" si="362"/>
        <v>3361678.7357300073</v>
      </c>
      <c r="GP32" s="26">
        <f t="shared" ca="1" si="362"/>
        <v>339353.04724530032</v>
      </c>
      <c r="GQ32" s="26">
        <f t="shared" ca="1" si="362"/>
        <v>339353.04724530032</v>
      </c>
      <c r="GR32" s="26">
        <f t="shared" ca="1" si="362"/>
        <v>339353.04724530032</v>
      </c>
      <c r="GS32" s="26">
        <f t="shared" ca="1" si="362"/>
        <v>339353.04724530032</v>
      </c>
      <c r="GT32" s="26">
        <f t="shared" ca="1" si="362"/>
        <v>339353.04724530032</v>
      </c>
      <c r="GU32" s="26">
        <f t="shared" ca="1" si="362"/>
        <v>339353.04724530032</v>
      </c>
      <c r="GV32" s="26">
        <f t="shared" ca="1" si="362"/>
        <v>3389676.5671600704</v>
      </c>
      <c r="GW32" s="26">
        <f t="shared" ca="1" si="362"/>
        <v>3389676.5671600704</v>
      </c>
      <c r="GX32" s="26">
        <f t="shared" ca="1" si="362"/>
        <v>3389676.5671600704</v>
      </c>
      <c r="GY32" s="26">
        <f t="shared" si="362"/>
        <v>0</v>
      </c>
      <c r="GZ32" s="26">
        <f t="shared" si="362"/>
        <v>0</v>
      </c>
      <c r="HA32" s="26">
        <f t="shared" si="362"/>
        <v>0</v>
      </c>
      <c r="HB32" s="26">
        <f t="shared" si="362"/>
        <v>0</v>
      </c>
      <c r="HC32" s="26">
        <f t="shared" si="362"/>
        <v>0</v>
      </c>
      <c r="HD32" s="26">
        <f t="shared" si="362"/>
        <v>0</v>
      </c>
      <c r="HE32" s="26">
        <f t="shared" si="362"/>
        <v>0</v>
      </c>
      <c r="HF32" s="26">
        <f t="shared" si="362"/>
        <v>0</v>
      </c>
    </row>
    <row r="33" spans="2:214" ht="14.25">
      <c r="B33" s="359" t="s">
        <v>430</v>
      </c>
      <c r="D33" s="26">
        <f ca="1">SUM($D$32:D32)</f>
        <v>-127051333.33333333</v>
      </c>
      <c r="E33" s="26">
        <f ca="1">SUM($D$32:E32)</f>
        <v>-127562666.66666666</v>
      </c>
      <c r="F33" s="26">
        <f ca="1">SUM($D$32:F32)</f>
        <v>-128073999.99999999</v>
      </c>
      <c r="G33" s="26">
        <f ca="1">SUM($D$32:G32)</f>
        <v>-128585333.33333331</v>
      </c>
      <c r="H33" s="26">
        <f ca="1">SUM($D$32:H32)</f>
        <v>-129096666.66666664</v>
      </c>
      <c r="I33" s="26">
        <f ca="1">SUM($D$32:I32)</f>
        <v>-129807999.99999997</v>
      </c>
      <c r="J33" s="26">
        <f ca="1">SUM($D$32:J32)</f>
        <v>-299872666.66666663</v>
      </c>
      <c r="K33" s="26">
        <f ca="1">SUM($D$32:K32)</f>
        <v>-301217333.33333331</v>
      </c>
      <c r="L33" s="26">
        <f ca="1">SUM($D$32:L32)</f>
        <v>-302562000</v>
      </c>
      <c r="M33" s="26">
        <f ca="1">SUM($D$32:M32)</f>
        <v>-303906666.66666669</v>
      </c>
      <c r="N33" s="26">
        <f ca="1">SUM($D$32:N32)</f>
        <v>-305251333.33333337</v>
      </c>
      <c r="O33" s="26">
        <f ca="1">SUM($D$32:O32)</f>
        <v>-306596000.00000006</v>
      </c>
      <c r="P33" s="26">
        <f ca="1">SUM($D$32:P32)</f>
        <v>-434480666.66666675</v>
      </c>
      <c r="Q33" s="26">
        <f ca="1">SUM($D$32:Q32)</f>
        <v>-435825333.33333343</v>
      </c>
      <c r="R33" s="26">
        <f ca="1">SUM($D$32:R32)</f>
        <v>-437170000.00000012</v>
      </c>
      <c r="S33" s="26">
        <f ca="1">SUM($D$32:S32)</f>
        <v>-438514666.66666681</v>
      </c>
      <c r="T33" s="26">
        <f ca="1">SUM($D$32:T32)</f>
        <v>-439859333.33333349</v>
      </c>
      <c r="U33" s="26">
        <f ca="1">SUM($D$32:U32)</f>
        <v>-441404000.00000018</v>
      </c>
      <c r="V33" s="26">
        <f ca="1">SUM($D$32:V32)</f>
        <v>-442748666.66666687</v>
      </c>
      <c r="W33" s="26">
        <f ca="1">SUM($D$32:W32)</f>
        <v>-444093333.33333355</v>
      </c>
      <c r="X33" s="26">
        <f ca="1">SUM($D$32:X32)</f>
        <v>-445438000.00000024</v>
      </c>
      <c r="Y33" s="26">
        <f ca="1">SUM($D$32:Y32)</f>
        <v>-446782666.66666692</v>
      </c>
      <c r="Z33" s="26">
        <f ca="1">SUM($D$32:Z32)</f>
        <v>-448127333.33333361</v>
      </c>
      <c r="AA33" s="26">
        <f ca="1">SUM($D$32:AA32)</f>
        <v>-449472000.0000003</v>
      </c>
      <c r="AB33" s="26">
        <f ca="1">SUM($D$32:AB32)</f>
        <v>-450816666.66666698</v>
      </c>
      <c r="AC33" s="26">
        <f ca="1">SUM($D$32:AC32)</f>
        <v>-452161333.33333367</v>
      </c>
      <c r="AD33" s="26">
        <f ca="1">SUM($D$32:AD32)</f>
        <v>-453506000.00000036</v>
      </c>
      <c r="AE33" s="26">
        <f ca="1">SUM($D$32:AE32)</f>
        <v>-454850666.66666704</v>
      </c>
      <c r="AF33" s="26">
        <f ca="1">SUM($D$32:AF32)</f>
        <v>-456195333.33333373</v>
      </c>
      <c r="AG33" s="26">
        <f ca="1">SUM($D$32:AG32)</f>
        <v>-465000000.00000042</v>
      </c>
      <c r="AH33" s="26">
        <f ca="1">SUM($D$32:AH32)</f>
        <v>-469974666.6666671</v>
      </c>
      <c r="AI33" s="26">
        <f ca="1">SUM($D$32:AI32)</f>
        <v>-474949333.33333379</v>
      </c>
      <c r="AJ33" s="26">
        <f ca="1">SUM($D$32:AJ32)</f>
        <v>-479924000.00000048</v>
      </c>
      <c r="AK33" s="26">
        <f ca="1">SUM($D$32:AK32)</f>
        <v>-484898666.66666716</v>
      </c>
      <c r="AL33" s="26">
        <f ca="1">SUM($D$32:AL32)</f>
        <v>-489873333.33333385</v>
      </c>
      <c r="AM33" s="26">
        <f ca="1">SUM($D$32:AM32)</f>
        <v>-494848000.00000054</v>
      </c>
      <c r="AN33" s="26">
        <f ca="1">SUM($D$32:AN32)</f>
        <v>-499822666.66666722</v>
      </c>
      <c r="AO33" s="26">
        <f ca="1">SUM($D$32:AO32)</f>
        <v>-504797333.33333391</v>
      </c>
      <c r="AP33" s="26">
        <f ca="1">SUM($D$32:AP32)</f>
        <v>-509772000.0000006</v>
      </c>
      <c r="AQ33" s="26">
        <f ca="1">SUM($D$32:AQ32)</f>
        <v>-514746666.66666728</v>
      </c>
      <c r="AR33" s="26">
        <f ca="1">SUM($D$32:AR32)</f>
        <v>-519721333.33333397</v>
      </c>
      <c r="AS33" s="26">
        <f ca="1">SUM($D$32:AS32)</f>
        <v>-524896000.00000066</v>
      </c>
      <c r="AT33" s="26">
        <f ca="1">SUM($D$32:AT32)</f>
        <v>-468870666.66666734</v>
      </c>
      <c r="AU33" s="26">
        <f ca="1">SUM($D$32:AU32)</f>
        <v>-473845333.33333403</v>
      </c>
      <c r="AV33" s="26">
        <f ca="1">SUM($D$32:AV32)</f>
        <v>-478820000.00000072</v>
      </c>
      <c r="AW33" s="26">
        <f ca="1">SUM($D$32:AW32)</f>
        <v>-483794666.6666674</v>
      </c>
      <c r="AX33" s="26">
        <f ca="1">SUM($D$32:AX32)</f>
        <v>-488769333.33333409</v>
      </c>
      <c r="AY33" s="26">
        <f ca="1">SUM($D$32:AY32)</f>
        <v>-493744000.00000077</v>
      </c>
      <c r="AZ33" s="26">
        <f ca="1">SUM($D$32:AZ32)</f>
        <v>-498718666.66666746</v>
      </c>
      <c r="BA33" s="26">
        <f ca="1">SUM($D$32:BA32)</f>
        <v>-503693333.33333415</v>
      </c>
      <c r="BB33" s="26">
        <f ca="1">SUM($D$32:BB32)</f>
        <v>-508668000.00000083</v>
      </c>
      <c r="BC33" s="26">
        <f ca="1">SUM($D$32:BC32)</f>
        <v>-510250358.97435981</v>
      </c>
      <c r="BD33" s="26">
        <f ca="1">SUM($D$32:BD32)</f>
        <v>-511832717.94871879</v>
      </c>
      <c r="BE33" s="26">
        <f ca="1">SUM($D$32:BE32)</f>
        <v>-513615076.92307776</v>
      </c>
      <c r="BF33" s="26">
        <f ca="1">SUM($D$32:BF32)</f>
        <v>-515197435.89743674</v>
      </c>
      <c r="BG33" s="26">
        <f ca="1">SUM($D$32:BG32)</f>
        <v>-516779794.87179571</v>
      </c>
      <c r="BH33" s="26">
        <f ca="1">SUM($D$32:BH32)</f>
        <v>-518362153.84615469</v>
      </c>
      <c r="BI33" s="26">
        <f ca="1">SUM($D$32:BI32)</f>
        <v>-519944512.82051367</v>
      </c>
      <c r="BJ33" s="26">
        <f ca="1">SUM($D$32:BJ32)</f>
        <v>-521526871.79487264</v>
      </c>
      <c r="BK33" s="26">
        <f ca="1">SUM($D$32:BK32)</f>
        <v>-523109230.76923162</v>
      </c>
      <c r="BL33" s="26">
        <f ca="1">SUM($D$32:BL32)</f>
        <v>-524691589.74359059</v>
      </c>
      <c r="BM33" s="26">
        <f ca="1">SUM($D$32:BM32)</f>
        <v>-526273948.71794957</v>
      </c>
      <c r="BN33" s="26">
        <f ca="1">SUM($D$32:BN32)</f>
        <v>-527856307.69230855</v>
      </c>
      <c r="BO33" s="26">
        <f ca="1">SUM($D$32:BO32)</f>
        <v>-529438666.66666752</v>
      </c>
      <c r="BP33" s="26">
        <f ca="1">SUM($D$32:BP32)</f>
        <v>-531021025.6410265</v>
      </c>
      <c r="BQ33" s="26">
        <f ca="1">SUM($D$32:BQ32)</f>
        <v>-102803384.61538547</v>
      </c>
      <c r="BR33" s="26">
        <f ca="1">SUM($D$32:BR32)</f>
        <v>-104385743.58974445</v>
      </c>
      <c r="BS33" s="26">
        <f ca="1">SUM($D$32:BS32)</f>
        <v>-105968102.56410342</v>
      </c>
      <c r="BT33" s="26">
        <f ca="1">SUM($D$32:BT32)</f>
        <v>-107550461.5384624</v>
      </c>
      <c r="BU33" s="26">
        <f ca="1">SUM($D$32:BU32)</f>
        <v>-109132820.51282138</v>
      </c>
      <c r="BV33" s="26">
        <f ca="1">SUM($D$32:BV32)</f>
        <v>-110715179.48718035</v>
      </c>
      <c r="BW33" s="26">
        <f ca="1">SUM($D$32:BW32)</f>
        <v>-122461538.4615393</v>
      </c>
      <c r="BX33" s="26">
        <f ca="1">SUM($D$32:BX32)</f>
        <v>-121139897.43589827</v>
      </c>
      <c r="BY33" s="26">
        <f ca="1">SUM($D$32:BY32)</f>
        <v>-119818256.41025725</v>
      </c>
      <c r="BZ33" s="26">
        <f ca="1">SUM($D$32:BZ32)</f>
        <v>-124866754.43511739</v>
      </c>
      <c r="CA33" s="26">
        <f ca="1">SUM($D$32:CA32)</f>
        <v>-197485123.26638538</v>
      </c>
      <c r="CB33" s="26">
        <f ca="1">SUM($D$32:CB32)</f>
        <v>-198118024.50180781</v>
      </c>
      <c r="CC33" s="26">
        <f ca="1">SUM($D$32:CC32)</f>
        <v>-295646164.08479893</v>
      </c>
      <c r="CD33" s="26">
        <f ca="1">SUM($D$32:CD32)</f>
        <v>-298512223.08341604</v>
      </c>
      <c r="CE33" s="26">
        <f ca="1">SUM($D$32:CE32)</f>
        <v>-301408906.92132026</v>
      </c>
      <c r="CF33" s="26">
        <f ca="1">SUM($D$32:CF32)</f>
        <v>-304305824.0160374</v>
      </c>
      <c r="CG33" s="26">
        <f ca="1">SUM($D$32:CG32)</f>
        <v>-307081736.25966454</v>
      </c>
      <c r="CH33" s="26">
        <f ca="1">SUM($D$32:CH32)</f>
        <v>-309838073.11922163</v>
      </c>
      <c r="CI33" s="26">
        <f ca="1">SUM($D$32:CI32)</f>
        <v>-314026834.59470868</v>
      </c>
      <c r="CJ33" s="26">
        <f ca="1">SUM($D$32:CJ32)</f>
        <v>-313343252.26272917</v>
      </c>
      <c r="CK33" s="26">
        <f ca="1">SUM($D$32:CK32)</f>
        <v>-312640094.54667962</v>
      </c>
      <c r="CL33" s="26">
        <f ca="1">SUM($D$32:CL32)</f>
        <v>-311888227.83726734</v>
      </c>
      <c r="CM33" s="26">
        <f ca="1">SUM($D$32:CM32)</f>
        <v>-311053865.10431719</v>
      </c>
      <c r="CN33" s="26">
        <f ca="1">SUM($D$32:CN32)</f>
        <v>-310207845.74466634</v>
      </c>
      <c r="CO33" s="26">
        <f ca="1">SUM($D$32:CO32)</f>
        <v>-309666622.68283874</v>
      </c>
      <c r="CP33" s="26">
        <f ca="1">SUM($D$32:CP32)</f>
        <v>-308811728.24482363</v>
      </c>
      <c r="CQ33" s="26">
        <f ca="1">SUM($D$32:CQ32)</f>
        <v>-307956833.80680853</v>
      </c>
      <c r="CR33" s="26">
        <f ca="1">SUM($D$32:CR32)</f>
        <v>-307101939.36879343</v>
      </c>
      <c r="CS33" s="26">
        <f ca="1">SUM($D$32:CS32)</f>
        <v>-306247044.93077832</v>
      </c>
      <c r="CT33" s="26">
        <f ca="1">SUM($D$32:CT32)</f>
        <v>-305392150.49276322</v>
      </c>
      <c r="CU33" s="26">
        <f ca="1">SUM($D$32:CU32)</f>
        <v>-304537256.05474812</v>
      </c>
      <c r="CV33" s="26">
        <f ca="1">SUM($D$32:CV32)</f>
        <v>-303682361.61673301</v>
      </c>
      <c r="CW33" s="26">
        <f ca="1">SUM($D$32:CW32)</f>
        <v>-302827467.17871791</v>
      </c>
      <c r="CX33" s="26">
        <f ca="1">SUM($D$32:CX32)</f>
        <v>-302190330.26230377</v>
      </c>
      <c r="CY33" s="26">
        <f ca="1">SUM($D$32:CY32)</f>
        <v>-301328741.36404699</v>
      </c>
      <c r="CZ33" s="26">
        <f ca="1">SUM($D$32:CZ32)</f>
        <v>-300388771.72298616</v>
      </c>
      <c r="DA33" s="26">
        <f ca="1">SUM($D$32:DA32)</f>
        <v>-299854280.94323784</v>
      </c>
      <c r="DB33" s="26">
        <f ca="1">SUM($D$32:DB32)</f>
        <v>-298901988.39769125</v>
      </c>
      <c r="DC33" s="26">
        <f ca="1">SUM($D$32:DC32)</f>
        <v>-297949695.85214466</v>
      </c>
      <c r="DD33" s="26">
        <f ca="1">SUM($D$32:DD32)</f>
        <v>-296997403.30659807</v>
      </c>
      <c r="DE33" s="26">
        <f ca="1">SUM($D$32:DE32)</f>
        <v>-296045110.76105148</v>
      </c>
      <c r="DF33" s="26">
        <f ca="1">SUM($D$32:DF32)</f>
        <v>-295092818.21550488</v>
      </c>
      <c r="DG33" s="26">
        <f ca="1">SUM($D$32:DG32)</f>
        <v>-294140525.66995829</v>
      </c>
      <c r="DH33" s="26">
        <f ca="1">SUM($D$32:DH32)</f>
        <v>-293188233.1244117</v>
      </c>
      <c r="DI33" s="26">
        <f ca="1">SUM($D$32:DI32)</f>
        <v>-292235940.57886511</v>
      </c>
      <c r="DJ33" s="26">
        <f ca="1">SUM($D$32:DJ32)</f>
        <v>-291737386.6708957</v>
      </c>
      <c r="DK33" s="26">
        <f ca="1">SUM($D$32:DK32)</f>
        <v>-290844282.09398496</v>
      </c>
      <c r="DL33" s="26">
        <f ca="1">SUM($D$32:DL32)</f>
        <v>-289951177.51707423</v>
      </c>
      <c r="DM33" s="26">
        <f ca="1">SUM($D$32:DM32)</f>
        <v>-289328890.49620187</v>
      </c>
      <c r="DN33" s="26">
        <f ca="1">SUM($D$32:DN32)</f>
        <v>-288274595.9063459</v>
      </c>
      <c r="DO33" s="26">
        <f ca="1">SUM($D$32:DO32)</f>
        <v>-287220301.31648993</v>
      </c>
      <c r="DP33" s="26">
        <f ca="1">SUM($D$32:DP32)</f>
        <v>-286166006.72663397</v>
      </c>
      <c r="DQ33" s="26">
        <f ca="1">SUM($D$32:DQ32)</f>
        <v>-285111712.136778</v>
      </c>
      <c r="DR33" s="26">
        <f ca="1">SUM($D$32:DR32)</f>
        <v>-284057417.54692203</v>
      </c>
      <c r="DS33" s="26">
        <f ca="1">SUM($D$32:DS32)</f>
        <v>-283003122.95706606</v>
      </c>
      <c r="DT33" s="26">
        <f ca="1">SUM($D$32:DT32)</f>
        <v>-281948828.36721009</v>
      </c>
      <c r="DU33" s="26">
        <f ca="1">SUM($D$32:DU32)</f>
        <v>-280894533.77735412</v>
      </c>
      <c r="DV33" s="26">
        <f ca="1">SUM($D$32:DV32)</f>
        <v>-281415565.25045109</v>
      </c>
      <c r="DW33" s="26">
        <f ca="1">SUM($D$32:DW32)</f>
        <v>-280850952.84459859</v>
      </c>
      <c r="DX33" s="26">
        <f ca="1">SUM($D$32:DX32)</f>
        <v>-280195810.68080741</v>
      </c>
      <c r="DY33" s="26">
        <f ca="1">SUM($D$32:DY32)</f>
        <v>-279700059.74293637</v>
      </c>
      <c r="DZ33" s="26">
        <f ca="1">SUM($D$32:DZ32)</f>
        <v>-278544459.90734911</v>
      </c>
      <c r="EA33" s="26">
        <f ca="1">SUM($D$32:EA32)</f>
        <v>-277388860.07176185</v>
      </c>
      <c r="EB33" s="26">
        <f ca="1">SUM($D$32:EB32)</f>
        <v>-276233260.23617458</v>
      </c>
      <c r="EC33" s="26">
        <f ca="1">SUM($D$32:EC32)</f>
        <v>-275077660.40058732</v>
      </c>
      <c r="ED33" s="26">
        <f ca="1">SUM($D$32:ED32)</f>
        <v>-273922060.56500006</v>
      </c>
      <c r="EE33" s="26">
        <f ca="1">SUM($D$32:EE32)</f>
        <v>-272766460.72941279</v>
      </c>
      <c r="EF33" s="26">
        <f ca="1">SUM($D$32:EF32)</f>
        <v>-271610860.89382553</v>
      </c>
      <c r="EG33" s="26">
        <f ca="1">SUM($D$32:EG32)</f>
        <v>-270455261.05823827</v>
      </c>
      <c r="EH33" s="26">
        <f ca="1">SUM($D$32:EH32)</f>
        <v>-269301709.32876807</v>
      </c>
      <c r="EI33" s="26">
        <f ca="1">SUM($D$32:EI32)</f>
        <v>-268045073.27512667</v>
      </c>
      <c r="EJ33" s="26">
        <f ca="1">SUM($D$32:EJ32)</f>
        <v>-266788437.22148526</v>
      </c>
      <c r="EK33" s="26">
        <f ca="1">SUM($D$32:EK32)</f>
        <v>-846081830.23612475</v>
      </c>
      <c r="EL33" s="26">
        <f ca="1">SUM($D$32:EL32)</f>
        <v>-844825194.18248332</v>
      </c>
      <c r="EM33" s="26">
        <f ca="1">SUM($D$32:EM32)</f>
        <v>-843568558.12884188</v>
      </c>
      <c r="EN33" s="26">
        <f ca="1">SUM($D$32:EN32)</f>
        <v>-842311922.07520044</v>
      </c>
      <c r="EO33" s="26">
        <f ca="1">SUM($D$32:EO32)</f>
        <v>-841055286.021559</v>
      </c>
      <c r="EP33" s="26">
        <f ca="1">SUM($D$32:EP32)</f>
        <v>-839798649.96791756</v>
      </c>
      <c r="EQ33" s="26">
        <f ca="1">SUM($D$32:EQ32)</f>
        <v>-838542013.91427612</v>
      </c>
      <c r="ER33" s="26">
        <f ca="1">SUM($D$32:ER32)</f>
        <v>-837285377.86063468</v>
      </c>
      <c r="ES33" s="26">
        <f ca="1">SUM($D$32:ES32)</f>
        <v>-836028741.80699325</v>
      </c>
      <c r="ET33" s="26">
        <f ca="1">SUM($D$32:ET32)</f>
        <v>-835519869.58163214</v>
      </c>
      <c r="EU33" s="26">
        <f ca="1">SUM($D$32:EU32)</f>
        <v>-834460319.16651011</v>
      </c>
      <c r="EV33" s="26">
        <f ca="1">SUM($D$32:EV32)</f>
        <v>-833373306.29718518</v>
      </c>
      <c r="EW33" s="513">
        <f ca="1">SUM($D$32:EW32)</f>
        <v>-150275916.7506063</v>
      </c>
      <c r="EX33" s="26">
        <f ca="1">SUM($D$32:EX32)</f>
        <v>-146510774.9751147</v>
      </c>
      <c r="EY33" s="26">
        <f ca="1">SUM($D$32:EY32)</f>
        <v>-142745633.19962311</v>
      </c>
      <c r="EZ33" s="26">
        <f ca="1">SUM($D$32:EZ32)</f>
        <v>-138980491.42413151</v>
      </c>
      <c r="FA33" s="26">
        <f ca="1">SUM($D$32:FA32)</f>
        <v>-135215349.64863992</v>
      </c>
      <c r="FB33" s="26">
        <f ca="1">SUM($D$32:FB32)</f>
        <v>-131450207.87314831</v>
      </c>
      <c r="FC33" s="26">
        <f ca="1">SUM($D$32:FC32)</f>
        <v>-127685066.0976567</v>
      </c>
      <c r="FD33" s="26">
        <f ca="1">SUM($D$32:FD32)</f>
        <v>-123919924.32216509</v>
      </c>
      <c r="FE33" s="26">
        <f ca="1">SUM($D$32:FE32)</f>
        <v>-120154782.54667348</v>
      </c>
      <c r="FF33" s="26">
        <f ca="1">SUM($D$32:FF32)</f>
        <v>-116327201.83367875</v>
      </c>
      <c r="FG33" s="26">
        <f ca="1">SUM($D$32:FG32)</f>
        <v>-112415553.40189646</v>
      </c>
      <c r="FH33" s="26">
        <f ca="1">SUM($D$32:FH32)</f>
        <v>-108503904.97011417</v>
      </c>
      <c r="FI33" s="26">
        <f ca="1">SUM($D$32:FI32)</f>
        <v>-104592256.53833188</v>
      </c>
      <c r="FJ33" s="26">
        <f ca="1">SUM($D$32:FJ32)</f>
        <v>-101513941.43988292</v>
      </c>
      <c r="FK33" s="26">
        <f ca="1">SUM($D$32:FK32)</f>
        <v>-98435626.341433957</v>
      </c>
      <c r="FL33" s="26">
        <f ca="1">SUM($D$32:FL32)</f>
        <v>-95357311.242984995</v>
      </c>
      <c r="FM33" s="26">
        <f ca="1">SUM($D$32:FM32)</f>
        <v>-92278996.144536033</v>
      </c>
      <c r="FN33" s="26">
        <f ca="1">SUM($D$32:FN32)</f>
        <v>-89200681.046087071</v>
      </c>
      <c r="FO33" s="26">
        <f ca="1">SUM($D$32:FO32)</f>
        <v>-86122365.947638109</v>
      </c>
      <c r="FP33" s="26">
        <f ca="1">SUM($D$32:FP32)</f>
        <v>-83044050.849189147</v>
      </c>
      <c r="FQ33" s="26">
        <f ca="1">SUM($D$32:FQ32)</f>
        <v>-79965735.750740185</v>
      </c>
      <c r="FR33" s="26">
        <f ca="1">SUM($D$32:FR32)</f>
        <v>-79657932.533284128</v>
      </c>
      <c r="FS33" s="26">
        <f ca="1">SUM($D$32:FS32)</f>
        <v>-79350129.31582807</v>
      </c>
      <c r="FT33" s="26">
        <f ca="1">SUM($D$32:FT32)</f>
        <v>-79042326.098372012</v>
      </c>
      <c r="FU33" s="26">
        <f ca="1">SUM($D$32:FU32)</f>
        <v>-76164391.312044933</v>
      </c>
      <c r="FV33" s="26">
        <f ca="1">SUM($D$32:FV32)</f>
        <v>-72951021.467470333</v>
      </c>
      <c r="FW33" s="26">
        <f ca="1">SUM($D$32:FW32)</f>
        <v>-69737651.622895733</v>
      </c>
      <c r="FX33" s="26">
        <f ca="1">SUM($D$32:FX32)</f>
        <v>-66524281.778321132</v>
      </c>
      <c r="FY33" s="26">
        <f ca="1">SUM($D$32:FY32)</f>
        <v>-63310911.933746532</v>
      </c>
      <c r="FZ33" s="26">
        <f ca="1">SUM($D$32:FZ32)</f>
        <v>-60097542.089171931</v>
      </c>
      <c r="GA33" s="26">
        <f ca="1">SUM($D$32:GA32)</f>
        <v>-56884172.244597331</v>
      </c>
      <c r="GB33" s="26">
        <f ca="1">SUM($D$32:GB32)</f>
        <v>-53670802.40002273</v>
      </c>
      <c r="GC33" s="26">
        <f ca="1">SUM($D$32:GC32)</f>
        <v>-50457432.55544813</v>
      </c>
      <c r="GD33" s="26">
        <f ca="1">SUM($D$32:GD32)</f>
        <v>-50134239.17711927</v>
      </c>
      <c r="GE33" s="26">
        <f ca="1">SUM($D$32:GE32)</f>
        <v>-49811045.79879041</v>
      </c>
      <c r="GF33" s="26">
        <f ca="1">SUM($D$32:GF32)</f>
        <v>-49487852.42046155</v>
      </c>
      <c r="GG33" s="26">
        <f ca="1">SUM($D$32:GG32)</f>
        <v>-46126173.684731543</v>
      </c>
      <c r="GH33" s="26">
        <f ca="1">SUM($D$32:GH32)</f>
        <v>-42764494.949001536</v>
      </c>
      <c r="GI33" s="26">
        <f ca="1">SUM($D$32:GI32)</f>
        <v>-39402816.213271528</v>
      </c>
      <c r="GJ33" s="26">
        <f ca="1">SUM($D$32:GJ32)</f>
        <v>-36041137.477541521</v>
      </c>
      <c r="GK33" s="26">
        <f ca="1">SUM($D$32:GK32)</f>
        <v>-32679458.741811514</v>
      </c>
      <c r="GL33" s="26">
        <f ca="1">SUM($D$32:GL32)</f>
        <v>-29317780.006081507</v>
      </c>
      <c r="GM33" s="26">
        <f ca="1">SUM($D$32:GM32)</f>
        <v>-25956101.270351499</v>
      </c>
      <c r="GN33" s="26">
        <f ca="1">SUM($D$32:GN32)</f>
        <v>-22594422.534621492</v>
      </c>
      <c r="GO33" s="26">
        <f ca="1">SUM($D$32:GO32)</f>
        <v>-19232743.798891485</v>
      </c>
      <c r="GP33" s="26">
        <f ca="1">SUM($D$32:GP32)</f>
        <v>-18893390.751646183</v>
      </c>
      <c r="GQ33" s="26">
        <f ca="1">SUM($D$32:GQ32)</f>
        <v>-18554037.704400882</v>
      </c>
      <c r="GR33" s="26">
        <f ca="1">SUM($D$32:GR32)</f>
        <v>-18214684.657155581</v>
      </c>
      <c r="GS33" s="26">
        <f ca="1">SUM($D$32:GS32)</f>
        <v>-17875331.60991028</v>
      </c>
      <c r="GT33" s="26">
        <f ca="1">SUM($D$32:GT32)</f>
        <v>-17535978.562664978</v>
      </c>
      <c r="GU33" s="26">
        <f ca="1">SUM($D$32:GU32)</f>
        <v>-17196625.515419677</v>
      </c>
      <c r="GV33" s="26">
        <f ca="1">SUM($D$32:GV32)</f>
        <v>-13806948.948259607</v>
      </c>
      <c r="GW33" s="26">
        <f ca="1">SUM($D$32:GW32)</f>
        <v>-10417272.381099537</v>
      </c>
      <c r="GX33" s="26">
        <f ca="1">SUM($D$32:GX32)</f>
        <v>-7027595.8139394671</v>
      </c>
      <c r="GY33" s="26">
        <f ca="1">SUM($D$32:GY32)</f>
        <v>-7027595.8139394671</v>
      </c>
      <c r="GZ33" s="26">
        <f ca="1">SUM($D$32:GZ32)</f>
        <v>-7027595.8139394671</v>
      </c>
      <c r="HA33" s="26">
        <f ca="1">SUM($D$32:HA32)</f>
        <v>-7027595.8139394671</v>
      </c>
      <c r="HB33" s="26">
        <f ca="1">SUM($D$32:HB32)</f>
        <v>-7027595.8139394671</v>
      </c>
      <c r="HC33" s="26">
        <f ca="1">SUM($D$32:HC32)</f>
        <v>-7027595.8139394671</v>
      </c>
      <c r="HD33" s="26">
        <f ca="1">SUM($D$32:HD32)</f>
        <v>-7027595.8139394671</v>
      </c>
      <c r="HE33" s="26">
        <f ca="1">SUM($D$32:HE32)</f>
        <v>-7027595.8139394671</v>
      </c>
      <c r="HF33" s="26">
        <f ca="1">SUM($D$32:HF32)</f>
        <v>-7027595.8139394671</v>
      </c>
    </row>
    <row r="34" spans="2:214" ht="14.25">
      <c r="B34" s="364" t="s">
        <v>431</v>
      </c>
      <c r="D34" s="32">
        <f ca="1">IRR(OFFSET(D32,0,0):OFFSET(D32,0,DATEDIF(Initial_Time,Exit,"m")),0.001)*12</f>
        <v>-3.9154811699540826E-2</v>
      </c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H34" s="26"/>
      <c r="CI34" s="26"/>
      <c r="CJ34" s="26"/>
      <c r="CK34" s="26"/>
      <c r="CL34" s="26"/>
      <c r="CM34" s="26"/>
      <c r="CN34" s="26"/>
      <c r="CO34" s="26"/>
      <c r="CP34" s="26"/>
      <c r="CQ34" s="26"/>
      <c r="CR34" s="26"/>
      <c r="CS34" s="26"/>
      <c r="CT34" s="26"/>
      <c r="CU34" s="26"/>
      <c r="CV34" s="26"/>
      <c r="CW34" s="26"/>
      <c r="CX34" s="26"/>
      <c r="CY34" s="26"/>
      <c r="CZ34" s="26"/>
      <c r="DA34" s="26"/>
      <c r="DB34" s="26"/>
      <c r="DC34" s="26"/>
      <c r="DD34" s="26"/>
      <c r="DE34" s="26"/>
      <c r="DF34" s="26"/>
      <c r="DG34" s="26"/>
      <c r="DH34" s="26"/>
      <c r="DI34" s="26"/>
      <c r="DJ34" s="26"/>
      <c r="DK34" s="26"/>
      <c r="DL34" s="26"/>
      <c r="DM34" s="26"/>
      <c r="DN34" s="26"/>
      <c r="DO34" s="26"/>
      <c r="DP34" s="26"/>
      <c r="DQ34" s="26"/>
      <c r="DR34" s="26"/>
      <c r="DS34" s="26"/>
      <c r="DT34" s="26"/>
      <c r="DU34" s="26"/>
      <c r="DV34" s="26"/>
      <c r="DW34" s="26"/>
      <c r="DX34" s="26"/>
      <c r="DY34" s="26"/>
      <c r="DZ34" s="26"/>
      <c r="EA34" s="26"/>
      <c r="EB34" s="26"/>
      <c r="EC34" s="26"/>
      <c r="ED34" s="26"/>
      <c r="EE34" s="26"/>
      <c r="EF34" s="26"/>
      <c r="EG34" s="26"/>
      <c r="EH34" s="26"/>
      <c r="EI34" s="26"/>
      <c r="EJ34" s="26"/>
      <c r="EK34" s="26"/>
      <c r="EL34" s="26"/>
      <c r="EM34" s="26"/>
      <c r="EN34" s="26"/>
      <c r="EO34" s="26"/>
      <c r="EP34" s="26"/>
      <c r="EQ34" s="26"/>
      <c r="ER34" s="26"/>
      <c r="ES34" s="26"/>
      <c r="ET34" s="26"/>
      <c r="EU34" s="26"/>
      <c r="EV34" s="26"/>
      <c r="EW34" s="513"/>
      <c r="EX34" s="26"/>
      <c r="EY34" s="26"/>
      <c r="EZ34" s="26"/>
      <c r="FA34" s="26"/>
      <c r="FB34" s="26"/>
      <c r="FC34" s="26"/>
      <c r="FD34" s="26"/>
      <c r="FE34" s="26"/>
      <c r="FF34" s="26"/>
      <c r="FG34" s="26"/>
      <c r="FH34" s="26"/>
      <c r="FI34" s="26"/>
      <c r="FJ34" s="26"/>
      <c r="FK34" s="26"/>
      <c r="FL34" s="26"/>
      <c r="FM34" s="26"/>
      <c r="FN34" s="26"/>
      <c r="FO34" s="26"/>
      <c r="FP34" s="26"/>
      <c r="FQ34" s="26"/>
      <c r="FR34" s="26"/>
      <c r="FS34" s="26"/>
      <c r="FT34" s="26"/>
      <c r="FU34" s="26"/>
      <c r="FV34" s="26"/>
      <c r="FW34" s="26"/>
      <c r="FX34" s="26"/>
      <c r="FY34" s="26"/>
      <c r="FZ34" s="26"/>
      <c r="GA34" s="26"/>
      <c r="GB34" s="26"/>
      <c r="GC34" s="26"/>
      <c r="GD34" s="26"/>
      <c r="GE34" s="26"/>
      <c r="GF34" s="26"/>
      <c r="GG34" s="26"/>
      <c r="GH34" s="26"/>
      <c r="GI34" s="26"/>
      <c r="GJ34" s="26"/>
      <c r="GK34" s="26"/>
      <c r="GL34" s="26"/>
      <c r="GM34" s="26"/>
      <c r="GN34" s="26"/>
      <c r="GO34" s="26"/>
      <c r="GP34" s="26"/>
      <c r="GQ34" s="26"/>
      <c r="GR34" s="26"/>
      <c r="GS34" s="26"/>
      <c r="GT34" s="26"/>
      <c r="GU34" s="26"/>
      <c r="GV34" s="26"/>
      <c r="GW34" s="26"/>
      <c r="GX34" s="26"/>
      <c r="GY34" s="26"/>
      <c r="GZ34" s="26"/>
      <c r="HA34" s="26"/>
      <c r="HB34" s="26"/>
      <c r="HC34" s="26"/>
      <c r="HD34" s="26"/>
      <c r="HE34" s="26"/>
      <c r="HF34" s="26"/>
    </row>
    <row r="35" spans="2:214" ht="14.25">
      <c r="B35" s="359" t="s">
        <v>432</v>
      </c>
      <c r="D35" s="26">
        <f t="shared" ref="D35:BO35" ca="1" si="363">D32-D6+D30+D21</f>
        <v>-126853333.33333333</v>
      </c>
      <c r="E35" s="26">
        <f t="shared" ca="1" si="363"/>
        <v>-313333.33333333326</v>
      </c>
      <c r="F35" s="26">
        <f t="shared" ca="1" si="363"/>
        <v>-313333.33333333326</v>
      </c>
      <c r="G35" s="26">
        <f t="shared" ca="1" si="363"/>
        <v>-313333.33333333326</v>
      </c>
      <c r="H35" s="26">
        <f t="shared" ca="1" si="363"/>
        <v>-313333.33333333326</v>
      </c>
      <c r="I35" s="26">
        <f t="shared" ca="1" si="363"/>
        <v>-513333.33333333326</v>
      </c>
      <c r="J35" s="26">
        <f t="shared" ca="1" si="363"/>
        <v>-169866666.66666666</v>
      </c>
      <c r="K35" s="26">
        <f t="shared" ca="1" si="363"/>
        <v>-1146666.6666666665</v>
      </c>
      <c r="L35" s="26">
        <f t="shared" ca="1" si="363"/>
        <v>-1146666.6666666665</v>
      </c>
      <c r="M35" s="26">
        <f t="shared" ca="1" si="363"/>
        <v>-1146666.6666666665</v>
      </c>
      <c r="N35" s="26">
        <f t="shared" ca="1" si="363"/>
        <v>-1146666.6666666665</v>
      </c>
      <c r="O35" s="26">
        <f t="shared" ca="1" si="363"/>
        <v>-1146666.6666666665</v>
      </c>
      <c r="P35" s="26">
        <f t="shared" ca="1" si="363"/>
        <v>-127686666.66666667</v>
      </c>
      <c r="Q35" s="26">
        <f t="shared" ca="1" si="363"/>
        <v>-1146666.6666666665</v>
      </c>
      <c r="R35" s="26">
        <f t="shared" ca="1" si="363"/>
        <v>-1146666.6666666665</v>
      </c>
      <c r="S35" s="26">
        <f t="shared" ca="1" si="363"/>
        <v>-1146666.6666666665</v>
      </c>
      <c r="T35" s="26">
        <f t="shared" ca="1" si="363"/>
        <v>-1146666.6666666665</v>
      </c>
      <c r="U35" s="26">
        <f t="shared" ca="1" si="363"/>
        <v>-1346666.6666666665</v>
      </c>
      <c r="V35" s="26">
        <f t="shared" ca="1" si="363"/>
        <v>-1146666.6666666665</v>
      </c>
      <c r="W35" s="26">
        <f t="shared" ca="1" si="363"/>
        <v>-1146666.6666666665</v>
      </c>
      <c r="X35" s="26">
        <f t="shared" ca="1" si="363"/>
        <v>-1146666.6666666665</v>
      </c>
      <c r="Y35" s="26">
        <f t="shared" ca="1" si="363"/>
        <v>-1146666.6666666665</v>
      </c>
      <c r="Z35" s="26">
        <f t="shared" ca="1" si="363"/>
        <v>-1146666.6666666665</v>
      </c>
      <c r="AA35" s="26">
        <f t="shared" ca="1" si="363"/>
        <v>-1146666.6666666665</v>
      </c>
      <c r="AB35" s="26">
        <f t="shared" ca="1" si="363"/>
        <v>-1146666.6666666665</v>
      </c>
      <c r="AC35" s="26">
        <f t="shared" ca="1" si="363"/>
        <v>-1146666.6666666665</v>
      </c>
      <c r="AD35" s="26">
        <f t="shared" ca="1" si="363"/>
        <v>-1146666.6666666665</v>
      </c>
      <c r="AE35" s="26">
        <f t="shared" ca="1" si="363"/>
        <v>-1146666.6666666665</v>
      </c>
      <c r="AF35" s="26">
        <f t="shared" ca="1" si="363"/>
        <v>-1146666.6666666665</v>
      </c>
      <c r="AG35" s="26">
        <f t="shared" ca="1" si="363"/>
        <v>-7946666.6666666642</v>
      </c>
      <c r="AH35" s="26">
        <f t="shared" ca="1" si="363"/>
        <v>-4446666.666666667</v>
      </c>
      <c r="AI35" s="26">
        <f t="shared" ca="1" si="363"/>
        <v>-4446666.666666667</v>
      </c>
      <c r="AJ35" s="26">
        <f t="shared" ca="1" si="363"/>
        <v>-4446666.666666667</v>
      </c>
      <c r="AK35" s="26">
        <f t="shared" ca="1" si="363"/>
        <v>-4446666.666666667</v>
      </c>
      <c r="AL35" s="26">
        <f t="shared" ca="1" si="363"/>
        <v>-4446666.666666667</v>
      </c>
      <c r="AM35" s="26">
        <f t="shared" ca="1" si="363"/>
        <v>-4446666.666666667</v>
      </c>
      <c r="AN35" s="26">
        <f t="shared" ca="1" si="363"/>
        <v>-4446666.666666667</v>
      </c>
      <c r="AO35" s="26">
        <f t="shared" ca="1" si="363"/>
        <v>-4446666.666666667</v>
      </c>
      <c r="AP35" s="26">
        <f t="shared" ca="1" si="363"/>
        <v>-4446666.666666667</v>
      </c>
      <c r="AQ35" s="26">
        <f t="shared" ca="1" si="363"/>
        <v>-4446666.666666667</v>
      </c>
      <c r="AR35" s="26">
        <f t="shared" ca="1" si="363"/>
        <v>-4446666.666666667</v>
      </c>
      <c r="AS35" s="26">
        <f t="shared" ca="1" si="363"/>
        <v>-4646666.666666667</v>
      </c>
      <c r="AT35" s="26">
        <f t="shared" ca="1" si="363"/>
        <v>-4446666.6666666642</v>
      </c>
      <c r="AU35" s="26">
        <f t="shared" ca="1" si="363"/>
        <v>-4446666.666666667</v>
      </c>
      <c r="AV35" s="26">
        <f t="shared" ca="1" si="363"/>
        <v>-4446666.666666667</v>
      </c>
      <c r="AW35" s="26">
        <f t="shared" ca="1" si="363"/>
        <v>-4446666.666666667</v>
      </c>
      <c r="AX35" s="26">
        <f t="shared" ca="1" si="363"/>
        <v>-4446666.666666667</v>
      </c>
      <c r="AY35" s="26">
        <f t="shared" ca="1" si="363"/>
        <v>-4446666.666666667</v>
      </c>
      <c r="AZ35" s="26">
        <f t="shared" ca="1" si="363"/>
        <v>-4446666.666666667</v>
      </c>
      <c r="BA35" s="26">
        <f t="shared" ca="1" si="363"/>
        <v>-4446666.666666667</v>
      </c>
      <c r="BB35" s="26">
        <f t="shared" ca="1" si="363"/>
        <v>-4446666.666666667</v>
      </c>
      <c r="BC35" s="26">
        <f ca="1">BC32-BC6+BC30+BC21</f>
        <v>-4446666.666666666</v>
      </c>
      <c r="BD35" s="26">
        <f t="shared" ca="1" si="363"/>
        <v>-4446666.666666666</v>
      </c>
      <c r="BE35" s="26">
        <f t="shared" ca="1" si="363"/>
        <v>-4646666.666666666</v>
      </c>
      <c r="BF35" s="26">
        <f t="shared" ca="1" si="363"/>
        <v>-4446666.666666666</v>
      </c>
      <c r="BG35" s="26">
        <f t="shared" ca="1" si="363"/>
        <v>-4446666.666666666</v>
      </c>
      <c r="BH35" s="26">
        <f t="shared" ca="1" si="363"/>
        <v>-4446666.666666666</v>
      </c>
      <c r="BI35" s="26">
        <f t="shared" ca="1" si="363"/>
        <v>-4446666.666666666</v>
      </c>
      <c r="BJ35" s="26">
        <f t="shared" ca="1" si="363"/>
        <v>-4446666.666666666</v>
      </c>
      <c r="BK35" s="26">
        <f t="shared" ca="1" si="363"/>
        <v>-4446666.666666666</v>
      </c>
      <c r="BL35" s="26">
        <f t="shared" ca="1" si="363"/>
        <v>-4446666.666666666</v>
      </c>
      <c r="BM35" s="26">
        <f t="shared" ca="1" si="363"/>
        <v>-4446666.666666666</v>
      </c>
      <c r="BN35" s="26">
        <f t="shared" ca="1" si="363"/>
        <v>-4446666.666666666</v>
      </c>
      <c r="BO35" s="26">
        <f t="shared" ca="1" si="363"/>
        <v>-4446666.666666666</v>
      </c>
      <c r="BP35" s="26">
        <f t="shared" ref="BP35:EA35" ca="1" si="364">BP32-BP6+BP30+BP21</f>
        <v>-4446666.666666666</v>
      </c>
      <c r="BQ35" s="26">
        <f t="shared" ca="1" si="364"/>
        <v>-4646666.6666666865</v>
      </c>
      <c r="BR35" s="26">
        <f t="shared" ca="1" si="364"/>
        <v>-4446666.666666666</v>
      </c>
      <c r="BS35" s="26">
        <f t="shared" ca="1" si="364"/>
        <v>-4446666.666666666</v>
      </c>
      <c r="BT35" s="26">
        <f t="shared" ca="1" si="364"/>
        <v>-4446666.666666666</v>
      </c>
      <c r="BU35" s="26">
        <f t="shared" ca="1" si="364"/>
        <v>-4446666.666666666</v>
      </c>
      <c r="BV35" s="26">
        <f t="shared" ca="1" si="364"/>
        <v>-4446666.666666666</v>
      </c>
      <c r="BW35" s="26">
        <f t="shared" ca="1" si="364"/>
        <v>-13686666.666666646</v>
      </c>
      <c r="BX35" s="26">
        <f t="shared" ca="1" si="364"/>
        <v>-1806666.6666666665</v>
      </c>
      <c r="BY35" s="26">
        <f t="shared" ca="1" si="364"/>
        <v>-1806666.6666666665</v>
      </c>
      <c r="BZ35" s="26">
        <f t="shared" ca="1" si="364"/>
        <v>-10578447.701002344</v>
      </c>
      <c r="CA35" s="26">
        <f t="shared" ca="1" si="364"/>
        <v>-3585384.5486006588</v>
      </c>
      <c r="CB35" s="26">
        <f t="shared" ca="1" si="364"/>
        <v>-3528324.4245168273</v>
      </c>
      <c r="CC35" s="26">
        <f t="shared" ca="1" si="364"/>
        <v>-3926233.4964034855</v>
      </c>
      <c r="CD35" s="26">
        <f t="shared" ca="1" si="364"/>
        <v>-2602058.9986171229</v>
      </c>
      <c r="CE35" s="26">
        <f t="shared" ca="1" si="364"/>
        <v>-2632683.8379042386</v>
      </c>
      <c r="CF35" s="26">
        <f t="shared" ca="1" si="364"/>
        <v>-2632917.094717131</v>
      </c>
      <c r="CG35" s="26">
        <f t="shared" ca="1" si="364"/>
        <v>-2511912.2436271589</v>
      </c>
      <c r="CH35" s="26">
        <f t="shared" ca="1" si="364"/>
        <v>-2492336.8595571145</v>
      </c>
      <c r="CI35" s="26">
        <f t="shared" ca="1" si="364"/>
        <v>-3792761.4754870739</v>
      </c>
      <c r="CJ35" s="26">
        <f t="shared" ca="1" si="364"/>
        <v>683582.3319795056</v>
      </c>
      <c r="CK35" s="26">
        <f t="shared" ca="1" si="364"/>
        <v>703157.71604955022</v>
      </c>
      <c r="CL35" s="26">
        <f t="shared" ca="1" si="364"/>
        <v>751866.70941229817</v>
      </c>
      <c r="CM35" s="26">
        <f t="shared" ca="1" si="364"/>
        <v>834362.7329501661</v>
      </c>
      <c r="CN35" s="26">
        <f t="shared" ca="1" si="364"/>
        <v>846019.35965084261</v>
      </c>
      <c r="CO35" s="26">
        <f t="shared" ca="1" si="364"/>
        <v>541223.06182762003</v>
      </c>
      <c r="CP35" s="26">
        <f t="shared" ca="1" si="364"/>
        <v>854894.43801508658</v>
      </c>
      <c r="CQ35" s="26">
        <f t="shared" ca="1" si="364"/>
        <v>854894.43801508658</v>
      </c>
      <c r="CR35" s="26">
        <f t="shared" ca="1" si="364"/>
        <v>854894.43801508658</v>
      </c>
      <c r="CS35" s="26">
        <f t="shared" ca="1" si="364"/>
        <v>854894.43801508658</v>
      </c>
      <c r="CT35" s="26">
        <f t="shared" ca="1" si="364"/>
        <v>854894.43801508658</v>
      </c>
      <c r="CU35" s="26">
        <f t="shared" ca="1" si="364"/>
        <v>854894.43801508658</v>
      </c>
      <c r="CV35" s="26">
        <f t="shared" ca="1" si="364"/>
        <v>854894.43801508658</v>
      </c>
      <c r="CW35" s="26">
        <f t="shared" ca="1" si="364"/>
        <v>854894.43801508658</v>
      </c>
      <c r="CX35" s="26">
        <f t="shared" ca="1" si="364"/>
        <v>637136.91641411791</v>
      </c>
      <c r="CY35" s="26">
        <f t="shared" ca="1" si="364"/>
        <v>861588.89825677779</v>
      </c>
      <c r="CZ35" s="26">
        <f t="shared" ca="1" si="364"/>
        <v>939969.6410608117</v>
      </c>
      <c r="DA35" s="26">
        <f t="shared" ca="1" si="364"/>
        <v>534490.77974832291</v>
      </c>
      <c r="DB35" s="26">
        <f t="shared" ca="1" si="364"/>
        <v>952292.5455466141</v>
      </c>
      <c r="DC35" s="26">
        <f t="shared" ca="1" si="364"/>
        <v>952292.5455466141</v>
      </c>
      <c r="DD35" s="26">
        <f t="shared" ca="1" si="364"/>
        <v>952292.5455466141</v>
      </c>
      <c r="DE35" s="26">
        <f t="shared" ca="1" si="364"/>
        <v>952292.5455466141</v>
      </c>
      <c r="DF35" s="26">
        <f t="shared" ca="1" si="364"/>
        <v>952292.5455466141</v>
      </c>
      <c r="DG35" s="26">
        <f t="shared" ca="1" si="364"/>
        <v>952292.5455466141</v>
      </c>
      <c r="DH35" s="26">
        <f t="shared" ca="1" si="364"/>
        <v>952292.5455466141</v>
      </c>
      <c r="DI35" s="26">
        <f t="shared" ca="1" si="364"/>
        <v>952292.5455466141</v>
      </c>
      <c r="DJ35" s="26">
        <f t="shared" ca="1" si="364"/>
        <v>498553.90796940844</v>
      </c>
      <c r="DK35" s="26">
        <f t="shared" ca="1" si="364"/>
        <v>893104.57691072091</v>
      </c>
      <c r="DL35" s="26">
        <f t="shared" ca="1" si="364"/>
        <v>893104.57691072091</v>
      </c>
      <c r="DM35" s="26">
        <f t="shared" ca="1" si="364"/>
        <v>622287.02087233844</v>
      </c>
      <c r="DN35" s="26">
        <f t="shared" ca="1" si="364"/>
        <v>1054294.5898559899</v>
      </c>
      <c r="DO35" s="26">
        <f t="shared" ca="1" si="364"/>
        <v>1054294.5898559899</v>
      </c>
      <c r="DP35" s="26">
        <f t="shared" ca="1" si="364"/>
        <v>1054294.5898559899</v>
      </c>
      <c r="DQ35" s="26">
        <f t="shared" ca="1" si="364"/>
        <v>1054294.5898559899</v>
      </c>
      <c r="DR35" s="26">
        <f t="shared" ca="1" si="364"/>
        <v>1054294.5898559899</v>
      </c>
      <c r="DS35" s="26">
        <f t="shared" ca="1" si="364"/>
        <v>1054294.5898559899</v>
      </c>
      <c r="DT35" s="26">
        <f t="shared" ca="1" si="364"/>
        <v>1054294.5898559899</v>
      </c>
      <c r="DU35" s="26">
        <f t="shared" ca="1" si="364"/>
        <v>1054294.5898559899</v>
      </c>
      <c r="DV35" s="26">
        <f t="shared" ca="1" si="364"/>
        <v>-521031.47309696884</v>
      </c>
      <c r="DW35" s="26">
        <f t="shared" ca="1" si="364"/>
        <v>564612.40585250314</v>
      </c>
      <c r="DX35" s="26">
        <f t="shared" ca="1" si="364"/>
        <v>655142.16379116266</v>
      </c>
      <c r="DY35" s="26">
        <f t="shared" ca="1" si="364"/>
        <v>495750.93787102029</v>
      </c>
      <c r="DZ35" s="26">
        <f t="shared" ca="1" si="364"/>
        <v>1155599.8355872696</v>
      </c>
      <c r="EA35" s="26">
        <f t="shared" ca="1" si="364"/>
        <v>1155599.8355872696</v>
      </c>
      <c r="EB35" s="26">
        <f t="shared" ref="EB35:GM35" ca="1" si="365">EB32-EB6+EB30+EB21</f>
        <v>1155599.8355872696</v>
      </c>
      <c r="EC35" s="26">
        <f t="shared" ca="1" si="365"/>
        <v>1155599.8355872696</v>
      </c>
      <c r="ED35" s="26">
        <f t="shared" ca="1" si="365"/>
        <v>1155599.8355872696</v>
      </c>
      <c r="EE35" s="26">
        <f t="shared" ca="1" si="365"/>
        <v>1155599.8355872696</v>
      </c>
      <c r="EF35" s="26">
        <f t="shared" ca="1" si="365"/>
        <v>1155599.8355872696</v>
      </c>
      <c r="EG35" s="26">
        <f t="shared" ca="1" si="365"/>
        <v>1155599.8355872696</v>
      </c>
      <c r="EH35" s="26">
        <f t="shared" ca="1" si="365"/>
        <v>1153551.7294701918</v>
      </c>
      <c r="EI35" s="26">
        <f t="shared" ca="1" si="365"/>
        <v>1256636.0536414059</v>
      </c>
      <c r="EJ35" s="26">
        <f t="shared" ca="1" si="365"/>
        <v>1256636.0536414059</v>
      </c>
      <c r="EK35" s="26">
        <f t="shared" ca="1" si="365"/>
        <v>784236.9736212492</v>
      </c>
      <c r="EL35" s="26">
        <f t="shared" ca="1" si="365"/>
        <v>1256636.0536414059</v>
      </c>
      <c r="EM35" s="26">
        <f t="shared" ca="1" si="365"/>
        <v>1256636.0536414059</v>
      </c>
      <c r="EN35" s="26">
        <f t="shared" ca="1" si="365"/>
        <v>1256636.0536414059</v>
      </c>
      <c r="EO35" s="26">
        <f t="shared" ca="1" si="365"/>
        <v>1256636.0536414059</v>
      </c>
      <c r="EP35" s="26">
        <f t="shared" ca="1" si="365"/>
        <v>1256636.0536414059</v>
      </c>
      <c r="EQ35" s="26">
        <f t="shared" ca="1" si="365"/>
        <v>1256636.0536414059</v>
      </c>
      <c r="ER35" s="26">
        <f t="shared" ca="1" si="365"/>
        <v>1256636.0536414059</v>
      </c>
      <c r="ES35" s="26">
        <f t="shared" ca="1" si="365"/>
        <v>1256636.0536414059</v>
      </c>
      <c r="ET35" s="26">
        <f t="shared" ca="1" si="365"/>
        <v>508872.22536114231</v>
      </c>
      <c r="EU35" s="26">
        <f t="shared" ca="1" si="365"/>
        <v>1059550.4151219907</v>
      </c>
      <c r="EV35" s="26">
        <f t="shared" ca="1" si="365"/>
        <v>1087012.8693249258</v>
      </c>
      <c r="EW35" s="26">
        <f t="shared" ca="1" si="365"/>
        <v>683097389.54657888</v>
      </c>
      <c r="EX35" s="26">
        <f t="shared" ca="1" si="365"/>
        <v>3765141.775491606</v>
      </c>
      <c r="EY35" s="26">
        <f t="shared" ca="1" si="365"/>
        <v>3765141.775491606</v>
      </c>
      <c r="EZ35" s="26">
        <f t="shared" ca="1" si="365"/>
        <v>3765141.775491606</v>
      </c>
      <c r="FA35" s="26">
        <f t="shared" ca="1" si="365"/>
        <v>3765141.775491606</v>
      </c>
      <c r="FB35" s="26">
        <f t="shared" ca="1" si="365"/>
        <v>3765141.775491606</v>
      </c>
      <c r="FC35" s="26">
        <f t="shared" ca="1" si="365"/>
        <v>3765141.775491606</v>
      </c>
      <c r="FD35" s="26">
        <f t="shared" ca="1" si="365"/>
        <v>3765141.775491606</v>
      </c>
      <c r="FE35" s="26">
        <f t="shared" ca="1" si="365"/>
        <v>3765141.775491606</v>
      </c>
      <c r="FF35" s="26">
        <f t="shared" ca="1" si="365"/>
        <v>3827580.7129947231</v>
      </c>
      <c r="FG35" s="26">
        <f t="shared" ca="1" si="365"/>
        <v>3911648.4317822927</v>
      </c>
      <c r="FH35" s="26">
        <f t="shared" ca="1" si="365"/>
        <v>3911648.4317822927</v>
      </c>
      <c r="FI35" s="26">
        <f t="shared" ca="1" si="365"/>
        <v>3911648.4317822927</v>
      </c>
      <c r="FJ35" s="26">
        <f t="shared" ca="1" si="365"/>
        <v>3078315.0984489592</v>
      </c>
      <c r="FK35" s="26">
        <f t="shared" ca="1" si="365"/>
        <v>3078315.0984489592</v>
      </c>
      <c r="FL35" s="26">
        <f t="shared" ca="1" si="365"/>
        <v>3078315.0984489592</v>
      </c>
      <c r="FM35" s="26">
        <f t="shared" ca="1" si="365"/>
        <v>3078315.0984489592</v>
      </c>
      <c r="FN35" s="26">
        <f t="shared" ca="1" si="365"/>
        <v>3078315.0984489592</v>
      </c>
      <c r="FO35" s="26">
        <f t="shared" ca="1" si="365"/>
        <v>3078315.0984489592</v>
      </c>
      <c r="FP35" s="26">
        <f t="shared" ca="1" si="365"/>
        <v>3078315.0984489592</v>
      </c>
      <c r="FQ35" s="26">
        <f t="shared" ca="1" si="365"/>
        <v>3078315.0984489592</v>
      </c>
      <c r="FR35" s="26">
        <f t="shared" ca="1" si="365"/>
        <v>307803.2174560547</v>
      </c>
      <c r="FS35" s="26">
        <f t="shared" ca="1" si="365"/>
        <v>307803.2174560547</v>
      </c>
      <c r="FT35" s="26">
        <f t="shared" ca="1" si="365"/>
        <v>307803.2174560547</v>
      </c>
      <c r="FU35" s="26">
        <f t="shared" ca="1" si="365"/>
        <v>2877934.7863270757</v>
      </c>
      <c r="FV35" s="26">
        <f t="shared" ca="1" si="365"/>
        <v>3213369.8445746009</v>
      </c>
      <c r="FW35" s="26">
        <f t="shared" ca="1" si="365"/>
        <v>3213369.8445746009</v>
      </c>
      <c r="FX35" s="26">
        <f t="shared" ca="1" si="365"/>
        <v>3213369.8445746009</v>
      </c>
      <c r="FY35" s="26">
        <f t="shared" ca="1" si="365"/>
        <v>3213369.8445746009</v>
      </c>
      <c r="FZ35" s="26">
        <f t="shared" ca="1" si="365"/>
        <v>3213369.8445746009</v>
      </c>
      <c r="GA35" s="26">
        <f t="shared" ca="1" si="365"/>
        <v>3213369.8445746009</v>
      </c>
      <c r="GB35" s="26">
        <f t="shared" ca="1" si="365"/>
        <v>3213369.8445746009</v>
      </c>
      <c r="GC35" s="26">
        <f t="shared" ca="1" si="365"/>
        <v>3213369.8445746009</v>
      </c>
      <c r="GD35" s="26">
        <f t="shared" ca="1" si="365"/>
        <v>323193.37832885748</v>
      </c>
      <c r="GE35" s="26">
        <f t="shared" ca="1" si="365"/>
        <v>323193.37832885748</v>
      </c>
      <c r="GF35" s="26">
        <f t="shared" ca="1" si="365"/>
        <v>323193.37832885748</v>
      </c>
      <c r="GG35" s="26">
        <f t="shared" ca="1" si="365"/>
        <v>3361678.7357300073</v>
      </c>
      <c r="GH35" s="26">
        <f t="shared" ca="1" si="365"/>
        <v>3361678.7357300073</v>
      </c>
      <c r="GI35" s="26">
        <f t="shared" ca="1" si="365"/>
        <v>3361678.7357300073</v>
      </c>
      <c r="GJ35" s="26">
        <f t="shared" ca="1" si="365"/>
        <v>3361678.7357300073</v>
      </c>
      <c r="GK35" s="26">
        <f t="shared" ca="1" si="365"/>
        <v>3361678.7357300073</v>
      </c>
      <c r="GL35" s="26">
        <f t="shared" ca="1" si="365"/>
        <v>3361678.7357300073</v>
      </c>
      <c r="GM35" s="26">
        <f t="shared" ca="1" si="365"/>
        <v>3361678.7357300073</v>
      </c>
      <c r="GN35" s="26">
        <f t="shared" ref="GN35:HF35" ca="1" si="366">GN32-GN6+GN30+GN21</f>
        <v>3361678.7357300073</v>
      </c>
      <c r="GO35" s="26">
        <f t="shared" ca="1" si="366"/>
        <v>3361678.7357300073</v>
      </c>
      <c r="GP35" s="26">
        <f t="shared" ca="1" si="366"/>
        <v>339353.04724530032</v>
      </c>
      <c r="GQ35" s="26">
        <f t="shared" ca="1" si="366"/>
        <v>339353.04724530032</v>
      </c>
      <c r="GR35" s="26">
        <f t="shared" ca="1" si="366"/>
        <v>339353.04724530032</v>
      </c>
      <c r="GS35" s="26">
        <f t="shared" ca="1" si="366"/>
        <v>339353.04724530032</v>
      </c>
      <c r="GT35" s="26">
        <f t="shared" ca="1" si="366"/>
        <v>339353.04724530032</v>
      </c>
      <c r="GU35" s="26">
        <f t="shared" ca="1" si="366"/>
        <v>339353.04724530032</v>
      </c>
      <c r="GV35" s="26">
        <f t="shared" ca="1" si="366"/>
        <v>3389676.5671600704</v>
      </c>
      <c r="GW35" s="26">
        <f t="shared" ca="1" si="366"/>
        <v>3389676.5671600704</v>
      </c>
      <c r="GX35" s="26">
        <f t="shared" ca="1" si="366"/>
        <v>3389676.5671600704</v>
      </c>
      <c r="GY35" s="26">
        <f t="shared" si="366"/>
        <v>0</v>
      </c>
      <c r="GZ35" s="26">
        <f t="shared" si="366"/>
        <v>0</v>
      </c>
      <c r="HA35" s="26">
        <f t="shared" si="366"/>
        <v>0</v>
      </c>
      <c r="HB35" s="26">
        <f t="shared" si="366"/>
        <v>0</v>
      </c>
      <c r="HC35" s="26">
        <f t="shared" si="366"/>
        <v>0</v>
      </c>
      <c r="HD35" s="26">
        <f t="shared" si="366"/>
        <v>0</v>
      </c>
      <c r="HE35" s="26">
        <f t="shared" si="366"/>
        <v>0</v>
      </c>
      <c r="HF35" s="26">
        <f t="shared" si="366"/>
        <v>0</v>
      </c>
    </row>
    <row r="36" spans="2:214" ht="14.25">
      <c r="B36" s="359" t="s">
        <v>433</v>
      </c>
      <c r="D36" s="26">
        <f ca="1">SUM($D$35:D35)</f>
        <v>-126853333.33333333</v>
      </c>
      <c r="E36" s="26">
        <f ca="1">SUM($D$35:E35)</f>
        <v>-127166666.66666666</v>
      </c>
      <c r="F36" s="26">
        <f ca="1">SUM($D$35:F35)</f>
        <v>-127479999.99999999</v>
      </c>
      <c r="G36" s="26">
        <f ca="1">SUM($D$35:G35)</f>
        <v>-127793333.33333331</v>
      </c>
      <c r="H36" s="26">
        <f ca="1">SUM($D$35:H35)</f>
        <v>-128106666.66666664</v>
      </c>
      <c r="I36" s="26">
        <f ca="1">SUM($D$35:I35)</f>
        <v>-128619999.99999997</v>
      </c>
      <c r="J36" s="26">
        <f ca="1">SUM($D$35:J35)</f>
        <v>-298486666.66666663</v>
      </c>
      <c r="K36" s="26">
        <f ca="1">SUM($D$35:K35)</f>
        <v>-299633333.33333331</v>
      </c>
      <c r="L36" s="26">
        <f ca="1">SUM($D$35:L35)</f>
        <v>-300780000</v>
      </c>
      <c r="M36" s="26">
        <f ca="1">SUM($D$35:M35)</f>
        <v>-301926666.66666669</v>
      </c>
      <c r="N36" s="26">
        <f ca="1">SUM($D$35:N35)</f>
        <v>-303073333.33333337</v>
      </c>
      <c r="O36" s="26">
        <f ca="1">SUM($D$35:O35)</f>
        <v>-304220000.00000006</v>
      </c>
      <c r="P36" s="26">
        <f ca="1">SUM($D$35:P35)</f>
        <v>-431906666.66666675</v>
      </c>
      <c r="Q36" s="26">
        <f ca="1">SUM($D$35:Q35)</f>
        <v>-433053333.33333343</v>
      </c>
      <c r="R36" s="26">
        <f ca="1">SUM($D$35:R35)</f>
        <v>-434200000.00000012</v>
      </c>
      <c r="S36" s="26">
        <f ca="1">SUM($D$35:S35)</f>
        <v>-435346666.66666681</v>
      </c>
      <c r="T36" s="26">
        <f ca="1">SUM($D$35:T35)</f>
        <v>-436493333.33333349</v>
      </c>
      <c r="U36" s="26">
        <f ca="1">SUM($D$35:U35)</f>
        <v>-437840000.00000018</v>
      </c>
      <c r="V36" s="26">
        <f ca="1">SUM($D$35:V35)</f>
        <v>-438986666.66666687</v>
      </c>
      <c r="W36" s="26">
        <f ca="1">SUM($D$35:W35)</f>
        <v>-440133333.33333355</v>
      </c>
      <c r="X36" s="26">
        <f ca="1">SUM($D$35:X35)</f>
        <v>-441280000.00000024</v>
      </c>
      <c r="Y36" s="26">
        <f ca="1">SUM($D$35:Y35)</f>
        <v>-442426666.66666692</v>
      </c>
      <c r="Z36" s="26">
        <f ca="1">SUM($D$35:Z35)</f>
        <v>-443573333.33333361</v>
      </c>
      <c r="AA36" s="26">
        <f ca="1">SUM($D$35:AA35)</f>
        <v>-444720000.0000003</v>
      </c>
      <c r="AB36" s="26">
        <f ca="1">SUM($D$35:AB35)</f>
        <v>-445866666.66666698</v>
      </c>
      <c r="AC36" s="26">
        <f ca="1">SUM($D$35:AC35)</f>
        <v>-447013333.33333367</v>
      </c>
      <c r="AD36" s="26">
        <f ca="1">SUM($D$35:AD35)</f>
        <v>-448160000.00000036</v>
      </c>
      <c r="AE36" s="26">
        <f ca="1">SUM($D$35:AE35)</f>
        <v>-449306666.66666704</v>
      </c>
      <c r="AF36" s="26">
        <f ca="1">SUM($D$35:AF35)</f>
        <v>-450453333.33333373</v>
      </c>
      <c r="AG36" s="26">
        <f ca="1">SUM($D$35:AG35)</f>
        <v>-458400000.00000042</v>
      </c>
      <c r="AH36" s="26">
        <f ca="1">SUM($D$35:AH35)</f>
        <v>-462846666.6666671</v>
      </c>
      <c r="AI36" s="26">
        <f ca="1">SUM($D$35:AI35)</f>
        <v>-467293333.33333379</v>
      </c>
      <c r="AJ36" s="26">
        <f ca="1">SUM($D$35:AJ35)</f>
        <v>-471740000.00000048</v>
      </c>
      <c r="AK36" s="26">
        <f ca="1">SUM($D$35:AK35)</f>
        <v>-476186666.66666716</v>
      </c>
      <c r="AL36" s="26">
        <f ca="1">SUM($D$35:AL35)</f>
        <v>-480633333.33333385</v>
      </c>
      <c r="AM36" s="26">
        <f ca="1">SUM($D$35:AM35)</f>
        <v>-485080000.00000054</v>
      </c>
      <c r="AN36" s="26">
        <f ca="1">SUM($D$35:AN35)</f>
        <v>-489526666.66666722</v>
      </c>
      <c r="AO36" s="26">
        <f ca="1">SUM($D$35:AO35)</f>
        <v>-493973333.33333391</v>
      </c>
      <c r="AP36" s="26">
        <f ca="1">SUM($D$35:AP35)</f>
        <v>-498420000.0000006</v>
      </c>
      <c r="AQ36" s="26">
        <f ca="1">SUM($D$35:AQ35)</f>
        <v>-502866666.66666728</v>
      </c>
      <c r="AR36" s="26">
        <f ca="1">SUM($D$35:AR35)</f>
        <v>-507313333.33333397</v>
      </c>
      <c r="AS36" s="26">
        <f ca="1">SUM($D$35:AS35)</f>
        <v>-511960000.00000066</v>
      </c>
      <c r="AT36" s="26">
        <f ca="1">SUM($D$35:AT35)</f>
        <v>-516406666.66666734</v>
      </c>
      <c r="AU36" s="26">
        <f ca="1">SUM($D$35:AU35)</f>
        <v>-520853333.33333403</v>
      </c>
      <c r="AV36" s="26">
        <f ca="1">SUM($D$35:AV35)</f>
        <v>-525300000.00000072</v>
      </c>
      <c r="AW36" s="26">
        <f ca="1">SUM($D$35:AW35)</f>
        <v>-529746666.6666674</v>
      </c>
      <c r="AX36" s="26">
        <f ca="1">SUM($D$35:AX35)</f>
        <v>-534193333.33333409</v>
      </c>
      <c r="AY36" s="26">
        <f ca="1">SUM($D$35:AY35)</f>
        <v>-538640000.00000072</v>
      </c>
      <c r="AZ36" s="26">
        <f ca="1">SUM($D$35:AZ35)</f>
        <v>-543086666.66666734</v>
      </c>
      <c r="BA36" s="26">
        <f ca="1">SUM($D$35:BA35)</f>
        <v>-547533333.33333397</v>
      </c>
      <c r="BB36" s="26">
        <f ca="1">SUM($D$35:BB35)</f>
        <v>-551980000.0000006</v>
      </c>
      <c r="BC36" s="26">
        <f ca="1">SUM($D$35:BC35)</f>
        <v>-556426666.66666722</v>
      </c>
      <c r="BD36" s="26">
        <f ca="1">SUM($D$35:BD35)</f>
        <v>-560873333.33333385</v>
      </c>
      <c r="BE36" s="26">
        <f ca="1">SUM($D$35:BE35)</f>
        <v>-565520000.00000048</v>
      </c>
      <c r="BF36" s="26">
        <f ca="1">SUM($D$35:BF35)</f>
        <v>-569966666.6666671</v>
      </c>
      <c r="BG36" s="26">
        <f ca="1">SUM($D$35:BG35)</f>
        <v>-574413333.33333373</v>
      </c>
      <c r="BH36" s="26">
        <f ca="1">SUM($D$35:BH35)</f>
        <v>-578860000.00000036</v>
      </c>
      <c r="BI36" s="26">
        <f ca="1">SUM($D$35:BI35)</f>
        <v>-583306666.66666698</v>
      </c>
      <c r="BJ36" s="26">
        <f ca="1">SUM($D$35:BJ35)</f>
        <v>-587753333.33333361</v>
      </c>
      <c r="BK36" s="26">
        <f ca="1">SUM($D$35:BK35)</f>
        <v>-592200000.00000024</v>
      </c>
      <c r="BL36" s="26">
        <f ca="1">SUM($D$35:BL35)</f>
        <v>-596646666.66666687</v>
      </c>
      <c r="BM36" s="26">
        <f ca="1">SUM($D$35:BM35)</f>
        <v>-601093333.33333349</v>
      </c>
      <c r="BN36" s="26">
        <f ca="1">SUM($D$35:BN35)</f>
        <v>-605540000.00000012</v>
      </c>
      <c r="BO36" s="26">
        <f ca="1">SUM($D$35:BO35)</f>
        <v>-609986666.66666675</v>
      </c>
      <c r="BP36" s="26">
        <f ca="1">SUM($D$35:BP35)</f>
        <v>-614433333.33333337</v>
      </c>
      <c r="BQ36" s="26">
        <f ca="1">SUM($D$35:BQ35)</f>
        <v>-619080000</v>
      </c>
      <c r="BR36" s="26">
        <f ca="1">SUM($D$35:BR35)</f>
        <v>-623526666.66666663</v>
      </c>
      <c r="BS36" s="26">
        <f ca="1">SUM($D$35:BS35)</f>
        <v>-627973333.33333325</v>
      </c>
      <c r="BT36" s="26">
        <f ca="1">SUM($D$35:BT35)</f>
        <v>-632419999.99999988</v>
      </c>
      <c r="BU36" s="26">
        <f ca="1">SUM($D$35:BU35)</f>
        <v>-636866666.66666651</v>
      </c>
      <c r="BV36" s="26">
        <f ca="1">SUM($D$35:BV35)</f>
        <v>-641313333.33333313</v>
      </c>
      <c r="BW36" s="26">
        <f ca="1">SUM($D$35:BW35)</f>
        <v>-654999999.99999976</v>
      </c>
      <c r="BX36" s="26">
        <f ca="1">SUM($D$35:BX35)</f>
        <v>-656806666.66666639</v>
      </c>
      <c r="BY36" s="26">
        <f ca="1">SUM($D$35:BY35)</f>
        <v>-658613333.33333302</v>
      </c>
      <c r="BZ36" s="26">
        <f ca="1">SUM($D$35:BZ35)</f>
        <v>-669191781.03433537</v>
      </c>
      <c r="CA36" s="26">
        <f ca="1">SUM($D$35:CA35)</f>
        <v>-672777165.58293605</v>
      </c>
      <c r="CB36" s="26">
        <f ca="1">SUM($D$35:CB35)</f>
        <v>-676305490.00745285</v>
      </c>
      <c r="CC36" s="26">
        <f ca="1">SUM($D$35:CC35)</f>
        <v>-680231723.5038563</v>
      </c>
      <c r="CD36" s="26">
        <f ca="1">SUM($D$35:CD35)</f>
        <v>-682833782.50247347</v>
      </c>
      <c r="CE36" s="26">
        <f ca="1">SUM($D$35:CE35)</f>
        <v>-685466466.34037769</v>
      </c>
      <c r="CF36" s="26">
        <f ca="1">SUM($D$35:CF35)</f>
        <v>-688099383.43509483</v>
      </c>
      <c r="CG36" s="26">
        <f ca="1">SUM($D$35:CG35)</f>
        <v>-690611295.67872202</v>
      </c>
      <c r="CH36" s="26">
        <f ca="1">SUM($D$35:CH35)</f>
        <v>-693103632.53827918</v>
      </c>
      <c r="CI36" s="26">
        <f ca="1">SUM($D$35:CI35)</f>
        <v>-696896394.01376629</v>
      </c>
      <c r="CJ36" s="26">
        <f ca="1">SUM($D$35:CJ35)</f>
        <v>-696212811.68178678</v>
      </c>
      <c r="CK36" s="26">
        <f ca="1">SUM($D$35:CK35)</f>
        <v>-695509653.96573722</v>
      </c>
      <c r="CL36" s="26">
        <f ca="1">SUM($D$35:CL35)</f>
        <v>-694757787.25632489</v>
      </c>
      <c r="CM36" s="26">
        <f ca="1">SUM($D$35:CM35)</f>
        <v>-693923424.52337468</v>
      </c>
      <c r="CN36" s="26">
        <f ca="1">SUM($D$35:CN35)</f>
        <v>-693077405.16372383</v>
      </c>
      <c r="CO36" s="26">
        <f ca="1">SUM($D$35:CO35)</f>
        <v>-692536182.10189617</v>
      </c>
      <c r="CP36" s="26">
        <f ca="1">SUM($D$35:CP35)</f>
        <v>-691681287.66388106</v>
      </c>
      <c r="CQ36" s="26">
        <f ca="1">SUM($D$35:CQ35)</f>
        <v>-690826393.22586596</v>
      </c>
      <c r="CR36" s="26">
        <f ca="1">SUM($D$35:CR35)</f>
        <v>-689971498.78785086</v>
      </c>
      <c r="CS36" s="26">
        <f ca="1">SUM($D$35:CS35)</f>
        <v>-689116604.34983575</v>
      </c>
      <c r="CT36" s="26">
        <f ca="1">SUM($D$35:CT35)</f>
        <v>-688261709.91182065</v>
      </c>
      <c r="CU36" s="26">
        <f ca="1">SUM($D$35:CU35)</f>
        <v>-687406815.47380555</v>
      </c>
      <c r="CV36" s="26">
        <f ca="1">SUM($D$35:CV35)</f>
        <v>-686551921.03579044</v>
      </c>
      <c r="CW36" s="26">
        <f ca="1">SUM($D$35:CW35)</f>
        <v>-685697026.59777534</v>
      </c>
      <c r="CX36" s="26">
        <f ca="1">SUM($D$35:CX35)</f>
        <v>-685059889.6813612</v>
      </c>
      <c r="CY36" s="26">
        <f ca="1">SUM($D$35:CY35)</f>
        <v>-684198300.78310442</v>
      </c>
      <c r="CZ36" s="26">
        <f ca="1">SUM($D$35:CZ35)</f>
        <v>-683258331.14204359</v>
      </c>
      <c r="DA36" s="26">
        <f ca="1">SUM($D$35:DA35)</f>
        <v>-682723840.36229527</v>
      </c>
      <c r="DB36" s="26">
        <f ca="1">SUM($D$35:DB35)</f>
        <v>-681771547.81674862</v>
      </c>
      <c r="DC36" s="26">
        <f ca="1">SUM($D$35:DC35)</f>
        <v>-680819255.27120197</v>
      </c>
      <c r="DD36" s="26">
        <f ca="1">SUM($D$35:DD35)</f>
        <v>-679866962.72565532</v>
      </c>
      <c r="DE36" s="26">
        <f ca="1">SUM($D$35:DE35)</f>
        <v>-678914670.18010867</v>
      </c>
      <c r="DF36" s="26">
        <f ca="1">SUM($D$35:DF35)</f>
        <v>-677962377.63456202</v>
      </c>
      <c r="DG36" s="26">
        <f ca="1">SUM($D$35:DG35)</f>
        <v>-677010085.08901536</v>
      </c>
      <c r="DH36" s="26">
        <f ca="1">SUM($D$35:DH35)</f>
        <v>-676057792.54346871</v>
      </c>
      <c r="DI36" s="26">
        <f ca="1">SUM($D$35:DI35)</f>
        <v>-675105499.99792206</v>
      </c>
      <c r="DJ36" s="26">
        <f ca="1">SUM($D$35:DJ35)</f>
        <v>-674606946.08995271</v>
      </c>
      <c r="DK36" s="26">
        <f ca="1">SUM($D$35:DK35)</f>
        <v>-673713841.51304197</v>
      </c>
      <c r="DL36" s="26">
        <f ca="1">SUM($D$35:DL35)</f>
        <v>-672820736.93613124</v>
      </c>
      <c r="DM36" s="26">
        <f ca="1">SUM($D$35:DM35)</f>
        <v>-672198449.91525888</v>
      </c>
      <c r="DN36" s="26">
        <f ca="1">SUM($D$35:DN35)</f>
        <v>-671144155.32540286</v>
      </c>
      <c r="DO36" s="26">
        <f ca="1">SUM($D$35:DO35)</f>
        <v>-670089860.73554683</v>
      </c>
      <c r="DP36" s="26">
        <f ca="1">SUM($D$35:DP35)</f>
        <v>-669035566.1456908</v>
      </c>
      <c r="DQ36" s="26">
        <f ca="1">SUM($D$35:DQ35)</f>
        <v>-667981271.55583477</v>
      </c>
      <c r="DR36" s="26">
        <f ca="1">SUM($D$35:DR35)</f>
        <v>-666926976.96597874</v>
      </c>
      <c r="DS36" s="26">
        <f ca="1">SUM($D$35:DS35)</f>
        <v>-665872682.37612271</v>
      </c>
      <c r="DT36" s="26">
        <f ca="1">SUM($D$35:DT35)</f>
        <v>-664818387.78626668</v>
      </c>
      <c r="DU36" s="26">
        <f ca="1">SUM($D$35:DU35)</f>
        <v>-663764093.19641066</v>
      </c>
      <c r="DV36" s="26">
        <f ca="1">SUM($D$35:DV35)</f>
        <v>-664285124.66950762</v>
      </c>
      <c r="DW36" s="26">
        <f ca="1">SUM($D$35:DW35)</f>
        <v>-663720512.26365507</v>
      </c>
      <c r="DX36" s="26">
        <f ca="1">SUM($D$35:DX35)</f>
        <v>-663065370.09986389</v>
      </c>
      <c r="DY36" s="26">
        <f ca="1">SUM($D$35:DY35)</f>
        <v>-662569619.16199291</v>
      </c>
      <c r="DZ36" s="26">
        <f ca="1">SUM($D$35:DZ35)</f>
        <v>-661414019.32640564</v>
      </c>
      <c r="EA36" s="26">
        <f ca="1">SUM($D$35:EA35)</f>
        <v>-660258419.49081838</v>
      </c>
      <c r="EB36" s="26">
        <f ca="1">SUM($D$35:EB35)</f>
        <v>-659102819.65523112</v>
      </c>
      <c r="EC36" s="26">
        <f ca="1">SUM($D$35:EC35)</f>
        <v>-657947219.81964386</v>
      </c>
      <c r="ED36" s="26">
        <f ca="1">SUM($D$35:ED35)</f>
        <v>-656791619.98405659</v>
      </c>
      <c r="EE36" s="26">
        <f ca="1">SUM($D$35:EE35)</f>
        <v>-655636020.14846933</v>
      </c>
      <c r="EF36" s="26">
        <f ca="1">SUM($D$35:EF35)</f>
        <v>-654480420.31288207</v>
      </c>
      <c r="EG36" s="26">
        <f ca="1">SUM($D$35:EG35)</f>
        <v>-653324820.4772948</v>
      </c>
      <c r="EH36" s="26">
        <f ca="1">SUM($D$35:EH35)</f>
        <v>-652171268.74782467</v>
      </c>
      <c r="EI36" s="26">
        <f ca="1">SUM($D$35:EI35)</f>
        <v>-650914632.69418323</v>
      </c>
      <c r="EJ36" s="26">
        <f ca="1">SUM($D$35:EJ35)</f>
        <v>-649657996.64054179</v>
      </c>
      <c r="EK36" s="26">
        <f ca="1">SUM($D$35:EK35)</f>
        <v>-648873759.66692054</v>
      </c>
      <c r="EL36" s="26">
        <f ca="1">SUM($D$35:EL35)</f>
        <v>-647617123.6132791</v>
      </c>
      <c r="EM36" s="26">
        <f ca="1">SUM($D$35:EM35)</f>
        <v>-646360487.55963767</v>
      </c>
      <c r="EN36" s="26">
        <f ca="1">SUM($D$35:EN35)</f>
        <v>-645103851.50599623</v>
      </c>
      <c r="EO36" s="26">
        <f ca="1">SUM($D$35:EO35)</f>
        <v>-643847215.45235479</v>
      </c>
      <c r="EP36" s="26">
        <f ca="1">SUM($D$35:EP35)</f>
        <v>-642590579.39871335</v>
      </c>
      <c r="EQ36" s="26">
        <f ca="1">SUM($D$35:EQ35)</f>
        <v>-641333943.34507191</v>
      </c>
      <c r="ER36" s="26">
        <f ca="1">SUM($D$35:ER35)</f>
        <v>-640077307.29143047</v>
      </c>
      <c r="ES36" s="26">
        <f ca="1">SUM($D$35:ES35)</f>
        <v>-638820671.23778903</v>
      </c>
      <c r="ET36" s="26">
        <f ca="1">SUM($D$35:ET35)</f>
        <v>-638311799.01242793</v>
      </c>
      <c r="EU36" s="26">
        <f ca="1">SUM($D$35:EU35)</f>
        <v>-637252248.59730589</v>
      </c>
      <c r="EV36" s="26">
        <f ca="1">SUM($D$35:EV35)</f>
        <v>-636165235.72798097</v>
      </c>
      <c r="EW36" s="513">
        <f ca="1">SUM($D$35:EW35)</f>
        <v>46932153.818597913</v>
      </c>
      <c r="EX36" s="26">
        <f ca="1">SUM($D$35:EX35)</f>
        <v>50697295.594089516</v>
      </c>
      <c r="EY36" s="26">
        <f ca="1">SUM($D$35:EY35)</f>
        <v>54462437.369581118</v>
      </c>
      <c r="EZ36" s="26">
        <f ca="1">SUM($D$35:EZ35)</f>
        <v>58227579.145072721</v>
      </c>
      <c r="FA36" s="26">
        <f ca="1">SUM($D$35:FA35)</f>
        <v>61992720.920564324</v>
      </c>
      <c r="FB36" s="26">
        <f ca="1">SUM($D$35:FB35)</f>
        <v>65757862.696055926</v>
      </c>
      <c r="FC36" s="26">
        <f ca="1">SUM($D$35:FC35)</f>
        <v>69523004.471547529</v>
      </c>
      <c r="FD36" s="26">
        <f ca="1">SUM($D$35:FD35)</f>
        <v>73288146.247039139</v>
      </c>
      <c r="FE36" s="26">
        <f ca="1">SUM($D$35:FE35)</f>
        <v>77053288.022530749</v>
      </c>
      <c r="FF36" s="26">
        <f ca="1">SUM($D$35:FF35)</f>
        <v>80880868.735525474</v>
      </c>
      <c r="FG36" s="26">
        <f ca="1">SUM($D$35:FG35)</f>
        <v>84792517.167307764</v>
      </c>
      <c r="FH36" s="26">
        <f ca="1">SUM($D$35:FH35)</f>
        <v>88704165.599090055</v>
      </c>
      <c r="FI36" s="26">
        <f ca="1">SUM($D$35:FI35)</f>
        <v>92615814.030872345</v>
      </c>
      <c r="FJ36" s="26">
        <f ca="1">SUM($D$35:FJ35)</f>
        <v>95694129.129321307</v>
      </c>
      <c r="FK36" s="26">
        <f ca="1">SUM($D$35:FK35)</f>
        <v>98772444.227770269</v>
      </c>
      <c r="FL36" s="26">
        <f ca="1">SUM($D$35:FL35)</f>
        <v>101850759.32621923</v>
      </c>
      <c r="FM36" s="26">
        <f ca="1">SUM($D$35:FM35)</f>
        <v>104929074.42466819</v>
      </c>
      <c r="FN36" s="26">
        <f ca="1">SUM($D$35:FN35)</f>
        <v>108007389.52311715</v>
      </c>
      <c r="FO36" s="26">
        <f ca="1">SUM($D$35:FO35)</f>
        <v>111085704.62156612</v>
      </c>
      <c r="FP36" s="26">
        <f ca="1">SUM($D$35:FP35)</f>
        <v>114164019.72001508</v>
      </c>
      <c r="FQ36" s="26">
        <f ca="1">SUM($D$35:FQ35)</f>
        <v>117242334.81846404</v>
      </c>
      <c r="FR36" s="26">
        <f ca="1">SUM($D$35:FR35)</f>
        <v>117550138.0359201</v>
      </c>
      <c r="FS36" s="26">
        <f ca="1">SUM($D$35:FS35)</f>
        <v>117857941.25337616</v>
      </c>
      <c r="FT36" s="26">
        <f ca="1">SUM($D$35:FT35)</f>
        <v>118165744.47083221</v>
      </c>
      <c r="FU36" s="26">
        <f ca="1">SUM($D$35:FU35)</f>
        <v>121043679.25715929</v>
      </c>
      <c r="FV36" s="26">
        <f ca="1">SUM($D$35:FV35)</f>
        <v>124257049.10173389</v>
      </c>
      <c r="FW36" s="26">
        <f ca="1">SUM($D$35:FW35)</f>
        <v>127470418.94630849</v>
      </c>
      <c r="FX36" s="26">
        <f ca="1">SUM($D$35:FX35)</f>
        <v>130683788.79088309</v>
      </c>
      <c r="FY36" s="26">
        <f ca="1">SUM($D$35:FY35)</f>
        <v>133897158.63545769</v>
      </c>
      <c r="FZ36" s="26">
        <f ca="1">SUM($D$35:FZ35)</f>
        <v>137110528.48003229</v>
      </c>
      <c r="GA36" s="26">
        <f ca="1">SUM($D$35:GA35)</f>
        <v>140323898.3246069</v>
      </c>
      <c r="GB36" s="26">
        <f ca="1">SUM($D$35:GB35)</f>
        <v>143537268.1691815</v>
      </c>
      <c r="GC36" s="26">
        <f ca="1">SUM($D$35:GC35)</f>
        <v>146750638.0137561</v>
      </c>
      <c r="GD36" s="26">
        <f ca="1">SUM($D$35:GD35)</f>
        <v>147073831.39208496</v>
      </c>
      <c r="GE36" s="26">
        <f ca="1">SUM($D$35:GE35)</f>
        <v>147397024.77041382</v>
      </c>
      <c r="GF36" s="26">
        <f ca="1">SUM($D$35:GF35)</f>
        <v>147720218.14874268</v>
      </c>
      <c r="GG36" s="26">
        <f ca="1">SUM($D$35:GG35)</f>
        <v>151081896.88447267</v>
      </c>
      <c r="GH36" s="26">
        <f ca="1">SUM($D$35:GH35)</f>
        <v>154443575.62020266</v>
      </c>
      <c r="GI36" s="26">
        <f ca="1">SUM($D$35:GI35)</f>
        <v>157805254.35593265</v>
      </c>
      <c r="GJ36" s="26">
        <f ca="1">SUM($D$35:GJ35)</f>
        <v>161166933.09166265</v>
      </c>
      <c r="GK36" s="26">
        <f ca="1">SUM($D$35:GK35)</f>
        <v>164528611.82739264</v>
      </c>
      <c r="GL36" s="26">
        <f ca="1">SUM($D$35:GL35)</f>
        <v>167890290.56312263</v>
      </c>
      <c r="GM36" s="26">
        <f ca="1">SUM($D$35:GM35)</f>
        <v>171251969.29885262</v>
      </c>
      <c r="GN36" s="26">
        <f ca="1">SUM($D$35:GN35)</f>
        <v>174613648.03458261</v>
      </c>
      <c r="GO36" s="26">
        <f ca="1">SUM($D$35:GO35)</f>
        <v>177975326.77031261</v>
      </c>
      <c r="GP36" s="26">
        <f ca="1">SUM($D$35:GP35)</f>
        <v>178314679.8175579</v>
      </c>
      <c r="GQ36" s="26">
        <f ca="1">SUM($D$35:GQ35)</f>
        <v>178654032.86480319</v>
      </c>
      <c r="GR36" s="26">
        <f ca="1">SUM($D$35:GR35)</f>
        <v>178993385.91204849</v>
      </c>
      <c r="GS36" s="26">
        <f ca="1">SUM($D$35:GS35)</f>
        <v>179332738.95929378</v>
      </c>
      <c r="GT36" s="26">
        <f ca="1">SUM($D$35:GT35)</f>
        <v>179672092.00653908</v>
      </c>
      <c r="GU36" s="26">
        <f ca="1">SUM($D$35:GU35)</f>
        <v>180011445.05378437</v>
      </c>
      <c r="GV36" s="26">
        <f ca="1">SUM($D$35:GV35)</f>
        <v>183401121.62094444</v>
      </c>
      <c r="GW36" s="26">
        <f ca="1">SUM($D$35:GW35)</f>
        <v>186790798.18810451</v>
      </c>
      <c r="GX36" s="26">
        <f ca="1">SUM($D$35:GX35)</f>
        <v>190180474.75526458</v>
      </c>
      <c r="GY36" s="26">
        <f ca="1">SUM($D$35:GY35)</f>
        <v>190180474.75526458</v>
      </c>
      <c r="GZ36" s="26">
        <f ca="1">SUM($D$35:GZ35)</f>
        <v>190180474.75526458</v>
      </c>
      <c r="HA36" s="26">
        <f ca="1">SUM($D$35:HA35)</f>
        <v>190180474.75526458</v>
      </c>
      <c r="HB36" s="26">
        <f ca="1">SUM($D$35:HB35)</f>
        <v>190180474.75526458</v>
      </c>
      <c r="HC36" s="26">
        <f ca="1">SUM($D$35:HC35)</f>
        <v>190180474.75526458</v>
      </c>
      <c r="HD36" s="26">
        <f ca="1">SUM($D$35:HD35)</f>
        <v>190180474.75526458</v>
      </c>
      <c r="HE36" s="26">
        <f ca="1">SUM($D$35:HE35)</f>
        <v>190180474.75526458</v>
      </c>
      <c r="HF36" s="26">
        <f ca="1">SUM($D$35:HF35)</f>
        <v>190180474.75526458</v>
      </c>
    </row>
    <row r="37" spans="2:214" ht="14.25">
      <c r="B37" s="364" t="s">
        <v>434</v>
      </c>
      <c r="D37" s="32">
        <f ca="1">IRR(OFFSET(D35,0,0):OFFSET(D35,0,DATEDIF(Initial_Time,Exit,"m")),0.001)*12</f>
        <v>6.3664564036161053E-3</v>
      </c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  <c r="CH37" s="26"/>
      <c r="CI37" s="26"/>
      <c r="CJ37" s="26"/>
      <c r="CK37" s="26"/>
      <c r="CL37" s="26"/>
      <c r="CM37" s="26"/>
      <c r="CN37" s="26"/>
      <c r="CO37" s="26"/>
      <c r="CP37" s="26"/>
      <c r="CQ37" s="26"/>
      <c r="CR37" s="26"/>
      <c r="CS37" s="26"/>
      <c r="CT37" s="26"/>
      <c r="CU37" s="26"/>
      <c r="CV37" s="26"/>
      <c r="CW37" s="26"/>
      <c r="CX37" s="26"/>
      <c r="CY37" s="26"/>
      <c r="CZ37" s="26"/>
      <c r="DA37" s="26"/>
      <c r="DB37" s="26"/>
      <c r="DC37" s="26"/>
      <c r="DD37" s="26"/>
      <c r="DE37" s="26"/>
      <c r="DF37" s="26"/>
      <c r="DG37" s="26"/>
      <c r="DH37" s="26"/>
      <c r="DI37" s="26"/>
      <c r="DJ37" s="26"/>
      <c r="DK37" s="26"/>
      <c r="DL37" s="26"/>
      <c r="DM37" s="26"/>
      <c r="DN37" s="26"/>
      <c r="DO37" s="26"/>
      <c r="DP37" s="26"/>
      <c r="DQ37" s="26"/>
      <c r="DR37" s="26"/>
      <c r="DS37" s="26"/>
      <c r="DT37" s="26"/>
      <c r="DU37" s="26"/>
      <c r="DV37" s="26"/>
      <c r="DW37" s="26"/>
      <c r="DX37" s="26"/>
      <c r="DY37" s="26"/>
      <c r="DZ37" s="26"/>
      <c r="EA37" s="26"/>
      <c r="EB37" s="26"/>
      <c r="EC37" s="26"/>
      <c r="ED37" s="26"/>
      <c r="EE37" s="26"/>
      <c r="EF37" s="26"/>
      <c r="EG37" s="26"/>
      <c r="EH37" s="26"/>
      <c r="EI37" s="26"/>
      <c r="EJ37" s="26"/>
      <c r="EK37" s="26"/>
      <c r="EL37" s="26"/>
      <c r="EM37" s="26"/>
      <c r="EN37" s="26"/>
      <c r="EO37" s="26"/>
      <c r="EP37" s="26"/>
      <c r="EQ37" s="26"/>
      <c r="ER37" s="26"/>
      <c r="ES37" s="26"/>
      <c r="ET37" s="26"/>
      <c r="EU37" s="26"/>
      <c r="EV37" s="26"/>
      <c r="EW37" s="513"/>
      <c r="EX37" s="26"/>
      <c r="EY37" s="26"/>
      <c r="EZ37" s="26"/>
      <c r="FA37" s="26"/>
      <c r="FB37" s="26"/>
      <c r="FC37" s="26"/>
      <c r="FD37" s="26"/>
      <c r="FE37" s="26"/>
      <c r="FF37" s="26"/>
      <c r="FG37" s="26"/>
      <c r="FH37" s="26"/>
      <c r="FI37" s="26"/>
      <c r="FJ37" s="26"/>
      <c r="FK37" s="26"/>
      <c r="FL37" s="26"/>
      <c r="FM37" s="26"/>
      <c r="FN37" s="26"/>
      <c r="FO37" s="26"/>
      <c r="FP37" s="26"/>
      <c r="FQ37" s="26"/>
      <c r="FR37" s="26"/>
      <c r="FS37" s="26"/>
      <c r="FT37" s="26"/>
      <c r="FU37" s="26"/>
      <c r="FV37" s="26"/>
      <c r="FW37" s="26"/>
      <c r="FX37" s="26"/>
      <c r="FY37" s="26"/>
      <c r="FZ37" s="26"/>
      <c r="GA37" s="26"/>
      <c r="GB37" s="26"/>
      <c r="GC37" s="26"/>
      <c r="GD37" s="26"/>
      <c r="GE37" s="26"/>
      <c r="GF37" s="26"/>
      <c r="GG37" s="26"/>
      <c r="GH37" s="26"/>
      <c r="GI37" s="26"/>
      <c r="GJ37" s="26"/>
      <c r="GK37" s="26"/>
      <c r="GL37" s="26"/>
      <c r="GM37" s="26"/>
      <c r="GN37" s="26"/>
      <c r="GO37" s="26"/>
      <c r="GP37" s="26"/>
      <c r="GQ37" s="26"/>
      <c r="GR37" s="26"/>
      <c r="GS37" s="26"/>
      <c r="GT37" s="26"/>
      <c r="GU37" s="26"/>
      <c r="GV37" s="26"/>
      <c r="GW37" s="26"/>
      <c r="GX37" s="26"/>
      <c r="GY37" s="26"/>
      <c r="GZ37" s="26"/>
      <c r="HA37" s="26"/>
      <c r="HB37" s="26"/>
      <c r="HC37" s="26"/>
      <c r="HD37" s="26"/>
      <c r="HE37" s="26"/>
      <c r="HF37" s="26"/>
    </row>
    <row r="38" spans="2:214" ht="14.25">
      <c r="B38" s="365"/>
      <c r="D38" s="510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  <c r="CH38" s="26"/>
      <c r="CI38" s="26"/>
      <c r="CJ38" s="26"/>
      <c r="CK38" s="26"/>
      <c r="CL38" s="26"/>
      <c r="CM38" s="26"/>
      <c r="CN38" s="26"/>
      <c r="CO38" s="26"/>
      <c r="CP38" s="26"/>
      <c r="CQ38" s="26"/>
      <c r="CR38" s="26"/>
      <c r="CS38" s="26"/>
      <c r="CT38" s="26"/>
      <c r="CU38" s="26"/>
      <c r="CV38" s="26"/>
      <c r="CW38" s="26"/>
      <c r="CX38" s="26"/>
      <c r="CY38" s="26"/>
      <c r="CZ38" s="26"/>
      <c r="DA38" s="26"/>
      <c r="DB38" s="26"/>
      <c r="DC38" s="26"/>
      <c r="DD38" s="26"/>
      <c r="DE38" s="26"/>
      <c r="DF38" s="26"/>
      <c r="DG38" s="26"/>
      <c r="DH38" s="26"/>
      <c r="DI38" s="26"/>
      <c r="DJ38" s="26"/>
      <c r="DK38" s="26"/>
      <c r="DL38" s="26"/>
      <c r="DM38" s="26"/>
      <c r="DN38" s="26"/>
      <c r="DO38" s="26"/>
      <c r="DP38" s="26"/>
      <c r="DQ38" s="26"/>
      <c r="DR38" s="26"/>
      <c r="DS38" s="26"/>
      <c r="DT38" s="26"/>
      <c r="DU38" s="26"/>
      <c r="DV38" s="26"/>
      <c r="DW38" s="26"/>
      <c r="DX38" s="26"/>
      <c r="DY38" s="26"/>
      <c r="DZ38" s="26"/>
      <c r="EA38" s="26"/>
      <c r="EB38" s="26"/>
      <c r="EC38" s="26"/>
      <c r="ED38" s="26"/>
      <c r="EE38" s="26"/>
      <c r="EF38" s="26"/>
      <c r="EG38" s="26"/>
      <c r="EH38" s="26"/>
      <c r="EI38" s="26"/>
      <c r="EJ38" s="26"/>
      <c r="EK38" s="26"/>
      <c r="EL38" s="26"/>
      <c r="EM38" s="26"/>
      <c r="EN38" s="26"/>
      <c r="EO38" s="26"/>
      <c r="EP38" s="26"/>
      <c r="EQ38" s="26"/>
      <c r="ER38" s="26"/>
      <c r="ES38" s="26"/>
      <c r="ET38" s="26"/>
      <c r="EU38" s="26"/>
      <c r="EV38" s="26"/>
      <c r="EW38" s="513"/>
      <c r="EX38" s="26"/>
      <c r="EY38" s="26"/>
      <c r="EZ38" s="26"/>
      <c r="FA38" s="26"/>
      <c r="FB38" s="26"/>
      <c r="FC38" s="26"/>
      <c r="FD38" s="26"/>
      <c r="FE38" s="26"/>
      <c r="FF38" s="26"/>
      <c r="FG38" s="26"/>
      <c r="FH38" s="26"/>
      <c r="FI38" s="26"/>
      <c r="FJ38" s="26"/>
      <c r="FK38" s="26"/>
      <c r="FL38" s="26"/>
      <c r="FM38" s="26"/>
      <c r="FN38" s="26"/>
      <c r="FO38" s="26"/>
      <c r="FP38" s="26"/>
      <c r="FQ38" s="26"/>
      <c r="FR38" s="26"/>
      <c r="FS38" s="26"/>
      <c r="FT38" s="26"/>
      <c r="FU38" s="26"/>
      <c r="FV38" s="26"/>
      <c r="FW38" s="26"/>
      <c r="FX38" s="26"/>
      <c r="FY38" s="26"/>
      <c r="FZ38" s="26"/>
      <c r="GA38" s="26"/>
      <c r="GB38" s="26"/>
      <c r="GC38" s="26"/>
      <c r="GD38" s="26"/>
      <c r="GE38" s="26"/>
      <c r="GF38" s="26"/>
      <c r="GG38" s="26"/>
      <c r="GH38" s="26"/>
      <c r="GI38" s="26"/>
      <c r="GJ38" s="26"/>
      <c r="GK38" s="26"/>
      <c r="GL38" s="26"/>
      <c r="GM38" s="26"/>
      <c r="GN38" s="26"/>
      <c r="GO38" s="26"/>
      <c r="GP38" s="26"/>
      <c r="GQ38" s="26"/>
      <c r="GR38" s="26"/>
      <c r="GS38" s="26"/>
      <c r="GT38" s="26"/>
      <c r="GU38" s="26"/>
      <c r="GV38" s="26"/>
      <c r="GW38" s="26"/>
      <c r="GX38" s="26"/>
      <c r="GY38" s="26"/>
      <c r="GZ38" s="26"/>
      <c r="HA38" s="26"/>
      <c r="HB38" s="26"/>
      <c r="HC38" s="26"/>
      <c r="HD38" s="26"/>
      <c r="HE38" s="26"/>
      <c r="HF38" s="26"/>
    </row>
    <row r="39" spans="2:214" thickBot="1">
      <c r="B39" s="366" t="s">
        <v>435</v>
      </c>
      <c r="D39" s="26">
        <f ca="1">D3-D6-D9+D10+D21+D30</f>
        <v>-313333.33333332837</v>
      </c>
      <c r="E39" s="26">
        <f t="shared" ref="E39:F39" ca="1" si="367">E3-E6-E9+E10+E21+E30</f>
        <v>-313333.33333333326</v>
      </c>
      <c r="F39" s="26">
        <f t="shared" ca="1" si="367"/>
        <v>-313333.33333333326</v>
      </c>
      <c r="G39" s="26">
        <f t="shared" ref="G39:L39" ca="1" si="368">G3-G6-G9+G10+G21+G30</f>
        <v>-313333.33333333326</v>
      </c>
      <c r="H39" s="26">
        <f t="shared" ca="1" si="368"/>
        <v>-313333.33333333326</v>
      </c>
      <c r="I39" s="26">
        <f t="shared" ca="1" si="368"/>
        <v>-513333.33333333326</v>
      </c>
      <c r="J39" s="26">
        <f t="shared" ca="1" si="368"/>
        <v>-1146666.6666666567</v>
      </c>
      <c r="K39" s="26">
        <f t="shared" ca="1" si="368"/>
        <v>-1146666.6666666665</v>
      </c>
      <c r="L39" s="26">
        <f t="shared" ca="1" si="368"/>
        <v>-1146666.6666666665</v>
      </c>
      <c r="M39" s="26">
        <f t="shared" ref="M39:N39" ca="1" si="369">M3-M6-M9+M10+M21+M30</f>
        <v>-1146666.6666666665</v>
      </c>
      <c r="N39" s="26">
        <f t="shared" ca="1" si="369"/>
        <v>-1146666.6666666665</v>
      </c>
      <c r="O39" s="26">
        <f ca="1">O3-O6-O9+O10+O21+O30</f>
        <v>-1146666.6666666665</v>
      </c>
      <c r="P39" s="26">
        <f t="shared" ref="P39:AD39" ca="1" si="370">P3-P6-P9+P10+P21+P30</f>
        <v>-1146666.6666666716</v>
      </c>
      <c r="Q39" s="26">
        <f t="shared" ca="1" si="370"/>
        <v>-1146666.6666666665</v>
      </c>
      <c r="R39" s="26">
        <f t="shared" ca="1" si="370"/>
        <v>-1146666.6666666665</v>
      </c>
      <c r="S39" s="26">
        <f t="shared" ca="1" si="370"/>
        <v>-1146666.6666666665</v>
      </c>
      <c r="T39" s="26">
        <f t="shared" ca="1" si="370"/>
        <v>-1146666.6666666665</v>
      </c>
      <c r="U39" s="26">
        <f t="shared" ca="1" si="370"/>
        <v>-1346666.6666666665</v>
      </c>
      <c r="V39" s="26">
        <f t="shared" ca="1" si="370"/>
        <v>-1146666.6666666665</v>
      </c>
      <c r="W39" s="26">
        <f t="shared" ca="1" si="370"/>
        <v>-1146666.6666666665</v>
      </c>
      <c r="X39" s="26">
        <f t="shared" ca="1" si="370"/>
        <v>-1146666.6666666665</v>
      </c>
      <c r="Y39" s="26">
        <f t="shared" ca="1" si="370"/>
        <v>-1146666.6666666665</v>
      </c>
      <c r="Z39" s="26">
        <f t="shared" ca="1" si="370"/>
        <v>-1146666.6666666665</v>
      </c>
      <c r="AA39" s="26">
        <f t="shared" ca="1" si="370"/>
        <v>-1146666.6666666665</v>
      </c>
      <c r="AB39" s="26">
        <f t="shared" ca="1" si="370"/>
        <v>-1146666.6666666665</v>
      </c>
      <c r="AC39" s="26">
        <f t="shared" ca="1" si="370"/>
        <v>-1146666.6666666665</v>
      </c>
      <c r="AD39" s="26">
        <f t="shared" ca="1" si="370"/>
        <v>-1146666.6666666665</v>
      </c>
      <c r="AE39" s="26">
        <f t="shared" ref="AE39:CP39" ca="1" si="371">AE3-AE6-AE9+AE10+AE21+AE30</f>
        <v>-1146666.6666666665</v>
      </c>
      <c r="AF39" s="26">
        <f t="shared" ca="1" si="371"/>
        <v>-1146666.6666666665</v>
      </c>
      <c r="AG39" s="26">
        <f t="shared" ca="1" si="371"/>
        <v>-7946666.6666666642</v>
      </c>
      <c r="AH39" s="26">
        <f t="shared" ca="1" si="371"/>
        <v>-4446666.666666667</v>
      </c>
      <c r="AI39" s="26">
        <f t="shared" ca="1" si="371"/>
        <v>-4446666.666666667</v>
      </c>
      <c r="AJ39" s="26">
        <f t="shared" ca="1" si="371"/>
        <v>-4446666.666666667</v>
      </c>
      <c r="AK39" s="26">
        <f t="shared" ca="1" si="371"/>
        <v>-4446666.666666667</v>
      </c>
      <c r="AL39" s="26">
        <f t="shared" ca="1" si="371"/>
        <v>-4446666.666666667</v>
      </c>
      <c r="AM39" s="26">
        <f t="shared" ca="1" si="371"/>
        <v>-4446666.666666667</v>
      </c>
      <c r="AN39" s="26">
        <f t="shared" ca="1" si="371"/>
        <v>-4446666.666666667</v>
      </c>
      <c r="AO39" s="26">
        <f t="shared" ca="1" si="371"/>
        <v>-4446666.666666667</v>
      </c>
      <c r="AP39" s="26">
        <f t="shared" ca="1" si="371"/>
        <v>-4446666.666666667</v>
      </c>
      <c r="AQ39" s="26">
        <f t="shared" ca="1" si="371"/>
        <v>-4446666.666666667</v>
      </c>
      <c r="AR39" s="26">
        <f t="shared" ca="1" si="371"/>
        <v>-4446666.666666667</v>
      </c>
      <c r="AS39" s="26">
        <f t="shared" ca="1" si="371"/>
        <v>-4646666.666666667</v>
      </c>
      <c r="AT39" s="26">
        <f t="shared" ca="1" si="371"/>
        <v>-4446666.6666666642</v>
      </c>
      <c r="AU39" s="26">
        <f t="shared" ca="1" si="371"/>
        <v>-4446666.666666667</v>
      </c>
      <c r="AV39" s="26">
        <f t="shared" ca="1" si="371"/>
        <v>-4446666.666666667</v>
      </c>
      <c r="AW39" s="26">
        <f t="shared" ca="1" si="371"/>
        <v>-4446666.666666667</v>
      </c>
      <c r="AX39" s="26">
        <f t="shared" ca="1" si="371"/>
        <v>-4446666.666666667</v>
      </c>
      <c r="AY39" s="26">
        <f t="shared" ca="1" si="371"/>
        <v>-4446666.666666667</v>
      </c>
      <c r="AZ39" s="26">
        <f t="shared" ca="1" si="371"/>
        <v>-4446666.666666667</v>
      </c>
      <c r="BA39" s="26">
        <f t="shared" ca="1" si="371"/>
        <v>-4446666.666666667</v>
      </c>
      <c r="BB39" s="26">
        <f t="shared" ca="1" si="371"/>
        <v>-4446666.666666667</v>
      </c>
      <c r="BC39" s="26">
        <f t="shared" ca="1" si="371"/>
        <v>-4446666.666666666</v>
      </c>
      <c r="BD39" s="26">
        <f t="shared" ca="1" si="371"/>
        <v>-4446666.666666666</v>
      </c>
      <c r="BE39" s="26">
        <f t="shared" ca="1" si="371"/>
        <v>-4646666.666666666</v>
      </c>
      <c r="BF39" s="26">
        <f t="shared" ca="1" si="371"/>
        <v>-4446666.666666666</v>
      </c>
      <c r="BG39" s="26">
        <f t="shared" ca="1" si="371"/>
        <v>-4446666.666666666</v>
      </c>
      <c r="BH39" s="26">
        <f t="shared" ca="1" si="371"/>
        <v>-4446666.666666666</v>
      </c>
      <c r="BI39" s="26">
        <f t="shared" ca="1" si="371"/>
        <v>-4446666.666666666</v>
      </c>
      <c r="BJ39" s="26">
        <f t="shared" ca="1" si="371"/>
        <v>-4446666.666666666</v>
      </c>
      <c r="BK39" s="26">
        <f t="shared" ca="1" si="371"/>
        <v>-4446666.666666666</v>
      </c>
      <c r="BL39" s="26">
        <f t="shared" ca="1" si="371"/>
        <v>-4446666.666666666</v>
      </c>
      <c r="BM39" s="26">
        <f t="shared" ca="1" si="371"/>
        <v>-4446666.666666666</v>
      </c>
      <c r="BN39" s="26">
        <f t="shared" ca="1" si="371"/>
        <v>-4446666.666666666</v>
      </c>
      <c r="BO39" s="26">
        <f t="shared" ca="1" si="371"/>
        <v>-4446666.666666666</v>
      </c>
      <c r="BP39" s="26">
        <f t="shared" ca="1" si="371"/>
        <v>-4446666.666666666</v>
      </c>
      <c r="BQ39" s="26">
        <f t="shared" ca="1" si="371"/>
        <v>-4646666.6666666865</v>
      </c>
      <c r="BR39" s="26">
        <f t="shared" ca="1" si="371"/>
        <v>-4446666.666666666</v>
      </c>
      <c r="BS39" s="26">
        <f t="shared" ca="1" si="371"/>
        <v>-4446666.666666666</v>
      </c>
      <c r="BT39" s="26">
        <f t="shared" ca="1" si="371"/>
        <v>-4446666.666666666</v>
      </c>
      <c r="BU39" s="26">
        <f t="shared" ca="1" si="371"/>
        <v>-4446666.666666666</v>
      </c>
      <c r="BV39" s="26">
        <f t="shared" ca="1" si="371"/>
        <v>-4446666.666666666</v>
      </c>
      <c r="BW39" s="26">
        <f t="shared" ca="1" si="371"/>
        <v>-13686666.666666646</v>
      </c>
      <c r="BX39" s="26">
        <f t="shared" ca="1" si="371"/>
        <v>-1806666.6666666665</v>
      </c>
      <c r="BY39" s="26">
        <f t="shared" ca="1" si="371"/>
        <v>-1806666.6666666665</v>
      </c>
      <c r="BZ39" s="26">
        <f t="shared" ca="1" si="371"/>
        <v>-10578447.701002344</v>
      </c>
      <c r="CA39" s="26">
        <f t="shared" ca="1" si="371"/>
        <v>-3585384.5486006439</v>
      </c>
      <c r="CB39" s="26">
        <f t="shared" ca="1" si="371"/>
        <v>-3528324.4245168273</v>
      </c>
      <c r="CC39" s="26">
        <f t="shared" ca="1" si="371"/>
        <v>-3926233.4964034855</v>
      </c>
      <c r="CD39" s="26">
        <f t="shared" ca="1" si="371"/>
        <v>-2602058.9986171229</v>
      </c>
      <c r="CE39" s="26">
        <f t="shared" ca="1" si="371"/>
        <v>-2632683.8379042386</v>
      </c>
      <c r="CF39" s="26">
        <f t="shared" ca="1" si="371"/>
        <v>-2632917.094717131</v>
      </c>
      <c r="CG39" s="26">
        <f t="shared" ca="1" si="371"/>
        <v>-2511912.2436271589</v>
      </c>
      <c r="CH39" s="26">
        <f t="shared" ca="1" si="371"/>
        <v>-2492336.8595571145</v>
      </c>
      <c r="CI39" s="26">
        <f t="shared" ca="1" si="371"/>
        <v>-3792761.4754870739</v>
      </c>
      <c r="CJ39" s="26">
        <f t="shared" ca="1" si="371"/>
        <v>683582.3319795056</v>
      </c>
      <c r="CK39" s="26">
        <f t="shared" ca="1" si="371"/>
        <v>703157.71604955022</v>
      </c>
      <c r="CL39" s="26">
        <f t="shared" ca="1" si="371"/>
        <v>751866.70941229817</v>
      </c>
      <c r="CM39" s="26">
        <f t="shared" ca="1" si="371"/>
        <v>834362.7329501661</v>
      </c>
      <c r="CN39" s="26">
        <f t="shared" ca="1" si="371"/>
        <v>846019.35965084261</v>
      </c>
      <c r="CO39" s="26">
        <f t="shared" ca="1" si="371"/>
        <v>541223.06182762003</v>
      </c>
      <c r="CP39" s="26">
        <f t="shared" ca="1" si="371"/>
        <v>854894.43801508658</v>
      </c>
      <c r="CQ39" s="26">
        <f t="shared" ref="CQ39:FB39" ca="1" si="372">CQ3-CQ6-CQ9+CQ10+CQ21+CQ30</f>
        <v>854894.43801508658</v>
      </c>
      <c r="CR39" s="26">
        <f t="shared" ca="1" si="372"/>
        <v>854894.43801508658</v>
      </c>
      <c r="CS39" s="26">
        <f t="shared" ca="1" si="372"/>
        <v>854894.43801508658</v>
      </c>
      <c r="CT39" s="26">
        <f t="shared" ca="1" si="372"/>
        <v>854894.43801508658</v>
      </c>
      <c r="CU39" s="26">
        <f t="shared" ca="1" si="372"/>
        <v>854894.43801508658</v>
      </c>
      <c r="CV39" s="26">
        <f t="shared" ca="1" si="372"/>
        <v>854894.43801508658</v>
      </c>
      <c r="CW39" s="26">
        <f t="shared" ca="1" si="372"/>
        <v>854894.43801508658</v>
      </c>
      <c r="CX39" s="26">
        <f t="shared" ca="1" si="372"/>
        <v>637136.91641411791</v>
      </c>
      <c r="CY39" s="26">
        <f t="shared" ca="1" si="372"/>
        <v>861588.89825677779</v>
      </c>
      <c r="CZ39" s="26">
        <f t="shared" ca="1" si="372"/>
        <v>939969.6410608117</v>
      </c>
      <c r="DA39" s="26">
        <f t="shared" ca="1" si="372"/>
        <v>534490.77974832291</v>
      </c>
      <c r="DB39" s="26">
        <f t="shared" ca="1" si="372"/>
        <v>952292.5455466141</v>
      </c>
      <c r="DC39" s="26">
        <f t="shared" ca="1" si="372"/>
        <v>952292.5455466141</v>
      </c>
      <c r="DD39" s="26">
        <f t="shared" ca="1" si="372"/>
        <v>952292.5455466141</v>
      </c>
      <c r="DE39" s="26">
        <f t="shared" ca="1" si="372"/>
        <v>952292.5455466141</v>
      </c>
      <c r="DF39" s="26">
        <f t="shared" ca="1" si="372"/>
        <v>952292.5455466141</v>
      </c>
      <c r="DG39" s="26">
        <f t="shared" ca="1" si="372"/>
        <v>952292.5455466141</v>
      </c>
      <c r="DH39" s="26">
        <f t="shared" ca="1" si="372"/>
        <v>952292.5455466141</v>
      </c>
      <c r="DI39" s="26">
        <f t="shared" ca="1" si="372"/>
        <v>952292.5455466141</v>
      </c>
      <c r="DJ39" s="26">
        <f t="shared" ca="1" si="372"/>
        <v>498553.90796940844</v>
      </c>
      <c r="DK39" s="26">
        <f t="shared" ca="1" si="372"/>
        <v>893104.57691072091</v>
      </c>
      <c r="DL39" s="26">
        <f t="shared" ca="1" si="372"/>
        <v>893104.57691072091</v>
      </c>
      <c r="DM39" s="26">
        <f t="shared" ca="1" si="372"/>
        <v>622287.02087233844</v>
      </c>
      <c r="DN39" s="26">
        <f t="shared" ca="1" si="372"/>
        <v>1054294.5898559899</v>
      </c>
      <c r="DO39" s="26">
        <f t="shared" ca="1" si="372"/>
        <v>1054294.5898559899</v>
      </c>
      <c r="DP39" s="26">
        <f t="shared" ca="1" si="372"/>
        <v>1054294.5898559899</v>
      </c>
      <c r="DQ39" s="26">
        <f t="shared" ca="1" si="372"/>
        <v>1054294.5898559899</v>
      </c>
      <c r="DR39" s="26">
        <f t="shared" ca="1" si="372"/>
        <v>1054294.5898559899</v>
      </c>
      <c r="DS39" s="26">
        <f t="shared" ca="1" si="372"/>
        <v>1054294.5898559899</v>
      </c>
      <c r="DT39" s="26">
        <f t="shared" ca="1" si="372"/>
        <v>1054294.5898559899</v>
      </c>
      <c r="DU39" s="26">
        <f t="shared" ca="1" si="372"/>
        <v>1054294.5898559899</v>
      </c>
      <c r="DV39" s="26">
        <f t="shared" ca="1" si="372"/>
        <v>-521031.47309696884</v>
      </c>
      <c r="DW39" s="26">
        <f t="shared" ca="1" si="372"/>
        <v>564612.40585250314</v>
      </c>
      <c r="DX39" s="26">
        <f t="shared" ca="1" si="372"/>
        <v>655142.16379116266</v>
      </c>
      <c r="DY39" s="26">
        <f t="shared" ca="1" si="372"/>
        <v>495750.93787102029</v>
      </c>
      <c r="DZ39" s="26">
        <f t="shared" ca="1" si="372"/>
        <v>1155599.8355872696</v>
      </c>
      <c r="EA39" s="26">
        <f t="shared" ca="1" si="372"/>
        <v>1155599.8355872696</v>
      </c>
      <c r="EB39" s="26">
        <f t="shared" ca="1" si="372"/>
        <v>1155599.8355872696</v>
      </c>
      <c r="EC39" s="26">
        <f t="shared" ca="1" si="372"/>
        <v>1155599.8355872696</v>
      </c>
      <c r="ED39" s="26">
        <f t="shared" ca="1" si="372"/>
        <v>1155599.8355872696</v>
      </c>
      <c r="EE39" s="26">
        <f t="shared" ca="1" si="372"/>
        <v>1155599.8355872696</v>
      </c>
      <c r="EF39" s="26">
        <f t="shared" ca="1" si="372"/>
        <v>1155599.8355872696</v>
      </c>
      <c r="EG39" s="26">
        <f t="shared" ca="1" si="372"/>
        <v>1155599.8355872696</v>
      </c>
      <c r="EH39" s="26">
        <f t="shared" ca="1" si="372"/>
        <v>1153551.7294701918</v>
      </c>
      <c r="EI39" s="26">
        <f t="shared" ca="1" si="372"/>
        <v>1256636.0536414059</v>
      </c>
      <c r="EJ39" s="26">
        <f t="shared" ca="1" si="372"/>
        <v>1256636.0536414059</v>
      </c>
      <c r="EK39" s="26">
        <f t="shared" ca="1" si="372"/>
        <v>784236.9736212492</v>
      </c>
      <c r="EL39" s="26">
        <f t="shared" ca="1" si="372"/>
        <v>1256636.0536414059</v>
      </c>
      <c r="EM39" s="26">
        <f t="shared" ca="1" si="372"/>
        <v>1256636.0536414059</v>
      </c>
      <c r="EN39" s="26">
        <f t="shared" ca="1" si="372"/>
        <v>1256636.0536414059</v>
      </c>
      <c r="EO39" s="26">
        <f t="shared" ca="1" si="372"/>
        <v>1256636.0536414059</v>
      </c>
      <c r="EP39" s="26">
        <f t="shared" ca="1" si="372"/>
        <v>1256636.0536414059</v>
      </c>
      <c r="EQ39" s="26">
        <f t="shared" ca="1" si="372"/>
        <v>1256636.0536414059</v>
      </c>
      <c r="ER39" s="26">
        <f t="shared" ca="1" si="372"/>
        <v>1256636.0536414059</v>
      </c>
      <c r="ES39" s="26">
        <f t="shared" ca="1" si="372"/>
        <v>1256636.0536414059</v>
      </c>
      <c r="ET39" s="26">
        <f t="shared" ca="1" si="372"/>
        <v>508872.22536114231</v>
      </c>
      <c r="EU39" s="26">
        <f t="shared" ca="1" si="372"/>
        <v>1059550.4151219907</v>
      </c>
      <c r="EV39" s="26">
        <f t="shared" ca="1" si="372"/>
        <v>1087012.8693249258</v>
      </c>
      <c r="EW39" s="513">
        <f t="shared" ca="1" si="372"/>
        <v>683097389.54657888</v>
      </c>
      <c r="EX39" s="26">
        <f t="shared" ca="1" si="372"/>
        <v>3765141.775491606</v>
      </c>
      <c r="EY39" s="26">
        <f t="shared" ca="1" si="372"/>
        <v>3765141.775491606</v>
      </c>
      <c r="EZ39" s="26">
        <f t="shared" ca="1" si="372"/>
        <v>3765141.775491606</v>
      </c>
      <c r="FA39" s="26">
        <f t="shared" ca="1" si="372"/>
        <v>3765141.775491606</v>
      </c>
      <c r="FB39" s="26">
        <f t="shared" ca="1" si="372"/>
        <v>3765141.775491606</v>
      </c>
      <c r="FC39" s="26">
        <f t="shared" ref="FC39:HF39" ca="1" si="373">FC3-FC6-FC9+FC10+FC21+FC30</f>
        <v>3765141.775491606</v>
      </c>
      <c r="FD39" s="26">
        <f t="shared" ca="1" si="373"/>
        <v>3765141.775491606</v>
      </c>
      <c r="FE39" s="26">
        <f t="shared" ca="1" si="373"/>
        <v>3765141.775491606</v>
      </c>
      <c r="FF39" s="26">
        <f t="shared" ca="1" si="373"/>
        <v>3827580.7129947231</v>
      </c>
      <c r="FG39" s="26">
        <f t="shared" ca="1" si="373"/>
        <v>3911648.4317822927</v>
      </c>
      <c r="FH39" s="26">
        <f t="shared" ca="1" si="373"/>
        <v>3911648.4317822927</v>
      </c>
      <c r="FI39" s="26">
        <f t="shared" ca="1" si="373"/>
        <v>3911648.4317822927</v>
      </c>
      <c r="FJ39" s="26">
        <f t="shared" ca="1" si="373"/>
        <v>3078315.0984489592</v>
      </c>
      <c r="FK39" s="26">
        <f t="shared" ca="1" si="373"/>
        <v>3078315.0984489592</v>
      </c>
      <c r="FL39" s="26">
        <f t="shared" ca="1" si="373"/>
        <v>3078315.0984489592</v>
      </c>
      <c r="FM39" s="26">
        <f t="shared" ca="1" si="373"/>
        <v>3078315.0984489592</v>
      </c>
      <c r="FN39" s="26">
        <f t="shared" ca="1" si="373"/>
        <v>3078315.0984489592</v>
      </c>
      <c r="FO39" s="26">
        <f t="shared" ca="1" si="373"/>
        <v>3078315.0984489592</v>
      </c>
      <c r="FP39" s="26">
        <f t="shared" ca="1" si="373"/>
        <v>3078315.0984489592</v>
      </c>
      <c r="FQ39" s="26">
        <f t="shared" ca="1" si="373"/>
        <v>3078315.0984489592</v>
      </c>
      <c r="FR39" s="26">
        <f t="shared" ca="1" si="373"/>
        <v>307803.2174560547</v>
      </c>
      <c r="FS39" s="26">
        <f t="shared" ca="1" si="373"/>
        <v>307803.2174560547</v>
      </c>
      <c r="FT39" s="26">
        <f t="shared" ca="1" si="373"/>
        <v>307803.2174560547</v>
      </c>
      <c r="FU39" s="26">
        <f t="shared" ca="1" si="373"/>
        <v>2877934.7863270757</v>
      </c>
      <c r="FV39" s="26">
        <f t="shared" ca="1" si="373"/>
        <v>3213369.8445746009</v>
      </c>
      <c r="FW39" s="26">
        <f t="shared" ca="1" si="373"/>
        <v>3213369.8445746009</v>
      </c>
      <c r="FX39" s="26">
        <f t="shared" ca="1" si="373"/>
        <v>3213369.8445746009</v>
      </c>
      <c r="FY39" s="26">
        <f t="shared" ca="1" si="373"/>
        <v>3213369.8445746009</v>
      </c>
      <c r="FZ39" s="26">
        <f t="shared" ca="1" si="373"/>
        <v>3213369.8445746009</v>
      </c>
      <c r="GA39" s="26">
        <f t="shared" ca="1" si="373"/>
        <v>3213369.8445746009</v>
      </c>
      <c r="GB39" s="26">
        <f t="shared" ca="1" si="373"/>
        <v>3213369.8445746009</v>
      </c>
      <c r="GC39" s="26">
        <f t="shared" ca="1" si="373"/>
        <v>3213369.8445746009</v>
      </c>
      <c r="GD39" s="26">
        <f t="shared" ca="1" si="373"/>
        <v>323193.37832885748</v>
      </c>
      <c r="GE39" s="26">
        <f t="shared" ca="1" si="373"/>
        <v>323193.37832885748</v>
      </c>
      <c r="GF39" s="26">
        <f t="shared" ca="1" si="373"/>
        <v>323193.37832885748</v>
      </c>
      <c r="GG39" s="26">
        <f t="shared" ca="1" si="373"/>
        <v>3361678.7357300073</v>
      </c>
      <c r="GH39" s="26">
        <f t="shared" ca="1" si="373"/>
        <v>3361678.7357300073</v>
      </c>
      <c r="GI39" s="26">
        <f t="shared" ca="1" si="373"/>
        <v>3361678.7357300073</v>
      </c>
      <c r="GJ39" s="26">
        <f t="shared" ca="1" si="373"/>
        <v>3361678.7357300073</v>
      </c>
      <c r="GK39" s="26">
        <f t="shared" ca="1" si="373"/>
        <v>3361678.7357300073</v>
      </c>
      <c r="GL39" s="26">
        <f t="shared" ca="1" si="373"/>
        <v>3361678.7357300073</v>
      </c>
      <c r="GM39" s="26">
        <f t="shared" ca="1" si="373"/>
        <v>3361678.7357300073</v>
      </c>
      <c r="GN39" s="26">
        <f t="shared" ca="1" si="373"/>
        <v>3361678.7357300073</v>
      </c>
      <c r="GO39" s="26">
        <f t="shared" ca="1" si="373"/>
        <v>3361678.7357300073</v>
      </c>
      <c r="GP39" s="26">
        <f t="shared" ca="1" si="373"/>
        <v>339353.04724530032</v>
      </c>
      <c r="GQ39" s="26">
        <f t="shared" ca="1" si="373"/>
        <v>339353.04724530032</v>
      </c>
      <c r="GR39" s="26">
        <f t="shared" ca="1" si="373"/>
        <v>339353.04724530032</v>
      </c>
      <c r="GS39" s="26">
        <f t="shared" ca="1" si="373"/>
        <v>339353.04724530032</v>
      </c>
      <c r="GT39" s="26">
        <f t="shared" ca="1" si="373"/>
        <v>339353.04724530032</v>
      </c>
      <c r="GU39" s="26">
        <f t="shared" ca="1" si="373"/>
        <v>339353.04724530032</v>
      </c>
      <c r="GV39" s="26">
        <f t="shared" ca="1" si="373"/>
        <v>3389676.5671600704</v>
      </c>
      <c r="GW39" s="26">
        <f t="shared" ca="1" si="373"/>
        <v>3389676.5671600704</v>
      </c>
      <c r="GX39" s="26">
        <f t="shared" ca="1" si="373"/>
        <v>3389676.5671600704</v>
      </c>
      <c r="GY39" s="26">
        <f t="shared" si="373"/>
        <v>0</v>
      </c>
      <c r="GZ39" s="26">
        <f t="shared" si="373"/>
        <v>0</v>
      </c>
      <c r="HA39" s="26">
        <f t="shared" si="373"/>
        <v>0</v>
      </c>
      <c r="HB39" s="26">
        <f t="shared" si="373"/>
        <v>0</v>
      </c>
      <c r="HC39" s="26">
        <f t="shared" si="373"/>
        <v>0</v>
      </c>
      <c r="HD39" s="26">
        <f t="shared" si="373"/>
        <v>0</v>
      </c>
      <c r="HE39" s="26">
        <f t="shared" si="373"/>
        <v>0</v>
      </c>
      <c r="HF39" s="26">
        <f t="shared" si="373"/>
        <v>0</v>
      </c>
    </row>
    <row r="40" spans="2:214"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26"/>
      <c r="CQ40" s="26"/>
      <c r="CR40" s="26"/>
      <c r="CS40" s="26"/>
      <c r="CT40" s="26"/>
      <c r="CU40" s="26"/>
      <c r="CV40" s="26"/>
      <c r="CW40" s="26"/>
      <c r="CX40" s="26"/>
      <c r="CY40" s="26"/>
      <c r="CZ40" s="26"/>
      <c r="DA40" s="26"/>
      <c r="DB40" s="26"/>
      <c r="DC40" s="26"/>
      <c r="DD40" s="26"/>
      <c r="DE40" s="26"/>
      <c r="DF40" s="26"/>
      <c r="DG40" s="26"/>
      <c r="DH40" s="26"/>
      <c r="DI40" s="26"/>
      <c r="DJ40" s="26"/>
      <c r="DK40" s="26"/>
      <c r="DL40" s="26"/>
      <c r="DM40" s="26"/>
      <c r="DN40" s="26"/>
      <c r="DO40" s="26"/>
      <c r="DP40" s="26"/>
      <c r="DQ40" s="26"/>
      <c r="DR40" s="26"/>
      <c r="DS40" s="26"/>
      <c r="DT40" s="26"/>
      <c r="DU40" s="26"/>
      <c r="DV40" s="26"/>
      <c r="DW40" s="26"/>
      <c r="DX40" s="26"/>
      <c r="DY40" s="26"/>
      <c r="DZ40" s="26"/>
      <c r="EA40" s="26"/>
      <c r="EB40" s="26"/>
      <c r="EC40" s="26"/>
      <c r="ED40" s="26"/>
      <c r="EE40" s="26"/>
      <c r="EF40" s="26"/>
      <c r="EG40" s="26"/>
      <c r="EH40" s="26"/>
      <c r="EI40" s="26"/>
      <c r="EJ40" s="26"/>
      <c r="EK40" s="26"/>
      <c r="EL40" s="26"/>
      <c r="EM40" s="26"/>
      <c r="EN40" s="26"/>
      <c r="EO40" s="26"/>
      <c r="EP40" s="26"/>
      <c r="EQ40" s="26"/>
      <c r="ER40" s="26"/>
      <c r="ES40" s="26"/>
      <c r="ET40" s="26"/>
      <c r="EU40" s="26"/>
      <c r="EV40" s="26"/>
      <c r="EW40" s="513"/>
      <c r="EX40" s="26"/>
      <c r="EY40" s="26"/>
      <c r="EZ40" s="26"/>
      <c r="FA40" s="26"/>
      <c r="FB40" s="26"/>
      <c r="FC40" s="26"/>
      <c r="FD40" s="26"/>
      <c r="FE40" s="26"/>
      <c r="FF40" s="26"/>
      <c r="FG40" s="26"/>
      <c r="FH40" s="26"/>
      <c r="FI40" s="26"/>
      <c r="FJ40" s="26"/>
      <c r="FK40" s="26"/>
      <c r="FL40" s="26"/>
      <c r="FM40" s="26"/>
      <c r="FN40" s="26"/>
      <c r="FO40" s="26"/>
      <c r="FP40" s="26"/>
      <c r="FQ40" s="26"/>
      <c r="FR40" s="26"/>
      <c r="FS40" s="26"/>
      <c r="FT40" s="26"/>
      <c r="FU40" s="26"/>
      <c r="FV40" s="26"/>
      <c r="FW40" s="26"/>
      <c r="FX40" s="26"/>
      <c r="FY40" s="26"/>
      <c r="FZ40" s="26"/>
      <c r="GA40" s="26"/>
      <c r="GB40" s="26"/>
      <c r="GC40" s="26"/>
      <c r="GD40" s="26"/>
      <c r="GE40" s="26"/>
      <c r="GF40" s="26"/>
      <c r="GG40" s="26"/>
      <c r="GH40" s="26"/>
      <c r="GI40" s="26"/>
      <c r="GJ40" s="26"/>
      <c r="GK40" s="26"/>
      <c r="GL40" s="26"/>
      <c r="GM40" s="26"/>
      <c r="GN40" s="26"/>
      <c r="GO40" s="26"/>
      <c r="GP40" s="26"/>
      <c r="GQ40" s="26"/>
      <c r="GR40" s="26"/>
      <c r="GS40" s="26"/>
      <c r="GT40" s="26"/>
      <c r="GU40" s="26"/>
      <c r="GV40" s="26"/>
      <c r="GW40" s="26"/>
      <c r="GX40" s="26"/>
      <c r="GY40" s="26"/>
      <c r="GZ40" s="26"/>
      <c r="HA40" s="26"/>
      <c r="HB40" s="26"/>
      <c r="HC40" s="26"/>
      <c r="HD40" s="26"/>
      <c r="HE40" s="26"/>
      <c r="HF40" s="26"/>
    </row>
    <row r="41" spans="2:214" ht="14.25">
      <c r="B41" s="368" t="s">
        <v>436</v>
      </c>
      <c r="D41" s="26">
        <f>'Capital Structure'!E44</f>
        <v>0</v>
      </c>
      <c r="E41" s="26">
        <f>'Capital Structure'!F44</f>
        <v>0</v>
      </c>
      <c r="F41" s="26">
        <f>'Capital Structure'!G44</f>
        <v>0</v>
      </c>
      <c r="G41" s="26">
        <f>'Capital Structure'!H44</f>
        <v>0</v>
      </c>
      <c r="H41" s="26">
        <f>'Capital Structure'!I44</f>
        <v>0</v>
      </c>
      <c r="I41" s="26">
        <f>'Capital Structure'!J44</f>
        <v>0</v>
      </c>
      <c r="J41" s="26">
        <f>'Capital Structure'!K44</f>
        <v>0</v>
      </c>
      <c r="K41" s="26">
        <f>'Capital Structure'!L44</f>
        <v>0</v>
      </c>
      <c r="L41" s="26">
        <f>'Capital Structure'!M44</f>
        <v>0</v>
      </c>
      <c r="M41" s="26">
        <f>'Capital Structure'!N44</f>
        <v>0</v>
      </c>
      <c r="N41" s="26">
        <f>'Capital Structure'!O44</f>
        <v>0</v>
      </c>
      <c r="O41" s="26">
        <f>'Capital Structure'!P44</f>
        <v>0</v>
      </c>
      <c r="P41" s="26">
        <f>'Capital Structure'!Q44</f>
        <v>0</v>
      </c>
      <c r="Q41" s="26">
        <f>'Capital Structure'!R44</f>
        <v>0</v>
      </c>
      <c r="R41" s="26">
        <f>'Capital Structure'!S44</f>
        <v>0</v>
      </c>
      <c r="S41" s="26">
        <f>'Capital Structure'!T44</f>
        <v>0</v>
      </c>
      <c r="T41" s="26">
        <f>'Capital Structure'!U44</f>
        <v>0</v>
      </c>
      <c r="U41" s="26">
        <f>'Capital Structure'!V44</f>
        <v>0</v>
      </c>
      <c r="V41" s="26">
        <f>'Capital Structure'!W44</f>
        <v>0</v>
      </c>
      <c r="W41" s="26">
        <f>'Capital Structure'!X44</f>
        <v>0</v>
      </c>
      <c r="X41" s="26">
        <f>'Capital Structure'!Y44</f>
        <v>0</v>
      </c>
      <c r="Y41" s="26">
        <f>'Capital Structure'!Z44</f>
        <v>0</v>
      </c>
      <c r="Z41" s="26">
        <f>'Capital Structure'!AA44</f>
        <v>0</v>
      </c>
      <c r="AA41" s="26">
        <f>'Capital Structure'!AB44</f>
        <v>0</v>
      </c>
      <c r="AB41" s="26">
        <f>'Capital Structure'!AC44</f>
        <v>0</v>
      </c>
      <c r="AC41" s="26">
        <f>'Capital Structure'!AD44</f>
        <v>0</v>
      </c>
      <c r="AD41" s="26">
        <f>'Capital Structure'!AE44</f>
        <v>0</v>
      </c>
      <c r="AE41" s="26">
        <f>'Capital Structure'!AF44</f>
        <v>0</v>
      </c>
      <c r="AF41" s="26">
        <f>'Capital Structure'!AG44</f>
        <v>0</v>
      </c>
      <c r="AG41" s="26">
        <f>'Capital Structure'!AH44</f>
        <v>0</v>
      </c>
      <c r="AH41" s="26">
        <f>'Capital Structure'!AI44</f>
        <v>0</v>
      </c>
      <c r="AI41" s="26">
        <f>'Capital Structure'!AJ44</f>
        <v>0</v>
      </c>
      <c r="AJ41" s="26">
        <f>'Capital Structure'!AK44</f>
        <v>0</v>
      </c>
      <c r="AK41" s="26">
        <f>'Capital Structure'!AL44</f>
        <v>0</v>
      </c>
      <c r="AL41" s="26">
        <f>'Capital Structure'!AM44</f>
        <v>0</v>
      </c>
      <c r="AM41" s="26">
        <f>'Capital Structure'!AN44</f>
        <v>0</v>
      </c>
      <c r="AN41" s="26">
        <f>'Capital Structure'!AO44</f>
        <v>0</v>
      </c>
      <c r="AO41" s="26">
        <f>'Capital Structure'!AP44</f>
        <v>0</v>
      </c>
      <c r="AP41" s="26">
        <f>'Capital Structure'!AQ44</f>
        <v>0</v>
      </c>
      <c r="AQ41" s="26">
        <f>'Capital Structure'!AR44</f>
        <v>0</v>
      </c>
      <c r="AR41" s="26">
        <f>'Capital Structure'!AS44</f>
        <v>0</v>
      </c>
      <c r="AS41" s="26">
        <f>'Capital Structure'!AT44</f>
        <v>0</v>
      </c>
      <c r="AT41" s="26">
        <f>'Capital Structure'!AU44</f>
        <v>254166.66666666666</v>
      </c>
      <c r="AU41" s="26">
        <f>'Capital Structure'!AV44</f>
        <v>255225.69444444447</v>
      </c>
      <c r="AV41" s="26">
        <f>'Capital Structure'!AW44</f>
        <v>256289.13483796301</v>
      </c>
      <c r="AW41" s="26">
        <f>'Capital Structure'!AX44</f>
        <v>257357.00623312115</v>
      </c>
      <c r="AX41" s="26">
        <f>'Capital Structure'!AY44</f>
        <v>258429.32709242581</v>
      </c>
      <c r="AY41" s="26">
        <f>'Capital Structure'!AZ44</f>
        <v>259506.11595531096</v>
      </c>
      <c r="AZ41" s="26">
        <f>'Capital Structure'!BA44</f>
        <v>260587.39143845809</v>
      </c>
      <c r="BA41" s="26">
        <f>'Capital Structure'!BB44</f>
        <v>261673.17223611832</v>
      </c>
      <c r="BB41" s="26">
        <f>'Capital Structure'!BC44</f>
        <v>262763.47712043551</v>
      </c>
      <c r="BC41" s="26">
        <f>'Capital Structure'!BD44</f>
        <v>263858.32494177064</v>
      </c>
      <c r="BD41" s="26">
        <f>'Capital Structure'!BE44</f>
        <v>264957.73462902801</v>
      </c>
      <c r="BE41" s="26">
        <f>'Capital Structure'!BF44</f>
        <v>266061.72518998227</v>
      </c>
      <c r="BF41" s="26">
        <f>'Capital Structure'!BG44</f>
        <v>267170.31571160723</v>
      </c>
      <c r="BG41" s="26">
        <f>'Capital Structure'!BH44</f>
        <v>268283.52536040556</v>
      </c>
      <c r="BH41" s="26">
        <f>'Capital Structure'!BI44</f>
        <v>269401.3733827406</v>
      </c>
      <c r="BI41" s="26">
        <f>'Capital Structure'!BJ44</f>
        <v>270523.87910516869</v>
      </c>
      <c r="BJ41" s="26">
        <f>'Capital Structure'!BK44</f>
        <v>271651.06193477352</v>
      </c>
      <c r="BK41" s="26">
        <f>'Capital Structure'!BL44</f>
        <v>272782.9413595018</v>
      </c>
      <c r="BL41" s="26">
        <f>'Capital Structure'!BM44</f>
        <v>273919.53694849968</v>
      </c>
      <c r="BM41" s="26">
        <f>'Capital Structure'!BN44</f>
        <v>275060.86835245177</v>
      </c>
      <c r="BN41" s="26">
        <f>'Capital Structure'!BO44</f>
        <v>276206.95530392032</v>
      </c>
      <c r="BO41" s="26">
        <f>'Capital Structure'!BP44</f>
        <v>277357.81761768664</v>
      </c>
      <c r="BP41" s="26">
        <f>'Capital Structure'!BQ44</f>
        <v>278513.47519109369</v>
      </c>
      <c r="BQ41" s="26">
        <f>'Capital Structure'!BR44</f>
        <v>279673.94800438988</v>
      </c>
      <c r="BR41" s="26">
        <f>'Capital Structure'!BS44</f>
        <v>280839.25612107484</v>
      </c>
      <c r="BS41" s="26">
        <f>'Capital Structure'!BT44</f>
        <v>282009.41968824598</v>
      </c>
      <c r="BT41" s="26">
        <f>'Capital Structure'!BU44</f>
        <v>283184.45893694705</v>
      </c>
      <c r="BU41" s="26">
        <f>'Capital Structure'!BV44</f>
        <v>284364.39418251766</v>
      </c>
      <c r="BV41" s="26">
        <f>'Capital Structure'!BW44</f>
        <v>285549.24582494481</v>
      </c>
      <c r="BW41" s="26">
        <f>'Capital Structure'!BX44</f>
        <v>286739.03434921539</v>
      </c>
      <c r="BX41" s="26">
        <f>'Capital Structure'!BY44</f>
        <v>287933.78032567049</v>
      </c>
      <c r="BY41" s="26">
        <f>'Capital Structure'!BZ44</f>
        <v>289133.50441036077</v>
      </c>
      <c r="BZ41" s="26">
        <f>'Capital Structure'!CA44</f>
        <v>290338.22734540392</v>
      </c>
      <c r="CA41" s="26">
        <f>'Capital Structure'!CB44</f>
        <v>0</v>
      </c>
      <c r="CB41" s="26">
        <f>'Capital Structure'!CC44</f>
        <v>0</v>
      </c>
      <c r="CC41" s="26">
        <f>'Capital Structure'!CD44</f>
        <v>0</v>
      </c>
      <c r="CD41" s="26">
        <f>'Capital Structure'!CE44</f>
        <v>0</v>
      </c>
      <c r="CE41" s="26">
        <f>'Capital Structure'!CF44</f>
        <v>0</v>
      </c>
      <c r="CF41" s="26">
        <f>'Capital Structure'!CG44</f>
        <v>0</v>
      </c>
      <c r="CG41" s="26">
        <f>'Capital Structure'!CH44</f>
        <v>0</v>
      </c>
      <c r="CH41" s="26">
        <f>'Capital Structure'!CI44</f>
        <v>0</v>
      </c>
      <c r="CI41" s="26">
        <f>'Capital Structure'!CJ44</f>
        <v>0</v>
      </c>
      <c r="CJ41" s="26">
        <f>'Capital Structure'!CK44</f>
        <v>0</v>
      </c>
      <c r="CK41" s="26">
        <f>'Capital Structure'!CL44</f>
        <v>0</v>
      </c>
      <c r="CL41" s="26">
        <f>'Capital Structure'!CM44</f>
        <v>0</v>
      </c>
      <c r="CM41" s="26">
        <f>'Capital Structure'!CN44</f>
        <v>0</v>
      </c>
      <c r="CN41" s="26">
        <f>'Capital Structure'!CO44</f>
        <v>0</v>
      </c>
      <c r="CO41" s="26">
        <f>'Capital Structure'!CP44</f>
        <v>0</v>
      </c>
      <c r="CP41" s="26">
        <f>'Capital Structure'!CQ44</f>
        <v>0</v>
      </c>
      <c r="CQ41" s="26">
        <f>'Capital Structure'!CR44</f>
        <v>0</v>
      </c>
      <c r="CR41" s="26">
        <f>'Capital Structure'!CS44</f>
        <v>0</v>
      </c>
      <c r="CS41" s="26">
        <f>'Capital Structure'!CT44</f>
        <v>0</v>
      </c>
      <c r="CT41" s="26">
        <f>'Capital Structure'!CU44</f>
        <v>0</v>
      </c>
      <c r="CU41" s="26">
        <f>'Capital Structure'!CV44</f>
        <v>0</v>
      </c>
      <c r="CV41" s="26">
        <f>'Capital Structure'!CW44</f>
        <v>0</v>
      </c>
      <c r="CW41" s="26">
        <f>'Capital Structure'!CX44</f>
        <v>0</v>
      </c>
      <c r="CX41" s="26">
        <f>'Capital Structure'!CY44</f>
        <v>0</v>
      </c>
      <c r="CY41" s="26">
        <f>'Capital Structure'!CZ44</f>
        <v>0</v>
      </c>
      <c r="CZ41" s="26">
        <f>'Capital Structure'!DA44</f>
        <v>0</v>
      </c>
      <c r="DA41" s="26">
        <f>'Capital Structure'!DB44</f>
        <v>0</v>
      </c>
      <c r="DB41" s="26">
        <f>'Capital Structure'!DC44</f>
        <v>0</v>
      </c>
      <c r="DC41" s="26">
        <f>'Capital Structure'!DD44</f>
        <v>0</v>
      </c>
      <c r="DD41" s="26">
        <f>'Capital Structure'!DE44</f>
        <v>0</v>
      </c>
      <c r="DE41" s="26">
        <f>'Capital Structure'!DF44</f>
        <v>0</v>
      </c>
      <c r="DF41" s="26">
        <f>'Capital Structure'!DG44</f>
        <v>0</v>
      </c>
      <c r="DG41" s="26">
        <f>'Capital Structure'!DH44</f>
        <v>0</v>
      </c>
      <c r="DH41" s="26">
        <f>'Capital Structure'!DI44</f>
        <v>0</v>
      </c>
      <c r="DI41" s="26">
        <f>'Capital Structure'!DJ44</f>
        <v>0</v>
      </c>
      <c r="DJ41" s="26">
        <f>'Capital Structure'!DK44</f>
        <v>0</v>
      </c>
      <c r="DK41" s="26">
        <f>'Capital Structure'!DL44</f>
        <v>0</v>
      </c>
      <c r="DL41" s="26">
        <f>'Capital Structure'!DM44</f>
        <v>0</v>
      </c>
      <c r="DM41" s="26">
        <f>'Capital Structure'!DN44</f>
        <v>0</v>
      </c>
      <c r="DN41" s="26">
        <f>'Capital Structure'!DO44</f>
        <v>0</v>
      </c>
      <c r="DO41" s="26">
        <f>'Capital Structure'!DP44</f>
        <v>0</v>
      </c>
      <c r="DP41" s="26">
        <f>'Capital Structure'!DQ44</f>
        <v>0</v>
      </c>
      <c r="DQ41" s="26">
        <f>'Capital Structure'!DR44</f>
        <v>0</v>
      </c>
      <c r="DR41" s="26">
        <f>'Capital Structure'!DS44</f>
        <v>0</v>
      </c>
      <c r="DS41" s="26">
        <f>'Capital Structure'!DT44</f>
        <v>0</v>
      </c>
      <c r="DT41" s="26">
        <f>'Capital Structure'!DU44</f>
        <v>0</v>
      </c>
      <c r="DU41" s="26">
        <f>'Capital Structure'!DV44</f>
        <v>0</v>
      </c>
      <c r="DV41" s="26">
        <f>'Capital Structure'!DW44</f>
        <v>0</v>
      </c>
      <c r="DW41" s="26">
        <f>'Capital Structure'!DX44</f>
        <v>0</v>
      </c>
      <c r="DX41" s="26">
        <f>'Capital Structure'!DY44</f>
        <v>0</v>
      </c>
      <c r="DY41" s="26">
        <f>'Capital Structure'!DZ44</f>
        <v>0</v>
      </c>
      <c r="DZ41" s="26">
        <f>'Capital Structure'!EA44</f>
        <v>0</v>
      </c>
      <c r="EA41" s="26">
        <f>'Capital Structure'!EB44</f>
        <v>0</v>
      </c>
      <c r="EB41" s="26">
        <f>'Capital Structure'!EC44</f>
        <v>0</v>
      </c>
      <c r="EC41" s="26">
        <f>'Capital Structure'!ED44</f>
        <v>0</v>
      </c>
      <c r="ED41" s="26">
        <f>'Capital Structure'!EE44</f>
        <v>0</v>
      </c>
      <c r="EE41" s="26">
        <f>'Capital Structure'!EF44</f>
        <v>0</v>
      </c>
      <c r="EF41" s="26">
        <f>'Capital Structure'!EG44</f>
        <v>0</v>
      </c>
      <c r="EG41" s="26">
        <f>'Capital Structure'!EH44</f>
        <v>0</v>
      </c>
      <c r="EH41" s="26">
        <f>'Capital Structure'!EI44</f>
        <v>0</v>
      </c>
      <c r="EI41" s="26">
        <f>'Capital Structure'!EJ44</f>
        <v>0</v>
      </c>
      <c r="EJ41" s="26">
        <f>'Capital Structure'!EK44</f>
        <v>0</v>
      </c>
      <c r="EK41" s="26">
        <f>'Capital Structure'!EL44</f>
        <v>0</v>
      </c>
      <c r="EL41" s="26">
        <f>'Capital Structure'!EM44</f>
        <v>0</v>
      </c>
      <c r="EM41" s="26">
        <f>'Capital Structure'!EN44</f>
        <v>0</v>
      </c>
      <c r="EN41" s="26">
        <f>'Capital Structure'!EO44</f>
        <v>0</v>
      </c>
      <c r="EO41" s="26">
        <f>'Capital Structure'!EP44</f>
        <v>0</v>
      </c>
      <c r="EP41" s="26">
        <f>'Capital Structure'!EQ44</f>
        <v>0</v>
      </c>
      <c r="EQ41" s="26">
        <f>'Capital Structure'!ER44</f>
        <v>0</v>
      </c>
      <c r="ER41" s="26">
        <f>'Capital Structure'!ES44</f>
        <v>0</v>
      </c>
      <c r="ES41" s="26">
        <f>'Capital Structure'!ET44</f>
        <v>0</v>
      </c>
      <c r="ET41" s="26">
        <f>'Capital Structure'!EU44</f>
        <v>0</v>
      </c>
      <c r="EU41" s="26">
        <f>'Capital Structure'!EV44</f>
        <v>0</v>
      </c>
      <c r="EV41" s="26">
        <f>'Capital Structure'!EW44</f>
        <v>0</v>
      </c>
      <c r="EW41" s="513">
        <f>'Capital Structure'!EX44</f>
        <v>0</v>
      </c>
      <c r="EX41" s="26">
        <f>'Capital Structure'!EY44</f>
        <v>0</v>
      </c>
      <c r="EY41" s="26">
        <f>'Capital Structure'!EZ44</f>
        <v>0</v>
      </c>
      <c r="EZ41" s="26">
        <f>'Capital Structure'!FA44</f>
        <v>0</v>
      </c>
      <c r="FA41" s="26">
        <f>'Capital Structure'!FB44</f>
        <v>0</v>
      </c>
      <c r="FB41" s="26">
        <f>'Capital Structure'!FC44</f>
        <v>0</v>
      </c>
      <c r="FC41" s="26">
        <f>'Capital Structure'!FD44</f>
        <v>0</v>
      </c>
      <c r="FD41" s="26">
        <f>'Capital Structure'!FE44</f>
        <v>0</v>
      </c>
      <c r="FE41" s="26">
        <f>'Capital Structure'!FF44</f>
        <v>0</v>
      </c>
      <c r="FF41" s="26">
        <f>'Capital Structure'!FG44</f>
        <v>0</v>
      </c>
      <c r="FG41" s="26">
        <f>'Capital Structure'!FH44</f>
        <v>0</v>
      </c>
      <c r="FH41" s="26">
        <f>'Capital Structure'!FI44</f>
        <v>0</v>
      </c>
      <c r="FI41" s="26">
        <f>'Capital Structure'!FJ44</f>
        <v>0</v>
      </c>
      <c r="FJ41" s="26">
        <f>'Capital Structure'!FK44</f>
        <v>0</v>
      </c>
      <c r="FK41" s="26">
        <f>'Capital Structure'!FL44</f>
        <v>0</v>
      </c>
      <c r="FL41" s="26">
        <f>'Capital Structure'!FM44</f>
        <v>0</v>
      </c>
      <c r="FM41" s="26">
        <f>'Capital Structure'!FN44</f>
        <v>0</v>
      </c>
      <c r="FN41" s="26">
        <f>'Capital Structure'!FO44</f>
        <v>0</v>
      </c>
      <c r="FO41" s="26">
        <f>'Capital Structure'!FP44</f>
        <v>0</v>
      </c>
      <c r="FP41" s="26">
        <f>'Capital Structure'!FQ44</f>
        <v>0</v>
      </c>
      <c r="FQ41" s="26">
        <f>'Capital Structure'!FR44</f>
        <v>0</v>
      </c>
      <c r="FR41" s="26">
        <f>'Capital Structure'!FS44</f>
        <v>0</v>
      </c>
      <c r="FS41" s="26">
        <f>'Capital Structure'!FT44</f>
        <v>0</v>
      </c>
      <c r="FT41" s="26">
        <f>'Capital Structure'!FU44</f>
        <v>0</v>
      </c>
      <c r="FU41" s="26">
        <f>'Capital Structure'!FV44</f>
        <v>0</v>
      </c>
      <c r="FV41" s="26">
        <f>'Capital Structure'!FW44</f>
        <v>0</v>
      </c>
      <c r="FW41" s="26">
        <f>'Capital Structure'!FX44</f>
        <v>0</v>
      </c>
      <c r="FX41" s="26">
        <f>'Capital Structure'!FY44</f>
        <v>0</v>
      </c>
      <c r="FY41" s="26">
        <f>'Capital Structure'!FZ44</f>
        <v>0</v>
      </c>
      <c r="FZ41" s="26">
        <f>'Capital Structure'!GA44</f>
        <v>0</v>
      </c>
      <c r="GA41" s="26">
        <f>'Capital Structure'!GB44</f>
        <v>0</v>
      </c>
      <c r="GB41" s="26">
        <f>'Capital Structure'!GC44</f>
        <v>0</v>
      </c>
      <c r="GC41" s="26">
        <f>'Capital Structure'!GD44</f>
        <v>0</v>
      </c>
      <c r="GD41" s="26">
        <f>'Capital Structure'!GE44</f>
        <v>0</v>
      </c>
      <c r="GE41" s="26">
        <f>'Capital Structure'!GF44</f>
        <v>0</v>
      </c>
      <c r="GF41" s="26">
        <f>'Capital Structure'!GG44</f>
        <v>0</v>
      </c>
      <c r="GG41" s="26">
        <f>'Capital Structure'!GH44</f>
        <v>0</v>
      </c>
      <c r="GH41" s="26">
        <f>'Capital Structure'!GI44</f>
        <v>0</v>
      </c>
      <c r="GI41" s="26">
        <f>'Capital Structure'!GJ44</f>
        <v>0</v>
      </c>
      <c r="GJ41" s="26">
        <f>'Capital Structure'!GK44</f>
        <v>0</v>
      </c>
      <c r="GK41" s="26">
        <f>'Capital Structure'!GL44</f>
        <v>0</v>
      </c>
      <c r="GL41" s="26">
        <f>'Capital Structure'!GM44</f>
        <v>0</v>
      </c>
      <c r="GM41" s="26">
        <f>'Capital Structure'!GN44</f>
        <v>0</v>
      </c>
      <c r="GN41" s="26">
        <f>'Capital Structure'!GO44</f>
        <v>0</v>
      </c>
      <c r="GO41" s="26">
        <f>'Capital Structure'!GP44</f>
        <v>0</v>
      </c>
      <c r="GP41" s="26">
        <f>'Capital Structure'!GQ44</f>
        <v>0</v>
      </c>
      <c r="GQ41" s="26">
        <f>'Capital Structure'!GR44</f>
        <v>0</v>
      </c>
      <c r="GR41" s="26">
        <f>'Capital Structure'!GS44</f>
        <v>0</v>
      </c>
      <c r="GS41" s="26">
        <f>'Capital Structure'!GT44</f>
        <v>0</v>
      </c>
      <c r="GT41" s="26">
        <f>'Capital Structure'!GU44</f>
        <v>0</v>
      </c>
      <c r="GU41" s="26">
        <f>'Capital Structure'!GV44</f>
        <v>0</v>
      </c>
      <c r="GV41" s="26">
        <f>'Capital Structure'!GW44</f>
        <v>0</v>
      </c>
      <c r="GW41" s="26">
        <f>'Capital Structure'!GX44</f>
        <v>0</v>
      </c>
      <c r="GX41" s="26">
        <f>'Capital Structure'!GY44</f>
        <v>0</v>
      </c>
      <c r="GY41" s="26">
        <f>'Capital Structure'!GZ44</f>
        <v>0</v>
      </c>
      <c r="GZ41" s="26">
        <f>'Capital Structure'!HA44</f>
        <v>0</v>
      </c>
      <c r="HA41" s="26">
        <f>'Capital Structure'!HB44</f>
        <v>0</v>
      </c>
      <c r="HB41" s="26">
        <f>'Capital Structure'!HC44</f>
        <v>0</v>
      </c>
      <c r="HC41" s="26">
        <f>'Capital Structure'!HD44</f>
        <v>0</v>
      </c>
      <c r="HD41" s="26">
        <f>'Capital Structure'!HE44</f>
        <v>0</v>
      </c>
      <c r="HE41" s="26">
        <f>'Capital Structure'!HF44</f>
        <v>0</v>
      </c>
      <c r="HF41" s="26">
        <f>'Capital Structure'!HG44</f>
        <v>0</v>
      </c>
    </row>
    <row r="42" spans="2:214" ht="14.25">
      <c r="B42" s="368" t="s">
        <v>437</v>
      </c>
      <c r="D42" s="26">
        <f ca="1">D33+D41</f>
        <v>-127051333.33333333</v>
      </c>
      <c r="E42" s="26">
        <f ca="1">E33+E41</f>
        <v>-127562666.66666666</v>
      </c>
      <c r="F42" s="26">
        <f t="shared" ref="F42:L42" ca="1" si="374">F33+F41</f>
        <v>-128073999.99999999</v>
      </c>
      <c r="G42" s="26">
        <f t="shared" ca="1" si="374"/>
        <v>-128585333.33333331</v>
      </c>
      <c r="H42" s="26">
        <f t="shared" ca="1" si="374"/>
        <v>-129096666.66666664</v>
      </c>
      <c r="I42" s="26">
        <f t="shared" ca="1" si="374"/>
        <v>-129807999.99999997</v>
      </c>
      <c r="J42" s="26">
        <f t="shared" ca="1" si="374"/>
        <v>-299872666.66666663</v>
      </c>
      <c r="K42" s="26">
        <f t="shared" ca="1" si="374"/>
        <v>-301217333.33333331</v>
      </c>
      <c r="L42" s="26">
        <f t="shared" ca="1" si="374"/>
        <v>-302562000</v>
      </c>
      <c r="M42" s="26">
        <f t="shared" ref="M42" ca="1" si="375">M33+M41</f>
        <v>-303906666.66666669</v>
      </c>
      <c r="N42" s="26">
        <f t="shared" ref="N42" ca="1" si="376">N33+N41</f>
        <v>-305251333.33333337</v>
      </c>
      <c r="O42" s="26">
        <f ca="1">O33+O41</f>
        <v>-306596000.00000006</v>
      </c>
      <c r="P42" s="26">
        <f ca="1">P33+P41</f>
        <v>-434480666.66666675</v>
      </c>
      <c r="Q42" s="26">
        <f t="shared" ref="Q42" ca="1" si="377">Q33+Q41</f>
        <v>-435825333.33333343</v>
      </c>
      <c r="R42" s="26">
        <f t="shared" ref="R42:T42" ca="1" si="378">R33+R41</f>
        <v>-437170000.00000012</v>
      </c>
      <c r="S42" s="26">
        <f t="shared" ca="1" si="378"/>
        <v>-438514666.66666681</v>
      </c>
      <c r="T42" s="26">
        <f t="shared" ca="1" si="378"/>
        <v>-439859333.33333349</v>
      </c>
      <c r="U42" s="26">
        <f t="shared" ref="U42" ca="1" si="379">U33+U41</f>
        <v>-441404000.00000018</v>
      </c>
      <c r="V42" s="26">
        <f t="shared" ref="V42" ca="1" si="380">V33+V41</f>
        <v>-442748666.66666687</v>
      </c>
      <c r="W42" s="26">
        <f t="shared" ref="W42" ca="1" si="381">W33+W41</f>
        <v>-444093333.33333355</v>
      </c>
      <c r="X42" s="26">
        <f t="shared" ref="X42" ca="1" si="382">X33+X41</f>
        <v>-445438000.00000024</v>
      </c>
      <c r="Y42" s="26">
        <f t="shared" ref="Y42" ca="1" si="383">Y33+Y41</f>
        <v>-446782666.66666692</v>
      </c>
      <c r="Z42" s="26">
        <f t="shared" ref="Z42" ca="1" si="384">Z33+Z41</f>
        <v>-448127333.33333361</v>
      </c>
      <c r="AA42" s="26">
        <f t="shared" ref="AA42" ca="1" si="385">AA33+AA41</f>
        <v>-449472000.0000003</v>
      </c>
      <c r="AB42" s="26">
        <f t="shared" ref="AB42" ca="1" si="386">AB33+AB41</f>
        <v>-450816666.66666698</v>
      </c>
      <c r="AC42" s="26">
        <f t="shared" ref="AC42:AE42" ca="1" si="387">AC33+AC41</f>
        <v>-452161333.33333367</v>
      </c>
      <c r="AD42" s="26">
        <f t="shared" ca="1" si="387"/>
        <v>-453506000.00000036</v>
      </c>
      <c r="AE42" s="26">
        <f t="shared" ca="1" si="387"/>
        <v>-454850666.66666704</v>
      </c>
      <c r="AF42" s="26">
        <f t="shared" ref="AF42" ca="1" si="388">AF33+AF41</f>
        <v>-456195333.33333373</v>
      </c>
      <c r="AG42" s="26">
        <f t="shared" ref="AG42:AI42" ca="1" si="389">AG33+AG41</f>
        <v>-465000000.00000042</v>
      </c>
      <c r="AH42" s="26">
        <f t="shared" ca="1" si="389"/>
        <v>-469974666.6666671</v>
      </c>
      <c r="AI42" s="26">
        <f t="shared" ca="1" si="389"/>
        <v>-474949333.33333379</v>
      </c>
      <c r="AJ42" s="26">
        <f t="shared" ref="AJ42" ca="1" si="390">AJ33+AJ41</f>
        <v>-479924000.00000048</v>
      </c>
      <c r="AK42" s="26">
        <f t="shared" ref="AK42" ca="1" si="391">AK33+AK41</f>
        <v>-484898666.66666716</v>
      </c>
      <c r="AL42" s="26">
        <f t="shared" ref="AL42" ca="1" si="392">AL33+AL41</f>
        <v>-489873333.33333385</v>
      </c>
      <c r="AM42" s="26">
        <f t="shared" ref="AM42" ca="1" si="393">AM33+AM41</f>
        <v>-494848000.00000054</v>
      </c>
      <c r="AN42" s="26">
        <f t="shared" ref="AN42" ca="1" si="394">AN33+AN41</f>
        <v>-499822666.66666722</v>
      </c>
      <c r="AO42" s="26">
        <f t="shared" ref="AO42" ca="1" si="395">AO33+AO41</f>
        <v>-504797333.33333391</v>
      </c>
      <c r="AP42" s="26">
        <f t="shared" ref="AP42" ca="1" si="396">AP33+AP41</f>
        <v>-509772000.0000006</v>
      </c>
      <c r="AQ42" s="26">
        <f t="shared" ref="AQ42" ca="1" si="397">AQ33+AQ41</f>
        <v>-514746666.66666728</v>
      </c>
      <c r="AR42" s="26">
        <f t="shared" ref="AR42:AT42" ca="1" si="398">AR33+AR41</f>
        <v>-519721333.33333397</v>
      </c>
      <c r="AS42" s="26">
        <f t="shared" ca="1" si="398"/>
        <v>-524896000.00000066</v>
      </c>
      <c r="AT42" s="26">
        <f t="shared" ca="1" si="398"/>
        <v>-468616500.00000066</v>
      </c>
      <c r="AU42" s="26">
        <f t="shared" ref="AU42" ca="1" si="399">AU33+AU41</f>
        <v>-473590107.63888961</v>
      </c>
      <c r="AV42" s="26">
        <f t="shared" ref="AV42:AX42" ca="1" si="400">AV33+AV41</f>
        <v>-478563710.86516273</v>
      </c>
      <c r="AW42" s="26">
        <f t="shared" ca="1" si="400"/>
        <v>-483537309.66043431</v>
      </c>
      <c r="AX42" s="26">
        <f t="shared" ca="1" si="400"/>
        <v>-488510904.00624168</v>
      </c>
      <c r="AY42" s="26">
        <f t="shared" ref="AY42" ca="1" si="401">AY33+AY41</f>
        <v>-493484493.88404548</v>
      </c>
      <c r="AZ42" s="26">
        <f t="shared" ref="AZ42" ca="1" si="402">AZ33+AZ41</f>
        <v>-498458079.27522898</v>
      </c>
      <c r="BA42" s="26">
        <f t="shared" ref="BA42" ca="1" si="403">BA33+BA41</f>
        <v>-503431660.161098</v>
      </c>
      <c r="BB42" s="26">
        <f t="shared" ref="BB42" ca="1" si="404">BB33+BB41</f>
        <v>-508405236.52288038</v>
      </c>
      <c r="BC42" s="26">
        <f t="shared" ref="BC42" ca="1" si="405">BC33+BC41</f>
        <v>-509986500.64941806</v>
      </c>
      <c r="BD42" s="26">
        <f t="shared" ref="BD42" ca="1" si="406">BD33+BD41</f>
        <v>-511567760.21408975</v>
      </c>
      <c r="BE42" s="26">
        <f t="shared" ref="BE42" ca="1" si="407">BE33+BE41</f>
        <v>-513349015.19788778</v>
      </c>
      <c r="BF42" s="26">
        <f t="shared" ref="BF42" ca="1" si="408">BF33+BF41</f>
        <v>-514930265.58172512</v>
      </c>
      <c r="BG42" s="26">
        <f t="shared" ref="BG42:BI42" ca="1" si="409">BG33+BG41</f>
        <v>-516511511.34643531</v>
      </c>
      <c r="BH42" s="26">
        <f t="shared" ca="1" si="409"/>
        <v>-518092752.47277194</v>
      </c>
      <c r="BI42" s="26">
        <f t="shared" ca="1" si="409"/>
        <v>-519673988.94140851</v>
      </c>
      <c r="BJ42" s="26">
        <f t="shared" ref="BJ42" ca="1" si="410">BJ33+BJ41</f>
        <v>-521255220.73293787</v>
      </c>
      <c r="BK42" s="26">
        <f t="shared" ref="BK42:BM42" ca="1" si="411">BK33+BK41</f>
        <v>-522836447.8278721</v>
      </c>
      <c r="BL42" s="26">
        <f t="shared" ca="1" si="411"/>
        <v>-524417670.20664209</v>
      </c>
      <c r="BM42" s="26">
        <f t="shared" ca="1" si="411"/>
        <v>-525998887.8495971</v>
      </c>
      <c r="BN42" s="26">
        <f t="shared" ref="BN42" ca="1" si="412">BN33+BN41</f>
        <v>-527580100.73700464</v>
      </c>
      <c r="BO42" s="26">
        <f t="shared" ref="BO42" ca="1" si="413">BO33+BO41</f>
        <v>-529161308.84904981</v>
      </c>
      <c r="BP42" s="26">
        <f t="shared" ref="BP42" ca="1" si="414">BP33+BP41</f>
        <v>-530742512.16583538</v>
      </c>
      <c r="BQ42" s="26">
        <f t="shared" ref="BQ42" ca="1" si="415">BQ33+BQ41</f>
        <v>-102523710.66738108</v>
      </c>
      <c r="BR42" s="26">
        <f t="shared" ref="BR42" ca="1" si="416">BR33+BR41</f>
        <v>-104104904.33362338</v>
      </c>
      <c r="BS42" s="26">
        <f t="shared" ref="BS42" ca="1" si="417">BS33+BS41</f>
        <v>-105686093.14441518</v>
      </c>
      <c r="BT42" s="26">
        <f t="shared" ref="BT42" ca="1" si="418">BT33+BT41</f>
        <v>-107267277.07952546</v>
      </c>
      <c r="BU42" s="26">
        <f t="shared" ref="BU42" ca="1" si="419">BU33+BU41</f>
        <v>-108848456.11863886</v>
      </c>
      <c r="BV42" s="26">
        <f t="shared" ref="BV42:BX42" ca="1" si="420">BV33+BV41</f>
        <v>-110429630.2413554</v>
      </c>
      <c r="BW42" s="26">
        <f t="shared" ca="1" si="420"/>
        <v>-122174799.42719008</v>
      </c>
      <c r="BX42" s="26">
        <f t="shared" ca="1" si="420"/>
        <v>-120851963.65557261</v>
      </c>
      <c r="BY42" s="26">
        <f t="shared" ref="BY42" ca="1" si="421">BY33+BY41</f>
        <v>-119529122.90584689</v>
      </c>
      <c r="BZ42" s="26">
        <f t="shared" ref="BZ42:CB42" ca="1" si="422">BZ33+BZ41</f>
        <v>-124576416.20777199</v>
      </c>
      <c r="CA42" s="26">
        <f t="shared" ca="1" si="422"/>
        <v>-197485123.26638538</v>
      </c>
      <c r="CB42" s="26">
        <f t="shared" ca="1" si="422"/>
        <v>-198118024.50180781</v>
      </c>
      <c r="CC42" s="26">
        <f t="shared" ref="CC42" ca="1" si="423">CC33+CC41</f>
        <v>-295646164.08479893</v>
      </c>
      <c r="CD42" s="26">
        <f t="shared" ref="CD42" ca="1" si="424">CD33+CD41</f>
        <v>-298512223.08341604</v>
      </c>
      <c r="CE42" s="26">
        <f t="shared" ref="CE42" ca="1" si="425">CE33+CE41</f>
        <v>-301408906.92132026</v>
      </c>
      <c r="CF42" s="26">
        <f t="shared" ref="CF42" ca="1" si="426">CF33+CF41</f>
        <v>-304305824.0160374</v>
      </c>
      <c r="CG42" s="26">
        <f t="shared" ref="CG42" ca="1" si="427">CG33+CG41</f>
        <v>-307081736.25966454</v>
      </c>
      <c r="CH42" s="26">
        <f t="shared" ref="CH42" ca="1" si="428">CH33+CH41</f>
        <v>-309838073.11922163</v>
      </c>
      <c r="CI42" s="26">
        <f t="shared" ref="CI42" ca="1" si="429">CI33+CI41</f>
        <v>-314026834.59470868</v>
      </c>
      <c r="CJ42" s="26">
        <f t="shared" ref="CJ42" ca="1" si="430">CJ33+CJ41</f>
        <v>-313343252.26272917</v>
      </c>
      <c r="CK42" s="26">
        <f t="shared" ref="CK42:CM42" ca="1" si="431">CK33+CK41</f>
        <v>-312640094.54667962</v>
      </c>
      <c r="CL42" s="26">
        <f t="shared" ca="1" si="431"/>
        <v>-311888227.83726734</v>
      </c>
      <c r="CM42" s="26">
        <f t="shared" ca="1" si="431"/>
        <v>-311053865.10431719</v>
      </c>
      <c r="CN42" s="26">
        <f t="shared" ref="CN42" ca="1" si="432">CN33+CN41</f>
        <v>-310207845.74466634</v>
      </c>
      <c r="CO42" s="26">
        <f t="shared" ref="CO42:CQ42" ca="1" si="433">CO33+CO41</f>
        <v>-309666622.68283874</v>
      </c>
      <c r="CP42" s="26">
        <f t="shared" ca="1" si="433"/>
        <v>-308811728.24482363</v>
      </c>
      <c r="CQ42" s="26">
        <f t="shared" ca="1" si="433"/>
        <v>-307956833.80680853</v>
      </c>
      <c r="CR42" s="26">
        <f t="shared" ref="CR42" ca="1" si="434">CR33+CR41</f>
        <v>-307101939.36879343</v>
      </c>
      <c r="CS42" s="26">
        <f t="shared" ref="CS42" ca="1" si="435">CS33+CS41</f>
        <v>-306247044.93077832</v>
      </c>
      <c r="CT42" s="26">
        <f t="shared" ref="CT42" ca="1" si="436">CT33+CT41</f>
        <v>-305392150.49276322</v>
      </c>
      <c r="CU42" s="26">
        <f t="shared" ref="CU42" ca="1" si="437">CU33+CU41</f>
        <v>-304537256.05474812</v>
      </c>
      <c r="CV42" s="26">
        <f t="shared" ref="CV42" ca="1" si="438">CV33+CV41</f>
        <v>-303682361.61673301</v>
      </c>
      <c r="CW42" s="26">
        <f t="shared" ref="CW42" ca="1" si="439">CW33+CW41</f>
        <v>-302827467.17871791</v>
      </c>
      <c r="CX42" s="26">
        <f t="shared" ref="CX42" ca="1" si="440">CX33+CX41</f>
        <v>-302190330.26230377</v>
      </c>
      <c r="CY42" s="26">
        <f t="shared" ref="CY42" ca="1" si="441">CY33+CY41</f>
        <v>-301328741.36404699</v>
      </c>
      <c r="CZ42" s="26">
        <f t="shared" ref="CZ42:DB42" ca="1" si="442">CZ33+CZ41</f>
        <v>-300388771.72298616</v>
      </c>
      <c r="DA42" s="26">
        <f t="shared" ca="1" si="442"/>
        <v>-299854280.94323784</v>
      </c>
      <c r="DB42" s="26">
        <f t="shared" ca="1" si="442"/>
        <v>-298901988.39769125</v>
      </c>
      <c r="DC42" s="26">
        <f t="shared" ref="DC42" ca="1" si="443">DC33+DC41</f>
        <v>-297949695.85214466</v>
      </c>
      <c r="DD42" s="26">
        <f t="shared" ref="DD42:DF42" ca="1" si="444">DD33+DD41</f>
        <v>-296997403.30659807</v>
      </c>
      <c r="DE42" s="26">
        <f t="shared" ca="1" si="444"/>
        <v>-296045110.76105148</v>
      </c>
      <c r="DF42" s="26">
        <f t="shared" ca="1" si="444"/>
        <v>-295092818.21550488</v>
      </c>
      <c r="DG42" s="26">
        <f t="shared" ref="DG42" ca="1" si="445">DG33+DG41</f>
        <v>-294140525.66995829</v>
      </c>
      <c r="DH42" s="26">
        <f t="shared" ref="DH42" ca="1" si="446">DH33+DH41</f>
        <v>-293188233.1244117</v>
      </c>
      <c r="DI42" s="26">
        <f t="shared" ref="DI42" ca="1" si="447">DI33+DI41</f>
        <v>-292235940.57886511</v>
      </c>
      <c r="DJ42" s="26">
        <f t="shared" ref="DJ42" ca="1" si="448">DJ33+DJ41</f>
        <v>-291737386.6708957</v>
      </c>
      <c r="DK42" s="26">
        <f t="shared" ref="DK42" ca="1" si="449">DK33+DK41</f>
        <v>-290844282.09398496</v>
      </c>
      <c r="DL42" s="26">
        <f t="shared" ref="DL42" ca="1" si="450">DL33+DL41</f>
        <v>-289951177.51707423</v>
      </c>
      <c r="DM42" s="26">
        <f t="shared" ref="DM42" ca="1" si="451">DM33+DM41</f>
        <v>-289328890.49620187</v>
      </c>
      <c r="DN42" s="26">
        <f t="shared" ref="DN42" ca="1" si="452">DN33+DN41</f>
        <v>-288274595.9063459</v>
      </c>
      <c r="DO42" s="26">
        <f t="shared" ref="DO42:DQ42" ca="1" si="453">DO33+DO41</f>
        <v>-287220301.31648993</v>
      </c>
      <c r="DP42" s="26">
        <f t="shared" ca="1" si="453"/>
        <v>-286166006.72663397</v>
      </c>
      <c r="DQ42" s="26">
        <f t="shared" ca="1" si="453"/>
        <v>-285111712.136778</v>
      </c>
      <c r="DR42" s="26">
        <f t="shared" ref="DR42" ca="1" si="454">DR33+DR41</f>
        <v>-284057417.54692203</v>
      </c>
      <c r="DS42" s="26">
        <f t="shared" ref="DS42:DU42" ca="1" si="455">DS33+DS41</f>
        <v>-283003122.95706606</v>
      </c>
      <c r="DT42" s="26">
        <f t="shared" ca="1" si="455"/>
        <v>-281948828.36721009</v>
      </c>
      <c r="DU42" s="26">
        <f t="shared" ca="1" si="455"/>
        <v>-280894533.77735412</v>
      </c>
      <c r="DV42" s="26">
        <f t="shared" ref="DV42" ca="1" si="456">DV33+DV41</f>
        <v>-281415565.25045109</v>
      </c>
      <c r="DW42" s="26">
        <f t="shared" ref="DW42" ca="1" si="457">DW33+DW41</f>
        <v>-280850952.84459859</v>
      </c>
      <c r="DX42" s="26">
        <f t="shared" ref="DX42" ca="1" si="458">DX33+DX41</f>
        <v>-280195810.68080741</v>
      </c>
      <c r="DY42" s="26">
        <f t="shared" ref="DY42" ca="1" si="459">DY33+DY41</f>
        <v>-279700059.74293637</v>
      </c>
      <c r="DZ42" s="26">
        <f t="shared" ref="DZ42" ca="1" si="460">DZ33+DZ41</f>
        <v>-278544459.90734911</v>
      </c>
      <c r="EA42" s="26">
        <f t="shared" ref="EA42" ca="1" si="461">EA33+EA41</f>
        <v>-277388860.07176185</v>
      </c>
      <c r="EB42" s="26">
        <f t="shared" ref="EB42" ca="1" si="462">EB33+EB41</f>
        <v>-276233260.23617458</v>
      </c>
      <c r="EC42" s="26">
        <f t="shared" ref="EC42" ca="1" si="463">EC33+EC41</f>
        <v>-275077660.40058732</v>
      </c>
      <c r="ED42" s="26">
        <f t="shared" ref="ED42:EF42" ca="1" si="464">ED33+ED41</f>
        <v>-273922060.56500006</v>
      </c>
      <c r="EE42" s="26">
        <f t="shared" ca="1" si="464"/>
        <v>-272766460.72941279</v>
      </c>
      <c r="EF42" s="26">
        <f t="shared" ca="1" si="464"/>
        <v>-271610860.89382553</v>
      </c>
      <c r="EG42" s="26">
        <f t="shared" ref="EG42" ca="1" si="465">EG33+EG41</f>
        <v>-270455261.05823827</v>
      </c>
      <c r="EH42" s="26">
        <f t="shared" ref="EH42:EJ42" ca="1" si="466">EH33+EH41</f>
        <v>-269301709.32876807</v>
      </c>
      <c r="EI42" s="26">
        <f t="shared" ca="1" si="466"/>
        <v>-268045073.27512667</v>
      </c>
      <c r="EJ42" s="26">
        <f t="shared" ca="1" si="466"/>
        <v>-266788437.22148526</v>
      </c>
      <c r="EK42" s="26">
        <f t="shared" ref="EK42" ca="1" si="467">EK33+EK41</f>
        <v>-846081830.23612475</v>
      </c>
      <c r="EL42" s="26">
        <f t="shared" ref="EL42" ca="1" si="468">EL33+EL41</f>
        <v>-844825194.18248332</v>
      </c>
      <c r="EM42" s="26">
        <f t="shared" ref="EM42" ca="1" si="469">EM33+EM41</f>
        <v>-843568558.12884188</v>
      </c>
      <c r="EN42" s="26">
        <f t="shared" ref="EN42" ca="1" si="470">EN33+EN41</f>
        <v>-842311922.07520044</v>
      </c>
      <c r="EO42" s="26">
        <f t="shared" ref="EO42" ca="1" si="471">EO33+EO41</f>
        <v>-841055286.021559</v>
      </c>
      <c r="EP42" s="26">
        <f t="shared" ref="EP42" ca="1" si="472">EP33+EP41</f>
        <v>-839798649.96791756</v>
      </c>
      <c r="EQ42" s="26">
        <f t="shared" ref="EQ42" ca="1" si="473">EQ33+EQ41</f>
        <v>-838542013.91427612</v>
      </c>
      <c r="ER42" s="26">
        <f t="shared" ref="ER42" ca="1" si="474">ER33+ER41</f>
        <v>-837285377.86063468</v>
      </c>
      <c r="ES42" s="26">
        <f t="shared" ref="ES42:EU42" ca="1" si="475">ES33+ES41</f>
        <v>-836028741.80699325</v>
      </c>
      <c r="ET42" s="26">
        <f t="shared" ca="1" si="475"/>
        <v>-835519869.58163214</v>
      </c>
      <c r="EU42" s="26">
        <f t="shared" ca="1" si="475"/>
        <v>-834460319.16651011</v>
      </c>
      <c r="EV42" s="26">
        <f t="shared" ref="EV42" ca="1" si="476">EV33+EV41</f>
        <v>-833373306.29718518</v>
      </c>
      <c r="EW42" s="513">
        <f t="shared" ref="EW42:EY42" ca="1" si="477">EW33+EW41</f>
        <v>-150275916.7506063</v>
      </c>
      <c r="EX42" s="26">
        <f t="shared" ca="1" si="477"/>
        <v>-146510774.9751147</v>
      </c>
      <c r="EY42" s="26">
        <f t="shared" ca="1" si="477"/>
        <v>-142745633.19962311</v>
      </c>
      <c r="EZ42" s="26">
        <f t="shared" ref="EZ42" ca="1" si="478">EZ33+EZ41</f>
        <v>-138980491.42413151</v>
      </c>
      <c r="FA42" s="26">
        <f t="shared" ref="FA42" ca="1" si="479">FA33+FA41</f>
        <v>-135215349.64863992</v>
      </c>
      <c r="FB42" s="26">
        <f t="shared" ref="FB42" ca="1" si="480">FB33+FB41</f>
        <v>-131450207.87314831</v>
      </c>
      <c r="FC42" s="26">
        <f t="shared" ref="FC42" ca="1" si="481">FC33+FC41</f>
        <v>-127685066.0976567</v>
      </c>
      <c r="FD42" s="26">
        <f t="shared" ref="FD42" ca="1" si="482">FD33+FD41</f>
        <v>-123919924.32216509</v>
      </c>
      <c r="FE42" s="26">
        <f t="shared" ref="FE42" ca="1" si="483">FE33+FE41</f>
        <v>-120154782.54667348</v>
      </c>
      <c r="FF42" s="26">
        <f t="shared" ref="FF42" ca="1" si="484">FF33+FF41</f>
        <v>-116327201.83367875</v>
      </c>
      <c r="FG42" s="26">
        <f t="shared" ref="FG42" ca="1" si="485">FG33+FG41</f>
        <v>-112415553.40189646</v>
      </c>
      <c r="FH42" s="26">
        <f t="shared" ref="FH42:FJ42" ca="1" si="486">FH33+FH41</f>
        <v>-108503904.97011417</v>
      </c>
      <c r="FI42" s="26">
        <f t="shared" ca="1" si="486"/>
        <v>-104592256.53833188</v>
      </c>
      <c r="FJ42" s="26">
        <f t="shared" ca="1" si="486"/>
        <v>-101513941.43988292</v>
      </c>
      <c r="FK42" s="26">
        <f t="shared" ref="FK42" ca="1" si="487">FK33+FK41</f>
        <v>-98435626.341433957</v>
      </c>
      <c r="FL42" s="26">
        <f t="shared" ref="FL42:FN42" ca="1" si="488">FL33+FL41</f>
        <v>-95357311.242984995</v>
      </c>
      <c r="FM42" s="26">
        <f t="shared" ca="1" si="488"/>
        <v>-92278996.144536033</v>
      </c>
      <c r="FN42" s="26">
        <f t="shared" ca="1" si="488"/>
        <v>-89200681.046087071</v>
      </c>
      <c r="FO42" s="26">
        <f t="shared" ref="FO42" ca="1" si="489">FO33+FO41</f>
        <v>-86122365.947638109</v>
      </c>
      <c r="FP42" s="26">
        <f t="shared" ref="FP42" ca="1" si="490">FP33+FP41</f>
        <v>-83044050.849189147</v>
      </c>
      <c r="FQ42" s="26">
        <f t="shared" ref="FQ42" ca="1" si="491">FQ33+FQ41</f>
        <v>-79965735.750740185</v>
      </c>
      <c r="FR42" s="26">
        <f t="shared" ref="FR42" ca="1" si="492">FR33+FR41</f>
        <v>-79657932.533284128</v>
      </c>
      <c r="FS42" s="26">
        <f t="shared" ref="FS42" ca="1" si="493">FS33+FS41</f>
        <v>-79350129.31582807</v>
      </c>
      <c r="FT42" s="26">
        <f t="shared" ref="FT42" ca="1" si="494">FT33+FT41</f>
        <v>-79042326.098372012</v>
      </c>
      <c r="FU42" s="26">
        <f t="shared" ref="FU42" ca="1" si="495">FU33+FU41</f>
        <v>-76164391.312044933</v>
      </c>
      <c r="FV42" s="26">
        <f t="shared" ref="FV42" ca="1" si="496">FV33+FV41</f>
        <v>-72951021.467470333</v>
      </c>
      <c r="FW42" s="26">
        <f t="shared" ref="FW42:FY42" ca="1" si="497">FW33+FW41</f>
        <v>-69737651.622895733</v>
      </c>
      <c r="FX42" s="26">
        <f t="shared" ca="1" si="497"/>
        <v>-66524281.778321132</v>
      </c>
      <c r="FY42" s="26">
        <f t="shared" ca="1" si="497"/>
        <v>-63310911.933746532</v>
      </c>
      <c r="FZ42" s="26">
        <f t="shared" ref="FZ42" ca="1" si="498">FZ33+FZ41</f>
        <v>-60097542.089171931</v>
      </c>
      <c r="GA42" s="26">
        <f t="shared" ref="GA42:GC42" ca="1" si="499">GA33+GA41</f>
        <v>-56884172.244597331</v>
      </c>
      <c r="GB42" s="26">
        <f t="shared" ca="1" si="499"/>
        <v>-53670802.40002273</v>
      </c>
      <c r="GC42" s="26">
        <f t="shared" ca="1" si="499"/>
        <v>-50457432.55544813</v>
      </c>
      <c r="GD42" s="26">
        <f t="shared" ref="GD42" ca="1" si="500">GD33+GD41</f>
        <v>-50134239.17711927</v>
      </c>
      <c r="GE42" s="26">
        <f t="shared" ref="GE42" ca="1" si="501">GE33+GE41</f>
        <v>-49811045.79879041</v>
      </c>
      <c r="GF42" s="26">
        <f t="shared" ref="GF42" ca="1" si="502">GF33+GF41</f>
        <v>-49487852.42046155</v>
      </c>
      <c r="GG42" s="26">
        <f t="shared" ref="GG42" ca="1" si="503">GG33+GG41</f>
        <v>-46126173.684731543</v>
      </c>
      <c r="GH42" s="26">
        <f t="shared" ref="GH42" ca="1" si="504">GH33+GH41</f>
        <v>-42764494.949001536</v>
      </c>
      <c r="GI42" s="26">
        <f t="shared" ref="GI42" ca="1" si="505">GI33+GI41</f>
        <v>-39402816.213271528</v>
      </c>
      <c r="GJ42" s="26">
        <f t="shared" ref="GJ42" ca="1" si="506">GJ33+GJ41</f>
        <v>-36041137.477541521</v>
      </c>
      <c r="GK42" s="26">
        <f t="shared" ref="GK42" ca="1" si="507">GK33+GK41</f>
        <v>-32679458.741811514</v>
      </c>
      <c r="GL42" s="26">
        <f t="shared" ref="GL42:GN42" ca="1" si="508">GL33+GL41</f>
        <v>-29317780.006081507</v>
      </c>
      <c r="GM42" s="26">
        <f t="shared" ca="1" si="508"/>
        <v>-25956101.270351499</v>
      </c>
      <c r="GN42" s="26">
        <f t="shared" ca="1" si="508"/>
        <v>-22594422.534621492</v>
      </c>
      <c r="GO42" s="26">
        <f t="shared" ref="GO42" ca="1" si="509">GO33+GO41</f>
        <v>-19232743.798891485</v>
      </c>
      <c r="GP42" s="26">
        <f t="shared" ref="GP42:GR42" ca="1" si="510">GP33+GP41</f>
        <v>-18893390.751646183</v>
      </c>
      <c r="GQ42" s="26">
        <f t="shared" ca="1" si="510"/>
        <v>-18554037.704400882</v>
      </c>
      <c r="GR42" s="26">
        <f t="shared" ca="1" si="510"/>
        <v>-18214684.657155581</v>
      </c>
      <c r="GS42" s="26">
        <f t="shared" ref="GS42" ca="1" si="511">GS33+GS41</f>
        <v>-17875331.60991028</v>
      </c>
      <c r="GT42" s="26">
        <f t="shared" ref="GT42" ca="1" si="512">GT33+GT41</f>
        <v>-17535978.562664978</v>
      </c>
      <c r="GU42" s="26">
        <f t="shared" ref="GU42" ca="1" si="513">GU33+GU41</f>
        <v>-17196625.515419677</v>
      </c>
      <c r="GV42" s="26">
        <f t="shared" ref="GV42" ca="1" si="514">GV33+GV41</f>
        <v>-13806948.948259607</v>
      </c>
      <c r="GW42" s="26">
        <f t="shared" ref="GW42" ca="1" si="515">GW33+GW41</f>
        <v>-10417272.381099537</v>
      </c>
      <c r="GX42" s="26">
        <f t="shared" ref="GX42" ca="1" si="516">GX33+GX41</f>
        <v>-7027595.8139394671</v>
      </c>
      <c r="GY42" s="26">
        <f t="shared" ref="GY42" ca="1" si="517">GY33+GY41</f>
        <v>-7027595.8139394671</v>
      </c>
      <c r="GZ42" s="26">
        <f t="shared" ref="GZ42" ca="1" si="518">GZ33+GZ41</f>
        <v>-7027595.8139394671</v>
      </c>
      <c r="HA42" s="26">
        <f t="shared" ref="HA42:HC42" ca="1" si="519">HA33+HA41</f>
        <v>-7027595.8139394671</v>
      </c>
      <c r="HB42" s="26">
        <f t="shared" ca="1" si="519"/>
        <v>-7027595.8139394671</v>
      </c>
      <c r="HC42" s="26">
        <f t="shared" ca="1" si="519"/>
        <v>-7027595.8139394671</v>
      </c>
      <c r="HD42" s="26">
        <f t="shared" ref="HD42" ca="1" si="520">HD33+HD41</f>
        <v>-7027595.8139394671</v>
      </c>
      <c r="HE42" s="26">
        <f t="shared" ref="HE42:HF42" ca="1" si="521">HE33+HE41</f>
        <v>-7027595.8139394671</v>
      </c>
      <c r="HF42" s="26">
        <f t="shared" ca="1" si="521"/>
        <v>-7027595.8139394671</v>
      </c>
    </row>
    <row r="43" spans="2:214">
      <c r="B43" s="369" t="s">
        <v>438</v>
      </c>
      <c r="D43" s="509">
        <f ca="1">ABS(SUMIF(D42:CF42,"&lt;0",D42:CF42)/COUNTIF(D42:CF42,"&lt;0"))</f>
        <v>382696599.80792284</v>
      </c>
    </row>
    <row r="46" spans="2:214" ht="14.25">
      <c r="B46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7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  <c r="BP46" s="27"/>
      <c r="BQ46" s="27"/>
      <c r="BR46" s="27"/>
      <c r="BS46" s="27"/>
      <c r="BT46" s="27"/>
      <c r="BU46" s="27"/>
      <c r="BV46" s="27"/>
      <c r="BW46" s="27"/>
      <c r="BX46" s="27"/>
      <c r="BY46" s="27"/>
      <c r="BZ46" s="27"/>
      <c r="CA46" s="27"/>
      <c r="CB46" s="27"/>
      <c r="CC46" s="27"/>
      <c r="CD46" s="27"/>
      <c r="CE46" s="27"/>
      <c r="CF46" s="27"/>
      <c r="CG46" s="27"/>
      <c r="CH46" s="27"/>
      <c r="CI46" s="27"/>
      <c r="CJ46" s="27"/>
      <c r="CK46" s="27"/>
      <c r="CL46" s="27"/>
      <c r="CM46" s="27"/>
      <c r="CN46" s="27"/>
      <c r="CO46" s="27"/>
      <c r="CP46" s="27"/>
      <c r="CQ46" s="27"/>
      <c r="CR46" s="27"/>
      <c r="CS46" s="27"/>
      <c r="CT46" s="27"/>
      <c r="CU46" s="27"/>
      <c r="CV46" s="27"/>
      <c r="CW46" s="27"/>
      <c r="CX46" s="27"/>
      <c r="CY46" s="27"/>
      <c r="CZ46" s="27"/>
      <c r="DA46" s="27"/>
      <c r="DB46" s="27"/>
      <c r="DC46" s="27"/>
      <c r="DD46" s="27"/>
      <c r="DE46" s="27"/>
      <c r="DF46" s="27"/>
      <c r="DG46" s="27"/>
      <c r="DH46" s="27"/>
      <c r="DI46" s="27"/>
      <c r="DJ46" s="27"/>
      <c r="DK46" s="27"/>
      <c r="DL46" s="27"/>
      <c r="DM46" s="27"/>
      <c r="DN46" s="27"/>
      <c r="DO46" s="27"/>
      <c r="DP46" s="27"/>
      <c r="DQ46" s="27"/>
      <c r="DR46" s="27"/>
      <c r="DS46" s="27"/>
      <c r="DT46" s="27"/>
      <c r="DU46" s="27"/>
      <c r="DV46" s="27"/>
      <c r="DW46" s="27"/>
      <c r="DX46" s="27"/>
      <c r="DY46" s="27"/>
      <c r="DZ46" s="27"/>
      <c r="EA46" s="27"/>
      <c r="EB46" s="27"/>
      <c r="EC46" s="27"/>
      <c r="ED46" s="27"/>
      <c r="EE46" s="27"/>
      <c r="EF46" s="27"/>
      <c r="EG46" s="27"/>
      <c r="EH46" s="27"/>
      <c r="EI46" s="27"/>
      <c r="EJ46" s="27"/>
      <c r="EK46" s="27"/>
      <c r="EL46" s="27"/>
      <c r="EM46" s="27"/>
      <c r="EN46" s="27"/>
      <c r="EO46" s="27"/>
      <c r="EP46" s="27"/>
      <c r="EQ46" s="27"/>
      <c r="ER46" s="27"/>
      <c r="ES46" s="27"/>
      <c r="ET46" s="27"/>
      <c r="EU46" s="27"/>
      <c r="EV46" s="27"/>
      <c r="EW46" s="27"/>
    </row>
    <row r="47" spans="2:214" ht="14.25">
      <c r="B47"/>
      <c r="D47" s="514"/>
      <c r="E47" s="514"/>
      <c r="F47" s="514"/>
      <c r="G47" s="514"/>
      <c r="H47" s="514"/>
      <c r="I47" s="514"/>
      <c r="J47" s="514"/>
      <c r="K47" s="514"/>
      <c r="L47" s="514"/>
      <c r="M47" s="514"/>
      <c r="N47" s="514"/>
      <c r="O47" s="514"/>
      <c r="P47" s="514"/>
      <c r="Q47" s="514"/>
      <c r="R47" s="514"/>
      <c r="S47" s="514"/>
      <c r="T47" s="514"/>
      <c r="U47" s="514"/>
      <c r="V47" s="514"/>
      <c r="W47" s="514"/>
      <c r="X47" s="514"/>
      <c r="Y47" s="514"/>
      <c r="Z47" s="514"/>
      <c r="AA47" s="514"/>
      <c r="AB47" s="514"/>
      <c r="AC47" s="514"/>
      <c r="AD47" s="514"/>
      <c r="AE47" s="514"/>
      <c r="AF47" s="514"/>
      <c r="AG47" s="514"/>
      <c r="AH47" s="514"/>
      <c r="AI47" s="514"/>
      <c r="AJ47" s="514"/>
      <c r="AK47" s="514"/>
      <c r="AL47" s="514"/>
      <c r="AM47" s="514"/>
      <c r="AN47" s="514"/>
      <c r="AO47" s="514"/>
      <c r="AP47" s="514"/>
      <c r="AQ47" s="514"/>
      <c r="AR47" s="514"/>
      <c r="AS47" s="514"/>
      <c r="AT47" s="514"/>
      <c r="AU47" s="514"/>
      <c r="AV47" s="514"/>
      <c r="AW47" s="514"/>
      <c r="AX47" s="514"/>
      <c r="AY47" s="514"/>
      <c r="AZ47" s="514"/>
      <c r="BA47" s="514"/>
      <c r="BB47" s="514"/>
      <c r="BC47" s="514"/>
      <c r="BD47" s="514"/>
      <c r="BE47" s="514"/>
      <c r="BF47" s="514"/>
      <c r="BG47" s="514"/>
      <c r="BH47" s="514"/>
      <c r="BI47" s="514"/>
      <c r="BJ47" s="514"/>
      <c r="BK47" s="514"/>
      <c r="BL47" s="514"/>
      <c r="BM47" s="514"/>
      <c r="BN47" s="514"/>
      <c r="BO47" s="514"/>
      <c r="BP47" s="514"/>
      <c r="BQ47" s="514"/>
      <c r="BR47" s="514"/>
      <c r="BS47" s="514"/>
      <c r="BT47" s="514"/>
      <c r="BU47" s="514"/>
      <c r="BV47" s="514"/>
      <c r="BW47" s="514"/>
      <c r="BX47" s="514"/>
      <c r="BY47" s="514"/>
      <c r="BZ47" s="514"/>
      <c r="CA47" s="514"/>
      <c r="CB47" s="514"/>
      <c r="CC47" s="514"/>
      <c r="CD47" s="514"/>
      <c r="CE47" s="514"/>
      <c r="CF47" s="514"/>
      <c r="CG47" s="514"/>
      <c r="CH47" s="514"/>
      <c r="CI47" s="514"/>
      <c r="CJ47" s="514"/>
      <c r="CK47" s="514"/>
      <c r="CL47" s="514"/>
      <c r="CM47" s="514"/>
      <c r="CN47" s="514"/>
      <c r="CO47" s="514"/>
      <c r="CP47" s="514"/>
      <c r="CQ47" s="514"/>
      <c r="CR47" s="514"/>
      <c r="CS47" s="514"/>
      <c r="CT47" s="514"/>
      <c r="CU47" s="514"/>
      <c r="CV47" s="514"/>
      <c r="CW47" s="514"/>
      <c r="CX47" s="514"/>
      <c r="CY47" s="514"/>
      <c r="CZ47" s="514"/>
      <c r="DA47" s="514"/>
      <c r="DB47" s="514"/>
      <c r="DC47" s="514"/>
      <c r="DD47" s="514"/>
      <c r="DE47" s="514"/>
      <c r="DF47" s="514"/>
      <c r="DG47" s="514"/>
      <c r="DH47" s="514"/>
      <c r="DI47" s="514"/>
      <c r="DJ47" s="514"/>
      <c r="DK47" s="514"/>
      <c r="DL47" s="514"/>
      <c r="DM47" s="514"/>
      <c r="DN47" s="514"/>
      <c r="DO47" s="514"/>
      <c r="DP47" s="514"/>
      <c r="DQ47" s="514"/>
      <c r="DR47" s="514"/>
      <c r="DS47" s="514"/>
      <c r="DT47" s="514"/>
      <c r="DU47" s="514"/>
      <c r="DV47" s="514"/>
      <c r="DW47" s="514"/>
      <c r="DX47" s="514"/>
      <c r="DY47" s="514"/>
      <c r="DZ47" s="514"/>
      <c r="EA47" s="514"/>
      <c r="EB47" s="514"/>
      <c r="EC47" s="514"/>
      <c r="ED47" s="514"/>
      <c r="EE47" s="514"/>
      <c r="EF47" s="514"/>
      <c r="EG47" s="514"/>
      <c r="EH47" s="514"/>
      <c r="EI47" s="514"/>
      <c r="EJ47" s="514"/>
      <c r="EK47" s="514"/>
      <c r="EL47" s="514"/>
      <c r="EM47" s="514"/>
      <c r="EN47" s="514"/>
      <c r="EO47" s="514"/>
      <c r="EP47" s="514"/>
      <c r="EQ47" s="514"/>
      <c r="ER47" s="514"/>
      <c r="ES47" s="514"/>
      <c r="ET47" s="514"/>
      <c r="EU47" s="514"/>
      <c r="EV47" s="514"/>
      <c r="EW47" s="514"/>
      <c r="EX47" s="514"/>
      <c r="EY47" s="514"/>
      <c r="EZ47" s="514"/>
      <c r="FA47" s="514"/>
      <c r="FB47" s="514"/>
      <c r="FC47" s="514"/>
      <c r="FD47" s="514"/>
      <c r="FE47" s="514"/>
    </row>
    <row r="48" spans="2:214" ht="14.25">
      <c r="B48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7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/>
      <c r="BP48" s="27"/>
      <c r="BQ48" s="27"/>
      <c r="BR48" s="27"/>
      <c r="BS48" s="27"/>
      <c r="BT48" s="27"/>
      <c r="BU48" s="27"/>
      <c r="BV48" s="27"/>
      <c r="BW48" s="27"/>
      <c r="BX48" s="27"/>
      <c r="BY48" s="27"/>
      <c r="BZ48" s="27"/>
      <c r="CA48" s="27"/>
      <c r="CB48" s="27"/>
      <c r="CC48" s="27"/>
      <c r="CD48" s="27"/>
      <c r="CE48" s="27"/>
      <c r="CF48" s="27"/>
      <c r="CG48" s="27"/>
      <c r="CH48" s="27"/>
      <c r="CI48" s="27"/>
      <c r="CJ48" s="27"/>
      <c r="CK48" s="27"/>
      <c r="CL48" s="27"/>
      <c r="CM48" s="27"/>
      <c r="CN48" s="27"/>
      <c r="CO48" s="27"/>
      <c r="CP48" s="27"/>
      <c r="CQ48" s="27"/>
      <c r="CR48" s="27"/>
      <c r="CS48" s="27"/>
      <c r="CT48" s="27"/>
      <c r="CU48" s="27"/>
      <c r="CV48" s="27"/>
      <c r="CW48" s="27"/>
      <c r="CX48" s="27"/>
      <c r="CY48" s="27"/>
      <c r="CZ48" s="27"/>
      <c r="DA48" s="27"/>
      <c r="DB48" s="27"/>
      <c r="DC48" s="27"/>
      <c r="DD48" s="27"/>
      <c r="DE48" s="27"/>
      <c r="DF48" s="27"/>
      <c r="DG48" s="27"/>
      <c r="DH48" s="27"/>
      <c r="DI48" s="27"/>
      <c r="DJ48" s="27"/>
      <c r="DK48" s="27"/>
      <c r="DL48" s="27"/>
      <c r="DM48" s="27"/>
      <c r="DN48" s="27"/>
      <c r="DO48" s="27"/>
      <c r="DP48" s="27"/>
      <c r="DQ48" s="27"/>
      <c r="DR48" s="27"/>
      <c r="DS48" s="27"/>
      <c r="DT48" s="27"/>
      <c r="DU48" s="27"/>
      <c r="DV48" s="27"/>
      <c r="DW48" s="27"/>
      <c r="DX48" s="27"/>
      <c r="DY48" s="27"/>
      <c r="DZ48" s="27"/>
      <c r="EA48" s="27"/>
      <c r="EB48" s="27"/>
      <c r="EC48" s="27"/>
      <c r="ED48" s="27"/>
      <c r="EE48" s="27"/>
      <c r="EF48" s="27"/>
      <c r="EG48" s="27"/>
      <c r="EH48" s="27"/>
      <c r="EI48" s="27"/>
      <c r="EJ48" s="27"/>
      <c r="EK48" s="27"/>
      <c r="EL48" s="27"/>
      <c r="EM48" s="27"/>
      <c r="EN48" s="27"/>
      <c r="EO48" s="27"/>
      <c r="EP48" s="27"/>
      <c r="EQ48" s="27"/>
      <c r="ER48" s="27"/>
      <c r="ES48" s="27"/>
      <c r="ET48" s="27"/>
      <c r="EU48" s="27"/>
      <c r="EV48" s="27"/>
      <c r="EW48" s="27"/>
      <c r="EX48" s="27"/>
      <c r="EY48" s="27"/>
      <c r="EZ48" s="27"/>
      <c r="FA48" s="27"/>
      <c r="FB48" s="27"/>
      <c r="FC48" s="27"/>
      <c r="FD48" s="27"/>
      <c r="FE48" s="27"/>
    </row>
    <row r="49" spans="2:2" ht="14.25">
      <c r="B49"/>
    </row>
    <row r="50" spans="2:2" ht="14.25">
      <c r="B50"/>
    </row>
    <row r="51" spans="2:2" ht="14.25">
      <c r="B51"/>
    </row>
    <row r="52" spans="2:2" ht="14.25">
      <c r="B52"/>
    </row>
    <row r="53" spans="2:2" ht="14.25">
      <c r="B53"/>
    </row>
    <row r="54" spans="2:2" ht="14.25">
      <c r="B54"/>
    </row>
    <row r="55" spans="2:2" ht="14.25">
      <c r="B55"/>
    </row>
    <row r="56" spans="2:2" ht="14.25">
      <c r="B56"/>
    </row>
    <row r="57" spans="2:2" ht="14.25">
      <c r="B57"/>
    </row>
    <row r="58" spans="2:2" ht="14.25">
      <c r="B58"/>
    </row>
    <row r="59" spans="2:2" ht="14.25">
      <c r="B59"/>
    </row>
    <row r="60" spans="2:2" ht="14.25">
      <c r="B60"/>
    </row>
    <row r="61" spans="2:2" ht="14.25">
      <c r="B61"/>
    </row>
    <row r="62" spans="2:2" ht="14.25">
      <c r="B62"/>
    </row>
    <row r="63" spans="2:2" ht="14.25">
      <c r="B63"/>
    </row>
    <row r="64" spans="2:2" ht="14.25">
      <c r="B64"/>
    </row>
    <row r="65" spans="2:2" ht="14.25">
      <c r="B65"/>
    </row>
    <row r="66" spans="2:2" ht="14.25">
      <c r="B66"/>
    </row>
    <row r="67" spans="2:2" ht="14.25">
      <c r="B67"/>
    </row>
    <row r="68" spans="2:2" ht="14.25">
      <c r="B68"/>
    </row>
    <row r="69" spans="2:2" ht="14.25">
      <c r="B69"/>
    </row>
    <row r="70" spans="2:2" ht="14.25">
      <c r="B70"/>
    </row>
    <row r="71" spans="2:2" ht="14.25">
      <c r="B71"/>
    </row>
    <row r="72" spans="2:2" ht="14.25">
      <c r="B72"/>
    </row>
    <row r="73" spans="2:2" ht="14.25">
      <c r="B73"/>
    </row>
    <row r="74" spans="2:2" ht="14.25">
      <c r="B74"/>
    </row>
    <row r="75" spans="2:2" ht="14.25">
      <c r="B75"/>
    </row>
    <row r="76" spans="2:2" ht="14.25">
      <c r="B76"/>
    </row>
    <row r="77" spans="2:2" ht="14.25">
      <c r="B77"/>
    </row>
    <row r="78" spans="2:2" ht="14.25">
      <c r="B78"/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/>
  <dimension ref="A1:EQ55"/>
  <sheetViews>
    <sheetView showGridLines="0" zoomScaleNormal="85" workbookViewId="0">
      <selection activeCell="C4" sqref="C4:C6"/>
    </sheetView>
  </sheetViews>
  <sheetFormatPr defaultColWidth="10.875" defaultRowHeight="14.25"/>
  <cols>
    <col min="1" max="1" width="10.875" style="155"/>
    <col min="2" max="2" width="24.125" style="155" customWidth="1"/>
    <col min="3" max="3" width="13" style="155" customWidth="1"/>
    <col min="4" max="4" width="14.375" style="155" customWidth="1"/>
    <col min="5" max="5" width="16.625" style="155" customWidth="1"/>
    <col min="6" max="6" width="13" style="155" customWidth="1"/>
    <col min="7" max="7" width="15" style="155" customWidth="1"/>
    <col min="8" max="31" width="13" style="155" bestFit="1" customWidth="1"/>
    <col min="32" max="32" width="13.5" style="155" customWidth="1"/>
    <col min="33" max="74" width="13" style="155" bestFit="1" customWidth="1"/>
    <col min="75" max="75" width="14" style="155" bestFit="1" customWidth="1"/>
    <col min="76" max="87" width="13" style="155" bestFit="1" customWidth="1"/>
    <col min="88" max="147" width="11" style="155" bestFit="1" customWidth="1"/>
    <col min="148" max="16384" width="10.875" style="155"/>
  </cols>
  <sheetData>
    <row r="1" spans="1:13" ht="15" thickBot="1"/>
    <row r="2" spans="1:13">
      <c r="A2" s="39"/>
      <c r="B2" s="274" t="s">
        <v>329</v>
      </c>
      <c r="C2" s="40"/>
      <c r="D2" s="40"/>
      <c r="E2" s="40"/>
      <c r="F2" s="40"/>
      <c r="G2" s="40"/>
      <c r="H2" s="40"/>
      <c r="I2" s="40"/>
      <c r="J2" s="40"/>
      <c r="K2" s="40"/>
      <c r="L2" s="40"/>
      <c r="M2" s="41"/>
    </row>
    <row r="3" spans="1:13">
      <c r="A3" s="45"/>
      <c r="B3" s="46"/>
      <c r="C3" s="46"/>
      <c r="D3" s="46" t="s">
        <v>76</v>
      </c>
      <c r="E3" s="46" t="s">
        <v>117</v>
      </c>
      <c r="F3" s="46"/>
      <c r="G3" s="46"/>
      <c r="H3" s="52"/>
      <c r="I3" s="52"/>
      <c r="J3" s="52"/>
      <c r="K3" s="52"/>
      <c r="L3" s="52"/>
      <c r="M3" s="53"/>
    </row>
    <row r="4" spans="1:13">
      <c r="A4" s="45"/>
      <c r="B4" s="254" t="s">
        <v>382</v>
      </c>
      <c r="C4" s="59">
        <f>Sensitivity!U13*(1+Sensitivity!$B$12)</f>
        <v>380000000</v>
      </c>
      <c r="D4" s="46"/>
      <c r="E4" s="60">
        <f>Initial_Time</f>
        <v>42186</v>
      </c>
      <c r="F4" s="61">
        <v>0.3</v>
      </c>
      <c r="G4" s="62">
        <f>F4*C7</f>
        <v>126540000</v>
      </c>
      <c r="H4" s="52"/>
      <c r="I4" s="52"/>
      <c r="J4" s="52"/>
      <c r="K4" s="52"/>
      <c r="L4" s="52"/>
      <c r="M4" s="53"/>
    </row>
    <row r="5" spans="1:13">
      <c r="A5" s="45"/>
      <c r="B5" s="254" t="s">
        <v>383</v>
      </c>
      <c r="C5" s="59">
        <f>Sensitivity!U14*(1+Sensitivity!$B$12)</f>
        <v>38000000</v>
      </c>
      <c r="D5" s="46"/>
      <c r="E5" s="398">
        <f>EDATE(E4,6)</f>
        <v>42370</v>
      </c>
      <c r="F5" s="61">
        <v>0.4</v>
      </c>
      <c r="G5" s="62">
        <f>F5*C7</f>
        <v>168720000</v>
      </c>
      <c r="H5" s="52"/>
      <c r="I5" s="52"/>
      <c r="J5" s="52"/>
      <c r="K5" s="52"/>
      <c r="L5" s="52"/>
      <c r="M5" s="49"/>
    </row>
    <row r="6" spans="1:13">
      <c r="A6" s="45"/>
      <c r="B6" s="254" t="s">
        <v>384</v>
      </c>
      <c r="C6" s="59">
        <f>Sensitivity!U15*(1+Sensitivity!$B$12)</f>
        <v>3800000</v>
      </c>
      <c r="D6" s="46"/>
      <c r="E6" s="398">
        <f>EDATE(E5,6)</f>
        <v>42552</v>
      </c>
      <c r="F6" s="406">
        <v>0.3</v>
      </c>
      <c r="G6" s="62">
        <f>F6*C7</f>
        <v>126540000</v>
      </c>
      <c r="H6" s="46"/>
      <c r="I6" s="46"/>
      <c r="J6" s="46"/>
      <c r="K6" s="46"/>
      <c r="L6" s="46"/>
      <c r="M6" s="49"/>
    </row>
    <row r="7" spans="1:13">
      <c r="A7" s="45"/>
      <c r="B7" s="46" t="s">
        <v>75</v>
      </c>
      <c r="C7" s="346">
        <f>SUM(C4:C6)</f>
        <v>421800000</v>
      </c>
      <c r="D7" s="46"/>
      <c r="E7" s="46"/>
      <c r="F7" s="46"/>
      <c r="G7" s="46"/>
      <c r="H7" s="46"/>
      <c r="I7" s="46"/>
      <c r="J7" s="46"/>
      <c r="K7" s="46"/>
      <c r="L7" s="46"/>
      <c r="M7" s="49"/>
    </row>
    <row r="8" spans="1:13">
      <c r="A8" s="45"/>
      <c r="B8" s="46" t="s">
        <v>115</v>
      </c>
      <c r="C8" s="56">
        <v>3</v>
      </c>
      <c r="D8" s="46"/>
      <c r="E8" s="46"/>
      <c r="F8" s="46"/>
      <c r="G8" s="46"/>
      <c r="H8" s="46"/>
      <c r="I8" s="46"/>
      <c r="J8" s="46"/>
      <c r="K8" s="46"/>
      <c r="L8" s="46"/>
      <c r="M8" s="49"/>
    </row>
    <row r="9" spans="1:13">
      <c r="A9" s="45"/>
      <c r="B9" s="46"/>
      <c r="C9" s="46"/>
      <c r="D9" s="46"/>
      <c r="E9" s="46"/>
      <c r="F9" s="46"/>
      <c r="G9" s="46"/>
      <c r="H9" s="46"/>
      <c r="I9" s="46"/>
      <c r="J9" s="46"/>
      <c r="K9" s="46"/>
      <c r="L9" s="46"/>
      <c r="M9" s="49"/>
    </row>
    <row r="10" spans="1:13" ht="15" thickBot="1">
      <c r="A10" s="45"/>
      <c r="B10" s="94" t="s">
        <v>77</v>
      </c>
      <c r="C10" s="335" t="s">
        <v>134</v>
      </c>
      <c r="D10" s="46"/>
      <c r="E10" s="46"/>
      <c r="F10" s="46"/>
      <c r="G10" s="46"/>
      <c r="H10" s="46"/>
      <c r="I10" s="46"/>
      <c r="J10" s="46"/>
      <c r="K10" s="46"/>
      <c r="L10" s="46"/>
      <c r="M10" s="49"/>
    </row>
    <row r="11" spans="1:13">
      <c r="A11" s="45"/>
      <c r="B11" s="46">
        <f>GFA_Total</f>
        <v>66000</v>
      </c>
      <c r="C11" s="46" t="s">
        <v>134</v>
      </c>
      <c r="D11" s="46" t="s">
        <v>135</v>
      </c>
      <c r="E11" s="46"/>
      <c r="F11" s="46"/>
      <c r="G11" s="46"/>
      <c r="H11" s="46"/>
      <c r="I11" s="46"/>
      <c r="J11" s="46"/>
      <c r="K11" s="46"/>
      <c r="L11" s="46"/>
      <c r="M11" s="49"/>
    </row>
    <row r="12" spans="1:13">
      <c r="A12" s="45"/>
      <c r="B12" s="403" t="s">
        <v>521</v>
      </c>
      <c r="C12" s="333">
        <f>Sensitivity!U20*(1+Sensitivity!$B$6)</f>
        <v>500</v>
      </c>
      <c r="D12" s="333">
        <f>Sensitivity!V20*(1+Sensitivity!$B$6)</f>
        <v>28480000</v>
      </c>
      <c r="E12" s="144"/>
      <c r="F12" s="402">
        <f>IF($C$10=$C$11,C12*$B$11,D12)</f>
        <v>33000000</v>
      </c>
      <c r="G12" s="46"/>
      <c r="H12" s="46" t="s">
        <v>28</v>
      </c>
      <c r="I12" s="60">
        <f>Initial_Time</f>
        <v>42186</v>
      </c>
      <c r="J12" s="61">
        <v>0.2</v>
      </c>
      <c r="K12" s="46">
        <f>DATEDIF(I12,I14,"M")</f>
        <v>30</v>
      </c>
      <c r="L12" s="118">
        <f>ROUNDDOWN(J12/K12,3)</f>
        <v>6.0000000000000001E-3</v>
      </c>
      <c r="M12" s="49"/>
    </row>
    <row r="13" spans="1:13">
      <c r="A13" s="45"/>
      <c r="B13" s="403" t="s">
        <v>522</v>
      </c>
      <c r="C13" s="333">
        <f>Sensitivity!U21*(1+Sensitivity!$B$6)</f>
        <v>500</v>
      </c>
      <c r="D13" s="333">
        <f>Sensitivity!V21*(1+Sensitivity!$B$6)</f>
        <v>50980000</v>
      </c>
      <c r="E13" s="144"/>
      <c r="F13" s="402">
        <f t="shared" ref="F13:F23" si="0">IF($C$10=$C$11,C13*$B$11,D13)</f>
        <v>33000000</v>
      </c>
      <c r="G13" s="46"/>
      <c r="H13" s="46"/>
      <c r="I13" s="60">
        <f>EDATE(I12,(K12-1))</f>
        <v>43070</v>
      </c>
      <c r="J13" s="46"/>
      <c r="K13" s="46"/>
      <c r="L13" s="118">
        <f>J12-L12*(K12-1)</f>
        <v>2.5999999999999995E-2</v>
      </c>
      <c r="M13" s="49"/>
    </row>
    <row r="14" spans="1:13">
      <c r="A14" s="45"/>
      <c r="B14" s="404" t="s">
        <v>523</v>
      </c>
      <c r="C14" s="333">
        <f>Sensitivity!U22*(1+Sensitivity!$B$6)</f>
        <v>500</v>
      </c>
      <c r="D14" s="333">
        <f>Sensitivity!V22*(1+Sensitivity!$B$6)</f>
        <v>0</v>
      </c>
      <c r="E14" s="144"/>
      <c r="F14" s="402">
        <f t="shared" si="0"/>
        <v>33000000</v>
      </c>
      <c r="G14" s="46"/>
      <c r="H14" s="46" t="s">
        <v>29</v>
      </c>
      <c r="I14" s="60">
        <f>Construction_Commence</f>
        <v>43101</v>
      </c>
      <c r="J14" s="61">
        <v>0.7</v>
      </c>
      <c r="K14" s="46">
        <f>DATEDIF(I14,EDATE(Construction_Completion,(1)),"M")</f>
        <v>42</v>
      </c>
      <c r="L14" s="118">
        <f>ROUNDDOWN(J14/K14,3)</f>
        <v>1.6E-2</v>
      </c>
      <c r="M14" s="49"/>
    </row>
    <row r="15" spans="1:13">
      <c r="A15" s="45"/>
      <c r="B15" s="404" t="s">
        <v>524</v>
      </c>
      <c r="C15" s="333">
        <f>Sensitivity!U23*(1+Sensitivity!$B$6)</f>
        <v>500</v>
      </c>
      <c r="D15" s="333">
        <f>Sensitivity!V23*(1+Sensitivity!$B$6)</f>
        <v>275400000</v>
      </c>
      <c r="E15" s="144"/>
      <c r="F15" s="402">
        <f t="shared" si="0"/>
        <v>33000000</v>
      </c>
      <c r="G15" s="46"/>
      <c r="H15" s="46" t="s">
        <v>30</v>
      </c>
      <c r="I15" s="60">
        <f>Construction_Completion</f>
        <v>44348</v>
      </c>
      <c r="J15" s="121"/>
      <c r="K15" s="46"/>
      <c r="L15" s="118">
        <f>IF(K16=0,J14-L14*(K14-1)+J16,J14-L14*(K14-1))</f>
        <v>4.3999999999999928E-2</v>
      </c>
      <c r="M15" s="49"/>
    </row>
    <row r="16" spans="1:13">
      <c r="A16" s="45"/>
      <c r="B16" s="404" t="s">
        <v>525</v>
      </c>
      <c r="C16" s="333">
        <f>Sensitivity!U24*(1+Sensitivity!$B$6)</f>
        <v>500</v>
      </c>
      <c r="D16" s="333">
        <f>Sensitivity!V24*(1+Sensitivity!$B$6)</f>
        <v>7810000</v>
      </c>
      <c r="E16" s="144"/>
      <c r="F16" s="402">
        <f t="shared" si="0"/>
        <v>33000000</v>
      </c>
      <c r="G16" s="46"/>
      <c r="H16" s="46"/>
      <c r="I16" s="60">
        <f>EDATE(I15,1)</f>
        <v>44378</v>
      </c>
      <c r="J16" s="61">
        <v>0.1</v>
      </c>
      <c r="K16" s="56">
        <v>12</v>
      </c>
      <c r="L16" s="118">
        <f>IFERROR(ROUNDDOWN(J16/K16,3),0)</f>
        <v>8.0000000000000002E-3</v>
      </c>
      <c r="M16" s="49"/>
    </row>
    <row r="17" spans="1:13">
      <c r="A17" s="45"/>
      <c r="B17" s="404" t="s">
        <v>526</v>
      </c>
      <c r="C17" s="333">
        <f>Sensitivity!U25*(1+Sensitivity!$B$6)</f>
        <v>500</v>
      </c>
      <c r="D17" s="333">
        <f>Sensitivity!V25*(1+Sensitivity!$B$6)</f>
        <v>0</v>
      </c>
      <c r="E17" s="144"/>
      <c r="F17" s="402">
        <f t="shared" si="0"/>
        <v>33000000</v>
      </c>
      <c r="G17" s="46"/>
      <c r="H17" s="46" t="s">
        <v>116</v>
      </c>
      <c r="I17" s="60">
        <f>EDATE(I16,(K16-1))</f>
        <v>44713</v>
      </c>
      <c r="J17" s="121"/>
      <c r="K17" s="46"/>
      <c r="L17" s="118">
        <f>J16-L16*(K16-1)</f>
        <v>1.2000000000000011E-2</v>
      </c>
      <c r="M17" s="49"/>
    </row>
    <row r="18" spans="1:13">
      <c r="A18" s="45"/>
      <c r="B18" s="403" t="s">
        <v>527</v>
      </c>
      <c r="C18" s="333">
        <f>Sensitivity!U26*(1+Sensitivity!$B$6)</f>
        <v>500</v>
      </c>
      <c r="D18" s="333">
        <f>Sensitivity!V26*(1+Sensitivity!$B$6)</f>
        <v>0</v>
      </c>
      <c r="E18" s="144"/>
      <c r="F18" s="402">
        <f t="shared" si="0"/>
        <v>33000000</v>
      </c>
      <c r="G18" s="46"/>
      <c r="H18" s="46"/>
      <c r="I18" s="46"/>
      <c r="J18" s="46"/>
      <c r="K18" s="46"/>
      <c r="L18" s="46"/>
      <c r="M18" s="49"/>
    </row>
    <row r="19" spans="1:13">
      <c r="A19" s="45"/>
      <c r="B19" s="405" t="s">
        <v>530</v>
      </c>
      <c r="C19" s="333">
        <f>Sensitivity!U27*(1+Sensitivity!$B$6)</f>
        <v>500</v>
      </c>
      <c r="D19" s="333">
        <f>Sensitivity!V27*(1+Sensitivity!$B$6)</f>
        <v>7240000</v>
      </c>
      <c r="E19" s="144"/>
      <c r="F19" s="402">
        <f t="shared" si="0"/>
        <v>33000000</v>
      </c>
      <c r="G19" s="46"/>
      <c r="H19" s="46"/>
      <c r="I19" s="46"/>
      <c r="J19" s="46"/>
      <c r="K19" s="46"/>
      <c r="L19" s="46"/>
      <c r="M19" s="49"/>
    </row>
    <row r="20" spans="1:13">
      <c r="A20" s="45"/>
      <c r="B20" s="405" t="s">
        <v>528</v>
      </c>
      <c r="C20" s="333">
        <f>Sensitivity!U28*(1+Sensitivity!$B$6)</f>
        <v>500</v>
      </c>
      <c r="D20" s="333">
        <f>Sensitivity!V28*(1+Sensitivity!$B$6)</f>
        <v>369910000</v>
      </c>
      <c r="E20" s="144"/>
      <c r="F20" s="402">
        <f t="shared" si="0"/>
        <v>33000000</v>
      </c>
      <c r="G20" s="46"/>
      <c r="H20" s="46"/>
      <c r="I20" s="46"/>
      <c r="J20" s="46"/>
      <c r="K20" s="46"/>
      <c r="L20" s="46"/>
      <c r="M20" s="49"/>
    </row>
    <row r="21" spans="1:13">
      <c r="A21" s="45"/>
      <c r="B21" s="403" t="s">
        <v>529</v>
      </c>
      <c r="C21" s="333">
        <f>Sensitivity!U29*(1+Sensitivity!$B$6)</f>
        <v>500</v>
      </c>
      <c r="D21" s="333">
        <f>Sensitivity!V29*(1+Sensitivity!$B$6)</f>
        <v>369910000</v>
      </c>
      <c r="E21" s="334"/>
      <c r="F21" s="402">
        <f t="shared" si="0"/>
        <v>33000000</v>
      </c>
      <c r="G21" s="46"/>
      <c r="H21" s="46"/>
      <c r="I21" s="46"/>
      <c r="J21" s="46"/>
      <c r="K21" s="46"/>
      <c r="L21" s="46"/>
      <c r="M21" s="49"/>
    </row>
    <row r="22" spans="1:13">
      <c r="A22" s="45"/>
      <c r="B22" s="46" t="s">
        <v>112</v>
      </c>
      <c r="C22" s="119">
        <f>SUM(C12:C21)*GFA_Total</f>
        <v>330000000</v>
      </c>
      <c r="D22" s="119">
        <f>SUM(D12:D21)</f>
        <v>1109730000</v>
      </c>
      <c r="E22" s="333"/>
      <c r="F22" s="62">
        <f>SUM(F12:F21)</f>
        <v>330000000</v>
      </c>
      <c r="G22" s="46"/>
      <c r="H22" s="46"/>
      <c r="I22" s="46"/>
      <c r="J22" s="46"/>
      <c r="K22" s="46"/>
      <c r="L22" s="46"/>
      <c r="M22" s="49"/>
    </row>
    <row r="23" spans="1:13">
      <c r="A23" s="45"/>
      <c r="B23" s="254" t="s">
        <v>411</v>
      </c>
      <c r="C23" s="335">
        <f>Sensitivity!U31</f>
        <v>500</v>
      </c>
      <c r="D23" s="335">
        <f>Sensitivity!V31</f>
        <v>0</v>
      </c>
      <c r="E23" s="335"/>
      <c r="F23" s="402">
        <f t="shared" si="0"/>
        <v>33000000</v>
      </c>
      <c r="G23" s="46"/>
      <c r="H23" s="46"/>
      <c r="I23" s="46"/>
      <c r="J23" s="46"/>
      <c r="K23" s="46"/>
      <c r="L23" s="46"/>
      <c r="M23" s="49"/>
    </row>
    <row r="24" spans="1:13">
      <c r="A24" s="45"/>
      <c r="B24" s="254" t="s">
        <v>520</v>
      </c>
      <c r="C24" s="119" t="s">
        <v>532</v>
      </c>
      <c r="D24" s="119"/>
      <c r="E24" s="119"/>
      <c r="F24" s="119"/>
      <c r="G24" s="46"/>
      <c r="H24" s="46"/>
      <c r="I24" s="46"/>
      <c r="J24" s="46"/>
      <c r="K24" s="46"/>
      <c r="L24" s="46"/>
      <c r="M24" s="49"/>
    </row>
    <row r="25" spans="1:13">
      <c r="A25" s="45"/>
      <c r="B25" s="46"/>
      <c r="C25" s="46"/>
      <c r="D25" s="46"/>
      <c r="E25" s="46"/>
      <c r="F25" s="117">
        <f>F22+Land_Cost</f>
        <v>751800000</v>
      </c>
      <c r="G25" s="46"/>
      <c r="H25" s="46"/>
      <c r="I25" s="46"/>
      <c r="J25" s="46"/>
      <c r="K25" s="46"/>
      <c r="L25" s="46"/>
      <c r="M25" s="49"/>
    </row>
    <row r="26" spans="1:13">
      <c r="A26" s="45"/>
      <c r="B26" s="46"/>
      <c r="C26" s="46"/>
      <c r="D26" s="46"/>
      <c r="E26" s="46"/>
      <c r="F26" s="46"/>
      <c r="G26" s="46"/>
      <c r="H26" s="46"/>
      <c r="I26" s="46"/>
      <c r="J26" s="46"/>
      <c r="K26" s="46"/>
      <c r="L26" s="46"/>
      <c r="M26" s="49"/>
    </row>
    <row r="27" spans="1:13">
      <c r="A27" s="45"/>
      <c r="B27" s="46"/>
      <c r="C27" s="46"/>
      <c r="D27" s="46"/>
      <c r="E27" s="46"/>
      <c r="F27" s="46"/>
      <c r="G27" s="46"/>
      <c r="H27" s="46"/>
      <c r="I27" s="46"/>
      <c r="J27" s="46"/>
      <c r="K27" s="46"/>
      <c r="L27" s="46"/>
      <c r="M27" s="49"/>
    </row>
    <row r="28" spans="1:13">
      <c r="A28" s="45"/>
      <c r="B28" s="46"/>
      <c r="C28" s="46"/>
      <c r="D28" s="46"/>
      <c r="E28" s="46"/>
      <c r="F28" s="46"/>
      <c r="G28" s="46"/>
      <c r="H28" s="46"/>
      <c r="I28" s="46"/>
      <c r="J28" s="46"/>
      <c r="K28" s="46"/>
      <c r="L28" s="46"/>
      <c r="M28" s="49"/>
    </row>
    <row r="29" spans="1:13">
      <c r="A29" s="45"/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9"/>
    </row>
    <row r="30" spans="1:13">
      <c r="A30" s="45"/>
      <c r="B30" s="46"/>
      <c r="C30" s="46"/>
      <c r="D30" s="46"/>
      <c r="E30" s="46"/>
      <c r="F30" s="46"/>
      <c r="G30" s="46"/>
      <c r="H30" s="46"/>
      <c r="I30" s="46"/>
      <c r="J30" s="46"/>
      <c r="K30" s="46"/>
      <c r="L30" s="46"/>
      <c r="M30" s="49"/>
    </row>
    <row r="31" spans="1:13">
      <c r="A31" s="45"/>
      <c r="B31" s="46"/>
      <c r="C31" s="46"/>
      <c r="D31" s="46"/>
      <c r="E31" s="46"/>
      <c r="F31" s="46"/>
      <c r="G31" s="46"/>
      <c r="H31" s="46"/>
      <c r="I31" s="46"/>
      <c r="J31" s="46"/>
      <c r="K31" s="46"/>
      <c r="L31" s="46"/>
      <c r="M31" s="49"/>
    </row>
    <row r="32" spans="1:13" ht="15" thickBot="1">
      <c r="A32" s="82"/>
      <c r="B32" s="83"/>
      <c r="C32" s="124"/>
      <c r="D32" s="83"/>
      <c r="E32" s="83"/>
      <c r="F32" s="83"/>
      <c r="G32" s="83"/>
      <c r="H32" s="83"/>
      <c r="I32" s="83"/>
      <c r="J32" s="83"/>
      <c r="K32" s="83"/>
      <c r="L32" s="83"/>
      <c r="M32" s="85"/>
    </row>
    <row r="37" spans="2:147">
      <c r="D37" s="154">
        <f>Initial_Time</f>
        <v>42186</v>
      </c>
      <c r="E37" s="154">
        <f>EDATE(D37,1)</f>
        <v>42217</v>
      </c>
      <c r="F37" s="154">
        <f t="shared" ref="F37:BQ37" si="1">EDATE(E37,1)</f>
        <v>42248</v>
      </c>
      <c r="G37" s="154">
        <f t="shared" si="1"/>
        <v>42278</v>
      </c>
      <c r="H37" s="154">
        <f t="shared" si="1"/>
        <v>42309</v>
      </c>
      <c r="I37" s="154">
        <f t="shared" si="1"/>
        <v>42339</v>
      </c>
      <c r="J37" s="154">
        <f t="shared" si="1"/>
        <v>42370</v>
      </c>
      <c r="K37" s="154">
        <f t="shared" si="1"/>
        <v>42401</v>
      </c>
      <c r="L37" s="154">
        <f t="shared" si="1"/>
        <v>42430</v>
      </c>
      <c r="M37" s="154">
        <f t="shared" si="1"/>
        <v>42461</v>
      </c>
      <c r="N37" s="154">
        <f t="shared" si="1"/>
        <v>42491</v>
      </c>
      <c r="O37" s="154">
        <f t="shared" si="1"/>
        <v>42522</v>
      </c>
      <c r="P37" s="154">
        <f t="shared" si="1"/>
        <v>42552</v>
      </c>
      <c r="Q37" s="154">
        <f t="shared" si="1"/>
        <v>42583</v>
      </c>
      <c r="R37" s="154">
        <f t="shared" si="1"/>
        <v>42614</v>
      </c>
      <c r="S37" s="154">
        <f t="shared" si="1"/>
        <v>42644</v>
      </c>
      <c r="T37" s="154">
        <f t="shared" si="1"/>
        <v>42675</v>
      </c>
      <c r="U37" s="154">
        <f t="shared" si="1"/>
        <v>42705</v>
      </c>
      <c r="V37" s="154">
        <f t="shared" si="1"/>
        <v>42736</v>
      </c>
      <c r="W37" s="154">
        <f t="shared" si="1"/>
        <v>42767</v>
      </c>
      <c r="X37" s="154">
        <f t="shared" si="1"/>
        <v>42795</v>
      </c>
      <c r="Y37" s="154">
        <f t="shared" si="1"/>
        <v>42826</v>
      </c>
      <c r="Z37" s="154">
        <f t="shared" si="1"/>
        <v>42856</v>
      </c>
      <c r="AA37" s="154">
        <f t="shared" si="1"/>
        <v>42887</v>
      </c>
      <c r="AB37" s="154">
        <f t="shared" si="1"/>
        <v>42917</v>
      </c>
      <c r="AC37" s="154">
        <f t="shared" si="1"/>
        <v>42948</v>
      </c>
      <c r="AD37" s="154">
        <f t="shared" si="1"/>
        <v>42979</v>
      </c>
      <c r="AE37" s="154">
        <f t="shared" si="1"/>
        <v>43009</v>
      </c>
      <c r="AF37" s="154">
        <f t="shared" si="1"/>
        <v>43040</v>
      </c>
      <c r="AG37" s="154">
        <f t="shared" si="1"/>
        <v>43070</v>
      </c>
      <c r="AH37" s="154">
        <f t="shared" si="1"/>
        <v>43101</v>
      </c>
      <c r="AI37" s="154">
        <f t="shared" si="1"/>
        <v>43132</v>
      </c>
      <c r="AJ37" s="154">
        <f t="shared" si="1"/>
        <v>43160</v>
      </c>
      <c r="AK37" s="154">
        <f t="shared" si="1"/>
        <v>43191</v>
      </c>
      <c r="AL37" s="154">
        <f t="shared" si="1"/>
        <v>43221</v>
      </c>
      <c r="AM37" s="154">
        <f t="shared" si="1"/>
        <v>43252</v>
      </c>
      <c r="AN37" s="154">
        <f t="shared" si="1"/>
        <v>43282</v>
      </c>
      <c r="AO37" s="154">
        <f t="shared" si="1"/>
        <v>43313</v>
      </c>
      <c r="AP37" s="154">
        <f t="shared" si="1"/>
        <v>43344</v>
      </c>
      <c r="AQ37" s="154">
        <f t="shared" si="1"/>
        <v>43374</v>
      </c>
      <c r="AR37" s="154">
        <f t="shared" si="1"/>
        <v>43405</v>
      </c>
      <c r="AS37" s="154">
        <f t="shared" si="1"/>
        <v>43435</v>
      </c>
      <c r="AT37" s="154">
        <f t="shared" si="1"/>
        <v>43466</v>
      </c>
      <c r="AU37" s="154">
        <f t="shared" si="1"/>
        <v>43497</v>
      </c>
      <c r="AV37" s="154">
        <f t="shared" si="1"/>
        <v>43525</v>
      </c>
      <c r="AW37" s="154">
        <f t="shared" si="1"/>
        <v>43556</v>
      </c>
      <c r="AX37" s="154">
        <f t="shared" si="1"/>
        <v>43586</v>
      </c>
      <c r="AY37" s="154">
        <f t="shared" si="1"/>
        <v>43617</v>
      </c>
      <c r="AZ37" s="154">
        <f t="shared" si="1"/>
        <v>43647</v>
      </c>
      <c r="BA37" s="154">
        <f t="shared" si="1"/>
        <v>43678</v>
      </c>
      <c r="BB37" s="154">
        <f t="shared" si="1"/>
        <v>43709</v>
      </c>
      <c r="BC37" s="154">
        <f t="shared" si="1"/>
        <v>43739</v>
      </c>
      <c r="BD37" s="154">
        <f t="shared" si="1"/>
        <v>43770</v>
      </c>
      <c r="BE37" s="154">
        <f t="shared" si="1"/>
        <v>43800</v>
      </c>
      <c r="BF37" s="154">
        <f t="shared" si="1"/>
        <v>43831</v>
      </c>
      <c r="BG37" s="154">
        <f t="shared" si="1"/>
        <v>43862</v>
      </c>
      <c r="BH37" s="154">
        <f t="shared" si="1"/>
        <v>43891</v>
      </c>
      <c r="BI37" s="154">
        <f t="shared" si="1"/>
        <v>43922</v>
      </c>
      <c r="BJ37" s="154">
        <f t="shared" si="1"/>
        <v>43952</v>
      </c>
      <c r="BK37" s="154">
        <f t="shared" si="1"/>
        <v>43983</v>
      </c>
      <c r="BL37" s="154">
        <f t="shared" si="1"/>
        <v>44013</v>
      </c>
      <c r="BM37" s="154">
        <f t="shared" si="1"/>
        <v>44044</v>
      </c>
      <c r="BN37" s="154">
        <f t="shared" si="1"/>
        <v>44075</v>
      </c>
      <c r="BO37" s="154">
        <f t="shared" si="1"/>
        <v>44105</v>
      </c>
      <c r="BP37" s="154">
        <f t="shared" si="1"/>
        <v>44136</v>
      </c>
      <c r="BQ37" s="154">
        <f t="shared" si="1"/>
        <v>44166</v>
      </c>
      <c r="BR37" s="154">
        <f t="shared" ref="BR37:CE37" si="2">EDATE(BQ37,1)</f>
        <v>44197</v>
      </c>
      <c r="BS37" s="154">
        <f t="shared" si="2"/>
        <v>44228</v>
      </c>
      <c r="BT37" s="154">
        <f t="shared" si="2"/>
        <v>44256</v>
      </c>
      <c r="BU37" s="154">
        <f t="shared" si="2"/>
        <v>44287</v>
      </c>
      <c r="BV37" s="154">
        <f t="shared" si="2"/>
        <v>44317</v>
      </c>
      <c r="BW37" s="154">
        <f t="shared" si="2"/>
        <v>44348</v>
      </c>
      <c r="BX37" s="154">
        <f t="shared" si="2"/>
        <v>44378</v>
      </c>
      <c r="BY37" s="154">
        <f t="shared" si="2"/>
        <v>44409</v>
      </c>
      <c r="BZ37" s="154">
        <f t="shared" si="2"/>
        <v>44440</v>
      </c>
      <c r="CA37" s="154">
        <f t="shared" si="2"/>
        <v>44470</v>
      </c>
      <c r="CB37" s="154">
        <f t="shared" si="2"/>
        <v>44501</v>
      </c>
      <c r="CC37" s="154">
        <f t="shared" si="2"/>
        <v>44531</v>
      </c>
      <c r="CD37" s="154">
        <f t="shared" si="2"/>
        <v>44562</v>
      </c>
      <c r="CE37" s="154">
        <f t="shared" si="2"/>
        <v>44593</v>
      </c>
      <c r="CF37" s="154">
        <f>EDATE(CE37,1)</f>
        <v>44621</v>
      </c>
      <c r="CG37" s="154">
        <f t="shared" ref="CG37:EQ37" si="3">EDATE(CF37,1)</f>
        <v>44652</v>
      </c>
      <c r="CH37" s="154">
        <f t="shared" si="3"/>
        <v>44682</v>
      </c>
      <c r="CI37" s="154">
        <f t="shared" si="3"/>
        <v>44713</v>
      </c>
      <c r="CJ37" s="154">
        <f t="shared" si="3"/>
        <v>44743</v>
      </c>
      <c r="CK37" s="154">
        <f t="shared" si="3"/>
        <v>44774</v>
      </c>
      <c r="CL37" s="154">
        <f t="shared" si="3"/>
        <v>44805</v>
      </c>
      <c r="CM37" s="154">
        <f t="shared" si="3"/>
        <v>44835</v>
      </c>
      <c r="CN37" s="154">
        <f t="shared" si="3"/>
        <v>44866</v>
      </c>
      <c r="CO37" s="154">
        <f t="shared" si="3"/>
        <v>44896</v>
      </c>
      <c r="CP37" s="154">
        <f t="shared" si="3"/>
        <v>44927</v>
      </c>
      <c r="CQ37" s="154">
        <f t="shared" si="3"/>
        <v>44958</v>
      </c>
      <c r="CR37" s="154">
        <f t="shared" si="3"/>
        <v>44986</v>
      </c>
      <c r="CS37" s="154">
        <f t="shared" si="3"/>
        <v>45017</v>
      </c>
      <c r="CT37" s="154">
        <f t="shared" si="3"/>
        <v>45047</v>
      </c>
      <c r="CU37" s="154">
        <f t="shared" si="3"/>
        <v>45078</v>
      </c>
      <c r="CV37" s="154">
        <f t="shared" si="3"/>
        <v>45108</v>
      </c>
      <c r="CW37" s="154">
        <f t="shared" si="3"/>
        <v>45139</v>
      </c>
      <c r="CX37" s="154">
        <f t="shared" si="3"/>
        <v>45170</v>
      </c>
      <c r="CY37" s="154">
        <f t="shared" si="3"/>
        <v>45200</v>
      </c>
      <c r="CZ37" s="154">
        <f t="shared" si="3"/>
        <v>45231</v>
      </c>
      <c r="DA37" s="154">
        <f t="shared" si="3"/>
        <v>45261</v>
      </c>
      <c r="DB37" s="154">
        <f t="shared" si="3"/>
        <v>45292</v>
      </c>
      <c r="DC37" s="154">
        <f t="shared" si="3"/>
        <v>45323</v>
      </c>
      <c r="DD37" s="154">
        <f t="shared" si="3"/>
        <v>45352</v>
      </c>
      <c r="DE37" s="154">
        <f t="shared" si="3"/>
        <v>45383</v>
      </c>
      <c r="DF37" s="154">
        <f t="shared" si="3"/>
        <v>45413</v>
      </c>
      <c r="DG37" s="154">
        <f t="shared" si="3"/>
        <v>45444</v>
      </c>
      <c r="DH37" s="154">
        <f t="shared" si="3"/>
        <v>45474</v>
      </c>
      <c r="DI37" s="154">
        <f t="shared" si="3"/>
        <v>45505</v>
      </c>
      <c r="DJ37" s="154">
        <f t="shared" si="3"/>
        <v>45536</v>
      </c>
      <c r="DK37" s="154">
        <f t="shared" si="3"/>
        <v>45566</v>
      </c>
      <c r="DL37" s="154">
        <f t="shared" si="3"/>
        <v>45597</v>
      </c>
      <c r="DM37" s="154">
        <f t="shared" si="3"/>
        <v>45627</v>
      </c>
      <c r="DN37" s="154">
        <f t="shared" si="3"/>
        <v>45658</v>
      </c>
      <c r="DO37" s="154">
        <f t="shared" si="3"/>
        <v>45689</v>
      </c>
      <c r="DP37" s="154">
        <f t="shared" si="3"/>
        <v>45717</v>
      </c>
      <c r="DQ37" s="154">
        <f t="shared" si="3"/>
        <v>45748</v>
      </c>
      <c r="DR37" s="154">
        <f t="shared" si="3"/>
        <v>45778</v>
      </c>
      <c r="DS37" s="154">
        <f t="shared" si="3"/>
        <v>45809</v>
      </c>
      <c r="DT37" s="154">
        <f t="shared" si="3"/>
        <v>45839</v>
      </c>
      <c r="DU37" s="154">
        <f t="shared" si="3"/>
        <v>45870</v>
      </c>
      <c r="DV37" s="154">
        <f t="shared" si="3"/>
        <v>45901</v>
      </c>
      <c r="DW37" s="154">
        <f t="shared" si="3"/>
        <v>45931</v>
      </c>
      <c r="DX37" s="154">
        <f t="shared" si="3"/>
        <v>45962</v>
      </c>
      <c r="DY37" s="154">
        <f t="shared" si="3"/>
        <v>45992</v>
      </c>
      <c r="DZ37" s="154">
        <f t="shared" si="3"/>
        <v>46023</v>
      </c>
      <c r="EA37" s="154">
        <f t="shared" si="3"/>
        <v>46054</v>
      </c>
      <c r="EB37" s="154">
        <f t="shared" si="3"/>
        <v>46082</v>
      </c>
      <c r="EC37" s="154">
        <f t="shared" si="3"/>
        <v>46113</v>
      </c>
      <c r="ED37" s="154">
        <f t="shared" si="3"/>
        <v>46143</v>
      </c>
      <c r="EE37" s="154">
        <f t="shared" si="3"/>
        <v>46174</v>
      </c>
      <c r="EF37" s="154">
        <f t="shared" si="3"/>
        <v>46204</v>
      </c>
      <c r="EG37" s="154">
        <f t="shared" si="3"/>
        <v>46235</v>
      </c>
      <c r="EH37" s="154">
        <f t="shared" si="3"/>
        <v>46266</v>
      </c>
      <c r="EI37" s="154">
        <f t="shared" si="3"/>
        <v>46296</v>
      </c>
      <c r="EJ37" s="154">
        <f t="shared" si="3"/>
        <v>46327</v>
      </c>
      <c r="EK37" s="154">
        <f t="shared" si="3"/>
        <v>46357</v>
      </c>
      <c r="EL37" s="154">
        <f t="shared" si="3"/>
        <v>46388</v>
      </c>
      <c r="EM37" s="154">
        <f t="shared" si="3"/>
        <v>46419</v>
      </c>
      <c r="EN37" s="154">
        <f t="shared" si="3"/>
        <v>46447</v>
      </c>
      <c r="EO37" s="154">
        <f t="shared" si="3"/>
        <v>46478</v>
      </c>
      <c r="EP37" s="154">
        <f t="shared" si="3"/>
        <v>46508</v>
      </c>
      <c r="EQ37" s="154">
        <f t="shared" si="3"/>
        <v>46539</v>
      </c>
    </row>
    <row r="38" spans="2:147">
      <c r="B38" s="254" t="s">
        <v>382</v>
      </c>
      <c r="D38" s="155">
        <f>IFERROR(VLOOKUP(D$37,$E$4:$F$6,2,FALSE)*$C4,0)</f>
        <v>114000000</v>
      </c>
      <c r="E38" s="155">
        <f t="shared" ref="E38:V40" si="4">IFERROR(VLOOKUP(E$37,$E$4:$F$6,2,FALSE)*$C4,0)</f>
        <v>0</v>
      </c>
      <c r="F38" s="155">
        <f t="shared" si="4"/>
        <v>0</v>
      </c>
      <c r="G38" s="155">
        <f t="shared" si="4"/>
        <v>0</v>
      </c>
      <c r="H38" s="155">
        <f t="shared" si="4"/>
        <v>0</v>
      </c>
      <c r="I38" s="155">
        <f t="shared" si="4"/>
        <v>0</v>
      </c>
      <c r="J38" s="155">
        <f t="shared" si="4"/>
        <v>152000000</v>
      </c>
      <c r="K38" s="155">
        <f t="shared" si="4"/>
        <v>0</v>
      </c>
      <c r="L38" s="155">
        <f t="shared" si="4"/>
        <v>0</v>
      </c>
      <c r="M38" s="155">
        <f t="shared" si="4"/>
        <v>0</v>
      </c>
      <c r="N38" s="155">
        <f t="shared" si="4"/>
        <v>0</v>
      </c>
      <c r="O38" s="155">
        <f t="shared" si="4"/>
        <v>0</v>
      </c>
      <c r="P38" s="155">
        <f t="shared" si="4"/>
        <v>114000000</v>
      </c>
      <c r="Q38" s="155">
        <f t="shared" si="4"/>
        <v>0</v>
      </c>
      <c r="R38" s="155">
        <f t="shared" si="4"/>
        <v>0</v>
      </c>
      <c r="S38" s="155">
        <f t="shared" si="4"/>
        <v>0</v>
      </c>
      <c r="T38" s="155">
        <f t="shared" si="4"/>
        <v>0</v>
      </c>
      <c r="U38" s="155">
        <f t="shared" si="4"/>
        <v>0</v>
      </c>
      <c r="V38" s="155">
        <f t="shared" si="4"/>
        <v>0</v>
      </c>
      <c r="W38" s="155">
        <f t="shared" ref="W38:CH38" si="5">IFERROR(VLOOKUP(W$37,$E$4:$F$6,2,FALSE)*$C4,0)</f>
        <v>0</v>
      </c>
      <c r="X38" s="155">
        <f t="shared" si="5"/>
        <v>0</v>
      </c>
      <c r="Y38" s="155">
        <f t="shared" si="5"/>
        <v>0</v>
      </c>
      <c r="Z38" s="155">
        <f t="shared" si="5"/>
        <v>0</v>
      </c>
      <c r="AA38" s="155">
        <f t="shared" si="5"/>
        <v>0</v>
      </c>
      <c r="AB38" s="155">
        <f t="shared" si="5"/>
        <v>0</v>
      </c>
      <c r="AC38" s="155">
        <f t="shared" si="5"/>
        <v>0</v>
      </c>
      <c r="AD38" s="155">
        <f t="shared" si="5"/>
        <v>0</v>
      </c>
      <c r="AE38" s="155">
        <f t="shared" si="5"/>
        <v>0</v>
      </c>
      <c r="AF38" s="155">
        <f t="shared" si="5"/>
        <v>0</v>
      </c>
      <c r="AG38" s="155">
        <f t="shared" si="5"/>
        <v>0</v>
      </c>
      <c r="AH38" s="155">
        <f t="shared" si="5"/>
        <v>0</v>
      </c>
      <c r="AI38" s="155">
        <f t="shared" si="5"/>
        <v>0</v>
      </c>
      <c r="AJ38" s="155">
        <f t="shared" si="5"/>
        <v>0</v>
      </c>
      <c r="AK38" s="155">
        <f t="shared" si="5"/>
        <v>0</v>
      </c>
      <c r="AL38" s="155">
        <f t="shared" si="5"/>
        <v>0</v>
      </c>
      <c r="AM38" s="155">
        <f t="shared" si="5"/>
        <v>0</v>
      </c>
      <c r="AN38" s="155">
        <f t="shared" si="5"/>
        <v>0</v>
      </c>
      <c r="AO38" s="155">
        <f t="shared" si="5"/>
        <v>0</v>
      </c>
      <c r="AP38" s="155">
        <f t="shared" si="5"/>
        <v>0</v>
      </c>
      <c r="AQ38" s="155">
        <f t="shared" si="5"/>
        <v>0</v>
      </c>
      <c r="AR38" s="155">
        <f t="shared" si="5"/>
        <v>0</v>
      </c>
      <c r="AS38" s="155">
        <f t="shared" si="5"/>
        <v>0</v>
      </c>
      <c r="AT38" s="155">
        <f t="shared" si="5"/>
        <v>0</v>
      </c>
      <c r="AU38" s="155">
        <f t="shared" si="5"/>
        <v>0</v>
      </c>
      <c r="AV38" s="155">
        <f t="shared" si="5"/>
        <v>0</v>
      </c>
      <c r="AW38" s="155">
        <f t="shared" si="5"/>
        <v>0</v>
      </c>
      <c r="AX38" s="155">
        <f t="shared" si="5"/>
        <v>0</v>
      </c>
      <c r="AY38" s="155">
        <f t="shared" si="5"/>
        <v>0</v>
      </c>
      <c r="AZ38" s="155">
        <f t="shared" si="5"/>
        <v>0</v>
      </c>
      <c r="BA38" s="155">
        <f t="shared" si="5"/>
        <v>0</v>
      </c>
      <c r="BB38" s="155">
        <f t="shared" si="5"/>
        <v>0</v>
      </c>
      <c r="BC38" s="155">
        <f t="shared" si="5"/>
        <v>0</v>
      </c>
      <c r="BD38" s="155">
        <f t="shared" si="5"/>
        <v>0</v>
      </c>
      <c r="BE38" s="155">
        <f t="shared" si="5"/>
        <v>0</v>
      </c>
      <c r="BF38" s="155">
        <f t="shared" si="5"/>
        <v>0</v>
      </c>
      <c r="BG38" s="155">
        <f t="shared" si="5"/>
        <v>0</v>
      </c>
      <c r="BH38" s="155">
        <f t="shared" si="5"/>
        <v>0</v>
      </c>
      <c r="BI38" s="155">
        <f t="shared" si="5"/>
        <v>0</v>
      </c>
      <c r="BJ38" s="155">
        <f t="shared" si="5"/>
        <v>0</v>
      </c>
      <c r="BK38" s="155">
        <f t="shared" si="5"/>
        <v>0</v>
      </c>
      <c r="BL38" s="155">
        <f t="shared" si="5"/>
        <v>0</v>
      </c>
      <c r="BM38" s="155">
        <f t="shared" si="5"/>
        <v>0</v>
      </c>
      <c r="BN38" s="155">
        <f t="shared" si="5"/>
        <v>0</v>
      </c>
      <c r="BO38" s="155">
        <f t="shared" si="5"/>
        <v>0</v>
      </c>
      <c r="BP38" s="155">
        <f t="shared" si="5"/>
        <v>0</v>
      </c>
      <c r="BQ38" s="155">
        <f t="shared" si="5"/>
        <v>0</v>
      </c>
      <c r="BR38" s="155">
        <f t="shared" si="5"/>
        <v>0</v>
      </c>
      <c r="BS38" s="155">
        <f t="shared" si="5"/>
        <v>0</v>
      </c>
      <c r="BT38" s="155">
        <f t="shared" si="5"/>
        <v>0</v>
      </c>
      <c r="BU38" s="155">
        <f t="shared" si="5"/>
        <v>0</v>
      </c>
      <c r="BV38" s="155">
        <f t="shared" si="5"/>
        <v>0</v>
      </c>
      <c r="BW38" s="155">
        <f t="shared" si="5"/>
        <v>0</v>
      </c>
      <c r="BX38" s="155">
        <f t="shared" si="5"/>
        <v>0</v>
      </c>
      <c r="BY38" s="155">
        <f t="shared" si="5"/>
        <v>0</v>
      </c>
      <c r="BZ38" s="155">
        <f t="shared" si="5"/>
        <v>0</v>
      </c>
      <c r="CA38" s="155">
        <f t="shared" si="5"/>
        <v>0</v>
      </c>
      <c r="CB38" s="155">
        <f t="shared" si="5"/>
        <v>0</v>
      </c>
      <c r="CC38" s="155">
        <f t="shared" si="5"/>
        <v>0</v>
      </c>
      <c r="CD38" s="155">
        <f t="shared" si="5"/>
        <v>0</v>
      </c>
      <c r="CE38" s="155">
        <f t="shared" si="5"/>
        <v>0</v>
      </c>
      <c r="CF38" s="155">
        <f t="shared" si="5"/>
        <v>0</v>
      </c>
      <c r="CG38" s="155">
        <f t="shared" si="5"/>
        <v>0</v>
      </c>
      <c r="CH38" s="155">
        <f t="shared" si="5"/>
        <v>0</v>
      </c>
      <c r="CI38" s="155">
        <f t="shared" ref="CI38:EQ38" si="6">IFERROR(VLOOKUP(CI$37,$E$4:$F$6,2,FALSE)*$C4,0)</f>
        <v>0</v>
      </c>
      <c r="CJ38" s="155">
        <f t="shared" si="6"/>
        <v>0</v>
      </c>
      <c r="CK38" s="155">
        <f t="shared" si="6"/>
        <v>0</v>
      </c>
      <c r="CL38" s="155">
        <f t="shared" si="6"/>
        <v>0</v>
      </c>
      <c r="CM38" s="155">
        <f t="shared" si="6"/>
        <v>0</v>
      </c>
      <c r="CN38" s="155">
        <f t="shared" si="6"/>
        <v>0</v>
      </c>
      <c r="CO38" s="155">
        <f t="shared" si="6"/>
        <v>0</v>
      </c>
      <c r="CP38" s="155">
        <f t="shared" si="6"/>
        <v>0</v>
      </c>
      <c r="CQ38" s="155">
        <f t="shared" si="6"/>
        <v>0</v>
      </c>
      <c r="CR38" s="155">
        <f t="shared" si="6"/>
        <v>0</v>
      </c>
      <c r="CS38" s="155">
        <f t="shared" si="6"/>
        <v>0</v>
      </c>
      <c r="CT38" s="155">
        <f t="shared" si="6"/>
        <v>0</v>
      </c>
      <c r="CU38" s="155">
        <f t="shared" si="6"/>
        <v>0</v>
      </c>
      <c r="CV38" s="155">
        <f t="shared" si="6"/>
        <v>0</v>
      </c>
      <c r="CW38" s="155">
        <f t="shared" si="6"/>
        <v>0</v>
      </c>
      <c r="CX38" s="155">
        <f t="shared" si="6"/>
        <v>0</v>
      </c>
      <c r="CY38" s="155">
        <f t="shared" si="6"/>
        <v>0</v>
      </c>
      <c r="CZ38" s="155">
        <f t="shared" si="6"/>
        <v>0</v>
      </c>
      <c r="DA38" s="155">
        <f t="shared" si="6"/>
        <v>0</v>
      </c>
      <c r="DB38" s="155">
        <f t="shared" si="6"/>
        <v>0</v>
      </c>
      <c r="DC38" s="155">
        <f t="shared" si="6"/>
        <v>0</v>
      </c>
      <c r="DD38" s="155">
        <f t="shared" si="6"/>
        <v>0</v>
      </c>
      <c r="DE38" s="155">
        <f t="shared" si="6"/>
        <v>0</v>
      </c>
      <c r="DF38" s="155">
        <f t="shared" si="6"/>
        <v>0</v>
      </c>
      <c r="DG38" s="155">
        <f t="shared" si="6"/>
        <v>0</v>
      </c>
      <c r="DH38" s="155">
        <f t="shared" si="6"/>
        <v>0</v>
      </c>
      <c r="DI38" s="155">
        <f t="shared" si="6"/>
        <v>0</v>
      </c>
      <c r="DJ38" s="155">
        <f t="shared" si="6"/>
        <v>0</v>
      </c>
      <c r="DK38" s="155">
        <f t="shared" si="6"/>
        <v>0</v>
      </c>
      <c r="DL38" s="155">
        <f t="shared" si="6"/>
        <v>0</v>
      </c>
      <c r="DM38" s="155">
        <f t="shared" si="6"/>
        <v>0</v>
      </c>
      <c r="DN38" s="155">
        <f t="shared" si="6"/>
        <v>0</v>
      </c>
      <c r="DO38" s="155">
        <f t="shared" si="6"/>
        <v>0</v>
      </c>
      <c r="DP38" s="155">
        <f t="shared" si="6"/>
        <v>0</v>
      </c>
      <c r="DQ38" s="155">
        <f t="shared" si="6"/>
        <v>0</v>
      </c>
      <c r="DR38" s="155">
        <f t="shared" si="6"/>
        <v>0</v>
      </c>
      <c r="DS38" s="155">
        <f t="shared" si="6"/>
        <v>0</v>
      </c>
      <c r="DT38" s="155">
        <f t="shared" si="6"/>
        <v>0</v>
      </c>
      <c r="DU38" s="155">
        <f t="shared" si="6"/>
        <v>0</v>
      </c>
      <c r="DV38" s="155">
        <f t="shared" si="6"/>
        <v>0</v>
      </c>
      <c r="DW38" s="155">
        <f t="shared" si="6"/>
        <v>0</v>
      </c>
      <c r="DX38" s="155">
        <f t="shared" si="6"/>
        <v>0</v>
      </c>
      <c r="DY38" s="155">
        <f t="shared" si="6"/>
        <v>0</v>
      </c>
      <c r="DZ38" s="155">
        <f t="shared" si="6"/>
        <v>0</v>
      </c>
      <c r="EA38" s="155">
        <f t="shared" si="6"/>
        <v>0</v>
      </c>
      <c r="EB38" s="155">
        <f t="shared" si="6"/>
        <v>0</v>
      </c>
      <c r="EC38" s="155">
        <f t="shared" si="6"/>
        <v>0</v>
      </c>
      <c r="ED38" s="155">
        <f t="shared" si="6"/>
        <v>0</v>
      </c>
      <c r="EE38" s="155">
        <f t="shared" si="6"/>
        <v>0</v>
      </c>
      <c r="EF38" s="155">
        <f t="shared" si="6"/>
        <v>0</v>
      </c>
      <c r="EG38" s="155">
        <f t="shared" si="6"/>
        <v>0</v>
      </c>
      <c r="EH38" s="155">
        <f t="shared" si="6"/>
        <v>0</v>
      </c>
      <c r="EI38" s="155">
        <f t="shared" si="6"/>
        <v>0</v>
      </c>
      <c r="EJ38" s="155">
        <f t="shared" si="6"/>
        <v>0</v>
      </c>
      <c r="EK38" s="155">
        <f t="shared" si="6"/>
        <v>0</v>
      </c>
      <c r="EL38" s="155">
        <f t="shared" si="6"/>
        <v>0</v>
      </c>
      <c r="EM38" s="155">
        <f t="shared" si="6"/>
        <v>0</v>
      </c>
      <c r="EN38" s="155">
        <f t="shared" si="6"/>
        <v>0</v>
      </c>
      <c r="EO38" s="155">
        <f t="shared" si="6"/>
        <v>0</v>
      </c>
      <c r="EP38" s="155">
        <f t="shared" si="6"/>
        <v>0</v>
      </c>
      <c r="EQ38" s="155">
        <f t="shared" si="6"/>
        <v>0</v>
      </c>
    </row>
    <row r="39" spans="2:147">
      <c r="B39" s="254" t="s">
        <v>383</v>
      </c>
      <c r="D39" s="155">
        <f t="shared" ref="D39:S40" si="7">IFERROR(VLOOKUP(D$37,$E$4:$F$6,2,FALSE)*$C5,0)</f>
        <v>11400000</v>
      </c>
      <c r="E39" s="155">
        <f t="shared" si="7"/>
        <v>0</v>
      </c>
      <c r="F39" s="155">
        <f t="shared" si="7"/>
        <v>0</v>
      </c>
      <c r="G39" s="155">
        <f t="shared" si="7"/>
        <v>0</v>
      </c>
      <c r="H39" s="155">
        <f t="shared" si="7"/>
        <v>0</v>
      </c>
      <c r="I39" s="155">
        <f t="shared" si="7"/>
        <v>0</v>
      </c>
      <c r="J39" s="155">
        <f t="shared" si="7"/>
        <v>15200000</v>
      </c>
      <c r="K39" s="155">
        <f t="shared" si="7"/>
        <v>0</v>
      </c>
      <c r="L39" s="155">
        <f t="shared" si="7"/>
        <v>0</v>
      </c>
      <c r="M39" s="155">
        <f t="shared" si="7"/>
        <v>0</v>
      </c>
      <c r="N39" s="155">
        <f t="shared" si="7"/>
        <v>0</v>
      </c>
      <c r="O39" s="155">
        <f t="shared" si="7"/>
        <v>0</v>
      </c>
      <c r="P39" s="155">
        <f t="shared" si="7"/>
        <v>11400000</v>
      </c>
      <c r="Q39" s="155">
        <f t="shared" si="7"/>
        <v>0</v>
      </c>
      <c r="R39" s="155">
        <f t="shared" si="7"/>
        <v>0</v>
      </c>
      <c r="S39" s="155">
        <f t="shared" si="7"/>
        <v>0</v>
      </c>
      <c r="T39" s="155">
        <f t="shared" si="4"/>
        <v>0</v>
      </c>
      <c r="U39" s="155">
        <f t="shared" si="4"/>
        <v>0</v>
      </c>
      <c r="V39" s="155">
        <f t="shared" si="4"/>
        <v>0</v>
      </c>
      <c r="W39" s="155">
        <f t="shared" ref="W39:CH39" si="8">IFERROR(VLOOKUP(W$37,$E$4:$F$6,2,FALSE)*$C5,0)</f>
        <v>0</v>
      </c>
      <c r="X39" s="155">
        <f t="shared" si="8"/>
        <v>0</v>
      </c>
      <c r="Y39" s="155">
        <f t="shared" si="8"/>
        <v>0</v>
      </c>
      <c r="Z39" s="155">
        <f t="shared" si="8"/>
        <v>0</v>
      </c>
      <c r="AA39" s="155">
        <f t="shared" si="8"/>
        <v>0</v>
      </c>
      <c r="AB39" s="155">
        <f t="shared" si="8"/>
        <v>0</v>
      </c>
      <c r="AC39" s="155">
        <f t="shared" si="8"/>
        <v>0</v>
      </c>
      <c r="AD39" s="155">
        <f t="shared" si="8"/>
        <v>0</v>
      </c>
      <c r="AE39" s="155">
        <f t="shared" si="8"/>
        <v>0</v>
      </c>
      <c r="AF39" s="155">
        <f t="shared" si="8"/>
        <v>0</v>
      </c>
      <c r="AG39" s="155">
        <f t="shared" si="8"/>
        <v>0</v>
      </c>
      <c r="AH39" s="155">
        <f t="shared" si="8"/>
        <v>0</v>
      </c>
      <c r="AI39" s="155">
        <f t="shared" si="8"/>
        <v>0</v>
      </c>
      <c r="AJ39" s="155">
        <f t="shared" si="8"/>
        <v>0</v>
      </c>
      <c r="AK39" s="155">
        <f t="shared" si="8"/>
        <v>0</v>
      </c>
      <c r="AL39" s="155">
        <f t="shared" si="8"/>
        <v>0</v>
      </c>
      <c r="AM39" s="155">
        <f t="shared" si="8"/>
        <v>0</v>
      </c>
      <c r="AN39" s="155">
        <f t="shared" si="8"/>
        <v>0</v>
      </c>
      <c r="AO39" s="155">
        <f t="shared" si="8"/>
        <v>0</v>
      </c>
      <c r="AP39" s="155">
        <f t="shared" si="8"/>
        <v>0</v>
      </c>
      <c r="AQ39" s="155">
        <f t="shared" si="8"/>
        <v>0</v>
      </c>
      <c r="AR39" s="155">
        <f t="shared" si="8"/>
        <v>0</v>
      </c>
      <c r="AS39" s="155">
        <f t="shared" si="8"/>
        <v>0</v>
      </c>
      <c r="AT39" s="155">
        <f t="shared" si="8"/>
        <v>0</v>
      </c>
      <c r="AU39" s="155">
        <f t="shared" si="8"/>
        <v>0</v>
      </c>
      <c r="AV39" s="155">
        <f t="shared" si="8"/>
        <v>0</v>
      </c>
      <c r="AW39" s="155">
        <f t="shared" si="8"/>
        <v>0</v>
      </c>
      <c r="AX39" s="155">
        <f t="shared" si="8"/>
        <v>0</v>
      </c>
      <c r="AY39" s="155">
        <f t="shared" si="8"/>
        <v>0</v>
      </c>
      <c r="AZ39" s="155">
        <f t="shared" si="8"/>
        <v>0</v>
      </c>
      <c r="BA39" s="155">
        <f t="shared" si="8"/>
        <v>0</v>
      </c>
      <c r="BB39" s="155">
        <f t="shared" si="8"/>
        <v>0</v>
      </c>
      <c r="BC39" s="155">
        <f t="shared" si="8"/>
        <v>0</v>
      </c>
      <c r="BD39" s="155">
        <f t="shared" si="8"/>
        <v>0</v>
      </c>
      <c r="BE39" s="155">
        <f t="shared" si="8"/>
        <v>0</v>
      </c>
      <c r="BF39" s="155">
        <f t="shared" si="8"/>
        <v>0</v>
      </c>
      <c r="BG39" s="155">
        <f t="shared" si="8"/>
        <v>0</v>
      </c>
      <c r="BH39" s="155">
        <f t="shared" si="8"/>
        <v>0</v>
      </c>
      <c r="BI39" s="155">
        <f t="shared" si="8"/>
        <v>0</v>
      </c>
      <c r="BJ39" s="155">
        <f t="shared" si="8"/>
        <v>0</v>
      </c>
      <c r="BK39" s="155">
        <f t="shared" si="8"/>
        <v>0</v>
      </c>
      <c r="BL39" s="155">
        <f t="shared" si="8"/>
        <v>0</v>
      </c>
      <c r="BM39" s="155">
        <f t="shared" si="8"/>
        <v>0</v>
      </c>
      <c r="BN39" s="155">
        <f t="shared" si="8"/>
        <v>0</v>
      </c>
      <c r="BO39" s="155">
        <f t="shared" si="8"/>
        <v>0</v>
      </c>
      <c r="BP39" s="155">
        <f t="shared" si="8"/>
        <v>0</v>
      </c>
      <c r="BQ39" s="155">
        <f t="shared" si="8"/>
        <v>0</v>
      </c>
      <c r="BR39" s="155">
        <f t="shared" si="8"/>
        <v>0</v>
      </c>
      <c r="BS39" s="155">
        <f t="shared" si="8"/>
        <v>0</v>
      </c>
      <c r="BT39" s="155">
        <f t="shared" si="8"/>
        <v>0</v>
      </c>
      <c r="BU39" s="155">
        <f t="shared" si="8"/>
        <v>0</v>
      </c>
      <c r="BV39" s="155">
        <f t="shared" si="8"/>
        <v>0</v>
      </c>
      <c r="BW39" s="155">
        <f t="shared" si="8"/>
        <v>0</v>
      </c>
      <c r="BX39" s="155">
        <f t="shared" si="8"/>
        <v>0</v>
      </c>
      <c r="BY39" s="155">
        <f t="shared" si="8"/>
        <v>0</v>
      </c>
      <c r="BZ39" s="155">
        <f t="shared" si="8"/>
        <v>0</v>
      </c>
      <c r="CA39" s="155">
        <f t="shared" si="8"/>
        <v>0</v>
      </c>
      <c r="CB39" s="155">
        <f t="shared" si="8"/>
        <v>0</v>
      </c>
      <c r="CC39" s="155">
        <f t="shared" si="8"/>
        <v>0</v>
      </c>
      <c r="CD39" s="155">
        <f t="shared" si="8"/>
        <v>0</v>
      </c>
      <c r="CE39" s="155">
        <f t="shared" si="8"/>
        <v>0</v>
      </c>
      <c r="CF39" s="155">
        <f t="shared" si="8"/>
        <v>0</v>
      </c>
      <c r="CG39" s="155">
        <f t="shared" si="8"/>
        <v>0</v>
      </c>
      <c r="CH39" s="155">
        <f t="shared" si="8"/>
        <v>0</v>
      </c>
      <c r="CI39" s="155">
        <f t="shared" ref="CI39:EQ39" si="9">IFERROR(VLOOKUP(CI$37,$E$4:$F$6,2,FALSE)*$C5,0)</f>
        <v>0</v>
      </c>
      <c r="CJ39" s="155">
        <f t="shared" si="9"/>
        <v>0</v>
      </c>
      <c r="CK39" s="155">
        <f t="shared" si="9"/>
        <v>0</v>
      </c>
      <c r="CL39" s="155">
        <f t="shared" si="9"/>
        <v>0</v>
      </c>
      <c r="CM39" s="155">
        <f t="shared" si="9"/>
        <v>0</v>
      </c>
      <c r="CN39" s="155">
        <f t="shared" si="9"/>
        <v>0</v>
      </c>
      <c r="CO39" s="155">
        <f t="shared" si="9"/>
        <v>0</v>
      </c>
      <c r="CP39" s="155">
        <f t="shared" si="9"/>
        <v>0</v>
      </c>
      <c r="CQ39" s="155">
        <f t="shared" si="9"/>
        <v>0</v>
      </c>
      <c r="CR39" s="155">
        <f t="shared" si="9"/>
        <v>0</v>
      </c>
      <c r="CS39" s="155">
        <f t="shared" si="9"/>
        <v>0</v>
      </c>
      <c r="CT39" s="155">
        <f t="shared" si="9"/>
        <v>0</v>
      </c>
      <c r="CU39" s="155">
        <f t="shared" si="9"/>
        <v>0</v>
      </c>
      <c r="CV39" s="155">
        <f t="shared" si="9"/>
        <v>0</v>
      </c>
      <c r="CW39" s="155">
        <f t="shared" si="9"/>
        <v>0</v>
      </c>
      <c r="CX39" s="155">
        <f t="shared" si="9"/>
        <v>0</v>
      </c>
      <c r="CY39" s="155">
        <f t="shared" si="9"/>
        <v>0</v>
      </c>
      <c r="CZ39" s="155">
        <f t="shared" si="9"/>
        <v>0</v>
      </c>
      <c r="DA39" s="155">
        <f t="shared" si="9"/>
        <v>0</v>
      </c>
      <c r="DB39" s="155">
        <f t="shared" si="9"/>
        <v>0</v>
      </c>
      <c r="DC39" s="155">
        <f t="shared" si="9"/>
        <v>0</v>
      </c>
      <c r="DD39" s="155">
        <f t="shared" si="9"/>
        <v>0</v>
      </c>
      <c r="DE39" s="155">
        <f t="shared" si="9"/>
        <v>0</v>
      </c>
      <c r="DF39" s="155">
        <f t="shared" si="9"/>
        <v>0</v>
      </c>
      <c r="DG39" s="155">
        <f t="shared" si="9"/>
        <v>0</v>
      </c>
      <c r="DH39" s="155">
        <f t="shared" si="9"/>
        <v>0</v>
      </c>
      <c r="DI39" s="155">
        <f t="shared" si="9"/>
        <v>0</v>
      </c>
      <c r="DJ39" s="155">
        <f t="shared" si="9"/>
        <v>0</v>
      </c>
      <c r="DK39" s="155">
        <f t="shared" si="9"/>
        <v>0</v>
      </c>
      <c r="DL39" s="155">
        <f t="shared" si="9"/>
        <v>0</v>
      </c>
      <c r="DM39" s="155">
        <f t="shared" si="9"/>
        <v>0</v>
      </c>
      <c r="DN39" s="155">
        <f t="shared" si="9"/>
        <v>0</v>
      </c>
      <c r="DO39" s="155">
        <f t="shared" si="9"/>
        <v>0</v>
      </c>
      <c r="DP39" s="155">
        <f t="shared" si="9"/>
        <v>0</v>
      </c>
      <c r="DQ39" s="155">
        <f t="shared" si="9"/>
        <v>0</v>
      </c>
      <c r="DR39" s="155">
        <f t="shared" si="9"/>
        <v>0</v>
      </c>
      <c r="DS39" s="155">
        <f t="shared" si="9"/>
        <v>0</v>
      </c>
      <c r="DT39" s="155">
        <f t="shared" si="9"/>
        <v>0</v>
      </c>
      <c r="DU39" s="155">
        <f t="shared" si="9"/>
        <v>0</v>
      </c>
      <c r="DV39" s="155">
        <f t="shared" si="9"/>
        <v>0</v>
      </c>
      <c r="DW39" s="155">
        <f t="shared" si="9"/>
        <v>0</v>
      </c>
      <c r="DX39" s="155">
        <f t="shared" si="9"/>
        <v>0</v>
      </c>
      <c r="DY39" s="155">
        <f t="shared" si="9"/>
        <v>0</v>
      </c>
      <c r="DZ39" s="155">
        <f t="shared" si="9"/>
        <v>0</v>
      </c>
      <c r="EA39" s="155">
        <f t="shared" si="9"/>
        <v>0</v>
      </c>
      <c r="EB39" s="155">
        <f t="shared" si="9"/>
        <v>0</v>
      </c>
      <c r="EC39" s="155">
        <f t="shared" si="9"/>
        <v>0</v>
      </c>
      <c r="ED39" s="155">
        <f t="shared" si="9"/>
        <v>0</v>
      </c>
      <c r="EE39" s="155">
        <f t="shared" si="9"/>
        <v>0</v>
      </c>
      <c r="EF39" s="155">
        <f t="shared" si="9"/>
        <v>0</v>
      </c>
      <c r="EG39" s="155">
        <f t="shared" si="9"/>
        <v>0</v>
      </c>
      <c r="EH39" s="155">
        <f t="shared" si="9"/>
        <v>0</v>
      </c>
      <c r="EI39" s="155">
        <f t="shared" si="9"/>
        <v>0</v>
      </c>
      <c r="EJ39" s="155">
        <f t="shared" si="9"/>
        <v>0</v>
      </c>
      <c r="EK39" s="155">
        <f t="shared" si="9"/>
        <v>0</v>
      </c>
      <c r="EL39" s="155">
        <f t="shared" si="9"/>
        <v>0</v>
      </c>
      <c r="EM39" s="155">
        <f t="shared" si="9"/>
        <v>0</v>
      </c>
      <c r="EN39" s="155">
        <f t="shared" si="9"/>
        <v>0</v>
      </c>
      <c r="EO39" s="155">
        <f t="shared" si="9"/>
        <v>0</v>
      </c>
      <c r="EP39" s="155">
        <f t="shared" si="9"/>
        <v>0</v>
      </c>
      <c r="EQ39" s="155">
        <f t="shared" si="9"/>
        <v>0</v>
      </c>
    </row>
    <row r="40" spans="2:147">
      <c r="B40" s="254" t="s">
        <v>384</v>
      </c>
      <c r="D40" s="155">
        <f t="shared" si="7"/>
        <v>1140000</v>
      </c>
      <c r="E40" s="155">
        <f t="shared" si="4"/>
        <v>0</v>
      </c>
      <c r="F40" s="155">
        <f t="shared" si="4"/>
        <v>0</v>
      </c>
      <c r="G40" s="155">
        <f t="shared" si="4"/>
        <v>0</v>
      </c>
      <c r="H40" s="155">
        <f t="shared" si="4"/>
        <v>0</v>
      </c>
      <c r="I40" s="155">
        <f t="shared" si="4"/>
        <v>0</v>
      </c>
      <c r="J40" s="155">
        <f t="shared" si="4"/>
        <v>1520000</v>
      </c>
      <c r="K40" s="155">
        <f t="shared" si="4"/>
        <v>0</v>
      </c>
      <c r="L40" s="155">
        <f t="shared" si="4"/>
        <v>0</v>
      </c>
      <c r="M40" s="155">
        <f t="shared" si="4"/>
        <v>0</v>
      </c>
      <c r="N40" s="155">
        <f t="shared" si="4"/>
        <v>0</v>
      </c>
      <c r="O40" s="155">
        <f t="shared" si="4"/>
        <v>0</v>
      </c>
      <c r="P40" s="155">
        <f t="shared" si="4"/>
        <v>1140000</v>
      </c>
      <c r="Q40" s="155">
        <f t="shared" si="4"/>
        <v>0</v>
      </c>
      <c r="R40" s="155">
        <f t="shared" si="4"/>
        <v>0</v>
      </c>
      <c r="S40" s="155">
        <f t="shared" si="4"/>
        <v>0</v>
      </c>
      <c r="T40" s="155">
        <f t="shared" si="4"/>
        <v>0</v>
      </c>
      <c r="U40" s="155">
        <f t="shared" si="4"/>
        <v>0</v>
      </c>
      <c r="V40" s="155">
        <f t="shared" si="4"/>
        <v>0</v>
      </c>
      <c r="W40" s="155">
        <f t="shared" ref="W40:CH40" si="10">IFERROR(VLOOKUP(W$37,$E$4:$F$6,2,FALSE)*$C6,0)</f>
        <v>0</v>
      </c>
      <c r="X40" s="155">
        <f t="shared" si="10"/>
        <v>0</v>
      </c>
      <c r="Y40" s="155">
        <f t="shared" si="10"/>
        <v>0</v>
      </c>
      <c r="Z40" s="155">
        <f t="shared" si="10"/>
        <v>0</v>
      </c>
      <c r="AA40" s="155">
        <f t="shared" si="10"/>
        <v>0</v>
      </c>
      <c r="AB40" s="155">
        <f t="shared" si="10"/>
        <v>0</v>
      </c>
      <c r="AC40" s="155">
        <f t="shared" si="10"/>
        <v>0</v>
      </c>
      <c r="AD40" s="155">
        <f t="shared" si="10"/>
        <v>0</v>
      </c>
      <c r="AE40" s="155">
        <f t="shared" si="10"/>
        <v>0</v>
      </c>
      <c r="AF40" s="155">
        <f t="shared" si="10"/>
        <v>0</v>
      </c>
      <c r="AG40" s="155">
        <f t="shared" si="10"/>
        <v>0</v>
      </c>
      <c r="AH40" s="155">
        <f t="shared" si="10"/>
        <v>0</v>
      </c>
      <c r="AI40" s="155">
        <f t="shared" si="10"/>
        <v>0</v>
      </c>
      <c r="AJ40" s="155">
        <f t="shared" si="10"/>
        <v>0</v>
      </c>
      <c r="AK40" s="155">
        <f t="shared" si="10"/>
        <v>0</v>
      </c>
      <c r="AL40" s="155">
        <f t="shared" si="10"/>
        <v>0</v>
      </c>
      <c r="AM40" s="155">
        <f t="shared" si="10"/>
        <v>0</v>
      </c>
      <c r="AN40" s="155">
        <f t="shared" si="10"/>
        <v>0</v>
      </c>
      <c r="AO40" s="155">
        <f t="shared" si="10"/>
        <v>0</v>
      </c>
      <c r="AP40" s="155">
        <f t="shared" si="10"/>
        <v>0</v>
      </c>
      <c r="AQ40" s="155">
        <f t="shared" si="10"/>
        <v>0</v>
      </c>
      <c r="AR40" s="155">
        <f t="shared" si="10"/>
        <v>0</v>
      </c>
      <c r="AS40" s="155">
        <f t="shared" si="10"/>
        <v>0</v>
      </c>
      <c r="AT40" s="155">
        <f t="shared" si="10"/>
        <v>0</v>
      </c>
      <c r="AU40" s="155">
        <f t="shared" si="10"/>
        <v>0</v>
      </c>
      <c r="AV40" s="155">
        <f t="shared" si="10"/>
        <v>0</v>
      </c>
      <c r="AW40" s="155">
        <f t="shared" si="10"/>
        <v>0</v>
      </c>
      <c r="AX40" s="155">
        <f t="shared" si="10"/>
        <v>0</v>
      </c>
      <c r="AY40" s="155">
        <f t="shared" si="10"/>
        <v>0</v>
      </c>
      <c r="AZ40" s="155">
        <f t="shared" si="10"/>
        <v>0</v>
      </c>
      <c r="BA40" s="155">
        <f t="shared" si="10"/>
        <v>0</v>
      </c>
      <c r="BB40" s="155">
        <f t="shared" si="10"/>
        <v>0</v>
      </c>
      <c r="BC40" s="155">
        <f t="shared" si="10"/>
        <v>0</v>
      </c>
      <c r="BD40" s="155">
        <f t="shared" si="10"/>
        <v>0</v>
      </c>
      <c r="BE40" s="155">
        <f t="shared" si="10"/>
        <v>0</v>
      </c>
      <c r="BF40" s="155">
        <f t="shared" si="10"/>
        <v>0</v>
      </c>
      <c r="BG40" s="155">
        <f t="shared" si="10"/>
        <v>0</v>
      </c>
      <c r="BH40" s="155">
        <f t="shared" si="10"/>
        <v>0</v>
      </c>
      <c r="BI40" s="155">
        <f t="shared" si="10"/>
        <v>0</v>
      </c>
      <c r="BJ40" s="155">
        <f t="shared" si="10"/>
        <v>0</v>
      </c>
      <c r="BK40" s="155">
        <f t="shared" si="10"/>
        <v>0</v>
      </c>
      <c r="BL40" s="155">
        <f t="shared" si="10"/>
        <v>0</v>
      </c>
      <c r="BM40" s="155">
        <f t="shared" si="10"/>
        <v>0</v>
      </c>
      <c r="BN40" s="155">
        <f t="shared" si="10"/>
        <v>0</v>
      </c>
      <c r="BO40" s="155">
        <f t="shared" si="10"/>
        <v>0</v>
      </c>
      <c r="BP40" s="155">
        <f t="shared" si="10"/>
        <v>0</v>
      </c>
      <c r="BQ40" s="155">
        <f t="shared" si="10"/>
        <v>0</v>
      </c>
      <c r="BR40" s="155">
        <f t="shared" si="10"/>
        <v>0</v>
      </c>
      <c r="BS40" s="155">
        <f t="shared" si="10"/>
        <v>0</v>
      </c>
      <c r="BT40" s="155">
        <f t="shared" si="10"/>
        <v>0</v>
      </c>
      <c r="BU40" s="155">
        <f t="shared" si="10"/>
        <v>0</v>
      </c>
      <c r="BV40" s="155">
        <f t="shared" si="10"/>
        <v>0</v>
      </c>
      <c r="BW40" s="155">
        <f t="shared" si="10"/>
        <v>0</v>
      </c>
      <c r="BX40" s="155">
        <f t="shared" si="10"/>
        <v>0</v>
      </c>
      <c r="BY40" s="155">
        <f t="shared" si="10"/>
        <v>0</v>
      </c>
      <c r="BZ40" s="155">
        <f t="shared" si="10"/>
        <v>0</v>
      </c>
      <c r="CA40" s="155">
        <f t="shared" si="10"/>
        <v>0</v>
      </c>
      <c r="CB40" s="155">
        <f t="shared" si="10"/>
        <v>0</v>
      </c>
      <c r="CC40" s="155">
        <f t="shared" si="10"/>
        <v>0</v>
      </c>
      <c r="CD40" s="155">
        <f t="shared" si="10"/>
        <v>0</v>
      </c>
      <c r="CE40" s="155">
        <f t="shared" si="10"/>
        <v>0</v>
      </c>
      <c r="CF40" s="155">
        <f t="shared" si="10"/>
        <v>0</v>
      </c>
      <c r="CG40" s="155">
        <f t="shared" si="10"/>
        <v>0</v>
      </c>
      <c r="CH40" s="155">
        <f t="shared" si="10"/>
        <v>0</v>
      </c>
      <c r="CI40" s="155">
        <f t="shared" ref="CI40:EQ40" si="11">IFERROR(VLOOKUP(CI$37,$E$4:$F$6,2,FALSE)*$C6,0)</f>
        <v>0</v>
      </c>
      <c r="CJ40" s="155">
        <f t="shared" si="11"/>
        <v>0</v>
      </c>
      <c r="CK40" s="155">
        <f t="shared" si="11"/>
        <v>0</v>
      </c>
      <c r="CL40" s="155">
        <f t="shared" si="11"/>
        <v>0</v>
      </c>
      <c r="CM40" s="155">
        <f t="shared" si="11"/>
        <v>0</v>
      </c>
      <c r="CN40" s="155">
        <f t="shared" si="11"/>
        <v>0</v>
      </c>
      <c r="CO40" s="155">
        <f t="shared" si="11"/>
        <v>0</v>
      </c>
      <c r="CP40" s="155">
        <f t="shared" si="11"/>
        <v>0</v>
      </c>
      <c r="CQ40" s="155">
        <f t="shared" si="11"/>
        <v>0</v>
      </c>
      <c r="CR40" s="155">
        <f t="shared" si="11"/>
        <v>0</v>
      </c>
      <c r="CS40" s="155">
        <f t="shared" si="11"/>
        <v>0</v>
      </c>
      <c r="CT40" s="155">
        <f t="shared" si="11"/>
        <v>0</v>
      </c>
      <c r="CU40" s="155">
        <f t="shared" si="11"/>
        <v>0</v>
      </c>
      <c r="CV40" s="155">
        <f t="shared" si="11"/>
        <v>0</v>
      </c>
      <c r="CW40" s="155">
        <f t="shared" si="11"/>
        <v>0</v>
      </c>
      <c r="CX40" s="155">
        <f t="shared" si="11"/>
        <v>0</v>
      </c>
      <c r="CY40" s="155">
        <f t="shared" si="11"/>
        <v>0</v>
      </c>
      <c r="CZ40" s="155">
        <f t="shared" si="11"/>
        <v>0</v>
      </c>
      <c r="DA40" s="155">
        <f t="shared" si="11"/>
        <v>0</v>
      </c>
      <c r="DB40" s="155">
        <f t="shared" si="11"/>
        <v>0</v>
      </c>
      <c r="DC40" s="155">
        <f t="shared" si="11"/>
        <v>0</v>
      </c>
      <c r="DD40" s="155">
        <f t="shared" si="11"/>
        <v>0</v>
      </c>
      <c r="DE40" s="155">
        <f t="shared" si="11"/>
        <v>0</v>
      </c>
      <c r="DF40" s="155">
        <f t="shared" si="11"/>
        <v>0</v>
      </c>
      <c r="DG40" s="155">
        <f t="shared" si="11"/>
        <v>0</v>
      </c>
      <c r="DH40" s="155">
        <f t="shared" si="11"/>
        <v>0</v>
      </c>
      <c r="DI40" s="155">
        <f t="shared" si="11"/>
        <v>0</v>
      </c>
      <c r="DJ40" s="155">
        <f t="shared" si="11"/>
        <v>0</v>
      </c>
      <c r="DK40" s="155">
        <f t="shared" si="11"/>
        <v>0</v>
      </c>
      <c r="DL40" s="155">
        <f t="shared" si="11"/>
        <v>0</v>
      </c>
      <c r="DM40" s="155">
        <f t="shared" si="11"/>
        <v>0</v>
      </c>
      <c r="DN40" s="155">
        <f t="shared" si="11"/>
        <v>0</v>
      </c>
      <c r="DO40" s="155">
        <f t="shared" si="11"/>
        <v>0</v>
      </c>
      <c r="DP40" s="155">
        <f t="shared" si="11"/>
        <v>0</v>
      </c>
      <c r="DQ40" s="155">
        <f t="shared" si="11"/>
        <v>0</v>
      </c>
      <c r="DR40" s="155">
        <f t="shared" si="11"/>
        <v>0</v>
      </c>
      <c r="DS40" s="155">
        <f t="shared" si="11"/>
        <v>0</v>
      </c>
      <c r="DT40" s="155">
        <f t="shared" si="11"/>
        <v>0</v>
      </c>
      <c r="DU40" s="155">
        <f t="shared" si="11"/>
        <v>0</v>
      </c>
      <c r="DV40" s="155">
        <f t="shared" si="11"/>
        <v>0</v>
      </c>
      <c r="DW40" s="155">
        <f t="shared" si="11"/>
        <v>0</v>
      </c>
      <c r="DX40" s="155">
        <f t="shared" si="11"/>
        <v>0</v>
      </c>
      <c r="DY40" s="155">
        <f t="shared" si="11"/>
        <v>0</v>
      </c>
      <c r="DZ40" s="155">
        <f t="shared" si="11"/>
        <v>0</v>
      </c>
      <c r="EA40" s="155">
        <f t="shared" si="11"/>
        <v>0</v>
      </c>
      <c r="EB40" s="155">
        <f t="shared" si="11"/>
        <v>0</v>
      </c>
      <c r="EC40" s="155">
        <f t="shared" si="11"/>
        <v>0</v>
      </c>
      <c r="ED40" s="155">
        <f t="shared" si="11"/>
        <v>0</v>
      </c>
      <c r="EE40" s="155">
        <f t="shared" si="11"/>
        <v>0</v>
      </c>
      <c r="EF40" s="155">
        <f t="shared" si="11"/>
        <v>0</v>
      </c>
      <c r="EG40" s="155">
        <f t="shared" si="11"/>
        <v>0</v>
      </c>
      <c r="EH40" s="155">
        <f t="shared" si="11"/>
        <v>0</v>
      </c>
      <c r="EI40" s="155">
        <f t="shared" si="11"/>
        <v>0</v>
      </c>
      <c r="EJ40" s="155">
        <f t="shared" si="11"/>
        <v>0</v>
      </c>
      <c r="EK40" s="155">
        <f t="shared" si="11"/>
        <v>0</v>
      </c>
      <c r="EL40" s="155">
        <f t="shared" si="11"/>
        <v>0</v>
      </c>
      <c r="EM40" s="155">
        <f t="shared" si="11"/>
        <v>0</v>
      </c>
      <c r="EN40" s="155">
        <f t="shared" si="11"/>
        <v>0</v>
      </c>
      <c r="EO40" s="155">
        <f t="shared" si="11"/>
        <v>0</v>
      </c>
      <c r="EP40" s="155">
        <f t="shared" si="11"/>
        <v>0</v>
      </c>
      <c r="EQ40" s="155">
        <f t="shared" si="11"/>
        <v>0</v>
      </c>
    </row>
    <row r="42" spans="2:147">
      <c r="B42" s="155" t="s">
        <v>531</v>
      </c>
      <c r="D42" s="189">
        <f t="shared" ref="D42:AI42" si="12">IFERROR(VLOOKUP(D$37,Payment_Schedule,4,FALSE),IF(D$37&gt;Final_Settlement,0,C42))</f>
        <v>6.0000000000000001E-3</v>
      </c>
      <c r="E42" s="189">
        <f t="shared" si="12"/>
        <v>6.0000000000000001E-3</v>
      </c>
      <c r="F42" s="189">
        <f t="shared" si="12"/>
        <v>6.0000000000000001E-3</v>
      </c>
      <c r="G42" s="189">
        <f t="shared" si="12"/>
        <v>6.0000000000000001E-3</v>
      </c>
      <c r="H42" s="189">
        <f t="shared" si="12"/>
        <v>6.0000000000000001E-3</v>
      </c>
      <c r="I42" s="189">
        <f t="shared" si="12"/>
        <v>6.0000000000000001E-3</v>
      </c>
      <c r="J42" s="189">
        <f t="shared" si="12"/>
        <v>6.0000000000000001E-3</v>
      </c>
      <c r="K42" s="189">
        <f t="shared" si="12"/>
        <v>6.0000000000000001E-3</v>
      </c>
      <c r="L42" s="189">
        <f t="shared" si="12"/>
        <v>6.0000000000000001E-3</v>
      </c>
      <c r="M42" s="189">
        <f t="shared" si="12"/>
        <v>6.0000000000000001E-3</v>
      </c>
      <c r="N42" s="189">
        <f t="shared" si="12"/>
        <v>6.0000000000000001E-3</v>
      </c>
      <c r="O42" s="189">
        <f t="shared" si="12"/>
        <v>6.0000000000000001E-3</v>
      </c>
      <c r="P42" s="189">
        <f t="shared" si="12"/>
        <v>6.0000000000000001E-3</v>
      </c>
      <c r="Q42" s="189">
        <f t="shared" si="12"/>
        <v>6.0000000000000001E-3</v>
      </c>
      <c r="R42" s="189">
        <f t="shared" si="12"/>
        <v>6.0000000000000001E-3</v>
      </c>
      <c r="S42" s="189">
        <f t="shared" si="12"/>
        <v>6.0000000000000001E-3</v>
      </c>
      <c r="T42" s="189">
        <f t="shared" si="12"/>
        <v>6.0000000000000001E-3</v>
      </c>
      <c r="U42" s="189">
        <f t="shared" si="12"/>
        <v>6.0000000000000001E-3</v>
      </c>
      <c r="V42" s="189">
        <f t="shared" si="12"/>
        <v>6.0000000000000001E-3</v>
      </c>
      <c r="W42" s="189">
        <f t="shared" si="12"/>
        <v>6.0000000000000001E-3</v>
      </c>
      <c r="X42" s="189">
        <f t="shared" si="12"/>
        <v>6.0000000000000001E-3</v>
      </c>
      <c r="Y42" s="189">
        <f t="shared" si="12"/>
        <v>6.0000000000000001E-3</v>
      </c>
      <c r="Z42" s="189">
        <f t="shared" si="12"/>
        <v>6.0000000000000001E-3</v>
      </c>
      <c r="AA42" s="189">
        <f t="shared" si="12"/>
        <v>6.0000000000000001E-3</v>
      </c>
      <c r="AB42" s="189">
        <f t="shared" si="12"/>
        <v>6.0000000000000001E-3</v>
      </c>
      <c r="AC42" s="189">
        <f t="shared" si="12"/>
        <v>6.0000000000000001E-3</v>
      </c>
      <c r="AD42" s="189">
        <f t="shared" si="12"/>
        <v>6.0000000000000001E-3</v>
      </c>
      <c r="AE42" s="189">
        <f t="shared" si="12"/>
        <v>6.0000000000000001E-3</v>
      </c>
      <c r="AF42" s="189">
        <f t="shared" si="12"/>
        <v>6.0000000000000001E-3</v>
      </c>
      <c r="AG42" s="189">
        <f t="shared" si="12"/>
        <v>2.5999999999999995E-2</v>
      </c>
      <c r="AH42" s="189">
        <f t="shared" si="12"/>
        <v>1.6E-2</v>
      </c>
      <c r="AI42" s="189">
        <f t="shared" si="12"/>
        <v>1.6E-2</v>
      </c>
      <c r="AJ42" s="189">
        <f t="shared" ref="AJ42:BO42" si="13">IFERROR(VLOOKUP(AJ$37,Payment_Schedule,4,FALSE),IF(AJ$37&gt;Final_Settlement,0,AI42))</f>
        <v>1.6E-2</v>
      </c>
      <c r="AK42" s="189">
        <f t="shared" si="13"/>
        <v>1.6E-2</v>
      </c>
      <c r="AL42" s="189">
        <f t="shared" si="13"/>
        <v>1.6E-2</v>
      </c>
      <c r="AM42" s="189">
        <f t="shared" si="13"/>
        <v>1.6E-2</v>
      </c>
      <c r="AN42" s="189">
        <f t="shared" si="13"/>
        <v>1.6E-2</v>
      </c>
      <c r="AO42" s="189">
        <f t="shared" si="13"/>
        <v>1.6E-2</v>
      </c>
      <c r="AP42" s="189">
        <f t="shared" si="13"/>
        <v>1.6E-2</v>
      </c>
      <c r="AQ42" s="189">
        <f t="shared" si="13"/>
        <v>1.6E-2</v>
      </c>
      <c r="AR42" s="189">
        <f t="shared" si="13"/>
        <v>1.6E-2</v>
      </c>
      <c r="AS42" s="189">
        <f t="shared" si="13"/>
        <v>1.6E-2</v>
      </c>
      <c r="AT42" s="189">
        <f t="shared" si="13"/>
        <v>1.6E-2</v>
      </c>
      <c r="AU42" s="189">
        <f t="shared" si="13"/>
        <v>1.6E-2</v>
      </c>
      <c r="AV42" s="189">
        <f t="shared" si="13"/>
        <v>1.6E-2</v>
      </c>
      <c r="AW42" s="189">
        <f t="shared" si="13"/>
        <v>1.6E-2</v>
      </c>
      <c r="AX42" s="189">
        <f t="shared" si="13"/>
        <v>1.6E-2</v>
      </c>
      <c r="AY42" s="189">
        <f t="shared" si="13"/>
        <v>1.6E-2</v>
      </c>
      <c r="AZ42" s="189">
        <f t="shared" si="13"/>
        <v>1.6E-2</v>
      </c>
      <c r="BA42" s="189">
        <f t="shared" si="13"/>
        <v>1.6E-2</v>
      </c>
      <c r="BB42" s="189">
        <f t="shared" si="13"/>
        <v>1.6E-2</v>
      </c>
      <c r="BC42" s="189">
        <f t="shared" si="13"/>
        <v>1.6E-2</v>
      </c>
      <c r="BD42" s="189">
        <f t="shared" si="13"/>
        <v>1.6E-2</v>
      </c>
      <c r="BE42" s="189">
        <f t="shared" si="13"/>
        <v>1.6E-2</v>
      </c>
      <c r="BF42" s="189">
        <f t="shared" si="13"/>
        <v>1.6E-2</v>
      </c>
      <c r="BG42" s="189">
        <f t="shared" si="13"/>
        <v>1.6E-2</v>
      </c>
      <c r="BH42" s="189">
        <f t="shared" si="13"/>
        <v>1.6E-2</v>
      </c>
      <c r="BI42" s="189">
        <f t="shared" si="13"/>
        <v>1.6E-2</v>
      </c>
      <c r="BJ42" s="189">
        <f t="shared" si="13"/>
        <v>1.6E-2</v>
      </c>
      <c r="BK42" s="189">
        <f t="shared" si="13"/>
        <v>1.6E-2</v>
      </c>
      <c r="BL42" s="189">
        <f t="shared" si="13"/>
        <v>1.6E-2</v>
      </c>
      <c r="BM42" s="189">
        <f t="shared" si="13"/>
        <v>1.6E-2</v>
      </c>
      <c r="BN42" s="189">
        <f t="shared" si="13"/>
        <v>1.6E-2</v>
      </c>
      <c r="BO42" s="189">
        <f t="shared" si="13"/>
        <v>1.6E-2</v>
      </c>
      <c r="BP42" s="189">
        <f t="shared" ref="BP42:CU42" si="14">IFERROR(VLOOKUP(BP$37,Payment_Schedule,4,FALSE),IF(BP$37&gt;Final_Settlement,0,BO42))</f>
        <v>1.6E-2</v>
      </c>
      <c r="BQ42" s="189">
        <f t="shared" si="14"/>
        <v>1.6E-2</v>
      </c>
      <c r="BR42" s="189">
        <f t="shared" si="14"/>
        <v>1.6E-2</v>
      </c>
      <c r="BS42" s="189">
        <f t="shared" si="14"/>
        <v>1.6E-2</v>
      </c>
      <c r="BT42" s="189">
        <f t="shared" si="14"/>
        <v>1.6E-2</v>
      </c>
      <c r="BU42" s="189">
        <f t="shared" si="14"/>
        <v>1.6E-2</v>
      </c>
      <c r="BV42" s="189">
        <f t="shared" si="14"/>
        <v>1.6E-2</v>
      </c>
      <c r="BW42" s="189">
        <f t="shared" si="14"/>
        <v>4.3999999999999928E-2</v>
      </c>
      <c r="BX42" s="189">
        <f t="shared" si="14"/>
        <v>8.0000000000000002E-3</v>
      </c>
      <c r="BY42" s="189">
        <f t="shared" si="14"/>
        <v>8.0000000000000002E-3</v>
      </c>
      <c r="BZ42" s="189">
        <f t="shared" si="14"/>
        <v>8.0000000000000002E-3</v>
      </c>
      <c r="CA42" s="189">
        <f t="shared" si="14"/>
        <v>8.0000000000000002E-3</v>
      </c>
      <c r="CB42" s="189">
        <f t="shared" si="14"/>
        <v>8.0000000000000002E-3</v>
      </c>
      <c r="CC42" s="189">
        <f t="shared" si="14"/>
        <v>8.0000000000000002E-3</v>
      </c>
      <c r="CD42" s="189">
        <f t="shared" si="14"/>
        <v>8.0000000000000002E-3</v>
      </c>
      <c r="CE42" s="189">
        <f t="shared" si="14"/>
        <v>8.0000000000000002E-3</v>
      </c>
      <c r="CF42" s="189">
        <f t="shared" si="14"/>
        <v>8.0000000000000002E-3</v>
      </c>
      <c r="CG42" s="189">
        <f t="shared" si="14"/>
        <v>8.0000000000000002E-3</v>
      </c>
      <c r="CH42" s="189">
        <f t="shared" si="14"/>
        <v>8.0000000000000002E-3</v>
      </c>
      <c r="CI42" s="189">
        <f t="shared" si="14"/>
        <v>1.2000000000000011E-2</v>
      </c>
      <c r="CJ42" s="189">
        <f t="shared" si="14"/>
        <v>0</v>
      </c>
      <c r="CK42" s="189">
        <f t="shared" si="14"/>
        <v>0</v>
      </c>
      <c r="CL42" s="189">
        <f t="shared" si="14"/>
        <v>0</v>
      </c>
      <c r="CM42" s="189">
        <f t="shared" si="14"/>
        <v>0</v>
      </c>
      <c r="CN42" s="189">
        <f t="shared" si="14"/>
        <v>0</v>
      </c>
      <c r="CO42" s="189">
        <f t="shared" si="14"/>
        <v>0</v>
      </c>
      <c r="CP42" s="189">
        <f t="shared" si="14"/>
        <v>0</v>
      </c>
      <c r="CQ42" s="189">
        <f t="shared" si="14"/>
        <v>0</v>
      </c>
      <c r="CR42" s="189">
        <f t="shared" si="14"/>
        <v>0</v>
      </c>
      <c r="CS42" s="189">
        <f t="shared" si="14"/>
        <v>0</v>
      </c>
      <c r="CT42" s="189">
        <f t="shared" si="14"/>
        <v>0</v>
      </c>
      <c r="CU42" s="189">
        <f t="shared" si="14"/>
        <v>0</v>
      </c>
      <c r="CV42" s="189">
        <f t="shared" ref="CV42:EA42" si="15">IFERROR(VLOOKUP(CV$37,Payment_Schedule,4,FALSE),IF(CV$37&gt;Final_Settlement,0,CU42))</f>
        <v>0</v>
      </c>
      <c r="CW42" s="189">
        <f t="shared" si="15"/>
        <v>0</v>
      </c>
      <c r="CX42" s="189">
        <f t="shared" si="15"/>
        <v>0</v>
      </c>
      <c r="CY42" s="189">
        <f t="shared" si="15"/>
        <v>0</v>
      </c>
      <c r="CZ42" s="189">
        <f t="shared" si="15"/>
        <v>0</v>
      </c>
      <c r="DA42" s="189">
        <f t="shared" si="15"/>
        <v>0</v>
      </c>
      <c r="DB42" s="189">
        <f t="shared" si="15"/>
        <v>0</v>
      </c>
      <c r="DC42" s="189">
        <f t="shared" si="15"/>
        <v>0</v>
      </c>
      <c r="DD42" s="189">
        <f t="shared" si="15"/>
        <v>0</v>
      </c>
      <c r="DE42" s="189">
        <f t="shared" si="15"/>
        <v>0</v>
      </c>
      <c r="DF42" s="189">
        <f t="shared" si="15"/>
        <v>0</v>
      </c>
      <c r="DG42" s="189">
        <f t="shared" si="15"/>
        <v>0</v>
      </c>
      <c r="DH42" s="189">
        <f t="shared" si="15"/>
        <v>0</v>
      </c>
      <c r="DI42" s="189">
        <f t="shared" si="15"/>
        <v>0</v>
      </c>
      <c r="DJ42" s="189">
        <f t="shared" si="15"/>
        <v>0</v>
      </c>
      <c r="DK42" s="189">
        <f t="shared" si="15"/>
        <v>0</v>
      </c>
      <c r="DL42" s="189">
        <f t="shared" si="15"/>
        <v>0</v>
      </c>
      <c r="DM42" s="189">
        <f t="shared" si="15"/>
        <v>0</v>
      </c>
      <c r="DN42" s="189">
        <f t="shared" si="15"/>
        <v>0</v>
      </c>
      <c r="DO42" s="189">
        <f t="shared" si="15"/>
        <v>0</v>
      </c>
      <c r="DP42" s="189">
        <f t="shared" si="15"/>
        <v>0</v>
      </c>
      <c r="DQ42" s="189">
        <f t="shared" si="15"/>
        <v>0</v>
      </c>
      <c r="DR42" s="189">
        <f t="shared" si="15"/>
        <v>0</v>
      </c>
      <c r="DS42" s="189">
        <f t="shared" si="15"/>
        <v>0</v>
      </c>
      <c r="DT42" s="189">
        <f t="shared" si="15"/>
        <v>0</v>
      </c>
      <c r="DU42" s="189">
        <f t="shared" si="15"/>
        <v>0</v>
      </c>
      <c r="DV42" s="189">
        <f t="shared" si="15"/>
        <v>0</v>
      </c>
      <c r="DW42" s="189">
        <f t="shared" si="15"/>
        <v>0</v>
      </c>
      <c r="DX42" s="189">
        <f t="shared" si="15"/>
        <v>0</v>
      </c>
      <c r="DY42" s="189">
        <f t="shared" si="15"/>
        <v>0</v>
      </c>
      <c r="DZ42" s="189">
        <f t="shared" si="15"/>
        <v>0</v>
      </c>
      <c r="EA42" s="189">
        <f t="shared" si="15"/>
        <v>0</v>
      </c>
      <c r="EB42" s="189">
        <f t="shared" ref="EB42:EQ42" si="16">IFERROR(VLOOKUP(EB$37,Payment_Schedule,4,FALSE),IF(EB$37&gt;Final_Settlement,0,EA42))</f>
        <v>0</v>
      </c>
      <c r="EC42" s="189">
        <f t="shared" si="16"/>
        <v>0</v>
      </c>
      <c r="ED42" s="189">
        <f t="shared" si="16"/>
        <v>0</v>
      </c>
      <c r="EE42" s="189">
        <f t="shared" si="16"/>
        <v>0</v>
      </c>
      <c r="EF42" s="189">
        <f t="shared" si="16"/>
        <v>0</v>
      </c>
      <c r="EG42" s="189">
        <f t="shared" si="16"/>
        <v>0</v>
      </c>
      <c r="EH42" s="189">
        <f t="shared" si="16"/>
        <v>0</v>
      </c>
      <c r="EI42" s="189">
        <f t="shared" si="16"/>
        <v>0</v>
      </c>
      <c r="EJ42" s="189">
        <f t="shared" si="16"/>
        <v>0</v>
      </c>
      <c r="EK42" s="189">
        <f t="shared" si="16"/>
        <v>0</v>
      </c>
      <c r="EL42" s="189">
        <f t="shared" si="16"/>
        <v>0</v>
      </c>
      <c r="EM42" s="189">
        <f t="shared" si="16"/>
        <v>0</v>
      </c>
      <c r="EN42" s="189">
        <f t="shared" si="16"/>
        <v>0</v>
      </c>
      <c r="EO42" s="189">
        <f t="shared" si="16"/>
        <v>0</v>
      </c>
      <c r="EP42" s="189">
        <f t="shared" si="16"/>
        <v>0</v>
      </c>
      <c r="EQ42" s="189">
        <f t="shared" si="16"/>
        <v>0</v>
      </c>
    </row>
    <row r="43" spans="2:147">
      <c r="B43" s="403" t="s">
        <v>521</v>
      </c>
      <c r="D43" s="190">
        <f>$F12*D$42</f>
        <v>198000</v>
      </c>
      <c r="E43" s="190">
        <f t="shared" ref="E43:BP44" si="17">$F12*E$42</f>
        <v>198000</v>
      </c>
      <c r="F43" s="190">
        <f t="shared" si="17"/>
        <v>198000</v>
      </c>
      <c r="G43" s="190">
        <f t="shared" si="17"/>
        <v>198000</v>
      </c>
      <c r="H43" s="190">
        <f t="shared" si="17"/>
        <v>198000</v>
      </c>
      <c r="I43" s="190">
        <f t="shared" si="17"/>
        <v>198000</v>
      </c>
      <c r="J43" s="190">
        <f t="shared" si="17"/>
        <v>198000</v>
      </c>
      <c r="K43" s="190">
        <f t="shared" si="17"/>
        <v>198000</v>
      </c>
      <c r="L43" s="190">
        <f t="shared" si="17"/>
        <v>198000</v>
      </c>
      <c r="M43" s="190">
        <f t="shared" si="17"/>
        <v>198000</v>
      </c>
      <c r="N43" s="190">
        <f t="shared" si="17"/>
        <v>198000</v>
      </c>
      <c r="O43" s="190">
        <f t="shared" si="17"/>
        <v>198000</v>
      </c>
      <c r="P43" s="190">
        <f t="shared" si="17"/>
        <v>198000</v>
      </c>
      <c r="Q43" s="190">
        <f t="shared" si="17"/>
        <v>198000</v>
      </c>
      <c r="R43" s="190">
        <f t="shared" si="17"/>
        <v>198000</v>
      </c>
      <c r="S43" s="190">
        <f t="shared" si="17"/>
        <v>198000</v>
      </c>
      <c r="T43" s="190">
        <f t="shared" si="17"/>
        <v>198000</v>
      </c>
      <c r="U43" s="190">
        <f t="shared" si="17"/>
        <v>198000</v>
      </c>
      <c r="V43" s="190">
        <f t="shared" si="17"/>
        <v>198000</v>
      </c>
      <c r="W43" s="190">
        <f t="shared" si="17"/>
        <v>198000</v>
      </c>
      <c r="X43" s="190">
        <f t="shared" si="17"/>
        <v>198000</v>
      </c>
      <c r="Y43" s="190">
        <f t="shared" si="17"/>
        <v>198000</v>
      </c>
      <c r="Z43" s="190">
        <f t="shared" si="17"/>
        <v>198000</v>
      </c>
      <c r="AA43" s="190">
        <f t="shared" si="17"/>
        <v>198000</v>
      </c>
      <c r="AB43" s="190">
        <f t="shared" si="17"/>
        <v>198000</v>
      </c>
      <c r="AC43" s="190">
        <f t="shared" si="17"/>
        <v>198000</v>
      </c>
      <c r="AD43" s="190">
        <f t="shared" si="17"/>
        <v>198000</v>
      </c>
      <c r="AE43" s="190">
        <f t="shared" si="17"/>
        <v>198000</v>
      </c>
      <c r="AF43" s="190">
        <f t="shared" si="17"/>
        <v>198000</v>
      </c>
      <c r="AG43" s="190">
        <f t="shared" si="17"/>
        <v>857999.99999999988</v>
      </c>
      <c r="AH43" s="190">
        <f t="shared" si="17"/>
        <v>528000</v>
      </c>
      <c r="AI43" s="190">
        <f t="shared" si="17"/>
        <v>528000</v>
      </c>
      <c r="AJ43" s="190">
        <f t="shared" si="17"/>
        <v>528000</v>
      </c>
      <c r="AK43" s="190">
        <f t="shared" si="17"/>
        <v>528000</v>
      </c>
      <c r="AL43" s="190">
        <f t="shared" si="17"/>
        <v>528000</v>
      </c>
      <c r="AM43" s="190">
        <f t="shared" si="17"/>
        <v>528000</v>
      </c>
      <c r="AN43" s="190">
        <f t="shared" si="17"/>
        <v>528000</v>
      </c>
      <c r="AO43" s="190">
        <f t="shared" si="17"/>
        <v>528000</v>
      </c>
      <c r="AP43" s="190">
        <f t="shared" si="17"/>
        <v>528000</v>
      </c>
      <c r="AQ43" s="190">
        <f t="shared" si="17"/>
        <v>528000</v>
      </c>
      <c r="AR43" s="190">
        <f t="shared" si="17"/>
        <v>528000</v>
      </c>
      <c r="AS43" s="190">
        <f t="shared" si="17"/>
        <v>528000</v>
      </c>
      <c r="AT43" s="190">
        <f t="shared" si="17"/>
        <v>528000</v>
      </c>
      <c r="AU43" s="190">
        <f t="shared" si="17"/>
        <v>528000</v>
      </c>
      <c r="AV43" s="190">
        <f t="shared" si="17"/>
        <v>528000</v>
      </c>
      <c r="AW43" s="190">
        <f t="shared" si="17"/>
        <v>528000</v>
      </c>
      <c r="AX43" s="190">
        <f t="shared" si="17"/>
        <v>528000</v>
      </c>
      <c r="AY43" s="190">
        <f t="shared" si="17"/>
        <v>528000</v>
      </c>
      <c r="AZ43" s="190">
        <f t="shared" si="17"/>
        <v>528000</v>
      </c>
      <c r="BA43" s="190">
        <f t="shared" si="17"/>
        <v>528000</v>
      </c>
      <c r="BB43" s="190">
        <f t="shared" si="17"/>
        <v>528000</v>
      </c>
      <c r="BC43" s="190">
        <f t="shared" si="17"/>
        <v>528000</v>
      </c>
      <c r="BD43" s="190">
        <f t="shared" si="17"/>
        <v>528000</v>
      </c>
      <c r="BE43" s="190">
        <f t="shared" si="17"/>
        <v>528000</v>
      </c>
      <c r="BF43" s="190">
        <f t="shared" si="17"/>
        <v>528000</v>
      </c>
      <c r="BG43" s="190">
        <f t="shared" si="17"/>
        <v>528000</v>
      </c>
      <c r="BH43" s="190">
        <f t="shared" si="17"/>
        <v>528000</v>
      </c>
      <c r="BI43" s="190">
        <f t="shared" si="17"/>
        <v>528000</v>
      </c>
      <c r="BJ43" s="190">
        <f t="shared" si="17"/>
        <v>528000</v>
      </c>
      <c r="BK43" s="190">
        <f t="shared" si="17"/>
        <v>528000</v>
      </c>
      <c r="BL43" s="190">
        <f t="shared" si="17"/>
        <v>528000</v>
      </c>
      <c r="BM43" s="190">
        <f t="shared" si="17"/>
        <v>528000</v>
      </c>
      <c r="BN43" s="190">
        <f t="shared" si="17"/>
        <v>528000</v>
      </c>
      <c r="BO43" s="190">
        <f t="shared" si="17"/>
        <v>528000</v>
      </c>
      <c r="BP43" s="190">
        <f t="shared" si="17"/>
        <v>528000</v>
      </c>
      <c r="BQ43" s="190">
        <f t="shared" ref="BQ43:EB46" si="18">$F12*BQ$42</f>
        <v>528000</v>
      </c>
      <c r="BR43" s="190">
        <f t="shared" si="18"/>
        <v>528000</v>
      </c>
      <c r="BS43" s="190">
        <f t="shared" si="18"/>
        <v>528000</v>
      </c>
      <c r="BT43" s="190">
        <f t="shared" si="18"/>
        <v>528000</v>
      </c>
      <c r="BU43" s="190">
        <f t="shared" si="18"/>
        <v>528000</v>
      </c>
      <c r="BV43" s="190">
        <f t="shared" si="18"/>
        <v>528000</v>
      </c>
      <c r="BW43" s="190">
        <f t="shared" si="18"/>
        <v>1451999.9999999977</v>
      </c>
      <c r="BX43" s="190">
        <f t="shared" si="18"/>
        <v>264000</v>
      </c>
      <c r="BY43" s="190">
        <f t="shared" si="18"/>
        <v>264000</v>
      </c>
      <c r="BZ43" s="190">
        <f t="shared" si="18"/>
        <v>264000</v>
      </c>
      <c r="CA43" s="190">
        <f t="shared" si="18"/>
        <v>264000</v>
      </c>
      <c r="CB43" s="190">
        <f t="shared" si="18"/>
        <v>264000</v>
      </c>
      <c r="CC43" s="190">
        <f t="shared" si="18"/>
        <v>264000</v>
      </c>
      <c r="CD43" s="190">
        <f t="shared" si="18"/>
        <v>264000</v>
      </c>
      <c r="CE43" s="190">
        <f t="shared" si="18"/>
        <v>264000</v>
      </c>
      <c r="CF43" s="190">
        <f t="shared" si="18"/>
        <v>264000</v>
      </c>
      <c r="CG43" s="190">
        <f t="shared" si="18"/>
        <v>264000</v>
      </c>
      <c r="CH43" s="190">
        <f t="shared" si="18"/>
        <v>264000</v>
      </c>
      <c r="CI43" s="190">
        <f t="shared" si="18"/>
        <v>396000.00000000035</v>
      </c>
      <c r="CJ43" s="190">
        <f t="shared" si="18"/>
        <v>0</v>
      </c>
      <c r="CK43" s="190">
        <f t="shared" si="18"/>
        <v>0</v>
      </c>
      <c r="CL43" s="190">
        <f t="shared" si="18"/>
        <v>0</v>
      </c>
      <c r="CM43" s="190">
        <f t="shared" si="18"/>
        <v>0</v>
      </c>
      <c r="CN43" s="190">
        <f t="shared" si="18"/>
        <v>0</v>
      </c>
      <c r="CO43" s="190">
        <f t="shared" si="18"/>
        <v>0</v>
      </c>
      <c r="CP43" s="190">
        <f t="shared" si="18"/>
        <v>0</v>
      </c>
      <c r="CQ43" s="190">
        <f t="shared" si="18"/>
        <v>0</v>
      </c>
      <c r="CR43" s="190">
        <f t="shared" si="18"/>
        <v>0</v>
      </c>
      <c r="CS43" s="190">
        <f t="shared" si="18"/>
        <v>0</v>
      </c>
      <c r="CT43" s="190">
        <f t="shared" si="18"/>
        <v>0</v>
      </c>
      <c r="CU43" s="190">
        <f t="shared" si="18"/>
        <v>0</v>
      </c>
      <c r="CV43" s="190">
        <f t="shared" si="18"/>
        <v>0</v>
      </c>
      <c r="CW43" s="190">
        <f t="shared" si="18"/>
        <v>0</v>
      </c>
      <c r="CX43" s="190">
        <f t="shared" si="18"/>
        <v>0</v>
      </c>
      <c r="CY43" s="190">
        <f t="shared" si="18"/>
        <v>0</v>
      </c>
      <c r="CZ43" s="190">
        <f t="shared" si="18"/>
        <v>0</v>
      </c>
      <c r="DA43" s="190">
        <f t="shared" si="18"/>
        <v>0</v>
      </c>
      <c r="DB43" s="190">
        <f t="shared" si="18"/>
        <v>0</v>
      </c>
      <c r="DC43" s="190">
        <f t="shared" si="18"/>
        <v>0</v>
      </c>
      <c r="DD43" s="190">
        <f t="shared" si="18"/>
        <v>0</v>
      </c>
      <c r="DE43" s="190">
        <f t="shared" si="18"/>
        <v>0</v>
      </c>
      <c r="DF43" s="190">
        <f t="shared" si="18"/>
        <v>0</v>
      </c>
      <c r="DG43" s="190">
        <f t="shared" si="18"/>
        <v>0</v>
      </c>
      <c r="DH43" s="190">
        <f t="shared" si="18"/>
        <v>0</v>
      </c>
      <c r="DI43" s="190">
        <f t="shared" si="18"/>
        <v>0</v>
      </c>
      <c r="DJ43" s="190">
        <f t="shared" si="18"/>
        <v>0</v>
      </c>
      <c r="DK43" s="190">
        <f t="shared" si="18"/>
        <v>0</v>
      </c>
      <c r="DL43" s="190">
        <f t="shared" si="18"/>
        <v>0</v>
      </c>
      <c r="DM43" s="190">
        <f t="shared" si="18"/>
        <v>0</v>
      </c>
      <c r="DN43" s="190">
        <f t="shared" si="18"/>
        <v>0</v>
      </c>
      <c r="DO43" s="190">
        <f t="shared" si="18"/>
        <v>0</v>
      </c>
      <c r="DP43" s="190">
        <f t="shared" si="18"/>
        <v>0</v>
      </c>
      <c r="DQ43" s="190">
        <f t="shared" si="18"/>
        <v>0</v>
      </c>
      <c r="DR43" s="190">
        <f t="shared" si="18"/>
        <v>0</v>
      </c>
      <c r="DS43" s="190">
        <f t="shared" si="18"/>
        <v>0</v>
      </c>
      <c r="DT43" s="190">
        <f t="shared" si="18"/>
        <v>0</v>
      </c>
      <c r="DU43" s="190">
        <f t="shared" si="18"/>
        <v>0</v>
      </c>
      <c r="DV43" s="190">
        <f t="shared" si="18"/>
        <v>0</v>
      </c>
      <c r="DW43" s="190">
        <f t="shared" si="18"/>
        <v>0</v>
      </c>
      <c r="DX43" s="190">
        <f t="shared" si="18"/>
        <v>0</v>
      </c>
      <c r="DY43" s="190">
        <f t="shared" si="18"/>
        <v>0</v>
      </c>
      <c r="DZ43" s="190">
        <f t="shared" si="18"/>
        <v>0</v>
      </c>
      <c r="EA43" s="190">
        <f t="shared" si="18"/>
        <v>0</v>
      </c>
      <c r="EB43" s="190">
        <f t="shared" si="18"/>
        <v>0</v>
      </c>
      <c r="EC43" s="190">
        <f t="shared" ref="EC43:EQ45" si="19">$F12*EC$42</f>
        <v>0</v>
      </c>
      <c r="ED43" s="190">
        <f t="shared" si="19"/>
        <v>0</v>
      </c>
      <c r="EE43" s="190">
        <f t="shared" si="19"/>
        <v>0</v>
      </c>
      <c r="EF43" s="190">
        <f t="shared" si="19"/>
        <v>0</v>
      </c>
      <c r="EG43" s="190">
        <f t="shared" si="19"/>
        <v>0</v>
      </c>
      <c r="EH43" s="190">
        <f t="shared" si="19"/>
        <v>0</v>
      </c>
      <c r="EI43" s="190">
        <f t="shared" si="19"/>
        <v>0</v>
      </c>
      <c r="EJ43" s="190">
        <f t="shared" si="19"/>
        <v>0</v>
      </c>
      <c r="EK43" s="190">
        <f t="shared" si="19"/>
        <v>0</v>
      </c>
      <c r="EL43" s="190">
        <f t="shared" si="19"/>
        <v>0</v>
      </c>
      <c r="EM43" s="190">
        <f t="shared" si="19"/>
        <v>0</v>
      </c>
      <c r="EN43" s="190">
        <f t="shared" si="19"/>
        <v>0</v>
      </c>
      <c r="EO43" s="190">
        <f t="shared" si="19"/>
        <v>0</v>
      </c>
      <c r="EP43" s="190">
        <f t="shared" si="19"/>
        <v>0</v>
      </c>
      <c r="EQ43" s="190">
        <f t="shared" si="19"/>
        <v>0</v>
      </c>
    </row>
    <row r="44" spans="2:147">
      <c r="B44" s="403" t="s">
        <v>522</v>
      </c>
      <c r="D44" s="190">
        <f t="shared" ref="D44:S54" si="20">$F13*D$42</f>
        <v>198000</v>
      </c>
      <c r="E44" s="190">
        <f t="shared" si="20"/>
        <v>198000</v>
      </c>
      <c r="F44" s="190">
        <f t="shared" si="20"/>
        <v>198000</v>
      </c>
      <c r="G44" s="190">
        <f t="shared" si="20"/>
        <v>198000</v>
      </c>
      <c r="H44" s="190">
        <f t="shared" si="20"/>
        <v>198000</v>
      </c>
      <c r="I44" s="190">
        <f t="shared" si="20"/>
        <v>198000</v>
      </c>
      <c r="J44" s="190">
        <f t="shared" si="20"/>
        <v>198000</v>
      </c>
      <c r="K44" s="190">
        <f t="shared" si="20"/>
        <v>198000</v>
      </c>
      <c r="L44" s="190">
        <f t="shared" si="20"/>
        <v>198000</v>
      </c>
      <c r="M44" s="190">
        <f t="shared" si="20"/>
        <v>198000</v>
      </c>
      <c r="N44" s="190">
        <f t="shared" si="20"/>
        <v>198000</v>
      </c>
      <c r="O44" s="190">
        <f t="shared" si="20"/>
        <v>198000</v>
      </c>
      <c r="P44" s="190">
        <f t="shared" si="20"/>
        <v>198000</v>
      </c>
      <c r="Q44" s="190">
        <f t="shared" si="20"/>
        <v>198000</v>
      </c>
      <c r="R44" s="190">
        <f t="shared" si="20"/>
        <v>198000</v>
      </c>
      <c r="S44" s="190">
        <f t="shared" si="20"/>
        <v>198000</v>
      </c>
      <c r="T44" s="190">
        <f t="shared" si="17"/>
        <v>198000</v>
      </c>
      <c r="U44" s="190">
        <f t="shared" si="17"/>
        <v>198000</v>
      </c>
      <c r="V44" s="190">
        <f t="shared" si="17"/>
        <v>198000</v>
      </c>
      <c r="W44" s="190">
        <f t="shared" si="17"/>
        <v>198000</v>
      </c>
      <c r="X44" s="190">
        <f t="shared" si="17"/>
        <v>198000</v>
      </c>
      <c r="Y44" s="190">
        <f t="shared" si="17"/>
        <v>198000</v>
      </c>
      <c r="Z44" s="190">
        <f t="shared" si="17"/>
        <v>198000</v>
      </c>
      <c r="AA44" s="190">
        <f t="shared" si="17"/>
        <v>198000</v>
      </c>
      <c r="AB44" s="190">
        <f t="shared" si="17"/>
        <v>198000</v>
      </c>
      <c r="AC44" s="190">
        <f t="shared" si="17"/>
        <v>198000</v>
      </c>
      <c r="AD44" s="190">
        <f t="shared" si="17"/>
        <v>198000</v>
      </c>
      <c r="AE44" s="190">
        <f t="shared" si="17"/>
        <v>198000</v>
      </c>
      <c r="AF44" s="190">
        <f t="shared" si="17"/>
        <v>198000</v>
      </c>
      <c r="AG44" s="190">
        <f t="shared" si="17"/>
        <v>857999.99999999988</v>
      </c>
      <c r="AH44" s="190">
        <f t="shared" si="17"/>
        <v>528000</v>
      </c>
      <c r="AI44" s="190">
        <f t="shared" si="17"/>
        <v>528000</v>
      </c>
      <c r="AJ44" s="190">
        <f t="shared" si="17"/>
        <v>528000</v>
      </c>
      <c r="AK44" s="190">
        <f t="shared" si="17"/>
        <v>528000</v>
      </c>
      <c r="AL44" s="190">
        <f t="shared" si="17"/>
        <v>528000</v>
      </c>
      <c r="AM44" s="190">
        <f t="shared" si="17"/>
        <v>528000</v>
      </c>
      <c r="AN44" s="190">
        <f t="shared" si="17"/>
        <v>528000</v>
      </c>
      <c r="AO44" s="190">
        <f t="shared" si="17"/>
        <v>528000</v>
      </c>
      <c r="AP44" s="190">
        <f t="shared" si="17"/>
        <v>528000</v>
      </c>
      <c r="AQ44" s="190">
        <f t="shared" si="17"/>
        <v>528000</v>
      </c>
      <c r="AR44" s="190">
        <f t="shared" si="17"/>
        <v>528000</v>
      </c>
      <c r="AS44" s="190">
        <f t="shared" si="17"/>
        <v>528000</v>
      </c>
      <c r="AT44" s="190">
        <f t="shared" si="17"/>
        <v>528000</v>
      </c>
      <c r="AU44" s="190">
        <f t="shared" si="17"/>
        <v>528000</v>
      </c>
      <c r="AV44" s="190">
        <f t="shared" si="17"/>
        <v>528000</v>
      </c>
      <c r="AW44" s="190">
        <f t="shared" si="17"/>
        <v>528000</v>
      </c>
      <c r="AX44" s="190">
        <f t="shared" si="17"/>
        <v>528000</v>
      </c>
      <c r="AY44" s="190">
        <f t="shared" si="17"/>
        <v>528000</v>
      </c>
      <c r="AZ44" s="190">
        <f t="shared" si="17"/>
        <v>528000</v>
      </c>
      <c r="BA44" s="190">
        <f t="shared" si="17"/>
        <v>528000</v>
      </c>
      <c r="BB44" s="190">
        <f t="shared" si="17"/>
        <v>528000</v>
      </c>
      <c r="BC44" s="190">
        <f t="shared" si="17"/>
        <v>528000</v>
      </c>
      <c r="BD44" s="190">
        <f t="shared" si="17"/>
        <v>528000</v>
      </c>
      <c r="BE44" s="190">
        <f t="shared" si="17"/>
        <v>528000</v>
      </c>
      <c r="BF44" s="190">
        <f t="shared" si="17"/>
        <v>528000</v>
      </c>
      <c r="BG44" s="190">
        <f t="shared" si="17"/>
        <v>528000</v>
      </c>
      <c r="BH44" s="190">
        <f t="shared" si="17"/>
        <v>528000</v>
      </c>
      <c r="BI44" s="190">
        <f t="shared" si="17"/>
        <v>528000</v>
      </c>
      <c r="BJ44" s="190">
        <f t="shared" si="17"/>
        <v>528000</v>
      </c>
      <c r="BK44" s="190">
        <f t="shared" si="17"/>
        <v>528000</v>
      </c>
      <c r="BL44" s="190">
        <f t="shared" si="17"/>
        <v>528000</v>
      </c>
      <c r="BM44" s="190">
        <f t="shared" si="17"/>
        <v>528000</v>
      </c>
      <c r="BN44" s="190">
        <f t="shared" si="17"/>
        <v>528000</v>
      </c>
      <c r="BO44" s="190">
        <f t="shared" si="17"/>
        <v>528000</v>
      </c>
      <c r="BP44" s="190">
        <f t="shared" si="17"/>
        <v>528000</v>
      </c>
      <c r="BQ44" s="190">
        <f t="shared" si="18"/>
        <v>528000</v>
      </c>
      <c r="BR44" s="190">
        <f t="shared" si="18"/>
        <v>528000</v>
      </c>
      <c r="BS44" s="190">
        <f t="shared" si="18"/>
        <v>528000</v>
      </c>
      <c r="BT44" s="190">
        <f t="shared" si="18"/>
        <v>528000</v>
      </c>
      <c r="BU44" s="190">
        <f t="shared" si="18"/>
        <v>528000</v>
      </c>
      <c r="BV44" s="190">
        <f t="shared" si="18"/>
        <v>528000</v>
      </c>
      <c r="BW44" s="190">
        <f t="shared" si="18"/>
        <v>1451999.9999999977</v>
      </c>
      <c r="BX44" s="190">
        <f t="shared" si="18"/>
        <v>264000</v>
      </c>
      <c r="BY44" s="190">
        <f t="shared" si="18"/>
        <v>264000</v>
      </c>
      <c r="BZ44" s="190">
        <f t="shared" si="18"/>
        <v>264000</v>
      </c>
      <c r="CA44" s="190">
        <f t="shared" si="18"/>
        <v>264000</v>
      </c>
      <c r="CB44" s="190">
        <f t="shared" si="18"/>
        <v>264000</v>
      </c>
      <c r="CC44" s="190">
        <f t="shared" si="18"/>
        <v>264000</v>
      </c>
      <c r="CD44" s="190">
        <f t="shared" si="18"/>
        <v>264000</v>
      </c>
      <c r="CE44" s="190">
        <f t="shared" si="18"/>
        <v>264000</v>
      </c>
      <c r="CF44" s="190">
        <f t="shared" si="18"/>
        <v>264000</v>
      </c>
      <c r="CG44" s="190">
        <f t="shared" si="18"/>
        <v>264000</v>
      </c>
      <c r="CH44" s="190">
        <f t="shared" si="18"/>
        <v>264000</v>
      </c>
      <c r="CI44" s="190">
        <f t="shared" si="18"/>
        <v>396000.00000000035</v>
      </c>
      <c r="CJ44" s="190">
        <f t="shared" si="18"/>
        <v>0</v>
      </c>
      <c r="CK44" s="190">
        <f t="shared" si="18"/>
        <v>0</v>
      </c>
      <c r="CL44" s="190">
        <f t="shared" si="18"/>
        <v>0</v>
      </c>
      <c r="CM44" s="190">
        <f t="shared" si="18"/>
        <v>0</v>
      </c>
      <c r="CN44" s="190">
        <f t="shared" si="18"/>
        <v>0</v>
      </c>
      <c r="CO44" s="190">
        <f t="shared" si="18"/>
        <v>0</v>
      </c>
      <c r="CP44" s="190">
        <f t="shared" si="18"/>
        <v>0</v>
      </c>
      <c r="CQ44" s="190">
        <f t="shared" si="18"/>
        <v>0</v>
      </c>
      <c r="CR44" s="190">
        <f t="shared" si="18"/>
        <v>0</v>
      </c>
      <c r="CS44" s="190">
        <f t="shared" si="18"/>
        <v>0</v>
      </c>
      <c r="CT44" s="190">
        <f t="shared" si="18"/>
        <v>0</v>
      </c>
      <c r="CU44" s="190">
        <f t="shared" si="18"/>
        <v>0</v>
      </c>
      <c r="CV44" s="190">
        <f t="shared" si="18"/>
        <v>0</v>
      </c>
      <c r="CW44" s="190">
        <f t="shared" si="18"/>
        <v>0</v>
      </c>
      <c r="CX44" s="190">
        <f t="shared" si="18"/>
        <v>0</v>
      </c>
      <c r="CY44" s="190">
        <f t="shared" si="18"/>
        <v>0</v>
      </c>
      <c r="CZ44" s="190">
        <f t="shared" si="18"/>
        <v>0</v>
      </c>
      <c r="DA44" s="190">
        <f t="shared" si="18"/>
        <v>0</v>
      </c>
      <c r="DB44" s="190">
        <f t="shared" si="18"/>
        <v>0</v>
      </c>
      <c r="DC44" s="190">
        <f t="shared" si="18"/>
        <v>0</v>
      </c>
      <c r="DD44" s="190">
        <f t="shared" si="18"/>
        <v>0</v>
      </c>
      <c r="DE44" s="190">
        <f t="shared" si="18"/>
        <v>0</v>
      </c>
      <c r="DF44" s="190">
        <f t="shared" si="18"/>
        <v>0</v>
      </c>
      <c r="DG44" s="190">
        <f t="shared" si="18"/>
        <v>0</v>
      </c>
      <c r="DH44" s="190">
        <f t="shared" si="18"/>
        <v>0</v>
      </c>
      <c r="DI44" s="190">
        <f t="shared" si="18"/>
        <v>0</v>
      </c>
      <c r="DJ44" s="190">
        <f t="shared" si="18"/>
        <v>0</v>
      </c>
      <c r="DK44" s="190">
        <f t="shared" si="18"/>
        <v>0</v>
      </c>
      <c r="DL44" s="190">
        <f t="shared" si="18"/>
        <v>0</v>
      </c>
      <c r="DM44" s="190">
        <f t="shared" si="18"/>
        <v>0</v>
      </c>
      <c r="DN44" s="190">
        <f t="shared" si="18"/>
        <v>0</v>
      </c>
      <c r="DO44" s="190">
        <f t="shared" si="18"/>
        <v>0</v>
      </c>
      <c r="DP44" s="190">
        <f t="shared" si="18"/>
        <v>0</v>
      </c>
      <c r="DQ44" s="190">
        <f t="shared" si="18"/>
        <v>0</v>
      </c>
      <c r="DR44" s="190">
        <f t="shared" si="18"/>
        <v>0</v>
      </c>
      <c r="DS44" s="190">
        <f t="shared" si="18"/>
        <v>0</v>
      </c>
      <c r="DT44" s="190">
        <f t="shared" si="18"/>
        <v>0</v>
      </c>
      <c r="DU44" s="190">
        <f t="shared" si="18"/>
        <v>0</v>
      </c>
      <c r="DV44" s="190">
        <f t="shared" si="18"/>
        <v>0</v>
      </c>
      <c r="DW44" s="190">
        <f t="shared" si="18"/>
        <v>0</v>
      </c>
      <c r="DX44" s="190">
        <f t="shared" si="18"/>
        <v>0</v>
      </c>
      <c r="DY44" s="190">
        <f t="shared" si="18"/>
        <v>0</v>
      </c>
      <c r="DZ44" s="190">
        <f t="shared" si="18"/>
        <v>0</v>
      </c>
      <c r="EA44" s="190">
        <f t="shared" si="18"/>
        <v>0</v>
      </c>
      <c r="EB44" s="190">
        <f t="shared" si="18"/>
        <v>0</v>
      </c>
      <c r="EC44" s="190">
        <f t="shared" si="19"/>
        <v>0</v>
      </c>
      <c r="ED44" s="190">
        <f t="shared" si="19"/>
        <v>0</v>
      </c>
      <c r="EE44" s="190">
        <f t="shared" si="19"/>
        <v>0</v>
      </c>
      <c r="EF44" s="190">
        <f t="shared" si="19"/>
        <v>0</v>
      </c>
      <c r="EG44" s="190">
        <f t="shared" si="19"/>
        <v>0</v>
      </c>
      <c r="EH44" s="190">
        <f t="shared" si="19"/>
        <v>0</v>
      </c>
      <c r="EI44" s="190">
        <f t="shared" si="19"/>
        <v>0</v>
      </c>
      <c r="EJ44" s="190">
        <f t="shared" si="19"/>
        <v>0</v>
      </c>
      <c r="EK44" s="190">
        <f t="shared" si="19"/>
        <v>0</v>
      </c>
      <c r="EL44" s="190">
        <f t="shared" si="19"/>
        <v>0</v>
      </c>
      <c r="EM44" s="190">
        <f t="shared" si="19"/>
        <v>0</v>
      </c>
      <c r="EN44" s="190">
        <f t="shared" si="19"/>
        <v>0</v>
      </c>
      <c r="EO44" s="190">
        <f t="shared" si="19"/>
        <v>0</v>
      </c>
      <c r="EP44" s="190">
        <f t="shared" si="19"/>
        <v>0</v>
      </c>
      <c r="EQ44" s="190">
        <f t="shared" si="19"/>
        <v>0</v>
      </c>
    </row>
    <row r="45" spans="2:147">
      <c r="B45" s="404" t="s">
        <v>523</v>
      </c>
      <c r="D45" s="190">
        <f t="shared" si="20"/>
        <v>198000</v>
      </c>
      <c r="E45" s="190">
        <f t="shared" ref="E45:BP48" si="21">$F14*E$42</f>
        <v>198000</v>
      </c>
      <c r="F45" s="190">
        <f t="shared" si="21"/>
        <v>198000</v>
      </c>
      <c r="G45" s="190">
        <f t="shared" si="21"/>
        <v>198000</v>
      </c>
      <c r="H45" s="190">
        <f t="shared" si="21"/>
        <v>198000</v>
      </c>
      <c r="I45" s="190">
        <f t="shared" si="21"/>
        <v>198000</v>
      </c>
      <c r="J45" s="190">
        <f t="shared" si="21"/>
        <v>198000</v>
      </c>
      <c r="K45" s="190">
        <f t="shared" si="21"/>
        <v>198000</v>
      </c>
      <c r="L45" s="190">
        <f t="shared" si="21"/>
        <v>198000</v>
      </c>
      <c r="M45" s="190">
        <f t="shared" si="21"/>
        <v>198000</v>
      </c>
      <c r="N45" s="190">
        <f t="shared" si="21"/>
        <v>198000</v>
      </c>
      <c r="O45" s="190">
        <f t="shared" si="21"/>
        <v>198000</v>
      </c>
      <c r="P45" s="190">
        <f t="shared" si="21"/>
        <v>198000</v>
      </c>
      <c r="Q45" s="190">
        <f t="shared" si="21"/>
        <v>198000</v>
      </c>
      <c r="R45" s="190">
        <f t="shared" si="21"/>
        <v>198000</v>
      </c>
      <c r="S45" s="190">
        <f t="shared" si="21"/>
        <v>198000</v>
      </c>
      <c r="T45" s="190">
        <f t="shared" si="21"/>
        <v>198000</v>
      </c>
      <c r="U45" s="190">
        <f t="shared" si="21"/>
        <v>198000</v>
      </c>
      <c r="V45" s="190">
        <f t="shared" si="21"/>
        <v>198000</v>
      </c>
      <c r="W45" s="190">
        <f t="shared" si="21"/>
        <v>198000</v>
      </c>
      <c r="X45" s="190">
        <f t="shared" si="21"/>
        <v>198000</v>
      </c>
      <c r="Y45" s="190">
        <f t="shared" si="21"/>
        <v>198000</v>
      </c>
      <c r="Z45" s="190">
        <f t="shared" si="21"/>
        <v>198000</v>
      </c>
      <c r="AA45" s="190">
        <f t="shared" si="21"/>
        <v>198000</v>
      </c>
      <c r="AB45" s="190">
        <f t="shared" si="21"/>
        <v>198000</v>
      </c>
      <c r="AC45" s="190">
        <f t="shared" si="21"/>
        <v>198000</v>
      </c>
      <c r="AD45" s="190">
        <f t="shared" si="21"/>
        <v>198000</v>
      </c>
      <c r="AE45" s="190">
        <f t="shared" si="21"/>
        <v>198000</v>
      </c>
      <c r="AF45" s="190">
        <f t="shared" si="21"/>
        <v>198000</v>
      </c>
      <c r="AG45" s="190">
        <f t="shared" si="21"/>
        <v>857999.99999999988</v>
      </c>
      <c r="AH45" s="190">
        <f t="shared" si="21"/>
        <v>528000</v>
      </c>
      <c r="AI45" s="190">
        <f t="shared" si="21"/>
        <v>528000</v>
      </c>
      <c r="AJ45" s="190">
        <f t="shared" si="21"/>
        <v>528000</v>
      </c>
      <c r="AK45" s="190">
        <f t="shared" si="21"/>
        <v>528000</v>
      </c>
      <c r="AL45" s="190">
        <f t="shared" si="21"/>
        <v>528000</v>
      </c>
      <c r="AM45" s="190">
        <f t="shared" si="21"/>
        <v>528000</v>
      </c>
      <c r="AN45" s="190">
        <f t="shared" si="21"/>
        <v>528000</v>
      </c>
      <c r="AO45" s="190">
        <f t="shared" si="21"/>
        <v>528000</v>
      </c>
      <c r="AP45" s="190">
        <f t="shared" si="21"/>
        <v>528000</v>
      </c>
      <c r="AQ45" s="190">
        <f t="shared" si="21"/>
        <v>528000</v>
      </c>
      <c r="AR45" s="190">
        <f t="shared" si="21"/>
        <v>528000</v>
      </c>
      <c r="AS45" s="190">
        <f t="shared" si="21"/>
        <v>528000</v>
      </c>
      <c r="AT45" s="190">
        <f t="shared" si="21"/>
        <v>528000</v>
      </c>
      <c r="AU45" s="190">
        <f t="shared" si="21"/>
        <v>528000</v>
      </c>
      <c r="AV45" s="190">
        <f t="shared" si="21"/>
        <v>528000</v>
      </c>
      <c r="AW45" s="190">
        <f t="shared" si="21"/>
        <v>528000</v>
      </c>
      <c r="AX45" s="190">
        <f t="shared" si="21"/>
        <v>528000</v>
      </c>
      <c r="AY45" s="190">
        <f t="shared" si="21"/>
        <v>528000</v>
      </c>
      <c r="AZ45" s="190">
        <f t="shared" si="21"/>
        <v>528000</v>
      </c>
      <c r="BA45" s="190">
        <f t="shared" si="21"/>
        <v>528000</v>
      </c>
      <c r="BB45" s="190">
        <f t="shared" si="21"/>
        <v>528000</v>
      </c>
      <c r="BC45" s="190">
        <f t="shared" si="21"/>
        <v>528000</v>
      </c>
      <c r="BD45" s="190">
        <f t="shared" si="21"/>
        <v>528000</v>
      </c>
      <c r="BE45" s="190">
        <f t="shared" si="21"/>
        <v>528000</v>
      </c>
      <c r="BF45" s="190">
        <f t="shared" si="21"/>
        <v>528000</v>
      </c>
      <c r="BG45" s="190">
        <f t="shared" si="21"/>
        <v>528000</v>
      </c>
      <c r="BH45" s="190">
        <f t="shared" si="21"/>
        <v>528000</v>
      </c>
      <c r="BI45" s="190">
        <f t="shared" si="21"/>
        <v>528000</v>
      </c>
      <c r="BJ45" s="190">
        <f t="shared" si="21"/>
        <v>528000</v>
      </c>
      <c r="BK45" s="190">
        <f t="shared" si="21"/>
        <v>528000</v>
      </c>
      <c r="BL45" s="190">
        <f t="shared" si="21"/>
        <v>528000</v>
      </c>
      <c r="BM45" s="190">
        <f t="shared" si="21"/>
        <v>528000</v>
      </c>
      <c r="BN45" s="190">
        <f t="shared" si="21"/>
        <v>528000</v>
      </c>
      <c r="BO45" s="190">
        <f t="shared" si="21"/>
        <v>528000</v>
      </c>
      <c r="BP45" s="190">
        <f t="shared" si="21"/>
        <v>528000</v>
      </c>
      <c r="BQ45" s="190">
        <f t="shared" si="18"/>
        <v>528000</v>
      </c>
      <c r="BR45" s="190">
        <f t="shared" si="18"/>
        <v>528000</v>
      </c>
      <c r="BS45" s="190">
        <f t="shared" si="18"/>
        <v>528000</v>
      </c>
      <c r="BT45" s="190">
        <f t="shared" si="18"/>
        <v>528000</v>
      </c>
      <c r="BU45" s="190">
        <f t="shared" si="18"/>
        <v>528000</v>
      </c>
      <c r="BV45" s="190">
        <f t="shared" si="18"/>
        <v>528000</v>
      </c>
      <c r="BW45" s="190">
        <f t="shared" si="18"/>
        <v>1451999.9999999977</v>
      </c>
      <c r="BX45" s="190">
        <f t="shared" si="18"/>
        <v>264000</v>
      </c>
      <c r="BY45" s="190">
        <f t="shared" si="18"/>
        <v>264000</v>
      </c>
      <c r="BZ45" s="190">
        <f t="shared" si="18"/>
        <v>264000</v>
      </c>
      <c r="CA45" s="190">
        <f t="shared" si="18"/>
        <v>264000</v>
      </c>
      <c r="CB45" s="190">
        <f t="shared" si="18"/>
        <v>264000</v>
      </c>
      <c r="CC45" s="190">
        <f t="shared" si="18"/>
        <v>264000</v>
      </c>
      <c r="CD45" s="190">
        <f t="shared" si="18"/>
        <v>264000</v>
      </c>
      <c r="CE45" s="190">
        <f t="shared" si="18"/>
        <v>264000</v>
      </c>
      <c r="CF45" s="190">
        <f t="shared" si="18"/>
        <v>264000</v>
      </c>
      <c r="CG45" s="190">
        <f t="shared" si="18"/>
        <v>264000</v>
      </c>
      <c r="CH45" s="190">
        <f t="shared" si="18"/>
        <v>264000</v>
      </c>
      <c r="CI45" s="190">
        <f t="shared" si="18"/>
        <v>396000.00000000035</v>
      </c>
      <c r="CJ45" s="190">
        <f t="shared" si="18"/>
        <v>0</v>
      </c>
      <c r="CK45" s="190">
        <f t="shared" si="18"/>
        <v>0</v>
      </c>
      <c r="CL45" s="190">
        <f t="shared" si="18"/>
        <v>0</v>
      </c>
      <c r="CM45" s="190">
        <f t="shared" si="18"/>
        <v>0</v>
      </c>
      <c r="CN45" s="190">
        <f t="shared" si="18"/>
        <v>0</v>
      </c>
      <c r="CO45" s="190">
        <f t="shared" si="18"/>
        <v>0</v>
      </c>
      <c r="CP45" s="190">
        <f t="shared" si="18"/>
        <v>0</v>
      </c>
      <c r="CQ45" s="190">
        <f t="shared" si="18"/>
        <v>0</v>
      </c>
      <c r="CR45" s="190">
        <f t="shared" si="18"/>
        <v>0</v>
      </c>
      <c r="CS45" s="190">
        <f t="shared" si="18"/>
        <v>0</v>
      </c>
      <c r="CT45" s="190">
        <f t="shared" si="18"/>
        <v>0</v>
      </c>
      <c r="CU45" s="190">
        <f t="shared" si="18"/>
        <v>0</v>
      </c>
      <c r="CV45" s="190">
        <f t="shared" si="18"/>
        <v>0</v>
      </c>
      <c r="CW45" s="190">
        <f t="shared" si="18"/>
        <v>0</v>
      </c>
      <c r="CX45" s="190">
        <f t="shared" si="18"/>
        <v>0</v>
      </c>
      <c r="CY45" s="190">
        <f t="shared" si="18"/>
        <v>0</v>
      </c>
      <c r="CZ45" s="190">
        <f t="shared" si="18"/>
        <v>0</v>
      </c>
      <c r="DA45" s="190">
        <f t="shared" si="18"/>
        <v>0</v>
      </c>
      <c r="DB45" s="190">
        <f t="shared" si="18"/>
        <v>0</v>
      </c>
      <c r="DC45" s="190">
        <f t="shared" si="18"/>
        <v>0</v>
      </c>
      <c r="DD45" s="190">
        <f t="shared" si="18"/>
        <v>0</v>
      </c>
      <c r="DE45" s="190">
        <f t="shared" si="18"/>
        <v>0</v>
      </c>
      <c r="DF45" s="190">
        <f t="shared" si="18"/>
        <v>0</v>
      </c>
      <c r="DG45" s="190">
        <f t="shared" si="18"/>
        <v>0</v>
      </c>
      <c r="DH45" s="190">
        <f t="shared" si="18"/>
        <v>0</v>
      </c>
      <c r="DI45" s="190">
        <f t="shared" si="18"/>
        <v>0</v>
      </c>
      <c r="DJ45" s="190">
        <f t="shared" si="18"/>
        <v>0</v>
      </c>
      <c r="DK45" s="190">
        <f t="shared" si="18"/>
        <v>0</v>
      </c>
      <c r="DL45" s="190">
        <f t="shared" si="18"/>
        <v>0</v>
      </c>
      <c r="DM45" s="190">
        <f t="shared" si="18"/>
        <v>0</v>
      </c>
      <c r="DN45" s="190">
        <f t="shared" si="18"/>
        <v>0</v>
      </c>
      <c r="DO45" s="190">
        <f t="shared" si="18"/>
        <v>0</v>
      </c>
      <c r="DP45" s="190">
        <f t="shared" si="18"/>
        <v>0</v>
      </c>
      <c r="DQ45" s="190">
        <f t="shared" si="18"/>
        <v>0</v>
      </c>
      <c r="DR45" s="190">
        <f t="shared" si="18"/>
        <v>0</v>
      </c>
      <c r="DS45" s="190">
        <f t="shared" si="18"/>
        <v>0</v>
      </c>
      <c r="DT45" s="190">
        <f t="shared" si="18"/>
        <v>0</v>
      </c>
      <c r="DU45" s="190">
        <f t="shared" si="18"/>
        <v>0</v>
      </c>
      <c r="DV45" s="190">
        <f t="shared" si="18"/>
        <v>0</v>
      </c>
      <c r="DW45" s="190">
        <f t="shared" si="18"/>
        <v>0</v>
      </c>
      <c r="DX45" s="190">
        <f t="shared" si="18"/>
        <v>0</v>
      </c>
      <c r="DY45" s="190">
        <f t="shared" si="18"/>
        <v>0</v>
      </c>
      <c r="DZ45" s="190">
        <f t="shared" si="18"/>
        <v>0</v>
      </c>
      <c r="EA45" s="190">
        <f t="shared" si="18"/>
        <v>0</v>
      </c>
      <c r="EB45" s="190">
        <f t="shared" si="18"/>
        <v>0</v>
      </c>
      <c r="EC45" s="190">
        <f t="shared" si="19"/>
        <v>0</v>
      </c>
      <c r="ED45" s="190">
        <f t="shared" si="19"/>
        <v>0</v>
      </c>
      <c r="EE45" s="190">
        <f t="shared" si="19"/>
        <v>0</v>
      </c>
      <c r="EF45" s="190">
        <f t="shared" si="19"/>
        <v>0</v>
      </c>
      <c r="EG45" s="190">
        <f t="shared" si="19"/>
        <v>0</v>
      </c>
      <c r="EH45" s="190">
        <f t="shared" si="19"/>
        <v>0</v>
      </c>
      <c r="EI45" s="190">
        <f t="shared" si="19"/>
        <v>0</v>
      </c>
      <c r="EJ45" s="190">
        <f t="shared" si="19"/>
        <v>0</v>
      </c>
      <c r="EK45" s="190">
        <f t="shared" si="19"/>
        <v>0</v>
      </c>
      <c r="EL45" s="190">
        <f t="shared" si="19"/>
        <v>0</v>
      </c>
      <c r="EM45" s="190">
        <f t="shared" si="19"/>
        <v>0</v>
      </c>
      <c r="EN45" s="190">
        <f t="shared" si="19"/>
        <v>0</v>
      </c>
      <c r="EO45" s="190">
        <f t="shared" si="19"/>
        <v>0</v>
      </c>
      <c r="EP45" s="190">
        <f t="shared" si="19"/>
        <v>0</v>
      </c>
      <c r="EQ45" s="190">
        <f t="shared" si="19"/>
        <v>0</v>
      </c>
    </row>
    <row r="46" spans="2:147">
      <c r="B46" s="404" t="s">
        <v>524</v>
      </c>
      <c r="D46" s="190">
        <f t="shared" si="20"/>
        <v>198000</v>
      </c>
      <c r="E46" s="190">
        <f t="shared" si="21"/>
        <v>198000</v>
      </c>
      <c r="F46" s="190">
        <f t="shared" si="21"/>
        <v>198000</v>
      </c>
      <c r="G46" s="190">
        <f t="shared" si="21"/>
        <v>198000</v>
      </c>
      <c r="H46" s="190">
        <f t="shared" si="21"/>
        <v>198000</v>
      </c>
      <c r="I46" s="190">
        <f t="shared" si="21"/>
        <v>198000</v>
      </c>
      <c r="J46" s="190">
        <f t="shared" si="21"/>
        <v>198000</v>
      </c>
      <c r="K46" s="190">
        <f t="shared" si="21"/>
        <v>198000</v>
      </c>
      <c r="L46" s="190">
        <f t="shared" si="21"/>
        <v>198000</v>
      </c>
      <c r="M46" s="190">
        <f t="shared" si="21"/>
        <v>198000</v>
      </c>
      <c r="N46" s="190">
        <f t="shared" si="21"/>
        <v>198000</v>
      </c>
      <c r="O46" s="190">
        <f t="shared" si="21"/>
        <v>198000</v>
      </c>
      <c r="P46" s="190">
        <f t="shared" si="21"/>
        <v>198000</v>
      </c>
      <c r="Q46" s="190">
        <f t="shared" si="21"/>
        <v>198000</v>
      </c>
      <c r="R46" s="190">
        <f t="shared" si="21"/>
        <v>198000</v>
      </c>
      <c r="S46" s="190">
        <f t="shared" si="21"/>
        <v>198000</v>
      </c>
      <c r="T46" s="190">
        <f t="shared" si="21"/>
        <v>198000</v>
      </c>
      <c r="U46" s="190">
        <f t="shared" si="21"/>
        <v>198000</v>
      </c>
      <c r="V46" s="190">
        <f t="shared" si="21"/>
        <v>198000</v>
      </c>
      <c r="W46" s="190">
        <f t="shared" si="21"/>
        <v>198000</v>
      </c>
      <c r="X46" s="190">
        <f t="shared" si="21"/>
        <v>198000</v>
      </c>
      <c r="Y46" s="190">
        <f t="shared" si="21"/>
        <v>198000</v>
      </c>
      <c r="Z46" s="190">
        <f t="shared" si="21"/>
        <v>198000</v>
      </c>
      <c r="AA46" s="190">
        <f t="shared" si="21"/>
        <v>198000</v>
      </c>
      <c r="AB46" s="190">
        <f t="shared" si="21"/>
        <v>198000</v>
      </c>
      <c r="AC46" s="190">
        <f t="shared" si="21"/>
        <v>198000</v>
      </c>
      <c r="AD46" s="190">
        <f t="shared" si="21"/>
        <v>198000</v>
      </c>
      <c r="AE46" s="190">
        <f t="shared" si="21"/>
        <v>198000</v>
      </c>
      <c r="AF46" s="190">
        <f t="shared" si="21"/>
        <v>198000</v>
      </c>
      <c r="AG46" s="190">
        <f t="shared" si="21"/>
        <v>857999.99999999988</v>
      </c>
      <c r="AH46" s="190">
        <f t="shared" si="21"/>
        <v>528000</v>
      </c>
      <c r="AI46" s="190">
        <f t="shared" si="21"/>
        <v>528000</v>
      </c>
      <c r="AJ46" s="190">
        <f t="shared" si="21"/>
        <v>528000</v>
      </c>
      <c r="AK46" s="190">
        <f t="shared" si="21"/>
        <v>528000</v>
      </c>
      <c r="AL46" s="190">
        <f t="shared" si="21"/>
        <v>528000</v>
      </c>
      <c r="AM46" s="190">
        <f t="shared" si="21"/>
        <v>528000</v>
      </c>
      <c r="AN46" s="190">
        <f t="shared" si="21"/>
        <v>528000</v>
      </c>
      <c r="AO46" s="190">
        <f t="shared" si="21"/>
        <v>528000</v>
      </c>
      <c r="AP46" s="190">
        <f t="shared" si="21"/>
        <v>528000</v>
      </c>
      <c r="AQ46" s="190">
        <f t="shared" si="21"/>
        <v>528000</v>
      </c>
      <c r="AR46" s="190">
        <f t="shared" si="21"/>
        <v>528000</v>
      </c>
      <c r="AS46" s="190">
        <f t="shared" si="21"/>
        <v>528000</v>
      </c>
      <c r="AT46" s="190">
        <f t="shared" si="21"/>
        <v>528000</v>
      </c>
      <c r="AU46" s="190">
        <f t="shared" si="21"/>
        <v>528000</v>
      </c>
      <c r="AV46" s="190">
        <f t="shared" si="21"/>
        <v>528000</v>
      </c>
      <c r="AW46" s="190">
        <f t="shared" si="21"/>
        <v>528000</v>
      </c>
      <c r="AX46" s="190">
        <f t="shared" si="21"/>
        <v>528000</v>
      </c>
      <c r="AY46" s="190">
        <f t="shared" si="21"/>
        <v>528000</v>
      </c>
      <c r="AZ46" s="190">
        <f t="shared" si="21"/>
        <v>528000</v>
      </c>
      <c r="BA46" s="190">
        <f t="shared" si="21"/>
        <v>528000</v>
      </c>
      <c r="BB46" s="190">
        <f t="shared" si="21"/>
        <v>528000</v>
      </c>
      <c r="BC46" s="190">
        <f t="shared" si="21"/>
        <v>528000</v>
      </c>
      <c r="BD46" s="190">
        <f t="shared" si="21"/>
        <v>528000</v>
      </c>
      <c r="BE46" s="190">
        <f t="shared" si="21"/>
        <v>528000</v>
      </c>
      <c r="BF46" s="190">
        <f t="shared" si="21"/>
        <v>528000</v>
      </c>
      <c r="BG46" s="190">
        <f t="shared" si="21"/>
        <v>528000</v>
      </c>
      <c r="BH46" s="190">
        <f t="shared" si="21"/>
        <v>528000</v>
      </c>
      <c r="BI46" s="190">
        <f t="shared" si="21"/>
        <v>528000</v>
      </c>
      <c r="BJ46" s="190">
        <f t="shared" si="21"/>
        <v>528000</v>
      </c>
      <c r="BK46" s="190">
        <f t="shared" si="21"/>
        <v>528000</v>
      </c>
      <c r="BL46" s="190">
        <f t="shared" si="21"/>
        <v>528000</v>
      </c>
      <c r="BM46" s="190">
        <f t="shared" si="21"/>
        <v>528000</v>
      </c>
      <c r="BN46" s="190">
        <f t="shared" si="21"/>
        <v>528000</v>
      </c>
      <c r="BO46" s="190">
        <f t="shared" si="21"/>
        <v>528000</v>
      </c>
      <c r="BP46" s="190">
        <f t="shared" si="21"/>
        <v>528000</v>
      </c>
      <c r="BQ46" s="190">
        <f t="shared" si="18"/>
        <v>528000</v>
      </c>
      <c r="BR46" s="190">
        <f t="shared" si="18"/>
        <v>528000</v>
      </c>
      <c r="BS46" s="190">
        <f t="shared" si="18"/>
        <v>528000</v>
      </c>
      <c r="BT46" s="190">
        <f t="shared" si="18"/>
        <v>528000</v>
      </c>
      <c r="BU46" s="190">
        <f t="shared" si="18"/>
        <v>528000</v>
      </c>
      <c r="BV46" s="190">
        <f t="shared" si="18"/>
        <v>528000</v>
      </c>
      <c r="BW46" s="190">
        <f t="shared" si="18"/>
        <v>1451999.9999999977</v>
      </c>
      <c r="BX46" s="190">
        <f t="shared" si="18"/>
        <v>264000</v>
      </c>
      <c r="BY46" s="190">
        <f t="shared" si="18"/>
        <v>264000</v>
      </c>
      <c r="BZ46" s="190">
        <f t="shared" si="18"/>
        <v>264000</v>
      </c>
      <c r="CA46" s="190">
        <f t="shared" si="18"/>
        <v>264000</v>
      </c>
      <c r="CB46" s="190">
        <f t="shared" si="18"/>
        <v>264000</v>
      </c>
      <c r="CC46" s="190">
        <f t="shared" si="18"/>
        <v>264000</v>
      </c>
      <c r="CD46" s="190">
        <f t="shared" si="18"/>
        <v>264000</v>
      </c>
      <c r="CE46" s="190">
        <f t="shared" si="18"/>
        <v>264000</v>
      </c>
      <c r="CF46" s="190">
        <f t="shared" si="18"/>
        <v>264000</v>
      </c>
      <c r="CG46" s="190">
        <f t="shared" si="18"/>
        <v>264000</v>
      </c>
      <c r="CH46" s="190">
        <f t="shared" si="18"/>
        <v>264000</v>
      </c>
      <c r="CI46" s="190">
        <f t="shared" si="18"/>
        <v>396000.00000000035</v>
      </c>
      <c r="CJ46" s="190">
        <f t="shared" si="18"/>
        <v>0</v>
      </c>
      <c r="CK46" s="190">
        <f t="shared" si="18"/>
        <v>0</v>
      </c>
      <c r="CL46" s="190">
        <f t="shared" si="18"/>
        <v>0</v>
      </c>
      <c r="CM46" s="190">
        <f t="shared" si="18"/>
        <v>0</v>
      </c>
      <c r="CN46" s="190">
        <f t="shared" si="18"/>
        <v>0</v>
      </c>
      <c r="CO46" s="190">
        <f t="shared" si="18"/>
        <v>0</v>
      </c>
      <c r="CP46" s="190">
        <f t="shared" si="18"/>
        <v>0</v>
      </c>
      <c r="CQ46" s="190">
        <f t="shared" si="18"/>
        <v>0</v>
      </c>
      <c r="CR46" s="190">
        <f t="shared" si="18"/>
        <v>0</v>
      </c>
      <c r="CS46" s="190">
        <f t="shared" si="18"/>
        <v>0</v>
      </c>
      <c r="CT46" s="190">
        <f t="shared" si="18"/>
        <v>0</v>
      </c>
      <c r="CU46" s="190">
        <f t="shared" si="18"/>
        <v>0</v>
      </c>
      <c r="CV46" s="190">
        <f t="shared" si="18"/>
        <v>0</v>
      </c>
      <c r="CW46" s="190">
        <f t="shared" si="18"/>
        <v>0</v>
      </c>
      <c r="CX46" s="190">
        <f t="shared" si="18"/>
        <v>0</v>
      </c>
      <c r="CY46" s="190">
        <f t="shared" si="18"/>
        <v>0</v>
      </c>
      <c r="CZ46" s="190">
        <f t="shared" si="18"/>
        <v>0</v>
      </c>
      <c r="DA46" s="190">
        <f t="shared" si="18"/>
        <v>0</v>
      </c>
      <c r="DB46" s="190">
        <f t="shared" si="18"/>
        <v>0</v>
      </c>
      <c r="DC46" s="190">
        <f t="shared" si="18"/>
        <v>0</v>
      </c>
      <c r="DD46" s="190">
        <f t="shared" si="18"/>
        <v>0</v>
      </c>
      <c r="DE46" s="190">
        <f t="shared" si="18"/>
        <v>0</v>
      </c>
      <c r="DF46" s="190">
        <f t="shared" si="18"/>
        <v>0</v>
      </c>
      <c r="DG46" s="190">
        <f t="shared" si="18"/>
        <v>0</v>
      </c>
      <c r="DH46" s="190">
        <f t="shared" si="18"/>
        <v>0</v>
      </c>
      <c r="DI46" s="190">
        <f t="shared" si="18"/>
        <v>0</v>
      </c>
      <c r="DJ46" s="190">
        <f t="shared" si="18"/>
        <v>0</v>
      </c>
      <c r="DK46" s="190">
        <f t="shared" si="18"/>
        <v>0</v>
      </c>
      <c r="DL46" s="190">
        <f t="shared" si="18"/>
        <v>0</v>
      </c>
      <c r="DM46" s="190">
        <f t="shared" si="18"/>
        <v>0</v>
      </c>
      <c r="DN46" s="190">
        <f t="shared" si="18"/>
        <v>0</v>
      </c>
      <c r="DO46" s="190">
        <f t="shared" si="18"/>
        <v>0</v>
      </c>
      <c r="DP46" s="190">
        <f t="shared" si="18"/>
        <v>0</v>
      </c>
      <c r="DQ46" s="190">
        <f t="shared" si="18"/>
        <v>0</v>
      </c>
      <c r="DR46" s="190">
        <f t="shared" si="18"/>
        <v>0</v>
      </c>
      <c r="DS46" s="190">
        <f t="shared" si="18"/>
        <v>0</v>
      </c>
      <c r="DT46" s="190">
        <f t="shared" si="18"/>
        <v>0</v>
      </c>
      <c r="DU46" s="190">
        <f t="shared" si="18"/>
        <v>0</v>
      </c>
      <c r="DV46" s="190">
        <f t="shared" si="18"/>
        <v>0</v>
      </c>
      <c r="DW46" s="190">
        <f t="shared" si="18"/>
        <v>0</v>
      </c>
      <c r="DX46" s="190">
        <f t="shared" si="18"/>
        <v>0</v>
      </c>
      <c r="DY46" s="190">
        <f t="shared" si="18"/>
        <v>0</v>
      </c>
      <c r="DZ46" s="190">
        <f t="shared" si="18"/>
        <v>0</v>
      </c>
      <c r="EA46" s="190">
        <f t="shared" si="18"/>
        <v>0</v>
      </c>
      <c r="EB46" s="190">
        <f t="shared" ref="EB46:EQ54" si="22">$F15*EB$42</f>
        <v>0</v>
      </c>
      <c r="EC46" s="190">
        <f t="shared" si="22"/>
        <v>0</v>
      </c>
      <c r="ED46" s="190">
        <f t="shared" si="22"/>
        <v>0</v>
      </c>
      <c r="EE46" s="190">
        <f t="shared" si="22"/>
        <v>0</v>
      </c>
      <c r="EF46" s="190">
        <f t="shared" si="22"/>
        <v>0</v>
      </c>
      <c r="EG46" s="190">
        <f t="shared" si="22"/>
        <v>0</v>
      </c>
      <c r="EH46" s="190">
        <f t="shared" si="22"/>
        <v>0</v>
      </c>
      <c r="EI46" s="190">
        <f t="shared" si="22"/>
        <v>0</v>
      </c>
      <c r="EJ46" s="190">
        <f t="shared" si="22"/>
        <v>0</v>
      </c>
      <c r="EK46" s="190">
        <f t="shared" si="22"/>
        <v>0</v>
      </c>
      <c r="EL46" s="190">
        <f t="shared" si="22"/>
        <v>0</v>
      </c>
      <c r="EM46" s="190">
        <f t="shared" si="22"/>
        <v>0</v>
      </c>
      <c r="EN46" s="190">
        <f t="shared" si="22"/>
        <v>0</v>
      </c>
      <c r="EO46" s="190">
        <f t="shared" si="22"/>
        <v>0</v>
      </c>
      <c r="EP46" s="190">
        <f t="shared" si="22"/>
        <v>0</v>
      </c>
      <c r="EQ46" s="190">
        <f t="shared" si="22"/>
        <v>0</v>
      </c>
    </row>
    <row r="47" spans="2:147">
      <c r="B47" s="404" t="s">
        <v>525</v>
      </c>
      <c r="D47" s="190">
        <f t="shared" si="20"/>
        <v>198000</v>
      </c>
      <c r="E47" s="190">
        <f t="shared" si="21"/>
        <v>198000</v>
      </c>
      <c r="F47" s="190">
        <f t="shared" si="21"/>
        <v>198000</v>
      </c>
      <c r="G47" s="190">
        <f t="shared" si="21"/>
        <v>198000</v>
      </c>
      <c r="H47" s="190">
        <f t="shared" si="21"/>
        <v>198000</v>
      </c>
      <c r="I47" s="190">
        <f t="shared" si="21"/>
        <v>198000</v>
      </c>
      <c r="J47" s="190">
        <f t="shared" si="21"/>
        <v>198000</v>
      </c>
      <c r="K47" s="190">
        <f t="shared" si="21"/>
        <v>198000</v>
      </c>
      <c r="L47" s="190">
        <f t="shared" si="21"/>
        <v>198000</v>
      </c>
      <c r="M47" s="190">
        <f t="shared" si="21"/>
        <v>198000</v>
      </c>
      <c r="N47" s="190">
        <f t="shared" si="21"/>
        <v>198000</v>
      </c>
      <c r="O47" s="190">
        <f t="shared" si="21"/>
        <v>198000</v>
      </c>
      <c r="P47" s="190">
        <f t="shared" si="21"/>
        <v>198000</v>
      </c>
      <c r="Q47" s="190">
        <f t="shared" si="21"/>
        <v>198000</v>
      </c>
      <c r="R47" s="190">
        <f t="shared" si="21"/>
        <v>198000</v>
      </c>
      <c r="S47" s="190">
        <f t="shared" si="21"/>
        <v>198000</v>
      </c>
      <c r="T47" s="190">
        <f t="shared" si="21"/>
        <v>198000</v>
      </c>
      <c r="U47" s="190">
        <f t="shared" si="21"/>
        <v>198000</v>
      </c>
      <c r="V47" s="190">
        <f t="shared" si="21"/>
        <v>198000</v>
      </c>
      <c r="W47" s="190">
        <f t="shared" si="21"/>
        <v>198000</v>
      </c>
      <c r="X47" s="190">
        <f t="shared" si="21"/>
        <v>198000</v>
      </c>
      <c r="Y47" s="190">
        <f t="shared" si="21"/>
        <v>198000</v>
      </c>
      <c r="Z47" s="190">
        <f t="shared" si="21"/>
        <v>198000</v>
      </c>
      <c r="AA47" s="190">
        <f t="shared" si="21"/>
        <v>198000</v>
      </c>
      <c r="AB47" s="190">
        <f t="shared" si="21"/>
        <v>198000</v>
      </c>
      <c r="AC47" s="190">
        <f t="shared" si="21"/>
        <v>198000</v>
      </c>
      <c r="AD47" s="190">
        <f t="shared" si="21"/>
        <v>198000</v>
      </c>
      <c r="AE47" s="190">
        <f t="shared" si="21"/>
        <v>198000</v>
      </c>
      <c r="AF47" s="190">
        <f t="shared" si="21"/>
        <v>198000</v>
      </c>
      <c r="AG47" s="190">
        <f t="shared" si="21"/>
        <v>857999.99999999988</v>
      </c>
      <c r="AH47" s="190">
        <f t="shared" si="21"/>
        <v>528000</v>
      </c>
      <c r="AI47" s="190">
        <f t="shared" si="21"/>
        <v>528000</v>
      </c>
      <c r="AJ47" s="190">
        <f t="shared" si="21"/>
        <v>528000</v>
      </c>
      <c r="AK47" s="190">
        <f t="shared" si="21"/>
        <v>528000</v>
      </c>
      <c r="AL47" s="190">
        <f t="shared" si="21"/>
        <v>528000</v>
      </c>
      <c r="AM47" s="190">
        <f t="shared" si="21"/>
        <v>528000</v>
      </c>
      <c r="AN47" s="190">
        <f t="shared" si="21"/>
        <v>528000</v>
      </c>
      <c r="AO47" s="190">
        <f t="shared" si="21"/>
        <v>528000</v>
      </c>
      <c r="AP47" s="190">
        <f t="shared" si="21"/>
        <v>528000</v>
      </c>
      <c r="AQ47" s="190">
        <f t="shared" si="21"/>
        <v>528000</v>
      </c>
      <c r="AR47" s="190">
        <f t="shared" si="21"/>
        <v>528000</v>
      </c>
      <c r="AS47" s="190">
        <f t="shared" si="21"/>
        <v>528000</v>
      </c>
      <c r="AT47" s="190">
        <f t="shared" si="21"/>
        <v>528000</v>
      </c>
      <c r="AU47" s="190">
        <f t="shared" si="21"/>
        <v>528000</v>
      </c>
      <c r="AV47" s="190">
        <f t="shared" si="21"/>
        <v>528000</v>
      </c>
      <c r="AW47" s="190">
        <f t="shared" si="21"/>
        <v>528000</v>
      </c>
      <c r="AX47" s="190">
        <f t="shared" si="21"/>
        <v>528000</v>
      </c>
      <c r="AY47" s="190">
        <f t="shared" si="21"/>
        <v>528000</v>
      </c>
      <c r="AZ47" s="190">
        <f t="shared" si="21"/>
        <v>528000</v>
      </c>
      <c r="BA47" s="190">
        <f t="shared" si="21"/>
        <v>528000</v>
      </c>
      <c r="BB47" s="190">
        <f t="shared" si="21"/>
        <v>528000</v>
      </c>
      <c r="BC47" s="190">
        <f t="shared" si="21"/>
        <v>528000</v>
      </c>
      <c r="BD47" s="190">
        <f t="shared" si="21"/>
        <v>528000</v>
      </c>
      <c r="BE47" s="190">
        <f t="shared" si="21"/>
        <v>528000</v>
      </c>
      <c r="BF47" s="190">
        <f t="shared" si="21"/>
        <v>528000</v>
      </c>
      <c r="BG47" s="190">
        <f t="shared" si="21"/>
        <v>528000</v>
      </c>
      <c r="BH47" s="190">
        <f t="shared" si="21"/>
        <v>528000</v>
      </c>
      <c r="BI47" s="190">
        <f t="shared" si="21"/>
        <v>528000</v>
      </c>
      <c r="BJ47" s="190">
        <f t="shared" si="21"/>
        <v>528000</v>
      </c>
      <c r="BK47" s="190">
        <f t="shared" si="21"/>
        <v>528000</v>
      </c>
      <c r="BL47" s="190">
        <f t="shared" si="21"/>
        <v>528000</v>
      </c>
      <c r="BM47" s="190">
        <f t="shared" si="21"/>
        <v>528000</v>
      </c>
      <c r="BN47" s="190">
        <f t="shared" si="21"/>
        <v>528000</v>
      </c>
      <c r="BO47" s="190">
        <f t="shared" si="21"/>
        <v>528000</v>
      </c>
      <c r="BP47" s="190">
        <f t="shared" si="21"/>
        <v>528000</v>
      </c>
      <c r="BQ47" s="190">
        <f t="shared" ref="BQ47:EB54" si="23">$F16*BQ$42</f>
        <v>528000</v>
      </c>
      <c r="BR47" s="190">
        <f t="shared" si="23"/>
        <v>528000</v>
      </c>
      <c r="BS47" s="190">
        <f t="shared" si="23"/>
        <v>528000</v>
      </c>
      <c r="BT47" s="190">
        <f t="shared" si="23"/>
        <v>528000</v>
      </c>
      <c r="BU47" s="190">
        <f t="shared" si="23"/>
        <v>528000</v>
      </c>
      <c r="BV47" s="190">
        <f t="shared" si="23"/>
        <v>528000</v>
      </c>
      <c r="BW47" s="190">
        <f t="shared" si="23"/>
        <v>1451999.9999999977</v>
      </c>
      <c r="BX47" s="190">
        <f t="shared" si="23"/>
        <v>264000</v>
      </c>
      <c r="BY47" s="190">
        <f t="shared" si="23"/>
        <v>264000</v>
      </c>
      <c r="BZ47" s="190">
        <f t="shared" si="23"/>
        <v>264000</v>
      </c>
      <c r="CA47" s="190">
        <f t="shared" si="23"/>
        <v>264000</v>
      </c>
      <c r="CB47" s="190">
        <f t="shared" si="23"/>
        <v>264000</v>
      </c>
      <c r="CC47" s="190">
        <f t="shared" si="23"/>
        <v>264000</v>
      </c>
      <c r="CD47" s="190">
        <f t="shared" si="23"/>
        <v>264000</v>
      </c>
      <c r="CE47" s="190">
        <f t="shared" si="23"/>
        <v>264000</v>
      </c>
      <c r="CF47" s="190">
        <f t="shared" si="23"/>
        <v>264000</v>
      </c>
      <c r="CG47" s="190">
        <f t="shared" si="23"/>
        <v>264000</v>
      </c>
      <c r="CH47" s="190">
        <f t="shared" si="23"/>
        <v>264000</v>
      </c>
      <c r="CI47" s="190">
        <f t="shared" si="23"/>
        <v>396000.00000000035</v>
      </c>
      <c r="CJ47" s="190">
        <f t="shared" si="23"/>
        <v>0</v>
      </c>
      <c r="CK47" s="190">
        <f t="shared" si="23"/>
        <v>0</v>
      </c>
      <c r="CL47" s="190">
        <f t="shared" si="23"/>
        <v>0</v>
      </c>
      <c r="CM47" s="190">
        <f t="shared" si="23"/>
        <v>0</v>
      </c>
      <c r="CN47" s="190">
        <f t="shared" si="23"/>
        <v>0</v>
      </c>
      <c r="CO47" s="190">
        <f t="shared" si="23"/>
        <v>0</v>
      </c>
      <c r="CP47" s="190">
        <f t="shared" si="23"/>
        <v>0</v>
      </c>
      <c r="CQ47" s="190">
        <f t="shared" si="23"/>
        <v>0</v>
      </c>
      <c r="CR47" s="190">
        <f t="shared" si="23"/>
        <v>0</v>
      </c>
      <c r="CS47" s="190">
        <f t="shared" si="23"/>
        <v>0</v>
      </c>
      <c r="CT47" s="190">
        <f t="shared" si="23"/>
        <v>0</v>
      </c>
      <c r="CU47" s="190">
        <f t="shared" si="23"/>
        <v>0</v>
      </c>
      <c r="CV47" s="190">
        <f t="shared" si="23"/>
        <v>0</v>
      </c>
      <c r="CW47" s="190">
        <f t="shared" si="23"/>
        <v>0</v>
      </c>
      <c r="CX47" s="190">
        <f t="shared" si="23"/>
        <v>0</v>
      </c>
      <c r="CY47" s="190">
        <f t="shared" si="23"/>
        <v>0</v>
      </c>
      <c r="CZ47" s="190">
        <f t="shared" si="23"/>
        <v>0</v>
      </c>
      <c r="DA47" s="190">
        <f t="shared" si="23"/>
        <v>0</v>
      </c>
      <c r="DB47" s="190">
        <f t="shared" si="23"/>
        <v>0</v>
      </c>
      <c r="DC47" s="190">
        <f t="shared" si="23"/>
        <v>0</v>
      </c>
      <c r="DD47" s="190">
        <f t="shared" si="23"/>
        <v>0</v>
      </c>
      <c r="DE47" s="190">
        <f t="shared" si="23"/>
        <v>0</v>
      </c>
      <c r="DF47" s="190">
        <f t="shared" si="23"/>
        <v>0</v>
      </c>
      <c r="DG47" s="190">
        <f t="shared" si="23"/>
        <v>0</v>
      </c>
      <c r="DH47" s="190">
        <f t="shared" si="23"/>
        <v>0</v>
      </c>
      <c r="DI47" s="190">
        <f t="shared" si="23"/>
        <v>0</v>
      </c>
      <c r="DJ47" s="190">
        <f t="shared" si="23"/>
        <v>0</v>
      </c>
      <c r="DK47" s="190">
        <f t="shared" si="23"/>
        <v>0</v>
      </c>
      <c r="DL47" s="190">
        <f t="shared" si="23"/>
        <v>0</v>
      </c>
      <c r="DM47" s="190">
        <f t="shared" si="23"/>
        <v>0</v>
      </c>
      <c r="DN47" s="190">
        <f t="shared" si="23"/>
        <v>0</v>
      </c>
      <c r="DO47" s="190">
        <f t="shared" si="23"/>
        <v>0</v>
      </c>
      <c r="DP47" s="190">
        <f t="shared" si="23"/>
        <v>0</v>
      </c>
      <c r="DQ47" s="190">
        <f t="shared" si="23"/>
        <v>0</v>
      </c>
      <c r="DR47" s="190">
        <f t="shared" si="23"/>
        <v>0</v>
      </c>
      <c r="DS47" s="190">
        <f t="shared" si="23"/>
        <v>0</v>
      </c>
      <c r="DT47" s="190">
        <f t="shared" si="23"/>
        <v>0</v>
      </c>
      <c r="DU47" s="190">
        <f t="shared" si="23"/>
        <v>0</v>
      </c>
      <c r="DV47" s="190">
        <f t="shared" si="23"/>
        <v>0</v>
      </c>
      <c r="DW47" s="190">
        <f t="shared" si="23"/>
        <v>0</v>
      </c>
      <c r="DX47" s="190">
        <f t="shared" si="23"/>
        <v>0</v>
      </c>
      <c r="DY47" s="190">
        <f t="shared" si="23"/>
        <v>0</v>
      </c>
      <c r="DZ47" s="190">
        <f t="shared" si="23"/>
        <v>0</v>
      </c>
      <c r="EA47" s="190">
        <f t="shared" si="23"/>
        <v>0</v>
      </c>
      <c r="EB47" s="190">
        <f t="shared" si="23"/>
        <v>0</v>
      </c>
      <c r="EC47" s="190">
        <f t="shared" si="22"/>
        <v>0</v>
      </c>
      <c r="ED47" s="190">
        <f t="shared" si="22"/>
        <v>0</v>
      </c>
      <c r="EE47" s="190">
        <f t="shared" si="22"/>
        <v>0</v>
      </c>
      <c r="EF47" s="190">
        <f t="shared" si="22"/>
        <v>0</v>
      </c>
      <c r="EG47" s="190">
        <f t="shared" si="22"/>
        <v>0</v>
      </c>
      <c r="EH47" s="190">
        <f t="shared" si="22"/>
        <v>0</v>
      </c>
      <c r="EI47" s="190">
        <f t="shared" si="22"/>
        <v>0</v>
      </c>
      <c r="EJ47" s="190">
        <f t="shared" si="22"/>
        <v>0</v>
      </c>
      <c r="EK47" s="190">
        <f t="shared" si="22"/>
        <v>0</v>
      </c>
      <c r="EL47" s="190">
        <f t="shared" si="22"/>
        <v>0</v>
      </c>
      <c r="EM47" s="190">
        <f t="shared" si="22"/>
        <v>0</v>
      </c>
      <c r="EN47" s="190">
        <f t="shared" si="22"/>
        <v>0</v>
      </c>
      <c r="EO47" s="190">
        <f t="shared" si="22"/>
        <v>0</v>
      </c>
      <c r="EP47" s="190">
        <f t="shared" si="22"/>
        <v>0</v>
      </c>
      <c r="EQ47" s="190">
        <f t="shared" si="22"/>
        <v>0</v>
      </c>
    </row>
    <row r="48" spans="2:147">
      <c r="B48" s="404" t="s">
        <v>526</v>
      </c>
      <c r="D48" s="190">
        <f t="shared" si="20"/>
        <v>198000</v>
      </c>
      <c r="E48" s="190">
        <f t="shared" si="21"/>
        <v>198000</v>
      </c>
      <c r="F48" s="190">
        <f t="shared" si="21"/>
        <v>198000</v>
      </c>
      <c r="G48" s="190">
        <f t="shared" si="21"/>
        <v>198000</v>
      </c>
      <c r="H48" s="190">
        <f t="shared" si="21"/>
        <v>198000</v>
      </c>
      <c r="I48" s="190">
        <f t="shared" si="21"/>
        <v>198000</v>
      </c>
      <c r="J48" s="190">
        <f t="shared" si="21"/>
        <v>198000</v>
      </c>
      <c r="K48" s="190">
        <f t="shared" si="21"/>
        <v>198000</v>
      </c>
      <c r="L48" s="190">
        <f t="shared" si="21"/>
        <v>198000</v>
      </c>
      <c r="M48" s="190">
        <f t="shared" si="21"/>
        <v>198000</v>
      </c>
      <c r="N48" s="190">
        <f t="shared" si="21"/>
        <v>198000</v>
      </c>
      <c r="O48" s="190">
        <f t="shared" si="21"/>
        <v>198000</v>
      </c>
      <c r="P48" s="190">
        <f t="shared" si="21"/>
        <v>198000</v>
      </c>
      <c r="Q48" s="190">
        <f t="shared" si="21"/>
        <v>198000</v>
      </c>
      <c r="R48" s="190">
        <f t="shared" si="21"/>
        <v>198000</v>
      </c>
      <c r="S48" s="190">
        <f t="shared" si="21"/>
        <v>198000</v>
      </c>
      <c r="T48" s="190">
        <f t="shared" si="21"/>
        <v>198000</v>
      </c>
      <c r="U48" s="190">
        <f t="shared" si="21"/>
        <v>198000</v>
      </c>
      <c r="V48" s="190">
        <f t="shared" si="21"/>
        <v>198000</v>
      </c>
      <c r="W48" s="190">
        <f t="shared" si="21"/>
        <v>198000</v>
      </c>
      <c r="X48" s="190">
        <f t="shared" si="21"/>
        <v>198000</v>
      </c>
      <c r="Y48" s="190">
        <f t="shared" si="21"/>
        <v>198000</v>
      </c>
      <c r="Z48" s="190">
        <f t="shared" si="21"/>
        <v>198000</v>
      </c>
      <c r="AA48" s="190">
        <f t="shared" si="21"/>
        <v>198000</v>
      </c>
      <c r="AB48" s="190">
        <f t="shared" si="21"/>
        <v>198000</v>
      </c>
      <c r="AC48" s="190">
        <f t="shared" si="21"/>
        <v>198000</v>
      </c>
      <c r="AD48" s="190">
        <f t="shared" si="21"/>
        <v>198000</v>
      </c>
      <c r="AE48" s="190">
        <f t="shared" si="21"/>
        <v>198000</v>
      </c>
      <c r="AF48" s="190">
        <f t="shared" si="21"/>
        <v>198000</v>
      </c>
      <c r="AG48" s="190">
        <f t="shared" si="21"/>
        <v>857999.99999999988</v>
      </c>
      <c r="AH48" s="190">
        <f t="shared" si="21"/>
        <v>528000</v>
      </c>
      <c r="AI48" s="190">
        <f t="shared" si="21"/>
        <v>528000</v>
      </c>
      <c r="AJ48" s="190">
        <f t="shared" si="21"/>
        <v>528000</v>
      </c>
      <c r="AK48" s="190">
        <f t="shared" si="21"/>
        <v>528000</v>
      </c>
      <c r="AL48" s="190">
        <f t="shared" si="21"/>
        <v>528000</v>
      </c>
      <c r="AM48" s="190">
        <f t="shared" si="21"/>
        <v>528000</v>
      </c>
      <c r="AN48" s="190">
        <f t="shared" si="21"/>
        <v>528000</v>
      </c>
      <c r="AO48" s="190">
        <f t="shared" si="21"/>
        <v>528000</v>
      </c>
      <c r="AP48" s="190">
        <f t="shared" si="21"/>
        <v>528000</v>
      </c>
      <c r="AQ48" s="190">
        <f t="shared" si="21"/>
        <v>528000</v>
      </c>
      <c r="AR48" s="190">
        <f t="shared" si="21"/>
        <v>528000</v>
      </c>
      <c r="AS48" s="190">
        <f t="shared" si="21"/>
        <v>528000</v>
      </c>
      <c r="AT48" s="190">
        <f t="shared" si="21"/>
        <v>528000</v>
      </c>
      <c r="AU48" s="190">
        <f t="shared" si="21"/>
        <v>528000</v>
      </c>
      <c r="AV48" s="190">
        <f t="shared" si="21"/>
        <v>528000</v>
      </c>
      <c r="AW48" s="190">
        <f t="shared" si="21"/>
        <v>528000</v>
      </c>
      <c r="AX48" s="190">
        <f t="shared" si="21"/>
        <v>528000</v>
      </c>
      <c r="AY48" s="190">
        <f t="shared" si="21"/>
        <v>528000</v>
      </c>
      <c r="AZ48" s="190">
        <f t="shared" si="21"/>
        <v>528000</v>
      </c>
      <c r="BA48" s="190">
        <f t="shared" si="21"/>
        <v>528000</v>
      </c>
      <c r="BB48" s="190">
        <f t="shared" si="21"/>
        <v>528000</v>
      </c>
      <c r="BC48" s="190">
        <f t="shared" si="21"/>
        <v>528000</v>
      </c>
      <c r="BD48" s="190">
        <f t="shared" si="21"/>
        <v>528000</v>
      </c>
      <c r="BE48" s="190">
        <f t="shared" si="21"/>
        <v>528000</v>
      </c>
      <c r="BF48" s="190">
        <f t="shared" si="21"/>
        <v>528000</v>
      </c>
      <c r="BG48" s="190">
        <f t="shared" si="21"/>
        <v>528000</v>
      </c>
      <c r="BH48" s="190">
        <f t="shared" si="21"/>
        <v>528000</v>
      </c>
      <c r="BI48" s="190">
        <f t="shared" si="21"/>
        <v>528000</v>
      </c>
      <c r="BJ48" s="190">
        <f t="shared" si="21"/>
        <v>528000</v>
      </c>
      <c r="BK48" s="190">
        <f t="shared" si="21"/>
        <v>528000</v>
      </c>
      <c r="BL48" s="190">
        <f t="shared" si="21"/>
        <v>528000</v>
      </c>
      <c r="BM48" s="190">
        <f t="shared" si="21"/>
        <v>528000</v>
      </c>
      <c r="BN48" s="190">
        <f t="shared" si="21"/>
        <v>528000</v>
      </c>
      <c r="BO48" s="190">
        <f t="shared" si="21"/>
        <v>528000</v>
      </c>
      <c r="BP48" s="190">
        <f t="shared" ref="BP48:EA51" si="24">$F17*BP$42</f>
        <v>528000</v>
      </c>
      <c r="BQ48" s="190">
        <f t="shared" si="24"/>
        <v>528000</v>
      </c>
      <c r="BR48" s="190">
        <f t="shared" si="24"/>
        <v>528000</v>
      </c>
      <c r="BS48" s="190">
        <f t="shared" si="24"/>
        <v>528000</v>
      </c>
      <c r="BT48" s="190">
        <f t="shared" si="24"/>
        <v>528000</v>
      </c>
      <c r="BU48" s="190">
        <f t="shared" si="24"/>
        <v>528000</v>
      </c>
      <c r="BV48" s="190">
        <f t="shared" si="24"/>
        <v>528000</v>
      </c>
      <c r="BW48" s="190">
        <f t="shared" si="24"/>
        <v>1451999.9999999977</v>
      </c>
      <c r="BX48" s="190">
        <f t="shared" si="24"/>
        <v>264000</v>
      </c>
      <c r="BY48" s="190">
        <f t="shared" si="24"/>
        <v>264000</v>
      </c>
      <c r="BZ48" s="190">
        <f t="shared" si="24"/>
        <v>264000</v>
      </c>
      <c r="CA48" s="190">
        <f t="shared" si="24"/>
        <v>264000</v>
      </c>
      <c r="CB48" s="190">
        <f t="shared" si="24"/>
        <v>264000</v>
      </c>
      <c r="CC48" s="190">
        <f t="shared" si="24"/>
        <v>264000</v>
      </c>
      <c r="CD48" s="190">
        <f t="shared" si="24"/>
        <v>264000</v>
      </c>
      <c r="CE48" s="190">
        <f t="shared" si="24"/>
        <v>264000</v>
      </c>
      <c r="CF48" s="190">
        <f t="shared" si="24"/>
        <v>264000</v>
      </c>
      <c r="CG48" s="190">
        <f t="shared" si="24"/>
        <v>264000</v>
      </c>
      <c r="CH48" s="190">
        <f t="shared" si="24"/>
        <v>264000</v>
      </c>
      <c r="CI48" s="190">
        <f t="shared" si="24"/>
        <v>396000.00000000035</v>
      </c>
      <c r="CJ48" s="190">
        <f t="shared" si="24"/>
        <v>0</v>
      </c>
      <c r="CK48" s="190">
        <f t="shared" si="24"/>
        <v>0</v>
      </c>
      <c r="CL48" s="190">
        <f t="shared" si="24"/>
        <v>0</v>
      </c>
      <c r="CM48" s="190">
        <f t="shared" si="24"/>
        <v>0</v>
      </c>
      <c r="CN48" s="190">
        <f t="shared" si="24"/>
        <v>0</v>
      </c>
      <c r="CO48" s="190">
        <f t="shared" si="24"/>
        <v>0</v>
      </c>
      <c r="CP48" s="190">
        <f t="shared" si="24"/>
        <v>0</v>
      </c>
      <c r="CQ48" s="190">
        <f t="shared" si="24"/>
        <v>0</v>
      </c>
      <c r="CR48" s="190">
        <f t="shared" si="24"/>
        <v>0</v>
      </c>
      <c r="CS48" s="190">
        <f t="shared" si="24"/>
        <v>0</v>
      </c>
      <c r="CT48" s="190">
        <f t="shared" si="24"/>
        <v>0</v>
      </c>
      <c r="CU48" s="190">
        <f t="shared" si="24"/>
        <v>0</v>
      </c>
      <c r="CV48" s="190">
        <f t="shared" si="24"/>
        <v>0</v>
      </c>
      <c r="CW48" s="190">
        <f t="shared" si="24"/>
        <v>0</v>
      </c>
      <c r="CX48" s="190">
        <f t="shared" si="24"/>
        <v>0</v>
      </c>
      <c r="CY48" s="190">
        <f t="shared" si="24"/>
        <v>0</v>
      </c>
      <c r="CZ48" s="190">
        <f t="shared" si="24"/>
        <v>0</v>
      </c>
      <c r="DA48" s="190">
        <f t="shared" si="24"/>
        <v>0</v>
      </c>
      <c r="DB48" s="190">
        <f t="shared" si="24"/>
        <v>0</v>
      </c>
      <c r="DC48" s="190">
        <f t="shared" si="24"/>
        <v>0</v>
      </c>
      <c r="DD48" s="190">
        <f t="shared" si="24"/>
        <v>0</v>
      </c>
      <c r="DE48" s="190">
        <f t="shared" si="24"/>
        <v>0</v>
      </c>
      <c r="DF48" s="190">
        <f t="shared" si="24"/>
        <v>0</v>
      </c>
      <c r="DG48" s="190">
        <f t="shared" si="24"/>
        <v>0</v>
      </c>
      <c r="DH48" s="190">
        <f t="shared" si="24"/>
        <v>0</v>
      </c>
      <c r="DI48" s="190">
        <f t="shared" si="24"/>
        <v>0</v>
      </c>
      <c r="DJ48" s="190">
        <f t="shared" si="24"/>
        <v>0</v>
      </c>
      <c r="DK48" s="190">
        <f t="shared" si="24"/>
        <v>0</v>
      </c>
      <c r="DL48" s="190">
        <f t="shared" si="24"/>
        <v>0</v>
      </c>
      <c r="DM48" s="190">
        <f t="shared" si="24"/>
        <v>0</v>
      </c>
      <c r="DN48" s="190">
        <f t="shared" si="24"/>
        <v>0</v>
      </c>
      <c r="DO48" s="190">
        <f t="shared" si="24"/>
        <v>0</v>
      </c>
      <c r="DP48" s="190">
        <f t="shared" si="24"/>
        <v>0</v>
      </c>
      <c r="DQ48" s="190">
        <f t="shared" si="24"/>
        <v>0</v>
      </c>
      <c r="DR48" s="190">
        <f t="shared" si="24"/>
        <v>0</v>
      </c>
      <c r="DS48" s="190">
        <f t="shared" si="24"/>
        <v>0</v>
      </c>
      <c r="DT48" s="190">
        <f t="shared" si="24"/>
        <v>0</v>
      </c>
      <c r="DU48" s="190">
        <f t="shared" si="24"/>
        <v>0</v>
      </c>
      <c r="DV48" s="190">
        <f t="shared" si="24"/>
        <v>0</v>
      </c>
      <c r="DW48" s="190">
        <f t="shared" si="24"/>
        <v>0</v>
      </c>
      <c r="DX48" s="190">
        <f t="shared" si="24"/>
        <v>0</v>
      </c>
      <c r="DY48" s="190">
        <f t="shared" si="24"/>
        <v>0</v>
      </c>
      <c r="DZ48" s="190">
        <f t="shared" si="24"/>
        <v>0</v>
      </c>
      <c r="EA48" s="190">
        <f t="shared" si="24"/>
        <v>0</v>
      </c>
      <c r="EB48" s="190">
        <f t="shared" si="23"/>
        <v>0</v>
      </c>
      <c r="EC48" s="190">
        <f t="shared" si="22"/>
        <v>0</v>
      </c>
      <c r="ED48" s="190">
        <f t="shared" si="22"/>
        <v>0</v>
      </c>
      <c r="EE48" s="190">
        <f t="shared" si="22"/>
        <v>0</v>
      </c>
      <c r="EF48" s="190">
        <f t="shared" si="22"/>
        <v>0</v>
      </c>
      <c r="EG48" s="190">
        <f t="shared" si="22"/>
        <v>0</v>
      </c>
      <c r="EH48" s="190">
        <f t="shared" si="22"/>
        <v>0</v>
      </c>
      <c r="EI48" s="190">
        <f t="shared" si="22"/>
        <v>0</v>
      </c>
      <c r="EJ48" s="190">
        <f t="shared" si="22"/>
        <v>0</v>
      </c>
      <c r="EK48" s="190">
        <f t="shared" si="22"/>
        <v>0</v>
      </c>
      <c r="EL48" s="190">
        <f t="shared" si="22"/>
        <v>0</v>
      </c>
      <c r="EM48" s="190">
        <f t="shared" si="22"/>
        <v>0</v>
      </c>
      <c r="EN48" s="190">
        <f t="shared" si="22"/>
        <v>0</v>
      </c>
      <c r="EO48" s="190">
        <f t="shared" si="22"/>
        <v>0</v>
      </c>
      <c r="EP48" s="190">
        <f t="shared" si="22"/>
        <v>0</v>
      </c>
      <c r="EQ48" s="190">
        <f t="shared" si="22"/>
        <v>0</v>
      </c>
    </row>
    <row r="49" spans="2:147">
      <c r="B49" s="403" t="s">
        <v>527</v>
      </c>
      <c r="D49" s="190">
        <f t="shared" si="20"/>
        <v>198000</v>
      </c>
      <c r="E49" s="190">
        <f t="shared" ref="E49:BP52" si="25">$F18*E$42</f>
        <v>198000</v>
      </c>
      <c r="F49" s="190">
        <f t="shared" si="25"/>
        <v>198000</v>
      </c>
      <c r="G49" s="190">
        <f t="shared" si="25"/>
        <v>198000</v>
      </c>
      <c r="H49" s="190">
        <f t="shared" si="25"/>
        <v>198000</v>
      </c>
      <c r="I49" s="190">
        <f t="shared" si="25"/>
        <v>198000</v>
      </c>
      <c r="J49" s="190">
        <f t="shared" si="25"/>
        <v>198000</v>
      </c>
      <c r="K49" s="190">
        <f t="shared" si="25"/>
        <v>198000</v>
      </c>
      <c r="L49" s="190">
        <f t="shared" si="25"/>
        <v>198000</v>
      </c>
      <c r="M49" s="190">
        <f t="shared" si="25"/>
        <v>198000</v>
      </c>
      <c r="N49" s="190">
        <f t="shared" si="25"/>
        <v>198000</v>
      </c>
      <c r="O49" s="190">
        <f t="shared" si="25"/>
        <v>198000</v>
      </c>
      <c r="P49" s="190">
        <f t="shared" si="25"/>
        <v>198000</v>
      </c>
      <c r="Q49" s="190">
        <f t="shared" si="25"/>
        <v>198000</v>
      </c>
      <c r="R49" s="190">
        <f t="shared" si="25"/>
        <v>198000</v>
      </c>
      <c r="S49" s="190">
        <f t="shared" si="25"/>
        <v>198000</v>
      </c>
      <c r="T49" s="190">
        <f t="shared" si="25"/>
        <v>198000</v>
      </c>
      <c r="U49" s="190">
        <f t="shared" si="25"/>
        <v>198000</v>
      </c>
      <c r="V49" s="190">
        <f t="shared" si="25"/>
        <v>198000</v>
      </c>
      <c r="W49" s="190">
        <f t="shared" si="25"/>
        <v>198000</v>
      </c>
      <c r="X49" s="190">
        <f t="shared" si="25"/>
        <v>198000</v>
      </c>
      <c r="Y49" s="190">
        <f t="shared" si="25"/>
        <v>198000</v>
      </c>
      <c r="Z49" s="190">
        <f t="shared" si="25"/>
        <v>198000</v>
      </c>
      <c r="AA49" s="190">
        <f t="shared" si="25"/>
        <v>198000</v>
      </c>
      <c r="AB49" s="190">
        <f t="shared" si="25"/>
        <v>198000</v>
      </c>
      <c r="AC49" s="190">
        <f t="shared" si="25"/>
        <v>198000</v>
      </c>
      <c r="AD49" s="190">
        <f t="shared" si="25"/>
        <v>198000</v>
      </c>
      <c r="AE49" s="190">
        <f t="shared" si="25"/>
        <v>198000</v>
      </c>
      <c r="AF49" s="190">
        <f t="shared" si="25"/>
        <v>198000</v>
      </c>
      <c r="AG49" s="190">
        <f t="shared" si="25"/>
        <v>857999.99999999988</v>
      </c>
      <c r="AH49" s="190">
        <f t="shared" si="25"/>
        <v>528000</v>
      </c>
      <c r="AI49" s="190">
        <f t="shared" si="25"/>
        <v>528000</v>
      </c>
      <c r="AJ49" s="190">
        <f t="shared" si="25"/>
        <v>528000</v>
      </c>
      <c r="AK49" s="190">
        <f t="shared" si="25"/>
        <v>528000</v>
      </c>
      <c r="AL49" s="190">
        <f t="shared" si="25"/>
        <v>528000</v>
      </c>
      <c r="AM49" s="190">
        <f t="shared" si="25"/>
        <v>528000</v>
      </c>
      <c r="AN49" s="190">
        <f t="shared" si="25"/>
        <v>528000</v>
      </c>
      <c r="AO49" s="190">
        <f t="shared" si="25"/>
        <v>528000</v>
      </c>
      <c r="AP49" s="190">
        <f t="shared" si="25"/>
        <v>528000</v>
      </c>
      <c r="AQ49" s="190">
        <f t="shared" si="25"/>
        <v>528000</v>
      </c>
      <c r="AR49" s="190">
        <f t="shared" si="25"/>
        <v>528000</v>
      </c>
      <c r="AS49" s="190">
        <f t="shared" si="25"/>
        <v>528000</v>
      </c>
      <c r="AT49" s="190">
        <f t="shared" si="25"/>
        <v>528000</v>
      </c>
      <c r="AU49" s="190">
        <f t="shared" si="25"/>
        <v>528000</v>
      </c>
      <c r="AV49" s="190">
        <f t="shared" si="25"/>
        <v>528000</v>
      </c>
      <c r="AW49" s="190">
        <f t="shared" si="25"/>
        <v>528000</v>
      </c>
      <c r="AX49" s="190">
        <f t="shared" si="25"/>
        <v>528000</v>
      </c>
      <c r="AY49" s="190">
        <f t="shared" si="25"/>
        <v>528000</v>
      </c>
      <c r="AZ49" s="190">
        <f t="shared" si="25"/>
        <v>528000</v>
      </c>
      <c r="BA49" s="190">
        <f t="shared" si="25"/>
        <v>528000</v>
      </c>
      <c r="BB49" s="190">
        <f t="shared" si="25"/>
        <v>528000</v>
      </c>
      <c r="BC49" s="190">
        <f t="shared" si="25"/>
        <v>528000</v>
      </c>
      <c r="BD49" s="190">
        <f t="shared" si="25"/>
        <v>528000</v>
      </c>
      <c r="BE49" s="190">
        <f t="shared" si="25"/>
        <v>528000</v>
      </c>
      <c r="BF49" s="190">
        <f t="shared" si="25"/>
        <v>528000</v>
      </c>
      <c r="BG49" s="190">
        <f t="shared" si="25"/>
        <v>528000</v>
      </c>
      <c r="BH49" s="190">
        <f t="shared" si="25"/>
        <v>528000</v>
      </c>
      <c r="BI49" s="190">
        <f t="shared" si="25"/>
        <v>528000</v>
      </c>
      <c r="BJ49" s="190">
        <f t="shared" si="25"/>
        <v>528000</v>
      </c>
      <c r="BK49" s="190">
        <f t="shared" si="25"/>
        <v>528000</v>
      </c>
      <c r="BL49" s="190">
        <f t="shared" si="25"/>
        <v>528000</v>
      </c>
      <c r="BM49" s="190">
        <f t="shared" si="25"/>
        <v>528000</v>
      </c>
      <c r="BN49" s="190">
        <f t="shared" si="25"/>
        <v>528000</v>
      </c>
      <c r="BO49" s="190">
        <f t="shared" si="25"/>
        <v>528000</v>
      </c>
      <c r="BP49" s="190">
        <f t="shared" si="25"/>
        <v>528000</v>
      </c>
      <c r="BQ49" s="190">
        <f t="shared" si="24"/>
        <v>528000</v>
      </c>
      <c r="BR49" s="190">
        <f t="shared" si="24"/>
        <v>528000</v>
      </c>
      <c r="BS49" s="190">
        <f t="shared" si="24"/>
        <v>528000</v>
      </c>
      <c r="BT49" s="190">
        <f t="shared" si="24"/>
        <v>528000</v>
      </c>
      <c r="BU49" s="190">
        <f t="shared" si="24"/>
        <v>528000</v>
      </c>
      <c r="BV49" s="190">
        <f t="shared" si="24"/>
        <v>528000</v>
      </c>
      <c r="BW49" s="190">
        <f t="shared" si="24"/>
        <v>1451999.9999999977</v>
      </c>
      <c r="BX49" s="190">
        <f t="shared" si="24"/>
        <v>264000</v>
      </c>
      <c r="BY49" s="190">
        <f t="shared" si="24"/>
        <v>264000</v>
      </c>
      <c r="BZ49" s="190">
        <f t="shared" si="24"/>
        <v>264000</v>
      </c>
      <c r="CA49" s="190">
        <f t="shared" si="24"/>
        <v>264000</v>
      </c>
      <c r="CB49" s="190">
        <f t="shared" si="24"/>
        <v>264000</v>
      </c>
      <c r="CC49" s="190">
        <f t="shared" si="24"/>
        <v>264000</v>
      </c>
      <c r="CD49" s="190">
        <f t="shared" si="24"/>
        <v>264000</v>
      </c>
      <c r="CE49" s="190">
        <f t="shared" si="24"/>
        <v>264000</v>
      </c>
      <c r="CF49" s="190">
        <f t="shared" si="24"/>
        <v>264000</v>
      </c>
      <c r="CG49" s="190">
        <f t="shared" si="24"/>
        <v>264000</v>
      </c>
      <c r="CH49" s="190">
        <f t="shared" si="24"/>
        <v>264000</v>
      </c>
      <c r="CI49" s="190">
        <f t="shared" si="24"/>
        <v>396000.00000000035</v>
      </c>
      <c r="CJ49" s="190">
        <f t="shared" si="24"/>
        <v>0</v>
      </c>
      <c r="CK49" s="190">
        <f t="shared" si="24"/>
        <v>0</v>
      </c>
      <c r="CL49" s="190">
        <f t="shared" si="24"/>
        <v>0</v>
      </c>
      <c r="CM49" s="190">
        <f t="shared" si="24"/>
        <v>0</v>
      </c>
      <c r="CN49" s="190">
        <f t="shared" si="24"/>
        <v>0</v>
      </c>
      <c r="CO49" s="190">
        <f t="shared" si="24"/>
        <v>0</v>
      </c>
      <c r="CP49" s="190">
        <f t="shared" si="24"/>
        <v>0</v>
      </c>
      <c r="CQ49" s="190">
        <f t="shared" si="24"/>
        <v>0</v>
      </c>
      <c r="CR49" s="190">
        <f t="shared" si="24"/>
        <v>0</v>
      </c>
      <c r="CS49" s="190">
        <f t="shared" si="24"/>
        <v>0</v>
      </c>
      <c r="CT49" s="190">
        <f t="shared" si="24"/>
        <v>0</v>
      </c>
      <c r="CU49" s="190">
        <f t="shared" si="24"/>
        <v>0</v>
      </c>
      <c r="CV49" s="190">
        <f t="shared" si="24"/>
        <v>0</v>
      </c>
      <c r="CW49" s="190">
        <f t="shared" si="24"/>
        <v>0</v>
      </c>
      <c r="CX49" s="190">
        <f t="shared" si="24"/>
        <v>0</v>
      </c>
      <c r="CY49" s="190">
        <f t="shared" si="24"/>
        <v>0</v>
      </c>
      <c r="CZ49" s="190">
        <f t="shared" si="24"/>
        <v>0</v>
      </c>
      <c r="DA49" s="190">
        <f t="shared" si="24"/>
        <v>0</v>
      </c>
      <c r="DB49" s="190">
        <f t="shared" si="24"/>
        <v>0</v>
      </c>
      <c r="DC49" s="190">
        <f t="shared" si="24"/>
        <v>0</v>
      </c>
      <c r="DD49" s="190">
        <f t="shared" si="24"/>
        <v>0</v>
      </c>
      <c r="DE49" s="190">
        <f t="shared" si="24"/>
        <v>0</v>
      </c>
      <c r="DF49" s="190">
        <f t="shared" si="24"/>
        <v>0</v>
      </c>
      <c r="DG49" s="190">
        <f t="shared" si="24"/>
        <v>0</v>
      </c>
      <c r="DH49" s="190">
        <f t="shared" si="24"/>
        <v>0</v>
      </c>
      <c r="DI49" s="190">
        <f t="shared" si="24"/>
        <v>0</v>
      </c>
      <c r="DJ49" s="190">
        <f t="shared" si="24"/>
        <v>0</v>
      </c>
      <c r="DK49" s="190">
        <f t="shared" si="24"/>
        <v>0</v>
      </c>
      <c r="DL49" s="190">
        <f t="shared" si="24"/>
        <v>0</v>
      </c>
      <c r="DM49" s="190">
        <f t="shared" si="24"/>
        <v>0</v>
      </c>
      <c r="DN49" s="190">
        <f t="shared" si="24"/>
        <v>0</v>
      </c>
      <c r="DO49" s="190">
        <f t="shared" si="24"/>
        <v>0</v>
      </c>
      <c r="DP49" s="190">
        <f t="shared" si="24"/>
        <v>0</v>
      </c>
      <c r="DQ49" s="190">
        <f t="shared" si="24"/>
        <v>0</v>
      </c>
      <c r="DR49" s="190">
        <f t="shared" si="24"/>
        <v>0</v>
      </c>
      <c r="DS49" s="190">
        <f t="shared" si="24"/>
        <v>0</v>
      </c>
      <c r="DT49" s="190">
        <f t="shared" si="24"/>
        <v>0</v>
      </c>
      <c r="DU49" s="190">
        <f t="shared" si="24"/>
        <v>0</v>
      </c>
      <c r="DV49" s="190">
        <f t="shared" si="24"/>
        <v>0</v>
      </c>
      <c r="DW49" s="190">
        <f t="shared" si="24"/>
        <v>0</v>
      </c>
      <c r="DX49" s="190">
        <f t="shared" si="24"/>
        <v>0</v>
      </c>
      <c r="DY49" s="190">
        <f t="shared" si="24"/>
        <v>0</v>
      </c>
      <c r="DZ49" s="190">
        <f t="shared" si="24"/>
        <v>0</v>
      </c>
      <c r="EA49" s="190">
        <f t="shared" si="24"/>
        <v>0</v>
      </c>
      <c r="EB49" s="190">
        <f t="shared" si="23"/>
        <v>0</v>
      </c>
      <c r="EC49" s="190">
        <f t="shared" si="22"/>
        <v>0</v>
      </c>
      <c r="ED49" s="190">
        <f t="shared" si="22"/>
        <v>0</v>
      </c>
      <c r="EE49" s="190">
        <f t="shared" si="22"/>
        <v>0</v>
      </c>
      <c r="EF49" s="190">
        <f t="shared" si="22"/>
        <v>0</v>
      </c>
      <c r="EG49" s="190">
        <f t="shared" si="22"/>
        <v>0</v>
      </c>
      <c r="EH49" s="190">
        <f t="shared" si="22"/>
        <v>0</v>
      </c>
      <c r="EI49" s="190">
        <f t="shared" si="22"/>
        <v>0</v>
      </c>
      <c r="EJ49" s="190">
        <f t="shared" si="22"/>
        <v>0</v>
      </c>
      <c r="EK49" s="190">
        <f t="shared" si="22"/>
        <v>0</v>
      </c>
      <c r="EL49" s="190">
        <f t="shared" si="22"/>
        <v>0</v>
      </c>
      <c r="EM49" s="190">
        <f t="shared" si="22"/>
        <v>0</v>
      </c>
      <c r="EN49" s="190">
        <f t="shared" si="22"/>
        <v>0</v>
      </c>
      <c r="EO49" s="190">
        <f t="shared" si="22"/>
        <v>0</v>
      </c>
      <c r="EP49" s="190">
        <f t="shared" si="22"/>
        <v>0</v>
      </c>
      <c r="EQ49" s="190">
        <f t="shared" si="22"/>
        <v>0</v>
      </c>
    </row>
    <row r="50" spans="2:147">
      <c r="B50" s="405" t="s">
        <v>530</v>
      </c>
      <c r="D50" s="190">
        <f t="shared" si="20"/>
        <v>198000</v>
      </c>
      <c r="E50" s="190">
        <f t="shared" si="25"/>
        <v>198000</v>
      </c>
      <c r="F50" s="190">
        <f t="shared" si="25"/>
        <v>198000</v>
      </c>
      <c r="G50" s="190">
        <f t="shared" si="25"/>
        <v>198000</v>
      </c>
      <c r="H50" s="190">
        <f t="shared" si="25"/>
        <v>198000</v>
      </c>
      <c r="I50" s="190">
        <f t="shared" si="25"/>
        <v>198000</v>
      </c>
      <c r="J50" s="190">
        <f t="shared" si="25"/>
        <v>198000</v>
      </c>
      <c r="K50" s="190">
        <f t="shared" si="25"/>
        <v>198000</v>
      </c>
      <c r="L50" s="190">
        <f t="shared" si="25"/>
        <v>198000</v>
      </c>
      <c r="M50" s="190">
        <f t="shared" si="25"/>
        <v>198000</v>
      </c>
      <c r="N50" s="190">
        <f t="shared" si="25"/>
        <v>198000</v>
      </c>
      <c r="O50" s="190">
        <f t="shared" si="25"/>
        <v>198000</v>
      </c>
      <c r="P50" s="190">
        <f t="shared" si="25"/>
        <v>198000</v>
      </c>
      <c r="Q50" s="190">
        <f t="shared" si="25"/>
        <v>198000</v>
      </c>
      <c r="R50" s="190">
        <f t="shared" si="25"/>
        <v>198000</v>
      </c>
      <c r="S50" s="190">
        <f t="shared" si="25"/>
        <v>198000</v>
      </c>
      <c r="T50" s="190">
        <f t="shared" si="25"/>
        <v>198000</v>
      </c>
      <c r="U50" s="190">
        <f t="shared" si="25"/>
        <v>198000</v>
      </c>
      <c r="V50" s="190">
        <f t="shared" si="25"/>
        <v>198000</v>
      </c>
      <c r="W50" s="190">
        <f t="shared" si="25"/>
        <v>198000</v>
      </c>
      <c r="X50" s="190">
        <f t="shared" si="25"/>
        <v>198000</v>
      </c>
      <c r="Y50" s="190">
        <f t="shared" si="25"/>
        <v>198000</v>
      </c>
      <c r="Z50" s="190">
        <f t="shared" si="25"/>
        <v>198000</v>
      </c>
      <c r="AA50" s="190">
        <f t="shared" si="25"/>
        <v>198000</v>
      </c>
      <c r="AB50" s="190">
        <f t="shared" si="25"/>
        <v>198000</v>
      </c>
      <c r="AC50" s="190">
        <f t="shared" si="25"/>
        <v>198000</v>
      </c>
      <c r="AD50" s="190">
        <f t="shared" si="25"/>
        <v>198000</v>
      </c>
      <c r="AE50" s="190">
        <f t="shared" si="25"/>
        <v>198000</v>
      </c>
      <c r="AF50" s="190">
        <f t="shared" si="25"/>
        <v>198000</v>
      </c>
      <c r="AG50" s="190">
        <f t="shared" si="25"/>
        <v>857999.99999999988</v>
      </c>
      <c r="AH50" s="190">
        <f t="shared" si="25"/>
        <v>528000</v>
      </c>
      <c r="AI50" s="190">
        <f t="shared" si="25"/>
        <v>528000</v>
      </c>
      <c r="AJ50" s="190">
        <f t="shared" si="25"/>
        <v>528000</v>
      </c>
      <c r="AK50" s="190">
        <f t="shared" si="25"/>
        <v>528000</v>
      </c>
      <c r="AL50" s="190">
        <f t="shared" si="25"/>
        <v>528000</v>
      </c>
      <c r="AM50" s="190">
        <f t="shared" si="25"/>
        <v>528000</v>
      </c>
      <c r="AN50" s="190">
        <f t="shared" si="25"/>
        <v>528000</v>
      </c>
      <c r="AO50" s="190">
        <f t="shared" si="25"/>
        <v>528000</v>
      </c>
      <c r="AP50" s="190">
        <f t="shared" si="25"/>
        <v>528000</v>
      </c>
      <c r="AQ50" s="190">
        <f t="shared" si="25"/>
        <v>528000</v>
      </c>
      <c r="AR50" s="190">
        <f t="shared" si="25"/>
        <v>528000</v>
      </c>
      <c r="AS50" s="190">
        <f t="shared" si="25"/>
        <v>528000</v>
      </c>
      <c r="AT50" s="190">
        <f t="shared" si="25"/>
        <v>528000</v>
      </c>
      <c r="AU50" s="190">
        <f t="shared" si="25"/>
        <v>528000</v>
      </c>
      <c r="AV50" s="190">
        <f t="shared" si="25"/>
        <v>528000</v>
      </c>
      <c r="AW50" s="190">
        <f t="shared" si="25"/>
        <v>528000</v>
      </c>
      <c r="AX50" s="190">
        <f t="shared" si="25"/>
        <v>528000</v>
      </c>
      <c r="AY50" s="190">
        <f t="shared" si="25"/>
        <v>528000</v>
      </c>
      <c r="AZ50" s="190">
        <f t="shared" si="25"/>
        <v>528000</v>
      </c>
      <c r="BA50" s="190">
        <f t="shared" si="25"/>
        <v>528000</v>
      </c>
      <c r="BB50" s="190">
        <f t="shared" si="25"/>
        <v>528000</v>
      </c>
      <c r="BC50" s="190">
        <f t="shared" si="25"/>
        <v>528000</v>
      </c>
      <c r="BD50" s="190">
        <f t="shared" si="25"/>
        <v>528000</v>
      </c>
      <c r="BE50" s="190">
        <f t="shared" si="25"/>
        <v>528000</v>
      </c>
      <c r="BF50" s="190">
        <f t="shared" si="25"/>
        <v>528000</v>
      </c>
      <c r="BG50" s="190">
        <f t="shared" si="25"/>
        <v>528000</v>
      </c>
      <c r="BH50" s="190">
        <f t="shared" si="25"/>
        <v>528000</v>
      </c>
      <c r="BI50" s="190">
        <f t="shared" si="25"/>
        <v>528000</v>
      </c>
      <c r="BJ50" s="190">
        <f t="shared" si="25"/>
        <v>528000</v>
      </c>
      <c r="BK50" s="190">
        <f t="shared" si="25"/>
        <v>528000</v>
      </c>
      <c r="BL50" s="190">
        <f t="shared" si="25"/>
        <v>528000</v>
      </c>
      <c r="BM50" s="190">
        <f t="shared" si="25"/>
        <v>528000</v>
      </c>
      <c r="BN50" s="190">
        <f t="shared" si="25"/>
        <v>528000</v>
      </c>
      <c r="BO50" s="190">
        <f t="shared" si="25"/>
        <v>528000</v>
      </c>
      <c r="BP50" s="190">
        <f t="shared" si="25"/>
        <v>528000</v>
      </c>
      <c r="BQ50" s="190">
        <f t="shared" si="24"/>
        <v>528000</v>
      </c>
      <c r="BR50" s="190">
        <f t="shared" si="24"/>
        <v>528000</v>
      </c>
      <c r="BS50" s="190">
        <f t="shared" si="24"/>
        <v>528000</v>
      </c>
      <c r="BT50" s="190">
        <f t="shared" si="24"/>
        <v>528000</v>
      </c>
      <c r="BU50" s="190">
        <f t="shared" si="24"/>
        <v>528000</v>
      </c>
      <c r="BV50" s="190">
        <f t="shared" si="24"/>
        <v>528000</v>
      </c>
      <c r="BW50" s="190">
        <f t="shared" si="24"/>
        <v>1451999.9999999977</v>
      </c>
      <c r="BX50" s="190">
        <f t="shared" si="24"/>
        <v>264000</v>
      </c>
      <c r="BY50" s="190">
        <f t="shared" si="24"/>
        <v>264000</v>
      </c>
      <c r="BZ50" s="190">
        <f t="shared" si="24"/>
        <v>264000</v>
      </c>
      <c r="CA50" s="190">
        <f t="shared" si="24"/>
        <v>264000</v>
      </c>
      <c r="CB50" s="190">
        <f t="shared" si="24"/>
        <v>264000</v>
      </c>
      <c r="CC50" s="190">
        <f t="shared" si="24"/>
        <v>264000</v>
      </c>
      <c r="CD50" s="190">
        <f t="shared" si="24"/>
        <v>264000</v>
      </c>
      <c r="CE50" s="190">
        <f t="shared" si="24"/>
        <v>264000</v>
      </c>
      <c r="CF50" s="190">
        <f t="shared" si="24"/>
        <v>264000</v>
      </c>
      <c r="CG50" s="190">
        <f t="shared" si="24"/>
        <v>264000</v>
      </c>
      <c r="CH50" s="190">
        <f t="shared" si="24"/>
        <v>264000</v>
      </c>
      <c r="CI50" s="190">
        <f t="shared" si="24"/>
        <v>396000.00000000035</v>
      </c>
      <c r="CJ50" s="190">
        <f t="shared" si="24"/>
        <v>0</v>
      </c>
      <c r="CK50" s="190">
        <f t="shared" si="24"/>
        <v>0</v>
      </c>
      <c r="CL50" s="190">
        <f t="shared" si="24"/>
        <v>0</v>
      </c>
      <c r="CM50" s="190">
        <f t="shared" si="24"/>
        <v>0</v>
      </c>
      <c r="CN50" s="190">
        <f t="shared" si="24"/>
        <v>0</v>
      </c>
      <c r="CO50" s="190">
        <f t="shared" si="24"/>
        <v>0</v>
      </c>
      <c r="CP50" s="190">
        <f t="shared" si="24"/>
        <v>0</v>
      </c>
      <c r="CQ50" s="190">
        <f t="shared" si="24"/>
        <v>0</v>
      </c>
      <c r="CR50" s="190">
        <f t="shared" si="24"/>
        <v>0</v>
      </c>
      <c r="CS50" s="190">
        <f t="shared" si="24"/>
        <v>0</v>
      </c>
      <c r="CT50" s="190">
        <f t="shared" si="24"/>
        <v>0</v>
      </c>
      <c r="CU50" s="190">
        <f t="shared" si="24"/>
        <v>0</v>
      </c>
      <c r="CV50" s="190">
        <f t="shared" si="24"/>
        <v>0</v>
      </c>
      <c r="CW50" s="190">
        <f t="shared" si="24"/>
        <v>0</v>
      </c>
      <c r="CX50" s="190">
        <f t="shared" si="24"/>
        <v>0</v>
      </c>
      <c r="CY50" s="190">
        <f t="shared" si="24"/>
        <v>0</v>
      </c>
      <c r="CZ50" s="190">
        <f t="shared" si="24"/>
        <v>0</v>
      </c>
      <c r="DA50" s="190">
        <f t="shared" si="24"/>
        <v>0</v>
      </c>
      <c r="DB50" s="190">
        <f t="shared" si="24"/>
        <v>0</v>
      </c>
      <c r="DC50" s="190">
        <f t="shared" si="24"/>
        <v>0</v>
      </c>
      <c r="DD50" s="190">
        <f t="shared" si="24"/>
        <v>0</v>
      </c>
      <c r="DE50" s="190">
        <f t="shared" si="24"/>
        <v>0</v>
      </c>
      <c r="DF50" s="190">
        <f t="shared" si="24"/>
        <v>0</v>
      </c>
      <c r="DG50" s="190">
        <f t="shared" si="24"/>
        <v>0</v>
      </c>
      <c r="DH50" s="190">
        <f t="shared" si="24"/>
        <v>0</v>
      </c>
      <c r="DI50" s="190">
        <f t="shared" si="24"/>
        <v>0</v>
      </c>
      <c r="DJ50" s="190">
        <f t="shared" si="24"/>
        <v>0</v>
      </c>
      <c r="DK50" s="190">
        <f t="shared" si="24"/>
        <v>0</v>
      </c>
      <c r="DL50" s="190">
        <f t="shared" si="24"/>
        <v>0</v>
      </c>
      <c r="DM50" s="190">
        <f t="shared" si="24"/>
        <v>0</v>
      </c>
      <c r="DN50" s="190">
        <f t="shared" si="24"/>
        <v>0</v>
      </c>
      <c r="DO50" s="190">
        <f t="shared" si="24"/>
        <v>0</v>
      </c>
      <c r="DP50" s="190">
        <f t="shared" si="24"/>
        <v>0</v>
      </c>
      <c r="DQ50" s="190">
        <f t="shared" si="24"/>
        <v>0</v>
      </c>
      <c r="DR50" s="190">
        <f t="shared" si="24"/>
        <v>0</v>
      </c>
      <c r="DS50" s="190">
        <f t="shared" si="24"/>
        <v>0</v>
      </c>
      <c r="DT50" s="190">
        <f t="shared" si="24"/>
        <v>0</v>
      </c>
      <c r="DU50" s="190">
        <f t="shared" si="24"/>
        <v>0</v>
      </c>
      <c r="DV50" s="190">
        <f t="shared" si="24"/>
        <v>0</v>
      </c>
      <c r="DW50" s="190">
        <f t="shared" si="24"/>
        <v>0</v>
      </c>
      <c r="DX50" s="190">
        <f t="shared" si="24"/>
        <v>0</v>
      </c>
      <c r="DY50" s="190">
        <f t="shared" si="24"/>
        <v>0</v>
      </c>
      <c r="DZ50" s="190">
        <f t="shared" si="24"/>
        <v>0</v>
      </c>
      <c r="EA50" s="190">
        <f t="shared" si="24"/>
        <v>0</v>
      </c>
      <c r="EB50" s="190">
        <f t="shared" si="23"/>
        <v>0</v>
      </c>
      <c r="EC50" s="190">
        <f t="shared" si="22"/>
        <v>0</v>
      </c>
      <c r="ED50" s="190">
        <f t="shared" si="22"/>
        <v>0</v>
      </c>
      <c r="EE50" s="190">
        <f t="shared" si="22"/>
        <v>0</v>
      </c>
      <c r="EF50" s="190">
        <f t="shared" si="22"/>
        <v>0</v>
      </c>
      <c r="EG50" s="190">
        <f t="shared" si="22"/>
        <v>0</v>
      </c>
      <c r="EH50" s="190">
        <f t="shared" si="22"/>
        <v>0</v>
      </c>
      <c r="EI50" s="190">
        <f t="shared" si="22"/>
        <v>0</v>
      </c>
      <c r="EJ50" s="190">
        <f t="shared" si="22"/>
        <v>0</v>
      </c>
      <c r="EK50" s="190">
        <f t="shared" si="22"/>
        <v>0</v>
      </c>
      <c r="EL50" s="190">
        <f t="shared" si="22"/>
        <v>0</v>
      </c>
      <c r="EM50" s="190">
        <f t="shared" si="22"/>
        <v>0</v>
      </c>
      <c r="EN50" s="190">
        <f t="shared" si="22"/>
        <v>0</v>
      </c>
      <c r="EO50" s="190">
        <f t="shared" si="22"/>
        <v>0</v>
      </c>
      <c r="EP50" s="190">
        <f t="shared" si="22"/>
        <v>0</v>
      </c>
      <c r="EQ50" s="190">
        <f t="shared" si="22"/>
        <v>0</v>
      </c>
    </row>
    <row r="51" spans="2:147">
      <c r="B51" s="405" t="s">
        <v>528</v>
      </c>
      <c r="D51" s="190">
        <f t="shared" si="20"/>
        <v>198000</v>
      </c>
      <c r="E51" s="190">
        <f t="shared" si="25"/>
        <v>198000</v>
      </c>
      <c r="F51" s="190">
        <f t="shared" si="25"/>
        <v>198000</v>
      </c>
      <c r="G51" s="190">
        <f t="shared" si="25"/>
        <v>198000</v>
      </c>
      <c r="H51" s="190">
        <f t="shared" si="25"/>
        <v>198000</v>
      </c>
      <c r="I51" s="190">
        <f t="shared" si="25"/>
        <v>198000</v>
      </c>
      <c r="J51" s="190">
        <f t="shared" si="25"/>
        <v>198000</v>
      </c>
      <c r="K51" s="190">
        <f t="shared" si="25"/>
        <v>198000</v>
      </c>
      <c r="L51" s="190">
        <f t="shared" si="25"/>
        <v>198000</v>
      </c>
      <c r="M51" s="190">
        <f t="shared" si="25"/>
        <v>198000</v>
      </c>
      <c r="N51" s="190">
        <f t="shared" si="25"/>
        <v>198000</v>
      </c>
      <c r="O51" s="190">
        <f t="shared" si="25"/>
        <v>198000</v>
      </c>
      <c r="P51" s="190">
        <f t="shared" si="25"/>
        <v>198000</v>
      </c>
      <c r="Q51" s="190">
        <f t="shared" si="25"/>
        <v>198000</v>
      </c>
      <c r="R51" s="190">
        <f t="shared" si="25"/>
        <v>198000</v>
      </c>
      <c r="S51" s="190">
        <f t="shared" si="25"/>
        <v>198000</v>
      </c>
      <c r="T51" s="190">
        <f t="shared" si="25"/>
        <v>198000</v>
      </c>
      <c r="U51" s="190">
        <f t="shared" si="25"/>
        <v>198000</v>
      </c>
      <c r="V51" s="190">
        <f t="shared" si="25"/>
        <v>198000</v>
      </c>
      <c r="W51" s="190">
        <f t="shared" si="25"/>
        <v>198000</v>
      </c>
      <c r="X51" s="190">
        <f t="shared" si="25"/>
        <v>198000</v>
      </c>
      <c r="Y51" s="190">
        <f t="shared" si="25"/>
        <v>198000</v>
      </c>
      <c r="Z51" s="190">
        <f t="shared" si="25"/>
        <v>198000</v>
      </c>
      <c r="AA51" s="190">
        <f t="shared" si="25"/>
        <v>198000</v>
      </c>
      <c r="AB51" s="190">
        <f t="shared" si="25"/>
        <v>198000</v>
      </c>
      <c r="AC51" s="190">
        <f t="shared" si="25"/>
        <v>198000</v>
      </c>
      <c r="AD51" s="190">
        <f t="shared" si="25"/>
        <v>198000</v>
      </c>
      <c r="AE51" s="190">
        <f t="shared" si="25"/>
        <v>198000</v>
      </c>
      <c r="AF51" s="190">
        <f t="shared" si="25"/>
        <v>198000</v>
      </c>
      <c r="AG51" s="190">
        <f t="shared" si="25"/>
        <v>857999.99999999988</v>
      </c>
      <c r="AH51" s="190">
        <f t="shared" si="25"/>
        <v>528000</v>
      </c>
      <c r="AI51" s="190">
        <f t="shared" si="25"/>
        <v>528000</v>
      </c>
      <c r="AJ51" s="190">
        <f t="shared" si="25"/>
        <v>528000</v>
      </c>
      <c r="AK51" s="190">
        <f t="shared" si="25"/>
        <v>528000</v>
      </c>
      <c r="AL51" s="190">
        <f t="shared" si="25"/>
        <v>528000</v>
      </c>
      <c r="AM51" s="190">
        <f t="shared" si="25"/>
        <v>528000</v>
      </c>
      <c r="AN51" s="190">
        <f t="shared" si="25"/>
        <v>528000</v>
      </c>
      <c r="AO51" s="190">
        <f t="shared" si="25"/>
        <v>528000</v>
      </c>
      <c r="AP51" s="190">
        <f t="shared" si="25"/>
        <v>528000</v>
      </c>
      <c r="AQ51" s="190">
        <f t="shared" si="25"/>
        <v>528000</v>
      </c>
      <c r="AR51" s="190">
        <f t="shared" si="25"/>
        <v>528000</v>
      </c>
      <c r="AS51" s="190">
        <f t="shared" si="25"/>
        <v>528000</v>
      </c>
      <c r="AT51" s="190">
        <f t="shared" si="25"/>
        <v>528000</v>
      </c>
      <c r="AU51" s="190">
        <f t="shared" si="25"/>
        <v>528000</v>
      </c>
      <c r="AV51" s="190">
        <f t="shared" si="25"/>
        <v>528000</v>
      </c>
      <c r="AW51" s="190">
        <f t="shared" si="25"/>
        <v>528000</v>
      </c>
      <c r="AX51" s="190">
        <f t="shared" si="25"/>
        <v>528000</v>
      </c>
      <c r="AY51" s="190">
        <f t="shared" si="25"/>
        <v>528000</v>
      </c>
      <c r="AZ51" s="190">
        <f t="shared" si="25"/>
        <v>528000</v>
      </c>
      <c r="BA51" s="190">
        <f t="shared" si="25"/>
        <v>528000</v>
      </c>
      <c r="BB51" s="190">
        <f t="shared" si="25"/>
        <v>528000</v>
      </c>
      <c r="BC51" s="190">
        <f t="shared" si="25"/>
        <v>528000</v>
      </c>
      <c r="BD51" s="190">
        <f t="shared" si="25"/>
        <v>528000</v>
      </c>
      <c r="BE51" s="190">
        <f t="shared" si="25"/>
        <v>528000</v>
      </c>
      <c r="BF51" s="190">
        <f t="shared" si="25"/>
        <v>528000</v>
      </c>
      <c r="BG51" s="190">
        <f t="shared" si="25"/>
        <v>528000</v>
      </c>
      <c r="BH51" s="190">
        <f t="shared" si="25"/>
        <v>528000</v>
      </c>
      <c r="BI51" s="190">
        <f t="shared" si="25"/>
        <v>528000</v>
      </c>
      <c r="BJ51" s="190">
        <f t="shared" si="25"/>
        <v>528000</v>
      </c>
      <c r="BK51" s="190">
        <f t="shared" si="25"/>
        <v>528000</v>
      </c>
      <c r="BL51" s="190">
        <f t="shared" si="25"/>
        <v>528000</v>
      </c>
      <c r="BM51" s="190">
        <f t="shared" si="25"/>
        <v>528000</v>
      </c>
      <c r="BN51" s="190">
        <f t="shared" si="25"/>
        <v>528000</v>
      </c>
      <c r="BO51" s="190">
        <f t="shared" si="25"/>
        <v>528000</v>
      </c>
      <c r="BP51" s="190">
        <f t="shared" si="25"/>
        <v>528000</v>
      </c>
      <c r="BQ51" s="190">
        <f t="shared" si="24"/>
        <v>528000</v>
      </c>
      <c r="BR51" s="190">
        <f t="shared" si="24"/>
        <v>528000</v>
      </c>
      <c r="BS51" s="190">
        <f t="shared" si="24"/>
        <v>528000</v>
      </c>
      <c r="BT51" s="190">
        <f t="shared" si="24"/>
        <v>528000</v>
      </c>
      <c r="BU51" s="190">
        <f t="shared" si="24"/>
        <v>528000</v>
      </c>
      <c r="BV51" s="190">
        <f t="shared" si="24"/>
        <v>528000</v>
      </c>
      <c r="BW51" s="190">
        <f t="shared" si="24"/>
        <v>1451999.9999999977</v>
      </c>
      <c r="BX51" s="190">
        <f t="shared" si="24"/>
        <v>264000</v>
      </c>
      <c r="BY51" s="190">
        <f t="shared" si="24"/>
        <v>264000</v>
      </c>
      <c r="BZ51" s="190">
        <f t="shared" si="24"/>
        <v>264000</v>
      </c>
      <c r="CA51" s="190">
        <f t="shared" si="24"/>
        <v>264000</v>
      </c>
      <c r="CB51" s="190">
        <f t="shared" si="24"/>
        <v>264000</v>
      </c>
      <c r="CC51" s="190">
        <f t="shared" si="24"/>
        <v>264000</v>
      </c>
      <c r="CD51" s="190">
        <f t="shared" si="24"/>
        <v>264000</v>
      </c>
      <c r="CE51" s="190">
        <f t="shared" si="24"/>
        <v>264000</v>
      </c>
      <c r="CF51" s="190">
        <f t="shared" si="24"/>
        <v>264000</v>
      </c>
      <c r="CG51" s="190">
        <f t="shared" si="24"/>
        <v>264000</v>
      </c>
      <c r="CH51" s="190">
        <f t="shared" si="24"/>
        <v>264000</v>
      </c>
      <c r="CI51" s="190">
        <f t="shared" si="24"/>
        <v>396000.00000000035</v>
      </c>
      <c r="CJ51" s="190">
        <f t="shared" si="24"/>
        <v>0</v>
      </c>
      <c r="CK51" s="190">
        <f t="shared" si="24"/>
        <v>0</v>
      </c>
      <c r="CL51" s="190">
        <f t="shared" si="24"/>
        <v>0</v>
      </c>
      <c r="CM51" s="190">
        <f t="shared" si="24"/>
        <v>0</v>
      </c>
      <c r="CN51" s="190">
        <f t="shared" si="24"/>
        <v>0</v>
      </c>
      <c r="CO51" s="190">
        <f t="shared" si="24"/>
        <v>0</v>
      </c>
      <c r="CP51" s="190">
        <f t="shared" si="24"/>
        <v>0</v>
      </c>
      <c r="CQ51" s="190">
        <f t="shared" si="24"/>
        <v>0</v>
      </c>
      <c r="CR51" s="190">
        <f t="shared" si="24"/>
        <v>0</v>
      </c>
      <c r="CS51" s="190">
        <f t="shared" si="24"/>
        <v>0</v>
      </c>
      <c r="CT51" s="190">
        <f t="shared" si="24"/>
        <v>0</v>
      </c>
      <c r="CU51" s="190">
        <f t="shared" si="24"/>
        <v>0</v>
      </c>
      <c r="CV51" s="190">
        <f t="shared" si="24"/>
        <v>0</v>
      </c>
      <c r="CW51" s="190">
        <f t="shared" si="24"/>
        <v>0</v>
      </c>
      <c r="CX51" s="190">
        <f t="shared" si="24"/>
        <v>0</v>
      </c>
      <c r="CY51" s="190">
        <f t="shared" si="24"/>
        <v>0</v>
      </c>
      <c r="CZ51" s="190">
        <f t="shared" si="24"/>
        <v>0</v>
      </c>
      <c r="DA51" s="190">
        <f t="shared" si="24"/>
        <v>0</v>
      </c>
      <c r="DB51" s="190">
        <f t="shared" si="24"/>
        <v>0</v>
      </c>
      <c r="DC51" s="190">
        <f t="shared" si="24"/>
        <v>0</v>
      </c>
      <c r="DD51" s="190">
        <f t="shared" si="24"/>
        <v>0</v>
      </c>
      <c r="DE51" s="190">
        <f t="shared" si="24"/>
        <v>0</v>
      </c>
      <c r="DF51" s="190">
        <f t="shared" si="24"/>
        <v>0</v>
      </c>
      <c r="DG51" s="190">
        <f t="shared" si="24"/>
        <v>0</v>
      </c>
      <c r="DH51" s="190">
        <f t="shared" si="24"/>
        <v>0</v>
      </c>
      <c r="DI51" s="190">
        <f t="shared" si="24"/>
        <v>0</v>
      </c>
      <c r="DJ51" s="190">
        <f t="shared" si="24"/>
        <v>0</v>
      </c>
      <c r="DK51" s="190">
        <f t="shared" si="24"/>
        <v>0</v>
      </c>
      <c r="DL51" s="190">
        <f t="shared" si="24"/>
        <v>0</v>
      </c>
      <c r="DM51" s="190">
        <f t="shared" si="24"/>
        <v>0</v>
      </c>
      <c r="DN51" s="190">
        <f t="shared" si="24"/>
        <v>0</v>
      </c>
      <c r="DO51" s="190">
        <f t="shared" si="24"/>
        <v>0</v>
      </c>
      <c r="DP51" s="190">
        <f t="shared" si="24"/>
        <v>0</v>
      </c>
      <c r="DQ51" s="190">
        <f t="shared" si="24"/>
        <v>0</v>
      </c>
      <c r="DR51" s="190">
        <f t="shared" si="24"/>
        <v>0</v>
      </c>
      <c r="DS51" s="190">
        <f t="shared" si="24"/>
        <v>0</v>
      </c>
      <c r="DT51" s="190">
        <f t="shared" si="24"/>
        <v>0</v>
      </c>
      <c r="DU51" s="190">
        <f t="shared" si="24"/>
        <v>0</v>
      </c>
      <c r="DV51" s="190">
        <f t="shared" si="24"/>
        <v>0</v>
      </c>
      <c r="DW51" s="190">
        <f t="shared" si="24"/>
        <v>0</v>
      </c>
      <c r="DX51" s="190">
        <f t="shared" si="24"/>
        <v>0</v>
      </c>
      <c r="DY51" s="190">
        <f t="shared" si="24"/>
        <v>0</v>
      </c>
      <c r="DZ51" s="190">
        <f t="shared" si="24"/>
        <v>0</v>
      </c>
      <c r="EA51" s="190">
        <f t="shared" si="24"/>
        <v>0</v>
      </c>
      <c r="EB51" s="190">
        <f t="shared" si="23"/>
        <v>0</v>
      </c>
      <c r="EC51" s="190">
        <f t="shared" si="22"/>
        <v>0</v>
      </c>
      <c r="ED51" s="190">
        <f t="shared" si="22"/>
        <v>0</v>
      </c>
      <c r="EE51" s="190">
        <f t="shared" si="22"/>
        <v>0</v>
      </c>
      <c r="EF51" s="190">
        <f t="shared" si="22"/>
        <v>0</v>
      </c>
      <c r="EG51" s="190">
        <f t="shared" si="22"/>
        <v>0</v>
      </c>
      <c r="EH51" s="190">
        <f t="shared" si="22"/>
        <v>0</v>
      </c>
      <c r="EI51" s="190">
        <f t="shared" si="22"/>
        <v>0</v>
      </c>
      <c r="EJ51" s="190">
        <f t="shared" si="22"/>
        <v>0</v>
      </c>
      <c r="EK51" s="190">
        <f t="shared" si="22"/>
        <v>0</v>
      </c>
      <c r="EL51" s="190">
        <f t="shared" si="22"/>
        <v>0</v>
      </c>
      <c r="EM51" s="190">
        <f t="shared" si="22"/>
        <v>0</v>
      </c>
      <c r="EN51" s="190">
        <f t="shared" si="22"/>
        <v>0</v>
      </c>
      <c r="EO51" s="190">
        <f t="shared" si="22"/>
        <v>0</v>
      </c>
      <c r="EP51" s="190">
        <f t="shared" si="22"/>
        <v>0</v>
      </c>
      <c r="EQ51" s="190">
        <f t="shared" si="22"/>
        <v>0</v>
      </c>
    </row>
    <row r="52" spans="2:147">
      <c r="B52" s="403" t="s">
        <v>529</v>
      </c>
      <c r="D52" s="190">
        <f t="shared" si="20"/>
        <v>198000</v>
      </c>
      <c r="E52" s="190">
        <f t="shared" si="25"/>
        <v>198000</v>
      </c>
      <c r="F52" s="190">
        <f t="shared" si="25"/>
        <v>198000</v>
      </c>
      <c r="G52" s="190">
        <f t="shared" si="25"/>
        <v>198000</v>
      </c>
      <c r="H52" s="190">
        <f t="shared" si="25"/>
        <v>198000</v>
      </c>
      <c r="I52" s="190">
        <f t="shared" si="25"/>
        <v>198000</v>
      </c>
      <c r="J52" s="190">
        <f t="shared" si="25"/>
        <v>198000</v>
      </c>
      <c r="K52" s="190">
        <f t="shared" si="25"/>
        <v>198000</v>
      </c>
      <c r="L52" s="190">
        <f t="shared" si="25"/>
        <v>198000</v>
      </c>
      <c r="M52" s="190">
        <f t="shared" si="25"/>
        <v>198000</v>
      </c>
      <c r="N52" s="190">
        <f t="shared" si="25"/>
        <v>198000</v>
      </c>
      <c r="O52" s="190">
        <f t="shared" si="25"/>
        <v>198000</v>
      </c>
      <c r="P52" s="190">
        <f t="shared" si="25"/>
        <v>198000</v>
      </c>
      <c r="Q52" s="190">
        <f t="shared" si="25"/>
        <v>198000</v>
      </c>
      <c r="R52" s="190">
        <f t="shared" si="25"/>
        <v>198000</v>
      </c>
      <c r="S52" s="190">
        <f t="shared" si="25"/>
        <v>198000</v>
      </c>
      <c r="T52" s="190">
        <f t="shared" si="25"/>
        <v>198000</v>
      </c>
      <c r="U52" s="190">
        <f t="shared" si="25"/>
        <v>198000</v>
      </c>
      <c r="V52" s="190">
        <f t="shared" si="25"/>
        <v>198000</v>
      </c>
      <c r="W52" s="190">
        <f t="shared" si="25"/>
        <v>198000</v>
      </c>
      <c r="X52" s="190">
        <f t="shared" si="25"/>
        <v>198000</v>
      </c>
      <c r="Y52" s="190">
        <f t="shared" si="25"/>
        <v>198000</v>
      </c>
      <c r="Z52" s="190">
        <f t="shared" si="25"/>
        <v>198000</v>
      </c>
      <c r="AA52" s="190">
        <f t="shared" si="25"/>
        <v>198000</v>
      </c>
      <c r="AB52" s="190">
        <f t="shared" si="25"/>
        <v>198000</v>
      </c>
      <c r="AC52" s="190">
        <f t="shared" si="25"/>
        <v>198000</v>
      </c>
      <c r="AD52" s="190">
        <f t="shared" si="25"/>
        <v>198000</v>
      </c>
      <c r="AE52" s="190">
        <f t="shared" si="25"/>
        <v>198000</v>
      </c>
      <c r="AF52" s="190">
        <f t="shared" si="25"/>
        <v>198000</v>
      </c>
      <c r="AG52" s="190">
        <f t="shared" si="25"/>
        <v>857999.99999999988</v>
      </c>
      <c r="AH52" s="190">
        <f t="shared" si="25"/>
        <v>528000</v>
      </c>
      <c r="AI52" s="190">
        <f t="shared" si="25"/>
        <v>528000</v>
      </c>
      <c r="AJ52" s="190">
        <f t="shared" si="25"/>
        <v>528000</v>
      </c>
      <c r="AK52" s="190">
        <f t="shared" si="25"/>
        <v>528000</v>
      </c>
      <c r="AL52" s="190">
        <f t="shared" si="25"/>
        <v>528000</v>
      </c>
      <c r="AM52" s="190">
        <f t="shared" si="25"/>
        <v>528000</v>
      </c>
      <c r="AN52" s="190">
        <f t="shared" si="25"/>
        <v>528000</v>
      </c>
      <c r="AO52" s="190">
        <f t="shared" si="25"/>
        <v>528000</v>
      </c>
      <c r="AP52" s="190">
        <f t="shared" si="25"/>
        <v>528000</v>
      </c>
      <c r="AQ52" s="190">
        <f t="shared" si="25"/>
        <v>528000</v>
      </c>
      <c r="AR52" s="190">
        <f t="shared" si="25"/>
        <v>528000</v>
      </c>
      <c r="AS52" s="190">
        <f t="shared" si="25"/>
        <v>528000</v>
      </c>
      <c r="AT52" s="190">
        <f t="shared" si="25"/>
        <v>528000</v>
      </c>
      <c r="AU52" s="190">
        <f t="shared" si="25"/>
        <v>528000</v>
      </c>
      <c r="AV52" s="190">
        <f t="shared" si="25"/>
        <v>528000</v>
      </c>
      <c r="AW52" s="190">
        <f t="shared" si="25"/>
        <v>528000</v>
      </c>
      <c r="AX52" s="190">
        <f t="shared" si="25"/>
        <v>528000</v>
      </c>
      <c r="AY52" s="190">
        <f t="shared" si="25"/>
        <v>528000</v>
      </c>
      <c r="AZ52" s="190">
        <f t="shared" si="25"/>
        <v>528000</v>
      </c>
      <c r="BA52" s="190">
        <f t="shared" si="25"/>
        <v>528000</v>
      </c>
      <c r="BB52" s="190">
        <f t="shared" si="25"/>
        <v>528000</v>
      </c>
      <c r="BC52" s="190">
        <f t="shared" si="25"/>
        <v>528000</v>
      </c>
      <c r="BD52" s="190">
        <f t="shared" si="25"/>
        <v>528000</v>
      </c>
      <c r="BE52" s="190">
        <f t="shared" si="25"/>
        <v>528000</v>
      </c>
      <c r="BF52" s="190">
        <f t="shared" si="25"/>
        <v>528000</v>
      </c>
      <c r="BG52" s="190">
        <f t="shared" si="25"/>
        <v>528000</v>
      </c>
      <c r="BH52" s="190">
        <f t="shared" si="25"/>
        <v>528000</v>
      </c>
      <c r="BI52" s="190">
        <f t="shared" si="25"/>
        <v>528000</v>
      </c>
      <c r="BJ52" s="190">
        <f t="shared" si="25"/>
        <v>528000</v>
      </c>
      <c r="BK52" s="190">
        <f t="shared" si="25"/>
        <v>528000</v>
      </c>
      <c r="BL52" s="190">
        <f t="shared" si="25"/>
        <v>528000</v>
      </c>
      <c r="BM52" s="190">
        <f t="shared" si="25"/>
        <v>528000</v>
      </c>
      <c r="BN52" s="190">
        <f t="shared" si="25"/>
        <v>528000</v>
      </c>
      <c r="BO52" s="190">
        <f t="shared" si="25"/>
        <v>528000</v>
      </c>
      <c r="BP52" s="190">
        <f t="shared" ref="BP52:EA54" si="26">$F21*BP$42</f>
        <v>528000</v>
      </c>
      <c r="BQ52" s="190">
        <f t="shared" si="26"/>
        <v>528000</v>
      </c>
      <c r="BR52" s="190">
        <f t="shared" si="26"/>
        <v>528000</v>
      </c>
      <c r="BS52" s="190">
        <f t="shared" si="26"/>
        <v>528000</v>
      </c>
      <c r="BT52" s="190">
        <f t="shared" si="26"/>
        <v>528000</v>
      </c>
      <c r="BU52" s="190">
        <f t="shared" si="26"/>
        <v>528000</v>
      </c>
      <c r="BV52" s="190">
        <f t="shared" si="26"/>
        <v>528000</v>
      </c>
      <c r="BW52" s="190">
        <f t="shared" si="26"/>
        <v>1451999.9999999977</v>
      </c>
      <c r="BX52" s="190">
        <f t="shared" si="26"/>
        <v>264000</v>
      </c>
      <c r="BY52" s="190">
        <f t="shared" si="26"/>
        <v>264000</v>
      </c>
      <c r="BZ52" s="190">
        <f t="shared" si="26"/>
        <v>264000</v>
      </c>
      <c r="CA52" s="190">
        <f t="shared" si="26"/>
        <v>264000</v>
      </c>
      <c r="CB52" s="190">
        <f t="shared" si="26"/>
        <v>264000</v>
      </c>
      <c r="CC52" s="190">
        <f t="shared" si="26"/>
        <v>264000</v>
      </c>
      <c r="CD52" s="190">
        <f t="shared" si="26"/>
        <v>264000</v>
      </c>
      <c r="CE52" s="190">
        <f t="shared" si="26"/>
        <v>264000</v>
      </c>
      <c r="CF52" s="190">
        <f t="shared" si="26"/>
        <v>264000</v>
      </c>
      <c r="CG52" s="190">
        <f t="shared" si="26"/>
        <v>264000</v>
      </c>
      <c r="CH52" s="190">
        <f t="shared" si="26"/>
        <v>264000</v>
      </c>
      <c r="CI52" s="190">
        <f t="shared" si="26"/>
        <v>396000.00000000035</v>
      </c>
      <c r="CJ52" s="190">
        <f t="shared" si="26"/>
        <v>0</v>
      </c>
      <c r="CK52" s="190">
        <f t="shared" si="26"/>
        <v>0</v>
      </c>
      <c r="CL52" s="190">
        <f t="shared" si="26"/>
        <v>0</v>
      </c>
      <c r="CM52" s="190">
        <f t="shared" si="26"/>
        <v>0</v>
      </c>
      <c r="CN52" s="190">
        <f t="shared" si="26"/>
        <v>0</v>
      </c>
      <c r="CO52" s="190">
        <f t="shared" si="26"/>
        <v>0</v>
      </c>
      <c r="CP52" s="190">
        <f t="shared" si="26"/>
        <v>0</v>
      </c>
      <c r="CQ52" s="190">
        <f t="shared" si="26"/>
        <v>0</v>
      </c>
      <c r="CR52" s="190">
        <f t="shared" si="26"/>
        <v>0</v>
      </c>
      <c r="CS52" s="190">
        <f t="shared" si="26"/>
        <v>0</v>
      </c>
      <c r="CT52" s="190">
        <f t="shared" si="26"/>
        <v>0</v>
      </c>
      <c r="CU52" s="190">
        <f t="shared" si="26"/>
        <v>0</v>
      </c>
      <c r="CV52" s="190">
        <f t="shared" si="26"/>
        <v>0</v>
      </c>
      <c r="CW52" s="190">
        <f t="shared" si="26"/>
        <v>0</v>
      </c>
      <c r="CX52" s="190">
        <f t="shared" si="26"/>
        <v>0</v>
      </c>
      <c r="CY52" s="190">
        <f t="shared" si="26"/>
        <v>0</v>
      </c>
      <c r="CZ52" s="190">
        <f t="shared" si="26"/>
        <v>0</v>
      </c>
      <c r="DA52" s="190">
        <f t="shared" si="26"/>
        <v>0</v>
      </c>
      <c r="DB52" s="190">
        <f t="shared" si="26"/>
        <v>0</v>
      </c>
      <c r="DC52" s="190">
        <f t="shared" si="26"/>
        <v>0</v>
      </c>
      <c r="DD52" s="190">
        <f t="shared" si="26"/>
        <v>0</v>
      </c>
      <c r="DE52" s="190">
        <f t="shared" si="26"/>
        <v>0</v>
      </c>
      <c r="DF52" s="190">
        <f t="shared" si="26"/>
        <v>0</v>
      </c>
      <c r="DG52" s="190">
        <f t="shared" si="26"/>
        <v>0</v>
      </c>
      <c r="DH52" s="190">
        <f t="shared" si="26"/>
        <v>0</v>
      </c>
      <c r="DI52" s="190">
        <f t="shared" si="26"/>
        <v>0</v>
      </c>
      <c r="DJ52" s="190">
        <f t="shared" si="26"/>
        <v>0</v>
      </c>
      <c r="DK52" s="190">
        <f t="shared" si="26"/>
        <v>0</v>
      </c>
      <c r="DL52" s="190">
        <f t="shared" si="26"/>
        <v>0</v>
      </c>
      <c r="DM52" s="190">
        <f t="shared" si="26"/>
        <v>0</v>
      </c>
      <c r="DN52" s="190">
        <f t="shared" si="26"/>
        <v>0</v>
      </c>
      <c r="DO52" s="190">
        <f t="shared" si="26"/>
        <v>0</v>
      </c>
      <c r="DP52" s="190">
        <f t="shared" si="26"/>
        <v>0</v>
      </c>
      <c r="DQ52" s="190">
        <f t="shared" si="26"/>
        <v>0</v>
      </c>
      <c r="DR52" s="190">
        <f t="shared" si="26"/>
        <v>0</v>
      </c>
      <c r="DS52" s="190">
        <f t="shared" si="26"/>
        <v>0</v>
      </c>
      <c r="DT52" s="190">
        <f t="shared" si="26"/>
        <v>0</v>
      </c>
      <c r="DU52" s="190">
        <f t="shared" si="26"/>
        <v>0</v>
      </c>
      <c r="DV52" s="190">
        <f t="shared" si="26"/>
        <v>0</v>
      </c>
      <c r="DW52" s="190">
        <f t="shared" si="26"/>
        <v>0</v>
      </c>
      <c r="DX52" s="190">
        <f t="shared" si="26"/>
        <v>0</v>
      </c>
      <c r="DY52" s="190">
        <f t="shared" si="26"/>
        <v>0</v>
      </c>
      <c r="DZ52" s="190">
        <f t="shared" si="26"/>
        <v>0</v>
      </c>
      <c r="EA52" s="190">
        <f t="shared" si="26"/>
        <v>0</v>
      </c>
      <c r="EB52" s="190">
        <f t="shared" si="23"/>
        <v>0</v>
      </c>
      <c r="EC52" s="190">
        <f t="shared" si="22"/>
        <v>0</v>
      </c>
      <c r="ED52" s="190">
        <f t="shared" si="22"/>
        <v>0</v>
      </c>
      <c r="EE52" s="190">
        <f t="shared" si="22"/>
        <v>0</v>
      </c>
      <c r="EF52" s="190">
        <f t="shared" si="22"/>
        <v>0</v>
      </c>
      <c r="EG52" s="190">
        <f t="shared" si="22"/>
        <v>0</v>
      </c>
      <c r="EH52" s="190">
        <f t="shared" si="22"/>
        <v>0</v>
      </c>
      <c r="EI52" s="190">
        <f t="shared" si="22"/>
        <v>0</v>
      </c>
      <c r="EJ52" s="190">
        <f t="shared" si="22"/>
        <v>0</v>
      </c>
      <c r="EK52" s="190">
        <f t="shared" si="22"/>
        <v>0</v>
      </c>
      <c r="EL52" s="190">
        <f t="shared" si="22"/>
        <v>0</v>
      </c>
      <c r="EM52" s="190">
        <f t="shared" si="22"/>
        <v>0</v>
      </c>
      <c r="EN52" s="190">
        <f t="shared" si="22"/>
        <v>0</v>
      </c>
      <c r="EO52" s="190">
        <f t="shared" si="22"/>
        <v>0</v>
      </c>
      <c r="EP52" s="190">
        <f t="shared" si="22"/>
        <v>0</v>
      </c>
      <c r="EQ52" s="190">
        <f t="shared" si="22"/>
        <v>0</v>
      </c>
    </row>
    <row r="53" spans="2:147">
      <c r="B53"/>
      <c r="D53" s="190">
        <f t="shared" si="20"/>
        <v>1980000</v>
      </c>
      <c r="E53" s="190">
        <f t="shared" ref="E53:BP54" si="27">$F22*E$42</f>
        <v>1980000</v>
      </c>
      <c r="F53" s="190">
        <f t="shared" si="27"/>
        <v>1980000</v>
      </c>
      <c r="G53" s="190">
        <f t="shared" si="27"/>
        <v>1980000</v>
      </c>
      <c r="H53" s="190">
        <f t="shared" si="27"/>
        <v>1980000</v>
      </c>
      <c r="I53" s="190">
        <f t="shared" si="27"/>
        <v>1980000</v>
      </c>
      <c r="J53" s="190">
        <f t="shared" si="27"/>
        <v>1980000</v>
      </c>
      <c r="K53" s="190">
        <f t="shared" si="27"/>
        <v>1980000</v>
      </c>
      <c r="L53" s="190">
        <f t="shared" si="27"/>
        <v>1980000</v>
      </c>
      <c r="M53" s="190">
        <f t="shared" si="27"/>
        <v>1980000</v>
      </c>
      <c r="N53" s="190">
        <f t="shared" si="27"/>
        <v>1980000</v>
      </c>
      <c r="O53" s="190">
        <f t="shared" si="27"/>
        <v>1980000</v>
      </c>
      <c r="P53" s="190">
        <f t="shared" si="27"/>
        <v>1980000</v>
      </c>
      <c r="Q53" s="190">
        <f t="shared" si="27"/>
        <v>1980000</v>
      </c>
      <c r="R53" s="190">
        <f t="shared" si="27"/>
        <v>1980000</v>
      </c>
      <c r="S53" s="190">
        <f t="shared" si="27"/>
        <v>1980000</v>
      </c>
      <c r="T53" s="190">
        <f t="shared" si="27"/>
        <v>1980000</v>
      </c>
      <c r="U53" s="190">
        <f t="shared" si="27"/>
        <v>1980000</v>
      </c>
      <c r="V53" s="190">
        <f t="shared" si="27"/>
        <v>1980000</v>
      </c>
      <c r="W53" s="190">
        <f t="shared" si="27"/>
        <v>1980000</v>
      </c>
      <c r="X53" s="190">
        <f t="shared" si="27"/>
        <v>1980000</v>
      </c>
      <c r="Y53" s="190">
        <f t="shared" si="27"/>
        <v>1980000</v>
      </c>
      <c r="Z53" s="190">
        <f t="shared" si="27"/>
        <v>1980000</v>
      </c>
      <c r="AA53" s="190">
        <f t="shared" si="27"/>
        <v>1980000</v>
      </c>
      <c r="AB53" s="190">
        <f t="shared" si="27"/>
        <v>1980000</v>
      </c>
      <c r="AC53" s="190">
        <f t="shared" si="27"/>
        <v>1980000</v>
      </c>
      <c r="AD53" s="190">
        <f t="shared" si="27"/>
        <v>1980000</v>
      </c>
      <c r="AE53" s="190">
        <f t="shared" si="27"/>
        <v>1980000</v>
      </c>
      <c r="AF53" s="190">
        <f t="shared" si="27"/>
        <v>1980000</v>
      </c>
      <c r="AG53" s="190">
        <f t="shared" si="27"/>
        <v>8579999.9999999981</v>
      </c>
      <c r="AH53" s="190">
        <f t="shared" si="27"/>
        <v>5280000</v>
      </c>
      <c r="AI53" s="190">
        <f t="shared" si="27"/>
        <v>5280000</v>
      </c>
      <c r="AJ53" s="190">
        <f t="shared" si="27"/>
        <v>5280000</v>
      </c>
      <c r="AK53" s="190">
        <f t="shared" si="27"/>
        <v>5280000</v>
      </c>
      <c r="AL53" s="190">
        <f t="shared" si="27"/>
        <v>5280000</v>
      </c>
      <c r="AM53" s="190">
        <f t="shared" si="27"/>
        <v>5280000</v>
      </c>
      <c r="AN53" s="190">
        <f t="shared" si="27"/>
        <v>5280000</v>
      </c>
      <c r="AO53" s="190">
        <f t="shared" si="27"/>
        <v>5280000</v>
      </c>
      <c r="AP53" s="190">
        <f t="shared" si="27"/>
        <v>5280000</v>
      </c>
      <c r="AQ53" s="190">
        <f t="shared" si="27"/>
        <v>5280000</v>
      </c>
      <c r="AR53" s="190">
        <f t="shared" si="27"/>
        <v>5280000</v>
      </c>
      <c r="AS53" s="190">
        <f t="shared" si="27"/>
        <v>5280000</v>
      </c>
      <c r="AT53" s="190">
        <f t="shared" si="27"/>
        <v>5280000</v>
      </c>
      <c r="AU53" s="190">
        <f t="shared" si="27"/>
        <v>5280000</v>
      </c>
      <c r="AV53" s="190">
        <f t="shared" si="27"/>
        <v>5280000</v>
      </c>
      <c r="AW53" s="190">
        <f t="shared" si="27"/>
        <v>5280000</v>
      </c>
      <c r="AX53" s="190">
        <f t="shared" si="27"/>
        <v>5280000</v>
      </c>
      <c r="AY53" s="190">
        <f t="shared" si="27"/>
        <v>5280000</v>
      </c>
      <c r="AZ53" s="190">
        <f t="shared" si="27"/>
        <v>5280000</v>
      </c>
      <c r="BA53" s="190">
        <f t="shared" si="27"/>
        <v>5280000</v>
      </c>
      <c r="BB53" s="190">
        <f t="shared" si="27"/>
        <v>5280000</v>
      </c>
      <c r="BC53" s="190">
        <f t="shared" si="27"/>
        <v>5280000</v>
      </c>
      <c r="BD53" s="190">
        <f t="shared" si="27"/>
        <v>5280000</v>
      </c>
      <c r="BE53" s="190">
        <f t="shared" si="27"/>
        <v>5280000</v>
      </c>
      <c r="BF53" s="190">
        <f t="shared" si="27"/>
        <v>5280000</v>
      </c>
      <c r="BG53" s="190">
        <f t="shared" si="27"/>
        <v>5280000</v>
      </c>
      <c r="BH53" s="190">
        <f t="shared" si="27"/>
        <v>5280000</v>
      </c>
      <c r="BI53" s="190">
        <f t="shared" si="27"/>
        <v>5280000</v>
      </c>
      <c r="BJ53" s="190">
        <f t="shared" si="27"/>
        <v>5280000</v>
      </c>
      <c r="BK53" s="190">
        <f t="shared" si="27"/>
        <v>5280000</v>
      </c>
      <c r="BL53" s="190">
        <f t="shared" si="27"/>
        <v>5280000</v>
      </c>
      <c r="BM53" s="190">
        <f t="shared" si="27"/>
        <v>5280000</v>
      </c>
      <c r="BN53" s="190">
        <f t="shared" si="27"/>
        <v>5280000</v>
      </c>
      <c r="BO53" s="190">
        <f t="shared" si="27"/>
        <v>5280000</v>
      </c>
      <c r="BP53" s="190">
        <f t="shared" si="27"/>
        <v>5280000</v>
      </c>
      <c r="BQ53" s="190">
        <f t="shared" si="26"/>
        <v>5280000</v>
      </c>
      <c r="BR53" s="190">
        <f t="shared" si="26"/>
        <v>5280000</v>
      </c>
      <c r="BS53" s="190">
        <f t="shared" si="26"/>
        <v>5280000</v>
      </c>
      <c r="BT53" s="190">
        <f t="shared" si="26"/>
        <v>5280000</v>
      </c>
      <c r="BU53" s="190">
        <f t="shared" si="26"/>
        <v>5280000</v>
      </c>
      <c r="BV53" s="190">
        <f t="shared" si="26"/>
        <v>5280000</v>
      </c>
      <c r="BW53" s="190">
        <f t="shared" si="26"/>
        <v>14519999.999999976</v>
      </c>
      <c r="BX53" s="190">
        <f t="shared" si="26"/>
        <v>2640000</v>
      </c>
      <c r="BY53" s="190">
        <f t="shared" si="26"/>
        <v>2640000</v>
      </c>
      <c r="BZ53" s="190">
        <f t="shared" si="26"/>
        <v>2640000</v>
      </c>
      <c r="CA53" s="190">
        <f t="shared" si="26"/>
        <v>2640000</v>
      </c>
      <c r="CB53" s="190">
        <f t="shared" si="26"/>
        <v>2640000</v>
      </c>
      <c r="CC53" s="190">
        <f t="shared" si="26"/>
        <v>2640000</v>
      </c>
      <c r="CD53" s="190">
        <f t="shared" si="26"/>
        <v>2640000</v>
      </c>
      <c r="CE53" s="190">
        <f t="shared" si="26"/>
        <v>2640000</v>
      </c>
      <c r="CF53" s="190">
        <f t="shared" si="26"/>
        <v>2640000</v>
      </c>
      <c r="CG53" s="190">
        <f t="shared" si="26"/>
        <v>2640000</v>
      </c>
      <c r="CH53" s="190">
        <f t="shared" si="26"/>
        <v>2640000</v>
      </c>
      <c r="CI53" s="190">
        <f t="shared" si="26"/>
        <v>3960000.0000000037</v>
      </c>
      <c r="CJ53" s="190">
        <f t="shared" si="26"/>
        <v>0</v>
      </c>
      <c r="CK53" s="190">
        <f t="shared" si="26"/>
        <v>0</v>
      </c>
      <c r="CL53" s="190">
        <f t="shared" si="26"/>
        <v>0</v>
      </c>
      <c r="CM53" s="190">
        <f t="shared" si="26"/>
        <v>0</v>
      </c>
      <c r="CN53" s="190">
        <f t="shared" si="26"/>
        <v>0</v>
      </c>
      <c r="CO53" s="190">
        <f t="shared" si="26"/>
        <v>0</v>
      </c>
      <c r="CP53" s="190">
        <f t="shared" si="26"/>
        <v>0</v>
      </c>
      <c r="CQ53" s="190">
        <f t="shared" si="26"/>
        <v>0</v>
      </c>
      <c r="CR53" s="190">
        <f t="shared" si="26"/>
        <v>0</v>
      </c>
      <c r="CS53" s="190">
        <f t="shared" si="26"/>
        <v>0</v>
      </c>
      <c r="CT53" s="190">
        <f t="shared" si="26"/>
        <v>0</v>
      </c>
      <c r="CU53" s="190">
        <f t="shared" si="26"/>
        <v>0</v>
      </c>
      <c r="CV53" s="190">
        <f t="shared" si="26"/>
        <v>0</v>
      </c>
      <c r="CW53" s="190">
        <f t="shared" si="26"/>
        <v>0</v>
      </c>
      <c r="CX53" s="190">
        <f t="shared" si="26"/>
        <v>0</v>
      </c>
      <c r="CY53" s="190">
        <f t="shared" si="26"/>
        <v>0</v>
      </c>
      <c r="CZ53" s="190">
        <f t="shared" si="26"/>
        <v>0</v>
      </c>
      <c r="DA53" s="190">
        <f t="shared" si="26"/>
        <v>0</v>
      </c>
      <c r="DB53" s="190">
        <f t="shared" si="26"/>
        <v>0</v>
      </c>
      <c r="DC53" s="190">
        <f t="shared" si="26"/>
        <v>0</v>
      </c>
      <c r="DD53" s="190">
        <f t="shared" si="26"/>
        <v>0</v>
      </c>
      <c r="DE53" s="190">
        <f t="shared" si="26"/>
        <v>0</v>
      </c>
      <c r="DF53" s="190">
        <f t="shared" si="26"/>
        <v>0</v>
      </c>
      <c r="DG53" s="190">
        <f t="shared" si="26"/>
        <v>0</v>
      </c>
      <c r="DH53" s="190">
        <f t="shared" si="26"/>
        <v>0</v>
      </c>
      <c r="DI53" s="190">
        <f t="shared" si="26"/>
        <v>0</v>
      </c>
      <c r="DJ53" s="190">
        <f t="shared" si="26"/>
        <v>0</v>
      </c>
      <c r="DK53" s="190">
        <f t="shared" si="26"/>
        <v>0</v>
      </c>
      <c r="DL53" s="190">
        <f t="shared" si="26"/>
        <v>0</v>
      </c>
      <c r="DM53" s="190">
        <f t="shared" si="26"/>
        <v>0</v>
      </c>
      <c r="DN53" s="190">
        <f t="shared" si="26"/>
        <v>0</v>
      </c>
      <c r="DO53" s="190">
        <f t="shared" si="26"/>
        <v>0</v>
      </c>
      <c r="DP53" s="190">
        <f t="shared" si="26"/>
        <v>0</v>
      </c>
      <c r="DQ53" s="190">
        <f t="shared" si="26"/>
        <v>0</v>
      </c>
      <c r="DR53" s="190">
        <f t="shared" si="26"/>
        <v>0</v>
      </c>
      <c r="DS53" s="190">
        <f t="shared" si="26"/>
        <v>0</v>
      </c>
      <c r="DT53" s="190">
        <f t="shared" si="26"/>
        <v>0</v>
      </c>
      <c r="DU53" s="190">
        <f t="shared" si="26"/>
        <v>0</v>
      </c>
      <c r="DV53" s="190">
        <f t="shared" si="26"/>
        <v>0</v>
      </c>
      <c r="DW53" s="190">
        <f t="shared" si="26"/>
        <v>0</v>
      </c>
      <c r="DX53" s="190">
        <f t="shared" si="26"/>
        <v>0</v>
      </c>
      <c r="DY53" s="190">
        <f t="shared" si="26"/>
        <v>0</v>
      </c>
      <c r="DZ53" s="190">
        <f t="shared" si="26"/>
        <v>0</v>
      </c>
      <c r="EA53" s="190">
        <f t="shared" si="26"/>
        <v>0</v>
      </c>
      <c r="EB53" s="190">
        <f t="shared" si="23"/>
        <v>0</v>
      </c>
      <c r="EC53" s="190">
        <f t="shared" si="22"/>
        <v>0</v>
      </c>
      <c r="ED53" s="190">
        <f t="shared" si="22"/>
        <v>0</v>
      </c>
      <c r="EE53" s="190">
        <f t="shared" si="22"/>
        <v>0</v>
      </c>
      <c r="EF53" s="190">
        <f t="shared" si="22"/>
        <v>0</v>
      </c>
      <c r="EG53" s="190">
        <f t="shared" si="22"/>
        <v>0</v>
      </c>
      <c r="EH53" s="190">
        <f t="shared" si="22"/>
        <v>0</v>
      </c>
      <c r="EI53" s="190">
        <f t="shared" si="22"/>
        <v>0</v>
      </c>
      <c r="EJ53" s="190">
        <f t="shared" si="22"/>
        <v>0</v>
      </c>
      <c r="EK53" s="190">
        <f t="shared" si="22"/>
        <v>0</v>
      </c>
      <c r="EL53" s="190">
        <f t="shared" si="22"/>
        <v>0</v>
      </c>
      <c r="EM53" s="190">
        <f t="shared" si="22"/>
        <v>0</v>
      </c>
      <c r="EN53" s="190">
        <f t="shared" si="22"/>
        <v>0</v>
      </c>
      <c r="EO53" s="190">
        <f t="shared" si="22"/>
        <v>0</v>
      </c>
      <c r="EP53" s="190">
        <f t="shared" si="22"/>
        <v>0</v>
      </c>
      <c r="EQ53" s="190">
        <f t="shared" si="22"/>
        <v>0</v>
      </c>
    </row>
    <row r="54" spans="2:147">
      <c r="B54" s="403" t="s">
        <v>601</v>
      </c>
      <c r="D54" s="190">
        <f t="shared" si="20"/>
        <v>198000</v>
      </c>
      <c r="E54" s="190">
        <f t="shared" si="27"/>
        <v>198000</v>
      </c>
      <c r="F54" s="190">
        <f t="shared" si="27"/>
        <v>198000</v>
      </c>
      <c r="G54" s="190">
        <f t="shared" si="27"/>
        <v>198000</v>
      </c>
      <c r="H54" s="190">
        <f t="shared" si="27"/>
        <v>198000</v>
      </c>
      <c r="I54" s="190">
        <f t="shared" si="27"/>
        <v>198000</v>
      </c>
      <c r="J54" s="190">
        <f t="shared" si="27"/>
        <v>198000</v>
      </c>
      <c r="K54" s="190">
        <f t="shared" si="27"/>
        <v>198000</v>
      </c>
      <c r="L54" s="190">
        <f t="shared" si="27"/>
        <v>198000</v>
      </c>
      <c r="M54" s="190">
        <f t="shared" si="27"/>
        <v>198000</v>
      </c>
      <c r="N54" s="190">
        <f t="shared" si="27"/>
        <v>198000</v>
      </c>
      <c r="O54" s="190">
        <f t="shared" si="27"/>
        <v>198000</v>
      </c>
      <c r="P54" s="190">
        <f t="shared" si="27"/>
        <v>198000</v>
      </c>
      <c r="Q54" s="190">
        <f t="shared" si="27"/>
        <v>198000</v>
      </c>
      <c r="R54" s="190">
        <f t="shared" si="27"/>
        <v>198000</v>
      </c>
      <c r="S54" s="190">
        <f t="shared" si="27"/>
        <v>198000</v>
      </c>
      <c r="T54" s="190">
        <f t="shared" si="27"/>
        <v>198000</v>
      </c>
      <c r="U54" s="190">
        <f t="shared" si="27"/>
        <v>198000</v>
      </c>
      <c r="V54" s="190">
        <f t="shared" si="27"/>
        <v>198000</v>
      </c>
      <c r="W54" s="190">
        <f t="shared" si="27"/>
        <v>198000</v>
      </c>
      <c r="X54" s="190">
        <f t="shared" si="27"/>
        <v>198000</v>
      </c>
      <c r="Y54" s="190">
        <f t="shared" si="27"/>
        <v>198000</v>
      </c>
      <c r="Z54" s="190">
        <f t="shared" si="27"/>
        <v>198000</v>
      </c>
      <c r="AA54" s="190">
        <f t="shared" si="27"/>
        <v>198000</v>
      </c>
      <c r="AB54" s="190">
        <f t="shared" si="27"/>
        <v>198000</v>
      </c>
      <c r="AC54" s="190">
        <f t="shared" si="27"/>
        <v>198000</v>
      </c>
      <c r="AD54" s="190">
        <f t="shared" si="27"/>
        <v>198000</v>
      </c>
      <c r="AE54" s="190">
        <f t="shared" si="27"/>
        <v>198000</v>
      </c>
      <c r="AF54" s="190">
        <f t="shared" si="27"/>
        <v>198000</v>
      </c>
      <c r="AG54" s="190">
        <f t="shared" si="27"/>
        <v>857999.99999999988</v>
      </c>
      <c r="AH54" s="190">
        <f t="shared" si="27"/>
        <v>528000</v>
      </c>
      <c r="AI54" s="190">
        <f t="shared" si="27"/>
        <v>528000</v>
      </c>
      <c r="AJ54" s="190">
        <f t="shared" si="27"/>
        <v>528000</v>
      </c>
      <c r="AK54" s="190">
        <f t="shared" si="27"/>
        <v>528000</v>
      </c>
      <c r="AL54" s="190">
        <f t="shared" si="27"/>
        <v>528000</v>
      </c>
      <c r="AM54" s="190">
        <f t="shared" si="27"/>
        <v>528000</v>
      </c>
      <c r="AN54" s="190">
        <f t="shared" si="27"/>
        <v>528000</v>
      </c>
      <c r="AO54" s="190">
        <f t="shared" si="27"/>
        <v>528000</v>
      </c>
      <c r="AP54" s="190">
        <f t="shared" si="27"/>
        <v>528000</v>
      </c>
      <c r="AQ54" s="190">
        <f t="shared" si="27"/>
        <v>528000</v>
      </c>
      <c r="AR54" s="190">
        <f t="shared" si="27"/>
        <v>528000</v>
      </c>
      <c r="AS54" s="190">
        <f t="shared" si="27"/>
        <v>528000</v>
      </c>
      <c r="AT54" s="190">
        <f t="shared" si="27"/>
        <v>528000</v>
      </c>
      <c r="AU54" s="190">
        <f t="shared" si="27"/>
        <v>528000</v>
      </c>
      <c r="AV54" s="190">
        <f t="shared" si="27"/>
        <v>528000</v>
      </c>
      <c r="AW54" s="190">
        <f t="shared" si="27"/>
        <v>528000</v>
      </c>
      <c r="AX54" s="190">
        <f t="shared" si="27"/>
        <v>528000</v>
      </c>
      <c r="AY54" s="190">
        <f t="shared" si="27"/>
        <v>528000</v>
      </c>
      <c r="AZ54" s="190">
        <f t="shared" si="27"/>
        <v>528000</v>
      </c>
      <c r="BA54" s="190">
        <f t="shared" si="27"/>
        <v>528000</v>
      </c>
      <c r="BB54" s="190">
        <f t="shared" si="27"/>
        <v>528000</v>
      </c>
      <c r="BC54" s="190">
        <f t="shared" si="27"/>
        <v>528000</v>
      </c>
      <c r="BD54" s="190">
        <f t="shared" si="27"/>
        <v>528000</v>
      </c>
      <c r="BE54" s="190">
        <f t="shared" si="27"/>
        <v>528000</v>
      </c>
      <c r="BF54" s="190">
        <f t="shared" si="27"/>
        <v>528000</v>
      </c>
      <c r="BG54" s="190">
        <f t="shared" si="27"/>
        <v>528000</v>
      </c>
      <c r="BH54" s="190">
        <f t="shared" si="27"/>
        <v>528000</v>
      </c>
      <c r="BI54" s="190">
        <f t="shared" si="27"/>
        <v>528000</v>
      </c>
      <c r="BJ54" s="190">
        <f t="shared" si="27"/>
        <v>528000</v>
      </c>
      <c r="BK54" s="190">
        <f t="shared" si="27"/>
        <v>528000</v>
      </c>
      <c r="BL54" s="190">
        <f t="shared" si="27"/>
        <v>528000</v>
      </c>
      <c r="BM54" s="190">
        <f t="shared" si="27"/>
        <v>528000</v>
      </c>
      <c r="BN54" s="190">
        <f t="shared" si="27"/>
        <v>528000</v>
      </c>
      <c r="BO54" s="190">
        <f t="shared" si="27"/>
        <v>528000</v>
      </c>
      <c r="BP54" s="190">
        <f t="shared" si="27"/>
        <v>528000</v>
      </c>
      <c r="BQ54" s="190">
        <f t="shared" si="26"/>
        <v>528000</v>
      </c>
      <c r="BR54" s="190">
        <f t="shared" si="26"/>
        <v>528000</v>
      </c>
      <c r="BS54" s="190">
        <f t="shared" si="26"/>
        <v>528000</v>
      </c>
      <c r="BT54" s="190">
        <f t="shared" si="26"/>
        <v>528000</v>
      </c>
      <c r="BU54" s="190">
        <f t="shared" si="26"/>
        <v>528000</v>
      </c>
      <c r="BV54" s="190">
        <f t="shared" si="26"/>
        <v>528000</v>
      </c>
      <c r="BW54" s="190">
        <f t="shared" si="26"/>
        <v>1451999.9999999977</v>
      </c>
      <c r="BX54" s="190">
        <f t="shared" si="26"/>
        <v>264000</v>
      </c>
      <c r="BY54" s="190">
        <f t="shared" si="26"/>
        <v>264000</v>
      </c>
      <c r="BZ54" s="190">
        <f t="shared" si="26"/>
        <v>264000</v>
      </c>
      <c r="CA54" s="190">
        <f t="shared" si="26"/>
        <v>264000</v>
      </c>
      <c r="CB54" s="190">
        <f t="shared" si="26"/>
        <v>264000</v>
      </c>
      <c r="CC54" s="190">
        <f t="shared" si="26"/>
        <v>264000</v>
      </c>
      <c r="CD54" s="190">
        <f t="shared" si="26"/>
        <v>264000</v>
      </c>
      <c r="CE54" s="190">
        <f t="shared" si="26"/>
        <v>264000</v>
      </c>
      <c r="CF54" s="190">
        <f t="shared" si="26"/>
        <v>264000</v>
      </c>
      <c r="CG54" s="190">
        <f t="shared" si="26"/>
        <v>264000</v>
      </c>
      <c r="CH54" s="190">
        <f t="shared" si="26"/>
        <v>264000</v>
      </c>
      <c r="CI54" s="190">
        <f t="shared" si="26"/>
        <v>396000.00000000035</v>
      </c>
      <c r="CJ54" s="190">
        <f t="shared" si="26"/>
        <v>0</v>
      </c>
      <c r="CK54" s="190">
        <f t="shared" si="26"/>
        <v>0</v>
      </c>
      <c r="CL54" s="190">
        <f t="shared" si="26"/>
        <v>0</v>
      </c>
      <c r="CM54" s="190">
        <f t="shared" si="26"/>
        <v>0</v>
      </c>
      <c r="CN54" s="190">
        <f t="shared" si="26"/>
        <v>0</v>
      </c>
      <c r="CO54" s="190">
        <f t="shared" si="26"/>
        <v>0</v>
      </c>
      <c r="CP54" s="190">
        <f t="shared" si="26"/>
        <v>0</v>
      </c>
      <c r="CQ54" s="190">
        <f t="shared" si="26"/>
        <v>0</v>
      </c>
      <c r="CR54" s="190">
        <f t="shared" si="26"/>
        <v>0</v>
      </c>
      <c r="CS54" s="190">
        <f t="shared" si="26"/>
        <v>0</v>
      </c>
      <c r="CT54" s="190">
        <f t="shared" si="26"/>
        <v>0</v>
      </c>
      <c r="CU54" s="190">
        <f t="shared" si="26"/>
        <v>0</v>
      </c>
      <c r="CV54" s="190">
        <f t="shared" si="26"/>
        <v>0</v>
      </c>
      <c r="CW54" s="190">
        <f t="shared" si="26"/>
        <v>0</v>
      </c>
      <c r="CX54" s="190">
        <f t="shared" si="26"/>
        <v>0</v>
      </c>
      <c r="CY54" s="190">
        <f t="shared" si="26"/>
        <v>0</v>
      </c>
      <c r="CZ54" s="190">
        <f t="shared" si="26"/>
        <v>0</v>
      </c>
      <c r="DA54" s="190">
        <f t="shared" si="26"/>
        <v>0</v>
      </c>
      <c r="DB54" s="190">
        <f t="shared" si="26"/>
        <v>0</v>
      </c>
      <c r="DC54" s="190">
        <f t="shared" si="26"/>
        <v>0</v>
      </c>
      <c r="DD54" s="190">
        <f t="shared" si="26"/>
        <v>0</v>
      </c>
      <c r="DE54" s="190">
        <f t="shared" si="26"/>
        <v>0</v>
      </c>
      <c r="DF54" s="190">
        <f t="shared" si="26"/>
        <v>0</v>
      </c>
      <c r="DG54" s="190">
        <f t="shared" si="26"/>
        <v>0</v>
      </c>
      <c r="DH54" s="190">
        <f t="shared" si="26"/>
        <v>0</v>
      </c>
      <c r="DI54" s="190">
        <f t="shared" si="26"/>
        <v>0</v>
      </c>
      <c r="DJ54" s="190">
        <f t="shared" si="26"/>
        <v>0</v>
      </c>
      <c r="DK54" s="190">
        <f t="shared" si="26"/>
        <v>0</v>
      </c>
      <c r="DL54" s="190">
        <f t="shared" si="26"/>
        <v>0</v>
      </c>
      <c r="DM54" s="190">
        <f t="shared" si="26"/>
        <v>0</v>
      </c>
      <c r="DN54" s="190">
        <f t="shared" si="26"/>
        <v>0</v>
      </c>
      <c r="DO54" s="190">
        <f t="shared" si="26"/>
        <v>0</v>
      </c>
      <c r="DP54" s="190">
        <f t="shared" si="26"/>
        <v>0</v>
      </c>
      <c r="DQ54" s="190">
        <f t="shared" si="26"/>
        <v>0</v>
      </c>
      <c r="DR54" s="190">
        <f t="shared" si="26"/>
        <v>0</v>
      </c>
      <c r="DS54" s="190">
        <f t="shared" si="26"/>
        <v>0</v>
      </c>
      <c r="DT54" s="190">
        <f t="shared" si="26"/>
        <v>0</v>
      </c>
      <c r="DU54" s="190">
        <f t="shared" si="26"/>
        <v>0</v>
      </c>
      <c r="DV54" s="190">
        <f t="shared" si="26"/>
        <v>0</v>
      </c>
      <c r="DW54" s="190">
        <f t="shared" si="26"/>
        <v>0</v>
      </c>
      <c r="DX54" s="190">
        <f t="shared" si="26"/>
        <v>0</v>
      </c>
      <c r="DY54" s="190">
        <f t="shared" si="26"/>
        <v>0</v>
      </c>
      <c r="DZ54" s="190">
        <f t="shared" si="26"/>
        <v>0</v>
      </c>
      <c r="EA54" s="190">
        <f t="shared" si="26"/>
        <v>0</v>
      </c>
      <c r="EB54" s="190">
        <f t="shared" si="23"/>
        <v>0</v>
      </c>
      <c r="EC54" s="190">
        <f t="shared" si="22"/>
        <v>0</v>
      </c>
      <c r="ED54" s="190">
        <f t="shared" si="22"/>
        <v>0</v>
      </c>
      <c r="EE54" s="190">
        <f t="shared" si="22"/>
        <v>0</v>
      </c>
      <c r="EF54" s="190">
        <f t="shared" si="22"/>
        <v>0</v>
      </c>
      <c r="EG54" s="190">
        <f t="shared" si="22"/>
        <v>0</v>
      </c>
      <c r="EH54" s="190">
        <f t="shared" si="22"/>
        <v>0</v>
      </c>
      <c r="EI54" s="190">
        <f t="shared" si="22"/>
        <v>0</v>
      </c>
      <c r="EJ54" s="190">
        <f t="shared" si="22"/>
        <v>0</v>
      </c>
      <c r="EK54" s="190">
        <f t="shared" si="22"/>
        <v>0</v>
      </c>
      <c r="EL54" s="190">
        <f t="shared" si="22"/>
        <v>0</v>
      </c>
      <c r="EM54" s="190">
        <f t="shared" si="22"/>
        <v>0</v>
      </c>
      <c r="EN54" s="190">
        <f t="shared" si="22"/>
        <v>0</v>
      </c>
      <c r="EO54" s="190">
        <f t="shared" si="22"/>
        <v>0</v>
      </c>
      <c r="EP54" s="190">
        <f t="shared" si="22"/>
        <v>0</v>
      </c>
      <c r="EQ54" s="190">
        <f t="shared" si="22"/>
        <v>0</v>
      </c>
    </row>
    <row r="55" spans="2:147">
      <c r="B55" s="155" t="s">
        <v>602</v>
      </c>
      <c r="D55" s="190">
        <f>'Capital Structure'!E43</f>
        <v>0</v>
      </c>
      <c r="E55" s="190">
        <f>'Capital Structure'!F43</f>
        <v>0</v>
      </c>
      <c r="F55" s="190">
        <f>'Capital Structure'!G43</f>
        <v>0</v>
      </c>
      <c r="G55" s="190">
        <f ca="1">'Capital Structure'!H43</f>
        <v>0</v>
      </c>
      <c r="H55" s="190">
        <f ca="1">'Capital Structure'!I43</f>
        <v>0</v>
      </c>
      <c r="I55" s="190">
        <f ca="1">'Capital Structure'!J43</f>
        <v>0</v>
      </c>
      <c r="J55" s="190">
        <f ca="1">'Capital Structure'!K43</f>
        <v>0</v>
      </c>
      <c r="K55" s="190">
        <f ca="1">'Capital Structure'!L43</f>
        <v>0</v>
      </c>
      <c r="L55" s="190">
        <f ca="1">'Capital Structure'!M43</f>
        <v>0</v>
      </c>
      <c r="M55" s="190">
        <f ca="1">'Capital Structure'!N43</f>
        <v>0</v>
      </c>
      <c r="N55" s="190">
        <f ca="1">'Capital Structure'!O43</f>
        <v>0</v>
      </c>
      <c r="O55" s="190">
        <f ca="1">'Capital Structure'!P43</f>
        <v>0</v>
      </c>
      <c r="P55" s="190">
        <f ca="1">'Capital Structure'!Q43</f>
        <v>0</v>
      </c>
      <c r="Q55" s="190">
        <f ca="1">'Capital Structure'!R43</f>
        <v>0</v>
      </c>
      <c r="R55" s="190">
        <f ca="1">'Capital Structure'!S43</f>
        <v>0</v>
      </c>
      <c r="S55" s="190">
        <f ca="1">'Capital Structure'!T43</f>
        <v>0</v>
      </c>
      <c r="T55" s="190">
        <f ca="1">'Capital Structure'!U43</f>
        <v>0</v>
      </c>
      <c r="U55" s="190">
        <f ca="1">'Capital Structure'!V43</f>
        <v>0</v>
      </c>
      <c r="V55" s="190">
        <f ca="1">'Capital Structure'!W43</f>
        <v>0</v>
      </c>
      <c r="W55" s="190">
        <f ca="1">'Capital Structure'!X43</f>
        <v>0</v>
      </c>
      <c r="X55" s="190">
        <f ca="1">'Capital Structure'!Y43</f>
        <v>0</v>
      </c>
      <c r="Y55" s="190">
        <f ca="1">'Capital Structure'!Z43</f>
        <v>0</v>
      </c>
      <c r="Z55" s="190">
        <f ca="1">'Capital Structure'!AA43</f>
        <v>0</v>
      </c>
      <c r="AA55" s="190">
        <f ca="1">'Capital Structure'!AB43</f>
        <v>0</v>
      </c>
      <c r="AB55" s="190">
        <f ca="1">'Capital Structure'!AC43</f>
        <v>0</v>
      </c>
      <c r="AC55" s="190">
        <f ca="1">'Capital Structure'!AD43</f>
        <v>0</v>
      </c>
      <c r="AD55" s="190">
        <f ca="1">'Capital Structure'!AE43</f>
        <v>0</v>
      </c>
      <c r="AE55" s="190">
        <f ca="1">'Capital Structure'!AF43</f>
        <v>0</v>
      </c>
      <c r="AF55" s="190">
        <f ca="1">'Capital Structure'!AG43</f>
        <v>0</v>
      </c>
      <c r="AG55" s="190">
        <f ca="1">'Capital Structure'!AH43</f>
        <v>0</v>
      </c>
      <c r="AH55" s="190">
        <f ca="1">'Capital Structure'!AI43</f>
        <v>0</v>
      </c>
      <c r="AI55" s="190">
        <f ca="1">'Capital Structure'!AJ43</f>
        <v>0</v>
      </c>
      <c r="AJ55" s="190">
        <f ca="1">'Capital Structure'!AK43</f>
        <v>0</v>
      </c>
      <c r="AK55" s="190">
        <f ca="1">'Capital Structure'!AL43</f>
        <v>0</v>
      </c>
      <c r="AL55" s="190">
        <f ca="1">'Capital Structure'!AM43</f>
        <v>0</v>
      </c>
      <c r="AM55" s="190">
        <f ca="1">'Capital Structure'!AN43</f>
        <v>0</v>
      </c>
      <c r="AN55" s="190">
        <f ca="1">'Capital Structure'!AO43</f>
        <v>0</v>
      </c>
      <c r="AO55" s="190">
        <f ca="1">'Capital Structure'!AP43</f>
        <v>0</v>
      </c>
      <c r="AP55" s="190">
        <f ca="1">'Capital Structure'!AQ43</f>
        <v>0</v>
      </c>
      <c r="AQ55" s="190">
        <f ca="1">'Capital Structure'!AR43</f>
        <v>0</v>
      </c>
      <c r="AR55" s="190">
        <f ca="1">'Capital Structure'!AS43</f>
        <v>0</v>
      </c>
      <c r="AS55" s="190">
        <f ca="1">'Capital Structure'!AT43</f>
        <v>0</v>
      </c>
      <c r="AT55" s="190">
        <f ca="1">'Capital Structure'!AU43</f>
        <v>254166.66666666666</v>
      </c>
      <c r="AU55" s="190">
        <f ca="1">'Capital Structure'!AV43</f>
        <v>255225.69444444447</v>
      </c>
      <c r="AV55" s="190">
        <f ca="1">'Capital Structure'!AW43</f>
        <v>256289.13483796301</v>
      </c>
      <c r="AW55" s="190">
        <f ca="1">'Capital Structure'!AX43</f>
        <v>257357.00623312115</v>
      </c>
      <c r="AX55" s="190">
        <f ca="1">'Capital Structure'!AY43</f>
        <v>258429.32709242581</v>
      </c>
      <c r="AY55" s="190">
        <f ca="1">'Capital Structure'!AZ43</f>
        <v>259506.11595531096</v>
      </c>
      <c r="AZ55" s="190">
        <f ca="1">'Capital Structure'!BA43</f>
        <v>260587.39143845809</v>
      </c>
      <c r="BA55" s="190">
        <f ca="1">'Capital Structure'!BB43</f>
        <v>261673.17223611832</v>
      </c>
      <c r="BB55" s="190">
        <f ca="1">'Capital Structure'!BC43</f>
        <v>262763.47712043551</v>
      </c>
      <c r="BC55" s="190">
        <f ca="1">'Capital Structure'!BD43</f>
        <v>277992.94032638601</v>
      </c>
      <c r="BD55" s="190">
        <f ca="1">'Capital Structure'!BE43</f>
        <v>293285.85962902801</v>
      </c>
      <c r="BE55" s="190">
        <f ca="1">'Capital Structure'!BF43</f>
        <v>308642.49942876433</v>
      </c>
      <c r="BF55" s="190">
        <f ca="1">'Capital Structure'!BG43</f>
        <v>324063.12522766629</v>
      </c>
      <c r="BG55" s="190">
        <f ca="1">'Capital Structure'!BH43</f>
        <v>339548.00363406359</v>
      </c>
      <c r="BH55" s="190">
        <f ca="1">'Capital Structure'!BI43</f>
        <v>355097.40236715425</v>
      </c>
      <c r="BI55" s="190">
        <f ca="1">'Capital Structure'!BJ43</f>
        <v>370711.59026163275</v>
      </c>
      <c r="BJ55" s="190">
        <f ca="1">'Capital Structure'!BK43</f>
        <v>386390.83727233822</v>
      </c>
      <c r="BK55" s="190">
        <f ca="1">'Capital Structure'!BL43</f>
        <v>402135.41447892174</v>
      </c>
      <c r="BL55" s="190">
        <f ca="1">'Capital Structure'!BM43</f>
        <v>417945.59409053263</v>
      </c>
      <c r="BM55" s="190">
        <f ca="1">'Capital Structure'!BN43</f>
        <v>433821.64945052529</v>
      </c>
      <c r="BN55" s="190">
        <f ca="1">'Capital Structure'!BO43</f>
        <v>449763.85504118446</v>
      </c>
      <c r="BO55" s="190">
        <f ca="1">'Capital Structure'!BP43</f>
        <v>465772.48648847151</v>
      </c>
      <c r="BP55" s="190">
        <f ca="1">'Capital Structure'!BQ43</f>
        <v>481847.8205667889</v>
      </c>
      <c r="BQ55" s="190">
        <f ca="1">'Capital Structure'!BR43</f>
        <v>497990.13520376582</v>
      </c>
      <c r="BR55" s="190">
        <f ca="1">'Capital Structure'!BS43</f>
        <v>514199.70948506362</v>
      </c>
      <c r="BS55" s="190">
        <f ca="1">'Capital Structure'!BT43</f>
        <v>530476.8236592001</v>
      </c>
      <c r="BT55" s="190">
        <f ca="1">'Capital Structure'!BU43</f>
        <v>546821.75914239557</v>
      </c>
      <c r="BU55" s="190">
        <f ca="1">'Capital Structure'!BV43</f>
        <v>563234.7985234377</v>
      </c>
      <c r="BV55" s="190">
        <f ca="1">'Capital Structure'!BW43</f>
        <v>579716.2255685674</v>
      </c>
      <c r="BW55" s="190">
        <f ca="1">'Capital Structure'!BX43</f>
        <v>596266.32522638515</v>
      </c>
      <c r="BX55" s="190">
        <f ca="1">'Capital Structure'!BY43</f>
        <v>612885.38363277703</v>
      </c>
      <c r="BY55" s="190">
        <f ca="1">'Capital Structure'!BZ43</f>
        <v>629573.68811586243</v>
      </c>
      <c r="BZ55" s="190">
        <f ca="1">'Capital Structure'!CA43</f>
        <v>656338.36880027095</v>
      </c>
      <c r="CA55" s="190">
        <f ca="1">'Capital Structure'!CB43</f>
        <v>381659.75742887775</v>
      </c>
      <c r="CB55" s="190">
        <f ca="1">'Capital Structure'!CC43</f>
        <v>388260.5418663937</v>
      </c>
      <c r="CC55" s="190">
        <f ca="1">'Capital Structure'!CD43</f>
        <v>0</v>
      </c>
      <c r="CD55" s="190">
        <f ca="1">'Capital Structure'!CE43</f>
        <v>0</v>
      </c>
      <c r="CE55" s="190">
        <f ca="1">'Capital Structure'!CF43</f>
        <v>0</v>
      </c>
      <c r="CF55" s="190">
        <f ca="1">'Capital Structure'!CG43</f>
        <v>0</v>
      </c>
      <c r="CG55" s="190">
        <f ca="1">'Capital Structure'!CH43</f>
        <v>0</v>
      </c>
      <c r="CH55" s="190">
        <f ca="1">'Capital Structure'!CI43</f>
        <v>0</v>
      </c>
      <c r="CI55" s="190">
        <f ca="1">'Capital Structure'!CJ43</f>
        <v>0</v>
      </c>
      <c r="CJ55" s="190">
        <f ca="1">'Capital Structure'!CK43</f>
        <v>0</v>
      </c>
      <c r="CK55" s="190">
        <f ca="1">'Capital Structure'!CL43</f>
        <v>0</v>
      </c>
      <c r="CL55" s="190">
        <f ca="1">'Capital Structure'!CM43</f>
        <v>0</v>
      </c>
      <c r="CM55" s="190">
        <f ca="1">'Capital Structure'!CN43</f>
        <v>0</v>
      </c>
      <c r="CN55" s="190">
        <f ca="1">'Capital Structure'!CO43</f>
        <v>0</v>
      </c>
      <c r="CO55" s="190">
        <f ca="1">'Capital Structure'!CP43</f>
        <v>0</v>
      </c>
      <c r="CP55" s="190">
        <f>'Capital Structure'!CQ43</f>
        <v>0</v>
      </c>
      <c r="CQ55" s="190">
        <f>'Capital Structure'!CR43</f>
        <v>0</v>
      </c>
      <c r="CR55" s="190">
        <f>'Capital Structure'!CS43</f>
        <v>0</v>
      </c>
      <c r="CS55" s="190">
        <f>'Capital Structure'!CT43</f>
        <v>0</v>
      </c>
      <c r="CT55" s="190">
        <f>'Capital Structure'!CU43</f>
        <v>0</v>
      </c>
      <c r="CU55" s="190">
        <f>'Capital Structure'!CV43</f>
        <v>0</v>
      </c>
      <c r="CV55" s="190">
        <f>'Capital Structure'!CW43</f>
        <v>0</v>
      </c>
      <c r="CW55" s="190">
        <f>'Capital Structure'!CX43</f>
        <v>0</v>
      </c>
      <c r="CX55" s="190">
        <f>'Capital Structure'!CY43</f>
        <v>0</v>
      </c>
      <c r="CY55" s="190">
        <f>'Capital Structure'!CZ43</f>
        <v>0</v>
      </c>
      <c r="CZ55" s="190">
        <f>'Capital Structure'!DA43</f>
        <v>0</v>
      </c>
      <c r="DA55" s="190">
        <f>'Capital Structure'!DB43</f>
        <v>0</v>
      </c>
      <c r="DB55" s="190">
        <f>'Capital Structure'!DC43</f>
        <v>0</v>
      </c>
      <c r="DC55" s="190">
        <f>'Capital Structure'!DD43</f>
        <v>0</v>
      </c>
      <c r="DD55" s="190">
        <f>'Capital Structure'!DE43</f>
        <v>0</v>
      </c>
      <c r="DE55" s="190">
        <f>'Capital Structure'!DF43</f>
        <v>0</v>
      </c>
      <c r="DF55" s="190">
        <f>'Capital Structure'!DG43</f>
        <v>0</v>
      </c>
      <c r="DG55" s="190">
        <f>'Capital Structure'!DH43</f>
        <v>0</v>
      </c>
      <c r="DH55" s="190">
        <f>'Capital Structure'!DI43</f>
        <v>0</v>
      </c>
      <c r="DI55" s="190">
        <f>'Capital Structure'!DJ43</f>
        <v>0</v>
      </c>
      <c r="DJ55" s="190">
        <f>'Capital Structure'!DK43</f>
        <v>0</v>
      </c>
      <c r="DK55" s="190">
        <f>'Capital Structure'!DL43</f>
        <v>0</v>
      </c>
      <c r="DL55" s="190">
        <f>'Capital Structure'!DM43</f>
        <v>0</v>
      </c>
      <c r="DM55" s="190">
        <f>'Capital Structure'!DN43</f>
        <v>0</v>
      </c>
      <c r="DN55" s="190">
        <f>'Capital Structure'!DO43</f>
        <v>0</v>
      </c>
      <c r="DO55" s="190">
        <f>'Capital Structure'!DP43</f>
        <v>0</v>
      </c>
      <c r="DP55" s="190">
        <f>'Capital Structure'!DQ43</f>
        <v>0</v>
      </c>
      <c r="DQ55" s="190">
        <f>'Capital Structure'!DR43</f>
        <v>0</v>
      </c>
      <c r="DR55" s="190">
        <f>'Capital Structure'!DS43</f>
        <v>0</v>
      </c>
      <c r="DS55" s="190">
        <f>'Capital Structure'!DT43</f>
        <v>0</v>
      </c>
      <c r="DT55" s="190">
        <f>'Capital Structure'!DU43</f>
        <v>0</v>
      </c>
      <c r="DU55" s="190">
        <f>'Capital Structure'!DV43</f>
        <v>0</v>
      </c>
      <c r="DV55" s="190">
        <f>'Capital Structure'!DW43</f>
        <v>0</v>
      </c>
      <c r="DW55" s="190">
        <f>'Capital Structure'!DX43</f>
        <v>0</v>
      </c>
      <c r="DX55" s="190">
        <f>'Capital Structure'!DY43</f>
        <v>0</v>
      </c>
      <c r="DY55" s="190">
        <f>'Capital Structure'!DZ43</f>
        <v>0</v>
      </c>
      <c r="DZ55" s="190">
        <f>'Capital Structure'!EA43</f>
        <v>0</v>
      </c>
      <c r="EA55" s="190">
        <f>'Capital Structure'!EB43</f>
        <v>0</v>
      </c>
      <c r="EB55" s="190">
        <f>'Capital Structure'!EC43</f>
        <v>0</v>
      </c>
      <c r="EC55" s="190">
        <f>'Capital Structure'!ED43</f>
        <v>0</v>
      </c>
      <c r="ED55" s="190">
        <f>'Capital Structure'!EE43</f>
        <v>0</v>
      </c>
      <c r="EE55" s="190">
        <f>'Capital Structure'!EF43</f>
        <v>0</v>
      </c>
      <c r="EF55" s="190">
        <f>'Capital Structure'!EG43</f>
        <v>0</v>
      </c>
      <c r="EG55" s="190">
        <f>'Capital Structure'!EH43</f>
        <v>0</v>
      </c>
      <c r="EH55" s="190">
        <f>'Capital Structure'!EI43</f>
        <v>0</v>
      </c>
      <c r="EI55" s="190">
        <f>'Capital Structure'!EJ43</f>
        <v>0</v>
      </c>
      <c r="EJ55" s="190">
        <f>'Capital Structure'!EK43</f>
        <v>0</v>
      </c>
      <c r="EK55" s="190">
        <f>'Capital Structure'!EL43</f>
        <v>0</v>
      </c>
      <c r="EL55" s="190">
        <f>'Capital Structure'!EM43</f>
        <v>0</v>
      </c>
      <c r="EM55" s="190">
        <f>'Capital Structure'!EN43</f>
        <v>0</v>
      </c>
      <c r="EN55" s="190">
        <f>'Capital Structure'!EO43</f>
        <v>0</v>
      </c>
      <c r="EO55" s="190">
        <f>'Capital Structure'!EP43</f>
        <v>0</v>
      </c>
      <c r="EP55" s="190">
        <f>'Capital Structure'!EQ43</f>
        <v>0</v>
      </c>
      <c r="EQ55" s="190">
        <f>'Capital Structure'!ER43</f>
        <v>0</v>
      </c>
    </row>
  </sheetData>
  <sheetProtection formatCells="0" formatColumns="0" formatRows="0"/>
  <dataValidations count="2">
    <dataValidation type="list" allowBlank="1" showInputMessage="1" showErrorMessage="1" sqref="C10" xr:uid="{00000000-0002-0000-0100-000000000000}">
      <formula1>$C$11:$F$11</formula1>
    </dataValidation>
    <dataValidation type="list" allowBlank="1" showInputMessage="1" showErrorMessage="1" sqref="C24" xr:uid="{BB83D21D-533A-A84D-8064-A9E6E71AAEF3}">
      <formula1>"开,关"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072EC-D59F-A141-BC2D-D0E8FAB6D1CF}">
  <sheetPr>
    <tabColor rgb="FFC00000"/>
  </sheetPr>
  <dimension ref="A1:XFD221"/>
  <sheetViews>
    <sheetView showGridLines="0" topLeftCell="A139" zoomScaleNormal="100" zoomScalePageLayoutView="125" workbookViewId="0">
      <selection activeCell="E160" sqref="E160"/>
    </sheetView>
  </sheetViews>
  <sheetFormatPr defaultColWidth="11" defaultRowHeight="14.25"/>
  <cols>
    <col min="1" max="1" width="11" style="184"/>
    <col min="2" max="2" width="46.375" style="184" customWidth="1"/>
    <col min="3" max="3" width="13.875" style="184" customWidth="1"/>
    <col min="4" max="4" width="14.5" style="184" bestFit="1" customWidth="1"/>
    <col min="5" max="5" width="17.125" style="184" bestFit="1" customWidth="1"/>
    <col min="6" max="16" width="16.625" style="184" bestFit="1" customWidth="1"/>
    <col min="17" max="17" width="16.5" style="184" bestFit="1" customWidth="1"/>
    <col min="18" max="28" width="16.625" style="184" bestFit="1" customWidth="1"/>
    <col min="29" max="29" width="17" style="184" bestFit="1" customWidth="1"/>
    <col min="30" max="39" width="16.625" style="184" bestFit="1" customWidth="1"/>
    <col min="40" max="40" width="17.5" style="184" bestFit="1" customWidth="1"/>
    <col min="41" max="43" width="16.625" style="184" bestFit="1" customWidth="1"/>
    <col min="44" max="44" width="16" style="184" customWidth="1"/>
    <col min="45" max="67" width="16.625" style="184" bestFit="1" customWidth="1"/>
    <col min="68" max="76" width="15.375" style="184" bestFit="1" customWidth="1"/>
    <col min="77" max="77" width="16.875" style="184" bestFit="1" customWidth="1"/>
    <col min="78" max="78" width="17.875" style="184" bestFit="1" customWidth="1"/>
    <col min="79" max="79" width="14" style="184" customWidth="1"/>
    <col min="80" max="80" width="16" style="184" bestFit="1" customWidth="1"/>
    <col min="81" max="81" width="25" style="184" customWidth="1"/>
    <col min="82" max="158" width="10.375" style="184" customWidth="1"/>
    <col min="159" max="163" width="15" style="184" bestFit="1" customWidth="1"/>
    <col min="164" max="170" width="11.125" style="184" bestFit="1" customWidth="1"/>
    <col min="171" max="16384" width="11" style="184"/>
  </cols>
  <sheetData>
    <row r="1" spans="3:22" customFormat="1">
      <c r="O1" s="429"/>
      <c r="P1" s="429"/>
      <c r="Q1" s="429"/>
      <c r="R1" s="429"/>
      <c r="S1" s="429"/>
      <c r="T1" s="429"/>
    </row>
    <row r="2" spans="3:22" customFormat="1" ht="15" thickBot="1">
      <c r="C2" s="430" t="s">
        <v>545</v>
      </c>
      <c r="D2" s="431">
        <f>Initial_Time</f>
        <v>42186</v>
      </c>
      <c r="P2" s="429"/>
      <c r="Q2" s="429"/>
      <c r="R2" s="429"/>
      <c r="S2" s="429"/>
      <c r="T2" s="429"/>
      <c r="U2" s="429"/>
    </row>
    <row r="3" spans="3:22" customFormat="1">
      <c r="C3" s="432"/>
      <c r="D3" s="433" t="s">
        <v>329</v>
      </c>
      <c r="E3" s="434"/>
      <c r="F3" s="434"/>
      <c r="G3" s="434"/>
      <c r="H3" s="434"/>
      <c r="I3" s="434"/>
      <c r="J3" s="434"/>
      <c r="K3" s="434"/>
      <c r="L3" s="434"/>
      <c r="M3" s="434"/>
      <c r="N3" s="434"/>
      <c r="O3" s="435"/>
      <c r="P3" s="429"/>
      <c r="Q3" s="436"/>
      <c r="R3" s="436"/>
      <c r="S3" s="436"/>
      <c r="T3" s="436"/>
      <c r="U3" s="436"/>
      <c r="V3" s="437"/>
    </row>
    <row r="4" spans="3:22" customFormat="1">
      <c r="C4" s="430"/>
      <c r="D4" s="438" t="s">
        <v>163</v>
      </c>
      <c r="E4" s="438">
        <v>1</v>
      </c>
      <c r="F4" s="438"/>
      <c r="G4" s="438" t="s">
        <v>166</v>
      </c>
      <c r="H4" s="438">
        <v>1</v>
      </c>
      <c r="I4" s="438"/>
      <c r="J4" s="438"/>
      <c r="K4" s="438" t="s">
        <v>546</v>
      </c>
      <c r="L4" s="438"/>
      <c r="M4" s="438"/>
      <c r="N4" s="438"/>
      <c r="O4" s="439"/>
      <c r="P4" s="429"/>
      <c r="Q4" s="440" t="s">
        <v>167</v>
      </c>
      <c r="R4" s="440">
        <v>2</v>
      </c>
      <c r="S4" s="440"/>
      <c r="T4" s="440"/>
      <c r="U4" s="438" t="s">
        <v>215</v>
      </c>
      <c r="V4" s="441"/>
    </row>
    <row r="5" spans="3:22" customFormat="1">
      <c r="C5" s="430"/>
      <c r="D5" s="438"/>
      <c r="E5" s="438"/>
      <c r="F5" s="438"/>
      <c r="G5" s="438"/>
      <c r="H5" s="438"/>
      <c r="I5" s="438"/>
      <c r="J5" s="438"/>
      <c r="K5" s="438"/>
      <c r="L5" s="438"/>
      <c r="M5" s="438"/>
      <c r="N5" s="438"/>
      <c r="O5" s="439"/>
      <c r="P5" s="429"/>
      <c r="Q5" s="440"/>
      <c r="R5" s="440"/>
      <c r="S5" s="440"/>
      <c r="T5" s="440"/>
      <c r="U5" s="438" t="s">
        <v>173</v>
      </c>
      <c r="V5" s="441"/>
    </row>
    <row r="6" spans="3:22" customFormat="1">
      <c r="C6" s="430"/>
      <c r="D6" s="438" t="s">
        <v>164</v>
      </c>
      <c r="E6" s="438" t="s">
        <v>165</v>
      </c>
      <c r="F6" s="438" t="s">
        <v>547</v>
      </c>
      <c r="G6" s="438" t="s">
        <v>164</v>
      </c>
      <c r="H6" s="438" t="s">
        <v>165</v>
      </c>
      <c r="I6" s="438"/>
      <c r="J6" s="438" t="s">
        <v>547</v>
      </c>
      <c r="K6" s="438" t="s">
        <v>164</v>
      </c>
      <c r="L6" s="438" t="s">
        <v>165</v>
      </c>
      <c r="M6" s="438" t="s">
        <v>547</v>
      </c>
      <c r="N6" s="438"/>
      <c r="O6" s="439"/>
      <c r="P6" s="429"/>
      <c r="Q6" s="440" t="s">
        <v>164</v>
      </c>
      <c r="R6" s="440" t="s">
        <v>165</v>
      </c>
      <c r="S6" s="440"/>
      <c r="T6" s="438" t="s">
        <v>547</v>
      </c>
      <c r="U6" s="438" t="s">
        <v>221</v>
      </c>
      <c r="V6" s="441"/>
    </row>
    <row r="7" spans="3:22" customFormat="1">
      <c r="C7" s="430" t="s">
        <v>168</v>
      </c>
      <c r="D7" s="442">
        <v>43466</v>
      </c>
      <c r="E7" s="442">
        <v>44470</v>
      </c>
      <c r="F7" s="443" t="s">
        <v>548</v>
      </c>
      <c r="G7" s="442">
        <v>43739</v>
      </c>
      <c r="H7" s="442">
        <v>44531</v>
      </c>
      <c r="I7" s="440">
        <f>DATEDIF(G7,H7,"M")</f>
        <v>26</v>
      </c>
      <c r="J7" s="443" t="s">
        <v>549</v>
      </c>
      <c r="K7" s="442">
        <v>42278</v>
      </c>
      <c r="L7" s="444">
        <v>44896</v>
      </c>
      <c r="M7" s="443" t="s">
        <v>549</v>
      </c>
      <c r="N7" s="438"/>
      <c r="O7" s="439"/>
      <c r="P7" s="429"/>
      <c r="Q7" s="442">
        <v>44166</v>
      </c>
      <c r="R7" s="442">
        <v>46357</v>
      </c>
      <c r="S7" s="440">
        <f>DATEDIF(Q7,R7,"M")+1</f>
        <v>73</v>
      </c>
      <c r="T7" s="443" t="s">
        <v>549</v>
      </c>
      <c r="U7" s="440"/>
      <c r="V7" s="441"/>
    </row>
    <row r="8" spans="3:22" customFormat="1">
      <c r="C8" s="430"/>
      <c r="D8" s="442"/>
      <c r="E8" s="442"/>
      <c r="F8" s="445"/>
      <c r="G8" s="442"/>
      <c r="H8" s="442"/>
      <c r="I8" s="438"/>
      <c r="J8" s="445"/>
      <c r="K8" s="438"/>
      <c r="L8" s="438"/>
      <c r="M8" s="445"/>
      <c r="N8" s="438"/>
      <c r="O8" s="439"/>
      <c r="P8" s="429"/>
      <c r="Q8" s="442"/>
      <c r="R8" s="442"/>
      <c r="S8" s="440"/>
      <c r="T8" s="445"/>
      <c r="U8" s="440"/>
      <c r="V8" s="441"/>
    </row>
    <row r="9" spans="3:22" customFormat="1">
      <c r="C9" s="430"/>
      <c r="D9" s="438"/>
      <c r="E9" s="438"/>
      <c r="F9" s="438"/>
      <c r="G9" s="438"/>
      <c r="H9" s="438"/>
      <c r="I9" s="438"/>
      <c r="J9" s="438"/>
      <c r="K9" s="438"/>
      <c r="L9" s="438"/>
      <c r="M9" s="438"/>
      <c r="N9" s="438"/>
      <c r="O9" s="439"/>
      <c r="P9" s="429"/>
      <c r="Q9" s="440"/>
      <c r="R9" s="440"/>
      <c r="S9" s="440"/>
      <c r="T9" s="440"/>
      <c r="U9" s="440"/>
      <c r="V9" s="441"/>
    </row>
    <row r="10" spans="3:22" customFormat="1">
      <c r="C10" s="446" t="s">
        <v>163</v>
      </c>
      <c r="D10" s="447">
        <f>Land_Cost</f>
        <v>421800000</v>
      </c>
      <c r="E10" s="438"/>
      <c r="F10" s="438"/>
      <c r="G10" s="438" t="s">
        <v>80</v>
      </c>
      <c r="H10" s="494">
        <f>Cost!F22</f>
        <v>330000000</v>
      </c>
      <c r="I10" s="445"/>
      <c r="J10" s="445"/>
      <c r="K10" s="448" t="s">
        <v>80</v>
      </c>
      <c r="L10" s="449">
        <f>Cost!F22</f>
        <v>330000000</v>
      </c>
      <c r="M10" s="450"/>
      <c r="N10" s="438"/>
      <c r="O10" s="439" t="s">
        <v>215</v>
      </c>
      <c r="P10" s="429"/>
      <c r="Q10" s="440"/>
      <c r="R10" s="440"/>
      <c r="S10" s="440"/>
      <c r="T10" s="440"/>
      <c r="U10" s="440"/>
      <c r="V10" s="441"/>
    </row>
    <row r="11" spans="3:22" customFormat="1">
      <c r="C11" s="430"/>
      <c r="D11" s="438"/>
      <c r="E11" s="438"/>
      <c r="F11" s="438"/>
      <c r="G11" s="438"/>
      <c r="H11" s="438"/>
      <c r="I11" s="438"/>
      <c r="J11" s="438"/>
      <c r="K11" s="438"/>
      <c r="L11" s="438"/>
      <c r="M11" s="438"/>
      <c r="N11" s="438"/>
      <c r="O11" s="439" t="s">
        <v>173</v>
      </c>
      <c r="P11" s="429"/>
      <c r="Q11" s="451" t="s">
        <v>167</v>
      </c>
      <c r="R11" s="17" t="s">
        <v>288</v>
      </c>
      <c r="S11" s="438" t="s">
        <v>287</v>
      </c>
      <c r="T11" s="438" t="s">
        <v>288</v>
      </c>
      <c r="U11" s="440"/>
      <c r="V11" s="452"/>
    </row>
    <row r="12" spans="3:22" customFormat="1">
      <c r="C12" s="430" t="s">
        <v>169</v>
      </c>
      <c r="D12" s="453">
        <v>0.5</v>
      </c>
      <c r="E12" s="438"/>
      <c r="F12" s="438"/>
      <c r="G12" s="438" t="s">
        <v>169</v>
      </c>
      <c r="H12" s="453">
        <v>0.5</v>
      </c>
      <c r="I12" s="438"/>
      <c r="J12" s="438"/>
      <c r="K12" s="438" t="s">
        <v>550</v>
      </c>
      <c r="L12" s="438"/>
      <c r="M12" s="453">
        <v>0.5</v>
      </c>
      <c r="N12" s="438"/>
      <c r="O12" s="439"/>
      <c r="P12" s="429"/>
      <c r="Q12" s="438" t="s">
        <v>314</v>
      </c>
      <c r="R12" s="447">
        <f>Cost!F25</f>
        <v>751800000</v>
      </c>
      <c r="S12" s="454">
        <v>430000000</v>
      </c>
      <c r="T12" s="454"/>
      <c r="U12" s="440"/>
      <c r="V12" s="452"/>
    </row>
    <row r="13" spans="3:22" customFormat="1">
      <c r="C13" s="430" t="s">
        <v>170</v>
      </c>
      <c r="D13" s="454">
        <v>61000000</v>
      </c>
      <c r="E13" s="438"/>
      <c r="F13" s="438"/>
      <c r="G13" s="438" t="s">
        <v>170</v>
      </c>
      <c r="H13" s="455">
        <v>88200000</v>
      </c>
      <c r="I13" s="438"/>
      <c r="J13" s="438"/>
      <c r="K13" s="438" t="s">
        <v>551</v>
      </c>
      <c r="L13" s="438"/>
      <c r="M13" s="453">
        <v>0.5</v>
      </c>
      <c r="N13" s="438"/>
      <c r="O13" s="439"/>
      <c r="P13" s="429"/>
      <c r="Q13" s="438" t="s">
        <v>43</v>
      </c>
      <c r="R13" s="453">
        <v>1</v>
      </c>
      <c r="S13" s="440"/>
      <c r="T13" s="440"/>
      <c r="U13" s="440"/>
      <c r="V13" s="452"/>
    </row>
    <row r="14" spans="3:22" customFormat="1">
      <c r="C14" s="430"/>
      <c r="D14" s="438"/>
      <c r="E14" s="438"/>
      <c r="F14" s="438"/>
      <c r="G14" s="438"/>
      <c r="H14" s="438"/>
      <c r="I14" s="438"/>
      <c r="J14" s="438"/>
      <c r="K14" s="438"/>
      <c r="L14" s="438"/>
      <c r="M14" s="438"/>
      <c r="N14" s="438"/>
      <c r="O14" s="439"/>
      <c r="P14" s="429"/>
      <c r="Q14" s="438" t="s">
        <v>170</v>
      </c>
      <c r="R14" s="454">
        <f>IF($R$11=$S$11,R12,S12)*R13</f>
        <v>430000000</v>
      </c>
      <c r="S14" s="440"/>
      <c r="T14" s="440"/>
      <c r="U14" s="440"/>
      <c r="V14" s="452"/>
    </row>
    <row r="15" spans="3:22" customFormat="1">
      <c r="C15" s="430"/>
      <c r="D15" s="445"/>
      <c r="E15" s="438"/>
      <c r="F15" s="438"/>
      <c r="G15" s="438" t="s">
        <v>178</v>
      </c>
      <c r="H15" s="17" t="s">
        <v>189</v>
      </c>
      <c r="I15" s="438"/>
      <c r="J15" s="438"/>
      <c r="K15" s="438" t="s">
        <v>552</v>
      </c>
      <c r="L15" s="438"/>
      <c r="M15" s="453">
        <f>[1]Sheet1!G9+[1]Sheet1!I9+[1]Sheet1!I6</f>
        <v>0.05</v>
      </c>
      <c r="N15" s="438"/>
      <c r="O15" s="439"/>
      <c r="P15" s="429"/>
      <c r="Q15" s="438"/>
      <c r="R15" s="438"/>
      <c r="S15" s="440"/>
      <c r="T15" s="440"/>
      <c r="U15" s="440"/>
      <c r="V15" s="439"/>
    </row>
    <row r="16" spans="3:22" customFormat="1">
      <c r="C16" s="430" t="s">
        <v>171</v>
      </c>
      <c r="D16" s="453">
        <f>[1]Sheet1!G7+[1]Sheet1!I7+[1]Sheet1!I6</f>
        <v>0.05</v>
      </c>
      <c r="E16" s="438"/>
      <c r="F16" s="438"/>
      <c r="G16" s="438" t="s">
        <v>187</v>
      </c>
      <c r="H16" s="438"/>
      <c r="I16" s="438"/>
      <c r="J16" s="438"/>
      <c r="K16" s="438" t="s">
        <v>80</v>
      </c>
      <c r="L16" s="438"/>
      <c r="M16" s="456">
        <f>L10</f>
        <v>330000000</v>
      </c>
      <c r="N16" s="438"/>
      <c r="O16" s="439"/>
      <c r="P16" s="429"/>
      <c r="Q16" s="438" t="s">
        <v>171</v>
      </c>
      <c r="R16" s="457">
        <v>0.05</v>
      </c>
      <c r="S16" s="440"/>
      <c r="T16" s="440"/>
      <c r="U16" s="440"/>
      <c r="V16" s="439"/>
    </row>
    <row r="17" spans="3:22" customFormat="1">
      <c r="C17" s="430" t="s">
        <v>172</v>
      </c>
      <c r="D17" s="17" t="s">
        <v>173</v>
      </c>
      <c r="E17" s="438" t="s">
        <v>173</v>
      </c>
      <c r="F17" s="438"/>
      <c r="G17" s="438" t="s">
        <v>188</v>
      </c>
      <c r="H17" s="438"/>
      <c r="I17" s="438"/>
      <c r="J17" s="438"/>
      <c r="K17" s="438" t="s">
        <v>553</v>
      </c>
      <c r="L17" s="438"/>
      <c r="M17" s="447">
        <f>M16*M12</f>
        <v>165000000</v>
      </c>
      <c r="N17" s="438"/>
      <c r="O17" s="439"/>
      <c r="P17" s="429"/>
      <c r="Q17" s="438"/>
      <c r="R17" s="438"/>
      <c r="S17" s="440"/>
      <c r="T17" s="440"/>
      <c r="U17" s="440"/>
      <c r="V17" s="439"/>
    </row>
    <row r="18" spans="3:22" customFormat="1">
      <c r="C18" s="430"/>
      <c r="D18" s="438"/>
      <c r="E18" s="438" t="s">
        <v>215</v>
      </c>
      <c r="F18" s="438"/>
      <c r="G18" s="438" t="s">
        <v>189</v>
      </c>
      <c r="H18" s="438"/>
      <c r="I18" s="438"/>
      <c r="J18" s="438"/>
      <c r="K18" s="438" t="s">
        <v>554</v>
      </c>
      <c r="L18" s="438"/>
      <c r="M18" s="17" t="s">
        <v>173</v>
      </c>
      <c r="N18" s="438"/>
      <c r="O18" s="439"/>
      <c r="P18" s="429"/>
      <c r="Q18" s="438" t="s">
        <v>172</v>
      </c>
      <c r="R18" s="17" t="s">
        <v>173</v>
      </c>
      <c r="S18" s="440"/>
      <c r="T18" s="440"/>
      <c r="U18" s="440"/>
      <c r="V18" s="439"/>
    </row>
    <row r="19" spans="3:22" customFormat="1">
      <c r="C19" s="430" t="s">
        <v>177</v>
      </c>
      <c r="D19" s="445">
        <v>1</v>
      </c>
      <c r="E19" s="438"/>
      <c r="F19" s="438"/>
      <c r="G19" s="438" t="s">
        <v>186</v>
      </c>
      <c r="H19" s="438"/>
      <c r="I19" s="438"/>
      <c r="J19" s="438"/>
      <c r="K19" s="438"/>
      <c r="L19" s="438"/>
      <c r="M19" s="438"/>
      <c r="N19" s="438"/>
      <c r="O19" s="439"/>
      <c r="P19" s="429"/>
      <c r="Q19" s="438"/>
      <c r="R19" s="438"/>
      <c r="S19" s="440"/>
      <c r="T19" s="440"/>
      <c r="U19" s="440"/>
      <c r="V19" s="439"/>
    </row>
    <row r="20" spans="3:22" customFormat="1">
      <c r="C20" s="430"/>
      <c r="D20" s="438" t="s">
        <v>176</v>
      </c>
      <c r="E20" s="438" t="s">
        <v>216</v>
      </c>
      <c r="F20" s="438"/>
      <c r="G20" s="438"/>
      <c r="H20" s="438"/>
      <c r="I20" s="438"/>
      <c r="J20" s="438"/>
      <c r="K20" s="438"/>
      <c r="L20" s="438"/>
      <c r="M20" s="438"/>
      <c r="N20" s="438"/>
      <c r="O20" s="439"/>
      <c r="P20" s="429"/>
      <c r="Q20" s="438" t="s">
        <v>177</v>
      </c>
      <c r="R20" s="445">
        <v>2</v>
      </c>
      <c r="S20" s="440"/>
      <c r="T20" s="440"/>
      <c r="U20" s="440"/>
      <c r="V20" s="439"/>
    </row>
    <row r="21" spans="3:22" customFormat="1">
      <c r="C21" s="430" t="s">
        <v>94</v>
      </c>
      <c r="D21" s="442">
        <v>42736</v>
      </c>
      <c r="E21" s="454">
        <v>0</v>
      </c>
      <c r="F21" s="438"/>
      <c r="G21" s="438" t="s">
        <v>171</v>
      </c>
      <c r="H21" s="453">
        <f>[1]Sheet1!G8+[1]Sheet1!I8+[1]Sheet1!I6</f>
        <v>0.05</v>
      </c>
      <c r="I21" s="438"/>
      <c r="J21" s="438"/>
      <c r="K21" s="438"/>
      <c r="L21" s="438"/>
      <c r="M21" s="438"/>
      <c r="N21" s="438"/>
      <c r="O21" s="439"/>
      <c r="P21" s="429"/>
      <c r="Q21" s="438"/>
      <c r="R21" s="438" t="s">
        <v>176</v>
      </c>
      <c r="S21" s="440"/>
      <c r="T21" s="440"/>
      <c r="U21" s="440"/>
      <c r="V21" s="439"/>
    </row>
    <row r="22" spans="3:22" customFormat="1">
      <c r="C22" s="430" t="s">
        <v>90</v>
      </c>
      <c r="D22" s="442">
        <v>43101</v>
      </c>
      <c r="E22" s="445"/>
      <c r="F22" s="438"/>
      <c r="G22" s="438"/>
      <c r="H22" s="438"/>
      <c r="I22" s="438"/>
      <c r="J22" s="438"/>
      <c r="K22" s="438"/>
      <c r="L22" s="438"/>
      <c r="M22" s="438"/>
      <c r="N22" s="438"/>
      <c r="O22" s="439"/>
      <c r="P22" s="429"/>
      <c r="Q22" s="438" t="s">
        <v>175</v>
      </c>
      <c r="R22" s="442">
        <v>42736</v>
      </c>
      <c r="S22" s="440"/>
      <c r="T22" s="440"/>
      <c r="U22" s="440"/>
      <c r="V22" s="439"/>
    </row>
    <row r="23" spans="3:22" customFormat="1">
      <c r="C23" s="430" t="s">
        <v>555</v>
      </c>
      <c r="D23" s="431">
        <f>E7</f>
        <v>44470</v>
      </c>
      <c r="E23" s="438"/>
      <c r="F23" s="438"/>
      <c r="G23" s="438" t="s">
        <v>172</v>
      </c>
      <c r="H23" s="17" t="s">
        <v>173</v>
      </c>
      <c r="I23" s="438"/>
      <c r="J23" s="438"/>
      <c r="K23" s="438"/>
      <c r="L23" s="438"/>
      <c r="M23" s="438"/>
      <c r="N23" s="438"/>
      <c r="O23" s="439"/>
      <c r="P23" s="429"/>
      <c r="Q23" s="438" t="s">
        <v>90</v>
      </c>
      <c r="R23" s="442">
        <v>43466</v>
      </c>
      <c r="S23" s="440"/>
      <c r="T23" s="440"/>
      <c r="U23" s="440"/>
      <c r="V23" s="439"/>
    </row>
    <row r="24" spans="3:22" customFormat="1">
      <c r="C24" s="430"/>
      <c r="D24" s="438"/>
      <c r="E24" s="438"/>
      <c r="F24" s="438"/>
      <c r="G24" s="438"/>
      <c r="H24" s="438"/>
      <c r="I24" s="438"/>
      <c r="J24" s="438"/>
      <c r="K24" s="438"/>
      <c r="L24" s="438"/>
      <c r="M24" s="438"/>
      <c r="N24" s="438"/>
      <c r="O24" s="439"/>
      <c r="P24" s="429"/>
      <c r="Q24" s="438" t="s">
        <v>205</v>
      </c>
      <c r="R24" s="438"/>
      <c r="S24" s="440"/>
      <c r="T24" s="440"/>
      <c r="U24" s="440"/>
      <c r="V24" s="439"/>
    </row>
    <row r="25" spans="3:22" customFormat="1">
      <c r="C25" s="430"/>
      <c r="D25" s="438"/>
      <c r="E25" s="438"/>
      <c r="F25" s="438"/>
      <c r="G25" s="438" t="s">
        <v>177</v>
      </c>
      <c r="H25" s="445">
        <v>1</v>
      </c>
      <c r="I25" s="438"/>
      <c r="J25" s="438"/>
      <c r="K25" s="438"/>
      <c r="L25" s="438"/>
      <c r="M25" s="438"/>
      <c r="N25" s="438"/>
      <c r="O25" s="439"/>
      <c r="P25" s="429"/>
      <c r="Q25" s="438"/>
      <c r="R25" s="438"/>
      <c r="S25" s="438"/>
      <c r="T25" s="440"/>
      <c r="U25" s="440"/>
      <c r="V25" s="441"/>
    </row>
    <row r="26" spans="3:22" customFormat="1">
      <c r="C26" s="430"/>
      <c r="D26" s="438"/>
      <c r="E26" s="438"/>
      <c r="F26" s="438"/>
      <c r="G26" s="438"/>
      <c r="H26" s="438" t="s">
        <v>176</v>
      </c>
      <c r="I26" s="438" t="s">
        <v>204</v>
      </c>
      <c r="J26" s="438"/>
      <c r="K26" s="438"/>
      <c r="L26" s="438"/>
      <c r="M26" s="438"/>
      <c r="N26" s="438"/>
      <c r="O26" s="439"/>
      <c r="P26" s="429"/>
      <c r="Q26" s="438"/>
      <c r="R26" s="438"/>
      <c r="S26" s="438"/>
      <c r="T26" s="440"/>
      <c r="U26" s="440"/>
      <c r="V26" s="441"/>
    </row>
    <row r="27" spans="3:22" customFormat="1">
      <c r="C27" s="430"/>
      <c r="D27" s="438"/>
      <c r="E27" s="438"/>
      <c r="F27" s="438"/>
      <c r="G27" s="438" t="s">
        <v>94</v>
      </c>
      <c r="H27" s="442">
        <v>42736</v>
      </c>
      <c r="I27" s="454">
        <v>0</v>
      </c>
      <c r="J27" s="438"/>
      <c r="K27" s="438"/>
      <c r="L27" s="438"/>
      <c r="M27" s="438"/>
      <c r="N27" s="438"/>
      <c r="O27" s="439"/>
      <c r="P27" s="429"/>
      <c r="Q27" s="438"/>
      <c r="R27" s="438"/>
      <c r="S27" s="438"/>
      <c r="T27" s="440"/>
      <c r="U27" s="440"/>
      <c r="V27" s="441"/>
    </row>
    <row r="28" spans="3:22" customFormat="1">
      <c r="C28" s="430"/>
      <c r="D28" s="438"/>
      <c r="E28" s="438"/>
      <c r="F28" s="438"/>
      <c r="G28" s="438" t="s">
        <v>90</v>
      </c>
      <c r="H28" s="442">
        <v>43466</v>
      </c>
      <c r="I28" s="445">
        <v>0</v>
      </c>
      <c r="J28" s="438"/>
      <c r="K28" s="438"/>
      <c r="L28" s="438"/>
      <c r="M28" s="438"/>
      <c r="N28" s="438"/>
      <c r="O28" s="439"/>
      <c r="P28" s="429"/>
      <c r="Q28" s="438"/>
      <c r="R28" s="438"/>
      <c r="S28" s="438"/>
      <c r="T28" s="440"/>
      <c r="U28" s="440"/>
      <c r="V28" s="441"/>
    </row>
    <row r="29" spans="3:22" customFormat="1">
      <c r="C29" s="430"/>
      <c r="D29" s="438"/>
      <c r="E29" s="438"/>
      <c r="F29" s="438"/>
      <c r="G29" s="438" t="s">
        <v>205</v>
      </c>
      <c r="H29" s="442"/>
      <c r="I29" s="458"/>
      <c r="J29" s="438"/>
      <c r="K29" s="438"/>
      <c r="L29" s="438"/>
      <c r="M29" s="438"/>
      <c r="N29" s="438"/>
      <c r="O29" s="439"/>
      <c r="P29" s="429"/>
      <c r="Q29" s="438"/>
      <c r="R29" s="438"/>
      <c r="S29" s="438"/>
      <c r="T29" s="440"/>
      <c r="U29" s="440"/>
      <c r="V29" s="441"/>
    </row>
    <row r="30" spans="3:22" customFormat="1">
      <c r="C30" s="438"/>
      <c r="D30" s="438"/>
      <c r="E30" s="438"/>
      <c r="F30" s="438"/>
      <c r="G30" s="438"/>
      <c r="H30" s="442"/>
      <c r="I30" s="458"/>
      <c r="J30" s="438"/>
      <c r="K30" s="438"/>
      <c r="L30" s="438"/>
      <c r="M30" s="438"/>
      <c r="N30" s="438"/>
      <c r="O30" s="438"/>
      <c r="P30" s="429"/>
      <c r="Q30" s="438"/>
      <c r="R30" s="438"/>
      <c r="S30" s="438"/>
      <c r="T30" s="440"/>
      <c r="U30" s="440"/>
      <c r="V30" s="440"/>
    </row>
    <row r="31" spans="3:22" customFormat="1">
      <c r="C31" s="438"/>
      <c r="D31" s="438"/>
      <c r="E31" s="438"/>
      <c r="F31" s="438"/>
      <c r="G31" s="438"/>
      <c r="H31" s="442"/>
      <c r="I31" s="458"/>
      <c r="J31" s="438"/>
      <c r="K31" s="438"/>
      <c r="L31" s="438"/>
      <c r="M31" s="438"/>
      <c r="N31" s="438"/>
      <c r="O31" s="438"/>
      <c r="P31" s="429"/>
      <c r="Q31" s="438"/>
      <c r="R31" s="438"/>
      <c r="S31" s="438"/>
      <c r="T31" s="440"/>
      <c r="U31" s="440"/>
      <c r="V31" s="440"/>
    </row>
    <row r="32" spans="3:22" customFormat="1">
      <c r="C32" s="438"/>
      <c r="D32" s="438"/>
      <c r="E32" s="438"/>
      <c r="F32" s="438"/>
      <c r="G32" s="438"/>
      <c r="H32" s="442"/>
      <c r="I32" s="458"/>
      <c r="J32" s="438"/>
      <c r="K32" s="438"/>
      <c r="L32" s="438"/>
      <c r="M32" s="438"/>
      <c r="N32" s="438"/>
      <c r="O32" s="438"/>
      <c r="P32" s="429"/>
      <c r="Q32" s="438"/>
      <c r="R32" s="438"/>
      <c r="S32" s="438"/>
      <c r="T32" s="440"/>
      <c r="U32" s="440"/>
      <c r="V32" s="440"/>
    </row>
    <row r="33" spans="2:206" customFormat="1">
      <c r="C33" s="438"/>
      <c r="D33" s="438"/>
      <c r="E33" s="438"/>
      <c r="F33" s="438"/>
      <c r="G33" s="438"/>
      <c r="H33" s="442"/>
      <c r="I33" s="458"/>
      <c r="J33" s="438"/>
      <c r="K33" s="438"/>
      <c r="L33" s="438"/>
      <c r="M33" s="438"/>
      <c r="N33" s="438"/>
      <c r="O33" s="438"/>
      <c r="P33" s="429"/>
      <c r="Q33" s="438"/>
      <c r="R33" s="438"/>
      <c r="S33" s="438"/>
      <c r="T33" s="440"/>
      <c r="U33" s="440"/>
      <c r="V33" s="440"/>
    </row>
    <row r="34" spans="2:206" customFormat="1">
      <c r="C34" s="438"/>
      <c r="D34" s="438"/>
      <c r="E34" s="438"/>
      <c r="F34" s="438"/>
      <c r="G34" s="438"/>
      <c r="H34" s="442"/>
      <c r="I34" s="458"/>
      <c r="J34" s="438"/>
      <c r="K34" s="438"/>
      <c r="L34" s="438"/>
      <c r="M34" s="438"/>
      <c r="N34" s="438"/>
      <c r="O34" s="438"/>
      <c r="P34" s="429"/>
      <c r="Q34" s="438"/>
      <c r="R34" s="438"/>
      <c r="S34" s="438"/>
      <c r="T34" s="440"/>
      <c r="U34" s="440"/>
      <c r="V34" s="440"/>
    </row>
    <row r="35" spans="2:206" customFormat="1">
      <c r="C35" s="438"/>
      <c r="D35" s="438"/>
      <c r="E35" s="438"/>
      <c r="F35" s="438"/>
      <c r="G35" s="438"/>
      <c r="H35" s="442"/>
      <c r="I35" s="458"/>
      <c r="J35" s="438"/>
      <c r="K35" s="438"/>
      <c r="L35" s="438"/>
      <c r="M35" s="438"/>
      <c r="N35" s="438"/>
      <c r="O35" s="438"/>
      <c r="P35" s="429"/>
      <c r="Q35" s="438"/>
      <c r="R35" s="438"/>
      <c r="S35" s="438"/>
      <c r="T35" s="440"/>
      <c r="U35" s="440"/>
      <c r="V35" s="440"/>
    </row>
    <row r="36" spans="2:206" customFormat="1">
      <c r="M36" s="438"/>
      <c r="N36" s="438"/>
      <c r="O36" s="438"/>
      <c r="P36" s="438"/>
      <c r="Q36" s="438"/>
      <c r="R36" s="442"/>
      <c r="S36" s="458"/>
      <c r="T36" s="438"/>
      <c r="U36" s="438"/>
      <c r="V36" s="438"/>
      <c r="W36" s="438"/>
      <c r="X36" s="438"/>
      <c r="Y36" s="438"/>
      <c r="Z36" s="429"/>
      <c r="AA36" s="438"/>
      <c r="AB36" s="438"/>
      <c r="AC36" s="438"/>
      <c r="AD36" s="440"/>
      <c r="AE36" s="440"/>
      <c r="AF36" s="440"/>
    </row>
    <row r="37" spans="2:206">
      <c r="B37" s="224" t="s">
        <v>214</v>
      </c>
      <c r="E37" s="154">
        <f>D2</f>
        <v>42186</v>
      </c>
      <c r="F37" s="154">
        <f>EDATE(E37,1)</f>
        <v>42217</v>
      </c>
      <c r="G37" s="154">
        <f t="shared" ref="G37:BR37" si="0">EDATE(F37,1)</f>
        <v>42248</v>
      </c>
      <c r="H37" s="154">
        <f t="shared" si="0"/>
        <v>42278</v>
      </c>
      <c r="I37" s="154">
        <f t="shared" si="0"/>
        <v>42309</v>
      </c>
      <c r="J37" s="154">
        <f t="shared" si="0"/>
        <v>42339</v>
      </c>
      <c r="K37" s="154">
        <f t="shared" si="0"/>
        <v>42370</v>
      </c>
      <c r="L37" s="154">
        <f t="shared" si="0"/>
        <v>42401</v>
      </c>
      <c r="M37" s="154">
        <f t="shared" si="0"/>
        <v>42430</v>
      </c>
      <c r="N37" s="154">
        <f t="shared" si="0"/>
        <v>42461</v>
      </c>
      <c r="O37" s="154">
        <f t="shared" si="0"/>
        <v>42491</v>
      </c>
      <c r="P37" s="154">
        <f t="shared" si="0"/>
        <v>42522</v>
      </c>
      <c r="Q37" s="154">
        <f t="shared" si="0"/>
        <v>42552</v>
      </c>
      <c r="R37" s="154">
        <f t="shared" si="0"/>
        <v>42583</v>
      </c>
      <c r="S37" s="154">
        <f t="shared" si="0"/>
        <v>42614</v>
      </c>
      <c r="T37" s="154">
        <f t="shared" si="0"/>
        <v>42644</v>
      </c>
      <c r="U37" s="154">
        <f t="shared" si="0"/>
        <v>42675</v>
      </c>
      <c r="V37" s="154">
        <f t="shared" si="0"/>
        <v>42705</v>
      </c>
      <c r="W37" s="154">
        <f t="shared" si="0"/>
        <v>42736</v>
      </c>
      <c r="X37" s="154">
        <f t="shared" si="0"/>
        <v>42767</v>
      </c>
      <c r="Y37" s="154">
        <f t="shared" si="0"/>
        <v>42795</v>
      </c>
      <c r="Z37" s="154">
        <f t="shared" si="0"/>
        <v>42826</v>
      </c>
      <c r="AA37" s="154">
        <f t="shared" si="0"/>
        <v>42856</v>
      </c>
      <c r="AB37" s="154">
        <f t="shared" si="0"/>
        <v>42887</v>
      </c>
      <c r="AC37" s="154">
        <f t="shared" si="0"/>
        <v>42917</v>
      </c>
      <c r="AD37" s="154">
        <f t="shared" si="0"/>
        <v>42948</v>
      </c>
      <c r="AE37" s="154">
        <f t="shared" si="0"/>
        <v>42979</v>
      </c>
      <c r="AF37" s="154">
        <f t="shared" si="0"/>
        <v>43009</v>
      </c>
      <c r="AG37" s="154">
        <f t="shared" si="0"/>
        <v>43040</v>
      </c>
      <c r="AH37" s="154">
        <f t="shared" si="0"/>
        <v>43070</v>
      </c>
      <c r="AI37" s="154">
        <f t="shared" si="0"/>
        <v>43101</v>
      </c>
      <c r="AJ37" s="154">
        <f t="shared" si="0"/>
        <v>43132</v>
      </c>
      <c r="AK37" s="154">
        <f t="shared" si="0"/>
        <v>43160</v>
      </c>
      <c r="AL37" s="154">
        <f t="shared" si="0"/>
        <v>43191</v>
      </c>
      <c r="AM37" s="154">
        <f t="shared" si="0"/>
        <v>43221</v>
      </c>
      <c r="AN37" s="154">
        <f t="shared" si="0"/>
        <v>43252</v>
      </c>
      <c r="AO37" s="154">
        <f t="shared" si="0"/>
        <v>43282</v>
      </c>
      <c r="AP37" s="154">
        <f t="shared" si="0"/>
        <v>43313</v>
      </c>
      <c r="AQ37" s="154">
        <f t="shared" si="0"/>
        <v>43344</v>
      </c>
      <c r="AR37" s="154">
        <f t="shared" si="0"/>
        <v>43374</v>
      </c>
      <c r="AS37" s="154">
        <f t="shared" si="0"/>
        <v>43405</v>
      </c>
      <c r="AT37" s="154">
        <f t="shared" si="0"/>
        <v>43435</v>
      </c>
      <c r="AU37" s="154">
        <f t="shared" si="0"/>
        <v>43466</v>
      </c>
      <c r="AV37" s="154">
        <f t="shared" si="0"/>
        <v>43497</v>
      </c>
      <c r="AW37" s="154">
        <f t="shared" si="0"/>
        <v>43525</v>
      </c>
      <c r="AX37" s="154">
        <f t="shared" si="0"/>
        <v>43556</v>
      </c>
      <c r="AY37" s="154">
        <f t="shared" si="0"/>
        <v>43586</v>
      </c>
      <c r="AZ37" s="154">
        <f t="shared" si="0"/>
        <v>43617</v>
      </c>
      <c r="BA37" s="154">
        <f t="shared" si="0"/>
        <v>43647</v>
      </c>
      <c r="BB37" s="154">
        <f t="shared" si="0"/>
        <v>43678</v>
      </c>
      <c r="BC37" s="154">
        <f t="shared" si="0"/>
        <v>43709</v>
      </c>
      <c r="BD37" s="154">
        <f t="shared" si="0"/>
        <v>43739</v>
      </c>
      <c r="BE37" s="154">
        <f t="shared" si="0"/>
        <v>43770</v>
      </c>
      <c r="BF37" s="154">
        <f t="shared" si="0"/>
        <v>43800</v>
      </c>
      <c r="BG37" s="154">
        <f t="shared" si="0"/>
        <v>43831</v>
      </c>
      <c r="BH37" s="154">
        <f t="shared" si="0"/>
        <v>43862</v>
      </c>
      <c r="BI37" s="154">
        <f t="shared" si="0"/>
        <v>43891</v>
      </c>
      <c r="BJ37" s="154">
        <f t="shared" si="0"/>
        <v>43922</v>
      </c>
      <c r="BK37" s="154">
        <f t="shared" si="0"/>
        <v>43952</v>
      </c>
      <c r="BL37" s="154">
        <f t="shared" si="0"/>
        <v>43983</v>
      </c>
      <c r="BM37" s="154">
        <f t="shared" si="0"/>
        <v>44013</v>
      </c>
      <c r="BN37" s="154">
        <f t="shared" si="0"/>
        <v>44044</v>
      </c>
      <c r="BO37" s="154">
        <f t="shared" si="0"/>
        <v>44075</v>
      </c>
      <c r="BP37" s="154">
        <f t="shared" si="0"/>
        <v>44105</v>
      </c>
      <c r="BQ37" s="154">
        <f t="shared" si="0"/>
        <v>44136</v>
      </c>
      <c r="BR37" s="154">
        <f t="shared" si="0"/>
        <v>44166</v>
      </c>
      <c r="BS37" s="154">
        <f t="shared" ref="BS37:ED37" si="1">EDATE(BR37,1)</f>
        <v>44197</v>
      </c>
      <c r="BT37" s="154">
        <f t="shared" si="1"/>
        <v>44228</v>
      </c>
      <c r="BU37" s="154">
        <f t="shared" si="1"/>
        <v>44256</v>
      </c>
      <c r="BV37" s="154">
        <f t="shared" si="1"/>
        <v>44287</v>
      </c>
      <c r="BW37" s="154">
        <f t="shared" si="1"/>
        <v>44317</v>
      </c>
      <c r="BX37" s="154">
        <f t="shared" si="1"/>
        <v>44348</v>
      </c>
      <c r="BY37" s="154">
        <f t="shared" si="1"/>
        <v>44378</v>
      </c>
      <c r="BZ37" s="154">
        <f t="shared" si="1"/>
        <v>44409</v>
      </c>
      <c r="CA37" s="154">
        <f t="shared" si="1"/>
        <v>44440</v>
      </c>
      <c r="CB37" s="154">
        <f t="shared" si="1"/>
        <v>44470</v>
      </c>
      <c r="CC37" s="154">
        <f t="shared" si="1"/>
        <v>44501</v>
      </c>
      <c r="CD37" s="154">
        <f t="shared" si="1"/>
        <v>44531</v>
      </c>
      <c r="CE37" s="154">
        <f t="shared" si="1"/>
        <v>44562</v>
      </c>
      <c r="CF37" s="154">
        <f t="shared" si="1"/>
        <v>44593</v>
      </c>
      <c r="CG37" s="154">
        <f t="shared" si="1"/>
        <v>44621</v>
      </c>
      <c r="CH37" s="154">
        <f t="shared" si="1"/>
        <v>44652</v>
      </c>
      <c r="CI37" s="154">
        <f t="shared" si="1"/>
        <v>44682</v>
      </c>
      <c r="CJ37" s="154">
        <f t="shared" si="1"/>
        <v>44713</v>
      </c>
      <c r="CK37" s="154">
        <f t="shared" si="1"/>
        <v>44743</v>
      </c>
      <c r="CL37" s="154">
        <f t="shared" si="1"/>
        <v>44774</v>
      </c>
      <c r="CM37" s="154">
        <f t="shared" si="1"/>
        <v>44805</v>
      </c>
      <c r="CN37" s="154">
        <f t="shared" si="1"/>
        <v>44835</v>
      </c>
      <c r="CO37" s="154">
        <f t="shared" si="1"/>
        <v>44866</v>
      </c>
      <c r="CP37" s="154">
        <f t="shared" si="1"/>
        <v>44896</v>
      </c>
      <c r="CQ37" s="154">
        <f t="shared" si="1"/>
        <v>44927</v>
      </c>
      <c r="CR37" s="154">
        <f t="shared" si="1"/>
        <v>44958</v>
      </c>
      <c r="CS37" s="154">
        <f t="shared" si="1"/>
        <v>44986</v>
      </c>
      <c r="CT37" s="154">
        <f t="shared" si="1"/>
        <v>45017</v>
      </c>
      <c r="CU37" s="154">
        <f t="shared" si="1"/>
        <v>45047</v>
      </c>
      <c r="CV37" s="154">
        <f t="shared" si="1"/>
        <v>45078</v>
      </c>
      <c r="CW37" s="154">
        <f t="shared" si="1"/>
        <v>45108</v>
      </c>
      <c r="CX37" s="154">
        <f t="shared" si="1"/>
        <v>45139</v>
      </c>
      <c r="CY37" s="154">
        <f t="shared" si="1"/>
        <v>45170</v>
      </c>
      <c r="CZ37" s="154">
        <f t="shared" si="1"/>
        <v>45200</v>
      </c>
      <c r="DA37" s="154">
        <f t="shared" si="1"/>
        <v>45231</v>
      </c>
      <c r="DB37" s="154">
        <f t="shared" si="1"/>
        <v>45261</v>
      </c>
      <c r="DC37" s="154">
        <f t="shared" si="1"/>
        <v>45292</v>
      </c>
      <c r="DD37" s="154">
        <f t="shared" si="1"/>
        <v>45323</v>
      </c>
      <c r="DE37" s="154">
        <f t="shared" si="1"/>
        <v>45352</v>
      </c>
      <c r="DF37" s="154">
        <f t="shared" si="1"/>
        <v>45383</v>
      </c>
      <c r="DG37" s="154">
        <f t="shared" si="1"/>
        <v>45413</v>
      </c>
      <c r="DH37" s="154">
        <f t="shared" si="1"/>
        <v>45444</v>
      </c>
      <c r="DI37" s="154">
        <f t="shared" si="1"/>
        <v>45474</v>
      </c>
      <c r="DJ37" s="154">
        <f t="shared" si="1"/>
        <v>45505</v>
      </c>
      <c r="DK37" s="154">
        <f t="shared" si="1"/>
        <v>45536</v>
      </c>
      <c r="DL37" s="154">
        <f t="shared" si="1"/>
        <v>45566</v>
      </c>
      <c r="DM37" s="154">
        <f t="shared" si="1"/>
        <v>45597</v>
      </c>
      <c r="DN37" s="154">
        <f t="shared" si="1"/>
        <v>45627</v>
      </c>
      <c r="DO37" s="154">
        <f t="shared" si="1"/>
        <v>45658</v>
      </c>
      <c r="DP37" s="154">
        <f t="shared" si="1"/>
        <v>45689</v>
      </c>
      <c r="DQ37" s="154">
        <f t="shared" si="1"/>
        <v>45717</v>
      </c>
      <c r="DR37" s="154">
        <f t="shared" si="1"/>
        <v>45748</v>
      </c>
      <c r="DS37" s="154">
        <f t="shared" si="1"/>
        <v>45778</v>
      </c>
      <c r="DT37" s="154">
        <f t="shared" si="1"/>
        <v>45809</v>
      </c>
      <c r="DU37" s="154">
        <f t="shared" si="1"/>
        <v>45839</v>
      </c>
      <c r="DV37" s="154">
        <f t="shared" si="1"/>
        <v>45870</v>
      </c>
      <c r="DW37" s="154">
        <f t="shared" si="1"/>
        <v>45901</v>
      </c>
      <c r="DX37" s="154">
        <f t="shared" si="1"/>
        <v>45931</v>
      </c>
      <c r="DY37" s="154">
        <f t="shared" si="1"/>
        <v>45962</v>
      </c>
      <c r="DZ37" s="154">
        <f t="shared" si="1"/>
        <v>45992</v>
      </c>
      <c r="EA37" s="154">
        <f t="shared" si="1"/>
        <v>46023</v>
      </c>
      <c r="EB37" s="154">
        <f t="shared" si="1"/>
        <v>46054</v>
      </c>
      <c r="EC37" s="154">
        <f t="shared" si="1"/>
        <v>46082</v>
      </c>
      <c r="ED37" s="154">
        <f t="shared" si="1"/>
        <v>46113</v>
      </c>
      <c r="EE37" s="154">
        <f t="shared" ref="EE37:GF37" si="2">EDATE(ED37,1)</f>
        <v>46143</v>
      </c>
      <c r="EF37" s="154">
        <f t="shared" si="2"/>
        <v>46174</v>
      </c>
      <c r="EG37" s="154">
        <f t="shared" si="2"/>
        <v>46204</v>
      </c>
      <c r="EH37" s="154">
        <f t="shared" si="2"/>
        <v>46235</v>
      </c>
      <c r="EI37" s="154">
        <f t="shared" si="2"/>
        <v>46266</v>
      </c>
      <c r="EJ37" s="154">
        <f t="shared" si="2"/>
        <v>46296</v>
      </c>
      <c r="EK37" s="154">
        <f t="shared" si="2"/>
        <v>46327</v>
      </c>
      <c r="EL37" s="154">
        <f t="shared" si="2"/>
        <v>46357</v>
      </c>
      <c r="EM37" s="154">
        <f t="shared" si="2"/>
        <v>46388</v>
      </c>
      <c r="EN37" s="154">
        <f t="shared" si="2"/>
        <v>46419</v>
      </c>
      <c r="EO37" s="154">
        <f t="shared" si="2"/>
        <v>46447</v>
      </c>
      <c r="EP37" s="154">
        <f t="shared" si="2"/>
        <v>46478</v>
      </c>
      <c r="EQ37" s="154">
        <f t="shared" si="2"/>
        <v>46508</v>
      </c>
      <c r="ER37" s="154">
        <f t="shared" si="2"/>
        <v>46539</v>
      </c>
      <c r="ES37" s="154">
        <f t="shared" si="2"/>
        <v>46569</v>
      </c>
      <c r="ET37" s="154">
        <f t="shared" si="2"/>
        <v>46600</v>
      </c>
      <c r="EU37" s="154">
        <f t="shared" si="2"/>
        <v>46631</v>
      </c>
      <c r="EV37" s="154">
        <f t="shared" si="2"/>
        <v>46661</v>
      </c>
      <c r="EW37" s="154">
        <f t="shared" si="2"/>
        <v>46692</v>
      </c>
      <c r="EX37" s="154">
        <f t="shared" si="2"/>
        <v>46722</v>
      </c>
      <c r="EY37" s="154">
        <f t="shared" si="2"/>
        <v>46753</v>
      </c>
      <c r="EZ37" s="154">
        <f t="shared" si="2"/>
        <v>46784</v>
      </c>
      <c r="FA37" s="154">
        <f t="shared" si="2"/>
        <v>46813</v>
      </c>
      <c r="FB37" s="154">
        <f t="shared" si="2"/>
        <v>46844</v>
      </c>
      <c r="FC37" s="154">
        <f t="shared" si="2"/>
        <v>46874</v>
      </c>
      <c r="FD37" s="154">
        <f t="shared" si="2"/>
        <v>46905</v>
      </c>
      <c r="FE37" s="154">
        <f t="shared" si="2"/>
        <v>46935</v>
      </c>
      <c r="FF37" s="154">
        <f t="shared" si="2"/>
        <v>46966</v>
      </c>
      <c r="FG37" s="154">
        <f t="shared" si="2"/>
        <v>46997</v>
      </c>
      <c r="FH37" s="154">
        <f t="shared" si="2"/>
        <v>47027</v>
      </c>
      <c r="FI37" s="154">
        <f t="shared" si="2"/>
        <v>47058</v>
      </c>
      <c r="FJ37" s="154">
        <f t="shared" si="2"/>
        <v>47088</v>
      </c>
      <c r="FK37" s="154">
        <f t="shared" si="2"/>
        <v>47119</v>
      </c>
      <c r="FL37" s="154">
        <f t="shared" si="2"/>
        <v>47150</v>
      </c>
      <c r="FM37" s="154">
        <f t="shared" si="2"/>
        <v>47178</v>
      </c>
      <c r="FN37" s="154">
        <f t="shared" si="2"/>
        <v>47209</v>
      </c>
      <c r="FO37" s="154">
        <f t="shared" si="2"/>
        <v>47239</v>
      </c>
      <c r="FP37" s="154">
        <f t="shared" si="2"/>
        <v>47270</v>
      </c>
      <c r="FQ37" s="154">
        <f t="shared" si="2"/>
        <v>47300</v>
      </c>
      <c r="FR37" s="154">
        <f t="shared" si="2"/>
        <v>47331</v>
      </c>
      <c r="FS37" s="154">
        <f t="shared" si="2"/>
        <v>47362</v>
      </c>
      <c r="FT37" s="154">
        <f t="shared" si="2"/>
        <v>47392</v>
      </c>
      <c r="FU37" s="154">
        <f t="shared" si="2"/>
        <v>47423</v>
      </c>
      <c r="FV37" s="154">
        <f t="shared" si="2"/>
        <v>47453</v>
      </c>
      <c r="FW37" s="154">
        <f t="shared" si="2"/>
        <v>47484</v>
      </c>
      <c r="FX37" s="154">
        <f t="shared" si="2"/>
        <v>47515</v>
      </c>
      <c r="FY37" s="154">
        <f t="shared" si="2"/>
        <v>47543</v>
      </c>
      <c r="FZ37" s="154">
        <f t="shared" si="2"/>
        <v>47574</v>
      </c>
      <c r="GA37" s="154">
        <f t="shared" si="2"/>
        <v>47604</v>
      </c>
      <c r="GB37" s="154">
        <f t="shared" si="2"/>
        <v>47635</v>
      </c>
      <c r="GC37" s="154">
        <f t="shared" si="2"/>
        <v>47665</v>
      </c>
      <c r="GD37" s="154">
        <f t="shared" si="2"/>
        <v>47696</v>
      </c>
      <c r="GE37" s="154">
        <f t="shared" si="2"/>
        <v>47727</v>
      </c>
      <c r="GF37" s="154">
        <f t="shared" si="2"/>
        <v>47757</v>
      </c>
    </row>
    <row r="38" spans="2:206">
      <c r="B38" s="459" t="s">
        <v>274</v>
      </c>
      <c r="D38" s="228"/>
      <c r="E38" s="460">
        <f>IF(OR(E37&lt;'Capital Structure'!$D$7,E37&gt;'Capital Structure'!$E$7),0,E66-E67-E69)</f>
        <v>0</v>
      </c>
      <c r="F38" s="460">
        <f>IF(OR(F37&lt;'Capital Structure'!$D$7,F37&gt;'Capital Structure'!$E$7),0,F66-F67-F69)</f>
        <v>0</v>
      </c>
      <c r="G38" s="460">
        <f>IF(OR(G37&lt;'Capital Structure'!$D$7,G37&gt;'Capital Structure'!$E$7),0,G66-G67-G69)</f>
        <v>0</v>
      </c>
      <c r="H38" s="460">
        <f>IF(OR(H37&lt;'Capital Structure'!$D$7,H37&gt;'Capital Structure'!$E$7),0,H66-H67-H69)</f>
        <v>0</v>
      </c>
      <c r="I38" s="460">
        <f>IF(OR(I37&lt;'Capital Structure'!$D$7,I37&gt;'Capital Structure'!$E$7),0,I66-I67-I69)</f>
        <v>0</v>
      </c>
      <c r="J38" s="460">
        <f>IF(OR(J37&lt;'Capital Structure'!$D$7,J37&gt;'Capital Structure'!$E$7),0,J66-J67-J69)</f>
        <v>0</v>
      </c>
      <c r="K38" s="460">
        <f>IF(OR(K37&lt;'Capital Structure'!$D$7,K37&gt;'Capital Structure'!$E$7),0,K66-K67-K69)</f>
        <v>0</v>
      </c>
      <c r="L38" s="460">
        <f>IF(OR(L37&lt;'Capital Structure'!$D$7,L37&gt;'Capital Structure'!$E$7),0,L66-L67-L69)</f>
        <v>0</v>
      </c>
      <c r="M38" s="460">
        <f>IF(OR(M37&lt;'Capital Structure'!$D$7,M37&gt;'Capital Structure'!$E$7),0,M66-M67-M69)</f>
        <v>0</v>
      </c>
      <c r="N38" s="460">
        <f>IF(OR(N37&lt;'Capital Structure'!$D$7,N37&gt;'Capital Structure'!$E$7),0,N66-N67-N69)</f>
        <v>0</v>
      </c>
      <c r="O38" s="460">
        <f>IF(OR(O37&lt;'Capital Structure'!$D$7,O37&gt;'Capital Structure'!$E$7),0,O66-O67-O69)</f>
        <v>0</v>
      </c>
      <c r="P38" s="460">
        <f>IF(OR(P37&lt;'Capital Structure'!$D$7,P37&gt;'Capital Structure'!$E$7),0,P66-P67-P69)</f>
        <v>0</v>
      </c>
      <c r="Q38" s="460">
        <f>IF(OR(Q37&lt;'Capital Structure'!$D$7,Q37&gt;'Capital Structure'!$E$7),0,Q66-Q67-Q69)</f>
        <v>0</v>
      </c>
      <c r="R38" s="460">
        <f>IF(OR(R37&lt;'Capital Structure'!$D$7,R37&gt;'Capital Structure'!$E$7),0,R66-R67-R69)</f>
        <v>0</v>
      </c>
      <c r="S38" s="460">
        <f>IF(OR(S37&lt;'Capital Structure'!$D$7,S37&gt;'Capital Structure'!$E$7),0,S66-S67-S69)</f>
        <v>0</v>
      </c>
      <c r="T38" s="460">
        <f>IF(OR(T37&lt;'Capital Structure'!$D$7,T37&gt;'Capital Structure'!$E$7),0,T66-T67-T69)</f>
        <v>0</v>
      </c>
      <c r="U38" s="460">
        <f>IF(OR(U37&lt;'Capital Structure'!$D$7,U37&gt;'Capital Structure'!$E$7),0,U66-U67-U69)</f>
        <v>0</v>
      </c>
      <c r="V38" s="460">
        <f>IF(OR(V37&lt;'Capital Structure'!$D$7,V37&gt;'Capital Structure'!$E$7),0,V66-V67-V69)</f>
        <v>0</v>
      </c>
      <c r="W38" s="460">
        <f>IF(OR(W37&lt;'Capital Structure'!$D$7,W37&gt;'Capital Structure'!$E$7),0,W66-W67-W69)</f>
        <v>0</v>
      </c>
      <c r="X38" s="460">
        <f>IF(OR(X37&lt;'Capital Structure'!$D$7,X37&gt;'Capital Structure'!$E$7),0,X66-X67-X69)</f>
        <v>0</v>
      </c>
      <c r="Y38" s="460">
        <f>IF(OR(Y37&lt;'Capital Structure'!$D$7,Y37&gt;'Capital Structure'!$E$7),0,Y66-Y67-Y69)</f>
        <v>0</v>
      </c>
      <c r="Z38" s="460">
        <f>IF(OR(Z37&lt;'Capital Structure'!$D$7,Z37&gt;'Capital Structure'!$E$7),0,Z66-Z67-Z69)</f>
        <v>0</v>
      </c>
      <c r="AA38" s="460">
        <f>IF(OR(AA37&lt;'Capital Structure'!$D$7,AA37&gt;'Capital Structure'!$E$7),0,AA66-AA67-AA69)</f>
        <v>0</v>
      </c>
      <c r="AB38" s="460">
        <f>IF(OR(AB37&lt;'Capital Structure'!$D$7,AB37&gt;'Capital Structure'!$E$7),0,AB66-AB67-AB69)</f>
        <v>0</v>
      </c>
      <c r="AC38" s="460">
        <f>IF(OR(AC37&lt;'Capital Structure'!$D$7,AC37&gt;'Capital Structure'!$E$7),0,AC66-AC67-AC69)</f>
        <v>0</v>
      </c>
      <c r="AD38" s="460">
        <f>IF(OR(AD37&lt;'Capital Structure'!$D$7,AD37&gt;'Capital Structure'!$E$7),0,AD66-AD67-AD69)</f>
        <v>0</v>
      </c>
      <c r="AE38" s="460">
        <f>IF(OR(AE37&lt;'Capital Structure'!$D$7,AE37&gt;'Capital Structure'!$E$7),0,AE66-AE67-AE69)</f>
        <v>0</v>
      </c>
      <c r="AF38" s="460">
        <f>IF(OR(AF37&lt;'Capital Structure'!$D$7,AF37&gt;'Capital Structure'!$E$7),0,AF66-AF67-AF69)</f>
        <v>0</v>
      </c>
      <c r="AG38" s="460">
        <f>IF(OR(AG37&lt;'Capital Structure'!$D$7,AG37&gt;'Capital Structure'!$E$7),0,AG66-AG67-AG69)</f>
        <v>0</v>
      </c>
      <c r="AH38" s="460">
        <f>IF(OR(AH37&lt;'Capital Structure'!$D$7,AH37&gt;'Capital Structure'!$E$7),0,AH66-AH67-AH69)</f>
        <v>0</v>
      </c>
      <c r="AI38" s="460">
        <f>IF(OR(AI37&lt;'Capital Structure'!$D$7,AI37&gt;'Capital Structure'!$E$7),0,AI66-AI67-AI69)</f>
        <v>0</v>
      </c>
      <c r="AJ38" s="460">
        <f>IF(OR(AJ37&lt;'Capital Structure'!$D$7,AJ37&gt;'Capital Structure'!$E$7),0,AJ66-AJ67-AJ69)</f>
        <v>0</v>
      </c>
      <c r="AK38" s="460">
        <f>IF(OR(AK37&lt;'Capital Structure'!$D$7,AK37&gt;'Capital Structure'!$E$7),0,AK66-AK67-AK69)</f>
        <v>0</v>
      </c>
      <c r="AL38" s="460">
        <f>IF(OR(AL37&lt;'Capital Structure'!$D$7,AL37&gt;'Capital Structure'!$E$7),0,AL66-AL67-AL69)</f>
        <v>0</v>
      </c>
      <c r="AM38" s="460">
        <f>IF(OR(AM37&lt;'Capital Structure'!$D$7,AM37&gt;'Capital Structure'!$E$7),0,AM66-AM67-AM69)</f>
        <v>0</v>
      </c>
      <c r="AN38" s="460">
        <f>IF(OR(AN37&lt;'Capital Structure'!$D$7,AN37&gt;'Capital Structure'!$E$7),0,AN66-AN67-AN69)</f>
        <v>0</v>
      </c>
      <c r="AO38" s="460">
        <f>IF(OR(AO37&lt;'Capital Structure'!$D$7,AO37&gt;'Capital Structure'!$E$7),0,AO66-AO67-AO69)</f>
        <v>0</v>
      </c>
      <c r="AP38" s="460">
        <f>IF(OR(AP37&lt;'Capital Structure'!$D$7,AP37&gt;'Capital Structure'!$E$7),0,AP66-AP67-AP69)</f>
        <v>0</v>
      </c>
      <c r="AQ38" s="460">
        <f>IF(OR(AQ37&lt;'Capital Structure'!$D$7,AQ37&gt;'Capital Structure'!$E$7),0,AQ66-AQ67-AQ69)</f>
        <v>0</v>
      </c>
      <c r="AR38" s="460">
        <f>IF(OR(AR37&lt;'Capital Structure'!$D$7,AR37&gt;'Capital Structure'!$E$7),0,AR66-AR67-AR69)</f>
        <v>0</v>
      </c>
      <c r="AS38" s="460">
        <f>IF(OR(AS37&lt;'Capital Structure'!$D$7,AS37&gt;'Capital Structure'!$E$7),0,AS66-AS67-AS69)</f>
        <v>0</v>
      </c>
      <c r="AT38" s="460">
        <f>IF(OR(AT37&lt;'Capital Structure'!$D$7,AT37&gt;'Capital Structure'!$E$7),0,AT66-AT67-AT69)</f>
        <v>0</v>
      </c>
      <c r="AU38" s="460">
        <f>IF(OR(AU37&lt;'Capital Structure'!$D$7,AU37&gt;'Capital Structure'!$E$7),0,AU66-AU67-AU69)</f>
        <v>61000000</v>
      </c>
      <c r="AV38" s="460">
        <f>IF(OR(AV37&lt;'Capital Structure'!$D$7,AV37&gt;'Capital Structure'!$E$7),0,AV66-AV67-AV69)</f>
        <v>0</v>
      </c>
      <c r="AW38" s="460">
        <f>IF(OR(AW37&lt;'Capital Structure'!$D$7,AW37&gt;'Capital Structure'!$E$7),0,AW66-AW67-AW69)</f>
        <v>0</v>
      </c>
      <c r="AX38" s="460">
        <f>IF(OR(AX37&lt;'Capital Structure'!$D$7,AX37&gt;'Capital Structure'!$E$7),0,AX66-AX67-AX69)</f>
        <v>0</v>
      </c>
      <c r="AY38" s="460">
        <f>IF(OR(AY37&lt;'Capital Structure'!$D$7,AY37&gt;'Capital Structure'!$E$7),0,AY66-AY67-AY69)</f>
        <v>0</v>
      </c>
      <c r="AZ38" s="460">
        <f>IF(OR(AZ37&lt;'Capital Structure'!$D$7,AZ37&gt;'Capital Structure'!$E$7),0,AZ66-AZ67-AZ69)</f>
        <v>0</v>
      </c>
      <c r="BA38" s="460">
        <f>IF(OR(BA37&lt;'Capital Structure'!$D$7,BA37&gt;'Capital Structure'!$E$7),0,BA66-BA67-BA69)</f>
        <v>0</v>
      </c>
      <c r="BB38" s="460">
        <f>IF(OR(BB37&lt;'Capital Structure'!$D$7,BB37&gt;'Capital Structure'!$E$7),0,BB66-BB67-BB69)</f>
        <v>0</v>
      </c>
      <c r="BC38" s="460">
        <f>IF(OR(BC37&lt;'Capital Structure'!$D$7,BC37&gt;'Capital Structure'!$E$7),0,BC66-BC67-BC69)</f>
        <v>0</v>
      </c>
      <c r="BD38" s="460">
        <f>IF(OR(BD37&lt;'Capital Structure'!$D$7,BD37&gt;'Capital Structure'!$E$7),0,BD66-BD67-BD69)</f>
        <v>0</v>
      </c>
      <c r="BE38" s="460">
        <f>IF(OR(BE37&lt;'Capital Structure'!$D$7,BE37&gt;'Capital Structure'!$E$7),0,BE66-BE67-BE69)</f>
        <v>0</v>
      </c>
      <c r="BF38" s="460">
        <f>IF(OR(BF37&lt;'Capital Structure'!$D$7,BF37&gt;'Capital Structure'!$E$7),0,BF66-BF67-BF69)</f>
        <v>0</v>
      </c>
      <c r="BG38" s="460">
        <f>IF(OR(BG37&lt;'Capital Structure'!$D$7,BG37&gt;'Capital Structure'!$E$7),0,BG66-BG67-BG69)</f>
        <v>0</v>
      </c>
      <c r="BH38" s="460">
        <f>IF(OR(BH37&lt;'Capital Structure'!$D$7,BH37&gt;'Capital Structure'!$E$7),0,BH66-BH67-BH69)</f>
        <v>0</v>
      </c>
      <c r="BI38" s="460">
        <f>IF(OR(BI37&lt;'Capital Structure'!$D$7,BI37&gt;'Capital Structure'!$E$7),0,BI66-BI67-BI69)</f>
        <v>0</v>
      </c>
      <c r="BJ38" s="460">
        <f>IF(OR(BJ37&lt;'Capital Structure'!$D$7,BJ37&gt;'Capital Structure'!$E$7),0,BJ66-BJ67-BJ69)</f>
        <v>0</v>
      </c>
      <c r="BK38" s="460">
        <f>IF(OR(BK37&lt;'Capital Structure'!$D$7,BK37&gt;'Capital Structure'!$E$7),0,BK66-BK67-BK69)</f>
        <v>0</v>
      </c>
      <c r="BL38" s="460">
        <f>IF(OR(BL37&lt;'Capital Structure'!$D$7,BL37&gt;'Capital Structure'!$E$7),0,BL66-BL67-BL69)</f>
        <v>0</v>
      </c>
      <c r="BM38" s="460">
        <f>IF(OR(BM37&lt;'Capital Structure'!$D$7,BM37&gt;'Capital Structure'!$E$7),0,BM66-BM67-BM69)</f>
        <v>0</v>
      </c>
      <c r="BN38" s="460">
        <f>IF(OR(BN37&lt;'Capital Structure'!$D$7,BN37&gt;'Capital Structure'!$E$7),0,BN66-BN67-BN69)</f>
        <v>0</v>
      </c>
      <c r="BO38" s="460">
        <f>IF(OR(BO37&lt;'Capital Structure'!$D$7,BO37&gt;'Capital Structure'!$E$7),0,BO66-BO67-BO69)</f>
        <v>0</v>
      </c>
      <c r="BP38" s="460">
        <f>IF(OR(BP37&lt;'Capital Structure'!$D$7,BP37&gt;'Capital Structure'!$E$7),0,BP66-BP67-BP69)</f>
        <v>0</v>
      </c>
      <c r="BQ38" s="460">
        <f>IF(OR(BQ37&lt;'Capital Structure'!$D$7,BQ37&gt;'Capital Structure'!$E$7),0,BQ66-BQ67-BQ69)</f>
        <v>0</v>
      </c>
      <c r="BR38" s="460">
        <f>IF(OR(BR37&lt;'Capital Structure'!$D$7,BR37&gt;'Capital Structure'!$E$7),0,BR66-BR67-BR69)</f>
        <v>0</v>
      </c>
      <c r="BS38" s="460">
        <f>IF(OR(BS37&lt;'Capital Structure'!$D$7,BS37&gt;'Capital Structure'!$E$7),0,BS66-BS67-BS69)</f>
        <v>0</v>
      </c>
      <c r="BT38" s="460">
        <f>IF(OR(BT37&lt;'Capital Structure'!$D$7,BT37&gt;'Capital Structure'!$E$7),0,BT66-BT67-BT69)</f>
        <v>0</v>
      </c>
      <c r="BU38" s="460">
        <f>IF(OR(BU37&lt;'Capital Structure'!$D$7,BU37&gt;'Capital Structure'!$E$7),0,BU66-BU67-BU69)</f>
        <v>0</v>
      </c>
      <c r="BV38" s="460">
        <f>IF(OR(BV37&lt;'Capital Structure'!$D$7,BV37&gt;'Capital Structure'!$E$7),0,BV66-BV67-BV69)</f>
        <v>0</v>
      </c>
      <c r="BW38" s="460">
        <f>IF(OR(BW37&lt;'Capital Structure'!$D$7,BW37&gt;'Capital Structure'!$E$7),0,BW66-BW67-BW69)</f>
        <v>0</v>
      </c>
      <c r="BX38" s="460">
        <f>IF(OR(BX37&lt;'Capital Structure'!$D$7,BX37&gt;'Capital Structure'!$E$7),0,BX66-BX67-BX69)</f>
        <v>0</v>
      </c>
      <c r="BY38" s="460">
        <f>IF(OR(BY37&lt;'Capital Structure'!$D$7,BY37&gt;'Capital Structure'!$E$7),0,BY66-BY67-BY69)</f>
        <v>0</v>
      </c>
      <c r="BZ38" s="460">
        <f>IF(OR(BZ37&lt;'Capital Structure'!$D$7,BZ37&gt;'Capital Structure'!$E$7),0,BZ66-BZ67-BZ69)</f>
        <v>0</v>
      </c>
      <c r="CA38" s="460">
        <f>IF(OR(CA37&lt;'Capital Structure'!$D$7,CA37&gt;'Capital Structure'!$E$7),0,CA66-CA67-CA69)</f>
        <v>0</v>
      </c>
      <c r="CB38" s="460">
        <f>IF(OR(CB37&lt;'Capital Structure'!$D$7,CB37&gt;'Capital Structure'!$E$7),0,CB66-CB67-CB69)</f>
        <v>-69971512.790242344</v>
      </c>
      <c r="CC38" s="460">
        <f>IF(OR(CC37&lt;'Capital Structure'!$D$7,CC37&gt;'Capital Structure'!$E$7),0,CC66-CC67-CC69)</f>
        <v>0</v>
      </c>
      <c r="CD38" s="460">
        <f>IF(OR(CD37&lt;'Capital Structure'!$D$7,CD37&gt;'Capital Structure'!$E$7),0,CD66-CD67-CD69)</f>
        <v>0</v>
      </c>
      <c r="CE38" s="460">
        <f>IF(OR(CE37&lt;'Capital Structure'!$D$7,CE37&gt;'Capital Structure'!$E$7),0,CE66-CE67-CE69)</f>
        <v>0</v>
      </c>
      <c r="CF38" s="460">
        <f>IF(OR(CF37&lt;'Capital Structure'!$D$7,CF37&gt;'Capital Structure'!$E$7),0,CF66-CF67-CF69)</f>
        <v>0</v>
      </c>
      <c r="CG38" s="460">
        <f>IF(OR(CG37&lt;'Capital Structure'!$D$7,CG37&gt;'Capital Structure'!$E$7),0,CG66-CG67-CG69)</f>
        <v>0</v>
      </c>
      <c r="CH38" s="460">
        <f>IF(OR(CH37&lt;'Capital Structure'!$D$7,CH37&gt;'Capital Structure'!$E$7),0,CH66-CH67-CH69)</f>
        <v>0</v>
      </c>
      <c r="CI38" s="460">
        <f>IF(OR(CI37&lt;'Capital Structure'!$D$7,CI37&gt;'Capital Structure'!$E$7),0,CI66-CI67-CI69)</f>
        <v>0</v>
      </c>
      <c r="CJ38" s="460">
        <f>IF(OR(CJ37&lt;'Capital Structure'!$D$7,CJ37&gt;'Capital Structure'!$E$7),0,CJ66-CJ67-CJ69)</f>
        <v>0</v>
      </c>
      <c r="CK38" s="460">
        <f>IF(OR(CK37&lt;'Capital Structure'!$D$7,CK37&gt;'Capital Structure'!$E$7),0,CK66-CK67-CK69)</f>
        <v>0</v>
      </c>
      <c r="CL38" s="460">
        <f>IF(OR(CL37&lt;'Capital Structure'!$D$7,CL37&gt;'Capital Structure'!$E$7),0,CL66-CL67-CL69)</f>
        <v>0</v>
      </c>
      <c r="CM38" s="460">
        <f>IF(OR(CM37&lt;'Capital Structure'!$D$7,CM37&gt;'Capital Structure'!$E$7),0,CM66-CM67-CM69)</f>
        <v>0</v>
      </c>
      <c r="CN38" s="460">
        <f>IF(OR(CN37&lt;'Capital Structure'!$D$7,CN37&gt;'Capital Structure'!$E$7),0,CN66-CN67-CN69)</f>
        <v>0</v>
      </c>
      <c r="CO38" s="460">
        <f>IF(OR(CO37&lt;'Capital Structure'!$D$7,CO37&gt;'Capital Structure'!$E$7),0,CO66-CO67-CO69)</f>
        <v>0</v>
      </c>
      <c r="CP38" s="460">
        <f>IF(OR(CP37&lt;'Capital Structure'!$D$7,CP37&gt;'Capital Structure'!$E$7),0,CP66-CP67-CP69)</f>
        <v>0</v>
      </c>
      <c r="CQ38" s="460">
        <f>IF(OR(CQ37&lt;'Capital Structure'!$D$7,CQ37&gt;'Capital Structure'!$E$7),0,CQ66-CQ67-CQ69)</f>
        <v>0</v>
      </c>
      <c r="CR38" s="460">
        <f>IF(OR(CR37&lt;'Capital Structure'!$D$7,CR37&gt;'Capital Structure'!$E$7),0,CR66-CR67-CR69)</f>
        <v>0</v>
      </c>
      <c r="CS38" s="460">
        <f>IF(OR(CS37&lt;'Capital Structure'!$D$7,CS37&gt;'Capital Structure'!$E$7),0,CS66-CS67-CS69)</f>
        <v>0</v>
      </c>
      <c r="CT38" s="460">
        <f>IF(OR(CT37&lt;'Capital Structure'!$D$7,CT37&gt;'Capital Structure'!$E$7),0,CT66-CT67-CT69)</f>
        <v>0</v>
      </c>
      <c r="CU38" s="460">
        <f>IF(OR(CU37&lt;'Capital Structure'!$D$7,CU37&gt;'Capital Structure'!$E$7),0,CU66-CU67-CU69)</f>
        <v>0</v>
      </c>
      <c r="CV38" s="460">
        <f>IF(OR(CV37&lt;'Capital Structure'!$D$7,CV37&gt;'Capital Structure'!$E$7),0,CV66-CV67-CV69)</f>
        <v>0</v>
      </c>
      <c r="CW38" s="460">
        <f>IF(OR(CW37&lt;'Capital Structure'!$D$7,CW37&gt;'Capital Structure'!$E$7),0,CW66-CW67-CW69)</f>
        <v>0</v>
      </c>
      <c r="CX38" s="460">
        <f>IF(OR(CX37&lt;'Capital Structure'!$D$7,CX37&gt;'Capital Structure'!$E$7),0,CX66-CX67-CX69)</f>
        <v>0</v>
      </c>
      <c r="CY38" s="460">
        <f>IF(OR(CY37&lt;'Capital Structure'!$D$7,CY37&gt;'Capital Structure'!$E$7),0,CY66-CY67-CY69)</f>
        <v>0</v>
      </c>
      <c r="CZ38" s="460">
        <f>IF(OR(CZ37&lt;'Capital Structure'!$D$7,CZ37&gt;'Capital Structure'!$E$7),0,CZ66-CZ67-CZ69)</f>
        <v>0</v>
      </c>
      <c r="DA38" s="460">
        <f>IF(OR(DA37&lt;'Capital Structure'!$D$7,DA37&gt;'Capital Structure'!$E$7),0,DA66-DA67-DA69)</f>
        <v>0</v>
      </c>
      <c r="DB38" s="460">
        <f>IF(OR(DB37&lt;'Capital Structure'!$D$7,DB37&gt;'Capital Structure'!$E$7),0,DB66-DB67-DB69)</f>
        <v>0</v>
      </c>
      <c r="DC38" s="460">
        <f>IF(OR(DC37&lt;'Capital Structure'!$D$7,DC37&gt;'Capital Structure'!$E$7),0,DC66-DC67-DC69)</f>
        <v>0</v>
      </c>
      <c r="DD38" s="460">
        <f>IF(OR(DD37&lt;'Capital Structure'!$D$7,DD37&gt;'Capital Structure'!$E$7),0,DD66-DD67-DD69)</f>
        <v>0</v>
      </c>
      <c r="DE38" s="460">
        <f>IF(OR(DE37&lt;'Capital Structure'!$D$7,DE37&gt;'Capital Structure'!$E$7),0,DE66-DE67-DE69)</f>
        <v>0</v>
      </c>
      <c r="DF38" s="460">
        <f>IF(OR(DF37&lt;'Capital Structure'!$D$7,DF37&gt;'Capital Structure'!$E$7),0,DF66-DF67-DF69)</f>
        <v>0</v>
      </c>
      <c r="DG38" s="460">
        <f>IF(OR(DG37&lt;'Capital Structure'!$D$7,DG37&gt;'Capital Structure'!$E$7),0,DG66-DG67-DG69)</f>
        <v>0</v>
      </c>
      <c r="DH38" s="460">
        <f>IF(OR(DH37&lt;'Capital Structure'!$D$7,DH37&gt;'Capital Structure'!$E$7),0,DH66-DH67-DH69)</f>
        <v>0</v>
      </c>
      <c r="DI38" s="460">
        <f>IF(OR(DI37&lt;'Capital Structure'!$D$7,DI37&gt;'Capital Structure'!$E$7),0,DI66-DI67-DI69)</f>
        <v>0</v>
      </c>
      <c r="DJ38" s="460">
        <f>IF(OR(DJ37&lt;'Capital Structure'!$D$7,DJ37&gt;'Capital Structure'!$E$7),0,DJ66-DJ67-DJ69)</f>
        <v>0</v>
      </c>
      <c r="DK38" s="460">
        <f>IF(OR(DK37&lt;'Capital Structure'!$D$7,DK37&gt;'Capital Structure'!$E$7),0,DK66-DK67-DK69)</f>
        <v>0</v>
      </c>
      <c r="DL38" s="460">
        <f>IF(OR(DL37&lt;'Capital Structure'!$D$7,DL37&gt;'Capital Structure'!$E$7),0,DL66-DL67-DL69)</f>
        <v>0</v>
      </c>
      <c r="DM38" s="460">
        <f>IF(OR(DM37&lt;'Capital Structure'!$D$7,DM37&gt;'Capital Structure'!$E$7),0,DM66-DM67-DM69)</f>
        <v>0</v>
      </c>
      <c r="DN38" s="460">
        <f>IF(OR(DN37&lt;'Capital Structure'!$D$7,DN37&gt;'Capital Structure'!$E$7),0,DN66-DN67-DN69)</f>
        <v>0</v>
      </c>
      <c r="DO38" s="460">
        <f>IF(OR(DO37&lt;'Capital Structure'!$D$7,DO37&gt;'Capital Structure'!$E$7),0,DO66-DO67-DO69)</f>
        <v>0</v>
      </c>
      <c r="DP38" s="460">
        <f>IF(OR(DP37&lt;'Capital Structure'!$D$7,DP37&gt;'Capital Structure'!$E$7),0,DP66-DP67-DP69)</f>
        <v>0</v>
      </c>
      <c r="DQ38" s="460">
        <f>IF(OR(DQ37&lt;'Capital Structure'!$D$7,DQ37&gt;'Capital Structure'!$E$7),0,DQ66-DQ67-DQ69)</f>
        <v>0</v>
      </c>
      <c r="DR38" s="460">
        <f>IF(OR(DR37&lt;'Capital Structure'!$D$7,DR37&gt;'Capital Structure'!$E$7),0,DR66-DR67-DR69)</f>
        <v>0</v>
      </c>
      <c r="DS38" s="460">
        <f>IF(OR(DS37&lt;'Capital Structure'!$D$7,DS37&gt;'Capital Structure'!$E$7),0,DS66-DS67-DS69)</f>
        <v>0</v>
      </c>
      <c r="DT38" s="460">
        <f>IF(OR(DT37&lt;'Capital Structure'!$D$7,DT37&gt;'Capital Structure'!$E$7),0,DT66-DT67-DT69)</f>
        <v>0</v>
      </c>
      <c r="DU38" s="460">
        <f>IF(OR(DU37&lt;'Capital Structure'!$D$7,DU37&gt;'Capital Structure'!$E$7),0,DU66-DU67-DU69)</f>
        <v>0</v>
      </c>
      <c r="DV38" s="460">
        <f>IF(OR(DV37&lt;'Capital Structure'!$D$7,DV37&gt;'Capital Structure'!$E$7),0,DV66-DV67-DV69)</f>
        <v>0</v>
      </c>
      <c r="DW38" s="460">
        <f>IF(OR(DW37&lt;'Capital Structure'!$D$7,DW37&gt;'Capital Structure'!$E$7),0,DW66-DW67-DW69)</f>
        <v>0</v>
      </c>
      <c r="DX38" s="460">
        <f>IF(OR(DX37&lt;'Capital Structure'!$D$7,DX37&gt;'Capital Structure'!$E$7),0,DX66-DX67-DX69)</f>
        <v>0</v>
      </c>
      <c r="DY38" s="460">
        <f>IF(OR(DY37&lt;'Capital Structure'!$D$7,DY37&gt;'Capital Structure'!$E$7),0,DY66-DY67-DY69)</f>
        <v>0</v>
      </c>
      <c r="DZ38" s="460">
        <f>IF(OR(DZ37&lt;'Capital Structure'!$D$7,DZ37&gt;'Capital Structure'!$E$7),0,DZ66-DZ67-DZ69)</f>
        <v>0</v>
      </c>
      <c r="EA38" s="460">
        <f>IF(OR(EA37&lt;'Capital Structure'!$D$7,EA37&gt;'Capital Structure'!$E$7),0,EA66-EA67-EA69)</f>
        <v>0</v>
      </c>
      <c r="EB38" s="460">
        <f>IF(OR(EB37&lt;'Capital Structure'!$D$7,EB37&gt;'Capital Structure'!$E$7),0,EB66-EB67-EB69)</f>
        <v>0</v>
      </c>
      <c r="EC38" s="460">
        <f>IF(OR(EC37&lt;'Capital Structure'!$D$7,EC37&gt;'Capital Structure'!$E$7),0,EC66-EC67-EC69)</f>
        <v>0</v>
      </c>
      <c r="ED38" s="460">
        <f>IF(OR(ED37&lt;'Capital Structure'!$D$7,ED37&gt;'Capital Structure'!$E$7),0,ED66-ED67-ED69)</f>
        <v>0</v>
      </c>
      <c r="EE38" s="460">
        <f>IF(OR(EE37&lt;'Capital Structure'!$D$7,EE37&gt;'Capital Structure'!$E$7),0,EE66-EE67-EE69)</f>
        <v>0</v>
      </c>
      <c r="EF38" s="460">
        <f>IF(OR(EF37&lt;'Capital Structure'!$D$7,EF37&gt;'Capital Structure'!$E$7),0,EF66-EF67-EF69)</f>
        <v>0</v>
      </c>
      <c r="EG38" s="460">
        <f>IF(OR(EG37&lt;'Capital Structure'!$D$7,EG37&gt;'Capital Structure'!$E$7),0,EG66-EG67-EG69)</f>
        <v>0</v>
      </c>
      <c r="EH38" s="460">
        <f>IF(OR(EH37&lt;'Capital Structure'!$D$7,EH37&gt;'Capital Structure'!$E$7),0,EH66-EH67-EH69)</f>
        <v>0</v>
      </c>
      <c r="EI38" s="460">
        <f>IF(OR(EI37&lt;'Capital Structure'!$D$7,EI37&gt;'Capital Structure'!$E$7),0,EI66-EI67-EI69)</f>
        <v>0</v>
      </c>
      <c r="EJ38" s="460">
        <f>IF(OR(EJ37&lt;'Capital Structure'!$D$7,EJ37&gt;'Capital Structure'!$E$7),0,EJ66-EJ67-EJ69)</f>
        <v>0</v>
      </c>
      <c r="EK38" s="460">
        <f>IF(OR(EK37&lt;'Capital Structure'!$D$7,EK37&gt;'Capital Structure'!$E$7),0,EK66-EK67-EK69)</f>
        <v>0</v>
      </c>
      <c r="EL38" s="460">
        <f>IF(OR(EL37&lt;'Capital Structure'!$D$7,EL37&gt;'Capital Structure'!$E$7),0,EL66-EL67-EL69)</f>
        <v>0</v>
      </c>
      <c r="EM38" s="460">
        <f>IF(OR(EM37&lt;'Capital Structure'!$D$7,EM37&gt;'Capital Structure'!$E$7),0,EM66-EM67-EM69)</f>
        <v>0</v>
      </c>
      <c r="EN38" s="460">
        <f>IF(OR(EN37&lt;'Capital Structure'!$D$7,EN37&gt;'Capital Structure'!$E$7),0,EN66-EN67-EN69)</f>
        <v>0</v>
      </c>
      <c r="EO38" s="460">
        <f>IF(OR(EO37&lt;'Capital Structure'!$D$7,EO37&gt;'Capital Structure'!$E$7),0,EO66-EO67-EO69)</f>
        <v>0</v>
      </c>
      <c r="EP38" s="460">
        <f>IF(OR(EP37&lt;'Capital Structure'!$D$7,EP37&gt;'Capital Structure'!$E$7),0,EP66-EP67-EP69)</f>
        <v>0</v>
      </c>
      <c r="EQ38" s="460">
        <f>IF(OR(EQ37&lt;'Capital Structure'!$D$7,EQ37&gt;'Capital Structure'!$E$7),0,EQ66-EQ67-EQ69)</f>
        <v>0</v>
      </c>
      <c r="ER38" s="460">
        <f>IF(OR(ER37&lt;'Capital Structure'!$D$7,ER37&gt;'Capital Structure'!$E$7),0,ER66-ER67-ER69)</f>
        <v>0</v>
      </c>
      <c r="ES38" s="460">
        <f>IF(OR(ES37&lt;'Capital Structure'!$D$7,ES37&gt;'Capital Structure'!$E$7),0,ES66-ES67-ES69)</f>
        <v>0</v>
      </c>
      <c r="ET38" s="460">
        <f>IF(OR(ET37&lt;'Capital Structure'!$D$7,ET37&gt;'Capital Structure'!$E$7),0,ET66-ET67-ET69)</f>
        <v>0</v>
      </c>
      <c r="EU38" s="460">
        <f>IF(OR(EU37&lt;'Capital Structure'!$D$7,EU37&gt;'Capital Structure'!$E$7),0,EU66-EU67-EU69)</f>
        <v>0</v>
      </c>
      <c r="EV38" s="460">
        <f>IF(OR(EV37&lt;'Capital Structure'!$D$7,EV37&gt;'Capital Structure'!$E$7),0,EV66-EV67-EV69)</f>
        <v>0</v>
      </c>
      <c r="EW38" s="460">
        <f>IF(OR(EW37&lt;'Capital Structure'!$D$7,EW37&gt;'Capital Structure'!$E$7),0,EW66-EW67-EW69)</f>
        <v>0</v>
      </c>
      <c r="EX38" s="460">
        <f>IF(OR(EX37&lt;'Capital Structure'!$D$7,EX37&gt;'Capital Structure'!$E$7),0,EX66-EX67-EX69)</f>
        <v>0</v>
      </c>
      <c r="EY38" s="460">
        <f>IF(OR(EY37&lt;'Capital Structure'!$D$7,EY37&gt;'Capital Structure'!$E$7),0,EY66-EY67-EY69)</f>
        <v>0</v>
      </c>
      <c r="EZ38" s="460">
        <f>IF(OR(EZ37&lt;'Capital Structure'!$D$7,EZ37&gt;'Capital Structure'!$E$7),0,EZ66-EZ67-EZ69)</f>
        <v>0</v>
      </c>
      <c r="FA38" s="460">
        <f>IF(OR(FA37&lt;'Capital Structure'!$D$7,FA37&gt;'Capital Structure'!$E$7),0,FA66-FA67-FA69)</f>
        <v>0</v>
      </c>
      <c r="FB38" s="460">
        <f>IF(OR(FB37&lt;'Capital Structure'!$D$7,FB37&gt;'Capital Structure'!$E$7),0,FB66-FB67-FB69)</f>
        <v>0</v>
      </c>
      <c r="FC38" s="460">
        <f>IF(OR(FC37&lt;'Capital Structure'!$D$7,FC37&gt;'Capital Structure'!$E$7),0,FC66-FC67-FC69)</f>
        <v>0</v>
      </c>
      <c r="FD38" s="460">
        <f>IF(OR(FD37&lt;'Capital Structure'!$D$7,FD37&gt;'Capital Structure'!$E$7),0,FD66-FD67-FD69)</f>
        <v>0</v>
      </c>
      <c r="FE38" s="460">
        <f>IF(OR(FE37&lt;'Capital Structure'!$D$7,FE37&gt;'Capital Structure'!$E$7),0,FE66-FE67-FE69)</f>
        <v>0</v>
      </c>
      <c r="FF38" s="460">
        <f>IF(OR(FF37&lt;'Capital Structure'!$D$7,FF37&gt;'Capital Structure'!$E$7),0,FF66-FF67-FF69)</f>
        <v>0</v>
      </c>
      <c r="FG38" s="460">
        <f>IF(OR(FG37&lt;'Capital Structure'!$D$7,FG37&gt;'Capital Structure'!$E$7),0,FG66-FG67-FG69)</f>
        <v>0</v>
      </c>
      <c r="FH38" s="460">
        <f>IF(OR(FH37&lt;'Capital Structure'!$D$7,FH37&gt;'Capital Structure'!$E$7),0,FH66-FH67-FH69)</f>
        <v>0</v>
      </c>
      <c r="FI38" s="460">
        <f>IF(OR(FI37&lt;'Capital Structure'!$D$7,FI37&gt;'Capital Structure'!$E$7),0,FI66-FI67-FI69)</f>
        <v>0</v>
      </c>
      <c r="FJ38" s="460">
        <f>IF(OR(FJ37&lt;'Capital Structure'!$D$7,FJ37&gt;'Capital Structure'!$E$7),0,FJ66-FJ67-FJ69)</f>
        <v>0</v>
      </c>
      <c r="FK38" s="460">
        <f>IF(OR(FK37&lt;'Capital Structure'!$D$7,FK37&gt;'Capital Structure'!$E$7),0,FK66-FK67-FK69)</f>
        <v>0</v>
      </c>
      <c r="FL38" s="460">
        <f>IF(OR(FL37&lt;'Capital Structure'!$D$7,FL37&gt;'Capital Structure'!$E$7),0,FL66-FL67-FL69)</f>
        <v>0</v>
      </c>
      <c r="FM38" s="460">
        <f>IF(OR(FM37&lt;'Capital Structure'!$D$7,FM37&gt;'Capital Structure'!$E$7),0,FM66-FM67-FM69)</f>
        <v>0</v>
      </c>
      <c r="FN38" s="460">
        <f>IF(OR(FN37&lt;'Capital Structure'!$D$7,FN37&gt;'Capital Structure'!$E$7),0,FN66-FN67-FN69)</f>
        <v>0</v>
      </c>
      <c r="FO38" s="460">
        <f>IF(OR(FO37&lt;'Capital Structure'!$D$7,FO37&gt;'Capital Structure'!$E$7),0,FO66-FO67-FO69)</f>
        <v>0</v>
      </c>
      <c r="FP38" s="460">
        <f>IF(OR(FP37&lt;'Capital Structure'!$D$7,FP37&gt;'Capital Structure'!$E$7),0,FP66-FP67-FP69)</f>
        <v>0</v>
      </c>
      <c r="FQ38" s="460">
        <f>IF(OR(FQ37&lt;'Capital Structure'!$D$7,FQ37&gt;'Capital Structure'!$E$7),0,FQ66-FQ67-FQ69)</f>
        <v>0</v>
      </c>
      <c r="FR38" s="460">
        <f>IF(OR(FR37&lt;'Capital Structure'!$D$7,FR37&gt;'Capital Structure'!$E$7),0,FR66-FR67-FR69)</f>
        <v>0</v>
      </c>
      <c r="FS38" s="460">
        <f>IF(OR(FS37&lt;'Capital Structure'!$D$7,FS37&gt;'Capital Structure'!$E$7),0,FS66-FS67-FS69)</f>
        <v>0</v>
      </c>
      <c r="FT38" s="460">
        <f>IF(OR(FT37&lt;'Capital Structure'!$D$7,FT37&gt;'Capital Structure'!$E$7),0,FT66-FT67-FT69)</f>
        <v>0</v>
      </c>
      <c r="FU38" s="460">
        <f>IF(OR(FU37&lt;'Capital Structure'!$D$7,FU37&gt;'Capital Structure'!$E$7),0,FU66-FU67-FU69)</f>
        <v>0</v>
      </c>
      <c r="FV38" s="460">
        <f>IF(OR(FV37&lt;'Capital Structure'!$D$7,FV37&gt;'Capital Structure'!$E$7),0,FV66-FV67-FV69)</f>
        <v>0</v>
      </c>
      <c r="FW38" s="460">
        <f>IF(OR(FW37&lt;'Capital Structure'!$D$7,FW37&gt;'Capital Structure'!$E$7),0,FW66-FW67-FW69)</f>
        <v>0</v>
      </c>
      <c r="FX38" s="460">
        <f>IF(OR(FX37&lt;'Capital Structure'!$D$7,FX37&gt;'Capital Structure'!$E$7),0,FX66-FX67-FX69)</f>
        <v>0</v>
      </c>
      <c r="FY38" s="460">
        <f>IF(OR(FY37&lt;'Capital Structure'!$D$7,FY37&gt;'Capital Structure'!$E$7),0,FY66-FY67-FY69)</f>
        <v>0</v>
      </c>
      <c r="FZ38" s="460">
        <f>IF(OR(FZ37&lt;'Capital Structure'!$D$7,FZ37&gt;'Capital Structure'!$E$7),0,FZ66-FZ67-FZ69)</f>
        <v>0</v>
      </c>
      <c r="GA38" s="460">
        <f>IF(OR(GA37&lt;'Capital Structure'!$D$7,GA37&gt;'Capital Structure'!$E$7),0,GA66-GA67-GA69)</f>
        <v>0</v>
      </c>
      <c r="GB38" s="460">
        <f>IF(OR(GB37&lt;'Capital Structure'!$D$7,GB37&gt;'Capital Structure'!$E$7),0,GB66-GB67-GB69)</f>
        <v>0</v>
      </c>
      <c r="GC38" s="460">
        <f>IF(OR(GC37&lt;'Capital Structure'!$D$7,GC37&gt;'Capital Structure'!$E$7),0,GC66-GC67-GC69)</f>
        <v>0</v>
      </c>
      <c r="GD38" s="460">
        <f>IF(OR(GD37&lt;'Capital Structure'!$D$7,GD37&gt;'Capital Structure'!$E$7),0,GD66-GD67-GD69)</f>
        <v>0</v>
      </c>
      <c r="GE38" s="460">
        <f>IF(OR(GE37&lt;'Capital Structure'!$D$7,GE37&gt;'Capital Structure'!$E$7),0,GE66-GE67-GE69)</f>
        <v>0</v>
      </c>
      <c r="GF38" s="460">
        <f>IF(OR(GF37&lt;'Capital Structure'!$D$7,GF37&gt;'Capital Structure'!$E$7),0,GF66-GF67-GF69)</f>
        <v>0</v>
      </c>
    </row>
    <row r="39" spans="2:206">
      <c r="B39" s="461" t="s">
        <v>275</v>
      </c>
      <c r="E39" s="460">
        <f>IF(OR(E37&lt;'Capital Structure'!$G$7,E37&gt;'Capital Structure'!$H$7),0,E148-E149-E151)</f>
        <v>0</v>
      </c>
      <c r="F39" s="460">
        <f>IF(OR(F37&lt;'Capital Structure'!$G$7,F37&gt;'Capital Structure'!$H$7),0,F148-F149-F151)</f>
        <v>0</v>
      </c>
      <c r="G39" s="460">
        <f>IF(OR(G37&lt;'Capital Structure'!$G$7,G37&gt;'Capital Structure'!$H$7),0,G148-G149-G151)</f>
        <v>0</v>
      </c>
      <c r="H39" s="460">
        <f>IF(OR(H37&lt;'Capital Structure'!$G$7,H37&gt;'Capital Structure'!$H$7),0,H148-H149-H151)</f>
        <v>0</v>
      </c>
      <c r="I39" s="460">
        <f>IF(OR(I37&lt;'Capital Structure'!$G$7,I37&gt;'Capital Structure'!$H$7),0,I148-I149-I151)</f>
        <v>0</v>
      </c>
      <c r="J39" s="460">
        <f>IF(OR(J37&lt;'Capital Structure'!$G$7,J37&gt;'Capital Structure'!$H$7),0,J148-J149-J151)</f>
        <v>0</v>
      </c>
      <c r="K39" s="460">
        <f>IF(OR(K37&lt;'Capital Structure'!$G$7,K37&gt;'Capital Structure'!$H$7),0,K148-K149-K151)</f>
        <v>0</v>
      </c>
      <c r="L39" s="460">
        <f>IF(OR(L37&lt;'Capital Structure'!$G$7,L37&gt;'Capital Structure'!$H$7),0,L148-L149-L151)</f>
        <v>0</v>
      </c>
      <c r="M39" s="460">
        <f>IF(OR(M37&lt;'Capital Structure'!$G$7,M37&gt;'Capital Structure'!$H$7),0,M148-M149-M151)</f>
        <v>0</v>
      </c>
      <c r="N39" s="460">
        <f>IF(OR(N37&lt;'Capital Structure'!$G$7,N37&gt;'Capital Structure'!$H$7),0,N148-N149-N151)</f>
        <v>0</v>
      </c>
      <c r="O39" s="460">
        <f>IF(OR(O37&lt;'Capital Structure'!$G$7,O37&gt;'Capital Structure'!$H$7),0,O148-O149-O151)</f>
        <v>0</v>
      </c>
      <c r="P39" s="460">
        <f>IF(OR(P37&lt;'Capital Structure'!$G$7,P37&gt;'Capital Structure'!$H$7),0,P148-P149-P151)</f>
        <v>0</v>
      </c>
      <c r="Q39" s="460">
        <f>IF(OR(Q37&lt;'Capital Structure'!$G$7,Q37&gt;'Capital Structure'!$H$7),0,Q148-Q149-Q151)</f>
        <v>0</v>
      </c>
      <c r="R39" s="460">
        <f>IF(OR(R37&lt;'Capital Structure'!$G$7,R37&gt;'Capital Structure'!$H$7),0,R148-R149-R151)</f>
        <v>0</v>
      </c>
      <c r="S39" s="460">
        <f>IF(OR(S37&lt;'Capital Structure'!$G$7,S37&gt;'Capital Structure'!$H$7),0,S148-S149-S151)</f>
        <v>0</v>
      </c>
      <c r="T39" s="460">
        <f>IF(OR(T37&lt;'Capital Structure'!$G$7,T37&gt;'Capital Structure'!$H$7),0,T148-T149-T151)</f>
        <v>0</v>
      </c>
      <c r="U39" s="460">
        <f>IF(OR(U37&lt;'Capital Structure'!$G$7,U37&gt;'Capital Structure'!$H$7),0,U148-U149-U151)</f>
        <v>0</v>
      </c>
      <c r="V39" s="460">
        <f>IF(OR(V37&lt;'Capital Structure'!$G$7,V37&gt;'Capital Structure'!$H$7),0,V148-V149-V151)</f>
        <v>0</v>
      </c>
      <c r="W39" s="460">
        <f>IF(OR(W37&lt;'Capital Structure'!$G$7,W37&gt;'Capital Structure'!$H$7),0,W148-W149-W151)</f>
        <v>0</v>
      </c>
      <c r="X39" s="460">
        <f>IF(OR(X37&lt;'Capital Structure'!$G$7,X37&gt;'Capital Structure'!$H$7),0,X148-X149-X151)</f>
        <v>0</v>
      </c>
      <c r="Y39" s="460">
        <f>IF(OR(Y37&lt;'Capital Structure'!$G$7,Y37&gt;'Capital Structure'!$H$7),0,Y148-Y149-Y151)</f>
        <v>0</v>
      </c>
      <c r="Z39" s="460">
        <f>IF(OR(Z37&lt;'Capital Structure'!$G$7,Z37&gt;'Capital Structure'!$H$7),0,Z148-Z149-Z151)</f>
        <v>0</v>
      </c>
      <c r="AA39" s="460">
        <f>IF(OR(AA37&lt;'Capital Structure'!$G$7,AA37&gt;'Capital Structure'!$H$7),0,AA148-AA149-AA151)</f>
        <v>0</v>
      </c>
      <c r="AB39" s="460">
        <f>IF(OR(AB37&lt;'Capital Structure'!$G$7,AB37&gt;'Capital Structure'!$H$7),0,AB148-AB149-AB151)</f>
        <v>0</v>
      </c>
      <c r="AC39" s="460">
        <f>IF(OR(AC37&lt;'Capital Structure'!$G$7,AC37&gt;'Capital Structure'!$H$7),0,AC148-AC149-AC151)</f>
        <v>0</v>
      </c>
      <c r="AD39" s="460">
        <f>IF(OR(AD37&lt;'Capital Structure'!$G$7,AD37&gt;'Capital Structure'!$H$7),0,AD148-AD149-AD151)</f>
        <v>0</v>
      </c>
      <c r="AE39" s="460">
        <f>IF(OR(AE37&lt;'Capital Structure'!$G$7,AE37&gt;'Capital Structure'!$H$7),0,AE148-AE149-AE151)</f>
        <v>0</v>
      </c>
      <c r="AF39" s="460">
        <f>IF(OR(AF37&lt;'Capital Structure'!$G$7,AF37&gt;'Capital Structure'!$H$7),0,AF148-AF149-AF151)</f>
        <v>0</v>
      </c>
      <c r="AG39" s="460">
        <f>IF(OR(AG37&lt;'Capital Structure'!$G$7,AG37&gt;'Capital Structure'!$H$7),0,AG148-AG149-AG151)</f>
        <v>0</v>
      </c>
      <c r="AH39" s="460">
        <f>IF(OR(AH37&lt;'Capital Structure'!$G$7,AH37&gt;'Capital Structure'!$H$7),0,AH148-AH149-AH151)</f>
        <v>0</v>
      </c>
      <c r="AI39" s="460">
        <f>IF(OR(AI37&lt;'Capital Structure'!$G$7,AI37&gt;'Capital Structure'!$H$7),0,AI148-AI149-AI151)</f>
        <v>0</v>
      </c>
      <c r="AJ39" s="460">
        <f>IF(OR(AJ37&lt;'Capital Structure'!$G$7,AJ37&gt;'Capital Structure'!$H$7),0,AJ148-AJ149-AJ151)</f>
        <v>0</v>
      </c>
      <c r="AK39" s="460">
        <f>IF(OR(AK37&lt;'Capital Structure'!$G$7,AK37&gt;'Capital Structure'!$H$7),0,AK148-AK149-AK151)</f>
        <v>0</v>
      </c>
      <c r="AL39" s="460">
        <f>IF(OR(AL37&lt;'Capital Structure'!$G$7,AL37&gt;'Capital Structure'!$H$7),0,AL148-AL149-AL151)</f>
        <v>0</v>
      </c>
      <c r="AM39" s="460">
        <f>IF(OR(AM37&lt;'Capital Structure'!$G$7,AM37&gt;'Capital Structure'!$H$7),0,AM148-AM149-AM151)</f>
        <v>0</v>
      </c>
      <c r="AN39" s="460">
        <f>IF(OR(AN37&lt;'Capital Structure'!$G$7,AN37&gt;'Capital Structure'!$H$7),0,AN148-AN149-AN151)</f>
        <v>0</v>
      </c>
      <c r="AO39" s="460">
        <f>IF(OR(AO37&lt;'Capital Structure'!$G$7,AO37&gt;'Capital Structure'!$H$7),0,AO148-AO149-AO151)</f>
        <v>0</v>
      </c>
      <c r="AP39" s="460">
        <f>IF(OR(AP37&lt;'Capital Structure'!$G$7,AP37&gt;'Capital Structure'!$H$7),0,AP148-AP149-AP151)</f>
        <v>0</v>
      </c>
      <c r="AQ39" s="460">
        <f>IF(OR(AQ37&lt;'Capital Structure'!$G$7,AQ37&gt;'Capital Structure'!$H$7),0,AQ148-AQ149-AQ151)</f>
        <v>0</v>
      </c>
      <c r="AR39" s="460">
        <f>IF(OR(AR37&lt;'Capital Structure'!$G$7,AR37&gt;'Capital Structure'!$H$7),0,AR148-AR149-AR151)</f>
        <v>0</v>
      </c>
      <c r="AS39" s="460">
        <f>IF(OR(AS37&lt;'Capital Structure'!$G$7,AS37&gt;'Capital Structure'!$H$7),0,AS148-AS149-AS151)</f>
        <v>0</v>
      </c>
      <c r="AT39" s="460">
        <f>IF(OR(AT37&lt;'Capital Structure'!$G$7,AT37&gt;'Capital Structure'!$H$7),0,AT148-AT149-AT151)</f>
        <v>0</v>
      </c>
      <c r="AU39" s="460">
        <f>IF(OR(AU37&lt;'Capital Structure'!$G$7,AU37&gt;'Capital Structure'!$H$7),0,AU148-AU149-AU151)</f>
        <v>0</v>
      </c>
      <c r="AV39" s="460">
        <f>IF(OR(AV37&lt;'Capital Structure'!$G$7,AV37&gt;'Capital Structure'!$H$7),0,AV148-AV149-AV151)</f>
        <v>0</v>
      </c>
      <c r="AW39" s="460">
        <f>IF(OR(AW37&lt;'Capital Structure'!$G$7,AW37&gt;'Capital Structure'!$H$7),0,AW148-AW149-AW151)</f>
        <v>0</v>
      </c>
      <c r="AX39" s="460">
        <f>IF(OR(AX37&lt;'Capital Structure'!$G$7,AX37&gt;'Capital Structure'!$H$7),0,AX148-AX149-AX151)</f>
        <v>0</v>
      </c>
      <c r="AY39" s="460">
        <f>IF(OR(AY37&lt;'Capital Structure'!$G$7,AY37&gt;'Capital Structure'!$H$7),0,AY148-AY149-AY151)</f>
        <v>0</v>
      </c>
      <c r="AZ39" s="460">
        <f>IF(OR(AZ37&lt;'Capital Structure'!$G$7,AZ37&gt;'Capital Structure'!$H$7),0,AZ148-AZ149-AZ151)</f>
        <v>0</v>
      </c>
      <c r="BA39" s="460">
        <f>IF(OR(BA37&lt;'Capital Structure'!$G$7,BA37&gt;'Capital Structure'!$H$7),0,BA148-BA149-BA151)</f>
        <v>0</v>
      </c>
      <c r="BB39" s="460">
        <f>IF(OR(BB37&lt;'Capital Structure'!$G$7,BB37&gt;'Capital Structure'!$H$7),0,BB148-BB149-BB151)</f>
        <v>0</v>
      </c>
      <c r="BC39" s="460">
        <f>IF(OR(BC37&lt;'Capital Structure'!$G$7,BC37&gt;'Capital Structure'!$H$7),0,BC148-BC149-BC151)</f>
        <v>0</v>
      </c>
      <c r="BD39" s="460">
        <f>IF(OR(BD37&lt;'Capital Structure'!$G$7,BD37&gt;'Capital Structure'!$H$7),0,BD148-BD149-BD151)</f>
        <v>3392307.6923076925</v>
      </c>
      <c r="BE39" s="460">
        <f>IF(OR(BE37&lt;'Capital Structure'!$G$7,BE37&gt;'Capital Structure'!$H$7),0,BE148-BE149-BE151)</f>
        <v>3392307.6923076925</v>
      </c>
      <c r="BF39" s="460">
        <f>IF(OR(BF37&lt;'Capital Structure'!$G$7,BF37&gt;'Capital Structure'!$H$7),0,BF148-BF149-BF151)</f>
        <v>3392307.6923076925</v>
      </c>
      <c r="BG39" s="460">
        <f>IF(OR(BG37&lt;'Capital Structure'!$G$7,BG37&gt;'Capital Structure'!$H$7),0,BG148-BG149-BG151)</f>
        <v>3392307.6923076925</v>
      </c>
      <c r="BH39" s="460">
        <f>IF(OR(BH37&lt;'Capital Structure'!$G$7,BH37&gt;'Capital Structure'!$H$7),0,BH148-BH149-BH151)</f>
        <v>3392307.6923076925</v>
      </c>
      <c r="BI39" s="460">
        <f>IF(OR(BI37&lt;'Capital Structure'!$G$7,BI37&gt;'Capital Structure'!$H$7),0,BI148-BI149-BI151)</f>
        <v>3392307.6923076925</v>
      </c>
      <c r="BJ39" s="460">
        <f>IF(OR(BJ37&lt;'Capital Structure'!$G$7,BJ37&gt;'Capital Structure'!$H$7),0,BJ148-BJ149-BJ151)</f>
        <v>3392307.6923076925</v>
      </c>
      <c r="BK39" s="460">
        <f>IF(OR(BK37&lt;'Capital Structure'!$G$7,BK37&gt;'Capital Structure'!$H$7),0,BK148-BK149-BK151)</f>
        <v>3392307.6923076925</v>
      </c>
      <c r="BL39" s="460">
        <f>IF(OR(BL37&lt;'Capital Structure'!$G$7,BL37&gt;'Capital Structure'!$H$7),0,BL148-BL149-BL151)</f>
        <v>3392307.6923076925</v>
      </c>
      <c r="BM39" s="460">
        <f>IF(OR(BM37&lt;'Capital Structure'!$G$7,BM37&gt;'Capital Structure'!$H$7),0,BM148-BM149-BM151)</f>
        <v>3392307.6923076925</v>
      </c>
      <c r="BN39" s="460">
        <f>IF(OR(BN37&lt;'Capital Structure'!$G$7,BN37&gt;'Capital Structure'!$H$7),0,BN148-BN149-BN151)</f>
        <v>3392307.6923076925</v>
      </c>
      <c r="BO39" s="460">
        <f>IF(OR(BO37&lt;'Capital Structure'!$G$7,BO37&gt;'Capital Structure'!$H$7),0,BO148-BO149-BO151)</f>
        <v>3392307.6923076925</v>
      </c>
      <c r="BP39" s="460">
        <f>IF(OR(BP37&lt;'Capital Structure'!$G$7,BP37&gt;'Capital Structure'!$H$7),0,BP148-BP149-BP151)</f>
        <v>3392307.6923076925</v>
      </c>
      <c r="BQ39" s="460">
        <f>IF(OR(BQ37&lt;'Capital Structure'!$G$7,BQ37&gt;'Capital Structure'!$H$7),0,BQ148-BQ149-BQ151)</f>
        <v>3392307.6923076925</v>
      </c>
      <c r="BR39" s="460">
        <f>IF(OR(BR37&lt;'Capital Structure'!$G$7,BR37&gt;'Capital Structure'!$H$7),0,BR148-BR149-BR151)</f>
        <v>3392307.6923076925</v>
      </c>
      <c r="BS39" s="460">
        <f>IF(OR(BS37&lt;'Capital Structure'!$G$7,BS37&gt;'Capital Structure'!$H$7),0,BS148-BS149-BS151)</f>
        <v>3392307.6923076925</v>
      </c>
      <c r="BT39" s="460">
        <f>IF(OR(BT37&lt;'Capital Structure'!$G$7,BT37&gt;'Capital Structure'!$H$7),0,BT148-BT149-BT151)</f>
        <v>3392307.6923076925</v>
      </c>
      <c r="BU39" s="460">
        <f>IF(OR(BU37&lt;'Capital Structure'!$G$7,BU37&gt;'Capital Structure'!$H$7),0,BU148-BU149-BU151)</f>
        <v>3392307.6923076925</v>
      </c>
      <c r="BV39" s="460">
        <f>IF(OR(BV37&lt;'Capital Structure'!$G$7,BV37&gt;'Capital Structure'!$H$7),0,BV148-BV149-BV151)</f>
        <v>3392307.6923076925</v>
      </c>
      <c r="BW39" s="460">
        <f>IF(OR(BW37&lt;'Capital Structure'!$G$7,BW37&gt;'Capital Structure'!$H$7),0,BW148-BW149-BW151)</f>
        <v>3392307.6923076925</v>
      </c>
      <c r="BX39" s="460">
        <f>IF(OR(BX37&lt;'Capital Structure'!$G$7,BX37&gt;'Capital Structure'!$H$7),0,BX148-BX149-BX151)</f>
        <v>3392307.6923076925</v>
      </c>
      <c r="BY39" s="462">
        <f>IF(OR(BY37&lt;'Capital Structure'!$G$7,BY37&gt;'Capital Structure'!$H$7),0,BY148-BY149-BY151)</f>
        <v>3392307.6923076925</v>
      </c>
      <c r="BZ39" s="460">
        <f>IF(OR(BZ37&lt;'Capital Structure'!$G$7,BZ37&gt;'Capital Structure'!$H$7),0,BZ148-BZ149-BZ151)</f>
        <v>3392307.6923076925</v>
      </c>
      <c r="CA39" s="460">
        <f>IF(OR(CA37&lt;'Capital Structure'!$G$7,CA37&gt;'Capital Structure'!$H$7),0,CA148-CA149-CA151)</f>
        <v>3392307.6923076925</v>
      </c>
      <c r="CB39" s="460">
        <f>IF(OR(CB37&lt;'Capital Structure'!$G$7,CB37&gt;'Capital Structure'!$H$7),0,CB148-CB149-CB151)</f>
        <v>3392307.6923076925</v>
      </c>
      <c r="CC39" s="460">
        <f>IF(OR(CC37&lt;'Capital Structure'!$G$7,CC37&gt;'Capital Structure'!$H$7),0,CC148-CC149-CC151)</f>
        <v>3392307.6923076361</v>
      </c>
      <c r="CD39" s="460">
        <f>IF(OR(CD37&lt;'Capital Structure'!$G$7,CD37&gt;'Capital Structure'!$H$7),0,CD148-CD149-CD151)</f>
        <v>-93337906.086587623</v>
      </c>
      <c r="CE39" s="460">
        <f>IF(OR(CE37&lt;'Capital Structure'!$G$7,CE37&gt;'Capital Structure'!$H$7),0,CE148-CE149-CE151)</f>
        <v>0</v>
      </c>
      <c r="CF39" s="460">
        <f>IF(OR(CF37&lt;'Capital Structure'!$G$7,CF37&gt;'Capital Structure'!$H$7),0,CF148-CF149-CF151)</f>
        <v>0</v>
      </c>
      <c r="CG39" s="460">
        <f>IF(OR(CG37&lt;'Capital Structure'!$G$7,CG37&gt;'Capital Structure'!$H$7),0,CG148-CG149-CG151)</f>
        <v>0</v>
      </c>
      <c r="CH39" s="460">
        <f>IF(OR(CH37&lt;'Capital Structure'!$G$7,CH37&gt;'Capital Structure'!$H$7),0,CH148-CH149-CH151)</f>
        <v>0</v>
      </c>
      <c r="CI39" s="460">
        <f>IF(OR(CI37&lt;'Capital Structure'!$G$7,CI37&gt;'Capital Structure'!$H$7),0,CI148-CI149-CI151)</f>
        <v>0</v>
      </c>
      <c r="CJ39" s="460">
        <f>IF(OR(CJ37&lt;'Capital Structure'!$G$7,CJ37&gt;'Capital Structure'!$H$7),0,CJ148-CJ149-CJ151)</f>
        <v>0</v>
      </c>
      <c r="CK39" s="460">
        <f>IF(OR(CK37&lt;'Capital Structure'!$G$7,CK37&gt;'Capital Structure'!$H$7),0,CK148-CK149-CK151)</f>
        <v>0</v>
      </c>
      <c r="CL39" s="460">
        <f>IF(OR(CL37&lt;'Capital Structure'!$G$7,CL37&gt;'Capital Structure'!$H$7),0,CL148-CL149-CL151)</f>
        <v>0</v>
      </c>
      <c r="CM39" s="460">
        <f>IF(OR(CM37&lt;'Capital Structure'!$G$7,CM37&gt;'Capital Structure'!$H$7),0,CM148-CM149-CM151)</f>
        <v>0</v>
      </c>
      <c r="CN39" s="460">
        <f>IF(OR(CN37&lt;'Capital Structure'!$G$7,CN37&gt;'Capital Structure'!$H$7),0,CN148-CN149-CN151)</f>
        <v>0</v>
      </c>
      <c r="CO39" s="460">
        <f>IF(OR(CO37&lt;'Capital Structure'!$G$7,CO37&gt;'Capital Structure'!$H$7),0,CO148-CO149-CO151)</f>
        <v>0</v>
      </c>
      <c r="CP39" s="460">
        <f>IF(OR(CP37&lt;'Capital Structure'!$G$7,CP37&gt;'Capital Structure'!$H$7),0,CP148-CP149-CP151)</f>
        <v>0</v>
      </c>
      <c r="CQ39" s="460">
        <f>IF(OR(CQ37&lt;'Capital Structure'!$G$7,CQ37&gt;'Capital Structure'!$H$7),0,CQ148-CQ149-CQ151)</f>
        <v>0</v>
      </c>
      <c r="CR39" s="460">
        <f>IF(OR(CR37&lt;'Capital Structure'!$G$7,CR37&gt;'Capital Structure'!$H$7),0,CR148-CR149-CR151)</f>
        <v>0</v>
      </c>
      <c r="CS39" s="460">
        <f>IF(OR(CS37&lt;'Capital Structure'!$G$7,CS37&gt;'Capital Structure'!$H$7),0,CS148-CS149-CS151)</f>
        <v>0</v>
      </c>
      <c r="CT39" s="460">
        <f>IF(OR(CT37&lt;'Capital Structure'!$G$7,CT37&gt;'Capital Structure'!$H$7),0,CT148-CT149-CT151)</f>
        <v>0</v>
      </c>
      <c r="CU39" s="460">
        <f>IF(OR(CU37&lt;'Capital Structure'!$G$7,CU37&gt;'Capital Structure'!$H$7),0,CU148-CU149-CU151)</f>
        <v>0</v>
      </c>
      <c r="CV39" s="460">
        <f>IF(OR(CV37&lt;'Capital Structure'!$G$7,CV37&gt;'Capital Structure'!$H$7),0,CV148-CV149-CV151)</f>
        <v>0</v>
      </c>
      <c r="CW39" s="460">
        <f>IF(OR(CW37&lt;'Capital Structure'!$G$7,CW37&gt;'Capital Structure'!$H$7),0,CW148-CW149-CW151)</f>
        <v>0</v>
      </c>
      <c r="CX39" s="460">
        <f>IF(OR(CX37&lt;'Capital Structure'!$G$7,CX37&gt;'Capital Structure'!$H$7),0,CX148-CX149-CX151)</f>
        <v>0</v>
      </c>
      <c r="CY39" s="460">
        <f>IF(OR(CY37&lt;'Capital Structure'!$G$7,CY37&gt;'Capital Structure'!$H$7),0,CY148-CY149-CY151)</f>
        <v>0</v>
      </c>
      <c r="CZ39" s="460">
        <f>IF(OR(CZ37&lt;'Capital Structure'!$G$7,CZ37&gt;'Capital Structure'!$H$7),0,CZ148-CZ149-CZ151)</f>
        <v>0</v>
      </c>
      <c r="DA39" s="460">
        <f>IF(OR(DA37&lt;'Capital Structure'!$G$7,DA37&gt;'Capital Structure'!$H$7),0,DA148-DA149-DA151)</f>
        <v>0</v>
      </c>
      <c r="DB39" s="460">
        <f>IF(OR(DB37&lt;'Capital Structure'!$G$7,DB37&gt;'Capital Structure'!$H$7),0,DB148-DB149-DB151)</f>
        <v>0</v>
      </c>
      <c r="DC39" s="460">
        <f>IF(OR(DC37&lt;'Capital Structure'!$G$7,DC37&gt;'Capital Structure'!$H$7),0,DC148-DC149-DC151)</f>
        <v>0</v>
      </c>
      <c r="DD39" s="460">
        <f>IF(OR(DD37&lt;'Capital Structure'!$G$7,DD37&gt;'Capital Structure'!$H$7),0,DD148-DD149-DD151)</f>
        <v>0</v>
      </c>
      <c r="DE39" s="460">
        <f>IF(OR(DE37&lt;'Capital Structure'!$G$7,DE37&gt;'Capital Structure'!$H$7),0,DE148-DE149-DE151)</f>
        <v>0</v>
      </c>
      <c r="DF39" s="460">
        <f>IF(OR(DF37&lt;'Capital Structure'!$G$7,DF37&gt;'Capital Structure'!$H$7),0,DF148-DF149-DF151)</f>
        <v>0</v>
      </c>
      <c r="DG39" s="460">
        <f>IF(OR(DG37&lt;'Capital Structure'!$G$7,DG37&gt;'Capital Structure'!$H$7),0,DG148-DG149-DG151)</f>
        <v>0</v>
      </c>
      <c r="DH39" s="460">
        <f>IF(OR(DH37&lt;'Capital Structure'!$G$7,DH37&gt;'Capital Structure'!$H$7),0,DH148-DH149-DH151)</f>
        <v>0</v>
      </c>
      <c r="DI39" s="460">
        <f>IF(OR(DI37&lt;'Capital Structure'!$G$7,DI37&gt;'Capital Structure'!$H$7),0,DI148-DI149-DI151)</f>
        <v>0</v>
      </c>
      <c r="DJ39" s="460">
        <f>IF(OR(DJ37&lt;'Capital Structure'!$G$7,DJ37&gt;'Capital Structure'!$H$7),0,DJ148-DJ149-DJ151)</f>
        <v>0</v>
      </c>
      <c r="DK39" s="460">
        <f>IF(OR(DK37&lt;'Capital Structure'!$G$7,DK37&gt;'Capital Structure'!$H$7),0,DK148-DK149-DK151)</f>
        <v>0</v>
      </c>
      <c r="DL39" s="460">
        <f>IF(OR(DL37&lt;'Capital Structure'!$G$7,DL37&gt;'Capital Structure'!$H$7),0,DL148-DL149-DL151)</f>
        <v>0</v>
      </c>
      <c r="DM39" s="460">
        <f>IF(OR(DM37&lt;'Capital Structure'!$G$7,DM37&gt;'Capital Structure'!$H$7),0,DM148-DM149-DM151)</f>
        <v>0</v>
      </c>
      <c r="DN39" s="460">
        <f>IF(OR(DN37&lt;'Capital Structure'!$G$7,DN37&gt;'Capital Structure'!$H$7),0,DN148-DN149-DN151)</f>
        <v>0</v>
      </c>
      <c r="DO39" s="460">
        <f>IF(OR(DO37&lt;'Capital Structure'!$G$7,DO37&gt;'Capital Structure'!$H$7),0,DO148-DO149-DO151)</f>
        <v>0</v>
      </c>
      <c r="DP39" s="460">
        <f>IF(OR(DP37&lt;'Capital Structure'!$G$7,DP37&gt;'Capital Structure'!$H$7),0,DP148-DP149-DP151)</f>
        <v>0</v>
      </c>
      <c r="DQ39" s="460">
        <f>IF(OR(DQ37&lt;'Capital Structure'!$G$7,DQ37&gt;'Capital Structure'!$H$7),0,DQ148-DQ149-DQ151)</f>
        <v>0</v>
      </c>
      <c r="DR39" s="460">
        <f>IF(OR(DR37&lt;'Capital Structure'!$G$7,DR37&gt;'Capital Structure'!$H$7),0,DR148-DR149-DR151)</f>
        <v>0</v>
      </c>
      <c r="DS39" s="460">
        <f>IF(OR(DS37&lt;'Capital Structure'!$G$7,DS37&gt;'Capital Structure'!$H$7),0,DS148-DS149-DS151)</f>
        <v>0</v>
      </c>
      <c r="DT39" s="460">
        <f>IF(OR(DT37&lt;'Capital Structure'!$G$7,DT37&gt;'Capital Structure'!$H$7),0,DT148-DT149-DT151)</f>
        <v>0</v>
      </c>
      <c r="DU39" s="460">
        <f>IF(OR(DU37&lt;'Capital Structure'!$G$7,DU37&gt;'Capital Structure'!$H$7),0,DU148-DU149-DU151)</f>
        <v>0</v>
      </c>
      <c r="DV39" s="460">
        <f>IF(OR(DV37&lt;'Capital Structure'!$G$7,DV37&gt;'Capital Structure'!$H$7),0,DV148-DV149-DV151)</f>
        <v>0</v>
      </c>
      <c r="DW39" s="460">
        <f>IF(OR(DW37&lt;'Capital Structure'!$G$7,DW37&gt;'Capital Structure'!$H$7),0,DW148-DW149-DW151)</f>
        <v>0</v>
      </c>
      <c r="DX39" s="460">
        <f>IF(OR(DX37&lt;'Capital Structure'!$G$7,DX37&gt;'Capital Structure'!$H$7),0,DX148-DX149-DX151)</f>
        <v>0</v>
      </c>
      <c r="DY39" s="460">
        <f>IF(OR(DY37&lt;'Capital Structure'!$G$7,DY37&gt;'Capital Structure'!$H$7),0,DY148-DY149-DY151)</f>
        <v>0</v>
      </c>
      <c r="DZ39" s="460">
        <f>IF(OR(DZ37&lt;'Capital Structure'!$G$7,DZ37&gt;'Capital Structure'!$H$7),0,DZ148-DZ149-DZ151)</f>
        <v>0</v>
      </c>
      <c r="EA39" s="460">
        <f>IF(OR(EA37&lt;'Capital Structure'!$G$7,EA37&gt;'Capital Structure'!$H$7),0,EA148-EA149-EA151)</f>
        <v>0</v>
      </c>
      <c r="EB39" s="460">
        <f>IF(OR(EB37&lt;'Capital Structure'!$G$7,EB37&gt;'Capital Structure'!$H$7),0,EB148-EB149-EB151)</f>
        <v>0</v>
      </c>
      <c r="EC39" s="460">
        <f>IF(OR(EC37&lt;'Capital Structure'!$G$7,EC37&gt;'Capital Structure'!$H$7),0,EC148-EC149-EC151)</f>
        <v>0</v>
      </c>
      <c r="ED39" s="460">
        <f>IF(OR(ED37&lt;'Capital Structure'!$G$7,ED37&gt;'Capital Structure'!$H$7),0,ED148-ED149-ED151)</f>
        <v>0</v>
      </c>
      <c r="EE39" s="460">
        <f>IF(OR(EE37&lt;'Capital Structure'!$G$7,EE37&gt;'Capital Structure'!$H$7),0,EE148-EE149-EE151)</f>
        <v>0</v>
      </c>
      <c r="EF39" s="460">
        <f>IF(OR(EF37&lt;'Capital Structure'!$G$7,EF37&gt;'Capital Structure'!$H$7),0,EF148-EF149-EF151)</f>
        <v>0</v>
      </c>
      <c r="EG39" s="460">
        <f>IF(OR(EG37&lt;'Capital Structure'!$G$7,EG37&gt;'Capital Structure'!$H$7),0,EG148-EG149-EG151)</f>
        <v>0</v>
      </c>
      <c r="EH39" s="460">
        <f>IF(OR(EH37&lt;'Capital Structure'!$G$7,EH37&gt;'Capital Structure'!$H$7),0,EH148-EH149-EH151)</f>
        <v>0</v>
      </c>
      <c r="EI39" s="460">
        <f>IF(OR(EI37&lt;'Capital Structure'!$G$7,EI37&gt;'Capital Structure'!$H$7),0,EI148-EI149-EI151)</f>
        <v>0</v>
      </c>
      <c r="EJ39" s="460">
        <f>IF(OR(EJ37&lt;'Capital Structure'!$G$7,EJ37&gt;'Capital Structure'!$H$7),0,EJ148-EJ149-EJ151)</f>
        <v>0</v>
      </c>
      <c r="EK39" s="460">
        <f>IF(OR(EK37&lt;'Capital Structure'!$G$7,EK37&gt;'Capital Structure'!$H$7),0,EK148-EK149-EK151)</f>
        <v>0</v>
      </c>
      <c r="EL39" s="460">
        <f>IF(OR(EL37&lt;'Capital Structure'!$G$7,EL37&gt;'Capital Structure'!$H$7),0,EL148-EL149-EL151)</f>
        <v>0</v>
      </c>
      <c r="EM39" s="460">
        <f>IF(OR(EM37&lt;'Capital Structure'!$G$7,EM37&gt;'Capital Structure'!$H$7),0,EM148-EM149-EM151)</f>
        <v>0</v>
      </c>
      <c r="EN39" s="460">
        <f>IF(OR(EN37&lt;'Capital Structure'!$G$7,EN37&gt;'Capital Structure'!$H$7),0,EN148-EN149-EN151)</f>
        <v>0</v>
      </c>
      <c r="EO39" s="460">
        <f>IF(OR(EO37&lt;'Capital Structure'!$G$7,EO37&gt;'Capital Structure'!$H$7),0,EO148-EO149-EO151)</f>
        <v>0</v>
      </c>
      <c r="EP39" s="460">
        <f>IF(OR(EP37&lt;'Capital Structure'!$G$7,EP37&gt;'Capital Structure'!$H$7),0,EP148-EP149-EP151)</f>
        <v>0</v>
      </c>
      <c r="EQ39" s="460">
        <f>IF(OR(EQ37&lt;'Capital Structure'!$G$7,EQ37&gt;'Capital Structure'!$H$7),0,EQ148-EQ149-EQ151)</f>
        <v>0</v>
      </c>
      <c r="ER39" s="460">
        <f>IF(OR(ER37&lt;'Capital Structure'!$G$7,ER37&gt;'Capital Structure'!$H$7),0,ER148-ER149-ER151)</f>
        <v>0</v>
      </c>
      <c r="ES39" s="460">
        <f>IF(OR(ES37&lt;'Capital Structure'!$G$7,ES37&gt;'Capital Structure'!$H$7),0,ES148-ES149-ES151)</f>
        <v>0</v>
      </c>
      <c r="ET39" s="460">
        <f>IF(OR(ET37&lt;'Capital Structure'!$G$7,ET37&gt;'Capital Structure'!$H$7),0,ET148-ET149-ET151)</f>
        <v>0</v>
      </c>
      <c r="EU39" s="460">
        <f>IF(OR(EU37&lt;'Capital Structure'!$G$7,EU37&gt;'Capital Structure'!$H$7),0,EU148-EU149-EU151)</f>
        <v>0</v>
      </c>
      <c r="EV39" s="460">
        <f>IF(OR(EV37&lt;'Capital Structure'!$G$7,EV37&gt;'Capital Structure'!$H$7),0,EV148-EV149-EV151)</f>
        <v>0</v>
      </c>
      <c r="EW39" s="460">
        <f>IF(OR(EW37&lt;'Capital Structure'!$G$7,EW37&gt;'Capital Structure'!$H$7),0,EW148-EW149-EW151)</f>
        <v>0</v>
      </c>
      <c r="EX39" s="460">
        <f>IF(OR(EX37&lt;'Capital Structure'!$G$7,EX37&gt;'Capital Structure'!$H$7),0,EX148-EX149-EX151)</f>
        <v>0</v>
      </c>
      <c r="EY39" s="460">
        <f>IF(OR(EY37&lt;'Capital Structure'!$G$7,EY37&gt;'Capital Structure'!$H$7),0,EY148-EY149-EY151)</f>
        <v>0</v>
      </c>
      <c r="EZ39" s="460">
        <f>IF(OR(EZ37&lt;'Capital Structure'!$G$7,EZ37&gt;'Capital Structure'!$H$7),0,EZ148-EZ149-EZ151)</f>
        <v>0</v>
      </c>
      <c r="FA39" s="460">
        <f>IF(OR(FA37&lt;'Capital Structure'!$G$7,FA37&gt;'Capital Structure'!$H$7),0,FA148-FA149-FA151)</f>
        <v>0</v>
      </c>
      <c r="FB39" s="460">
        <f>IF(OR(FB37&lt;'Capital Structure'!$G$7,FB37&gt;'Capital Structure'!$H$7),0,FB148-FB149-FB151)</f>
        <v>0</v>
      </c>
      <c r="FC39" s="460">
        <f>IF(OR(FC37&lt;'Capital Structure'!$G$7,FC37&gt;'Capital Structure'!$H$7),0,FC148-FC149-FC151)</f>
        <v>0</v>
      </c>
      <c r="FD39" s="460">
        <f>IF(OR(FD37&lt;'Capital Structure'!$G$7,FD37&gt;'Capital Structure'!$H$7),0,FD148-FD149-FD151)</f>
        <v>0</v>
      </c>
      <c r="FE39" s="460">
        <f>IF(OR(FE37&lt;'Capital Structure'!$G$7,FE37&gt;'Capital Structure'!$H$7),0,FE148-FE149-FE151)</f>
        <v>0</v>
      </c>
      <c r="FF39" s="460">
        <f>IF(OR(FF37&lt;'Capital Structure'!$G$7,FF37&gt;'Capital Structure'!$H$7),0,FF148-FF149-FF151)</f>
        <v>0</v>
      </c>
      <c r="FG39" s="460">
        <f>IF(OR(FG37&lt;'Capital Structure'!$G$7,FG37&gt;'Capital Structure'!$H$7),0,FG148-FG149-FG151)</f>
        <v>0</v>
      </c>
      <c r="FH39" s="460">
        <f>IF(OR(FH37&lt;'Capital Structure'!$G$7,FH37&gt;'Capital Structure'!$H$7),0,FH148-FH149-FH151)</f>
        <v>0</v>
      </c>
      <c r="FI39" s="460">
        <f>IF(OR(FI37&lt;'Capital Structure'!$G$7,FI37&gt;'Capital Structure'!$H$7),0,FI148-FI149-FI151)</f>
        <v>0</v>
      </c>
      <c r="FJ39" s="460">
        <f>IF(OR(FJ37&lt;'Capital Structure'!$G$7,FJ37&gt;'Capital Structure'!$H$7),0,FJ148-FJ149-FJ151)</f>
        <v>0</v>
      </c>
      <c r="FK39" s="460">
        <f>IF(OR(FK37&lt;'Capital Structure'!$G$7,FK37&gt;'Capital Structure'!$H$7),0,FK148-FK149-FK151)</f>
        <v>0</v>
      </c>
      <c r="FL39" s="460">
        <f>IF(OR(FL37&lt;'Capital Structure'!$G$7,FL37&gt;'Capital Structure'!$H$7),0,FL148-FL149-FL151)</f>
        <v>0</v>
      </c>
      <c r="FM39" s="460">
        <f>IF(OR(FM37&lt;'Capital Structure'!$G$7,FM37&gt;'Capital Structure'!$H$7),0,FM148-FM149-FM151)</f>
        <v>0</v>
      </c>
      <c r="FN39" s="460">
        <f>IF(OR(FN37&lt;'Capital Structure'!$G$7,FN37&gt;'Capital Structure'!$H$7),0,FN148-FN149-FN151)</f>
        <v>0</v>
      </c>
      <c r="FO39" s="460">
        <f>IF(OR(FO37&lt;'Capital Structure'!$G$7,FO37&gt;'Capital Structure'!$H$7),0,FO148-FO149-FO151)</f>
        <v>0</v>
      </c>
      <c r="FP39" s="460">
        <f>IF(OR(FP37&lt;'Capital Structure'!$G$7,FP37&gt;'Capital Structure'!$H$7),0,FP148-FP149-FP151)</f>
        <v>0</v>
      </c>
      <c r="FQ39" s="460">
        <f>IF(OR(FQ37&lt;'Capital Structure'!$G$7,FQ37&gt;'Capital Structure'!$H$7),0,FQ148-FQ149-FQ151)</f>
        <v>0</v>
      </c>
      <c r="FR39" s="460">
        <f>IF(OR(FR37&lt;'Capital Structure'!$G$7,FR37&gt;'Capital Structure'!$H$7),0,FR148-FR149-FR151)</f>
        <v>0</v>
      </c>
      <c r="FS39" s="460">
        <f>IF(OR(FS37&lt;'Capital Structure'!$G$7,FS37&gt;'Capital Structure'!$H$7),0,FS148-FS149-FS151)</f>
        <v>0</v>
      </c>
      <c r="FT39" s="460">
        <f>IF(OR(FT37&lt;'Capital Structure'!$G$7,FT37&gt;'Capital Structure'!$H$7),0,FT148-FT149-FT151)</f>
        <v>0</v>
      </c>
      <c r="FU39" s="460">
        <f>IF(OR(FU37&lt;'Capital Structure'!$G$7,FU37&gt;'Capital Structure'!$H$7),0,FU148-FU149-FU151)</f>
        <v>0</v>
      </c>
      <c r="FV39" s="460">
        <f>IF(OR(FV37&lt;'Capital Structure'!$G$7,FV37&gt;'Capital Structure'!$H$7),0,FV148-FV149-FV151)</f>
        <v>0</v>
      </c>
      <c r="FW39" s="460">
        <f>IF(OR(FW37&lt;'Capital Structure'!$G$7,FW37&gt;'Capital Structure'!$H$7),0,FW148-FW149-FW151)</f>
        <v>0</v>
      </c>
      <c r="FX39" s="460">
        <f>IF(OR(FX37&lt;'Capital Structure'!$G$7,FX37&gt;'Capital Structure'!$H$7),0,FX148-FX149-FX151)</f>
        <v>0</v>
      </c>
      <c r="FY39" s="460">
        <f>IF(OR(FY37&lt;'Capital Structure'!$G$7,FY37&gt;'Capital Structure'!$H$7),0,FY148-FY149-FY151)</f>
        <v>0</v>
      </c>
      <c r="FZ39" s="460">
        <f>IF(OR(FZ37&lt;'Capital Structure'!$G$7,FZ37&gt;'Capital Structure'!$H$7),0,FZ148-FZ149-FZ151)</f>
        <v>0</v>
      </c>
      <c r="GA39" s="460">
        <f>IF(OR(GA37&lt;'Capital Structure'!$G$7,GA37&gt;'Capital Structure'!$H$7),0,GA148-GA149-GA151)</f>
        <v>0</v>
      </c>
      <c r="GB39" s="460">
        <f>IF(OR(GB37&lt;'Capital Structure'!$G$7,GB37&gt;'Capital Structure'!$H$7),0,GB148-GB149-GB151)</f>
        <v>0</v>
      </c>
      <c r="GC39" s="460">
        <f>IF(OR(GC37&lt;'Capital Structure'!$G$7,GC37&gt;'Capital Structure'!$H$7),0,GC148-GC149-GC151)</f>
        <v>0</v>
      </c>
      <c r="GD39" s="460">
        <f>IF(OR(GD37&lt;'Capital Structure'!$G$7,GD37&gt;'Capital Structure'!$H$7),0,GD148-GD149-GD151)</f>
        <v>0</v>
      </c>
      <c r="GE39" s="460">
        <f>IF(OR(GE37&lt;'Capital Structure'!$G$7,GE37&gt;'Capital Structure'!$H$7),0,GE148-GE149-GE151)</f>
        <v>0</v>
      </c>
      <c r="GF39" s="460">
        <f>IF(OR(GF37&lt;'Capital Structure'!$G$7,GF37&gt;'Capital Structure'!$H$7),0,GF148-GF149-GF151)</f>
        <v>0</v>
      </c>
      <c r="GG39" s="460"/>
      <c r="GH39" s="460"/>
      <c r="GI39" s="460"/>
      <c r="GJ39" s="460"/>
      <c r="GK39" s="460"/>
      <c r="GL39" s="460"/>
      <c r="GM39" s="460"/>
      <c r="GN39" s="460"/>
      <c r="GO39" s="460"/>
      <c r="GP39" s="460"/>
      <c r="GQ39" s="460"/>
      <c r="GR39" s="460"/>
      <c r="GS39" s="460"/>
      <c r="GT39" s="460"/>
      <c r="GU39" s="460"/>
      <c r="GV39" s="460"/>
      <c r="GW39" s="460"/>
      <c r="GX39" s="460"/>
    </row>
    <row r="40" spans="2:206">
      <c r="B40" s="459" t="s">
        <v>556</v>
      </c>
      <c r="E40" s="460">
        <f>IF(OR(E37&lt;'Capital Structure'!$K$7,E37&gt;'Capital Structure'!$L$7),0,IF('Capital Structure'!$M$18='Capital Structure'!$E$17,E178,E186))</f>
        <v>0</v>
      </c>
      <c r="F40" s="460">
        <f>IF(OR(F37&lt;'Capital Structure'!$K$7,F37&gt;'Capital Structure'!$L$7),0,IF('Capital Structure'!$M$18='Capital Structure'!$E$17,F178,F186))</f>
        <v>0</v>
      </c>
      <c r="G40" s="460">
        <f>IF(OR(G37&lt;'Capital Structure'!$K$7,G37&gt;'Capital Structure'!$L$7),0,IF('Capital Structure'!$M$18='Capital Structure'!$E$17,G178,G186))</f>
        <v>0</v>
      </c>
      <c r="H40" s="460">
        <f ca="1">IF(OR(H37&lt;'Capital Structure'!$K$7,H37&gt;'Capital Structure'!$L$7),0,IF('Capital Structure'!$M$18='Capital Structure'!$E$17,H178,H186))</f>
        <v>0</v>
      </c>
      <c r="I40" s="460">
        <f ca="1">IF(OR(I37&lt;'Capital Structure'!$K$7,I37&gt;'Capital Structure'!$L$7),0,IF('Capital Structure'!$M$18='Capital Structure'!$E$17,I178,I186))</f>
        <v>0</v>
      </c>
      <c r="J40" s="460">
        <f ca="1">IF(OR(J37&lt;'Capital Structure'!$K$7,J37&gt;'Capital Structure'!$L$7),0,IF('Capital Structure'!$M$18='Capital Structure'!$E$17,J178,J186))</f>
        <v>0</v>
      </c>
      <c r="K40" s="460">
        <f ca="1">IF(OR(K37&lt;'Capital Structure'!$K$7,K37&gt;'Capital Structure'!$L$7),0,IF('Capital Structure'!$M$18='Capital Structure'!$E$17,K178,K186))</f>
        <v>0</v>
      </c>
      <c r="L40" s="460">
        <f ca="1">IF(OR(L37&lt;'Capital Structure'!$K$7,L37&gt;'Capital Structure'!$L$7),0,IF('Capital Structure'!$M$18='Capital Structure'!$E$17,L178,L186))</f>
        <v>0</v>
      </c>
      <c r="M40" s="460">
        <f ca="1">IF(OR(M37&lt;'Capital Structure'!$K$7,M37&gt;'Capital Structure'!$L$7),0,IF('Capital Structure'!$M$18='Capital Structure'!$E$17,M178,M186))</f>
        <v>0</v>
      </c>
      <c r="N40" s="460">
        <f ca="1">IF(OR(N37&lt;'Capital Structure'!$K$7,N37&gt;'Capital Structure'!$L$7),0,IF('Capital Structure'!$M$18='Capital Structure'!$E$17,N178,N186))</f>
        <v>0</v>
      </c>
      <c r="O40" s="460">
        <f ca="1">IF(OR(O37&lt;'Capital Structure'!$K$7,O37&gt;'Capital Structure'!$L$7),0,IF('Capital Structure'!$M$18='Capital Structure'!$E$17,O178,O186))</f>
        <v>0</v>
      </c>
      <c r="P40" s="460">
        <f ca="1">IF(OR(P37&lt;'Capital Structure'!$K$7,P37&gt;'Capital Structure'!$L$7),0,IF('Capital Structure'!$M$18='Capital Structure'!$E$17,P178,P186))</f>
        <v>0</v>
      </c>
      <c r="Q40" s="460">
        <f ca="1">IF(OR(Q37&lt;'Capital Structure'!$K$7,Q37&gt;'Capital Structure'!$L$7),0,IF('Capital Structure'!$M$18='Capital Structure'!$E$17,Q178,Q186))</f>
        <v>0</v>
      </c>
      <c r="R40" s="460">
        <f ca="1">IF(OR(R37&lt;'Capital Structure'!$K$7,R37&gt;'Capital Structure'!$L$7),0,IF('Capital Structure'!$M$18='Capital Structure'!$E$17,R178,R186))</f>
        <v>0</v>
      </c>
      <c r="S40" s="460">
        <f ca="1">IF(OR(S37&lt;'Capital Structure'!$K$7,S37&gt;'Capital Structure'!$L$7),0,IF('Capital Structure'!$M$18='Capital Structure'!$E$17,S178,S186))</f>
        <v>0</v>
      </c>
      <c r="T40" s="460">
        <f ca="1">IF(OR(T37&lt;'Capital Structure'!$K$7,T37&gt;'Capital Structure'!$L$7),0,IF('Capital Structure'!$M$18='Capital Structure'!$E$17,T178,T186))</f>
        <v>0</v>
      </c>
      <c r="U40" s="460">
        <f ca="1">IF(OR(U37&lt;'Capital Structure'!$K$7,U37&gt;'Capital Structure'!$L$7),0,IF('Capital Structure'!$M$18='Capital Structure'!$E$17,U178,U186))</f>
        <v>0</v>
      </c>
      <c r="V40" s="460">
        <f ca="1">IF(OR(V37&lt;'Capital Structure'!$K$7,V37&gt;'Capital Structure'!$L$7),0,IF('Capital Structure'!$M$18='Capital Structure'!$E$17,V178,V186))</f>
        <v>0</v>
      </c>
      <c r="W40" s="460">
        <f ca="1">IF(OR(W37&lt;'Capital Structure'!$K$7,W37&gt;'Capital Structure'!$L$7),0,IF('Capital Structure'!$M$18='Capital Structure'!$E$17,W178,W186))</f>
        <v>0</v>
      </c>
      <c r="X40" s="460">
        <f ca="1">IF(OR(X37&lt;'Capital Structure'!$K$7,X37&gt;'Capital Structure'!$L$7),0,IF('Capital Structure'!$M$18='Capital Structure'!$E$17,X178,X186))</f>
        <v>0</v>
      </c>
      <c r="Y40" s="460">
        <f ca="1">IF(OR(Y37&lt;'Capital Structure'!$K$7,Y37&gt;'Capital Structure'!$L$7),0,IF('Capital Structure'!$M$18='Capital Structure'!$E$17,Y178,Y186))</f>
        <v>0</v>
      </c>
      <c r="Z40" s="460">
        <f ca="1">IF(OR(Z37&lt;'Capital Structure'!$K$7,Z37&gt;'Capital Structure'!$L$7),0,IF('Capital Structure'!$M$18='Capital Structure'!$E$17,Z178,Z186))</f>
        <v>0</v>
      </c>
      <c r="AA40" s="460">
        <f ca="1">IF(OR(AA37&lt;'Capital Structure'!$K$7,AA37&gt;'Capital Structure'!$L$7),0,IF('Capital Structure'!$M$18='Capital Structure'!$E$17,AA178,AA186))</f>
        <v>0</v>
      </c>
      <c r="AB40" s="460">
        <f ca="1">IF(OR(AB37&lt;'Capital Structure'!$K$7,AB37&gt;'Capital Structure'!$L$7),0,IF('Capital Structure'!$M$18='Capital Structure'!$E$17,AB178,AB186))</f>
        <v>0</v>
      </c>
      <c r="AC40" s="460">
        <f ca="1">IF(OR(AC37&lt;'Capital Structure'!$K$7,AC37&gt;'Capital Structure'!$L$7),0,IF('Capital Structure'!$M$18='Capital Structure'!$E$17,AC178,AC186))</f>
        <v>0</v>
      </c>
      <c r="AD40" s="460">
        <f ca="1">IF(OR(AD37&lt;'Capital Structure'!$K$7,AD37&gt;'Capital Structure'!$L$7),0,IF('Capital Structure'!$M$18='Capital Structure'!$E$17,AD178,AD186))</f>
        <v>0</v>
      </c>
      <c r="AE40" s="460">
        <f ca="1">IF(OR(AE37&lt;'Capital Structure'!$K$7,AE37&gt;'Capital Structure'!$L$7),0,IF('Capital Structure'!$M$18='Capital Structure'!$E$17,AE178,AE186))</f>
        <v>0</v>
      </c>
      <c r="AF40" s="460">
        <f ca="1">IF(OR(AF37&lt;'Capital Structure'!$K$7,AF37&gt;'Capital Structure'!$L$7),0,IF('Capital Structure'!$M$18='Capital Structure'!$E$17,AF178,AF186))</f>
        <v>0</v>
      </c>
      <c r="AG40" s="460">
        <f ca="1">IF(OR(AG37&lt;'Capital Structure'!$K$7,AG37&gt;'Capital Structure'!$L$7),0,IF('Capital Structure'!$M$18='Capital Structure'!$E$17,AG178,AG186))</f>
        <v>0</v>
      </c>
      <c r="AH40" s="460">
        <f ca="1">IF(OR(AH37&lt;'Capital Structure'!$K$7,AH37&gt;'Capital Structure'!$L$7),0,IF('Capital Structure'!$M$18='Capital Structure'!$E$17,AH178,AH186))</f>
        <v>0</v>
      </c>
      <c r="AI40" s="460">
        <f ca="1">IF(OR(AI37&lt;'Capital Structure'!$K$7,AI37&gt;'Capital Structure'!$L$7),0,IF('Capital Structure'!$M$18='Capital Structure'!$E$17,AI178,AI186))</f>
        <v>0</v>
      </c>
      <c r="AJ40" s="460">
        <f ca="1">IF(OR(AJ37&lt;'Capital Structure'!$K$7,AJ37&gt;'Capital Structure'!$L$7),0,IF('Capital Structure'!$M$18='Capital Structure'!$E$17,AJ178,AJ186))</f>
        <v>0</v>
      </c>
      <c r="AK40" s="460">
        <f ca="1">IF(OR(AK37&lt;'Capital Structure'!$K$7,AK37&gt;'Capital Structure'!$L$7),0,IF('Capital Structure'!$M$18='Capital Structure'!$E$17,AK178,AK186))</f>
        <v>0</v>
      </c>
      <c r="AL40" s="460">
        <f ca="1">IF(OR(AL37&lt;'Capital Structure'!$K$7,AL37&gt;'Capital Structure'!$L$7),0,IF('Capital Structure'!$M$18='Capital Structure'!$E$17,AL178,AL186))</f>
        <v>0</v>
      </c>
      <c r="AM40" s="460">
        <f ca="1">IF(OR(AM37&lt;'Capital Structure'!$K$7,AM37&gt;'Capital Structure'!$L$7),0,IF('Capital Structure'!$M$18='Capital Structure'!$E$17,AM178,AM186))</f>
        <v>0</v>
      </c>
      <c r="AN40" s="460">
        <f ca="1">IF(OR(AN37&lt;'Capital Structure'!$K$7,AN37&gt;'Capital Structure'!$L$7),0,IF('Capital Structure'!$M$18='Capital Structure'!$E$17,AN178,AN186))</f>
        <v>0</v>
      </c>
      <c r="AO40" s="460">
        <f ca="1">IF(OR(AO37&lt;'Capital Structure'!$K$7,AO37&gt;'Capital Structure'!$L$7),0,IF('Capital Structure'!$M$18='Capital Structure'!$E$17,AO178,AO186))</f>
        <v>0</v>
      </c>
      <c r="AP40" s="460">
        <f ca="1">IF(OR(AP37&lt;'Capital Structure'!$K$7,AP37&gt;'Capital Structure'!$L$7),0,IF('Capital Structure'!$M$18='Capital Structure'!$E$17,AP178,AP186))</f>
        <v>0</v>
      </c>
      <c r="AQ40" s="460">
        <f ca="1">IF(OR(AQ37&lt;'Capital Structure'!$K$7,AQ37&gt;'Capital Structure'!$L$7),0,IF('Capital Structure'!$M$18='Capital Structure'!$E$17,AQ178,AQ186))</f>
        <v>0</v>
      </c>
      <c r="AR40" s="460">
        <f ca="1">IF(OR(AR37&lt;'Capital Structure'!$K$7,AR37&gt;'Capital Structure'!$L$7),0,IF('Capital Structure'!$M$18='Capital Structure'!$E$17,AR178,AR186))</f>
        <v>0</v>
      </c>
      <c r="AS40" s="460">
        <f ca="1">IF(OR(AS37&lt;'Capital Structure'!$K$7,AS37&gt;'Capital Structure'!$L$7),0,IF('Capital Structure'!$M$18='Capital Structure'!$E$17,AS178,AS186))</f>
        <v>0</v>
      </c>
      <c r="AT40" s="460">
        <f ca="1">IF(OR(AT37&lt;'Capital Structure'!$K$7,AT37&gt;'Capital Structure'!$L$7),0,IF('Capital Structure'!$M$18='Capital Structure'!$E$17,AT178,AT186))</f>
        <v>0</v>
      </c>
      <c r="AU40" s="460">
        <f ca="1">IF(OR(AU37&lt;'Capital Structure'!$K$7,AU37&gt;'Capital Structure'!$L$7),0,IF('Capital Structure'!$M$18='Capital Structure'!$E$17,AU178,AU186))</f>
        <v>0</v>
      </c>
      <c r="AV40" s="460">
        <f ca="1">IF(OR(AV37&lt;'Capital Structure'!$K$7,AV37&gt;'Capital Structure'!$L$7),0,IF('Capital Structure'!$M$18='Capital Structure'!$E$17,AV178,AV186))</f>
        <v>0</v>
      </c>
      <c r="AW40" s="460">
        <f ca="1">IF(OR(AW37&lt;'Capital Structure'!$K$7,AW37&gt;'Capital Structure'!$L$7),0,IF('Capital Structure'!$M$18='Capital Structure'!$E$17,AW178,AW186))</f>
        <v>0</v>
      </c>
      <c r="AX40" s="460">
        <f ca="1">IF(OR(AX37&lt;'Capital Structure'!$K$7,AX37&gt;'Capital Structure'!$L$7),0,IF('Capital Structure'!$M$18='Capital Structure'!$E$17,AX178,AX186))</f>
        <v>0</v>
      </c>
      <c r="AY40" s="460">
        <f ca="1">IF(OR(AY37&lt;'Capital Structure'!$K$7,AY37&gt;'Capital Structure'!$L$7),0,IF('Capital Structure'!$M$18='Capital Structure'!$E$17,AY178,AY186))</f>
        <v>0</v>
      </c>
      <c r="AZ40" s="460">
        <f ca="1">IF(OR(AZ37&lt;'Capital Structure'!$K$7,AZ37&gt;'Capital Structure'!$L$7),0,IF('Capital Structure'!$M$18='Capital Structure'!$E$17,AZ178,AZ186))</f>
        <v>0</v>
      </c>
      <c r="BA40" s="460">
        <f ca="1">IF(OR(BA37&lt;'Capital Structure'!$K$7,BA37&gt;'Capital Structure'!$L$7),0,IF('Capital Structure'!$M$18='Capital Structure'!$E$17,BA178,BA186))</f>
        <v>0</v>
      </c>
      <c r="BB40" s="460">
        <f ca="1">IF(OR(BB37&lt;'Capital Structure'!$K$7,BB37&gt;'Capital Structure'!$L$7),0,IF('Capital Structure'!$M$18='Capital Structure'!$E$17,BB178,BB186))</f>
        <v>0</v>
      </c>
      <c r="BC40" s="460">
        <f ca="1">IF(OR(BC37&lt;'Capital Structure'!$K$7,BC37&gt;'Capital Structure'!$L$7),0,IF('Capital Structure'!$M$18='Capital Structure'!$E$17,BC178,BC186))</f>
        <v>0</v>
      </c>
      <c r="BD40" s="460">
        <f ca="1">IF(OR(BD37&lt;'Capital Structure'!$K$7,BD37&gt;'Capital Structure'!$L$7),0,IF('Capital Structure'!$M$18='Capital Structure'!$E$17,BD178,BD186))</f>
        <v>0</v>
      </c>
      <c r="BE40" s="460">
        <f ca="1">IF(OR(BE37&lt;'Capital Structure'!$K$7,BE37&gt;'Capital Structure'!$L$7),0,IF('Capital Structure'!$M$18='Capital Structure'!$E$17,BE178,BE186))</f>
        <v>0</v>
      </c>
      <c r="BF40" s="460">
        <f ca="1">IF(OR(BF37&lt;'Capital Structure'!$K$7,BF37&gt;'Capital Structure'!$L$7),0,IF('Capital Structure'!$M$18='Capital Structure'!$E$17,BF178,BF186))</f>
        <v>0</v>
      </c>
      <c r="BG40" s="460">
        <f ca="1">IF(OR(BG37&lt;'Capital Structure'!$K$7,BG37&gt;'Capital Structure'!$L$7),0,IF('Capital Structure'!$M$18='Capital Structure'!$E$17,BG178,BG186))</f>
        <v>0</v>
      </c>
      <c r="BH40" s="460">
        <f ca="1">IF(OR(BH37&lt;'Capital Structure'!$K$7,BH37&gt;'Capital Structure'!$L$7),0,IF('Capital Structure'!$M$18='Capital Structure'!$E$17,BH178,BH186))</f>
        <v>0</v>
      </c>
      <c r="BI40" s="460">
        <f ca="1">IF(OR(BI37&lt;'Capital Structure'!$K$7,BI37&gt;'Capital Structure'!$L$7),0,IF('Capital Structure'!$M$18='Capital Structure'!$E$17,BI178,BI186))</f>
        <v>0</v>
      </c>
      <c r="BJ40" s="460">
        <f ca="1">IF(OR(BJ37&lt;'Capital Structure'!$K$7,BJ37&gt;'Capital Structure'!$L$7),0,IF('Capital Structure'!$M$18='Capital Structure'!$E$17,BJ178,BJ186))</f>
        <v>0</v>
      </c>
      <c r="BK40" s="460">
        <f ca="1">IF(OR(BK37&lt;'Capital Structure'!$K$7,BK37&gt;'Capital Structure'!$L$7),0,IF('Capital Structure'!$M$18='Capital Structure'!$E$17,BK178,BK186))</f>
        <v>0</v>
      </c>
      <c r="BL40" s="460">
        <f ca="1">IF(OR(BL37&lt;'Capital Structure'!$K$7,BL37&gt;'Capital Structure'!$L$7),0,IF('Capital Structure'!$M$18='Capital Structure'!$E$17,BL178,BL186))</f>
        <v>0</v>
      </c>
      <c r="BM40" s="460">
        <f ca="1">IF(OR(BM37&lt;'Capital Structure'!$K$7,BM37&gt;'Capital Structure'!$L$7),0,IF('Capital Structure'!$M$18='Capital Structure'!$E$17,BM178,BM186))</f>
        <v>0</v>
      </c>
      <c r="BN40" s="460">
        <f ca="1">IF(OR(BN37&lt;'Capital Structure'!$K$7,BN37&gt;'Capital Structure'!$L$7),0,IF('Capital Structure'!$M$18='Capital Structure'!$E$17,BN178,BN186))</f>
        <v>0</v>
      </c>
      <c r="BO40" s="460">
        <f ca="1">IF(OR(BO37&lt;'Capital Structure'!$K$7,BO37&gt;'Capital Structure'!$L$7),0,IF('Capital Structure'!$M$18='Capital Structure'!$E$17,BO178,BO186))</f>
        <v>0</v>
      </c>
      <c r="BP40" s="460">
        <f ca="1">IF(OR(BP37&lt;'Capital Structure'!$K$7,BP37&gt;'Capital Structure'!$L$7),0,IF('Capital Structure'!$M$18='Capital Structure'!$E$17,BP178,BP186))</f>
        <v>0</v>
      </c>
      <c r="BQ40" s="460">
        <f ca="1">IF(OR(BQ37&lt;'Capital Structure'!$K$7,BQ37&gt;'Capital Structure'!$L$7),0,IF('Capital Structure'!$M$18='Capital Structure'!$E$17,BQ178,BQ186))</f>
        <v>0</v>
      </c>
      <c r="BR40" s="460">
        <f ca="1">IF(OR(BR37&lt;'Capital Structure'!$K$7,BR37&gt;'Capital Structure'!$L$7),0,IF('Capital Structure'!$M$18='Capital Structure'!$E$17,BR178,BR186))</f>
        <v>0</v>
      </c>
      <c r="BS40" s="460">
        <f ca="1">IF(OR(BS37&lt;'Capital Structure'!$K$7,BS37&gt;'Capital Structure'!$L$7),0,IF('Capital Structure'!$M$18='Capital Structure'!$E$17,BS178,BS186))</f>
        <v>0</v>
      </c>
      <c r="BT40" s="460">
        <f ca="1">IF(OR(BT37&lt;'Capital Structure'!$K$7,BT37&gt;'Capital Structure'!$L$7),0,IF('Capital Structure'!$M$18='Capital Structure'!$E$17,BT178,BT186))</f>
        <v>0</v>
      </c>
      <c r="BU40" s="460">
        <f ca="1">IF(OR(BU37&lt;'Capital Structure'!$K$7,BU37&gt;'Capital Structure'!$L$7),0,IF('Capital Structure'!$M$18='Capital Structure'!$E$17,BU178,BU186))</f>
        <v>0</v>
      </c>
      <c r="BV40" s="460">
        <f ca="1">IF(OR(BV37&lt;'Capital Structure'!$K$7,BV37&gt;'Capital Structure'!$L$7),0,IF('Capital Structure'!$M$18='Capital Structure'!$E$17,BV178,BV186))</f>
        <v>0</v>
      </c>
      <c r="BW40" s="460">
        <f ca="1">IF(OR(BW37&lt;'Capital Structure'!$K$7,BW37&gt;'Capital Structure'!$L$7),0,IF('Capital Structure'!$M$18='Capital Structure'!$E$17,BW178,BW186))</f>
        <v>0</v>
      </c>
      <c r="BX40" s="460">
        <f ca="1">IF(OR(BX37&lt;'Capital Structure'!$K$7,BX37&gt;'Capital Structure'!$L$7),0,IF('Capital Structure'!$M$18='Capital Structure'!$E$17,BX178,BX186))</f>
        <v>0</v>
      </c>
      <c r="BY40" s="460">
        <f ca="1">IF(OR(BY37&lt;'Capital Structure'!$K$7,BY37&gt;'Capital Structure'!$L$7),0,IF('Capital Structure'!$M$18='Capital Structure'!$E$17,BY178,BY186))</f>
        <v>0</v>
      </c>
      <c r="BZ40" s="460">
        <f ca="1">IF(OR(BZ37&lt;'Capital Structure'!$K$7,BZ37&gt;'Capital Structure'!$L$7),0,IF('Capital Structure'!$M$18='Capital Structure'!$E$17,BZ178,BZ186))</f>
        <v>0</v>
      </c>
      <c r="CA40" s="460">
        <f ca="1">IF(OR(CA37&lt;'Capital Structure'!$K$7,CA37&gt;'Capital Structure'!$L$7),0,IF('Capital Structure'!$M$18='Capital Structure'!$E$17,CA178,CA186))</f>
        <v>2401641.9838345055</v>
      </c>
      <c r="CB40" s="460">
        <f ca="1">IF(OR(CB37&lt;'Capital Structure'!$K$7,CB37&gt;'Capital Structure'!$L$7),0,IF('Capital Structure'!$M$18='Capital Structure'!$E$17,CB178,CB186))</f>
        <v>-2189779.184732683</v>
      </c>
      <c r="CC40" s="460">
        <f ca="1">IF(OR(CC37&lt;'Capital Structure'!$K$7,CC37&gt;'Capital Structure'!$L$7),0,IF('Capital Structure'!$M$18='Capital Structure'!$E$17,CC178,CC186))</f>
        <v>-232884.50321324795</v>
      </c>
      <c r="CD40" s="460">
        <f ca="1">IF(OR(CD37&lt;'Capital Structure'!$K$7,CD37&gt;'Capital Structure'!$L$7),0,IF('Capital Structure'!$M$18='Capital Structure'!$E$17,CD178,CD186))</f>
        <v>0</v>
      </c>
      <c r="CE40" s="460">
        <f ca="1">IF(OR(CE37&lt;'Capital Structure'!$K$7,CE37&gt;'Capital Structure'!$L$7),0,IF('Capital Structure'!$M$18='Capital Structure'!$E$17,CE178,CE186))</f>
        <v>0</v>
      </c>
      <c r="CF40" s="460">
        <f ca="1">IF(OR(CF37&lt;'Capital Structure'!$K$7,CF37&gt;'Capital Structure'!$L$7),0,IF('Capital Structure'!$M$18='Capital Structure'!$E$17,CF178,CF186))</f>
        <v>0</v>
      </c>
      <c r="CG40" s="460">
        <f ca="1">IF(OR(CG37&lt;'Capital Structure'!$K$7,CG37&gt;'Capital Structure'!$L$7),0,IF('Capital Structure'!$M$18='Capital Structure'!$E$17,CG178,CG186))</f>
        <v>0</v>
      </c>
      <c r="CH40" s="460">
        <f ca="1">IF(OR(CH37&lt;'Capital Structure'!$K$7,CH37&gt;'Capital Structure'!$L$7),0,IF('Capital Structure'!$M$18='Capital Structure'!$E$17,CH178,CH186))</f>
        <v>0</v>
      </c>
      <c r="CI40" s="460">
        <f ca="1">IF(OR(CI37&lt;'Capital Structure'!$K$7,CI37&gt;'Capital Structure'!$L$7),0,IF('Capital Structure'!$M$18='Capital Structure'!$E$17,CI178,CI186))</f>
        <v>0</v>
      </c>
      <c r="CJ40" s="460">
        <f ca="1">IF(OR(CJ37&lt;'Capital Structure'!$K$7,CJ37&gt;'Capital Structure'!$L$7),0,IF('Capital Structure'!$M$18='Capital Structure'!$E$17,CJ178,CJ186))</f>
        <v>0</v>
      </c>
      <c r="CK40" s="460">
        <f ca="1">IF(OR(CK37&lt;'Capital Structure'!$K$7,CK37&gt;'Capital Structure'!$L$7),0,IF('Capital Structure'!$M$18='Capital Structure'!$E$17,CK178,CK186))</f>
        <v>0</v>
      </c>
      <c r="CL40" s="460">
        <f ca="1">IF(OR(CL37&lt;'Capital Structure'!$K$7,CL37&gt;'Capital Structure'!$L$7),0,IF('Capital Structure'!$M$18='Capital Structure'!$E$17,CL178,CL186))</f>
        <v>0</v>
      </c>
      <c r="CM40" s="460">
        <f ca="1">IF(OR(CM37&lt;'Capital Structure'!$K$7,CM37&gt;'Capital Structure'!$L$7),0,IF('Capital Structure'!$M$18='Capital Structure'!$E$17,CM178,CM186))</f>
        <v>0</v>
      </c>
      <c r="CN40" s="460">
        <f ca="1">IF(OR(CN37&lt;'Capital Structure'!$K$7,CN37&gt;'Capital Structure'!$L$7),0,IF('Capital Structure'!$M$18='Capital Structure'!$E$17,CN178,CN186))</f>
        <v>0</v>
      </c>
      <c r="CO40" s="460">
        <f ca="1">IF(OR(CO37&lt;'Capital Structure'!$K$7,CO37&gt;'Capital Structure'!$L$7),0,IF('Capital Structure'!$M$18='Capital Structure'!$E$17,CO178,CO186))</f>
        <v>0</v>
      </c>
      <c r="CP40" s="460">
        <f ca="1">IF(OR(CP37&lt;'Capital Structure'!$K$7,CP37&gt;'Capital Structure'!$L$7),0,IF('Capital Structure'!$M$18='Capital Structure'!$E$17,CP178,CP186))</f>
        <v>0</v>
      </c>
      <c r="CQ40" s="460">
        <f>IF(OR(CQ37&lt;'Capital Structure'!$K$7,CQ37&gt;'Capital Structure'!$L$7),0,IF('Capital Structure'!$M$18='Capital Structure'!$E$17,CQ178,CQ186))</f>
        <v>0</v>
      </c>
      <c r="CR40" s="460">
        <f>IF(OR(CR37&lt;'Capital Structure'!$K$7,CR37&gt;'Capital Structure'!$L$7),0,IF('Capital Structure'!$M$18='Capital Structure'!$E$17,CR178,CR186))</f>
        <v>0</v>
      </c>
      <c r="CS40" s="460">
        <f>IF(OR(CS37&lt;'Capital Structure'!$K$7,CS37&gt;'Capital Structure'!$L$7),0,IF('Capital Structure'!$M$18='Capital Structure'!$E$17,CS178,CS186))</f>
        <v>0</v>
      </c>
      <c r="CT40" s="460">
        <f>IF(OR(CT37&lt;'Capital Structure'!$K$7,CT37&gt;'Capital Structure'!$L$7),0,IF('Capital Structure'!$M$18='Capital Structure'!$E$17,CT178,CT186))</f>
        <v>0</v>
      </c>
      <c r="CU40" s="460">
        <f>IF(OR(CU37&lt;'Capital Structure'!$K$7,CU37&gt;'Capital Structure'!$L$7),0,IF('Capital Structure'!$M$18='Capital Structure'!$E$17,CU178,CU186))</f>
        <v>0</v>
      </c>
      <c r="CV40" s="460">
        <f>IF(OR(CV37&lt;'Capital Structure'!$K$7,CV37&gt;'Capital Structure'!$L$7),0,IF('Capital Structure'!$M$18='Capital Structure'!$E$17,CV178,CV186))</f>
        <v>0</v>
      </c>
      <c r="CW40" s="460">
        <f>IF(OR(CW37&lt;'Capital Structure'!$K$7,CW37&gt;'Capital Structure'!$L$7),0,IF('Capital Structure'!$M$18='Capital Structure'!$E$17,CW178,CW186))</f>
        <v>0</v>
      </c>
      <c r="CX40" s="460">
        <f>IF(OR(CX37&lt;'Capital Structure'!$K$7,CX37&gt;'Capital Structure'!$L$7),0,IF('Capital Structure'!$M$18='Capital Structure'!$E$17,CX178,CX186))</f>
        <v>0</v>
      </c>
      <c r="CY40" s="460">
        <f>IF(OR(CY37&lt;'Capital Structure'!$K$7,CY37&gt;'Capital Structure'!$L$7),0,IF('Capital Structure'!$M$18='Capital Structure'!$E$17,CY178,CY186))</f>
        <v>0</v>
      </c>
      <c r="CZ40" s="460">
        <f>IF(OR(CZ37&lt;'Capital Structure'!$K$7,CZ37&gt;'Capital Structure'!$L$7),0,IF('Capital Structure'!$M$18='Capital Structure'!$E$17,CZ178,CZ186))</f>
        <v>0</v>
      </c>
      <c r="DA40" s="460">
        <f>IF(OR(DA37&lt;'Capital Structure'!$K$7,DA37&gt;'Capital Structure'!$L$7),0,IF('Capital Structure'!$M$18='Capital Structure'!$E$17,DA178,DA186))</f>
        <v>0</v>
      </c>
      <c r="DB40" s="460">
        <f>IF(OR(DB37&lt;'Capital Structure'!$K$7,DB37&gt;'Capital Structure'!$L$7),0,IF('Capital Structure'!$M$18='Capital Structure'!$E$17,DB178,DB186))</f>
        <v>0</v>
      </c>
      <c r="DC40" s="460">
        <f>IF(OR(DC37&lt;'Capital Structure'!$K$7,DC37&gt;'Capital Structure'!$L$7),0,IF('Capital Structure'!$M$18='Capital Structure'!$E$17,DC178,DC186))</f>
        <v>0</v>
      </c>
      <c r="DD40" s="460">
        <f>IF(OR(DD37&lt;'Capital Structure'!$K$7,DD37&gt;'Capital Structure'!$L$7),0,IF('Capital Structure'!$M$18='Capital Structure'!$E$17,DD178,DD186))</f>
        <v>0</v>
      </c>
      <c r="DE40" s="460">
        <f>IF(OR(DE37&lt;'Capital Structure'!$K$7,DE37&gt;'Capital Structure'!$L$7),0,IF('Capital Structure'!$M$18='Capital Structure'!$E$17,DE178,DE186))</f>
        <v>0</v>
      </c>
      <c r="DF40" s="460">
        <f>IF(OR(DF37&lt;'Capital Structure'!$K$7,DF37&gt;'Capital Structure'!$L$7),0,IF('Capital Structure'!$M$18='Capital Structure'!$E$17,DF178,DF186))</f>
        <v>0</v>
      </c>
      <c r="DG40" s="460">
        <f>IF(OR(DG37&lt;'Capital Structure'!$K$7,DG37&gt;'Capital Structure'!$L$7),0,IF('Capital Structure'!$M$18='Capital Structure'!$E$17,DG178,DG186))</f>
        <v>0</v>
      </c>
      <c r="DH40" s="460">
        <f>IF(OR(DH37&lt;'Capital Structure'!$K$7,DH37&gt;'Capital Structure'!$L$7),0,IF('Capital Structure'!$M$18='Capital Structure'!$E$17,DH178,DH186))</f>
        <v>0</v>
      </c>
      <c r="DI40" s="460">
        <f>IF(OR(DI37&lt;'Capital Structure'!$K$7,DI37&gt;'Capital Structure'!$L$7),0,IF('Capital Structure'!$M$18='Capital Structure'!$E$17,DI178,DI186))</f>
        <v>0</v>
      </c>
      <c r="DJ40" s="460">
        <f>IF(OR(DJ37&lt;'Capital Structure'!$K$7,DJ37&gt;'Capital Structure'!$L$7),0,IF('Capital Structure'!$M$18='Capital Structure'!$E$17,DJ178,DJ186))</f>
        <v>0</v>
      </c>
      <c r="DK40" s="460">
        <f>IF(OR(DK37&lt;'Capital Structure'!$K$7,DK37&gt;'Capital Structure'!$L$7),0,IF('Capital Structure'!$M$18='Capital Structure'!$E$17,DK178,DK186))</f>
        <v>0</v>
      </c>
      <c r="DL40" s="460">
        <f>IF(OR(DL37&lt;'Capital Structure'!$K$7,DL37&gt;'Capital Structure'!$L$7),0,IF('Capital Structure'!$M$18='Capital Structure'!$E$17,DL178,DL186))</f>
        <v>0</v>
      </c>
      <c r="DM40" s="460">
        <f>IF(OR(DM37&lt;'Capital Structure'!$K$7,DM37&gt;'Capital Structure'!$L$7),0,IF('Capital Structure'!$M$18='Capital Structure'!$E$17,DM178,DM186))</f>
        <v>0</v>
      </c>
      <c r="DN40" s="460">
        <f>IF(OR(DN37&lt;'Capital Structure'!$K$7,DN37&gt;'Capital Structure'!$L$7),0,IF('Capital Structure'!$M$18='Capital Structure'!$E$17,DN178,DN186))</f>
        <v>0</v>
      </c>
      <c r="DO40" s="460">
        <f>IF(OR(DO37&lt;'Capital Structure'!$K$7,DO37&gt;'Capital Structure'!$L$7),0,IF('Capital Structure'!$M$18='Capital Structure'!$E$17,DO178,DO186))</f>
        <v>0</v>
      </c>
      <c r="DP40" s="460">
        <f>IF(OR(DP37&lt;'Capital Structure'!$K$7,DP37&gt;'Capital Structure'!$L$7),0,IF('Capital Structure'!$M$18='Capital Structure'!$E$17,DP178,DP186))</f>
        <v>0</v>
      </c>
      <c r="DQ40" s="460">
        <f>IF(OR(DQ37&lt;'Capital Structure'!$K$7,DQ37&gt;'Capital Structure'!$L$7),0,IF('Capital Structure'!$M$18='Capital Structure'!$E$17,DQ178,DQ186))</f>
        <v>0</v>
      </c>
      <c r="DR40" s="460">
        <f>IF(OR(DR37&lt;'Capital Structure'!$K$7,DR37&gt;'Capital Structure'!$L$7),0,IF('Capital Structure'!$M$18='Capital Structure'!$E$17,DR178,DR186))</f>
        <v>0</v>
      </c>
      <c r="DS40" s="460">
        <f>IF(OR(DS37&lt;'Capital Structure'!$K$7,DS37&gt;'Capital Structure'!$L$7),0,IF('Capital Structure'!$M$18='Capital Structure'!$E$17,DS178,DS186))</f>
        <v>0</v>
      </c>
      <c r="DT40" s="460">
        <f>IF(OR(DT37&lt;'Capital Structure'!$K$7,DT37&gt;'Capital Structure'!$L$7),0,IF('Capital Structure'!$M$18='Capital Structure'!$E$17,DT178,DT186))</f>
        <v>0</v>
      </c>
      <c r="DU40" s="460">
        <f>IF(OR(DU37&lt;'Capital Structure'!$K$7,DU37&gt;'Capital Structure'!$L$7),0,IF('Capital Structure'!$M$18='Capital Structure'!$E$17,DU178,DU186))</f>
        <v>0</v>
      </c>
      <c r="DV40" s="460">
        <f>IF(OR(DV37&lt;'Capital Structure'!$K$7,DV37&gt;'Capital Structure'!$L$7),0,IF('Capital Structure'!$M$18='Capital Structure'!$E$17,DV178,DV186))</f>
        <v>0</v>
      </c>
      <c r="DW40" s="460">
        <f>IF(OR(DW37&lt;'Capital Structure'!$K$7,DW37&gt;'Capital Structure'!$L$7),0,IF('Capital Structure'!$M$18='Capital Structure'!$E$17,DW178,DW186))</f>
        <v>0</v>
      </c>
      <c r="DX40" s="460">
        <f>IF(OR(DX37&lt;'Capital Structure'!$K$7,DX37&gt;'Capital Structure'!$L$7),0,IF('Capital Structure'!$M$18='Capital Structure'!$E$17,DX178,DX186))</f>
        <v>0</v>
      </c>
      <c r="DY40" s="460">
        <f>IF(OR(DY37&lt;'Capital Structure'!$K$7,DY37&gt;'Capital Structure'!$L$7),0,IF('Capital Structure'!$M$18='Capital Structure'!$E$17,DY178,DY186))</f>
        <v>0</v>
      </c>
      <c r="DZ40" s="460">
        <f>IF(OR(DZ37&lt;'Capital Structure'!$K$7,DZ37&gt;'Capital Structure'!$L$7),0,IF('Capital Structure'!$M$18='Capital Structure'!$E$17,DZ178,DZ186))</f>
        <v>0</v>
      </c>
      <c r="EA40" s="460">
        <f>IF(OR(EA37&lt;'Capital Structure'!$K$7,EA37&gt;'Capital Structure'!$L$7),0,IF('Capital Structure'!$M$18='Capital Structure'!$E$17,EA178,EA186))</f>
        <v>0</v>
      </c>
      <c r="EB40" s="460">
        <f>IF(OR(EB37&lt;'Capital Structure'!$K$7,EB37&gt;'Capital Structure'!$L$7),0,IF('Capital Structure'!$M$18='Capital Structure'!$E$17,EB178,EB186))</f>
        <v>0</v>
      </c>
      <c r="EC40" s="460">
        <f>IF(OR(EC37&lt;'Capital Structure'!$K$7,EC37&gt;'Capital Structure'!$L$7),0,IF('Capital Structure'!$M$18='Capital Structure'!$E$17,EC178,EC186))</f>
        <v>0</v>
      </c>
      <c r="ED40" s="460">
        <f>IF(OR(ED37&lt;'Capital Structure'!$K$7,ED37&gt;'Capital Structure'!$L$7),0,IF('Capital Structure'!$M$18='Capital Structure'!$E$17,ED178,ED186))</f>
        <v>0</v>
      </c>
      <c r="EE40" s="460">
        <f>IF(OR(EE37&lt;'Capital Structure'!$K$7,EE37&gt;'Capital Structure'!$L$7),0,IF('Capital Structure'!$M$18='Capital Structure'!$E$17,EE178,EE186))</f>
        <v>0</v>
      </c>
      <c r="EF40" s="460">
        <f>IF(OR(EF37&lt;'Capital Structure'!$K$7,EF37&gt;'Capital Structure'!$L$7),0,IF('Capital Structure'!$M$18='Capital Structure'!$E$17,EF178,EF186))</f>
        <v>0</v>
      </c>
      <c r="EG40" s="460">
        <f>IF(OR(EG37&lt;'Capital Structure'!$K$7,EG37&gt;'Capital Structure'!$L$7),0,IF('Capital Structure'!$M$18='Capital Structure'!$E$17,EG178,EG186))</f>
        <v>0</v>
      </c>
      <c r="EH40" s="460">
        <f>IF(OR(EH37&lt;'Capital Structure'!$K$7,EH37&gt;'Capital Structure'!$L$7),0,IF('Capital Structure'!$M$18='Capital Structure'!$E$17,EH178,EH186))</f>
        <v>0</v>
      </c>
      <c r="EI40" s="460">
        <f>IF(OR(EI37&lt;'Capital Structure'!$K$7,EI37&gt;'Capital Structure'!$L$7),0,IF('Capital Structure'!$M$18='Capital Structure'!$E$17,EI178,EI186))</f>
        <v>0</v>
      </c>
      <c r="EJ40" s="460">
        <f>IF(OR(EJ37&lt;'Capital Structure'!$K$7,EJ37&gt;'Capital Structure'!$L$7),0,IF('Capital Structure'!$M$18='Capital Structure'!$E$17,EJ178,EJ186))</f>
        <v>0</v>
      </c>
      <c r="EK40" s="460">
        <f>IF(OR(EK37&lt;'Capital Structure'!$K$7,EK37&gt;'Capital Structure'!$L$7),0,IF('Capital Structure'!$M$18='Capital Structure'!$E$17,EK178,EK186))</f>
        <v>0</v>
      </c>
      <c r="EL40" s="460">
        <f>IF(OR(EL37&lt;'Capital Structure'!$K$7,EL37&gt;'Capital Structure'!$L$7),0,IF('Capital Structure'!$M$18='Capital Structure'!$E$17,EL178,EL186))</f>
        <v>0</v>
      </c>
      <c r="EM40" s="460">
        <f>IF(OR(EM37&lt;'Capital Structure'!$K$7,EM37&gt;'Capital Structure'!$L$7),0,IF('Capital Structure'!$M$18='Capital Structure'!$E$17,EM178,EM186))</f>
        <v>0</v>
      </c>
      <c r="EN40" s="460">
        <f>IF(OR(EN37&lt;'Capital Structure'!$K$7,EN37&gt;'Capital Structure'!$L$7),0,IF('Capital Structure'!$M$18='Capital Structure'!$E$17,EN178,EN186))</f>
        <v>0</v>
      </c>
      <c r="EO40" s="460">
        <f>IF(OR(EO37&lt;'Capital Structure'!$K$7,EO37&gt;'Capital Structure'!$L$7),0,IF('Capital Structure'!$M$18='Capital Structure'!$E$17,EO178,EO186))</f>
        <v>0</v>
      </c>
      <c r="EP40" s="460">
        <f>IF(OR(EP37&lt;'Capital Structure'!$K$7,EP37&gt;'Capital Structure'!$L$7),0,IF('Capital Structure'!$M$18='Capital Structure'!$E$17,EP178,EP186))</f>
        <v>0</v>
      </c>
      <c r="EQ40" s="460">
        <f>IF(OR(EQ37&lt;'Capital Structure'!$K$7,EQ37&gt;'Capital Structure'!$L$7),0,IF('Capital Structure'!$M$18='Capital Structure'!$E$17,EQ178,EQ186))</f>
        <v>0</v>
      </c>
      <c r="ER40" s="460">
        <f>IF(OR(ER37&lt;'Capital Structure'!$K$7,ER37&gt;'Capital Structure'!$L$7),0,IF('Capital Structure'!$M$18='Capital Structure'!$E$17,ER178,ER186))</f>
        <v>0</v>
      </c>
      <c r="ES40" s="460">
        <f>IF(OR(ES37&lt;'Capital Structure'!$K$7,ES37&gt;'Capital Structure'!$L$7),0,IF('Capital Structure'!$M$18='Capital Structure'!$E$17,ES178,ES186))</f>
        <v>0</v>
      </c>
      <c r="ET40" s="460">
        <f>IF(OR(ET37&lt;'Capital Structure'!$K$7,ET37&gt;'Capital Structure'!$L$7),0,IF('Capital Structure'!$M$18='Capital Structure'!$E$17,ET178,ET186))</f>
        <v>0</v>
      </c>
      <c r="EU40" s="460">
        <f>IF(OR(EU37&lt;'Capital Structure'!$K$7,EU37&gt;'Capital Structure'!$L$7),0,IF('Capital Structure'!$M$18='Capital Structure'!$E$17,EU178,EU186))</f>
        <v>0</v>
      </c>
      <c r="EV40" s="460">
        <f>IF(OR(EV37&lt;'Capital Structure'!$K$7,EV37&gt;'Capital Structure'!$L$7),0,IF('Capital Structure'!$M$18='Capital Structure'!$E$17,EV178,EV186))</f>
        <v>0</v>
      </c>
      <c r="EW40" s="460">
        <f>IF(OR(EW37&lt;'Capital Structure'!$K$7,EW37&gt;'Capital Structure'!$L$7),0,IF('Capital Structure'!$M$18='Capital Structure'!$E$17,EW178,EW186))</f>
        <v>0</v>
      </c>
      <c r="EX40" s="460">
        <f>IF(OR(EX37&lt;'Capital Structure'!$K$7,EX37&gt;'Capital Structure'!$L$7),0,IF('Capital Structure'!$M$18='Capital Structure'!$E$17,EX178,EX186))</f>
        <v>0</v>
      </c>
      <c r="EY40" s="460">
        <f>IF(OR(EY37&lt;'Capital Structure'!$K$7,EY37&gt;'Capital Structure'!$L$7),0,IF('Capital Structure'!$M$18='Capital Structure'!$E$17,EY178,EY186))</f>
        <v>0</v>
      </c>
      <c r="EZ40" s="460">
        <f>IF(OR(EZ37&lt;'Capital Structure'!$K$7,EZ37&gt;'Capital Structure'!$L$7),0,IF('Capital Structure'!$M$18='Capital Structure'!$E$17,EZ178,EZ186))</f>
        <v>0</v>
      </c>
      <c r="FA40" s="460">
        <f>IF(OR(FA37&lt;'Capital Structure'!$K$7,FA37&gt;'Capital Structure'!$L$7),0,IF('Capital Structure'!$M$18='Capital Structure'!$E$17,FA178,FA186))</f>
        <v>0</v>
      </c>
      <c r="FB40" s="460">
        <f>IF(OR(FB37&lt;'Capital Structure'!$K$7,FB37&gt;'Capital Structure'!$L$7),0,IF('Capital Structure'!$M$18='Capital Structure'!$E$17,FB178,FB186))</f>
        <v>0</v>
      </c>
      <c r="FC40" s="460">
        <f>IF(OR(FC37&lt;'Capital Structure'!$K$7,FC37&gt;'Capital Structure'!$L$7),0,IF('Capital Structure'!$M$18='Capital Structure'!$E$17,FC178,FC186))</f>
        <v>0</v>
      </c>
      <c r="FD40" s="460">
        <f>IF(OR(FD37&lt;'Capital Structure'!$K$7,FD37&gt;'Capital Structure'!$L$7),0,IF('Capital Structure'!$M$18='Capital Structure'!$E$17,FD178,FD186))</f>
        <v>0</v>
      </c>
      <c r="FE40" s="460">
        <f>IF(OR(FE37&lt;'Capital Structure'!$K$7,FE37&gt;'Capital Structure'!$L$7),0,IF('Capital Structure'!$M$18='Capital Structure'!$E$17,FE178,FE186))</f>
        <v>0</v>
      </c>
      <c r="FF40" s="460">
        <f>IF(OR(FF37&lt;'Capital Structure'!$K$7,FF37&gt;'Capital Structure'!$L$7),0,IF('Capital Structure'!$M$18='Capital Structure'!$E$17,FF178,FF186))</f>
        <v>0</v>
      </c>
      <c r="FG40" s="460">
        <f>IF(OR(FG37&lt;'Capital Structure'!$K$7,FG37&gt;'Capital Structure'!$L$7),0,IF('Capital Structure'!$M$18='Capital Structure'!$E$17,FG178,FG186))</f>
        <v>0</v>
      </c>
      <c r="FH40" s="460">
        <f>IF(OR(FH37&lt;'Capital Structure'!$K$7,FH37&gt;'Capital Structure'!$L$7),0,IF('Capital Structure'!$M$18='Capital Structure'!$E$17,FH178,FH186))</f>
        <v>0</v>
      </c>
      <c r="FI40" s="460">
        <f>IF(OR(FI37&lt;'Capital Structure'!$K$7,FI37&gt;'Capital Structure'!$L$7),0,IF('Capital Structure'!$M$18='Capital Structure'!$E$17,FI178,FI186))</f>
        <v>0</v>
      </c>
      <c r="FJ40" s="460">
        <f>IF(OR(FJ37&lt;'Capital Structure'!$K$7,FJ37&gt;'Capital Structure'!$L$7),0,IF('Capital Structure'!$M$18='Capital Structure'!$E$17,FJ178,FJ186))</f>
        <v>0</v>
      </c>
      <c r="FK40" s="460">
        <f>IF(OR(FK37&lt;'Capital Structure'!$K$7,FK37&gt;'Capital Structure'!$L$7),0,IF('Capital Structure'!$M$18='Capital Structure'!$E$17,FK178,FK186))</f>
        <v>0</v>
      </c>
      <c r="FL40" s="460">
        <f>IF(OR(FL37&lt;'Capital Structure'!$K$7,FL37&gt;'Capital Structure'!$L$7),0,IF('Capital Structure'!$M$18='Capital Structure'!$E$17,FL178,FL186))</f>
        <v>0</v>
      </c>
      <c r="FM40" s="460">
        <f>IF(OR(FM37&lt;'Capital Structure'!$K$7,FM37&gt;'Capital Structure'!$L$7),0,IF('Capital Structure'!$M$18='Capital Structure'!$E$17,FM178,FM186))</f>
        <v>0</v>
      </c>
      <c r="FN40" s="460">
        <f>IF(OR(FN37&lt;'Capital Structure'!$K$7,FN37&gt;'Capital Structure'!$L$7),0,IF('Capital Structure'!$M$18='Capital Structure'!$E$17,FN178,FN186))</f>
        <v>0</v>
      </c>
      <c r="FO40" s="460">
        <f>IF(OR(FO37&lt;'Capital Structure'!$K$7,FO37&gt;'Capital Structure'!$L$7),0,IF('Capital Structure'!$M$18='Capital Structure'!$E$17,FO178,FO186))</f>
        <v>0</v>
      </c>
      <c r="FP40" s="460">
        <f>IF(OR(FP37&lt;'Capital Structure'!$K$7,FP37&gt;'Capital Structure'!$L$7),0,IF('Capital Structure'!$M$18='Capital Structure'!$E$17,FP178,FP186))</f>
        <v>0</v>
      </c>
      <c r="FQ40" s="460">
        <f>IF(OR(FQ37&lt;'Capital Structure'!$K$7,FQ37&gt;'Capital Structure'!$L$7),0,IF('Capital Structure'!$M$18='Capital Structure'!$E$17,FQ178,FQ186))</f>
        <v>0</v>
      </c>
      <c r="FR40" s="460">
        <f>IF(OR(FR37&lt;'Capital Structure'!$K$7,FR37&gt;'Capital Structure'!$L$7),0,IF('Capital Structure'!$M$18='Capital Structure'!$E$17,FR178,FR186))</f>
        <v>0</v>
      </c>
      <c r="FS40" s="460">
        <f>IF(OR(FS37&lt;'Capital Structure'!$K$7,FS37&gt;'Capital Structure'!$L$7),0,IF('Capital Structure'!$M$18='Capital Structure'!$E$17,FS178,FS186))</f>
        <v>0</v>
      </c>
      <c r="FT40" s="460">
        <f>IF(OR(FT37&lt;'Capital Structure'!$K$7,FT37&gt;'Capital Structure'!$L$7),0,IF('Capital Structure'!$M$18='Capital Structure'!$E$17,FT178,FT186))</f>
        <v>0</v>
      </c>
      <c r="FU40" s="460">
        <f>IF(OR(FU37&lt;'Capital Structure'!$K$7,FU37&gt;'Capital Structure'!$L$7),0,IF('Capital Structure'!$M$18='Capital Structure'!$E$17,FU178,FU186))</f>
        <v>0</v>
      </c>
      <c r="FV40" s="460">
        <f>IF(OR(FV37&lt;'Capital Structure'!$K$7,FV37&gt;'Capital Structure'!$L$7),0,IF('Capital Structure'!$M$18='Capital Structure'!$E$17,FV178,FV186))</f>
        <v>0</v>
      </c>
      <c r="FW40" s="460">
        <f>IF(OR(FW37&lt;'Capital Structure'!$K$7,FW37&gt;'Capital Structure'!$L$7),0,IF('Capital Structure'!$M$18='Capital Structure'!$E$17,FW178,FW186))</f>
        <v>0</v>
      </c>
      <c r="FX40" s="460">
        <f>IF(OR(FX37&lt;'Capital Structure'!$K$7,FX37&gt;'Capital Structure'!$L$7),0,IF('Capital Structure'!$M$18='Capital Structure'!$E$17,FX178,FX186))</f>
        <v>0</v>
      </c>
      <c r="FY40" s="460">
        <f>IF(OR(FY37&lt;'Capital Structure'!$K$7,FY37&gt;'Capital Structure'!$L$7),0,IF('Capital Structure'!$M$18='Capital Structure'!$E$17,FY178,FY186))</f>
        <v>0</v>
      </c>
      <c r="FZ40" s="460">
        <f>IF(OR(FZ37&lt;'Capital Structure'!$K$7,FZ37&gt;'Capital Structure'!$L$7),0,IF('Capital Structure'!$M$18='Capital Structure'!$E$17,FZ178,FZ186))</f>
        <v>0</v>
      </c>
      <c r="GA40" s="460">
        <f>IF(OR(GA37&lt;'Capital Structure'!$K$7,GA37&gt;'Capital Structure'!$L$7),0,IF('Capital Structure'!$M$18='Capital Structure'!$E$17,GA178,GA186))</f>
        <v>0</v>
      </c>
      <c r="GB40" s="460">
        <f>IF(OR(GB37&lt;'Capital Structure'!$K$7,GB37&gt;'Capital Structure'!$L$7),0,IF('Capital Structure'!$M$18='Capital Structure'!$E$17,GB178,GB186))</f>
        <v>0</v>
      </c>
      <c r="GC40" s="460">
        <f>IF(OR(GC37&lt;'Capital Structure'!$K$7,GC37&gt;'Capital Structure'!$L$7),0,IF('Capital Structure'!$M$18='Capital Structure'!$E$17,GC178,GC186))</f>
        <v>0</v>
      </c>
      <c r="GD40" s="460">
        <f>IF(OR(GD37&lt;'Capital Structure'!$K$7,GD37&gt;'Capital Structure'!$L$7),0,IF('Capital Structure'!$M$18='Capital Structure'!$E$17,GD178,GD186))</f>
        <v>0</v>
      </c>
      <c r="GE40" s="460">
        <f>IF(OR(GE37&lt;'Capital Structure'!$K$7,GE37&gt;'Capital Structure'!$L$7),0,IF('Capital Structure'!$M$18='Capital Structure'!$E$17,GE178,GE186))</f>
        <v>0</v>
      </c>
      <c r="GF40" s="460">
        <f>IF(OR(GF37&lt;'Capital Structure'!$K$7,GF37&gt;'Capital Structure'!$L$7),0,IF('Capital Structure'!$M$18='Capital Structure'!$E$17,GF178,GF186))</f>
        <v>0</v>
      </c>
    </row>
    <row r="41" spans="2:206">
      <c r="B41" s="459" t="s">
        <v>276</v>
      </c>
      <c r="E41" s="460">
        <f>IF(OR(E37&lt;'Capital Structure'!$Q$7,E37&gt;'Capital Structure'!$R$7),0,IF('Capital Structure'!$R$18='Capital Structure'!$U$4,E211,IF('Capital Structure'!$R$18='Capital Structure'!$U$5,E206,E216)))</f>
        <v>0</v>
      </c>
      <c r="F41" s="460">
        <f>IF(OR(F37&lt;'Capital Structure'!$Q$7,F37&gt;'Capital Structure'!$R$7),0,IF('Capital Structure'!$R$18='Capital Structure'!$U$4,F211,IF('Capital Structure'!$R$18='Capital Structure'!$U$5,F206,F216)))</f>
        <v>0</v>
      </c>
      <c r="G41" s="460">
        <f>IF(OR(G37&lt;'Capital Structure'!$Q$7,G37&gt;'Capital Structure'!$R$7),0,IF('Capital Structure'!$R$18='Capital Structure'!$U$4,G211,IF('Capital Structure'!$R$18='Capital Structure'!$U$5,G206,G216)))</f>
        <v>0</v>
      </c>
      <c r="H41" s="460">
        <f>IF(OR(H37&lt;'Capital Structure'!$Q$7,H37&gt;'Capital Structure'!$R$7),0,IF('Capital Structure'!$R$18='Capital Structure'!$U$4,H211,IF('Capital Structure'!$R$18='Capital Structure'!$U$5,H206,H216)))</f>
        <v>0</v>
      </c>
      <c r="I41" s="460">
        <f>IF(OR(I37&lt;'Capital Structure'!$Q$7,I37&gt;'Capital Structure'!$R$7),0,IF('Capital Structure'!$R$18='Capital Structure'!$U$4,I211,IF('Capital Structure'!$R$18='Capital Structure'!$U$5,I206,I216)))</f>
        <v>0</v>
      </c>
      <c r="J41" s="460">
        <f>IF(OR(J37&lt;'Capital Structure'!$Q$7,J37&gt;'Capital Structure'!$R$7),0,IF('Capital Structure'!$R$18='Capital Structure'!$U$4,J211,IF('Capital Structure'!$R$18='Capital Structure'!$U$5,J206,J216)))</f>
        <v>0</v>
      </c>
      <c r="K41" s="460">
        <f>IF(OR(K37&lt;'Capital Structure'!$Q$7,K37&gt;'Capital Structure'!$R$7),0,IF('Capital Structure'!$R$18='Capital Structure'!$U$4,K211,IF('Capital Structure'!$R$18='Capital Structure'!$U$5,K206,K216)))</f>
        <v>0</v>
      </c>
      <c r="L41" s="460">
        <f>IF(OR(L37&lt;'Capital Structure'!$Q$7,L37&gt;'Capital Structure'!$R$7),0,IF('Capital Structure'!$R$18='Capital Structure'!$U$4,L211,IF('Capital Structure'!$R$18='Capital Structure'!$U$5,L206,L216)))</f>
        <v>0</v>
      </c>
      <c r="M41" s="460">
        <f>IF(OR(M37&lt;'Capital Structure'!$Q$7,M37&gt;'Capital Structure'!$R$7),0,IF('Capital Structure'!$R$18='Capital Structure'!$U$4,M211,IF('Capital Structure'!$R$18='Capital Structure'!$U$5,M206,M216)))</f>
        <v>0</v>
      </c>
      <c r="N41" s="460">
        <f>IF(OR(N37&lt;'Capital Structure'!$Q$7,N37&gt;'Capital Structure'!$R$7),0,IF('Capital Structure'!$R$18='Capital Structure'!$U$4,N211,IF('Capital Structure'!$R$18='Capital Structure'!$U$5,N206,N216)))</f>
        <v>0</v>
      </c>
      <c r="O41" s="460">
        <f>IF(OR(O37&lt;'Capital Structure'!$Q$7,O37&gt;'Capital Structure'!$R$7),0,IF('Capital Structure'!$R$18='Capital Structure'!$U$4,O211,IF('Capital Structure'!$R$18='Capital Structure'!$U$5,O206,O216)))</f>
        <v>0</v>
      </c>
      <c r="P41" s="460">
        <f>IF(OR(P37&lt;'Capital Structure'!$Q$7,P37&gt;'Capital Structure'!$R$7),0,IF('Capital Structure'!$R$18='Capital Structure'!$U$4,P211,IF('Capital Structure'!$R$18='Capital Structure'!$U$5,P206,P216)))</f>
        <v>0</v>
      </c>
      <c r="Q41" s="460">
        <f>IF(OR(Q37&lt;'Capital Structure'!$Q$7,Q37&gt;'Capital Structure'!$R$7),0,IF('Capital Structure'!$R$18='Capital Structure'!$U$4,Q211,IF('Capital Structure'!$R$18='Capital Structure'!$U$5,Q206,Q216)))</f>
        <v>0</v>
      </c>
      <c r="R41" s="460">
        <f>IF(OR(R37&lt;'Capital Structure'!$Q$7,R37&gt;'Capital Structure'!$R$7),0,IF('Capital Structure'!$R$18='Capital Structure'!$U$4,R211,IF('Capital Structure'!$R$18='Capital Structure'!$U$5,R206,R216)))</f>
        <v>0</v>
      </c>
      <c r="S41" s="460">
        <f>IF(OR(S37&lt;'Capital Structure'!$Q$7,S37&gt;'Capital Structure'!$R$7),0,IF('Capital Structure'!$R$18='Capital Structure'!$U$4,S211,IF('Capital Structure'!$R$18='Capital Structure'!$U$5,S206,S216)))</f>
        <v>0</v>
      </c>
      <c r="T41" s="460">
        <f>IF(OR(T37&lt;'Capital Structure'!$Q$7,T37&gt;'Capital Structure'!$R$7),0,IF('Capital Structure'!$R$18='Capital Structure'!$U$4,T211,IF('Capital Structure'!$R$18='Capital Structure'!$U$5,T206,T216)))</f>
        <v>0</v>
      </c>
      <c r="U41" s="460">
        <f>IF(OR(U37&lt;'Capital Structure'!$Q$7,U37&gt;'Capital Structure'!$R$7),0,IF('Capital Structure'!$R$18='Capital Structure'!$U$4,U211,IF('Capital Structure'!$R$18='Capital Structure'!$U$5,U206,U216)))</f>
        <v>0</v>
      </c>
      <c r="V41" s="460">
        <f>IF(OR(V37&lt;'Capital Structure'!$Q$7,V37&gt;'Capital Structure'!$R$7),0,IF('Capital Structure'!$R$18='Capital Structure'!$U$4,V211,IF('Capital Structure'!$R$18='Capital Structure'!$U$5,V206,V216)))</f>
        <v>0</v>
      </c>
      <c r="W41" s="460">
        <f>IF(OR(W37&lt;'Capital Structure'!$Q$7,W37&gt;'Capital Structure'!$R$7),0,IF('Capital Structure'!$R$18='Capital Structure'!$U$4,W211,IF('Capital Structure'!$R$18='Capital Structure'!$U$5,W206,W216)))</f>
        <v>0</v>
      </c>
      <c r="X41" s="460">
        <f>IF(OR(X37&lt;'Capital Structure'!$Q$7,X37&gt;'Capital Structure'!$R$7),0,IF('Capital Structure'!$R$18='Capital Structure'!$U$4,X211,IF('Capital Structure'!$R$18='Capital Structure'!$U$5,X206,X216)))</f>
        <v>0</v>
      </c>
      <c r="Y41" s="460">
        <f>IF(OR(Y37&lt;'Capital Structure'!$Q$7,Y37&gt;'Capital Structure'!$R$7),0,IF('Capital Structure'!$R$18='Capital Structure'!$U$4,Y211,IF('Capital Structure'!$R$18='Capital Structure'!$U$5,Y206,Y216)))</f>
        <v>0</v>
      </c>
      <c r="Z41" s="460">
        <f>IF(OR(Z37&lt;'Capital Structure'!$Q$7,Z37&gt;'Capital Structure'!$R$7),0,IF('Capital Structure'!$R$18='Capital Structure'!$U$4,Z211,IF('Capital Structure'!$R$18='Capital Structure'!$U$5,Z206,Z216)))</f>
        <v>0</v>
      </c>
      <c r="AA41" s="460">
        <f>IF(OR(AA37&lt;'Capital Structure'!$Q$7,AA37&gt;'Capital Structure'!$R$7),0,IF('Capital Structure'!$R$18='Capital Structure'!$U$4,AA211,IF('Capital Structure'!$R$18='Capital Structure'!$U$5,AA206,AA216)))</f>
        <v>0</v>
      </c>
      <c r="AB41" s="460">
        <f>IF(OR(AB37&lt;'Capital Structure'!$Q$7,AB37&gt;'Capital Structure'!$R$7),0,IF('Capital Structure'!$R$18='Capital Structure'!$U$4,AB211,IF('Capital Structure'!$R$18='Capital Structure'!$U$5,AB206,AB216)))</f>
        <v>0</v>
      </c>
      <c r="AC41" s="460">
        <f>IF(OR(AC37&lt;'Capital Structure'!$Q$7,AC37&gt;'Capital Structure'!$R$7),0,IF('Capital Structure'!$R$18='Capital Structure'!$U$4,AC211,IF('Capital Structure'!$R$18='Capital Structure'!$U$5,AC206,AC216)))</f>
        <v>0</v>
      </c>
      <c r="AD41" s="460">
        <f>IF(OR(AD37&lt;'Capital Structure'!$Q$7,AD37&gt;'Capital Structure'!$R$7),0,IF('Capital Structure'!$R$18='Capital Structure'!$U$4,AD211,IF('Capital Structure'!$R$18='Capital Structure'!$U$5,AD206,AD216)))</f>
        <v>0</v>
      </c>
      <c r="AE41" s="460">
        <f>IF(OR(AE37&lt;'Capital Structure'!$Q$7,AE37&gt;'Capital Structure'!$R$7),0,IF('Capital Structure'!$R$18='Capital Structure'!$U$4,AE211,IF('Capital Structure'!$R$18='Capital Structure'!$U$5,AE206,AE216)))</f>
        <v>0</v>
      </c>
      <c r="AF41" s="460">
        <f>IF(OR(AF37&lt;'Capital Structure'!$Q$7,AF37&gt;'Capital Structure'!$R$7),0,IF('Capital Structure'!$R$18='Capital Structure'!$U$4,AF211,IF('Capital Structure'!$R$18='Capital Structure'!$U$5,AF206,AF216)))</f>
        <v>0</v>
      </c>
      <c r="AG41" s="460">
        <f>IF(OR(AG37&lt;'Capital Structure'!$Q$7,AG37&gt;'Capital Structure'!$R$7),0,IF('Capital Structure'!$R$18='Capital Structure'!$U$4,AG211,IF('Capital Structure'!$R$18='Capital Structure'!$U$5,AG206,AG216)))</f>
        <v>0</v>
      </c>
      <c r="AH41" s="460">
        <f>IF(OR(AH37&lt;'Capital Structure'!$Q$7,AH37&gt;'Capital Structure'!$R$7),0,IF('Capital Structure'!$R$18='Capital Structure'!$U$4,AH211,IF('Capital Structure'!$R$18='Capital Structure'!$U$5,AH206,AH216)))</f>
        <v>0</v>
      </c>
      <c r="AI41" s="460">
        <f>IF(OR(AI37&lt;'Capital Structure'!$Q$7,AI37&gt;'Capital Structure'!$R$7),0,IF('Capital Structure'!$R$18='Capital Structure'!$U$4,AI211,IF('Capital Structure'!$R$18='Capital Structure'!$U$5,AI206,AI216)))</f>
        <v>0</v>
      </c>
      <c r="AJ41" s="460">
        <f>IF(OR(AJ37&lt;'Capital Structure'!$Q$7,AJ37&gt;'Capital Structure'!$R$7),0,IF('Capital Structure'!$R$18='Capital Structure'!$U$4,AJ211,IF('Capital Structure'!$R$18='Capital Structure'!$U$5,AJ206,AJ216)))</f>
        <v>0</v>
      </c>
      <c r="AK41" s="460">
        <f>IF(OR(AK37&lt;'Capital Structure'!$Q$7,AK37&gt;'Capital Structure'!$R$7),0,IF('Capital Structure'!$R$18='Capital Structure'!$U$4,AK211,IF('Capital Structure'!$R$18='Capital Structure'!$U$5,AK206,AK216)))</f>
        <v>0</v>
      </c>
      <c r="AL41" s="460">
        <f>IF(OR(AL37&lt;'Capital Structure'!$Q$7,AL37&gt;'Capital Structure'!$R$7),0,IF('Capital Structure'!$R$18='Capital Structure'!$U$4,AL211,IF('Capital Structure'!$R$18='Capital Structure'!$U$5,AL206,AL216)))</f>
        <v>0</v>
      </c>
      <c r="AM41" s="460">
        <f>IF(OR(AM37&lt;'Capital Structure'!$Q$7,AM37&gt;'Capital Structure'!$R$7),0,IF('Capital Structure'!$R$18='Capital Structure'!$U$4,AM211,IF('Capital Structure'!$R$18='Capital Structure'!$U$5,AM206,AM216)))</f>
        <v>0</v>
      </c>
      <c r="AN41" s="460">
        <f>IF(OR(AN37&lt;'Capital Structure'!$Q$7,AN37&gt;'Capital Structure'!$R$7),0,IF('Capital Structure'!$R$18='Capital Structure'!$U$4,AN211,IF('Capital Structure'!$R$18='Capital Structure'!$U$5,AN206,AN216)))</f>
        <v>0</v>
      </c>
      <c r="AO41" s="460">
        <f>IF(OR(AO37&lt;'Capital Structure'!$Q$7,AO37&gt;'Capital Structure'!$R$7),0,IF('Capital Structure'!$R$18='Capital Structure'!$U$4,AO211,IF('Capital Structure'!$R$18='Capital Structure'!$U$5,AO206,AO216)))</f>
        <v>0</v>
      </c>
      <c r="AP41" s="460">
        <f>IF(OR(AP37&lt;'Capital Structure'!$Q$7,AP37&gt;'Capital Structure'!$R$7),0,IF('Capital Structure'!$R$18='Capital Structure'!$U$4,AP211,IF('Capital Structure'!$R$18='Capital Structure'!$U$5,AP206,AP216)))</f>
        <v>0</v>
      </c>
      <c r="AQ41" s="460">
        <f>IF(OR(AQ37&lt;'Capital Structure'!$Q$7,AQ37&gt;'Capital Structure'!$R$7),0,IF('Capital Structure'!$R$18='Capital Structure'!$U$4,AQ211,IF('Capital Structure'!$R$18='Capital Structure'!$U$5,AQ206,AQ216)))</f>
        <v>0</v>
      </c>
      <c r="AR41" s="460">
        <f>IF(OR(AR37&lt;'Capital Structure'!$Q$7,AR37&gt;'Capital Structure'!$R$7),0,IF('Capital Structure'!$R$18='Capital Structure'!$U$4,AR211,IF('Capital Structure'!$R$18='Capital Structure'!$U$5,AR206,AR216)))</f>
        <v>0</v>
      </c>
      <c r="AS41" s="460">
        <f>IF(OR(AS37&lt;'Capital Structure'!$Q$7,AS37&gt;'Capital Structure'!$R$7),0,IF('Capital Structure'!$R$18='Capital Structure'!$U$4,AS211,IF('Capital Structure'!$R$18='Capital Structure'!$U$5,AS206,AS216)))</f>
        <v>0</v>
      </c>
      <c r="AT41" s="460">
        <f>IF(OR(AT37&lt;'Capital Structure'!$Q$7,AT37&gt;'Capital Structure'!$R$7),0,IF('Capital Structure'!$R$18='Capital Structure'!$U$4,AT211,IF('Capital Structure'!$R$18='Capital Structure'!$U$5,AT206,AT216)))</f>
        <v>0</v>
      </c>
      <c r="AU41" s="460">
        <f>IF(OR(AU37&lt;'Capital Structure'!$Q$7,AU37&gt;'Capital Structure'!$R$7),0,IF('Capital Structure'!$R$18='Capital Structure'!$U$4,AU211,IF('Capital Structure'!$R$18='Capital Structure'!$U$5,AU206,AU216)))</f>
        <v>0</v>
      </c>
      <c r="AV41" s="460">
        <f>IF(OR(AV37&lt;'Capital Structure'!$Q$7,AV37&gt;'Capital Structure'!$R$7),0,IF('Capital Structure'!$R$18='Capital Structure'!$U$4,AV211,IF('Capital Structure'!$R$18='Capital Structure'!$U$5,AV206,AV216)))</f>
        <v>0</v>
      </c>
      <c r="AW41" s="460">
        <f>IF(OR(AW37&lt;'Capital Structure'!$Q$7,AW37&gt;'Capital Structure'!$R$7),0,IF('Capital Structure'!$R$18='Capital Structure'!$U$4,AW211,IF('Capital Structure'!$R$18='Capital Structure'!$U$5,AW206,AW216)))</f>
        <v>0</v>
      </c>
      <c r="AX41" s="460">
        <f>IF(OR(AX37&lt;'Capital Structure'!$Q$7,AX37&gt;'Capital Structure'!$R$7),0,IF('Capital Structure'!$R$18='Capital Structure'!$U$4,AX211,IF('Capital Structure'!$R$18='Capital Structure'!$U$5,AX206,AX216)))</f>
        <v>0</v>
      </c>
      <c r="AY41" s="460">
        <f>IF(OR(AY37&lt;'Capital Structure'!$Q$7,AY37&gt;'Capital Structure'!$R$7),0,IF('Capital Structure'!$R$18='Capital Structure'!$U$4,AY211,IF('Capital Structure'!$R$18='Capital Structure'!$U$5,AY206,AY216)))</f>
        <v>0</v>
      </c>
      <c r="AZ41" s="460">
        <f>IF(OR(AZ37&lt;'Capital Structure'!$Q$7,AZ37&gt;'Capital Structure'!$R$7),0,IF('Capital Structure'!$R$18='Capital Structure'!$U$4,AZ211,IF('Capital Structure'!$R$18='Capital Structure'!$U$5,AZ206,AZ216)))</f>
        <v>0</v>
      </c>
      <c r="BA41" s="460">
        <f>IF(OR(BA37&lt;'Capital Structure'!$Q$7,BA37&gt;'Capital Structure'!$R$7),0,IF('Capital Structure'!$R$18='Capital Structure'!$U$4,BA211,IF('Capital Structure'!$R$18='Capital Structure'!$U$5,BA206,BA216)))</f>
        <v>0</v>
      </c>
      <c r="BB41" s="460">
        <f>IF(OR(BB37&lt;'Capital Structure'!$Q$7,BB37&gt;'Capital Structure'!$R$7),0,IF('Capital Structure'!$R$18='Capital Structure'!$U$4,BB211,IF('Capital Structure'!$R$18='Capital Structure'!$U$5,BB206,BB216)))</f>
        <v>0</v>
      </c>
      <c r="BC41" s="460">
        <f>IF(OR(BC37&lt;'Capital Structure'!$Q$7,BC37&gt;'Capital Structure'!$R$7),0,IF('Capital Structure'!$R$18='Capital Structure'!$U$4,BC211,IF('Capital Structure'!$R$18='Capital Structure'!$U$5,BC206,BC216)))</f>
        <v>0</v>
      </c>
      <c r="BD41" s="460">
        <f>IF(OR(BD37&lt;'Capital Structure'!$Q$7,BD37&gt;'Capital Structure'!$R$7),0,IF('Capital Structure'!$R$18='Capital Structure'!$U$4,BD211,IF('Capital Structure'!$R$18='Capital Structure'!$U$5,BD206,BD216)))</f>
        <v>0</v>
      </c>
      <c r="BE41" s="460">
        <f>IF(OR(BE37&lt;'Capital Structure'!$Q$7,BE37&gt;'Capital Structure'!$R$7),0,IF('Capital Structure'!$R$18='Capital Structure'!$U$4,BE211,IF('Capital Structure'!$R$18='Capital Structure'!$U$5,BE206,BE216)))</f>
        <v>0</v>
      </c>
      <c r="BF41" s="460">
        <f>IF(OR(BF37&lt;'Capital Structure'!$Q$7,BF37&gt;'Capital Structure'!$R$7),0,IF('Capital Structure'!$R$18='Capital Structure'!$U$4,BF211,IF('Capital Structure'!$R$18='Capital Structure'!$U$5,BF206,BF216)))</f>
        <v>0</v>
      </c>
      <c r="BG41" s="460">
        <f>IF(OR(BG37&lt;'Capital Structure'!$Q$7,BG37&gt;'Capital Structure'!$R$7),0,IF('Capital Structure'!$R$18='Capital Structure'!$U$4,BG211,IF('Capital Structure'!$R$18='Capital Structure'!$U$5,BG206,BG216)))</f>
        <v>0</v>
      </c>
      <c r="BH41" s="460">
        <f>IF(OR(BH37&lt;'Capital Structure'!$Q$7,BH37&gt;'Capital Structure'!$R$7),0,IF('Capital Structure'!$R$18='Capital Structure'!$U$4,BH211,IF('Capital Structure'!$R$18='Capital Structure'!$U$5,BH206,BH216)))</f>
        <v>0</v>
      </c>
      <c r="BI41" s="460">
        <f>IF(OR(BI37&lt;'Capital Structure'!$Q$7,BI37&gt;'Capital Structure'!$R$7),0,IF('Capital Structure'!$R$18='Capital Structure'!$U$4,BI211,IF('Capital Structure'!$R$18='Capital Structure'!$U$5,BI206,BI216)))</f>
        <v>0</v>
      </c>
      <c r="BJ41" s="460">
        <f>IF(OR(BJ37&lt;'Capital Structure'!$Q$7,BJ37&gt;'Capital Structure'!$R$7),0,IF('Capital Structure'!$R$18='Capital Structure'!$U$4,BJ211,IF('Capital Structure'!$R$18='Capital Structure'!$U$5,BJ206,BJ216)))</f>
        <v>0</v>
      </c>
      <c r="BK41" s="460">
        <f>IF(OR(BK37&lt;'Capital Structure'!$Q$7,BK37&gt;'Capital Structure'!$R$7),0,IF('Capital Structure'!$R$18='Capital Structure'!$U$4,BK211,IF('Capital Structure'!$R$18='Capital Structure'!$U$5,BK206,BK216)))</f>
        <v>0</v>
      </c>
      <c r="BL41" s="460">
        <f>IF(OR(BL37&lt;'Capital Structure'!$Q$7,BL37&gt;'Capital Structure'!$R$7),0,IF('Capital Structure'!$R$18='Capital Structure'!$U$4,BL211,IF('Capital Structure'!$R$18='Capital Structure'!$U$5,BL206,BL216)))</f>
        <v>0</v>
      </c>
      <c r="BM41" s="460">
        <f>IF(OR(BM37&lt;'Capital Structure'!$Q$7,BM37&gt;'Capital Structure'!$R$7),0,IF('Capital Structure'!$R$18='Capital Structure'!$U$4,BM211,IF('Capital Structure'!$R$18='Capital Structure'!$U$5,BM206,BM216)))</f>
        <v>0</v>
      </c>
      <c r="BN41" s="460">
        <f>IF(OR(BN37&lt;'Capital Structure'!$Q$7,BN37&gt;'Capital Structure'!$R$7),0,IF('Capital Structure'!$R$18='Capital Structure'!$U$4,BN211,IF('Capital Structure'!$R$18='Capital Structure'!$U$5,BN206,BN216)))</f>
        <v>0</v>
      </c>
      <c r="BO41" s="460">
        <f>IF(OR(BO37&lt;'Capital Structure'!$Q$7,BO37&gt;'Capital Structure'!$R$7),0,IF('Capital Structure'!$R$18='Capital Structure'!$U$4,BO211,IF('Capital Structure'!$R$18='Capital Structure'!$U$5,BO206,BO216)))</f>
        <v>0</v>
      </c>
      <c r="BP41" s="460">
        <f>IF(OR(BP37&lt;'Capital Structure'!$Q$7,BP37&gt;'Capital Structure'!$R$7),0,IF('Capital Structure'!$R$18='Capital Structure'!$U$4,BP211,IF('Capital Structure'!$R$18='Capital Structure'!$U$5,BP206,BP216)))</f>
        <v>0</v>
      </c>
      <c r="BQ41" s="460">
        <f>IF(OR(BQ37&lt;'Capital Structure'!$Q$7,BQ37&gt;'Capital Structure'!$R$7),0,IF('Capital Structure'!$R$18='Capital Structure'!$U$4,BQ211,IF('Capital Structure'!$R$18='Capital Structure'!$U$5,BQ206,BQ216)))</f>
        <v>0</v>
      </c>
      <c r="BR41" s="460">
        <f>IF(OR(BR37&lt;'Capital Structure'!$Q$7,BR37&gt;'Capital Structure'!$R$7),0,IF('Capital Structure'!$R$18='Capital Structure'!$U$4,BR211,IF('Capital Structure'!$R$18='Capital Structure'!$U$5,BR206,BR216)))</f>
        <v>430000000</v>
      </c>
      <c r="BS41" s="460">
        <f>IF(OR(BS37&lt;'Capital Structure'!$Q$7,BS37&gt;'Capital Structure'!$R$7),0,IF('Capital Structure'!$R$18='Capital Structure'!$U$4,BS211,IF('Capital Structure'!$R$18='Capital Structure'!$U$5,BS206,BS216)))</f>
        <v>0</v>
      </c>
      <c r="BT41" s="460">
        <f>IF(OR(BT37&lt;'Capital Structure'!$Q$7,BT37&gt;'Capital Structure'!$R$7),0,IF('Capital Structure'!$R$18='Capital Structure'!$U$4,BT211,IF('Capital Structure'!$R$18='Capital Structure'!$U$5,BT206,BT216)))</f>
        <v>0</v>
      </c>
      <c r="BU41" s="460">
        <f>IF(OR(BU37&lt;'Capital Structure'!$Q$7,BU37&gt;'Capital Structure'!$R$7),0,IF('Capital Structure'!$R$18='Capital Structure'!$U$4,BU211,IF('Capital Structure'!$R$18='Capital Structure'!$U$5,BU206,BU216)))</f>
        <v>0</v>
      </c>
      <c r="BV41" s="460">
        <f>IF(OR(BV37&lt;'Capital Structure'!$Q$7,BV37&gt;'Capital Structure'!$R$7),0,IF('Capital Structure'!$R$18='Capital Structure'!$U$4,BV211,IF('Capital Structure'!$R$18='Capital Structure'!$U$5,BV206,BV216)))</f>
        <v>0</v>
      </c>
      <c r="BW41" s="460">
        <f>IF(OR(BW37&lt;'Capital Structure'!$Q$7,BW37&gt;'Capital Structure'!$R$7),0,IF('Capital Structure'!$R$18='Capital Structure'!$U$4,BW211,IF('Capital Structure'!$R$18='Capital Structure'!$U$5,BW206,BW216)))</f>
        <v>0</v>
      </c>
      <c r="BX41" s="460">
        <f>IF(OR(BX37&lt;'Capital Structure'!$Q$7,BX37&gt;'Capital Structure'!$R$7),0,IF('Capital Structure'!$R$18='Capital Structure'!$U$4,BX211,IF('Capital Structure'!$R$18='Capital Structure'!$U$5,BX206,BX216)))</f>
        <v>0</v>
      </c>
      <c r="BY41" s="460">
        <f>IF(OR(BY37&lt;'Capital Structure'!$Q$7,BY37&gt;'Capital Structure'!$R$7),0,IF('Capital Structure'!$R$18='Capital Structure'!$U$4,BY211,IF('Capital Structure'!$R$18='Capital Structure'!$U$5,BY206,BY216)))</f>
        <v>0</v>
      </c>
      <c r="BZ41" s="460">
        <f>IF(OR(BZ37&lt;'Capital Structure'!$Q$7,BZ37&gt;'Capital Structure'!$R$7),0,IF('Capital Structure'!$R$18='Capital Structure'!$U$4,BZ211,IF('Capital Structure'!$R$18='Capital Structure'!$U$5,BZ206,BZ216)))</f>
        <v>0</v>
      </c>
      <c r="CA41" s="460">
        <f>IF(OR(CA37&lt;'Capital Structure'!$Q$7,CA37&gt;'Capital Structure'!$R$7),0,IF('Capital Structure'!$R$18='Capital Structure'!$U$4,CA211,IF('Capital Structure'!$R$18='Capital Structure'!$U$5,CA206,CA216)))</f>
        <v>0</v>
      </c>
      <c r="CB41" s="460">
        <f>IF(OR(CB37&lt;'Capital Structure'!$Q$7,CB37&gt;'Capital Structure'!$R$7),0,IF('Capital Structure'!$R$18='Capital Structure'!$U$4,CB211,IF('Capital Structure'!$R$18='Capital Structure'!$U$5,CB206,CB216)))</f>
        <v>0</v>
      </c>
      <c r="CC41" s="460">
        <f>IF(OR(CC37&lt;'Capital Structure'!$Q$7,CC37&gt;'Capital Structure'!$R$7),0,IF('Capital Structure'!$R$18='Capital Structure'!$U$4,CC211,IF('Capital Structure'!$R$18='Capital Structure'!$U$5,CC206,CC216)))</f>
        <v>0</v>
      </c>
      <c r="CD41" s="460">
        <f>IF(OR(CD37&lt;'Capital Structure'!$Q$7,CD37&gt;'Capital Structure'!$R$7),0,IF('Capital Structure'!$R$18='Capital Structure'!$U$4,CD211,IF('Capital Structure'!$R$18='Capital Structure'!$U$5,CD206,CD216)))</f>
        <v>0</v>
      </c>
      <c r="CE41" s="460">
        <f>IF(OR(CE37&lt;'Capital Structure'!$Q$7,CE37&gt;'Capital Structure'!$R$7),0,IF('Capital Structure'!$R$18='Capital Structure'!$U$4,CE211,IF('Capital Structure'!$R$18='Capital Structure'!$U$5,CE206,CE216)))</f>
        <v>0</v>
      </c>
      <c r="CF41" s="460">
        <f>IF(OR(CF37&lt;'Capital Structure'!$Q$7,CF37&gt;'Capital Structure'!$R$7),0,IF('Capital Structure'!$R$18='Capital Structure'!$U$4,CF211,IF('Capital Structure'!$R$18='Capital Structure'!$U$5,CF206,CF216)))</f>
        <v>0</v>
      </c>
      <c r="CG41" s="460">
        <f>IF(OR(CG37&lt;'Capital Structure'!$Q$7,CG37&gt;'Capital Structure'!$R$7),0,IF('Capital Structure'!$R$18='Capital Structure'!$U$4,CG211,IF('Capital Structure'!$R$18='Capital Structure'!$U$5,CG206,CG216)))</f>
        <v>0</v>
      </c>
      <c r="CH41" s="460">
        <f>IF(OR(CH37&lt;'Capital Structure'!$Q$7,CH37&gt;'Capital Structure'!$R$7),0,IF('Capital Structure'!$R$18='Capital Structure'!$U$4,CH211,IF('Capital Structure'!$R$18='Capital Structure'!$U$5,CH206,CH216)))</f>
        <v>0</v>
      </c>
      <c r="CI41" s="460">
        <f>IF(OR(CI37&lt;'Capital Structure'!$Q$7,CI37&gt;'Capital Structure'!$R$7),0,IF('Capital Structure'!$R$18='Capital Structure'!$U$4,CI211,IF('Capital Structure'!$R$18='Capital Structure'!$U$5,CI206,CI216)))</f>
        <v>0</v>
      </c>
      <c r="CJ41" s="460">
        <f>IF(OR(CJ37&lt;'Capital Structure'!$Q$7,CJ37&gt;'Capital Structure'!$R$7),0,IF('Capital Structure'!$R$18='Capital Structure'!$U$4,CJ211,IF('Capital Structure'!$R$18='Capital Structure'!$U$5,CJ206,CJ216)))</f>
        <v>0</v>
      </c>
      <c r="CK41" s="460">
        <f>IF(OR(CK37&lt;'Capital Structure'!$Q$7,CK37&gt;'Capital Structure'!$R$7),0,IF('Capital Structure'!$R$18='Capital Structure'!$U$4,CK211,IF('Capital Structure'!$R$18='Capital Structure'!$U$5,CK206,CK216)))</f>
        <v>0</v>
      </c>
      <c r="CL41" s="460">
        <f>IF(OR(CL37&lt;'Capital Structure'!$Q$7,CL37&gt;'Capital Structure'!$R$7),0,IF('Capital Structure'!$R$18='Capital Structure'!$U$4,CL211,IF('Capital Structure'!$R$18='Capital Structure'!$U$5,CL206,CL216)))</f>
        <v>0</v>
      </c>
      <c r="CM41" s="460">
        <f>IF(OR(CM37&lt;'Capital Structure'!$Q$7,CM37&gt;'Capital Structure'!$R$7),0,IF('Capital Structure'!$R$18='Capital Structure'!$U$4,CM211,IF('Capital Structure'!$R$18='Capital Structure'!$U$5,CM206,CM216)))</f>
        <v>0</v>
      </c>
      <c r="CN41" s="460">
        <f>IF(OR(CN37&lt;'Capital Structure'!$Q$7,CN37&gt;'Capital Structure'!$R$7),0,IF('Capital Structure'!$R$18='Capital Structure'!$U$4,CN211,IF('Capital Structure'!$R$18='Capital Structure'!$U$5,CN206,CN216)))</f>
        <v>0</v>
      </c>
      <c r="CO41" s="460">
        <f>IF(OR(CO37&lt;'Capital Structure'!$Q$7,CO37&gt;'Capital Structure'!$R$7),0,IF('Capital Structure'!$R$18='Capital Structure'!$U$4,CO211,IF('Capital Structure'!$R$18='Capital Structure'!$U$5,CO206,CO216)))</f>
        <v>0</v>
      </c>
      <c r="CP41" s="460">
        <f>IF(OR(CP37&lt;'Capital Structure'!$Q$7,CP37&gt;'Capital Structure'!$R$7),0,IF('Capital Structure'!$R$18='Capital Structure'!$U$4,CP211,IF('Capital Structure'!$R$18='Capital Structure'!$U$5,CP206,CP216)))</f>
        <v>0</v>
      </c>
      <c r="CQ41" s="460">
        <f>IF(OR(CQ37&lt;'Capital Structure'!$Q$7,CQ37&gt;'Capital Structure'!$R$7),0,IF('Capital Structure'!$R$18='Capital Structure'!$U$4,CQ211,IF('Capital Structure'!$R$18='Capital Structure'!$U$5,CQ206,CQ216)))</f>
        <v>0</v>
      </c>
      <c r="CR41" s="460">
        <f>IF(OR(CR37&lt;'Capital Structure'!$Q$7,CR37&gt;'Capital Structure'!$R$7),0,IF('Capital Structure'!$R$18='Capital Structure'!$U$4,CR211,IF('Capital Structure'!$R$18='Capital Structure'!$U$5,CR206,CR216)))</f>
        <v>0</v>
      </c>
      <c r="CS41" s="460">
        <f>IF(OR(CS37&lt;'Capital Structure'!$Q$7,CS37&gt;'Capital Structure'!$R$7),0,IF('Capital Structure'!$R$18='Capital Structure'!$U$4,CS211,IF('Capital Structure'!$R$18='Capital Structure'!$U$5,CS206,CS216)))</f>
        <v>0</v>
      </c>
      <c r="CT41" s="460">
        <f>IF(OR(CT37&lt;'Capital Structure'!$Q$7,CT37&gt;'Capital Structure'!$R$7),0,IF('Capital Structure'!$R$18='Capital Structure'!$U$4,CT211,IF('Capital Structure'!$R$18='Capital Structure'!$U$5,CT206,CT216)))</f>
        <v>0</v>
      </c>
      <c r="CU41" s="460">
        <f>IF(OR(CU37&lt;'Capital Structure'!$Q$7,CU37&gt;'Capital Structure'!$R$7),0,IF('Capital Structure'!$R$18='Capital Structure'!$U$4,CU211,IF('Capital Structure'!$R$18='Capital Structure'!$U$5,CU206,CU216)))</f>
        <v>0</v>
      </c>
      <c r="CV41" s="460">
        <f>IF(OR(CV37&lt;'Capital Structure'!$Q$7,CV37&gt;'Capital Structure'!$R$7),0,IF('Capital Structure'!$R$18='Capital Structure'!$U$4,CV211,IF('Capital Structure'!$R$18='Capital Structure'!$U$5,CV206,CV216)))</f>
        <v>0</v>
      </c>
      <c r="CW41" s="460">
        <f>IF(OR(CW37&lt;'Capital Structure'!$Q$7,CW37&gt;'Capital Structure'!$R$7),0,IF('Capital Structure'!$R$18='Capital Structure'!$U$4,CW211,IF('Capital Structure'!$R$18='Capital Structure'!$U$5,CW206,CW216)))</f>
        <v>0</v>
      </c>
      <c r="CX41" s="460">
        <f>IF(OR(CX37&lt;'Capital Structure'!$Q$7,CX37&gt;'Capital Structure'!$R$7),0,IF('Capital Structure'!$R$18='Capital Structure'!$U$4,CX211,IF('Capital Structure'!$R$18='Capital Structure'!$U$5,CX206,CX216)))</f>
        <v>0</v>
      </c>
      <c r="CY41" s="460">
        <f>IF(OR(CY37&lt;'Capital Structure'!$Q$7,CY37&gt;'Capital Structure'!$R$7),0,IF('Capital Structure'!$R$18='Capital Structure'!$U$4,CY211,IF('Capital Structure'!$R$18='Capital Structure'!$U$5,CY206,CY216)))</f>
        <v>0</v>
      </c>
      <c r="CZ41" s="460">
        <f>IF(OR(CZ37&lt;'Capital Structure'!$Q$7,CZ37&gt;'Capital Structure'!$R$7),0,IF('Capital Structure'!$R$18='Capital Structure'!$U$4,CZ211,IF('Capital Structure'!$R$18='Capital Structure'!$U$5,CZ206,CZ216)))</f>
        <v>0</v>
      </c>
      <c r="DA41" s="460">
        <f>IF(OR(DA37&lt;'Capital Structure'!$Q$7,DA37&gt;'Capital Structure'!$R$7),0,IF('Capital Structure'!$R$18='Capital Structure'!$U$4,DA211,IF('Capital Structure'!$R$18='Capital Structure'!$U$5,DA206,DA216)))</f>
        <v>0</v>
      </c>
      <c r="DB41" s="460">
        <f>IF(OR(DB37&lt;'Capital Structure'!$Q$7,DB37&gt;'Capital Structure'!$R$7),0,IF('Capital Structure'!$R$18='Capital Structure'!$U$4,DB211,IF('Capital Structure'!$R$18='Capital Structure'!$U$5,DB206,DB216)))</f>
        <v>0</v>
      </c>
      <c r="DC41" s="460">
        <f>IF(OR(DC37&lt;'Capital Structure'!$Q$7,DC37&gt;'Capital Structure'!$R$7),0,IF('Capital Structure'!$R$18='Capital Structure'!$U$4,DC211,IF('Capital Structure'!$R$18='Capital Structure'!$U$5,DC206,DC216)))</f>
        <v>0</v>
      </c>
      <c r="DD41" s="460">
        <f>IF(OR(DD37&lt;'Capital Structure'!$Q$7,DD37&gt;'Capital Structure'!$R$7),0,IF('Capital Structure'!$R$18='Capital Structure'!$U$4,DD211,IF('Capital Structure'!$R$18='Capital Structure'!$U$5,DD206,DD216)))</f>
        <v>0</v>
      </c>
      <c r="DE41" s="460">
        <f>IF(OR(DE37&lt;'Capital Structure'!$Q$7,DE37&gt;'Capital Structure'!$R$7),0,IF('Capital Structure'!$R$18='Capital Structure'!$U$4,DE211,IF('Capital Structure'!$R$18='Capital Structure'!$U$5,DE206,DE216)))</f>
        <v>0</v>
      </c>
      <c r="DF41" s="460">
        <f>IF(OR(DF37&lt;'Capital Structure'!$Q$7,DF37&gt;'Capital Structure'!$R$7),0,IF('Capital Structure'!$R$18='Capital Structure'!$U$4,DF211,IF('Capital Structure'!$R$18='Capital Structure'!$U$5,DF206,DF216)))</f>
        <v>0</v>
      </c>
      <c r="DG41" s="460">
        <f>IF(OR(DG37&lt;'Capital Structure'!$Q$7,DG37&gt;'Capital Structure'!$R$7),0,IF('Capital Structure'!$R$18='Capital Structure'!$U$4,DG211,IF('Capital Structure'!$R$18='Capital Structure'!$U$5,DG206,DG216)))</f>
        <v>0</v>
      </c>
      <c r="DH41" s="460">
        <f>IF(OR(DH37&lt;'Capital Structure'!$Q$7,DH37&gt;'Capital Structure'!$R$7),0,IF('Capital Structure'!$R$18='Capital Structure'!$U$4,DH211,IF('Capital Structure'!$R$18='Capital Structure'!$U$5,DH206,DH216)))</f>
        <v>0</v>
      </c>
      <c r="DI41" s="460">
        <f>IF(OR(DI37&lt;'Capital Structure'!$Q$7,DI37&gt;'Capital Structure'!$R$7),0,IF('Capital Structure'!$R$18='Capital Structure'!$U$4,DI211,IF('Capital Structure'!$R$18='Capital Structure'!$U$5,DI206,DI216)))</f>
        <v>0</v>
      </c>
      <c r="DJ41" s="460">
        <f>IF(OR(DJ37&lt;'Capital Structure'!$Q$7,DJ37&gt;'Capital Structure'!$R$7),0,IF('Capital Structure'!$R$18='Capital Structure'!$U$4,DJ211,IF('Capital Structure'!$R$18='Capital Structure'!$U$5,DJ206,DJ216)))</f>
        <v>0</v>
      </c>
      <c r="DK41" s="460">
        <f>IF(OR(DK37&lt;'Capital Structure'!$Q$7,DK37&gt;'Capital Structure'!$R$7),0,IF('Capital Structure'!$R$18='Capital Structure'!$U$4,DK211,IF('Capital Structure'!$R$18='Capital Structure'!$U$5,DK206,DK216)))</f>
        <v>0</v>
      </c>
      <c r="DL41" s="460">
        <f>IF(OR(DL37&lt;'Capital Structure'!$Q$7,DL37&gt;'Capital Structure'!$R$7),0,IF('Capital Structure'!$R$18='Capital Structure'!$U$4,DL211,IF('Capital Structure'!$R$18='Capital Structure'!$U$5,DL206,DL216)))</f>
        <v>0</v>
      </c>
      <c r="DM41" s="460">
        <f>IF(OR(DM37&lt;'Capital Structure'!$Q$7,DM37&gt;'Capital Structure'!$R$7),0,IF('Capital Structure'!$R$18='Capital Structure'!$U$4,DM211,IF('Capital Structure'!$R$18='Capital Structure'!$U$5,DM206,DM216)))</f>
        <v>0</v>
      </c>
      <c r="DN41" s="460">
        <f>IF(OR(DN37&lt;'Capital Structure'!$Q$7,DN37&gt;'Capital Structure'!$R$7),0,IF('Capital Structure'!$R$18='Capital Structure'!$U$4,DN211,IF('Capital Structure'!$R$18='Capital Structure'!$U$5,DN206,DN216)))</f>
        <v>0</v>
      </c>
      <c r="DO41" s="460">
        <f>IF(OR(DO37&lt;'Capital Structure'!$Q$7,DO37&gt;'Capital Structure'!$R$7),0,IF('Capital Structure'!$R$18='Capital Structure'!$U$4,DO211,IF('Capital Structure'!$R$18='Capital Structure'!$U$5,DO206,DO216)))</f>
        <v>0</v>
      </c>
      <c r="DP41" s="460">
        <f>IF(OR(DP37&lt;'Capital Structure'!$Q$7,DP37&gt;'Capital Structure'!$R$7),0,IF('Capital Structure'!$R$18='Capital Structure'!$U$4,DP211,IF('Capital Structure'!$R$18='Capital Structure'!$U$5,DP206,DP216)))</f>
        <v>0</v>
      </c>
      <c r="DQ41" s="460">
        <f>IF(OR(DQ37&lt;'Capital Structure'!$Q$7,DQ37&gt;'Capital Structure'!$R$7),0,IF('Capital Structure'!$R$18='Capital Structure'!$U$4,DQ211,IF('Capital Structure'!$R$18='Capital Structure'!$U$5,DQ206,DQ216)))</f>
        <v>0</v>
      </c>
      <c r="DR41" s="460">
        <f>IF(OR(DR37&lt;'Capital Structure'!$Q$7,DR37&gt;'Capital Structure'!$R$7),0,IF('Capital Structure'!$R$18='Capital Structure'!$U$4,DR211,IF('Capital Structure'!$R$18='Capital Structure'!$U$5,DR206,DR216)))</f>
        <v>0</v>
      </c>
      <c r="DS41" s="460">
        <f>IF(OR(DS37&lt;'Capital Structure'!$Q$7,DS37&gt;'Capital Structure'!$R$7),0,IF('Capital Structure'!$R$18='Capital Structure'!$U$4,DS211,IF('Capital Structure'!$R$18='Capital Structure'!$U$5,DS206,DS216)))</f>
        <v>0</v>
      </c>
      <c r="DT41" s="460">
        <f>IF(OR(DT37&lt;'Capital Structure'!$Q$7,DT37&gt;'Capital Structure'!$R$7),0,IF('Capital Structure'!$R$18='Capital Structure'!$U$4,DT211,IF('Capital Structure'!$R$18='Capital Structure'!$U$5,DT206,DT216)))</f>
        <v>0</v>
      </c>
      <c r="DU41" s="460">
        <f>IF(OR(DU37&lt;'Capital Structure'!$Q$7,DU37&gt;'Capital Structure'!$R$7),0,IF('Capital Structure'!$R$18='Capital Structure'!$U$4,DU211,IF('Capital Structure'!$R$18='Capital Structure'!$U$5,DU206,DU216)))</f>
        <v>0</v>
      </c>
      <c r="DV41" s="460">
        <f>IF(OR(DV37&lt;'Capital Structure'!$Q$7,DV37&gt;'Capital Structure'!$R$7),0,IF('Capital Structure'!$R$18='Capital Structure'!$U$4,DV211,IF('Capital Structure'!$R$18='Capital Structure'!$U$5,DV206,DV216)))</f>
        <v>0</v>
      </c>
      <c r="DW41" s="460">
        <f>IF(OR(DW37&lt;'Capital Structure'!$Q$7,DW37&gt;'Capital Structure'!$R$7),0,IF('Capital Structure'!$R$18='Capital Structure'!$U$4,DW211,IF('Capital Structure'!$R$18='Capital Structure'!$U$5,DW206,DW216)))</f>
        <v>0</v>
      </c>
      <c r="DX41" s="460">
        <f>IF(OR(DX37&lt;'Capital Structure'!$Q$7,DX37&gt;'Capital Structure'!$R$7),0,IF('Capital Structure'!$R$18='Capital Structure'!$U$4,DX211,IF('Capital Structure'!$R$18='Capital Structure'!$U$5,DX206,DX216)))</f>
        <v>0</v>
      </c>
      <c r="DY41" s="460">
        <f>IF(OR(DY37&lt;'Capital Structure'!$Q$7,DY37&gt;'Capital Structure'!$R$7),0,IF('Capital Structure'!$R$18='Capital Structure'!$U$4,DY211,IF('Capital Structure'!$R$18='Capital Structure'!$U$5,DY206,DY216)))</f>
        <v>0</v>
      </c>
      <c r="DZ41" s="460">
        <f>IF(OR(DZ37&lt;'Capital Structure'!$Q$7,DZ37&gt;'Capital Structure'!$R$7),0,IF('Capital Structure'!$R$18='Capital Structure'!$U$4,DZ211,IF('Capital Structure'!$R$18='Capital Structure'!$U$5,DZ206,DZ216)))</f>
        <v>0</v>
      </c>
      <c r="EA41" s="460">
        <f>IF(OR(EA37&lt;'Capital Structure'!$Q$7,EA37&gt;'Capital Structure'!$R$7),0,IF('Capital Structure'!$R$18='Capital Structure'!$U$4,EA211,IF('Capital Structure'!$R$18='Capital Structure'!$U$5,EA206,EA216)))</f>
        <v>0</v>
      </c>
      <c r="EB41" s="460">
        <f>IF(OR(EB37&lt;'Capital Structure'!$Q$7,EB37&gt;'Capital Structure'!$R$7),0,IF('Capital Structure'!$R$18='Capital Structure'!$U$4,EB211,IF('Capital Structure'!$R$18='Capital Structure'!$U$5,EB206,EB216)))</f>
        <v>0</v>
      </c>
      <c r="EC41" s="460">
        <f>IF(OR(EC37&lt;'Capital Structure'!$Q$7,EC37&gt;'Capital Structure'!$R$7),0,IF('Capital Structure'!$R$18='Capital Structure'!$U$4,EC211,IF('Capital Structure'!$R$18='Capital Structure'!$U$5,EC206,EC216)))</f>
        <v>0</v>
      </c>
      <c r="ED41" s="460">
        <f>IF(OR(ED37&lt;'Capital Structure'!$Q$7,ED37&gt;'Capital Structure'!$R$7),0,IF('Capital Structure'!$R$18='Capital Structure'!$U$4,ED211,IF('Capital Structure'!$R$18='Capital Structure'!$U$5,ED206,ED216)))</f>
        <v>0</v>
      </c>
      <c r="EE41" s="460">
        <f>IF(OR(EE37&lt;'Capital Structure'!$Q$7,EE37&gt;'Capital Structure'!$R$7),0,IF('Capital Structure'!$R$18='Capital Structure'!$U$4,EE211,IF('Capital Structure'!$R$18='Capital Structure'!$U$5,EE206,EE216)))</f>
        <v>0</v>
      </c>
      <c r="EF41" s="460">
        <f>IF(OR(EF37&lt;'Capital Structure'!$Q$7,EF37&gt;'Capital Structure'!$R$7),0,IF('Capital Structure'!$R$18='Capital Structure'!$U$4,EF211,IF('Capital Structure'!$R$18='Capital Structure'!$U$5,EF206,EF216)))</f>
        <v>0</v>
      </c>
      <c r="EG41" s="460">
        <f>IF(OR(EG37&lt;'Capital Structure'!$Q$7,EG37&gt;'Capital Structure'!$R$7),0,IF('Capital Structure'!$R$18='Capital Structure'!$U$4,EG211,IF('Capital Structure'!$R$18='Capital Structure'!$U$5,EG206,EG216)))</f>
        <v>0</v>
      </c>
      <c r="EH41" s="460">
        <f>IF(OR(EH37&lt;'Capital Structure'!$Q$7,EH37&gt;'Capital Structure'!$R$7),0,IF('Capital Structure'!$R$18='Capital Structure'!$U$4,EH211,IF('Capital Structure'!$R$18='Capital Structure'!$U$5,EH206,EH216)))</f>
        <v>0</v>
      </c>
      <c r="EI41" s="460">
        <f>IF(OR(EI37&lt;'Capital Structure'!$Q$7,EI37&gt;'Capital Structure'!$R$7),0,IF('Capital Structure'!$R$18='Capital Structure'!$U$4,EI211,IF('Capital Structure'!$R$18='Capital Structure'!$U$5,EI206,EI216)))</f>
        <v>0</v>
      </c>
      <c r="EJ41" s="460">
        <f>IF(OR(EJ37&lt;'Capital Structure'!$Q$7,EJ37&gt;'Capital Structure'!$R$7),0,IF('Capital Structure'!$R$18='Capital Structure'!$U$4,EJ211,IF('Capital Structure'!$R$18='Capital Structure'!$U$5,EJ206,EJ216)))</f>
        <v>0</v>
      </c>
      <c r="EK41" s="460">
        <f>IF(OR(EK37&lt;'Capital Structure'!$Q$7,EK37&gt;'Capital Structure'!$R$7),0,IF('Capital Structure'!$R$18='Capital Structure'!$U$4,EK211,IF('Capital Structure'!$R$18='Capital Structure'!$U$5,EK206,EK216)))</f>
        <v>0</v>
      </c>
      <c r="EL41" s="460">
        <f>IF(OR(EL37&lt;'Capital Structure'!$Q$7,EL37&gt;'Capital Structure'!$R$7),0,IF('Capital Structure'!$R$18='Capital Structure'!$U$4,EL211,IF('Capital Structure'!$R$18='Capital Structure'!$U$5,EL206,EL216)))</f>
        <v>-580077629.98826075</v>
      </c>
      <c r="EM41" s="460">
        <f>IF(OR(EM37&lt;'Capital Structure'!$Q$7,EM37&gt;'Capital Structure'!$R$7),0,IF('Capital Structure'!$R$18='Capital Structure'!$U$4,EM211,IF('Capital Structure'!$R$18='Capital Structure'!$U$5,EM206,EM216)))</f>
        <v>0</v>
      </c>
      <c r="EN41" s="460">
        <f>IF(OR(EN37&lt;'Capital Structure'!$Q$7,EN37&gt;'Capital Structure'!$R$7),0,IF('Capital Structure'!$R$18='Capital Structure'!$U$4,EN211,IF('Capital Structure'!$R$18='Capital Structure'!$U$5,EN206,EN216)))</f>
        <v>0</v>
      </c>
      <c r="EO41" s="460">
        <f>IF(OR(EO37&lt;'Capital Structure'!$Q$7,EO37&gt;'Capital Structure'!$R$7),0,IF('Capital Structure'!$R$18='Capital Structure'!$U$4,EO211,IF('Capital Structure'!$R$18='Capital Structure'!$U$5,EO206,EO216)))</f>
        <v>0</v>
      </c>
      <c r="EP41" s="460">
        <f>IF(OR(EP37&lt;'Capital Structure'!$Q$7,EP37&gt;'Capital Structure'!$R$7),0,IF('Capital Structure'!$R$18='Capital Structure'!$U$4,EP211,IF('Capital Structure'!$R$18='Capital Structure'!$U$5,EP206,EP216)))</f>
        <v>0</v>
      </c>
      <c r="EQ41" s="460">
        <f>IF(OR(EQ37&lt;'Capital Structure'!$Q$7,EQ37&gt;'Capital Structure'!$R$7),0,IF('Capital Structure'!$R$18='Capital Structure'!$U$4,EQ211,IF('Capital Structure'!$R$18='Capital Structure'!$U$5,EQ206,EQ216)))</f>
        <v>0</v>
      </c>
      <c r="ER41" s="460">
        <f>IF(OR(ER37&lt;'Capital Structure'!$Q$7,ER37&gt;'Capital Structure'!$R$7),0,IF('Capital Structure'!$R$18='Capital Structure'!$U$4,ER211,IF('Capital Structure'!$R$18='Capital Structure'!$U$5,ER206,ER216)))</f>
        <v>0</v>
      </c>
      <c r="ES41" s="460">
        <f>IF(OR(ES37&lt;'Capital Structure'!$Q$7,ES37&gt;'Capital Structure'!$R$7),0,IF('Capital Structure'!$R$18='Capital Structure'!$U$4,ES211,IF('Capital Structure'!$R$18='Capital Structure'!$U$5,ES206,ES216)))</f>
        <v>0</v>
      </c>
      <c r="ET41" s="460">
        <f>IF(OR(ET37&lt;'Capital Structure'!$Q$7,ET37&gt;'Capital Structure'!$R$7),0,IF('Capital Structure'!$R$18='Capital Structure'!$U$4,ET211,IF('Capital Structure'!$R$18='Capital Structure'!$U$5,ET206,ET216)))</f>
        <v>0</v>
      </c>
      <c r="EU41" s="460">
        <f>IF(OR(EU37&lt;'Capital Structure'!$Q$7,EU37&gt;'Capital Structure'!$R$7),0,IF('Capital Structure'!$R$18='Capital Structure'!$U$4,EU211,IF('Capital Structure'!$R$18='Capital Structure'!$U$5,EU206,EU216)))</f>
        <v>0</v>
      </c>
      <c r="EV41" s="460">
        <f>IF(OR(EV37&lt;'Capital Structure'!$Q$7,EV37&gt;'Capital Structure'!$R$7),0,IF('Capital Structure'!$R$18='Capital Structure'!$U$4,EV211,IF('Capital Structure'!$R$18='Capital Structure'!$U$5,EV206,EV216)))</f>
        <v>0</v>
      </c>
      <c r="EW41" s="460">
        <f>IF(OR(EW37&lt;'Capital Structure'!$Q$7,EW37&gt;'Capital Structure'!$R$7),0,IF('Capital Structure'!$R$18='Capital Structure'!$U$4,EW211,IF('Capital Structure'!$R$18='Capital Structure'!$U$5,EW206,EW216)))</f>
        <v>0</v>
      </c>
      <c r="EX41" s="460">
        <f>IF(OR(EX37&lt;'Capital Structure'!$Q$7,EX37&gt;'Capital Structure'!$R$7),0,IF('Capital Structure'!$R$18='Capital Structure'!$U$4,EX211,IF('Capital Structure'!$R$18='Capital Structure'!$U$5,EX206,EX216)))</f>
        <v>0</v>
      </c>
      <c r="EY41" s="460">
        <f>IF(OR(EY37&lt;'Capital Structure'!$Q$7,EY37&gt;'Capital Structure'!$R$7),0,IF('Capital Structure'!$R$18='Capital Structure'!$U$4,EY211,IF('Capital Structure'!$R$18='Capital Structure'!$U$5,EY206,EY216)))</f>
        <v>0</v>
      </c>
      <c r="EZ41" s="460">
        <f>IF(OR(EZ37&lt;'Capital Structure'!$Q$7,EZ37&gt;'Capital Structure'!$R$7),0,IF('Capital Structure'!$R$18='Capital Structure'!$U$4,EZ211,IF('Capital Structure'!$R$18='Capital Structure'!$U$5,EZ206,EZ216)))</f>
        <v>0</v>
      </c>
      <c r="FA41" s="460">
        <f>IF(OR(FA37&lt;'Capital Structure'!$Q$7,FA37&gt;'Capital Structure'!$R$7),0,IF('Capital Structure'!$R$18='Capital Structure'!$U$4,FA211,IF('Capital Structure'!$R$18='Capital Structure'!$U$5,FA206,FA216)))</f>
        <v>0</v>
      </c>
      <c r="FB41" s="460">
        <f>IF(OR(FB37&lt;'Capital Structure'!$Q$7,FB37&gt;'Capital Structure'!$R$7),0,IF('Capital Structure'!$R$18='Capital Structure'!$U$4,FB211,IF('Capital Structure'!$R$18='Capital Structure'!$U$5,FB206,FB216)))</f>
        <v>0</v>
      </c>
      <c r="FC41" s="460">
        <f>IF(OR(FC37&lt;'Capital Structure'!$Q$7,FC37&gt;'Capital Structure'!$R$7),0,IF('Capital Structure'!$R$18='Capital Structure'!$U$4,FC211,IF('Capital Structure'!$R$18='Capital Structure'!$U$5,FC206,FC216)))</f>
        <v>0</v>
      </c>
      <c r="FD41" s="460">
        <f>IF(OR(FD37&lt;'Capital Structure'!$Q$7,FD37&gt;'Capital Structure'!$R$7),0,IF('Capital Structure'!$R$18='Capital Structure'!$U$4,FD211,IF('Capital Structure'!$R$18='Capital Structure'!$U$5,FD206,FD216)))</f>
        <v>0</v>
      </c>
      <c r="FE41" s="460">
        <f>IF(OR(FE37&lt;'Capital Structure'!$Q$7,FE37&gt;'Capital Structure'!$R$7),0,IF('Capital Structure'!$R$18='Capital Structure'!$U$4,FE211,IF('Capital Structure'!$R$18='Capital Structure'!$U$5,FE206,FE216)))</f>
        <v>0</v>
      </c>
      <c r="FF41" s="460">
        <f>IF(OR(FF37&lt;'Capital Structure'!$Q$7,FF37&gt;'Capital Structure'!$R$7),0,IF('Capital Structure'!$R$18='Capital Structure'!$U$4,FF211,IF('Capital Structure'!$R$18='Capital Structure'!$U$5,FF206,FF216)))</f>
        <v>0</v>
      </c>
      <c r="FG41" s="460">
        <f>IF(OR(FG37&lt;'Capital Structure'!$Q$7,FG37&gt;'Capital Structure'!$R$7),0,IF('Capital Structure'!$R$18='Capital Structure'!$U$4,FG211,IF('Capital Structure'!$R$18='Capital Structure'!$U$5,FG206,FG216)))</f>
        <v>0</v>
      </c>
      <c r="FH41" s="460">
        <f>IF(OR(FH37&lt;'Capital Structure'!$Q$7,FH37&gt;'Capital Structure'!$R$7),0,IF('Capital Structure'!$R$18='Capital Structure'!$U$4,FH211,IF('Capital Structure'!$R$18='Capital Structure'!$U$5,FH206,FH216)))</f>
        <v>0</v>
      </c>
      <c r="FI41" s="460">
        <f>IF(OR(FI37&lt;'Capital Structure'!$Q$7,FI37&gt;'Capital Structure'!$R$7),0,IF('Capital Structure'!$R$18='Capital Structure'!$U$4,FI211,IF('Capital Structure'!$R$18='Capital Structure'!$U$5,FI206,FI216)))</f>
        <v>0</v>
      </c>
      <c r="FJ41" s="460">
        <f>IF(OR(FJ37&lt;'Capital Structure'!$Q$7,FJ37&gt;'Capital Structure'!$R$7),0,IF('Capital Structure'!$R$18='Capital Structure'!$U$4,FJ211,IF('Capital Structure'!$R$18='Capital Structure'!$U$5,FJ206,FJ216)))</f>
        <v>0</v>
      </c>
      <c r="FK41" s="460">
        <f>IF(OR(FK37&lt;'Capital Structure'!$Q$7,FK37&gt;'Capital Structure'!$R$7),0,IF('Capital Structure'!$R$18='Capital Structure'!$U$4,FK211,IF('Capital Structure'!$R$18='Capital Structure'!$U$5,FK206,FK216)))</f>
        <v>0</v>
      </c>
      <c r="FL41" s="460">
        <f>IF(OR(FL37&lt;'Capital Structure'!$Q$7,FL37&gt;'Capital Structure'!$R$7),0,IF('Capital Structure'!$R$18='Capital Structure'!$U$4,FL211,IF('Capital Structure'!$R$18='Capital Structure'!$U$5,FL206,FL216)))</f>
        <v>0</v>
      </c>
      <c r="FM41" s="460">
        <f>IF(OR(FM37&lt;'Capital Structure'!$Q$7,FM37&gt;'Capital Structure'!$R$7),0,IF('Capital Structure'!$R$18='Capital Structure'!$U$4,FM211,IF('Capital Structure'!$R$18='Capital Structure'!$U$5,FM206,FM216)))</f>
        <v>0</v>
      </c>
      <c r="FN41" s="460">
        <f>IF(OR(FN37&lt;'Capital Structure'!$Q$7,FN37&gt;'Capital Structure'!$R$7),0,IF('Capital Structure'!$R$18='Capital Structure'!$U$4,FN211,IF('Capital Structure'!$R$18='Capital Structure'!$U$5,FN206,FN216)))</f>
        <v>0</v>
      </c>
      <c r="FO41" s="460">
        <f>IF(OR(FO37&lt;'Capital Structure'!$Q$7,FO37&gt;'Capital Structure'!$R$7),0,IF('Capital Structure'!$R$18='Capital Structure'!$U$4,FO211,IF('Capital Structure'!$R$18='Capital Structure'!$U$5,FO206,FO216)))</f>
        <v>0</v>
      </c>
      <c r="FP41" s="460">
        <f>IF(OR(FP37&lt;'Capital Structure'!$Q$7,FP37&gt;'Capital Structure'!$R$7),0,IF('Capital Structure'!$R$18='Capital Structure'!$U$4,FP211,IF('Capital Structure'!$R$18='Capital Structure'!$U$5,FP206,FP216)))</f>
        <v>0</v>
      </c>
      <c r="FQ41" s="460">
        <f>IF(OR(FQ37&lt;'Capital Structure'!$Q$7,FQ37&gt;'Capital Structure'!$R$7),0,IF('Capital Structure'!$R$18='Capital Structure'!$U$4,FQ211,IF('Capital Structure'!$R$18='Capital Structure'!$U$5,FQ206,FQ216)))</f>
        <v>0</v>
      </c>
      <c r="FR41" s="460">
        <f>IF(OR(FR37&lt;'Capital Structure'!$Q$7,FR37&gt;'Capital Structure'!$R$7),0,IF('Capital Structure'!$R$18='Capital Structure'!$U$4,FR211,IF('Capital Structure'!$R$18='Capital Structure'!$U$5,FR206,FR216)))</f>
        <v>0</v>
      </c>
      <c r="FS41" s="460">
        <f>IF(OR(FS37&lt;'Capital Structure'!$Q$7,FS37&gt;'Capital Structure'!$R$7),0,IF('Capital Structure'!$R$18='Capital Structure'!$U$4,FS211,IF('Capital Structure'!$R$18='Capital Structure'!$U$5,FS206,FS216)))</f>
        <v>0</v>
      </c>
      <c r="FT41" s="460">
        <f>IF(OR(FT37&lt;'Capital Structure'!$Q$7,FT37&gt;'Capital Structure'!$R$7),0,IF('Capital Structure'!$R$18='Capital Structure'!$U$4,FT211,IF('Capital Structure'!$R$18='Capital Structure'!$U$5,FT206,FT216)))</f>
        <v>0</v>
      </c>
      <c r="FU41" s="460">
        <f>IF(OR(FU37&lt;'Capital Structure'!$Q$7,FU37&gt;'Capital Structure'!$R$7),0,IF('Capital Structure'!$R$18='Capital Structure'!$U$4,FU211,IF('Capital Structure'!$R$18='Capital Structure'!$U$5,FU206,FU216)))</f>
        <v>0</v>
      </c>
      <c r="FV41" s="460">
        <f>IF(OR(FV37&lt;'Capital Structure'!$Q$7,FV37&gt;'Capital Structure'!$R$7),0,IF('Capital Structure'!$R$18='Capital Structure'!$U$4,FV211,IF('Capital Structure'!$R$18='Capital Structure'!$U$5,FV206,FV216)))</f>
        <v>0</v>
      </c>
      <c r="FW41" s="460">
        <f>IF(OR(FW37&lt;'Capital Structure'!$Q$7,FW37&gt;'Capital Structure'!$R$7),0,IF('Capital Structure'!$R$18='Capital Structure'!$U$4,FW211,IF('Capital Structure'!$R$18='Capital Structure'!$U$5,FW206,FW216)))</f>
        <v>0</v>
      </c>
      <c r="FX41" s="460">
        <f>IF(OR(FX37&lt;'Capital Structure'!$Q$7,FX37&gt;'Capital Structure'!$R$7),0,IF('Capital Structure'!$R$18='Capital Structure'!$U$4,FX211,IF('Capital Structure'!$R$18='Capital Structure'!$U$5,FX206,FX216)))</f>
        <v>0</v>
      </c>
      <c r="FY41" s="460">
        <f>IF(OR(FY37&lt;'Capital Structure'!$Q$7,FY37&gt;'Capital Structure'!$R$7),0,IF('Capital Structure'!$R$18='Capital Structure'!$U$4,FY211,IF('Capital Structure'!$R$18='Capital Structure'!$U$5,FY206,FY216)))</f>
        <v>0</v>
      </c>
      <c r="FZ41" s="460">
        <f>IF(OR(FZ37&lt;'Capital Structure'!$Q$7,FZ37&gt;'Capital Structure'!$R$7),0,IF('Capital Structure'!$R$18='Capital Structure'!$U$4,FZ211,IF('Capital Structure'!$R$18='Capital Structure'!$U$5,FZ206,FZ216)))</f>
        <v>0</v>
      </c>
      <c r="GA41" s="460">
        <f>IF(OR(GA37&lt;'Capital Structure'!$Q$7,GA37&gt;'Capital Structure'!$R$7),0,IF('Capital Structure'!$R$18='Capital Structure'!$U$4,GA211,IF('Capital Structure'!$R$18='Capital Structure'!$U$5,GA206,GA216)))</f>
        <v>0</v>
      </c>
      <c r="GB41" s="460">
        <f>IF(OR(GB37&lt;'Capital Structure'!$Q$7,GB37&gt;'Capital Structure'!$R$7),0,IF('Capital Structure'!$R$18='Capital Structure'!$U$4,GB211,IF('Capital Structure'!$R$18='Capital Structure'!$U$5,GB206,GB216)))</f>
        <v>0</v>
      </c>
      <c r="GC41" s="460">
        <f>IF(OR(GC37&lt;'Capital Structure'!$Q$7,GC37&gt;'Capital Structure'!$R$7),0,IF('Capital Structure'!$R$18='Capital Structure'!$U$4,GC211,IF('Capital Structure'!$R$18='Capital Structure'!$U$5,GC206,GC216)))</f>
        <v>0</v>
      </c>
      <c r="GD41" s="460">
        <f>IF(OR(GD37&lt;'Capital Structure'!$Q$7,GD37&gt;'Capital Structure'!$R$7),0,IF('Capital Structure'!$R$18='Capital Structure'!$U$4,GD211,IF('Capital Structure'!$R$18='Capital Structure'!$U$5,GD206,GD216)))</f>
        <v>0</v>
      </c>
      <c r="GE41" s="460">
        <f>IF(OR(GE37&lt;'Capital Structure'!$Q$7,GE37&gt;'Capital Structure'!$R$7),0,IF('Capital Structure'!$R$18='Capital Structure'!$U$4,GE211,IF('Capital Structure'!$R$18='Capital Structure'!$U$5,GE206,GE216)))</f>
        <v>0</v>
      </c>
      <c r="GF41" s="460">
        <f>IF(OR(GF37&lt;'Capital Structure'!$Q$7,GF37&gt;'Capital Structure'!$R$7),0,IF('Capital Structure'!$R$18='Capital Structure'!$U$4,GF211,IF('Capital Structure'!$R$18='Capital Structure'!$U$5,GF206,GF216)))</f>
        <v>0</v>
      </c>
    </row>
    <row r="42" spans="2:206">
      <c r="B42" s="184" t="s">
        <v>557</v>
      </c>
      <c r="E42" s="191">
        <f>SUM(E38:E41)</f>
        <v>0</v>
      </c>
      <c r="F42" s="191">
        <f t="shared" ref="F42:BQ42" si="3">SUM(F38:F41)</f>
        <v>0</v>
      </c>
      <c r="G42" s="191">
        <f t="shared" si="3"/>
        <v>0</v>
      </c>
      <c r="H42" s="191">
        <f t="shared" ca="1" si="3"/>
        <v>0</v>
      </c>
      <c r="I42" s="191">
        <f t="shared" ca="1" si="3"/>
        <v>0</v>
      </c>
      <c r="J42" s="191">
        <f t="shared" ca="1" si="3"/>
        <v>0</v>
      </c>
      <c r="K42" s="191">
        <f t="shared" ca="1" si="3"/>
        <v>0</v>
      </c>
      <c r="L42" s="191">
        <f t="shared" ca="1" si="3"/>
        <v>0</v>
      </c>
      <c r="M42" s="191">
        <f t="shared" ca="1" si="3"/>
        <v>0</v>
      </c>
      <c r="N42" s="191">
        <f t="shared" ca="1" si="3"/>
        <v>0</v>
      </c>
      <c r="O42" s="191">
        <f t="shared" ca="1" si="3"/>
        <v>0</v>
      </c>
      <c r="P42" s="191">
        <f t="shared" ca="1" si="3"/>
        <v>0</v>
      </c>
      <c r="Q42" s="191">
        <f t="shared" ca="1" si="3"/>
        <v>0</v>
      </c>
      <c r="R42" s="191">
        <f t="shared" ca="1" si="3"/>
        <v>0</v>
      </c>
      <c r="S42" s="191">
        <f t="shared" ca="1" si="3"/>
        <v>0</v>
      </c>
      <c r="T42" s="191">
        <f t="shared" ca="1" si="3"/>
        <v>0</v>
      </c>
      <c r="U42" s="191">
        <f t="shared" ca="1" si="3"/>
        <v>0</v>
      </c>
      <c r="V42" s="191">
        <f t="shared" ca="1" si="3"/>
        <v>0</v>
      </c>
      <c r="W42" s="191">
        <f t="shared" ca="1" si="3"/>
        <v>0</v>
      </c>
      <c r="X42" s="191">
        <f t="shared" ca="1" si="3"/>
        <v>0</v>
      </c>
      <c r="Y42" s="191">
        <f t="shared" ca="1" si="3"/>
        <v>0</v>
      </c>
      <c r="Z42" s="191">
        <f t="shared" ca="1" si="3"/>
        <v>0</v>
      </c>
      <c r="AA42" s="191">
        <f t="shared" ca="1" si="3"/>
        <v>0</v>
      </c>
      <c r="AB42" s="191">
        <f t="shared" ca="1" si="3"/>
        <v>0</v>
      </c>
      <c r="AC42" s="191">
        <f t="shared" ca="1" si="3"/>
        <v>0</v>
      </c>
      <c r="AD42" s="191">
        <f t="shared" ca="1" si="3"/>
        <v>0</v>
      </c>
      <c r="AE42" s="191">
        <f t="shared" ca="1" si="3"/>
        <v>0</v>
      </c>
      <c r="AF42" s="191">
        <f t="shared" ca="1" si="3"/>
        <v>0</v>
      </c>
      <c r="AG42" s="191">
        <f t="shared" ca="1" si="3"/>
        <v>0</v>
      </c>
      <c r="AH42" s="191">
        <f t="shared" ca="1" si="3"/>
        <v>0</v>
      </c>
      <c r="AI42" s="191">
        <f t="shared" ca="1" si="3"/>
        <v>0</v>
      </c>
      <c r="AJ42" s="191">
        <f t="shared" ca="1" si="3"/>
        <v>0</v>
      </c>
      <c r="AK42" s="191">
        <f t="shared" ca="1" si="3"/>
        <v>0</v>
      </c>
      <c r="AL42" s="191">
        <f t="shared" ca="1" si="3"/>
        <v>0</v>
      </c>
      <c r="AM42" s="191">
        <f t="shared" ca="1" si="3"/>
        <v>0</v>
      </c>
      <c r="AN42" s="191">
        <f t="shared" ca="1" si="3"/>
        <v>0</v>
      </c>
      <c r="AO42" s="191">
        <f t="shared" ca="1" si="3"/>
        <v>0</v>
      </c>
      <c r="AP42" s="191">
        <f t="shared" ca="1" si="3"/>
        <v>0</v>
      </c>
      <c r="AQ42" s="191">
        <f t="shared" ca="1" si="3"/>
        <v>0</v>
      </c>
      <c r="AR42" s="191">
        <f t="shared" ca="1" si="3"/>
        <v>0</v>
      </c>
      <c r="AS42" s="191">
        <f t="shared" ca="1" si="3"/>
        <v>0</v>
      </c>
      <c r="AT42" s="191">
        <f t="shared" ca="1" si="3"/>
        <v>0</v>
      </c>
      <c r="AU42" s="191">
        <f t="shared" ca="1" si="3"/>
        <v>61000000</v>
      </c>
      <c r="AV42" s="191">
        <f t="shared" ca="1" si="3"/>
        <v>0</v>
      </c>
      <c r="AW42" s="191">
        <f t="shared" ca="1" si="3"/>
        <v>0</v>
      </c>
      <c r="AX42" s="191">
        <f t="shared" ca="1" si="3"/>
        <v>0</v>
      </c>
      <c r="AY42" s="191">
        <f t="shared" ca="1" si="3"/>
        <v>0</v>
      </c>
      <c r="AZ42" s="191">
        <f t="shared" ca="1" si="3"/>
        <v>0</v>
      </c>
      <c r="BA42" s="191">
        <f t="shared" ca="1" si="3"/>
        <v>0</v>
      </c>
      <c r="BB42" s="191">
        <f t="shared" ca="1" si="3"/>
        <v>0</v>
      </c>
      <c r="BC42" s="191">
        <f t="shared" ca="1" si="3"/>
        <v>0</v>
      </c>
      <c r="BD42" s="191">
        <f t="shared" ca="1" si="3"/>
        <v>3392307.6923076925</v>
      </c>
      <c r="BE42" s="191">
        <f t="shared" ca="1" si="3"/>
        <v>3392307.6923076925</v>
      </c>
      <c r="BF42" s="191">
        <f t="shared" ca="1" si="3"/>
        <v>3392307.6923076925</v>
      </c>
      <c r="BG42" s="191">
        <f t="shared" ca="1" si="3"/>
        <v>3392307.6923076925</v>
      </c>
      <c r="BH42" s="191">
        <f t="shared" ca="1" si="3"/>
        <v>3392307.6923076925</v>
      </c>
      <c r="BI42" s="191">
        <f t="shared" ca="1" si="3"/>
        <v>3392307.6923076925</v>
      </c>
      <c r="BJ42" s="191">
        <f t="shared" ca="1" si="3"/>
        <v>3392307.6923076925</v>
      </c>
      <c r="BK42" s="191">
        <f t="shared" ca="1" si="3"/>
        <v>3392307.6923076925</v>
      </c>
      <c r="BL42" s="191">
        <f t="shared" ca="1" si="3"/>
        <v>3392307.6923076925</v>
      </c>
      <c r="BM42" s="191">
        <f t="shared" ca="1" si="3"/>
        <v>3392307.6923076925</v>
      </c>
      <c r="BN42" s="191">
        <f t="shared" ca="1" si="3"/>
        <v>3392307.6923076925</v>
      </c>
      <c r="BO42" s="191">
        <f t="shared" ca="1" si="3"/>
        <v>3392307.6923076925</v>
      </c>
      <c r="BP42" s="191">
        <f t="shared" ca="1" si="3"/>
        <v>3392307.6923076925</v>
      </c>
      <c r="BQ42" s="191">
        <f t="shared" ca="1" si="3"/>
        <v>3392307.6923076925</v>
      </c>
      <c r="BR42" s="191">
        <f t="shared" ref="BR42:EC42" ca="1" si="4">SUM(BR38:BR41)</f>
        <v>433392307.69230771</v>
      </c>
      <c r="BS42" s="191">
        <f t="shared" ca="1" si="4"/>
        <v>3392307.6923076925</v>
      </c>
      <c r="BT42" s="191">
        <f t="shared" ca="1" si="4"/>
        <v>3392307.6923076925</v>
      </c>
      <c r="BU42" s="191">
        <f t="shared" ca="1" si="4"/>
        <v>3392307.6923076925</v>
      </c>
      <c r="BV42" s="191">
        <f t="shared" ca="1" si="4"/>
        <v>3392307.6923076925</v>
      </c>
      <c r="BW42" s="191">
        <f t="shared" ca="1" si="4"/>
        <v>3392307.6923076925</v>
      </c>
      <c r="BX42" s="191">
        <f t="shared" ca="1" si="4"/>
        <v>3392307.6923076925</v>
      </c>
      <c r="BY42" s="191">
        <f t="shared" ca="1" si="4"/>
        <v>3392307.6923076925</v>
      </c>
      <c r="BZ42" s="191">
        <f t="shared" ca="1" si="4"/>
        <v>3392307.6923076925</v>
      </c>
      <c r="CA42" s="191">
        <f t="shared" ca="1" si="4"/>
        <v>5793949.676142198</v>
      </c>
      <c r="CB42" s="191">
        <f t="shared" ca="1" si="4"/>
        <v>-68768984.282667339</v>
      </c>
      <c r="CC42" s="191">
        <f t="shared" ca="1" si="4"/>
        <v>3159423.1890943884</v>
      </c>
      <c r="CD42" s="191">
        <f t="shared" ca="1" si="4"/>
        <v>-93337906.086587623</v>
      </c>
      <c r="CE42" s="191">
        <f t="shared" ca="1" si="4"/>
        <v>0</v>
      </c>
      <c r="CF42" s="191">
        <f t="shared" ca="1" si="4"/>
        <v>0</v>
      </c>
      <c r="CG42" s="191">
        <f t="shared" ca="1" si="4"/>
        <v>0</v>
      </c>
      <c r="CH42" s="191">
        <f t="shared" ca="1" si="4"/>
        <v>0</v>
      </c>
      <c r="CI42" s="191">
        <f t="shared" ca="1" si="4"/>
        <v>0</v>
      </c>
      <c r="CJ42" s="191">
        <f t="shared" ca="1" si="4"/>
        <v>0</v>
      </c>
      <c r="CK42" s="191">
        <f t="shared" ca="1" si="4"/>
        <v>0</v>
      </c>
      <c r="CL42" s="191">
        <f t="shared" ca="1" si="4"/>
        <v>0</v>
      </c>
      <c r="CM42" s="191">
        <f t="shared" ca="1" si="4"/>
        <v>0</v>
      </c>
      <c r="CN42" s="191">
        <f t="shared" ca="1" si="4"/>
        <v>0</v>
      </c>
      <c r="CO42" s="191">
        <f t="shared" ca="1" si="4"/>
        <v>0</v>
      </c>
      <c r="CP42" s="191">
        <f t="shared" ca="1" si="4"/>
        <v>0</v>
      </c>
      <c r="CQ42" s="191">
        <f t="shared" si="4"/>
        <v>0</v>
      </c>
      <c r="CR42" s="191">
        <f t="shared" si="4"/>
        <v>0</v>
      </c>
      <c r="CS42" s="191">
        <f t="shared" si="4"/>
        <v>0</v>
      </c>
      <c r="CT42" s="191">
        <f t="shared" si="4"/>
        <v>0</v>
      </c>
      <c r="CU42" s="191">
        <f t="shared" si="4"/>
        <v>0</v>
      </c>
      <c r="CV42" s="191">
        <f t="shared" si="4"/>
        <v>0</v>
      </c>
      <c r="CW42" s="191">
        <f t="shared" si="4"/>
        <v>0</v>
      </c>
      <c r="CX42" s="191">
        <f t="shared" si="4"/>
        <v>0</v>
      </c>
      <c r="CY42" s="191">
        <f t="shared" si="4"/>
        <v>0</v>
      </c>
      <c r="CZ42" s="191">
        <f t="shared" si="4"/>
        <v>0</v>
      </c>
      <c r="DA42" s="191">
        <f t="shared" si="4"/>
        <v>0</v>
      </c>
      <c r="DB42" s="191">
        <f t="shared" si="4"/>
        <v>0</v>
      </c>
      <c r="DC42" s="191">
        <f t="shared" si="4"/>
        <v>0</v>
      </c>
      <c r="DD42" s="191">
        <f t="shared" si="4"/>
        <v>0</v>
      </c>
      <c r="DE42" s="191">
        <f t="shared" si="4"/>
        <v>0</v>
      </c>
      <c r="DF42" s="191">
        <f t="shared" si="4"/>
        <v>0</v>
      </c>
      <c r="DG42" s="191">
        <f t="shared" si="4"/>
        <v>0</v>
      </c>
      <c r="DH42" s="191">
        <f t="shared" si="4"/>
        <v>0</v>
      </c>
      <c r="DI42" s="191">
        <f t="shared" si="4"/>
        <v>0</v>
      </c>
      <c r="DJ42" s="191">
        <f t="shared" si="4"/>
        <v>0</v>
      </c>
      <c r="DK42" s="191">
        <f t="shared" si="4"/>
        <v>0</v>
      </c>
      <c r="DL42" s="191">
        <f t="shared" si="4"/>
        <v>0</v>
      </c>
      <c r="DM42" s="191">
        <f t="shared" si="4"/>
        <v>0</v>
      </c>
      <c r="DN42" s="191">
        <f t="shared" si="4"/>
        <v>0</v>
      </c>
      <c r="DO42" s="191">
        <f t="shared" si="4"/>
        <v>0</v>
      </c>
      <c r="DP42" s="191">
        <f t="shared" si="4"/>
        <v>0</v>
      </c>
      <c r="DQ42" s="191">
        <f t="shared" si="4"/>
        <v>0</v>
      </c>
      <c r="DR42" s="191">
        <f t="shared" si="4"/>
        <v>0</v>
      </c>
      <c r="DS42" s="191">
        <f t="shared" si="4"/>
        <v>0</v>
      </c>
      <c r="DT42" s="191">
        <f t="shared" si="4"/>
        <v>0</v>
      </c>
      <c r="DU42" s="191">
        <f t="shared" si="4"/>
        <v>0</v>
      </c>
      <c r="DV42" s="191">
        <f t="shared" si="4"/>
        <v>0</v>
      </c>
      <c r="DW42" s="191">
        <f t="shared" si="4"/>
        <v>0</v>
      </c>
      <c r="DX42" s="191">
        <f t="shared" si="4"/>
        <v>0</v>
      </c>
      <c r="DY42" s="191">
        <f t="shared" si="4"/>
        <v>0</v>
      </c>
      <c r="DZ42" s="191">
        <f t="shared" si="4"/>
        <v>0</v>
      </c>
      <c r="EA42" s="191">
        <f t="shared" si="4"/>
        <v>0</v>
      </c>
      <c r="EB42" s="191">
        <f t="shared" si="4"/>
        <v>0</v>
      </c>
      <c r="EC42" s="191">
        <f t="shared" si="4"/>
        <v>0</v>
      </c>
      <c r="ED42" s="191">
        <f t="shared" ref="ED42:GF42" si="5">SUM(ED38:ED41)</f>
        <v>0</v>
      </c>
      <c r="EE42" s="191">
        <f t="shared" si="5"/>
        <v>0</v>
      </c>
      <c r="EF42" s="191">
        <f t="shared" si="5"/>
        <v>0</v>
      </c>
      <c r="EG42" s="191">
        <f t="shared" si="5"/>
        <v>0</v>
      </c>
      <c r="EH42" s="191">
        <f t="shared" si="5"/>
        <v>0</v>
      </c>
      <c r="EI42" s="191">
        <f t="shared" si="5"/>
        <v>0</v>
      </c>
      <c r="EJ42" s="191">
        <f t="shared" si="5"/>
        <v>0</v>
      </c>
      <c r="EK42" s="191">
        <f t="shared" si="5"/>
        <v>0</v>
      </c>
      <c r="EL42" s="191">
        <f t="shared" si="5"/>
        <v>-580077629.98826075</v>
      </c>
      <c r="EM42" s="191">
        <f t="shared" si="5"/>
        <v>0</v>
      </c>
      <c r="EN42" s="191">
        <f t="shared" si="5"/>
        <v>0</v>
      </c>
      <c r="EO42" s="191">
        <f t="shared" si="5"/>
        <v>0</v>
      </c>
      <c r="EP42" s="191">
        <f t="shared" si="5"/>
        <v>0</v>
      </c>
      <c r="EQ42" s="191">
        <f t="shared" si="5"/>
        <v>0</v>
      </c>
      <c r="ER42" s="191">
        <f t="shared" si="5"/>
        <v>0</v>
      </c>
      <c r="ES42" s="191">
        <f t="shared" si="5"/>
        <v>0</v>
      </c>
      <c r="ET42" s="191">
        <f t="shared" si="5"/>
        <v>0</v>
      </c>
      <c r="EU42" s="191">
        <f t="shared" si="5"/>
        <v>0</v>
      </c>
      <c r="EV42" s="191">
        <f t="shared" si="5"/>
        <v>0</v>
      </c>
      <c r="EW42" s="191">
        <f t="shared" si="5"/>
        <v>0</v>
      </c>
      <c r="EX42" s="191">
        <f t="shared" si="5"/>
        <v>0</v>
      </c>
      <c r="EY42" s="191">
        <f t="shared" si="5"/>
        <v>0</v>
      </c>
      <c r="EZ42" s="191">
        <f t="shared" si="5"/>
        <v>0</v>
      </c>
      <c r="FA42" s="191">
        <f t="shared" si="5"/>
        <v>0</v>
      </c>
      <c r="FB42" s="191">
        <f t="shared" si="5"/>
        <v>0</v>
      </c>
      <c r="FC42" s="191">
        <f t="shared" si="5"/>
        <v>0</v>
      </c>
      <c r="FD42" s="191">
        <f t="shared" si="5"/>
        <v>0</v>
      </c>
      <c r="FE42" s="191">
        <f t="shared" si="5"/>
        <v>0</v>
      </c>
      <c r="FF42" s="191">
        <f t="shared" si="5"/>
        <v>0</v>
      </c>
      <c r="FG42" s="191">
        <f t="shared" si="5"/>
        <v>0</v>
      </c>
      <c r="FH42" s="191">
        <f t="shared" si="5"/>
        <v>0</v>
      </c>
      <c r="FI42" s="191">
        <f t="shared" si="5"/>
        <v>0</v>
      </c>
      <c r="FJ42" s="191">
        <f t="shared" si="5"/>
        <v>0</v>
      </c>
      <c r="FK42" s="191">
        <f t="shared" si="5"/>
        <v>0</v>
      </c>
      <c r="FL42" s="191">
        <f t="shared" si="5"/>
        <v>0</v>
      </c>
      <c r="FM42" s="191">
        <f t="shared" si="5"/>
        <v>0</v>
      </c>
      <c r="FN42" s="191">
        <f t="shared" si="5"/>
        <v>0</v>
      </c>
      <c r="FO42" s="191">
        <f t="shared" si="5"/>
        <v>0</v>
      </c>
      <c r="FP42" s="191">
        <f t="shared" si="5"/>
        <v>0</v>
      </c>
      <c r="FQ42" s="191">
        <f t="shared" si="5"/>
        <v>0</v>
      </c>
      <c r="FR42" s="191">
        <f t="shared" si="5"/>
        <v>0</v>
      </c>
      <c r="FS42" s="191">
        <f t="shared" si="5"/>
        <v>0</v>
      </c>
      <c r="FT42" s="191">
        <f t="shared" si="5"/>
        <v>0</v>
      </c>
      <c r="FU42" s="191">
        <f t="shared" si="5"/>
        <v>0</v>
      </c>
      <c r="FV42" s="191">
        <f t="shared" si="5"/>
        <v>0</v>
      </c>
      <c r="FW42" s="191">
        <f t="shared" si="5"/>
        <v>0</v>
      </c>
      <c r="FX42" s="191">
        <f t="shared" si="5"/>
        <v>0</v>
      </c>
      <c r="FY42" s="191">
        <f t="shared" si="5"/>
        <v>0</v>
      </c>
      <c r="FZ42" s="191">
        <f t="shared" si="5"/>
        <v>0</v>
      </c>
      <c r="GA42" s="191">
        <f t="shared" si="5"/>
        <v>0</v>
      </c>
      <c r="GB42" s="191">
        <f t="shared" si="5"/>
        <v>0</v>
      </c>
      <c r="GC42" s="191">
        <f t="shared" si="5"/>
        <v>0</v>
      </c>
      <c r="GD42" s="191">
        <f t="shared" si="5"/>
        <v>0</v>
      </c>
      <c r="GE42" s="191">
        <f t="shared" si="5"/>
        <v>0</v>
      </c>
      <c r="GF42" s="191">
        <f t="shared" si="5"/>
        <v>0</v>
      </c>
    </row>
    <row r="43" spans="2:206">
      <c r="B43" s="459" t="s">
        <v>114</v>
      </c>
      <c r="D43" s="228">
        <f ca="1">SUM(E43:GF43)</f>
        <v>14130440.5809414</v>
      </c>
      <c r="E43" s="495">
        <f t="shared" ref="E43:BP43" si="6">E70+E152+E188</f>
        <v>0</v>
      </c>
      <c r="F43" s="495">
        <f t="shared" si="6"/>
        <v>0</v>
      </c>
      <c r="G43" s="495">
        <f t="shared" si="6"/>
        <v>0</v>
      </c>
      <c r="H43" s="495">
        <f t="shared" ca="1" si="6"/>
        <v>0</v>
      </c>
      <c r="I43" s="495">
        <f t="shared" ca="1" si="6"/>
        <v>0</v>
      </c>
      <c r="J43" s="495">
        <f t="shared" ca="1" si="6"/>
        <v>0</v>
      </c>
      <c r="K43" s="495">
        <f t="shared" ca="1" si="6"/>
        <v>0</v>
      </c>
      <c r="L43" s="495">
        <f t="shared" ca="1" si="6"/>
        <v>0</v>
      </c>
      <c r="M43" s="495">
        <f t="shared" ca="1" si="6"/>
        <v>0</v>
      </c>
      <c r="N43" s="495">
        <f t="shared" ca="1" si="6"/>
        <v>0</v>
      </c>
      <c r="O43" s="495">
        <f t="shared" ca="1" si="6"/>
        <v>0</v>
      </c>
      <c r="P43" s="495">
        <f t="shared" ca="1" si="6"/>
        <v>0</v>
      </c>
      <c r="Q43" s="495">
        <f t="shared" ca="1" si="6"/>
        <v>0</v>
      </c>
      <c r="R43" s="495">
        <f t="shared" ca="1" si="6"/>
        <v>0</v>
      </c>
      <c r="S43" s="495">
        <f t="shared" ca="1" si="6"/>
        <v>0</v>
      </c>
      <c r="T43" s="495">
        <f t="shared" ca="1" si="6"/>
        <v>0</v>
      </c>
      <c r="U43" s="495">
        <f t="shared" ca="1" si="6"/>
        <v>0</v>
      </c>
      <c r="V43" s="495">
        <f t="shared" ca="1" si="6"/>
        <v>0</v>
      </c>
      <c r="W43" s="495">
        <f t="shared" ca="1" si="6"/>
        <v>0</v>
      </c>
      <c r="X43" s="495">
        <f t="shared" ca="1" si="6"/>
        <v>0</v>
      </c>
      <c r="Y43" s="495">
        <f t="shared" ca="1" si="6"/>
        <v>0</v>
      </c>
      <c r="Z43" s="495">
        <f t="shared" ca="1" si="6"/>
        <v>0</v>
      </c>
      <c r="AA43" s="495">
        <f t="shared" ca="1" si="6"/>
        <v>0</v>
      </c>
      <c r="AB43" s="495">
        <f t="shared" ca="1" si="6"/>
        <v>0</v>
      </c>
      <c r="AC43" s="495">
        <f t="shared" ca="1" si="6"/>
        <v>0</v>
      </c>
      <c r="AD43" s="495">
        <f t="shared" ca="1" si="6"/>
        <v>0</v>
      </c>
      <c r="AE43" s="495">
        <f t="shared" ca="1" si="6"/>
        <v>0</v>
      </c>
      <c r="AF43" s="495">
        <f t="shared" ca="1" si="6"/>
        <v>0</v>
      </c>
      <c r="AG43" s="495">
        <f t="shared" ca="1" si="6"/>
        <v>0</v>
      </c>
      <c r="AH43" s="495">
        <f t="shared" ca="1" si="6"/>
        <v>0</v>
      </c>
      <c r="AI43" s="495">
        <f t="shared" ca="1" si="6"/>
        <v>0</v>
      </c>
      <c r="AJ43" s="495">
        <f t="shared" ca="1" si="6"/>
        <v>0</v>
      </c>
      <c r="AK43" s="495">
        <f t="shared" ca="1" si="6"/>
        <v>0</v>
      </c>
      <c r="AL43" s="495">
        <f t="shared" ca="1" si="6"/>
        <v>0</v>
      </c>
      <c r="AM43" s="495">
        <f t="shared" ca="1" si="6"/>
        <v>0</v>
      </c>
      <c r="AN43" s="495">
        <f t="shared" ca="1" si="6"/>
        <v>0</v>
      </c>
      <c r="AO43" s="495">
        <f t="shared" ca="1" si="6"/>
        <v>0</v>
      </c>
      <c r="AP43" s="495">
        <f t="shared" ca="1" si="6"/>
        <v>0</v>
      </c>
      <c r="AQ43" s="495">
        <f t="shared" ca="1" si="6"/>
        <v>0</v>
      </c>
      <c r="AR43" s="495">
        <f t="shared" ca="1" si="6"/>
        <v>0</v>
      </c>
      <c r="AS43" s="495">
        <f t="shared" ca="1" si="6"/>
        <v>0</v>
      </c>
      <c r="AT43" s="495">
        <f t="shared" ca="1" si="6"/>
        <v>0</v>
      </c>
      <c r="AU43" s="495">
        <f t="shared" ca="1" si="6"/>
        <v>254166.66666666666</v>
      </c>
      <c r="AV43" s="495">
        <f t="shared" ca="1" si="6"/>
        <v>255225.69444444447</v>
      </c>
      <c r="AW43" s="495">
        <f t="shared" ca="1" si="6"/>
        <v>256289.13483796301</v>
      </c>
      <c r="AX43" s="495">
        <f t="shared" ca="1" si="6"/>
        <v>257357.00623312115</v>
      </c>
      <c r="AY43" s="495">
        <f t="shared" ca="1" si="6"/>
        <v>258429.32709242581</v>
      </c>
      <c r="AZ43" s="495">
        <f t="shared" ca="1" si="6"/>
        <v>259506.11595531096</v>
      </c>
      <c r="BA43" s="495">
        <f t="shared" ca="1" si="6"/>
        <v>260587.39143845809</v>
      </c>
      <c r="BB43" s="495">
        <f t="shared" ca="1" si="6"/>
        <v>261673.17223611832</v>
      </c>
      <c r="BC43" s="495">
        <f t="shared" ca="1" si="6"/>
        <v>262763.47712043551</v>
      </c>
      <c r="BD43" s="495">
        <f t="shared" ca="1" si="6"/>
        <v>277992.94032638601</v>
      </c>
      <c r="BE43" s="495">
        <f t="shared" ca="1" si="6"/>
        <v>293285.85962902801</v>
      </c>
      <c r="BF43" s="495">
        <f t="shared" ca="1" si="6"/>
        <v>308642.49942876433</v>
      </c>
      <c r="BG43" s="495">
        <f t="shared" ca="1" si="6"/>
        <v>324063.12522766629</v>
      </c>
      <c r="BH43" s="495">
        <f t="shared" ca="1" si="6"/>
        <v>339548.00363406359</v>
      </c>
      <c r="BI43" s="495">
        <f t="shared" ca="1" si="6"/>
        <v>355097.40236715425</v>
      </c>
      <c r="BJ43" s="495">
        <f t="shared" ca="1" si="6"/>
        <v>370711.59026163275</v>
      </c>
      <c r="BK43" s="495">
        <f t="shared" ca="1" si="6"/>
        <v>386390.83727233822</v>
      </c>
      <c r="BL43" s="495">
        <f t="shared" ca="1" si="6"/>
        <v>402135.41447892174</v>
      </c>
      <c r="BM43" s="495">
        <f t="shared" ca="1" si="6"/>
        <v>417945.59409053263</v>
      </c>
      <c r="BN43" s="495">
        <f t="shared" ca="1" si="6"/>
        <v>433821.64945052529</v>
      </c>
      <c r="BO43" s="495">
        <f t="shared" ca="1" si="6"/>
        <v>449763.85504118446</v>
      </c>
      <c r="BP43" s="495">
        <f t="shared" ca="1" si="6"/>
        <v>465772.48648847151</v>
      </c>
      <c r="BQ43" s="495">
        <f t="shared" ref="BQ43:EB43" ca="1" si="7">BQ70+BQ152+BQ188</f>
        <v>481847.8205667889</v>
      </c>
      <c r="BR43" s="495">
        <f t="shared" ca="1" si="7"/>
        <v>497990.13520376582</v>
      </c>
      <c r="BS43" s="495">
        <f t="shared" ca="1" si="7"/>
        <v>514199.70948506362</v>
      </c>
      <c r="BT43" s="495">
        <f t="shared" ca="1" si="7"/>
        <v>530476.8236592001</v>
      </c>
      <c r="BU43" s="495">
        <f t="shared" ca="1" si="7"/>
        <v>546821.75914239557</v>
      </c>
      <c r="BV43" s="495">
        <f t="shared" ca="1" si="7"/>
        <v>563234.7985234377</v>
      </c>
      <c r="BW43" s="495">
        <f t="shared" ca="1" si="7"/>
        <v>579716.2255685674</v>
      </c>
      <c r="BX43" s="495">
        <f t="shared" ca="1" si="7"/>
        <v>596266.32522638515</v>
      </c>
      <c r="BY43" s="495">
        <f t="shared" ca="1" si="7"/>
        <v>612885.38363277703</v>
      </c>
      <c r="BZ43" s="495">
        <f t="shared" ca="1" si="7"/>
        <v>629573.68811586243</v>
      </c>
      <c r="CA43" s="495">
        <f t="shared" ca="1" si="7"/>
        <v>656338.36880027095</v>
      </c>
      <c r="CB43" s="495">
        <f t="shared" ca="1" si="7"/>
        <v>381659.75742887775</v>
      </c>
      <c r="CC43" s="495">
        <f t="shared" ca="1" si="7"/>
        <v>388260.5418663937</v>
      </c>
      <c r="CD43" s="495">
        <f t="shared" ca="1" si="7"/>
        <v>0</v>
      </c>
      <c r="CE43" s="495">
        <f t="shared" ca="1" si="7"/>
        <v>0</v>
      </c>
      <c r="CF43" s="495">
        <f t="shared" ca="1" si="7"/>
        <v>0</v>
      </c>
      <c r="CG43" s="495">
        <f t="shared" ca="1" si="7"/>
        <v>0</v>
      </c>
      <c r="CH43" s="495">
        <f t="shared" ca="1" si="7"/>
        <v>0</v>
      </c>
      <c r="CI43" s="495">
        <f t="shared" ca="1" si="7"/>
        <v>0</v>
      </c>
      <c r="CJ43" s="495">
        <f t="shared" ca="1" si="7"/>
        <v>0</v>
      </c>
      <c r="CK43" s="495">
        <f t="shared" ca="1" si="7"/>
        <v>0</v>
      </c>
      <c r="CL43" s="495">
        <f t="shared" ca="1" si="7"/>
        <v>0</v>
      </c>
      <c r="CM43" s="495">
        <f t="shared" ca="1" si="7"/>
        <v>0</v>
      </c>
      <c r="CN43" s="495">
        <f t="shared" ca="1" si="7"/>
        <v>0</v>
      </c>
      <c r="CO43" s="495">
        <f t="shared" ca="1" si="7"/>
        <v>0</v>
      </c>
      <c r="CP43" s="495">
        <f t="shared" ca="1" si="7"/>
        <v>0</v>
      </c>
      <c r="CQ43" s="495">
        <f t="shared" si="7"/>
        <v>0</v>
      </c>
      <c r="CR43" s="495">
        <f t="shared" si="7"/>
        <v>0</v>
      </c>
      <c r="CS43" s="495">
        <f t="shared" si="7"/>
        <v>0</v>
      </c>
      <c r="CT43" s="495">
        <f t="shared" si="7"/>
        <v>0</v>
      </c>
      <c r="CU43" s="495">
        <f t="shared" si="7"/>
        <v>0</v>
      </c>
      <c r="CV43" s="495">
        <f t="shared" si="7"/>
        <v>0</v>
      </c>
      <c r="CW43" s="495">
        <f t="shared" si="7"/>
        <v>0</v>
      </c>
      <c r="CX43" s="495">
        <f t="shared" si="7"/>
        <v>0</v>
      </c>
      <c r="CY43" s="495">
        <f t="shared" si="7"/>
        <v>0</v>
      </c>
      <c r="CZ43" s="495">
        <f t="shared" si="7"/>
        <v>0</v>
      </c>
      <c r="DA43" s="495">
        <f t="shared" si="7"/>
        <v>0</v>
      </c>
      <c r="DB43" s="495">
        <f t="shared" si="7"/>
        <v>0</v>
      </c>
      <c r="DC43" s="495">
        <f t="shared" si="7"/>
        <v>0</v>
      </c>
      <c r="DD43" s="495">
        <f t="shared" si="7"/>
        <v>0</v>
      </c>
      <c r="DE43" s="495">
        <f t="shared" si="7"/>
        <v>0</v>
      </c>
      <c r="DF43" s="495">
        <f t="shared" si="7"/>
        <v>0</v>
      </c>
      <c r="DG43" s="495">
        <f t="shared" si="7"/>
        <v>0</v>
      </c>
      <c r="DH43" s="495">
        <f t="shared" si="7"/>
        <v>0</v>
      </c>
      <c r="DI43" s="495">
        <f t="shared" si="7"/>
        <v>0</v>
      </c>
      <c r="DJ43" s="495">
        <f t="shared" si="7"/>
        <v>0</v>
      </c>
      <c r="DK43" s="495">
        <f t="shared" si="7"/>
        <v>0</v>
      </c>
      <c r="DL43" s="495">
        <f t="shared" si="7"/>
        <v>0</v>
      </c>
      <c r="DM43" s="495">
        <f t="shared" si="7"/>
        <v>0</v>
      </c>
      <c r="DN43" s="495">
        <f t="shared" si="7"/>
        <v>0</v>
      </c>
      <c r="DO43" s="495">
        <f t="shared" si="7"/>
        <v>0</v>
      </c>
      <c r="DP43" s="495">
        <f t="shared" si="7"/>
        <v>0</v>
      </c>
      <c r="DQ43" s="495">
        <f t="shared" si="7"/>
        <v>0</v>
      </c>
      <c r="DR43" s="495">
        <f t="shared" si="7"/>
        <v>0</v>
      </c>
      <c r="DS43" s="495">
        <f t="shared" si="7"/>
        <v>0</v>
      </c>
      <c r="DT43" s="495">
        <f t="shared" si="7"/>
        <v>0</v>
      </c>
      <c r="DU43" s="495">
        <f t="shared" si="7"/>
        <v>0</v>
      </c>
      <c r="DV43" s="495">
        <f t="shared" si="7"/>
        <v>0</v>
      </c>
      <c r="DW43" s="495">
        <f t="shared" si="7"/>
        <v>0</v>
      </c>
      <c r="DX43" s="495">
        <f t="shared" si="7"/>
        <v>0</v>
      </c>
      <c r="DY43" s="495">
        <f t="shared" si="7"/>
        <v>0</v>
      </c>
      <c r="DZ43" s="495">
        <f t="shared" si="7"/>
        <v>0</v>
      </c>
      <c r="EA43" s="495">
        <f t="shared" si="7"/>
        <v>0</v>
      </c>
      <c r="EB43" s="495">
        <f t="shared" si="7"/>
        <v>0</v>
      </c>
      <c r="EC43" s="495">
        <f t="shared" ref="EC43:GF43" si="8">EC70+EC152+EC188</f>
        <v>0</v>
      </c>
      <c r="ED43" s="495">
        <f t="shared" si="8"/>
        <v>0</v>
      </c>
      <c r="EE43" s="495">
        <f t="shared" si="8"/>
        <v>0</v>
      </c>
      <c r="EF43" s="495">
        <f t="shared" si="8"/>
        <v>0</v>
      </c>
      <c r="EG43" s="495">
        <f t="shared" si="8"/>
        <v>0</v>
      </c>
      <c r="EH43" s="495">
        <f t="shared" si="8"/>
        <v>0</v>
      </c>
      <c r="EI43" s="495">
        <f t="shared" si="8"/>
        <v>0</v>
      </c>
      <c r="EJ43" s="495">
        <f t="shared" si="8"/>
        <v>0</v>
      </c>
      <c r="EK43" s="495">
        <f t="shared" si="8"/>
        <v>0</v>
      </c>
      <c r="EL43" s="495">
        <f t="shared" si="8"/>
        <v>0</v>
      </c>
      <c r="EM43" s="495">
        <f t="shared" si="8"/>
        <v>0</v>
      </c>
      <c r="EN43" s="495">
        <f t="shared" si="8"/>
        <v>0</v>
      </c>
      <c r="EO43" s="495">
        <f t="shared" si="8"/>
        <v>0</v>
      </c>
      <c r="EP43" s="495">
        <f t="shared" si="8"/>
        <v>0</v>
      </c>
      <c r="EQ43" s="495">
        <f t="shared" si="8"/>
        <v>0</v>
      </c>
      <c r="ER43" s="495">
        <f t="shared" si="8"/>
        <v>0</v>
      </c>
      <c r="ES43" s="495">
        <f t="shared" si="8"/>
        <v>0</v>
      </c>
      <c r="ET43" s="495">
        <f t="shared" si="8"/>
        <v>0</v>
      </c>
      <c r="EU43" s="495">
        <f t="shared" si="8"/>
        <v>0</v>
      </c>
      <c r="EV43" s="495">
        <f t="shared" si="8"/>
        <v>0</v>
      </c>
      <c r="EW43" s="495">
        <f t="shared" si="8"/>
        <v>0</v>
      </c>
      <c r="EX43" s="495">
        <f t="shared" si="8"/>
        <v>0</v>
      </c>
      <c r="EY43" s="495">
        <f t="shared" si="8"/>
        <v>0</v>
      </c>
      <c r="EZ43" s="495">
        <f t="shared" si="8"/>
        <v>0</v>
      </c>
      <c r="FA43" s="495">
        <f t="shared" si="8"/>
        <v>0</v>
      </c>
      <c r="FB43" s="495">
        <f t="shared" si="8"/>
        <v>0</v>
      </c>
      <c r="FC43" s="495">
        <f t="shared" si="8"/>
        <v>0</v>
      </c>
      <c r="FD43" s="495">
        <f t="shared" si="8"/>
        <v>0</v>
      </c>
      <c r="FE43" s="495">
        <f t="shared" si="8"/>
        <v>0</v>
      </c>
      <c r="FF43" s="495">
        <f t="shared" si="8"/>
        <v>0</v>
      </c>
      <c r="FG43" s="495">
        <f t="shared" si="8"/>
        <v>0</v>
      </c>
      <c r="FH43" s="495">
        <f t="shared" si="8"/>
        <v>0</v>
      </c>
      <c r="FI43" s="495">
        <f t="shared" si="8"/>
        <v>0</v>
      </c>
      <c r="FJ43" s="495">
        <f t="shared" si="8"/>
        <v>0</v>
      </c>
      <c r="FK43" s="495">
        <f t="shared" si="8"/>
        <v>0</v>
      </c>
      <c r="FL43" s="495">
        <f t="shared" si="8"/>
        <v>0</v>
      </c>
      <c r="FM43" s="495">
        <f t="shared" si="8"/>
        <v>0</v>
      </c>
      <c r="FN43" s="495">
        <f t="shared" si="8"/>
        <v>0</v>
      </c>
      <c r="FO43" s="495">
        <f t="shared" si="8"/>
        <v>0</v>
      </c>
      <c r="FP43" s="495">
        <f t="shared" si="8"/>
        <v>0</v>
      </c>
      <c r="FQ43" s="495">
        <f t="shared" si="8"/>
        <v>0</v>
      </c>
      <c r="FR43" s="495">
        <f t="shared" si="8"/>
        <v>0</v>
      </c>
      <c r="FS43" s="495">
        <f t="shared" si="8"/>
        <v>0</v>
      </c>
      <c r="FT43" s="495">
        <f t="shared" si="8"/>
        <v>0</v>
      </c>
      <c r="FU43" s="495">
        <f t="shared" si="8"/>
        <v>0</v>
      </c>
      <c r="FV43" s="495">
        <f t="shared" si="8"/>
        <v>0</v>
      </c>
      <c r="FW43" s="495">
        <f t="shared" si="8"/>
        <v>0</v>
      </c>
      <c r="FX43" s="495">
        <f t="shared" si="8"/>
        <v>0</v>
      </c>
      <c r="FY43" s="495">
        <f t="shared" si="8"/>
        <v>0</v>
      </c>
      <c r="FZ43" s="495">
        <f t="shared" si="8"/>
        <v>0</v>
      </c>
      <c r="GA43" s="495">
        <f t="shared" si="8"/>
        <v>0</v>
      </c>
      <c r="GB43" s="495">
        <f t="shared" si="8"/>
        <v>0</v>
      </c>
      <c r="GC43" s="495">
        <f t="shared" si="8"/>
        <v>0</v>
      </c>
      <c r="GD43" s="495">
        <f t="shared" si="8"/>
        <v>0</v>
      </c>
      <c r="GE43" s="495">
        <f t="shared" si="8"/>
        <v>0</v>
      </c>
      <c r="GF43" s="495">
        <f t="shared" si="8"/>
        <v>0</v>
      </c>
    </row>
    <row r="44" spans="2:206">
      <c r="B44" s="459" t="s">
        <v>558</v>
      </c>
      <c r="D44" s="228"/>
      <c r="E44" s="495">
        <f t="shared" ref="E44:AJ44" si="9">IF($F$7="Yes",E70,0)+IF($J$7="Yes",E152,0)+IF($M$7="Yes",E188,0)+IF($T$7="Yes",E219,0)</f>
        <v>0</v>
      </c>
      <c r="F44" s="495">
        <f t="shared" si="9"/>
        <v>0</v>
      </c>
      <c r="G44" s="495">
        <f t="shared" si="9"/>
        <v>0</v>
      </c>
      <c r="H44" s="495">
        <f t="shared" si="9"/>
        <v>0</v>
      </c>
      <c r="I44" s="495">
        <f t="shared" si="9"/>
        <v>0</v>
      </c>
      <c r="J44" s="495">
        <f t="shared" si="9"/>
        <v>0</v>
      </c>
      <c r="K44" s="495">
        <f t="shared" si="9"/>
        <v>0</v>
      </c>
      <c r="L44" s="495">
        <f t="shared" si="9"/>
        <v>0</v>
      </c>
      <c r="M44" s="495">
        <f t="shared" si="9"/>
        <v>0</v>
      </c>
      <c r="N44" s="495">
        <f t="shared" si="9"/>
        <v>0</v>
      </c>
      <c r="O44" s="495">
        <f t="shared" si="9"/>
        <v>0</v>
      </c>
      <c r="P44" s="495">
        <f t="shared" si="9"/>
        <v>0</v>
      </c>
      <c r="Q44" s="495">
        <f t="shared" si="9"/>
        <v>0</v>
      </c>
      <c r="R44" s="495">
        <f t="shared" si="9"/>
        <v>0</v>
      </c>
      <c r="S44" s="495">
        <f t="shared" si="9"/>
        <v>0</v>
      </c>
      <c r="T44" s="495">
        <f t="shared" si="9"/>
        <v>0</v>
      </c>
      <c r="U44" s="495">
        <f t="shared" si="9"/>
        <v>0</v>
      </c>
      <c r="V44" s="495">
        <f t="shared" si="9"/>
        <v>0</v>
      </c>
      <c r="W44" s="495">
        <f t="shared" si="9"/>
        <v>0</v>
      </c>
      <c r="X44" s="495">
        <f t="shared" si="9"/>
        <v>0</v>
      </c>
      <c r="Y44" s="495">
        <f t="shared" si="9"/>
        <v>0</v>
      </c>
      <c r="Z44" s="495">
        <f t="shared" si="9"/>
        <v>0</v>
      </c>
      <c r="AA44" s="495">
        <f t="shared" si="9"/>
        <v>0</v>
      </c>
      <c r="AB44" s="495">
        <f t="shared" si="9"/>
        <v>0</v>
      </c>
      <c r="AC44" s="495">
        <f t="shared" si="9"/>
        <v>0</v>
      </c>
      <c r="AD44" s="495">
        <f t="shared" si="9"/>
        <v>0</v>
      </c>
      <c r="AE44" s="495">
        <f t="shared" si="9"/>
        <v>0</v>
      </c>
      <c r="AF44" s="495">
        <f t="shared" si="9"/>
        <v>0</v>
      </c>
      <c r="AG44" s="495">
        <f t="shared" si="9"/>
        <v>0</v>
      </c>
      <c r="AH44" s="495">
        <f t="shared" si="9"/>
        <v>0</v>
      </c>
      <c r="AI44" s="495">
        <f t="shared" si="9"/>
        <v>0</v>
      </c>
      <c r="AJ44" s="495">
        <f t="shared" si="9"/>
        <v>0</v>
      </c>
      <c r="AK44" s="495">
        <f t="shared" ref="AK44:BP44" si="10">IF($F$7="Yes",AK70,0)+IF($J$7="Yes",AK152,0)+IF($M$7="Yes",AK188,0)+IF($T$7="Yes",AK219,0)</f>
        <v>0</v>
      </c>
      <c r="AL44" s="495">
        <f t="shared" si="10"/>
        <v>0</v>
      </c>
      <c r="AM44" s="495">
        <f t="shared" si="10"/>
        <v>0</v>
      </c>
      <c r="AN44" s="495">
        <f t="shared" si="10"/>
        <v>0</v>
      </c>
      <c r="AO44" s="495">
        <f t="shared" si="10"/>
        <v>0</v>
      </c>
      <c r="AP44" s="495">
        <f t="shared" si="10"/>
        <v>0</v>
      </c>
      <c r="AQ44" s="495">
        <f t="shared" si="10"/>
        <v>0</v>
      </c>
      <c r="AR44" s="495">
        <f t="shared" si="10"/>
        <v>0</v>
      </c>
      <c r="AS44" s="495">
        <f t="shared" si="10"/>
        <v>0</v>
      </c>
      <c r="AT44" s="495">
        <f t="shared" si="10"/>
        <v>0</v>
      </c>
      <c r="AU44" s="495">
        <f t="shared" si="10"/>
        <v>254166.66666666666</v>
      </c>
      <c r="AV44" s="495">
        <f t="shared" si="10"/>
        <v>255225.69444444447</v>
      </c>
      <c r="AW44" s="495">
        <f t="shared" si="10"/>
        <v>256289.13483796301</v>
      </c>
      <c r="AX44" s="495">
        <f t="shared" si="10"/>
        <v>257357.00623312115</v>
      </c>
      <c r="AY44" s="495">
        <f t="shared" si="10"/>
        <v>258429.32709242581</v>
      </c>
      <c r="AZ44" s="495">
        <f t="shared" si="10"/>
        <v>259506.11595531096</v>
      </c>
      <c r="BA44" s="495">
        <f t="shared" si="10"/>
        <v>260587.39143845809</v>
      </c>
      <c r="BB44" s="495">
        <f t="shared" si="10"/>
        <v>261673.17223611832</v>
      </c>
      <c r="BC44" s="495">
        <f t="shared" si="10"/>
        <v>262763.47712043551</v>
      </c>
      <c r="BD44" s="495">
        <f t="shared" si="10"/>
        <v>263858.32494177064</v>
      </c>
      <c r="BE44" s="495">
        <f t="shared" si="10"/>
        <v>264957.73462902801</v>
      </c>
      <c r="BF44" s="495">
        <f t="shared" si="10"/>
        <v>266061.72518998227</v>
      </c>
      <c r="BG44" s="495">
        <f t="shared" si="10"/>
        <v>267170.31571160723</v>
      </c>
      <c r="BH44" s="495">
        <f t="shared" si="10"/>
        <v>268283.52536040556</v>
      </c>
      <c r="BI44" s="495">
        <f t="shared" si="10"/>
        <v>269401.3733827406</v>
      </c>
      <c r="BJ44" s="495">
        <f t="shared" si="10"/>
        <v>270523.87910516869</v>
      </c>
      <c r="BK44" s="495">
        <f t="shared" si="10"/>
        <v>271651.06193477352</v>
      </c>
      <c r="BL44" s="495">
        <f t="shared" si="10"/>
        <v>272782.9413595018</v>
      </c>
      <c r="BM44" s="495">
        <f t="shared" si="10"/>
        <v>273919.53694849968</v>
      </c>
      <c r="BN44" s="495">
        <f t="shared" si="10"/>
        <v>275060.86835245177</v>
      </c>
      <c r="BO44" s="495">
        <f t="shared" si="10"/>
        <v>276206.95530392032</v>
      </c>
      <c r="BP44" s="495">
        <f t="shared" si="10"/>
        <v>277357.81761768664</v>
      </c>
      <c r="BQ44" s="495">
        <f t="shared" ref="BQ44:CV44" si="11">IF($F$7="Yes",BQ70,0)+IF($J$7="Yes",BQ152,0)+IF($M$7="Yes",BQ188,0)+IF($T$7="Yes",BQ219,0)</f>
        <v>278513.47519109369</v>
      </c>
      <c r="BR44" s="495">
        <f t="shared" si="11"/>
        <v>279673.94800438988</v>
      </c>
      <c r="BS44" s="495">
        <f t="shared" si="11"/>
        <v>280839.25612107484</v>
      </c>
      <c r="BT44" s="495">
        <f t="shared" si="11"/>
        <v>282009.41968824598</v>
      </c>
      <c r="BU44" s="495">
        <f t="shared" si="11"/>
        <v>283184.45893694705</v>
      </c>
      <c r="BV44" s="495">
        <f t="shared" si="11"/>
        <v>284364.39418251766</v>
      </c>
      <c r="BW44" s="495">
        <f t="shared" si="11"/>
        <v>285549.24582494481</v>
      </c>
      <c r="BX44" s="495">
        <f t="shared" si="11"/>
        <v>286739.03434921539</v>
      </c>
      <c r="BY44" s="495">
        <f t="shared" si="11"/>
        <v>287933.78032567049</v>
      </c>
      <c r="BZ44" s="495">
        <f t="shared" si="11"/>
        <v>289133.50441036077</v>
      </c>
      <c r="CA44" s="495">
        <f t="shared" si="11"/>
        <v>290338.22734540392</v>
      </c>
      <c r="CB44" s="495">
        <f t="shared" si="11"/>
        <v>0</v>
      </c>
      <c r="CC44" s="495">
        <f t="shared" si="11"/>
        <v>0</v>
      </c>
      <c r="CD44" s="495">
        <f t="shared" si="11"/>
        <v>0</v>
      </c>
      <c r="CE44" s="495">
        <f t="shared" si="11"/>
        <v>0</v>
      </c>
      <c r="CF44" s="495">
        <f t="shared" si="11"/>
        <v>0</v>
      </c>
      <c r="CG44" s="495">
        <f t="shared" si="11"/>
        <v>0</v>
      </c>
      <c r="CH44" s="495">
        <f t="shared" si="11"/>
        <v>0</v>
      </c>
      <c r="CI44" s="495">
        <f t="shared" si="11"/>
        <v>0</v>
      </c>
      <c r="CJ44" s="495">
        <f t="shared" si="11"/>
        <v>0</v>
      </c>
      <c r="CK44" s="495">
        <f t="shared" si="11"/>
        <v>0</v>
      </c>
      <c r="CL44" s="495">
        <f t="shared" si="11"/>
        <v>0</v>
      </c>
      <c r="CM44" s="495">
        <f t="shared" si="11"/>
        <v>0</v>
      </c>
      <c r="CN44" s="495">
        <f t="shared" si="11"/>
        <v>0</v>
      </c>
      <c r="CO44" s="495">
        <f t="shared" si="11"/>
        <v>0</v>
      </c>
      <c r="CP44" s="495">
        <f t="shared" si="11"/>
        <v>0</v>
      </c>
      <c r="CQ44" s="495">
        <f t="shared" si="11"/>
        <v>0</v>
      </c>
      <c r="CR44" s="495">
        <f t="shared" si="11"/>
        <v>0</v>
      </c>
      <c r="CS44" s="495">
        <f t="shared" si="11"/>
        <v>0</v>
      </c>
      <c r="CT44" s="495">
        <f t="shared" si="11"/>
        <v>0</v>
      </c>
      <c r="CU44" s="495">
        <f t="shared" si="11"/>
        <v>0</v>
      </c>
      <c r="CV44" s="495">
        <f t="shared" si="11"/>
        <v>0</v>
      </c>
      <c r="CW44" s="495">
        <f t="shared" ref="CW44:EB44" si="12">IF($F$7="Yes",CW70,0)+IF($J$7="Yes",CW152,0)+IF($M$7="Yes",CW188,0)+IF($T$7="Yes",CW219,0)</f>
        <v>0</v>
      </c>
      <c r="CX44" s="495">
        <f t="shared" si="12"/>
        <v>0</v>
      </c>
      <c r="CY44" s="495">
        <f t="shared" si="12"/>
        <v>0</v>
      </c>
      <c r="CZ44" s="495">
        <f t="shared" si="12"/>
        <v>0</v>
      </c>
      <c r="DA44" s="495">
        <f t="shared" si="12"/>
        <v>0</v>
      </c>
      <c r="DB44" s="495">
        <f t="shared" si="12"/>
        <v>0</v>
      </c>
      <c r="DC44" s="495">
        <f t="shared" si="12"/>
        <v>0</v>
      </c>
      <c r="DD44" s="495">
        <f t="shared" si="12"/>
        <v>0</v>
      </c>
      <c r="DE44" s="495">
        <f t="shared" si="12"/>
        <v>0</v>
      </c>
      <c r="DF44" s="495">
        <f t="shared" si="12"/>
        <v>0</v>
      </c>
      <c r="DG44" s="495">
        <f t="shared" si="12"/>
        <v>0</v>
      </c>
      <c r="DH44" s="495">
        <f t="shared" si="12"/>
        <v>0</v>
      </c>
      <c r="DI44" s="495">
        <f t="shared" si="12"/>
        <v>0</v>
      </c>
      <c r="DJ44" s="495">
        <f t="shared" si="12"/>
        <v>0</v>
      </c>
      <c r="DK44" s="495">
        <f t="shared" si="12"/>
        <v>0</v>
      </c>
      <c r="DL44" s="495">
        <f t="shared" si="12"/>
        <v>0</v>
      </c>
      <c r="DM44" s="495">
        <f t="shared" si="12"/>
        <v>0</v>
      </c>
      <c r="DN44" s="495">
        <f t="shared" si="12"/>
        <v>0</v>
      </c>
      <c r="DO44" s="495">
        <f t="shared" si="12"/>
        <v>0</v>
      </c>
      <c r="DP44" s="495">
        <f t="shared" si="12"/>
        <v>0</v>
      </c>
      <c r="DQ44" s="495">
        <f t="shared" si="12"/>
        <v>0</v>
      </c>
      <c r="DR44" s="495">
        <f t="shared" si="12"/>
        <v>0</v>
      </c>
      <c r="DS44" s="495">
        <f t="shared" si="12"/>
        <v>0</v>
      </c>
      <c r="DT44" s="495">
        <f t="shared" si="12"/>
        <v>0</v>
      </c>
      <c r="DU44" s="495">
        <f t="shared" si="12"/>
        <v>0</v>
      </c>
      <c r="DV44" s="495">
        <f t="shared" si="12"/>
        <v>0</v>
      </c>
      <c r="DW44" s="495">
        <f t="shared" si="12"/>
        <v>0</v>
      </c>
      <c r="DX44" s="495">
        <f t="shared" si="12"/>
        <v>0</v>
      </c>
      <c r="DY44" s="495">
        <f t="shared" si="12"/>
        <v>0</v>
      </c>
      <c r="DZ44" s="495">
        <f t="shared" si="12"/>
        <v>0</v>
      </c>
      <c r="EA44" s="495">
        <f t="shared" si="12"/>
        <v>0</v>
      </c>
      <c r="EB44" s="495">
        <f t="shared" si="12"/>
        <v>0</v>
      </c>
      <c r="EC44" s="495">
        <f t="shared" ref="EC44:FH44" si="13">IF($F$7="Yes",EC70,0)+IF($J$7="Yes",EC152,0)+IF($M$7="Yes",EC188,0)+IF($T$7="Yes",EC219,0)</f>
        <v>0</v>
      </c>
      <c r="ED44" s="495">
        <f t="shared" si="13"/>
        <v>0</v>
      </c>
      <c r="EE44" s="495">
        <f t="shared" si="13"/>
        <v>0</v>
      </c>
      <c r="EF44" s="495">
        <f t="shared" si="13"/>
        <v>0</v>
      </c>
      <c r="EG44" s="495">
        <f t="shared" si="13"/>
        <v>0</v>
      </c>
      <c r="EH44" s="495">
        <f t="shared" si="13"/>
        <v>0</v>
      </c>
      <c r="EI44" s="495">
        <f t="shared" si="13"/>
        <v>0</v>
      </c>
      <c r="EJ44" s="495">
        <f t="shared" si="13"/>
        <v>0</v>
      </c>
      <c r="EK44" s="495">
        <f t="shared" si="13"/>
        <v>0</v>
      </c>
      <c r="EL44" s="495">
        <f t="shared" si="13"/>
        <v>0</v>
      </c>
      <c r="EM44" s="495">
        <f t="shared" si="13"/>
        <v>0</v>
      </c>
      <c r="EN44" s="495">
        <f t="shared" si="13"/>
        <v>0</v>
      </c>
      <c r="EO44" s="495">
        <f t="shared" si="13"/>
        <v>0</v>
      </c>
      <c r="EP44" s="495">
        <f t="shared" si="13"/>
        <v>0</v>
      </c>
      <c r="EQ44" s="495">
        <f t="shared" si="13"/>
        <v>0</v>
      </c>
      <c r="ER44" s="495">
        <f t="shared" si="13"/>
        <v>0</v>
      </c>
      <c r="ES44" s="495">
        <f t="shared" si="13"/>
        <v>0</v>
      </c>
      <c r="ET44" s="495">
        <f t="shared" si="13"/>
        <v>0</v>
      </c>
      <c r="EU44" s="495">
        <f t="shared" si="13"/>
        <v>0</v>
      </c>
      <c r="EV44" s="495">
        <f t="shared" si="13"/>
        <v>0</v>
      </c>
      <c r="EW44" s="495">
        <f t="shared" si="13"/>
        <v>0</v>
      </c>
      <c r="EX44" s="495">
        <f t="shared" si="13"/>
        <v>0</v>
      </c>
      <c r="EY44" s="495">
        <f t="shared" si="13"/>
        <v>0</v>
      </c>
      <c r="EZ44" s="495">
        <f t="shared" si="13"/>
        <v>0</v>
      </c>
      <c r="FA44" s="495">
        <f t="shared" si="13"/>
        <v>0</v>
      </c>
      <c r="FB44" s="495">
        <f t="shared" si="13"/>
        <v>0</v>
      </c>
      <c r="FC44" s="495">
        <f t="shared" si="13"/>
        <v>0</v>
      </c>
      <c r="FD44" s="495">
        <f t="shared" si="13"/>
        <v>0</v>
      </c>
      <c r="FE44" s="495">
        <f t="shared" si="13"/>
        <v>0</v>
      </c>
      <c r="FF44" s="495">
        <f t="shared" si="13"/>
        <v>0</v>
      </c>
      <c r="FG44" s="495">
        <f t="shared" si="13"/>
        <v>0</v>
      </c>
      <c r="FH44" s="495">
        <f t="shared" si="13"/>
        <v>0</v>
      </c>
      <c r="FI44" s="495">
        <f t="shared" ref="FI44:GF44" si="14">IF($F$7="Yes",FI70,0)+IF($J$7="Yes",FI152,0)+IF($M$7="Yes",FI188,0)+IF($T$7="Yes",FI219,0)</f>
        <v>0</v>
      </c>
      <c r="FJ44" s="495">
        <f t="shared" si="14"/>
        <v>0</v>
      </c>
      <c r="FK44" s="495">
        <f t="shared" si="14"/>
        <v>0</v>
      </c>
      <c r="FL44" s="495">
        <f t="shared" si="14"/>
        <v>0</v>
      </c>
      <c r="FM44" s="495">
        <f t="shared" si="14"/>
        <v>0</v>
      </c>
      <c r="FN44" s="495">
        <f t="shared" si="14"/>
        <v>0</v>
      </c>
      <c r="FO44" s="495">
        <f t="shared" si="14"/>
        <v>0</v>
      </c>
      <c r="FP44" s="495">
        <f t="shared" si="14"/>
        <v>0</v>
      </c>
      <c r="FQ44" s="495">
        <f t="shared" si="14"/>
        <v>0</v>
      </c>
      <c r="FR44" s="495">
        <f t="shared" si="14"/>
        <v>0</v>
      </c>
      <c r="FS44" s="495">
        <f t="shared" si="14"/>
        <v>0</v>
      </c>
      <c r="FT44" s="495">
        <f t="shared" si="14"/>
        <v>0</v>
      </c>
      <c r="FU44" s="495">
        <f t="shared" si="14"/>
        <v>0</v>
      </c>
      <c r="FV44" s="495">
        <f t="shared" si="14"/>
        <v>0</v>
      </c>
      <c r="FW44" s="495">
        <f t="shared" si="14"/>
        <v>0</v>
      </c>
      <c r="FX44" s="495">
        <f t="shared" si="14"/>
        <v>0</v>
      </c>
      <c r="FY44" s="495">
        <f t="shared" si="14"/>
        <v>0</v>
      </c>
      <c r="FZ44" s="495">
        <f t="shared" si="14"/>
        <v>0</v>
      </c>
      <c r="GA44" s="495">
        <f t="shared" si="14"/>
        <v>0</v>
      </c>
      <c r="GB44" s="495">
        <f t="shared" si="14"/>
        <v>0</v>
      </c>
      <c r="GC44" s="495">
        <f t="shared" si="14"/>
        <v>0</v>
      </c>
      <c r="GD44" s="495">
        <f t="shared" si="14"/>
        <v>0</v>
      </c>
      <c r="GE44" s="495">
        <f t="shared" si="14"/>
        <v>0</v>
      </c>
      <c r="GF44" s="495">
        <f t="shared" si="14"/>
        <v>0</v>
      </c>
    </row>
    <row r="45" spans="2:206">
      <c r="B45" s="459" t="s">
        <v>559</v>
      </c>
      <c r="D45" s="228"/>
      <c r="E45" s="228">
        <f>E66+E148+E190+E218</f>
        <v>0</v>
      </c>
      <c r="F45" s="228">
        <f t="shared" ref="F45:BQ45" si="15">F66+F148+F190+F218</f>
        <v>0</v>
      </c>
      <c r="G45" s="228">
        <f t="shared" si="15"/>
        <v>0</v>
      </c>
      <c r="H45" s="228">
        <f t="shared" ca="1" si="15"/>
        <v>0</v>
      </c>
      <c r="I45" s="228">
        <f t="shared" ca="1" si="15"/>
        <v>0</v>
      </c>
      <c r="J45" s="228">
        <f t="shared" ca="1" si="15"/>
        <v>0</v>
      </c>
      <c r="K45" s="228">
        <f t="shared" ca="1" si="15"/>
        <v>0</v>
      </c>
      <c r="L45" s="228">
        <f t="shared" ca="1" si="15"/>
        <v>0</v>
      </c>
      <c r="M45" s="228">
        <f t="shared" ca="1" si="15"/>
        <v>0</v>
      </c>
      <c r="N45" s="228">
        <f t="shared" ca="1" si="15"/>
        <v>0</v>
      </c>
      <c r="O45" s="228">
        <f t="shared" ca="1" si="15"/>
        <v>0</v>
      </c>
      <c r="P45" s="228">
        <f t="shared" ca="1" si="15"/>
        <v>0</v>
      </c>
      <c r="Q45" s="228">
        <f t="shared" ca="1" si="15"/>
        <v>0</v>
      </c>
      <c r="R45" s="228">
        <f t="shared" ca="1" si="15"/>
        <v>0</v>
      </c>
      <c r="S45" s="228">
        <f t="shared" ca="1" si="15"/>
        <v>0</v>
      </c>
      <c r="T45" s="228">
        <f t="shared" ca="1" si="15"/>
        <v>0</v>
      </c>
      <c r="U45" s="228">
        <f t="shared" ca="1" si="15"/>
        <v>0</v>
      </c>
      <c r="V45" s="228">
        <f t="shared" ca="1" si="15"/>
        <v>0</v>
      </c>
      <c r="W45" s="228">
        <f t="shared" ca="1" si="15"/>
        <v>0</v>
      </c>
      <c r="X45" s="228">
        <f t="shared" ca="1" si="15"/>
        <v>0</v>
      </c>
      <c r="Y45" s="228">
        <f t="shared" ca="1" si="15"/>
        <v>0</v>
      </c>
      <c r="Z45" s="228">
        <f t="shared" ca="1" si="15"/>
        <v>0</v>
      </c>
      <c r="AA45" s="228">
        <f t="shared" ca="1" si="15"/>
        <v>0</v>
      </c>
      <c r="AB45" s="228">
        <f t="shared" ca="1" si="15"/>
        <v>0</v>
      </c>
      <c r="AC45" s="228">
        <f t="shared" ca="1" si="15"/>
        <v>0</v>
      </c>
      <c r="AD45" s="228">
        <f t="shared" ca="1" si="15"/>
        <v>0</v>
      </c>
      <c r="AE45" s="228">
        <f t="shared" ca="1" si="15"/>
        <v>0</v>
      </c>
      <c r="AF45" s="228">
        <f t="shared" ca="1" si="15"/>
        <v>0</v>
      </c>
      <c r="AG45" s="228">
        <f t="shared" ca="1" si="15"/>
        <v>0</v>
      </c>
      <c r="AH45" s="228">
        <f t="shared" ca="1" si="15"/>
        <v>0</v>
      </c>
      <c r="AI45" s="228">
        <f t="shared" ca="1" si="15"/>
        <v>0</v>
      </c>
      <c r="AJ45" s="228">
        <f t="shared" ca="1" si="15"/>
        <v>0</v>
      </c>
      <c r="AK45" s="228">
        <f t="shared" ca="1" si="15"/>
        <v>0</v>
      </c>
      <c r="AL45" s="228">
        <f t="shared" ca="1" si="15"/>
        <v>0</v>
      </c>
      <c r="AM45" s="228">
        <f t="shared" ca="1" si="15"/>
        <v>0</v>
      </c>
      <c r="AN45" s="228">
        <f t="shared" ca="1" si="15"/>
        <v>0</v>
      </c>
      <c r="AO45" s="228">
        <f t="shared" ca="1" si="15"/>
        <v>0</v>
      </c>
      <c r="AP45" s="228">
        <f t="shared" ca="1" si="15"/>
        <v>0</v>
      </c>
      <c r="AQ45" s="228">
        <f t="shared" ca="1" si="15"/>
        <v>0</v>
      </c>
      <c r="AR45" s="228">
        <f t="shared" ca="1" si="15"/>
        <v>0</v>
      </c>
      <c r="AS45" s="228">
        <f t="shared" ca="1" si="15"/>
        <v>0</v>
      </c>
      <c r="AT45" s="228">
        <f t="shared" ca="1" si="15"/>
        <v>0</v>
      </c>
      <c r="AU45" s="228">
        <f t="shared" ca="1" si="15"/>
        <v>61000000</v>
      </c>
      <c r="AV45" s="228">
        <f t="shared" ca="1" si="15"/>
        <v>0</v>
      </c>
      <c r="AW45" s="228">
        <f t="shared" ca="1" si="15"/>
        <v>0</v>
      </c>
      <c r="AX45" s="228">
        <f t="shared" ca="1" si="15"/>
        <v>0</v>
      </c>
      <c r="AY45" s="228">
        <f t="shared" ca="1" si="15"/>
        <v>0</v>
      </c>
      <c r="AZ45" s="228">
        <f t="shared" ca="1" si="15"/>
        <v>0</v>
      </c>
      <c r="BA45" s="228">
        <f t="shared" ca="1" si="15"/>
        <v>0</v>
      </c>
      <c r="BB45" s="228">
        <f t="shared" ca="1" si="15"/>
        <v>0</v>
      </c>
      <c r="BC45" s="228">
        <f t="shared" ca="1" si="15"/>
        <v>0</v>
      </c>
      <c r="BD45" s="228">
        <f t="shared" ca="1" si="15"/>
        <v>3392307.6923076925</v>
      </c>
      <c r="BE45" s="228">
        <f t="shared" ca="1" si="15"/>
        <v>3392307.6923076925</v>
      </c>
      <c r="BF45" s="228">
        <f t="shared" ca="1" si="15"/>
        <v>3392307.6923076925</v>
      </c>
      <c r="BG45" s="228">
        <f t="shared" ca="1" si="15"/>
        <v>3392307.6923076925</v>
      </c>
      <c r="BH45" s="228">
        <f t="shared" ca="1" si="15"/>
        <v>3392307.6923076925</v>
      </c>
      <c r="BI45" s="228">
        <f t="shared" ca="1" si="15"/>
        <v>3392307.6923076925</v>
      </c>
      <c r="BJ45" s="228">
        <f t="shared" ca="1" si="15"/>
        <v>3392307.6923076925</v>
      </c>
      <c r="BK45" s="228">
        <f t="shared" ca="1" si="15"/>
        <v>3392307.6923076925</v>
      </c>
      <c r="BL45" s="228">
        <f t="shared" ca="1" si="15"/>
        <v>3392307.6923076925</v>
      </c>
      <c r="BM45" s="228">
        <f t="shared" ca="1" si="15"/>
        <v>3392307.6923076925</v>
      </c>
      <c r="BN45" s="228">
        <f t="shared" ca="1" si="15"/>
        <v>3392307.6923076925</v>
      </c>
      <c r="BO45" s="228">
        <f t="shared" ca="1" si="15"/>
        <v>3392307.6923076925</v>
      </c>
      <c r="BP45" s="228">
        <f t="shared" ca="1" si="15"/>
        <v>3392307.6923076925</v>
      </c>
      <c r="BQ45" s="228">
        <f t="shared" ca="1" si="15"/>
        <v>3392307.6923076925</v>
      </c>
      <c r="BR45" s="228">
        <f t="shared" ref="BR45:EC45" ca="1" si="16">BR66+BR148+BR190+BR218</f>
        <v>433392307.69230771</v>
      </c>
      <c r="BS45" s="228">
        <f t="shared" ca="1" si="16"/>
        <v>3392307.6923076925</v>
      </c>
      <c r="BT45" s="228">
        <f t="shared" ca="1" si="16"/>
        <v>3392307.6923076925</v>
      </c>
      <c r="BU45" s="228">
        <f t="shared" ca="1" si="16"/>
        <v>3392307.6923076925</v>
      </c>
      <c r="BV45" s="228">
        <f t="shared" ca="1" si="16"/>
        <v>3392307.6923076925</v>
      </c>
      <c r="BW45" s="228">
        <f t="shared" ca="1" si="16"/>
        <v>3392307.6923076925</v>
      </c>
      <c r="BX45" s="228">
        <f t="shared" ca="1" si="16"/>
        <v>3392307.6923076925</v>
      </c>
      <c r="BY45" s="228">
        <f t="shared" ca="1" si="16"/>
        <v>3392307.6923076925</v>
      </c>
      <c r="BZ45" s="228">
        <f t="shared" ca="1" si="16"/>
        <v>3392307.6923076925</v>
      </c>
      <c r="CA45" s="228">
        <f t="shared" ca="1" si="16"/>
        <v>5793949.676142198</v>
      </c>
      <c r="CB45" s="228">
        <f t="shared" ca="1" si="16"/>
        <v>3392307.6923076925</v>
      </c>
      <c r="CC45" s="228">
        <f t="shared" ca="1" si="16"/>
        <v>3392307.6923076361</v>
      </c>
      <c r="CD45" s="228">
        <f t="shared" ca="1" si="16"/>
        <v>0</v>
      </c>
      <c r="CE45" s="228">
        <f t="shared" ca="1" si="16"/>
        <v>0</v>
      </c>
      <c r="CF45" s="228">
        <f t="shared" ca="1" si="16"/>
        <v>0</v>
      </c>
      <c r="CG45" s="228">
        <f t="shared" ca="1" si="16"/>
        <v>0</v>
      </c>
      <c r="CH45" s="228">
        <f t="shared" ca="1" si="16"/>
        <v>0</v>
      </c>
      <c r="CI45" s="228">
        <f t="shared" ca="1" si="16"/>
        <v>0</v>
      </c>
      <c r="CJ45" s="228">
        <f t="shared" ca="1" si="16"/>
        <v>0</v>
      </c>
      <c r="CK45" s="228">
        <f t="shared" ca="1" si="16"/>
        <v>0</v>
      </c>
      <c r="CL45" s="228">
        <f t="shared" ca="1" si="16"/>
        <v>0</v>
      </c>
      <c r="CM45" s="228">
        <f t="shared" ca="1" si="16"/>
        <v>0</v>
      </c>
      <c r="CN45" s="228">
        <f t="shared" ca="1" si="16"/>
        <v>0</v>
      </c>
      <c r="CO45" s="228">
        <f t="shared" ca="1" si="16"/>
        <v>0</v>
      </c>
      <c r="CP45" s="228">
        <f t="shared" ca="1" si="16"/>
        <v>0</v>
      </c>
      <c r="CQ45" s="228">
        <f t="shared" si="16"/>
        <v>0</v>
      </c>
      <c r="CR45" s="228">
        <f t="shared" si="16"/>
        <v>0</v>
      </c>
      <c r="CS45" s="228">
        <f t="shared" si="16"/>
        <v>0</v>
      </c>
      <c r="CT45" s="228">
        <f t="shared" si="16"/>
        <v>0</v>
      </c>
      <c r="CU45" s="228">
        <f t="shared" si="16"/>
        <v>0</v>
      </c>
      <c r="CV45" s="228">
        <f t="shared" si="16"/>
        <v>0</v>
      </c>
      <c r="CW45" s="228">
        <f t="shared" si="16"/>
        <v>0</v>
      </c>
      <c r="CX45" s="228">
        <f t="shared" si="16"/>
        <v>0</v>
      </c>
      <c r="CY45" s="228">
        <f t="shared" si="16"/>
        <v>0</v>
      </c>
      <c r="CZ45" s="228">
        <f t="shared" si="16"/>
        <v>0</v>
      </c>
      <c r="DA45" s="228">
        <f t="shared" si="16"/>
        <v>0</v>
      </c>
      <c r="DB45" s="228">
        <f t="shared" si="16"/>
        <v>0</v>
      </c>
      <c r="DC45" s="228">
        <f t="shared" si="16"/>
        <v>0</v>
      </c>
      <c r="DD45" s="228">
        <f t="shared" si="16"/>
        <v>0</v>
      </c>
      <c r="DE45" s="228">
        <f t="shared" si="16"/>
        <v>0</v>
      </c>
      <c r="DF45" s="228">
        <f t="shared" si="16"/>
        <v>0</v>
      </c>
      <c r="DG45" s="228">
        <f t="shared" si="16"/>
        <v>0</v>
      </c>
      <c r="DH45" s="228">
        <f t="shared" si="16"/>
        <v>0</v>
      </c>
      <c r="DI45" s="228">
        <f t="shared" si="16"/>
        <v>0</v>
      </c>
      <c r="DJ45" s="228">
        <f t="shared" si="16"/>
        <v>0</v>
      </c>
      <c r="DK45" s="228">
        <f t="shared" si="16"/>
        <v>0</v>
      </c>
      <c r="DL45" s="228">
        <f t="shared" si="16"/>
        <v>0</v>
      </c>
      <c r="DM45" s="228">
        <f t="shared" si="16"/>
        <v>0</v>
      </c>
      <c r="DN45" s="228">
        <f t="shared" si="16"/>
        <v>0</v>
      </c>
      <c r="DO45" s="228">
        <f t="shared" si="16"/>
        <v>0</v>
      </c>
      <c r="DP45" s="228">
        <f t="shared" si="16"/>
        <v>0</v>
      </c>
      <c r="DQ45" s="228">
        <f t="shared" si="16"/>
        <v>0</v>
      </c>
      <c r="DR45" s="228">
        <f t="shared" si="16"/>
        <v>0</v>
      </c>
      <c r="DS45" s="228">
        <f t="shared" si="16"/>
        <v>0</v>
      </c>
      <c r="DT45" s="228">
        <f t="shared" si="16"/>
        <v>0</v>
      </c>
      <c r="DU45" s="228">
        <f t="shared" si="16"/>
        <v>0</v>
      </c>
      <c r="DV45" s="228">
        <f t="shared" si="16"/>
        <v>0</v>
      </c>
      <c r="DW45" s="228">
        <f t="shared" si="16"/>
        <v>0</v>
      </c>
      <c r="DX45" s="228">
        <f t="shared" si="16"/>
        <v>0</v>
      </c>
      <c r="DY45" s="228">
        <f t="shared" si="16"/>
        <v>0</v>
      </c>
      <c r="DZ45" s="228">
        <f t="shared" si="16"/>
        <v>0</v>
      </c>
      <c r="EA45" s="228">
        <f t="shared" si="16"/>
        <v>0</v>
      </c>
      <c r="EB45" s="228">
        <f t="shared" si="16"/>
        <v>0</v>
      </c>
      <c r="EC45" s="228">
        <f t="shared" si="16"/>
        <v>0</v>
      </c>
      <c r="ED45" s="228">
        <f t="shared" ref="ED45:GF45" si="17">ED66+ED148+ED190+ED218</f>
        <v>0</v>
      </c>
      <c r="EE45" s="228">
        <f t="shared" si="17"/>
        <v>0</v>
      </c>
      <c r="EF45" s="228">
        <f t="shared" si="17"/>
        <v>0</v>
      </c>
      <c r="EG45" s="228">
        <f t="shared" si="17"/>
        <v>0</v>
      </c>
      <c r="EH45" s="228">
        <f t="shared" si="17"/>
        <v>0</v>
      </c>
      <c r="EI45" s="228">
        <f t="shared" si="17"/>
        <v>0</v>
      </c>
      <c r="EJ45" s="228">
        <f t="shared" si="17"/>
        <v>0</v>
      </c>
      <c r="EK45" s="228">
        <f t="shared" si="17"/>
        <v>0</v>
      </c>
      <c r="EL45" s="228">
        <f t="shared" si="17"/>
        <v>0</v>
      </c>
      <c r="EM45" s="228">
        <f t="shared" si="17"/>
        <v>0</v>
      </c>
      <c r="EN45" s="228">
        <f t="shared" si="17"/>
        <v>0</v>
      </c>
      <c r="EO45" s="228">
        <f t="shared" si="17"/>
        <v>0</v>
      </c>
      <c r="EP45" s="228">
        <f t="shared" si="17"/>
        <v>0</v>
      </c>
      <c r="EQ45" s="228">
        <f t="shared" si="17"/>
        <v>0</v>
      </c>
      <c r="ER45" s="228">
        <f t="shared" si="17"/>
        <v>0</v>
      </c>
      <c r="ES45" s="228">
        <f t="shared" si="17"/>
        <v>0</v>
      </c>
      <c r="ET45" s="228">
        <f t="shared" si="17"/>
        <v>0</v>
      </c>
      <c r="EU45" s="228">
        <f t="shared" si="17"/>
        <v>0</v>
      </c>
      <c r="EV45" s="228">
        <f t="shared" si="17"/>
        <v>0</v>
      </c>
      <c r="EW45" s="228">
        <f t="shared" si="17"/>
        <v>0</v>
      </c>
      <c r="EX45" s="228">
        <f t="shared" si="17"/>
        <v>0</v>
      </c>
      <c r="EY45" s="228">
        <f t="shared" si="17"/>
        <v>0</v>
      </c>
      <c r="EZ45" s="228">
        <f t="shared" si="17"/>
        <v>0</v>
      </c>
      <c r="FA45" s="228">
        <f t="shared" si="17"/>
        <v>0</v>
      </c>
      <c r="FB45" s="228">
        <f t="shared" si="17"/>
        <v>0</v>
      </c>
      <c r="FC45" s="228">
        <f t="shared" si="17"/>
        <v>0</v>
      </c>
      <c r="FD45" s="228">
        <f t="shared" si="17"/>
        <v>0</v>
      </c>
      <c r="FE45" s="228">
        <f t="shared" si="17"/>
        <v>0</v>
      </c>
      <c r="FF45" s="228">
        <f t="shared" si="17"/>
        <v>0</v>
      </c>
      <c r="FG45" s="228">
        <f t="shared" si="17"/>
        <v>0</v>
      </c>
      <c r="FH45" s="228">
        <f t="shared" si="17"/>
        <v>0</v>
      </c>
      <c r="FI45" s="228">
        <f t="shared" si="17"/>
        <v>0</v>
      </c>
      <c r="FJ45" s="228">
        <f t="shared" si="17"/>
        <v>0</v>
      </c>
      <c r="FK45" s="228">
        <f t="shared" si="17"/>
        <v>0</v>
      </c>
      <c r="FL45" s="228">
        <f t="shared" si="17"/>
        <v>0</v>
      </c>
      <c r="FM45" s="228">
        <f t="shared" si="17"/>
        <v>0</v>
      </c>
      <c r="FN45" s="228">
        <f t="shared" si="17"/>
        <v>0</v>
      </c>
      <c r="FO45" s="228">
        <f t="shared" si="17"/>
        <v>0</v>
      </c>
      <c r="FP45" s="228">
        <f t="shared" si="17"/>
        <v>0</v>
      </c>
      <c r="FQ45" s="228">
        <f t="shared" si="17"/>
        <v>0</v>
      </c>
      <c r="FR45" s="228">
        <f t="shared" si="17"/>
        <v>0</v>
      </c>
      <c r="FS45" s="228">
        <f t="shared" si="17"/>
        <v>0</v>
      </c>
      <c r="FT45" s="228">
        <f t="shared" si="17"/>
        <v>0</v>
      </c>
      <c r="FU45" s="228">
        <f t="shared" si="17"/>
        <v>0</v>
      </c>
      <c r="FV45" s="228">
        <f t="shared" si="17"/>
        <v>0</v>
      </c>
      <c r="FW45" s="228">
        <f t="shared" si="17"/>
        <v>0</v>
      </c>
      <c r="FX45" s="228">
        <f t="shared" si="17"/>
        <v>0</v>
      </c>
      <c r="FY45" s="228">
        <f t="shared" si="17"/>
        <v>0</v>
      </c>
      <c r="FZ45" s="228">
        <f t="shared" si="17"/>
        <v>0</v>
      </c>
      <c r="GA45" s="228">
        <f t="shared" si="17"/>
        <v>0</v>
      </c>
      <c r="GB45" s="228">
        <f t="shared" si="17"/>
        <v>0</v>
      </c>
      <c r="GC45" s="228">
        <f t="shared" si="17"/>
        <v>0</v>
      </c>
      <c r="GD45" s="228">
        <f t="shared" si="17"/>
        <v>0</v>
      </c>
      <c r="GE45" s="228">
        <f t="shared" si="17"/>
        <v>0</v>
      </c>
      <c r="GF45" s="228">
        <f t="shared" si="17"/>
        <v>0</v>
      </c>
    </row>
    <row r="46" spans="2:206">
      <c r="B46" s="459" t="s">
        <v>560</v>
      </c>
      <c r="D46" s="228"/>
      <c r="E46" s="228">
        <f ca="1">E67+E69+E149+E151+E191+E192+E219+E221</f>
        <v>0</v>
      </c>
      <c r="F46" s="228">
        <f t="shared" ref="F46:BQ46" ca="1" si="18">F67+F69+F149+F151+F191+F192+F219+F221</f>
        <v>0</v>
      </c>
      <c r="G46" s="228">
        <f t="shared" ca="1" si="18"/>
        <v>0</v>
      </c>
      <c r="H46" s="228">
        <f t="shared" ca="1" si="18"/>
        <v>0</v>
      </c>
      <c r="I46" s="228">
        <f t="shared" ca="1" si="18"/>
        <v>0</v>
      </c>
      <c r="J46" s="228">
        <f t="shared" ca="1" si="18"/>
        <v>0</v>
      </c>
      <c r="K46" s="228">
        <f t="shared" ca="1" si="18"/>
        <v>0</v>
      </c>
      <c r="L46" s="228">
        <f t="shared" ca="1" si="18"/>
        <v>0</v>
      </c>
      <c r="M46" s="228">
        <f t="shared" ca="1" si="18"/>
        <v>0</v>
      </c>
      <c r="N46" s="228">
        <f t="shared" ca="1" si="18"/>
        <v>0</v>
      </c>
      <c r="O46" s="228">
        <f t="shared" ca="1" si="18"/>
        <v>0</v>
      </c>
      <c r="P46" s="228">
        <f t="shared" ca="1" si="18"/>
        <v>0</v>
      </c>
      <c r="Q46" s="228">
        <f t="shared" ca="1" si="18"/>
        <v>0</v>
      </c>
      <c r="R46" s="228">
        <f t="shared" ca="1" si="18"/>
        <v>0</v>
      </c>
      <c r="S46" s="228">
        <f t="shared" ca="1" si="18"/>
        <v>0</v>
      </c>
      <c r="T46" s="228">
        <f t="shared" ca="1" si="18"/>
        <v>0</v>
      </c>
      <c r="U46" s="228">
        <f t="shared" ca="1" si="18"/>
        <v>0</v>
      </c>
      <c r="V46" s="228">
        <f t="shared" ca="1" si="18"/>
        <v>0</v>
      </c>
      <c r="W46" s="228">
        <f t="shared" ca="1" si="18"/>
        <v>0</v>
      </c>
      <c r="X46" s="228">
        <f t="shared" ca="1" si="18"/>
        <v>0</v>
      </c>
      <c r="Y46" s="228">
        <f t="shared" ca="1" si="18"/>
        <v>0</v>
      </c>
      <c r="Z46" s="228">
        <f t="shared" ca="1" si="18"/>
        <v>0</v>
      </c>
      <c r="AA46" s="228">
        <f t="shared" ca="1" si="18"/>
        <v>0</v>
      </c>
      <c r="AB46" s="228">
        <f t="shared" ca="1" si="18"/>
        <v>0</v>
      </c>
      <c r="AC46" s="228">
        <f t="shared" ca="1" si="18"/>
        <v>0</v>
      </c>
      <c r="AD46" s="228">
        <f t="shared" ca="1" si="18"/>
        <v>0</v>
      </c>
      <c r="AE46" s="228">
        <f t="shared" ca="1" si="18"/>
        <v>0</v>
      </c>
      <c r="AF46" s="228">
        <f t="shared" ca="1" si="18"/>
        <v>0</v>
      </c>
      <c r="AG46" s="228">
        <f t="shared" ca="1" si="18"/>
        <v>0</v>
      </c>
      <c r="AH46" s="228">
        <f t="shared" ca="1" si="18"/>
        <v>0</v>
      </c>
      <c r="AI46" s="228">
        <f t="shared" ca="1" si="18"/>
        <v>0</v>
      </c>
      <c r="AJ46" s="228">
        <f t="shared" ca="1" si="18"/>
        <v>0</v>
      </c>
      <c r="AK46" s="228">
        <f t="shared" ca="1" si="18"/>
        <v>0</v>
      </c>
      <c r="AL46" s="228">
        <f t="shared" ca="1" si="18"/>
        <v>0</v>
      </c>
      <c r="AM46" s="228">
        <f t="shared" ca="1" si="18"/>
        <v>0</v>
      </c>
      <c r="AN46" s="228">
        <f t="shared" ca="1" si="18"/>
        <v>0</v>
      </c>
      <c r="AO46" s="228">
        <f t="shared" ca="1" si="18"/>
        <v>0</v>
      </c>
      <c r="AP46" s="228">
        <f t="shared" ca="1" si="18"/>
        <v>0</v>
      </c>
      <c r="AQ46" s="228">
        <f t="shared" ca="1" si="18"/>
        <v>0</v>
      </c>
      <c r="AR46" s="228">
        <f t="shared" ca="1" si="18"/>
        <v>0</v>
      </c>
      <c r="AS46" s="228">
        <f t="shared" ca="1" si="18"/>
        <v>0</v>
      </c>
      <c r="AT46" s="228">
        <f t="shared" ca="1" si="18"/>
        <v>0</v>
      </c>
      <c r="AU46" s="228">
        <f t="shared" ca="1" si="18"/>
        <v>0</v>
      </c>
      <c r="AV46" s="228">
        <f t="shared" ca="1" si="18"/>
        <v>0</v>
      </c>
      <c r="AW46" s="228">
        <f t="shared" ca="1" si="18"/>
        <v>0</v>
      </c>
      <c r="AX46" s="228">
        <f t="shared" ca="1" si="18"/>
        <v>0</v>
      </c>
      <c r="AY46" s="228">
        <f t="shared" ca="1" si="18"/>
        <v>0</v>
      </c>
      <c r="AZ46" s="228">
        <f t="shared" ca="1" si="18"/>
        <v>0</v>
      </c>
      <c r="BA46" s="228">
        <f t="shared" ca="1" si="18"/>
        <v>0</v>
      </c>
      <c r="BB46" s="228">
        <f t="shared" ca="1" si="18"/>
        <v>0</v>
      </c>
      <c r="BC46" s="228">
        <f t="shared" ca="1" si="18"/>
        <v>0</v>
      </c>
      <c r="BD46" s="228">
        <f t="shared" ca="1" si="18"/>
        <v>0</v>
      </c>
      <c r="BE46" s="228">
        <f t="shared" ca="1" si="18"/>
        <v>0</v>
      </c>
      <c r="BF46" s="228">
        <f t="shared" ca="1" si="18"/>
        <v>0</v>
      </c>
      <c r="BG46" s="228">
        <f t="shared" ca="1" si="18"/>
        <v>0</v>
      </c>
      <c r="BH46" s="228">
        <f t="shared" ca="1" si="18"/>
        <v>0</v>
      </c>
      <c r="BI46" s="228">
        <f t="shared" ca="1" si="18"/>
        <v>0</v>
      </c>
      <c r="BJ46" s="228">
        <f t="shared" ca="1" si="18"/>
        <v>0</v>
      </c>
      <c r="BK46" s="228">
        <f t="shared" ca="1" si="18"/>
        <v>0</v>
      </c>
      <c r="BL46" s="228">
        <f t="shared" ca="1" si="18"/>
        <v>0</v>
      </c>
      <c r="BM46" s="228">
        <f t="shared" ca="1" si="18"/>
        <v>0</v>
      </c>
      <c r="BN46" s="228">
        <f t="shared" ca="1" si="18"/>
        <v>0</v>
      </c>
      <c r="BO46" s="228">
        <f t="shared" ca="1" si="18"/>
        <v>0</v>
      </c>
      <c r="BP46" s="228">
        <f t="shared" ca="1" si="18"/>
        <v>0</v>
      </c>
      <c r="BQ46" s="228">
        <f t="shared" ca="1" si="18"/>
        <v>0</v>
      </c>
      <c r="BR46" s="228">
        <f t="shared" ref="BR46:EC46" ca="1" si="19">BR67+BR69+BR149+BR151+BR191+BR192+BR219+BR221</f>
        <v>0</v>
      </c>
      <c r="BS46" s="228">
        <f t="shared" ca="1" si="19"/>
        <v>0</v>
      </c>
      <c r="BT46" s="228">
        <f t="shared" ca="1" si="19"/>
        <v>0</v>
      </c>
      <c r="BU46" s="228">
        <f t="shared" ca="1" si="19"/>
        <v>0</v>
      </c>
      <c r="BV46" s="228">
        <f t="shared" ca="1" si="19"/>
        <v>0</v>
      </c>
      <c r="BW46" s="228">
        <f t="shared" ca="1" si="19"/>
        <v>0</v>
      </c>
      <c r="BX46" s="228">
        <f t="shared" ca="1" si="19"/>
        <v>0</v>
      </c>
      <c r="BY46" s="228">
        <f t="shared" ca="1" si="19"/>
        <v>0</v>
      </c>
      <c r="BZ46" s="228">
        <f t="shared" ca="1" si="19"/>
        <v>0</v>
      </c>
      <c r="CA46" s="228">
        <f t="shared" ca="1" si="19"/>
        <v>0</v>
      </c>
      <c r="CB46" s="228">
        <f t="shared" ca="1" si="19"/>
        <v>72161291.97497502</v>
      </c>
      <c r="CC46" s="228">
        <f t="shared" ca="1" si="19"/>
        <v>232884.50321324795</v>
      </c>
      <c r="CD46" s="228">
        <f t="shared" ca="1" si="19"/>
        <v>93337906.086587623</v>
      </c>
      <c r="CE46" s="228">
        <f t="shared" ca="1" si="19"/>
        <v>0</v>
      </c>
      <c r="CF46" s="228">
        <f t="shared" ca="1" si="19"/>
        <v>0</v>
      </c>
      <c r="CG46" s="228">
        <f t="shared" ca="1" si="19"/>
        <v>0</v>
      </c>
      <c r="CH46" s="228">
        <f t="shared" ca="1" si="19"/>
        <v>0</v>
      </c>
      <c r="CI46" s="228">
        <f t="shared" ca="1" si="19"/>
        <v>0</v>
      </c>
      <c r="CJ46" s="228">
        <f t="shared" ca="1" si="19"/>
        <v>0</v>
      </c>
      <c r="CK46" s="228">
        <f t="shared" ca="1" si="19"/>
        <v>0</v>
      </c>
      <c r="CL46" s="228">
        <f t="shared" ca="1" si="19"/>
        <v>0</v>
      </c>
      <c r="CM46" s="228">
        <f t="shared" ca="1" si="19"/>
        <v>0</v>
      </c>
      <c r="CN46" s="228">
        <f t="shared" ca="1" si="19"/>
        <v>0</v>
      </c>
      <c r="CO46" s="228">
        <f t="shared" ca="1" si="19"/>
        <v>0</v>
      </c>
      <c r="CP46" s="228">
        <f t="shared" ca="1" si="19"/>
        <v>0</v>
      </c>
      <c r="CQ46" s="228">
        <f t="shared" ca="1" si="19"/>
        <v>0</v>
      </c>
      <c r="CR46" s="228">
        <f t="shared" ca="1" si="19"/>
        <v>0</v>
      </c>
      <c r="CS46" s="228">
        <f t="shared" ca="1" si="19"/>
        <v>0</v>
      </c>
      <c r="CT46" s="228">
        <f t="shared" ca="1" si="19"/>
        <v>0</v>
      </c>
      <c r="CU46" s="228">
        <f t="shared" ca="1" si="19"/>
        <v>0</v>
      </c>
      <c r="CV46" s="228">
        <f t="shared" ca="1" si="19"/>
        <v>0</v>
      </c>
      <c r="CW46" s="228">
        <f t="shared" ca="1" si="19"/>
        <v>0</v>
      </c>
      <c r="CX46" s="228">
        <f t="shared" ca="1" si="19"/>
        <v>0</v>
      </c>
      <c r="CY46" s="228">
        <f t="shared" ca="1" si="19"/>
        <v>0</v>
      </c>
      <c r="CZ46" s="228">
        <f t="shared" ca="1" si="19"/>
        <v>0</v>
      </c>
      <c r="DA46" s="228">
        <f t="shared" ca="1" si="19"/>
        <v>0</v>
      </c>
      <c r="DB46" s="228">
        <f t="shared" ca="1" si="19"/>
        <v>0</v>
      </c>
      <c r="DC46" s="228">
        <f t="shared" ca="1" si="19"/>
        <v>0</v>
      </c>
      <c r="DD46" s="228">
        <f t="shared" ca="1" si="19"/>
        <v>0</v>
      </c>
      <c r="DE46" s="228">
        <f t="shared" ca="1" si="19"/>
        <v>0</v>
      </c>
      <c r="DF46" s="228">
        <f t="shared" ca="1" si="19"/>
        <v>0</v>
      </c>
      <c r="DG46" s="228">
        <f t="shared" ca="1" si="19"/>
        <v>0</v>
      </c>
      <c r="DH46" s="228">
        <f t="shared" ca="1" si="19"/>
        <v>0</v>
      </c>
      <c r="DI46" s="228">
        <f t="shared" ca="1" si="19"/>
        <v>0</v>
      </c>
      <c r="DJ46" s="228">
        <f t="shared" ca="1" si="19"/>
        <v>0</v>
      </c>
      <c r="DK46" s="228">
        <f t="shared" ca="1" si="19"/>
        <v>0</v>
      </c>
      <c r="DL46" s="228">
        <f t="shared" ca="1" si="19"/>
        <v>0</v>
      </c>
      <c r="DM46" s="228">
        <f t="shared" ca="1" si="19"/>
        <v>0</v>
      </c>
      <c r="DN46" s="228">
        <f t="shared" ca="1" si="19"/>
        <v>0</v>
      </c>
      <c r="DO46" s="228">
        <f t="shared" ca="1" si="19"/>
        <v>0</v>
      </c>
      <c r="DP46" s="228">
        <f t="shared" ca="1" si="19"/>
        <v>0</v>
      </c>
      <c r="DQ46" s="228">
        <f t="shared" ca="1" si="19"/>
        <v>0</v>
      </c>
      <c r="DR46" s="228">
        <f t="shared" ca="1" si="19"/>
        <v>0</v>
      </c>
      <c r="DS46" s="228">
        <f t="shared" ca="1" si="19"/>
        <v>0</v>
      </c>
      <c r="DT46" s="228">
        <f t="shared" ca="1" si="19"/>
        <v>0</v>
      </c>
      <c r="DU46" s="228">
        <f t="shared" ca="1" si="19"/>
        <v>0</v>
      </c>
      <c r="DV46" s="228">
        <f t="shared" ca="1" si="19"/>
        <v>0</v>
      </c>
      <c r="DW46" s="228">
        <f t="shared" ca="1" si="19"/>
        <v>0</v>
      </c>
      <c r="DX46" s="228">
        <f t="shared" ca="1" si="19"/>
        <v>0</v>
      </c>
      <c r="DY46" s="228">
        <f t="shared" ca="1" si="19"/>
        <v>0</v>
      </c>
      <c r="DZ46" s="228">
        <f t="shared" ca="1" si="19"/>
        <v>0</v>
      </c>
      <c r="EA46" s="228">
        <f t="shared" ca="1" si="19"/>
        <v>0</v>
      </c>
      <c r="EB46" s="228">
        <f t="shared" ca="1" si="19"/>
        <v>0</v>
      </c>
      <c r="EC46" s="228">
        <f t="shared" ca="1" si="19"/>
        <v>0</v>
      </c>
      <c r="ED46" s="228">
        <f t="shared" ref="ED46:GF46" ca="1" si="20">ED67+ED69+ED149+ED151+ED191+ED192+ED219+ED221</f>
        <v>0</v>
      </c>
      <c r="EE46" s="228">
        <f t="shared" ca="1" si="20"/>
        <v>0</v>
      </c>
      <c r="EF46" s="228">
        <f t="shared" ca="1" si="20"/>
        <v>0</v>
      </c>
      <c r="EG46" s="228">
        <f t="shared" ca="1" si="20"/>
        <v>0</v>
      </c>
      <c r="EH46" s="228">
        <f t="shared" ca="1" si="20"/>
        <v>0</v>
      </c>
      <c r="EI46" s="228">
        <f t="shared" ca="1" si="20"/>
        <v>0</v>
      </c>
      <c r="EJ46" s="228">
        <f t="shared" ca="1" si="20"/>
        <v>0</v>
      </c>
      <c r="EK46" s="228">
        <f t="shared" ca="1" si="20"/>
        <v>0</v>
      </c>
      <c r="EL46" s="228">
        <f t="shared" si="20"/>
        <v>580077629.98826075</v>
      </c>
      <c r="EM46" s="228">
        <f t="shared" si="20"/>
        <v>0</v>
      </c>
      <c r="EN46" s="228">
        <f t="shared" si="20"/>
        <v>0</v>
      </c>
      <c r="EO46" s="228">
        <f t="shared" si="20"/>
        <v>0</v>
      </c>
      <c r="EP46" s="228">
        <f t="shared" si="20"/>
        <v>0</v>
      </c>
      <c r="EQ46" s="228">
        <f t="shared" si="20"/>
        <v>0</v>
      </c>
      <c r="ER46" s="228">
        <f t="shared" si="20"/>
        <v>0</v>
      </c>
      <c r="ES46" s="228">
        <f t="shared" si="20"/>
        <v>0</v>
      </c>
      <c r="ET46" s="228">
        <f t="shared" si="20"/>
        <v>0</v>
      </c>
      <c r="EU46" s="228">
        <f t="shared" si="20"/>
        <v>0</v>
      </c>
      <c r="EV46" s="228">
        <f t="shared" si="20"/>
        <v>0</v>
      </c>
      <c r="EW46" s="228">
        <f t="shared" si="20"/>
        <v>0</v>
      </c>
      <c r="EX46" s="228">
        <f t="shared" si="20"/>
        <v>0</v>
      </c>
      <c r="EY46" s="228">
        <f t="shared" si="20"/>
        <v>0</v>
      </c>
      <c r="EZ46" s="228">
        <f t="shared" si="20"/>
        <v>0</v>
      </c>
      <c r="FA46" s="228">
        <f t="shared" si="20"/>
        <v>0</v>
      </c>
      <c r="FB46" s="228">
        <f t="shared" si="20"/>
        <v>0</v>
      </c>
      <c r="FC46" s="228">
        <f t="shared" si="20"/>
        <v>0</v>
      </c>
      <c r="FD46" s="228">
        <f t="shared" si="20"/>
        <v>0</v>
      </c>
      <c r="FE46" s="228">
        <f t="shared" si="20"/>
        <v>0</v>
      </c>
      <c r="FF46" s="228">
        <f t="shared" si="20"/>
        <v>0</v>
      </c>
      <c r="FG46" s="228">
        <f t="shared" si="20"/>
        <v>0</v>
      </c>
      <c r="FH46" s="228">
        <f t="shared" si="20"/>
        <v>0</v>
      </c>
      <c r="FI46" s="228">
        <f t="shared" si="20"/>
        <v>0</v>
      </c>
      <c r="FJ46" s="228">
        <f t="shared" si="20"/>
        <v>0</v>
      </c>
      <c r="FK46" s="228">
        <f t="shared" si="20"/>
        <v>0</v>
      </c>
      <c r="FL46" s="228">
        <f t="shared" si="20"/>
        <v>0</v>
      </c>
      <c r="FM46" s="228">
        <f t="shared" si="20"/>
        <v>0</v>
      </c>
      <c r="FN46" s="228">
        <f t="shared" si="20"/>
        <v>0</v>
      </c>
      <c r="FO46" s="228">
        <f t="shared" si="20"/>
        <v>0</v>
      </c>
      <c r="FP46" s="228">
        <f t="shared" si="20"/>
        <v>0</v>
      </c>
      <c r="FQ46" s="228">
        <f t="shared" si="20"/>
        <v>0</v>
      </c>
      <c r="FR46" s="228">
        <f t="shared" si="20"/>
        <v>0</v>
      </c>
      <c r="FS46" s="228">
        <f t="shared" si="20"/>
        <v>0</v>
      </c>
      <c r="FT46" s="228">
        <f t="shared" si="20"/>
        <v>0</v>
      </c>
      <c r="FU46" s="228">
        <f t="shared" si="20"/>
        <v>0</v>
      </c>
      <c r="FV46" s="228">
        <f t="shared" si="20"/>
        <v>0</v>
      </c>
      <c r="FW46" s="228">
        <f t="shared" si="20"/>
        <v>0</v>
      </c>
      <c r="FX46" s="228">
        <f t="shared" si="20"/>
        <v>0</v>
      </c>
      <c r="FY46" s="228">
        <f t="shared" si="20"/>
        <v>0</v>
      </c>
      <c r="FZ46" s="228">
        <f t="shared" si="20"/>
        <v>0</v>
      </c>
      <c r="GA46" s="228">
        <f t="shared" si="20"/>
        <v>0</v>
      </c>
      <c r="GB46" s="228">
        <f t="shared" si="20"/>
        <v>0</v>
      </c>
      <c r="GC46" s="228">
        <f t="shared" si="20"/>
        <v>0</v>
      </c>
      <c r="GD46" s="228">
        <f t="shared" si="20"/>
        <v>0</v>
      </c>
      <c r="GE46" s="228">
        <f t="shared" si="20"/>
        <v>0</v>
      </c>
      <c r="GF46" s="228">
        <f t="shared" si="20"/>
        <v>0</v>
      </c>
    </row>
    <row r="47" spans="2:206">
      <c r="B47" s="459"/>
      <c r="D47" s="228"/>
      <c r="E47" s="228"/>
      <c r="F47" s="228"/>
      <c r="G47" s="228"/>
      <c r="H47" s="228"/>
      <c r="I47" s="228"/>
      <c r="J47" s="228"/>
      <c r="K47" s="228"/>
      <c r="L47" s="228"/>
      <c r="M47" s="228"/>
      <c r="N47" s="228"/>
      <c r="O47" s="228"/>
      <c r="P47" s="228"/>
      <c r="Q47" s="228"/>
      <c r="R47" s="228"/>
      <c r="S47" s="228"/>
      <c r="T47" s="228"/>
      <c r="U47" s="228"/>
      <c r="V47" s="228"/>
      <c r="W47" s="228"/>
      <c r="X47" s="228"/>
      <c r="Y47" s="228"/>
      <c r="Z47" s="228"/>
      <c r="AA47" s="228"/>
      <c r="AB47" s="228"/>
      <c r="AC47" s="228"/>
      <c r="AD47" s="228"/>
      <c r="AE47" s="228"/>
      <c r="AF47" s="228"/>
      <c r="AG47" s="228"/>
      <c r="AH47" s="228"/>
      <c r="AI47" s="228"/>
      <c r="AJ47" s="228"/>
      <c r="AK47" s="228"/>
      <c r="AL47" s="228"/>
      <c r="AM47" s="228"/>
      <c r="AN47" s="228"/>
      <c r="AO47" s="228"/>
      <c r="AP47" s="228"/>
      <c r="AQ47" s="228"/>
      <c r="AR47" s="228"/>
      <c r="AS47" s="228"/>
      <c r="AT47" s="228"/>
      <c r="AU47" s="228"/>
      <c r="AV47" s="228"/>
      <c r="AW47" s="228"/>
      <c r="AX47" s="228"/>
      <c r="AY47" s="228"/>
      <c r="AZ47" s="228"/>
      <c r="BA47" s="228"/>
      <c r="BB47" s="228"/>
      <c r="BC47" s="228"/>
      <c r="BD47" s="228"/>
      <c r="BE47" s="228"/>
      <c r="BF47" s="228"/>
      <c r="BG47" s="228"/>
      <c r="BH47" s="228"/>
      <c r="BI47" s="228"/>
      <c r="BJ47" s="228"/>
      <c r="BK47" s="228"/>
      <c r="BL47" s="228"/>
      <c r="BM47" s="228"/>
      <c r="BN47" s="228"/>
      <c r="BO47" s="228"/>
      <c r="BP47" s="228"/>
      <c r="BQ47" s="228"/>
      <c r="BR47" s="228"/>
      <c r="BS47" s="228"/>
      <c r="BT47" s="228"/>
      <c r="BU47" s="228"/>
      <c r="BV47" s="228"/>
      <c r="BW47" s="228"/>
      <c r="BX47" s="228"/>
      <c r="BY47" s="228"/>
      <c r="BZ47" s="228"/>
      <c r="CA47" s="228"/>
      <c r="CB47" s="228"/>
      <c r="CC47" s="228"/>
      <c r="CD47" s="228"/>
      <c r="CE47" s="228"/>
      <c r="CF47" s="228"/>
      <c r="CG47" s="228"/>
      <c r="CH47" s="228"/>
      <c r="CI47" s="228"/>
      <c r="CJ47" s="228"/>
      <c r="CK47" s="228"/>
      <c r="CL47" s="228"/>
      <c r="CM47" s="228"/>
      <c r="CN47" s="228"/>
      <c r="CO47" s="228"/>
      <c r="CP47" s="228"/>
      <c r="CQ47" s="228"/>
      <c r="CR47" s="228"/>
      <c r="CS47" s="228"/>
      <c r="CT47" s="228"/>
      <c r="CU47" s="228"/>
      <c r="CV47" s="228"/>
      <c r="CW47" s="228"/>
      <c r="CX47" s="228"/>
      <c r="CY47" s="228"/>
      <c r="CZ47" s="228"/>
      <c r="DA47" s="228"/>
      <c r="DB47" s="228"/>
      <c r="DC47" s="228"/>
      <c r="DD47" s="228"/>
      <c r="DE47" s="228"/>
      <c r="DF47" s="228"/>
      <c r="DG47" s="228"/>
      <c r="DH47" s="228"/>
      <c r="DI47" s="228"/>
      <c r="DJ47" s="228"/>
      <c r="DK47" s="228"/>
      <c r="DL47" s="228"/>
      <c r="DM47" s="228"/>
      <c r="DN47" s="228"/>
      <c r="DO47" s="228"/>
      <c r="DP47" s="228"/>
      <c r="DQ47" s="228"/>
      <c r="DR47" s="228"/>
      <c r="DS47" s="228"/>
      <c r="DT47" s="228"/>
      <c r="DU47" s="228"/>
      <c r="DV47" s="228"/>
      <c r="DW47" s="228"/>
      <c r="DX47" s="228"/>
      <c r="DY47" s="228"/>
      <c r="DZ47" s="228"/>
      <c r="EA47" s="228"/>
      <c r="EB47" s="228"/>
      <c r="EC47" s="228"/>
      <c r="ED47" s="228"/>
      <c r="EE47" s="228"/>
      <c r="EF47" s="228"/>
      <c r="EG47" s="228"/>
      <c r="EH47" s="228"/>
      <c r="EI47" s="228"/>
      <c r="EJ47" s="228"/>
      <c r="EK47" s="228"/>
      <c r="EL47" s="228"/>
      <c r="EM47" s="228"/>
      <c r="EN47" s="228"/>
      <c r="EO47" s="228"/>
      <c r="EP47" s="228"/>
      <c r="EQ47" s="228"/>
      <c r="ER47" s="228"/>
      <c r="ES47" s="228"/>
      <c r="ET47" s="228"/>
      <c r="EU47" s="228"/>
      <c r="EV47" s="228"/>
      <c r="EW47" s="228"/>
      <c r="EX47" s="228"/>
      <c r="EY47" s="228"/>
      <c r="EZ47" s="228"/>
      <c r="FA47" s="228"/>
      <c r="FB47" s="228"/>
      <c r="FC47" s="228"/>
      <c r="FD47" s="228"/>
      <c r="FE47" s="228"/>
      <c r="FF47" s="228"/>
      <c r="FG47" s="228"/>
      <c r="FH47" s="228"/>
      <c r="FI47" s="228"/>
      <c r="FJ47" s="228"/>
      <c r="FK47" s="228"/>
      <c r="FL47" s="228"/>
      <c r="FM47" s="228"/>
      <c r="FN47" s="228"/>
      <c r="FO47" s="228"/>
      <c r="FP47" s="228"/>
      <c r="FQ47" s="228"/>
      <c r="FR47" s="228"/>
      <c r="FS47" s="228"/>
      <c r="FT47" s="228"/>
      <c r="FU47" s="228"/>
      <c r="FV47" s="228"/>
      <c r="FW47" s="228"/>
      <c r="FX47" s="228"/>
      <c r="FY47" s="228"/>
      <c r="FZ47" s="228"/>
      <c r="GA47" s="228"/>
      <c r="GB47" s="228"/>
      <c r="GC47" s="228"/>
      <c r="GD47" s="228"/>
      <c r="GE47" s="228"/>
      <c r="GF47" s="228"/>
    </row>
    <row r="48" spans="2:206">
      <c r="B48" s="459" t="s">
        <v>440</v>
      </c>
      <c r="D48" s="228"/>
      <c r="E48" s="228">
        <f>E49</f>
        <v>0</v>
      </c>
      <c r="F48" s="228">
        <f t="shared" ref="F48:BQ48" si="21">F49</f>
        <v>0</v>
      </c>
      <c r="G48" s="228">
        <f t="shared" si="21"/>
        <v>0</v>
      </c>
      <c r="H48" s="228">
        <f t="shared" si="21"/>
        <v>0</v>
      </c>
      <c r="I48" s="228">
        <f t="shared" si="21"/>
        <v>0</v>
      </c>
      <c r="J48" s="228">
        <f t="shared" si="21"/>
        <v>0</v>
      </c>
      <c r="K48" s="228">
        <f t="shared" si="21"/>
        <v>0</v>
      </c>
      <c r="L48" s="228">
        <f t="shared" si="21"/>
        <v>0</v>
      </c>
      <c r="M48" s="228">
        <f t="shared" si="21"/>
        <v>0</v>
      </c>
      <c r="N48" s="228">
        <f t="shared" si="21"/>
        <v>0</v>
      </c>
      <c r="O48" s="228">
        <f t="shared" si="21"/>
        <v>0</v>
      </c>
      <c r="P48" s="228">
        <f t="shared" si="21"/>
        <v>0</v>
      </c>
      <c r="Q48" s="228">
        <f t="shared" si="21"/>
        <v>0</v>
      </c>
      <c r="R48" s="228">
        <f t="shared" si="21"/>
        <v>0</v>
      </c>
      <c r="S48" s="228">
        <f t="shared" si="21"/>
        <v>0</v>
      </c>
      <c r="T48" s="228">
        <f t="shared" si="21"/>
        <v>0</v>
      </c>
      <c r="U48" s="228">
        <f t="shared" si="21"/>
        <v>0</v>
      </c>
      <c r="V48" s="228">
        <f t="shared" si="21"/>
        <v>0</v>
      </c>
      <c r="W48" s="228">
        <f t="shared" si="21"/>
        <v>0</v>
      </c>
      <c r="X48" s="228">
        <f t="shared" si="21"/>
        <v>0</v>
      </c>
      <c r="Y48" s="228">
        <f t="shared" si="21"/>
        <v>0</v>
      </c>
      <c r="Z48" s="228">
        <f t="shared" si="21"/>
        <v>0</v>
      </c>
      <c r="AA48" s="228">
        <f t="shared" si="21"/>
        <v>0</v>
      </c>
      <c r="AB48" s="228">
        <f t="shared" si="21"/>
        <v>0</v>
      </c>
      <c r="AC48" s="228">
        <f t="shared" si="21"/>
        <v>0</v>
      </c>
      <c r="AD48" s="228">
        <f t="shared" si="21"/>
        <v>0</v>
      </c>
      <c r="AE48" s="228">
        <f t="shared" si="21"/>
        <v>0</v>
      </c>
      <c r="AF48" s="228">
        <f t="shared" si="21"/>
        <v>0</v>
      </c>
      <c r="AG48" s="228">
        <f t="shared" si="21"/>
        <v>0</v>
      </c>
      <c r="AH48" s="228">
        <f t="shared" si="21"/>
        <v>0</v>
      </c>
      <c r="AI48" s="228">
        <f t="shared" si="21"/>
        <v>0</v>
      </c>
      <c r="AJ48" s="228">
        <f t="shared" si="21"/>
        <v>0</v>
      </c>
      <c r="AK48" s="228">
        <f t="shared" si="21"/>
        <v>0</v>
      </c>
      <c r="AL48" s="228">
        <f t="shared" si="21"/>
        <v>0</v>
      </c>
      <c r="AM48" s="228">
        <f t="shared" si="21"/>
        <v>0</v>
      </c>
      <c r="AN48" s="228">
        <f t="shared" si="21"/>
        <v>0</v>
      </c>
      <c r="AO48" s="228">
        <f t="shared" si="21"/>
        <v>0</v>
      </c>
      <c r="AP48" s="228">
        <f t="shared" si="21"/>
        <v>0</v>
      </c>
      <c r="AQ48" s="228">
        <f t="shared" si="21"/>
        <v>0</v>
      </c>
      <c r="AR48" s="228">
        <f t="shared" si="21"/>
        <v>0</v>
      </c>
      <c r="AS48" s="228">
        <f t="shared" si="21"/>
        <v>0</v>
      </c>
      <c r="AT48" s="228">
        <f t="shared" si="21"/>
        <v>0</v>
      </c>
      <c r="AU48" s="228">
        <f t="shared" si="21"/>
        <v>0</v>
      </c>
      <c r="AV48" s="228">
        <f t="shared" si="21"/>
        <v>0</v>
      </c>
      <c r="AW48" s="228">
        <f t="shared" si="21"/>
        <v>0</v>
      </c>
      <c r="AX48" s="228">
        <f t="shared" si="21"/>
        <v>0</v>
      </c>
      <c r="AY48" s="228">
        <f t="shared" si="21"/>
        <v>0</v>
      </c>
      <c r="AZ48" s="228">
        <f t="shared" si="21"/>
        <v>0</v>
      </c>
      <c r="BA48" s="228">
        <f t="shared" si="21"/>
        <v>0</v>
      </c>
      <c r="BB48" s="228">
        <f t="shared" si="21"/>
        <v>0</v>
      </c>
      <c r="BC48" s="228">
        <f t="shared" si="21"/>
        <v>0</v>
      </c>
      <c r="BD48" s="228">
        <f t="shared" si="21"/>
        <v>0</v>
      </c>
      <c r="BE48" s="228">
        <f t="shared" si="21"/>
        <v>0</v>
      </c>
      <c r="BF48" s="228">
        <f t="shared" si="21"/>
        <v>0</v>
      </c>
      <c r="BG48" s="228">
        <f t="shared" si="21"/>
        <v>0</v>
      </c>
      <c r="BH48" s="228">
        <f t="shared" si="21"/>
        <v>0</v>
      </c>
      <c r="BI48" s="228">
        <f t="shared" si="21"/>
        <v>0</v>
      </c>
      <c r="BJ48" s="228">
        <f t="shared" si="21"/>
        <v>0</v>
      </c>
      <c r="BK48" s="228">
        <f t="shared" si="21"/>
        <v>0</v>
      </c>
      <c r="BL48" s="228">
        <f t="shared" si="21"/>
        <v>0</v>
      </c>
      <c r="BM48" s="228">
        <f t="shared" si="21"/>
        <v>0</v>
      </c>
      <c r="BN48" s="228">
        <f t="shared" si="21"/>
        <v>0</v>
      </c>
      <c r="BO48" s="228">
        <f t="shared" si="21"/>
        <v>0</v>
      </c>
      <c r="BP48" s="228">
        <f t="shared" si="21"/>
        <v>0</v>
      </c>
      <c r="BQ48" s="228">
        <f t="shared" si="21"/>
        <v>0</v>
      </c>
      <c r="BR48" s="228">
        <f t="shared" ref="BR48:EC48" si="22">BR49</f>
        <v>1791666.6666666667</v>
      </c>
      <c r="BS48" s="228">
        <f t="shared" si="22"/>
        <v>1799131.9444444447</v>
      </c>
      <c r="BT48" s="228">
        <f t="shared" si="22"/>
        <v>1806628.3275462964</v>
      </c>
      <c r="BU48" s="228">
        <f t="shared" si="22"/>
        <v>1814155.9455777395</v>
      </c>
      <c r="BV48" s="228">
        <f t="shared" si="22"/>
        <v>1821714.9286843131</v>
      </c>
      <c r="BW48" s="228">
        <f t="shared" si="22"/>
        <v>1829305.4075538311</v>
      </c>
      <c r="BX48" s="228">
        <f t="shared" si="22"/>
        <v>1836927.5134186388</v>
      </c>
      <c r="BY48" s="228">
        <f t="shared" si="22"/>
        <v>1844581.3780578831</v>
      </c>
      <c r="BZ48" s="228">
        <f t="shared" si="22"/>
        <v>1852267.1337997911</v>
      </c>
      <c r="CA48" s="228">
        <f t="shared" si="22"/>
        <v>1859984.9135239569</v>
      </c>
      <c r="CB48" s="228">
        <f t="shared" si="22"/>
        <v>1867734.8506636398</v>
      </c>
      <c r="CC48" s="228">
        <f t="shared" si="22"/>
        <v>1875517.079208072</v>
      </c>
      <c r="CD48" s="228">
        <f t="shared" si="22"/>
        <v>1883331.7337047721</v>
      </c>
      <c r="CE48" s="228">
        <f t="shared" si="22"/>
        <v>1891178.9492618751</v>
      </c>
      <c r="CF48" s="228">
        <f t="shared" si="22"/>
        <v>1899058.8615504664</v>
      </c>
      <c r="CG48" s="228">
        <f t="shared" si="22"/>
        <v>1906971.6068069267</v>
      </c>
      <c r="CH48" s="228">
        <f t="shared" si="22"/>
        <v>1914917.321835289</v>
      </c>
      <c r="CI48" s="228">
        <f t="shared" si="22"/>
        <v>1922896.1440096025</v>
      </c>
      <c r="CJ48" s="228">
        <f t="shared" si="22"/>
        <v>1930908.2112763093</v>
      </c>
      <c r="CK48" s="228">
        <f t="shared" si="22"/>
        <v>1938953.6621566273</v>
      </c>
      <c r="CL48" s="228">
        <f t="shared" si="22"/>
        <v>1947032.6357489463</v>
      </c>
      <c r="CM48" s="228">
        <f t="shared" si="22"/>
        <v>1955145.2717312339</v>
      </c>
      <c r="CN48" s="228">
        <f t="shared" si="22"/>
        <v>1963291.7103634474</v>
      </c>
      <c r="CO48" s="228">
        <f t="shared" si="22"/>
        <v>1971472.0924899615</v>
      </c>
      <c r="CP48" s="228">
        <f t="shared" si="22"/>
        <v>1979686.5595420031</v>
      </c>
      <c r="CQ48" s="228">
        <f t="shared" si="22"/>
        <v>1987935.2535400949</v>
      </c>
      <c r="CR48" s="228">
        <f t="shared" si="22"/>
        <v>1996218.3170965118</v>
      </c>
      <c r="CS48" s="228">
        <f t="shared" si="22"/>
        <v>2004535.8934177475</v>
      </c>
      <c r="CT48" s="228">
        <f t="shared" si="22"/>
        <v>2012888.1263069881</v>
      </c>
      <c r="CU48" s="228">
        <f t="shared" si="22"/>
        <v>2021275.1601666005</v>
      </c>
      <c r="CV48" s="228">
        <f t="shared" si="22"/>
        <v>2029697.1400006276</v>
      </c>
      <c r="CW48" s="228">
        <f t="shared" si="22"/>
        <v>2038154.2114172971</v>
      </c>
      <c r="CX48" s="228">
        <f t="shared" si="22"/>
        <v>2046646.5206315359</v>
      </c>
      <c r="CY48" s="228">
        <f t="shared" si="22"/>
        <v>2055174.2144675006</v>
      </c>
      <c r="CZ48" s="228">
        <f t="shared" si="22"/>
        <v>2063737.4403611152</v>
      </c>
      <c r="DA48" s="228">
        <f t="shared" si="22"/>
        <v>2072336.3463626199</v>
      </c>
      <c r="DB48" s="228">
        <f t="shared" si="22"/>
        <v>2080971.0811391308</v>
      </c>
      <c r="DC48" s="228">
        <f t="shared" si="22"/>
        <v>2089641.7939772105</v>
      </c>
      <c r="DD48" s="228">
        <f t="shared" si="22"/>
        <v>2098348.6347854487</v>
      </c>
      <c r="DE48" s="228">
        <f t="shared" si="22"/>
        <v>2107091.7540970552</v>
      </c>
      <c r="DF48" s="228">
        <f t="shared" si="22"/>
        <v>2115871.3030724595</v>
      </c>
      <c r="DG48" s="228">
        <f t="shared" si="22"/>
        <v>2124687.4335019276</v>
      </c>
      <c r="DH48" s="228">
        <f t="shared" si="22"/>
        <v>2133540.2978081857</v>
      </c>
      <c r="DI48" s="228">
        <f t="shared" si="22"/>
        <v>2142430.0490490533</v>
      </c>
      <c r="DJ48" s="228">
        <f t="shared" si="22"/>
        <v>2151356.8409200911</v>
      </c>
      <c r="DK48" s="228">
        <f t="shared" si="22"/>
        <v>2160320.827757258</v>
      </c>
      <c r="DL48" s="228">
        <f t="shared" si="22"/>
        <v>2169322.1645395802</v>
      </c>
      <c r="DM48" s="228">
        <f t="shared" si="22"/>
        <v>2178361.0068918285</v>
      </c>
      <c r="DN48" s="228">
        <f t="shared" si="22"/>
        <v>2187437.5110872108</v>
      </c>
      <c r="DO48" s="228">
        <f t="shared" si="22"/>
        <v>2196551.8340500742</v>
      </c>
      <c r="DP48" s="228">
        <f t="shared" si="22"/>
        <v>2205704.1333586164</v>
      </c>
      <c r="DQ48" s="228">
        <f t="shared" si="22"/>
        <v>2214894.5672476105</v>
      </c>
      <c r="DR48" s="228">
        <f t="shared" si="22"/>
        <v>2224123.2946111425</v>
      </c>
      <c r="DS48" s="228">
        <f t="shared" si="22"/>
        <v>2233390.4750053552</v>
      </c>
      <c r="DT48" s="228">
        <f t="shared" si="22"/>
        <v>2242696.2686512112</v>
      </c>
      <c r="DU48" s="228">
        <f t="shared" si="22"/>
        <v>2252040.8364372575</v>
      </c>
      <c r="DV48" s="228">
        <f t="shared" si="22"/>
        <v>2261424.3399224128</v>
      </c>
      <c r="DW48" s="228">
        <f t="shared" si="22"/>
        <v>2270846.9413387566</v>
      </c>
      <c r="DX48" s="228">
        <f t="shared" si="22"/>
        <v>2280308.8035943345</v>
      </c>
      <c r="DY48" s="228">
        <f t="shared" si="22"/>
        <v>2289810.0902759777</v>
      </c>
      <c r="DZ48" s="228">
        <f t="shared" si="22"/>
        <v>2299350.9656521273</v>
      </c>
      <c r="EA48" s="228">
        <f t="shared" si="22"/>
        <v>2308931.5946756783</v>
      </c>
      <c r="EB48" s="228">
        <f t="shared" si="22"/>
        <v>2318552.1429868266</v>
      </c>
      <c r="EC48" s="228">
        <f t="shared" si="22"/>
        <v>2328212.7769159381</v>
      </c>
      <c r="ED48" s="228">
        <f t="shared" ref="ED48:GF48" si="23">ED49</f>
        <v>2337913.6634864211</v>
      </c>
      <c r="EE48" s="228">
        <f t="shared" si="23"/>
        <v>2347654.970417615</v>
      </c>
      <c r="EF48" s="228">
        <f t="shared" si="23"/>
        <v>2357436.8661276884</v>
      </c>
      <c r="EG48" s="228">
        <f t="shared" si="23"/>
        <v>2367259.519736554</v>
      </c>
      <c r="EH48" s="228">
        <f t="shared" si="23"/>
        <v>2377123.1010687896</v>
      </c>
      <c r="EI48" s="228">
        <f t="shared" si="23"/>
        <v>2387027.7806565762</v>
      </c>
      <c r="EJ48" s="228">
        <f t="shared" si="23"/>
        <v>2396973.7297426453</v>
      </c>
      <c r="EK48" s="228">
        <f t="shared" si="23"/>
        <v>2406961.1202832391</v>
      </c>
      <c r="EL48" s="228">
        <f t="shared" si="23"/>
        <v>0</v>
      </c>
      <c r="EM48" s="228">
        <f t="shared" si="23"/>
        <v>0</v>
      </c>
      <c r="EN48" s="228">
        <f t="shared" si="23"/>
        <v>0</v>
      </c>
      <c r="EO48" s="228">
        <f t="shared" si="23"/>
        <v>0</v>
      </c>
      <c r="EP48" s="228">
        <f t="shared" si="23"/>
        <v>0</v>
      </c>
      <c r="EQ48" s="228">
        <f t="shared" si="23"/>
        <v>0</v>
      </c>
      <c r="ER48" s="228">
        <f t="shared" si="23"/>
        <v>0</v>
      </c>
      <c r="ES48" s="228">
        <f t="shared" si="23"/>
        <v>0</v>
      </c>
      <c r="ET48" s="228">
        <f t="shared" si="23"/>
        <v>0</v>
      </c>
      <c r="EU48" s="228">
        <f t="shared" si="23"/>
        <v>0</v>
      </c>
      <c r="EV48" s="228">
        <f t="shared" si="23"/>
        <v>0</v>
      </c>
      <c r="EW48" s="228">
        <f t="shared" si="23"/>
        <v>0</v>
      </c>
      <c r="EX48" s="228">
        <f t="shared" si="23"/>
        <v>0</v>
      </c>
      <c r="EY48" s="228">
        <f t="shared" si="23"/>
        <v>0</v>
      </c>
      <c r="EZ48" s="228">
        <f t="shared" si="23"/>
        <v>0</v>
      </c>
      <c r="FA48" s="228">
        <f t="shared" si="23"/>
        <v>0</v>
      </c>
      <c r="FB48" s="228">
        <f t="shared" si="23"/>
        <v>0</v>
      </c>
      <c r="FC48" s="228">
        <f t="shared" si="23"/>
        <v>0</v>
      </c>
      <c r="FD48" s="228">
        <f t="shared" si="23"/>
        <v>0</v>
      </c>
      <c r="FE48" s="228">
        <f t="shared" si="23"/>
        <v>0</v>
      </c>
      <c r="FF48" s="228">
        <f t="shared" si="23"/>
        <v>0</v>
      </c>
      <c r="FG48" s="228">
        <f t="shared" si="23"/>
        <v>0</v>
      </c>
      <c r="FH48" s="228">
        <f t="shared" si="23"/>
        <v>0</v>
      </c>
      <c r="FI48" s="228">
        <f t="shared" si="23"/>
        <v>0</v>
      </c>
      <c r="FJ48" s="228">
        <f t="shared" si="23"/>
        <v>0</v>
      </c>
      <c r="FK48" s="228">
        <f t="shared" si="23"/>
        <v>0</v>
      </c>
      <c r="FL48" s="228">
        <f t="shared" si="23"/>
        <v>0</v>
      </c>
      <c r="FM48" s="228">
        <f t="shared" si="23"/>
        <v>0</v>
      </c>
      <c r="FN48" s="228">
        <f t="shared" si="23"/>
        <v>0</v>
      </c>
      <c r="FO48" s="228">
        <f t="shared" si="23"/>
        <v>0</v>
      </c>
      <c r="FP48" s="228">
        <f t="shared" si="23"/>
        <v>0</v>
      </c>
      <c r="FQ48" s="228">
        <f t="shared" si="23"/>
        <v>0</v>
      </c>
      <c r="FR48" s="228">
        <f t="shared" si="23"/>
        <v>0</v>
      </c>
      <c r="FS48" s="228">
        <f t="shared" si="23"/>
        <v>0</v>
      </c>
      <c r="FT48" s="228">
        <f t="shared" si="23"/>
        <v>0</v>
      </c>
      <c r="FU48" s="228">
        <f t="shared" si="23"/>
        <v>0</v>
      </c>
      <c r="FV48" s="228">
        <f t="shared" si="23"/>
        <v>0</v>
      </c>
      <c r="FW48" s="228">
        <f t="shared" si="23"/>
        <v>0</v>
      </c>
      <c r="FX48" s="228">
        <f t="shared" si="23"/>
        <v>0</v>
      </c>
      <c r="FY48" s="228">
        <f t="shared" si="23"/>
        <v>0</v>
      </c>
      <c r="FZ48" s="228">
        <f t="shared" si="23"/>
        <v>0</v>
      </c>
      <c r="GA48" s="228">
        <f t="shared" si="23"/>
        <v>0</v>
      </c>
      <c r="GB48" s="228">
        <f t="shared" si="23"/>
        <v>0</v>
      </c>
      <c r="GC48" s="228">
        <f t="shared" si="23"/>
        <v>0</v>
      </c>
      <c r="GD48" s="228">
        <f t="shared" si="23"/>
        <v>0</v>
      </c>
      <c r="GE48" s="228">
        <f t="shared" si="23"/>
        <v>0</v>
      </c>
      <c r="GF48" s="228">
        <f t="shared" si="23"/>
        <v>0</v>
      </c>
    </row>
    <row r="49" spans="1:16384">
      <c r="B49" s="459" t="s">
        <v>516</v>
      </c>
      <c r="D49" s="228"/>
      <c r="E49" s="228">
        <f>IF('Capital Structure'!$R$18='Capital Structure'!$U$4,E208,IF('Capital Structure'!$R$18='Capital Structure'!$U$5,E202,E215))</f>
        <v>0</v>
      </c>
      <c r="F49" s="228">
        <f>IF('Capital Structure'!$R$18='Capital Structure'!$U$4,F208,IF('Capital Structure'!$R$18='Capital Structure'!$U$5,F202,F215))</f>
        <v>0</v>
      </c>
      <c r="G49" s="228">
        <f>IF('Capital Structure'!$R$18='Capital Structure'!$U$4,G208,IF('Capital Structure'!$R$18='Capital Structure'!$U$5,G202,G215))</f>
        <v>0</v>
      </c>
      <c r="H49" s="228">
        <f>IF('Capital Structure'!$R$18='Capital Structure'!$U$4,H208,IF('Capital Structure'!$R$18='Capital Structure'!$U$5,H202,H215))</f>
        <v>0</v>
      </c>
      <c r="I49" s="228">
        <f>IF('Capital Structure'!$R$18='Capital Structure'!$U$4,I208,IF('Capital Structure'!$R$18='Capital Structure'!$U$5,I202,I215))</f>
        <v>0</v>
      </c>
      <c r="J49" s="228">
        <f>IF('Capital Structure'!$R$18='Capital Structure'!$U$4,J208,IF('Capital Structure'!$R$18='Capital Structure'!$U$5,J202,J215))</f>
        <v>0</v>
      </c>
      <c r="K49" s="228">
        <f>IF('Capital Structure'!$R$18='Capital Structure'!$U$4,K208,IF('Capital Structure'!$R$18='Capital Structure'!$U$5,K202,K215))</f>
        <v>0</v>
      </c>
      <c r="L49" s="228">
        <f>IF('Capital Structure'!$R$18='Capital Structure'!$U$4,L208,IF('Capital Structure'!$R$18='Capital Structure'!$U$5,L202,L215))</f>
        <v>0</v>
      </c>
      <c r="M49" s="228">
        <f>IF('Capital Structure'!$R$18='Capital Structure'!$U$4,M208,IF('Capital Structure'!$R$18='Capital Structure'!$U$5,M202,M215))</f>
        <v>0</v>
      </c>
      <c r="N49" s="228">
        <f>IF('Capital Structure'!$R$18='Capital Structure'!$U$4,N208,IF('Capital Structure'!$R$18='Capital Structure'!$U$5,N202,N215))</f>
        <v>0</v>
      </c>
      <c r="O49" s="228">
        <f>IF('Capital Structure'!$R$18='Capital Structure'!$U$4,O208,IF('Capital Structure'!$R$18='Capital Structure'!$U$5,O202,O215))</f>
        <v>0</v>
      </c>
      <c r="P49" s="228">
        <f>IF('Capital Structure'!$R$18='Capital Structure'!$U$4,P208,IF('Capital Structure'!$R$18='Capital Structure'!$U$5,P202,P215))</f>
        <v>0</v>
      </c>
      <c r="Q49" s="228">
        <f>IF('Capital Structure'!$R$18='Capital Structure'!$U$4,Q208,IF('Capital Structure'!$R$18='Capital Structure'!$U$5,Q202,Q215))</f>
        <v>0</v>
      </c>
      <c r="R49" s="228">
        <f>IF('Capital Structure'!$R$18='Capital Structure'!$U$4,R208,IF('Capital Structure'!$R$18='Capital Structure'!$U$5,R202,R215))</f>
        <v>0</v>
      </c>
      <c r="S49" s="228">
        <f>IF('Capital Structure'!$R$18='Capital Structure'!$U$4,S208,IF('Capital Structure'!$R$18='Capital Structure'!$U$5,S202,S215))</f>
        <v>0</v>
      </c>
      <c r="T49" s="228">
        <f>IF('Capital Structure'!$R$18='Capital Structure'!$U$4,T208,IF('Capital Structure'!$R$18='Capital Structure'!$U$5,T202,T215))</f>
        <v>0</v>
      </c>
      <c r="U49" s="228">
        <f>IF('Capital Structure'!$R$18='Capital Structure'!$U$4,U208,IF('Capital Structure'!$R$18='Capital Structure'!$U$5,U202,U215))</f>
        <v>0</v>
      </c>
      <c r="V49" s="228">
        <f>IF('Capital Structure'!$R$18='Capital Structure'!$U$4,V208,IF('Capital Structure'!$R$18='Capital Structure'!$U$5,V202,V215))</f>
        <v>0</v>
      </c>
      <c r="W49" s="228">
        <f>IF('Capital Structure'!$R$18='Capital Structure'!$U$4,W208,IF('Capital Structure'!$R$18='Capital Structure'!$U$5,W202,W215))</f>
        <v>0</v>
      </c>
      <c r="X49" s="228">
        <f>IF('Capital Structure'!$R$18='Capital Structure'!$U$4,X208,IF('Capital Structure'!$R$18='Capital Structure'!$U$5,X202,X215))</f>
        <v>0</v>
      </c>
      <c r="Y49" s="228">
        <f>IF('Capital Structure'!$R$18='Capital Structure'!$U$4,Y208,IF('Capital Structure'!$R$18='Capital Structure'!$U$5,Y202,Y215))</f>
        <v>0</v>
      </c>
      <c r="Z49" s="228">
        <f>IF('Capital Structure'!$R$18='Capital Structure'!$U$4,Z208,IF('Capital Structure'!$R$18='Capital Structure'!$U$5,Z202,Z215))</f>
        <v>0</v>
      </c>
      <c r="AA49" s="228">
        <f>IF('Capital Structure'!$R$18='Capital Structure'!$U$4,AA208,IF('Capital Structure'!$R$18='Capital Structure'!$U$5,AA202,AA215))</f>
        <v>0</v>
      </c>
      <c r="AB49" s="228">
        <f>IF('Capital Structure'!$R$18='Capital Structure'!$U$4,AB208,IF('Capital Structure'!$R$18='Capital Structure'!$U$5,AB202,AB215))</f>
        <v>0</v>
      </c>
      <c r="AC49" s="228">
        <f>IF('Capital Structure'!$R$18='Capital Structure'!$U$4,AC208,IF('Capital Structure'!$R$18='Capital Structure'!$U$5,AC202,AC215))</f>
        <v>0</v>
      </c>
      <c r="AD49" s="228">
        <f>IF('Capital Structure'!$R$18='Capital Structure'!$U$4,AD208,IF('Capital Structure'!$R$18='Capital Structure'!$U$5,AD202,AD215))</f>
        <v>0</v>
      </c>
      <c r="AE49" s="228">
        <f>IF('Capital Structure'!$R$18='Capital Structure'!$U$4,AE208,IF('Capital Structure'!$R$18='Capital Structure'!$U$5,AE202,AE215))</f>
        <v>0</v>
      </c>
      <c r="AF49" s="228">
        <f>IF('Capital Structure'!$R$18='Capital Structure'!$U$4,AF208,IF('Capital Structure'!$R$18='Capital Structure'!$U$5,AF202,AF215))</f>
        <v>0</v>
      </c>
      <c r="AG49" s="228">
        <f>IF('Capital Structure'!$R$18='Capital Structure'!$U$4,AG208,IF('Capital Structure'!$R$18='Capital Structure'!$U$5,AG202,AG215))</f>
        <v>0</v>
      </c>
      <c r="AH49" s="228">
        <f>IF('Capital Structure'!$R$18='Capital Structure'!$U$4,AH208,IF('Capital Structure'!$R$18='Capital Structure'!$U$5,AH202,AH215))</f>
        <v>0</v>
      </c>
      <c r="AI49" s="228">
        <f>IF('Capital Structure'!$R$18='Capital Structure'!$U$4,AI208,IF('Capital Structure'!$R$18='Capital Structure'!$U$5,AI202,AI215))</f>
        <v>0</v>
      </c>
      <c r="AJ49" s="228">
        <f>IF('Capital Structure'!$R$18='Capital Structure'!$U$4,AJ208,IF('Capital Structure'!$R$18='Capital Structure'!$U$5,AJ202,AJ215))</f>
        <v>0</v>
      </c>
      <c r="AK49" s="228">
        <f>IF('Capital Structure'!$R$18='Capital Structure'!$U$4,AK208,IF('Capital Structure'!$R$18='Capital Structure'!$U$5,AK202,AK215))</f>
        <v>0</v>
      </c>
      <c r="AL49" s="228">
        <f>IF('Capital Structure'!$R$18='Capital Structure'!$U$4,AL208,IF('Capital Structure'!$R$18='Capital Structure'!$U$5,AL202,AL215))</f>
        <v>0</v>
      </c>
      <c r="AM49" s="228">
        <f>IF('Capital Structure'!$R$18='Capital Structure'!$U$4,AM208,IF('Capital Structure'!$R$18='Capital Structure'!$U$5,AM202,AM215))</f>
        <v>0</v>
      </c>
      <c r="AN49" s="228">
        <f>IF('Capital Structure'!$R$18='Capital Structure'!$U$4,AN208,IF('Capital Structure'!$R$18='Capital Structure'!$U$5,AN202,AN215))</f>
        <v>0</v>
      </c>
      <c r="AO49" s="228">
        <f>IF('Capital Structure'!$R$18='Capital Structure'!$U$4,AO208,IF('Capital Structure'!$R$18='Capital Structure'!$U$5,AO202,AO215))</f>
        <v>0</v>
      </c>
      <c r="AP49" s="228">
        <f>IF('Capital Structure'!$R$18='Capital Structure'!$U$4,AP208,IF('Capital Structure'!$R$18='Capital Structure'!$U$5,AP202,AP215))</f>
        <v>0</v>
      </c>
      <c r="AQ49" s="228">
        <f>IF('Capital Structure'!$R$18='Capital Structure'!$U$4,AQ208,IF('Capital Structure'!$R$18='Capital Structure'!$U$5,AQ202,AQ215))</f>
        <v>0</v>
      </c>
      <c r="AR49" s="228">
        <f>IF('Capital Structure'!$R$18='Capital Structure'!$U$4,AR208,IF('Capital Structure'!$R$18='Capital Structure'!$U$5,AR202,AR215))</f>
        <v>0</v>
      </c>
      <c r="AS49" s="228">
        <f>IF('Capital Structure'!$R$18='Capital Structure'!$U$4,AS208,IF('Capital Structure'!$R$18='Capital Structure'!$U$5,AS202,AS215))</f>
        <v>0</v>
      </c>
      <c r="AT49" s="228">
        <f>IF('Capital Structure'!$R$18='Capital Structure'!$U$4,AT208,IF('Capital Structure'!$R$18='Capital Structure'!$U$5,AT202,AT215))</f>
        <v>0</v>
      </c>
      <c r="AU49" s="228">
        <f>IF('Capital Structure'!$R$18='Capital Structure'!$U$4,AU208,IF('Capital Structure'!$R$18='Capital Structure'!$U$5,AU202,AU215))</f>
        <v>0</v>
      </c>
      <c r="AV49" s="228">
        <f>IF('Capital Structure'!$R$18='Capital Structure'!$U$4,AV208,IF('Capital Structure'!$R$18='Capital Structure'!$U$5,AV202,AV215))</f>
        <v>0</v>
      </c>
      <c r="AW49" s="228">
        <f>IF('Capital Structure'!$R$18='Capital Structure'!$U$4,AW208,IF('Capital Structure'!$R$18='Capital Structure'!$U$5,AW202,AW215))</f>
        <v>0</v>
      </c>
      <c r="AX49" s="228">
        <f>IF('Capital Structure'!$R$18='Capital Structure'!$U$4,AX208,IF('Capital Structure'!$R$18='Capital Structure'!$U$5,AX202,AX215))</f>
        <v>0</v>
      </c>
      <c r="AY49" s="228">
        <f>IF('Capital Structure'!$R$18='Capital Structure'!$U$4,AY208,IF('Capital Structure'!$R$18='Capital Structure'!$U$5,AY202,AY215))</f>
        <v>0</v>
      </c>
      <c r="AZ49" s="228">
        <f>IF('Capital Structure'!$R$18='Capital Structure'!$U$4,AZ208,IF('Capital Structure'!$R$18='Capital Structure'!$U$5,AZ202,AZ215))</f>
        <v>0</v>
      </c>
      <c r="BA49" s="228">
        <f>IF('Capital Structure'!$R$18='Capital Structure'!$U$4,BA208,IF('Capital Structure'!$R$18='Capital Structure'!$U$5,BA202,BA215))</f>
        <v>0</v>
      </c>
      <c r="BB49" s="228">
        <f>IF('Capital Structure'!$R$18='Capital Structure'!$U$4,BB208,IF('Capital Structure'!$R$18='Capital Structure'!$U$5,BB202,BB215))</f>
        <v>0</v>
      </c>
      <c r="BC49" s="228">
        <f>IF('Capital Structure'!$R$18='Capital Structure'!$U$4,BC208,IF('Capital Structure'!$R$18='Capital Structure'!$U$5,BC202,BC215))</f>
        <v>0</v>
      </c>
      <c r="BD49" s="228">
        <f>IF('Capital Structure'!$R$18='Capital Structure'!$U$4,BD208,IF('Capital Structure'!$R$18='Capital Structure'!$U$5,BD202,BD215))</f>
        <v>0</v>
      </c>
      <c r="BE49" s="228">
        <f>IF('Capital Structure'!$R$18='Capital Structure'!$U$4,BE208,IF('Capital Structure'!$R$18='Capital Structure'!$U$5,BE202,BE215))</f>
        <v>0</v>
      </c>
      <c r="BF49" s="228">
        <f>IF('Capital Structure'!$R$18='Capital Structure'!$U$4,BF208,IF('Capital Structure'!$R$18='Capital Structure'!$U$5,BF202,BF215))</f>
        <v>0</v>
      </c>
      <c r="BG49" s="228">
        <f>IF('Capital Structure'!$R$18='Capital Structure'!$U$4,BG208,IF('Capital Structure'!$R$18='Capital Structure'!$U$5,BG202,BG215))</f>
        <v>0</v>
      </c>
      <c r="BH49" s="228">
        <f>IF('Capital Structure'!$R$18='Capital Structure'!$U$4,BH208,IF('Capital Structure'!$R$18='Capital Structure'!$U$5,BH202,BH215))</f>
        <v>0</v>
      </c>
      <c r="BI49" s="228">
        <f>IF('Capital Structure'!$R$18='Capital Structure'!$U$4,BI208,IF('Capital Structure'!$R$18='Capital Structure'!$U$5,BI202,BI215))</f>
        <v>0</v>
      </c>
      <c r="BJ49" s="228">
        <f>IF('Capital Structure'!$R$18='Capital Structure'!$U$4,BJ208,IF('Capital Structure'!$R$18='Capital Structure'!$U$5,BJ202,BJ215))</f>
        <v>0</v>
      </c>
      <c r="BK49" s="228">
        <f>IF('Capital Structure'!$R$18='Capital Structure'!$U$4,BK208,IF('Capital Structure'!$R$18='Capital Structure'!$U$5,BK202,BK215))</f>
        <v>0</v>
      </c>
      <c r="BL49" s="228">
        <f>IF('Capital Structure'!$R$18='Capital Structure'!$U$4,BL208,IF('Capital Structure'!$R$18='Capital Structure'!$U$5,BL202,BL215))</f>
        <v>0</v>
      </c>
      <c r="BM49" s="228">
        <f>IF('Capital Structure'!$R$18='Capital Structure'!$U$4,BM208,IF('Capital Structure'!$R$18='Capital Structure'!$U$5,BM202,BM215))</f>
        <v>0</v>
      </c>
      <c r="BN49" s="228">
        <f>IF('Capital Structure'!$R$18='Capital Structure'!$U$4,BN208,IF('Capital Structure'!$R$18='Capital Structure'!$U$5,BN202,BN215))</f>
        <v>0</v>
      </c>
      <c r="BO49" s="228">
        <f>IF('Capital Structure'!$R$18='Capital Structure'!$U$4,BO208,IF('Capital Structure'!$R$18='Capital Structure'!$U$5,BO202,BO215))</f>
        <v>0</v>
      </c>
      <c r="BP49" s="228">
        <f>IF('Capital Structure'!$R$18='Capital Structure'!$U$4,BP208,IF('Capital Structure'!$R$18='Capital Structure'!$U$5,BP202,BP215))</f>
        <v>0</v>
      </c>
      <c r="BQ49" s="228">
        <f>IF('Capital Structure'!$R$18='Capital Structure'!$U$4,BQ208,IF('Capital Structure'!$R$18='Capital Structure'!$U$5,BQ202,BQ215))</f>
        <v>0</v>
      </c>
      <c r="BR49" s="228">
        <f>IF('Capital Structure'!$R$18='Capital Structure'!$U$4,BR208,IF('Capital Structure'!$R$18='Capital Structure'!$U$5,BR202,BR215))</f>
        <v>1791666.6666666667</v>
      </c>
      <c r="BS49" s="228">
        <f>IF('Capital Structure'!$R$18='Capital Structure'!$U$4,BS208,IF('Capital Structure'!$R$18='Capital Structure'!$U$5,BS202,BS215))</f>
        <v>1799131.9444444447</v>
      </c>
      <c r="BT49" s="228">
        <f>IF('Capital Structure'!$R$18='Capital Structure'!$U$4,BT208,IF('Capital Structure'!$R$18='Capital Structure'!$U$5,BT202,BT215))</f>
        <v>1806628.3275462964</v>
      </c>
      <c r="BU49" s="228">
        <f>IF('Capital Structure'!$R$18='Capital Structure'!$U$4,BU208,IF('Capital Structure'!$R$18='Capital Structure'!$U$5,BU202,BU215))</f>
        <v>1814155.9455777395</v>
      </c>
      <c r="BV49" s="228">
        <f>IF('Capital Structure'!$R$18='Capital Structure'!$U$4,BV208,IF('Capital Structure'!$R$18='Capital Structure'!$U$5,BV202,BV215))</f>
        <v>1821714.9286843131</v>
      </c>
      <c r="BW49" s="228">
        <f>IF('Capital Structure'!$R$18='Capital Structure'!$U$4,BW208,IF('Capital Structure'!$R$18='Capital Structure'!$U$5,BW202,BW215))</f>
        <v>1829305.4075538311</v>
      </c>
      <c r="BX49" s="228">
        <f>IF('Capital Structure'!$R$18='Capital Structure'!$U$4,BX208,IF('Capital Structure'!$R$18='Capital Structure'!$U$5,BX202,BX215))</f>
        <v>1836927.5134186388</v>
      </c>
      <c r="BY49" s="228">
        <f>IF('Capital Structure'!$R$18='Capital Structure'!$U$4,BY208,IF('Capital Structure'!$R$18='Capital Structure'!$U$5,BY202,BY215))</f>
        <v>1844581.3780578831</v>
      </c>
      <c r="BZ49" s="228">
        <f>IF('Capital Structure'!$R$18='Capital Structure'!$U$4,BZ208,IF('Capital Structure'!$R$18='Capital Structure'!$U$5,BZ202,BZ215))</f>
        <v>1852267.1337997911</v>
      </c>
      <c r="CA49" s="228">
        <f>IF('Capital Structure'!$R$18='Capital Structure'!$U$4,CA208,IF('Capital Structure'!$R$18='Capital Structure'!$U$5,CA202,CA215))</f>
        <v>1859984.9135239569</v>
      </c>
      <c r="CB49" s="228">
        <f>IF('Capital Structure'!$R$18='Capital Structure'!$U$4,CB208,IF('Capital Structure'!$R$18='Capital Structure'!$U$5,CB202,CB215))</f>
        <v>1867734.8506636398</v>
      </c>
      <c r="CC49" s="228">
        <f>IF('Capital Structure'!$R$18='Capital Structure'!$U$4,CC208,IF('Capital Structure'!$R$18='Capital Structure'!$U$5,CC202,CC215))</f>
        <v>1875517.079208072</v>
      </c>
      <c r="CD49" s="228">
        <f>IF('Capital Structure'!$R$18='Capital Structure'!$U$4,CD208,IF('Capital Structure'!$R$18='Capital Structure'!$U$5,CD202,CD215))</f>
        <v>1883331.7337047721</v>
      </c>
      <c r="CE49" s="228">
        <f>IF('Capital Structure'!$R$18='Capital Structure'!$U$4,CE208,IF('Capital Structure'!$R$18='Capital Structure'!$U$5,CE202,CE215))</f>
        <v>1891178.9492618751</v>
      </c>
      <c r="CF49" s="228">
        <f>IF('Capital Structure'!$R$18='Capital Structure'!$U$4,CF208,IF('Capital Structure'!$R$18='Capital Structure'!$U$5,CF202,CF215))</f>
        <v>1899058.8615504664</v>
      </c>
      <c r="CG49" s="228">
        <f>IF('Capital Structure'!$R$18='Capital Structure'!$U$4,CG208,IF('Capital Structure'!$R$18='Capital Structure'!$U$5,CG202,CG215))</f>
        <v>1906971.6068069267</v>
      </c>
      <c r="CH49" s="228">
        <f>IF('Capital Structure'!$R$18='Capital Structure'!$U$4,CH208,IF('Capital Structure'!$R$18='Capital Structure'!$U$5,CH202,CH215))</f>
        <v>1914917.321835289</v>
      </c>
      <c r="CI49" s="228">
        <f>IF('Capital Structure'!$R$18='Capital Structure'!$U$4,CI208,IF('Capital Structure'!$R$18='Capital Structure'!$U$5,CI202,CI215))</f>
        <v>1922896.1440096025</v>
      </c>
      <c r="CJ49" s="228">
        <f>IF('Capital Structure'!$R$18='Capital Structure'!$U$4,CJ208,IF('Capital Structure'!$R$18='Capital Structure'!$U$5,CJ202,CJ215))</f>
        <v>1930908.2112763093</v>
      </c>
      <c r="CK49" s="228">
        <f>IF('Capital Structure'!$R$18='Capital Structure'!$U$4,CK208,IF('Capital Structure'!$R$18='Capital Structure'!$U$5,CK202,CK215))</f>
        <v>1938953.6621566273</v>
      </c>
      <c r="CL49" s="228">
        <f>IF('Capital Structure'!$R$18='Capital Structure'!$U$4,CL208,IF('Capital Structure'!$R$18='Capital Structure'!$U$5,CL202,CL215))</f>
        <v>1947032.6357489463</v>
      </c>
      <c r="CM49" s="228">
        <f>IF('Capital Structure'!$R$18='Capital Structure'!$U$4,CM208,IF('Capital Structure'!$R$18='Capital Structure'!$U$5,CM202,CM215))</f>
        <v>1955145.2717312339</v>
      </c>
      <c r="CN49" s="228">
        <f>IF('Capital Structure'!$R$18='Capital Structure'!$U$4,CN208,IF('Capital Structure'!$R$18='Capital Structure'!$U$5,CN202,CN215))</f>
        <v>1963291.7103634474</v>
      </c>
      <c r="CO49" s="228">
        <f>IF('Capital Structure'!$R$18='Capital Structure'!$U$4,CO208,IF('Capital Structure'!$R$18='Capital Structure'!$U$5,CO202,CO215))</f>
        <v>1971472.0924899615</v>
      </c>
      <c r="CP49" s="228">
        <f>IF('Capital Structure'!$R$18='Capital Structure'!$U$4,CP208,IF('Capital Structure'!$R$18='Capital Structure'!$U$5,CP202,CP215))</f>
        <v>1979686.5595420031</v>
      </c>
      <c r="CQ49" s="228">
        <f>IF('Capital Structure'!$R$18='Capital Structure'!$U$4,CQ208,IF('Capital Structure'!$R$18='Capital Structure'!$U$5,CQ202,CQ215))</f>
        <v>1987935.2535400949</v>
      </c>
      <c r="CR49" s="228">
        <f>IF('Capital Structure'!$R$18='Capital Structure'!$U$4,CR208,IF('Capital Structure'!$R$18='Capital Structure'!$U$5,CR202,CR215))</f>
        <v>1996218.3170965118</v>
      </c>
      <c r="CS49" s="228">
        <f>IF('Capital Structure'!$R$18='Capital Structure'!$U$4,CS208,IF('Capital Structure'!$R$18='Capital Structure'!$U$5,CS202,CS215))</f>
        <v>2004535.8934177475</v>
      </c>
      <c r="CT49" s="228">
        <f>IF('Capital Structure'!$R$18='Capital Structure'!$U$4,CT208,IF('Capital Structure'!$R$18='Capital Structure'!$U$5,CT202,CT215))</f>
        <v>2012888.1263069881</v>
      </c>
      <c r="CU49" s="228">
        <f>IF('Capital Structure'!$R$18='Capital Structure'!$U$4,CU208,IF('Capital Structure'!$R$18='Capital Structure'!$U$5,CU202,CU215))</f>
        <v>2021275.1601666005</v>
      </c>
      <c r="CV49" s="228">
        <f>IF('Capital Structure'!$R$18='Capital Structure'!$U$4,CV208,IF('Capital Structure'!$R$18='Capital Structure'!$U$5,CV202,CV215))</f>
        <v>2029697.1400006276</v>
      </c>
      <c r="CW49" s="228">
        <f>IF('Capital Structure'!$R$18='Capital Structure'!$U$4,CW208,IF('Capital Structure'!$R$18='Capital Structure'!$U$5,CW202,CW215))</f>
        <v>2038154.2114172971</v>
      </c>
      <c r="CX49" s="228">
        <f>IF('Capital Structure'!$R$18='Capital Structure'!$U$4,CX208,IF('Capital Structure'!$R$18='Capital Structure'!$U$5,CX202,CX215))</f>
        <v>2046646.5206315359</v>
      </c>
      <c r="CY49" s="228">
        <f>IF('Capital Structure'!$R$18='Capital Structure'!$U$4,CY208,IF('Capital Structure'!$R$18='Capital Structure'!$U$5,CY202,CY215))</f>
        <v>2055174.2144675006</v>
      </c>
      <c r="CZ49" s="228">
        <f>IF('Capital Structure'!$R$18='Capital Structure'!$U$4,CZ208,IF('Capital Structure'!$R$18='Capital Structure'!$U$5,CZ202,CZ215))</f>
        <v>2063737.4403611152</v>
      </c>
      <c r="DA49" s="228">
        <f>IF('Capital Structure'!$R$18='Capital Structure'!$U$4,DA208,IF('Capital Structure'!$R$18='Capital Structure'!$U$5,DA202,DA215))</f>
        <v>2072336.3463626199</v>
      </c>
      <c r="DB49" s="228">
        <f>IF('Capital Structure'!$R$18='Capital Structure'!$U$4,DB208,IF('Capital Structure'!$R$18='Capital Structure'!$U$5,DB202,DB215))</f>
        <v>2080971.0811391308</v>
      </c>
      <c r="DC49" s="228">
        <f>IF('Capital Structure'!$R$18='Capital Structure'!$U$4,DC208,IF('Capital Structure'!$R$18='Capital Structure'!$U$5,DC202,DC215))</f>
        <v>2089641.7939772105</v>
      </c>
      <c r="DD49" s="228">
        <f>IF('Capital Structure'!$R$18='Capital Structure'!$U$4,DD208,IF('Capital Structure'!$R$18='Capital Structure'!$U$5,DD202,DD215))</f>
        <v>2098348.6347854487</v>
      </c>
      <c r="DE49" s="228">
        <f>IF('Capital Structure'!$R$18='Capital Structure'!$U$4,DE208,IF('Capital Structure'!$R$18='Capital Structure'!$U$5,DE202,DE215))</f>
        <v>2107091.7540970552</v>
      </c>
      <c r="DF49" s="228">
        <f>IF('Capital Structure'!$R$18='Capital Structure'!$U$4,DF208,IF('Capital Structure'!$R$18='Capital Structure'!$U$5,DF202,DF215))</f>
        <v>2115871.3030724595</v>
      </c>
      <c r="DG49" s="228">
        <f>IF('Capital Structure'!$R$18='Capital Structure'!$U$4,DG208,IF('Capital Structure'!$R$18='Capital Structure'!$U$5,DG202,DG215))</f>
        <v>2124687.4335019276</v>
      </c>
      <c r="DH49" s="228">
        <f>IF('Capital Structure'!$R$18='Capital Structure'!$U$4,DH208,IF('Capital Structure'!$R$18='Capital Structure'!$U$5,DH202,DH215))</f>
        <v>2133540.2978081857</v>
      </c>
      <c r="DI49" s="228">
        <f>IF('Capital Structure'!$R$18='Capital Structure'!$U$4,DI208,IF('Capital Structure'!$R$18='Capital Structure'!$U$5,DI202,DI215))</f>
        <v>2142430.0490490533</v>
      </c>
      <c r="DJ49" s="228">
        <f>IF('Capital Structure'!$R$18='Capital Structure'!$U$4,DJ208,IF('Capital Structure'!$R$18='Capital Structure'!$U$5,DJ202,DJ215))</f>
        <v>2151356.8409200911</v>
      </c>
      <c r="DK49" s="228">
        <f>IF('Capital Structure'!$R$18='Capital Structure'!$U$4,DK208,IF('Capital Structure'!$R$18='Capital Structure'!$U$5,DK202,DK215))</f>
        <v>2160320.827757258</v>
      </c>
      <c r="DL49" s="228">
        <f>IF('Capital Structure'!$R$18='Capital Structure'!$U$4,DL208,IF('Capital Structure'!$R$18='Capital Structure'!$U$5,DL202,DL215))</f>
        <v>2169322.1645395802</v>
      </c>
      <c r="DM49" s="228">
        <f>IF('Capital Structure'!$R$18='Capital Structure'!$U$4,DM208,IF('Capital Structure'!$R$18='Capital Structure'!$U$5,DM202,DM215))</f>
        <v>2178361.0068918285</v>
      </c>
      <c r="DN49" s="228">
        <f>IF('Capital Structure'!$R$18='Capital Structure'!$U$4,DN208,IF('Capital Structure'!$R$18='Capital Structure'!$U$5,DN202,DN215))</f>
        <v>2187437.5110872108</v>
      </c>
      <c r="DO49" s="228">
        <f>IF('Capital Structure'!$R$18='Capital Structure'!$U$4,DO208,IF('Capital Structure'!$R$18='Capital Structure'!$U$5,DO202,DO215))</f>
        <v>2196551.8340500742</v>
      </c>
      <c r="DP49" s="228">
        <f>IF('Capital Structure'!$R$18='Capital Structure'!$U$4,DP208,IF('Capital Structure'!$R$18='Capital Structure'!$U$5,DP202,DP215))</f>
        <v>2205704.1333586164</v>
      </c>
      <c r="DQ49" s="228">
        <f>IF('Capital Structure'!$R$18='Capital Structure'!$U$4,DQ208,IF('Capital Structure'!$R$18='Capital Structure'!$U$5,DQ202,DQ215))</f>
        <v>2214894.5672476105</v>
      </c>
      <c r="DR49" s="228">
        <f>IF('Capital Structure'!$R$18='Capital Structure'!$U$4,DR208,IF('Capital Structure'!$R$18='Capital Structure'!$U$5,DR202,DR215))</f>
        <v>2224123.2946111425</v>
      </c>
      <c r="DS49" s="228">
        <f>IF('Capital Structure'!$R$18='Capital Structure'!$U$4,DS208,IF('Capital Structure'!$R$18='Capital Structure'!$U$5,DS202,DS215))</f>
        <v>2233390.4750053552</v>
      </c>
      <c r="DT49" s="228">
        <f>IF('Capital Structure'!$R$18='Capital Structure'!$U$4,DT208,IF('Capital Structure'!$R$18='Capital Structure'!$U$5,DT202,DT215))</f>
        <v>2242696.2686512112</v>
      </c>
      <c r="DU49" s="228">
        <f>IF('Capital Structure'!$R$18='Capital Structure'!$U$4,DU208,IF('Capital Structure'!$R$18='Capital Structure'!$U$5,DU202,DU215))</f>
        <v>2252040.8364372575</v>
      </c>
      <c r="DV49" s="228">
        <f>IF('Capital Structure'!$R$18='Capital Structure'!$U$4,DV208,IF('Capital Structure'!$R$18='Capital Structure'!$U$5,DV202,DV215))</f>
        <v>2261424.3399224128</v>
      </c>
      <c r="DW49" s="228">
        <f>IF('Capital Structure'!$R$18='Capital Structure'!$U$4,DW208,IF('Capital Structure'!$R$18='Capital Structure'!$U$5,DW202,DW215))</f>
        <v>2270846.9413387566</v>
      </c>
      <c r="DX49" s="228">
        <f>IF('Capital Structure'!$R$18='Capital Structure'!$U$4,DX208,IF('Capital Structure'!$R$18='Capital Structure'!$U$5,DX202,DX215))</f>
        <v>2280308.8035943345</v>
      </c>
      <c r="DY49" s="228">
        <f>IF('Capital Structure'!$R$18='Capital Structure'!$U$4,DY208,IF('Capital Structure'!$R$18='Capital Structure'!$U$5,DY202,DY215))</f>
        <v>2289810.0902759777</v>
      </c>
      <c r="DZ49" s="228">
        <f>IF('Capital Structure'!$R$18='Capital Structure'!$U$4,DZ208,IF('Capital Structure'!$R$18='Capital Structure'!$U$5,DZ202,DZ215))</f>
        <v>2299350.9656521273</v>
      </c>
      <c r="EA49" s="228">
        <f>IF('Capital Structure'!$R$18='Capital Structure'!$U$4,EA208,IF('Capital Structure'!$R$18='Capital Structure'!$U$5,EA202,EA215))</f>
        <v>2308931.5946756783</v>
      </c>
      <c r="EB49" s="228">
        <f>IF('Capital Structure'!$R$18='Capital Structure'!$U$4,EB208,IF('Capital Structure'!$R$18='Capital Structure'!$U$5,EB202,EB215))</f>
        <v>2318552.1429868266</v>
      </c>
      <c r="EC49" s="228">
        <f>IF('Capital Structure'!$R$18='Capital Structure'!$U$4,EC208,IF('Capital Structure'!$R$18='Capital Structure'!$U$5,EC202,EC215))</f>
        <v>2328212.7769159381</v>
      </c>
      <c r="ED49" s="228">
        <f>IF('Capital Structure'!$R$18='Capital Structure'!$U$4,ED208,IF('Capital Structure'!$R$18='Capital Structure'!$U$5,ED202,ED215))</f>
        <v>2337913.6634864211</v>
      </c>
      <c r="EE49" s="228">
        <f>IF('Capital Structure'!$R$18='Capital Structure'!$U$4,EE208,IF('Capital Structure'!$R$18='Capital Structure'!$U$5,EE202,EE215))</f>
        <v>2347654.970417615</v>
      </c>
      <c r="EF49" s="228">
        <f>IF('Capital Structure'!$R$18='Capital Structure'!$U$4,EF208,IF('Capital Structure'!$R$18='Capital Structure'!$U$5,EF202,EF215))</f>
        <v>2357436.8661276884</v>
      </c>
      <c r="EG49" s="228">
        <f>IF('Capital Structure'!$R$18='Capital Structure'!$U$4,EG208,IF('Capital Structure'!$R$18='Capital Structure'!$U$5,EG202,EG215))</f>
        <v>2367259.519736554</v>
      </c>
      <c r="EH49" s="228">
        <f>IF('Capital Structure'!$R$18='Capital Structure'!$U$4,EH208,IF('Capital Structure'!$R$18='Capital Structure'!$U$5,EH202,EH215))</f>
        <v>2377123.1010687896</v>
      </c>
      <c r="EI49" s="228">
        <f>IF('Capital Structure'!$R$18='Capital Structure'!$U$4,EI208,IF('Capital Structure'!$R$18='Capital Structure'!$U$5,EI202,EI215))</f>
        <v>2387027.7806565762</v>
      </c>
      <c r="EJ49" s="228">
        <f>IF('Capital Structure'!$R$18='Capital Structure'!$U$4,EJ208,IF('Capital Structure'!$R$18='Capital Structure'!$U$5,EJ202,EJ215))</f>
        <v>2396973.7297426453</v>
      </c>
      <c r="EK49" s="228">
        <f>IF('Capital Structure'!$R$18='Capital Structure'!$U$4,EK208,IF('Capital Structure'!$R$18='Capital Structure'!$U$5,EK202,EK215))</f>
        <v>2406961.1202832391</v>
      </c>
      <c r="EL49" s="228">
        <f>IF('Capital Structure'!$R$18='Capital Structure'!$U$4,EL208,IF('Capital Structure'!$R$18='Capital Structure'!$U$5,EL202,EL215))</f>
        <v>0</v>
      </c>
      <c r="EM49" s="228">
        <f>IF('Capital Structure'!$R$18='Capital Structure'!$U$4,EM208,IF('Capital Structure'!$R$18='Capital Structure'!$U$5,EM202,EM215))</f>
        <v>0</v>
      </c>
      <c r="EN49" s="228">
        <f>IF('Capital Structure'!$R$18='Capital Structure'!$U$4,EN208,IF('Capital Structure'!$R$18='Capital Structure'!$U$5,EN202,EN215))</f>
        <v>0</v>
      </c>
      <c r="EO49" s="228">
        <f>IF('Capital Structure'!$R$18='Capital Structure'!$U$4,EO208,IF('Capital Structure'!$R$18='Capital Structure'!$U$5,EO202,EO215))</f>
        <v>0</v>
      </c>
      <c r="EP49" s="228">
        <f>IF('Capital Structure'!$R$18='Capital Structure'!$U$4,EP208,IF('Capital Structure'!$R$18='Capital Structure'!$U$5,EP202,EP215))</f>
        <v>0</v>
      </c>
      <c r="EQ49" s="228">
        <f>IF('Capital Structure'!$R$18='Capital Structure'!$U$4,EQ208,IF('Capital Structure'!$R$18='Capital Structure'!$U$5,EQ202,EQ215))</f>
        <v>0</v>
      </c>
      <c r="ER49" s="228">
        <f>IF('Capital Structure'!$R$18='Capital Structure'!$U$4,ER208,IF('Capital Structure'!$R$18='Capital Structure'!$U$5,ER202,ER215))</f>
        <v>0</v>
      </c>
      <c r="ES49" s="228">
        <f>IF('Capital Structure'!$R$18='Capital Structure'!$U$4,ES208,IF('Capital Structure'!$R$18='Capital Structure'!$U$5,ES202,ES215))</f>
        <v>0</v>
      </c>
      <c r="ET49" s="228">
        <f>IF('Capital Structure'!$R$18='Capital Structure'!$U$4,ET208,IF('Capital Structure'!$R$18='Capital Structure'!$U$5,ET202,ET215))</f>
        <v>0</v>
      </c>
      <c r="EU49" s="228">
        <f>IF('Capital Structure'!$R$18='Capital Structure'!$U$4,EU208,IF('Capital Structure'!$R$18='Capital Structure'!$U$5,EU202,EU215))</f>
        <v>0</v>
      </c>
      <c r="EV49" s="228">
        <f>IF('Capital Structure'!$R$18='Capital Structure'!$U$4,EV208,IF('Capital Structure'!$R$18='Capital Structure'!$U$5,EV202,EV215))</f>
        <v>0</v>
      </c>
      <c r="EW49" s="228">
        <f>IF('Capital Structure'!$R$18='Capital Structure'!$U$4,EW208,IF('Capital Structure'!$R$18='Capital Structure'!$U$5,EW202,EW215))</f>
        <v>0</v>
      </c>
      <c r="EX49" s="228">
        <f>IF('Capital Structure'!$R$18='Capital Structure'!$U$4,EX208,IF('Capital Structure'!$R$18='Capital Structure'!$U$5,EX202,EX215))</f>
        <v>0</v>
      </c>
      <c r="EY49" s="228">
        <f>IF('Capital Structure'!$R$18='Capital Structure'!$U$4,EY208,IF('Capital Structure'!$R$18='Capital Structure'!$U$5,EY202,EY215))</f>
        <v>0</v>
      </c>
      <c r="EZ49" s="228">
        <f>IF('Capital Structure'!$R$18='Capital Structure'!$U$4,EZ208,IF('Capital Structure'!$R$18='Capital Structure'!$U$5,EZ202,EZ215))</f>
        <v>0</v>
      </c>
      <c r="FA49" s="228">
        <f>IF('Capital Structure'!$R$18='Capital Structure'!$U$4,FA208,IF('Capital Structure'!$R$18='Capital Structure'!$U$5,FA202,FA215))</f>
        <v>0</v>
      </c>
      <c r="FB49" s="228">
        <f>IF('Capital Structure'!$R$18='Capital Structure'!$U$4,FB208,IF('Capital Structure'!$R$18='Capital Structure'!$U$5,FB202,FB215))</f>
        <v>0</v>
      </c>
      <c r="FC49" s="228">
        <f>IF('Capital Structure'!$R$18='Capital Structure'!$U$4,FC208,IF('Capital Structure'!$R$18='Capital Structure'!$U$5,FC202,FC215))</f>
        <v>0</v>
      </c>
      <c r="FD49" s="228">
        <f>IF('Capital Structure'!$R$18='Capital Structure'!$U$4,FD208,IF('Capital Structure'!$R$18='Capital Structure'!$U$5,FD202,FD215))</f>
        <v>0</v>
      </c>
      <c r="FE49" s="228">
        <f>IF('Capital Structure'!$R$18='Capital Structure'!$U$4,FE208,IF('Capital Structure'!$R$18='Capital Structure'!$U$5,FE202,FE215))</f>
        <v>0</v>
      </c>
      <c r="FF49" s="228">
        <f>IF('Capital Structure'!$R$18='Capital Structure'!$U$4,FF208,IF('Capital Structure'!$R$18='Capital Structure'!$U$5,FF202,FF215))</f>
        <v>0</v>
      </c>
      <c r="FG49" s="228">
        <f>IF('Capital Structure'!$R$18='Capital Structure'!$U$4,FG208,IF('Capital Structure'!$R$18='Capital Structure'!$U$5,FG202,FG215))</f>
        <v>0</v>
      </c>
      <c r="FH49" s="228">
        <f>IF('Capital Structure'!$R$18='Capital Structure'!$U$4,FH208,IF('Capital Structure'!$R$18='Capital Structure'!$U$5,FH202,FH215))</f>
        <v>0</v>
      </c>
      <c r="FI49" s="228">
        <f>IF('Capital Structure'!$R$18='Capital Structure'!$U$4,FI208,IF('Capital Structure'!$R$18='Capital Structure'!$U$5,FI202,FI215))</f>
        <v>0</v>
      </c>
      <c r="FJ49" s="228">
        <f>IF('Capital Structure'!$R$18='Capital Structure'!$U$4,FJ208,IF('Capital Structure'!$R$18='Capital Structure'!$U$5,FJ202,FJ215))</f>
        <v>0</v>
      </c>
      <c r="FK49" s="228">
        <f>IF('Capital Structure'!$R$18='Capital Structure'!$U$4,FK208,IF('Capital Structure'!$R$18='Capital Structure'!$U$5,FK202,FK215))</f>
        <v>0</v>
      </c>
      <c r="FL49" s="228">
        <f>IF('Capital Structure'!$R$18='Capital Structure'!$U$4,FL208,IF('Capital Structure'!$R$18='Capital Structure'!$U$5,FL202,FL215))</f>
        <v>0</v>
      </c>
      <c r="FM49" s="228">
        <f>IF('Capital Structure'!$R$18='Capital Structure'!$U$4,FM208,IF('Capital Structure'!$R$18='Capital Structure'!$U$5,FM202,FM215))</f>
        <v>0</v>
      </c>
      <c r="FN49" s="228">
        <f>IF('Capital Structure'!$R$18='Capital Structure'!$U$4,FN208,IF('Capital Structure'!$R$18='Capital Structure'!$U$5,FN202,FN215))</f>
        <v>0</v>
      </c>
      <c r="FO49" s="228">
        <f>IF('Capital Structure'!$R$18='Capital Structure'!$U$4,FO208,IF('Capital Structure'!$R$18='Capital Structure'!$U$5,FO202,FO215))</f>
        <v>0</v>
      </c>
      <c r="FP49" s="228">
        <f>IF('Capital Structure'!$R$18='Capital Structure'!$U$4,FP208,IF('Capital Structure'!$R$18='Capital Structure'!$U$5,FP202,FP215))</f>
        <v>0</v>
      </c>
      <c r="FQ49" s="228">
        <f>IF('Capital Structure'!$R$18='Capital Structure'!$U$4,FQ208,IF('Capital Structure'!$R$18='Capital Structure'!$U$5,FQ202,FQ215))</f>
        <v>0</v>
      </c>
      <c r="FR49" s="228">
        <f>IF('Capital Structure'!$R$18='Capital Structure'!$U$4,FR208,IF('Capital Structure'!$R$18='Capital Structure'!$U$5,FR202,FR215))</f>
        <v>0</v>
      </c>
      <c r="FS49" s="228">
        <f>IF('Capital Structure'!$R$18='Capital Structure'!$U$4,FS208,IF('Capital Structure'!$R$18='Capital Structure'!$U$5,FS202,FS215))</f>
        <v>0</v>
      </c>
      <c r="FT49" s="228">
        <f>IF('Capital Structure'!$R$18='Capital Structure'!$U$4,FT208,IF('Capital Structure'!$R$18='Capital Structure'!$U$5,FT202,FT215))</f>
        <v>0</v>
      </c>
      <c r="FU49" s="228">
        <f>IF('Capital Structure'!$R$18='Capital Structure'!$U$4,FU208,IF('Capital Structure'!$R$18='Capital Structure'!$U$5,FU202,FU215))</f>
        <v>0</v>
      </c>
      <c r="FV49" s="228">
        <f>IF('Capital Structure'!$R$18='Capital Structure'!$U$4,FV208,IF('Capital Structure'!$R$18='Capital Structure'!$U$5,FV202,FV215))</f>
        <v>0</v>
      </c>
      <c r="FW49" s="228">
        <f>IF('Capital Structure'!$R$18='Capital Structure'!$U$4,FW208,IF('Capital Structure'!$R$18='Capital Structure'!$U$5,FW202,FW215))</f>
        <v>0</v>
      </c>
      <c r="FX49" s="228">
        <f>IF('Capital Structure'!$R$18='Capital Structure'!$U$4,FX208,IF('Capital Structure'!$R$18='Capital Structure'!$U$5,FX202,FX215))</f>
        <v>0</v>
      </c>
      <c r="FY49" s="228">
        <f>IF('Capital Structure'!$R$18='Capital Structure'!$U$4,FY208,IF('Capital Structure'!$R$18='Capital Structure'!$U$5,FY202,FY215))</f>
        <v>0</v>
      </c>
      <c r="FZ49" s="228">
        <f>IF('Capital Structure'!$R$18='Capital Structure'!$U$4,FZ208,IF('Capital Structure'!$R$18='Capital Structure'!$U$5,FZ202,FZ215))</f>
        <v>0</v>
      </c>
      <c r="GA49" s="228">
        <f>IF('Capital Structure'!$R$18='Capital Structure'!$U$4,GA208,IF('Capital Structure'!$R$18='Capital Structure'!$U$5,GA202,GA215))</f>
        <v>0</v>
      </c>
      <c r="GB49" s="228">
        <f>IF('Capital Structure'!$R$18='Capital Structure'!$U$4,GB208,IF('Capital Structure'!$R$18='Capital Structure'!$U$5,GB202,GB215))</f>
        <v>0</v>
      </c>
      <c r="GC49" s="228">
        <f>IF('Capital Structure'!$R$18='Capital Structure'!$U$4,GC208,IF('Capital Structure'!$R$18='Capital Structure'!$U$5,GC202,GC215))</f>
        <v>0</v>
      </c>
      <c r="GD49" s="228">
        <f>IF('Capital Structure'!$R$18='Capital Structure'!$U$4,GD208,IF('Capital Structure'!$R$18='Capital Structure'!$U$5,GD202,GD215))</f>
        <v>0</v>
      </c>
      <c r="GE49" s="228">
        <f>IF('Capital Structure'!$R$18='Capital Structure'!$U$4,GE208,IF('Capital Structure'!$R$18='Capital Structure'!$U$5,GE202,GE215))</f>
        <v>0</v>
      </c>
      <c r="GF49" s="228">
        <f>IF('Capital Structure'!$R$18='Capital Structure'!$U$4,GF208,IF('Capital Structure'!$R$18='Capital Structure'!$U$5,GF202,GF215))</f>
        <v>0</v>
      </c>
    </row>
    <row r="50" spans="1:16384">
      <c r="B50" s="459"/>
      <c r="D50" s="228"/>
      <c r="E50" s="228"/>
      <c r="F50" s="228"/>
      <c r="G50" s="228"/>
      <c r="H50" s="228"/>
      <c r="I50" s="228"/>
      <c r="J50" s="228"/>
      <c r="K50" s="228"/>
      <c r="L50" s="228"/>
      <c r="M50" s="228"/>
      <c r="N50" s="228"/>
      <c r="O50" s="228"/>
      <c r="P50" s="228"/>
      <c r="Q50" s="228"/>
      <c r="R50" s="228"/>
      <c r="S50" s="228"/>
      <c r="T50" s="228"/>
      <c r="U50" s="228"/>
      <c r="V50" s="228"/>
      <c r="W50" s="228"/>
      <c r="X50" s="228"/>
      <c r="Y50" s="228"/>
      <c r="Z50" s="228"/>
      <c r="AA50" s="228"/>
      <c r="AB50" s="228"/>
      <c r="AC50" s="228"/>
      <c r="AD50" s="228"/>
      <c r="AE50" s="228"/>
      <c r="AF50" s="228"/>
      <c r="AG50" s="228"/>
      <c r="AH50" s="228"/>
      <c r="AI50" s="228"/>
      <c r="AJ50" s="228"/>
      <c r="AK50" s="228"/>
      <c r="AL50" s="228"/>
      <c r="AM50" s="228"/>
      <c r="AN50" s="228"/>
      <c r="AO50" s="228"/>
      <c r="AP50" s="228"/>
      <c r="AQ50" s="228"/>
      <c r="AR50" s="228"/>
      <c r="AS50" s="228"/>
      <c r="AT50" s="228"/>
      <c r="AU50" s="228"/>
      <c r="AV50" s="228"/>
      <c r="AW50" s="228"/>
      <c r="AX50" s="228"/>
      <c r="AY50" s="228"/>
      <c r="AZ50" s="228"/>
      <c r="BA50" s="228"/>
      <c r="BB50" s="228"/>
      <c r="BC50" s="228"/>
      <c r="BD50" s="228"/>
      <c r="BE50" s="228"/>
      <c r="BF50" s="228"/>
      <c r="BG50" s="228"/>
      <c r="BH50" s="228"/>
      <c r="BI50" s="228"/>
      <c r="BJ50" s="228"/>
      <c r="BK50" s="228"/>
      <c r="BL50" s="228"/>
      <c r="BM50" s="228"/>
      <c r="BN50" s="228"/>
      <c r="BO50" s="228"/>
      <c r="BP50" s="228"/>
      <c r="BQ50" s="228"/>
      <c r="BR50" s="228"/>
      <c r="BS50" s="228"/>
      <c r="BT50" s="228"/>
      <c r="BU50" s="228"/>
      <c r="BV50" s="228"/>
      <c r="BW50" s="228"/>
      <c r="BX50" s="228"/>
      <c r="BY50" s="228"/>
      <c r="BZ50" s="228"/>
      <c r="CA50" s="228"/>
      <c r="CB50" s="228"/>
      <c r="CC50" s="228"/>
      <c r="CD50" s="228"/>
      <c r="CE50" s="228"/>
      <c r="CF50" s="228"/>
      <c r="CG50" s="228"/>
      <c r="CH50" s="228"/>
      <c r="CI50" s="228"/>
      <c r="CJ50" s="228"/>
      <c r="CK50" s="228"/>
      <c r="CL50" s="228"/>
      <c r="CM50" s="228"/>
      <c r="CN50" s="228"/>
      <c r="CO50" s="228"/>
      <c r="CP50" s="228"/>
      <c r="CQ50" s="228"/>
      <c r="CR50" s="228"/>
      <c r="CS50" s="228"/>
      <c r="CT50" s="228"/>
      <c r="CU50" s="228"/>
      <c r="CV50" s="228"/>
      <c r="CW50" s="228"/>
      <c r="CX50" s="228"/>
      <c r="CY50" s="228"/>
      <c r="CZ50" s="228"/>
      <c r="DA50" s="228"/>
      <c r="DB50" s="228"/>
      <c r="DC50" s="228"/>
      <c r="DD50" s="228"/>
      <c r="DE50" s="228"/>
      <c r="DF50" s="228"/>
      <c r="DG50" s="228"/>
      <c r="DH50" s="228"/>
      <c r="DI50" s="228"/>
      <c r="DJ50" s="228"/>
      <c r="DK50" s="228"/>
      <c r="DL50" s="228"/>
      <c r="DM50" s="228"/>
      <c r="DN50" s="228"/>
      <c r="DO50" s="228"/>
      <c r="DP50" s="228"/>
      <c r="DQ50" s="228"/>
      <c r="DR50" s="228"/>
      <c r="DS50" s="228"/>
      <c r="DT50" s="228"/>
      <c r="DU50" s="228"/>
      <c r="DV50" s="228"/>
      <c r="DW50" s="228"/>
      <c r="DX50" s="228"/>
      <c r="DY50" s="228"/>
      <c r="DZ50" s="228"/>
      <c r="EA50" s="228"/>
      <c r="EB50" s="228"/>
      <c r="EC50" s="228"/>
      <c r="ED50" s="228"/>
      <c r="EE50" s="228"/>
      <c r="EF50" s="228"/>
      <c r="EG50" s="228"/>
      <c r="EH50" s="228"/>
      <c r="EI50" s="228"/>
      <c r="EJ50" s="228"/>
      <c r="EK50" s="228"/>
      <c r="EL50" s="228"/>
      <c r="EM50" s="228"/>
      <c r="EN50" s="228"/>
      <c r="EO50" s="228"/>
      <c r="EP50" s="228"/>
      <c r="EQ50" s="228"/>
      <c r="ER50" s="228"/>
      <c r="ES50" s="228"/>
      <c r="ET50" s="228"/>
      <c r="EU50" s="228"/>
      <c r="EV50" s="228"/>
      <c r="EW50" s="228"/>
      <c r="EX50" s="228"/>
      <c r="EY50" s="228"/>
      <c r="EZ50" s="228"/>
      <c r="FA50" s="228"/>
      <c r="FB50" s="228"/>
      <c r="FC50" s="228"/>
      <c r="FD50" s="228"/>
      <c r="FE50" s="228"/>
      <c r="FF50" s="228"/>
      <c r="FG50" s="228"/>
      <c r="FH50" s="228"/>
      <c r="FI50" s="228"/>
      <c r="FJ50" s="228"/>
      <c r="FK50" s="228"/>
      <c r="FL50" s="228"/>
      <c r="FM50" s="228"/>
      <c r="FN50" s="228"/>
      <c r="FO50" s="228"/>
      <c r="FP50" s="228"/>
      <c r="FQ50" s="228"/>
      <c r="FR50" s="228"/>
      <c r="FS50" s="228"/>
      <c r="FT50" s="228"/>
      <c r="FU50" s="228"/>
      <c r="FV50" s="228"/>
      <c r="FW50" s="228"/>
      <c r="FX50" s="228"/>
      <c r="FY50" s="228"/>
      <c r="FZ50" s="228"/>
      <c r="GA50" s="228"/>
      <c r="GB50" s="228"/>
      <c r="GC50" s="228"/>
      <c r="GD50" s="228"/>
      <c r="GE50" s="228"/>
      <c r="GF50" s="228"/>
    </row>
    <row r="51" spans="1:16384" s="229" customFormat="1">
      <c r="B51" s="463" t="s">
        <v>181</v>
      </c>
      <c r="E51" s="464">
        <f>ROUNDUP(E52/12,0)</f>
        <v>1</v>
      </c>
      <c r="F51" s="464">
        <f t="shared" ref="F51:BQ51" si="24">ROUNDUP(F52/12,0)</f>
        <v>1</v>
      </c>
      <c r="G51" s="464">
        <f t="shared" si="24"/>
        <v>1</v>
      </c>
      <c r="H51" s="464">
        <f t="shared" si="24"/>
        <v>1</v>
      </c>
      <c r="I51" s="464">
        <f t="shared" si="24"/>
        <v>1</v>
      </c>
      <c r="J51" s="464">
        <f t="shared" si="24"/>
        <v>1</v>
      </c>
      <c r="K51" s="464">
        <f t="shared" si="24"/>
        <v>1</v>
      </c>
      <c r="L51" s="464">
        <f t="shared" si="24"/>
        <v>1</v>
      </c>
      <c r="M51" s="464">
        <f t="shared" si="24"/>
        <v>1</v>
      </c>
      <c r="N51" s="464">
        <f t="shared" si="24"/>
        <v>1</v>
      </c>
      <c r="O51" s="464">
        <f t="shared" si="24"/>
        <v>1</v>
      </c>
      <c r="P51" s="464">
        <f t="shared" si="24"/>
        <v>1</v>
      </c>
      <c r="Q51" s="464">
        <f t="shared" si="24"/>
        <v>2</v>
      </c>
      <c r="R51" s="464">
        <f t="shared" si="24"/>
        <v>2</v>
      </c>
      <c r="S51" s="464">
        <f t="shared" si="24"/>
        <v>2</v>
      </c>
      <c r="T51" s="464">
        <f t="shared" si="24"/>
        <v>2</v>
      </c>
      <c r="U51" s="464">
        <f t="shared" si="24"/>
        <v>2</v>
      </c>
      <c r="V51" s="464">
        <f>ROUNDUP(V52/12,0)</f>
        <v>2</v>
      </c>
      <c r="W51" s="464">
        <f t="shared" si="24"/>
        <v>2</v>
      </c>
      <c r="X51" s="464">
        <f t="shared" si="24"/>
        <v>2</v>
      </c>
      <c r="Y51" s="464">
        <f t="shared" si="24"/>
        <v>2</v>
      </c>
      <c r="Z51" s="464">
        <f t="shared" si="24"/>
        <v>2</v>
      </c>
      <c r="AA51" s="464">
        <f t="shared" si="24"/>
        <v>2</v>
      </c>
      <c r="AB51" s="464">
        <f t="shared" si="24"/>
        <v>2</v>
      </c>
      <c r="AC51" s="464">
        <f t="shared" si="24"/>
        <v>3</v>
      </c>
      <c r="AD51" s="464">
        <f t="shared" si="24"/>
        <v>3</v>
      </c>
      <c r="AE51" s="464">
        <f t="shared" si="24"/>
        <v>3</v>
      </c>
      <c r="AF51" s="464">
        <f t="shared" si="24"/>
        <v>3</v>
      </c>
      <c r="AG51" s="464">
        <f t="shared" si="24"/>
        <v>3</v>
      </c>
      <c r="AH51" s="464">
        <f>ROUNDUP(AH52/12,0)</f>
        <v>3</v>
      </c>
      <c r="AI51" s="464">
        <f t="shared" si="24"/>
        <v>3</v>
      </c>
      <c r="AJ51" s="464">
        <f t="shared" si="24"/>
        <v>3</v>
      </c>
      <c r="AK51" s="464">
        <f t="shared" si="24"/>
        <v>3</v>
      </c>
      <c r="AL51" s="464">
        <f t="shared" si="24"/>
        <v>3</v>
      </c>
      <c r="AM51" s="464">
        <f t="shared" si="24"/>
        <v>3</v>
      </c>
      <c r="AN51" s="464">
        <f t="shared" si="24"/>
        <v>3</v>
      </c>
      <c r="AO51" s="464">
        <f t="shared" si="24"/>
        <v>4</v>
      </c>
      <c r="AP51" s="464">
        <f t="shared" si="24"/>
        <v>4</v>
      </c>
      <c r="AQ51" s="464">
        <f t="shared" si="24"/>
        <v>4</v>
      </c>
      <c r="AR51" s="464">
        <f t="shared" si="24"/>
        <v>4</v>
      </c>
      <c r="AS51" s="464">
        <f t="shared" si="24"/>
        <v>4</v>
      </c>
      <c r="AT51" s="464">
        <f t="shared" si="24"/>
        <v>4</v>
      </c>
      <c r="AU51" s="464">
        <f t="shared" si="24"/>
        <v>4</v>
      </c>
      <c r="AV51" s="464">
        <f t="shared" si="24"/>
        <v>4</v>
      </c>
      <c r="AW51" s="464">
        <f t="shared" si="24"/>
        <v>4</v>
      </c>
      <c r="AX51" s="464">
        <f t="shared" si="24"/>
        <v>4</v>
      </c>
      <c r="AY51" s="464">
        <f t="shared" si="24"/>
        <v>4</v>
      </c>
      <c r="AZ51" s="464">
        <f t="shared" si="24"/>
        <v>4</v>
      </c>
      <c r="BA51" s="464">
        <f t="shared" si="24"/>
        <v>5</v>
      </c>
      <c r="BB51" s="464">
        <f t="shared" si="24"/>
        <v>5</v>
      </c>
      <c r="BC51" s="464">
        <f t="shared" si="24"/>
        <v>5</v>
      </c>
      <c r="BD51" s="464">
        <f t="shared" si="24"/>
        <v>5</v>
      </c>
      <c r="BE51" s="464">
        <f t="shared" si="24"/>
        <v>5</v>
      </c>
      <c r="BF51" s="464">
        <f t="shared" si="24"/>
        <v>5</v>
      </c>
      <c r="BG51" s="464">
        <f t="shared" si="24"/>
        <v>5</v>
      </c>
      <c r="BH51" s="464">
        <f t="shared" si="24"/>
        <v>5</v>
      </c>
      <c r="BI51" s="464">
        <f t="shared" si="24"/>
        <v>5</v>
      </c>
      <c r="BJ51" s="464">
        <f t="shared" si="24"/>
        <v>5</v>
      </c>
      <c r="BK51" s="464">
        <f t="shared" si="24"/>
        <v>5</v>
      </c>
      <c r="BL51" s="464">
        <f t="shared" si="24"/>
        <v>5</v>
      </c>
      <c r="BM51" s="464">
        <f t="shared" si="24"/>
        <v>6</v>
      </c>
      <c r="BN51" s="464">
        <f t="shared" si="24"/>
        <v>6</v>
      </c>
      <c r="BO51" s="464">
        <f t="shared" si="24"/>
        <v>6</v>
      </c>
      <c r="BP51" s="464">
        <f t="shared" si="24"/>
        <v>6</v>
      </c>
      <c r="BQ51" s="464">
        <f t="shared" si="24"/>
        <v>6</v>
      </c>
      <c r="BR51" s="464">
        <f t="shared" ref="BR51:DY51" si="25">ROUNDUP(BR52/12,0)</f>
        <v>6</v>
      </c>
      <c r="BS51" s="464">
        <f t="shared" si="25"/>
        <v>6</v>
      </c>
      <c r="BT51" s="464">
        <f t="shared" si="25"/>
        <v>6</v>
      </c>
      <c r="BU51" s="464">
        <f t="shared" si="25"/>
        <v>6</v>
      </c>
      <c r="BV51" s="464">
        <f t="shared" si="25"/>
        <v>6</v>
      </c>
      <c r="BW51" s="464">
        <f t="shared" si="25"/>
        <v>6</v>
      </c>
      <c r="BX51" s="464">
        <f t="shared" si="25"/>
        <v>6</v>
      </c>
      <c r="BY51" s="464">
        <f t="shared" si="25"/>
        <v>7</v>
      </c>
      <c r="BZ51" s="464">
        <f t="shared" si="25"/>
        <v>7</v>
      </c>
      <c r="CA51" s="464">
        <f t="shared" si="25"/>
        <v>7</v>
      </c>
      <c r="CB51" s="464">
        <f t="shared" si="25"/>
        <v>7</v>
      </c>
      <c r="CC51" s="464">
        <f t="shared" si="25"/>
        <v>7</v>
      </c>
      <c r="CD51" s="464">
        <f t="shared" si="25"/>
        <v>7</v>
      </c>
      <c r="CE51" s="464">
        <f t="shared" si="25"/>
        <v>7</v>
      </c>
      <c r="CF51" s="464">
        <f t="shared" si="25"/>
        <v>7</v>
      </c>
      <c r="CG51" s="464">
        <f t="shared" si="25"/>
        <v>7</v>
      </c>
      <c r="CH51" s="464">
        <f t="shared" si="25"/>
        <v>7</v>
      </c>
      <c r="CI51" s="464">
        <f t="shared" si="25"/>
        <v>7</v>
      </c>
      <c r="CJ51" s="464">
        <f t="shared" si="25"/>
        <v>7</v>
      </c>
      <c r="CK51" s="464">
        <f t="shared" si="25"/>
        <v>8</v>
      </c>
      <c r="CL51" s="464">
        <f t="shared" si="25"/>
        <v>8</v>
      </c>
      <c r="CM51" s="464">
        <f t="shared" si="25"/>
        <v>8</v>
      </c>
      <c r="CN51" s="464">
        <f t="shared" si="25"/>
        <v>8</v>
      </c>
      <c r="CO51" s="464">
        <f t="shared" si="25"/>
        <v>8</v>
      </c>
      <c r="CP51" s="464">
        <f t="shared" si="25"/>
        <v>8</v>
      </c>
      <c r="CQ51" s="464">
        <f t="shared" si="25"/>
        <v>8</v>
      </c>
      <c r="CR51" s="464">
        <f t="shared" si="25"/>
        <v>8</v>
      </c>
      <c r="CS51" s="464">
        <f t="shared" si="25"/>
        <v>8</v>
      </c>
      <c r="CT51" s="464">
        <f t="shared" si="25"/>
        <v>8</v>
      </c>
      <c r="CU51" s="464">
        <f t="shared" si="25"/>
        <v>8</v>
      </c>
      <c r="CV51" s="464">
        <f t="shared" si="25"/>
        <v>8</v>
      </c>
      <c r="CW51" s="464">
        <f t="shared" si="25"/>
        <v>9</v>
      </c>
      <c r="CX51" s="464">
        <f t="shared" si="25"/>
        <v>9</v>
      </c>
      <c r="CY51" s="464">
        <f t="shared" si="25"/>
        <v>9</v>
      </c>
      <c r="CZ51" s="464">
        <f t="shared" si="25"/>
        <v>9</v>
      </c>
      <c r="DA51" s="464">
        <f t="shared" si="25"/>
        <v>9</v>
      </c>
      <c r="DB51" s="464">
        <f t="shared" si="25"/>
        <v>9</v>
      </c>
      <c r="DC51" s="464">
        <f t="shared" si="25"/>
        <v>9</v>
      </c>
      <c r="DD51" s="464">
        <f t="shared" si="25"/>
        <v>9</v>
      </c>
      <c r="DE51" s="464">
        <f t="shared" si="25"/>
        <v>9</v>
      </c>
      <c r="DF51" s="464">
        <f t="shared" si="25"/>
        <v>9</v>
      </c>
      <c r="DG51" s="464">
        <f t="shared" si="25"/>
        <v>9</v>
      </c>
      <c r="DH51" s="464">
        <f t="shared" si="25"/>
        <v>9</v>
      </c>
      <c r="DI51" s="464">
        <f t="shared" si="25"/>
        <v>10</v>
      </c>
      <c r="DJ51" s="464">
        <f t="shared" si="25"/>
        <v>10</v>
      </c>
      <c r="DK51" s="464">
        <f t="shared" si="25"/>
        <v>10</v>
      </c>
      <c r="DL51" s="464">
        <f t="shared" si="25"/>
        <v>10</v>
      </c>
      <c r="DM51" s="464">
        <f t="shared" si="25"/>
        <v>10</v>
      </c>
      <c r="DN51" s="464">
        <f t="shared" si="25"/>
        <v>10</v>
      </c>
      <c r="DO51" s="464">
        <f t="shared" si="25"/>
        <v>10</v>
      </c>
      <c r="DP51" s="464">
        <f t="shared" si="25"/>
        <v>10</v>
      </c>
      <c r="DQ51" s="464">
        <f t="shared" si="25"/>
        <v>10</v>
      </c>
      <c r="DR51" s="464">
        <f t="shared" si="25"/>
        <v>10</v>
      </c>
      <c r="DS51" s="464">
        <f t="shared" si="25"/>
        <v>10</v>
      </c>
      <c r="DT51" s="464">
        <f t="shared" si="25"/>
        <v>10</v>
      </c>
      <c r="DU51" s="464">
        <f t="shared" si="25"/>
        <v>11</v>
      </c>
      <c r="DV51" s="464">
        <f t="shared" si="25"/>
        <v>11</v>
      </c>
      <c r="DW51" s="464">
        <f t="shared" si="25"/>
        <v>11</v>
      </c>
      <c r="DX51" s="464">
        <f t="shared" si="25"/>
        <v>11</v>
      </c>
      <c r="DY51" s="464">
        <f t="shared" si="25"/>
        <v>11</v>
      </c>
    </row>
    <row r="52" spans="1:16384">
      <c r="E52" s="152">
        <v>1</v>
      </c>
      <c r="F52" s="152">
        <v>2</v>
      </c>
      <c r="G52" s="152">
        <v>3</v>
      </c>
      <c r="H52" s="152">
        <v>4</v>
      </c>
      <c r="I52" s="152">
        <v>5</v>
      </c>
      <c r="J52" s="152">
        <v>6</v>
      </c>
      <c r="K52" s="152">
        <v>7</v>
      </c>
      <c r="L52" s="152">
        <v>8</v>
      </c>
      <c r="M52" s="152">
        <v>9</v>
      </c>
      <c r="N52" s="152">
        <v>10</v>
      </c>
      <c r="O52" s="152">
        <v>11</v>
      </c>
      <c r="P52" s="152">
        <v>12</v>
      </c>
      <c r="Q52" s="152">
        <v>13</v>
      </c>
      <c r="R52" s="152">
        <v>14</v>
      </c>
      <c r="S52" s="152">
        <v>15</v>
      </c>
      <c r="T52" s="152">
        <v>16</v>
      </c>
      <c r="U52" s="152">
        <v>17</v>
      </c>
      <c r="V52" s="152">
        <v>18</v>
      </c>
      <c r="W52" s="152">
        <v>19</v>
      </c>
      <c r="X52" s="152">
        <v>20</v>
      </c>
      <c r="Y52" s="152">
        <v>21</v>
      </c>
      <c r="Z52" s="152">
        <v>22</v>
      </c>
      <c r="AA52" s="152">
        <v>23</v>
      </c>
      <c r="AB52" s="152">
        <v>24</v>
      </c>
      <c r="AC52" s="152">
        <v>25</v>
      </c>
      <c r="AD52" s="152">
        <v>26</v>
      </c>
      <c r="AE52" s="152">
        <v>27</v>
      </c>
      <c r="AF52" s="152">
        <v>28</v>
      </c>
      <c r="AG52" s="152">
        <v>29</v>
      </c>
      <c r="AH52" s="152">
        <v>30</v>
      </c>
      <c r="AI52" s="152">
        <v>31</v>
      </c>
      <c r="AJ52" s="152">
        <v>32</v>
      </c>
      <c r="AK52" s="152">
        <v>33</v>
      </c>
      <c r="AL52" s="152">
        <v>34</v>
      </c>
      <c r="AM52" s="152">
        <v>35</v>
      </c>
      <c r="AN52" s="152">
        <v>36</v>
      </c>
      <c r="AO52" s="152">
        <v>37</v>
      </c>
      <c r="AP52" s="152">
        <v>38</v>
      </c>
      <c r="AQ52" s="152">
        <v>39</v>
      </c>
      <c r="AR52" s="152">
        <v>40</v>
      </c>
      <c r="AS52" s="152">
        <v>41</v>
      </c>
      <c r="AT52" s="152">
        <v>42</v>
      </c>
      <c r="AU52" s="152">
        <v>43</v>
      </c>
      <c r="AV52" s="152">
        <v>44</v>
      </c>
      <c r="AW52" s="152">
        <v>45</v>
      </c>
      <c r="AX52" s="152">
        <v>46</v>
      </c>
      <c r="AY52" s="152">
        <v>47</v>
      </c>
      <c r="AZ52" s="152">
        <v>48</v>
      </c>
      <c r="BA52" s="152">
        <v>49</v>
      </c>
      <c r="BB52" s="152">
        <v>50</v>
      </c>
      <c r="BC52" s="152">
        <v>51</v>
      </c>
      <c r="BD52" s="152">
        <v>52</v>
      </c>
      <c r="BE52" s="152">
        <v>53</v>
      </c>
      <c r="BF52" s="152">
        <v>54</v>
      </c>
      <c r="BG52" s="152">
        <v>55</v>
      </c>
      <c r="BH52" s="152">
        <v>56</v>
      </c>
      <c r="BI52" s="152">
        <v>57</v>
      </c>
      <c r="BJ52" s="152">
        <v>58</v>
      </c>
      <c r="BK52" s="152">
        <v>59</v>
      </c>
      <c r="BL52" s="152">
        <v>60</v>
      </c>
      <c r="BM52" s="152">
        <v>61</v>
      </c>
      <c r="BN52" s="152">
        <v>62</v>
      </c>
      <c r="BO52" s="152">
        <v>63</v>
      </c>
      <c r="BP52" s="152">
        <v>64</v>
      </c>
      <c r="BQ52" s="152">
        <v>65</v>
      </c>
      <c r="BR52" s="152">
        <v>66</v>
      </c>
      <c r="BS52" s="152">
        <v>67</v>
      </c>
      <c r="BT52" s="152">
        <v>68</v>
      </c>
      <c r="BU52" s="152">
        <v>69</v>
      </c>
      <c r="BV52" s="152">
        <v>70</v>
      </c>
      <c r="BW52" s="152">
        <v>71</v>
      </c>
      <c r="BX52" s="152">
        <v>72</v>
      </c>
      <c r="BY52" s="152">
        <v>73</v>
      </c>
      <c r="BZ52" s="152">
        <v>74</v>
      </c>
      <c r="CA52" s="152">
        <v>75</v>
      </c>
      <c r="CB52" s="152">
        <v>76</v>
      </c>
      <c r="CC52" s="152">
        <v>77</v>
      </c>
      <c r="CD52" s="152">
        <v>78</v>
      </c>
      <c r="CE52" s="152">
        <v>79</v>
      </c>
      <c r="CF52" s="152">
        <v>80</v>
      </c>
      <c r="CG52" s="152">
        <v>81</v>
      </c>
      <c r="CH52" s="152">
        <v>82</v>
      </c>
      <c r="CI52" s="152">
        <v>83</v>
      </c>
      <c r="CJ52" s="152">
        <v>84</v>
      </c>
      <c r="CK52" s="152">
        <v>85</v>
      </c>
      <c r="CL52" s="152">
        <v>86</v>
      </c>
      <c r="CM52" s="152">
        <v>87</v>
      </c>
      <c r="CN52" s="152">
        <v>88</v>
      </c>
      <c r="CO52" s="152">
        <v>89</v>
      </c>
      <c r="CP52" s="152">
        <v>90</v>
      </c>
      <c r="CQ52" s="152">
        <v>91</v>
      </c>
      <c r="CR52" s="152">
        <v>92</v>
      </c>
      <c r="CS52" s="152">
        <v>93</v>
      </c>
      <c r="CT52" s="152">
        <v>94</v>
      </c>
      <c r="CU52" s="152">
        <v>95</v>
      </c>
      <c r="CV52" s="152">
        <v>96</v>
      </c>
      <c r="CW52" s="152">
        <v>97</v>
      </c>
      <c r="CX52" s="152">
        <v>98</v>
      </c>
      <c r="CY52" s="152">
        <v>99</v>
      </c>
      <c r="CZ52" s="152">
        <v>100</v>
      </c>
      <c r="DA52" s="152">
        <v>101</v>
      </c>
      <c r="DB52" s="152">
        <v>102</v>
      </c>
      <c r="DC52" s="152">
        <v>103</v>
      </c>
      <c r="DD52" s="152">
        <v>104</v>
      </c>
      <c r="DE52" s="152">
        <v>105</v>
      </c>
      <c r="DF52" s="152">
        <v>106</v>
      </c>
      <c r="DG52" s="152">
        <v>107</v>
      </c>
      <c r="DH52" s="152">
        <v>108</v>
      </c>
      <c r="DI52" s="152">
        <v>109</v>
      </c>
      <c r="DJ52" s="152">
        <v>110</v>
      </c>
      <c r="DK52" s="152">
        <v>111</v>
      </c>
      <c r="DL52" s="152">
        <v>112</v>
      </c>
      <c r="DM52" s="152">
        <v>113</v>
      </c>
      <c r="DN52" s="152">
        <v>114</v>
      </c>
      <c r="DO52" s="152">
        <v>115</v>
      </c>
      <c r="DP52" s="152">
        <v>116</v>
      </c>
      <c r="DQ52" s="152">
        <v>117</v>
      </c>
      <c r="DR52" s="152">
        <v>118</v>
      </c>
      <c r="DS52" s="152">
        <v>119</v>
      </c>
      <c r="DT52" s="152">
        <v>120</v>
      </c>
      <c r="DU52" s="152">
        <v>121</v>
      </c>
      <c r="DV52" s="152">
        <v>122</v>
      </c>
      <c r="DW52" s="152">
        <v>123</v>
      </c>
      <c r="DX52" s="152">
        <v>124</v>
      </c>
      <c r="DY52" s="152">
        <v>125</v>
      </c>
    </row>
    <row r="53" spans="1:16384">
      <c r="E53" s="154">
        <f t="shared" ref="E53:AJ53" si="26">IF(E52=1,Initial_Time,EDATE(Initial_Time,(E52-1)))</f>
        <v>42186</v>
      </c>
      <c r="F53" s="154">
        <f t="shared" si="26"/>
        <v>42217</v>
      </c>
      <c r="G53" s="154">
        <f t="shared" si="26"/>
        <v>42248</v>
      </c>
      <c r="H53" s="154">
        <f t="shared" si="26"/>
        <v>42278</v>
      </c>
      <c r="I53" s="154">
        <f t="shared" si="26"/>
        <v>42309</v>
      </c>
      <c r="J53" s="154">
        <f t="shared" si="26"/>
        <v>42339</v>
      </c>
      <c r="K53" s="154">
        <f t="shared" si="26"/>
        <v>42370</v>
      </c>
      <c r="L53" s="154">
        <f t="shared" si="26"/>
        <v>42401</v>
      </c>
      <c r="M53" s="154">
        <f t="shared" si="26"/>
        <v>42430</v>
      </c>
      <c r="N53" s="154">
        <f t="shared" si="26"/>
        <v>42461</v>
      </c>
      <c r="O53" s="154">
        <f t="shared" si="26"/>
        <v>42491</v>
      </c>
      <c r="P53" s="154">
        <f t="shared" si="26"/>
        <v>42522</v>
      </c>
      <c r="Q53" s="154">
        <f t="shared" si="26"/>
        <v>42552</v>
      </c>
      <c r="R53" s="154">
        <f t="shared" si="26"/>
        <v>42583</v>
      </c>
      <c r="S53" s="154">
        <f t="shared" si="26"/>
        <v>42614</v>
      </c>
      <c r="T53" s="154">
        <f t="shared" si="26"/>
        <v>42644</v>
      </c>
      <c r="U53" s="154">
        <f t="shared" si="26"/>
        <v>42675</v>
      </c>
      <c r="V53" s="154">
        <f t="shared" si="26"/>
        <v>42705</v>
      </c>
      <c r="W53" s="154">
        <f t="shared" si="26"/>
        <v>42736</v>
      </c>
      <c r="X53" s="154">
        <f t="shared" si="26"/>
        <v>42767</v>
      </c>
      <c r="Y53" s="154">
        <f t="shared" si="26"/>
        <v>42795</v>
      </c>
      <c r="Z53" s="154">
        <f t="shared" si="26"/>
        <v>42826</v>
      </c>
      <c r="AA53" s="154">
        <f t="shared" si="26"/>
        <v>42856</v>
      </c>
      <c r="AB53" s="154">
        <f t="shared" si="26"/>
        <v>42887</v>
      </c>
      <c r="AC53" s="154">
        <f t="shared" si="26"/>
        <v>42917</v>
      </c>
      <c r="AD53" s="154">
        <f t="shared" si="26"/>
        <v>42948</v>
      </c>
      <c r="AE53" s="154">
        <f t="shared" si="26"/>
        <v>42979</v>
      </c>
      <c r="AF53" s="154">
        <f t="shared" si="26"/>
        <v>43009</v>
      </c>
      <c r="AG53" s="154">
        <f t="shared" si="26"/>
        <v>43040</v>
      </c>
      <c r="AH53" s="154">
        <f t="shared" si="26"/>
        <v>43070</v>
      </c>
      <c r="AI53" s="154">
        <f t="shared" si="26"/>
        <v>43101</v>
      </c>
      <c r="AJ53" s="154">
        <f t="shared" si="26"/>
        <v>43132</v>
      </c>
      <c r="AK53" s="154">
        <f t="shared" ref="AK53:BP53" si="27">IF(AK52=1,Initial_Time,EDATE(Initial_Time,(AK52-1)))</f>
        <v>43160</v>
      </c>
      <c r="AL53" s="154">
        <f t="shared" si="27"/>
        <v>43191</v>
      </c>
      <c r="AM53" s="154">
        <f t="shared" si="27"/>
        <v>43221</v>
      </c>
      <c r="AN53" s="154">
        <f t="shared" si="27"/>
        <v>43252</v>
      </c>
      <c r="AO53" s="154">
        <f t="shared" si="27"/>
        <v>43282</v>
      </c>
      <c r="AP53" s="154">
        <f t="shared" si="27"/>
        <v>43313</v>
      </c>
      <c r="AQ53" s="154">
        <f t="shared" si="27"/>
        <v>43344</v>
      </c>
      <c r="AR53" s="154">
        <f t="shared" si="27"/>
        <v>43374</v>
      </c>
      <c r="AS53" s="154">
        <f t="shared" si="27"/>
        <v>43405</v>
      </c>
      <c r="AT53" s="154">
        <f t="shared" si="27"/>
        <v>43435</v>
      </c>
      <c r="AU53" s="154">
        <f t="shared" si="27"/>
        <v>43466</v>
      </c>
      <c r="AV53" s="154">
        <f t="shared" si="27"/>
        <v>43497</v>
      </c>
      <c r="AW53" s="154">
        <f t="shared" si="27"/>
        <v>43525</v>
      </c>
      <c r="AX53" s="154">
        <f t="shared" si="27"/>
        <v>43556</v>
      </c>
      <c r="AY53" s="154">
        <f t="shared" si="27"/>
        <v>43586</v>
      </c>
      <c r="AZ53" s="154">
        <f t="shared" si="27"/>
        <v>43617</v>
      </c>
      <c r="BA53" s="154">
        <f t="shared" si="27"/>
        <v>43647</v>
      </c>
      <c r="BB53" s="154">
        <f t="shared" si="27"/>
        <v>43678</v>
      </c>
      <c r="BC53" s="154">
        <f t="shared" si="27"/>
        <v>43709</v>
      </c>
      <c r="BD53" s="154">
        <f t="shared" si="27"/>
        <v>43739</v>
      </c>
      <c r="BE53" s="154">
        <f t="shared" si="27"/>
        <v>43770</v>
      </c>
      <c r="BF53" s="154">
        <f t="shared" si="27"/>
        <v>43800</v>
      </c>
      <c r="BG53" s="154">
        <f t="shared" si="27"/>
        <v>43831</v>
      </c>
      <c r="BH53" s="154">
        <f t="shared" si="27"/>
        <v>43862</v>
      </c>
      <c r="BI53" s="154">
        <f t="shared" si="27"/>
        <v>43891</v>
      </c>
      <c r="BJ53" s="154">
        <f t="shared" si="27"/>
        <v>43922</v>
      </c>
      <c r="BK53" s="154">
        <f t="shared" si="27"/>
        <v>43952</v>
      </c>
      <c r="BL53" s="154">
        <f t="shared" si="27"/>
        <v>43983</v>
      </c>
      <c r="BM53" s="154">
        <f t="shared" si="27"/>
        <v>44013</v>
      </c>
      <c r="BN53" s="154">
        <f t="shared" si="27"/>
        <v>44044</v>
      </c>
      <c r="BO53" s="154">
        <f t="shared" si="27"/>
        <v>44075</v>
      </c>
      <c r="BP53" s="154">
        <f t="shared" si="27"/>
        <v>44105</v>
      </c>
      <c r="BQ53" s="154">
        <f t="shared" ref="BQ53:CO53" si="28">IF(BQ52=1,Initial_Time,EDATE(Initial_Time,(BQ52-1)))</f>
        <v>44136</v>
      </c>
      <c r="BR53" s="154">
        <f t="shared" si="28"/>
        <v>44166</v>
      </c>
      <c r="BS53" s="154">
        <f t="shared" si="28"/>
        <v>44197</v>
      </c>
      <c r="BT53" s="154">
        <f t="shared" si="28"/>
        <v>44228</v>
      </c>
      <c r="BU53" s="154">
        <f t="shared" si="28"/>
        <v>44256</v>
      </c>
      <c r="BV53" s="154">
        <f t="shared" si="28"/>
        <v>44287</v>
      </c>
      <c r="BW53" s="154">
        <f t="shared" si="28"/>
        <v>44317</v>
      </c>
      <c r="BX53" s="154">
        <f t="shared" si="28"/>
        <v>44348</v>
      </c>
      <c r="BY53" s="154">
        <f t="shared" si="28"/>
        <v>44378</v>
      </c>
      <c r="BZ53" s="154">
        <f t="shared" si="28"/>
        <v>44409</v>
      </c>
      <c r="CA53" s="154">
        <f t="shared" si="28"/>
        <v>44440</v>
      </c>
      <c r="CB53" s="154">
        <f t="shared" si="28"/>
        <v>44470</v>
      </c>
      <c r="CC53" s="154">
        <f t="shared" si="28"/>
        <v>44501</v>
      </c>
      <c r="CD53" s="154">
        <f t="shared" si="28"/>
        <v>44531</v>
      </c>
      <c r="CE53" s="154">
        <f t="shared" si="28"/>
        <v>44562</v>
      </c>
      <c r="CF53" s="154">
        <f t="shared" si="28"/>
        <v>44593</v>
      </c>
      <c r="CG53" s="154">
        <f t="shared" si="28"/>
        <v>44621</v>
      </c>
      <c r="CH53" s="154">
        <f t="shared" si="28"/>
        <v>44652</v>
      </c>
      <c r="CI53" s="154">
        <f t="shared" si="28"/>
        <v>44682</v>
      </c>
      <c r="CJ53" s="154">
        <f t="shared" si="28"/>
        <v>44713</v>
      </c>
      <c r="CK53" s="154">
        <f t="shared" si="28"/>
        <v>44743</v>
      </c>
      <c r="CL53" s="154">
        <f t="shared" si="28"/>
        <v>44774</v>
      </c>
      <c r="CM53" s="154">
        <f t="shared" si="28"/>
        <v>44805</v>
      </c>
      <c r="CN53" s="154">
        <f t="shared" si="28"/>
        <v>44835</v>
      </c>
      <c r="CO53" s="154">
        <f t="shared" si="28"/>
        <v>44866</v>
      </c>
      <c r="CP53" s="154">
        <f t="shared" ref="CP53:DY53" si="29">IF(CP52=1,Initial_Time,EDATE(Initial_Time,(CP52-1)))</f>
        <v>44896</v>
      </c>
      <c r="CQ53" s="154">
        <f t="shared" si="29"/>
        <v>44927</v>
      </c>
      <c r="CR53" s="154">
        <f t="shared" si="29"/>
        <v>44958</v>
      </c>
      <c r="CS53" s="154">
        <f t="shared" si="29"/>
        <v>44986</v>
      </c>
      <c r="CT53" s="154">
        <f t="shared" si="29"/>
        <v>45017</v>
      </c>
      <c r="CU53" s="154">
        <f t="shared" si="29"/>
        <v>45047</v>
      </c>
      <c r="CV53" s="154">
        <f t="shared" si="29"/>
        <v>45078</v>
      </c>
      <c r="CW53" s="154">
        <f t="shared" si="29"/>
        <v>45108</v>
      </c>
      <c r="CX53" s="154">
        <f t="shared" si="29"/>
        <v>45139</v>
      </c>
      <c r="CY53" s="154">
        <f t="shared" si="29"/>
        <v>45170</v>
      </c>
      <c r="CZ53" s="154">
        <f t="shared" si="29"/>
        <v>45200</v>
      </c>
      <c r="DA53" s="154">
        <f t="shared" si="29"/>
        <v>45231</v>
      </c>
      <c r="DB53" s="154">
        <f t="shared" si="29"/>
        <v>45261</v>
      </c>
      <c r="DC53" s="154">
        <f t="shared" si="29"/>
        <v>45292</v>
      </c>
      <c r="DD53" s="154">
        <f t="shared" si="29"/>
        <v>45323</v>
      </c>
      <c r="DE53" s="154">
        <f t="shared" si="29"/>
        <v>45352</v>
      </c>
      <c r="DF53" s="154">
        <f t="shared" si="29"/>
        <v>45383</v>
      </c>
      <c r="DG53" s="154">
        <f t="shared" si="29"/>
        <v>45413</v>
      </c>
      <c r="DH53" s="154">
        <f t="shared" si="29"/>
        <v>45444</v>
      </c>
      <c r="DI53" s="154">
        <f t="shared" si="29"/>
        <v>45474</v>
      </c>
      <c r="DJ53" s="154">
        <f t="shared" si="29"/>
        <v>45505</v>
      </c>
      <c r="DK53" s="154">
        <f t="shared" si="29"/>
        <v>45536</v>
      </c>
      <c r="DL53" s="154">
        <f t="shared" si="29"/>
        <v>45566</v>
      </c>
      <c r="DM53" s="154">
        <f t="shared" si="29"/>
        <v>45597</v>
      </c>
      <c r="DN53" s="154">
        <f t="shared" si="29"/>
        <v>45627</v>
      </c>
      <c r="DO53" s="154">
        <f t="shared" si="29"/>
        <v>45658</v>
      </c>
      <c r="DP53" s="154">
        <f t="shared" si="29"/>
        <v>45689</v>
      </c>
      <c r="DQ53" s="154">
        <f t="shared" si="29"/>
        <v>45717</v>
      </c>
      <c r="DR53" s="154">
        <f t="shared" si="29"/>
        <v>45748</v>
      </c>
      <c r="DS53" s="154">
        <f t="shared" si="29"/>
        <v>45778</v>
      </c>
      <c r="DT53" s="154">
        <f t="shared" si="29"/>
        <v>45809</v>
      </c>
      <c r="DU53" s="154">
        <f t="shared" si="29"/>
        <v>45839</v>
      </c>
      <c r="DV53" s="154">
        <f t="shared" si="29"/>
        <v>45870</v>
      </c>
      <c r="DW53" s="154">
        <f t="shared" si="29"/>
        <v>45901</v>
      </c>
      <c r="DX53" s="154">
        <f t="shared" si="29"/>
        <v>45931</v>
      </c>
      <c r="DY53" s="154">
        <f t="shared" si="29"/>
        <v>45962</v>
      </c>
    </row>
    <row r="54" spans="1:16384">
      <c r="E54" s="460"/>
      <c r="F54" s="460"/>
      <c r="G54" s="460"/>
      <c r="H54" s="460"/>
      <c r="I54" s="460"/>
      <c r="J54" s="460"/>
      <c r="K54" s="460"/>
      <c r="L54" s="460"/>
      <c r="M54" s="460"/>
      <c r="N54" s="460"/>
      <c r="O54" s="460"/>
      <c r="P54" s="460"/>
      <c r="Q54" s="460"/>
      <c r="R54" s="460"/>
      <c r="S54" s="460"/>
      <c r="T54" s="460"/>
      <c r="U54" s="460"/>
      <c r="V54" s="460"/>
      <c r="W54" s="460"/>
      <c r="X54" s="460"/>
      <c r="Y54" s="460"/>
      <c r="Z54" s="460"/>
      <c r="AA54" s="460"/>
      <c r="AB54" s="460"/>
      <c r="AC54" s="460"/>
      <c r="AD54" s="460"/>
      <c r="AE54" s="460"/>
      <c r="AF54" s="460"/>
      <c r="AG54" s="460"/>
      <c r="AH54" s="460"/>
      <c r="AI54" s="460"/>
      <c r="AJ54" s="460"/>
      <c r="AK54" s="460"/>
      <c r="AL54" s="460"/>
      <c r="AM54" s="460"/>
      <c r="AN54" s="460"/>
      <c r="AO54" s="460"/>
      <c r="AP54" s="460"/>
      <c r="AQ54" s="460"/>
      <c r="AR54" s="460"/>
      <c r="AS54" s="460"/>
      <c r="AT54" s="460"/>
      <c r="AU54" s="460"/>
      <c r="AV54" s="460"/>
      <c r="AW54" s="460"/>
      <c r="AX54" s="460"/>
      <c r="AY54" s="460"/>
      <c r="AZ54" s="460"/>
      <c r="BA54" s="460"/>
      <c r="BB54" s="460"/>
      <c r="BC54" s="460"/>
      <c r="BD54" s="460"/>
      <c r="BE54" s="460"/>
      <c r="BF54" s="460"/>
      <c r="BG54" s="460"/>
      <c r="BH54" s="460"/>
      <c r="BI54" s="460"/>
      <c r="BJ54" s="460"/>
      <c r="BK54" s="460"/>
      <c r="BL54" s="460"/>
      <c r="BM54" s="460"/>
      <c r="BN54" s="460"/>
      <c r="BO54" s="460"/>
      <c r="BP54" s="460"/>
      <c r="BQ54" s="460"/>
      <c r="BR54" s="460"/>
      <c r="BS54" s="460"/>
      <c r="BT54" s="460"/>
      <c r="BU54" s="460"/>
      <c r="BV54" s="460"/>
      <c r="BW54" s="460"/>
      <c r="BX54" s="460"/>
      <c r="BY54" s="460"/>
      <c r="BZ54" s="460"/>
      <c r="CA54" s="460"/>
      <c r="CB54" s="460"/>
      <c r="CC54" s="460"/>
      <c r="CD54" s="460"/>
      <c r="CE54" s="460"/>
      <c r="CF54" s="460"/>
      <c r="CG54" s="460"/>
      <c r="CH54" s="460"/>
      <c r="CI54" s="460"/>
      <c r="CJ54" s="460"/>
      <c r="CK54" s="460"/>
      <c r="CL54" s="460"/>
      <c r="CM54" s="460"/>
      <c r="CN54" s="460"/>
      <c r="CO54" s="460"/>
      <c r="CP54" s="460"/>
      <c r="CQ54" s="460"/>
      <c r="CR54" s="460"/>
      <c r="CS54" s="460"/>
      <c r="CT54" s="460"/>
      <c r="CU54" s="460"/>
      <c r="CV54" s="460"/>
      <c r="CW54" s="460"/>
      <c r="CX54" s="460"/>
      <c r="CY54" s="460"/>
      <c r="CZ54" s="460"/>
      <c r="DA54" s="460"/>
      <c r="DB54" s="460"/>
      <c r="DC54" s="460"/>
      <c r="DD54" s="460"/>
      <c r="DE54" s="460"/>
      <c r="DF54" s="460"/>
      <c r="DG54" s="460"/>
      <c r="DH54" s="460"/>
      <c r="DI54" s="460"/>
      <c r="DJ54" s="460"/>
      <c r="DK54" s="460"/>
      <c r="DL54" s="460"/>
      <c r="DM54" s="460"/>
      <c r="DN54" s="460"/>
      <c r="DO54" s="460"/>
      <c r="DP54" s="460"/>
      <c r="DQ54" s="460"/>
      <c r="DR54" s="460"/>
      <c r="DS54" s="460"/>
      <c r="DT54" s="460"/>
      <c r="DU54" s="460"/>
      <c r="DV54" s="460"/>
      <c r="DW54" s="460"/>
      <c r="DX54" s="460"/>
      <c r="DY54" s="460"/>
    </row>
    <row r="55" spans="1:16384" s="465" customFormat="1">
      <c r="A55" s="465" t="s">
        <v>173</v>
      </c>
      <c r="B55" s="465" t="s">
        <v>212</v>
      </c>
      <c r="E55" s="460">
        <f>IF(OR(E53&lt;'Capital Structure'!$D$7,E53&gt;'Capital Structure'!$E$7),0,IF(E53='Capital Structure'!$D$7,'Capital Structure'!$D$13,0))</f>
        <v>0</v>
      </c>
      <c r="F55" s="460">
        <f>IF(OR(F53&lt;'Capital Structure'!$D$7,F53&gt;'Capital Structure'!$E$7),0,IF(F53='Capital Structure'!$D$7,'Capital Structure'!$D$13,0))</f>
        <v>0</v>
      </c>
      <c r="G55" s="460">
        <f>IF(OR(G53&lt;'Capital Structure'!$D$7,G53&gt;'Capital Structure'!$E$7),0,IF(G53='Capital Structure'!$D$7,'Capital Structure'!$D$13,0))</f>
        <v>0</v>
      </c>
      <c r="H55" s="460">
        <f>IF(OR(H53&lt;'Capital Structure'!$D$7,H53&gt;'Capital Structure'!$E$7),0,IF(H53='Capital Structure'!$D$7,'Capital Structure'!$D$13,0))</f>
        <v>0</v>
      </c>
      <c r="I55" s="460">
        <f>IF(OR(I53&lt;'Capital Structure'!$D$7,I53&gt;'Capital Structure'!$E$7),0,IF(I53='Capital Structure'!$D$7,'Capital Structure'!$D$13,0))</f>
        <v>0</v>
      </c>
      <c r="J55" s="460">
        <f>IF(OR(J53&lt;'Capital Structure'!$D$7,J53&gt;'Capital Structure'!$E$7),0,IF(J53='Capital Structure'!$D$7,'Capital Structure'!$D$13,0))</f>
        <v>0</v>
      </c>
      <c r="K55" s="460">
        <f>IF(OR(K53&lt;'Capital Structure'!$D$7,K53&gt;'Capital Structure'!$E$7),0,IF(K53='Capital Structure'!$D$7,'Capital Structure'!$D$13,0))</f>
        <v>0</v>
      </c>
      <c r="L55" s="460">
        <f>IF(OR(L53&lt;'Capital Structure'!$D$7,L53&gt;'Capital Structure'!$E$7),0,IF(L53='Capital Structure'!$D$7,'Capital Structure'!$D$13,0))</f>
        <v>0</v>
      </c>
      <c r="M55" s="460">
        <f>IF(OR(M53&lt;'Capital Structure'!$D$7,M53&gt;'Capital Structure'!$E$7),0,IF(M53='Capital Structure'!$D$7,'Capital Structure'!$D$13,0))</f>
        <v>0</v>
      </c>
      <c r="N55" s="460">
        <f>IF(OR(N53&lt;'Capital Structure'!$D$7,N53&gt;'Capital Structure'!$E$7),0,IF(N53='Capital Structure'!$D$7,'Capital Structure'!$D$13,0))</f>
        <v>0</v>
      </c>
      <c r="O55" s="460">
        <f>IF(OR(O53&lt;'Capital Structure'!$D$7,O53&gt;'Capital Structure'!$E$7),0,IF(O53='Capital Structure'!$D$7,'Capital Structure'!$D$13,0))</f>
        <v>0</v>
      </c>
      <c r="P55" s="460">
        <f>IF(OR(P53&lt;'Capital Structure'!$D$7,P53&gt;'Capital Structure'!$E$7),0,IF(P53='Capital Structure'!$D$7,'Capital Structure'!$D$13,0))</f>
        <v>0</v>
      </c>
      <c r="Q55" s="460">
        <f>IF(OR(Q53&lt;'Capital Structure'!$D$7,Q53&gt;'Capital Structure'!$E$7),0,IF(Q53='Capital Structure'!$D$7,'Capital Structure'!$D$13,0))</f>
        <v>0</v>
      </c>
      <c r="R55" s="460">
        <f>IF(OR(R53&lt;'Capital Structure'!$D$7,R53&gt;'Capital Structure'!$E$7),0,IF(R53='Capital Structure'!$D$7,'Capital Structure'!$D$13,0))</f>
        <v>0</v>
      </c>
      <c r="S55" s="460">
        <f>IF(OR(S53&lt;'Capital Structure'!$D$7,S53&gt;'Capital Structure'!$E$7),0,IF(S53='Capital Structure'!$D$7,'Capital Structure'!$D$13,0))</f>
        <v>0</v>
      </c>
      <c r="T55" s="460">
        <f>IF(OR(T53&lt;'Capital Structure'!$D$7,T53&gt;'Capital Structure'!$E$7),0,IF(T53='Capital Structure'!$D$7,'Capital Structure'!$D$13,0))</f>
        <v>0</v>
      </c>
      <c r="U55" s="460">
        <f>IF(OR(U53&lt;'Capital Structure'!$D$7,U53&gt;'Capital Structure'!$E$7),0,IF(U53='Capital Structure'!$D$7,'Capital Structure'!$D$13,0))</f>
        <v>0</v>
      </c>
      <c r="V55" s="460">
        <f>IF(OR(V53&lt;'Capital Structure'!$D$7,V53&gt;'Capital Structure'!$E$7),0,IF(V53='Capital Structure'!$D$7,'Capital Structure'!$D$13,0))</f>
        <v>0</v>
      </c>
      <c r="W55" s="460">
        <f>IF(OR(W53&lt;'Capital Structure'!$D$7,W53&gt;'Capital Structure'!$E$7),0,IF(W53='Capital Structure'!$D$7,'Capital Structure'!$D$13,0))</f>
        <v>0</v>
      </c>
      <c r="X55" s="460">
        <f>IF(OR(X53&lt;'Capital Structure'!$D$7,X53&gt;'Capital Structure'!$E$7),0,IF(X53='Capital Structure'!$D$7,'Capital Structure'!$D$13,0))</f>
        <v>0</v>
      </c>
      <c r="Y55" s="460">
        <f>IF(OR(Y53&lt;'Capital Structure'!$D$7,Y53&gt;'Capital Structure'!$E$7),0,IF(Y53='Capital Structure'!$D$7,'Capital Structure'!$D$13,0))</f>
        <v>0</v>
      </c>
      <c r="Z55" s="460">
        <f>IF(OR(Z53&lt;'Capital Structure'!$D$7,Z53&gt;'Capital Structure'!$E$7),0,IF(Z53='Capital Structure'!$D$7,'Capital Structure'!$D$13,0))</f>
        <v>0</v>
      </c>
      <c r="AA55" s="460">
        <f>IF(OR(AA53&lt;'Capital Structure'!$D$7,AA53&gt;'Capital Structure'!$E$7),0,IF(AA53='Capital Structure'!$D$7,'Capital Structure'!$D$13,0))</f>
        <v>0</v>
      </c>
      <c r="AB55" s="460">
        <f>IF(OR(AB53&lt;'Capital Structure'!$D$7,AB53&gt;'Capital Structure'!$E$7),0,IF(AB53='Capital Structure'!$D$7,'Capital Structure'!$D$13,0))</f>
        <v>0</v>
      </c>
      <c r="AC55" s="460">
        <f>IF(OR(AC53&lt;'Capital Structure'!$D$7,AC53&gt;'Capital Structure'!$E$7),0,IF(AC53='Capital Structure'!$D$7,'Capital Structure'!$D$13,0))</f>
        <v>0</v>
      </c>
      <c r="AD55" s="460">
        <f>IF(OR(AD53&lt;'Capital Structure'!$D$7,AD53&gt;'Capital Structure'!$E$7),0,IF(AD53='Capital Structure'!$D$7,'Capital Structure'!$D$13,0))</f>
        <v>0</v>
      </c>
      <c r="AE55" s="460">
        <f>IF(OR(AE53&lt;'Capital Structure'!$D$7,AE53&gt;'Capital Structure'!$E$7),0,IF(AE53='Capital Structure'!$D$7,'Capital Structure'!$D$13,0))</f>
        <v>0</v>
      </c>
      <c r="AF55" s="460">
        <f>IF(OR(AF53&lt;'Capital Structure'!$D$7,AF53&gt;'Capital Structure'!$E$7),0,IF(AF53='Capital Structure'!$D$7,'Capital Structure'!$D$13,0))</f>
        <v>0</v>
      </c>
      <c r="AG55" s="460">
        <f>IF(OR(AG53&lt;'Capital Structure'!$D$7,AG53&gt;'Capital Structure'!$E$7),0,IF(AG53='Capital Structure'!$D$7,'Capital Structure'!$D$13,0))</f>
        <v>0</v>
      </c>
      <c r="AH55" s="460">
        <f>IF(OR(AH53&lt;'Capital Structure'!$D$7,AH53&gt;'Capital Structure'!$E$7),0,IF(AH53='Capital Structure'!$D$7,'Capital Structure'!$D$13,0))</f>
        <v>0</v>
      </c>
      <c r="AI55" s="460">
        <f>IF(OR(AI53&lt;'Capital Structure'!$D$7,AI53&gt;'Capital Structure'!$E$7),0,IF(AI53='Capital Structure'!$D$7,'Capital Structure'!$D$13,0))</f>
        <v>0</v>
      </c>
      <c r="AJ55" s="460">
        <f>IF(OR(AJ53&lt;'Capital Structure'!$D$7,AJ53&gt;'Capital Structure'!$E$7),0,IF(AJ53='Capital Structure'!$D$7,'Capital Structure'!$D$13,0))</f>
        <v>0</v>
      </c>
      <c r="AK55" s="460">
        <f>IF(OR(AK53&lt;'Capital Structure'!$D$7,AK53&gt;'Capital Structure'!$E$7),0,IF(AK53='Capital Structure'!$D$7,'Capital Structure'!$D$13,0))</f>
        <v>0</v>
      </c>
      <c r="AL55" s="460">
        <f>IF(OR(AL53&lt;'Capital Structure'!$D$7,AL53&gt;'Capital Structure'!$E$7),0,IF(AL53='Capital Structure'!$D$7,'Capital Structure'!$D$13,0))</f>
        <v>0</v>
      </c>
      <c r="AM55" s="460">
        <f>IF(OR(AM53&lt;'Capital Structure'!$D$7,AM53&gt;'Capital Structure'!$E$7),0,IF(AM53='Capital Structure'!$D$7,'Capital Structure'!$D$13,0))</f>
        <v>0</v>
      </c>
      <c r="AN55" s="460">
        <f>IF(OR(AN53&lt;'Capital Structure'!$D$7,AN53&gt;'Capital Structure'!$E$7),0,IF(AN53='Capital Structure'!$D$7,'Capital Structure'!$D$13,0))</f>
        <v>0</v>
      </c>
      <c r="AO55" s="460">
        <f>IF(OR(AO53&lt;'Capital Structure'!$D$7,AO53&gt;'Capital Structure'!$E$7),0,IF(AO53='Capital Structure'!$D$7,'Capital Structure'!$D$13,0))</f>
        <v>0</v>
      </c>
      <c r="AP55" s="460">
        <f>IF(OR(AP53&lt;'Capital Structure'!$D$7,AP53&gt;'Capital Structure'!$E$7),0,IF(AP53='Capital Structure'!$D$7,'Capital Structure'!$D$13,0))</f>
        <v>0</v>
      </c>
      <c r="AQ55" s="460">
        <f>IF(OR(AQ53&lt;'Capital Structure'!$D$7,AQ53&gt;'Capital Structure'!$E$7),0,IF(AQ53='Capital Structure'!$D$7,'Capital Structure'!$D$13,0))</f>
        <v>0</v>
      </c>
      <c r="AR55" s="460">
        <f>IF(OR(AR53&lt;'Capital Structure'!$D$7,AR53&gt;'Capital Structure'!$E$7),0,IF(AR53='Capital Structure'!$D$7,'Capital Structure'!$D$13,0))</f>
        <v>0</v>
      </c>
      <c r="AS55" s="460">
        <f>IF(OR(AS53&lt;'Capital Structure'!$D$7,AS53&gt;'Capital Structure'!$E$7),0,IF(AS53='Capital Structure'!$D$7,'Capital Structure'!$D$13,0))</f>
        <v>0</v>
      </c>
      <c r="AT55" s="460">
        <f>IF(OR(AT53&lt;'Capital Structure'!$D$7,AT53&gt;'Capital Structure'!$E$7),0,IF(AT53='Capital Structure'!$D$7,'Capital Structure'!$D$13,0))</f>
        <v>0</v>
      </c>
      <c r="AU55" s="460">
        <f>IF(OR(AU53&lt;'Capital Structure'!$D$7,AU53&gt;'Capital Structure'!$E$7),0,IF(AU53='Capital Structure'!$D$7,'Capital Structure'!$D$13,0))</f>
        <v>61000000</v>
      </c>
      <c r="AV55" s="460">
        <f>IF(OR(AV53&lt;'Capital Structure'!$D$7,AV53&gt;'Capital Structure'!$E$7),0,IF(AV53='Capital Structure'!$D$7,'Capital Structure'!$D$13,0))</f>
        <v>0</v>
      </c>
      <c r="AW55" s="460">
        <f>IF(OR(AW53&lt;'Capital Structure'!$D$7,AW53&gt;'Capital Structure'!$E$7),0,IF(AW53='Capital Structure'!$D$7,'Capital Structure'!$D$13,0))</f>
        <v>0</v>
      </c>
      <c r="AX55" s="460">
        <f>IF(OR(AX53&lt;'Capital Structure'!$D$7,AX53&gt;'Capital Structure'!$E$7),0,IF(AX53='Capital Structure'!$D$7,'Capital Structure'!$D$13,0))</f>
        <v>0</v>
      </c>
      <c r="AY55" s="460">
        <f>IF(OR(AY53&lt;'Capital Structure'!$D$7,AY53&gt;'Capital Structure'!$E$7),0,IF(AY53='Capital Structure'!$D$7,'Capital Structure'!$D$13,0))</f>
        <v>0</v>
      </c>
      <c r="AZ55" s="460">
        <f>IF(OR(AZ53&lt;'Capital Structure'!$D$7,AZ53&gt;'Capital Structure'!$E$7),0,IF(AZ53='Capital Structure'!$D$7,'Capital Structure'!$D$13,0))</f>
        <v>0</v>
      </c>
      <c r="BA55" s="460">
        <f>IF(OR(BA53&lt;'Capital Structure'!$D$7,BA53&gt;'Capital Structure'!$E$7),0,IF(BA53='Capital Structure'!$D$7,'Capital Structure'!$D$13,0))</f>
        <v>0</v>
      </c>
      <c r="BB55" s="460">
        <f>IF(OR(BB53&lt;'Capital Structure'!$D$7,BB53&gt;'Capital Structure'!$E$7),0,IF(BB53='Capital Structure'!$D$7,'Capital Structure'!$D$13,0))</f>
        <v>0</v>
      </c>
      <c r="BC55" s="460">
        <f>IF(OR(BC53&lt;'Capital Structure'!$D$7,BC53&gt;'Capital Structure'!$E$7),0,IF(BC53='Capital Structure'!$D$7,'Capital Structure'!$D$13,0))</f>
        <v>0</v>
      </c>
      <c r="BD55" s="460">
        <f>IF(OR(BD53&lt;'Capital Structure'!$D$7,BD53&gt;'Capital Structure'!$E$7),0,IF(BD53='Capital Structure'!$D$7,'Capital Structure'!$D$13,0))</f>
        <v>0</v>
      </c>
      <c r="BE55" s="460">
        <f>IF(OR(BE53&lt;'Capital Structure'!$D$7,BE53&gt;'Capital Structure'!$E$7),0,IF(BE53='Capital Structure'!$D$7,'Capital Structure'!$D$13,0))</f>
        <v>0</v>
      </c>
      <c r="BF55" s="460">
        <f>IF(OR(BF53&lt;'Capital Structure'!$D$7,BF53&gt;'Capital Structure'!$E$7),0,IF(BF53='Capital Structure'!$D$7,'Capital Structure'!$D$13,0))</f>
        <v>0</v>
      </c>
      <c r="BG55" s="460">
        <f>IF(OR(BG53&lt;'Capital Structure'!$D$7,BG53&gt;'Capital Structure'!$E$7),0,IF(BG53='Capital Structure'!$D$7,'Capital Structure'!$D$13,0))</f>
        <v>0</v>
      </c>
      <c r="BH55" s="460">
        <f>IF(OR(BH53&lt;'Capital Structure'!$D$7,BH53&gt;'Capital Structure'!$E$7),0,IF(BH53='Capital Structure'!$D$7,'Capital Structure'!$D$13,0))</f>
        <v>0</v>
      </c>
      <c r="BI55" s="460">
        <f>IF(OR(BI53&lt;'Capital Structure'!$D$7,BI53&gt;'Capital Structure'!$E$7),0,IF(BI53='Capital Structure'!$D$7,'Capital Structure'!$D$13,0))</f>
        <v>0</v>
      </c>
      <c r="BJ55" s="460">
        <f>IF(OR(BJ53&lt;'Capital Structure'!$D$7,BJ53&gt;'Capital Structure'!$E$7),0,IF(BJ53='Capital Structure'!$D$7,'Capital Structure'!$D$13,0))</f>
        <v>0</v>
      </c>
      <c r="BK55" s="460">
        <f>IF(OR(BK53&lt;'Capital Structure'!$D$7,BK53&gt;'Capital Structure'!$E$7),0,IF(BK53='Capital Structure'!$D$7,'Capital Structure'!$D$13,0))</f>
        <v>0</v>
      </c>
      <c r="BL55" s="460">
        <f>IF(OR(BL53&lt;'Capital Structure'!$D$7,BL53&gt;'Capital Structure'!$E$7),0,IF(BL53='Capital Structure'!$D$7,'Capital Structure'!$D$13,0))</f>
        <v>0</v>
      </c>
      <c r="BM55" s="460">
        <f>IF(OR(BM53&lt;'Capital Structure'!$D$7,BM53&gt;'Capital Structure'!$E$7),0,IF(BM53='Capital Structure'!$D$7,'Capital Structure'!$D$13,0))</f>
        <v>0</v>
      </c>
      <c r="BN55" s="460">
        <f>IF(OR(BN53&lt;'Capital Structure'!$D$7,BN53&gt;'Capital Structure'!$E$7),0,IF(BN53='Capital Structure'!$D$7,'Capital Structure'!$D$13,0))</f>
        <v>0</v>
      </c>
      <c r="BO55" s="460">
        <f>IF(OR(BO53&lt;'Capital Structure'!$D$7,BO53&gt;'Capital Structure'!$E$7),0,IF(BO53='Capital Structure'!$D$7,'Capital Structure'!$D$13,0))</f>
        <v>0</v>
      </c>
      <c r="BP55" s="460">
        <f>IF(OR(BP53&lt;'Capital Structure'!$D$7,BP53&gt;'Capital Structure'!$E$7),0,IF(BP53='Capital Structure'!$D$7,'Capital Structure'!$D$13,0))</f>
        <v>0</v>
      </c>
      <c r="BQ55" s="460">
        <f>IF(OR(BQ53&lt;'Capital Structure'!$D$7,BQ53&gt;'Capital Structure'!$E$7),0,IF(BQ53='Capital Structure'!$D$7,'Capital Structure'!$D$13,0))</f>
        <v>0</v>
      </c>
      <c r="BR55" s="460">
        <f>IF(OR(BR53&lt;'Capital Structure'!$D$7,BR53&gt;'Capital Structure'!$E$7),0,IF(BR53='Capital Structure'!$D$7,'Capital Structure'!$D$13,0))</f>
        <v>0</v>
      </c>
      <c r="BS55" s="460">
        <f>IF(OR(BS53&lt;'Capital Structure'!$D$7,BS53&gt;'Capital Structure'!$E$7),0,IF(BS53='Capital Structure'!$D$7,'Capital Structure'!$D$13,0))</f>
        <v>0</v>
      </c>
      <c r="BT55" s="460">
        <f>IF(OR(BT53&lt;'Capital Structure'!$D$7,BT53&gt;'Capital Structure'!$E$7),0,IF(BT53='Capital Structure'!$D$7,'Capital Structure'!$D$13,0))</f>
        <v>0</v>
      </c>
      <c r="BU55" s="460">
        <f>IF(OR(BU53&lt;'Capital Structure'!$D$7,BU53&gt;'Capital Structure'!$E$7),0,IF(BU53='Capital Structure'!$D$7,'Capital Structure'!$D$13,0))</f>
        <v>0</v>
      </c>
      <c r="BV55" s="460">
        <f>IF(OR(BV53&lt;'Capital Structure'!$D$7,BV53&gt;'Capital Structure'!$E$7),0,IF(BV53='Capital Structure'!$D$7,'Capital Structure'!$D$13,0))</f>
        <v>0</v>
      </c>
      <c r="BW55" s="460">
        <f>IF(OR(BW53&lt;'Capital Structure'!$D$7,BW53&gt;'Capital Structure'!$E$7),0,IF(BW53='Capital Structure'!$D$7,'Capital Structure'!$D$13,0))</f>
        <v>0</v>
      </c>
      <c r="BX55" s="460">
        <f>IF(OR(BX53&lt;'Capital Structure'!$D$7,BX53&gt;'Capital Structure'!$E$7),0,IF(BX53='Capital Structure'!$D$7,'Capital Structure'!$D$13,0))</f>
        <v>0</v>
      </c>
      <c r="BY55" s="460">
        <f>IF(OR(BY53&lt;'Capital Structure'!$D$7,BY53&gt;'Capital Structure'!$E$7),0,IF(BY53='Capital Structure'!$D$7,'Capital Structure'!$D$13,0))</f>
        <v>0</v>
      </c>
      <c r="BZ55" s="460">
        <f>IF(OR(BZ53&lt;'Capital Structure'!$D$7,BZ53&gt;'Capital Structure'!$E$7),0,IF(BZ53='Capital Structure'!$D$7,'Capital Structure'!$D$13,0))</f>
        <v>0</v>
      </c>
      <c r="CA55" s="460">
        <f>IF(OR(CA53&lt;'Capital Structure'!$D$7,CA53&gt;'Capital Structure'!$E$7),0,IF(CA53='Capital Structure'!$D$7,'Capital Structure'!$D$13,0))</f>
        <v>0</v>
      </c>
      <c r="CB55" s="460">
        <f>IF(OR(CB53&lt;'Capital Structure'!$D$7,CB53&gt;'Capital Structure'!$E$7),0,IF(CB53='Capital Structure'!$D$7,'Capital Structure'!$D$13,0))</f>
        <v>0</v>
      </c>
      <c r="CC55" s="460">
        <f>IF(OR(CC53&lt;'Capital Structure'!$D$7,CC53&gt;'Capital Structure'!$E$7),0,IF(CC53='Capital Structure'!$D$7,'Capital Structure'!$D$13,0))</f>
        <v>0</v>
      </c>
      <c r="CD55" s="460">
        <f>IF(OR(CD53&lt;'Capital Structure'!$D$7,CD53&gt;'Capital Structure'!$E$7),0,IF(CD53='Capital Structure'!$D$7,'Capital Structure'!$D$13,0))</f>
        <v>0</v>
      </c>
      <c r="CE55" s="460">
        <f>IF(OR(CE53&lt;'Capital Structure'!$D$7,CE53&gt;'Capital Structure'!$E$7),0,IF(CE53='Capital Structure'!$D$7,'Capital Structure'!$D$13,0))</f>
        <v>0</v>
      </c>
      <c r="CF55" s="460">
        <f>IF(OR(CF53&lt;'Capital Structure'!$D$7,CF53&gt;'Capital Structure'!$E$7),0,IF(CF53='Capital Structure'!$D$7,'Capital Structure'!$D$13,0))</f>
        <v>0</v>
      </c>
      <c r="CG55" s="460">
        <f>IF(OR(CG53&lt;'Capital Structure'!$D$7,CG53&gt;'Capital Structure'!$E$7),0,IF(CG53='Capital Structure'!$D$7,'Capital Structure'!$D$13,0))</f>
        <v>0</v>
      </c>
      <c r="CH55" s="460">
        <f>IF(OR(CH53&lt;'Capital Structure'!$D$7,CH53&gt;'Capital Structure'!$E$7),0,IF(CH53='Capital Structure'!$D$7,'Capital Structure'!$D$13,0))</f>
        <v>0</v>
      </c>
      <c r="CI55" s="460">
        <f>IF(OR(CI53&lt;'Capital Structure'!$D$7,CI53&gt;'Capital Structure'!$E$7),0,IF(CI53='Capital Structure'!$D$7,'Capital Structure'!$D$13,0))</f>
        <v>0</v>
      </c>
      <c r="CJ55" s="460">
        <f>IF(OR(CJ53&lt;'Capital Structure'!$D$7,CJ53&gt;'Capital Structure'!$E$7),0,IF(CJ53='Capital Structure'!$D$7,'Capital Structure'!$D$13,0))</f>
        <v>0</v>
      </c>
      <c r="CK55" s="460">
        <f>IF(OR(CK53&lt;'Capital Structure'!$D$7,CK53&gt;'Capital Structure'!$E$7),0,IF(CK53='Capital Structure'!$D$7,'Capital Structure'!$D$13,0))</f>
        <v>0</v>
      </c>
      <c r="CL55" s="460">
        <f>IF(OR(CL53&lt;'Capital Structure'!$D$7,CL53&gt;'Capital Structure'!$E$7),0,IF(CL53='Capital Structure'!$D$7,'Capital Structure'!$D$13,0))</f>
        <v>0</v>
      </c>
      <c r="CM55" s="460">
        <f>IF(OR(CM53&lt;'Capital Structure'!$D$7,CM53&gt;'Capital Structure'!$E$7),0,IF(CM53='Capital Structure'!$D$7,'Capital Structure'!$D$13,0))</f>
        <v>0</v>
      </c>
      <c r="CN55" s="460">
        <f>IF(OR(CN53&lt;'Capital Structure'!$D$7,CN53&gt;'Capital Structure'!$E$7),0,IF(CN53='Capital Structure'!$D$7,'Capital Structure'!$D$13,0))</f>
        <v>0</v>
      </c>
      <c r="CO55" s="460">
        <f>IF(OR(CO53&lt;'Capital Structure'!$D$7,CO53&gt;'Capital Structure'!$E$7),0,IF(CO53='Capital Structure'!$D$7,'Capital Structure'!$D$13,0))</f>
        <v>0</v>
      </c>
      <c r="CP55" s="460">
        <f>IF(OR(CP53&lt;'Capital Structure'!$D$7,CP53&gt;'Capital Structure'!$E$7),0,IF(CP53='Capital Structure'!$D$7,'Capital Structure'!$D$13,0))</f>
        <v>0</v>
      </c>
      <c r="CQ55" s="460">
        <f>IF(OR(CQ53&lt;'Capital Structure'!$D$7,CQ53&gt;'Capital Structure'!$E$7),0,IF(CQ53='Capital Structure'!$D$7,'Capital Structure'!$D$13,0))</f>
        <v>0</v>
      </c>
      <c r="CR55" s="460">
        <f>IF(OR(CR53&lt;'Capital Structure'!$D$7,CR53&gt;'Capital Structure'!$E$7),0,IF(CR53='Capital Structure'!$D$7,'Capital Structure'!$D$13,0))</f>
        <v>0</v>
      </c>
      <c r="CS55" s="460">
        <f>IF(OR(CS53&lt;'Capital Structure'!$D$7,CS53&gt;'Capital Structure'!$E$7),0,IF(CS53='Capital Structure'!$D$7,'Capital Structure'!$D$13,0))</f>
        <v>0</v>
      </c>
      <c r="CT55" s="460">
        <f>IF(OR(CT53&lt;'Capital Structure'!$D$7,CT53&gt;'Capital Structure'!$E$7),0,IF(CT53='Capital Structure'!$D$7,'Capital Structure'!$D$13,0))</f>
        <v>0</v>
      </c>
      <c r="CU55" s="460">
        <f>IF(OR(CU53&lt;'Capital Structure'!$D$7,CU53&gt;'Capital Structure'!$E$7),0,IF(CU53='Capital Structure'!$D$7,'Capital Structure'!$D$13,0))</f>
        <v>0</v>
      </c>
      <c r="CV55" s="460">
        <f>IF(OR(CV53&lt;'Capital Structure'!$D$7,CV53&gt;'Capital Structure'!$E$7),0,IF(CV53='Capital Structure'!$D$7,'Capital Structure'!$D$13,0))</f>
        <v>0</v>
      </c>
      <c r="CW55" s="460">
        <f>IF(OR(CW53&lt;'Capital Structure'!$D$7,CW53&gt;'Capital Structure'!$E$7),0,IF(CW53='Capital Structure'!$D$7,'Capital Structure'!$D$13,0))</f>
        <v>0</v>
      </c>
      <c r="CX55" s="460">
        <f>IF(OR(CX53&lt;'Capital Structure'!$D$7,CX53&gt;'Capital Structure'!$E$7),0,IF(CX53='Capital Structure'!$D$7,'Capital Structure'!$D$13,0))</f>
        <v>0</v>
      </c>
      <c r="CY55" s="460">
        <f>IF(OR(CY53&lt;'Capital Structure'!$D$7,CY53&gt;'Capital Structure'!$E$7),0,IF(CY53='Capital Structure'!$D$7,'Capital Structure'!$D$13,0))</f>
        <v>0</v>
      </c>
      <c r="CZ55" s="460">
        <f>IF(OR(CZ53&lt;'Capital Structure'!$D$7,CZ53&gt;'Capital Structure'!$E$7),0,IF(CZ53='Capital Structure'!$D$7,'Capital Structure'!$D$13,0))</f>
        <v>0</v>
      </c>
      <c r="DA55" s="460">
        <f>IF(OR(DA53&lt;'Capital Structure'!$D$7,DA53&gt;'Capital Structure'!$E$7),0,IF(DA53='Capital Structure'!$D$7,'Capital Structure'!$D$13,0))</f>
        <v>0</v>
      </c>
      <c r="DB55" s="460">
        <f>IF(OR(DB53&lt;'Capital Structure'!$D$7,DB53&gt;'Capital Structure'!$E$7),0,IF(DB53='Capital Structure'!$D$7,'Capital Structure'!$D$13,0))</f>
        <v>0</v>
      </c>
      <c r="DC55" s="460">
        <f>IF(OR(DC53&lt;'Capital Structure'!$D$7,DC53&gt;'Capital Structure'!$E$7),0,IF(DC53='Capital Structure'!$D$7,'Capital Structure'!$D$13,0))</f>
        <v>0</v>
      </c>
      <c r="DD55" s="460">
        <f>IF(OR(DD53&lt;'Capital Structure'!$D$7,DD53&gt;'Capital Structure'!$E$7),0,IF(DD53='Capital Structure'!$D$7,'Capital Structure'!$D$13,0))</f>
        <v>0</v>
      </c>
      <c r="DE55" s="460">
        <f>IF(OR(DE53&lt;'Capital Structure'!$D$7,DE53&gt;'Capital Structure'!$E$7),0,IF(DE53='Capital Structure'!$D$7,'Capital Structure'!$D$13,0))</f>
        <v>0</v>
      </c>
      <c r="DF55" s="460">
        <f>IF(OR(DF53&lt;'Capital Structure'!$D$7,DF53&gt;'Capital Structure'!$E$7),0,IF(DF53='Capital Structure'!$D$7,'Capital Structure'!$D$13,0))</f>
        <v>0</v>
      </c>
      <c r="DG55" s="460">
        <f>IF(OR(DG53&lt;'Capital Structure'!$D$7,DG53&gt;'Capital Structure'!$E$7),0,IF(DG53='Capital Structure'!$D$7,'Capital Structure'!$D$13,0))</f>
        <v>0</v>
      </c>
      <c r="DH55" s="460">
        <f>IF(OR(DH53&lt;'Capital Structure'!$D$7,DH53&gt;'Capital Structure'!$E$7),0,IF(DH53='Capital Structure'!$D$7,'Capital Structure'!$D$13,0))</f>
        <v>0</v>
      </c>
      <c r="DI55" s="460">
        <f>IF(OR(DI53&lt;'Capital Structure'!$D$7,DI53&gt;'Capital Structure'!$E$7),0,IF(DI53='Capital Structure'!$D$7,'Capital Structure'!$D$13,0))</f>
        <v>0</v>
      </c>
      <c r="DJ55" s="460">
        <f>IF(OR(DJ53&lt;'Capital Structure'!$D$7,DJ53&gt;'Capital Structure'!$E$7),0,IF(DJ53='Capital Structure'!$D$7,'Capital Structure'!$D$13,0))</f>
        <v>0</v>
      </c>
      <c r="DK55" s="460">
        <f>IF(OR(DK53&lt;'Capital Structure'!$D$7,DK53&gt;'Capital Structure'!$E$7),0,IF(DK53='Capital Structure'!$D$7,'Capital Structure'!$D$13,0))</f>
        <v>0</v>
      </c>
      <c r="DL55" s="460">
        <f>IF(OR(DL53&lt;'Capital Structure'!$D$7,DL53&gt;'Capital Structure'!$E$7),0,IF(DL53='Capital Structure'!$D$7,'Capital Structure'!$D$13,0))</f>
        <v>0</v>
      </c>
      <c r="DM55" s="460">
        <f>IF(OR(DM53&lt;'Capital Structure'!$D$7,DM53&gt;'Capital Structure'!$E$7),0,IF(DM53='Capital Structure'!$D$7,'Capital Structure'!$D$13,0))</f>
        <v>0</v>
      </c>
      <c r="DN55" s="460">
        <f>IF(OR(DN53&lt;'Capital Structure'!$D$7,DN53&gt;'Capital Structure'!$E$7),0,IF(DN53='Capital Structure'!$D$7,'Capital Structure'!$D$13,0))</f>
        <v>0</v>
      </c>
      <c r="DO55" s="460">
        <f>IF(OR(DO53&lt;'Capital Structure'!$D$7,DO53&gt;'Capital Structure'!$E$7),0,IF(DO53='Capital Structure'!$D$7,'Capital Structure'!$D$13,0))</f>
        <v>0</v>
      </c>
      <c r="DP55" s="460">
        <f>IF(OR(DP53&lt;'Capital Structure'!$D$7,DP53&gt;'Capital Structure'!$E$7),0,IF(DP53='Capital Structure'!$D$7,'Capital Structure'!$D$13,0))</f>
        <v>0</v>
      </c>
      <c r="DQ55" s="460">
        <f>IF(OR(DQ53&lt;'Capital Structure'!$D$7,DQ53&gt;'Capital Structure'!$E$7),0,IF(DQ53='Capital Structure'!$D$7,'Capital Structure'!$D$13,0))</f>
        <v>0</v>
      </c>
      <c r="DR55" s="460">
        <f>IF(OR(DR53&lt;'Capital Structure'!$D$7,DR53&gt;'Capital Structure'!$E$7),0,IF(DR53='Capital Structure'!$D$7,'Capital Structure'!$D$13,0))</f>
        <v>0</v>
      </c>
      <c r="DS55" s="460">
        <f>IF(OR(DS53&lt;'Capital Structure'!$D$7,DS53&gt;'Capital Structure'!$E$7),0,IF(DS53='Capital Structure'!$D$7,'Capital Structure'!$D$13,0))</f>
        <v>0</v>
      </c>
      <c r="DT55" s="460">
        <f>IF(OR(DT53&lt;'Capital Structure'!$D$7,DT53&gt;'Capital Structure'!$E$7),0,IF(DT53='Capital Structure'!$D$7,'Capital Structure'!$D$13,0))</f>
        <v>0</v>
      </c>
      <c r="DU55" s="460">
        <f>IF(OR(DU53&lt;'Capital Structure'!$D$7,DU53&gt;'Capital Structure'!$E$7),0,IF(DU53='Capital Structure'!$D$7,'Capital Structure'!$D$13,0))</f>
        <v>0</v>
      </c>
      <c r="DV55" s="460">
        <f>IF(OR(DV53&lt;'Capital Structure'!$D$7,DV53&gt;'Capital Structure'!$E$7),0,IF(DV53='Capital Structure'!$D$7,'Capital Structure'!$D$13,0))</f>
        <v>0</v>
      </c>
      <c r="DW55" s="460">
        <f>IF(OR(DW53&lt;'Capital Structure'!$D$7,DW53&gt;'Capital Structure'!$E$7),0,IF(DW53='Capital Structure'!$D$7,'Capital Structure'!$D$13,0))</f>
        <v>0</v>
      </c>
      <c r="DX55" s="460">
        <f>IF(OR(DX53&lt;'Capital Structure'!$D$7,DX53&gt;'Capital Structure'!$E$7),0,IF(DX53='Capital Structure'!$D$7,'Capital Structure'!$D$13,0))</f>
        <v>0</v>
      </c>
      <c r="DY55" s="460">
        <f>IF(OR(DY53&lt;'Capital Structure'!$D$7,DY53&gt;'Capital Structure'!$E$7),0,IF(DY53='Capital Structure'!$D$7,'Capital Structure'!$D$13,0))</f>
        <v>0</v>
      </c>
    </row>
    <row r="56" spans="1:16384" s="465" customFormat="1">
      <c r="B56" s="466" t="s">
        <v>561</v>
      </c>
      <c r="E56" s="460">
        <f>(E58-E60)*'Capital Structure'!$D$16/12</f>
        <v>0</v>
      </c>
      <c r="F56" s="460">
        <f>(F58-F60)*'Capital Structure'!$D$16/12</f>
        <v>0</v>
      </c>
      <c r="G56" s="460">
        <f>(G58-G60)*'Capital Structure'!$D$16/12</f>
        <v>0</v>
      </c>
      <c r="H56" s="460">
        <f>(H58-H60)*'Capital Structure'!$D$16/12</f>
        <v>0</v>
      </c>
      <c r="I56" s="460">
        <f>(I58-I60)*'Capital Structure'!$D$16/12</f>
        <v>0</v>
      </c>
      <c r="J56" s="460">
        <f>(J58-J60)*'Capital Structure'!$D$16/12</f>
        <v>0</v>
      </c>
      <c r="K56" s="460">
        <f>(K58-K60)*'Capital Structure'!$D$16/12</f>
        <v>0</v>
      </c>
      <c r="L56" s="460">
        <f>(L58-L60)*'Capital Structure'!$D$16/12</f>
        <v>0</v>
      </c>
      <c r="M56" s="460">
        <f>(M58-M60)*'Capital Structure'!$D$16/12</f>
        <v>0</v>
      </c>
      <c r="N56" s="460">
        <f>(N58-N60)*'Capital Structure'!$D$16/12</f>
        <v>0</v>
      </c>
      <c r="O56" s="460">
        <f>(O58-O60)*'Capital Structure'!$D$16/12</f>
        <v>0</v>
      </c>
      <c r="P56" s="460">
        <f>(P58-P60)*'Capital Structure'!$D$16/12</f>
        <v>0</v>
      </c>
      <c r="Q56" s="460">
        <f>(Q58-Q60)*'Capital Structure'!$D$16/12</f>
        <v>0</v>
      </c>
      <c r="R56" s="460">
        <f>(R58-R60)*'Capital Structure'!$D$16/12</f>
        <v>0</v>
      </c>
      <c r="S56" s="460">
        <f>(S58-S60)*'Capital Structure'!$D$16/12</f>
        <v>0</v>
      </c>
      <c r="T56" s="460">
        <f>(T58-T60)*'Capital Structure'!$D$16/12</f>
        <v>0</v>
      </c>
      <c r="U56" s="460">
        <f>(U58-U60)*'Capital Structure'!$D$16/12</f>
        <v>0</v>
      </c>
      <c r="V56" s="460">
        <f>(V58-V60)*'Capital Structure'!$D$16/12</f>
        <v>0</v>
      </c>
      <c r="W56" s="460">
        <f>(W58-W60)*'Capital Structure'!$D$16/12</f>
        <v>0</v>
      </c>
      <c r="X56" s="460">
        <f>(X58-X60)*'Capital Structure'!$D$16/12</f>
        <v>0</v>
      </c>
      <c r="Y56" s="460">
        <f>(Y58-Y60)*'Capital Structure'!$D$16/12</f>
        <v>0</v>
      </c>
      <c r="Z56" s="460">
        <f>(Z58-Z60)*'Capital Structure'!$D$16/12</f>
        <v>0</v>
      </c>
      <c r="AA56" s="460">
        <f>(AA58-AA60)*'Capital Structure'!$D$16/12</f>
        <v>0</v>
      </c>
      <c r="AB56" s="460">
        <f>(AB58-AB60)*'Capital Structure'!$D$16/12</f>
        <v>0</v>
      </c>
      <c r="AC56" s="460">
        <f>(AC58-AC60)*'Capital Structure'!$D$16/12</f>
        <v>0</v>
      </c>
      <c r="AD56" s="460">
        <f>(AD58-AD60)*'Capital Structure'!$D$16/12</f>
        <v>0</v>
      </c>
      <c r="AE56" s="460">
        <f>(AE58-AE60)*'Capital Structure'!$D$16/12</f>
        <v>0</v>
      </c>
      <c r="AF56" s="460">
        <f>(AF58-AF60)*'Capital Structure'!$D$16/12</f>
        <v>0</v>
      </c>
      <c r="AG56" s="460">
        <f>(AG58-AG60)*'Capital Structure'!$D$16/12</f>
        <v>0</v>
      </c>
      <c r="AH56" s="460">
        <f>(AH58-AH60)*'Capital Structure'!$D$16/12</f>
        <v>0</v>
      </c>
      <c r="AI56" s="460">
        <f>(AI58-AI60)*'Capital Structure'!$D$16/12</f>
        <v>0</v>
      </c>
      <c r="AJ56" s="460">
        <f>(AJ58-AJ60)*'Capital Structure'!$D$16/12</f>
        <v>0</v>
      </c>
      <c r="AK56" s="460">
        <f>(AK58-AK60)*'Capital Structure'!$D$16/12</f>
        <v>0</v>
      </c>
      <c r="AL56" s="460">
        <f>(AL58-AL60)*'Capital Structure'!$D$16/12</f>
        <v>0</v>
      </c>
      <c r="AM56" s="460">
        <f>(AM58-AM60)*'Capital Structure'!$D$16/12</f>
        <v>0</v>
      </c>
      <c r="AN56" s="460">
        <f>(AN58-AN60)*'Capital Structure'!$D$16/12</f>
        <v>0</v>
      </c>
      <c r="AO56" s="460">
        <f>(AO58-AO60)*'Capital Structure'!$D$16/12</f>
        <v>0</v>
      </c>
      <c r="AP56" s="460">
        <f>(AP58-AP60)*'Capital Structure'!$D$16/12</f>
        <v>0</v>
      </c>
      <c r="AQ56" s="460">
        <f>(AQ58-AQ60)*'Capital Structure'!$D$16/12</f>
        <v>0</v>
      </c>
      <c r="AR56" s="460">
        <f>(AR58-AR60)*'Capital Structure'!$D$16/12</f>
        <v>0</v>
      </c>
      <c r="AS56" s="460">
        <f>(AS58-AS60)*'Capital Structure'!$D$16/12</f>
        <v>0</v>
      </c>
      <c r="AT56" s="460">
        <f>(AT58-AT60)*'Capital Structure'!$D$16/12</f>
        <v>0</v>
      </c>
      <c r="AU56" s="460">
        <f>(AU58-AU60)*'Capital Structure'!$D$16/12</f>
        <v>254166.66666666666</v>
      </c>
      <c r="AV56" s="460">
        <f>(AV58-AV60)*'Capital Structure'!$D$16/12</f>
        <v>255225.69444444447</v>
      </c>
      <c r="AW56" s="460">
        <f>(AW58-AW60)*'Capital Structure'!$D$16/12</f>
        <v>256289.13483796301</v>
      </c>
      <c r="AX56" s="460">
        <f>(AX58-AX60)*'Capital Structure'!$D$16/12</f>
        <v>257357.00623312115</v>
      </c>
      <c r="AY56" s="460">
        <f>(AY58-AY60)*'Capital Structure'!$D$16/12</f>
        <v>258429.32709242581</v>
      </c>
      <c r="AZ56" s="460">
        <f>(AZ58-AZ60)*'Capital Structure'!$D$16/12</f>
        <v>259506.11595531096</v>
      </c>
      <c r="BA56" s="460">
        <f>(BA58-BA60)*'Capital Structure'!$D$16/12</f>
        <v>260587.39143845809</v>
      </c>
      <c r="BB56" s="460">
        <f>(BB58-BB60)*'Capital Structure'!$D$16/12</f>
        <v>261673.17223611832</v>
      </c>
      <c r="BC56" s="460">
        <f>(BC58-BC60)*'Capital Structure'!$D$16/12</f>
        <v>262763.47712043551</v>
      </c>
      <c r="BD56" s="460">
        <f>(BD58-BD60)*'Capital Structure'!$D$16/12</f>
        <v>263858.32494177064</v>
      </c>
      <c r="BE56" s="460">
        <f>(BE58-BE60)*'Capital Structure'!$D$16/12</f>
        <v>264957.73462902801</v>
      </c>
      <c r="BF56" s="460">
        <f>(BF58-BF60)*'Capital Structure'!$D$16/12</f>
        <v>266061.72518998227</v>
      </c>
      <c r="BG56" s="460">
        <f>(BG58-BG60)*'Capital Structure'!$D$16/12</f>
        <v>267170.31571160723</v>
      </c>
      <c r="BH56" s="460">
        <f>(BH58-BH60)*'Capital Structure'!$D$16/12</f>
        <v>268283.52536040556</v>
      </c>
      <c r="BI56" s="460">
        <f>(BI58-BI60)*'Capital Structure'!$D$16/12</f>
        <v>269401.3733827406</v>
      </c>
      <c r="BJ56" s="460">
        <f>(BJ58-BJ60)*'Capital Structure'!$D$16/12</f>
        <v>270523.87910516869</v>
      </c>
      <c r="BK56" s="460">
        <f>(BK58-BK60)*'Capital Structure'!$D$16/12</f>
        <v>271651.06193477352</v>
      </c>
      <c r="BL56" s="460">
        <f>(BL58-BL60)*'Capital Structure'!$D$16/12</f>
        <v>272782.9413595018</v>
      </c>
      <c r="BM56" s="460">
        <f>(BM58-BM60)*'Capital Structure'!$D$16/12</f>
        <v>273919.53694849968</v>
      </c>
      <c r="BN56" s="460">
        <f>(BN58-BN60)*'Capital Structure'!$D$16/12</f>
        <v>275060.86835245177</v>
      </c>
      <c r="BO56" s="460">
        <f>(BO58-BO60)*'Capital Structure'!$D$16/12</f>
        <v>276206.95530392032</v>
      </c>
      <c r="BP56" s="460">
        <f>(BP58-BP60)*'Capital Structure'!$D$16/12</f>
        <v>277357.81761768664</v>
      </c>
      <c r="BQ56" s="460">
        <f>(BQ58-BQ60)*'Capital Structure'!$D$16/12</f>
        <v>278513.47519109369</v>
      </c>
      <c r="BR56" s="460">
        <f>(BR58-BR60)*'Capital Structure'!$D$16/12</f>
        <v>279673.94800438988</v>
      </c>
      <c r="BS56" s="460">
        <f>(BS58-BS60)*'Capital Structure'!$D$16/12</f>
        <v>280839.25612107484</v>
      </c>
      <c r="BT56" s="460">
        <f>(BT58-BT60)*'Capital Structure'!$D$16/12</f>
        <v>282009.41968824598</v>
      </c>
      <c r="BU56" s="460">
        <f>(BU58-BU60)*'Capital Structure'!$D$16/12</f>
        <v>283184.45893694705</v>
      </c>
      <c r="BV56" s="460">
        <f>(BV58-BV60)*'Capital Structure'!$D$16/12</f>
        <v>284364.39418251766</v>
      </c>
      <c r="BW56" s="460">
        <f>(BW58-BW60)*'Capital Structure'!$D$16/12</f>
        <v>285549.24582494481</v>
      </c>
      <c r="BX56" s="460">
        <f>(BX58-BX60)*'Capital Structure'!$D$16/12</f>
        <v>286739.03434921539</v>
      </c>
      <c r="BY56" s="460">
        <f>(BY58-BY60)*'Capital Structure'!$D$16/12</f>
        <v>287933.78032567049</v>
      </c>
      <c r="BZ56" s="460">
        <f>(BZ58-BZ60)*'Capital Structure'!$D$16/12</f>
        <v>289133.50441036077</v>
      </c>
      <c r="CA56" s="460">
        <f>(CA58-CA60)*'Capital Structure'!$D$16/12</f>
        <v>290338.22734540392</v>
      </c>
      <c r="CB56" s="460">
        <f>(CB58-CB60)*'Capital Structure'!$D$16/12</f>
        <v>0</v>
      </c>
      <c r="CC56" s="460">
        <f>(CC58-CC60)*'Capital Structure'!$D$16/12</f>
        <v>0</v>
      </c>
      <c r="CD56" s="460">
        <f>(CD58-CD60)*'Capital Structure'!$D$16/12</f>
        <v>0</v>
      </c>
      <c r="CE56" s="460">
        <f>(CE58-CE60)*'Capital Structure'!$D$16/12</f>
        <v>0</v>
      </c>
      <c r="CF56" s="460">
        <f>(CF58-CF60)*'Capital Structure'!$D$16/12</f>
        <v>0</v>
      </c>
      <c r="CG56" s="460">
        <f>(CG58-CG60)*'Capital Structure'!$D$16/12</f>
        <v>0</v>
      </c>
      <c r="CH56" s="460">
        <f>(CH58-CH60)*'Capital Structure'!$D$16/12</f>
        <v>0</v>
      </c>
      <c r="CI56" s="460">
        <f>(CI58-CI60)*'Capital Structure'!$D$16/12</f>
        <v>0</v>
      </c>
      <c r="CJ56" s="460">
        <f>(CJ58-CJ60)*'Capital Structure'!$D$16/12</f>
        <v>0</v>
      </c>
      <c r="CK56" s="460">
        <f>(CK58-CK60)*'Capital Structure'!$D$16/12</f>
        <v>0</v>
      </c>
      <c r="CL56" s="460">
        <f>(CL58-CL60)*'Capital Structure'!$D$16/12</f>
        <v>0</v>
      </c>
      <c r="CM56" s="460">
        <f>(CM58-CM60)*'Capital Structure'!$D$16/12</f>
        <v>0</v>
      </c>
      <c r="CN56" s="460">
        <f>(CN58-CN60)*'Capital Structure'!$D$16/12</f>
        <v>0</v>
      </c>
      <c r="CO56" s="460">
        <f>(CO58-CO60)*'Capital Structure'!$D$16/12</f>
        <v>0</v>
      </c>
      <c r="CP56" s="460">
        <f>(CP58-CP60)*'Capital Structure'!$D$16/12</f>
        <v>0</v>
      </c>
      <c r="CQ56" s="460">
        <f>(CQ58-CQ60)*'Capital Structure'!$D$16/12</f>
        <v>0</v>
      </c>
      <c r="CR56" s="460">
        <f>(CR58-CR60)*'Capital Structure'!$D$16/12</f>
        <v>0</v>
      </c>
      <c r="CS56" s="460">
        <f>(CS58-CS60)*'Capital Structure'!$D$16/12</f>
        <v>0</v>
      </c>
      <c r="CT56" s="460">
        <f>(CT58-CT60)*'Capital Structure'!$D$16/12</f>
        <v>0</v>
      </c>
      <c r="CU56" s="460">
        <f>(CU58-CU60)*'Capital Structure'!$D$16/12</f>
        <v>0</v>
      </c>
      <c r="CV56" s="460">
        <f>(CV58-CV60)*'Capital Structure'!$D$16/12</f>
        <v>0</v>
      </c>
      <c r="CW56" s="460">
        <f>(CW58-CW60)*'Capital Structure'!$D$16/12</f>
        <v>0</v>
      </c>
      <c r="CX56" s="460">
        <f>(CX58-CX60)*'Capital Structure'!$D$16/12</f>
        <v>0</v>
      </c>
      <c r="CY56" s="460">
        <f>(CY58-CY60)*'Capital Structure'!$D$16/12</f>
        <v>0</v>
      </c>
      <c r="CZ56" s="460">
        <f>(CZ58-CZ60)*'Capital Structure'!$D$16/12</f>
        <v>0</v>
      </c>
      <c r="DA56" s="460">
        <f>(DA58-DA60)*'Capital Structure'!$D$16/12</f>
        <v>0</v>
      </c>
      <c r="DB56" s="460">
        <f>(DB58-DB60)*'Capital Structure'!$D$16/12</f>
        <v>0</v>
      </c>
      <c r="DC56" s="460">
        <f>(DC58-DC60)*'Capital Structure'!$D$16/12</f>
        <v>0</v>
      </c>
      <c r="DD56" s="460">
        <f>(DD58-DD60)*'Capital Structure'!$D$16/12</f>
        <v>0</v>
      </c>
      <c r="DE56" s="460">
        <f>(DE58-DE60)*'Capital Structure'!$D$16/12</f>
        <v>0</v>
      </c>
      <c r="DF56" s="460">
        <f>(DF58-DF60)*'Capital Structure'!$D$16/12</f>
        <v>0</v>
      </c>
      <c r="DG56" s="460">
        <f>(DG58-DG60)*'Capital Structure'!$D$16/12</f>
        <v>0</v>
      </c>
      <c r="DH56" s="460">
        <f>(DH58-DH60)*'Capital Structure'!$D$16/12</f>
        <v>0</v>
      </c>
      <c r="DI56" s="460">
        <f>(DI58-DI60)*'Capital Structure'!$D$16/12</f>
        <v>0</v>
      </c>
      <c r="DJ56" s="460">
        <f>(DJ58-DJ60)*'Capital Structure'!$D$16/12</f>
        <v>0</v>
      </c>
      <c r="DK56" s="460">
        <f>(DK58-DK60)*'Capital Structure'!$D$16/12</f>
        <v>0</v>
      </c>
      <c r="DL56" s="460">
        <f>(DL58-DL60)*'Capital Structure'!$D$16/12</f>
        <v>0</v>
      </c>
      <c r="DM56" s="460">
        <f>(DM58-DM60)*'Capital Structure'!$D$16/12</f>
        <v>0</v>
      </c>
      <c r="DN56" s="460">
        <f>(DN58-DN60)*'Capital Structure'!$D$16/12</f>
        <v>0</v>
      </c>
      <c r="DO56" s="460">
        <f>(DO58-DO60)*'Capital Structure'!$D$16/12</f>
        <v>0</v>
      </c>
      <c r="DP56" s="460">
        <f>(DP58-DP60)*'Capital Structure'!$D$16/12</f>
        <v>0</v>
      </c>
      <c r="DQ56" s="460">
        <f>(DQ58-DQ60)*'Capital Structure'!$D$16/12</f>
        <v>0</v>
      </c>
      <c r="DR56" s="460">
        <f>(DR58-DR60)*'Capital Structure'!$D$16/12</f>
        <v>0</v>
      </c>
      <c r="DS56" s="460">
        <f>(DS58-DS60)*'Capital Structure'!$D$16/12</f>
        <v>0</v>
      </c>
      <c r="DT56" s="460">
        <f>(DT58-DT60)*'Capital Structure'!$D$16/12</f>
        <v>0</v>
      </c>
      <c r="DU56" s="460">
        <f>(DU58-DU60)*'Capital Structure'!$D$16/12</f>
        <v>0</v>
      </c>
      <c r="DV56" s="460">
        <f>(DV58-DV60)*'Capital Structure'!$D$16/12</f>
        <v>0</v>
      </c>
      <c r="DW56" s="460">
        <f>(DW58-DW60)*'Capital Structure'!$D$16/12</f>
        <v>0</v>
      </c>
      <c r="DX56" s="460">
        <f>(DX58-DX60)*'Capital Structure'!$D$16/12</f>
        <v>0</v>
      </c>
      <c r="DY56" s="460">
        <f>(DY58-DY60)*'Capital Structure'!$D$16/12</f>
        <v>0</v>
      </c>
    </row>
    <row r="57" spans="1:16384" s="465" customFormat="1">
      <c r="B57" s="466" t="s">
        <v>562</v>
      </c>
      <c r="E57" s="460">
        <f>IFERROR(VLOOKUP(E$53,'Capital Structure'!$D$21:$E$22,2,FALSE),0)</f>
        <v>0</v>
      </c>
      <c r="F57" s="460">
        <f>IFERROR(VLOOKUP(F$53,'Capital Structure'!$D$21:$E$22,2,FALSE),0)</f>
        <v>0</v>
      </c>
      <c r="G57" s="460">
        <f>IFERROR(VLOOKUP(G$53,'Capital Structure'!$D$21:$E$22,2,FALSE),0)</f>
        <v>0</v>
      </c>
      <c r="H57" s="460">
        <f>IFERROR(VLOOKUP(H$53,'Capital Structure'!$D$21:$E$22,2,FALSE),0)</f>
        <v>0</v>
      </c>
      <c r="I57" s="460">
        <f>IFERROR(VLOOKUP(I$53,'Capital Structure'!$D$21:$E$22,2,FALSE),0)</f>
        <v>0</v>
      </c>
      <c r="J57" s="460">
        <f>IFERROR(VLOOKUP(J$53,'Capital Structure'!$D$21:$E$22,2,FALSE),0)</f>
        <v>0</v>
      </c>
      <c r="K57" s="460">
        <f>IFERROR(VLOOKUP(K$53,'Capital Structure'!$D$21:$E$22,2,FALSE),0)</f>
        <v>0</v>
      </c>
      <c r="L57" s="460">
        <f>IFERROR(VLOOKUP(L$53,'Capital Structure'!$D$21:$E$22,2,FALSE),0)</f>
        <v>0</v>
      </c>
      <c r="M57" s="460">
        <f>IFERROR(VLOOKUP(M$53,'Capital Structure'!$D$21:$E$22,2,FALSE),0)</f>
        <v>0</v>
      </c>
      <c r="N57" s="460">
        <f>IFERROR(VLOOKUP(N$53,'Capital Structure'!$D$21:$E$22,2,FALSE),0)</f>
        <v>0</v>
      </c>
      <c r="O57" s="460">
        <f>IFERROR(VLOOKUP(O$53,'Capital Structure'!$D$21:$E$22,2,FALSE),0)</f>
        <v>0</v>
      </c>
      <c r="P57" s="460">
        <f>IFERROR(VLOOKUP(P$53,'Capital Structure'!$D$21:$E$22,2,FALSE),0)</f>
        <v>0</v>
      </c>
      <c r="Q57" s="460">
        <f>IFERROR(VLOOKUP(Q$53,'Capital Structure'!$D$21:$E$22,2,FALSE),0)</f>
        <v>0</v>
      </c>
      <c r="R57" s="460">
        <f>IFERROR(VLOOKUP(R$53,'Capital Structure'!$D$21:$E$22,2,FALSE),0)</f>
        <v>0</v>
      </c>
      <c r="S57" s="460">
        <f>IFERROR(VLOOKUP(S$53,'Capital Structure'!$D$21:$E$22,2,FALSE),0)</f>
        <v>0</v>
      </c>
      <c r="T57" s="460">
        <f>IFERROR(VLOOKUP(T$53,'Capital Structure'!$D$21:$E$22,2,FALSE),0)</f>
        <v>0</v>
      </c>
      <c r="U57" s="460">
        <f>IFERROR(VLOOKUP(U$53,'Capital Structure'!$D$21:$E$22,2,FALSE),0)</f>
        <v>0</v>
      </c>
      <c r="V57" s="460">
        <f>IFERROR(VLOOKUP(V$53,'Capital Structure'!$D$21:$E$22,2,FALSE),0)</f>
        <v>0</v>
      </c>
      <c r="W57" s="460">
        <f>IFERROR(VLOOKUP(W$53,'Capital Structure'!$D$21:$E$22,2,FALSE),0)</f>
        <v>0</v>
      </c>
      <c r="X57" s="460">
        <f>IFERROR(VLOOKUP(X$53,'Capital Structure'!$D$21:$E$22,2,FALSE),0)</f>
        <v>0</v>
      </c>
      <c r="Y57" s="460">
        <f>IFERROR(VLOOKUP(Y$53,'Capital Structure'!$D$21:$E$22,2,FALSE),0)</f>
        <v>0</v>
      </c>
      <c r="Z57" s="460">
        <f>IFERROR(VLOOKUP(Z$53,'Capital Structure'!$D$21:$E$22,2,FALSE),0)</f>
        <v>0</v>
      </c>
      <c r="AA57" s="460">
        <f>IFERROR(VLOOKUP(AA$53,'Capital Structure'!$D$21:$E$22,2,FALSE),0)</f>
        <v>0</v>
      </c>
      <c r="AB57" s="460">
        <f>IFERROR(VLOOKUP(AB$53,'Capital Structure'!$D$21:$E$22,2,FALSE),0)</f>
        <v>0</v>
      </c>
      <c r="AC57" s="460">
        <f>IFERROR(VLOOKUP(AC$53,'Capital Structure'!$D$21:$E$22,2,FALSE),0)</f>
        <v>0</v>
      </c>
      <c r="AD57" s="460">
        <f>IFERROR(VLOOKUP(AD$53,'Capital Structure'!$D$21:$E$22,2,FALSE),0)</f>
        <v>0</v>
      </c>
      <c r="AE57" s="460">
        <f>IFERROR(VLOOKUP(AE$53,'Capital Structure'!$D$21:$E$22,2,FALSE),0)</f>
        <v>0</v>
      </c>
      <c r="AF57" s="460">
        <f>IFERROR(VLOOKUP(AF$53,'Capital Structure'!$D$21:$E$22,2,FALSE),0)</f>
        <v>0</v>
      </c>
      <c r="AG57" s="460">
        <f>IFERROR(VLOOKUP(AG$53,'Capital Structure'!$D$21:$E$22,2,FALSE),0)</f>
        <v>0</v>
      </c>
      <c r="AH57" s="460">
        <f>IFERROR(VLOOKUP(AH$53,'Capital Structure'!$D$21:$E$22,2,FALSE),0)</f>
        <v>0</v>
      </c>
      <c r="AI57" s="460">
        <f>IFERROR(VLOOKUP(AI$53,'Capital Structure'!$D$21:$E$22,2,FALSE),0)</f>
        <v>0</v>
      </c>
      <c r="AJ57" s="460">
        <f>IFERROR(VLOOKUP(AJ$53,'Capital Structure'!$D$21:$E$22,2,FALSE),0)</f>
        <v>0</v>
      </c>
      <c r="AK57" s="460">
        <f>IFERROR(VLOOKUP(AK$53,'Capital Structure'!$D$21:$E$22,2,FALSE),0)</f>
        <v>0</v>
      </c>
      <c r="AL57" s="460">
        <f>IFERROR(VLOOKUP(AL$53,'Capital Structure'!$D$21:$E$22,2,FALSE),0)</f>
        <v>0</v>
      </c>
      <c r="AM57" s="460">
        <f>IFERROR(VLOOKUP(AM$53,'Capital Structure'!$D$21:$E$22,2,FALSE),0)</f>
        <v>0</v>
      </c>
      <c r="AN57" s="460">
        <f>IFERROR(VLOOKUP(AN$53,'Capital Structure'!$D$21:$E$22,2,FALSE),0)</f>
        <v>0</v>
      </c>
      <c r="AO57" s="460">
        <f>IFERROR(VLOOKUP(AO$53,'Capital Structure'!$D$21:$E$22,2,FALSE),0)</f>
        <v>0</v>
      </c>
      <c r="AP57" s="460">
        <f>IFERROR(VLOOKUP(AP$53,'Capital Structure'!$D$21:$E$22,2,FALSE),0)</f>
        <v>0</v>
      </c>
      <c r="AQ57" s="460">
        <f>IFERROR(VLOOKUP(AQ$53,'Capital Structure'!$D$21:$E$22,2,FALSE),0)</f>
        <v>0</v>
      </c>
      <c r="AR57" s="460">
        <f>IFERROR(VLOOKUP(AR$53,'Capital Structure'!$D$21:$E$22,2,FALSE),0)</f>
        <v>0</v>
      </c>
      <c r="AS57" s="460">
        <f>IFERROR(VLOOKUP(AS$53,'Capital Structure'!$D$21:$E$22,2,FALSE),0)</f>
        <v>0</v>
      </c>
      <c r="AT57" s="460">
        <f>IFERROR(VLOOKUP(AT$53,'Capital Structure'!$D$21:$E$22,2,FALSE),0)</f>
        <v>0</v>
      </c>
      <c r="AU57" s="460">
        <f>IFERROR(VLOOKUP(AU$53,'Capital Structure'!$D$21:$E$22,2,FALSE),0)</f>
        <v>0</v>
      </c>
      <c r="AV57" s="460">
        <f>IFERROR(VLOOKUP(AV$53,'Capital Structure'!$D$21:$E$22,2,FALSE),0)</f>
        <v>0</v>
      </c>
      <c r="AW57" s="460">
        <f>IFERROR(VLOOKUP(AW$53,'Capital Structure'!$D$21:$E$22,2,FALSE),0)</f>
        <v>0</v>
      </c>
      <c r="AX57" s="460">
        <f>IFERROR(VLOOKUP(AX$53,'Capital Structure'!$D$21:$E$22,2,FALSE),0)</f>
        <v>0</v>
      </c>
      <c r="AY57" s="460">
        <f>IFERROR(VLOOKUP(AY$53,'Capital Structure'!$D$21:$E$22,2,FALSE),0)</f>
        <v>0</v>
      </c>
      <c r="AZ57" s="460">
        <f>IFERROR(VLOOKUP(AZ$53,'Capital Structure'!$D$21:$E$22,2,FALSE),0)</f>
        <v>0</v>
      </c>
      <c r="BA57" s="460">
        <f>IFERROR(VLOOKUP(BA$53,'Capital Structure'!$D$21:$E$22,2,FALSE),0)</f>
        <v>0</v>
      </c>
      <c r="BB57" s="460">
        <f>IFERROR(VLOOKUP(BB$53,'Capital Structure'!$D$21:$E$22,2,FALSE),0)</f>
        <v>0</v>
      </c>
      <c r="BC57" s="460">
        <f>IFERROR(VLOOKUP(BC$53,'Capital Structure'!$D$21:$E$22,2,FALSE),0)</f>
        <v>0</v>
      </c>
      <c r="BD57" s="460">
        <f>IFERROR(VLOOKUP(BD$53,'Capital Structure'!$D$21:$E$22,2,FALSE),0)</f>
        <v>0</v>
      </c>
      <c r="BE57" s="460">
        <f>IFERROR(VLOOKUP(BE$53,'Capital Structure'!$D$21:$E$22,2,FALSE),0)</f>
        <v>0</v>
      </c>
      <c r="BF57" s="460">
        <f>IFERROR(VLOOKUP(BF$53,'Capital Structure'!$D$21:$E$22,2,FALSE),0)</f>
        <v>0</v>
      </c>
      <c r="BG57" s="460">
        <f>IFERROR(VLOOKUP(BG$53,'Capital Structure'!$D$21:$E$22,2,FALSE),0)</f>
        <v>0</v>
      </c>
      <c r="BH57" s="460">
        <f>IFERROR(VLOOKUP(BH$53,'Capital Structure'!$D$21:$E$22,2,FALSE),0)</f>
        <v>0</v>
      </c>
      <c r="BI57" s="460">
        <f>IFERROR(VLOOKUP(BI$53,'Capital Structure'!$D$21:$E$22,2,FALSE),0)</f>
        <v>0</v>
      </c>
      <c r="BJ57" s="460">
        <f>IFERROR(VLOOKUP(BJ$53,'Capital Structure'!$D$21:$E$22,2,FALSE),0)</f>
        <v>0</v>
      </c>
      <c r="BK57" s="460">
        <f>IFERROR(VLOOKUP(BK$53,'Capital Structure'!$D$21:$E$22,2,FALSE),0)</f>
        <v>0</v>
      </c>
      <c r="BL57" s="460">
        <f>IFERROR(VLOOKUP(BL$53,'Capital Structure'!$D$21:$E$22,2,FALSE),0)</f>
        <v>0</v>
      </c>
      <c r="BM57" s="460">
        <f>IFERROR(VLOOKUP(BM$53,'Capital Structure'!$D$21:$E$22,2,FALSE),0)</f>
        <v>0</v>
      </c>
      <c r="BN57" s="460">
        <f>IFERROR(VLOOKUP(BN$53,'Capital Structure'!$D$21:$E$22,2,FALSE),0)</f>
        <v>0</v>
      </c>
      <c r="BO57" s="460">
        <f>IFERROR(VLOOKUP(BO$53,'Capital Structure'!$D$21:$E$22,2,FALSE),0)</f>
        <v>0</v>
      </c>
      <c r="BP57" s="460">
        <f>IFERROR(VLOOKUP(BP$53,'Capital Structure'!$D$21:$E$22,2,FALSE),0)</f>
        <v>0</v>
      </c>
      <c r="BQ57" s="460">
        <f>IFERROR(VLOOKUP(BQ$53,'Capital Structure'!$D$21:$E$22,2,FALSE),0)</f>
        <v>0</v>
      </c>
      <c r="BR57" s="460">
        <f>IFERROR(VLOOKUP(BR$53,'Capital Structure'!$D$21:$E$22,2,FALSE),0)</f>
        <v>0</v>
      </c>
      <c r="BS57" s="460">
        <f>IFERROR(VLOOKUP(BS$53,'Capital Structure'!$D$21:$E$22,2,FALSE),0)</f>
        <v>0</v>
      </c>
      <c r="BT57" s="460">
        <f>IFERROR(VLOOKUP(BT$53,'Capital Structure'!$D$21:$E$22,2,FALSE),0)</f>
        <v>0</v>
      </c>
      <c r="BU57" s="460">
        <f>IFERROR(VLOOKUP(BU$53,'Capital Structure'!$D$21:$E$22,2,FALSE),0)</f>
        <v>0</v>
      </c>
      <c r="BV57" s="460">
        <f>IFERROR(VLOOKUP(BV$53,'Capital Structure'!$D$21:$E$22,2,FALSE),0)</f>
        <v>0</v>
      </c>
      <c r="BW57" s="460">
        <f>IFERROR(VLOOKUP(BW$53,'Capital Structure'!$D$21:$E$22,2,FALSE),0)</f>
        <v>0</v>
      </c>
      <c r="BX57" s="460">
        <f>IFERROR(VLOOKUP(BX$53,'Capital Structure'!$D$21:$E$22,2,FALSE),0)</f>
        <v>0</v>
      </c>
      <c r="BY57" s="460">
        <f>IFERROR(VLOOKUP(BY$53,'Capital Structure'!$D$21:$E$22,2,FALSE),0)</f>
        <v>0</v>
      </c>
      <c r="BZ57" s="460">
        <f>IFERROR(VLOOKUP(BZ$53,'Capital Structure'!$D$21:$E$22,2,FALSE),0)</f>
        <v>0</v>
      </c>
      <c r="CA57" s="460">
        <f>IFERROR(VLOOKUP(CA$53,'Capital Structure'!$D$21:$E$22,2,FALSE),0)</f>
        <v>0</v>
      </c>
      <c r="CB57" s="460">
        <f>IFERROR(VLOOKUP(CB$53,'Capital Structure'!$D$21:$E$22,2,FALSE),0)</f>
        <v>0</v>
      </c>
      <c r="CC57" s="460">
        <f>IFERROR(VLOOKUP(CC$53,'Capital Structure'!$D$21:$E$22,2,FALSE),0)</f>
        <v>0</v>
      </c>
      <c r="CD57" s="460">
        <f>IFERROR(VLOOKUP(CD$53,'Capital Structure'!$D$21:$E$22,2,FALSE),0)</f>
        <v>0</v>
      </c>
      <c r="CE57" s="460">
        <f>IFERROR(VLOOKUP(CE$53,'Capital Structure'!$D$21:$E$22,2,FALSE),0)</f>
        <v>0</v>
      </c>
      <c r="CF57" s="460">
        <f>IFERROR(VLOOKUP(CF$53,'Capital Structure'!$D$21:$E$22,2,FALSE),0)</f>
        <v>0</v>
      </c>
      <c r="CG57" s="460">
        <f>IFERROR(VLOOKUP(CG$53,'Capital Structure'!$D$21:$E$22,2,FALSE),0)</f>
        <v>0</v>
      </c>
      <c r="CH57" s="460">
        <f>IFERROR(VLOOKUP(CH$53,'Capital Structure'!$D$21:$E$22,2,FALSE),0)</f>
        <v>0</v>
      </c>
      <c r="CI57" s="460">
        <f>IFERROR(VLOOKUP(CI$53,'Capital Structure'!$D$21:$E$22,2,FALSE),0)</f>
        <v>0</v>
      </c>
      <c r="CJ57" s="460">
        <f>IFERROR(VLOOKUP(CJ$53,'Capital Structure'!$D$21:$E$22,2,FALSE),0)</f>
        <v>0</v>
      </c>
      <c r="CK57" s="460">
        <f>IFERROR(VLOOKUP(CK$53,'Capital Structure'!$D$21:$E$22,2,FALSE),0)</f>
        <v>0</v>
      </c>
      <c r="CL57" s="460">
        <f>IFERROR(VLOOKUP(CL$53,'Capital Structure'!$D$21:$E$22,2,FALSE),0)</f>
        <v>0</v>
      </c>
      <c r="CM57" s="460">
        <f>IFERROR(VLOOKUP(CM$53,'Capital Structure'!$D$21:$E$22,2,FALSE),0)</f>
        <v>0</v>
      </c>
      <c r="CN57" s="460">
        <f>IFERROR(VLOOKUP(CN$53,'Capital Structure'!$D$21:$E$22,2,FALSE),0)</f>
        <v>0</v>
      </c>
      <c r="CO57" s="460">
        <f>IFERROR(VLOOKUP(CO$53,'Capital Structure'!$D$21:$E$22,2,FALSE),0)</f>
        <v>0</v>
      </c>
      <c r="CP57" s="460">
        <f>IFERROR(VLOOKUP(CP$53,'Capital Structure'!$D$21:$E$22,2,FALSE),0)</f>
        <v>0</v>
      </c>
      <c r="CQ57" s="460">
        <f>IFERROR(VLOOKUP(CQ$53,'Capital Structure'!$D$21:$E$22,2,FALSE),0)</f>
        <v>0</v>
      </c>
      <c r="CR57" s="460">
        <f>IFERROR(VLOOKUP(CR$53,'Capital Structure'!$D$21:$E$22,2,FALSE),0)</f>
        <v>0</v>
      </c>
      <c r="CS57" s="460">
        <f>IFERROR(VLOOKUP(CS$53,'Capital Structure'!$D$21:$E$22,2,FALSE),0)</f>
        <v>0</v>
      </c>
      <c r="CT57" s="460">
        <f>IFERROR(VLOOKUP(CT$53,'Capital Structure'!$D$21:$E$22,2,FALSE),0)</f>
        <v>0</v>
      </c>
      <c r="CU57" s="460">
        <f>IFERROR(VLOOKUP(CU$53,'Capital Structure'!$D$21:$E$22,2,FALSE),0)</f>
        <v>0</v>
      </c>
      <c r="CV57" s="460">
        <f>IFERROR(VLOOKUP(CV$53,'Capital Structure'!$D$21:$E$22,2,FALSE),0)</f>
        <v>0</v>
      </c>
      <c r="CW57" s="460">
        <f>IFERROR(VLOOKUP(CW$53,'Capital Structure'!$D$21:$E$22,2,FALSE),0)</f>
        <v>0</v>
      </c>
      <c r="CX57" s="460">
        <f>IFERROR(VLOOKUP(CX$53,'Capital Structure'!$D$21:$E$22,2,FALSE),0)</f>
        <v>0</v>
      </c>
      <c r="CY57" s="460">
        <f>IFERROR(VLOOKUP(CY$53,'Capital Structure'!$D$21:$E$22,2,FALSE),0)</f>
        <v>0</v>
      </c>
      <c r="CZ57" s="460">
        <f>IFERROR(VLOOKUP(CZ$53,'Capital Structure'!$D$21:$E$22,2,FALSE),0)</f>
        <v>0</v>
      </c>
      <c r="DA57" s="460">
        <f>IFERROR(VLOOKUP(DA$53,'Capital Structure'!$D$21:$E$22,2,FALSE),0)</f>
        <v>0</v>
      </c>
      <c r="DB57" s="460">
        <f>IFERROR(VLOOKUP(DB$53,'Capital Structure'!$D$21:$E$22,2,FALSE),0)</f>
        <v>0</v>
      </c>
      <c r="DC57" s="460">
        <f>IFERROR(VLOOKUP(DC$53,'Capital Structure'!$D$21:$E$22,2,FALSE),0)</f>
        <v>0</v>
      </c>
      <c r="DD57" s="460">
        <f>IFERROR(VLOOKUP(DD$53,'Capital Structure'!$D$21:$E$22,2,FALSE),0)</f>
        <v>0</v>
      </c>
      <c r="DE57" s="460">
        <f>IFERROR(VLOOKUP(DE$53,'Capital Structure'!$D$21:$E$22,2,FALSE),0)</f>
        <v>0</v>
      </c>
      <c r="DF57" s="460">
        <f>IFERROR(VLOOKUP(DF$53,'Capital Structure'!$D$21:$E$22,2,FALSE),0)</f>
        <v>0</v>
      </c>
      <c r="DG57" s="460">
        <f>IFERROR(VLOOKUP(DG$53,'Capital Structure'!$D$21:$E$22,2,FALSE),0)</f>
        <v>0</v>
      </c>
      <c r="DH57" s="460">
        <f>IFERROR(VLOOKUP(DH$53,'Capital Structure'!$D$21:$E$22,2,FALSE),0)</f>
        <v>0</v>
      </c>
      <c r="DI57" s="460">
        <f>IFERROR(VLOOKUP(DI$53,'Capital Structure'!$D$21:$E$22,2,FALSE),0)</f>
        <v>0</v>
      </c>
      <c r="DJ57" s="460">
        <f>IFERROR(VLOOKUP(DJ$53,'Capital Structure'!$D$21:$E$22,2,FALSE),0)</f>
        <v>0</v>
      </c>
      <c r="DK57" s="460">
        <f>IFERROR(VLOOKUP(DK$53,'Capital Structure'!$D$21:$E$22,2,FALSE),0)</f>
        <v>0</v>
      </c>
      <c r="DL57" s="460">
        <f>IFERROR(VLOOKUP(DL$53,'Capital Structure'!$D$21:$E$22,2,FALSE),0)</f>
        <v>0</v>
      </c>
      <c r="DM57" s="460">
        <f>IFERROR(VLOOKUP(DM$53,'Capital Structure'!$D$21:$E$22,2,FALSE),0)</f>
        <v>0</v>
      </c>
      <c r="DN57" s="460">
        <f>IFERROR(VLOOKUP(DN$53,'Capital Structure'!$D$21:$E$22,2,FALSE),0)</f>
        <v>0</v>
      </c>
      <c r="DO57" s="460">
        <f>IFERROR(VLOOKUP(DO$53,'Capital Structure'!$D$21:$E$22,2,FALSE),0)</f>
        <v>0</v>
      </c>
      <c r="DP57" s="460">
        <f>IFERROR(VLOOKUP(DP$53,'Capital Structure'!$D$21:$E$22,2,FALSE),0)</f>
        <v>0</v>
      </c>
      <c r="DQ57" s="460">
        <f>IFERROR(VLOOKUP(DQ$53,'Capital Structure'!$D$21:$E$22,2,FALSE),0)</f>
        <v>0</v>
      </c>
      <c r="DR57" s="460">
        <f>IFERROR(VLOOKUP(DR$53,'Capital Structure'!$D$21:$E$22,2,FALSE),0)</f>
        <v>0</v>
      </c>
      <c r="DS57" s="460">
        <f>IFERROR(VLOOKUP(DS$53,'Capital Structure'!$D$21:$E$22,2,FALSE),0)</f>
        <v>0</v>
      </c>
      <c r="DT57" s="460">
        <f>IFERROR(VLOOKUP(DT$53,'Capital Structure'!$D$21:$E$22,2,FALSE),0)</f>
        <v>0</v>
      </c>
      <c r="DU57" s="460">
        <f>IFERROR(VLOOKUP(DU$53,'Capital Structure'!$D$21:$E$22,2,FALSE),0)</f>
        <v>0</v>
      </c>
      <c r="DV57" s="460">
        <f>IFERROR(VLOOKUP(DV$53,'Capital Structure'!$D$21:$E$22,2,FALSE),0)</f>
        <v>0</v>
      </c>
      <c r="DW57" s="460">
        <f>IFERROR(VLOOKUP(DW$53,'Capital Structure'!$D$21:$E$22,2,FALSE),0)</f>
        <v>0</v>
      </c>
      <c r="DX57" s="460">
        <f>IFERROR(VLOOKUP(DX$53,'Capital Structure'!$D$21:$E$22,2,FALSE),0)</f>
        <v>0</v>
      </c>
      <c r="DY57" s="460">
        <f>IFERROR(VLOOKUP(DY$53,'Capital Structure'!$D$21:$E$22,2,FALSE),0)</f>
        <v>0</v>
      </c>
    </row>
    <row r="58" spans="1:16384" s="465" customFormat="1">
      <c r="B58" s="466" t="s">
        <v>563</v>
      </c>
      <c r="E58" s="460">
        <f>SUM($E$55:E55)-SUM($E$57:E57)+SUM($D$56:D56)-SUM($D$60:D60)</f>
        <v>0</v>
      </c>
      <c r="F58" s="460">
        <f>SUM($E$55:F55)-SUM($E$57:F57)+SUM($D$56:E56)-SUM($D$60:E60)</f>
        <v>0</v>
      </c>
      <c r="G58" s="460">
        <f>SUM($E$55:G55)-SUM($E$57:G57)+SUM($D$56:F56)-SUM($D$60:F60)</f>
        <v>0</v>
      </c>
      <c r="H58" s="460">
        <f>SUM($E$55:H55)-SUM($E$57:H57)+SUM($D$56:G56)-SUM($D$60:G60)</f>
        <v>0</v>
      </c>
      <c r="I58" s="460">
        <f>SUM($E$55:I55)-SUM($E$57:I57)+SUM($D$56:H56)-SUM($D$60:H60)</f>
        <v>0</v>
      </c>
      <c r="J58" s="460">
        <f>SUM($E$55:J55)-SUM($E$57:J57)+SUM($D$56:I56)-SUM($D$60:I60)</f>
        <v>0</v>
      </c>
      <c r="K58" s="460">
        <f>SUM($E$55:K55)-SUM($E$57:K57)+SUM($D$56:J56)-SUM($D$60:J60)</f>
        <v>0</v>
      </c>
      <c r="L58" s="460">
        <f>SUM($E$55:L55)-SUM($E$57:L57)+SUM($D$56:K56)-SUM($D$60:K60)</f>
        <v>0</v>
      </c>
      <c r="M58" s="460">
        <f>SUM($E$55:M55)-SUM($E$57:M57)+SUM($D$56:L56)-SUM($D$60:L60)</f>
        <v>0</v>
      </c>
      <c r="N58" s="460">
        <f>SUM($E$55:N55)-SUM($E$57:N57)+SUM($D$56:M56)-SUM($D$60:M60)</f>
        <v>0</v>
      </c>
      <c r="O58" s="460">
        <f>SUM($E$55:O55)-SUM($E$57:O57)+SUM($D$56:N56)-SUM($D$60:N60)</f>
        <v>0</v>
      </c>
      <c r="P58" s="460">
        <f>SUM($E$55:P55)-SUM($E$57:P57)+SUM($D$56:O56)-SUM($D$60:O60)</f>
        <v>0</v>
      </c>
      <c r="Q58" s="460">
        <f>SUM($E$55:Q55)-SUM($E$57:Q57)+SUM($D$56:P56)-SUM($D$60:P60)</f>
        <v>0</v>
      </c>
      <c r="R58" s="460">
        <f>SUM($E$55:R55)-SUM($E$57:R57)+SUM($D$56:Q56)-SUM($D$60:Q60)</f>
        <v>0</v>
      </c>
      <c r="S58" s="460">
        <f>SUM($E$55:S55)-SUM($E$57:S57)+SUM($D$56:R56)-SUM($D$60:R60)</f>
        <v>0</v>
      </c>
      <c r="T58" s="460">
        <f>SUM($E$55:T55)-SUM($E$57:T57)+SUM($D$56:S56)-SUM($D$60:S60)</f>
        <v>0</v>
      </c>
      <c r="U58" s="460">
        <f>SUM($E$55:U55)-SUM($E$57:U57)+SUM($D$56:T56)-SUM($D$60:T60)</f>
        <v>0</v>
      </c>
      <c r="V58" s="460">
        <f>SUM($E$55:V55)-SUM($E$57:V57)+SUM($D$56:U56)-SUM($D$60:U60)</f>
        <v>0</v>
      </c>
      <c r="W58" s="460">
        <f>SUM($E$55:W55)-SUM($E$57:W57)+SUM($D$56:V56)-SUM($D$60:V60)</f>
        <v>0</v>
      </c>
      <c r="X58" s="460">
        <f>SUM($E$55:X55)-SUM($E$57:X57)+SUM($D$56:W56)-SUM($D$60:W60)</f>
        <v>0</v>
      </c>
      <c r="Y58" s="460">
        <f>SUM($E$55:Y55)-SUM($E$57:Y57)+SUM($D$56:X56)-SUM($D$60:X60)</f>
        <v>0</v>
      </c>
      <c r="Z58" s="460">
        <f>SUM($E$55:Z55)-SUM($E$57:Z57)+SUM($D$56:Y56)-SUM($D$60:Y60)</f>
        <v>0</v>
      </c>
      <c r="AA58" s="460">
        <f>SUM($E$55:AA55)-SUM($E$57:AA57)+SUM($D$56:Z56)-SUM($D$60:Z60)</f>
        <v>0</v>
      </c>
      <c r="AB58" s="460">
        <f>SUM($E$55:AB55)-SUM($E$57:AB57)+SUM($D$56:AA56)-SUM($D$60:AA60)</f>
        <v>0</v>
      </c>
      <c r="AC58" s="460">
        <f>SUM($E$55:AC55)-SUM($E$57:AC57)+SUM($D$56:AB56)-SUM($D$60:AB60)</f>
        <v>0</v>
      </c>
      <c r="AD58" s="460">
        <f>SUM($E$55:AD55)-SUM($E$57:AD57)+SUM($D$56:AC56)-SUM($D$60:AC60)</f>
        <v>0</v>
      </c>
      <c r="AE58" s="460">
        <f>SUM($E$55:AE55)-SUM($E$57:AE57)+SUM($D$56:AD56)-SUM($D$60:AD60)</f>
        <v>0</v>
      </c>
      <c r="AF58" s="460">
        <f>SUM($E$55:AF55)-SUM($E$57:AF57)+SUM($D$56:AE56)-SUM($D$60:AE60)</f>
        <v>0</v>
      </c>
      <c r="AG58" s="460">
        <f>SUM($E$55:AG55)-SUM($E$57:AG57)+SUM($D$56:AF56)-SUM($D$60:AF60)</f>
        <v>0</v>
      </c>
      <c r="AH58" s="460">
        <f>SUM($E$55:AH55)-SUM($E$57:AH57)+SUM($D$56:AG56)-SUM($D$60:AG60)</f>
        <v>0</v>
      </c>
      <c r="AI58" s="460">
        <f>SUM($E$55:AI55)-SUM($E$57:AI57)+SUM($D$56:AH56)-SUM($D$60:AH60)</f>
        <v>0</v>
      </c>
      <c r="AJ58" s="460">
        <f>SUM($E$55:AJ55)-SUM($E$57:AJ57)+SUM($D$56:AI56)-SUM($D$60:AI60)</f>
        <v>0</v>
      </c>
      <c r="AK58" s="460">
        <f>SUM($E$55:AK55)-SUM($E$57:AK57)+SUM($D$56:AJ56)-SUM($D$60:AJ60)</f>
        <v>0</v>
      </c>
      <c r="AL58" s="460">
        <f>SUM($E$55:AL55)-SUM($E$57:AL57)+SUM($D$56:AK56)-SUM($D$60:AK60)</f>
        <v>0</v>
      </c>
      <c r="AM58" s="460">
        <f>SUM($E$55:AM55)-SUM($E$57:AM57)+SUM($D$56:AL56)-SUM($D$60:AL60)</f>
        <v>0</v>
      </c>
      <c r="AN58" s="460">
        <f>SUM($E$55:AN55)-SUM($E$57:AN57)+SUM($D$56:AM56)-SUM($D$60:AM60)</f>
        <v>0</v>
      </c>
      <c r="AO58" s="460">
        <f>SUM($E$55:AO55)-SUM($E$57:AO57)+SUM($D$56:AN56)-SUM($D$60:AN60)</f>
        <v>0</v>
      </c>
      <c r="AP58" s="460">
        <f>SUM($E$55:AP55)-SUM($E$57:AP57)+SUM($D$56:AO56)-SUM($D$60:AO60)</f>
        <v>0</v>
      </c>
      <c r="AQ58" s="460">
        <f>SUM($E$55:AQ55)-SUM($E$57:AQ57)+SUM($D$56:AP56)-SUM($D$60:AP60)</f>
        <v>0</v>
      </c>
      <c r="AR58" s="460">
        <f>SUM($E$55:AR55)-SUM($E$57:AR57)+SUM($D$56:AQ56)-SUM($D$60:AQ60)</f>
        <v>0</v>
      </c>
      <c r="AS58" s="460">
        <f>SUM($E$55:AS55)-SUM($E$57:AS57)+SUM($D$56:AR56)-SUM($D$60:AR60)</f>
        <v>0</v>
      </c>
      <c r="AT58" s="460">
        <f>SUM($E$55:AT55)-SUM($E$57:AT57)+SUM($D$56:AS56)-SUM($D$60:AS60)</f>
        <v>0</v>
      </c>
      <c r="AU58" s="460">
        <f>SUM($E$55:AU55)-SUM($E$57:AU57)+SUM($D$56:AT56)-SUM($D$60:AT60)</f>
        <v>61000000</v>
      </c>
      <c r="AV58" s="460">
        <f>SUM($E$55:AV55)-SUM($E$57:AV57)+SUM($D$56:AU56)-SUM($D$60:AU60)</f>
        <v>61254166.666666664</v>
      </c>
      <c r="AW58" s="460">
        <f>SUM($E$55:AW55)-SUM($E$57:AW57)+SUM($D$56:AV56)-SUM($D$60:AV60)</f>
        <v>61509392.361111112</v>
      </c>
      <c r="AX58" s="460">
        <f>SUM($E$55:AX55)-SUM($E$57:AX57)+SUM($D$56:AW56)-SUM($D$60:AW60)</f>
        <v>61765681.495949075</v>
      </c>
      <c r="AY58" s="460">
        <f>SUM($E$55:AY55)-SUM($E$57:AY57)+SUM($D$56:AX56)-SUM($D$60:AX60)</f>
        <v>62023038.502182193</v>
      </c>
      <c r="AZ58" s="460">
        <f>SUM($E$55:AZ55)-SUM($E$57:AZ57)+SUM($D$56:AY56)-SUM($D$60:AY60)</f>
        <v>62281467.829274625</v>
      </c>
      <c r="BA58" s="460">
        <f>SUM($E$55:BA55)-SUM($E$57:BA57)+SUM($D$56:AZ56)-SUM($D$60:AZ60)</f>
        <v>62540973.945229933</v>
      </c>
      <c r="BB58" s="460">
        <f>SUM($E$55:BB55)-SUM($E$57:BB57)+SUM($D$56:BA56)-SUM($D$60:BA60)</f>
        <v>62801561.336668387</v>
      </c>
      <c r="BC58" s="460">
        <f>SUM($E$55:BC55)-SUM($E$57:BC57)+SUM($D$56:BB56)-SUM($D$60:BB60)</f>
        <v>63063234.508904509</v>
      </c>
      <c r="BD58" s="460">
        <f>SUM($E$55:BD55)-SUM($E$57:BD57)+SUM($D$56:BC56)-SUM($D$60:BC60)</f>
        <v>63325997.986024946</v>
      </c>
      <c r="BE58" s="460">
        <f>SUM($E$55:BE55)-SUM($E$57:BE57)+SUM($D$56:BD56)-SUM($D$60:BD60)</f>
        <v>63589856.310966715</v>
      </c>
      <c r="BF58" s="460">
        <f>SUM($E$55:BF55)-SUM($E$57:BF57)+SUM($D$56:BE56)-SUM($D$60:BE60)</f>
        <v>63854814.045595743</v>
      </c>
      <c r="BG58" s="460">
        <f>SUM($E$55:BG55)-SUM($E$57:BG57)+SUM($D$56:BF56)-SUM($D$60:BF60)</f>
        <v>64120875.770785727</v>
      </c>
      <c r="BH58" s="460">
        <f>SUM($E$55:BH55)-SUM($E$57:BH57)+SUM($D$56:BG56)-SUM($D$60:BG60)</f>
        <v>64388046.086497329</v>
      </c>
      <c r="BI58" s="460">
        <f>SUM($E$55:BI55)-SUM($E$57:BI57)+SUM($D$56:BH56)-SUM($D$60:BH60)</f>
        <v>64656329.611857735</v>
      </c>
      <c r="BJ58" s="460">
        <f>SUM($E$55:BJ55)-SUM($E$57:BJ57)+SUM($D$56:BI56)-SUM($D$60:BI60)</f>
        <v>64925730.985240474</v>
      </c>
      <c r="BK58" s="460">
        <f>SUM($E$55:BK55)-SUM($E$57:BK57)+SUM($D$56:BJ56)-SUM($D$60:BJ60)</f>
        <v>65196254.864345647</v>
      </c>
      <c r="BL58" s="460">
        <f>SUM($E$55:BL55)-SUM($E$57:BL57)+SUM($D$56:BK56)-SUM($D$60:BK60)</f>
        <v>65467905.926280424</v>
      </c>
      <c r="BM58" s="460">
        <f>SUM($E$55:BM55)-SUM($E$57:BM57)+SUM($D$56:BL56)-SUM($D$60:BL60)</f>
        <v>65740688.867639922</v>
      </c>
      <c r="BN58" s="460">
        <f>SUM($E$55:BN55)-SUM($E$57:BN57)+SUM($D$56:BM56)-SUM($D$60:BM60)</f>
        <v>66014608.404588424</v>
      </c>
      <c r="BO58" s="460">
        <f>SUM($E$55:BO55)-SUM($E$57:BO57)+SUM($D$56:BN56)-SUM($D$60:BN60)</f>
        <v>66289669.272940874</v>
      </c>
      <c r="BP58" s="460">
        <f>SUM($E$55:BP55)-SUM($E$57:BP57)+SUM($D$56:BO56)-SUM($D$60:BO60)</f>
        <v>66565876.228244796</v>
      </c>
      <c r="BQ58" s="460">
        <f>SUM($E$55:BQ55)-SUM($E$57:BQ57)+SUM($D$56:BP56)-SUM($D$60:BP60)</f>
        <v>66843234.045862481</v>
      </c>
      <c r="BR58" s="460">
        <f>SUM($E$55:BR55)-SUM($E$57:BR57)+SUM($D$56:BQ56)-SUM($D$60:BQ60)</f>
        <v>67121747.521053568</v>
      </c>
      <c r="BS58" s="460">
        <f>SUM($E$55:BS55)-SUM($E$57:BS57)+SUM($D$56:BR56)-SUM($D$60:BR60)</f>
        <v>67401421.469057962</v>
      </c>
      <c r="BT58" s="460">
        <f>SUM($E$55:BT55)-SUM($E$57:BT57)+SUM($D$56:BS56)-SUM($D$60:BS60)</f>
        <v>67682260.725179031</v>
      </c>
      <c r="BU58" s="460">
        <f>SUM($E$55:BU55)-SUM($E$57:BU57)+SUM($D$56:BT56)-SUM($D$60:BT60)</f>
        <v>67964270.144867286</v>
      </c>
      <c r="BV58" s="460">
        <f>SUM($E$55:BV55)-SUM($E$57:BV57)+SUM($D$56:BU56)-SUM($D$60:BU60)</f>
        <v>68247454.603804231</v>
      </c>
      <c r="BW58" s="460">
        <f>SUM($E$55:BW55)-SUM($E$57:BW57)+SUM($D$56:BV56)-SUM($D$60:BV60)</f>
        <v>68531818.997986749</v>
      </c>
      <c r="BX58" s="460">
        <f>SUM($E$55:BX55)-SUM($E$57:BX57)+SUM($D$56:BW56)-SUM($D$60:BW60)</f>
        <v>68817368.243811697</v>
      </c>
      <c r="BY58" s="460">
        <f>SUM($E$55:BY55)-SUM($E$57:BY57)+SUM($D$56:BX56)-SUM($D$60:BX60)</f>
        <v>69104107.278160915</v>
      </c>
      <c r="BZ58" s="460">
        <f>SUM($E$55:BZ55)-SUM($E$57:BZ57)+SUM($D$56:BY56)-SUM($D$60:BY60)</f>
        <v>69392041.058486581</v>
      </c>
      <c r="CA58" s="460">
        <f>SUM($E$55:CA55)-SUM($E$57:CA57)+SUM($D$56:BZ56)-SUM($D$60:BZ60)</f>
        <v>69681174.562896937</v>
      </c>
      <c r="CB58" s="460">
        <f>SUM($E$55:CB55)-SUM($E$57:CB57)+SUM($D$56:CA56)-SUM($D$60:CA60)</f>
        <v>69971512.790242344</v>
      </c>
      <c r="CC58" s="460">
        <f>SUM($E$55:CC55)-SUM($E$57:CC57)+SUM($D$56:CB56)-SUM($D$60:CB60)</f>
        <v>0</v>
      </c>
      <c r="CD58" s="460">
        <f>SUM($E$55:CD55)-SUM($E$57:CD57)+SUM($D$56:CC56)-SUM($D$60:CC60)</f>
        <v>0</v>
      </c>
      <c r="CE58" s="460">
        <f>SUM($E$55:CE55)-SUM($E$57:CE57)+SUM($D$56:CD56)-SUM($D$60:CD60)</f>
        <v>0</v>
      </c>
      <c r="CF58" s="460">
        <f>SUM($E$55:CF55)-SUM($E$57:CF57)+SUM($D$56:CE56)-SUM($D$60:CE60)</f>
        <v>0</v>
      </c>
      <c r="CG58" s="460">
        <f>SUM($E$55:CG55)-SUM($E$57:CG57)+SUM($D$56:CF56)-SUM($D$60:CF60)</f>
        <v>0</v>
      </c>
      <c r="CH58" s="460">
        <f>SUM($E$55:CH55)-SUM($E$57:CH57)+SUM($D$56:CG56)-SUM($D$60:CG60)</f>
        <v>0</v>
      </c>
      <c r="CI58" s="460">
        <f>SUM($E$55:CI55)-SUM($E$57:CI57)+SUM($D$56:CH56)-SUM($D$60:CH60)</f>
        <v>0</v>
      </c>
      <c r="CJ58" s="460">
        <f>SUM($E$55:CJ55)-SUM($E$57:CJ57)+SUM($D$56:CI56)-SUM($D$60:CI60)</f>
        <v>0</v>
      </c>
      <c r="CK58" s="460">
        <f>SUM($E$55:CK55)-SUM($E$57:CK57)+SUM($D$56:CJ56)-SUM($D$60:CJ60)</f>
        <v>0</v>
      </c>
      <c r="CL58" s="460">
        <f>SUM($E$55:CL55)-SUM($E$57:CL57)+SUM($D$56:CK56)-SUM($D$60:CK60)</f>
        <v>0</v>
      </c>
      <c r="CM58" s="460">
        <f>SUM($E$55:CM55)-SUM($E$57:CM57)+SUM($D$56:CL56)-SUM($D$60:CL60)</f>
        <v>0</v>
      </c>
      <c r="CN58" s="460">
        <f>SUM($E$55:CN55)-SUM($E$57:CN57)+SUM($D$56:CM56)-SUM($D$60:CM60)</f>
        <v>0</v>
      </c>
      <c r="CO58" s="460">
        <f>SUM($E$55:CO55)-SUM($E$57:CO57)+SUM($D$56:CN56)-SUM($D$60:CN60)</f>
        <v>0</v>
      </c>
      <c r="CP58" s="460">
        <f>SUM($E$55:CP55)-SUM($E$57:CP57)+SUM($D$56:CO56)-SUM($D$60:CO60)</f>
        <v>0</v>
      </c>
      <c r="CQ58" s="460">
        <f>SUM($E$55:CQ55)-SUM($E$57:CQ57)+SUM($D$56:CP56)-SUM($D$60:CP60)</f>
        <v>0</v>
      </c>
      <c r="CR58" s="460">
        <f>SUM($E$55:CR55)-SUM($E$57:CR57)+SUM($D$56:CQ56)-SUM($D$60:CQ60)</f>
        <v>0</v>
      </c>
      <c r="CS58" s="460">
        <f>SUM($E$55:CS55)-SUM($E$57:CS57)+SUM($D$56:CR56)-SUM($D$60:CR60)</f>
        <v>0</v>
      </c>
      <c r="CT58" s="460">
        <f>SUM($E$55:CT55)-SUM($E$57:CT57)+SUM($D$56:CS56)-SUM($D$60:CS60)</f>
        <v>0</v>
      </c>
      <c r="CU58" s="460">
        <f>SUM($E$55:CU55)-SUM($E$57:CU57)+SUM($D$56:CT56)-SUM($D$60:CT60)</f>
        <v>0</v>
      </c>
      <c r="CV58" s="460">
        <f>SUM($E$55:CV55)-SUM($E$57:CV57)+SUM($D$56:CU56)-SUM($D$60:CU60)</f>
        <v>0</v>
      </c>
      <c r="CW58" s="460">
        <f>SUM($E$55:CW55)-SUM($E$57:CW57)+SUM($D$56:CV56)-SUM($D$60:CV60)</f>
        <v>0</v>
      </c>
      <c r="CX58" s="460">
        <f>SUM($E$55:CX55)-SUM($E$57:CX57)+SUM($D$56:CW56)-SUM($D$60:CW60)</f>
        <v>0</v>
      </c>
      <c r="CY58" s="460">
        <f>SUM($E$55:CY55)-SUM($E$57:CY57)+SUM($D$56:CX56)-SUM($D$60:CX60)</f>
        <v>0</v>
      </c>
      <c r="CZ58" s="460">
        <f>SUM($E$55:CZ55)-SUM($E$57:CZ57)+SUM($D$56:CY56)-SUM($D$60:CY60)</f>
        <v>0</v>
      </c>
      <c r="DA58" s="460">
        <f>SUM($E$55:DA55)-SUM($E$57:DA57)+SUM($D$56:CZ56)-SUM($D$60:CZ60)</f>
        <v>0</v>
      </c>
      <c r="DB58" s="460">
        <f>SUM($E$55:DB55)-SUM($E$57:DB57)+SUM($D$56:DA56)-SUM($D$60:DA60)</f>
        <v>0</v>
      </c>
      <c r="DC58" s="460">
        <f>SUM($E$55:DC55)-SUM($E$57:DC57)+SUM($D$56:DB56)-SUM($D$60:DB60)</f>
        <v>0</v>
      </c>
      <c r="DD58" s="460">
        <f>SUM($E$55:DD55)-SUM($E$57:DD57)+SUM($D$56:DC56)-SUM($D$60:DC60)</f>
        <v>0</v>
      </c>
      <c r="DE58" s="460">
        <f>SUM($E$55:DE55)-SUM($E$57:DE57)+SUM($D$56:DD56)-SUM($D$60:DD60)</f>
        <v>0</v>
      </c>
      <c r="DF58" s="460">
        <f>SUM($E$55:DF55)-SUM($E$57:DF57)+SUM($D$56:DE56)-SUM($D$60:DE60)</f>
        <v>0</v>
      </c>
      <c r="DG58" s="460">
        <f>SUM($E$55:DG55)-SUM($E$57:DG57)+SUM($D$56:DF56)-SUM($D$60:DF60)</f>
        <v>0</v>
      </c>
      <c r="DH58" s="460">
        <f>SUM($E$55:DH55)-SUM($E$57:DH57)+SUM($D$56:DG56)-SUM($D$60:DG60)</f>
        <v>0</v>
      </c>
      <c r="DI58" s="460">
        <f>SUM($E$55:DI55)-SUM($E$57:DI57)+SUM($D$56:DH56)-SUM($D$60:DH60)</f>
        <v>0</v>
      </c>
      <c r="DJ58" s="460">
        <f>SUM($E$55:DJ55)-SUM($E$57:DJ57)+SUM($D$56:DI56)-SUM($D$60:DI60)</f>
        <v>0</v>
      </c>
      <c r="DK58" s="460">
        <f>SUM($E$55:DK55)-SUM($E$57:DK57)+SUM($D$56:DJ56)-SUM($D$60:DJ60)</f>
        <v>0</v>
      </c>
      <c r="DL58" s="460">
        <f>SUM($E$55:DL55)-SUM($E$57:DL57)+SUM($D$56:DK56)-SUM($D$60:DK60)</f>
        <v>0</v>
      </c>
      <c r="DM58" s="460">
        <f>SUM($E$55:DM55)-SUM($E$57:DM57)+SUM($D$56:DL56)-SUM($D$60:DL60)</f>
        <v>0</v>
      </c>
      <c r="DN58" s="460">
        <f>SUM($E$55:DN55)-SUM($E$57:DN57)+SUM($D$56:DM56)-SUM($D$60:DM60)</f>
        <v>0</v>
      </c>
      <c r="DO58" s="460">
        <f>SUM($E$55:DO55)-SUM($E$57:DO57)+SUM($D$56:DN56)-SUM($D$60:DN60)</f>
        <v>0</v>
      </c>
      <c r="DP58" s="460">
        <f>SUM($E$55:DP55)-SUM($E$57:DP57)+SUM($D$56:DO56)-SUM($D$60:DO60)</f>
        <v>0</v>
      </c>
      <c r="DQ58" s="460">
        <f>SUM($E$55:DQ55)-SUM($E$57:DQ57)+SUM($D$56:DP56)-SUM($D$60:DP60)</f>
        <v>0</v>
      </c>
      <c r="DR58" s="460">
        <f>SUM($E$55:DR55)-SUM($E$57:DR57)+SUM($D$56:DQ56)-SUM($D$60:DQ60)</f>
        <v>0</v>
      </c>
      <c r="DS58" s="460">
        <f>SUM($E$55:DS55)-SUM($E$57:DS57)+SUM($D$56:DR56)-SUM($D$60:DR60)</f>
        <v>0</v>
      </c>
      <c r="DT58" s="460">
        <f>SUM($E$55:DT55)-SUM($E$57:DT57)+SUM($D$56:DS56)-SUM($D$60:DS60)</f>
        <v>0</v>
      </c>
      <c r="DU58" s="460">
        <f>SUM($E$55:DU55)-SUM($E$57:DU57)+SUM($D$56:DT56)-SUM($D$60:DT60)</f>
        <v>0</v>
      </c>
      <c r="DV58" s="460">
        <f>SUM($E$55:DV55)-SUM($E$57:DV57)+SUM($D$56:DU56)-SUM($D$60:DU60)</f>
        <v>0</v>
      </c>
      <c r="DW58" s="460">
        <f>SUM($E$55:DW55)-SUM($E$57:DW57)+SUM($D$56:DV56)-SUM($D$60:DV60)</f>
        <v>0</v>
      </c>
      <c r="DX58" s="460">
        <f>SUM($E$55:DX55)-SUM($E$57:DX57)+SUM($D$56:DW56)-SUM($D$60:DW60)</f>
        <v>0</v>
      </c>
      <c r="DY58" s="460">
        <f>SUM($E$55:DY55)-SUM($E$57:DY57)+SUM($D$56:DX56)-SUM($D$60:DX60)</f>
        <v>0</v>
      </c>
    </row>
    <row r="59" spans="1:16384" s="465" customFormat="1">
      <c r="A59" s="184"/>
      <c r="B59" s="467" t="s">
        <v>210</v>
      </c>
      <c r="C59" s="184"/>
      <c r="D59" s="184"/>
      <c r="E59" s="460"/>
      <c r="F59" s="460"/>
      <c r="G59" s="460"/>
      <c r="H59" s="460"/>
      <c r="I59" s="460"/>
      <c r="J59" s="460"/>
      <c r="K59" s="460"/>
      <c r="L59" s="460"/>
      <c r="M59" s="460"/>
      <c r="N59" s="460"/>
      <c r="O59" s="460"/>
      <c r="P59" s="460"/>
      <c r="Q59" s="460"/>
      <c r="R59" s="460"/>
      <c r="S59" s="460"/>
      <c r="T59" s="460"/>
      <c r="U59" s="460"/>
      <c r="V59" s="460"/>
      <c r="W59" s="460"/>
      <c r="X59" s="460"/>
      <c r="Y59" s="460"/>
      <c r="Z59" s="460"/>
      <c r="AA59" s="460"/>
      <c r="AB59" s="460"/>
      <c r="AC59" s="460"/>
      <c r="AD59" s="460"/>
      <c r="AE59" s="460"/>
      <c r="AF59" s="460"/>
      <c r="AG59" s="460"/>
      <c r="AH59" s="460"/>
      <c r="AI59" s="460"/>
      <c r="AJ59" s="460"/>
      <c r="AK59" s="460"/>
      <c r="AL59" s="460"/>
      <c r="AM59" s="460"/>
      <c r="AN59" s="460"/>
      <c r="AO59" s="460"/>
      <c r="AP59" s="460"/>
      <c r="AQ59" s="460"/>
      <c r="AR59" s="460"/>
      <c r="AS59" s="460"/>
      <c r="AT59" s="460"/>
      <c r="AU59" s="460"/>
      <c r="AV59" s="460"/>
      <c r="AW59" s="460"/>
      <c r="AX59" s="460"/>
      <c r="AY59" s="460"/>
      <c r="AZ59" s="460"/>
      <c r="BA59" s="460"/>
      <c r="BB59" s="460"/>
      <c r="BC59" s="460"/>
      <c r="BD59" s="460"/>
      <c r="BE59" s="460"/>
      <c r="BF59" s="460"/>
      <c r="BG59" s="460"/>
      <c r="BH59" s="460"/>
      <c r="BI59" s="460"/>
      <c r="BJ59" s="460"/>
      <c r="BK59" s="460"/>
      <c r="BL59" s="460"/>
      <c r="BM59" s="460"/>
      <c r="BN59" s="460"/>
      <c r="BO59" s="460"/>
      <c r="BP59" s="460"/>
      <c r="BQ59" s="460"/>
      <c r="BR59" s="460"/>
      <c r="BS59" s="460"/>
      <c r="BT59" s="460"/>
      <c r="BU59" s="460"/>
      <c r="BV59" s="460"/>
      <c r="BW59" s="460"/>
      <c r="BX59" s="460"/>
      <c r="BY59" s="460"/>
      <c r="BZ59" s="460"/>
      <c r="CA59" s="460"/>
      <c r="CB59" s="460"/>
      <c r="CC59" s="460"/>
      <c r="CD59" s="460"/>
      <c r="CE59" s="460"/>
      <c r="CF59" s="460"/>
      <c r="CG59" s="460"/>
      <c r="CH59" s="460"/>
      <c r="CI59" s="460"/>
      <c r="CJ59" s="460"/>
      <c r="CK59" s="460"/>
      <c r="CL59" s="460"/>
      <c r="CM59" s="460"/>
      <c r="CN59" s="460"/>
      <c r="CO59" s="460"/>
      <c r="CP59" s="460"/>
      <c r="CQ59" s="460"/>
      <c r="CR59" s="460"/>
      <c r="CS59" s="460"/>
      <c r="CT59" s="460"/>
      <c r="CU59" s="460"/>
      <c r="CV59" s="460"/>
      <c r="CW59" s="460"/>
      <c r="CX59" s="460"/>
      <c r="CY59" s="460"/>
      <c r="CZ59" s="460"/>
      <c r="DA59" s="460"/>
      <c r="DB59" s="460"/>
      <c r="DC59" s="460"/>
      <c r="DD59" s="460"/>
      <c r="DE59" s="460"/>
      <c r="DF59" s="460"/>
      <c r="DG59" s="460"/>
      <c r="DH59" s="460"/>
      <c r="DI59" s="460"/>
      <c r="DJ59" s="460"/>
      <c r="DK59" s="460"/>
      <c r="DL59" s="460"/>
      <c r="DM59" s="460"/>
      <c r="DN59" s="460"/>
      <c r="DO59" s="460"/>
      <c r="DP59" s="460"/>
      <c r="DQ59" s="460"/>
      <c r="DR59" s="460"/>
      <c r="DS59" s="460"/>
      <c r="DT59" s="460"/>
      <c r="DU59" s="460"/>
      <c r="DV59" s="460"/>
      <c r="DW59" s="460"/>
      <c r="DX59" s="460"/>
      <c r="DY59" s="460"/>
      <c r="DZ59" s="184"/>
      <c r="EA59" s="184"/>
      <c r="EB59" s="184"/>
      <c r="EC59" s="184"/>
      <c r="ED59" s="184"/>
      <c r="EE59" s="184"/>
      <c r="EF59" s="184"/>
      <c r="EG59" s="184"/>
      <c r="EH59" s="184"/>
      <c r="EI59" s="184"/>
      <c r="EJ59" s="184"/>
      <c r="EK59" s="184"/>
      <c r="EL59" s="184"/>
      <c r="EM59" s="184"/>
      <c r="EN59" s="184"/>
      <c r="EO59" s="184"/>
      <c r="EP59" s="184"/>
      <c r="EQ59" s="184"/>
      <c r="ER59" s="184"/>
      <c r="ES59" s="184"/>
      <c r="ET59" s="184"/>
      <c r="EU59" s="184"/>
      <c r="EV59" s="184"/>
      <c r="EW59" s="184"/>
      <c r="EX59" s="184"/>
      <c r="EY59" s="184"/>
      <c r="EZ59" s="184"/>
      <c r="FA59" s="184"/>
      <c r="FB59" s="184"/>
      <c r="FC59" s="184"/>
      <c r="FD59" s="184"/>
      <c r="FE59" s="184"/>
      <c r="FF59" s="184"/>
      <c r="FG59" s="184"/>
      <c r="FH59" s="184"/>
      <c r="FI59" s="184"/>
      <c r="FJ59" s="184"/>
      <c r="FK59" s="184"/>
      <c r="FL59" s="184"/>
      <c r="FM59" s="184"/>
      <c r="FN59" s="184"/>
      <c r="FO59" s="184"/>
      <c r="FP59" s="184"/>
      <c r="FQ59" s="184"/>
      <c r="FR59" s="184"/>
      <c r="FS59" s="184"/>
      <c r="FT59" s="184"/>
      <c r="FU59" s="184"/>
      <c r="FV59" s="184"/>
      <c r="FW59" s="184"/>
      <c r="FX59" s="184"/>
      <c r="FY59" s="184"/>
      <c r="FZ59" s="184"/>
      <c r="GA59" s="184"/>
      <c r="GB59" s="184"/>
      <c r="GC59" s="184"/>
      <c r="GD59" s="184"/>
      <c r="GE59" s="184"/>
      <c r="GF59" s="184"/>
      <c r="GG59" s="184"/>
      <c r="GH59" s="184"/>
      <c r="GI59" s="184"/>
      <c r="GJ59" s="184"/>
      <c r="GK59" s="184"/>
      <c r="GL59" s="184"/>
      <c r="GM59" s="184"/>
      <c r="GN59" s="184"/>
      <c r="GO59" s="184"/>
      <c r="GP59" s="184"/>
      <c r="GQ59" s="184"/>
      <c r="GR59" s="184"/>
      <c r="GS59" s="184"/>
      <c r="GT59" s="184"/>
      <c r="GU59" s="184"/>
      <c r="GV59" s="184"/>
      <c r="GW59" s="184"/>
      <c r="GX59" s="184"/>
      <c r="GY59" s="184"/>
      <c r="GZ59" s="184"/>
      <c r="HA59" s="184"/>
      <c r="HB59" s="184"/>
      <c r="HC59" s="184"/>
      <c r="HD59" s="184"/>
      <c r="HE59" s="184"/>
      <c r="HF59" s="184"/>
      <c r="HG59" s="184"/>
      <c r="HH59" s="184"/>
      <c r="HI59" s="184"/>
      <c r="HJ59" s="184"/>
      <c r="HK59" s="184"/>
      <c r="HL59" s="184"/>
      <c r="HM59" s="184"/>
      <c r="HN59" s="184"/>
      <c r="HO59" s="184"/>
      <c r="HP59" s="184"/>
      <c r="HQ59" s="184"/>
      <c r="HR59" s="184"/>
      <c r="HS59" s="184"/>
      <c r="HT59" s="184"/>
      <c r="HU59" s="184"/>
      <c r="HV59" s="184"/>
      <c r="HW59" s="184"/>
      <c r="HX59" s="184"/>
      <c r="HY59" s="184"/>
      <c r="HZ59" s="184"/>
      <c r="IA59" s="184"/>
      <c r="IB59" s="184"/>
      <c r="IC59" s="184"/>
      <c r="ID59" s="184"/>
      <c r="IE59" s="184"/>
      <c r="IF59" s="184"/>
      <c r="IG59" s="184"/>
      <c r="IH59" s="184"/>
      <c r="II59" s="184"/>
      <c r="IJ59" s="184"/>
      <c r="IK59" s="184"/>
      <c r="IL59" s="184"/>
      <c r="IM59" s="184"/>
      <c r="IN59" s="184"/>
      <c r="IO59" s="184"/>
      <c r="IP59" s="184"/>
      <c r="IQ59" s="184"/>
      <c r="IR59" s="184"/>
      <c r="IS59" s="184"/>
      <c r="IT59" s="184"/>
      <c r="IU59" s="184"/>
      <c r="IV59" s="184"/>
      <c r="IW59" s="184"/>
      <c r="IX59" s="184"/>
      <c r="IY59" s="184"/>
      <c r="IZ59" s="184"/>
      <c r="JA59" s="184"/>
      <c r="JB59" s="184"/>
      <c r="JC59" s="184"/>
      <c r="JD59" s="184"/>
      <c r="JE59" s="184"/>
      <c r="JF59" s="184"/>
      <c r="JG59" s="184"/>
      <c r="JH59" s="184"/>
      <c r="JI59" s="184"/>
      <c r="JJ59" s="184"/>
      <c r="JK59" s="184"/>
      <c r="JL59" s="184"/>
      <c r="JM59" s="184"/>
      <c r="JN59" s="184"/>
      <c r="JO59" s="184"/>
      <c r="JP59" s="184"/>
      <c r="JQ59" s="184"/>
      <c r="JR59" s="184"/>
      <c r="JS59" s="184"/>
      <c r="JT59" s="184"/>
      <c r="JU59" s="184"/>
      <c r="JV59" s="184"/>
      <c r="JW59" s="184"/>
      <c r="JX59" s="184"/>
      <c r="JY59" s="184"/>
      <c r="JZ59" s="184"/>
      <c r="KA59" s="184"/>
      <c r="KB59" s="184"/>
      <c r="KC59" s="184"/>
      <c r="KD59" s="184"/>
      <c r="KE59" s="184"/>
      <c r="KF59" s="184"/>
      <c r="KG59" s="184"/>
      <c r="KH59" s="184"/>
      <c r="KI59" s="184"/>
      <c r="KJ59" s="184"/>
      <c r="KK59" s="184"/>
      <c r="KL59" s="184"/>
      <c r="KM59" s="184"/>
      <c r="KN59" s="184"/>
      <c r="KO59" s="184"/>
      <c r="KP59" s="184"/>
      <c r="KQ59" s="184"/>
      <c r="KR59" s="184"/>
      <c r="KS59" s="184"/>
      <c r="KT59" s="184"/>
      <c r="KU59" s="184"/>
      <c r="KV59" s="184"/>
      <c r="KW59" s="184"/>
      <c r="KX59" s="184"/>
      <c r="KY59" s="184"/>
      <c r="KZ59" s="184"/>
      <c r="LA59" s="184"/>
      <c r="LB59" s="184"/>
      <c r="LC59" s="184"/>
      <c r="LD59" s="184"/>
      <c r="LE59" s="184"/>
      <c r="LF59" s="184"/>
      <c r="LG59" s="184"/>
      <c r="LH59" s="184"/>
      <c r="LI59" s="184"/>
      <c r="LJ59" s="184"/>
      <c r="LK59" s="184"/>
      <c r="LL59" s="184"/>
      <c r="LM59" s="184"/>
      <c r="LN59" s="184"/>
      <c r="LO59" s="184"/>
      <c r="LP59" s="184"/>
      <c r="LQ59" s="184"/>
      <c r="LR59" s="184"/>
      <c r="LS59" s="184"/>
      <c r="LT59" s="184"/>
      <c r="LU59" s="184"/>
      <c r="LV59" s="184"/>
      <c r="LW59" s="184"/>
      <c r="LX59" s="184"/>
      <c r="LY59" s="184"/>
      <c r="LZ59" s="184"/>
      <c r="MA59" s="184"/>
      <c r="MB59" s="184"/>
      <c r="MC59" s="184"/>
      <c r="MD59" s="184"/>
      <c r="ME59" s="184"/>
      <c r="MF59" s="184"/>
      <c r="MG59" s="184"/>
      <c r="MH59" s="184"/>
      <c r="MI59" s="184"/>
      <c r="MJ59" s="184"/>
      <c r="MK59" s="184"/>
      <c r="ML59" s="184"/>
      <c r="MM59" s="184"/>
      <c r="MN59" s="184"/>
      <c r="MO59" s="184"/>
      <c r="MP59" s="184"/>
      <c r="MQ59" s="184"/>
      <c r="MR59" s="184"/>
      <c r="MS59" s="184"/>
      <c r="MT59" s="184"/>
      <c r="MU59" s="184"/>
      <c r="MV59" s="184"/>
      <c r="MW59" s="184"/>
      <c r="MX59" s="184"/>
      <c r="MY59" s="184"/>
      <c r="MZ59" s="184"/>
      <c r="NA59" s="184"/>
      <c r="NB59" s="184"/>
      <c r="NC59" s="184"/>
      <c r="ND59" s="184"/>
      <c r="NE59" s="184"/>
      <c r="NF59" s="184"/>
      <c r="NG59" s="184"/>
      <c r="NH59" s="184"/>
      <c r="NI59" s="184"/>
      <c r="NJ59" s="184"/>
      <c r="NK59" s="184"/>
      <c r="NL59" s="184"/>
      <c r="NM59" s="184"/>
      <c r="NN59" s="184"/>
      <c r="NO59" s="184"/>
      <c r="NP59" s="184"/>
      <c r="NQ59" s="184"/>
      <c r="NR59" s="184"/>
      <c r="NS59" s="184"/>
      <c r="NT59" s="184"/>
      <c r="NU59" s="184"/>
      <c r="NV59" s="184"/>
      <c r="NW59" s="184"/>
      <c r="NX59" s="184"/>
      <c r="NY59" s="184"/>
      <c r="NZ59" s="184"/>
      <c r="OA59" s="184"/>
      <c r="OB59" s="184"/>
      <c r="OC59" s="184"/>
      <c r="OD59" s="184"/>
      <c r="OE59" s="184"/>
      <c r="OF59" s="184"/>
      <c r="OG59" s="184"/>
      <c r="OH59" s="184"/>
      <c r="OI59" s="184"/>
      <c r="OJ59" s="184"/>
      <c r="OK59" s="184"/>
      <c r="OL59" s="184"/>
      <c r="OM59" s="184"/>
      <c r="ON59" s="184"/>
      <c r="OO59" s="184"/>
      <c r="OP59" s="184"/>
      <c r="OQ59" s="184"/>
      <c r="OR59" s="184"/>
      <c r="OS59" s="184"/>
      <c r="OT59" s="184"/>
      <c r="OU59" s="184"/>
      <c r="OV59" s="184"/>
      <c r="OW59" s="184"/>
      <c r="OX59" s="184"/>
      <c r="OY59" s="184"/>
      <c r="OZ59" s="184"/>
      <c r="PA59" s="184"/>
      <c r="PB59" s="184"/>
      <c r="PC59" s="184"/>
      <c r="PD59" s="184"/>
      <c r="PE59" s="184"/>
      <c r="PF59" s="184"/>
      <c r="PG59" s="184"/>
      <c r="PH59" s="184"/>
      <c r="PI59" s="184"/>
      <c r="PJ59" s="184"/>
      <c r="PK59" s="184"/>
      <c r="PL59" s="184"/>
      <c r="PM59" s="184"/>
      <c r="PN59" s="184"/>
      <c r="PO59" s="184"/>
      <c r="PP59" s="184"/>
      <c r="PQ59" s="184"/>
      <c r="PR59" s="184"/>
      <c r="PS59" s="184"/>
      <c r="PT59" s="184"/>
      <c r="PU59" s="184"/>
      <c r="PV59" s="184"/>
      <c r="PW59" s="184"/>
      <c r="PX59" s="184"/>
      <c r="PY59" s="184"/>
      <c r="PZ59" s="184"/>
      <c r="QA59" s="184"/>
      <c r="QB59" s="184"/>
      <c r="QC59" s="184"/>
      <c r="QD59" s="184"/>
      <c r="QE59" s="184"/>
      <c r="QF59" s="184"/>
      <c r="QG59" s="184"/>
      <c r="QH59" s="184"/>
      <c r="QI59" s="184"/>
      <c r="QJ59" s="184"/>
      <c r="QK59" s="184"/>
      <c r="QL59" s="184"/>
      <c r="QM59" s="184"/>
      <c r="QN59" s="184"/>
      <c r="QO59" s="184"/>
      <c r="QP59" s="184"/>
      <c r="QQ59" s="184"/>
      <c r="QR59" s="184"/>
      <c r="QS59" s="184"/>
      <c r="QT59" s="184"/>
      <c r="QU59" s="184"/>
      <c r="QV59" s="184"/>
      <c r="QW59" s="184"/>
      <c r="QX59" s="184"/>
      <c r="QY59" s="184"/>
      <c r="QZ59" s="184"/>
      <c r="RA59" s="184"/>
      <c r="RB59" s="184"/>
      <c r="RC59" s="184"/>
      <c r="RD59" s="184"/>
      <c r="RE59" s="184"/>
      <c r="RF59" s="184"/>
      <c r="RG59" s="184"/>
      <c r="RH59" s="184"/>
      <c r="RI59" s="184"/>
      <c r="RJ59" s="184"/>
      <c r="RK59" s="184"/>
      <c r="RL59" s="184"/>
      <c r="RM59" s="184"/>
      <c r="RN59" s="184"/>
      <c r="RO59" s="184"/>
      <c r="RP59" s="184"/>
      <c r="RQ59" s="184"/>
      <c r="RR59" s="184"/>
      <c r="RS59" s="184"/>
      <c r="RT59" s="184"/>
      <c r="RU59" s="184"/>
      <c r="RV59" s="184"/>
      <c r="RW59" s="184"/>
      <c r="RX59" s="184"/>
      <c r="RY59" s="184"/>
      <c r="RZ59" s="184"/>
      <c r="SA59" s="184"/>
      <c r="SB59" s="184"/>
      <c r="SC59" s="184"/>
      <c r="SD59" s="184"/>
      <c r="SE59" s="184"/>
      <c r="SF59" s="184"/>
      <c r="SG59" s="184"/>
      <c r="SH59" s="184"/>
      <c r="SI59" s="184"/>
      <c r="SJ59" s="184"/>
      <c r="SK59" s="184"/>
      <c r="SL59" s="184"/>
      <c r="SM59" s="184"/>
      <c r="SN59" s="184"/>
      <c r="SO59" s="184"/>
      <c r="SP59" s="184"/>
      <c r="SQ59" s="184"/>
      <c r="SR59" s="184"/>
      <c r="SS59" s="184"/>
      <c r="ST59" s="184"/>
      <c r="SU59" s="184"/>
      <c r="SV59" s="184"/>
      <c r="SW59" s="184"/>
      <c r="SX59" s="184"/>
      <c r="SY59" s="184"/>
      <c r="SZ59" s="184"/>
      <c r="TA59" s="184"/>
      <c r="TB59" s="184"/>
      <c r="TC59" s="184"/>
      <c r="TD59" s="184"/>
      <c r="TE59" s="184"/>
      <c r="TF59" s="184"/>
      <c r="TG59" s="184"/>
      <c r="TH59" s="184"/>
      <c r="TI59" s="184"/>
      <c r="TJ59" s="184"/>
      <c r="TK59" s="184"/>
      <c r="TL59" s="184"/>
      <c r="TM59" s="184"/>
      <c r="TN59" s="184"/>
      <c r="TO59" s="184"/>
      <c r="TP59" s="184"/>
      <c r="TQ59" s="184"/>
      <c r="TR59" s="184"/>
      <c r="TS59" s="184"/>
      <c r="TT59" s="184"/>
      <c r="TU59" s="184"/>
      <c r="TV59" s="184"/>
      <c r="TW59" s="184"/>
      <c r="TX59" s="184"/>
      <c r="TY59" s="184"/>
      <c r="TZ59" s="184"/>
      <c r="UA59" s="184"/>
      <c r="UB59" s="184"/>
      <c r="UC59" s="184"/>
      <c r="UD59" s="184"/>
      <c r="UE59" s="184"/>
      <c r="UF59" s="184"/>
      <c r="UG59" s="184"/>
      <c r="UH59" s="184"/>
      <c r="UI59" s="184"/>
      <c r="UJ59" s="184"/>
      <c r="UK59" s="184"/>
      <c r="UL59" s="184"/>
      <c r="UM59" s="184"/>
      <c r="UN59" s="184"/>
      <c r="UO59" s="184"/>
      <c r="UP59" s="184"/>
      <c r="UQ59" s="184"/>
      <c r="UR59" s="184"/>
      <c r="US59" s="184"/>
      <c r="UT59" s="184"/>
      <c r="UU59" s="184"/>
      <c r="UV59" s="184"/>
      <c r="UW59" s="184"/>
      <c r="UX59" s="184"/>
      <c r="UY59" s="184"/>
      <c r="UZ59" s="184"/>
      <c r="VA59" s="184"/>
      <c r="VB59" s="184"/>
      <c r="VC59" s="184"/>
      <c r="VD59" s="184"/>
      <c r="VE59" s="184"/>
      <c r="VF59" s="184"/>
      <c r="VG59" s="184"/>
      <c r="VH59" s="184"/>
      <c r="VI59" s="184"/>
      <c r="VJ59" s="184"/>
      <c r="VK59" s="184"/>
      <c r="VL59" s="184"/>
      <c r="VM59" s="184"/>
      <c r="VN59" s="184"/>
      <c r="VO59" s="184"/>
      <c r="VP59" s="184"/>
      <c r="VQ59" s="184"/>
      <c r="VR59" s="184"/>
      <c r="VS59" s="184"/>
      <c r="VT59" s="184"/>
      <c r="VU59" s="184"/>
      <c r="VV59" s="184"/>
      <c r="VW59" s="184"/>
      <c r="VX59" s="184"/>
      <c r="VY59" s="184"/>
      <c r="VZ59" s="184"/>
      <c r="WA59" s="184"/>
      <c r="WB59" s="184"/>
      <c r="WC59" s="184"/>
      <c r="WD59" s="184"/>
      <c r="WE59" s="184"/>
      <c r="WF59" s="184"/>
      <c r="WG59" s="184"/>
      <c r="WH59" s="184"/>
      <c r="WI59" s="184"/>
      <c r="WJ59" s="184"/>
      <c r="WK59" s="184"/>
      <c r="WL59" s="184"/>
      <c r="WM59" s="184"/>
      <c r="WN59" s="184"/>
      <c r="WO59" s="184"/>
      <c r="WP59" s="184"/>
      <c r="WQ59" s="184"/>
      <c r="WR59" s="184"/>
      <c r="WS59" s="184"/>
      <c r="WT59" s="184"/>
      <c r="WU59" s="184"/>
      <c r="WV59" s="184"/>
      <c r="WW59" s="184"/>
      <c r="WX59" s="184"/>
      <c r="WY59" s="184"/>
      <c r="WZ59" s="184"/>
      <c r="XA59" s="184"/>
      <c r="XB59" s="184"/>
      <c r="XC59" s="184"/>
      <c r="XD59" s="184"/>
      <c r="XE59" s="184"/>
      <c r="XF59" s="184"/>
      <c r="XG59" s="184"/>
      <c r="XH59" s="184"/>
      <c r="XI59" s="184"/>
      <c r="XJ59" s="184"/>
      <c r="XK59" s="184"/>
      <c r="XL59" s="184"/>
      <c r="XM59" s="184"/>
      <c r="XN59" s="184"/>
      <c r="XO59" s="184"/>
      <c r="XP59" s="184"/>
      <c r="XQ59" s="184"/>
      <c r="XR59" s="184"/>
      <c r="XS59" s="184"/>
      <c r="XT59" s="184"/>
      <c r="XU59" s="184"/>
      <c r="XV59" s="184"/>
      <c r="XW59" s="184"/>
      <c r="XX59" s="184"/>
      <c r="XY59" s="184"/>
      <c r="XZ59" s="184"/>
      <c r="YA59" s="184"/>
      <c r="YB59" s="184"/>
      <c r="YC59" s="184"/>
      <c r="YD59" s="184"/>
      <c r="YE59" s="184"/>
      <c r="YF59" s="184"/>
      <c r="YG59" s="184"/>
      <c r="YH59" s="184"/>
      <c r="YI59" s="184"/>
      <c r="YJ59" s="184"/>
      <c r="YK59" s="184"/>
      <c r="YL59" s="184"/>
      <c r="YM59" s="184"/>
      <c r="YN59" s="184"/>
      <c r="YO59" s="184"/>
      <c r="YP59" s="184"/>
      <c r="YQ59" s="184"/>
      <c r="YR59" s="184"/>
      <c r="YS59" s="184"/>
      <c r="YT59" s="184"/>
      <c r="YU59" s="184"/>
      <c r="YV59" s="184"/>
      <c r="YW59" s="184"/>
      <c r="YX59" s="184"/>
      <c r="YY59" s="184"/>
      <c r="YZ59" s="184"/>
      <c r="ZA59" s="184"/>
      <c r="ZB59" s="184"/>
      <c r="ZC59" s="184"/>
      <c r="ZD59" s="184"/>
      <c r="ZE59" s="184"/>
      <c r="ZF59" s="184"/>
      <c r="ZG59" s="184"/>
      <c r="ZH59" s="184"/>
      <c r="ZI59" s="184"/>
      <c r="ZJ59" s="184"/>
      <c r="ZK59" s="184"/>
      <c r="ZL59" s="184"/>
      <c r="ZM59" s="184"/>
      <c r="ZN59" s="184"/>
      <c r="ZO59" s="184"/>
      <c r="ZP59" s="184"/>
      <c r="ZQ59" s="184"/>
      <c r="ZR59" s="184"/>
      <c r="ZS59" s="184"/>
      <c r="ZT59" s="184"/>
      <c r="ZU59" s="184"/>
      <c r="ZV59" s="184"/>
      <c r="ZW59" s="184"/>
      <c r="ZX59" s="184"/>
      <c r="ZY59" s="184"/>
      <c r="ZZ59" s="184"/>
      <c r="AAA59" s="184"/>
      <c r="AAB59" s="184"/>
      <c r="AAC59" s="184"/>
      <c r="AAD59" s="184"/>
      <c r="AAE59" s="184"/>
      <c r="AAF59" s="184"/>
      <c r="AAG59" s="184"/>
      <c r="AAH59" s="184"/>
      <c r="AAI59" s="184"/>
      <c r="AAJ59" s="184"/>
      <c r="AAK59" s="184"/>
      <c r="AAL59" s="184"/>
      <c r="AAM59" s="184"/>
      <c r="AAN59" s="184"/>
      <c r="AAO59" s="184"/>
      <c r="AAP59" s="184"/>
      <c r="AAQ59" s="184"/>
      <c r="AAR59" s="184"/>
      <c r="AAS59" s="184"/>
      <c r="AAT59" s="184"/>
      <c r="AAU59" s="184"/>
      <c r="AAV59" s="184"/>
      <c r="AAW59" s="184"/>
      <c r="AAX59" s="184"/>
      <c r="AAY59" s="184"/>
      <c r="AAZ59" s="184"/>
      <c r="ABA59" s="184"/>
      <c r="ABB59" s="184"/>
      <c r="ABC59" s="184"/>
      <c r="ABD59" s="184"/>
      <c r="ABE59" s="184"/>
      <c r="ABF59" s="184"/>
      <c r="ABG59" s="184"/>
      <c r="ABH59" s="184"/>
      <c r="ABI59" s="184"/>
      <c r="ABJ59" s="184"/>
      <c r="ABK59" s="184"/>
      <c r="ABL59" s="184"/>
      <c r="ABM59" s="184"/>
      <c r="ABN59" s="184"/>
      <c r="ABO59" s="184"/>
      <c r="ABP59" s="184"/>
      <c r="ABQ59" s="184"/>
      <c r="ABR59" s="184"/>
      <c r="ABS59" s="184"/>
      <c r="ABT59" s="184"/>
      <c r="ABU59" s="184"/>
      <c r="ABV59" s="184"/>
      <c r="ABW59" s="184"/>
      <c r="ABX59" s="184"/>
      <c r="ABY59" s="184"/>
      <c r="ABZ59" s="184"/>
      <c r="ACA59" s="184"/>
      <c r="ACB59" s="184"/>
      <c r="ACC59" s="184"/>
      <c r="ACD59" s="184"/>
      <c r="ACE59" s="184"/>
      <c r="ACF59" s="184"/>
      <c r="ACG59" s="184"/>
      <c r="ACH59" s="184"/>
      <c r="ACI59" s="184"/>
      <c r="ACJ59" s="184"/>
      <c r="ACK59" s="184"/>
      <c r="ACL59" s="184"/>
      <c r="ACM59" s="184"/>
      <c r="ACN59" s="184"/>
      <c r="ACO59" s="184"/>
      <c r="ACP59" s="184"/>
      <c r="ACQ59" s="184"/>
      <c r="ACR59" s="184"/>
      <c r="ACS59" s="184"/>
      <c r="ACT59" s="184"/>
      <c r="ACU59" s="184"/>
      <c r="ACV59" s="184"/>
      <c r="ACW59" s="184"/>
      <c r="ACX59" s="184"/>
      <c r="ACY59" s="184"/>
      <c r="ACZ59" s="184"/>
      <c r="ADA59" s="184"/>
      <c r="ADB59" s="184"/>
      <c r="ADC59" s="184"/>
      <c r="ADD59" s="184"/>
      <c r="ADE59" s="184"/>
      <c r="ADF59" s="184"/>
      <c r="ADG59" s="184"/>
      <c r="ADH59" s="184"/>
      <c r="ADI59" s="184"/>
      <c r="ADJ59" s="184"/>
      <c r="ADK59" s="184"/>
      <c r="ADL59" s="184"/>
      <c r="ADM59" s="184"/>
      <c r="ADN59" s="184"/>
      <c r="ADO59" s="184"/>
      <c r="ADP59" s="184"/>
      <c r="ADQ59" s="184"/>
      <c r="ADR59" s="184"/>
      <c r="ADS59" s="184"/>
      <c r="ADT59" s="184"/>
      <c r="ADU59" s="184"/>
      <c r="ADV59" s="184"/>
      <c r="ADW59" s="184"/>
      <c r="ADX59" s="184"/>
      <c r="ADY59" s="184"/>
      <c r="ADZ59" s="184"/>
      <c r="AEA59" s="184"/>
      <c r="AEB59" s="184"/>
      <c r="AEC59" s="184"/>
      <c r="AED59" s="184"/>
      <c r="AEE59" s="184"/>
      <c r="AEF59" s="184"/>
      <c r="AEG59" s="184"/>
      <c r="AEH59" s="184"/>
      <c r="AEI59" s="184"/>
      <c r="AEJ59" s="184"/>
      <c r="AEK59" s="184"/>
      <c r="AEL59" s="184"/>
      <c r="AEM59" s="184"/>
      <c r="AEN59" s="184"/>
      <c r="AEO59" s="184"/>
      <c r="AEP59" s="184"/>
      <c r="AEQ59" s="184"/>
      <c r="AER59" s="184"/>
      <c r="AES59" s="184"/>
      <c r="AET59" s="184"/>
      <c r="AEU59" s="184"/>
      <c r="AEV59" s="184"/>
      <c r="AEW59" s="184"/>
      <c r="AEX59" s="184"/>
      <c r="AEY59" s="184"/>
      <c r="AEZ59" s="184"/>
      <c r="AFA59" s="184"/>
      <c r="AFB59" s="184"/>
      <c r="AFC59" s="184"/>
      <c r="AFD59" s="184"/>
      <c r="AFE59" s="184"/>
      <c r="AFF59" s="184"/>
      <c r="AFG59" s="184"/>
      <c r="AFH59" s="184"/>
      <c r="AFI59" s="184"/>
      <c r="AFJ59" s="184"/>
      <c r="AFK59" s="184"/>
      <c r="AFL59" s="184"/>
      <c r="AFM59" s="184"/>
      <c r="AFN59" s="184"/>
      <c r="AFO59" s="184"/>
      <c r="AFP59" s="184"/>
      <c r="AFQ59" s="184"/>
      <c r="AFR59" s="184"/>
      <c r="AFS59" s="184"/>
      <c r="AFT59" s="184"/>
      <c r="AFU59" s="184"/>
      <c r="AFV59" s="184"/>
      <c r="AFW59" s="184"/>
      <c r="AFX59" s="184"/>
      <c r="AFY59" s="184"/>
      <c r="AFZ59" s="184"/>
      <c r="AGA59" s="184"/>
      <c r="AGB59" s="184"/>
      <c r="AGC59" s="184"/>
      <c r="AGD59" s="184"/>
      <c r="AGE59" s="184"/>
      <c r="AGF59" s="184"/>
      <c r="AGG59" s="184"/>
      <c r="AGH59" s="184"/>
      <c r="AGI59" s="184"/>
      <c r="AGJ59" s="184"/>
      <c r="AGK59" s="184"/>
      <c r="AGL59" s="184"/>
      <c r="AGM59" s="184"/>
      <c r="AGN59" s="184"/>
      <c r="AGO59" s="184"/>
      <c r="AGP59" s="184"/>
      <c r="AGQ59" s="184"/>
      <c r="AGR59" s="184"/>
      <c r="AGS59" s="184"/>
      <c r="AGT59" s="184"/>
      <c r="AGU59" s="184"/>
      <c r="AGV59" s="184"/>
      <c r="AGW59" s="184"/>
      <c r="AGX59" s="184"/>
      <c r="AGY59" s="184"/>
      <c r="AGZ59" s="184"/>
      <c r="AHA59" s="184"/>
      <c r="AHB59" s="184"/>
      <c r="AHC59" s="184"/>
      <c r="AHD59" s="184"/>
      <c r="AHE59" s="184"/>
      <c r="AHF59" s="184"/>
      <c r="AHG59" s="184"/>
      <c r="AHH59" s="184"/>
      <c r="AHI59" s="184"/>
      <c r="AHJ59" s="184"/>
      <c r="AHK59" s="184"/>
      <c r="AHL59" s="184"/>
      <c r="AHM59" s="184"/>
      <c r="AHN59" s="184"/>
      <c r="AHO59" s="184"/>
      <c r="AHP59" s="184"/>
      <c r="AHQ59" s="184"/>
      <c r="AHR59" s="184"/>
      <c r="AHS59" s="184"/>
      <c r="AHT59" s="184"/>
      <c r="AHU59" s="184"/>
      <c r="AHV59" s="184"/>
      <c r="AHW59" s="184"/>
      <c r="AHX59" s="184"/>
      <c r="AHY59" s="184"/>
      <c r="AHZ59" s="184"/>
      <c r="AIA59" s="184"/>
      <c r="AIB59" s="184"/>
      <c r="AIC59" s="184"/>
      <c r="AID59" s="184"/>
      <c r="AIE59" s="184"/>
      <c r="AIF59" s="184"/>
      <c r="AIG59" s="184"/>
      <c r="AIH59" s="184"/>
      <c r="AII59" s="184"/>
      <c r="AIJ59" s="184"/>
      <c r="AIK59" s="184"/>
      <c r="AIL59" s="184"/>
      <c r="AIM59" s="184"/>
      <c r="AIN59" s="184"/>
      <c r="AIO59" s="184"/>
      <c r="AIP59" s="184"/>
      <c r="AIQ59" s="184"/>
      <c r="AIR59" s="184"/>
      <c r="AIS59" s="184"/>
      <c r="AIT59" s="184"/>
      <c r="AIU59" s="184"/>
      <c r="AIV59" s="184"/>
      <c r="AIW59" s="184"/>
      <c r="AIX59" s="184"/>
      <c r="AIY59" s="184"/>
      <c r="AIZ59" s="184"/>
      <c r="AJA59" s="184"/>
      <c r="AJB59" s="184"/>
      <c r="AJC59" s="184"/>
      <c r="AJD59" s="184"/>
      <c r="AJE59" s="184"/>
      <c r="AJF59" s="184"/>
      <c r="AJG59" s="184"/>
      <c r="AJH59" s="184"/>
      <c r="AJI59" s="184"/>
      <c r="AJJ59" s="184"/>
      <c r="AJK59" s="184"/>
      <c r="AJL59" s="184"/>
      <c r="AJM59" s="184"/>
      <c r="AJN59" s="184"/>
      <c r="AJO59" s="184"/>
      <c r="AJP59" s="184"/>
      <c r="AJQ59" s="184"/>
      <c r="AJR59" s="184"/>
      <c r="AJS59" s="184"/>
      <c r="AJT59" s="184"/>
      <c r="AJU59" s="184"/>
      <c r="AJV59" s="184"/>
      <c r="AJW59" s="184"/>
      <c r="AJX59" s="184"/>
      <c r="AJY59" s="184"/>
      <c r="AJZ59" s="184"/>
      <c r="AKA59" s="184"/>
      <c r="AKB59" s="184"/>
      <c r="AKC59" s="184"/>
      <c r="AKD59" s="184"/>
      <c r="AKE59" s="184"/>
      <c r="AKF59" s="184"/>
      <c r="AKG59" s="184"/>
      <c r="AKH59" s="184"/>
      <c r="AKI59" s="184"/>
      <c r="AKJ59" s="184"/>
      <c r="AKK59" s="184"/>
      <c r="AKL59" s="184"/>
      <c r="AKM59" s="184"/>
      <c r="AKN59" s="184"/>
      <c r="AKO59" s="184"/>
      <c r="AKP59" s="184"/>
      <c r="AKQ59" s="184"/>
      <c r="AKR59" s="184"/>
      <c r="AKS59" s="184"/>
      <c r="AKT59" s="184"/>
      <c r="AKU59" s="184"/>
      <c r="AKV59" s="184"/>
      <c r="AKW59" s="184"/>
      <c r="AKX59" s="184"/>
      <c r="AKY59" s="184"/>
      <c r="AKZ59" s="184"/>
      <c r="ALA59" s="184"/>
      <c r="ALB59" s="184"/>
      <c r="ALC59" s="184"/>
      <c r="ALD59" s="184"/>
      <c r="ALE59" s="184"/>
      <c r="ALF59" s="184"/>
      <c r="ALG59" s="184"/>
      <c r="ALH59" s="184"/>
      <c r="ALI59" s="184"/>
      <c r="ALJ59" s="184"/>
      <c r="ALK59" s="184"/>
      <c r="ALL59" s="184"/>
      <c r="ALM59" s="184"/>
      <c r="ALN59" s="184"/>
      <c r="ALO59" s="184"/>
      <c r="ALP59" s="184"/>
      <c r="ALQ59" s="184"/>
      <c r="ALR59" s="184"/>
      <c r="ALS59" s="184"/>
      <c r="ALT59" s="184"/>
      <c r="ALU59" s="184"/>
      <c r="ALV59" s="184"/>
      <c r="ALW59" s="184"/>
      <c r="ALX59" s="184"/>
      <c r="ALY59" s="184"/>
      <c r="ALZ59" s="184"/>
      <c r="AMA59" s="184"/>
      <c r="AMB59" s="184"/>
      <c r="AMC59" s="184"/>
      <c r="AMD59" s="184"/>
      <c r="AME59" s="184"/>
      <c r="AMF59" s="184"/>
      <c r="AMG59" s="184"/>
      <c r="AMH59" s="184"/>
      <c r="AMI59" s="184"/>
      <c r="AMJ59" s="184"/>
      <c r="AMK59" s="184"/>
      <c r="AML59" s="184"/>
      <c r="AMM59" s="184"/>
      <c r="AMN59" s="184"/>
      <c r="AMO59" s="184"/>
      <c r="AMP59" s="184"/>
      <c r="AMQ59" s="184"/>
      <c r="AMR59" s="184"/>
      <c r="AMS59" s="184"/>
      <c r="AMT59" s="184"/>
      <c r="AMU59" s="184"/>
      <c r="AMV59" s="184"/>
      <c r="AMW59" s="184"/>
      <c r="AMX59" s="184"/>
      <c r="AMY59" s="184"/>
      <c r="AMZ59" s="184"/>
      <c r="ANA59" s="184"/>
      <c r="ANB59" s="184"/>
      <c r="ANC59" s="184"/>
      <c r="AND59" s="184"/>
      <c r="ANE59" s="184"/>
      <c r="ANF59" s="184"/>
      <c r="ANG59" s="184"/>
      <c r="ANH59" s="184"/>
      <c r="ANI59" s="184"/>
      <c r="ANJ59" s="184"/>
      <c r="ANK59" s="184"/>
      <c r="ANL59" s="184"/>
      <c r="ANM59" s="184"/>
      <c r="ANN59" s="184"/>
      <c r="ANO59" s="184"/>
      <c r="ANP59" s="184"/>
      <c r="ANQ59" s="184"/>
      <c r="ANR59" s="184"/>
      <c r="ANS59" s="184"/>
      <c r="ANT59" s="184"/>
      <c r="ANU59" s="184"/>
      <c r="ANV59" s="184"/>
      <c r="ANW59" s="184"/>
      <c r="ANX59" s="184"/>
      <c r="ANY59" s="184"/>
      <c r="ANZ59" s="184"/>
      <c r="AOA59" s="184"/>
      <c r="AOB59" s="184"/>
      <c r="AOC59" s="184"/>
      <c r="AOD59" s="184"/>
      <c r="AOE59" s="184"/>
      <c r="AOF59" s="184"/>
      <c r="AOG59" s="184"/>
      <c r="AOH59" s="184"/>
      <c r="AOI59" s="184"/>
      <c r="AOJ59" s="184"/>
      <c r="AOK59" s="184"/>
      <c r="AOL59" s="184"/>
      <c r="AOM59" s="184"/>
      <c r="AON59" s="184"/>
      <c r="AOO59" s="184"/>
      <c r="AOP59" s="184"/>
      <c r="AOQ59" s="184"/>
      <c r="AOR59" s="184"/>
      <c r="AOS59" s="184"/>
      <c r="AOT59" s="184"/>
      <c r="AOU59" s="184"/>
      <c r="AOV59" s="184"/>
      <c r="AOW59" s="184"/>
      <c r="AOX59" s="184"/>
      <c r="AOY59" s="184"/>
      <c r="AOZ59" s="184"/>
      <c r="APA59" s="184"/>
      <c r="APB59" s="184"/>
      <c r="APC59" s="184"/>
      <c r="APD59" s="184"/>
      <c r="APE59" s="184"/>
      <c r="APF59" s="184"/>
      <c r="APG59" s="184"/>
      <c r="APH59" s="184"/>
      <c r="API59" s="184"/>
      <c r="APJ59" s="184"/>
      <c r="APK59" s="184"/>
      <c r="APL59" s="184"/>
      <c r="APM59" s="184"/>
      <c r="APN59" s="184"/>
      <c r="APO59" s="184"/>
      <c r="APP59" s="184"/>
      <c r="APQ59" s="184"/>
      <c r="APR59" s="184"/>
      <c r="APS59" s="184"/>
      <c r="APT59" s="184"/>
      <c r="APU59" s="184"/>
      <c r="APV59" s="184"/>
      <c r="APW59" s="184"/>
      <c r="APX59" s="184"/>
      <c r="APY59" s="184"/>
      <c r="APZ59" s="184"/>
      <c r="AQA59" s="184"/>
      <c r="AQB59" s="184"/>
      <c r="AQC59" s="184"/>
      <c r="AQD59" s="184"/>
      <c r="AQE59" s="184"/>
      <c r="AQF59" s="184"/>
      <c r="AQG59" s="184"/>
      <c r="AQH59" s="184"/>
      <c r="AQI59" s="184"/>
      <c r="AQJ59" s="184"/>
      <c r="AQK59" s="184"/>
      <c r="AQL59" s="184"/>
      <c r="AQM59" s="184"/>
      <c r="AQN59" s="184"/>
      <c r="AQO59" s="184"/>
      <c r="AQP59" s="184"/>
      <c r="AQQ59" s="184"/>
      <c r="AQR59" s="184"/>
      <c r="AQS59" s="184"/>
      <c r="AQT59" s="184"/>
      <c r="AQU59" s="184"/>
      <c r="AQV59" s="184"/>
      <c r="AQW59" s="184"/>
      <c r="AQX59" s="184"/>
      <c r="AQY59" s="184"/>
      <c r="AQZ59" s="184"/>
      <c r="ARA59" s="184"/>
      <c r="ARB59" s="184"/>
      <c r="ARC59" s="184"/>
      <c r="ARD59" s="184"/>
      <c r="ARE59" s="184"/>
      <c r="ARF59" s="184"/>
      <c r="ARG59" s="184"/>
      <c r="ARH59" s="184"/>
      <c r="ARI59" s="184"/>
      <c r="ARJ59" s="184"/>
      <c r="ARK59" s="184"/>
      <c r="ARL59" s="184"/>
      <c r="ARM59" s="184"/>
      <c r="ARN59" s="184"/>
      <c r="ARO59" s="184"/>
      <c r="ARP59" s="184"/>
      <c r="ARQ59" s="184"/>
      <c r="ARR59" s="184"/>
      <c r="ARS59" s="184"/>
      <c r="ART59" s="184"/>
      <c r="ARU59" s="184"/>
      <c r="ARV59" s="184"/>
      <c r="ARW59" s="184"/>
      <c r="ARX59" s="184"/>
      <c r="ARY59" s="184"/>
      <c r="ARZ59" s="184"/>
      <c r="ASA59" s="184"/>
      <c r="ASB59" s="184"/>
      <c r="ASC59" s="184"/>
      <c r="ASD59" s="184"/>
      <c r="ASE59" s="184"/>
      <c r="ASF59" s="184"/>
      <c r="ASG59" s="184"/>
      <c r="ASH59" s="184"/>
      <c r="ASI59" s="184"/>
      <c r="ASJ59" s="184"/>
      <c r="ASK59" s="184"/>
      <c r="ASL59" s="184"/>
      <c r="ASM59" s="184"/>
      <c r="ASN59" s="184"/>
      <c r="ASO59" s="184"/>
      <c r="ASP59" s="184"/>
      <c r="ASQ59" s="184"/>
      <c r="ASR59" s="184"/>
      <c r="ASS59" s="184"/>
      <c r="AST59" s="184"/>
      <c r="ASU59" s="184"/>
      <c r="ASV59" s="184"/>
      <c r="ASW59" s="184"/>
      <c r="ASX59" s="184"/>
      <c r="ASY59" s="184"/>
      <c r="ASZ59" s="184"/>
      <c r="ATA59" s="184"/>
      <c r="ATB59" s="184"/>
      <c r="ATC59" s="184"/>
      <c r="ATD59" s="184"/>
      <c r="ATE59" s="184"/>
      <c r="ATF59" s="184"/>
      <c r="ATG59" s="184"/>
      <c r="ATH59" s="184"/>
      <c r="ATI59" s="184"/>
      <c r="ATJ59" s="184"/>
      <c r="ATK59" s="184"/>
      <c r="ATL59" s="184"/>
      <c r="ATM59" s="184"/>
      <c r="ATN59" s="184"/>
      <c r="ATO59" s="184"/>
      <c r="ATP59" s="184"/>
      <c r="ATQ59" s="184"/>
      <c r="ATR59" s="184"/>
      <c r="ATS59" s="184"/>
      <c r="ATT59" s="184"/>
      <c r="ATU59" s="184"/>
      <c r="ATV59" s="184"/>
      <c r="ATW59" s="184"/>
      <c r="ATX59" s="184"/>
      <c r="ATY59" s="184"/>
      <c r="ATZ59" s="184"/>
      <c r="AUA59" s="184"/>
      <c r="AUB59" s="184"/>
      <c r="AUC59" s="184"/>
      <c r="AUD59" s="184"/>
      <c r="AUE59" s="184"/>
      <c r="AUF59" s="184"/>
      <c r="AUG59" s="184"/>
      <c r="AUH59" s="184"/>
      <c r="AUI59" s="184"/>
      <c r="AUJ59" s="184"/>
      <c r="AUK59" s="184"/>
      <c r="AUL59" s="184"/>
      <c r="AUM59" s="184"/>
      <c r="AUN59" s="184"/>
      <c r="AUO59" s="184"/>
      <c r="AUP59" s="184"/>
      <c r="AUQ59" s="184"/>
      <c r="AUR59" s="184"/>
      <c r="AUS59" s="184"/>
      <c r="AUT59" s="184"/>
      <c r="AUU59" s="184"/>
      <c r="AUV59" s="184"/>
      <c r="AUW59" s="184"/>
      <c r="AUX59" s="184"/>
      <c r="AUY59" s="184"/>
      <c r="AUZ59" s="184"/>
      <c r="AVA59" s="184"/>
      <c r="AVB59" s="184"/>
      <c r="AVC59" s="184"/>
      <c r="AVD59" s="184"/>
      <c r="AVE59" s="184"/>
      <c r="AVF59" s="184"/>
      <c r="AVG59" s="184"/>
      <c r="AVH59" s="184"/>
      <c r="AVI59" s="184"/>
      <c r="AVJ59" s="184"/>
      <c r="AVK59" s="184"/>
      <c r="AVL59" s="184"/>
      <c r="AVM59" s="184"/>
      <c r="AVN59" s="184"/>
      <c r="AVO59" s="184"/>
      <c r="AVP59" s="184"/>
      <c r="AVQ59" s="184"/>
      <c r="AVR59" s="184"/>
      <c r="AVS59" s="184"/>
      <c r="AVT59" s="184"/>
      <c r="AVU59" s="184"/>
      <c r="AVV59" s="184"/>
      <c r="AVW59" s="184"/>
      <c r="AVX59" s="184"/>
      <c r="AVY59" s="184"/>
      <c r="AVZ59" s="184"/>
      <c r="AWA59" s="184"/>
      <c r="AWB59" s="184"/>
      <c r="AWC59" s="184"/>
      <c r="AWD59" s="184"/>
      <c r="AWE59" s="184"/>
      <c r="AWF59" s="184"/>
      <c r="AWG59" s="184"/>
      <c r="AWH59" s="184"/>
      <c r="AWI59" s="184"/>
      <c r="AWJ59" s="184"/>
      <c r="AWK59" s="184"/>
      <c r="AWL59" s="184"/>
      <c r="AWM59" s="184"/>
      <c r="AWN59" s="184"/>
      <c r="AWO59" s="184"/>
      <c r="AWP59" s="184"/>
      <c r="AWQ59" s="184"/>
      <c r="AWR59" s="184"/>
      <c r="AWS59" s="184"/>
      <c r="AWT59" s="184"/>
      <c r="AWU59" s="184"/>
      <c r="AWV59" s="184"/>
      <c r="AWW59" s="184"/>
      <c r="AWX59" s="184"/>
      <c r="AWY59" s="184"/>
      <c r="AWZ59" s="184"/>
      <c r="AXA59" s="184"/>
      <c r="AXB59" s="184"/>
      <c r="AXC59" s="184"/>
      <c r="AXD59" s="184"/>
      <c r="AXE59" s="184"/>
      <c r="AXF59" s="184"/>
      <c r="AXG59" s="184"/>
      <c r="AXH59" s="184"/>
      <c r="AXI59" s="184"/>
      <c r="AXJ59" s="184"/>
      <c r="AXK59" s="184"/>
      <c r="AXL59" s="184"/>
      <c r="AXM59" s="184"/>
      <c r="AXN59" s="184"/>
      <c r="AXO59" s="184"/>
      <c r="AXP59" s="184"/>
      <c r="AXQ59" s="184"/>
      <c r="AXR59" s="184"/>
      <c r="AXS59" s="184"/>
      <c r="AXT59" s="184"/>
      <c r="AXU59" s="184"/>
      <c r="AXV59" s="184"/>
      <c r="AXW59" s="184"/>
      <c r="AXX59" s="184"/>
      <c r="AXY59" s="184"/>
      <c r="AXZ59" s="184"/>
      <c r="AYA59" s="184"/>
      <c r="AYB59" s="184"/>
      <c r="AYC59" s="184"/>
      <c r="AYD59" s="184"/>
      <c r="AYE59" s="184"/>
      <c r="AYF59" s="184"/>
      <c r="AYG59" s="184"/>
      <c r="AYH59" s="184"/>
      <c r="AYI59" s="184"/>
      <c r="AYJ59" s="184"/>
      <c r="AYK59" s="184"/>
      <c r="AYL59" s="184"/>
      <c r="AYM59" s="184"/>
      <c r="AYN59" s="184"/>
      <c r="AYO59" s="184"/>
      <c r="AYP59" s="184"/>
      <c r="AYQ59" s="184"/>
      <c r="AYR59" s="184"/>
      <c r="AYS59" s="184"/>
      <c r="AYT59" s="184"/>
      <c r="AYU59" s="184"/>
      <c r="AYV59" s="184"/>
      <c r="AYW59" s="184"/>
      <c r="AYX59" s="184"/>
      <c r="AYY59" s="184"/>
      <c r="AYZ59" s="184"/>
      <c r="AZA59" s="184"/>
      <c r="AZB59" s="184"/>
      <c r="AZC59" s="184"/>
      <c r="AZD59" s="184"/>
      <c r="AZE59" s="184"/>
      <c r="AZF59" s="184"/>
      <c r="AZG59" s="184"/>
      <c r="AZH59" s="184"/>
      <c r="AZI59" s="184"/>
      <c r="AZJ59" s="184"/>
      <c r="AZK59" s="184"/>
      <c r="AZL59" s="184"/>
      <c r="AZM59" s="184"/>
      <c r="AZN59" s="184"/>
      <c r="AZO59" s="184"/>
      <c r="AZP59" s="184"/>
      <c r="AZQ59" s="184"/>
      <c r="AZR59" s="184"/>
      <c r="AZS59" s="184"/>
      <c r="AZT59" s="184"/>
      <c r="AZU59" s="184"/>
      <c r="AZV59" s="184"/>
      <c r="AZW59" s="184"/>
      <c r="AZX59" s="184"/>
      <c r="AZY59" s="184"/>
      <c r="AZZ59" s="184"/>
      <c r="BAA59" s="184"/>
      <c r="BAB59" s="184"/>
      <c r="BAC59" s="184"/>
      <c r="BAD59" s="184"/>
      <c r="BAE59" s="184"/>
      <c r="BAF59" s="184"/>
      <c r="BAG59" s="184"/>
      <c r="BAH59" s="184"/>
      <c r="BAI59" s="184"/>
      <c r="BAJ59" s="184"/>
      <c r="BAK59" s="184"/>
      <c r="BAL59" s="184"/>
      <c r="BAM59" s="184"/>
      <c r="BAN59" s="184"/>
      <c r="BAO59" s="184"/>
      <c r="BAP59" s="184"/>
      <c r="BAQ59" s="184"/>
      <c r="BAR59" s="184"/>
      <c r="BAS59" s="184"/>
      <c r="BAT59" s="184"/>
      <c r="BAU59" s="184"/>
      <c r="BAV59" s="184"/>
      <c r="BAW59" s="184"/>
      <c r="BAX59" s="184"/>
      <c r="BAY59" s="184"/>
      <c r="BAZ59" s="184"/>
      <c r="BBA59" s="184"/>
      <c r="BBB59" s="184"/>
      <c r="BBC59" s="184"/>
      <c r="BBD59" s="184"/>
      <c r="BBE59" s="184"/>
      <c r="BBF59" s="184"/>
      <c r="BBG59" s="184"/>
      <c r="BBH59" s="184"/>
      <c r="BBI59" s="184"/>
      <c r="BBJ59" s="184"/>
      <c r="BBK59" s="184"/>
      <c r="BBL59" s="184"/>
      <c r="BBM59" s="184"/>
      <c r="BBN59" s="184"/>
      <c r="BBO59" s="184"/>
      <c r="BBP59" s="184"/>
      <c r="BBQ59" s="184"/>
      <c r="BBR59" s="184"/>
      <c r="BBS59" s="184"/>
      <c r="BBT59" s="184"/>
      <c r="BBU59" s="184"/>
      <c r="BBV59" s="184"/>
      <c r="BBW59" s="184"/>
      <c r="BBX59" s="184"/>
      <c r="BBY59" s="184"/>
      <c r="BBZ59" s="184"/>
      <c r="BCA59" s="184"/>
      <c r="BCB59" s="184"/>
      <c r="BCC59" s="184"/>
      <c r="BCD59" s="184"/>
      <c r="BCE59" s="184"/>
      <c r="BCF59" s="184"/>
      <c r="BCG59" s="184"/>
      <c r="BCH59" s="184"/>
      <c r="BCI59" s="184"/>
      <c r="BCJ59" s="184"/>
      <c r="BCK59" s="184"/>
      <c r="BCL59" s="184"/>
      <c r="BCM59" s="184"/>
      <c r="BCN59" s="184"/>
      <c r="BCO59" s="184"/>
      <c r="BCP59" s="184"/>
      <c r="BCQ59" s="184"/>
      <c r="BCR59" s="184"/>
      <c r="BCS59" s="184"/>
      <c r="BCT59" s="184"/>
      <c r="BCU59" s="184"/>
      <c r="BCV59" s="184"/>
      <c r="BCW59" s="184"/>
      <c r="BCX59" s="184"/>
      <c r="BCY59" s="184"/>
      <c r="BCZ59" s="184"/>
      <c r="BDA59" s="184"/>
      <c r="BDB59" s="184"/>
      <c r="BDC59" s="184"/>
      <c r="BDD59" s="184"/>
      <c r="BDE59" s="184"/>
      <c r="BDF59" s="184"/>
      <c r="BDG59" s="184"/>
      <c r="BDH59" s="184"/>
      <c r="BDI59" s="184"/>
      <c r="BDJ59" s="184"/>
      <c r="BDK59" s="184"/>
      <c r="BDL59" s="184"/>
      <c r="BDM59" s="184"/>
      <c r="BDN59" s="184"/>
      <c r="BDO59" s="184"/>
      <c r="BDP59" s="184"/>
      <c r="BDQ59" s="184"/>
      <c r="BDR59" s="184"/>
      <c r="BDS59" s="184"/>
      <c r="BDT59" s="184"/>
      <c r="BDU59" s="184"/>
      <c r="BDV59" s="184"/>
      <c r="BDW59" s="184"/>
      <c r="BDX59" s="184"/>
      <c r="BDY59" s="184"/>
      <c r="BDZ59" s="184"/>
      <c r="BEA59" s="184"/>
      <c r="BEB59" s="184"/>
      <c r="BEC59" s="184"/>
      <c r="BED59" s="184"/>
      <c r="BEE59" s="184"/>
      <c r="BEF59" s="184"/>
      <c r="BEG59" s="184"/>
      <c r="BEH59" s="184"/>
      <c r="BEI59" s="184"/>
      <c r="BEJ59" s="184"/>
      <c r="BEK59" s="184"/>
      <c r="BEL59" s="184"/>
      <c r="BEM59" s="184"/>
      <c r="BEN59" s="184"/>
      <c r="BEO59" s="184"/>
      <c r="BEP59" s="184"/>
      <c r="BEQ59" s="184"/>
      <c r="BER59" s="184"/>
      <c r="BES59" s="184"/>
      <c r="BET59" s="184"/>
      <c r="BEU59" s="184"/>
      <c r="BEV59" s="184"/>
      <c r="BEW59" s="184"/>
      <c r="BEX59" s="184"/>
      <c r="BEY59" s="184"/>
      <c r="BEZ59" s="184"/>
      <c r="BFA59" s="184"/>
      <c r="BFB59" s="184"/>
      <c r="BFC59" s="184"/>
      <c r="BFD59" s="184"/>
      <c r="BFE59" s="184"/>
      <c r="BFF59" s="184"/>
      <c r="BFG59" s="184"/>
      <c r="BFH59" s="184"/>
      <c r="BFI59" s="184"/>
      <c r="BFJ59" s="184"/>
      <c r="BFK59" s="184"/>
      <c r="BFL59" s="184"/>
      <c r="BFM59" s="184"/>
      <c r="BFN59" s="184"/>
      <c r="BFO59" s="184"/>
      <c r="BFP59" s="184"/>
      <c r="BFQ59" s="184"/>
      <c r="BFR59" s="184"/>
      <c r="BFS59" s="184"/>
      <c r="BFT59" s="184"/>
      <c r="BFU59" s="184"/>
      <c r="BFV59" s="184"/>
      <c r="BFW59" s="184"/>
      <c r="BFX59" s="184"/>
      <c r="BFY59" s="184"/>
      <c r="BFZ59" s="184"/>
      <c r="BGA59" s="184"/>
      <c r="BGB59" s="184"/>
      <c r="BGC59" s="184"/>
      <c r="BGD59" s="184"/>
      <c r="BGE59" s="184"/>
      <c r="BGF59" s="184"/>
      <c r="BGG59" s="184"/>
      <c r="BGH59" s="184"/>
      <c r="BGI59" s="184"/>
      <c r="BGJ59" s="184"/>
      <c r="BGK59" s="184"/>
      <c r="BGL59" s="184"/>
      <c r="BGM59" s="184"/>
      <c r="BGN59" s="184"/>
      <c r="BGO59" s="184"/>
      <c r="BGP59" s="184"/>
      <c r="BGQ59" s="184"/>
      <c r="BGR59" s="184"/>
      <c r="BGS59" s="184"/>
      <c r="BGT59" s="184"/>
      <c r="BGU59" s="184"/>
      <c r="BGV59" s="184"/>
      <c r="BGW59" s="184"/>
      <c r="BGX59" s="184"/>
      <c r="BGY59" s="184"/>
      <c r="BGZ59" s="184"/>
      <c r="BHA59" s="184"/>
      <c r="BHB59" s="184"/>
      <c r="BHC59" s="184"/>
      <c r="BHD59" s="184"/>
      <c r="BHE59" s="184"/>
      <c r="BHF59" s="184"/>
      <c r="BHG59" s="184"/>
      <c r="BHH59" s="184"/>
      <c r="BHI59" s="184"/>
      <c r="BHJ59" s="184"/>
      <c r="BHK59" s="184"/>
      <c r="BHL59" s="184"/>
      <c r="BHM59" s="184"/>
      <c r="BHN59" s="184"/>
      <c r="BHO59" s="184"/>
      <c r="BHP59" s="184"/>
      <c r="BHQ59" s="184"/>
      <c r="BHR59" s="184"/>
      <c r="BHS59" s="184"/>
      <c r="BHT59" s="184"/>
      <c r="BHU59" s="184"/>
      <c r="BHV59" s="184"/>
      <c r="BHW59" s="184"/>
      <c r="BHX59" s="184"/>
      <c r="BHY59" s="184"/>
      <c r="BHZ59" s="184"/>
      <c r="BIA59" s="184"/>
      <c r="BIB59" s="184"/>
      <c r="BIC59" s="184"/>
      <c r="BID59" s="184"/>
      <c r="BIE59" s="184"/>
      <c r="BIF59" s="184"/>
      <c r="BIG59" s="184"/>
      <c r="BIH59" s="184"/>
      <c r="BII59" s="184"/>
      <c r="BIJ59" s="184"/>
      <c r="BIK59" s="184"/>
      <c r="BIL59" s="184"/>
      <c r="BIM59" s="184"/>
      <c r="BIN59" s="184"/>
      <c r="BIO59" s="184"/>
      <c r="BIP59" s="184"/>
      <c r="BIQ59" s="184"/>
      <c r="BIR59" s="184"/>
      <c r="BIS59" s="184"/>
      <c r="BIT59" s="184"/>
      <c r="BIU59" s="184"/>
      <c r="BIV59" s="184"/>
      <c r="BIW59" s="184"/>
      <c r="BIX59" s="184"/>
      <c r="BIY59" s="184"/>
      <c r="BIZ59" s="184"/>
      <c r="BJA59" s="184"/>
      <c r="BJB59" s="184"/>
      <c r="BJC59" s="184"/>
      <c r="BJD59" s="184"/>
      <c r="BJE59" s="184"/>
      <c r="BJF59" s="184"/>
      <c r="BJG59" s="184"/>
      <c r="BJH59" s="184"/>
      <c r="BJI59" s="184"/>
      <c r="BJJ59" s="184"/>
      <c r="BJK59" s="184"/>
      <c r="BJL59" s="184"/>
      <c r="BJM59" s="184"/>
      <c r="BJN59" s="184"/>
      <c r="BJO59" s="184"/>
      <c r="BJP59" s="184"/>
      <c r="BJQ59" s="184"/>
      <c r="BJR59" s="184"/>
      <c r="BJS59" s="184"/>
      <c r="BJT59" s="184"/>
      <c r="BJU59" s="184"/>
      <c r="BJV59" s="184"/>
      <c r="BJW59" s="184"/>
      <c r="BJX59" s="184"/>
      <c r="BJY59" s="184"/>
      <c r="BJZ59" s="184"/>
      <c r="BKA59" s="184"/>
      <c r="BKB59" s="184"/>
      <c r="BKC59" s="184"/>
      <c r="BKD59" s="184"/>
      <c r="BKE59" s="184"/>
      <c r="BKF59" s="184"/>
      <c r="BKG59" s="184"/>
      <c r="BKH59" s="184"/>
      <c r="BKI59" s="184"/>
      <c r="BKJ59" s="184"/>
      <c r="BKK59" s="184"/>
      <c r="BKL59" s="184"/>
      <c r="BKM59" s="184"/>
      <c r="BKN59" s="184"/>
      <c r="BKO59" s="184"/>
      <c r="BKP59" s="184"/>
      <c r="BKQ59" s="184"/>
      <c r="BKR59" s="184"/>
      <c r="BKS59" s="184"/>
      <c r="BKT59" s="184"/>
      <c r="BKU59" s="184"/>
      <c r="BKV59" s="184"/>
      <c r="BKW59" s="184"/>
      <c r="BKX59" s="184"/>
      <c r="BKY59" s="184"/>
      <c r="BKZ59" s="184"/>
      <c r="BLA59" s="184"/>
      <c r="BLB59" s="184"/>
      <c r="BLC59" s="184"/>
      <c r="BLD59" s="184"/>
      <c r="BLE59" s="184"/>
      <c r="BLF59" s="184"/>
      <c r="BLG59" s="184"/>
      <c r="BLH59" s="184"/>
      <c r="BLI59" s="184"/>
      <c r="BLJ59" s="184"/>
      <c r="BLK59" s="184"/>
      <c r="BLL59" s="184"/>
      <c r="BLM59" s="184"/>
      <c r="BLN59" s="184"/>
      <c r="BLO59" s="184"/>
      <c r="BLP59" s="184"/>
      <c r="BLQ59" s="184"/>
      <c r="BLR59" s="184"/>
      <c r="BLS59" s="184"/>
      <c r="BLT59" s="184"/>
      <c r="BLU59" s="184"/>
      <c r="BLV59" s="184"/>
      <c r="BLW59" s="184"/>
      <c r="BLX59" s="184"/>
      <c r="BLY59" s="184"/>
      <c r="BLZ59" s="184"/>
      <c r="BMA59" s="184"/>
      <c r="BMB59" s="184"/>
      <c r="BMC59" s="184"/>
      <c r="BMD59" s="184"/>
      <c r="BME59" s="184"/>
      <c r="BMF59" s="184"/>
      <c r="BMG59" s="184"/>
      <c r="BMH59" s="184"/>
      <c r="BMI59" s="184"/>
      <c r="BMJ59" s="184"/>
      <c r="BMK59" s="184"/>
      <c r="BML59" s="184"/>
      <c r="BMM59" s="184"/>
      <c r="BMN59" s="184"/>
      <c r="BMO59" s="184"/>
      <c r="BMP59" s="184"/>
      <c r="BMQ59" s="184"/>
      <c r="BMR59" s="184"/>
      <c r="BMS59" s="184"/>
      <c r="BMT59" s="184"/>
      <c r="BMU59" s="184"/>
      <c r="BMV59" s="184"/>
      <c r="BMW59" s="184"/>
      <c r="BMX59" s="184"/>
      <c r="BMY59" s="184"/>
      <c r="BMZ59" s="184"/>
      <c r="BNA59" s="184"/>
      <c r="BNB59" s="184"/>
      <c r="BNC59" s="184"/>
      <c r="BND59" s="184"/>
      <c r="BNE59" s="184"/>
      <c r="BNF59" s="184"/>
      <c r="BNG59" s="184"/>
      <c r="BNH59" s="184"/>
      <c r="BNI59" s="184"/>
      <c r="BNJ59" s="184"/>
      <c r="BNK59" s="184"/>
      <c r="BNL59" s="184"/>
      <c r="BNM59" s="184"/>
      <c r="BNN59" s="184"/>
      <c r="BNO59" s="184"/>
      <c r="BNP59" s="184"/>
      <c r="BNQ59" s="184"/>
      <c r="BNR59" s="184"/>
      <c r="BNS59" s="184"/>
      <c r="BNT59" s="184"/>
      <c r="BNU59" s="184"/>
      <c r="BNV59" s="184"/>
      <c r="BNW59" s="184"/>
      <c r="BNX59" s="184"/>
      <c r="BNY59" s="184"/>
      <c r="BNZ59" s="184"/>
      <c r="BOA59" s="184"/>
      <c r="BOB59" s="184"/>
      <c r="BOC59" s="184"/>
      <c r="BOD59" s="184"/>
      <c r="BOE59" s="184"/>
      <c r="BOF59" s="184"/>
      <c r="BOG59" s="184"/>
      <c r="BOH59" s="184"/>
      <c r="BOI59" s="184"/>
      <c r="BOJ59" s="184"/>
      <c r="BOK59" s="184"/>
      <c r="BOL59" s="184"/>
      <c r="BOM59" s="184"/>
      <c r="BON59" s="184"/>
      <c r="BOO59" s="184"/>
      <c r="BOP59" s="184"/>
      <c r="BOQ59" s="184"/>
      <c r="BOR59" s="184"/>
      <c r="BOS59" s="184"/>
      <c r="BOT59" s="184"/>
      <c r="BOU59" s="184"/>
      <c r="BOV59" s="184"/>
      <c r="BOW59" s="184"/>
      <c r="BOX59" s="184"/>
      <c r="BOY59" s="184"/>
      <c r="BOZ59" s="184"/>
      <c r="BPA59" s="184"/>
      <c r="BPB59" s="184"/>
      <c r="BPC59" s="184"/>
      <c r="BPD59" s="184"/>
      <c r="BPE59" s="184"/>
      <c r="BPF59" s="184"/>
      <c r="BPG59" s="184"/>
      <c r="BPH59" s="184"/>
      <c r="BPI59" s="184"/>
      <c r="BPJ59" s="184"/>
      <c r="BPK59" s="184"/>
      <c r="BPL59" s="184"/>
      <c r="BPM59" s="184"/>
      <c r="BPN59" s="184"/>
      <c r="BPO59" s="184"/>
      <c r="BPP59" s="184"/>
      <c r="BPQ59" s="184"/>
      <c r="BPR59" s="184"/>
      <c r="BPS59" s="184"/>
      <c r="BPT59" s="184"/>
      <c r="BPU59" s="184"/>
      <c r="BPV59" s="184"/>
      <c r="BPW59" s="184"/>
      <c r="BPX59" s="184"/>
      <c r="BPY59" s="184"/>
      <c r="BPZ59" s="184"/>
      <c r="BQA59" s="184"/>
      <c r="BQB59" s="184"/>
      <c r="BQC59" s="184"/>
      <c r="BQD59" s="184"/>
      <c r="BQE59" s="184"/>
      <c r="BQF59" s="184"/>
      <c r="BQG59" s="184"/>
      <c r="BQH59" s="184"/>
      <c r="BQI59" s="184"/>
      <c r="BQJ59" s="184"/>
      <c r="BQK59" s="184"/>
      <c r="BQL59" s="184"/>
      <c r="BQM59" s="184"/>
      <c r="BQN59" s="184"/>
      <c r="BQO59" s="184"/>
      <c r="BQP59" s="184"/>
      <c r="BQQ59" s="184"/>
      <c r="BQR59" s="184"/>
      <c r="BQS59" s="184"/>
      <c r="BQT59" s="184"/>
      <c r="BQU59" s="184"/>
      <c r="BQV59" s="184"/>
      <c r="BQW59" s="184"/>
      <c r="BQX59" s="184"/>
      <c r="BQY59" s="184"/>
      <c r="BQZ59" s="184"/>
      <c r="BRA59" s="184"/>
      <c r="BRB59" s="184"/>
      <c r="BRC59" s="184"/>
      <c r="BRD59" s="184"/>
      <c r="BRE59" s="184"/>
      <c r="BRF59" s="184"/>
      <c r="BRG59" s="184"/>
      <c r="BRH59" s="184"/>
      <c r="BRI59" s="184"/>
      <c r="BRJ59" s="184"/>
      <c r="BRK59" s="184"/>
      <c r="BRL59" s="184"/>
      <c r="BRM59" s="184"/>
      <c r="BRN59" s="184"/>
      <c r="BRO59" s="184"/>
      <c r="BRP59" s="184"/>
      <c r="BRQ59" s="184"/>
      <c r="BRR59" s="184"/>
      <c r="BRS59" s="184"/>
      <c r="BRT59" s="184"/>
      <c r="BRU59" s="184"/>
      <c r="BRV59" s="184"/>
      <c r="BRW59" s="184"/>
      <c r="BRX59" s="184"/>
      <c r="BRY59" s="184"/>
      <c r="BRZ59" s="184"/>
      <c r="BSA59" s="184"/>
      <c r="BSB59" s="184"/>
      <c r="BSC59" s="184"/>
      <c r="BSD59" s="184"/>
      <c r="BSE59" s="184"/>
      <c r="BSF59" s="184"/>
      <c r="BSG59" s="184"/>
      <c r="BSH59" s="184"/>
      <c r="BSI59" s="184"/>
      <c r="BSJ59" s="184"/>
      <c r="BSK59" s="184"/>
      <c r="BSL59" s="184"/>
      <c r="BSM59" s="184"/>
      <c r="BSN59" s="184"/>
      <c r="BSO59" s="184"/>
      <c r="BSP59" s="184"/>
      <c r="BSQ59" s="184"/>
      <c r="BSR59" s="184"/>
      <c r="BSS59" s="184"/>
      <c r="BST59" s="184"/>
      <c r="BSU59" s="184"/>
      <c r="BSV59" s="184"/>
      <c r="BSW59" s="184"/>
      <c r="BSX59" s="184"/>
      <c r="BSY59" s="184"/>
      <c r="BSZ59" s="184"/>
      <c r="BTA59" s="184"/>
      <c r="BTB59" s="184"/>
      <c r="BTC59" s="184"/>
      <c r="BTD59" s="184"/>
      <c r="BTE59" s="184"/>
      <c r="BTF59" s="184"/>
      <c r="BTG59" s="184"/>
      <c r="BTH59" s="184"/>
      <c r="BTI59" s="184"/>
      <c r="BTJ59" s="184"/>
      <c r="BTK59" s="184"/>
      <c r="BTL59" s="184"/>
      <c r="BTM59" s="184"/>
      <c r="BTN59" s="184"/>
      <c r="BTO59" s="184"/>
      <c r="BTP59" s="184"/>
      <c r="BTQ59" s="184"/>
      <c r="BTR59" s="184"/>
      <c r="BTS59" s="184"/>
      <c r="BTT59" s="184"/>
      <c r="BTU59" s="184"/>
      <c r="BTV59" s="184"/>
      <c r="BTW59" s="184"/>
      <c r="BTX59" s="184"/>
      <c r="BTY59" s="184"/>
      <c r="BTZ59" s="184"/>
      <c r="BUA59" s="184"/>
      <c r="BUB59" s="184"/>
      <c r="BUC59" s="184"/>
      <c r="BUD59" s="184"/>
      <c r="BUE59" s="184"/>
      <c r="BUF59" s="184"/>
      <c r="BUG59" s="184"/>
      <c r="BUH59" s="184"/>
      <c r="BUI59" s="184"/>
      <c r="BUJ59" s="184"/>
      <c r="BUK59" s="184"/>
      <c r="BUL59" s="184"/>
      <c r="BUM59" s="184"/>
      <c r="BUN59" s="184"/>
      <c r="BUO59" s="184"/>
      <c r="BUP59" s="184"/>
      <c r="BUQ59" s="184"/>
      <c r="BUR59" s="184"/>
      <c r="BUS59" s="184"/>
      <c r="BUT59" s="184"/>
      <c r="BUU59" s="184"/>
      <c r="BUV59" s="184"/>
      <c r="BUW59" s="184"/>
      <c r="BUX59" s="184"/>
      <c r="BUY59" s="184"/>
      <c r="BUZ59" s="184"/>
      <c r="BVA59" s="184"/>
      <c r="BVB59" s="184"/>
      <c r="BVC59" s="184"/>
      <c r="BVD59" s="184"/>
      <c r="BVE59" s="184"/>
      <c r="BVF59" s="184"/>
      <c r="BVG59" s="184"/>
      <c r="BVH59" s="184"/>
      <c r="BVI59" s="184"/>
      <c r="BVJ59" s="184"/>
      <c r="BVK59" s="184"/>
      <c r="BVL59" s="184"/>
      <c r="BVM59" s="184"/>
      <c r="BVN59" s="184"/>
      <c r="BVO59" s="184"/>
      <c r="BVP59" s="184"/>
      <c r="BVQ59" s="184"/>
      <c r="BVR59" s="184"/>
      <c r="BVS59" s="184"/>
      <c r="BVT59" s="184"/>
      <c r="BVU59" s="184"/>
      <c r="BVV59" s="184"/>
      <c r="BVW59" s="184"/>
      <c r="BVX59" s="184"/>
      <c r="BVY59" s="184"/>
      <c r="BVZ59" s="184"/>
      <c r="BWA59" s="184"/>
      <c r="BWB59" s="184"/>
      <c r="BWC59" s="184"/>
      <c r="BWD59" s="184"/>
      <c r="BWE59" s="184"/>
      <c r="BWF59" s="184"/>
      <c r="BWG59" s="184"/>
      <c r="BWH59" s="184"/>
      <c r="BWI59" s="184"/>
      <c r="BWJ59" s="184"/>
      <c r="BWK59" s="184"/>
      <c r="BWL59" s="184"/>
      <c r="BWM59" s="184"/>
      <c r="BWN59" s="184"/>
      <c r="BWO59" s="184"/>
      <c r="BWP59" s="184"/>
      <c r="BWQ59" s="184"/>
      <c r="BWR59" s="184"/>
      <c r="BWS59" s="184"/>
      <c r="BWT59" s="184"/>
      <c r="BWU59" s="184"/>
      <c r="BWV59" s="184"/>
      <c r="BWW59" s="184"/>
      <c r="BWX59" s="184"/>
      <c r="BWY59" s="184"/>
      <c r="BWZ59" s="184"/>
      <c r="BXA59" s="184"/>
      <c r="BXB59" s="184"/>
      <c r="BXC59" s="184"/>
      <c r="BXD59" s="184"/>
      <c r="BXE59" s="184"/>
      <c r="BXF59" s="184"/>
      <c r="BXG59" s="184"/>
      <c r="BXH59" s="184"/>
      <c r="BXI59" s="184"/>
      <c r="BXJ59" s="184"/>
      <c r="BXK59" s="184"/>
      <c r="BXL59" s="184"/>
      <c r="BXM59" s="184"/>
      <c r="BXN59" s="184"/>
      <c r="BXO59" s="184"/>
      <c r="BXP59" s="184"/>
      <c r="BXQ59" s="184"/>
      <c r="BXR59" s="184"/>
      <c r="BXS59" s="184"/>
      <c r="BXT59" s="184"/>
      <c r="BXU59" s="184"/>
      <c r="BXV59" s="184"/>
      <c r="BXW59" s="184"/>
      <c r="BXX59" s="184"/>
      <c r="BXY59" s="184"/>
      <c r="BXZ59" s="184"/>
      <c r="BYA59" s="184"/>
      <c r="BYB59" s="184"/>
      <c r="BYC59" s="184"/>
      <c r="BYD59" s="184"/>
      <c r="BYE59" s="184"/>
      <c r="BYF59" s="184"/>
      <c r="BYG59" s="184"/>
      <c r="BYH59" s="184"/>
      <c r="BYI59" s="184"/>
      <c r="BYJ59" s="184"/>
      <c r="BYK59" s="184"/>
      <c r="BYL59" s="184"/>
      <c r="BYM59" s="184"/>
      <c r="BYN59" s="184"/>
      <c r="BYO59" s="184"/>
      <c r="BYP59" s="184"/>
      <c r="BYQ59" s="184"/>
      <c r="BYR59" s="184"/>
      <c r="BYS59" s="184"/>
      <c r="BYT59" s="184"/>
      <c r="BYU59" s="184"/>
      <c r="BYV59" s="184"/>
      <c r="BYW59" s="184"/>
      <c r="BYX59" s="184"/>
      <c r="BYY59" s="184"/>
      <c r="BYZ59" s="184"/>
      <c r="BZA59" s="184"/>
      <c r="BZB59" s="184"/>
      <c r="BZC59" s="184"/>
      <c r="BZD59" s="184"/>
      <c r="BZE59" s="184"/>
      <c r="BZF59" s="184"/>
      <c r="BZG59" s="184"/>
      <c r="BZH59" s="184"/>
      <c r="BZI59" s="184"/>
      <c r="BZJ59" s="184"/>
      <c r="BZK59" s="184"/>
      <c r="BZL59" s="184"/>
      <c r="BZM59" s="184"/>
      <c r="BZN59" s="184"/>
      <c r="BZO59" s="184"/>
      <c r="BZP59" s="184"/>
      <c r="BZQ59" s="184"/>
      <c r="BZR59" s="184"/>
      <c r="BZS59" s="184"/>
      <c r="BZT59" s="184"/>
      <c r="BZU59" s="184"/>
      <c r="BZV59" s="184"/>
      <c r="BZW59" s="184"/>
      <c r="BZX59" s="184"/>
      <c r="BZY59" s="184"/>
      <c r="BZZ59" s="184"/>
      <c r="CAA59" s="184"/>
      <c r="CAB59" s="184"/>
      <c r="CAC59" s="184"/>
      <c r="CAD59" s="184"/>
      <c r="CAE59" s="184"/>
      <c r="CAF59" s="184"/>
      <c r="CAG59" s="184"/>
      <c r="CAH59" s="184"/>
      <c r="CAI59" s="184"/>
      <c r="CAJ59" s="184"/>
      <c r="CAK59" s="184"/>
      <c r="CAL59" s="184"/>
      <c r="CAM59" s="184"/>
      <c r="CAN59" s="184"/>
      <c r="CAO59" s="184"/>
      <c r="CAP59" s="184"/>
      <c r="CAQ59" s="184"/>
      <c r="CAR59" s="184"/>
      <c r="CAS59" s="184"/>
      <c r="CAT59" s="184"/>
      <c r="CAU59" s="184"/>
      <c r="CAV59" s="184"/>
      <c r="CAW59" s="184"/>
      <c r="CAX59" s="184"/>
      <c r="CAY59" s="184"/>
      <c r="CAZ59" s="184"/>
      <c r="CBA59" s="184"/>
      <c r="CBB59" s="184"/>
      <c r="CBC59" s="184"/>
      <c r="CBD59" s="184"/>
      <c r="CBE59" s="184"/>
      <c r="CBF59" s="184"/>
      <c r="CBG59" s="184"/>
      <c r="CBH59" s="184"/>
      <c r="CBI59" s="184"/>
      <c r="CBJ59" s="184"/>
      <c r="CBK59" s="184"/>
      <c r="CBL59" s="184"/>
      <c r="CBM59" s="184"/>
      <c r="CBN59" s="184"/>
      <c r="CBO59" s="184"/>
      <c r="CBP59" s="184"/>
      <c r="CBQ59" s="184"/>
      <c r="CBR59" s="184"/>
      <c r="CBS59" s="184"/>
      <c r="CBT59" s="184"/>
      <c r="CBU59" s="184"/>
      <c r="CBV59" s="184"/>
      <c r="CBW59" s="184"/>
      <c r="CBX59" s="184"/>
      <c r="CBY59" s="184"/>
      <c r="CBZ59" s="184"/>
      <c r="CCA59" s="184"/>
      <c r="CCB59" s="184"/>
      <c r="CCC59" s="184"/>
      <c r="CCD59" s="184"/>
      <c r="CCE59" s="184"/>
      <c r="CCF59" s="184"/>
      <c r="CCG59" s="184"/>
      <c r="CCH59" s="184"/>
      <c r="CCI59" s="184"/>
      <c r="CCJ59" s="184"/>
      <c r="CCK59" s="184"/>
      <c r="CCL59" s="184"/>
      <c r="CCM59" s="184"/>
      <c r="CCN59" s="184"/>
      <c r="CCO59" s="184"/>
      <c r="CCP59" s="184"/>
      <c r="CCQ59" s="184"/>
      <c r="CCR59" s="184"/>
      <c r="CCS59" s="184"/>
      <c r="CCT59" s="184"/>
      <c r="CCU59" s="184"/>
      <c r="CCV59" s="184"/>
      <c r="CCW59" s="184"/>
      <c r="CCX59" s="184"/>
      <c r="CCY59" s="184"/>
      <c r="CCZ59" s="184"/>
      <c r="CDA59" s="184"/>
      <c r="CDB59" s="184"/>
      <c r="CDC59" s="184"/>
      <c r="CDD59" s="184"/>
      <c r="CDE59" s="184"/>
      <c r="CDF59" s="184"/>
      <c r="CDG59" s="184"/>
      <c r="CDH59" s="184"/>
      <c r="CDI59" s="184"/>
      <c r="CDJ59" s="184"/>
      <c r="CDK59" s="184"/>
      <c r="CDL59" s="184"/>
      <c r="CDM59" s="184"/>
      <c r="CDN59" s="184"/>
      <c r="CDO59" s="184"/>
      <c r="CDP59" s="184"/>
      <c r="CDQ59" s="184"/>
      <c r="CDR59" s="184"/>
      <c r="CDS59" s="184"/>
      <c r="CDT59" s="184"/>
      <c r="CDU59" s="184"/>
      <c r="CDV59" s="184"/>
      <c r="CDW59" s="184"/>
      <c r="CDX59" s="184"/>
      <c r="CDY59" s="184"/>
      <c r="CDZ59" s="184"/>
      <c r="CEA59" s="184"/>
      <c r="CEB59" s="184"/>
      <c r="CEC59" s="184"/>
      <c r="CED59" s="184"/>
      <c r="CEE59" s="184"/>
      <c r="CEF59" s="184"/>
      <c r="CEG59" s="184"/>
      <c r="CEH59" s="184"/>
      <c r="CEI59" s="184"/>
      <c r="CEJ59" s="184"/>
      <c r="CEK59" s="184"/>
      <c r="CEL59" s="184"/>
      <c r="CEM59" s="184"/>
      <c r="CEN59" s="184"/>
      <c r="CEO59" s="184"/>
      <c r="CEP59" s="184"/>
      <c r="CEQ59" s="184"/>
      <c r="CER59" s="184"/>
      <c r="CES59" s="184"/>
      <c r="CET59" s="184"/>
      <c r="CEU59" s="184"/>
      <c r="CEV59" s="184"/>
      <c r="CEW59" s="184"/>
      <c r="CEX59" s="184"/>
      <c r="CEY59" s="184"/>
      <c r="CEZ59" s="184"/>
      <c r="CFA59" s="184"/>
      <c r="CFB59" s="184"/>
      <c r="CFC59" s="184"/>
      <c r="CFD59" s="184"/>
      <c r="CFE59" s="184"/>
      <c r="CFF59" s="184"/>
      <c r="CFG59" s="184"/>
      <c r="CFH59" s="184"/>
      <c r="CFI59" s="184"/>
      <c r="CFJ59" s="184"/>
      <c r="CFK59" s="184"/>
      <c r="CFL59" s="184"/>
      <c r="CFM59" s="184"/>
      <c r="CFN59" s="184"/>
      <c r="CFO59" s="184"/>
      <c r="CFP59" s="184"/>
      <c r="CFQ59" s="184"/>
      <c r="CFR59" s="184"/>
      <c r="CFS59" s="184"/>
      <c r="CFT59" s="184"/>
      <c r="CFU59" s="184"/>
      <c r="CFV59" s="184"/>
      <c r="CFW59" s="184"/>
      <c r="CFX59" s="184"/>
      <c r="CFY59" s="184"/>
      <c r="CFZ59" s="184"/>
      <c r="CGA59" s="184"/>
      <c r="CGB59" s="184"/>
      <c r="CGC59" s="184"/>
      <c r="CGD59" s="184"/>
      <c r="CGE59" s="184"/>
      <c r="CGF59" s="184"/>
      <c r="CGG59" s="184"/>
      <c r="CGH59" s="184"/>
      <c r="CGI59" s="184"/>
      <c r="CGJ59" s="184"/>
      <c r="CGK59" s="184"/>
      <c r="CGL59" s="184"/>
      <c r="CGM59" s="184"/>
      <c r="CGN59" s="184"/>
      <c r="CGO59" s="184"/>
      <c r="CGP59" s="184"/>
      <c r="CGQ59" s="184"/>
      <c r="CGR59" s="184"/>
      <c r="CGS59" s="184"/>
      <c r="CGT59" s="184"/>
      <c r="CGU59" s="184"/>
      <c r="CGV59" s="184"/>
      <c r="CGW59" s="184"/>
      <c r="CGX59" s="184"/>
      <c r="CGY59" s="184"/>
      <c r="CGZ59" s="184"/>
      <c r="CHA59" s="184"/>
      <c r="CHB59" s="184"/>
      <c r="CHC59" s="184"/>
      <c r="CHD59" s="184"/>
      <c r="CHE59" s="184"/>
      <c r="CHF59" s="184"/>
      <c r="CHG59" s="184"/>
      <c r="CHH59" s="184"/>
      <c r="CHI59" s="184"/>
      <c r="CHJ59" s="184"/>
      <c r="CHK59" s="184"/>
      <c r="CHL59" s="184"/>
      <c r="CHM59" s="184"/>
      <c r="CHN59" s="184"/>
      <c r="CHO59" s="184"/>
      <c r="CHP59" s="184"/>
      <c r="CHQ59" s="184"/>
      <c r="CHR59" s="184"/>
      <c r="CHS59" s="184"/>
      <c r="CHT59" s="184"/>
      <c r="CHU59" s="184"/>
      <c r="CHV59" s="184"/>
      <c r="CHW59" s="184"/>
      <c r="CHX59" s="184"/>
      <c r="CHY59" s="184"/>
      <c r="CHZ59" s="184"/>
      <c r="CIA59" s="184"/>
      <c r="CIB59" s="184"/>
      <c r="CIC59" s="184"/>
      <c r="CID59" s="184"/>
      <c r="CIE59" s="184"/>
      <c r="CIF59" s="184"/>
      <c r="CIG59" s="184"/>
      <c r="CIH59" s="184"/>
      <c r="CII59" s="184"/>
      <c r="CIJ59" s="184"/>
      <c r="CIK59" s="184"/>
      <c r="CIL59" s="184"/>
      <c r="CIM59" s="184"/>
      <c r="CIN59" s="184"/>
      <c r="CIO59" s="184"/>
      <c r="CIP59" s="184"/>
      <c r="CIQ59" s="184"/>
      <c r="CIR59" s="184"/>
      <c r="CIS59" s="184"/>
      <c r="CIT59" s="184"/>
      <c r="CIU59" s="184"/>
      <c r="CIV59" s="184"/>
      <c r="CIW59" s="184"/>
      <c r="CIX59" s="184"/>
      <c r="CIY59" s="184"/>
      <c r="CIZ59" s="184"/>
      <c r="CJA59" s="184"/>
      <c r="CJB59" s="184"/>
      <c r="CJC59" s="184"/>
      <c r="CJD59" s="184"/>
      <c r="CJE59" s="184"/>
      <c r="CJF59" s="184"/>
      <c r="CJG59" s="184"/>
      <c r="CJH59" s="184"/>
      <c r="CJI59" s="184"/>
      <c r="CJJ59" s="184"/>
      <c r="CJK59" s="184"/>
      <c r="CJL59" s="184"/>
      <c r="CJM59" s="184"/>
      <c r="CJN59" s="184"/>
      <c r="CJO59" s="184"/>
      <c r="CJP59" s="184"/>
      <c r="CJQ59" s="184"/>
      <c r="CJR59" s="184"/>
      <c r="CJS59" s="184"/>
      <c r="CJT59" s="184"/>
      <c r="CJU59" s="184"/>
      <c r="CJV59" s="184"/>
      <c r="CJW59" s="184"/>
      <c r="CJX59" s="184"/>
      <c r="CJY59" s="184"/>
      <c r="CJZ59" s="184"/>
      <c r="CKA59" s="184"/>
      <c r="CKB59" s="184"/>
      <c r="CKC59" s="184"/>
      <c r="CKD59" s="184"/>
      <c r="CKE59" s="184"/>
      <c r="CKF59" s="184"/>
      <c r="CKG59" s="184"/>
      <c r="CKH59" s="184"/>
      <c r="CKI59" s="184"/>
      <c r="CKJ59" s="184"/>
      <c r="CKK59" s="184"/>
      <c r="CKL59" s="184"/>
      <c r="CKM59" s="184"/>
      <c r="CKN59" s="184"/>
      <c r="CKO59" s="184"/>
      <c r="CKP59" s="184"/>
      <c r="CKQ59" s="184"/>
      <c r="CKR59" s="184"/>
      <c r="CKS59" s="184"/>
      <c r="CKT59" s="184"/>
      <c r="CKU59" s="184"/>
      <c r="CKV59" s="184"/>
      <c r="CKW59" s="184"/>
      <c r="CKX59" s="184"/>
      <c r="CKY59" s="184"/>
      <c r="CKZ59" s="184"/>
      <c r="CLA59" s="184"/>
      <c r="CLB59" s="184"/>
      <c r="CLC59" s="184"/>
      <c r="CLD59" s="184"/>
      <c r="CLE59" s="184"/>
      <c r="CLF59" s="184"/>
      <c r="CLG59" s="184"/>
      <c r="CLH59" s="184"/>
      <c r="CLI59" s="184"/>
      <c r="CLJ59" s="184"/>
      <c r="CLK59" s="184"/>
      <c r="CLL59" s="184"/>
      <c r="CLM59" s="184"/>
      <c r="CLN59" s="184"/>
      <c r="CLO59" s="184"/>
      <c r="CLP59" s="184"/>
      <c r="CLQ59" s="184"/>
      <c r="CLR59" s="184"/>
      <c r="CLS59" s="184"/>
      <c r="CLT59" s="184"/>
      <c r="CLU59" s="184"/>
      <c r="CLV59" s="184"/>
      <c r="CLW59" s="184"/>
      <c r="CLX59" s="184"/>
      <c r="CLY59" s="184"/>
      <c r="CLZ59" s="184"/>
      <c r="CMA59" s="184"/>
      <c r="CMB59" s="184"/>
      <c r="CMC59" s="184"/>
      <c r="CMD59" s="184"/>
      <c r="CME59" s="184"/>
      <c r="CMF59" s="184"/>
      <c r="CMG59" s="184"/>
      <c r="CMH59" s="184"/>
      <c r="CMI59" s="184"/>
      <c r="CMJ59" s="184"/>
      <c r="CMK59" s="184"/>
      <c r="CML59" s="184"/>
      <c r="CMM59" s="184"/>
      <c r="CMN59" s="184"/>
      <c r="CMO59" s="184"/>
      <c r="CMP59" s="184"/>
      <c r="CMQ59" s="184"/>
      <c r="CMR59" s="184"/>
      <c r="CMS59" s="184"/>
      <c r="CMT59" s="184"/>
      <c r="CMU59" s="184"/>
      <c r="CMV59" s="184"/>
      <c r="CMW59" s="184"/>
      <c r="CMX59" s="184"/>
      <c r="CMY59" s="184"/>
      <c r="CMZ59" s="184"/>
      <c r="CNA59" s="184"/>
      <c r="CNB59" s="184"/>
      <c r="CNC59" s="184"/>
      <c r="CND59" s="184"/>
      <c r="CNE59" s="184"/>
      <c r="CNF59" s="184"/>
      <c r="CNG59" s="184"/>
      <c r="CNH59" s="184"/>
      <c r="CNI59" s="184"/>
      <c r="CNJ59" s="184"/>
      <c r="CNK59" s="184"/>
      <c r="CNL59" s="184"/>
      <c r="CNM59" s="184"/>
      <c r="CNN59" s="184"/>
      <c r="CNO59" s="184"/>
      <c r="CNP59" s="184"/>
      <c r="CNQ59" s="184"/>
      <c r="CNR59" s="184"/>
      <c r="CNS59" s="184"/>
      <c r="CNT59" s="184"/>
      <c r="CNU59" s="184"/>
      <c r="CNV59" s="184"/>
      <c r="CNW59" s="184"/>
      <c r="CNX59" s="184"/>
      <c r="CNY59" s="184"/>
      <c r="CNZ59" s="184"/>
      <c r="COA59" s="184"/>
      <c r="COB59" s="184"/>
      <c r="COC59" s="184"/>
      <c r="COD59" s="184"/>
      <c r="COE59" s="184"/>
      <c r="COF59" s="184"/>
      <c r="COG59" s="184"/>
      <c r="COH59" s="184"/>
      <c r="COI59" s="184"/>
      <c r="COJ59" s="184"/>
      <c r="COK59" s="184"/>
      <c r="COL59" s="184"/>
      <c r="COM59" s="184"/>
      <c r="CON59" s="184"/>
      <c r="COO59" s="184"/>
      <c r="COP59" s="184"/>
      <c r="COQ59" s="184"/>
      <c r="COR59" s="184"/>
      <c r="COS59" s="184"/>
      <c r="COT59" s="184"/>
      <c r="COU59" s="184"/>
      <c r="COV59" s="184"/>
      <c r="COW59" s="184"/>
      <c r="COX59" s="184"/>
      <c r="COY59" s="184"/>
      <c r="COZ59" s="184"/>
      <c r="CPA59" s="184"/>
      <c r="CPB59" s="184"/>
      <c r="CPC59" s="184"/>
      <c r="CPD59" s="184"/>
      <c r="CPE59" s="184"/>
      <c r="CPF59" s="184"/>
      <c r="CPG59" s="184"/>
      <c r="CPH59" s="184"/>
      <c r="CPI59" s="184"/>
      <c r="CPJ59" s="184"/>
      <c r="CPK59" s="184"/>
      <c r="CPL59" s="184"/>
      <c r="CPM59" s="184"/>
      <c r="CPN59" s="184"/>
      <c r="CPO59" s="184"/>
      <c r="CPP59" s="184"/>
      <c r="CPQ59" s="184"/>
      <c r="CPR59" s="184"/>
      <c r="CPS59" s="184"/>
      <c r="CPT59" s="184"/>
      <c r="CPU59" s="184"/>
      <c r="CPV59" s="184"/>
      <c r="CPW59" s="184"/>
      <c r="CPX59" s="184"/>
      <c r="CPY59" s="184"/>
      <c r="CPZ59" s="184"/>
      <c r="CQA59" s="184"/>
      <c r="CQB59" s="184"/>
      <c r="CQC59" s="184"/>
      <c r="CQD59" s="184"/>
      <c r="CQE59" s="184"/>
      <c r="CQF59" s="184"/>
      <c r="CQG59" s="184"/>
      <c r="CQH59" s="184"/>
      <c r="CQI59" s="184"/>
      <c r="CQJ59" s="184"/>
      <c r="CQK59" s="184"/>
      <c r="CQL59" s="184"/>
      <c r="CQM59" s="184"/>
      <c r="CQN59" s="184"/>
      <c r="CQO59" s="184"/>
      <c r="CQP59" s="184"/>
      <c r="CQQ59" s="184"/>
      <c r="CQR59" s="184"/>
      <c r="CQS59" s="184"/>
      <c r="CQT59" s="184"/>
      <c r="CQU59" s="184"/>
      <c r="CQV59" s="184"/>
      <c r="CQW59" s="184"/>
      <c r="CQX59" s="184"/>
      <c r="CQY59" s="184"/>
      <c r="CQZ59" s="184"/>
      <c r="CRA59" s="184"/>
      <c r="CRB59" s="184"/>
      <c r="CRC59" s="184"/>
      <c r="CRD59" s="184"/>
      <c r="CRE59" s="184"/>
      <c r="CRF59" s="184"/>
      <c r="CRG59" s="184"/>
      <c r="CRH59" s="184"/>
      <c r="CRI59" s="184"/>
      <c r="CRJ59" s="184"/>
      <c r="CRK59" s="184"/>
      <c r="CRL59" s="184"/>
      <c r="CRM59" s="184"/>
      <c r="CRN59" s="184"/>
      <c r="CRO59" s="184"/>
      <c r="CRP59" s="184"/>
      <c r="CRQ59" s="184"/>
      <c r="CRR59" s="184"/>
      <c r="CRS59" s="184"/>
      <c r="CRT59" s="184"/>
      <c r="CRU59" s="184"/>
      <c r="CRV59" s="184"/>
      <c r="CRW59" s="184"/>
      <c r="CRX59" s="184"/>
      <c r="CRY59" s="184"/>
      <c r="CRZ59" s="184"/>
      <c r="CSA59" s="184"/>
      <c r="CSB59" s="184"/>
      <c r="CSC59" s="184"/>
      <c r="CSD59" s="184"/>
      <c r="CSE59" s="184"/>
      <c r="CSF59" s="184"/>
      <c r="CSG59" s="184"/>
      <c r="CSH59" s="184"/>
      <c r="CSI59" s="184"/>
      <c r="CSJ59" s="184"/>
      <c r="CSK59" s="184"/>
      <c r="CSL59" s="184"/>
      <c r="CSM59" s="184"/>
      <c r="CSN59" s="184"/>
      <c r="CSO59" s="184"/>
      <c r="CSP59" s="184"/>
      <c r="CSQ59" s="184"/>
      <c r="CSR59" s="184"/>
      <c r="CSS59" s="184"/>
      <c r="CST59" s="184"/>
      <c r="CSU59" s="184"/>
      <c r="CSV59" s="184"/>
      <c r="CSW59" s="184"/>
      <c r="CSX59" s="184"/>
      <c r="CSY59" s="184"/>
      <c r="CSZ59" s="184"/>
      <c r="CTA59" s="184"/>
      <c r="CTB59" s="184"/>
      <c r="CTC59" s="184"/>
      <c r="CTD59" s="184"/>
      <c r="CTE59" s="184"/>
      <c r="CTF59" s="184"/>
      <c r="CTG59" s="184"/>
      <c r="CTH59" s="184"/>
      <c r="CTI59" s="184"/>
      <c r="CTJ59" s="184"/>
      <c r="CTK59" s="184"/>
      <c r="CTL59" s="184"/>
      <c r="CTM59" s="184"/>
      <c r="CTN59" s="184"/>
      <c r="CTO59" s="184"/>
      <c r="CTP59" s="184"/>
      <c r="CTQ59" s="184"/>
      <c r="CTR59" s="184"/>
      <c r="CTS59" s="184"/>
      <c r="CTT59" s="184"/>
      <c r="CTU59" s="184"/>
      <c r="CTV59" s="184"/>
      <c r="CTW59" s="184"/>
      <c r="CTX59" s="184"/>
      <c r="CTY59" s="184"/>
      <c r="CTZ59" s="184"/>
      <c r="CUA59" s="184"/>
      <c r="CUB59" s="184"/>
      <c r="CUC59" s="184"/>
      <c r="CUD59" s="184"/>
      <c r="CUE59" s="184"/>
      <c r="CUF59" s="184"/>
      <c r="CUG59" s="184"/>
      <c r="CUH59" s="184"/>
      <c r="CUI59" s="184"/>
      <c r="CUJ59" s="184"/>
      <c r="CUK59" s="184"/>
      <c r="CUL59" s="184"/>
      <c r="CUM59" s="184"/>
      <c r="CUN59" s="184"/>
      <c r="CUO59" s="184"/>
      <c r="CUP59" s="184"/>
      <c r="CUQ59" s="184"/>
      <c r="CUR59" s="184"/>
      <c r="CUS59" s="184"/>
      <c r="CUT59" s="184"/>
      <c r="CUU59" s="184"/>
      <c r="CUV59" s="184"/>
      <c r="CUW59" s="184"/>
      <c r="CUX59" s="184"/>
      <c r="CUY59" s="184"/>
      <c r="CUZ59" s="184"/>
      <c r="CVA59" s="184"/>
      <c r="CVB59" s="184"/>
      <c r="CVC59" s="184"/>
      <c r="CVD59" s="184"/>
      <c r="CVE59" s="184"/>
      <c r="CVF59" s="184"/>
      <c r="CVG59" s="184"/>
      <c r="CVH59" s="184"/>
      <c r="CVI59" s="184"/>
      <c r="CVJ59" s="184"/>
      <c r="CVK59" s="184"/>
      <c r="CVL59" s="184"/>
      <c r="CVM59" s="184"/>
      <c r="CVN59" s="184"/>
      <c r="CVO59" s="184"/>
      <c r="CVP59" s="184"/>
      <c r="CVQ59" s="184"/>
      <c r="CVR59" s="184"/>
      <c r="CVS59" s="184"/>
      <c r="CVT59" s="184"/>
      <c r="CVU59" s="184"/>
      <c r="CVV59" s="184"/>
      <c r="CVW59" s="184"/>
      <c r="CVX59" s="184"/>
      <c r="CVY59" s="184"/>
      <c r="CVZ59" s="184"/>
      <c r="CWA59" s="184"/>
      <c r="CWB59" s="184"/>
      <c r="CWC59" s="184"/>
      <c r="CWD59" s="184"/>
      <c r="CWE59" s="184"/>
      <c r="CWF59" s="184"/>
      <c r="CWG59" s="184"/>
      <c r="CWH59" s="184"/>
      <c r="CWI59" s="184"/>
      <c r="CWJ59" s="184"/>
      <c r="CWK59" s="184"/>
      <c r="CWL59" s="184"/>
      <c r="CWM59" s="184"/>
      <c r="CWN59" s="184"/>
      <c r="CWO59" s="184"/>
      <c r="CWP59" s="184"/>
      <c r="CWQ59" s="184"/>
      <c r="CWR59" s="184"/>
      <c r="CWS59" s="184"/>
      <c r="CWT59" s="184"/>
      <c r="CWU59" s="184"/>
      <c r="CWV59" s="184"/>
      <c r="CWW59" s="184"/>
      <c r="CWX59" s="184"/>
      <c r="CWY59" s="184"/>
      <c r="CWZ59" s="184"/>
      <c r="CXA59" s="184"/>
      <c r="CXB59" s="184"/>
      <c r="CXC59" s="184"/>
      <c r="CXD59" s="184"/>
      <c r="CXE59" s="184"/>
      <c r="CXF59" s="184"/>
      <c r="CXG59" s="184"/>
      <c r="CXH59" s="184"/>
      <c r="CXI59" s="184"/>
      <c r="CXJ59" s="184"/>
      <c r="CXK59" s="184"/>
      <c r="CXL59" s="184"/>
      <c r="CXM59" s="184"/>
      <c r="CXN59" s="184"/>
      <c r="CXO59" s="184"/>
      <c r="CXP59" s="184"/>
      <c r="CXQ59" s="184"/>
      <c r="CXR59" s="184"/>
      <c r="CXS59" s="184"/>
      <c r="CXT59" s="184"/>
      <c r="CXU59" s="184"/>
      <c r="CXV59" s="184"/>
      <c r="CXW59" s="184"/>
      <c r="CXX59" s="184"/>
      <c r="CXY59" s="184"/>
      <c r="CXZ59" s="184"/>
      <c r="CYA59" s="184"/>
      <c r="CYB59" s="184"/>
      <c r="CYC59" s="184"/>
      <c r="CYD59" s="184"/>
      <c r="CYE59" s="184"/>
      <c r="CYF59" s="184"/>
      <c r="CYG59" s="184"/>
      <c r="CYH59" s="184"/>
      <c r="CYI59" s="184"/>
      <c r="CYJ59" s="184"/>
      <c r="CYK59" s="184"/>
      <c r="CYL59" s="184"/>
      <c r="CYM59" s="184"/>
      <c r="CYN59" s="184"/>
      <c r="CYO59" s="184"/>
      <c r="CYP59" s="184"/>
      <c r="CYQ59" s="184"/>
      <c r="CYR59" s="184"/>
      <c r="CYS59" s="184"/>
      <c r="CYT59" s="184"/>
      <c r="CYU59" s="184"/>
      <c r="CYV59" s="184"/>
      <c r="CYW59" s="184"/>
      <c r="CYX59" s="184"/>
      <c r="CYY59" s="184"/>
      <c r="CYZ59" s="184"/>
      <c r="CZA59" s="184"/>
      <c r="CZB59" s="184"/>
      <c r="CZC59" s="184"/>
      <c r="CZD59" s="184"/>
      <c r="CZE59" s="184"/>
      <c r="CZF59" s="184"/>
      <c r="CZG59" s="184"/>
      <c r="CZH59" s="184"/>
      <c r="CZI59" s="184"/>
      <c r="CZJ59" s="184"/>
      <c r="CZK59" s="184"/>
      <c r="CZL59" s="184"/>
      <c r="CZM59" s="184"/>
      <c r="CZN59" s="184"/>
      <c r="CZO59" s="184"/>
      <c r="CZP59" s="184"/>
      <c r="CZQ59" s="184"/>
      <c r="CZR59" s="184"/>
      <c r="CZS59" s="184"/>
      <c r="CZT59" s="184"/>
      <c r="CZU59" s="184"/>
      <c r="CZV59" s="184"/>
      <c r="CZW59" s="184"/>
      <c r="CZX59" s="184"/>
      <c r="CZY59" s="184"/>
      <c r="CZZ59" s="184"/>
      <c r="DAA59" s="184"/>
      <c r="DAB59" s="184"/>
      <c r="DAC59" s="184"/>
      <c r="DAD59" s="184"/>
      <c r="DAE59" s="184"/>
      <c r="DAF59" s="184"/>
      <c r="DAG59" s="184"/>
      <c r="DAH59" s="184"/>
      <c r="DAI59" s="184"/>
      <c r="DAJ59" s="184"/>
      <c r="DAK59" s="184"/>
      <c r="DAL59" s="184"/>
      <c r="DAM59" s="184"/>
      <c r="DAN59" s="184"/>
      <c r="DAO59" s="184"/>
      <c r="DAP59" s="184"/>
      <c r="DAQ59" s="184"/>
      <c r="DAR59" s="184"/>
      <c r="DAS59" s="184"/>
      <c r="DAT59" s="184"/>
      <c r="DAU59" s="184"/>
      <c r="DAV59" s="184"/>
      <c r="DAW59" s="184"/>
      <c r="DAX59" s="184"/>
      <c r="DAY59" s="184"/>
      <c r="DAZ59" s="184"/>
      <c r="DBA59" s="184"/>
      <c r="DBB59" s="184"/>
      <c r="DBC59" s="184"/>
      <c r="DBD59" s="184"/>
      <c r="DBE59" s="184"/>
      <c r="DBF59" s="184"/>
      <c r="DBG59" s="184"/>
      <c r="DBH59" s="184"/>
      <c r="DBI59" s="184"/>
      <c r="DBJ59" s="184"/>
      <c r="DBK59" s="184"/>
      <c r="DBL59" s="184"/>
      <c r="DBM59" s="184"/>
      <c r="DBN59" s="184"/>
      <c r="DBO59" s="184"/>
      <c r="DBP59" s="184"/>
      <c r="DBQ59" s="184"/>
      <c r="DBR59" s="184"/>
      <c r="DBS59" s="184"/>
      <c r="DBT59" s="184"/>
      <c r="DBU59" s="184"/>
      <c r="DBV59" s="184"/>
      <c r="DBW59" s="184"/>
      <c r="DBX59" s="184"/>
      <c r="DBY59" s="184"/>
      <c r="DBZ59" s="184"/>
      <c r="DCA59" s="184"/>
      <c r="DCB59" s="184"/>
      <c r="DCC59" s="184"/>
      <c r="DCD59" s="184"/>
      <c r="DCE59" s="184"/>
      <c r="DCF59" s="184"/>
      <c r="DCG59" s="184"/>
      <c r="DCH59" s="184"/>
      <c r="DCI59" s="184"/>
      <c r="DCJ59" s="184"/>
      <c r="DCK59" s="184"/>
      <c r="DCL59" s="184"/>
      <c r="DCM59" s="184"/>
      <c r="DCN59" s="184"/>
      <c r="DCO59" s="184"/>
      <c r="DCP59" s="184"/>
      <c r="DCQ59" s="184"/>
      <c r="DCR59" s="184"/>
      <c r="DCS59" s="184"/>
      <c r="DCT59" s="184"/>
      <c r="DCU59" s="184"/>
      <c r="DCV59" s="184"/>
      <c r="DCW59" s="184"/>
      <c r="DCX59" s="184"/>
      <c r="DCY59" s="184"/>
      <c r="DCZ59" s="184"/>
      <c r="DDA59" s="184"/>
      <c r="DDB59" s="184"/>
      <c r="DDC59" s="184"/>
      <c r="DDD59" s="184"/>
      <c r="DDE59" s="184"/>
      <c r="DDF59" s="184"/>
      <c r="DDG59" s="184"/>
      <c r="DDH59" s="184"/>
      <c r="DDI59" s="184"/>
      <c r="DDJ59" s="184"/>
      <c r="DDK59" s="184"/>
      <c r="DDL59" s="184"/>
      <c r="DDM59" s="184"/>
      <c r="DDN59" s="184"/>
      <c r="DDO59" s="184"/>
      <c r="DDP59" s="184"/>
      <c r="DDQ59" s="184"/>
      <c r="DDR59" s="184"/>
      <c r="DDS59" s="184"/>
      <c r="DDT59" s="184"/>
      <c r="DDU59" s="184"/>
      <c r="DDV59" s="184"/>
      <c r="DDW59" s="184"/>
      <c r="DDX59" s="184"/>
      <c r="DDY59" s="184"/>
      <c r="DDZ59" s="184"/>
      <c r="DEA59" s="184"/>
      <c r="DEB59" s="184"/>
      <c r="DEC59" s="184"/>
      <c r="DED59" s="184"/>
      <c r="DEE59" s="184"/>
      <c r="DEF59" s="184"/>
      <c r="DEG59" s="184"/>
      <c r="DEH59" s="184"/>
      <c r="DEI59" s="184"/>
      <c r="DEJ59" s="184"/>
      <c r="DEK59" s="184"/>
      <c r="DEL59" s="184"/>
      <c r="DEM59" s="184"/>
      <c r="DEN59" s="184"/>
      <c r="DEO59" s="184"/>
      <c r="DEP59" s="184"/>
      <c r="DEQ59" s="184"/>
      <c r="DER59" s="184"/>
      <c r="DES59" s="184"/>
      <c r="DET59" s="184"/>
      <c r="DEU59" s="184"/>
      <c r="DEV59" s="184"/>
      <c r="DEW59" s="184"/>
      <c r="DEX59" s="184"/>
      <c r="DEY59" s="184"/>
      <c r="DEZ59" s="184"/>
      <c r="DFA59" s="184"/>
      <c r="DFB59" s="184"/>
      <c r="DFC59" s="184"/>
      <c r="DFD59" s="184"/>
      <c r="DFE59" s="184"/>
      <c r="DFF59" s="184"/>
      <c r="DFG59" s="184"/>
      <c r="DFH59" s="184"/>
      <c r="DFI59" s="184"/>
      <c r="DFJ59" s="184"/>
      <c r="DFK59" s="184"/>
      <c r="DFL59" s="184"/>
      <c r="DFM59" s="184"/>
      <c r="DFN59" s="184"/>
      <c r="DFO59" s="184"/>
      <c r="DFP59" s="184"/>
      <c r="DFQ59" s="184"/>
      <c r="DFR59" s="184"/>
      <c r="DFS59" s="184"/>
      <c r="DFT59" s="184"/>
      <c r="DFU59" s="184"/>
      <c r="DFV59" s="184"/>
      <c r="DFW59" s="184"/>
      <c r="DFX59" s="184"/>
      <c r="DFY59" s="184"/>
      <c r="DFZ59" s="184"/>
      <c r="DGA59" s="184"/>
      <c r="DGB59" s="184"/>
      <c r="DGC59" s="184"/>
      <c r="DGD59" s="184"/>
      <c r="DGE59" s="184"/>
      <c r="DGF59" s="184"/>
      <c r="DGG59" s="184"/>
      <c r="DGH59" s="184"/>
      <c r="DGI59" s="184"/>
      <c r="DGJ59" s="184"/>
      <c r="DGK59" s="184"/>
      <c r="DGL59" s="184"/>
      <c r="DGM59" s="184"/>
      <c r="DGN59" s="184"/>
      <c r="DGO59" s="184"/>
      <c r="DGP59" s="184"/>
      <c r="DGQ59" s="184"/>
      <c r="DGR59" s="184"/>
      <c r="DGS59" s="184"/>
      <c r="DGT59" s="184"/>
      <c r="DGU59" s="184"/>
      <c r="DGV59" s="184"/>
      <c r="DGW59" s="184"/>
      <c r="DGX59" s="184"/>
      <c r="DGY59" s="184"/>
      <c r="DGZ59" s="184"/>
      <c r="DHA59" s="184"/>
      <c r="DHB59" s="184"/>
      <c r="DHC59" s="184"/>
      <c r="DHD59" s="184"/>
      <c r="DHE59" s="184"/>
      <c r="DHF59" s="184"/>
      <c r="DHG59" s="184"/>
      <c r="DHH59" s="184"/>
      <c r="DHI59" s="184"/>
      <c r="DHJ59" s="184"/>
      <c r="DHK59" s="184"/>
      <c r="DHL59" s="184"/>
      <c r="DHM59" s="184"/>
      <c r="DHN59" s="184"/>
      <c r="DHO59" s="184"/>
      <c r="DHP59" s="184"/>
      <c r="DHQ59" s="184"/>
      <c r="DHR59" s="184"/>
      <c r="DHS59" s="184"/>
      <c r="DHT59" s="184"/>
      <c r="DHU59" s="184"/>
      <c r="DHV59" s="184"/>
      <c r="DHW59" s="184"/>
      <c r="DHX59" s="184"/>
      <c r="DHY59" s="184"/>
      <c r="DHZ59" s="184"/>
      <c r="DIA59" s="184"/>
      <c r="DIB59" s="184"/>
      <c r="DIC59" s="184"/>
      <c r="DID59" s="184"/>
      <c r="DIE59" s="184"/>
      <c r="DIF59" s="184"/>
      <c r="DIG59" s="184"/>
      <c r="DIH59" s="184"/>
      <c r="DII59" s="184"/>
      <c r="DIJ59" s="184"/>
      <c r="DIK59" s="184"/>
      <c r="DIL59" s="184"/>
      <c r="DIM59" s="184"/>
      <c r="DIN59" s="184"/>
      <c r="DIO59" s="184"/>
      <c r="DIP59" s="184"/>
      <c r="DIQ59" s="184"/>
      <c r="DIR59" s="184"/>
      <c r="DIS59" s="184"/>
      <c r="DIT59" s="184"/>
      <c r="DIU59" s="184"/>
      <c r="DIV59" s="184"/>
      <c r="DIW59" s="184"/>
      <c r="DIX59" s="184"/>
      <c r="DIY59" s="184"/>
      <c r="DIZ59" s="184"/>
      <c r="DJA59" s="184"/>
      <c r="DJB59" s="184"/>
      <c r="DJC59" s="184"/>
      <c r="DJD59" s="184"/>
      <c r="DJE59" s="184"/>
      <c r="DJF59" s="184"/>
      <c r="DJG59" s="184"/>
      <c r="DJH59" s="184"/>
      <c r="DJI59" s="184"/>
      <c r="DJJ59" s="184"/>
      <c r="DJK59" s="184"/>
      <c r="DJL59" s="184"/>
      <c r="DJM59" s="184"/>
      <c r="DJN59" s="184"/>
      <c r="DJO59" s="184"/>
      <c r="DJP59" s="184"/>
      <c r="DJQ59" s="184"/>
      <c r="DJR59" s="184"/>
      <c r="DJS59" s="184"/>
      <c r="DJT59" s="184"/>
      <c r="DJU59" s="184"/>
      <c r="DJV59" s="184"/>
      <c r="DJW59" s="184"/>
      <c r="DJX59" s="184"/>
      <c r="DJY59" s="184"/>
      <c r="DJZ59" s="184"/>
      <c r="DKA59" s="184"/>
      <c r="DKB59" s="184"/>
      <c r="DKC59" s="184"/>
      <c r="DKD59" s="184"/>
      <c r="DKE59" s="184"/>
      <c r="DKF59" s="184"/>
      <c r="DKG59" s="184"/>
      <c r="DKH59" s="184"/>
      <c r="DKI59" s="184"/>
      <c r="DKJ59" s="184"/>
      <c r="DKK59" s="184"/>
      <c r="DKL59" s="184"/>
      <c r="DKM59" s="184"/>
      <c r="DKN59" s="184"/>
      <c r="DKO59" s="184"/>
      <c r="DKP59" s="184"/>
      <c r="DKQ59" s="184"/>
      <c r="DKR59" s="184"/>
      <c r="DKS59" s="184"/>
      <c r="DKT59" s="184"/>
      <c r="DKU59" s="184"/>
      <c r="DKV59" s="184"/>
      <c r="DKW59" s="184"/>
      <c r="DKX59" s="184"/>
      <c r="DKY59" s="184"/>
      <c r="DKZ59" s="184"/>
      <c r="DLA59" s="184"/>
      <c r="DLB59" s="184"/>
      <c r="DLC59" s="184"/>
      <c r="DLD59" s="184"/>
      <c r="DLE59" s="184"/>
      <c r="DLF59" s="184"/>
      <c r="DLG59" s="184"/>
      <c r="DLH59" s="184"/>
      <c r="DLI59" s="184"/>
      <c r="DLJ59" s="184"/>
      <c r="DLK59" s="184"/>
      <c r="DLL59" s="184"/>
      <c r="DLM59" s="184"/>
      <c r="DLN59" s="184"/>
      <c r="DLO59" s="184"/>
      <c r="DLP59" s="184"/>
      <c r="DLQ59" s="184"/>
      <c r="DLR59" s="184"/>
      <c r="DLS59" s="184"/>
      <c r="DLT59" s="184"/>
      <c r="DLU59" s="184"/>
      <c r="DLV59" s="184"/>
      <c r="DLW59" s="184"/>
      <c r="DLX59" s="184"/>
      <c r="DLY59" s="184"/>
      <c r="DLZ59" s="184"/>
      <c r="DMA59" s="184"/>
      <c r="DMB59" s="184"/>
      <c r="DMC59" s="184"/>
      <c r="DMD59" s="184"/>
      <c r="DME59" s="184"/>
      <c r="DMF59" s="184"/>
      <c r="DMG59" s="184"/>
      <c r="DMH59" s="184"/>
      <c r="DMI59" s="184"/>
      <c r="DMJ59" s="184"/>
      <c r="DMK59" s="184"/>
      <c r="DML59" s="184"/>
      <c r="DMM59" s="184"/>
      <c r="DMN59" s="184"/>
      <c r="DMO59" s="184"/>
      <c r="DMP59" s="184"/>
      <c r="DMQ59" s="184"/>
      <c r="DMR59" s="184"/>
      <c r="DMS59" s="184"/>
      <c r="DMT59" s="184"/>
      <c r="DMU59" s="184"/>
      <c r="DMV59" s="184"/>
      <c r="DMW59" s="184"/>
      <c r="DMX59" s="184"/>
      <c r="DMY59" s="184"/>
      <c r="DMZ59" s="184"/>
      <c r="DNA59" s="184"/>
      <c r="DNB59" s="184"/>
      <c r="DNC59" s="184"/>
      <c r="DND59" s="184"/>
      <c r="DNE59" s="184"/>
      <c r="DNF59" s="184"/>
      <c r="DNG59" s="184"/>
      <c r="DNH59" s="184"/>
      <c r="DNI59" s="184"/>
      <c r="DNJ59" s="184"/>
      <c r="DNK59" s="184"/>
      <c r="DNL59" s="184"/>
      <c r="DNM59" s="184"/>
      <c r="DNN59" s="184"/>
      <c r="DNO59" s="184"/>
      <c r="DNP59" s="184"/>
      <c r="DNQ59" s="184"/>
      <c r="DNR59" s="184"/>
      <c r="DNS59" s="184"/>
      <c r="DNT59" s="184"/>
      <c r="DNU59" s="184"/>
      <c r="DNV59" s="184"/>
      <c r="DNW59" s="184"/>
      <c r="DNX59" s="184"/>
      <c r="DNY59" s="184"/>
      <c r="DNZ59" s="184"/>
      <c r="DOA59" s="184"/>
      <c r="DOB59" s="184"/>
      <c r="DOC59" s="184"/>
      <c r="DOD59" s="184"/>
      <c r="DOE59" s="184"/>
      <c r="DOF59" s="184"/>
      <c r="DOG59" s="184"/>
      <c r="DOH59" s="184"/>
      <c r="DOI59" s="184"/>
      <c r="DOJ59" s="184"/>
      <c r="DOK59" s="184"/>
      <c r="DOL59" s="184"/>
      <c r="DOM59" s="184"/>
      <c r="DON59" s="184"/>
      <c r="DOO59" s="184"/>
      <c r="DOP59" s="184"/>
      <c r="DOQ59" s="184"/>
      <c r="DOR59" s="184"/>
      <c r="DOS59" s="184"/>
      <c r="DOT59" s="184"/>
      <c r="DOU59" s="184"/>
      <c r="DOV59" s="184"/>
      <c r="DOW59" s="184"/>
      <c r="DOX59" s="184"/>
      <c r="DOY59" s="184"/>
      <c r="DOZ59" s="184"/>
      <c r="DPA59" s="184"/>
      <c r="DPB59" s="184"/>
      <c r="DPC59" s="184"/>
      <c r="DPD59" s="184"/>
      <c r="DPE59" s="184"/>
      <c r="DPF59" s="184"/>
      <c r="DPG59" s="184"/>
      <c r="DPH59" s="184"/>
      <c r="DPI59" s="184"/>
      <c r="DPJ59" s="184"/>
      <c r="DPK59" s="184"/>
      <c r="DPL59" s="184"/>
      <c r="DPM59" s="184"/>
      <c r="DPN59" s="184"/>
      <c r="DPO59" s="184"/>
      <c r="DPP59" s="184"/>
      <c r="DPQ59" s="184"/>
      <c r="DPR59" s="184"/>
      <c r="DPS59" s="184"/>
      <c r="DPT59" s="184"/>
      <c r="DPU59" s="184"/>
      <c r="DPV59" s="184"/>
      <c r="DPW59" s="184"/>
      <c r="DPX59" s="184"/>
      <c r="DPY59" s="184"/>
      <c r="DPZ59" s="184"/>
      <c r="DQA59" s="184"/>
      <c r="DQB59" s="184"/>
      <c r="DQC59" s="184"/>
      <c r="DQD59" s="184"/>
      <c r="DQE59" s="184"/>
      <c r="DQF59" s="184"/>
      <c r="DQG59" s="184"/>
      <c r="DQH59" s="184"/>
      <c r="DQI59" s="184"/>
      <c r="DQJ59" s="184"/>
      <c r="DQK59" s="184"/>
      <c r="DQL59" s="184"/>
      <c r="DQM59" s="184"/>
      <c r="DQN59" s="184"/>
      <c r="DQO59" s="184"/>
      <c r="DQP59" s="184"/>
      <c r="DQQ59" s="184"/>
      <c r="DQR59" s="184"/>
      <c r="DQS59" s="184"/>
      <c r="DQT59" s="184"/>
      <c r="DQU59" s="184"/>
      <c r="DQV59" s="184"/>
      <c r="DQW59" s="184"/>
      <c r="DQX59" s="184"/>
      <c r="DQY59" s="184"/>
      <c r="DQZ59" s="184"/>
      <c r="DRA59" s="184"/>
      <c r="DRB59" s="184"/>
      <c r="DRC59" s="184"/>
      <c r="DRD59" s="184"/>
      <c r="DRE59" s="184"/>
      <c r="DRF59" s="184"/>
      <c r="DRG59" s="184"/>
      <c r="DRH59" s="184"/>
      <c r="DRI59" s="184"/>
      <c r="DRJ59" s="184"/>
      <c r="DRK59" s="184"/>
      <c r="DRL59" s="184"/>
      <c r="DRM59" s="184"/>
      <c r="DRN59" s="184"/>
      <c r="DRO59" s="184"/>
      <c r="DRP59" s="184"/>
      <c r="DRQ59" s="184"/>
      <c r="DRR59" s="184"/>
      <c r="DRS59" s="184"/>
      <c r="DRT59" s="184"/>
      <c r="DRU59" s="184"/>
      <c r="DRV59" s="184"/>
      <c r="DRW59" s="184"/>
      <c r="DRX59" s="184"/>
      <c r="DRY59" s="184"/>
      <c r="DRZ59" s="184"/>
      <c r="DSA59" s="184"/>
      <c r="DSB59" s="184"/>
      <c r="DSC59" s="184"/>
      <c r="DSD59" s="184"/>
      <c r="DSE59" s="184"/>
      <c r="DSF59" s="184"/>
      <c r="DSG59" s="184"/>
      <c r="DSH59" s="184"/>
      <c r="DSI59" s="184"/>
      <c r="DSJ59" s="184"/>
      <c r="DSK59" s="184"/>
      <c r="DSL59" s="184"/>
      <c r="DSM59" s="184"/>
      <c r="DSN59" s="184"/>
      <c r="DSO59" s="184"/>
      <c r="DSP59" s="184"/>
      <c r="DSQ59" s="184"/>
      <c r="DSR59" s="184"/>
      <c r="DSS59" s="184"/>
      <c r="DST59" s="184"/>
      <c r="DSU59" s="184"/>
      <c r="DSV59" s="184"/>
      <c r="DSW59" s="184"/>
      <c r="DSX59" s="184"/>
      <c r="DSY59" s="184"/>
      <c r="DSZ59" s="184"/>
      <c r="DTA59" s="184"/>
      <c r="DTB59" s="184"/>
      <c r="DTC59" s="184"/>
      <c r="DTD59" s="184"/>
      <c r="DTE59" s="184"/>
      <c r="DTF59" s="184"/>
      <c r="DTG59" s="184"/>
      <c r="DTH59" s="184"/>
      <c r="DTI59" s="184"/>
      <c r="DTJ59" s="184"/>
      <c r="DTK59" s="184"/>
      <c r="DTL59" s="184"/>
      <c r="DTM59" s="184"/>
      <c r="DTN59" s="184"/>
      <c r="DTO59" s="184"/>
      <c r="DTP59" s="184"/>
      <c r="DTQ59" s="184"/>
      <c r="DTR59" s="184"/>
      <c r="DTS59" s="184"/>
      <c r="DTT59" s="184"/>
      <c r="DTU59" s="184"/>
      <c r="DTV59" s="184"/>
      <c r="DTW59" s="184"/>
      <c r="DTX59" s="184"/>
      <c r="DTY59" s="184"/>
      <c r="DTZ59" s="184"/>
      <c r="DUA59" s="184"/>
      <c r="DUB59" s="184"/>
      <c r="DUC59" s="184"/>
      <c r="DUD59" s="184"/>
      <c r="DUE59" s="184"/>
      <c r="DUF59" s="184"/>
      <c r="DUG59" s="184"/>
      <c r="DUH59" s="184"/>
      <c r="DUI59" s="184"/>
      <c r="DUJ59" s="184"/>
      <c r="DUK59" s="184"/>
      <c r="DUL59" s="184"/>
      <c r="DUM59" s="184"/>
      <c r="DUN59" s="184"/>
      <c r="DUO59" s="184"/>
      <c r="DUP59" s="184"/>
      <c r="DUQ59" s="184"/>
      <c r="DUR59" s="184"/>
      <c r="DUS59" s="184"/>
      <c r="DUT59" s="184"/>
      <c r="DUU59" s="184"/>
      <c r="DUV59" s="184"/>
      <c r="DUW59" s="184"/>
      <c r="DUX59" s="184"/>
      <c r="DUY59" s="184"/>
      <c r="DUZ59" s="184"/>
      <c r="DVA59" s="184"/>
      <c r="DVB59" s="184"/>
      <c r="DVC59" s="184"/>
      <c r="DVD59" s="184"/>
      <c r="DVE59" s="184"/>
      <c r="DVF59" s="184"/>
      <c r="DVG59" s="184"/>
      <c r="DVH59" s="184"/>
      <c r="DVI59" s="184"/>
      <c r="DVJ59" s="184"/>
      <c r="DVK59" s="184"/>
      <c r="DVL59" s="184"/>
      <c r="DVM59" s="184"/>
      <c r="DVN59" s="184"/>
      <c r="DVO59" s="184"/>
      <c r="DVP59" s="184"/>
      <c r="DVQ59" s="184"/>
      <c r="DVR59" s="184"/>
      <c r="DVS59" s="184"/>
      <c r="DVT59" s="184"/>
      <c r="DVU59" s="184"/>
      <c r="DVV59" s="184"/>
      <c r="DVW59" s="184"/>
      <c r="DVX59" s="184"/>
      <c r="DVY59" s="184"/>
      <c r="DVZ59" s="184"/>
      <c r="DWA59" s="184"/>
      <c r="DWB59" s="184"/>
      <c r="DWC59" s="184"/>
      <c r="DWD59" s="184"/>
      <c r="DWE59" s="184"/>
      <c r="DWF59" s="184"/>
      <c r="DWG59" s="184"/>
      <c r="DWH59" s="184"/>
      <c r="DWI59" s="184"/>
      <c r="DWJ59" s="184"/>
      <c r="DWK59" s="184"/>
      <c r="DWL59" s="184"/>
      <c r="DWM59" s="184"/>
      <c r="DWN59" s="184"/>
      <c r="DWO59" s="184"/>
      <c r="DWP59" s="184"/>
      <c r="DWQ59" s="184"/>
      <c r="DWR59" s="184"/>
      <c r="DWS59" s="184"/>
      <c r="DWT59" s="184"/>
      <c r="DWU59" s="184"/>
      <c r="DWV59" s="184"/>
      <c r="DWW59" s="184"/>
      <c r="DWX59" s="184"/>
      <c r="DWY59" s="184"/>
      <c r="DWZ59" s="184"/>
      <c r="DXA59" s="184"/>
      <c r="DXB59" s="184"/>
      <c r="DXC59" s="184"/>
      <c r="DXD59" s="184"/>
      <c r="DXE59" s="184"/>
      <c r="DXF59" s="184"/>
      <c r="DXG59" s="184"/>
      <c r="DXH59" s="184"/>
      <c r="DXI59" s="184"/>
      <c r="DXJ59" s="184"/>
      <c r="DXK59" s="184"/>
      <c r="DXL59" s="184"/>
      <c r="DXM59" s="184"/>
      <c r="DXN59" s="184"/>
      <c r="DXO59" s="184"/>
      <c r="DXP59" s="184"/>
      <c r="DXQ59" s="184"/>
      <c r="DXR59" s="184"/>
      <c r="DXS59" s="184"/>
      <c r="DXT59" s="184"/>
      <c r="DXU59" s="184"/>
      <c r="DXV59" s="184"/>
      <c r="DXW59" s="184"/>
      <c r="DXX59" s="184"/>
      <c r="DXY59" s="184"/>
      <c r="DXZ59" s="184"/>
      <c r="DYA59" s="184"/>
      <c r="DYB59" s="184"/>
      <c r="DYC59" s="184"/>
      <c r="DYD59" s="184"/>
      <c r="DYE59" s="184"/>
      <c r="DYF59" s="184"/>
      <c r="DYG59" s="184"/>
      <c r="DYH59" s="184"/>
      <c r="DYI59" s="184"/>
      <c r="DYJ59" s="184"/>
      <c r="DYK59" s="184"/>
      <c r="DYL59" s="184"/>
      <c r="DYM59" s="184"/>
      <c r="DYN59" s="184"/>
      <c r="DYO59" s="184"/>
      <c r="DYP59" s="184"/>
      <c r="DYQ59" s="184"/>
      <c r="DYR59" s="184"/>
      <c r="DYS59" s="184"/>
      <c r="DYT59" s="184"/>
      <c r="DYU59" s="184"/>
      <c r="DYV59" s="184"/>
      <c r="DYW59" s="184"/>
      <c r="DYX59" s="184"/>
      <c r="DYY59" s="184"/>
      <c r="DYZ59" s="184"/>
      <c r="DZA59" s="184"/>
      <c r="DZB59" s="184"/>
      <c r="DZC59" s="184"/>
      <c r="DZD59" s="184"/>
      <c r="DZE59" s="184"/>
      <c r="DZF59" s="184"/>
      <c r="DZG59" s="184"/>
      <c r="DZH59" s="184"/>
      <c r="DZI59" s="184"/>
      <c r="DZJ59" s="184"/>
      <c r="DZK59" s="184"/>
      <c r="DZL59" s="184"/>
      <c r="DZM59" s="184"/>
      <c r="DZN59" s="184"/>
      <c r="DZO59" s="184"/>
      <c r="DZP59" s="184"/>
      <c r="DZQ59" s="184"/>
      <c r="DZR59" s="184"/>
      <c r="DZS59" s="184"/>
      <c r="DZT59" s="184"/>
      <c r="DZU59" s="184"/>
      <c r="DZV59" s="184"/>
      <c r="DZW59" s="184"/>
      <c r="DZX59" s="184"/>
      <c r="DZY59" s="184"/>
      <c r="DZZ59" s="184"/>
      <c r="EAA59" s="184"/>
      <c r="EAB59" s="184"/>
      <c r="EAC59" s="184"/>
      <c r="EAD59" s="184"/>
      <c r="EAE59" s="184"/>
      <c r="EAF59" s="184"/>
      <c r="EAG59" s="184"/>
      <c r="EAH59" s="184"/>
      <c r="EAI59" s="184"/>
      <c r="EAJ59" s="184"/>
      <c r="EAK59" s="184"/>
      <c r="EAL59" s="184"/>
      <c r="EAM59" s="184"/>
      <c r="EAN59" s="184"/>
      <c r="EAO59" s="184"/>
      <c r="EAP59" s="184"/>
      <c r="EAQ59" s="184"/>
      <c r="EAR59" s="184"/>
      <c r="EAS59" s="184"/>
      <c r="EAT59" s="184"/>
      <c r="EAU59" s="184"/>
      <c r="EAV59" s="184"/>
      <c r="EAW59" s="184"/>
      <c r="EAX59" s="184"/>
      <c r="EAY59" s="184"/>
      <c r="EAZ59" s="184"/>
      <c r="EBA59" s="184"/>
      <c r="EBB59" s="184"/>
      <c r="EBC59" s="184"/>
      <c r="EBD59" s="184"/>
      <c r="EBE59" s="184"/>
      <c r="EBF59" s="184"/>
      <c r="EBG59" s="184"/>
      <c r="EBH59" s="184"/>
      <c r="EBI59" s="184"/>
      <c r="EBJ59" s="184"/>
      <c r="EBK59" s="184"/>
      <c r="EBL59" s="184"/>
      <c r="EBM59" s="184"/>
      <c r="EBN59" s="184"/>
      <c r="EBO59" s="184"/>
      <c r="EBP59" s="184"/>
      <c r="EBQ59" s="184"/>
      <c r="EBR59" s="184"/>
      <c r="EBS59" s="184"/>
      <c r="EBT59" s="184"/>
      <c r="EBU59" s="184"/>
      <c r="EBV59" s="184"/>
      <c r="EBW59" s="184"/>
      <c r="EBX59" s="184"/>
      <c r="EBY59" s="184"/>
      <c r="EBZ59" s="184"/>
      <c r="ECA59" s="184"/>
      <c r="ECB59" s="184"/>
      <c r="ECC59" s="184"/>
      <c r="ECD59" s="184"/>
      <c r="ECE59" s="184"/>
      <c r="ECF59" s="184"/>
      <c r="ECG59" s="184"/>
      <c r="ECH59" s="184"/>
      <c r="ECI59" s="184"/>
      <c r="ECJ59" s="184"/>
      <c r="ECK59" s="184"/>
      <c r="ECL59" s="184"/>
      <c r="ECM59" s="184"/>
      <c r="ECN59" s="184"/>
      <c r="ECO59" s="184"/>
      <c r="ECP59" s="184"/>
      <c r="ECQ59" s="184"/>
      <c r="ECR59" s="184"/>
      <c r="ECS59" s="184"/>
      <c r="ECT59" s="184"/>
      <c r="ECU59" s="184"/>
      <c r="ECV59" s="184"/>
      <c r="ECW59" s="184"/>
      <c r="ECX59" s="184"/>
      <c r="ECY59" s="184"/>
      <c r="ECZ59" s="184"/>
      <c r="EDA59" s="184"/>
      <c r="EDB59" s="184"/>
      <c r="EDC59" s="184"/>
      <c r="EDD59" s="184"/>
      <c r="EDE59" s="184"/>
      <c r="EDF59" s="184"/>
      <c r="EDG59" s="184"/>
      <c r="EDH59" s="184"/>
      <c r="EDI59" s="184"/>
      <c r="EDJ59" s="184"/>
      <c r="EDK59" s="184"/>
      <c r="EDL59" s="184"/>
      <c r="EDM59" s="184"/>
      <c r="EDN59" s="184"/>
      <c r="EDO59" s="184"/>
      <c r="EDP59" s="184"/>
      <c r="EDQ59" s="184"/>
      <c r="EDR59" s="184"/>
      <c r="EDS59" s="184"/>
      <c r="EDT59" s="184"/>
      <c r="EDU59" s="184"/>
      <c r="EDV59" s="184"/>
      <c r="EDW59" s="184"/>
      <c r="EDX59" s="184"/>
      <c r="EDY59" s="184"/>
      <c r="EDZ59" s="184"/>
      <c r="EEA59" s="184"/>
      <c r="EEB59" s="184"/>
      <c r="EEC59" s="184"/>
      <c r="EED59" s="184"/>
      <c r="EEE59" s="184"/>
      <c r="EEF59" s="184"/>
      <c r="EEG59" s="184"/>
      <c r="EEH59" s="184"/>
      <c r="EEI59" s="184"/>
      <c r="EEJ59" s="184"/>
      <c r="EEK59" s="184"/>
      <c r="EEL59" s="184"/>
      <c r="EEM59" s="184"/>
      <c r="EEN59" s="184"/>
      <c r="EEO59" s="184"/>
      <c r="EEP59" s="184"/>
      <c r="EEQ59" s="184"/>
      <c r="EER59" s="184"/>
      <c r="EES59" s="184"/>
      <c r="EET59" s="184"/>
      <c r="EEU59" s="184"/>
      <c r="EEV59" s="184"/>
      <c r="EEW59" s="184"/>
      <c r="EEX59" s="184"/>
      <c r="EEY59" s="184"/>
      <c r="EEZ59" s="184"/>
      <c r="EFA59" s="184"/>
      <c r="EFB59" s="184"/>
      <c r="EFC59" s="184"/>
      <c r="EFD59" s="184"/>
      <c r="EFE59" s="184"/>
      <c r="EFF59" s="184"/>
      <c r="EFG59" s="184"/>
      <c r="EFH59" s="184"/>
      <c r="EFI59" s="184"/>
      <c r="EFJ59" s="184"/>
      <c r="EFK59" s="184"/>
      <c r="EFL59" s="184"/>
      <c r="EFM59" s="184"/>
      <c r="EFN59" s="184"/>
      <c r="EFO59" s="184"/>
      <c r="EFP59" s="184"/>
      <c r="EFQ59" s="184"/>
      <c r="EFR59" s="184"/>
      <c r="EFS59" s="184"/>
      <c r="EFT59" s="184"/>
      <c r="EFU59" s="184"/>
      <c r="EFV59" s="184"/>
      <c r="EFW59" s="184"/>
      <c r="EFX59" s="184"/>
      <c r="EFY59" s="184"/>
      <c r="EFZ59" s="184"/>
      <c r="EGA59" s="184"/>
      <c r="EGB59" s="184"/>
      <c r="EGC59" s="184"/>
      <c r="EGD59" s="184"/>
      <c r="EGE59" s="184"/>
      <c r="EGF59" s="184"/>
      <c r="EGG59" s="184"/>
      <c r="EGH59" s="184"/>
      <c r="EGI59" s="184"/>
      <c r="EGJ59" s="184"/>
      <c r="EGK59" s="184"/>
      <c r="EGL59" s="184"/>
      <c r="EGM59" s="184"/>
      <c r="EGN59" s="184"/>
      <c r="EGO59" s="184"/>
      <c r="EGP59" s="184"/>
      <c r="EGQ59" s="184"/>
      <c r="EGR59" s="184"/>
      <c r="EGS59" s="184"/>
      <c r="EGT59" s="184"/>
      <c r="EGU59" s="184"/>
      <c r="EGV59" s="184"/>
      <c r="EGW59" s="184"/>
      <c r="EGX59" s="184"/>
      <c r="EGY59" s="184"/>
      <c r="EGZ59" s="184"/>
      <c r="EHA59" s="184"/>
      <c r="EHB59" s="184"/>
      <c r="EHC59" s="184"/>
      <c r="EHD59" s="184"/>
      <c r="EHE59" s="184"/>
      <c r="EHF59" s="184"/>
      <c r="EHG59" s="184"/>
      <c r="EHH59" s="184"/>
      <c r="EHI59" s="184"/>
      <c r="EHJ59" s="184"/>
      <c r="EHK59" s="184"/>
      <c r="EHL59" s="184"/>
      <c r="EHM59" s="184"/>
      <c r="EHN59" s="184"/>
      <c r="EHO59" s="184"/>
      <c r="EHP59" s="184"/>
      <c r="EHQ59" s="184"/>
      <c r="EHR59" s="184"/>
      <c r="EHS59" s="184"/>
      <c r="EHT59" s="184"/>
      <c r="EHU59" s="184"/>
      <c r="EHV59" s="184"/>
      <c r="EHW59" s="184"/>
      <c r="EHX59" s="184"/>
      <c r="EHY59" s="184"/>
      <c r="EHZ59" s="184"/>
      <c r="EIA59" s="184"/>
      <c r="EIB59" s="184"/>
      <c r="EIC59" s="184"/>
      <c r="EID59" s="184"/>
      <c r="EIE59" s="184"/>
      <c r="EIF59" s="184"/>
      <c r="EIG59" s="184"/>
      <c r="EIH59" s="184"/>
      <c r="EII59" s="184"/>
      <c r="EIJ59" s="184"/>
      <c r="EIK59" s="184"/>
      <c r="EIL59" s="184"/>
      <c r="EIM59" s="184"/>
      <c r="EIN59" s="184"/>
      <c r="EIO59" s="184"/>
      <c r="EIP59" s="184"/>
      <c r="EIQ59" s="184"/>
      <c r="EIR59" s="184"/>
      <c r="EIS59" s="184"/>
      <c r="EIT59" s="184"/>
      <c r="EIU59" s="184"/>
      <c r="EIV59" s="184"/>
      <c r="EIW59" s="184"/>
      <c r="EIX59" s="184"/>
      <c r="EIY59" s="184"/>
      <c r="EIZ59" s="184"/>
      <c r="EJA59" s="184"/>
      <c r="EJB59" s="184"/>
      <c r="EJC59" s="184"/>
      <c r="EJD59" s="184"/>
      <c r="EJE59" s="184"/>
      <c r="EJF59" s="184"/>
      <c r="EJG59" s="184"/>
      <c r="EJH59" s="184"/>
      <c r="EJI59" s="184"/>
      <c r="EJJ59" s="184"/>
      <c r="EJK59" s="184"/>
      <c r="EJL59" s="184"/>
      <c r="EJM59" s="184"/>
      <c r="EJN59" s="184"/>
      <c r="EJO59" s="184"/>
      <c r="EJP59" s="184"/>
      <c r="EJQ59" s="184"/>
      <c r="EJR59" s="184"/>
      <c r="EJS59" s="184"/>
      <c r="EJT59" s="184"/>
      <c r="EJU59" s="184"/>
      <c r="EJV59" s="184"/>
      <c r="EJW59" s="184"/>
      <c r="EJX59" s="184"/>
      <c r="EJY59" s="184"/>
      <c r="EJZ59" s="184"/>
      <c r="EKA59" s="184"/>
      <c r="EKB59" s="184"/>
      <c r="EKC59" s="184"/>
      <c r="EKD59" s="184"/>
      <c r="EKE59" s="184"/>
      <c r="EKF59" s="184"/>
      <c r="EKG59" s="184"/>
      <c r="EKH59" s="184"/>
      <c r="EKI59" s="184"/>
      <c r="EKJ59" s="184"/>
      <c r="EKK59" s="184"/>
      <c r="EKL59" s="184"/>
      <c r="EKM59" s="184"/>
      <c r="EKN59" s="184"/>
      <c r="EKO59" s="184"/>
      <c r="EKP59" s="184"/>
      <c r="EKQ59" s="184"/>
      <c r="EKR59" s="184"/>
      <c r="EKS59" s="184"/>
      <c r="EKT59" s="184"/>
      <c r="EKU59" s="184"/>
      <c r="EKV59" s="184"/>
      <c r="EKW59" s="184"/>
      <c r="EKX59" s="184"/>
      <c r="EKY59" s="184"/>
      <c r="EKZ59" s="184"/>
      <c r="ELA59" s="184"/>
      <c r="ELB59" s="184"/>
      <c r="ELC59" s="184"/>
      <c r="ELD59" s="184"/>
      <c r="ELE59" s="184"/>
      <c r="ELF59" s="184"/>
      <c r="ELG59" s="184"/>
      <c r="ELH59" s="184"/>
      <c r="ELI59" s="184"/>
      <c r="ELJ59" s="184"/>
      <c r="ELK59" s="184"/>
      <c r="ELL59" s="184"/>
      <c r="ELM59" s="184"/>
      <c r="ELN59" s="184"/>
      <c r="ELO59" s="184"/>
      <c r="ELP59" s="184"/>
      <c r="ELQ59" s="184"/>
      <c r="ELR59" s="184"/>
      <c r="ELS59" s="184"/>
      <c r="ELT59" s="184"/>
      <c r="ELU59" s="184"/>
      <c r="ELV59" s="184"/>
      <c r="ELW59" s="184"/>
      <c r="ELX59" s="184"/>
      <c r="ELY59" s="184"/>
      <c r="ELZ59" s="184"/>
      <c r="EMA59" s="184"/>
      <c r="EMB59" s="184"/>
      <c r="EMC59" s="184"/>
      <c r="EMD59" s="184"/>
      <c r="EME59" s="184"/>
      <c r="EMF59" s="184"/>
      <c r="EMG59" s="184"/>
      <c r="EMH59" s="184"/>
      <c r="EMI59" s="184"/>
      <c r="EMJ59" s="184"/>
      <c r="EMK59" s="184"/>
      <c r="EML59" s="184"/>
      <c r="EMM59" s="184"/>
      <c r="EMN59" s="184"/>
      <c r="EMO59" s="184"/>
      <c r="EMP59" s="184"/>
      <c r="EMQ59" s="184"/>
      <c r="EMR59" s="184"/>
      <c r="EMS59" s="184"/>
      <c r="EMT59" s="184"/>
      <c r="EMU59" s="184"/>
      <c r="EMV59" s="184"/>
      <c r="EMW59" s="184"/>
      <c r="EMX59" s="184"/>
      <c r="EMY59" s="184"/>
      <c r="EMZ59" s="184"/>
      <c r="ENA59" s="184"/>
      <c r="ENB59" s="184"/>
      <c r="ENC59" s="184"/>
      <c r="END59" s="184"/>
      <c r="ENE59" s="184"/>
      <c r="ENF59" s="184"/>
      <c r="ENG59" s="184"/>
      <c r="ENH59" s="184"/>
      <c r="ENI59" s="184"/>
      <c r="ENJ59" s="184"/>
      <c r="ENK59" s="184"/>
      <c r="ENL59" s="184"/>
      <c r="ENM59" s="184"/>
      <c r="ENN59" s="184"/>
      <c r="ENO59" s="184"/>
      <c r="ENP59" s="184"/>
      <c r="ENQ59" s="184"/>
      <c r="ENR59" s="184"/>
      <c r="ENS59" s="184"/>
      <c r="ENT59" s="184"/>
      <c r="ENU59" s="184"/>
      <c r="ENV59" s="184"/>
      <c r="ENW59" s="184"/>
      <c r="ENX59" s="184"/>
      <c r="ENY59" s="184"/>
      <c r="ENZ59" s="184"/>
      <c r="EOA59" s="184"/>
      <c r="EOB59" s="184"/>
      <c r="EOC59" s="184"/>
      <c r="EOD59" s="184"/>
      <c r="EOE59" s="184"/>
      <c r="EOF59" s="184"/>
      <c r="EOG59" s="184"/>
      <c r="EOH59" s="184"/>
      <c r="EOI59" s="184"/>
      <c r="EOJ59" s="184"/>
      <c r="EOK59" s="184"/>
      <c r="EOL59" s="184"/>
      <c r="EOM59" s="184"/>
      <c r="EON59" s="184"/>
      <c r="EOO59" s="184"/>
      <c r="EOP59" s="184"/>
      <c r="EOQ59" s="184"/>
      <c r="EOR59" s="184"/>
      <c r="EOS59" s="184"/>
      <c r="EOT59" s="184"/>
      <c r="EOU59" s="184"/>
      <c r="EOV59" s="184"/>
      <c r="EOW59" s="184"/>
      <c r="EOX59" s="184"/>
      <c r="EOY59" s="184"/>
      <c r="EOZ59" s="184"/>
      <c r="EPA59" s="184"/>
      <c r="EPB59" s="184"/>
      <c r="EPC59" s="184"/>
      <c r="EPD59" s="184"/>
      <c r="EPE59" s="184"/>
      <c r="EPF59" s="184"/>
      <c r="EPG59" s="184"/>
      <c r="EPH59" s="184"/>
      <c r="EPI59" s="184"/>
      <c r="EPJ59" s="184"/>
      <c r="EPK59" s="184"/>
      <c r="EPL59" s="184"/>
      <c r="EPM59" s="184"/>
      <c r="EPN59" s="184"/>
      <c r="EPO59" s="184"/>
      <c r="EPP59" s="184"/>
      <c r="EPQ59" s="184"/>
      <c r="EPR59" s="184"/>
      <c r="EPS59" s="184"/>
      <c r="EPT59" s="184"/>
      <c r="EPU59" s="184"/>
      <c r="EPV59" s="184"/>
      <c r="EPW59" s="184"/>
      <c r="EPX59" s="184"/>
      <c r="EPY59" s="184"/>
      <c r="EPZ59" s="184"/>
      <c r="EQA59" s="184"/>
      <c r="EQB59" s="184"/>
      <c r="EQC59" s="184"/>
      <c r="EQD59" s="184"/>
      <c r="EQE59" s="184"/>
      <c r="EQF59" s="184"/>
      <c r="EQG59" s="184"/>
      <c r="EQH59" s="184"/>
      <c r="EQI59" s="184"/>
      <c r="EQJ59" s="184"/>
      <c r="EQK59" s="184"/>
      <c r="EQL59" s="184"/>
      <c r="EQM59" s="184"/>
      <c r="EQN59" s="184"/>
      <c r="EQO59" s="184"/>
      <c r="EQP59" s="184"/>
      <c r="EQQ59" s="184"/>
      <c r="EQR59" s="184"/>
      <c r="EQS59" s="184"/>
      <c r="EQT59" s="184"/>
      <c r="EQU59" s="184"/>
      <c r="EQV59" s="184"/>
      <c r="EQW59" s="184"/>
      <c r="EQX59" s="184"/>
      <c r="EQY59" s="184"/>
      <c r="EQZ59" s="184"/>
      <c r="ERA59" s="184"/>
      <c r="ERB59" s="184"/>
      <c r="ERC59" s="184"/>
      <c r="ERD59" s="184"/>
      <c r="ERE59" s="184"/>
      <c r="ERF59" s="184"/>
      <c r="ERG59" s="184"/>
      <c r="ERH59" s="184"/>
      <c r="ERI59" s="184"/>
      <c r="ERJ59" s="184"/>
      <c r="ERK59" s="184"/>
      <c r="ERL59" s="184"/>
      <c r="ERM59" s="184"/>
      <c r="ERN59" s="184"/>
      <c r="ERO59" s="184"/>
      <c r="ERP59" s="184"/>
      <c r="ERQ59" s="184"/>
      <c r="ERR59" s="184"/>
      <c r="ERS59" s="184"/>
      <c r="ERT59" s="184"/>
      <c r="ERU59" s="184"/>
      <c r="ERV59" s="184"/>
      <c r="ERW59" s="184"/>
      <c r="ERX59" s="184"/>
      <c r="ERY59" s="184"/>
      <c r="ERZ59" s="184"/>
      <c r="ESA59" s="184"/>
      <c r="ESB59" s="184"/>
      <c r="ESC59" s="184"/>
      <c r="ESD59" s="184"/>
      <c r="ESE59" s="184"/>
      <c r="ESF59" s="184"/>
      <c r="ESG59" s="184"/>
      <c r="ESH59" s="184"/>
      <c r="ESI59" s="184"/>
      <c r="ESJ59" s="184"/>
      <c r="ESK59" s="184"/>
      <c r="ESL59" s="184"/>
      <c r="ESM59" s="184"/>
      <c r="ESN59" s="184"/>
      <c r="ESO59" s="184"/>
      <c r="ESP59" s="184"/>
      <c r="ESQ59" s="184"/>
      <c r="ESR59" s="184"/>
      <c r="ESS59" s="184"/>
      <c r="EST59" s="184"/>
      <c r="ESU59" s="184"/>
      <c r="ESV59" s="184"/>
      <c r="ESW59" s="184"/>
      <c r="ESX59" s="184"/>
      <c r="ESY59" s="184"/>
      <c r="ESZ59" s="184"/>
      <c r="ETA59" s="184"/>
      <c r="ETB59" s="184"/>
      <c r="ETC59" s="184"/>
      <c r="ETD59" s="184"/>
      <c r="ETE59" s="184"/>
      <c r="ETF59" s="184"/>
      <c r="ETG59" s="184"/>
      <c r="ETH59" s="184"/>
      <c r="ETI59" s="184"/>
      <c r="ETJ59" s="184"/>
      <c r="ETK59" s="184"/>
      <c r="ETL59" s="184"/>
      <c r="ETM59" s="184"/>
      <c r="ETN59" s="184"/>
      <c r="ETO59" s="184"/>
      <c r="ETP59" s="184"/>
      <c r="ETQ59" s="184"/>
      <c r="ETR59" s="184"/>
      <c r="ETS59" s="184"/>
      <c r="ETT59" s="184"/>
      <c r="ETU59" s="184"/>
      <c r="ETV59" s="184"/>
      <c r="ETW59" s="184"/>
      <c r="ETX59" s="184"/>
      <c r="ETY59" s="184"/>
      <c r="ETZ59" s="184"/>
      <c r="EUA59" s="184"/>
      <c r="EUB59" s="184"/>
      <c r="EUC59" s="184"/>
      <c r="EUD59" s="184"/>
      <c r="EUE59" s="184"/>
      <c r="EUF59" s="184"/>
      <c r="EUG59" s="184"/>
      <c r="EUH59" s="184"/>
      <c r="EUI59" s="184"/>
      <c r="EUJ59" s="184"/>
      <c r="EUK59" s="184"/>
      <c r="EUL59" s="184"/>
      <c r="EUM59" s="184"/>
      <c r="EUN59" s="184"/>
      <c r="EUO59" s="184"/>
      <c r="EUP59" s="184"/>
      <c r="EUQ59" s="184"/>
      <c r="EUR59" s="184"/>
      <c r="EUS59" s="184"/>
      <c r="EUT59" s="184"/>
      <c r="EUU59" s="184"/>
      <c r="EUV59" s="184"/>
      <c r="EUW59" s="184"/>
      <c r="EUX59" s="184"/>
      <c r="EUY59" s="184"/>
      <c r="EUZ59" s="184"/>
      <c r="EVA59" s="184"/>
      <c r="EVB59" s="184"/>
      <c r="EVC59" s="184"/>
      <c r="EVD59" s="184"/>
      <c r="EVE59" s="184"/>
      <c r="EVF59" s="184"/>
      <c r="EVG59" s="184"/>
      <c r="EVH59" s="184"/>
      <c r="EVI59" s="184"/>
      <c r="EVJ59" s="184"/>
      <c r="EVK59" s="184"/>
      <c r="EVL59" s="184"/>
      <c r="EVM59" s="184"/>
      <c r="EVN59" s="184"/>
      <c r="EVO59" s="184"/>
      <c r="EVP59" s="184"/>
      <c r="EVQ59" s="184"/>
      <c r="EVR59" s="184"/>
      <c r="EVS59" s="184"/>
      <c r="EVT59" s="184"/>
      <c r="EVU59" s="184"/>
      <c r="EVV59" s="184"/>
      <c r="EVW59" s="184"/>
      <c r="EVX59" s="184"/>
      <c r="EVY59" s="184"/>
      <c r="EVZ59" s="184"/>
      <c r="EWA59" s="184"/>
      <c r="EWB59" s="184"/>
      <c r="EWC59" s="184"/>
      <c r="EWD59" s="184"/>
      <c r="EWE59" s="184"/>
      <c r="EWF59" s="184"/>
      <c r="EWG59" s="184"/>
      <c r="EWH59" s="184"/>
      <c r="EWI59" s="184"/>
      <c r="EWJ59" s="184"/>
      <c r="EWK59" s="184"/>
      <c r="EWL59" s="184"/>
      <c r="EWM59" s="184"/>
      <c r="EWN59" s="184"/>
      <c r="EWO59" s="184"/>
      <c r="EWP59" s="184"/>
      <c r="EWQ59" s="184"/>
      <c r="EWR59" s="184"/>
      <c r="EWS59" s="184"/>
      <c r="EWT59" s="184"/>
      <c r="EWU59" s="184"/>
      <c r="EWV59" s="184"/>
      <c r="EWW59" s="184"/>
      <c r="EWX59" s="184"/>
      <c r="EWY59" s="184"/>
      <c r="EWZ59" s="184"/>
      <c r="EXA59" s="184"/>
      <c r="EXB59" s="184"/>
      <c r="EXC59" s="184"/>
      <c r="EXD59" s="184"/>
      <c r="EXE59" s="184"/>
      <c r="EXF59" s="184"/>
      <c r="EXG59" s="184"/>
      <c r="EXH59" s="184"/>
      <c r="EXI59" s="184"/>
      <c r="EXJ59" s="184"/>
      <c r="EXK59" s="184"/>
      <c r="EXL59" s="184"/>
      <c r="EXM59" s="184"/>
      <c r="EXN59" s="184"/>
      <c r="EXO59" s="184"/>
      <c r="EXP59" s="184"/>
      <c r="EXQ59" s="184"/>
      <c r="EXR59" s="184"/>
      <c r="EXS59" s="184"/>
      <c r="EXT59" s="184"/>
      <c r="EXU59" s="184"/>
      <c r="EXV59" s="184"/>
      <c r="EXW59" s="184"/>
      <c r="EXX59" s="184"/>
      <c r="EXY59" s="184"/>
      <c r="EXZ59" s="184"/>
      <c r="EYA59" s="184"/>
      <c r="EYB59" s="184"/>
      <c r="EYC59" s="184"/>
      <c r="EYD59" s="184"/>
      <c r="EYE59" s="184"/>
      <c r="EYF59" s="184"/>
      <c r="EYG59" s="184"/>
      <c r="EYH59" s="184"/>
      <c r="EYI59" s="184"/>
      <c r="EYJ59" s="184"/>
      <c r="EYK59" s="184"/>
      <c r="EYL59" s="184"/>
      <c r="EYM59" s="184"/>
      <c r="EYN59" s="184"/>
      <c r="EYO59" s="184"/>
      <c r="EYP59" s="184"/>
      <c r="EYQ59" s="184"/>
      <c r="EYR59" s="184"/>
      <c r="EYS59" s="184"/>
      <c r="EYT59" s="184"/>
      <c r="EYU59" s="184"/>
      <c r="EYV59" s="184"/>
      <c r="EYW59" s="184"/>
      <c r="EYX59" s="184"/>
      <c r="EYY59" s="184"/>
      <c r="EYZ59" s="184"/>
      <c r="EZA59" s="184"/>
      <c r="EZB59" s="184"/>
      <c r="EZC59" s="184"/>
      <c r="EZD59" s="184"/>
      <c r="EZE59" s="184"/>
      <c r="EZF59" s="184"/>
      <c r="EZG59" s="184"/>
      <c r="EZH59" s="184"/>
      <c r="EZI59" s="184"/>
      <c r="EZJ59" s="184"/>
      <c r="EZK59" s="184"/>
      <c r="EZL59" s="184"/>
      <c r="EZM59" s="184"/>
      <c r="EZN59" s="184"/>
      <c r="EZO59" s="184"/>
      <c r="EZP59" s="184"/>
      <c r="EZQ59" s="184"/>
      <c r="EZR59" s="184"/>
      <c r="EZS59" s="184"/>
      <c r="EZT59" s="184"/>
      <c r="EZU59" s="184"/>
      <c r="EZV59" s="184"/>
      <c r="EZW59" s="184"/>
      <c r="EZX59" s="184"/>
      <c r="EZY59" s="184"/>
      <c r="EZZ59" s="184"/>
      <c r="FAA59" s="184"/>
      <c r="FAB59" s="184"/>
      <c r="FAC59" s="184"/>
      <c r="FAD59" s="184"/>
      <c r="FAE59" s="184"/>
      <c r="FAF59" s="184"/>
      <c r="FAG59" s="184"/>
      <c r="FAH59" s="184"/>
      <c r="FAI59" s="184"/>
      <c r="FAJ59" s="184"/>
      <c r="FAK59" s="184"/>
      <c r="FAL59" s="184"/>
      <c r="FAM59" s="184"/>
      <c r="FAN59" s="184"/>
      <c r="FAO59" s="184"/>
      <c r="FAP59" s="184"/>
      <c r="FAQ59" s="184"/>
      <c r="FAR59" s="184"/>
      <c r="FAS59" s="184"/>
      <c r="FAT59" s="184"/>
      <c r="FAU59" s="184"/>
      <c r="FAV59" s="184"/>
      <c r="FAW59" s="184"/>
      <c r="FAX59" s="184"/>
      <c r="FAY59" s="184"/>
      <c r="FAZ59" s="184"/>
      <c r="FBA59" s="184"/>
      <c r="FBB59" s="184"/>
      <c r="FBC59" s="184"/>
      <c r="FBD59" s="184"/>
      <c r="FBE59" s="184"/>
      <c r="FBF59" s="184"/>
      <c r="FBG59" s="184"/>
      <c r="FBH59" s="184"/>
      <c r="FBI59" s="184"/>
      <c r="FBJ59" s="184"/>
      <c r="FBK59" s="184"/>
      <c r="FBL59" s="184"/>
      <c r="FBM59" s="184"/>
      <c r="FBN59" s="184"/>
      <c r="FBO59" s="184"/>
      <c r="FBP59" s="184"/>
      <c r="FBQ59" s="184"/>
      <c r="FBR59" s="184"/>
      <c r="FBS59" s="184"/>
      <c r="FBT59" s="184"/>
      <c r="FBU59" s="184"/>
      <c r="FBV59" s="184"/>
      <c r="FBW59" s="184"/>
      <c r="FBX59" s="184"/>
      <c r="FBY59" s="184"/>
      <c r="FBZ59" s="184"/>
      <c r="FCA59" s="184"/>
      <c r="FCB59" s="184"/>
      <c r="FCC59" s="184"/>
      <c r="FCD59" s="184"/>
      <c r="FCE59" s="184"/>
      <c r="FCF59" s="184"/>
      <c r="FCG59" s="184"/>
      <c r="FCH59" s="184"/>
      <c r="FCI59" s="184"/>
      <c r="FCJ59" s="184"/>
      <c r="FCK59" s="184"/>
      <c r="FCL59" s="184"/>
      <c r="FCM59" s="184"/>
      <c r="FCN59" s="184"/>
      <c r="FCO59" s="184"/>
      <c r="FCP59" s="184"/>
      <c r="FCQ59" s="184"/>
      <c r="FCR59" s="184"/>
      <c r="FCS59" s="184"/>
      <c r="FCT59" s="184"/>
      <c r="FCU59" s="184"/>
      <c r="FCV59" s="184"/>
      <c r="FCW59" s="184"/>
      <c r="FCX59" s="184"/>
      <c r="FCY59" s="184"/>
      <c r="FCZ59" s="184"/>
      <c r="FDA59" s="184"/>
      <c r="FDB59" s="184"/>
      <c r="FDC59" s="184"/>
      <c r="FDD59" s="184"/>
      <c r="FDE59" s="184"/>
      <c r="FDF59" s="184"/>
      <c r="FDG59" s="184"/>
      <c r="FDH59" s="184"/>
      <c r="FDI59" s="184"/>
      <c r="FDJ59" s="184"/>
      <c r="FDK59" s="184"/>
      <c r="FDL59" s="184"/>
      <c r="FDM59" s="184"/>
      <c r="FDN59" s="184"/>
      <c r="FDO59" s="184"/>
      <c r="FDP59" s="184"/>
      <c r="FDQ59" s="184"/>
      <c r="FDR59" s="184"/>
      <c r="FDS59" s="184"/>
      <c r="FDT59" s="184"/>
      <c r="FDU59" s="184"/>
      <c r="FDV59" s="184"/>
      <c r="FDW59" s="184"/>
      <c r="FDX59" s="184"/>
      <c r="FDY59" s="184"/>
      <c r="FDZ59" s="184"/>
      <c r="FEA59" s="184"/>
      <c r="FEB59" s="184"/>
      <c r="FEC59" s="184"/>
      <c r="FED59" s="184"/>
      <c r="FEE59" s="184"/>
      <c r="FEF59" s="184"/>
      <c r="FEG59" s="184"/>
      <c r="FEH59" s="184"/>
      <c r="FEI59" s="184"/>
      <c r="FEJ59" s="184"/>
      <c r="FEK59" s="184"/>
      <c r="FEL59" s="184"/>
      <c r="FEM59" s="184"/>
      <c r="FEN59" s="184"/>
      <c r="FEO59" s="184"/>
      <c r="FEP59" s="184"/>
      <c r="FEQ59" s="184"/>
      <c r="FER59" s="184"/>
      <c r="FES59" s="184"/>
      <c r="FET59" s="184"/>
      <c r="FEU59" s="184"/>
      <c r="FEV59" s="184"/>
      <c r="FEW59" s="184"/>
      <c r="FEX59" s="184"/>
      <c r="FEY59" s="184"/>
      <c r="FEZ59" s="184"/>
      <c r="FFA59" s="184"/>
      <c r="FFB59" s="184"/>
      <c r="FFC59" s="184"/>
      <c r="FFD59" s="184"/>
      <c r="FFE59" s="184"/>
      <c r="FFF59" s="184"/>
      <c r="FFG59" s="184"/>
      <c r="FFH59" s="184"/>
      <c r="FFI59" s="184"/>
      <c r="FFJ59" s="184"/>
      <c r="FFK59" s="184"/>
      <c r="FFL59" s="184"/>
      <c r="FFM59" s="184"/>
      <c r="FFN59" s="184"/>
      <c r="FFO59" s="184"/>
      <c r="FFP59" s="184"/>
      <c r="FFQ59" s="184"/>
      <c r="FFR59" s="184"/>
      <c r="FFS59" s="184"/>
      <c r="FFT59" s="184"/>
      <c r="FFU59" s="184"/>
      <c r="FFV59" s="184"/>
      <c r="FFW59" s="184"/>
      <c r="FFX59" s="184"/>
      <c r="FFY59" s="184"/>
      <c r="FFZ59" s="184"/>
      <c r="FGA59" s="184"/>
      <c r="FGB59" s="184"/>
      <c r="FGC59" s="184"/>
      <c r="FGD59" s="184"/>
      <c r="FGE59" s="184"/>
      <c r="FGF59" s="184"/>
      <c r="FGG59" s="184"/>
      <c r="FGH59" s="184"/>
      <c r="FGI59" s="184"/>
      <c r="FGJ59" s="184"/>
      <c r="FGK59" s="184"/>
      <c r="FGL59" s="184"/>
      <c r="FGM59" s="184"/>
      <c r="FGN59" s="184"/>
      <c r="FGO59" s="184"/>
      <c r="FGP59" s="184"/>
      <c r="FGQ59" s="184"/>
      <c r="FGR59" s="184"/>
      <c r="FGS59" s="184"/>
      <c r="FGT59" s="184"/>
      <c r="FGU59" s="184"/>
      <c r="FGV59" s="184"/>
      <c r="FGW59" s="184"/>
      <c r="FGX59" s="184"/>
      <c r="FGY59" s="184"/>
      <c r="FGZ59" s="184"/>
      <c r="FHA59" s="184"/>
      <c r="FHB59" s="184"/>
      <c r="FHC59" s="184"/>
      <c r="FHD59" s="184"/>
      <c r="FHE59" s="184"/>
      <c r="FHF59" s="184"/>
      <c r="FHG59" s="184"/>
      <c r="FHH59" s="184"/>
      <c r="FHI59" s="184"/>
      <c r="FHJ59" s="184"/>
      <c r="FHK59" s="184"/>
      <c r="FHL59" s="184"/>
      <c r="FHM59" s="184"/>
      <c r="FHN59" s="184"/>
      <c r="FHO59" s="184"/>
      <c r="FHP59" s="184"/>
      <c r="FHQ59" s="184"/>
      <c r="FHR59" s="184"/>
      <c r="FHS59" s="184"/>
      <c r="FHT59" s="184"/>
      <c r="FHU59" s="184"/>
      <c r="FHV59" s="184"/>
      <c r="FHW59" s="184"/>
      <c r="FHX59" s="184"/>
      <c r="FHY59" s="184"/>
      <c r="FHZ59" s="184"/>
      <c r="FIA59" s="184"/>
      <c r="FIB59" s="184"/>
      <c r="FIC59" s="184"/>
      <c r="FID59" s="184"/>
      <c r="FIE59" s="184"/>
      <c r="FIF59" s="184"/>
      <c r="FIG59" s="184"/>
      <c r="FIH59" s="184"/>
      <c r="FII59" s="184"/>
      <c r="FIJ59" s="184"/>
      <c r="FIK59" s="184"/>
      <c r="FIL59" s="184"/>
      <c r="FIM59" s="184"/>
      <c r="FIN59" s="184"/>
      <c r="FIO59" s="184"/>
      <c r="FIP59" s="184"/>
      <c r="FIQ59" s="184"/>
      <c r="FIR59" s="184"/>
      <c r="FIS59" s="184"/>
      <c r="FIT59" s="184"/>
      <c r="FIU59" s="184"/>
      <c r="FIV59" s="184"/>
      <c r="FIW59" s="184"/>
      <c r="FIX59" s="184"/>
      <c r="FIY59" s="184"/>
      <c r="FIZ59" s="184"/>
      <c r="FJA59" s="184"/>
      <c r="FJB59" s="184"/>
      <c r="FJC59" s="184"/>
      <c r="FJD59" s="184"/>
      <c r="FJE59" s="184"/>
      <c r="FJF59" s="184"/>
      <c r="FJG59" s="184"/>
      <c r="FJH59" s="184"/>
      <c r="FJI59" s="184"/>
      <c r="FJJ59" s="184"/>
      <c r="FJK59" s="184"/>
      <c r="FJL59" s="184"/>
      <c r="FJM59" s="184"/>
      <c r="FJN59" s="184"/>
      <c r="FJO59" s="184"/>
      <c r="FJP59" s="184"/>
      <c r="FJQ59" s="184"/>
      <c r="FJR59" s="184"/>
      <c r="FJS59" s="184"/>
      <c r="FJT59" s="184"/>
      <c r="FJU59" s="184"/>
      <c r="FJV59" s="184"/>
      <c r="FJW59" s="184"/>
      <c r="FJX59" s="184"/>
      <c r="FJY59" s="184"/>
      <c r="FJZ59" s="184"/>
      <c r="FKA59" s="184"/>
      <c r="FKB59" s="184"/>
      <c r="FKC59" s="184"/>
      <c r="FKD59" s="184"/>
      <c r="FKE59" s="184"/>
      <c r="FKF59" s="184"/>
      <c r="FKG59" s="184"/>
      <c r="FKH59" s="184"/>
      <c r="FKI59" s="184"/>
      <c r="FKJ59" s="184"/>
      <c r="FKK59" s="184"/>
      <c r="FKL59" s="184"/>
      <c r="FKM59" s="184"/>
      <c r="FKN59" s="184"/>
      <c r="FKO59" s="184"/>
      <c r="FKP59" s="184"/>
      <c r="FKQ59" s="184"/>
      <c r="FKR59" s="184"/>
      <c r="FKS59" s="184"/>
      <c r="FKT59" s="184"/>
      <c r="FKU59" s="184"/>
      <c r="FKV59" s="184"/>
      <c r="FKW59" s="184"/>
      <c r="FKX59" s="184"/>
      <c r="FKY59" s="184"/>
      <c r="FKZ59" s="184"/>
      <c r="FLA59" s="184"/>
      <c r="FLB59" s="184"/>
      <c r="FLC59" s="184"/>
      <c r="FLD59" s="184"/>
      <c r="FLE59" s="184"/>
      <c r="FLF59" s="184"/>
      <c r="FLG59" s="184"/>
      <c r="FLH59" s="184"/>
      <c r="FLI59" s="184"/>
      <c r="FLJ59" s="184"/>
      <c r="FLK59" s="184"/>
      <c r="FLL59" s="184"/>
      <c r="FLM59" s="184"/>
      <c r="FLN59" s="184"/>
      <c r="FLO59" s="184"/>
      <c r="FLP59" s="184"/>
      <c r="FLQ59" s="184"/>
      <c r="FLR59" s="184"/>
      <c r="FLS59" s="184"/>
      <c r="FLT59" s="184"/>
      <c r="FLU59" s="184"/>
      <c r="FLV59" s="184"/>
      <c r="FLW59" s="184"/>
      <c r="FLX59" s="184"/>
      <c r="FLY59" s="184"/>
      <c r="FLZ59" s="184"/>
      <c r="FMA59" s="184"/>
      <c r="FMB59" s="184"/>
      <c r="FMC59" s="184"/>
      <c r="FMD59" s="184"/>
      <c r="FME59" s="184"/>
      <c r="FMF59" s="184"/>
      <c r="FMG59" s="184"/>
      <c r="FMH59" s="184"/>
      <c r="FMI59" s="184"/>
      <c r="FMJ59" s="184"/>
      <c r="FMK59" s="184"/>
      <c r="FML59" s="184"/>
      <c r="FMM59" s="184"/>
      <c r="FMN59" s="184"/>
      <c r="FMO59" s="184"/>
      <c r="FMP59" s="184"/>
      <c r="FMQ59" s="184"/>
      <c r="FMR59" s="184"/>
      <c r="FMS59" s="184"/>
      <c r="FMT59" s="184"/>
      <c r="FMU59" s="184"/>
      <c r="FMV59" s="184"/>
      <c r="FMW59" s="184"/>
      <c r="FMX59" s="184"/>
      <c r="FMY59" s="184"/>
      <c r="FMZ59" s="184"/>
      <c r="FNA59" s="184"/>
      <c r="FNB59" s="184"/>
      <c r="FNC59" s="184"/>
      <c r="FND59" s="184"/>
      <c r="FNE59" s="184"/>
      <c r="FNF59" s="184"/>
      <c r="FNG59" s="184"/>
      <c r="FNH59" s="184"/>
      <c r="FNI59" s="184"/>
      <c r="FNJ59" s="184"/>
      <c r="FNK59" s="184"/>
      <c r="FNL59" s="184"/>
      <c r="FNM59" s="184"/>
      <c r="FNN59" s="184"/>
      <c r="FNO59" s="184"/>
      <c r="FNP59" s="184"/>
      <c r="FNQ59" s="184"/>
      <c r="FNR59" s="184"/>
      <c r="FNS59" s="184"/>
      <c r="FNT59" s="184"/>
      <c r="FNU59" s="184"/>
      <c r="FNV59" s="184"/>
      <c r="FNW59" s="184"/>
      <c r="FNX59" s="184"/>
      <c r="FNY59" s="184"/>
      <c r="FNZ59" s="184"/>
      <c r="FOA59" s="184"/>
      <c r="FOB59" s="184"/>
      <c r="FOC59" s="184"/>
      <c r="FOD59" s="184"/>
      <c r="FOE59" s="184"/>
      <c r="FOF59" s="184"/>
      <c r="FOG59" s="184"/>
      <c r="FOH59" s="184"/>
      <c r="FOI59" s="184"/>
      <c r="FOJ59" s="184"/>
      <c r="FOK59" s="184"/>
      <c r="FOL59" s="184"/>
      <c r="FOM59" s="184"/>
      <c r="FON59" s="184"/>
      <c r="FOO59" s="184"/>
      <c r="FOP59" s="184"/>
      <c r="FOQ59" s="184"/>
      <c r="FOR59" s="184"/>
      <c r="FOS59" s="184"/>
      <c r="FOT59" s="184"/>
      <c r="FOU59" s="184"/>
      <c r="FOV59" s="184"/>
      <c r="FOW59" s="184"/>
      <c r="FOX59" s="184"/>
      <c r="FOY59" s="184"/>
      <c r="FOZ59" s="184"/>
      <c r="FPA59" s="184"/>
      <c r="FPB59" s="184"/>
      <c r="FPC59" s="184"/>
      <c r="FPD59" s="184"/>
      <c r="FPE59" s="184"/>
      <c r="FPF59" s="184"/>
      <c r="FPG59" s="184"/>
      <c r="FPH59" s="184"/>
      <c r="FPI59" s="184"/>
      <c r="FPJ59" s="184"/>
      <c r="FPK59" s="184"/>
      <c r="FPL59" s="184"/>
      <c r="FPM59" s="184"/>
      <c r="FPN59" s="184"/>
      <c r="FPO59" s="184"/>
      <c r="FPP59" s="184"/>
      <c r="FPQ59" s="184"/>
      <c r="FPR59" s="184"/>
      <c r="FPS59" s="184"/>
      <c r="FPT59" s="184"/>
      <c r="FPU59" s="184"/>
      <c r="FPV59" s="184"/>
      <c r="FPW59" s="184"/>
      <c r="FPX59" s="184"/>
      <c r="FPY59" s="184"/>
      <c r="FPZ59" s="184"/>
      <c r="FQA59" s="184"/>
      <c r="FQB59" s="184"/>
      <c r="FQC59" s="184"/>
      <c r="FQD59" s="184"/>
      <c r="FQE59" s="184"/>
      <c r="FQF59" s="184"/>
      <c r="FQG59" s="184"/>
      <c r="FQH59" s="184"/>
      <c r="FQI59" s="184"/>
      <c r="FQJ59" s="184"/>
      <c r="FQK59" s="184"/>
      <c r="FQL59" s="184"/>
      <c r="FQM59" s="184"/>
      <c r="FQN59" s="184"/>
      <c r="FQO59" s="184"/>
      <c r="FQP59" s="184"/>
      <c r="FQQ59" s="184"/>
      <c r="FQR59" s="184"/>
      <c r="FQS59" s="184"/>
      <c r="FQT59" s="184"/>
      <c r="FQU59" s="184"/>
      <c r="FQV59" s="184"/>
      <c r="FQW59" s="184"/>
      <c r="FQX59" s="184"/>
      <c r="FQY59" s="184"/>
      <c r="FQZ59" s="184"/>
      <c r="FRA59" s="184"/>
      <c r="FRB59" s="184"/>
      <c r="FRC59" s="184"/>
      <c r="FRD59" s="184"/>
      <c r="FRE59" s="184"/>
      <c r="FRF59" s="184"/>
      <c r="FRG59" s="184"/>
      <c r="FRH59" s="184"/>
      <c r="FRI59" s="184"/>
      <c r="FRJ59" s="184"/>
      <c r="FRK59" s="184"/>
      <c r="FRL59" s="184"/>
      <c r="FRM59" s="184"/>
      <c r="FRN59" s="184"/>
      <c r="FRO59" s="184"/>
      <c r="FRP59" s="184"/>
      <c r="FRQ59" s="184"/>
      <c r="FRR59" s="184"/>
      <c r="FRS59" s="184"/>
      <c r="FRT59" s="184"/>
      <c r="FRU59" s="184"/>
      <c r="FRV59" s="184"/>
      <c r="FRW59" s="184"/>
      <c r="FRX59" s="184"/>
      <c r="FRY59" s="184"/>
      <c r="FRZ59" s="184"/>
      <c r="FSA59" s="184"/>
      <c r="FSB59" s="184"/>
      <c r="FSC59" s="184"/>
      <c r="FSD59" s="184"/>
      <c r="FSE59" s="184"/>
      <c r="FSF59" s="184"/>
      <c r="FSG59" s="184"/>
      <c r="FSH59" s="184"/>
      <c r="FSI59" s="184"/>
      <c r="FSJ59" s="184"/>
      <c r="FSK59" s="184"/>
      <c r="FSL59" s="184"/>
      <c r="FSM59" s="184"/>
      <c r="FSN59" s="184"/>
      <c r="FSO59" s="184"/>
      <c r="FSP59" s="184"/>
      <c r="FSQ59" s="184"/>
      <c r="FSR59" s="184"/>
      <c r="FSS59" s="184"/>
      <c r="FST59" s="184"/>
      <c r="FSU59" s="184"/>
      <c r="FSV59" s="184"/>
      <c r="FSW59" s="184"/>
      <c r="FSX59" s="184"/>
      <c r="FSY59" s="184"/>
      <c r="FSZ59" s="184"/>
      <c r="FTA59" s="184"/>
      <c r="FTB59" s="184"/>
      <c r="FTC59" s="184"/>
      <c r="FTD59" s="184"/>
      <c r="FTE59" s="184"/>
      <c r="FTF59" s="184"/>
      <c r="FTG59" s="184"/>
      <c r="FTH59" s="184"/>
      <c r="FTI59" s="184"/>
      <c r="FTJ59" s="184"/>
      <c r="FTK59" s="184"/>
      <c r="FTL59" s="184"/>
      <c r="FTM59" s="184"/>
      <c r="FTN59" s="184"/>
      <c r="FTO59" s="184"/>
      <c r="FTP59" s="184"/>
      <c r="FTQ59" s="184"/>
      <c r="FTR59" s="184"/>
      <c r="FTS59" s="184"/>
      <c r="FTT59" s="184"/>
      <c r="FTU59" s="184"/>
      <c r="FTV59" s="184"/>
      <c r="FTW59" s="184"/>
      <c r="FTX59" s="184"/>
      <c r="FTY59" s="184"/>
      <c r="FTZ59" s="184"/>
      <c r="FUA59" s="184"/>
      <c r="FUB59" s="184"/>
      <c r="FUC59" s="184"/>
      <c r="FUD59" s="184"/>
      <c r="FUE59" s="184"/>
      <c r="FUF59" s="184"/>
      <c r="FUG59" s="184"/>
      <c r="FUH59" s="184"/>
      <c r="FUI59" s="184"/>
      <c r="FUJ59" s="184"/>
      <c r="FUK59" s="184"/>
      <c r="FUL59" s="184"/>
      <c r="FUM59" s="184"/>
      <c r="FUN59" s="184"/>
      <c r="FUO59" s="184"/>
      <c r="FUP59" s="184"/>
      <c r="FUQ59" s="184"/>
      <c r="FUR59" s="184"/>
      <c r="FUS59" s="184"/>
      <c r="FUT59" s="184"/>
      <c r="FUU59" s="184"/>
      <c r="FUV59" s="184"/>
      <c r="FUW59" s="184"/>
      <c r="FUX59" s="184"/>
      <c r="FUY59" s="184"/>
      <c r="FUZ59" s="184"/>
      <c r="FVA59" s="184"/>
      <c r="FVB59" s="184"/>
      <c r="FVC59" s="184"/>
      <c r="FVD59" s="184"/>
      <c r="FVE59" s="184"/>
      <c r="FVF59" s="184"/>
      <c r="FVG59" s="184"/>
      <c r="FVH59" s="184"/>
      <c r="FVI59" s="184"/>
      <c r="FVJ59" s="184"/>
      <c r="FVK59" s="184"/>
      <c r="FVL59" s="184"/>
      <c r="FVM59" s="184"/>
      <c r="FVN59" s="184"/>
      <c r="FVO59" s="184"/>
      <c r="FVP59" s="184"/>
      <c r="FVQ59" s="184"/>
      <c r="FVR59" s="184"/>
      <c r="FVS59" s="184"/>
      <c r="FVT59" s="184"/>
      <c r="FVU59" s="184"/>
      <c r="FVV59" s="184"/>
      <c r="FVW59" s="184"/>
      <c r="FVX59" s="184"/>
      <c r="FVY59" s="184"/>
      <c r="FVZ59" s="184"/>
      <c r="FWA59" s="184"/>
      <c r="FWB59" s="184"/>
      <c r="FWC59" s="184"/>
      <c r="FWD59" s="184"/>
      <c r="FWE59" s="184"/>
      <c r="FWF59" s="184"/>
      <c r="FWG59" s="184"/>
      <c r="FWH59" s="184"/>
      <c r="FWI59" s="184"/>
      <c r="FWJ59" s="184"/>
      <c r="FWK59" s="184"/>
      <c r="FWL59" s="184"/>
      <c r="FWM59" s="184"/>
      <c r="FWN59" s="184"/>
      <c r="FWO59" s="184"/>
      <c r="FWP59" s="184"/>
      <c r="FWQ59" s="184"/>
      <c r="FWR59" s="184"/>
      <c r="FWS59" s="184"/>
      <c r="FWT59" s="184"/>
      <c r="FWU59" s="184"/>
      <c r="FWV59" s="184"/>
      <c r="FWW59" s="184"/>
      <c r="FWX59" s="184"/>
      <c r="FWY59" s="184"/>
      <c r="FWZ59" s="184"/>
      <c r="FXA59" s="184"/>
      <c r="FXB59" s="184"/>
      <c r="FXC59" s="184"/>
      <c r="FXD59" s="184"/>
      <c r="FXE59" s="184"/>
      <c r="FXF59" s="184"/>
      <c r="FXG59" s="184"/>
      <c r="FXH59" s="184"/>
      <c r="FXI59" s="184"/>
      <c r="FXJ59" s="184"/>
      <c r="FXK59" s="184"/>
      <c r="FXL59" s="184"/>
      <c r="FXM59" s="184"/>
      <c r="FXN59" s="184"/>
      <c r="FXO59" s="184"/>
      <c r="FXP59" s="184"/>
      <c r="FXQ59" s="184"/>
      <c r="FXR59" s="184"/>
      <c r="FXS59" s="184"/>
      <c r="FXT59" s="184"/>
      <c r="FXU59" s="184"/>
      <c r="FXV59" s="184"/>
      <c r="FXW59" s="184"/>
      <c r="FXX59" s="184"/>
      <c r="FXY59" s="184"/>
      <c r="FXZ59" s="184"/>
      <c r="FYA59" s="184"/>
      <c r="FYB59" s="184"/>
      <c r="FYC59" s="184"/>
      <c r="FYD59" s="184"/>
      <c r="FYE59" s="184"/>
      <c r="FYF59" s="184"/>
      <c r="FYG59" s="184"/>
      <c r="FYH59" s="184"/>
      <c r="FYI59" s="184"/>
      <c r="FYJ59" s="184"/>
      <c r="FYK59" s="184"/>
      <c r="FYL59" s="184"/>
      <c r="FYM59" s="184"/>
      <c r="FYN59" s="184"/>
      <c r="FYO59" s="184"/>
      <c r="FYP59" s="184"/>
      <c r="FYQ59" s="184"/>
      <c r="FYR59" s="184"/>
      <c r="FYS59" s="184"/>
      <c r="FYT59" s="184"/>
      <c r="FYU59" s="184"/>
      <c r="FYV59" s="184"/>
      <c r="FYW59" s="184"/>
      <c r="FYX59" s="184"/>
      <c r="FYY59" s="184"/>
      <c r="FYZ59" s="184"/>
      <c r="FZA59" s="184"/>
      <c r="FZB59" s="184"/>
      <c r="FZC59" s="184"/>
      <c r="FZD59" s="184"/>
      <c r="FZE59" s="184"/>
      <c r="FZF59" s="184"/>
      <c r="FZG59" s="184"/>
      <c r="FZH59" s="184"/>
      <c r="FZI59" s="184"/>
      <c r="FZJ59" s="184"/>
      <c r="FZK59" s="184"/>
      <c r="FZL59" s="184"/>
      <c r="FZM59" s="184"/>
      <c r="FZN59" s="184"/>
      <c r="FZO59" s="184"/>
      <c r="FZP59" s="184"/>
      <c r="FZQ59" s="184"/>
      <c r="FZR59" s="184"/>
      <c r="FZS59" s="184"/>
      <c r="FZT59" s="184"/>
      <c r="FZU59" s="184"/>
      <c r="FZV59" s="184"/>
      <c r="FZW59" s="184"/>
      <c r="FZX59" s="184"/>
      <c r="FZY59" s="184"/>
      <c r="FZZ59" s="184"/>
      <c r="GAA59" s="184"/>
      <c r="GAB59" s="184"/>
      <c r="GAC59" s="184"/>
      <c r="GAD59" s="184"/>
      <c r="GAE59" s="184"/>
      <c r="GAF59" s="184"/>
      <c r="GAG59" s="184"/>
      <c r="GAH59" s="184"/>
      <c r="GAI59" s="184"/>
      <c r="GAJ59" s="184"/>
      <c r="GAK59" s="184"/>
      <c r="GAL59" s="184"/>
      <c r="GAM59" s="184"/>
      <c r="GAN59" s="184"/>
      <c r="GAO59" s="184"/>
      <c r="GAP59" s="184"/>
      <c r="GAQ59" s="184"/>
      <c r="GAR59" s="184"/>
      <c r="GAS59" s="184"/>
      <c r="GAT59" s="184"/>
      <c r="GAU59" s="184"/>
      <c r="GAV59" s="184"/>
      <c r="GAW59" s="184"/>
      <c r="GAX59" s="184"/>
      <c r="GAY59" s="184"/>
      <c r="GAZ59" s="184"/>
      <c r="GBA59" s="184"/>
      <c r="GBB59" s="184"/>
      <c r="GBC59" s="184"/>
      <c r="GBD59" s="184"/>
      <c r="GBE59" s="184"/>
      <c r="GBF59" s="184"/>
      <c r="GBG59" s="184"/>
      <c r="GBH59" s="184"/>
      <c r="GBI59" s="184"/>
      <c r="GBJ59" s="184"/>
      <c r="GBK59" s="184"/>
      <c r="GBL59" s="184"/>
      <c r="GBM59" s="184"/>
      <c r="GBN59" s="184"/>
      <c r="GBO59" s="184"/>
      <c r="GBP59" s="184"/>
      <c r="GBQ59" s="184"/>
      <c r="GBR59" s="184"/>
      <c r="GBS59" s="184"/>
      <c r="GBT59" s="184"/>
      <c r="GBU59" s="184"/>
      <c r="GBV59" s="184"/>
      <c r="GBW59" s="184"/>
      <c r="GBX59" s="184"/>
      <c r="GBY59" s="184"/>
      <c r="GBZ59" s="184"/>
      <c r="GCA59" s="184"/>
      <c r="GCB59" s="184"/>
      <c r="GCC59" s="184"/>
      <c r="GCD59" s="184"/>
      <c r="GCE59" s="184"/>
      <c r="GCF59" s="184"/>
      <c r="GCG59" s="184"/>
      <c r="GCH59" s="184"/>
      <c r="GCI59" s="184"/>
      <c r="GCJ59" s="184"/>
      <c r="GCK59" s="184"/>
      <c r="GCL59" s="184"/>
      <c r="GCM59" s="184"/>
      <c r="GCN59" s="184"/>
      <c r="GCO59" s="184"/>
      <c r="GCP59" s="184"/>
      <c r="GCQ59" s="184"/>
      <c r="GCR59" s="184"/>
      <c r="GCS59" s="184"/>
      <c r="GCT59" s="184"/>
      <c r="GCU59" s="184"/>
      <c r="GCV59" s="184"/>
      <c r="GCW59" s="184"/>
      <c r="GCX59" s="184"/>
      <c r="GCY59" s="184"/>
      <c r="GCZ59" s="184"/>
      <c r="GDA59" s="184"/>
      <c r="GDB59" s="184"/>
      <c r="GDC59" s="184"/>
      <c r="GDD59" s="184"/>
      <c r="GDE59" s="184"/>
      <c r="GDF59" s="184"/>
      <c r="GDG59" s="184"/>
      <c r="GDH59" s="184"/>
      <c r="GDI59" s="184"/>
      <c r="GDJ59" s="184"/>
      <c r="GDK59" s="184"/>
      <c r="GDL59" s="184"/>
      <c r="GDM59" s="184"/>
      <c r="GDN59" s="184"/>
      <c r="GDO59" s="184"/>
      <c r="GDP59" s="184"/>
      <c r="GDQ59" s="184"/>
      <c r="GDR59" s="184"/>
      <c r="GDS59" s="184"/>
      <c r="GDT59" s="184"/>
      <c r="GDU59" s="184"/>
      <c r="GDV59" s="184"/>
      <c r="GDW59" s="184"/>
      <c r="GDX59" s="184"/>
      <c r="GDY59" s="184"/>
      <c r="GDZ59" s="184"/>
      <c r="GEA59" s="184"/>
      <c r="GEB59" s="184"/>
      <c r="GEC59" s="184"/>
      <c r="GED59" s="184"/>
      <c r="GEE59" s="184"/>
      <c r="GEF59" s="184"/>
      <c r="GEG59" s="184"/>
      <c r="GEH59" s="184"/>
      <c r="GEI59" s="184"/>
      <c r="GEJ59" s="184"/>
      <c r="GEK59" s="184"/>
      <c r="GEL59" s="184"/>
      <c r="GEM59" s="184"/>
      <c r="GEN59" s="184"/>
      <c r="GEO59" s="184"/>
      <c r="GEP59" s="184"/>
      <c r="GEQ59" s="184"/>
      <c r="GER59" s="184"/>
      <c r="GES59" s="184"/>
      <c r="GET59" s="184"/>
      <c r="GEU59" s="184"/>
      <c r="GEV59" s="184"/>
      <c r="GEW59" s="184"/>
      <c r="GEX59" s="184"/>
      <c r="GEY59" s="184"/>
      <c r="GEZ59" s="184"/>
      <c r="GFA59" s="184"/>
      <c r="GFB59" s="184"/>
      <c r="GFC59" s="184"/>
      <c r="GFD59" s="184"/>
      <c r="GFE59" s="184"/>
      <c r="GFF59" s="184"/>
      <c r="GFG59" s="184"/>
      <c r="GFH59" s="184"/>
      <c r="GFI59" s="184"/>
      <c r="GFJ59" s="184"/>
      <c r="GFK59" s="184"/>
      <c r="GFL59" s="184"/>
      <c r="GFM59" s="184"/>
      <c r="GFN59" s="184"/>
      <c r="GFO59" s="184"/>
      <c r="GFP59" s="184"/>
      <c r="GFQ59" s="184"/>
      <c r="GFR59" s="184"/>
      <c r="GFS59" s="184"/>
      <c r="GFT59" s="184"/>
      <c r="GFU59" s="184"/>
      <c r="GFV59" s="184"/>
      <c r="GFW59" s="184"/>
      <c r="GFX59" s="184"/>
      <c r="GFY59" s="184"/>
      <c r="GFZ59" s="184"/>
      <c r="GGA59" s="184"/>
      <c r="GGB59" s="184"/>
      <c r="GGC59" s="184"/>
      <c r="GGD59" s="184"/>
      <c r="GGE59" s="184"/>
      <c r="GGF59" s="184"/>
      <c r="GGG59" s="184"/>
      <c r="GGH59" s="184"/>
      <c r="GGI59" s="184"/>
      <c r="GGJ59" s="184"/>
      <c r="GGK59" s="184"/>
      <c r="GGL59" s="184"/>
      <c r="GGM59" s="184"/>
      <c r="GGN59" s="184"/>
      <c r="GGO59" s="184"/>
      <c r="GGP59" s="184"/>
      <c r="GGQ59" s="184"/>
      <c r="GGR59" s="184"/>
      <c r="GGS59" s="184"/>
      <c r="GGT59" s="184"/>
      <c r="GGU59" s="184"/>
      <c r="GGV59" s="184"/>
      <c r="GGW59" s="184"/>
      <c r="GGX59" s="184"/>
      <c r="GGY59" s="184"/>
      <c r="GGZ59" s="184"/>
      <c r="GHA59" s="184"/>
      <c r="GHB59" s="184"/>
      <c r="GHC59" s="184"/>
      <c r="GHD59" s="184"/>
      <c r="GHE59" s="184"/>
      <c r="GHF59" s="184"/>
      <c r="GHG59" s="184"/>
      <c r="GHH59" s="184"/>
      <c r="GHI59" s="184"/>
      <c r="GHJ59" s="184"/>
      <c r="GHK59" s="184"/>
      <c r="GHL59" s="184"/>
      <c r="GHM59" s="184"/>
      <c r="GHN59" s="184"/>
      <c r="GHO59" s="184"/>
      <c r="GHP59" s="184"/>
      <c r="GHQ59" s="184"/>
      <c r="GHR59" s="184"/>
      <c r="GHS59" s="184"/>
      <c r="GHT59" s="184"/>
      <c r="GHU59" s="184"/>
      <c r="GHV59" s="184"/>
      <c r="GHW59" s="184"/>
      <c r="GHX59" s="184"/>
      <c r="GHY59" s="184"/>
      <c r="GHZ59" s="184"/>
      <c r="GIA59" s="184"/>
      <c r="GIB59" s="184"/>
      <c r="GIC59" s="184"/>
      <c r="GID59" s="184"/>
      <c r="GIE59" s="184"/>
      <c r="GIF59" s="184"/>
      <c r="GIG59" s="184"/>
      <c r="GIH59" s="184"/>
      <c r="GII59" s="184"/>
      <c r="GIJ59" s="184"/>
      <c r="GIK59" s="184"/>
      <c r="GIL59" s="184"/>
      <c r="GIM59" s="184"/>
      <c r="GIN59" s="184"/>
      <c r="GIO59" s="184"/>
      <c r="GIP59" s="184"/>
      <c r="GIQ59" s="184"/>
      <c r="GIR59" s="184"/>
      <c r="GIS59" s="184"/>
      <c r="GIT59" s="184"/>
      <c r="GIU59" s="184"/>
      <c r="GIV59" s="184"/>
      <c r="GIW59" s="184"/>
      <c r="GIX59" s="184"/>
      <c r="GIY59" s="184"/>
      <c r="GIZ59" s="184"/>
      <c r="GJA59" s="184"/>
      <c r="GJB59" s="184"/>
      <c r="GJC59" s="184"/>
      <c r="GJD59" s="184"/>
      <c r="GJE59" s="184"/>
      <c r="GJF59" s="184"/>
      <c r="GJG59" s="184"/>
      <c r="GJH59" s="184"/>
      <c r="GJI59" s="184"/>
      <c r="GJJ59" s="184"/>
      <c r="GJK59" s="184"/>
      <c r="GJL59" s="184"/>
      <c r="GJM59" s="184"/>
      <c r="GJN59" s="184"/>
      <c r="GJO59" s="184"/>
      <c r="GJP59" s="184"/>
      <c r="GJQ59" s="184"/>
      <c r="GJR59" s="184"/>
      <c r="GJS59" s="184"/>
      <c r="GJT59" s="184"/>
      <c r="GJU59" s="184"/>
      <c r="GJV59" s="184"/>
      <c r="GJW59" s="184"/>
      <c r="GJX59" s="184"/>
      <c r="GJY59" s="184"/>
      <c r="GJZ59" s="184"/>
      <c r="GKA59" s="184"/>
      <c r="GKB59" s="184"/>
      <c r="GKC59" s="184"/>
      <c r="GKD59" s="184"/>
      <c r="GKE59" s="184"/>
      <c r="GKF59" s="184"/>
      <c r="GKG59" s="184"/>
      <c r="GKH59" s="184"/>
      <c r="GKI59" s="184"/>
      <c r="GKJ59" s="184"/>
      <c r="GKK59" s="184"/>
      <c r="GKL59" s="184"/>
      <c r="GKM59" s="184"/>
      <c r="GKN59" s="184"/>
      <c r="GKO59" s="184"/>
      <c r="GKP59" s="184"/>
      <c r="GKQ59" s="184"/>
      <c r="GKR59" s="184"/>
      <c r="GKS59" s="184"/>
      <c r="GKT59" s="184"/>
      <c r="GKU59" s="184"/>
      <c r="GKV59" s="184"/>
      <c r="GKW59" s="184"/>
      <c r="GKX59" s="184"/>
      <c r="GKY59" s="184"/>
      <c r="GKZ59" s="184"/>
      <c r="GLA59" s="184"/>
      <c r="GLB59" s="184"/>
      <c r="GLC59" s="184"/>
      <c r="GLD59" s="184"/>
      <c r="GLE59" s="184"/>
      <c r="GLF59" s="184"/>
      <c r="GLG59" s="184"/>
      <c r="GLH59" s="184"/>
      <c r="GLI59" s="184"/>
      <c r="GLJ59" s="184"/>
      <c r="GLK59" s="184"/>
      <c r="GLL59" s="184"/>
      <c r="GLM59" s="184"/>
      <c r="GLN59" s="184"/>
      <c r="GLO59" s="184"/>
      <c r="GLP59" s="184"/>
      <c r="GLQ59" s="184"/>
      <c r="GLR59" s="184"/>
      <c r="GLS59" s="184"/>
      <c r="GLT59" s="184"/>
      <c r="GLU59" s="184"/>
      <c r="GLV59" s="184"/>
      <c r="GLW59" s="184"/>
      <c r="GLX59" s="184"/>
      <c r="GLY59" s="184"/>
      <c r="GLZ59" s="184"/>
      <c r="GMA59" s="184"/>
      <c r="GMB59" s="184"/>
      <c r="GMC59" s="184"/>
      <c r="GMD59" s="184"/>
      <c r="GME59" s="184"/>
      <c r="GMF59" s="184"/>
      <c r="GMG59" s="184"/>
      <c r="GMH59" s="184"/>
      <c r="GMI59" s="184"/>
      <c r="GMJ59" s="184"/>
      <c r="GMK59" s="184"/>
      <c r="GML59" s="184"/>
      <c r="GMM59" s="184"/>
      <c r="GMN59" s="184"/>
      <c r="GMO59" s="184"/>
      <c r="GMP59" s="184"/>
      <c r="GMQ59" s="184"/>
      <c r="GMR59" s="184"/>
      <c r="GMS59" s="184"/>
      <c r="GMT59" s="184"/>
      <c r="GMU59" s="184"/>
      <c r="GMV59" s="184"/>
      <c r="GMW59" s="184"/>
      <c r="GMX59" s="184"/>
      <c r="GMY59" s="184"/>
      <c r="GMZ59" s="184"/>
      <c r="GNA59" s="184"/>
      <c r="GNB59" s="184"/>
      <c r="GNC59" s="184"/>
      <c r="GND59" s="184"/>
      <c r="GNE59" s="184"/>
      <c r="GNF59" s="184"/>
      <c r="GNG59" s="184"/>
      <c r="GNH59" s="184"/>
      <c r="GNI59" s="184"/>
      <c r="GNJ59" s="184"/>
      <c r="GNK59" s="184"/>
      <c r="GNL59" s="184"/>
      <c r="GNM59" s="184"/>
      <c r="GNN59" s="184"/>
      <c r="GNO59" s="184"/>
      <c r="GNP59" s="184"/>
      <c r="GNQ59" s="184"/>
      <c r="GNR59" s="184"/>
      <c r="GNS59" s="184"/>
      <c r="GNT59" s="184"/>
      <c r="GNU59" s="184"/>
      <c r="GNV59" s="184"/>
      <c r="GNW59" s="184"/>
      <c r="GNX59" s="184"/>
      <c r="GNY59" s="184"/>
      <c r="GNZ59" s="184"/>
      <c r="GOA59" s="184"/>
      <c r="GOB59" s="184"/>
      <c r="GOC59" s="184"/>
      <c r="GOD59" s="184"/>
      <c r="GOE59" s="184"/>
      <c r="GOF59" s="184"/>
      <c r="GOG59" s="184"/>
      <c r="GOH59" s="184"/>
      <c r="GOI59" s="184"/>
      <c r="GOJ59" s="184"/>
      <c r="GOK59" s="184"/>
      <c r="GOL59" s="184"/>
      <c r="GOM59" s="184"/>
      <c r="GON59" s="184"/>
      <c r="GOO59" s="184"/>
      <c r="GOP59" s="184"/>
      <c r="GOQ59" s="184"/>
      <c r="GOR59" s="184"/>
      <c r="GOS59" s="184"/>
      <c r="GOT59" s="184"/>
      <c r="GOU59" s="184"/>
      <c r="GOV59" s="184"/>
      <c r="GOW59" s="184"/>
      <c r="GOX59" s="184"/>
      <c r="GOY59" s="184"/>
      <c r="GOZ59" s="184"/>
      <c r="GPA59" s="184"/>
      <c r="GPB59" s="184"/>
      <c r="GPC59" s="184"/>
      <c r="GPD59" s="184"/>
      <c r="GPE59" s="184"/>
      <c r="GPF59" s="184"/>
      <c r="GPG59" s="184"/>
      <c r="GPH59" s="184"/>
      <c r="GPI59" s="184"/>
      <c r="GPJ59" s="184"/>
      <c r="GPK59" s="184"/>
      <c r="GPL59" s="184"/>
      <c r="GPM59" s="184"/>
      <c r="GPN59" s="184"/>
      <c r="GPO59" s="184"/>
      <c r="GPP59" s="184"/>
      <c r="GPQ59" s="184"/>
      <c r="GPR59" s="184"/>
      <c r="GPS59" s="184"/>
      <c r="GPT59" s="184"/>
      <c r="GPU59" s="184"/>
      <c r="GPV59" s="184"/>
      <c r="GPW59" s="184"/>
      <c r="GPX59" s="184"/>
      <c r="GPY59" s="184"/>
      <c r="GPZ59" s="184"/>
      <c r="GQA59" s="184"/>
      <c r="GQB59" s="184"/>
      <c r="GQC59" s="184"/>
      <c r="GQD59" s="184"/>
      <c r="GQE59" s="184"/>
      <c r="GQF59" s="184"/>
      <c r="GQG59" s="184"/>
      <c r="GQH59" s="184"/>
      <c r="GQI59" s="184"/>
      <c r="GQJ59" s="184"/>
      <c r="GQK59" s="184"/>
      <c r="GQL59" s="184"/>
      <c r="GQM59" s="184"/>
      <c r="GQN59" s="184"/>
      <c r="GQO59" s="184"/>
      <c r="GQP59" s="184"/>
      <c r="GQQ59" s="184"/>
      <c r="GQR59" s="184"/>
      <c r="GQS59" s="184"/>
      <c r="GQT59" s="184"/>
      <c r="GQU59" s="184"/>
      <c r="GQV59" s="184"/>
      <c r="GQW59" s="184"/>
      <c r="GQX59" s="184"/>
      <c r="GQY59" s="184"/>
      <c r="GQZ59" s="184"/>
      <c r="GRA59" s="184"/>
      <c r="GRB59" s="184"/>
      <c r="GRC59" s="184"/>
      <c r="GRD59" s="184"/>
      <c r="GRE59" s="184"/>
      <c r="GRF59" s="184"/>
      <c r="GRG59" s="184"/>
      <c r="GRH59" s="184"/>
      <c r="GRI59" s="184"/>
      <c r="GRJ59" s="184"/>
      <c r="GRK59" s="184"/>
      <c r="GRL59" s="184"/>
      <c r="GRM59" s="184"/>
      <c r="GRN59" s="184"/>
      <c r="GRO59" s="184"/>
      <c r="GRP59" s="184"/>
      <c r="GRQ59" s="184"/>
      <c r="GRR59" s="184"/>
      <c r="GRS59" s="184"/>
      <c r="GRT59" s="184"/>
      <c r="GRU59" s="184"/>
      <c r="GRV59" s="184"/>
      <c r="GRW59" s="184"/>
      <c r="GRX59" s="184"/>
      <c r="GRY59" s="184"/>
      <c r="GRZ59" s="184"/>
      <c r="GSA59" s="184"/>
      <c r="GSB59" s="184"/>
      <c r="GSC59" s="184"/>
      <c r="GSD59" s="184"/>
      <c r="GSE59" s="184"/>
      <c r="GSF59" s="184"/>
      <c r="GSG59" s="184"/>
      <c r="GSH59" s="184"/>
      <c r="GSI59" s="184"/>
      <c r="GSJ59" s="184"/>
      <c r="GSK59" s="184"/>
      <c r="GSL59" s="184"/>
      <c r="GSM59" s="184"/>
      <c r="GSN59" s="184"/>
      <c r="GSO59" s="184"/>
      <c r="GSP59" s="184"/>
      <c r="GSQ59" s="184"/>
      <c r="GSR59" s="184"/>
      <c r="GSS59" s="184"/>
      <c r="GST59" s="184"/>
      <c r="GSU59" s="184"/>
      <c r="GSV59" s="184"/>
      <c r="GSW59" s="184"/>
      <c r="GSX59" s="184"/>
      <c r="GSY59" s="184"/>
      <c r="GSZ59" s="184"/>
      <c r="GTA59" s="184"/>
      <c r="GTB59" s="184"/>
      <c r="GTC59" s="184"/>
      <c r="GTD59" s="184"/>
      <c r="GTE59" s="184"/>
      <c r="GTF59" s="184"/>
      <c r="GTG59" s="184"/>
      <c r="GTH59" s="184"/>
      <c r="GTI59" s="184"/>
      <c r="GTJ59" s="184"/>
      <c r="GTK59" s="184"/>
      <c r="GTL59" s="184"/>
      <c r="GTM59" s="184"/>
      <c r="GTN59" s="184"/>
      <c r="GTO59" s="184"/>
      <c r="GTP59" s="184"/>
      <c r="GTQ59" s="184"/>
      <c r="GTR59" s="184"/>
      <c r="GTS59" s="184"/>
      <c r="GTT59" s="184"/>
      <c r="GTU59" s="184"/>
      <c r="GTV59" s="184"/>
      <c r="GTW59" s="184"/>
      <c r="GTX59" s="184"/>
      <c r="GTY59" s="184"/>
      <c r="GTZ59" s="184"/>
      <c r="GUA59" s="184"/>
      <c r="GUB59" s="184"/>
      <c r="GUC59" s="184"/>
      <c r="GUD59" s="184"/>
      <c r="GUE59" s="184"/>
      <c r="GUF59" s="184"/>
      <c r="GUG59" s="184"/>
      <c r="GUH59" s="184"/>
      <c r="GUI59" s="184"/>
      <c r="GUJ59" s="184"/>
      <c r="GUK59" s="184"/>
      <c r="GUL59" s="184"/>
      <c r="GUM59" s="184"/>
      <c r="GUN59" s="184"/>
      <c r="GUO59" s="184"/>
      <c r="GUP59" s="184"/>
      <c r="GUQ59" s="184"/>
      <c r="GUR59" s="184"/>
      <c r="GUS59" s="184"/>
      <c r="GUT59" s="184"/>
      <c r="GUU59" s="184"/>
      <c r="GUV59" s="184"/>
      <c r="GUW59" s="184"/>
      <c r="GUX59" s="184"/>
      <c r="GUY59" s="184"/>
      <c r="GUZ59" s="184"/>
      <c r="GVA59" s="184"/>
      <c r="GVB59" s="184"/>
      <c r="GVC59" s="184"/>
      <c r="GVD59" s="184"/>
      <c r="GVE59" s="184"/>
      <c r="GVF59" s="184"/>
      <c r="GVG59" s="184"/>
      <c r="GVH59" s="184"/>
      <c r="GVI59" s="184"/>
      <c r="GVJ59" s="184"/>
      <c r="GVK59" s="184"/>
      <c r="GVL59" s="184"/>
      <c r="GVM59" s="184"/>
      <c r="GVN59" s="184"/>
      <c r="GVO59" s="184"/>
      <c r="GVP59" s="184"/>
      <c r="GVQ59" s="184"/>
      <c r="GVR59" s="184"/>
      <c r="GVS59" s="184"/>
      <c r="GVT59" s="184"/>
      <c r="GVU59" s="184"/>
      <c r="GVV59" s="184"/>
      <c r="GVW59" s="184"/>
      <c r="GVX59" s="184"/>
      <c r="GVY59" s="184"/>
      <c r="GVZ59" s="184"/>
      <c r="GWA59" s="184"/>
      <c r="GWB59" s="184"/>
      <c r="GWC59" s="184"/>
      <c r="GWD59" s="184"/>
      <c r="GWE59" s="184"/>
      <c r="GWF59" s="184"/>
      <c r="GWG59" s="184"/>
      <c r="GWH59" s="184"/>
      <c r="GWI59" s="184"/>
      <c r="GWJ59" s="184"/>
      <c r="GWK59" s="184"/>
      <c r="GWL59" s="184"/>
      <c r="GWM59" s="184"/>
      <c r="GWN59" s="184"/>
      <c r="GWO59" s="184"/>
      <c r="GWP59" s="184"/>
      <c r="GWQ59" s="184"/>
      <c r="GWR59" s="184"/>
      <c r="GWS59" s="184"/>
      <c r="GWT59" s="184"/>
      <c r="GWU59" s="184"/>
      <c r="GWV59" s="184"/>
      <c r="GWW59" s="184"/>
      <c r="GWX59" s="184"/>
      <c r="GWY59" s="184"/>
      <c r="GWZ59" s="184"/>
      <c r="GXA59" s="184"/>
      <c r="GXB59" s="184"/>
      <c r="GXC59" s="184"/>
      <c r="GXD59" s="184"/>
      <c r="GXE59" s="184"/>
      <c r="GXF59" s="184"/>
      <c r="GXG59" s="184"/>
      <c r="GXH59" s="184"/>
      <c r="GXI59" s="184"/>
      <c r="GXJ59" s="184"/>
      <c r="GXK59" s="184"/>
      <c r="GXL59" s="184"/>
      <c r="GXM59" s="184"/>
      <c r="GXN59" s="184"/>
      <c r="GXO59" s="184"/>
      <c r="GXP59" s="184"/>
      <c r="GXQ59" s="184"/>
      <c r="GXR59" s="184"/>
      <c r="GXS59" s="184"/>
      <c r="GXT59" s="184"/>
      <c r="GXU59" s="184"/>
      <c r="GXV59" s="184"/>
      <c r="GXW59" s="184"/>
      <c r="GXX59" s="184"/>
      <c r="GXY59" s="184"/>
      <c r="GXZ59" s="184"/>
      <c r="GYA59" s="184"/>
      <c r="GYB59" s="184"/>
      <c r="GYC59" s="184"/>
      <c r="GYD59" s="184"/>
      <c r="GYE59" s="184"/>
      <c r="GYF59" s="184"/>
      <c r="GYG59" s="184"/>
      <c r="GYH59" s="184"/>
      <c r="GYI59" s="184"/>
      <c r="GYJ59" s="184"/>
      <c r="GYK59" s="184"/>
      <c r="GYL59" s="184"/>
      <c r="GYM59" s="184"/>
      <c r="GYN59" s="184"/>
      <c r="GYO59" s="184"/>
      <c r="GYP59" s="184"/>
      <c r="GYQ59" s="184"/>
      <c r="GYR59" s="184"/>
      <c r="GYS59" s="184"/>
      <c r="GYT59" s="184"/>
      <c r="GYU59" s="184"/>
      <c r="GYV59" s="184"/>
      <c r="GYW59" s="184"/>
      <c r="GYX59" s="184"/>
      <c r="GYY59" s="184"/>
      <c r="GYZ59" s="184"/>
      <c r="GZA59" s="184"/>
      <c r="GZB59" s="184"/>
      <c r="GZC59" s="184"/>
      <c r="GZD59" s="184"/>
      <c r="GZE59" s="184"/>
      <c r="GZF59" s="184"/>
      <c r="GZG59" s="184"/>
      <c r="GZH59" s="184"/>
      <c r="GZI59" s="184"/>
      <c r="GZJ59" s="184"/>
      <c r="GZK59" s="184"/>
      <c r="GZL59" s="184"/>
      <c r="GZM59" s="184"/>
      <c r="GZN59" s="184"/>
      <c r="GZO59" s="184"/>
      <c r="GZP59" s="184"/>
      <c r="GZQ59" s="184"/>
      <c r="GZR59" s="184"/>
      <c r="GZS59" s="184"/>
      <c r="GZT59" s="184"/>
      <c r="GZU59" s="184"/>
      <c r="GZV59" s="184"/>
      <c r="GZW59" s="184"/>
      <c r="GZX59" s="184"/>
      <c r="GZY59" s="184"/>
      <c r="GZZ59" s="184"/>
      <c r="HAA59" s="184"/>
      <c r="HAB59" s="184"/>
      <c r="HAC59" s="184"/>
      <c r="HAD59" s="184"/>
      <c r="HAE59" s="184"/>
      <c r="HAF59" s="184"/>
      <c r="HAG59" s="184"/>
      <c r="HAH59" s="184"/>
      <c r="HAI59" s="184"/>
      <c r="HAJ59" s="184"/>
      <c r="HAK59" s="184"/>
      <c r="HAL59" s="184"/>
      <c r="HAM59" s="184"/>
      <c r="HAN59" s="184"/>
      <c r="HAO59" s="184"/>
      <c r="HAP59" s="184"/>
      <c r="HAQ59" s="184"/>
      <c r="HAR59" s="184"/>
      <c r="HAS59" s="184"/>
      <c r="HAT59" s="184"/>
      <c r="HAU59" s="184"/>
      <c r="HAV59" s="184"/>
      <c r="HAW59" s="184"/>
      <c r="HAX59" s="184"/>
      <c r="HAY59" s="184"/>
      <c r="HAZ59" s="184"/>
      <c r="HBA59" s="184"/>
      <c r="HBB59" s="184"/>
      <c r="HBC59" s="184"/>
      <c r="HBD59" s="184"/>
      <c r="HBE59" s="184"/>
      <c r="HBF59" s="184"/>
      <c r="HBG59" s="184"/>
      <c r="HBH59" s="184"/>
      <c r="HBI59" s="184"/>
      <c r="HBJ59" s="184"/>
      <c r="HBK59" s="184"/>
      <c r="HBL59" s="184"/>
      <c r="HBM59" s="184"/>
      <c r="HBN59" s="184"/>
      <c r="HBO59" s="184"/>
      <c r="HBP59" s="184"/>
      <c r="HBQ59" s="184"/>
      <c r="HBR59" s="184"/>
      <c r="HBS59" s="184"/>
      <c r="HBT59" s="184"/>
      <c r="HBU59" s="184"/>
      <c r="HBV59" s="184"/>
      <c r="HBW59" s="184"/>
      <c r="HBX59" s="184"/>
      <c r="HBY59" s="184"/>
      <c r="HBZ59" s="184"/>
      <c r="HCA59" s="184"/>
      <c r="HCB59" s="184"/>
      <c r="HCC59" s="184"/>
      <c r="HCD59" s="184"/>
      <c r="HCE59" s="184"/>
      <c r="HCF59" s="184"/>
      <c r="HCG59" s="184"/>
      <c r="HCH59" s="184"/>
      <c r="HCI59" s="184"/>
      <c r="HCJ59" s="184"/>
      <c r="HCK59" s="184"/>
      <c r="HCL59" s="184"/>
      <c r="HCM59" s="184"/>
      <c r="HCN59" s="184"/>
      <c r="HCO59" s="184"/>
      <c r="HCP59" s="184"/>
      <c r="HCQ59" s="184"/>
      <c r="HCR59" s="184"/>
      <c r="HCS59" s="184"/>
      <c r="HCT59" s="184"/>
      <c r="HCU59" s="184"/>
      <c r="HCV59" s="184"/>
      <c r="HCW59" s="184"/>
      <c r="HCX59" s="184"/>
      <c r="HCY59" s="184"/>
      <c r="HCZ59" s="184"/>
      <c r="HDA59" s="184"/>
      <c r="HDB59" s="184"/>
      <c r="HDC59" s="184"/>
      <c r="HDD59" s="184"/>
      <c r="HDE59" s="184"/>
      <c r="HDF59" s="184"/>
      <c r="HDG59" s="184"/>
      <c r="HDH59" s="184"/>
      <c r="HDI59" s="184"/>
      <c r="HDJ59" s="184"/>
      <c r="HDK59" s="184"/>
      <c r="HDL59" s="184"/>
      <c r="HDM59" s="184"/>
      <c r="HDN59" s="184"/>
      <c r="HDO59" s="184"/>
      <c r="HDP59" s="184"/>
      <c r="HDQ59" s="184"/>
      <c r="HDR59" s="184"/>
      <c r="HDS59" s="184"/>
      <c r="HDT59" s="184"/>
      <c r="HDU59" s="184"/>
      <c r="HDV59" s="184"/>
      <c r="HDW59" s="184"/>
      <c r="HDX59" s="184"/>
      <c r="HDY59" s="184"/>
      <c r="HDZ59" s="184"/>
      <c r="HEA59" s="184"/>
      <c r="HEB59" s="184"/>
      <c r="HEC59" s="184"/>
      <c r="HED59" s="184"/>
      <c r="HEE59" s="184"/>
      <c r="HEF59" s="184"/>
      <c r="HEG59" s="184"/>
      <c r="HEH59" s="184"/>
      <c r="HEI59" s="184"/>
      <c r="HEJ59" s="184"/>
      <c r="HEK59" s="184"/>
      <c r="HEL59" s="184"/>
      <c r="HEM59" s="184"/>
      <c r="HEN59" s="184"/>
      <c r="HEO59" s="184"/>
      <c r="HEP59" s="184"/>
      <c r="HEQ59" s="184"/>
      <c r="HER59" s="184"/>
      <c r="HES59" s="184"/>
      <c r="HET59" s="184"/>
      <c r="HEU59" s="184"/>
      <c r="HEV59" s="184"/>
      <c r="HEW59" s="184"/>
      <c r="HEX59" s="184"/>
      <c r="HEY59" s="184"/>
      <c r="HEZ59" s="184"/>
      <c r="HFA59" s="184"/>
      <c r="HFB59" s="184"/>
      <c r="HFC59" s="184"/>
      <c r="HFD59" s="184"/>
      <c r="HFE59" s="184"/>
      <c r="HFF59" s="184"/>
      <c r="HFG59" s="184"/>
      <c r="HFH59" s="184"/>
      <c r="HFI59" s="184"/>
      <c r="HFJ59" s="184"/>
      <c r="HFK59" s="184"/>
      <c r="HFL59" s="184"/>
      <c r="HFM59" s="184"/>
      <c r="HFN59" s="184"/>
      <c r="HFO59" s="184"/>
      <c r="HFP59" s="184"/>
      <c r="HFQ59" s="184"/>
      <c r="HFR59" s="184"/>
      <c r="HFS59" s="184"/>
      <c r="HFT59" s="184"/>
      <c r="HFU59" s="184"/>
      <c r="HFV59" s="184"/>
      <c r="HFW59" s="184"/>
      <c r="HFX59" s="184"/>
      <c r="HFY59" s="184"/>
      <c r="HFZ59" s="184"/>
      <c r="HGA59" s="184"/>
      <c r="HGB59" s="184"/>
      <c r="HGC59" s="184"/>
      <c r="HGD59" s="184"/>
      <c r="HGE59" s="184"/>
      <c r="HGF59" s="184"/>
      <c r="HGG59" s="184"/>
      <c r="HGH59" s="184"/>
      <c r="HGI59" s="184"/>
      <c r="HGJ59" s="184"/>
      <c r="HGK59" s="184"/>
      <c r="HGL59" s="184"/>
      <c r="HGM59" s="184"/>
      <c r="HGN59" s="184"/>
      <c r="HGO59" s="184"/>
      <c r="HGP59" s="184"/>
      <c r="HGQ59" s="184"/>
      <c r="HGR59" s="184"/>
      <c r="HGS59" s="184"/>
      <c r="HGT59" s="184"/>
      <c r="HGU59" s="184"/>
      <c r="HGV59" s="184"/>
      <c r="HGW59" s="184"/>
      <c r="HGX59" s="184"/>
      <c r="HGY59" s="184"/>
      <c r="HGZ59" s="184"/>
      <c r="HHA59" s="184"/>
      <c r="HHB59" s="184"/>
      <c r="HHC59" s="184"/>
      <c r="HHD59" s="184"/>
      <c r="HHE59" s="184"/>
      <c r="HHF59" s="184"/>
      <c r="HHG59" s="184"/>
      <c r="HHH59" s="184"/>
      <c r="HHI59" s="184"/>
      <c r="HHJ59" s="184"/>
      <c r="HHK59" s="184"/>
      <c r="HHL59" s="184"/>
      <c r="HHM59" s="184"/>
      <c r="HHN59" s="184"/>
      <c r="HHO59" s="184"/>
      <c r="HHP59" s="184"/>
      <c r="HHQ59" s="184"/>
      <c r="HHR59" s="184"/>
      <c r="HHS59" s="184"/>
      <c r="HHT59" s="184"/>
      <c r="HHU59" s="184"/>
      <c r="HHV59" s="184"/>
      <c r="HHW59" s="184"/>
      <c r="HHX59" s="184"/>
      <c r="HHY59" s="184"/>
      <c r="HHZ59" s="184"/>
      <c r="HIA59" s="184"/>
      <c r="HIB59" s="184"/>
      <c r="HIC59" s="184"/>
      <c r="HID59" s="184"/>
      <c r="HIE59" s="184"/>
      <c r="HIF59" s="184"/>
      <c r="HIG59" s="184"/>
      <c r="HIH59" s="184"/>
      <c r="HII59" s="184"/>
      <c r="HIJ59" s="184"/>
      <c r="HIK59" s="184"/>
      <c r="HIL59" s="184"/>
      <c r="HIM59" s="184"/>
      <c r="HIN59" s="184"/>
      <c r="HIO59" s="184"/>
      <c r="HIP59" s="184"/>
      <c r="HIQ59" s="184"/>
      <c r="HIR59" s="184"/>
      <c r="HIS59" s="184"/>
      <c r="HIT59" s="184"/>
      <c r="HIU59" s="184"/>
      <c r="HIV59" s="184"/>
      <c r="HIW59" s="184"/>
      <c r="HIX59" s="184"/>
      <c r="HIY59" s="184"/>
      <c r="HIZ59" s="184"/>
      <c r="HJA59" s="184"/>
      <c r="HJB59" s="184"/>
      <c r="HJC59" s="184"/>
      <c r="HJD59" s="184"/>
      <c r="HJE59" s="184"/>
      <c r="HJF59" s="184"/>
      <c r="HJG59" s="184"/>
      <c r="HJH59" s="184"/>
      <c r="HJI59" s="184"/>
      <c r="HJJ59" s="184"/>
      <c r="HJK59" s="184"/>
      <c r="HJL59" s="184"/>
      <c r="HJM59" s="184"/>
      <c r="HJN59" s="184"/>
      <c r="HJO59" s="184"/>
      <c r="HJP59" s="184"/>
      <c r="HJQ59" s="184"/>
      <c r="HJR59" s="184"/>
      <c r="HJS59" s="184"/>
      <c r="HJT59" s="184"/>
      <c r="HJU59" s="184"/>
      <c r="HJV59" s="184"/>
      <c r="HJW59" s="184"/>
      <c r="HJX59" s="184"/>
      <c r="HJY59" s="184"/>
      <c r="HJZ59" s="184"/>
      <c r="HKA59" s="184"/>
      <c r="HKB59" s="184"/>
      <c r="HKC59" s="184"/>
      <c r="HKD59" s="184"/>
      <c r="HKE59" s="184"/>
      <c r="HKF59" s="184"/>
      <c r="HKG59" s="184"/>
      <c r="HKH59" s="184"/>
      <c r="HKI59" s="184"/>
      <c r="HKJ59" s="184"/>
      <c r="HKK59" s="184"/>
      <c r="HKL59" s="184"/>
      <c r="HKM59" s="184"/>
      <c r="HKN59" s="184"/>
      <c r="HKO59" s="184"/>
      <c r="HKP59" s="184"/>
      <c r="HKQ59" s="184"/>
      <c r="HKR59" s="184"/>
      <c r="HKS59" s="184"/>
      <c r="HKT59" s="184"/>
      <c r="HKU59" s="184"/>
      <c r="HKV59" s="184"/>
      <c r="HKW59" s="184"/>
      <c r="HKX59" s="184"/>
      <c r="HKY59" s="184"/>
      <c r="HKZ59" s="184"/>
      <c r="HLA59" s="184"/>
      <c r="HLB59" s="184"/>
      <c r="HLC59" s="184"/>
      <c r="HLD59" s="184"/>
      <c r="HLE59" s="184"/>
      <c r="HLF59" s="184"/>
      <c r="HLG59" s="184"/>
      <c r="HLH59" s="184"/>
      <c r="HLI59" s="184"/>
      <c r="HLJ59" s="184"/>
      <c r="HLK59" s="184"/>
      <c r="HLL59" s="184"/>
      <c r="HLM59" s="184"/>
      <c r="HLN59" s="184"/>
      <c r="HLO59" s="184"/>
      <c r="HLP59" s="184"/>
      <c r="HLQ59" s="184"/>
      <c r="HLR59" s="184"/>
      <c r="HLS59" s="184"/>
      <c r="HLT59" s="184"/>
      <c r="HLU59" s="184"/>
      <c r="HLV59" s="184"/>
      <c r="HLW59" s="184"/>
      <c r="HLX59" s="184"/>
      <c r="HLY59" s="184"/>
      <c r="HLZ59" s="184"/>
      <c r="HMA59" s="184"/>
      <c r="HMB59" s="184"/>
      <c r="HMC59" s="184"/>
      <c r="HMD59" s="184"/>
      <c r="HME59" s="184"/>
      <c r="HMF59" s="184"/>
      <c r="HMG59" s="184"/>
      <c r="HMH59" s="184"/>
      <c r="HMI59" s="184"/>
      <c r="HMJ59" s="184"/>
      <c r="HMK59" s="184"/>
      <c r="HML59" s="184"/>
      <c r="HMM59" s="184"/>
      <c r="HMN59" s="184"/>
      <c r="HMO59" s="184"/>
      <c r="HMP59" s="184"/>
      <c r="HMQ59" s="184"/>
      <c r="HMR59" s="184"/>
      <c r="HMS59" s="184"/>
      <c r="HMT59" s="184"/>
      <c r="HMU59" s="184"/>
      <c r="HMV59" s="184"/>
      <c r="HMW59" s="184"/>
      <c r="HMX59" s="184"/>
      <c r="HMY59" s="184"/>
      <c r="HMZ59" s="184"/>
      <c r="HNA59" s="184"/>
      <c r="HNB59" s="184"/>
      <c r="HNC59" s="184"/>
      <c r="HND59" s="184"/>
      <c r="HNE59" s="184"/>
      <c r="HNF59" s="184"/>
      <c r="HNG59" s="184"/>
      <c r="HNH59" s="184"/>
      <c r="HNI59" s="184"/>
      <c r="HNJ59" s="184"/>
      <c r="HNK59" s="184"/>
      <c r="HNL59" s="184"/>
      <c r="HNM59" s="184"/>
      <c r="HNN59" s="184"/>
      <c r="HNO59" s="184"/>
      <c r="HNP59" s="184"/>
      <c r="HNQ59" s="184"/>
      <c r="HNR59" s="184"/>
      <c r="HNS59" s="184"/>
      <c r="HNT59" s="184"/>
      <c r="HNU59" s="184"/>
      <c r="HNV59" s="184"/>
      <c r="HNW59" s="184"/>
      <c r="HNX59" s="184"/>
      <c r="HNY59" s="184"/>
      <c r="HNZ59" s="184"/>
      <c r="HOA59" s="184"/>
      <c r="HOB59" s="184"/>
      <c r="HOC59" s="184"/>
      <c r="HOD59" s="184"/>
      <c r="HOE59" s="184"/>
      <c r="HOF59" s="184"/>
      <c r="HOG59" s="184"/>
      <c r="HOH59" s="184"/>
      <c r="HOI59" s="184"/>
      <c r="HOJ59" s="184"/>
      <c r="HOK59" s="184"/>
      <c r="HOL59" s="184"/>
      <c r="HOM59" s="184"/>
      <c r="HON59" s="184"/>
      <c r="HOO59" s="184"/>
      <c r="HOP59" s="184"/>
      <c r="HOQ59" s="184"/>
      <c r="HOR59" s="184"/>
      <c r="HOS59" s="184"/>
      <c r="HOT59" s="184"/>
      <c r="HOU59" s="184"/>
      <c r="HOV59" s="184"/>
      <c r="HOW59" s="184"/>
      <c r="HOX59" s="184"/>
      <c r="HOY59" s="184"/>
      <c r="HOZ59" s="184"/>
      <c r="HPA59" s="184"/>
      <c r="HPB59" s="184"/>
      <c r="HPC59" s="184"/>
      <c r="HPD59" s="184"/>
      <c r="HPE59" s="184"/>
      <c r="HPF59" s="184"/>
      <c r="HPG59" s="184"/>
      <c r="HPH59" s="184"/>
      <c r="HPI59" s="184"/>
      <c r="HPJ59" s="184"/>
      <c r="HPK59" s="184"/>
      <c r="HPL59" s="184"/>
      <c r="HPM59" s="184"/>
      <c r="HPN59" s="184"/>
      <c r="HPO59" s="184"/>
      <c r="HPP59" s="184"/>
      <c r="HPQ59" s="184"/>
      <c r="HPR59" s="184"/>
      <c r="HPS59" s="184"/>
      <c r="HPT59" s="184"/>
      <c r="HPU59" s="184"/>
      <c r="HPV59" s="184"/>
      <c r="HPW59" s="184"/>
      <c r="HPX59" s="184"/>
      <c r="HPY59" s="184"/>
      <c r="HPZ59" s="184"/>
      <c r="HQA59" s="184"/>
      <c r="HQB59" s="184"/>
      <c r="HQC59" s="184"/>
      <c r="HQD59" s="184"/>
      <c r="HQE59" s="184"/>
      <c r="HQF59" s="184"/>
      <c r="HQG59" s="184"/>
      <c r="HQH59" s="184"/>
      <c r="HQI59" s="184"/>
      <c r="HQJ59" s="184"/>
      <c r="HQK59" s="184"/>
      <c r="HQL59" s="184"/>
      <c r="HQM59" s="184"/>
      <c r="HQN59" s="184"/>
      <c r="HQO59" s="184"/>
      <c r="HQP59" s="184"/>
      <c r="HQQ59" s="184"/>
      <c r="HQR59" s="184"/>
      <c r="HQS59" s="184"/>
      <c r="HQT59" s="184"/>
      <c r="HQU59" s="184"/>
      <c r="HQV59" s="184"/>
      <c r="HQW59" s="184"/>
      <c r="HQX59" s="184"/>
      <c r="HQY59" s="184"/>
      <c r="HQZ59" s="184"/>
      <c r="HRA59" s="184"/>
      <c r="HRB59" s="184"/>
      <c r="HRC59" s="184"/>
      <c r="HRD59" s="184"/>
      <c r="HRE59" s="184"/>
      <c r="HRF59" s="184"/>
      <c r="HRG59" s="184"/>
      <c r="HRH59" s="184"/>
      <c r="HRI59" s="184"/>
      <c r="HRJ59" s="184"/>
      <c r="HRK59" s="184"/>
      <c r="HRL59" s="184"/>
      <c r="HRM59" s="184"/>
      <c r="HRN59" s="184"/>
      <c r="HRO59" s="184"/>
      <c r="HRP59" s="184"/>
      <c r="HRQ59" s="184"/>
      <c r="HRR59" s="184"/>
      <c r="HRS59" s="184"/>
      <c r="HRT59" s="184"/>
      <c r="HRU59" s="184"/>
      <c r="HRV59" s="184"/>
      <c r="HRW59" s="184"/>
      <c r="HRX59" s="184"/>
      <c r="HRY59" s="184"/>
      <c r="HRZ59" s="184"/>
      <c r="HSA59" s="184"/>
      <c r="HSB59" s="184"/>
      <c r="HSC59" s="184"/>
      <c r="HSD59" s="184"/>
      <c r="HSE59" s="184"/>
      <c r="HSF59" s="184"/>
      <c r="HSG59" s="184"/>
      <c r="HSH59" s="184"/>
      <c r="HSI59" s="184"/>
      <c r="HSJ59" s="184"/>
      <c r="HSK59" s="184"/>
      <c r="HSL59" s="184"/>
      <c r="HSM59" s="184"/>
      <c r="HSN59" s="184"/>
      <c r="HSO59" s="184"/>
      <c r="HSP59" s="184"/>
      <c r="HSQ59" s="184"/>
      <c r="HSR59" s="184"/>
      <c r="HSS59" s="184"/>
      <c r="HST59" s="184"/>
      <c r="HSU59" s="184"/>
      <c r="HSV59" s="184"/>
      <c r="HSW59" s="184"/>
      <c r="HSX59" s="184"/>
      <c r="HSY59" s="184"/>
      <c r="HSZ59" s="184"/>
      <c r="HTA59" s="184"/>
      <c r="HTB59" s="184"/>
      <c r="HTC59" s="184"/>
      <c r="HTD59" s="184"/>
      <c r="HTE59" s="184"/>
      <c r="HTF59" s="184"/>
      <c r="HTG59" s="184"/>
      <c r="HTH59" s="184"/>
      <c r="HTI59" s="184"/>
      <c r="HTJ59" s="184"/>
      <c r="HTK59" s="184"/>
      <c r="HTL59" s="184"/>
      <c r="HTM59" s="184"/>
      <c r="HTN59" s="184"/>
      <c r="HTO59" s="184"/>
      <c r="HTP59" s="184"/>
      <c r="HTQ59" s="184"/>
      <c r="HTR59" s="184"/>
      <c r="HTS59" s="184"/>
      <c r="HTT59" s="184"/>
      <c r="HTU59" s="184"/>
      <c r="HTV59" s="184"/>
      <c r="HTW59" s="184"/>
      <c r="HTX59" s="184"/>
      <c r="HTY59" s="184"/>
      <c r="HTZ59" s="184"/>
      <c r="HUA59" s="184"/>
      <c r="HUB59" s="184"/>
      <c r="HUC59" s="184"/>
      <c r="HUD59" s="184"/>
      <c r="HUE59" s="184"/>
      <c r="HUF59" s="184"/>
      <c r="HUG59" s="184"/>
      <c r="HUH59" s="184"/>
      <c r="HUI59" s="184"/>
      <c r="HUJ59" s="184"/>
      <c r="HUK59" s="184"/>
      <c r="HUL59" s="184"/>
      <c r="HUM59" s="184"/>
      <c r="HUN59" s="184"/>
      <c r="HUO59" s="184"/>
      <c r="HUP59" s="184"/>
      <c r="HUQ59" s="184"/>
      <c r="HUR59" s="184"/>
      <c r="HUS59" s="184"/>
      <c r="HUT59" s="184"/>
      <c r="HUU59" s="184"/>
      <c r="HUV59" s="184"/>
      <c r="HUW59" s="184"/>
      <c r="HUX59" s="184"/>
      <c r="HUY59" s="184"/>
      <c r="HUZ59" s="184"/>
      <c r="HVA59" s="184"/>
      <c r="HVB59" s="184"/>
      <c r="HVC59" s="184"/>
      <c r="HVD59" s="184"/>
      <c r="HVE59" s="184"/>
      <c r="HVF59" s="184"/>
      <c r="HVG59" s="184"/>
      <c r="HVH59" s="184"/>
      <c r="HVI59" s="184"/>
      <c r="HVJ59" s="184"/>
      <c r="HVK59" s="184"/>
      <c r="HVL59" s="184"/>
      <c r="HVM59" s="184"/>
      <c r="HVN59" s="184"/>
      <c r="HVO59" s="184"/>
      <c r="HVP59" s="184"/>
      <c r="HVQ59" s="184"/>
      <c r="HVR59" s="184"/>
      <c r="HVS59" s="184"/>
      <c r="HVT59" s="184"/>
      <c r="HVU59" s="184"/>
      <c r="HVV59" s="184"/>
      <c r="HVW59" s="184"/>
      <c r="HVX59" s="184"/>
      <c r="HVY59" s="184"/>
      <c r="HVZ59" s="184"/>
      <c r="HWA59" s="184"/>
      <c r="HWB59" s="184"/>
      <c r="HWC59" s="184"/>
      <c r="HWD59" s="184"/>
      <c r="HWE59" s="184"/>
      <c r="HWF59" s="184"/>
      <c r="HWG59" s="184"/>
      <c r="HWH59" s="184"/>
      <c r="HWI59" s="184"/>
      <c r="HWJ59" s="184"/>
      <c r="HWK59" s="184"/>
      <c r="HWL59" s="184"/>
      <c r="HWM59" s="184"/>
      <c r="HWN59" s="184"/>
      <c r="HWO59" s="184"/>
      <c r="HWP59" s="184"/>
      <c r="HWQ59" s="184"/>
      <c r="HWR59" s="184"/>
      <c r="HWS59" s="184"/>
      <c r="HWT59" s="184"/>
      <c r="HWU59" s="184"/>
      <c r="HWV59" s="184"/>
      <c r="HWW59" s="184"/>
      <c r="HWX59" s="184"/>
      <c r="HWY59" s="184"/>
      <c r="HWZ59" s="184"/>
      <c r="HXA59" s="184"/>
      <c r="HXB59" s="184"/>
      <c r="HXC59" s="184"/>
      <c r="HXD59" s="184"/>
      <c r="HXE59" s="184"/>
      <c r="HXF59" s="184"/>
      <c r="HXG59" s="184"/>
      <c r="HXH59" s="184"/>
      <c r="HXI59" s="184"/>
      <c r="HXJ59" s="184"/>
      <c r="HXK59" s="184"/>
      <c r="HXL59" s="184"/>
      <c r="HXM59" s="184"/>
      <c r="HXN59" s="184"/>
      <c r="HXO59" s="184"/>
      <c r="HXP59" s="184"/>
      <c r="HXQ59" s="184"/>
      <c r="HXR59" s="184"/>
      <c r="HXS59" s="184"/>
      <c r="HXT59" s="184"/>
      <c r="HXU59" s="184"/>
      <c r="HXV59" s="184"/>
      <c r="HXW59" s="184"/>
      <c r="HXX59" s="184"/>
      <c r="HXY59" s="184"/>
      <c r="HXZ59" s="184"/>
      <c r="HYA59" s="184"/>
      <c r="HYB59" s="184"/>
      <c r="HYC59" s="184"/>
      <c r="HYD59" s="184"/>
      <c r="HYE59" s="184"/>
      <c r="HYF59" s="184"/>
      <c r="HYG59" s="184"/>
      <c r="HYH59" s="184"/>
      <c r="HYI59" s="184"/>
      <c r="HYJ59" s="184"/>
      <c r="HYK59" s="184"/>
      <c r="HYL59" s="184"/>
      <c r="HYM59" s="184"/>
      <c r="HYN59" s="184"/>
      <c r="HYO59" s="184"/>
      <c r="HYP59" s="184"/>
      <c r="HYQ59" s="184"/>
      <c r="HYR59" s="184"/>
      <c r="HYS59" s="184"/>
      <c r="HYT59" s="184"/>
      <c r="HYU59" s="184"/>
      <c r="HYV59" s="184"/>
      <c r="HYW59" s="184"/>
      <c r="HYX59" s="184"/>
      <c r="HYY59" s="184"/>
      <c r="HYZ59" s="184"/>
      <c r="HZA59" s="184"/>
      <c r="HZB59" s="184"/>
      <c r="HZC59" s="184"/>
      <c r="HZD59" s="184"/>
      <c r="HZE59" s="184"/>
      <c r="HZF59" s="184"/>
      <c r="HZG59" s="184"/>
      <c r="HZH59" s="184"/>
      <c r="HZI59" s="184"/>
      <c r="HZJ59" s="184"/>
      <c r="HZK59" s="184"/>
      <c r="HZL59" s="184"/>
      <c r="HZM59" s="184"/>
      <c r="HZN59" s="184"/>
      <c r="HZO59" s="184"/>
      <c r="HZP59" s="184"/>
      <c r="HZQ59" s="184"/>
      <c r="HZR59" s="184"/>
      <c r="HZS59" s="184"/>
      <c r="HZT59" s="184"/>
      <c r="HZU59" s="184"/>
      <c r="HZV59" s="184"/>
      <c r="HZW59" s="184"/>
      <c r="HZX59" s="184"/>
      <c r="HZY59" s="184"/>
      <c r="HZZ59" s="184"/>
      <c r="IAA59" s="184"/>
      <c r="IAB59" s="184"/>
      <c r="IAC59" s="184"/>
      <c r="IAD59" s="184"/>
      <c r="IAE59" s="184"/>
      <c r="IAF59" s="184"/>
      <c r="IAG59" s="184"/>
      <c r="IAH59" s="184"/>
      <c r="IAI59" s="184"/>
      <c r="IAJ59" s="184"/>
      <c r="IAK59" s="184"/>
      <c r="IAL59" s="184"/>
      <c r="IAM59" s="184"/>
      <c r="IAN59" s="184"/>
      <c r="IAO59" s="184"/>
      <c r="IAP59" s="184"/>
      <c r="IAQ59" s="184"/>
      <c r="IAR59" s="184"/>
      <c r="IAS59" s="184"/>
      <c r="IAT59" s="184"/>
      <c r="IAU59" s="184"/>
      <c r="IAV59" s="184"/>
      <c r="IAW59" s="184"/>
      <c r="IAX59" s="184"/>
      <c r="IAY59" s="184"/>
      <c r="IAZ59" s="184"/>
      <c r="IBA59" s="184"/>
      <c r="IBB59" s="184"/>
      <c r="IBC59" s="184"/>
      <c r="IBD59" s="184"/>
      <c r="IBE59" s="184"/>
      <c r="IBF59" s="184"/>
      <c r="IBG59" s="184"/>
      <c r="IBH59" s="184"/>
      <c r="IBI59" s="184"/>
      <c r="IBJ59" s="184"/>
      <c r="IBK59" s="184"/>
      <c r="IBL59" s="184"/>
      <c r="IBM59" s="184"/>
      <c r="IBN59" s="184"/>
      <c r="IBO59" s="184"/>
      <c r="IBP59" s="184"/>
      <c r="IBQ59" s="184"/>
      <c r="IBR59" s="184"/>
      <c r="IBS59" s="184"/>
      <c r="IBT59" s="184"/>
      <c r="IBU59" s="184"/>
      <c r="IBV59" s="184"/>
      <c r="IBW59" s="184"/>
      <c r="IBX59" s="184"/>
      <c r="IBY59" s="184"/>
      <c r="IBZ59" s="184"/>
      <c r="ICA59" s="184"/>
      <c r="ICB59" s="184"/>
      <c r="ICC59" s="184"/>
      <c r="ICD59" s="184"/>
      <c r="ICE59" s="184"/>
      <c r="ICF59" s="184"/>
      <c r="ICG59" s="184"/>
      <c r="ICH59" s="184"/>
      <c r="ICI59" s="184"/>
      <c r="ICJ59" s="184"/>
      <c r="ICK59" s="184"/>
      <c r="ICL59" s="184"/>
      <c r="ICM59" s="184"/>
      <c r="ICN59" s="184"/>
      <c r="ICO59" s="184"/>
      <c r="ICP59" s="184"/>
      <c r="ICQ59" s="184"/>
      <c r="ICR59" s="184"/>
      <c r="ICS59" s="184"/>
      <c r="ICT59" s="184"/>
      <c r="ICU59" s="184"/>
      <c r="ICV59" s="184"/>
      <c r="ICW59" s="184"/>
      <c r="ICX59" s="184"/>
      <c r="ICY59" s="184"/>
      <c r="ICZ59" s="184"/>
      <c r="IDA59" s="184"/>
      <c r="IDB59" s="184"/>
      <c r="IDC59" s="184"/>
      <c r="IDD59" s="184"/>
      <c r="IDE59" s="184"/>
      <c r="IDF59" s="184"/>
      <c r="IDG59" s="184"/>
      <c r="IDH59" s="184"/>
      <c r="IDI59" s="184"/>
      <c r="IDJ59" s="184"/>
      <c r="IDK59" s="184"/>
      <c r="IDL59" s="184"/>
      <c r="IDM59" s="184"/>
      <c r="IDN59" s="184"/>
      <c r="IDO59" s="184"/>
      <c r="IDP59" s="184"/>
      <c r="IDQ59" s="184"/>
      <c r="IDR59" s="184"/>
      <c r="IDS59" s="184"/>
      <c r="IDT59" s="184"/>
      <c r="IDU59" s="184"/>
      <c r="IDV59" s="184"/>
      <c r="IDW59" s="184"/>
      <c r="IDX59" s="184"/>
      <c r="IDY59" s="184"/>
      <c r="IDZ59" s="184"/>
      <c r="IEA59" s="184"/>
      <c r="IEB59" s="184"/>
      <c r="IEC59" s="184"/>
      <c r="IED59" s="184"/>
      <c r="IEE59" s="184"/>
      <c r="IEF59" s="184"/>
      <c r="IEG59" s="184"/>
      <c r="IEH59" s="184"/>
      <c r="IEI59" s="184"/>
      <c r="IEJ59" s="184"/>
      <c r="IEK59" s="184"/>
      <c r="IEL59" s="184"/>
      <c r="IEM59" s="184"/>
      <c r="IEN59" s="184"/>
      <c r="IEO59" s="184"/>
      <c r="IEP59" s="184"/>
      <c r="IEQ59" s="184"/>
      <c r="IER59" s="184"/>
      <c r="IES59" s="184"/>
      <c r="IET59" s="184"/>
      <c r="IEU59" s="184"/>
      <c r="IEV59" s="184"/>
      <c r="IEW59" s="184"/>
      <c r="IEX59" s="184"/>
      <c r="IEY59" s="184"/>
      <c r="IEZ59" s="184"/>
      <c r="IFA59" s="184"/>
      <c r="IFB59" s="184"/>
      <c r="IFC59" s="184"/>
      <c r="IFD59" s="184"/>
      <c r="IFE59" s="184"/>
      <c r="IFF59" s="184"/>
      <c r="IFG59" s="184"/>
      <c r="IFH59" s="184"/>
      <c r="IFI59" s="184"/>
      <c r="IFJ59" s="184"/>
      <c r="IFK59" s="184"/>
      <c r="IFL59" s="184"/>
      <c r="IFM59" s="184"/>
      <c r="IFN59" s="184"/>
      <c r="IFO59" s="184"/>
      <c r="IFP59" s="184"/>
      <c r="IFQ59" s="184"/>
      <c r="IFR59" s="184"/>
      <c r="IFS59" s="184"/>
      <c r="IFT59" s="184"/>
      <c r="IFU59" s="184"/>
      <c r="IFV59" s="184"/>
      <c r="IFW59" s="184"/>
      <c r="IFX59" s="184"/>
      <c r="IFY59" s="184"/>
      <c r="IFZ59" s="184"/>
      <c r="IGA59" s="184"/>
      <c r="IGB59" s="184"/>
      <c r="IGC59" s="184"/>
      <c r="IGD59" s="184"/>
      <c r="IGE59" s="184"/>
      <c r="IGF59" s="184"/>
      <c r="IGG59" s="184"/>
      <c r="IGH59" s="184"/>
      <c r="IGI59" s="184"/>
      <c r="IGJ59" s="184"/>
      <c r="IGK59" s="184"/>
      <c r="IGL59" s="184"/>
      <c r="IGM59" s="184"/>
      <c r="IGN59" s="184"/>
      <c r="IGO59" s="184"/>
      <c r="IGP59" s="184"/>
      <c r="IGQ59" s="184"/>
      <c r="IGR59" s="184"/>
      <c r="IGS59" s="184"/>
      <c r="IGT59" s="184"/>
      <c r="IGU59" s="184"/>
      <c r="IGV59" s="184"/>
      <c r="IGW59" s="184"/>
      <c r="IGX59" s="184"/>
      <c r="IGY59" s="184"/>
      <c r="IGZ59" s="184"/>
      <c r="IHA59" s="184"/>
      <c r="IHB59" s="184"/>
      <c r="IHC59" s="184"/>
      <c r="IHD59" s="184"/>
      <c r="IHE59" s="184"/>
      <c r="IHF59" s="184"/>
      <c r="IHG59" s="184"/>
      <c r="IHH59" s="184"/>
      <c r="IHI59" s="184"/>
      <c r="IHJ59" s="184"/>
      <c r="IHK59" s="184"/>
      <c r="IHL59" s="184"/>
      <c r="IHM59" s="184"/>
      <c r="IHN59" s="184"/>
      <c r="IHO59" s="184"/>
      <c r="IHP59" s="184"/>
      <c r="IHQ59" s="184"/>
      <c r="IHR59" s="184"/>
      <c r="IHS59" s="184"/>
      <c r="IHT59" s="184"/>
      <c r="IHU59" s="184"/>
      <c r="IHV59" s="184"/>
      <c r="IHW59" s="184"/>
      <c r="IHX59" s="184"/>
      <c r="IHY59" s="184"/>
      <c r="IHZ59" s="184"/>
      <c r="IIA59" s="184"/>
      <c r="IIB59" s="184"/>
      <c r="IIC59" s="184"/>
      <c r="IID59" s="184"/>
      <c r="IIE59" s="184"/>
      <c r="IIF59" s="184"/>
      <c r="IIG59" s="184"/>
      <c r="IIH59" s="184"/>
      <c r="III59" s="184"/>
      <c r="IIJ59" s="184"/>
      <c r="IIK59" s="184"/>
      <c r="IIL59" s="184"/>
      <c r="IIM59" s="184"/>
      <c r="IIN59" s="184"/>
      <c r="IIO59" s="184"/>
      <c r="IIP59" s="184"/>
      <c r="IIQ59" s="184"/>
      <c r="IIR59" s="184"/>
      <c r="IIS59" s="184"/>
      <c r="IIT59" s="184"/>
      <c r="IIU59" s="184"/>
      <c r="IIV59" s="184"/>
      <c r="IIW59" s="184"/>
      <c r="IIX59" s="184"/>
      <c r="IIY59" s="184"/>
      <c r="IIZ59" s="184"/>
      <c r="IJA59" s="184"/>
      <c r="IJB59" s="184"/>
      <c r="IJC59" s="184"/>
      <c r="IJD59" s="184"/>
      <c r="IJE59" s="184"/>
      <c r="IJF59" s="184"/>
      <c r="IJG59" s="184"/>
      <c r="IJH59" s="184"/>
      <c r="IJI59" s="184"/>
      <c r="IJJ59" s="184"/>
      <c r="IJK59" s="184"/>
      <c r="IJL59" s="184"/>
      <c r="IJM59" s="184"/>
      <c r="IJN59" s="184"/>
      <c r="IJO59" s="184"/>
      <c r="IJP59" s="184"/>
      <c r="IJQ59" s="184"/>
      <c r="IJR59" s="184"/>
      <c r="IJS59" s="184"/>
      <c r="IJT59" s="184"/>
      <c r="IJU59" s="184"/>
      <c r="IJV59" s="184"/>
      <c r="IJW59" s="184"/>
      <c r="IJX59" s="184"/>
      <c r="IJY59" s="184"/>
      <c r="IJZ59" s="184"/>
      <c r="IKA59" s="184"/>
      <c r="IKB59" s="184"/>
      <c r="IKC59" s="184"/>
      <c r="IKD59" s="184"/>
      <c r="IKE59" s="184"/>
      <c r="IKF59" s="184"/>
      <c r="IKG59" s="184"/>
      <c r="IKH59" s="184"/>
      <c r="IKI59" s="184"/>
      <c r="IKJ59" s="184"/>
      <c r="IKK59" s="184"/>
      <c r="IKL59" s="184"/>
      <c r="IKM59" s="184"/>
      <c r="IKN59" s="184"/>
      <c r="IKO59" s="184"/>
      <c r="IKP59" s="184"/>
      <c r="IKQ59" s="184"/>
      <c r="IKR59" s="184"/>
      <c r="IKS59" s="184"/>
      <c r="IKT59" s="184"/>
      <c r="IKU59" s="184"/>
      <c r="IKV59" s="184"/>
      <c r="IKW59" s="184"/>
      <c r="IKX59" s="184"/>
      <c r="IKY59" s="184"/>
      <c r="IKZ59" s="184"/>
      <c r="ILA59" s="184"/>
      <c r="ILB59" s="184"/>
      <c r="ILC59" s="184"/>
      <c r="ILD59" s="184"/>
      <c r="ILE59" s="184"/>
      <c r="ILF59" s="184"/>
      <c r="ILG59" s="184"/>
      <c r="ILH59" s="184"/>
      <c r="ILI59" s="184"/>
      <c r="ILJ59" s="184"/>
      <c r="ILK59" s="184"/>
      <c r="ILL59" s="184"/>
      <c r="ILM59" s="184"/>
      <c r="ILN59" s="184"/>
      <c r="ILO59" s="184"/>
      <c r="ILP59" s="184"/>
      <c r="ILQ59" s="184"/>
      <c r="ILR59" s="184"/>
      <c r="ILS59" s="184"/>
      <c r="ILT59" s="184"/>
      <c r="ILU59" s="184"/>
      <c r="ILV59" s="184"/>
      <c r="ILW59" s="184"/>
      <c r="ILX59" s="184"/>
      <c r="ILY59" s="184"/>
      <c r="ILZ59" s="184"/>
      <c r="IMA59" s="184"/>
      <c r="IMB59" s="184"/>
      <c r="IMC59" s="184"/>
      <c r="IMD59" s="184"/>
      <c r="IME59" s="184"/>
      <c r="IMF59" s="184"/>
      <c r="IMG59" s="184"/>
      <c r="IMH59" s="184"/>
      <c r="IMI59" s="184"/>
      <c r="IMJ59" s="184"/>
      <c r="IMK59" s="184"/>
      <c r="IML59" s="184"/>
      <c r="IMM59" s="184"/>
      <c r="IMN59" s="184"/>
      <c r="IMO59" s="184"/>
      <c r="IMP59" s="184"/>
      <c r="IMQ59" s="184"/>
      <c r="IMR59" s="184"/>
      <c r="IMS59" s="184"/>
      <c r="IMT59" s="184"/>
      <c r="IMU59" s="184"/>
      <c r="IMV59" s="184"/>
      <c r="IMW59" s="184"/>
      <c r="IMX59" s="184"/>
      <c r="IMY59" s="184"/>
      <c r="IMZ59" s="184"/>
      <c r="INA59" s="184"/>
      <c r="INB59" s="184"/>
      <c r="INC59" s="184"/>
      <c r="IND59" s="184"/>
      <c r="INE59" s="184"/>
      <c r="INF59" s="184"/>
      <c r="ING59" s="184"/>
      <c r="INH59" s="184"/>
      <c r="INI59" s="184"/>
      <c r="INJ59" s="184"/>
      <c r="INK59" s="184"/>
      <c r="INL59" s="184"/>
      <c r="INM59" s="184"/>
      <c r="INN59" s="184"/>
      <c r="INO59" s="184"/>
      <c r="INP59" s="184"/>
      <c r="INQ59" s="184"/>
      <c r="INR59" s="184"/>
      <c r="INS59" s="184"/>
      <c r="INT59" s="184"/>
      <c r="INU59" s="184"/>
      <c r="INV59" s="184"/>
      <c r="INW59" s="184"/>
      <c r="INX59" s="184"/>
      <c r="INY59" s="184"/>
      <c r="INZ59" s="184"/>
      <c r="IOA59" s="184"/>
      <c r="IOB59" s="184"/>
      <c r="IOC59" s="184"/>
      <c r="IOD59" s="184"/>
      <c r="IOE59" s="184"/>
      <c r="IOF59" s="184"/>
      <c r="IOG59" s="184"/>
      <c r="IOH59" s="184"/>
      <c r="IOI59" s="184"/>
      <c r="IOJ59" s="184"/>
      <c r="IOK59" s="184"/>
      <c r="IOL59" s="184"/>
      <c r="IOM59" s="184"/>
      <c r="ION59" s="184"/>
      <c r="IOO59" s="184"/>
      <c r="IOP59" s="184"/>
      <c r="IOQ59" s="184"/>
      <c r="IOR59" s="184"/>
      <c r="IOS59" s="184"/>
      <c r="IOT59" s="184"/>
      <c r="IOU59" s="184"/>
      <c r="IOV59" s="184"/>
      <c r="IOW59" s="184"/>
      <c r="IOX59" s="184"/>
      <c r="IOY59" s="184"/>
      <c r="IOZ59" s="184"/>
      <c r="IPA59" s="184"/>
      <c r="IPB59" s="184"/>
      <c r="IPC59" s="184"/>
      <c r="IPD59" s="184"/>
      <c r="IPE59" s="184"/>
      <c r="IPF59" s="184"/>
      <c r="IPG59" s="184"/>
      <c r="IPH59" s="184"/>
      <c r="IPI59" s="184"/>
      <c r="IPJ59" s="184"/>
      <c r="IPK59" s="184"/>
      <c r="IPL59" s="184"/>
      <c r="IPM59" s="184"/>
      <c r="IPN59" s="184"/>
      <c r="IPO59" s="184"/>
      <c r="IPP59" s="184"/>
      <c r="IPQ59" s="184"/>
      <c r="IPR59" s="184"/>
      <c r="IPS59" s="184"/>
      <c r="IPT59" s="184"/>
      <c r="IPU59" s="184"/>
      <c r="IPV59" s="184"/>
      <c r="IPW59" s="184"/>
      <c r="IPX59" s="184"/>
      <c r="IPY59" s="184"/>
      <c r="IPZ59" s="184"/>
      <c r="IQA59" s="184"/>
      <c r="IQB59" s="184"/>
      <c r="IQC59" s="184"/>
      <c r="IQD59" s="184"/>
      <c r="IQE59" s="184"/>
      <c r="IQF59" s="184"/>
      <c r="IQG59" s="184"/>
      <c r="IQH59" s="184"/>
      <c r="IQI59" s="184"/>
      <c r="IQJ59" s="184"/>
      <c r="IQK59" s="184"/>
      <c r="IQL59" s="184"/>
      <c r="IQM59" s="184"/>
      <c r="IQN59" s="184"/>
      <c r="IQO59" s="184"/>
      <c r="IQP59" s="184"/>
      <c r="IQQ59" s="184"/>
      <c r="IQR59" s="184"/>
      <c r="IQS59" s="184"/>
      <c r="IQT59" s="184"/>
      <c r="IQU59" s="184"/>
      <c r="IQV59" s="184"/>
      <c r="IQW59" s="184"/>
      <c r="IQX59" s="184"/>
      <c r="IQY59" s="184"/>
      <c r="IQZ59" s="184"/>
      <c r="IRA59" s="184"/>
      <c r="IRB59" s="184"/>
      <c r="IRC59" s="184"/>
      <c r="IRD59" s="184"/>
      <c r="IRE59" s="184"/>
      <c r="IRF59" s="184"/>
      <c r="IRG59" s="184"/>
      <c r="IRH59" s="184"/>
      <c r="IRI59" s="184"/>
      <c r="IRJ59" s="184"/>
      <c r="IRK59" s="184"/>
      <c r="IRL59" s="184"/>
      <c r="IRM59" s="184"/>
      <c r="IRN59" s="184"/>
      <c r="IRO59" s="184"/>
      <c r="IRP59" s="184"/>
      <c r="IRQ59" s="184"/>
      <c r="IRR59" s="184"/>
      <c r="IRS59" s="184"/>
      <c r="IRT59" s="184"/>
      <c r="IRU59" s="184"/>
      <c r="IRV59" s="184"/>
      <c r="IRW59" s="184"/>
      <c r="IRX59" s="184"/>
      <c r="IRY59" s="184"/>
      <c r="IRZ59" s="184"/>
      <c r="ISA59" s="184"/>
      <c r="ISB59" s="184"/>
      <c r="ISC59" s="184"/>
      <c r="ISD59" s="184"/>
      <c r="ISE59" s="184"/>
      <c r="ISF59" s="184"/>
      <c r="ISG59" s="184"/>
      <c r="ISH59" s="184"/>
      <c r="ISI59" s="184"/>
      <c r="ISJ59" s="184"/>
      <c r="ISK59" s="184"/>
      <c r="ISL59" s="184"/>
      <c r="ISM59" s="184"/>
      <c r="ISN59" s="184"/>
      <c r="ISO59" s="184"/>
      <c r="ISP59" s="184"/>
      <c r="ISQ59" s="184"/>
      <c r="ISR59" s="184"/>
      <c r="ISS59" s="184"/>
      <c r="IST59" s="184"/>
      <c r="ISU59" s="184"/>
      <c r="ISV59" s="184"/>
      <c r="ISW59" s="184"/>
      <c r="ISX59" s="184"/>
      <c r="ISY59" s="184"/>
      <c r="ISZ59" s="184"/>
      <c r="ITA59" s="184"/>
      <c r="ITB59" s="184"/>
      <c r="ITC59" s="184"/>
      <c r="ITD59" s="184"/>
      <c r="ITE59" s="184"/>
      <c r="ITF59" s="184"/>
      <c r="ITG59" s="184"/>
      <c r="ITH59" s="184"/>
      <c r="ITI59" s="184"/>
      <c r="ITJ59" s="184"/>
      <c r="ITK59" s="184"/>
      <c r="ITL59" s="184"/>
      <c r="ITM59" s="184"/>
      <c r="ITN59" s="184"/>
      <c r="ITO59" s="184"/>
      <c r="ITP59" s="184"/>
      <c r="ITQ59" s="184"/>
      <c r="ITR59" s="184"/>
      <c r="ITS59" s="184"/>
      <c r="ITT59" s="184"/>
      <c r="ITU59" s="184"/>
      <c r="ITV59" s="184"/>
      <c r="ITW59" s="184"/>
      <c r="ITX59" s="184"/>
      <c r="ITY59" s="184"/>
      <c r="ITZ59" s="184"/>
      <c r="IUA59" s="184"/>
      <c r="IUB59" s="184"/>
      <c r="IUC59" s="184"/>
      <c r="IUD59" s="184"/>
      <c r="IUE59" s="184"/>
      <c r="IUF59" s="184"/>
      <c r="IUG59" s="184"/>
      <c r="IUH59" s="184"/>
      <c r="IUI59" s="184"/>
      <c r="IUJ59" s="184"/>
      <c r="IUK59" s="184"/>
      <c r="IUL59" s="184"/>
      <c r="IUM59" s="184"/>
      <c r="IUN59" s="184"/>
      <c r="IUO59" s="184"/>
      <c r="IUP59" s="184"/>
      <c r="IUQ59" s="184"/>
      <c r="IUR59" s="184"/>
      <c r="IUS59" s="184"/>
      <c r="IUT59" s="184"/>
      <c r="IUU59" s="184"/>
      <c r="IUV59" s="184"/>
      <c r="IUW59" s="184"/>
      <c r="IUX59" s="184"/>
      <c r="IUY59" s="184"/>
      <c r="IUZ59" s="184"/>
      <c r="IVA59" s="184"/>
      <c r="IVB59" s="184"/>
      <c r="IVC59" s="184"/>
      <c r="IVD59" s="184"/>
      <c r="IVE59" s="184"/>
      <c r="IVF59" s="184"/>
      <c r="IVG59" s="184"/>
      <c r="IVH59" s="184"/>
      <c r="IVI59" s="184"/>
      <c r="IVJ59" s="184"/>
      <c r="IVK59" s="184"/>
      <c r="IVL59" s="184"/>
      <c r="IVM59" s="184"/>
      <c r="IVN59" s="184"/>
      <c r="IVO59" s="184"/>
      <c r="IVP59" s="184"/>
      <c r="IVQ59" s="184"/>
      <c r="IVR59" s="184"/>
      <c r="IVS59" s="184"/>
      <c r="IVT59" s="184"/>
      <c r="IVU59" s="184"/>
      <c r="IVV59" s="184"/>
      <c r="IVW59" s="184"/>
      <c r="IVX59" s="184"/>
      <c r="IVY59" s="184"/>
      <c r="IVZ59" s="184"/>
      <c r="IWA59" s="184"/>
      <c r="IWB59" s="184"/>
      <c r="IWC59" s="184"/>
      <c r="IWD59" s="184"/>
      <c r="IWE59" s="184"/>
      <c r="IWF59" s="184"/>
      <c r="IWG59" s="184"/>
      <c r="IWH59" s="184"/>
      <c r="IWI59" s="184"/>
      <c r="IWJ59" s="184"/>
      <c r="IWK59" s="184"/>
      <c r="IWL59" s="184"/>
      <c r="IWM59" s="184"/>
      <c r="IWN59" s="184"/>
      <c r="IWO59" s="184"/>
      <c r="IWP59" s="184"/>
      <c r="IWQ59" s="184"/>
      <c r="IWR59" s="184"/>
      <c r="IWS59" s="184"/>
      <c r="IWT59" s="184"/>
      <c r="IWU59" s="184"/>
      <c r="IWV59" s="184"/>
      <c r="IWW59" s="184"/>
      <c r="IWX59" s="184"/>
      <c r="IWY59" s="184"/>
      <c r="IWZ59" s="184"/>
      <c r="IXA59" s="184"/>
      <c r="IXB59" s="184"/>
      <c r="IXC59" s="184"/>
      <c r="IXD59" s="184"/>
      <c r="IXE59" s="184"/>
      <c r="IXF59" s="184"/>
      <c r="IXG59" s="184"/>
      <c r="IXH59" s="184"/>
      <c r="IXI59" s="184"/>
      <c r="IXJ59" s="184"/>
      <c r="IXK59" s="184"/>
      <c r="IXL59" s="184"/>
      <c r="IXM59" s="184"/>
      <c r="IXN59" s="184"/>
      <c r="IXO59" s="184"/>
      <c r="IXP59" s="184"/>
      <c r="IXQ59" s="184"/>
      <c r="IXR59" s="184"/>
      <c r="IXS59" s="184"/>
      <c r="IXT59" s="184"/>
      <c r="IXU59" s="184"/>
      <c r="IXV59" s="184"/>
      <c r="IXW59" s="184"/>
      <c r="IXX59" s="184"/>
      <c r="IXY59" s="184"/>
      <c r="IXZ59" s="184"/>
      <c r="IYA59" s="184"/>
      <c r="IYB59" s="184"/>
      <c r="IYC59" s="184"/>
      <c r="IYD59" s="184"/>
      <c r="IYE59" s="184"/>
      <c r="IYF59" s="184"/>
      <c r="IYG59" s="184"/>
      <c r="IYH59" s="184"/>
      <c r="IYI59" s="184"/>
      <c r="IYJ59" s="184"/>
      <c r="IYK59" s="184"/>
      <c r="IYL59" s="184"/>
      <c r="IYM59" s="184"/>
      <c r="IYN59" s="184"/>
      <c r="IYO59" s="184"/>
      <c r="IYP59" s="184"/>
      <c r="IYQ59" s="184"/>
      <c r="IYR59" s="184"/>
      <c r="IYS59" s="184"/>
      <c r="IYT59" s="184"/>
      <c r="IYU59" s="184"/>
      <c r="IYV59" s="184"/>
      <c r="IYW59" s="184"/>
      <c r="IYX59" s="184"/>
      <c r="IYY59" s="184"/>
      <c r="IYZ59" s="184"/>
      <c r="IZA59" s="184"/>
      <c r="IZB59" s="184"/>
      <c r="IZC59" s="184"/>
      <c r="IZD59" s="184"/>
      <c r="IZE59" s="184"/>
      <c r="IZF59" s="184"/>
      <c r="IZG59" s="184"/>
      <c r="IZH59" s="184"/>
      <c r="IZI59" s="184"/>
      <c r="IZJ59" s="184"/>
      <c r="IZK59" s="184"/>
      <c r="IZL59" s="184"/>
      <c r="IZM59" s="184"/>
      <c r="IZN59" s="184"/>
      <c r="IZO59" s="184"/>
      <c r="IZP59" s="184"/>
      <c r="IZQ59" s="184"/>
      <c r="IZR59" s="184"/>
      <c r="IZS59" s="184"/>
      <c r="IZT59" s="184"/>
      <c r="IZU59" s="184"/>
      <c r="IZV59" s="184"/>
      <c r="IZW59" s="184"/>
      <c r="IZX59" s="184"/>
      <c r="IZY59" s="184"/>
      <c r="IZZ59" s="184"/>
      <c r="JAA59" s="184"/>
      <c r="JAB59" s="184"/>
      <c r="JAC59" s="184"/>
      <c r="JAD59" s="184"/>
      <c r="JAE59" s="184"/>
      <c r="JAF59" s="184"/>
      <c r="JAG59" s="184"/>
      <c r="JAH59" s="184"/>
      <c r="JAI59" s="184"/>
      <c r="JAJ59" s="184"/>
      <c r="JAK59" s="184"/>
      <c r="JAL59" s="184"/>
      <c r="JAM59" s="184"/>
      <c r="JAN59" s="184"/>
      <c r="JAO59" s="184"/>
      <c r="JAP59" s="184"/>
      <c r="JAQ59" s="184"/>
      <c r="JAR59" s="184"/>
      <c r="JAS59" s="184"/>
      <c r="JAT59" s="184"/>
      <c r="JAU59" s="184"/>
      <c r="JAV59" s="184"/>
      <c r="JAW59" s="184"/>
      <c r="JAX59" s="184"/>
      <c r="JAY59" s="184"/>
      <c r="JAZ59" s="184"/>
      <c r="JBA59" s="184"/>
      <c r="JBB59" s="184"/>
      <c r="JBC59" s="184"/>
      <c r="JBD59" s="184"/>
      <c r="JBE59" s="184"/>
      <c r="JBF59" s="184"/>
      <c r="JBG59" s="184"/>
      <c r="JBH59" s="184"/>
      <c r="JBI59" s="184"/>
      <c r="JBJ59" s="184"/>
      <c r="JBK59" s="184"/>
      <c r="JBL59" s="184"/>
      <c r="JBM59" s="184"/>
      <c r="JBN59" s="184"/>
      <c r="JBO59" s="184"/>
      <c r="JBP59" s="184"/>
      <c r="JBQ59" s="184"/>
      <c r="JBR59" s="184"/>
      <c r="JBS59" s="184"/>
      <c r="JBT59" s="184"/>
      <c r="JBU59" s="184"/>
      <c r="JBV59" s="184"/>
      <c r="JBW59" s="184"/>
      <c r="JBX59" s="184"/>
      <c r="JBY59" s="184"/>
      <c r="JBZ59" s="184"/>
      <c r="JCA59" s="184"/>
      <c r="JCB59" s="184"/>
      <c r="JCC59" s="184"/>
      <c r="JCD59" s="184"/>
      <c r="JCE59" s="184"/>
      <c r="JCF59" s="184"/>
      <c r="JCG59" s="184"/>
      <c r="JCH59" s="184"/>
      <c r="JCI59" s="184"/>
      <c r="JCJ59" s="184"/>
      <c r="JCK59" s="184"/>
      <c r="JCL59" s="184"/>
      <c r="JCM59" s="184"/>
      <c r="JCN59" s="184"/>
      <c r="JCO59" s="184"/>
      <c r="JCP59" s="184"/>
      <c r="JCQ59" s="184"/>
      <c r="JCR59" s="184"/>
      <c r="JCS59" s="184"/>
      <c r="JCT59" s="184"/>
      <c r="JCU59" s="184"/>
      <c r="JCV59" s="184"/>
      <c r="JCW59" s="184"/>
      <c r="JCX59" s="184"/>
      <c r="JCY59" s="184"/>
      <c r="JCZ59" s="184"/>
      <c r="JDA59" s="184"/>
      <c r="JDB59" s="184"/>
      <c r="JDC59" s="184"/>
      <c r="JDD59" s="184"/>
      <c r="JDE59" s="184"/>
      <c r="JDF59" s="184"/>
      <c r="JDG59" s="184"/>
      <c r="JDH59" s="184"/>
      <c r="JDI59" s="184"/>
      <c r="JDJ59" s="184"/>
      <c r="JDK59" s="184"/>
      <c r="JDL59" s="184"/>
      <c r="JDM59" s="184"/>
      <c r="JDN59" s="184"/>
      <c r="JDO59" s="184"/>
      <c r="JDP59" s="184"/>
      <c r="JDQ59" s="184"/>
      <c r="JDR59" s="184"/>
      <c r="JDS59" s="184"/>
      <c r="JDT59" s="184"/>
      <c r="JDU59" s="184"/>
      <c r="JDV59" s="184"/>
      <c r="JDW59" s="184"/>
      <c r="JDX59" s="184"/>
      <c r="JDY59" s="184"/>
      <c r="JDZ59" s="184"/>
      <c r="JEA59" s="184"/>
      <c r="JEB59" s="184"/>
      <c r="JEC59" s="184"/>
      <c r="JED59" s="184"/>
      <c r="JEE59" s="184"/>
      <c r="JEF59" s="184"/>
      <c r="JEG59" s="184"/>
      <c r="JEH59" s="184"/>
      <c r="JEI59" s="184"/>
      <c r="JEJ59" s="184"/>
      <c r="JEK59" s="184"/>
      <c r="JEL59" s="184"/>
      <c r="JEM59" s="184"/>
      <c r="JEN59" s="184"/>
      <c r="JEO59" s="184"/>
      <c r="JEP59" s="184"/>
      <c r="JEQ59" s="184"/>
      <c r="JER59" s="184"/>
      <c r="JES59" s="184"/>
      <c r="JET59" s="184"/>
      <c r="JEU59" s="184"/>
      <c r="JEV59" s="184"/>
      <c r="JEW59" s="184"/>
      <c r="JEX59" s="184"/>
      <c r="JEY59" s="184"/>
      <c r="JEZ59" s="184"/>
      <c r="JFA59" s="184"/>
      <c r="JFB59" s="184"/>
      <c r="JFC59" s="184"/>
      <c r="JFD59" s="184"/>
      <c r="JFE59" s="184"/>
      <c r="JFF59" s="184"/>
      <c r="JFG59" s="184"/>
      <c r="JFH59" s="184"/>
      <c r="JFI59" s="184"/>
      <c r="JFJ59" s="184"/>
      <c r="JFK59" s="184"/>
      <c r="JFL59" s="184"/>
      <c r="JFM59" s="184"/>
      <c r="JFN59" s="184"/>
      <c r="JFO59" s="184"/>
      <c r="JFP59" s="184"/>
      <c r="JFQ59" s="184"/>
      <c r="JFR59" s="184"/>
      <c r="JFS59" s="184"/>
      <c r="JFT59" s="184"/>
      <c r="JFU59" s="184"/>
      <c r="JFV59" s="184"/>
      <c r="JFW59" s="184"/>
      <c r="JFX59" s="184"/>
      <c r="JFY59" s="184"/>
      <c r="JFZ59" s="184"/>
      <c r="JGA59" s="184"/>
      <c r="JGB59" s="184"/>
      <c r="JGC59" s="184"/>
      <c r="JGD59" s="184"/>
      <c r="JGE59" s="184"/>
      <c r="JGF59" s="184"/>
      <c r="JGG59" s="184"/>
      <c r="JGH59" s="184"/>
      <c r="JGI59" s="184"/>
      <c r="JGJ59" s="184"/>
      <c r="JGK59" s="184"/>
      <c r="JGL59" s="184"/>
      <c r="JGM59" s="184"/>
      <c r="JGN59" s="184"/>
      <c r="JGO59" s="184"/>
      <c r="JGP59" s="184"/>
      <c r="JGQ59" s="184"/>
      <c r="JGR59" s="184"/>
      <c r="JGS59" s="184"/>
      <c r="JGT59" s="184"/>
      <c r="JGU59" s="184"/>
      <c r="JGV59" s="184"/>
      <c r="JGW59" s="184"/>
      <c r="JGX59" s="184"/>
      <c r="JGY59" s="184"/>
      <c r="JGZ59" s="184"/>
      <c r="JHA59" s="184"/>
      <c r="JHB59" s="184"/>
      <c r="JHC59" s="184"/>
      <c r="JHD59" s="184"/>
      <c r="JHE59" s="184"/>
      <c r="JHF59" s="184"/>
      <c r="JHG59" s="184"/>
      <c r="JHH59" s="184"/>
      <c r="JHI59" s="184"/>
      <c r="JHJ59" s="184"/>
      <c r="JHK59" s="184"/>
      <c r="JHL59" s="184"/>
      <c r="JHM59" s="184"/>
      <c r="JHN59" s="184"/>
      <c r="JHO59" s="184"/>
      <c r="JHP59" s="184"/>
      <c r="JHQ59" s="184"/>
      <c r="JHR59" s="184"/>
      <c r="JHS59" s="184"/>
      <c r="JHT59" s="184"/>
      <c r="JHU59" s="184"/>
      <c r="JHV59" s="184"/>
      <c r="JHW59" s="184"/>
      <c r="JHX59" s="184"/>
      <c r="JHY59" s="184"/>
      <c r="JHZ59" s="184"/>
      <c r="JIA59" s="184"/>
      <c r="JIB59" s="184"/>
      <c r="JIC59" s="184"/>
      <c r="JID59" s="184"/>
      <c r="JIE59" s="184"/>
      <c r="JIF59" s="184"/>
      <c r="JIG59" s="184"/>
      <c r="JIH59" s="184"/>
      <c r="JII59" s="184"/>
      <c r="JIJ59" s="184"/>
      <c r="JIK59" s="184"/>
      <c r="JIL59" s="184"/>
      <c r="JIM59" s="184"/>
      <c r="JIN59" s="184"/>
      <c r="JIO59" s="184"/>
      <c r="JIP59" s="184"/>
      <c r="JIQ59" s="184"/>
      <c r="JIR59" s="184"/>
      <c r="JIS59" s="184"/>
      <c r="JIT59" s="184"/>
      <c r="JIU59" s="184"/>
      <c r="JIV59" s="184"/>
      <c r="JIW59" s="184"/>
      <c r="JIX59" s="184"/>
      <c r="JIY59" s="184"/>
      <c r="JIZ59" s="184"/>
      <c r="JJA59" s="184"/>
      <c r="JJB59" s="184"/>
      <c r="JJC59" s="184"/>
      <c r="JJD59" s="184"/>
      <c r="JJE59" s="184"/>
      <c r="JJF59" s="184"/>
      <c r="JJG59" s="184"/>
      <c r="JJH59" s="184"/>
      <c r="JJI59" s="184"/>
      <c r="JJJ59" s="184"/>
      <c r="JJK59" s="184"/>
      <c r="JJL59" s="184"/>
      <c r="JJM59" s="184"/>
      <c r="JJN59" s="184"/>
      <c r="JJO59" s="184"/>
      <c r="JJP59" s="184"/>
      <c r="JJQ59" s="184"/>
      <c r="JJR59" s="184"/>
      <c r="JJS59" s="184"/>
      <c r="JJT59" s="184"/>
      <c r="JJU59" s="184"/>
      <c r="JJV59" s="184"/>
      <c r="JJW59" s="184"/>
      <c r="JJX59" s="184"/>
      <c r="JJY59" s="184"/>
      <c r="JJZ59" s="184"/>
      <c r="JKA59" s="184"/>
      <c r="JKB59" s="184"/>
      <c r="JKC59" s="184"/>
      <c r="JKD59" s="184"/>
      <c r="JKE59" s="184"/>
      <c r="JKF59" s="184"/>
      <c r="JKG59" s="184"/>
      <c r="JKH59" s="184"/>
      <c r="JKI59" s="184"/>
      <c r="JKJ59" s="184"/>
      <c r="JKK59" s="184"/>
      <c r="JKL59" s="184"/>
      <c r="JKM59" s="184"/>
      <c r="JKN59" s="184"/>
      <c r="JKO59" s="184"/>
      <c r="JKP59" s="184"/>
      <c r="JKQ59" s="184"/>
      <c r="JKR59" s="184"/>
      <c r="JKS59" s="184"/>
      <c r="JKT59" s="184"/>
      <c r="JKU59" s="184"/>
      <c r="JKV59" s="184"/>
      <c r="JKW59" s="184"/>
      <c r="JKX59" s="184"/>
      <c r="JKY59" s="184"/>
      <c r="JKZ59" s="184"/>
      <c r="JLA59" s="184"/>
      <c r="JLB59" s="184"/>
      <c r="JLC59" s="184"/>
      <c r="JLD59" s="184"/>
      <c r="JLE59" s="184"/>
      <c r="JLF59" s="184"/>
      <c r="JLG59" s="184"/>
      <c r="JLH59" s="184"/>
      <c r="JLI59" s="184"/>
      <c r="JLJ59" s="184"/>
      <c r="JLK59" s="184"/>
      <c r="JLL59" s="184"/>
      <c r="JLM59" s="184"/>
      <c r="JLN59" s="184"/>
      <c r="JLO59" s="184"/>
      <c r="JLP59" s="184"/>
      <c r="JLQ59" s="184"/>
      <c r="JLR59" s="184"/>
      <c r="JLS59" s="184"/>
      <c r="JLT59" s="184"/>
      <c r="JLU59" s="184"/>
      <c r="JLV59" s="184"/>
      <c r="JLW59" s="184"/>
      <c r="JLX59" s="184"/>
      <c r="JLY59" s="184"/>
      <c r="JLZ59" s="184"/>
      <c r="JMA59" s="184"/>
      <c r="JMB59" s="184"/>
      <c r="JMC59" s="184"/>
      <c r="JMD59" s="184"/>
      <c r="JME59" s="184"/>
      <c r="JMF59" s="184"/>
      <c r="JMG59" s="184"/>
      <c r="JMH59" s="184"/>
      <c r="JMI59" s="184"/>
      <c r="JMJ59" s="184"/>
      <c r="JMK59" s="184"/>
      <c r="JML59" s="184"/>
      <c r="JMM59" s="184"/>
      <c r="JMN59" s="184"/>
      <c r="JMO59" s="184"/>
      <c r="JMP59" s="184"/>
      <c r="JMQ59" s="184"/>
      <c r="JMR59" s="184"/>
      <c r="JMS59" s="184"/>
      <c r="JMT59" s="184"/>
      <c r="JMU59" s="184"/>
      <c r="JMV59" s="184"/>
      <c r="JMW59" s="184"/>
      <c r="JMX59" s="184"/>
      <c r="JMY59" s="184"/>
      <c r="JMZ59" s="184"/>
      <c r="JNA59" s="184"/>
      <c r="JNB59" s="184"/>
      <c r="JNC59" s="184"/>
      <c r="JND59" s="184"/>
      <c r="JNE59" s="184"/>
      <c r="JNF59" s="184"/>
      <c r="JNG59" s="184"/>
      <c r="JNH59" s="184"/>
      <c r="JNI59" s="184"/>
      <c r="JNJ59" s="184"/>
      <c r="JNK59" s="184"/>
      <c r="JNL59" s="184"/>
      <c r="JNM59" s="184"/>
      <c r="JNN59" s="184"/>
      <c r="JNO59" s="184"/>
      <c r="JNP59" s="184"/>
      <c r="JNQ59" s="184"/>
      <c r="JNR59" s="184"/>
      <c r="JNS59" s="184"/>
      <c r="JNT59" s="184"/>
      <c r="JNU59" s="184"/>
      <c r="JNV59" s="184"/>
      <c r="JNW59" s="184"/>
      <c r="JNX59" s="184"/>
      <c r="JNY59" s="184"/>
      <c r="JNZ59" s="184"/>
      <c r="JOA59" s="184"/>
      <c r="JOB59" s="184"/>
      <c r="JOC59" s="184"/>
      <c r="JOD59" s="184"/>
      <c r="JOE59" s="184"/>
      <c r="JOF59" s="184"/>
      <c r="JOG59" s="184"/>
      <c r="JOH59" s="184"/>
      <c r="JOI59" s="184"/>
      <c r="JOJ59" s="184"/>
      <c r="JOK59" s="184"/>
      <c r="JOL59" s="184"/>
      <c r="JOM59" s="184"/>
      <c r="JON59" s="184"/>
      <c r="JOO59" s="184"/>
      <c r="JOP59" s="184"/>
      <c r="JOQ59" s="184"/>
      <c r="JOR59" s="184"/>
      <c r="JOS59" s="184"/>
      <c r="JOT59" s="184"/>
      <c r="JOU59" s="184"/>
      <c r="JOV59" s="184"/>
      <c r="JOW59" s="184"/>
      <c r="JOX59" s="184"/>
      <c r="JOY59" s="184"/>
      <c r="JOZ59" s="184"/>
      <c r="JPA59" s="184"/>
      <c r="JPB59" s="184"/>
      <c r="JPC59" s="184"/>
      <c r="JPD59" s="184"/>
      <c r="JPE59" s="184"/>
      <c r="JPF59" s="184"/>
      <c r="JPG59" s="184"/>
      <c r="JPH59" s="184"/>
      <c r="JPI59" s="184"/>
      <c r="JPJ59" s="184"/>
      <c r="JPK59" s="184"/>
      <c r="JPL59" s="184"/>
      <c r="JPM59" s="184"/>
      <c r="JPN59" s="184"/>
      <c r="JPO59" s="184"/>
      <c r="JPP59" s="184"/>
      <c r="JPQ59" s="184"/>
      <c r="JPR59" s="184"/>
      <c r="JPS59" s="184"/>
      <c r="JPT59" s="184"/>
      <c r="JPU59" s="184"/>
      <c r="JPV59" s="184"/>
      <c r="JPW59" s="184"/>
      <c r="JPX59" s="184"/>
      <c r="JPY59" s="184"/>
      <c r="JPZ59" s="184"/>
      <c r="JQA59" s="184"/>
      <c r="JQB59" s="184"/>
      <c r="JQC59" s="184"/>
      <c r="JQD59" s="184"/>
      <c r="JQE59" s="184"/>
      <c r="JQF59" s="184"/>
      <c r="JQG59" s="184"/>
      <c r="JQH59" s="184"/>
      <c r="JQI59" s="184"/>
      <c r="JQJ59" s="184"/>
      <c r="JQK59" s="184"/>
      <c r="JQL59" s="184"/>
      <c r="JQM59" s="184"/>
      <c r="JQN59" s="184"/>
      <c r="JQO59" s="184"/>
      <c r="JQP59" s="184"/>
      <c r="JQQ59" s="184"/>
      <c r="JQR59" s="184"/>
      <c r="JQS59" s="184"/>
      <c r="JQT59" s="184"/>
      <c r="JQU59" s="184"/>
      <c r="JQV59" s="184"/>
      <c r="JQW59" s="184"/>
      <c r="JQX59" s="184"/>
      <c r="JQY59" s="184"/>
      <c r="JQZ59" s="184"/>
      <c r="JRA59" s="184"/>
      <c r="JRB59" s="184"/>
      <c r="JRC59" s="184"/>
      <c r="JRD59" s="184"/>
      <c r="JRE59" s="184"/>
      <c r="JRF59" s="184"/>
      <c r="JRG59" s="184"/>
      <c r="JRH59" s="184"/>
      <c r="JRI59" s="184"/>
      <c r="JRJ59" s="184"/>
      <c r="JRK59" s="184"/>
      <c r="JRL59" s="184"/>
      <c r="JRM59" s="184"/>
      <c r="JRN59" s="184"/>
      <c r="JRO59" s="184"/>
      <c r="JRP59" s="184"/>
      <c r="JRQ59" s="184"/>
      <c r="JRR59" s="184"/>
      <c r="JRS59" s="184"/>
      <c r="JRT59" s="184"/>
      <c r="JRU59" s="184"/>
      <c r="JRV59" s="184"/>
      <c r="JRW59" s="184"/>
      <c r="JRX59" s="184"/>
      <c r="JRY59" s="184"/>
      <c r="JRZ59" s="184"/>
      <c r="JSA59" s="184"/>
      <c r="JSB59" s="184"/>
      <c r="JSC59" s="184"/>
      <c r="JSD59" s="184"/>
      <c r="JSE59" s="184"/>
      <c r="JSF59" s="184"/>
      <c r="JSG59" s="184"/>
      <c r="JSH59" s="184"/>
      <c r="JSI59" s="184"/>
      <c r="JSJ59" s="184"/>
      <c r="JSK59" s="184"/>
      <c r="JSL59" s="184"/>
      <c r="JSM59" s="184"/>
      <c r="JSN59" s="184"/>
      <c r="JSO59" s="184"/>
      <c r="JSP59" s="184"/>
      <c r="JSQ59" s="184"/>
      <c r="JSR59" s="184"/>
      <c r="JSS59" s="184"/>
      <c r="JST59" s="184"/>
      <c r="JSU59" s="184"/>
      <c r="JSV59" s="184"/>
      <c r="JSW59" s="184"/>
      <c r="JSX59" s="184"/>
      <c r="JSY59" s="184"/>
      <c r="JSZ59" s="184"/>
      <c r="JTA59" s="184"/>
      <c r="JTB59" s="184"/>
      <c r="JTC59" s="184"/>
      <c r="JTD59" s="184"/>
      <c r="JTE59" s="184"/>
      <c r="JTF59" s="184"/>
      <c r="JTG59" s="184"/>
      <c r="JTH59" s="184"/>
      <c r="JTI59" s="184"/>
      <c r="JTJ59" s="184"/>
      <c r="JTK59" s="184"/>
      <c r="JTL59" s="184"/>
      <c r="JTM59" s="184"/>
      <c r="JTN59" s="184"/>
      <c r="JTO59" s="184"/>
      <c r="JTP59" s="184"/>
      <c r="JTQ59" s="184"/>
      <c r="JTR59" s="184"/>
      <c r="JTS59" s="184"/>
      <c r="JTT59" s="184"/>
      <c r="JTU59" s="184"/>
      <c r="JTV59" s="184"/>
      <c r="JTW59" s="184"/>
      <c r="JTX59" s="184"/>
      <c r="JTY59" s="184"/>
      <c r="JTZ59" s="184"/>
      <c r="JUA59" s="184"/>
      <c r="JUB59" s="184"/>
      <c r="JUC59" s="184"/>
      <c r="JUD59" s="184"/>
      <c r="JUE59" s="184"/>
      <c r="JUF59" s="184"/>
      <c r="JUG59" s="184"/>
      <c r="JUH59" s="184"/>
      <c r="JUI59" s="184"/>
      <c r="JUJ59" s="184"/>
      <c r="JUK59" s="184"/>
      <c r="JUL59" s="184"/>
      <c r="JUM59" s="184"/>
      <c r="JUN59" s="184"/>
      <c r="JUO59" s="184"/>
      <c r="JUP59" s="184"/>
      <c r="JUQ59" s="184"/>
      <c r="JUR59" s="184"/>
      <c r="JUS59" s="184"/>
      <c r="JUT59" s="184"/>
      <c r="JUU59" s="184"/>
      <c r="JUV59" s="184"/>
      <c r="JUW59" s="184"/>
      <c r="JUX59" s="184"/>
      <c r="JUY59" s="184"/>
      <c r="JUZ59" s="184"/>
      <c r="JVA59" s="184"/>
      <c r="JVB59" s="184"/>
      <c r="JVC59" s="184"/>
      <c r="JVD59" s="184"/>
      <c r="JVE59" s="184"/>
      <c r="JVF59" s="184"/>
      <c r="JVG59" s="184"/>
      <c r="JVH59" s="184"/>
      <c r="JVI59" s="184"/>
      <c r="JVJ59" s="184"/>
      <c r="JVK59" s="184"/>
      <c r="JVL59" s="184"/>
      <c r="JVM59" s="184"/>
      <c r="JVN59" s="184"/>
      <c r="JVO59" s="184"/>
      <c r="JVP59" s="184"/>
      <c r="JVQ59" s="184"/>
      <c r="JVR59" s="184"/>
      <c r="JVS59" s="184"/>
      <c r="JVT59" s="184"/>
      <c r="JVU59" s="184"/>
      <c r="JVV59" s="184"/>
      <c r="JVW59" s="184"/>
      <c r="JVX59" s="184"/>
      <c r="JVY59" s="184"/>
      <c r="JVZ59" s="184"/>
      <c r="JWA59" s="184"/>
      <c r="JWB59" s="184"/>
      <c r="JWC59" s="184"/>
      <c r="JWD59" s="184"/>
      <c r="JWE59" s="184"/>
      <c r="JWF59" s="184"/>
      <c r="JWG59" s="184"/>
      <c r="JWH59" s="184"/>
      <c r="JWI59" s="184"/>
      <c r="JWJ59" s="184"/>
      <c r="JWK59" s="184"/>
      <c r="JWL59" s="184"/>
      <c r="JWM59" s="184"/>
      <c r="JWN59" s="184"/>
      <c r="JWO59" s="184"/>
      <c r="JWP59" s="184"/>
      <c r="JWQ59" s="184"/>
      <c r="JWR59" s="184"/>
      <c r="JWS59" s="184"/>
      <c r="JWT59" s="184"/>
      <c r="JWU59" s="184"/>
      <c r="JWV59" s="184"/>
      <c r="JWW59" s="184"/>
      <c r="JWX59" s="184"/>
      <c r="JWY59" s="184"/>
      <c r="JWZ59" s="184"/>
      <c r="JXA59" s="184"/>
      <c r="JXB59" s="184"/>
      <c r="JXC59" s="184"/>
      <c r="JXD59" s="184"/>
      <c r="JXE59" s="184"/>
      <c r="JXF59" s="184"/>
      <c r="JXG59" s="184"/>
      <c r="JXH59" s="184"/>
      <c r="JXI59" s="184"/>
      <c r="JXJ59" s="184"/>
      <c r="JXK59" s="184"/>
      <c r="JXL59" s="184"/>
      <c r="JXM59" s="184"/>
      <c r="JXN59" s="184"/>
      <c r="JXO59" s="184"/>
      <c r="JXP59" s="184"/>
      <c r="JXQ59" s="184"/>
      <c r="JXR59" s="184"/>
      <c r="JXS59" s="184"/>
      <c r="JXT59" s="184"/>
      <c r="JXU59" s="184"/>
      <c r="JXV59" s="184"/>
      <c r="JXW59" s="184"/>
      <c r="JXX59" s="184"/>
      <c r="JXY59" s="184"/>
      <c r="JXZ59" s="184"/>
      <c r="JYA59" s="184"/>
      <c r="JYB59" s="184"/>
      <c r="JYC59" s="184"/>
      <c r="JYD59" s="184"/>
      <c r="JYE59" s="184"/>
      <c r="JYF59" s="184"/>
      <c r="JYG59" s="184"/>
      <c r="JYH59" s="184"/>
      <c r="JYI59" s="184"/>
      <c r="JYJ59" s="184"/>
      <c r="JYK59" s="184"/>
      <c r="JYL59" s="184"/>
      <c r="JYM59" s="184"/>
      <c r="JYN59" s="184"/>
      <c r="JYO59" s="184"/>
      <c r="JYP59" s="184"/>
      <c r="JYQ59" s="184"/>
      <c r="JYR59" s="184"/>
      <c r="JYS59" s="184"/>
      <c r="JYT59" s="184"/>
      <c r="JYU59" s="184"/>
      <c r="JYV59" s="184"/>
      <c r="JYW59" s="184"/>
      <c r="JYX59" s="184"/>
      <c r="JYY59" s="184"/>
      <c r="JYZ59" s="184"/>
      <c r="JZA59" s="184"/>
      <c r="JZB59" s="184"/>
      <c r="JZC59" s="184"/>
      <c r="JZD59" s="184"/>
      <c r="JZE59" s="184"/>
      <c r="JZF59" s="184"/>
      <c r="JZG59" s="184"/>
      <c r="JZH59" s="184"/>
      <c r="JZI59" s="184"/>
      <c r="JZJ59" s="184"/>
      <c r="JZK59" s="184"/>
      <c r="JZL59" s="184"/>
      <c r="JZM59" s="184"/>
      <c r="JZN59" s="184"/>
      <c r="JZO59" s="184"/>
      <c r="JZP59" s="184"/>
      <c r="JZQ59" s="184"/>
      <c r="JZR59" s="184"/>
      <c r="JZS59" s="184"/>
      <c r="JZT59" s="184"/>
      <c r="JZU59" s="184"/>
      <c r="JZV59" s="184"/>
      <c r="JZW59" s="184"/>
      <c r="JZX59" s="184"/>
      <c r="JZY59" s="184"/>
      <c r="JZZ59" s="184"/>
      <c r="KAA59" s="184"/>
      <c r="KAB59" s="184"/>
      <c r="KAC59" s="184"/>
      <c r="KAD59" s="184"/>
      <c r="KAE59" s="184"/>
      <c r="KAF59" s="184"/>
      <c r="KAG59" s="184"/>
      <c r="KAH59" s="184"/>
      <c r="KAI59" s="184"/>
      <c r="KAJ59" s="184"/>
      <c r="KAK59" s="184"/>
      <c r="KAL59" s="184"/>
      <c r="KAM59" s="184"/>
      <c r="KAN59" s="184"/>
      <c r="KAO59" s="184"/>
      <c r="KAP59" s="184"/>
      <c r="KAQ59" s="184"/>
      <c r="KAR59" s="184"/>
      <c r="KAS59" s="184"/>
      <c r="KAT59" s="184"/>
      <c r="KAU59" s="184"/>
      <c r="KAV59" s="184"/>
      <c r="KAW59" s="184"/>
      <c r="KAX59" s="184"/>
      <c r="KAY59" s="184"/>
      <c r="KAZ59" s="184"/>
      <c r="KBA59" s="184"/>
      <c r="KBB59" s="184"/>
      <c r="KBC59" s="184"/>
      <c r="KBD59" s="184"/>
      <c r="KBE59" s="184"/>
      <c r="KBF59" s="184"/>
      <c r="KBG59" s="184"/>
      <c r="KBH59" s="184"/>
      <c r="KBI59" s="184"/>
      <c r="KBJ59" s="184"/>
      <c r="KBK59" s="184"/>
      <c r="KBL59" s="184"/>
      <c r="KBM59" s="184"/>
      <c r="KBN59" s="184"/>
      <c r="KBO59" s="184"/>
      <c r="KBP59" s="184"/>
      <c r="KBQ59" s="184"/>
      <c r="KBR59" s="184"/>
      <c r="KBS59" s="184"/>
      <c r="KBT59" s="184"/>
      <c r="KBU59" s="184"/>
      <c r="KBV59" s="184"/>
      <c r="KBW59" s="184"/>
      <c r="KBX59" s="184"/>
      <c r="KBY59" s="184"/>
      <c r="KBZ59" s="184"/>
      <c r="KCA59" s="184"/>
      <c r="KCB59" s="184"/>
      <c r="KCC59" s="184"/>
      <c r="KCD59" s="184"/>
      <c r="KCE59" s="184"/>
      <c r="KCF59" s="184"/>
      <c r="KCG59" s="184"/>
      <c r="KCH59" s="184"/>
      <c r="KCI59" s="184"/>
      <c r="KCJ59" s="184"/>
      <c r="KCK59" s="184"/>
      <c r="KCL59" s="184"/>
      <c r="KCM59" s="184"/>
      <c r="KCN59" s="184"/>
      <c r="KCO59" s="184"/>
      <c r="KCP59" s="184"/>
      <c r="KCQ59" s="184"/>
      <c r="KCR59" s="184"/>
      <c r="KCS59" s="184"/>
      <c r="KCT59" s="184"/>
      <c r="KCU59" s="184"/>
      <c r="KCV59" s="184"/>
      <c r="KCW59" s="184"/>
      <c r="KCX59" s="184"/>
      <c r="KCY59" s="184"/>
      <c r="KCZ59" s="184"/>
      <c r="KDA59" s="184"/>
      <c r="KDB59" s="184"/>
      <c r="KDC59" s="184"/>
      <c r="KDD59" s="184"/>
      <c r="KDE59" s="184"/>
      <c r="KDF59" s="184"/>
      <c r="KDG59" s="184"/>
      <c r="KDH59" s="184"/>
      <c r="KDI59" s="184"/>
      <c r="KDJ59" s="184"/>
      <c r="KDK59" s="184"/>
      <c r="KDL59" s="184"/>
      <c r="KDM59" s="184"/>
      <c r="KDN59" s="184"/>
      <c r="KDO59" s="184"/>
      <c r="KDP59" s="184"/>
      <c r="KDQ59" s="184"/>
      <c r="KDR59" s="184"/>
      <c r="KDS59" s="184"/>
      <c r="KDT59" s="184"/>
      <c r="KDU59" s="184"/>
      <c r="KDV59" s="184"/>
      <c r="KDW59" s="184"/>
      <c r="KDX59" s="184"/>
      <c r="KDY59" s="184"/>
      <c r="KDZ59" s="184"/>
      <c r="KEA59" s="184"/>
      <c r="KEB59" s="184"/>
      <c r="KEC59" s="184"/>
      <c r="KED59" s="184"/>
      <c r="KEE59" s="184"/>
      <c r="KEF59" s="184"/>
      <c r="KEG59" s="184"/>
      <c r="KEH59" s="184"/>
      <c r="KEI59" s="184"/>
      <c r="KEJ59" s="184"/>
      <c r="KEK59" s="184"/>
      <c r="KEL59" s="184"/>
      <c r="KEM59" s="184"/>
      <c r="KEN59" s="184"/>
      <c r="KEO59" s="184"/>
      <c r="KEP59" s="184"/>
      <c r="KEQ59" s="184"/>
      <c r="KER59" s="184"/>
      <c r="KES59" s="184"/>
      <c r="KET59" s="184"/>
      <c r="KEU59" s="184"/>
      <c r="KEV59" s="184"/>
      <c r="KEW59" s="184"/>
      <c r="KEX59" s="184"/>
      <c r="KEY59" s="184"/>
      <c r="KEZ59" s="184"/>
      <c r="KFA59" s="184"/>
      <c r="KFB59" s="184"/>
      <c r="KFC59" s="184"/>
      <c r="KFD59" s="184"/>
      <c r="KFE59" s="184"/>
      <c r="KFF59" s="184"/>
      <c r="KFG59" s="184"/>
      <c r="KFH59" s="184"/>
      <c r="KFI59" s="184"/>
      <c r="KFJ59" s="184"/>
      <c r="KFK59" s="184"/>
      <c r="KFL59" s="184"/>
      <c r="KFM59" s="184"/>
      <c r="KFN59" s="184"/>
      <c r="KFO59" s="184"/>
      <c r="KFP59" s="184"/>
      <c r="KFQ59" s="184"/>
      <c r="KFR59" s="184"/>
      <c r="KFS59" s="184"/>
      <c r="KFT59" s="184"/>
      <c r="KFU59" s="184"/>
      <c r="KFV59" s="184"/>
      <c r="KFW59" s="184"/>
      <c r="KFX59" s="184"/>
      <c r="KFY59" s="184"/>
      <c r="KFZ59" s="184"/>
      <c r="KGA59" s="184"/>
      <c r="KGB59" s="184"/>
      <c r="KGC59" s="184"/>
      <c r="KGD59" s="184"/>
      <c r="KGE59" s="184"/>
      <c r="KGF59" s="184"/>
      <c r="KGG59" s="184"/>
      <c r="KGH59" s="184"/>
      <c r="KGI59" s="184"/>
      <c r="KGJ59" s="184"/>
      <c r="KGK59" s="184"/>
      <c r="KGL59" s="184"/>
      <c r="KGM59" s="184"/>
      <c r="KGN59" s="184"/>
      <c r="KGO59" s="184"/>
      <c r="KGP59" s="184"/>
      <c r="KGQ59" s="184"/>
      <c r="KGR59" s="184"/>
      <c r="KGS59" s="184"/>
      <c r="KGT59" s="184"/>
      <c r="KGU59" s="184"/>
      <c r="KGV59" s="184"/>
      <c r="KGW59" s="184"/>
      <c r="KGX59" s="184"/>
      <c r="KGY59" s="184"/>
      <c r="KGZ59" s="184"/>
      <c r="KHA59" s="184"/>
      <c r="KHB59" s="184"/>
      <c r="KHC59" s="184"/>
      <c r="KHD59" s="184"/>
      <c r="KHE59" s="184"/>
      <c r="KHF59" s="184"/>
      <c r="KHG59" s="184"/>
      <c r="KHH59" s="184"/>
      <c r="KHI59" s="184"/>
      <c r="KHJ59" s="184"/>
      <c r="KHK59" s="184"/>
      <c r="KHL59" s="184"/>
      <c r="KHM59" s="184"/>
      <c r="KHN59" s="184"/>
      <c r="KHO59" s="184"/>
      <c r="KHP59" s="184"/>
      <c r="KHQ59" s="184"/>
      <c r="KHR59" s="184"/>
      <c r="KHS59" s="184"/>
      <c r="KHT59" s="184"/>
      <c r="KHU59" s="184"/>
      <c r="KHV59" s="184"/>
      <c r="KHW59" s="184"/>
      <c r="KHX59" s="184"/>
      <c r="KHY59" s="184"/>
      <c r="KHZ59" s="184"/>
      <c r="KIA59" s="184"/>
      <c r="KIB59" s="184"/>
      <c r="KIC59" s="184"/>
      <c r="KID59" s="184"/>
      <c r="KIE59" s="184"/>
      <c r="KIF59" s="184"/>
      <c r="KIG59" s="184"/>
      <c r="KIH59" s="184"/>
      <c r="KII59" s="184"/>
      <c r="KIJ59" s="184"/>
      <c r="KIK59" s="184"/>
      <c r="KIL59" s="184"/>
      <c r="KIM59" s="184"/>
      <c r="KIN59" s="184"/>
      <c r="KIO59" s="184"/>
      <c r="KIP59" s="184"/>
      <c r="KIQ59" s="184"/>
      <c r="KIR59" s="184"/>
      <c r="KIS59" s="184"/>
      <c r="KIT59" s="184"/>
      <c r="KIU59" s="184"/>
      <c r="KIV59" s="184"/>
      <c r="KIW59" s="184"/>
      <c r="KIX59" s="184"/>
      <c r="KIY59" s="184"/>
      <c r="KIZ59" s="184"/>
      <c r="KJA59" s="184"/>
      <c r="KJB59" s="184"/>
      <c r="KJC59" s="184"/>
      <c r="KJD59" s="184"/>
      <c r="KJE59" s="184"/>
      <c r="KJF59" s="184"/>
      <c r="KJG59" s="184"/>
      <c r="KJH59" s="184"/>
      <c r="KJI59" s="184"/>
      <c r="KJJ59" s="184"/>
      <c r="KJK59" s="184"/>
      <c r="KJL59" s="184"/>
      <c r="KJM59" s="184"/>
      <c r="KJN59" s="184"/>
      <c r="KJO59" s="184"/>
      <c r="KJP59" s="184"/>
      <c r="KJQ59" s="184"/>
      <c r="KJR59" s="184"/>
      <c r="KJS59" s="184"/>
      <c r="KJT59" s="184"/>
      <c r="KJU59" s="184"/>
      <c r="KJV59" s="184"/>
      <c r="KJW59" s="184"/>
      <c r="KJX59" s="184"/>
      <c r="KJY59" s="184"/>
      <c r="KJZ59" s="184"/>
      <c r="KKA59" s="184"/>
      <c r="KKB59" s="184"/>
      <c r="KKC59" s="184"/>
      <c r="KKD59" s="184"/>
      <c r="KKE59" s="184"/>
      <c r="KKF59" s="184"/>
      <c r="KKG59" s="184"/>
      <c r="KKH59" s="184"/>
      <c r="KKI59" s="184"/>
      <c r="KKJ59" s="184"/>
      <c r="KKK59" s="184"/>
      <c r="KKL59" s="184"/>
      <c r="KKM59" s="184"/>
      <c r="KKN59" s="184"/>
      <c r="KKO59" s="184"/>
      <c r="KKP59" s="184"/>
      <c r="KKQ59" s="184"/>
      <c r="KKR59" s="184"/>
      <c r="KKS59" s="184"/>
      <c r="KKT59" s="184"/>
      <c r="KKU59" s="184"/>
      <c r="KKV59" s="184"/>
      <c r="KKW59" s="184"/>
      <c r="KKX59" s="184"/>
      <c r="KKY59" s="184"/>
      <c r="KKZ59" s="184"/>
      <c r="KLA59" s="184"/>
      <c r="KLB59" s="184"/>
      <c r="KLC59" s="184"/>
      <c r="KLD59" s="184"/>
      <c r="KLE59" s="184"/>
      <c r="KLF59" s="184"/>
      <c r="KLG59" s="184"/>
      <c r="KLH59" s="184"/>
      <c r="KLI59" s="184"/>
      <c r="KLJ59" s="184"/>
      <c r="KLK59" s="184"/>
      <c r="KLL59" s="184"/>
      <c r="KLM59" s="184"/>
      <c r="KLN59" s="184"/>
      <c r="KLO59" s="184"/>
      <c r="KLP59" s="184"/>
      <c r="KLQ59" s="184"/>
      <c r="KLR59" s="184"/>
      <c r="KLS59" s="184"/>
      <c r="KLT59" s="184"/>
      <c r="KLU59" s="184"/>
      <c r="KLV59" s="184"/>
      <c r="KLW59" s="184"/>
      <c r="KLX59" s="184"/>
      <c r="KLY59" s="184"/>
      <c r="KLZ59" s="184"/>
      <c r="KMA59" s="184"/>
      <c r="KMB59" s="184"/>
      <c r="KMC59" s="184"/>
      <c r="KMD59" s="184"/>
      <c r="KME59" s="184"/>
      <c r="KMF59" s="184"/>
      <c r="KMG59" s="184"/>
      <c r="KMH59" s="184"/>
      <c r="KMI59" s="184"/>
      <c r="KMJ59" s="184"/>
      <c r="KMK59" s="184"/>
      <c r="KML59" s="184"/>
      <c r="KMM59" s="184"/>
      <c r="KMN59" s="184"/>
      <c r="KMO59" s="184"/>
      <c r="KMP59" s="184"/>
      <c r="KMQ59" s="184"/>
      <c r="KMR59" s="184"/>
      <c r="KMS59" s="184"/>
      <c r="KMT59" s="184"/>
      <c r="KMU59" s="184"/>
      <c r="KMV59" s="184"/>
      <c r="KMW59" s="184"/>
      <c r="KMX59" s="184"/>
      <c r="KMY59" s="184"/>
      <c r="KMZ59" s="184"/>
      <c r="KNA59" s="184"/>
      <c r="KNB59" s="184"/>
      <c r="KNC59" s="184"/>
      <c r="KND59" s="184"/>
      <c r="KNE59" s="184"/>
      <c r="KNF59" s="184"/>
      <c r="KNG59" s="184"/>
      <c r="KNH59" s="184"/>
      <c r="KNI59" s="184"/>
      <c r="KNJ59" s="184"/>
      <c r="KNK59" s="184"/>
      <c r="KNL59" s="184"/>
      <c r="KNM59" s="184"/>
      <c r="KNN59" s="184"/>
      <c r="KNO59" s="184"/>
      <c r="KNP59" s="184"/>
      <c r="KNQ59" s="184"/>
      <c r="KNR59" s="184"/>
      <c r="KNS59" s="184"/>
      <c r="KNT59" s="184"/>
      <c r="KNU59" s="184"/>
      <c r="KNV59" s="184"/>
      <c r="KNW59" s="184"/>
      <c r="KNX59" s="184"/>
      <c r="KNY59" s="184"/>
      <c r="KNZ59" s="184"/>
      <c r="KOA59" s="184"/>
      <c r="KOB59" s="184"/>
      <c r="KOC59" s="184"/>
      <c r="KOD59" s="184"/>
      <c r="KOE59" s="184"/>
      <c r="KOF59" s="184"/>
      <c r="KOG59" s="184"/>
      <c r="KOH59" s="184"/>
      <c r="KOI59" s="184"/>
      <c r="KOJ59" s="184"/>
      <c r="KOK59" s="184"/>
      <c r="KOL59" s="184"/>
      <c r="KOM59" s="184"/>
      <c r="KON59" s="184"/>
      <c r="KOO59" s="184"/>
      <c r="KOP59" s="184"/>
      <c r="KOQ59" s="184"/>
      <c r="KOR59" s="184"/>
      <c r="KOS59" s="184"/>
      <c r="KOT59" s="184"/>
      <c r="KOU59" s="184"/>
      <c r="KOV59" s="184"/>
      <c r="KOW59" s="184"/>
      <c r="KOX59" s="184"/>
      <c r="KOY59" s="184"/>
      <c r="KOZ59" s="184"/>
      <c r="KPA59" s="184"/>
      <c r="KPB59" s="184"/>
      <c r="KPC59" s="184"/>
      <c r="KPD59" s="184"/>
      <c r="KPE59" s="184"/>
      <c r="KPF59" s="184"/>
      <c r="KPG59" s="184"/>
      <c r="KPH59" s="184"/>
      <c r="KPI59" s="184"/>
      <c r="KPJ59" s="184"/>
      <c r="KPK59" s="184"/>
      <c r="KPL59" s="184"/>
      <c r="KPM59" s="184"/>
      <c r="KPN59" s="184"/>
      <c r="KPO59" s="184"/>
      <c r="KPP59" s="184"/>
      <c r="KPQ59" s="184"/>
      <c r="KPR59" s="184"/>
      <c r="KPS59" s="184"/>
      <c r="KPT59" s="184"/>
      <c r="KPU59" s="184"/>
      <c r="KPV59" s="184"/>
      <c r="KPW59" s="184"/>
      <c r="KPX59" s="184"/>
      <c r="KPY59" s="184"/>
      <c r="KPZ59" s="184"/>
      <c r="KQA59" s="184"/>
      <c r="KQB59" s="184"/>
      <c r="KQC59" s="184"/>
      <c r="KQD59" s="184"/>
      <c r="KQE59" s="184"/>
      <c r="KQF59" s="184"/>
      <c r="KQG59" s="184"/>
      <c r="KQH59" s="184"/>
      <c r="KQI59" s="184"/>
      <c r="KQJ59" s="184"/>
      <c r="KQK59" s="184"/>
      <c r="KQL59" s="184"/>
      <c r="KQM59" s="184"/>
      <c r="KQN59" s="184"/>
      <c r="KQO59" s="184"/>
      <c r="KQP59" s="184"/>
      <c r="KQQ59" s="184"/>
      <c r="KQR59" s="184"/>
      <c r="KQS59" s="184"/>
      <c r="KQT59" s="184"/>
      <c r="KQU59" s="184"/>
      <c r="KQV59" s="184"/>
      <c r="KQW59" s="184"/>
      <c r="KQX59" s="184"/>
      <c r="KQY59" s="184"/>
      <c r="KQZ59" s="184"/>
      <c r="KRA59" s="184"/>
      <c r="KRB59" s="184"/>
      <c r="KRC59" s="184"/>
      <c r="KRD59" s="184"/>
      <c r="KRE59" s="184"/>
      <c r="KRF59" s="184"/>
      <c r="KRG59" s="184"/>
      <c r="KRH59" s="184"/>
      <c r="KRI59" s="184"/>
      <c r="KRJ59" s="184"/>
      <c r="KRK59" s="184"/>
      <c r="KRL59" s="184"/>
      <c r="KRM59" s="184"/>
      <c r="KRN59" s="184"/>
      <c r="KRO59" s="184"/>
      <c r="KRP59" s="184"/>
      <c r="KRQ59" s="184"/>
      <c r="KRR59" s="184"/>
      <c r="KRS59" s="184"/>
      <c r="KRT59" s="184"/>
      <c r="KRU59" s="184"/>
      <c r="KRV59" s="184"/>
      <c r="KRW59" s="184"/>
      <c r="KRX59" s="184"/>
      <c r="KRY59" s="184"/>
      <c r="KRZ59" s="184"/>
      <c r="KSA59" s="184"/>
      <c r="KSB59" s="184"/>
      <c r="KSC59" s="184"/>
      <c r="KSD59" s="184"/>
      <c r="KSE59" s="184"/>
      <c r="KSF59" s="184"/>
      <c r="KSG59" s="184"/>
      <c r="KSH59" s="184"/>
      <c r="KSI59" s="184"/>
      <c r="KSJ59" s="184"/>
      <c r="KSK59" s="184"/>
      <c r="KSL59" s="184"/>
      <c r="KSM59" s="184"/>
      <c r="KSN59" s="184"/>
      <c r="KSO59" s="184"/>
      <c r="KSP59" s="184"/>
      <c r="KSQ59" s="184"/>
      <c r="KSR59" s="184"/>
      <c r="KSS59" s="184"/>
      <c r="KST59" s="184"/>
      <c r="KSU59" s="184"/>
      <c r="KSV59" s="184"/>
      <c r="KSW59" s="184"/>
      <c r="KSX59" s="184"/>
      <c r="KSY59" s="184"/>
      <c r="KSZ59" s="184"/>
      <c r="KTA59" s="184"/>
      <c r="KTB59" s="184"/>
      <c r="KTC59" s="184"/>
      <c r="KTD59" s="184"/>
      <c r="KTE59" s="184"/>
      <c r="KTF59" s="184"/>
      <c r="KTG59" s="184"/>
      <c r="KTH59" s="184"/>
      <c r="KTI59" s="184"/>
      <c r="KTJ59" s="184"/>
      <c r="KTK59" s="184"/>
      <c r="KTL59" s="184"/>
      <c r="KTM59" s="184"/>
      <c r="KTN59" s="184"/>
      <c r="KTO59" s="184"/>
      <c r="KTP59" s="184"/>
      <c r="KTQ59" s="184"/>
      <c r="KTR59" s="184"/>
      <c r="KTS59" s="184"/>
      <c r="KTT59" s="184"/>
      <c r="KTU59" s="184"/>
      <c r="KTV59" s="184"/>
      <c r="KTW59" s="184"/>
      <c r="KTX59" s="184"/>
      <c r="KTY59" s="184"/>
      <c r="KTZ59" s="184"/>
      <c r="KUA59" s="184"/>
      <c r="KUB59" s="184"/>
      <c r="KUC59" s="184"/>
      <c r="KUD59" s="184"/>
      <c r="KUE59" s="184"/>
      <c r="KUF59" s="184"/>
      <c r="KUG59" s="184"/>
      <c r="KUH59" s="184"/>
      <c r="KUI59" s="184"/>
      <c r="KUJ59" s="184"/>
      <c r="KUK59" s="184"/>
      <c r="KUL59" s="184"/>
      <c r="KUM59" s="184"/>
      <c r="KUN59" s="184"/>
      <c r="KUO59" s="184"/>
      <c r="KUP59" s="184"/>
      <c r="KUQ59" s="184"/>
      <c r="KUR59" s="184"/>
      <c r="KUS59" s="184"/>
      <c r="KUT59" s="184"/>
      <c r="KUU59" s="184"/>
      <c r="KUV59" s="184"/>
      <c r="KUW59" s="184"/>
      <c r="KUX59" s="184"/>
      <c r="KUY59" s="184"/>
      <c r="KUZ59" s="184"/>
      <c r="KVA59" s="184"/>
      <c r="KVB59" s="184"/>
      <c r="KVC59" s="184"/>
      <c r="KVD59" s="184"/>
      <c r="KVE59" s="184"/>
      <c r="KVF59" s="184"/>
      <c r="KVG59" s="184"/>
      <c r="KVH59" s="184"/>
      <c r="KVI59" s="184"/>
      <c r="KVJ59" s="184"/>
      <c r="KVK59" s="184"/>
      <c r="KVL59" s="184"/>
      <c r="KVM59" s="184"/>
      <c r="KVN59" s="184"/>
      <c r="KVO59" s="184"/>
      <c r="KVP59" s="184"/>
      <c r="KVQ59" s="184"/>
      <c r="KVR59" s="184"/>
      <c r="KVS59" s="184"/>
      <c r="KVT59" s="184"/>
      <c r="KVU59" s="184"/>
      <c r="KVV59" s="184"/>
      <c r="KVW59" s="184"/>
      <c r="KVX59" s="184"/>
      <c r="KVY59" s="184"/>
      <c r="KVZ59" s="184"/>
      <c r="KWA59" s="184"/>
      <c r="KWB59" s="184"/>
      <c r="KWC59" s="184"/>
      <c r="KWD59" s="184"/>
      <c r="KWE59" s="184"/>
      <c r="KWF59" s="184"/>
      <c r="KWG59" s="184"/>
      <c r="KWH59" s="184"/>
      <c r="KWI59" s="184"/>
      <c r="KWJ59" s="184"/>
      <c r="KWK59" s="184"/>
      <c r="KWL59" s="184"/>
      <c r="KWM59" s="184"/>
      <c r="KWN59" s="184"/>
      <c r="KWO59" s="184"/>
      <c r="KWP59" s="184"/>
      <c r="KWQ59" s="184"/>
      <c r="KWR59" s="184"/>
      <c r="KWS59" s="184"/>
      <c r="KWT59" s="184"/>
      <c r="KWU59" s="184"/>
      <c r="KWV59" s="184"/>
      <c r="KWW59" s="184"/>
      <c r="KWX59" s="184"/>
      <c r="KWY59" s="184"/>
      <c r="KWZ59" s="184"/>
      <c r="KXA59" s="184"/>
      <c r="KXB59" s="184"/>
      <c r="KXC59" s="184"/>
      <c r="KXD59" s="184"/>
      <c r="KXE59" s="184"/>
      <c r="KXF59" s="184"/>
      <c r="KXG59" s="184"/>
      <c r="KXH59" s="184"/>
      <c r="KXI59" s="184"/>
      <c r="KXJ59" s="184"/>
      <c r="KXK59" s="184"/>
      <c r="KXL59" s="184"/>
      <c r="KXM59" s="184"/>
      <c r="KXN59" s="184"/>
      <c r="KXO59" s="184"/>
      <c r="KXP59" s="184"/>
      <c r="KXQ59" s="184"/>
      <c r="KXR59" s="184"/>
      <c r="KXS59" s="184"/>
      <c r="KXT59" s="184"/>
      <c r="KXU59" s="184"/>
      <c r="KXV59" s="184"/>
      <c r="KXW59" s="184"/>
      <c r="KXX59" s="184"/>
      <c r="KXY59" s="184"/>
      <c r="KXZ59" s="184"/>
      <c r="KYA59" s="184"/>
      <c r="KYB59" s="184"/>
      <c r="KYC59" s="184"/>
      <c r="KYD59" s="184"/>
      <c r="KYE59" s="184"/>
      <c r="KYF59" s="184"/>
      <c r="KYG59" s="184"/>
      <c r="KYH59" s="184"/>
      <c r="KYI59" s="184"/>
      <c r="KYJ59" s="184"/>
      <c r="KYK59" s="184"/>
      <c r="KYL59" s="184"/>
      <c r="KYM59" s="184"/>
      <c r="KYN59" s="184"/>
      <c r="KYO59" s="184"/>
      <c r="KYP59" s="184"/>
      <c r="KYQ59" s="184"/>
      <c r="KYR59" s="184"/>
      <c r="KYS59" s="184"/>
      <c r="KYT59" s="184"/>
      <c r="KYU59" s="184"/>
      <c r="KYV59" s="184"/>
      <c r="KYW59" s="184"/>
      <c r="KYX59" s="184"/>
      <c r="KYY59" s="184"/>
      <c r="KYZ59" s="184"/>
      <c r="KZA59" s="184"/>
      <c r="KZB59" s="184"/>
      <c r="KZC59" s="184"/>
      <c r="KZD59" s="184"/>
      <c r="KZE59" s="184"/>
      <c r="KZF59" s="184"/>
      <c r="KZG59" s="184"/>
      <c r="KZH59" s="184"/>
      <c r="KZI59" s="184"/>
      <c r="KZJ59" s="184"/>
      <c r="KZK59" s="184"/>
      <c r="KZL59" s="184"/>
      <c r="KZM59" s="184"/>
      <c r="KZN59" s="184"/>
      <c r="KZO59" s="184"/>
      <c r="KZP59" s="184"/>
      <c r="KZQ59" s="184"/>
      <c r="KZR59" s="184"/>
      <c r="KZS59" s="184"/>
      <c r="KZT59" s="184"/>
      <c r="KZU59" s="184"/>
      <c r="KZV59" s="184"/>
      <c r="KZW59" s="184"/>
      <c r="KZX59" s="184"/>
      <c r="KZY59" s="184"/>
      <c r="KZZ59" s="184"/>
      <c r="LAA59" s="184"/>
      <c r="LAB59" s="184"/>
      <c r="LAC59" s="184"/>
      <c r="LAD59" s="184"/>
      <c r="LAE59" s="184"/>
      <c r="LAF59" s="184"/>
      <c r="LAG59" s="184"/>
      <c r="LAH59" s="184"/>
      <c r="LAI59" s="184"/>
      <c r="LAJ59" s="184"/>
      <c r="LAK59" s="184"/>
      <c r="LAL59" s="184"/>
      <c r="LAM59" s="184"/>
      <c r="LAN59" s="184"/>
      <c r="LAO59" s="184"/>
      <c r="LAP59" s="184"/>
      <c r="LAQ59" s="184"/>
      <c r="LAR59" s="184"/>
      <c r="LAS59" s="184"/>
      <c r="LAT59" s="184"/>
      <c r="LAU59" s="184"/>
      <c r="LAV59" s="184"/>
      <c r="LAW59" s="184"/>
      <c r="LAX59" s="184"/>
      <c r="LAY59" s="184"/>
      <c r="LAZ59" s="184"/>
      <c r="LBA59" s="184"/>
      <c r="LBB59" s="184"/>
      <c r="LBC59" s="184"/>
      <c r="LBD59" s="184"/>
      <c r="LBE59" s="184"/>
      <c r="LBF59" s="184"/>
      <c r="LBG59" s="184"/>
      <c r="LBH59" s="184"/>
      <c r="LBI59" s="184"/>
      <c r="LBJ59" s="184"/>
      <c r="LBK59" s="184"/>
      <c r="LBL59" s="184"/>
      <c r="LBM59" s="184"/>
      <c r="LBN59" s="184"/>
      <c r="LBO59" s="184"/>
      <c r="LBP59" s="184"/>
      <c r="LBQ59" s="184"/>
      <c r="LBR59" s="184"/>
      <c r="LBS59" s="184"/>
      <c r="LBT59" s="184"/>
      <c r="LBU59" s="184"/>
      <c r="LBV59" s="184"/>
      <c r="LBW59" s="184"/>
      <c r="LBX59" s="184"/>
      <c r="LBY59" s="184"/>
      <c r="LBZ59" s="184"/>
      <c r="LCA59" s="184"/>
      <c r="LCB59" s="184"/>
      <c r="LCC59" s="184"/>
      <c r="LCD59" s="184"/>
      <c r="LCE59" s="184"/>
      <c r="LCF59" s="184"/>
      <c r="LCG59" s="184"/>
      <c r="LCH59" s="184"/>
      <c r="LCI59" s="184"/>
      <c r="LCJ59" s="184"/>
      <c r="LCK59" s="184"/>
      <c r="LCL59" s="184"/>
      <c r="LCM59" s="184"/>
      <c r="LCN59" s="184"/>
      <c r="LCO59" s="184"/>
      <c r="LCP59" s="184"/>
      <c r="LCQ59" s="184"/>
      <c r="LCR59" s="184"/>
      <c r="LCS59" s="184"/>
      <c r="LCT59" s="184"/>
      <c r="LCU59" s="184"/>
      <c r="LCV59" s="184"/>
      <c r="LCW59" s="184"/>
      <c r="LCX59" s="184"/>
      <c r="LCY59" s="184"/>
      <c r="LCZ59" s="184"/>
      <c r="LDA59" s="184"/>
      <c r="LDB59" s="184"/>
      <c r="LDC59" s="184"/>
      <c r="LDD59" s="184"/>
      <c r="LDE59" s="184"/>
      <c r="LDF59" s="184"/>
      <c r="LDG59" s="184"/>
      <c r="LDH59" s="184"/>
      <c r="LDI59" s="184"/>
      <c r="LDJ59" s="184"/>
      <c r="LDK59" s="184"/>
      <c r="LDL59" s="184"/>
      <c r="LDM59" s="184"/>
      <c r="LDN59" s="184"/>
      <c r="LDO59" s="184"/>
      <c r="LDP59" s="184"/>
      <c r="LDQ59" s="184"/>
      <c r="LDR59" s="184"/>
      <c r="LDS59" s="184"/>
      <c r="LDT59" s="184"/>
      <c r="LDU59" s="184"/>
      <c r="LDV59" s="184"/>
      <c r="LDW59" s="184"/>
      <c r="LDX59" s="184"/>
      <c r="LDY59" s="184"/>
      <c r="LDZ59" s="184"/>
      <c r="LEA59" s="184"/>
      <c r="LEB59" s="184"/>
      <c r="LEC59" s="184"/>
      <c r="LED59" s="184"/>
      <c r="LEE59" s="184"/>
      <c r="LEF59" s="184"/>
      <c r="LEG59" s="184"/>
      <c r="LEH59" s="184"/>
      <c r="LEI59" s="184"/>
      <c r="LEJ59" s="184"/>
      <c r="LEK59" s="184"/>
      <c r="LEL59" s="184"/>
      <c r="LEM59" s="184"/>
      <c r="LEN59" s="184"/>
      <c r="LEO59" s="184"/>
      <c r="LEP59" s="184"/>
      <c r="LEQ59" s="184"/>
      <c r="LER59" s="184"/>
      <c r="LES59" s="184"/>
      <c r="LET59" s="184"/>
      <c r="LEU59" s="184"/>
      <c r="LEV59" s="184"/>
      <c r="LEW59" s="184"/>
      <c r="LEX59" s="184"/>
      <c r="LEY59" s="184"/>
      <c r="LEZ59" s="184"/>
      <c r="LFA59" s="184"/>
      <c r="LFB59" s="184"/>
      <c r="LFC59" s="184"/>
      <c r="LFD59" s="184"/>
      <c r="LFE59" s="184"/>
      <c r="LFF59" s="184"/>
      <c r="LFG59" s="184"/>
      <c r="LFH59" s="184"/>
      <c r="LFI59" s="184"/>
      <c r="LFJ59" s="184"/>
      <c r="LFK59" s="184"/>
      <c r="LFL59" s="184"/>
      <c r="LFM59" s="184"/>
      <c r="LFN59" s="184"/>
      <c r="LFO59" s="184"/>
      <c r="LFP59" s="184"/>
      <c r="LFQ59" s="184"/>
      <c r="LFR59" s="184"/>
      <c r="LFS59" s="184"/>
      <c r="LFT59" s="184"/>
      <c r="LFU59" s="184"/>
      <c r="LFV59" s="184"/>
      <c r="LFW59" s="184"/>
      <c r="LFX59" s="184"/>
      <c r="LFY59" s="184"/>
      <c r="LFZ59" s="184"/>
      <c r="LGA59" s="184"/>
      <c r="LGB59" s="184"/>
      <c r="LGC59" s="184"/>
      <c r="LGD59" s="184"/>
      <c r="LGE59" s="184"/>
      <c r="LGF59" s="184"/>
      <c r="LGG59" s="184"/>
      <c r="LGH59" s="184"/>
      <c r="LGI59" s="184"/>
      <c r="LGJ59" s="184"/>
      <c r="LGK59" s="184"/>
      <c r="LGL59" s="184"/>
      <c r="LGM59" s="184"/>
      <c r="LGN59" s="184"/>
      <c r="LGO59" s="184"/>
      <c r="LGP59" s="184"/>
      <c r="LGQ59" s="184"/>
      <c r="LGR59" s="184"/>
      <c r="LGS59" s="184"/>
      <c r="LGT59" s="184"/>
      <c r="LGU59" s="184"/>
      <c r="LGV59" s="184"/>
      <c r="LGW59" s="184"/>
      <c r="LGX59" s="184"/>
      <c r="LGY59" s="184"/>
      <c r="LGZ59" s="184"/>
      <c r="LHA59" s="184"/>
      <c r="LHB59" s="184"/>
      <c r="LHC59" s="184"/>
      <c r="LHD59" s="184"/>
      <c r="LHE59" s="184"/>
      <c r="LHF59" s="184"/>
      <c r="LHG59" s="184"/>
      <c r="LHH59" s="184"/>
      <c r="LHI59" s="184"/>
      <c r="LHJ59" s="184"/>
      <c r="LHK59" s="184"/>
      <c r="LHL59" s="184"/>
      <c r="LHM59" s="184"/>
      <c r="LHN59" s="184"/>
      <c r="LHO59" s="184"/>
      <c r="LHP59" s="184"/>
      <c r="LHQ59" s="184"/>
      <c r="LHR59" s="184"/>
      <c r="LHS59" s="184"/>
      <c r="LHT59" s="184"/>
      <c r="LHU59" s="184"/>
      <c r="LHV59" s="184"/>
      <c r="LHW59" s="184"/>
      <c r="LHX59" s="184"/>
      <c r="LHY59" s="184"/>
      <c r="LHZ59" s="184"/>
      <c r="LIA59" s="184"/>
      <c r="LIB59" s="184"/>
      <c r="LIC59" s="184"/>
      <c r="LID59" s="184"/>
      <c r="LIE59" s="184"/>
      <c r="LIF59" s="184"/>
      <c r="LIG59" s="184"/>
      <c r="LIH59" s="184"/>
      <c r="LII59" s="184"/>
      <c r="LIJ59" s="184"/>
      <c r="LIK59" s="184"/>
      <c r="LIL59" s="184"/>
      <c r="LIM59" s="184"/>
      <c r="LIN59" s="184"/>
      <c r="LIO59" s="184"/>
      <c r="LIP59" s="184"/>
      <c r="LIQ59" s="184"/>
      <c r="LIR59" s="184"/>
      <c r="LIS59" s="184"/>
      <c r="LIT59" s="184"/>
      <c r="LIU59" s="184"/>
      <c r="LIV59" s="184"/>
      <c r="LIW59" s="184"/>
      <c r="LIX59" s="184"/>
      <c r="LIY59" s="184"/>
      <c r="LIZ59" s="184"/>
      <c r="LJA59" s="184"/>
      <c r="LJB59" s="184"/>
      <c r="LJC59" s="184"/>
      <c r="LJD59" s="184"/>
      <c r="LJE59" s="184"/>
      <c r="LJF59" s="184"/>
      <c r="LJG59" s="184"/>
      <c r="LJH59" s="184"/>
      <c r="LJI59" s="184"/>
      <c r="LJJ59" s="184"/>
      <c r="LJK59" s="184"/>
      <c r="LJL59" s="184"/>
      <c r="LJM59" s="184"/>
      <c r="LJN59" s="184"/>
      <c r="LJO59" s="184"/>
      <c r="LJP59" s="184"/>
      <c r="LJQ59" s="184"/>
      <c r="LJR59" s="184"/>
      <c r="LJS59" s="184"/>
      <c r="LJT59" s="184"/>
      <c r="LJU59" s="184"/>
      <c r="LJV59" s="184"/>
      <c r="LJW59" s="184"/>
      <c r="LJX59" s="184"/>
      <c r="LJY59" s="184"/>
      <c r="LJZ59" s="184"/>
      <c r="LKA59" s="184"/>
      <c r="LKB59" s="184"/>
      <c r="LKC59" s="184"/>
      <c r="LKD59" s="184"/>
      <c r="LKE59" s="184"/>
      <c r="LKF59" s="184"/>
      <c r="LKG59" s="184"/>
      <c r="LKH59" s="184"/>
      <c r="LKI59" s="184"/>
      <c r="LKJ59" s="184"/>
      <c r="LKK59" s="184"/>
      <c r="LKL59" s="184"/>
      <c r="LKM59" s="184"/>
      <c r="LKN59" s="184"/>
      <c r="LKO59" s="184"/>
      <c r="LKP59" s="184"/>
      <c r="LKQ59" s="184"/>
      <c r="LKR59" s="184"/>
      <c r="LKS59" s="184"/>
      <c r="LKT59" s="184"/>
      <c r="LKU59" s="184"/>
      <c r="LKV59" s="184"/>
      <c r="LKW59" s="184"/>
      <c r="LKX59" s="184"/>
      <c r="LKY59" s="184"/>
      <c r="LKZ59" s="184"/>
      <c r="LLA59" s="184"/>
      <c r="LLB59" s="184"/>
      <c r="LLC59" s="184"/>
      <c r="LLD59" s="184"/>
      <c r="LLE59" s="184"/>
      <c r="LLF59" s="184"/>
      <c r="LLG59" s="184"/>
      <c r="LLH59" s="184"/>
      <c r="LLI59" s="184"/>
      <c r="LLJ59" s="184"/>
      <c r="LLK59" s="184"/>
      <c r="LLL59" s="184"/>
      <c r="LLM59" s="184"/>
      <c r="LLN59" s="184"/>
      <c r="LLO59" s="184"/>
      <c r="LLP59" s="184"/>
      <c r="LLQ59" s="184"/>
      <c r="LLR59" s="184"/>
      <c r="LLS59" s="184"/>
      <c r="LLT59" s="184"/>
      <c r="LLU59" s="184"/>
      <c r="LLV59" s="184"/>
      <c r="LLW59" s="184"/>
      <c r="LLX59" s="184"/>
      <c r="LLY59" s="184"/>
      <c r="LLZ59" s="184"/>
      <c r="LMA59" s="184"/>
      <c r="LMB59" s="184"/>
      <c r="LMC59" s="184"/>
      <c r="LMD59" s="184"/>
      <c r="LME59" s="184"/>
      <c r="LMF59" s="184"/>
      <c r="LMG59" s="184"/>
      <c r="LMH59" s="184"/>
      <c r="LMI59" s="184"/>
      <c r="LMJ59" s="184"/>
      <c r="LMK59" s="184"/>
      <c r="LML59" s="184"/>
      <c r="LMM59" s="184"/>
      <c r="LMN59" s="184"/>
      <c r="LMO59" s="184"/>
      <c r="LMP59" s="184"/>
      <c r="LMQ59" s="184"/>
      <c r="LMR59" s="184"/>
      <c r="LMS59" s="184"/>
      <c r="LMT59" s="184"/>
      <c r="LMU59" s="184"/>
      <c r="LMV59" s="184"/>
      <c r="LMW59" s="184"/>
      <c r="LMX59" s="184"/>
      <c r="LMY59" s="184"/>
      <c r="LMZ59" s="184"/>
      <c r="LNA59" s="184"/>
      <c r="LNB59" s="184"/>
      <c r="LNC59" s="184"/>
      <c r="LND59" s="184"/>
      <c r="LNE59" s="184"/>
      <c r="LNF59" s="184"/>
      <c r="LNG59" s="184"/>
      <c r="LNH59" s="184"/>
      <c r="LNI59" s="184"/>
      <c r="LNJ59" s="184"/>
      <c r="LNK59" s="184"/>
      <c r="LNL59" s="184"/>
      <c r="LNM59" s="184"/>
      <c r="LNN59" s="184"/>
      <c r="LNO59" s="184"/>
      <c r="LNP59" s="184"/>
      <c r="LNQ59" s="184"/>
      <c r="LNR59" s="184"/>
      <c r="LNS59" s="184"/>
      <c r="LNT59" s="184"/>
      <c r="LNU59" s="184"/>
      <c r="LNV59" s="184"/>
      <c r="LNW59" s="184"/>
      <c r="LNX59" s="184"/>
      <c r="LNY59" s="184"/>
      <c r="LNZ59" s="184"/>
      <c r="LOA59" s="184"/>
      <c r="LOB59" s="184"/>
      <c r="LOC59" s="184"/>
      <c r="LOD59" s="184"/>
      <c r="LOE59" s="184"/>
      <c r="LOF59" s="184"/>
      <c r="LOG59" s="184"/>
      <c r="LOH59" s="184"/>
      <c r="LOI59" s="184"/>
      <c r="LOJ59" s="184"/>
      <c r="LOK59" s="184"/>
      <c r="LOL59" s="184"/>
      <c r="LOM59" s="184"/>
      <c r="LON59" s="184"/>
      <c r="LOO59" s="184"/>
      <c r="LOP59" s="184"/>
      <c r="LOQ59" s="184"/>
      <c r="LOR59" s="184"/>
      <c r="LOS59" s="184"/>
      <c r="LOT59" s="184"/>
      <c r="LOU59" s="184"/>
      <c r="LOV59" s="184"/>
      <c r="LOW59" s="184"/>
      <c r="LOX59" s="184"/>
      <c r="LOY59" s="184"/>
      <c r="LOZ59" s="184"/>
      <c r="LPA59" s="184"/>
      <c r="LPB59" s="184"/>
      <c r="LPC59" s="184"/>
      <c r="LPD59" s="184"/>
      <c r="LPE59" s="184"/>
      <c r="LPF59" s="184"/>
      <c r="LPG59" s="184"/>
      <c r="LPH59" s="184"/>
      <c r="LPI59" s="184"/>
      <c r="LPJ59" s="184"/>
      <c r="LPK59" s="184"/>
      <c r="LPL59" s="184"/>
      <c r="LPM59" s="184"/>
      <c r="LPN59" s="184"/>
      <c r="LPO59" s="184"/>
      <c r="LPP59" s="184"/>
      <c r="LPQ59" s="184"/>
      <c r="LPR59" s="184"/>
      <c r="LPS59" s="184"/>
      <c r="LPT59" s="184"/>
      <c r="LPU59" s="184"/>
      <c r="LPV59" s="184"/>
      <c r="LPW59" s="184"/>
      <c r="LPX59" s="184"/>
      <c r="LPY59" s="184"/>
      <c r="LPZ59" s="184"/>
      <c r="LQA59" s="184"/>
      <c r="LQB59" s="184"/>
      <c r="LQC59" s="184"/>
      <c r="LQD59" s="184"/>
      <c r="LQE59" s="184"/>
      <c r="LQF59" s="184"/>
      <c r="LQG59" s="184"/>
      <c r="LQH59" s="184"/>
      <c r="LQI59" s="184"/>
      <c r="LQJ59" s="184"/>
      <c r="LQK59" s="184"/>
      <c r="LQL59" s="184"/>
      <c r="LQM59" s="184"/>
      <c r="LQN59" s="184"/>
      <c r="LQO59" s="184"/>
      <c r="LQP59" s="184"/>
      <c r="LQQ59" s="184"/>
      <c r="LQR59" s="184"/>
      <c r="LQS59" s="184"/>
      <c r="LQT59" s="184"/>
      <c r="LQU59" s="184"/>
      <c r="LQV59" s="184"/>
      <c r="LQW59" s="184"/>
      <c r="LQX59" s="184"/>
      <c r="LQY59" s="184"/>
      <c r="LQZ59" s="184"/>
      <c r="LRA59" s="184"/>
      <c r="LRB59" s="184"/>
      <c r="LRC59" s="184"/>
      <c r="LRD59" s="184"/>
      <c r="LRE59" s="184"/>
      <c r="LRF59" s="184"/>
      <c r="LRG59" s="184"/>
      <c r="LRH59" s="184"/>
      <c r="LRI59" s="184"/>
      <c r="LRJ59" s="184"/>
      <c r="LRK59" s="184"/>
      <c r="LRL59" s="184"/>
      <c r="LRM59" s="184"/>
      <c r="LRN59" s="184"/>
      <c r="LRO59" s="184"/>
      <c r="LRP59" s="184"/>
      <c r="LRQ59" s="184"/>
      <c r="LRR59" s="184"/>
      <c r="LRS59" s="184"/>
      <c r="LRT59" s="184"/>
      <c r="LRU59" s="184"/>
      <c r="LRV59" s="184"/>
      <c r="LRW59" s="184"/>
      <c r="LRX59" s="184"/>
      <c r="LRY59" s="184"/>
      <c r="LRZ59" s="184"/>
      <c r="LSA59" s="184"/>
      <c r="LSB59" s="184"/>
      <c r="LSC59" s="184"/>
      <c r="LSD59" s="184"/>
      <c r="LSE59" s="184"/>
      <c r="LSF59" s="184"/>
      <c r="LSG59" s="184"/>
      <c r="LSH59" s="184"/>
      <c r="LSI59" s="184"/>
      <c r="LSJ59" s="184"/>
      <c r="LSK59" s="184"/>
      <c r="LSL59" s="184"/>
      <c r="LSM59" s="184"/>
      <c r="LSN59" s="184"/>
      <c r="LSO59" s="184"/>
      <c r="LSP59" s="184"/>
      <c r="LSQ59" s="184"/>
      <c r="LSR59" s="184"/>
      <c r="LSS59" s="184"/>
      <c r="LST59" s="184"/>
      <c r="LSU59" s="184"/>
      <c r="LSV59" s="184"/>
      <c r="LSW59" s="184"/>
      <c r="LSX59" s="184"/>
      <c r="LSY59" s="184"/>
      <c r="LSZ59" s="184"/>
      <c r="LTA59" s="184"/>
      <c r="LTB59" s="184"/>
      <c r="LTC59" s="184"/>
      <c r="LTD59" s="184"/>
      <c r="LTE59" s="184"/>
      <c r="LTF59" s="184"/>
      <c r="LTG59" s="184"/>
      <c r="LTH59" s="184"/>
      <c r="LTI59" s="184"/>
      <c r="LTJ59" s="184"/>
      <c r="LTK59" s="184"/>
      <c r="LTL59" s="184"/>
      <c r="LTM59" s="184"/>
      <c r="LTN59" s="184"/>
      <c r="LTO59" s="184"/>
      <c r="LTP59" s="184"/>
      <c r="LTQ59" s="184"/>
      <c r="LTR59" s="184"/>
      <c r="LTS59" s="184"/>
      <c r="LTT59" s="184"/>
      <c r="LTU59" s="184"/>
      <c r="LTV59" s="184"/>
      <c r="LTW59" s="184"/>
      <c r="LTX59" s="184"/>
      <c r="LTY59" s="184"/>
      <c r="LTZ59" s="184"/>
      <c r="LUA59" s="184"/>
      <c r="LUB59" s="184"/>
      <c r="LUC59" s="184"/>
      <c r="LUD59" s="184"/>
      <c r="LUE59" s="184"/>
      <c r="LUF59" s="184"/>
      <c r="LUG59" s="184"/>
      <c r="LUH59" s="184"/>
      <c r="LUI59" s="184"/>
      <c r="LUJ59" s="184"/>
      <c r="LUK59" s="184"/>
      <c r="LUL59" s="184"/>
      <c r="LUM59" s="184"/>
      <c r="LUN59" s="184"/>
      <c r="LUO59" s="184"/>
      <c r="LUP59" s="184"/>
      <c r="LUQ59" s="184"/>
      <c r="LUR59" s="184"/>
      <c r="LUS59" s="184"/>
      <c r="LUT59" s="184"/>
      <c r="LUU59" s="184"/>
      <c r="LUV59" s="184"/>
      <c r="LUW59" s="184"/>
      <c r="LUX59" s="184"/>
      <c r="LUY59" s="184"/>
      <c r="LUZ59" s="184"/>
      <c r="LVA59" s="184"/>
      <c r="LVB59" s="184"/>
      <c r="LVC59" s="184"/>
      <c r="LVD59" s="184"/>
      <c r="LVE59" s="184"/>
      <c r="LVF59" s="184"/>
      <c r="LVG59" s="184"/>
      <c r="LVH59" s="184"/>
      <c r="LVI59" s="184"/>
      <c r="LVJ59" s="184"/>
      <c r="LVK59" s="184"/>
      <c r="LVL59" s="184"/>
      <c r="LVM59" s="184"/>
      <c r="LVN59" s="184"/>
      <c r="LVO59" s="184"/>
      <c r="LVP59" s="184"/>
      <c r="LVQ59" s="184"/>
      <c r="LVR59" s="184"/>
      <c r="LVS59" s="184"/>
      <c r="LVT59" s="184"/>
      <c r="LVU59" s="184"/>
      <c r="LVV59" s="184"/>
      <c r="LVW59" s="184"/>
      <c r="LVX59" s="184"/>
      <c r="LVY59" s="184"/>
      <c r="LVZ59" s="184"/>
      <c r="LWA59" s="184"/>
      <c r="LWB59" s="184"/>
      <c r="LWC59" s="184"/>
      <c r="LWD59" s="184"/>
      <c r="LWE59" s="184"/>
      <c r="LWF59" s="184"/>
      <c r="LWG59" s="184"/>
      <c r="LWH59" s="184"/>
      <c r="LWI59" s="184"/>
      <c r="LWJ59" s="184"/>
      <c r="LWK59" s="184"/>
      <c r="LWL59" s="184"/>
      <c r="LWM59" s="184"/>
      <c r="LWN59" s="184"/>
      <c r="LWO59" s="184"/>
      <c r="LWP59" s="184"/>
      <c r="LWQ59" s="184"/>
      <c r="LWR59" s="184"/>
      <c r="LWS59" s="184"/>
      <c r="LWT59" s="184"/>
      <c r="LWU59" s="184"/>
      <c r="LWV59" s="184"/>
      <c r="LWW59" s="184"/>
      <c r="LWX59" s="184"/>
      <c r="LWY59" s="184"/>
      <c r="LWZ59" s="184"/>
      <c r="LXA59" s="184"/>
      <c r="LXB59" s="184"/>
      <c r="LXC59" s="184"/>
      <c r="LXD59" s="184"/>
      <c r="LXE59" s="184"/>
      <c r="LXF59" s="184"/>
      <c r="LXG59" s="184"/>
      <c r="LXH59" s="184"/>
      <c r="LXI59" s="184"/>
      <c r="LXJ59" s="184"/>
      <c r="LXK59" s="184"/>
      <c r="LXL59" s="184"/>
      <c r="LXM59" s="184"/>
      <c r="LXN59" s="184"/>
      <c r="LXO59" s="184"/>
      <c r="LXP59" s="184"/>
      <c r="LXQ59" s="184"/>
      <c r="LXR59" s="184"/>
      <c r="LXS59" s="184"/>
      <c r="LXT59" s="184"/>
      <c r="LXU59" s="184"/>
      <c r="LXV59" s="184"/>
      <c r="LXW59" s="184"/>
      <c r="LXX59" s="184"/>
      <c r="LXY59" s="184"/>
      <c r="LXZ59" s="184"/>
      <c r="LYA59" s="184"/>
      <c r="LYB59" s="184"/>
      <c r="LYC59" s="184"/>
      <c r="LYD59" s="184"/>
      <c r="LYE59" s="184"/>
      <c r="LYF59" s="184"/>
      <c r="LYG59" s="184"/>
      <c r="LYH59" s="184"/>
      <c r="LYI59" s="184"/>
      <c r="LYJ59" s="184"/>
      <c r="LYK59" s="184"/>
      <c r="LYL59" s="184"/>
      <c r="LYM59" s="184"/>
      <c r="LYN59" s="184"/>
      <c r="LYO59" s="184"/>
      <c r="LYP59" s="184"/>
      <c r="LYQ59" s="184"/>
      <c r="LYR59" s="184"/>
      <c r="LYS59" s="184"/>
      <c r="LYT59" s="184"/>
      <c r="LYU59" s="184"/>
      <c r="LYV59" s="184"/>
      <c r="LYW59" s="184"/>
      <c r="LYX59" s="184"/>
      <c r="LYY59" s="184"/>
      <c r="LYZ59" s="184"/>
      <c r="LZA59" s="184"/>
      <c r="LZB59" s="184"/>
      <c r="LZC59" s="184"/>
      <c r="LZD59" s="184"/>
      <c r="LZE59" s="184"/>
      <c r="LZF59" s="184"/>
      <c r="LZG59" s="184"/>
      <c r="LZH59" s="184"/>
      <c r="LZI59" s="184"/>
      <c r="LZJ59" s="184"/>
      <c r="LZK59" s="184"/>
      <c r="LZL59" s="184"/>
      <c r="LZM59" s="184"/>
      <c r="LZN59" s="184"/>
      <c r="LZO59" s="184"/>
      <c r="LZP59" s="184"/>
      <c r="LZQ59" s="184"/>
      <c r="LZR59" s="184"/>
      <c r="LZS59" s="184"/>
      <c r="LZT59" s="184"/>
      <c r="LZU59" s="184"/>
      <c r="LZV59" s="184"/>
      <c r="LZW59" s="184"/>
      <c r="LZX59" s="184"/>
      <c r="LZY59" s="184"/>
      <c r="LZZ59" s="184"/>
      <c r="MAA59" s="184"/>
      <c r="MAB59" s="184"/>
      <c r="MAC59" s="184"/>
      <c r="MAD59" s="184"/>
      <c r="MAE59" s="184"/>
      <c r="MAF59" s="184"/>
      <c r="MAG59" s="184"/>
      <c r="MAH59" s="184"/>
      <c r="MAI59" s="184"/>
      <c r="MAJ59" s="184"/>
      <c r="MAK59" s="184"/>
      <c r="MAL59" s="184"/>
      <c r="MAM59" s="184"/>
      <c r="MAN59" s="184"/>
      <c r="MAO59" s="184"/>
      <c r="MAP59" s="184"/>
      <c r="MAQ59" s="184"/>
      <c r="MAR59" s="184"/>
      <c r="MAS59" s="184"/>
      <c r="MAT59" s="184"/>
      <c r="MAU59" s="184"/>
      <c r="MAV59" s="184"/>
      <c r="MAW59" s="184"/>
      <c r="MAX59" s="184"/>
      <c r="MAY59" s="184"/>
      <c r="MAZ59" s="184"/>
      <c r="MBA59" s="184"/>
      <c r="MBB59" s="184"/>
      <c r="MBC59" s="184"/>
      <c r="MBD59" s="184"/>
      <c r="MBE59" s="184"/>
      <c r="MBF59" s="184"/>
      <c r="MBG59" s="184"/>
      <c r="MBH59" s="184"/>
      <c r="MBI59" s="184"/>
      <c r="MBJ59" s="184"/>
      <c r="MBK59" s="184"/>
      <c r="MBL59" s="184"/>
      <c r="MBM59" s="184"/>
      <c r="MBN59" s="184"/>
      <c r="MBO59" s="184"/>
      <c r="MBP59" s="184"/>
      <c r="MBQ59" s="184"/>
      <c r="MBR59" s="184"/>
      <c r="MBS59" s="184"/>
      <c r="MBT59" s="184"/>
      <c r="MBU59" s="184"/>
      <c r="MBV59" s="184"/>
      <c r="MBW59" s="184"/>
      <c r="MBX59" s="184"/>
      <c r="MBY59" s="184"/>
      <c r="MBZ59" s="184"/>
      <c r="MCA59" s="184"/>
      <c r="MCB59" s="184"/>
      <c r="MCC59" s="184"/>
      <c r="MCD59" s="184"/>
      <c r="MCE59" s="184"/>
      <c r="MCF59" s="184"/>
      <c r="MCG59" s="184"/>
      <c r="MCH59" s="184"/>
      <c r="MCI59" s="184"/>
      <c r="MCJ59" s="184"/>
      <c r="MCK59" s="184"/>
      <c r="MCL59" s="184"/>
      <c r="MCM59" s="184"/>
      <c r="MCN59" s="184"/>
      <c r="MCO59" s="184"/>
      <c r="MCP59" s="184"/>
      <c r="MCQ59" s="184"/>
      <c r="MCR59" s="184"/>
      <c r="MCS59" s="184"/>
      <c r="MCT59" s="184"/>
      <c r="MCU59" s="184"/>
      <c r="MCV59" s="184"/>
      <c r="MCW59" s="184"/>
      <c r="MCX59" s="184"/>
      <c r="MCY59" s="184"/>
      <c r="MCZ59" s="184"/>
      <c r="MDA59" s="184"/>
      <c r="MDB59" s="184"/>
      <c r="MDC59" s="184"/>
      <c r="MDD59" s="184"/>
      <c r="MDE59" s="184"/>
      <c r="MDF59" s="184"/>
      <c r="MDG59" s="184"/>
      <c r="MDH59" s="184"/>
      <c r="MDI59" s="184"/>
      <c r="MDJ59" s="184"/>
      <c r="MDK59" s="184"/>
      <c r="MDL59" s="184"/>
      <c r="MDM59" s="184"/>
      <c r="MDN59" s="184"/>
      <c r="MDO59" s="184"/>
      <c r="MDP59" s="184"/>
      <c r="MDQ59" s="184"/>
      <c r="MDR59" s="184"/>
      <c r="MDS59" s="184"/>
      <c r="MDT59" s="184"/>
      <c r="MDU59" s="184"/>
      <c r="MDV59" s="184"/>
      <c r="MDW59" s="184"/>
      <c r="MDX59" s="184"/>
      <c r="MDY59" s="184"/>
      <c r="MDZ59" s="184"/>
      <c r="MEA59" s="184"/>
      <c r="MEB59" s="184"/>
      <c r="MEC59" s="184"/>
      <c r="MED59" s="184"/>
      <c r="MEE59" s="184"/>
      <c r="MEF59" s="184"/>
      <c r="MEG59" s="184"/>
      <c r="MEH59" s="184"/>
      <c r="MEI59" s="184"/>
      <c r="MEJ59" s="184"/>
      <c r="MEK59" s="184"/>
      <c r="MEL59" s="184"/>
      <c r="MEM59" s="184"/>
      <c r="MEN59" s="184"/>
      <c r="MEO59" s="184"/>
      <c r="MEP59" s="184"/>
      <c r="MEQ59" s="184"/>
      <c r="MER59" s="184"/>
      <c r="MES59" s="184"/>
      <c r="MET59" s="184"/>
      <c r="MEU59" s="184"/>
      <c r="MEV59" s="184"/>
      <c r="MEW59" s="184"/>
      <c r="MEX59" s="184"/>
      <c r="MEY59" s="184"/>
      <c r="MEZ59" s="184"/>
      <c r="MFA59" s="184"/>
      <c r="MFB59" s="184"/>
      <c r="MFC59" s="184"/>
      <c r="MFD59" s="184"/>
      <c r="MFE59" s="184"/>
      <c r="MFF59" s="184"/>
      <c r="MFG59" s="184"/>
      <c r="MFH59" s="184"/>
      <c r="MFI59" s="184"/>
      <c r="MFJ59" s="184"/>
      <c r="MFK59" s="184"/>
      <c r="MFL59" s="184"/>
      <c r="MFM59" s="184"/>
      <c r="MFN59" s="184"/>
      <c r="MFO59" s="184"/>
      <c r="MFP59" s="184"/>
      <c r="MFQ59" s="184"/>
      <c r="MFR59" s="184"/>
      <c r="MFS59" s="184"/>
      <c r="MFT59" s="184"/>
      <c r="MFU59" s="184"/>
      <c r="MFV59" s="184"/>
      <c r="MFW59" s="184"/>
      <c r="MFX59" s="184"/>
      <c r="MFY59" s="184"/>
      <c r="MFZ59" s="184"/>
      <c r="MGA59" s="184"/>
      <c r="MGB59" s="184"/>
      <c r="MGC59" s="184"/>
      <c r="MGD59" s="184"/>
      <c r="MGE59" s="184"/>
      <c r="MGF59" s="184"/>
      <c r="MGG59" s="184"/>
      <c r="MGH59" s="184"/>
      <c r="MGI59" s="184"/>
      <c r="MGJ59" s="184"/>
      <c r="MGK59" s="184"/>
      <c r="MGL59" s="184"/>
      <c r="MGM59" s="184"/>
      <c r="MGN59" s="184"/>
      <c r="MGO59" s="184"/>
      <c r="MGP59" s="184"/>
      <c r="MGQ59" s="184"/>
      <c r="MGR59" s="184"/>
      <c r="MGS59" s="184"/>
      <c r="MGT59" s="184"/>
      <c r="MGU59" s="184"/>
      <c r="MGV59" s="184"/>
      <c r="MGW59" s="184"/>
      <c r="MGX59" s="184"/>
      <c r="MGY59" s="184"/>
      <c r="MGZ59" s="184"/>
      <c r="MHA59" s="184"/>
      <c r="MHB59" s="184"/>
      <c r="MHC59" s="184"/>
      <c r="MHD59" s="184"/>
      <c r="MHE59" s="184"/>
      <c r="MHF59" s="184"/>
      <c r="MHG59" s="184"/>
      <c r="MHH59" s="184"/>
      <c r="MHI59" s="184"/>
      <c r="MHJ59" s="184"/>
      <c r="MHK59" s="184"/>
      <c r="MHL59" s="184"/>
      <c r="MHM59" s="184"/>
      <c r="MHN59" s="184"/>
      <c r="MHO59" s="184"/>
      <c r="MHP59" s="184"/>
      <c r="MHQ59" s="184"/>
      <c r="MHR59" s="184"/>
      <c r="MHS59" s="184"/>
      <c r="MHT59" s="184"/>
      <c r="MHU59" s="184"/>
      <c r="MHV59" s="184"/>
      <c r="MHW59" s="184"/>
      <c r="MHX59" s="184"/>
      <c r="MHY59" s="184"/>
      <c r="MHZ59" s="184"/>
      <c r="MIA59" s="184"/>
      <c r="MIB59" s="184"/>
      <c r="MIC59" s="184"/>
      <c r="MID59" s="184"/>
      <c r="MIE59" s="184"/>
      <c r="MIF59" s="184"/>
      <c r="MIG59" s="184"/>
      <c r="MIH59" s="184"/>
      <c r="MII59" s="184"/>
      <c r="MIJ59" s="184"/>
      <c r="MIK59" s="184"/>
      <c r="MIL59" s="184"/>
      <c r="MIM59" s="184"/>
      <c r="MIN59" s="184"/>
      <c r="MIO59" s="184"/>
      <c r="MIP59" s="184"/>
      <c r="MIQ59" s="184"/>
      <c r="MIR59" s="184"/>
      <c r="MIS59" s="184"/>
      <c r="MIT59" s="184"/>
      <c r="MIU59" s="184"/>
      <c r="MIV59" s="184"/>
      <c r="MIW59" s="184"/>
      <c r="MIX59" s="184"/>
      <c r="MIY59" s="184"/>
      <c r="MIZ59" s="184"/>
      <c r="MJA59" s="184"/>
      <c r="MJB59" s="184"/>
      <c r="MJC59" s="184"/>
      <c r="MJD59" s="184"/>
      <c r="MJE59" s="184"/>
      <c r="MJF59" s="184"/>
      <c r="MJG59" s="184"/>
      <c r="MJH59" s="184"/>
      <c r="MJI59" s="184"/>
      <c r="MJJ59" s="184"/>
      <c r="MJK59" s="184"/>
      <c r="MJL59" s="184"/>
      <c r="MJM59" s="184"/>
      <c r="MJN59" s="184"/>
      <c r="MJO59" s="184"/>
      <c r="MJP59" s="184"/>
      <c r="MJQ59" s="184"/>
      <c r="MJR59" s="184"/>
      <c r="MJS59" s="184"/>
      <c r="MJT59" s="184"/>
      <c r="MJU59" s="184"/>
      <c r="MJV59" s="184"/>
      <c r="MJW59" s="184"/>
      <c r="MJX59" s="184"/>
      <c r="MJY59" s="184"/>
      <c r="MJZ59" s="184"/>
      <c r="MKA59" s="184"/>
      <c r="MKB59" s="184"/>
      <c r="MKC59" s="184"/>
      <c r="MKD59" s="184"/>
      <c r="MKE59" s="184"/>
      <c r="MKF59" s="184"/>
      <c r="MKG59" s="184"/>
      <c r="MKH59" s="184"/>
      <c r="MKI59" s="184"/>
      <c r="MKJ59" s="184"/>
      <c r="MKK59" s="184"/>
      <c r="MKL59" s="184"/>
      <c r="MKM59" s="184"/>
      <c r="MKN59" s="184"/>
      <c r="MKO59" s="184"/>
      <c r="MKP59" s="184"/>
      <c r="MKQ59" s="184"/>
      <c r="MKR59" s="184"/>
      <c r="MKS59" s="184"/>
      <c r="MKT59" s="184"/>
      <c r="MKU59" s="184"/>
      <c r="MKV59" s="184"/>
      <c r="MKW59" s="184"/>
      <c r="MKX59" s="184"/>
      <c r="MKY59" s="184"/>
      <c r="MKZ59" s="184"/>
      <c r="MLA59" s="184"/>
      <c r="MLB59" s="184"/>
      <c r="MLC59" s="184"/>
      <c r="MLD59" s="184"/>
      <c r="MLE59" s="184"/>
      <c r="MLF59" s="184"/>
      <c r="MLG59" s="184"/>
      <c r="MLH59" s="184"/>
      <c r="MLI59" s="184"/>
      <c r="MLJ59" s="184"/>
      <c r="MLK59" s="184"/>
      <c r="MLL59" s="184"/>
      <c r="MLM59" s="184"/>
      <c r="MLN59" s="184"/>
      <c r="MLO59" s="184"/>
      <c r="MLP59" s="184"/>
      <c r="MLQ59" s="184"/>
      <c r="MLR59" s="184"/>
      <c r="MLS59" s="184"/>
      <c r="MLT59" s="184"/>
      <c r="MLU59" s="184"/>
      <c r="MLV59" s="184"/>
      <c r="MLW59" s="184"/>
      <c r="MLX59" s="184"/>
      <c r="MLY59" s="184"/>
      <c r="MLZ59" s="184"/>
      <c r="MMA59" s="184"/>
      <c r="MMB59" s="184"/>
      <c r="MMC59" s="184"/>
      <c r="MMD59" s="184"/>
      <c r="MME59" s="184"/>
      <c r="MMF59" s="184"/>
      <c r="MMG59" s="184"/>
      <c r="MMH59" s="184"/>
      <c r="MMI59" s="184"/>
      <c r="MMJ59" s="184"/>
      <c r="MMK59" s="184"/>
      <c r="MML59" s="184"/>
      <c r="MMM59" s="184"/>
      <c r="MMN59" s="184"/>
      <c r="MMO59" s="184"/>
      <c r="MMP59" s="184"/>
      <c r="MMQ59" s="184"/>
      <c r="MMR59" s="184"/>
      <c r="MMS59" s="184"/>
      <c r="MMT59" s="184"/>
      <c r="MMU59" s="184"/>
      <c r="MMV59" s="184"/>
      <c r="MMW59" s="184"/>
      <c r="MMX59" s="184"/>
      <c r="MMY59" s="184"/>
      <c r="MMZ59" s="184"/>
      <c r="MNA59" s="184"/>
      <c r="MNB59" s="184"/>
      <c r="MNC59" s="184"/>
      <c r="MND59" s="184"/>
      <c r="MNE59" s="184"/>
      <c r="MNF59" s="184"/>
      <c r="MNG59" s="184"/>
      <c r="MNH59" s="184"/>
      <c r="MNI59" s="184"/>
      <c r="MNJ59" s="184"/>
      <c r="MNK59" s="184"/>
      <c r="MNL59" s="184"/>
      <c r="MNM59" s="184"/>
      <c r="MNN59" s="184"/>
      <c r="MNO59" s="184"/>
      <c r="MNP59" s="184"/>
      <c r="MNQ59" s="184"/>
      <c r="MNR59" s="184"/>
      <c r="MNS59" s="184"/>
      <c r="MNT59" s="184"/>
      <c r="MNU59" s="184"/>
      <c r="MNV59" s="184"/>
      <c r="MNW59" s="184"/>
      <c r="MNX59" s="184"/>
      <c r="MNY59" s="184"/>
      <c r="MNZ59" s="184"/>
      <c r="MOA59" s="184"/>
      <c r="MOB59" s="184"/>
      <c r="MOC59" s="184"/>
      <c r="MOD59" s="184"/>
      <c r="MOE59" s="184"/>
      <c r="MOF59" s="184"/>
      <c r="MOG59" s="184"/>
      <c r="MOH59" s="184"/>
      <c r="MOI59" s="184"/>
      <c r="MOJ59" s="184"/>
      <c r="MOK59" s="184"/>
      <c r="MOL59" s="184"/>
      <c r="MOM59" s="184"/>
      <c r="MON59" s="184"/>
      <c r="MOO59" s="184"/>
      <c r="MOP59" s="184"/>
      <c r="MOQ59" s="184"/>
      <c r="MOR59" s="184"/>
      <c r="MOS59" s="184"/>
      <c r="MOT59" s="184"/>
      <c r="MOU59" s="184"/>
      <c r="MOV59" s="184"/>
      <c r="MOW59" s="184"/>
      <c r="MOX59" s="184"/>
      <c r="MOY59" s="184"/>
      <c r="MOZ59" s="184"/>
      <c r="MPA59" s="184"/>
      <c r="MPB59" s="184"/>
      <c r="MPC59" s="184"/>
      <c r="MPD59" s="184"/>
      <c r="MPE59" s="184"/>
      <c r="MPF59" s="184"/>
      <c r="MPG59" s="184"/>
      <c r="MPH59" s="184"/>
      <c r="MPI59" s="184"/>
      <c r="MPJ59" s="184"/>
      <c r="MPK59" s="184"/>
      <c r="MPL59" s="184"/>
      <c r="MPM59" s="184"/>
      <c r="MPN59" s="184"/>
      <c r="MPO59" s="184"/>
      <c r="MPP59" s="184"/>
      <c r="MPQ59" s="184"/>
      <c r="MPR59" s="184"/>
      <c r="MPS59" s="184"/>
      <c r="MPT59" s="184"/>
      <c r="MPU59" s="184"/>
      <c r="MPV59" s="184"/>
      <c r="MPW59" s="184"/>
      <c r="MPX59" s="184"/>
      <c r="MPY59" s="184"/>
      <c r="MPZ59" s="184"/>
      <c r="MQA59" s="184"/>
      <c r="MQB59" s="184"/>
      <c r="MQC59" s="184"/>
      <c r="MQD59" s="184"/>
      <c r="MQE59" s="184"/>
      <c r="MQF59" s="184"/>
      <c r="MQG59" s="184"/>
      <c r="MQH59" s="184"/>
      <c r="MQI59" s="184"/>
      <c r="MQJ59" s="184"/>
      <c r="MQK59" s="184"/>
      <c r="MQL59" s="184"/>
      <c r="MQM59" s="184"/>
      <c r="MQN59" s="184"/>
      <c r="MQO59" s="184"/>
      <c r="MQP59" s="184"/>
      <c r="MQQ59" s="184"/>
      <c r="MQR59" s="184"/>
      <c r="MQS59" s="184"/>
      <c r="MQT59" s="184"/>
      <c r="MQU59" s="184"/>
      <c r="MQV59" s="184"/>
      <c r="MQW59" s="184"/>
      <c r="MQX59" s="184"/>
      <c r="MQY59" s="184"/>
      <c r="MQZ59" s="184"/>
      <c r="MRA59" s="184"/>
      <c r="MRB59" s="184"/>
      <c r="MRC59" s="184"/>
      <c r="MRD59" s="184"/>
      <c r="MRE59" s="184"/>
      <c r="MRF59" s="184"/>
      <c r="MRG59" s="184"/>
      <c r="MRH59" s="184"/>
      <c r="MRI59" s="184"/>
      <c r="MRJ59" s="184"/>
      <c r="MRK59" s="184"/>
      <c r="MRL59" s="184"/>
      <c r="MRM59" s="184"/>
      <c r="MRN59" s="184"/>
      <c r="MRO59" s="184"/>
      <c r="MRP59" s="184"/>
      <c r="MRQ59" s="184"/>
      <c r="MRR59" s="184"/>
      <c r="MRS59" s="184"/>
      <c r="MRT59" s="184"/>
      <c r="MRU59" s="184"/>
      <c r="MRV59" s="184"/>
      <c r="MRW59" s="184"/>
      <c r="MRX59" s="184"/>
      <c r="MRY59" s="184"/>
      <c r="MRZ59" s="184"/>
      <c r="MSA59" s="184"/>
      <c r="MSB59" s="184"/>
      <c r="MSC59" s="184"/>
      <c r="MSD59" s="184"/>
      <c r="MSE59" s="184"/>
      <c r="MSF59" s="184"/>
      <c r="MSG59" s="184"/>
      <c r="MSH59" s="184"/>
      <c r="MSI59" s="184"/>
      <c r="MSJ59" s="184"/>
      <c r="MSK59" s="184"/>
      <c r="MSL59" s="184"/>
      <c r="MSM59" s="184"/>
      <c r="MSN59" s="184"/>
      <c r="MSO59" s="184"/>
      <c r="MSP59" s="184"/>
      <c r="MSQ59" s="184"/>
      <c r="MSR59" s="184"/>
      <c r="MSS59" s="184"/>
      <c r="MST59" s="184"/>
      <c r="MSU59" s="184"/>
      <c r="MSV59" s="184"/>
      <c r="MSW59" s="184"/>
      <c r="MSX59" s="184"/>
      <c r="MSY59" s="184"/>
      <c r="MSZ59" s="184"/>
      <c r="MTA59" s="184"/>
      <c r="MTB59" s="184"/>
      <c r="MTC59" s="184"/>
      <c r="MTD59" s="184"/>
      <c r="MTE59" s="184"/>
      <c r="MTF59" s="184"/>
      <c r="MTG59" s="184"/>
      <c r="MTH59" s="184"/>
      <c r="MTI59" s="184"/>
      <c r="MTJ59" s="184"/>
      <c r="MTK59" s="184"/>
      <c r="MTL59" s="184"/>
      <c r="MTM59" s="184"/>
      <c r="MTN59" s="184"/>
      <c r="MTO59" s="184"/>
      <c r="MTP59" s="184"/>
      <c r="MTQ59" s="184"/>
      <c r="MTR59" s="184"/>
      <c r="MTS59" s="184"/>
      <c r="MTT59" s="184"/>
      <c r="MTU59" s="184"/>
      <c r="MTV59" s="184"/>
      <c r="MTW59" s="184"/>
      <c r="MTX59" s="184"/>
      <c r="MTY59" s="184"/>
      <c r="MTZ59" s="184"/>
      <c r="MUA59" s="184"/>
      <c r="MUB59" s="184"/>
      <c r="MUC59" s="184"/>
      <c r="MUD59" s="184"/>
      <c r="MUE59" s="184"/>
      <c r="MUF59" s="184"/>
      <c r="MUG59" s="184"/>
      <c r="MUH59" s="184"/>
      <c r="MUI59" s="184"/>
      <c r="MUJ59" s="184"/>
      <c r="MUK59" s="184"/>
      <c r="MUL59" s="184"/>
      <c r="MUM59" s="184"/>
      <c r="MUN59" s="184"/>
      <c r="MUO59" s="184"/>
      <c r="MUP59" s="184"/>
      <c r="MUQ59" s="184"/>
      <c r="MUR59" s="184"/>
      <c r="MUS59" s="184"/>
      <c r="MUT59" s="184"/>
      <c r="MUU59" s="184"/>
      <c r="MUV59" s="184"/>
      <c r="MUW59" s="184"/>
      <c r="MUX59" s="184"/>
      <c r="MUY59" s="184"/>
      <c r="MUZ59" s="184"/>
      <c r="MVA59" s="184"/>
      <c r="MVB59" s="184"/>
      <c r="MVC59" s="184"/>
      <c r="MVD59" s="184"/>
      <c r="MVE59" s="184"/>
      <c r="MVF59" s="184"/>
      <c r="MVG59" s="184"/>
      <c r="MVH59" s="184"/>
      <c r="MVI59" s="184"/>
      <c r="MVJ59" s="184"/>
      <c r="MVK59" s="184"/>
      <c r="MVL59" s="184"/>
      <c r="MVM59" s="184"/>
      <c r="MVN59" s="184"/>
      <c r="MVO59" s="184"/>
      <c r="MVP59" s="184"/>
      <c r="MVQ59" s="184"/>
      <c r="MVR59" s="184"/>
      <c r="MVS59" s="184"/>
      <c r="MVT59" s="184"/>
      <c r="MVU59" s="184"/>
      <c r="MVV59" s="184"/>
      <c r="MVW59" s="184"/>
      <c r="MVX59" s="184"/>
      <c r="MVY59" s="184"/>
      <c r="MVZ59" s="184"/>
      <c r="MWA59" s="184"/>
      <c r="MWB59" s="184"/>
      <c r="MWC59" s="184"/>
      <c r="MWD59" s="184"/>
      <c r="MWE59" s="184"/>
      <c r="MWF59" s="184"/>
      <c r="MWG59" s="184"/>
      <c r="MWH59" s="184"/>
      <c r="MWI59" s="184"/>
      <c r="MWJ59" s="184"/>
      <c r="MWK59" s="184"/>
      <c r="MWL59" s="184"/>
      <c r="MWM59" s="184"/>
      <c r="MWN59" s="184"/>
      <c r="MWO59" s="184"/>
      <c r="MWP59" s="184"/>
      <c r="MWQ59" s="184"/>
      <c r="MWR59" s="184"/>
      <c r="MWS59" s="184"/>
      <c r="MWT59" s="184"/>
      <c r="MWU59" s="184"/>
      <c r="MWV59" s="184"/>
      <c r="MWW59" s="184"/>
      <c r="MWX59" s="184"/>
      <c r="MWY59" s="184"/>
      <c r="MWZ59" s="184"/>
      <c r="MXA59" s="184"/>
      <c r="MXB59" s="184"/>
      <c r="MXC59" s="184"/>
      <c r="MXD59" s="184"/>
      <c r="MXE59" s="184"/>
      <c r="MXF59" s="184"/>
      <c r="MXG59" s="184"/>
      <c r="MXH59" s="184"/>
      <c r="MXI59" s="184"/>
      <c r="MXJ59" s="184"/>
      <c r="MXK59" s="184"/>
      <c r="MXL59" s="184"/>
      <c r="MXM59" s="184"/>
      <c r="MXN59" s="184"/>
      <c r="MXO59" s="184"/>
      <c r="MXP59" s="184"/>
      <c r="MXQ59" s="184"/>
      <c r="MXR59" s="184"/>
      <c r="MXS59" s="184"/>
      <c r="MXT59" s="184"/>
      <c r="MXU59" s="184"/>
      <c r="MXV59" s="184"/>
      <c r="MXW59" s="184"/>
      <c r="MXX59" s="184"/>
      <c r="MXY59" s="184"/>
      <c r="MXZ59" s="184"/>
      <c r="MYA59" s="184"/>
      <c r="MYB59" s="184"/>
      <c r="MYC59" s="184"/>
      <c r="MYD59" s="184"/>
      <c r="MYE59" s="184"/>
      <c r="MYF59" s="184"/>
      <c r="MYG59" s="184"/>
      <c r="MYH59" s="184"/>
      <c r="MYI59" s="184"/>
      <c r="MYJ59" s="184"/>
      <c r="MYK59" s="184"/>
      <c r="MYL59" s="184"/>
      <c r="MYM59" s="184"/>
      <c r="MYN59" s="184"/>
      <c r="MYO59" s="184"/>
      <c r="MYP59" s="184"/>
      <c r="MYQ59" s="184"/>
      <c r="MYR59" s="184"/>
      <c r="MYS59" s="184"/>
      <c r="MYT59" s="184"/>
      <c r="MYU59" s="184"/>
      <c r="MYV59" s="184"/>
      <c r="MYW59" s="184"/>
      <c r="MYX59" s="184"/>
      <c r="MYY59" s="184"/>
      <c r="MYZ59" s="184"/>
      <c r="MZA59" s="184"/>
      <c r="MZB59" s="184"/>
      <c r="MZC59" s="184"/>
      <c r="MZD59" s="184"/>
      <c r="MZE59" s="184"/>
      <c r="MZF59" s="184"/>
      <c r="MZG59" s="184"/>
      <c r="MZH59" s="184"/>
      <c r="MZI59" s="184"/>
      <c r="MZJ59" s="184"/>
      <c r="MZK59" s="184"/>
      <c r="MZL59" s="184"/>
      <c r="MZM59" s="184"/>
      <c r="MZN59" s="184"/>
      <c r="MZO59" s="184"/>
      <c r="MZP59" s="184"/>
      <c r="MZQ59" s="184"/>
      <c r="MZR59" s="184"/>
      <c r="MZS59" s="184"/>
      <c r="MZT59" s="184"/>
      <c r="MZU59" s="184"/>
      <c r="MZV59" s="184"/>
      <c r="MZW59" s="184"/>
      <c r="MZX59" s="184"/>
      <c r="MZY59" s="184"/>
      <c r="MZZ59" s="184"/>
      <c r="NAA59" s="184"/>
      <c r="NAB59" s="184"/>
      <c r="NAC59" s="184"/>
      <c r="NAD59" s="184"/>
      <c r="NAE59" s="184"/>
      <c r="NAF59" s="184"/>
      <c r="NAG59" s="184"/>
      <c r="NAH59" s="184"/>
      <c r="NAI59" s="184"/>
      <c r="NAJ59" s="184"/>
      <c r="NAK59" s="184"/>
      <c r="NAL59" s="184"/>
      <c r="NAM59" s="184"/>
      <c r="NAN59" s="184"/>
      <c r="NAO59" s="184"/>
      <c r="NAP59" s="184"/>
      <c r="NAQ59" s="184"/>
      <c r="NAR59" s="184"/>
      <c r="NAS59" s="184"/>
      <c r="NAT59" s="184"/>
      <c r="NAU59" s="184"/>
      <c r="NAV59" s="184"/>
      <c r="NAW59" s="184"/>
      <c r="NAX59" s="184"/>
      <c r="NAY59" s="184"/>
      <c r="NAZ59" s="184"/>
      <c r="NBA59" s="184"/>
      <c r="NBB59" s="184"/>
      <c r="NBC59" s="184"/>
      <c r="NBD59" s="184"/>
      <c r="NBE59" s="184"/>
      <c r="NBF59" s="184"/>
      <c r="NBG59" s="184"/>
      <c r="NBH59" s="184"/>
      <c r="NBI59" s="184"/>
      <c r="NBJ59" s="184"/>
      <c r="NBK59" s="184"/>
      <c r="NBL59" s="184"/>
      <c r="NBM59" s="184"/>
      <c r="NBN59" s="184"/>
      <c r="NBO59" s="184"/>
      <c r="NBP59" s="184"/>
      <c r="NBQ59" s="184"/>
      <c r="NBR59" s="184"/>
      <c r="NBS59" s="184"/>
      <c r="NBT59" s="184"/>
      <c r="NBU59" s="184"/>
      <c r="NBV59" s="184"/>
      <c r="NBW59" s="184"/>
      <c r="NBX59" s="184"/>
      <c r="NBY59" s="184"/>
      <c r="NBZ59" s="184"/>
      <c r="NCA59" s="184"/>
      <c r="NCB59" s="184"/>
      <c r="NCC59" s="184"/>
      <c r="NCD59" s="184"/>
      <c r="NCE59" s="184"/>
      <c r="NCF59" s="184"/>
      <c r="NCG59" s="184"/>
      <c r="NCH59" s="184"/>
      <c r="NCI59" s="184"/>
      <c r="NCJ59" s="184"/>
      <c r="NCK59" s="184"/>
      <c r="NCL59" s="184"/>
      <c r="NCM59" s="184"/>
      <c r="NCN59" s="184"/>
      <c r="NCO59" s="184"/>
      <c r="NCP59" s="184"/>
      <c r="NCQ59" s="184"/>
      <c r="NCR59" s="184"/>
      <c r="NCS59" s="184"/>
      <c r="NCT59" s="184"/>
      <c r="NCU59" s="184"/>
      <c r="NCV59" s="184"/>
      <c r="NCW59" s="184"/>
      <c r="NCX59" s="184"/>
      <c r="NCY59" s="184"/>
      <c r="NCZ59" s="184"/>
      <c r="NDA59" s="184"/>
      <c r="NDB59" s="184"/>
      <c r="NDC59" s="184"/>
      <c r="NDD59" s="184"/>
      <c r="NDE59" s="184"/>
      <c r="NDF59" s="184"/>
      <c r="NDG59" s="184"/>
      <c r="NDH59" s="184"/>
      <c r="NDI59" s="184"/>
      <c r="NDJ59" s="184"/>
      <c r="NDK59" s="184"/>
      <c r="NDL59" s="184"/>
      <c r="NDM59" s="184"/>
      <c r="NDN59" s="184"/>
      <c r="NDO59" s="184"/>
      <c r="NDP59" s="184"/>
      <c r="NDQ59" s="184"/>
      <c r="NDR59" s="184"/>
      <c r="NDS59" s="184"/>
      <c r="NDT59" s="184"/>
      <c r="NDU59" s="184"/>
      <c r="NDV59" s="184"/>
      <c r="NDW59" s="184"/>
      <c r="NDX59" s="184"/>
      <c r="NDY59" s="184"/>
      <c r="NDZ59" s="184"/>
      <c r="NEA59" s="184"/>
      <c r="NEB59" s="184"/>
      <c r="NEC59" s="184"/>
      <c r="NED59" s="184"/>
      <c r="NEE59" s="184"/>
      <c r="NEF59" s="184"/>
      <c r="NEG59" s="184"/>
      <c r="NEH59" s="184"/>
      <c r="NEI59" s="184"/>
      <c r="NEJ59" s="184"/>
      <c r="NEK59" s="184"/>
      <c r="NEL59" s="184"/>
      <c r="NEM59" s="184"/>
      <c r="NEN59" s="184"/>
      <c r="NEO59" s="184"/>
      <c r="NEP59" s="184"/>
      <c r="NEQ59" s="184"/>
      <c r="NER59" s="184"/>
      <c r="NES59" s="184"/>
      <c r="NET59" s="184"/>
      <c r="NEU59" s="184"/>
      <c r="NEV59" s="184"/>
      <c r="NEW59" s="184"/>
      <c r="NEX59" s="184"/>
      <c r="NEY59" s="184"/>
      <c r="NEZ59" s="184"/>
      <c r="NFA59" s="184"/>
      <c r="NFB59" s="184"/>
      <c r="NFC59" s="184"/>
      <c r="NFD59" s="184"/>
      <c r="NFE59" s="184"/>
      <c r="NFF59" s="184"/>
      <c r="NFG59" s="184"/>
      <c r="NFH59" s="184"/>
      <c r="NFI59" s="184"/>
      <c r="NFJ59" s="184"/>
      <c r="NFK59" s="184"/>
      <c r="NFL59" s="184"/>
      <c r="NFM59" s="184"/>
      <c r="NFN59" s="184"/>
      <c r="NFO59" s="184"/>
      <c r="NFP59" s="184"/>
      <c r="NFQ59" s="184"/>
      <c r="NFR59" s="184"/>
      <c r="NFS59" s="184"/>
      <c r="NFT59" s="184"/>
      <c r="NFU59" s="184"/>
      <c r="NFV59" s="184"/>
      <c r="NFW59" s="184"/>
      <c r="NFX59" s="184"/>
      <c r="NFY59" s="184"/>
      <c r="NFZ59" s="184"/>
      <c r="NGA59" s="184"/>
      <c r="NGB59" s="184"/>
      <c r="NGC59" s="184"/>
      <c r="NGD59" s="184"/>
      <c r="NGE59" s="184"/>
      <c r="NGF59" s="184"/>
      <c r="NGG59" s="184"/>
      <c r="NGH59" s="184"/>
      <c r="NGI59" s="184"/>
      <c r="NGJ59" s="184"/>
      <c r="NGK59" s="184"/>
      <c r="NGL59" s="184"/>
      <c r="NGM59" s="184"/>
      <c r="NGN59" s="184"/>
      <c r="NGO59" s="184"/>
      <c r="NGP59" s="184"/>
      <c r="NGQ59" s="184"/>
      <c r="NGR59" s="184"/>
      <c r="NGS59" s="184"/>
      <c r="NGT59" s="184"/>
      <c r="NGU59" s="184"/>
      <c r="NGV59" s="184"/>
      <c r="NGW59" s="184"/>
      <c r="NGX59" s="184"/>
      <c r="NGY59" s="184"/>
      <c r="NGZ59" s="184"/>
      <c r="NHA59" s="184"/>
      <c r="NHB59" s="184"/>
      <c r="NHC59" s="184"/>
      <c r="NHD59" s="184"/>
      <c r="NHE59" s="184"/>
      <c r="NHF59" s="184"/>
      <c r="NHG59" s="184"/>
      <c r="NHH59" s="184"/>
      <c r="NHI59" s="184"/>
      <c r="NHJ59" s="184"/>
      <c r="NHK59" s="184"/>
      <c r="NHL59" s="184"/>
      <c r="NHM59" s="184"/>
      <c r="NHN59" s="184"/>
      <c r="NHO59" s="184"/>
      <c r="NHP59" s="184"/>
      <c r="NHQ59" s="184"/>
      <c r="NHR59" s="184"/>
      <c r="NHS59" s="184"/>
      <c r="NHT59" s="184"/>
      <c r="NHU59" s="184"/>
      <c r="NHV59" s="184"/>
      <c r="NHW59" s="184"/>
      <c r="NHX59" s="184"/>
      <c r="NHY59" s="184"/>
      <c r="NHZ59" s="184"/>
      <c r="NIA59" s="184"/>
      <c r="NIB59" s="184"/>
      <c r="NIC59" s="184"/>
      <c r="NID59" s="184"/>
      <c r="NIE59" s="184"/>
      <c r="NIF59" s="184"/>
      <c r="NIG59" s="184"/>
      <c r="NIH59" s="184"/>
      <c r="NII59" s="184"/>
      <c r="NIJ59" s="184"/>
      <c r="NIK59" s="184"/>
      <c r="NIL59" s="184"/>
      <c r="NIM59" s="184"/>
      <c r="NIN59" s="184"/>
      <c r="NIO59" s="184"/>
      <c r="NIP59" s="184"/>
      <c r="NIQ59" s="184"/>
      <c r="NIR59" s="184"/>
      <c r="NIS59" s="184"/>
      <c r="NIT59" s="184"/>
      <c r="NIU59" s="184"/>
      <c r="NIV59" s="184"/>
      <c r="NIW59" s="184"/>
      <c r="NIX59" s="184"/>
      <c r="NIY59" s="184"/>
      <c r="NIZ59" s="184"/>
      <c r="NJA59" s="184"/>
      <c r="NJB59" s="184"/>
      <c r="NJC59" s="184"/>
      <c r="NJD59" s="184"/>
      <c r="NJE59" s="184"/>
      <c r="NJF59" s="184"/>
      <c r="NJG59" s="184"/>
      <c r="NJH59" s="184"/>
      <c r="NJI59" s="184"/>
      <c r="NJJ59" s="184"/>
      <c r="NJK59" s="184"/>
      <c r="NJL59" s="184"/>
      <c r="NJM59" s="184"/>
      <c r="NJN59" s="184"/>
      <c r="NJO59" s="184"/>
      <c r="NJP59" s="184"/>
      <c r="NJQ59" s="184"/>
      <c r="NJR59" s="184"/>
      <c r="NJS59" s="184"/>
      <c r="NJT59" s="184"/>
      <c r="NJU59" s="184"/>
      <c r="NJV59" s="184"/>
      <c r="NJW59" s="184"/>
      <c r="NJX59" s="184"/>
      <c r="NJY59" s="184"/>
      <c r="NJZ59" s="184"/>
      <c r="NKA59" s="184"/>
      <c r="NKB59" s="184"/>
      <c r="NKC59" s="184"/>
      <c r="NKD59" s="184"/>
      <c r="NKE59" s="184"/>
      <c r="NKF59" s="184"/>
      <c r="NKG59" s="184"/>
      <c r="NKH59" s="184"/>
      <c r="NKI59" s="184"/>
      <c r="NKJ59" s="184"/>
      <c r="NKK59" s="184"/>
      <c r="NKL59" s="184"/>
      <c r="NKM59" s="184"/>
      <c r="NKN59" s="184"/>
      <c r="NKO59" s="184"/>
      <c r="NKP59" s="184"/>
      <c r="NKQ59" s="184"/>
      <c r="NKR59" s="184"/>
      <c r="NKS59" s="184"/>
      <c r="NKT59" s="184"/>
      <c r="NKU59" s="184"/>
      <c r="NKV59" s="184"/>
      <c r="NKW59" s="184"/>
      <c r="NKX59" s="184"/>
      <c r="NKY59" s="184"/>
      <c r="NKZ59" s="184"/>
      <c r="NLA59" s="184"/>
      <c r="NLB59" s="184"/>
      <c r="NLC59" s="184"/>
      <c r="NLD59" s="184"/>
      <c r="NLE59" s="184"/>
      <c r="NLF59" s="184"/>
      <c r="NLG59" s="184"/>
      <c r="NLH59" s="184"/>
      <c r="NLI59" s="184"/>
      <c r="NLJ59" s="184"/>
      <c r="NLK59" s="184"/>
      <c r="NLL59" s="184"/>
      <c r="NLM59" s="184"/>
      <c r="NLN59" s="184"/>
      <c r="NLO59" s="184"/>
      <c r="NLP59" s="184"/>
      <c r="NLQ59" s="184"/>
      <c r="NLR59" s="184"/>
      <c r="NLS59" s="184"/>
      <c r="NLT59" s="184"/>
      <c r="NLU59" s="184"/>
      <c r="NLV59" s="184"/>
      <c r="NLW59" s="184"/>
      <c r="NLX59" s="184"/>
      <c r="NLY59" s="184"/>
      <c r="NLZ59" s="184"/>
      <c r="NMA59" s="184"/>
      <c r="NMB59" s="184"/>
      <c r="NMC59" s="184"/>
      <c r="NMD59" s="184"/>
      <c r="NME59" s="184"/>
      <c r="NMF59" s="184"/>
      <c r="NMG59" s="184"/>
      <c r="NMH59" s="184"/>
      <c r="NMI59" s="184"/>
      <c r="NMJ59" s="184"/>
      <c r="NMK59" s="184"/>
      <c r="NML59" s="184"/>
      <c r="NMM59" s="184"/>
      <c r="NMN59" s="184"/>
      <c r="NMO59" s="184"/>
      <c r="NMP59" s="184"/>
      <c r="NMQ59" s="184"/>
      <c r="NMR59" s="184"/>
      <c r="NMS59" s="184"/>
      <c r="NMT59" s="184"/>
      <c r="NMU59" s="184"/>
      <c r="NMV59" s="184"/>
      <c r="NMW59" s="184"/>
      <c r="NMX59" s="184"/>
      <c r="NMY59" s="184"/>
      <c r="NMZ59" s="184"/>
      <c r="NNA59" s="184"/>
      <c r="NNB59" s="184"/>
      <c r="NNC59" s="184"/>
      <c r="NND59" s="184"/>
      <c r="NNE59" s="184"/>
      <c r="NNF59" s="184"/>
      <c r="NNG59" s="184"/>
      <c r="NNH59" s="184"/>
      <c r="NNI59" s="184"/>
      <c r="NNJ59" s="184"/>
      <c r="NNK59" s="184"/>
      <c r="NNL59" s="184"/>
      <c r="NNM59" s="184"/>
      <c r="NNN59" s="184"/>
      <c r="NNO59" s="184"/>
      <c r="NNP59" s="184"/>
      <c r="NNQ59" s="184"/>
      <c r="NNR59" s="184"/>
      <c r="NNS59" s="184"/>
      <c r="NNT59" s="184"/>
      <c r="NNU59" s="184"/>
      <c r="NNV59" s="184"/>
      <c r="NNW59" s="184"/>
      <c r="NNX59" s="184"/>
      <c r="NNY59" s="184"/>
      <c r="NNZ59" s="184"/>
      <c r="NOA59" s="184"/>
      <c r="NOB59" s="184"/>
      <c r="NOC59" s="184"/>
      <c r="NOD59" s="184"/>
      <c r="NOE59" s="184"/>
      <c r="NOF59" s="184"/>
      <c r="NOG59" s="184"/>
      <c r="NOH59" s="184"/>
      <c r="NOI59" s="184"/>
      <c r="NOJ59" s="184"/>
      <c r="NOK59" s="184"/>
      <c r="NOL59" s="184"/>
      <c r="NOM59" s="184"/>
      <c r="NON59" s="184"/>
      <c r="NOO59" s="184"/>
      <c r="NOP59" s="184"/>
      <c r="NOQ59" s="184"/>
      <c r="NOR59" s="184"/>
      <c r="NOS59" s="184"/>
      <c r="NOT59" s="184"/>
      <c r="NOU59" s="184"/>
      <c r="NOV59" s="184"/>
      <c r="NOW59" s="184"/>
      <c r="NOX59" s="184"/>
      <c r="NOY59" s="184"/>
      <c r="NOZ59" s="184"/>
      <c r="NPA59" s="184"/>
      <c r="NPB59" s="184"/>
      <c r="NPC59" s="184"/>
      <c r="NPD59" s="184"/>
      <c r="NPE59" s="184"/>
      <c r="NPF59" s="184"/>
      <c r="NPG59" s="184"/>
      <c r="NPH59" s="184"/>
      <c r="NPI59" s="184"/>
      <c r="NPJ59" s="184"/>
      <c r="NPK59" s="184"/>
      <c r="NPL59" s="184"/>
      <c r="NPM59" s="184"/>
      <c r="NPN59" s="184"/>
      <c r="NPO59" s="184"/>
      <c r="NPP59" s="184"/>
      <c r="NPQ59" s="184"/>
      <c r="NPR59" s="184"/>
      <c r="NPS59" s="184"/>
      <c r="NPT59" s="184"/>
      <c r="NPU59" s="184"/>
      <c r="NPV59" s="184"/>
      <c r="NPW59" s="184"/>
      <c r="NPX59" s="184"/>
      <c r="NPY59" s="184"/>
      <c r="NPZ59" s="184"/>
      <c r="NQA59" s="184"/>
      <c r="NQB59" s="184"/>
      <c r="NQC59" s="184"/>
      <c r="NQD59" s="184"/>
      <c r="NQE59" s="184"/>
      <c r="NQF59" s="184"/>
      <c r="NQG59" s="184"/>
      <c r="NQH59" s="184"/>
      <c r="NQI59" s="184"/>
      <c r="NQJ59" s="184"/>
      <c r="NQK59" s="184"/>
      <c r="NQL59" s="184"/>
      <c r="NQM59" s="184"/>
      <c r="NQN59" s="184"/>
      <c r="NQO59" s="184"/>
      <c r="NQP59" s="184"/>
      <c r="NQQ59" s="184"/>
      <c r="NQR59" s="184"/>
      <c r="NQS59" s="184"/>
      <c r="NQT59" s="184"/>
      <c r="NQU59" s="184"/>
      <c r="NQV59" s="184"/>
      <c r="NQW59" s="184"/>
      <c r="NQX59" s="184"/>
      <c r="NQY59" s="184"/>
      <c r="NQZ59" s="184"/>
      <c r="NRA59" s="184"/>
      <c r="NRB59" s="184"/>
      <c r="NRC59" s="184"/>
      <c r="NRD59" s="184"/>
      <c r="NRE59" s="184"/>
      <c r="NRF59" s="184"/>
      <c r="NRG59" s="184"/>
      <c r="NRH59" s="184"/>
      <c r="NRI59" s="184"/>
      <c r="NRJ59" s="184"/>
      <c r="NRK59" s="184"/>
      <c r="NRL59" s="184"/>
      <c r="NRM59" s="184"/>
      <c r="NRN59" s="184"/>
      <c r="NRO59" s="184"/>
      <c r="NRP59" s="184"/>
      <c r="NRQ59" s="184"/>
      <c r="NRR59" s="184"/>
      <c r="NRS59" s="184"/>
      <c r="NRT59" s="184"/>
      <c r="NRU59" s="184"/>
      <c r="NRV59" s="184"/>
      <c r="NRW59" s="184"/>
      <c r="NRX59" s="184"/>
      <c r="NRY59" s="184"/>
      <c r="NRZ59" s="184"/>
      <c r="NSA59" s="184"/>
      <c r="NSB59" s="184"/>
      <c r="NSC59" s="184"/>
      <c r="NSD59" s="184"/>
      <c r="NSE59" s="184"/>
      <c r="NSF59" s="184"/>
      <c r="NSG59" s="184"/>
      <c r="NSH59" s="184"/>
      <c r="NSI59" s="184"/>
      <c r="NSJ59" s="184"/>
      <c r="NSK59" s="184"/>
      <c r="NSL59" s="184"/>
      <c r="NSM59" s="184"/>
      <c r="NSN59" s="184"/>
      <c r="NSO59" s="184"/>
      <c r="NSP59" s="184"/>
      <c r="NSQ59" s="184"/>
      <c r="NSR59" s="184"/>
      <c r="NSS59" s="184"/>
      <c r="NST59" s="184"/>
      <c r="NSU59" s="184"/>
      <c r="NSV59" s="184"/>
      <c r="NSW59" s="184"/>
      <c r="NSX59" s="184"/>
      <c r="NSY59" s="184"/>
      <c r="NSZ59" s="184"/>
      <c r="NTA59" s="184"/>
      <c r="NTB59" s="184"/>
      <c r="NTC59" s="184"/>
      <c r="NTD59" s="184"/>
      <c r="NTE59" s="184"/>
      <c r="NTF59" s="184"/>
      <c r="NTG59" s="184"/>
      <c r="NTH59" s="184"/>
      <c r="NTI59" s="184"/>
      <c r="NTJ59" s="184"/>
      <c r="NTK59" s="184"/>
      <c r="NTL59" s="184"/>
      <c r="NTM59" s="184"/>
      <c r="NTN59" s="184"/>
      <c r="NTO59" s="184"/>
      <c r="NTP59" s="184"/>
      <c r="NTQ59" s="184"/>
      <c r="NTR59" s="184"/>
      <c r="NTS59" s="184"/>
      <c r="NTT59" s="184"/>
      <c r="NTU59" s="184"/>
      <c r="NTV59" s="184"/>
      <c r="NTW59" s="184"/>
      <c r="NTX59" s="184"/>
      <c r="NTY59" s="184"/>
      <c r="NTZ59" s="184"/>
      <c r="NUA59" s="184"/>
      <c r="NUB59" s="184"/>
      <c r="NUC59" s="184"/>
      <c r="NUD59" s="184"/>
      <c r="NUE59" s="184"/>
      <c r="NUF59" s="184"/>
      <c r="NUG59" s="184"/>
      <c r="NUH59" s="184"/>
      <c r="NUI59" s="184"/>
      <c r="NUJ59" s="184"/>
      <c r="NUK59" s="184"/>
      <c r="NUL59" s="184"/>
      <c r="NUM59" s="184"/>
      <c r="NUN59" s="184"/>
      <c r="NUO59" s="184"/>
      <c r="NUP59" s="184"/>
      <c r="NUQ59" s="184"/>
      <c r="NUR59" s="184"/>
      <c r="NUS59" s="184"/>
      <c r="NUT59" s="184"/>
      <c r="NUU59" s="184"/>
      <c r="NUV59" s="184"/>
      <c r="NUW59" s="184"/>
      <c r="NUX59" s="184"/>
      <c r="NUY59" s="184"/>
      <c r="NUZ59" s="184"/>
      <c r="NVA59" s="184"/>
      <c r="NVB59" s="184"/>
      <c r="NVC59" s="184"/>
      <c r="NVD59" s="184"/>
      <c r="NVE59" s="184"/>
      <c r="NVF59" s="184"/>
      <c r="NVG59" s="184"/>
      <c r="NVH59" s="184"/>
      <c r="NVI59" s="184"/>
      <c r="NVJ59" s="184"/>
      <c r="NVK59" s="184"/>
      <c r="NVL59" s="184"/>
      <c r="NVM59" s="184"/>
      <c r="NVN59" s="184"/>
      <c r="NVO59" s="184"/>
      <c r="NVP59" s="184"/>
      <c r="NVQ59" s="184"/>
      <c r="NVR59" s="184"/>
      <c r="NVS59" s="184"/>
      <c r="NVT59" s="184"/>
      <c r="NVU59" s="184"/>
      <c r="NVV59" s="184"/>
      <c r="NVW59" s="184"/>
      <c r="NVX59" s="184"/>
      <c r="NVY59" s="184"/>
      <c r="NVZ59" s="184"/>
      <c r="NWA59" s="184"/>
      <c r="NWB59" s="184"/>
      <c r="NWC59" s="184"/>
      <c r="NWD59" s="184"/>
      <c r="NWE59" s="184"/>
      <c r="NWF59" s="184"/>
      <c r="NWG59" s="184"/>
      <c r="NWH59" s="184"/>
      <c r="NWI59" s="184"/>
      <c r="NWJ59" s="184"/>
      <c r="NWK59" s="184"/>
      <c r="NWL59" s="184"/>
      <c r="NWM59" s="184"/>
      <c r="NWN59" s="184"/>
      <c r="NWO59" s="184"/>
      <c r="NWP59" s="184"/>
      <c r="NWQ59" s="184"/>
      <c r="NWR59" s="184"/>
      <c r="NWS59" s="184"/>
      <c r="NWT59" s="184"/>
      <c r="NWU59" s="184"/>
      <c r="NWV59" s="184"/>
      <c r="NWW59" s="184"/>
      <c r="NWX59" s="184"/>
      <c r="NWY59" s="184"/>
      <c r="NWZ59" s="184"/>
      <c r="NXA59" s="184"/>
      <c r="NXB59" s="184"/>
      <c r="NXC59" s="184"/>
      <c r="NXD59" s="184"/>
      <c r="NXE59" s="184"/>
      <c r="NXF59" s="184"/>
      <c r="NXG59" s="184"/>
      <c r="NXH59" s="184"/>
      <c r="NXI59" s="184"/>
      <c r="NXJ59" s="184"/>
      <c r="NXK59" s="184"/>
      <c r="NXL59" s="184"/>
      <c r="NXM59" s="184"/>
      <c r="NXN59" s="184"/>
      <c r="NXO59" s="184"/>
      <c r="NXP59" s="184"/>
      <c r="NXQ59" s="184"/>
      <c r="NXR59" s="184"/>
      <c r="NXS59" s="184"/>
      <c r="NXT59" s="184"/>
      <c r="NXU59" s="184"/>
      <c r="NXV59" s="184"/>
      <c r="NXW59" s="184"/>
      <c r="NXX59" s="184"/>
      <c r="NXY59" s="184"/>
      <c r="NXZ59" s="184"/>
      <c r="NYA59" s="184"/>
      <c r="NYB59" s="184"/>
      <c r="NYC59" s="184"/>
      <c r="NYD59" s="184"/>
      <c r="NYE59" s="184"/>
      <c r="NYF59" s="184"/>
      <c r="NYG59" s="184"/>
      <c r="NYH59" s="184"/>
      <c r="NYI59" s="184"/>
      <c r="NYJ59" s="184"/>
      <c r="NYK59" s="184"/>
      <c r="NYL59" s="184"/>
      <c r="NYM59" s="184"/>
      <c r="NYN59" s="184"/>
      <c r="NYO59" s="184"/>
      <c r="NYP59" s="184"/>
      <c r="NYQ59" s="184"/>
      <c r="NYR59" s="184"/>
      <c r="NYS59" s="184"/>
      <c r="NYT59" s="184"/>
      <c r="NYU59" s="184"/>
      <c r="NYV59" s="184"/>
      <c r="NYW59" s="184"/>
      <c r="NYX59" s="184"/>
      <c r="NYY59" s="184"/>
      <c r="NYZ59" s="184"/>
      <c r="NZA59" s="184"/>
      <c r="NZB59" s="184"/>
      <c r="NZC59" s="184"/>
      <c r="NZD59" s="184"/>
      <c r="NZE59" s="184"/>
      <c r="NZF59" s="184"/>
      <c r="NZG59" s="184"/>
      <c r="NZH59" s="184"/>
      <c r="NZI59" s="184"/>
      <c r="NZJ59" s="184"/>
      <c r="NZK59" s="184"/>
      <c r="NZL59" s="184"/>
      <c r="NZM59" s="184"/>
      <c r="NZN59" s="184"/>
      <c r="NZO59" s="184"/>
      <c r="NZP59" s="184"/>
      <c r="NZQ59" s="184"/>
      <c r="NZR59" s="184"/>
      <c r="NZS59" s="184"/>
      <c r="NZT59" s="184"/>
      <c r="NZU59" s="184"/>
      <c r="NZV59" s="184"/>
      <c r="NZW59" s="184"/>
      <c r="NZX59" s="184"/>
      <c r="NZY59" s="184"/>
      <c r="NZZ59" s="184"/>
      <c r="OAA59" s="184"/>
      <c r="OAB59" s="184"/>
      <c r="OAC59" s="184"/>
      <c r="OAD59" s="184"/>
      <c r="OAE59" s="184"/>
      <c r="OAF59" s="184"/>
      <c r="OAG59" s="184"/>
      <c r="OAH59" s="184"/>
      <c r="OAI59" s="184"/>
      <c r="OAJ59" s="184"/>
      <c r="OAK59" s="184"/>
      <c r="OAL59" s="184"/>
      <c r="OAM59" s="184"/>
      <c r="OAN59" s="184"/>
      <c r="OAO59" s="184"/>
      <c r="OAP59" s="184"/>
      <c r="OAQ59" s="184"/>
      <c r="OAR59" s="184"/>
      <c r="OAS59" s="184"/>
      <c r="OAT59" s="184"/>
      <c r="OAU59" s="184"/>
      <c r="OAV59" s="184"/>
      <c r="OAW59" s="184"/>
      <c r="OAX59" s="184"/>
      <c r="OAY59" s="184"/>
      <c r="OAZ59" s="184"/>
      <c r="OBA59" s="184"/>
      <c r="OBB59" s="184"/>
      <c r="OBC59" s="184"/>
      <c r="OBD59" s="184"/>
      <c r="OBE59" s="184"/>
      <c r="OBF59" s="184"/>
      <c r="OBG59" s="184"/>
      <c r="OBH59" s="184"/>
      <c r="OBI59" s="184"/>
      <c r="OBJ59" s="184"/>
      <c r="OBK59" s="184"/>
      <c r="OBL59" s="184"/>
      <c r="OBM59" s="184"/>
      <c r="OBN59" s="184"/>
      <c r="OBO59" s="184"/>
      <c r="OBP59" s="184"/>
      <c r="OBQ59" s="184"/>
      <c r="OBR59" s="184"/>
      <c r="OBS59" s="184"/>
      <c r="OBT59" s="184"/>
      <c r="OBU59" s="184"/>
      <c r="OBV59" s="184"/>
      <c r="OBW59" s="184"/>
      <c r="OBX59" s="184"/>
      <c r="OBY59" s="184"/>
      <c r="OBZ59" s="184"/>
      <c r="OCA59" s="184"/>
      <c r="OCB59" s="184"/>
      <c r="OCC59" s="184"/>
      <c r="OCD59" s="184"/>
      <c r="OCE59" s="184"/>
      <c r="OCF59" s="184"/>
      <c r="OCG59" s="184"/>
      <c r="OCH59" s="184"/>
      <c r="OCI59" s="184"/>
      <c r="OCJ59" s="184"/>
      <c r="OCK59" s="184"/>
      <c r="OCL59" s="184"/>
      <c r="OCM59" s="184"/>
      <c r="OCN59" s="184"/>
      <c r="OCO59" s="184"/>
      <c r="OCP59" s="184"/>
      <c r="OCQ59" s="184"/>
      <c r="OCR59" s="184"/>
      <c r="OCS59" s="184"/>
      <c r="OCT59" s="184"/>
      <c r="OCU59" s="184"/>
      <c r="OCV59" s="184"/>
      <c r="OCW59" s="184"/>
      <c r="OCX59" s="184"/>
      <c r="OCY59" s="184"/>
      <c r="OCZ59" s="184"/>
      <c r="ODA59" s="184"/>
      <c r="ODB59" s="184"/>
      <c r="ODC59" s="184"/>
      <c r="ODD59" s="184"/>
      <c r="ODE59" s="184"/>
      <c r="ODF59" s="184"/>
      <c r="ODG59" s="184"/>
      <c r="ODH59" s="184"/>
      <c r="ODI59" s="184"/>
      <c r="ODJ59" s="184"/>
      <c r="ODK59" s="184"/>
      <c r="ODL59" s="184"/>
      <c r="ODM59" s="184"/>
      <c r="ODN59" s="184"/>
      <c r="ODO59" s="184"/>
      <c r="ODP59" s="184"/>
      <c r="ODQ59" s="184"/>
      <c r="ODR59" s="184"/>
      <c r="ODS59" s="184"/>
      <c r="ODT59" s="184"/>
      <c r="ODU59" s="184"/>
      <c r="ODV59" s="184"/>
      <c r="ODW59" s="184"/>
      <c r="ODX59" s="184"/>
      <c r="ODY59" s="184"/>
      <c r="ODZ59" s="184"/>
      <c r="OEA59" s="184"/>
      <c r="OEB59" s="184"/>
      <c r="OEC59" s="184"/>
      <c r="OED59" s="184"/>
      <c r="OEE59" s="184"/>
      <c r="OEF59" s="184"/>
      <c r="OEG59" s="184"/>
      <c r="OEH59" s="184"/>
      <c r="OEI59" s="184"/>
      <c r="OEJ59" s="184"/>
      <c r="OEK59" s="184"/>
      <c r="OEL59" s="184"/>
      <c r="OEM59" s="184"/>
      <c r="OEN59" s="184"/>
      <c r="OEO59" s="184"/>
      <c r="OEP59" s="184"/>
      <c r="OEQ59" s="184"/>
      <c r="OER59" s="184"/>
      <c r="OES59" s="184"/>
      <c r="OET59" s="184"/>
      <c r="OEU59" s="184"/>
      <c r="OEV59" s="184"/>
      <c r="OEW59" s="184"/>
      <c r="OEX59" s="184"/>
      <c r="OEY59" s="184"/>
      <c r="OEZ59" s="184"/>
      <c r="OFA59" s="184"/>
      <c r="OFB59" s="184"/>
      <c r="OFC59" s="184"/>
      <c r="OFD59" s="184"/>
      <c r="OFE59" s="184"/>
      <c r="OFF59" s="184"/>
      <c r="OFG59" s="184"/>
      <c r="OFH59" s="184"/>
      <c r="OFI59" s="184"/>
      <c r="OFJ59" s="184"/>
      <c r="OFK59" s="184"/>
      <c r="OFL59" s="184"/>
      <c r="OFM59" s="184"/>
      <c r="OFN59" s="184"/>
      <c r="OFO59" s="184"/>
      <c r="OFP59" s="184"/>
      <c r="OFQ59" s="184"/>
      <c r="OFR59" s="184"/>
      <c r="OFS59" s="184"/>
      <c r="OFT59" s="184"/>
      <c r="OFU59" s="184"/>
      <c r="OFV59" s="184"/>
      <c r="OFW59" s="184"/>
      <c r="OFX59" s="184"/>
      <c r="OFY59" s="184"/>
      <c r="OFZ59" s="184"/>
      <c r="OGA59" s="184"/>
      <c r="OGB59" s="184"/>
      <c r="OGC59" s="184"/>
      <c r="OGD59" s="184"/>
      <c r="OGE59" s="184"/>
      <c r="OGF59" s="184"/>
      <c r="OGG59" s="184"/>
      <c r="OGH59" s="184"/>
      <c r="OGI59" s="184"/>
      <c r="OGJ59" s="184"/>
      <c r="OGK59" s="184"/>
      <c r="OGL59" s="184"/>
      <c r="OGM59" s="184"/>
      <c r="OGN59" s="184"/>
      <c r="OGO59" s="184"/>
      <c r="OGP59" s="184"/>
      <c r="OGQ59" s="184"/>
      <c r="OGR59" s="184"/>
      <c r="OGS59" s="184"/>
      <c r="OGT59" s="184"/>
      <c r="OGU59" s="184"/>
      <c r="OGV59" s="184"/>
      <c r="OGW59" s="184"/>
      <c r="OGX59" s="184"/>
      <c r="OGY59" s="184"/>
      <c r="OGZ59" s="184"/>
      <c r="OHA59" s="184"/>
      <c r="OHB59" s="184"/>
      <c r="OHC59" s="184"/>
      <c r="OHD59" s="184"/>
      <c r="OHE59" s="184"/>
      <c r="OHF59" s="184"/>
      <c r="OHG59" s="184"/>
      <c r="OHH59" s="184"/>
      <c r="OHI59" s="184"/>
      <c r="OHJ59" s="184"/>
      <c r="OHK59" s="184"/>
      <c r="OHL59" s="184"/>
      <c r="OHM59" s="184"/>
      <c r="OHN59" s="184"/>
      <c r="OHO59" s="184"/>
      <c r="OHP59" s="184"/>
      <c r="OHQ59" s="184"/>
      <c r="OHR59" s="184"/>
      <c r="OHS59" s="184"/>
      <c r="OHT59" s="184"/>
      <c r="OHU59" s="184"/>
      <c r="OHV59" s="184"/>
      <c r="OHW59" s="184"/>
      <c r="OHX59" s="184"/>
      <c r="OHY59" s="184"/>
      <c r="OHZ59" s="184"/>
      <c r="OIA59" s="184"/>
      <c r="OIB59" s="184"/>
      <c r="OIC59" s="184"/>
      <c r="OID59" s="184"/>
      <c r="OIE59" s="184"/>
      <c r="OIF59" s="184"/>
      <c r="OIG59" s="184"/>
      <c r="OIH59" s="184"/>
      <c r="OII59" s="184"/>
      <c r="OIJ59" s="184"/>
      <c r="OIK59" s="184"/>
      <c r="OIL59" s="184"/>
      <c r="OIM59" s="184"/>
      <c r="OIN59" s="184"/>
      <c r="OIO59" s="184"/>
      <c r="OIP59" s="184"/>
      <c r="OIQ59" s="184"/>
      <c r="OIR59" s="184"/>
      <c r="OIS59" s="184"/>
      <c r="OIT59" s="184"/>
      <c r="OIU59" s="184"/>
      <c r="OIV59" s="184"/>
      <c r="OIW59" s="184"/>
      <c r="OIX59" s="184"/>
      <c r="OIY59" s="184"/>
      <c r="OIZ59" s="184"/>
      <c r="OJA59" s="184"/>
      <c r="OJB59" s="184"/>
      <c r="OJC59" s="184"/>
      <c r="OJD59" s="184"/>
      <c r="OJE59" s="184"/>
      <c r="OJF59" s="184"/>
      <c r="OJG59" s="184"/>
      <c r="OJH59" s="184"/>
      <c r="OJI59" s="184"/>
      <c r="OJJ59" s="184"/>
      <c r="OJK59" s="184"/>
      <c r="OJL59" s="184"/>
      <c r="OJM59" s="184"/>
      <c r="OJN59" s="184"/>
      <c r="OJO59" s="184"/>
      <c r="OJP59" s="184"/>
      <c r="OJQ59" s="184"/>
      <c r="OJR59" s="184"/>
      <c r="OJS59" s="184"/>
      <c r="OJT59" s="184"/>
      <c r="OJU59" s="184"/>
      <c r="OJV59" s="184"/>
      <c r="OJW59" s="184"/>
      <c r="OJX59" s="184"/>
      <c r="OJY59" s="184"/>
      <c r="OJZ59" s="184"/>
      <c r="OKA59" s="184"/>
      <c r="OKB59" s="184"/>
      <c r="OKC59" s="184"/>
      <c r="OKD59" s="184"/>
      <c r="OKE59" s="184"/>
      <c r="OKF59" s="184"/>
      <c r="OKG59" s="184"/>
      <c r="OKH59" s="184"/>
      <c r="OKI59" s="184"/>
      <c r="OKJ59" s="184"/>
      <c r="OKK59" s="184"/>
      <c r="OKL59" s="184"/>
      <c r="OKM59" s="184"/>
      <c r="OKN59" s="184"/>
      <c r="OKO59" s="184"/>
      <c r="OKP59" s="184"/>
      <c r="OKQ59" s="184"/>
      <c r="OKR59" s="184"/>
      <c r="OKS59" s="184"/>
      <c r="OKT59" s="184"/>
      <c r="OKU59" s="184"/>
      <c r="OKV59" s="184"/>
      <c r="OKW59" s="184"/>
      <c r="OKX59" s="184"/>
      <c r="OKY59" s="184"/>
      <c r="OKZ59" s="184"/>
      <c r="OLA59" s="184"/>
      <c r="OLB59" s="184"/>
      <c r="OLC59" s="184"/>
      <c r="OLD59" s="184"/>
      <c r="OLE59" s="184"/>
      <c r="OLF59" s="184"/>
      <c r="OLG59" s="184"/>
      <c r="OLH59" s="184"/>
      <c r="OLI59" s="184"/>
      <c r="OLJ59" s="184"/>
      <c r="OLK59" s="184"/>
      <c r="OLL59" s="184"/>
      <c r="OLM59" s="184"/>
      <c r="OLN59" s="184"/>
      <c r="OLO59" s="184"/>
      <c r="OLP59" s="184"/>
      <c r="OLQ59" s="184"/>
      <c r="OLR59" s="184"/>
      <c r="OLS59" s="184"/>
      <c r="OLT59" s="184"/>
      <c r="OLU59" s="184"/>
      <c r="OLV59" s="184"/>
      <c r="OLW59" s="184"/>
      <c r="OLX59" s="184"/>
      <c r="OLY59" s="184"/>
      <c r="OLZ59" s="184"/>
      <c r="OMA59" s="184"/>
      <c r="OMB59" s="184"/>
      <c r="OMC59" s="184"/>
      <c r="OMD59" s="184"/>
      <c r="OME59" s="184"/>
      <c r="OMF59" s="184"/>
      <c r="OMG59" s="184"/>
      <c r="OMH59" s="184"/>
      <c r="OMI59" s="184"/>
      <c r="OMJ59" s="184"/>
      <c r="OMK59" s="184"/>
      <c r="OML59" s="184"/>
      <c r="OMM59" s="184"/>
      <c r="OMN59" s="184"/>
      <c r="OMO59" s="184"/>
      <c r="OMP59" s="184"/>
      <c r="OMQ59" s="184"/>
      <c r="OMR59" s="184"/>
      <c r="OMS59" s="184"/>
      <c r="OMT59" s="184"/>
      <c r="OMU59" s="184"/>
      <c r="OMV59" s="184"/>
      <c r="OMW59" s="184"/>
      <c r="OMX59" s="184"/>
      <c r="OMY59" s="184"/>
      <c r="OMZ59" s="184"/>
      <c r="ONA59" s="184"/>
      <c r="ONB59" s="184"/>
      <c r="ONC59" s="184"/>
      <c r="OND59" s="184"/>
      <c r="ONE59" s="184"/>
      <c r="ONF59" s="184"/>
      <c r="ONG59" s="184"/>
      <c r="ONH59" s="184"/>
      <c r="ONI59" s="184"/>
      <c r="ONJ59" s="184"/>
      <c r="ONK59" s="184"/>
      <c r="ONL59" s="184"/>
      <c r="ONM59" s="184"/>
      <c r="ONN59" s="184"/>
      <c r="ONO59" s="184"/>
      <c r="ONP59" s="184"/>
      <c r="ONQ59" s="184"/>
      <c r="ONR59" s="184"/>
      <c r="ONS59" s="184"/>
      <c r="ONT59" s="184"/>
      <c r="ONU59" s="184"/>
      <c r="ONV59" s="184"/>
      <c r="ONW59" s="184"/>
      <c r="ONX59" s="184"/>
      <c r="ONY59" s="184"/>
      <c r="ONZ59" s="184"/>
      <c r="OOA59" s="184"/>
      <c r="OOB59" s="184"/>
      <c r="OOC59" s="184"/>
      <c r="OOD59" s="184"/>
      <c r="OOE59" s="184"/>
      <c r="OOF59" s="184"/>
      <c r="OOG59" s="184"/>
      <c r="OOH59" s="184"/>
      <c r="OOI59" s="184"/>
      <c r="OOJ59" s="184"/>
      <c r="OOK59" s="184"/>
      <c r="OOL59" s="184"/>
      <c r="OOM59" s="184"/>
      <c r="OON59" s="184"/>
      <c r="OOO59" s="184"/>
      <c r="OOP59" s="184"/>
      <c r="OOQ59" s="184"/>
      <c r="OOR59" s="184"/>
      <c r="OOS59" s="184"/>
      <c r="OOT59" s="184"/>
      <c r="OOU59" s="184"/>
      <c r="OOV59" s="184"/>
      <c r="OOW59" s="184"/>
      <c r="OOX59" s="184"/>
      <c r="OOY59" s="184"/>
      <c r="OOZ59" s="184"/>
      <c r="OPA59" s="184"/>
      <c r="OPB59" s="184"/>
      <c r="OPC59" s="184"/>
      <c r="OPD59" s="184"/>
      <c r="OPE59" s="184"/>
      <c r="OPF59" s="184"/>
      <c r="OPG59" s="184"/>
      <c r="OPH59" s="184"/>
      <c r="OPI59" s="184"/>
      <c r="OPJ59" s="184"/>
      <c r="OPK59" s="184"/>
      <c r="OPL59" s="184"/>
      <c r="OPM59" s="184"/>
      <c r="OPN59" s="184"/>
      <c r="OPO59" s="184"/>
      <c r="OPP59" s="184"/>
      <c r="OPQ59" s="184"/>
      <c r="OPR59" s="184"/>
      <c r="OPS59" s="184"/>
      <c r="OPT59" s="184"/>
      <c r="OPU59" s="184"/>
      <c r="OPV59" s="184"/>
      <c r="OPW59" s="184"/>
      <c r="OPX59" s="184"/>
      <c r="OPY59" s="184"/>
      <c r="OPZ59" s="184"/>
      <c r="OQA59" s="184"/>
      <c r="OQB59" s="184"/>
      <c r="OQC59" s="184"/>
      <c r="OQD59" s="184"/>
      <c r="OQE59" s="184"/>
      <c r="OQF59" s="184"/>
      <c r="OQG59" s="184"/>
      <c r="OQH59" s="184"/>
      <c r="OQI59" s="184"/>
      <c r="OQJ59" s="184"/>
      <c r="OQK59" s="184"/>
      <c r="OQL59" s="184"/>
      <c r="OQM59" s="184"/>
      <c r="OQN59" s="184"/>
      <c r="OQO59" s="184"/>
      <c r="OQP59" s="184"/>
      <c r="OQQ59" s="184"/>
      <c r="OQR59" s="184"/>
      <c r="OQS59" s="184"/>
      <c r="OQT59" s="184"/>
      <c r="OQU59" s="184"/>
      <c r="OQV59" s="184"/>
      <c r="OQW59" s="184"/>
      <c r="OQX59" s="184"/>
      <c r="OQY59" s="184"/>
      <c r="OQZ59" s="184"/>
      <c r="ORA59" s="184"/>
      <c r="ORB59" s="184"/>
      <c r="ORC59" s="184"/>
      <c r="ORD59" s="184"/>
      <c r="ORE59" s="184"/>
      <c r="ORF59" s="184"/>
      <c r="ORG59" s="184"/>
      <c r="ORH59" s="184"/>
      <c r="ORI59" s="184"/>
      <c r="ORJ59" s="184"/>
      <c r="ORK59" s="184"/>
      <c r="ORL59" s="184"/>
      <c r="ORM59" s="184"/>
      <c r="ORN59" s="184"/>
      <c r="ORO59" s="184"/>
      <c r="ORP59" s="184"/>
      <c r="ORQ59" s="184"/>
      <c r="ORR59" s="184"/>
      <c r="ORS59" s="184"/>
      <c r="ORT59" s="184"/>
      <c r="ORU59" s="184"/>
      <c r="ORV59" s="184"/>
      <c r="ORW59" s="184"/>
      <c r="ORX59" s="184"/>
      <c r="ORY59" s="184"/>
      <c r="ORZ59" s="184"/>
      <c r="OSA59" s="184"/>
      <c r="OSB59" s="184"/>
      <c r="OSC59" s="184"/>
      <c r="OSD59" s="184"/>
      <c r="OSE59" s="184"/>
      <c r="OSF59" s="184"/>
      <c r="OSG59" s="184"/>
      <c r="OSH59" s="184"/>
      <c r="OSI59" s="184"/>
      <c r="OSJ59" s="184"/>
      <c r="OSK59" s="184"/>
      <c r="OSL59" s="184"/>
      <c r="OSM59" s="184"/>
      <c r="OSN59" s="184"/>
      <c r="OSO59" s="184"/>
      <c r="OSP59" s="184"/>
      <c r="OSQ59" s="184"/>
      <c r="OSR59" s="184"/>
      <c r="OSS59" s="184"/>
      <c r="OST59" s="184"/>
      <c r="OSU59" s="184"/>
      <c r="OSV59" s="184"/>
      <c r="OSW59" s="184"/>
      <c r="OSX59" s="184"/>
      <c r="OSY59" s="184"/>
      <c r="OSZ59" s="184"/>
      <c r="OTA59" s="184"/>
      <c r="OTB59" s="184"/>
      <c r="OTC59" s="184"/>
      <c r="OTD59" s="184"/>
      <c r="OTE59" s="184"/>
      <c r="OTF59" s="184"/>
      <c r="OTG59" s="184"/>
      <c r="OTH59" s="184"/>
      <c r="OTI59" s="184"/>
      <c r="OTJ59" s="184"/>
      <c r="OTK59" s="184"/>
      <c r="OTL59" s="184"/>
      <c r="OTM59" s="184"/>
      <c r="OTN59" s="184"/>
      <c r="OTO59" s="184"/>
      <c r="OTP59" s="184"/>
      <c r="OTQ59" s="184"/>
      <c r="OTR59" s="184"/>
      <c r="OTS59" s="184"/>
      <c r="OTT59" s="184"/>
      <c r="OTU59" s="184"/>
      <c r="OTV59" s="184"/>
      <c r="OTW59" s="184"/>
      <c r="OTX59" s="184"/>
      <c r="OTY59" s="184"/>
      <c r="OTZ59" s="184"/>
      <c r="OUA59" s="184"/>
      <c r="OUB59" s="184"/>
      <c r="OUC59" s="184"/>
      <c r="OUD59" s="184"/>
      <c r="OUE59" s="184"/>
      <c r="OUF59" s="184"/>
      <c r="OUG59" s="184"/>
      <c r="OUH59" s="184"/>
      <c r="OUI59" s="184"/>
      <c r="OUJ59" s="184"/>
      <c r="OUK59" s="184"/>
      <c r="OUL59" s="184"/>
      <c r="OUM59" s="184"/>
      <c r="OUN59" s="184"/>
      <c r="OUO59" s="184"/>
      <c r="OUP59" s="184"/>
      <c r="OUQ59" s="184"/>
      <c r="OUR59" s="184"/>
      <c r="OUS59" s="184"/>
      <c r="OUT59" s="184"/>
      <c r="OUU59" s="184"/>
      <c r="OUV59" s="184"/>
      <c r="OUW59" s="184"/>
      <c r="OUX59" s="184"/>
      <c r="OUY59" s="184"/>
      <c r="OUZ59" s="184"/>
      <c r="OVA59" s="184"/>
      <c r="OVB59" s="184"/>
      <c r="OVC59" s="184"/>
      <c r="OVD59" s="184"/>
      <c r="OVE59" s="184"/>
      <c r="OVF59" s="184"/>
      <c r="OVG59" s="184"/>
      <c r="OVH59" s="184"/>
      <c r="OVI59" s="184"/>
      <c r="OVJ59" s="184"/>
      <c r="OVK59" s="184"/>
      <c r="OVL59" s="184"/>
      <c r="OVM59" s="184"/>
      <c r="OVN59" s="184"/>
      <c r="OVO59" s="184"/>
      <c r="OVP59" s="184"/>
      <c r="OVQ59" s="184"/>
      <c r="OVR59" s="184"/>
      <c r="OVS59" s="184"/>
      <c r="OVT59" s="184"/>
      <c r="OVU59" s="184"/>
      <c r="OVV59" s="184"/>
      <c r="OVW59" s="184"/>
      <c r="OVX59" s="184"/>
      <c r="OVY59" s="184"/>
      <c r="OVZ59" s="184"/>
      <c r="OWA59" s="184"/>
      <c r="OWB59" s="184"/>
      <c r="OWC59" s="184"/>
      <c r="OWD59" s="184"/>
      <c r="OWE59" s="184"/>
      <c r="OWF59" s="184"/>
      <c r="OWG59" s="184"/>
      <c r="OWH59" s="184"/>
      <c r="OWI59" s="184"/>
      <c r="OWJ59" s="184"/>
      <c r="OWK59" s="184"/>
      <c r="OWL59" s="184"/>
      <c r="OWM59" s="184"/>
      <c r="OWN59" s="184"/>
      <c r="OWO59" s="184"/>
      <c r="OWP59" s="184"/>
      <c r="OWQ59" s="184"/>
      <c r="OWR59" s="184"/>
      <c r="OWS59" s="184"/>
      <c r="OWT59" s="184"/>
      <c r="OWU59" s="184"/>
      <c r="OWV59" s="184"/>
      <c r="OWW59" s="184"/>
      <c r="OWX59" s="184"/>
      <c r="OWY59" s="184"/>
      <c r="OWZ59" s="184"/>
      <c r="OXA59" s="184"/>
      <c r="OXB59" s="184"/>
      <c r="OXC59" s="184"/>
      <c r="OXD59" s="184"/>
      <c r="OXE59" s="184"/>
      <c r="OXF59" s="184"/>
      <c r="OXG59" s="184"/>
      <c r="OXH59" s="184"/>
      <c r="OXI59" s="184"/>
      <c r="OXJ59" s="184"/>
      <c r="OXK59" s="184"/>
      <c r="OXL59" s="184"/>
      <c r="OXM59" s="184"/>
      <c r="OXN59" s="184"/>
      <c r="OXO59" s="184"/>
      <c r="OXP59" s="184"/>
      <c r="OXQ59" s="184"/>
      <c r="OXR59" s="184"/>
      <c r="OXS59" s="184"/>
      <c r="OXT59" s="184"/>
      <c r="OXU59" s="184"/>
      <c r="OXV59" s="184"/>
      <c r="OXW59" s="184"/>
      <c r="OXX59" s="184"/>
      <c r="OXY59" s="184"/>
      <c r="OXZ59" s="184"/>
      <c r="OYA59" s="184"/>
      <c r="OYB59" s="184"/>
      <c r="OYC59" s="184"/>
      <c r="OYD59" s="184"/>
      <c r="OYE59" s="184"/>
      <c r="OYF59" s="184"/>
      <c r="OYG59" s="184"/>
      <c r="OYH59" s="184"/>
      <c r="OYI59" s="184"/>
      <c r="OYJ59" s="184"/>
      <c r="OYK59" s="184"/>
      <c r="OYL59" s="184"/>
      <c r="OYM59" s="184"/>
      <c r="OYN59" s="184"/>
      <c r="OYO59" s="184"/>
      <c r="OYP59" s="184"/>
      <c r="OYQ59" s="184"/>
      <c r="OYR59" s="184"/>
      <c r="OYS59" s="184"/>
      <c r="OYT59" s="184"/>
      <c r="OYU59" s="184"/>
      <c r="OYV59" s="184"/>
      <c r="OYW59" s="184"/>
      <c r="OYX59" s="184"/>
      <c r="OYY59" s="184"/>
      <c r="OYZ59" s="184"/>
      <c r="OZA59" s="184"/>
      <c r="OZB59" s="184"/>
      <c r="OZC59" s="184"/>
      <c r="OZD59" s="184"/>
      <c r="OZE59" s="184"/>
      <c r="OZF59" s="184"/>
      <c r="OZG59" s="184"/>
      <c r="OZH59" s="184"/>
      <c r="OZI59" s="184"/>
      <c r="OZJ59" s="184"/>
      <c r="OZK59" s="184"/>
      <c r="OZL59" s="184"/>
      <c r="OZM59" s="184"/>
      <c r="OZN59" s="184"/>
      <c r="OZO59" s="184"/>
      <c r="OZP59" s="184"/>
      <c r="OZQ59" s="184"/>
      <c r="OZR59" s="184"/>
      <c r="OZS59" s="184"/>
      <c r="OZT59" s="184"/>
      <c r="OZU59" s="184"/>
      <c r="OZV59" s="184"/>
      <c r="OZW59" s="184"/>
      <c r="OZX59" s="184"/>
      <c r="OZY59" s="184"/>
      <c r="OZZ59" s="184"/>
      <c r="PAA59" s="184"/>
      <c r="PAB59" s="184"/>
      <c r="PAC59" s="184"/>
      <c r="PAD59" s="184"/>
      <c r="PAE59" s="184"/>
      <c r="PAF59" s="184"/>
      <c r="PAG59" s="184"/>
      <c r="PAH59" s="184"/>
      <c r="PAI59" s="184"/>
      <c r="PAJ59" s="184"/>
      <c r="PAK59" s="184"/>
      <c r="PAL59" s="184"/>
      <c r="PAM59" s="184"/>
      <c r="PAN59" s="184"/>
      <c r="PAO59" s="184"/>
      <c r="PAP59" s="184"/>
      <c r="PAQ59" s="184"/>
      <c r="PAR59" s="184"/>
      <c r="PAS59" s="184"/>
      <c r="PAT59" s="184"/>
      <c r="PAU59" s="184"/>
      <c r="PAV59" s="184"/>
      <c r="PAW59" s="184"/>
      <c r="PAX59" s="184"/>
      <c r="PAY59" s="184"/>
      <c r="PAZ59" s="184"/>
      <c r="PBA59" s="184"/>
      <c r="PBB59" s="184"/>
      <c r="PBC59" s="184"/>
      <c r="PBD59" s="184"/>
      <c r="PBE59" s="184"/>
      <c r="PBF59" s="184"/>
      <c r="PBG59" s="184"/>
      <c r="PBH59" s="184"/>
      <c r="PBI59" s="184"/>
      <c r="PBJ59" s="184"/>
      <c r="PBK59" s="184"/>
      <c r="PBL59" s="184"/>
      <c r="PBM59" s="184"/>
      <c r="PBN59" s="184"/>
      <c r="PBO59" s="184"/>
      <c r="PBP59" s="184"/>
      <c r="PBQ59" s="184"/>
      <c r="PBR59" s="184"/>
      <c r="PBS59" s="184"/>
      <c r="PBT59" s="184"/>
      <c r="PBU59" s="184"/>
      <c r="PBV59" s="184"/>
      <c r="PBW59" s="184"/>
      <c r="PBX59" s="184"/>
      <c r="PBY59" s="184"/>
      <c r="PBZ59" s="184"/>
      <c r="PCA59" s="184"/>
      <c r="PCB59" s="184"/>
      <c r="PCC59" s="184"/>
      <c r="PCD59" s="184"/>
      <c r="PCE59" s="184"/>
      <c r="PCF59" s="184"/>
      <c r="PCG59" s="184"/>
      <c r="PCH59" s="184"/>
      <c r="PCI59" s="184"/>
      <c r="PCJ59" s="184"/>
      <c r="PCK59" s="184"/>
      <c r="PCL59" s="184"/>
      <c r="PCM59" s="184"/>
      <c r="PCN59" s="184"/>
      <c r="PCO59" s="184"/>
      <c r="PCP59" s="184"/>
      <c r="PCQ59" s="184"/>
      <c r="PCR59" s="184"/>
      <c r="PCS59" s="184"/>
      <c r="PCT59" s="184"/>
      <c r="PCU59" s="184"/>
      <c r="PCV59" s="184"/>
      <c r="PCW59" s="184"/>
      <c r="PCX59" s="184"/>
      <c r="PCY59" s="184"/>
      <c r="PCZ59" s="184"/>
      <c r="PDA59" s="184"/>
      <c r="PDB59" s="184"/>
      <c r="PDC59" s="184"/>
      <c r="PDD59" s="184"/>
      <c r="PDE59" s="184"/>
      <c r="PDF59" s="184"/>
      <c r="PDG59" s="184"/>
      <c r="PDH59" s="184"/>
      <c r="PDI59" s="184"/>
      <c r="PDJ59" s="184"/>
      <c r="PDK59" s="184"/>
      <c r="PDL59" s="184"/>
      <c r="PDM59" s="184"/>
      <c r="PDN59" s="184"/>
      <c r="PDO59" s="184"/>
      <c r="PDP59" s="184"/>
      <c r="PDQ59" s="184"/>
      <c r="PDR59" s="184"/>
      <c r="PDS59" s="184"/>
      <c r="PDT59" s="184"/>
      <c r="PDU59" s="184"/>
      <c r="PDV59" s="184"/>
      <c r="PDW59" s="184"/>
      <c r="PDX59" s="184"/>
      <c r="PDY59" s="184"/>
      <c r="PDZ59" s="184"/>
      <c r="PEA59" s="184"/>
      <c r="PEB59" s="184"/>
      <c r="PEC59" s="184"/>
      <c r="PED59" s="184"/>
      <c r="PEE59" s="184"/>
      <c r="PEF59" s="184"/>
      <c r="PEG59" s="184"/>
      <c r="PEH59" s="184"/>
      <c r="PEI59" s="184"/>
      <c r="PEJ59" s="184"/>
      <c r="PEK59" s="184"/>
      <c r="PEL59" s="184"/>
      <c r="PEM59" s="184"/>
      <c r="PEN59" s="184"/>
      <c r="PEO59" s="184"/>
      <c r="PEP59" s="184"/>
      <c r="PEQ59" s="184"/>
      <c r="PER59" s="184"/>
      <c r="PES59" s="184"/>
      <c r="PET59" s="184"/>
      <c r="PEU59" s="184"/>
      <c r="PEV59" s="184"/>
      <c r="PEW59" s="184"/>
      <c r="PEX59" s="184"/>
      <c r="PEY59" s="184"/>
      <c r="PEZ59" s="184"/>
      <c r="PFA59" s="184"/>
      <c r="PFB59" s="184"/>
      <c r="PFC59" s="184"/>
      <c r="PFD59" s="184"/>
      <c r="PFE59" s="184"/>
      <c r="PFF59" s="184"/>
      <c r="PFG59" s="184"/>
      <c r="PFH59" s="184"/>
      <c r="PFI59" s="184"/>
      <c r="PFJ59" s="184"/>
      <c r="PFK59" s="184"/>
      <c r="PFL59" s="184"/>
      <c r="PFM59" s="184"/>
      <c r="PFN59" s="184"/>
      <c r="PFO59" s="184"/>
      <c r="PFP59" s="184"/>
      <c r="PFQ59" s="184"/>
      <c r="PFR59" s="184"/>
      <c r="PFS59" s="184"/>
      <c r="PFT59" s="184"/>
      <c r="PFU59" s="184"/>
      <c r="PFV59" s="184"/>
      <c r="PFW59" s="184"/>
      <c r="PFX59" s="184"/>
      <c r="PFY59" s="184"/>
      <c r="PFZ59" s="184"/>
      <c r="PGA59" s="184"/>
      <c r="PGB59" s="184"/>
      <c r="PGC59" s="184"/>
      <c r="PGD59" s="184"/>
      <c r="PGE59" s="184"/>
      <c r="PGF59" s="184"/>
      <c r="PGG59" s="184"/>
      <c r="PGH59" s="184"/>
      <c r="PGI59" s="184"/>
      <c r="PGJ59" s="184"/>
      <c r="PGK59" s="184"/>
      <c r="PGL59" s="184"/>
      <c r="PGM59" s="184"/>
      <c r="PGN59" s="184"/>
      <c r="PGO59" s="184"/>
      <c r="PGP59" s="184"/>
      <c r="PGQ59" s="184"/>
      <c r="PGR59" s="184"/>
      <c r="PGS59" s="184"/>
      <c r="PGT59" s="184"/>
      <c r="PGU59" s="184"/>
      <c r="PGV59" s="184"/>
      <c r="PGW59" s="184"/>
      <c r="PGX59" s="184"/>
      <c r="PGY59" s="184"/>
      <c r="PGZ59" s="184"/>
      <c r="PHA59" s="184"/>
      <c r="PHB59" s="184"/>
      <c r="PHC59" s="184"/>
      <c r="PHD59" s="184"/>
      <c r="PHE59" s="184"/>
      <c r="PHF59" s="184"/>
      <c r="PHG59" s="184"/>
      <c r="PHH59" s="184"/>
      <c r="PHI59" s="184"/>
      <c r="PHJ59" s="184"/>
      <c r="PHK59" s="184"/>
      <c r="PHL59" s="184"/>
      <c r="PHM59" s="184"/>
      <c r="PHN59" s="184"/>
      <c r="PHO59" s="184"/>
      <c r="PHP59" s="184"/>
      <c r="PHQ59" s="184"/>
      <c r="PHR59" s="184"/>
      <c r="PHS59" s="184"/>
      <c r="PHT59" s="184"/>
      <c r="PHU59" s="184"/>
      <c r="PHV59" s="184"/>
      <c r="PHW59" s="184"/>
      <c r="PHX59" s="184"/>
      <c r="PHY59" s="184"/>
      <c r="PHZ59" s="184"/>
      <c r="PIA59" s="184"/>
      <c r="PIB59" s="184"/>
      <c r="PIC59" s="184"/>
      <c r="PID59" s="184"/>
      <c r="PIE59" s="184"/>
      <c r="PIF59" s="184"/>
      <c r="PIG59" s="184"/>
      <c r="PIH59" s="184"/>
      <c r="PII59" s="184"/>
      <c r="PIJ59" s="184"/>
      <c r="PIK59" s="184"/>
      <c r="PIL59" s="184"/>
      <c r="PIM59" s="184"/>
      <c r="PIN59" s="184"/>
      <c r="PIO59" s="184"/>
      <c r="PIP59" s="184"/>
      <c r="PIQ59" s="184"/>
      <c r="PIR59" s="184"/>
      <c r="PIS59" s="184"/>
      <c r="PIT59" s="184"/>
      <c r="PIU59" s="184"/>
      <c r="PIV59" s="184"/>
      <c r="PIW59" s="184"/>
      <c r="PIX59" s="184"/>
      <c r="PIY59" s="184"/>
      <c r="PIZ59" s="184"/>
      <c r="PJA59" s="184"/>
      <c r="PJB59" s="184"/>
      <c r="PJC59" s="184"/>
      <c r="PJD59" s="184"/>
      <c r="PJE59" s="184"/>
      <c r="PJF59" s="184"/>
      <c r="PJG59" s="184"/>
      <c r="PJH59" s="184"/>
      <c r="PJI59" s="184"/>
      <c r="PJJ59" s="184"/>
      <c r="PJK59" s="184"/>
      <c r="PJL59" s="184"/>
      <c r="PJM59" s="184"/>
      <c r="PJN59" s="184"/>
      <c r="PJO59" s="184"/>
      <c r="PJP59" s="184"/>
      <c r="PJQ59" s="184"/>
      <c r="PJR59" s="184"/>
      <c r="PJS59" s="184"/>
      <c r="PJT59" s="184"/>
      <c r="PJU59" s="184"/>
      <c r="PJV59" s="184"/>
      <c r="PJW59" s="184"/>
      <c r="PJX59" s="184"/>
      <c r="PJY59" s="184"/>
      <c r="PJZ59" s="184"/>
      <c r="PKA59" s="184"/>
      <c r="PKB59" s="184"/>
      <c r="PKC59" s="184"/>
      <c r="PKD59" s="184"/>
      <c r="PKE59" s="184"/>
      <c r="PKF59" s="184"/>
      <c r="PKG59" s="184"/>
      <c r="PKH59" s="184"/>
      <c r="PKI59" s="184"/>
      <c r="PKJ59" s="184"/>
      <c r="PKK59" s="184"/>
      <c r="PKL59" s="184"/>
      <c r="PKM59" s="184"/>
      <c r="PKN59" s="184"/>
      <c r="PKO59" s="184"/>
      <c r="PKP59" s="184"/>
      <c r="PKQ59" s="184"/>
      <c r="PKR59" s="184"/>
      <c r="PKS59" s="184"/>
      <c r="PKT59" s="184"/>
      <c r="PKU59" s="184"/>
      <c r="PKV59" s="184"/>
      <c r="PKW59" s="184"/>
      <c r="PKX59" s="184"/>
      <c r="PKY59" s="184"/>
      <c r="PKZ59" s="184"/>
      <c r="PLA59" s="184"/>
      <c r="PLB59" s="184"/>
      <c r="PLC59" s="184"/>
      <c r="PLD59" s="184"/>
      <c r="PLE59" s="184"/>
      <c r="PLF59" s="184"/>
      <c r="PLG59" s="184"/>
      <c r="PLH59" s="184"/>
      <c r="PLI59" s="184"/>
      <c r="PLJ59" s="184"/>
      <c r="PLK59" s="184"/>
      <c r="PLL59" s="184"/>
      <c r="PLM59" s="184"/>
      <c r="PLN59" s="184"/>
      <c r="PLO59" s="184"/>
      <c r="PLP59" s="184"/>
      <c r="PLQ59" s="184"/>
      <c r="PLR59" s="184"/>
      <c r="PLS59" s="184"/>
      <c r="PLT59" s="184"/>
      <c r="PLU59" s="184"/>
      <c r="PLV59" s="184"/>
      <c r="PLW59" s="184"/>
      <c r="PLX59" s="184"/>
      <c r="PLY59" s="184"/>
      <c r="PLZ59" s="184"/>
      <c r="PMA59" s="184"/>
      <c r="PMB59" s="184"/>
      <c r="PMC59" s="184"/>
      <c r="PMD59" s="184"/>
      <c r="PME59" s="184"/>
      <c r="PMF59" s="184"/>
      <c r="PMG59" s="184"/>
      <c r="PMH59" s="184"/>
      <c r="PMI59" s="184"/>
      <c r="PMJ59" s="184"/>
      <c r="PMK59" s="184"/>
      <c r="PML59" s="184"/>
      <c r="PMM59" s="184"/>
      <c r="PMN59" s="184"/>
      <c r="PMO59" s="184"/>
      <c r="PMP59" s="184"/>
      <c r="PMQ59" s="184"/>
      <c r="PMR59" s="184"/>
      <c r="PMS59" s="184"/>
      <c r="PMT59" s="184"/>
      <c r="PMU59" s="184"/>
      <c r="PMV59" s="184"/>
      <c r="PMW59" s="184"/>
      <c r="PMX59" s="184"/>
      <c r="PMY59" s="184"/>
      <c r="PMZ59" s="184"/>
      <c r="PNA59" s="184"/>
      <c r="PNB59" s="184"/>
      <c r="PNC59" s="184"/>
      <c r="PND59" s="184"/>
      <c r="PNE59" s="184"/>
      <c r="PNF59" s="184"/>
      <c r="PNG59" s="184"/>
      <c r="PNH59" s="184"/>
      <c r="PNI59" s="184"/>
      <c r="PNJ59" s="184"/>
      <c r="PNK59" s="184"/>
      <c r="PNL59" s="184"/>
      <c r="PNM59" s="184"/>
      <c r="PNN59" s="184"/>
      <c r="PNO59" s="184"/>
      <c r="PNP59" s="184"/>
      <c r="PNQ59" s="184"/>
      <c r="PNR59" s="184"/>
      <c r="PNS59" s="184"/>
      <c r="PNT59" s="184"/>
      <c r="PNU59" s="184"/>
      <c r="PNV59" s="184"/>
      <c r="PNW59" s="184"/>
      <c r="PNX59" s="184"/>
      <c r="PNY59" s="184"/>
      <c r="PNZ59" s="184"/>
      <c r="POA59" s="184"/>
      <c r="POB59" s="184"/>
      <c r="POC59" s="184"/>
      <c r="POD59" s="184"/>
      <c r="POE59" s="184"/>
      <c r="POF59" s="184"/>
      <c r="POG59" s="184"/>
      <c r="POH59" s="184"/>
      <c r="POI59" s="184"/>
      <c r="POJ59" s="184"/>
      <c r="POK59" s="184"/>
      <c r="POL59" s="184"/>
      <c r="POM59" s="184"/>
      <c r="PON59" s="184"/>
      <c r="POO59" s="184"/>
      <c r="POP59" s="184"/>
      <c r="POQ59" s="184"/>
      <c r="POR59" s="184"/>
      <c r="POS59" s="184"/>
      <c r="POT59" s="184"/>
      <c r="POU59" s="184"/>
      <c r="POV59" s="184"/>
      <c r="POW59" s="184"/>
      <c r="POX59" s="184"/>
      <c r="POY59" s="184"/>
      <c r="POZ59" s="184"/>
      <c r="PPA59" s="184"/>
      <c r="PPB59" s="184"/>
      <c r="PPC59" s="184"/>
      <c r="PPD59" s="184"/>
      <c r="PPE59" s="184"/>
      <c r="PPF59" s="184"/>
      <c r="PPG59" s="184"/>
      <c r="PPH59" s="184"/>
      <c r="PPI59" s="184"/>
      <c r="PPJ59" s="184"/>
      <c r="PPK59" s="184"/>
      <c r="PPL59" s="184"/>
      <c r="PPM59" s="184"/>
      <c r="PPN59" s="184"/>
      <c r="PPO59" s="184"/>
      <c r="PPP59" s="184"/>
      <c r="PPQ59" s="184"/>
      <c r="PPR59" s="184"/>
      <c r="PPS59" s="184"/>
      <c r="PPT59" s="184"/>
      <c r="PPU59" s="184"/>
      <c r="PPV59" s="184"/>
      <c r="PPW59" s="184"/>
      <c r="PPX59" s="184"/>
      <c r="PPY59" s="184"/>
      <c r="PPZ59" s="184"/>
      <c r="PQA59" s="184"/>
      <c r="PQB59" s="184"/>
      <c r="PQC59" s="184"/>
      <c r="PQD59" s="184"/>
      <c r="PQE59" s="184"/>
      <c r="PQF59" s="184"/>
      <c r="PQG59" s="184"/>
      <c r="PQH59" s="184"/>
      <c r="PQI59" s="184"/>
      <c r="PQJ59" s="184"/>
      <c r="PQK59" s="184"/>
      <c r="PQL59" s="184"/>
      <c r="PQM59" s="184"/>
      <c r="PQN59" s="184"/>
      <c r="PQO59" s="184"/>
      <c r="PQP59" s="184"/>
      <c r="PQQ59" s="184"/>
      <c r="PQR59" s="184"/>
      <c r="PQS59" s="184"/>
      <c r="PQT59" s="184"/>
      <c r="PQU59" s="184"/>
      <c r="PQV59" s="184"/>
      <c r="PQW59" s="184"/>
      <c r="PQX59" s="184"/>
      <c r="PQY59" s="184"/>
      <c r="PQZ59" s="184"/>
      <c r="PRA59" s="184"/>
      <c r="PRB59" s="184"/>
      <c r="PRC59" s="184"/>
      <c r="PRD59" s="184"/>
      <c r="PRE59" s="184"/>
      <c r="PRF59" s="184"/>
      <c r="PRG59" s="184"/>
      <c r="PRH59" s="184"/>
      <c r="PRI59" s="184"/>
      <c r="PRJ59" s="184"/>
      <c r="PRK59" s="184"/>
      <c r="PRL59" s="184"/>
      <c r="PRM59" s="184"/>
      <c r="PRN59" s="184"/>
      <c r="PRO59" s="184"/>
      <c r="PRP59" s="184"/>
      <c r="PRQ59" s="184"/>
      <c r="PRR59" s="184"/>
      <c r="PRS59" s="184"/>
      <c r="PRT59" s="184"/>
      <c r="PRU59" s="184"/>
      <c r="PRV59" s="184"/>
      <c r="PRW59" s="184"/>
      <c r="PRX59" s="184"/>
      <c r="PRY59" s="184"/>
      <c r="PRZ59" s="184"/>
      <c r="PSA59" s="184"/>
      <c r="PSB59" s="184"/>
      <c r="PSC59" s="184"/>
      <c r="PSD59" s="184"/>
      <c r="PSE59" s="184"/>
      <c r="PSF59" s="184"/>
      <c r="PSG59" s="184"/>
      <c r="PSH59" s="184"/>
      <c r="PSI59" s="184"/>
      <c r="PSJ59" s="184"/>
      <c r="PSK59" s="184"/>
      <c r="PSL59" s="184"/>
      <c r="PSM59" s="184"/>
      <c r="PSN59" s="184"/>
      <c r="PSO59" s="184"/>
      <c r="PSP59" s="184"/>
      <c r="PSQ59" s="184"/>
      <c r="PSR59" s="184"/>
      <c r="PSS59" s="184"/>
      <c r="PST59" s="184"/>
      <c r="PSU59" s="184"/>
      <c r="PSV59" s="184"/>
      <c r="PSW59" s="184"/>
      <c r="PSX59" s="184"/>
      <c r="PSY59" s="184"/>
      <c r="PSZ59" s="184"/>
      <c r="PTA59" s="184"/>
      <c r="PTB59" s="184"/>
      <c r="PTC59" s="184"/>
      <c r="PTD59" s="184"/>
      <c r="PTE59" s="184"/>
      <c r="PTF59" s="184"/>
      <c r="PTG59" s="184"/>
      <c r="PTH59" s="184"/>
      <c r="PTI59" s="184"/>
      <c r="PTJ59" s="184"/>
      <c r="PTK59" s="184"/>
      <c r="PTL59" s="184"/>
      <c r="PTM59" s="184"/>
      <c r="PTN59" s="184"/>
      <c r="PTO59" s="184"/>
      <c r="PTP59" s="184"/>
      <c r="PTQ59" s="184"/>
      <c r="PTR59" s="184"/>
      <c r="PTS59" s="184"/>
      <c r="PTT59" s="184"/>
      <c r="PTU59" s="184"/>
      <c r="PTV59" s="184"/>
      <c r="PTW59" s="184"/>
      <c r="PTX59" s="184"/>
      <c r="PTY59" s="184"/>
      <c r="PTZ59" s="184"/>
      <c r="PUA59" s="184"/>
      <c r="PUB59" s="184"/>
      <c r="PUC59" s="184"/>
      <c r="PUD59" s="184"/>
      <c r="PUE59" s="184"/>
      <c r="PUF59" s="184"/>
      <c r="PUG59" s="184"/>
      <c r="PUH59" s="184"/>
      <c r="PUI59" s="184"/>
      <c r="PUJ59" s="184"/>
      <c r="PUK59" s="184"/>
      <c r="PUL59" s="184"/>
      <c r="PUM59" s="184"/>
      <c r="PUN59" s="184"/>
      <c r="PUO59" s="184"/>
      <c r="PUP59" s="184"/>
      <c r="PUQ59" s="184"/>
      <c r="PUR59" s="184"/>
      <c r="PUS59" s="184"/>
      <c r="PUT59" s="184"/>
      <c r="PUU59" s="184"/>
      <c r="PUV59" s="184"/>
      <c r="PUW59" s="184"/>
      <c r="PUX59" s="184"/>
      <c r="PUY59" s="184"/>
      <c r="PUZ59" s="184"/>
      <c r="PVA59" s="184"/>
      <c r="PVB59" s="184"/>
      <c r="PVC59" s="184"/>
      <c r="PVD59" s="184"/>
      <c r="PVE59" s="184"/>
      <c r="PVF59" s="184"/>
      <c r="PVG59" s="184"/>
      <c r="PVH59" s="184"/>
      <c r="PVI59" s="184"/>
      <c r="PVJ59" s="184"/>
      <c r="PVK59" s="184"/>
      <c r="PVL59" s="184"/>
      <c r="PVM59" s="184"/>
      <c r="PVN59" s="184"/>
      <c r="PVO59" s="184"/>
      <c r="PVP59" s="184"/>
      <c r="PVQ59" s="184"/>
      <c r="PVR59" s="184"/>
      <c r="PVS59" s="184"/>
      <c r="PVT59" s="184"/>
      <c r="PVU59" s="184"/>
      <c r="PVV59" s="184"/>
      <c r="PVW59" s="184"/>
      <c r="PVX59" s="184"/>
      <c r="PVY59" s="184"/>
      <c r="PVZ59" s="184"/>
      <c r="PWA59" s="184"/>
      <c r="PWB59" s="184"/>
      <c r="PWC59" s="184"/>
      <c r="PWD59" s="184"/>
      <c r="PWE59" s="184"/>
      <c r="PWF59" s="184"/>
      <c r="PWG59" s="184"/>
      <c r="PWH59" s="184"/>
      <c r="PWI59" s="184"/>
      <c r="PWJ59" s="184"/>
      <c r="PWK59" s="184"/>
      <c r="PWL59" s="184"/>
      <c r="PWM59" s="184"/>
      <c r="PWN59" s="184"/>
      <c r="PWO59" s="184"/>
      <c r="PWP59" s="184"/>
      <c r="PWQ59" s="184"/>
      <c r="PWR59" s="184"/>
      <c r="PWS59" s="184"/>
      <c r="PWT59" s="184"/>
      <c r="PWU59" s="184"/>
      <c r="PWV59" s="184"/>
      <c r="PWW59" s="184"/>
      <c r="PWX59" s="184"/>
      <c r="PWY59" s="184"/>
      <c r="PWZ59" s="184"/>
      <c r="PXA59" s="184"/>
      <c r="PXB59" s="184"/>
      <c r="PXC59" s="184"/>
      <c r="PXD59" s="184"/>
      <c r="PXE59" s="184"/>
      <c r="PXF59" s="184"/>
      <c r="PXG59" s="184"/>
      <c r="PXH59" s="184"/>
      <c r="PXI59" s="184"/>
      <c r="PXJ59" s="184"/>
      <c r="PXK59" s="184"/>
      <c r="PXL59" s="184"/>
      <c r="PXM59" s="184"/>
      <c r="PXN59" s="184"/>
      <c r="PXO59" s="184"/>
      <c r="PXP59" s="184"/>
      <c r="PXQ59" s="184"/>
      <c r="PXR59" s="184"/>
      <c r="PXS59" s="184"/>
      <c r="PXT59" s="184"/>
      <c r="PXU59" s="184"/>
      <c r="PXV59" s="184"/>
      <c r="PXW59" s="184"/>
      <c r="PXX59" s="184"/>
      <c r="PXY59" s="184"/>
      <c r="PXZ59" s="184"/>
      <c r="PYA59" s="184"/>
      <c r="PYB59" s="184"/>
      <c r="PYC59" s="184"/>
      <c r="PYD59" s="184"/>
      <c r="PYE59" s="184"/>
      <c r="PYF59" s="184"/>
      <c r="PYG59" s="184"/>
      <c r="PYH59" s="184"/>
      <c r="PYI59" s="184"/>
      <c r="PYJ59" s="184"/>
      <c r="PYK59" s="184"/>
      <c r="PYL59" s="184"/>
      <c r="PYM59" s="184"/>
      <c r="PYN59" s="184"/>
      <c r="PYO59" s="184"/>
      <c r="PYP59" s="184"/>
      <c r="PYQ59" s="184"/>
      <c r="PYR59" s="184"/>
      <c r="PYS59" s="184"/>
      <c r="PYT59" s="184"/>
      <c r="PYU59" s="184"/>
      <c r="PYV59" s="184"/>
      <c r="PYW59" s="184"/>
      <c r="PYX59" s="184"/>
      <c r="PYY59" s="184"/>
      <c r="PYZ59" s="184"/>
      <c r="PZA59" s="184"/>
      <c r="PZB59" s="184"/>
      <c r="PZC59" s="184"/>
      <c r="PZD59" s="184"/>
      <c r="PZE59" s="184"/>
      <c r="PZF59" s="184"/>
      <c r="PZG59" s="184"/>
      <c r="PZH59" s="184"/>
      <c r="PZI59" s="184"/>
      <c r="PZJ59" s="184"/>
      <c r="PZK59" s="184"/>
      <c r="PZL59" s="184"/>
      <c r="PZM59" s="184"/>
      <c r="PZN59" s="184"/>
      <c r="PZO59" s="184"/>
      <c r="PZP59" s="184"/>
      <c r="PZQ59" s="184"/>
      <c r="PZR59" s="184"/>
      <c r="PZS59" s="184"/>
      <c r="PZT59" s="184"/>
      <c r="PZU59" s="184"/>
      <c r="PZV59" s="184"/>
      <c r="PZW59" s="184"/>
      <c r="PZX59" s="184"/>
      <c r="PZY59" s="184"/>
      <c r="PZZ59" s="184"/>
      <c r="QAA59" s="184"/>
      <c r="QAB59" s="184"/>
      <c r="QAC59" s="184"/>
      <c r="QAD59" s="184"/>
      <c r="QAE59" s="184"/>
      <c r="QAF59" s="184"/>
      <c r="QAG59" s="184"/>
      <c r="QAH59" s="184"/>
      <c r="QAI59" s="184"/>
      <c r="QAJ59" s="184"/>
      <c r="QAK59" s="184"/>
      <c r="QAL59" s="184"/>
      <c r="QAM59" s="184"/>
      <c r="QAN59" s="184"/>
      <c r="QAO59" s="184"/>
      <c r="QAP59" s="184"/>
      <c r="QAQ59" s="184"/>
      <c r="QAR59" s="184"/>
      <c r="QAS59" s="184"/>
      <c r="QAT59" s="184"/>
      <c r="QAU59" s="184"/>
      <c r="QAV59" s="184"/>
      <c r="QAW59" s="184"/>
      <c r="QAX59" s="184"/>
      <c r="QAY59" s="184"/>
      <c r="QAZ59" s="184"/>
      <c r="QBA59" s="184"/>
      <c r="QBB59" s="184"/>
      <c r="QBC59" s="184"/>
      <c r="QBD59" s="184"/>
      <c r="QBE59" s="184"/>
      <c r="QBF59" s="184"/>
      <c r="QBG59" s="184"/>
      <c r="QBH59" s="184"/>
      <c r="QBI59" s="184"/>
      <c r="QBJ59" s="184"/>
      <c r="QBK59" s="184"/>
      <c r="QBL59" s="184"/>
      <c r="QBM59" s="184"/>
      <c r="QBN59" s="184"/>
      <c r="QBO59" s="184"/>
      <c r="QBP59" s="184"/>
      <c r="QBQ59" s="184"/>
      <c r="QBR59" s="184"/>
      <c r="QBS59" s="184"/>
      <c r="QBT59" s="184"/>
      <c r="QBU59" s="184"/>
      <c r="QBV59" s="184"/>
      <c r="QBW59" s="184"/>
      <c r="QBX59" s="184"/>
      <c r="QBY59" s="184"/>
      <c r="QBZ59" s="184"/>
      <c r="QCA59" s="184"/>
      <c r="QCB59" s="184"/>
      <c r="QCC59" s="184"/>
      <c r="QCD59" s="184"/>
      <c r="QCE59" s="184"/>
      <c r="QCF59" s="184"/>
      <c r="QCG59" s="184"/>
      <c r="QCH59" s="184"/>
      <c r="QCI59" s="184"/>
      <c r="QCJ59" s="184"/>
      <c r="QCK59" s="184"/>
      <c r="QCL59" s="184"/>
      <c r="QCM59" s="184"/>
      <c r="QCN59" s="184"/>
      <c r="QCO59" s="184"/>
      <c r="QCP59" s="184"/>
      <c r="QCQ59" s="184"/>
      <c r="QCR59" s="184"/>
      <c r="QCS59" s="184"/>
      <c r="QCT59" s="184"/>
      <c r="QCU59" s="184"/>
      <c r="QCV59" s="184"/>
      <c r="QCW59" s="184"/>
      <c r="QCX59" s="184"/>
      <c r="QCY59" s="184"/>
      <c r="QCZ59" s="184"/>
      <c r="QDA59" s="184"/>
      <c r="QDB59" s="184"/>
      <c r="QDC59" s="184"/>
      <c r="QDD59" s="184"/>
      <c r="QDE59" s="184"/>
      <c r="QDF59" s="184"/>
      <c r="QDG59" s="184"/>
      <c r="QDH59" s="184"/>
      <c r="QDI59" s="184"/>
      <c r="QDJ59" s="184"/>
      <c r="QDK59" s="184"/>
      <c r="QDL59" s="184"/>
      <c r="QDM59" s="184"/>
      <c r="QDN59" s="184"/>
      <c r="QDO59" s="184"/>
      <c r="QDP59" s="184"/>
      <c r="QDQ59" s="184"/>
      <c r="QDR59" s="184"/>
      <c r="QDS59" s="184"/>
      <c r="QDT59" s="184"/>
      <c r="QDU59" s="184"/>
      <c r="QDV59" s="184"/>
      <c r="QDW59" s="184"/>
      <c r="QDX59" s="184"/>
      <c r="QDY59" s="184"/>
      <c r="QDZ59" s="184"/>
      <c r="QEA59" s="184"/>
      <c r="QEB59" s="184"/>
      <c r="QEC59" s="184"/>
      <c r="QED59" s="184"/>
      <c r="QEE59" s="184"/>
      <c r="QEF59" s="184"/>
      <c r="QEG59" s="184"/>
      <c r="QEH59" s="184"/>
      <c r="QEI59" s="184"/>
      <c r="QEJ59" s="184"/>
      <c r="QEK59" s="184"/>
      <c r="QEL59" s="184"/>
      <c r="QEM59" s="184"/>
      <c r="QEN59" s="184"/>
      <c r="QEO59" s="184"/>
      <c r="QEP59" s="184"/>
      <c r="QEQ59" s="184"/>
      <c r="QER59" s="184"/>
      <c r="QES59" s="184"/>
      <c r="QET59" s="184"/>
      <c r="QEU59" s="184"/>
      <c r="QEV59" s="184"/>
      <c r="QEW59" s="184"/>
      <c r="QEX59" s="184"/>
      <c r="QEY59" s="184"/>
      <c r="QEZ59" s="184"/>
      <c r="QFA59" s="184"/>
      <c r="QFB59" s="184"/>
      <c r="QFC59" s="184"/>
      <c r="QFD59" s="184"/>
      <c r="QFE59" s="184"/>
      <c r="QFF59" s="184"/>
      <c r="QFG59" s="184"/>
      <c r="QFH59" s="184"/>
      <c r="QFI59" s="184"/>
      <c r="QFJ59" s="184"/>
      <c r="QFK59" s="184"/>
      <c r="QFL59" s="184"/>
      <c r="QFM59" s="184"/>
      <c r="QFN59" s="184"/>
      <c r="QFO59" s="184"/>
      <c r="QFP59" s="184"/>
      <c r="QFQ59" s="184"/>
      <c r="QFR59" s="184"/>
      <c r="QFS59" s="184"/>
      <c r="QFT59" s="184"/>
      <c r="QFU59" s="184"/>
      <c r="QFV59" s="184"/>
      <c r="QFW59" s="184"/>
      <c r="QFX59" s="184"/>
      <c r="QFY59" s="184"/>
      <c r="QFZ59" s="184"/>
      <c r="QGA59" s="184"/>
      <c r="QGB59" s="184"/>
      <c r="QGC59" s="184"/>
      <c r="QGD59" s="184"/>
      <c r="QGE59" s="184"/>
      <c r="QGF59" s="184"/>
      <c r="QGG59" s="184"/>
      <c r="QGH59" s="184"/>
      <c r="QGI59" s="184"/>
      <c r="QGJ59" s="184"/>
      <c r="QGK59" s="184"/>
      <c r="QGL59" s="184"/>
      <c r="QGM59" s="184"/>
      <c r="QGN59" s="184"/>
      <c r="QGO59" s="184"/>
      <c r="QGP59" s="184"/>
      <c r="QGQ59" s="184"/>
      <c r="QGR59" s="184"/>
      <c r="QGS59" s="184"/>
      <c r="QGT59" s="184"/>
      <c r="QGU59" s="184"/>
      <c r="QGV59" s="184"/>
      <c r="QGW59" s="184"/>
      <c r="QGX59" s="184"/>
      <c r="QGY59" s="184"/>
      <c r="QGZ59" s="184"/>
      <c r="QHA59" s="184"/>
      <c r="QHB59" s="184"/>
      <c r="QHC59" s="184"/>
      <c r="QHD59" s="184"/>
      <c r="QHE59" s="184"/>
      <c r="QHF59" s="184"/>
      <c r="QHG59" s="184"/>
      <c r="QHH59" s="184"/>
      <c r="QHI59" s="184"/>
      <c r="QHJ59" s="184"/>
      <c r="QHK59" s="184"/>
      <c r="QHL59" s="184"/>
      <c r="QHM59" s="184"/>
      <c r="QHN59" s="184"/>
      <c r="QHO59" s="184"/>
      <c r="QHP59" s="184"/>
      <c r="QHQ59" s="184"/>
      <c r="QHR59" s="184"/>
      <c r="QHS59" s="184"/>
      <c r="QHT59" s="184"/>
      <c r="QHU59" s="184"/>
      <c r="QHV59" s="184"/>
      <c r="QHW59" s="184"/>
      <c r="QHX59" s="184"/>
      <c r="QHY59" s="184"/>
      <c r="QHZ59" s="184"/>
      <c r="QIA59" s="184"/>
      <c r="QIB59" s="184"/>
      <c r="QIC59" s="184"/>
      <c r="QID59" s="184"/>
      <c r="QIE59" s="184"/>
      <c r="QIF59" s="184"/>
      <c r="QIG59" s="184"/>
      <c r="QIH59" s="184"/>
      <c r="QII59" s="184"/>
      <c r="QIJ59" s="184"/>
      <c r="QIK59" s="184"/>
      <c r="QIL59" s="184"/>
      <c r="QIM59" s="184"/>
      <c r="QIN59" s="184"/>
      <c r="QIO59" s="184"/>
      <c r="QIP59" s="184"/>
      <c r="QIQ59" s="184"/>
      <c r="QIR59" s="184"/>
      <c r="QIS59" s="184"/>
      <c r="QIT59" s="184"/>
      <c r="QIU59" s="184"/>
      <c r="QIV59" s="184"/>
      <c r="QIW59" s="184"/>
      <c r="QIX59" s="184"/>
      <c r="QIY59" s="184"/>
      <c r="QIZ59" s="184"/>
      <c r="QJA59" s="184"/>
      <c r="QJB59" s="184"/>
      <c r="QJC59" s="184"/>
      <c r="QJD59" s="184"/>
      <c r="QJE59" s="184"/>
      <c r="QJF59" s="184"/>
      <c r="QJG59" s="184"/>
      <c r="QJH59" s="184"/>
      <c r="QJI59" s="184"/>
      <c r="QJJ59" s="184"/>
      <c r="QJK59" s="184"/>
      <c r="QJL59" s="184"/>
      <c r="QJM59" s="184"/>
      <c r="QJN59" s="184"/>
      <c r="QJO59" s="184"/>
      <c r="QJP59" s="184"/>
      <c r="QJQ59" s="184"/>
      <c r="QJR59" s="184"/>
      <c r="QJS59" s="184"/>
      <c r="QJT59" s="184"/>
      <c r="QJU59" s="184"/>
      <c r="QJV59" s="184"/>
      <c r="QJW59" s="184"/>
      <c r="QJX59" s="184"/>
      <c r="QJY59" s="184"/>
      <c r="QJZ59" s="184"/>
      <c r="QKA59" s="184"/>
      <c r="QKB59" s="184"/>
      <c r="QKC59" s="184"/>
      <c r="QKD59" s="184"/>
      <c r="QKE59" s="184"/>
      <c r="QKF59" s="184"/>
      <c r="QKG59" s="184"/>
      <c r="QKH59" s="184"/>
      <c r="QKI59" s="184"/>
      <c r="QKJ59" s="184"/>
      <c r="QKK59" s="184"/>
      <c r="QKL59" s="184"/>
      <c r="QKM59" s="184"/>
      <c r="QKN59" s="184"/>
      <c r="QKO59" s="184"/>
      <c r="QKP59" s="184"/>
      <c r="QKQ59" s="184"/>
      <c r="QKR59" s="184"/>
      <c r="QKS59" s="184"/>
      <c r="QKT59" s="184"/>
      <c r="QKU59" s="184"/>
      <c r="QKV59" s="184"/>
      <c r="QKW59" s="184"/>
      <c r="QKX59" s="184"/>
      <c r="QKY59" s="184"/>
      <c r="QKZ59" s="184"/>
      <c r="QLA59" s="184"/>
      <c r="QLB59" s="184"/>
      <c r="QLC59" s="184"/>
      <c r="QLD59" s="184"/>
      <c r="QLE59" s="184"/>
      <c r="QLF59" s="184"/>
      <c r="QLG59" s="184"/>
      <c r="QLH59" s="184"/>
      <c r="QLI59" s="184"/>
      <c r="QLJ59" s="184"/>
      <c r="QLK59" s="184"/>
      <c r="QLL59" s="184"/>
      <c r="QLM59" s="184"/>
      <c r="QLN59" s="184"/>
      <c r="QLO59" s="184"/>
      <c r="QLP59" s="184"/>
      <c r="QLQ59" s="184"/>
      <c r="QLR59" s="184"/>
      <c r="QLS59" s="184"/>
      <c r="QLT59" s="184"/>
      <c r="QLU59" s="184"/>
      <c r="QLV59" s="184"/>
      <c r="QLW59" s="184"/>
      <c r="QLX59" s="184"/>
      <c r="QLY59" s="184"/>
      <c r="QLZ59" s="184"/>
      <c r="QMA59" s="184"/>
      <c r="QMB59" s="184"/>
      <c r="QMC59" s="184"/>
      <c r="QMD59" s="184"/>
      <c r="QME59" s="184"/>
      <c r="QMF59" s="184"/>
      <c r="QMG59" s="184"/>
      <c r="QMH59" s="184"/>
      <c r="QMI59" s="184"/>
      <c r="QMJ59" s="184"/>
      <c r="QMK59" s="184"/>
      <c r="QML59" s="184"/>
      <c r="QMM59" s="184"/>
      <c r="QMN59" s="184"/>
      <c r="QMO59" s="184"/>
      <c r="QMP59" s="184"/>
      <c r="QMQ59" s="184"/>
      <c r="QMR59" s="184"/>
      <c r="QMS59" s="184"/>
      <c r="QMT59" s="184"/>
      <c r="QMU59" s="184"/>
      <c r="QMV59" s="184"/>
      <c r="QMW59" s="184"/>
      <c r="QMX59" s="184"/>
      <c r="QMY59" s="184"/>
      <c r="QMZ59" s="184"/>
      <c r="QNA59" s="184"/>
      <c r="QNB59" s="184"/>
      <c r="QNC59" s="184"/>
      <c r="QND59" s="184"/>
      <c r="QNE59" s="184"/>
      <c r="QNF59" s="184"/>
      <c r="QNG59" s="184"/>
      <c r="QNH59" s="184"/>
      <c r="QNI59" s="184"/>
      <c r="QNJ59" s="184"/>
      <c r="QNK59" s="184"/>
      <c r="QNL59" s="184"/>
      <c r="QNM59" s="184"/>
      <c r="QNN59" s="184"/>
      <c r="QNO59" s="184"/>
      <c r="QNP59" s="184"/>
      <c r="QNQ59" s="184"/>
      <c r="QNR59" s="184"/>
      <c r="QNS59" s="184"/>
      <c r="QNT59" s="184"/>
      <c r="QNU59" s="184"/>
      <c r="QNV59" s="184"/>
      <c r="QNW59" s="184"/>
      <c r="QNX59" s="184"/>
      <c r="QNY59" s="184"/>
      <c r="QNZ59" s="184"/>
      <c r="QOA59" s="184"/>
      <c r="QOB59" s="184"/>
      <c r="QOC59" s="184"/>
      <c r="QOD59" s="184"/>
      <c r="QOE59" s="184"/>
      <c r="QOF59" s="184"/>
      <c r="QOG59" s="184"/>
      <c r="QOH59" s="184"/>
      <c r="QOI59" s="184"/>
      <c r="QOJ59" s="184"/>
      <c r="QOK59" s="184"/>
      <c r="QOL59" s="184"/>
      <c r="QOM59" s="184"/>
      <c r="QON59" s="184"/>
      <c r="QOO59" s="184"/>
      <c r="QOP59" s="184"/>
      <c r="QOQ59" s="184"/>
      <c r="QOR59" s="184"/>
      <c r="QOS59" s="184"/>
      <c r="QOT59" s="184"/>
      <c r="QOU59" s="184"/>
      <c r="QOV59" s="184"/>
      <c r="QOW59" s="184"/>
      <c r="QOX59" s="184"/>
      <c r="QOY59" s="184"/>
      <c r="QOZ59" s="184"/>
      <c r="QPA59" s="184"/>
      <c r="QPB59" s="184"/>
      <c r="QPC59" s="184"/>
      <c r="QPD59" s="184"/>
      <c r="QPE59" s="184"/>
      <c r="QPF59" s="184"/>
      <c r="QPG59" s="184"/>
      <c r="QPH59" s="184"/>
      <c r="QPI59" s="184"/>
      <c r="QPJ59" s="184"/>
      <c r="QPK59" s="184"/>
      <c r="QPL59" s="184"/>
      <c r="QPM59" s="184"/>
      <c r="QPN59" s="184"/>
      <c r="QPO59" s="184"/>
      <c r="QPP59" s="184"/>
      <c r="QPQ59" s="184"/>
      <c r="QPR59" s="184"/>
      <c r="QPS59" s="184"/>
      <c r="QPT59" s="184"/>
      <c r="QPU59" s="184"/>
      <c r="QPV59" s="184"/>
      <c r="QPW59" s="184"/>
      <c r="QPX59" s="184"/>
      <c r="QPY59" s="184"/>
      <c r="QPZ59" s="184"/>
      <c r="QQA59" s="184"/>
      <c r="QQB59" s="184"/>
      <c r="QQC59" s="184"/>
      <c r="QQD59" s="184"/>
      <c r="QQE59" s="184"/>
      <c r="QQF59" s="184"/>
      <c r="QQG59" s="184"/>
      <c r="QQH59" s="184"/>
      <c r="QQI59" s="184"/>
      <c r="QQJ59" s="184"/>
      <c r="QQK59" s="184"/>
      <c r="QQL59" s="184"/>
      <c r="QQM59" s="184"/>
      <c r="QQN59" s="184"/>
      <c r="QQO59" s="184"/>
      <c r="QQP59" s="184"/>
      <c r="QQQ59" s="184"/>
      <c r="QQR59" s="184"/>
      <c r="QQS59" s="184"/>
      <c r="QQT59" s="184"/>
      <c r="QQU59" s="184"/>
      <c r="QQV59" s="184"/>
      <c r="QQW59" s="184"/>
      <c r="QQX59" s="184"/>
      <c r="QQY59" s="184"/>
      <c r="QQZ59" s="184"/>
      <c r="QRA59" s="184"/>
      <c r="QRB59" s="184"/>
      <c r="QRC59" s="184"/>
      <c r="QRD59" s="184"/>
      <c r="QRE59" s="184"/>
      <c r="QRF59" s="184"/>
      <c r="QRG59" s="184"/>
      <c r="QRH59" s="184"/>
      <c r="QRI59" s="184"/>
      <c r="QRJ59" s="184"/>
      <c r="QRK59" s="184"/>
      <c r="QRL59" s="184"/>
      <c r="QRM59" s="184"/>
      <c r="QRN59" s="184"/>
      <c r="QRO59" s="184"/>
      <c r="QRP59" s="184"/>
      <c r="QRQ59" s="184"/>
      <c r="QRR59" s="184"/>
      <c r="QRS59" s="184"/>
      <c r="QRT59" s="184"/>
      <c r="QRU59" s="184"/>
      <c r="QRV59" s="184"/>
      <c r="QRW59" s="184"/>
      <c r="QRX59" s="184"/>
      <c r="QRY59" s="184"/>
      <c r="QRZ59" s="184"/>
      <c r="QSA59" s="184"/>
      <c r="QSB59" s="184"/>
      <c r="QSC59" s="184"/>
      <c r="QSD59" s="184"/>
      <c r="QSE59" s="184"/>
      <c r="QSF59" s="184"/>
      <c r="QSG59" s="184"/>
      <c r="QSH59" s="184"/>
      <c r="QSI59" s="184"/>
      <c r="QSJ59" s="184"/>
      <c r="QSK59" s="184"/>
      <c r="QSL59" s="184"/>
      <c r="QSM59" s="184"/>
      <c r="QSN59" s="184"/>
      <c r="QSO59" s="184"/>
      <c r="QSP59" s="184"/>
      <c r="QSQ59" s="184"/>
      <c r="QSR59" s="184"/>
      <c r="QSS59" s="184"/>
      <c r="QST59" s="184"/>
      <c r="QSU59" s="184"/>
      <c r="QSV59" s="184"/>
      <c r="QSW59" s="184"/>
      <c r="QSX59" s="184"/>
      <c r="QSY59" s="184"/>
      <c r="QSZ59" s="184"/>
      <c r="QTA59" s="184"/>
      <c r="QTB59" s="184"/>
      <c r="QTC59" s="184"/>
      <c r="QTD59" s="184"/>
      <c r="QTE59" s="184"/>
      <c r="QTF59" s="184"/>
      <c r="QTG59" s="184"/>
      <c r="QTH59" s="184"/>
      <c r="QTI59" s="184"/>
      <c r="QTJ59" s="184"/>
      <c r="QTK59" s="184"/>
      <c r="QTL59" s="184"/>
      <c r="QTM59" s="184"/>
      <c r="QTN59" s="184"/>
      <c r="QTO59" s="184"/>
      <c r="QTP59" s="184"/>
      <c r="QTQ59" s="184"/>
      <c r="QTR59" s="184"/>
      <c r="QTS59" s="184"/>
      <c r="QTT59" s="184"/>
      <c r="QTU59" s="184"/>
      <c r="QTV59" s="184"/>
      <c r="QTW59" s="184"/>
      <c r="QTX59" s="184"/>
      <c r="QTY59" s="184"/>
      <c r="QTZ59" s="184"/>
      <c r="QUA59" s="184"/>
      <c r="QUB59" s="184"/>
      <c r="QUC59" s="184"/>
      <c r="QUD59" s="184"/>
      <c r="QUE59" s="184"/>
      <c r="QUF59" s="184"/>
      <c r="QUG59" s="184"/>
      <c r="QUH59" s="184"/>
      <c r="QUI59" s="184"/>
      <c r="QUJ59" s="184"/>
      <c r="QUK59" s="184"/>
      <c r="QUL59" s="184"/>
      <c r="QUM59" s="184"/>
      <c r="QUN59" s="184"/>
      <c r="QUO59" s="184"/>
      <c r="QUP59" s="184"/>
      <c r="QUQ59" s="184"/>
      <c r="QUR59" s="184"/>
      <c r="QUS59" s="184"/>
      <c r="QUT59" s="184"/>
      <c r="QUU59" s="184"/>
      <c r="QUV59" s="184"/>
      <c r="QUW59" s="184"/>
      <c r="QUX59" s="184"/>
      <c r="QUY59" s="184"/>
      <c r="QUZ59" s="184"/>
      <c r="QVA59" s="184"/>
      <c r="QVB59" s="184"/>
      <c r="QVC59" s="184"/>
      <c r="QVD59" s="184"/>
      <c r="QVE59" s="184"/>
      <c r="QVF59" s="184"/>
      <c r="QVG59" s="184"/>
      <c r="QVH59" s="184"/>
      <c r="QVI59" s="184"/>
      <c r="QVJ59" s="184"/>
      <c r="QVK59" s="184"/>
      <c r="QVL59" s="184"/>
      <c r="QVM59" s="184"/>
      <c r="QVN59" s="184"/>
      <c r="QVO59" s="184"/>
      <c r="QVP59" s="184"/>
      <c r="QVQ59" s="184"/>
      <c r="QVR59" s="184"/>
      <c r="QVS59" s="184"/>
      <c r="QVT59" s="184"/>
      <c r="QVU59" s="184"/>
      <c r="QVV59" s="184"/>
      <c r="QVW59" s="184"/>
      <c r="QVX59" s="184"/>
      <c r="QVY59" s="184"/>
      <c r="QVZ59" s="184"/>
      <c r="QWA59" s="184"/>
      <c r="QWB59" s="184"/>
      <c r="QWC59" s="184"/>
      <c r="QWD59" s="184"/>
      <c r="QWE59" s="184"/>
      <c r="QWF59" s="184"/>
      <c r="QWG59" s="184"/>
      <c r="QWH59" s="184"/>
      <c r="QWI59" s="184"/>
      <c r="QWJ59" s="184"/>
      <c r="QWK59" s="184"/>
      <c r="QWL59" s="184"/>
      <c r="QWM59" s="184"/>
      <c r="QWN59" s="184"/>
      <c r="QWO59" s="184"/>
      <c r="QWP59" s="184"/>
      <c r="QWQ59" s="184"/>
      <c r="QWR59" s="184"/>
      <c r="QWS59" s="184"/>
      <c r="QWT59" s="184"/>
      <c r="QWU59" s="184"/>
      <c r="QWV59" s="184"/>
      <c r="QWW59" s="184"/>
      <c r="QWX59" s="184"/>
      <c r="QWY59" s="184"/>
      <c r="QWZ59" s="184"/>
      <c r="QXA59" s="184"/>
      <c r="QXB59" s="184"/>
      <c r="QXC59" s="184"/>
      <c r="QXD59" s="184"/>
      <c r="QXE59" s="184"/>
      <c r="QXF59" s="184"/>
      <c r="QXG59" s="184"/>
      <c r="QXH59" s="184"/>
      <c r="QXI59" s="184"/>
      <c r="QXJ59" s="184"/>
      <c r="QXK59" s="184"/>
      <c r="QXL59" s="184"/>
      <c r="QXM59" s="184"/>
      <c r="QXN59" s="184"/>
      <c r="QXO59" s="184"/>
      <c r="QXP59" s="184"/>
      <c r="QXQ59" s="184"/>
      <c r="QXR59" s="184"/>
      <c r="QXS59" s="184"/>
      <c r="QXT59" s="184"/>
      <c r="QXU59" s="184"/>
      <c r="QXV59" s="184"/>
      <c r="QXW59" s="184"/>
      <c r="QXX59" s="184"/>
      <c r="QXY59" s="184"/>
      <c r="QXZ59" s="184"/>
      <c r="QYA59" s="184"/>
      <c r="QYB59" s="184"/>
      <c r="QYC59" s="184"/>
      <c r="QYD59" s="184"/>
      <c r="QYE59" s="184"/>
      <c r="QYF59" s="184"/>
      <c r="QYG59" s="184"/>
      <c r="QYH59" s="184"/>
      <c r="QYI59" s="184"/>
      <c r="QYJ59" s="184"/>
      <c r="QYK59" s="184"/>
      <c r="QYL59" s="184"/>
      <c r="QYM59" s="184"/>
      <c r="QYN59" s="184"/>
      <c r="QYO59" s="184"/>
      <c r="QYP59" s="184"/>
      <c r="QYQ59" s="184"/>
      <c r="QYR59" s="184"/>
      <c r="QYS59" s="184"/>
      <c r="QYT59" s="184"/>
      <c r="QYU59" s="184"/>
      <c r="QYV59" s="184"/>
      <c r="QYW59" s="184"/>
      <c r="QYX59" s="184"/>
      <c r="QYY59" s="184"/>
      <c r="QYZ59" s="184"/>
      <c r="QZA59" s="184"/>
      <c r="QZB59" s="184"/>
      <c r="QZC59" s="184"/>
      <c r="QZD59" s="184"/>
      <c r="QZE59" s="184"/>
      <c r="QZF59" s="184"/>
      <c r="QZG59" s="184"/>
      <c r="QZH59" s="184"/>
      <c r="QZI59" s="184"/>
      <c r="QZJ59" s="184"/>
      <c r="QZK59" s="184"/>
      <c r="QZL59" s="184"/>
      <c r="QZM59" s="184"/>
      <c r="QZN59" s="184"/>
      <c r="QZO59" s="184"/>
      <c r="QZP59" s="184"/>
      <c r="QZQ59" s="184"/>
      <c r="QZR59" s="184"/>
      <c r="QZS59" s="184"/>
      <c r="QZT59" s="184"/>
      <c r="QZU59" s="184"/>
      <c r="QZV59" s="184"/>
      <c r="QZW59" s="184"/>
      <c r="QZX59" s="184"/>
      <c r="QZY59" s="184"/>
      <c r="QZZ59" s="184"/>
      <c r="RAA59" s="184"/>
      <c r="RAB59" s="184"/>
      <c r="RAC59" s="184"/>
      <c r="RAD59" s="184"/>
      <c r="RAE59" s="184"/>
      <c r="RAF59" s="184"/>
      <c r="RAG59" s="184"/>
      <c r="RAH59" s="184"/>
      <c r="RAI59" s="184"/>
      <c r="RAJ59" s="184"/>
      <c r="RAK59" s="184"/>
      <c r="RAL59" s="184"/>
      <c r="RAM59" s="184"/>
      <c r="RAN59" s="184"/>
      <c r="RAO59" s="184"/>
      <c r="RAP59" s="184"/>
      <c r="RAQ59" s="184"/>
      <c r="RAR59" s="184"/>
      <c r="RAS59" s="184"/>
      <c r="RAT59" s="184"/>
      <c r="RAU59" s="184"/>
      <c r="RAV59" s="184"/>
      <c r="RAW59" s="184"/>
      <c r="RAX59" s="184"/>
      <c r="RAY59" s="184"/>
      <c r="RAZ59" s="184"/>
      <c r="RBA59" s="184"/>
      <c r="RBB59" s="184"/>
      <c r="RBC59" s="184"/>
      <c r="RBD59" s="184"/>
      <c r="RBE59" s="184"/>
      <c r="RBF59" s="184"/>
      <c r="RBG59" s="184"/>
      <c r="RBH59" s="184"/>
      <c r="RBI59" s="184"/>
      <c r="RBJ59" s="184"/>
      <c r="RBK59" s="184"/>
      <c r="RBL59" s="184"/>
      <c r="RBM59" s="184"/>
      <c r="RBN59" s="184"/>
      <c r="RBO59" s="184"/>
      <c r="RBP59" s="184"/>
      <c r="RBQ59" s="184"/>
      <c r="RBR59" s="184"/>
      <c r="RBS59" s="184"/>
      <c r="RBT59" s="184"/>
      <c r="RBU59" s="184"/>
      <c r="RBV59" s="184"/>
      <c r="RBW59" s="184"/>
      <c r="RBX59" s="184"/>
      <c r="RBY59" s="184"/>
      <c r="RBZ59" s="184"/>
      <c r="RCA59" s="184"/>
      <c r="RCB59" s="184"/>
      <c r="RCC59" s="184"/>
      <c r="RCD59" s="184"/>
      <c r="RCE59" s="184"/>
      <c r="RCF59" s="184"/>
      <c r="RCG59" s="184"/>
      <c r="RCH59" s="184"/>
      <c r="RCI59" s="184"/>
      <c r="RCJ59" s="184"/>
      <c r="RCK59" s="184"/>
      <c r="RCL59" s="184"/>
      <c r="RCM59" s="184"/>
      <c r="RCN59" s="184"/>
      <c r="RCO59" s="184"/>
      <c r="RCP59" s="184"/>
      <c r="RCQ59" s="184"/>
      <c r="RCR59" s="184"/>
      <c r="RCS59" s="184"/>
      <c r="RCT59" s="184"/>
      <c r="RCU59" s="184"/>
      <c r="RCV59" s="184"/>
      <c r="RCW59" s="184"/>
      <c r="RCX59" s="184"/>
      <c r="RCY59" s="184"/>
      <c r="RCZ59" s="184"/>
      <c r="RDA59" s="184"/>
      <c r="RDB59" s="184"/>
      <c r="RDC59" s="184"/>
      <c r="RDD59" s="184"/>
      <c r="RDE59" s="184"/>
      <c r="RDF59" s="184"/>
      <c r="RDG59" s="184"/>
      <c r="RDH59" s="184"/>
      <c r="RDI59" s="184"/>
      <c r="RDJ59" s="184"/>
      <c r="RDK59" s="184"/>
      <c r="RDL59" s="184"/>
      <c r="RDM59" s="184"/>
      <c r="RDN59" s="184"/>
      <c r="RDO59" s="184"/>
      <c r="RDP59" s="184"/>
      <c r="RDQ59" s="184"/>
      <c r="RDR59" s="184"/>
      <c r="RDS59" s="184"/>
      <c r="RDT59" s="184"/>
      <c r="RDU59" s="184"/>
      <c r="RDV59" s="184"/>
      <c r="RDW59" s="184"/>
      <c r="RDX59" s="184"/>
      <c r="RDY59" s="184"/>
      <c r="RDZ59" s="184"/>
      <c r="REA59" s="184"/>
      <c r="REB59" s="184"/>
      <c r="REC59" s="184"/>
      <c r="RED59" s="184"/>
      <c r="REE59" s="184"/>
      <c r="REF59" s="184"/>
      <c r="REG59" s="184"/>
      <c r="REH59" s="184"/>
      <c r="REI59" s="184"/>
      <c r="REJ59" s="184"/>
      <c r="REK59" s="184"/>
      <c r="REL59" s="184"/>
      <c r="REM59" s="184"/>
      <c r="REN59" s="184"/>
      <c r="REO59" s="184"/>
      <c r="REP59" s="184"/>
      <c r="REQ59" s="184"/>
      <c r="RER59" s="184"/>
      <c r="RES59" s="184"/>
      <c r="RET59" s="184"/>
      <c r="REU59" s="184"/>
      <c r="REV59" s="184"/>
      <c r="REW59" s="184"/>
      <c r="REX59" s="184"/>
      <c r="REY59" s="184"/>
      <c r="REZ59" s="184"/>
      <c r="RFA59" s="184"/>
      <c r="RFB59" s="184"/>
      <c r="RFC59" s="184"/>
      <c r="RFD59" s="184"/>
      <c r="RFE59" s="184"/>
      <c r="RFF59" s="184"/>
      <c r="RFG59" s="184"/>
      <c r="RFH59" s="184"/>
      <c r="RFI59" s="184"/>
      <c r="RFJ59" s="184"/>
      <c r="RFK59" s="184"/>
      <c r="RFL59" s="184"/>
      <c r="RFM59" s="184"/>
      <c r="RFN59" s="184"/>
      <c r="RFO59" s="184"/>
      <c r="RFP59" s="184"/>
      <c r="RFQ59" s="184"/>
      <c r="RFR59" s="184"/>
      <c r="RFS59" s="184"/>
      <c r="RFT59" s="184"/>
      <c r="RFU59" s="184"/>
      <c r="RFV59" s="184"/>
      <c r="RFW59" s="184"/>
      <c r="RFX59" s="184"/>
      <c r="RFY59" s="184"/>
      <c r="RFZ59" s="184"/>
      <c r="RGA59" s="184"/>
      <c r="RGB59" s="184"/>
      <c r="RGC59" s="184"/>
      <c r="RGD59" s="184"/>
      <c r="RGE59" s="184"/>
      <c r="RGF59" s="184"/>
      <c r="RGG59" s="184"/>
      <c r="RGH59" s="184"/>
      <c r="RGI59" s="184"/>
      <c r="RGJ59" s="184"/>
      <c r="RGK59" s="184"/>
      <c r="RGL59" s="184"/>
      <c r="RGM59" s="184"/>
      <c r="RGN59" s="184"/>
      <c r="RGO59" s="184"/>
      <c r="RGP59" s="184"/>
      <c r="RGQ59" s="184"/>
      <c r="RGR59" s="184"/>
      <c r="RGS59" s="184"/>
      <c r="RGT59" s="184"/>
      <c r="RGU59" s="184"/>
      <c r="RGV59" s="184"/>
      <c r="RGW59" s="184"/>
      <c r="RGX59" s="184"/>
      <c r="RGY59" s="184"/>
      <c r="RGZ59" s="184"/>
      <c r="RHA59" s="184"/>
      <c r="RHB59" s="184"/>
      <c r="RHC59" s="184"/>
      <c r="RHD59" s="184"/>
      <c r="RHE59" s="184"/>
      <c r="RHF59" s="184"/>
      <c r="RHG59" s="184"/>
      <c r="RHH59" s="184"/>
      <c r="RHI59" s="184"/>
      <c r="RHJ59" s="184"/>
      <c r="RHK59" s="184"/>
      <c r="RHL59" s="184"/>
      <c r="RHM59" s="184"/>
      <c r="RHN59" s="184"/>
      <c r="RHO59" s="184"/>
      <c r="RHP59" s="184"/>
      <c r="RHQ59" s="184"/>
      <c r="RHR59" s="184"/>
      <c r="RHS59" s="184"/>
      <c r="RHT59" s="184"/>
      <c r="RHU59" s="184"/>
      <c r="RHV59" s="184"/>
      <c r="RHW59" s="184"/>
      <c r="RHX59" s="184"/>
      <c r="RHY59" s="184"/>
      <c r="RHZ59" s="184"/>
      <c r="RIA59" s="184"/>
      <c r="RIB59" s="184"/>
      <c r="RIC59" s="184"/>
      <c r="RID59" s="184"/>
      <c r="RIE59" s="184"/>
      <c r="RIF59" s="184"/>
      <c r="RIG59" s="184"/>
      <c r="RIH59" s="184"/>
      <c r="RII59" s="184"/>
      <c r="RIJ59" s="184"/>
      <c r="RIK59" s="184"/>
      <c r="RIL59" s="184"/>
      <c r="RIM59" s="184"/>
      <c r="RIN59" s="184"/>
      <c r="RIO59" s="184"/>
      <c r="RIP59" s="184"/>
      <c r="RIQ59" s="184"/>
      <c r="RIR59" s="184"/>
      <c r="RIS59" s="184"/>
      <c r="RIT59" s="184"/>
      <c r="RIU59" s="184"/>
      <c r="RIV59" s="184"/>
      <c r="RIW59" s="184"/>
      <c r="RIX59" s="184"/>
      <c r="RIY59" s="184"/>
      <c r="RIZ59" s="184"/>
      <c r="RJA59" s="184"/>
      <c r="RJB59" s="184"/>
      <c r="RJC59" s="184"/>
      <c r="RJD59" s="184"/>
      <c r="RJE59" s="184"/>
      <c r="RJF59" s="184"/>
      <c r="RJG59" s="184"/>
      <c r="RJH59" s="184"/>
      <c r="RJI59" s="184"/>
      <c r="RJJ59" s="184"/>
      <c r="RJK59" s="184"/>
      <c r="RJL59" s="184"/>
      <c r="RJM59" s="184"/>
      <c r="RJN59" s="184"/>
      <c r="RJO59" s="184"/>
      <c r="RJP59" s="184"/>
      <c r="RJQ59" s="184"/>
      <c r="RJR59" s="184"/>
      <c r="RJS59" s="184"/>
      <c r="RJT59" s="184"/>
      <c r="RJU59" s="184"/>
      <c r="RJV59" s="184"/>
      <c r="RJW59" s="184"/>
      <c r="RJX59" s="184"/>
      <c r="RJY59" s="184"/>
      <c r="RJZ59" s="184"/>
      <c r="RKA59" s="184"/>
      <c r="RKB59" s="184"/>
      <c r="RKC59" s="184"/>
      <c r="RKD59" s="184"/>
      <c r="RKE59" s="184"/>
      <c r="RKF59" s="184"/>
      <c r="RKG59" s="184"/>
      <c r="RKH59" s="184"/>
      <c r="RKI59" s="184"/>
      <c r="RKJ59" s="184"/>
      <c r="RKK59" s="184"/>
      <c r="RKL59" s="184"/>
      <c r="RKM59" s="184"/>
      <c r="RKN59" s="184"/>
      <c r="RKO59" s="184"/>
      <c r="RKP59" s="184"/>
      <c r="RKQ59" s="184"/>
      <c r="RKR59" s="184"/>
      <c r="RKS59" s="184"/>
      <c r="RKT59" s="184"/>
      <c r="RKU59" s="184"/>
      <c r="RKV59" s="184"/>
      <c r="RKW59" s="184"/>
      <c r="RKX59" s="184"/>
      <c r="RKY59" s="184"/>
      <c r="RKZ59" s="184"/>
      <c r="RLA59" s="184"/>
      <c r="RLB59" s="184"/>
      <c r="RLC59" s="184"/>
      <c r="RLD59" s="184"/>
      <c r="RLE59" s="184"/>
      <c r="RLF59" s="184"/>
      <c r="RLG59" s="184"/>
      <c r="RLH59" s="184"/>
      <c r="RLI59" s="184"/>
      <c r="RLJ59" s="184"/>
      <c r="RLK59" s="184"/>
      <c r="RLL59" s="184"/>
      <c r="RLM59" s="184"/>
      <c r="RLN59" s="184"/>
      <c r="RLO59" s="184"/>
      <c r="RLP59" s="184"/>
      <c r="RLQ59" s="184"/>
      <c r="RLR59" s="184"/>
      <c r="RLS59" s="184"/>
      <c r="RLT59" s="184"/>
      <c r="RLU59" s="184"/>
      <c r="RLV59" s="184"/>
      <c r="RLW59" s="184"/>
      <c r="RLX59" s="184"/>
      <c r="RLY59" s="184"/>
      <c r="RLZ59" s="184"/>
      <c r="RMA59" s="184"/>
      <c r="RMB59" s="184"/>
      <c r="RMC59" s="184"/>
      <c r="RMD59" s="184"/>
      <c r="RME59" s="184"/>
      <c r="RMF59" s="184"/>
      <c r="RMG59" s="184"/>
      <c r="RMH59" s="184"/>
      <c r="RMI59" s="184"/>
      <c r="RMJ59" s="184"/>
      <c r="RMK59" s="184"/>
      <c r="RML59" s="184"/>
      <c r="RMM59" s="184"/>
      <c r="RMN59" s="184"/>
      <c r="RMO59" s="184"/>
      <c r="RMP59" s="184"/>
      <c r="RMQ59" s="184"/>
      <c r="RMR59" s="184"/>
      <c r="RMS59" s="184"/>
      <c r="RMT59" s="184"/>
      <c r="RMU59" s="184"/>
      <c r="RMV59" s="184"/>
      <c r="RMW59" s="184"/>
      <c r="RMX59" s="184"/>
      <c r="RMY59" s="184"/>
      <c r="RMZ59" s="184"/>
      <c r="RNA59" s="184"/>
      <c r="RNB59" s="184"/>
      <c r="RNC59" s="184"/>
      <c r="RND59" s="184"/>
      <c r="RNE59" s="184"/>
      <c r="RNF59" s="184"/>
      <c r="RNG59" s="184"/>
      <c r="RNH59" s="184"/>
      <c r="RNI59" s="184"/>
      <c r="RNJ59" s="184"/>
      <c r="RNK59" s="184"/>
      <c r="RNL59" s="184"/>
      <c r="RNM59" s="184"/>
      <c r="RNN59" s="184"/>
      <c r="RNO59" s="184"/>
      <c r="RNP59" s="184"/>
      <c r="RNQ59" s="184"/>
      <c r="RNR59" s="184"/>
      <c r="RNS59" s="184"/>
      <c r="RNT59" s="184"/>
      <c r="RNU59" s="184"/>
      <c r="RNV59" s="184"/>
      <c r="RNW59" s="184"/>
      <c r="RNX59" s="184"/>
      <c r="RNY59" s="184"/>
      <c r="RNZ59" s="184"/>
      <c r="ROA59" s="184"/>
      <c r="ROB59" s="184"/>
      <c r="ROC59" s="184"/>
      <c r="ROD59" s="184"/>
      <c r="ROE59" s="184"/>
      <c r="ROF59" s="184"/>
      <c r="ROG59" s="184"/>
      <c r="ROH59" s="184"/>
      <c r="ROI59" s="184"/>
      <c r="ROJ59" s="184"/>
      <c r="ROK59" s="184"/>
      <c r="ROL59" s="184"/>
      <c r="ROM59" s="184"/>
      <c r="RON59" s="184"/>
      <c r="ROO59" s="184"/>
      <c r="ROP59" s="184"/>
      <c r="ROQ59" s="184"/>
      <c r="ROR59" s="184"/>
      <c r="ROS59" s="184"/>
      <c r="ROT59" s="184"/>
      <c r="ROU59" s="184"/>
      <c r="ROV59" s="184"/>
      <c r="ROW59" s="184"/>
      <c r="ROX59" s="184"/>
      <c r="ROY59" s="184"/>
      <c r="ROZ59" s="184"/>
      <c r="RPA59" s="184"/>
      <c r="RPB59" s="184"/>
      <c r="RPC59" s="184"/>
      <c r="RPD59" s="184"/>
      <c r="RPE59" s="184"/>
      <c r="RPF59" s="184"/>
      <c r="RPG59" s="184"/>
      <c r="RPH59" s="184"/>
      <c r="RPI59" s="184"/>
      <c r="RPJ59" s="184"/>
      <c r="RPK59" s="184"/>
      <c r="RPL59" s="184"/>
      <c r="RPM59" s="184"/>
      <c r="RPN59" s="184"/>
      <c r="RPO59" s="184"/>
      <c r="RPP59" s="184"/>
      <c r="RPQ59" s="184"/>
      <c r="RPR59" s="184"/>
      <c r="RPS59" s="184"/>
      <c r="RPT59" s="184"/>
      <c r="RPU59" s="184"/>
      <c r="RPV59" s="184"/>
      <c r="RPW59" s="184"/>
      <c r="RPX59" s="184"/>
      <c r="RPY59" s="184"/>
      <c r="RPZ59" s="184"/>
      <c r="RQA59" s="184"/>
      <c r="RQB59" s="184"/>
      <c r="RQC59" s="184"/>
      <c r="RQD59" s="184"/>
      <c r="RQE59" s="184"/>
      <c r="RQF59" s="184"/>
      <c r="RQG59" s="184"/>
      <c r="RQH59" s="184"/>
      <c r="RQI59" s="184"/>
      <c r="RQJ59" s="184"/>
      <c r="RQK59" s="184"/>
      <c r="RQL59" s="184"/>
      <c r="RQM59" s="184"/>
      <c r="RQN59" s="184"/>
      <c r="RQO59" s="184"/>
      <c r="RQP59" s="184"/>
      <c r="RQQ59" s="184"/>
      <c r="RQR59" s="184"/>
      <c r="RQS59" s="184"/>
      <c r="RQT59" s="184"/>
      <c r="RQU59" s="184"/>
      <c r="RQV59" s="184"/>
      <c r="RQW59" s="184"/>
      <c r="RQX59" s="184"/>
      <c r="RQY59" s="184"/>
      <c r="RQZ59" s="184"/>
      <c r="RRA59" s="184"/>
      <c r="RRB59" s="184"/>
      <c r="RRC59" s="184"/>
      <c r="RRD59" s="184"/>
      <c r="RRE59" s="184"/>
      <c r="RRF59" s="184"/>
      <c r="RRG59" s="184"/>
      <c r="RRH59" s="184"/>
      <c r="RRI59" s="184"/>
      <c r="RRJ59" s="184"/>
      <c r="RRK59" s="184"/>
      <c r="RRL59" s="184"/>
      <c r="RRM59" s="184"/>
      <c r="RRN59" s="184"/>
      <c r="RRO59" s="184"/>
      <c r="RRP59" s="184"/>
      <c r="RRQ59" s="184"/>
      <c r="RRR59" s="184"/>
      <c r="RRS59" s="184"/>
      <c r="RRT59" s="184"/>
      <c r="RRU59" s="184"/>
      <c r="RRV59" s="184"/>
      <c r="RRW59" s="184"/>
      <c r="RRX59" s="184"/>
      <c r="RRY59" s="184"/>
      <c r="RRZ59" s="184"/>
      <c r="RSA59" s="184"/>
      <c r="RSB59" s="184"/>
      <c r="RSC59" s="184"/>
      <c r="RSD59" s="184"/>
      <c r="RSE59" s="184"/>
      <c r="RSF59" s="184"/>
      <c r="RSG59" s="184"/>
      <c r="RSH59" s="184"/>
      <c r="RSI59" s="184"/>
      <c r="RSJ59" s="184"/>
      <c r="RSK59" s="184"/>
      <c r="RSL59" s="184"/>
      <c r="RSM59" s="184"/>
      <c r="RSN59" s="184"/>
      <c r="RSO59" s="184"/>
      <c r="RSP59" s="184"/>
      <c r="RSQ59" s="184"/>
      <c r="RSR59" s="184"/>
      <c r="RSS59" s="184"/>
      <c r="RST59" s="184"/>
      <c r="RSU59" s="184"/>
      <c r="RSV59" s="184"/>
      <c r="RSW59" s="184"/>
      <c r="RSX59" s="184"/>
      <c r="RSY59" s="184"/>
      <c r="RSZ59" s="184"/>
      <c r="RTA59" s="184"/>
      <c r="RTB59" s="184"/>
      <c r="RTC59" s="184"/>
      <c r="RTD59" s="184"/>
      <c r="RTE59" s="184"/>
      <c r="RTF59" s="184"/>
      <c r="RTG59" s="184"/>
      <c r="RTH59" s="184"/>
      <c r="RTI59" s="184"/>
      <c r="RTJ59" s="184"/>
      <c r="RTK59" s="184"/>
      <c r="RTL59" s="184"/>
      <c r="RTM59" s="184"/>
      <c r="RTN59" s="184"/>
      <c r="RTO59" s="184"/>
      <c r="RTP59" s="184"/>
      <c r="RTQ59" s="184"/>
      <c r="RTR59" s="184"/>
      <c r="RTS59" s="184"/>
      <c r="RTT59" s="184"/>
      <c r="RTU59" s="184"/>
      <c r="RTV59" s="184"/>
      <c r="RTW59" s="184"/>
      <c r="RTX59" s="184"/>
      <c r="RTY59" s="184"/>
      <c r="RTZ59" s="184"/>
      <c r="RUA59" s="184"/>
      <c r="RUB59" s="184"/>
      <c r="RUC59" s="184"/>
      <c r="RUD59" s="184"/>
      <c r="RUE59" s="184"/>
      <c r="RUF59" s="184"/>
      <c r="RUG59" s="184"/>
      <c r="RUH59" s="184"/>
      <c r="RUI59" s="184"/>
      <c r="RUJ59" s="184"/>
      <c r="RUK59" s="184"/>
      <c r="RUL59" s="184"/>
      <c r="RUM59" s="184"/>
      <c r="RUN59" s="184"/>
      <c r="RUO59" s="184"/>
      <c r="RUP59" s="184"/>
      <c r="RUQ59" s="184"/>
      <c r="RUR59" s="184"/>
      <c r="RUS59" s="184"/>
      <c r="RUT59" s="184"/>
      <c r="RUU59" s="184"/>
      <c r="RUV59" s="184"/>
      <c r="RUW59" s="184"/>
      <c r="RUX59" s="184"/>
      <c r="RUY59" s="184"/>
      <c r="RUZ59" s="184"/>
      <c r="RVA59" s="184"/>
      <c r="RVB59" s="184"/>
      <c r="RVC59" s="184"/>
      <c r="RVD59" s="184"/>
      <c r="RVE59" s="184"/>
      <c r="RVF59" s="184"/>
      <c r="RVG59" s="184"/>
      <c r="RVH59" s="184"/>
      <c r="RVI59" s="184"/>
      <c r="RVJ59" s="184"/>
      <c r="RVK59" s="184"/>
      <c r="RVL59" s="184"/>
      <c r="RVM59" s="184"/>
      <c r="RVN59" s="184"/>
      <c r="RVO59" s="184"/>
      <c r="RVP59" s="184"/>
      <c r="RVQ59" s="184"/>
      <c r="RVR59" s="184"/>
      <c r="RVS59" s="184"/>
      <c r="RVT59" s="184"/>
      <c r="RVU59" s="184"/>
      <c r="RVV59" s="184"/>
      <c r="RVW59" s="184"/>
      <c r="RVX59" s="184"/>
      <c r="RVY59" s="184"/>
      <c r="RVZ59" s="184"/>
      <c r="RWA59" s="184"/>
      <c r="RWB59" s="184"/>
      <c r="RWC59" s="184"/>
      <c r="RWD59" s="184"/>
      <c r="RWE59" s="184"/>
      <c r="RWF59" s="184"/>
      <c r="RWG59" s="184"/>
      <c r="RWH59" s="184"/>
      <c r="RWI59" s="184"/>
      <c r="RWJ59" s="184"/>
      <c r="RWK59" s="184"/>
      <c r="RWL59" s="184"/>
      <c r="RWM59" s="184"/>
      <c r="RWN59" s="184"/>
      <c r="RWO59" s="184"/>
      <c r="RWP59" s="184"/>
      <c r="RWQ59" s="184"/>
      <c r="RWR59" s="184"/>
      <c r="RWS59" s="184"/>
      <c r="RWT59" s="184"/>
      <c r="RWU59" s="184"/>
      <c r="RWV59" s="184"/>
      <c r="RWW59" s="184"/>
      <c r="RWX59" s="184"/>
      <c r="RWY59" s="184"/>
      <c r="RWZ59" s="184"/>
      <c r="RXA59" s="184"/>
      <c r="RXB59" s="184"/>
      <c r="RXC59" s="184"/>
      <c r="RXD59" s="184"/>
      <c r="RXE59" s="184"/>
      <c r="RXF59" s="184"/>
      <c r="RXG59" s="184"/>
      <c r="RXH59" s="184"/>
      <c r="RXI59" s="184"/>
      <c r="RXJ59" s="184"/>
      <c r="RXK59" s="184"/>
      <c r="RXL59" s="184"/>
      <c r="RXM59" s="184"/>
      <c r="RXN59" s="184"/>
      <c r="RXO59" s="184"/>
      <c r="RXP59" s="184"/>
      <c r="RXQ59" s="184"/>
      <c r="RXR59" s="184"/>
      <c r="RXS59" s="184"/>
      <c r="RXT59" s="184"/>
      <c r="RXU59" s="184"/>
      <c r="RXV59" s="184"/>
      <c r="RXW59" s="184"/>
      <c r="RXX59" s="184"/>
      <c r="RXY59" s="184"/>
      <c r="RXZ59" s="184"/>
      <c r="RYA59" s="184"/>
      <c r="RYB59" s="184"/>
      <c r="RYC59" s="184"/>
      <c r="RYD59" s="184"/>
      <c r="RYE59" s="184"/>
      <c r="RYF59" s="184"/>
      <c r="RYG59" s="184"/>
      <c r="RYH59" s="184"/>
      <c r="RYI59" s="184"/>
      <c r="RYJ59" s="184"/>
      <c r="RYK59" s="184"/>
      <c r="RYL59" s="184"/>
      <c r="RYM59" s="184"/>
      <c r="RYN59" s="184"/>
      <c r="RYO59" s="184"/>
      <c r="RYP59" s="184"/>
      <c r="RYQ59" s="184"/>
      <c r="RYR59" s="184"/>
      <c r="RYS59" s="184"/>
      <c r="RYT59" s="184"/>
      <c r="RYU59" s="184"/>
      <c r="RYV59" s="184"/>
      <c r="RYW59" s="184"/>
      <c r="RYX59" s="184"/>
      <c r="RYY59" s="184"/>
      <c r="RYZ59" s="184"/>
      <c r="RZA59" s="184"/>
      <c r="RZB59" s="184"/>
      <c r="RZC59" s="184"/>
      <c r="RZD59" s="184"/>
      <c r="RZE59" s="184"/>
      <c r="RZF59" s="184"/>
      <c r="RZG59" s="184"/>
      <c r="RZH59" s="184"/>
      <c r="RZI59" s="184"/>
      <c r="RZJ59" s="184"/>
      <c r="RZK59" s="184"/>
      <c r="RZL59" s="184"/>
      <c r="RZM59" s="184"/>
      <c r="RZN59" s="184"/>
      <c r="RZO59" s="184"/>
      <c r="RZP59" s="184"/>
      <c r="RZQ59" s="184"/>
      <c r="RZR59" s="184"/>
      <c r="RZS59" s="184"/>
      <c r="RZT59" s="184"/>
      <c r="RZU59" s="184"/>
      <c r="RZV59" s="184"/>
      <c r="RZW59" s="184"/>
      <c r="RZX59" s="184"/>
      <c r="RZY59" s="184"/>
      <c r="RZZ59" s="184"/>
      <c r="SAA59" s="184"/>
      <c r="SAB59" s="184"/>
      <c r="SAC59" s="184"/>
      <c r="SAD59" s="184"/>
      <c r="SAE59" s="184"/>
      <c r="SAF59" s="184"/>
      <c r="SAG59" s="184"/>
      <c r="SAH59" s="184"/>
      <c r="SAI59" s="184"/>
      <c r="SAJ59" s="184"/>
      <c r="SAK59" s="184"/>
      <c r="SAL59" s="184"/>
      <c r="SAM59" s="184"/>
      <c r="SAN59" s="184"/>
      <c r="SAO59" s="184"/>
      <c r="SAP59" s="184"/>
      <c r="SAQ59" s="184"/>
      <c r="SAR59" s="184"/>
      <c r="SAS59" s="184"/>
      <c r="SAT59" s="184"/>
      <c r="SAU59" s="184"/>
      <c r="SAV59" s="184"/>
      <c r="SAW59" s="184"/>
      <c r="SAX59" s="184"/>
      <c r="SAY59" s="184"/>
      <c r="SAZ59" s="184"/>
      <c r="SBA59" s="184"/>
      <c r="SBB59" s="184"/>
      <c r="SBC59" s="184"/>
      <c r="SBD59" s="184"/>
      <c r="SBE59" s="184"/>
      <c r="SBF59" s="184"/>
      <c r="SBG59" s="184"/>
      <c r="SBH59" s="184"/>
      <c r="SBI59" s="184"/>
      <c r="SBJ59" s="184"/>
      <c r="SBK59" s="184"/>
      <c r="SBL59" s="184"/>
      <c r="SBM59" s="184"/>
      <c r="SBN59" s="184"/>
      <c r="SBO59" s="184"/>
      <c r="SBP59" s="184"/>
      <c r="SBQ59" s="184"/>
      <c r="SBR59" s="184"/>
      <c r="SBS59" s="184"/>
      <c r="SBT59" s="184"/>
      <c r="SBU59" s="184"/>
      <c r="SBV59" s="184"/>
      <c r="SBW59" s="184"/>
      <c r="SBX59" s="184"/>
      <c r="SBY59" s="184"/>
      <c r="SBZ59" s="184"/>
      <c r="SCA59" s="184"/>
      <c r="SCB59" s="184"/>
      <c r="SCC59" s="184"/>
      <c r="SCD59" s="184"/>
      <c r="SCE59" s="184"/>
      <c r="SCF59" s="184"/>
      <c r="SCG59" s="184"/>
      <c r="SCH59" s="184"/>
      <c r="SCI59" s="184"/>
      <c r="SCJ59" s="184"/>
      <c r="SCK59" s="184"/>
      <c r="SCL59" s="184"/>
      <c r="SCM59" s="184"/>
      <c r="SCN59" s="184"/>
      <c r="SCO59" s="184"/>
      <c r="SCP59" s="184"/>
      <c r="SCQ59" s="184"/>
      <c r="SCR59" s="184"/>
      <c r="SCS59" s="184"/>
      <c r="SCT59" s="184"/>
      <c r="SCU59" s="184"/>
      <c r="SCV59" s="184"/>
      <c r="SCW59" s="184"/>
      <c r="SCX59" s="184"/>
      <c r="SCY59" s="184"/>
      <c r="SCZ59" s="184"/>
      <c r="SDA59" s="184"/>
      <c r="SDB59" s="184"/>
      <c r="SDC59" s="184"/>
      <c r="SDD59" s="184"/>
      <c r="SDE59" s="184"/>
      <c r="SDF59" s="184"/>
      <c r="SDG59" s="184"/>
      <c r="SDH59" s="184"/>
      <c r="SDI59" s="184"/>
      <c r="SDJ59" s="184"/>
      <c r="SDK59" s="184"/>
      <c r="SDL59" s="184"/>
      <c r="SDM59" s="184"/>
      <c r="SDN59" s="184"/>
      <c r="SDO59" s="184"/>
      <c r="SDP59" s="184"/>
      <c r="SDQ59" s="184"/>
      <c r="SDR59" s="184"/>
      <c r="SDS59" s="184"/>
      <c r="SDT59" s="184"/>
      <c r="SDU59" s="184"/>
      <c r="SDV59" s="184"/>
      <c r="SDW59" s="184"/>
      <c r="SDX59" s="184"/>
      <c r="SDY59" s="184"/>
      <c r="SDZ59" s="184"/>
      <c r="SEA59" s="184"/>
      <c r="SEB59" s="184"/>
      <c r="SEC59" s="184"/>
      <c r="SED59" s="184"/>
      <c r="SEE59" s="184"/>
      <c r="SEF59" s="184"/>
      <c r="SEG59" s="184"/>
      <c r="SEH59" s="184"/>
      <c r="SEI59" s="184"/>
      <c r="SEJ59" s="184"/>
      <c r="SEK59" s="184"/>
      <c r="SEL59" s="184"/>
      <c r="SEM59" s="184"/>
      <c r="SEN59" s="184"/>
      <c r="SEO59" s="184"/>
      <c r="SEP59" s="184"/>
      <c r="SEQ59" s="184"/>
      <c r="SER59" s="184"/>
      <c r="SES59" s="184"/>
      <c r="SET59" s="184"/>
      <c r="SEU59" s="184"/>
      <c r="SEV59" s="184"/>
      <c r="SEW59" s="184"/>
      <c r="SEX59" s="184"/>
      <c r="SEY59" s="184"/>
      <c r="SEZ59" s="184"/>
      <c r="SFA59" s="184"/>
      <c r="SFB59" s="184"/>
      <c r="SFC59" s="184"/>
      <c r="SFD59" s="184"/>
      <c r="SFE59" s="184"/>
      <c r="SFF59" s="184"/>
      <c r="SFG59" s="184"/>
      <c r="SFH59" s="184"/>
      <c r="SFI59" s="184"/>
      <c r="SFJ59" s="184"/>
      <c r="SFK59" s="184"/>
      <c r="SFL59" s="184"/>
      <c r="SFM59" s="184"/>
      <c r="SFN59" s="184"/>
      <c r="SFO59" s="184"/>
      <c r="SFP59" s="184"/>
      <c r="SFQ59" s="184"/>
      <c r="SFR59" s="184"/>
      <c r="SFS59" s="184"/>
      <c r="SFT59" s="184"/>
      <c r="SFU59" s="184"/>
      <c r="SFV59" s="184"/>
      <c r="SFW59" s="184"/>
      <c r="SFX59" s="184"/>
      <c r="SFY59" s="184"/>
      <c r="SFZ59" s="184"/>
      <c r="SGA59" s="184"/>
      <c r="SGB59" s="184"/>
      <c r="SGC59" s="184"/>
      <c r="SGD59" s="184"/>
      <c r="SGE59" s="184"/>
      <c r="SGF59" s="184"/>
      <c r="SGG59" s="184"/>
      <c r="SGH59" s="184"/>
      <c r="SGI59" s="184"/>
      <c r="SGJ59" s="184"/>
      <c r="SGK59" s="184"/>
      <c r="SGL59" s="184"/>
      <c r="SGM59" s="184"/>
      <c r="SGN59" s="184"/>
      <c r="SGO59" s="184"/>
      <c r="SGP59" s="184"/>
      <c r="SGQ59" s="184"/>
      <c r="SGR59" s="184"/>
      <c r="SGS59" s="184"/>
      <c r="SGT59" s="184"/>
      <c r="SGU59" s="184"/>
      <c r="SGV59" s="184"/>
      <c r="SGW59" s="184"/>
      <c r="SGX59" s="184"/>
      <c r="SGY59" s="184"/>
      <c r="SGZ59" s="184"/>
      <c r="SHA59" s="184"/>
      <c r="SHB59" s="184"/>
      <c r="SHC59" s="184"/>
      <c r="SHD59" s="184"/>
      <c r="SHE59" s="184"/>
      <c r="SHF59" s="184"/>
      <c r="SHG59" s="184"/>
      <c r="SHH59" s="184"/>
      <c r="SHI59" s="184"/>
      <c r="SHJ59" s="184"/>
      <c r="SHK59" s="184"/>
      <c r="SHL59" s="184"/>
      <c r="SHM59" s="184"/>
      <c r="SHN59" s="184"/>
      <c r="SHO59" s="184"/>
      <c r="SHP59" s="184"/>
      <c r="SHQ59" s="184"/>
      <c r="SHR59" s="184"/>
      <c r="SHS59" s="184"/>
      <c r="SHT59" s="184"/>
      <c r="SHU59" s="184"/>
      <c r="SHV59" s="184"/>
      <c r="SHW59" s="184"/>
      <c r="SHX59" s="184"/>
      <c r="SHY59" s="184"/>
      <c r="SHZ59" s="184"/>
      <c r="SIA59" s="184"/>
      <c r="SIB59" s="184"/>
      <c r="SIC59" s="184"/>
      <c r="SID59" s="184"/>
      <c r="SIE59" s="184"/>
      <c r="SIF59" s="184"/>
      <c r="SIG59" s="184"/>
      <c r="SIH59" s="184"/>
      <c r="SII59" s="184"/>
      <c r="SIJ59" s="184"/>
      <c r="SIK59" s="184"/>
      <c r="SIL59" s="184"/>
      <c r="SIM59" s="184"/>
      <c r="SIN59" s="184"/>
      <c r="SIO59" s="184"/>
      <c r="SIP59" s="184"/>
      <c r="SIQ59" s="184"/>
      <c r="SIR59" s="184"/>
      <c r="SIS59" s="184"/>
      <c r="SIT59" s="184"/>
      <c r="SIU59" s="184"/>
      <c r="SIV59" s="184"/>
      <c r="SIW59" s="184"/>
      <c r="SIX59" s="184"/>
      <c r="SIY59" s="184"/>
      <c r="SIZ59" s="184"/>
      <c r="SJA59" s="184"/>
      <c r="SJB59" s="184"/>
      <c r="SJC59" s="184"/>
      <c r="SJD59" s="184"/>
      <c r="SJE59" s="184"/>
      <c r="SJF59" s="184"/>
      <c r="SJG59" s="184"/>
      <c r="SJH59" s="184"/>
      <c r="SJI59" s="184"/>
      <c r="SJJ59" s="184"/>
      <c r="SJK59" s="184"/>
      <c r="SJL59" s="184"/>
      <c r="SJM59" s="184"/>
      <c r="SJN59" s="184"/>
      <c r="SJO59" s="184"/>
      <c r="SJP59" s="184"/>
      <c r="SJQ59" s="184"/>
      <c r="SJR59" s="184"/>
      <c r="SJS59" s="184"/>
      <c r="SJT59" s="184"/>
      <c r="SJU59" s="184"/>
      <c r="SJV59" s="184"/>
      <c r="SJW59" s="184"/>
      <c r="SJX59" s="184"/>
      <c r="SJY59" s="184"/>
      <c r="SJZ59" s="184"/>
      <c r="SKA59" s="184"/>
      <c r="SKB59" s="184"/>
      <c r="SKC59" s="184"/>
      <c r="SKD59" s="184"/>
      <c r="SKE59" s="184"/>
      <c r="SKF59" s="184"/>
      <c r="SKG59" s="184"/>
      <c r="SKH59" s="184"/>
      <c r="SKI59" s="184"/>
      <c r="SKJ59" s="184"/>
      <c r="SKK59" s="184"/>
      <c r="SKL59" s="184"/>
      <c r="SKM59" s="184"/>
      <c r="SKN59" s="184"/>
      <c r="SKO59" s="184"/>
      <c r="SKP59" s="184"/>
      <c r="SKQ59" s="184"/>
      <c r="SKR59" s="184"/>
      <c r="SKS59" s="184"/>
      <c r="SKT59" s="184"/>
      <c r="SKU59" s="184"/>
      <c r="SKV59" s="184"/>
      <c r="SKW59" s="184"/>
      <c r="SKX59" s="184"/>
      <c r="SKY59" s="184"/>
      <c r="SKZ59" s="184"/>
      <c r="SLA59" s="184"/>
      <c r="SLB59" s="184"/>
      <c r="SLC59" s="184"/>
      <c r="SLD59" s="184"/>
      <c r="SLE59" s="184"/>
      <c r="SLF59" s="184"/>
      <c r="SLG59" s="184"/>
      <c r="SLH59" s="184"/>
      <c r="SLI59" s="184"/>
      <c r="SLJ59" s="184"/>
      <c r="SLK59" s="184"/>
      <c r="SLL59" s="184"/>
      <c r="SLM59" s="184"/>
      <c r="SLN59" s="184"/>
      <c r="SLO59" s="184"/>
      <c r="SLP59" s="184"/>
      <c r="SLQ59" s="184"/>
      <c r="SLR59" s="184"/>
      <c r="SLS59" s="184"/>
      <c r="SLT59" s="184"/>
      <c r="SLU59" s="184"/>
      <c r="SLV59" s="184"/>
      <c r="SLW59" s="184"/>
      <c r="SLX59" s="184"/>
      <c r="SLY59" s="184"/>
      <c r="SLZ59" s="184"/>
      <c r="SMA59" s="184"/>
      <c r="SMB59" s="184"/>
      <c r="SMC59" s="184"/>
      <c r="SMD59" s="184"/>
      <c r="SME59" s="184"/>
      <c r="SMF59" s="184"/>
      <c r="SMG59" s="184"/>
      <c r="SMH59" s="184"/>
      <c r="SMI59" s="184"/>
      <c r="SMJ59" s="184"/>
      <c r="SMK59" s="184"/>
      <c r="SML59" s="184"/>
      <c r="SMM59" s="184"/>
      <c r="SMN59" s="184"/>
      <c r="SMO59" s="184"/>
      <c r="SMP59" s="184"/>
      <c r="SMQ59" s="184"/>
      <c r="SMR59" s="184"/>
      <c r="SMS59" s="184"/>
      <c r="SMT59" s="184"/>
      <c r="SMU59" s="184"/>
      <c r="SMV59" s="184"/>
      <c r="SMW59" s="184"/>
      <c r="SMX59" s="184"/>
      <c r="SMY59" s="184"/>
      <c r="SMZ59" s="184"/>
      <c r="SNA59" s="184"/>
      <c r="SNB59" s="184"/>
      <c r="SNC59" s="184"/>
      <c r="SND59" s="184"/>
      <c r="SNE59" s="184"/>
      <c r="SNF59" s="184"/>
      <c r="SNG59" s="184"/>
      <c r="SNH59" s="184"/>
      <c r="SNI59" s="184"/>
      <c r="SNJ59" s="184"/>
      <c r="SNK59" s="184"/>
      <c r="SNL59" s="184"/>
      <c r="SNM59" s="184"/>
      <c r="SNN59" s="184"/>
      <c r="SNO59" s="184"/>
      <c r="SNP59" s="184"/>
      <c r="SNQ59" s="184"/>
      <c r="SNR59" s="184"/>
      <c r="SNS59" s="184"/>
      <c r="SNT59" s="184"/>
      <c r="SNU59" s="184"/>
      <c r="SNV59" s="184"/>
      <c r="SNW59" s="184"/>
      <c r="SNX59" s="184"/>
      <c r="SNY59" s="184"/>
      <c r="SNZ59" s="184"/>
      <c r="SOA59" s="184"/>
      <c r="SOB59" s="184"/>
      <c r="SOC59" s="184"/>
      <c r="SOD59" s="184"/>
      <c r="SOE59" s="184"/>
      <c r="SOF59" s="184"/>
      <c r="SOG59" s="184"/>
      <c r="SOH59" s="184"/>
      <c r="SOI59" s="184"/>
      <c r="SOJ59" s="184"/>
      <c r="SOK59" s="184"/>
      <c r="SOL59" s="184"/>
      <c r="SOM59" s="184"/>
      <c r="SON59" s="184"/>
      <c r="SOO59" s="184"/>
      <c r="SOP59" s="184"/>
      <c r="SOQ59" s="184"/>
      <c r="SOR59" s="184"/>
      <c r="SOS59" s="184"/>
      <c r="SOT59" s="184"/>
      <c r="SOU59" s="184"/>
      <c r="SOV59" s="184"/>
      <c r="SOW59" s="184"/>
      <c r="SOX59" s="184"/>
      <c r="SOY59" s="184"/>
      <c r="SOZ59" s="184"/>
      <c r="SPA59" s="184"/>
      <c r="SPB59" s="184"/>
      <c r="SPC59" s="184"/>
      <c r="SPD59" s="184"/>
      <c r="SPE59" s="184"/>
      <c r="SPF59" s="184"/>
      <c r="SPG59" s="184"/>
      <c r="SPH59" s="184"/>
      <c r="SPI59" s="184"/>
      <c r="SPJ59" s="184"/>
      <c r="SPK59" s="184"/>
      <c r="SPL59" s="184"/>
      <c r="SPM59" s="184"/>
      <c r="SPN59" s="184"/>
      <c r="SPO59" s="184"/>
      <c r="SPP59" s="184"/>
      <c r="SPQ59" s="184"/>
      <c r="SPR59" s="184"/>
      <c r="SPS59" s="184"/>
      <c r="SPT59" s="184"/>
      <c r="SPU59" s="184"/>
      <c r="SPV59" s="184"/>
      <c r="SPW59" s="184"/>
      <c r="SPX59" s="184"/>
      <c r="SPY59" s="184"/>
      <c r="SPZ59" s="184"/>
      <c r="SQA59" s="184"/>
      <c r="SQB59" s="184"/>
      <c r="SQC59" s="184"/>
      <c r="SQD59" s="184"/>
      <c r="SQE59" s="184"/>
      <c r="SQF59" s="184"/>
      <c r="SQG59" s="184"/>
      <c r="SQH59" s="184"/>
      <c r="SQI59" s="184"/>
      <c r="SQJ59" s="184"/>
      <c r="SQK59" s="184"/>
      <c r="SQL59" s="184"/>
      <c r="SQM59" s="184"/>
      <c r="SQN59" s="184"/>
      <c r="SQO59" s="184"/>
      <c r="SQP59" s="184"/>
      <c r="SQQ59" s="184"/>
      <c r="SQR59" s="184"/>
      <c r="SQS59" s="184"/>
      <c r="SQT59" s="184"/>
      <c r="SQU59" s="184"/>
      <c r="SQV59" s="184"/>
      <c r="SQW59" s="184"/>
      <c r="SQX59" s="184"/>
      <c r="SQY59" s="184"/>
      <c r="SQZ59" s="184"/>
      <c r="SRA59" s="184"/>
      <c r="SRB59" s="184"/>
      <c r="SRC59" s="184"/>
      <c r="SRD59" s="184"/>
      <c r="SRE59" s="184"/>
      <c r="SRF59" s="184"/>
      <c r="SRG59" s="184"/>
      <c r="SRH59" s="184"/>
      <c r="SRI59" s="184"/>
      <c r="SRJ59" s="184"/>
      <c r="SRK59" s="184"/>
      <c r="SRL59" s="184"/>
      <c r="SRM59" s="184"/>
      <c r="SRN59" s="184"/>
      <c r="SRO59" s="184"/>
      <c r="SRP59" s="184"/>
      <c r="SRQ59" s="184"/>
      <c r="SRR59" s="184"/>
      <c r="SRS59" s="184"/>
      <c r="SRT59" s="184"/>
      <c r="SRU59" s="184"/>
      <c r="SRV59" s="184"/>
      <c r="SRW59" s="184"/>
      <c r="SRX59" s="184"/>
      <c r="SRY59" s="184"/>
      <c r="SRZ59" s="184"/>
      <c r="SSA59" s="184"/>
      <c r="SSB59" s="184"/>
      <c r="SSC59" s="184"/>
      <c r="SSD59" s="184"/>
      <c r="SSE59" s="184"/>
      <c r="SSF59" s="184"/>
      <c r="SSG59" s="184"/>
      <c r="SSH59" s="184"/>
      <c r="SSI59" s="184"/>
      <c r="SSJ59" s="184"/>
      <c r="SSK59" s="184"/>
      <c r="SSL59" s="184"/>
      <c r="SSM59" s="184"/>
      <c r="SSN59" s="184"/>
      <c r="SSO59" s="184"/>
      <c r="SSP59" s="184"/>
      <c r="SSQ59" s="184"/>
      <c r="SSR59" s="184"/>
      <c r="SSS59" s="184"/>
      <c r="SST59" s="184"/>
      <c r="SSU59" s="184"/>
      <c r="SSV59" s="184"/>
      <c r="SSW59" s="184"/>
      <c r="SSX59" s="184"/>
      <c r="SSY59" s="184"/>
      <c r="SSZ59" s="184"/>
      <c r="STA59" s="184"/>
      <c r="STB59" s="184"/>
      <c r="STC59" s="184"/>
      <c r="STD59" s="184"/>
      <c r="STE59" s="184"/>
      <c r="STF59" s="184"/>
      <c r="STG59" s="184"/>
      <c r="STH59" s="184"/>
      <c r="STI59" s="184"/>
      <c r="STJ59" s="184"/>
      <c r="STK59" s="184"/>
      <c r="STL59" s="184"/>
      <c r="STM59" s="184"/>
      <c r="STN59" s="184"/>
      <c r="STO59" s="184"/>
      <c r="STP59" s="184"/>
      <c r="STQ59" s="184"/>
      <c r="STR59" s="184"/>
      <c r="STS59" s="184"/>
      <c r="STT59" s="184"/>
      <c r="STU59" s="184"/>
      <c r="STV59" s="184"/>
      <c r="STW59" s="184"/>
      <c r="STX59" s="184"/>
      <c r="STY59" s="184"/>
      <c r="STZ59" s="184"/>
      <c r="SUA59" s="184"/>
      <c r="SUB59" s="184"/>
      <c r="SUC59" s="184"/>
      <c r="SUD59" s="184"/>
      <c r="SUE59" s="184"/>
      <c r="SUF59" s="184"/>
      <c r="SUG59" s="184"/>
      <c r="SUH59" s="184"/>
      <c r="SUI59" s="184"/>
      <c r="SUJ59" s="184"/>
      <c r="SUK59" s="184"/>
      <c r="SUL59" s="184"/>
      <c r="SUM59" s="184"/>
      <c r="SUN59" s="184"/>
      <c r="SUO59" s="184"/>
      <c r="SUP59" s="184"/>
      <c r="SUQ59" s="184"/>
      <c r="SUR59" s="184"/>
      <c r="SUS59" s="184"/>
      <c r="SUT59" s="184"/>
      <c r="SUU59" s="184"/>
      <c r="SUV59" s="184"/>
      <c r="SUW59" s="184"/>
      <c r="SUX59" s="184"/>
      <c r="SUY59" s="184"/>
      <c r="SUZ59" s="184"/>
      <c r="SVA59" s="184"/>
      <c r="SVB59" s="184"/>
      <c r="SVC59" s="184"/>
      <c r="SVD59" s="184"/>
      <c r="SVE59" s="184"/>
      <c r="SVF59" s="184"/>
      <c r="SVG59" s="184"/>
      <c r="SVH59" s="184"/>
      <c r="SVI59" s="184"/>
      <c r="SVJ59" s="184"/>
      <c r="SVK59" s="184"/>
      <c r="SVL59" s="184"/>
      <c r="SVM59" s="184"/>
      <c r="SVN59" s="184"/>
      <c r="SVO59" s="184"/>
      <c r="SVP59" s="184"/>
      <c r="SVQ59" s="184"/>
      <c r="SVR59" s="184"/>
      <c r="SVS59" s="184"/>
      <c r="SVT59" s="184"/>
      <c r="SVU59" s="184"/>
      <c r="SVV59" s="184"/>
      <c r="SVW59" s="184"/>
      <c r="SVX59" s="184"/>
      <c r="SVY59" s="184"/>
      <c r="SVZ59" s="184"/>
      <c r="SWA59" s="184"/>
      <c r="SWB59" s="184"/>
      <c r="SWC59" s="184"/>
      <c r="SWD59" s="184"/>
      <c r="SWE59" s="184"/>
      <c r="SWF59" s="184"/>
      <c r="SWG59" s="184"/>
      <c r="SWH59" s="184"/>
      <c r="SWI59" s="184"/>
      <c r="SWJ59" s="184"/>
      <c r="SWK59" s="184"/>
      <c r="SWL59" s="184"/>
      <c r="SWM59" s="184"/>
      <c r="SWN59" s="184"/>
      <c r="SWO59" s="184"/>
      <c r="SWP59" s="184"/>
      <c r="SWQ59" s="184"/>
      <c r="SWR59" s="184"/>
      <c r="SWS59" s="184"/>
      <c r="SWT59" s="184"/>
      <c r="SWU59" s="184"/>
      <c r="SWV59" s="184"/>
      <c r="SWW59" s="184"/>
      <c r="SWX59" s="184"/>
      <c r="SWY59" s="184"/>
      <c r="SWZ59" s="184"/>
      <c r="SXA59" s="184"/>
      <c r="SXB59" s="184"/>
      <c r="SXC59" s="184"/>
      <c r="SXD59" s="184"/>
      <c r="SXE59" s="184"/>
      <c r="SXF59" s="184"/>
      <c r="SXG59" s="184"/>
      <c r="SXH59" s="184"/>
      <c r="SXI59" s="184"/>
      <c r="SXJ59" s="184"/>
      <c r="SXK59" s="184"/>
      <c r="SXL59" s="184"/>
      <c r="SXM59" s="184"/>
      <c r="SXN59" s="184"/>
      <c r="SXO59" s="184"/>
      <c r="SXP59" s="184"/>
      <c r="SXQ59" s="184"/>
      <c r="SXR59" s="184"/>
      <c r="SXS59" s="184"/>
      <c r="SXT59" s="184"/>
      <c r="SXU59" s="184"/>
      <c r="SXV59" s="184"/>
      <c r="SXW59" s="184"/>
      <c r="SXX59" s="184"/>
      <c r="SXY59" s="184"/>
      <c r="SXZ59" s="184"/>
      <c r="SYA59" s="184"/>
      <c r="SYB59" s="184"/>
      <c r="SYC59" s="184"/>
      <c r="SYD59" s="184"/>
      <c r="SYE59" s="184"/>
      <c r="SYF59" s="184"/>
      <c r="SYG59" s="184"/>
      <c r="SYH59" s="184"/>
      <c r="SYI59" s="184"/>
      <c r="SYJ59" s="184"/>
      <c r="SYK59" s="184"/>
      <c r="SYL59" s="184"/>
      <c r="SYM59" s="184"/>
      <c r="SYN59" s="184"/>
      <c r="SYO59" s="184"/>
      <c r="SYP59" s="184"/>
      <c r="SYQ59" s="184"/>
      <c r="SYR59" s="184"/>
      <c r="SYS59" s="184"/>
      <c r="SYT59" s="184"/>
      <c r="SYU59" s="184"/>
      <c r="SYV59" s="184"/>
      <c r="SYW59" s="184"/>
      <c r="SYX59" s="184"/>
      <c r="SYY59" s="184"/>
      <c r="SYZ59" s="184"/>
      <c r="SZA59" s="184"/>
      <c r="SZB59" s="184"/>
      <c r="SZC59" s="184"/>
      <c r="SZD59" s="184"/>
      <c r="SZE59" s="184"/>
      <c r="SZF59" s="184"/>
      <c r="SZG59" s="184"/>
      <c r="SZH59" s="184"/>
      <c r="SZI59" s="184"/>
      <c r="SZJ59" s="184"/>
      <c r="SZK59" s="184"/>
      <c r="SZL59" s="184"/>
      <c r="SZM59" s="184"/>
      <c r="SZN59" s="184"/>
      <c r="SZO59" s="184"/>
      <c r="SZP59" s="184"/>
      <c r="SZQ59" s="184"/>
      <c r="SZR59" s="184"/>
      <c r="SZS59" s="184"/>
      <c r="SZT59" s="184"/>
      <c r="SZU59" s="184"/>
      <c r="SZV59" s="184"/>
      <c r="SZW59" s="184"/>
      <c r="SZX59" s="184"/>
      <c r="SZY59" s="184"/>
      <c r="SZZ59" s="184"/>
      <c r="TAA59" s="184"/>
      <c r="TAB59" s="184"/>
      <c r="TAC59" s="184"/>
      <c r="TAD59" s="184"/>
      <c r="TAE59" s="184"/>
      <c r="TAF59" s="184"/>
      <c r="TAG59" s="184"/>
      <c r="TAH59" s="184"/>
      <c r="TAI59" s="184"/>
      <c r="TAJ59" s="184"/>
      <c r="TAK59" s="184"/>
      <c r="TAL59" s="184"/>
      <c r="TAM59" s="184"/>
      <c r="TAN59" s="184"/>
      <c r="TAO59" s="184"/>
      <c r="TAP59" s="184"/>
      <c r="TAQ59" s="184"/>
      <c r="TAR59" s="184"/>
      <c r="TAS59" s="184"/>
      <c r="TAT59" s="184"/>
      <c r="TAU59" s="184"/>
      <c r="TAV59" s="184"/>
      <c r="TAW59" s="184"/>
      <c r="TAX59" s="184"/>
      <c r="TAY59" s="184"/>
      <c r="TAZ59" s="184"/>
      <c r="TBA59" s="184"/>
      <c r="TBB59" s="184"/>
      <c r="TBC59" s="184"/>
      <c r="TBD59" s="184"/>
      <c r="TBE59" s="184"/>
      <c r="TBF59" s="184"/>
      <c r="TBG59" s="184"/>
      <c r="TBH59" s="184"/>
      <c r="TBI59" s="184"/>
      <c r="TBJ59" s="184"/>
      <c r="TBK59" s="184"/>
      <c r="TBL59" s="184"/>
      <c r="TBM59" s="184"/>
      <c r="TBN59" s="184"/>
      <c r="TBO59" s="184"/>
      <c r="TBP59" s="184"/>
      <c r="TBQ59" s="184"/>
      <c r="TBR59" s="184"/>
      <c r="TBS59" s="184"/>
      <c r="TBT59" s="184"/>
      <c r="TBU59" s="184"/>
      <c r="TBV59" s="184"/>
      <c r="TBW59" s="184"/>
      <c r="TBX59" s="184"/>
      <c r="TBY59" s="184"/>
      <c r="TBZ59" s="184"/>
      <c r="TCA59" s="184"/>
      <c r="TCB59" s="184"/>
      <c r="TCC59" s="184"/>
      <c r="TCD59" s="184"/>
      <c r="TCE59" s="184"/>
      <c r="TCF59" s="184"/>
      <c r="TCG59" s="184"/>
      <c r="TCH59" s="184"/>
      <c r="TCI59" s="184"/>
      <c r="TCJ59" s="184"/>
      <c r="TCK59" s="184"/>
      <c r="TCL59" s="184"/>
      <c r="TCM59" s="184"/>
      <c r="TCN59" s="184"/>
      <c r="TCO59" s="184"/>
      <c r="TCP59" s="184"/>
      <c r="TCQ59" s="184"/>
      <c r="TCR59" s="184"/>
      <c r="TCS59" s="184"/>
      <c r="TCT59" s="184"/>
      <c r="TCU59" s="184"/>
      <c r="TCV59" s="184"/>
      <c r="TCW59" s="184"/>
      <c r="TCX59" s="184"/>
      <c r="TCY59" s="184"/>
      <c r="TCZ59" s="184"/>
      <c r="TDA59" s="184"/>
      <c r="TDB59" s="184"/>
      <c r="TDC59" s="184"/>
      <c r="TDD59" s="184"/>
      <c r="TDE59" s="184"/>
      <c r="TDF59" s="184"/>
      <c r="TDG59" s="184"/>
      <c r="TDH59" s="184"/>
      <c r="TDI59" s="184"/>
      <c r="TDJ59" s="184"/>
      <c r="TDK59" s="184"/>
      <c r="TDL59" s="184"/>
      <c r="TDM59" s="184"/>
      <c r="TDN59" s="184"/>
      <c r="TDO59" s="184"/>
      <c r="TDP59" s="184"/>
      <c r="TDQ59" s="184"/>
      <c r="TDR59" s="184"/>
      <c r="TDS59" s="184"/>
      <c r="TDT59" s="184"/>
      <c r="TDU59" s="184"/>
      <c r="TDV59" s="184"/>
      <c r="TDW59" s="184"/>
      <c r="TDX59" s="184"/>
      <c r="TDY59" s="184"/>
      <c r="TDZ59" s="184"/>
      <c r="TEA59" s="184"/>
      <c r="TEB59" s="184"/>
      <c r="TEC59" s="184"/>
      <c r="TED59" s="184"/>
      <c r="TEE59" s="184"/>
      <c r="TEF59" s="184"/>
      <c r="TEG59" s="184"/>
      <c r="TEH59" s="184"/>
      <c r="TEI59" s="184"/>
      <c r="TEJ59" s="184"/>
      <c r="TEK59" s="184"/>
      <c r="TEL59" s="184"/>
      <c r="TEM59" s="184"/>
      <c r="TEN59" s="184"/>
      <c r="TEO59" s="184"/>
      <c r="TEP59" s="184"/>
      <c r="TEQ59" s="184"/>
      <c r="TER59" s="184"/>
      <c r="TES59" s="184"/>
      <c r="TET59" s="184"/>
      <c r="TEU59" s="184"/>
      <c r="TEV59" s="184"/>
      <c r="TEW59" s="184"/>
      <c r="TEX59" s="184"/>
      <c r="TEY59" s="184"/>
      <c r="TEZ59" s="184"/>
      <c r="TFA59" s="184"/>
      <c r="TFB59" s="184"/>
      <c r="TFC59" s="184"/>
      <c r="TFD59" s="184"/>
      <c r="TFE59" s="184"/>
      <c r="TFF59" s="184"/>
      <c r="TFG59" s="184"/>
      <c r="TFH59" s="184"/>
      <c r="TFI59" s="184"/>
      <c r="TFJ59" s="184"/>
      <c r="TFK59" s="184"/>
      <c r="TFL59" s="184"/>
      <c r="TFM59" s="184"/>
      <c r="TFN59" s="184"/>
      <c r="TFO59" s="184"/>
      <c r="TFP59" s="184"/>
      <c r="TFQ59" s="184"/>
      <c r="TFR59" s="184"/>
      <c r="TFS59" s="184"/>
      <c r="TFT59" s="184"/>
      <c r="TFU59" s="184"/>
      <c r="TFV59" s="184"/>
      <c r="TFW59" s="184"/>
      <c r="TFX59" s="184"/>
      <c r="TFY59" s="184"/>
      <c r="TFZ59" s="184"/>
      <c r="TGA59" s="184"/>
      <c r="TGB59" s="184"/>
      <c r="TGC59" s="184"/>
      <c r="TGD59" s="184"/>
      <c r="TGE59" s="184"/>
      <c r="TGF59" s="184"/>
      <c r="TGG59" s="184"/>
      <c r="TGH59" s="184"/>
      <c r="TGI59" s="184"/>
      <c r="TGJ59" s="184"/>
      <c r="TGK59" s="184"/>
      <c r="TGL59" s="184"/>
      <c r="TGM59" s="184"/>
      <c r="TGN59" s="184"/>
      <c r="TGO59" s="184"/>
      <c r="TGP59" s="184"/>
      <c r="TGQ59" s="184"/>
      <c r="TGR59" s="184"/>
      <c r="TGS59" s="184"/>
      <c r="TGT59" s="184"/>
      <c r="TGU59" s="184"/>
      <c r="TGV59" s="184"/>
      <c r="TGW59" s="184"/>
      <c r="TGX59" s="184"/>
      <c r="TGY59" s="184"/>
      <c r="TGZ59" s="184"/>
      <c r="THA59" s="184"/>
      <c r="THB59" s="184"/>
      <c r="THC59" s="184"/>
      <c r="THD59" s="184"/>
      <c r="THE59" s="184"/>
      <c r="THF59" s="184"/>
      <c r="THG59" s="184"/>
      <c r="THH59" s="184"/>
      <c r="THI59" s="184"/>
      <c r="THJ59" s="184"/>
      <c r="THK59" s="184"/>
      <c r="THL59" s="184"/>
      <c r="THM59" s="184"/>
      <c r="THN59" s="184"/>
      <c r="THO59" s="184"/>
      <c r="THP59" s="184"/>
      <c r="THQ59" s="184"/>
      <c r="THR59" s="184"/>
      <c r="THS59" s="184"/>
      <c r="THT59" s="184"/>
      <c r="THU59" s="184"/>
      <c r="THV59" s="184"/>
      <c r="THW59" s="184"/>
      <c r="THX59" s="184"/>
      <c r="THY59" s="184"/>
      <c r="THZ59" s="184"/>
      <c r="TIA59" s="184"/>
      <c r="TIB59" s="184"/>
      <c r="TIC59" s="184"/>
      <c r="TID59" s="184"/>
      <c r="TIE59" s="184"/>
      <c r="TIF59" s="184"/>
      <c r="TIG59" s="184"/>
      <c r="TIH59" s="184"/>
      <c r="TII59" s="184"/>
      <c r="TIJ59" s="184"/>
      <c r="TIK59" s="184"/>
      <c r="TIL59" s="184"/>
      <c r="TIM59" s="184"/>
      <c r="TIN59" s="184"/>
      <c r="TIO59" s="184"/>
      <c r="TIP59" s="184"/>
      <c r="TIQ59" s="184"/>
      <c r="TIR59" s="184"/>
      <c r="TIS59" s="184"/>
      <c r="TIT59" s="184"/>
      <c r="TIU59" s="184"/>
      <c r="TIV59" s="184"/>
      <c r="TIW59" s="184"/>
      <c r="TIX59" s="184"/>
      <c r="TIY59" s="184"/>
      <c r="TIZ59" s="184"/>
      <c r="TJA59" s="184"/>
      <c r="TJB59" s="184"/>
      <c r="TJC59" s="184"/>
      <c r="TJD59" s="184"/>
      <c r="TJE59" s="184"/>
      <c r="TJF59" s="184"/>
      <c r="TJG59" s="184"/>
      <c r="TJH59" s="184"/>
      <c r="TJI59" s="184"/>
      <c r="TJJ59" s="184"/>
      <c r="TJK59" s="184"/>
      <c r="TJL59" s="184"/>
      <c r="TJM59" s="184"/>
      <c r="TJN59" s="184"/>
      <c r="TJO59" s="184"/>
      <c r="TJP59" s="184"/>
      <c r="TJQ59" s="184"/>
      <c r="TJR59" s="184"/>
      <c r="TJS59" s="184"/>
      <c r="TJT59" s="184"/>
      <c r="TJU59" s="184"/>
      <c r="TJV59" s="184"/>
      <c r="TJW59" s="184"/>
      <c r="TJX59" s="184"/>
      <c r="TJY59" s="184"/>
      <c r="TJZ59" s="184"/>
      <c r="TKA59" s="184"/>
      <c r="TKB59" s="184"/>
      <c r="TKC59" s="184"/>
      <c r="TKD59" s="184"/>
      <c r="TKE59" s="184"/>
      <c r="TKF59" s="184"/>
      <c r="TKG59" s="184"/>
      <c r="TKH59" s="184"/>
      <c r="TKI59" s="184"/>
      <c r="TKJ59" s="184"/>
      <c r="TKK59" s="184"/>
      <c r="TKL59" s="184"/>
      <c r="TKM59" s="184"/>
      <c r="TKN59" s="184"/>
      <c r="TKO59" s="184"/>
      <c r="TKP59" s="184"/>
      <c r="TKQ59" s="184"/>
      <c r="TKR59" s="184"/>
      <c r="TKS59" s="184"/>
      <c r="TKT59" s="184"/>
      <c r="TKU59" s="184"/>
      <c r="TKV59" s="184"/>
      <c r="TKW59" s="184"/>
      <c r="TKX59" s="184"/>
      <c r="TKY59" s="184"/>
      <c r="TKZ59" s="184"/>
      <c r="TLA59" s="184"/>
      <c r="TLB59" s="184"/>
      <c r="TLC59" s="184"/>
      <c r="TLD59" s="184"/>
      <c r="TLE59" s="184"/>
      <c r="TLF59" s="184"/>
      <c r="TLG59" s="184"/>
      <c r="TLH59" s="184"/>
      <c r="TLI59" s="184"/>
      <c r="TLJ59" s="184"/>
      <c r="TLK59" s="184"/>
      <c r="TLL59" s="184"/>
      <c r="TLM59" s="184"/>
      <c r="TLN59" s="184"/>
      <c r="TLO59" s="184"/>
      <c r="TLP59" s="184"/>
      <c r="TLQ59" s="184"/>
      <c r="TLR59" s="184"/>
      <c r="TLS59" s="184"/>
      <c r="TLT59" s="184"/>
      <c r="TLU59" s="184"/>
      <c r="TLV59" s="184"/>
      <c r="TLW59" s="184"/>
      <c r="TLX59" s="184"/>
      <c r="TLY59" s="184"/>
      <c r="TLZ59" s="184"/>
      <c r="TMA59" s="184"/>
      <c r="TMB59" s="184"/>
      <c r="TMC59" s="184"/>
      <c r="TMD59" s="184"/>
      <c r="TME59" s="184"/>
      <c r="TMF59" s="184"/>
      <c r="TMG59" s="184"/>
      <c r="TMH59" s="184"/>
      <c r="TMI59" s="184"/>
      <c r="TMJ59" s="184"/>
      <c r="TMK59" s="184"/>
      <c r="TML59" s="184"/>
      <c r="TMM59" s="184"/>
      <c r="TMN59" s="184"/>
      <c r="TMO59" s="184"/>
      <c r="TMP59" s="184"/>
      <c r="TMQ59" s="184"/>
      <c r="TMR59" s="184"/>
      <c r="TMS59" s="184"/>
      <c r="TMT59" s="184"/>
      <c r="TMU59" s="184"/>
      <c r="TMV59" s="184"/>
      <c r="TMW59" s="184"/>
      <c r="TMX59" s="184"/>
      <c r="TMY59" s="184"/>
      <c r="TMZ59" s="184"/>
      <c r="TNA59" s="184"/>
      <c r="TNB59" s="184"/>
      <c r="TNC59" s="184"/>
      <c r="TND59" s="184"/>
      <c r="TNE59" s="184"/>
      <c r="TNF59" s="184"/>
      <c r="TNG59" s="184"/>
      <c r="TNH59" s="184"/>
      <c r="TNI59" s="184"/>
      <c r="TNJ59" s="184"/>
      <c r="TNK59" s="184"/>
      <c r="TNL59" s="184"/>
      <c r="TNM59" s="184"/>
      <c r="TNN59" s="184"/>
      <c r="TNO59" s="184"/>
      <c r="TNP59" s="184"/>
      <c r="TNQ59" s="184"/>
      <c r="TNR59" s="184"/>
      <c r="TNS59" s="184"/>
      <c r="TNT59" s="184"/>
      <c r="TNU59" s="184"/>
      <c r="TNV59" s="184"/>
      <c r="TNW59" s="184"/>
      <c r="TNX59" s="184"/>
      <c r="TNY59" s="184"/>
      <c r="TNZ59" s="184"/>
      <c r="TOA59" s="184"/>
      <c r="TOB59" s="184"/>
      <c r="TOC59" s="184"/>
      <c r="TOD59" s="184"/>
      <c r="TOE59" s="184"/>
      <c r="TOF59" s="184"/>
      <c r="TOG59" s="184"/>
      <c r="TOH59" s="184"/>
      <c r="TOI59" s="184"/>
      <c r="TOJ59" s="184"/>
      <c r="TOK59" s="184"/>
      <c r="TOL59" s="184"/>
      <c r="TOM59" s="184"/>
      <c r="TON59" s="184"/>
      <c r="TOO59" s="184"/>
      <c r="TOP59" s="184"/>
      <c r="TOQ59" s="184"/>
      <c r="TOR59" s="184"/>
      <c r="TOS59" s="184"/>
      <c r="TOT59" s="184"/>
      <c r="TOU59" s="184"/>
      <c r="TOV59" s="184"/>
      <c r="TOW59" s="184"/>
      <c r="TOX59" s="184"/>
      <c r="TOY59" s="184"/>
      <c r="TOZ59" s="184"/>
      <c r="TPA59" s="184"/>
      <c r="TPB59" s="184"/>
      <c r="TPC59" s="184"/>
      <c r="TPD59" s="184"/>
      <c r="TPE59" s="184"/>
      <c r="TPF59" s="184"/>
      <c r="TPG59" s="184"/>
      <c r="TPH59" s="184"/>
      <c r="TPI59" s="184"/>
      <c r="TPJ59" s="184"/>
      <c r="TPK59" s="184"/>
      <c r="TPL59" s="184"/>
      <c r="TPM59" s="184"/>
      <c r="TPN59" s="184"/>
      <c r="TPO59" s="184"/>
      <c r="TPP59" s="184"/>
      <c r="TPQ59" s="184"/>
      <c r="TPR59" s="184"/>
      <c r="TPS59" s="184"/>
      <c r="TPT59" s="184"/>
      <c r="TPU59" s="184"/>
      <c r="TPV59" s="184"/>
      <c r="TPW59" s="184"/>
      <c r="TPX59" s="184"/>
      <c r="TPY59" s="184"/>
      <c r="TPZ59" s="184"/>
      <c r="TQA59" s="184"/>
      <c r="TQB59" s="184"/>
      <c r="TQC59" s="184"/>
      <c r="TQD59" s="184"/>
      <c r="TQE59" s="184"/>
      <c r="TQF59" s="184"/>
      <c r="TQG59" s="184"/>
      <c r="TQH59" s="184"/>
      <c r="TQI59" s="184"/>
      <c r="TQJ59" s="184"/>
      <c r="TQK59" s="184"/>
      <c r="TQL59" s="184"/>
      <c r="TQM59" s="184"/>
      <c r="TQN59" s="184"/>
      <c r="TQO59" s="184"/>
      <c r="TQP59" s="184"/>
      <c r="TQQ59" s="184"/>
      <c r="TQR59" s="184"/>
      <c r="TQS59" s="184"/>
      <c r="TQT59" s="184"/>
      <c r="TQU59" s="184"/>
      <c r="TQV59" s="184"/>
      <c r="TQW59" s="184"/>
      <c r="TQX59" s="184"/>
      <c r="TQY59" s="184"/>
      <c r="TQZ59" s="184"/>
      <c r="TRA59" s="184"/>
      <c r="TRB59" s="184"/>
      <c r="TRC59" s="184"/>
      <c r="TRD59" s="184"/>
      <c r="TRE59" s="184"/>
      <c r="TRF59" s="184"/>
      <c r="TRG59" s="184"/>
      <c r="TRH59" s="184"/>
      <c r="TRI59" s="184"/>
      <c r="TRJ59" s="184"/>
      <c r="TRK59" s="184"/>
      <c r="TRL59" s="184"/>
      <c r="TRM59" s="184"/>
      <c r="TRN59" s="184"/>
      <c r="TRO59" s="184"/>
      <c r="TRP59" s="184"/>
      <c r="TRQ59" s="184"/>
      <c r="TRR59" s="184"/>
      <c r="TRS59" s="184"/>
      <c r="TRT59" s="184"/>
      <c r="TRU59" s="184"/>
      <c r="TRV59" s="184"/>
      <c r="TRW59" s="184"/>
      <c r="TRX59" s="184"/>
      <c r="TRY59" s="184"/>
      <c r="TRZ59" s="184"/>
      <c r="TSA59" s="184"/>
      <c r="TSB59" s="184"/>
      <c r="TSC59" s="184"/>
      <c r="TSD59" s="184"/>
      <c r="TSE59" s="184"/>
      <c r="TSF59" s="184"/>
      <c r="TSG59" s="184"/>
      <c r="TSH59" s="184"/>
      <c r="TSI59" s="184"/>
      <c r="TSJ59" s="184"/>
      <c r="TSK59" s="184"/>
      <c r="TSL59" s="184"/>
      <c r="TSM59" s="184"/>
      <c r="TSN59" s="184"/>
      <c r="TSO59" s="184"/>
      <c r="TSP59" s="184"/>
      <c r="TSQ59" s="184"/>
      <c r="TSR59" s="184"/>
      <c r="TSS59" s="184"/>
      <c r="TST59" s="184"/>
      <c r="TSU59" s="184"/>
      <c r="TSV59" s="184"/>
      <c r="TSW59" s="184"/>
      <c r="TSX59" s="184"/>
      <c r="TSY59" s="184"/>
      <c r="TSZ59" s="184"/>
      <c r="TTA59" s="184"/>
      <c r="TTB59" s="184"/>
      <c r="TTC59" s="184"/>
      <c r="TTD59" s="184"/>
      <c r="TTE59" s="184"/>
      <c r="TTF59" s="184"/>
      <c r="TTG59" s="184"/>
      <c r="TTH59" s="184"/>
      <c r="TTI59" s="184"/>
      <c r="TTJ59" s="184"/>
      <c r="TTK59" s="184"/>
      <c r="TTL59" s="184"/>
      <c r="TTM59" s="184"/>
      <c r="TTN59" s="184"/>
      <c r="TTO59" s="184"/>
      <c r="TTP59" s="184"/>
      <c r="TTQ59" s="184"/>
      <c r="TTR59" s="184"/>
      <c r="TTS59" s="184"/>
      <c r="TTT59" s="184"/>
      <c r="TTU59" s="184"/>
      <c r="TTV59" s="184"/>
      <c r="TTW59" s="184"/>
      <c r="TTX59" s="184"/>
      <c r="TTY59" s="184"/>
      <c r="TTZ59" s="184"/>
      <c r="TUA59" s="184"/>
      <c r="TUB59" s="184"/>
      <c r="TUC59" s="184"/>
      <c r="TUD59" s="184"/>
      <c r="TUE59" s="184"/>
      <c r="TUF59" s="184"/>
      <c r="TUG59" s="184"/>
      <c r="TUH59" s="184"/>
      <c r="TUI59" s="184"/>
      <c r="TUJ59" s="184"/>
      <c r="TUK59" s="184"/>
      <c r="TUL59" s="184"/>
      <c r="TUM59" s="184"/>
      <c r="TUN59" s="184"/>
      <c r="TUO59" s="184"/>
      <c r="TUP59" s="184"/>
      <c r="TUQ59" s="184"/>
      <c r="TUR59" s="184"/>
      <c r="TUS59" s="184"/>
      <c r="TUT59" s="184"/>
      <c r="TUU59" s="184"/>
      <c r="TUV59" s="184"/>
      <c r="TUW59" s="184"/>
      <c r="TUX59" s="184"/>
      <c r="TUY59" s="184"/>
      <c r="TUZ59" s="184"/>
      <c r="TVA59" s="184"/>
      <c r="TVB59" s="184"/>
      <c r="TVC59" s="184"/>
      <c r="TVD59" s="184"/>
      <c r="TVE59" s="184"/>
      <c r="TVF59" s="184"/>
      <c r="TVG59" s="184"/>
      <c r="TVH59" s="184"/>
      <c r="TVI59" s="184"/>
      <c r="TVJ59" s="184"/>
      <c r="TVK59" s="184"/>
      <c r="TVL59" s="184"/>
      <c r="TVM59" s="184"/>
      <c r="TVN59" s="184"/>
      <c r="TVO59" s="184"/>
      <c r="TVP59" s="184"/>
      <c r="TVQ59" s="184"/>
      <c r="TVR59" s="184"/>
      <c r="TVS59" s="184"/>
      <c r="TVT59" s="184"/>
      <c r="TVU59" s="184"/>
      <c r="TVV59" s="184"/>
      <c r="TVW59" s="184"/>
      <c r="TVX59" s="184"/>
      <c r="TVY59" s="184"/>
      <c r="TVZ59" s="184"/>
      <c r="TWA59" s="184"/>
      <c r="TWB59" s="184"/>
      <c r="TWC59" s="184"/>
      <c r="TWD59" s="184"/>
      <c r="TWE59" s="184"/>
      <c r="TWF59" s="184"/>
      <c r="TWG59" s="184"/>
      <c r="TWH59" s="184"/>
      <c r="TWI59" s="184"/>
      <c r="TWJ59" s="184"/>
      <c r="TWK59" s="184"/>
      <c r="TWL59" s="184"/>
      <c r="TWM59" s="184"/>
      <c r="TWN59" s="184"/>
      <c r="TWO59" s="184"/>
      <c r="TWP59" s="184"/>
      <c r="TWQ59" s="184"/>
      <c r="TWR59" s="184"/>
      <c r="TWS59" s="184"/>
      <c r="TWT59" s="184"/>
      <c r="TWU59" s="184"/>
      <c r="TWV59" s="184"/>
      <c r="TWW59" s="184"/>
      <c r="TWX59" s="184"/>
      <c r="TWY59" s="184"/>
      <c r="TWZ59" s="184"/>
      <c r="TXA59" s="184"/>
      <c r="TXB59" s="184"/>
      <c r="TXC59" s="184"/>
      <c r="TXD59" s="184"/>
      <c r="TXE59" s="184"/>
      <c r="TXF59" s="184"/>
      <c r="TXG59" s="184"/>
      <c r="TXH59" s="184"/>
      <c r="TXI59" s="184"/>
      <c r="TXJ59" s="184"/>
      <c r="TXK59" s="184"/>
      <c r="TXL59" s="184"/>
      <c r="TXM59" s="184"/>
      <c r="TXN59" s="184"/>
      <c r="TXO59" s="184"/>
      <c r="TXP59" s="184"/>
      <c r="TXQ59" s="184"/>
      <c r="TXR59" s="184"/>
      <c r="TXS59" s="184"/>
      <c r="TXT59" s="184"/>
      <c r="TXU59" s="184"/>
      <c r="TXV59" s="184"/>
      <c r="TXW59" s="184"/>
      <c r="TXX59" s="184"/>
      <c r="TXY59" s="184"/>
      <c r="TXZ59" s="184"/>
      <c r="TYA59" s="184"/>
      <c r="TYB59" s="184"/>
      <c r="TYC59" s="184"/>
      <c r="TYD59" s="184"/>
      <c r="TYE59" s="184"/>
      <c r="TYF59" s="184"/>
      <c r="TYG59" s="184"/>
      <c r="TYH59" s="184"/>
      <c r="TYI59" s="184"/>
      <c r="TYJ59" s="184"/>
      <c r="TYK59" s="184"/>
      <c r="TYL59" s="184"/>
      <c r="TYM59" s="184"/>
      <c r="TYN59" s="184"/>
      <c r="TYO59" s="184"/>
      <c r="TYP59" s="184"/>
      <c r="TYQ59" s="184"/>
      <c r="TYR59" s="184"/>
      <c r="TYS59" s="184"/>
      <c r="TYT59" s="184"/>
      <c r="TYU59" s="184"/>
      <c r="TYV59" s="184"/>
      <c r="TYW59" s="184"/>
      <c r="TYX59" s="184"/>
      <c r="TYY59" s="184"/>
      <c r="TYZ59" s="184"/>
      <c r="TZA59" s="184"/>
      <c r="TZB59" s="184"/>
      <c r="TZC59" s="184"/>
      <c r="TZD59" s="184"/>
      <c r="TZE59" s="184"/>
      <c r="TZF59" s="184"/>
      <c r="TZG59" s="184"/>
      <c r="TZH59" s="184"/>
      <c r="TZI59" s="184"/>
      <c r="TZJ59" s="184"/>
      <c r="TZK59" s="184"/>
      <c r="TZL59" s="184"/>
      <c r="TZM59" s="184"/>
      <c r="TZN59" s="184"/>
      <c r="TZO59" s="184"/>
      <c r="TZP59" s="184"/>
      <c r="TZQ59" s="184"/>
      <c r="TZR59" s="184"/>
      <c r="TZS59" s="184"/>
      <c r="TZT59" s="184"/>
      <c r="TZU59" s="184"/>
      <c r="TZV59" s="184"/>
      <c r="TZW59" s="184"/>
      <c r="TZX59" s="184"/>
      <c r="TZY59" s="184"/>
      <c r="TZZ59" s="184"/>
      <c r="UAA59" s="184"/>
      <c r="UAB59" s="184"/>
      <c r="UAC59" s="184"/>
      <c r="UAD59" s="184"/>
      <c r="UAE59" s="184"/>
      <c r="UAF59" s="184"/>
      <c r="UAG59" s="184"/>
      <c r="UAH59" s="184"/>
      <c r="UAI59" s="184"/>
      <c r="UAJ59" s="184"/>
      <c r="UAK59" s="184"/>
      <c r="UAL59" s="184"/>
      <c r="UAM59" s="184"/>
      <c r="UAN59" s="184"/>
      <c r="UAO59" s="184"/>
      <c r="UAP59" s="184"/>
      <c r="UAQ59" s="184"/>
      <c r="UAR59" s="184"/>
      <c r="UAS59" s="184"/>
      <c r="UAT59" s="184"/>
      <c r="UAU59" s="184"/>
      <c r="UAV59" s="184"/>
      <c r="UAW59" s="184"/>
      <c r="UAX59" s="184"/>
      <c r="UAY59" s="184"/>
      <c r="UAZ59" s="184"/>
      <c r="UBA59" s="184"/>
      <c r="UBB59" s="184"/>
      <c r="UBC59" s="184"/>
      <c r="UBD59" s="184"/>
      <c r="UBE59" s="184"/>
      <c r="UBF59" s="184"/>
      <c r="UBG59" s="184"/>
      <c r="UBH59" s="184"/>
      <c r="UBI59" s="184"/>
      <c r="UBJ59" s="184"/>
      <c r="UBK59" s="184"/>
      <c r="UBL59" s="184"/>
      <c r="UBM59" s="184"/>
      <c r="UBN59" s="184"/>
      <c r="UBO59" s="184"/>
      <c r="UBP59" s="184"/>
      <c r="UBQ59" s="184"/>
      <c r="UBR59" s="184"/>
      <c r="UBS59" s="184"/>
      <c r="UBT59" s="184"/>
      <c r="UBU59" s="184"/>
      <c r="UBV59" s="184"/>
      <c r="UBW59" s="184"/>
      <c r="UBX59" s="184"/>
      <c r="UBY59" s="184"/>
      <c r="UBZ59" s="184"/>
      <c r="UCA59" s="184"/>
      <c r="UCB59" s="184"/>
      <c r="UCC59" s="184"/>
      <c r="UCD59" s="184"/>
      <c r="UCE59" s="184"/>
      <c r="UCF59" s="184"/>
      <c r="UCG59" s="184"/>
      <c r="UCH59" s="184"/>
      <c r="UCI59" s="184"/>
      <c r="UCJ59" s="184"/>
      <c r="UCK59" s="184"/>
      <c r="UCL59" s="184"/>
      <c r="UCM59" s="184"/>
      <c r="UCN59" s="184"/>
      <c r="UCO59" s="184"/>
      <c r="UCP59" s="184"/>
      <c r="UCQ59" s="184"/>
      <c r="UCR59" s="184"/>
      <c r="UCS59" s="184"/>
      <c r="UCT59" s="184"/>
      <c r="UCU59" s="184"/>
      <c r="UCV59" s="184"/>
      <c r="UCW59" s="184"/>
      <c r="UCX59" s="184"/>
      <c r="UCY59" s="184"/>
      <c r="UCZ59" s="184"/>
      <c r="UDA59" s="184"/>
      <c r="UDB59" s="184"/>
      <c r="UDC59" s="184"/>
      <c r="UDD59" s="184"/>
      <c r="UDE59" s="184"/>
      <c r="UDF59" s="184"/>
      <c r="UDG59" s="184"/>
      <c r="UDH59" s="184"/>
      <c r="UDI59" s="184"/>
      <c r="UDJ59" s="184"/>
      <c r="UDK59" s="184"/>
      <c r="UDL59" s="184"/>
      <c r="UDM59" s="184"/>
      <c r="UDN59" s="184"/>
      <c r="UDO59" s="184"/>
      <c r="UDP59" s="184"/>
      <c r="UDQ59" s="184"/>
      <c r="UDR59" s="184"/>
      <c r="UDS59" s="184"/>
      <c r="UDT59" s="184"/>
      <c r="UDU59" s="184"/>
      <c r="UDV59" s="184"/>
      <c r="UDW59" s="184"/>
      <c r="UDX59" s="184"/>
      <c r="UDY59" s="184"/>
      <c r="UDZ59" s="184"/>
      <c r="UEA59" s="184"/>
      <c r="UEB59" s="184"/>
      <c r="UEC59" s="184"/>
      <c r="UED59" s="184"/>
      <c r="UEE59" s="184"/>
      <c r="UEF59" s="184"/>
      <c r="UEG59" s="184"/>
      <c r="UEH59" s="184"/>
      <c r="UEI59" s="184"/>
      <c r="UEJ59" s="184"/>
      <c r="UEK59" s="184"/>
      <c r="UEL59" s="184"/>
      <c r="UEM59" s="184"/>
      <c r="UEN59" s="184"/>
      <c r="UEO59" s="184"/>
      <c r="UEP59" s="184"/>
      <c r="UEQ59" s="184"/>
      <c r="UER59" s="184"/>
      <c r="UES59" s="184"/>
      <c r="UET59" s="184"/>
      <c r="UEU59" s="184"/>
      <c r="UEV59" s="184"/>
      <c r="UEW59" s="184"/>
      <c r="UEX59" s="184"/>
      <c r="UEY59" s="184"/>
      <c r="UEZ59" s="184"/>
      <c r="UFA59" s="184"/>
      <c r="UFB59" s="184"/>
      <c r="UFC59" s="184"/>
      <c r="UFD59" s="184"/>
      <c r="UFE59" s="184"/>
      <c r="UFF59" s="184"/>
      <c r="UFG59" s="184"/>
      <c r="UFH59" s="184"/>
      <c r="UFI59" s="184"/>
      <c r="UFJ59" s="184"/>
      <c r="UFK59" s="184"/>
      <c r="UFL59" s="184"/>
      <c r="UFM59" s="184"/>
      <c r="UFN59" s="184"/>
      <c r="UFO59" s="184"/>
      <c r="UFP59" s="184"/>
      <c r="UFQ59" s="184"/>
      <c r="UFR59" s="184"/>
      <c r="UFS59" s="184"/>
      <c r="UFT59" s="184"/>
      <c r="UFU59" s="184"/>
      <c r="UFV59" s="184"/>
      <c r="UFW59" s="184"/>
      <c r="UFX59" s="184"/>
      <c r="UFY59" s="184"/>
      <c r="UFZ59" s="184"/>
      <c r="UGA59" s="184"/>
      <c r="UGB59" s="184"/>
      <c r="UGC59" s="184"/>
      <c r="UGD59" s="184"/>
      <c r="UGE59" s="184"/>
      <c r="UGF59" s="184"/>
      <c r="UGG59" s="184"/>
      <c r="UGH59" s="184"/>
      <c r="UGI59" s="184"/>
      <c r="UGJ59" s="184"/>
      <c r="UGK59" s="184"/>
      <c r="UGL59" s="184"/>
      <c r="UGM59" s="184"/>
      <c r="UGN59" s="184"/>
      <c r="UGO59" s="184"/>
      <c r="UGP59" s="184"/>
      <c r="UGQ59" s="184"/>
      <c r="UGR59" s="184"/>
      <c r="UGS59" s="184"/>
      <c r="UGT59" s="184"/>
      <c r="UGU59" s="184"/>
      <c r="UGV59" s="184"/>
      <c r="UGW59" s="184"/>
      <c r="UGX59" s="184"/>
      <c r="UGY59" s="184"/>
      <c r="UGZ59" s="184"/>
      <c r="UHA59" s="184"/>
      <c r="UHB59" s="184"/>
      <c r="UHC59" s="184"/>
      <c r="UHD59" s="184"/>
      <c r="UHE59" s="184"/>
      <c r="UHF59" s="184"/>
      <c r="UHG59" s="184"/>
      <c r="UHH59" s="184"/>
      <c r="UHI59" s="184"/>
      <c r="UHJ59" s="184"/>
      <c r="UHK59" s="184"/>
      <c r="UHL59" s="184"/>
      <c r="UHM59" s="184"/>
      <c r="UHN59" s="184"/>
      <c r="UHO59" s="184"/>
      <c r="UHP59" s="184"/>
      <c r="UHQ59" s="184"/>
      <c r="UHR59" s="184"/>
      <c r="UHS59" s="184"/>
      <c r="UHT59" s="184"/>
      <c r="UHU59" s="184"/>
      <c r="UHV59" s="184"/>
      <c r="UHW59" s="184"/>
      <c r="UHX59" s="184"/>
      <c r="UHY59" s="184"/>
      <c r="UHZ59" s="184"/>
      <c r="UIA59" s="184"/>
      <c r="UIB59" s="184"/>
      <c r="UIC59" s="184"/>
      <c r="UID59" s="184"/>
      <c r="UIE59" s="184"/>
      <c r="UIF59" s="184"/>
      <c r="UIG59" s="184"/>
      <c r="UIH59" s="184"/>
      <c r="UII59" s="184"/>
      <c r="UIJ59" s="184"/>
      <c r="UIK59" s="184"/>
      <c r="UIL59" s="184"/>
      <c r="UIM59" s="184"/>
      <c r="UIN59" s="184"/>
      <c r="UIO59" s="184"/>
      <c r="UIP59" s="184"/>
      <c r="UIQ59" s="184"/>
      <c r="UIR59" s="184"/>
      <c r="UIS59" s="184"/>
      <c r="UIT59" s="184"/>
      <c r="UIU59" s="184"/>
      <c r="UIV59" s="184"/>
      <c r="UIW59" s="184"/>
      <c r="UIX59" s="184"/>
      <c r="UIY59" s="184"/>
      <c r="UIZ59" s="184"/>
      <c r="UJA59" s="184"/>
      <c r="UJB59" s="184"/>
      <c r="UJC59" s="184"/>
      <c r="UJD59" s="184"/>
      <c r="UJE59" s="184"/>
      <c r="UJF59" s="184"/>
      <c r="UJG59" s="184"/>
      <c r="UJH59" s="184"/>
      <c r="UJI59" s="184"/>
      <c r="UJJ59" s="184"/>
      <c r="UJK59" s="184"/>
      <c r="UJL59" s="184"/>
      <c r="UJM59" s="184"/>
      <c r="UJN59" s="184"/>
      <c r="UJO59" s="184"/>
      <c r="UJP59" s="184"/>
      <c r="UJQ59" s="184"/>
      <c r="UJR59" s="184"/>
      <c r="UJS59" s="184"/>
      <c r="UJT59" s="184"/>
      <c r="UJU59" s="184"/>
      <c r="UJV59" s="184"/>
      <c r="UJW59" s="184"/>
      <c r="UJX59" s="184"/>
      <c r="UJY59" s="184"/>
      <c r="UJZ59" s="184"/>
      <c r="UKA59" s="184"/>
      <c r="UKB59" s="184"/>
      <c r="UKC59" s="184"/>
      <c r="UKD59" s="184"/>
      <c r="UKE59" s="184"/>
      <c r="UKF59" s="184"/>
      <c r="UKG59" s="184"/>
      <c r="UKH59" s="184"/>
      <c r="UKI59" s="184"/>
      <c r="UKJ59" s="184"/>
      <c r="UKK59" s="184"/>
      <c r="UKL59" s="184"/>
      <c r="UKM59" s="184"/>
      <c r="UKN59" s="184"/>
      <c r="UKO59" s="184"/>
      <c r="UKP59" s="184"/>
      <c r="UKQ59" s="184"/>
      <c r="UKR59" s="184"/>
      <c r="UKS59" s="184"/>
      <c r="UKT59" s="184"/>
      <c r="UKU59" s="184"/>
      <c r="UKV59" s="184"/>
      <c r="UKW59" s="184"/>
      <c r="UKX59" s="184"/>
      <c r="UKY59" s="184"/>
      <c r="UKZ59" s="184"/>
      <c r="ULA59" s="184"/>
      <c r="ULB59" s="184"/>
      <c r="ULC59" s="184"/>
      <c r="ULD59" s="184"/>
      <c r="ULE59" s="184"/>
      <c r="ULF59" s="184"/>
      <c r="ULG59" s="184"/>
      <c r="ULH59" s="184"/>
      <c r="ULI59" s="184"/>
      <c r="ULJ59" s="184"/>
      <c r="ULK59" s="184"/>
      <c r="ULL59" s="184"/>
      <c r="ULM59" s="184"/>
      <c r="ULN59" s="184"/>
      <c r="ULO59" s="184"/>
      <c r="ULP59" s="184"/>
      <c r="ULQ59" s="184"/>
      <c r="ULR59" s="184"/>
      <c r="ULS59" s="184"/>
      <c r="ULT59" s="184"/>
      <c r="ULU59" s="184"/>
      <c r="ULV59" s="184"/>
      <c r="ULW59" s="184"/>
      <c r="ULX59" s="184"/>
      <c r="ULY59" s="184"/>
      <c r="ULZ59" s="184"/>
      <c r="UMA59" s="184"/>
      <c r="UMB59" s="184"/>
      <c r="UMC59" s="184"/>
      <c r="UMD59" s="184"/>
      <c r="UME59" s="184"/>
      <c r="UMF59" s="184"/>
      <c r="UMG59" s="184"/>
      <c r="UMH59" s="184"/>
      <c r="UMI59" s="184"/>
      <c r="UMJ59" s="184"/>
      <c r="UMK59" s="184"/>
      <c r="UML59" s="184"/>
      <c r="UMM59" s="184"/>
      <c r="UMN59" s="184"/>
      <c r="UMO59" s="184"/>
      <c r="UMP59" s="184"/>
      <c r="UMQ59" s="184"/>
      <c r="UMR59" s="184"/>
      <c r="UMS59" s="184"/>
      <c r="UMT59" s="184"/>
      <c r="UMU59" s="184"/>
      <c r="UMV59" s="184"/>
      <c r="UMW59" s="184"/>
      <c r="UMX59" s="184"/>
      <c r="UMY59" s="184"/>
      <c r="UMZ59" s="184"/>
      <c r="UNA59" s="184"/>
      <c r="UNB59" s="184"/>
      <c r="UNC59" s="184"/>
      <c r="UND59" s="184"/>
      <c r="UNE59" s="184"/>
      <c r="UNF59" s="184"/>
      <c r="UNG59" s="184"/>
      <c r="UNH59" s="184"/>
      <c r="UNI59" s="184"/>
      <c r="UNJ59" s="184"/>
      <c r="UNK59" s="184"/>
      <c r="UNL59" s="184"/>
      <c r="UNM59" s="184"/>
      <c r="UNN59" s="184"/>
      <c r="UNO59" s="184"/>
      <c r="UNP59" s="184"/>
      <c r="UNQ59" s="184"/>
      <c r="UNR59" s="184"/>
      <c r="UNS59" s="184"/>
      <c r="UNT59" s="184"/>
      <c r="UNU59" s="184"/>
      <c r="UNV59" s="184"/>
      <c r="UNW59" s="184"/>
      <c r="UNX59" s="184"/>
      <c r="UNY59" s="184"/>
      <c r="UNZ59" s="184"/>
      <c r="UOA59" s="184"/>
      <c r="UOB59" s="184"/>
      <c r="UOC59" s="184"/>
      <c r="UOD59" s="184"/>
      <c r="UOE59" s="184"/>
      <c r="UOF59" s="184"/>
      <c r="UOG59" s="184"/>
      <c r="UOH59" s="184"/>
      <c r="UOI59" s="184"/>
      <c r="UOJ59" s="184"/>
      <c r="UOK59" s="184"/>
      <c r="UOL59" s="184"/>
      <c r="UOM59" s="184"/>
      <c r="UON59" s="184"/>
      <c r="UOO59" s="184"/>
      <c r="UOP59" s="184"/>
      <c r="UOQ59" s="184"/>
      <c r="UOR59" s="184"/>
      <c r="UOS59" s="184"/>
      <c r="UOT59" s="184"/>
      <c r="UOU59" s="184"/>
      <c r="UOV59" s="184"/>
      <c r="UOW59" s="184"/>
      <c r="UOX59" s="184"/>
      <c r="UOY59" s="184"/>
      <c r="UOZ59" s="184"/>
      <c r="UPA59" s="184"/>
      <c r="UPB59" s="184"/>
      <c r="UPC59" s="184"/>
      <c r="UPD59" s="184"/>
      <c r="UPE59" s="184"/>
      <c r="UPF59" s="184"/>
      <c r="UPG59" s="184"/>
      <c r="UPH59" s="184"/>
      <c r="UPI59" s="184"/>
      <c r="UPJ59" s="184"/>
      <c r="UPK59" s="184"/>
      <c r="UPL59" s="184"/>
      <c r="UPM59" s="184"/>
      <c r="UPN59" s="184"/>
      <c r="UPO59" s="184"/>
      <c r="UPP59" s="184"/>
      <c r="UPQ59" s="184"/>
      <c r="UPR59" s="184"/>
      <c r="UPS59" s="184"/>
      <c r="UPT59" s="184"/>
      <c r="UPU59" s="184"/>
      <c r="UPV59" s="184"/>
      <c r="UPW59" s="184"/>
      <c r="UPX59" s="184"/>
      <c r="UPY59" s="184"/>
      <c r="UPZ59" s="184"/>
      <c r="UQA59" s="184"/>
      <c r="UQB59" s="184"/>
      <c r="UQC59" s="184"/>
      <c r="UQD59" s="184"/>
      <c r="UQE59" s="184"/>
      <c r="UQF59" s="184"/>
      <c r="UQG59" s="184"/>
      <c r="UQH59" s="184"/>
      <c r="UQI59" s="184"/>
      <c r="UQJ59" s="184"/>
      <c r="UQK59" s="184"/>
      <c r="UQL59" s="184"/>
      <c r="UQM59" s="184"/>
      <c r="UQN59" s="184"/>
      <c r="UQO59" s="184"/>
      <c r="UQP59" s="184"/>
      <c r="UQQ59" s="184"/>
      <c r="UQR59" s="184"/>
      <c r="UQS59" s="184"/>
      <c r="UQT59" s="184"/>
      <c r="UQU59" s="184"/>
      <c r="UQV59" s="184"/>
      <c r="UQW59" s="184"/>
      <c r="UQX59" s="184"/>
      <c r="UQY59" s="184"/>
      <c r="UQZ59" s="184"/>
      <c r="URA59" s="184"/>
      <c r="URB59" s="184"/>
      <c r="URC59" s="184"/>
      <c r="URD59" s="184"/>
      <c r="URE59" s="184"/>
      <c r="URF59" s="184"/>
      <c r="URG59" s="184"/>
      <c r="URH59" s="184"/>
      <c r="URI59" s="184"/>
      <c r="URJ59" s="184"/>
      <c r="URK59" s="184"/>
      <c r="URL59" s="184"/>
      <c r="URM59" s="184"/>
      <c r="URN59" s="184"/>
      <c r="URO59" s="184"/>
      <c r="URP59" s="184"/>
      <c r="URQ59" s="184"/>
      <c r="URR59" s="184"/>
      <c r="URS59" s="184"/>
      <c r="URT59" s="184"/>
      <c r="URU59" s="184"/>
      <c r="URV59" s="184"/>
      <c r="URW59" s="184"/>
      <c r="URX59" s="184"/>
      <c r="URY59" s="184"/>
      <c r="URZ59" s="184"/>
      <c r="USA59" s="184"/>
      <c r="USB59" s="184"/>
      <c r="USC59" s="184"/>
      <c r="USD59" s="184"/>
      <c r="USE59" s="184"/>
      <c r="USF59" s="184"/>
      <c r="USG59" s="184"/>
      <c r="USH59" s="184"/>
      <c r="USI59" s="184"/>
      <c r="USJ59" s="184"/>
      <c r="USK59" s="184"/>
      <c r="USL59" s="184"/>
      <c r="USM59" s="184"/>
      <c r="USN59" s="184"/>
      <c r="USO59" s="184"/>
      <c r="USP59" s="184"/>
      <c r="USQ59" s="184"/>
      <c r="USR59" s="184"/>
      <c r="USS59" s="184"/>
      <c r="UST59" s="184"/>
      <c r="USU59" s="184"/>
      <c r="USV59" s="184"/>
      <c r="USW59" s="184"/>
      <c r="USX59" s="184"/>
      <c r="USY59" s="184"/>
      <c r="USZ59" s="184"/>
      <c r="UTA59" s="184"/>
      <c r="UTB59" s="184"/>
      <c r="UTC59" s="184"/>
      <c r="UTD59" s="184"/>
      <c r="UTE59" s="184"/>
      <c r="UTF59" s="184"/>
      <c r="UTG59" s="184"/>
      <c r="UTH59" s="184"/>
      <c r="UTI59" s="184"/>
      <c r="UTJ59" s="184"/>
      <c r="UTK59" s="184"/>
      <c r="UTL59" s="184"/>
      <c r="UTM59" s="184"/>
      <c r="UTN59" s="184"/>
      <c r="UTO59" s="184"/>
      <c r="UTP59" s="184"/>
      <c r="UTQ59" s="184"/>
      <c r="UTR59" s="184"/>
      <c r="UTS59" s="184"/>
      <c r="UTT59" s="184"/>
      <c r="UTU59" s="184"/>
      <c r="UTV59" s="184"/>
      <c r="UTW59" s="184"/>
      <c r="UTX59" s="184"/>
      <c r="UTY59" s="184"/>
      <c r="UTZ59" s="184"/>
      <c r="UUA59" s="184"/>
      <c r="UUB59" s="184"/>
      <c r="UUC59" s="184"/>
      <c r="UUD59" s="184"/>
      <c r="UUE59" s="184"/>
      <c r="UUF59" s="184"/>
      <c r="UUG59" s="184"/>
      <c r="UUH59" s="184"/>
      <c r="UUI59" s="184"/>
      <c r="UUJ59" s="184"/>
      <c r="UUK59" s="184"/>
      <c r="UUL59" s="184"/>
      <c r="UUM59" s="184"/>
      <c r="UUN59" s="184"/>
      <c r="UUO59" s="184"/>
      <c r="UUP59" s="184"/>
      <c r="UUQ59" s="184"/>
      <c r="UUR59" s="184"/>
      <c r="UUS59" s="184"/>
      <c r="UUT59" s="184"/>
      <c r="UUU59" s="184"/>
      <c r="UUV59" s="184"/>
      <c r="UUW59" s="184"/>
      <c r="UUX59" s="184"/>
      <c r="UUY59" s="184"/>
      <c r="UUZ59" s="184"/>
      <c r="UVA59" s="184"/>
      <c r="UVB59" s="184"/>
      <c r="UVC59" s="184"/>
      <c r="UVD59" s="184"/>
      <c r="UVE59" s="184"/>
      <c r="UVF59" s="184"/>
      <c r="UVG59" s="184"/>
      <c r="UVH59" s="184"/>
      <c r="UVI59" s="184"/>
      <c r="UVJ59" s="184"/>
      <c r="UVK59" s="184"/>
      <c r="UVL59" s="184"/>
      <c r="UVM59" s="184"/>
      <c r="UVN59" s="184"/>
      <c r="UVO59" s="184"/>
      <c r="UVP59" s="184"/>
      <c r="UVQ59" s="184"/>
      <c r="UVR59" s="184"/>
      <c r="UVS59" s="184"/>
      <c r="UVT59" s="184"/>
      <c r="UVU59" s="184"/>
      <c r="UVV59" s="184"/>
      <c r="UVW59" s="184"/>
      <c r="UVX59" s="184"/>
      <c r="UVY59" s="184"/>
      <c r="UVZ59" s="184"/>
      <c r="UWA59" s="184"/>
      <c r="UWB59" s="184"/>
      <c r="UWC59" s="184"/>
      <c r="UWD59" s="184"/>
      <c r="UWE59" s="184"/>
      <c r="UWF59" s="184"/>
      <c r="UWG59" s="184"/>
      <c r="UWH59" s="184"/>
      <c r="UWI59" s="184"/>
      <c r="UWJ59" s="184"/>
      <c r="UWK59" s="184"/>
      <c r="UWL59" s="184"/>
      <c r="UWM59" s="184"/>
      <c r="UWN59" s="184"/>
      <c r="UWO59" s="184"/>
      <c r="UWP59" s="184"/>
      <c r="UWQ59" s="184"/>
      <c r="UWR59" s="184"/>
      <c r="UWS59" s="184"/>
      <c r="UWT59" s="184"/>
      <c r="UWU59" s="184"/>
      <c r="UWV59" s="184"/>
      <c r="UWW59" s="184"/>
      <c r="UWX59" s="184"/>
      <c r="UWY59" s="184"/>
      <c r="UWZ59" s="184"/>
      <c r="UXA59" s="184"/>
      <c r="UXB59" s="184"/>
      <c r="UXC59" s="184"/>
      <c r="UXD59" s="184"/>
      <c r="UXE59" s="184"/>
      <c r="UXF59" s="184"/>
      <c r="UXG59" s="184"/>
      <c r="UXH59" s="184"/>
      <c r="UXI59" s="184"/>
      <c r="UXJ59" s="184"/>
      <c r="UXK59" s="184"/>
      <c r="UXL59" s="184"/>
      <c r="UXM59" s="184"/>
      <c r="UXN59" s="184"/>
      <c r="UXO59" s="184"/>
      <c r="UXP59" s="184"/>
      <c r="UXQ59" s="184"/>
      <c r="UXR59" s="184"/>
      <c r="UXS59" s="184"/>
      <c r="UXT59" s="184"/>
      <c r="UXU59" s="184"/>
      <c r="UXV59" s="184"/>
      <c r="UXW59" s="184"/>
      <c r="UXX59" s="184"/>
      <c r="UXY59" s="184"/>
      <c r="UXZ59" s="184"/>
      <c r="UYA59" s="184"/>
      <c r="UYB59" s="184"/>
      <c r="UYC59" s="184"/>
      <c r="UYD59" s="184"/>
      <c r="UYE59" s="184"/>
      <c r="UYF59" s="184"/>
      <c r="UYG59" s="184"/>
      <c r="UYH59" s="184"/>
      <c r="UYI59" s="184"/>
      <c r="UYJ59" s="184"/>
      <c r="UYK59" s="184"/>
      <c r="UYL59" s="184"/>
      <c r="UYM59" s="184"/>
      <c r="UYN59" s="184"/>
      <c r="UYO59" s="184"/>
      <c r="UYP59" s="184"/>
      <c r="UYQ59" s="184"/>
      <c r="UYR59" s="184"/>
      <c r="UYS59" s="184"/>
      <c r="UYT59" s="184"/>
      <c r="UYU59" s="184"/>
      <c r="UYV59" s="184"/>
      <c r="UYW59" s="184"/>
      <c r="UYX59" s="184"/>
      <c r="UYY59" s="184"/>
      <c r="UYZ59" s="184"/>
      <c r="UZA59" s="184"/>
      <c r="UZB59" s="184"/>
      <c r="UZC59" s="184"/>
      <c r="UZD59" s="184"/>
      <c r="UZE59" s="184"/>
      <c r="UZF59" s="184"/>
      <c r="UZG59" s="184"/>
      <c r="UZH59" s="184"/>
      <c r="UZI59" s="184"/>
      <c r="UZJ59" s="184"/>
      <c r="UZK59" s="184"/>
      <c r="UZL59" s="184"/>
      <c r="UZM59" s="184"/>
      <c r="UZN59" s="184"/>
      <c r="UZO59" s="184"/>
      <c r="UZP59" s="184"/>
      <c r="UZQ59" s="184"/>
      <c r="UZR59" s="184"/>
      <c r="UZS59" s="184"/>
      <c r="UZT59" s="184"/>
      <c r="UZU59" s="184"/>
      <c r="UZV59" s="184"/>
      <c r="UZW59" s="184"/>
      <c r="UZX59" s="184"/>
      <c r="UZY59" s="184"/>
      <c r="UZZ59" s="184"/>
      <c r="VAA59" s="184"/>
      <c r="VAB59" s="184"/>
      <c r="VAC59" s="184"/>
      <c r="VAD59" s="184"/>
      <c r="VAE59" s="184"/>
      <c r="VAF59" s="184"/>
      <c r="VAG59" s="184"/>
      <c r="VAH59" s="184"/>
      <c r="VAI59" s="184"/>
      <c r="VAJ59" s="184"/>
      <c r="VAK59" s="184"/>
      <c r="VAL59" s="184"/>
      <c r="VAM59" s="184"/>
      <c r="VAN59" s="184"/>
      <c r="VAO59" s="184"/>
      <c r="VAP59" s="184"/>
      <c r="VAQ59" s="184"/>
      <c r="VAR59" s="184"/>
      <c r="VAS59" s="184"/>
      <c r="VAT59" s="184"/>
      <c r="VAU59" s="184"/>
      <c r="VAV59" s="184"/>
      <c r="VAW59" s="184"/>
      <c r="VAX59" s="184"/>
      <c r="VAY59" s="184"/>
      <c r="VAZ59" s="184"/>
      <c r="VBA59" s="184"/>
      <c r="VBB59" s="184"/>
      <c r="VBC59" s="184"/>
      <c r="VBD59" s="184"/>
      <c r="VBE59" s="184"/>
      <c r="VBF59" s="184"/>
      <c r="VBG59" s="184"/>
      <c r="VBH59" s="184"/>
      <c r="VBI59" s="184"/>
      <c r="VBJ59" s="184"/>
      <c r="VBK59" s="184"/>
      <c r="VBL59" s="184"/>
      <c r="VBM59" s="184"/>
      <c r="VBN59" s="184"/>
      <c r="VBO59" s="184"/>
      <c r="VBP59" s="184"/>
      <c r="VBQ59" s="184"/>
      <c r="VBR59" s="184"/>
      <c r="VBS59" s="184"/>
      <c r="VBT59" s="184"/>
      <c r="VBU59" s="184"/>
      <c r="VBV59" s="184"/>
      <c r="VBW59" s="184"/>
      <c r="VBX59" s="184"/>
      <c r="VBY59" s="184"/>
      <c r="VBZ59" s="184"/>
      <c r="VCA59" s="184"/>
      <c r="VCB59" s="184"/>
      <c r="VCC59" s="184"/>
      <c r="VCD59" s="184"/>
      <c r="VCE59" s="184"/>
      <c r="VCF59" s="184"/>
      <c r="VCG59" s="184"/>
      <c r="VCH59" s="184"/>
      <c r="VCI59" s="184"/>
      <c r="VCJ59" s="184"/>
      <c r="VCK59" s="184"/>
      <c r="VCL59" s="184"/>
      <c r="VCM59" s="184"/>
      <c r="VCN59" s="184"/>
      <c r="VCO59" s="184"/>
      <c r="VCP59" s="184"/>
      <c r="VCQ59" s="184"/>
      <c r="VCR59" s="184"/>
      <c r="VCS59" s="184"/>
      <c r="VCT59" s="184"/>
      <c r="VCU59" s="184"/>
      <c r="VCV59" s="184"/>
      <c r="VCW59" s="184"/>
      <c r="VCX59" s="184"/>
      <c r="VCY59" s="184"/>
      <c r="VCZ59" s="184"/>
      <c r="VDA59" s="184"/>
      <c r="VDB59" s="184"/>
      <c r="VDC59" s="184"/>
      <c r="VDD59" s="184"/>
      <c r="VDE59" s="184"/>
      <c r="VDF59" s="184"/>
      <c r="VDG59" s="184"/>
      <c r="VDH59" s="184"/>
      <c r="VDI59" s="184"/>
      <c r="VDJ59" s="184"/>
      <c r="VDK59" s="184"/>
      <c r="VDL59" s="184"/>
      <c r="VDM59" s="184"/>
      <c r="VDN59" s="184"/>
      <c r="VDO59" s="184"/>
      <c r="VDP59" s="184"/>
      <c r="VDQ59" s="184"/>
      <c r="VDR59" s="184"/>
      <c r="VDS59" s="184"/>
      <c r="VDT59" s="184"/>
      <c r="VDU59" s="184"/>
      <c r="VDV59" s="184"/>
      <c r="VDW59" s="184"/>
      <c r="VDX59" s="184"/>
      <c r="VDY59" s="184"/>
      <c r="VDZ59" s="184"/>
      <c r="VEA59" s="184"/>
      <c r="VEB59" s="184"/>
      <c r="VEC59" s="184"/>
      <c r="VED59" s="184"/>
      <c r="VEE59" s="184"/>
      <c r="VEF59" s="184"/>
      <c r="VEG59" s="184"/>
      <c r="VEH59" s="184"/>
      <c r="VEI59" s="184"/>
      <c r="VEJ59" s="184"/>
      <c r="VEK59" s="184"/>
      <c r="VEL59" s="184"/>
      <c r="VEM59" s="184"/>
      <c r="VEN59" s="184"/>
      <c r="VEO59" s="184"/>
      <c r="VEP59" s="184"/>
      <c r="VEQ59" s="184"/>
      <c r="VER59" s="184"/>
      <c r="VES59" s="184"/>
      <c r="VET59" s="184"/>
      <c r="VEU59" s="184"/>
      <c r="VEV59" s="184"/>
      <c r="VEW59" s="184"/>
      <c r="VEX59" s="184"/>
      <c r="VEY59" s="184"/>
      <c r="VEZ59" s="184"/>
      <c r="VFA59" s="184"/>
      <c r="VFB59" s="184"/>
      <c r="VFC59" s="184"/>
      <c r="VFD59" s="184"/>
      <c r="VFE59" s="184"/>
      <c r="VFF59" s="184"/>
      <c r="VFG59" s="184"/>
      <c r="VFH59" s="184"/>
      <c r="VFI59" s="184"/>
      <c r="VFJ59" s="184"/>
      <c r="VFK59" s="184"/>
      <c r="VFL59" s="184"/>
      <c r="VFM59" s="184"/>
      <c r="VFN59" s="184"/>
      <c r="VFO59" s="184"/>
      <c r="VFP59" s="184"/>
      <c r="VFQ59" s="184"/>
      <c r="VFR59" s="184"/>
      <c r="VFS59" s="184"/>
      <c r="VFT59" s="184"/>
      <c r="VFU59" s="184"/>
      <c r="VFV59" s="184"/>
      <c r="VFW59" s="184"/>
      <c r="VFX59" s="184"/>
      <c r="VFY59" s="184"/>
      <c r="VFZ59" s="184"/>
      <c r="VGA59" s="184"/>
      <c r="VGB59" s="184"/>
      <c r="VGC59" s="184"/>
      <c r="VGD59" s="184"/>
      <c r="VGE59" s="184"/>
      <c r="VGF59" s="184"/>
      <c r="VGG59" s="184"/>
      <c r="VGH59" s="184"/>
      <c r="VGI59" s="184"/>
      <c r="VGJ59" s="184"/>
      <c r="VGK59" s="184"/>
      <c r="VGL59" s="184"/>
      <c r="VGM59" s="184"/>
      <c r="VGN59" s="184"/>
      <c r="VGO59" s="184"/>
      <c r="VGP59" s="184"/>
      <c r="VGQ59" s="184"/>
      <c r="VGR59" s="184"/>
      <c r="VGS59" s="184"/>
      <c r="VGT59" s="184"/>
      <c r="VGU59" s="184"/>
      <c r="VGV59" s="184"/>
      <c r="VGW59" s="184"/>
      <c r="VGX59" s="184"/>
      <c r="VGY59" s="184"/>
      <c r="VGZ59" s="184"/>
      <c r="VHA59" s="184"/>
      <c r="VHB59" s="184"/>
      <c r="VHC59" s="184"/>
      <c r="VHD59" s="184"/>
      <c r="VHE59" s="184"/>
      <c r="VHF59" s="184"/>
      <c r="VHG59" s="184"/>
      <c r="VHH59" s="184"/>
      <c r="VHI59" s="184"/>
      <c r="VHJ59" s="184"/>
      <c r="VHK59" s="184"/>
      <c r="VHL59" s="184"/>
      <c r="VHM59" s="184"/>
      <c r="VHN59" s="184"/>
      <c r="VHO59" s="184"/>
      <c r="VHP59" s="184"/>
      <c r="VHQ59" s="184"/>
      <c r="VHR59" s="184"/>
      <c r="VHS59" s="184"/>
      <c r="VHT59" s="184"/>
      <c r="VHU59" s="184"/>
      <c r="VHV59" s="184"/>
      <c r="VHW59" s="184"/>
      <c r="VHX59" s="184"/>
      <c r="VHY59" s="184"/>
      <c r="VHZ59" s="184"/>
      <c r="VIA59" s="184"/>
      <c r="VIB59" s="184"/>
      <c r="VIC59" s="184"/>
      <c r="VID59" s="184"/>
      <c r="VIE59" s="184"/>
      <c r="VIF59" s="184"/>
      <c r="VIG59" s="184"/>
      <c r="VIH59" s="184"/>
      <c r="VII59" s="184"/>
      <c r="VIJ59" s="184"/>
      <c r="VIK59" s="184"/>
      <c r="VIL59" s="184"/>
      <c r="VIM59" s="184"/>
      <c r="VIN59" s="184"/>
      <c r="VIO59" s="184"/>
      <c r="VIP59" s="184"/>
      <c r="VIQ59" s="184"/>
      <c r="VIR59" s="184"/>
      <c r="VIS59" s="184"/>
      <c r="VIT59" s="184"/>
      <c r="VIU59" s="184"/>
      <c r="VIV59" s="184"/>
      <c r="VIW59" s="184"/>
      <c r="VIX59" s="184"/>
      <c r="VIY59" s="184"/>
      <c r="VIZ59" s="184"/>
      <c r="VJA59" s="184"/>
      <c r="VJB59" s="184"/>
      <c r="VJC59" s="184"/>
      <c r="VJD59" s="184"/>
      <c r="VJE59" s="184"/>
      <c r="VJF59" s="184"/>
      <c r="VJG59" s="184"/>
      <c r="VJH59" s="184"/>
      <c r="VJI59" s="184"/>
      <c r="VJJ59" s="184"/>
      <c r="VJK59" s="184"/>
      <c r="VJL59" s="184"/>
      <c r="VJM59" s="184"/>
      <c r="VJN59" s="184"/>
      <c r="VJO59" s="184"/>
      <c r="VJP59" s="184"/>
      <c r="VJQ59" s="184"/>
      <c r="VJR59" s="184"/>
      <c r="VJS59" s="184"/>
      <c r="VJT59" s="184"/>
      <c r="VJU59" s="184"/>
      <c r="VJV59" s="184"/>
      <c r="VJW59" s="184"/>
      <c r="VJX59" s="184"/>
      <c r="VJY59" s="184"/>
      <c r="VJZ59" s="184"/>
      <c r="VKA59" s="184"/>
      <c r="VKB59" s="184"/>
      <c r="VKC59" s="184"/>
      <c r="VKD59" s="184"/>
      <c r="VKE59" s="184"/>
      <c r="VKF59" s="184"/>
      <c r="VKG59" s="184"/>
      <c r="VKH59" s="184"/>
      <c r="VKI59" s="184"/>
      <c r="VKJ59" s="184"/>
      <c r="VKK59" s="184"/>
      <c r="VKL59" s="184"/>
      <c r="VKM59" s="184"/>
      <c r="VKN59" s="184"/>
      <c r="VKO59" s="184"/>
      <c r="VKP59" s="184"/>
      <c r="VKQ59" s="184"/>
      <c r="VKR59" s="184"/>
      <c r="VKS59" s="184"/>
      <c r="VKT59" s="184"/>
      <c r="VKU59" s="184"/>
      <c r="VKV59" s="184"/>
      <c r="VKW59" s="184"/>
      <c r="VKX59" s="184"/>
      <c r="VKY59" s="184"/>
      <c r="VKZ59" s="184"/>
      <c r="VLA59" s="184"/>
      <c r="VLB59" s="184"/>
      <c r="VLC59" s="184"/>
      <c r="VLD59" s="184"/>
      <c r="VLE59" s="184"/>
      <c r="VLF59" s="184"/>
      <c r="VLG59" s="184"/>
      <c r="VLH59" s="184"/>
      <c r="VLI59" s="184"/>
      <c r="VLJ59" s="184"/>
      <c r="VLK59" s="184"/>
      <c r="VLL59" s="184"/>
      <c r="VLM59" s="184"/>
      <c r="VLN59" s="184"/>
      <c r="VLO59" s="184"/>
      <c r="VLP59" s="184"/>
      <c r="VLQ59" s="184"/>
      <c r="VLR59" s="184"/>
      <c r="VLS59" s="184"/>
      <c r="VLT59" s="184"/>
      <c r="VLU59" s="184"/>
      <c r="VLV59" s="184"/>
      <c r="VLW59" s="184"/>
      <c r="VLX59" s="184"/>
      <c r="VLY59" s="184"/>
      <c r="VLZ59" s="184"/>
      <c r="VMA59" s="184"/>
      <c r="VMB59" s="184"/>
      <c r="VMC59" s="184"/>
      <c r="VMD59" s="184"/>
      <c r="VME59" s="184"/>
      <c r="VMF59" s="184"/>
      <c r="VMG59" s="184"/>
      <c r="VMH59" s="184"/>
      <c r="VMI59" s="184"/>
      <c r="VMJ59" s="184"/>
      <c r="VMK59" s="184"/>
      <c r="VML59" s="184"/>
      <c r="VMM59" s="184"/>
      <c r="VMN59" s="184"/>
      <c r="VMO59" s="184"/>
      <c r="VMP59" s="184"/>
      <c r="VMQ59" s="184"/>
      <c r="VMR59" s="184"/>
      <c r="VMS59" s="184"/>
      <c r="VMT59" s="184"/>
      <c r="VMU59" s="184"/>
      <c r="VMV59" s="184"/>
      <c r="VMW59" s="184"/>
      <c r="VMX59" s="184"/>
      <c r="VMY59" s="184"/>
      <c r="VMZ59" s="184"/>
      <c r="VNA59" s="184"/>
      <c r="VNB59" s="184"/>
      <c r="VNC59" s="184"/>
      <c r="VND59" s="184"/>
      <c r="VNE59" s="184"/>
      <c r="VNF59" s="184"/>
      <c r="VNG59" s="184"/>
      <c r="VNH59" s="184"/>
      <c r="VNI59" s="184"/>
      <c r="VNJ59" s="184"/>
      <c r="VNK59" s="184"/>
      <c r="VNL59" s="184"/>
      <c r="VNM59" s="184"/>
      <c r="VNN59" s="184"/>
      <c r="VNO59" s="184"/>
      <c r="VNP59" s="184"/>
      <c r="VNQ59" s="184"/>
      <c r="VNR59" s="184"/>
      <c r="VNS59" s="184"/>
      <c r="VNT59" s="184"/>
      <c r="VNU59" s="184"/>
      <c r="VNV59" s="184"/>
      <c r="VNW59" s="184"/>
      <c r="VNX59" s="184"/>
      <c r="VNY59" s="184"/>
      <c r="VNZ59" s="184"/>
      <c r="VOA59" s="184"/>
      <c r="VOB59" s="184"/>
      <c r="VOC59" s="184"/>
      <c r="VOD59" s="184"/>
      <c r="VOE59" s="184"/>
      <c r="VOF59" s="184"/>
      <c r="VOG59" s="184"/>
      <c r="VOH59" s="184"/>
      <c r="VOI59" s="184"/>
      <c r="VOJ59" s="184"/>
      <c r="VOK59" s="184"/>
      <c r="VOL59" s="184"/>
      <c r="VOM59" s="184"/>
      <c r="VON59" s="184"/>
      <c r="VOO59" s="184"/>
      <c r="VOP59" s="184"/>
      <c r="VOQ59" s="184"/>
      <c r="VOR59" s="184"/>
      <c r="VOS59" s="184"/>
      <c r="VOT59" s="184"/>
      <c r="VOU59" s="184"/>
      <c r="VOV59" s="184"/>
      <c r="VOW59" s="184"/>
      <c r="VOX59" s="184"/>
      <c r="VOY59" s="184"/>
      <c r="VOZ59" s="184"/>
      <c r="VPA59" s="184"/>
      <c r="VPB59" s="184"/>
      <c r="VPC59" s="184"/>
      <c r="VPD59" s="184"/>
      <c r="VPE59" s="184"/>
      <c r="VPF59" s="184"/>
      <c r="VPG59" s="184"/>
      <c r="VPH59" s="184"/>
      <c r="VPI59" s="184"/>
      <c r="VPJ59" s="184"/>
      <c r="VPK59" s="184"/>
      <c r="VPL59" s="184"/>
      <c r="VPM59" s="184"/>
      <c r="VPN59" s="184"/>
      <c r="VPO59" s="184"/>
      <c r="VPP59" s="184"/>
      <c r="VPQ59" s="184"/>
      <c r="VPR59" s="184"/>
      <c r="VPS59" s="184"/>
      <c r="VPT59" s="184"/>
      <c r="VPU59" s="184"/>
      <c r="VPV59" s="184"/>
      <c r="VPW59" s="184"/>
      <c r="VPX59" s="184"/>
      <c r="VPY59" s="184"/>
      <c r="VPZ59" s="184"/>
      <c r="VQA59" s="184"/>
      <c r="VQB59" s="184"/>
      <c r="VQC59" s="184"/>
      <c r="VQD59" s="184"/>
      <c r="VQE59" s="184"/>
      <c r="VQF59" s="184"/>
      <c r="VQG59" s="184"/>
      <c r="VQH59" s="184"/>
      <c r="VQI59" s="184"/>
      <c r="VQJ59" s="184"/>
      <c r="VQK59" s="184"/>
      <c r="VQL59" s="184"/>
      <c r="VQM59" s="184"/>
      <c r="VQN59" s="184"/>
      <c r="VQO59" s="184"/>
      <c r="VQP59" s="184"/>
      <c r="VQQ59" s="184"/>
      <c r="VQR59" s="184"/>
      <c r="VQS59" s="184"/>
      <c r="VQT59" s="184"/>
      <c r="VQU59" s="184"/>
      <c r="VQV59" s="184"/>
      <c r="VQW59" s="184"/>
      <c r="VQX59" s="184"/>
      <c r="VQY59" s="184"/>
      <c r="VQZ59" s="184"/>
      <c r="VRA59" s="184"/>
      <c r="VRB59" s="184"/>
      <c r="VRC59" s="184"/>
      <c r="VRD59" s="184"/>
      <c r="VRE59" s="184"/>
      <c r="VRF59" s="184"/>
      <c r="VRG59" s="184"/>
      <c r="VRH59" s="184"/>
      <c r="VRI59" s="184"/>
      <c r="VRJ59" s="184"/>
      <c r="VRK59" s="184"/>
      <c r="VRL59" s="184"/>
      <c r="VRM59" s="184"/>
      <c r="VRN59" s="184"/>
      <c r="VRO59" s="184"/>
      <c r="VRP59" s="184"/>
      <c r="VRQ59" s="184"/>
      <c r="VRR59" s="184"/>
      <c r="VRS59" s="184"/>
      <c r="VRT59" s="184"/>
      <c r="VRU59" s="184"/>
      <c r="VRV59" s="184"/>
      <c r="VRW59" s="184"/>
      <c r="VRX59" s="184"/>
      <c r="VRY59" s="184"/>
      <c r="VRZ59" s="184"/>
      <c r="VSA59" s="184"/>
      <c r="VSB59" s="184"/>
      <c r="VSC59" s="184"/>
      <c r="VSD59" s="184"/>
      <c r="VSE59" s="184"/>
      <c r="VSF59" s="184"/>
      <c r="VSG59" s="184"/>
      <c r="VSH59" s="184"/>
      <c r="VSI59" s="184"/>
      <c r="VSJ59" s="184"/>
      <c r="VSK59" s="184"/>
      <c r="VSL59" s="184"/>
      <c r="VSM59" s="184"/>
      <c r="VSN59" s="184"/>
      <c r="VSO59" s="184"/>
      <c r="VSP59" s="184"/>
      <c r="VSQ59" s="184"/>
      <c r="VSR59" s="184"/>
      <c r="VSS59" s="184"/>
      <c r="VST59" s="184"/>
      <c r="VSU59" s="184"/>
      <c r="VSV59" s="184"/>
      <c r="VSW59" s="184"/>
      <c r="VSX59" s="184"/>
      <c r="VSY59" s="184"/>
      <c r="VSZ59" s="184"/>
      <c r="VTA59" s="184"/>
      <c r="VTB59" s="184"/>
      <c r="VTC59" s="184"/>
      <c r="VTD59" s="184"/>
      <c r="VTE59" s="184"/>
      <c r="VTF59" s="184"/>
      <c r="VTG59" s="184"/>
      <c r="VTH59" s="184"/>
      <c r="VTI59" s="184"/>
      <c r="VTJ59" s="184"/>
      <c r="VTK59" s="184"/>
      <c r="VTL59" s="184"/>
      <c r="VTM59" s="184"/>
      <c r="VTN59" s="184"/>
      <c r="VTO59" s="184"/>
      <c r="VTP59" s="184"/>
      <c r="VTQ59" s="184"/>
      <c r="VTR59" s="184"/>
      <c r="VTS59" s="184"/>
      <c r="VTT59" s="184"/>
      <c r="VTU59" s="184"/>
      <c r="VTV59" s="184"/>
      <c r="VTW59" s="184"/>
      <c r="VTX59" s="184"/>
      <c r="VTY59" s="184"/>
      <c r="VTZ59" s="184"/>
      <c r="VUA59" s="184"/>
      <c r="VUB59" s="184"/>
      <c r="VUC59" s="184"/>
      <c r="VUD59" s="184"/>
      <c r="VUE59" s="184"/>
      <c r="VUF59" s="184"/>
      <c r="VUG59" s="184"/>
      <c r="VUH59" s="184"/>
      <c r="VUI59" s="184"/>
      <c r="VUJ59" s="184"/>
      <c r="VUK59" s="184"/>
      <c r="VUL59" s="184"/>
      <c r="VUM59" s="184"/>
      <c r="VUN59" s="184"/>
      <c r="VUO59" s="184"/>
      <c r="VUP59" s="184"/>
      <c r="VUQ59" s="184"/>
      <c r="VUR59" s="184"/>
      <c r="VUS59" s="184"/>
      <c r="VUT59" s="184"/>
      <c r="VUU59" s="184"/>
      <c r="VUV59" s="184"/>
      <c r="VUW59" s="184"/>
      <c r="VUX59" s="184"/>
      <c r="VUY59" s="184"/>
      <c r="VUZ59" s="184"/>
      <c r="VVA59" s="184"/>
      <c r="VVB59" s="184"/>
      <c r="VVC59" s="184"/>
      <c r="VVD59" s="184"/>
      <c r="VVE59" s="184"/>
      <c r="VVF59" s="184"/>
      <c r="VVG59" s="184"/>
      <c r="VVH59" s="184"/>
      <c r="VVI59" s="184"/>
      <c r="VVJ59" s="184"/>
      <c r="VVK59" s="184"/>
      <c r="VVL59" s="184"/>
      <c r="VVM59" s="184"/>
      <c r="VVN59" s="184"/>
      <c r="VVO59" s="184"/>
      <c r="VVP59" s="184"/>
      <c r="VVQ59" s="184"/>
      <c r="VVR59" s="184"/>
      <c r="VVS59" s="184"/>
      <c r="VVT59" s="184"/>
      <c r="VVU59" s="184"/>
      <c r="VVV59" s="184"/>
      <c r="VVW59" s="184"/>
      <c r="VVX59" s="184"/>
      <c r="VVY59" s="184"/>
      <c r="VVZ59" s="184"/>
      <c r="VWA59" s="184"/>
      <c r="VWB59" s="184"/>
      <c r="VWC59" s="184"/>
      <c r="VWD59" s="184"/>
      <c r="VWE59" s="184"/>
      <c r="VWF59" s="184"/>
      <c r="VWG59" s="184"/>
      <c r="VWH59" s="184"/>
      <c r="VWI59" s="184"/>
      <c r="VWJ59" s="184"/>
      <c r="VWK59" s="184"/>
      <c r="VWL59" s="184"/>
      <c r="VWM59" s="184"/>
      <c r="VWN59" s="184"/>
      <c r="VWO59" s="184"/>
      <c r="VWP59" s="184"/>
      <c r="VWQ59" s="184"/>
      <c r="VWR59" s="184"/>
      <c r="VWS59" s="184"/>
      <c r="VWT59" s="184"/>
      <c r="VWU59" s="184"/>
      <c r="VWV59" s="184"/>
      <c r="VWW59" s="184"/>
      <c r="VWX59" s="184"/>
      <c r="VWY59" s="184"/>
      <c r="VWZ59" s="184"/>
      <c r="VXA59" s="184"/>
      <c r="VXB59" s="184"/>
      <c r="VXC59" s="184"/>
      <c r="VXD59" s="184"/>
      <c r="VXE59" s="184"/>
      <c r="VXF59" s="184"/>
      <c r="VXG59" s="184"/>
      <c r="VXH59" s="184"/>
      <c r="VXI59" s="184"/>
      <c r="VXJ59" s="184"/>
      <c r="VXK59" s="184"/>
      <c r="VXL59" s="184"/>
      <c r="VXM59" s="184"/>
      <c r="VXN59" s="184"/>
      <c r="VXO59" s="184"/>
      <c r="VXP59" s="184"/>
      <c r="VXQ59" s="184"/>
      <c r="VXR59" s="184"/>
      <c r="VXS59" s="184"/>
      <c r="VXT59" s="184"/>
      <c r="VXU59" s="184"/>
      <c r="VXV59" s="184"/>
      <c r="VXW59" s="184"/>
      <c r="VXX59" s="184"/>
      <c r="VXY59" s="184"/>
      <c r="VXZ59" s="184"/>
      <c r="VYA59" s="184"/>
      <c r="VYB59" s="184"/>
      <c r="VYC59" s="184"/>
      <c r="VYD59" s="184"/>
      <c r="VYE59" s="184"/>
      <c r="VYF59" s="184"/>
      <c r="VYG59" s="184"/>
      <c r="VYH59" s="184"/>
      <c r="VYI59" s="184"/>
      <c r="VYJ59" s="184"/>
      <c r="VYK59" s="184"/>
      <c r="VYL59" s="184"/>
      <c r="VYM59" s="184"/>
      <c r="VYN59" s="184"/>
      <c r="VYO59" s="184"/>
      <c r="VYP59" s="184"/>
      <c r="VYQ59" s="184"/>
      <c r="VYR59" s="184"/>
      <c r="VYS59" s="184"/>
      <c r="VYT59" s="184"/>
      <c r="VYU59" s="184"/>
      <c r="VYV59" s="184"/>
      <c r="VYW59" s="184"/>
      <c r="VYX59" s="184"/>
      <c r="VYY59" s="184"/>
      <c r="VYZ59" s="184"/>
      <c r="VZA59" s="184"/>
      <c r="VZB59" s="184"/>
      <c r="VZC59" s="184"/>
      <c r="VZD59" s="184"/>
      <c r="VZE59" s="184"/>
      <c r="VZF59" s="184"/>
      <c r="VZG59" s="184"/>
      <c r="VZH59" s="184"/>
      <c r="VZI59" s="184"/>
      <c r="VZJ59" s="184"/>
      <c r="VZK59" s="184"/>
      <c r="VZL59" s="184"/>
      <c r="VZM59" s="184"/>
      <c r="VZN59" s="184"/>
      <c r="VZO59" s="184"/>
      <c r="VZP59" s="184"/>
      <c r="VZQ59" s="184"/>
      <c r="VZR59" s="184"/>
      <c r="VZS59" s="184"/>
      <c r="VZT59" s="184"/>
      <c r="VZU59" s="184"/>
      <c r="VZV59" s="184"/>
      <c r="VZW59" s="184"/>
      <c r="VZX59" s="184"/>
      <c r="VZY59" s="184"/>
      <c r="VZZ59" s="184"/>
      <c r="WAA59" s="184"/>
      <c r="WAB59" s="184"/>
      <c r="WAC59" s="184"/>
      <c r="WAD59" s="184"/>
      <c r="WAE59" s="184"/>
      <c r="WAF59" s="184"/>
      <c r="WAG59" s="184"/>
      <c r="WAH59" s="184"/>
      <c r="WAI59" s="184"/>
      <c r="WAJ59" s="184"/>
      <c r="WAK59" s="184"/>
      <c r="WAL59" s="184"/>
      <c r="WAM59" s="184"/>
      <c r="WAN59" s="184"/>
      <c r="WAO59" s="184"/>
      <c r="WAP59" s="184"/>
      <c r="WAQ59" s="184"/>
      <c r="WAR59" s="184"/>
      <c r="WAS59" s="184"/>
      <c r="WAT59" s="184"/>
      <c r="WAU59" s="184"/>
      <c r="WAV59" s="184"/>
      <c r="WAW59" s="184"/>
      <c r="WAX59" s="184"/>
      <c r="WAY59" s="184"/>
      <c r="WAZ59" s="184"/>
      <c r="WBA59" s="184"/>
      <c r="WBB59" s="184"/>
      <c r="WBC59" s="184"/>
      <c r="WBD59" s="184"/>
      <c r="WBE59" s="184"/>
      <c r="WBF59" s="184"/>
      <c r="WBG59" s="184"/>
      <c r="WBH59" s="184"/>
      <c r="WBI59" s="184"/>
      <c r="WBJ59" s="184"/>
      <c r="WBK59" s="184"/>
      <c r="WBL59" s="184"/>
      <c r="WBM59" s="184"/>
      <c r="WBN59" s="184"/>
      <c r="WBO59" s="184"/>
      <c r="WBP59" s="184"/>
      <c r="WBQ59" s="184"/>
      <c r="WBR59" s="184"/>
      <c r="WBS59" s="184"/>
      <c r="WBT59" s="184"/>
      <c r="WBU59" s="184"/>
      <c r="WBV59" s="184"/>
      <c r="WBW59" s="184"/>
      <c r="WBX59" s="184"/>
      <c r="WBY59" s="184"/>
      <c r="WBZ59" s="184"/>
      <c r="WCA59" s="184"/>
      <c r="WCB59" s="184"/>
      <c r="WCC59" s="184"/>
      <c r="WCD59" s="184"/>
      <c r="WCE59" s="184"/>
      <c r="WCF59" s="184"/>
      <c r="WCG59" s="184"/>
      <c r="WCH59" s="184"/>
      <c r="WCI59" s="184"/>
      <c r="WCJ59" s="184"/>
      <c r="WCK59" s="184"/>
      <c r="WCL59" s="184"/>
      <c r="WCM59" s="184"/>
      <c r="WCN59" s="184"/>
      <c r="WCO59" s="184"/>
      <c r="WCP59" s="184"/>
      <c r="WCQ59" s="184"/>
      <c r="WCR59" s="184"/>
      <c r="WCS59" s="184"/>
      <c r="WCT59" s="184"/>
      <c r="WCU59" s="184"/>
      <c r="WCV59" s="184"/>
      <c r="WCW59" s="184"/>
      <c r="WCX59" s="184"/>
      <c r="WCY59" s="184"/>
      <c r="WCZ59" s="184"/>
      <c r="WDA59" s="184"/>
      <c r="WDB59" s="184"/>
      <c r="WDC59" s="184"/>
      <c r="WDD59" s="184"/>
      <c r="WDE59" s="184"/>
      <c r="WDF59" s="184"/>
      <c r="WDG59" s="184"/>
      <c r="WDH59" s="184"/>
      <c r="WDI59" s="184"/>
      <c r="WDJ59" s="184"/>
      <c r="WDK59" s="184"/>
      <c r="WDL59" s="184"/>
      <c r="WDM59" s="184"/>
      <c r="WDN59" s="184"/>
      <c r="WDO59" s="184"/>
      <c r="WDP59" s="184"/>
      <c r="WDQ59" s="184"/>
      <c r="WDR59" s="184"/>
      <c r="WDS59" s="184"/>
      <c r="WDT59" s="184"/>
      <c r="WDU59" s="184"/>
      <c r="WDV59" s="184"/>
      <c r="WDW59" s="184"/>
      <c r="WDX59" s="184"/>
      <c r="WDY59" s="184"/>
      <c r="WDZ59" s="184"/>
      <c r="WEA59" s="184"/>
      <c r="WEB59" s="184"/>
      <c r="WEC59" s="184"/>
      <c r="WED59" s="184"/>
      <c r="WEE59" s="184"/>
      <c r="WEF59" s="184"/>
      <c r="WEG59" s="184"/>
      <c r="WEH59" s="184"/>
      <c r="WEI59" s="184"/>
      <c r="WEJ59" s="184"/>
      <c r="WEK59" s="184"/>
      <c r="WEL59" s="184"/>
      <c r="WEM59" s="184"/>
      <c r="WEN59" s="184"/>
      <c r="WEO59" s="184"/>
      <c r="WEP59" s="184"/>
      <c r="WEQ59" s="184"/>
      <c r="WER59" s="184"/>
      <c r="WES59" s="184"/>
      <c r="WET59" s="184"/>
      <c r="WEU59" s="184"/>
      <c r="WEV59" s="184"/>
      <c r="WEW59" s="184"/>
      <c r="WEX59" s="184"/>
      <c r="WEY59" s="184"/>
      <c r="WEZ59" s="184"/>
      <c r="WFA59" s="184"/>
      <c r="WFB59" s="184"/>
      <c r="WFC59" s="184"/>
      <c r="WFD59" s="184"/>
      <c r="WFE59" s="184"/>
      <c r="WFF59" s="184"/>
      <c r="WFG59" s="184"/>
      <c r="WFH59" s="184"/>
      <c r="WFI59" s="184"/>
      <c r="WFJ59" s="184"/>
      <c r="WFK59" s="184"/>
      <c r="WFL59" s="184"/>
      <c r="WFM59" s="184"/>
      <c r="WFN59" s="184"/>
      <c r="WFO59" s="184"/>
      <c r="WFP59" s="184"/>
      <c r="WFQ59" s="184"/>
      <c r="WFR59" s="184"/>
      <c r="WFS59" s="184"/>
      <c r="WFT59" s="184"/>
      <c r="WFU59" s="184"/>
      <c r="WFV59" s="184"/>
      <c r="WFW59" s="184"/>
      <c r="WFX59" s="184"/>
      <c r="WFY59" s="184"/>
      <c r="WFZ59" s="184"/>
      <c r="WGA59" s="184"/>
      <c r="WGB59" s="184"/>
      <c r="WGC59" s="184"/>
      <c r="WGD59" s="184"/>
      <c r="WGE59" s="184"/>
      <c r="WGF59" s="184"/>
      <c r="WGG59" s="184"/>
      <c r="WGH59" s="184"/>
      <c r="WGI59" s="184"/>
      <c r="WGJ59" s="184"/>
      <c r="WGK59" s="184"/>
      <c r="WGL59" s="184"/>
      <c r="WGM59" s="184"/>
      <c r="WGN59" s="184"/>
      <c r="WGO59" s="184"/>
      <c r="WGP59" s="184"/>
      <c r="WGQ59" s="184"/>
      <c r="WGR59" s="184"/>
      <c r="WGS59" s="184"/>
      <c r="WGT59" s="184"/>
      <c r="WGU59" s="184"/>
      <c r="WGV59" s="184"/>
      <c r="WGW59" s="184"/>
      <c r="WGX59" s="184"/>
      <c r="WGY59" s="184"/>
      <c r="WGZ59" s="184"/>
      <c r="WHA59" s="184"/>
      <c r="WHB59" s="184"/>
      <c r="WHC59" s="184"/>
      <c r="WHD59" s="184"/>
      <c r="WHE59" s="184"/>
      <c r="WHF59" s="184"/>
      <c r="WHG59" s="184"/>
      <c r="WHH59" s="184"/>
      <c r="WHI59" s="184"/>
      <c r="WHJ59" s="184"/>
      <c r="WHK59" s="184"/>
      <c r="WHL59" s="184"/>
      <c r="WHM59" s="184"/>
      <c r="WHN59" s="184"/>
      <c r="WHO59" s="184"/>
      <c r="WHP59" s="184"/>
      <c r="WHQ59" s="184"/>
      <c r="WHR59" s="184"/>
      <c r="WHS59" s="184"/>
      <c r="WHT59" s="184"/>
      <c r="WHU59" s="184"/>
      <c r="WHV59" s="184"/>
      <c r="WHW59" s="184"/>
      <c r="WHX59" s="184"/>
      <c r="WHY59" s="184"/>
      <c r="WHZ59" s="184"/>
      <c r="WIA59" s="184"/>
      <c r="WIB59" s="184"/>
      <c r="WIC59" s="184"/>
      <c r="WID59" s="184"/>
      <c r="WIE59" s="184"/>
      <c r="WIF59" s="184"/>
      <c r="WIG59" s="184"/>
      <c r="WIH59" s="184"/>
      <c r="WII59" s="184"/>
      <c r="WIJ59" s="184"/>
      <c r="WIK59" s="184"/>
      <c r="WIL59" s="184"/>
      <c r="WIM59" s="184"/>
      <c r="WIN59" s="184"/>
      <c r="WIO59" s="184"/>
      <c r="WIP59" s="184"/>
      <c r="WIQ59" s="184"/>
      <c r="WIR59" s="184"/>
      <c r="WIS59" s="184"/>
      <c r="WIT59" s="184"/>
      <c r="WIU59" s="184"/>
      <c r="WIV59" s="184"/>
      <c r="WIW59" s="184"/>
      <c r="WIX59" s="184"/>
      <c r="WIY59" s="184"/>
      <c r="WIZ59" s="184"/>
      <c r="WJA59" s="184"/>
      <c r="WJB59" s="184"/>
      <c r="WJC59" s="184"/>
      <c r="WJD59" s="184"/>
      <c r="WJE59" s="184"/>
      <c r="WJF59" s="184"/>
      <c r="WJG59" s="184"/>
      <c r="WJH59" s="184"/>
      <c r="WJI59" s="184"/>
      <c r="WJJ59" s="184"/>
      <c r="WJK59" s="184"/>
      <c r="WJL59" s="184"/>
      <c r="WJM59" s="184"/>
      <c r="WJN59" s="184"/>
      <c r="WJO59" s="184"/>
      <c r="WJP59" s="184"/>
      <c r="WJQ59" s="184"/>
      <c r="WJR59" s="184"/>
      <c r="WJS59" s="184"/>
      <c r="WJT59" s="184"/>
      <c r="WJU59" s="184"/>
      <c r="WJV59" s="184"/>
      <c r="WJW59" s="184"/>
      <c r="WJX59" s="184"/>
      <c r="WJY59" s="184"/>
      <c r="WJZ59" s="184"/>
      <c r="WKA59" s="184"/>
      <c r="WKB59" s="184"/>
      <c r="WKC59" s="184"/>
      <c r="WKD59" s="184"/>
      <c r="WKE59" s="184"/>
      <c r="WKF59" s="184"/>
      <c r="WKG59" s="184"/>
      <c r="WKH59" s="184"/>
      <c r="WKI59" s="184"/>
      <c r="WKJ59" s="184"/>
      <c r="WKK59" s="184"/>
      <c r="WKL59" s="184"/>
      <c r="WKM59" s="184"/>
      <c r="WKN59" s="184"/>
      <c r="WKO59" s="184"/>
      <c r="WKP59" s="184"/>
      <c r="WKQ59" s="184"/>
      <c r="WKR59" s="184"/>
      <c r="WKS59" s="184"/>
      <c r="WKT59" s="184"/>
      <c r="WKU59" s="184"/>
      <c r="WKV59" s="184"/>
      <c r="WKW59" s="184"/>
      <c r="WKX59" s="184"/>
      <c r="WKY59" s="184"/>
      <c r="WKZ59" s="184"/>
      <c r="WLA59" s="184"/>
      <c r="WLB59" s="184"/>
      <c r="WLC59" s="184"/>
      <c r="WLD59" s="184"/>
      <c r="WLE59" s="184"/>
      <c r="WLF59" s="184"/>
      <c r="WLG59" s="184"/>
      <c r="WLH59" s="184"/>
      <c r="WLI59" s="184"/>
      <c r="WLJ59" s="184"/>
      <c r="WLK59" s="184"/>
      <c r="WLL59" s="184"/>
      <c r="WLM59" s="184"/>
      <c r="WLN59" s="184"/>
      <c r="WLO59" s="184"/>
      <c r="WLP59" s="184"/>
      <c r="WLQ59" s="184"/>
      <c r="WLR59" s="184"/>
      <c r="WLS59" s="184"/>
      <c r="WLT59" s="184"/>
      <c r="WLU59" s="184"/>
      <c r="WLV59" s="184"/>
      <c r="WLW59" s="184"/>
      <c r="WLX59" s="184"/>
      <c r="WLY59" s="184"/>
      <c r="WLZ59" s="184"/>
      <c r="WMA59" s="184"/>
      <c r="WMB59" s="184"/>
      <c r="WMC59" s="184"/>
      <c r="WMD59" s="184"/>
      <c r="WME59" s="184"/>
      <c r="WMF59" s="184"/>
      <c r="WMG59" s="184"/>
      <c r="WMH59" s="184"/>
      <c r="WMI59" s="184"/>
      <c r="WMJ59" s="184"/>
      <c r="WMK59" s="184"/>
      <c r="WML59" s="184"/>
      <c r="WMM59" s="184"/>
      <c r="WMN59" s="184"/>
      <c r="WMO59" s="184"/>
      <c r="WMP59" s="184"/>
      <c r="WMQ59" s="184"/>
      <c r="WMR59" s="184"/>
      <c r="WMS59" s="184"/>
      <c r="WMT59" s="184"/>
      <c r="WMU59" s="184"/>
      <c r="WMV59" s="184"/>
      <c r="WMW59" s="184"/>
      <c r="WMX59" s="184"/>
      <c r="WMY59" s="184"/>
      <c r="WMZ59" s="184"/>
      <c r="WNA59" s="184"/>
      <c r="WNB59" s="184"/>
      <c r="WNC59" s="184"/>
      <c r="WND59" s="184"/>
      <c r="WNE59" s="184"/>
      <c r="WNF59" s="184"/>
      <c r="WNG59" s="184"/>
      <c r="WNH59" s="184"/>
      <c r="WNI59" s="184"/>
      <c r="WNJ59" s="184"/>
      <c r="WNK59" s="184"/>
      <c r="WNL59" s="184"/>
      <c r="WNM59" s="184"/>
      <c r="WNN59" s="184"/>
      <c r="WNO59" s="184"/>
      <c r="WNP59" s="184"/>
      <c r="WNQ59" s="184"/>
      <c r="WNR59" s="184"/>
      <c r="WNS59" s="184"/>
      <c r="WNT59" s="184"/>
      <c r="WNU59" s="184"/>
      <c r="WNV59" s="184"/>
      <c r="WNW59" s="184"/>
      <c r="WNX59" s="184"/>
      <c r="WNY59" s="184"/>
      <c r="WNZ59" s="184"/>
      <c r="WOA59" s="184"/>
      <c r="WOB59" s="184"/>
      <c r="WOC59" s="184"/>
      <c r="WOD59" s="184"/>
      <c r="WOE59" s="184"/>
      <c r="WOF59" s="184"/>
      <c r="WOG59" s="184"/>
      <c r="WOH59" s="184"/>
      <c r="WOI59" s="184"/>
      <c r="WOJ59" s="184"/>
      <c r="WOK59" s="184"/>
      <c r="WOL59" s="184"/>
      <c r="WOM59" s="184"/>
      <c r="WON59" s="184"/>
      <c r="WOO59" s="184"/>
      <c r="WOP59" s="184"/>
      <c r="WOQ59" s="184"/>
      <c r="WOR59" s="184"/>
      <c r="WOS59" s="184"/>
      <c r="WOT59" s="184"/>
      <c r="WOU59" s="184"/>
      <c r="WOV59" s="184"/>
      <c r="WOW59" s="184"/>
      <c r="WOX59" s="184"/>
      <c r="WOY59" s="184"/>
      <c r="WOZ59" s="184"/>
      <c r="WPA59" s="184"/>
      <c r="WPB59" s="184"/>
      <c r="WPC59" s="184"/>
      <c r="WPD59" s="184"/>
      <c r="WPE59" s="184"/>
      <c r="WPF59" s="184"/>
      <c r="WPG59" s="184"/>
      <c r="WPH59" s="184"/>
      <c r="WPI59" s="184"/>
      <c r="WPJ59" s="184"/>
      <c r="WPK59" s="184"/>
      <c r="WPL59" s="184"/>
      <c r="WPM59" s="184"/>
      <c r="WPN59" s="184"/>
      <c r="WPO59" s="184"/>
      <c r="WPP59" s="184"/>
      <c r="WPQ59" s="184"/>
      <c r="WPR59" s="184"/>
      <c r="WPS59" s="184"/>
      <c r="WPT59" s="184"/>
      <c r="WPU59" s="184"/>
      <c r="WPV59" s="184"/>
      <c r="WPW59" s="184"/>
      <c r="WPX59" s="184"/>
      <c r="WPY59" s="184"/>
      <c r="WPZ59" s="184"/>
      <c r="WQA59" s="184"/>
      <c r="WQB59" s="184"/>
      <c r="WQC59" s="184"/>
      <c r="WQD59" s="184"/>
      <c r="WQE59" s="184"/>
      <c r="WQF59" s="184"/>
      <c r="WQG59" s="184"/>
      <c r="WQH59" s="184"/>
      <c r="WQI59" s="184"/>
      <c r="WQJ59" s="184"/>
      <c r="WQK59" s="184"/>
      <c r="WQL59" s="184"/>
      <c r="WQM59" s="184"/>
      <c r="WQN59" s="184"/>
      <c r="WQO59" s="184"/>
      <c r="WQP59" s="184"/>
      <c r="WQQ59" s="184"/>
      <c r="WQR59" s="184"/>
      <c r="WQS59" s="184"/>
      <c r="WQT59" s="184"/>
      <c r="WQU59" s="184"/>
      <c r="WQV59" s="184"/>
      <c r="WQW59" s="184"/>
      <c r="WQX59" s="184"/>
      <c r="WQY59" s="184"/>
      <c r="WQZ59" s="184"/>
      <c r="WRA59" s="184"/>
      <c r="WRB59" s="184"/>
      <c r="WRC59" s="184"/>
      <c r="WRD59" s="184"/>
      <c r="WRE59" s="184"/>
      <c r="WRF59" s="184"/>
      <c r="WRG59" s="184"/>
      <c r="WRH59" s="184"/>
      <c r="WRI59" s="184"/>
      <c r="WRJ59" s="184"/>
      <c r="WRK59" s="184"/>
      <c r="WRL59" s="184"/>
      <c r="WRM59" s="184"/>
      <c r="WRN59" s="184"/>
      <c r="WRO59" s="184"/>
      <c r="WRP59" s="184"/>
      <c r="WRQ59" s="184"/>
      <c r="WRR59" s="184"/>
      <c r="WRS59" s="184"/>
      <c r="WRT59" s="184"/>
      <c r="WRU59" s="184"/>
      <c r="WRV59" s="184"/>
      <c r="WRW59" s="184"/>
      <c r="WRX59" s="184"/>
      <c r="WRY59" s="184"/>
      <c r="WRZ59" s="184"/>
      <c r="WSA59" s="184"/>
      <c r="WSB59" s="184"/>
      <c r="WSC59" s="184"/>
      <c r="WSD59" s="184"/>
      <c r="WSE59" s="184"/>
      <c r="WSF59" s="184"/>
      <c r="WSG59" s="184"/>
      <c r="WSH59" s="184"/>
      <c r="WSI59" s="184"/>
      <c r="WSJ59" s="184"/>
      <c r="WSK59" s="184"/>
      <c r="WSL59" s="184"/>
      <c r="WSM59" s="184"/>
      <c r="WSN59" s="184"/>
      <c r="WSO59" s="184"/>
      <c r="WSP59" s="184"/>
      <c r="WSQ59" s="184"/>
      <c r="WSR59" s="184"/>
      <c r="WSS59" s="184"/>
      <c r="WST59" s="184"/>
      <c r="WSU59" s="184"/>
      <c r="WSV59" s="184"/>
      <c r="WSW59" s="184"/>
      <c r="WSX59" s="184"/>
      <c r="WSY59" s="184"/>
      <c r="WSZ59" s="184"/>
      <c r="WTA59" s="184"/>
      <c r="WTB59" s="184"/>
      <c r="WTC59" s="184"/>
      <c r="WTD59" s="184"/>
      <c r="WTE59" s="184"/>
      <c r="WTF59" s="184"/>
      <c r="WTG59" s="184"/>
      <c r="WTH59" s="184"/>
      <c r="WTI59" s="184"/>
      <c r="WTJ59" s="184"/>
      <c r="WTK59" s="184"/>
      <c r="WTL59" s="184"/>
      <c r="WTM59" s="184"/>
      <c r="WTN59" s="184"/>
      <c r="WTO59" s="184"/>
      <c r="WTP59" s="184"/>
      <c r="WTQ59" s="184"/>
      <c r="WTR59" s="184"/>
      <c r="WTS59" s="184"/>
      <c r="WTT59" s="184"/>
      <c r="WTU59" s="184"/>
      <c r="WTV59" s="184"/>
      <c r="WTW59" s="184"/>
      <c r="WTX59" s="184"/>
      <c r="WTY59" s="184"/>
      <c r="WTZ59" s="184"/>
      <c r="WUA59" s="184"/>
      <c r="WUB59" s="184"/>
      <c r="WUC59" s="184"/>
      <c r="WUD59" s="184"/>
      <c r="WUE59" s="184"/>
      <c r="WUF59" s="184"/>
      <c r="WUG59" s="184"/>
      <c r="WUH59" s="184"/>
      <c r="WUI59" s="184"/>
      <c r="WUJ59" s="184"/>
      <c r="WUK59" s="184"/>
      <c r="WUL59" s="184"/>
      <c r="WUM59" s="184"/>
      <c r="WUN59" s="184"/>
      <c r="WUO59" s="184"/>
      <c r="WUP59" s="184"/>
      <c r="WUQ59" s="184"/>
      <c r="WUR59" s="184"/>
      <c r="WUS59" s="184"/>
      <c r="WUT59" s="184"/>
      <c r="WUU59" s="184"/>
      <c r="WUV59" s="184"/>
      <c r="WUW59" s="184"/>
      <c r="WUX59" s="184"/>
      <c r="WUY59" s="184"/>
      <c r="WUZ59" s="184"/>
      <c r="WVA59" s="184"/>
      <c r="WVB59" s="184"/>
      <c r="WVC59" s="184"/>
      <c r="WVD59" s="184"/>
      <c r="WVE59" s="184"/>
      <c r="WVF59" s="184"/>
      <c r="WVG59" s="184"/>
      <c r="WVH59" s="184"/>
      <c r="WVI59" s="184"/>
      <c r="WVJ59" s="184"/>
      <c r="WVK59" s="184"/>
      <c r="WVL59" s="184"/>
      <c r="WVM59" s="184"/>
      <c r="WVN59" s="184"/>
      <c r="WVO59" s="184"/>
      <c r="WVP59" s="184"/>
      <c r="WVQ59" s="184"/>
      <c r="WVR59" s="184"/>
      <c r="WVS59" s="184"/>
      <c r="WVT59" s="184"/>
      <c r="WVU59" s="184"/>
      <c r="WVV59" s="184"/>
      <c r="WVW59" s="184"/>
      <c r="WVX59" s="184"/>
      <c r="WVY59" s="184"/>
      <c r="WVZ59" s="184"/>
      <c r="WWA59" s="184"/>
      <c r="WWB59" s="184"/>
      <c r="WWC59" s="184"/>
      <c r="WWD59" s="184"/>
      <c r="WWE59" s="184"/>
      <c r="WWF59" s="184"/>
      <c r="WWG59" s="184"/>
      <c r="WWH59" s="184"/>
      <c r="WWI59" s="184"/>
      <c r="WWJ59" s="184"/>
      <c r="WWK59" s="184"/>
      <c r="WWL59" s="184"/>
      <c r="WWM59" s="184"/>
      <c r="WWN59" s="184"/>
      <c r="WWO59" s="184"/>
      <c r="WWP59" s="184"/>
      <c r="WWQ59" s="184"/>
      <c r="WWR59" s="184"/>
      <c r="WWS59" s="184"/>
      <c r="WWT59" s="184"/>
      <c r="WWU59" s="184"/>
      <c r="WWV59" s="184"/>
      <c r="WWW59" s="184"/>
      <c r="WWX59" s="184"/>
      <c r="WWY59" s="184"/>
      <c r="WWZ59" s="184"/>
      <c r="WXA59" s="184"/>
      <c r="WXB59" s="184"/>
      <c r="WXC59" s="184"/>
      <c r="WXD59" s="184"/>
      <c r="WXE59" s="184"/>
      <c r="WXF59" s="184"/>
      <c r="WXG59" s="184"/>
      <c r="WXH59" s="184"/>
      <c r="WXI59" s="184"/>
      <c r="WXJ59" s="184"/>
      <c r="WXK59" s="184"/>
      <c r="WXL59" s="184"/>
      <c r="WXM59" s="184"/>
      <c r="WXN59" s="184"/>
      <c r="WXO59" s="184"/>
      <c r="WXP59" s="184"/>
      <c r="WXQ59" s="184"/>
      <c r="WXR59" s="184"/>
      <c r="WXS59" s="184"/>
      <c r="WXT59" s="184"/>
      <c r="WXU59" s="184"/>
      <c r="WXV59" s="184"/>
      <c r="WXW59" s="184"/>
      <c r="WXX59" s="184"/>
      <c r="WXY59" s="184"/>
      <c r="WXZ59" s="184"/>
      <c r="WYA59" s="184"/>
      <c r="WYB59" s="184"/>
      <c r="WYC59" s="184"/>
      <c r="WYD59" s="184"/>
      <c r="WYE59" s="184"/>
      <c r="WYF59" s="184"/>
      <c r="WYG59" s="184"/>
      <c r="WYH59" s="184"/>
      <c r="WYI59" s="184"/>
      <c r="WYJ59" s="184"/>
      <c r="WYK59" s="184"/>
      <c r="WYL59" s="184"/>
      <c r="WYM59" s="184"/>
      <c r="WYN59" s="184"/>
      <c r="WYO59" s="184"/>
      <c r="WYP59" s="184"/>
      <c r="WYQ59" s="184"/>
      <c r="WYR59" s="184"/>
      <c r="WYS59" s="184"/>
      <c r="WYT59" s="184"/>
      <c r="WYU59" s="184"/>
      <c r="WYV59" s="184"/>
      <c r="WYW59" s="184"/>
      <c r="WYX59" s="184"/>
      <c r="WYY59" s="184"/>
      <c r="WYZ59" s="184"/>
      <c r="WZA59" s="184"/>
      <c r="WZB59" s="184"/>
      <c r="WZC59" s="184"/>
      <c r="WZD59" s="184"/>
      <c r="WZE59" s="184"/>
      <c r="WZF59" s="184"/>
      <c r="WZG59" s="184"/>
      <c r="WZH59" s="184"/>
      <c r="WZI59" s="184"/>
      <c r="WZJ59" s="184"/>
      <c r="WZK59" s="184"/>
      <c r="WZL59" s="184"/>
      <c r="WZM59" s="184"/>
      <c r="WZN59" s="184"/>
      <c r="WZO59" s="184"/>
      <c r="WZP59" s="184"/>
      <c r="WZQ59" s="184"/>
      <c r="WZR59" s="184"/>
      <c r="WZS59" s="184"/>
      <c r="WZT59" s="184"/>
      <c r="WZU59" s="184"/>
      <c r="WZV59" s="184"/>
      <c r="WZW59" s="184"/>
      <c r="WZX59" s="184"/>
      <c r="WZY59" s="184"/>
      <c r="WZZ59" s="184"/>
      <c r="XAA59" s="184"/>
      <c r="XAB59" s="184"/>
      <c r="XAC59" s="184"/>
      <c r="XAD59" s="184"/>
      <c r="XAE59" s="184"/>
      <c r="XAF59" s="184"/>
      <c r="XAG59" s="184"/>
      <c r="XAH59" s="184"/>
      <c r="XAI59" s="184"/>
      <c r="XAJ59" s="184"/>
      <c r="XAK59" s="184"/>
      <c r="XAL59" s="184"/>
      <c r="XAM59" s="184"/>
      <c r="XAN59" s="184"/>
      <c r="XAO59" s="184"/>
      <c r="XAP59" s="184"/>
      <c r="XAQ59" s="184"/>
      <c r="XAR59" s="184"/>
      <c r="XAS59" s="184"/>
      <c r="XAT59" s="184"/>
      <c r="XAU59" s="184"/>
      <c r="XAV59" s="184"/>
      <c r="XAW59" s="184"/>
      <c r="XAX59" s="184"/>
      <c r="XAY59" s="184"/>
      <c r="XAZ59" s="184"/>
      <c r="XBA59" s="184"/>
      <c r="XBB59" s="184"/>
      <c r="XBC59" s="184"/>
      <c r="XBD59" s="184"/>
      <c r="XBE59" s="184"/>
      <c r="XBF59" s="184"/>
      <c r="XBG59" s="184"/>
      <c r="XBH59" s="184"/>
      <c r="XBI59" s="184"/>
      <c r="XBJ59" s="184"/>
      <c r="XBK59" s="184"/>
      <c r="XBL59" s="184"/>
      <c r="XBM59" s="184"/>
      <c r="XBN59" s="184"/>
      <c r="XBO59" s="184"/>
      <c r="XBP59" s="184"/>
      <c r="XBQ59" s="184"/>
      <c r="XBR59" s="184"/>
      <c r="XBS59" s="184"/>
      <c r="XBT59" s="184"/>
      <c r="XBU59" s="184"/>
      <c r="XBV59" s="184"/>
      <c r="XBW59" s="184"/>
      <c r="XBX59" s="184"/>
      <c r="XBY59" s="184"/>
      <c r="XBZ59" s="184"/>
      <c r="XCA59" s="184"/>
      <c r="XCB59" s="184"/>
      <c r="XCC59" s="184"/>
      <c r="XCD59" s="184"/>
      <c r="XCE59" s="184"/>
      <c r="XCF59" s="184"/>
      <c r="XCG59" s="184"/>
      <c r="XCH59" s="184"/>
      <c r="XCI59" s="184"/>
      <c r="XCJ59" s="184"/>
      <c r="XCK59" s="184"/>
      <c r="XCL59" s="184"/>
      <c r="XCM59" s="184"/>
      <c r="XCN59" s="184"/>
      <c r="XCO59" s="184"/>
      <c r="XCP59" s="184"/>
      <c r="XCQ59" s="184"/>
      <c r="XCR59" s="184"/>
      <c r="XCS59" s="184"/>
      <c r="XCT59" s="184"/>
      <c r="XCU59" s="184"/>
      <c r="XCV59" s="184"/>
      <c r="XCW59" s="184"/>
      <c r="XCX59" s="184"/>
      <c r="XCY59" s="184"/>
      <c r="XCZ59" s="184"/>
      <c r="XDA59" s="184"/>
      <c r="XDB59" s="184"/>
      <c r="XDC59" s="184"/>
      <c r="XDD59" s="184"/>
      <c r="XDE59" s="184"/>
      <c r="XDF59" s="184"/>
      <c r="XDG59" s="184"/>
      <c r="XDH59" s="184"/>
      <c r="XDI59" s="184"/>
      <c r="XDJ59" s="184"/>
      <c r="XDK59" s="184"/>
      <c r="XDL59" s="184"/>
      <c r="XDM59" s="184"/>
      <c r="XDN59" s="184"/>
      <c r="XDO59" s="184"/>
      <c r="XDP59" s="184"/>
      <c r="XDQ59" s="184"/>
      <c r="XDR59" s="184"/>
      <c r="XDS59" s="184"/>
      <c r="XDT59" s="184"/>
      <c r="XDU59" s="184"/>
      <c r="XDV59" s="184"/>
      <c r="XDW59" s="184"/>
      <c r="XDX59" s="184"/>
      <c r="XDY59" s="184"/>
      <c r="XDZ59" s="184"/>
      <c r="XEA59" s="184"/>
      <c r="XEB59" s="184"/>
      <c r="XEC59" s="184"/>
      <c r="XED59" s="184"/>
      <c r="XEE59" s="184"/>
      <c r="XEF59" s="184"/>
      <c r="XEG59" s="184"/>
      <c r="XEH59" s="184"/>
      <c r="XEI59" s="184"/>
      <c r="XEJ59" s="184"/>
      <c r="XEK59" s="184"/>
      <c r="XEL59" s="184"/>
      <c r="XEM59" s="184"/>
      <c r="XEN59" s="184"/>
      <c r="XEO59" s="184"/>
      <c r="XEP59" s="184"/>
      <c r="XEQ59" s="184"/>
      <c r="XER59" s="184"/>
      <c r="XES59" s="184"/>
      <c r="XET59" s="184"/>
      <c r="XEU59" s="184"/>
      <c r="XEV59" s="184"/>
      <c r="XEW59" s="184"/>
      <c r="XEX59" s="184"/>
      <c r="XEY59" s="184"/>
      <c r="XEZ59" s="184"/>
      <c r="XFA59" s="184"/>
      <c r="XFB59" s="184"/>
      <c r="XFC59" s="184"/>
      <c r="XFD59" s="184"/>
    </row>
    <row r="60" spans="1:16384" s="465" customFormat="1">
      <c r="B60" s="466" t="s">
        <v>564</v>
      </c>
      <c r="E60" s="226">
        <f>IF(E$53='Capital Structure'!$E$7,(E58-E57),0)</f>
        <v>0</v>
      </c>
      <c r="F60" s="226">
        <f>IF(F$53='Capital Structure'!$E$7,(F58-F57),0)</f>
        <v>0</v>
      </c>
      <c r="G60" s="226">
        <f>IF(G$53='Capital Structure'!$E$7,(G58-G57),0)</f>
        <v>0</v>
      </c>
      <c r="H60" s="226">
        <f>IF(H$53='Capital Structure'!$E$7,(H58-H57),0)</f>
        <v>0</v>
      </c>
      <c r="I60" s="226">
        <f>IF(I$53='Capital Structure'!$E$7,(I58-I57),0)</f>
        <v>0</v>
      </c>
      <c r="J60" s="226">
        <f>IF(J$53='Capital Structure'!$E$7,(J58-J57),0)</f>
        <v>0</v>
      </c>
      <c r="K60" s="226">
        <f>IF(K$53='Capital Structure'!$E$7,(K58-K57),0)</f>
        <v>0</v>
      </c>
      <c r="L60" s="226">
        <f>IF(L$53='Capital Structure'!$E$7,(L58-L57),0)</f>
        <v>0</v>
      </c>
      <c r="M60" s="226">
        <f>IF(M$53='Capital Structure'!$E$7,(M58-M57),0)</f>
        <v>0</v>
      </c>
      <c r="N60" s="226">
        <f>IF(N$53='Capital Structure'!$E$7,(N58-N57),0)</f>
        <v>0</v>
      </c>
      <c r="O60" s="226">
        <f>IF(O$53='Capital Structure'!$E$7,(O58-O57),0)</f>
        <v>0</v>
      </c>
      <c r="P60" s="226">
        <f>IF(P$53='Capital Structure'!$E$7,(P58-P57),0)</f>
        <v>0</v>
      </c>
      <c r="Q60" s="226">
        <f>IF(Q$53='Capital Structure'!$E$7,(Q58-Q57),0)</f>
        <v>0</v>
      </c>
      <c r="R60" s="226">
        <f>IF(R$53='Capital Structure'!$E$7,(R58-R57),0)</f>
        <v>0</v>
      </c>
      <c r="S60" s="226">
        <f>IF(S$53='Capital Structure'!$E$7,(S58-S57),0)</f>
        <v>0</v>
      </c>
      <c r="T60" s="226">
        <f>IF(T$53='Capital Structure'!$E$7,(T58-T57),0)</f>
        <v>0</v>
      </c>
      <c r="U60" s="226">
        <f>IF(U$53='Capital Structure'!$E$7,(U58-U57),0)</f>
        <v>0</v>
      </c>
      <c r="V60" s="226">
        <f>IF(V$53='Capital Structure'!$E$7,(V58-V57),0)</f>
        <v>0</v>
      </c>
      <c r="W60" s="226">
        <f>IF(W$53='Capital Structure'!$E$7,(W58-W57),0)</f>
        <v>0</v>
      </c>
      <c r="X60" s="226">
        <f>IF(X$53='Capital Structure'!$E$7,(X58-X57),0)</f>
        <v>0</v>
      </c>
      <c r="Y60" s="226">
        <f>IF(Y$53='Capital Structure'!$E$7,(Y58-Y57),0)</f>
        <v>0</v>
      </c>
      <c r="Z60" s="226">
        <f>IF(Z$53='Capital Structure'!$E$7,(Z58-Z57),0)</f>
        <v>0</v>
      </c>
      <c r="AA60" s="226">
        <f>IF(AA$53='Capital Structure'!$E$7,(AA58-AA57),0)</f>
        <v>0</v>
      </c>
      <c r="AB60" s="226">
        <f>IF(AB$53='Capital Structure'!$E$7,(AB58-AB57),0)</f>
        <v>0</v>
      </c>
      <c r="AC60" s="226">
        <f>IF(AC$53='Capital Structure'!$E$7,(AC58-AC57),0)</f>
        <v>0</v>
      </c>
      <c r="AD60" s="226">
        <f>IF(AD$53='Capital Structure'!$E$7,(AD58-AD57),0)</f>
        <v>0</v>
      </c>
      <c r="AE60" s="226">
        <f>IF(AE$53='Capital Structure'!$E$7,(AE58-AE57),0)</f>
        <v>0</v>
      </c>
      <c r="AF60" s="226">
        <f>IF(AF$53='Capital Structure'!$E$7,(AF58-AF57),0)</f>
        <v>0</v>
      </c>
      <c r="AG60" s="226">
        <f>IF(AG$53='Capital Structure'!$E$7,(AG58-AG57),0)</f>
        <v>0</v>
      </c>
      <c r="AH60" s="226">
        <f>IF(AH$53='Capital Structure'!$E$7,(AH58-AH57),0)</f>
        <v>0</v>
      </c>
      <c r="AI60" s="226">
        <f>IF(AI$53='Capital Structure'!$E$7,(AI58-AI57),0)</f>
        <v>0</v>
      </c>
      <c r="AJ60" s="226">
        <f>IF(AJ$53='Capital Structure'!$E$7,(AJ58-AJ57),0)</f>
        <v>0</v>
      </c>
      <c r="AK60" s="226">
        <f>IF(AK$53='Capital Structure'!$E$7,(AK58-AK57),0)</f>
        <v>0</v>
      </c>
      <c r="AL60" s="226">
        <f>IF(AL$53='Capital Structure'!$E$7,(AL58-AL57),0)</f>
        <v>0</v>
      </c>
      <c r="AM60" s="226">
        <f>IF(AM$53='Capital Structure'!$E$7,(AM58-AM57),0)</f>
        <v>0</v>
      </c>
      <c r="AN60" s="226">
        <f>IF(AN$53='Capital Structure'!$E$7,(AN58-AN57),0)</f>
        <v>0</v>
      </c>
      <c r="AO60" s="226">
        <f>IF(AO$53='Capital Structure'!$E$7,(AO58-AO57),0)</f>
        <v>0</v>
      </c>
      <c r="AP60" s="226">
        <f>IF(AP$53='Capital Structure'!$E$7,(AP58-AP57),0)</f>
        <v>0</v>
      </c>
      <c r="AQ60" s="226">
        <f>IF(AQ$53='Capital Structure'!$E$7,(AQ58-AQ57),0)</f>
        <v>0</v>
      </c>
      <c r="AR60" s="226">
        <f>IF(AR$53='Capital Structure'!$E$7,(AR58-AR57),0)</f>
        <v>0</v>
      </c>
      <c r="AS60" s="226">
        <f>IF(AS$53='Capital Structure'!$E$7,(AS58-AS57),0)</f>
        <v>0</v>
      </c>
      <c r="AT60" s="226">
        <f>IF(AT$53='Capital Structure'!$E$7,(AT58-AT57),0)</f>
        <v>0</v>
      </c>
      <c r="AU60" s="226">
        <f>IF(AU$53='Capital Structure'!$E$7,(AU58-AU57),0)</f>
        <v>0</v>
      </c>
      <c r="AV60" s="226">
        <f>IF(AV$53='Capital Structure'!$E$7,(AV58-AV57),0)</f>
        <v>0</v>
      </c>
      <c r="AW60" s="226">
        <f>IF(AW$53='Capital Structure'!$E$7,(AW58-AW57),0)</f>
        <v>0</v>
      </c>
      <c r="AX60" s="226">
        <f>IF(AX$53='Capital Structure'!$E$7,(AX58-AX57),0)</f>
        <v>0</v>
      </c>
      <c r="AY60" s="226">
        <f>IF(AY$53='Capital Structure'!$E$7,(AY58-AY57),0)</f>
        <v>0</v>
      </c>
      <c r="AZ60" s="226">
        <f>IF(AZ$53='Capital Structure'!$E$7,(AZ58-AZ57),0)</f>
        <v>0</v>
      </c>
      <c r="BA60" s="226">
        <f>IF(BA$53='Capital Structure'!$E$7,(BA58-BA57),0)</f>
        <v>0</v>
      </c>
      <c r="BB60" s="226">
        <f>IF(BB$53='Capital Structure'!$E$7,(BB58-BB57),0)</f>
        <v>0</v>
      </c>
      <c r="BC60" s="226">
        <f>IF(BC$53='Capital Structure'!$E$7,(BC58-BC57),0)</f>
        <v>0</v>
      </c>
      <c r="BD60" s="226">
        <f>IF(BD$53='Capital Structure'!$E$7,(BD58-BD57),0)</f>
        <v>0</v>
      </c>
      <c r="BE60" s="226">
        <f>IF(BE$53='Capital Structure'!$E$7,(BE58-BE57),0)</f>
        <v>0</v>
      </c>
      <c r="BF60" s="226">
        <f>IF(BF$53='Capital Structure'!$E$7,(BF58-BF57),0)</f>
        <v>0</v>
      </c>
      <c r="BG60" s="226">
        <f>IF(BG$53='Capital Structure'!$E$7,(BG58-BG57),0)</f>
        <v>0</v>
      </c>
      <c r="BH60" s="226">
        <f>IF(BH$53='Capital Structure'!$E$7,(BH58-BH57),0)</f>
        <v>0</v>
      </c>
      <c r="BI60" s="226">
        <f>IF(BI$53='Capital Structure'!$E$7,(BI58-BI57),0)</f>
        <v>0</v>
      </c>
      <c r="BJ60" s="226">
        <f>IF(BJ$53='Capital Structure'!$E$7,(BJ58-BJ57),0)</f>
        <v>0</v>
      </c>
      <c r="BK60" s="226">
        <f>IF(BK$53='Capital Structure'!$E$7,(BK58-BK57),0)</f>
        <v>0</v>
      </c>
      <c r="BL60" s="226">
        <f>IF(BL$53='Capital Structure'!$E$7,(BL58-BL57),0)</f>
        <v>0</v>
      </c>
      <c r="BM60" s="226">
        <f>IF(BM$53='Capital Structure'!$E$7,(BM58-BM57),0)</f>
        <v>0</v>
      </c>
      <c r="BN60" s="226">
        <f>IF(BN$53='Capital Structure'!$E$7,(BN58-BN57),0)</f>
        <v>0</v>
      </c>
      <c r="BO60" s="226">
        <f>IF(BO$53='Capital Structure'!$E$7,(BO58-BO57),0)</f>
        <v>0</v>
      </c>
      <c r="BP60" s="226">
        <f>IF(BP$53='Capital Structure'!$E$7,(BP58-BP57),0)</f>
        <v>0</v>
      </c>
      <c r="BQ60" s="226">
        <f>IF(BQ$53='Capital Structure'!$E$7,(BQ58-BQ57),0)</f>
        <v>0</v>
      </c>
      <c r="BR60" s="226">
        <f>IF(BR$53='Capital Structure'!$E$7,(BR58-BR57),0)</f>
        <v>0</v>
      </c>
      <c r="BS60" s="226">
        <f>IF(BS$53='Capital Structure'!$E$7,(BS58-BS57),0)</f>
        <v>0</v>
      </c>
      <c r="BT60" s="226">
        <f>IF(BT$53='Capital Structure'!$E$7,(BT58-BT57),0)</f>
        <v>0</v>
      </c>
      <c r="BU60" s="226">
        <f>IF(BU$53='Capital Structure'!$E$7,(BU58-BU57),0)</f>
        <v>0</v>
      </c>
      <c r="BV60" s="226">
        <f>IF(BV$53='Capital Structure'!$E$7,(BV58-BV57),0)</f>
        <v>0</v>
      </c>
      <c r="BW60" s="226">
        <f>IF(BW$53='Capital Structure'!$E$7,(BW58-BW57),0)</f>
        <v>0</v>
      </c>
      <c r="BX60" s="226">
        <f>IF(BX$53='Capital Structure'!$E$7,(BX58-BX57),0)</f>
        <v>0</v>
      </c>
      <c r="BY60" s="226">
        <f>IF(BY$53='Capital Structure'!$E$7,(BY58-BY57),0)</f>
        <v>0</v>
      </c>
      <c r="BZ60" s="226">
        <f>IF(BZ$53='Capital Structure'!$E$7,(BZ58-BZ57),0)</f>
        <v>0</v>
      </c>
      <c r="CA60" s="226">
        <f>IF(CA$53='Capital Structure'!$E$7,(CA58-CA57),0)</f>
        <v>0</v>
      </c>
      <c r="CB60" s="226">
        <f>IF(CB$53='Capital Structure'!$E$7,(CB58-CB57),0)</f>
        <v>69971512.790242344</v>
      </c>
      <c r="CC60" s="226">
        <f>IF(CC$53='Capital Structure'!$E$7,(CC58-CC57),0)</f>
        <v>0</v>
      </c>
      <c r="CD60" s="226">
        <f>IF(CD$53='Capital Structure'!$E$7,(CD58-CD57),0)</f>
        <v>0</v>
      </c>
      <c r="CE60" s="226">
        <f>IF(CE$53='Capital Structure'!$E$7,(CE58-CE57),0)</f>
        <v>0</v>
      </c>
      <c r="CF60" s="226">
        <f>IF(CF$53='Capital Structure'!$E$7,(CF58-CF57),0)</f>
        <v>0</v>
      </c>
      <c r="CG60" s="226">
        <f>IF(CG$53='Capital Structure'!$E$7,(CG58-CG57),0)</f>
        <v>0</v>
      </c>
      <c r="CH60" s="226">
        <f>IF(CH$53='Capital Structure'!$E$7,(CH58-CH57),0)</f>
        <v>0</v>
      </c>
      <c r="CI60" s="226">
        <f>IF(CI$53='Capital Structure'!$E$7,(CI58-CI57),0)</f>
        <v>0</v>
      </c>
      <c r="CJ60" s="226">
        <f>IF(CJ$53='Capital Structure'!$E$7,(CJ58-CJ57),0)</f>
        <v>0</v>
      </c>
      <c r="CK60" s="226">
        <f>IF(CK$53='Capital Structure'!$E$7,(CK58-CK57),0)</f>
        <v>0</v>
      </c>
      <c r="CL60" s="226">
        <f>IF(CL$53='Capital Structure'!$E$7,(CL58-CL57),0)</f>
        <v>0</v>
      </c>
      <c r="CM60" s="226">
        <f>IF(CM$53='Capital Structure'!$E$7,(CM58-CM57),0)</f>
        <v>0</v>
      </c>
      <c r="CN60" s="226">
        <f>IF(CN$53='Capital Structure'!$E$7,(CN58-CN57),0)</f>
        <v>0</v>
      </c>
      <c r="CO60" s="226">
        <f>IF(CO$53='Capital Structure'!$E$7,(CO58-CO57),0)</f>
        <v>0</v>
      </c>
      <c r="CP60" s="226">
        <f>IF(CP$53='Capital Structure'!$E$7,(CP58-CP57),0)</f>
        <v>0</v>
      </c>
      <c r="CQ60" s="226">
        <f>IF(CQ$53='Capital Structure'!$E$7,(CQ58-CQ57),0)</f>
        <v>0</v>
      </c>
      <c r="CR60" s="226">
        <f>IF(CR$53='Capital Structure'!$E$7,(CR58-CR57),0)</f>
        <v>0</v>
      </c>
      <c r="CS60" s="226">
        <f>IF(CS$53='Capital Structure'!$E$7,(CS58-CS57),0)</f>
        <v>0</v>
      </c>
      <c r="CT60" s="226">
        <f>IF(CT$53='Capital Structure'!$E$7,(CT58-CT57),0)</f>
        <v>0</v>
      </c>
      <c r="CU60" s="226">
        <f>IF(CU$53='Capital Structure'!$E$7,(CU58-CU57),0)</f>
        <v>0</v>
      </c>
      <c r="CV60" s="226">
        <f>IF(CV$53='Capital Structure'!$E$7,(CV58-CV57),0)</f>
        <v>0</v>
      </c>
      <c r="CW60" s="226">
        <f>IF(CW$53='Capital Structure'!$E$7,(CW58-CW57),0)</f>
        <v>0</v>
      </c>
      <c r="CX60" s="226">
        <f>IF(CX$53='Capital Structure'!$E$7,(CX58-CX57),0)</f>
        <v>0</v>
      </c>
      <c r="CY60" s="226">
        <f>IF(CY$53='Capital Structure'!$E$7,(CY58-CY57),0)</f>
        <v>0</v>
      </c>
      <c r="CZ60" s="226">
        <f>IF(CZ$53='Capital Structure'!$E$7,(CZ58-CZ57),0)</f>
        <v>0</v>
      </c>
      <c r="DA60" s="226">
        <f>IF(DA$53='Capital Structure'!$E$7,(DA58-DA57),0)</f>
        <v>0</v>
      </c>
      <c r="DB60" s="226">
        <f>IF(DB$53='Capital Structure'!$E$7,(DB58-DB57),0)</f>
        <v>0</v>
      </c>
      <c r="DC60" s="226">
        <f>IF(DC$53='Capital Structure'!$E$7,(DC58-DC57),0)</f>
        <v>0</v>
      </c>
      <c r="DD60" s="226">
        <f>IF(DD$53='Capital Structure'!$E$7,(DD58-DD57),0)</f>
        <v>0</v>
      </c>
      <c r="DE60" s="226">
        <f>IF(DE$53='Capital Structure'!$E$7,(DE58-DE57),0)</f>
        <v>0</v>
      </c>
      <c r="DF60" s="226">
        <f>IF(DF$53='Capital Structure'!$E$7,(DF58-DF57),0)</f>
        <v>0</v>
      </c>
      <c r="DG60" s="226">
        <f>IF(DG$53='Capital Structure'!$E$7,(DG58-DG57),0)</f>
        <v>0</v>
      </c>
      <c r="DH60" s="226">
        <f>IF(DH$53='Capital Structure'!$E$7,(DH58-DH57),0)</f>
        <v>0</v>
      </c>
      <c r="DI60" s="226">
        <f>IF(DI$53='Capital Structure'!$E$7,(DI58-DI57),0)</f>
        <v>0</v>
      </c>
      <c r="DJ60" s="226">
        <f>IF(DJ$53='Capital Structure'!$E$7,(DJ58-DJ57),0)</f>
        <v>0</v>
      </c>
      <c r="DK60" s="226">
        <f>IF(DK$53='Capital Structure'!$E$7,(DK58-DK57),0)</f>
        <v>0</v>
      </c>
      <c r="DL60" s="226">
        <f>IF(DL$53='Capital Structure'!$E$7,(DL58-DL57),0)</f>
        <v>0</v>
      </c>
      <c r="DM60" s="226">
        <f>IF(DM$53='Capital Structure'!$E$7,(DM58-DM57),0)</f>
        <v>0</v>
      </c>
      <c r="DN60" s="226">
        <f>IF(DN$53='Capital Structure'!$E$7,(DN58-DN57),0)</f>
        <v>0</v>
      </c>
      <c r="DO60" s="226">
        <f>IF(DO$53='Capital Structure'!$E$7,(DO58-DO57),0)</f>
        <v>0</v>
      </c>
      <c r="DP60" s="226">
        <f>IF(DP$53='Capital Structure'!$E$7,(DP58-DP57),0)</f>
        <v>0</v>
      </c>
      <c r="DQ60" s="226">
        <f>IF(DQ$53='Capital Structure'!$E$7,(DQ58-DQ57),0)</f>
        <v>0</v>
      </c>
      <c r="DR60" s="226">
        <f>IF(DR$53='Capital Structure'!$E$7,(DR58-DR57),0)</f>
        <v>0</v>
      </c>
      <c r="DS60" s="226">
        <f>IF(DS$53='Capital Structure'!$E$7,(DS58-DS57),0)</f>
        <v>0</v>
      </c>
      <c r="DT60" s="226">
        <f>IF(DT$53='Capital Structure'!$E$7,(DT58-DT57),0)</f>
        <v>0</v>
      </c>
      <c r="DU60" s="226">
        <f>IF(DU$53='Capital Structure'!$E$7,(DU58-DU57),0)</f>
        <v>0</v>
      </c>
      <c r="DV60" s="226">
        <f>IF(DV$53='Capital Structure'!$E$7,(DV58-DV57),0)</f>
        <v>0</v>
      </c>
      <c r="DW60" s="226">
        <f>IF(DW$53='Capital Structure'!$E$7,(DW58-DW57),0)</f>
        <v>0</v>
      </c>
      <c r="DX60" s="226">
        <f>IF(DX$53='Capital Structure'!$E$7,(DX58-DX57),0)</f>
        <v>0</v>
      </c>
      <c r="DY60" s="226">
        <f>IF(DY$53='Capital Structure'!$E$7,(DY58-DY57),0)</f>
        <v>0</v>
      </c>
    </row>
    <row r="61" spans="1:16384" s="465" customFormat="1">
      <c r="A61" s="460"/>
      <c r="B61" s="468"/>
      <c r="C61" s="460"/>
      <c r="D61" s="460"/>
      <c r="DZ61" s="460"/>
      <c r="EA61" s="460"/>
      <c r="EB61" s="460"/>
      <c r="EC61" s="460"/>
      <c r="ED61" s="460"/>
      <c r="EE61" s="460"/>
      <c r="EF61" s="460"/>
      <c r="EG61" s="460"/>
      <c r="EH61" s="460"/>
      <c r="EI61" s="460"/>
      <c r="EJ61" s="460"/>
      <c r="EK61" s="460"/>
      <c r="EL61" s="460"/>
      <c r="EM61" s="460"/>
      <c r="EN61" s="460"/>
      <c r="EO61" s="460"/>
      <c r="EP61" s="460"/>
      <c r="EQ61" s="460"/>
      <c r="ER61" s="460"/>
      <c r="ES61" s="460"/>
      <c r="ET61" s="460"/>
      <c r="EU61" s="460"/>
      <c r="EV61" s="460"/>
      <c r="EW61" s="460"/>
      <c r="EX61" s="460"/>
      <c r="EY61" s="460"/>
      <c r="EZ61" s="460"/>
      <c r="FA61" s="460"/>
      <c r="FB61" s="460"/>
      <c r="FC61" s="460"/>
      <c r="FD61" s="460"/>
      <c r="FE61" s="460"/>
      <c r="FF61" s="460"/>
      <c r="FG61" s="460"/>
      <c r="FH61" s="460"/>
      <c r="FI61" s="460"/>
      <c r="FJ61" s="460"/>
      <c r="FK61" s="460"/>
      <c r="FL61" s="460"/>
      <c r="FM61" s="460"/>
      <c r="FN61" s="460"/>
      <c r="FO61" s="460"/>
      <c r="FP61" s="460"/>
      <c r="FQ61" s="460"/>
      <c r="FR61" s="460"/>
      <c r="FS61" s="460"/>
      <c r="FT61" s="460"/>
      <c r="FU61" s="460"/>
      <c r="FV61" s="460"/>
      <c r="FW61" s="460"/>
      <c r="FX61" s="460"/>
      <c r="FY61" s="460"/>
      <c r="FZ61" s="460"/>
      <c r="GA61" s="460"/>
      <c r="GB61" s="460"/>
      <c r="GC61" s="460"/>
      <c r="GD61" s="460"/>
      <c r="GE61" s="460"/>
      <c r="GF61" s="460"/>
      <c r="GG61" s="460"/>
      <c r="GH61" s="460"/>
      <c r="GI61" s="460"/>
      <c r="GJ61" s="460"/>
      <c r="GK61" s="460"/>
      <c r="GL61" s="460"/>
      <c r="GM61" s="460"/>
      <c r="GN61" s="460"/>
      <c r="GO61" s="460"/>
      <c r="GP61" s="460"/>
      <c r="GQ61" s="460"/>
      <c r="GR61" s="460"/>
      <c r="GS61" s="460"/>
      <c r="GT61" s="460"/>
      <c r="GU61" s="460"/>
      <c r="GV61" s="460"/>
      <c r="GW61" s="460"/>
      <c r="GX61" s="460"/>
      <c r="GY61" s="460"/>
      <c r="GZ61" s="460"/>
      <c r="HA61" s="460"/>
      <c r="HB61" s="460"/>
      <c r="HC61" s="460"/>
      <c r="HD61" s="460"/>
      <c r="HE61" s="460"/>
      <c r="HF61" s="460"/>
      <c r="HG61" s="460"/>
      <c r="HH61" s="460"/>
      <c r="HI61" s="460"/>
      <c r="HJ61" s="460"/>
      <c r="HK61" s="460"/>
      <c r="HL61" s="460"/>
      <c r="HM61" s="460"/>
      <c r="HN61" s="460"/>
      <c r="HO61" s="460"/>
      <c r="HP61" s="460"/>
      <c r="HQ61" s="460"/>
      <c r="HR61" s="460"/>
      <c r="HS61" s="460"/>
      <c r="HT61" s="460"/>
      <c r="HU61" s="460"/>
      <c r="HV61" s="460"/>
      <c r="HW61" s="460"/>
      <c r="HX61" s="460"/>
      <c r="HY61" s="460"/>
      <c r="HZ61" s="460"/>
      <c r="IA61" s="460"/>
      <c r="IB61" s="460"/>
      <c r="IC61" s="460"/>
      <c r="ID61" s="460"/>
      <c r="IE61" s="460"/>
      <c r="IF61" s="460"/>
      <c r="IG61" s="460"/>
      <c r="IH61" s="460"/>
      <c r="II61" s="460"/>
      <c r="IJ61" s="460"/>
      <c r="IK61" s="460"/>
      <c r="IL61" s="460"/>
      <c r="IM61" s="460"/>
      <c r="IN61" s="460"/>
      <c r="IO61" s="460"/>
      <c r="IP61" s="460"/>
      <c r="IQ61" s="460"/>
      <c r="IR61" s="460"/>
      <c r="IS61" s="460"/>
      <c r="IT61" s="460"/>
      <c r="IU61" s="460"/>
      <c r="IV61" s="460"/>
      <c r="IW61" s="460"/>
      <c r="IX61" s="460"/>
      <c r="IY61" s="460"/>
      <c r="IZ61" s="460"/>
      <c r="JA61" s="460"/>
      <c r="JB61" s="460"/>
      <c r="JC61" s="460"/>
      <c r="JD61" s="460"/>
      <c r="JE61" s="460"/>
      <c r="JF61" s="460"/>
      <c r="JG61" s="460"/>
      <c r="JH61" s="460"/>
      <c r="JI61" s="460"/>
      <c r="JJ61" s="460"/>
      <c r="JK61" s="460"/>
      <c r="JL61" s="460"/>
      <c r="JM61" s="460"/>
      <c r="JN61" s="460"/>
      <c r="JO61" s="460"/>
      <c r="JP61" s="460"/>
      <c r="JQ61" s="460"/>
      <c r="JR61" s="460"/>
      <c r="JS61" s="460"/>
      <c r="JT61" s="460"/>
      <c r="JU61" s="460"/>
      <c r="JV61" s="460"/>
      <c r="JW61" s="460"/>
      <c r="JX61" s="460"/>
      <c r="JY61" s="460"/>
      <c r="JZ61" s="460"/>
      <c r="KA61" s="460"/>
      <c r="KB61" s="460"/>
      <c r="KC61" s="460"/>
      <c r="KD61" s="460"/>
      <c r="KE61" s="460"/>
      <c r="KF61" s="460"/>
      <c r="KG61" s="460"/>
      <c r="KH61" s="460"/>
      <c r="KI61" s="460"/>
      <c r="KJ61" s="460"/>
      <c r="KK61" s="460"/>
      <c r="KL61" s="460"/>
      <c r="KM61" s="460"/>
      <c r="KN61" s="460"/>
      <c r="KO61" s="460"/>
      <c r="KP61" s="460"/>
      <c r="KQ61" s="460"/>
      <c r="KR61" s="460"/>
      <c r="KS61" s="460"/>
      <c r="KT61" s="460"/>
      <c r="KU61" s="460"/>
      <c r="KV61" s="460"/>
      <c r="KW61" s="460"/>
      <c r="KX61" s="460"/>
      <c r="KY61" s="460"/>
      <c r="KZ61" s="460"/>
      <c r="LA61" s="460"/>
      <c r="LB61" s="460"/>
      <c r="LC61" s="460"/>
      <c r="LD61" s="460"/>
      <c r="LE61" s="460"/>
      <c r="LF61" s="460"/>
      <c r="LG61" s="460"/>
      <c r="LH61" s="460"/>
      <c r="LI61" s="460"/>
      <c r="LJ61" s="460"/>
      <c r="LK61" s="460"/>
      <c r="LL61" s="460"/>
      <c r="LM61" s="460"/>
      <c r="LN61" s="460"/>
      <c r="LO61" s="460"/>
      <c r="LP61" s="460"/>
      <c r="LQ61" s="460"/>
      <c r="LR61" s="460"/>
      <c r="LS61" s="460"/>
      <c r="LT61" s="460"/>
      <c r="LU61" s="460"/>
      <c r="LV61" s="460"/>
      <c r="LW61" s="460"/>
      <c r="LX61" s="460"/>
      <c r="LY61" s="460"/>
      <c r="LZ61" s="460"/>
      <c r="MA61" s="460"/>
      <c r="MB61" s="460"/>
      <c r="MC61" s="460"/>
      <c r="MD61" s="460"/>
      <c r="ME61" s="460"/>
      <c r="MF61" s="460"/>
      <c r="MG61" s="460"/>
      <c r="MH61" s="460"/>
      <c r="MI61" s="460"/>
      <c r="MJ61" s="460"/>
      <c r="MK61" s="460"/>
      <c r="ML61" s="460"/>
      <c r="MM61" s="460"/>
      <c r="MN61" s="460"/>
      <c r="MO61" s="460"/>
      <c r="MP61" s="460"/>
      <c r="MQ61" s="460"/>
      <c r="MR61" s="460"/>
      <c r="MS61" s="460"/>
      <c r="MT61" s="460"/>
      <c r="MU61" s="460"/>
      <c r="MV61" s="460"/>
      <c r="MW61" s="460"/>
      <c r="MX61" s="460"/>
      <c r="MY61" s="460"/>
      <c r="MZ61" s="460"/>
      <c r="NA61" s="460"/>
      <c r="NB61" s="460"/>
      <c r="NC61" s="460"/>
      <c r="ND61" s="460"/>
      <c r="NE61" s="460"/>
      <c r="NF61" s="460"/>
      <c r="NG61" s="460"/>
      <c r="NH61" s="460"/>
      <c r="NI61" s="460"/>
      <c r="NJ61" s="460"/>
      <c r="NK61" s="460"/>
      <c r="NL61" s="460"/>
      <c r="NM61" s="460"/>
      <c r="NN61" s="460"/>
      <c r="NO61" s="460"/>
      <c r="NP61" s="460"/>
      <c r="NQ61" s="460"/>
      <c r="NR61" s="460"/>
      <c r="NS61" s="460"/>
      <c r="NT61" s="460"/>
      <c r="NU61" s="460"/>
      <c r="NV61" s="460"/>
      <c r="NW61" s="460"/>
      <c r="NX61" s="460"/>
      <c r="NY61" s="460"/>
      <c r="NZ61" s="460"/>
      <c r="OA61" s="460"/>
      <c r="OB61" s="460"/>
      <c r="OC61" s="460"/>
      <c r="OD61" s="460"/>
      <c r="OE61" s="460"/>
      <c r="OF61" s="460"/>
      <c r="OG61" s="460"/>
      <c r="OH61" s="460"/>
      <c r="OI61" s="460"/>
      <c r="OJ61" s="460"/>
      <c r="OK61" s="460"/>
      <c r="OL61" s="460"/>
      <c r="OM61" s="460"/>
      <c r="ON61" s="460"/>
      <c r="OO61" s="460"/>
      <c r="OP61" s="460"/>
      <c r="OQ61" s="460"/>
      <c r="OR61" s="460"/>
      <c r="OS61" s="460"/>
      <c r="OT61" s="460"/>
      <c r="OU61" s="460"/>
      <c r="OV61" s="460"/>
      <c r="OW61" s="460"/>
      <c r="OX61" s="460"/>
      <c r="OY61" s="460"/>
      <c r="OZ61" s="460"/>
      <c r="PA61" s="460"/>
      <c r="PB61" s="460"/>
      <c r="PC61" s="460"/>
      <c r="PD61" s="460"/>
      <c r="PE61" s="460"/>
      <c r="PF61" s="460"/>
      <c r="PG61" s="460"/>
      <c r="PH61" s="460"/>
      <c r="PI61" s="460"/>
      <c r="PJ61" s="460"/>
      <c r="PK61" s="460"/>
      <c r="PL61" s="460"/>
      <c r="PM61" s="460"/>
      <c r="PN61" s="460"/>
      <c r="PO61" s="460"/>
      <c r="PP61" s="460"/>
      <c r="PQ61" s="460"/>
      <c r="PR61" s="460"/>
      <c r="PS61" s="460"/>
      <c r="PT61" s="460"/>
      <c r="PU61" s="460"/>
      <c r="PV61" s="460"/>
      <c r="PW61" s="460"/>
      <c r="PX61" s="460"/>
      <c r="PY61" s="460"/>
      <c r="PZ61" s="460"/>
      <c r="QA61" s="460"/>
      <c r="QB61" s="460"/>
      <c r="QC61" s="460"/>
      <c r="QD61" s="460"/>
      <c r="QE61" s="460"/>
      <c r="QF61" s="460"/>
      <c r="QG61" s="460"/>
      <c r="QH61" s="460"/>
      <c r="QI61" s="460"/>
      <c r="QJ61" s="460"/>
      <c r="QK61" s="460"/>
      <c r="QL61" s="460"/>
      <c r="QM61" s="460"/>
      <c r="QN61" s="460"/>
      <c r="QO61" s="460"/>
      <c r="QP61" s="460"/>
      <c r="QQ61" s="460"/>
      <c r="QR61" s="460"/>
      <c r="QS61" s="460"/>
      <c r="QT61" s="460"/>
      <c r="QU61" s="460"/>
      <c r="QV61" s="460"/>
      <c r="QW61" s="460"/>
      <c r="QX61" s="460"/>
      <c r="QY61" s="460"/>
      <c r="QZ61" s="460"/>
      <c r="RA61" s="460"/>
      <c r="RB61" s="460"/>
      <c r="RC61" s="460"/>
      <c r="RD61" s="460"/>
      <c r="RE61" s="460"/>
      <c r="RF61" s="460"/>
      <c r="RG61" s="460"/>
      <c r="RH61" s="460"/>
      <c r="RI61" s="460"/>
      <c r="RJ61" s="460"/>
      <c r="RK61" s="460"/>
      <c r="RL61" s="460"/>
      <c r="RM61" s="460"/>
      <c r="RN61" s="460"/>
      <c r="RO61" s="460"/>
      <c r="RP61" s="460"/>
      <c r="RQ61" s="460"/>
      <c r="RR61" s="460"/>
      <c r="RS61" s="460"/>
      <c r="RT61" s="460"/>
      <c r="RU61" s="460"/>
      <c r="RV61" s="460"/>
      <c r="RW61" s="460"/>
      <c r="RX61" s="460"/>
      <c r="RY61" s="460"/>
      <c r="RZ61" s="460"/>
      <c r="SA61" s="460"/>
      <c r="SB61" s="460"/>
      <c r="SC61" s="460"/>
      <c r="SD61" s="460"/>
      <c r="SE61" s="460"/>
      <c r="SF61" s="460"/>
      <c r="SG61" s="460"/>
      <c r="SH61" s="460"/>
      <c r="SI61" s="460"/>
      <c r="SJ61" s="460"/>
      <c r="SK61" s="460"/>
      <c r="SL61" s="460"/>
      <c r="SM61" s="460"/>
      <c r="SN61" s="460"/>
      <c r="SO61" s="460"/>
      <c r="SP61" s="460"/>
      <c r="SQ61" s="460"/>
      <c r="SR61" s="460"/>
      <c r="SS61" s="460"/>
      <c r="ST61" s="460"/>
      <c r="SU61" s="460"/>
      <c r="SV61" s="460"/>
      <c r="SW61" s="460"/>
      <c r="SX61" s="460"/>
      <c r="SY61" s="460"/>
      <c r="SZ61" s="460"/>
      <c r="TA61" s="460"/>
      <c r="TB61" s="460"/>
      <c r="TC61" s="460"/>
      <c r="TD61" s="460"/>
      <c r="TE61" s="460"/>
      <c r="TF61" s="460"/>
      <c r="TG61" s="460"/>
      <c r="TH61" s="460"/>
      <c r="TI61" s="460"/>
      <c r="TJ61" s="460"/>
      <c r="TK61" s="460"/>
      <c r="TL61" s="460"/>
      <c r="TM61" s="460"/>
      <c r="TN61" s="460"/>
      <c r="TO61" s="460"/>
      <c r="TP61" s="460"/>
      <c r="TQ61" s="460"/>
      <c r="TR61" s="460"/>
      <c r="TS61" s="460"/>
      <c r="TT61" s="460"/>
      <c r="TU61" s="460"/>
      <c r="TV61" s="460"/>
      <c r="TW61" s="460"/>
      <c r="TX61" s="460"/>
      <c r="TY61" s="460"/>
      <c r="TZ61" s="460"/>
      <c r="UA61" s="460"/>
      <c r="UB61" s="460"/>
      <c r="UC61" s="460"/>
      <c r="UD61" s="460"/>
      <c r="UE61" s="460"/>
      <c r="UF61" s="460"/>
      <c r="UG61" s="460"/>
      <c r="UH61" s="460"/>
      <c r="UI61" s="460"/>
      <c r="UJ61" s="460"/>
      <c r="UK61" s="460"/>
      <c r="UL61" s="460"/>
      <c r="UM61" s="460"/>
      <c r="UN61" s="460"/>
      <c r="UO61" s="460"/>
      <c r="UP61" s="460"/>
      <c r="UQ61" s="460"/>
      <c r="UR61" s="460"/>
      <c r="US61" s="460"/>
      <c r="UT61" s="460"/>
      <c r="UU61" s="460"/>
      <c r="UV61" s="460"/>
      <c r="UW61" s="460"/>
      <c r="UX61" s="460"/>
      <c r="UY61" s="460"/>
      <c r="UZ61" s="460"/>
      <c r="VA61" s="460"/>
      <c r="VB61" s="460"/>
      <c r="VC61" s="460"/>
      <c r="VD61" s="460"/>
      <c r="VE61" s="460"/>
      <c r="VF61" s="460"/>
      <c r="VG61" s="460"/>
      <c r="VH61" s="460"/>
      <c r="VI61" s="460"/>
      <c r="VJ61" s="460"/>
      <c r="VK61" s="460"/>
      <c r="VL61" s="460"/>
      <c r="VM61" s="460"/>
      <c r="VN61" s="460"/>
      <c r="VO61" s="460"/>
      <c r="VP61" s="460"/>
      <c r="VQ61" s="460"/>
      <c r="VR61" s="460"/>
      <c r="VS61" s="460"/>
      <c r="VT61" s="460"/>
      <c r="VU61" s="460"/>
      <c r="VV61" s="460"/>
      <c r="VW61" s="460"/>
      <c r="VX61" s="460"/>
      <c r="VY61" s="460"/>
      <c r="VZ61" s="460"/>
      <c r="WA61" s="460"/>
      <c r="WB61" s="460"/>
      <c r="WC61" s="460"/>
      <c r="WD61" s="460"/>
      <c r="WE61" s="460"/>
      <c r="WF61" s="460"/>
      <c r="WG61" s="460"/>
      <c r="WH61" s="460"/>
      <c r="WI61" s="460"/>
      <c r="WJ61" s="460"/>
      <c r="WK61" s="460"/>
      <c r="WL61" s="460"/>
      <c r="WM61" s="460"/>
      <c r="WN61" s="460"/>
      <c r="WO61" s="460"/>
      <c r="WP61" s="460"/>
      <c r="WQ61" s="460"/>
      <c r="WR61" s="460"/>
      <c r="WS61" s="460"/>
      <c r="WT61" s="460"/>
      <c r="WU61" s="460"/>
      <c r="WV61" s="460"/>
      <c r="WW61" s="460"/>
      <c r="WX61" s="460"/>
      <c r="WY61" s="460"/>
      <c r="WZ61" s="460"/>
      <c r="XA61" s="460"/>
      <c r="XB61" s="460"/>
      <c r="XC61" s="460"/>
      <c r="XD61" s="460"/>
      <c r="XE61" s="460"/>
      <c r="XF61" s="460"/>
      <c r="XG61" s="460"/>
      <c r="XH61" s="460"/>
      <c r="XI61" s="460"/>
      <c r="XJ61" s="460"/>
      <c r="XK61" s="460"/>
      <c r="XL61" s="460"/>
      <c r="XM61" s="460"/>
      <c r="XN61" s="460"/>
      <c r="XO61" s="460"/>
      <c r="XP61" s="460"/>
      <c r="XQ61" s="460"/>
      <c r="XR61" s="460"/>
      <c r="XS61" s="460"/>
      <c r="XT61" s="460"/>
      <c r="XU61" s="460"/>
      <c r="XV61" s="460"/>
      <c r="XW61" s="460"/>
      <c r="XX61" s="460"/>
      <c r="XY61" s="460"/>
      <c r="XZ61" s="460"/>
      <c r="YA61" s="460"/>
      <c r="YB61" s="460"/>
      <c r="YC61" s="460"/>
      <c r="YD61" s="460"/>
      <c r="YE61" s="460"/>
      <c r="YF61" s="460"/>
      <c r="YG61" s="460"/>
      <c r="YH61" s="460"/>
      <c r="YI61" s="460"/>
      <c r="YJ61" s="460"/>
      <c r="YK61" s="460"/>
      <c r="YL61" s="460"/>
      <c r="YM61" s="460"/>
      <c r="YN61" s="460"/>
      <c r="YO61" s="460"/>
      <c r="YP61" s="460"/>
      <c r="YQ61" s="460"/>
      <c r="YR61" s="460"/>
      <c r="YS61" s="460"/>
      <c r="YT61" s="460"/>
      <c r="YU61" s="460"/>
      <c r="YV61" s="460"/>
      <c r="YW61" s="460"/>
      <c r="YX61" s="460"/>
      <c r="YY61" s="460"/>
      <c r="YZ61" s="460"/>
      <c r="ZA61" s="460"/>
      <c r="ZB61" s="460"/>
      <c r="ZC61" s="460"/>
      <c r="ZD61" s="460"/>
      <c r="ZE61" s="460"/>
      <c r="ZF61" s="460"/>
      <c r="ZG61" s="460"/>
      <c r="ZH61" s="460"/>
      <c r="ZI61" s="460"/>
      <c r="ZJ61" s="460"/>
      <c r="ZK61" s="460"/>
      <c r="ZL61" s="460"/>
      <c r="ZM61" s="460"/>
      <c r="ZN61" s="460"/>
      <c r="ZO61" s="460"/>
      <c r="ZP61" s="460"/>
      <c r="ZQ61" s="460"/>
      <c r="ZR61" s="460"/>
      <c r="ZS61" s="460"/>
      <c r="ZT61" s="460"/>
      <c r="ZU61" s="460"/>
      <c r="ZV61" s="460"/>
      <c r="ZW61" s="460"/>
      <c r="ZX61" s="460"/>
      <c r="ZY61" s="460"/>
      <c r="ZZ61" s="460"/>
      <c r="AAA61" s="460"/>
      <c r="AAB61" s="460"/>
      <c r="AAC61" s="460"/>
      <c r="AAD61" s="460"/>
      <c r="AAE61" s="460"/>
      <c r="AAF61" s="460"/>
      <c r="AAG61" s="460"/>
      <c r="AAH61" s="460"/>
      <c r="AAI61" s="460"/>
      <c r="AAJ61" s="460"/>
      <c r="AAK61" s="460"/>
      <c r="AAL61" s="460"/>
      <c r="AAM61" s="460"/>
      <c r="AAN61" s="460"/>
      <c r="AAO61" s="460"/>
      <c r="AAP61" s="460"/>
      <c r="AAQ61" s="460"/>
      <c r="AAR61" s="460"/>
      <c r="AAS61" s="460"/>
      <c r="AAT61" s="460"/>
      <c r="AAU61" s="460"/>
      <c r="AAV61" s="460"/>
      <c r="AAW61" s="460"/>
      <c r="AAX61" s="460"/>
      <c r="AAY61" s="460"/>
      <c r="AAZ61" s="460"/>
      <c r="ABA61" s="460"/>
      <c r="ABB61" s="460"/>
      <c r="ABC61" s="460"/>
      <c r="ABD61" s="460"/>
      <c r="ABE61" s="460"/>
      <c r="ABF61" s="460"/>
      <c r="ABG61" s="460"/>
      <c r="ABH61" s="460"/>
      <c r="ABI61" s="460"/>
      <c r="ABJ61" s="460"/>
      <c r="ABK61" s="460"/>
      <c r="ABL61" s="460"/>
      <c r="ABM61" s="460"/>
      <c r="ABN61" s="460"/>
      <c r="ABO61" s="460"/>
      <c r="ABP61" s="460"/>
      <c r="ABQ61" s="460"/>
      <c r="ABR61" s="460"/>
      <c r="ABS61" s="460"/>
      <c r="ABT61" s="460"/>
      <c r="ABU61" s="460"/>
      <c r="ABV61" s="460"/>
      <c r="ABW61" s="460"/>
      <c r="ABX61" s="460"/>
      <c r="ABY61" s="460"/>
      <c r="ABZ61" s="460"/>
      <c r="ACA61" s="460"/>
      <c r="ACB61" s="460"/>
      <c r="ACC61" s="460"/>
      <c r="ACD61" s="460"/>
      <c r="ACE61" s="460"/>
      <c r="ACF61" s="460"/>
      <c r="ACG61" s="460"/>
      <c r="ACH61" s="460"/>
      <c r="ACI61" s="460"/>
      <c r="ACJ61" s="460"/>
      <c r="ACK61" s="460"/>
      <c r="ACL61" s="460"/>
      <c r="ACM61" s="460"/>
      <c r="ACN61" s="460"/>
      <c r="ACO61" s="460"/>
      <c r="ACP61" s="460"/>
      <c r="ACQ61" s="460"/>
      <c r="ACR61" s="460"/>
      <c r="ACS61" s="460"/>
      <c r="ACT61" s="460"/>
      <c r="ACU61" s="460"/>
      <c r="ACV61" s="460"/>
      <c r="ACW61" s="460"/>
      <c r="ACX61" s="460"/>
      <c r="ACY61" s="460"/>
      <c r="ACZ61" s="460"/>
      <c r="ADA61" s="460"/>
      <c r="ADB61" s="460"/>
      <c r="ADC61" s="460"/>
      <c r="ADD61" s="460"/>
      <c r="ADE61" s="460"/>
      <c r="ADF61" s="460"/>
      <c r="ADG61" s="460"/>
      <c r="ADH61" s="460"/>
      <c r="ADI61" s="460"/>
      <c r="ADJ61" s="460"/>
      <c r="ADK61" s="460"/>
      <c r="ADL61" s="460"/>
      <c r="ADM61" s="460"/>
      <c r="ADN61" s="460"/>
      <c r="ADO61" s="460"/>
      <c r="ADP61" s="460"/>
      <c r="ADQ61" s="460"/>
      <c r="ADR61" s="460"/>
      <c r="ADS61" s="460"/>
      <c r="ADT61" s="460"/>
      <c r="ADU61" s="460"/>
      <c r="ADV61" s="460"/>
      <c r="ADW61" s="460"/>
      <c r="ADX61" s="460"/>
      <c r="ADY61" s="460"/>
      <c r="ADZ61" s="460"/>
      <c r="AEA61" s="460"/>
      <c r="AEB61" s="460"/>
      <c r="AEC61" s="460"/>
      <c r="AED61" s="460"/>
      <c r="AEE61" s="460"/>
      <c r="AEF61" s="460"/>
      <c r="AEG61" s="460"/>
      <c r="AEH61" s="460"/>
      <c r="AEI61" s="460"/>
      <c r="AEJ61" s="460"/>
      <c r="AEK61" s="460"/>
      <c r="AEL61" s="460"/>
      <c r="AEM61" s="460"/>
      <c r="AEN61" s="460"/>
      <c r="AEO61" s="460"/>
      <c r="AEP61" s="460"/>
      <c r="AEQ61" s="460"/>
      <c r="AER61" s="460"/>
      <c r="AES61" s="460"/>
      <c r="AET61" s="460"/>
      <c r="AEU61" s="460"/>
      <c r="AEV61" s="460"/>
      <c r="AEW61" s="460"/>
      <c r="AEX61" s="460"/>
      <c r="AEY61" s="460"/>
      <c r="AEZ61" s="460"/>
      <c r="AFA61" s="460"/>
      <c r="AFB61" s="460"/>
      <c r="AFC61" s="460"/>
      <c r="AFD61" s="460"/>
      <c r="AFE61" s="460"/>
      <c r="AFF61" s="460"/>
      <c r="AFG61" s="460"/>
      <c r="AFH61" s="460"/>
      <c r="AFI61" s="460"/>
      <c r="AFJ61" s="460"/>
      <c r="AFK61" s="460"/>
      <c r="AFL61" s="460"/>
      <c r="AFM61" s="460"/>
      <c r="AFN61" s="460"/>
      <c r="AFO61" s="460"/>
      <c r="AFP61" s="460"/>
      <c r="AFQ61" s="460"/>
      <c r="AFR61" s="460"/>
      <c r="AFS61" s="460"/>
      <c r="AFT61" s="460"/>
      <c r="AFU61" s="460"/>
      <c r="AFV61" s="460"/>
      <c r="AFW61" s="460"/>
      <c r="AFX61" s="460"/>
      <c r="AFY61" s="460"/>
      <c r="AFZ61" s="460"/>
      <c r="AGA61" s="460"/>
      <c r="AGB61" s="460"/>
      <c r="AGC61" s="460"/>
      <c r="AGD61" s="460"/>
      <c r="AGE61" s="460"/>
      <c r="AGF61" s="460"/>
      <c r="AGG61" s="460"/>
      <c r="AGH61" s="460"/>
      <c r="AGI61" s="460"/>
      <c r="AGJ61" s="460"/>
      <c r="AGK61" s="460"/>
      <c r="AGL61" s="460"/>
      <c r="AGM61" s="460"/>
      <c r="AGN61" s="460"/>
      <c r="AGO61" s="460"/>
      <c r="AGP61" s="460"/>
      <c r="AGQ61" s="460"/>
      <c r="AGR61" s="460"/>
      <c r="AGS61" s="460"/>
      <c r="AGT61" s="460"/>
      <c r="AGU61" s="460"/>
      <c r="AGV61" s="460"/>
      <c r="AGW61" s="460"/>
      <c r="AGX61" s="460"/>
      <c r="AGY61" s="460"/>
      <c r="AGZ61" s="460"/>
      <c r="AHA61" s="460"/>
      <c r="AHB61" s="460"/>
      <c r="AHC61" s="460"/>
      <c r="AHD61" s="460"/>
      <c r="AHE61" s="460"/>
      <c r="AHF61" s="460"/>
      <c r="AHG61" s="460"/>
      <c r="AHH61" s="460"/>
      <c r="AHI61" s="460"/>
      <c r="AHJ61" s="460"/>
      <c r="AHK61" s="460"/>
      <c r="AHL61" s="460"/>
      <c r="AHM61" s="460"/>
      <c r="AHN61" s="460"/>
      <c r="AHO61" s="460"/>
      <c r="AHP61" s="460"/>
      <c r="AHQ61" s="460"/>
      <c r="AHR61" s="460"/>
      <c r="AHS61" s="460"/>
      <c r="AHT61" s="460"/>
      <c r="AHU61" s="460"/>
      <c r="AHV61" s="460"/>
      <c r="AHW61" s="460"/>
      <c r="AHX61" s="460"/>
      <c r="AHY61" s="460"/>
      <c r="AHZ61" s="460"/>
      <c r="AIA61" s="460"/>
      <c r="AIB61" s="460"/>
      <c r="AIC61" s="460"/>
      <c r="AID61" s="460"/>
      <c r="AIE61" s="460"/>
      <c r="AIF61" s="460"/>
      <c r="AIG61" s="460"/>
      <c r="AIH61" s="460"/>
      <c r="AII61" s="460"/>
      <c r="AIJ61" s="460"/>
      <c r="AIK61" s="460"/>
      <c r="AIL61" s="460"/>
      <c r="AIM61" s="460"/>
      <c r="AIN61" s="460"/>
      <c r="AIO61" s="460"/>
      <c r="AIP61" s="460"/>
      <c r="AIQ61" s="460"/>
      <c r="AIR61" s="460"/>
      <c r="AIS61" s="460"/>
      <c r="AIT61" s="460"/>
      <c r="AIU61" s="460"/>
      <c r="AIV61" s="460"/>
      <c r="AIW61" s="460"/>
      <c r="AIX61" s="460"/>
      <c r="AIY61" s="460"/>
      <c r="AIZ61" s="460"/>
      <c r="AJA61" s="460"/>
      <c r="AJB61" s="460"/>
      <c r="AJC61" s="460"/>
      <c r="AJD61" s="460"/>
      <c r="AJE61" s="460"/>
      <c r="AJF61" s="460"/>
      <c r="AJG61" s="460"/>
      <c r="AJH61" s="460"/>
      <c r="AJI61" s="460"/>
      <c r="AJJ61" s="460"/>
      <c r="AJK61" s="460"/>
      <c r="AJL61" s="460"/>
      <c r="AJM61" s="460"/>
      <c r="AJN61" s="460"/>
      <c r="AJO61" s="460"/>
      <c r="AJP61" s="460"/>
      <c r="AJQ61" s="460"/>
      <c r="AJR61" s="460"/>
      <c r="AJS61" s="460"/>
      <c r="AJT61" s="460"/>
      <c r="AJU61" s="460"/>
      <c r="AJV61" s="460"/>
      <c r="AJW61" s="460"/>
      <c r="AJX61" s="460"/>
      <c r="AJY61" s="460"/>
      <c r="AJZ61" s="460"/>
      <c r="AKA61" s="460"/>
      <c r="AKB61" s="460"/>
      <c r="AKC61" s="460"/>
      <c r="AKD61" s="460"/>
      <c r="AKE61" s="460"/>
      <c r="AKF61" s="460"/>
      <c r="AKG61" s="460"/>
      <c r="AKH61" s="460"/>
      <c r="AKI61" s="460"/>
      <c r="AKJ61" s="460"/>
      <c r="AKK61" s="460"/>
      <c r="AKL61" s="460"/>
      <c r="AKM61" s="460"/>
      <c r="AKN61" s="460"/>
      <c r="AKO61" s="460"/>
      <c r="AKP61" s="460"/>
      <c r="AKQ61" s="460"/>
      <c r="AKR61" s="460"/>
      <c r="AKS61" s="460"/>
      <c r="AKT61" s="460"/>
      <c r="AKU61" s="460"/>
      <c r="AKV61" s="460"/>
      <c r="AKW61" s="460"/>
      <c r="AKX61" s="460"/>
      <c r="AKY61" s="460"/>
      <c r="AKZ61" s="460"/>
      <c r="ALA61" s="460"/>
      <c r="ALB61" s="460"/>
      <c r="ALC61" s="460"/>
      <c r="ALD61" s="460"/>
      <c r="ALE61" s="460"/>
      <c r="ALF61" s="460"/>
      <c r="ALG61" s="460"/>
      <c r="ALH61" s="460"/>
      <c r="ALI61" s="460"/>
      <c r="ALJ61" s="460"/>
      <c r="ALK61" s="460"/>
      <c r="ALL61" s="460"/>
      <c r="ALM61" s="460"/>
      <c r="ALN61" s="460"/>
      <c r="ALO61" s="460"/>
      <c r="ALP61" s="460"/>
      <c r="ALQ61" s="460"/>
      <c r="ALR61" s="460"/>
      <c r="ALS61" s="460"/>
      <c r="ALT61" s="460"/>
      <c r="ALU61" s="460"/>
      <c r="ALV61" s="460"/>
      <c r="ALW61" s="460"/>
      <c r="ALX61" s="460"/>
      <c r="ALY61" s="460"/>
      <c r="ALZ61" s="460"/>
      <c r="AMA61" s="460"/>
      <c r="AMB61" s="460"/>
      <c r="AMC61" s="460"/>
      <c r="AMD61" s="460"/>
      <c r="AME61" s="460"/>
      <c r="AMF61" s="460"/>
      <c r="AMG61" s="460"/>
      <c r="AMH61" s="460"/>
      <c r="AMI61" s="460"/>
      <c r="AMJ61" s="460"/>
      <c r="AMK61" s="460"/>
      <c r="AML61" s="460"/>
      <c r="AMM61" s="460"/>
      <c r="AMN61" s="460"/>
      <c r="AMO61" s="460"/>
      <c r="AMP61" s="460"/>
      <c r="AMQ61" s="460"/>
      <c r="AMR61" s="460"/>
      <c r="AMS61" s="460"/>
      <c r="AMT61" s="460"/>
      <c r="AMU61" s="460"/>
      <c r="AMV61" s="460"/>
      <c r="AMW61" s="460"/>
      <c r="AMX61" s="460"/>
      <c r="AMY61" s="460"/>
      <c r="AMZ61" s="460"/>
      <c r="ANA61" s="460"/>
      <c r="ANB61" s="460"/>
      <c r="ANC61" s="460"/>
      <c r="AND61" s="460"/>
      <c r="ANE61" s="460"/>
      <c r="ANF61" s="460"/>
      <c r="ANG61" s="460"/>
      <c r="ANH61" s="460"/>
      <c r="ANI61" s="460"/>
      <c r="ANJ61" s="460"/>
      <c r="ANK61" s="460"/>
      <c r="ANL61" s="460"/>
      <c r="ANM61" s="460"/>
      <c r="ANN61" s="460"/>
      <c r="ANO61" s="460"/>
      <c r="ANP61" s="460"/>
      <c r="ANQ61" s="460"/>
      <c r="ANR61" s="460"/>
      <c r="ANS61" s="460"/>
      <c r="ANT61" s="460"/>
      <c r="ANU61" s="460"/>
      <c r="ANV61" s="460"/>
      <c r="ANW61" s="460"/>
      <c r="ANX61" s="460"/>
      <c r="ANY61" s="460"/>
      <c r="ANZ61" s="460"/>
      <c r="AOA61" s="460"/>
      <c r="AOB61" s="460"/>
      <c r="AOC61" s="460"/>
      <c r="AOD61" s="460"/>
      <c r="AOE61" s="460"/>
      <c r="AOF61" s="460"/>
      <c r="AOG61" s="460"/>
      <c r="AOH61" s="460"/>
      <c r="AOI61" s="460"/>
      <c r="AOJ61" s="460"/>
      <c r="AOK61" s="460"/>
      <c r="AOL61" s="460"/>
      <c r="AOM61" s="460"/>
      <c r="AON61" s="460"/>
      <c r="AOO61" s="460"/>
      <c r="AOP61" s="460"/>
      <c r="AOQ61" s="460"/>
      <c r="AOR61" s="460"/>
      <c r="AOS61" s="460"/>
      <c r="AOT61" s="460"/>
      <c r="AOU61" s="460"/>
      <c r="AOV61" s="460"/>
      <c r="AOW61" s="460"/>
      <c r="AOX61" s="460"/>
      <c r="AOY61" s="460"/>
      <c r="AOZ61" s="460"/>
      <c r="APA61" s="460"/>
      <c r="APB61" s="460"/>
      <c r="APC61" s="460"/>
      <c r="APD61" s="460"/>
      <c r="APE61" s="460"/>
      <c r="APF61" s="460"/>
      <c r="APG61" s="460"/>
      <c r="APH61" s="460"/>
      <c r="API61" s="460"/>
      <c r="APJ61" s="460"/>
      <c r="APK61" s="460"/>
      <c r="APL61" s="460"/>
      <c r="APM61" s="460"/>
      <c r="APN61" s="460"/>
      <c r="APO61" s="460"/>
      <c r="APP61" s="460"/>
      <c r="APQ61" s="460"/>
      <c r="APR61" s="460"/>
      <c r="APS61" s="460"/>
      <c r="APT61" s="460"/>
      <c r="APU61" s="460"/>
      <c r="APV61" s="460"/>
      <c r="APW61" s="460"/>
      <c r="APX61" s="460"/>
      <c r="APY61" s="460"/>
      <c r="APZ61" s="460"/>
      <c r="AQA61" s="460"/>
      <c r="AQB61" s="460"/>
      <c r="AQC61" s="460"/>
      <c r="AQD61" s="460"/>
      <c r="AQE61" s="460"/>
      <c r="AQF61" s="460"/>
      <c r="AQG61" s="460"/>
      <c r="AQH61" s="460"/>
      <c r="AQI61" s="460"/>
      <c r="AQJ61" s="460"/>
      <c r="AQK61" s="460"/>
      <c r="AQL61" s="460"/>
      <c r="AQM61" s="460"/>
      <c r="AQN61" s="460"/>
      <c r="AQO61" s="460"/>
      <c r="AQP61" s="460"/>
      <c r="AQQ61" s="460"/>
      <c r="AQR61" s="460"/>
      <c r="AQS61" s="460"/>
      <c r="AQT61" s="460"/>
      <c r="AQU61" s="460"/>
      <c r="AQV61" s="460"/>
      <c r="AQW61" s="460"/>
      <c r="AQX61" s="460"/>
      <c r="AQY61" s="460"/>
      <c r="AQZ61" s="460"/>
      <c r="ARA61" s="460"/>
      <c r="ARB61" s="460"/>
      <c r="ARC61" s="460"/>
      <c r="ARD61" s="460"/>
      <c r="ARE61" s="460"/>
      <c r="ARF61" s="460"/>
      <c r="ARG61" s="460"/>
      <c r="ARH61" s="460"/>
      <c r="ARI61" s="460"/>
      <c r="ARJ61" s="460"/>
      <c r="ARK61" s="460"/>
      <c r="ARL61" s="460"/>
      <c r="ARM61" s="460"/>
      <c r="ARN61" s="460"/>
      <c r="ARO61" s="460"/>
      <c r="ARP61" s="460"/>
      <c r="ARQ61" s="460"/>
      <c r="ARR61" s="460"/>
      <c r="ARS61" s="460"/>
      <c r="ART61" s="460"/>
      <c r="ARU61" s="460"/>
      <c r="ARV61" s="460"/>
      <c r="ARW61" s="460"/>
      <c r="ARX61" s="460"/>
      <c r="ARY61" s="460"/>
      <c r="ARZ61" s="460"/>
      <c r="ASA61" s="460"/>
      <c r="ASB61" s="460"/>
      <c r="ASC61" s="460"/>
      <c r="ASD61" s="460"/>
      <c r="ASE61" s="460"/>
      <c r="ASF61" s="460"/>
      <c r="ASG61" s="460"/>
      <c r="ASH61" s="460"/>
      <c r="ASI61" s="460"/>
      <c r="ASJ61" s="460"/>
      <c r="ASK61" s="460"/>
      <c r="ASL61" s="460"/>
      <c r="ASM61" s="460"/>
      <c r="ASN61" s="460"/>
      <c r="ASO61" s="460"/>
      <c r="ASP61" s="460"/>
      <c r="ASQ61" s="460"/>
      <c r="ASR61" s="460"/>
      <c r="ASS61" s="460"/>
      <c r="AST61" s="460"/>
      <c r="ASU61" s="460"/>
      <c r="ASV61" s="460"/>
      <c r="ASW61" s="460"/>
      <c r="ASX61" s="460"/>
      <c r="ASY61" s="460"/>
      <c r="ASZ61" s="460"/>
      <c r="ATA61" s="460"/>
      <c r="ATB61" s="460"/>
      <c r="ATC61" s="460"/>
      <c r="ATD61" s="460"/>
      <c r="ATE61" s="460"/>
      <c r="ATF61" s="460"/>
      <c r="ATG61" s="460"/>
      <c r="ATH61" s="460"/>
      <c r="ATI61" s="460"/>
      <c r="ATJ61" s="460"/>
      <c r="ATK61" s="460"/>
      <c r="ATL61" s="460"/>
      <c r="ATM61" s="460"/>
      <c r="ATN61" s="460"/>
      <c r="ATO61" s="460"/>
      <c r="ATP61" s="460"/>
      <c r="ATQ61" s="460"/>
      <c r="ATR61" s="460"/>
      <c r="ATS61" s="460"/>
      <c r="ATT61" s="460"/>
      <c r="ATU61" s="460"/>
      <c r="ATV61" s="460"/>
      <c r="ATW61" s="460"/>
      <c r="ATX61" s="460"/>
      <c r="ATY61" s="460"/>
      <c r="ATZ61" s="460"/>
      <c r="AUA61" s="460"/>
      <c r="AUB61" s="460"/>
      <c r="AUC61" s="460"/>
      <c r="AUD61" s="460"/>
      <c r="AUE61" s="460"/>
      <c r="AUF61" s="460"/>
      <c r="AUG61" s="460"/>
      <c r="AUH61" s="460"/>
      <c r="AUI61" s="460"/>
      <c r="AUJ61" s="460"/>
      <c r="AUK61" s="460"/>
      <c r="AUL61" s="460"/>
      <c r="AUM61" s="460"/>
      <c r="AUN61" s="460"/>
      <c r="AUO61" s="460"/>
      <c r="AUP61" s="460"/>
      <c r="AUQ61" s="460"/>
      <c r="AUR61" s="460"/>
      <c r="AUS61" s="460"/>
      <c r="AUT61" s="460"/>
      <c r="AUU61" s="460"/>
      <c r="AUV61" s="460"/>
      <c r="AUW61" s="460"/>
      <c r="AUX61" s="460"/>
      <c r="AUY61" s="460"/>
      <c r="AUZ61" s="460"/>
      <c r="AVA61" s="460"/>
      <c r="AVB61" s="460"/>
      <c r="AVC61" s="460"/>
      <c r="AVD61" s="460"/>
      <c r="AVE61" s="460"/>
      <c r="AVF61" s="460"/>
      <c r="AVG61" s="460"/>
      <c r="AVH61" s="460"/>
      <c r="AVI61" s="460"/>
      <c r="AVJ61" s="460"/>
      <c r="AVK61" s="460"/>
      <c r="AVL61" s="460"/>
      <c r="AVM61" s="460"/>
      <c r="AVN61" s="460"/>
      <c r="AVO61" s="460"/>
      <c r="AVP61" s="460"/>
      <c r="AVQ61" s="460"/>
      <c r="AVR61" s="460"/>
      <c r="AVS61" s="460"/>
      <c r="AVT61" s="460"/>
      <c r="AVU61" s="460"/>
      <c r="AVV61" s="460"/>
      <c r="AVW61" s="460"/>
      <c r="AVX61" s="460"/>
      <c r="AVY61" s="460"/>
      <c r="AVZ61" s="460"/>
      <c r="AWA61" s="460"/>
      <c r="AWB61" s="460"/>
      <c r="AWC61" s="460"/>
      <c r="AWD61" s="460"/>
      <c r="AWE61" s="460"/>
      <c r="AWF61" s="460"/>
      <c r="AWG61" s="460"/>
      <c r="AWH61" s="460"/>
      <c r="AWI61" s="460"/>
      <c r="AWJ61" s="460"/>
      <c r="AWK61" s="460"/>
      <c r="AWL61" s="460"/>
      <c r="AWM61" s="460"/>
      <c r="AWN61" s="460"/>
      <c r="AWO61" s="460"/>
      <c r="AWP61" s="460"/>
      <c r="AWQ61" s="460"/>
      <c r="AWR61" s="460"/>
      <c r="AWS61" s="460"/>
      <c r="AWT61" s="460"/>
      <c r="AWU61" s="460"/>
      <c r="AWV61" s="460"/>
      <c r="AWW61" s="460"/>
      <c r="AWX61" s="460"/>
      <c r="AWY61" s="460"/>
      <c r="AWZ61" s="460"/>
      <c r="AXA61" s="460"/>
      <c r="AXB61" s="460"/>
      <c r="AXC61" s="460"/>
      <c r="AXD61" s="460"/>
      <c r="AXE61" s="460"/>
      <c r="AXF61" s="460"/>
      <c r="AXG61" s="460"/>
      <c r="AXH61" s="460"/>
      <c r="AXI61" s="460"/>
      <c r="AXJ61" s="460"/>
      <c r="AXK61" s="460"/>
      <c r="AXL61" s="460"/>
      <c r="AXM61" s="460"/>
      <c r="AXN61" s="460"/>
      <c r="AXO61" s="460"/>
      <c r="AXP61" s="460"/>
      <c r="AXQ61" s="460"/>
      <c r="AXR61" s="460"/>
      <c r="AXS61" s="460"/>
      <c r="AXT61" s="460"/>
      <c r="AXU61" s="460"/>
      <c r="AXV61" s="460"/>
      <c r="AXW61" s="460"/>
      <c r="AXX61" s="460"/>
      <c r="AXY61" s="460"/>
      <c r="AXZ61" s="460"/>
      <c r="AYA61" s="460"/>
      <c r="AYB61" s="460"/>
      <c r="AYC61" s="460"/>
      <c r="AYD61" s="460"/>
      <c r="AYE61" s="460"/>
      <c r="AYF61" s="460"/>
      <c r="AYG61" s="460"/>
      <c r="AYH61" s="460"/>
      <c r="AYI61" s="460"/>
      <c r="AYJ61" s="460"/>
      <c r="AYK61" s="460"/>
      <c r="AYL61" s="460"/>
      <c r="AYM61" s="460"/>
      <c r="AYN61" s="460"/>
      <c r="AYO61" s="460"/>
      <c r="AYP61" s="460"/>
      <c r="AYQ61" s="460"/>
      <c r="AYR61" s="460"/>
      <c r="AYS61" s="460"/>
      <c r="AYT61" s="460"/>
      <c r="AYU61" s="460"/>
      <c r="AYV61" s="460"/>
      <c r="AYW61" s="460"/>
      <c r="AYX61" s="460"/>
      <c r="AYY61" s="460"/>
      <c r="AYZ61" s="460"/>
      <c r="AZA61" s="460"/>
      <c r="AZB61" s="460"/>
      <c r="AZC61" s="460"/>
      <c r="AZD61" s="460"/>
      <c r="AZE61" s="460"/>
      <c r="AZF61" s="460"/>
      <c r="AZG61" s="460"/>
      <c r="AZH61" s="460"/>
      <c r="AZI61" s="460"/>
      <c r="AZJ61" s="460"/>
      <c r="AZK61" s="460"/>
      <c r="AZL61" s="460"/>
      <c r="AZM61" s="460"/>
      <c r="AZN61" s="460"/>
      <c r="AZO61" s="460"/>
      <c r="AZP61" s="460"/>
      <c r="AZQ61" s="460"/>
      <c r="AZR61" s="460"/>
      <c r="AZS61" s="460"/>
      <c r="AZT61" s="460"/>
      <c r="AZU61" s="460"/>
      <c r="AZV61" s="460"/>
      <c r="AZW61" s="460"/>
      <c r="AZX61" s="460"/>
      <c r="AZY61" s="460"/>
      <c r="AZZ61" s="460"/>
      <c r="BAA61" s="460"/>
      <c r="BAB61" s="460"/>
      <c r="BAC61" s="460"/>
      <c r="BAD61" s="460"/>
      <c r="BAE61" s="460"/>
      <c r="BAF61" s="460"/>
      <c r="BAG61" s="460"/>
      <c r="BAH61" s="460"/>
      <c r="BAI61" s="460"/>
      <c r="BAJ61" s="460"/>
      <c r="BAK61" s="460"/>
      <c r="BAL61" s="460"/>
      <c r="BAM61" s="460"/>
      <c r="BAN61" s="460"/>
      <c r="BAO61" s="460"/>
      <c r="BAP61" s="460"/>
      <c r="BAQ61" s="460"/>
      <c r="BAR61" s="460"/>
      <c r="BAS61" s="460"/>
      <c r="BAT61" s="460"/>
      <c r="BAU61" s="460"/>
      <c r="BAV61" s="460"/>
      <c r="BAW61" s="460"/>
      <c r="BAX61" s="460"/>
      <c r="BAY61" s="460"/>
      <c r="BAZ61" s="460"/>
      <c r="BBA61" s="460"/>
      <c r="BBB61" s="460"/>
      <c r="BBC61" s="460"/>
      <c r="BBD61" s="460"/>
      <c r="BBE61" s="460"/>
      <c r="BBF61" s="460"/>
      <c r="BBG61" s="460"/>
      <c r="BBH61" s="460"/>
      <c r="BBI61" s="460"/>
      <c r="BBJ61" s="460"/>
      <c r="BBK61" s="460"/>
      <c r="BBL61" s="460"/>
      <c r="BBM61" s="460"/>
      <c r="BBN61" s="460"/>
      <c r="BBO61" s="460"/>
      <c r="BBP61" s="460"/>
      <c r="BBQ61" s="460"/>
      <c r="BBR61" s="460"/>
      <c r="BBS61" s="460"/>
      <c r="BBT61" s="460"/>
      <c r="BBU61" s="460"/>
      <c r="BBV61" s="460"/>
      <c r="BBW61" s="460"/>
      <c r="BBX61" s="460"/>
      <c r="BBY61" s="460"/>
      <c r="BBZ61" s="460"/>
      <c r="BCA61" s="460"/>
      <c r="BCB61" s="460"/>
      <c r="BCC61" s="460"/>
      <c r="BCD61" s="460"/>
      <c r="BCE61" s="460"/>
      <c r="BCF61" s="460"/>
      <c r="BCG61" s="460"/>
      <c r="BCH61" s="460"/>
      <c r="BCI61" s="460"/>
      <c r="BCJ61" s="460"/>
      <c r="BCK61" s="460"/>
      <c r="BCL61" s="460"/>
      <c r="BCM61" s="460"/>
      <c r="BCN61" s="460"/>
      <c r="BCO61" s="460"/>
      <c r="BCP61" s="460"/>
      <c r="BCQ61" s="460"/>
      <c r="BCR61" s="460"/>
      <c r="BCS61" s="460"/>
      <c r="BCT61" s="460"/>
      <c r="BCU61" s="460"/>
      <c r="BCV61" s="460"/>
      <c r="BCW61" s="460"/>
      <c r="BCX61" s="460"/>
      <c r="BCY61" s="460"/>
      <c r="BCZ61" s="460"/>
      <c r="BDA61" s="460"/>
      <c r="BDB61" s="460"/>
      <c r="BDC61" s="460"/>
      <c r="BDD61" s="460"/>
      <c r="BDE61" s="460"/>
      <c r="BDF61" s="460"/>
      <c r="BDG61" s="460"/>
      <c r="BDH61" s="460"/>
      <c r="BDI61" s="460"/>
      <c r="BDJ61" s="460"/>
      <c r="BDK61" s="460"/>
      <c r="BDL61" s="460"/>
      <c r="BDM61" s="460"/>
      <c r="BDN61" s="460"/>
      <c r="BDO61" s="460"/>
      <c r="BDP61" s="460"/>
      <c r="BDQ61" s="460"/>
      <c r="BDR61" s="460"/>
      <c r="BDS61" s="460"/>
      <c r="BDT61" s="460"/>
      <c r="BDU61" s="460"/>
      <c r="BDV61" s="460"/>
      <c r="BDW61" s="460"/>
      <c r="BDX61" s="460"/>
      <c r="BDY61" s="460"/>
      <c r="BDZ61" s="460"/>
      <c r="BEA61" s="460"/>
      <c r="BEB61" s="460"/>
      <c r="BEC61" s="460"/>
      <c r="BED61" s="460"/>
      <c r="BEE61" s="460"/>
      <c r="BEF61" s="460"/>
      <c r="BEG61" s="460"/>
      <c r="BEH61" s="460"/>
      <c r="BEI61" s="460"/>
      <c r="BEJ61" s="460"/>
      <c r="BEK61" s="460"/>
      <c r="BEL61" s="460"/>
      <c r="BEM61" s="460"/>
      <c r="BEN61" s="460"/>
      <c r="BEO61" s="460"/>
      <c r="BEP61" s="460"/>
      <c r="BEQ61" s="460"/>
      <c r="BER61" s="460"/>
      <c r="BES61" s="460"/>
      <c r="BET61" s="460"/>
      <c r="BEU61" s="460"/>
      <c r="BEV61" s="460"/>
      <c r="BEW61" s="460"/>
      <c r="BEX61" s="460"/>
      <c r="BEY61" s="460"/>
      <c r="BEZ61" s="460"/>
      <c r="BFA61" s="460"/>
      <c r="BFB61" s="460"/>
      <c r="BFC61" s="460"/>
      <c r="BFD61" s="460"/>
      <c r="BFE61" s="460"/>
      <c r="BFF61" s="460"/>
      <c r="BFG61" s="460"/>
      <c r="BFH61" s="460"/>
      <c r="BFI61" s="460"/>
      <c r="BFJ61" s="460"/>
      <c r="BFK61" s="460"/>
      <c r="BFL61" s="460"/>
      <c r="BFM61" s="460"/>
      <c r="BFN61" s="460"/>
      <c r="BFO61" s="460"/>
      <c r="BFP61" s="460"/>
      <c r="BFQ61" s="460"/>
      <c r="BFR61" s="460"/>
      <c r="BFS61" s="460"/>
      <c r="BFT61" s="460"/>
      <c r="BFU61" s="460"/>
      <c r="BFV61" s="460"/>
      <c r="BFW61" s="460"/>
      <c r="BFX61" s="460"/>
      <c r="BFY61" s="460"/>
      <c r="BFZ61" s="460"/>
      <c r="BGA61" s="460"/>
      <c r="BGB61" s="460"/>
      <c r="BGC61" s="460"/>
      <c r="BGD61" s="460"/>
      <c r="BGE61" s="460"/>
      <c r="BGF61" s="460"/>
      <c r="BGG61" s="460"/>
      <c r="BGH61" s="460"/>
      <c r="BGI61" s="460"/>
      <c r="BGJ61" s="460"/>
      <c r="BGK61" s="460"/>
      <c r="BGL61" s="460"/>
      <c r="BGM61" s="460"/>
      <c r="BGN61" s="460"/>
      <c r="BGO61" s="460"/>
      <c r="BGP61" s="460"/>
      <c r="BGQ61" s="460"/>
      <c r="BGR61" s="460"/>
      <c r="BGS61" s="460"/>
      <c r="BGT61" s="460"/>
      <c r="BGU61" s="460"/>
      <c r="BGV61" s="460"/>
      <c r="BGW61" s="460"/>
      <c r="BGX61" s="460"/>
      <c r="BGY61" s="460"/>
      <c r="BGZ61" s="460"/>
      <c r="BHA61" s="460"/>
      <c r="BHB61" s="460"/>
      <c r="BHC61" s="460"/>
      <c r="BHD61" s="460"/>
      <c r="BHE61" s="460"/>
      <c r="BHF61" s="460"/>
      <c r="BHG61" s="460"/>
      <c r="BHH61" s="460"/>
      <c r="BHI61" s="460"/>
      <c r="BHJ61" s="460"/>
      <c r="BHK61" s="460"/>
      <c r="BHL61" s="460"/>
      <c r="BHM61" s="460"/>
      <c r="BHN61" s="460"/>
      <c r="BHO61" s="460"/>
      <c r="BHP61" s="460"/>
      <c r="BHQ61" s="460"/>
      <c r="BHR61" s="460"/>
      <c r="BHS61" s="460"/>
      <c r="BHT61" s="460"/>
      <c r="BHU61" s="460"/>
      <c r="BHV61" s="460"/>
      <c r="BHW61" s="460"/>
      <c r="BHX61" s="460"/>
      <c r="BHY61" s="460"/>
      <c r="BHZ61" s="460"/>
      <c r="BIA61" s="460"/>
      <c r="BIB61" s="460"/>
      <c r="BIC61" s="460"/>
      <c r="BID61" s="460"/>
      <c r="BIE61" s="460"/>
      <c r="BIF61" s="460"/>
      <c r="BIG61" s="460"/>
      <c r="BIH61" s="460"/>
      <c r="BII61" s="460"/>
      <c r="BIJ61" s="460"/>
      <c r="BIK61" s="460"/>
      <c r="BIL61" s="460"/>
      <c r="BIM61" s="460"/>
      <c r="BIN61" s="460"/>
      <c r="BIO61" s="460"/>
      <c r="BIP61" s="460"/>
      <c r="BIQ61" s="460"/>
      <c r="BIR61" s="460"/>
      <c r="BIS61" s="460"/>
      <c r="BIT61" s="460"/>
      <c r="BIU61" s="460"/>
      <c r="BIV61" s="460"/>
      <c r="BIW61" s="460"/>
      <c r="BIX61" s="460"/>
      <c r="BIY61" s="460"/>
      <c r="BIZ61" s="460"/>
      <c r="BJA61" s="460"/>
      <c r="BJB61" s="460"/>
      <c r="BJC61" s="460"/>
      <c r="BJD61" s="460"/>
      <c r="BJE61" s="460"/>
      <c r="BJF61" s="460"/>
      <c r="BJG61" s="460"/>
      <c r="BJH61" s="460"/>
      <c r="BJI61" s="460"/>
      <c r="BJJ61" s="460"/>
      <c r="BJK61" s="460"/>
      <c r="BJL61" s="460"/>
      <c r="BJM61" s="460"/>
      <c r="BJN61" s="460"/>
      <c r="BJO61" s="460"/>
      <c r="BJP61" s="460"/>
      <c r="BJQ61" s="460"/>
      <c r="BJR61" s="460"/>
      <c r="BJS61" s="460"/>
      <c r="BJT61" s="460"/>
      <c r="BJU61" s="460"/>
      <c r="BJV61" s="460"/>
      <c r="BJW61" s="460"/>
      <c r="BJX61" s="460"/>
      <c r="BJY61" s="460"/>
      <c r="BJZ61" s="460"/>
      <c r="BKA61" s="460"/>
      <c r="BKB61" s="460"/>
      <c r="BKC61" s="460"/>
      <c r="BKD61" s="460"/>
      <c r="BKE61" s="460"/>
      <c r="BKF61" s="460"/>
      <c r="BKG61" s="460"/>
      <c r="BKH61" s="460"/>
      <c r="BKI61" s="460"/>
      <c r="BKJ61" s="460"/>
      <c r="BKK61" s="460"/>
      <c r="BKL61" s="460"/>
      <c r="BKM61" s="460"/>
      <c r="BKN61" s="460"/>
      <c r="BKO61" s="460"/>
      <c r="BKP61" s="460"/>
      <c r="BKQ61" s="460"/>
      <c r="BKR61" s="460"/>
      <c r="BKS61" s="460"/>
      <c r="BKT61" s="460"/>
      <c r="BKU61" s="460"/>
      <c r="BKV61" s="460"/>
      <c r="BKW61" s="460"/>
      <c r="BKX61" s="460"/>
      <c r="BKY61" s="460"/>
      <c r="BKZ61" s="460"/>
      <c r="BLA61" s="460"/>
      <c r="BLB61" s="460"/>
      <c r="BLC61" s="460"/>
      <c r="BLD61" s="460"/>
      <c r="BLE61" s="460"/>
      <c r="BLF61" s="460"/>
      <c r="BLG61" s="460"/>
      <c r="BLH61" s="460"/>
      <c r="BLI61" s="460"/>
      <c r="BLJ61" s="460"/>
      <c r="BLK61" s="460"/>
      <c r="BLL61" s="460"/>
      <c r="BLM61" s="460"/>
      <c r="BLN61" s="460"/>
      <c r="BLO61" s="460"/>
      <c r="BLP61" s="460"/>
      <c r="BLQ61" s="460"/>
      <c r="BLR61" s="460"/>
      <c r="BLS61" s="460"/>
      <c r="BLT61" s="460"/>
      <c r="BLU61" s="460"/>
      <c r="BLV61" s="460"/>
      <c r="BLW61" s="460"/>
      <c r="BLX61" s="460"/>
      <c r="BLY61" s="460"/>
      <c r="BLZ61" s="460"/>
      <c r="BMA61" s="460"/>
      <c r="BMB61" s="460"/>
      <c r="BMC61" s="460"/>
      <c r="BMD61" s="460"/>
      <c r="BME61" s="460"/>
      <c r="BMF61" s="460"/>
      <c r="BMG61" s="460"/>
      <c r="BMH61" s="460"/>
      <c r="BMI61" s="460"/>
      <c r="BMJ61" s="460"/>
      <c r="BMK61" s="460"/>
      <c r="BML61" s="460"/>
      <c r="BMM61" s="460"/>
      <c r="BMN61" s="460"/>
      <c r="BMO61" s="460"/>
      <c r="BMP61" s="460"/>
      <c r="BMQ61" s="460"/>
      <c r="BMR61" s="460"/>
      <c r="BMS61" s="460"/>
      <c r="BMT61" s="460"/>
      <c r="BMU61" s="460"/>
      <c r="BMV61" s="460"/>
      <c r="BMW61" s="460"/>
      <c r="BMX61" s="460"/>
      <c r="BMY61" s="460"/>
      <c r="BMZ61" s="460"/>
      <c r="BNA61" s="460"/>
      <c r="BNB61" s="460"/>
      <c r="BNC61" s="460"/>
      <c r="BND61" s="460"/>
      <c r="BNE61" s="460"/>
      <c r="BNF61" s="460"/>
      <c r="BNG61" s="460"/>
      <c r="BNH61" s="460"/>
      <c r="BNI61" s="460"/>
      <c r="BNJ61" s="460"/>
      <c r="BNK61" s="460"/>
      <c r="BNL61" s="460"/>
      <c r="BNM61" s="460"/>
      <c r="BNN61" s="460"/>
      <c r="BNO61" s="460"/>
      <c r="BNP61" s="460"/>
      <c r="BNQ61" s="460"/>
      <c r="BNR61" s="460"/>
      <c r="BNS61" s="460"/>
      <c r="BNT61" s="460"/>
      <c r="BNU61" s="460"/>
      <c r="BNV61" s="460"/>
      <c r="BNW61" s="460"/>
      <c r="BNX61" s="460"/>
      <c r="BNY61" s="460"/>
      <c r="BNZ61" s="460"/>
      <c r="BOA61" s="460"/>
      <c r="BOB61" s="460"/>
      <c r="BOC61" s="460"/>
      <c r="BOD61" s="460"/>
      <c r="BOE61" s="460"/>
      <c r="BOF61" s="460"/>
      <c r="BOG61" s="460"/>
      <c r="BOH61" s="460"/>
      <c r="BOI61" s="460"/>
      <c r="BOJ61" s="460"/>
      <c r="BOK61" s="460"/>
      <c r="BOL61" s="460"/>
      <c r="BOM61" s="460"/>
      <c r="BON61" s="460"/>
      <c r="BOO61" s="460"/>
      <c r="BOP61" s="460"/>
      <c r="BOQ61" s="460"/>
      <c r="BOR61" s="460"/>
      <c r="BOS61" s="460"/>
      <c r="BOT61" s="460"/>
      <c r="BOU61" s="460"/>
      <c r="BOV61" s="460"/>
      <c r="BOW61" s="460"/>
      <c r="BOX61" s="460"/>
      <c r="BOY61" s="460"/>
      <c r="BOZ61" s="460"/>
      <c r="BPA61" s="460"/>
      <c r="BPB61" s="460"/>
      <c r="BPC61" s="460"/>
      <c r="BPD61" s="460"/>
      <c r="BPE61" s="460"/>
      <c r="BPF61" s="460"/>
      <c r="BPG61" s="460"/>
      <c r="BPH61" s="460"/>
      <c r="BPI61" s="460"/>
      <c r="BPJ61" s="460"/>
      <c r="BPK61" s="460"/>
      <c r="BPL61" s="460"/>
      <c r="BPM61" s="460"/>
      <c r="BPN61" s="460"/>
      <c r="BPO61" s="460"/>
      <c r="BPP61" s="460"/>
      <c r="BPQ61" s="460"/>
      <c r="BPR61" s="460"/>
      <c r="BPS61" s="460"/>
      <c r="BPT61" s="460"/>
      <c r="BPU61" s="460"/>
      <c r="BPV61" s="460"/>
      <c r="BPW61" s="460"/>
      <c r="BPX61" s="460"/>
      <c r="BPY61" s="460"/>
      <c r="BPZ61" s="460"/>
      <c r="BQA61" s="460"/>
      <c r="BQB61" s="460"/>
      <c r="BQC61" s="460"/>
      <c r="BQD61" s="460"/>
      <c r="BQE61" s="460"/>
      <c r="BQF61" s="460"/>
      <c r="BQG61" s="460"/>
      <c r="BQH61" s="460"/>
      <c r="BQI61" s="460"/>
      <c r="BQJ61" s="460"/>
      <c r="BQK61" s="460"/>
      <c r="BQL61" s="460"/>
      <c r="BQM61" s="460"/>
      <c r="BQN61" s="460"/>
      <c r="BQO61" s="460"/>
      <c r="BQP61" s="460"/>
      <c r="BQQ61" s="460"/>
      <c r="BQR61" s="460"/>
      <c r="BQS61" s="460"/>
      <c r="BQT61" s="460"/>
      <c r="BQU61" s="460"/>
      <c r="BQV61" s="460"/>
      <c r="BQW61" s="460"/>
      <c r="BQX61" s="460"/>
      <c r="BQY61" s="460"/>
      <c r="BQZ61" s="460"/>
      <c r="BRA61" s="460"/>
      <c r="BRB61" s="460"/>
      <c r="BRC61" s="460"/>
      <c r="BRD61" s="460"/>
      <c r="BRE61" s="460"/>
      <c r="BRF61" s="460"/>
      <c r="BRG61" s="460"/>
      <c r="BRH61" s="460"/>
      <c r="BRI61" s="460"/>
      <c r="BRJ61" s="460"/>
      <c r="BRK61" s="460"/>
      <c r="BRL61" s="460"/>
      <c r="BRM61" s="460"/>
      <c r="BRN61" s="460"/>
      <c r="BRO61" s="460"/>
      <c r="BRP61" s="460"/>
      <c r="BRQ61" s="460"/>
      <c r="BRR61" s="460"/>
      <c r="BRS61" s="460"/>
      <c r="BRT61" s="460"/>
      <c r="BRU61" s="460"/>
      <c r="BRV61" s="460"/>
      <c r="BRW61" s="460"/>
      <c r="BRX61" s="460"/>
      <c r="BRY61" s="460"/>
      <c r="BRZ61" s="460"/>
      <c r="BSA61" s="460"/>
      <c r="BSB61" s="460"/>
      <c r="BSC61" s="460"/>
      <c r="BSD61" s="460"/>
      <c r="BSE61" s="460"/>
      <c r="BSF61" s="460"/>
      <c r="BSG61" s="460"/>
      <c r="BSH61" s="460"/>
      <c r="BSI61" s="460"/>
      <c r="BSJ61" s="460"/>
      <c r="BSK61" s="460"/>
      <c r="BSL61" s="460"/>
      <c r="BSM61" s="460"/>
      <c r="BSN61" s="460"/>
      <c r="BSO61" s="460"/>
      <c r="BSP61" s="460"/>
      <c r="BSQ61" s="460"/>
      <c r="BSR61" s="460"/>
      <c r="BSS61" s="460"/>
      <c r="BST61" s="460"/>
      <c r="BSU61" s="460"/>
      <c r="BSV61" s="460"/>
      <c r="BSW61" s="460"/>
      <c r="BSX61" s="460"/>
      <c r="BSY61" s="460"/>
      <c r="BSZ61" s="460"/>
      <c r="BTA61" s="460"/>
      <c r="BTB61" s="460"/>
      <c r="BTC61" s="460"/>
      <c r="BTD61" s="460"/>
      <c r="BTE61" s="460"/>
      <c r="BTF61" s="460"/>
      <c r="BTG61" s="460"/>
      <c r="BTH61" s="460"/>
      <c r="BTI61" s="460"/>
      <c r="BTJ61" s="460"/>
      <c r="BTK61" s="460"/>
      <c r="BTL61" s="460"/>
      <c r="BTM61" s="460"/>
      <c r="BTN61" s="460"/>
      <c r="BTO61" s="460"/>
      <c r="BTP61" s="460"/>
      <c r="BTQ61" s="460"/>
      <c r="BTR61" s="460"/>
      <c r="BTS61" s="460"/>
      <c r="BTT61" s="460"/>
      <c r="BTU61" s="460"/>
      <c r="BTV61" s="460"/>
      <c r="BTW61" s="460"/>
      <c r="BTX61" s="460"/>
      <c r="BTY61" s="460"/>
      <c r="BTZ61" s="460"/>
      <c r="BUA61" s="460"/>
      <c r="BUB61" s="460"/>
      <c r="BUC61" s="460"/>
      <c r="BUD61" s="460"/>
      <c r="BUE61" s="460"/>
      <c r="BUF61" s="460"/>
      <c r="BUG61" s="460"/>
      <c r="BUH61" s="460"/>
      <c r="BUI61" s="460"/>
      <c r="BUJ61" s="460"/>
      <c r="BUK61" s="460"/>
      <c r="BUL61" s="460"/>
      <c r="BUM61" s="460"/>
      <c r="BUN61" s="460"/>
      <c r="BUO61" s="460"/>
      <c r="BUP61" s="460"/>
      <c r="BUQ61" s="460"/>
      <c r="BUR61" s="460"/>
      <c r="BUS61" s="460"/>
      <c r="BUT61" s="460"/>
      <c r="BUU61" s="460"/>
      <c r="BUV61" s="460"/>
      <c r="BUW61" s="460"/>
      <c r="BUX61" s="460"/>
      <c r="BUY61" s="460"/>
      <c r="BUZ61" s="460"/>
      <c r="BVA61" s="460"/>
      <c r="BVB61" s="460"/>
      <c r="BVC61" s="460"/>
      <c r="BVD61" s="460"/>
      <c r="BVE61" s="460"/>
      <c r="BVF61" s="460"/>
      <c r="BVG61" s="460"/>
      <c r="BVH61" s="460"/>
      <c r="BVI61" s="460"/>
      <c r="BVJ61" s="460"/>
      <c r="BVK61" s="460"/>
      <c r="BVL61" s="460"/>
      <c r="BVM61" s="460"/>
      <c r="BVN61" s="460"/>
      <c r="BVO61" s="460"/>
      <c r="BVP61" s="460"/>
      <c r="BVQ61" s="460"/>
      <c r="BVR61" s="460"/>
      <c r="BVS61" s="460"/>
      <c r="BVT61" s="460"/>
      <c r="BVU61" s="460"/>
      <c r="BVV61" s="460"/>
      <c r="BVW61" s="460"/>
      <c r="BVX61" s="460"/>
      <c r="BVY61" s="460"/>
      <c r="BVZ61" s="460"/>
      <c r="BWA61" s="460"/>
      <c r="BWB61" s="460"/>
      <c r="BWC61" s="460"/>
      <c r="BWD61" s="460"/>
      <c r="BWE61" s="460"/>
      <c r="BWF61" s="460"/>
      <c r="BWG61" s="460"/>
      <c r="BWH61" s="460"/>
      <c r="BWI61" s="460"/>
      <c r="BWJ61" s="460"/>
      <c r="BWK61" s="460"/>
      <c r="BWL61" s="460"/>
      <c r="BWM61" s="460"/>
      <c r="BWN61" s="460"/>
      <c r="BWO61" s="460"/>
      <c r="BWP61" s="460"/>
      <c r="BWQ61" s="460"/>
      <c r="BWR61" s="460"/>
      <c r="BWS61" s="460"/>
      <c r="BWT61" s="460"/>
      <c r="BWU61" s="460"/>
      <c r="BWV61" s="460"/>
      <c r="BWW61" s="460"/>
      <c r="BWX61" s="460"/>
      <c r="BWY61" s="460"/>
      <c r="BWZ61" s="460"/>
      <c r="BXA61" s="460"/>
      <c r="BXB61" s="460"/>
      <c r="BXC61" s="460"/>
      <c r="BXD61" s="460"/>
      <c r="BXE61" s="460"/>
      <c r="BXF61" s="460"/>
      <c r="BXG61" s="460"/>
      <c r="BXH61" s="460"/>
      <c r="BXI61" s="460"/>
      <c r="BXJ61" s="460"/>
      <c r="BXK61" s="460"/>
      <c r="BXL61" s="460"/>
      <c r="BXM61" s="460"/>
      <c r="BXN61" s="460"/>
      <c r="BXO61" s="460"/>
      <c r="BXP61" s="460"/>
      <c r="BXQ61" s="460"/>
      <c r="BXR61" s="460"/>
      <c r="BXS61" s="460"/>
      <c r="BXT61" s="460"/>
      <c r="BXU61" s="460"/>
      <c r="BXV61" s="460"/>
      <c r="BXW61" s="460"/>
      <c r="BXX61" s="460"/>
      <c r="BXY61" s="460"/>
      <c r="BXZ61" s="460"/>
      <c r="BYA61" s="460"/>
      <c r="BYB61" s="460"/>
      <c r="BYC61" s="460"/>
      <c r="BYD61" s="460"/>
      <c r="BYE61" s="460"/>
      <c r="BYF61" s="460"/>
      <c r="BYG61" s="460"/>
      <c r="BYH61" s="460"/>
      <c r="BYI61" s="460"/>
      <c r="BYJ61" s="460"/>
      <c r="BYK61" s="460"/>
      <c r="BYL61" s="460"/>
      <c r="BYM61" s="460"/>
      <c r="BYN61" s="460"/>
      <c r="BYO61" s="460"/>
      <c r="BYP61" s="460"/>
      <c r="BYQ61" s="460"/>
      <c r="BYR61" s="460"/>
      <c r="BYS61" s="460"/>
      <c r="BYT61" s="460"/>
      <c r="BYU61" s="460"/>
      <c r="BYV61" s="460"/>
      <c r="BYW61" s="460"/>
      <c r="BYX61" s="460"/>
      <c r="BYY61" s="460"/>
      <c r="BYZ61" s="460"/>
      <c r="BZA61" s="460"/>
      <c r="BZB61" s="460"/>
      <c r="BZC61" s="460"/>
      <c r="BZD61" s="460"/>
      <c r="BZE61" s="460"/>
      <c r="BZF61" s="460"/>
      <c r="BZG61" s="460"/>
      <c r="BZH61" s="460"/>
      <c r="BZI61" s="460"/>
      <c r="BZJ61" s="460"/>
      <c r="BZK61" s="460"/>
      <c r="BZL61" s="460"/>
      <c r="BZM61" s="460"/>
      <c r="BZN61" s="460"/>
      <c r="BZO61" s="460"/>
      <c r="BZP61" s="460"/>
      <c r="BZQ61" s="460"/>
      <c r="BZR61" s="460"/>
      <c r="BZS61" s="460"/>
      <c r="BZT61" s="460"/>
      <c r="BZU61" s="460"/>
      <c r="BZV61" s="460"/>
      <c r="BZW61" s="460"/>
      <c r="BZX61" s="460"/>
      <c r="BZY61" s="460"/>
      <c r="BZZ61" s="460"/>
      <c r="CAA61" s="460"/>
      <c r="CAB61" s="460"/>
      <c r="CAC61" s="460"/>
      <c r="CAD61" s="460"/>
      <c r="CAE61" s="460"/>
      <c r="CAF61" s="460"/>
      <c r="CAG61" s="460"/>
      <c r="CAH61" s="460"/>
      <c r="CAI61" s="460"/>
      <c r="CAJ61" s="460"/>
      <c r="CAK61" s="460"/>
      <c r="CAL61" s="460"/>
      <c r="CAM61" s="460"/>
      <c r="CAN61" s="460"/>
      <c r="CAO61" s="460"/>
      <c r="CAP61" s="460"/>
      <c r="CAQ61" s="460"/>
      <c r="CAR61" s="460"/>
      <c r="CAS61" s="460"/>
      <c r="CAT61" s="460"/>
      <c r="CAU61" s="460"/>
      <c r="CAV61" s="460"/>
      <c r="CAW61" s="460"/>
      <c r="CAX61" s="460"/>
      <c r="CAY61" s="460"/>
      <c r="CAZ61" s="460"/>
      <c r="CBA61" s="460"/>
      <c r="CBB61" s="460"/>
      <c r="CBC61" s="460"/>
      <c r="CBD61" s="460"/>
      <c r="CBE61" s="460"/>
      <c r="CBF61" s="460"/>
      <c r="CBG61" s="460"/>
      <c r="CBH61" s="460"/>
      <c r="CBI61" s="460"/>
      <c r="CBJ61" s="460"/>
      <c r="CBK61" s="460"/>
      <c r="CBL61" s="460"/>
      <c r="CBM61" s="460"/>
      <c r="CBN61" s="460"/>
      <c r="CBO61" s="460"/>
      <c r="CBP61" s="460"/>
      <c r="CBQ61" s="460"/>
      <c r="CBR61" s="460"/>
      <c r="CBS61" s="460"/>
      <c r="CBT61" s="460"/>
      <c r="CBU61" s="460"/>
      <c r="CBV61" s="460"/>
      <c r="CBW61" s="460"/>
      <c r="CBX61" s="460"/>
      <c r="CBY61" s="460"/>
      <c r="CBZ61" s="460"/>
      <c r="CCA61" s="460"/>
      <c r="CCB61" s="460"/>
      <c r="CCC61" s="460"/>
      <c r="CCD61" s="460"/>
      <c r="CCE61" s="460"/>
      <c r="CCF61" s="460"/>
      <c r="CCG61" s="460"/>
      <c r="CCH61" s="460"/>
      <c r="CCI61" s="460"/>
      <c r="CCJ61" s="460"/>
      <c r="CCK61" s="460"/>
      <c r="CCL61" s="460"/>
      <c r="CCM61" s="460"/>
      <c r="CCN61" s="460"/>
      <c r="CCO61" s="460"/>
      <c r="CCP61" s="460"/>
      <c r="CCQ61" s="460"/>
      <c r="CCR61" s="460"/>
      <c r="CCS61" s="460"/>
      <c r="CCT61" s="460"/>
      <c r="CCU61" s="460"/>
      <c r="CCV61" s="460"/>
      <c r="CCW61" s="460"/>
      <c r="CCX61" s="460"/>
      <c r="CCY61" s="460"/>
      <c r="CCZ61" s="460"/>
      <c r="CDA61" s="460"/>
      <c r="CDB61" s="460"/>
      <c r="CDC61" s="460"/>
      <c r="CDD61" s="460"/>
      <c r="CDE61" s="460"/>
      <c r="CDF61" s="460"/>
      <c r="CDG61" s="460"/>
      <c r="CDH61" s="460"/>
      <c r="CDI61" s="460"/>
      <c r="CDJ61" s="460"/>
      <c r="CDK61" s="460"/>
      <c r="CDL61" s="460"/>
      <c r="CDM61" s="460"/>
      <c r="CDN61" s="460"/>
      <c r="CDO61" s="460"/>
      <c r="CDP61" s="460"/>
      <c r="CDQ61" s="460"/>
      <c r="CDR61" s="460"/>
      <c r="CDS61" s="460"/>
      <c r="CDT61" s="460"/>
      <c r="CDU61" s="460"/>
      <c r="CDV61" s="460"/>
      <c r="CDW61" s="460"/>
      <c r="CDX61" s="460"/>
      <c r="CDY61" s="460"/>
      <c r="CDZ61" s="460"/>
      <c r="CEA61" s="460"/>
      <c r="CEB61" s="460"/>
      <c r="CEC61" s="460"/>
      <c r="CED61" s="460"/>
      <c r="CEE61" s="460"/>
      <c r="CEF61" s="460"/>
      <c r="CEG61" s="460"/>
      <c r="CEH61" s="460"/>
      <c r="CEI61" s="460"/>
      <c r="CEJ61" s="460"/>
      <c r="CEK61" s="460"/>
      <c r="CEL61" s="460"/>
      <c r="CEM61" s="460"/>
      <c r="CEN61" s="460"/>
      <c r="CEO61" s="460"/>
      <c r="CEP61" s="460"/>
      <c r="CEQ61" s="460"/>
      <c r="CER61" s="460"/>
      <c r="CES61" s="460"/>
      <c r="CET61" s="460"/>
      <c r="CEU61" s="460"/>
      <c r="CEV61" s="460"/>
      <c r="CEW61" s="460"/>
      <c r="CEX61" s="460"/>
      <c r="CEY61" s="460"/>
      <c r="CEZ61" s="460"/>
      <c r="CFA61" s="460"/>
      <c r="CFB61" s="460"/>
      <c r="CFC61" s="460"/>
      <c r="CFD61" s="460"/>
      <c r="CFE61" s="460"/>
      <c r="CFF61" s="460"/>
      <c r="CFG61" s="460"/>
      <c r="CFH61" s="460"/>
      <c r="CFI61" s="460"/>
      <c r="CFJ61" s="460"/>
      <c r="CFK61" s="460"/>
      <c r="CFL61" s="460"/>
      <c r="CFM61" s="460"/>
      <c r="CFN61" s="460"/>
      <c r="CFO61" s="460"/>
      <c r="CFP61" s="460"/>
      <c r="CFQ61" s="460"/>
      <c r="CFR61" s="460"/>
      <c r="CFS61" s="460"/>
      <c r="CFT61" s="460"/>
      <c r="CFU61" s="460"/>
      <c r="CFV61" s="460"/>
      <c r="CFW61" s="460"/>
      <c r="CFX61" s="460"/>
      <c r="CFY61" s="460"/>
      <c r="CFZ61" s="460"/>
      <c r="CGA61" s="460"/>
      <c r="CGB61" s="460"/>
      <c r="CGC61" s="460"/>
      <c r="CGD61" s="460"/>
      <c r="CGE61" s="460"/>
      <c r="CGF61" s="460"/>
      <c r="CGG61" s="460"/>
      <c r="CGH61" s="460"/>
      <c r="CGI61" s="460"/>
      <c r="CGJ61" s="460"/>
      <c r="CGK61" s="460"/>
      <c r="CGL61" s="460"/>
      <c r="CGM61" s="460"/>
      <c r="CGN61" s="460"/>
      <c r="CGO61" s="460"/>
      <c r="CGP61" s="460"/>
      <c r="CGQ61" s="460"/>
      <c r="CGR61" s="460"/>
      <c r="CGS61" s="460"/>
      <c r="CGT61" s="460"/>
      <c r="CGU61" s="460"/>
      <c r="CGV61" s="460"/>
      <c r="CGW61" s="460"/>
      <c r="CGX61" s="460"/>
      <c r="CGY61" s="460"/>
      <c r="CGZ61" s="460"/>
      <c r="CHA61" s="460"/>
      <c r="CHB61" s="460"/>
      <c r="CHC61" s="460"/>
      <c r="CHD61" s="460"/>
      <c r="CHE61" s="460"/>
      <c r="CHF61" s="460"/>
      <c r="CHG61" s="460"/>
      <c r="CHH61" s="460"/>
      <c r="CHI61" s="460"/>
      <c r="CHJ61" s="460"/>
      <c r="CHK61" s="460"/>
      <c r="CHL61" s="460"/>
      <c r="CHM61" s="460"/>
      <c r="CHN61" s="460"/>
      <c r="CHO61" s="460"/>
      <c r="CHP61" s="460"/>
      <c r="CHQ61" s="460"/>
      <c r="CHR61" s="460"/>
      <c r="CHS61" s="460"/>
      <c r="CHT61" s="460"/>
      <c r="CHU61" s="460"/>
      <c r="CHV61" s="460"/>
      <c r="CHW61" s="460"/>
      <c r="CHX61" s="460"/>
      <c r="CHY61" s="460"/>
      <c r="CHZ61" s="460"/>
      <c r="CIA61" s="460"/>
      <c r="CIB61" s="460"/>
      <c r="CIC61" s="460"/>
      <c r="CID61" s="460"/>
      <c r="CIE61" s="460"/>
      <c r="CIF61" s="460"/>
      <c r="CIG61" s="460"/>
      <c r="CIH61" s="460"/>
      <c r="CII61" s="460"/>
      <c r="CIJ61" s="460"/>
      <c r="CIK61" s="460"/>
      <c r="CIL61" s="460"/>
      <c r="CIM61" s="460"/>
      <c r="CIN61" s="460"/>
      <c r="CIO61" s="460"/>
      <c r="CIP61" s="460"/>
      <c r="CIQ61" s="460"/>
      <c r="CIR61" s="460"/>
      <c r="CIS61" s="460"/>
      <c r="CIT61" s="460"/>
      <c r="CIU61" s="460"/>
      <c r="CIV61" s="460"/>
      <c r="CIW61" s="460"/>
      <c r="CIX61" s="460"/>
      <c r="CIY61" s="460"/>
      <c r="CIZ61" s="460"/>
      <c r="CJA61" s="460"/>
      <c r="CJB61" s="460"/>
      <c r="CJC61" s="460"/>
      <c r="CJD61" s="460"/>
      <c r="CJE61" s="460"/>
      <c r="CJF61" s="460"/>
      <c r="CJG61" s="460"/>
      <c r="CJH61" s="460"/>
      <c r="CJI61" s="460"/>
      <c r="CJJ61" s="460"/>
      <c r="CJK61" s="460"/>
      <c r="CJL61" s="460"/>
      <c r="CJM61" s="460"/>
      <c r="CJN61" s="460"/>
      <c r="CJO61" s="460"/>
      <c r="CJP61" s="460"/>
      <c r="CJQ61" s="460"/>
      <c r="CJR61" s="460"/>
      <c r="CJS61" s="460"/>
      <c r="CJT61" s="460"/>
      <c r="CJU61" s="460"/>
      <c r="CJV61" s="460"/>
      <c r="CJW61" s="460"/>
      <c r="CJX61" s="460"/>
      <c r="CJY61" s="460"/>
      <c r="CJZ61" s="460"/>
      <c r="CKA61" s="460"/>
      <c r="CKB61" s="460"/>
      <c r="CKC61" s="460"/>
      <c r="CKD61" s="460"/>
      <c r="CKE61" s="460"/>
      <c r="CKF61" s="460"/>
      <c r="CKG61" s="460"/>
      <c r="CKH61" s="460"/>
      <c r="CKI61" s="460"/>
      <c r="CKJ61" s="460"/>
      <c r="CKK61" s="460"/>
      <c r="CKL61" s="460"/>
      <c r="CKM61" s="460"/>
      <c r="CKN61" s="460"/>
      <c r="CKO61" s="460"/>
      <c r="CKP61" s="460"/>
      <c r="CKQ61" s="460"/>
      <c r="CKR61" s="460"/>
      <c r="CKS61" s="460"/>
      <c r="CKT61" s="460"/>
      <c r="CKU61" s="460"/>
      <c r="CKV61" s="460"/>
      <c r="CKW61" s="460"/>
      <c r="CKX61" s="460"/>
      <c r="CKY61" s="460"/>
      <c r="CKZ61" s="460"/>
      <c r="CLA61" s="460"/>
      <c r="CLB61" s="460"/>
      <c r="CLC61" s="460"/>
      <c r="CLD61" s="460"/>
      <c r="CLE61" s="460"/>
      <c r="CLF61" s="460"/>
      <c r="CLG61" s="460"/>
      <c r="CLH61" s="460"/>
      <c r="CLI61" s="460"/>
      <c r="CLJ61" s="460"/>
      <c r="CLK61" s="460"/>
      <c r="CLL61" s="460"/>
      <c r="CLM61" s="460"/>
      <c r="CLN61" s="460"/>
      <c r="CLO61" s="460"/>
      <c r="CLP61" s="460"/>
      <c r="CLQ61" s="460"/>
      <c r="CLR61" s="460"/>
      <c r="CLS61" s="460"/>
      <c r="CLT61" s="460"/>
      <c r="CLU61" s="460"/>
      <c r="CLV61" s="460"/>
      <c r="CLW61" s="460"/>
      <c r="CLX61" s="460"/>
      <c r="CLY61" s="460"/>
      <c r="CLZ61" s="460"/>
      <c r="CMA61" s="460"/>
      <c r="CMB61" s="460"/>
      <c r="CMC61" s="460"/>
      <c r="CMD61" s="460"/>
      <c r="CME61" s="460"/>
      <c r="CMF61" s="460"/>
      <c r="CMG61" s="460"/>
      <c r="CMH61" s="460"/>
      <c r="CMI61" s="460"/>
      <c r="CMJ61" s="460"/>
      <c r="CMK61" s="460"/>
      <c r="CML61" s="460"/>
      <c r="CMM61" s="460"/>
      <c r="CMN61" s="460"/>
      <c r="CMO61" s="460"/>
      <c r="CMP61" s="460"/>
      <c r="CMQ61" s="460"/>
      <c r="CMR61" s="460"/>
      <c r="CMS61" s="460"/>
      <c r="CMT61" s="460"/>
      <c r="CMU61" s="460"/>
      <c r="CMV61" s="460"/>
      <c r="CMW61" s="460"/>
      <c r="CMX61" s="460"/>
      <c r="CMY61" s="460"/>
      <c r="CMZ61" s="460"/>
      <c r="CNA61" s="460"/>
      <c r="CNB61" s="460"/>
      <c r="CNC61" s="460"/>
      <c r="CND61" s="460"/>
      <c r="CNE61" s="460"/>
      <c r="CNF61" s="460"/>
      <c r="CNG61" s="460"/>
      <c r="CNH61" s="460"/>
      <c r="CNI61" s="460"/>
      <c r="CNJ61" s="460"/>
      <c r="CNK61" s="460"/>
      <c r="CNL61" s="460"/>
      <c r="CNM61" s="460"/>
      <c r="CNN61" s="460"/>
      <c r="CNO61" s="460"/>
      <c r="CNP61" s="460"/>
      <c r="CNQ61" s="460"/>
      <c r="CNR61" s="460"/>
      <c r="CNS61" s="460"/>
      <c r="CNT61" s="460"/>
      <c r="CNU61" s="460"/>
      <c r="CNV61" s="460"/>
      <c r="CNW61" s="460"/>
      <c r="CNX61" s="460"/>
      <c r="CNY61" s="460"/>
      <c r="CNZ61" s="460"/>
      <c r="COA61" s="460"/>
      <c r="COB61" s="460"/>
      <c r="COC61" s="460"/>
      <c r="COD61" s="460"/>
      <c r="COE61" s="460"/>
      <c r="COF61" s="460"/>
      <c r="COG61" s="460"/>
      <c r="COH61" s="460"/>
      <c r="COI61" s="460"/>
      <c r="COJ61" s="460"/>
      <c r="COK61" s="460"/>
      <c r="COL61" s="460"/>
      <c r="COM61" s="460"/>
      <c r="CON61" s="460"/>
      <c r="COO61" s="460"/>
      <c r="COP61" s="460"/>
      <c r="COQ61" s="460"/>
      <c r="COR61" s="460"/>
      <c r="COS61" s="460"/>
      <c r="COT61" s="460"/>
      <c r="COU61" s="460"/>
      <c r="COV61" s="460"/>
      <c r="COW61" s="460"/>
      <c r="COX61" s="460"/>
      <c r="COY61" s="460"/>
      <c r="COZ61" s="460"/>
      <c r="CPA61" s="460"/>
      <c r="CPB61" s="460"/>
      <c r="CPC61" s="460"/>
      <c r="CPD61" s="460"/>
      <c r="CPE61" s="460"/>
      <c r="CPF61" s="460"/>
      <c r="CPG61" s="460"/>
      <c r="CPH61" s="460"/>
      <c r="CPI61" s="460"/>
      <c r="CPJ61" s="460"/>
      <c r="CPK61" s="460"/>
      <c r="CPL61" s="460"/>
      <c r="CPM61" s="460"/>
      <c r="CPN61" s="460"/>
      <c r="CPO61" s="460"/>
      <c r="CPP61" s="460"/>
      <c r="CPQ61" s="460"/>
      <c r="CPR61" s="460"/>
      <c r="CPS61" s="460"/>
      <c r="CPT61" s="460"/>
      <c r="CPU61" s="460"/>
      <c r="CPV61" s="460"/>
      <c r="CPW61" s="460"/>
      <c r="CPX61" s="460"/>
      <c r="CPY61" s="460"/>
      <c r="CPZ61" s="460"/>
      <c r="CQA61" s="460"/>
      <c r="CQB61" s="460"/>
      <c r="CQC61" s="460"/>
      <c r="CQD61" s="460"/>
      <c r="CQE61" s="460"/>
      <c r="CQF61" s="460"/>
      <c r="CQG61" s="460"/>
      <c r="CQH61" s="460"/>
      <c r="CQI61" s="460"/>
      <c r="CQJ61" s="460"/>
      <c r="CQK61" s="460"/>
      <c r="CQL61" s="460"/>
      <c r="CQM61" s="460"/>
      <c r="CQN61" s="460"/>
      <c r="CQO61" s="460"/>
      <c r="CQP61" s="460"/>
      <c r="CQQ61" s="460"/>
      <c r="CQR61" s="460"/>
      <c r="CQS61" s="460"/>
      <c r="CQT61" s="460"/>
      <c r="CQU61" s="460"/>
      <c r="CQV61" s="460"/>
      <c r="CQW61" s="460"/>
      <c r="CQX61" s="460"/>
      <c r="CQY61" s="460"/>
      <c r="CQZ61" s="460"/>
      <c r="CRA61" s="460"/>
      <c r="CRB61" s="460"/>
      <c r="CRC61" s="460"/>
      <c r="CRD61" s="460"/>
      <c r="CRE61" s="460"/>
      <c r="CRF61" s="460"/>
      <c r="CRG61" s="460"/>
      <c r="CRH61" s="460"/>
      <c r="CRI61" s="460"/>
      <c r="CRJ61" s="460"/>
      <c r="CRK61" s="460"/>
      <c r="CRL61" s="460"/>
      <c r="CRM61" s="460"/>
      <c r="CRN61" s="460"/>
      <c r="CRO61" s="460"/>
      <c r="CRP61" s="460"/>
      <c r="CRQ61" s="460"/>
      <c r="CRR61" s="460"/>
      <c r="CRS61" s="460"/>
      <c r="CRT61" s="460"/>
      <c r="CRU61" s="460"/>
      <c r="CRV61" s="460"/>
      <c r="CRW61" s="460"/>
      <c r="CRX61" s="460"/>
      <c r="CRY61" s="460"/>
      <c r="CRZ61" s="460"/>
      <c r="CSA61" s="460"/>
      <c r="CSB61" s="460"/>
      <c r="CSC61" s="460"/>
      <c r="CSD61" s="460"/>
      <c r="CSE61" s="460"/>
      <c r="CSF61" s="460"/>
      <c r="CSG61" s="460"/>
      <c r="CSH61" s="460"/>
      <c r="CSI61" s="460"/>
      <c r="CSJ61" s="460"/>
      <c r="CSK61" s="460"/>
      <c r="CSL61" s="460"/>
      <c r="CSM61" s="460"/>
      <c r="CSN61" s="460"/>
      <c r="CSO61" s="460"/>
      <c r="CSP61" s="460"/>
      <c r="CSQ61" s="460"/>
      <c r="CSR61" s="460"/>
      <c r="CSS61" s="460"/>
      <c r="CST61" s="460"/>
      <c r="CSU61" s="460"/>
      <c r="CSV61" s="460"/>
      <c r="CSW61" s="460"/>
      <c r="CSX61" s="460"/>
      <c r="CSY61" s="460"/>
      <c r="CSZ61" s="460"/>
      <c r="CTA61" s="460"/>
      <c r="CTB61" s="460"/>
      <c r="CTC61" s="460"/>
      <c r="CTD61" s="460"/>
      <c r="CTE61" s="460"/>
      <c r="CTF61" s="460"/>
      <c r="CTG61" s="460"/>
      <c r="CTH61" s="460"/>
      <c r="CTI61" s="460"/>
      <c r="CTJ61" s="460"/>
      <c r="CTK61" s="460"/>
      <c r="CTL61" s="460"/>
      <c r="CTM61" s="460"/>
      <c r="CTN61" s="460"/>
      <c r="CTO61" s="460"/>
      <c r="CTP61" s="460"/>
      <c r="CTQ61" s="460"/>
      <c r="CTR61" s="460"/>
      <c r="CTS61" s="460"/>
      <c r="CTT61" s="460"/>
      <c r="CTU61" s="460"/>
      <c r="CTV61" s="460"/>
      <c r="CTW61" s="460"/>
      <c r="CTX61" s="460"/>
      <c r="CTY61" s="460"/>
      <c r="CTZ61" s="460"/>
      <c r="CUA61" s="460"/>
      <c r="CUB61" s="460"/>
      <c r="CUC61" s="460"/>
      <c r="CUD61" s="460"/>
      <c r="CUE61" s="460"/>
      <c r="CUF61" s="460"/>
      <c r="CUG61" s="460"/>
      <c r="CUH61" s="460"/>
      <c r="CUI61" s="460"/>
      <c r="CUJ61" s="460"/>
      <c r="CUK61" s="460"/>
      <c r="CUL61" s="460"/>
      <c r="CUM61" s="460"/>
      <c r="CUN61" s="460"/>
      <c r="CUO61" s="460"/>
      <c r="CUP61" s="460"/>
      <c r="CUQ61" s="460"/>
      <c r="CUR61" s="460"/>
      <c r="CUS61" s="460"/>
      <c r="CUT61" s="460"/>
      <c r="CUU61" s="460"/>
      <c r="CUV61" s="460"/>
      <c r="CUW61" s="460"/>
      <c r="CUX61" s="460"/>
      <c r="CUY61" s="460"/>
      <c r="CUZ61" s="460"/>
      <c r="CVA61" s="460"/>
      <c r="CVB61" s="460"/>
      <c r="CVC61" s="460"/>
      <c r="CVD61" s="460"/>
      <c r="CVE61" s="460"/>
      <c r="CVF61" s="460"/>
      <c r="CVG61" s="460"/>
      <c r="CVH61" s="460"/>
      <c r="CVI61" s="460"/>
      <c r="CVJ61" s="460"/>
      <c r="CVK61" s="460"/>
      <c r="CVL61" s="460"/>
      <c r="CVM61" s="460"/>
      <c r="CVN61" s="460"/>
      <c r="CVO61" s="460"/>
      <c r="CVP61" s="460"/>
      <c r="CVQ61" s="460"/>
      <c r="CVR61" s="460"/>
      <c r="CVS61" s="460"/>
      <c r="CVT61" s="460"/>
      <c r="CVU61" s="460"/>
      <c r="CVV61" s="460"/>
      <c r="CVW61" s="460"/>
      <c r="CVX61" s="460"/>
      <c r="CVY61" s="460"/>
      <c r="CVZ61" s="460"/>
      <c r="CWA61" s="460"/>
      <c r="CWB61" s="460"/>
      <c r="CWC61" s="460"/>
      <c r="CWD61" s="460"/>
      <c r="CWE61" s="460"/>
      <c r="CWF61" s="460"/>
      <c r="CWG61" s="460"/>
      <c r="CWH61" s="460"/>
      <c r="CWI61" s="460"/>
      <c r="CWJ61" s="460"/>
      <c r="CWK61" s="460"/>
      <c r="CWL61" s="460"/>
      <c r="CWM61" s="460"/>
      <c r="CWN61" s="460"/>
      <c r="CWO61" s="460"/>
      <c r="CWP61" s="460"/>
      <c r="CWQ61" s="460"/>
      <c r="CWR61" s="460"/>
      <c r="CWS61" s="460"/>
      <c r="CWT61" s="460"/>
      <c r="CWU61" s="460"/>
      <c r="CWV61" s="460"/>
      <c r="CWW61" s="460"/>
      <c r="CWX61" s="460"/>
      <c r="CWY61" s="460"/>
      <c r="CWZ61" s="460"/>
      <c r="CXA61" s="460"/>
      <c r="CXB61" s="460"/>
      <c r="CXC61" s="460"/>
      <c r="CXD61" s="460"/>
      <c r="CXE61" s="460"/>
      <c r="CXF61" s="460"/>
      <c r="CXG61" s="460"/>
      <c r="CXH61" s="460"/>
      <c r="CXI61" s="460"/>
      <c r="CXJ61" s="460"/>
      <c r="CXK61" s="460"/>
      <c r="CXL61" s="460"/>
      <c r="CXM61" s="460"/>
      <c r="CXN61" s="460"/>
      <c r="CXO61" s="460"/>
      <c r="CXP61" s="460"/>
      <c r="CXQ61" s="460"/>
      <c r="CXR61" s="460"/>
      <c r="CXS61" s="460"/>
      <c r="CXT61" s="460"/>
      <c r="CXU61" s="460"/>
      <c r="CXV61" s="460"/>
      <c r="CXW61" s="460"/>
      <c r="CXX61" s="460"/>
      <c r="CXY61" s="460"/>
      <c r="CXZ61" s="460"/>
      <c r="CYA61" s="460"/>
      <c r="CYB61" s="460"/>
      <c r="CYC61" s="460"/>
      <c r="CYD61" s="460"/>
      <c r="CYE61" s="460"/>
      <c r="CYF61" s="460"/>
      <c r="CYG61" s="460"/>
      <c r="CYH61" s="460"/>
      <c r="CYI61" s="460"/>
      <c r="CYJ61" s="460"/>
      <c r="CYK61" s="460"/>
      <c r="CYL61" s="460"/>
      <c r="CYM61" s="460"/>
      <c r="CYN61" s="460"/>
      <c r="CYO61" s="460"/>
      <c r="CYP61" s="460"/>
      <c r="CYQ61" s="460"/>
      <c r="CYR61" s="460"/>
      <c r="CYS61" s="460"/>
      <c r="CYT61" s="460"/>
      <c r="CYU61" s="460"/>
      <c r="CYV61" s="460"/>
      <c r="CYW61" s="460"/>
      <c r="CYX61" s="460"/>
      <c r="CYY61" s="460"/>
      <c r="CYZ61" s="460"/>
      <c r="CZA61" s="460"/>
      <c r="CZB61" s="460"/>
      <c r="CZC61" s="460"/>
      <c r="CZD61" s="460"/>
      <c r="CZE61" s="460"/>
      <c r="CZF61" s="460"/>
      <c r="CZG61" s="460"/>
      <c r="CZH61" s="460"/>
      <c r="CZI61" s="460"/>
      <c r="CZJ61" s="460"/>
      <c r="CZK61" s="460"/>
      <c r="CZL61" s="460"/>
      <c r="CZM61" s="460"/>
      <c r="CZN61" s="460"/>
      <c r="CZO61" s="460"/>
      <c r="CZP61" s="460"/>
      <c r="CZQ61" s="460"/>
      <c r="CZR61" s="460"/>
      <c r="CZS61" s="460"/>
      <c r="CZT61" s="460"/>
      <c r="CZU61" s="460"/>
      <c r="CZV61" s="460"/>
      <c r="CZW61" s="460"/>
      <c r="CZX61" s="460"/>
      <c r="CZY61" s="460"/>
      <c r="CZZ61" s="460"/>
      <c r="DAA61" s="460"/>
      <c r="DAB61" s="460"/>
      <c r="DAC61" s="460"/>
      <c r="DAD61" s="460"/>
      <c r="DAE61" s="460"/>
      <c r="DAF61" s="460"/>
      <c r="DAG61" s="460"/>
      <c r="DAH61" s="460"/>
      <c r="DAI61" s="460"/>
      <c r="DAJ61" s="460"/>
      <c r="DAK61" s="460"/>
      <c r="DAL61" s="460"/>
      <c r="DAM61" s="460"/>
      <c r="DAN61" s="460"/>
      <c r="DAO61" s="460"/>
      <c r="DAP61" s="460"/>
      <c r="DAQ61" s="460"/>
      <c r="DAR61" s="460"/>
      <c r="DAS61" s="460"/>
      <c r="DAT61" s="460"/>
      <c r="DAU61" s="460"/>
      <c r="DAV61" s="460"/>
      <c r="DAW61" s="460"/>
      <c r="DAX61" s="460"/>
      <c r="DAY61" s="460"/>
      <c r="DAZ61" s="460"/>
      <c r="DBA61" s="460"/>
      <c r="DBB61" s="460"/>
      <c r="DBC61" s="460"/>
      <c r="DBD61" s="460"/>
      <c r="DBE61" s="460"/>
      <c r="DBF61" s="460"/>
      <c r="DBG61" s="460"/>
      <c r="DBH61" s="460"/>
      <c r="DBI61" s="460"/>
      <c r="DBJ61" s="460"/>
      <c r="DBK61" s="460"/>
      <c r="DBL61" s="460"/>
      <c r="DBM61" s="460"/>
      <c r="DBN61" s="460"/>
      <c r="DBO61" s="460"/>
      <c r="DBP61" s="460"/>
      <c r="DBQ61" s="460"/>
      <c r="DBR61" s="460"/>
      <c r="DBS61" s="460"/>
      <c r="DBT61" s="460"/>
      <c r="DBU61" s="460"/>
      <c r="DBV61" s="460"/>
      <c r="DBW61" s="460"/>
      <c r="DBX61" s="460"/>
      <c r="DBY61" s="460"/>
      <c r="DBZ61" s="460"/>
      <c r="DCA61" s="460"/>
      <c r="DCB61" s="460"/>
      <c r="DCC61" s="460"/>
      <c r="DCD61" s="460"/>
      <c r="DCE61" s="460"/>
      <c r="DCF61" s="460"/>
      <c r="DCG61" s="460"/>
      <c r="DCH61" s="460"/>
      <c r="DCI61" s="460"/>
      <c r="DCJ61" s="460"/>
      <c r="DCK61" s="460"/>
      <c r="DCL61" s="460"/>
      <c r="DCM61" s="460"/>
      <c r="DCN61" s="460"/>
      <c r="DCO61" s="460"/>
      <c r="DCP61" s="460"/>
      <c r="DCQ61" s="460"/>
      <c r="DCR61" s="460"/>
      <c r="DCS61" s="460"/>
      <c r="DCT61" s="460"/>
      <c r="DCU61" s="460"/>
      <c r="DCV61" s="460"/>
      <c r="DCW61" s="460"/>
      <c r="DCX61" s="460"/>
      <c r="DCY61" s="460"/>
      <c r="DCZ61" s="460"/>
      <c r="DDA61" s="460"/>
      <c r="DDB61" s="460"/>
      <c r="DDC61" s="460"/>
      <c r="DDD61" s="460"/>
      <c r="DDE61" s="460"/>
      <c r="DDF61" s="460"/>
      <c r="DDG61" s="460"/>
      <c r="DDH61" s="460"/>
      <c r="DDI61" s="460"/>
      <c r="DDJ61" s="460"/>
      <c r="DDK61" s="460"/>
      <c r="DDL61" s="460"/>
      <c r="DDM61" s="460"/>
      <c r="DDN61" s="460"/>
      <c r="DDO61" s="460"/>
      <c r="DDP61" s="460"/>
      <c r="DDQ61" s="460"/>
      <c r="DDR61" s="460"/>
      <c r="DDS61" s="460"/>
      <c r="DDT61" s="460"/>
      <c r="DDU61" s="460"/>
      <c r="DDV61" s="460"/>
      <c r="DDW61" s="460"/>
      <c r="DDX61" s="460"/>
      <c r="DDY61" s="460"/>
      <c r="DDZ61" s="460"/>
      <c r="DEA61" s="460"/>
      <c r="DEB61" s="460"/>
      <c r="DEC61" s="460"/>
      <c r="DED61" s="460"/>
      <c r="DEE61" s="460"/>
      <c r="DEF61" s="460"/>
      <c r="DEG61" s="460"/>
      <c r="DEH61" s="460"/>
      <c r="DEI61" s="460"/>
      <c r="DEJ61" s="460"/>
      <c r="DEK61" s="460"/>
      <c r="DEL61" s="460"/>
      <c r="DEM61" s="460"/>
      <c r="DEN61" s="460"/>
      <c r="DEO61" s="460"/>
      <c r="DEP61" s="460"/>
      <c r="DEQ61" s="460"/>
      <c r="DER61" s="460"/>
      <c r="DES61" s="460"/>
      <c r="DET61" s="460"/>
      <c r="DEU61" s="460"/>
      <c r="DEV61" s="460"/>
      <c r="DEW61" s="460"/>
      <c r="DEX61" s="460"/>
      <c r="DEY61" s="460"/>
      <c r="DEZ61" s="460"/>
      <c r="DFA61" s="460"/>
      <c r="DFB61" s="460"/>
      <c r="DFC61" s="460"/>
      <c r="DFD61" s="460"/>
      <c r="DFE61" s="460"/>
      <c r="DFF61" s="460"/>
      <c r="DFG61" s="460"/>
      <c r="DFH61" s="460"/>
      <c r="DFI61" s="460"/>
      <c r="DFJ61" s="460"/>
      <c r="DFK61" s="460"/>
      <c r="DFL61" s="460"/>
      <c r="DFM61" s="460"/>
      <c r="DFN61" s="460"/>
      <c r="DFO61" s="460"/>
      <c r="DFP61" s="460"/>
      <c r="DFQ61" s="460"/>
      <c r="DFR61" s="460"/>
      <c r="DFS61" s="460"/>
      <c r="DFT61" s="460"/>
      <c r="DFU61" s="460"/>
      <c r="DFV61" s="460"/>
      <c r="DFW61" s="460"/>
      <c r="DFX61" s="460"/>
      <c r="DFY61" s="460"/>
      <c r="DFZ61" s="460"/>
      <c r="DGA61" s="460"/>
      <c r="DGB61" s="460"/>
      <c r="DGC61" s="460"/>
      <c r="DGD61" s="460"/>
      <c r="DGE61" s="460"/>
      <c r="DGF61" s="460"/>
      <c r="DGG61" s="460"/>
      <c r="DGH61" s="460"/>
      <c r="DGI61" s="460"/>
      <c r="DGJ61" s="460"/>
      <c r="DGK61" s="460"/>
      <c r="DGL61" s="460"/>
      <c r="DGM61" s="460"/>
      <c r="DGN61" s="460"/>
      <c r="DGO61" s="460"/>
      <c r="DGP61" s="460"/>
      <c r="DGQ61" s="460"/>
      <c r="DGR61" s="460"/>
      <c r="DGS61" s="460"/>
      <c r="DGT61" s="460"/>
      <c r="DGU61" s="460"/>
      <c r="DGV61" s="460"/>
      <c r="DGW61" s="460"/>
      <c r="DGX61" s="460"/>
      <c r="DGY61" s="460"/>
      <c r="DGZ61" s="460"/>
      <c r="DHA61" s="460"/>
      <c r="DHB61" s="460"/>
      <c r="DHC61" s="460"/>
      <c r="DHD61" s="460"/>
      <c r="DHE61" s="460"/>
      <c r="DHF61" s="460"/>
      <c r="DHG61" s="460"/>
      <c r="DHH61" s="460"/>
      <c r="DHI61" s="460"/>
      <c r="DHJ61" s="460"/>
      <c r="DHK61" s="460"/>
      <c r="DHL61" s="460"/>
      <c r="DHM61" s="460"/>
      <c r="DHN61" s="460"/>
      <c r="DHO61" s="460"/>
      <c r="DHP61" s="460"/>
      <c r="DHQ61" s="460"/>
      <c r="DHR61" s="460"/>
      <c r="DHS61" s="460"/>
      <c r="DHT61" s="460"/>
      <c r="DHU61" s="460"/>
      <c r="DHV61" s="460"/>
      <c r="DHW61" s="460"/>
      <c r="DHX61" s="460"/>
      <c r="DHY61" s="460"/>
      <c r="DHZ61" s="460"/>
      <c r="DIA61" s="460"/>
      <c r="DIB61" s="460"/>
      <c r="DIC61" s="460"/>
      <c r="DID61" s="460"/>
      <c r="DIE61" s="460"/>
      <c r="DIF61" s="460"/>
      <c r="DIG61" s="460"/>
      <c r="DIH61" s="460"/>
      <c r="DII61" s="460"/>
      <c r="DIJ61" s="460"/>
      <c r="DIK61" s="460"/>
      <c r="DIL61" s="460"/>
      <c r="DIM61" s="460"/>
      <c r="DIN61" s="460"/>
      <c r="DIO61" s="460"/>
      <c r="DIP61" s="460"/>
      <c r="DIQ61" s="460"/>
      <c r="DIR61" s="460"/>
      <c r="DIS61" s="460"/>
      <c r="DIT61" s="460"/>
      <c r="DIU61" s="460"/>
      <c r="DIV61" s="460"/>
      <c r="DIW61" s="460"/>
      <c r="DIX61" s="460"/>
      <c r="DIY61" s="460"/>
      <c r="DIZ61" s="460"/>
      <c r="DJA61" s="460"/>
      <c r="DJB61" s="460"/>
      <c r="DJC61" s="460"/>
      <c r="DJD61" s="460"/>
      <c r="DJE61" s="460"/>
      <c r="DJF61" s="460"/>
      <c r="DJG61" s="460"/>
      <c r="DJH61" s="460"/>
      <c r="DJI61" s="460"/>
      <c r="DJJ61" s="460"/>
      <c r="DJK61" s="460"/>
      <c r="DJL61" s="460"/>
      <c r="DJM61" s="460"/>
      <c r="DJN61" s="460"/>
      <c r="DJO61" s="460"/>
      <c r="DJP61" s="460"/>
      <c r="DJQ61" s="460"/>
      <c r="DJR61" s="460"/>
      <c r="DJS61" s="460"/>
      <c r="DJT61" s="460"/>
      <c r="DJU61" s="460"/>
      <c r="DJV61" s="460"/>
      <c r="DJW61" s="460"/>
      <c r="DJX61" s="460"/>
      <c r="DJY61" s="460"/>
      <c r="DJZ61" s="460"/>
      <c r="DKA61" s="460"/>
      <c r="DKB61" s="460"/>
      <c r="DKC61" s="460"/>
      <c r="DKD61" s="460"/>
      <c r="DKE61" s="460"/>
      <c r="DKF61" s="460"/>
      <c r="DKG61" s="460"/>
      <c r="DKH61" s="460"/>
      <c r="DKI61" s="460"/>
      <c r="DKJ61" s="460"/>
      <c r="DKK61" s="460"/>
      <c r="DKL61" s="460"/>
      <c r="DKM61" s="460"/>
      <c r="DKN61" s="460"/>
      <c r="DKO61" s="460"/>
      <c r="DKP61" s="460"/>
      <c r="DKQ61" s="460"/>
      <c r="DKR61" s="460"/>
      <c r="DKS61" s="460"/>
      <c r="DKT61" s="460"/>
      <c r="DKU61" s="460"/>
      <c r="DKV61" s="460"/>
      <c r="DKW61" s="460"/>
      <c r="DKX61" s="460"/>
      <c r="DKY61" s="460"/>
      <c r="DKZ61" s="460"/>
      <c r="DLA61" s="460"/>
      <c r="DLB61" s="460"/>
      <c r="DLC61" s="460"/>
      <c r="DLD61" s="460"/>
      <c r="DLE61" s="460"/>
      <c r="DLF61" s="460"/>
      <c r="DLG61" s="460"/>
      <c r="DLH61" s="460"/>
      <c r="DLI61" s="460"/>
      <c r="DLJ61" s="460"/>
      <c r="DLK61" s="460"/>
      <c r="DLL61" s="460"/>
      <c r="DLM61" s="460"/>
      <c r="DLN61" s="460"/>
      <c r="DLO61" s="460"/>
      <c r="DLP61" s="460"/>
      <c r="DLQ61" s="460"/>
      <c r="DLR61" s="460"/>
      <c r="DLS61" s="460"/>
      <c r="DLT61" s="460"/>
      <c r="DLU61" s="460"/>
      <c r="DLV61" s="460"/>
      <c r="DLW61" s="460"/>
      <c r="DLX61" s="460"/>
      <c r="DLY61" s="460"/>
      <c r="DLZ61" s="460"/>
      <c r="DMA61" s="460"/>
      <c r="DMB61" s="460"/>
      <c r="DMC61" s="460"/>
      <c r="DMD61" s="460"/>
      <c r="DME61" s="460"/>
      <c r="DMF61" s="460"/>
      <c r="DMG61" s="460"/>
      <c r="DMH61" s="460"/>
      <c r="DMI61" s="460"/>
      <c r="DMJ61" s="460"/>
      <c r="DMK61" s="460"/>
      <c r="DML61" s="460"/>
      <c r="DMM61" s="460"/>
      <c r="DMN61" s="460"/>
      <c r="DMO61" s="460"/>
      <c r="DMP61" s="460"/>
      <c r="DMQ61" s="460"/>
      <c r="DMR61" s="460"/>
      <c r="DMS61" s="460"/>
      <c r="DMT61" s="460"/>
      <c r="DMU61" s="460"/>
      <c r="DMV61" s="460"/>
      <c r="DMW61" s="460"/>
      <c r="DMX61" s="460"/>
      <c r="DMY61" s="460"/>
      <c r="DMZ61" s="460"/>
      <c r="DNA61" s="460"/>
      <c r="DNB61" s="460"/>
      <c r="DNC61" s="460"/>
      <c r="DND61" s="460"/>
      <c r="DNE61" s="460"/>
      <c r="DNF61" s="460"/>
      <c r="DNG61" s="460"/>
      <c r="DNH61" s="460"/>
      <c r="DNI61" s="460"/>
      <c r="DNJ61" s="460"/>
      <c r="DNK61" s="460"/>
      <c r="DNL61" s="460"/>
      <c r="DNM61" s="460"/>
      <c r="DNN61" s="460"/>
      <c r="DNO61" s="460"/>
      <c r="DNP61" s="460"/>
      <c r="DNQ61" s="460"/>
      <c r="DNR61" s="460"/>
      <c r="DNS61" s="460"/>
      <c r="DNT61" s="460"/>
      <c r="DNU61" s="460"/>
      <c r="DNV61" s="460"/>
      <c r="DNW61" s="460"/>
      <c r="DNX61" s="460"/>
      <c r="DNY61" s="460"/>
      <c r="DNZ61" s="460"/>
      <c r="DOA61" s="460"/>
      <c r="DOB61" s="460"/>
      <c r="DOC61" s="460"/>
      <c r="DOD61" s="460"/>
      <c r="DOE61" s="460"/>
      <c r="DOF61" s="460"/>
      <c r="DOG61" s="460"/>
      <c r="DOH61" s="460"/>
      <c r="DOI61" s="460"/>
      <c r="DOJ61" s="460"/>
      <c r="DOK61" s="460"/>
      <c r="DOL61" s="460"/>
      <c r="DOM61" s="460"/>
      <c r="DON61" s="460"/>
      <c r="DOO61" s="460"/>
      <c r="DOP61" s="460"/>
      <c r="DOQ61" s="460"/>
      <c r="DOR61" s="460"/>
      <c r="DOS61" s="460"/>
      <c r="DOT61" s="460"/>
      <c r="DOU61" s="460"/>
      <c r="DOV61" s="460"/>
      <c r="DOW61" s="460"/>
      <c r="DOX61" s="460"/>
      <c r="DOY61" s="460"/>
      <c r="DOZ61" s="460"/>
      <c r="DPA61" s="460"/>
      <c r="DPB61" s="460"/>
      <c r="DPC61" s="460"/>
      <c r="DPD61" s="460"/>
      <c r="DPE61" s="460"/>
      <c r="DPF61" s="460"/>
      <c r="DPG61" s="460"/>
      <c r="DPH61" s="460"/>
      <c r="DPI61" s="460"/>
      <c r="DPJ61" s="460"/>
      <c r="DPK61" s="460"/>
      <c r="DPL61" s="460"/>
      <c r="DPM61" s="460"/>
      <c r="DPN61" s="460"/>
      <c r="DPO61" s="460"/>
      <c r="DPP61" s="460"/>
      <c r="DPQ61" s="460"/>
      <c r="DPR61" s="460"/>
      <c r="DPS61" s="460"/>
      <c r="DPT61" s="460"/>
      <c r="DPU61" s="460"/>
      <c r="DPV61" s="460"/>
      <c r="DPW61" s="460"/>
      <c r="DPX61" s="460"/>
      <c r="DPY61" s="460"/>
      <c r="DPZ61" s="460"/>
      <c r="DQA61" s="460"/>
      <c r="DQB61" s="460"/>
      <c r="DQC61" s="460"/>
      <c r="DQD61" s="460"/>
      <c r="DQE61" s="460"/>
      <c r="DQF61" s="460"/>
      <c r="DQG61" s="460"/>
      <c r="DQH61" s="460"/>
      <c r="DQI61" s="460"/>
      <c r="DQJ61" s="460"/>
      <c r="DQK61" s="460"/>
      <c r="DQL61" s="460"/>
      <c r="DQM61" s="460"/>
      <c r="DQN61" s="460"/>
      <c r="DQO61" s="460"/>
      <c r="DQP61" s="460"/>
      <c r="DQQ61" s="460"/>
      <c r="DQR61" s="460"/>
      <c r="DQS61" s="460"/>
      <c r="DQT61" s="460"/>
      <c r="DQU61" s="460"/>
      <c r="DQV61" s="460"/>
      <c r="DQW61" s="460"/>
      <c r="DQX61" s="460"/>
      <c r="DQY61" s="460"/>
      <c r="DQZ61" s="460"/>
      <c r="DRA61" s="460"/>
      <c r="DRB61" s="460"/>
      <c r="DRC61" s="460"/>
      <c r="DRD61" s="460"/>
      <c r="DRE61" s="460"/>
      <c r="DRF61" s="460"/>
      <c r="DRG61" s="460"/>
      <c r="DRH61" s="460"/>
      <c r="DRI61" s="460"/>
      <c r="DRJ61" s="460"/>
      <c r="DRK61" s="460"/>
      <c r="DRL61" s="460"/>
      <c r="DRM61" s="460"/>
      <c r="DRN61" s="460"/>
      <c r="DRO61" s="460"/>
      <c r="DRP61" s="460"/>
      <c r="DRQ61" s="460"/>
      <c r="DRR61" s="460"/>
      <c r="DRS61" s="460"/>
      <c r="DRT61" s="460"/>
      <c r="DRU61" s="460"/>
      <c r="DRV61" s="460"/>
      <c r="DRW61" s="460"/>
      <c r="DRX61" s="460"/>
      <c r="DRY61" s="460"/>
      <c r="DRZ61" s="460"/>
      <c r="DSA61" s="460"/>
      <c r="DSB61" s="460"/>
      <c r="DSC61" s="460"/>
      <c r="DSD61" s="460"/>
      <c r="DSE61" s="460"/>
      <c r="DSF61" s="460"/>
      <c r="DSG61" s="460"/>
      <c r="DSH61" s="460"/>
      <c r="DSI61" s="460"/>
      <c r="DSJ61" s="460"/>
      <c r="DSK61" s="460"/>
      <c r="DSL61" s="460"/>
      <c r="DSM61" s="460"/>
      <c r="DSN61" s="460"/>
      <c r="DSO61" s="460"/>
      <c r="DSP61" s="460"/>
      <c r="DSQ61" s="460"/>
      <c r="DSR61" s="460"/>
      <c r="DSS61" s="460"/>
      <c r="DST61" s="460"/>
      <c r="DSU61" s="460"/>
      <c r="DSV61" s="460"/>
      <c r="DSW61" s="460"/>
      <c r="DSX61" s="460"/>
      <c r="DSY61" s="460"/>
      <c r="DSZ61" s="460"/>
      <c r="DTA61" s="460"/>
      <c r="DTB61" s="460"/>
      <c r="DTC61" s="460"/>
      <c r="DTD61" s="460"/>
      <c r="DTE61" s="460"/>
      <c r="DTF61" s="460"/>
      <c r="DTG61" s="460"/>
      <c r="DTH61" s="460"/>
      <c r="DTI61" s="460"/>
      <c r="DTJ61" s="460"/>
      <c r="DTK61" s="460"/>
      <c r="DTL61" s="460"/>
      <c r="DTM61" s="460"/>
      <c r="DTN61" s="460"/>
      <c r="DTO61" s="460"/>
      <c r="DTP61" s="460"/>
      <c r="DTQ61" s="460"/>
      <c r="DTR61" s="460"/>
      <c r="DTS61" s="460"/>
      <c r="DTT61" s="460"/>
      <c r="DTU61" s="460"/>
      <c r="DTV61" s="460"/>
      <c r="DTW61" s="460"/>
      <c r="DTX61" s="460"/>
      <c r="DTY61" s="460"/>
      <c r="DTZ61" s="460"/>
      <c r="DUA61" s="460"/>
      <c r="DUB61" s="460"/>
      <c r="DUC61" s="460"/>
      <c r="DUD61" s="460"/>
      <c r="DUE61" s="460"/>
      <c r="DUF61" s="460"/>
      <c r="DUG61" s="460"/>
      <c r="DUH61" s="460"/>
      <c r="DUI61" s="460"/>
      <c r="DUJ61" s="460"/>
      <c r="DUK61" s="460"/>
      <c r="DUL61" s="460"/>
      <c r="DUM61" s="460"/>
      <c r="DUN61" s="460"/>
      <c r="DUO61" s="460"/>
      <c r="DUP61" s="460"/>
      <c r="DUQ61" s="460"/>
      <c r="DUR61" s="460"/>
      <c r="DUS61" s="460"/>
      <c r="DUT61" s="460"/>
      <c r="DUU61" s="460"/>
      <c r="DUV61" s="460"/>
      <c r="DUW61" s="460"/>
      <c r="DUX61" s="460"/>
      <c r="DUY61" s="460"/>
      <c r="DUZ61" s="460"/>
      <c r="DVA61" s="460"/>
      <c r="DVB61" s="460"/>
      <c r="DVC61" s="460"/>
      <c r="DVD61" s="460"/>
      <c r="DVE61" s="460"/>
      <c r="DVF61" s="460"/>
      <c r="DVG61" s="460"/>
      <c r="DVH61" s="460"/>
      <c r="DVI61" s="460"/>
      <c r="DVJ61" s="460"/>
      <c r="DVK61" s="460"/>
      <c r="DVL61" s="460"/>
      <c r="DVM61" s="460"/>
      <c r="DVN61" s="460"/>
      <c r="DVO61" s="460"/>
      <c r="DVP61" s="460"/>
      <c r="DVQ61" s="460"/>
      <c r="DVR61" s="460"/>
      <c r="DVS61" s="460"/>
      <c r="DVT61" s="460"/>
      <c r="DVU61" s="460"/>
      <c r="DVV61" s="460"/>
      <c r="DVW61" s="460"/>
      <c r="DVX61" s="460"/>
      <c r="DVY61" s="460"/>
      <c r="DVZ61" s="460"/>
      <c r="DWA61" s="460"/>
      <c r="DWB61" s="460"/>
      <c r="DWC61" s="460"/>
      <c r="DWD61" s="460"/>
      <c r="DWE61" s="460"/>
      <c r="DWF61" s="460"/>
      <c r="DWG61" s="460"/>
      <c r="DWH61" s="460"/>
      <c r="DWI61" s="460"/>
      <c r="DWJ61" s="460"/>
      <c r="DWK61" s="460"/>
      <c r="DWL61" s="460"/>
      <c r="DWM61" s="460"/>
      <c r="DWN61" s="460"/>
      <c r="DWO61" s="460"/>
      <c r="DWP61" s="460"/>
      <c r="DWQ61" s="460"/>
      <c r="DWR61" s="460"/>
      <c r="DWS61" s="460"/>
      <c r="DWT61" s="460"/>
      <c r="DWU61" s="460"/>
      <c r="DWV61" s="460"/>
      <c r="DWW61" s="460"/>
      <c r="DWX61" s="460"/>
      <c r="DWY61" s="460"/>
      <c r="DWZ61" s="460"/>
      <c r="DXA61" s="460"/>
      <c r="DXB61" s="460"/>
      <c r="DXC61" s="460"/>
      <c r="DXD61" s="460"/>
      <c r="DXE61" s="460"/>
      <c r="DXF61" s="460"/>
      <c r="DXG61" s="460"/>
      <c r="DXH61" s="460"/>
      <c r="DXI61" s="460"/>
      <c r="DXJ61" s="460"/>
      <c r="DXK61" s="460"/>
      <c r="DXL61" s="460"/>
      <c r="DXM61" s="460"/>
      <c r="DXN61" s="460"/>
      <c r="DXO61" s="460"/>
      <c r="DXP61" s="460"/>
      <c r="DXQ61" s="460"/>
      <c r="DXR61" s="460"/>
      <c r="DXS61" s="460"/>
      <c r="DXT61" s="460"/>
      <c r="DXU61" s="460"/>
      <c r="DXV61" s="460"/>
      <c r="DXW61" s="460"/>
      <c r="DXX61" s="460"/>
      <c r="DXY61" s="460"/>
      <c r="DXZ61" s="460"/>
      <c r="DYA61" s="460"/>
      <c r="DYB61" s="460"/>
      <c r="DYC61" s="460"/>
      <c r="DYD61" s="460"/>
      <c r="DYE61" s="460"/>
      <c r="DYF61" s="460"/>
      <c r="DYG61" s="460"/>
      <c r="DYH61" s="460"/>
      <c r="DYI61" s="460"/>
      <c r="DYJ61" s="460"/>
      <c r="DYK61" s="460"/>
      <c r="DYL61" s="460"/>
      <c r="DYM61" s="460"/>
      <c r="DYN61" s="460"/>
      <c r="DYO61" s="460"/>
      <c r="DYP61" s="460"/>
      <c r="DYQ61" s="460"/>
      <c r="DYR61" s="460"/>
      <c r="DYS61" s="460"/>
      <c r="DYT61" s="460"/>
      <c r="DYU61" s="460"/>
      <c r="DYV61" s="460"/>
      <c r="DYW61" s="460"/>
      <c r="DYX61" s="460"/>
      <c r="DYY61" s="460"/>
      <c r="DYZ61" s="460"/>
      <c r="DZA61" s="460"/>
      <c r="DZB61" s="460"/>
      <c r="DZC61" s="460"/>
      <c r="DZD61" s="460"/>
      <c r="DZE61" s="460"/>
      <c r="DZF61" s="460"/>
      <c r="DZG61" s="460"/>
      <c r="DZH61" s="460"/>
      <c r="DZI61" s="460"/>
      <c r="DZJ61" s="460"/>
      <c r="DZK61" s="460"/>
      <c r="DZL61" s="460"/>
      <c r="DZM61" s="460"/>
      <c r="DZN61" s="460"/>
      <c r="DZO61" s="460"/>
      <c r="DZP61" s="460"/>
      <c r="DZQ61" s="460"/>
      <c r="DZR61" s="460"/>
      <c r="DZS61" s="460"/>
      <c r="DZT61" s="460"/>
      <c r="DZU61" s="460"/>
      <c r="DZV61" s="460"/>
      <c r="DZW61" s="460"/>
      <c r="DZX61" s="460"/>
      <c r="DZY61" s="460"/>
      <c r="DZZ61" s="460"/>
      <c r="EAA61" s="460"/>
      <c r="EAB61" s="460"/>
      <c r="EAC61" s="460"/>
      <c r="EAD61" s="460"/>
      <c r="EAE61" s="460"/>
      <c r="EAF61" s="460"/>
      <c r="EAG61" s="460"/>
      <c r="EAH61" s="460"/>
      <c r="EAI61" s="460"/>
      <c r="EAJ61" s="460"/>
      <c r="EAK61" s="460"/>
      <c r="EAL61" s="460"/>
      <c r="EAM61" s="460"/>
      <c r="EAN61" s="460"/>
      <c r="EAO61" s="460"/>
      <c r="EAP61" s="460"/>
      <c r="EAQ61" s="460"/>
      <c r="EAR61" s="460"/>
      <c r="EAS61" s="460"/>
      <c r="EAT61" s="460"/>
      <c r="EAU61" s="460"/>
      <c r="EAV61" s="460"/>
      <c r="EAW61" s="460"/>
      <c r="EAX61" s="460"/>
      <c r="EAY61" s="460"/>
      <c r="EAZ61" s="460"/>
      <c r="EBA61" s="460"/>
      <c r="EBB61" s="460"/>
      <c r="EBC61" s="460"/>
      <c r="EBD61" s="460"/>
      <c r="EBE61" s="460"/>
      <c r="EBF61" s="460"/>
      <c r="EBG61" s="460"/>
      <c r="EBH61" s="460"/>
      <c r="EBI61" s="460"/>
      <c r="EBJ61" s="460"/>
      <c r="EBK61" s="460"/>
      <c r="EBL61" s="460"/>
      <c r="EBM61" s="460"/>
      <c r="EBN61" s="460"/>
      <c r="EBO61" s="460"/>
      <c r="EBP61" s="460"/>
      <c r="EBQ61" s="460"/>
      <c r="EBR61" s="460"/>
      <c r="EBS61" s="460"/>
      <c r="EBT61" s="460"/>
      <c r="EBU61" s="460"/>
      <c r="EBV61" s="460"/>
      <c r="EBW61" s="460"/>
      <c r="EBX61" s="460"/>
      <c r="EBY61" s="460"/>
      <c r="EBZ61" s="460"/>
      <c r="ECA61" s="460"/>
      <c r="ECB61" s="460"/>
      <c r="ECC61" s="460"/>
      <c r="ECD61" s="460"/>
      <c r="ECE61" s="460"/>
      <c r="ECF61" s="460"/>
      <c r="ECG61" s="460"/>
      <c r="ECH61" s="460"/>
      <c r="ECI61" s="460"/>
      <c r="ECJ61" s="460"/>
      <c r="ECK61" s="460"/>
      <c r="ECL61" s="460"/>
      <c r="ECM61" s="460"/>
      <c r="ECN61" s="460"/>
      <c r="ECO61" s="460"/>
      <c r="ECP61" s="460"/>
      <c r="ECQ61" s="460"/>
      <c r="ECR61" s="460"/>
      <c r="ECS61" s="460"/>
      <c r="ECT61" s="460"/>
      <c r="ECU61" s="460"/>
      <c r="ECV61" s="460"/>
      <c r="ECW61" s="460"/>
      <c r="ECX61" s="460"/>
      <c r="ECY61" s="460"/>
      <c r="ECZ61" s="460"/>
      <c r="EDA61" s="460"/>
      <c r="EDB61" s="460"/>
      <c r="EDC61" s="460"/>
      <c r="EDD61" s="460"/>
      <c r="EDE61" s="460"/>
      <c r="EDF61" s="460"/>
      <c r="EDG61" s="460"/>
      <c r="EDH61" s="460"/>
      <c r="EDI61" s="460"/>
      <c r="EDJ61" s="460"/>
      <c r="EDK61" s="460"/>
      <c r="EDL61" s="460"/>
      <c r="EDM61" s="460"/>
      <c r="EDN61" s="460"/>
      <c r="EDO61" s="460"/>
      <c r="EDP61" s="460"/>
      <c r="EDQ61" s="460"/>
      <c r="EDR61" s="460"/>
      <c r="EDS61" s="460"/>
      <c r="EDT61" s="460"/>
      <c r="EDU61" s="460"/>
      <c r="EDV61" s="460"/>
      <c r="EDW61" s="460"/>
      <c r="EDX61" s="460"/>
      <c r="EDY61" s="460"/>
      <c r="EDZ61" s="460"/>
      <c r="EEA61" s="460"/>
      <c r="EEB61" s="460"/>
      <c r="EEC61" s="460"/>
      <c r="EED61" s="460"/>
      <c r="EEE61" s="460"/>
      <c r="EEF61" s="460"/>
      <c r="EEG61" s="460"/>
      <c r="EEH61" s="460"/>
      <c r="EEI61" s="460"/>
      <c r="EEJ61" s="460"/>
      <c r="EEK61" s="460"/>
      <c r="EEL61" s="460"/>
      <c r="EEM61" s="460"/>
      <c r="EEN61" s="460"/>
      <c r="EEO61" s="460"/>
      <c r="EEP61" s="460"/>
      <c r="EEQ61" s="460"/>
      <c r="EER61" s="460"/>
      <c r="EES61" s="460"/>
      <c r="EET61" s="460"/>
      <c r="EEU61" s="460"/>
      <c r="EEV61" s="460"/>
      <c r="EEW61" s="460"/>
      <c r="EEX61" s="460"/>
      <c r="EEY61" s="460"/>
      <c r="EEZ61" s="460"/>
      <c r="EFA61" s="460"/>
      <c r="EFB61" s="460"/>
      <c r="EFC61" s="460"/>
      <c r="EFD61" s="460"/>
      <c r="EFE61" s="460"/>
      <c r="EFF61" s="460"/>
      <c r="EFG61" s="460"/>
      <c r="EFH61" s="460"/>
      <c r="EFI61" s="460"/>
      <c r="EFJ61" s="460"/>
      <c r="EFK61" s="460"/>
      <c r="EFL61" s="460"/>
      <c r="EFM61" s="460"/>
      <c r="EFN61" s="460"/>
      <c r="EFO61" s="460"/>
      <c r="EFP61" s="460"/>
      <c r="EFQ61" s="460"/>
      <c r="EFR61" s="460"/>
      <c r="EFS61" s="460"/>
      <c r="EFT61" s="460"/>
      <c r="EFU61" s="460"/>
      <c r="EFV61" s="460"/>
      <c r="EFW61" s="460"/>
      <c r="EFX61" s="460"/>
      <c r="EFY61" s="460"/>
      <c r="EFZ61" s="460"/>
      <c r="EGA61" s="460"/>
      <c r="EGB61" s="460"/>
      <c r="EGC61" s="460"/>
      <c r="EGD61" s="460"/>
      <c r="EGE61" s="460"/>
      <c r="EGF61" s="460"/>
      <c r="EGG61" s="460"/>
      <c r="EGH61" s="460"/>
      <c r="EGI61" s="460"/>
      <c r="EGJ61" s="460"/>
      <c r="EGK61" s="460"/>
      <c r="EGL61" s="460"/>
      <c r="EGM61" s="460"/>
      <c r="EGN61" s="460"/>
      <c r="EGO61" s="460"/>
      <c r="EGP61" s="460"/>
      <c r="EGQ61" s="460"/>
      <c r="EGR61" s="460"/>
      <c r="EGS61" s="460"/>
      <c r="EGT61" s="460"/>
      <c r="EGU61" s="460"/>
      <c r="EGV61" s="460"/>
      <c r="EGW61" s="460"/>
      <c r="EGX61" s="460"/>
      <c r="EGY61" s="460"/>
      <c r="EGZ61" s="460"/>
      <c r="EHA61" s="460"/>
      <c r="EHB61" s="460"/>
      <c r="EHC61" s="460"/>
      <c r="EHD61" s="460"/>
      <c r="EHE61" s="460"/>
      <c r="EHF61" s="460"/>
      <c r="EHG61" s="460"/>
      <c r="EHH61" s="460"/>
      <c r="EHI61" s="460"/>
      <c r="EHJ61" s="460"/>
      <c r="EHK61" s="460"/>
      <c r="EHL61" s="460"/>
      <c r="EHM61" s="460"/>
      <c r="EHN61" s="460"/>
      <c r="EHO61" s="460"/>
      <c r="EHP61" s="460"/>
      <c r="EHQ61" s="460"/>
      <c r="EHR61" s="460"/>
      <c r="EHS61" s="460"/>
      <c r="EHT61" s="460"/>
      <c r="EHU61" s="460"/>
      <c r="EHV61" s="460"/>
      <c r="EHW61" s="460"/>
      <c r="EHX61" s="460"/>
      <c r="EHY61" s="460"/>
      <c r="EHZ61" s="460"/>
      <c r="EIA61" s="460"/>
      <c r="EIB61" s="460"/>
      <c r="EIC61" s="460"/>
      <c r="EID61" s="460"/>
      <c r="EIE61" s="460"/>
      <c r="EIF61" s="460"/>
      <c r="EIG61" s="460"/>
      <c r="EIH61" s="460"/>
      <c r="EII61" s="460"/>
      <c r="EIJ61" s="460"/>
      <c r="EIK61" s="460"/>
      <c r="EIL61" s="460"/>
      <c r="EIM61" s="460"/>
      <c r="EIN61" s="460"/>
      <c r="EIO61" s="460"/>
      <c r="EIP61" s="460"/>
      <c r="EIQ61" s="460"/>
      <c r="EIR61" s="460"/>
      <c r="EIS61" s="460"/>
      <c r="EIT61" s="460"/>
      <c r="EIU61" s="460"/>
      <c r="EIV61" s="460"/>
      <c r="EIW61" s="460"/>
      <c r="EIX61" s="460"/>
      <c r="EIY61" s="460"/>
      <c r="EIZ61" s="460"/>
      <c r="EJA61" s="460"/>
      <c r="EJB61" s="460"/>
      <c r="EJC61" s="460"/>
      <c r="EJD61" s="460"/>
      <c r="EJE61" s="460"/>
      <c r="EJF61" s="460"/>
      <c r="EJG61" s="460"/>
      <c r="EJH61" s="460"/>
      <c r="EJI61" s="460"/>
      <c r="EJJ61" s="460"/>
      <c r="EJK61" s="460"/>
      <c r="EJL61" s="460"/>
      <c r="EJM61" s="460"/>
      <c r="EJN61" s="460"/>
      <c r="EJO61" s="460"/>
      <c r="EJP61" s="460"/>
      <c r="EJQ61" s="460"/>
      <c r="EJR61" s="460"/>
      <c r="EJS61" s="460"/>
      <c r="EJT61" s="460"/>
      <c r="EJU61" s="460"/>
      <c r="EJV61" s="460"/>
      <c r="EJW61" s="460"/>
      <c r="EJX61" s="460"/>
      <c r="EJY61" s="460"/>
      <c r="EJZ61" s="460"/>
      <c r="EKA61" s="460"/>
      <c r="EKB61" s="460"/>
      <c r="EKC61" s="460"/>
      <c r="EKD61" s="460"/>
      <c r="EKE61" s="460"/>
      <c r="EKF61" s="460"/>
      <c r="EKG61" s="460"/>
      <c r="EKH61" s="460"/>
      <c r="EKI61" s="460"/>
      <c r="EKJ61" s="460"/>
      <c r="EKK61" s="460"/>
      <c r="EKL61" s="460"/>
      <c r="EKM61" s="460"/>
      <c r="EKN61" s="460"/>
      <c r="EKO61" s="460"/>
      <c r="EKP61" s="460"/>
      <c r="EKQ61" s="460"/>
      <c r="EKR61" s="460"/>
      <c r="EKS61" s="460"/>
      <c r="EKT61" s="460"/>
      <c r="EKU61" s="460"/>
      <c r="EKV61" s="460"/>
      <c r="EKW61" s="460"/>
      <c r="EKX61" s="460"/>
      <c r="EKY61" s="460"/>
      <c r="EKZ61" s="460"/>
      <c r="ELA61" s="460"/>
      <c r="ELB61" s="460"/>
      <c r="ELC61" s="460"/>
      <c r="ELD61" s="460"/>
      <c r="ELE61" s="460"/>
      <c r="ELF61" s="460"/>
      <c r="ELG61" s="460"/>
      <c r="ELH61" s="460"/>
      <c r="ELI61" s="460"/>
      <c r="ELJ61" s="460"/>
      <c r="ELK61" s="460"/>
      <c r="ELL61" s="460"/>
      <c r="ELM61" s="460"/>
      <c r="ELN61" s="460"/>
      <c r="ELO61" s="460"/>
      <c r="ELP61" s="460"/>
      <c r="ELQ61" s="460"/>
      <c r="ELR61" s="460"/>
      <c r="ELS61" s="460"/>
      <c r="ELT61" s="460"/>
      <c r="ELU61" s="460"/>
      <c r="ELV61" s="460"/>
      <c r="ELW61" s="460"/>
      <c r="ELX61" s="460"/>
      <c r="ELY61" s="460"/>
      <c r="ELZ61" s="460"/>
      <c r="EMA61" s="460"/>
      <c r="EMB61" s="460"/>
      <c r="EMC61" s="460"/>
      <c r="EMD61" s="460"/>
      <c r="EME61" s="460"/>
      <c r="EMF61" s="460"/>
      <c r="EMG61" s="460"/>
      <c r="EMH61" s="460"/>
      <c r="EMI61" s="460"/>
      <c r="EMJ61" s="460"/>
      <c r="EMK61" s="460"/>
      <c r="EML61" s="460"/>
      <c r="EMM61" s="460"/>
      <c r="EMN61" s="460"/>
      <c r="EMO61" s="460"/>
      <c r="EMP61" s="460"/>
      <c r="EMQ61" s="460"/>
      <c r="EMR61" s="460"/>
      <c r="EMS61" s="460"/>
      <c r="EMT61" s="460"/>
      <c r="EMU61" s="460"/>
      <c r="EMV61" s="460"/>
      <c r="EMW61" s="460"/>
      <c r="EMX61" s="460"/>
      <c r="EMY61" s="460"/>
      <c r="EMZ61" s="460"/>
      <c r="ENA61" s="460"/>
      <c r="ENB61" s="460"/>
      <c r="ENC61" s="460"/>
      <c r="END61" s="460"/>
      <c r="ENE61" s="460"/>
      <c r="ENF61" s="460"/>
      <c r="ENG61" s="460"/>
      <c r="ENH61" s="460"/>
      <c r="ENI61" s="460"/>
      <c r="ENJ61" s="460"/>
      <c r="ENK61" s="460"/>
      <c r="ENL61" s="460"/>
      <c r="ENM61" s="460"/>
      <c r="ENN61" s="460"/>
      <c r="ENO61" s="460"/>
      <c r="ENP61" s="460"/>
      <c r="ENQ61" s="460"/>
      <c r="ENR61" s="460"/>
      <c r="ENS61" s="460"/>
      <c r="ENT61" s="460"/>
      <c r="ENU61" s="460"/>
      <c r="ENV61" s="460"/>
      <c r="ENW61" s="460"/>
      <c r="ENX61" s="460"/>
      <c r="ENY61" s="460"/>
      <c r="ENZ61" s="460"/>
      <c r="EOA61" s="460"/>
      <c r="EOB61" s="460"/>
      <c r="EOC61" s="460"/>
      <c r="EOD61" s="460"/>
      <c r="EOE61" s="460"/>
      <c r="EOF61" s="460"/>
      <c r="EOG61" s="460"/>
      <c r="EOH61" s="460"/>
      <c r="EOI61" s="460"/>
      <c r="EOJ61" s="460"/>
      <c r="EOK61" s="460"/>
      <c r="EOL61" s="460"/>
      <c r="EOM61" s="460"/>
      <c r="EON61" s="460"/>
      <c r="EOO61" s="460"/>
      <c r="EOP61" s="460"/>
      <c r="EOQ61" s="460"/>
      <c r="EOR61" s="460"/>
      <c r="EOS61" s="460"/>
      <c r="EOT61" s="460"/>
      <c r="EOU61" s="460"/>
      <c r="EOV61" s="460"/>
      <c r="EOW61" s="460"/>
      <c r="EOX61" s="460"/>
      <c r="EOY61" s="460"/>
      <c r="EOZ61" s="460"/>
      <c r="EPA61" s="460"/>
      <c r="EPB61" s="460"/>
      <c r="EPC61" s="460"/>
      <c r="EPD61" s="460"/>
      <c r="EPE61" s="460"/>
      <c r="EPF61" s="460"/>
      <c r="EPG61" s="460"/>
      <c r="EPH61" s="460"/>
      <c r="EPI61" s="460"/>
      <c r="EPJ61" s="460"/>
      <c r="EPK61" s="460"/>
      <c r="EPL61" s="460"/>
      <c r="EPM61" s="460"/>
      <c r="EPN61" s="460"/>
      <c r="EPO61" s="460"/>
      <c r="EPP61" s="460"/>
      <c r="EPQ61" s="460"/>
      <c r="EPR61" s="460"/>
      <c r="EPS61" s="460"/>
      <c r="EPT61" s="460"/>
      <c r="EPU61" s="460"/>
      <c r="EPV61" s="460"/>
      <c r="EPW61" s="460"/>
      <c r="EPX61" s="460"/>
      <c r="EPY61" s="460"/>
      <c r="EPZ61" s="460"/>
      <c r="EQA61" s="460"/>
      <c r="EQB61" s="460"/>
      <c r="EQC61" s="460"/>
      <c r="EQD61" s="460"/>
      <c r="EQE61" s="460"/>
      <c r="EQF61" s="460"/>
      <c r="EQG61" s="460"/>
      <c r="EQH61" s="460"/>
      <c r="EQI61" s="460"/>
      <c r="EQJ61" s="460"/>
      <c r="EQK61" s="460"/>
      <c r="EQL61" s="460"/>
      <c r="EQM61" s="460"/>
      <c r="EQN61" s="460"/>
      <c r="EQO61" s="460"/>
      <c r="EQP61" s="460"/>
      <c r="EQQ61" s="460"/>
      <c r="EQR61" s="460"/>
      <c r="EQS61" s="460"/>
      <c r="EQT61" s="460"/>
      <c r="EQU61" s="460"/>
      <c r="EQV61" s="460"/>
      <c r="EQW61" s="460"/>
      <c r="EQX61" s="460"/>
      <c r="EQY61" s="460"/>
      <c r="EQZ61" s="460"/>
      <c r="ERA61" s="460"/>
      <c r="ERB61" s="460"/>
      <c r="ERC61" s="460"/>
      <c r="ERD61" s="460"/>
      <c r="ERE61" s="460"/>
      <c r="ERF61" s="460"/>
      <c r="ERG61" s="460"/>
      <c r="ERH61" s="460"/>
      <c r="ERI61" s="460"/>
      <c r="ERJ61" s="460"/>
      <c r="ERK61" s="460"/>
      <c r="ERL61" s="460"/>
      <c r="ERM61" s="460"/>
      <c r="ERN61" s="460"/>
      <c r="ERO61" s="460"/>
      <c r="ERP61" s="460"/>
      <c r="ERQ61" s="460"/>
      <c r="ERR61" s="460"/>
      <c r="ERS61" s="460"/>
      <c r="ERT61" s="460"/>
      <c r="ERU61" s="460"/>
      <c r="ERV61" s="460"/>
      <c r="ERW61" s="460"/>
      <c r="ERX61" s="460"/>
      <c r="ERY61" s="460"/>
      <c r="ERZ61" s="460"/>
      <c r="ESA61" s="460"/>
      <c r="ESB61" s="460"/>
      <c r="ESC61" s="460"/>
      <c r="ESD61" s="460"/>
      <c r="ESE61" s="460"/>
      <c r="ESF61" s="460"/>
      <c r="ESG61" s="460"/>
      <c r="ESH61" s="460"/>
      <c r="ESI61" s="460"/>
      <c r="ESJ61" s="460"/>
      <c r="ESK61" s="460"/>
      <c r="ESL61" s="460"/>
      <c r="ESM61" s="460"/>
      <c r="ESN61" s="460"/>
      <c r="ESO61" s="460"/>
      <c r="ESP61" s="460"/>
      <c r="ESQ61" s="460"/>
      <c r="ESR61" s="460"/>
      <c r="ESS61" s="460"/>
      <c r="EST61" s="460"/>
      <c r="ESU61" s="460"/>
      <c r="ESV61" s="460"/>
      <c r="ESW61" s="460"/>
      <c r="ESX61" s="460"/>
      <c r="ESY61" s="460"/>
      <c r="ESZ61" s="460"/>
      <c r="ETA61" s="460"/>
      <c r="ETB61" s="460"/>
      <c r="ETC61" s="460"/>
      <c r="ETD61" s="460"/>
      <c r="ETE61" s="460"/>
      <c r="ETF61" s="460"/>
      <c r="ETG61" s="460"/>
      <c r="ETH61" s="460"/>
      <c r="ETI61" s="460"/>
      <c r="ETJ61" s="460"/>
      <c r="ETK61" s="460"/>
      <c r="ETL61" s="460"/>
      <c r="ETM61" s="460"/>
      <c r="ETN61" s="460"/>
      <c r="ETO61" s="460"/>
      <c r="ETP61" s="460"/>
      <c r="ETQ61" s="460"/>
      <c r="ETR61" s="460"/>
      <c r="ETS61" s="460"/>
      <c r="ETT61" s="460"/>
      <c r="ETU61" s="460"/>
      <c r="ETV61" s="460"/>
      <c r="ETW61" s="460"/>
      <c r="ETX61" s="460"/>
      <c r="ETY61" s="460"/>
      <c r="ETZ61" s="460"/>
      <c r="EUA61" s="460"/>
      <c r="EUB61" s="460"/>
      <c r="EUC61" s="460"/>
      <c r="EUD61" s="460"/>
      <c r="EUE61" s="460"/>
      <c r="EUF61" s="460"/>
      <c r="EUG61" s="460"/>
      <c r="EUH61" s="460"/>
      <c r="EUI61" s="460"/>
      <c r="EUJ61" s="460"/>
      <c r="EUK61" s="460"/>
      <c r="EUL61" s="460"/>
      <c r="EUM61" s="460"/>
      <c r="EUN61" s="460"/>
      <c r="EUO61" s="460"/>
      <c r="EUP61" s="460"/>
      <c r="EUQ61" s="460"/>
      <c r="EUR61" s="460"/>
      <c r="EUS61" s="460"/>
      <c r="EUT61" s="460"/>
      <c r="EUU61" s="460"/>
      <c r="EUV61" s="460"/>
      <c r="EUW61" s="460"/>
      <c r="EUX61" s="460"/>
      <c r="EUY61" s="460"/>
      <c r="EUZ61" s="460"/>
      <c r="EVA61" s="460"/>
      <c r="EVB61" s="460"/>
      <c r="EVC61" s="460"/>
      <c r="EVD61" s="460"/>
      <c r="EVE61" s="460"/>
      <c r="EVF61" s="460"/>
      <c r="EVG61" s="460"/>
      <c r="EVH61" s="460"/>
      <c r="EVI61" s="460"/>
      <c r="EVJ61" s="460"/>
      <c r="EVK61" s="460"/>
      <c r="EVL61" s="460"/>
      <c r="EVM61" s="460"/>
      <c r="EVN61" s="460"/>
      <c r="EVO61" s="460"/>
      <c r="EVP61" s="460"/>
      <c r="EVQ61" s="460"/>
      <c r="EVR61" s="460"/>
      <c r="EVS61" s="460"/>
      <c r="EVT61" s="460"/>
      <c r="EVU61" s="460"/>
      <c r="EVV61" s="460"/>
      <c r="EVW61" s="460"/>
      <c r="EVX61" s="460"/>
      <c r="EVY61" s="460"/>
      <c r="EVZ61" s="460"/>
      <c r="EWA61" s="460"/>
      <c r="EWB61" s="460"/>
      <c r="EWC61" s="460"/>
      <c r="EWD61" s="460"/>
      <c r="EWE61" s="460"/>
      <c r="EWF61" s="460"/>
      <c r="EWG61" s="460"/>
      <c r="EWH61" s="460"/>
      <c r="EWI61" s="460"/>
      <c r="EWJ61" s="460"/>
      <c r="EWK61" s="460"/>
      <c r="EWL61" s="460"/>
      <c r="EWM61" s="460"/>
      <c r="EWN61" s="460"/>
      <c r="EWO61" s="460"/>
      <c r="EWP61" s="460"/>
      <c r="EWQ61" s="460"/>
      <c r="EWR61" s="460"/>
      <c r="EWS61" s="460"/>
      <c r="EWT61" s="460"/>
      <c r="EWU61" s="460"/>
      <c r="EWV61" s="460"/>
      <c r="EWW61" s="460"/>
      <c r="EWX61" s="460"/>
      <c r="EWY61" s="460"/>
      <c r="EWZ61" s="460"/>
      <c r="EXA61" s="460"/>
      <c r="EXB61" s="460"/>
      <c r="EXC61" s="460"/>
      <c r="EXD61" s="460"/>
      <c r="EXE61" s="460"/>
      <c r="EXF61" s="460"/>
      <c r="EXG61" s="460"/>
      <c r="EXH61" s="460"/>
      <c r="EXI61" s="460"/>
      <c r="EXJ61" s="460"/>
      <c r="EXK61" s="460"/>
      <c r="EXL61" s="460"/>
      <c r="EXM61" s="460"/>
      <c r="EXN61" s="460"/>
      <c r="EXO61" s="460"/>
      <c r="EXP61" s="460"/>
      <c r="EXQ61" s="460"/>
      <c r="EXR61" s="460"/>
      <c r="EXS61" s="460"/>
      <c r="EXT61" s="460"/>
      <c r="EXU61" s="460"/>
      <c r="EXV61" s="460"/>
      <c r="EXW61" s="460"/>
      <c r="EXX61" s="460"/>
      <c r="EXY61" s="460"/>
      <c r="EXZ61" s="460"/>
      <c r="EYA61" s="460"/>
      <c r="EYB61" s="460"/>
      <c r="EYC61" s="460"/>
      <c r="EYD61" s="460"/>
      <c r="EYE61" s="460"/>
      <c r="EYF61" s="460"/>
      <c r="EYG61" s="460"/>
      <c r="EYH61" s="460"/>
      <c r="EYI61" s="460"/>
      <c r="EYJ61" s="460"/>
      <c r="EYK61" s="460"/>
      <c r="EYL61" s="460"/>
      <c r="EYM61" s="460"/>
      <c r="EYN61" s="460"/>
      <c r="EYO61" s="460"/>
      <c r="EYP61" s="460"/>
      <c r="EYQ61" s="460"/>
      <c r="EYR61" s="460"/>
      <c r="EYS61" s="460"/>
      <c r="EYT61" s="460"/>
      <c r="EYU61" s="460"/>
      <c r="EYV61" s="460"/>
      <c r="EYW61" s="460"/>
      <c r="EYX61" s="460"/>
      <c r="EYY61" s="460"/>
      <c r="EYZ61" s="460"/>
      <c r="EZA61" s="460"/>
      <c r="EZB61" s="460"/>
      <c r="EZC61" s="460"/>
      <c r="EZD61" s="460"/>
      <c r="EZE61" s="460"/>
      <c r="EZF61" s="460"/>
      <c r="EZG61" s="460"/>
      <c r="EZH61" s="460"/>
      <c r="EZI61" s="460"/>
      <c r="EZJ61" s="460"/>
      <c r="EZK61" s="460"/>
      <c r="EZL61" s="460"/>
      <c r="EZM61" s="460"/>
      <c r="EZN61" s="460"/>
      <c r="EZO61" s="460"/>
      <c r="EZP61" s="460"/>
      <c r="EZQ61" s="460"/>
      <c r="EZR61" s="460"/>
      <c r="EZS61" s="460"/>
      <c r="EZT61" s="460"/>
      <c r="EZU61" s="460"/>
      <c r="EZV61" s="460"/>
      <c r="EZW61" s="460"/>
      <c r="EZX61" s="460"/>
      <c r="EZY61" s="460"/>
      <c r="EZZ61" s="460"/>
      <c r="FAA61" s="460"/>
      <c r="FAB61" s="460"/>
      <c r="FAC61" s="460"/>
      <c r="FAD61" s="460"/>
      <c r="FAE61" s="460"/>
      <c r="FAF61" s="460"/>
      <c r="FAG61" s="460"/>
      <c r="FAH61" s="460"/>
      <c r="FAI61" s="460"/>
      <c r="FAJ61" s="460"/>
      <c r="FAK61" s="460"/>
      <c r="FAL61" s="460"/>
      <c r="FAM61" s="460"/>
      <c r="FAN61" s="460"/>
      <c r="FAO61" s="460"/>
      <c r="FAP61" s="460"/>
      <c r="FAQ61" s="460"/>
      <c r="FAR61" s="460"/>
      <c r="FAS61" s="460"/>
      <c r="FAT61" s="460"/>
      <c r="FAU61" s="460"/>
      <c r="FAV61" s="460"/>
      <c r="FAW61" s="460"/>
      <c r="FAX61" s="460"/>
      <c r="FAY61" s="460"/>
      <c r="FAZ61" s="460"/>
      <c r="FBA61" s="460"/>
      <c r="FBB61" s="460"/>
      <c r="FBC61" s="460"/>
      <c r="FBD61" s="460"/>
      <c r="FBE61" s="460"/>
      <c r="FBF61" s="460"/>
      <c r="FBG61" s="460"/>
      <c r="FBH61" s="460"/>
      <c r="FBI61" s="460"/>
      <c r="FBJ61" s="460"/>
      <c r="FBK61" s="460"/>
      <c r="FBL61" s="460"/>
      <c r="FBM61" s="460"/>
      <c r="FBN61" s="460"/>
      <c r="FBO61" s="460"/>
      <c r="FBP61" s="460"/>
      <c r="FBQ61" s="460"/>
      <c r="FBR61" s="460"/>
      <c r="FBS61" s="460"/>
      <c r="FBT61" s="460"/>
      <c r="FBU61" s="460"/>
      <c r="FBV61" s="460"/>
      <c r="FBW61" s="460"/>
      <c r="FBX61" s="460"/>
      <c r="FBY61" s="460"/>
      <c r="FBZ61" s="460"/>
      <c r="FCA61" s="460"/>
      <c r="FCB61" s="460"/>
      <c r="FCC61" s="460"/>
      <c r="FCD61" s="460"/>
      <c r="FCE61" s="460"/>
      <c r="FCF61" s="460"/>
      <c r="FCG61" s="460"/>
      <c r="FCH61" s="460"/>
      <c r="FCI61" s="460"/>
      <c r="FCJ61" s="460"/>
      <c r="FCK61" s="460"/>
      <c r="FCL61" s="460"/>
      <c r="FCM61" s="460"/>
      <c r="FCN61" s="460"/>
      <c r="FCO61" s="460"/>
      <c r="FCP61" s="460"/>
      <c r="FCQ61" s="460"/>
      <c r="FCR61" s="460"/>
      <c r="FCS61" s="460"/>
      <c r="FCT61" s="460"/>
      <c r="FCU61" s="460"/>
      <c r="FCV61" s="460"/>
      <c r="FCW61" s="460"/>
      <c r="FCX61" s="460"/>
      <c r="FCY61" s="460"/>
      <c r="FCZ61" s="460"/>
      <c r="FDA61" s="460"/>
      <c r="FDB61" s="460"/>
      <c r="FDC61" s="460"/>
      <c r="FDD61" s="460"/>
      <c r="FDE61" s="460"/>
      <c r="FDF61" s="460"/>
      <c r="FDG61" s="460"/>
      <c r="FDH61" s="460"/>
      <c r="FDI61" s="460"/>
      <c r="FDJ61" s="460"/>
      <c r="FDK61" s="460"/>
      <c r="FDL61" s="460"/>
      <c r="FDM61" s="460"/>
      <c r="FDN61" s="460"/>
      <c r="FDO61" s="460"/>
      <c r="FDP61" s="460"/>
      <c r="FDQ61" s="460"/>
      <c r="FDR61" s="460"/>
      <c r="FDS61" s="460"/>
      <c r="FDT61" s="460"/>
      <c r="FDU61" s="460"/>
      <c r="FDV61" s="460"/>
      <c r="FDW61" s="460"/>
      <c r="FDX61" s="460"/>
      <c r="FDY61" s="460"/>
      <c r="FDZ61" s="460"/>
      <c r="FEA61" s="460"/>
      <c r="FEB61" s="460"/>
      <c r="FEC61" s="460"/>
      <c r="FED61" s="460"/>
      <c r="FEE61" s="460"/>
      <c r="FEF61" s="460"/>
      <c r="FEG61" s="460"/>
      <c r="FEH61" s="460"/>
      <c r="FEI61" s="460"/>
      <c r="FEJ61" s="460"/>
      <c r="FEK61" s="460"/>
      <c r="FEL61" s="460"/>
      <c r="FEM61" s="460"/>
      <c r="FEN61" s="460"/>
      <c r="FEO61" s="460"/>
      <c r="FEP61" s="460"/>
      <c r="FEQ61" s="460"/>
      <c r="FER61" s="460"/>
      <c r="FES61" s="460"/>
      <c r="FET61" s="460"/>
      <c r="FEU61" s="460"/>
      <c r="FEV61" s="460"/>
      <c r="FEW61" s="460"/>
      <c r="FEX61" s="460"/>
      <c r="FEY61" s="460"/>
      <c r="FEZ61" s="460"/>
      <c r="FFA61" s="460"/>
      <c r="FFB61" s="460"/>
      <c r="FFC61" s="460"/>
      <c r="FFD61" s="460"/>
      <c r="FFE61" s="460"/>
      <c r="FFF61" s="460"/>
      <c r="FFG61" s="460"/>
      <c r="FFH61" s="460"/>
      <c r="FFI61" s="460"/>
      <c r="FFJ61" s="460"/>
      <c r="FFK61" s="460"/>
      <c r="FFL61" s="460"/>
      <c r="FFM61" s="460"/>
      <c r="FFN61" s="460"/>
      <c r="FFO61" s="460"/>
      <c r="FFP61" s="460"/>
      <c r="FFQ61" s="460"/>
      <c r="FFR61" s="460"/>
      <c r="FFS61" s="460"/>
      <c r="FFT61" s="460"/>
      <c r="FFU61" s="460"/>
      <c r="FFV61" s="460"/>
      <c r="FFW61" s="460"/>
      <c r="FFX61" s="460"/>
      <c r="FFY61" s="460"/>
      <c r="FFZ61" s="460"/>
      <c r="FGA61" s="460"/>
      <c r="FGB61" s="460"/>
      <c r="FGC61" s="460"/>
      <c r="FGD61" s="460"/>
      <c r="FGE61" s="460"/>
      <c r="FGF61" s="460"/>
      <c r="FGG61" s="460"/>
      <c r="FGH61" s="460"/>
      <c r="FGI61" s="460"/>
      <c r="FGJ61" s="460"/>
      <c r="FGK61" s="460"/>
      <c r="FGL61" s="460"/>
      <c r="FGM61" s="460"/>
      <c r="FGN61" s="460"/>
      <c r="FGO61" s="460"/>
      <c r="FGP61" s="460"/>
      <c r="FGQ61" s="460"/>
      <c r="FGR61" s="460"/>
      <c r="FGS61" s="460"/>
      <c r="FGT61" s="460"/>
      <c r="FGU61" s="460"/>
      <c r="FGV61" s="460"/>
      <c r="FGW61" s="460"/>
      <c r="FGX61" s="460"/>
      <c r="FGY61" s="460"/>
      <c r="FGZ61" s="460"/>
      <c r="FHA61" s="460"/>
      <c r="FHB61" s="460"/>
      <c r="FHC61" s="460"/>
      <c r="FHD61" s="460"/>
      <c r="FHE61" s="460"/>
      <c r="FHF61" s="460"/>
      <c r="FHG61" s="460"/>
      <c r="FHH61" s="460"/>
      <c r="FHI61" s="460"/>
      <c r="FHJ61" s="460"/>
      <c r="FHK61" s="460"/>
      <c r="FHL61" s="460"/>
      <c r="FHM61" s="460"/>
      <c r="FHN61" s="460"/>
      <c r="FHO61" s="460"/>
      <c r="FHP61" s="460"/>
      <c r="FHQ61" s="460"/>
      <c r="FHR61" s="460"/>
      <c r="FHS61" s="460"/>
      <c r="FHT61" s="460"/>
      <c r="FHU61" s="460"/>
      <c r="FHV61" s="460"/>
      <c r="FHW61" s="460"/>
      <c r="FHX61" s="460"/>
      <c r="FHY61" s="460"/>
      <c r="FHZ61" s="460"/>
      <c r="FIA61" s="460"/>
      <c r="FIB61" s="460"/>
      <c r="FIC61" s="460"/>
      <c r="FID61" s="460"/>
      <c r="FIE61" s="460"/>
      <c r="FIF61" s="460"/>
      <c r="FIG61" s="460"/>
      <c r="FIH61" s="460"/>
      <c r="FII61" s="460"/>
      <c r="FIJ61" s="460"/>
      <c r="FIK61" s="460"/>
      <c r="FIL61" s="460"/>
      <c r="FIM61" s="460"/>
      <c r="FIN61" s="460"/>
      <c r="FIO61" s="460"/>
      <c r="FIP61" s="460"/>
      <c r="FIQ61" s="460"/>
      <c r="FIR61" s="460"/>
      <c r="FIS61" s="460"/>
      <c r="FIT61" s="460"/>
      <c r="FIU61" s="460"/>
      <c r="FIV61" s="460"/>
      <c r="FIW61" s="460"/>
      <c r="FIX61" s="460"/>
      <c r="FIY61" s="460"/>
      <c r="FIZ61" s="460"/>
      <c r="FJA61" s="460"/>
      <c r="FJB61" s="460"/>
      <c r="FJC61" s="460"/>
      <c r="FJD61" s="460"/>
      <c r="FJE61" s="460"/>
      <c r="FJF61" s="460"/>
      <c r="FJG61" s="460"/>
      <c r="FJH61" s="460"/>
      <c r="FJI61" s="460"/>
      <c r="FJJ61" s="460"/>
      <c r="FJK61" s="460"/>
      <c r="FJL61" s="460"/>
      <c r="FJM61" s="460"/>
      <c r="FJN61" s="460"/>
      <c r="FJO61" s="460"/>
      <c r="FJP61" s="460"/>
      <c r="FJQ61" s="460"/>
      <c r="FJR61" s="460"/>
      <c r="FJS61" s="460"/>
      <c r="FJT61" s="460"/>
      <c r="FJU61" s="460"/>
      <c r="FJV61" s="460"/>
      <c r="FJW61" s="460"/>
      <c r="FJX61" s="460"/>
      <c r="FJY61" s="460"/>
      <c r="FJZ61" s="460"/>
      <c r="FKA61" s="460"/>
      <c r="FKB61" s="460"/>
      <c r="FKC61" s="460"/>
      <c r="FKD61" s="460"/>
      <c r="FKE61" s="460"/>
      <c r="FKF61" s="460"/>
      <c r="FKG61" s="460"/>
      <c r="FKH61" s="460"/>
      <c r="FKI61" s="460"/>
      <c r="FKJ61" s="460"/>
      <c r="FKK61" s="460"/>
      <c r="FKL61" s="460"/>
      <c r="FKM61" s="460"/>
      <c r="FKN61" s="460"/>
      <c r="FKO61" s="460"/>
      <c r="FKP61" s="460"/>
      <c r="FKQ61" s="460"/>
      <c r="FKR61" s="460"/>
      <c r="FKS61" s="460"/>
      <c r="FKT61" s="460"/>
      <c r="FKU61" s="460"/>
      <c r="FKV61" s="460"/>
      <c r="FKW61" s="460"/>
      <c r="FKX61" s="460"/>
      <c r="FKY61" s="460"/>
      <c r="FKZ61" s="460"/>
      <c r="FLA61" s="460"/>
      <c r="FLB61" s="460"/>
      <c r="FLC61" s="460"/>
      <c r="FLD61" s="460"/>
      <c r="FLE61" s="460"/>
      <c r="FLF61" s="460"/>
      <c r="FLG61" s="460"/>
      <c r="FLH61" s="460"/>
      <c r="FLI61" s="460"/>
      <c r="FLJ61" s="460"/>
      <c r="FLK61" s="460"/>
      <c r="FLL61" s="460"/>
      <c r="FLM61" s="460"/>
      <c r="FLN61" s="460"/>
      <c r="FLO61" s="460"/>
      <c r="FLP61" s="460"/>
      <c r="FLQ61" s="460"/>
      <c r="FLR61" s="460"/>
      <c r="FLS61" s="460"/>
      <c r="FLT61" s="460"/>
      <c r="FLU61" s="460"/>
      <c r="FLV61" s="460"/>
      <c r="FLW61" s="460"/>
      <c r="FLX61" s="460"/>
      <c r="FLY61" s="460"/>
      <c r="FLZ61" s="460"/>
      <c r="FMA61" s="460"/>
      <c r="FMB61" s="460"/>
      <c r="FMC61" s="460"/>
      <c r="FMD61" s="460"/>
      <c r="FME61" s="460"/>
      <c r="FMF61" s="460"/>
      <c r="FMG61" s="460"/>
      <c r="FMH61" s="460"/>
      <c r="FMI61" s="460"/>
      <c r="FMJ61" s="460"/>
      <c r="FMK61" s="460"/>
      <c r="FML61" s="460"/>
      <c r="FMM61" s="460"/>
      <c r="FMN61" s="460"/>
      <c r="FMO61" s="460"/>
      <c r="FMP61" s="460"/>
      <c r="FMQ61" s="460"/>
      <c r="FMR61" s="460"/>
      <c r="FMS61" s="460"/>
      <c r="FMT61" s="460"/>
      <c r="FMU61" s="460"/>
      <c r="FMV61" s="460"/>
      <c r="FMW61" s="460"/>
      <c r="FMX61" s="460"/>
      <c r="FMY61" s="460"/>
      <c r="FMZ61" s="460"/>
      <c r="FNA61" s="460"/>
      <c r="FNB61" s="460"/>
      <c r="FNC61" s="460"/>
      <c r="FND61" s="460"/>
      <c r="FNE61" s="460"/>
      <c r="FNF61" s="460"/>
      <c r="FNG61" s="460"/>
      <c r="FNH61" s="460"/>
      <c r="FNI61" s="460"/>
      <c r="FNJ61" s="460"/>
      <c r="FNK61" s="460"/>
      <c r="FNL61" s="460"/>
      <c r="FNM61" s="460"/>
      <c r="FNN61" s="460"/>
      <c r="FNO61" s="460"/>
      <c r="FNP61" s="460"/>
      <c r="FNQ61" s="460"/>
      <c r="FNR61" s="460"/>
      <c r="FNS61" s="460"/>
      <c r="FNT61" s="460"/>
      <c r="FNU61" s="460"/>
      <c r="FNV61" s="460"/>
      <c r="FNW61" s="460"/>
      <c r="FNX61" s="460"/>
      <c r="FNY61" s="460"/>
      <c r="FNZ61" s="460"/>
      <c r="FOA61" s="460"/>
      <c r="FOB61" s="460"/>
      <c r="FOC61" s="460"/>
      <c r="FOD61" s="460"/>
      <c r="FOE61" s="460"/>
      <c r="FOF61" s="460"/>
      <c r="FOG61" s="460"/>
      <c r="FOH61" s="460"/>
      <c r="FOI61" s="460"/>
      <c r="FOJ61" s="460"/>
      <c r="FOK61" s="460"/>
      <c r="FOL61" s="460"/>
      <c r="FOM61" s="460"/>
      <c r="FON61" s="460"/>
      <c r="FOO61" s="460"/>
      <c r="FOP61" s="460"/>
      <c r="FOQ61" s="460"/>
      <c r="FOR61" s="460"/>
      <c r="FOS61" s="460"/>
      <c r="FOT61" s="460"/>
      <c r="FOU61" s="460"/>
      <c r="FOV61" s="460"/>
      <c r="FOW61" s="460"/>
      <c r="FOX61" s="460"/>
      <c r="FOY61" s="460"/>
      <c r="FOZ61" s="460"/>
      <c r="FPA61" s="460"/>
      <c r="FPB61" s="460"/>
      <c r="FPC61" s="460"/>
      <c r="FPD61" s="460"/>
      <c r="FPE61" s="460"/>
      <c r="FPF61" s="460"/>
      <c r="FPG61" s="460"/>
      <c r="FPH61" s="460"/>
      <c r="FPI61" s="460"/>
      <c r="FPJ61" s="460"/>
      <c r="FPK61" s="460"/>
      <c r="FPL61" s="460"/>
      <c r="FPM61" s="460"/>
      <c r="FPN61" s="460"/>
      <c r="FPO61" s="460"/>
      <c r="FPP61" s="460"/>
      <c r="FPQ61" s="460"/>
      <c r="FPR61" s="460"/>
      <c r="FPS61" s="460"/>
      <c r="FPT61" s="460"/>
      <c r="FPU61" s="460"/>
      <c r="FPV61" s="460"/>
      <c r="FPW61" s="460"/>
      <c r="FPX61" s="460"/>
      <c r="FPY61" s="460"/>
      <c r="FPZ61" s="460"/>
      <c r="FQA61" s="460"/>
      <c r="FQB61" s="460"/>
      <c r="FQC61" s="460"/>
      <c r="FQD61" s="460"/>
      <c r="FQE61" s="460"/>
      <c r="FQF61" s="460"/>
      <c r="FQG61" s="460"/>
      <c r="FQH61" s="460"/>
      <c r="FQI61" s="460"/>
      <c r="FQJ61" s="460"/>
      <c r="FQK61" s="460"/>
      <c r="FQL61" s="460"/>
      <c r="FQM61" s="460"/>
      <c r="FQN61" s="460"/>
      <c r="FQO61" s="460"/>
      <c r="FQP61" s="460"/>
      <c r="FQQ61" s="460"/>
      <c r="FQR61" s="460"/>
      <c r="FQS61" s="460"/>
      <c r="FQT61" s="460"/>
      <c r="FQU61" s="460"/>
      <c r="FQV61" s="460"/>
      <c r="FQW61" s="460"/>
      <c r="FQX61" s="460"/>
      <c r="FQY61" s="460"/>
      <c r="FQZ61" s="460"/>
      <c r="FRA61" s="460"/>
      <c r="FRB61" s="460"/>
      <c r="FRC61" s="460"/>
      <c r="FRD61" s="460"/>
      <c r="FRE61" s="460"/>
      <c r="FRF61" s="460"/>
      <c r="FRG61" s="460"/>
      <c r="FRH61" s="460"/>
      <c r="FRI61" s="460"/>
      <c r="FRJ61" s="460"/>
      <c r="FRK61" s="460"/>
      <c r="FRL61" s="460"/>
      <c r="FRM61" s="460"/>
      <c r="FRN61" s="460"/>
      <c r="FRO61" s="460"/>
      <c r="FRP61" s="460"/>
      <c r="FRQ61" s="460"/>
      <c r="FRR61" s="460"/>
      <c r="FRS61" s="460"/>
      <c r="FRT61" s="460"/>
      <c r="FRU61" s="460"/>
      <c r="FRV61" s="460"/>
      <c r="FRW61" s="460"/>
      <c r="FRX61" s="460"/>
      <c r="FRY61" s="460"/>
      <c r="FRZ61" s="460"/>
      <c r="FSA61" s="460"/>
      <c r="FSB61" s="460"/>
      <c r="FSC61" s="460"/>
      <c r="FSD61" s="460"/>
      <c r="FSE61" s="460"/>
      <c r="FSF61" s="460"/>
      <c r="FSG61" s="460"/>
      <c r="FSH61" s="460"/>
      <c r="FSI61" s="460"/>
      <c r="FSJ61" s="460"/>
      <c r="FSK61" s="460"/>
      <c r="FSL61" s="460"/>
      <c r="FSM61" s="460"/>
      <c r="FSN61" s="460"/>
      <c r="FSO61" s="460"/>
      <c r="FSP61" s="460"/>
      <c r="FSQ61" s="460"/>
      <c r="FSR61" s="460"/>
      <c r="FSS61" s="460"/>
      <c r="FST61" s="460"/>
      <c r="FSU61" s="460"/>
      <c r="FSV61" s="460"/>
      <c r="FSW61" s="460"/>
      <c r="FSX61" s="460"/>
      <c r="FSY61" s="460"/>
      <c r="FSZ61" s="460"/>
      <c r="FTA61" s="460"/>
      <c r="FTB61" s="460"/>
      <c r="FTC61" s="460"/>
      <c r="FTD61" s="460"/>
      <c r="FTE61" s="460"/>
      <c r="FTF61" s="460"/>
      <c r="FTG61" s="460"/>
      <c r="FTH61" s="460"/>
      <c r="FTI61" s="460"/>
      <c r="FTJ61" s="460"/>
      <c r="FTK61" s="460"/>
      <c r="FTL61" s="460"/>
      <c r="FTM61" s="460"/>
      <c r="FTN61" s="460"/>
      <c r="FTO61" s="460"/>
      <c r="FTP61" s="460"/>
      <c r="FTQ61" s="460"/>
      <c r="FTR61" s="460"/>
      <c r="FTS61" s="460"/>
      <c r="FTT61" s="460"/>
      <c r="FTU61" s="460"/>
      <c r="FTV61" s="460"/>
      <c r="FTW61" s="460"/>
      <c r="FTX61" s="460"/>
      <c r="FTY61" s="460"/>
      <c r="FTZ61" s="460"/>
      <c r="FUA61" s="460"/>
      <c r="FUB61" s="460"/>
      <c r="FUC61" s="460"/>
      <c r="FUD61" s="460"/>
      <c r="FUE61" s="460"/>
      <c r="FUF61" s="460"/>
      <c r="FUG61" s="460"/>
      <c r="FUH61" s="460"/>
      <c r="FUI61" s="460"/>
      <c r="FUJ61" s="460"/>
      <c r="FUK61" s="460"/>
      <c r="FUL61" s="460"/>
      <c r="FUM61" s="460"/>
      <c r="FUN61" s="460"/>
      <c r="FUO61" s="460"/>
      <c r="FUP61" s="460"/>
      <c r="FUQ61" s="460"/>
      <c r="FUR61" s="460"/>
      <c r="FUS61" s="460"/>
      <c r="FUT61" s="460"/>
      <c r="FUU61" s="460"/>
      <c r="FUV61" s="460"/>
      <c r="FUW61" s="460"/>
      <c r="FUX61" s="460"/>
      <c r="FUY61" s="460"/>
      <c r="FUZ61" s="460"/>
      <c r="FVA61" s="460"/>
      <c r="FVB61" s="460"/>
      <c r="FVC61" s="460"/>
      <c r="FVD61" s="460"/>
      <c r="FVE61" s="460"/>
      <c r="FVF61" s="460"/>
      <c r="FVG61" s="460"/>
      <c r="FVH61" s="460"/>
      <c r="FVI61" s="460"/>
      <c r="FVJ61" s="460"/>
      <c r="FVK61" s="460"/>
      <c r="FVL61" s="460"/>
      <c r="FVM61" s="460"/>
      <c r="FVN61" s="460"/>
      <c r="FVO61" s="460"/>
      <c r="FVP61" s="460"/>
      <c r="FVQ61" s="460"/>
      <c r="FVR61" s="460"/>
      <c r="FVS61" s="460"/>
      <c r="FVT61" s="460"/>
      <c r="FVU61" s="460"/>
      <c r="FVV61" s="460"/>
      <c r="FVW61" s="460"/>
      <c r="FVX61" s="460"/>
      <c r="FVY61" s="460"/>
      <c r="FVZ61" s="460"/>
      <c r="FWA61" s="460"/>
      <c r="FWB61" s="460"/>
      <c r="FWC61" s="460"/>
      <c r="FWD61" s="460"/>
      <c r="FWE61" s="460"/>
      <c r="FWF61" s="460"/>
      <c r="FWG61" s="460"/>
      <c r="FWH61" s="460"/>
      <c r="FWI61" s="460"/>
      <c r="FWJ61" s="460"/>
      <c r="FWK61" s="460"/>
      <c r="FWL61" s="460"/>
      <c r="FWM61" s="460"/>
      <c r="FWN61" s="460"/>
      <c r="FWO61" s="460"/>
      <c r="FWP61" s="460"/>
      <c r="FWQ61" s="460"/>
      <c r="FWR61" s="460"/>
      <c r="FWS61" s="460"/>
      <c r="FWT61" s="460"/>
      <c r="FWU61" s="460"/>
      <c r="FWV61" s="460"/>
      <c r="FWW61" s="460"/>
      <c r="FWX61" s="460"/>
      <c r="FWY61" s="460"/>
      <c r="FWZ61" s="460"/>
      <c r="FXA61" s="460"/>
      <c r="FXB61" s="460"/>
      <c r="FXC61" s="460"/>
      <c r="FXD61" s="460"/>
      <c r="FXE61" s="460"/>
      <c r="FXF61" s="460"/>
      <c r="FXG61" s="460"/>
      <c r="FXH61" s="460"/>
      <c r="FXI61" s="460"/>
      <c r="FXJ61" s="460"/>
      <c r="FXK61" s="460"/>
      <c r="FXL61" s="460"/>
      <c r="FXM61" s="460"/>
      <c r="FXN61" s="460"/>
      <c r="FXO61" s="460"/>
      <c r="FXP61" s="460"/>
      <c r="FXQ61" s="460"/>
      <c r="FXR61" s="460"/>
      <c r="FXS61" s="460"/>
      <c r="FXT61" s="460"/>
      <c r="FXU61" s="460"/>
      <c r="FXV61" s="460"/>
      <c r="FXW61" s="460"/>
      <c r="FXX61" s="460"/>
      <c r="FXY61" s="460"/>
      <c r="FXZ61" s="460"/>
      <c r="FYA61" s="460"/>
      <c r="FYB61" s="460"/>
      <c r="FYC61" s="460"/>
      <c r="FYD61" s="460"/>
      <c r="FYE61" s="460"/>
      <c r="FYF61" s="460"/>
      <c r="FYG61" s="460"/>
      <c r="FYH61" s="460"/>
      <c r="FYI61" s="460"/>
      <c r="FYJ61" s="460"/>
      <c r="FYK61" s="460"/>
      <c r="FYL61" s="460"/>
      <c r="FYM61" s="460"/>
      <c r="FYN61" s="460"/>
      <c r="FYO61" s="460"/>
      <c r="FYP61" s="460"/>
      <c r="FYQ61" s="460"/>
      <c r="FYR61" s="460"/>
      <c r="FYS61" s="460"/>
      <c r="FYT61" s="460"/>
      <c r="FYU61" s="460"/>
      <c r="FYV61" s="460"/>
      <c r="FYW61" s="460"/>
      <c r="FYX61" s="460"/>
      <c r="FYY61" s="460"/>
      <c r="FYZ61" s="460"/>
      <c r="FZA61" s="460"/>
      <c r="FZB61" s="460"/>
      <c r="FZC61" s="460"/>
      <c r="FZD61" s="460"/>
      <c r="FZE61" s="460"/>
      <c r="FZF61" s="460"/>
      <c r="FZG61" s="460"/>
      <c r="FZH61" s="460"/>
      <c r="FZI61" s="460"/>
      <c r="FZJ61" s="460"/>
      <c r="FZK61" s="460"/>
      <c r="FZL61" s="460"/>
      <c r="FZM61" s="460"/>
      <c r="FZN61" s="460"/>
      <c r="FZO61" s="460"/>
      <c r="FZP61" s="460"/>
      <c r="FZQ61" s="460"/>
      <c r="FZR61" s="460"/>
      <c r="FZS61" s="460"/>
      <c r="FZT61" s="460"/>
      <c r="FZU61" s="460"/>
      <c r="FZV61" s="460"/>
      <c r="FZW61" s="460"/>
      <c r="FZX61" s="460"/>
      <c r="FZY61" s="460"/>
      <c r="FZZ61" s="460"/>
      <c r="GAA61" s="460"/>
      <c r="GAB61" s="460"/>
      <c r="GAC61" s="460"/>
      <c r="GAD61" s="460"/>
      <c r="GAE61" s="460"/>
      <c r="GAF61" s="460"/>
      <c r="GAG61" s="460"/>
      <c r="GAH61" s="460"/>
      <c r="GAI61" s="460"/>
      <c r="GAJ61" s="460"/>
      <c r="GAK61" s="460"/>
      <c r="GAL61" s="460"/>
      <c r="GAM61" s="460"/>
      <c r="GAN61" s="460"/>
      <c r="GAO61" s="460"/>
      <c r="GAP61" s="460"/>
      <c r="GAQ61" s="460"/>
      <c r="GAR61" s="460"/>
      <c r="GAS61" s="460"/>
      <c r="GAT61" s="460"/>
      <c r="GAU61" s="460"/>
      <c r="GAV61" s="460"/>
      <c r="GAW61" s="460"/>
      <c r="GAX61" s="460"/>
      <c r="GAY61" s="460"/>
      <c r="GAZ61" s="460"/>
      <c r="GBA61" s="460"/>
      <c r="GBB61" s="460"/>
      <c r="GBC61" s="460"/>
      <c r="GBD61" s="460"/>
      <c r="GBE61" s="460"/>
      <c r="GBF61" s="460"/>
      <c r="GBG61" s="460"/>
      <c r="GBH61" s="460"/>
      <c r="GBI61" s="460"/>
      <c r="GBJ61" s="460"/>
      <c r="GBK61" s="460"/>
      <c r="GBL61" s="460"/>
      <c r="GBM61" s="460"/>
      <c r="GBN61" s="460"/>
      <c r="GBO61" s="460"/>
      <c r="GBP61" s="460"/>
      <c r="GBQ61" s="460"/>
      <c r="GBR61" s="460"/>
      <c r="GBS61" s="460"/>
      <c r="GBT61" s="460"/>
      <c r="GBU61" s="460"/>
      <c r="GBV61" s="460"/>
      <c r="GBW61" s="460"/>
      <c r="GBX61" s="460"/>
      <c r="GBY61" s="460"/>
      <c r="GBZ61" s="460"/>
      <c r="GCA61" s="460"/>
      <c r="GCB61" s="460"/>
      <c r="GCC61" s="460"/>
      <c r="GCD61" s="460"/>
      <c r="GCE61" s="460"/>
      <c r="GCF61" s="460"/>
      <c r="GCG61" s="460"/>
      <c r="GCH61" s="460"/>
      <c r="GCI61" s="460"/>
      <c r="GCJ61" s="460"/>
      <c r="GCK61" s="460"/>
      <c r="GCL61" s="460"/>
      <c r="GCM61" s="460"/>
      <c r="GCN61" s="460"/>
      <c r="GCO61" s="460"/>
      <c r="GCP61" s="460"/>
      <c r="GCQ61" s="460"/>
      <c r="GCR61" s="460"/>
      <c r="GCS61" s="460"/>
      <c r="GCT61" s="460"/>
      <c r="GCU61" s="460"/>
      <c r="GCV61" s="460"/>
      <c r="GCW61" s="460"/>
      <c r="GCX61" s="460"/>
      <c r="GCY61" s="460"/>
      <c r="GCZ61" s="460"/>
      <c r="GDA61" s="460"/>
      <c r="GDB61" s="460"/>
      <c r="GDC61" s="460"/>
      <c r="GDD61" s="460"/>
      <c r="GDE61" s="460"/>
      <c r="GDF61" s="460"/>
      <c r="GDG61" s="460"/>
      <c r="GDH61" s="460"/>
      <c r="GDI61" s="460"/>
      <c r="GDJ61" s="460"/>
      <c r="GDK61" s="460"/>
      <c r="GDL61" s="460"/>
      <c r="GDM61" s="460"/>
      <c r="GDN61" s="460"/>
      <c r="GDO61" s="460"/>
      <c r="GDP61" s="460"/>
      <c r="GDQ61" s="460"/>
      <c r="GDR61" s="460"/>
      <c r="GDS61" s="460"/>
      <c r="GDT61" s="460"/>
      <c r="GDU61" s="460"/>
      <c r="GDV61" s="460"/>
      <c r="GDW61" s="460"/>
      <c r="GDX61" s="460"/>
      <c r="GDY61" s="460"/>
      <c r="GDZ61" s="460"/>
      <c r="GEA61" s="460"/>
      <c r="GEB61" s="460"/>
      <c r="GEC61" s="460"/>
      <c r="GED61" s="460"/>
      <c r="GEE61" s="460"/>
      <c r="GEF61" s="460"/>
      <c r="GEG61" s="460"/>
      <c r="GEH61" s="460"/>
      <c r="GEI61" s="460"/>
      <c r="GEJ61" s="460"/>
      <c r="GEK61" s="460"/>
      <c r="GEL61" s="460"/>
      <c r="GEM61" s="460"/>
      <c r="GEN61" s="460"/>
      <c r="GEO61" s="460"/>
      <c r="GEP61" s="460"/>
      <c r="GEQ61" s="460"/>
      <c r="GER61" s="460"/>
      <c r="GES61" s="460"/>
      <c r="GET61" s="460"/>
      <c r="GEU61" s="460"/>
      <c r="GEV61" s="460"/>
      <c r="GEW61" s="460"/>
      <c r="GEX61" s="460"/>
      <c r="GEY61" s="460"/>
      <c r="GEZ61" s="460"/>
      <c r="GFA61" s="460"/>
      <c r="GFB61" s="460"/>
      <c r="GFC61" s="460"/>
      <c r="GFD61" s="460"/>
      <c r="GFE61" s="460"/>
      <c r="GFF61" s="460"/>
      <c r="GFG61" s="460"/>
      <c r="GFH61" s="460"/>
      <c r="GFI61" s="460"/>
      <c r="GFJ61" s="460"/>
      <c r="GFK61" s="460"/>
      <c r="GFL61" s="460"/>
      <c r="GFM61" s="460"/>
      <c r="GFN61" s="460"/>
      <c r="GFO61" s="460"/>
      <c r="GFP61" s="460"/>
      <c r="GFQ61" s="460"/>
      <c r="GFR61" s="460"/>
      <c r="GFS61" s="460"/>
      <c r="GFT61" s="460"/>
      <c r="GFU61" s="460"/>
      <c r="GFV61" s="460"/>
      <c r="GFW61" s="460"/>
      <c r="GFX61" s="460"/>
      <c r="GFY61" s="460"/>
      <c r="GFZ61" s="460"/>
      <c r="GGA61" s="460"/>
      <c r="GGB61" s="460"/>
      <c r="GGC61" s="460"/>
      <c r="GGD61" s="460"/>
      <c r="GGE61" s="460"/>
      <c r="GGF61" s="460"/>
      <c r="GGG61" s="460"/>
      <c r="GGH61" s="460"/>
      <c r="GGI61" s="460"/>
      <c r="GGJ61" s="460"/>
      <c r="GGK61" s="460"/>
      <c r="GGL61" s="460"/>
      <c r="GGM61" s="460"/>
      <c r="GGN61" s="460"/>
      <c r="GGO61" s="460"/>
      <c r="GGP61" s="460"/>
      <c r="GGQ61" s="460"/>
      <c r="GGR61" s="460"/>
      <c r="GGS61" s="460"/>
      <c r="GGT61" s="460"/>
      <c r="GGU61" s="460"/>
      <c r="GGV61" s="460"/>
      <c r="GGW61" s="460"/>
      <c r="GGX61" s="460"/>
      <c r="GGY61" s="460"/>
      <c r="GGZ61" s="460"/>
      <c r="GHA61" s="460"/>
      <c r="GHB61" s="460"/>
      <c r="GHC61" s="460"/>
      <c r="GHD61" s="460"/>
      <c r="GHE61" s="460"/>
      <c r="GHF61" s="460"/>
      <c r="GHG61" s="460"/>
      <c r="GHH61" s="460"/>
      <c r="GHI61" s="460"/>
      <c r="GHJ61" s="460"/>
      <c r="GHK61" s="460"/>
      <c r="GHL61" s="460"/>
      <c r="GHM61" s="460"/>
      <c r="GHN61" s="460"/>
      <c r="GHO61" s="460"/>
      <c r="GHP61" s="460"/>
      <c r="GHQ61" s="460"/>
      <c r="GHR61" s="460"/>
      <c r="GHS61" s="460"/>
      <c r="GHT61" s="460"/>
      <c r="GHU61" s="460"/>
      <c r="GHV61" s="460"/>
      <c r="GHW61" s="460"/>
      <c r="GHX61" s="460"/>
      <c r="GHY61" s="460"/>
      <c r="GHZ61" s="460"/>
      <c r="GIA61" s="460"/>
      <c r="GIB61" s="460"/>
      <c r="GIC61" s="460"/>
      <c r="GID61" s="460"/>
      <c r="GIE61" s="460"/>
      <c r="GIF61" s="460"/>
      <c r="GIG61" s="460"/>
      <c r="GIH61" s="460"/>
      <c r="GII61" s="460"/>
      <c r="GIJ61" s="460"/>
      <c r="GIK61" s="460"/>
      <c r="GIL61" s="460"/>
      <c r="GIM61" s="460"/>
      <c r="GIN61" s="460"/>
      <c r="GIO61" s="460"/>
      <c r="GIP61" s="460"/>
      <c r="GIQ61" s="460"/>
      <c r="GIR61" s="460"/>
      <c r="GIS61" s="460"/>
      <c r="GIT61" s="460"/>
      <c r="GIU61" s="460"/>
      <c r="GIV61" s="460"/>
      <c r="GIW61" s="460"/>
      <c r="GIX61" s="460"/>
      <c r="GIY61" s="460"/>
      <c r="GIZ61" s="460"/>
      <c r="GJA61" s="460"/>
      <c r="GJB61" s="460"/>
      <c r="GJC61" s="460"/>
      <c r="GJD61" s="460"/>
      <c r="GJE61" s="460"/>
      <c r="GJF61" s="460"/>
      <c r="GJG61" s="460"/>
      <c r="GJH61" s="460"/>
      <c r="GJI61" s="460"/>
      <c r="GJJ61" s="460"/>
      <c r="GJK61" s="460"/>
      <c r="GJL61" s="460"/>
      <c r="GJM61" s="460"/>
      <c r="GJN61" s="460"/>
      <c r="GJO61" s="460"/>
      <c r="GJP61" s="460"/>
      <c r="GJQ61" s="460"/>
      <c r="GJR61" s="460"/>
      <c r="GJS61" s="460"/>
      <c r="GJT61" s="460"/>
      <c r="GJU61" s="460"/>
      <c r="GJV61" s="460"/>
      <c r="GJW61" s="460"/>
      <c r="GJX61" s="460"/>
      <c r="GJY61" s="460"/>
      <c r="GJZ61" s="460"/>
      <c r="GKA61" s="460"/>
      <c r="GKB61" s="460"/>
      <c r="GKC61" s="460"/>
      <c r="GKD61" s="460"/>
      <c r="GKE61" s="460"/>
      <c r="GKF61" s="460"/>
      <c r="GKG61" s="460"/>
      <c r="GKH61" s="460"/>
      <c r="GKI61" s="460"/>
      <c r="GKJ61" s="460"/>
      <c r="GKK61" s="460"/>
      <c r="GKL61" s="460"/>
      <c r="GKM61" s="460"/>
      <c r="GKN61" s="460"/>
      <c r="GKO61" s="460"/>
      <c r="GKP61" s="460"/>
      <c r="GKQ61" s="460"/>
      <c r="GKR61" s="460"/>
      <c r="GKS61" s="460"/>
      <c r="GKT61" s="460"/>
      <c r="GKU61" s="460"/>
      <c r="GKV61" s="460"/>
      <c r="GKW61" s="460"/>
      <c r="GKX61" s="460"/>
      <c r="GKY61" s="460"/>
      <c r="GKZ61" s="460"/>
      <c r="GLA61" s="460"/>
      <c r="GLB61" s="460"/>
      <c r="GLC61" s="460"/>
      <c r="GLD61" s="460"/>
      <c r="GLE61" s="460"/>
      <c r="GLF61" s="460"/>
      <c r="GLG61" s="460"/>
      <c r="GLH61" s="460"/>
      <c r="GLI61" s="460"/>
      <c r="GLJ61" s="460"/>
      <c r="GLK61" s="460"/>
      <c r="GLL61" s="460"/>
      <c r="GLM61" s="460"/>
      <c r="GLN61" s="460"/>
      <c r="GLO61" s="460"/>
      <c r="GLP61" s="460"/>
      <c r="GLQ61" s="460"/>
      <c r="GLR61" s="460"/>
      <c r="GLS61" s="460"/>
      <c r="GLT61" s="460"/>
      <c r="GLU61" s="460"/>
      <c r="GLV61" s="460"/>
      <c r="GLW61" s="460"/>
      <c r="GLX61" s="460"/>
      <c r="GLY61" s="460"/>
      <c r="GLZ61" s="460"/>
      <c r="GMA61" s="460"/>
      <c r="GMB61" s="460"/>
      <c r="GMC61" s="460"/>
      <c r="GMD61" s="460"/>
      <c r="GME61" s="460"/>
      <c r="GMF61" s="460"/>
      <c r="GMG61" s="460"/>
      <c r="GMH61" s="460"/>
      <c r="GMI61" s="460"/>
      <c r="GMJ61" s="460"/>
      <c r="GMK61" s="460"/>
      <c r="GML61" s="460"/>
      <c r="GMM61" s="460"/>
      <c r="GMN61" s="460"/>
      <c r="GMO61" s="460"/>
      <c r="GMP61" s="460"/>
      <c r="GMQ61" s="460"/>
      <c r="GMR61" s="460"/>
      <c r="GMS61" s="460"/>
      <c r="GMT61" s="460"/>
      <c r="GMU61" s="460"/>
      <c r="GMV61" s="460"/>
      <c r="GMW61" s="460"/>
      <c r="GMX61" s="460"/>
      <c r="GMY61" s="460"/>
      <c r="GMZ61" s="460"/>
      <c r="GNA61" s="460"/>
      <c r="GNB61" s="460"/>
      <c r="GNC61" s="460"/>
      <c r="GND61" s="460"/>
      <c r="GNE61" s="460"/>
      <c r="GNF61" s="460"/>
      <c r="GNG61" s="460"/>
      <c r="GNH61" s="460"/>
      <c r="GNI61" s="460"/>
      <c r="GNJ61" s="460"/>
      <c r="GNK61" s="460"/>
      <c r="GNL61" s="460"/>
      <c r="GNM61" s="460"/>
      <c r="GNN61" s="460"/>
      <c r="GNO61" s="460"/>
      <c r="GNP61" s="460"/>
      <c r="GNQ61" s="460"/>
      <c r="GNR61" s="460"/>
      <c r="GNS61" s="460"/>
      <c r="GNT61" s="460"/>
      <c r="GNU61" s="460"/>
      <c r="GNV61" s="460"/>
      <c r="GNW61" s="460"/>
      <c r="GNX61" s="460"/>
      <c r="GNY61" s="460"/>
      <c r="GNZ61" s="460"/>
      <c r="GOA61" s="460"/>
      <c r="GOB61" s="460"/>
      <c r="GOC61" s="460"/>
      <c r="GOD61" s="460"/>
      <c r="GOE61" s="460"/>
      <c r="GOF61" s="460"/>
      <c r="GOG61" s="460"/>
      <c r="GOH61" s="460"/>
      <c r="GOI61" s="460"/>
      <c r="GOJ61" s="460"/>
      <c r="GOK61" s="460"/>
      <c r="GOL61" s="460"/>
      <c r="GOM61" s="460"/>
      <c r="GON61" s="460"/>
      <c r="GOO61" s="460"/>
      <c r="GOP61" s="460"/>
      <c r="GOQ61" s="460"/>
      <c r="GOR61" s="460"/>
      <c r="GOS61" s="460"/>
      <c r="GOT61" s="460"/>
      <c r="GOU61" s="460"/>
      <c r="GOV61" s="460"/>
      <c r="GOW61" s="460"/>
      <c r="GOX61" s="460"/>
      <c r="GOY61" s="460"/>
      <c r="GOZ61" s="460"/>
      <c r="GPA61" s="460"/>
      <c r="GPB61" s="460"/>
      <c r="GPC61" s="460"/>
      <c r="GPD61" s="460"/>
      <c r="GPE61" s="460"/>
      <c r="GPF61" s="460"/>
      <c r="GPG61" s="460"/>
      <c r="GPH61" s="460"/>
      <c r="GPI61" s="460"/>
      <c r="GPJ61" s="460"/>
      <c r="GPK61" s="460"/>
      <c r="GPL61" s="460"/>
      <c r="GPM61" s="460"/>
      <c r="GPN61" s="460"/>
      <c r="GPO61" s="460"/>
      <c r="GPP61" s="460"/>
      <c r="GPQ61" s="460"/>
      <c r="GPR61" s="460"/>
      <c r="GPS61" s="460"/>
      <c r="GPT61" s="460"/>
      <c r="GPU61" s="460"/>
      <c r="GPV61" s="460"/>
      <c r="GPW61" s="460"/>
      <c r="GPX61" s="460"/>
      <c r="GPY61" s="460"/>
      <c r="GPZ61" s="460"/>
      <c r="GQA61" s="460"/>
      <c r="GQB61" s="460"/>
      <c r="GQC61" s="460"/>
      <c r="GQD61" s="460"/>
      <c r="GQE61" s="460"/>
      <c r="GQF61" s="460"/>
      <c r="GQG61" s="460"/>
      <c r="GQH61" s="460"/>
      <c r="GQI61" s="460"/>
      <c r="GQJ61" s="460"/>
      <c r="GQK61" s="460"/>
      <c r="GQL61" s="460"/>
      <c r="GQM61" s="460"/>
      <c r="GQN61" s="460"/>
      <c r="GQO61" s="460"/>
      <c r="GQP61" s="460"/>
      <c r="GQQ61" s="460"/>
      <c r="GQR61" s="460"/>
      <c r="GQS61" s="460"/>
      <c r="GQT61" s="460"/>
      <c r="GQU61" s="460"/>
      <c r="GQV61" s="460"/>
      <c r="GQW61" s="460"/>
      <c r="GQX61" s="460"/>
      <c r="GQY61" s="460"/>
      <c r="GQZ61" s="460"/>
      <c r="GRA61" s="460"/>
      <c r="GRB61" s="460"/>
      <c r="GRC61" s="460"/>
      <c r="GRD61" s="460"/>
      <c r="GRE61" s="460"/>
      <c r="GRF61" s="460"/>
      <c r="GRG61" s="460"/>
      <c r="GRH61" s="460"/>
      <c r="GRI61" s="460"/>
      <c r="GRJ61" s="460"/>
      <c r="GRK61" s="460"/>
      <c r="GRL61" s="460"/>
      <c r="GRM61" s="460"/>
      <c r="GRN61" s="460"/>
      <c r="GRO61" s="460"/>
      <c r="GRP61" s="460"/>
      <c r="GRQ61" s="460"/>
      <c r="GRR61" s="460"/>
      <c r="GRS61" s="460"/>
      <c r="GRT61" s="460"/>
      <c r="GRU61" s="460"/>
      <c r="GRV61" s="460"/>
      <c r="GRW61" s="460"/>
      <c r="GRX61" s="460"/>
      <c r="GRY61" s="460"/>
      <c r="GRZ61" s="460"/>
      <c r="GSA61" s="460"/>
      <c r="GSB61" s="460"/>
      <c r="GSC61" s="460"/>
      <c r="GSD61" s="460"/>
      <c r="GSE61" s="460"/>
      <c r="GSF61" s="460"/>
      <c r="GSG61" s="460"/>
      <c r="GSH61" s="460"/>
      <c r="GSI61" s="460"/>
      <c r="GSJ61" s="460"/>
      <c r="GSK61" s="460"/>
      <c r="GSL61" s="460"/>
      <c r="GSM61" s="460"/>
      <c r="GSN61" s="460"/>
      <c r="GSO61" s="460"/>
      <c r="GSP61" s="460"/>
      <c r="GSQ61" s="460"/>
      <c r="GSR61" s="460"/>
      <c r="GSS61" s="460"/>
      <c r="GST61" s="460"/>
      <c r="GSU61" s="460"/>
      <c r="GSV61" s="460"/>
      <c r="GSW61" s="460"/>
      <c r="GSX61" s="460"/>
      <c r="GSY61" s="460"/>
      <c r="GSZ61" s="460"/>
      <c r="GTA61" s="460"/>
      <c r="GTB61" s="460"/>
      <c r="GTC61" s="460"/>
      <c r="GTD61" s="460"/>
      <c r="GTE61" s="460"/>
      <c r="GTF61" s="460"/>
      <c r="GTG61" s="460"/>
      <c r="GTH61" s="460"/>
      <c r="GTI61" s="460"/>
      <c r="GTJ61" s="460"/>
      <c r="GTK61" s="460"/>
      <c r="GTL61" s="460"/>
      <c r="GTM61" s="460"/>
      <c r="GTN61" s="460"/>
      <c r="GTO61" s="460"/>
      <c r="GTP61" s="460"/>
      <c r="GTQ61" s="460"/>
      <c r="GTR61" s="460"/>
      <c r="GTS61" s="460"/>
      <c r="GTT61" s="460"/>
      <c r="GTU61" s="460"/>
      <c r="GTV61" s="460"/>
      <c r="GTW61" s="460"/>
      <c r="GTX61" s="460"/>
      <c r="GTY61" s="460"/>
      <c r="GTZ61" s="460"/>
      <c r="GUA61" s="460"/>
      <c r="GUB61" s="460"/>
      <c r="GUC61" s="460"/>
      <c r="GUD61" s="460"/>
      <c r="GUE61" s="460"/>
      <c r="GUF61" s="460"/>
      <c r="GUG61" s="460"/>
      <c r="GUH61" s="460"/>
      <c r="GUI61" s="460"/>
      <c r="GUJ61" s="460"/>
      <c r="GUK61" s="460"/>
      <c r="GUL61" s="460"/>
      <c r="GUM61" s="460"/>
      <c r="GUN61" s="460"/>
      <c r="GUO61" s="460"/>
      <c r="GUP61" s="460"/>
      <c r="GUQ61" s="460"/>
      <c r="GUR61" s="460"/>
      <c r="GUS61" s="460"/>
      <c r="GUT61" s="460"/>
      <c r="GUU61" s="460"/>
      <c r="GUV61" s="460"/>
      <c r="GUW61" s="460"/>
      <c r="GUX61" s="460"/>
      <c r="GUY61" s="460"/>
      <c r="GUZ61" s="460"/>
      <c r="GVA61" s="460"/>
      <c r="GVB61" s="460"/>
      <c r="GVC61" s="460"/>
      <c r="GVD61" s="460"/>
      <c r="GVE61" s="460"/>
      <c r="GVF61" s="460"/>
      <c r="GVG61" s="460"/>
      <c r="GVH61" s="460"/>
      <c r="GVI61" s="460"/>
      <c r="GVJ61" s="460"/>
      <c r="GVK61" s="460"/>
      <c r="GVL61" s="460"/>
      <c r="GVM61" s="460"/>
      <c r="GVN61" s="460"/>
      <c r="GVO61" s="460"/>
      <c r="GVP61" s="460"/>
      <c r="GVQ61" s="460"/>
      <c r="GVR61" s="460"/>
      <c r="GVS61" s="460"/>
      <c r="GVT61" s="460"/>
      <c r="GVU61" s="460"/>
      <c r="GVV61" s="460"/>
      <c r="GVW61" s="460"/>
      <c r="GVX61" s="460"/>
      <c r="GVY61" s="460"/>
      <c r="GVZ61" s="460"/>
      <c r="GWA61" s="460"/>
      <c r="GWB61" s="460"/>
      <c r="GWC61" s="460"/>
      <c r="GWD61" s="460"/>
      <c r="GWE61" s="460"/>
      <c r="GWF61" s="460"/>
      <c r="GWG61" s="460"/>
      <c r="GWH61" s="460"/>
      <c r="GWI61" s="460"/>
      <c r="GWJ61" s="460"/>
      <c r="GWK61" s="460"/>
      <c r="GWL61" s="460"/>
      <c r="GWM61" s="460"/>
      <c r="GWN61" s="460"/>
      <c r="GWO61" s="460"/>
      <c r="GWP61" s="460"/>
      <c r="GWQ61" s="460"/>
      <c r="GWR61" s="460"/>
      <c r="GWS61" s="460"/>
      <c r="GWT61" s="460"/>
      <c r="GWU61" s="460"/>
      <c r="GWV61" s="460"/>
      <c r="GWW61" s="460"/>
      <c r="GWX61" s="460"/>
      <c r="GWY61" s="460"/>
      <c r="GWZ61" s="460"/>
      <c r="GXA61" s="460"/>
      <c r="GXB61" s="460"/>
      <c r="GXC61" s="460"/>
      <c r="GXD61" s="460"/>
      <c r="GXE61" s="460"/>
      <c r="GXF61" s="460"/>
      <c r="GXG61" s="460"/>
      <c r="GXH61" s="460"/>
      <c r="GXI61" s="460"/>
      <c r="GXJ61" s="460"/>
      <c r="GXK61" s="460"/>
      <c r="GXL61" s="460"/>
      <c r="GXM61" s="460"/>
      <c r="GXN61" s="460"/>
      <c r="GXO61" s="460"/>
      <c r="GXP61" s="460"/>
      <c r="GXQ61" s="460"/>
      <c r="GXR61" s="460"/>
      <c r="GXS61" s="460"/>
      <c r="GXT61" s="460"/>
      <c r="GXU61" s="460"/>
      <c r="GXV61" s="460"/>
      <c r="GXW61" s="460"/>
      <c r="GXX61" s="460"/>
      <c r="GXY61" s="460"/>
      <c r="GXZ61" s="460"/>
      <c r="GYA61" s="460"/>
      <c r="GYB61" s="460"/>
      <c r="GYC61" s="460"/>
      <c r="GYD61" s="460"/>
      <c r="GYE61" s="460"/>
      <c r="GYF61" s="460"/>
      <c r="GYG61" s="460"/>
      <c r="GYH61" s="460"/>
      <c r="GYI61" s="460"/>
      <c r="GYJ61" s="460"/>
      <c r="GYK61" s="460"/>
      <c r="GYL61" s="460"/>
      <c r="GYM61" s="460"/>
      <c r="GYN61" s="460"/>
      <c r="GYO61" s="460"/>
      <c r="GYP61" s="460"/>
      <c r="GYQ61" s="460"/>
      <c r="GYR61" s="460"/>
      <c r="GYS61" s="460"/>
      <c r="GYT61" s="460"/>
      <c r="GYU61" s="460"/>
      <c r="GYV61" s="460"/>
      <c r="GYW61" s="460"/>
      <c r="GYX61" s="460"/>
      <c r="GYY61" s="460"/>
      <c r="GYZ61" s="460"/>
      <c r="GZA61" s="460"/>
      <c r="GZB61" s="460"/>
      <c r="GZC61" s="460"/>
      <c r="GZD61" s="460"/>
      <c r="GZE61" s="460"/>
      <c r="GZF61" s="460"/>
      <c r="GZG61" s="460"/>
      <c r="GZH61" s="460"/>
      <c r="GZI61" s="460"/>
      <c r="GZJ61" s="460"/>
      <c r="GZK61" s="460"/>
      <c r="GZL61" s="460"/>
      <c r="GZM61" s="460"/>
      <c r="GZN61" s="460"/>
      <c r="GZO61" s="460"/>
      <c r="GZP61" s="460"/>
      <c r="GZQ61" s="460"/>
      <c r="GZR61" s="460"/>
      <c r="GZS61" s="460"/>
      <c r="GZT61" s="460"/>
      <c r="GZU61" s="460"/>
      <c r="GZV61" s="460"/>
      <c r="GZW61" s="460"/>
      <c r="GZX61" s="460"/>
      <c r="GZY61" s="460"/>
      <c r="GZZ61" s="460"/>
      <c r="HAA61" s="460"/>
      <c r="HAB61" s="460"/>
      <c r="HAC61" s="460"/>
      <c r="HAD61" s="460"/>
      <c r="HAE61" s="460"/>
      <c r="HAF61" s="460"/>
      <c r="HAG61" s="460"/>
      <c r="HAH61" s="460"/>
      <c r="HAI61" s="460"/>
      <c r="HAJ61" s="460"/>
      <c r="HAK61" s="460"/>
      <c r="HAL61" s="460"/>
      <c r="HAM61" s="460"/>
      <c r="HAN61" s="460"/>
      <c r="HAO61" s="460"/>
      <c r="HAP61" s="460"/>
      <c r="HAQ61" s="460"/>
      <c r="HAR61" s="460"/>
      <c r="HAS61" s="460"/>
      <c r="HAT61" s="460"/>
      <c r="HAU61" s="460"/>
      <c r="HAV61" s="460"/>
      <c r="HAW61" s="460"/>
      <c r="HAX61" s="460"/>
      <c r="HAY61" s="460"/>
      <c r="HAZ61" s="460"/>
      <c r="HBA61" s="460"/>
      <c r="HBB61" s="460"/>
      <c r="HBC61" s="460"/>
      <c r="HBD61" s="460"/>
      <c r="HBE61" s="460"/>
      <c r="HBF61" s="460"/>
      <c r="HBG61" s="460"/>
      <c r="HBH61" s="460"/>
      <c r="HBI61" s="460"/>
      <c r="HBJ61" s="460"/>
      <c r="HBK61" s="460"/>
      <c r="HBL61" s="460"/>
      <c r="HBM61" s="460"/>
      <c r="HBN61" s="460"/>
      <c r="HBO61" s="460"/>
      <c r="HBP61" s="460"/>
      <c r="HBQ61" s="460"/>
      <c r="HBR61" s="460"/>
      <c r="HBS61" s="460"/>
      <c r="HBT61" s="460"/>
      <c r="HBU61" s="460"/>
      <c r="HBV61" s="460"/>
      <c r="HBW61" s="460"/>
      <c r="HBX61" s="460"/>
      <c r="HBY61" s="460"/>
      <c r="HBZ61" s="460"/>
      <c r="HCA61" s="460"/>
      <c r="HCB61" s="460"/>
      <c r="HCC61" s="460"/>
      <c r="HCD61" s="460"/>
      <c r="HCE61" s="460"/>
      <c r="HCF61" s="460"/>
      <c r="HCG61" s="460"/>
      <c r="HCH61" s="460"/>
      <c r="HCI61" s="460"/>
      <c r="HCJ61" s="460"/>
      <c r="HCK61" s="460"/>
      <c r="HCL61" s="460"/>
      <c r="HCM61" s="460"/>
      <c r="HCN61" s="460"/>
      <c r="HCO61" s="460"/>
      <c r="HCP61" s="460"/>
      <c r="HCQ61" s="460"/>
      <c r="HCR61" s="460"/>
      <c r="HCS61" s="460"/>
      <c r="HCT61" s="460"/>
      <c r="HCU61" s="460"/>
      <c r="HCV61" s="460"/>
      <c r="HCW61" s="460"/>
      <c r="HCX61" s="460"/>
      <c r="HCY61" s="460"/>
      <c r="HCZ61" s="460"/>
      <c r="HDA61" s="460"/>
      <c r="HDB61" s="460"/>
      <c r="HDC61" s="460"/>
      <c r="HDD61" s="460"/>
      <c r="HDE61" s="460"/>
      <c r="HDF61" s="460"/>
      <c r="HDG61" s="460"/>
      <c r="HDH61" s="460"/>
      <c r="HDI61" s="460"/>
      <c r="HDJ61" s="460"/>
      <c r="HDK61" s="460"/>
      <c r="HDL61" s="460"/>
      <c r="HDM61" s="460"/>
      <c r="HDN61" s="460"/>
      <c r="HDO61" s="460"/>
      <c r="HDP61" s="460"/>
      <c r="HDQ61" s="460"/>
      <c r="HDR61" s="460"/>
      <c r="HDS61" s="460"/>
      <c r="HDT61" s="460"/>
      <c r="HDU61" s="460"/>
      <c r="HDV61" s="460"/>
      <c r="HDW61" s="460"/>
      <c r="HDX61" s="460"/>
      <c r="HDY61" s="460"/>
      <c r="HDZ61" s="460"/>
      <c r="HEA61" s="460"/>
      <c r="HEB61" s="460"/>
      <c r="HEC61" s="460"/>
      <c r="HED61" s="460"/>
      <c r="HEE61" s="460"/>
      <c r="HEF61" s="460"/>
      <c r="HEG61" s="460"/>
      <c r="HEH61" s="460"/>
      <c r="HEI61" s="460"/>
      <c r="HEJ61" s="460"/>
      <c r="HEK61" s="460"/>
      <c r="HEL61" s="460"/>
      <c r="HEM61" s="460"/>
      <c r="HEN61" s="460"/>
      <c r="HEO61" s="460"/>
      <c r="HEP61" s="460"/>
      <c r="HEQ61" s="460"/>
      <c r="HER61" s="460"/>
      <c r="HES61" s="460"/>
      <c r="HET61" s="460"/>
      <c r="HEU61" s="460"/>
      <c r="HEV61" s="460"/>
      <c r="HEW61" s="460"/>
      <c r="HEX61" s="460"/>
      <c r="HEY61" s="460"/>
      <c r="HEZ61" s="460"/>
      <c r="HFA61" s="460"/>
      <c r="HFB61" s="460"/>
      <c r="HFC61" s="460"/>
      <c r="HFD61" s="460"/>
      <c r="HFE61" s="460"/>
      <c r="HFF61" s="460"/>
      <c r="HFG61" s="460"/>
      <c r="HFH61" s="460"/>
      <c r="HFI61" s="460"/>
      <c r="HFJ61" s="460"/>
      <c r="HFK61" s="460"/>
      <c r="HFL61" s="460"/>
      <c r="HFM61" s="460"/>
      <c r="HFN61" s="460"/>
      <c r="HFO61" s="460"/>
      <c r="HFP61" s="460"/>
      <c r="HFQ61" s="460"/>
      <c r="HFR61" s="460"/>
      <c r="HFS61" s="460"/>
      <c r="HFT61" s="460"/>
      <c r="HFU61" s="460"/>
      <c r="HFV61" s="460"/>
      <c r="HFW61" s="460"/>
      <c r="HFX61" s="460"/>
      <c r="HFY61" s="460"/>
      <c r="HFZ61" s="460"/>
      <c r="HGA61" s="460"/>
      <c r="HGB61" s="460"/>
      <c r="HGC61" s="460"/>
      <c r="HGD61" s="460"/>
      <c r="HGE61" s="460"/>
      <c r="HGF61" s="460"/>
      <c r="HGG61" s="460"/>
      <c r="HGH61" s="460"/>
      <c r="HGI61" s="460"/>
      <c r="HGJ61" s="460"/>
      <c r="HGK61" s="460"/>
      <c r="HGL61" s="460"/>
      <c r="HGM61" s="460"/>
      <c r="HGN61" s="460"/>
      <c r="HGO61" s="460"/>
      <c r="HGP61" s="460"/>
      <c r="HGQ61" s="460"/>
      <c r="HGR61" s="460"/>
      <c r="HGS61" s="460"/>
      <c r="HGT61" s="460"/>
      <c r="HGU61" s="460"/>
      <c r="HGV61" s="460"/>
      <c r="HGW61" s="460"/>
      <c r="HGX61" s="460"/>
      <c r="HGY61" s="460"/>
      <c r="HGZ61" s="460"/>
      <c r="HHA61" s="460"/>
      <c r="HHB61" s="460"/>
      <c r="HHC61" s="460"/>
      <c r="HHD61" s="460"/>
      <c r="HHE61" s="460"/>
      <c r="HHF61" s="460"/>
      <c r="HHG61" s="460"/>
      <c r="HHH61" s="460"/>
      <c r="HHI61" s="460"/>
      <c r="HHJ61" s="460"/>
      <c r="HHK61" s="460"/>
      <c r="HHL61" s="460"/>
      <c r="HHM61" s="460"/>
      <c r="HHN61" s="460"/>
      <c r="HHO61" s="460"/>
      <c r="HHP61" s="460"/>
      <c r="HHQ61" s="460"/>
      <c r="HHR61" s="460"/>
      <c r="HHS61" s="460"/>
      <c r="HHT61" s="460"/>
      <c r="HHU61" s="460"/>
      <c r="HHV61" s="460"/>
      <c r="HHW61" s="460"/>
      <c r="HHX61" s="460"/>
      <c r="HHY61" s="460"/>
      <c r="HHZ61" s="460"/>
      <c r="HIA61" s="460"/>
      <c r="HIB61" s="460"/>
      <c r="HIC61" s="460"/>
      <c r="HID61" s="460"/>
      <c r="HIE61" s="460"/>
      <c r="HIF61" s="460"/>
      <c r="HIG61" s="460"/>
      <c r="HIH61" s="460"/>
      <c r="HII61" s="460"/>
      <c r="HIJ61" s="460"/>
      <c r="HIK61" s="460"/>
      <c r="HIL61" s="460"/>
      <c r="HIM61" s="460"/>
      <c r="HIN61" s="460"/>
      <c r="HIO61" s="460"/>
      <c r="HIP61" s="460"/>
      <c r="HIQ61" s="460"/>
      <c r="HIR61" s="460"/>
      <c r="HIS61" s="460"/>
      <c r="HIT61" s="460"/>
      <c r="HIU61" s="460"/>
      <c r="HIV61" s="460"/>
      <c r="HIW61" s="460"/>
      <c r="HIX61" s="460"/>
      <c r="HIY61" s="460"/>
      <c r="HIZ61" s="460"/>
      <c r="HJA61" s="460"/>
      <c r="HJB61" s="460"/>
      <c r="HJC61" s="460"/>
      <c r="HJD61" s="460"/>
      <c r="HJE61" s="460"/>
      <c r="HJF61" s="460"/>
      <c r="HJG61" s="460"/>
      <c r="HJH61" s="460"/>
      <c r="HJI61" s="460"/>
      <c r="HJJ61" s="460"/>
      <c r="HJK61" s="460"/>
      <c r="HJL61" s="460"/>
      <c r="HJM61" s="460"/>
      <c r="HJN61" s="460"/>
      <c r="HJO61" s="460"/>
      <c r="HJP61" s="460"/>
      <c r="HJQ61" s="460"/>
      <c r="HJR61" s="460"/>
      <c r="HJS61" s="460"/>
      <c r="HJT61" s="460"/>
      <c r="HJU61" s="460"/>
      <c r="HJV61" s="460"/>
      <c r="HJW61" s="460"/>
      <c r="HJX61" s="460"/>
      <c r="HJY61" s="460"/>
      <c r="HJZ61" s="460"/>
      <c r="HKA61" s="460"/>
      <c r="HKB61" s="460"/>
      <c r="HKC61" s="460"/>
      <c r="HKD61" s="460"/>
      <c r="HKE61" s="460"/>
      <c r="HKF61" s="460"/>
      <c r="HKG61" s="460"/>
      <c r="HKH61" s="460"/>
      <c r="HKI61" s="460"/>
      <c r="HKJ61" s="460"/>
      <c r="HKK61" s="460"/>
      <c r="HKL61" s="460"/>
      <c r="HKM61" s="460"/>
      <c r="HKN61" s="460"/>
      <c r="HKO61" s="460"/>
      <c r="HKP61" s="460"/>
      <c r="HKQ61" s="460"/>
      <c r="HKR61" s="460"/>
      <c r="HKS61" s="460"/>
      <c r="HKT61" s="460"/>
      <c r="HKU61" s="460"/>
      <c r="HKV61" s="460"/>
      <c r="HKW61" s="460"/>
      <c r="HKX61" s="460"/>
      <c r="HKY61" s="460"/>
      <c r="HKZ61" s="460"/>
      <c r="HLA61" s="460"/>
      <c r="HLB61" s="460"/>
      <c r="HLC61" s="460"/>
      <c r="HLD61" s="460"/>
      <c r="HLE61" s="460"/>
      <c r="HLF61" s="460"/>
      <c r="HLG61" s="460"/>
      <c r="HLH61" s="460"/>
      <c r="HLI61" s="460"/>
      <c r="HLJ61" s="460"/>
      <c r="HLK61" s="460"/>
      <c r="HLL61" s="460"/>
      <c r="HLM61" s="460"/>
      <c r="HLN61" s="460"/>
      <c r="HLO61" s="460"/>
      <c r="HLP61" s="460"/>
      <c r="HLQ61" s="460"/>
      <c r="HLR61" s="460"/>
      <c r="HLS61" s="460"/>
      <c r="HLT61" s="460"/>
      <c r="HLU61" s="460"/>
      <c r="HLV61" s="460"/>
      <c r="HLW61" s="460"/>
      <c r="HLX61" s="460"/>
      <c r="HLY61" s="460"/>
      <c r="HLZ61" s="460"/>
      <c r="HMA61" s="460"/>
      <c r="HMB61" s="460"/>
      <c r="HMC61" s="460"/>
      <c r="HMD61" s="460"/>
      <c r="HME61" s="460"/>
      <c r="HMF61" s="460"/>
      <c r="HMG61" s="460"/>
      <c r="HMH61" s="460"/>
      <c r="HMI61" s="460"/>
      <c r="HMJ61" s="460"/>
      <c r="HMK61" s="460"/>
      <c r="HML61" s="460"/>
      <c r="HMM61" s="460"/>
      <c r="HMN61" s="460"/>
      <c r="HMO61" s="460"/>
      <c r="HMP61" s="460"/>
      <c r="HMQ61" s="460"/>
      <c r="HMR61" s="460"/>
      <c r="HMS61" s="460"/>
      <c r="HMT61" s="460"/>
      <c r="HMU61" s="460"/>
      <c r="HMV61" s="460"/>
      <c r="HMW61" s="460"/>
      <c r="HMX61" s="460"/>
      <c r="HMY61" s="460"/>
      <c r="HMZ61" s="460"/>
      <c r="HNA61" s="460"/>
      <c r="HNB61" s="460"/>
      <c r="HNC61" s="460"/>
      <c r="HND61" s="460"/>
      <c r="HNE61" s="460"/>
      <c r="HNF61" s="460"/>
      <c r="HNG61" s="460"/>
      <c r="HNH61" s="460"/>
      <c r="HNI61" s="460"/>
      <c r="HNJ61" s="460"/>
      <c r="HNK61" s="460"/>
      <c r="HNL61" s="460"/>
      <c r="HNM61" s="460"/>
      <c r="HNN61" s="460"/>
      <c r="HNO61" s="460"/>
      <c r="HNP61" s="460"/>
      <c r="HNQ61" s="460"/>
      <c r="HNR61" s="460"/>
      <c r="HNS61" s="460"/>
      <c r="HNT61" s="460"/>
      <c r="HNU61" s="460"/>
      <c r="HNV61" s="460"/>
      <c r="HNW61" s="460"/>
      <c r="HNX61" s="460"/>
      <c r="HNY61" s="460"/>
      <c r="HNZ61" s="460"/>
      <c r="HOA61" s="460"/>
      <c r="HOB61" s="460"/>
      <c r="HOC61" s="460"/>
      <c r="HOD61" s="460"/>
      <c r="HOE61" s="460"/>
      <c r="HOF61" s="460"/>
      <c r="HOG61" s="460"/>
      <c r="HOH61" s="460"/>
      <c r="HOI61" s="460"/>
      <c r="HOJ61" s="460"/>
      <c r="HOK61" s="460"/>
      <c r="HOL61" s="460"/>
      <c r="HOM61" s="460"/>
      <c r="HON61" s="460"/>
      <c r="HOO61" s="460"/>
      <c r="HOP61" s="460"/>
      <c r="HOQ61" s="460"/>
      <c r="HOR61" s="460"/>
      <c r="HOS61" s="460"/>
      <c r="HOT61" s="460"/>
      <c r="HOU61" s="460"/>
      <c r="HOV61" s="460"/>
      <c r="HOW61" s="460"/>
      <c r="HOX61" s="460"/>
      <c r="HOY61" s="460"/>
      <c r="HOZ61" s="460"/>
      <c r="HPA61" s="460"/>
      <c r="HPB61" s="460"/>
      <c r="HPC61" s="460"/>
      <c r="HPD61" s="460"/>
      <c r="HPE61" s="460"/>
      <c r="HPF61" s="460"/>
      <c r="HPG61" s="460"/>
      <c r="HPH61" s="460"/>
      <c r="HPI61" s="460"/>
      <c r="HPJ61" s="460"/>
      <c r="HPK61" s="460"/>
      <c r="HPL61" s="460"/>
      <c r="HPM61" s="460"/>
      <c r="HPN61" s="460"/>
      <c r="HPO61" s="460"/>
      <c r="HPP61" s="460"/>
      <c r="HPQ61" s="460"/>
      <c r="HPR61" s="460"/>
      <c r="HPS61" s="460"/>
      <c r="HPT61" s="460"/>
      <c r="HPU61" s="460"/>
      <c r="HPV61" s="460"/>
      <c r="HPW61" s="460"/>
      <c r="HPX61" s="460"/>
      <c r="HPY61" s="460"/>
      <c r="HPZ61" s="460"/>
      <c r="HQA61" s="460"/>
      <c r="HQB61" s="460"/>
      <c r="HQC61" s="460"/>
      <c r="HQD61" s="460"/>
      <c r="HQE61" s="460"/>
      <c r="HQF61" s="460"/>
      <c r="HQG61" s="460"/>
      <c r="HQH61" s="460"/>
      <c r="HQI61" s="460"/>
      <c r="HQJ61" s="460"/>
      <c r="HQK61" s="460"/>
      <c r="HQL61" s="460"/>
      <c r="HQM61" s="460"/>
      <c r="HQN61" s="460"/>
      <c r="HQO61" s="460"/>
      <c r="HQP61" s="460"/>
      <c r="HQQ61" s="460"/>
      <c r="HQR61" s="460"/>
      <c r="HQS61" s="460"/>
      <c r="HQT61" s="460"/>
      <c r="HQU61" s="460"/>
      <c r="HQV61" s="460"/>
      <c r="HQW61" s="460"/>
      <c r="HQX61" s="460"/>
      <c r="HQY61" s="460"/>
      <c r="HQZ61" s="460"/>
      <c r="HRA61" s="460"/>
      <c r="HRB61" s="460"/>
      <c r="HRC61" s="460"/>
      <c r="HRD61" s="460"/>
      <c r="HRE61" s="460"/>
      <c r="HRF61" s="460"/>
      <c r="HRG61" s="460"/>
      <c r="HRH61" s="460"/>
      <c r="HRI61" s="460"/>
      <c r="HRJ61" s="460"/>
      <c r="HRK61" s="460"/>
      <c r="HRL61" s="460"/>
      <c r="HRM61" s="460"/>
      <c r="HRN61" s="460"/>
      <c r="HRO61" s="460"/>
      <c r="HRP61" s="460"/>
      <c r="HRQ61" s="460"/>
      <c r="HRR61" s="460"/>
      <c r="HRS61" s="460"/>
      <c r="HRT61" s="460"/>
      <c r="HRU61" s="460"/>
      <c r="HRV61" s="460"/>
      <c r="HRW61" s="460"/>
      <c r="HRX61" s="460"/>
      <c r="HRY61" s="460"/>
      <c r="HRZ61" s="460"/>
      <c r="HSA61" s="460"/>
      <c r="HSB61" s="460"/>
      <c r="HSC61" s="460"/>
      <c r="HSD61" s="460"/>
      <c r="HSE61" s="460"/>
      <c r="HSF61" s="460"/>
      <c r="HSG61" s="460"/>
      <c r="HSH61" s="460"/>
      <c r="HSI61" s="460"/>
      <c r="HSJ61" s="460"/>
      <c r="HSK61" s="460"/>
      <c r="HSL61" s="460"/>
      <c r="HSM61" s="460"/>
      <c r="HSN61" s="460"/>
      <c r="HSO61" s="460"/>
      <c r="HSP61" s="460"/>
      <c r="HSQ61" s="460"/>
      <c r="HSR61" s="460"/>
      <c r="HSS61" s="460"/>
      <c r="HST61" s="460"/>
      <c r="HSU61" s="460"/>
      <c r="HSV61" s="460"/>
      <c r="HSW61" s="460"/>
      <c r="HSX61" s="460"/>
      <c r="HSY61" s="460"/>
      <c r="HSZ61" s="460"/>
      <c r="HTA61" s="460"/>
      <c r="HTB61" s="460"/>
      <c r="HTC61" s="460"/>
      <c r="HTD61" s="460"/>
      <c r="HTE61" s="460"/>
      <c r="HTF61" s="460"/>
      <c r="HTG61" s="460"/>
      <c r="HTH61" s="460"/>
      <c r="HTI61" s="460"/>
      <c r="HTJ61" s="460"/>
      <c r="HTK61" s="460"/>
      <c r="HTL61" s="460"/>
      <c r="HTM61" s="460"/>
      <c r="HTN61" s="460"/>
      <c r="HTO61" s="460"/>
      <c r="HTP61" s="460"/>
      <c r="HTQ61" s="460"/>
      <c r="HTR61" s="460"/>
      <c r="HTS61" s="460"/>
      <c r="HTT61" s="460"/>
      <c r="HTU61" s="460"/>
      <c r="HTV61" s="460"/>
      <c r="HTW61" s="460"/>
      <c r="HTX61" s="460"/>
      <c r="HTY61" s="460"/>
      <c r="HTZ61" s="460"/>
      <c r="HUA61" s="460"/>
      <c r="HUB61" s="460"/>
      <c r="HUC61" s="460"/>
      <c r="HUD61" s="460"/>
      <c r="HUE61" s="460"/>
      <c r="HUF61" s="460"/>
      <c r="HUG61" s="460"/>
      <c r="HUH61" s="460"/>
      <c r="HUI61" s="460"/>
      <c r="HUJ61" s="460"/>
      <c r="HUK61" s="460"/>
      <c r="HUL61" s="460"/>
      <c r="HUM61" s="460"/>
      <c r="HUN61" s="460"/>
      <c r="HUO61" s="460"/>
      <c r="HUP61" s="460"/>
      <c r="HUQ61" s="460"/>
      <c r="HUR61" s="460"/>
      <c r="HUS61" s="460"/>
      <c r="HUT61" s="460"/>
      <c r="HUU61" s="460"/>
      <c r="HUV61" s="460"/>
      <c r="HUW61" s="460"/>
      <c r="HUX61" s="460"/>
      <c r="HUY61" s="460"/>
      <c r="HUZ61" s="460"/>
      <c r="HVA61" s="460"/>
      <c r="HVB61" s="460"/>
      <c r="HVC61" s="460"/>
      <c r="HVD61" s="460"/>
      <c r="HVE61" s="460"/>
      <c r="HVF61" s="460"/>
      <c r="HVG61" s="460"/>
      <c r="HVH61" s="460"/>
      <c r="HVI61" s="460"/>
      <c r="HVJ61" s="460"/>
      <c r="HVK61" s="460"/>
      <c r="HVL61" s="460"/>
      <c r="HVM61" s="460"/>
      <c r="HVN61" s="460"/>
      <c r="HVO61" s="460"/>
      <c r="HVP61" s="460"/>
      <c r="HVQ61" s="460"/>
      <c r="HVR61" s="460"/>
      <c r="HVS61" s="460"/>
      <c r="HVT61" s="460"/>
      <c r="HVU61" s="460"/>
      <c r="HVV61" s="460"/>
      <c r="HVW61" s="460"/>
      <c r="HVX61" s="460"/>
      <c r="HVY61" s="460"/>
      <c r="HVZ61" s="460"/>
      <c r="HWA61" s="460"/>
      <c r="HWB61" s="460"/>
      <c r="HWC61" s="460"/>
      <c r="HWD61" s="460"/>
      <c r="HWE61" s="460"/>
      <c r="HWF61" s="460"/>
      <c r="HWG61" s="460"/>
      <c r="HWH61" s="460"/>
      <c r="HWI61" s="460"/>
      <c r="HWJ61" s="460"/>
      <c r="HWK61" s="460"/>
      <c r="HWL61" s="460"/>
      <c r="HWM61" s="460"/>
      <c r="HWN61" s="460"/>
      <c r="HWO61" s="460"/>
      <c r="HWP61" s="460"/>
      <c r="HWQ61" s="460"/>
      <c r="HWR61" s="460"/>
      <c r="HWS61" s="460"/>
      <c r="HWT61" s="460"/>
      <c r="HWU61" s="460"/>
      <c r="HWV61" s="460"/>
      <c r="HWW61" s="460"/>
      <c r="HWX61" s="460"/>
      <c r="HWY61" s="460"/>
      <c r="HWZ61" s="460"/>
      <c r="HXA61" s="460"/>
      <c r="HXB61" s="460"/>
      <c r="HXC61" s="460"/>
      <c r="HXD61" s="460"/>
      <c r="HXE61" s="460"/>
      <c r="HXF61" s="460"/>
      <c r="HXG61" s="460"/>
      <c r="HXH61" s="460"/>
      <c r="HXI61" s="460"/>
      <c r="HXJ61" s="460"/>
      <c r="HXK61" s="460"/>
      <c r="HXL61" s="460"/>
      <c r="HXM61" s="460"/>
      <c r="HXN61" s="460"/>
      <c r="HXO61" s="460"/>
      <c r="HXP61" s="460"/>
      <c r="HXQ61" s="460"/>
      <c r="HXR61" s="460"/>
      <c r="HXS61" s="460"/>
      <c r="HXT61" s="460"/>
      <c r="HXU61" s="460"/>
      <c r="HXV61" s="460"/>
      <c r="HXW61" s="460"/>
      <c r="HXX61" s="460"/>
      <c r="HXY61" s="460"/>
      <c r="HXZ61" s="460"/>
      <c r="HYA61" s="460"/>
      <c r="HYB61" s="460"/>
      <c r="HYC61" s="460"/>
      <c r="HYD61" s="460"/>
      <c r="HYE61" s="460"/>
      <c r="HYF61" s="460"/>
      <c r="HYG61" s="460"/>
      <c r="HYH61" s="460"/>
      <c r="HYI61" s="460"/>
      <c r="HYJ61" s="460"/>
      <c r="HYK61" s="460"/>
      <c r="HYL61" s="460"/>
      <c r="HYM61" s="460"/>
      <c r="HYN61" s="460"/>
      <c r="HYO61" s="460"/>
      <c r="HYP61" s="460"/>
      <c r="HYQ61" s="460"/>
      <c r="HYR61" s="460"/>
      <c r="HYS61" s="460"/>
      <c r="HYT61" s="460"/>
      <c r="HYU61" s="460"/>
      <c r="HYV61" s="460"/>
      <c r="HYW61" s="460"/>
      <c r="HYX61" s="460"/>
      <c r="HYY61" s="460"/>
      <c r="HYZ61" s="460"/>
      <c r="HZA61" s="460"/>
      <c r="HZB61" s="460"/>
      <c r="HZC61" s="460"/>
      <c r="HZD61" s="460"/>
      <c r="HZE61" s="460"/>
      <c r="HZF61" s="460"/>
      <c r="HZG61" s="460"/>
      <c r="HZH61" s="460"/>
      <c r="HZI61" s="460"/>
      <c r="HZJ61" s="460"/>
      <c r="HZK61" s="460"/>
      <c r="HZL61" s="460"/>
      <c r="HZM61" s="460"/>
      <c r="HZN61" s="460"/>
      <c r="HZO61" s="460"/>
      <c r="HZP61" s="460"/>
      <c r="HZQ61" s="460"/>
      <c r="HZR61" s="460"/>
      <c r="HZS61" s="460"/>
      <c r="HZT61" s="460"/>
      <c r="HZU61" s="460"/>
      <c r="HZV61" s="460"/>
      <c r="HZW61" s="460"/>
      <c r="HZX61" s="460"/>
      <c r="HZY61" s="460"/>
      <c r="HZZ61" s="460"/>
      <c r="IAA61" s="460"/>
      <c r="IAB61" s="460"/>
      <c r="IAC61" s="460"/>
      <c r="IAD61" s="460"/>
      <c r="IAE61" s="460"/>
      <c r="IAF61" s="460"/>
      <c r="IAG61" s="460"/>
      <c r="IAH61" s="460"/>
      <c r="IAI61" s="460"/>
      <c r="IAJ61" s="460"/>
      <c r="IAK61" s="460"/>
      <c r="IAL61" s="460"/>
      <c r="IAM61" s="460"/>
      <c r="IAN61" s="460"/>
      <c r="IAO61" s="460"/>
      <c r="IAP61" s="460"/>
      <c r="IAQ61" s="460"/>
      <c r="IAR61" s="460"/>
      <c r="IAS61" s="460"/>
      <c r="IAT61" s="460"/>
      <c r="IAU61" s="460"/>
      <c r="IAV61" s="460"/>
      <c r="IAW61" s="460"/>
      <c r="IAX61" s="460"/>
      <c r="IAY61" s="460"/>
      <c r="IAZ61" s="460"/>
      <c r="IBA61" s="460"/>
      <c r="IBB61" s="460"/>
      <c r="IBC61" s="460"/>
      <c r="IBD61" s="460"/>
      <c r="IBE61" s="460"/>
      <c r="IBF61" s="460"/>
      <c r="IBG61" s="460"/>
      <c r="IBH61" s="460"/>
      <c r="IBI61" s="460"/>
      <c r="IBJ61" s="460"/>
      <c r="IBK61" s="460"/>
      <c r="IBL61" s="460"/>
      <c r="IBM61" s="460"/>
      <c r="IBN61" s="460"/>
      <c r="IBO61" s="460"/>
      <c r="IBP61" s="460"/>
      <c r="IBQ61" s="460"/>
      <c r="IBR61" s="460"/>
      <c r="IBS61" s="460"/>
      <c r="IBT61" s="460"/>
      <c r="IBU61" s="460"/>
      <c r="IBV61" s="460"/>
      <c r="IBW61" s="460"/>
      <c r="IBX61" s="460"/>
      <c r="IBY61" s="460"/>
      <c r="IBZ61" s="460"/>
      <c r="ICA61" s="460"/>
      <c r="ICB61" s="460"/>
      <c r="ICC61" s="460"/>
      <c r="ICD61" s="460"/>
      <c r="ICE61" s="460"/>
      <c r="ICF61" s="460"/>
      <c r="ICG61" s="460"/>
      <c r="ICH61" s="460"/>
      <c r="ICI61" s="460"/>
      <c r="ICJ61" s="460"/>
      <c r="ICK61" s="460"/>
      <c r="ICL61" s="460"/>
      <c r="ICM61" s="460"/>
      <c r="ICN61" s="460"/>
      <c r="ICO61" s="460"/>
      <c r="ICP61" s="460"/>
      <c r="ICQ61" s="460"/>
      <c r="ICR61" s="460"/>
      <c r="ICS61" s="460"/>
      <c r="ICT61" s="460"/>
      <c r="ICU61" s="460"/>
      <c r="ICV61" s="460"/>
      <c r="ICW61" s="460"/>
      <c r="ICX61" s="460"/>
      <c r="ICY61" s="460"/>
      <c r="ICZ61" s="460"/>
      <c r="IDA61" s="460"/>
      <c r="IDB61" s="460"/>
      <c r="IDC61" s="460"/>
      <c r="IDD61" s="460"/>
      <c r="IDE61" s="460"/>
      <c r="IDF61" s="460"/>
      <c r="IDG61" s="460"/>
      <c r="IDH61" s="460"/>
      <c r="IDI61" s="460"/>
      <c r="IDJ61" s="460"/>
      <c r="IDK61" s="460"/>
      <c r="IDL61" s="460"/>
      <c r="IDM61" s="460"/>
      <c r="IDN61" s="460"/>
      <c r="IDO61" s="460"/>
      <c r="IDP61" s="460"/>
      <c r="IDQ61" s="460"/>
      <c r="IDR61" s="460"/>
      <c r="IDS61" s="460"/>
      <c r="IDT61" s="460"/>
      <c r="IDU61" s="460"/>
      <c r="IDV61" s="460"/>
      <c r="IDW61" s="460"/>
      <c r="IDX61" s="460"/>
      <c r="IDY61" s="460"/>
      <c r="IDZ61" s="460"/>
      <c r="IEA61" s="460"/>
      <c r="IEB61" s="460"/>
      <c r="IEC61" s="460"/>
      <c r="IED61" s="460"/>
      <c r="IEE61" s="460"/>
      <c r="IEF61" s="460"/>
      <c r="IEG61" s="460"/>
      <c r="IEH61" s="460"/>
      <c r="IEI61" s="460"/>
      <c r="IEJ61" s="460"/>
      <c r="IEK61" s="460"/>
      <c r="IEL61" s="460"/>
      <c r="IEM61" s="460"/>
      <c r="IEN61" s="460"/>
      <c r="IEO61" s="460"/>
      <c r="IEP61" s="460"/>
      <c r="IEQ61" s="460"/>
      <c r="IER61" s="460"/>
      <c r="IES61" s="460"/>
      <c r="IET61" s="460"/>
      <c r="IEU61" s="460"/>
      <c r="IEV61" s="460"/>
      <c r="IEW61" s="460"/>
      <c r="IEX61" s="460"/>
      <c r="IEY61" s="460"/>
      <c r="IEZ61" s="460"/>
      <c r="IFA61" s="460"/>
      <c r="IFB61" s="460"/>
      <c r="IFC61" s="460"/>
      <c r="IFD61" s="460"/>
      <c r="IFE61" s="460"/>
      <c r="IFF61" s="460"/>
      <c r="IFG61" s="460"/>
      <c r="IFH61" s="460"/>
      <c r="IFI61" s="460"/>
      <c r="IFJ61" s="460"/>
      <c r="IFK61" s="460"/>
      <c r="IFL61" s="460"/>
      <c r="IFM61" s="460"/>
      <c r="IFN61" s="460"/>
      <c r="IFO61" s="460"/>
      <c r="IFP61" s="460"/>
      <c r="IFQ61" s="460"/>
      <c r="IFR61" s="460"/>
      <c r="IFS61" s="460"/>
      <c r="IFT61" s="460"/>
      <c r="IFU61" s="460"/>
      <c r="IFV61" s="460"/>
      <c r="IFW61" s="460"/>
      <c r="IFX61" s="460"/>
      <c r="IFY61" s="460"/>
      <c r="IFZ61" s="460"/>
      <c r="IGA61" s="460"/>
      <c r="IGB61" s="460"/>
      <c r="IGC61" s="460"/>
      <c r="IGD61" s="460"/>
      <c r="IGE61" s="460"/>
      <c r="IGF61" s="460"/>
      <c r="IGG61" s="460"/>
      <c r="IGH61" s="460"/>
      <c r="IGI61" s="460"/>
      <c r="IGJ61" s="460"/>
      <c r="IGK61" s="460"/>
      <c r="IGL61" s="460"/>
      <c r="IGM61" s="460"/>
      <c r="IGN61" s="460"/>
      <c r="IGO61" s="460"/>
      <c r="IGP61" s="460"/>
      <c r="IGQ61" s="460"/>
      <c r="IGR61" s="460"/>
      <c r="IGS61" s="460"/>
      <c r="IGT61" s="460"/>
      <c r="IGU61" s="460"/>
      <c r="IGV61" s="460"/>
      <c r="IGW61" s="460"/>
      <c r="IGX61" s="460"/>
      <c r="IGY61" s="460"/>
      <c r="IGZ61" s="460"/>
      <c r="IHA61" s="460"/>
      <c r="IHB61" s="460"/>
      <c r="IHC61" s="460"/>
      <c r="IHD61" s="460"/>
      <c r="IHE61" s="460"/>
      <c r="IHF61" s="460"/>
      <c r="IHG61" s="460"/>
      <c r="IHH61" s="460"/>
      <c r="IHI61" s="460"/>
      <c r="IHJ61" s="460"/>
      <c r="IHK61" s="460"/>
      <c r="IHL61" s="460"/>
      <c r="IHM61" s="460"/>
      <c r="IHN61" s="460"/>
      <c r="IHO61" s="460"/>
      <c r="IHP61" s="460"/>
      <c r="IHQ61" s="460"/>
      <c r="IHR61" s="460"/>
      <c r="IHS61" s="460"/>
      <c r="IHT61" s="460"/>
      <c r="IHU61" s="460"/>
      <c r="IHV61" s="460"/>
      <c r="IHW61" s="460"/>
      <c r="IHX61" s="460"/>
      <c r="IHY61" s="460"/>
      <c r="IHZ61" s="460"/>
      <c r="IIA61" s="460"/>
      <c r="IIB61" s="460"/>
      <c r="IIC61" s="460"/>
      <c r="IID61" s="460"/>
      <c r="IIE61" s="460"/>
      <c r="IIF61" s="460"/>
      <c r="IIG61" s="460"/>
      <c r="IIH61" s="460"/>
      <c r="III61" s="460"/>
      <c r="IIJ61" s="460"/>
      <c r="IIK61" s="460"/>
      <c r="IIL61" s="460"/>
      <c r="IIM61" s="460"/>
      <c r="IIN61" s="460"/>
      <c r="IIO61" s="460"/>
      <c r="IIP61" s="460"/>
      <c r="IIQ61" s="460"/>
      <c r="IIR61" s="460"/>
      <c r="IIS61" s="460"/>
      <c r="IIT61" s="460"/>
      <c r="IIU61" s="460"/>
      <c r="IIV61" s="460"/>
      <c r="IIW61" s="460"/>
      <c r="IIX61" s="460"/>
      <c r="IIY61" s="460"/>
      <c r="IIZ61" s="460"/>
      <c r="IJA61" s="460"/>
      <c r="IJB61" s="460"/>
      <c r="IJC61" s="460"/>
      <c r="IJD61" s="460"/>
      <c r="IJE61" s="460"/>
      <c r="IJF61" s="460"/>
      <c r="IJG61" s="460"/>
      <c r="IJH61" s="460"/>
      <c r="IJI61" s="460"/>
      <c r="IJJ61" s="460"/>
      <c r="IJK61" s="460"/>
      <c r="IJL61" s="460"/>
      <c r="IJM61" s="460"/>
      <c r="IJN61" s="460"/>
      <c r="IJO61" s="460"/>
      <c r="IJP61" s="460"/>
      <c r="IJQ61" s="460"/>
      <c r="IJR61" s="460"/>
      <c r="IJS61" s="460"/>
      <c r="IJT61" s="460"/>
      <c r="IJU61" s="460"/>
      <c r="IJV61" s="460"/>
      <c r="IJW61" s="460"/>
      <c r="IJX61" s="460"/>
      <c r="IJY61" s="460"/>
      <c r="IJZ61" s="460"/>
      <c r="IKA61" s="460"/>
      <c r="IKB61" s="460"/>
      <c r="IKC61" s="460"/>
      <c r="IKD61" s="460"/>
      <c r="IKE61" s="460"/>
      <c r="IKF61" s="460"/>
      <c r="IKG61" s="460"/>
      <c r="IKH61" s="460"/>
      <c r="IKI61" s="460"/>
      <c r="IKJ61" s="460"/>
      <c r="IKK61" s="460"/>
      <c r="IKL61" s="460"/>
      <c r="IKM61" s="460"/>
      <c r="IKN61" s="460"/>
      <c r="IKO61" s="460"/>
      <c r="IKP61" s="460"/>
      <c r="IKQ61" s="460"/>
      <c r="IKR61" s="460"/>
      <c r="IKS61" s="460"/>
      <c r="IKT61" s="460"/>
      <c r="IKU61" s="460"/>
      <c r="IKV61" s="460"/>
      <c r="IKW61" s="460"/>
      <c r="IKX61" s="460"/>
      <c r="IKY61" s="460"/>
      <c r="IKZ61" s="460"/>
      <c r="ILA61" s="460"/>
      <c r="ILB61" s="460"/>
      <c r="ILC61" s="460"/>
      <c r="ILD61" s="460"/>
      <c r="ILE61" s="460"/>
      <c r="ILF61" s="460"/>
      <c r="ILG61" s="460"/>
      <c r="ILH61" s="460"/>
      <c r="ILI61" s="460"/>
      <c r="ILJ61" s="460"/>
      <c r="ILK61" s="460"/>
      <c r="ILL61" s="460"/>
      <c r="ILM61" s="460"/>
      <c r="ILN61" s="460"/>
      <c r="ILO61" s="460"/>
      <c r="ILP61" s="460"/>
      <c r="ILQ61" s="460"/>
      <c r="ILR61" s="460"/>
      <c r="ILS61" s="460"/>
      <c r="ILT61" s="460"/>
      <c r="ILU61" s="460"/>
      <c r="ILV61" s="460"/>
      <c r="ILW61" s="460"/>
      <c r="ILX61" s="460"/>
      <c r="ILY61" s="460"/>
      <c r="ILZ61" s="460"/>
      <c r="IMA61" s="460"/>
      <c r="IMB61" s="460"/>
      <c r="IMC61" s="460"/>
      <c r="IMD61" s="460"/>
      <c r="IME61" s="460"/>
      <c r="IMF61" s="460"/>
      <c r="IMG61" s="460"/>
      <c r="IMH61" s="460"/>
      <c r="IMI61" s="460"/>
      <c r="IMJ61" s="460"/>
      <c r="IMK61" s="460"/>
      <c r="IML61" s="460"/>
      <c r="IMM61" s="460"/>
      <c r="IMN61" s="460"/>
      <c r="IMO61" s="460"/>
      <c r="IMP61" s="460"/>
      <c r="IMQ61" s="460"/>
      <c r="IMR61" s="460"/>
      <c r="IMS61" s="460"/>
      <c r="IMT61" s="460"/>
      <c r="IMU61" s="460"/>
      <c r="IMV61" s="460"/>
      <c r="IMW61" s="460"/>
      <c r="IMX61" s="460"/>
      <c r="IMY61" s="460"/>
      <c r="IMZ61" s="460"/>
      <c r="INA61" s="460"/>
      <c r="INB61" s="460"/>
      <c r="INC61" s="460"/>
      <c r="IND61" s="460"/>
      <c r="INE61" s="460"/>
      <c r="INF61" s="460"/>
      <c r="ING61" s="460"/>
      <c r="INH61" s="460"/>
      <c r="INI61" s="460"/>
      <c r="INJ61" s="460"/>
      <c r="INK61" s="460"/>
      <c r="INL61" s="460"/>
      <c r="INM61" s="460"/>
      <c r="INN61" s="460"/>
      <c r="INO61" s="460"/>
      <c r="INP61" s="460"/>
      <c r="INQ61" s="460"/>
      <c r="INR61" s="460"/>
      <c r="INS61" s="460"/>
      <c r="INT61" s="460"/>
      <c r="INU61" s="460"/>
      <c r="INV61" s="460"/>
      <c r="INW61" s="460"/>
      <c r="INX61" s="460"/>
      <c r="INY61" s="460"/>
      <c r="INZ61" s="460"/>
      <c r="IOA61" s="460"/>
      <c r="IOB61" s="460"/>
      <c r="IOC61" s="460"/>
      <c r="IOD61" s="460"/>
      <c r="IOE61" s="460"/>
      <c r="IOF61" s="460"/>
      <c r="IOG61" s="460"/>
      <c r="IOH61" s="460"/>
      <c r="IOI61" s="460"/>
      <c r="IOJ61" s="460"/>
      <c r="IOK61" s="460"/>
      <c r="IOL61" s="460"/>
      <c r="IOM61" s="460"/>
      <c r="ION61" s="460"/>
      <c r="IOO61" s="460"/>
      <c r="IOP61" s="460"/>
      <c r="IOQ61" s="460"/>
      <c r="IOR61" s="460"/>
      <c r="IOS61" s="460"/>
      <c r="IOT61" s="460"/>
      <c r="IOU61" s="460"/>
      <c r="IOV61" s="460"/>
      <c r="IOW61" s="460"/>
      <c r="IOX61" s="460"/>
      <c r="IOY61" s="460"/>
      <c r="IOZ61" s="460"/>
      <c r="IPA61" s="460"/>
      <c r="IPB61" s="460"/>
      <c r="IPC61" s="460"/>
      <c r="IPD61" s="460"/>
      <c r="IPE61" s="460"/>
      <c r="IPF61" s="460"/>
      <c r="IPG61" s="460"/>
      <c r="IPH61" s="460"/>
      <c r="IPI61" s="460"/>
      <c r="IPJ61" s="460"/>
      <c r="IPK61" s="460"/>
      <c r="IPL61" s="460"/>
      <c r="IPM61" s="460"/>
      <c r="IPN61" s="460"/>
      <c r="IPO61" s="460"/>
      <c r="IPP61" s="460"/>
      <c r="IPQ61" s="460"/>
      <c r="IPR61" s="460"/>
      <c r="IPS61" s="460"/>
      <c r="IPT61" s="460"/>
      <c r="IPU61" s="460"/>
      <c r="IPV61" s="460"/>
      <c r="IPW61" s="460"/>
      <c r="IPX61" s="460"/>
      <c r="IPY61" s="460"/>
      <c r="IPZ61" s="460"/>
      <c r="IQA61" s="460"/>
      <c r="IQB61" s="460"/>
      <c r="IQC61" s="460"/>
      <c r="IQD61" s="460"/>
      <c r="IQE61" s="460"/>
      <c r="IQF61" s="460"/>
      <c r="IQG61" s="460"/>
      <c r="IQH61" s="460"/>
      <c r="IQI61" s="460"/>
      <c r="IQJ61" s="460"/>
      <c r="IQK61" s="460"/>
      <c r="IQL61" s="460"/>
      <c r="IQM61" s="460"/>
      <c r="IQN61" s="460"/>
      <c r="IQO61" s="460"/>
      <c r="IQP61" s="460"/>
      <c r="IQQ61" s="460"/>
      <c r="IQR61" s="460"/>
      <c r="IQS61" s="460"/>
      <c r="IQT61" s="460"/>
      <c r="IQU61" s="460"/>
      <c r="IQV61" s="460"/>
      <c r="IQW61" s="460"/>
      <c r="IQX61" s="460"/>
      <c r="IQY61" s="460"/>
      <c r="IQZ61" s="460"/>
      <c r="IRA61" s="460"/>
      <c r="IRB61" s="460"/>
      <c r="IRC61" s="460"/>
      <c r="IRD61" s="460"/>
      <c r="IRE61" s="460"/>
      <c r="IRF61" s="460"/>
      <c r="IRG61" s="460"/>
      <c r="IRH61" s="460"/>
      <c r="IRI61" s="460"/>
      <c r="IRJ61" s="460"/>
      <c r="IRK61" s="460"/>
      <c r="IRL61" s="460"/>
      <c r="IRM61" s="460"/>
      <c r="IRN61" s="460"/>
      <c r="IRO61" s="460"/>
      <c r="IRP61" s="460"/>
      <c r="IRQ61" s="460"/>
      <c r="IRR61" s="460"/>
      <c r="IRS61" s="460"/>
      <c r="IRT61" s="460"/>
      <c r="IRU61" s="460"/>
      <c r="IRV61" s="460"/>
      <c r="IRW61" s="460"/>
      <c r="IRX61" s="460"/>
      <c r="IRY61" s="460"/>
      <c r="IRZ61" s="460"/>
      <c r="ISA61" s="460"/>
      <c r="ISB61" s="460"/>
      <c r="ISC61" s="460"/>
      <c r="ISD61" s="460"/>
      <c r="ISE61" s="460"/>
      <c r="ISF61" s="460"/>
      <c r="ISG61" s="460"/>
      <c r="ISH61" s="460"/>
      <c r="ISI61" s="460"/>
      <c r="ISJ61" s="460"/>
      <c r="ISK61" s="460"/>
      <c r="ISL61" s="460"/>
      <c r="ISM61" s="460"/>
      <c r="ISN61" s="460"/>
      <c r="ISO61" s="460"/>
      <c r="ISP61" s="460"/>
      <c r="ISQ61" s="460"/>
      <c r="ISR61" s="460"/>
      <c r="ISS61" s="460"/>
      <c r="IST61" s="460"/>
      <c r="ISU61" s="460"/>
      <c r="ISV61" s="460"/>
      <c r="ISW61" s="460"/>
      <c r="ISX61" s="460"/>
      <c r="ISY61" s="460"/>
      <c r="ISZ61" s="460"/>
      <c r="ITA61" s="460"/>
      <c r="ITB61" s="460"/>
      <c r="ITC61" s="460"/>
      <c r="ITD61" s="460"/>
      <c r="ITE61" s="460"/>
      <c r="ITF61" s="460"/>
      <c r="ITG61" s="460"/>
      <c r="ITH61" s="460"/>
      <c r="ITI61" s="460"/>
      <c r="ITJ61" s="460"/>
      <c r="ITK61" s="460"/>
      <c r="ITL61" s="460"/>
      <c r="ITM61" s="460"/>
      <c r="ITN61" s="460"/>
      <c r="ITO61" s="460"/>
      <c r="ITP61" s="460"/>
      <c r="ITQ61" s="460"/>
      <c r="ITR61" s="460"/>
      <c r="ITS61" s="460"/>
      <c r="ITT61" s="460"/>
      <c r="ITU61" s="460"/>
      <c r="ITV61" s="460"/>
      <c r="ITW61" s="460"/>
      <c r="ITX61" s="460"/>
      <c r="ITY61" s="460"/>
      <c r="ITZ61" s="460"/>
      <c r="IUA61" s="460"/>
      <c r="IUB61" s="460"/>
      <c r="IUC61" s="460"/>
      <c r="IUD61" s="460"/>
      <c r="IUE61" s="460"/>
      <c r="IUF61" s="460"/>
      <c r="IUG61" s="460"/>
      <c r="IUH61" s="460"/>
      <c r="IUI61" s="460"/>
      <c r="IUJ61" s="460"/>
      <c r="IUK61" s="460"/>
      <c r="IUL61" s="460"/>
      <c r="IUM61" s="460"/>
      <c r="IUN61" s="460"/>
      <c r="IUO61" s="460"/>
      <c r="IUP61" s="460"/>
      <c r="IUQ61" s="460"/>
      <c r="IUR61" s="460"/>
      <c r="IUS61" s="460"/>
      <c r="IUT61" s="460"/>
      <c r="IUU61" s="460"/>
      <c r="IUV61" s="460"/>
      <c r="IUW61" s="460"/>
      <c r="IUX61" s="460"/>
      <c r="IUY61" s="460"/>
      <c r="IUZ61" s="460"/>
      <c r="IVA61" s="460"/>
      <c r="IVB61" s="460"/>
      <c r="IVC61" s="460"/>
      <c r="IVD61" s="460"/>
      <c r="IVE61" s="460"/>
      <c r="IVF61" s="460"/>
      <c r="IVG61" s="460"/>
      <c r="IVH61" s="460"/>
      <c r="IVI61" s="460"/>
      <c r="IVJ61" s="460"/>
      <c r="IVK61" s="460"/>
      <c r="IVL61" s="460"/>
      <c r="IVM61" s="460"/>
      <c r="IVN61" s="460"/>
      <c r="IVO61" s="460"/>
      <c r="IVP61" s="460"/>
      <c r="IVQ61" s="460"/>
      <c r="IVR61" s="460"/>
      <c r="IVS61" s="460"/>
      <c r="IVT61" s="460"/>
      <c r="IVU61" s="460"/>
      <c r="IVV61" s="460"/>
      <c r="IVW61" s="460"/>
      <c r="IVX61" s="460"/>
      <c r="IVY61" s="460"/>
      <c r="IVZ61" s="460"/>
      <c r="IWA61" s="460"/>
      <c r="IWB61" s="460"/>
      <c r="IWC61" s="460"/>
      <c r="IWD61" s="460"/>
      <c r="IWE61" s="460"/>
      <c r="IWF61" s="460"/>
      <c r="IWG61" s="460"/>
      <c r="IWH61" s="460"/>
      <c r="IWI61" s="460"/>
      <c r="IWJ61" s="460"/>
      <c r="IWK61" s="460"/>
      <c r="IWL61" s="460"/>
      <c r="IWM61" s="460"/>
      <c r="IWN61" s="460"/>
      <c r="IWO61" s="460"/>
      <c r="IWP61" s="460"/>
      <c r="IWQ61" s="460"/>
      <c r="IWR61" s="460"/>
      <c r="IWS61" s="460"/>
      <c r="IWT61" s="460"/>
      <c r="IWU61" s="460"/>
      <c r="IWV61" s="460"/>
      <c r="IWW61" s="460"/>
      <c r="IWX61" s="460"/>
      <c r="IWY61" s="460"/>
      <c r="IWZ61" s="460"/>
      <c r="IXA61" s="460"/>
      <c r="IXB61" s="460"/>
      <c r="IXC61" s="460"/>
      <c r="IXD61" s="460"/>
      <c r="IXE61" s="460"/>
      <c r="IXF61" s="460"/>
      <c r="IXG61" s="460"/>
      <c r="IXH61" s="460"/>
      <c r="IXI61" s="460"/>
      <c r="IXJ61" s="460"/>
      <c r="IXK61" s="460"/>
      <c r="IXL61" s="460"/>
      <c r="IXM61" s="460"/>
      <c r="IXN61" s="460"/>
      <c r="IXO61" s="460"/>
      <c r="IXP61" s="460"/>
      <c r="IXQ61" s="460"/>
      <c r="IXR61" s="460"/>
      <c r="IXS61" s="460"/>
      <c r="IXT61" s="460"/>
      <c r="IXU61" s="460"/>
      <c r="IXV61" s="460"/>
      <c r="IXW61" s="460"/>
      <c r="IXX61" s="460"/>
      <c r="IXY61" s="460"/>
      <c r="IXZ61" s="460"/>
      <c r="IYA61" s="460"/>
      <c r="IYB61" s="460"/>
      <c r="IYC61" s="460"/>
      <c r="IYD61" s="460"/>
      <c r="IYE61" s="460"/>
      <c r="IYF61" s="460"/>
      <c r="IYG61" s="460"/>
      <c r="IYH61" s="460"/>
      <c r="IYI61" s="460"/>
      <c r="IYJ61" s="460"/>
      <c r="IYK61" s="460"/>
      <c r="IYL61" s="460"/>
      <c r="IYM61" s="460"/>
      <c r="IYN61" s="460"/>
      <c r="IYO61" s="460"/>
      <c r="IYP61" s="460"/>
      <c r="IYQ61" s="460"/>
      <c r="IYR61" s="460"/>
      <c r="IYS61" s="460"/>
      <c r="IYT61" s="460"/>
      <c r="IYU61" s="460"/>
      <c r="IYV61" s="460"/>
      <c r="IYW61" s="460"/>
      <c r="IYX61" s="460"/>
      <c r="IYY61" s="460"/>
      <c r="IYZ61" s="460"/>
      <c r="IZA61" s="460"/>
      <c r="IZB61" s="460"/>
      <c r="IZC61" s="460"/>
      <c r="IZD61" s="460"/>
      <c r="IZE61" s="460"/>
      <c r="IZF61" s="460"/>
      <c r="IZG61" s="460"/>
      <c r="IZH61" s="460"/>
      <c r="IZI61" s="460"/>
      <c r="IZJ61" s="460"/>
      <c r="IZK61" s="460"/>
      <c r="IZL61" s="460"/>
      <c r="IZM61" s="460"/>
      <c r="IZN61" s="460"/>
      <c r="IZO61" s="460"/>
      <c r="IZP61" s="460"/>
      <c r="IZQ61" s="460"/>
      <c r="IZR61" s="460"/>
      <c r="IZS61" s="460"/>
      <c r="IZT61" s="460"/>
      <c r="IZU61" s="460"/>
      <c r="IZV61" s="460"/>
      <c r="IZW61" s="460"/>
      <c r="IZX61" s="460"/>
      <c r="IZY61" s="460"/>
      <c r="IZZ61" s="460"/>
      <c r="JAA61" s="460"/>
      <c r="JAB61" s="460"/>
      <c r="JAC61" s="460"/>
      <c r="JAD61" s="460"/>
      <c r="JAE61" s="460"/>
      <c r="JAF61" s="460"/>
      <c r="JAG61" s="460"/>
      <c r="JAH61" s="460"/>
      <c r="JAI61" s="460"/>
      <c r="JAJ61" s="460"/>
      <c r="JAK61" s="460"/>
      <c r="JAL61" s="460"/>
      <c r="JAM61" s="460"/>
      <c r="JAN61" s="460"/>
      <c r="JAO61" s="460"/>
      <c r="JAP61" s="460"/>
      <c r="JAQ61" s="460"/>
      <c r="JAR61" s="460"/>
      <c r="JAS61" s="460"/>
      <c r="JAT61" s="460"/>
      <c r="JAU61" s="460"/>
      <c r="JAV61" s="460"/>
      <c r="JAW61" s="460"/>
      <c r="JAX61" s="460"/>
      <c r="JAY61" s="460"/>
      <c r="JAZ61" s="460"/>
      <c r="JBA61" s="460"/>
      <c r="JBB61" s="460"/>
      <c r="JBC61" s="460"/>
      <c r="JBD61" s="460"/>
      <c r="JBE61" s="460"/>
      <c r="JBF61" s="460"/>
      <c r="JBG61" s="460"/>
      <c r="JBH61" s="460"/>
      <c r="JBI61" s="460"/>
      <c r="JBJ61" s="460"/>
      <c r="JBK61" s="460"/>
      <c r="JBL61" s="460"/>
      <c r="JBM61" s="460"/>
      <c r="JBN61" s="460"/>
      <c r="JBO61" s="460"/>
      <c r="JBP61" s="460"/>
      <c r="JBQ61" s="460"/>
      <c r="JBR61" s="460"/>
      <c r="JBS61" s="460"/>
      <c r="JBT61" s="460"/>
      <c r="JBU61" s="460"/>
      <c r="JBV61" s="460"/>
      <c r="JBW61" s="460"/>
      <c r="JBX61" s="460"/>
      <c r="JBY61" s="460"/>
      <c r="JBZ61" s="460"/>
      <c r="JCA61" s="460"/>
      <c r="JCB61" s="460"/>
      <c r="JCC61" s="460"/>
      <c r="JCD61" s="460"/>
      <c r="JCE61" s="460"/>
      <c r="JCF61" s="460"/>
      <c r="JCG61" s="460"/>
      <c r="JCH61" s="460"/>
      <c r="JCI61" s="460"/>
      <c r="JCJ61" s="460"/>
      <c r="JCK61" s="460"/>
      <c r="JCL61" s="460"/>
      <c r="JCM61" s="460"/>
      <c r="JCN61" s="460"/>
      <c r="JCO61" s="460"/>
      <c r="JCP61" s="460"/>
      <c r="JCQ61" s="460"/>
      <c r="JCR61" s="460"/>
      <c r="JCS61" s="460"/>
      <c r="JCT61" s="460"/>
      <c r="JCU61" s="460"/>
      <c r="JCV61" s="460"/>
      <c r="JCW61" s="460"/>
      <c r="JCX61" s="460"/>
      <c r="JCY61" s="460"/>
      <c r="JCZ61" s="460"/>
      <c r="JDA61" s="460"/>
      <c r="JDB61" s="460"/>
      <c r="JDC61" s="460"/>
      <c r="JDD61" s="460"/>
      <c r="JDE61" s="460"/>
      <c r="JDF61" s="460"/>
      <c r="JDG61" s="460"/>
      <c r="JDH61" s="460"/>
      <c r="JDI61" s="460"/>
      <c r="JDJ61" s="460"/>
      <c r="JDK61" s="460"/>
      <c r="JDL61" s="460"/>
      <c r="JDM61" s="460"/>
      <c r="JDN61" s="460"/>
      <c r="JDO61" s="460"/>
      <c r="JDP61" s="460"/>
      <c r="JDQ61" s="460"/>
      <c r="JDR61" s="460"/>
      <c r="JDS61" s="460"/>
      <c r="JDT61" s="460"/>
      <c r="JDU61" s="460"/>
      <c r="JDV61" s="460"/>
      <c r="JDW61" s="460"/>
      <c r="JDX61" s="460"/>
      <c r="JDY61" s="460"/>
      <c r="JDZ61" s="460"/>
      <c r="JEA61" s="460"/>
      <c r="JEB61" s="460"/>
      <c r="JEC61" s="460"/>
      <c r="JED61" s="460"/>
      <c r="JEE61" s="460"/>
      <c r="JEF61" s="460"/>
      <c r="JEG61" s="460"/>
      <c r="JEH61" s="460"/>
      <c r="JEI61" s="460"/>
      <c r="JEJ61" s="460"/>
      <c r="JEK61" s="460"/>
      <c r="JEL61" s="460"/>
      <c r="JEM61" s="460"/>
      <c r="JEN61" s="460"/>
      <c r="JEO61" s="460"/>
      <c r="JEP61" s="460"/>
      <c r="JEQ61" s="460"/>
      <c r="JER61" s="460"/>
      <c r="JES61" s="460"/>
      <c r="JET61" s="460"/>
      <c r="JEU61" s="460"/>
      <c r="JEV61" s="460"/>
      <c r="JEW61" s="460"/>
      <c r="JEX61" s="460"/>
      <c r="JEY61" s="460"/>
      <c r="JEZ61" s="460"/>
      <c r="JFA61" s="460"/>
      <c r="JFB61" s="460"/>
      <c r="JFC61" s="460"/>
      <c r="JFD61" s="460"/>
      <c r="JFE61" s="460"/>
      <c r="JFF61" s="460"/>
      <c r="JFG61" s="460"/>
      <c r="JFH61" s="460"/>
      <c r="JFI61" s="460"/>
      <c r="JFJ61" s="460"/>
      <c r="JFK61" s="460"/>
      <c r="JFL61" s="460"/>
      <c r="JFM61" s="460"/>
      <c r="JFN61" s="460"/>
      <c r="JFO61" s="460"/>
      <c r="JFP61" s="460"/>
      <c r="JFQ61" s="460"/>
      <c r="JFR61" s="460"/>
      <c r="JFS61" s="460"/>
      <c r="JFT61" s="460"/>
      <c r="JFU61" s="460"/>
      <c r="JFV61" s="460"/>
      <c r="JFW61" s="460"/>
      <c r="JFX61" s="460"/>
      <c r="JFY61" s="460"/>
      <c r="JFZ61" s="460"/>
      <c r="JGA61" s="460"/>
      <c r="JGB61" s="460"/>
      <c r="JGC61" s="460"/>
      <c r="JGD61" s="460"/>
      <c r="JGE61" s="460"/>
      <c r="JGF61" s="460"/>
      <c r="JGG61" s="460"/>
      <c r="JGH61" s="460"/>
      <c r="JGI61" s="460"/>
      <c r="JGJ61" s="460"/>
      <c r="JGK61" s="460"/>
      <c r="JGL61" s="460"/>
      <c r="JGM61" s="460"/>
      <c r="JGN61" s="460"/>
      <c r="JGO61" s="460"/>
      <c r="JGP61" s="460"/>
      <c r="JGQ61" s="460"/>
      <c r="JGR61" s="460"/>
      <c r="JGS61" s="460"/>
      <c r="JGT61" s="460"/>
      <c r="JGU61" s="460"/>
      <c r="JGV61" s="460"/>
      <c r="JGW61" s="460"/>
      <c r="JGX61" s="460"/>
      <c r="JGY61" s="460"/>
      <c r="JGZ61" s="460"/>
      <c r="JHA61" s="460"/>
      <c r="JHB61" s="460"/>
      <c r="JHC61" s="460"/>
      <c r="JHD61" s="460"/>
      <c r="JHE61" s="460"/>
      <c r="JHF61" s="460"/>
      <c r="JHG61" s="460"/>
      <c r="JHH61" s="460"/>
      <c r="JHI61" s="460"/>
      <c r="JHJ61" s="460"/>
      <c r="JHK61" s="460"/>
      <c r="JHL61" s="460"/>
      <c r="JHM61" s="460"/>
      <c r="JHN61" s="460"/>
      <c r="JHO61" s="460"/>
      <c r="JHP61" s="460"/>
      <c r="JHQ61" s="460"/>
      <c r="JHR61" s="460"/>
      <c r="JHS61" s="460"/>
      <c r="JHT61" s="460"/>
      <c r="JHU61" s="460"/>
      <c r="JHV61" s="460"/>
      <c r="JHW61" s="460"/>
      <c r="JHX61" s="460"/>
      <c r="JHY61" s="460"/>
      <c r="JHZ61" s="460"/>
      <c r="JIA61" s="460"/>
      <c r="JIB61" s="460"/>
      <c r="JIC61" s="460"/>
      <c r="JID61" s="460"/>
      <c r="JIE61" s="460"/>
      <c r="JIF61" s="460"/>
      <c r="JIG61" s="460"/>
      <c r="JIH61" s="460"/>
      <c r="JII61" s="460"/>
      <c r="JIJ61" s="460"/>
      <c r="JIK61" s="460"/>
      <c r="JIL61" s="460"/>
      <c r="JIM61" s="460"/>
      <c r="JIN61" s="460"/>
      <c r="JIO61" s="460"/>
      <c r="JIP61" s="460"/>
      <c r="JIQ61" s="460"/>
      <c r="JIR61" s="460"/>
      <c r="JIS61" s="460"/>
      <c r="JIT61" s="460"/>
      <c r="JIU61" s="460"/>
      <c r="JIV61" s="460"/>
      <c r="JIW61" s="460"/>
      <c r="JIX61" s="460"/>
      <c r="JIY61" s="460"/>
      <c r="JIZ61" s="460"/>
      <c r="JJA61" s="460"/>
      <c r="JJB61" s="460"/>
      <c r="JJC61" s="460"/>
      <c r="JJD61" s="460"/>
      <c r="JJE61" s="460"/>
      <c r="JJF61" s="460"/>
      <c r="JJG61" s="460"/>
      <c r="JJH61" s="460"/>
      <c r="JJI61" s="460"/>
      <c r="JJJ61" s="460"/>
      <c r="JJK61" s="460"/>
      <c r="JJL61" s="460"/>
      <c r="JJM61" s="460"/>
      <c r="JJN61" s="460"/>
      <c r="JJO61" s="460"/>
      <c r="JJP61" s="460"/>
      <c r="JJQ61" s="460"/>
      <c r="JJR61" s="460"/>
      <c r="JJS61" s="460"/>
      <c r="JJT61" s="460"/>
      <c r="JJU61" s="460"/>
      <c r="JJV61" s="460"/>
      <c r="JJW61" s="460"/>
      <c r="JJX61" s="460"/>
      <c r="JJY61" s="460"/>
      <c r="JJZ61" s="460"/>
      <c r="JKA61" s="460"/>
      <c r="JKB61" s="460"/>
      <c r="JKC61" s="460"/>
      <c r="JKD61" s="460"/>
      <c r="JKE61" s="460"/>
      <c r="JKF61" s="460"/>
      <c r="JKG61" s="460"/>
      <c r="JKH61" s="460"/>
      <c r="JKI61" s="460"/>
      <c r="JKJ61" s="460"/>
      <c r="JKK61" s="460"/>
      <c r="JKL61" s="460"/>
      <c r="JKM61" s="460"/>
      <c r="JKN61" s="460"/>
      <c r="JKO61" s="460"/>
      <c r="JKP61" s="460"/>
      <c r="JKQ61" s="460"/>
      <c r="JKR61" s="460"/>
      <c r="JKS61" s="460"/>
      <c r="JKT61" s="460"/>
      <c r="JKU61" s="460"/>
      <c r="JKV61" s="460"/>
      <c r="JKW61" s="460"/>
      <c r="JKX61" s="460"/>
      <c r="JKY61" s="460"/>
      <c r="JKZ61" s="460"/>
      <c r="JLA61" s="460"/>
      <c r="JLB61" s="460"/>
      <c r="JLC61" s="460"/>
      <c r="JLD61" s="460"/>
      <c r="JLE61" s="460"/>
      <c r="JLF61" s="460"/>
      <c r="JLG61" s="460"/>
      <c r="JLH61" s="460"/>
      <c r="JLI61" s="460"/>
      <c r="JLJ61" s="460"/>
      <c r="JLK61" s="460"/>
      <c r="JLL61" s="460"/>
      <c r="JLM61" s="460"/>
      <c r="JLN61" s="460"/>
      <c r="JLO61" s="460"/>
      <c r="JLP61" s="460"/>
      <c r="JLQ61" s="460"/>
      <c r="JLR61" s="460"/>
      <c r="JLS61" s="460"/>
      <c r="JLT61" s="460"/>
      <c r="JLU61" s="460"/>
      <c r="JLV61" s="460"/>
      <c r="JLW61" s="460"/>
      <c r="JLX61" s="460"/>
      <c r="JLY61" s="460"/>
      <c r="JLZ61" s="460"/>
      <c r="JMA61" s="460"/>
      <c r="JMB61" s="460"/>
      <c r="JMC61" s="460"/>
      <c r="JMD61" s="460"/>
      <c r="JME61" s="460"/>
      <c r="JMF61" s="460"/>
      <c r="JMG61" s="460"/>
      <c r="JMH61" s="460"/>
      <c r="JMI61" s="460"/>
      <c r="JMJ61" s="460"/>
      <c r="JMK61" s="460"/>
      <c r="JML61" s="460"/>
      <c r="JMM61" s="460"/>
      <c r="JMN61" s="460"/>
      <c r="JMO61" s="460"/>
      <c r="JMP61" s="460"/>
      <c r="JMQ61" s="460"/>
      <c r="JMR61" s="460"/>
      <c r="JMS61" s="460"/>
      <c r="JMT61" s="460"/>
      <c r="JMU61" s="460"/>
      <c r="JMV61" s="460"/>
      <c r="JMW61" s="460"/>
      <c r="JMX61" s="460"/>
      <c r="JMY61" s="460"/>
      <c r="JMZ61" s="460"/>
      <c r="JNA61" s="460"/>
      <c r="JNB61" s="460"/>
      <c r="JNC61" s="460"/>
      <c r="JND61" s="460"/>
      <c r="JNE61" s="460"/>
      <c r="JNF61" s="460"/>
      <c r="JNG61" s="460"/>
      <c r="JNH61" s="460"/>
      <c r="JNI61" s="460"/>
      <c r="JNJ61" s="460"/>
      <c r="JNK61" s="460"/>
      <c r="JNL61" s="460"/>
      <c r="JNM61" s="460"/>
      <c r="JNN61" s="460"/>
      <c r="JNO61" s="460"/>
      <c r="JNP61" s="460"/>
      <c r="JNQ61" s="460"/>
      <c r="JNR61" s="460"/>
      <c r="JNS61" s="460"/>
      <c r="JNT61" s="460"/>
      <c r="JNU61" s="460"/>
      <c r="JNV61" s="460"/>
      <c r="JNW61" s="460"/>
      <c r="JNX61" s="460"/>
      <c r="JNY61" s="460"/>
      <c r="JNZ61" s="460"/>
      <c r="JOA61" s="460"/>
      <c r="JOB61" s="460"/>
      <c r="JOC61" s="460"/>
      <c r="JOD61" s="460"/>
      <c r="JOE61" s="460"/>
      <c r="JOF61" s="460"/>
      <c r="JOG61" s="460"/>
      <c r="JOH61" s="460"/>
      <c r="JOI61" s="460"/>
      <c r="JOJ61" s="460"/>
      <c r="JOK61" s="460"/>
      <c r="JOL61" s="460"/>
      <c r="JOM61" s="460"/>
      <c r="JON61" s="460"/>
      <c r="JOO61" s="460"/>
      <c r="JOP61" s="460"/>
      <c r="JOQ61" s="460"/>
      <c r="JOR61" s="460"/>
      <c r="JOS61" s="460"/>
      <c r="JOT61" s="460"/>
      <c r="JOU61" s="460"/>
      <c r="JOV61" s="460"/>
      <c r="JOW61" s="460"/>
      <c r="JOX61" s="460"/>
      <c r="JOY61" s="460"/>
      <c r="JOZ61" s="460"/>
      <c r="JPA61" s="460"/>
      <c r="JPB61" s="460"/>
      <c r="JPC61" s="460"/>
      <c r="JPD61" s="460"/>
      <c r="JPE61" s="460"/>
      <c r="JPF61" s="460"/>
      <c r="JPG61" s="460"/>
      <c r="JPH61" s="460"/>
      <c r="JPI61" s="460"/>
      <c r="JPJ61" s="460"/>
      <c r="JPK61" s="460"/>
      <c r="JPL61" s="460"/>
      <c r="JPM61" s="460"/>
      <c r="JPN61" s="460"/>
      <c r="JPO61" s="460"/>
      <c r="JPP61" s="460"/>
      <c r="JPQ61" s="460"/>
      <c r="JPR61" s="460"/>
      <c r="JPS61" s="460"/>
      <c r="JPT61" s="460"/>
      <c r="JPU61" s="460"/>
      <c r="JPV61" s="460"/>
      <c r="JPW61" s="460"/>
      <c r="JPX61" s="460"/>
      <c r="JPY61" s="460"/>
      <c r="JPZ61" s="460"/>
      <c r="JQA61" s="460"/>
      <c r="JQB61" s="460"/>
      <c r="JQC61" s="460"/>
      <c r="JQD61" s="460"/>
      <c r="JQE61" s="460"/>
      <c r="JQF61" s="460"/>
      <c r="JQG61" s="460"/>
      <c r="JQH61" s="460"/>
      <c r="JQI61" s="460"/>
      <c r="JQJ61" s="460"/>
      <c r="JQK61" s="460"/>
      <c r="JQL61" s="460"/>
      <c r="JQM61" s="460"/>
      <c r="JQN61" s="460"/>
      <c r="JQO61" s="460"/>
      <c r="JQP61" s="460"/>
      <c r="JQQ61" s="460"/>
      <c r="JQR61" s="460"/>
      <c r="JQS61" s="460"/>
      <c r="JQT61" s="460"/>
      <c r="JQU61" s="460"/>
      <c r="JQV61" s="460"/>
      <c r="JQW61" s="460"/>
      <c r="JQX61" s="460"/>
      <c r="JQY61" s="460"/>
      <c r="JQZ61" s="460"/>
      <c r="JRA61" s="460"/>
      <c r="JRB61" s="460"/>
      <c r="JRC61" s="460"/>
      <c r="JRD61" s="460"/>
      <c r="JRE61" s="460"/>
      <c r="JRF61" s="460"/>
      <c r="JRG61" s="460"/>
      <c r="JRH61" s="460"/>
      <c r="JRI61" s="460"/>
      <c r="JRJ61" s="460"/>
      <c r="JRK61" s="460"/>
      <c r="JRL61" s="460"/>
      <c r="JRM61" s="460"/>
      <c r="JRN61" s="460"/>
      <c r="JRO61" s="460"/>
      <c r="JRP61" s="460"/>
      <c r="JRQ61" s="460"/>
      <c r="JRR61" s="460"/>
      <c r="JRS61" s="460"/>
      <c r="JRT61" s="460"/>
      <c r="JRU61" s="460"/>
      <c r="JRV61" s="460"/>
      <c r="JRW61" s="460"/>
      <c r="JRX61" s="460"/>
      <c r="JRY61" s="460"/>
      <c r="JRZ61" s="460"/>
      <c r="JSA61" s="460"/>
      <c r="JSB61" s="460"/>
      <c r="JSC61" s="460"/>
      <c r="JSD61" s="460"/>
      <c r="JSE61" s="460"/>
      <c r="JSF61" s="460"/>
      <c r="JSG61" s="460"/>
      <c r="JSH61" s="460"/>
      <c r="JSI61" s="460"/>
      <c r="JSJ61" s="460"/>
      <c r="JSK61" s="460"/>
      <c r="JSL61" s="460"/>
      <c r="JSM61" s="460"/>
      <c r="JSN61" s="460"/>
      <c r="JSO61" s="460"/>
      <c r="JSP61" s="460"/>
      <c r="JSQ61" s="460"/>
      <c r="JSR61" s="460"/>
      <c r="JSS61" s="460"/>
      <c r="JST61" s="460"/>
      <c r="JSU61" s="460"/>
      <c r="JSV61" s="460"/>
      <c r="JSW61" s="460"/>
      <c r="JSX61" s="460"/>
      <c r="JSY61" s="460"/>
      <c r="JSZ61" s="460"/>
      <c r="JTA61" s="460"/>
      <c r="JTB61" s="460"/>
      <c r="JTC61" s="460"/>
      <c r="JTD61" s="460"/>
      <c r="JTE61" s="460"/>
      <c r="JTF61" s="460"/>
      <c r="JTG61" s="460"/>
      <c r="JTH61" s="460"/>
      <c r="JTI61" s="460"/>
      <c r="JTJ61" s="460"/>
      <c r="JTK61" s="460"/>
      <c r="JTL61" s="460"/>
      <c r="JTM61" s="460"/>
      <c r="JTN61" s="460"/>
      <c r="JTO61" s="460"/>
      <c r="JTP61" s="460"/>
      <c r="JTQ61" s="460"/>
      <c r="JTR61" s="460"/>
      <c r="JTS61" s="460"/>
      <c r="JTT61" s="460"/>
      <c r="JTU61" s="460"/>
      <c r="JTV61" s="460"/>
      <c r="JTW61" s="460"/>
      <c r="JTX61" s="460"/>
      <c r="JTY61" s="460"/>
      <c r="JTZ61" s="460"/>
      <c r="JUA61" s="460"/>
      <c r="JUB61" s="460"/>
      <c r="JUC61" s="460"/>
      <c r="JUD61" s="460"/>
      <c r="JUE61" s="460"/>
      <c r="JUF61" s="460"/>
      <c r="JUG61" s="460"/>
      <c r="JUH61" s="460"/>
      <c r="JUI61" s="460"/>
      <c r="JUJ61" s="460"/>
      <c r="JUK61" s="460"/>
      <c r="JUL61" s="460"/>
      <c r="JUM61" s="460"/>
      <c r="JUN61" s="460"/>
      <c r="JUO61" s="460"/>
      <c r="JUP61" s="460"/>
      <c r="JUQ61" s="460"/>
      <c r="JUR61" s="460"/>
      <c r="JUS61" s="460"/>
      <c r="JUT61" s="460"/>
      <c r="JUU61" s="460"/>
      <c r="JUV61" s="460"/>
      <c r="JUW61" s="460"/>
      <c r="JUX61" s="460"/>
      <c r="JUY61" s="460"/>
      <c r="JUZ61" s="460"/>
      <c r="JVA61" s="460"/>
      <c r="JVB61" s="460"/>
      <c r="JVC61" s="460"/>
      <c r="JVD61" s="460"/>
      <c r="JVE61" s="460"/>
      <c r="JVF61" s="460"/>
      <c r="JVG61" s="460"/>
      <c r="JVH61" s="460"/>
      <c r="JVI61" s="460"/>
      <c r="JVJ61" s="460"/>
      <c r="JVK61" s="460"/>
      <c r="JVL61" s="460"/>
      <c r="JVM61" s="460"/>
      <c r="JVN61" s="460"/>
      <c r="JVO61" s="460"/>
      <c r="JVP61" s="460"/>
      <c r="JVQ61" s="460"/>
      <c r="JVR61" s="460"/>
      <c r="JVS61" s="460"/>
      <c r="JVT61" s="460"/>
      <c r="JVU61" s="460"/>
      <c r="JVV61" s="460"/>
      <c r="JVW61" s="460"/>
      <c r="JVX61" s="460"/>
      <c r="JVY61" s="460"/>
      <c r="JVZ61" s="460"/>
      <c r="JWA61" s="460"/>
      <c r="JWB61" s="460"/>
      <c r="JWC61" s="460"/>
      <c r="JWD61" s="460"/>
      <c r="JWE61" s="460"/>
      <c r="JWF61" s="460"/>
      <c r="JWG61" s="460"/>
      <c r="JWH61" s="460"/>
      <c r="JWI61" s="460"/>
      <c r="JWJ61" s="460"/>
      <c r="JWK61" s="460"/>
      <c r="JWL61" s="460"/>
      <c r="JWM61" s="460"/>
      <c r="JWN61" s="460"/>
      <c r="JWO61" s="460"/>
      <c r="JWP61" s="460"/>
      <c r="JWQ61" s="460"/>
      <c r="JWR61" s="460"/>
      <c r="JWS61" s="460"/>
      <c r="JWT61" s="460"/>
      <c r="JWU61" s="460"/>
      <c r="JWV61" s="460"/>
      <c r="JWW61" s="460"/>
      <c r="JWX61" s="460"/>
      <c r="JWY61" s="460"/>
      <c r="JWZ61" s="460"/>
      <c r="JXA61" s="460"/>
      <c r="JXB61" s="460"/>
      <c r="JXC61" s="460"/>
      <c r="JXD61" s="460"/>
      <c r="JXE61" s="460"/>
      <c r="JXF61" s="460"/>
      <c r="JXG61" s="460"/>
      <c r="JXH61" s="460"/>
      <c r="JXI61" s="460"/>
      <c r="JXJ61" s="460"/>
      <c r="JXK61" s="460"/>
      <c r="JXL61" s="460"/>
      <c r="JXM61" s="460"/>
      <c r="JXN61" s="460"/>
      <c r="JXO61" s="460"/>
      <c r="JXP61" s="460"/>
      <c r="JXQ61" s="460"/>
      <c r="JXR61" s="460"/>
      <c r="JXS61" s="460"/>
      <c r="JXT61" s="460"/>
      <c r="JXU61" s="460"/>
      <c r="JXV61" s="460"/>
      <c r="JXW61" s="460"/>
      <c r="JXX61" s="460"/>
      <c r="JXY61" s="460"/>
      <c r="JXZ61" s="460"/>
      <c r="JYA61" s="460"/>
      <c r="JYB61" s="460"/>
      <c r="JYC61" s="460"/>
      <c r="JYD61" s="460"/>
      <c r="JYE61" s="460"/>
      <c r="JYF61" s="460"/>
      <c r="JYG61" s="460"/>
      <c r="JYH61" s="460"/>
      <c r="JYI61" s="460"/>
      <c r="JYJ61" s="460"/>
      <c r="JYK61" s="460"/>
      <c r="JYL61" s="460"/>
      <c r="JYM61" s="460"/>
      <c r="JYN61" s="460"/>
      <c r="JYO61" s="460"/>
      <c r="JYP61" s="460"/>
      <c r="JYQ61" s="460"/>
      <c r="JYR61" s="460"/>
      <c r="JYS61" s="460"/>
      <c r="JYT61" s="460"/>
      <c r="JYU61" s="460"/>
      <c r="JYV61" s="460"/>
      <c r="JYW61" s="460"/>
      <c r="JYX61" s="460"/>
      <c r="JYY61" s="460"/>
      <c r="JYZ61" s="460"/>
      <c r="JZA61" s="460"/>
      <c r="JZB61" s="460"/>
      <c r="JZC61" s="460"/>
      <c r="JZD61" s="460"/>
      <c r="JZE61" s="460"/>
      <c r="JZF61" s="460"/>
      <c r="JZG61" s="460"/>
      <c r="JZH61" s="460"/>
      <c r="JZI61" s="460"/>
      <c r="JZJ61" s="460"/>
      <c r="JZK61" s="460"/>
      <c r="JZL61" s="460"/>
      <c r="JZM61" s="460"/>
      <c r="JZN61" s="460"/>
      <c r="JZO61" s="460"/>
      <c r="JZP61" s="460"/>
      <c r="JZQ61" s="460"/>
      <c r="JZR61" s="460"/>
      <c r="JZS61" s="460"/>
      <c r="JZT61" s="460"/>
      <c r="JZU61" s="460"/>
      <c r="JZV61" s="460"/>
      <c r="JZW61" s="460"/>
      <c r="JZX61" s="460"/>
      <c r="JZY61" s="460"/>
      <c r="JZZ61" s="460"/>
      <c r="KAA61" s="460"/>
      <c r="KAB61" s="460"/>
      <c r="KAC61" s="460"/>
      <c r="KAD61" s="460"/>
      <c r="KAE61" s="460"/>
      <c r="KAF61" s="460"/>
      <c r="KAG61" s="460"/>
      <c r="KAH61" s="460"/>
      <c r="KAI61" s="460"/>
      <c r="KAJ61" s="460"/>
      <c r="KAK61" s="460"/>
      <c r="KAL61" s="460"/>
      <c r="KAM61" s="460"/>
      <c r="KAN61" s="460"/>
      <c r="KAO61" s="460"/>
      <c r="KAP61" s="460"/>
      <c r="KAQ61" s="460"/>
      <c r="KAR61" s="460"/>
      <c r="KAS61" s="460"/>
      <c r="KAT61" s="460"/>
      <c r="KAU61" s="460"/>
      <c r="KAV61" s="460"/>
      <c r="KAW61" s="460"/>
      <c r="KAX61" s="460"/>
      <c r="KAY61" s="460"/>
      <c r="KAZ61" s="460"/>
      <c r="KBA61" s="460"/>
      <c r="KBB61" s="460"/>
      <c r="KBC61" s="460"/>
      <c r="KBD61" s="460"/>
      <c r="KBE61" s="460"/>
      <c r="KBF61" s="460"/>
      <c r="KBG61" s="460"/>
      <c r="KBH61" s="460"/>
      <c r="KBI61" s="460"/>
      <c r="KBJ61" s="460"/>
      <c r="KBK61" s="460"/>
      <c r="KBL61" s="460"/>
      <c r="KBM61" s="460"/>
      <c r="KBN61" s="460"/>
      <c r="KBO61" s="460"/>
      <c r="KBP61" s="460"/>
      <c r="KBQ61" s="460"/>
      <c r="KBR61" s="460"/>
      <c r="KBS61" s="460"/>
      <c r="KBT61" s="460"/>
      <c r="KBU61" s="460"/>
      <c r="KBV61" s="460"/>
      <c r="KBW61" s="460"/>
      <c r="KBX61" s="460"/>
      <c r="KBY61" s="460"/>
      <c r="KBZ61" s="460"/>
      <c r="KCA61" s="460"/>
      <c r="KCB61" s="460"/>
      <c r="KCC61" s="460"/>
      <c r="KCD61" s="460"/>
      <c r="KCE61" s="460"/>
      <c r="KCF61" s="460"/>
      <c r="KCG61" s="460"/>
      <c r="KCH61" s="460"/>
      <c r="KCI61" s="460"/>
      <c r="KCJ61" s="460"/>
      <c r="KCK61" s="460"/>
      <c r="KCL61" s="460"/>
      <c r="KCM61" s="460"/>
      <c r="KCN61" s="460"/>
      <c r="KCO61" s="460"/>
      <c r="KCP61" s="460"/>
      <c r="KCQ61" s="460"/>
      <c r="KCR61" s="460"/>
      <c r="KCS61" s="460"/>
      <c r="KCT61" s="460"/>
      <c r="KCU61" s="460"/>
      <c r="KCV61" s="460"/>
      <c r="KCW61" s="460"/>
      <c r="KCX61" s="460"/>
      <c r="KCY61" s="460"/>
      <c r="KCZ61" s="460"/>
      <c r="KDA61" s="460"/>
      <c r="KDB61" s="460"/>
      <c r="KDC61" s="460"/>
      <c r="KDD61" s="460"/>
      <c r="KDE61" s="460"/>
      <c r="KDF61" s="460"/>
      <c r="KDG61" s="460"/>
      <c r="KDH61" s="460"/>
      <c r="KDI61" s="460"/>
      <c r="KDJ61" s="460"/>
      <c r="KDK61" s="460"/>
      <c r="KDL61" s="460"/>
      <c r="KDM61" s="460"/>
      <c r="KDN61" s="460"/>
      <c r="KDO61" s="460"/>
      <c r="KDP61" s="460"/>
      <c r="KDQ61" s="460"/>
      <c r="KDR61" s="460"/>
      <c r="KDS61" s="460"/>
      <c r="KDT61" s="460"/>
      <c r="KDU61" s="460"/>
      <c r="KDV61" s="460"/>
      <c r="KDW61" s="460"/>
      <c r="KDX61" s="460"/>
      <c r="KDY61" s="460"/>
      <c r="KDZ61" s="460"/>
      <c r="KEA61" s="460"/>
      <c r="KEB61" s="460"/>
      <c r="KEC61" s="460"/>
      <c r="KED61" s="460"/>
      <c r="KEE61" s="460"/>
      <c r="KEF61" s="460"/>
      <c r="KEG61" s="460"/>
      <c r="KEH61" s="460"/>
      <c r="KEI61" s="460"/>
      <c r="KEJ61" s="460"/>
      <c r="KEK61" s="460"/>
      <c r="KEL61" s="460"/>
      <c r="KEM61" s="460"/>
      <c r="KEN61" s="460"/>
      <c r="KEO61" s="460"/>
      <c r="KEP61" s="460"/>
      <c r="KEQ61" s="460"/>
      <c r="KER61" s="460"/>
      <c r="KES61" s="460"/>
      <c r="KET61" s="460"/>
      <c r="KEU61" s="460"/>
      <c r="KEV61" s="460"/>
      <c r="KEW61" s="460"/>
      <c r="KEX61" s="460"/>
      <c r="KEY61" s="460"/>
      <c r="KEZ61" s="460"/>
      <c r="KFA61" s="460"/>
      <c r="KFB61" s="460"/>
      <c r="KFC61" s="460"/>
      <c r="KFD61" s="460"/>
      <c r="KFE61" s="460"/>
      <c r="KFF61" s="460"/>
      <c r="KFG61" s="460"/>
      <c r="KFH61" s="460"/>
      <c r="KFI61" s="460"/>
      <c r="KFJ61" s="460"/>
      <c r="KFK61" s="460"/>
      <c r="KFL61" s="460"/>
      <c r="KFM61" s="460"/>
      <c r="KFN61" s="460"/>
      <c r="KFO61" s="460"/>
      <c r="KFP61" s="460"/>
      <c r="KFQ61" s="460"/>
      <c r="KFR61" s="460"/>
      <c r="KFS61" s="460"/>
      <c r="KFT61" s="460"/>
      <c r="KFU61" s="460"/>
      <c r="KFV61" s="460"/>
      <c r="KFW61" s="460"/>
      <c r="KFX61" s="460"/>
      <c r="KFY61" s="460"/>
      <c r="KFZ61" s="460"/>
      <c r="KGA61" s="460"/>
      <c r="KGB61" s="460"/>
      <c r="KGC61" s="460"/>
      <c r="KGD61" s="460"/>
      <c r="KGE61" s="460"/>
      <c r="KGF61" s="460"/>
      <c r="KGG61" s="460"/>
      <c r="KGH61" s="460"/>
      <c r="KGI61" s="460"/>
      <c r="KGJ61" s="460"/>
      <c r="KGK61" s="460"/>
      <c r="KGL61" s="460"/>
      <c r="KGM61" s="460"/>
      <c r="KGN61" s="460"/>
      <c r="KGO61" s="460"/>
      <c r="KGP61" s="460"/>
      <c r="KGQ61" s="460"/>
      <c r="KGR61" s="460"/>
      <c r="KGS61" s="460"/>
      <c r="KGT61" s="460"/>
      <c r="KGU61" s="460"/>
      <c r="KGV61" s="460"/>
      <c r="KGW61" s="460"/>
      <c r="KGX61" s="460"/>
      <c r="KGY61" s="460"/>
      <c r="KGZ61" s="460"/>
      <c r="KHA61" s="460"/>
      <c r="KHB61" s="460"/>
      <c r="KHC61" s="460"/>
      <c r="KHD61" s="460"/>
      <c r="KHE61" s="460"/>
      <c r="KHF61" s="460"/>
      <c r="KHG61" s="460"/>
      <c r="KHH61" s="460"/>
      <c r="KHI61" s="460"/>
      <c r="KHJ61" s="460"/>
      <c r="KHK61" s="460"/>
      <c r="KHL61" s="460"/>
      <c r="KHM61" s="460"/>
      <c r="KHN61" s="460"/>
      <c r="KHO61" s="460"/>
      <c r="KHP61" s="460"/>
      <c r="KHQ61" s="460"/>
      <c r="KHR61" s="460"/>
      <c r="KHS61" s="460"/>
      <c r="KHT61" s="460"/>
      <c r="KHU61" s="460"/>
      <c r="KHV61" s="460"/>
      <c r="KHW61" s="460"/>
      <c r="KHX61" s="460"/>
      <c r="KHY61" s="460"/>
      <c r="KHZ61" s="460"/>
      <c r="KIA61" s="460"/>
      <c r="KIB61" s="460"/>
      <c r="KIC61" s="460"/>
      <c r="KID61" s="460"/>
      <c r="KIE61" s="460"/>
      <c r="KIF61" s="460"/>
      <c r="KIG61" s="460"/>
      <c r="KIH61" s="460"/>
      <c r="KII61" s="460"/>
      <c r="KIJ61" s="460"/>
      <c r="KIK61" s="460"/>
      <c r="KIL61" s="460"/>
      <c r="KIM61" s="460"/>
      <c r="KIN61" s="460"/>
      <c r="KIO61" s="460"/>
      <c r="KIP61" s="460"/>
      <c r="KIQ61" s="460"/>
      <c r="KIR61" s="460"/>
      <c r="KIS61" s="460"/>
      <c r="KIT61" s="460"/>
      <c r="KIU61" s="460"/>
      <c r="KIV61" s="460"/>
      <c r="KIW61" s="460"/>
      <c r="KIX61" s="460"/>
      <c r="KIY61" s="460"/>
      <c r="KIZ61" s="460"/>
      <c r="KJA61" s="460"/>
      <c r="KJB61" s="460"/>
      <c r="KJC61" s="460"/>
      <c r="KJD61" s="460"/>
      <c r="KJE61" s="460"/>
      <c r="KJF61" s="460"/>
      <c r="KJG61" s="460"/>
      <c r="KJH61" s="460"/>
      <c r="KJI61" s="460"/>
      <c r="KJJ61" s="460"/>
      <c r="KJK61" s="460"/>
      <c r="KJL61" s="460"/>
      <c r="KJM61" s="460"/>
      <c r="KJN61" s="460"/>
      <c r="KJO61" s="460"/>
      <c r="KJP61" s="460"/>
      <c r="KJQ61" s="460"/>
      <c r="KJR61" s="460"/>
      <c r="KJS61" s="460"/>
      <c r="KJT61" s="460"/>
      <c r="KJU61" s="460"/>
      <c r="KJV61" s="460"/>
      <c r="KJW61" s="460"/>
      <c r="KJX61" s="460"/>
      <c r="KJY61" s="460"/>
      <c r="KJZ61" s="460"/>
      <c r="KKA61" s="460"/>
      <c r="KKB61" s="460"/>
      <c r="KKC61" s="460"/>
      <c r="KKD61" s="460"/>
      <c r="KKE61" s="460"/>
      <c r="KKF61" s="460"/>
      <c r="KKG61" s="460"/>
      <c r="KKH61" s="460"/>
      <c r="KKI61" s="460"/>
      <c r="KKJ61" s="460"/>
      <c r="KKK61" s="460"/>
      <c r="KKL61" s="460"/>
      <c r="KKM61" s="460"/>
      <c r="KKN61" s="460"/>
      <c r="KKO61" s="460"/>
      <c r="KKP61" s="460"/>
      <c r="KKQ61" s="460"/>
      <c r="KKR61" s="460"/>
      <c r="KKS61" s="460"/>
      <c r="KKT61" s="460"/>
      <c r="KKU61" s="460"/>
      <c r="KKV61" s="460"/>
      <c r="KKW61" s="460"/>
      <c r="KKX61" s="460"/>
      <c r="KKY61" s="460"/>
      <c r="KKZ61" s="460"/>
      <c r="KLA61" s="460"/>
      <c r="KLB61" s="460"/>
      <c r="KLC61" s="460"/>
      <c r="KLD61" s="460"/>
      <c r="KLE61" s="460"/>
      <c r="KLF61" s="460"/>
      <c r="KLG61" s="460"/>
      <c r="KLH61" s="460"/>
      <c r="KLI61" s="460"/>
      <c r="KLJ61" s="460"/>
      <c r="KLK61" s="460"/>
      <c r="KLL61" s="460"/>
      <c r="KLM61" s="460"/>
      <c r="KLN61" s="460"/>
      <c r="KLO61" s="460"/>
      <c r="KLP61" s="460"/>
      <c r="KLQ61" s="460"/>
      <c r="KLR61" s="460"/>
      <c r="KLS61" s="460"/>
      <c r="KLT61" s="460"/>
      <c r="KLU61" s="460"/>
      <c r="KLV61" s="460"/>
      <c r="KLW61" s="460"/>
      <c r="KLX61" s="460"/>
      <c r="KLY61" s="460"/>
      <c r="KLZ61" s="460"/>
      <c r="KMA61" s="460"/>
      <c r="KMB61" s="460"/>
      <c r="KMC61" s="460"/>
      <c r="KMD61" s="460"/>
      <c r="KME61" s="460"/>
      <c r="KMF61" s="460"/>
      <c r="KMG61" s="460"/>
      <c r="KMH61" s="460"/>
      <c r="KMI61" s="460"/>
      <c r="KMJ61" s="460"/>
      <c r="KMK61" s="460"/>
      <c r="KML61" s="460"/>
      <c r="KMM61" s="460"/>
      <c r="KMN61" s="460"/>
      <c r="KMO61" s="460"/>
      <c r="KMP61" s="460"/>
      <c r="KMQ61" s="460"/>
      <c r="KMR61" s="460"/>
      <c r="KMS61" s="460"/>
      <c r="KMT61" s="460"/>
      <c r="KMU61" s="460"/>
      <c r="KMV61" s="460"/>
      <c r="KMW61" s="460"/>
      <c r="KMX61" s="460"/>
      <c r="KMY61" s="460"/>
      <c r="KMZ61" s="460"/>
      <c r="KNA61" s="460"/>
      <c r="KNB61" s="460"/>
      <c r="KNC61" s="460"/>
      <c r="KND61" s="460"/>
      <c r="KNE61" s="460"/>
      <c r="KNF61" s="460"/>
      <c r="KNG61" s="460"/>
      <c r="KNH61" s="460"/>
      <c r="KNI61" s="460"/>
      <c r="KNJ61" s="460"/>
      <c r="KNK61" s="460"/>
      <c r="KNL61" s="460"/>
      <c r="KNM61" s="460"/>
      <c r="KNN61" s="460"/>
      <c r="KNO61" s="460"/>
      <c r="KNP61" s="460"/>
      <c r="KNQ61" s="460"/>
      <c r="KNR61" s="460"/>
      <c r="KNS61" s="460"/>
      <c r="KNT61" s="460"/>
      <c r="KNU61" s="460"/>
      <c r="KNV61" s="460"/>
      <c r="KNW61" s="460"/>
      <c r="KNX61" s="460"/>
      <c r="KNY61" s="460"/>
      <c r="KNZ61" s="460"/>
      <c r="KOA61" s="460"/>
      <c r="KOB61" s="460"/>
      <c r="KOC61" s="460"/>
      <c r="KOD61" s="460"/>
      <c r="KOE61" s="460"/>
      <c r="KOF61" s="460"/>
      <c r="KOG61" s="460"/>
      <c r="KOH61" s="460"/>
      <c r="KOI61" s="460"/>
      <c r="KOJ61" s="460"/>
      <c r="KOK61" s="460"/>
      <c r="KOL61" s="460"/>
      <c r="KOM61" s="460"/>
      <c r="KON61" s="460"/>
      <c r="KOO61" s="460"/>
      <c r="KOP61" s="460"/>
      <c r="KOQ61" s="460"/>
      <c r="KOR61" s="460"/>
      <c r="KOS61" s="460"/>
      <c r="KOT61" s="460"/>
      <c r="KOU61" s="460"/>
      <c r="KOV61" s="460"/>
      <c r="KOW61" s="460"/>
      <c r="KOX61" s="460"/>
      <c r="KOY61" s="460"/>
      <c r="KOZ61" s="460"/>
      <c r="KPA61" s="460"/>
      <c r="KPB61" s="460"/>
      <c r="KPC61" s="460"/>
      <c r="KPD61" s="460"/>
      <c r="KPE61" s="460"/>
      <c r="KPF61" s="460"/>
      <c r="KPG61" s="460"/>
      <c r="KPH61" s="460"/>
      <c r="KPI61" s="460"/>
      <c r="KPJ61" s="460"/>
      <c r="KPK61" s="460"/>
      <c r="KPL61" s="460"/>
      <c r="KPM61" s="460"/>
      <c r="KPN61" s="460"/>
      <c r="KPO61" s="460"/>
      <c r="KPP61" s="460"/>
      <c r="KPQ61" s="460"/>
      <c r="KPR61" s="460"/>
      <c r="KPS61" s="460"/>
      <c r="KPT61" s="460"/>
      <c r="KPU61" s="460"/>
      <c r="KPV61" s="460"/>
      <c r="KPW61" s="460"/>
      <c r="KPX61" s="460"/>
      <c r="KPY61" s="460"/>
      <c r="KPZ61" s="460"/>
      <c r="KQA61" s="460"/>
      <c r="KQB61" s="460"/>
      <c r="KQC61" s="460"/>
      <c r="KQD61" s="460"/>
      <c r="KQE61" s="460"/>
      <c r="KQF61" s="460"/>
      <c r="KQG61" s="460"/>
      <c r="KQH61" s="460"/>
      <c r="KQI61" s="460"/>
      <c r="KQJ61" s="460"/>
      <c r="KQK61" s="460"/>
      <c r="KQL61" s="460"/>
      <c r="KQM61" s="460"/>
      <c r="KQN61" s="460"/>
      <c r="KQO61" s="460"/>
      <c r="KQP61" s="460"/>
      <c r="KQQ61" s="460"/>
      <c r="KQR61" s="460"/>
      <c r="KQS61" s="460"/>
      <c r="KQT61" s="460"/>
      <c r="KQU61" s="460"/>
      <c r="KQV61" s="460"/>
      <c r="KQW61" s="460"/>
      <c r="KQX61" s="460"/>
      <c r="KQY61" s="460"/>
      <c r="KQZ61" s="460"/>
      <c r="KRA61" s="460"/>
      <c r="KRB61" s="460"/>
      <c r="KRC61" s="460"/>
      <c r="KRD61" s="460"/>
      <c r="KRE61" s="460"/>
      <c r="KRF61" s="460"/>
      <c r="KRG61" s="460"/>
      <c r="KRH61" s="460"/>
      <c r="KRI61" s="460"/>
      <c r="KRJ61" s="460"/>
      <c r="KRK61" s="460"/>
      <c r="KRL61" s="460"/>
      <c r="KRM61" s="460"/>
      <c r="KRN61" s="460"/>
      <c r="KRO61" s="460"/>
      <c r="KRP61" s="460"/>
      <c r="KRQ61" s="460"/>
      <c r="KRR61" s="460"/>
      <c r="KRS61" s="460"/>
      <c r="KRT61" s="460"/>
      <c r="KRU61" s="460"/>
      <c r="KRV61" s="460"/>
      <c r="KRW61" s="460"/>
      <c r="KRX61" s="460"/>
      <c r="KRY61" s="460"/>
      <c r="KRZ61" s="460"/>
      <c r="KSA61" s="460"/>
      <c r="KSB61" s="460"/>
      <c r="KSC61" s="460"/>
      <c r="KSD61" s="460"/>
      <c r="KSE61" s="460"/>
      <c r="KSF61" s="460"/>
      <c r="KSG61" s="460"/>
      <c r="KSH61" s="460"/>
      <c r="KSI61" s="460"/>
      <c r="KSJ61" s="460"/>
      <c r="KSK61" s="460"/>
      <c r="KSL61" s="460"/>
      <c r="KSM61" s="460"/>
      <c r="KSN61" s="460"/>
      <c r="KSO61" s="460"/>
      <c r="KSP61" s="460"/>
      <c r="KSQ61" s="460"/>
      <c r="KSR61" s="460"/>
      <c r="KSS61" s="460"/>
      <c r="KST61" s="460"/>
      <c r="KSU61" s="460"/>
      <c r="KSV61" s="460"/>
      <c r="KSW61" s="460"/>
      <c r="KSX61" s="460"/>
      <c r="KSY61" s="460"/>
      <c r="KSZ61" s="460"/>
      <c r="KTA61" s="460"/>
      <c r="KTB61" s="460"/>
      <c r="KTC61" s="460"/>
      <c r="KTD61" s="460"/>
      <c r="KTE61" s="460"/>
      <c r="KTF61" s="460"/>
      <c r="KTG61" s="460"/>
      <c r="KTH61" s="460"/>
      <c r="KTI61" s="460"/>
      <c r="KTJ61" s="460"/>
      <c r="KTK61" s="460"/>
      <c r="KTL61" s="460"/>
      <c r="KTM61" s="460"/>
      <c r="KTN61" s="460"/>
      <c r="KTO61" s="460"/>
      <c r="KTP61" s="460"/>
      <c r="KTQ61" s="460"/>
      <c r="KTR61" s="460"/>
      <c r="KTS61" s="460"/>
      <c r="KTT61" s="460"/>
      <c r="KTU61" s="460"/>
      <c r="KTV61" s="460"/>
      <c r="KTW61" s="460"/>
      <c r="KTX61" s="460"/>
      <c r="KTY61" s="460"/>
      <c r="KTZ61" s="460"/>
      <c r="KUA61" s="460"/>
      <c r="KUB61" s="460"/>
      <c r="KUC61" s="460"/>
      <c r="KUD61" s="460"/>
      <c r="KUE61" s="460"/>
      <c r="KUF61" s="460"/>
      <c r="KUG61" s="460"/>
      <c r="KUH61" s="460"/>
      <c r="KUI61" s="460"/>
      <c r="KUJ61" s="460"/>
      <c r="KUK61" s="460"/>
      <c r="KUL61" s="460"/>
      <c r="KUM61" s="460"/>
      <c r="KUN61" s="460"/>
      <c r="KUO61" s="460"/>
      <c r="KUP61" s="460"/>
      <c r="KUQ61" s="460"/>
      <c r="KUR61" s="460"/>
      <c r="KUS61" s="460"/>
      <c r="KUT61" s="460"/>
      <c r="KUU61" s="460"/>
      <c r="KUV61" s="460"/>
      <c r="KUW61" s="460"/>
      <c r="KUX61" s="460"/>
      <c r="KUY61" s="460"/>
      <c r="KUZ61" s="460"/>
      <c r="KVA61" s="460"/>
      <c r="KVB61" s="460"/>
      <c r="KVC61" s="460"/>
      <c r="KVD61" s="460"/>
      <c r="KVE61" s="460"/>
      <c r="KVF61" s="460"/>
      <c r="KVG61" s="460"/>
      <c r="KVH61" s="460"/>
      <c r="KVI61" s="460"/>
      <c r="KVJ61" s="460"/>
      <c r="KVK61" s="460"/>
      <c r="KVL61" s="460"/>
      <c r="KVM61" s="460"/>
      <c r="KVN61" s="460"/>
      <c r="KVO61" s="460"/>
      <c r="KVP61" s="460"/>
      <c r="KVQ61" s="460"/>
      <c r="KVR61" s="460"/>
      <c r="KVS61" s="460"/>
      <c r="KVT61" s="460"/>
      <c r="KVU61" s="460"/>
      <c r="KVV61" s="460"/>
      <c r="KVW61" s="460"/>
      <c r="KVX61" s="460"/>
      <c r="KVY61" s="460"/>
      <c r="KVZ61" s="460"/>
      <c r="KWA61" s="460"/>
      <c r="KWB61" s="460"/>
      <c r="KWC61" s="460"/>
      <c r="KWD61" s="460"/>
      <c r="KWE61" s="460"/>
      <c r="KWF61" s="460"/>
      <c r="KWG61" s="460"/>
      <c r="KWH61" s="460"/>
      <c r="KWI61" s="460"/>
      <c r="KWJ61" s="460"/>
      <c r="KWK61" s="460"/>
      <c r="KWL61" s="460"/>
      <c r="KWM61" s="460"/>
      <c r="KWN61" s="460"/>
      <c r="KWO61" s="460"/>
      <c r="KWP61" s="460"/>
      <c r="KWQ61" s="460"/>
      <c r="KWR61" s="460"/>
      <c r="KWS61" s="460"/>
      <c r="KWT61" s="460"/>
      <c r="KWU61" s="460"/>
      <c r="KWV61" s="460"/>
      <c r="KWW61" s="460"/>
      <c r="KWX61" s="460"/>
      <c r="KWY61" s="460"/>
      <c r="KWZ61" s="460"/>
      <c r="KXA61" s="460"/>
      <c r="KXB61" s="460"/>
      <c r="KXC61" s="460"/>
      <c r="KXD61" s="460"/>
      <c r="KXE61" s="460"/>
      <c r="KXF61" s="460"/>
      <c r="KXG61" s="460"/>
      <c r="KXH61" s="460"/>
      <c r="KXI61" s="460"/>
      <c r="KXJ61" s="460"/>
      <c r="KXK61" s="460"/>
      <c r="KXL61" s="460"/>
      <c r="KXM61" s="460"/>
      <c r="KXN61" s="460"/>
      <c r="KXO61" s="460"/>
      <c r="KXP61" s="460"/>
      <c r="KXQ61" s="460"/>
      <c r="KXR61" s="460"/>
      <c r="KXS61" s="460"/>
      <c r="KXT61" s="460"/>
      <c r="KXU61" s="460"/>
      <c r="KXV61" s="460"/>
      <c r="KXW61" s="460"/>
      <c r="KXX61" s="460"/>
      <c r="KXY61" s="460"/>
      <c r="KXZ61" s="460"/>
      <c r="KYA61" s="460"/>
      <c r="KYB61" s="460"/>
      <c r="KYC61" s="460"/>
      <c r="KYD61" s="460"/>
      <c r="KYE61" s="460"/>
      <c r="KYF61" s="460"/>
      <c r="KYG61" s="460"/>
      <c r="KYH61" s="460"/>
      <c r="KYI61" s="460"/>
      <c r="KYJ61" s="460"/>
      <c r="KYK61" s="460"/>
      <c r="KYL61" s="460"/>
      <c r="KYM61" s="460"/>
      <c r="KYN61" s="460"/>
      <c r="KYO61" s="460"/>
      <c r="KYP61" s="460"/>
      <c r="KYQ61" s="460"/>
      <c r="KYR61" s="460"/>
      <c r="KYS61" s="460"/>
      <c r="KYT61" s="460"/>
      <c r="KYU61" s="460"/>
      <c r="KYV61" s="460"/>
      <c r="KYW61" s="460"/>
      <c r="KYX61" s="460"/>
      <c r="KYY61" s="460"/>
      <c r="KYZ61" s="460"/>
      <c r="KZA61" s="460"/>
      <c r="KZB61" s="460"/>
      <c r="KZC61" s="460"/>
      <c r="KZD61" s="460"/>
      <c r="KZE61" s="460"/>
      <c r="KZF61" s="460"/>
      <c r="KZG61" s="460"/>
      <c r="KZH61" s="460"/>
      <c r="KZI61" s="460"/>
      <c r="KZJ61" s="460"/>
      <c r="KZK61" s="460"/>
      <c r="KZL61" s="460"/>
      <c r="KZM61" s="460"/>
      <c r="KZN61" s="460"/>
      <c r="KZO61" s="460"/>
      <c r="KZP61" s="460"/>
      <c r="KZQ61" s="460"/>
      <c r="KZR61" s="460"/>
      <c r="KZS61" s="460"/>
      <c r="KZT61" s="460"/>
      <c r="KZU61" s="460"/>
      <c r="KZV61" s="460"/>
      <c r="KZW61" s="460"/>
      <c r="KZX61" s="460"/>
      <c r="KZY61" s="460"/>
      <c r="KZZ61" s="460"/>
      <c r="LAA61" s="460"/>
      <c r="LAB61" s="460"/>
      <c r="LAC61" s="460"/>
      <c r="LAD61" s="460"/>
      <c r="LAE61" s="460"/>
      <c r="LAF61" s="460"/>
      <c r="LAG61" s="460"/>
      <c r="LAH61" s="460"/>
      <c r="LAI61" s="460"/>
      <c r="LAJ61" s="460"/>
      <c r="LAK61" s="460"/>
      <c r="LAL61" s="460"/>
      <c r="LAM61" s="460"/>
      <c r="LAN61" s="460"/>
      <c r="LAO61" s="460"/>
      <c r="LAP61" s="460"/>
      <c r="LAQ61" s="460"/>
      <c r="LAR61" s="460"/>
      <c r="LAS61" s="460"/>
      <c r="LAT61" s="460"/>
      <c r="LAU61" s="460"/>
      <c r="LAV61" s="460"/>
      <c r="LAW61" s="460"/>
      <c r="LAX61" s="460"/>
      <c r="LAY61" s="460"/>
      <c r="LAZ61" s="460"/>
      <c r="LBA61" s="460"/>
      <c r="LBB61" s="460"/>
      <c r="LBC61" s="460"/>
      <c r="LBD61" s="460"/>
      <c r="LBE61" s="460"/>
      <c r="LBF61" s="460"/>
      <c r="LBG61" s="460"/>
      <c r="LBH61" s="460"/>
      <c r="LBI61" s="460"/>
      <c r="LBJ61" s="460"/>
      <c r="LBK61" s="460"/>
      <c r="LBL61" s="460"/>
      <c r="LBM61" s="460"/>
      <c r="LBN61" s="460"/>
      <c r="LBO61" s="460"/>
      <c r="LBP61" s="460"/>
      <c r="LBQ61" s="460"/>
      <c r="LBR61" s="460"/>
      <c r="LBS61" s="460"/>
      <c r="LBT61" s="460"/>
      <c r="LBU61" s="460"/>
      <c r="LBV61" s="460"/>
      <c r="LBW61" s="460"/>
      <c r="LBX61" s="460"/>
      <c r="LBY61" s="460"/>
      <c r="LBZ61" s="460"/>
      <c r="LCA61" s="460"/>
      <c r="LCB61" s="460"/>
      <c r="LCC61" s="460"/>
      <c r="LCD61" s="460"/>
      <c r="LCE61" s="460"/>
      <c r="LCF61" s="460"/>
      <c r="LCG61" s="460"/>
      <c r="LCH61" s="460"/>
      <c r="LCI61" s="460"/>
      <c r="LCJ61" s="460"/>
      <c r="LCK61" s="460"/>
      <c r="LCL61" s="460"/>
      <c r="LCM61" s="460"/>
      <c r="LCN61" s="460"/>
      <c r="LCO61" s="460"/>
      <c r="LCP61" s="460"/>
      <c r="LCQ61" s="460"/>
      <c r="LCR61" s="460"/>
      <c r="LCS61" s="460"/>
      <c r="LCT61" s="460"/>
      <c r="LCU61" s="460"/>
      <c r="LCV61" s="460"/>
      <c r="LCW61" s="460"/>
      <c r="LCX61" s="460"/>
      <c r="LCY61" s="460"/>
      <c r="LCZ61" s="460"/>
      <c r="LDA61" s="460"/>
      <c r="LDB61" s="460"/>
      <c r="LDC61" s="460"/>
      <c r="LDD61" s="460"/>
      <c r="LDE61" s="460"/>
      <c r="LDF61" s="460"/>
      <c r="LDG61" s="460"/>
      <c r="LDH61" s="460"/>
      <c r="LDI61" s="460"/>
      <c r="LDJ61" s="460"/>
      <c r="LDK61" s="460"/>
      <c r="LDL61" s="460"/>
      <c r="LDM61" s="460"/>
      <c r="LDN61" s="460"/>
      <c r="LDO61" s="460"/>
      <c r="LDP61" s="460"/>
      <c r="LDQ61" s="460"/>
      <c r="LDR61" s="460"/>
      <c r="LDS61" s="460"/>
      <c r="LDT61" s="460"/>
      <c r="LDU61" s="460"/>
      <c r="LDV61" s="460"/>
      <c r="LDW61" s="460"/>
      <c r="LDX61" s="460"/>
      <c r="LDY61" s="460"/>
      <c r="LDZ61" s="460"/>
      <c r="LEA61" s="460"/>
      <c r="LEB61" s="460"/>
      <c r="LEC61" s="460"/>
      <c r="LED61" s="460"/>
      <c r="LEE61" s="460"/>
      <c r="LEF61" s="460"/>
      <c r="LEG61" s="460"/>
      <c r="LEH61" s="460"/>
      <c r="LEI61" s="460"/>
      <c r="LEJ61" s="460"/>
      <c r="LEK61" s="460"/>
      <c r="LEL61" s="460"/>
      <c r="LEM61" s="460"/>
      <c r="LEN61" s="460"/>
      <c r="LEO61" s="460"/>
      <c r="LEP61" s="460"/>
      <c r="LEQ61" s="460"/>
      <c r="LER61" s="460"/>
      <c r="LES61" s="460"/>
      <c r="LET61" s="460"/>
      <c r="LEU61" s="460"/>
      <c r="LEV61" s="460"/>
      <c r="LEW61" s="460"/>
      <c r="LEX61" s="460"/>
      <c r="LEY61" s="460"/>
      <c r="LEZ61" s="460"/>
      <c r="LFA61" s="460"/>
      <c r="LFB61" s="460"/>
      <c r="LFC61" s="460"/>
      <c r="LFD61" s="460"/>
      <c r="LFE61" s="460"/>
      <c r="LFF61" s="460"/>
      <c r="LFG61" s="460"/>
      <c r="LFH61" s="460"/>
      <c r="LFI61" s="460"/>
      <c r="LFJ61" s="460"/>
      <c r="LFK61" s="460"/>
      <c r="LFL61" s="460"/>
      <c r="LFM61" s="460"/>
      <c r="LFN61" s="460"/>
      <c r="LFO61" s="460"/>
      <c r="LFP61" s="460"/>
      <c r="LFQ61" s="460"/>
      <c r="LFR61" s="460"/>
      <c r="LFS61" s="460"/>
      <c r="LFT61" s="460"/>
      <c r="LFU61" s="460"/>
      <c r="LFV61" s="460"/>
      <c r="LFW61" s="460"/>
      <c r="LFX61" s="460"/>
      <c r="LFY61" s="460"/>
      <c r="LFZ61" s="460"/>
      <c r="LGA61" s="460"/>
      <c r="LGB61" s="460"/>
      <c r="LGC61" s="460"/>
      <c r="LGD61" s="460"/>
      <c r="LGE61" s="460"/>
      <c r="LGF61" s="460"/>
      <c r="LGG61" s="460"/>
      <c r="LGH61" s="460"/>
      <c r="LGI61" s="460"/>
      <c r="LGJ61" s="460"/>
      <c r="LGK61" s="460"/>
      <c r="LGL61" s="460"/>
      <c r="LGM61" s="460"/>
      <c r="LGN61" s="460"/>
      <c r="LGO61" s="460"/>
      <c r="LGP61" s="460"/>
      <c r="LGQ61" s="460"/>
      <c r="LGR61" s="460"/>
      <c r="LGS61" s="460"/>
      <c r="LGT61" s="460"/>
      <c r="LGU61" s="460"/>
      <c r="LGV61" s="460"/>
      <c r="LGW61" s="460"/>
      <c r="LGX61" s="460"/>
      <c r="LGY61" s="460"/>
      <c r="LGZ61" s="460"/>
      <c r="LHA61" s="460"/>
      <c r="LHB61" s="460"/>
      <c r="LHC61" s="460"/>
      <c r="LHD61" s="460"/>
      <c r="LHE61" s="460"/>
      <c r="LHF61" s="460"/>
      <c r="LHG61" s="460"/>
      <c r="LHH61" s="460"/>
      <c r="LHI61" s="460"/>
      <c r="LHJ61" s="460"/>
      <c r="LHK61" s="460"/>
      <c r="LHL61" s="460"/>
      <c r="LHM61" s="460"/>
      <c r="LHN61" s="460"/>
      <c r="LHO61" s="460"/>
      <c r="LHP61" s="460"/>
      <c r="LHQ61" s="460"/>
      <c r="LHR61" s="460"/>
      <c r="LHS61" s="460"/>
      <c r="LHT61" s="460"/>
      <c r="LHU61" s="460"/>
      <c r="LHV61" s="460"/>
      <c r="LHW61" s="460"/>
      <c r="LHX61" s="460"/>
      <c r="LHY61" s="460"/>
      <c r="LHZ61" s="460"/>
      <c r="LIA61" s="460"/>
      <c r="LIB61" s="460"/>
      <c r="LIC61" s="460"/>
      <c r="LID61" s="460"/>
      <c r="LIE61" s="460"/>
      <c r="LIF61" s="460"/>
      <c r="LIG61" s="460"/>
      <c r="LIH61" s="460"/>
      <c r="LII61" s="460"/>
      <c r="LIJ61" s="460"/>
      <c r="LIK61" s="460"/>
      <c r="LIL61" s="460"/>
      <c r="LIM61" s="460"/>
      <c r="LIN61" s="460"/>
      <c r="LIO61" s="460"/>
      <c r="LIP61" s="460"/>
      <c r="LIQ61" s="460"/>
      <c r="LIR61" s="460"/>
      <c r="LIS61" s="460"/>
      <c r="LIT61" s="460"/>
      <c r="LIU61" s="460"/>
      <c r="LIV61" s="460"/>
      <c r="LIW61" s="460"/>
      <c r="LIX61" s="460"/>
      <c r="LIY61" s="460"/>
      <c r="LIZ61" s="460"/>
      <c r="LJA61" s="460"/>
      <c r="LJB61" s="460"/>
      <c r="LJC61" s="460"/>
      <c r="LJD61" s="460"/>
      <c r="LJE61" s="460"/>
      <c r="LJF61" s="460"/>
      <c r="LJG61" s="460"/>
      <c r="LJH61" s="460"/>
      <c r="LJI61" s="460"/>
      <c r="LJJ61" s="460"/>
      <c r="LJK61" s="460"/>
      <c r="LJL61" s="460"/>
      <c r="LJM61" s="460"/>
      <c r="LJN61" s="460"/>
      <c r="LJO61" s="460"/>
      <c r="LJP61" s="460"/>
      <c r="LJQ61" s="460"/>
      <c r="LJR61" s="460"/>
      <c r="LJS61" s="460"/>
      <c r="LJT61" s="460"/>
      <c r="LJU61" s="460"/>
      <c r="LJV61" s="460"/>
      <c r="LJW61" s="460"/>
      <c r="LJX61" s="460"/>
      <c r="LJY61" s="460"/>
      <c r="LJZ61" s="460"/>
      <c r="LKA61" s="460"/>
      <c r="LKB61" s="460"/>
      <c r="LKC61" s="460"/>
      <c r="LKD61" s="460"/>
      <c r="LKE61" s="460"/>
      <c r="LKF61" s="460"/>
      <c r="LKG61" s="460"/>
      <c r="LKH61" s="460"/>
      <c r="LKI61" s="460"/>
      <c r="LKJ61" s="460"/>
      <c r="LKK61" s="460"/>
      <c r="LKL61" s="460"/>
      <c r="LKM61" s="460"/>
      <c r="LKN61" s="460"/>
      <c r="LKO61" s="460"/>
      <c r="LKP61" s="460"/>
      <c r="LKQ61" s="460"/>
      <c r="LKR61" s="460"/>
      <c r="LKS61" s="460"/>
      <c r="LKT61" s="460"/>
      <c r="LKU61" s="460"/>
      <c r="LKV61" s="460"/>
      <c r="LKW61" s="460"/>
      <c r="LKX61" s="460"/>
      <c r="LKY61" s="460"/>
      <c r="LKZ61" s="460"/>
      <c r="LLA61" s="460"/>
      <c r="LLB61" s="460"/>
      <c r="LLC61" s="460"/>
      <c r="LLD61" s="460"/>
      <c r="LLE61" s="460"/>
      <c r="LLF61" s="460"/>
      <c r="LLG61" s="460"/>
      <c r="LLH61" s="460"/>
      <c r="LLI61" s="460"/>
      <c r="LLJ61" s="460"/>
      <c r="LLK61" s="460"/>
      <c r="LLL61" s="460"/>
      <c r="LLM61" s="460"/>
      <c r="LLN61" s="460"/>
      <c r="LLO61" s="460"/>
      <c r="LLP61" s="460"/>
      <c r="LLQ61" s="460"/>
      <c r="LLR61" s="460"/>
      <c r="LLS61" s="460"/>
      <c r="LLT61" s="460"/>
      <c r="LLU61" s="460"/>
      <c r="LLV61" s="460"/>
      <c r="LLW61" s="460"/>
      <c r="LLX61" s="460"/>
      <c r="LLY61" s="460"/>
      <c r="LLZ61" s="460"/>
      <c r="LMA61" s="460"/>
      <c r="LMB61" s="460"/>
      <c r="LMC61" s="460"/>
      <c r="LMD61" s="460"/>
      <c r="LME61" s="460"/>
      <c r="LMF61" s="460"/>
      <c r="LMG61" s="460"/>
      <c r="LMH61" s="460"/>
      <c r="LMI61" s="460"/>
      <c r="LMJ61" s="460"/>
      <c r="LMK61" s="460"/>
      <c r="LML61" s="460"/>
      <c r="LMM61" s="460"/>
      <c r="LMN61" s="460"/>
      <c r="LMO61" s="460"/>
      <c r="LMP61" s="460"/>
      <c r="LMQ61" s="460"/>
      <c r="LMR61" s="460"/>
      <c r="LMS61" s="460"/>
      <c r="LMT61" s="460"/>
      <c r="LMU61" s="460"/>
      <c r="LMV61" s="460"/>
      <c r="LMW61" s="460"/>
      <c r="LMX61" s="460"/>
      <c r="LMY61" s="460"/>
      <c r="LMZ61" s="460"/>
      <c r="LNA61" s="460"/>
      <c r="LNB61" s="460"/>
      <c r="LNC61" s="460"/>
      <c r="LND61" s="460"/>
      <c r="LNE61" s="460"/>
      <c r="LNF61" s="460"/>
      <c r="LNG61" s="460"/>
      <c r="LNH61" s="460"/>
      <c r="LNI61" s="460"/>
      <c r="LNJ61" s="460"/>
      <c r="LNK61" s="460"/>
      <c r="LNL61" s="460"/>
      <c r="LNM61" s="460"/>
      <c r="LNN61" s="460"/>
      <c r="LNO61" s="460"/>
      <c r="LNP61" s="460"/>
      <c r="LNQ61" s="460"/>
      <c r="LNR61" s="460"/>
      <c r="LNS61" s="460"/>
      <c r="LNT61" s="460"/>
      <c r="LNU61" s="460"/>
      <c r="LNV61" s="460"/>
      <c r="LNW61" s="460"/>
      <c r="LNX61" s="460"/>
      <c r="LNY61" s="460"/>
      <c r="LNZ61" s="460"/>
      <c r="LOA61" s="460"/>
      <c r="LOB61" s="460"/>
      <c r="LOC61" s="460"/>
      <c r="LOD61" s="460"/>
      <c r="LOE61" s="460"/>
      <c r="LOF61" s="460"/>
      <c r="LOG61" s="460"/>
      <c r="LOH61" s="460"/>
      <c r="LOI61" s="460"/>
      <c r="LOJ61" s="460"/>
      <c r="LOK61" s="460"/>
      <c r="LOL61" s="460"/>
      <c r="LOM61" s="460"/>
      <c r="LON61" s="460"/>
      <c r="LOO61" s="460"/>
      <c r="LOP61" s="460"/>
      <c r="LOQ61" s="460"/>
      <c r="LOR61" s="460"/>
      <c r="LOS61" s="460"/>
      <c r="LOT61" s="460"/>
      <c r="LOU61" s="460"/>
      <c r="LOV61" s="460"/>
      <c r="LOW61" s="460"/>
      <c r="LOX61" s="460"/>
      <c r="LOY61" s="460"/>
      <c r="LOZ61" s="460"/>
      <c r="LPA61" s="460"/>
      <c r="LPB61" s="460"/>
      <c r="LPC61" s="460"/>
      <c r="LPD61" s="460"/>
      <c r="LPE61" s="460"/>
      <c r="LPF61" s="460"/>
      <c r="LPG61" s="460"/>
      <c r="LPH61" s="460"/>
      <c r="LPI61" s="460"/>
      <c r="LPJ61" s="460"/>
      <c r="LPK61" s="460"/>
      <c r="LPL61" s="460"/>
      <c r="LPM61" s="460"/>
      <c r="LPN61" s="460"/>
      <c r="LPO61" s="460"/>
      <c r="LPP61" s="460"/>
      <c r="LPQ61" s="460"/>
      <c r="LPR61" s="460"/>
      <c r="LPS61" s="460"/>
      <c r="LPT61" s="460"/>
      <c r="LPU61" s="460"/>
      <c r="LPV61" s="460"/>
      <c r="LPW61" s="460"/>
      <c r="LPX61" s="460"/>
      <c r="LPY61" s="460"/>
      <c r="LPZ61" s="460"/>
      <c r="LQA61" s="460"/>
      <c r="LQB61" s="460"/>
      <c r="LQC61" s="460"/>
      <c r="LQD61" s="460"/>
      <c r="LQE61" s="460"/>
      <c r="LQF61" s="460"/>
      <c r="LQG61" s="460"/>
      <c r="LQH61" s="460"/>
      <c r="LQI61" s="460"/>
      <c r="LQJ61" s="460"/>
      <c r="LQK61" s="460"/>
      <c r="LQL61" s="460"/>
      <c r="LQM61" s="460"/>
      <c r="LQN61" s="460"/>
      <c r="LQO61" s="460"/>
      <c r="LQP61" s="460"/>
      <c r="LQQ61" s="460"/>
      <c r="LQR61" s="460"/>
      <c r="LQS61" s="460"/>
      <c r="LQT61" s="460"/>
      <c r="LQU61" s="460"/>
      <c r="LQV61" s="460"/>
      <c r="LQW61" s="460"/>
      <c r="LQX61" s="460"/>
      <c r="LQY61" s="460"/>
      <c r="LQZ61" s="460"/>
      <c r="LRA61" s="460"/>
      <c r="LRB61" s="460"/>
      <c r="LRC61" s="460"/>
      <c r="LRD61" s="460"/>
      <c r="LRE61" s="460"/>
      <c r="LRF61" s="460"/>
      <c r="LRG61" s="460"/>
      <c r="LRH61" s="460"/>
      <c r="LRI61" s="460"/>
      <c r="LRJ61" s="460"/>
      <c r="LRK61" s="460"/>
      <c r="LRL61" s="460"/>
      <c r="LRM61" s="460"/>
      <c r="LRN61" s="460"/>
      <c r="LRO61" s="460"/>
      <c r="LRP61" s="460"/>
      <c r="LRQ61" s="460"/>
      <c r="LRR61" s="460"/>
      <c r="LRS61" s="460"/>
      <c r="LRT61" s="460"/>
      <c r="LRU61" s="460"/>
      <c r="LRV61" s="460"/>
      <c r="LRW61" s="460"/>
      <c r="LRX61" s="460"/>
      <c r="LRY61" s="460"/>
      <c r="LRZ61" s="460"/>
      <c r="LSA61" s="460"/>
      <c r="LSB61" s="460"/>
      <c r="LSC61" s="460"/>
      <c r="LSD61" s="460"/>
      <c r="LSE61" s="460"/>
      <c r="LSF61" s="460"/>
      <c r="LSG61" s="460"/>
      <c r="LSH61" s="460"/>
      <c r="LSI61" s="460"/>
      <c r="LSJ61" s="460"/>
      <c r="LSK61" s="460"/>
      <c r="LSL61" s="460"/>
      <c r="LSM61" s="460"/>
      <c r="LSN61" s="460"/>
      <c r="LSO61" s="460"/>
      <c r="LSP61" s="460"/>
      <c r="LSQ61" s="460"/>
      <c r="LSR61" s="460"/>
      <c r="LSS61" s="460"/>
      <c r="LST61" s="460"/>
      <c r="LSU61" s="460"/>
      <c r="LSV61" s="460"/>
      <c r="LSW61" s="460"/>
      <c r="LSX61" s="460"/>
      <c r="LSY61" s="460"/>
      <c r="LSZ61" s="460"/>
      <c r="LTA61" s="460"/>
      <c r="LTB61" s="460"/>
      <c r="LTC61" s="460"/>
      <c r="LTD61" s="460"/>
      <c r="LTE61" s="460"/>
      <c r="LTF61" s="460"/>
      <c r="LTG61" s="460"/>
      <c r="LTH61" s="460"/>
      <c r="LTI61" s="460"/>
      <c r="LTJ61" s="460"/>
      <c r="LTK61" s="460"/>
      <c r="LTL61" s="460"/>
      <c r="LTM61" s="460"/>
      <c r="LTN61" s="460"/>
      <c r="LTO61" s="460"/>
      <c r="LTP61" s="460"/>
      <c r="LTQ61" s="460"/>
      <c r="LTR61" s="460"/>
      <c r="LTS61" s="460"/>
      <c r="LTT61" s="460"/>
      <c r="LTU61" s="460"/>
      <c r="LTV61" s="460"/>
      <c r="LTW61" s="460"/>
      <c r="LTX61" s="460"/>
      <c r="LTY61" s="460"/>
      <c r="LTZ61" s="460"/>
      <c r="LUA61" s="460"/>
      <c r="LUB61" s="460"/>
      <c r="LUC61" s="460"/>
      <c r="LUD61" s="460"/>
      <c r="LUE61" s="460"/>
      <c r="LUF61" s="460"/>
      <c r="LUG61" s="460"/>
      <c r="LUH61" s="460"/>
      <c r="LUI61" s="460"/>
      <c r="LUJ61" s="460"/>
      <c r="LUK61" s="460"/>
      <c r="LUL61" s="460"/>
      <c r="LUM61" s="460"/>
      <c r="LUN61" s="460"/>
      <c r="LUO61" s="460"/>
      <c r="LUP61" s="460"/>
      <c r="LUQ61" s="460"/>
      <c r="LUR61" s="460"/>
      <c r="LUS61" s="460"/>
      <c r="LUT61" s="460"/>
      <c r="LUU61" s="460"/>
      <c r="LUV61" s="460"/>
      <c r="LUW61" s="460"/>
      <c r="LUX61" s="460"/>
      <c r="LUY61" s="460"/>
      <c r="LUZ61" s="460"/>
      <c r="LVA61" s="460"/>
      <c r="LVB61" s="460"/>
      <c r="LVC61" s="460"/>
      <c r="LVD61" s="460"/>
      <c r="LVE61" s="460"/>
      <c r="LVF61" s="460"/>
      <c r="LVG61" s="460"/>
      <c r="LVH61" s="460"/>
      <c r="LVI61" s="460"/>
      <c r="LVJ61" s="460"/>
      <c r="LVK61" s="460"/>
      <c r="LVL61" s="460"/>
      <c r="LVM61" s="460"/>
      <c r="LVN61" s="460"/>
      <c r="LVO61" s="460"/>
      <c r="LVP61" s="460"/>
      <c r="LVQ61" s="460"/>
      <c r="LVR61" s="460"/>
      <c r="LVS61" s="460"/>
      <c r="LVT61" s="460"/>
      <c r="LVU61" s="460"/>
      <c r="LVV61" s="460"/>
      <c r="LVW61" s="460"/>
      <c r="LVX61" s="460"/>
      <c r="LVY61" s="460"/>
      <c r="LVZ61" s="460"/>
      <c r="LWA61" s="460"/>
      <c r="LWB61" s="460"/>
      <c r="LWC61" s="460"/>
      <c r="LWD61" s="460"/>
      <c r="LWE61" s="460"/>
      <c r="LWF61" s="460"/>
      <c r="LWG61" s="460"/>
      <c r="LWH61" s="460"/>
      <c r="LWI61" s="460"/>
      <c r="LWJ61" s="460"/>
      <c r="LWK61" s="460"/>
      <c r="LWL61" s="460"/>
      <c r="LWM61" s="460"/>
      <c r="LWN61" s="460"/>
      <c r="LWO61" s="460"/>
      <c r="LWP61" s="460"/>
      <c r="LWQ61" s="460"/>
      <c r="LWR61" s="460"/>
      <c r="LWS61" s="460"/>
      <c r="LWT61" s="460"/>
      <c r="LWU61" s="460"/>
      <c r="LWV61" s="460"/>
      <c r="LWW61" s="460"/>
      <c r="LWX61" s="460"/>
      <c r="LWY61" s="460"/>
      <c r="LWZ61" s="460"/>
      <c r="LXA61" s="460"/>
      <c r="LXB61" s="460"/>
      <c r="LXC61" s="460"/>
      <c r="LXD61" s="460"/>
      <c r="LXE61" s="460"/>
      <c r="LXF61" s="460"/>
      <c r="LXG61" s="460"/>
      <c r="LXH61" s="460"/>
      <c r="LXI61" s="460"/>
      <c r="LXJ61" s="460"/>
      <c r="LXK61" s="460"/>
      <c r="LXL61" s="460"/>
      <c r="LXM61" s="460"/>
      <c r="LXN61" s="460"/>
      <c r="LXO61" s="460"/>
      <c r="LXP61" s="460"/>
      <c r="LXQ61" s="460"/>
      <c r="LXR61" s="460"/>
      <c r="LXS61" s="460"/>
      <c r="LXT61" s="460"/>
      <c r="LXU61" s="460"/>
      <c r="LXV61" s="460"/>
      <c r="LXW61" s="460"/>
      <c r="LXX61" s="460"/>
      <c r="LXY61" s="460"/>
      <c r="LXZ61" s="460"/>
      <c r="LYA61" s="460"/>
      <c r="LYB61" s="460"/>
      <c r="LYC61" s="460"/>
      <c r="LYD61" s="460"/>
      <c r="LYE61" s="460"/>
      <c r="LYF61" s="460"/>
      <c r="LYG61" s="460"/>
      <c r="LYH61" s="460"/>
      <c r="LYI61" s="460"/>
      <c r="LYJ61" s="460"/>
      <c r="LYK61" s="460"/>
      <c r="LYL61" s="460"/>
      <c r="LYM61" s="460"/>
      <c r="LYN61" s="460"/>
      <c r="LYO61" s="460"/>
      <c r="LYP61" s="460"/>
      <c r="LYQ61" s="460"/>
      <c r="LYR61" s="460"/>
      <c r="LYS61" s="460"/>
      <c r="LYT61" s="460"/>
      <c r="LYU61" s="460"/>
      <c r="LYV61" s="460"/>
      <c r="LYW61" s="460"/>
      <c r="LYX61" s="460"/>
      <c r="LYY61" s="460"/>
      <c r="LYZ61" s="460"/>
      <c r="LZA61" s="460"/>
      <c r="LZB61" s="460"/>
      <c r="LZC61" s="460"/>
      <c r="LZD61" s="460"/>
      <c r="LZE61" s="460"/>
      <c r="LZF61" s="460"/>
      <c r="LZG61" s="460"/>
      <c r="LZH61" s="460"/>
      <c r="LZI61" s="460"/>
      <c r="LZJ61" s="460"/>
      <c r="LZK61" s="460"/>
      <c r="LZL61" s="460"/>
      <c r="LZM61" s="460"/>
      <c r="LZN61" s="460"/>
      <c r="LZO61" s="460"/>
      <c r="LZP61" s="460"/>
      <c r="LZQ61" s="460"/>
      <c r="LZR61" s="460"/>
      <c r="LZS61" s="460"/>
      <c r="LZT61" s="460"/>
      <c r="LZU61" s="460"/>
      <c r="LZV61" s="460"/>
      <c r="LZW61" s="460"/>
      <c r="LZX61" s="460"/>
      <c r="LZY61" s="460"/>
      <c r="LZZ61" s="460"/>
      <c r="MAA61" s="460"/>
      <c r="MAB61" s="460"/>
      <c r="MAC61" s="460"/>
      <c r="MAD61" s="460"/>
      <c r="MAE61" s="460"/>
      <c r="MAF61" s="460"/>
      <c r="MAG61" s="460"/>
      <c r="MAH61" s="460"/>
      <c r="MAI61" s="460"/>
      <c r="MAJ61" s="460"/>
      <c r="MAK61" s="460"/>
      <c r="MAL61" s="460"/>
      <c r="MAM61" s="460"/>
      <c r="MAN61" s="460"/>
      <c r="MAO61" s="460"/>
      <c r="MAP61" s="460"/>
      <c r="MAQ61" s="460"/>
      <c r="MAR61" s="460"/>
      <c r="MAS61" s="460"/>
      <c r="MAT61" s="460"/>
      <c r="MAU61" s="460"/>
      <c r="MAV61" s="460"/>
      <c r="MAW61" s="460"/>
      <c r="MAX61" s="460"/>
      <c r="MAY61" s="460"/>
      <c r="MAZ61" s="460"/>
      <c r="MBA61" s="460"/>
      <c r="MBB61" s="460"/>
      <c r="MBC61" s="460"/>
      <c r="MBD61" s="460"/>
      <c r="MBE61" s="460"/>
      <c r="MBF61" s="460"/>
      <c r="MBG61" s="460"/>
      <c r="MBH61" s="460"/>
      <c r="MBI61" s="460"/>
      <c r="MBJ61" s="460"/>
      <c r="MBK61" s="460"/>
      <c r="MBL61" s="460"/>
      <c r="MBM61" s="460"/>
      <c r="MBN61" s="460"/>
      <c r="MBO61" s="460"/>
      <c r="MBP61" s="460"/>
      <c r="MBQ61" s="460"/>
      <c r="MBR61" s="460"/>
      <c r="MBS61" s="460"/>
      <c r="MBT61" s="460"/>
      <c r="MBU61" s="460"/>
      <c r="MBV61" s="460"/>
      <c r="MBW61" s="460"/>
      <c r="MBX61" s="460"/>
      <c r="MBY61" s="460"/>
      <c r="MBZ61" s="460"/>
      <c r="MCA61" s="460"/>
      <c r="MCB61" s="460"/>
      <c r="MCC61" s="460"/>
      <c r="MCD61" s="460"/>
      <c r="MCE61" s="460"/>
      <c r="MCF61" s="460"/>
      <c r="MCG61" s="460"/>
      <c r="MCH61" s="460"/>
      <c r="MCI61" s="460"/>
      <c r="MCJ61" s="460"/>
      <c r="MCK61" s="460"/>
      <c r="MCL61" s="460"/>
      <c r="MCM61" s="460"/>
      <c r="MCN61" s="460"/>
      <c r="MCO61" s="460"/>
      <c r="MCP61" s="460"/>
      <c r="MCQ61" s="460"/>
      <c r="MCR61" s="460"/>
      <c r="MCS61" s="460"/>
      <c r="MCT61" s="460"/>
      <c r="MCU61" s="460"/>
      <c r="MCV61" s="460"/>
      <c r="MCW61" s="460"/>
      <c r="MCX61" s="460"/>
      <c r="MCY61" s="460"/>
      <c r="MCZ61" s="460"/>
      <c r="MDA61" s="460"/>
      <c r="MDB61" s="460"/>
      <c r="MDC61" s="460"/>
      <c r="MDD61" s="460"/>
      <c r="MDE61" s="460"/>
      <c r="MDF61" s="460"/>
      <c r="MDG61" s="460"/>
      <c r="MDH61" s="460"/>
      <c r="MDI61" s="460"/>
      <c r="MDJ61" s="460"/>
      <c r="MDK61" s="460"/>
      <c r="MDL61" s="460"/>
      <c r="MDM61" s="460"/>
      <c r="MDN61" s="460"/>
      <c r="MDO61" s="460"/>
      <c r="MDP61" s="460"/>
      <c r="MDQ61" s="460"/>
      <c r="MDR61" s="460"/>
      <c r="MDS61" s="460"/>
      <c r="MDT61" s="460"/>
      <c r="MDU61" s="460"/>
      <c r="MDV61" s="460"/>
      <c r="MDW61" s="460"/>
      <c r="MDX61" s="460"/>
      <c r="MDY61" s="460"/>
      <c r="MDZ61" s="460"/>
      <c r="MEA61" s="460"/>
      <c r="MEB61" s="460"/>
      <c r="MEC61" s="460"/>
      <c r="MED61" s="460"/>
      <c r="MEE61" s="460"/>
      <c r="MEF61" s="460"/>
      <c r="MEG61" s="460"/>
      <c r="MEH61" s="460"/>
      <c r="MEI61" s="460"/>
      <c r="MEJ61" s="460"/>
      <c r="MEK61" s="460"/>
      <c r="MEL61" s="460"/>
      <c r="MEM61" s="460"/>
      <c r="MEN61" s="460"/>
      <c r="MEO61" s="460"/>
      <c r="MEP61" s="460"/>
      <c r="MEQ61" s="460"/>
      <c r="MER61" s="460"/>
      <c r="MES61" s="460"/>
      <c r="MET61" s="460"/>
      <c r="MEU61" s="460"/>
      <c r="MEV61" s="460"/>
      <c r="MEW61" s="460"/>
      <c r="MEX61" s="460"/>
      <c r="MEY61" s="460"/>
      <c r="MEZ61" s="460"/>
      <c r="MFA61" s="460"/>
      <c r="MFB61" s="460"/>
      <c r="MFC61" s="460"/>
      <c r="MFD61" s="460"/>
      <c r="MFE61" s="460"/>
      <c r="MFF61" s="460"/>
      <c r="MFG61" s="460"/>
      <c r="MFH61" s="460"/>
      <c r="MFI61" s="460"/>
      <c r="MFJ61" s="460"/>
      <c r="MFK61" s="460"/>
      <c r="MFL61" s="460"/>
      <c r="MFM61" s="460"/>
      <c r="MFN61" s="460"/>
      <c r="MFO61" s="460"/>
      <c r="MFP61" s="460"/>
      <c r="MFQ61" s="460"/>
      <c r="MFR61" s="460"/>
      <c r="MFS61" s="460"/>
      <c r="MFT61" s="460"/>
      <c r="MFU61" s="460"/>
      <c r="MFV61" s="460"/>
      <c r="MFW61" s="460"/>
      <c r="MFX61" s="460"/>
      <c r="MFY61" s="460"/>
      <c r="MFZ61" s="460"/>
      <c r="MGA61" s="460"/>
      <c r="MGB61" s="460"/>
      <c r="MGC61" s="460"/>
      <c r="MGD61" s="460"/>
      <c r="MGE61" s="460"/>
      <c r="MGF61" s="460"/>
      <c r="MGG61" s="460"/>
      <c r="MGH61" s="460"/>
      <c r="MGI61" s="460"/>
      <c r="MGJ61" s="460"/>
      <c r="MGK61" s="460"/>
      <c r="MGL61" s="460"/>
      <c r="MGM61" s="460"/>
      <c r="MGN61" s="460"/>
      <c r="MGO61" s="460"/>
      <c r="MGP61" s="460"/>
      <c r="MGQ61" s="460"/>
      <c r="MGR61" s="460"/>
      <c r="MGS61" s="460"/>
      <c r="MGT61" s="460"/>
      <c r="MGU61" s="460"/>
      <c r="MGV61" s="460"/>
      <c r="MGW61" s="460"/>
      <c r="MGX61" s="460"/>
      <c r="MGY61" s="460"/>
      <c r="MGZ61" s="460"/>
      <c r="MHA61" s="460"/>
      <c r="MHB61" s="460"/>
      <c r="MHC61" s="460"/>
      <c r="MHD61" s="460"/>
      <c r="MHE61" s="460"/>
      <c r="MHF61" s="460"/>
      <c r="MHG61" s="460"/>
      <c r="MHH61" s="460"/>
      <c r="MHI61" s="460"/>
      <c r="MHJ61" s="460"/>
      <c r="MHK61" s="460"/>
      <c r="MHL61" s="460"/>
      <c r="MHM61" s="460"/>
      <c r="MHN61" s="460"/>
      <c r="MHO61" s="460"/>
      <c r="MHP61" s="460"/>
      <c r="MHQ61" s="460"/>
      <c r="MHR61" s="460"/>
      <c r="MHS61" s="460"/>
      <c r="MHT61" s="460"/>
      <c r="MHU61" s="460"/>
      <c r="MHV61" s="460"/>
      <c r="MHW61" s="460"/>
      <c r="MHX61" s="460"/>
      <c r="MHY61" s="460"/>
      <c r="MHZ61" s="460"/>
      <c r="MIA61" s="460"/>
      <c r="MIB61" s="460"/>
      <c r="MIC61" s="460"/>
      <c r="MID61" s="460"/>
      <c r="MIE61" s="460"/>
      <c r="MIF61" s="460"/>
      <c r="MIG61" s="460"/>
      <c r="MIH61" s="460"/>
      <c r="MII61" s="460"/>
      <c r="MIJ61" s="460"/>
      <c r="MIK61" s="460"/>
      <c r="MIL61" s="460"/>
      <c r="MIM61" s="460"/>
      <c r="MIN61" s="460"/>
      <c r="MIO61" s="460"/>
      <c r="MIP61" s="460"/>
      <c r="MIQ61" s="460"/>
      <c r="MIR61" s="460"/>
      <c r="MIS61" s="460"/>
      <c r="MIT61" s="460"/>
      <c r="MIU61" s="460"/>
      <c r="MIV61" s="460"/>
      <c r="MIW61" s="460"/>
      <c r="MIX61" s="460"/>
      <c r="MIY61" s="460"/>
      <c r="MIZ61" s="460"/>
      <c r="MJA61" s="460"/>
      <c r="MJB61" s="460"/>
      <c r="MJC61" s="460"/>
      <c r="MJD61" s="460"/>
      <c r="MJE61" s="460"/>
      <c r="MJF61" s="460"/>
      <c r="MJG61" s="460"/>
      <c r="MJH61" s="460"/>
      <c r="MJI61" s="460"/>
      <c r="MJJ61" s="460"/>
      <c r="MJK61" s="460"/>
      <c r="MJL61" s="460"/>
      <c r="MJM61" s="460"/>
      <c r="MJN61" s="460"/>
      <c r="MJO61" s="460"/>
      <c r="MJP61" s="460"/>
      <c r="MJQ61" s="460"/>
      <c r="MJR61" s="460"/>
      <c r="MJS61" s="460"/>
      <c r="MJT61" s="460"/>
      <c r="MJU61" s="460"/>
      <c r="MJV61" s="460"/>
      <c r="MJW61" s="460"/>
      <c r="MJX61" s="460"/>
      <c r="MJY61" s="460"/>
      <c r="MJZ61" s="460"/>
      <c r="MKA61" s="460"/>
      <c r="MKB61" s="460"/>
      <c r="MKC61" s="460"/>
      <c r="MKD61" s="460"/>
      <c r="MKE61" s="460"/>
      <c r="MKF61" s="460"/>
      <c r="MKG61" s="460"/>
      <c r="MKH61" s="460"/>
      <c r="MKI61" s="460"/>
      <c r="MKJ61" s="460"/>
      <c r="MKK61" s="460"/>
      <c r="MKL61" s="460"/>
      <c r="MKM61" s="460"/>
      <c r="MKN61" s="460"/>
      <c r="MKO61" s="460"/>
      <c r="MKP61" s="460"/>
      <c r="MKQ61" s="460"/>
      <c r="MKR61" s="460"/>
      <c r="MKS61" s="460"/>
      <c r="MKT61" s="460"/>
      <c r="MKU61" s="460"/>
      <c r="MKV61" s="460"/>
      <c r="MKW61" s="460"/>
      <c r="MKX61" s="460"/>
      <c r="MKY61" s="460"/>
      <c r="MKZ61" s="460"/>
      <c r="MLA61" s="460"/>
      <c r="MLB61" s="460"/>
      <c r="MLC61" s="460"/>
      <c r="MLD61" s="460"/>
      <c r="MLE61" s="460"/>
      <c r="MLF61" s="460"/>
      <c r="MLG61" s="460"/>
      <c r="MLH61" s="460"/>
      <c r="MLI61" s="460"/>
      <c r="MLJ61" s="460"/>
      <c r="MLK61" s="460"/>
      <c r="MLL61" s="460"/>
      <c r="MLM61" s="460"/>
      <c r="MLN61" s="460"/>
      <c r="MLO61" s="460"/>
      <c r="MLP61" s="460"/>
      <c r="MLQ61" s="460"/>
      <c r="MLR61" s="460"/>
      <c r="MLS61" s="460"/>
      <c r="MLT61" s="460"/>
      <c r="MLU61" s="460"/>
      <c r="MLV61" s="460"/>
      <c r="MLW61" s="460"/>
      <c r="MLX61" s="460"/>
      <c r="MLY61" s="460"/>
      <c r="MLZ61" s="460"/>
      <c r="MMA61" s="460"/>
      <c r="MMB61" s="460"/>
      <c r="MMC61" s="460"/>
      <c r="MMD61" s="460"/>
      <c r="MME61" s="460"/>
      <c r="MMF61" s="460"/>
      <c r="MMG61" s="460"/>
      <c r="MMH61" s="460"/>
      <c r="MMI61" s="460"/>
      <c r="MMJ61" s="460"/>
      <c r="MMK61" s="460"/>
      <c r="MML61" s="460"/>
      <c r="MMM61" s="460"/>
      <c r="MMN61" s="460"/>
      <c r="MMO61" s="460"/>
      <c r="MMP61" s="460"/>
      <c r="MMQ61" s="460"/>
      <c r="MMR61" s="460"/>
      <c r="MMS61" s="460"/>
      <c r="MMT61" s="460"/>
      <c r="MMU61" s="460"/>
      <c r="MMV61" s="460"/>
      <c r="MMW61" s="460"/>
      <c r="MMX61" s="460"/>
      <c r="MMY61" s="460"/>
      <c r="MMZ61" s="460"/>
      <c r="MNA61" s="460"/>
      <c r="MNB61" s="460"/>
      <c r="MNC61" s="460"/>
      <c r="MND61" s="460"/>
      <c r="MNE61" s="460"/>
      <c r="MNF61" s="460"/>
      <c r="MNG61" s="460"/>
      <c r="MNH61" s="460"/>
      <c r="MNI61" s="460"/>
      <c r="MNJ61" s="460"/>
      <c r="MNK61" s="460"/>
      <c r="MNL61" s="460"/>
      <c r="MNM61" s="460"/>
      <c r="MNN61" s="460"/>
      <c r="MNO61" s="460"/>
      <c r="MNP61" s="460"/>
      <c r="MNQ61" s="460"/>
      <c r="MNR61" s="460"/>
      <c r="MNS61" s="460"/>
      <c r="MNT61" s="460"/>
      <c r="MNU61" s="460"/>
      <c r="MNV61" s="460"/>
      <c r="MNW61" s="460"/>
      <c r="MNX61" s="460"/>
      <c r="MNY61" s="460"/>
      <c r="MNZ61" s="460"/>
      <c r="MOA61" s="460"/>
      <c r="MOB61" s="460"/>
      <c r="MOC61" s="460"/>
      <c r="MOD61" s="460"/>
      <c r="MOE61" s="460"/>
      <c r="MOF61" s="460"/>
      <c r="MOG61" s="460"/>
      <c r="MOH61" s="460"/>
      <c r="MOI61" s="460"/>
      <c r="MOJ61" s="460"/>
      <c r="MOK61" s="460"/>
      <c r="MOL61" s="460"/>
      <c r="MOM61" s="460"/>
      <c r="MON61" s="460"/>
      <c r="MOO61" s="460"/>
      <c r="MOP61" s="460"/>
      <c r="MOQ61" s="460"/>
      <c r="MOR61" s="460"/>
      <c r="MOS61" s="460"/>
      <c r="MOT61" s="460"/>
      <c r="MOU61" s="460"/>
      <c r="MOV61" s="460"/>
      <c r="MOW61" s="460"/>
      <c r="MOX61" s="460"/>
      <c r="MOY61" s="460"/>
      <c r="MOZ61" s="460"/>
      <c r="MPA61" s="460"/>
      <c r="MPB61" s="460"/>
      <c r="MPC61" s="460"/>
      <c r="MPD61" s="460"/>
      <c r="MPE61" s="460"/>
      <c r="MPF61" s="460"/>
      <c r="MPG61" s="460"/>
      <c r="MPH61" s="460"/>
      <c r="MPI61" s="460"/>
      <c r="MPJ61" s="460"/>
      <c r="MPK61" s="460"/>
      <c r="MPL61" s="460"/>
      <c r="MPM61" s="460"/>
      <c r="MPN61" s="460"/>
      <c r="MPO61" s="460"/>
      <c r="MPP61" s="460"/>
      <c r="MPQ61" s="460"/>
      <c r="MPR61" s="460"/>
      <c r="MPS61" s="460"/>
      <c r="MPT61" s="460"/>
      <c r="MPU61" s="460"/>
      <c r="MPV61" s="460"/>
      <c r="MPW61" s="460"/>
      <c r="MPX61" s="460"/>
      <c r="MPY61" s="460"/>
      <c r="MPZ61" s="460"/>
      <c r="MQA61" s="460"/>
      <c r="MQB61" s="460"/>
      <c r="MQC61" s="460"/>
      <c r="MQD61" s="460"/>
      <c r="MQE61" s="460"/>
      <c r="MQF61" s="460"/>
      <c r="MQG61" s="460"/>
      <c r="MQH61" s="460"/>
      <c r="MQI61" s="460"/>
      <c r="MQJ61" s="460"/>
      <c r="MQK61" s="460"/>
      <c r="MQL61" s="460"/>
      <c r="MQM61" s="460"/>
      <c r="MQN61" s="460"/>
      <c r="MQO61" s="460"/>
      <c r="MQP61" s="460"/>
      <c r="MQQ61" s="460"/>
      <c r="MQR61" s="460"/>
      <c r="MQS61" s="460"/>
      <c r="MQT61" s="460"/>
      <c r="MQU61" s="460"/>
      <c r="MQV61" s="460"/>
      <c r="MQW61" s="460"/>
      <c r="MQX61" s="460"/>
      <c r="MQY61" s="460"/>
      <c r="MQZ61" s="460"/>
      <c r="MRA61" s="460"/>
      <c r="MRB61" s="460"/>
      <c r="MRC61" s="460"/>
      <c r="MRD61" s="460"/>
      <c r="MRE61" s="460"/>
      <c r="MRF61" s="460"/>
      <c r="MRG61" s="460"/>
      <c r="MRH61" s="460"/>
      <c r="MRI61" s="460"/>
      <c r="MRJ61" s="460"/>
      <c r="MRK61" s="460"/>
      <c r="MRL61" s="460"/>
      <c r="MRM61" s="460"/>
      <c r="MRN61" s="460"/>
      <c r="MRO61" s="460"/>
      <c r="MRP61" s="460"/>
      <c r="MRQ61" s="460"/>
      <c r="MRR61" s="460"/>
      <c r="MRS61" s="460"/>
      <c r="MRT61" s="460"/>
      <c r="MRU61" s="460"/>
      <c r="MRV61" s="460"/>
      <c r="MRW61" s="460"/>
      <c r="MRX61" s="460"/>
      <c r="MRY61" s="460"/>
      <c r="MRZ61" s="460"/>
      <c r="MSA61" s="460"/>
      <c r="MSB61" s="460"/>
      <c r="MSC61" s="460"/>
      <c r="MSD61" s="460"/>
      <c r="MSE61" s="460"/>
      <c r="MSF61" s="460"/>
      <c r="MSG61" s="460"/>
      <c r="MSH61" s="460"/>
      <c r="MSI61" s="460"/>
      <c r="MSJ61" s="460"/>
      <c r="MSK61" s="460"/>
      <c r="MSL61" s="460"/>
      <c r="MSM61" s="460"/>
      <c r="MSN61" s="460"/>
      <c r="MSO61" s="460"/>
      <c r="MSP61" s="460"/>
      <c r="MSQ61" s="460"/>
      <c r="MSR61" s="460"/>
      <c r="MSS61" s="460"/>
      <c r="MST61" s="460"/>
      <c r="MSU61" s="460"/>
      <c r="MSV61" s="460"/>
      <c r="MSW61" s="460"/>
      <c r="MSX61" s="460"/>
      <c r="MSY61" s="460"/>
      <c r="MSZ61" s="460"/>
      <c r="MTA61" s="460"/>
      <c r="MTB61" s="460"/>
      <c r="MTC61" s="460"/>
      <c r="MTD61" s="460"/>
      <c r="MTE61" s="460"/>
      <c r="MTF61" s="460"/>
      <c r="MTG61" s="460"/>
      <c r="MTH61" s="460"/>
      <c r="MTI61" s="460"/>
      <c r="MTJ61" s="460"/>
      <c r="MTK61" s="460"/>
      <c r="MTL61" s="460"/>
      <c r="MTM61" s="460"/>
      <c r="MTN61" s="460"/>
      <c r="MTO61" s="460"/>
      <c r="MTP61" s="460"/>
      <c r="MTQ61" s="460"/>
      <c r="MTR61" s="460"/>
      <c r="MTS61" s="460"/>
      <c r="MTT61" s="460"/>
      <c r="MTU61" s="460"/>
      <c r="MTV61" s="460"/>
      <c r="MTW61" s="460"/>
      <c r="MTX61" s="460"/>
      <c r="MTY61" s="460"/>
      <c r="MTZ61" s="460"/>
      <c r="MUA61" s="460"/>
      <c r="MUB61" s="460"/>
      <c r="MUC61" s="460"/>
      <c r="MUD61" s="460"/>
      <c r="MUE61" s="460"/>
      <c r="MUF61" s="460"/>
      <c r="MUG61" s="460"/>
      <c r="MUH61" s="460"/>
      <c r="MUI61" s="460"/>
      <c r="MUJ61" s="460"/>
      <c r="MUK61" s="460"/>
      <c r="MUL61" s="460"/>
      <c r="MUM61" s="460"/>
      <c r="MUN61" s="460"/>
      <c r="MUO61" s="460"/>
      <c r="MUP61" s="460"/>
      <c r="MUQ61" s="460"/>
      <c r="MUR61" s="460"/>
      <c r="MUS61" s="460"/>
      <c r="MUT61" s="460"/>
      <c r="MUU61" s="460"/>
      <c r="MUV61" s="460"/>
      <c r="MUW61" s="460"/>
      <c r="MUX61" s="460"/>
      <c r="MUY61" s="460"/>
      <c r="MUZ61" s="460"/>
      <c r="MVA61" s="460"/>
      <c r="MVB61" s="460"/>
      <c r="MVC61" s="460"/>
      <c r="MVD61" s="460"/>
      <c r="MVE61" s="460"/>
      <c r="MVF61" s="460"/>
      <c r="MVG61" s="460"/>
      <c r="MVH61" s="460"/>
      <c r="MVI61" s="460"/>
      <c r="MVJ61" s="460"/>
      <c r="MVK61" s="460"/>
      <c r="MVL61" s="460"/>
      <c r="MVM61" s="460"/>
      <c r="MVN61" s="460"/>
      <c r="MVO61" s="460"/>
      <c r="MVP61" s="460"/>
      <c r="MVQ61" s="460"/>
      <c r="MVR61" s="460"/>
      <c r="MVS61" s="460"/>
      <c r="MVT61" s="460"/>
      <c r="MVU61" s="460"/>
      <c r="MVV61" s="460"/>
      <c r="MVW61" s="460"/>
      <c r="MVX61" s="460"/>
      <c r="MVY61" s="460"/>
      <c r="MVZ61" s="460"/>
      <c r="MWA61" s="460"/>
      <c r="MWB61" s="460"/>
      <c r="MWC61" s="460"/>
      <c r="MWD61" s="460"/>
      <c r="MWE61" s="460"/>
      <c r="MWF61" s="460"/>
      <c r="MWG61" s="460"/>
      <c r="MWH61" s="460"/>
      <c r="MWI61" s="460"/>
      <c r="MWJ61" s="460"/>
      <c r="MWK61" s="460"/>
      <c r="MWL61" s="460"/>
      <c r="MWM61" s="460"/>
      <c r="MWN61" s="460"/>
      <c r="MWO61" s="460"/>
      <c r="MWP61" s="460"/>
      <c r="MWQ61" s="460"/>
      <c r="MWR61" s="460"/>
      <c r="MWS61" s="460"/>
      <c r="MWT61" s="460"/>
      <c r="MWU61" s="460"/>
      <c r="MWV61" s="460"/>
      <c r="MWW61" s="460"/>
      <c r="MWX61" s="460"/>
      <c r="MWY61" s="460"/>
      <c r="MWZ61" s="460"/>
      <c r="MXA61" s="460"/>
      <c r="MXB61" s="460"/>
      <c r="MXC61" s="460"/>
      <c r="MXD61" s="460"/>
      <c r="MXE61" s="460"/>
      <c r="MXF61" s="460"/>
      <c r="MXG61" s="460"/>
      <c r="MXH61" s="460"/>
      <c r="MXI61" s="460"/>
      <c r="MXJ61" s="460"/>
      <c r="MXK61" s="460"/>
      <c r="MXL61" s="460"/>
      <c r="MXM61" s="460"/>
      <c r="MXN61" s="460"/>
      <c r="MXO61" s="460"/>
      <c r="MXP61" s="460"/>
      <c r="MXQ61" s="460"/>
      <c r="MXR61" s="460"/>
      <c r="MXS61" s="460"/>
      <c r="MXT61" s="460"/>
      <c r="MXU61" s="460"/>
      <c r="MXV61" s="460"/>
      <c r="MXW61" s="460"/>
      <c r="MXX61" s="460"/>
      <c r="MXY61" s="460"/>
      <c r="MXZ61" s="460"/>
      <c r="MYA61" s="460"/>
      <c r="MYB61" s="460"/>
      <c r="MYC61" s="460"/>
      <c r="MYD61" s="460"/>
      <c r="MYE61" s="460"/>
      <c r="MYF61" s="460"/>
      <c r="MYG61" s="460"/>
      <c r="MYH61" s="460"/>
      <c r="MYI61" s="460"/>
      <c r="MYJ61" s="460"/>
      <c r="MYK61" s="460"/>
      <c r="MYL61" s="460"/>
      <c r="MYM61" s="460"/>
      <c r="MYN61" s="460"/>
      <c r="MYO61" s="460"/>
      <c r="MYP61" s="460"/>
      <c r="MYQ61" s="460"/>
      <c r="MYR61" s="460"/>
      <c r="MYS61" s="460"/>
      <c r="MYT61" s="460"/>
      <c r="MYU61" s="460"/>
      <c r="MYV61" s="460"/>
      <c r="MYW61" s="460"/>
      <c r="MYX61" s="460"/>
      <c r="MYY61" s="460"/>
      <c r="MYZ61" s="460"/>
      <c r="MZA61" s="460"/>
      <c r="MZB61" s="460"/>
      <c r="MZC61" s="460"/>
      <c r="MZD61" s="460"/>
      <c r="MZE61" s="460"/>
      <c r="MZF61" s="460"/>
      <c r="MZG61" s="460"/>
      <c r="MZH61" s="460"/>
      <c r="MZI61" s="460"/>
      <c r="MZJ61" s="460"/>
      <c r="MZK61" s="460"/>
      <c r="MZL61" s="460"/>
      <c r="MZM61" s="460"/>
      <c r="MZN61" s="460"/>
      <c r="MZO61" s="460"/>
      <c r="MZP61" s="460"/>
      <c r="MZQ61" s="460"/>
      <c r="MZR61" s="460"/>
      <c r="MZS61" s="460"/>
      <c r="MZT61" s="460"/>
      <c r="MZU61" s="460"/>
      <c r="MZV61" s="460"/>
      <c r="MZW61" s="460"/>
      <c r="MZX61" s="460"/>
      <c r="MZY61" s="460"/>
      <c r="MZZ61" s="460"/>
      <c r="NAA61" s="460"/>
      <c r="NAB61" s="460"/>
      <c r="NAC61" s="460"/>
      <c r="NAD61" s="460"/>
      <c r="NAE61" s="460"/>
      <c r="NAF61" s="460"/>
      <c r="NAG61" s="460"/>
      <c r="NAH61" s="460"/>
      <c r="NAI61" s="460"/>
      <c r="NAJ61" s="460"/>
      <c r="NAK61" s="460"/>
      <c r="NAL61" s="460"/>
      <c r="NAM61" s="460"/>
      <c r="NAN61" s="460"/>
      <c r="NAO61" s="460"/>
      <c r="NAP61" s="460"/>
      <c r="NAQ61" s="460"/>
      <c r="NAR61" s="460"/>
      <c r="NAS61" s="460"/>
      <c r="NAT61" s="460"/>
      <c r="NAU61" s="460"/>
      <c r="NAV61" s="460"/>
      <c r="NAW61" s="460"/>
      <c r="NAX61" s="460"/>
      <c r="NAY61" s="460"/>
      <c r="NAZ61" s="460"/>
      <c r="NBA61" s="460"/>
      <c r="NBB61" s="460"/>
      <c r="NBC61" s="460"/>
      <c r="NBD61" s="460"/>
      <c r="NBE61" s="460"/>
      <c r="NBF61" s="460"/>
      <c r="NBG61" s="460"/>
      <c r="NBH61" s="460"/>
      <c r="NBI61" s="460"/>
      <c r="NBJ61" s="460"/>
      <c r="NBK61" s="460"/>
      <c r="NBL61" s="460"/>
      <c r="NBM61" s="460"/>
      <c r="NBN61" s="460"/>
      <c r="NBO61" s="460"/>
      <c r="NBP61" s="460"/>
      <c r="NBQ61" s="460"/>
      <c r="NBR61" s="460"/>
      <c r="NBS61" s="460"/>
      <c r="NBT61" s="460"/>
      <c r="NBU61" s="460"/>
      <c r="NBV61" s="460"/>
      <c r="NBW61" s="460"/>
      <c r="NBX61" s="460"/>
      <c r="NBY61" s="460"/>
      <c r="NBZ61" s="460"/>
      <c r="NCA61" s="460"/>
      <c r="NCB61" s="460"/>
      <c r="NCC61" s="460"/>
      <c r="NCD61" s="460"/>
      <c r="NCE61" s="460"/>
      <c r="NCF61" s="460"/>
      <c r="NCG61" s="460"/>
      <c r="NCH61" s="460"/>
      <c r="NCI61" s="460"/>
      <c r="NCJ61" s="460"/>
      <c r="NCK61" s="460"/>
      <c r="NCL61" s="460"/>
      <c r="NCM61" s="460"/>
      <c r="NCN61" s="460"/>
      <c r="NCO61" s="460"/>
      <c r="NCP61" s="460"/>
      <c r="NCQ61" s="460"/>
      <c r="NCR61" s="460"/>
      <c r="NCS61" s="460"/>
      <c r="NCT61" s="460"/>
      <c r="NCU61" s="460"/>
      <c r="NCV61" s="460"/>
      <c r="NCW61" s="460"/>
      <c r="NCX61" s="460"/>
      <c r="NCY61" s="460"/>
      <c r="NCZ61" s="460"/>
      <c r="NDA61" s="460"/>
      <c r="NDB61" s="460"/>
      <c r="NDC61" s="460"/>
      <c r="NDD61" s="460"/>
      <c r="NDE61" s="460"/>
      <c r="NDF61" s="460"/>
      <c r="NDG61" s="460"/>
      <c r="NDH61" s="460"/>
      <c r="NDI61" s="460"/>
      <c r="NDJ61" s="460"/>
      <c r="NDK61" s="460"/>
      <c r="NDL61" s="460"/>
      <c r="NDM61" s="460"/>
      <c r="NDN61" s="460"/>
      <c r="NDO61" s="460"/>
      <c r="NDP61" s="460"/>
      <c r="NDQ61" s="460"/>
      <c r="NDR61" s="460"/>
      <c r="NDS61" s="460"/>
      <c r="NDT61" s="460"/>
      <c r="NDU61" s="460"/>
      <c r="NDV61" s="460"/>
      <c r="NDW61" s="460"/>
      <c r="NDX61" s="460"/>
      <c r="NDY61" s="460"/>
      <c r="NDZ61" s="460"/>
      <c r="NEA61" s="460"/>
      <c r="NEB61" s="460"/>
      <c r="NEC61" s="460"/>
      <c r="NED61" s="460"/>
      <c r="NEE61" s="460"/>
      <c r="NEF61" s="460"/>
      <c r="NEG61" s="460"/>
      <c r="NEH61" s="460"/>
      <c r="NEI61" s="460"/>
      <c r="NEJ61" s="460"/>
      <c r="NEK61" s="460"/>
      <c r="NEL61" s="460"/>
      <c r="NEM61" s="460"/>
      <c r="NEN61" s="460"/>
      <c r="NEO61" s="460"/>
      <c r="NEP61" s="460"/>
      <c r="NEQ61" s="460"/>
      <c r="NER61" s="460"/>
      <c r="NES61" s="460"/>
      <c r="NET61" s="460"/>
      <c r="NEU61" s="460"/>
      <c r="NEV61" s="460"/>
      <c r="NEW61" s="460"/>
      <c r="NEX61" s="460"/>
      <c r="NEY61" s="460"/>
      <c r="NEZ61" s="460"/>
      <c r="NFA61" s="460"/>
      <c r="NFB61" s="460"/>
      <c r="NFC61" s="460"/>
      <c r="NFD61" s="460"/>
      <c r="NFE61" s="460"/>
      <c r="NFF61" s="460"/>
      <c r="NFG61" s="460"/>
      <c r="NFH61" s="460"/>
      <c r="NFI61" s="460"/>
      <c r="NFJ61" s="460"/>
      <c r="NFK61" s="460"/>
      <c r="NFL61" s="460"/>
      <c r="NFM61" s="460"/>
      <c r="NFN61" s="460"/>
      <c r="NFO61" s="460"/>
      <c r="NFP61" s="460"/>
      <c r="NFQ61" s="460"/>
      <c r="NFR61" s="460"/>
      <c r="NFS61" s="460"/>
      <c r="NFT61" s="460"/>
      <c r="NFU61" s="460"/>
      <c r="NFV61" s="460"/>
      <c r="NFW61" s="460"/>
      <c r="NFX61" s="460"/>
      <c r="NFY61" s="460"/>
      <c r="NFZ61" s="460"/>
      <c r="NGA61" s="460"/>
      <c r="NGB61" s="460"/>
      <c r="NGC61" s="460"/>
      <c r="NGD61" s="460"/>
      <c r="NGE61" s="460"/>
      <c r="NGF61" s="460"/>
      <c r="NGG61" s="460"/>
      <c r="NGH61" s="460"/>
      <c r="NGI61" s="460"/>
      <c r="NGJ61" s="460"/>
      <c r="NGK61" s="460"/>
      <c r="NGL61" s="460"/>
      <c r="NGM61" s="460"/>
      <c r="NGN61" s="460"/>
      <c r="NGO61" s="460"/>
      <c r="NGP61" s="460"/>
      <c r="NGQ61" s="460"/>
      <c r="NGR61" s="460"/>
      <c r="NGS61" s="460"/>
      <c r="NGT61" s="460"/>
      <c r="NGU61" s="460"/>
      <c r="NGV61" s="460"/>
      <c r="NGW61" s="460"/>
      <c r="NGX61" s="460"/>
      <c r="NGY61" s="460"/>
      <c r="NGZ61" s="460"/>
      <c r="NHA61" s="460"/>
      <c r="NHB61" s="460"/>
      <c r="NHC61" s="460"/>
      <c r="NHD61" s="460"/>
      <c r="NHE61" s="460"/>
      <c r="NHF61" s="460"/>
      <c r="NHG61" s="460"/>
      <c r="NHH61" s="460"/>
      <c r="NHI61" s="460"/>
      <c r="NHJ61" s="460"/>
      <c r="NHK61" s="460"/>
      <c r="NHL61" s="460"/>
      <c r="NHM61" s="460"/>
      <c r="NHN61" s="460"/>
      <c r="NHO61" s="460"/>
      <c r="NHP61" s="460"/>
      <c r="NHQ61" s="460"/>
      <c r="NHR61" s="460"/>
      <c r="NHS61" s="460"/>
      <c r="NHT61" s="460"/>
      <c r="NHU61" s="460"/>
      <c r="NHV61" s="460"/>
      <c r="NHW61" s="460"/>
      <c r="NHX61" s="460"/>
      <c r="NHY61" s="460"/>
      <c r="NHZ61" s="460"/>
      <c r="NIA61" s="460"/>
      <c r="NIB61" s="460"/>
      <c r="NIC61" s="460"/>
      <c r="NID61" s="460"/>
      <c r="NIE61" s="460"/>
      <c r="NIF61" s="460"/>
      <c r="NIG61" s="460"/>
      <c r="NIH61" s="460"/>
      <c r="NII61" s="460"/>
      <c r="NIJ61" s="460"/>
      <c r="NIK61" s="460"/>
      <c r="NIL61" s="460"/>
      <c r="NIM61" s="460"/>
      <c r="NIN61" s="460"/>
      <c r="NIO61" s="460"/>
      <c r="NIP61" s="460"/>
      <c r="NIQ61" s="460"/>
      <c r="NIR61" s="460"/>
      <c r="NIS61" s="460"/>
      <c r="NIT61" s="460"/>
      <c r="NIU61" s="460"/>
      <c r="NIV61" s="460"/>
      <c r="NIW61" s="460"/>
      <c r="NIX61" s="460"/>
      <c r="NIY61" s="460"/>
      <c r="NIZ61" s="460"/>
      <c r="NJA61" s="460"/>
      <c r="NJB61" s="460"/>
      <c r="NJC61" s="460"/>
      <c r="NJD61" s="460"/>
      <c r="NJE61" s="460"/>
      <c r="NJF61" s="460"/>
      <c r="NJG61" s="460"/>
      <c r="NJH61" s="460"/>
      <c r="NJI61" s="460"/>
      <c r="NJJ61" s="460"/>
      <c r="NJK61" s="460"/>
      <c r="NJL61" s="460"/>
      <c r="NJM61" s="460"/>
      <c r="NJN61" s="460"/>
      <c r="NJO61" s="460"/>
      <c r="NJP61" s="460"/>
      <c r="NJQ61" s="460"/>
      <c r="NJR61" s="460"/>
      <c r="NJS61" s="460"/>
      <c r="NJT61" s="460"/>
      <c r="NJU61" s="460"/>
      <c r="NJV61" s="460"/>
      <c r="NJW61" s="460"/>
      <c r="NJX61" s="460"/>
      <c r="NJY61" s="460"/>
      <c r="NJZ61" s="460"/>
      <c r="NKA61" s="460"/>
      <c r="NKB61" s="460"/>
      <c r="NKC61" s="460"/>
      <c r="NKD61" s="460"/>
      <c r="NKE61" s="460"/>
      <c r="NKF61" s="460"/>
      <c r="NKG61" s="460"/>
      <c r="NKH61" s="460"/>
      <c r="NKI61" s="460"/>
      <c r="NKJ61" s="460"/>
      <c r="NKK61" s="460"/>
      <c r="NKL61" s="460"/>
      <c r="NKM61" s="460"/>
      <c r="NKN61" s="460"/>
      <c r="NKO61" s="460"/>
      <c r="NKP61" s="460"/>
      <c r="NKQ61" s="460"/>
      <c r="NKR61" s="460"/>
      <c r="NKS61" s="460"/>
      <c r="NKT61" s="460"/>
      <c r="NKU61" s="460"/>
      <c r="NKV61" s="460"/>
      <c r="NKW61" s="460"/>
      <c r="NKX61" s="460"/>
      <c r="NKY61" s="460"/>
      <c r="NKZ61" s="460"/>
      <c r="NLA61" s="460"/>
      <c r="NLB61" s="460"/>
      <c r="NLC61" s="460"/>
      <c r="NLD61" s="460"/>
      <c r="NLE61" s="460"/>
      <c r="NLF61" s="460"/>
      <c r="NLG61" s="460"/>
      <c r="NLH61" s="460"/>
      <c r="NLI61" s="460"/>
      <c r="NLJ61" s="460"/>
      <c r="NLK61" s="460"/>
      <c r="NLL61" s="460"/>
      <c r="NLM61" s="460"/>
      <c r="NLN61" s="460"/>
      <c r="NLO61" s="460"/>
      <c r="NLP61" s="460"/>
      <c r="NLQ61" s="460"/>
      <c r="NLR61" s="460"/>
      <c r="NLS61" s="460"/>
      <c r="NLT61" s="460"/>
      <c r="NLU61" s="460"/>
      <c r="NLV61" s="460"/>
      <c r="NLW61" s="460"/>
      <c r="NLX61" s="460"/>
      <c r="NLY61" s="460"/>
      <c r="NLZ61" s="460"/>
      <c r="NMA61" s="460"/>
      <c r="NMB61" s="460"/>
      <c r="NMC61" s="460"/>
      <c r="NMD61" s="460"/>
      <c r="NME61" s="460"/>
      <c r="NMF61" s="460"/>
      <c r="NMG61" s="460"/>
      <c r="NMH61" s="460"/>
      <c r="NMI61" s="460"/>
      <c r="NMJ61" s="460"/>
      <c r="NMK61" s="460"/>
      <c r="NML61" s="460"/>
      <c r="NMM61" s="460"/>
      <c r="NMN61" s="460"/>
      <c r="NMO61" s="460"/>
      <c r="NMP61" s="460"/>
      <c r="NMQ61" s="460"/>
      <c r="NMR61" s="460"/>
      <c r="NMS61" s="460"/>
      <c r="NMT61" s="460"/>
      <c r="NMU61" s="460"/>
      <c r="NMV61" s="460"/>
      <c r="NMW61" s="460"/>
      <c r="NMX61" s="460"/>
      <c r="NMY61" s="460"/>
      <c r="NMZ61" s="460"/>
      <c r="NNA61" s="460"/>
      <c r="NNB61" s="460"/>
      <c r="NNC61" s="460"/>
      <c r="NND61" s="460"/>
      <c r="NNE61" s="460"/>
      <c r="NNF61" s="460"/>
      <c r="NNG61" s="460"/>
      <c r="NNH61" s="460"/>
      <c r="NNI61" s="460"/>
      <c r="NNJ61" s="460"/>
      <c r="NNK61" s="460"/>
      <c r="NNL61" s="460"/>
      <c r="NNM61" s="460"/>
      <c r="NNN61" s="460"/>
      <c r="NNO61" s="460"/>
      <c r="NNP61" s="460"/>
      <c r="NNQ61" s="460"/>
      <c r="NNR61" s="460"/>
      <c r="NNS61" s="460"/>
      <c r="NNT61" s="460"/>
      <c r="NNU61" s="460"/>
      <c r="NNV61" s="460"/>
      <c r="NNW61" s="460"/>
      <c r="NNX61" s="460"/>
      <c r="NNY61" s="460"/>
      <c r="NNZ61" s="460"/>
      <c r="NOA61" s="460"/>
      <c r="NOB61" s="460"/>
      <c r="NOC61" s="460"/>
      <c r="NOD61" s="460"/>
      <c r="NOE61" s="460"/>
      <c r="NOF61" s="460"/>
      <c r="NOG61" s="460"/>
      <c r="NOH61" s="460"/>
      <c r="NOI61" s="460"/>
      <c r="NOJ61" s="460"/>
      <c r="NOK61" s="460"/>
      <c r="NOL61" s="460"/>
      <c r="NOM61" s="460"/>
      <c r="NON61" s="460"/>
      <c r="NOO61" s="460"/>
      <c r="NOP61" s="460"/>
      <c r="NOQ61" s="460"/>
      <c r="NOR61" s="460"/>
      <c r="NOS61" s="460"/>
      <c r="NOT61" s="460"/>
      <c r="NOU61" s="460"/>
      <c r="NOV61" s="460"/>
      <c r="NOW61" s="460"/>
      <c r="NOX61" s="460"/>
      <c r="NOY61" s="460"/>
      <c r="NOZ61" s="460"/>
      <c r="NPA61" s="460"/>
      <c r="NPB61" s="460"/>
      <c r="NPC61" s="460"/>
      <c r="NPD61" s="460"/>
      <c r="NPE61" s="460"/>
      <c r="NPF61" s="460"/>
      <c r="NPG61" s="460"/>
      <c r="NPH61" s="460"/>
      <c r="NPI61" s="460"/>
      <c r="NPJ61" s="460"/>
      <c r="NPK61" s="460"/>
      <c r="NPL61" s="460"/>
      <c r="NPM61" s="460"/>
      <c r="NPN61" s="460"/>
      <c r="NPO61" s="460"/>
      <c r="NPP61" s="460"/>
      <c r="NPQ61" s="460"/>
      <c r="NPR61" s="460"/>
      <c r="NPS61" s="460"/>
      <c r="NPT61" s="460"/>
      <c r="NPU61" s="460"/>
      <c r="NPV61" s="460"/>
      <c r="NPW61" s="460"/>
      <c r="NPX61" s="460"/>
      <c r="NPY61" s="460"/>
      <c r="NPZ61" s="460"/>
      <c r="NQA61" s="460"/>
      <c r="NQB61" s="460"/>
      <c r="NQC61" s="460"/>
      <c r="NQD61" s="460"/>
      <c r="NQE61" s="460"/>
      <c r="NQF61" s="460"/>
      <c r="NQG61" s="460"/>
      <c r="NQH61" s="460"/>
      <c r="NQI61" s="460"/>
      <c r="NQJ61" s="460"/>
      <c r="NQK61" s="460"/>
      <c r="NQL61" s="460"/>
      <c r="NQM61" s="460"/>
      <c r="NQN61" s="460"/>
      <c r="NQO61" s="460"/>
      <c r="NQP61" s="460"/>
      <c r="NQQ61" s="460"/>
      <c r="NQR61" s="460"/>
      <c r="NQS61" s="460"/>
      <c r="NQT61" s="460"/>
      <c r="NQU61" s="460"/>
      <c r="NQV61" s="460"/>
      <c r="NQW61" s="460"/>
      <c r="NQX61" s="460"/>
      <c r="NQY61" s="460"/>
      <c r="NQZ61" s="460"/>
      <c r="NRA61" s="460"/>
      <c r="NRB61" s="460"/>
      <c r="NRC61" s="460"/>
      <c r="NRD61" s="460"/>
      <c r="NRE61" s="460"/>
      <c r="NRF61" s="460"/>
      <c r="NRG61" s="460"/>
      <c r="NRH61" s="460"/>
      <c r="NRI61" s="460"/>
      <c r="NRJ61" s="460"/>
      <c r="NRK61" s="460"/>
      <c r="NRL61" s="460"/>
      <c r="NRM61" s="460"/>
      <c r="NRN61" s="460"/>
      <c r="NRO61" s="460"/>
      <c r="NRP61" s="460"/>
      <c r="NRQ61" s="460"/>
      <c r="NRR61" s="460"/>
      <c r="NRS61" s="460"/>
      <c r="NRT61" s="460"/>
      <c r="NRU61" s="460"/>
      <c r="NRV61" s="460"/>
      <c r="NRW61" s="460"/>
      <c r="NRX61" s="460"/>
      <c r="NRY61" s="460"/>
      <c r="NRZ61" s="460"/>
      <c r="NSA61" s="460"/>
      <c r="NSB61" s="460"/>
      <c r="NSC61" s="460"/>
      <c r="NSD61" s="460"/>
      <c r="NSE61" s="460"/>
      <c r="NSF61" s="460"/>
      <c r="NSG61" s="460"/>
      <c r="NSH61" s="460"/>
      <c r="NSI61" s="460"/>
      <c r="NSJ61" s="460"/>
      <c r="NSK61" s="460"/>
      <c r="NSL61" s="460"/>
      <c r="NSM61" s="460"/>
      <c r="NSN61" s="460"/>
      <c r="NSO61" s="460"/>
      <c r="NSP61" s="460"/>
      <c r="NSQ61" s="460"/>
      <c r="NSR61" s="460"/>
      <c r="NSS61" s="460"/>
      <c r="NST61" s="460"/>
      <c r="NSU61" s="460"/>
      <c r="NSV61" s="460"/>
      <c r="NSW61" s="460"/>
      <c r="NSX61" s="460"/>
      <c r="NSY61" s="460"/>
      <c r="NSZ61" s="460"/>
      <c r="NTA61" s="460"/>
      <c r="NTB61" s="460"/>
      <c r="NTC61" s="460"/>
      <c r="NTD61" s="460"/>
      <c r="NTE61" s="460"/>
      <c r="NTF61" s="460"/>
      <c r="NTG61" s="460"/>
      <c r="NTH61" s="460"/>
      <c r="NTI61" s="460"/>
      <c r="NTJ61" s="460"/>
      <c r="NTK61" s="460"/>
      <c r="NTL61" s="460"/>
      <c r="NTM61" s="460"/>
      <c r="NTN61" s="460"/>
      <c r="NTO61" s="460"/>
      <c r="NTP61" s="460"/>
      <c r="NTQ61" s="460"/>
      <c r="NTR61" s="460"/>
      <c r="NTS61" s="460"/>
      <c r="NTT61" s="460"/>
      <c r="NTU61" s="460"/>
      <c r="NTV61" s="460"/>
      <c r="NTW61" s="460"/>
      <c r="NTX61" s="460"/>
      <c r="NTY61" s="460"/>
      <c r="NTZ61" s="460"/>
      <c r="NUA61" s="460"/>
      <c r="NUB61" s="460"/>
      <c r="NUC61" s="460"/>
      <c r="NUD61" s="460"/>
      <c r="NUE61" s="460"/>
      <c r="NUF61" s="460"/>
      <c r="NUG61" s="460"/>
      <c r="NUH61" s="460"/>
      <c r="NUI61" s="460"/>
      <c r="NUJ61" s="460"/>
      <c r="NUK61" s="460"/>
      <c r="NUL61" s="460"/>
      <c r="NUM61" s="460"/>
      <c r="NUN61" s="460"/>
      <c r="NUO61" s="460"/>
      <c r="NUP61" s="460"/>
      <c r="NUQ61" s="460"/>
      <c r="NUR61" s="460"/>
      <c r="NUS61" s="460"/>
      <c r="NUT61" s="460"/>
      <c r="NUU61" s="460"/>
      <c r="NUV61" s="460"/>
      <c r="NUW61" s="460"/>
      <c r="NUX61" s="460"/>
      <c r="NUY61" s="460"/>
      <c r="NUZ61" s="460"/>
      <c r="NVA61" s="460"/>
      <c r="NVB61" s="460"/>
      <c r="NVC61" s="460"/>
      <c r="NVD61" s="460"/>
      <c r="NVE61" s="460"/>
      <c r="NVF61" s="460"/>
      <c r="NVG61" s="460"/>
      <c r="NVH61" s="460"/>
      <c r="NVI61" s="460"/>
      <c r="NVJ61" s="460"/>
      <c r="NVK61" s="460"/>
      <c r="NVL61" s="460"/>
      <c r="NVM61" s="460"/>
      <c r="NVN61" s="460"/>
      <c r="NVO61" s="460"/>
      <c r="NVP61" s="460"/>
      <c r="NVQ61" s="460"/>
      <c r="NVR61" s="460"/>
      <c r="NVS61" s="460"/>
      <c r="NVT61" s="460"/>
      <c r="NVU61" s="460"/>
      <c r="NVV61" s="460"/>
      <c r="NVW61" s="460"/>
      <c r="NVX61" s="460"/>
      <c r="NVY61" s="460"/>
      <c r="NVZ61" s="460"/>
      <c r="NWA61" s="460"/>
      <c r="NWB61" s="460"/>
      <c r="NWC61" s="460"/>
      <c r="NWD61" s="460"/>
      <c r="NWE61" s="460"/>
      <c r="NWF61" s="460"/>
      <c r="NWG61" s="460"/>
      <c r="NWH61" s="460"/>
      <c r="NWI61" s="460"/>
      <c r="NWJ61" s="460"/>
      <c r="NWK61" s="460"/>
      <c r="NWL61" s="460"/>
      <c r="NWM61" s="460"/>
      <c r="NWN61" s="460"/>
      <c r="NWO61" s="460"/>
      <c r="NWP61" s="460"/>
      <c r="NWQ61" s="460"/>
      <c r="NWR61" s="460"/>
      <c r="NWS61" s="460"/>
      <c r="NWT61" s="460"/>
      <c r="NWU61" s="460"/>
      <c r="NWV61" s="460"/>
      <c r="NWW61" s="460"/>
      <c r="NWX61" s="460"/>
      <c r="NWY61" s="460"/>
      <c r="NWZ61" s="460"/>
      <c r="NXA61" s="460"/>
      <c r="NXB61" s="460"/>
      <c r="NXC61" s="460"/>
      <c r="NXD61" s="460"/>
      <c r="NXE61" s="460"/>
      <c r="NXF61" s="460"/>
      <c r="NXG61" s="460"/>
      <c r="NXH61" s="460"/>
      <c r="NXI61" s="460"/>
      <c r="NXJ61" s="460"/>
      <c r="NXK61" s="460"/>
      <c r="NXL61" s="460"/>
      <c r="NXM61" s="460"/>
      <c r="NXN61" s="460"/>
      <c r="NXO61" s="460"/>
      <c r="NXP61" s="460"/>
      <c r="NXQ61" s="460"/>
      <c r="NXR61" s="460"/>
      <c r="NXS61" s="460"/>
      <c r="NXT61" s="460"/>
      <c r="NXU61" s="460"/>
      <c r="NXV61" s="460"/>
      <c r="NXW61" s="460"/>
      <c r="NXX61" s="460"/>
      <c r="NXY61" s="460"/>
      <c r="NXZ61" s="460"/>
      <c r="NYA61" s="460"/>
      <c r="NYB61" s="460"/>
      <c r="NYC61" s="460"/>
      <c r="NYD61" s="460"/>
      <c r="NYE61" s="460"/>
      <c r="NYF61" s="460"/>
      <c r="NYG61" s="460"/>
      <c r="NYH61" s="460"/>
      <c r="NYI61" s="460"/>
      <c r="NYJ61" s="460"/>
      <c r="NYK61" s="460"/>
      <c r="NYL61" s="460"/>
      <c r="NYM61" s="460"/>
      <c r="NYN61" s="460"/>
      <c r="NYO61" s="460"/>
      <c r="NYP61" s="460"/>
      <c r="NYQ61" s="460"/>
      <c r="NYR61" s="460"/>
      <c r="NYS61" s="460"/>
      <c r="NYT61" s="460"/>
      <c r="NYU61" s="460"/>
      <c r="NYV61" s="460"/>
      <c r="NYW61" s="460"/>
      <c r="NYX61" s="460"/>
      <c r="NYY61" s="460"/>
      <c r="NYZ61" s="460"/>
      <c r="NZA61" s="460"/>
      <c r="NZB61" s="460"/>
      <c r="NZC61" s="460"/>
      <c r="NZD61" s="460"/>
      <c r="NZE61" s="460"/>
      <c r="NZF61" s="460"/>
      <c r="NZG61" s="460"/>
      <c r="NZH61" s="460"/>
      <c r="NZI61" s="460"/>
      <c r="NZJ61" s="460"/>
      <c r="NZK61" s="460"/>
      <c r="NZL61" s="460"/>
      <c r="NZM61" s="460"/>
      <c r="NZN61" s="460"/>
      <c r="NZO61" s="460"/>
      <c r="NZP61" s="460"/>
      <c r="NZQ61" s="460"/>
      <c r="NZR61" s="460"/>
      <c r="NZS61" s="460"/>
      <c r="NZT61" s="460"/>
      <c r="NZU61" s="460"/>
      <c r="NZV61" s="460"/>
      <c r="NZW61" s="460"/>
      <c r="NZX61" s="460"/>
      <c r="NZY61" s="460"/>
      <c r="NZZ61" s="460"/>
      <c r="OAA61" s="460"/>
      <c r="OAB61" s="460"/>
      <c r="OAC61" s="460"/>
      <c r="OAD61" s="460"/>
      <c r="OAE61" s="460"/>
      <c r="OAF61" s="460"/>
      <c r="OAG61" s="460"/>
      <c r="OAH61" s="460"/>
      <c r="OAI61" s="460"/>
      <c r="OAJ61" s="460"/>
      <c r="OAK61" s="460"/>
      <c r="OAL61" s="460"/>
      <c r="OAM61" s="460"/>
      <c r="OAN61" s="460"/>
      <c r="OAO61" s="460"/>
      <c r="OAP61" s="460"/>
      <c r="OAQ61" s="460"/>
      <c r="OAR61" s="460"/>
      <c r="OAS61" s="460"/>
      <c r="OAT61" s="460"/>
      <c r="OAU61" s="460"/>
      <c r="OAV61" s="460"/>
      <c r="OAW61" s="460"/>
      <c r="OAX61" s="460"/>
      <c r="OAY61" s="460"/>
      <c r="OAZ61" s="460"/>
      <c r="OBA61" s="460"/>
      <c r="OBB61" s="460"/>
      <c r="OBC61" s="460"/>
      <c r="OBD61" s="460"/>
      <c r="OBE61" s="460"/>
      <c r="OBF61" s="460"/>
      <c r="OBG61" s="460"/>
      <c r="OBH61" s="460"/>
      <c r="OBI61" s="460"/>
      <c r="OBJ61" s="460"/>
      <c r="OBK61" s="460"/>
      <c r="OBL61" s="460"/>
      <c r="OBM61" s="460"/>
      <c r="OBN61" s="460"/>
      <c r="OBO61" s="460"/>
      <c r="OBP61" s="460"/>
      <c r="OBQ61" s="460"/>
      <c r="OBR61" s="460"/>
      <c r="OBS61" s="460"/>
      <c r="OBT61" s="460"/>
      <c r="OBU61" s="460"/>
      <c r="OBV61" s="460"/>
      <c r="OBW61" s="460"/>
      <c r="OBX61" s="460"/>
      <c r="OBY61" s="460"/>
      <c r="OBZ61" s="460"/>
      <c r="OCA61" s="460"/>
      <c r="OCB61" s="460"/>
      <c r="OCC61" s="460"/>
      <c r="OCD61" s="460"/>
      <c r="OCE61" s="460"/>
      <c r="OCF61" s="460"/>
      <c r="OCG61" s="460"/>
      <c r="OCH61" s="460"/>
      <c r="OCI61" s="460"/>
      <c r="OCJ61" s="460"/>
      <c r="OCK61" s="460"/>
      <c r="OCL61" s="460"/>
      <c r="OCM61" s="460"/>
      <c r="OCN61" s="460"/>
      <c r="OCO61" s="460"/>
      <c r="OCP61" s="460"/>
      <c r="OCQ61" s="460"/>
      <c r="OCR61" s="460"/>
      <c r="OCS61" s="460"/>
      <c r="OCT61" s="460"/>
      <c r="OCU61" s="460"/>
      <c r="OCV61" s="460"/>
      <c r="OCW61" s="460"/>
      <c r="OCX61" s="460"/>
      <c r="OCY61" s="460"/>
      <c r="OCZ61" s="460"/>
      <c r="ODA61" s="460"/>
      <c r="ODB61" s="460"/>
      <c r="ODC61" s="460"/>
      <c r="ODD61" s="460"/>
      <c r="ODE61" s="460"/>
      <c r="ODF61" s="460"/>
      <c r="ODG61" s="460"/>
      <c r="ODH61" s="460"/>
      <c r="ODI61" s="460"/>
      <c r="ODJ61" s="460"/>
      <c r="ODK61" s="460"/>
      <c r="ODL61" s="460"/>
      <c r="ODM61" s="460"/>
      <c r="ODN61" s="460"/>
      <c r="ODO61" s="460"/>
      <c r="ODP61" s="460"/>
      <c r="ODQ61" s="460"/>
      <c r="ODR61" s="460"/>
      <c r="ODS61" s="460"/>
      <c r="ODT61" s="460"/>
      <c r="ODU61" s="460"/>
      <c r="ODV61" s="460"/>
      <c r="ODW61" s="460"/>
      <c r="ODX61" s="460"/>
      <c r="ODY61" s="460"/>
      <c r="ODZ61" s="460"/>
      <c r="OEA61" s="460"/>
      <c r="OEB61" s="460"/>
      <c r="OEC61" s="460"/>
      <c r="OED61" s="460"/>
      <c r="OEE61" s="460"/>
      <c r="OEF61" s="460"/>
      <c r="OEG61" s="460"/>
      <c r="OEH61" s="460"/>
      <c r="OEI61" s="460"/>
      <c r="OEJ61" s="460"/>
      <c r="OEK61" s="460"/>
      <c r="OEL61" s="460"/>
      <c r="OEM61" s="460"/>
      <c r="OEN61" s="460"/>
      <c r="OEO61" s="460"/>
      <c r="OEP61" s="460"/>
      <c r="OEQ61" s="460"/>
      <c r="OER61" s="460"/>
      <c r="OES61" s="460"/>
      <c r="OET61" s="460"/>
      <c r="OEU61" s="460"/>
      <c r="OEV61" s="460"/>
      <c r="OEW61" s="460"/>
      <c r="OEX61" s="460"/>
      <c r="OEY61" s="460"/>
      <c r="OEZ61" s="460"/>
      <c r="OFA61" s="460"/>
      <c r="OFB61" s="460"/>
      <c r="OFC61" s="460"/>
      <c r="OFD61" s="460"/>
      <c r="OFE61" s="460"/>
      <c r="OFF61" s="460"/>
      <c r="OFG61" s="460"/>
      <c r="OFH61" s="460"/>
      <c r="OFI61" s="460"/>
      <c r="OFJ61" s="460"/>
      <c r="OFK61" s="460"/>
      <c r="OFL61" s="460"/>
      <c r="OFM61" s="460"/>
      <c r="OFN61" s="460"/>
      <c r="OFO61" s="460"/>
      <c r="OFP61" s="460"/>
      <c r="OFQ61" s="460"/>
      <c r="OFR61" s="460"/>
      <c r="OFS61" s="460"/>
      <c r="OFT61" s="460"/>
      <c r="OFU61" s="460"/>
      <c r="OFV61" s="460"/>
      <c r="OFW61" s="460"/>
      <c r="OFX61" s="460"/>
      <c r="OFY61" s="460"/>
      <c r="OFZ61" s="460"/>
      <c r="OGA61" s="460"/>
      <c r="OGB61" s="460"/>
      <c r="OGC61" s="460"/>
      <c r="OGD61" s="460"/>
      <c r="OGE61" s="460"/>
      <c r="OGF61" s="460"/>
      <c r="OGG61" s="460"/>
      <c r="OGH61" s="460"/>
      <c r="OGI61" s="460"/>
      <c r="OGJ61" s="460"/>
      <c r="OGK61" s="460"/>
      <c r="OGL61" s="460"/>
      <c r="OGM61" s="460"/>
      <c r="OGN61" s="460"/>
      <c r="OGO61" s="460"/>
      <c r="OGP61" s="460"/>
      <c r="OGQ61" s="460"/>
      <c r="OGR61" s="460"/>
      <c r="OGS61" s="460"/>
      <c r="OGT61" s="460"/>
      <c r="OGU61" s="460"/>
      <c r="OGV61" s="460"/>
      <c r="OGW61" s="460"/>
      <c r="OGX61" s="460"/>
      <c r="OGY61" s="460"/>
      <c r="OGZ61" s="460"/>
      <c r="OHA61" s="460"/>
      <c r="OHB61" s="460"/>
      <c r="OHC61" s="460"/>
      <c r="OHD61" s="460"/>
      <c r="OHE61" s="460"/>
      <c r="OHF61" s="460"/>
      <c r="OHG61" s="460"/>
      <c r="OHH61" s="460"/>
      <c r="OHI61" s="460"/>
      <c r="OHJ61" s="460"/>
      <c r="OHK61" s="460"/>
      <c r="OHL61" s="460"/>
      <c r="OHM61" s="460"/>
      <c r="OHN61" s="460"/>
      <c r="OHO61" s="460"/>
      <c r="OHP61" s="460"/>
      <c r="OHQ61" s="460"/>
      <c r="OHR61" s="460"/>
      <c r="OHS61" s="460"/>
      <c r="OHT61" s="460"/>
      <c r="OHU61" s="460"/>
      <c r="OHV61" s="460"/>
      <c r="OHW61" s="460"/>
      <c r="OHX61" s="460"/>
      <c r="OHY61" s="460"/>
      <c r="OHZ61" s="460"/>
      <c r="OIA61" s="460"/>
      <c r="OIB61" s="460"/>
      <c r="OIC61" s="460"/>
      <c r="OID61" s="460"/>
      <c r="OIE61" s="460"/>
      <c r="OIF61" s="460"/>
      <c r="OIG61" s="460"/>
      <c r="OIH61" s="460"/>
      <c r="OII61" s="460"/>
      <c r="OIJ61" s="460"/>
      <c r="OIK61" s="460"/>
      <c r="OIL61" s="460"/>
      <c r="OIM61" s="460"/>
      <c r="OIN61" s="460"/>
      <c r="OIO61" s="460"/>
      <c r="OIP61" s="460"/>
      <c r="OIQ61" s="460"/>
      <c r="OIR61" s="460"/>
      <c r="OIS61" s="460"/>
      <c r="OIT61" s="460"/>
      <c r="OIU61" s="460"/>
      <c r="OIV61" s="460"/>
      <c r="OIW61" s="460"/>
      <c r="OIX61" s="460"/>
      <c r="OIY61" s="460"/>
      <c r="OIZ61" s="460"/>
      <c r="OJA61" s="460"/>
      <c r="OJB61" s="460"/>
      <c r="OJC61" s="460"/>
      <c r="OJD61" s="460"/>
      <c r="OJE61" s="460"/>
      <c r="OJF61" s="460"/>
      <c r="OJG61" s="460"/>
      <c r="OJH61" s="460"/>
      <c r="OJI61" s="460"/>
      <c r="OJJ61" s="460"/>
      <c r="OJK61" s="460"/>
      <c r="OJL61" s="460"/>
      <c r="OJM61" s="460"/>
      <c r="OJN61" s="460"/>
      <c r="OJO61" s="460"/>
      <c r="OJP61" s="460"/>
      <c r="OJQ61" s="460"/>
      <c r="OJR61" s="460"/>
      <c r="OJS61" s="460"/>
      <c r="OJT61" s="460"/>
      <c r="OJU61" s="460"/>
      <c r="OJV61" s="460"/>
      <c r="OJW61" s="460"/>
      <c r="OJX61" s="460"/>
      <c r="OJY61" s="460"/>
      <c r="OJZ61" s="460"/>
      <c r="OKA61" s="460"/>
      <c r="OKB61" s="460"/>
      <c r="OKC61" s="460"/>
      <c r="OKD61" s="460"/>
      <c r="OKE61" s="460"/>
      <c r="OKF61" s="460"/>
      <c r="OKG61" s="460"/>
      <c r="OKH61" s="460"/>
      <c r="OKI61" s="460"/>
      <c r="OKJ61" s="460"/>
      <c r="OKK61" s="460"/>
      <c r="OKL61" s="460"/>
      <c r="OKM61" s="460"/>
      <c r="OKN61" s="460"/>
      <c r="OKO61" s="460"/>
      <c r="OKP61" s="460"/>
      <c r="OKQ61" s="460"/>
      <c r="OKR61" s="460"/>
      <c r="OKS61" s="460"/>
      <c r="OKT61" s="460"/>
      <c r="OKU61" s="460"/>
      <c r="OKV61" s="460"/>
      <c r="OKW61" s="460"/>
      <c r="OKX61" s="460"/>
      <c r="OKY61" s="460"/>
      <c r="OKZ61" s="460"/>
      <c r="OLA61" s="460"/>
      <c r="OLB61" s="460"/>
      <c r="OLC61" s="460"/>
      <c r="OLD61" s="460"/>
      <c r="OLE61" s="460"/>
      <c r="OLF61" s="460"/>
      <c r="OLG61" s="460"/>
      <c r="OLH61" s="460"/>
      <c r="OLI61" s="460"/>
      <c r="OLJ61" s="460"/>
      <c r="OLK61" s="460"/>
      <c r="OLL61" s="460"/>
      <c r="OLM61" s="460"/>
      <c r="OLN61" s="460"/>
      <c r="OLO61" s="460"/>
      <c r="OLP61" s="460"/>
      <c r="OLQ61" s="460"/>
      <c r="OLR61" s="460"/>
      <c r="OLS61" s="460"/>
      <c r="OLT61" s="460"/>
      <c r="OLU61" s="460"/>
      <c r="OLV61" s="460"/>
      <c r="OLW61" s="460"/>
      <c r="OLX61" s="460"/>
      <c r="OLY61" s="460"/>
      <c r="OLZ61" s="460"/>
      <c r="OMA61" s="460"/>
      <c r="OMB61" s="460"/>
      <c r="OMC61" s="460"/>
      <c r="OMD61" s="460"/>
      <c r="OME61" s="460"/>
      <c r="OMF61" s="460"/>
      <c r="OMG61" s="460"/>
      <c r="OMH61" s="460"/>
      <c r="OMI61" s="460"/>
      <c r="OMJ61" s="460"/>
      <c r="OMK61" s="460"/>
      <c r="OML61" s="460"/>
      <c r="OMM61" s="460"/>
      <c r="OMN61" s="460"/>
      <c r="OMO61" s="460"/>
      <c r="OMP61" s="460"/>
      <c r="OMQ61" s="460"/>
      <c r="OMR61" s="460"/>
      <c r="OMS61" s="460"/>
      <c r="OMT61" s="460"/>
      <c r="OMU61" s="460"/>
      <c r="OMV61" s="460"/>
      <c r="OMW61" s="460"/>
      <c r="OMX61" s="460"/>
      <c r="OMY61" s="460"/>
      <c r="OMZ61" s="460"/>
      <c r="ONA61" s="460"/>
      <c r="ONB61" s="460"/>
      <c r="ONC61" s="460"/>
      <c r="OND61" s="460"/>
      <c r="ONE61" s="460"/>
      <c r="ONF61" s="460"/>
      <c r="ONG61" s="460"/>
      <c r="ONH61" s="460"/>
      <c r="ONI61" s="460"/>
      <c r="ONJ61" s="460"/>
      <c r="ONK61" s="460"/>
      <c r="ONL61" s="460"/>
      <c r="ONM61" s="460"/>
      <c r="ONN61" s="460"/>
      <c r="ONO61" s="460"/>
      <c r="ONP61" s="460"/>
      <c r="ONQ61" s="460"/>
      <c r="ONR61" s="460"/>
      <c r="ONS61" s="460"/>
      <c r="ONT61" s="460"/>
      <c r="ONU61" s="460"/>
      <c r="ONV61" s="460"/>
      <c r="ONW61" s="460"/>
      <c r="ONX61" s="460"/>
      <c r="ONY61" s="460"/>
      <c r="ONZ61" s="460"/>
      <c r="OOA61" s="460"/>
      <c r="OOB61" s="460"/>
      <c r="OOC61" s="460"/>
      <c r="OOD61" s="460"/>
      <c r="OOE61" s="460"/>
      <c r="OOF61" s="460"/>
      <c r="OOG61" s="460"/>
      <c r="OOH61" s="460"/>
      <c r="OOI61" s="460"/>
      <c r="OOJ61" s="460"/>
      <c r="OOK61" s="460"/>
      <c r="OOL61" s="460"/>
      <c r="OOM61" s="460"/>
      <c r="OON61" s="460"/>
      <c r="OOO61" s="460"/>
      <c r="OOP61" s="460"/>
      <c r="OOQ61" s="460"/>
      <c r="OOR61" s="460"/>
      <c r="OOS61" s="460"/>
      <c r="OOT61" s="460"/>
      <c r="OOU61" s="460"/>
      <c r="OOV61" s="460"/>
      <c r="OOW61" s="460"/>
      <c r="OOX61" s="460"/>
      <c r="OOY61" s="460"/>
      <c r="OOZ61" s="460"/>
      <c r="OPA61" s="460"/>
      <c r="OPB61" s="460"/>
      <c r="OPC61" s="460"/>
      <c r="OPD61" s="460"/>
      <c r="OPE61" s="460"/>
      <c r="OPF61" s="460"/>
      <c r="OPG61" s="460"/>
      <c r="OPH61" s="460"/>
      <c r="OPI61" s="460"/>
      <c r="OPJ61" s="460"/>
      <c r="OPK61" s="460"/>
      <c r="OPL61" s="460"/>
      <c r="OPM61" s="460"/>
      <c r="OPN61" s="460"/>
      <c r="OPO61" s="460"/>
      <c r="OPP61" s="460"/>
      <c r="OPQ61" s="460"/>
      <c r="OPR61" s="460"/>
      <c r="OPS61" s="460"/>
      <c r="OPT61" s="460"/>
      <c r="OPU61" s="460"/>
      <c r="OPV61" s="460"/>
      <c r="OPW61" s="460"/>
      <c r="OPX61" s="460"/>
      <c r="OPY61" s="460"/>
      <c r="OPZ61" s="460"/>
      <c r="OQA61" s="460"/>
      <c r="OQB61" s="460"/>
      <c r="OQC61" s="460"/>
      <c r="OQD61" s="460"/>
      <c r="OQE61" s="460"/>
      <c r="OQF61" s="460"/>
      <c r="OQG61" s="460"/>
      <c r="OQH61" s="460"/>
      <c r="OQI61" s="460"/>
      <c r="OQJ61" s="460"/>
      <c r="OQK61" s="460"/>
      <c r="OQL61" s="460"/>
      <c r="OQM61" s="460"/>
      <c r="OQN61" s="460"/>
      <c r="OQO61" s="460"/>
      <c r="OQP61" s="460"/>
      <c r="OQQ61" s="460"/>
      <c r="OQR61" s="460"/>
      <c r="OQS61" s="460"/>
      <c r="OQT61" s="460"/>
      <c r="OQU61" s="460"/>
      <c r="OQV61" s="460"/>
      <c r="OQW61" s="460"/>
      <c r="OQX61" s="460"/>
      <c r="OQY61" s="460"/>
      <c r="OQZ61" s="460"/>
      <c r="ORA61" s="460"/>
      <c r="ORB61" s="460"/>
      <c r="ORC61" s="460"/>
      <c r="ORD61" s="460"/>
      <c r="ORE61" s="460"/>
      <c r="ORF61" s="460"/>
      <c r="ORG61" s="460"/>
      <c r="ORH61" s="460"/>
      <c r="ORI61" s="460"/>
      <c r="ORJ61" s="460"/>
      <c r="ORK61" s="460"/>
      <c r="ORL61" s="460"/>
      <c r="ORM61" s="460"/>
      <c r="ORN61" s="460"/>
      <c r="ORO61" s="460"/>
      <c r="ORP61" s="460"/>
      <c r="ORQ61" s="460"/>
      <c r="ORR61" s="460"/>
      <c r="ORS61" s="460"/>
      <c r="ORT61" s="460"/>
      <c r="ORU61" s="460"/>
      <c r="ORV61" s="460"/>
      <c r="ORW61" s="460"/>
      <c r="ORX61" s="460"/>
      <c r="ORY61" s="460"/>
      <c r="ORZ61" s="460"/>
      <c r="OSA61" s="460"/>
      <c r="OSB61" s="460"/>
      <c r="OSC61" s="460"/>
      <c r="OSD61" s="460"/>
      <c r="OSE61" s="460"/>
      <c r="OSF61" s="460"/>
      <c r="OSG61" s="460"/>
      <c r="OSH61" s="460"/>
      <c r="OSI61" s="460"/>
      <c r="OSJ61" s="460"/>
      <c r="OSK61" s="460"/>
      <c r="OSL61" s="460"/>
      <c r="OSM61" s="460"/>
      <c r="OSN61" s="460"/>
      <c r="OSO61" s="460"/>
      <c r="OSP61" s="460"/>
      <c r="OSQ61" s="460"/>
      <c r="OSR61" s="460"/>
      <c r="OSS61" s="460"/>
      <c r="OST61" s="460"/>
      <c r="OSU61" s="460"/>
      <c r="OSV61" s="460"/>
      <c r="OSW61" s="460"/>
      <c r="OSX61" s="460"/>
      <c r="OSY61" s="460"/>
      <c r="OSZ61" s="460"/>
      <c r="OTA61" s="460"/>
      <c r="OTB61" s="460"/>
      <c r="OTC61" s="460"/>
      <c r="OTD61" s="460"/>
      <c r="OTE61" s="460"/>
      <c r="OTF61" s="460"/>
      <c r="OTG61" s="460"/>
      <c r="OTH61" s="460"/>
      <c r="OTI61" s="460"/>
      <c r="OTJ61" s="460"/>
      <c r="OTK61" s="460"/>
      <c r="OTL61" s="460"/>
      <c r="OTM61" s="460"/>
      <c r="OTN61" s="460"/>
      <c r="OTO61" s="460"/>
      <c r="OTP61" s="460"/>
      <c r="OTQ61" s="460"/>
      <c r="OTR61" s="460"/>
      <c r="OTS61" s="460"/>
      <c r="OTT61" s="460"/>
      <c r="OTU61" s="460"/>
      <c r="OTV61" s="460"/>
      <c r="OTW61" s="460"/>
      <c r="OTX61" s="460"/>
      <c r="OTY61" s="460"/>
      <c r="OTZ61" s="460"/>
      <c r="OUA61" s="460"/>
      <c r="OUB61" s="460"/>
      <c r="OUC61" s="460"/>
      <c r="OUD61" s="460"/>
      <c r="OUE61" s="460"/>
      <c r="OUF61" s="460"/>
      <c r="OUG61" s="460"/>
      <c r="OUH61" s="460"/>
      <c r="OUI61" s="460"/>
      <c r="OUJ61" s="460"/>
      <c r="OUK61" s="460"/>
      <c r="OUL61" s="460"/>
      <c r="OUM61" s="460"/>
      <c r="OUN61" s="460"/>
      <c r="OUO61" s="460"/>
      <c r="OUP61" s="460"/>
      <c r="OUQ61" s="460"/>
      <c r="OUR61" s="460"/>
      <c r="OUS61" s="460"/>
      <c r="OUT61" s="460"/>
      <c r="OUU61" s="460"/>
      <c r="OUV61" s="460"/>
      <c r="OUW61" s="460"/>
      <c r="OUX61" s="460"/>
      <c r="OUY61" s="460"/>
      <c r="OUZ61" s="460"/>
      <c r="OVA61" s="460"/>
      <c r="OVB61" s="460"/>
      <c r="OVC61" s="460"/>
      <c r="OVD61" s="460"/>
      <c r="OVE61" s="460"/>
      <c r="OVF61" s="460"/>
      <c r="OVG61" s="460"/>
      <c r="OVH61" s="460"/>
      <c r="OVI61" s="460"/>
      <c r="OVJ61" s="460"/>
      <c r="OVK61" s="460"/>
      <c r="OVL61" s="460"/>
      <c r="OVM61" s="460"/>
      <c r="OVN61" s="460"/>
      <c r="OVO61" s="460"/>
      <c r="OVP61" s="460"/>
      <c r="OVQ61" s="460"/>
      <c r="OVR61" s="460"/>
      <c r="OVS61" s="460"/>
      <c r="OVT61" s="460"/>
      <c r="OVU61" s="460"/>
      <c r="OVV61" s="460"/>
      <c r="OVW61" s="460"/>
      <c r="OVX61" s="460"/>
      <c r="OVY61" s="460"/>
      <c r="OVZ61" s="460"/>
      <c r="OWA61" s="460"/>
      <c r="OWB61" s="460"/>
      <c r="OWC61" s="460"/>
      <c r="OWD61" s="460"/>
      <c r="OWE61" s="460"/>
      <c r="OWF61" s="460"/>
      <c r="OWG61" s="460"/>
      <c r="OWH61" s="460"/>
      <c r="OWI61" s="460"/>
      <c r="OWJ61" s="460"/>
      <c r="OWK61" s="460"/>
      <c r="OWL61" s="460"/>
      <c r="OWM61" s="460"/>
      <c r="OWN61" s="460"/>
      <c r="OWO61" s="460"/>
      <c r="OWP61" s="460"/>
      <c r="OWQ61" s="460"/>
      <c r="OWR61" s="460"/>
      <c r="OWS61" s="460"/>
      <c r="OWT61" s="460"/>
      <c r="OWU61" s="460"/>
      <c r="OWV61" s="460"/>
      <c r="OWW61" s="460"/>
      <c r="OWX61" s="460"/>
      <c r="OWY61" s="460"/>
      <c r="OWZ61" s="460"/>
      <c r="OXA61" s="460"/>
      <c r="OXB61" s="460"/>
      <c r="OXC61" s="460"/>
      <c r="OXD61" s="460"/>
      <c r="OXE61" s="460"/>
      <c r="OXF61" s="460"/>
      <c r="OXG61" s="460"/>
      <c r="OXH61" s="460"/>
      <c r="OXI61" s="460"/>
      <c r="OXJ61" s="460"/>
      <c r="OXK61" s="460"/>
      <c r="OXL61" s="460"/>
      <c r="OXM61" s="460"/>
      <c r="OXN61" s="460"/>
      <c r="OXO61" s="460"/>
      <c r="OXP61" s="460"/>
      <c r="OXQ61" s="460"/>
      <c r="OXR61" s="460"/>
      <c r="OXS61" s="460"/>
      <c r="OXT61" s="460"/>
      <c r="OXU61" s="460"/>
      <c r="OXV61" s="460"/>
      <c r="OXW61" s="460"/>
      <c r="OXX61" s="460"/>
      <c r="OXY61" s="460"/>
      <c r="OXZ61" s="460"/>
      <c r="OYA61" s="460"/>
      <c r="OYB61" s="460"/>
      <c r="OYC61" s="460"/>
      <c r="OYD61" s="460"/>
      <c r="OYE61" s="460"/>
      <c r="OYF61" s="460"/>
      <c r="OYG61" s="460"/>
      <c r="OYH61" s="460"/>
      <c r="OYI61" s="460"/>
      <c r="OYJ61" s="460"/>
      <c r="OYK61" s="460"/>
      <c r="OYL61" s="460"/>
      <c r="OYM61" s="460"/>
      <c r="OYN61" s="460"/>
      <c r="OYO61" s="460"/>
      <c r="OYP61" s="460"/>
      <c r="OYQ61" s="460"/>
      <c r="OYR61" s="460"/>
      <c r="OYS61" s="460"/>
      <c r="OYT61" s="460"/>
      <c r="OYU61" s="460"/>
      <c r="OYV61" s="460"/>
      <c r="OYW61" s="460"/>
      <c r="OYX61" s="460"/>
      <c r="OYY61" s="460"/>
      <c r="OYZ61" s="460"/>
      <c r="OZA61" s="460"/>
      <c r="OZB61" s="460"/>
      <c r="OZC61" s="460"/>
      <c r="OZD61" s="460"/>
      <c r="OZE61" s="460"/>
      <c r="OZF61" s="460"/>
      <c r="OZG61" s="460"/>
      <c r="OZH61" s="460"/>
      <c r="OZI61" s="460"/>
      <c r="OZJ61" s="460"/>
      <c r="OZK61" s="460"/>
      <c r="OZL61" s="460"/>
      <c r="OZM61" s="460"/>
      <c r="OZN61" s="460"/>
      <c r="OZO61" s="460"/>
      <c r="OZP61" s="460"/>
      <c r="OZQ61" s="460"/>
      <c r="OZR61" s="460"/>
      <c r="OZS61" s="460"/>
      <c r="OZT61" s="460"/>
      <c r="OZU61" s="460"/>
      <c r="OZV61" s="460"/>
      <c r="OZW61" s="460"/>
      <c r="OZX61" s="460"/>
      <c r="OZY61" s="460"/>
      <c r="OZZ61" s="460"/>
      <c r="PAA61" s="460"/>
      <c r="PAB61" s="460"/>
      <c r="PAC61" s="460"/>
      <c r="PAD61" s="460"/>
      <c r="PAE61" s="460"/>
      <c r="PAF61" s="460"/>
      <c r="PAG61" s="460"/>
      <c r="PAH61" s="460"/>
      <c r="PAI61" s="460"/>
      <c r="PAJ61" s="460"/>
      <c r="PAK61" s="460"/>
      <c r="PAL61" s="460"/>
      <c r="PAM61" s="460"/>
      <c r="PAN61" s="460"/>
      <c r="PAO61" s="460"/>
      <c r="PAP61" s="460"/>
      <c r="PAQ61" s="460"/>
      <c r="PAR61" s="460"/>
      <c r="PAS61" s="460"/>
      <c r="PAT61" s="460"/>
      <c r="PAU61" s="460"/>
      <c r="PAV61" s="460"/>
      <c r="PAW61" s="460"/>
      <c r="PAX61" s="460"/>
      <c r="PAY61" s="460"/>
      <c r="PAZ61" s="460"/>
      <c r="PBA61" s="460"/>
      <c r="PBB61" s="460"/>
      <c r="PBC61" s="460"/>
      <c r="PBD61" s="460"/>
      <c r="PBE61" s="460"/>
      <c r="PBF61" s="460"/>
      <c r="PBG61" s="460"/>
      <c r="PBH61" s="460"/>
      <c r="PBI61" s="460"/>
      <c r="PBJ61" s="460"/>
      <c r="PBK61" s="460"/>
      <c r="PBL61" s="460"/>
      <c r="PBM61" s="460"/>
      <c r="PBN61" s="460"/>
      <c r="PBO61" s="460"/>
      <c r="PBP61" s="460"/>
      <c r="PBQ61" s="460"/>
      <c r="PBR61" s="460"/>
      <c r="PBS61" s="460"/>
      <c r="PBT61" s="460"/>
      <c r="PBU61" s="460"/>
      <c r="PBV61" s="460"/>
      <c r="PBW61" s="460"/>
      <c r="PBX61" s="460"/>
      <c r="PBY61" s="460"/>
      <c r="PBZ61" s="460"/>
      <c r="PCA61" s="460"/>
      <c r="PCB61" s="460"/>
      <c r="PCC61" s="460"/>
      <c r="PCD61" s="460"/>
      <c r="PCE61" s="460"/>
      <c r="PCF61" s="460"/>
      <c r="PCG61" s="460"/>
      <c r="PCH61" s="460"/>
      <c r="PCI61" s="460"/>
      <c r="PCJ61" s="460"/>
      <c r="PCK61" s="460"/>
      <c r="PCL61" s="460"/>
      <c r="PCM61" s="460"/>
      <c r="PCN61" s="460"/>
      <c r="PCO61" s="460"/>
      <c r="PCP61" s="460"/>
      <c r="PCQ61" s="460"/>
      <c r="PCR61" s="460"/>
      <c r="PCS61" s="460"/>
      <c r="PCT61" s="460"/>
      <c r="PCU61" s="460"/>
      <c r="PCV61" s="460"/>
      <c r="PCW61" s="460"/>
      <c r="PCX61" s="460"/>
      <c r="PCY61" s="460"/>
      <c r="PCZ61" s="460"/>
      <c r="PDA61" s="460"/>
      <c r="PDB61" s="460"/>
      <c r="PDC61" s="460"/>
      <c r="PDD61" s="460"/>
      <c r="PDE61" s="460"/>
      <c r="PDF61" s="460"/>
      <c r="PDG61" s="460"/>
      <c r="PDH61" s="460"/>
      <c r="PDI61" s="460"/>
      <c r="PDJ61" s="460"/>
      <c r="PDK61" s="460"/>
      <c r="PDL61" s="460"/>
      <c r="PDM61" s="460"/>
      <c r="PDN61" s="460"/>
      <c r="PDO61" s="460"/>
      <c r="PDP61" s="460"/>
      <c r="PDQ61" s="460"/>
      <c r="PDR61" s="460"/>
      <c r="PDS61" s="460"/>
      <c r="PDT61" s="460"/>
      <c r="PDU61" s="460"/>
      <c r="PDV61" s="460"/>
      <c r="PDW61" s="460"/>
      <c r="PDX61" s="460"/>
      <c r="PDY61" s="460"/>
      <c r="PDZ61" s="460"/>
      <c r="PEA61" s="460"/>
      <c r="PEB61" s="460"/>
      <c r="PEC61" s="460"/>
      <c r="PED61" s="460"/>
      <c r="PEE61" s="460"/>
      <c r="PEF61" s="460"/>
      <c r="PEG61" s="460"/>
      <c r="PEH61" s="460"/>
      <c r="PEI61" s="460"/>
      <c r="PEJ61" s="460"/>
      <c r="PEK61" s="460"/>
      <c r="PEL61" s="460"/>
      <c r="PEM61" s="460"/>
      <c r="PEN61" s="460"/>
      <c r="PEO61" s="460"/>
      <c r="PEP61" s="460"/>
      <c r="PEQ61" s="460"/>
      <c r="PER61" s="460"/>
      <c r="PES61" s="460"/>
      <c r="PET61" s="460"/>
      <c r="PEU61" s="460"/>
      <c r="PEV61" s="460"/>
      <c r="PEW61" s="460"/>
      <c r="PEX61" s="460"/>
      <c r="PEY61" s="460"/>
      <c r="PEZ61" s="460"/>
      <c r="PFA61" s="460"/>
      <c r="PFB61" s="460"/>
      <c r="PFC61" s="460"/>
      <c r="PFD61" s="460"/>
      <c r="PFE61" s="460"/>
      <c r="PFF61" s="460"/>
      <c r="PFG61" s="460"/>
      <c r="PFH61" s="460"/>
      <c r="PFI61" s="460"/>
      <c r="PFJ61" s="460"/>
      <c r="PFK61" s="460"/>
      <c r="PFL61" s="460"/>
      <c r="PFM61" s="460"/>
      <c r="PFN61" s="460"/>
      <c r="PFO61" s="460"/>
      <c r="PFP61" s="460"/>
      <c r="PFQ61" s="460"/>
      <c r="PFR61" s="460"/>
      <c r="PFS61" s="460"/>
      <c r="PFT61" s="460"/>
      <c r="PFU61" s="460"/>
      <c r="PFV61" s="460"/>
      <c r="PFW61" s="460"/>
      <c r="PFX61" s="460"/>
      <c r="PFY61" s="460"/>
      <c r="PFZ61" s="460"/>
      <c r="PGA61" s="460"/>
      <c r="PGB61" s="460"/>
      <c r="PGC61" s="460"/>
      <c r="PGD61" s="460"/>
      <c r="PGE61" s="460"/>
      <c r="PGF61" s="460"/>
      <c r="PGG61" s="460"/>
      <c r="PGH61" s="460"/>
      <c r="PGI61" s="460"/>
      <c r="PGJ61" s="460"/>
      <c r="PGK61" s="460"/>
      <c r="PGL61" s="460"/>
      <c r="PGM61" s="460"/>
      <c r="PGN61" s="460"/>
      <c r="PGO61" s="460"/>
      <c r="PGP61" s="460"/>
      <c r="PGQ61" s="460"/>
      <c r="PGR61" s="460"/>
      <c r="PGS61" s="460"/>
      <c r="PGT61" s="460"/>
      <c r="PGU61" s="460"/>
      <c r="PGV61" s="460"/>
      <c r="PGW61" s="460"/>
      <c r="PGX61" s="460"/>
      <c r="PGY61" s="460"/>
      <c r="PGZ61" s="460"/>
      <c r="PHA61" s="460"/>
      <c r="PHB61" s="460"/>
      <c r="PHC61" s="460"/>
      <c r="PHD61" s="460"/>
      <c r="PHE61" s="460"/>
      <c r="PHF61" s="460"/>
      <c r="PHG61" s="460"/>
      <c r="PHH61" s="460"/>
      <c r="PHI61" s="460"/>
      <c r="PHJ61" s="460"/>
      <c r="PHK61" s="460"/>
      <c r="PHL61" s="460"/>
      <c r="PHM61" s="460"/>
      <c r="PHN61" s="460"/>
      <c r="PHO61" s="460"/>
      <c r="PHP61" s="460"/>
      <c r="PHQ61" s="460"/>
      <c r="PHR61" s="460"/>
      <c r="PHS61" s="460"/>
      <c r="PHT61" s="460"/>
      <c r="PHU61" s="460"/>
      <c r="PHV61" s="460"/>
      <c r="PHW61" s="460"/>
      <c r="PHX61" s="460"/>
      <c r="PHY61" s="460"/>
      <c r="PHZ61" s="460"/>
      <c r="PIA61" s="460"/>
      <c r="PIB61" s="460"/>
      <c r="PIC61" s="460"/>
      <c r="PID61" s="460"/>
      <c r="PIE61" s="460"/>
      <c r="PIF61" s="460"/>
      <c r="PIG61" s="460"/>
      <c r="PIH61" s="460"/>
      <c r="PII61" s="460"/>
      <c r="PIJ61" s="460"/>
      <c r="PIK61" s="460"/>
      <c r="PIL61" s="460"/>
      <c r="PIM61" s="460"/>
      <c r="PIN61" s="460"/>
      <c r="PIO61" s="460"/>
      <c r="PIP61" s="460"/>
      <c r="PIQ61" s="460"/>
      <c r="PIR61" s="460"/>
      <c r="PIS61" s="460"/>
      <c r="PIT61" s="460"/>
      <c r="PIU61" s="460"/>
      <c r="PIV61" s="460"/>
      <c r="PIW61" s="460"/>
      <c r="PIX61" s="460"/>
      <c r="PIY61" s="460"/>
      <c r="PIZ61" s="460"/>
      <c r="PJA61" s="460"/>
      <c r="PJB61" s="460"/>
      <c r="PJC61" s="460"/>
      <c r="PJD61" s="460"/>
      <c r="PJE61" s="460"/>
      <c r="PJF61" s="460"/>
      <c r="PJG61" s="460"/>
      <c r="PJH61" s="460"/>
      <c r="PJI61" s="460"/>
      <c r="PJJ61" s="460"/>
      <c r="PJK61" s="460"/>
      <c r="PJL61" s="460"/>
      <c r="PJM61" s="460"/>
      <c r="PJN61" s="460"/>
      <c r="PJO61" s="460"/>
      <c r="PJP61" s="460"/>
      <c r="PJQ61" s="460"/>
      <c r="PJR61" s="460"/>
      <c r="PJS61" s="460"/>
      <c r="PJT61" s="460"/>
      <c r="PJU61" s="460"/>
      <c r="PJV61" s="460"/>
      <c r="PJW61" s="460"/>
      <c r="PJX61" s="460"/>
      <c r="PJY61" s="460"/>
      <c r="PJZ61" s="460"/>
      <c r="PKA61" s="460"/>
      <c r="PKB61" s="460"/>
      <c r="PKC61" s="460"/>
      <c r="PKD61" s="460"/>
      <c r="PKE61" s="460"/>
      <c r="PKF61" s="460"/>
      <c r="PKG61" s="460"/>
      <c r="PKH61" s="460"/>
      <c r="PKI61" s="460"/>
      <c r="PKJ61" s="460"/>
      <c r="PKK61" s="460"/>
      <c r="PKL61" s="460"/>
      <c r="PKM61" s="460"/>
      <c r="PKN61" s="460"/>
      <c r="PKO61" s="460"/>
      <c r="PKP61" s="460"/>
      <c r="PKQ61" s="460"/>
      <c r="PKR61" s="460"/>
      <c r="PKS61" s="460"/>
      <c r="PKT61" s="460"/>
      <c r="PKU61" s="460"/>
      <c r="PKV61" s="460"/>
      <c r="PKW61" s="460"/>
      <c r="PKX61" s="460"/>
      <c r="PKY61" s="460"/>
      <c r="PKZ61" s="460"/>
      <c r="PLA61" s="460"/>
      <c r="PLB61" s="460"/>
      <c r="PLC61" s="460"/>
      <c r="PLD61" s="460"/>
      <c r="PLE61" s="460"/>
      <c r="PLF61" s="460"/>
      <c r="PLG61" s="460"/>
      <c r="PLH61" s="460"/>
      <c r="PLI61" s="460"/>
      <c r="PLJ61" s="460"/>
      <c r="PLK61" s="460"/>
      <c r="PLL61" s="460"/>
      <c r="PLM61" s="460"/>
      <c r="PLN61" s="460"/>
      <c r="PLO61" s="460"/>
      <c r="PLP61" s="460"/>
      <c r="PLQ61" s="460"/>
      <c r="PLR61" s="460"/>
      <c r="PLS61" s="460"/>
      <c r="PLT61" s="460"/>
      <c r="PLU61" s="460"/>
      <c r="PLV61" s="460"/>
      <c r="PLW61" s="460"/>
      <c r="PLX61" s="460"/>
      <c r="PLY61" s="460"/>
      <c r="PLZ61" s="460"/>
      <c r="PMA61" s="460"/>
      <c r="PMB61" s="460"/>
      <c r="PMC61" s="460"/>
      <c r="PMD61" s="460"/>
      <c r="PME61" s="460"/>
      <c r="PMF61" s="460"/>
      <c r="PMG61" s="460"/>
      <c r="PMH61" s="460"/>
      <c r="PMI61" s="460"/>
      <c r="PMJ61" s="460"/>
      <c r="PMK61" s="460"/>
      <c r="PML61" s="460"/>
      <c r="PMM61" s="460"/>
      <c r="PMN61" s="460"/>
      <c r="PMO61" s="460"/>
      <c r="PMP61" s="460"/>
      <c r="PMQ61" s="460"/>
      <c r="PMR61" s="460"/>
      <c r="PMS61" s="460"/>
      <c r="PMT61" s="460"/>
      <c r="PMU61" s="460"/>
      <c r="PMV61" s="460"/>
      <c r="PMW61" s="460"/>
      <c r="PMX61" s="460"/>
      <c r="PMY61" s="460"/>
      <c r="PMZ61" s="460"/>
      <c r="PNA61" s="460"/>
      <c r="PNB61" s="460"/>
      <c r="PNC61" s="460"/>
      <c r="PND61" s="460"/>
      <c r="PNE61" s="460"/>
      <c r="PNF61" s="460"/>
      <c r="PNG61" s="460"/>
      <c r="PNH61" s="460"/>
      <c r="PNI61" s="460"/>
      <c r="PNJ61" s="460"/>
      <c r="PNK61" s="460"/>
      <c r="PNL61" s="460"/>
      <c r="PNM61" s="460"/>
      <c r="PNN61" s="460"/>
      <c r="PNO61" s="460"/>
      <c r="PNP61" s="460"/>
      <c r="PNQ61" s="460"/>
      <c r="PNR61" s="460"/>
      <c r="PNS61" s="460"/>
      <c r="PNT61" s="460"/>
      <c r="PNU61" s="460"/>
      <c r="PNV61" s="460"/>
      <c r="PNW61" s="460"/>
      <c r="PNX61" s="460"/>
      <c r="PNY61" s="460"/>
      <c r="PNZ61" s="460"/>
      <c r="POA61" s="460"/>
      <c r="POB61" s="460"/>
      <c r="POC61" s="460"/>
      <c r="POD61" s="460"/>
      <c r="POE61" s="460"/>
      <c r="POF61" s="460"/>
      <c r="POG61" s="460"/>
      <c r="POH61" s="460"/>
      <c r="POI61" s="460"/>
      <c r="POJ61" s="460"/>
      <c r="POK61" s="460"/>
      <c r="POL61" s="460"/>
      <c r="POM61" s="460"/>
      <c r="PON61" s="460"/>
      <c r="POO61" s="460"/>
      <c r="POP61" s="460"/>
      <c r="POQ61" s="460"/>
      <c r="POR61" s="460"/>
      <c r="POS61" s="460"/>
      <c r="POT61" s="460"/>
      <c r="POU61" s="460"/>
      <c r="POV61" s="460"/>
      <c r="POW61" s="460"/>
      <c r="POX61" s="460"/>
      <c r="POY61" s="460"/>
      <c r="POZ61" s="460"/>
      <c r="PPA61" s="460"/>
      <c r="PPB61" s="460"/>
      <c r="PPC61" s="460"/>
      <c r="PPD61" s="460"/>
      <c r="PPE61" s="460"/>
      <c r="PPF61" s="460"/>
      <c r="PPG61" s="460"/>
      <c r="PPH61" s="460"/>
      <c r="PPI61" s="460"/>
      <c r="PPJ61" s="460"/>
      <c r="PPK61" s="460"/>
      <c r="PPL61" s="460"/>
      <c r="PPM61" s="460"/>
      <c r="PPN61" s="460"/>
      <c r="PPO61" s="460"/>
      <c r="PPP61" s="460"/>
      <c r="PPQ61" s="460"/>
      <c r="PPR61" s="460"/>
      <c r="PPS61" s="460"/>
      <c r="PPT61" s="460"/>
      <c r="PPU61" s="460"/>
      <c r="PPV61" s="460"/>
      <c r="PPW61" s="460"/>
      <c r="PPX61" s="460"/>
      <c r="PPY61" s="460"/>
      <c r="PPZ61" s="460"/>
      <c r="PQA61" s="460"/>
      <c r="PQB61" s="460"/>
      <c r="PQC61" s="460"/>
      <c r="PQD61" s="460"/>
      <c r="PQE61" s="460"/>
      <c r="PQF61" s="460"/>
      <c r="PQG61" s="460"/>
      <c r="PQH61" s="460"/>
      <c r="PQI61" s="460"/>
      <c r="PQJ61" s="460"/>
      <c r="PQK61" s="460"/>
      <c r="PQL61" s="460"/>
      <c r="PQM61" s="460"/>
      <c r="PQN61" s="460"/>
      <c r="PQO61" s="460"/>
      <c r="PQP61" s="460"/>
      <c r="PQQ61" s="460"/>
      <c r="PQR61" s="460"/>
      <c r="PQS61" s="460"/>
      <c r="PQT61" s="460"/>
      <c r="PQU61" s="460"/>
      <c r="PQV61" s="460"/>
      <c r="PQW61" s="460"/>
      <c r="PQX61" s="460"/>
      <c r="PQY61" s="460"/>
      <c r="PQZ61" s="460"/>
      <c r="PRA61" s="460"/>
      <c r="PRB61" s="460"/>
      <c r="PRC61" s="460"/>
      <c r="PRD61" s="460"/>
      <c r="PRE61" s="460"/>
      <c r="PRF61" s="460"/>
      <c r="PRG61" s="460"/>
      <c r="PRH61" s="460"/>
      <c r="PRI61" s="460"/>
      <c r="PRJ61" s="460"/>
      <c r="PRK61" s="460"/>
      <c r="PRL61" s="460"/>
      <c r="PRM61" s="460"/>
      <c r="PRN61" s="460"/>
      <c r="PRO61" s="460"/>
      <c r="PRP61" s="460"/>
      <c r="PRQ61" s="460"/>
      <c r="PRR61" s="460"/>
      <c r="PRS61" s="460"/>
      <c r="PRT61" s="460"/>
      <c r="PRU61" s="460"/>
      <c r="PRV61" s="460"/>
      <c r="PRW61" s="460"/>
      <c r="PRX61" s="460"/>
      <c r="PRY61" s="460"/>
      <c r="PRZ61" s="460"/>
      <c r="PSA61" s="460"/>
      <c r="PSB61" s="460"/>
      <c r="PSC61" s="460"/>
      <c r="PSD61" s="460"/>
      <c r="PSE61" s="460"/>
      <c r="PSF61" s="460"/>
      <c r="PSG61" s="460"/>
      <c r="PSH61" s="460"/>
      <c r="PSI61" s="460"/>
      <c r="PSJ61" s="460"/>
      <c r="PSK61" s="460"/>
      <c r="PSL61" s="460"/>
      <c r="PSM61" s="460"/>
      <c r="PSN61" s="460"/>
      <c r="PSO61" s="460"/>
      <c r="PSP61" s="460"/>
      <c r="PSQ61" s="460"/>
      <c r="PSR61" s="460"/>
      <c r="PSS61" s="460"/>
      <c r="PST61" s="460"/>
      <c r="PSU61" s="460"/>
      <c r="PSV61" s="460"/>
      <c r="PSW61" s="460"/>
      <c r="PSX61" s="460"/>
      <c r="PSY61" s="460"/>
      <c r="PSZ61" s="460"/>
      <c r="PTA61" s="460"/>
      <c r="PTB61" s="460"/>
      <c r="PTC61" s="460"/>
      <c r="PTD61" s="460"/>
      <c r="PTE61" s="460"/>
      <c r="PTF61" s="460"/>
      <c r="PTG61" s="460"/>
      <c r="PTH61" s="460"/>
      <c r="PTI61" s="460"/>
      <c r="PTJ61" s="460"/>
      <c r="PTK61" s="460"/>
      <c r="PTL61" s="460"/>
      <c r="PTM61" s="460"/>
      <c r="PTN61" s="460"/>
      <c r="PTO61" s="460"/>
      <c r="PTP61" s="460"/>
      <c r="PTQ61" s="460"/>
      <c r="PTR61" s="460"/>
      <c r="PTS61" s="460"/>
      <c r="PTT61" s="460"/>
      <c r="PTU61" s="460"/>
      <c r="PTV61" s="460"/>
      <c r="PTW61" s="460"/>
      <c r="PTX61" s="460"/>
      <c r="PTY61" s="460"/>
      <c r="PTZ61" s="460"/>
      <c r="PUA61" s="460"/>
      <c r="PUB61" s="460"/>
      <c r="PUC61" s="460"/>
      <c r="PUD61" s="460"/>
      <c r="PUE61" s="460"/>
      <c r="PUF61" s="460"/>
      <c r="PUG61" s="460"/>
      <c r="PUH61" s="460"/>
      <c r="PUI61" s="460"/>
      <c r="PUJ61" s="460"/>
      <c r="PUK61" s="460"/>
      <c r="PUL61" s="460"/>
      <c r="PUM61" s="460"/>
      <c r="PUN61" s="460"/>
      <c r="PUO61" s="460"/>
      <c r="PUP61" s="460"/>
      <c r="PUQ61" s="460"/>
      <c r="PUR61" s="460"/>
      <c r="PUS61" s="460"/>
      <c r="PUT61" s="460"/>
      <c r="PUU61" s="460"/>
      <c r="PUV61" s="460"/>
      <c r="PUW61" s="460"/>
      <c r="PUX61" s="460"/>
      <c r="PUY61" s="460"/>
      <c r="PUZ61" s="460"/>
      <c r="PVA61" s="460"/>
      <c r="PVB61" s="460"/>
      <c r="PVC61" s="460"/>
      <c r="PVD61" s="460"/>
      <c r="PVE61" s="460"/>
      <c r="PVF61" s="460"/>
      <c r="PVG61" s="460"/>
      <c r="PVH61" s="460"/>
      <c r="PVI61" s="460"/>
      <c r="PVJ61" s="460"/>
      <c r="PVK61" s="460"/>
      <c r="PVL61" s="460"/>
      <c r="PVM61" s="460"/>
      <c r="PVN61" s="460"/>
      <c r="PVO61" s="460"/>
      <c r="PVP61" s="460"/>
      <c r="PVQ61" s="460"/>
      <c r="PVR61" s="460"/>
      <c r="PVS61" s="460"/>
      <c r="PVT61" s="460"/>
      <c r="PVU61" s="460"/>
      <c r="PVV61" s="460"/>
      <c r="PVW61" s="460"/>
      <c r="PVX61" s="460"/>
      <c r="PVY61" s="460"/>
      <c r="PVZ61" s="460"/>
      <c r="PWA61" s="460"/>
      <c r="PWB61" s="460"/>
      <c r="PWC61" s="460"/>
      <c r="PWD61" s="460"/>
      <c r="PWE61" s="460"/>
      <c r="PWF61" s="460"/>
      <c r="PWG61" s="460"/>
      <c r="PWH61" s="460"/>
      <c r="PWI61" s="460"/>
      <c r="PWJ61" s="460"/>
      <c r="PWK61" s="460"/>
      <c r="PWL61" s="460"/>
      <c r="PWM61" s="460"/>
      <c r="PWN61" s="460"/>
      <c r="PWO61" s="460"/>
      <c r="PWP61" s="460"/>
      <c r="PWQ61" s="460"/>
      <c r="PWR61" s="460"/>
      <c r="PWS61" s="460"/>
      <c r="PWT61" s="460"/>
      <c r="PWU61" s="460"/>
      <c r="PWV61" s="460"/>
      <c r="PWW61" s="460"/>
      <c r="PWX61" s="460"/>
      <c r="PWY61" s="460"/>
      <c r="PWZ61" s="460"/>
      <c r="PXA61" s="460"/>
      <c r="PXB61" s="460"/>
      <c r="PXC61" s="460"/>
      <c r="PXD61" s="460"/>
      <c r="PXE61" s="460"/>
      <c r="PXF61" s="460"/>
      <c r="PXG61" s="460"/>
      <c r="PXH61" s="460"/>
      <c r="PXI61" s="460"/>
      <c r="PXJ61" s="460"/>
      <c r="PXK61" s="460"/>
      <c r="PXL61" s="460"/>
      <c r="PXM61" s="460"/>
      <c r="PXN61" s="460"/>
      <c r="PXO61" s="460"/>
      <c r="PXP61" s="460"/>
      <c r="PXQ61" s="460"/>
      <c r="PXR61" s="460"/>
      <c r="PXS61" s="460"/>
      <c r="PXT61" s="460"/>
      <c r="PXU61" s="460"/>
      <c r="PXV61" s="460"/>
      <c r="PXW61" s="460"/>
      <c r="PXX61" s="460"/>
      <c r="PXY61" s="460"/>
      <c r="PXZ61" s="460"/>
      <c r="PYA61" s="460"/>
      <c r="PYB61" s="460"/>
      <c r="PYC61" s="460"/>
      <c r="PYD61" s="460"/>
      <c r="PYE61" s="460"/>
      <c r="PYF61" s="460"/>
      <c r="PYG61" s="460"/>
      <c r="PYH61" s="460"/>
      <c r="PYI61" s="460"/>
      <c r="PYJ61" s="460"/>
      <c r="PYK61" s="460"/>
      <c r="PYL61" s="460"/>
      <c r="PYM61" s="460"/>
      <c r="PYN61" s="460"/>
      <c r="PYO61" s="460"/>
      <c r="PYP61" s="460"/>
      <c r="PYQ61" s="460"/>
      <c r="PYR61" s="460"/>
      <c r="PYS61" s="460"/>
      <c r="PYT61" s="460"/>
      <c r="PYU61" s="460"/>
      <c r="PYV61" s="460"/>
      <c r="PYW61" s="460"/>
      <c r="PYX61" s="460"/>
      <c r="PYY61" s="460"/>
      <c r="PYZ61" s="460"/>
      <c r="PZA61" s="460"/>
      <c r="PZB61" s="460"/>
      <c r="PZC61" s="460"/>
      <c r="PZD61" s="460"/>
      <c r="PZE61" s="460"/>
      <c r="PZF61" s="460"/>
      <c r="PZG61" s="460"/>
      <c r="PZH61" s="460"/>
      <c r="PZI61" s="460"/>
      <c r="PZJ61" s="460"/>
      <c r="PZK61" s="460"/>
      <c r="PZL61" s="460"/>
      <c r="PZM61" s="460"/>
      <c r="PZN61" s="460"/>
      <c r="PZO61" s="460"/>
      <c r="PZP61" s="460"/>
      <c r="PZQ61" s="460"/>
      <c r="PZR61" s="460"/>
      <c r="PZS61" s="460"/>
      <c r="PZT61" s="460"/>
      <c r="PZU61" s="460"/>
      <c r="PZV61" s="460"/>
      <c r="PZW61" s="460"/>
      <c r="PZX61" s="460"/>
      <c r="PZY61" s="460"/>
      <c r="PZZ61" s="460"/>
      <c r="QAA61" s="460"/>
      <c r="QAB61" s="460"/>
      <c r="QAC61" s="460"/>
      <c r="QAD61" s="460"/>
      <c r="QAE61" s="460"/>
      <c r="QAF61" s="460"/>
      <c r="QAG61" s="460"/>
      <c r="QAH61" s="460"/>
      <c r="QAI61" s="460"/>
      <c r="QAJ61" s="460"/>
      <c r="QAK61" s="460"/>
      <c r="QAL61" s="460"/>
      <c r="QAM61" s="460"/>
      <c r="QAN61" s="460"/>
      <c r="QAO61" s="460"/>
      <c r="QAP61" s="460"/>
      <c r="QAQ61" s="460"/>
      <c r="QAR61" s="460"/>
      <c r="QAS61" s="460"/>
      <c r="QAT61" s="460"/>
      <c r="QAU61" s="460"/>
      <c r="QAV61" s="460"/>
      <c r="QAW61" s="460"/>
      <c r="QAX61" s="460"/>
      <c r="QAY61" s="460"/>
      <c r="QAZ61" s="460"/>
      <c r="QBA61" s="460"/>
      <c r="QBB61" s="460"/>
      <c r="QBC61" s="460"/>
      <c r="QBD61" s="460"/>
      <c r="QBE61" s="460"/>
      <c r="QBF61" s="460"/>
      <c r="QBG61" s="460"/>
      <c r="QBH61" s="460"/>
      <c r="QBI61" s="460"/>
      <c r="QBJ61" s="460"/>
      <c r="QBK61" s="460"/>
      <c r="QBL61" s="460"/>
      <c r="QBM61" s="460"/>
      <c r="QBN61" s="460"/>
      <c r="QBO61" s="460"/>
      <c r="QBP61" s="460"/>
      <c r="QBQ61" s="460"/>
      <c r="QBR61" s="460"/>
      <c r="QBS61" s="460"/>
      <c r="QBT61" s="460"/>
      <c r="QBU61" s="460"/>
      <c r="QBV61" s="460"/>
      <c r="QBW61" s="460"/>
      <c r="QBX61" s="460"/>
      <c r="QBY61" s="460"/>
      <c r="QBZ61" s="460"/>
      <c r="QCA61" s="460"/>
      <c r="QCB61" s="460"/>
      <c r="QCC61" s="460"/>
      <c r="QCD61" s="460"/>
      <c r="QCE61" s="460"/>
      <c r="QCF61" s="460"/>
      <c r="QCG61" s="460"/>
      <c r="QCH61" s="460"/>
      <c r="QCI61" s="460"/>
      <c r="QCJ61" s="460"/>
      <c r="QCK61" s="460"/>
      <c r="QCL61" s="460"/>
      <c r="QCM61" s="460"/>
      <c r="QCN61" s="460"/>
      <c r="QCO61" s="460"/>
      <c r="QCP61" s="460"/>
      <c r="QCQ61" s="460"/>
      <c r="QCR61" s="460"/>
      <c r="QCS61" s="460"/>
      <c r="QCT61" s="460"/>
      <c r="QCU61" s="460"/>
      <c r="QCV61" s="460"/>
      <c r="QCW61" s="460"/>
      <c r="QCX61" s="460"/>
      <c r="QCY61" s="460"/>
      <c r="QCZ61" s="460"/>
      <c r="QDA61" s="460"/>
      <c r="QDB61" s="460"/>
      <c r="QDC61" s="460"/>
      <c r="QDD61" s="460"/>
      <c r="QDE61" s="460"/>
      <c r="QDF61" s="460"/>
      <c r="QDG61" s="460"/>
      <c r="QDH61" s="460"/>
      <c r="QDI61" s="460"/>
      <c r="QDJ61" s="460"/>
      <c r="QDK61" s="460"/>
      <c r="QDL61" s="460"/>
      <c r="QDM61" s="460"/>
      <c r="QDN61" s="460"/>
      <c r="QDO61" s="460"/>
      <c r="QDP61" s="460"/>
      <c r="QDQ61" s="460"/>
      <c r="QDR61" s="460"/>
      <c r="QDS61" s="460"/>
      <c r="QDT61" s="460"/>
      <c r="QDU61" s="460"/>
      <c r="QDV61" s="460"/>
      <c r="QDW61" s="460"/>
      <c r="QDX61" s="460"/>
      <c r="QDY61" s="460"/>
      <c r="QDZ61" s="460"/>
      <c r="QEA61" s="460"/>
      <c r="QEB61" s="460"/>
      <c r="QEC61" s="460"/>
      <c r="QED61" s="460"/>
      <c r="QEE61" s="460"/>
      <c r="QEF61" s="460"/>
      <c r="QEG61" s="460"/>
      <c r="QEH61" s="460"/>
      <c r="QEI61" s="460"/>
      <c r="QEJ61" s="460"/>
      <c r="QEK61" s="460"/>
      <c r="QEL61" s="460"/>
      <c r="QEM61" s="460"/>
      <c r="QEN61" s="460"/>
      <c r="QEO61" s="460"/>
      <c r="QEP61" s="460"/>
      <c r="QEQ61" s="460"/>
      <c r="QER61" s="460"/>
      <c r="QES61" s="460"/>
      <c r="QET61" s="460"/>
      <c r="QEU61" s="460"/>
      <c r="QEV61" s="460"/>
      <c r="QEW61" s="460"/>
      <c r="QEX61" s="460"/>
      <c r="QEY61" s="460"/>
      <c r="QEZ61" s="460"/>
      <c r="QFA61" s="460"/>
      <c r="QFB61" s="460"/>
      <c r="QFC61" s="460"/>
      <c r="QFD61" s="460"/>
      <c r="QFE61" s="460"/>
      <c r="QFF61" s="460"/>
      <c r="QFG61" s="460"/>
      <c r="QFH61" s="460"/>
      <c r="QFI61" s="460"/>
      <c r="QFJ61" s="460"/>
      <c r="QFK61" s="460"/>
      <c r="QFL61" s="460"/>
      <c r="QFM61" s="460"/>
      <c r="QFN61" s="460"/>
      <c r="QFO61" s="460"/>
      <c r="QFP61" s="460"/>
      <c r="QFQ61" s="460"/>
      <c r="QFR61" s="460"/>
      <c r="QFS61" s="460"/>
      <c r="QFT61" s="460"/>
      <c r="QFU61" s="460"/>
      <c r="QFV61" s="460"/>
      <c r="QFW61" s="460"/>
      <c r="QFX61" s="460"/>
      <c r="QFY61" s="460"/>
      <c r="QFZ61" s="460"/>
      <c r="QGA61" s="460"/>
      <c r="QGB61" s="460"/>
      <c r="QGC61" s="460"/>
      <c r="QGD61" s="460"/>
      <c r="QGE61" s="460"/>
      <c r="QGF61" s="460"/>
      <c r="QGG61" s="460"/>
      <c r="QGH61" s="460"/>
      <c r="QGI61" s="460"/>
      <c r="QGJ61" s="460"/>
      <c r="QGK61" s="460"/>
      <c r="QGL61" s="460"/>
      <c r="QGM61" s="460"/>
      <c r="QGN61" s="460"/>
      <c r="QGO61" s="460"/>
      <c r="QGP61" s="460"/>
      <c r="QGQ61" s="460"/>
      <c r="QGR61" s="460"/>
      <c r="QGS61" s="460"/>
      <c r="QGT61" s="460"/>
      <c r="QGU61" s="460"/>
      <c r="QGV61" s="460"/>
      <c r="QGW61" s="460"/>
      <c r="QGX61" s="460"/>
      <c r="QGY61" s="460"/>
      <c r="QGZ61" s="460"/>
      <c r="QHA61" s="460"/>
      <c r="QHB61" s="460"/>
      <c r="QHC61" s="460"/>
      <c r="QHD61" s="460"/>
      <c r="QHE61" s="460"/>
      <c r="QHF61" s="460"/>
      <c r="QHG61" s="460"/>
      <c r="QHH61" s="460"/>
      <c r="QHI61" s="460"/>
      <c r="QHJ61" s="460"/>
      <c r="QHK61" s="460"/>
      <c r="QHL61" s="460"/>
      <c r="QHM61" s="460"/>
      <c r="QHN61" s="460"/>
      <c r="QHO61" s="460"/>
      <c r="QHP61" s="460"/>
      <c r="QHQ61" s="460"/>
      <c r="QHR61" s="460"/>
      <c r="QHS61" s="460"/>
      <c r="QHT61" s="460"/>
      <c r="QHU61" s="460"/>
      <c r="QHV61" s="460"/>
      <c r="QHW61" s="460"/>
      <c r="QHX61" s="460"/>
      <c r="QHY61" s="460"/>
      <c r="QHZ61" s="460"/>
      <c r="QIA61" s="460"/>
      <c r="QIB61" s="460"/>
      <c r="QIC61" s="460"/>
      <c r="QID61" s="460"/>
      <c r="QIE61" s="460"/>
      <c r="QIF61" s="460"/>
      <c r="QIG61" s="460"/>
      <c r="QIH61" s="460"/>
      <c r="QII61" s="460"/>
      <c r="QIJ61" s="460"/>
      <c r="QIK61" s="460"/>
      <c r="QIL61" s="460"/>
      <c r="QIM61" s="460"/>
      <c r="QIN61" s="460"/>
      <c r="QIO61" s="460"/>
      <c r="QIP61" s="460"/>
      <c r="QIQ61" s="460"/>
      <c r="QIR61" s="460"/>
      <c r="QIS61" s="460"/>
      <c r="QIT61" s="460"/>
      <c r="QIU61" s="460"/>
      <c r="QIV61" s="460"/>
      <c r="QIW61" s="460"/>
      <c r="QIX61" s="460"/>
      <c r="QIY61" s="460"/>
      <c r="QIZ61" s="460"/>
      <c r="QJA61" s="460"/>
      <c r="QJB61" s="460"/>
      <c r="QJC61" s="460"/>
      <c r="QJD61" s="460"/>
      <c r="QJE61" s="460"/>
      <c r="QJF61" s="460"/>
      <c r="QJG61" s="460"/>
      <c r="QJH61" s="460"/>
      <c r="QJI61" s="460"/>
      <c r="QJJ61" s="460"/>
      <c r="QJK61" s="460"/>
      <c r="QJL61" s="460"/>
      <c r="QJM61" s="460"/>
      <c r="QJN61" s="460"/>
      <c r="QJO61" s="460"/>
      <c r="QJP61" s="460"/>
      <c r="QJQ61" s="460"/>
      <c r="QJR61" s="460"/>
      <c r="QJS61" s="460"/>
      <c r="QJT61" s="460"/>
      <c r="QJU61" s="460"/>
      <c r="QJV61" s="460"/>
      <c r="QJW61" s="460"/>
      <c r="QJX61" s="460"/>
      <c r="QJY61" s="460"/>
      <c r="QJZ61" s="460"/>
      <c r="QKA61" s="460"/>
      <c r="QKB61" s="460"/>
      <c r="QKC61" s="460"/>
      <c r="QKD61" s="460"/>
      <c r="QKE61" s="460"/>
      <c r="QKF61" s="460"/>
      <c r="QKG61" s="460"/>
      <c r="QKH61" s="460"/>
      <c r="QKI61" s="460"/>
      <c r="QKJ61" s="460"/>
      <c r="QKK61" s="460"/>
      <c r="QKL61" s="460"/>
      <c r="QKM61" s="460"/>
      <c r="QKN61" s="460"/>
      <c r="QKO61" s="460"/>
      <c r="QKP61" s="460"/>
      <c r="QKQ61" s="460"/>
      <c r="QKR61" s="460"/>
      <c r="QKS61" s="460"/>
      <c r="QKT61" s="460"/>
      <c r="QKU61" s="460"/>
      <c r="QKV61" s="460"/>
      <c r="QKW61" s="460"/>
      <c r="QKX61" s="460"/>
      <c r="QKY61" s="460"/>
      <c r="QKZ61" s="460"/>
      <c r="QLA61" s="460"/>
      <c r="QLB61" s="460"/>
      <c r="QLC61" s="460"/>
      <c r="QLD61" s="460"/>
      <c r="QLE61" s="460"/>
      <c r="QLF61" s="460"/>
      <c r="QLG61" s="460"/>
      <c r="QLH61" s="460"/>
      <c r="QLI61" s="460"/>
      <c r="QLJ61" s="460"/>
      <c r="QLK61" s="460"/>
      <c r="QLL61" s="460"/>
      <c r="QLM61" s="460"/>
      <c r="QLN61" s="460"/>
      <c r="QLO61" s="460"/>
      <c r="QLP61" s="460"/>
      <c r="QLQ61" s="460"/>
      <c r="QLR61" s="460"/>
      <c r="QLS61" s="460"/>
      <c r="QLT61" s="460"/>
      <c r="QLU61" s="460"/>
      <c r="QLV61" s="460"/>
      <c r="QLW61" s="460"/>
      <c r="QLX61" s="460"/>
      <c r="QLY61" s="460"/>
      <c r="QLZ61" s="460"/>
      <c r="QMA61" s="460"/>
      <c r="QMB61" s="460"/>
      <c r="QMC61" s="460"/>
      <c r="QMD61" s="460"/>
      <c r="QME61" s="460"/>
      <c r="QMF61" s="460"/>
      <c r="QMG61" s="460"/>
      <c r="QMH61" s="460"/>
      <c r="QMI61" s="460"/>
      <c r="QMJ61" s="460"/>
      <c r="QMK61" s="460"/>
      <c r="QML61" s="460"/>
      <c r="QMM61" s="460"/>
      <c r="QMN61" s="460"/>
      <c r="QMO61" s="460"/>
      <c r="QMP61" s="460"/>
      <c r="QMQ61" s="460"/>
      <c r="QMR61" s="460"/>
      <c r="QMS61" s="460"/>
      <c r="QMT61" s="460"/>
      <c r="QMU61" s="460"/>
      <c r="QMV61" s="460"/>
      <c r="QMW61" s="460"/>
      <c r="QMX61" s="460"/>
      <c r="QMY61" s="460"/>
      <c r="QMZ61" s="460"/>
      <c r="QNA61" s="460"/>
      <c r="QNB61" s="460"/>
      <c r="QNC61" s="460"/>
      <c r="QND61" s="460"/>
      <c r="QNE61" s="460"/>
      <c r="QNF61" s="460"/>
      <c r="QNG61" s="460"/>
      <c r="QNH61" s="460"/>
      <c r="QNI61" s="460"/>
      <c r="QNJ61" s="460"/>
      <c r="QNK61" s="460"/>
      <c r="QNL61" s="460"/>
      <c r="QNM61" s="460"/>
      <c r="QNN61" s="460"/>
      <c r="QNO61" s="460"/>
      <c r="QNP61" s="460"/>
      <c r="QNQ61" s="460"/>
      <c r="QNR61" s="460"/>
      <c r="QNS61" s="460"/>
      <c r="QNT61" s="460"/>
      <c r="QNU61" s="460"/>
      <c r="QNV61" s="460"/>
      <c r="QNW61" s="460"/>
      <c r="QNX61" s="460"/>
      <c r="QNY61" s="460"/>
      <c r="QNZ61" s="460"/>
      <c r="QOA61" s="460"/>
      <c r="QOB61" s="460"/>
      <c r="QOC61" s="460"/>
      <c r="QOD61" s="460"/>
      <c r="QOE61" s="460"/>
      <c r="QOF61" s="460"/>
      <c r="QOG61" s="460"/>
      <c r="QOH61" s="460"/>
      <c r="QOI61" s="460"/>
      <c r="QOJ61" s="460"/>
      <c r="QOK61" s="460"/>
      <c r="QOL61" s="460"/>
      <c r="QOM61" s="460"/>
      <c r="QON61" s="460"/>
      <c r="QOO61" s="460"/>
      <c r="QOP61" s="460"/>
      <c r="QOQ61" s="460"/>
      <c r="QOR61" s="460"/>
      <c r="QOS61" s="460"/>
      <c r="QOT61" s="460"/>
      <c r="QOU61" s="460"/>
      <c r="QOV61" s="460"/>
      <c r="QOW61" s="460"/>
      <c r="QOX61" s="460"/>
      <c r="QOY61" s="460"/>
      <c r="QOZ61" s="460"/>
      <c r="QPA61" s="460"/>
      <c r="QPB61" s="460"/>
      <c r="QPC61" s="460"/>
      <c r="QPD61" s="460"/>
      <c r="QPE61" s="460"/>
      <c r="QPF61" s="460"/>
      <c r="QPG61" s="460"/>
      <c r="QPH61" s="460"/>
      <c r="QPI61" s="460"/>
      <c r="QPJ61" s="460"/>
      <c r="QPK61" s="460"/>
      <c r="QPL61" s="460"/>
      <c r="QPM61" s="460"/>
      <c r="QPN61" s="460"/>
      <c r="QPO61" s="460"/>
      <c r="QPP61" s="460"/>
      <c r="QPQ61" s="460"/>
      <c r="QPR61" s="460"/>
      <c r="QPS61" s="460"/>
      <c r="QPT61" s="460"/>
      <c r="QPU61" s="460"/>
      <c r="QPV61" s="460"/>
      <c r="QPW61" s="460"/>
      <c r="QPX61" s="460"/>
      <c r="QPY61" s="460"/>
      <c r="QPZ61" s="460"/>
      <c r="QQA61" s="460"/>
      <c r="QQB61" s="460"/>
      <c r="QQC61" s="460"/>
      <c r="QQD61" s="460"/>
      <c r="QQE61" s="460"/>
      <c r="QQF61" s="460"/>
      <c r="QQG61" s="460"/>
      <c r="QQH61" s="460"/>
      <c r="QQI61" s="460"/>
      <c r="QQJ61" s="460"/>
      <c r="QQK61" s="460"/>
      <c r="QQL61" s="460"/>
      <c r="QQM61" s="460"/>
      <c r="QQN61" s="460"/>
      <c r="QQO61" s="460"/>
      <c r="QQP61" s="460"/>
      <c r="QQQ61" s="460"/>
      <c r="QQR61" s="460"/>
      <c r="QQS61" s="460"/>
      <c r="QQT61" s="460"/>
      <c r="QQU61" s="460"/>
      <c r="QQV61" s="460"/>
      <c r="QQW61" s="460"/>
      <c r="QQX61" s="460"/>
      <c r="QQY61" s="460"/>
      <c r="QQZ61" s="460"/>
      <c r="QRA61" s="460"/>
      <c r="QRB61" s="460"/>
      <c r="QRC61" s="460"/>
      <c r="QRD61" s="460"/>
      <c r="QRE61" s="460"/>
      <c r="QRF61" s="460"/>
      <c r="QRG61" s="460"/>
      <c r="QRH61" s="460"/>
      <c r="QRI61" s="460"/>
      <c r="QRJ61" s="460"/>
      <c r="QRK61" s="460"/>
      <c r="QRL61" s="460"/>
      <c r="QRM61" s="460"/>
      <c r="QRN61" s="460"/>
      <c r="QRO61" s="460"/>
      <c r="QRP61" s="460"/>
      <c r="QRQ61" s="460"/>
      <c r="QRR61" s="460"/>
      <c r="QRS61" s="460"/>
      <c r="QRT61" s="460"/>
      <c r="QRU61" s="460"/>
      <c r="QRV61" s="460"/>
      <c r="QRW61" s="460"/>
      <c r="QRX61" s="460"/>
      <c r="QRY61" s="460"/>
      <c r="QRZ61" s="460"/>
      <c r="QSA61" s="460"/>
      <c r="QSB61" s="460"/>
      <c r="QSC61" s="460"/>
      <c r="QSD61" s="460"/>
      <c r="QSE61" s="460"/>
      <c r="QSF61" s="460"/>
      <c r="QSG61" s="460"/>
      <c r="QSH61" s="460"/>
      <c r="QSI61" s="460"/>
      <c r="QSJ61" s="460"/>
      <c r="QSK61" s="460"/>
      <c r="QSL61" s="460"/>
      <c r="QSM61" s="460"/>
      <c r="QSN61" s="460"/>
      <c r="QSO61" s="460"/>
      <c r="QSP61" s="460"/>
      <c r="QSQ61" s="460"/>
      <c r="QSR61" s="460"/>
      <c r="QSS61" s="460"/>
      <c r="QST61" s="460"/>
      <c r="QSU61" s="460"/>
      <c r="QSV61" s="460"/>
      <c r="QSW61" s="460"/>
      <c r="QSX61" s="460"/>
      <c r="QSY61" s="460"/>
      <c r="QSZ61" s="460"/>
      <c r="QTA61" s="460"/>
      <c r="QTB61" s="460"/>
      <c r="QTC61" s="460"/>
      <c r="QTD61" s="460"/>
      <c r="QTE61" s="460"/>
      <c r="QTF61" s="460"/>
      <c r="QTG61" s="460"/>
      <c r="QTH61" s="460"/>
      <c r="QTI61" s="460"/>
      <c r="QTJ61" s="460"/>
      <c r="QTK61" s="460"/>
      <c r="QTL61" s="460"/>
      <c r="QTM61" s="460"/>
      <c r="QTN61" s="460"/>
      <c r="QTO61" s="460"/>
      <c r="QTP61" s="460"/>
      <c r="QTQ61" s="460"/>
      <c r="QTR61" s="460"/>
      <c r="QTS61" s="460"/>
      <c r="QTT61" s="460"/>
      <c r="QTU61" s="460"/>
      <c r="QTV61" s="460"/>
      <c r="QTW61" s="460"/>
      <c r="QTX61" s="460"/>
      <c r="QTY61" s="460"/>
      <c r="QTZ61" s="460"/>
      <c r="QUA61" s="460"/>
      <c r="QUB61" s="460"/>
      <c r="QUC61" s="460"/>
      <c r="QUD61" s="460"/>
      <c r="QUE61" s="460"/>
      <c r="QUF61" s="460"/>
      <c r="QUG61" s="460"/>
      <c r="QUH61" s="460"/>
      <c r="QUI61" s="460"/>
      <c r="QUJ61" s="460"/>
      <c r="QUK61" s="460"/>
      <c r="QUL61" s="460"/>
      <c r="QUM61" s="460"/>
      <c r="QUN61" s="460"/>
      <c r="QUO61" s="460"/>
      <c r="QUP61" s="460"/>
      <c r="QUQ61" s="460"/>
      <c r="QUR61" s="460"/>
      <c r="QUS61" s="460"/>
      <c r="QUT61" s="460"/>
      <c r="QUU61" s="460"/>
      <c r="QUV61" s="460"/>
      <c r="QUW61" s="460"/>
      <c r="QUX61" s="460"/>
      <c r="QUY61" s="460"/>
      <c r="QUZ61" s="460"/>
      <c r="QVA61" s="460"/>
      <c r="QVB61" s="460"/>
      <c r="QVC61" s="460"/>
      <c r="QVD61" s="460"/>
      <c r="QVE61" s="460"/>
      <c r="QVF61" s="460"/>
      <c r="QVG61" s="460"/>
      <c r="QVH61" s="460"/>
      <c r="QVI61" s="460"/>
      <c r="QVJ61" s="460"/>
      <c r="QVK61" s="460"/>
      <c r="QVL61" s="460"/>
      <c r="QVM61" s="460"/>
      <c r="QVN61" s="460"/>
      <c r="QVO61" s="460"/>
      <c r="QVP61" s="460"/>
      <c r="QVQ61" s="460"/>
      <c r="QVR61" s="460"/>
      <c r="QVS61" s="460"/>
      <c r="QVT61" s="460"/>
      <c r="QVU61" s="460"/>
      <c r="QVV61" s="460"/>
      <c r="QVW61" s="460"/>
      <c r="QVX61" s="460"/>
      <c r="QVY61" s="460"/>
      <c r="QVZ61" s="460"/>
      <c r="QWA61" s="460"/>
      <c r="QWB61" s="460"/>
      <c r="QWC61" s="460"/>
      <c r="QWD61" s="460"/>
      <c r="QWE61" s="460"/>
      <c r="QWF61" s="460"/>
      <c r="QWG61" s="460"/>
      <c r="QWH61" s="460"/>
      <c r="QWI61" s="460"/>
      <c r="QWJ61" s="460"/>
      <c r="QWK61" s="460"/>
      <c r="QWL61" s="460"/>
      <c r="QWM61" s="460"/>
      <c r="QWN61" s="460"/>
      <c r="QWO61" s="460"/>
      <c r="QWP61" s="460"/>
      <c r="QWQ61" s="460"/>
      <c r="QWR61" s="460"/>
      <c r="QWS61" s="460"/>
      <c r="QWT61" s="460"/>
      <c r="QWU61" s="460"/>
      <c r="QWV61" s="460"/>
      <c r="QWW61" s="460"/>
      <c r="QWX61" s="460"/>
      <c r="QWY61" s="460"/>
      <c r="QWZ61" s="460"/>
      <c r="QXA61" s="460"/>
      <c r="QXB61" s="460"/>
      <c r="QXC61" s="460"/>
      <c r="QXD61" s="460"/>
      <c r="QXE61" s="460"/>
      <c r="QXF61" s="460"/>
      <c r="QXG61" s="460"/>
      <c r="QXH61" s="460"/>
      <c r="QXI61" s="460"/>
      <c r="QXJ61" s="460"/>
      <c r="QXK61" s="460"/>
      <c r="QXL61" s="460"/>
      <c r="QXM61" s="460"/>
      <c r="QXN61" s="460"/>
      <c r="QXO61" s="460"/>
      <c r="QXP61" s="460"/>
      <c r="QXQ61" s="460"/>
      <c r="QXR61" s="460"/>
      <c r="QXS61" s="460"/>
      <c r="QXT61" s="460"/>
      <c r="QXU61" s="460"/>
      <c r="QXV61" s="460"/>
      <c r="QXW61" s="460"/>
      <c r="QXX61" s="460"/>
      <c r="QXY61" s="460"/>
      <c r="QXZ61" s="460"/>
      <c r="QYA61" s="460"/>
      <c r="QYB61" s="460"/>
      <c r="QYC61" s="460"/>
      <c r="QYD61" s="460"/>
      <c r="QYE61" s="460"/>
      <c r="QYF61" s="460"/>
      <c r="QYG61" s="460"/>
      <c r="QYH61" s="460"/>
      <c r="QYI61" s="460"/>
      <c r="QYJ61" s="460"/>
      <c r="QYK61" s="460"/>
      <c r="QYL61" s="460"/>
      <c r="QYM61" s="460"/>
      <c r="QYN61" s="460"/>
      <c r="QYO61" s="460"/>
      <c r="QYP61" s="460"/>
      <c r="QYQ61" s="460"/>
      <c r="QYR61" s="460"/>
      <c r="QYS61" s="460"/>
      <c r="QYT61" s="460"/>
      <c r="QYU61" s="460"/>
      <c r="QYV61" s="460"/>
      <c r="QYW61" s="460"/>
      <c r="QYX61" s="460"/>
      <c r="QYY61" s="460"/>
      <c r="QYZ61" s="460"/>
      <c r="QZA61" s="460"/>
      <c r="QZB61" s="460"/>
      <c r="QZC61" s="460"/>
      <c r="QZD61" s="460"/>
      <c r="QZE61" s="460"/>
      <c r="QZF61" s="460"/>
      <c r="QZG61" s="460"/>
      <c r="QZH61" s="460"/>
      <c r="QZI61" s="460"/>
      <c r="QZJ61" s="460"/>
      <c r="QZK61" s="460"/>
      <c r="QZL61" s="460"/>
      <c r="QZM61" s="460"/>
      <c r="QZN61" s="460"/>
      <c r="QZO61" s="460"/>
      <c r="QZP61" s="460"/>
      <c r="QZQ61" s="460"/>
      <c r="QZR61" s="460"/>
      <c r="QZS61" s="460"/>
      <c r="QZT61" s="460"/>
      <c r="QZU61" s="460"/>
      <c r="QZV61" s="460"/>
      <c r="QZW61" s="460"/>
      <c r="QZX61" s="460"/>
      <c r="QZY61" s="460"/>
      <c r="QZZ61" s="460"/>
      <c r="RAA61" s="460"/>
      <c r="RAB61" s="460"/>
      <c r="RAC61" s="460"/>
      <c r="RAD61" s="460"/>
      <c r="RAE61" s="460"/>
      <c r="RAF61" s="460"/>
      <c r="RAG61" s="460"/>
      <c r="RAH61" s="460"/>
      <c r="RAI61" s="460"/>
      <c r="RAJ61" s="460"/>
      <c r="RAK61" s="460"/>
      <c r="RAL61" s="460"/>
      <c r="RAM61" s="460"/>
      <c r="RAN61" s="460"/>
      <c r="RAO61" s="460"/>
      <c r="RAP61" s="460"/>
      <c r="RAQ61" s="460"/>
      <c r="RAR61" s="460"/>
      <c r="RAS61" s="460"/>
      <c r="RAT61" s="460"/>
      <c r="RAU61" s="460"/>
      <c r="RAV61" s="460"/>
      <c r="RAW61" s="460"/>
      <c r="RAX61" s="460"/>
      <c r="RAY61" s="460"/>
      <c r="RAZ61" s="460"/>
      <c r="RBA61" s="460"/>
      <c r="RBB61" s="460"/>
      <c r="RBC61" s="460"/>
      <c r="RBD61" s="460"/>
      <c r="RBE61" s="460"/>
      <c r="RBF61" s="460"/>
      <c r="RBG61" s="460"/>
      <c r="RBH61" s="460"/>
      <c r="RBI61" s="460"/>
      <c r="RBJ61" s="460"/>
      <c r="RBK61" s="460"/>
      <c r="RBL61" s="460"/>
      <c r="RBM61" s="460"/>
      <c r="RBN61" s="460"/>
      <c r="RBO61" s="460"/>
      <c r="RBP61" s="460"/>
      <c r="RBQ61" s="460"/>
      <c r="RBR61" s="460"/>
      <c r="RBS61" s="460"/>
      <c r="RBT61" s="460"/>
      <c r="RBU61" s="460"/>
      <c r="RBV61" s="460"/>
      <c r="RBW61" s="460"/>
      <c r="RBX61" s="460"/>
      <c r="RBY61" s="460"/>
      <c r="RBZ61" s="460"/>
      <c r="RCA61" s="460"/>
      <c r="RCB61" s="460"/>
      <c r="RCC61" s="460"/>
      <c r="RCD61" s="460"/>
      <c r="RCE61" s="460"/>
      <c r="RCF61" s="460"/>
      <c r="RCG61" s="460"/>
      <c r="RCH61" s="460"/>
      <c r="RCI61" s="460"/>
      <c r="RCJ61" s="460"/>
      <c r="RCK61" s="460"/>
      <c r="RCL61" s="460"/>
      <c r="RCM61" s="460"/>
      <c r="RCN61" s="460"/>
      <c r="RCO61" s="460"/>
      <c r="RCP61" s="460"/>
      <c r="RCQ61" s="460"/>
      <c r="RCR61" s="460"/>
      <c r="RCS61" s="460"/>
      <c r="RCT61" s="460"/>
      <c r="RCU61" s="460"/>
      <c r="RCV61" s="460"/>
      <c r="RCW61" s="460"/>
      <c r="RCX61" s="460"/>
      <c r="RCY61" s="460"/>
      <c r="RCZ61" s="460"/>
      <c r="RDA61" s="460"/>
      <c r="RDB61" s="460"/>
      <c r="RDC61" s="460"/>
      <c r="RDD61" s="460"/>
      <c r="RDE61" s="460"/>
      <c r="RDF61" s="460"/>
      <c r="RDG61" s="460"/>
      <c r="RDH61" s="460"/>
      <c r="RDI61" s="460"/>
      <c r="RDJ61" s="460"/>
      <c r="RDK61" s="460"/>
      <c r="RDL61" s="460"/>
      <c r="RDM61" s="460"/>
      <c r="RDN61" s="460"/>
      <c r="RDO61" s="460"/>
      <c r="RDP61" s="460"/>
      <c r="RDQ61" s="460"/>
      <c r="RDR61" s="460"/>
      <c r="RDS61" s="460"/>
      <c r="RDT61" s="460"/>
      <c r="RDU61" s="460"/>
      <c r="RDV61" s="460"/>
      <c r="RDW61" s="460"/>
      <c r="RDX61" s="460"/>
      <c r="RDY61" s="460"/>
      <c r="RDZ61" s="460"/>
      <c r="REA61" s="460"/>
      <c r="REB61" s="460"/>
      <c r="REC61" s="460"/>
      <c r="RED61" s="460"/>
      <c r="REE61" s="460"/>
      <c r="REF61" s="460"/>
      <c r="REG61" s="460"/>
      <c r="REH61" s="460"/>
      <c r="REI61" s="460"/>
      <c r="REJ61" s="460"/>
      <c r="REK61" s="460"/>
      <c r="REL61" s="460"/>
      <c r="REM61" s="460"/>
      <c r="REN61" s="460"/>
      <c r="REO61" s="460"/>
      <c r="REP61" s="460"/>
      <c r="REQ61" s="460"/>
      <c r="RER61" s="460"/>
      <c r="RES61" s="460"/>
      <c r="RET61" s="460"/>
      <c r="REU61" s="460"/>
      <c r="REV61" s="460"/>
      <c r="REW61" s="460"/>
      <c r="REX61" s="460"/>
      <c r="REY61" s="460"/>
      <c r="REZ61" s="460"/>
      <c r="RFA61" s="460"/>
      <c r="RFB61" s="460"/>
      <c r="RFC61" s="460"/>
      <c r="RFD61" s="460"/>
      <c r="RFE61" s="460"/>
      <c r="RFF61" s="460"/>
      <c r="RFG61" s="460"/>
      <c r="RFH61" s="460"/>
      <c r="RFI61" s="460"/>
      <c r="RFJ61" s="460"/>
      <c r="RFK61" s="460"/>
      <c r="RFL61" s="460"/>
      <c r="RFM61" s="460"/>
      <c r="RFN61" s="460"/>
      <c r="RFO61" s="460"/>
      <c r="RFP61" s="460"/>
      <c r="RFQ61" s="460"/>
      <c r="RFR61" s="460"/>
      <c r="RFS61" s="460"/>
      <c r="RFT61" s="460"/>
      <c r="RFU61" s="460"/>
      <c r="RFV61" s="460"/>
      <c r="RFW61" s="460"/>
      <c r="RFX61" s="460"/>
      <c r="RFY61" s="460"/>
      <c r="RFZ61" s="460"/>
      <c r="RGA61" s="460"/>
      <c r="RGB61" s="460"/>
      <c r="RGC61" s="460"/>
      <c r="RGD61" s="460"/>
      <c r="RGE61" s="460"/>
      <c r="RGF61" s="460"/>
      <c r="RGG61" s="460"/>
      <c r="RGH61" s="460"/>
      <c r="RGI61" s="460"/>
      <c r="RGJ61" s="460"/>
      <c r="RGK61" s="460"/>
      <c r="RGL61" s="460"/>
      <c r="RGM61" s="460"/>
      <c r="RGN61" s="460"/>
      <c r="RGO61" s="460"/>
      <c r="RGP61" s="460"/>
      <c r="RGQ61" s="460"/>
      <c r="RGR61" s="460"/>
      <c r="RGS61" s="460"/>
      <c r="RGT61" s="460"/>
      <c r="RGU61" s="460"/>
      <c r="RGV61" s="460"/>
      <c r="RGW61" s="460"/>
      <c r="RGX61" s="460"/>
      <c r="RGY61" s="460"/>
      <c r="RGZ61" s="460"/>
      <c r="RHA61" s="460"/>
      <c r="RHB61" s="460"/>
      <c r="RHC61" s="460"/>
      <c r="RHD61" s="460"/>
      <c r="RHE61" s="460"/>
      <c r="RHF61" s="460"/>
      <c r="RHG61" s="460"/>
      <c r="RHH61" s="460"/>
      <c r="RHI61" s="460"/>
      <c r="RHJ61" s="460"/>
      <c r="RHK61" s="460"/>
      <c r="RHL61" s="460"/>
      <c r="RHM61" s="460"/>
      <c r="RHN61" s="460"/>
      <c r="RHO61" s="460"/>
      <c r="RHP61" s="460"/>
      <c r="RHQ61" s="460"/>
      <c r="RHR61" s="460"/>
      <c r="RHS61" s="460"/>
      <c r="RHT61" s="460"/>
      <c r="RHU61" s="460"/>
      <c r="RHV61" s="460"/>
      <c r="RHW61" s="460"/>
      <c r="RHX61" s="460"/>
      <c r="RHY61" s="460"/>
      <c r="RHZ61" s="460"/>
      <c r="RIA61" s="460"/>
      <c r="RIB61" s="460"/>
      <c r="RIC61" s="460"/>
      <c r="RID61" s="460"/>
      <c r="RIE61" s="460"/>
      <c r="RIF61" s="460"/>
      <c r="RIG61" s="460"/>
      <c r="RIH61" s="460"/>
      <c r="RII61" s="460"/>
      <c r="RIJ61" s="460"/>
      <c r="RIK61" s="460"/>
      <c r="RIL61" s="460"/>
      <c r="RIM61" s="460"/>
      <c r="RIN61" s="460"/>
      <c r="RIO61" s="460"/>
      <c r="RIP61" s="460"/>
      <c r="RIQ61" s="460"/>
      <c r="RIR61" s="460"/>
      <c r="RIS61" s="460"/>
      <c r="RIT61" s="460"/>
      <c r="RIU61" s="460"/>
      <c r="RIV61" s="460"/>
      <c r="RIW61" s="460"/>
      <c r="RIX61" s="460"/>
      <c r="RIY61" s="460"/>
      <c r="RIZ61" s="460"/>
      <c r="RJA61" s="460"/>
      <c r="RJB61" s="460"/>
      <c r="RJC61" s="460"/>
      <c r="RJD61" s="460"/>
      <c r="RJE61" s="460"/>
      <c r="RJF61" s="460"/>
      <c r="RJG61" s="460"/>
      <c r="RJH61" s="460"/>
      <c r="RJI61" s="460"/>
      <c r="RJJ61" s="460"/>
      <c r="RJK61" s="460"/>
      <c r="RJL61" s="460"/>
      <c r="RJM61" s="460"/>
      <c r="RJN61" s="460"/>
      <c r="RJO61" s="460"/>
      <c r="RJP61" s="460"/>
      <c r="RJQ61" s="460"/>
      <c r="RJR61" s="460"/>
      <c r="RJS61" s="460"/>
      <c r="RJT61" s="460"/>
      <c r="RJU61" s="460"/>
      <c r="RJV61" s="460"/>
      <c r="RJW61" s="460"/>
      <c r="RJX61" s="460"/>
      <c r="RJY61" s="460"/>
      <c r="RJZ61" s="460"/>
      <c r="RKA61" s="460"/>
      <c r="RKB61" s="460"/>
      <c r="RKC61" s="460"/>
      <c r="RKD61" s="460"/>
      <c r="RKE61" s="460"/>
      <c r="RKF61" s="460"/>
      <c r="RKG61" s="460"/>
      <c r="RKH61" s="460"/>
      <c r="RKI61" s="460"/>
      <c r="RKJ61" s="460"/>
      <c r="RKK61" s="460"/>
      <c r="RKL61" s="460"/>
      <c r="RKM61" s="460"/>
      <c r="RKN61" s="460"/>
      <c r="RKO61" s="460"/>
      <c r="RKP61" s="460"/>
      <c r="RKQ61" s="460"/>
      <c r="RKR61" s="460"/>
      <c r="RKS61" s="460"/>
      <c r="RKT61" s="460"/>
      <c r="RKU61" s="460"/>
      <c r="RKV61" s="460"/>
      <c r="RKW61" s="460"/>
      <c r="RKX61" s="460"/>
      <c r="RKY61" s="460"/>
      <c r="RKZ61" s="460"/>
      <c r="RLA61" s="460"/>
      <c r="RLB61" s="460"/>
      <c r="RLC61" s="460"/>
      <c r="RLD61" s="460"/>
      <c r="RLE61" s="460"/>
      <c r="RLF61" s="460"/>
      <c r="RLG61" s="460"/>
      <c r="RLH61" s="460"/>
      <c r="RLI61" s="460"/>
      <c r="RLJ61" s="460"/>
      <c r="RLK61" s="460"/>
      <c r="RLL61" s="460"/>
      <c r="RLM61" s="460"/>
      <c r="RLN61" s="460"/>
      <c r="RLO61" s="460"/>
      <c r="RLP61" s="460"/>
      <c r="RLQ61" s="460"/>
      <c r="RLR61" s="460"/>
      <c r="RLS61" s="460"/>
      <c r="RLT61" s="460"/>
      <c r="RLU61" s="460"/>
      <c r="RLV61" s="460"/>
      <c r="RLW61" s="460"/>
      <c r="RLX61" s="460"/>
      <c r="RLY61" s="460"/>
      <c r="RLZ61" s="460"/>
      <c r="RMA61" s="460"/>
      <c r="RMB61" s="460"/>
      <c r="RMC61" s="460"/>
      <c r="RMD61" s="460"/>
      <c r="RME61" s="460"/>
      <c r="RMF61" s="460"/>
      <c r="RMG61" s="460"/>
      <c r="RMH61" s="460"/>
      <c r="RMI61" s="460"/>
      <c r="RMJ61" s="460"/>
      <c r="RMK61" s="460"/>
      <c r="RML61" s="460"/>
      <c r="RMM61" s="460"/>
      <c r="RMN61" s="460"/>
      <c r="RMO61" s="460"/>
      <c r="RMP61" s="460"/>
      <c r="RMQ61" s="460"/>
      <c r="RMR61" s="460"/>
      <c r="RMS61" s="460"/>
      <c r="RMT61" s="460"/>
      <c r="RMU61" s="460"/>
      <c r="RMV61" s="460"/>
      <c r="RMW61" s="460"/>
      <c r="RMX61" s="460"/>
      <c r="RMY61" s="460"/>
      <c r="RMZ61" s="460"/>
      <c r="RNA61" s="460"/>
      <c r="RNB61" s="460"/>
      <c r="RNC61" s="460"/>
      <c r="RND61" s="460"/>
      <c r="RNE61" s="460"/>
      <c r="RNF61" s="460"/>
      <c r="RNG61" s="460"/>
      <c r="RNH61" s="460"/>
      <c r="RNI61" s="460"/>
      <c r="RNJ61" s="460"/>
      <c r="RNK61" s="460"/>
      <c r="RNL61" s="460"/>
      <c r="RNM61" s="460"/>
      <c r="RNN61" s="460"/>
      <c r="RNO61" s="460"/>
      <c r="RNP61" s="460"/>
      <c r="RNQ61" s="460"/>
      <c r="RNR61" s="460"/>
      <c r="RNS61" s="460"/>
      <c r="RNT61" s="460"/>
      <c r="RNU61" s="460"/>
      <c r="RNV61" s="460"/>
      <c r="RNW61" s="460"/>
      <c r="RNX61" s="460"/>
      <c r="RNY61" s="460"/>
      <c r="RNZ61" s="460"/>
      <c r="ROA61" s="460"/>
      <c r="ROB61" s="460"/>
      <c r="ROC61" s="460"/>
      <c r="ROD61" s="460"/>
      <c r="ROE61" s="460"/>
      <c r="ROF61" s="460"/>
      <c r="ROG61" s="460"/>
      <c r="ROH61" s="460"/>
      <c r="ROI61" s="460"/>
      <c r="ROJ61" s="460"/>
      <c r="ROK61" s="460"/>
      <c r="ROL61" s="460"/>
      <c r="ROM61" s="460"/>
      <c r="RON61" s="460"/>
      <c r="ROO61" s="460"/>
      <c r="ROP61" s="460"/>
      <c r="ROQ61" s="460"/>
      <c r="ROR61" s="460"/>
      <c r="ROS61" s="460"/>
      <c r="ROT61" s="460"/>
      <c r="ROU61" s="460"/>
      <c r="ROV61" s="460"/>
      <c r="ROW61" s="460"/>
      <c r="ROX61" s="460"/>
      <c r="ROY61" s="460"/>
      <c r="ROZ61" s="460"/>
      <c r="RPA61" s="460"/>
      <c r="RPB61" s="460"/>
      <c r="RPC61" s="460"/>
      <c r="RPD61" s="460"/>
      <c r="RPE61" s="460"/>
      <c r="RPF61" s="460"/>
      <c r="RPG61" s="460"/>
      <c r="RPH61" s="460"/>
      <c r="RPI61" s="460"/>
      <c r="RPJ61" s="460"/>
      <c r="RPK61" s="460"/>
      <c r="RPL61" s="460"/>
      <c r="RPM61" s="460"/>
      <c r="RPN61" s="460"/>
      <c r="RPO61" s="460"/>
      <c r="RPP61" s="460"/>
      <c r="RPQ61" s="460"/>
      <c r="RPR61" s="460"/>
      <c r="RPS61" s="460"/>
      <c r="RPT61" s="460"/>
      <c r="RPU61" s="460"/>
      <c r="RPV61" s="460"/>
      <c r="RPW61" s="460"/>
      <c r="RPX61" s="460"/>
      <c r="RPY61" s="460"/>
      <c r="RPZ61" s="460"/>
      <c r="RQA61" s="460"/>
      <c r="RQB61" s="460"/>
      <c r="RQC61" s="460"/>
      <c r="RQD61" s="460"/>
      <c r="RQE61" s="460"/>
      <c r="RQF61" s="460"/>
      <c r="RQG61" s="460"/>
      <c r="RQH61" s="460"/>
      <c r="RQI61" s="460"/>
      <c r="RQJ61" s="460"/>
      <c r="RQK61" s="460"/>
      <c r="RQL61" s="460"/>
      <c r="RQM61" s="460"/>
      <c r="RQN61" s="460"/>
      <c r="RQO61" s="460"/>
      <c r="RQP61" s="460"/>
      <c r="RQQ61" s="460"/>
      <c r="RQR61" s="460"/>
      <c r="RQS61" s="460"/>
      <c r="RQT61" s="460"/>
      <c r="RQU61" s="460"/>
      <c r="RQV61" s="460"/>
      <c r="RQW61" s="460"/>
      <c r="RQX61" s="460"/>
      <c r="RQY61" s="460"/>
      <c r="RQZ61" s="460"/>
      <c r="RRA61" s="460"/>
      <c r="RRB61" s="460"/>
      <c r="RRC61" s="460"/>
      <c r="RRD61" s="460"/>
      <c r="RRE61" s="460"/>
      <c r="RRF61" s="460"/>
      <c r="RRG61" s="460"/>
      <c r="RRH61" s="460"/>
      <c r="RRI61" s="460"/>
      <c r="RRJ61" s="460"/>
      <c r="RRK61" s="460"/>
      <c r="RRL61" s="460"/>
      <c r="RRM61" s="460"/>
      <c r="RRN61" s="460"/>
      <c r="RRO61" s="460"/>
      <c r="RRP61" s="460"/>
      <c r="RRQ61" s="460"/>
      <c r="RRR61" s="460"/>
      <c r="RRS61" s="460"/>
      <c r="RRT61" s="460"/>
      <c r="RRU61" s="460"/>
      <c r="RRV61" s="460"/>
      <c r="RRW61" s="460"/>
      <c r="RRX61" s="460"/>
      <c r="RRY61" s="460"/>
      <c r="RRZ61" s="460"/>
      <c r="RSA61" s="460"/>
      <c r="RSB61" s="460"/>
      <c r="RSC61" s="460"/>
      <c r="RSD61" s="460"/>
      <c r="RSE61" s="460"/>
      <c r="RSF61" s="460"/>
      <c r="RSG61" s="460"/>
      <c r="RSH61" s="460"/>
      <c r="RSI61" s="460"/>
      <c r="RSJ61" s="460"/>
      <c r="RSK61" s="460"/>
      <c r="RSL61" s="460"/>
      <c r="RSM61" s="460"/>
      <c r="RSN61" s="460"/>
      <c r="RSO61" s="460"/>
      <c r="RSP61" s="460"/>
      <c r="RSQ61" s="460"/>
      <c r="RSR61" s="460"/>
      <c r="RSS61" s="460"/>
      <c r="RST61" s="460"/>
      <c r="RSU61" s="460"/>
      <c r="RSV61" s="460"/>
      <c r="RSW61" s="460"/>
      <c r="RSX61" s="460"/>
      <c r="RSY61" s="460"/>
      <c r="RSZ61" s="460"/>
      <c r="RTA61" s="460"/>
      <c r="RTB61" s="460"/>
      <c r="RTC61" s="460"/>
      <c r="RTD61" s="460"/>
      <c r="RTE61" s="460"/>
      <c r="RTF61" s="460"/>
      <c r="RTG61" s="460"/>
      <c r="RTH61" s="460"/>
      <c r="RTI61" s="460"/>
      <c r="RTJ61" s="460"/>
      <c r="RTK61" s="460"/>
      <c r="RTL61" s="460"/>
      <c r="RTM61" s="460"/>
      <c r="RTN61" s="460"/>
      <c r="RTO61" s="460"/>
      <c r="RTP61" s="460"/>
      <c r="RTQ61" s="460"/>
      <c r="RTR61" s="460"/>
      <c r="RTS61" s="460"/>
      <c r="RTT61" s="460"/>
      <c r="RTU61" s="460"/>
      <c r="RTV61" s="460"/>
      <c r="RTW61" s="460"/>
      <c r="RTX61" s="460"/>
      <c r="RTY61" s="460"/>
      <c r="RTZ61" s="460"/>
      <c r="RUA61" s="460"/>
      <c r="RUB61" s="460"/>
      <c r="RUC61" s="460"/>
      <c r="RUD61" s="460"/>
      <c r="RUE61" s="460"/>
      <c r="RUF61" s="460"/>
      <c r="RUG61" s="460"/>
      <c r="RUH61" s="460"/>
      <c r="RUI61" s="460"/>
      <c r="RUJ61" s="460"/>
      <c r="RUK61" s="460"/>
      <c r="RUL61" s="460"/>
      <c r="RUM61" s="460"/>
      <c r="RUN61" s="460"/>
      <c r="RUO61" s="460"/>
      <c r="RUP61" s="460"/>
      <c r="RUQ61" s="460"/>
      <c r="RUR61" s="460"/>
      <c r="RUS61" s="460"/>
      <c r="RUT61" s="460"/>
      <c r="RUU61" s="460"/>
      <c r="RUV61" s="460"/>
      <c r="RUW61" s="460"/>
      <c r="RUX61" s="460"/>
      <c r="RUY61" s="460"/>
      <c r="RUZ61" s="460"/>
      <c r="RVA61" s="460"/>
      <c r="RVB61" s="460"/>
      <c r="RVC61" s="460"/>
      <c r="RVD61" s="460"/>
      <c r="RVE61" s="460"/>
      <c r="RVF61" s="460"/>
      <c r="RVG61" s="460"/>
      <c r="RVH61" s="460"/>
      <c r="RVI61" s="460"/>
      <c r="RVJ61" s="460"/>
      <c r="RVK61" s="460"/>
      <c r="RVL61" s="460"/>
      <c r="RVM61" s="460"/>
      <c r="RVN61" s="460"/>
      <c r="RVO61" s="460"/>
      <c r="RVP61" s="460"/>
      <c r="RVQ61" s="460"/>
      <c r="RVR61" s="460"/>
      <c r="RVS61" s="460"/>
      <c r="RVT61" s="460"/>
      <c r="RVU61" s="460"/>
      <c r="RVV61" s="460"/>
      <c r="RVW61" s="460"/>
      <c r="RVX61" s="460"/>
      <c r="RVY61" s="460"/>
      <c r="RVZ61" s="460"/>
      <c r="RWA61" s="460"/>
      <c r="RWB61" s="460"/>
      <c r="RWC61" s="460"/>
      <c r="RWD61" s="460"/>
      <c r="RWE61" s="460"/>
      <c r="RWF61" s="460"/>
      <c r="RWG61" s="460"/>
      <c r="RWH61" s="460"/>
      <c r="RWI61" s="460"/>
      <c r="RWJ61" s="460"/>
      <c r="RWK61" s="460"/>
      <c r="RWL61" s="460"/>
      <c r="RWM61" s="460"/>
      <c r="RWN61" s="460"/>
      <c r="RWO61" s="460"/>
      <c r="RWP61" s="460"/>
      <c r="RWQ61" s="460"/>
      <c r="RWR61" s="460"/>
      <c r="RWS61" s="460"/>
      <c r="RWT61" s="460"/>
      <c r="RWU61" s="460"/>
      <c r="RWV61" s="460"/>
      <c r="RWW61" s="460"/>
      <c r="RWX61" s="460"/>
      <c r="RWY61" s="460"/>
      <c r="RWZ61" s="460"/>
      <c r="RXA61" s="460"/>
      <c r="RXB61" s="460"/>
      <c r="RXC61" s="460"/>
      <c r="RXD61" s="460"/>
      <c r="RXE61" s="460"/>
      <c r="RXF61" s="460"/>
      <c r="RXG61" s="460"/>
      <c r="RXH61" s="460"/>
      <c r="RXI61" s="460"/>
      <c r="RXJ61" s="460"/>
      <c r="RXK61" s="460"/>
      <c r="RXL61" s="460"/>
      <c r="RXM61" s="460"/>
      <c r="RXN61" s="460"/>
      <c r="RXO61" s="460"/>
      <c r="RXP61" s="460"/>
      <c r="RXQ61" s="460"/>
      <c r="RXR61" s="460"/>
      <c r="RXS61" s="460"/>
      <c r="RXT61" s="460"/>
      <c r="RXU61" s="460"/>
      <c r="RXV61" s="460"/>
      <c r="RXW61" s="460"/>
      <c r="RXX61" s="460"/>
      <c r="RXY61" s="460"/>
      <c r="RXZ61" s="460"/>
      <c r="RYA61" s="460"/>
      <c r="RYB61" s="460"/>
      <c r="RYC61" s="460"/>
      <c r="RYD61" s="460"/>
      <c r="RYE61" s="460"/>
      <c r="RYF61" s="460"/>
      <c r="RYG61" s="460"/>
      <c r="RYH61" s="460"/>
      <c r="RYI61" s="460"/>
      <c r="RYJ61" s="460"/>
      <c r="RYK61" s="460"/>
      <c r="RYL61" s="460"/>
      <c r="RYM61" s="460"/>
      <c r="RYN61" s="460"/>
      <c r="RYO61" s="460"/>
      <c r="RYP61" s="460"/>
      <c r="RYQ61" s="460"/>
      <c r="RYR61" s="460"/>
      <c r="RYS61" s="460"/>
      <c r="RYT61" s="460"/>
      <c r="RYU61" s="460"/>
      <c r="RYV61" s="460"/>
      <c r="RYW61" s="460"/>
      <c r="RYX61" s="460"/>
      <c r="RYY61" s="460"/>
      <c r="RYZ61" s="460"/>
      <c r="RZA61" s="460"/>
      <c r="RZB61" s="460"/>
      <c r="RZC61" s="460"/>
      <c r="RZD61" s="460"/>
      <c r="RZE61" s="460"/>
      <c r="RZF61" s="460"/>
      <c r="RZG61" s="460"/>
      <c r="RZH61" s="460"/>
      <c r="RZI61" s="460"/>
      <c r="RZJ61" s="460"/>
      <c r="RZK61" s="460"/>
      <c r="RZL61" s="460"/>
      <c r="RZM61" s="460"/>
      <c r="RZN61" s="460"/>
      <c r="RZO61" s="460"/>
      <c r="RZP61" s="460"/>
      <c r="RZQ61" s="460"/>
      <c r="RZR61" s="460"/>
      <c r="RZS61" s="460"/>
      <c r="RZT61" s="460"/>
      <c r="RZU61" s="460"/>
      <c r="RZV61" s="460"/>
      <c r="RZW61" s="460"/>
      <c r="RZX61" s="460"/>
      <c r="RZY61" s="460"/>
      <c r="RZZ61" s="460"/>
      <c r="SAA61" s="460"/>
      <c r="SAB61" s="460"/>
      <c r="SAC61" s="460"/>
      <c r="SAD61" s="460"/>
      <c r="SAE61" s="460"/>
      <c r="SAF61" s="460"/>
      <c r="SAG61" s="460"/>
      <c r="SAH61" s="460"/>
      <c r="SAI61" s="460"/>
      <c r="SAJ61" s="460"/>
      <c r="SAK61" s="460"/>
      <c r="SAL61" s="460"/>
      <c r="SAM61" s="460"/>
      <c r="SAN61" s="460"/>
      <c r="SAO61" s="460"/>
      <c r="SAP61" s="460"/>
      <c r="SAQ61" s="460"/>
      <c r="SAR61" s="460"/>
      <c r="SAS61" s="460"/>
      <c r="SAT61" s="460"/>
      <c r="SAU61" s="460"/>
      <c r="SAV61" s="460"/>
      <c r="SAW61" s="460"/>
      <c r="SAX61" s="460"/>
      <c r="SAY61" s="460"/>
      <c r="SAZ61" s="460"/>
      <c r="SBA61" s="460"/>
      <c r="SBB61" s="460"/>
      <c r="SBC61" s="460"/>
      <c r="SBD61" s="460"/>
      <c r="SBE61" s="460"/>
      <c r="SBF61" s="460"/>
      <c r="SBG61" s="460"/>
      <c r="SBH61" s="460"/>
      <c r="SBI61" s="460"/>
      <c r="SBJ61" s="460"/>
      <c r="SBK61" s="460"/>
      <c r="SBL61" s="460"/>
      <c r="SBM61" s="460"/>
      <c r="SBN61" s="460"/>
      <c r="SBO61" s="460"/>
      <c r="SBP61" s="460"/>
      <c r="SBQ61" s="460"/>
      <c r="SBR61" s="460"/>
      <c r="SBS61" s="460"/>
      <c r="SBT61" s="460"/>
      <c r="SBU61" s="460"/>
      <c r="SBV61" s="460"/>
      <c r="SBW61" s="460"/>
      <c r="SBX61" s="460"/>
      <c r="SBY61" s="460"/>
      <c r="SBZ61" s="460"/>
      <c r="SCA61" s="460"/>
      <c r="SCB61" s="460"/>
      <c r="SCC61" s="460"/>
      <c r="SCD61" s="460"/>
      <c r="SCE61" s="460"/>
      <c r="SCF61" s="460"/>
      <c r="SCG61" s="460"/>
      <c r="SCH61" s="460"/>
      <c r="SCI61" s="460"/>
      <c r="SCJ61" s="460"/>
      <c r="SCK61" s="460"/>
      <c r="SCL61" s="460"/>
      <c r="SCM61" s="460"/>
      <c r="SCN61" s="460"/>
      <c r="SCO61" s="460"/>
      <c r="SCP61" s="460"/>
      <c r="SCQ61" s="460"/>
      <c r="SCR61" s="460"/>
      <c r="SCS61" s="460"/>
      <c r="SCT61" s="460"/>
      <c r="SCU61" s="460"/>
      <c r="SCV61" s="460"/>
      <c r="SCW61" s="460"/>
      <c r="SCX61" s="460"/>
      <c r="SCY61" s="460"/>
      <c r="SCZ61" s="460"/>
      <c r="SDA61" s="460"/>
      <c r="SDB61" s="460"/>
      <c r="SDC61" s="460"/>
      <c r="SDD61" s="460"/>
      <c r="SDE61" s="460"/>
      <c r="SDF61" s="460"/>
      <c r="SDG61" s="460"/>
      <c r="SDH61" s="460"/>
      <c r="SDI61" s="460"/>
      <c r="SDJ61" s="460"/>
      <c r="SDK61" s="460"/>
      <c r="SDL61" s="460"/>
      <c r="SDM61" s="460"/>
      <c r="SDN61" s="460"/>
      <c r="SDO61" s="460"/>
      <c r="SDP61" s="460"/>
      <c r="SDQ61" s="460"/>
      <c r="SDR61" s="460"/>
      <c r="SDS61" s="460"/>
      <c r="SDT61" s="460"/>
      <c r="SDU61" s="460"/>
      <c r="SDV61" s="460"/>
      <c r="SDW61" s="460"/>
      <c r="SDX61" s="460"/>
      <c r="SDY61" s="460"/>
      <c r="SDZ61" s="460"/>
      <c r="SEA61" s="460"/>
      <c r="SEB61" s="460"/>
      <c r="SEC61" s="460"/>
      <c r="SED61" s="460"/>
      <c r="SEE61" s="460"/>
      <c r="SEF61" s="460"/>
      <c r="SEG61" s="460"/>
      <c r="SEH61" s="460"/>
      <c r="SEI61" s="460"/>
      <c r="SEJ61" s="460"/>
      <c r="SEK61" s="460"/>
      <c r="SEL61" s="460"/>
      <c r="SEM61" s="460"/>
      <c r="SEN61" s="460"/>
      <c r="SEO61" s="460"/>
      <c r="SEP61" s="460"/>
      <c r="SEQ61" s="460"/>
      <c r="SER61" s="460"/>
      <c r="SES61" s="460"/>
      <c r="SET61" s="460"/>
      <c r="SEU61" s="460"/>
      <c r="SEV61" s="460"/>
      <c r="SEW61" s="460"/>
      <c r="SEX61" s="460"/>
      <c r="SEY61" s="460"/>
      <c r="SEZ61" s="460"/>
      <c r="SFA61" s="460"/>
      <c r="SFB61" s="460"/>
      <c r="SFC61" s="460"/>
      <c r="SFD61" s="460"/>
      <c r="SFE61" s="460"/>
      <c r="SFF61" s="460"/>
      <c r="SFG61" s="460"/>
      <c r="SFH61" s="460"/>
      <c r="SFI61" s="460"/>
      <c r="SFJ61" s="460"/>
      <c r="SFK61" s="460"/>
      <c r="SFL61" s="460"/>
      <c r="SFM61" s="460"/>
      <c r="SFN61" s="460"/>
      <c r="SFO61" s="460"/>
      <c r="SFP61" s="460"/>
      <c r="SFQ61" s="460"/>
      <c r="SFR61" s="460"/>
      <c r="SFS61" s="460"/>
      <c r="SFT61" s="460"/>
      <c r="SFU61" s="460"/>
      <c r="SFV61" s="460"/>
      <c r="SFW61" s="460"/>
      <c r="SFX61" s="460"/>
      <c r="SFY61" s="460"/>
      <c r="SFZ61" s="460"/>
      <c r="SGA61" s="460"/>
      <c r="SGB61" s="460"/>
      <c r="SGC61" s="460"/>
      <c r="SGD61" s="460"/>
      <c r="SGE61" s="460"/>
      <c r="SGF61" s="460"/>
      <c r="SGG61" s="460"/>
      <c r="SGH61" s="460"/>
      <c r="SGI61" s="460"/>
      <c r="SGJ61" s="460"/>
      <c r="SGK61" s="460"/>
      <c r="SGL61" s="460"/>
      <c r="SGM61" s="460"/>
      <c r="SGN61" s="460"/>
      <c r="SGO61" s="460"/>
      <c r="SGP61" s="460"/>
      <c r="SGQ61" s="460"/>
      <c r="SGR61" s="460"/>
      <c r="SGS61" s="460"/>
      <c r="SGT61" s="460"/>
      <c r="SGU61" s="460"/>
      <c r="SGV61" s="460"/>
      <c r="SGW61" s="460"/>
      <c r="SGX61" s="460"/>
      <c r="SGY61" s="460"/>
      <c r="SGZ61" s="460"/>
      <c r="SHA61" s="460"/>
      <c r="SHB61" s="460"/>
      <c r="SHC61" s="460"/>
      <c r="SHD61" s="460"/>
      <c r="SHE61" s="460"/>
      <c r="SHF61" s="460"/>
      <c r="SHG61" s="460"/>
      <c r="SHH61" s="460"/>
      <c r="SHI61" s="460"/>
      <c r="SHJ61" s="460"/>
      <c r="SHK61" s="460"/>
      <c r="SHL61" s="460"/>
      <c r="SHM61" s="460"/>
      <c r="SHN61" s="460"/>
      <c r="SHO61" s="460"/>
      <c r="SHP61" s="460"/>
      <c r="SHQ61" s="460"/>
      <c r="SHR61" s="460"/>
      <c r="SHS61" s="460"/>
      <c r="SHT61" s="460"/>
      <c r="SHU61" s="460"/>
      <c r="SHV61" s="460"/>
      <c r="SHW61" s="460"/>
      <c r="SHX61" s="460"/>
      <c r="SHY61" s="460"/>
      <c r="SHZ61" s="460"/>
      <c r="SIA61" s="460"/>
      <c r="SIB61" s="460"/>
      <c r="SIC61" s="460"/>
      <c r="SID61" s="460"/>
      <c r="SIE61" s="460"/>
      <c r="SIF61" s="460"/>
      <c r="SIG61" s="460"/>
      <c r="SIH61" s="460"/>
      <c r="SII61" s="460"/>
      <c r="SIJ61" s="460"/>
      <c r="SIK61" s="460"/>
      <c r="SIL61" s="460"/>
      <c r="SIM61" s="460"/>
      <c r="SIN61" s="460"/>
      <c r="SIO61" s="460"/>
      <c r="SIP61" s="460"/>
      <c r="SIQ61" s="460"/>
      <c r="SIR61" s="460"/>
      <c r="SIS61" s="460"/>
      <c r="SIT61" s="460"/>
      <c r="SIU61" s="460"/>
      <c r="SIV61" s="460"/>
      <c r="SIW61" s="460"/>
      <c r="SIX61" s="460"/>
      <c r="SIY61" s="460"/>
      <c r="SIZ61" s="460"/>
      <c r="SJA61" s="460"/>
      <c r="SJB61" s="460"/>
      <c r="SJC61" s="460"/>
      <c r="SJD61" s="460"/>
      <c r="SJE61" s="460"/>
      <c r="SJF61" s="460"/>
      <c r="SJG61" s="460"/>
      <c r="SJH61" s="460"/>
      <c r="SJI61" s="460"/>
      <c r="SJJ61" s="460"/>
      <c r="SJK61" s="460"/>
      <c r="SJL61" s="460"/>
      <c r="SJM61" s="460"/>
      <c r="SJN61" s="460"/>
      <c r="SJO61" s="460"/>
      <c r="SJP61" s="460"/>
      <c r="SJQ61" s="460"/>
      <c r="SJR61" s="460"/>
      <c r="SJS61" s="460"/>
      <c r="SJT61" s="460"/>
      <c r="SJU61" s="460"/>
      <c r="SJV61" s="460"/>
      <c r="SJW61" s="460"/>
      <c r="SJX61" s="460"/>
      <c r="SJY61" s="460"/>
      <c r="SJZ61" s="460"/>
      <c r="SKA61" s="460"/>
      <c r="SKB61" s="460"/>
      <c r="SKC61" s="460"/>
      <c r="SKD61" s="460"/>
      <c r="SKE61" s="460"/>
      <c r="SKF61" s="460"/>
      <c r="SKG61" s="460"/>
      <c r="SKH61" s="460"/>
      <c r="SKI61" s="460"/>
      <c r="SKJ61" s="460"/>
      <c r="SKK61" s="460"/>
      <c r="SKL61" s="460"/>
      <c r="SKM61" s="460"/>
      <c r="SKN61" s="460"/>
      <c r="SKO61" s="460"/>
      <c r="SKP61" s="460"/>
      <c r="SKQ61" s="460"/>
      <c r="SKR61" s="460"/>
      <c r="SKS61" s="460"/>
      <c r="SKT61" s="460"/>
      <c r="SKU61" s="460"/>
      <c r="SKV61" s="460"/>
      <c r="SKW61" s="460"/>
      <c r="SKX61" s="460"/>
      <c r="SKY61" s="460"/>
      <c r="SKZ61" s="460"/>
      <c r="SLA61" s="460"/>
      <c r="SLB61" s="460"/>
      <c r="SLC61" s="460"/>
      <c r="SLD61" s="460"/>
      <c r="SLE61" s="460"/>
      <c r="SLF61" s="460"/>
      <c r="SLG61" s="460"/>
      <c r="SLH61" s="460"/>
      <c r="SLI61" s="460"/>
      <c r="SLJ61" s="460"/>
      <c r="SLK61" s="460"/>
      <c r="SLL61" s="460"/>
      <c r="SLM61" s="460"/>
      <c r="SLN61" s="460"/>
      <c r="SLO61" s="460"/>
      <c r="SLP61" s="460"/>
      <c r="SLQ61" s="460"/>
      <c r="SLR61" s="460"/>
      <c r="SLS61" s="460"/>
      <c r="SLT61" s="460"/>
      <c r="SLU61" s="460"/>
      <c r="SLV61" s="460"/>
      <c r="SLW61" s="460"/>
      <c r="SLX61" s="460"/>
      <c r="SLY61" s="460"/>
      <c r="SLZ61" s="460"/>
      <c r="SMA61" s="460"/>
      <c r="SMB61" s="460"/>
      <c r="SMC61" s="460"/>
      <c r="SMD61" s="460"/>
      <c r="SME61" s="460"/>
      <c r="SMF61" s="460"/>
      <c r="SMG61" s="460"/>
      <c r="SMH61" s="460"/>
      <c r="SMI61" s="460"/>
      <c r="SMJ61" s="460"/>
      <c r="SMK61" s="460"/>
      <c r="SML61" s="460"/>
      <c r="SMM61" s="460"/>
      <c r="SMN61" s="460"/>
      <c r="SMO61" s="460"/>
      <c r="SMP61" s="460"/>
      <c r="SMQ61" s="460"/>
      <c r="SMR61" s="460"/>
      <c r="SMS61" s="460"/>
      <c r="SMT61" s="460"/>
      <c r="SMU61" s="460"/>
      <c r="SMV61" s="460"/>
      <c r="SMW61" s="460"/>
      <c r="SMX61" s="460"/>
      <c r="SMY61" s="460"/>
      <c r="SMZ61" s="460"/>
      <c r="SNA61" s="460"/>
      <c r="SNB61" s="460"/>
      <c r="SNC61" s="460"/>
      <c r="SND61" s="460"/>
      <c r="SNE61" s="460"/>
      <c r="SNF61" s="460"/>
      <c r="SNG61" s="460"/>
      <c r="SNH61" s="460"/>
      <c r="SNI61" s="460"/>
      <c r="SNJ61" s="460"/>
      <c r="SNK61" s="460"/>
      <c r="SNL61" s="460"/>
      <c r="SNM61" s="460"/>
      <c r="SNN61" s="460"/>
      <c r="SNO61" s="460"/>
      <c r="SNP61" s="460"/>
      <c r="SNQ61" s="460"/>
      <c r="SNR61" s="460"/>
      <c r="SNS61" s="460"/>
      <c r="SNT61" s="460"/>
      <c r="SNU61" s="460"/>
      <c r="SNV61" s="460"/>
      <c r="SNW61" s="460"/>
      <c r="SNX61" s="460"/>
      <c r="SNY61" s="460"/>
      <c r="SNZ61" s="460"/>
      <c r="SOA61" s="460"/>
      <c r="SOB61" s="460"/>
      <c r="SOC61" s="460"/>
      <c r="SOD61" s="460"/>
      <c r="SOE61" s="460"/>
      <c r="SOF61" s="460"/>
      <c r="SOG61" s="460"/>
      <c r="SOH61" s="460"/>
      <c r="SOI61" s="460"/>
      <c r="SOJ61" s="460"/>
      <c r="SOK61" s="460"/>
      <c r="SOL61" s="460"/>
      <c r="SOM61" s="460"/>
      <c r="SON61" s="460"/>
      <c r="SOO61" s="460"/>
      <c r="SOP61" s="460"/>
      <c r="SOQ61" s="460"/>
      <c r="SOR61" s="460"/>
      <c r="SOS61" s="460"/>
      <c r="SOT61" s="460"/>
      <c r="SOU61" s="460"/>
      <c r="SOV61" s="460"/>
      <c r="SOW61" s="460"/>
      <c r="SOX61" s="460"/>
      <c r="SOY61" s="460"/>
      <c r="SOZ61" s="460"/>
      <c r="SPA61" s="460"/>
      <c r="SPB61" s="460"/>
      <c r="SPC61" s="460"/>
      <c r="SPD61" s="460"/>
      <c r="SPE61" s="460"/>
      <c r="SPF61" s="460"/>
      <c r="SPG61" s="460"/>
      <c r="SPH61" s="460"/>
      <c r="SPI61" s="460"/>
      <c r="SPJ61" s="460"/>
      <c r="SPK61" s="460"/>
      <c r="SPL61" s="460"/>
      <c r="SPM61" s="460"/>
      <c r="SPN61" s="460"/>
      <c r="SPO61" s="460"/>
      <c r="SPP61" s="460"/>
      <c r="SPQ61" s="460"/>
      <c r="SPR61" s="460"/>
      <c r="SPS61" s="460"/>
      <c r="SPT61" s="460"/>
      <c r="SPU61" s="460"/>
      <c r="SPV61" s="460"/>
      <c r="SPW61" s="460"/>
      <c r="SPX61" s="460"/>
      <c r="SPY61" s="460"/>
      <c r="SPZ61" s="460"/>
      <c r="SQA61" s="460"/>
      <c r="SQB61" s="460"/>
      <c r="SQC61" s="460"/>
      <c r="SQD61" s="460"/>
      <c r="SQE61" s="460"/>
      <c r="SQF61" s="460"/>
      <c r="SQG61" s="460"/>
      <c r="SQH61" s="460"/>
      <c r="SQI61" s="460"/>
      <c r="SQJ61" s="460"/>
      <c r="SQK61" s="460"/>
      <c r="SQL61" s="460"/>
      <c r="SQM61" s="460"/>
      <c r="SQN61" s="460"/>
      <c r="SQO61" s="460"/>
      <c r="SQP61" s="460"/>
      <c r="SQQ61" s="460"/>
      <c r="SQR61" s="460"/>
      <c r="SQS61" s="460"/>
      <c r="SQT61" s="460"/>
      <c r="SQU61" s="460"/>
      <c r="SQV61" s="460"/>
      <c r="SQW61" s="460"/>
      <c r="SQX61" s="460"/>
      <c r="SQY61" s="460"/>
      <c r="SQZ61" s="460"/>
      <c r="SRA61" s="460"/>
      <c r="SRB61" s="460"/>
      <c r="SRC61" s="460"/>
      <c r="SRD61" s="460"/>
      <c r="SRE61" s="460"/>
      <c r="SRF61" s="460"/>
      <c r="SRG61" s="460"/>
      <c r="SRH61" s="460"/>
      <c r="SRI61" s="460"/>
      <c r="SRJ61" s="460"/>
      <c r="SRK61" s="460"/>
      <c r="SRL61" s="460"/>
      <c r="SRM61" s="460"/>
      <c r="SRN61" s="460"/>
      <c r="SRO61" s="460"/>
      <c r="SRP61" s="460"/>
      <c r="SRQ61" s="460"/>
      <c r="SRR61" s="460"/>
      <c r="SRS61" s="460"/>
      <c r="SRT61" s="460"/>
      <c r="SRU61" s="460"/>
      <c r="SRV61" s="460"/>
      <c r="SRW61" s="460"/>
      <c r="SRX61" s="460"/>
      <c r="SRY61" s="460"/>
      <c r="SRZ61" s="460"/>
      <c r="SSA61" s="460"/>
      <c r="SSB61" s="460"/>
      <c r="SSC61" s="460"/>
      <c r="SSD61" s="460"/>
      <c r="SSE61" s="460"/>
      <c r="SSF61" s="460"/>
      <c r="SSG61" s="460"/>
      <c r="SSH61" s="460"/>
      <c r="SSI61" s="460"/>
      <c r="SSJ61" s="460"/>
      <c r="SSK61" s="460"/>
      <c r="SSL61" s="460"/>
      <c r="SSM61" s="460"/>
      <c r="SSN61" s="460"/>
      <c r="SSO61" s="460"/>
      <c r="SSP61" s="460"/>
      <c r="SSQ61" s="460"/>
      <c r="SSR61" s="460"/>
      <c r="SSS61" s="460"/>
      <c r="SST61" s="460"/>
      <c r="SSU61" s="460"/>
      <c r="SSV61" s="460"/>
      <c r="SSW61" s="460"/>
      <c r="SSX61" s="460"/>
      <c r="SSY61" s="460"/>
      <c r="SSZ61" s="460"/>
      <c r="STA61" s="460"/>
      <c r="STB61" s="460"/>
      <c r="STC61" s="460"/>
      <c r="STD61" s="460"/>
      <c r="STE61" s="460"/>
      <c r="STF61" s="460"/>
      <c r="STG61" s="460"/>
      <c r="STH61" s="460"/>
      <c r="STI61" s="460"/>
      <c r="STJ61" s="460"/>
      <c r="STK61" s="460"/>
      <c r="STL61" s="460"/>
      <c r="STM61" s="460"/>
      <c r="STN61" s="460"/>
      <c r="STO61" s="460"/>
      <c r="STP61" s="460"/>
      <c r="STQ61" s="460"/>
      <c r="STR61" s="460"/>
      <c r="STS61" s="460"/>
      <c r="STT61" s="460"/>
      <c r="STU61" s="460"/>
      <c r="STV61" s="460"/>
      <c r="STW61" s="460"/>
      <c r="STX61" s="460"/>
      <c r="STY61" s="460"/>
      <c r="STZ61" s="460"/>
      <c r="SUA61" s="460"/>
      <c r="SUB61" s="460"/>
      <c r="SUC61" s="460"/>
      <c r="SUD61" s="460"/>
      <c r="SUE61" s="460"/>
      <c r="SUF61" s="460"/>
      <c r="SUG61" s="460"/>
      <c r="SUH61" s="460"/>
      <c r="SUI61" s="460"/>
      <c r="SUJ61" s="460"/>
      <c r="SUK61" s="460"/>
      <c r="SUL61" s="460"/>
      <c r="SUM61" s="460"/>
      <c r="SUN61" s="460"/>
      <c r="SUO61" s="460"/>
      <c r="SUP61" s="460"/>
      <c r="SUQ61" s="460"/>
      <c r="SUR61" s="460"/>
      <c r="SUS61" s="460"/>
      <c r="SUT61" s="460"/>
      <c r="SUU61" s="460"/>
      <c r="SUV61" s="460"/>
      <c r="SUW61" s="460"/>
      <c r="SUX61" s="460"/>
      <c r="SUY61" s="460"/>
      <c r="SUZ61" s="460"/>
      <c r="SVA61" s="460"/>
      <c r="SVB61" s="460"/>
      <c r="SVC61" s="460"/>
      <c r="SVD61" s="460"/>
      <c r="SVE61" s="460"/>
      <c r="SVF61" s="460"/>
      <c r="SVG61" s="460"/>
      <c r="SVH61" s="460"/>
      <c r="SVI61" s="460"/>
      <c r="SVJ61" s="460"/>
      <c r="SVK61" s="460"/>
      <c r="SVL61" s="460"/>
      <c r="SVM61" s="460"/>
      <c r="SVN61" s="460"/>
      <c r="SVO61" s="460"/>
      <c r="SVP61" s="460"/>
      <c r="SVQ61" s="460"/>
      <c r="SVR61" s="460"/>
      <c r="SVS61" s="460"/>
      <c r="SVT61" s="460"/>
      <c r="SVU61" s="460"/>
      <c r="SVV61" s="460"/>
      <c r="SVW61" s="460"/>
      <c r="SVX61" s="460"/>
      <c r="SVY61" s="460"/>
      <c r="SVZ61" s="460"/>
      <c r="SWA61" s="460"/>
      <c r="SWB61" s="460"/>
      <c r="SWC61" s="460"/>
      <c r="SWD61" s="460"/>
      <c r="SWE61" s="460"/>
      <c r="SWF61" s="460"/>
      <c r="SWG61" s="460"/>
      <c r="SWH61" s="460"/>
      <c r="SWI61" s="460"/>
      <c r="SWJ61" s="460"/>
      <c r="SWK61" s="460"/>
      <c r="SWL61" s="460"/>
      <c r="SWM61" s="460"/>
      <c r="SWN61" s="460"/>
      <c r="SWO61" s="460"/>
      <c r="SWP61" s="460"/>
      <c r="SWQ61" s="460"/>
      <c r="SWR61" s="460"/>
      <c r="SWS61" s="460"/>
      <c r="SWT61" s="460"/>
      <c r="SWU61" s="460"/>
      <c r="SWV61" s="460"/>
      <c r="SWW61" s="460"/>
      <c r="SWX61" s="460"/>
      <c r="SWY61" s="460"/>
      <c r="SWZ61" s="460"/>
      <c r="SXA61" s="460"/>
      <c r="SXB61" s="460"/>
      <c r="SXC61" s="460"/>
      <c r="SXD61" s="460"/>
      <c r="SXE61" s="460"/>
      <c r="SXF61" s="460"/>
      <c r="SXG61" s="460"/>
      <c r="SXH61" s="460"/>
      <c r="SXI61" s="460"/>
      <c r="SXJ61" s="460"/>
      <c r="SXK61" s="460"/>
      <c r="SXL61" s="460"/>
      <c r="SXM61" s="460"/>
      <c r="SXN61" s="460"/>
      <c r="SXO61" s="460"/>
      <c r="SXP61" s="460"/>
      <c r="SXQ61" s="460"/>
      <c r="SXR61" s="460"/>
      <c r="SXS61" s="460"/>
      <c r="SXT61" s="460"/>
      <c r="SXU61" s="460"/>
      <c r="SXV61" s="460"/>
      <c r="SXW61" s="460"/>
      <c r="SXX61" s="460"/>
      <c r="SXY61" s="460"/>
      <c r="SXZ61" s="460"/>
      <c r="SYA61" s="460"/>
      <c r="SYB61" s="460"/>
      <c r="SYC61" s="460"/>
      <c r="SYD61" s="460"/>
      <c r="SYE61" s="460"/>
      <c r="SYF61" s="460"/>
      <c r="SYG61" s="460"/>
      <c r="SYH61" s="460"/>
      <c r="SYI61" s="460"/>
      <c r="SYJ61" s="460"/>
      <c r="SYK61" s="460"/>
      <c r="SYL61" s="460"/>
      <c r="SYM61" s="460"/>
      <c r="SYN61" s="460"/>
      <c r="SYO61" s="460"/>
      <c r="SYP61" s="460"/>
      <c r="SYQ61" s="460"/>
      <c r="SYR61" s="460"/>
      <c r="SYS61" s="460"/>
      <c r="SYT61" s="460"/>
      <c r="SYU61" s="460"/>
      <c r="SYV61" s="460"/>
      <c r="SYW61" s="460"/>
      <c r="SYX61" s="460"/>
      <c r="SYY61" s="460"/>
      <c r="SYZ61" s="460"/>
      <c r="SZA61" s="460"/>
      <c r="SZB61" s="460"/>
      <c r="SZC61" s="460"/>
      <c r="SZD61" s="460"/>
      <c r="SZE61" s="460"/>
      <c r="SZF61" s="460"/>
      <c r="SZG61" s="460"/>
      <c r="SZH61" s="460"/>
      <c r="SZI61" s="460"/>
      <c r="SZJ61" s="460"/>
      <c r="SZK61" s="460"/>
      <c r="SZL61" s="460"/>
      <c r="SZM61" s="460"/>
      <c r="SZN61" s="460"/>
      <c r="SZO61" s="460"/>
      <c r="SZP61" s="460"/>
      <c r="SZQ61" s="460"/>
      <c r="SZR61" s="460"/>
      <c r="SZS61" s="460"/>
      <c r="SZT61" s="460"/>
      <c r="SZU61" s="460"/>
      <c r="SZV61" s="460"/>
      <c r="SZW61" s="460"/>
      <c r="SZX61" s="460"/>
      <c r="SZY61" s="460"/>
      <c r="SZZ61" s="460"/>
      <c r="TAA61" s="460"/>
      <c r="TAB61" s="460"/>
      <c r="TAC61" s="460"/>
      <c r="TAD61" s="460"/>
      <c r="TAE61" s="460"/>
      <c r="TAF61" s="460"/>
      <c r="TAG61" s="460"/>
      <c r="TAH61" s="460"/>
      <c r="TAI61" s="460"/>
      <c r="TAJ61" s="460"/>
      <c r="TAK61" s="460"/>
      <c r="TAL61" s="460"/>
      <c r="TAM61" s="460"/>
      <c r="TAN61" s="460"/>
      <c r="TAO61" s="460"/>
      <c r="TAP61" s="460"/>
      <c r="TAQ61" s="460"/>
      <c r="TAR61" s="460"/>
      <c r="TAS61" s="460"/>
      <c r="TAT61" s="460"/>
      <c r="TAU61" s="460"/>
      <c r="TAV61" s="460"/>
      <c r="TAW61" s="460"/>
      <c r="TAX61" s="460"/>
      <c r="TAY61" s="460"/>
      <c r="TAZ61" s="460"/>
      <c r="TBA61" s="460"/>
      <c r="TBB61" s="460"/>
      <c r="TBC61" s="460"/>
      <c r="TBD61" s="460"/>
      <c r="TBE61" s="460"/>
      <c r="TBF61" s="460"/>
      <c r="TBG61" s="460"/>
      <c r="TBH61" s="460"/>
      <c r="TBI61" s="460"/>
      <c r="TBJ61" s="460"/>
      <c r="TBK61" s="460"/>
      <c r="TBL61" s="460"/>
      <c r="TBM61" s="460"/>
      <c r="TBN61" s="460"/>
      <c r="TBO61" s="460"/>
      <c r="TBP61" s="460"/>
      <c r="TBQ61" s="460"/>
      <c r="TBR61" s="460"/>
      <c r="TBS61" s="460"/>
      <c r="TBT61" s="460"/>
      <c r="TBU61" s="460"/>
      <c r="TBV61" s="460"/>
      <c r="TBW61" s="460"/>
      <c r="TBX61" s="460"/>
      <c r="TBY61" s="460"/>
      <c r="TBZ61" s="460"/>
      <c r="TCA61" s="460"/>
      <c r="TCB61" s="460"/>
      <c r="TCC61" s="460"/>
      <c r="TCD61" s="460"/>
      <c r="TCE61" s="460"/>
      <c r="TCF61" s="460"/>
      <c r="TCG61" s="460"/>
      <c r="TCH61" s="460"/>
      <c r="TCI61" s="460"/>
      <c r="TCJ61" s="460"/>
      <c r="TCK61" s="460"/>
      <c r="TCL61" s="460"/>
      <c r="TCM61" s="460"/>
      <c r="TCN61" s="460"/>
      <c r="TCO61" s="460"/>
      <c r="TCP61" s="460"/>
      <c r="TCQ61" s="460"/>
      <c r="TCR61" s="460"/>
      <c r="TCS61" s="460"/>
      <c r="TCT61" s="460"/>
      <c r="TCU61" s="460"/>
      <c r="TCV61" s="460"/>
      <c r="TCW61" s="460"/>
      <c r="TCX61" s="460"/>
      <c r="TCY61" s="460"/>
      <c r="TCZ61" s="460"/>
      <c r="TDA61" s="460"/>
      <c r="TDB61" s="460"/>
      <c r="TDC61" s="460"/>
      <c r="TDD61" s="460"/>
      <c r="TDE61" s="460"/>
      <c r="TDF61" s="460"/>
      <c r="TDG61" s="460"/>
      <c r="TDH61" s="460"/>
      <c r="TDI61" s="460"/>
      <c r="TDJ61" s="460"/>
      <c r="TDK61" s="460"/>
      <c r="TDL61" s="460"/>
      <c r="TDM61" s="460"/>
      <c r="TDN61" s="460"/>
      <c r="TDO61" s="460"/>
      <c r="TDP61" s="460"/>
      <c r="TDQ61" s="460"/>
      <c r="TDR61" s="460"/>
      <c r="TDS61" s="460"/>
      <c r="TDT61" s="460"/>
      <c r="TDU61" s="460"/>
      <c r="TDV61" s="460"/>
      <c r="TDW61" s="460"/>
      <c r="TDX61" s="460"/>
      <c r="TDY61" s="460"/>
      <c r="TDZ61" s="460"/>
      <c r="TEA61" s="460"/>
      <c r="TEB61" s="460"/>
      <c r="TEC61" s="460"/>
      <c r="TED61" s="460"/>
      <c r="TEE61" s="460"/>
      <c r="TEF61" s="460"/>
      <c r="TEG61" s="460"/>
      <c r="TEH61" s="460"/>
      <c r="TEI61" s="460"/>
      <c r="TEJ61" s="460"/>
      <c r="TEK61" s="460"/>
      <c r="TEL61" s="460"/>
      <c r="TEM61" s="460"/>
      <c r="TEN61" s="460"/>
      <c r="TEO61" s="460"/>
      <c r="TEP61" s="460"/>
      <c r="TEQ61" s="460"/>
      <c r="TER61" s="460"/>
      <c r="TES61" s="460"/>
      <c r="TET61" s="460"/>
      <c r="TEU61" s="460"/>
      <c r="TEV61" s="460"/>
      <c r="TEW61" s="460"/>
      <c r="TEX61" s="460"/>
      <c r="TEY61" s="460"/>
      <c r="TEZ61" s="460"/>
      <c r="TFA61" s="460"/>
      <c r="TFB61" s="460"/>
      <c r="TFC61" s="460"/>
      <c r="TFD61" s="460"/>
      <c r="TFE61" s="460"/>
      <c r="TFF61" s="460"/>
      <c r="TFG61" s="460"/>
      <c r="TFH61" s="460"/>
      <c r="TFI61" s="460"/>
      <c r="TFJ61" s="460"/>
      <c r="TFK61" s="460"/>
      <c r="TFL61" s="460"/>
      <c r="TFM61" s="460"/>
      <c r="TFN61" s="460"/>
      <c r="TFO61" s="460"/>
      <c r="TFP61" s="460"/>
      <c r="TFQ61" s="460"/>
      <c r="TFR61" s="460"/>
      <c r="TFS61" s="460"/>
      <c r="TFT61" s="460"/>
      <c r="TFU61" s="460"/>
      <c r="TFV61" s="460"/>
      <c r="TFW61" s="460"/>
      <c r="TFX61" s="460"/>
      <c r="TFY61" s="460"/>
      <c r="TFZ61" s="460"/>
      <c r="TGA61" s="460"/>
      <c r="TGB61" s="460"/>
      <c r="TGC61" s="460"/>
      <c r="TGD61" s="460"/>
      <c r="TGE61" s="460"/>
      <c r="TGF61" s="460"/>
      <c r="TGG61" s="460"/>
      <c r="TGH61" s="460"/>
      <c r="TGI61" s="460"/>
      <c r="TGJ61" s="460"/>
      <c r="TGK61" s="460"/>
      <c r="TGL61" s="460"/>
      <c r="TGM61" s="460"/>
      <c r="TGN61" s="460"/>
      <c r="TGO61" s="460"/>
      <c r="TGP61" s="460"/>
      <c r="TGQ61" s="460"/>
      <c r="TGR61" s="460"/>
      <c r="TGS61" s="460"/>
      <c r="TGT61" s="460"/>
      <c r="TGU61" s="460"/>
      <c r="TGV61" s="460"/>
      <c r="TGW61" s="460"/>
      <c r="TGX61" s="460"/>
      <c r="TGY61" s="460"/>
      <c r="TGZ61" s="460"/>
      <c r="THA61" s="460"/>
      <c r="THB61" s="460"/>
      <c r="THC61" s="460"/>
      <c r="THD61" s="460"/>
      <c r="THE61" s="460"/>
      <c r="THF61" s="460"/>
      <c r="THG61" s="460"/>
      <c r="THH61" s="460"/>
      <c r="THI61" s="460"/>
      <c r="THJ61" s="460"/>
      <c r="THK61" s="460"/>
      <c r="THL61" s="460"/>
      <c r="THM61" s="460"/>
      <c r="THN61" s="460"/>
      <c r="THO61" s="460"/>
      <c r="THP61" s="460"/>
      <c r="THQ61" s="460"/>
      <c r="THR61" s="460"/>
      <c r="THS61" s="460"/>
      <c r="THT61" s="460"/>
      <c r="THU61" s="460"/>
      <c r="THV61" s="460"/>
      <c r="THW61" s="460"/>
      <c r="THX61" s="460"/>
      <c r="THY61" s="460"/>
      <c r="THZ61" s="460"/>
      <c r="TIA61" s="460"/>
      <c r="TIB61" s="460"/>
      <c r="TIC61" s="460"/>
      <c r="TID61" s="460"/>
      <c r="TIE61" s="460"/>
      <c r="TIF61" s="460"/>
      <c r="TIG61" s="460"/>
      <c r="TIH61" s="460"/>
      <c r="TII61" s="460"/>
      <c r="TIJ61" s="460"/>
      <c r="TIK61" s="460"/>
      <c r="TIL61" s="460"/>
      <c r="TIM61" s="460"/>
      <c r="TIN61" s="460"/>
      <c r="TIO61" s="460"/>
      <c r="TIP61" s="460"/>
      <c r="TIQ61" s="460"/>
      <c r="TIR61" s="460"/>
      <c r="TIS61" s="460"/>
      <c r="TIT61" s="460"/>
      <c r="TIU61" s="460"/>
      <c r="TIV61" s="460"/>
      <c r="TIW61" s="460"/>
      <c r="TIX61" s="460"/>
      <c r="TIY61" s="460"/>
      <c r="TIZ61" s="460"/>
      <c r="TJA61" s="460"/>
      <c r="TJB61" s="460"/>
      <c r="TJC61" s="460"/>
      <c r="TJD61" s="460"/>
      <c r="TJE61" s="460"/>
      <c r="TJF61" s="460"/>
      <c r="TJG61" s="460"/>
      <c r="TJH61" s="460"/>
      <c r="TJI61" s="460"/>
      <c r="TJJ61" s="460"/>
      <c r="TJK61" s="460"/>
      <c r="TJL61" s="460"/>
      <c r="TJM61" s="460"/>
      <c r="TJN61" s="460"/>
      <c r="TJO61" s="460"/>
      <c r="TJP61" s="460"/>
      <c r="TJQ61" s="460"/>
      <c r="TJR61" s="460"/>
      <c r="TJS61" s="460"/>
      <c r="TJT61" s="460"/>
      <c r="TJU61" s="460"/>
      <c r="TJV61" s="460"/>
      <c r="TJW61" s="460"/>
      <c r="TJX61" s="460"/>
      <c r="TJY61" s="460"/>
      <c r="TJZ61" s="460"/>
      <c r="TKA61" s="460"/>
      <c r="TKB61" s="460"/>
      <c r="TKC61" s="460"/>
      <c r="TKD61" s="460"/>
      <c r="TKE61" s="460"/>
      <c r="TKF61" s="460"/>
      <c r="TKG61" s="460"/>
      <c r="TKH61" s="460"/>
      <c r="TKI61" s="460"/>
      <c r="TKJ61" s="460"/>
      <c r="TKK61" s="460"/>
      <c r="TKL61" s="460"/>
      <c r="TKM61" s="460"/>
      <c r="TKN61" s="460"/>
      <c r="TKO61" s="460"/>
      <c r="TKP61" s="460"/>
      <c r="TKQ61" s="460"/>
      <c r="TKR61" s="460"/>
      <c r="TKS61" s="460"/>
      <c r="TKT61" s="460"/>
      <c r="TKU61" s="460"/>
      <c r="TKV61" s="460"/>
      <c r="TKW61" s="460"/>
      <c r="TKX61" s="460"/>
      <c r="TKY61" s="460"/>
      <c r="TKZ61" s="460"/>
      <c r="TLA61" s="460"/>
      <c r="TLB61" s="460"/>
      <c r="TLC61" s="460"/>
      <c r="TLD61" s="460"/>
      <c r="TLE61" s="460"/>
      <c r="TLF61" s="460"/>
      <c r="TLG61" s="460"/>
      <c r="TLH61" s="460"/>
      <c r="TLI61" s="460"/>
      <c r="TLJ61" s="460"/>
      <c r="TLK61" s="460"/>
      <c r="TLL61" s="460"/>
      <c r="TLM61" s="460"/>
      <c r="TLN61" s="460"/>
      <c r="TLO61" s="460"/>
      <c r="TLP61" s="460"/>
      <c r="TLQ61" s="460"/>
      <c r="TLR61" s="460"/>
      <c r="TLS61" s="460"/>
      <c r="TLT61" s="460"/>
      <c r="TLU61" s="460"/>
      <c r="TLV61" s="460"/>
      <c r="TLW61" s="460"/>
      <c r="TLX61" s="460"/>
      <c r="TLY61" s="460"/>
      <c r="TLZ61" s="460"/>
      <c r="TMA61" s="460"/>
      <c r="TMB61" s="460"/>
      <c r="TMC61" s="460"/>
      <c r="TMD61" s="460"/>
      <c r="TME61" s="460"/>
      <c r="TMF61" s="460"/>
      <c r="TMG61" s="460"/>
      <c r="TMH61" s="460"/>
      <c r="TMI61" s="460"/>
      <c r="TMJ61" s="460"/>
      <c r="TMK61" s="460"/>
      <c r="TML61" s="460"/>
      <c r="TMM61" s="460"/>
      <c r="TMN61" s="460"/>
      <c r="TMO61" s="460"/>
      <c r="TMP61" s="460"/>
      <c r="TMQ61" s="460"/>
      <c r="TMR61" s="460"/>
      <c r="TMS61" s="460"/>
      <c r="TMT61" s="460"/>
      <c r="TMU61" s="460"/>
      <c r="TMV61" s="460"/>
      <c r="TMW61" s="460"/>
      <c r="TMX61" s="460"/>
      <c r="TMY61" s="460"/>
      <c r="TMZ61" s="460"/>
      <c r="TNA61" s="460"/>
      <c r="TNB61" s="460"/>
      <c r="TNC61" s="460"/>
      <c r="TND61" s="460"/>
      <c r="TNE61" s="460"/>
      <c r="TNF61" s="460"/>
      <c r="TNG61" s="460"/>
      <c r="TNH61" s="460"/>
      <c r="TNI61" s="460"/>
      <c r="TNJ61" s="460"/>
      <c r="TNK61" s="460"/>
      <c r="TNL61" s="460"/>
      <c r="TNM61" s="460"/>
      <c r="TNN61" s="460"/>
      <c r="TNO61" s="460"/>
      <c r="TNP61" s="460"/>
      <c r="TNQ61" s="460"/>
      <c r="TNR61" s="460"/>
      <c r="TNS61" s="460"/>
      <c r="TNT61" s="460"/>
      <c r="TNU61" s="460"/>
      <c r="TNV61" s="460"/>
      <c r="TNW61" s="460"/>
      <c r="TNX61" s="460"/>
      <c r="TNY61" s="460"/>
      <c r="TNZ61" s="460"/>
      <c r="TOA61" s="460"/>
      <c r="TOB61" s="460"/>
      <c r="TOC61" s="460"/>
      <c r="TOD61" s="460"/>
      <c r="TOE61" s="460"/>
      <c r="TOF61" s="460"/>
      <c r="TOG61" s="460"/>
      <c r="TOH61" s="460"/>
      <c r="TOI61" s="460"/>
      <c r="TOJ61" s="460"/>
      <c r="TOK61" s="460"/>
      <c r="TOL61" s="460"/>
      <c r="TOM61" s="460"/>
      <c r="TON61" s="460"/>
      <c r="TOO61" s="460"/>
      <c r="TOP61" s="460"/>
      <c r="TOQ61" s="460"/>
      <c r="TOR61" s="460"/>
      <c r="TOS61" s="460"/>
      <c r="TOT61" s="460"/>
      <c r="TOU61" s="460"/>
      <c r="TOV61" s="460"/>
      <c r="TOW61" s="460"/>
      <c r="TOX61" s="460"/>
      <c r="TOY61" s="460"/>
      <c r="TOZ61" s="460"/>
      <c r="TPA61" s="460"/>
      <c r="TPB61" s="460"/>
      <c r="TPC61" s="460"/>
      <c r="TPD61" s="460"/>
      <c r="TPE61" s="460"/>
      <c r="TPF61" s="460"/>
      <c r="TPG61" s="460"/>
      <c r="TPH61" s="460"/>
      <c r="TPI61" s="460"/>
      <c r="TPJ61" s="460"/>
      <c r="TPK61" s="460"/>
      <c r="TPL61" s="460"/>
      <c r="TPM61" s="460"/>
      <c r="TPN61" s="460"/>
      <c r="TPO61" s="460"/>
      <c r="TPP61" s="460"/>
      <c r="TPQ61" s="460"/>
      <c r="TPR61" s="460"/>
      <c r="TPS61" s="460"/>
      <c r="TPT61" s="460"/>
      <c r="TPU61" s="460"/>
      <c r="TPV61" s="460"/>
      <c r="TPW61" s="460"/>
      <c r="TPX61" s="460"/>
      <c r="TPY61" s="460"/>
      <c r="TPZ61" s="460"/>
      <c r="TQA61" s="460"/>
      <c r="TQB61" s="460"/>
      <c r="TQC61" s="460"/>
      <c r="TQD61" s="460"/>
      <c r="TQE61" s="460"/>
      <c r="TQF61" s="460"/>
      <c r="TQG61" s="460"/>
      <c r="TQH61" s="460"/>
      <c r="TQI61" s="460"/>
      <c r="TQJ61" s="460"/>
      <c r="TQK61" s="460"/>
      <c r="TQL61" s="460"/>
      <c r="TQM61" s="460"/>
      <c r="TQN61" s="460"/>
      <c r="TQO61" s="460"/>
      <c r="TQP61" s="460"/>
      <c r="TQQ61" s="460"/>
      <c r="TQR61" s="460"/>
      <c r="TQS61" s="460"/>
      <c r="TQT61" s="460"/>
      <c r="TQU61" s="460"/>
      <c r="TQV61" s="460"/>
      <c r="TQW61" s="460"/>
      <c r="TQX61" s="460"/>
      <c r="TQY61" s="460"/>
      <c r="TQZ61" s="460"/>
      <c r="TRA61" s="460"/>
      <c r="TRB61" s="460"/>
      <c r="TRC61" s="460"/>
      <c r="TRD61" s="460"/>
      <c r="TRE61" s="460"/>
      <c r="TRF61" s="460"/>
      <c r="TRG61" s="460"/>
      <c r="TRH61" s="460"/>
      <c r="TRI61" s="460"/>
      <c r="TRJ61" s="460"/>
      <c r="TRK61" s="460"/>
      <c r="TRL61" s="460"/>
      <c r="TRM61" s="460"/>
      <c r="TRN61" s="460"/>
      <c r="TRO61" s="460"/>
      <c r="TRP61" s="460"/>
      <c r="TRQ61" s="460"/>
      <c r="TRR61" s="460"/>
      <c r="TRS61" s="460"/>
      <c r="TRT61" s="460"/>
      <c r="TRU61" s="460"/>
      <c r="TRV61" s="460"/>
      <c r="TRW61" s="460"/>
      <c r="TRX61" s="460"/>
      <c r="TRY61" s="460"/>
      <c r="TRZ61" s="460"/>
      <c r="TSA61" s="460"/>
      <c r="TSB61" s="460"/>
      <c r="TSC61" s="460"/>
      <c r="TSD61" s="460"/>
      <c r="TSE61" s="460"/>
      <c r="TSF61" s="460"/>
      <c r="TSG61" s="460"/>
      <c r="TSH61" s="460"/>
      <c r="TSI61" s="460"/>
      <c r="TSJ61" s="460"/>
      <c r="TSK61" s="460"/>
      <c r="TSL61" s="460"/>
      <c r="TSM61" s="460"/>
      <c r="TSN61" s="460"/>
      <c r="TSO61" s="460"/>
      <c r="TSP61" s="460"/>
      <c r="TSQ61" s="460"/>
      <c r="TSR61" s="460"/>
      <c r="TSS61" s="460"/>
      <c r="TST61" s="460"/>
      <c r="TSU61" s="460"/>
      <c r="TSV61" s="460"/>
      <c r="TSW61" s="460"/>
      <c r="TSX61" s="460"/>
      <c r="TSY61" s="460"/>
      <c r="TSZ61" s="460"/>
      <c r="TTA61" s="460"/>
      <c r="TTB61" s="460"/>
      <c r="TTC61" s="460"/>
      <c r="TTD61" s="460"/>
      <c r="TTE61" s="460"/>
      <c r="TTF61" s="460"/>
      <c r="TTG61" s="460"/>
      <c r="TTH61" s="460"/>
      <c r="TTI61" s="460"/>
      <c r="TTJ61" s="460"/>
      <c r="TTK61" s="460"/>
      <c r="TTL61" s="460"/>
      <c r="TTM61" s="460"/>
      <c r="TTN61" s="460"/>
      <c r="TTO61" s="460"/>
      <c r="TTP61" s="460"/>
      <c r="TTQ61" s="460"/>
      <c r="TTR61" s="460"/>
      <c r="TTS61" s="460"/>
      <c r="TTT61" s="460"/>
      <c r="TTU61" s="460"/>
      <c r="TTV61" s="460"/>
      <c r="TTW61" s="460"/>
      <c r="TTX61" s="460"/>
      <c r="TTY61" s="460"/>
      <c r="TTZ61" s="460"/>
      <c r="TUA61" s="460"/>
      <c r="TUB61" s="460"/>
      <c r="TUC61" s="460"/>
      <c r="TUD61" s="460"/>
      <c r="TUE61" s="460"/>
      <c r="TUF61" s="460"/>
      <c r="TUG61" s="460"/>
      <c r="TUH61" s="460"/>
      <c r="TUI61" s="460"/>
      <c r="TUJ61" s="460"/>
      <c r="TUK61" s="460"/>
      <c r="TUL61" s="460"/>
      <c r="TUM61" s="460"/>
      <c r="TUN61" s="460"/>
      <c r="TUO61" s="460"/>
      <c r="TUP61" s="460"/>
      <c r="TUQ61" s="460"/>
      <c r="TUR61" s="460"/>
      <c r="TUS61" s="460"/>
      <c r="TUT61" s="460"/>
      <c r="TUU61" s="460"/>
      <c r="TUV61" s="460"/>
      <c r="TUW61" s="460"/>
      <c r="TUX61" s="460"/>
      <c r="TUY61" s="460"/>
      <c r="TUZ61" s="460"/>
      <c r="TVA61" s="460"/>
      <c r="TVB61" s="460"/>
      <c r="TVC61" s="460"/>
      <c r="TVD61" s="460"/>
      <c r="TVE61" s="460"/>
      <c r="TVF61" s="460"/>
      <c r="TVG61" s="460"/>
      <c r="TVH61" s="460"/>
      <c r="TVI61" s="460"/>
      <c r="TVJ61" s="460"/>
      <c r="TVK61" s="460"/>
      <c r="TVL61" s="460"/>
      <c r="TVM61" s="460"/>
      <c r="TVN61" s="460"/>
      <c r="TVO61" s="460"/>
      <c r="TVP61" s="460"/>
      <c r="TVQ61" s="460"/>
      <c r="TVR61" s="460"/>
      <c r="TVS61" s="460"/>
      <c r="TVT61" s="460"/>
      <c r="TVU61" s="460"/>
      <c r="TVV61" s="460"/>
      <c r="TVW61" s="460"/>
      <c r="TVX61" s="460"/>
      <c r="TVY61" s="460"/>
      <c r="TVZ61" s="460"/>
      <c r="TWA61" s="460"/>
      <c r="TWB61" s="460"/>
      <c r="TWC61" s="460"/>
      <c r="TWD61" s="460"/>
      <c r="TWE61" s="460"/>
      <c r="TWF61" s="460"/>
      <c r="TWG61" s="460"/>
      <c r="TWH61" s="460"/>
      <c r="TWI61" s="460"/>
      <c r="TWJ61" s="460"/>
      <c r="TWK61" s="460"/>
      <c r="TWL61" s="460"/>
      <c r="TWM61" s="460"/>
      <c r="TWN61" s="460"/>
      <c r="TWO61" s="460"/>
      <c r="TWP61" s="460"/>
      <c r="TWQ61" s="460"/>
      <c r="TWR61" s="460"/>
      <c r="TWS61" s="460"/>
      <c r="TWT61" s="460"/>
      <c r="TWU61" s="460"/>
      <c r="TWV61" s="460"/>
      <c r="TWW61" s="460"/>
      <c r="TWX61" s="460"/>
      <c r="TWY61" s="460"/>
      <c r="TWZ61" s="460"/>
      <c r="TXA61" s="460"/>
      <c r="TXB61" s="460"/>
      <c r="TXC61" s="460"/>
      <c r="TXD61" s="460"/>
      <c r="TXE61" s="460"/>
      <c r="TXF61" s="460"/>
      <c r="TXG61" s="460"/>
      <c r="TXH61" s="460"/>
      <c r="TXI61" s="460"/>
      <c r="TXJ61" s="460"/>
      <c r="TXK61" s="460"/>
      <c r="TXL61" s="460"/>
      <c r="TXM61" s="460"/>
      <c r="TXN61" s="460"/>
      <c r="TXO61" s="460"/>
      <c r="TXP61" s="460"/>
      <c r="TXQ61" s="460"/>
      <c r="TXR61" s="460"/>
      <c r="TXS61" s="460"/>
      <c r="TXT61" s="460"/>
      <c r="TXU61" s="460"/>
      <c r="TXV61" s="460"/>
      <c r="TXW61" s="460"/>
      <c r="TXX61" s="460"/>
      <c r="TXY61" s="460"/>
      <c r="TXZ61" s="460"/>
      <c r="TYA61" s="460"/>
      <c r="TYB61" s="460"/>
      <c r="TYC61" s="460"/>
      <c r="TYD61" s="460"/>
      <c r="TYE61" s="460"/>
      <c r="TYF61" s="460"/>
      <c r="TYG61" s="460"/>
      <c r="TYH61" s="460"/>
      <c r="TYI61" s="460"/>
      <c r="TYJ61" s="460"/>
      <c r="TYK61" s="460"/>
      <c r="TYL61" s="460"/>
      <c r="TYM61" s="460"/>
      <c r="TYN61" s="460"/>
      <c r="TYO61" s="460"/>
      <c r="TYP61" s="460"/>
      <c r="TYQ61" s="460"/>
      <c r="TYR61" s="460"/>
      <c r="TYS61" s="460"/>
      <c r="TYT61" s="460"/>
      <c r="TYU61" s="460"/>
      <c r="TYV61" s="460"/>
      <c r="TYW61" s="460"/>
      <c r="TYX61" s="460"/>
      <c r="TYY61" s="460"/>
      <c r="TYZ61" s="460"/>
      <c r="TZA61" s="460"/>
      <c r="TZB61" s="460"/>
      <c r="TZC61" s="460"/>
      <c r="TZD61" s="460"/>
      <c r="TZE61" s="460"/>
      <c r="TZF61" s="460"/>
      <c r="TZG61" s="460"/>
      <c r="TZH61" s="460"/>
      <c r="TZI61" s="460"/>
      <c r="TZJ61" s="460"/>
      <c r="TZK61" s="460"/>
      <c r="TZL61" s="460"/>
      <c r="TZM61" s="460"/>
      <c r="TZN61" s="460"/>
      <c r="TZO61" s="460"/>
      <c r="TZP61" s="460"/>
      <c r="TZQ61" s="460"/>
      <c r="TZR61" s="460"/>
      <c r="TZS61" s="460"/>
      <c r="TZT61" s="460"/>
      <c r="TZU61" s="460"/>
      <c r="TZV61" s="460"/>
      <c r="TZW61" s="460"/>
      <c r="TZX61" s="460"/>
      <c r="TZY61" s="460"/>
      <c r="TZZ61" s="460"/>
      <c r="UAA61" s="460"/>
      <c r="UAB61" s="460"/>
      <c r="UAC61" s="460"/>
      <c r="UAD61" s="460"/>
      <c r="UAE61" s="460"/>
      <c r="UAF61" s="460"/>
      <c r="UAG61" s="460"/>
      <c r="UAH61" s="460"/>
      <c r="UAI61" s="460"/>
      <c r="UAJ61" s="460"/>
      <c r="UAK61" s="460"/>
      <c r="UAL61" s="460"/>
      <c r="UAM61" s="460"/>
      <c r="UAN61" s="460"/>
      <c r="UAO61" s="460"/>
      <c r="UAP61" s="460"/>
      <c r="UAQ61" s="460"/>
      <c r="UAR61" s="460"/>
      <c r="UAS61" s="460"/>
      <c r="UAT61" s="460"/>
      <c r="UAU61" s="460"/>
      <c r="UAV61" s="460"/>
      <c r="UAW61" s="460"/>
      <c r="UAX61" s="460"/>
      <c r="UAY61" s="460"/>
      <c r="UAZ61" s="460"/>
      <c r="UBA61" s="460"/>
      <c r="UBB61" s="460"/>
      <c r="UBC61" s="460"/>
      <c r="UBD61" s="460"/>
      <c r="UBE61" s="460"/>
      <c r="UBF61" s="460"/>
      <c r="UBG61" s="460"/>
      <c r="UBH61" s="460"/>
      <c r="UBI61" s="460"/>
      <c r="UBJ61" s="460"/>
      <c r="UBK61" s="460"/>
      <c r="UBL61" s="460"/>
      <c r="UBM61" s="460"/>
      <c r="UBN61" s="460"/>
      <c r="UBO61" s="460"/>
      <c r="UBP61" s="460"/>
      <c r="UBQ61" s="460"/>
      <c r="UBR61" s="460"/>
      <c r="UBS61" s="460"/>
      <c r="UBT61" s="460"/>
      <c r="UBU61" s="460"/>
      <c r="UBV61" s="460"/>
      <c r="UBW61" s="460"/>
      <c r="UBX61" s="460"/>
      <c r="UBY61" s="460"/>
      <c r="UBZ61" s="460"/>
      <c r="UCA61" s="460"/>
      <c r="UCB61" s="460"/>
      <c r="UCC61" s="460"/>
      <c r="UCD61" s="460"/>
      <c r="UCE61" s="460"/>
      <c r="UCF61" s="460"/>
      <c r="UCG61" s="460"/>
      <c r="UCH61" s="460"/>
      <c r="UCI61" s="460"/>
      <c r="UCJ61" s="460"/>
      <c r="UCK61" s="460"/>
      <c r="UCL61" s="460"/>
      <c r="UCM61" s="460"/>
      <c r="UCN61" s="460"/>
      <c r="UCO61" s="460"/>
      <c r="UCP61" s="460"/>
      <c r="UCQ61" s="460"/>
      <c r="UCR61" s="460"/>
      <c r="UCS61" s="460"/>
      <c r="UCT61" s="460"/>
      <c r="UCU61" s="460"/>
      <c r="UCV61" s="460"/>
      <c r="UCW61" s="460"/>
      <c r="UCX61" s="460"/>
      <c r="UCY61" s="460"/>
      <c r="UCZ61" s="460"/>
      <c r="UDA61" s="460"/>
      <c r="UDB61" s="460"/>
      <c r="UDC61" s="460"/>
      <c r="UDD61" s="460"/>
      <c r="UDE61" s="460"/>
      <c r="UDF61" s="460"/>
      <c r="UDG61" s="460"/>
      <c r="UDH61" s="460"/>
      <c r="UDI61" s="460"/>
      <c r="UDJ61" s="460"/>
      <c r="UDK61" s="460"/>
      <c r="UDL61" s="460"/>
      <c r="UDM61" s="460"/>
      <c r="UDN61" s="460"/>
      <c r="UDO61" s="460"/>
      <c r="UDP61" s="460"/>
      <c r="UDQ61" s="460"/>
      <c r="UDR61" s="460"/>
      <c r="UDS61" s="460"/>
      <c r="UDT61" s="460"/>
      <c r="UDU61" s="460"/>
      <c r="UDV61" s="460"/>
      <c r="UDW61" s="460"/>
      <c r="UDX61" s="460"/>
      <c r="UDY61" s="460"/>
      <c r="UDZ61" s="460"/>
      <c r="UEA61" s="460"/>
      <c r="UEB61" s="460"/>
      <c r="UEC61" s="460"/>
      <c r="UED61" s="460"/>
      <c r="UEE61" s="460"/>
      <c r="UEF61" s="460"/>
      <c r="UEG61" s="460"/>
      <c r="UEH61" s="460"/>
      <c r="UEI61" s="460"/>
      <c r="UEJ61" s="460"/>
      <c r="UEK61" s="460"/>
      <c r="UEL61" s="460"/>
      <c r="UEM61" s="460"/>
      <c r="UEN61" s="460"/>
      <c r="UEO61" s="460"/>
      <c r="UEP61" s="460"/>
      <c r="UEQ61" s="460"/>
      <c r="UER61" s="460"/>
      <c r="UES61" s="460"/>
      <c r="UET61" s="460"/>
      <c r="UEU61" s="460"/>
      <c r="UEV61" s="460"/>
      <c r="UEW61" s="460"/>
      <c r="UEX61" s="460"/>
      <c r="UEY61" s="460"/>
      <c r="UEZ61" s="460"/>
      <c r="UFA61" s="460"/>
      <c r="UFB61" s="460"/>
      <c r="UFC61" s="460"/>
      <c r="UFD61" s="460"/>
      <c r="UFE61" s="460"/>
      <c r="UFF61" s="460"/>
      <c r="UFG61" s="460"/>
      <c r="UFH61" s="460"/>
      <c r="UFI61" s="460"/>
      <c r="UFJ61" s="460"/>
      <c r="UFK61" s="460"/>
      <c r="UFL61" s="460"/>
      <c r="UFM61" s="460"/>
      <c r="UFN61" s="460"/>
      <c r="UFO61" s="460"/>
      <c r="UFP61" s="460"/>
      <c r="UFQ61" s="460"/>
      <c r="UFR61" s="460"/>
      <c r="UFS61" s="460"/>
      <c r="UFT61" s="460"/>
      <c r="UFU61" s="460"/>
      <c r="UFV61" s="460"/>
      <c r="UFW61" s="460"/>
      <c r="UFX61" s="460"/>
      <c r="UFY61" s="460"/>
      <c r="UFZ61" s="460"/>
      <c r="UGA61" s="460"/>
      <c r="UGB61" s="460"/>
      <c r="UGC61" s="460"/>
      <c r="UGD61" s="460"/>
      <c r="UGE61" s="460"/>
      <c r="UGF61" s="460"/>
      <c r="UGG61" s="460"/>
      <c r="UGH61" s="460"/>
      <c r="UGI61" s="460"/>
      <c r="UGJ61" s="460"/>
      <c r="UGK61" s="460"/>
      <c r="UGL61" s="460"/>
      <c r="UGM61" s="460"/>
      <c r="UGN61" s="460"/>
      <c r="UGO61" s="460"/>
      <c r="UGP61" s="460"/>
      <c r="UGQ61" s="460"/>
      <c r="UGR61" s="460"/>
      <c r="UGS61" s="460"/>
      <c r="UGT61" s="460"/>
      <c r="UGU61" s="460"/>
      <c r="UGV61" s="460"/>
      <c r="UGW61" s="460"/>
      <c r="UGX61" s="460"/>
      <c r="UGY61" s="460"/>
      <c r="UGZ61" s="460"/>
      <c r="UHA61" s="460"/>
      <c r="UHB61" s="460"/>
      <c r="UHC61" s="460"/>
      <c r="UHD61" s="460"/>
      <c r="UHE61" s="460"/>
      <c r="UHF61" s="460"/>
      <c r="UHG61" s="460"/>
      <c r="UHH61" s="460"/>
      <c r="UHI61" s="460"/>
      <c r="UHJ61" s="460"/>
      <c r="UHK61" s="460"/>
      <c r="UHL61" s="460"/>
      <c r="UHM61" s="460"/>
      <c r="UHN61" s="460"/>
      <c r="UHO61" s="460"/>
      <c r="UHP61" s="460"/>
      <c r="UHQ61" s="460"/>
      <c r="UHR61" s="460"/>
      <c r="UHS61" s="460"/>
      <c r="UHT61" s="460"/>
      <c r="UHU61" s="460"/>
      <c r="UHV61" s="460"/>
      <c r="UHW61" s="460"/>
      <c r="UHX61" s="460"/>
      <c r="UHY61" s="460"/>
      <c r="UHZ61" s="460"/>
      <c r="UIA61" s="460"/>
      <c r="UIB61" s="460"/>
      <c r="UIC61" s="460"/>
      <c r="UID61" s="460"/>
      <c r="UIE61" s="460"/>
      <c r="UIF61" s="460"/>
      <c r="UIG61" s="460"/>
      <c r="UIH61" s="460"/>
      <c r="UII61" s="460"/>
      <c r="UIJ61" s="460"/>
      <c r="UIK61" s="460"/>
      <c r="UIL61" s="460"/>
      <c r="UIM61" s="460"/>
      <c r="UIN61" s="460"/>
      <c r="UIO61" s="460"/>
      <c r="UIP61" s="460"/>
      <c r="UIQ61" s="460"/>
      <c r="UIR61" s="460"/>
      <c r="UIS61" s="460"/>
      <c r="UIT61" s="460"/>
      <c r="UIU61" s="460"/>
      <c r="UIV61" s="460"/>
      <c r="UIW61" s="460"/>
      <c r="UIX61" s="460"/>
      <c r="UIY61" s="460"/>
      <c r="UIZ61" s="460"/>
      <c r="UJA61" s="460"/>
      <c r="UJB61" s="460"/>
      <c r="UJC61" s="460"/>
      <c r="UJD61" s="460"/>
      <c r="UJE61" s="460"/>
      <c r="UJF61" s="460"/>
      <c r="UJG61" s="460"/>
      <c r="UJH61" s="460"/>
      <c r="UJI61" s="460"/>
      <c r="UJJ61" s="460"/>
      <c r="UJK61" s="460"/>
      <c r="UJL61" s="460"/>
      <c r="UJM61" s="460"/>
      <c r="UJN61" s="460"/>
      <c r="UJO61" s="460"/>
      <c r="UJP61" s="460"/>
      <c r="UJQ61" s="460"/>
      <c r="UJR61" s="460"/>
      <c r="UJS61" s="460"/>
      <c r="UJT61" s="460"/>
      <c r="UJU61" s="460"/>
      <c r="UJV61" s="460"/>
      <c r="UJW61" s="460"/>
      <c r="UJX61" s="460"/>
      <c r="UJY61" s="460"/>
      <c r="UJZ61" s="460"/>
      <c r="UKA61" s="460"/>
      <c r="UKB61" s="460"/>
      <c r="UKC61" s="460"/>
      <c r="UKD61" s="460"/>
      <c r="UKE61" s="460"/>
      <c r="UKF61" s="460"/>
      <c r="UKG61" s="460"/>
      <c r="UKH61" s="460"/>
      <c r="UKI61" s="460"/>
      <c r="UKJ61" s="460"/>
      <c r="UKK61" s="460"/>
      <c r="UKL61" s="460"/>
      <c r="UKM61" s="460"/>
      <c r="UKN61" s="460"/>
      <c r="UKO61" s="460"/>
      <c r="UKP61" s="460"/>
      <c r="UKQ61" s="460"/>
      <c r="UKR61" s="460"/>
      <c r="UKS61" s="460"/>
      <c r="UKT61" s="460"/>
      <c r="UKU61" s="460"/>
      <c r="UKV61" s="460"/>
      <c r="UKW61" s="460"/>
      <c r="UKX61" s="460"/>
      <c r="UKY61" s="460"/>
      <c r="UKZ61" s="460"/>
      <c r="ULA61" s="460"/>
      <c r="ULB61" s="460"/>
      <c r="ULC61" s="460"/>
      <c r="ULD61" s="460"/>
      <c r="ULE61" s="460"/>
      <c r="ULF61" s="460"/>
      <c r="ULG61" s="460"/>
      <c r="ULH61" s="460"/>
      <c r="ULI61" s="460"/>
      <c r="ULJ61" s="460"/>
      <c r="ULK61" s="460"/>
      <c r="ULL61" s="460"/>
      <c r="ULM61" s="460"/>
      <c r="ULN61" s="460"/>
      <c r="ULO61" s="460"/>
      <c r="ULP61" s="460"/>
      <c r="ULQ61" s="460"/>
      <c r="ULR61" s="460"/>
      <c r="ULS61" s="460"/>
      <c r="ULT61" s="460"/>
      <c r="ULU61" s="460"/>
      <c r="ULV61" s="460"/>
      <c r="ULW61" s="460"/>
      <c r="ULX61" s="460"/>
      <c r="ULY61" s="460"/>
      <c r="ULZ61" s="460"/>
      <c r="UMA61" s="460"/>
      <c r="UMB61" s="460"/>
      <c r="UMC61" s="460"/>
      <c r="UMD61" s="460"/>
      <c r="UME61" s="460"/>
      <c r="UMF61" s="460"/>
      <c r="UMG61" s="460"/>
      <c r="UMH61" s="460"/>
      <c r="UMI61" s="460"/>
      <c r="UMJ61" s="460"/>
      <c r="UMK61" s="460"/>
      <c r="UML61" s="460"/>
      <c r="UMM61" s="460"/>
      <c r="UMN61" s="460"/>
      <c r="UMO61" s="460"/>
      <c r="UMP61" s="460"/>
      <c r="UMQ61" s="460"/>
      <c r="UMR61" s="460"/>
      <c r="UMS61" s="460"/>
      <c r="UMT61" s="460"/>
      <c r="UMU61" s="460"/>
      <c r="UMV61" s="460"/>
      <c r="UMW61" s="460"/>
      <c r="UMX61" s="460"/>
      <c r="UMY61" s="460"/>
      <c r="UMZ61" s="460"/>
      <c r="UNA61" s="460"/>
      <c r="UNB61" s="460"/>
      <c r="UNC61" s="460"/>
      <c r="UND61" s="460"/>
      <c r="UNE61" s="460"/>
      <c r="UNF61" s="460"/>
      <c r="UNG61" s="460"/>
      <c r="UNH61" s="460"/>
      <c r="UNI61" s="460"/>
      <c r="UNJ61" s="460"/>
      <c r="UNK61" s="460"/>
      <c r="UNL61" s="460"/>
      <c r="UNM61" s="460"/>
      <c r="UNN61" s="460"/>
      <c r="UNO61" s="460"/>
      <c r="UNP61" s="460"/>
      <c r="UNQ61" s="460"/>
      <c r="UNR61" s="460"/>
      <c r="UNS61" s="460"/>
      <c r="UNT61" s="460"/>
      <c r="UNU61" s="460"/>
      <c r="UNV61" s="460"/>
      <c r="UNW61" s="460"/>
      <c r="UNX61" s="460"/>
      <c r="UNY61" s="460"/>
      <c r="UNZ61" s="460"/>
      <c r="UOA61" s="460"/>
      <c r="UOB61" s="460"/>
      <c r="UOC61" s="460"/>
      <c r="UOD61" s="460"/>
      <c r="UOE61" s="460"/>
      <c r="UOF61" s="460"/>
      <c r="UOG61" s="460"/>
      <c r="UOH61" s="460"/>
      <c r="UOI61" s="460"/>
      <c r="UOJ61" s="460"/>
      <c r="UOK61" s="460"/>
      <c r="UOL61" s="460"/>
      <c r="UOM61" s="460"/>
      <c r="UON61" s="460"/>
      <c r="UOO61" s="460"/>
      <c r="UOP61" s="460"/>
      <c r="UOQ61" s="460"/>
      <c r="UOR61" s="460"/>
      <c r="UOS61" s="460"/>
      <c r="UOT61" s="460"/>
      <c r="UOU61" s="460"/>
      <c r="UOV61" s="460"/>
      <c r="UOW61" s="460"/>
      <c r="UOX61" s="460"/>
      <c r="UOY61" s="460"/>
      <c r="UOZ61" s="460"/>
      <c r="UPA61" s="460"/>
      <c r="UPB61" s="460"/>
      <c r="UPC61" s="460"/>
      <c r="UPD61" s="460"/>
      <c r="UPE61" s="460"/>
      <c r="UPF61" s="460"/>
      <c r="UPG61" s="460"/>
      <c r="UPH61" s="460"/>
      <c r="UPI61" s="460"/>
      <c r="UPJ61" s="460"/>
      <c r="UPK61" s="460"/>
      <c r="UPL61" s="460"/>
      <c r="UPM61" s="460"/>
      <c r="UPN61" s="460"/>
      <c r="UPO61" s="460"/>
      <c r="UPP61" s="460"/>
      <c r="UPQ61" s="460"/>
      <c r="UPR61" s="460"/>
      <c r="UPS61" s="460"/>
      <c r="UPT61" s="460"/>
      <c r="UPU61" s="460"/>
      <c r="UPV61" s="460"/>
      <c r="UPW61" s="460"/>
      <c r="UPX61" s="460"/>
      <c r="UPY61" s="460"/>
      <c r="UPZ61" s="460"/>
      <c r="UQA61" s="460"/>
      <c r="UQB61" s="460"/>
      <c r="UQC61" s="460"/>
      <c r="UQD61" s="460"/>
      <c r="UQE61" s="460"/>
      <c r="UQF61" s="460"/>
      <c r="UQG61" s="460"/>
      <c r="UQH61" s="460"/>
      <c r="UQI61" s="460"/>
      <c r="UQJ61" s="460"/>
      <c r="UQK61" s="460"/>
      <c r="UQL61" s="460"/>
      <c r="UQM61" s="460"/>
      <c r="UQN61" s="460"/>
      <c r="UQO61" s="460"/>
      <c r="UQP61" s="460"/>
      <c r="UQQ61" s="460"/>
      <c r="UQR61" s="460"/>
      <c r="UQS61" s="460"/>
      <c r="UQT61" s="460"/>
      <c r="UQU61" s="460"/>
      <c r="UQV61" s="460"/>
      <c r="UQW61" s="460"/>
      <c r="UQX61" s="460"/>
      <c r="UQY61" s="460"/>
      <c r="UQZ61" s="460"/>
      <c r="URA61" s="460"/>
      <c r="URB61" s="460"/>
      <c r="URC61" s="460"/>
      <c r="URD61" s="460"/>
      <c r="URE61" s="460"/>
      <c r="URF61" s="460"/>
      <c r="URG61" s="460"/>
      <c r="URH61" s="460"/>
      <c r="URI61" s="460"/>
      <c r="URJ61" s="460"/>
      <c r="URK61" s="460"/>
      <c r="URL61" s="460"/>
      <c r="URM61" s="460"/>
      <c r="URN61" s="460"/>
      <c r="URO61" s="460"/>
      <c r="URP61" s="460"/>
      <c r="URQ61" s="460"/>
      <c r="URR61" s="460"/>
      <c r="URS61" s="460"/>
      <c r="URT61" s="460"/>
      <c r="URU61" s="460"/>
      <c r="URV61" s="460"/>
      <c r="URW61" s="460"/>
      <c r="URX61" s="460"/>
      <c r="URY61" s="460"/>
      <c r="URZ61" s="460"/>
      <c r="USA61" s="460"/>
      <c r="USB61" s="460"/>
      <c r="USC61" s="460"/>
      <c r="USD61" s="460"/>
      <c r="USE61" s="460"/>
      <c r="USF61" s="460"/>
      <c r="USG61" s="460"/>
      <c r="USH61" s="460"/>
      <c r="USI61" s="460"/>
      <c r="USJ61" s="460"/>
      <c r="USK61" s="460"/>
      <c r="USL61" s="460"/>
      <c r="USM61" s="460"/>
      <c r="USN61" s="460"/>
      <c r="USO61" s="460"/>
      <c r="USP61" s="460"/>
      <c r="USQ61" s="460"/>
      <c r="USR61" s="460"/>
      <c r="USS61" s="460"/>
      <c r="UST61" s="460"/>
      <c r="USU61" s="460"/>
      <c r="USV61" s="460"/>
      <c r="USW61" s="460"/>
      <c r="USX61" s="460"/>
      <c r="USY61" s="460"/>
      <c r="USZ61" s="460"/>
      <c r="UTA61" s="460"/>
      <c r="UTB61" s="460"/>
      <c r="UTC61" s="460"/>
      <c r="UTD61" s="460"/>
      <c r="UTE61" s="460"/>
      <c r="UTF61" s="460"/>
      <c r="UTG61" s="460"/>
      <c r="UTH61" s="460"/>
      <c r="UTI61" s="460"/>
      <c r="UTJ61" s="460"/>
      <c r="UTK61" s="460"/>
      <c r="UTL61" s="460"/>
      <c r="UTM61" s="460"/>
      <c r="UTN61" s="460"/>
      <c r="UTO61" s="460"/>
      <c r="UTP61" s="460"/>
      <c r="UTQ61" s="460"/>
      <c r="UTR61" s="460"/>
      <c r="UTS61" s="460"/>
      <c r="UTT61" s="460"/>
      <c r="UTU61" s="460"/>
      <c r="UTV61" s="460"/>
      <c r="UTW61" s="460"/>
      <c r="UTX61" s="460"/>
      <c r="UTY61" s="460"/>
      <c r="UTZ61" s="460"/>
      <c r="UUA61" s="460"/>
      <c r="UUB61" s="460"/>
      <c r="UUC61" s="460"/>
      <c r="UUD61" s="460"/>
      <c r="UUE61" s="460"/>
      <c r="UUF61" s="460"/>
      <c r="UUG61" s="460"/>
      <c r="UUH61" s="460"/>
      <c r="UUI61" s="460"/>
      <c r="UUJ61" s="460"/>
      <c r="UUK61" s="460"/>
      <c r="UUL61" s="460"/>
      <c r="UUM61" s="460"/>
      <c r="UUN61" s="460"/>
      <c r="UUO61" s="460"/>
      <c r="UUP61" s="460"/>
      <c r="UUQ61" s="460"/>
      <c r="UUR61" s="460"/>
      <c r="UUS61" s="460"/>
      <c r="UUT61" s="460"/>
      <c r="UUU61" s="460"/>
      <c r="UUV61" s="460"/>
      <c r="UUW61" s="460"/>
      <c r="UUX61" s="460"/>
      <c r="UUY61" s="460"/>
      <c r="UUZ61" s="460"/>
      <c r="UVA61" s="460"/>
      <c r="UVB61" s="460"/>
      <c r="UVC61" s="460"/>
      <c r="UVD61" s="460"/>
      <c r="UVE61" s="460"/>
      <c r="UVF61" s="460"/>
      <c r="UVG61" s="460"/>
      <c r="UVH61" s="460"/>
      <c r="UVI61" s="460"/>
      <c r="UVJ61" s="460"/>
      <c r="UVK61" s="460"/>
      <c r="UVL61" s="460"/>
      <c r="UVM61" s="460"/>
      <c r="UVN61" s="460"/>
      <c r="UVO61" s="460"/>
      <c r="UVP61" s="460"/>
      <c r="UVQ61" s="460"/>
      <c r="UVR61" s="460"/>
      <c r="UVS61" s="460"/>
      <c r="UVT61" s="460"/>
      <c r="UVU61" s="460"/>
      <c r="UVV61" s="460"/>
      <c r="UVW61" s="460"/>
      <c r="UVX61" s="460"/>
      <c r="UVY61" s="460"/>
      <c r="UVZ61" s="460"/>
      <c r="UWA61" s="460"/>
      <c r="UWB61" s="460"/>
      <c r="UWC61" s="460"/>
      <c r="UWD61" s="460"/>
      <c r="UWE61" s="460"/>
      <c r="UWF61" s="460"/>
      <c r="UWG61" s="460"/>
      <c r="UWH61" s="460"/>
      <c r="UWI61" s="460"/>
      <c r="UWJ61" s="460"/>
      <c r="UWK61" s="460"/>
      <c r="UWL61" s="460"/>
      <c r="UWM61" s="460"/>
      <c r="UWN61" s="460"/>
      <c r="UWO61" s="460"/>
      <c r="UWP61" s="460"/>
      <c r="UWQ61" s="460"/>
      <c r="UWR61" s="460"/>
      <c r="UWS61" s="460"/>
      <c r="UWT61" s="460"/>
      <c r="UWU61" s="460"/>
      <c r="UWV61" s="460"/>
      <c r="UWW61" s="460"/>
      <c r="UWX61" s="460"/>
      <c r="UWY61" s="460"/>
      <c r="UWZ61" s="460"/>
      <c r="UXA61" s="460"/>
      <c r="UXB61" s="460"/>
      <c r="UXC61" s="460"/>
      <c r="UXD61" s="460"/>
      <c r="UXE61" s="460"/>
      <c r="UXF61" s="460"/>
      <c r="UXG61" s="460"/>
      <c r="UXH61" s="460"/>
      <c r="UXI61" s="460"/>
      <c r="UXJ61" s="460"/>
      <c r="UXK61" s="460"/>
      <c r="UXL61" s="460"/>
      <c r="UXM61" s="460"/>
      <c r="UXN61" s="460"/>
      <c r="UXO61" s="460"/>
      <c r="UXP61" s="460"/>
      <c r="UXQ61" s="460"/>
      <c r="UXR61" s="460"/>
      <c r="UXS61" s="460"/>
      <c r="UXT61" s="460"/>
      <c r="UXU61" s="460"/>
      <c r="UXV61" s="460"/>
      <c r="UXW61" s="460"/>
      <c r="UXX61" s="460"/>
      <c r="UXY61" s="460"/>
      <c r="UXZ61" s="460"/>
      <c r="UYA61" s="460"/>
      <c r="UYB61" s="460"/>
      <c r="UYC61" s="460"/>
      <c r="UYD61" s="460"/>
      <c r="UYE61" s="460"/>
      <c r="UYF61" s="460"/>
      <c r="UYG61" s="460"/>
      <c r="UYH61" s="460"/>
      <c r="UYI61" s="460"/>
      <c r="UYJ61" s="460"/>
      <c r="UYK61" s="460"/>
      <c r="UYL61" s="460"/>
      <c r="UYM61" s="460"/>
      <c r="UYN61" s="460"/>
      <c r="UYO61" s="460"/>
      <c r="UYP61" s="460"/>
      <c r="UYQ61" s="460"/>
      <c r="UYR61" s="460"/>
      <c r="UYS61" s="460"/>
      <c r="UYT61" s="460"/>
      <c r="UYU61" s="460"/>
      <c r="UYV61" s="460"/>
      <c r="UYW61" s="460"/>
      <c r="UYX61" s="460"/>
      <c r="UYY61" s="460"/>
      <c r="UYZ61" s="460"/>
      <c r="UZA61" s="460"/>
      <c r="UZB61" s="460"/>
      <c r="UZC61" s="460"/>
      <c r="UZD61" s="460"/>
      <c r="UZE61" s="460"/>
      <c r="UZF61" s="460"/>
      <c r="UZG61" s="460"/>
      <c r="UZH61" s="460"/>
      <c r="UZI61" s="460"/>
      <c r="UZJ61" s="460"/>
      <c r="UZK61" s="460"/>
      <c r="UZL61" s="460"/>
      <c r="UZM61" s="460"/>
      <c r="UZN61" s="460"/>
      <c r="UZO61" s="460"/>
      <c r="UZP61" s="460"/>
      <c r="UZQ61" s="460"/>
      <c r="UZR61" s="460"/>
      <c r="UZS61" s="460"/>
      <c r="UZT61" s="460"/>
      <c r="UZU61" s="460"/>
      <c r="UZV61" s="460"/>
      <c r="UZW61" s="460"/>
      <c r="UZX61" s="460"/>
      <c r="UZY61" s="460"/>
      <c r="UZZ61" s="460"/>
      <c r="VAA61" s="460"/>
      <c r="VAB61" s="460"/>
      <c r="VAC61" s="460"/>
      <c r="VAD61" s="460"/>
      <c r="VAE61" s="460"/>
      <c r="VAF61" s="460"/>
      <c r="VAG61" s="460"/>
      <c r="VAH61" s="460"/>
      <c r="VAI61" s="460"/>
      <c r="VAJ61" s="460"/>
      <c r="VAK61" s="460"/>
      <c r="VAL61" s="460"/>
      <c r="VAM61" s="460"/>
      <c r="VAN61" s="460"/>
      <c r="VAO61" s="460"/>
      <c r="VAP61" s="460"/>
      <c r="VAQ61" s="460"/>
      <c r="VAR61" s="460"/>
      <c r="VAS61" s="460"/>
      <c r="VAT61" s="460"/>
      <c r="VAU61" s="460"/>
      <c r="VAV61" s="460"/>
      <c r="VAW61" s="460"/>
      <c r="VAX61" s="460"/>
      <c r="VAY61" s="460"/>
      <c r="VAZ61" s="460"/>
      <c r="VBA61" s="460"/>
      <c r="VBB61" s="460"/>
      <c r="VBC61" s="460"/>
      <c r="VBD61" s="460"/>
      <c r="VBE61" s="460"/>
      <c r="VBF61" s="460"/>
      <c r="VBG61" s="460"/>
      <c r="VBH61" s="460"/>
      <c r="VBI61" s="460"/>
      <c r="VBJ61" s="460"/>
      <c r="VBK61" s="460"/>
      <c r="VBL61" s="460"/>
      <c r="VBM61" s="460"/>
      <c r="VBN61" s="460"/>
      <c r="VBO61" s="460"/>
      <c r="VBP61" s="460"/>
      <c r="VBQ61" s="460"/>
      <c r="VBR61" s="460"/>
      <c r="VBS61" s="460"/>
      <c r="VBT61" s="460"/>
      <c r="VBU61" s="460"/>
      <c r="VBV61" s="460"/>
      <c r="VBW61" s="460"/>
      <c r="VBX61" s="460"/>
      <c r="VBY61" s="460"/>
      <c r="VBZ61" s="460"/>
      <c r="VCA61" s="460"/>
      <c r="VCB61" s="460"/>
      <c r="VCC61" s="460"/>
      <c r="VCD61" s="460"/>
      <c r="VCE61" s="460"/>
      <c r="VCF61" s="460"/>
      <c r="VCG61" s="460"/>
      <c r="VCH61" s="460"/>
      <c r="VCI61" s="460"/>
      <c r="VCJ61" s="460"/>
      <c r="VCK61" s="460"/>
      <c r="VCL61" s="460"/>
      <c r="VCM61" s="460"/>
      <c r="VCN61" s="460"/>
      <c r="VCO61" s="460"/>
      <c r="VCP61" s="460"/>
      <c r="VCQ61" s="460"/>
      <c r="VCR61" s="460"/>
      <c r="VCS61" s="460"/>
      <c r="VCT61" s="460"/>
      <c r="VCU61" s="460"/>
      <c r="VCV61" s="460"/>
      <c r="VCW61" s="460"/>
      <c r="VCX61" s="460"/>
      <c r="VCY61" s="460"/>
      <c r="VCZ61" s="460"/>
      <c r="VDA61" s="460"/>
      <c r="VDB61" s="460"/>
      <c r="VDC61" s="460"/>
      <c r="VDD61" s="460"/>
      <c r="VDE61" s="460"/>
      <c r="VDF61" s="460"/>
      <c r="VDG61" s="460"/>
      <c r="VDH61" s="460"/>
      <c r="VDI61" s="460"/>
      <c r="VDJ61" s="460"/>
      <c r="VDK61" s="460"/>
      <c r="VDL61" s="460"/>
      <c r="VDM61" s="460"/>
      <c r="VDN61" s="460"/>
      <c r="VDO61" s="460"/>
      <c r="VDP61" s="460"/>
      <c r="VDQ61" s="460"/>
      <c r="VDR61" s="460"/>
      <c r="VDS61" s="460"/>
      <c r="VDT61" s="460"/>
      <c r="VDU61" s="460"/>
      <c r="VDV61" s="460"/>
      <c r="VDW61" s="460"/>
      <c r="VDX61" s="460"/>
      <c r="VDY61" s="460"/>
      <c r="VDZ61" s="460"/>
      <c r="VEA61" s="460"/>
      <c r="VEB61" s="460"/>
      <c r="VEC61" s="460"/>
      <c r="VED61" s="460"/>
      <c r="VEE61" s="460"/>
      <c r="VEF61" s="460"/>
      <c r="VEG61" s="460"/>
      <c r="VEH61" s="460"/>
      <c r="VEI61" s="460"/>
      <c r="VEJ61" s="460"/>
      <c r="VEK61" s="460"/>
      <c r="VEL61" s="460"/>
      <c r="VEM61" s="460"/>
      <c r="VEN61" s="460"/>
      <c r="VEO61" s="460"/>
      <c r="VEP61" s="460"/>
      <c r="VEQ61" s="460"/>
      <c r="VER61" s="460"/>
      <c r="VES61" s="460"/>
      <c r="VET61" s="460"/>
      <c r="VEU61" s="460"/>
      <c r="VEV61" s="460"/>
      <c r="VEW61" s="460"/>
      <c r="VEX61" s="460"/>
      <c r="VEY61" s="460"/>
      <c r="VEZ61" s="460"/>
      <c r="VFA61" s="460"/>
      <c r="VFB61" s="460"/>
      <c r="VFC61" s="460"/>
      <c r="VFD61" s="460"/>
      <c r="VFE61" s="460"/>
      <c r="VFF61" s="460"/>
      <c r="VFG61" s="460"/>
      <c r="VFH61" s="460"/>
      <c r="VFI61" s="460"/>
      <c r="VFJ61" s="460"/>
      <c r="VFK61" s="460"/>
      <c r="VFL61" s="460"/>
      <c r="VFM61" s="460"/>
      <c r="VFN61" s="460"/>
      <c r="VFO61" s="460"/>
      <c r="VFP61" s="460"/>
      <c r="VFQ61" s="460"/>
      <c r="VFR61" s="460"/>
      <c r="VFS61" s="460"/>
      <c r="VFT61" s="460"/>
      <c r="VFU61" s="460"/>
      <c r="VFV61" s="460"/>
      <c r="VFW61" s="460"/>
      <c r="VFX61" s="460"/>
      <c r="VFY61" s="460"/>
      <c r="VFZ61" s="460"/>
      <c r="VGA61" s="460"/>
      <c r="VGB61" s="460"/>
      <c r="VGC61" s="460"/>
      <c r="VGD61" s="460"/>
      <c r="VGE61" s="460"/>
      <c r="VGF61" s="460"/>
      <c r="VGG61" s="460"/>
      <c r="VGH61" s="460"/>
      <c r="VGI61" s="460"/>
      <c r="VGJ61" s="460"/>
      <c r="VGK61" s="460"/>
      <c r="VGL61" s="460"/>
      <c r="VGM61" s="460"/>
      <c r="VGN61" s="460"/>
      <c r="VGO61" s="460"/>
      <c r="VGP61" s="460"/>
      <c r="VGQ61" s="460"/>
      <c r="VGR61" s="460"/>
      <c r="VGS61" s="460"/>
      <c r="VGT61" s="460"/>
      <c r="VGU61" s="460"/>
      <c r="VGV61" s="460"/>
      <c r="VGW61" s="460"/>
      <c r="VGX61" s="460"/>
      <c r="VGY61" s="460"/>
      <c r="VGZ61" s="460"/>
      <c r="VHA61" s="460"/>
      <c r="VHB61" s="460"/>
      <c r="VHC61" s="460"/>
      <c r="VHD61" s="460"/>
      <c r="VHE61" s="460"/>
      <c r="VHF61" s="460"/>
      <c r="VHG61" s="460"/>
      <c r="VHH61" s="460"/>
      <c r="VHI61" s="460"/>
      <c r="VHJ61" s="460"/>
      <c r="VHK61" s="460"/>
      <c r="VHL61" s="460"/>
      <c r="VHM61" s="460"/>
      <c r="VHN61" s="460"/>
      <c r="VHO61" s="460"/>
      <c r="VHP61" s="460"/>
      <c r="VHQ61" s="460"/>
      <c r="VHR61" s="460"/>
      <c r="VHS61" s="460"/>
      <c r="VHT61" s="460"/>
      <c r="VHU61" s="460"/>
      <c r="VHV61" s="460"/>
      <c r="VHW61" s="460"/>
      <c r="VHX61" s="460"/>
      <c r="VHY61" s="460"/>
      <c r="VHZ61" s="460"/>
      <c r="VIA61" s="460"/>
      <c r="VIB61" s="460"/>
      <c r="VIC61" s="460"/>
      <c r="VID61" s="460"/>
      <c r="VIE61" s="460"/>
      <c r="VIF61" s="460"/>
      <c r="VIG61" s="460"/>
      <c r="VIH61" s="460"/>
      <c r="VII61" s="460"/>
      <c r="VIJ61" s="460"/>
      <c r="VIK61" s="460"/>
      <c r="VIL61" s="460"/>
      <c r="VIM61" s="460"/>
      <c r="VIN61" s="460"/>
      <c r="VIO61" s="460"/>
      <c r="VIP61" s="460"/>
      <c r="VIQ61" s="460"/>
      <c r="VIR61" s="460"/>
      <c r="VIS61" s="460"/>
      <c r="VIT61" s="460"/>
      <c r="VIU61" s="460"/>
      <c r="VIV61" s="460"/>
      <c r="VIW61" s="460"/>
      <c r="VIX61" s="460"/>
      <c r="VIY61" s="460"/>
      <c r="VIZ61" s="460"/>
      <c r="VJA61" s="460"/>
      <c r="VJB61" s="460"/>
      <c r="VJC61" s="460"/>
      <c r="VJD61" s="460"/>
      <c r="VJE61" s="460"/>
      <c r="VJF61" s="460"/>
      <c r="VJG61" s="460"/>
      <c r="VJH61" s="460"/>
      <c r="VJI61" s="460"/>
      <c r="VJJ61" s="460"/>
      <c r="VJK61" s="460"/>
      <c r="VJL61" s="460"/>
      <c r="VJM61" s="460"/>
      <c r="VJN61" s="460"/>
      <c r="VJO61" s="460"/>
      <c r="VJP61" s="460"/>
      <c r="VJQ61" s="460"/>
      <c r="VJR61" s="460"/>
      <c r="VJS61" s="460"/>
      <c r="VJT61" s="460"/>
      <c r="VJU61" s="460"/>
      <c r="VJV61" s="460"/>
      <c r="VJW61" s="460"/>
      <c r="VJX61" s="460"/>
      <c r="VJY61" s="460"/>
      <c r="VJZ61" s="460"/>
      <c r="VKA61" s="460"/>
      <c r="VKB61" s="460"/>
      <c r="VKC61" s="460"/>
      <c r="VKD61" s="460"/>
      <c r="VKE61" s="460"/>
      <c r="VKF61" s="460"/>
      <c r="VKG61" s="460"/>
      <c r="VKH61" s="460"/>
      <c r="VKI61" s="460"/>
      <c r="VKJ61" s="460"/>
      <c r="VKK61" s="460"/>
      <c r="VKL61" s="460"/>
      <c r="VKM61" s="460"/>
      <c r="VKN61" s="460"/>
      <c r="VKO61" s="460"/>
      <c r="VKP61" s="460"/>
      <c r="VKQ61" s="460"/>
      <c r="VKR61" s="460"/>
      <c r="VKS61" s="460"/>
      <c r="VKT61" s="460"/>
      <c r="VKU61" s="460"/>
      <c r="VKV61" s="460"/>
      <c r="VKW61" s="460"/>
      <c r="VKX61" s="460"/>
      <c r="VKY61" s="460"/>
      <c r="VKZ61" s="460"/>
      <c r="VLA61" s="460"/>
      <c r="VLB61" s="460"/>
      <c r="VLC61" s="460"/>
      <c r="VLD61" s="460"/>
      <c r="VLE61" s="460"/>
      <c r="VLF61" s="460"/>
      <c r="VLG61" s="460"/>
      <c r="VLH61" s="460"/>
      <c r="VLI61" s="460"/>
      <c r="VLJ61" s="460"/>
      <c r="VLK61" s="460"/>
      <c r="VLL61" s="460"/>
      <c r="VLM61" s="460"/>
      <c r="VLN61" s="460"/>
      <c r="VLO61" s="460"/>
      <c r="VLP61" s="460"/>
      <c r="VLQ61" s="460"/>
      <c r="VLR61" s="460"/>
      <c r="VLS61" s="460"/>
      <c r="VLT61" s="460"/>
      <c r="VLU61" s="460"/>
      <c r="VLV61" s="460"/>
      <c r="VLW61" s="460"/>
      <c r="VLX61" s="460"/>
      <c r="VLY61" s="460"/>
      <c r="VLZ61" s="460"/>
      <c r="VMA61" s="460"/>
      <c r="VMB61" s="460"/>
      <c r="VMC61" s="460"/>
      <c r="VMD61" s="460"/>
      <c r="VME61" s="460"/>
      <c r="VMF61" s="460"/>
      <c r="VMG61" s="460"/>
      <c r="VMH61" s="460"/>
      <c r="VMI61" s="460"/>
      <c r="VMJ61" s="460"/>
      <c r="VMK61" s="460"/>
      <c r="VML61" s="460"/>
      <c r="VMM61" s="460"/>
      <c r="VMN61" s="460"/>
      <c r="VMO61" s="460"/>
      <c r="VMP61" s="460"/>
      <c r="VMQ61" s="460"/>
      <c r="VMR61" s="460"/>
      <c r="VMS61" s="460"/>
      <c r="VMT61" s="460"/>
      <c r="VMU61" s="460"/>
      <c r="VMV61" s="460"/>
      <c r="VMW61" s="460"/>
      <c r="VMX61" s="460"/>
      <c r="VMY61" s="460"/>
      <c r="VMZ61" s="460"/>
      <c r="VNA61" s="460"/>
      <c r="VNB61" s="460"/>
      <c r="VNC61" s="460"/>
      <c r="VND61" s="460"/>
      <c r="VNE61" s="460"/>
      <c r="VNF61" s="460"/>
      <c r="VNG61" s="460"/>
      <c r="VNH61" s="460"/>
      <c r="VNI61" s="460"/>
      <c r="VNJ61" s="460"/>
      <c r="VNK61" s="460"/>
      <c r="VNL61" s="460"/>
      <c r="VNM61" s="460"/>
      <c r="VNN61" s="460"/>
      <c r="VNO61" s="460"/>
      <c r="VNP61" s="460"/>
      <c r="VNQ61" s="460"/>
      <c r="VNR61" s="460"/>
      <c r="VNS61" s="460"/>
      <c r="VNT61" s="460"/>
      <c r="VNU61" s="460"/>
      <c r="VNV61" s="460"/>
      <c r="VNW61" s="460"/>
      <c r="VNX61" s="460"/>
      <c r="VNY61" s="460"/>
      <c r="VNZ61" s="460"/>
      <c r="VOA61" s="460"/>
      <c r="VOB61" s="460"/>
      <c r="VOC61" s="460"/>
      <c r="VOD61" s="460"/>
      <c r="VOE61" s="460"/>
      <c r="VOF61" s="460"/>
      <c r="VOG61" s="460"/>
      <c r="VOH61" s="460"/>
      <c r="VOI61" s="460"/>
      <c r="VOJ61" s="460"/>
      <c r="VOK61" s="460"/>
      <c r="VOL61" s="460"/>
      <c r="VOM61" s="460"/>
      <c r="VON61" s="460"/>
      <c r="VOO61" s="460"/>
      <c r="VOP61" s="460"/>
      <c r="VOQ61" s="460"/>
      <c r="VOR61" s="460"/>
      <c r="VOS61" s="460"/>
      <c r="VOT61" s="460"/>
      <c r="VOU61" s="460"/>
      <c r="VOV61" s="460"/>
      <c r="VOW61" s="460"/>
      <c r="VOX61" s="460"/>
      <c r="VOY61" s="460"/>
      <c r="VOZ61" s="460"/>
      <c r="VPA61" s="460"/>
      <c r="VPB61" s="460"/>
      <c r="VPC61" s="460"/>
      <c r="VPD61" s="460"/>
      <c r="VPE61" s="460"/>
      <c r="VPF61" s="460"/>
      <c r="VPG61" s="460"/>
      <c r="VPH61" s="460"/>
      <c r="VPI61" s="460"/>
      <c r="VPJ61" s="460"/>
      <c r="VPK61" s="460"/>
      <c r="VPL61" s="460"/>
      <c r="VPM61" s="460"/>
      <c r="VPN61" s="460"/>
      <c r="VPO61" s="460"/>
      <c r="VPP61" s="460"/>
      <c r="VPQ61" s="460"/>
      <c r="VPR61" s="460"/>
      <c r="VPS61" s="460"/>
      <c r="VPT61" s="460"/>
      <c r="VPU61" s="460"/>
      <c r="VPV61" s="460"/>
      <c r="VPW61" s="460"/>
      <c r="VPX61" s="460"/>
      <c r="VPY61" s="460"/>
      <c r="VPZ61" s="460"/>
      <c r="VQA61" s="460"/>
      <c r="VQB61" s="460"/>
      <c r="VQC61" s="460"/>
      <c r="VQD61" s="460"/>
      <c r="VQE61" s="460"/>
      <c r="VQF61" s="460"/>
      <c r="VQG61" s="460"/>
      <c r="VQH61" s="460"/>
      <c r="VQI61" s="460"/>
      <c r="VQJ61" s="460"/>
      <c r="VQK61" s="460"/>
      <c r="VQL61" s="460"/>
      <c r="VQM61" s="460"/>
      <c r="VQN61" s="460"/>
      <c r="VQO61" s="460"/>
      <c r="VQP61" s="460"/>
      <c r="VQQ61" s="460"/>
      <c r="VQR61" s="460"/>
      <c r="VQS61" s="460"/>
      <c r="VQT61" s="460"/>
      <c r="VQU61" s="460"/>
      <c r="VQV61" s="460"/>
      <c r="VQW61" s="460"/>
      <c r="VQX61" s="460"/>
      <c r="VQY61" s="460"/>
      <c r="VQZ61" s="460"/>
      <c r="VRA61" s="460"/>
      <c r="VRB61" s="460"/>
      <c r="VRC61" s="460"/>
      <c r="VRD61" s="460"/>
      <c r="VRE61" s="460"/>
      <c r="VRF61" s="460"/>
      <c r="VRG61" s="460"/>
      <c r="VRH61" s="460"/>
      <c r="VRI61" s="460"/>
      <c r="VRJ61" s="460"/>
      <c r="VRK61" s="460"/>
      <c r="VRL61" s="460"/>
      <c r="VRM61" s="460"/>
      <c r="VRN61" s="460"/>
      <c r="VRO61" s="460"/>
      <c r="VRP61" s="460"/>
      <c r="VRQ61" s="460"/>
      <c r="VRR61" s="460"/>
      <c r="VRS61" s="460"/>
      <c r="VRT61" s="460"/>
      <c r="VRU61" s="460"/>
      <c r="VRV61" s="460"/>
      <c r="VRW61" s="460"/>
      <c r="VRX61" s="460"/>
      <c r="VRY61" s="460"/>
      <c r="VRZ61" s="460"/>
      <c r="VSA61" s="460"/>
      <c r="VSB61" s="460"/>
      <c r="VSC61" s="460"/>
      <c r="VSD61" s="460"/>
      <c r="VSE61" s="460"/>
      <c r="VSF61" s="460"/>
      <c r="VSG61" s="460"/>
      <c r="VSH61" s="460"/>
      <c r="VSI61" s="460"/>
      <c r="VSJ61" s="460"/>
      <c r="VSK61" s="460"/>
      <c r="VSL61" s="460"/>
      <c r="VSM61" s="460"/>
      <c r="VSN61" s="460"/>
      <c r="VSO61" s="460"/>
      <c r="VSP61" s="460"/>
      <c r="VSQ61" s="460"/>
      <c r="VSR61" s="460"/>
      <c r="VSS61" s="460"/>
      <c r="VST61" s="460"/>
      <c r="VSU61" s="460"/>
      <c r="VSV61" s="460"/>
      <c r="VSW61" s="460"/>
      <c r="VSX61" s="460"/>
      <c r="VSY61" s="460"/>
      <c r="VSZ61" s="460"/>
      <c r="VTA61" s="460"/>
      <c r="VTB61" s="460"/>
      <c r="VTC61" s="460"/>
      <c r="VTD61" s="460"/>
      <c r="VTE61" s="460"/>
      <c r="VTF61" s="460"/>
      <c r="VTG61" s="460"/>
      <c r="VTH61" s="460"/>
      <c r="VTI61" s="460"/>
      <c r="VTJ61" s="460"/>
      <c r="VTK61" s="460"/>
      <c r="VTL61" s="460"/>
      <c r="VTM61" s="460"/>
      <c r="VTN61" s="460"/>
      <c r="VTO61" s="460"/>
      <c r="VTP61" s="460"/>
      <c r="VTQ61" s="460"/>
      <c r="VTR61" s="460"/>
      <c r="VTS61" s="460"/>
      <c r="VTT61" s="460"/>
      <c r="VTU61" s="460"/>
      <c r="VTV61" s="460"/>
      <c r="VTW61" s="460"/>
      <c r="VTX61" s="460"/>
      <c r="VTY61" s="460"/>
      <c r="VTZ61" s="460"/>
      <c r="VUA61" s="460"/>
      <c r="VUB61" s="460"/>
      <c r="VUC61" s="460"/>
      <c r="VUD61" s="460"/>
      <c r="VUE61" s="460"/>
      <c r="VUF61" s="460"/>
      <c r="VUG61" s="460"/>
      <c r="VUH61" s="460"/>
      <c r="VUI61" s="460"/>
      <c r="VUJ61" s="460"/>
      <c r="VUK61" s="460"/>
      <c r="VUL61" s="460"/>
      <c r="VUM61" s="460"/>
      <c r="VUN61" s="460"/>
      <c r="VUO61" s="460"/>
      <c r="VUP61" s="460"/>
      <c r="VUQ61" s="460"/>
      <c r="VUR61" s="460"/>
      <c r="VUS61" s="460"/>
      <c r="VUT61" s="460"/>
      <c r="VUU61" s="460"/>
      <c r="VUV61" s="460"/>
      <c r="VUW61" s="460"/>
      <c r="VUX61" s="460"/>
      <c r="VUY61" s="460"/>
      <c r="VUZ61" s="460"/>
      <c r="VVA61" s="460"/>
      <c r="VVB61" s="460"/>
      <c r="VVC61" s="460"/>
      <c r="VVD61" s="460"/>
      <c r="VVE61" s="460"/>
      <c r="VVF61" s="460"/>
      <c r="VVG61" s="460"/>
      <c r="VVH61" s="460"/>
      <c r="VVI61" s="460"/>
      <c r="VVJ61" s="460"/>
      <c r="VVK61" s="460"/>
      <c r="VVL61" s="460"/>
      <c r="VVM61" s="460"/>
      <c r="VVN61" s="460"/>
      <c r="VVO61" s="460"/>
      <c r="VVP61" s="460"/>
      <c r="VVQ61" s="460"/>
      <c r="VVR61" s="460"/>
      <c r="VVS61" s="460"/>
      <c r="VVT61" s="460"/>
      <c r="VVU61" s="460"/>
      <c r="VVV61" s="460"/>
      <c r="VVW61" s="460"/>
      <c r="VVX61" s="460"/>
      <c r="VVY61" s="460"/>
      <c r="VVZ61" s="460"/>
      <c r="VWA61" s="460"/>
      <c r="VWB61" s="460"/>
      <c r="VWC61" s="460"/>
      <c r="VWD61" s="460"/>
      <c r="VWE61" s="460"/>
      <c r="VWF61" s="460"/>
      <c r="VWG61" s="460"/>
      <c r="VWH61" s="460"/>
      <c r="VWI61" s="460"/>
      <c r="VWJ61" s="460"/>
      <c r="VWK61" s="460"/>
      <c r="VWL61" s="460"/>
      <c r="VWM61" s="460"/>
      <c r="VWN61" s="460"/>
      <c r="VWO61" s="460"/>
      <c r="VWP61" s="460"/>
      <c r="VWQ61" s="460"/>
      <c r="VWR61" s="460"/>
      <c r="VWS61" s="460"/>
      <c r="VWT61" s="460"/>
      <c r="VWU61" s="460"/>
      <c r="VWV61" s="460"/>
      <c r="VWW61" s="460"/>
      <c r="VWX61" s="460"/>
      <c r="VWY61" s="460"/>
      <c r="VWZ61" s="460"/>
      <c r="VXA61" s="460"/>
      <c r="VXB61" s="460"/>
      <c r="VXC61" s="460"/>
      <c r="VXD61" s="460"/>
      <c r="VXE61" s="460"/>
      <c r="VXF61" s="460"/>
      <c r="VXG61" s="460"/>
      <c r="VXH61" s="460"/>
      <c r="VXI61" s="460"/>
      <c r="VXJ61" s="460"/>
      <c r="VXK61" s="460"/>
      <c r="VXL61" s="460"/>
      <c r="VXM61" s="460"/>
      <c r="VXN61" s="460"/>
      <c r="VXO61" s="460"/>
      <c r="VXP61" s="460"/>
      <c r="VXQ61" s="460"/>
      <c r="VXR61" s="460"/>
      <c r="VXS61" s="460"/>
      <c r="VXT61" s="460"/>
      <c r="VXU61" s="460"/>
      <c r="VXV61" s="460"/>
      <c r="VXW61" s="460"/>
      <c r="VXX61" s="460"/>
      <c r="VXY61" s="460"/>
      <c r="VXZ61" s="460"/>
      <c r="VYA61" s="460"/>
      <c r="VYB61" s="460"/>
      <c r="VYC61" s="460"/>
      <c r="VYD61" s="460"/>
      <c r="VYE61" s="460"/>
      <c r="VYF61" s="460"/>
      <c r="VYG61" s="460"/>
      <c r="VYH61" s="460"/>
      <c r="VYI61" s="460"/>
      <c r="VYJ61" s="460"/>
      <c r="VYK61" s="460"/>
      <c r="VYL61" s="460"/>
      <c r="VYM61" s="460"/>
      <c r="VYN61" s="460"/>
      <c r="VYO61" s="460"/>
      <c r="VYP61" s="460"/>
      <c r="VYQ61" s="460"/>
      <c r="VYR61" s="460"/>
      <c r="VYS61" s="460"/>
      <c r="VYT61" s="460"/>
      <c r="VYU61" s="460"/>
      <c r="VYV61" s="460"/>
      <c r="VYW61" s="460"/>
      <c r="VYX61" s="460"/>
      <c r="VYY61" s="460"/>
      <c r="VYZ61" s="460"/>
      <c r="VZA61" s="460"/>
      <c r="VZB61" s="460"/>
      <c r="VZC61" s="460"/>
      <c r="VZD61" s="460"/>
      <c r="VZE61" s="460"/>
      <c r="VZF61" s="460"/>
      <c r="VZG61" s="460"/>
      <c r="VZH61" s="460"/>
      <c r="VZI61" s="460"/>
      <c r="VZJ61" s="460"/>
      <c r="VZK61" s="460"/>
      <c r="VZL61" s="460"/>
      <c r="VZM61" s="460"/>
      <c r="VZN61" s="460"/>
      <c r="VZO61" s="460"/>
      <c r="VZP61" s="460"/>
      <c r="VZQ61" s="460"/>
      <c r="VZR61" s="460"/>
      <c r="VZS61" s="460"/>
      <c r="VZT61" s="460"/>
      <c r="VZU61" s="460"/>
      <c r="VZV61" s="460"/>
      <c r="VZW61" s="460"/>
      <c r="VZX61" s="460"/>
      <c r="VZY61" s="460"/>
      <c r="VZZ61" s="460"/>
      <c r="WAA61" s="460"/>
      <c r="WAB61" s="460"/>
      <c r="WAC61" s="460"/>
      <c r="WAD61" s="460"/>
      <c r="WAE61" s="460"/>
      <c r="WAF61" s="460"/>
      <c r="WAG61" s="460"/>
      <c r="WAH61" s="460"/>
      <c r="WAI61" s="460"/>
      <c r="WAJ61" s="460"/>
      <c r="WAK61" s="460"/>
      <c r="WAL61" s="460"/>
      <c r="WAM61" s="460"/>
      <c r="WAN61" s="460"/>
      <c r="WAO61" s="460"/>
      <c r="WAP61" s="460"/>
      <c r="WAQ61" s="460"/>
      <c r="WAR61" s="460"/>
      <c r="WAS61" s="460"/>
      <c r="WAT61" s="460"/>
      <c r="WAU61" s="460"/>
      <c r="WAV61" s="460"/>
      <c r="WAW61" s="460"/>
      <c r="WAX61" s="460"/>
      <c r="WAY61" s="460"/>
      <c r="WAZ61" s="460"/>
      <c r="WBA61" s="460"/>
      <c r="WBB61" s="460"/>
      <c r="WBC61" s="460"/>
      <c r="WBD61" s="460"/>
      <c r="WBE61" s="460"/>
      <c r="WBF61" s="460"/>
      <c r="WBG61" s="460"/>
      <c r="WBH61" s="460"/>
      <c r="WBI61" s="460"/>
      <c r="WBJ61" s="460"/>
      <c r="WBK61" s="460"/>
      <c r="WBL61" s="460"/>
      <c r="WBM61" s="460"/>
      <c r="WBN61" s="460"/>
      <c r="WBO61" s="460"/>
      <c r="WBP61" s="460"/>
      <c r="WBQ61" s="460"/>
      <c r="WBR61" s="460"/>
      <c r="WBS61" s="460"/>
      <c r="WBT61" s="460"/>
      <c r="WBU61" s="460"/>
      <c r="WBV61" s="460"/>
      <c r="WBW61" s="460"/>
      <c r="WBX61" s="460"/>
      <c r="WBY61" s="460"/>
      <c r="WBZ61" s="460"/>
      <c r="WCA61" s="460"/>
      <c r="WCB61" s="460"/>
      <c r="WCC61" s="460"/>
      <c r="WCD61" s="460"/>
      <c r="WCE61" s="460"/>
      <c r="WCF61" s="460"/>
      <c r="WCG61" s="460"/>
      <c r="WCH61" s="460"/>
      <c r="WCI61" s="460"/>
      <c r="WCJ61" s="460"/>
      <c r="WCK61" s="460"/>
      <c r="WCL61" s="460"/>
      <c r="WCM61" s="460"/>
      <c r="WCN61" s="460"/>
      <c r="WCO61" s="460"/>
      <c r="WCP61" s="460"/>
      <c r="WCQ61" s="460"/>
      <c r="WCR61" s="460"/>
      <c r="WCS61" s="460"/>
      <c r="WCT61" s="460"/>
      <c r="WCU61" s="460"/>
      <c r="WCV61" s="460"/>
      <c r="WCW61" s="460"/>
      <c r="WCX61" s="460"/>
      <c r="WCY61" s="460"/>
      <c r="WCZ61" s="460"/>
      <c r="WDA61" s="460"/>
      <c r="WDB61" s="460"/>
      <c r="WDC61" s="460"/>
      <c r="WDD61" s="460"/>
      <c r="WDE61" s="460"/>
      <c r="WDF61" s="460"/>
      <c r="WDG61" s="460"/>
      <c r="WDH61" s="460"/>
      <c r="WDI61" s="460"/>
      <c r="WDJ61" s="460"/>
      <c r="WDK61" s="460"/>
      <c r="WDL61" s="460"/>
      <c r="WDM61" s="460"/>
      <c r="WDN61" s="460"/>
      <c r="WDO61" s="460"/>
      <c r="WDP61" s="460"/>
      <c r="WDQ61" s="460"/>
      <c r="WDR61" s="460"/>
      <c r="WDS61" s="460"/>
      <c r="WDT61" s="460"/>
      <c r="WDU61" s="460"/>
      <c r="WDV61" s="460"/>
      <c r="WDW61" s="460"/>
      <c r="WDX61" s="460"/>
      <c r="WDY61" s="460"/>
      <c r="WDZ61" s="460"/>
      <c r="WEA61" s="460"/>
      <c r="WEB61" s="460"/>
      <c r="WEC61" s="460"/>
      <c r="WED61" s="460"/>
      <c r="WEE61" s="460"/>
      <c r="WEF61" s="460"/>
      <c r="WEG61" s="460"/>
      <c r="WEH61" s="460"/>
      <c r="WEI61" s="460"/>
      <c r="WEJ61" s="460"/>
      <c r="WEK61" s="460"/>
      <c r="WEL61" s="460"/>
      <c r="WEM61" s="460"/>
      <c r="WEN61" s="460"/>
      <c r="WEO61" s="460"/>
      <c r="WEP61" s="460"/>
      <c r="WEQ61" s="460"/>
      <c r="WER61" s="460"/>
      <c r="WES61" s="460"/>
      <c r="WET61" s="460"/>
      <c r="WEU61" s="460"/>
      <c r="WEV61" s="460"/>
      <c r="WEW61" s="460"/>
      <c r="WEX61" s="460"/>
      <c r="WEY61" s="460"/>
      <c r="WEZ61" s="460"/>
      <c r="WFA61" s="460"/>
      <c r="WFB61" s="460"/>
      <c r="WFC61" s="460"/>
      <c r="WFD61" s="460"/>
      <c r="WFE61" s="460"/>
      <c r="WFF61" s="460"/>
      <c r="WFG61" s="460"/>
      <c r="WFH61" s="460"/>
      <c r="WFI61" s="460"/>
      <c r="WFJ61" s="460"/>
      <c r="WFK61" s="460"/>
      <c r="WFL61" s="460"/>
      <c r="WFM61" s="460"/>
      <c r="WFN61" s="460"/>
      <c r="WFO61" s="460"/>
      <c r="WFP61" s="460"/>
      <c r="WFQ61" s="460"/>
      <c r="WFR61" s="460"/>
      <c r="WFS61" s="460"/>
      <c r="WFT61" s="460"/>
      <c r="WFU61" s="460"/>
      <c r="WFV61" s="460"/>
      <c r="WFW61" s="460"/>
      <c r="WFX61" s="460"/>
      <c r="WFY61" s="460"/>
      <c r="WFZ61" s="460"/>
      <c r="WGA61" s="460"/>
      <c r="WGB61" s="460"/>
      <c r="WGC61" s="460"/>
      <c r="WGD61" s="460"/>
      <c r="WGE61" s="460"/>
      <c r="WGF61" s="460"/>
      <c r="WGG61" s="460"/>
      <c r="WGH61" s="460"/>
      <c r="WGI61" s="460"/>
      <c r="WGJ61" s="460"/>
      <c r="WGK61" s="460"/>
      <c r="WGL61" s="460"/>
      <c r="WGM61" s="460"/>
      <c r="WGN61" s="460"/>
      <c r="WGO61" s="460"/>
      <c r="WGP61" s="460"/>
      <c r="WGQ61" s="460"/>
      <c r="WGR61" s="460"/>
      <c r="WGS61" s="460"/>
      <c r="WGT61" s="460"/>
      <c r="WGU61" s="460"/>
      <c r="WGV61" s="460"/>
      <c r="WGW61" s="460"/>
      <c r="WGX61" s="460"/>
      <c r="WGY61" s="460"/>
      <c r="WGZ61" s="460"/>
      <c r="WHA61" s="460"/>
      <c r="WHB61" s="460"/>
      <c r="WHC61" s="460"/>
      <c r="WHD61" s="460"/>
      <c r="WHE61" s="460"/>
      <c r="WHF61" s="460"/>
      <c r="WHG61" s="460"/>
      <c r="WHH61" s="460"/>
      <c r="WHI61" s="460"/>
      <c r="WHJ61" s="460"/>
      <c r="WHK61" s="460"/>
      <c r="WHL61" s="460"/>
      <c r="WHM61" s="460"/>
      <c r="WHN61" s="460"/>
      <c r="WHO61" s="460"/>
      <c r="WHP61" s="460"/>
      <c r="WHQ61" s="460"/>
      <c r="WHR61" s="460"/>
      <c r="WHS61" s="460"/>
      <c r="WHT61" s="460"/>
      <c r="WHU61" s="460"/>
      <c r="WHV61" s="460"/>
      <c r="WHW61" s="460"/>
      <c r="WHX61" s="460"/>
      <c r="WHY61" s="460"/>
      <c r="WHZ61" s="460"/>
      <c r="WIA61" s="460"/>
      <c r="WIB61" s="460"/>
      <c r="WIC61" s="460"/>
      <c r="WID61" s="460"/>
      <c r="WIE61" s="460"/>
      <c r="WIF61" s="460"/>
      <c r="WIG61" s="460"/>
      <c r="WIH61" s="460"/>
      <c r="WII61" s="460"/>
      <c r="WIJ61" s="460"/>
      <c r="WIK61" s="460"/>
      <c r="WIL61" s="460"/>
      <c r="WIM61" s="460"/>
      <c r="WIN61" s="460"/>
      <c r="WIO61" s="460"/>
      <c r="WIP61" s="460"/>
      <c r="WIQ61" s="460"/>
      <c r="WIR61" s="460"/>
      <c r="WIS61" s="460"/>
      <c r="WIT61" s="460"/>
      <c r="WIU61" s="460"/>
      <c r="WIV61" s="460"/>
      <c r="WIW61" s="460"/>
      <c r="WIX61" s="460"/>
      <c r="WIY61" s="460"/>
      <c r="WIZ61" s="460"/>
      <c r="WJA61" s="460"/>
      <c r="WJB61" s="460"/>
      <c r="WJC61" s="460"/>
      <c r="WJD61" s="460"/>
      <c r="WJE61" s="460"/>
      <c r="WJF61" s="460"/>
      <c r="WJG61" s="460"/>
      <c r="WJH61" s="460"/>
      <c r="WJI61" s="460"/>
      <c r="WJJ61" s="460"/>
      <c r="WJK61" s="460"/>
      <c r="WJL61" s="460"/>
      <c r="WJM61" s="460"/>
      <c r="WJN61" s="460"/>
      <c r="WJO61" s="460"/>
      <c r="WJP61" s="460"/>
      <c r="WJQ61" s="460"/>
      <c r="WJR61" s="460"/>
      <c r="WJS61" s="460"/>
      <c r="WJT61" s="460"/>
      <c r="WJU61" s="460"/>
      <c r="WJV61" s="460"/>
      <c r="WJW61" s="460"/>
      <c r="WJX61" s="460"/>
      <c r="WJY61" s="460"/>
      <c r="WJZ61" s="460"/>
      <c r="WKA61" s="460"/>
      <c r="WKB61" s="460"/>
      <c r="WKC61" s="460"/>
      <c r="WKD61" s="460"/>
      <c r="WKE61" s="460"/>
      <c r="WKF61" s="460"/>
      <c r="WKG61" s="460"/>
      <c r="WKH61" s="460"/>
      <c r="WKI61" s="460"/>
      <c r="WKJ61" s="460"/>
      <c r="WKK61" s="460"/>
      <c r="WKL61" s="460"/>
      <c r="WKM61" s="460"/>
      <c r="WKN61" s="460"/>
      <c r="WKO61" s="460"/>
      <c r="WKP61" s="460"/>
      <c r="WKQ61" s="460"/>
      <c r="WKR61" s="460"/>
      <c r="WKS61" s="460"/>
      <c r="WKT61" s="460"/>
      <c r="WKU61" s="460"/>
      <c r="WKV61" s="460"/>
      <c r="WKW61" s="460"/>
      <c r="WKX61" s="460"/>
      <c r="WKY61" s="460"/>
      <c r="WKZ61" s="460"/>
      <c r="WLA61" s="460"/>
      <c r="WLB61" s="460"/>
      <c r="WLC61" s="460"/>
      <c r="WLD61" s="460"/>
      <c r="WLE61" s="460"/>
      <c r="WLF61" s="460"/>
      <c r="WLG61" s="460"/>
      <c r="WLH61" s="460"/>
      <c r="WLI61" s="460"/>
      <c r="WLJ61" s="460"/>
      <c r="WLK61" s="460"/>
      <c r="WLL61" s="460"/>
      <c r="WLM61" s="460"/>
      <c r="WLN61" s="460"/>
      <c r="WLO61" s="460"/>
      <c r="WLP61" s="460"/>
      <c r="WLQ61" s="460"/>
      <c r="WLR61" s="460"/>
      <c r="WLS61" s="460"/>
      <c r="WLT61" s="460"/>
      <c r="WLU61" s="460"/>
      <c r="WLV61" s="460"/>
      <c r="WLW61" s="460"/>
      <c r="WLX61" s="460"/>
      <c r="WLY61" s="460"/>
      <c r="WLZ61" s="460"/>
      <c r="WMA61" s="460"/>
      <c r="WMB61" s="460"/>
      <c r="WMC61" s="460"/>
      <c r="WMD61" s="460"/>
      <c r="WME61" s="460"/>
      <c r="WMF61" s="460"/>
      <c r="WMG61" s="460"/>
      <c r="WMH61" s="460"/>
      <c r="WMI61" s="460"/>
      <c r="WMJ61" s="460"/>
      <c r="WMK61" s="460"/>
      <c r="WML61" s="460"/>
      <c r="WMM61" s="460"/>
      <c r="WMN61" s="460"/>
      <c r="WMO61" s="460"/>
      <c r="WMP61" s="460"/>
      <c r="WMQ61" s="460"/>
      <c r="WMR61" s="460"/>
      <c r="WMS61" s="460"/>
      <c r="WMT61" s="460"/>
      <c r="WMU61" s="460"/>
      <c r="WMV61" s="460"/>
      <c r="WMW61" s="460"/>
      <c r="WMX61" s="460"/>
      <c r="WMY61" s="460"/>
      <c r="WMZ61" s="460"/>
      <c r="WNA61" s="460"/>
      <c r="WNB61" s="460"/>
      <c r="WNC61" s="460"/>
      <c r="WND61" s="460"/>
      <c r="WNE61" s="460"/>
      <c r="WNF61" s="460"/>
      <c r="WNG61" s="460"/>
      <c r="WNH61" s="460"/>
      <c r="WNI61" s="460"/>
      <c r="WNJ61" s="460"/>
      <c r="WNK61" s="460"/>
      <c r="WNL61" s="460"/>
      <c r="WNM61" s="460"/>
      <c r="WNN61" s="460"/>
      <c r="WNO61" s="460"/>
      <c r="WNP61" s="460"/>
      <c r="WNQ61" s="460"/>
      <c r="WNR61" s="460"/>
      <c r="WNS61" s="460"/>
      <c r="WNT61" s="460"/>
      <c r="WNU61" s="460"/>
      <c r="WNV61" s="460"/>
      <c r="WNW61" s="460"/>
      <c r="WNX61" s="460"/>
      <c r="WNY61" s="460"/>
      <c r="WNZ61" s="460"/>
      <c r="WOA61" s="460"/>
      <c r="WOB61" s="460"/>
      <c r="WOC61" s="460"/>
      <c r="WOD61" s="460"/>
      <c r="WOE61" s="460"/>
      <c r="WOF61" s="460"/>
      <c r="WOG61" s="460"/>
      <c r="WOH61" s="460"/>
      <c r="WOI61" s="460"/>
      <c r="WOJ61" s="460"/>
      <c r="WOK61" s="460"/>
      <c r="WOL61" s="460"/>
      <c r="WOM61" s="460"/>
      <c r="WON61" s="460"/>
      <c r="WOO61" s="460"/>
      <c r="WOP61" s="460"/>
      <c r="WOQ61" s="460"/>
      <c r="WOR61" s="460"/>
      <c r="WOS61" s="460"/>
      <c r="WOT61" s="460"/>
      <c r="WOU61" s="460"/>
      <c r="WOV61" s="460"/>
      <c r="WOW61" s="460"/>
      <c r="WOX61" s="460"/>
      <c r="WOY61" s="460"/>
      <c r="WOZ61" s="460"/>
      <c r="WPA61" s="460"/>
      <c r="WPB61" s="460"/>
      <c r="WPC61" s="460"/>
      <c r="WPD61" s="460"/>
      <c r="WPE61" s="460"/>
      <c r="WPF61" s="460"/>
      <c r="WPG61" s="460"/>
      <c r="WPH61" s="460"/>
      <c r="WPI61" s="460"/>
      <c r="WPJ61" s="460"/>
      <c r="WPK61" s="460"/>
      <c r="WPL61" s="460"/>
      <c r="WPM61" s="460"/>
      <c r="WPN61" s="460"/>
      <c r="WPO61" s="460"/>
      <c r="WPP61" s="460"/>
      <c r="WPQ61" s="460"/>
      <c r="WPR61" s="460"/>
      <c r="WPS61" s="460"/>
      <c r="WPT61" s="460"/>
      <c r="WPU61" s="460"/>
      <c r="WPV61" s="460"/>
      <c r="WPW61" s="460"/>
      <c r="WPX61" s="460"/>
      <c r="WPY61" s="460"/>
      <c r="WPZ61" s="460"/>
      <c r="WQA61" s="460"/>
      <c r="WQB61" s="460"/>
      <c r="WQC61" s="460"/>
      <c r="WQD61" s="460"/>
      <c r="WQE61" s="460"/>
      <c r="WQF61" s="460"/>
      <c r="WQG61" s="460"/>
      <c r="WQH61" s="460"/>
      <c r="WQI61" s="460"/>
      <c r="WQJ61" s="460"/>
      <c r="WQK61" s="460"/>
      <c r="WQL61" s="460"/>
      <c r="WQM61" s="460"/>
      <c r="WQN61" s="460"/>
      <c r="WQO61" s="460"/>
      <c r="WQP61" s="460"/>
      <c r="WQQ61" s="460"/>
      <c r="WQR61" s="460"/>
      <c r="WQS61" s="460"/>
      <c r="WQT61" s="460"/>
      <c r="WQU61" s="460"/>
      <c r="WQV61" s="460"/>
      <c r="WQW61" s="460"/>
      <c r="WQX61" s="460"/>
      <c r="WQY61" s="460"/>
      <c r="WQZ61" s="460"/>
      <c r="WRA61" s="460"/>
      <c r="WRB61" s="460"/>
      <c r="WRC61" s="460"/>
      <c r="WRD61" s="460"/>
      <c r="WRE61" s="460"/>
      <c r="WRF61" s="460"/>
      <c r="WRG61" s="460"/>
      <c r="WRH61" s="460"/>
      <c r="WRI61" s="460"/>
      <c r="WRJ61" s="460"/>
      <c r="WRK61" s="460"/>
      <c r="WRL61" s="460"/>
      <c r="WRM61" s="460"/>
      <c r="WRN61" s="460"/>
      <c r="WRO61" s="460"/>
      <c r="WRP61" s="460"/>
      <c r="WRQ61" s="460"/>
      <c r="WRR61" s="460"/>
      <c r="WRS61" s="460"/>
      <c r="WRT61" s="460"/>
      <c r="WRU61" s="460"/>
      <c r="WRV61" s="460"/>
      <c r="WRW61" s="460"/>
      <c r="WRX61" s="460"/>
      <c r="WRY61" s="460"/>
      <c r="WRZ61" s="460"/>
      <c r="WSA61" s="460"/>
      <c r="WSB61" s="460"/>
      <c r="WSC61" s="460"/>
      <c r="WSD61" s="460"/>
      <c r="WSE61" s="460"/>
      <c r="WSF61" s="460"/>
      <c r="WSG61" s="460"/>
      <c r="WSH61" s="460"/>
      <c r="WSI61" s="460"/>
      <c r="WSJ61" s="460"/>
      <c r="WSK61" s="460"/>
      <c r="WSL61" s="460"/>
      <c r="WSM61" s="460"/>
      <c r="WSN61" s="460"/>
      <c r="WSO61" s="460"/>
      <c r="WSP61" s="460"/>
      <c r="WSQ61" s="460"/>
      <c r="WSR61" s="460"/>
      <c r="WSS61" s="460"/>
      <c r="WST61" s="460"/>
      <c r="WSU61" s="460"/>
      <c r="WSV61" s="460"/>
      <c r="WSW61" s="460"/>
      <c r="WSX61" s="460"/>
      <c r="WSY61" s="460"/>
      <c r="WSZ61" s="460"/>
      <c r="WTA61" s="460"/>
      <c r="WTB61" s="460"/>
      <c r="WTC61" s="460"/>
      <c r="WTD61" s="460"/>
      <c r="WTE61" s="460"/>
      <c r="WTF61" s="460"/>
      <c r="WTG61" s="460"/>
      <c r="WTH61" s="460"/>
      <c r="WTI61" s="460"/>
      <c r="WTJ61" s="460"/>
      <c r="WTK61" s="460"/>
      <c r="WTL61" s="460"/>
      <c r="WTM61" s="460"/>
      <c r="WTN61" s="460"/>
      <c r="WTO61" s="460"/>
      <c r="WTP61" s="460"/>
      <c r="WTQ61" s="460"/>
      <c r="WTR61" s="460"/>
      <c r="WTS61" s="460"/>
      <c r="WTT61" s="460"/>
      <c r="WTU61" s="460"/>
      <c r="WTV61" s="460"/>
      <c r="WTW61" s="460"/>
      <c r="WTX61" s="460"/>
      <c r="WTY61" s="460"/>
      <c r="WTZ61" s="460"/>
      <c r="WUA61" s="460"/>
      <c r="WUB61" s="460"/>
      <c r="WUC61" s="460"/>
      <c r="WUD61" s="460"/>
      <c r="WUE61" s="460"/>
      <c r="WUF61" s="460"/>
      <c r="WUG61" s="460"/>
      <c r="WUH61" s="460"/>
      <c r="WUI61" s="460"/>
      <c r="WUJ61" s="460"/>
      <c r="WUK61" s="460"/>
      <c r="WUL61" s="460"/>
      <c r="WUM61" s="460"/>
      <c r="WUN61" s="460"/>
      <c r="WUO61" s="460"/>
      <c r="WUP61" s="460"/>
      <c r="WUQ61" s="460"/>
      <c r="WUR61" s="460"/>
      <c r="WUS61" s="460"/>
      <c r="WUT61" s="460"/>
      <c r="WUU61" s="460"/>
      <c r="WUV61" s="460"/>
      <c r="WUW61" s="460"/>
      <c r="WUX61" s="460"/>
      <c r="WUY61" s="460"/>
      <c r="WUZ61" s="460"/>
      <c r="WVA61" s="460"/>
      <c r="WVB61" s="460"/>
      <c r="WVC61" s="460"/>
      <c r="WVD61" s="460"/>
      <c r="WVE61" s="460"/>
      <c r="WVF61" s="460"/>
      <c r="WVG61" s="460"/>
      <c r="WVH61" s="460"/>
      <c r="WVI61" s="460"/>
      <c r="WVJ61" s="460"/>
      <c r="WVK61" s="460"/>
      <c r="WVL61" s="460"/>
      <c r="WVM61" s="460"/>
      <c r="WVN61" s="460"/>
      <c r="WVO61" s="460"/>
      <c r="WVP61" s="460"/>
      <c r="WVQ61" s="460"/>
      <c r="WVR61" s="460"/>
      <c r="WVS61" s="460"/>
      <c r="WVT61" s="460"/>
      <c r="WVU61" s="460"/>
      <c r="WVV61" s="460"/>
      <c r="WVW61" s="460"/>
      <c r="WVX61" s="460"/>
      <c r="WVY61" s="460"/>
      <c r="WVZ61" s="460"/>
      <c r="WWA61" s="460"/>
      <c r="WWB61" s="460"/>
      <c r="WWC61" s="460"/>
      <c r="WWD61" s="460"/>
      <c r="WWE61" s="460"/>
      <c r="WWF61" s="460"/>
      <c r="WWG61" s="460"/>
      <c r="WWH61" s="460"/>
      <c r="WWI61" s="460"/>
      <c r="WWJ61" s="460"/>
      <c r="WWK61" s="460"/>
      <c r="WWL61" s="460"/>
      <c r="WWM61" s="460"/>
      <c r="WWN61" s="460"/>
      <c r="WWO61" s="460"/>
      <c r="WWP61" s="460"/>
      <c r="WWQ61" s="460"/>
      <c r="WWR61" s="460"/>
      <c r="WWS61" s="460"/>
      <c r="WWT61" s="460"/>
      <c r="WWU61" s="460"/>
      <c r="WWV61" s="460"/>
      <c r="WWW61" s="460"/>
      <c r="WWX61" s="460"/>
      <c r="WWY61" s="460"/>
      <c r="WWZ61" s="460"/>
      <c r="WXA61" s="460"/>
      <c r="WXB61" s="460"/>
      <c r="WXC61" s="460"/>
      <c r="WXD61" s="460"/>
      <c r="WXE61" s="460"/>
      <c r="WXF61" s="460"/>
      <c r="WXG61" s="460"/>
      <c r="WXH61" s="460"/>
      <c r="WXI61" s="460"/>
      <c r="WXJ61" s="460"/>
      <c r="WXK61" s="460"/>
      <c r="WXL61" s="460"/>
      <c r="WXM61" s="460"/>
      <c r="WXN61" s="460"/>
      <c r="WXO61" s="460"/>
      <c r="WXP61" s="460"/>
      <c r="WXQ61" s="460"/>
      <c r="WXR61" s="460"/>
      <c r="WXS61" s="460"/>
      <c r="WXT61" s="460"/>
      <c r="WXU61" s="460"/>
      <c r="WXV61" s="460"/>
      <c r="WXW61" s="460"/>
      <c r="WXX61" s="460"/>
      <c r="WXY61" s="460"/>
      <c r="WXZ61" s="460"/>
      <c r="WYA61" s="460"/>
      <c r="WYB61" s="460"/>
      <c r="WYC61" s="460"/>
      <c r="WYD61" s="460"/>
      <c r="WYE61" s="460"/>
      <c r="WYF61" s="460"/>
      <c r="WYG61" s="460"/>
      <c r="WYH61" s="460"/>
      <c r="WYI61" s="460"/>
      <c r="WYJ61" s="460"/>
      <c r="WYK61" s="460"/>
      <c r="WYL61" s="460"/>
      <c r="WYM61" s="460"/>
      <c r="WYN61" s="460"/>
      <c r="WYO61" s="460"/>
      <c r="WYP61" s="460"/>
      <c r="WYQ61" s="460"/>
      <c r="WYR61" s="460"/>
      <c r="WYS61" s="460"/>
      <c r="WYT61" s="460"/>
      <c r="WYU61" s="460"/>
      <c r="WYV61" s="460"/>
      <c r="WYW61" s="460"/>
      <c r="WYX61" s="460"/>
      <c r="WYY61" s="460"/>
      <c r="WYZ61" s="460"/>
      <c r="WZA61" s="460"/>
      <c r="WZB61" s="460"/>
      <c r="WZC61" s="460"/>
      <c r="WZD61" s="460"/>
      <c r="WZE61" s="460"/>
      <c r="WZF61" s="460"/>
      <c r="WZG61" s="460"/>
      <c r="WZH61" s="460"/>
      <c r="WZI61" s="460"/>
      <c r="WZJ61" s="460"/>
      <c r="WZK61" s="460"/>
      <c r="WZL61" s="460"/>
      <c r="WZM61" s="460"/>
      <c r="WZN61" s="460"/>
      <c r="WZO61" s="460"/>
      <c r="WZP61" s="460"/>
      <c r="WZQ61" s="460"/>
      <c r="WZR61" s="460"/>
      <c r="WZS61" s="460"/>
      <c r="WZT61" s="460"/>
      <c r="WZU61" s="460"/>
      <c r="WZV61" s="460"/>
      <c r="WZW61" s="460"/>
      <c r="WZX61" s="460"/>
      <c r="WZY61" s="460"/>
      <c r="WZZ61" s="460"/>
      <c r="XAA61" s="460"/>
      <c r="XAB61" s="460"/>
      <c r="XAC61" s="460"/>
      <c r="XAD61" s="460"/>
      <c r="XAE61" s="460"/>
      <c r="XAF61" s="460"/>
      <c r="XAG61" s="460"/>
      <c r="XAH61" s="460"/>
      <c r="XAI61" s="460"/>
      <c r="XAJ61" s="460"/>
      <c r="XAK61" s="460"/>
      <c r="XAL61" s="460"/>
      <c r="XAM61" s="460"/>
      <c r="XAN61" s="460"/>
      <c r="XAO61" s="460"/>
      <c r="XAP61" s="460"/>
      <c r="XAQ61" s="460"/>
      <c r="XAR61" s="460"/>
      <c r="XAS61" s="460"/>
      <c r="XAT61" s="460"/>
      <c r="XAU61" s="460"/>
      <c r="XAV61" s="460"/>
      <c r="XAW61" s="460"/>
      <c r="XAX61" s="460"/>
      <c r="XAY61" s="460"/>
      <c r="XAZ61" s="460"/>
      <c r="XBA61" s="460"/>
      <c r="XBB61" s="460"/>
      <c r="XBC61" s="460"/>
      <c r="XBD61" s="460"/>
      <c r="XBE61" s="460"/>
      <c r="XBF61" s="460"/>
      <c r="XBG61" s="460"/>
      <c r="XBH61" s="460"/>
      <c r="XBI61" s="460"/>
      <c r="XBJ61" s="460"/>
      <c r="XBK61" s="460"/>
      <c r="XBL61" s="460"/>
      <c r="XBM61" s="460"/>
      <c r="XBN61" s="460"/>
      <c r="XBO61" s="460"/>
      <c r="XBP61" s="460"/>
      <c r="XBQ61" s="460"/>
      <c r="XBR61" s="460"/>
      <c r="XBS61" s="460"/>
      <c r="XBT61" s="460"/>
      <c r="XBU61" s="460"/>
      <c r="XBV61" s="460"/>
      <c r="XBW61" s="460"/>
      <c r="XBX61" s="460"/>
      <c r="XBY61" s="460"/>
      <c r="XBZ61" s="460"/>
      <c r="XCA61" s="460"/>
      <c r="XCB61" s="460"/>
      <c r="XCC61" s="460"/>
      <c r="XCD61" s="460"/>
      <c r="XCE61" s="460"/>
      <c r="XCF61" s="460"/>
      <c r="XCG61" s="460"/>
      <c r="XCH61" s="460"/>
      <c r="XCI61" s="460"/>
      <c r="XCJ61" s="460"/>
      <c r="XCK61" s="460"/>
      <c r="XCL61" s="460"/>
      <c r="XCM61" s="460"/>
      <c r="XCN61" s="460"/>
      <c r="XCO61" s="460"/>
      <c r="XCP61" s="460"/>
      <c r="XCQ61" s="460"/>
      <c r="XCR61" s="460"/>
      <c r="XCS61" s="460"/>
      <c r="XCT61" s="460"/>
      <c r="XCU61" s="460"/>
      <c r="XCV61" s="460"/>
      <c r="XCW61" s="460"/>
      <c r="XCX61" s="460"/>
      <c r="XCY61" s="460"/>
      <c r="XCZ61" s="460"/>
      <c r="XDA61" s="460"/>
      <c r="XDB61" s="460"/>
      <c r="XDC61" s="460"/>
      <c r="XDD61" s="460"/>
      <c r="XDE61" s="460"/>
      <c r="XDF61" s="460"/>
      <c r="XDG61" s="460"/>
      <c r="XDH61" s="460"/>
      <c r="XDI61" s="460"/>
      <c r="XDJ61" s="460"/>
      <c r="XDK61" s="460"/>
      <c r="XDL61" s="460"/>
      <c r="XDM61" s="460"/>
      <c r="XDN61" s="460"/>
      <c r="XDO61" s="460"/>
      <c r="XDP61" s="460"/>
      <c r="XDQ61" s="460"/>
      <c r="XDR61" s="460"/>
      <c r="XDS61" s="460"/>
      <c r="XDT61" s="460"/>
      <c r="XDU61" s="460"/>
      <c r="XDV61" s="460"/>
      <c r="XDW61" s="460"/>
      <c r="XDX61" s="460"/>
      <c r="XDY61" s="460"/>
      <c r="XDZ61" s="460"/>
      <c r="XEA61" s="460"/>
      <c r="XEB61" s="460"/>
      <c r="XEC61" s="460"/>
      <c r="XED61" s="460"/>
      <c r="XEE61" s="460"/>
      <c r="XEF61" s="460"/>
      <c r="XEG61" s="460"/>
      <c r="XEH61" s="460"/>
      <c r="XEI61" s="460"/>
      <c r="XEJ61" s="460"/>
      <c r="XEK61" s="460"/>
      <c r="XEL61" s="460"/>
      <c r="XEM61" s="460"/>
      <c r="XEN61" s="460"/>
      <c r="XEO61" s="460"/>
      <c r="XEP61" s="460"/>
      <c r="XEQ61" s="460"/>
      <c r="XER61" s="460"/>
      <c r="XES61" s="460"/>
      <c r="XET61" s="460"/>
      <c r="XEU61" s="460"/>
      <c r="XEV61" s="460"/>
      <c r="XEW61" s="460"/>
      <c r="XEX61" s="460"/>
      <c r="XEY61" s="460"/>
      <c r="XEZ61" s="460"/>
      <c r="XFA61" s="460"/>
      <c r="XFB61" s="460"/>
      <c r="XFC61" s="460"/>
      <c r="XFD61" s="460"/>
    </row>
    <row r="62" spans="1:16384" s="465" customFormat="1">
      <c r="A62" s="465" t="s">
        <v>215</v>
      </c>
      <c r="B62" s="466" t="s">
        <v>561</v>
      </c>
      <c r="E62" s="460">
        <f>(SUM($E$55:E55)-SUM($E$64:E64))*'Capital Structure'!$D$16/12</f>
        <v>0</v>
      </c>
      <c r="F62" s="460">
        <f>(SUM($E$55:F55)-SUM($E$64:F64))*'Capital Structure'!$D$16/12</f>
        <v>0</v>
      </c>
      <c r="G62" s="460">
        <f>(SUM($E$55:G55)-SUM($E$64:G64))*'Capital Structure'!$D$16/12</f>
        <v>0</v>
      </c>
      <c r="H62" s="460">
        <f>(SUM($E$55:H55)-SUM($E$64:H64))*'Capital Structure'!$D$16/12</f>
        <v>0</v>
      </c>
      <c r="I62" s="460">
        <f>(SUM($E$55:I55)-SUM($E$64:I64))*'Capital Structure'!$D$16/12</f>
        <v>0</v>
      </c>
      <c r="J62" s="460">
        <f>(SUM($E$55:J55)-SUM($E$64:J64))*'Capital Structure'!$D$16/12</f>
        <v>0</v>
      </c>
      <c r="K62" s="460">
        <f>(SUM($E$55:K55)-SUM($E$64:K64))*'Capital Structure'!$D$16/12</f>
        <v>0</v>
      </c>
      <c r="L62" s="460">
        <f>(SUM($E$55:L55)-SUM($E$64:L64))*'Capital Structure'!$D$16/12</f>
        <v>0</v>
      </c>
      <c r="M62" s="460">
        <f>(SUM($E$55:M55)-SUM($E$64:M64))*'Capital Structure'!$D$16/12</f>
        <v>0</v>
      </c>
      <c r="N62" s="460">
        <f>(SUM($E$55:N55)-SUM($E$64:N64))*'Capital Structure'!$D$16/12</f>
        <v>0</v>
      </c>
      <c r="O62" s="460">
        <f>(SUM($E$55:O55)-SUM($E$64:O64))*'Capital Structure'!$D$16/12</f>
        <v>0</v>
      </c>
      <c r="P62" s="460">
        <f>(SUM($E$55:P55)-SUM($E$64:P64))*'Capital Structure'!$D$16/12</f>
        <v>0</v>
      </c>
      <c r="Q62" s="460">
        <f>(SUM($E$55:Q55)-SUM($E$64:Q64))*'Capital Structure'!$D$16/12</f>
        <v>0</v>
      </c>
      <c r="R62" s="460">
        <f>(SUM($E$55:R55)-SUM($E$64:R64))*'Capital Structure'!$D$16/12</f>
        <v>0</v>
      </c>
      <c r="S62" s="460">
        <f>(SUM($E$55:S55)-SUM($E$64:S64))*'Capital Structure'!$D$16/12</f>
        <v>0</v>
      </c>
      <c r="T62" s="460">
        <f>(SUM($E$55:T55)-SUM($E$64:T64))*'Capital Structure'!$D$16/12</f>
        <v>0</v>
      </c>
      <c r="U62" s="460">
        <f>(SUM($E$55:U55)-SUM($E$64:U64))*'Capital Structure'!$D$16/12</f>
        <v>0</v>
      </c>
      <c r="V62" s="460">
        <f>(SUM($E$55:V55)-SUM($E$64:V64))*'Capital Structure'!$D$16/12</f>
        <v>0</v>
      </c>
      <c r="W62" s="460">
        <f>(SUM($E$55:W55)-SUM($E$64:W64))*'Capital Structure'!$D$16/12</f>
        <v>0</v>
      </c>
      <c r="X62" s="460">
        <f>(SUM($E$55:X55)-SUM($E$64:X64))*'Capital Structure'!$D$16/12</f>
        <v>0</v>
      </c>
      <c r="Y62" s="460">
        <f>(SUM($E$55:Y55)-SUM($E$64:Y64))*'Capital Structure'!$D$16/12</f>
        <v>0</v>
      </c>
      <c r="Z62" s="460">
        <f>(SUM($E$55:Z55)-SUM($E$64:Z64))*'Capital Structure'!$D$16/12</f>
        <v>0</v>
      </c>
      <c r="AA62" s="460">
        <f>(SUM($E$55:AA55)-SUM($E$64:AA64))*'Capital Structure'!$D$16/12</f>
        <v>0</v>
      </c>
      <c r="AB62" s="460">
        <f>(SUM($E$55:AB55)-SUM($E$64:AB64))*'Capital Structure'!$D$16/12</f>
        <v>0</v>
      </c>
      <c r="AC62" s="460">
        <f>(SUM($E$55:AC55)-SUM($E$64:AC64))*'Capital Structure'!$D$16/12</f>
        <v>0</v>
      </c>
      <c r="AD62" s="460">
        <f>(SUM($E$55:AD55)-SUM($E$64:AD64))*'Capital Structure'!$D$16/12</f>
        <v>0</v>
      </c>
      <c r="AE62" s="460">
        <f>(SUM($E$55:AE55)-SUM($E$64:AE64))*'Capital Structure'!$D$16/12</f>
        <v>0</v>
      </c>
      <c r="AF62" s="460">
        <f>(SUM($E$55:AF55)-SUM($E$64:AF64))*'Capital Structure'!$D$16/12</f>
        <v>0</v>
      </c>
      <c r="AG62" s="460">
        <f>(SUM($E$55:AG55)-SUM($E$64:AG64))*'Capital Structure'!$D$16/12</f>
        <v>0</v>
      </c>
      <c r="AH62" s="460">
        <f>(SUM($E$55:AH55)-SUM($E$64:AH64))*'Capital Structure'!$D$16/12</f>
        <v>0</v>
      </c>
      <c r="AI62" s="460">
        <f>(SUM($E$55:AI55)-SUM($E$64:AI64))*'Capital Structure'!$D$16/12</f>
        <v>0</v>
      </c>
      <c r="AJ62" s="460">
        <f>(SUM($E$55:AJ55)-SUM($E$64:AJ64))*'Capital Structure'!$D$16/12</f>
        <v>0</v>
      </c>
      <c r="AK62" s="460">
        <f>(SUM($E$55:AK55)-SUM($E$64:AK64))*'Capital Structure'!$D$16/12</f>
        <v>0</v>
      </c>
      <c r="AL62" s="460">
        <f>(SUM($E$55:AL55)-SUM($E$64:AL64))*'Capital Structure'!$D$16/12</f>
        <v>0</v>
      </c>
      <c r="AM62" s="460">
        <f>(SUM($E$55:AM55)-SUM($E$64:AM64))*'Capital Structure'!$D$16/12</f>
        <v>0</v>
      </c>
      <c r="AN62" s="460">
        <f>(SUM($E$55:AN55)-SUM($E$64:AN64))*'Capital Structure'!$D$16/12</f>
        <v>0</v>
      </c>
      <c r="AO62" s="460">
        <f>(SUM($E$55:AO55)-SUM($E$64:AO64))*'Capital Structure'!$D$16/12</f>
        <v>0</v>
      </c>
      <c r="AP62" s="460">
        <f>(SUM($E$55:AP55)-SUM($E$64:AP64))*'Capital Structure'!$D$16/12</f>
        <v>0</v>
      </c>
      <c r="AQ62" s="460">
        <f>(SUM($E$55:AQ55)-SUM($E$64:AQ64))*'Capital Structure'!$D$16/12</f>
        <v>0</v>
      </c>
      <c r="AR62" s="460">
        <f>(SUM($E$55:AR55)-SUM($E$64:AR64))*'Capital Structure'!$D$16/12</f>
        <v>0</v>
      </c>
      <c r="AS62" s="460">
        <f>(SUM($E$55:AS55)-SUM($E$64:AS64))*'Capital Structure'!$D$16/12</f>
        <v>0</v>
      </c>
      <c r="AT62" s="460">
        <f>(SUM($E$55:AT55)-SUM($E$64:AT64))*'Capital Structure'!$D$16/12</f>
        <v>0</v>
      </c>
      <c r="AU62" s="460">
        <f>(SUM($E$55:AU55)-SUM($E$64:AU64))*'Capital Structure'!$D$16/12</f>
        <v>254166.66666666666</v>
      </c>
      <c r="AV62" s="460">
        <f>(SUM($E$55:AV55)-SUM($E$64:AV64))*'Capital Structure'!$D$16/12</f>
        <v>254166.66666666666</v>
      </c>
      <c r="AW62" s="460">
        <f>(SUM($E$55:AW55)-SUM($E$64:AW64))*'Capital Structure'!$D$16/12</f>
        <v>254166.66666666666</v>
      </c>
      <c r="AX62" s="460">
        <f>(SUM($E$55:AX55)-SUM($E$64:AX64))*'Capital Structure'!$D$16/12</f>
        <v>254166.66666666666</v>
      </c>
      <c r="AY62" s="460">
        <f>(SUM($E$55:AY55)-SUM($E$64:AY64))*'Capital Structure'!$D$16/12</f>
        <v>254166.66666666666</v>
      </c>
      <c r="AZ62" s="460">
        <f>(SUM($E$55:AZ55)-SUM($E$64:AZ64))*'Capital Structure'!$D$16/12</f>
        <v>254166.66666666666</v>
      </c>
      <c r="BA62" s="460">
        <f>(SUM($E$55:BA55)-SUM($E$64:BA64))*'Capital Structure'!$D$16/12</f>
        <v>254166.66666666666</v>
      </c>
      <c r="BB62" s="460">
        <f>(SUM($E$55:BB55)-SUM($E$64:BB64))*'Capital Structure'!$D$16/12</f>
        <v>254166.66666666666</v>
      </c>
      <c r="BC62" s="460">
        <f>(SUM($E$55:BC55)-SUM($E$64:BC64))*'Capital Structure'!$D$16/12</f>
        <v>254166.66666666666</v>
      </c>
      <c r="BD62" s="460">
        <f>(SUM($E$55:BD55)-SUM($E$64:BD64))*'Capital Structure'!$D$16/12</f>
        <v>254166.66666666666</v>
      </c>
      <c r="BE62" s="460">
        <f>(SUM($E$55:BE55)-SUM($E$64:BE64))*'Capital Structure'!$D$16/12</f>
        <v>254166.66666666666</v>
      </c>
      <c r="BF62" s="460">
        <f>(SUM($E$55:BF55)-SUM($E$64:BF64))*'Capital Structure'!$D$16/12</f>
        <v>254166.66666666666</v>
      </c>
      <c r="BG62" s="460">
        <f>(SUM($E$55:BG55)-SUM($E$64:BG64))*'Capital Structure'!$D$16/12</f>
        <v>254166.66666666666</v>
      </c>
      <c r="BH62" s="460">
        <f>(SUM($E$55:BH55)-SUM($E$64:BH64))*'Capital Structure'!$D$16/12</f>
        <v>254166.66666666666</v>
      </c>
      <c r="BI62" s="460">
        <f>(SUM($E$55:BI55)-SUM($E$64:BI64))*'Capital Structure'!$D$16/12</f>
        <v>254166.66666666666</v>
      </c>
      <c r="BJ62" s="460">
        <f>(SUM($E$55:BJ55)-SUM($E$64:BJ64))*'Capital Structure'!$D$16/12</f>
        <v>254166.66666666666</v>
      </c>
      <c r="BK62" s="460">
        <f>(SUM($E$55:BK55)-SUM($E$64:BK64))*'Capital Structure'!$D$16/12</f>
        <v>254166.66666666666</v>
      </c>
      <c r="BL62" s="460">
        <f>(SUM($E$55:BL55)-SUM($E$64:BL64))*'Capital Structure'!$D$16/12</f>
        <v>254166.66666666666</v>
      </c>
      <c r="BM62" s="460">
        <f>(SUM($E$55:BM55)-SUM($E$64:BM64))*'Capital Structure'!$D$16/12</f>
        <v>254166.66666666666</v>
      </c>
      <c r="BN62" s="460">
        <f>(SUM($E$55:BN55)-SUM($E$64:BN64))*'Capital Structure'!$D$16/12</f>
        <v>254166.66666666666</v>
      </c>
      <c r="BO62" s="460">
        <f>(SUM($E$55:BO55)-SUM($E$64:BO64))*'Capital Structure'!$D$16/12</f>
        <v>254166.66666666666</v>
      </c>
      <c r="BP62" s="460">
        <f>(SUM($E$55:BP55)-SUM($E$64:BP64))*'Capital Structure'!$D$16/12</f>
        <v>254166.66666666666</v>
      </c>
      <c r="BQ62" s="460">
        <f>(SUM($E$55:BQ55)-SUM($E$64:BQ64))*'Capital Structure'!$D$16/12</f>
        <v>254166.66666666666</v>
      </c>
      <c r="BR62" s="460">
        <f>(SUM($E$55:BR55)-SUM($E$64:BR64))*'Capital Structure'!$D$16/12</f>
        <v>254166.66666666666</v>
      </c>
      <c r="BS62" s="460">
        <f>(SUM($E$55:BS55)-SUM($E$64:BS64))*'Capital Structure'!$D$16/12</f>
        <v>254166.66666666666</v>
      </c>
      <c r="BT62" s="460">
        <f>(SUM($E$55:BT55)-SUM($E$64:BT64))*'Capital Structure'!$D$16/12</f>
        <v>254166.66666666666</v>
      </c>
      <c r="BU62" s="460">
        <f>(SUM($E$55:BU55)-SUM($E$64:BU64))*'Capital Structure'!$D$16/12</f>
        <v>254166.66666666666</v>
      </c>
      <c r="BV62" s="460">
        <f>(SUM($E$55:BV55)-SUM($E$64:BV64))*'Capital Structure'!$D$16/12</f>
        <v>254166.66666666666</v>
      </c>
      <c r="BW62" s="460">
        <f>(SUM($E$55:BW55)-SUM($E$64:BW64))*'Capital Structure'!$D$16/12</f>
        <v>254166.66666666666</v>
      </c>
      <c r="BX62" s="460">
        <f>(SUM($E$55:BX55)-SUM($E$64:BX64))*'Capital Structure'!$D$16/12</f>
        <v>254166.66666666666</v>
      </c>
      <c r="BY62" s="460">
        <f>(SUM($E$55:BY55)-SUM($E$64:BY64))*'Capital Structure'!$D$16/12</f>
        <v>254166.66666666666</v>
      </c>
      <c r="BZ62" s="460">
        <f>(SUM($E$55:BZ55)-SUM($E$64:BZ64))*'Capital Structure'!$D$16/12</f>
        <v>254166.66666666666</v>
      </c>
      <c r="CA62" s="460">
        <f>(SUM($E$55:CA55)-SUM($E$64:CA64))*'Capital Structure'!$D$16/12</f>
        <v>254166.66666666666</v>
      </c>
      <c r="CB62" s="460">
        <f>(SUM($E$55:CB55)-SUM($E$64:CB64))*'Capital Structure'!$D$16/12</f>
        <v>0</v>
      </c>
      <c r="CC62" s="460">
        <f>(SUM($E$55:CC55)-SUM($E$64:CC64))*'Capital Structure'!$D$16/12</f>
        <v>0</v>
      </c>
      <c r="CD62" s="460">
        <f>(SUM($E$55:CD55)-SUM($E$64:CD64))*'Capital Structure'!$D$16/12</f>
        <v>0</v>
      </c>
      <c r="CE62" s="460">
        <f>(SUM($E$55:CE55)-SUM($E$64:CE64))*'Capital Structure'!$D$16/12</f>
        <v>0</v>
      </c>
      <c r="CF62" s="460">
        <f>(SUM($E$55:CF55)-SUM($E$64:CF64))*'Capital Structure'!$D$16/12</f>
        <v>0</v>
      </c>
      <c r="CG62" s="460">
        <f>(SUM($E$55:CG55)-SUM($E$64:CG64))*'Capital Structure'!$D$16/12</f>
        <v>0</v>
      </c>
      <c r="CH62" s="460">
        <f>(SUM($E$55:CH55)-SUM($E$64:CH64))*'Capital Structure'!$D$16/12</f>
        <v>0</v>
      </c>
      <c r="CI62" s="460">
        <f>(SUM($E$55:CI55)-SUM($E$64:CI64))*'Capital Structure'!$D$16/12</f>
        <v>0</v>
      </c>
      <c r="CJ62" s="460">
        <f>(SUM($E$55:CJ55)-SUM($E$64:CJ64))*'Capital Structure'!$D$16/12</f>
        <v>0</v>
      </c>
      <c r="CK62" s="460">
        <f>(SUM($E$55:CK55)-SUM($E$64:CK64))*'Capital Structure'!$D$16/12</f>
        <v>0</v>
      </c>
      <c r="CL62" s="460">
        <f>(SUM($E$55:CL55)-SUM($E$64:CL64))*'Capital Structure'!$D$16/12</f>
        <v>0</v>
      </c>
      <c r="CM62" s="460">
        <f>(SUM($E$55:CM55)-SUM($E$64:CM64))*'Capital Structure'!$D$16/12</f>
        <v>0</v>
      </c>
      <c r="CN62" s="460">
        <f>(SUM($E$55:CN55)-SUM($E$64:CN64))*'Capital Structure'!$D$16/12</f>
        <v>0</v>
      </c>
      <c r="CO62" s="460">
        <f>(SUM($E$55:CO55)-SUM($E$64:CO64))*'Capital Structure'!$D$16/12</f>
        <v>0</v>
      </c>
      <c r="CP62" s="460">
        <f>(SUM($E$55:CP55)-SUM($E$64:CP64))*'Capital Structure'!$D$16/12</f>
        <v>0</v>
      </c>
      <c r="CQ62" s="460">
        <f>(SUM($E$55:CQ55)-SUM($E$64:CQ64))*'Capital Structure'!$D$16/12</f>
        <v>0</v>
      </c>
      <c r="CR62" s="460">
        <f>(SUM($E$55:CR55)-SUM($E$64:CR64))*'Capital Structure'!$D$16/12</f>
        <v>0</v>
      </c>
      <c r="CS62" s="460">
        <f>(SUM($E$55:CS55)-SUM($E$64:CS64))*'Capital Structure'!$D$16/12</f>
        <v>0</v>
      </c>
      <c r="CT62" s="460">
        <f>(SUM($E$55:CT55)-SUM($E$64:CT64))*'Capital Structure'!$D$16/12</f>
        <v>0</v>
      </c>
      <c r="CU62" s="460">
        <f>(SUM($E$55:CU55)-SUM($E$64:CU64))*'Capital Structure'!$D$16/12</f>
        <v>0</v>
      </c>
      <c r="CV62" s="460">
        <f>(SUM($E$55:CV55)-SUM($E$64:CV64))*'Capital Structure'!$D$16/12</f>
        <v>0</v>
      </c>
      <c r="CW62" s="460">
        <f>(SUM($E$55:CW55)-SUM($E$64:CW64))*'Capital Structure'!$D$16/12</f>
        <v>0</v>
      </c>
      <c r="CX62" s="460">
        <f>(SUM($E$55:CX55)-SUM($E$64:CX64))*'Capital Structure'!$D$16/12</f>
        <v>0</v>
      </c>
      <c r="CY62" s="460">
        <f>(SUM($E$55:CY55)-SUM($E$64:CY64))*'Capital Structure'!$D$16/12</f>
        <v>0</v>
      </c>
      <c r="CZ62" s="460">
        <f>(SUM($E$55:CZ55)-SUM($E$64:CZ64))*'Capital Structure'!$D$16/12</f>
        <v>0</v>
      </c>
      <c r="DA62" s="460">
        <f>(SUM($E$55:DA55)-SUM($E$64:DA64))*'Capital Structure'!$D$16/12</f>
        <v>0</v>
      </c>
      <c r="DB62" s="460">
        <f>(SUM($E$55:DB55)-SUM($E$64:DB64))*'Capital Structure'!$D$16/12</f>
        <v>0</v>
      </c>
      <c r="DC62" s="460">
        <f>(SUM($E$55:DC55)-SUM($E$64:DC64))*'Capital Structure'!$D$16/12</f>
        <v>0</v>
      </c>
      <c r="DD62" s="460">
        <f>(SUM($E$55:DD55)-SUM($E$64:DD64))*'Capital Structure'!$D$16/12</f>
        <v>0</v>
      </c>
      <c r="DE62" s="460">
        <f>(SUM($E$55:DE55)-SUM($E$64:DE64))*'Capital Structure'!$D$16/12</f>
        <v>0</v>
      </c>
      <c r="DF62" s="460">
        <f>(SUM($E$55:DF55)-SUM($E$64:DF64))*'Capital Structure'!$D$16/12</f>
        <v>0</v>
      </c>
      <c r="DG62" s="460">
        <f>(SUM($E$55:DG55)-SUM($E$64:DG64))*'Capital Structure'!$D$16/12</f>
        <v>0</v>
      </c>
      <c r="DH62" s="460">
        <f>(SUM($E$55:DH55)-SUM($E$64:DH64))*'Capital Structure'!$D$16/12</f>
        <v>0</v>
      </c>
      <c r="DI62" s="460">
        <f>(SUM($E$55:DI55)-SUM($E$64:DI64))*'Capital Structure'!$D$16/12</f>
        <v>0</v>
      </c>
      <c r="DJ62" s="460">
        <f>(SUM($E$55:DJ55)-SUM($E$64:DJ64))*'Capital Structure'!$D$16/12</f>
        <v>0</v>
      </c>
      <c r="DK62" s="460">
        <f>(SUM($E$55:DK55)-SUM($E$64:DK64))*'Capital Structure'!$D$16/12</f>
        <v>0</v>
      </c>
      <c r="DL62" s="460">
        <f>(SUM($E$55:DL55)-SUM($E$64:DL64))*'Capital Structure'!$D$16/12</f>
        <v>0</v>
      </c>
      <c r="DM62" s="460">
        <f>(SUM($E$55:DM55)-SUM($E$64:DM64))*'Capital Structure'!$D$16/12</f>
        <v>0</v>
      </c>
      <c r="DN62" s="460">
        <f>(SUM($E$55:DN55)-SUM($E$64:DN64))*'Capital Structure'!$D$16/12</f>
        <v>0</v>
      </c>
      <c r="DO62" s="460">
        <f>(SUM($E$55:DO55)-SUM($E$64:DO64))*'Capital Structure'!$D$16/12</f>
        <v>0</v>
      </c>
      <c r="DP62" s="460">
        <f>(SUM($E$55:DP55)-SUM($E$64:DP64))*'Capital Structure'!$D$16/12</f>
        <v>0</v>
      </c>
      <c r="DQ62" s="460">
        <f>(SUM($E$55:DQ55)-SUM($E$64:DQ64))*'Capital Structure'!$D$16/12</f>
        <v>0</v>
      </c>
      <c r="DR62" s="460">
        <f>(SUM($E$55:DR55)-SUM($E$64:DR64))*'Capital Structure'!$D$16/12</f>
        <v>0</v>
      </c>
      <c r="DS62" s="460">
        <f>(SUM($E$55:DS55)-SUM($E$64:DS64))*'Capital Structure'!$D$16/12</f>
        <v>0</v>
      </c>
      <c r="DT62" s="460">
        <f>(SUM($E$55:DT55)-SUM($E$64:DT64))*'Capital Structure'!$D$16/12</f>
        <v>0</v>
      </c>
      <c r="DU62" s="460">
        <f>(SUM($E$55:DU55)-SUM($E$64:DU64))*'Capital Structure'!$D$16/12</f>
        <v>0</v>
      </c>
      <c r="DV62" s="460">
        <f>(SUM($E$55:DV55)-SUM($E$64:DV64))*'Capital Structure'!$D$16/12</f>
        <v>0</v>
      </c>
      <c r="DW62" s="460">
        <f>(SUM($E$55:DW55)-SUM($E$64:DW64))*'Capital Structure'!$D$16/12</f>
        <v>0</v>
      </c>
      <c r="DX62" s="460">
        <f>(SUM($E$55:DX55)-SUM($E$64:DX64))*'Capital Structure'!$D$16/12</f>
        <v>0</v>
      </c>
      <c r="DY62" s="460">
        <f>(SUM($E$55:DY55)-SUM($E$64:DY64))*'Capital Structure'!$D$16/12</f>
        <v>0</v>
      </c>
    </row>
    <row r="63" spans="1:16384" s="465" customFormat="1">
      <c r="B63" s="466" t="s">
        <v>563</v>
      </c>
      <c r="E63" s="460">
        <f>SUM($E$55:E55)-SUM($D$64:D64)</f>
        <v>0</v>
      </c>
      <c r="F63" s="460">
        <f>SUM($E$55:F55)-SUM($D$64:E64)</f>
        <v>0</v>
      </c>
      <c r="G63" s="460">
        <f>SUM($E$55:G55)-SUM($D$64:F64)</f>
        <v>0</v>
      </c>
      <c r="H63" s="460">
        <f>SUM($E$55:H55)-SUM($D$64:G64)</f>
        <v>0</v>
      </c>
      <c r="I63" s="460">
        <f>SUM($E$55:I55)-SUM($D$64:H64)</f>
        <v>0</v>
      </c>
      <c r="J63" s="460">
        <f>SUM($E$55:J55)-SUM($D$64:I64)</f>
        <v>0</v>
      </c>
      <c r="K63" s="460">
        <f>SUM($E$55:K55)-SUM($D$64:J64)</f>
        <v>0</v>
      </c>
      <c r="L63" s="460">
        <f>SUM($E$55:L55)-SUM($D$64:K64)</f>
        <v>0</v>
      </c>
      <c r="M63" s="460">
        <f>SUM($E$55:M55)-SUM($D$64:L64)</f>
        <v>0</v>
      </c>
      <c r="N63" s="460">
        <f>SUM($E$55:N55)-SUM($D$64:M64)</f>
        <v>0</v>
      </c>
      <c r="O63" s="460">
        <f>SUM($E$55:O55)-SUM($D$64:N64)</f>
        <v>0</v>
      </c>
      <c r="P63" s="460">
        <f>SUM($E$55:P55)-SUM($D$64:O64)</f>
        <v>0</v>
      </c>
      <c r="Q63" s="460">
        <f>SUM($E$55:Q55)-SUM($D$64:P64)</f>
        <v>0</v>
      </c>
      <c r="R63" s="460">
        <f>SUM($E$55:R55)-SUM($D$64:Q64)</f>
        <v>0</v>
      </c>
      <c r="S63" s="460">
        <f>SUM($E$55:S55)-SUM($D$64:R64)</f>
        <v>0</v>
      </c>
      <c r="T63" s="460">
        <f>SUM($E$55:T55)-SUM($D$64:S64)</f>
        <v>0</v>
      </c>
      <c r="U63" s="460">
        <f>SUM($E$55:U55)-SUM($D$64:T64)</f>
        <v>0</v>
      </c>
      <c r="V63" s="460">
        <f>SUM($E$55:V55)-SUM($D$64:U64)</f>
        <v>0</v>
      </c>
      <c r="W63" s="460">
        <f>SUM($E$55:W55)-SUM($D$64:V64)</f>
        <v>0</v>
      </c>
      <c r="X63" s="460">
        <f>SUM($E$55:X55)-SUM($D$64:W64)</f>
        <v>0</v>
      </c>
      <c r="Y63" s="460">
        <f>SUM($E$55:Y55)-SUM($D$64:X64)</f>
        <v>0</v>
      </c>
      <c r="Z63" s="460">
        <f>SUM($E$55:Z55)-SUM($D$64:Y64)</f>
        <v>0</v>
      </c>
      <c r="AA63" s="460">
        <f>SUM($E$55:AA55)-SUM($D$64:Z64)</f>
        <v>0</v>
      </c>
      <c r="AB63" s="460">
        <f>SUM($E$55:AB55)-SUM($D$64:AA64)</f>
        <v>0</v>
      </c>
      <c r="AC63" s="460">
        <f>SUM($E$55:AC55)-SUM($D$64:AB64)</f>
        <v>0</v>
      </c>
      <c r="AD63" s="460">
        <f>SUM($E$55:AD55)-SUM($D$64:AC64)</f>
        <v>0</v>
      </c>
      <c r="AE63" s="460">
        <f>SUM($E$55:AE55)-SUM($D$64:AD64)</f>
        <v>0</v>
      </c>
      <c r="AF63" s="460">
        <f>SUM($E$55:AF55)-SUM($D$64:AE64)</f>
        <v>0</v>
      </c>
      <c r="AG63" s="460">
        <f>SUM($E$55:AG55)-SUM($D$64:AF64)</f>
        <v>0</v>
      </c>
      <c r="AH63" s="460">
        <f>SUM($E$55:AH55)-SUM($D$64:AG64)</f>
        <v>0</v>
      </c>
      <c r="AI63" s="460">
        <f>SUM($E$55:AI55)-SUM($D$64:AH64)</f>
        <v>0</v>
      </c>
      <c r="AJ63" s="460">
        <f>SUM($E$55:AJ55)-SUM($D$64:AI64)</f>
        <v>0</v>
      </c>
      <c r="AK63" s="460">
        <f>SUM($E$55:AK55)-SUM($D$64:AJ64)</f>
        <v>0</v>
      </c>
      <c r="AL63" s="460">
        <f>SUM($E$55:AL55)-SUM($D$64:AK64)</f>
        <v>0</v>
      </c>
      <c r="AM63" s="460">
        <f>SUM($E$55:AM55)-SUM($D$64:AL64)</f>
        <v>0</v>
      </c>
      <c r="AN63" s="460">
        <f>SUM($E$55:AN55)-SUM($D$64:AM64)</f>
        <v>0</v>
      </c>
      <c r="AO63" s="460">
        <f>SUM($E$55:AO55)-SUM($D$64:AN64)</f>
        <v>0</v>
      </c>
      <c r="AP63" s="460">
        <f>SUM($E$55:AP55)-SUM($D$64:AO64)</f>
        <v>0</v>
      </c>
      <c r="AQ63" s="460">
        <f>SUM($E$55:AQ55)-SUM($D$64:AP64)</f>
        <v>0</v>
      </c>
      <c r="AR63" s="460">
        <f>SUM($E$55:AR55)-SUM($D$64:AQ64)</f>
        <v>0</v>
      </c>
      <c r="AS63" s="460">
        <f>SUM($E$55:AS55)-SUM($D$64:AR64)</f>
        <v>0</v>
      </c>
      <c r="AT63" s="460">
        <f>SUM($E$55:AT55)-SUM($D$64:AS64)</f>
        <v>0</v>
      </c>
      <c r="AU63" s="460">
        <f>SUM($E$55:AU55)-SUM($D$64:AT64)</f>
        <v>61000000</v>
      </c>
      <c r="AV63" s="460">
        <f>SUM($E$55:AV55)-SUM($D$64:AU64)</f>
        <v>61000000</v>
      </c>
      <c r="AW63" s="460">
        <f>SUM($E$55:AW55)-SUM($D$64:AV64)</f>
        <v>61000000</v>
      </c>
      <c r="AX63" s="460">
        <f>SUM($E$55:AX55)-SUM($D$64:AW64)</f>
        <v>61000000</v>
      </c>
      <c r="AY63" s="460">
        <f>SUM($E$55:AY55)-SUM($D$64:AX64)</f>
        <v>61000000</v>
      </c>
      <c r="AZ63" s="460">
        <f>SUM($E$55:AZ55)-SUM($D$64:AY64)</f>
        <v>61000000</v>
      </c>
      <c r="BA63" s="460">
        <f>SUM($E$55:BA55)-SUM($D$64:AZ64)</f>
        <v>61000000</v>
      </c>
      <c r="BB63" s="460">
        <f>SUM($E$55:BB55)-SUM($D$64:BA64)</f>
        <v>61000000</v>
      </c>
      <c r="BC63" s="460">
        <f>SUM($E$55:BC55)-SUM($D$64:BB64)</f>
        <v>61000000</v>
      </c>
      <c r="BD63" s="460">
        <f>SUM($E$55:BD55)-SUM($D$64:BC64)</f>
        <v>61000000</v>
      </c>
      <c r="BE63" s="460">
        <f>SUM($E$55:BE55)-SUM($D$64:BD64)</f>
        <v>61000000</v>
      </c>
      <c r="BF63" s="460">
        <f>SUM($E$55:BF55)-SUM($D$64:BE64)</f>
        <v>61000000</v>
      </c>
      <c r="BG63" s="460">
        <f>SUM($E$55:BG55)-SUM($D$64:BF64)</f>
        <v>61000000</v>
      </c>
      <c r="BH63" s="460">
        <f>SUM($E$55:BH55)-SUM($D$64:BG64)</f>
        <v>61000000</v>
      </c>
      <c r="BI63" s="460">
        <f>SUM($E$55:BI55)-SUM($D$64:BH64)</f>
        <v>61000000</v>
      </c>
      <c r="BJ63" s="460">
        <f>SUM($E$55:BJ55)-SUM($D$64:BI64)</f>
        <v>61000000</v>
      </c>
      <c r="BK63" s="460">
        <f>SUM($E$55:BK55)-SUM($D$64:BJ64)</f>
        <v>61000000</v>
      </c>
      <c r="BL63" s="460">
        <f>SUM($E$55:BL55)-SUM($D$64:BK64)</f>
        <v>61000000</v>
      </c>
      <c r="BM63" s="460">
        <f>SUM($E$55:BM55)-SUM($D$64:BL64)</f>
        <v>61000000</v>
      </c>
      <c r="BN63" s="460">
        <f>SUM($E$55:BN55)-SUM($D$64:BM64)</f>
        <v>61000000</v>
      </c>
      <c r="BO63" s="460">
        <f>SUM($E$55:BO55)-SUM($D$64:BN64)</f>
        <v>61000000</v>
      </c>
      <c r="BP63" s="460">
        <f>SUM($E$55:BP55)-SUM($D$64:BO64)</f>
        <v>61000000</v>
      </c>
      <c r="BQ63" s="460">
        <f>SUM($E$55:BQ55)-SUM($D$64:BP64)</f>
        <v>61000000</v>
      </c>
      <c r="BR63" s="460">
        <f>SUM($E$55:BR55)-SUM($D$64:BQ64)</f>
        <v>61000000</v>
      </c>
      <c r="BS63" s="460">
        <f>SUM($E$55:BS55)-SUM($D$64:BR64)</f>
        <v>61000000</v>
      </c>
      <c r="BT63" s="460">
        <f>SUM($E$55:BT55)-SUM($D$64:BS64)</f>
        <v>61000000</v>
      </c>
      <c r="BU63" s="460">
        <f>SUM($E$55:BU55)-SUM($D$64:BT64)</f>
        <v>61000000</v>
      </c>
      <c r="BV63" s="460">
        <f>SUM($E$55:BV55)-SUM($D$64:BU64)</f>
        <v>61000000</v>
      </c>
      <c r="BW63" s="460">
        <f>SUM($E$55:BW55)-SUM($D$64:BV64)</f>
        <v>61000000</v>
      </c>
      <c r="BX63" s="460">
        <f>SUM($E$55:BX55)-SUM($D$64:BW64)</f>
        <v>61000000</v>
      </c>
      <c r="BY63" s="460">
        <f>SUM($E$55:BY55)-SUM($D$64:BX64)</f>
        <v>61000000</v>
      </c>
      <c r="BZ63" s="460">
        <f>SUM($E$55:BZ55)-SUM($D$64:BY64)</f>
        <v>61000000</v>
      </c>
      <c r="CA63" s="460">
        <f>SUM($E$55:CA55)-SUM($D$64:BZ64)</f>
        <v>61000000</v>
      </c>
      <c r="CB63" s="460">
        <f>SUM($E$55:CB55)-SUM($D$64:CA64)</f>
        <v>61000000</v>
      </c>
      <c r="CC63" s="460">
        <f>SUM($E$55:CC55)-SUM($D$64:CB64)</f>
        <v>0</v>
      </c>
      <c r="CD63" s="460">
        <f>SUM($E$55:CD55)-SUM($D$64:CC64)</f>
        <v>0</v>
      </c>
      <c r="CE63" s="460">
        <f>SUM($E$55:CE55)-SUM($D$64:CD64)</f>
        <v>0</v>
      </c>
      <c r="CF63" s="460">
        <f>SUM($E$55:CF55)-SUM($D$64:CE64)</f>
        <v>0</v>
      </c>
      <c r="CG63" s="460">
        <f>SUM($E$55:CG55)-SUM($D$64:CF64)</f>
        <v>0</v>
      </c>
      <c r="CH63" s="460">
        <f>SUM($E$55:CH55)-SUM($D$64:CG64)</f>
        <v>0</v>
      </c>
      <c r="CI63" s="460">
        <f>SUM($E$55:CI55)-SUM($D$64:CH64)</f>
        <v>0</v>
      </c>
      <c r="CJ63" s="460">
        <f>SUM($E$55:CJ55)-SUM($D$64:CI64)</f>
        <v>0</v>
      </c>
      <c r="CK63" s="460">
        <f>SUM($E$55:CK55)-SUM($D$64:CJ64)</f>
        <v>0</v>
      </c>
      <c r="CL63" s="460">
        <f>SUM($E$55:CL55)-SUM($D$64:CK64)</f>
        <v>0</v>
      </c>
      <c r="CM63" s="460">
        <f>SUM($E$55:CM55)-SUM($D$64:CL64)</f>
        <v>0</v>
      </c>
      <c r="CN63" s="460">
        <f>SUM($E$55:CN55)-SUM($D$64:CM64)</f>
        <v>0</v>
      </c>
      <c r="CO63" s="460">
        <f>SUM($E$55:CO55)-SUM($D$64:CN64)</f>
        <v>0</v>
      </c>
      <c r="CP63" s="460">
        <f>SUM($E$55:CP55)-SUM($D$64:CO64)</f>
        <v>0</v>
      </c>
      <c r="CQ63" s="460">
        <f>SUM($E$55:CQ55)-SUM($D$64:CP64)</f>
        <v>0</v>
      </c>
      <c r="CR63" s="460">
        <f>SUM($E$55:CR55)-SUM($D$64:CQ64)</f>
        <v>0</v>
      </c>
      <c r="CS63" s="460">
        <f>SUM($E$55:CS55)-SUM($D$64:CR64)</f>
        <v>0</v>
      </c>
      <c r="CT63" s="460">
        <f>SUM($E$55:CT55)-SUM($D$64:CS64)</f>
        <v>0</v>
      </c>
      <c r="CU63" s="460">
        <f>SUM($E$55:CU55)-SUM($D$64:CT64)</f>
        <v>0</v>
      </c>
      <c r="CV63" s="460">
        <f>SUM($E$55:CV55)-SUM($D$64:CU64)</f>
        <v>0</v>
      </c>
      <c r="CW63" s="460">
        <f>SUM($E$55:CW55)-SUM($D$64:CV64)</f>
        <v>0</v>
      </c>
      <c r="CX63" s="460">
        <f>SUM($E$55:CX55)-SUM($D$64:CW64)</f>
        <v>0</v>
      </c>
      <c r="CY63" s="460">
        <f>SUM($E$55:CY55)-SUM($D$64:CX64)</f>
        <v>0</v>
      </c>
      <c r="CZ63" s="460">
        <f>SUM($E$55:CZ55)-SUM($D$64:CY64)</f>
        <v>0</v>
      </c>
      <c r="DA63" s="460">
        <f>SUM($E$55:DA55)-SUM($D$64:CZ64)</f>
        <v>0</v>
      </c>
      <c r="DB63" s="460">
        <f>SUM($E$55:DB55)-SUM($D$64:DA64)</f>
        <v>0</v>
      </c>
      <c r="DC63" s="460">
        <f>SUM($E$55:DC55)-SUM($D$64:DB64)</f>
        <v>0</v>
      </c>
      <c r="DD63" s="460">
        <f>SUM($E$55:DD55)-SUM($D$64:DC64)</f>
        <v>0</v>
      </c>
      <c r="DE63" s="460">
        <f>SUM($E$55:DE55)-SUM($D$64:DD64)</f>
        <v>0</v>
      </c>
      <c r="DF63" s="460">
        <f>SUM($E$55:DF55)-SUM($D$64:DE64)</f>
        <v>0</v>
      </c>
      <c r="DG63" s="460">
        <f>SUM($E$55:DG55)-SUM($D$64:DF64)</f>
        <v>0</v>
      </c>
      <c r="DH63" s="460">
        <f>SUM($E$55:DH55)-SUM($D$64:DG64)</f>
        <v>0</v>
      </c>
      <c r="DI63" s="460">
        <f>SUM($E$55:DI55)-SUM($D$64:DH64)</f>
        <v>0</v>
      </c>
      <c r="DJ63" s="460">
        <f>SUM($E$55:DJ55)-SUM($D$64:DI64)</f>
        <v>0</v>
      </c>
      <c r="DK63" s="460">
        <f>SUM($E$55:DK55)-SUM($D$64:DJ64)</f>
        <v>0</v>
      </c>
      <c r="DL63" s="460">
        <f>SUM($E$55:DL55)-SUM($D$64:DK64)</f>
        <v>0</v>
      </c>
      <c r="DM63" s="460">
        <f>SUM($E$55:DM55)-SUM($D$64:DL64)</f>
        <v>0</v>
      </c>
      <c r="DN63" s="460">
        <f>SUM($E$55:DN55)-SUM($D$64:DM64)</f>
        <v>0</v>
      </c>
      <c r="DO63" s="460">
        <f>SUM($E$55:DO55)-SUM($D$64:DN64)</f>
        <v>0</v>
      </c>
      <c r="DP63" s="460">
        <f>SUM($E$55:DP55)-SUM($D$64:DO64)</f>
        <v>0</v>
      </c>
      <c r="DQ63" s="460">
        <f>SUM($E$55:DQ55)-SUM($D$64:DP64)</f>
        <v>0</v>
      </c>
      <c r="DR63" s="460">
        <f>SUM($E$55:DR55)-SUM($D$64:DQ64)</f>
        <v>0</v>
      </c>
      <c r="DS63" s="460">
        <f>SUM($E$55:DS55)-SUM($D$64:DR64)</f>
        <v>0</v>
      </c>
      <c r="DT63" s="460">
        <f>SUM($E$55:DT55)-SUM($D$64:DS64)</f>
        <v>0</v>
      </c>
      <c r="DU63" s="460">
        <f>SUM($E$55:DU55)-SUM($D$64:DT64)</f>
        <v>0</v>
      </c>
      <c r="DV63" s="460">
        <f>SUM($E$55:DV55)-SUM($D$64:DU64)</f>
        <v>0</v>
      </c>
      <c r="DW63" s="460">
        <f>SUM($E$55:DW55)-SUM($D$64:DV64)</f>
        <v>0</v>
      </c>
      <c r="DX63" s="460">
        <f>SUM($E$55:DX55)-SUM($D$64:DW64)</f>
        <v>0</v>
      </c>
      <c r="DY63" s="460">
        <f>SUM($E$55:DY55)-SUM($D$64:DX64)</f>
        <v>0</v>
      </c>
    </row>
    <row r="64" spans="1:16384" s="465" customFormat="1">
      <c r="B64" s="466" t="s">
        <v>565</v>
      </c>
      <c r="E64" s="465">
        <f>IF(E$53='Capital Structure'!$E$7,SUM($E$55:E55),0)</f>
        <v>0</v>
      </c>
      <c r="F64" s="465">
        <f>IF(F$53='Capital Structure'!$E$7,SUM($E$55:F55),0)</f>
        <v>0</v>
      </c>
      <c r="G64" s="465">
        <f>IF(G$53='Capital Structure'!$E$7,SUM($E$55:G55),0)</f>
        <v>0</v>
      </c>
      <c r="H64" s="465">
        <f>IF(H$53='Capital Structure'!$E$7,SUM($E$55:H55),0)</f>
        <v>0</v>
      </c>
      <c r="I64" s="465">
        <f>IF(I$53='Capital Structure'!$E$7,SUM($E$55:I55),0)</f>
        <v>0</v>
      </c>
      <c r="J64" s="465">
        <f>IF(J$53='Capital Structure'!$E$7,SUM($E$55:J55),0)</f>
        <v>0</v>
      </c>
      <c r="K64" s="465">
        <f>IF(K$53='Capital Structure'!$E$7,SUM($E$55:K55),0)</f>
        <v>0</v>
      </c>
      <c r="L64" s="465">
        <f>IF(L$53='Capital Structure'!$E$7,SUM($E$55:L55),0)</f>
        <v>0</v>
      </c>
      <c r="M64" s="465">
        <f>IF(M$53='Capital Structure'!$E$7,SUM($E$55:M55),0)</f>
        <v>0</v>
      </c>
      <c r="N64" s="465">
        <f>IF(N$53='Capital Structure'!$E$7,SUM($E$55:N55),0)</f>
        <v>0</v>
      </c>
      <c r="O64" s="465">
        <f>IF(O$53='Capital Structure'!$E$7,SUM($E$55:O55),0)</f>
        <v>0</v>
      </c>
      <c r="P64" s="465">
        <f>IF(P$53='Capital Structure'!$E$7,SUM($E$55:P55),0)</f>
        <v>0</v>
      </c>
      <c r="Q64" s="465">
        <f>IF(Q$53='Capital Structure'!$E$7,SUM($E$55:Q55),0)</f>
        <v>0</v>
      </c>
      <c r="R64" s="465">
        <f>IF(R$53='Capital Structure'!$E$7,SUM($E$55:R55),0)</f>
        <v>0</v>
      </c>
      <c r="S64" s="465">
        <f>IF(S$53='Capital Structure'!$E$7,SUM($E$55:S55),0)</f>
        <v>0</v>
      </c>
      <c r="T64" s="465">
        <f>IF(T$53='Capital Structure'!$E$7,SUM($E$55:T55),0)</f>
        <v>0</v>
      </c>
      <c r="U64" s="465">
        <f>IF(U$53='Capital Structure'!$E$7,SUM($E$55:U55),0)</f>
        <v>0</v>
      </c>
      <c r="V64" s="465">
        <f>IF(V$53='Capital Structure'!$E$7,SUM($E$55:V55),0)</f>
        <v>0</v>
      </c>
      <c r="W64" s="465">
        <f>IF(W$53='Capital Structure'!$E$7,SUM($E$55:W55),0)</f>
        <v>0</v>
      </c>
      <c r="X64" s="465">
        <f>IF(X$53='Capital Structure'!$E$7,SUM($E$55:X55),0)</f>
        <v>0</v>
      </c>
      <c r="Y64" s="465">
        <f>IF(Y$53='Capital Structure'!$E$7,SUM($E$55:Y55),0)</f>
        <v>0</v>
      </c>
      <c r="Z64" s="465">
        <f>IF(Z$53='Capital Structure'!$E$7,SUM($E$55:Z55),0)</f>
        <v>0</v>
      </c>
      <c r="AA64" s="465">
        <f>IF(AA$53='Capital Structure'!$E$7,SUM($E$55:AA55),0)</f>
        <v>0</v>
      </c>
      <c r="AB64" s="465">
        <f>IF(AB$53='Capital Structure'!$E$7,SUM($E$55:AB55),0)</f>
        <v>0</v>
      </c>
      <c r="AC64" s="465">
        <f>IF(AC$53='Capital Structure'!$E$7,SUM($E$55:AC55),0)</f>
        <v>0</v>
      </c>
      <c r="AD64" s="465">
        <f>IF(AD$53='Capital Structure'!$E$7,SUM($E$55:AD55),0)</f>
        <v>0</v>
      </c>
      <c r="AE64" s="465">
        <f>IF(AE$53='Capital Structure'!$E$7,SUM($E$55:AE55),0)</f>
        <v>0</v>
      </c>
      <c r="AF64" s="465">
        <f>IF(AF$53='Capital Structure'!$E$7,SUM($E$55:AF55),0)</f>
        <v>0</v>
      </c>
      <c r="AG64" s="465">
        <f>IF(AG$53='Capital Structure'!$E$7,SUM($E$55:AG55),0)</f>
        <v>0</v>
      </c>
      <c r="AH64" s="465">
        <f>IF(AH$53='Capital Structure'!$E$7,SUM($E$55:AH55),0)</f>
        <v>0</v>
      </c>
      <c r="AI64" s="465">
        <f>IF(AI$53='Capital Structure'!$E$7,SUM($E$55:AI55),0)</f>
        <v>0</v>
      </c>
      <c r="AJ64" s="465">
        <f>IF(AJ$53='Capital Structure'!$E$7,SUM($E$55:AJ55),0)</f>
        <v>0</v>
      </c>
      <c r="AK64" s="465">
        <f>IF(AK$53='Capital Structure'!$E$7,SUM($E$55:AK55),0)</f>
        <v>0</v>
      </c>
      <c r="AL64" s="465">
        <f>IF(AL$53='Capital Structure'!$E$7,SUM($E$55:AL55),0)</f>
        <v>0</v>
      </c>
      <c r="AM64" s="465">
        <f>IF(AM$53='Capital Structure'!$E$7,SUM($E$55:AM55),0)</f>
        <v>0</v>
      </c>
      <c r="AN64" s="465">
        <f>IF(AN$53='Capital Structure'!$E$7,SUM($E$55:AN55),0)</f>
        <v>0</v>
      </c>
      <c r="AO64" s="465">
        <f>IF(AO$53='Capital Structure'!$E$7,SUM($E$55:AO55),0)</f>
        <v>0</v>
      </c>
      <c r="AP64" s="465">
        <f>IF(AP$53='Capital Structure'!$E$7,SUM($E$55:AP55),0)</f>
        <v>0</v>
      </c>
      <c r="AQ64" s="465">
        <f>IF(AQ$53='Capital Structure'!$E$7,SUM($E$55:AQ55),0)</f>
        <v>0</v>
      </c>
      <c r="AR64" s="465">
        <f>IF(AR$53='Capital Structure'!$E$7,SUM($E$55:AR55),0)</f>
        <v>0</v>
      </c>
      <c r="AS64" s="465">
        <f>IF(AS$53='Capital Structure'!$E$7,SUM($E$55:AS55),0)</f>
        <v>0</v>
      </c>
      <c r="AT64" s="465">
        <f>IF(AT$53='Capital Structure'!$E$7,SUM($E$55:AT55),0)</f>
        <v>0</v>
      </c>
      <c r="AU64" s="465">
        <f>IF(AU$53='Capital Structure'!$E$7,SUM($E$55:AU55),0)</f>
        <v>0</v>
      </c>
      <c r="AV64" s="465">
        <f>IF(AV$53='Capital Structure'!$E$7,SUM($E$55:AV55),0)</f>
        <v>0</v>
      </c>
      <c r="AW64" s="465">
        <f>IF(AW$53='Capital Structure'!$E$7,SUM($E$55:AW55),0)</f>
        <v>0</v>
      </c>
      <c r="AX64" s="465">
        <f>IF(AX$53='Capital Structure'!$E$7,SUM($E$55:AX55),0)</f>
        <v>0</v>
      </c>
      <c r="AY64" s="465">
        <f>IF(AY$53='Capital Structure'!$E$7,SUM($E$55:AY55),0)</f>
        <v>0</v>
      </c>
      <c r="AZ64" s="465">
        <f>IF(AZ$53='Capital Structure'!$E$7,SUM($E$55:AZ55),0)</f>
        <v>0</v>
      </c>
      <c r="BA64" s="465">
        <f>IF(BA$53='Capital Structure'!$E$7,SUM($E$55:BA55),0)</f>
        <v>0</v>
      </c>
      <c r="BB64" s="465">
        <f>IF(BB$53='Capital Structure'!$E$7,SUM($E$55:BB55),0)</f>
        <v>0</v>
      </c>
      <c r="BC64" s="465">
        <f>IF(BC$53='Capital Structure'!$E$7,SUM($E$55:BC55),0)</f>
        <v>0</v>
      </c>
      <c r="BD64" s="465">
        <f>IF(BD$53='Capital Structure'!$E$7,SUM($E$55:BD55),0)</f>
        <v>0</v>
      </c>
      <c r="BE64" s="465">
        <f>IF(BE$53='Capital Structure'!$E$7,SUM($E$55:BE55),0)</f>
        <v>0</v>
      </c>
      <c r="BF64" s="465">
        <f>IF(BF$53='Capital Structure'!$E$7,SUM($E$55:BF55),0)</f>
        <v>0</v>
      </c>
      <c r="BG64" s="465">
        <f>IF(BG$53='Capital Structure'!$E$7,SUM($E$55:BG55),0)</f>
        <v>0</v>
      </c>
      <c r="BH64" s="465">
        <f>IF(BH$53='Capital Structure'!$E$7,SUM($E$55:BH55),0)</f>
        <v>0</v>
      </c>
      <c r="BI64" s="465">
        <f>IF(BI$53='Capital Structure'!$E$7,SUM($E$55:BI55),0)</f>
        <v>0</v>
      </c>
      <c r="BJ64" s="465">
        <f>IF(BJ$53='Capital Structure'!$E$7,SUM($E$55:BJ55),0)</f>
        <v>0</v>
      </c>
      <c r="BK64" s="465">
        <f>IF(BK$53='Capital Structure'!$E$7,SUM($E$55:BK55),0)</f>
        <v>0</v>
      </c>
      <c r="BL64" s="465">
        <f>IF(BL$53='Capital Structure'!$E$7,SUM($E$55:BL55),0)</f>
        <v>0</v>
      </c>
      <c r="BM64" s="465">
        <f>IF(BM$53='Capital Structure'!$E$7,SUM($E$55:BM55),0)</f>
        <v>0</v>
      </c>
      <c r="BN64" s="465">
        <f>IF(BN$53='Capital Structure'!$E$7,SUM($E$55:BN55),0)</f>
        <v>0</v>
      </c>
      <c r="BO64" s="465">
        <f>IF(BO$53='Capital Structure'!$E$7,SUM($E$55:BO55),0)</f>
        <v>0</v>
      </c>
      <c r="BP64" s="465">
        <f>IF(BP$53='Capital Structure'!$E$7,SUM($E$55:BP55),0)</f>
        <v>0</v>
      </c>
      <c r="BQ64" s="465">
        <f>IF(BQ$53='Capital Structure'!$E$7,SUM($E$55:BQ55),0)</f>
        <v>0</v>
      </c>
      <c r="BR64" s="465">
        <f>IF(BR$53='Capital Structure'!$E$7,SUM($E$55:BR55),0)</f>
        <v>0</v>
      </c>
      <c r="BS64" s="465">
        <f>IF(BS$53='Capital Structure'!$E$7,SUM($E$55:BS55),0)</f>
        <v>0</v>
      </c>
      <c r="BT64" s="465">
        <f>IF(BT$53='Capital Structure'!$E$7,SUM($E$55:BT55),0)</f>
        <v>0</v>
      </c>
      <c r="BU64" s="465">
        <f>IF(BU$53='Capital Structure'!$E$7,SUM($E$55:BU55),0)</f>
        <v>0</v>
      </c>
      <c r="BV64" s="465">
        <f>IF(BV$53='Capital Structure'!$E$7,SUM($E$55:BV55),0)</f>
        <v>0</v>
      </c>
      <c r="BW64" s="465">
        <f>IF(BW$53='Capital Structure'!$E$7,SUM($E$55:BW55),0)</f>
        <v>0</v>
      </c>
      <c r="BX64" s="465">
        <f>IF(BX$53='Capital Structure'!$E$7,SUM($E$55:BX55),0)</f>
        <v>0</v>
      </c>
      <c r="BY64" s="465">
        <f>IF(BY$53='Capital Structure'!$E$7,SUM($E$55:BY55),0)</f>
        <v>0</v>
      </c>
      <c r="BZ64" s="465">
        <f>IF(BZ$53='Capital Structure'!$E$7,SUM($E$55:BZ55),0)</f>
        <v>0</v>
      </c>
      <c r="CA64" s="465">
        <f>IF(CA$53='Capital Structure'!$E$7,SUM($E$55:CA55),0)</f>
        <v>0</v>
      </c>
      <c r="CB64" s="465">
        <f>IF(CB$53='Capital Structure'!$E$7,SUM($E$55:CB55),0)</f>
        <v>61000000</v>
      </c>
      <c r="CC64" s="465">
        <f>IF(CC$53='Capital Structure'!$E$7,SUM($E$55:CC55),0)</f>
        <v>0</v>
      </c>
      <c r="CD64" s="465">
        <f>IF(CD$53='Capital Structure'!$E$7,SUM($E$55:CD55),0)</f>
        <v>0</v>
      </c>
      <c r="CE64" s="465">
        <f>IF(CE$53='Capital Structure'!$E$7,SUM($E$55:CE55),0)</f>
        <v>0</v>
      </c>
      <c r="CF64" s="465">
        <f>IF(CF$53='Capital Structure'!$E$7,SUM($E$55:CF55),0)</f>
        <v>0</v>
      </c>
      <c r="CG64" s="465">
        <f>IF(CG$53='Capital Structure'!$E$7,SUM($E$55:CG55),0)</f>
        <v>0</v>
      </c>
      <c r="CH64" s="465">
        <f>IF(CH$53='Capital Structure'!$E$7,SUM($E$55:CH55),0)</f>
        <v>0</v>
      </c>
      <c r="CI64" s="465">
        <f>IF(CI$53='Capital Structure'!$E$7,SUM($E$55:CI55),0)</f>
        <v>0</v>
      </c>
      <c r="CJ64" s="465">
        <f>IF(CJ$53='Capital Structure'!$E$7,SUM($E$55:CJ55),0)</f>
        <v>0</v>
      </c>
      <c r="CK64" s="465">
        <f>IF(CK$53='Capital Structure'!$E$7,SUM($E$55:CK55),0)</f>
        <v>0</v>
      </c>
      <c r="CL64" s="465">
        <f>IF(CL$53='Capital Structure'!$E$7,SUM($E$55:CL55),0)</f>
        <v>0</v>
      </c>
      <c r="CM64" s="465">
        <f>IF(CM$53='Capital Structure'!$E$7,SUM($E$55:CM55),0)</f>
        <v>0</v>
      </c>
      <c r="CN64" s="465">
        <f>IF(CN$53='Capital Structure'!$E$7,SUM($E$55:CN55),0)</f>
        <v>0</v>
      </c>
      <c r="CO64" s="465">
        <f>IF(CO$53='Capital Structure'!$E$7,SUM($E$55:CO55),0)</f>
        <v>0</v>
      </c>
      <c r="CP64" s="465">
        <f>IF(CP$53='Capital Structure'!$E$7,SUM($E$55:CP55),0)</f>
        <v>0</v>
      </c>
      <c r="CQ64" s="465">
        <f>IF(CQ$53='Capital Structure'!$E$7,SUM($E$55:CQ55),0)</f>
        <v>0</v>
      </c>
      <c r="CR64" s="465">
        <f>IF(CR$53='Capital Structure'!$E$7,SUM($E$55:CR55),0)</f>
        <v>0</v>
      </c>
      <c r="CS64" s="465">
        <f>IF(CS$53='Capital Structure'!$E$7,SUM($E$55:CS55),0)</f>
        <v>0</v>
      </c>
      <c r="CT64" s="465">
        <f>IF(CT$53='Capital Structure'!$E$7,SUM($E$55:CT55),0)</f>
        <v>0</v>
      </c>
      <c r="CU64" s="465">
        <f>IF(CU$53='Capital Structure'!$E$7,SUM($E$55:CU55),0)</f>
        <v>0</v>
      </c>
      <c r="CV64" s="465">
        <f>IF(CV$53='Capital Structure'!$E$7,SUM($E$55:CV55),0)</f>
        <v>0</v>
      </c>
      <c r="CW64" s="465">
        <f>IF(CW$53='Capital Structure'!$E$7,SUM($E$55:CW55),0)</f>
        <v>0</v>
      </c>
      <c r="CX64" s="465">
        <f>IF(CX$53='Capital Structure'!$E$7,SUM($E$55:CX55),0)</f>
        <v>0</v>
      </c>
      <c r="CY64" s="465">
        <f>IF(CY$53='Capital Structure'!$E$7,SUM($E$55:CY55),0)</f>
        <v>0</v>
      </c>
      <c r="CZ64" s="465">
        <f>IF(CZ$53='Capital Structure'!$E$7,SUM($E$55:CZ55),0)</f>
        <v>0</v>
      </c>
      <c r="DA64" s="465">
        <f>IF(DA$53='Capital Structure'!$E$7,SUM($E$55:DA55),0)</f>
        <v>0</v>
      </c>
      <c r="DB64" s="465">
        <f>IF(DB$53='Capital Structure'!$E$7,SUM($E$55:DB55),0)</f>
        <v>0</v>
      </c>
      <c r="DC64" s="465">
        <f>IF(DC$53='Capital Structure'!$E$7,SUM($E$55:DC55),0)</f>
        <v>0</v>
      </c>
      <c r="DD64" s="465">
        <f>IF(DD$53='Capital Structure'!$E$7,SUM($E$55:DD55),0)</f>
        <v>0</v>
      </c>
      <c r="DE64" s="465">
        <f>IF(DE$53='Capital Structure'!$E$7,SUM($E$55:DE55),0)</f>
        <v>0</v>
      </c>
      <c r="DF64" s="465">
        <f>IF(DF$53='Capital Structure'!$E$7,SUM($E$55:DF55),0)</f>
        <v>0</v>
      </c>
      <c r="DG64" s="465">
        <f>IF(DG$53='Capital Structure'!$E$7,SUM($E$55:DG55),0)</f>
        <v>0</v>
      </c>
      <c r="DH64" s="465">
        <f>IF(DH$53='Capital Structure'!$E$7,SUM($E$55:DH55),0)</f>
        <v>0</v>
      </c>
      <c r="DI64" s="465">
        <f>IF(DI$53='Capital Structure'!$E$7,SUM($E$55:DI55),0)</f>
        <v>0</v>
      </c>
      <c r="DJ64" s="465">
        <f>IF(DJ$53='Capital Structure'!$E$7,SUM($E$55:DJ55),0)</f>
        <v>0</v>
      </c>
      <c r="DK64" s="465">
        <f>IF(DK$53='Capital Structure'!$E$7,SUM($E$55:DK55),0)</f>
        <v>0</v>
      </c>
      <c r="DL64" s="465">
        <f>IF(DL$53='Capital Structure'!$E$7,SUM($E$55:DL55),0)</f>
        <v>0</v>
      </c>
      <c r="DM64" s="465">
        <f>IF(DM$53='Capital Structure'!$E$7,SUM($E$55:DM55),0)</f>
        <v>0</v>
      </c>
      <c r="DN64" s="465">
        <f>IF(DN$53='Capital Structure'!$E$7,SUM($E$55:DN55),0)</f>
        <v>0</v>
      </c>
      <c r="DO64" s="465">
        <f>IF(DO$53='Capital Structure'!$E$7,SUM($E$55:DO55),0)</f>
        <v>0</v>
      </c>
      <c r="DP64" s="465">
        <f>IF(DP$53='Capital Structure'!$E$7,SUM($E$55:DP55),0)</f>
        <v>0</v>
      </c>
      <c r="DQ64" s="465">
        <f>IF(DQ$53='Capital Structure'!$E$7,SUM($E$55:DQ55),0)</f>
        <v>0</v>
      </c>
      <c r="DR64" s="465">
        <f>IF(DR$53='Capital Structure'!$E$7,SUM($E$55:DR55),0)</f>
        <v>0</v>
      </c>
      <c r="DS64" s="465">
        <f>IF(DS$53='Capital Structure'!$E$7,SUM($E$55:DS55),0)</f>
        <v>0</v>
      </c>
      <c r="DT64" s="465">
        <f>IF(DT$53='Capital Structure'!$E$7,SUM($E$55:DT55),0)</f>
        <v>0</v>
      </c>
      <c r="DU64" s="465">
        <f>IF(DU$53='Capital Structure'!$E$7,SUM($E$55:DU55),0)</f>
        <v>0</v>
      </c>
      <c r="DV64" s="465">
        <f>IF(DV$53='Capital Structure'!$E$7,SUM($E$55:DV55),0)</f>
        <v>0</v>
      </c>
      <c r="DW64" s="465">
        <f>IF(DW$53='Capital Structure'!$E$7,SUM($E$55:DW55),0)</f>
        <v>0</v>
      </c>
      <c r="DX64" s="465">
        <f>IF(DX$53='Capital Structure'!$E$7,SUM($E$55:DX55),0)</f>
        <v>0</v>
      </c>
      <c r="DY64" s="465">
        <f>IF(DY$53='Capital Structure'!$E$7,SUM($E$55:DY55),0)</f>
        <v>0</v>
      </c>
    </row>
    <row r="65" spans="1:16384" s="465" customFormat="1">
      <c r="B65" s="466"/>
    </row>
    <row r="66" spans="1:16384" s="465" customFormat="1">
      <c r="A66" s="469"/>
      <c r="B66" s="470" t="s">
        <v>566</v>
      </c>
      <c r="C66" s="469"/>
      <c r="D66" s="469"/>
      <c r="E66" s="465">
        <f>E55</f>
        <v>0</v>
      </c>
      <c r="F66" s="465">
        <f t="shared" ref="F66:BQ66" si="30">F55</f>
        <v>0</v>
      </c>
      <c r="G66" s="465">
        <f t="shared" si="30"/>
        <v>0</v>
      </c>
      <c r="H66" s="465">
        <f t="shared" si="30"/>
        <v>0</v>
      </c>
      <c r="I66" s="465">
        <f t="shared" si="30"/>
        <v>0</v>
      </c>
      <c r="J66" s="465">
        <f t="shared" si="30"/>
        <v>0</v>
      </c>
      <c r="K66" s="465">
        <f t="shared" si="30"/>
        <v>0</v>
      </c>
      <c r="L66" s="465">
        <f t="shared" si="30"/>
        <v>0</v>
      </c>
      <c r="M66" s="465">
        <f t="shared" si="30"/>
        <v>0</v>
      </c>
      <c r="N66" s="465">
        <f t="shared" si="30"/>
        <v>0</v>
      </c>
      <c r="O66" s="465">
        <f t="shared" si="30"/>
        <v>0</v>
      </c>
      <c r="P66" s="465">
        <f t="shared" si="30"/>
        <v>0</v>
      </c>
      <c r="Q66" s="465">
        <f t="shared" si="30"/>
        <v>0</v>
      </c>
      <c r="R66" s="465">
        <f t="shared" si="30"/>
        <v>0</v>
      </c>
      <c r="S66" s="465">
        <f t="shared" si="30"/>
        <v>0</v>
      </c>
      <c r="T66" s="465">
        <f t="shared" si="30"/>
        <v>0</v>
      </c>
      <c r="U66" s="465">
        <f t="shared" si="30"/>
        <v>0</v>
      </c>
      <c r="V66" s="465">
        <f t="shared" si="30"/>
        <v>0</v>
      </c>
      <c r="W66" s="465">
        <f t="shared" si="30"/>
        <v>0</v>
      </c>
      <c r="X66" s="465">
        <f t="shared" si="30"/>
        <v>0</v>
      </c>
      <c r="Y66" s="465">
        <f t="shared" si="30"/>
        <v>0</v>
      </c>
      <c r="Z66" s="465">
        <f t="shared" si="30"/>
        <v>0</v>
      </c>
      <c r="AA66" s="465">
        <f t="shared" si="30"/>
        <v>0</v>
      </c>
      <c r="AB66" s="465">
        <f t="shared" si="30"/>
        <v>0</v>
      </c>
      <c r="AC66" s="465">
        <f t="shared" si="30"/>
        <v>0</v>
      </c>
      <c r="AD66" s="465">
        <f t="shared" si="30"/>
        <v>0</v>
      </c>
      <c r="AE66" s="465">
        <f t="shared" si="30"/>
        <v>0</v>
      </c>
      <c r="AF66" s="465">
        <f t="shared" si="30"/>
        <v>0</v>
      </c>
      <c r="AG66" s="465">
        <f t="shared" si="30"/>
        <v>0</v>
      </c>
      <c r="AH66" s="465">
        <f t="shared" si="30"/>
        <v>0</v>
      </c>
      <c r="AI66" s="465">
        <f t="shared" si="30"/>
        <v>0</v>
      </c>
      <c r="AJ66" s="465">
        <f t="shared" si="30"/>
        <v>0</v>
      </c>
      <c r="AK66" s="465">
        <f t="shared" si="30"/>
        <v>0</v>
      </c>
      <c r="AL66" s="465">
        <f t="shared" si="30"/>
        <v>0</v>
      </c>
      <c r="AM66" s="465">
        <f t="shared" si="30"/>
        <v>0</v>
      </c>
      <c r="AN66" s="465">
        <f t="shared" si="30"/>
        <v>0</v>
      </c>
      <c r="AO66" s="465">
        <f t="shared" si="30"/>
        <v>0</v>
      </c>
      <c r="AP66" s="465">
        <f t="shared" si="30"/>
        <v>0</v>
      </c>
      <c r="AQ66" s="465">
        <f t="shared" si="30"/>
        <v>0</v>
      </c>
      <c r="AR66" s="465">
        <f t="shared" si="30"/>
        <v>0</v>
      </c>
      <c r="AS66" s="465">
        <f t="shared" si="30"/>
        <v>0</v>
      </c>
      <c r="AT66" s="465">
        <f t="shared" si="30"/>
        <v>0</v>
      </c>
      <c r="AU66" s="465">
        <f t="shared" si="30"/>
        <v>61000000</v>
      </c>
      <c r="AV66" s="465">
        <f t="shared" si="30"/>
        <v>0</v>
      </c>
      <c r="AW66" s="465">
        <f t="shared" si="30"/>
        <v>0</v>
      </c>
      <c r="AX66" s="465">
        <f t="shared" si="30"/>
        <v>0</v>
      </c>
      <c r="AY66" s="465">
        <f t="shared" si="30"/>
        <v>0</v>
      </c>
      <c r="AZ66" s="465">
        <f t="shared" si="30"/>
        <v>0</v>
      </c>
      <c r="BA66" s="465">
        <f t="shared" si="30"/>
        <v>0</v>
      </c>
      <c r="BB66" s="465">
        <f t="shared" si="30"/>
        <v>0</v>
      </c>
      <c r="BC66" s="465">
        <f t="shared" si="30"/>
        <v>0</v>
      </c>
      <c r="BD66" s="465">
        <f t="shared" si="30"/>
        <v>0</v>
      </c>
      <c r="BE66" s="465">
        <f t="shared" si="30"/>
        <v>0</v>
      </c>
      <c r="BF66" s="465">
        <f t="shared" si="30"/>
        <v>0</v>
      </c>
      <c r="BG66" s="465">
        <f t="shared" si="30"/>
        <v>0</v>
      </c>
      <c r="BH66" s="465">
        <f t="shared" si="30"/>
        <v>0</v>
      </c>
      <c r="BI66" s="465">
        <f t="shared" si="30"/>
        <v>0</v>
      </c>
      <c r="BJ66" s="465">
        <f t="shared" si="30"/>
        <v>0</v>
      </c>
      <c r="BK66" s="465">
        <f t="shared" si="30"/>
        <v>0</v>
      </c>
      <c r="BL66" s="465">
        <f t="shared" si="30"/>
        <v>0</v>
      </c>
      <c r="BM66" s="465">
        <f t="shared" si="30"/>
        <v>0</v>
      </c>
      <c r="BN66" s="465">
        <f t="shared" si="30"/>
        <v>0</v>
      </c>
      <c r="BO66" s="465">
        <f t="shared" si="30"/>
        <v>0</v>
      </c>
      <c r="BP66" s="465">
        <f t="shared" si="30"/>
        <v>0</v>
      </c>
      <c r="BQ66" s="465">
        <f t="shared" si="30"/>
        <v>0</v>
      </c>
      <c r="BR66" s="465">
        <f t="shared" ref="BR66:DY66" si="31">BR55</f>
        <v>0</v>
      </c>
      <c r="BS66" s="465">
        <f t="shared" si="31"/>
        <v>0</v>
      </c>
      <c r="BT66" s="465">
        <f t="shared" si="31"/>
        <v>0</v>
      </c>
      <c r="BU66" s="465">
        <f t="shared" si="31"/>
        <v>0</v>
      </c>
      <c r="BV66" s="465">
        <f t="shared" si="31"/>
        <v>0</v>
      </c>
      <c r="BW66" s="465">
        <f t="shared" si="31"/>
        <v>0</v>
      </c>
      <c r="BX66" s="465">
        <f t="shared" si="31"/>
        <v>0</v>
      </c>
      <c r="BY66" s="465">
        <f t="shared" si="31"/>
        <v>0</v>
      </c>
      <c r="BZ66" s="465">
        <f t="shared" si="31"/>
        <v>0</v>
      </c>
      <c r="CA66" s="465">
        <f t="shared" si="31"/>
        <v>0</v>
      </c>
      <c r="CB66" s="465">
        <f t="shared" si="31"/>
        <v>0</v>
      </c>
      <c r="CC66" s="465">
        <f t="shared" si="31"/>
        <v>0</v>
      </c>
      <c r="CD66" s="465">
        <f t="shared" si="31"/>
        <v>0</v>
      </c>
      <c r="CE66" s="465">
        <f t="shared" si="31"/>
        <v>0</v>
      </c>
      <c r="CF66" s="465">
        <f t="shared" si="31"/>
        <v>0</v>
      </c>
      <c r="CG66" s="465">
        <f t="shared" si="31"/>
        <v>0</v>
      </c>
      <c r="CH66" s="465">
        <f t="shared" si="31"/>
        <v>0</v>
      </c>
      <c r="CI66" s="465">
        <f t="shared" si="31"/>
        <v>0</v>
      </c>
      <c r="CJ66" s="465">
        <f t="shared" si="31"/>
        <v>0</v>
      </c>
      <c r="CK66" s="465">
        <f t="shared" si="31"/>
        <v>0</v>
      </c>
      <c r="CL66" s="465">
        <f t="shared" si="31"/>
        <v>0</v>
      </c>
      <c r="CM66" s="465">
        <f t="shared" si="31"/>
        <v>0</v>
      </c>
      <c r="CN66" s="465">
        <f t="shared" si="31"/>
        <v>0</v>
      </c>
      <c r="CO66" s="465">
        <f t="shared" si="31"/>
        <v>0</v>
      </c>
      <c r="CP66" s="465">
        <f t="shared" si="31"/>
        <v>0</v>
      </c>
      <c r="CQ66" s="465">
        <f t="shared" si="31"/>
        <v>0</v>
      </c>
      <c r="CR66" s="465">
        <f t="shared" si="31"/>
        <v>0</v>
      </c>
      <c r="CS66" s="465">
        <f t="shared" si="31"/>
        <v>0</v>
      </c>
      <c r="CT66" s="465">
        <f t="shared" si="31"/>
        <v>0</v>
      </c>
      <c r="CU66" s="465">
        <f t="shared" si="31"/>
        <v>0</v>
      </c>
      <c r="CV66" s="465">
        <f t="shared" si="31"/>
        <v>0</v>
      </c>
      <c r="CW66" s="465">
        <f t="shared" si="31"/>
        <v>0</v>
      </c>
      <c r="CX66" s="465">
        <f t="shared" si="31"/>
        <v>0</v>
      </c>
      <c r="CY66" s="465">
        <f t="shared" si="31"/>
        <v>0</v>
      </c>
      <c r="CZ66" s="465">
        <f t="shared" si="31"/>
        <v>0</v>
      </c>
      <c r="DA66" s="465">
        <f t="shared" si="31"/>
        <v>0</v>
      </c>
      <c r="DB66" s="465">
        <f t="shared" si="31"/>
        <v>0</v>
      </c>
      <c r="DC66" s="465">
        <f t="shared" si="31"/>
        <v>0</v>
      </c>
      <c r="DD66" s="465">
        <f t="shared" si="31"/>
        <v>0</v>
      </c>
      <c r="DE66" s="465">
        <f t="shared" si="31"/>
        <v>0</v>
      </c>
      <c r="DF66" s="465">
        <f t="shared" si="31"/>
        <v>0</v>
      </c>
      <c r="DG66" s="465">
        <f t="shared" si="31"/>
        <v>0</v>
      </c>
      <c r="DH66" s="465">
        <f t="shared" si="31"/>
        <v>0</v>
      </c>
      <c r="DI66" s="465">
        <f t="shared" si="31"/>
        <v>0</v>
      </c>
      <c r="DJ66" s="465">
        <f t="shared" si="31"/>
        <v>0</v>
      </c>
      <c r="DK66" s="465">
        <f t="shared" si="31"/>
        <v>0</v>
      </c>
      <c r="DL66" s="465">
        <f t="shared" si="31"/>
        <v>0</v>
      </c>
      <c r="DM66" s="465">
        <f t="shared" si="31"/>
        <v>0</v>
      </c>
      <c r="DN66" s="465">
        <f t="shared" si="31"/>
        <v>0</v>
      </c>
      <c r="DO66" s="465">
        <f t="shared" si="31"/>
        <v>0</v>
      </c>
      <c r="DP66" s="465">
        <f t="shared" si="31"/>
        <v>0</v>
      </c>
      <c r="DQ66" s="465">
        <f t="shared" si="31"/>
        <v>0</v>
      </c>
      <c r="DR66" s="465">
        <f t="shared" si="31"/>
        <v>0</v>
      </c>
      <c r="DS66" s="465">
        <f t="shared" si="31"/>
        <v>0</v>
      </c>
      <c r="DT66" s="465">
        <f t="shared" si="31"/>
        <v>0</v>
      </c>
      <c r="DU66" s="465">
        <f t="shared" si="31"/>
        <v>0</v>
      </c>
      <c r="DV66" s="465">
        <f t="shared" si="31"/>
        <v>0</v>
      </c>
      <c r="DW66" s="465">
        <f t="shared" si="31"/>
        <v>0</v>
      </c>
      <c r="DX66" s="465">
        <f t="shared" si="31"/>
        <v>0</v>
      </c>
      <c r="DY66" s="465">
        <f t="shared" si="31"/>
        <v>0</v>
      </c>
      <c r="DZ66" s="469"/>
      <c r="EA66" s="469"/>
      <c r="EB66" s="469"/>
      <c r="EC66" s="469"/>
      <c r="ED66" s="469"/>
      <c r="EE66" s="469"/>
      <c r="EF66" s="469"/>
      <c r="EG66" s="469"/>
      <c r="EH66" s="469"/>
      <c r="EI66" s="469"/>
      <c r="EJ66" s="469"/>
      <c r="EK66" s="469"/>
      <c r="EL66" s="469"/>
      <c r="EM66" s="469"/>
      <c r="EN66" s="469"/>
      <c r="EO66" s="469"/>
      <c r="EP66" s="469"/>
      <c r="EQ66" s="469"/>
      <c r="ER66" s="469"/>
      <c r="ES66" s="469"/>
      <c r="ET66" s="469"/>
      <c r="EU66" s="469"/>
      <c r="EV66" s="469"/>
      <c r="EW66" s="469"/>
      <c r="EX66" s="469"/>
      <c r="EY66" s="469"/>
      <c r="EZ66" s="469"/>
      <c r="FA66" s="469"/>
      <c r="FB66" s="469"/>
      <c r="FC66" s="469"/>
      <c r="FD66" s="469"/>
      <c r="FE66" s="469"/>
      <c r="FF66" s="469"/>
      <c r="FG66" s="469"/>
      <c r="FH66" s="469"/>
      <c r="FI66" s="469"/>
      <c r="FJ66" s="469"/>
      <c r="FK66" s="469"/>
      <c r="FL66" s="469"/>
      <c r="FM66" s="469"/>
      <c r="FN66" s="469"/>
      <c r="FO66" s="469"/>
      <c r="FP66" s="469"/>
      <c r="FQ66" s="469"/>
      <c r="FR66" s="469"/>
      <c r="FS66" s="469"/>
      <c r="FT66" s="469"/>
      <c r="FU66" s="469"/>
      <c r="FV66" s="469"/>
      <c r="FW66" s="469"/>
      <c r="FX66" s="469"/>
      <c r="FY66" s="469"/>
      <c r="FZ66" s="469"/>
      <c r="GA66" s="469"/>
      <c r="GB66" s="469"/>
      <c r="GC66" s="469"/>
      <c r="GD66" s="469"/>
      <c r="GE66" s="469"/>
      <c r="GF66" s="469"/>
      <c r="GG66" s="469"/>
      <c r="GH66" s="469"/>
      <c r="GI66" s="469"/>
      <c r="GJ66" s="469"/>
      <c r="GK66" s="469"/>
      <c r="GL66" s="469"/>
      <c r="GM66" s="469"/>
      <c r="GN66" s="469"/>
      <c r="GO66" s="469"/>
      <c r="GP66" s="469"/>
      <c r="GQ66" s="469"/>
      <c r="GR66" s="469"/>
      <c r="GS66" s="469"/>
      <c r="GT66" s="469"/>
      <c r="GU66" s="469"/>
      <c r="GV66" s="469"/>
      <c r="GW66" s="469"/>
      <c r="GX66" s="469"/>
      <c r="GY66" s="469"/>
      <c r="GZ66" s="469"/>
      <c r="HA66" s="469"/>
      <c r="HB66" s="469"/>
      <c r="HC66" s="469"/>
      <c r="HD66" s="469"/>
      <c r="HE66" s="469"/>
      <c r="HF66" s="469"/>
      <c r="HG66" s="469"/>
      <c r="HH66" s="469"/>
      <c r="HI66" s="469"/>
      <c r="HJ66" s="469"/>
      <c r="HK66" s="469"/>
      <c r="HL66" s="469"/>
      <c r="HM66" s="469"/>
      <c r="HN66" s="469"/>
      <c r="HO66" s="469"/>
      <c r="HP66" s="469"/>
      <c r="HQ66" s="469"/>
      <c r="HR66" s="469"/>
      <c r="HS66" s="469"/>
      <c r="HT66" s="469"/>
      <c r="HU66" s="469"/>
      <c r="HV66" s="469"/>
      <c r="HW66" s="469"/>
      <c r="HX66" s="469"/>
      <c r="HY66" s="469"/>
      <c r="HZ66" s="469"/>
      <c r="IA66" s="469"/>
      <c r="IB66" s="469"/>
      <c r="IC66" s="469"/>
      <c r="ID66" s="469"/>
      <c r="IE66" s="469"/>
      <c r="IF66" s="469"/>
      <c r="IG66" s="469"/>
      <c r="IH66" s="469"/>
      <c r="II66" s="469"/>
      <c r="IJ66" s="469"/>
      <c r="IK66" s="469"/>
      <c r="IL66" s="469"/>
      <c r="IM66" s="469"/>
      <c r="IN66" s="469"/>
      <c r="IO66" s="469"/>
      <c r="IP66" s="469"/>
      <c r="IQ66" s="469"/>
      <c r="IR66" s="469"/>
      <c r="IS66" s="469"/>
      <c r="IT66" s="469"/>
      <c r="IU66" s="469"/>
      <c r="IV66" s="469"/>
      <c r="IW66" s="469"/>
      <c r="IX66" s="469"/>
      <c r="IY66" s="469"/>
      <c r="IZ66" s="469"/>
      <c r="JA66" s="469"/>
      <c r="JB66" s="469"/>
      <c r="JC66" s="469"/>
      <c r="JD66" s="469"/>
      <c r="JE66" s="469"/>
      <c r="JF66" s="469"/>
      <c r="JG66" s="469"/>
      <c r="JH66" s="469"/>
      <c r="JI66" s="469"/>
      <c r="JJ66" s="469"/>
      <c r="JK66" s="469"/>
      <c r="JL66" s="469"/>
      <c r="JM66" s="469"/>
      <c r="JN66" s="469"/>
      <c r="JO66" s="469"/>
      <c r="JP66" s="469"/>
      <c r="JQ66" s="469"/>
      <c r="JR66" s="469"/>
      <c r="JS66" s="469"/>
      <c r="JT66" s="469"/>
      <c r="JU66" s="469"/>
      <c r="JV66" s="469"/>
      <c r="JW66" s="469"/>
      <c r="JX66" s="469"/>
      <c r="JY66" s="469"/>
      <c r="JZ66" s="469"/>
      <c r="KA66" s="469"/>
      <c r="KB66" s="469"/>
      <c r="KC66" s="469"/>
      <c r="KD66" s="469"/>
      <c r="KE66" s="469"/>
      <c r="KF66" s="469"/>
      <c r="KG66" s="469"/>
      <c r="KH66" s="469"/>
      <c r="KI66" s="469"/>
      <c r="KJ66" s="469"/>
      <c r="KK66" s="469"/>
      <c r="KL66" s="469"/>
      <c r="KM66" s="469"/>
      <c r="KN66" s="469"/>
      <c r="KO66" s="469"/>
      <c r="KP66" s="469"/>
      <c r="KQ66" s="469"/>
      <c r="KR66" s="469"/>
      <c r="KS66" s="469"/>
      <c r="KT66" s="469"/>
      <c r="KU66" s="469"/>
      <c r="KV66" s="469"/>
      <c r="KW66" s="469"/>
      <c r="KX66" s="469"/>
      <c r="KY66" s="469"/>
      <c r="KZ66" s="469"/>
      <c r="LA66" s="469"/>
      <c r="LB66" s="469"/>
      <c r="LC66" s="469"/>
      <c r="LD66" s="469"/>
      <c r="LE66" s="469"/>
      <c r="LF66" s="469"/>
      <c r="LG66" s="469"/>
      <c r="LH66" s="469"/>
      <c r="LI66" s="469"/>
      <c r="LJ66" s="469"/>
      <c r="LK66" s="469"/>
      <c r="LL66" s="469"/>
      <c r="LM66" s="469"/>
      <c r="LN66" s="469"/>
      <c r="LO66" s="469"/>
      <c r="LP66" s="469"/>
      <c r="LQ66" s="469"/>
      <c r="LR66" s="469"/>
      <c r="LS66" s="469"/>
      <c r="LT66" s="469"/>
      <c r="LU66" s="469"/>
      <c r="LV66" s="469"/>
      <c r="LW66" s="469"/>
      <c r="LX66" s="469"/>
      <c r="LY66" s="469"/>
      <c r="LZ66" s="469"/>
      <c r="MA66" s="469"/>
      <c r="MB66" s="469"/>
      <c r="MC66" s="469"/>
      <c r="MD66" s="469"/>
      <c r="ME66" s="469"/>
      <c r="MF66" s="469"/>
      <c r="MG66" s="469"/>
      <c r="MH66" s="469"/>
      <c r="MI66" s="469"/>
      <c r="MJ66" s="469"/>
      <c r="MK66" s="469"/>
      <c r="ML66" s="469"/>
      <c r="MM66" s="469"/>
      <c r="MN66" s="469"/>
      <c r="MO66" s="469"/>
      <c r="MP66" s="469"/>
      <c r="MQ66" s="469"/>
      <c r="MR66" s="469"/>
      <c r="MS66" s="469"/>
      <c r="MT66" s="469"/>
      <c r="MU66" s="469"/>
      <c r="MV66" s="469"/>
      <c r="MW66" s="469"/>
      <c r="MX66" s="469"/>
      <c r="MY66" s="469"/>
      <c r="MZ66" s="469"/>
      <c r="NA66" s="469"/>
      <c r="NB66" s="469"/>
      <c r="NC66" s="469"/>
      <c r="ND66" s="469"/>
      <c r="NE66" s="469"/>
      <c r="NF66" s="469"/>
      <c r="NG66" s="469"/>
      <c r="NH66" s="469"/>
      <c r="NI66" s="469"/>
      <c r="NJ66" s="469"/>
      <c r="NK66" s="469"/>
      <c r="NL66" s="469"/>
      <c r="NM66" s="469"/>
      <c r="NN66" s="469"/>
      <c r="NO66" s="469"/>
      <c r="NP66" s="469"/>
      <c r="NQ66" s="469"/>
      <c r="NR66" s="469"/>
      <c r="NS66" s="469"/>
      <c r="NT66" s="469"/>
      <c r="NU66" s="469"/>
      <c r="NV66" s="469"/>
      <c r="NW66" s="469"/>
      <c r="NX66" s="469"/>
      <c r="NY66" s="469"/>
      <c r="NZ66" s="469"/>
      <c r="OA66" s="469"/>
      <c r="OB66" s="469"/>
      <c r="OC66" s="469"/>
      <c r="OD66" s="469"/>
      <c r="OE66" s="469"/>
      <c r="OF66" s="469"/>
      <c r="OG66" s="469"/>
      <c r="OH66" s="469"/>
      <c r="OI66" s="469"/>
      <c r="OJ66" s="469"/>
      <c r="OK66" s="469"/>
      <c r="OL66" s="469"/>
      <c r="OM66" s="469"/>
      <c r="ON66" s="469"/>
      <c r="OO66" s="469"/>
      <c r="OP66" s="469"/>
      <c r="OQ66" s="469"/>
      <c r="OR66" s="469"/>
      <c r="OS66" s="469"/>
      <c r="OT66" s="469"/>
      <c r="OU66" s="469"/>
      <c r="OV66" s="469"/>
      <c r="OW66" s="469"/>
      <c r="OX66" s="469"/>
      <c r="OY66" s="469"/>
      <c r="OZ66" s="469"/>
      <c r="PA66" s="469"/>
      <c r="PB66" s="469"/>
      <c r="PC66" s="469"/>
      <c r="PD66" s="469"/>
      <c r="PE66" s="469"/>
      <c r="PF66" s="469"/>
      <c r="PG66" s="469"/>
      <c r="PH66" s="469"/>
      <c r="PI66" s="469"/>
      <c r="PJ66" s="469"/>
      <c r="PK66" s="469"/>
      <c r="PL66" s="469"/>
      <c r="PM66" s="469"/>
      <c r="PN66" s="469"/>
      <c r="PO66" s="469"/>
      <c r="PP66" s="469"/>
      <c r="PQ66" s="469"/>
      <c r="PR66" s="469"/>
      <c r="PS66" s="469"/>
      <c r="PT66" s="469"/>
      <c r="PU66" s="469"/>
      <c r="PV66" s="469"/>
      <c r="PW66" s="469"/>
      <c r="PX66" s="469"/>
      <c r="PY66" s="469"/>
      <c r="PZ66" s="469"/>
      <c r="QA66" s="469"/>
      <c r="QB66" s="469"/>
      <c r="QC66" s="469"/>
      <c r="QD66" s="469"/>
      <c r="QE66" s="469"/>
      <c r="QF66" s="469"/>
      <c r="QG66" s="469"/>
      <c r="QH66" s="469"/>
      <c r="QI66" s="469"/>
      <c r="QJ66" s="469"/>
      <c r="QK66" s="469"/>
      <c r="QL66" s="469"/>
      <c r="QM66" s="469"/>
      <c r="QN66" s="469"/>
      <c r="QO66" s="469"/>
      <c r="QP66" s="469"/>
      <c r="QQ66" s="469"/>
      <c r="QR66" s="469"/>
      <c r="QS66" s="469"/>
      <c r="QT66" s="469"/>
      <c r="QU66" s="469"/>
      <c r="QV66" s="469"/>
      <c r="QW66" s="469"/>
      <c r="QX66" s="469"/>
      <c r="QY66" s="469"/>
      <c r="QZ66" s="469"/>
      <c r="RA66" s="469"/>
      <c r="RB66" s="469"/>
      <c r="RC66" s="469"/>
      <c r="RD66" s="469"/>
      <c r="RE66" s="469"/>
      <c r="RF66" s="469"/>
      <c r="RG66" s="469"/>
      <c r="RH66" s="469"/>
      <c r="RI66" s="469"/>
      <c r="RJ66" s="469"/>
      <c r="RK66" s="469"/>
      <c r="RL66" s="469"/>
      <c r="RM66" s="469"/>
      <c r="RN66" s="469"/>
      <c r="RO66" s="469"/>
      <c r="RP66" s="469"/>
      <c r="RQ66" s="469"/>
      <c r="RR66" s="469"/>
      <c r="RS66" s="469"/>
      <c r="RT66" s="469"/>
      <c r="RU66" s="469"/>
      <c r="RV66" s="469"/>
      <c r="RW66" s="469"/>
      <c r="RX66" s="469"/>
      <c r="RY66" s="469"/>
      <c r="RZ66" s="469"/>
      <c r="SA66" s="469"/>
      <c r="SB66" s="469"/>
      <c r="SC66" s="469"/>
      <c r="SD66" s="469"/>
      <c r="SE66" s="469"/>
      <c r="SF66" s="469"/>
      <c r="SG66" s="469"/>
      <c r="SH66" s="469"/>
      <c r="SI66" s="469"/>
      <c r="SJ66" s="469"/>
      <c r="SK66" s="469"/>
      <c r="SL66" s="469"/>
      <c r="SM66" s="469"/>
      <c r="SN66" s="469"/>
      <c r="SO66" s="469"/>
      <c r="SP66" s="469"/>
      <c r="SQ66" s="469"/>
      <c r="SR66" s="469"/>
      <c r="SS66" s="469"/>
      <c r="ST66" s="469"/>
      <c r="SU66" s="469"/>
      <c r="SV66" s="469"/>
      <c r="SW66" s="469"/>
      <c r="SX66" s="469"/>
      <c r="SY66" s="469"/>
      <c r="SZ66" s="469"/>
      <c r="TA66" s="469"/>
      <c r="TB66" s="469"/>
      <c r="TC66" s="469"/>
      <c r="TD66" s="469"/>
      <c r="TE66" s="469"/>
      <c r="TF66" s="469"/>
      <c r="TG66" s="469"/>
      <c r="TH66" s="469"/>
      <c r="TI66" s="469"/>
      <c r="TJ66" s="469"/>
      <c r="TK66" s="469"/>
      <c r="TL66" s="469"/>
      <c r="TM66" s="469"/>
      <c r="TN66" s="469"/>
      <c r="TO66" s="469"/>
      <c r="TP66" s="469"/>
      <c r="TQ66" s="469"/>
      <c r="TR66" s="469"/>
      <c r="TS66" s="469"/>
      <c r="TT66" s="469"/>
      <c r="TU66" s="469"/>
      <c r="TV66" s="469"/>
      <c r="TW66" s="469"/>
      <c r="TX66" s="469"/>
      <c r="TY66" s="469"/>
      <c r="TZ66" s="469"/>
      <c r="UA66" s="469"/>
      <c r="UB66" s="469"/>
      <c r="UC66" s="469"/>
      <c r="UD66" s="469"/>
      <c r="UE66" s="469"/>
      <c r="UF66" s="469"/>
      <c r="UG66" s="469"/>
      <c r="UH66" s="469"/>
      <c r="UI66" s="469"/>
      <c r="UJ66" s="469"/>
      <c r="UK66" s="469"/>
      <c r="UL66" s="469"/>
      <c r="UM66" s="469"/>
      <c r="UN66" s="469"/>
      <c r="UO66" s="469"/>
      <c r="UP66" s="469"/>
      <c r="UQ66" s="469"/>
      <c r="UR66" s="469"/>
      <c r="US66" s="469"/>
      <c r="UT66" s="469"/>
      <c r="UU66" s="469"/>
      <c r="UV66" s="469"/>
      <c r="UW66" s="469"/>
      <c r="UX66" s="469"/>
      <c r="UY66" s="469"/>
      <c r="UZ66" s="469"/>
      <c r="VA66" s="469"/>
      <c r="VB66" s="469"/>
      <c r="VC66" s="469"/>
      <c r="VD66" s="469"/>
      <c r="VE66" s="469"/>
      <c r="VF66" s="469"/>
      <c r="VG66" s="469"/>
      <c r="VH66" s="469"/>
      <c r="VI66" s="469"/>
      <c r="VJ66" s="469"/>
      <c r="VK66" s="469"/>
      <c r="VL66" s="469"/>
      <c r="VM66" s="469"/>
      <c r="VN66" s="469"/>
      <c r="VO66" s="469"/>
      <c r="VP66" s="469"/>
      <c r="VQ66" s="469"/>
      <c r="VR66" s="469"/>
      <c r="VS66" s="469"/>
      <c r="VT66" s="469"/>
      <c r="VU66" s="469"/>
      <c r="VV66" s="469"/>
      <c r="VW66" s="469"/>
      <c r="VX66" s="469"/>
      <c r="VY66" s="469"/>
      <c r="VZ66" s="469"/>
      <c r="WA66" s="469"/>
      <c r="WB66" s="469"/>
      <c r="WC66" s="469"/>
      <c r="WD66" s="469"/>
      <c r="WE66" s="469"/>
      <c r="WF66" s="469"/>
      <c r="WG66" s="469"/>
      <c r="WH66" s="469"/>
      <c r="WI66" s="469"/>
      <c r="WJ66" s="469"/>
      <c r="WK66" s="469"/>
      <c r="WL66" s="469"/>
      <c r="WM66" s="469"/>
      <c r="WN66" s="469"/>
      <c r="WO66" s="469"/>
      <c r="WP66" s="469"/>
      <c r="WQ66" s="469"/>
      <c r="WR66" s="469"/>
      <c r="WS66" s="469"/>
      <c r="WT66" s="469"/>
      <c r="WU66" s="469"/>
      <c r="WV66" s="469"/>
      <c r="WW66" s="469"/>
      <c r="WX66" s="469"/>
      <c r="WY66" s="469"/>
      <c r="WZ66" s="469"/>
      <c r="XA66" s="469"/>
      <c r="XB66" s="469"/>
      <c r="XC66" s="469"/>
      <c r="XD66" s="469"/>
      <c r="XE66" s="469"/>
      <c r="XF66" s="469"/>
      <c r="XG66" s="469"/>
      <c r="XH66" s="469"/>
      <c r="XI66" s="469"/>
      <c r="XJ66" s="469"/>
      <c r="XK66" s="469"/>
      <c r="XL66" s="469"/>
      <c r="XM66" s="469"/>
      <c r="XN66" s="469"/>
      <c r="XO66" s="469"/>
      <c r="XP66" s="469"/>
      <c r="XQ66" s="469"/>
      <c r="XR66" s="469"/>
      <c r="XS66" s="469"/>
      <c r="XT66" s="469"/>
      <c r="XU66" s="469"/>
      <c r="XV66" s="469"/>
      <c r="XW66" s="469"/>
      <c r="XX66" s="469"/>
      <c r="XY66" s="469"/>
      <c r="XZ66" s="469"/>
      <c r="YA66" s="469"/>
      <c r="YB66" s="469"/>
      <c r="YC66" s="469"/>
      <c r="YD66" s="469"/>
      <c r="YE66" s="469"/>
      <c r="YF66" s="469"/>
      <c r="YG66" s="469"/>
      <c r="YH66" s="469"/>
      <c r="YI66" s="469"/>
      <c r="YJ66" s="469"/>
      <c r="YK66" s="469"/>
      <c r="YL66" s="469"/>
      <c r="YM66" s="469"/>
      <c r="YN66" s="469"/>
      <c r="YO66" s="469"/>
      <c r="YP66" s="469"/>
      <c r="YQ66" s="469"/>
      <c r="YR66" s="469"/>
      <c r="YS66" s="469"/>
      <c r="YT66" s="469"/>
      <c r="YU66" s="469"/>
      <c r="YV66" s="469"/>
      <c r="YW66" s="469"/>
      <c r="YX66" s="469"/>
      <c r="YY66" s="469"/>
      <c r="YZ66" s="469"/>
      <c r="ZA66" s="469"/>
      <c r="ZB66" s="469"/>
      <c r="ZC66" s="469"/>
      <c r="ZD66" s="469"/>
      <c r="ZE66" s="469"/>
      <c r="ZF66" s="469"/>
      <c r="ZG66" s="469"/>
      <c r="ZH66" s="469"/>
      <c r="ZI66" s="469"/>
      <c r="ZJ66" s="469"/>
      <c r="ZK66" s="469"/>
      <c r="ZL66" s="469"/>
      <c r="ZM66" s="469"/>
      <c r="ZN66" s="469"/>
      <c r="ZO66" s="469"/>
      <c r="ZP66" s="469"/>
      <c r="ZQ66" s="469"/>
      <c r="ZR66" s="469"/>
      <c r="ZS66" s="469"/>
      <c r="ZT66" s="469"/>
      <c r="ZU66" s="469"/>
      <c r="ZV66" s="469"/>
      <c r="ZW66" s="469"/>
      <c r="ZX66" s="469"/>
      <c r="ZY66" s="469"/>
      <c r="ZZ66" s="469"/>
      <c r="AAA66" s="469"/>
      <c r="AAB66" s="469"/>
      <c r="AAC66" s="469"/>
      <c r="AAD66" s="469"/>
      <c r="AAE66" s="469"/>
      <c r="AAF66" s="469"/>
      <c r="AAG66" s="469"/>
      <c r="AAH66" s="469"/>
      <c r="AAI66" s="469"/>
      <c r="AAJ66" s="469"/>
      <c r="AAK66" s="469"/>
      <c r="AAL66" s="469"/>
      <c r="AAM66" s="469"/>
      <c r="AAN66" s="469"/>
      <c r="AAO66" s="469"/>
      <c r="AAP66" s="469"/>
      <c r="AAQ66" s="469"/>
      <c r="AAR66" s="469"/>
      <c r="AAS66" s="469"/>
      <c r="AAT66" s="469"/>
      <c r="AAU66" s="469"/>
      <c r="AAV66" s="469"/>
      <c r="AAW66" s="469"/>
      <c r="AAX66" s="469"/>
      <c r="AAY66" s="469"/>
      <c r="AAZ66" s="469"/>
      <c r="ABA66" s="469"/>
      <c r="ABB66" s="469"/>
      <c r="ABC66" s="469"/>
      <c r="ABD66" s="469"/>
      <c r="ABE66" s="469"/>
      <c r="ABF66" s="469"/>
      <c r="ABG66" s="469"/>
      <c r="ABH66" s="469"/>
      <c r="ABI66" s="469"/>
      <c r="ABJ66" s="469"/>
      <c r="ABK66" s="469"/>
      <c r="ABL66" s="469"/>
      <c r="ABM66" s="469"/>
      <c r="ABN66" s="469"/>
      <c r="ABO66" s="469"/>
      <c r="ABP66" s="469"/>
      <c r="ABQ66" s="469"/>
      <c r="ABR66" s="469"/>
      <c r="ABS66" s="469"/>
      <c r="ABT66" s="469"/>
      <c r="ABU66" s="469"/>
      <c r="ABV66" s="469"/>
      <c r="ABW66" s="469"/>
      <c r="ABX66" s="469"/>
      <c r="ABY66" s="469"/>
      <c r="ABZ66" s="469"/>
      <c r="ACA66" s="469"/>
      <c r="ACB66" s="469"/>
      <c r="ACC66" s="469"/>
      <c r="ACD66" s="469"/>
      <c r="ACE66" s="469"/>
      <c r="ACF66" s="469"/>
      <c r="ACG66" s="469"/>
      <c r="ACH66" s="469"/>
      <c r="ACI66" s="469"/>
      <c r="ACJ66" s="469"/>
      <c r="ACK66" s="469"/>
      <c r="ACL66" s="469"/>
      <c r="ACM66" s="469"/>
      <c r="ACN66" s="469"/>
      <c r="ACO66" s="469"/>
      <c r="ACP66" s="469"/>
      <c r="ACQ66" s="469"/>
      <c r="ACR66" s="469"/>
      <c r="ACS66" s="469"/>
      <c r="ACT66" s="469"/>
      <c r="ACU66" s="469"/>
      <c r="ACV66" s="469"/>
      <c r="ACW66" s="469"/>
      <c r="ACX66" s="469"/>
      <c r="ACY66" s="469"/>
      <c r="ACZ66" s="469"/>
      <c r="ADA66" s="469"/>
      <c r="ADB66" s="469"/>
      <c r="ADC66" s="469"/>
      <c r="ADD66" s="469"/>
      <c r="ADE66" s="469"/>
      <c r="ADF66" s="469"/>
      <c r="ADG66" s="469"/>
      <c r="ADH66" s="469"/>
      <c r="ADI66" s="469"/>
      <c r="ADJ66" s="469"/>
      <c r="ADK66" s="469"/>
      <c r="ADL66" s="469"/>
      <c r="ADM66" s="469"/>
      <c r="ADN66" s="469"/>
      <c r="ADO66" s="469"/>
      <c r="ADP66" s="469"/>
      <c r="ADQ66" s="469"/>
      <c r="ADR66" s="469"/>
      <c r="ADS66" s="469"/>
      <c r="ADT66" s="469"/>
      <c r="ADU66" s="469"/>
      <c r="ADV66" s="469"/>
      <c r="ADW66" s="469"/>
      <c r="ADX66" s="469"/>
      <c r="ADY66" s="469"/>
      <c r="ADZ66" s="469"/>
      <c r="AEA66" s="469"/>
      <c r="AEB66" s="469"/>
      <c r="AEC66" s="469"/>
      <c r="AED66" s="469"/>
      <c r="AEE66" s="469"/>
      <c r="AEF66" s="469"/>
      <c r="AEG66" s="469"/>
      <c r="AEH66" s="469"/>
      <c r="AEI66" s="469"/>
      <c r="AEJ66" s="469"/>
      <c r="AEK66" s="469"/>
      <c r="AEL66" s="469"/>
      <c r="AEM66" s="469"/>
      <c r="AEN66" s="469"/>
      <c r="AEO66" s="469"/>
      <c r="AEP66" s="469"/>
      <c r="AEQ66" s="469"/>
      <c r="AER66" s="469"/>
      <c r="AES66" s="469"/>
      <c r="AET66" s="469"/>
      <c r="AEU66" s="469"/>
      <c r="AEV66" s="469"/>
      <c r="AEW66" s="469"/>
      <c r="AEX66" s="469"/>
      <c r="AEY66" s="469"/>
      <c r="AEZ66" s="469"/>
      <c r="AFA66" s="469"/>
      <c r="AFB66" s="469"/>
      <c r="AFC66" s="469"/>
      <c r="AFD66" s="469"/>
      <c r="AFE66" s="469"/>
      <c r="AFF66" s="469"/>
      <c r="AFG66" s="469"/>
      <c r="AFH66" s="469"/>
      <c r="AFI66" s="469"/>
      <c r="AFJ66" s="469"/>
      <c r="AFK66" s="469"/>
      <c r="AFL66" s="469"/>
      <c r="AFM66" s="469"/>
      <c r="AFN66" s="469"/>
      <c r="AFO66" s="469"/>
      <c r="AFP66" s="469"/>
      <c r="AFQ66" s="469"/>
      <c r="AFR66" s="469"/>
      <c r="AFS66" s="469"/>
      <c r="AFT66" s="469"/>
      <c r="AFU66" s="469"/>
      <c r="AFV66" s="469"/>
      <c r="AFW66" s="469"/>
      <c r="AFX66" s="469"/>
      <c r="AFY66" s="469"/>
      <c r="AFZ66" s="469"/>
      <c r="AGA66" s="469"/>
      <c r="AGB66" s="469"/>
      <c r="AGC66" s="469"/>
      <c r="AGD66" s="469"/>
      <c r="AGE66" s="469"/>
      <c r="AGF66" s="469"/>
      <c r="AGG66" s="469"/>
      <c r="AGH66" s="469"/>
      <c r="AGI66" s="469"/>
      <c r="AGJ66" s="469"/>
      <c r="AGK66" s="469"/>
      <c r="AGL66" s="469"/>
      <c r="AGM66" s="469"/>
      <c r="AGN66" s="469"/>
      <c r="AGO66" s="469"/>
      <c r="AGP66" s="469"/>
      <c r="AGQ66" s="469"/>
      <c r="AGR66" s="469"/>
      <c r="AGS66" s="469"/>
      <c r="AGT66" s="469"/>
      <c r="AGU66" s="469"/>
      <c r="AGV66" s="469"/>
      <c r="AGW66" s="469"/>
      <c r="AGX66" s="469"/>
      <c r="AGY66" s="469"/>
      <c r="AGZ66" s="469"/>
      <c r="AHA66" s="469"/>
      <c r="AHB66" s="469"/>
      <c r="AHC66" s="469"/>
      <c r="AHD66" s="469"/>
      <c r="AHE66" s="469"/>
      <c r="AHF66" s="469"/>
      <c r="AHG66" s="469"/>
      <c r="AHH66" s="469"/>
      <c r="AHI66" s="469"/>
      <c r="AHJ66" s="469"/>
      <c r="AHK66" s="469"/>
      <c r="AHL66" s="469"/>
      <c r="AHM66" s="469"/>
      <c r="AHN66" s="469"/>
      <c r="AHO66" s="469"/>
      <c r="AHP66" s="469"/>
      <c r="AHQ66" s="469"/>
      <c r="AHR66" s="469"/>
      <c r="AHS66" s="469"/>
      <c r="AHT66" s="469"/>
      <c r="AHU66" s="469"/>
      <c r="AHV66" s="469"/>
      <c r="AHW66" s="469"/>
      <c r="AHX66" s="469"/>
      <c r="AHY66" s="469"/>
      <c r="AHZ66" s="469"/>
      <c r="AIA66" s="469"/>
      <c r="AIB66" s="469"/>
      <c r="AIC66" s="469"/>
      <c r="AID66" s="469"/>
      <c r="AIE66" s="469"/>
      <c r="AIF66" s="469"/>
      <c r="AIG66" s="469"/>
      <c r="AIH66" s="469"/>
      <c r="AII66" s="469"/>
      <c r="AIJ66" s="469"/>
      <c r="AIK66" s="469"/>
      <c r="AIL66" s="469"/>
      <c r="AIM66" s="469"/>
      <c r="AIN66" s="469"/>
      <c r="AIO66" s="469"/>
      <c r="AIP66" s="469"/>
      <c r="AIQ66" s="469"/>
      <c r="AIR66" s="469"/>
      <c r="AIS66" s="469"/>
      <c r="AIT66" s="469"/>
      <c r="AIU66" s="469"/>
      <c r="AIV66" s="469"/>
      <c r="AIW66" s="469"/>
      <c r="AIX66" s="469"/>
      <c r="AIY66" s="469"/>
      <c r="AIZ66" s="469"/>
      <c r="AJA66" s="469"/>
      <c r="AJB66" s="469"/>
      <c r="AJC66" s="469"/>
      <c r="AJD66" s="469"/>
      <c r="AJE66" s="469"/>
      <c r="AJF66" s="469"/>
      <c r="AJG66" s="469"/>
      <c r="AJH66" s="469"/>
      <c r="AJI66" s="469"/>
      <c r="AJJ66" s="469"/>
      <c r="AJK66" s="469"/>
      <c r="AJL66" s="469"/>
      <c r="AJM66" s="469"/>
      <c r="AJN66" s="469"/>
      <c r="AJO66" s="469"/>
      <c r="AJP66" s="469"/>
      <c r="AJQ66" s="469"/>
      <c r="AJR66" s="469"/>
      <c r="AJS66" s="469"/>
      <c r="AJT66" s="469"/>
      <c r="AJU66" s="469"/>
      <c r="AJV66" s="469"/>
      <c r="AJW66" s="469"/>
      <c r="AJX66" s="469"/>
      <c r="AJY66" s="469"/>
      <c r="AJZ66" s="469"/>
      <c r="AKA66" s="469"/>
      <c r="AKB66" s="469"/>
      <c r="AKC66" s="469"/>
      <c r="AKD66" s="469"/>
      <c r="AKE66" s="469"/>
      <c r="AKF66" s="469"/>
      <c r="AKG66" s="469"/>
      <c r="AKH66" s="469"/>
      <c r="AKI66" s="469"/>
      <c r="AKJ66" s="469"/>
      <c r="AKK66" s="469"/>
      <c r="AKL66" s="469"/>
      <c r="AKM66" s="469"/>
      <c r="AKN66" s="469"/>
      <c r="AKO66" s="469"/>
      <c r="AKP66" s="469"/>
      <c r="AKQ66" s="469"/>
      <c r="AKR66" s="469"/>
      <c r="AKS66" s="469"/>
      <c r="AKT66" s="469"/>
      <c r="AKU66" s="469"/>
      <c r="AKV66" s="469"/>
      <c r="AKW66" s="469"/>
      <c r="AKX66" s="469"/>
      <c r="AKY66" s="469"/>
      <c r="AKZ66" s="469"/>
      <c r="ALA66" s="469"/>
      <c r="ALB66" s="469"/>
      <c r="ALC66" s="469"/>
      <c r="ALD66" s="469"/>
      <c r="ALE66" s="469"/>
      <c r="ALF66" s="469"/>
      <c r="ALG66" s="469"/>
      <c r="ALH66" s="469"/>
      <c r="ALI66" s="469"/>
      <c r="ALJ66" s="469"/>
      <c r="ALK66" s="469"/>
      <c r="ALL66" s="469"/>
      <c r="ALM66" s="469"/>
      <c r="ALN66" s="469"/>
      <c r="ALO66" s="469"/>
      <c r="ALP66" s="469"/>
      <c r="ALQ66" s="469"/>
      <c r="ALR66" s="469"/>
      <c r="ALS66" s="469"/>
      <c r="ALT66" s="469"/>
      <c r="ALU66" s="469"/>
      <c r="ALV66" s="469"/>
      <c r="ALW66" s="469"/>
      <c r="ALX66" s="469"/>
      <c r="ALY66" s="469"/>
      <c r="ALZ66" s="469"/>
      <c r="AMA66" s="469"/>
      <c r="AMB66" s="469"/>
      <c r="AMC66" s="469"/>
      <c r="AMD66" s="469"/>
      <c r="AME66" s="469"/>
      <c r="AMF66" s="469"/>
      <c r="AMG66" s="469"/>
      <c r="AMH66" s="469"/>
      <c r="AMI66" s="469"/>
      <c r="AMJ66" s="469"/>
      <c r="AMK66" s="469"/>
      <c r="AML66" s="469"/>
      <c r="AMM66" s="469"/>
      <c r="AMN66" s="469"/>
      <c r="AMO66" s="469"/>
      <c r="AMP66" s="469"/>
      <c r="AMQ66" s="469"/>
      <c r="AMR66" s="469"/>
      <c r="AMS66" s="469"/>
      <c r="AMT66" s="469"/>
      <c r="AMU66" s="469"/>
      <c r="AMV66" s="469"/>
      <c r="AMW66" s="469"/>
      <c r="AMX66" s="469"/>
      <c r="AMY66" s="469"/>
      <c r="AMZ66" s="469"/>
      <c r="ANA66" s="469"/>
      <c r="ANB66" s="469"/>
      <c r="ANC66" s="469"/>
      <c r="AND66" s="469"/>
      <c r="ANE66" s="469"/>
      <c r="ANF66" s="469"/>
      <c r="ANG66" s="469"/>
      <c r="ANH66" s="469"/>
      <c r="ANI66" s="469"/>
      <c r="ANJ66" s="469"/>
      <c r="ANK66" s="469"/>
      <c r="ANL66" s="469"/>
      <c r="ANM66" s="469"/>
      <c r="ANN66" s="469"/>
      <c r="ANO66" s="469"/>
      <c r="ANP66" s="469"/>
      <c r="ANQ66" s="469"/>
      <c r="ANR66" s="469"/>
      <c r="ANS66" s="469"/>
      <c r="ANT66" s="469"/>
      <c r="ANU66" s="469"/>
      <c r="ANV66" s="469"/>
      <c r="ANW66" s="469"/>
      <c r="ANX66" s="469"/>
      <c r="ANY66" s="469"/>
      <c r="ANZ66" s="469"/>
      <c r="AOA66" s="469"/>
      <c r="AOB66" s="469"/>
      <c r="AOC66" s="469"/>
      <c r="AOD66" s="469"/>
      <c r="AOE66" s="469"/>
      <c r="AOF66" s="469"/>
      <c r="AOG66" s="469"/>
      <c r="AOH66" s="469"/>
      <c r="AOI66" s="469"/>
      <c r="AOJ66" s="469"/>
      <c r="AOK66" s="469"/>
      <c r="AOL66" s="469"/>
      <c r="AOM66" s="469"/>
      <c r="AON66" s="469"/>
      <c r="AOO66" s="469"/>
      <c r="AOP66" s="469"/>
      <c r="AOQ66" s="469"/>
      <c r="AOR66" s="469"/>
      <c r="AOS66" s="469"/>
      <c r="AOT66" s="469"/>
      <c r="AOU66" s="469"/>
      <c r="AOV66" s="469"/>
      <c r="AOW66" s="469"/>
      <c r="AOX66" s="469"/>
      <c r="AOY66" s="469"/>
      <c r="AOZ66" s="469"/>
      <c r="APA66" s="469"/>
      <c r="APB66" s="469"/>
      <c r="APC66" s="469"/>
      <c r="APD66" s="469"/>
      <c r="APE66" s="469"/>
      <c r="APF66" s="469"/>
      <c r="APG66" s="469"/>
      <c r="APH66" s="469"/>
      <c r="API66" s="469"/>
      <c r="APJ66" s="469"/>
      <c r="APK66" s="469"/>
      <c r="APL66" s="469"/>
      <c r="APM66" s="469"/>
      <c r="APN66" s="469"/>
      <c r="APO66" s="469"/>
      <c r="APP66" s="469"/>
      <c r="APQ66" s="469"/>
      <c r="APR66" s="469"/>
      <c r="APS66" s="469"/>
      <c r="APT66" s="469"/>
      <c r="APU66" s="469"/>
      <c r="APV66" s="469"/>
      <c r="APW66" s="469"/>
      <c r="APX66" s="469"/>
      <c r="APY66" s="469"/>
      <c r="APZ66" s="469"/>
      <c r="AQA66" s="469"/>
      <c r="AQB66" s="469"/>
      <c r="AQC66" s="469"/>
      <c r="AQD66" s="469"/>
      <c r="AQE66" s="469"/>
      <c r="AQF66" s="469"/>
      <c r="AQG66" s="469"/>
      <c r="AQH66" s="469"/>
      <c r="AQI66" s="469"/>
      <c r="AQJ66" s="469"/>
      <c r="AQK66" s="469"/>
      <c r="AQL66" s="469"/>
      <c r="AQM66" s="469"/>
      <c r="AQN66" s="469"/>
      <c r="AQO66" s="469"/>
      <c r="AQP66" s="469"/>
      <c r="AQQ66" s="469"/>
      <c r="AQR66" s="469"/>
      <c r="AQS66" s="469"/>
      <c r="AQT66" s="469"/>
      <c r="AQU66" s="469"/>
      <c r="AQV66" s="469"/>
      <c r="AQW66" s="469"/>
      <c r="AQX66" s="469"/>
      <c r="AQY66" s="469"/>
      <c r="AQZ66" s="469"/>
      <c r="ARA66" s="469"/>
      <c r="ARB66" s="469"/>
      <c r="ARC66" s="469"/>
      <c r="ARD66" s="469"/>
      <c r="ARE66" s="469"/>
      <c r="ARF66" s="469"/>
      <c r="ARG66" s="469"/>
      <c r="ARH66" s="469"/>
      <c r="ARI66" s="469"/>
      <c r="ARJ66" s="469"/>
      <c r="ARK66" s="469"/>
      <c r="ARL66" s="469"/>
      <c r="ARM66" s="469"/>
      <c r="ARN66" s="469"/>
      <c r="ARO66" s="469"/>
      <c r="ARP66" s="469"/>
      <c r="ARQ66" s="469"/>
      <c r="ARR66" s="469"/>
      <c r="ARS66" s="469"/>
      <c r="ART66" s="469"/>
      <c r="ARU66" s="469"/>
      <c r="ARV66" s="469"/>
      <c r="ARW66" s="469"/>
      <c r="ARX66" s="469"/>
      <c r="ARY66" s="469"/>
      <c r="ARZ66" s="469"/>
      <c r="ASA66" s="469"/>
      <c r="ASB66" s="469"/>
      <c r="ASC66" s="469"/>
      <c r="ASD66" s="469"/>
      <c r="ASE66" s="469"/>
      <c r="ASF66" s="469"/>
      <c r="ASG66" s="469"/>
      <c r="ASH66" s="469"/>
      <c r="ASI66" s="469"/>
      <c r="ASJ66" s="469"/>
      <c r="ASK66" s="469"/>
      <c r="ASL66" s="469"/>
      <c r="ASM66" s="469"/>
      <c r="ASN66" s="469"/>
      <c r="ASO66" s="469"/>
      <c r="ASP66" s="469"/>
      <c r="ASQ66" s="469"/>
      <c r="ASR66" s="469"/>
      <c r="ASS66" s="469"/>
      <c r="AST66" s="469"/>
      <c r="ASU66" s="469"/>
      <c r="ASV66" s="469"/>
      <c r="ASW66" s="469"/>
      <c r="ASX66" s="469"/>
      <c r="ASY66" s="469"/>
      <c r="ASZ66" s="469"/>
      <c r="ATA66" s="469"/>
      <c r="ATB66" s="469"/>
      <c r="ATC66" s="469"/>
      <c r="ATD66" s="469"/>
      <c r="ATE66" s="469"/>
      <c r="ATF66" s="469"/>
      <c r="ATG66" s="469"/>
      <c r="ATH66" s="469"/>
      <c r="ATI66" s="469"/>
      <c r="ATJ66" s="469"/>
      <c r="ATK66" s="469"/>
      <c r="ATL66" s="469"/>
      <c r="ATM66" s="469"/>
      <c r="ATN66" s="469"/>
      <c r="ATO66" s="469"/>
      <c r="ATP66" s="469"/>
      <c r="ATQ66" s="469"/>
      <c r="ATR66" s="469"/>
      <c r="ATS66" s="469"/>
      <c r="ATT66" s="469"/>
      <c r="ATU66" s="469"/>
      <c r="ATV66" s="469"/>
      <c r="ATW66" s="469"/>
      <c r="ATX66" s="469"/>
      <c r="ATY66" s="469"/>
      <c r="ATZ66" s="469"/>
      <c r="AUA66" s="469"/>
      <c r="AUB66" s="469"/>
      <c r="AUC66" s="469"/>
      <c r="AUD66" s="469"/>
      <c r="AUE66" s="469"/>
      <c r="AUF66" s="469"/>
      <c r="AUG66" s="469"/>
      <c r="AUH66" s="469"/>
      <c r="AUI66" s="469"/>
      <c r="AUJ66" s="469"/>
      <c r="AUK66" s="469"/>
      <c r="AUL66" s="469"/>
      <c r="AUM66" s="469"/>
      <c r="AUN66" s="469"/>
      <c r="AUO66" s="469"/>
      <c r="AUP66" s="469"/>
      <c r="AUQ66" s="469"/>
      <c r="AUR66" s="469"/>
      <c r="AUS66" s="469"/>
      <c r="AUT66" s="469"/>
      <c r="AUU66" s="469"/>
      <c r="AUV66" s="469"/>
      <c r="AUW66" s="469"/>
      <c r="AUX66" s="469"/>
      <c r="AUY66" s="469"/>
      <c r="AUZ66" s="469"/>
      <c r="AVA66" s="469"/>
      <c r="AVB66" s="469"/>
      <c r="AVC66" s="469"/>
      <c r="AVD66" s="469"/>
      <c r="AVE66" s="469"/>
      <c r="AVF66" s="469"/>
      <c r="AVG66" s="469"/>
      <c r="AVH66" s="469"/>
      <c r="AVI66" s="469"/>
      <c r="AVJ66" s="469"/>
      <c r="AVK66" s="469"/>
      <c r="AVL66" s="469"/>
      <c r="AVM66" s="469"/>
      <c r="AVN66" s="469"/>
      <c r="AVO66" s="469"/>
      <c r="AVP66" s="469"/>
      <c r="AVQ66" s="469"/>
      <c r="AVR66" s="469"/>
      <c r="AVS66" s="469"/>
      <c r="AVT66" s="469"/>
      <c r="AVU66" s="469"/>
      <c r="AVV66" s="469"/>
      <c r="AVW66" s="469"/>
      <c r="AVX66" s="469"/>
      <c r="AVY66" s="469"/>
      <c r="AVZ66" s="469"/>
      <c r="AWA66" s="469"/>
      <c r="AWB66" s="469"/>
      <c r="AWC66" s="469"/>
      <c r="AWD66" s="469"/>
      <c r="AWE66" s="469"/>
      <c r="AWF66" s="469"/>
      <c r="AWG66" s="469"/>
      <c r="AWH66" s="469"/>
      <c r="AWI66" s="469"/>
      <c r="AWJ66" s="469"/>
      <c r="AWK66" s="469"/>
      <c r="AWL66" s="469"/>
      <c r="AWM66" s="469"/>
      <c r="AWN66" s="469"/>
      <c r="AWO66" s="469"/>
      <c r="AWP66" s="469"/>
      <c r="AWQ66" s="469"/>
      <c r="AWR66" s="469"/>
      <c r="AWS66" s="469"/>
      <c r="AWT66" s="469"/>
      <c r="AWU66" s="469"/>
      <c r="AWV66" s="469"/>
      <c r="AWW66" s="469"/>
      <c r="AWX66" s="469"/>
      <c r="AWY66" s="469"/>
      <c r="AWZ66" s="469"/>
      <c r="AXA66" s="469"/>
      <c r="AXB66" s="469"/>
      <c r="AXC66" s="469"/>
      <c r="AXD66" s="469"/>
      <c r="AXE66" s="469"/>
      <c r="AXF66" s="469"/>
      <c r="AXG66" s="469"/>
      <c r="AXH66" s="469"/>
      <c r="AXI66" s="469"/>
      <c r="AXJ66" s="469"/>
      <c r="AXK66" s="469"/>
      <c r="AXL66" s="469"/>
      <c r="AXM66" s="469"/>
      <c r="AXN66" s="469"/>
      <c r="AXO66" s="469"/>
      <c r="AXP66" s="469"/>
      <c r="AXQ66" s="469"/>
      <c r="AXR66" s="469"/>
      <c r="AXS66" s="469"/>
      <c r="AXT66" s="469"/>
      <c r="AXU66" s="469"/>
      <c r="AXV66" s="469"/>
      <c r="AXW66" s="469"/>
      <c r="AXX66" s="469"/>
      <c r="AXY66" s="469"/>
      <c r="AXZ66" s="469"/>
      <c r="AYA66" s="469"/>
      <c r="AYB66" s="469"/>
      <c r="AYC66" s="469"/>
      <c r="AYD66" s="469"/>
      <c r="AYE66" s="469"/>
      <c r="AYF66" s="469"/>
      <c r="AYG66" s="469"/>
      <c r="AYH66" s="469"/>
      <c r="AYI66" s="469"/>
      <c r="AYJ66" s="469"/>
      <c r="AYK66" s="469"/>
      <c r="AYL66" s="469"/>
      <c r="AYM66" s="469"/>
      <c r="AYN66" s="469"/>
      <c r="AYO66" s="469"/>
      <c r="AYP66" s="469"/>
      <c r="AYQ66" s="469"/>
      <c r="AYR66" s="469"/>
      <c r="AYS66" s="469"/>
      <c r="AYT66" s="469"/>
      <c r="AYU66" s="469"/>
      <c r="AYV66" s="469"/>
      <c r="AYW66" s="469"/>
      <c r="AYX66" s="469"/>
      <c r="AYY66" s="469"/>
      <c r="AYZ66" s="469"/>
      <c r="AZA66" s="469"/>
      <c r="AZB66" s="469"/>
      <c r="AZC66" s="469"/>
      <c r="AZD66" s="469"/>
      <c r="AZE66" s="469"/>
      <c r="AZF66" s="469"/>
      <c r="AZG66" s="469"/>
      <c r="AZH66" s="469"/>
      <c r="AZI66" s="469"/>
      <c r="AZJ66" s="469"/>
      <c r="AZK66" s="469"/>
      <c r="AZL66" s="469"/>
      <c r="AZM66" s="469"/>
      <c r="AZN66" s="469"/>
      <c r="AZO66" s="469"/>
      <c r="AZP66" s="469"/>
      <c r="AZQ66" s="469"/>
      <c r="AZR66" s="469"/>
      <c r="AZS66" s="469"/>
      <c r="AZT66" s="469"/>
      <c r="AZU66" s="469"/>
      <c r="AZV66" s="469"/>
      <c r="AZW66" s="469"/>
      <c r="AZX66" s="469"/>
      <c r="AZY66" s="469"/>
      <c r="AZZ66" s="469"/>
      <c r="BAA66" s="469"/>
      <c r="BAB66" s="469"/>
      <c r="BAC66" s="469"/>
      <c r="BAD66" s="469"/>
      <c r="BAE66" s="469"/>
      <c r="BAF66" s="469"/>
      <c r="BAG66" s="469"/>
      <c r="BAH66" s="469"/>
      <c r="BAI66" s="469"/>
      <c r="BAJ66" s="469"/>
      <c r="BAK66" s="469"/>
      <c r="BAL66" s="469"/>
      <c r="BAM66" s="469"/>
      <c r="BAN66" s="469"/>
      <c r="BAO66" s="469"/>
      <c r="BAP66" s="469"/>
      <c r="BAQ66" s="469"/>
      <c r="BAR66" s="469"/>
      <c r="BAS66" s="469"/>
      <c r="BAT66" s="469"/>
      <c r="BAU66" s="469"/>
      <c r="BAV66" s="469"/>
      <c r="BAW66" s="469"/>
      <c r="BAX66" s="469"/>
      <c r="BAY66" s="469"/>
      <c r="BAZ66" s="469"/>
      <c r="BBA66" s="469"/>
      <c r="BBB66" s="469"/>
      <c r="BBC66" s="469"/>
      <c r="BBD66" s="469"/>
      <c r="BBE66" s="469"/>
      <c r="BBF66" s="469"/>
      <c r="BBG66" s="469"/>
      <c r="BBH66" s="469"/>
      <c r="BBI66" s="469"/>
      <c r="BBJ66" s="469"/>
      <c r="BBK66" s="469"/>
      <c r="BBL66" s="469"/>
      <c r="BBM66" s="469"/>
      <c r="BBN66" s="469"/>
      <c r="BBO66" s="469"/>
      <c r="BBP66" s="469"/>
      <c r="BBQ66" s="469"/>
      <c r="BBR66" s="469"/>
      <c r="BBS66" s="469"/>
      <c r="BBT66" s="469"/>
      <c r="BBU66" s="469"/>
      <c r="BBV66" s="469"/>
      <c r="BBW66" s="469"/>
      <c r="BBX66" s="469"/>
      <c r="BBY66" s="469"/>
      <c r="BBZ66" s="469"/>
      <c r="BCA66" s="469"/>
      <c r="BCB66" s="469"/>
      <c r="BCC66" s="469"/>
      <c r="BCD66" s="469"/>
      <c r="BCE66" s="469"/>
      <c r="BCF66" s="469"/>
      <c r="BCG66" s="469"/>
      <c r="BCH66" s="469"/>
      <c r="BCI66" s="469"/>
      <c r="BCJ66" s="469"/>
      <c r="BCK66" s="469"/>
      <c r="BCL66" s="469"/>
      <c r="BCM66" s="469"/>
      <c r="BCN66" s="469"/>
      <c r="BCO66" s="469"/>
      <c r="BCP66" s="469"/>
      <c r="BCQ66" s="469"/>
      <c r="BCR66" s="469"/>
      <c r="BCS66" s="469"/>
      <c r="BCT66" s="469"/>
      <c r="BCU66" s="469"/>
      <c r="BCV66" s="469"/>
      <c r="BCW66" s="469"/>
      <c r="BCX66" s="469"/>
      <c r="BCY66" s="469"/>
      <c r="BCZ66" s="469"/>
      <c r="BDA66" s="469"/>
      <c r="BDB66" s="469"/>
      <c r="BDC66" s="469"/>
      <c r="BDD66" s="469"/>
      <c r="BDE66" s="469"/>
      <c r="BDF66" s="469"/>
      <c r="BDG66" s="469"/>
      <c r="BDH66" s="469"/>
      <c r="BDI66" s="469"/>
      <c r="BDJ66" s="469"/>
      <c r="BDK66" s="469"/>
      <c r="BDL66" s="469"/>
      <c r="BDM66" s="469"/>
      <c r="BDN66" s="469"/>
      <c r="BDO66" s="469"/>
      <c r="BDP66" s="469"/>
      <c r="BDQ66" s="469"/>
      <c r="BDR66" s="469"/>
      <c r="BDS66" s="469"/>
      <c r="BDT66" s="469"/>
      <c r="BDU66" s="469"/>
      <c r="BDV66" s="469"/>
      <c r="BDW66" s="469"/>
      <c r="BDX66" s="469"/>
      <c r="BDY66" s="469"/>
      <c r="BDZ66" s="469"/>
      <c r="BEA66" s="469"/>
      <c r="BEB66" s="469"/>
      <c r="BEC66" s="469"/>
      <c r="BED66" s="469"/>
      <c r="BEE66" s="469"/>
      <c r="BEF66" s="469"/>
      <c r="BEG66" s="469"/>
      <c r="BEH66" s="469"/>
      <c r="BEI66" s="469"/>
      <c r="BEJ66" s="469"/>
      <c r="BEK66" s="469"/>
      <c r="BEL66" s="469"/>
      <c r="BEM66" s="469"/>
      <c r="BEN66" s="469"/>
      <c r="BEO66" s="469"/>
      <c r="BEP66" s="469"/>
      <c r="BEQ66" s="469"/>
      <c r="BER66" s="469"/>
      <c r="BES66" s="469"/>
      <c r="BET66" s="469"/>
      <c r="BEU66" s="469"/>
      <c r="BEV66" s="469"/>
      <c r="BEW66" s="469"/>
      <c r="BEX66" s="469"/>
      <c r="BEY66" s="469"/>
      <c r="BEZ66" s="469"/>
      <c r="BFA66" s="469"/>
      <c r="BFB66" s="469"/>
      <c r="BFC66" s="469"/>
      <c r="BFD66" s="469"/>
      <c r="BFE66" s="469"/>
      <c r="BFF66" s="469"/>
      <c r="BFG66" s="469"/>
      <c r="BFH66" s="469"/>
      <c r="BFI66" s="469"/>
      <c r="BFJ66" s="469"/>
      <c r="BFK66" s="469"/>
      <c r="BFL66" s="469"/>
      <c r="BFM66" s="469"/>
      <c r="BFN66" s="469"/>
      <c r="BFO66" s="469"/>
      <c r="BFP66" s="469"/>
      <c r="BFQ66" s="469"/>
      <c r="BFR66" s="469"/>
      <c r="BFS66" s="469"/>
      <c r="BFT66" s="469"/>
      <c r="BFU66" s="469"/>
      <c r="BFV66" s="469"/>
      <c r="BFW66" s="469"/>
      <c r="BFX66" s="469"/>
      <c r="BFY66" s="469"/>
      <c r="BFZ66" s="469"/>
      <c r="BGA66" s="469"/>
      <c r="BGB66" s="469"/>
      <c r="BGC66" s="469"/>
      <c r="BGD66" s="469"/>
      <c r="BGE66" s="469"/>
      <c r="BGF66" s="469"/>
      <c r="BGG66" s="469"/>
      <c r="BGH66" s="469"/>
      <c r="BGI66" s="469"/>
      <c r="BGJ66" s="469"/>
      <c r="BGK66" s="469"/>
      <c r="BGL66" s="469"/>
      <c r="BGM66" s="469"/>
      <c r="BGN66" s="469"/>
      <c r="BGO66" s="469"/>
      <c r="BGP66" s="469"/>
      <c r="BGQ66" s="469"/>
      <c r="BGR66" s="469"/>
      <c r="BGS66" s="469"/>
      <c r="BGT66" s="469"/>
      <c r="BGU66" s="469"/>
      <c r="BGV66" s="469"/>
      <c r="BGW66" s="469"/>
      <c r="BGX66" s="469"/>
      <c r="BGY66" s="469"/>
      <c r="BGZ66" s="469"/>
      <c r="BHA66" s="469"/>
      <c r="BHB66" s="469"/>
      <c r="BHC66" s="469"/>
      <c r="BHD66" s="469"/>
      <c r="BHE66" s="469"/>
      <c r="BHF66" s="469"/>
      <c r="BHG66" s="469"/>
      <c r="BHH66" s="469"/>
      <c r="BHI66" s="469"/>
      <c r="BHJ66" s="469"/>
      <c r="BHK66" s="469"/>
      <c r="BHL66" s="469"/>
      <c r="BHM66" s="469"/>
      <c r="BHN66" s="469"/>
      <c r="BHO66" s="469"/>
      <c r="BHP66" s="469"/>
      <c r="BHQ66" s="469"/>
      <c r="BHR66" s="469"/>
      <c r="BHS66" s="469"/>
      <c r="BHT66" s="469"/>
      <c r="BHU66" s="469"/>
      <c r="BHV66" s="469"/>
      <c r="BHW66" s="469"/>
      <c r="BHX66" s="469"/>
      <c r="BHY66" s="469"/>
      <c r="BHZ66" s="469"/>
      <c r="BIA66" s="469"/>
      <c r="BIB66" s="469"/>
      <c r="BIC66" s="469"/>
      <c r="BID66" s="469"/>
      <c r="BIE66" s="469"/>
      <c r="BIF66" s="469"/>
      <c r="BIG66" s="469"/>
      <c r="BIH66" s="469"/>
      <c r="BII66" s="469"/>
      <c r="BIJ66" s="469"/>
      <c r="BIK66" s="469"/>
      <c r="BIL66" s="469"/>
      <c r="BIM66" s="469"/>
      <c r="BIN66" s="469"/>
      <c r="BIO66" s="469"/>
      <c r="BIP66" s="469"/>
      <c r="BIQ66" s="469"/>
      <c r="BIR66" s="469"/>
      <c r="BIS66" s="469"/>
      <c r="BIT66" s="469"/>
      <c r="BIU66" s="469"/>
      <c r="BIV66" s="469"/>
      <c r="BIW66" s="469"/>
      <c r="BIX66" s="469"/>
      <c r="BIY66" s="469"/>
      <c r="BIZ66" s="469"/>
      <c r="BJA66" s="469"/>
      <c r="BJB66" s="469"/>
      <c r="BJC66" s="469"/>
      <c r="BJD66" s="469"/>
      <c r="BJE66" s="469"/>
      <c r="BJF66" s="469"/>
      <c r="BJG66" s="469"/>
      <c r="BJH66" s="469"/>
      <c r="BJI66" s="469"/>
      <c r="BJJ66" s="469"/>
      <c r="BJK66" s="469"/>
      <c r="BJL66" s="469"/>
      <c r="BJM66" s="469"/>
      <c r="BJN66" s="469"/>
      <c r="BJO66" s="469"/>
      <c r="BJP66" s="469"/>
      <c r="BJQ66" s="469"/>
      <c r="BJR66" s="469"/>
      <c r="BJS66" s="469"/>
      <c r="BJT66" s="469"/>
      <c r="BJU66" s="469"/>
      <c r="BJV66" s="469"/>
      <c r="BJW66" s="469"/>
      <c r="BJX66" s="469"/>
      <c r="BJY66" s="469"/>
      <c r="BJZ66" s="469"/>
      <c r="BKA66" s="469"/>
      <c r="BKB66" s="469"/>
      <c r="BKC66" s="469"/>
      <c r="BKD66" s="469"/>
      <c r="BKE66" s="469"/>
      <c r="BKF66" s="469"/>
      <c r="BKG66" s="469"/>
      <c r="BKH66" s="469"/>
      <c r="BKI66" s="469"/>
      <c r="BKJ66" s="469"/>
      <c r="BKK66" s="469"/>
      <c r="BKL66" s="469"/>
      <c r="BKM66" s="469"/>
      <c r="BKN66" s="469"/>
      <c r="BKO66" s="469"/>
      <c r="BKP66" s="469"/>
      <c r="BKQ66" s="469"/>
      <c r="BKR66" s="469"/>
      <c r="BKS66" s="469"/>
      <c r="BKT66" s="469"/>
      <c r="BKU66" s="469"/>
      <c r="BKV66" s="469"/>
      <c r="BKW66" s="469"/>
      <c r="BKX66" s="469"/>
      <c r="BKY66" s="469"/>
      <c r="BKZ66" s="469"/>
      <c r="BLA66" s="469"/>
      <c r="BLB66" s="469"/>
      <c r="BLC66" s="469"/>
      <c r="BLD66" s="469"/>
      <c r="BLE66" s="469"/>
      <c r="BLF66" s="469"/>
      <c r="BLG66" s="469"/>
      <c r="BLH66" s="469"/>
      <c r="BLI66" s="469"/>
      <c r="BLJ66" s="469"/>
      <c r="BLK66" s="469"/>
      <c r="BLL66" s="469"/>
      <c r="BLM66" s="469"/>
      <c r="BLN66" s="469"/>
      <c r="BLO66" s="469"/>
      <c r="BLP66" s="469"/>
      <c r="BLQ66" s="469"/>
      <c r="BLR66" s="469"/>
      <c r="BLS66" s="469"/>
      <c r="BLT66" s="469"/>
      <c r="BLU66" s="469"/>
      <c r="BLV66" s="469"/>
      <c r="BLW66" s="469"/>
      <c r="BLX66" s="469"/>
      <c r="BLY66" s="469"/>
      <c r="BLZ66" s="469"/>
      <c r="BMA66" s="469"/>
      <c r="BMB66" s="469"/>
      <c r="BMC66" s="469"/>
      <c r="BMD66" s="469"/>
      <c r="BME66" s="469"/>
      <c r="BMF66" s="469"/>
      <c r="BMG66" s="469"/>
      <c r="BMH66" s="469"/>
      <c r="BMI66" s="469"/>
      <c r="BMJ66" s="469"/>
      <c r="BMK66" s="469"/>
      <c r="BML66" s="469"/>
      <c r="BMM66" s="469"/>
      <c r="BMN66" s="469"/>
      <c r="BMO66" s="469"/>
      <c r="BMP66" s="469"/>
      <c r="BMQ66" s="469"/>
      <c r="BMR66" s="469"/>
      <c r="BMS66" s="469"/>
      <c r="BMT66" s="469"/>
      <c r="BMU66" s="469"/>
      <c r="BMV66" s="469"/>
      <c r="BMW66" s="469"/>
      <c r="BMX66" s="469"/>
      <c r="BMY66" s="469"/>
      <c r="BMZ66" s="469"/>
      <c r="BNA66" s="469"/>
      <c r="BNB66" s="469"/>
      <c r="BNC66" s="469"/>
      <c r="BND66" s="469"/>
      <c r="BNE66" s="469"/>
      <c r="BNF66" s="469"/>
      <c r="BNG66" s="469"/>
      <c r="BNH66" s="469"/>
      <c r="BNI66" s="469"/>
      <c r="BNJ66" s="469"/>
      <c r="BNK66" s="469"/>
      <c r="BNL66" s="469"/>
      <c r="BNM66" s="469"/>
      <c r="BNN66" s="469"/>
      <c r="BNO66" s="469"/>
      <c r="BNP66" s="469"/>
      <c r="BNQ66" s="469"/>
      <c r="BNR66" s="469"/>
      <c r="BNS66" s="469"/>
      <c r="BNT66" s="469"/>
      <c r="BNU66" s="469"/>
      <c r="BNV66" s="469"/>
      <c r="BNW66" s="469"/>
      <c r="BNX66" s="469"/>
      <c r="BNY66" s="469"/>
      <c r="BNZ66" s="469"/>
      <c r="BOA66" s="469"/>
      <c r="BOB66" s="469"/>
      <c r="BOC66" s="469"/>
      <c r="BOD66" s="469"/>
      <c r="BOE66" s="469"/>
      <c r="BOF66" s="469"/>
      <c r="BOG66" s="469"/>
      <c r="BOH66" s="469"/>
      <c r="BOI66" s="469"/>
      <c r="BOJ66" s="469"/>
      <c r="BOK66" s="469"/>
      <c r="BOL66" s="469"/>
      <c r="BOM66" s="469"/>
      <c r="BON66" s="469"/>
      <c r="BOO66" s="469"/>
      <c r="BOP66" s="469"/>
      <c r="BOQ66" s="469"/>
      <c r="BOR66" s="469"/>
      <c r="BOS66" s="469"/>
      <c r="BOT66" s="469"/>
      <c r="BOU66" s="469"/>
      <c r="BOV66" s="469"/>
      <c r="BOW66" s="469"/>
      <c r="BOX66" s="469"/>
      <c r="BOY66" s="469"/>
      <c r="BOZ66" s="469"/>
      <c r="BPA66" s="469"/>
      <c r="BPB66" s="469"/>
      <c r="BPC66" s="469"/>
      <c r="BPD66" s="469"/>
      <c r="BPE66" s="469"/>
      <c r="BPF66" s="469"/>
      <c r="BPG66" s="469"/>
      <c r="BPH66" s="469"/>
      <c r="BPI66" s="469"/>
      <c r="BPJ66" s="469"/>
      <c r="BPK66" s="469"/>
      <c r="BPL66" s="469"/>
      <c r="BPM66" s="469"/>
      <c r="BPN66" s="469"/>
      <c r="BPO66" s="469"/>
      <c r="BPP66" s="469"/>
      <c r="BPQ66" s="469"/>
      <c r="BPR66" s="469"/>
      <c r="BPS66" s="469"/>
      <c r="BPT66" s="469"/>
      <c r="BPU66" s="469"/>
      <c r="BPV66" s="469"/>
      <c r="BPW66" s="469"/>
      <c r="BPX66" s="469"/>
      <c r="BPY66" s="469"/>
      <c r="BPZ66" s="469"/>
      <c r="BQA66" s="469"/>
      <c r="BQB66" s="469"/>
      <c r="BQC66" s="469"/>
      <c r="BQD66" s="469"/>
      <c r="BQE66" s="469"/>
      <c r="BQF66" s="469"/>
      <c r="BQG66" s="469"/>
      <c r="BQH66" s="469"/>
      <c r="BQI66" s="469"/>
      <c r="BQJ66" s="469"/>
      <c r="BQK66" s="469"/>
      <c r="BQL66" s="469"/>
      <c r="BQM66" s="469"/>
      <c r="BQN66" s="469"/>
      <c r="BQO66" s="469"/>
      <c r="BQP66" s="469"/>
      <c r="BQQ66" s="469"/>
      <c r="BQR66" s="469"/>
      <c r="BQS66" s="469"/>
      <c r="BQT66" s="469"/>
      <c r="BQU66" s="469"/>
      <c r="BQV66" s="469"/>
      <c r="BQW66" s="469"/>
      <c r="BQX66" s="469"/>
      <c r="BQY66" s="469"/>
      <c r="BQZ66" s="469"/>
      <c r="BRA66" s="469"/>
      <c r="BRB66" s="469"/>
      <c r="BRC66" s="469"/>
      <c r="BRD66" s="469"/>
      <c r="BRE66" s="469"/>
      <c r="BRF66" s="469"/>
      <c r="BRG66" s="469"/>
      <c r="BRH66" s="469"/>
      <c r="BRI66" s="469"/>
      <c r="BRJ66" s="469"/>
      <c r="BRK66" s="469"/>
      <c r="BRL66" s="469"/>
      <c r="BRM66" s="469"/>
      <c r="BRN66" s="469"/>
      <c r="BRO66" s="469"/>
      <c r="BRP66" s="469"/>
      <c r="BRQ66" s="469"/>
      <c r="BRR66" s="469"/>
      <c r="BRS66" s="469"/>
      <c r="BRT66" s="469"/>
      <c r="BRU66" s="469"/>
      <c r="BRV66" s="469"/>
      <c r="BRW66" s="469"/>
      <c r="BRX66" s="469"/>
      <c r="BRY66" s="469"/>
      <c r="BRZ66" s="469"/>
      <c r="BSA66" s="469"/>
      <c r="BSB66" s="469"/>
      <c r="BSC66" s="469"/>
      <c r="BSD66" s="469"/>
      <c r="BSE66" s="469"/>
      <c r="BSF66" s="469"/>
      <c r="BSG66" s="469"/>
      <c r="BSH66" s="469"/>
      <c r="BSI66" s="469"/>
      <c r="BSJ66" s="469"/>
      <c r="BSK66" s="469"/>
      <c r="BSL66" s="469"/>
      <c r="BSM66" s="469"/>
      <c r="BSN66" s="469"/>
      <c r="BSO66" s="469"/>
      <c r="BSP66" s="469"/>
      <c r="BSQ66" s="469"/>
      <c r="BSR66" s="469"/>
      <c r="BSS66" s="469"/>
      <c r="BST66" s="469"/>
      <c r="BSU66" s="469"/>
      <c r="BSV66" s="469"/>
      <c r="BSW66" s="469"/>
      <c r="BSX66" s="469"/>
      <c r="BSY66" s="469"/>
      <c r="BSZ66" s="469"/>
      <c r="BTA66" s="469"/>
      <c r="BTB66" s="469"/>
      <c r="BTC66" s="469"/>
      <c r="BTD66" s="469"/>
      <c r="BTE66" s="469"/>
      <c r="BTF66" s="469"/>
      <c r="BTG66" s="469"/>
      <c r="BTH66" s="469"/>
      <c r="BTI66" s="469"/>
      <c r="BTJ66" s="469"/>
      <c r="BTK66" s="469"/>
      <c r="BTL66" s="469"/>
      <c r="BTM66" s="469"/>
      <c r="BTN66" s="469"/>
      <c r="BTO66" s="469"/>
      <c r="BTP66" s="469"/>
      <c r="BTQ66" s="469"/>
      <c r="BTR66" s="469"/>
      <c r="BTS66" s="469"/>
      <c r="BTT66" s="469"/>
      <c r="BTU66" s="469"/>
      <c r="BTV66" s="469"/>
      <c r="BTW66" s="469"/>
      <c r="BTX66" s="469"/>
      <c r="BTY66" s="469"/>
      <c r="BTZ66" s="469"/>
      <c r="BUA66" s="469"/>
      <c r="BUB66" s="469"/>
      <c r="BUC66" s="469"/>
      <c r="BUD66" s="469"/>
      <c r="BUE66" s="469"/>
      <c r="BUF66" s="469"/>
      <c r="BUG66" s="469"/>
      <c r="BUH66" s="469"/>
      <c r="BUI66" s="469"/>
      <c r="BUJ66" s="469"/>
      <c r="BUK66" s="469"/>
      <c r="BUL66" s="469"/>
      <c r="BUM66" s="469"/>
      <c r="BUN66" s="469"/>
      <c r="BUO66" s="469"/>
      <c r="BUP66" s="469"/>
      <c r="BUQ66" s="469"/>
      <c r="BUR66" s="469"/>
      <c r="BUS66" s="469"/>
      <c r="BUT66" s="469"/>
      <c r="BUU66" s="469"/>
      <c r="BUV66" s="469"/>
      <c r="BUW66" s="469"/>
      <c r="BUX66" s="469"/>
      <c r="BUY66" s="469"/>
      <c r="BUZ66" s="469"/>
      <c r="BVA66" s="469"/>
      <c r="BVB66" s="469"/>
      <c r="BVC66" s="469"/>
      <c r="BVD66" s="469"/>
      <c r="BVE66" s="469"/>
      <c r="BVF66" s="469"/>
      <c r="BVG66" s="469"/>
      <c r="BVH66" s="469"/>
      <c r="BVI66" s="469"/>
      <c r="BVJ66" s="469"/>
      <c r="BVK66" s="469"/>
      <c r="BVL66" s="469"/>
      <c r="BVM66" s="469"/>
      <c r="BVN66" s="469"/>
      <c r="BVO66" s="469"/>
      <c r="BVP66" s="469"/>
      <c r="BVQ66" s="469"/>
      <c r="BVR66" s="469"/>
      <c r="BVS66" s="469"/>
      <c r="BVT66" s="469"/>
      <c r="BVU66" s="469"/>
      <c r="BVV66" s="469"/>
      <c r="BVW66" s="469"/>
      <c r="BVX66" s="469"/>
      <c r="BVY66" s="469"/>
      <c r="BVZ66" s="469"/>
      <c r="BWA66" s="469"/>
      <c r="BWB66" s="469"/>
      <c r="BWC66" s="469"/>
      <c r="BWD66" s="469"/>
      <c r="BWE66" s="469"/>
      <c r="BWF66" s="469"/>
      <c r="BWG66" s="469"/>
      <c r="BWH66" s="469"/>
      <c r="BWI66" s="469"/>
      <c r="BWJ66" s="469"/>
      <c r="BWK66" s="469"/>
      <c r="BWL66" s="469"/>
      <c r="BWM66" s="469"/>
      <c r="BWN66" s="469"/>
      <c r="BWO66" s="469"/>
      <c r="BWP66" s="469"/>
      <c r="BWQ66" s="469"/>
      <c r="BWR66" s="469"/>
      <c r="BWS66" s="469"/>
      <c r="BWT66" s="469"/>
      <c r="BWU66" s="469"/>
      <c r="BWV66" s="469"/>
      <c r="BWW66" s="469"/>
      <c r="BWX66" s="469"/>
      <c r="BWY66" s="469"/>
      <c r="BWZ66" s="469"/>
      <c r="BXA66" s="469"/>
      <c r="BXB66" s="469"/>
      <c r="BXC66" s="469"/>
      <c r="BXD66" s="469"/>
      <c r="BXE66" s="469"/>
      <c r="BXF66" s="469"/>
      <c r="BXG66" s="469"/>
      <c r="BXH66" s="469"/>
      <c r="BXI66" s="469"/>
      <c r="BXJ66" s="469"/>
      <c r="BXK66" s="469"/>
      <c r="BXL66" s="469"/>
      <c r="BXM66" s="469"/>
      <c r="BXN66" s="469"/>
      <c r="BXO66" s="469"/>
      <c r="BXP66" s="469"/>
      <c r="BXQ66" s="469"/>
      <c r="BXR66" s="469"/>
      <c r="BXS66" s="469"/>
      <c r="BXT66" s="469"/>
      <c r="BXU66" s="469"/>
      <c r="BXV66" s="469"/>
      <c r="BXW66" s="469"/>
      <c r="BXX66" s="469"/>
      <c r="BXY66" s="469"/>
      <c r="BXZ66" s="469"/>
      <c r="BYA66" s="469"/>
      <c r="BYB66" s="469"/>
      <c r="BYC66" s="469"/>
      <c r="BYD66" s="469"/>
      <c r="BYE66" s="469"/>
      <c r="BYF66" s="469"/>
      <c r="BYG66" s="469"/>
      <c r="BYH66" s="469"/>
      <c r="BYI66" s="469"/>
      <c r="BYJ66" s="469"/>
      <c r="BYK66" s="469"/>
      <c r="BYL66" s="469"/>
      <c r="BYM66" s="469"/>
      <c r="BYN66" s="469"/>
      <c r="BYO66" s="469"/>
      <c r="BYP66" s="469"/>
      <c r="BYQ66" s="469"/>
      <c r="BYR66" s="469"/>
      <c r="BYS66" s="469"/>
      <c r="BYT66" s="469"/>
      <c r="BYU66" s="469"/>
      <c r="BYV66" s="469"/>
      <c r="BYW66" s="469"/>
      <c r="BYX66" s="469"/>
      <c r="BYY66" s="469"/>
      <c r="BYZ66" s="469"/>
      <c r="BZA66" s="469"/>
      <c r="BZB66" s="469"/>
      <c r="BZC66" s="469"/>
      <c r="BZD66" s="469"/>
      <c r="BZE66" s="469"/>
      <c r="BZF66" s="469"/>
      <c r="BZG66" s="469"/>
      <c r="BZH66" s="469"/>
      <c r="BZI66" s="469"/>
      <c r="BZJ66" s="469"/>
      <c r="BZK66" s="469"/>
      <c r="BZL66" s="469"/>
      <c r="BZM66" s="469"/>
      <c r="BZN66" s="469"/>
      <c r="BZO66" s="469"/>
      <c r="BZP66" s="469"/>
      <c r="BZQ66" s="469"/>
      <c r="BZR66" s="469"/>
      <c r="BZS66" s="469"/>
      <c r="BZT66" s="469"/>
      <c r="BZU66" s="469"/>
      <c r="BZV66" s="469"/>
      <c r="BZW66" s="469"/>
      <c r="BZX66" s="469"/>
      <c r="BZY66" s="469"/>
      <c r="BZZ66" s="469"/>
      <c r="CAA66" s="469"/>
      <c r="CAB66" s="469"/>
      <c r="CAC66" s="469"/>
      <c r="CAD66" s="469"/>
      <c r="CAE66" s="469"/>
      <c r="CAF66" s="469"/>
      <c r="CAG66" s="469"/>
      <c r="CAH66" s="469"/>
      <c r="CAI66" s="469"/>
      <c r="CAJ66" s="469"/>
      <c r="CAK66" s="469"/>
      <c r="CAL66" s="469"/>
      <c r="CAM66" s="469"/>
      <c r="CAN66" s="469"/>
      <c r="CAO66" s="469"/>
      <c r="CAP66" s="469"/>
      <c r="CAQ66" s="469"/>
      <c r="CAR66" s="469"/>
      <c r="CAS66" s="469"/>
      <c r="CAT66" s="469"/>
      <c r="CAU66" s="469"/>
      <c r="CAV66" s="469"/>
      <c r="CAW66" s="469"/>
      <c r="CAX66" s="469"/>
      <c r="CAY66" s="469"/>
      <c r="CAZ66" s="469"/>
      <c r="CBA66" s="469"/>
      <c r="CBB66" s="469"/>
      <c r="CBC66" s="469"/>
      <c r="CBD66" s="469"/>
      <c r="CBE66" s="469"/>
      <c r="CBF66" s="469"/>
      <c r="CBG66" s="469"/>
      <c r="CBH66" s="469"/>
      <c r="CBI66" s="469"/>
      <c r="CBJ66" s="469"/>
      <c r="CBK66" s="469"/>
      <c r="CBL66" s="469"/>
      <c r="CBM66" s="469"/>
      <c r="CBN66" s="469"/>
      <c r="CBO66" s="469"/>
      <c r="CBP66" s="469"/>
      <c r="CBQ66" s="469"/>
      <c r="CBR66" s="469"/>
      <c r="CBS66" s="469"/>
      <c r="CBT66" s="469"/>
      <c r="CBU66" s="469"/>
      <c r="CBV66" s="469"/>
      <c r="CBW66" s="469"/>
      <c r="CBX66" s="469"/>
      <c r="CBY66" s="469"/>
      <c r="CBZ66" s="469"/>
      <c r="CCA66" s="469"/>
      <c r="CCB66" s="469"/>
      <c r="CCC66" s="469"/>
      <c r="CCD66" s="469"/>
      <c r="CCE66" s="469"/>
      <c r="CCF66" s="469"/>
      <c r="CCG66" s="469"/>
      <c r="CCH66" s="469"/>
      <c r="CCI66" s="469"/>
      <c r="CCJ66" s="469"/>
      <c r="CCK66" s="469"/>
      <c r="CCL66" s="469"/>
      <c r="CCM66" s="469"/>
      <c r="CCN66" s="469"/>
      <c r="CCO66" s="469"/>
      <c r="CCP66" s="469"/>
      <c r="CCQ66" s="469"/>
      <c r="CCR66" s="469"/>
      <c r="CCS66" s="469"/>
      <c r="CCT66" s="469"/>
      <c r="CCU66" s="469"/>
      <c r="CCV66" s="469"/>
      <c r="CCW66" s="469"/>
      <c r="CCX66" s="469"/>
      <c r="CCY66" s="469"/>
      <c r="CCZ66" s="469"/>
      <c r="CDA66" s="469"/>
      <c r="CDB66" s="469"/>
      <c r="CDC66" s="469"/>
      <c r="CDD66" s="469"/>
      <c r="CDE66" s="469"/>
      <c r="CDF66" s="469"/>
      <c r="CDG66" s="469"/>
      <c r="CDH66" s="469"/>
      <c r="CDI66" s="469"/>
      <c r="CDJ66" s="469"/>
      <c r="CDK66" s="469"/>
      <c r="CDL66" s="469"/>
      <c r="CDM66" s="469"/>
      <c r="CDN66" s="469"/>
      <c r="CDO66" s="469"/>
      <c r="CDP66" s="469"/>
      <c r="CDQ66" s="469"/>
      <c r="CDR66" s="469"/>
      <c r="CDS66" s="469"/>
      <c r="CDT66" s="469"/>
      <c r="CDU66" s="469"/>
      <c r="CDV66" s="469"/>
      <c r="CDW66" s="469"/>
      <c r="CDX66" s="469"/>
      <c r="CDY66" s="469"/>
      <c r="CDZ66" s="469"/>
      <c r="CEA66" s="469"/>
      <c r="CEB66" s="469"/>
      <c r="CEC66" s="469"/>
      <c r="CED66" s="469"/>
      <c r="CEE66" s="469"/>
      <c r="CEF66" s="469"/>
      <c r="CEG66" s="469"/>
      <c r="CEH66" s="469"/>
      <c r="CEI66" s="469"/>
      <c r="CEJ66" s="469"/>
      <c r="CEK66" s="469"/>
      <c r="CEL66" s="469"/>
      <c r="CEM66" s="469"/>
      <c r="CEN66" s="469"/>
      <c r="CEO66" s="469"/>
      <c r="CEP66" s="469"/>
      <c r="CEQ66" s="469"/>
      <c r="CER66" s="469"/>
      <c r="CES66" s="469"/>
      <c r="CET66" s="469"/>
      <c r="CEU66" s="469"/>
      <c r="CEV66" s="469"/>
      <c r="CEW66" s="469"/>
      <c r="CEX66" s="469"/>
      <c r="CEY66" s="469"/>
      <c r="CEZ66" s="469"/>
      <c r="CFA66" s="469"/>
      <c r="CFB66" s="469"/>
      <c r="CFC66" s="469"/>
      <c r="CFD66" s="469"/>
      <c r="CFE66" s="469"/>
      <c r="CFF66" s="469"/>
      <c r="CFG66" s="469"/>
      <c r="CFH66" s="469"/>
      <c r="CFI66" s="469"/>
      <c r="CFJ66" s="469"/>
      <c r="CFK66" s="469"/>
      <c r="CFL66" s="469"/>
      <c r="CFM66" s="469"/>
      <c r="CFN66" s="469"/>
      <c r="CFO66" s="469"/>
      <c r="CFP66" s="469"/>
      <c r="CFQ66" s="469"/>
      <c r="CFR66" s="469"/>
      <c r="CFS66" s="469"/>
      <c r="CFT66" s="469"/>
      <c r="CFU66" s="469"/>
      <c r="CFV66" s="469"/>
      <c r="CFW66" s="469"/>
      <c r="CFX66" s="469"/>
      <c r="CFY66" s="469"/>
      <c r="CFZ66" s="469"/>
      <c r="CGA66" s="469"/>
      <c r="CGB66" s="469"/>
      <c r="CGC66" s="469"/>
      <c r="CGD66" s="469"/>
      <c r="CGE66" s="469"/>
      <c r="CGF66" s="469"/>
      <c r="CGG66" s="469"/>
      <c r="CGH66" s="469"/>
      <c r="CGI66" s="469"/>
      <c r="CGJ66" s="469"/>
      <c r="CGK66" s="469"/>
      <c r="CGL66" s="469"/>
      <c r="CGM66" s="469"/>
      <c r="CGN66" s="469"/>
      <c r="CGO66" s="469"/>
      <c r="CGP66" s="469"/>
      <c r="CGQ66" s="469"/>
      <c r="CGR66" s="469"/>
      <c r="CGS66" s="469"/>
      <c r="CGT66" s="469"/>
      <c r="CGU66" s="469"/>
      <c r="CGV66" s="469"/>
      <c r="CGW66" s="469"/>
      <c r="CGX66" s="469"/>
      <c r="CGY66" s="469"/>
      <c r="CGZ66" s="469"/>
      <c r="CHA66" s="469"/>
      <c r="CHB66" s="469"/>
      <c r="CHC66" s="469"/>
      <c r="CHD66" s="469"/>
      <c r="CHE66" s="469"/>
      <c r="CHF66" s="469"/>
      <c r="CHG66" s="469"/>
      <c r="CHH66" s="469"/>
      <c r="CHI66" s="469"/>
      <c r="CHJ66" s="469"/>
      <c r="CHK66" s="469"/>
      <c r="CHL66" s="469"/>
      <c r="CHM66" s="469"/>
      <c r="CHN66" s="469"/>
      <c r="CHO66" s="469"/>
      <c r="CHP66" s="469"/>
      <c r="CHQ66" s="469"/>
      <c r="CHR66" s="469"/>
      <c r="CHS66" s="469"/>
      <c r="CHT66" s="469"/>
      <c r="CHU66" s="469"/>
      <c r="CHV66" s="469"/>
      <c r="CHW66" s="469"/>
      <c r="CHX66" s="469"/>
      <c r="CHY66" s="469"/>
      <c r="CHZ66" s="469"/>
      <c r="CIA66" s="469"/>
      <c r="CIB66" s="469"/>
      <c r="CIC66" s="469"/>
      <c r="CID66" s="469"/>
      <c r="CIE66" s="469"/>
      <c r="CIF66" s="469"/>
      <c r="CIG66" s="469"/>
      <c r="CIH66" s="469"/>
      <c r="CII66" s="469"/>
      <c r="CIJ66" s="469"/>
      <c r="CIK66" s="469"/>
      <c r="CIL66" s="469"/>
      <c r="CIM66" s="469"/>
      <c r="CIN66" s="469"/>
      <c r="CIO66" s="469"/>
      <c r="CIP66" s="469"/>
      <c r="CIQ66" s="469"/>
      <c r="CIR66" s="469"/>
      <c r="CIS66" s="469"/>
      <c r="CIT66" s="469"/>
      <c r="CIU66" s="469"/>
      <c r="CIV66" s="469"/>
      <c r="CIW66" s="469"/>
      <c r="CIX66" s="469"/>
      <c r="CIY66" s="469"/>
      <c r="CIZ66" s="469"/>
      <c r="CJA66" s="469"/>
      <c r="CJB66" s="469"/>
      <c r="CJC66" s="469"/>
      <c r="CJD66" s="469"/>
      <c r="CJE66" s="469"/>
      <c r="CJF66" s="469"/>
      <c r="CJG66" s="469"/>
      <c r="CJH66" s="469"/>
      <c r="CJI66" s="469"/>
      <c r="CJJ66" s="469"/>
      <c r="CJK66" s="469"/>
      <c r="CJL66" s="469"/>
      <c r="CJM66" s="469"/>
      <c r="CJN66" s="469"/>
      <c r="CJO66" s="469"/>
      <c r="CJP66" s="469"/>
      <c r="CJQ66" s="469"/>
      <c r="CJR66" s="469"/>
      <c r="CJS66" s="469"/>
      <c r="CJT66" s="469"/>
      <c r="CJU66" s="469"/>
      <c r="CJV66" s="469"/>
      <c r="CJW66" s="469"/>
      <c r="CJX66" s="469"/>
      <c r="CJY66" s="469"/>
      <c r="CJZ66" s="469"/>
      <c r="CKA66" s="469"/>
      <c r="CKB66" s="469"/>
      <c r="CKC66" s="469"/>
      <c r="CKD66" s="469"/>
      <c r="CKE66" s="469"/>
      <c r="CKF66" s="469"/>
      <c r="CKG66" s="469"/>
      <c r="CKH66" s="469"/>
      <c r="CKI66" s="469"/>
      <c r="CKJ66" s="469"/>
      <c r="CKK66" s="469"/>
      <c r="CKL66" s="469"/>
      <c r="CKM66" s="469"/>
      <c r="CKN66" s="469"/>
      <c r="CKO66" s="469"/>
      <c r="CKP66" s="469"/>
      <c r="CKQ66" s="469"/>
      <c r="CKR66" s="469"/>
      <c r="CKS66" s="469"/>
      <c r="CKT66" s="469"/>
      <c r="CKU66" s="469"/>
      <c r="CKV66" s="469"/>
      <c r="CKW66" s="469"/>
      <c r="CKX66" s="469"/>
      <c r="CKY66" s="469"/>
      <c r="CKZ66" s="469"/>
      <c r="CLA66" s="469"/>
      <c r="CLB66" s="469"/>
      <c r="CLC66" s="469"/>
      <c r="CLD66" s="469"/>
      <c r="CLE66" s="469"/>
      <c r="CLF66" s="469"/>
      <c r="CLG66" s="469"/>
      <c r="CLH66" s="469"/>
      <c r="CLI66" s="469"/>
      <c r="CLJ66" s="469"/>
      <c r="CLK66" s="469"/>
      <c r="CLL66" s="469"/>
      <c r="CLM66" s="469"/>
      <c r="CLN66" s="469"/>
      <c r="CLO66" s="469"/>
      <c r="CLP66" s="469"/>
      <c r="CLQ66" s="469"/>
      <c r="CLR66" s="469"/>
      <c r="CLS66" s="469"/>
      <c r="CLT66" s="469"/>
      <c r="CLU66" s="469"/>
      <c r="CLV66" s="469"/>
      <c r="CLW66" s="469"/>
      <c r="CLX66" s="469"/>
      <c r="CLY66" s="469"/>
      <c r="CLZ66" s="469"/>
      <c r="CMA66" s="469"/>
      <c r="CMB66" s="469"/>
      <c r="CMC66" s="469"/>
      <c r="CMD66" s="469"/>
      <c r="CME66" s="469"/>
      <c r="CMF66" s="469"/>
      <c r="CMG66" s="469"/>
      <c r="CMH66" s="469"/>
      <c r="CMI66" s="469"/>
      <c r="CMJ66" s="469"/>
      <c r="CMK66" s="469"/>
      <c r="CML66" s="469"/>
      <c r="CMM66" s="469"/>
      <c r="CMN66" s="469"/>
      <c r="CMO66" s="469"/>
      <c r="CMP66" s="469"/>
      <c r="CMQ66" s="469"/>
      <c r="CMR66" s="469"/>
      <c r="CMS66" s="469"/>
      <c r="CMT66" s="469"/>
      <c r="CMU66" s="469"/>
      <c r="CMV66" s="469"/>
      <c r="CMW66" s="469"/>
      <c r="CMX66" s="469"/>
      <c r="CMY66" s="469"/>
      <c r="CMZ66" s="469"/>
      <c r="CNA66" s="469"/>
      <c r="CNB66" s="469"/>
      <c r="CNC66" s="469"/>
      <c r="CND66" s="469"/>
      <c r="CNE66" s="469"/>
      <c r="CNF66" s="469"/>
      <c r="CNG66" s="469"/>
      <c r="CNH66" s="469"/>
      <c r="CNI66" s="469"/>
      <c r="CNJ66" s="469"/>
      <c r="CNK66" s="469"/>
      <c r="CNL66" s="469"/>
      <c r="CNM66" s="469"/>
      <c r="CNN66" s="469"/>
      <c r="CNO66" s="469"/>
      <c r="CNP66" s="469"/>
      <c r="CNQ66" s="469"/>
      <c r="CNR66" s="469"/>
      <c r="CNS66" s="469"/>
      <c r="CNT66" s="469"/>
      <c r="CNU66" s="469"/>
      <c r="CNV66" s="469"/>
      <c r="CNW66" s="469"/>
      <c r="CNX66" s="469"/>
      <c r="CNY66" s="469"/>
      <c r="CNZ66" s="469"/>
      <c r="COA66" s="469"/>
      <c r="COB66" s="469"/>
      <c r="COC66" s="469"/>
      <c r="COD66" s="469"/>
      <c r="COE66" s="469"/>
      <c r="COF66" s="469"/>
      <c r="COG66" s="469"/>
      <c r="COH66" s="469"/>
      <c r="COI66" s="469"/>
      <c r="COJ66" s="469"/>
      <c r="COK66" s="469"/>
      <c r="COL66" s="469"/>
      <c r="COM66" s="469"/>
      <c r="CON66" s="469"/>
      <c r="COO66" s="469"/>
      <c r="COP66" s="469"/>
      <c r="COQ66" s="469"/>
      <c r="COR66" s="469"/>
      <c r="COS66" s="469"/>
      <c r="COT66" s="469"/>
      <c r="COU66" s="469"/>
      <c r="COV66" s="469"/>
      <c r="COW66" s="469"/>
      <c r="COX66" s="469"/>
      <c r="COY66" s="469"/>
      <c r="COZ66" s="469"/>
      <c r="CPA66" s="469"/>
      <c r="CPB66" s="469"/>
      <c r="CPC66" s="469"/>
      <c r="CPD66" s="469"/>
      <c r="CPE66" s="469"/>
      <c r="CPF66" s="469"/>
      <c r="CPG66" s="469"/>
      <c r="CPH66" s="469"/>
      <c r="CPI66" s="469"/>
      <c r="CPJ66" s="469"/>
      <c r="CPK66" s="469"/>
      <c r="CPL66" s="469"/>
      <c r="CPM66" s="469"/>
      <c r="CPN66" s="469"/>
      <c r="CPO66" s="469"/>
      <c r="CPP66" s="469"/>
      <c r="CPQ66" s="469"/>
      <c r="CPR66" s="469"/>
      <c r="CPS66" s="469"/>
      <c r="CPT66" s="469"/>
      <c r="CPU66" s="469"/>
      <c r="CPV66" s="469"/>
      <c r="CPW66" s="469"/>
      <c r="CPX66" s="469"/>
      <c r="CPY66" s="469"/>
      <c r="CPZ66" s="469"/>
      <c r="CQA66" s="469"/>
      <c r="CQB66" s="469"/>
      <c r="CQC66" s="469"/>
      <c r="CQD66" s="469"/>
      <c r="CQE66" s="469"/>
      <c r="CQF66" s="469"/>
      <c r="CQG66" s="469"/>
      <c r="CQH66" s="469"/>
      <c r="CQI66" s="469"/>
      <c r="CQJ66" s="469"/>
      <c r="CQK66" s="469"/>
      <c r="CQL66" s="469"/>
      <c r="CQM66" s="469"/>
      <c r="CQN66" s="469"/>
      <c r="CQO66" s="469"/>
      <c r="CQP66" s="469"/>
      <c r="CQQ66" s="469"/>
      <c r="CQR66" s="469"/>
      <c r="CQS66" s="469"/>
      <c r="CQT66" s="469"/>
      <c r="CQU66" s="469"/>
      <c r="CQV66" s="469"/>
      <c r="CQW66" s="469"/>
      <c r="CQX66" s="469"/>
      <c r="CQY66" s="469"/>
      <c r="CQZ66" s="469"/>
      <c r="CRA66" s="469"/>
      <c r="CRB66" s="469"/>
      <c r="CRC66" s="469"/>
      <c r="CRD66" s="469"/>
      <c r="CRE66" s="469"/>
      <c r="CRF66" s="469"/>
      <c r="CRG66" s="469"/>
      <c r="CRH66" s="469"/>
      <c r="CRI66" s="469"/>
      <c r="CRJ66" s="469"/>
      <c r="CRK66" s="469"/>
      <c r="CRL66" s="469"/>
      <c r="CRM66" s="469"/>
      <c r="CRN66" s="469"/>
      <c r="CRO66" s="469"/>
      <c r="CRP66" s="469"/>
      <c r="CRQ66" s="469"/>
      <c r="CRR66" s="469"/>
      <c r="CRS66" s="469"/>
      <c r="CRT66" s="469"/>
      <c r="CRU66" s="469"/>
      <c r="CRV66" s="469"/>
      <c r="CRW66" s="469"/>
      <c r="CRX66" s="469"/>
      <c r="CRY66" s="469"/>
      <c r="CRZ66" s="469"/>
      <c r="CSA66" s="469"/>
      <c r="CSB66" s="469"/>
      <c r="CSC66" s="469"/>
      <c r="CSD66" s="469"/>
      <c r="CSE66" s="469"/>
      <c r="CSF66" s="469"/>
      <c r="CSG66" s="469"/>
      <c r="CSH66" s="469"/>
      <c r="CSI66" s="469"/>
      <c r="CSJ66" s="469"/>
      <c r="CSK66" s="469"/>
      <c r="CSL66" s="469"/>
      <c r="CSM66" s="469"/>
      <c r="CSN66" s="469"/>
      <c r="CSO66" s="469"/>
      <c r="CSP66" s="469"/>
      <c r="CSQ66" s="469"/>
      <c r="CSR66" s="469"/>
      <c r="CSS66" s="469"/>
      <c r="CST66" s="469"/>
      <c r="CSU66" s="469"/>
      <c r="CSV66" s="469"/>
      <c r="CSW66" s="469"/>
      <c r="CSX66" s="469"/>
      <c r="CSY66" s="469"/>
      <c r="CSZ66" s="469"/>
      <c r="CTA66" s="469"/>
      <c r="CTB66" s="469"/>
      <c r="CTC66" s="469"/>
      <c r="CTD66" s="469"/>
      <c r="CTE66" s="469"/>
      <c r="CTF66" s="469"/>
      <c r="CTG66" s="469"/>
      <c r="CTH66" s="469"/>
      <c r="CTI66" s="469"/>
      <c r="CTJ66" s="469"/>
      <c r="CTK66" s="469"/>
      <c r="CTL66" s="469"/>
      <c r="CTM66" s="469"/>
      <c r="CTN66" s="469"/>
      <c r="CTO66" s="469"/>
      <c r="CTP66" s="469"/>
      <c r="CTQ66" s="469"/>
      <c r="CTR66" s="469"/>
      <c r="CTS66" s="469"/>
      <c r="CTT66" s="469"/>
      <c r="CTU66" s="469"/>
      <c r="CTV66" s="469"/>
      <c r="CTW66" s="469"/>
      <c r="CTX66" s="469"/>
      <c r="CTY66" s="469"/>
      <c r="CTZ66" s="469"/>
      <c r="CUA66" s="469"/>
      <c r="CUB66" s="469"/>
      <c r="CUC66" s="469"/>
      <c r="CUD66" s="469"/>
      <c r="CUE66" s="469"/>
      <c r="CUF66" s="469"/>
      <c r="CUG66" s="469"/>
      <c r="CUH66" s="469"/>
      <c r="CUI66" s="469"/>
      <c r="CUJ66" s="469"/>
      <c r="CUK66" s="469"/>
      <c r="CUL66" s="469"/>
      <c r="CUM66" s="469"/>
      <c r="CUN66" s="469"/>
      <c r="CUO66" s="469"/>
      <c r="CUP66" s="469"/>
      <c r="CUQ66" s="469"/>
      <c r="CUR66" s="469"/>
      <c r="CUS66" s="469"/>
      <c r="CUT66" s="469"/>
      <c r="CUU66" s="469"/>
      <c r="CUV66" s="469"/>
      <c r="CUW66" s="469"/>
      <c r="CUX66" s="469"/>
      <c r="CUY66" s="469"/>
      <c r="CUZ66" s="469"/>
      <c r="CVA66" s="469"/>
      <c r="CVB66" s="469"/>
      <c r="CVC66" s="469"/>
      <c r="CVD66" s="469"/>
      <c r="CVE66" s="469"/>
      <c r="CVF66" s="469"/>
      <c r="CVG66" s="469"/>
      <c r="CVH66" s="469"/>
      <c r="CVI66" s="469"/>
      <c r="CVJ66" s="469"/>
      <c r="CVK66" s="469"/>
      <c r="CVL66" s="469"/>
      <c r="CVM66" s="469"/>
      <c r="CVN66" s="469"/>
      <c r="CVO66" s="469"/>
      <c r="CVP66" s="469"/>
      <c r="CVQ66" s="469"/>
      <c r="CVR66" s="469"/>
      <c r="CVS66" s="469"/>
      <c r="CVT66" s="469"/>
      <c r="CVU66" s="469"/>
      <c r="CVV66" s="469"/>
      <c r="CVW66" s="469"/>
      <c r="CVX66" s="469"/>
      <c r="CVY66" s="469"/>
      <c r="CVZ66" s="469"/>
      <c r="CWA66" s="469"/>
      <c r="CWB66" s="469"/>
      <c r="CWC66" s="469"/>
      <c r="CWD66" s="469"/>
      <c r="CWE66" s="469"/>
      <c r="CWF66" s="469"/>
      <c r="CWG66" s="469"/>
      <c r="CWH66" s="469"/>
      <c r="CWI66" s="469"/>
      <c r="CWJ66" s="469"/>
      <c r="CWK66" s="469"/>
      <c r="CWL66" s="469"/>
      <c r="CWM66" s="469"/>
      <c r="CWN66" s="469"/>
      <c r="CWO66" s="469"/>
      <c r="CWP66" s="469"/>
      <c r="CWQ66" s="469"/>
      <c r="CWR66" s="469"/>
      <c r="CWS66" s="469"/>
      <c r="CWT66" s="469"/>
      <c r="CWU66" s="469"/>
      <c r="CWV66" s="469"/>
      <c r="CWW66" s="469"/>
      <c r="CWX66" s="469"/>
      <c r="CWY66" s="469"/>
      <c r="CWZ66" s="469"/>
      <c r="CXA66" s="469"/>
      <c r="CXB66" s="469"/>
      <c r="CXC66" s="469"/>
      <c r="CXD66" s="469"/>
      <c r="CXE66" s="469"/>
      <c r="CXF66" s="469"/>
      <c r="CXG66" s="469"/>
      <c r="CXH66" s="469"/>
      <c r="CXI66" s="469"/>
      <c r="CXJ66" s="469"/>
      <c r="CXK66" s="469"/>
      <c r="CXL66" s="469"/>
      <c r="CXM66" s="469"/>
      <c r="CXN66" s="469"/>
      <c r="CXO66" s="469"/>
      <c r="CXP66" s="469"/>
      <c r="CXQ66" s="469"/>
      <c r="CXR66" s="469"/>
      <c r="CXS66" s="469"/>
      <c r="CXT66" s="469"/>
      <c r="CXU66" s="469"/>
      <c r="CXV66" s="469"/>
      <c r="CXW66" s="469"/>
      <c r="CXX66" s="469"/>
      <c r="CXY66" s="469"/>
      <c r="CXZ66" s="469"/>
      <c r="CYA66" s="469"/>
      <c r="CYB66" s="469"/>
      <c r="CYC66" s="469"/>
      <c r="CYD66" s="469"/>
      <c r="CYE66" s="469"/>
      <c r="CYF66" s="469"/>
      <c r="CYG66" s="469"/>
      <c r="CYH66" s="469"/>
      <c r="CYI66" s="469"/>
      <c r="CYJ66" s="469"/>
      <c r="CYK66" s="469"/>
      <c r="CYL66" s="469"/>
      <c r="CYM66" s="469"/>
      <c r="CYN66" s="469"/>
      <c r="CYO66" s="469"/>
      <c r="CYP66" s="469"/>
      <c r="CYQ66" s="469"/>
      <c r="CYR66" s="469"/>
      <c r="CYS66" s="469"/>
      <c r="CYT66" s="469"/>
      <c r="CYU66" s="469"/>
      <c r="CYV66" s="469"/>
      <c r="CYW66" s="469"/>
      <c r="CYX66" s="469"/>
      <c r="CYY66" s="469"/>
      <c r="CYZ66" s="469"/>
      <c r="CZA66" s="469"/>
      <c r="CZB66" s="469"/>
      <c r="CZC66" s="469"/>
      <c r="CZD66" s="469"/>
      <c r="CZE66" s="469"/>
      <c r="CZF66" s="469"/>
      <c r="CZG66" s="469"/>
      <c r="CZH66" s="469"/>
      <c r="CZI66" s="469"/>
      <c r="CZJ66" s="469"/>
      <c r="CZK66" s="469"/>
      <c r="CZL66" s="469"/>
      <c r="CZM66" s="469"/>
      <c r="CZN66" s="469"/>
      <c r="CZO66" s="469"/>
      <c r="CZP66" s="469"/>
      <c r="CZQ66" s="469"/>
      <c r="CZR66" s="469"/>
      <c r="CZS66" s="469"/>
      <c r="CZT66" s="469"/>
      <c r="CZU66" s="469"/>
      <c r="CZV66" s="469"/>
      <c r="CZW66" s="469"/>
      <c r="CZX66" s="469"/>
      <c r="CZY66" s="469"/>
      <c r="CZZ66" s="469"/>
      <c r="DAA66" s="469"/>
      <c r="DAB66" s="469"/>
      <c r="DAC66" s="469"/>
      <c r="DAD66" s="469"/>
      <c r="DAE66" s="469"/>
      <c r="DAF66" s="469"/>
      <c r="DAG66" s="469"/>
      <c r="DAH66" s="469"/>
      <c r="DAI66" s="469"/>
      <c r="DAJ66" s="469"/>
      <c r="DAK66" s="469"/>
      <c r="DAL66" s="469"/>
      <c r="DAM66" s="469"/>
      <c r="DAN66" s="469"/>
      <c r="DAO66" s="469"/>
      <c r="DAP66" s="469"/>
      <c r="DAQ66" s="469"/>
      <c r="DAR66" s="469"/>
      <c r="DAS66" s="469"/>
      <c r="DAT66" s="469"/>
      <c r="DAU66" s="469"/>
      <c r="DAV66" s="469"/>
      <c r="DAW66" s="469"/>
      <c r="DAX66" s="469"/>
      <c r="DAY66" s="469"/>
      <c r="DAZ66" s="469"/>
      <c r="DBA66" s="469"/>
      <c r="DBB66" s="469"/>
      <c r="DBC66" s="469"/>
      <c r="DBD66" s="469"/>
      <c r="DBE66" s="469"/>
      <c r="DBF66" s="469"/>
      <c r="DBG66" s="469"/>
      <c r="DBH66" s="469"/>
      <c r="DBI66" s="469"/>
      <c r="DBJ66" s="469"/>
      <c r="DBK66" s="469"/>
      <c r="DBL66" s="469"/>
      <c r="DBM66" s="469"/>
      <c r="DBN66" s="469"/>
      <c r="DBO66" s="469"/>
      <c r="DBP66" s="469"/>
      <c r="DBQ66" s="469"/>
      <c r="DBR66" s="469"/>
      <c r="DBS66" s="469"/>
      <c r="DBT66" s="469"/>
      <c r="DBU66" s="469"/>
      <c r="DBV66" s="469"/>
      <c r="DBW66" s="469"/>
      <c r="DBX66" s="469"/>
      <c r="DBY66" s="469"/>
      <c r="DBZ66" s="469"/>
      <c r="DCA66" s="469"/>
      <c r="DCB66" s="469"/>
      <c r="DCC66" s="469"/>
      <c r="DCD66" s="469"/>
      <c r="DCE66" s="469"/>
      <c r="DCF66" s="469"/>
      <c r="DCG66" s="469"/>
      <c r="DCH66" s="469"/>
      <c r="DCI66" s="469"/>
      <c r="DCJ66" s="469"/>
      <c r="DCK66" s="469"/>
      <c r="DCL66" s="469"/>
      <c r="DCM66" s="469"/>
      <c r="DCN66" s="469"/>
      <c r="DCO66" s="469"/>
      <c r="DCP66" s="469"/>
      <c r="DCQ66" s="469"/>
      <c r="DCR66" s="469"/>
      <c r="DCS66" s="469"/>
      <c r="DCT66" s="469"/>
      <c r="DCU66" s="469"/>
      <c r="DCV66" s="469"/>
      <c r="DCW66" s="469"/>
      <c r="DCX66" s="469"/>
      <c r="DCY66" s="469"/>
      <c r="DCZ66" s="469"/>
      <c r="DDA66" s="469"/>
      <c r="DDB66" s="469"/>
      <c r="DDC66" s="469"/>
      <c r="DDD66" s="469"/>
      <c r="DDE66" s="469"/>
      <c r="DDF66" s="469"/>
      <c r="DDG66" s="469"/>
      <c r="DDH66" s="469"/>
      <c r="DDI66" s="469"/>
      <c r="DDJ66" s="469"/>
      <c r="DDK66" s="469"/>
      <c r="DDL66" s="469"/>
      <c r="DDM66" s="469"/>
      <c r="DDN66" s="469"/>
      <c r="DDO66" s="469"/>
      <c r="DDP66" s="469"/>
      <c r="DDQ66" s="469"/>
      <c r="DDR66" s="469"/>
      <c r="DDS66" s="469"/>
      <c r="DDT66" s="469"/>
      <c r="DDU66" s="469"/>
      <c r="DDV66" s="469"/>
      <c r="DDW66" s="469"/>
      <c r="DDX66" s="469"/>
      <c r="DDY66" s="469"/>
      <c r="DDZ66" s="469"/>
      <c r="DEA66" s="469"/>
      <c r="DEB66" s="469"/>
      <c r="DEC66" s="469"/>
      <c r="DED66" s="469"/>
      <c r="DEE66" s="469"/>
      <c r="DEF66" s="469"/>
      <c r="DEG66" s="469"/>
      <c r="DEH66" s="469"/>
      <c r="DEI66" s="469"/>
      <c r="DEJ66" s="469"/>
      <c r="DEK66" s="469"/>
      <c r="DEL66" s="469"/>
      <c r="DEM66" s="469"/>
      <c r="DEN66" s="469"/>
      <c r="DEO66" s="469"/>
      <c r="DEP66" s="469"/>
      <c r="DEQ66" s="469"/>
      <c r="DER66" s="469"/>
      <c r="DES66" s="469"/>
      <c r="DET66" s="469"/>
      <c r="DEU66" s="469"/>
      <c r="DEV66" s="469"/>
      <c r="DEW66" s="469"/>
      <c r="DEX66" s="469"/>
      <c r="DEY66" s="469"/>
      <c r="DEZ66" s="469"/>
      <c r="DFA66" s="469"/>
      <c r="DFB66" s="469"/>
      <c r="DFC66" s="469"/>
      <c r="DFD66" s="469"/>
      <c r="DFE66" s="469"/>
      <c r="DFF66" s="469"/>
      <c r="DFG66" s="469"/>
      <c r="DFH66" s="469"/>
      <c r="DFI66" s="469"/>
      <c r="DFJ66" s="469"/>
      <c r="DFK66" s="469"/>
      <c r="DFL66" s="469"/>
      <c r="DFM66" s="469"/>
      <c r="DFN66" s="469"/>
      <c r="DFO66" s="469"/>
      <c r="DFP66" s="469"/>
      <c r="DFQ66" s="469"/>
      <c r="DFR66" s="469"/>
      <c r="DFS66" s="469"/>
      <c r="DFT66" s="469"/>
      <c r="DFU66" s="469"/>
      <c r="DFV66" s="469"/>
      <c r="DFW66" s="469"/>
      <c r="DFX66" s="469"/>
      <c r="DFY66" s="469"/>
      <c r="DFZ66" s="469"/>
      <c r="DGA66" s="469"/>
      <c r="DGB66" s="469"/>
      <c r="DGC66" s="469"/>
      <c r="DGD66" s="469"/>
      <c r="DGE66" s="469"/>
      <c r="DGF66" s="469"/>
      <c r="DGG66" s="469"/>
      <c r="DGH66" s="469"/>
      <c r="DGI66" s="469"/>
      <c r="DGJ66" s="469"/>
      <c r="DGK66" s="469"/>
      <c r="DGL66" s="469"/>
      <c r="DGM66" s="469"/>
      <c r="DGN66" s="469"/>
      <c r="DGO66" s="469"/>
      <c r="DGP66" s="469"/>
      <c r="DGQ66" s="469"/>
      <c r="DGR66" s="469"/>
      <c r="DGS66" s="469"/>
      <c r="DGT66" s="469"/>
      <c r="DGU66" s="469"/>
      <c r="DGV66" s="469"/>
      <c r="DGW66" s="469"/>
      <c r="DGX66" s="469"/>
      <c r="DGY66" s="469"/>
      <c r="DGZ66" s="469"/>
      <c r="DHA66" s="469"/>
      <c r="DHB66" s="469"/>
      <c r="DHC66" s="469"/>
      <c r="DHD66" s="469"/>
      <c r="DHE66" s="469"/>
      <c r="DHF66" s="469"/>
      <c r="DHG66" s="469"/>
      <c r="DHH66" s="469"/>
      <c r="DHI66" s="469"/>
      <c r="DHJ66" s="469"/>
      <c r="DHK66" s="469"/>
      <c r="DHL66" s="469"/>
      <c r="DHM66" s="469"/>
      <c r="DHN66" s="469"/>
      <c r="DHO66" s="469"/>
      <c r="DHP66" s="469"/>
      <c r="DHQ66" s="469"/>
      <c r="DHR66" s="469"/>
      <c r="DHS66" s="469"/>
      <c r="DHT66" s="469"/>
      <c r="DHU66" s="469"/>
      <c r="DHV66" s="469"/>
      <c r="DHW66" s="469"/>
      <c r="DHX66" s="469"/>
      <c r="DHY66" s="469"/>
      <c r="DHZ66" s="469"/>
      <c r="DIA66" s="469"/>
      <c r="DIB66" s="469"/>
      <c r="DIC66" s="469"/>
      <c r="DID66" s="469"/>
      <c r="DIE66" s="469"/>
      <c r="DIF66" s="469"/>
      <c r="DIG66" s="469"/>
      <c r="DIH66" s="469"/>
      <c r="DII66" s="469"/>
      <c r="DIJ66" s="469"/>
      <c r="DIK66" s="469"/>
      <c r="DIL66" s="469"/>
      <c r="DIM66" s="469"/>
      <c r="DIN66" s="469"/>
      <c r="DIO66" s="469"/>
      <c r="DIP66" s="469"/>
      <c r="DIQ66" s="469"/>
      <c r="DIR66" s="469"/>
      <c r="DIS66" s="469"/>
      <c r="DIT66" s="469"/>
      <c r="DIU66" s="469"/>
      <c r="DIV66" s="469"/>
      <c r="DIW66" s="469"/>
      <c r="DIX66" s="469"/>
      <c r="DIY66" s="469"/>
      <c r="DIZ66" s="469"/>
      <c r="DJA66" s="469"/>
      <c r="DJB66" s="469"/>
      <c r="DJC66" s="469"/>
      <c r="DJD66" s="469"/>
      <c r="DJE66" s="469"/>
      <c r="DJF66" s="469"/>
      <c r="DJG66" s="469"/>
      <c r="DJH66" s="469"/>
      <c r="DJI66" s="469"/>
      <c r="DJJ66" s="469"/>
      <c r="DJK66" s="469"/>
      <c r="DJL66" s="469"/>
      <c r="DJM66" s="469"/>
      <c r="DJN66" s="469"/>
      <c r="DJO66" s="469"/>
      <c r="DJP66" s="469"/>
      <c r="DJQ66" s="469"/>
      <c r="DJR66" s="469"/>
      <c r="DJS66" s="469"/>
      <c r="DJT66" s="469"/>
      <c r="DJU66" s="469"/>
      <c r="DJV66" s="469"/>
      <c r="DJW66" s="469"/>
      <c r="DJX66" s="469"/>
      <c r="DJY66" s="469"/>
      <c r="DJZ66" s="469"/>
      <c r="DKA66" s="469"/>
      <c r="DKB66" s="469"/>
      <c r="DKC66" s="469"/>
      <c r="DKD66" s="469"/>
      <c r="DKE66" s="469"/>
      <c r="DKF66" s="469"/>
      <c r="DKG66" s="469"/>
      <c r="DKH66" s="469"/>
      <c r="DKI66" s="469"/>
      <c r="DKJ66" s="469"/>
      <c r="DKK66" s="469"/>
      <c r="DKL66" s="469"/>
      <c r="DKM66" s="469"/>
      <c r="DKN66" s="469"/>
      <c r="DKO66" s="469"/>
      <c r="DKP66" s="469"/>
      <c r="DKQ66" s="469"/>
      <c r="DKR66" s="469"/>
      <c r="DKS66" s="469"/>
      <c r="DKT66" s="469"/>
      <c r="DKU66" s="469"/>
      <c r="DKV66" s="469"/>
      <c r="DKW66" s="469"/>
      <c r="DKX66" s="469"/>
      <c r="DKY66" s="469"/>
      <c r="DKZ66" s="469"/>
      <c r="DLA66" s="469"/>
      <c r="DLB66" s="469"/>
      <c r="DLC66" s="469"/>
      <c r="DLD66" s="469"/>
      <c r="DLE66" s="469"/>
      <c r="DLF66" s="469"/>
      <c r="DLG66" s="469"/>
      <c r="DLH66" s="469"/>
      <c r="DLI66" s="469"/>
      <c r="DLJ66" s="469"/>
      <c r="DLK66" s="469"/>
      <c r="DLL66" s="469"/>
      <c r="DLM66" s="469"/>
      <c r="DLN66" s="469"/>
      <c r="DLO66" s="469"/>
      <c r="DLP66" s="469"/>
      <c r="DLQ66" s="469"/>
      <c r="DLR66" s="469"/>
      <c r="DLS66" s="469"/>
      <c r="DLT66" s="469"/>
      <c r="DLU66" s="469"/>
      <c r="DLV66" s="469"/>
      <c r="DLW66" s="469"/>
      <c r="DLX66" s="469"/>
      <c r="DLY66" s="469"/>
      <c r="DLZ66" s="469"/>
      <c r="DMA66" s="469"/>
      <c r="DMB66" s="469"/>
      <c r="DMC66" s="469"/>
      <c r="DMD66" s="469"/>
      <c r="DME66" s="469"/>
      <c r="DMF66" s="469"/>
      <c r="DMG66" s="469"/>
      <c r="DMH66" s="469"/>
      <c r="DMI66" s="469"/>
      <c r="DMJ66" s="469"/>
      <c r="DMK66" s="469"/>
      <c r="DML66" s="469"/>
      <c r="DMM66" s="469"/>
      <c r="DMN66" s="469"/>
      <c r="DMO66" s="469"/>
      <c r="DMP66" s="469"/>
      <c r="DMQ66" s="469"/>
      <c r="DMR66" s="469"/>
      <c r="DMS66" s="469"/>
      <c r="DMT66" s="469"/>
      <c r="DMU66" s="469"/>
      <c r="DMV66" s="469"/>
      <c r="DMW66" s="469"/>
      <c r="DMX66" s="469"/>
      <c r="DMY66" s="469"/>
      <c r="DMZ66" s="469"/>
      <c r="DNA66" s="469"/>
      <c r="DNB66" s="469"/>
      <c r="DNC66" s="469"/>
      <c r="DND66" s="469"/>
      <c r="DNE66" s="469"/>
      <c r="DNF66" s="469"/>
      <c r="DNG66" s="469"/>
      <c r="DNH66" s="469"/>
      <c r="DNI66" s="469"/>
      <c r="DNJ66" s="469"/>
      <c r="DNK66" s="469"/>
      <c r="DNL66" s="469"/>
      <c r="DNM66" s="469"/>
      <c r="DNN66" s="469"/>
      <c r="DNO66" s="469"/>
      <c r="DNP66" s="469"/>
      <c r="DNQ66" s="469"/>
      <c r="DNR66" s="469"/>
      <c r="DNS66" s="469"/>
      <c r="DNT66" s="469"/>
      <c r="DNU66" s="469"/>
      <c r="DNV66" s="469"/>
      <c r="DNW66" s="469"/>
      <c r="DNX66" s="469"/>
      <c r="DNY66" s="469"/>
      <c r="DNZ66" s="469"/>
      <c r="DOA66" s="469"/>
      <c r="DOB66" s="469"/>
      <c r="DOC66" s="469"/>
      <c r="DOD66" s="469"/>
      <c r="DOE66" s="469"/>
      <c r="DOF66" s="469"/>
      <c r="DOG66" s="469"/>
      <c r="DOH66" s="469"/>
      <c r="DOI66" s="469"/>
      <c r="DOJ66" s="469"/>
      <c r="DOK66" s="469"/>
      <c r="DOL66" s="469"/>
      <c r="DOM66" s="469"/>
      <c r="DON66" s="469"/>
      <c r="DOO66" s="469"/>
      <c r="DOP66" s="469"/>
      <c r="DOQ66" s="469"/>
      <c r="DOR66" s="469"/>
      <c r="DOS66" s="469"/>
      <c r="DOT66" s="469"/>
      <c r="DOU66" s="469"/>
      <c r="DOV66" s="469"/>
      <c r="DOW66" s="469"/>
      <c r="DOX66" s="469"/>
      <c r="DOY66" s="469"/>
      <c r="DOZ66" s="469"/>
      <c r="DPA66" s="469"/>
      <c r="DPB66" s="469"/>
      <c r="DPC66" s="469"/>
      <c r="DPD66" s="469"/>
      <c r="DPE66" s="469"/>
      <c r="DPF66" s="469"/>
      <c r="DPG66" s="469"/>
      <c r="DPH66" s="469"/>
      <c r="DPI66" s="469"/>
      <c r="DPJ66" s="469"/>
      <c r="DPK66" s="469"/>
      <c r="DPL66" s="469"/>
      <c r="DPM66" s="469"/>
      <c r="DPN66" s="469"/>
      <c r="DPO66" s="469"/>
      <c r="DPP66" s="469"/>
      <c r="DPQ66" s="469"/>
      <c r="DPR66" s="469"/>
      <c r="DPS66" s="469"/>
      <c r="DPT66" s="469"/>
      <c r="DPU66" s="469"/>
      <c r="DPV66" s="469"/>
      <c r="DPW66" s="469"/>
      <c r="DPX66" s="469"/>
      <c r="DPY66" s="469"/>
      <c r="DPZ66" s="469"/>
      <c r="DQA66" s="469"/>
      <c r="DQB66" s="469"/>
      <c r="DQC66" s="469"/>
      <c r="DQD66" s="469"/>
      <c r="DQE66" s="469"/>
      <c r="DQF66" s="469"/>
      <c r="DQG66" s="469"/>
      <c r="DQH66" s="469"/>
      <c r="DQI66" s="469"/>
      <c r="DQJ66" s="469"/>
      <c r="DQK66" s="469"/>
      <c r="DQL66" s="469"/>
      <c r="DQM66" s="469"/>
      <c r="DQN66" s="469"/>
      <c r="DQO66" s="469"/>
      <c r="DQP66" s="469"/>
      <c r="DQQ66" s="469"/>
      <c r="DQR66" s="469"/>
      <c r="DQS66" s="469"/>
      <c r="DQT66" s="469"/>
      <c r="DQU66" s="469"/>
      <c r="DQV66" s="469"/>
      <c r="DQW66" s="469"/>
      <c r="DQX66" s="469"/>
      <c r="DQY66" s="469"/>
      <c r="DQZ66" s="469"/>
      <c r="DRA66" s="469"/>
      <c r="DRB66" s="469"/>
      <c r="DRC66" s="469"/>
      <c r="DRD66" s="469"/>
      <c r="DRE66" s="469"/>
      <c r="DRF66" s="469"/>
      <c r="DRG66" s="469"/>
      <c r="DRH66" s="469"/>
      <c r="DRI66" s="469"/>
      <c r="DRJ66" s="469"/>
      <c r="DRK66" s="469"/>
      <c r="DRL66" s="469"/>
      <c r="DRM66" s="469"/>
      <c r="DRN66" s="469"/>
      <c r="DRO66" s="469"/>
      <c r="DRP66" s="469"/>
      <c r="DRQ66" s="469"/>
      <c r="DRR66" s="469"/>
      <c r="DRS66" s="469"/>
      <c r="DRT66" s="469"/>
      <c r="DRU66" s="469"/>
      <c r="DRV66" s="469"/>
      <c r="DRW66" s="469"/>
      <c r="DRX66" s="469"/>
      <c r="DRY66" s="469"/>
      <c r="DRZ66" s="469"/>
      <c r="DSA66" s="469"/>
      <c r="DSB66" s="469"/>
      <c r="DSC66" s="469"/>
      <c r="DSD66" s="469"/>
      <c r="DSE66" s="469"/>
      <c r="DSF66" s="469"/>
      <c r="DSG66" s="469"/>
      <c r="DSH66" s="469"/>
      <c r="DSI66" s="469"/>
      <c r="DSJ66" s="469"/>
      <c r="DSK66" s="469"/>
      <c r="DSL66" s="469"/>
      <c r="DSM66" s="469"/>
      <c r="DSN66" s="469"/>
      <c r="DSO66" s="469"/>
      <c r="DSP66" s="469"/>
      <c r="DSQ66" s="469"/>
      <c r="DSR66" s="469"/>
      <c r="DSS66" s="469"/>
      <c r="DST66" s="469"/>
      <c r="DSU66" s="469"/>
      <c r="DSV66" s="469"/>
      <c r="DSW66" s="469"/>
      <c r="DSX66" s="469"/>
      <c r="DSY66" s="469"/>
      <c r="DSZ66" s="469"/>
      <c r="DTA66" s="469"/>
      <c r="DTB66" s="469"/>
      <c r="DTC66" s="469"/>
      <c r="DTD66" s="469"/>
      <c r="DTE66" s="469"/>
      <c r="DTF66" s="469"/>
      <c r="DTG66" s="469"/>
      <c r="DTH66" s="469"/>
      <c r="DTI66" s="469"/>
      <c r="DTJ66" s="469"/>
      <c r="DTK66" s="469"/>
      <c r="DTL66" s="469"/>
      <c r="DTM66" s="469"/>
      <c r="DTN66" s="469"/>
      <c r="DTO66" s="469"/>
      <c r="DTP66" s="469"/>
      <c r="DTQ66" s="469"/>
      <c r="DTR66" s="469"/>
      <c r="DTS66" s="469"/>
      <c r="DTT66" s="469"/>
      <c r="DTU66" s="469"/>
      <c r="DTV66" s="469"/>
      <c r="DTW66" s="469"/>
      <c r="DTX66" s="469"/>
      <c r="DTY66" s="469"/>
      <c r="DTZ66" s="469"/>
      <c r="DUA66" s="469"/>
      <c r="DUB66" s="469"/>
      <c r="DUC66" s="469"/>
      <c r="DUD66" s="469"/>
      <c r="DUE66" s="469"/>
      <c r="DUF66" s="469"/>
      <c r="DUG66" s="469"/>
      <c r="DUH66" s="469"/>
      <c r="DUI66" s="469"/>
      <c r="DUJ66" s="469"/>
      <c r="DUK66" s="469"/>
      <c r="DUL66" s="469"/>
      <c r="DUM66" s="469"/>
      <c r="DUN66" s="469"/>
      <c r="DUO66" s="469"/>
      <c r="DUP66" s="469"/>
      <c r="DUQ66" s="469"/>
      <c r="DUR66" s="469"/>
      <c r="DUS66" s="469"/>
      <c r="DUT66" s="469"/>
      <c r="DUU66" s="469"/>
      <c r="DUV66" s="469"/>
      <c r="DUW66" s="469"/>
      <c r="DUX66" s="469"/>
      <c r="DUY66" s="469"/>
      <c r="DUZ66" s="469"/>
      <c r="DVA66" s="469"/>
      <c r="DVB66" s="469"/>
      <c r="DVC66" s="469"/>
      <c r="DVD66" s="469"/>
      <c r="DVE66" s="469"/>
      <c r="DVF66" s="469"/>
      <c r="DVG66" s="469"/>
      <c r="DVH66" s="469"/>
      <c r="DVI66" s="469"/>
      <c r="DVJ66" s="469"/>
      <c r="DVK66" s="469"/>
      <c r="DVL66" s="469"/>
      <c r="DVM66" s="469"/>
      <c r="DVN66" s="469"/>
      <c r="DVO66" s="469"/>
      <c r="DVP66" s="469"/>
      <c r="DVQ66" s="469"/>
      <c r="DVR66" s="469"/>
      <c r="DVS66" s="469"/>
      <c r="DVT66" s="469"/>
      <c r="DVU66" s="469"/>
      <c r="DVV66" s="469"/>
      <c r="DVW66" s="469"/>
      <c r="DVX66" s="469"/>
      <c r="DVY66" s="469"/>
      <c r="DVZ66" s="469"/>
      <c r="DWA66" s="469"/>
      <c r="DWB66" s="469"/>
      <c r="DWC66" s="469"/>
      <c r="DWD66" s="469"/>
      <c r="DWE66" s="469"/>
      <c r="DWF66" s="469"/>
      <c r="DWG66" s="469"/>
      <c r="DWH66" s="469"/>
      <c r="DWI66" s="469"/>
      <c r="DWJ66" s="469"/>
      <c r="DWK66" s="469"/>
      <c r="DWL66" s="469"/>
      <c r="DWM66" s="469"/>
      <c r="DWN66" s="469"/>
      <c r="DWO66" s="469"/>
      <c r="DWP66" s="469"/>
      <c r="DWQ66" s="469"/>
      <c r="DWR66" s="469"/>
      <c r="DWS66" s="469"/>
      <c r="DWT66" s="469"/>
      <c r="DWU66" s="469"/>
      <c r="DWV66" s="469"/>
      <c r="DWW66" s="469"/>
      <c r="DWX66" s="469"/>
      <c r="DWY66" s="469"/>
      <c r="DWZ66" s="469"/>
      <c r="DXA66" s="469"/>
      <c r="DXB66" s="469"/>
      <c r="DXC66" s="469"/>
      <c r="DXD66" s="469"/>
      <c r="DXE66" s="469"/>
      <c r="DXF66" s="469"/>
      <c r="DXG66" s="469"/>
      <c r="DXH66" s="469"/>
      <c r="DXI66" s="469"/>
      <c r="DXJ66" s="469"/>
      <c r="DXK66" s="469"/>
      <c r="DXL66" s="469"/>
      <c r="DXM66" s="469"/>
      <c r="DXN66" s="469"/>
      <c r="DXO66" s="469"/>
      <c r="DXP66" s="469"/>
      <c r="DXQ66" s="469"/>
      <c r="DXR66" s="469"/>
      <c r="DXS66" s="469"/>
      <c r="DXT66" s="469"/>
      <c r="DXU66" s="469"/>
      <c r="DXV66" s="469"/>
      <c r="DXW66" s="469"/>
      <c r="DXX66" s="469"/>
      <c r="DXY66" s="469"/>
      <c r="DXZ66" s="469"/>
      <c r="DYA66" s="469"/>
      <c r="DYB66" s="469"/>
      <c r="DYC66" s="469"/>
      <c r="DYD66" s="469"/>
      <c r="DYE66" s="469"/>
      <c r="DYF66" s="469"/>
      <c r="DYG66" s="469"/>
      <c r="DYH66" s="469"/>
      <c r="DYI66" s="469"/>
      <c r="DYJ66" s="469"/>
      <c r="DYK66" s="469"/>
      <c r="DYL66" s="469"/>
      <c r="DYM66" s="469"/>
      <c r="DYN66" s="469"/>
      <c r="DYO66" s="469"/>
      <c r="DYP66" s="469"/>
      <c r="DYQ66" s="469"/>
      <c r="DYR66" s="469"/>
      <c r="DYS66" s="469"/>
      <c r="DYT66" s="469"/>
      <c r="DYU66" s="469"/>
      <c r="DYV66" s="469"/>
      <c r="DYW66" s="469"/>
      <c r="DYX66" s="469"/>
      <c r="DYY66" s="469"/>
      <c r="DYZ66" s="469"/>
      <c r="DZA66" s="469"/>
      <c r="DZB66" s="469"/>
      <c r="DZC66" s="469"/>
      <c r="DZD66" s="469"/>
      <c r="DZE66" s="469"/>
      <c r="DZF66" s="469"/>
      <c r="DZG66" s="469"/>
      <c r="DZH66" s="469"/>
      <c r="DZI66" s="469"/>
      <c r="DZJ66" s="469"/>
      <c r="DZK66" s="469"/>
      <c r="DZL66" s="469"/>
      <c r="DZM66" s="469"/>
      <c r="DZN66" s="469"/>
      <c r="DZO66" s="469"/>
      <c r="DZP66" s="469"/>
      <c r="DZQ66" s="469"/>
      <c r="DZR66" s="469"/>
      <c r="DZS66" s="469"/>
      <c r="DZT66" s="469"/>
      <c r="DZU66" s="469"/>
      <c r="DZV66" s="469"/>
      <c r="DZW66" s="469"/>
      <c r="DZX66" s="469"/>
      <c r="DZY66" s="469"/>
      <c r="DZZ66" s="469"/>
      <c r="EAA66" s="469"/>
      <c r="EAB66" s="469"/>
      <c r="EAC66" s="469"/>
      <c r="EAD66" s="469"/>
      <c r="EAE66" s="469"/>
      <c r="EAF66" s="469"/>
      <c r="EAG66" s="469"/>
      <c r="EAH66" s="469"/>
      <c r="EAI66" s="469"/>
      <c r="EAJ66" s="469"/>
      <c r="EAK66" s="469"/>
      <c r="EAL66" s="469"/>
      <c r="EAM66" s="469"/>
      <c r="EAN66" s="469"/>
      <c r="EAO66" s="469"/>
      <c r="EAP66" s="469"/>
      <c r="EAQ66" s="469"/>
      <c r="EAR66" s="469"/>
      <c r="EAS66" s="469"/>
      <c r="EAT66" s="469"/>
      <c r="EAU66" s="469"/>
      <c r="EAV66" s="469"/>
      <c r="EAW66" s="469"/>
      <c r="EAX66" s="469"/>
      <c r="EAY66" s="469"/>
      <c r="EAZ66" s="469"/>
      <c r="EBA66" s="469"/>
      <c r="EBB66" s="469"/>
      <c r="EBC66" s="469"/>
      <c r="EBD66" s="469"/>
      <c r="EBE66" s="469"/>
      <c r="EBF66" s="469"/>
      <c r="EBG66" s="469"/>
      <c r="EBH66" s="469"/>
      <c r="EBI66" s="469"/>
      <c r="EBJ66" s="469"/>
      <c r="EBK66" s="469"/>
      <c r="EBL66" s="469"/>
      <c r="EBM66" s="469"/>
      <c r="EBN66" s="469"/>
      <c r="EBO66" s="469"/>
      <c r="EBP66" s="469"/>
      <c r="EBQ66" s="469"/>
      <c r="EBR66" s="469"/>
      <c r="EBS66" s="469"/>
      <c r="EBT66" s="469"/>
      <c r="EBU66" s="469"/>
      <c r="EBV66" s="469"/>
      <c r="EBW66" s="469"/>
      <c r="EBX66" s="469"/>
      <c r="EBY66" s="469"/>
      <c r="EBZ66" s="469"/>
      <c r="ECA66" s="469"/>
      <c r="ECB66" s="469"/>
      <c r="ECC66" s="469"/>
      <c r="ECD66" s="469"/>
      <c r="ECE66" s="469"/>
      <c r="ECF66" s="469"/>
      <c r="ECG66" s="469"/>
      <c r="ECH66" s="469"/>
      <c r="ECI66" s="469"/>
      <c r="ECJ66" s="469"/>
      <c r="ECK66" s="469"/>
      <c r="ECL66" s="469"/>
      <c r="ECM66" s="469"/>
      <c r="ECN66" s="469"/>
      <c r="ECO66" s="469"/>
      <c r="ECP66" s="469"/>
      <c r="ECQ66" s="469"/>
      <c r="ECR66" s="469"/>
      <c r="ECS66" s="469"/>
      <c r="ECT66" s="469"/>
      <c r="ECU66" s="469"/>
      <c r="ECV66" s="469"/>
      <c r="ECW66" s="469"/>
      <c r="ECX66" s="469"/>
      <c r="ECY66" s="469"/>
      <c r="ECZ66" s="469"/>
      <c r="EDA66" s="469"/>
      <c r="EDB66" s="469"/>
      <c r="EDC66" s="469"/>
      <c r="EDD66" s="469"/>
      <c r="EDE66" s="469"/>
      <c r="EDF66" s="469"/>
      <c r="EDG66" s="469"/>
      <c r="EDH66" s="469"/>
      <c r="EDI66" s="469"/>
      <c r="EDJ66" s="469"/>
      <c r="EDK66" s="469"/>
      <c r="EDL66" s="469"/>
      <c r="EDM66" s="469"/>
      <c r="EDN66" s="469"/>
      <c r="EDO66" s="469"/>
      <c r="EDP66" s="469"/>
      <c r="EDQ66" s="469"/>
      <c r="EDR66" s="469"/>
      <c r="EDS66" s="469"/>
      <c r="EDT66" s="469"/>
      <c r="EDU66" s="469"/>
      <c r="EDV66" s="469"/>
      <c r="EDW66" s="469"/>
      <c r="EDX66" s="469"/>
      <c r="EDY66" s="469"/>
      <c r="EDZ66" s="469"/>
      <c r="EEA66" s="469"/>
      <c r="EEB66" s="469"/>
      <c r="EEC66" s="469"/>
      <c r="EED66" s="469"/>
      <c r="EEE66" s="469"/>
      <c r="EEF66" s="469"/>
      <c r="EEG66" s="469"/>
      <c r="EEH66" s="469"/>
      <c r="EEI66" s="469"/>
      <c r="EEJ66" s="469"/>
      <c r="EEK66" s="469"/>
      <c r="EEL66" s="469"/>
      <c r="EEM66" s="469"/>
      <c r="EEN66" s="469"/>
      <c r="EEO66" s="469"/>
      <c r="EEP66" s="469"/>
      <c r="EEQ66" s="469"/>
      <c r="EER66" s="469"/>
      <c r="EES66" s="469"/>
      <c r="EET66" s="469"/>
      <c r="EEU66" s="469"/>
      <c r="EEV66" s="469"/>
      <c r="EEW66" s="469"/>
      <c r="EEX66" s="469"/>
      <c r="EEY66" s="469"/>
      <c r="EEZ66" s="469"/>
      <c r="EFA66" s="469"/>
      <c r="EFB66" s="469"/>
      <c r="EFC66" s="469"/>
      <c r="EFD66" s="469"/>
      <c r="EFE66" s="469"/>
      <c r="EFF66" s="469"/>
      <c r="EFG66" s="469"/>
      <c r="EFH66" s="469"/>
      <c r="EFI66" s="469"/>
      <c r="EFJ66" s="469"/>
      <c r="EFK66" s="469"/>
      <c r="EFL66" s="469"/>
      <c r="EFM66" s="469"/>
      <c r="EFN66" s="469"/>
      <c r="EFO66" s="469"/>
      <c r="EFP66" s="469"/>
      <c r="EFQ66" s="469"/>
      <c r="EFR66" s="469"/>
      <c r="EFS66" s="469"/>
      <c r="EFT66" s="469"/>
      <c r="EFU66" s="469"/>
      <c r="EFV66" s="469"/>
      <c r="EFW66" s="469"/>
      <c r="EFX66" s="469"/>
      <c r="EFY66" s="469"/>
      <c r="EFZ66" s="469"/>
      <c r="EGA66" s="469"/>
      <c r="EGB66" s="469"/>
      <c r="EGC66" s="469"/>
      <c r="EGD66" s="469"/>
      <c r="EGE66" s="469"/>
      <c r="EGF66" s="469"/>
      <c r="EGG66" s="469"/>
      <c r="EGH66" s="469"/>
      <c r="EGI66" s="469"/>
      <c r="EGJ66" s="469"/>
      <c r="EGK66" s="469"/>
      <c r="EGL66" s="469"/>
      <c r="EGM66" s="469"/>
      <c r="EGN66" s="469"/>
      <c r="EGO66" s="469"/>
      <c r="EGP66" s="469"/>
      <c r="EGQ66" s="469"/>
      <c r="EGR66" s="469"/>
      <c r="EGS66" s="469"/>
      <c r="EGT66" s="469"/>
      <c r="EGU66" s="469"/>
      <c r="EGV66" s="469"/>
      <c r="EGW66" s="469"/>
      <c r="EGX66" s="469"/>
      <c r="EGY66" s="469"/>
      <c r="EGZ66" s="469"/>
      <c r="EHA66" s="469"/>
      <c r="EHB66" s="469"/>
      <c r="EHC66" s="469"/>
      <c r="EHD66" s="469"/>
      <c r="EHE66" s="469"/>
      <c r="EHF66" s="469"/>
      <c r="EHG66" s="469"/>
      <c r="EHH66" s="469"/>
      <c r="EHI66" s="469"/>
      <c r="EHJ66" s="469"/>
      <c r="EHK66" s="469"/>
      <c r="EHL66" s="469"/>
      <c r="EHM66" s="469"/>
      <c r="EHN66" s="469"/>
      <c r="EHO66" s="469"/>
      <c r="EHP66" s="469"/>
      <c r="EHQ66" s="469"/>
      <c r="EHR66" s="469"/>
      <c r="EHS66" s="469"/>
      <c r="EHT66" s="469"/>
      <c r="EHU66" s="469"/>
      <c r="EHV66" s="469"/>
      <c r="EHW66" s="469"/>
      <c r="EHX66" s="469"/>
      <c r="EHY66" s="469"/>
      <c r="EHZ66" s="469"/>
      <c r="EIA66" s="469"/>
      <c r="EIB66" s="469"/>
      <c r="EIC66" s="469"/>
      <c r="EID66" s="469"/>
      <c r="EIE66" s="469"/>
      <c r="EIF66" s="469"/>
      <c r="EIG66" s="469"/>
      <c r="EIH66" s="469"/>
      <c r="EII66" s="469"/>
      <c r="EIJ66" s="469"/>
      <c r="EIK66" s="469"/>
      <c r="EIL66" s="469"/>
      <c r="EIM66" s="469"/>
      <c r="EIN66" s="469"/>
      <c r="EIO66" s="469"/>
      <c r="EIP66" s="469"/>
      <c r="EIQ66" s="469"/>
      <c r="EIR66" s="469"/>
      <c r="EIS66" s="469"/>
      <c r="EIT66" s="469"/>
      <c r="EIU66" s="469"/>
      <c r="EIV66" s="469"/>
      <c r="EIW66" s="469"/>
      <c r="EIX66" s="469"/>
      <c r="EIY66" s="469"/>
      <c r="EIZ66" s="469"/>
      <c r="EJA66" s="469"/>
      <c r="EJB66" s="469"/>
      <c r="EJC66" s="469"/>
      <c r="EJD66" s="469"/>
      <c r="EJE66" s="469"/>
      <c r="EJF66" s="469"/>
      <c r="EJG66" s="469"/>
      <c r="EJH66" s="469"/>
      <c r="EJI66" s="469"/>
      <c r="EJJ66" s="469"/>
      <c r="EJK66" s="469"/>
      <c r="EJL66" s="469"/>
      <c r="EJM66" s="469"/>
      <c r="EJN66" s="469"/>
      <c r="EJO66" s="469"/>
      <c r="EJP66" s="469"/>
      <c r="EJQ66" s="469"/>
      <c r="EJR66" s="469"/>
      <c r="EJS66" s="469"/>
      <c r="EJT66" s="469"/>
      <c r="EJU66" s="469"/>
      <c r="EJV66" s="469"/>
      <c r="EJW66" s="469"/>
      <c r="EJX66" s="469"/>
      <c r="EJY66" s="469"/>
      <c r="EJZ66" s="469"/>
      <c r="EKA66" s="469"/>
      <c r="EKB66" s="469"/>
      <c r="EKC66" s="469"/>
      <c r="EKD66" s="469"/>
      <c r="EKE66" s="469"/>
      <c r="EKF66" s="469"/>
      <c r="EKG66" s="469"/>
      <c r="EKH66" s="469"/>
      <c r="EKI66" s="469"/>
      <c r="EKJ66" s="469"/>
      <c r="EKK66" s="469"/>
      <c r="EKL66" s="469"/>
      <c r="EKM66" s="469"/>
      <c r="EKN66" s="469"/>
      <c r="EKO66" s="469"/>
      <c r="EKP66" s="469"/>
      <c r="EKQ66" s="469"/>
      <c r="EKR66" s="469"/>
      <c r="EKS66" s="469"/>
      <c r="EKT66" s="469"/>
      <c r="EKU66" s="469"/>
      <c r="EKV66" s="469"/>
      <c r="EKW66" s="469"/>
      <c r="EKX66" s="469"/>
      <c r="EKY66" s="469"/>
      <c r="EKZ66" s="469"/>
      <c r="ELA66" s="469"/>
      <c r="ELB66" s="469"/>
      <c r="ELC66" s="469"/>
      <c r="ELD66" s="469"/>
      <c r="ELE66" s="469"/>
      <c r="ELF66" s="469"/>
      <c r="ELG66" s="469"/>
      <c r="ELH66" s="469"/>
      <c r="ELI66" s="469"/>
      <c r="ELJ66" s="469"/>
      <c r="ELK66" s="469"/>
      <c r="ELL66" s="469"/>
      <c r="ELM66" s="469"/>
      <c r="ELN66" s="469"/>
      <c r="ELO66" s="469"/>
      <c r="ELP66" s="469"/>
      <c r="ELQ66" s="469"/>
      <c r="ELR66" s="469"/>
      <c r="ELS66" s="469"/>
      <c r="ELT66" s="469"/>
      <c r="ELU66" s="469"/>
      <c r="ELV66" s="469"/>
      <c r="ELW66" s="469"/>
      <c r="ELX66" s="469"/>
      <c r="ELY66" s="469"/>
      <c r="ELZ66" s="469"/>
      <c r="EMA66" s="469"/>
      <c r="EMB66" s="469"/>
      <c r="EMC66" s="469"/>
      <c r="EMD66" s="469"/>
      <c r="EME66" s="469"/>
      <c r="EMF66" s="469"/>
      <c r="EMG66" s="469"/>
      <c r="EMH66" s="469"/>
      <c r="EMI66" s="469"/>
      <c r="EMJ66" s="469"/>
      <c r="EMK66" s="469"/>
      <c r="EML66" s="469"/>
      <c r="EMM66" s="469"/>
      <c r="EMN66" s="469"/>
      <c r="EMO66" s="469"/>
      <c r="EMP66" s="469"/>
      <c r="EMQ66" s="469"/>
      <c r="EMR66" s="469"/>
      <c r="EMS66" s="469"/>
      <c r="EMT66" s="469"/>
      <c r="EMU66" s="469"/>
      <c r="EMV66" s="469"/>
      <c r="EMW66" s="469"/>
      <c r="EMX66" s="469"/>
      <c r="EMY66" s="469"/>
      <c r="EMZ66" s="469"/>
      <c r="ENA66" s="469"/>
      <c r="ENB66" s="469"/>
      <c r="ENC66" s="469"/>
      <c r="END66" s="469"/>
      <c r="ENE66" s="469"/>
      <c r="ENF66" s="469"/>
      <c r="ENG66" s="469"/>
      <c r="ENH66" s="469"/>
      <c r="ENI66" s="469"/>
      <c r="ENJ66" s="469"/>
      <c r="ENK66" s="469"/>
      <c r="ENL66" s="469"/>
      <c r="ENM66" s="469"/>
      <c r="ENN66" s="469"/>
      <c r="ENO66" s="469"/>
      <c r="ENP66" s="469"/>
      <c r="ENQ66" s="469"/>
      <c r="ENR66" s="469"/>
      <c r="ENS66" s="469"/>
      <c r="ENT66" s="469"/>
      <c r="ENU66" s="469"/>
      <c r="ENV66" s="469"/>
      <c r="ENW66" s="469"/>
      <c r="ENX66" s="469"/>
      <c r="ENY66" s="469"/>
      <c r="ENZ66" s="469"/>
      <c r="EOA66" s="469"/>
      <c r="EOB66" s="469"/>
      <c r="EOC66" s="469"/>
      <c r="EOD66" s="469"/>
      <c r="EOE66" s="469"/>
      <c r="EOF66" s="469"/>
      <c r="EOG66" s="469"/>
      <c r="EOH66" s="469"/>
      <c r="EOI66" s="469"/>
      <c r="EOJ66" s="469"/>
      <c r="EOK66" s="469"/>
      <c r="EOL66" s="469"/>
      <c r="EOM66" s="469"/>
      <c r="EON66" s="469"/>
      <c r="EOO66" s="469"/>
      <c r="EOP66" s="469"/>
      <c r="EOQ66" s="469"/>
      <c r="EOR66" s="469"/>
      <c r="EOS66" s="469"/>
      <c r="EOT66" s="469"/>
      <c r="EOU66" s="469"/>
      <c r="EOV66" s="469"/>
      <c r="EOW66" s="469"/>
      <c r="EOX66" s="469"/>
      <c r="EOY66" s="469"/>
      <c r="EOZ66" s="469"/>
      <c r="EPA66" s="469"/>
      <c r="EPB66" s="469"/>
      <c r="EPC66" s="469"/>
      <c r="EPD66" s="469"/>
      <c r="EPE66" s="469"/>
      <c r="EPF66" s="469"/>
      <c r="EPG66" s="469"/>
      <c r="EPH66" s="469"/>
      <c r="EPI66" s="469"/>
      <c r="EPJ66" s="469"/>
      <c r="EPK66" s="469"/>
      <c r="EPL66" s="469"/>
      <c r="EPM66" s="469"/>
      <c r="EPN66" s="469"/>
      <c r="EPO66" s="469"/>
      <c r="EPP66" s="469"/>
      <c r="EPQ66" s="469"/>
      <c r="EPR66" s="469"/>
      <c r="EPS66" s="469"/>
      <c r="EPT66" s="469"/>
      <c r="EPU66" s="469"/>
      <c r="EPV66" s="469"/>
      <c r="EPW66" s="469"/>
      <c r="EPX66" s="469"/>
      <c r="EPY66" s="469"/>
      <c r="EPZ66" s="469"/>
      <c r="EQA66" s="469"/>
      <c r="EQB66" s="469"/>
      <c r="EQC66" s="469"/>
      <c r="EQD66" s="469"/>
      <c r="EQE66" s="469"/>
      <c r="EQF66" s="469"/>
      <c r="EQG66" s="469"/>
      <c r="EQH66" s="469"/>
      <c r="EQI66" s="469"/>
      <c r="EQJ66" s="469"/>
      <c r="EQK66" s="469"/>
      <c r="EQL66" s="469"/>
      <c r="EQM66" s="469"/>
      <c r="EQN66" s="469"/>
      <c r="EQO66" s="469"/>
      <c r="EQP66" s="469"/>
      <c r="EQQ66" s="469"/>
      <c r="EQR66" s="469"/>
      <c r="EQS66" s="469"/>
      <c r="EQT66" s="469"/>
      <c r="EQU66" s="469"/>
      <c r="EQV66" s="469"/>
      <c r="EQW66" s="469"/>
      <c r="EQX66" s="469"/>
      <c r="EQY66" s="469"/>
      <c r="EQZ66" s="469"/>
      <c r="ERA66" s="469"/>
      <c r="ERB66" s="469"/>
      <c r="ERC66" s="469"/>
      <c r="ERD66" s="469"/>
      <c r="ERE66" s="469"/>
      <c r="ERF66" s="469"/>
      <c r="ERG66" s="469"/>
      <c r="ERH66" s="469"/>
      <c r="ERI66" s="469"/>
      <c r="ERJ66" s="469"/>
      <c r="ERK66" s="469"/>
      <c r="ERL66" s="469"/>
      <c r="ERM66" s="469"/>
      <c r="ERN66" s="469"/>
      <c r="ERO66" s="469"/>
      <c r="ERP66" s="469"/>
      <c r="ERQ66" s="469"/>
      <c r="ERR66" s="469"/>
      <c r="ERS66" s="469"/>
      <c r="ERT66" s="469"/>
      <c r="ERU66" s="469"/>
      <c r="ERV66" s="469"/>
      <c r="ERW66" s="469"/>
      <c r="ERX66" s="469"/>
      <c r="ERY66" s="469"/>
      <c r="ERZ66" s="469"/>
      <c r="ESA66" s="469"/>
      <c r="ESB66" s="469"/>
      <c r="ESC66" s="469"/>
      <c r="ESD66" s="469"/>
      <c r="ESE66" s="469"/>
      <c r="ESF66" s="469"/>
      <c r="ESG66" s="469"/>
      <c r="ESH66" s="469"/>
      <c r="ESI66" s="469"/>
      <c r="ESJ66" s="469"/>
      <c r="ESK66" s="469"/>
      <c r="ESL66" s="469"/>
      <c r="ESM66" s="469"/>
      <c r="ESN66" s="469"/>
      <c r="ESO66" s="469"/>
      <c r="ESP66" s="469"/>
      <c r="ESQ66" s="469"/>
      <c r="ESR66" s="469"/>
      <c r="ESS66" s="469"/>
      <c r="EST66" s="469"/>
      <c r="ESU66" s="469"/>
      <c r="ESV66" s="469"/>
      <c r="ESW66" s="469"/>
      <c r="ESX66" s="469"/>
      <c r="ESY66" s="469"/>
      <c r="ESZ66" s="469"/>
      <c r="ETA66" s="469"/>
      <c r="ETB66" s="469"/>
      <c r="ETC66" s="469"/>
      <c r="ETD66" s="469"/>
      <c r="ETE66" s="469"/>
      <c r="ETF66" s="469"/>
      <c r="ETG66" s="469"/>
      <c r="ETH66" s="469"/>
      <c r="ETI66" s="469"/>
      <c r="ETJ66" s="469"/>
      <c r="ETK66" s="469"/>
      <c r="ETL66" s="469"/>
      <c r="ETM66" s="469"/>
      <c r="ETN66" s="469"/>
      <c r="ETO66" s="469"/>
      <c r="ETP66" s="469"/>
      <c r="ETQ66" s="469"/>
      <c r="ETR66" s="469"/>
      <c r="ETS66" s="469"/>
      <c r="ETT66" s="469"/>
      <c r="ETU66" s="469"/>
      <c r="ETV66" s="469"/>
      <c r="ETW66" s="469"/>
      <c r="ETX66" s="469"/>
      <c r="ETY66" s="469"/>
      <c r="ETZ66" s="469"/>
      <c r="EUA66" s="469"/>
      <c r="EUB66" s="469"/>
      <c r="EUC66" s="469"/>
      <c r="EUD66" s="469"/>
      <c r="EUE66" s="469"/>
      <c r="EUF66" s="469"/>
      <c r="EUG66" s="469"/>
      <c r="EUH66" s="469"/>
      <c r="EUI66" s="469"/>
      <c r="EUJ66" s="469"/>
      <c r="EUK66" s="469"/>
      <c r="EUL66" s="469"/>
      <c r="EUM66" s="469"/>
      <c r="EUN66" s="469"/>
      <c r="EUO66" s="469"/>
      <c r="EUP66" s="469"/>
      <c r="EUQ66" s="469"/>
      <c r="EUR66" s="469"/>
      <c r="EUS66" s="469"/>
      <c r="EUT66" s="469"/>
      <c r="EUU66" s="469"/>
      <c r="EUV66" s="469"/>
      <c r="EUW66" s="469"/>
      <c r="EUX66" s="469"/>
      <c r="EUY66" s="469"/>
      <c r="EUZ66" s="469"/>
      <c r="EVA66" s="469"/>
      <c r="EVB66" s="469"/>
      <c r="EVC66" s="469"/>
      <c r="EVD66" s="469"/>
      <c r="EVE66" s="469"/>
      <c r="EVF66" s="469"/>
      <c r="EVG66" s="469"/>
      <c r="EVH66" s="469"/>
      <c r="EVI66" s="469"/>
      <c r="EVJ66" s="469"/>
      <c r="EVK66" s="469"/>
      <c r="EVL66" s="469"/>
      <c r="EVM66" s="469"/>
      <c r="EVN66" s="469"/>
      <c r="EVO66" s="469"/>
      <c r="EVP66" s="469"/>
      <c r="EVQ66" s="469"/>
      <c r="EVR66" s="469"/>
      <c r="EVS66" s="469"/>
      <c r="EVT66" s="469"/>
      <c r="EVU66" s="469"/>
      <c r="EVV66" s="469"/>
      <c r="EVW66" s="469"/>
      <c r="EVX66" s="469"/>
      <c r="EVY66" s="469"/>
      <c r="EVZ66" s="469"/>
      <c r="EWA66" s="469"/>
      <c r="EWB66" s="469"/>
      <c r="EWC66" s="469"/>
      <c r="EWD66" s="469"/>
      <c r="EWE66" s="469"/>
      <c r="EWF66" s="469"/>
      <c r="EWG66" s="469"/>
      <c r="EWH66" s="469"/>
      <c r="EWI66" s="469"/>
      <c r="EWJ66" s="469"/>
      <c r="EWK66" s="469"/>
      <c r="EWL66" s="469"/>
      <c r="EWM66" s="469"/>
      <c r="EWN66" s="469"/>
      <c r="EWO66" s="469"/>
      <c r="EWP66" s="469"/>
      <c r="EWQ66" s="469"/>
      <c r="EWR66" s="469"/>
      <c r="EWS66" s="469"/>
      <c r="EWT66" s="469"/>
      <c r="EWU66" s="469"/>
      <c r="EWV66" s="469"/>
      <c r="EWW66" s="469"/>
      <c r="EWX66" s="469"/>
      <c r="EWY66" s="469"/>
      <c r="EWZ66" s="469"/>
      <c r="EXA66" s="469"/>
      <c r="EXB66" s="469"/>
      <c r="EXC66" s="469"/>
      <c r="EXD66" s="469"/>
      <c r="EXE66" s="469"/>
      <c r="EXF66" s="469"/>
      <c r="EXG66" s="469"/>
      <c r="EXH66" s="469"/>
      <c r="EXI66" s="469"/>
      <c r="EXJ66" s="469"/>
      <c r="EXK66" s="469"/>
      <c r="EXL66" s="469"/>
      <c r="EXM66" s="469"/>
      <c r="EXN66" s="469"/>
      <c r="EXO66" s="469"/>
      <c r="EXP66" s="469"/>
      <c r="EXQ66" s="469"/>
      <c r="EXR66" s="469"/>
      <c r="EXS66" s="469"/>
      <c r="EXT66" s="469"/>
      <c r="EXU66" s="469"/>
      <c r="EXV66" s="469"/>
      <c r="EXW66" s="469"/>
      <c r="EXX66" s="469"/>
      <c r="EXY66" s="469"/>
      <c r="EXZ66" s="469"/>
      <c r="EYA66" s="469"/>
      <c r="EYB66" s="469"/>
      <c r="EYC66" s="469"/>
      <c r="EYD66" s="469"/>
      <c r="EYE66" s="469"/>
      <c r="EYF66" s="469"/>
      <c r="EYG66" s="469"/>
      <c r="EYH66" s="469"/>
      <c r="EYI66" s="469"/>
      <c r="EYJ66" s="469"/>
      <c r="EYK66" s="469"/>
      <c r="EYL66" s="469"/>
      <c r="EYM66" s="469"/>
      <c r="EYN66" s="469"/>
      <c r="EYO66" s="469"/>
      <c r="EYP66" s="469"/>
      <c r="EYQ66" s="469"/>
      <c r="EYR66" s="469"/>
      <c r="EYS66" s="469"/>
      <c r="EYT66" s="469"/>
      <c r="EYU66" s="469"/>
      <c r="EYV66" s="469"/>
      <c r="EYW66" s="469"/>
      <c r="EYX66" s="469"/>
      <c r="EYY66" s="469"/>
      <c r="EYZ66" s="469"/>
      <c r="EZA66" s="469"/>
      <c r="EZB66" s="469"/>
      <c r="EZC66" s="469"/>
      <c r="EZD66" s="469"/>
      <c r="EZE66" s="469"/>
      <c r="EZF66" s="469"/>
      <c r="EZG66" s="469"/>
      <c r="EZH66" s="469"/>
      <c r="EZI66" s="469"/>
      <c r="EZJ66" s="469"/>
      <c r="EZK66" s="469"/>
      <c r="EZL66" s="469"/>
      <c r="EZM66" s="469"/>
      <c r="EZN66" s="469"/>
      <c r="EZO66" s="469"/>
      <c r="EZP66" s="469"/>
      <c r="EZQ66" s="469"/>
      <c r="EZR66" s="469"/>
      <c r="EZS66" s="469"/>
      <c r="EZT66" s="469"/>
      <c r="EZU66" s="469"/>
      <c r="EZV66" s="469"/>
      <c r="EZW66" s="469"/>
      <c r="EZX66" s="469"/>
      <c r="EZY66" s="469"/>
      <c r="EZZ66" s="469"/>
      <c r="FAA66" s="469"/>
      <c r="FAB66" s="469"/>
      <c r="FAC66" s="469"/>
      <c r="FAD66" s="469"/>
      <c r="FAE66" s="469"/>
      <c r="FAF66" s="469"/>
      <c r="FAG66" s="469"/>
      <c r="FAH66" s="469"/>
      <c r="FAI66" s="469"/>
      <c r="FAJ66" s="469"/>
      <c r="FAK66" s="469"/>
      <c r="FAL66" s="469"/>
      <c r="FAM66" s="469"/>
      <c r="FAN66" s="469"/>
      <c r="FAO66" s="469"/>
      <c r="FAP66" s="469"/>
      <c r="FAQ66" s="469"/>
      <c r="FAR66" s="469"/>
      <c r="FAS66" s="469"/>
      <c r="FAT66" s="469"/>
      <c r="FAU66" s="469"/>
      <c r="FAV66" s="469"/>
      <c r="FAW66" s="469"/>
      <c r="FAX66" s="469"/>
      <c r="FAY66" s="469"/>
      <c r="FAZ66" s="469"/>
      <c r="FBA66" s="469"/>
      <c r="FBB66" s="469"/>
      <c r="FBC66" s="469"/>
      <c r="FBD66" s="469"/>
      <c r="FBE66" s="469"/>
      <c r="FBF66" s="469"/>
      <c r="FBG66" s="469"/>
      <c r="FBH66" s="469"/>
      <c r="FBI66" s="469"/>
      <c r="FBJ66" s="469"/>
      <c r="FBK66" s="469"/>
      <c r="FBL66" s="469"/>
      <c r="FBM66" s="469"/>
      <c r="FBN66" s="469"/>
      <c r="FBO66" s="469"/>
      <c r="FBP66" s="469"/>
      <c r="FBQ66" s="469"/>
      <c r="FBR66" s="469"/>
      <c r="FBS66" s="469"/>
      <c r="FBT66" s="469"/>
      <c r="FBU66" s="469"/>
      <c r="FBV66" s="469"/>
      <c r="FBW66" s="469"/>
      <c r="FBX66" s="469"/>
      <c r="FBY66" s="469"/>
      <c r="FBZ66" s="469"/>
      <c r="FCA66" s="469"/>
      <c r="FCB66" s="469"/>
      <c r="FCC66" s="469"/>
      <c r="FCD66" s="469"/>
      <c r="FCE66" s="469"/>
      <c r="FCF66" s="469"/>
      <c r="FCG66" s="469"/>
      <c r="FCH66" s="469"/>
      <c r="FCI66" s="469"/>
      <c r="FCJ66" s="469"/>
      <c r="FCK66" s="469"/>
      <c r="FCL66" s="469"/>
      <c r="FCM66" s="469"/>
      <c r="FCN66" s="469"/>
      <c r="FCO66" s="469"/>
      <c r="FCP66" s="469"/>
      <c r="FCQ66" s="469"/>
      <c r="FCR66" s="469"/>
      <c r="FCS66" s="469"/>
      <c r="FCT66" s="469"/>
      <c r="FCU66" s="469"/>
      <c r="FCV66" s="469"/>
      <c r="FCW66" s="469"/>
      <c r="FCX66" s="469"/>
      <c r="FCY66" s="469"/>
      <c r="FCZ66" s="469"/>
      <c r="FDA66" s="469"/>
      <c r="FDB66" s="469"/>
      <c r="FDC66" s="469"/>
      <c r="FDD66" s="469"/>
      <c r="FDE66" s="469"/>
      <c r="FDF66" s="469"/>
      <c r="FDG66" s="469"/>
      <c r="FDH66" s="469"/>
      <c r="FDI66" s="469"/>
      <c r="FDJ66" s="469"/>
      <c r="FDK66" s="469"/>
      <c r="FDL66" s="469"/>
      <c r="FDM66" s="469"/>
      <c r="FDN66" s="469"/>
      <c r="FDO66" s="469"/>
      <c r="FDP66" s="469"/>
      <c r="FDQ66" s="469"/>
      <c r="FDR66" s="469"/>
      <c r="FDS66" s="469"/>
      <c r="FDT66" s="469"/>
      <c r="FDU66" s="469"/>
      <c r="FDV66" s="469"/>
      <c r="FDW66" s="469"/>
      <c r="FDX66" s="469"/>
      <c r="FDY66" s="469"/>
      <c r="FDZ66" s="469"/>
      <c r="FEA66" s="469"/>
      <c r="FEB66" s="469"/>
      <c r="FEC66" s="469"/>
      <c r="FED66" s="469"/>
      <c r="FEE66" s="469"/>
      <c r="FEF66" s="469"/>
      <c r="FEG66" s="469"/>
      <c r="FEH66" s="469"/>
      <c r="FEI66" s="469"/>
      <c r="FEJ66" s="469"/>
      <c r="FEK66" s="469"/>
      <c r="FEL66" s="469"/>
      <c r="FEM66" s="469"/>
      <c r="FEN66" s="469"/>
      <c r="FEO66" s="469"/>
      <c r="FEP66" s="469"/>
      <c r="FEQ66" s="469"/>
      <c r="FER66" s="469"/>
      <c r="FES66" s="469"/>
      <c r="FET66" s="469"/>
      <c r="FEU66" s="469"/>
      <c r="FEV66" s="469"/>
      <c r="FEW66" s="469"/>
      <c r="FEX66" s="469"/>
      <c r="FEY66" s="469"/>
      <c r="FEZ66" s="469"/>
      <c r="FFA66" s="469"/>
      <c r="FFB66" s="469"/>
      <c r="FFC66" s="469"/>
      <c r="FFD66" s="469"/>
      <c r="FFE66" s="469"/>
      <c r="FFF66" s="469"/>
      <c r="FFG66" s="469"/>
      <c r="FFH66" s="469"/>
      <c r="FFI66" s="469"/>
      <c r="FFJ66" s="469"/>
      <c r="FFK66" s="469"/>
      <c r="FFL66" s="469"/>
      <c r="FFM66" s="469"/>
      <c r="FFN66" s="469"/>
      <c r="FFO66" s="469"/>
      <c r="FFP66" s="469"/>
      <c r="FFQ66" s="469"/>
      <c r="FFR66" s="469"/>
      <c r="FFS66" s="469"/>
      <c r="FFT66" s="469"/>
      <c r="FFU66" s="469"/>
      <c r="FFV66" s="469"/>
      <c r="FFW66" s="469"/>
      <c r="FFX66" s="469"/>
      <c r="FFY66" s="469"/>
      <c r="FFZ66" s="469"/>
      <c r="FGA66" s="469"/>
      <c r="FGB66" s="469"/>
      <c r="FGC66" s="469"/>
      <c r="FGD66" s="469"/>
      <c r="FGE66" s="469"/>
      <c r="FGF66" s="469"/>
      <c r="FGG66" s="469"/>
      <c r="FGH66" s="469"/>
      <c r="FGI66" s="469"/>
      <c r="FGJ66" s="469"/>
      <c r="FGK66" s="469"/>
      <c r="FGL66" s="469"/>
      <c r="FGM66" s="469"/>
      <c r="FGN66" s="469"/>
      <c r="FGO66" s="469"/>
      <c r="FGP66" s="469"/>
      <c r="FGQ66" s="469"/>
      <c r="FGR66" s="469"/>
      <c r="FGS66" s="469"/>
      <c r="FGT66" s="469"/>
      <c r="FGU66" s="469"/>
      <c r="FGV66" s="469"/>
      <c r="FGW66" s="469"/>
      <c r="FGX66" s="469"/>
      <c r="FGY66" s="469"/>
      <c r="FGZ66" s="469"/>
      <c r="FHA66" s="469"/>
      <c r="FHB66" s="469"/>
      <c r="FHC66" s="469"/>
      <c r="FHD66" s="469"/>
      <c r="FHE66" s="469"/>
      <c r="FHF66" s="469"/>
      <c r="FHG66" s="469"/>
      <c r="FHH66" s="469"/>
      <c r="FHI66" s="469"/>
      <c r="FHJ66" s="469"/>
      <c r="FHK66" s="469"/>
      <c r="FHL66" s="469"/>
      <c r="FHM66" s="469"/>
      <c r="FHN66" s="469"/>
      <c r="FHO66" s="469"/>
      <c r="FHP66" s="469"/>
      <c r="FHQ66" s="469"/>
      <c r="FHR66" s="469"/>
      <c r="FHS66" s="469"/>
      <c r="FHT66" s="469"/>
      <c r="FHU66" s="469"/>
      <c r="FHV66" s="469"/>
      <c r="FHW66" s="469"/>
      <c r="FHX66" s="469"/>
      <c r="FHY66" s="469"/>
      <c r="FHZ66" s="469"/>
      <c r="FIA66" s="469"/>
      <c r="FIB66" s="469"/>
      <c r="FIC66" s="469"/>
      <c r="FID66" s="469"/>
      <c r="FIE66" s="469"/>
      <c r="FIF66" s="469"/>
      <c r="FIG66" s="469"/>
      <c r="FIH66" s="469"/>
      <c r="FII66" s="469"/>
      <c r="FIJ66" s="469"/>
      <c r="FIK66" s="469"/>
      <c r="FIL66" s="469"/>
      <c r="FIM66" s="469"/>
      <c r="FIN66" s="469"/>
      <c r="FIO66" s="469"/>
      <c r="FIP66" s="469"/>
      <c r="FIQ66" s="469"/>
      <c r="FIR66" s="469"/>
      <c r="FIS66" s="469"/>
      <c r="FIT66" s="469"/>
      <c r="FIU66" s="469"/>
      <c r="FIV66" s="469"/>
      <c r="FIW66" s="469"/>
      <c r="FIX66" s="469"/>
      <c r="FIY66" s="469"/>
      <c r="FIZ66" s="469"/>
      <c r="FJA66" s="469"/>
      <c r="FJB66" s="469"/>
      <c r="FJC66" s="469"/>
      <c r="FJD66" s="469"/>
      <c r="FJE66" s="469"/>
      <c r="FJF66" s="469"/>
      <c r="FJG66" s="469"/>
      <c r="FJH66" s="469"/>
      <c r="FJI66" s="469"/>
      <c r="FJJ66" s="469"/>
      <c r="FJK66" s="469"/>
      <c r="FJL66" s="469"/>
      <c r="FJM66" s="469"/>
      <c r="FJN66" s="469"/>
      <c r="FJO66" s="469"/>
      <c r="FJP66" s="469"/>
      <c r="FJQ66" s="469"/>
      <c r="FJR66" s="469"/>
      <c r="FJS66" s="469"/>
      <c r="FJT66" s="469"/>
      <c r="FJU66" s="469"/>
      <c r="FJV66" s="469"/>
      <c r="FJW66" s="469"/>
      <c r="FJX66" s="469"/>
      <c r="FJY66" s="469"/>
      <c r="FJZ66" s="469"/>
      <c r="FKA66" s="469"/>
      <c r="FKB66" s="469"/>
      <c r="FKC66" s="469"/>
      <c r="FKD66" s="469"/>
      <c r="FKE66" s="469"/>
      <c r="FKF66" s="469"/>
      <c r="FKG66" s="469"/>
      <c r="FKH66" s="469"/>
      <c r="FKI66" s="469"/>
      <c r="FKJ66" s="469"/>
      <c r="FKK66" s="469"/>
      <c r="FKL66" s="469"/>
      <c r="FKM66" s="469"/>
      <c r="FKN66" s="469"/>
      <c r="FKO66" s="469"/>
      <c r="FKP66" s="469"/>
      <c r="FKQ66" s="469"/>
      <c r="FKR66" s="469"/>
      <c r="FKS66" s="469"/>
      <c r="FKT66" s="469"/>
      <c r="FKU66" s="469"/>
      <c r="FKV66" s="469"/>
      <c r="FKW66" s="469"/>
      <c r="FKX66" s="469"/>
      <c r="FKY66" s="469"/>
      <c r="FKZ66" s="469"/>
      <c r="FLA66" s="469"/>
      <c r="FLB66" s="469"/>
      <c r="FLC66" s="469"/>
      <c r="FLD66" s="469"/>
      <c r="FLE66" s="469"/>
      <c r="FLF66" s="469"/>
      <c r="FLG66" s="469"/>
      <c r="FLH66" s="469"/>
      <c r="FLI66" s="469"/>
      <c r="FLJ66" s="469"/>
      <c r="FLK66" s="469"/>
      <c r="FLL66" s="469"/>
      <c r="FLM66" s="469"/>
      <c r="FLN66" s="469"/>
      <c r="FLO66" s="469"/>
      <c r="FLP66" s="469"/>
      <c r="FLQ66" s="469"/>
      <c r="FLR66" s="469"/>
      <c r="FLS66" s="469"/>
      <c r="FLT66" s="469"/>
      <c r="FLU66" s="469"/>
      <c r="FLV66" s="469"/>
      <c r="FLW66" s="469"/>
      <c r="FLX66" s="469"/>
      <c r="FLY66" s="469"/>
      <c r="FLZ66" s="469"/>
      <c r="FMA66" s="469"/>
      <c r="FMB66" s="469"/>
      <c r="FMC66" s="469"/>
      <c r="FMD66" s="469"/>
      <c r="FME66" s="469"/>
      <c r="FMF66" s="469"/>
      <c r="FMG66" s="469"/>
      <c r="FMH66" s="469"/>
      <c r="FMI66" s="469"/>
      <c r="FMJ66" s="469"/>
      <c r="FMK66" s="469"/>
      <c r="FML66" s="469"/>
      <c r="FMM66" s="469"/>
      <c r="FMN66" s="469"/>
      <c r="FMO66" s="469"/>
      <c r="FMP66" s="469"/>
      <c r="FMQ66" s="469"/>
      <c r="FMR66" s="469"/>
      <c r="FMS66" s="469"/>
      <c r="FMT66" s="469"/>
      <c r="FMU66" s="469"/>
      <c r="FMV66" s="469"/>
      <c r="FMW66" s="469"/>
      <c r="FMX66" s="469"/>
      <c r="FMY66" s="469"/>
      <c r="FMZ66" s="469"/>
      <c r="FNA66" s="469"/>
      <c r="FNB66" s="469"/>
      <c r="FNC66" s="469"/>
      <c r="FND66" s="469"/>
      <c r="FNE66" s="469"/>
      <c r="FNF66" s="469"/>
      <c r="FNG66" s="469"/>
      <c r="FNH66" s="469"/>
      <c r="FNI66" s="469"/>
      <c r="FNJ66" s="469"/>
      <c r="FNK66" s="469"/>
      <c r="FNL66" s="469"/>
      <c r="FNM66" s="469"/>
      <c r="FNN66" s="469"/>
      <c r="FNO66" s="469"/>
      <c r="FNP66" s="469"/>
      <c r="FNQ66" s="469"/>
      <c r="FNR66" s="469"/>
      <c r="FNS66" s="469"/>
      <c r="FNT66" s="469"/>
      <c r="FNU66" s="469"/>
      <c r="FNV66" s="469"/>
      <c r="FNW66" s="469"/>
      <c r="FNX66" s="469"/>
      <c r="FNY66" s="469"/>
      <c r="FNZ66" s="469"/>
      <c r="FOA66" s="469"/>
      <c r="FOB66" s="469"/>
      <c r="FOC66" s="469"/>
      <c r="FOD66" s="469"/>
      <c r="FOE66" s="469"/>
      <c r="FOF66" s="469"/>
      <c r="FOG66" s="469"/>
      <c r="FOH66" s="469"/>
      <c r="FOI66" s="469"/>
      <c r="FOJ66" s="469"/>
      <c r="FOK66" s="469"/>
      <c r="FOL66" s="469"/>
      <c r="FOM66" s="469"/>
      <c r="FON66" s="469"/>
      <c r="FOO66" s="469"/>
      <c r="FOP66" s="469"/>
      <c r="FOQ66" s="469"/>
      <c r="FOR66" s="469"/>
      <c r="FOS66" s="469"/>
      <c r="FOT66" s="469"/>
      <c r="FOU66" s="469"/>
      <c r="FOV66" s="469"/>
      <c r="FOW66" s="469"/>
      <c r="FOX66" s="469"/>
      <c r="FOY66" s="469"/>
      <c r="FOZ66" s="469"/>
      <c r="FPA66" s="469"/>
      <c r="FPB66" s="469"/>
      <c r="FPC66" s="469"/>
      <c r="FPD66" s="469"/>
      <c r="FPE66" s="469"/>
      <c r="FPF66" s="469"/>
      <c r="FPG66" s="469"/>
      <c r="FPH66" s="469"/>
      <c r="FPI66" s="469"/>
      <c r="FPJ66" s="469"/>
      <c r="FPK66" s="469"/>
      <c r="FPL66" s="469"/>
      <c r="FPM66" s="469"/>
      <c r="FPN66" s="469"/>
      <c r="FPO66" s="469"/>
      <c r="FPP66" s="469"/>
      <c r="FPQ66" s="469"/>
      <c r="FPR66" s="469"/>
      <c r="FPS66" s="469"/>
      <c r="FPT66" s="469"/>
      <c r="FPU66" s="469"/>
      <c r="FPV66" s="469"/>
      <c r="FPW66" s="469"/>
      <c r="FPX66" s="469"/>
      <c r="FPY66" s="469"/>
      <c r="FPZ66" s="469"/>
      <c r="FQA66" s="469"/>
      <c r="FQB66" s="469"/>
      <c r="FQC66" s="469"/>
      <c r="FQD66" s="469"/>
      <c r="FQE66" s="469"/>
      <c r="FQF66" s="469"/>
      <c r="FQG66" s="469"/>
      <c r="FQH66" s="469"/>
      <c r="FQI66" s="469"/>
      <c r="FQJ66" s="469"/>
      <c r="FQK66" s="469"/>
      <c r="FQL66" s="469"/>
      <c r="FQM66" s="469"/>
      <c r="FQN66" s="469"/>
      <c r="FQO66" s="469"/>
      <c r="FQP66" s="469"/>
      <c r="FQQ66" s="469"/>
      <c r="FQR66" s="469"/>
      <c r="FQS66" s="469"/>
      <c r="FQT66" s="469"/>
      <c r="FQU66" s="469"/>
      <c r="FQV66" s="469"/>
      <c r="FQW66" s="469"/>
      <c r="FQX66" s="469"/>
      <c r="FQY66" s="469"/>
      <c r="FQZ66" s="469"/>
      <c r="FRA66" s="469"/>
      <c r="FRB66" s="469"/>
      <c r="FRC66" s="469"/>
      <c r="FRD66" s="469"/>
      <c r="FRE66" s="469"/>
      <c r="FRF66" s="469"/>
      <c r="FRG66" s="469"/>
      <c r="FRH66" s="469"/>
      <c r="FRI66" s="469"/>
      <c r="FRJ66" s="469"/>
      <c r="FRK66" s="469"/>
      <c r="FRL66" s="469"/>
      <c r="FRM66" s="469"/>
      <c r="FRN66" s="469"/>
      <c r="FRO66" s="469"/>
      <c r="FRP66" s="469"/>
      <c r="FRQ66" s="469"/>
      <c r="FRR66" s="469"/>
      <c r="FRS66" s="469"/>
      <c r="FRT66" s="469"/>
      <c r="FRU66" s="469"/>
      <c r="FRV66" s="469"/>
      <c r="FRW66" s="469"/>
      <c r="FRX66" s="469"/>
      <c r="FRY66" s="469"/>
      <c r="FRZ66" s="469"/>
      <c r="FSA66" s="469"/>
      <c r="FSB66" s="469"/>
      <c r="FSC66" s="469"/>
      <c r="FSD66" s="469"/>
      <c r="FSE66" s="469"/>
      <c r="FSF66" s="469"/>
      <c r="FSG66" s="469"/>
      <c r="FSH66" s="469"/>
      <c r="FSI66" s="469"/>
      <c r="FSJ66" s="469"/>
      <c r="FSK66" s="469"/>
      <c r="FSL66" s="469"/>
      <c r="FSM66" s="469"/>
      <c r="FSN66" s="469"/>
      <c r="FSO66" s="469"/>
      <c r="FSP66" s="469"/>
      <c r="FSQ66" s="469"/>
      <c r="FSR66" s="469"/>
      <c r="FSS66" s="469"/>
      <c r="FST66" s="469"/>
      <c r="FSU66" s="469"/>
      <c r="FSV66" s="469"/>
      <c r="FSW66" s="469"/>
      <c r="FSX66" s="469"/>
      <c r="FSY66" s="469"/>
      <c r="FSZ66" s="469"/>
      <c r="FTA66" s="469"/>
      <c r="FTB66" s="469"/>
      <c r="FTC66" s="469"/>
      <c r="FTD66" s="469"/>
      <c r="FTE66" s="469"/>
      <c r="FTF66" s="469"/>
      <c r="FTG66" s="469"/>
      <c r="FTH66" s="469"/>
      <c r="FTI66" s="469"/>
      <c r="FTJ66" s="469"/>
      <c r="FTK66" s="469"/>
      <c r="FTL66" s="469"/>
      <c r="FTM66" s="469"/>
      <c r="FTN66" s="469"/>
      <c r="FTO66" s="469"/>
      <c r="FTP66" s="469"/>
      <c r="FTQ66" s="469"/>
      <c r="FTR66" s="469"/>
      <c r="FTS66" s="469"/>
      <c r="FTT66" s="469"/>
      <c r="FTU66" s="469"/>
      <c r="FTV66" s="469"/>
      <c r="FTW66" s="469"/>
      <c r="FTX66" s="469"/>
      <c r="FTY66" s="469"/>
      <c r="FTZ66" s="469"/>
      <c r="FUA66" s="469"/>
      <c r="FUB66" s="469"/>
      <c r="FUC66" s="469"/>
      <c r="FUD66" s="469"/>
      <c r="FUE66" s="469"/>
      <c r="FUF66" s="469"/>
      <c r="FUG66" s="469"/>
      <c r="FUH66" s="469"/>
      <c r="FUI66" s="469"/>
      <c r="FUJ66" s="469"/>
      <c r="FUK66" s="469"/>
      <c r="FUL66" s="469"/>
      <c r="FUM66" s="469"/>
      <c r="FUN66" s="469"/>
      <c r="FUO66" s="469"/>
      <c r="FUP66" s="469"/>
      <c r="FUQ66" s="469"/>
      <c r="FUR66" s="469"/>
      <c r="FUS66" s="469"/>
      <c r="FUT66" s="469"/>
      <c r="FUU66" s="469"/>
      <c r="FUV66" s="469"/>
      <c r="FUW66" s="469"/>
      <c r="FUX66" s="469"/>
      <c r="FUY66" s="469"/>
      <c r="FUZ66" s="469"/>
      <c r="FVA66" s="469"/>
      <c r="FVB66" s="469"/>
      <c r="FVC66" s="469"/>
      <c r="FVD66" s="469"/>
      <c r="FVE66" s="469"/>
      <c r="FVF66" s="469"/>
      <c r="FVG66" s="469"/>
      <c r="FVH66" s="469"/>
      <c r="FVI66" s="469"/>
      <c r="FVJ66" s="469"/>
      <c r="FVK66" s="469"/>
      <c r="FVL66" s="469"/>
      <c r="FVM66" s="469"/>
      <c r="FVN66" s="469"/>
      <c r="FVO66" s="469"/>
      <c r="FVP66" s="469"/>
      <c r="FVQ66" s="469"/>
      <c r="FVR66" s="469"/>
      <c r="FVS66" s="469"/>
      <c r="FVT66" s="469"/>
      <c r="FVU66" s="469"/>
      <c r="FVV66" s="469"/>
      <c r="FVW66" s="469"/>
      <c r="FVX66" s="469"/>
      <c r="FVY66" s="469"/>
      <c r="FVZ66" s="469"/>
      <c r="FWA66" s="469"/>
      <c r="FWB66" s="469"/>
      <c r="FWC66" s="469"/>
      <c r="FWD66" s="469"/>
      <c r="FWE66" s="469"/>
      <c r="FWF66" s="469"/>
      <c r="FWG66" s="469"/>
      <c r="FWH66" s="469"/>
      <c r="FWI66" s="469"/>
      <c r="FWJ66" s="469"/>
      <c r="FWK66" s="469"/>
      <c r="FWL66" s="469"/>
      <c r="FWM66" s="469"/>
      <c r="FWN66" s="469"/>
      <c r="FWO66" s="469"/>
      <c r="FWP66" s="469"/>
      <c r="FWQ66" s="469"/>
      <c r="FWR66" s="469"/>
      <c r="FWS66" s="469"/>
      <c r="FWT66" s="469"/>
      <c r="FWU66" s="469"/>
      <c r="FWV66" s="469"/>
      <c r="FWW66" s="469"/>
      <c r="FWX66" s="469"/>
      <c r="FWY66" s="469"/>
      <c r="FWZ66" s="469"/>
      <c r="FXA66" s="469"/>
      <c r="FXB66" s="469"/>
      <c r="FXC66" s="469"/>
      <c r="FXD66" s="469"/>
      <c r="FXE66" s="469"/>
      <c r="FXF66" s="469"/>
      <c r="FXG66" s="469"/>
      <c r="FXH66" s="469"/>
      <c r="FXI66" s="469"/>
      <c r="FXJ66" s="469"/>
      <c r="FXK66" s="469"/>
      <c r="FXL66" s="469"/>
      <c r="FXM66" s="469"/>
      <c r="FXN66" s="469"/>
      <c r="FXO66" s="469"/>
      <c r="FXP66" s="469"/>
      <c r="FXQ66" s="469"/>
      <c r="FXR66" s="469"/>
      <c r="FXS66" s="469"/>
      <c r="FXT66" s="469"/>
      <c r="FXU66" s="469"/>
      <c r="FXV66" s="469"/>
      <c r="FXW66" s="469"/>
      <c r="FXX66" s="469"/>
      <c r="FXY66" s="469"/>
      <c r="FXZ66" s="469"/>
      <c r="FYA66" s="469"/>
      <c r="FYB66" s="469"/>
      <c r="FYC66" s="469"/>
      <c r="FYD66" s="469"/>
      <c r="FYE66" s="469"/>
      <c r="FYF66" s="469"/>
      <c r="FYG66" s="469"/>
      <c r="FYH66" s="469"/>
      <c r="FYI66" s="469"/>
      <c r="FYJ66" s="469"/>
      <c r="FYK66" s="469"/>
      <c r="FYL66" s="469"/>
      <c r="FYM66" s="469"/>
      <c r="FYN66" s="469"/>
      <c r="FYO66" s="469"/>
      <c r="FYP66" s="469"/>
      <c r="FYQ66" s="469"/>
      <c r="FYR66" s="469"/>
      <c r="FYS66" s="469"/>
      <c r="FYT66" s="469"/>
      <c r="FYU66" s="469"/>
      <c r="FYV66" s="469"/>
      <c r="FYW66" s="469"/>
      <c r="FYX66" s="469"/>
      <c r="FYY66" s="469"/>
      <c r="FYZ66" s="469"/>
      <c r="FZA66" s="469"/>
      <c r="FZB66" s="469"/>
      <c r="FZC66" s="469"/>
      <c r="FZD66" s="469"/>
      <c r="FZE66" s="469"/>
      <c r="FZF66" s="469"/>
      <c r="FZG66" s="469"/>
      <c r="FZH66" s="469"/>
      <c r="FZI66" s="469"/>
      <c r="FZJ66" s="469"/>
      <c r="FZK66" s="469"/>
      <c r="FZL66" s="469"/>
      <c r="FZM66" s="469"/>
      <c r="FZN66" s="469"/>
      <c r="FZO66" s="469"/>
      <c r="FZP66" s="469"/>
      <c r="FZQ66" s="469"/>
      <c r="FZR66" s="469"/>
      <c r="FZS66" s="469"/>
      <c r="FZT66" s="469"/>
      <c r="FZU66" s="469"/>
      <c r="FZV66" s="469"/>
      <c r="FZW66" s="469"/>
      <c r="FZX66" s="469"/>
      <c r="FZY66" s="469"/>
      <c r="FZZ66" s="469"/>
      <c r="GAA66" s="469"/>
      <c r="GAB66" s="469"/>
      <c r="GAC66" s="469"/>
      <c r="GAD66" s="469"/>
      <c r="GAE66" s="469"/>
      <c r="GAF66" s="469"/>
      <c r="GAG66" s="469"/>
      <c r="GAH66" s="469"/>
      <c r="GAI66" s="469"/>
      <c r="GAJ66" s="469"/>
      <c r="GAK66" s="469"/>
      <c r="GAL66" s="469"/>
      <c r="GAM66" s="469"/>
      <c r="GAN66" s="469"/>
      <c r="GAO66" s="469"/>
      <c r="GAP66" s="469"/>
      <c r="GAQ66" s="469"/>
      <c r="GAR66" s="469"/>
      <c r="GAS66" s="469"/>
      <c r="GAT66" s="469"/>
      <c r="GAU66" s="469"/>
      <c r="GAV66" s="469"/>
      <c r="GAW66" s="469"/>
      <c r="GAX66" s="469"/>
      <c r="GAY66" s="469"/>
      <c r="GAZ66" s="469"/>
      <c r="GBA66" s="469"/>
      <c r="GBB66" s="469"/>
      <c r="GBC66" s="469"/>
      <c r="GBD66" s="469"/>
      <c r="GBE66" s="469"/>
      <c r="GBF66" s="469"/>
      <c r="GBG66" s="469"/>
      <c r="GBH66" s="469"/>
      <c r="GBI66" s="469"/>
      <c r="GBJ66" s="469"/>
      <c r="GBK66" s="469"/>
      <c r="GBL66" s="469"/>
      <c r="GBM66" s="469"/>
      <c r="GBN66" s="469"/>
      <c r="GBO66" s="469"/>
      <c r="GBP66" s="469"/>
      <c r="GBQ66" s="469"/>
      <c r="GBR66" s="469"/>
      <c r="GBS66" s="469"/>
      <c r="GBT66" s="469"/>
      <c r="GBU66" s="469"/>
      <c r="GBV66" s="469"/>
      <c r="GBW66" s="469"/>
      <c r="GBX66" s="469"/>
      <c r="GBY66" s="469"/>
      <c r="GBZ66" s="469"/>
      <c r="GCA66" s="469"/>
      <c r="GCB66" s="469"/>
      <c r="GCC66" s="469"/>
      <c r="GCD66" s="469"/>
      <c r="GCE66" s="469"/>
      <c r="GCF66" s="469"/>
      <c r="GCG66" s="469"/>
      <c r="GCH66" s="469"/>
      <c r="GCI66" s="469"/>
      <c r="GCJ66" s="469"/>
      <c r="GCK66" s="469"/>
      <c r="GCL66" s="469"/>
      <c r="GCM66" s="469"/>
      <c r="GCN66" s="469"/>
      <c r="GCO66" s="469"/>
      <c r="GCP66" s="469"/>
      <c r="GCQ66" s="469"/>
      <c r="GCR66" s="469"/>
      <c r="GCS66" s="469"/>
      <c r="GCT66" s="469"/>
      <c r="GCU66" s="469"/>
      <c r="GCV66" s="469"/>
      <c r="GCW66" s="469"/>
      <c r="GCX66" s="469"/>
      <c r="GCY66" s="469"/>
      <c r="GCZ66" s="469"/>
      <c r="GDA66" s="469"/>
      <c r="GDB66" s="469"/>
      <c r="GDC66" s="469"/>
      <c r="GDD66" s="469"/>
      <c r="GDE66" s="469"/>
      <c r="GDF66" s="469"/>
      <c r="GDG66" s="469"/>
      <c r="GDH66" s="469"/>
      <c r="GDI66" s="469"/>
      <c r="GDJ66" s="469"/>
      <c r="GDK66" s="469"/>
      <c r="GDL66" s="469"/>
      <c r="GDM66" s="469"/>
      <c r="GDN66" s="469"/>
      <c r="GDO66" s="469"/>
      <c r="GDP66" s="469"/>
      <c r="GDQ66" s="469"/>
      <c r="GDR66" s="469"/>
      <c r="GDS66" s="469"/>
      <c r="GDT66" s="469"/>
      <c r="GDU66" s="469"/>
      <c r="GDV66" s="469"/>
      <c r="GDW66" s="469"/>
      <c r="GDX66" s="469"/>
      <c r="GDY66" s="469"/>
      <c r="GDZ66" s="469"/>
      <c r="GEA66" s="469"/>
      <c r="GEB66" s="469"/>
      <c r="GEC66" s="469"/>
      <c r="GED66" s="469"/>
      <c r="GEE66" s="469"/>
      <c r="GEF66" s="469"/>
      <c r="GEG66" s="469"/>
      <c r="GEH66" s="469"/>
      <c r="GEI66" s="469"/>
      <c r="GEJ66" s="469"/>
      <c r="GEK66" s="469"/>
      <c r="GEL66" s="469"/>
      <c r="GEM66" s="469"/>
      <c r="GEN66" s="469"/>
      <c r="GEO66" s="469"/>
      <c r="GEP66" s="469"/>
      <c r="GEQ66" s="469"/>
      <c r="GER66" s="469"/>
      <c r="GES66" s="469"/>
      <c r="GET66" s="469"/>
      <c r="GEU66" s="469"/>
      <c r="GEV66" s="469"/>
      <c r="GEW66" s="469"/>
      <c r="GEX66" s="469"/>
      <c r="GEY66" s="469"/>
      <c r="GEZ66" s="469"/>
      <c r="GFA66" s="469"/>
      <c r="GFB66" s="469"/>
      <c r="GFC66" s="469"/>
      <c r="GFD66" s="469"/>
      <c r="GFE66" s="469"/>
      <c r="GFF66" s="469"/>
      <c r="GFG66" s="469"/>
      <c r="GFH66" s="469"/>
      <c r="GFI66" s="469"/>
      <c r="GFJ66" s="469"/>
      <c r="GFK66" s="469"/>
      <c r="GFL66" s="469"/>
      <c r="GFM66" s="469"/>
      <c r="GFN66" s="469"/>
      <c r="GFO66" s="469"/>
      <c r="GFP66" s="469"/>
      <c r="GFQ66" s="469"/>
      <c r="GFR66" s="469"/>
      <c r="GFS66" s="469"/>
      <c r="GFT66" s="469"/>
      <c r="GFU66" s="469"/>
      <c r="GFV66" s="469"/>
      <c r="GFW66" s="469"/>
      <c r="GFX66" s="469"/>
      <c r="GFY66" s="469"/>
      <c r="GFZ66" s="469"/>
      <c r="GGA66" s="469"/>
      <c r="GGB66" s="469"/>
      <c r="GGC66" s="469"/>
      <c r="GGD66" s="469"/>
      <c r="GGE66" s="469"/>
      <c r="GGF66" s="469"/>
      <c r="GGG66" s="469"/>
      <c r="GGH66" s="469"/>
      <c r="GGI66" s="469"/>
      <c r="GGJ66" s="469"/>
      <c r="GGK66" s="469"/>
      <c r="GGL66" s="469"/>
      <c r="GGM66" s="469"/>
      <c r="GGN66" s="469"/>
      <c r="GGO66" s="469"/>
      <c r="GGP66" s="469"/>
      <c r="GGQ66" s="469"/>
      <c r="GGR66" s="469"/>
      <c r="GGS66" s="469"/>
      <c r="GGT66" s="469"/>
      <c r="GGU66" s="469"/>
      <c r="GGV66" s="469"/>
      <c r="GGW66" s="469"/>
      <c r="GGX66" s="469"/>
      <c r="GGY66" s="469"/>
      <c r="GGZ66" s="469"/>
      <c r="GHA66" s="469"/>
      <c r="GHB66" s="469"/>
      <c r="GHC66" s="469"/>
      <c r="GHD66" s="469"/>
      <c r="GHE66" s="469"/>
      <c r="GHF66" s="469"/>
      <c r="GHG66" s="469"/>
      <c r="GHH66" s="469"/>
      <c r="GHI66" s="469"/>
      <c r="GHJ66" s="469"/>
      <c r="GHK66" s="469"/>
      <c r="GHL66" s="469"/>
      <c r="GHM66" s="469"/>
      <c r="GHN66" s="469"/>
      <c r="GHO66" s="469"/>
      <c r="GHP66" s="469"/>
      <c r="GHQ66" s="469"/>
      <c r="GHR66" s="469"/>
      <c r="GHS66" s="469"/>
      <c r="GHT66" s="469"/>
      <c r="GHU66" s="469"/>
      <c r="GHV66" s="469"/>
      <c r="GHW66" s="469"/>
      <c r="GHX66" s="469"/>
      <c r="GHY66" s="469"/>
      <c r="GHZ66" s="469"/>
      <c r="GIA66" s="469"/>
      <c r="GIB66" s="469"/>
      <c r="GIC66" s="469"/>
      <c r="GID66" s="469"/>
      <c r="GIE66" s="469"/>
      <c r="GIF66" s="469"/>
      <c r="GIG66" s="469"/>
      <c r="GIH66" s="469"/>
      <c r="GII66" s="469"/>
      <c r="GIJ66" s="469"/>
      <c r="GIK66" s="469"/>
      <c r="GIL66" s="469"/>
      <c r="GIM66" s="469"/>
      <c r="GIN66" s="469"/>
      <c r="GIO66" s="469"/>
      <c r="GIP66" s="469"/>
      <c r="GIQ66" s="469"/>
      <c r="GIR66" s="469"/>
      <c r="GIS66" s="469"/>
      <c r="GIT66" s="469"/>
      <c r="GIU66" s="469"/>
      <c r="GIV66" s="469"/>
      <c r="GIW66" s="469"/>
      <c r="GIX66" s="469"/>
      <c r="GIY66" s="469"/>
      <c r="GIZ66" s="469"/>
      <c r="GJA66" s="469"/>
      <c r="GJB66" s="469"/>
      <c r="GJC66" s="469"/>
      <c r="GJD66" s="469"/>
      <c r="GJE66" s="469"/>
      <c r="GJF66" s="469"/>
      <c r="GJG66" s="469"/>
      <c r="GJH66" s="469"/>
      <c r="GJI66" s="469"/>
      <c r="GJJ66" s="469"/>
      <c r="GJK66" s="469"/>
      <c r="GJL66" s="469"/>
      <c r="GJM66" s="469"/>
      <c r="GJN66" s="469"/>
      <c r="GJO66" s="469"/>
      <c r="GJP66" s="469"/>
      <c r="GJQ66" s="469"/>
      <c r="GJR66" s="469"/>
      <c r="GJS66" s="469"/>
      <c r="GJT66" s="469"/>
      <c r="GJU66" s="469"/>
      <c r="GJV66" s="469"/>
      <c r="GJW66" s="469"/>
      <c r="GJX66" s="469"/>
      <c r="GJY66" s="469"/>
      <c r="GJZ66" s="469"/>
      <c r="GKA66" s="469"/>
      <c r="GKB66" s="469"/>
      <c r="GKC66" s="469"/>
      <c r="GKD66" s="469"/>
      <c r="GKE66" s="469"/>
      <c r="GKF66" s="469"/>
      <c r="GKG66" s="469"/>
      <c r="GKH66" s="469"/>
      <c r="GKI66" s="469"/>
      <c r="GKJ66" s="469"/>
      <c r="GKK66" s="469"/>
      <c r="GKL66" s="469"/>
      <c r="GKM66" s="469"/>
      <c r="GKN66" s="469"/>
      <c r="GKO66" s="469"/>
      <c r="GKP66" s="469"/>
      <c r="GKQ66" s="469"/>
      <c r="GKR66" s="469"/>
      <c r="GKS66" s="469"/>
      <c r="GKT66" s="469"/>
      <c r="GKU66" s="469"/>
      <c r="GKV66" s="469"/>
      <c r="GKW66" s="469"/>
      <c r="GKX66" s="469"/>
      <c r="GKY66" s="469"/>
      <c r="GKZ66" s="469"/>
      <c r="GLA66" s="469"/>
      <c r="GLB66" s="469"/>
      <c r="GLC66" s="469"/>
      <c r="GLD66" s="469"/>
      <c r="GLE66" s="469"/>
      <c r="GLF66" s="469"/>
      <c r="GLG66" s="469"/>
      <c r="GLH66" s="469"/>
      <c r="GLI66" s="469"/>
      <c r="GLJ66" s="469"/>
      <c r="GLK66" s="469"/>
      <c r="GLL66" s="469"/>
      <c r="GLM66" s="469"/>
      <c r="GLN66" s="469"/>
      <c r="GLO66" s="469"/>
      <c r="GLP66" s="469"/>
      <c r="GLQ66" s="469"/>
      <c r="GLR66" s="469"/>
      <c r="GLS66" s="469"/>
      <c r="GLT66" s="469"/>
      <c r="GLU66" s="469"/>
      <c r="GLV66" s="469"/>
      <c r="GLW66" s="469"/>
      <c r="GLX66" s="469"/>
      <c r="GLY66" s="469"/>
      <c r="GLZ66" s="469"/>
      <c r="GMA66" s="469"/>
      <c r="GMB66" s="469"/>
      <c r="GMC66" s="469"/>
      <c r="GMD66" s="469"/>
      <c r="GME66" s="469"/>
      <c r="GMF66" s="469"/>
      <c r="GMG66" s="469"/>
      <c r="GMH66" s="469"/>
      <c r="GMI66" s="469"/>
      <c r="GMJ66" s="469"/>
      <c r="GMK66" s="469"/>
      <c r="GML66" s="469"/>
      <c r="GMM66" s="469"/>
      <c r="GMN66" s="469"/>
      <c r="GMO66" s="469"/>
      <c r="GMP66" s="469"/>
      <c r="GMQ66" s="469"/>
      <c r="GMR66" s="469"/>
      <c r="GMS66" s="469"/>
      <c r="GMT66" s="469"/>
      <c r="GMU66" s="469"/>
      <c r="GMV66" s="469"/>
      <c r="GMW66" s="469"/>
      <c r="GMX66" s="469"/>
      <c r="GMY66" s="469"/>
      <c r="GMZ66" s="469"/>
      <c r="GNA66" s="469"/>
      <c r="GNB66" s="469"/>
      <c r="GNC66" s="469"/>
      <c r="GND66" s="469"/>
      <c r="GNE66" s="469"/>
      <c r="GNF66" s="469"/>
      <c r="GNG66" s="469"/>
      <c r="GNH66" s="469"/>
      <c r="GNI66" s="469"/>
      <c r="GNJ66" s="469"/>
      <c r="GNK66" s="469"/>
      <c r="GNL66" s="469"/>
      <c r="GNM66" s="469"/>
      <c r="GNN66" s="469"/>
      <c r="GNO66" s="469"/>
      <c r="GNP66" s="469"/>
      <c r="GNQ66" s="469"/>
      <c r="GNR66" s="469"/>
      <c r="GNS66" s="469"/>
      <c r="GNT66" s="469"/>
      <c r="GNU66" s="469"/>
      <c r="GNV66" s="469"/>
      <c r="GNW66" s="469"/>
      <c r="GNX66" s="469"/>
      <c r="GNY66" s="469"/>
      <c r="GNZ66" s="469"/>
      <c r="GOA66" s="469"/>
      <c r="GOB66" s="469"/>
      <c r="GOC66" s="469"/>
      <c r="GOD66" s="469"/>
      <c r="GOE66" s="469"/>
      <c r="GOF66" s="469"/>
      <c r="GOG66" s="469"/>
      <c r="GOH66" s="469"/>
      <c r="GOI66" s="469"/>
      <c r="GOJ66" s="469"/>
      <c r="GOK66" s="469"/>
      <c r="GOL66" s="469"/>
      <c r="GOM66" s="469"/>
      <c r="GON66" s="469"/>
      <c r="GOO66" s="469"/>
      <c r="GOP66" s="469"/>
      <c r="GOQ66" s="469"/>
      <c r="GOR66" s="469"/>
      <c r="GOS66" s="469"/>
      <c r="GOT66" s="469"/>
      <c r="GOU66" s="469"/>
      <c r="GOV66" s="469"/>
      <c r="GOW66" s="469"/>
      <c r="GOX66" s="469"/>
      <c r="GOY66" s="469"/>
      <c r="GOZ66" s="469"/>
      <c r="GPA66" s="469"/>
      <c r="GPB66" s="469"/>
      <c r="GPC66" s="469"/>
      <c r="GPD66" s="469"/>
      <c r="GPE66" s="469"/>
      <c r="GPF66" s="469"/>
      <c r="GPG66" s="469"/>
      <c r="GPH66" s="469"/>
      <c r="GPI66" s="469"/>
      <c r="GPJ66" s="469"/>
      <c r="GPK66" s="469"/>
      <c r="GPL66" s="469"/>
      <c r="GPM66" s="469"/>
      <c r="GPN66" s="469"/>
      <c r="GPO66" s="469"/>
      <c r="GPP66" s="469"/>
      <c r="GPQ66" s="469"/>
      <c r="GPR66" s="469"/>
      <c r="GPS66" s="469"/>
      <c r="GPT66" s="469"/>
      <c r="GPU66" s="469"/>
      <c r="GPV66" s="469"/>
      <c r="GPW66" s="469"/>
      <c r="GPX66" s="469"/>
      <c r="GPY66" s="469"/>
      <c r="GPZ66" s="469"/>
      <c r="GQA66" s="469"/>
      <c r="GQB66" s="469"/>
      <c r="GQC66" s="469"/>
      <c r="GQD66" s="469"/>
      <c r="GQE66" s="469"/>
      <c r="GQF66" s="469"/>
      <c r="GQG66" s="469"/>
      <c r="GQH66" s="469"/>
      <c r="GQI66" s="469"/>
      <c r="GQJ66" s="469"/>
      <c r="GQK66" s="469"/>
      <c r="GQL66" s="469"/>
      <c r="GQM66" s="469"/>
      <c r="GQN66" s="469"/>
      <c r="GQO66" s="469"/>
      <c r="GQP66" s="469"/>
      <c r="GQQ66" s="469"/>
      <c r="GQR66" s="469"/>
      <c r="GQS66" s="469"/>
      <c r="GQT66" s="469"/>
      <c r="GQU66" s="469"/>
      <c r="GQV66" s="469"/>
      <c r="GQW66" s="469"/>
      <c r="GQX66" s="469"/>
      <c r="GQY66" s="469"/>
      <c r="GQZ66" s="469"/>
      <c r="GRA66" s="469"/>
      <c r="GRB66" s="469"/>
      <c r="GRC66" s="469"/>
      <c r="GRD66" s="469"/>
      <c r="GRE66" s="469"/>
      <c r="GRF66" s="469"/>
      <c r="GRG66" s="469"/>
      <c r="GRH66" s="469"/>
      <c r="GRI66" s="469"/>
      <c r="GRJ66" s="469"/>
      <c r="GRK66" s="469"/>
      <c r="GRL66" s="469"/>
      <c r="GRM66" s="469"/>
      <c r="GRN66" s="469"/>
      <c r="GRO66" s="469"/>
      <c r="GRP66" s="469"/>
      <c r="GRQ66" s="469"/>
      <c r="GRR66" s="469"/>
      <c r="GRS66" s="469"/>
      <c r="GRT66" s="469"/>
      <c r="GRU66" s="469"/>
      <c r="GRV66" s="469"/>
      <c r="GRW66" s="469"/>
      <c r="GRX66" s="469"/>
      <c r="GRY66" s="469"/>
      <c r="GRZ66" s="469"/>
      <c r="GSA66" s="469"/>
      <c r="GSB66" s="469"/>
      <c r="GSC66" s="469"/>
      <c r="GSD66" s="469"/>
      <c r="GSE66" s="469"/>
      <c r="GSF66" s="469"/>
      <c r="GSG66" s="469"/>
      <c r="GSH66" s="469"/>
      <c r="GSI66" s="469"/>
      <c r="GSJ66" s="469"/>
      <c r="GSK66" s="469"/>
      <c r="GSL66" s="469"/>
      <c r="GSM66" s="469"/>
      <c r="GSN66" s="469"/>
      <c r="GSO66" s="469"/>
      <c r="GSP66" s="469"/>
      <c r="GSQ66" s="469"/>
      <c r="GSR66" s="469"/>
      <c r="GSS66" s="469"/>
      <c r="GST66" s="469"/>
      <c r="GSU66" s="469"/>
      <c r="GSV66" s="469"/>
      <c r="GSW66" s="469"/>
      <c r="GSX66" s="469"/>
      <c r="GSY66" s="469"/>
      <c r="GSZ66" s="469"/>
      <c r="GTA66" s="469"/>
      <c r="GTB66" s="469"/>
      <c r="GTC66" s="469"/>
      <c r="GTD66" s="469"/>
      <c r="GTE66" s="469"/>
      <c r="GTF66" s="469"/>
      <c r="GTG66" s="469"/>
      <c r="GTH66" s="469"/>
      <c r="GTI66" s="469"/>
      <c r="GTJ66" s="469"/>
      <c r="GTK66" s="469"/>
      <c r="GTL66" s="469"/>
      <c r="GTM66" s="469"/>
      <c r="GTN66" s="469"/>
      <c r="GTO66" s="469"/>
      <c r="GTP66" s="469"/>
      <c r="GTQ66" s="469"/>
      <c r="GTR66" s="469"/>
      <c r="GTS66" s="469"/>
      <c r="GTT66" s="469"/>
      <c r="GTU66" s="469"/>
      <c r="GTV66" s="469"/>
      <c r="GTW66" s="469"/>
      <c r="GTX66" s="469"/>
      <c r="GTY66" s="469"/>
      <c r="GTZ66" s="469"/>
      <c r="GUA66" s="469"/>
      <c r="GUB66" s="469"/>
      <c r="GUC66" s="469"/>
      <c r="GUD66" s="469"/>
      <c r="GUE66" s="469"/>
      <c r="GUF66" s="469"/>
      <c r="GUG66" s="469"/>
      <c r="GUH66" s="469"/>
      <c r="GUI66" s="469"/>
      <c r="GUJ66" s="469"/>
      <c r="GUK66" s="469"/>
      <c r="GUL66" s="469"/>
      <c r="GUM66" s="469"/>
      <c r="GUN66" s="469"/>
      <c r="GUO66" s="469"/>
      <c r="GUP66" s="469"/>
      <c r="GUQ66" s="469"/>
      <c r="GUR66" s="469"/>
      <c r="GUS66" s="469"/>
      <c r="GUT66" s="469"/>
      <c r="GUU66" s="469"/>
      <c r="GUV66" s="469"/>
      <c r="GUW66" s="469"/>
      <c r="GUX66" s="469"/>
      <c r="GUY66" s="469"/>
      <c r="GUZ66" s="469"/>
      <c r="GVA66" s="469"/>
      <c r="GVB66" s="469"/>
      <c r="GVC66" s="469"/>
      <c r="GVD66" s="469"/>
      <c r="GVE66" s="469"/>
      <c r="GVF66" s="469"/>
      <c r="GVG66" s="469"/>
      <c r="GVH66" s="469"/>
      <c r="GVI66" s="469"/>
      <c r="GVJ66" s="469"/>
      <c r="GVK66" s="469"/>
      <c r="GVL66" s="469"/>
      <c r="GVM66" s="469"/>
      <c r="GVN66" s="469"/>
      <c r="GVO66" s="469"/>
      <c r="GVP66" s="469"/>
      <c r="GVQ66" s="469"/>
      <c r="GVR66" s="469"/>
      <c r="GVS66" s="469"/>
      <c r="GVT66" s="469"/>
      <c r="GVU66" s="469"/>
      <c r="GVV66" s="469"/>
      <c r="GVW66" s="469"/>
      <c r="GVX66" s="469"/>
      <c r="GVY66" s="469"/>
      <c r="GVZ66" s="469"/>
      <c r="GWA66" s="469"/>
      <c r="GWB66" s="469"/>
      <c r="GWC66" s="469"/>
      <c r="GWD66" s="469"/>
      <c r="GWE66" s="469"/>
      <c r="GWF66" s="469"/>
      <c r="GWG66" s="469"/>
      <c r="GWH66" s="469"/>
      <c r="GWI66" s="469"/>
      <c r="GWJ66" s="469"/>
      <c r="GWK66" s="469"/>
      <c r="GWL66" s="469"/>
      <c r="GWM66" s="469"/>
      <c r="GWN66" s="469"/>
      <c r="GWO66" s="469"/>
      <c r="GWP66" s="469"/>
      <c r="GWQ66" s="469"/>
      <c r="GWR66" s="469"/>
      <c r="GWS66" s="469"/>
      <c r="GWT66" s="469"/>
      <c r="GWU66" s="469"/>
      <c r="GWV66" s="469"/>
      <c r="GWW66" s="469"/>
      <c r="GWX66" s="469"/>
      <c r="GWY66" s="469"/>
      <c r="GWZ66" s="469"/>
      <c r="GXA66" s="469"/>
      <c r="GXB66" s="469"/>
      <c r="GXC66" s="469"/>
      <c r="GXD66" s="469"/>
      <c r="GXE66" s="469"/>
      <c r="GXF66" s="469"/>
      <c r="GXG66" s="469"/>
      <c r="GXH66" s="469"/>
      <c r="GXI66" s="469"/>
      <c r="GXJ66" s="469"/>
      <c r="GXK66" s="469"/>
      <c r="GXL66" s="469"/>
      <c r="GXM66" s="469"/>
      <c r="GXN66" s="469"/>
      <c r="GXO66" s="469"/>
      <c r="GXP66" s="469"/>
      <c r="GXQ66" s="469"/>
      <c r="GXR66" s="469"/>
      <c r="GXS66" s="469"/>
      <c r="GXT66" s="469"/>
      <c r="GXU66" s="469"/>
      <c r="GXV66" s="469"/>
      <c r="GXW66" s="469"/>
      <c r="GXX66" s="469"/>
      <c r="GXY66" s="469"/>
      <c r="GXZ66" s="469"/>
      <c r="GYA66" s="469"/>
      <c r="GYB66" s="469"/>
      <c r="GYC66" s="469"/>
      <c r="GYD66" s="469"/>
      <c r="GYE66" s="469"/>
      <c r="GYF66" s="469"/>
      <c r="GYG66" s="469"/>
      <c r="GYH66" s="469"/>
      <c r="GYI66" s="469"/>
      <c r="GYJ66" s="469"/>
      <c r="GYK66" s="469"/>
      <c r="GYL66" s="469"/>
      <c r="GYM66" s="469"/>
      <c r="GYN66" s="469"/>
      <c r="GYO66" s="469"/>
      <c r="GYP66" s="469"/>
      <c r="GYQ66" s="469"/>
      <c r="GYR66" s="469"/>
      <c r="GYS66" s="469"/>
      <c r="GYT66" s="469"/>
      <c r="GYU66" s="469"/>
      <c r="GYV66" s="469"/>
      <c r="GYW66" s="469"/>
      <c r="GYX66" s="469"/>
      <c r="GYY66" s="469"/>
      <c r="GYZ66" s="469"/>
      <c r="GZA66" s="469"/>
      <c r="GZB66" s="469"/>
      <c r="GZC66" s="469"/>
      <c r="GZD66" s="469"/>
      <c r="GZE66" s="469"/>
      <c r="GZF66" s="469"/>
      <c r="GZG66" s="469"/>
      <c r="GZH66" s="469"/>
      <c r="GZI66" s="469"/>
      <c r="GZJ66" s="469"/>
      <c r="GZK66" s="469"/>
      <c r="GZL66" s="469"/>
      <c r="GZM66" s="469"/>
      <c r="GZN66" s="469"/>
      <c r="GZO66" s="469"/>
      <c r="GZP66" s="469"/>
      <c r="GZQ66" s="469"/>
      <c r="GZR66" s="469"/>
      <c r="GZS66" s="469"/>
      <c r="GZT66" s="469"/>
      <c r="GZU66" s="469"/>
      <c r="GZV66" s="469"/>
      <c r="GZW66" s="469"/>
      <c r="GZX66" s="469"/>
      <c r="GZY66" s="469"/>
      <c r="GZZ66" s="469"/>
      <c r="HAA66" s="469"/>
      <c r="HAB66" s="469"/>
      <c r="HAC66" s="469"/>
      <c r="HAD66" s="469"/>
      <c r="HAE66" s="469"/>
      <c r="HAF66" s="469"/>
      <c r="HAG66" s="469"/>
      <c r="HAH66" s="469"/>
      <c r="HAI66" s="469"/>
      <c r="HAJ66" s="469"/>
      <c r="HAK66" s="469"/>
      <c r="HAL66" s="469"/>
      <c r="HAM66" s="469"/>
      <c r="HAN66" s="469"/>
      <c r="HAO66" s="469"/>
      <c r="HAP66" s="469"/>
      <c r="HAQ66" s="469"/>
      <c r="HAR66" s="469"/>
      <c r="HAS66" s="469"/>
      <c r="HAT66" s="469"/>
      <c r="HAU66" s="469"/>
      <c r="HAV66" s="469"/>
      <c r="HAW66" s="469"/>
      <c r="HAX66" s="469"/>
      <c r="HAY66" s="469"/>
      <c r="HAZ66" s="469"/>
      <c r="HBA66" s="469"/>
      <c r="HBB66" s="469"/>
      <c r="HBC66" s="469"/>
      <c r="HBD66" s="469"/>
      <c r="HBE66" s="469"/>
      <c r="HBF66" s="469"/>
      <c r="HBG66" s="469"/>
      <c r="HBH66" s="469"/>
      <c r="HBI66" s="469"/>
      <c r="HBJ66" s="469"/>
      <c r="HBK66" s="469"/>
      <c r="HBL66" s="469"/>
      <c r="HBM66" s="469"/>
      <c r="HBN66" s="469"/>
      <c r="HBO66" s="469"/>
      <c r="HBP66" s="469"/>
      <c r="HBQ66" s="469"/>
      <c r="HBR66" s="469"/>
      <c r="HBS66" s="469"/>
      <c r="HBT66" s="469"/>
      <c r="HBU66" s="469"/>
      <c r="HBV66" s="469"/>
      <c r="HBW66" s="469"/>
      <c r="HBX66" s="469"/>
      <c r="HBY66" s="469"/>
      <c r="HBZ66" s="469"/>
      <c r="HCA66" s="469"/>
      <c r="HCB66" s="469"/>
      <c r="HCC66" s="469"/>
      <c r="HCD66" s="469"/>
      <c r="HCE66" s="469"/>
      <c r="HCF66" s="469"/>
      <c r="HCG66" s="469"/>
      <c r="HCH66" s="469"/>
      <c r="HCI66" s="469"/>
      <c r="HCJ66" s="469"/>
      <c r="HCK66" s="469"/>
      <c r="HCL66" s="469"/>
      <c r="HCM66" s="469"/>
      <c r="HCN66" s="469"/>
      <c r="HCO66" s="469"/>
      <c r="HCP66" s="469"/>
      <c r="HCQ66" s="469"/>
      <c r="HCR66" s="469"/>
      <c r="HCS66" s="469"/>
      <c r="HCT66" s="469"/>
      <c r="HCU66" s="469"/>
      <c r="HCV66" s="469"/>
      <c r="HCW66" s="469"/>
      <c r="HCX66" s="469"/>
      <c r="HCY66" s="469"/>
      <c r="HCZ66" s="469"/>
      <c r="HDA66" s="469"/>
      <c r="HDB66" s="469"/>
      <c r="HDC66" s="469"/>
      <c r="HDD66" s="469"/>
      <c r="HDE66" s="469"/>
      <c r="HDF66" s="469"/>
      <c r="HDG66" s="469"/>
      <c r="HDH66" s="469"/>
      <c r="HDI66" s="469"/>
      <c r="HDJ66" s="469"/>
      <c r="HDK66" s="469"/>
      <c r="HDL66" s="469"/>
      <c r="HDM66" s="469"/>
      <c r="HDN66" s="469"/>
      <c r="HDO66" s="469"/>
      <c r="HDP66" s="469"/>
      <c r="HDQ66" s="469"/>
      <c r="HDR66" s="469"/>
      <c r="HDS66" s="469"/>
      <c r="HDT66" s="469"/>
      <c r="HDU66" s="469"/>
      <c r="HDV66" s="469"/>
      <c r="HDW66" s="469"/>
      <c r="HDX66" s="469"/>
      <c r="HDY66" s="469"/>
      <c r="HDZ66" s="469"/>
      <c r="HEA66" s="469"/>
      <c r="HEB66" s="469"/>
      <c r="HEC66" s="469"/>
      <c r="HED66" s="469"/>
      <c r="HEE66" s="469"/>
      <c r="HEF66" s="469"/>
      <c r="HEG66" s="469"/>
      <c r="HEH66" s="469"/>
      <c r="HEI66" s="469"/>
      <c r="HEJ66" s="469"/>
      <c r="HEK66" s="469"/>
      <c r="HEL66" s="469"/>
      <c r="HEM66" s="469"/>
      <c r="HEN66" s="469"/>
      <c r="HEO66" s="469"/>
      <c r="HEP66" s="469"/>
      <c r="HEQ66" s="469"/>
      <c r="HER66" s="469"/>
      <c r="HES66" s="469"/>
      <c r="HET66" s="469"/>
      <c r="HEU66" s="469"/>
      <c r="HEV66" s="469"/>
      <c r="HEW66" s="469"/>
      <c r="HEX66" s="469"/>
      <c r="HEY66" s="469"/>
      <c r="HEZ66" s="469"/>
      <c r="HFA66" s="469"/>
      <c r="HFB66" s="469"/>
      <c r="HFC66" s="469"/>
      <c r="HFD66" s="469"/>
      <c r="HFE66" s="469"/>
      <c r="HFF66" s="469"/>
      <c r="HFG66" s="469"/>
      <c r="HFH66" s="469"/>
      <c r="HFI66" s="469"/>
      <c r="HFJ66" s="469"/>
      <c r="HFK66" s="469"/>
      <c r="HFL66" s="469"/>
      <c r="HFM66" s="469"/>
      <c r="HFN66" s="469"/>
      <c r="HFO66" s="469"/>
      <c r="HFP66" s="469"/>
      <c r="HFQ66" s="469"/>
      <c r="HFR66" s="469"/>
      <c r="HFS66" s="469"/>
      <c r="HFT66" s="469"/>
      <c r="HFU66" s="469"/>
      <c r="HFV66" s="469"/>
      <c r="HFW66" s="469"/>
      <c r="HFX66" s="469"/>
      <c r="HFY66" s="469"/>
      <c r="HFZ66" s="469"/>
      <c r="HGA66" s="469"/>
      <c r="HGB66" s="469"/>
      <c r="HGC66" s="469"/>
      <c r="HGD66" s="469"/>
      <c r="HGE66" s="469"/>
      <c r="HGF66" s="469"/>
      <c r="HGG66" s="469"/>
      <c r="HGH66" s="469"/>
      <c r="HGI66" s="469"/>
      <c r="HGJ66" s="469"/>
      <c r="HGK66" s="469"/>
      <c r="HGL66" s="469"/>
      <c r="HGM66" s="469"/>
      <c r="HGN66" s="469"/>
      <c r="HGO66" s="469"/>
      <c r="HGP66" s="469"/>
      <c r="HGQ66" s="469"/>
      <c r="HGR66" s="469"/>
      <c r="HGS66" s="469"/>
      <c r="HGT66" s="469"/>
      <c r="HGU66" s="469"/>
      <c r="HGV66" s="469"/>
      <c r="HGW66" s="469"/>
      <c r="HGX66" s="469"/>
      <c r="HGY66" s="469"/>
      <c r="HGZ66" s="469"/>
      <c r="HHA66" s="469"/>
      <c r="HHB66" s="469"/>
      <c r="HHC66" s="469"/>
      <c r="HHD66" s="469"/>
      <c r="HHE66" s="469"/>
      <c r="HHF66" s="469"/>
      <c r="HHG66" s="469"/>
      <c r="HHH66" s="469"/>
      <c r="HHI66" s="469"/>
      <c r="HHJ66" s="469"/>
      <c r="HHK66" s="469"/>
      <c r="HHL66" s="469"/>
      <c r="HHM66" s="469"/>
      <c r="HHN66" s="469"/>
      <c r="HHO66" s="469"/>
      <c r="HHP66" s="469"/>
      <c r="HHQ66" s="469"/>
      <c r="HHR66" s="469"/>
      <c r="HHS66" s="469"/>
      <c r="HHT66" s="469"/>
      <c r="HHU66" s="469"/>
      <c r="HHV66" s="469"/>
      <c r="HHW66" s="469"/>
      <c r="HHX66" s="469"/>
      <c r="HHY66" s="469"/>
      <c r="HHZ66" s="469"/>
      <c r="HIA66" s="469"/>
      <c r="HIB66" s="469"/>
      <c r="HIC66" s="469"/>
      <c r="HID66" s="469"/>
      <c r="HIE66" s="469"/>
      <c r="HIF66" s="469"/>
      <c r="HIG66" s="469"/>
      <c r="HIH66" s="469"/>
      <c r="HII66" s="469"/>
      <c r="HIJ66" s="469"/>
      <c r="HIK66" s="469"/>
      <c r="HIL66" s="469"/>
      <c r="HIM66" s="469"/>
      <c r="HIN66" s="469"/>
      <c r="HIO66" s="469"/>
      <c r="HIP66" s="469"/>
      <c r="HIQ66" s="469"/>
      <c r="HIR66" s="469"/>
      <c r="HIS66" s="469"/>
      <c r="HIT66" s="469"/>
      <c r="HIU66" s="469"/>
      <c r="HIV66" s="469"/>
      <c r="HIW66" s="469"/>
      <c r="HIX66" s="469"/>
      <c r="HIY66" s="469"/>
      <c r="HIZ66" s="469"/>
      <c r="HJA66" s="469"/>
      <c r="HJB66" s="469"/>
      <c r="HJC66" s="469"/>
      <c r="HJD66" s="469"/>
      <c r="HJE66" s="469"/>
      <c r="HJF66" s="469"/>
      <c r="HJG66" s="469"/>
      <c r="HJH66" s="469"/>
      <c r="HJI66" s="469"/>
      <c r="HJJ66" s="469"/>
      <c r="HJK66" s="469"/>
      <c r="HJL66" s="469"/>
      <c r="HJM66" s="469"/>
      <c r="HJN66" s="469"/>
      <c r="HJO66" s="469"/>
      <c r="HJP66" s="469"/>
      <c r="HJQ66" s="469"/>
      <c r="HJR66" s="469"/>
      <c r="HJS66" s="469"/>
      <c r="HJT66" s="469"/>
      <c r="HJU66" s="469"/>
      <c r="HJV66" s="469"/>
      <c r="HJW66" s="469"/>
      <c r="HJX66" s="469"/>
      <c r="HJY66" s="469"/>
      <c r="HJZ66" s="469"/>
      <c r="HKA66" s="469"/>
      <c r="HKB66" s="469"/>
      <c r="HKC66" s="469"/>
      <c r="HKD66" s="469"/>
      <c r="HKE66" s="469"/>
      <c r="HKF66" s="469"/>
      <c r="HKG66" s="469"/>
      <c r="HKH66" s="469"/>
      <c r="HKI66" s="469"/>
      <c r="HKJ66" s="469"/>
      <c r="HKK66" s="469"/>
      <c r="HKL66" s="469"/>
      <c r="HKM66" s="469"/>
      <c r="HKN66" s="469"/>
      <c r="HKO66" s="469"/>
      <c r="HKP66" s="469"/>
      <c r="HKQ66" s="469"/>
      <c r="HKR66" s="469"/>
      <c r="HKS66" s="469"/>
      <c r="HKT66" s="469"/>
      <c r="HKU66" s="469"/>
      <c r="HKV66" s="469"/>
      <c r="HKW66" s="469"/>
      <c r="HKX66" s="469"/>
      <c r="HKY66" s="469"/>
      <c r="HKZ66" s="469"/>
      <c r="HLA66" s="469"/>
      <c r="HLB66" s="469"/>
      <c r="HLC66" s="469"/>
      <c r="HLD66" s="469"/>
      <c r="HLE66" s="469"/>
      <c r="HLF66" s="469"/>
      <c r="HLG66" s="469"/>
      <c r="HLH66" s="469"/>
      <c r="HLI66" s="469"/>
      <c r="HLJ66" s="469"/>
      <c r="HLK66" s="469"/>
      <c r="HLL66" s="469"/>
      <c r="HLM66" s="469"/>
      <c r="HLN66" s="469"/>
      <c r="HLO66" s="469"/>
      <c r="HLP66" s="469"/>
      <c r="HLQ66" s="469"/>
      <c r="HLR66" s="469"/>
      <c r="HLS66" s="469"/>
      <c r="HLT66" s="469"/>
      <c r="HLU66" s="469"/>
      <c r="HLV66" s="469"/>
      <c r="HLW66" s="469"/>
      <c r="HLX66" s="469"/>
      <c r="HLY66" s="469"/>
      <c r="HLZ66" s="469"/>
      <c r="HMA66" s="469"/>
      <c r="HMB66" s="469"/>
      <c r="HMC66" s="469"/>
      <c r="HMD66" s="469"/>
      <c r="HME66" s="469"/>
      <c r="HMF66" s="469"/>
      <c r="HMG66" s="469"/>
      <c r="HMH66" s="469"/>
      <c r="HMI66" s="469"/>
      <c r="HMJ66" s="469"/>
      <c r="HMK66" s="469"/>
      <c r="HML66" s="469"/>
      <c r="HMM66" s="469"/>
      <c r="HMN66" s="469"/>
      <c r="HMO66" s="469"/>
      <c r="HMP66" s="469"/>
      <c r="HMQ66" s="469"/>
      <c r="HMR66" s="469"/>
      <c r="HMS66" s="469"/>
      <c r="HMT66" s="469"/>
      <c r="HMU66" s="469"/>
      <c r="HMV66" s="469"/>
      <c r="HMW66" s="469"/>
      <c r="HMX66" s="469"/>
      <c r="HMY66" s="469"/>
      <c r="HMZ66" s="469"/>
      <c r="HNA66" s="469"/>
      <c r="HNB66" s="469"/>
      <c r="HNC66" s="469"/>
      <c r="HND66" s="469"/>
      <c r="HNE66" s="469"/>
      <c r="HNF66" s="469"/>
      <c r="HNG66" s="469"/>
      <c r="HNH66" s="469"/>
      <c r="HNI66" s="469"/>
      <c r="HNJ66" s="469"/>
      <c r="HNK66" s="469"/>
      <c r="HNL66" s="469"/>
      <c r="HNM66" s="469"/>
      <c r="HNN66" s="469"/>
      <c r="HNO66" s="469"/>
      <c r="HNP66" s="469"/>
      <c r="HNQ66" s="469"/>
      <c r="HNR66" s="469"/>
      <c r="HNS66" s="469"/>
      <c r="HNT66" s="469"/>
      <c r="HNU66" s="469"/>
      <c r="HNV66" s="469"/>
      <c r="HNW66" s="469"/>
      <c r="HNX66" s="469"/>
      <c r="HNY66" s="469"/>
      <c r="HNZ66" s="469"/>
      <c r="HOA66" s="469"/>
      <c r="HOB66" s="469"/>
      <c r="HOC66" s="469"/>
      <c r="HOD66" s="469"/>
      <c r="HOE66" s="469"/>
      <c r="HOF66" s="469"/>
      <c r="HOG66" s="469"/>
      <c r="HOH66" s="469"/>
      <c r="HOI66" s="469"/>
      <c r="HOJ66" s="469"/>
      <c r="HOK66" s="469"/>
      <c r="HOL66" s="469"/>
      <c r="HOM66" s="469"/>
      <c r="HON66" s="469"/>
      <c r="HOO66" s="469"/>
      <c r="HOP66" s="469"/>
      <c r="HOQ66" s="469"/>
      <c r="HOR66" s="469"/>
      <c r="HOS66" s="469"/>
      <c r="HOT66" s="469"/>
      <c r="HOU66" s="469"/>
      <c r="HOV66" s="469"/>
      <c r="HOW66" s="469"/>
      <c r="HOX66" s="469"/>
      <c r="HOY66" s="469"/>
      <c r="HOZ66" s="469"/>
      <c r="HPA66" s="469"/>
      <c r="HPB66" s="469"/>
      <c r="HPC66" s="469"/>
      <c r="HPD66" s="469"/>
      <c r="HPE66" s="469"/>
      <c r="HPF66" s="469"/>
      <c r="HPG66" s="469"/>
      <c r="HPH66" s="469"/>
      <c r="HPI66" s="469"/>
      <c r="HPJ66" s="469"/>
      <c r="HPK66" s="469"/>
      <c r="HPL66" s="469"/>
      <c r="HPM66" s="469"/>
      <c r="HPN66" s="469"/>
      <c r="HPO66" s="469"/>
      <c r="HPP66" s="469"/>
      <c r="HPQ66" s="469"/>
      <c r="HPR66" s="469"/>
      <c r="HPS66" s="469"/>
      <c r="HPT66" s="469"/>
      <c r="HPU66" s="469"/>
      <c r="HPV66" s="469"/>
      <c r="HPW66" s="469"/>
      <c r="HPX66" s="469"/>
      <c r="HPY66" s="469"/>
      <c r="HPZ66" s="469"/>
      <c r="HQA66" s="469"/>
      <c r="HQB66" s="469"/>
      <c r="HQC66" s="469"/>
      <c r="HQD66" s="469"/>
      <c r="HQE66" s="469"/>
      <c r="HQF66" s="469"/>
      <c r="HQG66" s="469"/>
      <c r="HQH66" s="469"/>
      <c r="HQI66" s="469"/>
      <c r="HQJ66" s="469"/>
      <c r="HQK66" s="469"/>
      <c r="HQL66" s="469"/>
      <c r="HQM66" s="469"/>
      <c r="HQN66" s="469"/>
      <c r="HQO66" s="469"/>
      <c r="HQP66" s="469"/>
      <c r="HQQ66" s="469"/>
      <c r="HQR66" s="469"/>
      <c r="HQS66" s="469"/>
      <c r="HQT66" s="469"/>
      <c r="HQU66" s="469"/>
      <c r="HQV66" s="469"/>
      <c r="HQW66" s="469"/>
      <c r="HQX66" s="469"/>
      <c r="HQY66" s="469"/>
      <c r="HQZ66" s="469"/>
      <c r="HRA66" s="469"/>
      <c r="HRB66" s="469"/>
      <c r="HRC66" s="469"/>
      <c r="HRD66" s="469"/>
      <c r="HRE66" s="469"/>
      <c r="HRF66" s="469"/>
      <c r="HRG66" s="469"/>
      <c r="HRH66" s="469"/>
      <c r="HRI66" s="469"/>
      <c r="HRJ66" s="469"/>
      <c r="HRK66" s="469"/>
      <c r="HRL66" s="469"/>
      <c r="HRM66" s="469"/>
      <c r="HRN66" s="469"/>
      <c r="HRO66" s="469"/>
      <c r="HRP66" s="469"/>
      <c r="HRQ66" s="469"/>
      <c r="HRR66" s="469"/>
      <c r="HRS66" s="469"/>
      <c r="HRT66" s="469"/>
      <c r="HRU66" s="469"/>
      <c r="HRV66" s="469"/>
      <c r="HRW66" s="469"/>
      <c r="HRX66" s="469"/>
      <c r="HRY66" s="469"/>
      <c r="HRZ66" s="469"/>
      <c r="HSA66" s="469"/>
      <c r="HSB66" s="469"/>
      <c r="HSC66" s="469"/>
      <c r="HSD66" s="469"/>
      <c r="HSE66" s="469"/>
      <c r="HSF66" s="469"/>
      <c r="HSG66" s="469"/>
      <c r="HSH66" s="469"/>
      <c r="HSI66" s="469"/>
      <c r="HSJ66" s="469"/>
      <c r="HSK66" s="469"/>
      <c r="HSL66" s="469"/>
      <c r="HSM66" s="469"/>
      <c r="HSN66" s="469"/>
      <c r="HSO66" s="469"/>
      <c r="HSP66" s="469"/>
      <c r="HSQ66" s="469"/>
      <c r="HSR66" s="469"/>
      <c r="HSS66" s="469"/>
      <c r="HST66" s="469"/>
      <c r="HSU66" s="469"/>
      <c r="HSV66" s="469"/>
      <c r="HSW66" s="469"/>
      <c r="HSX66" s="469"/>
      <c r="HSY66" s="469"/>
      <c r="HSZ66" s="469"/>
      <c r="HTA66" s="469"/>
      <c r="HTB66" s="469"/>
      <c r="HTC66" s="469"/>
      <c r="HTD66" s="469"/>
      <c r="HTE66" s="469"/>
      <c r="HTF66" s="469"/>
      <c r="HTG66" s="469"/>
      <c r="HTH66" s="469"/>
      <c r="HTI66" s="469"/>
      <c r="HTJ66" s="469"/>
      <c r="HTK66" s="469"/>
      <c r="HTL66" s="469"/>
      <c r="HTM66" s="469"/>
      <c r="HTN66" s="469"/>
      <c r="HTO66" s="469"/>
      <c r="HTP66" s="469"/>
      <c r="HTQ66" s="469"/>
      <c r="HTR66" s="469"/>
      <c r="HTS66" s="469"/>
      <c r="HTT66" s="469"/>
      <c r="HTU66" s="469"/>
      <c r="HTV66" s="469"/>
      <c r="HTW66" s="469"/>
      <c r="HTX66" s="469"/>
      <c r="HTY66" s="469"/>
      <c r="HTZ66" s="469"/>
      <c r="HUA66" s="469"/>
      <c r="HUB66" s="469"/>
      <c r="HUC66" s="469"/>
      <c r="HUD66" s="469"/>
      <c r="HUE66" s="469"/>
      <c r="HUF66" s="469"/>
      <c r="HUG66" s="469"/>
      <c r="HUH66" s="469"/>
      <c r="HUI66" s="469"/>
      <c r="HUJ66" s="469"/>
      <c r="HUK66" s="469"/>
      <c r="HUL66" s="469"/>
      <c r="HUM66" s="469"/>
      <c r="HUN66" s="469"/>
      <c r="HUO66" s="469"/>
      <c r="HUP66" s="469"/>
      <c r="HUQ66" s="469"/>
      <c r="HUR66" s="469"/>
      <c r="HUS66" s="469"/>
      <c r="HUT66" s="469"/>
      <c r="HUU66" s="469"/>
      <c r="HUV66" s="469"/>
      <c r="HUW66" s="469"/>
      <c r="HUX66" s="469"/>
      <c r="HUY66" s="469"/>
      <c r="HUZ66" s="469"/>
      <c r="HVA66" s="469"/>
      <c r="HVB66" s="469"/>
      <c r="HVC66" s="469"/>
      <c r="HVD66" s="469"/>
      <c r="HVE66" s="469"/>
      <c r="HVF66" s="469"/>
      <c r="HVG66" s="469"/>
      <c r="HVH66" s="469"/>
      <c r="HVI66" s="469"/>
      <c r="HVJ66" s="469"/>
      <c r="HVK66" s="469"/>
      <c r="HVL66" s="469"/>
      <c r="HVM66" s="469"/>
      <c r="HVN66" s="469"/>
      <c r="HVO66" s="469"/>
      <c r="HVP66" s="469"/>
      <c r="HVQ66" s="469"/>
      <c r="HVR66" s="469"/>
      <c r="HVS66" s="469"/>
      <c r="HVT66" s="469"/>
      <c r="HVU66" s="469"/>
      <c r="HVV66" s="469"/>
      <c r="HVW66" s="469"/>
      <c r="HVX66" s="469"/>
      <c r="HVY66" s="469"/>
      <c r="HVZ66" s="469"/>
      <c r="HWA66" s="469"/>
      <c r="HWB66" s="469"/>
      <c r="HWC66" s="469"/>
      <c r="HWD66" s="469"/>
      <c r="HWE66" s="469"/>
      <c r="HWF66" s="469"/>
      <c r="HWG66" s="469"/>
      <c r="HWH66" s="469"/>
      <c r="HWI66" s="469"/>
      <c r="HWJ66" s="469"/>
      <c r="HWK66" s="469"/>
      <c r="HWL66" s="469"/>
      <c r="HWM66" s="469"/>
      <c r="HWN66" s="469"/>
      <c r="HWO66" s="469"/>
      <c r="HWP66" s="469"/>
      <c r="HWQ66" s="469"/>
      <c r="HWR66" s="469"/>
      <c r="HWS66" s="469"/>
      <c r="HWT66" s="469"/>
      <c r="HWU66" s="469"/>
      <c r="HWV66" s="469"/>
      <c r="HWW66" s="469"/>
      <c r="HWX66" s="469"/>
      <c r="HWY66" s="469"/>
      <c r="HWZ66" s="469"/>
      <c r="HXA66" s="469"/>
      <c r="HXB66" s="469"/>
      <c r="HXC66" s="469"/>
      <c r="HXD66" s="469"/>
      <c r="HXE66" s="469"/>
      <c r="HXF66" s="469"/>
      <c r="HXG66" s="469"/>
      <c r="HXH66" s="469"/>
      <c r="HXI66" s="469"/>
      <c r="HXJ66" s="469"/>
      <c r="HXK66" s="469"/>
      <c r="HXL66" s="469"/>
      <c r="HXM66" s="469"/>
      <c r="HXN66" s="469"/>
      <c r="HXO66" s="469"/>
      <c r="HXP66" s="469"/>
      <c r="HXQ66" s="469"/>
      <c r="HXR66" s="469"/>
      <c r="HXS66" s="469"/>
      <c r="HXT66" s="469"/>
      <c r="HXU66" s="469"/>
      <c r="HXV66" s="469"/>
      <c r="HXW66" s="469"/>
      <c r="HXX66" s="469"/>
      <c r="HXY66" s="469"/>
      <c r="HXZ66" s="469"/>
      <c r="HYA66" s="469"/>
      <c r="HYB66" s="469"/>
      <c r="HYC66" s="469"/>
      <c r="HYD66" s="469"/>
      <c r="HYE66" s="469"/>
      <c r="HYF66" s="469"/>
      <c r="HYG66" s="469"/>
      <c r="HYH66" s="469"/>
      <c r="HYI66" s="469"/>
      <c r="HYJ66" s="469"/>
      <c r="HYK66" s="469"/>
      <c r="HYL66" s="469"/>
      <c r="HYM66" s="469"/>
      <c r="HYN66" s="469"/>
      <c r="HYO66" s="469"/>
      <c r="HYP66" s="469"/>
      <c r="HYQ66" s="469"/>
      <c r="HYR66" s="469"/>
      <c r="HYS66" s="469"/>
      <c r="HYT66" s="469"/>
      <c r="HYU66" s="469"/>
      <c r="HYV66" s="469"/>
      <c r="HYW66" s="469"/>
      <c r="HYX66" s="469"/>
      <c r="HYY66" s="469"/>
      <c r="HYZ66" s="469"/>
      <c r="HZA66" s="469"/>
      <c r="HZB66" s="469"/>
      <c r="HZC66" s="469"/>
      <c r="HZD66" s="469"/>
      <c r="HZE66" s="469"/>
      <c r="HZF66" s="469"/>
      <c r="HZG66" s="469"/>
      <c r="HZH66" s="469"/>
      <c r="HZI66" s="469"/>
      <c r="HZJ66" s="469"/>
      <c r="HZK66" s="469"/>
      <c r="HZL66" s="469"/>
      <c r="HZM66" s="469"/>
      <c r="HZN66" s="469"/>
      <c r="HZO66" s="469"/>
      <c r="HZP66" s="469"/>
      <c r="HZQ66" s="469"/>
      <c r="HZR66" s="469"/>
      <c r="HZS66" s="469"/>
      <c r="HZT66" s="469"/>
      <c r="HZU66" s="469"/>
      <c r="HZV66" s="469"/>
      <c r="HZW66" s="469"/>
      <c r="HZX66" s="469"/>
      <c r="HZY66" s="469"/>
      <c r="HZZ66" s="469"/>
      <c r="IAA66" s="469"/>
      <c r="IAB66" s="469"/>
      <c r="IAC66" s="469"/>
      <c r="IAD66" s="469"/>
      <c r="IAE66" s="469"/>
      <c r="IAF66" s="469"/>
      <c r="IAG66" s="469"/>
      <c r="IAH66" s="469"/>
      <c r="IAI66" s="469"/>
      <c r="IAJ66" s="469"/>
      <c r="IAK66" s="469"/>
      <c r="IAL66" s="469"/>
      <c r="IAM66" s="469"/>
      <c r="IAN66" s="469"/>
      <c r="IAO66" s="469"/>
      <c r="IAP66" s="469"/>
      <c r="IAQ66" s="469"/>
      <c r="IAR66" s="469"/>
      <c r="IAS66" s="469"/>
      <c r="IAT66" s="469"/>
      <c r="IAU66" s="469"/>
      <c r="IAV66" s="469"/>
      <c r="IAW66" s="469"/>
      <c r="IAX66" s="469"/>
      <c r="IAY66" s="469"/>
      <c r="IAZ66" s="469"/>
      <c r="IBA66" s="469"/>
      <c r="IBB66" s="469"/>
      <c r="IBC66" s="469"/>
      <c r="IBD66" s="469"/>
      <c r="IBE66" s="469"/>
      <c r="IBF66" s="469"/>
      <c r="IBG66" s="469"/>
      <c r="IBH66" s="469"/>
      <c r="IBI66" s="469"/>
      <c r="IBJ66" s="469"/>
      <c r="IBK66" s="469"/>
      <c r="IBL66" s="469"/>
      <c r="IBM66" s="469"/>
      <c r="IBN66" s="469"/>
      <c r="IBO66" s="469"/>
      <c r="IBP66" s="469"/>
      <c r="IBQ66" s="469"/>
      <c r="IBR66" s="469"/>
      <c r="IBS66" s="469"/>
      <c r="IBT66" s="469"/>
      <c r="IBU66" s="469"/>
      <c r="IBV66" s="469"/>
      <c r="IBW66" s="469"/>
      <c r="IBX66" s="469"/>
      <c r="IBY66" s="469"/>
      <c r="IBZ66" s="469"/>
      <c r="ICA66" s="469"/>
      <c r="ICB66" s="469"/>
      <c r="ICC66" s="469"/>
      <c r="ICD66" s="469"/>
      <c r="ICE66" s="469"/>
      <c r="ICF66" s="469"/>
      <c r="ICG66" s="469"/>
      <c r="ICH66" s="469"/>
      <c r="ICI66" s="469"/>
      <c r="ICJ66" s="469"/>
      <c r="ICK66" s="469"/>
      <c r="ICL66" s="469"/>
      <c r="ICM66" s="469"/>
      <c r="ICN66" s="469"/>
      <c r="ICO66" s="469"/>
      <c r="ICP66" s="469"/>
      <c r="ICQ66" s="469"/>
      <c r="ICR66" s="469"/>
      <c r="ICS66" s="469"/>
      <c r="ICT66" s="469"/>
      <c r="ICU66" s="469"/>
      <c r="ICV66" s="469"/>
      <c r="ICW66" s="469"/>
      <c r="ICX66" s="469"/>
      <c r="ICY66" s="469"/>
      <c r="ICZ66" s="469"/>
      <c r="IDA66" s="469"/>
      <c r="IDB66" s="469"/>
      <c r="IDC66" s="469"/>
      <c r="IDD66" s="469"/>
      <c r="IDE66" s="469"/>
      <c r="IDF66" s="469"/>
      <c r="IDG66" s="469"/>
      <c r="IDH66" s="469"/>
      <c r="IDI66" s="469"/>
      <c r="IDJ66" s="469"/>
      <c r="IDK66" s="469"/>
      <c r="IDL66" s="469"/>
      <c r="IDM66" s="469"/>
      <c r="IDN66" s="469"/>
      <c r="IDO66" s="469"/>
      <c r="IDP66" s="469"/>
      <c r="IDQ66" s="469"/>
      <c r="IDR66" s="469"/>
      <c r="IDS66" s="469"/>
      <c r="IDT66" s="469"/>
      <c r="IDU66" s="469"/>
      <c r="IDV66" s="469"/>
      <c r="IDW66" s="469"/>
      <c r="IDX66" s="469"/>
      <c r="IDY66" s="469"/>
      <c r="IDZ66" s="469"/>
      <c r="IEA66" s="469"/>
      <c r="IEB66" s="469"/>
      <c r="IEC66" s="469"/>
      <c r="IED66" s="469"/>
      <c r="IEE66" s="469"/>
      <c r="IEF66" s="469"/>
      <c r="IEG66" s="469"/>
      <c r="IEH66" s="469"/>
      <c r="IEI66" s="469"/>
      <c r="IEJ66" s="469"/>
      <c r="IEK66" s="469"/>
      <c r="IEL66" s="469"/>
      <c r="IEM66" s="469"/>
      <c r="IEN66" s="469"/>
      <c r="IEO66" s="469"/>
      <c r="IEP66" s="469"/>
      <c r="IEQ66" s="469"/>
      <c r="IER66" s="469"/>
      <c r="IES66" s="469"/>
      <c r="IET66" s="469"/>
      <c r="IEU66" s="469"/>
      <c r="IEV66" s="469"/>
      <c r="IEW66" s="469"/>
      <c r="IEX66" s="469"/>
      <c r="IEY66" s="469"/>
      <c r="IEZ66" s="469"/>
      <c r="IFA66" s="469"/>
      <c r="IFB66" s="469"/>
      <c r="IFC66" s="469"/>
      <c r="IFD66" s="469"/>
      <c r="IFE66" s="469"/>
      <c r="IFF66" s="469"/>
      <c r="IFG66" s="469"/>
      <c r="IFH66" s="469"/>
      <c r="IFI66" s="469"/>
      <c r="IFJ66" s="469"/>
      <c r="IFK66" s="469"/>
      <c r="IFL66" s="469"/>
      <c r="IFM66" s="469"/>
      <c r="IFN66" s="469"/>
      <c r="IFO66" s="469"/>
      <c r="IFP66" s="469"/>
      <c r="IFQ66" s="469"/>
      <c r="IFR66" s="469"/>
      <c r="IFS66" s="469"/>
      <c r="IFT66" s="469"/>
      <c r="IFU66" s="469"/>
      <c r="IFV66" s="469"/>
      <c r="IFW66" s="469"/>
      <c r="IFX66" s="469"/>
      <c r="IFY66" s="469"/>
      <c r="IFZ66" s="469"/>
      <c r="IGA66" s="469"/>
      <c r="IGB66" s="469"/>
      <c r="IGC66" s="469"/>
      <c r="IGD66" s="469"/>
      <c r="IGE66" s="469"/>
      <c r="IGF66" s="469"/>
      <c r="IGG66" s="469"/>
      <c r="IGH66" s="469"/>
      <c r="IGI66" s="469"/>
      <c r="IGJ66" s="469"/>
      <c r="IGK66" s="469"/>
      <c r="IGL66" s="469"/>
      <c r="IGM66" s="469"/>
      <c r="IGN66" s="469"/>
      <c r="IGO66" s="469"/>
      <c r="IGP66" s="469"/>
      <c r="IGQ66" s="469"/>
      <c r="IGR66" s="469"/>
      <c r="IGS66" s="469"/>
      <c r="IGT66" s="469"/>
      <c r="IGU66" s="469"/>
      <c r="IGV66" s="469"/>
      <c r="IGW66" s="469"/>
      <c r="IGX66" s="469"/>
      <c r="IGY66" s="469"/>
      <c r="IGZ66" s="469"/>
      <c r="IHA66" s="469"/>
      <c r="IHB66" s="469"/>
      <c r="IHC66" s="469"/>
      <c r="IHD66" s="469"/>
      <c r="IHE66" s="469"/>
      <c r="IHF66" s="469"/>
      <c r="IHG66" s="469"/>
      <c r="IHH66" s="469"/>
      <c r="IHI66" s="469"/>
      <c r="IHJ66" s="469"/>
      <c r="IHK66" s="469"/>
      <c r="IHL66" s="469"/>
      <c r="IHM66" s="469"/>
      <c r="IHN66" s="469"/>
      <c r="IHO66" s="469"/>
      <c r="IHP66" s="469"/>
      <c r="IHQ66" s="469"/>
      <c r="IHR66" s="469"/>
      <c r="IHS66" s="469"/>
      <c r="IHT66" s="469"/>
      <c r="IHU66" s="469"/>
      <c r="IHV66" s="469"/>
      <c r="IHW66" s="469"/>
      <c r="IHX66" s="469"/>
      <c r="IHY66" s="469"/>
      <c r="IHZ66" s="469"/>
      <c r="IIA66" s="469"/>
      <c r="IIB66" s="469"/>
      <c r="IIC66" s="469"/>
      <c r="IID66" s="469"/>
      <c r="IIE66" s="469"/>
      <c r="IIF66" s="469"/>
      <c r="IIG66" s="469"/>
      <c r="IIH66" s="469"/>
      <c r="III66" s="469"/>
      <c r="IIJ66" s="469"/>
      <c r="IIK66" s="469"/>
      <c r="IIL66" s="469"/>
      <c r="IIM66" s="469"/>
      <c r="IIN66" s="469"/>
      <c r="IIO66" s="469"/>
      <c r="IIP66" s="469"/>
      <c r="IIQ66" s="469"/>
      <c r="IIR66" s="469"/>
      <c r="IIS66" s="469"/>
      <c r="IIT66" s="469"/>
      <c r="IIU66" s="469"/>
      <c r="IIV66" s="469"/>
      <c r="IIW66" s="469"/>
      <c r="IIX66" s="469"/>
      <c r="IIY66" s="469"/>
      <c r="IIZ66" s="469"/>
      <c r="IJA66" s="469"/>
      <c r="IJB66" s="469"/>
      <c r="IJC66" s="469"/>
      <c r="IJD66" s="469"/>
      <c r="IJE66" s="469"/>
      <c r="IJF66" s="469"/>
      <c r="IJG66" s="469"/>
      <c r="IJH66" s="469"/>
      <c r="IJI66" s="469"/>
      <c r="IJJ66" s="469"/>
      <c r="IJK66" s="469"/>
      <c r="IJL66" s="469"/>
      <c r="IJM66" s="469"/>
      <c r="IJN66" s="469"/>
      <c r="IJO66" s="469"/>
      <c r="IJP66" s="469"/>
      <c r="IJQ66" s="469"/>
      <c r="IJR66" s="469"/>
      <c r="IJS66" s="469"/>
      <c r="IJT66" s="469"/>
      <c r="IJU66" s="469"/>
      <c r="IJV66" s="469"/>
      <c r="IJW66" s="469"/>
      <c r="IJX66" s="469"/>
      <c r="IJY66" s="469"/>
      <c r="IJZ66" s="469"/>
      <c r="IKA66" s="469"/>
      <c r="IKB66" s="469"/>
      <c r="IKC66" s="469"/>
      <c r="IKD66" s="469"/>
      <c r="IKE66" s="469"/>
      <c r="IKF66" s="469"/>
      <c r="IKG66" s="469"/>
      <c r="IKH66" s="469"/>
      <c r="IKI66" s="469"/>
      <c r="IKJ66" s="469"/>
      <c r="IKK66" s="469"/>
      <c r="IKL66" s="469"/>
      <c r="IKM66" s="469"/>
      <c r="IKN66" s="469"/>
      <c r="IKO66" s="469"/>
      <c r="IKP66" s="469"/>
      <c r="IKQ66" s="469"/>
      <c r="IKR66" s="469"/>
      <c r="IKS66" s="469"/>
      <c r="IKT66" s="469"/>
      <c r="IKU66" s="469"/>
      <c r="IKV66" s="469"/>
      <c r="IKW66" s="469"/>
      <c r="IKX66" s="469"/>
      <c r="IKY66" s="469"/>
      <c r="IKZ66" s="469"/>
      <c r="ILA66" s="469"/>
      <c r="ILB66" s="469"/>
      <c r="ILC66" s="469"/>
      <c r="ILD66" s="469"/>
      <c r="ILE66" s="469"/>
      <c r="ILF66" s="469"/>
      <c r="ILG66" s="469"/>
      <c r="ILH66" s="469"/>
      <c r="ILI66" s="469"/>
      <c r="ILJ66" s="469"/>
      <c r="ILK66" s="469"/>
      <c r="ILL66" s="469"/>
      <c r="ILM66" s="469"/>
      <c r="ILN66" s="469"/>
      <c r="ILO66" s="469"/>
      <c r="ILP66" s="469"/>
      <c r="ILQ66" s="469"/>
      <c r="ILR66" s="469"/>
      <c r="ILS66" s="469"/>
      <c r="ILT66" s="469"/>
      <c r="ILU66" s="469"/>
      <c r="ILV66" s="469"/>
      <c r="ILW66" s="469"/>
      <c r="ILX66" s="469"/>
      <c r="ILY66" s="469"/>
      <c r="ILZ66" s="469"/>
      <c r="IMA66" s="469"/>
      <c r="IMB66" s="469"/>
      <c r="IMC66" s="469"/>
      <c r="IMD66" s="469"/>
      <c r="IME66" s="469"/>
      <c r="IMF66" s="469"/>
      <c r="IMG66" s="469"/>
      <c r="IMH66" s="469"/>
      <c r="IMI66" s="469"/>
      <c r="IMJ66" s="469"/>
      <c r="IMK66" s="469"/>
      <c r="IML66" s="469"/>
      <c r="IMM66" s="469"/>
      <c r="IMN66" s="469"/>
      <c r="IMO66" s="469"/>
      <c r="IMP66" s="469"/>
      <c r="IMQ66" s="469"/>
      <c r="IMR66" s="469"/>
      <c r="IMS66" s="469"/>
      <c r="IMT66" s="469"/>
      <c r="IMU66" s="469"/>
      <c r="IMV66" s="469"/>
      <c r="IMW66" s="469"/>
      <c r="IMX66" s="469"/>
      <c r="IMY66" s="469"/>
      <c r="IMZ66" s="469"/>
      <c r="INA66" s="469"/>
      <c r="INB66" s="469"/>
      <c r="INC66" s="469"/>
      <c r="IND66" s="469"/>
      <c r="INE66" s="469"/>
      <c r="INF66" s="469"/>
      <c r="ING66" s="469"/>
      <c r="INH66" s="469"/>
      <c r="INI66" s="469"/>
      <c r="INJ66" s="469"/>
      <c r="INK66" s="469"/>
      <c r="INL66" s="469"/>
      <c r="INM66" s="469"/>
      <c r="INN66" s="469"/>
      <c r="INO66" s="469"/>
      <c r="INP66" s="469"/>
      <c r="INQ66" s="469"/>
      <c r="INR66" s="469"/>
      <c r="INS66" s="469"/>
      <c r="INT66" s="469"/>
      <c r="INU66" s="469"/>
      <c r="INV66" s="469"/>
      <c r="INW66" s="469"/>
      <c r="INX66" s="469"/>
      <c r="INY66" s="469"/>
      <c r="INZ66" s="469"/>
      <c r="IOA66" s="469"/>
      <c r="IOB66" s="469"/>
      <c r="IOC66" s="469"/>
      <c r="IOD66" s="469"/>
      <c r="IOE66" s="469"/>
      <c r="IOF66" s="469"/>
      <c r="IOG66" s="469"/>
      <c r="IOH66" s="469"/>
      <c r="IOI66" s="469"/>
      <c r="IOJ66" s="469"/>
      <c r="IOK66" s="469"/>
      <c r="IOL66" s="469"/>
      <c r="IOM66" s="469"/>
      <c r="ION66" s="469"/>
      <c r="IOO66" s="469"/>
      <c r="IOP66" s="469"/>
      <c r="IOQ66" s="469"/>
      <c r="IOR66" s="469"/>
      <c r="IOS66" s="469"/>
      <c r="IOT66" s="469"/>
      <c r="IOU66" s="469"/>
      <c r="IOV66" s="469"/>
      <c r="IOW66" s="469"/>
      <c r="IOX66" s="469"/>
      <c r="IOY66" s="469"/>
      <c r="IOZ66" s="469"/>
      <c r="IPA66" s="469"/>
      <c r="IPB66" s="469"/>
      <c r="IPC66" s="469"/>
      <c r="IPD66" s="469"/>
      <c r="IPE66" s="469"/>
      <c r="IPF66" s="469"/>
      <c r="IPG66" s="469"/>
      <c r="IPH66" s="469"/>
      <c r="IPI66" s="469"/>
      <c r="IPJ66" s="469"/>
      <c r="IPK66" s="469"/>
      <c r="IPL66" s="469"/>
      <c r="IPM66" s="469"/>
      <c r="IPN66" s="469"/>
      <c r="IPO66" s="469"/>
      <c r="IPP66" s="469"/>
      <c r="IPQ66" s="469"/>
      <c r="IPR66" s="469"/>
      <c r="IPS66" s="469"/>
      <c r="IPT66" s="469"/>
      <c r="IPU66" s="469"/>
      <c r="IPV66" s="469"/>
      <c r="IPW66" s="469"/>
      <c r="IPX66" s="469"/>
      <c r="IPY66" s="469"/>
      <c r="IPZ66" s="469"/>
      <c r="IQA66" s="469"/>
      <c r="IQB66" s="469"/>
      <c r="IQC66" s="469"/>
      <c r="IQD66" s="469"/>
      <c r="IQE66" s="469"/>
      <c r="IQF66" s="469"/>
      <c r="IQG66" s="469"/>
      <c r="IQH66" s="469"/>
      <c r="IQI66" s="469"/>
      <c r="IQJ66" s="469"/>
      <c r="IQK66" s="469"/>
      <c r="IQL66" s="469"/>
      <c r="IQM66" s="469"/>
      <c r="IQN66" s="469"/>
      <c r="IQO66" s="469"/>
      <c r="IQP66" s="469"/>
      <c r="IQQ66" s="469"/>
      <c r="IQR66" s="469"/>
      <c r="IQS66" s="469"/>
      <c r="IQT66" s="469"/>
      <c r="IQU66" s="469"/>
      <c r="IQV66" s="469"/>
      <c r="IQW66" s="469"/>
      <c r="IQX66" s="469"/>
      <c r="IQY66" s="469"/>
      <c r="IQZ66" s="469"/>
      <c r="IRA66" s="469"/>
      <c r="IRB66" s="469"/>
      <c r="IRC66" s="469"/>
      <c r="IRD66" s="469"/>
      <c r="IRE66" s="469"/>
      <c r="IRF66" s="469"/>
      <c r="IRG66" s="469"/>
      <c r="IRH66" s="469"/>
      <c r="IRI66" s="469"/>
      <c r="IRJ66" s="469"/>
      <c r="IRK66" s="469"/>
      <c r="IRL66" s="469"/>
      <c r="IRM66" s="469"/>
      <c r="IRN66" s="469"/>
      <c r="IRO66" s="469"/>
      <c r="IRP66" s="469"/>
      <c r="IRQ66" s="469"/>
      <c r="IRR66" s="469"/>
      <c r="IRS66" s="469"/>
      <c r="IRT66" s="469"/>
      <c r="IRU66" s="469"/>
      <c r="IRV66" s="469"/>
      <c r="IRW66" s="469"/>
      <c r="IRX66" s="469"/>
      <c r="IRY66" s="469"/>
      <c r="IRZ66" s="469"/>
      <c r="ISA66" s="469"/>
      <c r="ISB66" s="469"/>
      <c r="ISC66" s="469"/>
      <c r="ISD66" s="469"/>
      <c r="ISE66" s="469"/>
      <c r="ISF66" s="469"/>
      <c r="ISG66" s="469"/>
      <c r="ISH66" s="469"/>
      <c r="ISI66" s="469"/>
      <c r="ISJ66" s="469"/>
      <c r="ISK66" s="469"/>
      <c r="ISL66" s="469"/>
      <c r="ISM66" s="469"/>
      <c r="ISN66" s="469"/>
      <c r="ISO66" s="469"/>
      <c r="ISP66" s="469"/>
      <c r="ISQ66" s="469"/>
      <c r="ISR66" s="469"/>
      <c r="ISS66" s="469"/>
      <c r="IST66" s="469"/>
      <c r="ISU66" s="469"/>
      <c r="ISV66" s="469"/>
      <c r="ISW66" s="469"/>
      <c r="ISX66" s="469"/>
      <c r="ISY66" s="469"/>
      <c r="ISZ66" s="469"/>
      <c r="ITA66" s="469"/>
      <c r="ITB66" s="469"/>
      <c r="ITC66" s="469"/>
      <c r="ITD66" s="469"/>
      <c r="ITE66" s="469"/>
      <c r="ITF66" s="469"/>
      <c r="ITG66" s="469"/>
      <c r="ITH66" s="469"/>
      <c r="ITI66" s="469"/>
      <c r="ITJ66" s="469"/>
      <c r="ITK66" s="469"/>
      <c r="ITL66" s="469"/>
      <c r="ITM66" s="469"/>
      <c r="ITN66" s="469"/>
      <c r="ITO66" s="469"/>
      <c r="ITP66" s="469"/>
      <c r="ITQ66" s="469"/>
      <c r="ITR66" s="469"/>
      <c r="ITS66" s="469"/>
      <c r="ITT66" s="469"/>
      <c r="ITU66" s="469"/>
      <c r="ITV66" s="469"/>
      <c r="ITW66" s="469"/>
      <c r="ITX66" s="469"/>
      <c r="ITY66" s="469"/>
      <c r="ITZ66" s="469"/>
      <c r="IUA66" s="469"/>
      <c r="IUB66" s="469"/>
      <c r="IUC66" s="469"/>
      <c r="IUD66" s="469"/>
      <c r="IUE66" s="469"/>
      <c r="IUF66" s="469"/>
      <c r="IUG66" s="469"/>
      <c r="IUH66" s="469"/>
      <c r="IUI66" s="469"/>
      <c r="IUJ66" s="469"/>
      <c r="IUK66" s="469"/>
      <c r="IUL66" s="469"/>
      <c r="IUM66" s="469"/>
      <c r="IUN66" s="469"/>
      <c r="IUO66" s="469"/>
      <c r="IUP66" s="469"/>
      <c r="IUQ66" s="469"/>
      <c r="IUR66" s="469"/>
      <c r="IUS66" s="469"/>
      <c r="IUT66" s="469"/>
      <c r="IUU66" s="469"/>
      <c r="IUV66" s="469"/>
      <c r="IUW66" s="469"/>
      <c r="IUX66" s="469"/>
      <c r="IUY66" s="469"/>
      <c r="IUZ66" s="469"/>
      <c r="IVA66" s="469"/>
      <c r="IVB66" s="469"/>
      <c r="IVC66" s="469"/>
      <c r="IVD66" s="469"/>
      <c r="IVE66" s="469"/>
      <c r="IVF66" s="469"/>
      <c r="IVG66" s="469"/>
      <c r="IVH66" s="469"/>
      <c r="IVI66" s="469"/>
      <c r="IVJ66" s="469"/>
      <c r="IVK66" s="469"/>
      <c r="IVL66" s="469"/>
      <c r="IVM66" s="469"/>
      <c r="IVN66" s="469"/>
      <c r="IVO66" s="469"/>
      <c r="IVP66" s="469"/>
      <c r="IVQ66" s="469"/>
      <c r="IVR66" s="469"/>
      <c r="IVS66" s="469"/>
      <c r="IVT66" s="469"/>
      <c r="IVU66" s="469"/>
      <c r="IVV66" s="469"/>
      <c r="IVW66" s="469"/>
      <c r="IVX66" s="469"/>
      <c r="IVY66" s="469"/>
      <c r="IVZ66" s="469"/>
      <c r="IWA66" s="469"/>
      <c r="IWB66" s="469"/>
      <c r="IWC66" s="469"/>
      <c r="IWD66" s="469"/>
      <c r="IWE66" s="469"/>
      <c r="IWF66" s="469"/>
      <c r="IWG66" s="469"/>
      <c r="IWH66" s="469"/>
      <c r="IWI66" s="469"/>
      <c r="IWJ66" s="469"/>
      <c r="IWK66" s="469"/>
      <c r="IWL66" s="469"/>
      <c r="IWM66" s="469"/>
      <c r="IWN66" s="469"/>
      <c r="IWO66" s="469"/>
      <c r="IWP66" s="469"/>
      <c r="IWQ66" s="469"/>
      <c r="IWR66" s="469"/>
      <c r="IWS66" s="469"/>
      <c r="IWT66" s="469"/>
      <c r="IWU66" s="469"/>
      <c r="IWV66" s="469"/>
      <c r="IWW66" s="469"/>
      <c r="IWX66" s="469"/>
      <c r="IWY66" s="469"/>
      <c r="IWZ66" s="469"/>
      <c r="IXA66" s="469"/>
      <c r="IXB66" s="469"/>
      <c r="IXC66" s="469"/>
      <c r="IXD66" s="469"/>
      <c r="IXE66" s="469"/>
      <c r="IXF66" s="469"/>
      <c r="IXG66" s="469"/>
      <c r="IXH66" s="469"/>
      <c r="IXI66" s="469"/>
      <c r="IXJ66" s="469"/>
      <c r="IXK66" s="469"/>
      <c r="IXL66" s="469"/>
      <c r="IXM66" s="469"/>
      <c r="IXN66" s="469"/>
      <c r="IXO66" s="469"/>
      <c r="IXP66" s="469"/>
      <c r="IXQ66" s="469"/>
      <c r="IXR66" s="469"/>
      <c r="IXS66" s="469"/>
      <c r="IXT66" s="469"/>
      <c r="IXU66" s="469"/>
      <c r="IXV66" s="469"/>
      <c r="IXW66" s="469"/>
      <c r="IXX66" s="469"/>
      <c r="IXY66" s="469"/>
      <c r="IXZ66" s="469"/>
      <c r="IYA66" s="469"/>
      <c r="IYB66" s="469"/>
      <c r="IYC66" s="469"/>
      <c r="IYD66" s="469"/>
      <c r="IYE66" s="469"/>
      <c r="IYF66" s="469"/>
      <c r="IYG66" s="469"/>
      <c r="IYH66" s="469"/>
      <c r="IYI66" s="469"/>
      <c r="IYJ66" s="469"/>
      <c r="IYK66" s="469"/>
      <c r="IYL66" s="469"/>
      <c r="IYM66" s="469"/>
      <c r="IYN66" s="469"/>
      <c r="IYO66" s="469"/>
      <c r="IYP66" s="469"/>
      <c r="IYQ66" s="469"/>
      <c r="IYR66" s="469"/>
      <c r="IYS66" s="469"/>
      <c r="IYT66" s="469"/>
      <c r="IYU66" s="469"/>
      <c r="IYV66" s="469"/>
      <c r="IYW66" s="469"/>
      <c r="IYX66" s="469"/>
      <c r="IYY66" s="469"/>
      <c r="IYZ66" s="469"/>
      <c r="IZA66" s="469"/>
      <c r="IZB66" s="469"/>
      <c r="IZC66" s="469"/>
      <c r="IZD66" s="469"/>
      <c r="IZE66" s="469"/>
      <c r="IZF66" s="469"/>
      <c r="IZG66" s="469"/>
      <c r="IZH66" s="469"/>
      <c r="IZI66" s="469"/>
      <c r="IZJ66" s="469"/>
      <c r="IZK66" s="469"/>
      <c r="IZL66" s="469"/>
      <c r="IZM66" s="469"/>
      <c r="IZN66" s="469"/>
      <c r="IZO66" s="469"/>
      <c r="IZP66" s="469"/>
      <c r="IZQ66" s="469"/>
      <c r="IZR66" s="469"/>
      <c r="IZS66" s="469"/>
      <c r="IZT66" s="469"/>
      <c r="IZU66" s="469"/>
      <c r="IZV66" s="469"/>
      <c r="IZW66" s="469"/>
      <c r="IZX66" s="469"/>
      <c r="IZY66" s="469"/>
      <c r="IZZ66" s="469"/>
      <c r="JAA66" s="469"/>
      <c r="JAB66" s="469"/>
      <c r="JAC66" s="469"/>
      <c r="JAD66" s="469"/>
      <c r="JAE66" s="469"/>
      <c r="JAF66" s="469"/>
      <c r="JAG66" s="469"/>
      <c r="JAH66" s="469"/>
      <c r="JAI66" s="469"/>
      <c r="JAJ66" s="469"/>
      <c r="JAK66" s="469"/>
      <c r="JAL66" s="469"/>
      <c r="JAM66" s="469"/>
      <c r="JAN66" s="469"/>
      <c r="JAO66" s="469"/>
      <c r="JAP66" s="469"/>
      <c r="JAQ66" s="469"/>
      <c r="JAR66" s="469"/>
      <c r="JAS66" s="469"/>
      <c r="JAT66" s="469"/>
      <c r="JAU66" s="469"/>
      <c r="JAV66" s="469"/>
      <c r="JAW66" s="469"/>
      <c r="JAX66" s="469"/>
      <c r="JAY66" s="469"/>
      <c r="JAZ66" s="469"/>
      <c r="JBA66" s="469"/>
      <c r="JBB66" s="469"/>
      <c r="JBC66" s="469"/>
      <c r="JBD66" s="469"/>
      <c r="JBE66" s="469"/>
      <c r="JBF66" s="469"/>
      <c r="JBG66" s="469"/>
      <c r="JBH66" s="469"/>
      <c r="JBI66" s="469"/>
      <c r="JBJ66" s="469"/>
      <c r="JBK66" s="469"/>
      <c r="JBL66" s="469"/>
      <c r="JBM66" s="469"/>
      <c r="JBN66" s="469"/>
      <c r="JBO66" s="469"/>
      <c r="JBP66" s="469"/>
      <c r="JBQ66" s="469"/>
      <c r="JBR66" s="469"/>
      <c r="JBS66" s="469"/>
      <c r="JBT66" s="469"/>
      <c r="JBU66" s="469"/>
      <c r="JBV66" s="469"/>
      <c r="JBW66" s="469"/>
      <c r="JBX66" s="469"/>
      <c r="JBY66" s="469"/>
      <c r="JBZ66" s="469"/>
      <c r="JCA66" s="469"/>
      <c r="JCB66" s="469"/>
      <c r="JCC66" s="469"/>
      <c r="JCD66" s="469"/>
      <c r="JCE66" s="469"/>
      <c r="JCF66" s="469"/>
      <c r="JCG66" s="469"/>
      <c r="JCH66" s="469"/>
      <c r="JCI66" s="469"/>
      <c r="JCJ66" s="469"/>
      <c r="JCK66" s="469"/>
      <c r="JCL66" s="469"/>
      <c r="JCM66" s="469"/>
      <c r="JCN66" s="469"/>
      <c r="JCO66" s="469"/>
      <c r="JCP66" s="469"/>
      <c r="JCQ66" s="469"/>
      <c r="JCR66" s="469"/>
      <c r="JCS66" s="469"/>
      <c r="JCT66" s="469"/>
      <c r="JCU66" s="469"/>
      <c r="JCV66" s="469"/>
      <c r="JCW66" s="469"/>
      <c r="JCX66" s="469"/>
      <c r="JCY66" s="469"/>
      <c r="JCZ66" s="469"/>
      <c r="JDA66" s="469"/>
      <c r="JDB66" s="469"/>
      <c r="JDC66" s="469"/>
      <c r="JDD66" s="469"/>
      <c r="JDE66" s="469"/>
      <c r="JDF66" s="469"/>
      <c r="JDG66" s="469"/>
      <c r="JDH66" s="469"/>
      <c r="JDI66" s="469"/>
      <c r="JDJ66" s="469"/>
      <c r="JDK66" s="469"/>
      <c r="JDL66" s="469"/>
      <c r="JDM66" s="469"/>
      <c r="JDN66" s="469"/>
      <c r="JDO66" s="469"/>
      <c r="JDP66" s="469"/>
      <c r="JDQ66" s="469"/>
      <c r="JDR66" s="469"/>
      <c r="JDS66" s="469"/>
      <c r="JDT66" s="469"/>
      <c r="JDU66" s="469"/>
      <c r="JDV66" s="469"/>
      <c r="JDW66" s="469"/>
      <c r="JDX66" s="469"/>
      <c r="JDY66" s="469"/>
      <c r="JDZ66" s="469"/>
      <c r="JEA66" s="469"/>
      <c r="JEB66" s="469"/>
      <c r="JEC66" s="469"/>
      <c r="JED66" s="469"/>
      <c r="JEE66" s="469"/>
      <c r="JEF66" s="469"/>
      <c r="JEG66" s="469"/>
      <c r="JEH66" s="469"/>
      <c r="JEI66" s="469"/>
      <c r="JEJ66" s="469"/>
      <c r="JEK66" s="469"/>
      <c r="JEL66" s="469"/>
      <c r="JEM66" s="469"/>
      <c r="JEN66" s="469"/>
      <c r="JEO66" s="469"/>
      <c r="JEP66" s="469"/>
      <c r="JEQ66" s="469"/>
      <c r="JER66" s="469"/>
      <c r="JES66" s="469"/>
      <c r="JET66" s="469"/>
      <c r="JEU66" s="469"/>
      <c r="JEV66" s="469"/>
      <c r="JEW66" s="469"/>
      <c r="JEX66" s="469"/>
      <c r="JEY66" s="469"/>
      <c r="JEZ66" s="469"/>
      <c r="JFA66" s="469"/>
      <c r="JFB66" s="469"/>
      <c r="JFC66" s="469"/>
      <c r="JFD66" s="469"/>
      <c r="JFE66" s="469"/>
      <c r="JFF66" s="469"/>
      <c r="JFG66" s="469"/>
      <c r="JFH66" s="469"/>
      <c r="JFI66" s="469"/>
      <c r="JFJ66" s="469"/>
      <c r="JFK66" s="469"/>
      <c r="JFL66" s="469"/>
      <c r="JFM66" s="469"/>
      <c r="JFN66" s="469"/>
      <c r="JFO66" s="469"/>
      <c r="JFP66" s="469"/>
      <c r="JFQ66" s="469"/>
      <c r="JFR66" s="469"/>
      <c r="JFS66" s="469"/>
      <c r="JFT66" s="469"/>
      <c r="JFU66" s="469"/>
      <c r="JFV66" s="469"/>
      <c r="JFW66" s="469"/>
      <c r="JFX66" s="469"/>
      <c r="JFY66" s="469"/>
      <c r="JFZ66" s="469"/>
      <c r="JGA66" s="469"/>
      <c r="JGB66" s="469"/>
      <c r="JGC66" s="469"/>
      <c r="JGD66" s="469"/>
      <c r="JGE66" s="469"/>
      <c r="JGF66" s="469"/>
      <c r="JGG66" s="469"/>
      <c r="JGH66" s="469"/>
      <c r="JGI66" s="469"/>
      <c r="JGJ66" s="469"/>
      <c r="JGK66" s="469"/>
      <c r="JGL66" s="469"/>
      <c r="JGM66" s="469"/>
      <c r="JGN66" s="469"/>
      <c r="JGO66" s="469"/>
      <c r="JGP66" s="469"/>
      <c r="JGQ66" s="469"/>
      <c r="JGR66" s="469"/>
      <c r="JGS66" s="469"/>
      <c r="JGT66" s="469"/>
      <c r="JGU66" s="469"/>
      <c r="JGV66" s="469"/>
      <c r="JGW66" s="469"/>
      <c r="JGX66" s="469"/>
      <c r="JGY66" s="469"/>
      <c r="JGZ66" s="469"/>
      <c r="JHA66" s="469"/>
      <c r="JHB66" s="469"/>
      <c r="JHC66" s="469"/>
      <c r="JHD66" s="469"/>
      <c r="JHE66" s="469"/>
      <c r="JHF66" s="469"/>
      <c r="JHG66" s="469"/>
      <c r="JHH66" s="469"/>
      <c r="JHI66" s="469"/>
      <c r="JHJ66" s="469"/>
      <c r="JHK66" s="469"/>
      <c r="JHL66" s="469"/>
      <c r="JHM66" s="469"/>
      <c r="JHN66" s="469"/>
      <c r="JHO66" s="469"/>
      <c r="JHP66" s="469"/>
      <c r="JHQ66" s="469"/>
      <c r="JHR66" s="469"/>
      <c r="JHS66" s="469"/>
      <c r="JHT66" s="469"/>
      <c r="JHU66" s="469"/>
      <c r="JHV66" s="469"/>
      <c r="JHW66" s="469"/>
      <c r="JHX66" s="469"/>
      <c r="JHY66" s="469"/>
      <c r="JHZ66" s="469"/>
      <c r="JIA66" s="469"/>
      <c r="JIB66" s="469"/>
      <c r="JIC66" s="469"/>
      <c r="JID66" s="469"/>
      <c r="JIE66" s="469"/>
      <c r="JIF66" s="469"/>
      <c r="JIG66" s="469"/>
      <c r="JIH66" s="469"/>
      <c r="JII66" s="469"/>
      <c r="JIJ66" s="469"/>
      <c r="JIK66" s="469"/>
      <c r="JIL66" s="469"/>
      <c r="JIM66" s="469"/>
      <c r="JIN66" s="469"/>
      <c r="JIO66" s="469"/>
      <c r="JIP66" s="469"/>
      <c r="JIQ66" s="469"/>
      <c r="JIR66" s="469"/>
      <c r="JIS66" s="469"/>
      <c r="JIT66" s="469"/>
      <c r="JIU66" s="469"/>
      <c r="JIV66" s="469"/>
      <c r="JIW66" s="469"/>
      <c r="JIX66" s="469"/>
      <c r="JIY66" s="469"/>
      <c r="JIZ66" s="469"/>
      <c r="JJA66" s="469"/>
      <c r="JJB66" s="469"/>
      <c r="JJC66" s="469"/>
      <c r="JJD66" s="469"/>
      <c r="JJE66" s="469"/>
      <c r="JJF66" s="469"/>
      <c r="JJG66" s="469"/>
      <c r="JJH66" s="469"/>
      <c r="JJI66" s="469"/>
      <c r="JJJ66" s="469"/>
      <c r="JJK66" s="469"/>
      <c r="JJL66" s="469"/>
      <c r="JJM66" s="469"/>
      <c r="JJN66" s="469"/>
      <c r="JJO66" s="469"/>
      <c r="JJP66" s="469"/>
      <c r="JJQ66" s="469"/>
      <c r="JJR66" s="469"/>
      <c r="JJS66" s="469"/>
      <c r="JJT66" s="469"/>
      <c r="JJU66" s="469"/>
      <c r="JJV66" s="469"/>
      <c r="JJW66" s="469"/>
      <c r="JJX66" s="469"/>
      <c r="JJY66" s="469"/>
      <c r="JJZ66" s="469"/>
      <c r="JKA66" s="469"/>
      <c r="JKB66" s="469"/>
      <c r="JKC66" s="469"/>
      <c r="JKD66" s="469"/>
      <c r="JKE66" s="469"/>
      <c r="JKF66" s="469"/>
      <c r="JKG66" s="469"/>
      <c r="JKH66" s="469"/>
      <c r="JKI66" s="469"/>
      <c r="JKJ66" s="469"/>
      <c r="JKK66" s="469"/>
      <c r="JKL66" s="469"/>
      <c r="JKM66" s="469"/>
      <c r="JKN66" s="469"/>
      <c r="JKO66" s="469"/>
      <c r="JKP66" s="469"/>
      <c r="JKQ66" s="469"/>
      <c r="JKR66" s="469"/>
      <c r="JKS66" s="469"/>
      <c r="JKT66" s="469"/>
      <c r="JKU66" s="469"/>
      <c r="JKV66" s="469"/>
      <c r="JKW66" s="469"/>
      <c r="JKX66" s="469"/>
      <c r="JKY66" s="469"/>
      <c r="JKZ66" s="469"/>
      <c r="JLA66" s="469"/>
      <c r="JLB66" s="469"/>
      <c r="JLC66" s="469"/>
      <c r="JLD66" s="469"/>
      <c r="JLE66" s="469"/>
      <c r="JLF66" s="469"/>
      <c r="JLG66" s="469"/>
      <c r="JLH66" s="469"/>
      <c r="JLI66" s="469"/>
      <c r="JLJ66" s="469"/>
      <c r="JLK66" s="469"/>
      <c r="JLL66" s="469"/>
      <c r="JLM66" s="469"/>
      <c r="JLN66" s="469"/>
      <c r="JLO66" s="469"/>
      <c r="JLP66" s="469"/>
      <c r="JLQ66" s="469"/>
      <c r="JLR66" s="469"/>
      <c r="JLS66" s="469"/>
      <c r="JLT66" s="469"/>
      <c r="JLU66" s="469"/>
      <c r="JLV66" s="469"/>
      <c r="JLW66" s="469"/>
      <c r="JLX66" s="469"/>
      <c r="JLY66" s="469"/>
      <c r="JLZ66" s="469"/>
      <c r="JMA66" s="469"/>
      <c r="JMB66" s="469"/>
      <c r="JMC66" s="469"/>
      <c r="JMD66" s="469"/>
      <c r="JME66" s="469"/>
      <c r="JMF66" s="469"/>
      <c r="JMG66" s="469"/>
      <c r="JMH66" s="469"/>
      <c r="JMI66" s="469"/>
      <c r="JMJ66" s="469"/>
      <c r="JMK66" s="469"/>
      <c r="JML66" s="469"/>
      <c r="JMM66" s="469"/>
      <c r="JMN66" s="469"/>
      <c r="JMO66" s="469"/>
      <c r="JMP66" s="469"/>
      <c r="JMQ66" s="469"/>
      <c r="JMR66" s="469"/>
      <c r="JMS66" s="469"/>
      <c r="JMT66" s="469"/>
      <c r="JMU66" s="469"/>
      <c r="JMV66" s="469"/>
      <c r="JMW66" s="469"/>
      <c r="JMX66" s="469"/>
      <c r="JMY66" s="469"/>
      <c r="JMZ66" s="469"/>
      <c r="JNA66" s="469"/>
      <c r="JNB66" s="469"/>
      <c r="JNC66" s="469"/>
      <c r="JND66" s="469"/>
      <c r="JNE66" s="469"/>
      <c r="JNF66" s="469"/>
      <c r="JNG66" s="469"/>
      <c r="JNH66" s="469"/>
      <c r="JNI66" s="469"/>
      <c r="JNJ66" s="469"/>
      <c r="JNK66" s="469"/>
      <c r="JNL66" s="469"/>
      <c r="JNM66" s="469"/>
      <c r="JNN66" s="469"/>
      <c r="JNO66" s="469"/>
      <c r="JNP66" s="469"/>
      <c r="JNQ66" s="469"/>
      <c r="JNR66" s="469"/>
      <c r="JNS66" s="469"/>
      <c r="JNT66" s="469"/>
      <c r="JNU66" s="469"/>
      <c r="JNV66" s="469"/>
      <c r="JNW66" s="469"/>
      <c r="JNX66" s="469"/>
      <c r="JNY66" s="469"/>
      <c r="JNZ66" s="469"/>
      <c r="JOA66" s="469"/>
      <c r="JOB66" s="469"/>
      <c r="JOC66" s="469"/>
      <c r="JOD66" s="469"/>
      <c r="JOE66" s="469"/>
      <c r="JOF66" s="469"/>
      <c r="JOG66" s="469"/>
      <c r="JOH66" s="469"/>
      <c r="JOI66" s="469"/>
      <c r="JOJ66" s="469"/>
      <c r="JOK66" s="469"/>
      <c r="JOL66" s="469"/>
      <c r="JOM66" s="469"/>
      <c r="JON66" s="469"/>
      <c r="JOO66" s="469"/>
      <c r="JOP66" s="469"/>
      <c r="JOQ66" s="469"/>
      <c r="JOR66" s="469"/>
      <c r="JOS66" s="469"/>
      <c r="JOT66" s="469"/>
      <c r="JOU66" s="469"/>
      <c r="JOV66" s="469"/>
      <c r="JOW66" s="469"/>
      <c r="JOX66" s="469"/>
      <c r="JOY66" s="469"/>
      <c r="JOZ66" s="469"/>
      <c r="JPA66" s="469"/>
      <c r="JPB66" s="469"/>
      <c r="JPC66" s="469"/>
      <c r="JPD66" s="469"/>
      <c r="JPE66" s="469"/>
      <c r="JPF66" s="469"/>
      <c r="JPG66" s="469"/>
      <c r="JPH66" s="469"/>
      <c r="JPI66" s="469"/>
      <c r="JPJ66" s="469"/>
      <c r="JPK66" s="469"/>
      <c r="JPL66" s="469"/>
      <c r="JPM66" s="469"/>
      <c r="JPN66" s="469"/>
      <c r="JPO66" s="469"/>
      <c r="JPP66" s="469"/>
      <c r="JPQ66" s="469"/>
      <c r="JPR66" s="469"/>
      <c r="JPS66" s="469"/>
      <c r="JPT66" s="469"/>
      <c r="JPU66" s="469"/>
      <c r="JPV66" s="469"/>
      <c r="JPW66" s="469"/>
      <c r="JPX66" s="469"/>
      <c r="JPY66" s="469"/>
      <c r="JPZ66" s="469"/>
      <c r="JQA66" s="469"/>
      <c r="JQB66" s="469"/>
      <c r="JQC66" s="469"/>
      <c r="JQD66" s="469"/>
      <c r="JQE66" s="469"/>
      <c r="JQF66" s="469"/>
      <c r="JQG66" s="469"/>
      <c r="JQH66" s="469"/>
      <c r="JQI66" s="469"/>
      <c r="JQJ66" s="469"/>
      <c r="JQK66" s="469"/>
      <c r="JQL66" s="469"/>
      <c r="JQM66" s="469"/>
      <c r="JQN66" s="469"/>
      <c r="JQO66" s="469"/>
      <c r="JQP66" s="469"/>
      <c r="JQQ66" s="469"/>
      <c r="JQR66" s="469"/>
      <c r="JQS66" s="469"/>
      <c r="JQT66" s="469"/>
      <c r="JQU66" s="469"/>
      <c r="JQV66" s="469"/>
      <c r="JQW66" s="469"/>
      <c r="JQX66" s="469"/>
      <c r="JQY66" s="469"/>
      <c r="JQZ66" s="469"/>
      <c r="JRA66" s="469"/>
      <c r="JRB66" s="469"/>
      <c r="JRC66" s="469"/>
      <c r="JRD66" s="469"/>
      <c r="JRE66" s="469"/>
      <c r="JRF66" s="469"/>
      <c r="JRG66" s="469"/>
      <c r="JRH66" s="469"/>
      <c r="JRI66" s="469"/>
      <c r="JRJ66" s="469"/>
      <c r="JRK66" s="469"/>
      <c r="JRL66" s="469"/>
      <c r="JRM66" s="469"/>
      <c r="JRN66" s="469"/>
      <c r="JRO66" s="469"/>
      <c r="JRP66" s="469"/>
      <c r="JRQ66" s="469"/>
      <c r="JRR66" s="469"/>
      <c r="JRS66" s="469"/>
      <c r="JRT66" s="469"/>
      <c r="JRU66" s="469"/>
      <c r="JRV66" s="469"/>
      <c r="JRW66" s="469"/>
      <c r="JRX66" s="469"/>
      <c r="JRY66" s="469"/>
      <c r="JRZ66" s="469"/>
      <c r="JSA66" s="469"/>
      <c r="JSB66" s="469"/>
      <c r="JSC66" s="469"/>
      <c r="JSD66" s="469"/>
      <c r="JSE66" s="469"/>
      <c r="JSF66" s="469"/>
      <c r="JSG66" s="469"/>
      <c r="JSH66" s="469"/>
      <c r="JSI66" s="469"/>
      <c r="JSJ66" s="469"/>
      <c r="JSK66" s="469"/>
      <c r="JSL66" s="469"/>
      <c r="JSM66" s="469"/>
      <c r="JSN66" s="469"/>
      <c r="JSO66" s="469"/>
      <c r="JSP66" s="469"/>
      <c r="JSQ66" s="469"/>
      <c r="JSR66" s="469"/>
      <c r="JSS66" s="469"/>
      <c r="JST66" s="469"/>
      <c r="JSU66" s="469"/>
      <c r="JSV66" s="469"/>
      <c r="JSW66" s="469"/>
      <c r="JSX66" s="469"/>
      <c r="JSY66" s="469"/>
      <c r="JSZ66" s="469"/>
      <c r="JTA66" s="469"/>
      <c r="JTB66" s="469"/>
      <c r="JTC66" s="469"/>
      <c r="JTD66" s="469"/>
      <c r="JTE66" s="469"/>
      <c r="JTF66" s="469"/>
      <c r="JTG66" s="469"/>
      <c r="JTH66" s="469"/>
      <c r="JTI66" s="469"/>
      <c r="JTJ66" s="469"/>
      <c r="JTK66" s="469"/>
      <c r="JTL66" s="469"/>
      <c r="JTM66" s="469"/>
      <c r="JTN66" s="469"/>
      <c r="JTO66" s="469"/>
      <c r="JTP66" s="469"/>
      <c r="JTQ66" s="469"/>
      <c r="JTR66" s="469"/>
      <c r="JTS66" s="469"/>
      <c r="JTT66" s="469"/>
      <c r="JTU66" s="469"/>
      <c r="JTV66" s="469"/>
      <c r="JTW66" s="469"/>
      <c r="JTX66" s="469"/>
      <c r="JTY66" s="469"/>
      <c r="JTZ66" s="469"/>
      <c r="JUA66" s="469"/>
      <c r="JUB66" s="469"/>
      <c r="JUC66" s="469"/>
      <c r="JUD66" s="469"/>
      <c r="JUE66" s="469"/>
      <c r="JUF66" s="469"/>
      <c r="JUG66" s="469"/>
      <c r="JUH66" s="469"/>
      <c r="JUI66" s="469"/>
      <c r="JUJ66" s="469"/>
      <c r="JUK66" s="469"/>
      <c r="JUL66" s="469"/>
      <c r="JUM66" s="469"/>
      <c r="JUN66" s="469"/>
      <c r="JUO66" s="469"/>
      <c r="JUP66" s="469"/>
      <c r="JUQ66" s="469"/>
      <c r="JUR66" s="469"/>
      <c r="JUS66" s="469"/>
      <c r="JUT66" s="469"/>
      <c r="JUU66" s="469"/>
      <c r="JUV66" s="469"/>
      <c r="JUW66" s="469"/>
      <c r="JUX66" s="469"/>
      <c r="JUY66" s="469"/>
      <c r="JUZ66" s="469"/>
      <c r="JVA66" s="469"/>
      <c r="JVB66" s="469"/>
      <c r="JVC66" s="469"/>
      <c r="JVD66" s="469"/>
      <c r="JVE66" s="469"/>
      <c r="JVF66" s="469"/>
      <c r="JVG66" s="469"/>
      <c r="JVH66" s="469"/>
      <c r="JVI66" s="469"/>
      <c r="JVJ66" s="469"/>
      <c r="JVK66" s="469"/>
      <c r="JVL66" s="469"/>
      <c r="JVM66" s="469"/>
      <c r="JVN66" s="469"/>
      <c r="JVO66" s="469"/>
      <c r="JVP66" s="469"/>
      <c r="JVQ66" s="469"/>
      <c r="JVR66" s="469"/>
      <c r="JVS66" s="469"/>
      <c r="JVT66" s="469"/>
      <c r="JVU66" s="469"/>
      <c r="JVV66" s="469"/>
      <c r="JVW66" s="469"/>
      <c r="JVX66" s="469"/>
      <c r="JVY66" s="469"/>
      <c r="JVZ66" s="469"/>
      <c r="JWA66" s="469"/>
      <c r="JWB66" s="469"/>
      <c r="JWC66" s="469"/>
      <c r="JWD66" s="469"/>
      <c r="JWE66" s="469"/>
      <c r="JWF66" s="469"/>
      <c r="JWG66" s="469"/>
      <c r="JWH66" s="469"/>
      <c r="JWI66" s="469"/>
      <c r="JWJ66" s="469"/>
      <c r="JWK66" s="469"/>
      <c r="JWL66" s="469"/>
      <c r="JWM66" s="469"/>
      <c r="JWN66" s="469"/>
      <c r="JWO66" s="469"/>
      <c r="JWP66" s="469"/>
      <c r="JWQ66" s="469"/>
      <c r="JWR66" s="469"/>
      <c r="JWS66" s="469"/>
      <c r="JWT66" s="469"/>
      <c r="JWU66" s="469"/>
      <c r="JWV66" s="469"/>
      <c r="JWW66" s="469"/>
      <c r="JWX66" s="469"/>
      <c r="JWY66" s="469"/>
      <c r="JWZ66" s="469"/>
      <c r="JXA66" s="469"/>
      <c r="JXB66" s="469"/>
      <c r="JXC66" s="469"/>
      <c r="JXD66" s="469"/>
      <c r="JXE66" s="469"/>
      <c r="JXF66" s="469"/>
      <c r="JXG66" s="469"/>
      <c r="JXH66" s="469"/>
      <c r="JXI66" s="469"/>
      <c r="JXJ66" s="469"/>
      <c r="JXK66" s="469"/>
      <c r="JXL66" s="469"/>
      <c r="JXM66" s="469"/>
      <c r="JXN66" s="469"/>
      <c r="JXO66" s="469"/>
      <c r="JXP66" s="469"/>
      <c r="JXQ66" s="469"/>
      <c r="JXR66" s="469"/>
      <c r="JXS66" s="469"/>
      <c r="JXT66" s="469"/>
      <c r="JXU66" s="469"/>
      <c r="JXV66" s="469"/>
      <c r="JXW66" s="469"/>
      <c r="JXX66" s="469"/>
      <c r="JXY66" s="469"/>
      <c r="JXZ66" s="469"/>
      <c r="JYA66" s="469"/>
      <c r="JYB66" s="469"/>
      <c r="JYC66" s="469"/>
      <c r="JYD66" s="469"/>
      <c r="JYE66" s="469"/>
      <c r="JYF66" s="469"/>
      <c r="JYG66" s="469"/>
      <c r="JYH66" s="469"/>
      <c r="JYI66" s="469"/>
      <c r="JYJ66" s="469"/>
      <c r="JYK66" s="469"/>
      <c r="JYL66" s="469"/>
      <c r="JYM66" s="469"/>
      <c r="JYN66" s="469"/>
      <c r="JYO66" s="469"/>
      <c r="JYP66" s="469"/>
      <c r="JYQ66" s="469"/>
      <c r="JYR66" s="469"/>
      <c r="JYS66" s="469"/>
      <c r="JYT66" s="469"/>
      <c r="JYU66" s="469"/>
      <c r="JYV66" s="469"/>
      <c r="JYW66" s="469"/>
      <c r="JYX66" s="469"/>
      <c r="JYY66" s="469"/>
      <c r="JYZ66" s="469"/>
      <c r="JZA66" s="469"/>
      <c r="JZB66" s="469"/>
      <c r="JZC66" s="469"/>
      <c r="JZD66" s="469"/>
      <c r="JZE66" s="469"/>
      <c r="JZF66" s="469"/>
      <c r="JZG66" s="469"/>
      <c r="JZH66" s="469"/>
      <c r="JZI66" s="469"/>
      <c r="JZJ66" s="469"/>
      <c r="JZK66" s="469"/>
      <c r="JZL66" s="469"/>
      <c r="JZM66" s="469"/>
      <c r="JZN66" s="469"/>
      <c r="JZO66" s="469"/>
      <c r="JZP66" s="469"/>
      <c r="JZQ66" s="469"/>
      <c r="JZR66" s="469"/>
      <c r="JZS66" s="469"/>
      <c r="JZT66" s="469"/>
      <c r="JZU66" s="469"/>
      <c r="JZV66" s="469"/>
      <c r="JZW66" s="469"/>
      <c r="JZX66" s="469"/>
      <c r="JZY66" s="469"/>
      <c r="JZZ66" s="469"/>
      <c r="KAA66" s="469"/>
      <c r="KAB66" s="469"/>
      <c r="KAC66" s="469"/>
      <c r="KAD66" s="469"/>
      <c r="KAE66" s="469"/>
      <c r="KAF66" s="469"/>
      <c r="KAG66" s="469"/>
      <c r="KAH66" s="469"/>
      <c r="KAI66" s="469"/>
      <c r="KAJ66" s="469"/>
      <c r="KAK66" s="469"/>
      <c r="KAL66" s="469"/>
      <c r="KAM66" s="469"/>
      <c r="KAN66" s="469"/>
      <c r="KAO66" s="469"/>
      <c r="KAP66" s="469"/>
      <c r="KAQ66" s="469"/>
      <c r="KAR66" s="469"/>
      <c r="KAS66" s="469"/>
      <c r="KAT66" s="469"/>
      <c r="KAU66" s="469"/>
      <c r="KAV66" s="469"/>
      <c r="KAW66" s="469"/>
      <c r="KAX66" s="469"/>
      <c r="KAY66" s="469"/>
      <c r="KAZ66" s="469"/>
      <c r="KBA66" s="469"/>
      <c r="KBB66" s="469"/>
      <c r="KBC66" s="469"/>
      <c r="KBD66" s="469"/>
      <c r="KBE66" s="469"/>
      <c r="KBF66" s="469"/>
      <c r="KBG66" s="469"/>
      <c r="KBH66" s="469"/>
      <c r="KBI66" s="469"/>
      <c r="KBJ66" s="469"/>
      <c r="KBK66" s="469"/>
      <c r="KBL66" s="469"/>
      <c r="KBM66" s="469"/>
      <c r="KBN66" s="469"/>
      <c r="KBO66" s="469"/>
      <c r="KBP66" s="469"/>
      <c r="KBQ66" s="469"/>
      <c r="KBR66" s="469"/>
      <c r="KBS66" s="469"/>
      <c r="KBT66" s="469"/>
      <c r="KBU66" s="469"/>
      <c r="KBV66" s="469"/>
      <c r="KBW66" s="469"/>
      <c r="KBX66" s="469"/>
      <c r="KBY66" s="469"/>
      <c r="KBZ66" s="469"/>
      <c r="KCA66" s="469"/>
      <c r="KCB66" s="469"/>
      <c r="KCC66" s="469"/>
      <c r="KCD66" s="469"/>
      <c r="KCE66" s="469"/>
      <c r="KCF66" s="469"/>
      <c r="KCG66" s="469"/>
      <c r="KCH66" s="469"/>
      <c r="KCI66" s="469"/>
      <c r="KCJ66" s="469"/>
      <c r="KCK66" s="469"/>
      <c r="KCL66" s="469"/>
      <c r="KCM66" s="469"/>
      <c r="KCN66" s="469"/>
      <c r="KCO66" s="469"/>
      <c r="KCP66" s="469"/>
      <c r="KCQ66" s="469"/>
      <c r="KCR66" s="469"/>
      <c r="KCS66" s="469"/>
      <c r="KCT66" s="469"/>
      <c r="KCU66" s="469"/>
      <c r="KCV66" s="469"/>
      <c r="KCW66" s="469"/>
      <c r="KCX66" s="469"/>
      <c r="KCY66" s="469"/>
      <c r="KCZ66" s="469"/>
      <c r="KDA66" s="469"/>
      <c r="KDB66" s="469"/>
      <c r="KDC66" s="469"/>
      <c r="KDD66" s="469"/>
      <c r="KDE66" s="469"/>
      <c r="KDF66" s="469"/>
      <c r="KDG66" s="469"/>
      <c r="KDH66" s="469"/>
      <c r="KDI66" s="469"/>
      <c r="KDJ66" s="469"/>
      <c r="KDK66" s="469"/>
      <c r="KDL66" s="469"/>
      <c r="KDM66" s="469"/>
      <c r="KDN66" s="469"/>
      <c r="KDO66" s="469"/>
      <c r="KDP66" s="469"/>
      <c r="KDQ66" s="469"/>
      <c r="KDR66" s="469"/>
      <c r="KDS66" s="469"/>
      <c r="KDT66" s="469"/>
      <c r="KDU66" s="469"/>
      <c r="KDV66" s="469"/>
      <c r="KDW66" s="469"/>
      <c r="KDX66" s="469"/>
      <c r="KDY66" s="469"/>
      <c r="KDZ66" s="469"/>
      <c r="KEA66" s="469"/>
      <c r="KEB66" s="469"/>
      <c r="KEC66" s="469"/>
      <c r="KED66" s="469"/>
      <c r="KEE66" s="469"/>
      <c r="KEF66" s="469"/>
      <c r="KEG66" s="469"/>
      <c r="KEH66" s="469"/>
      <c r="KEI66" s="469"/>
      <c r="KEJ66" s="469"/>
      <c r="KEK66" s="469"/>
      <c r="KEL66" s="469"/>
      <c r="KEM66" s="469"/>
      <c r="KEN66" s="469"/>
      <c r="KEO66" s="469"/>
      <c r="KEP66" s="469"/>
      <c r="KEQ66" s="469"/>
      <c r="KER66" s="469"/>
      <c r="KES66" s="469"/>
      <c r="KET66" s="469"/>
      <c r="KEU66" s="469"/>
      <c r="KEV66" s="469"/>
      <c r="KEW66" s="469"/>
      <c r="KEX66" s="469"/>
      <c r="KEY66" s="469"/>
      <c r="KEZ66" s="469"/>
      <c r="KFA66" s="469"/>
      <c r="KFB66" s="469"/>
      <c r="KFC66" s="469"/>
      <c r="KFD66" s="469"/>
      <c r="KFE66" s="469"/>
      <c r="KFF66" s="469"/>
      <c r="KFG66" s="469"/>
      <c r="KFH66" s="469"/>
      <c r="KFI66" s="469"/>
      <c r="KFJ66" s="469"/>
      <c r="KFK66" s="469"/>
      <c r="KFL66" s="469"/>
      <c r="KFM66" s="469"/>
      <c r="KFN66" s="469"/>
      <c r="KFO66" s="469"/>
      <c r="KFP66" s="469"/>
      <c r="KFQ66" s="469"/>
      <c r="KFR66" s="469"/>
      <c r="KFS66" s="469"/>
      <c r="KFT66" s="469"/>
      <c r="KFU66" s="469"/>
      <c r="KFV66" s="469"/>
      <c r="KFW66" s="469"/>
      <c r="KFX66" s="469"/>
      <c r="KFY66" s="469"/>
      <c r="KFZ66" s="469"/>
      <c r="KGA66" s="469"/>
      <c r="KGB66" s="469"/>
      <c r="KGC66" s="469"/>
      <c r="KGD66" s="469"/>
      <c r="KGE66" s="469"/>
      <c r="KGF66" s="469"/>
      <c r="KGG66" s="469"/>
      <c r="KGH66" s="469"/>
      <c r="KGI66" s="469"/>
      <c r="KGJ66" s="469"/>
      <c r="KGK66" s="469"/>
      <c r="KGL66" s="469"/>
      <c r="KGM66" s="469"/>
      <c r="KGN66" s="469"/>
      <c r="KGO66" s="469"/>
      <c r="KGP66" s="469"/>
      <c r="KGQ66" s="469"/>
      <c r="KGR66" s="469"/>
      <c r="KGS66" s="469"/>
      <c r="KGT66" s="469"/>
      <c r="KGU66" s="469"/>
      <c r="KGV66" s="469"/>
      <c r="KGW66" s="469"/>
      <c r="KGX66" s="469"/>
      <c r="KGY66" s="469"/>
      <c r="KGZ66" s="469"/>
      <c r="KHA66" s="469"/>
      <c r="KHB66" s="469"/>
      <c r="KHC66" s="469"/>
      <c r="KHD66" s="469"/>
      <c r="KHE66" s="469"/>
      <c r="KHF66" s="469"/>
      <c r="KHG66" s="469"/>
      <c r="KHH66" s="469"/>
      <c r="KHI66" s="469"/>
      <c r="KHJ66" s="469"/>
      <c r="KHK66" s="469"/>
      <c r="KHL66" s="469"/>
      <c r="KHM66" s="469"/>
      <c r="KHN66" s="469"/>
      <c r="KHO66" s="469"/>
      <c r="KHP66" s="469"/>
      <c r="KHQ66" s="469"/>
      <c r="KHR66" s="469"/>
      <c r="KHS66" s="469"/>
      <c r="KHT66" s="469"/>
      <c r="KHU66" s="469"/>
      <c r="KHV66" s="469"/>
      <c r="KHW66" s="469"/>
      <c r="KHX66" s="469"/>
      <c r="KHY66" s="469"/>
      <c r="KHZ66" s="469"/>
      <c r="KIA66" s="469"/>
      <c r="KIB66" s="469"/>
      <c r="KIC66" s="469"/>
      <c r="KID66" s="469"/>
      <c r="KIE66" s="469"/>
      <c r="KIF66" s="469"/>
      <c r="KIG66" s="469"/>
      <c r="KIH66" s="469"/>
      <c r="KII66" s="469"/>
      <c r="KIJ66" s="469"/>
      <c r="KIK66" s="469"/>
      <c r="KIL66" s="469"/>
      <c r="KIM66" s="469"/>
      <c r="KIN66" s="469"/>
      <c r="KIO66" s="469"/>
      <c r="KIP66" s="469"/>
      <c r="KIQ66" s="469"/>
      <c r="KIR66" s="469"/>
      <c r="KIS66" s="469"/>
      <c r="KIT66" s="469"/>
      <c r="KIU66" s="469"/>
      <c r="KIV66" s="469"/>
      <c r="KIW66" s="469"/>
      <c r="KIX66" s="469"/>
      <c r="KIY66" s="469"/>
      <c r="KIZ66" s="469"/>
      <c r="KJA66" s="469"/>
      <c r="KJB66" s="469"/>
      <c r="KJC66" s="469"/>
      <c r="KJD66" s="469"/>
      <c r="KJE66" s="469"/>
      <c r="KJF66" s="469"/>
      <c r="KJG66" s="469"/>
      <c r="KJH66" s="469"/>
      <c r="KJI66" s="469"/>
      <c r="KJJ66" s="469"/>
      <c r="KJK66" s="469"/>
      <c r="KJL66" s="469"/>
      <c r="KJM66" s="469"/>
      <c r="KJN66" s="469"/>
      <c r="KJO66" s="469"/>
      <c r="KJP66" s="469"/>
      <c r="KJQ66" s="469"/>
      <c r="KJR66" s="469"/>
      <c r="KJS66" s="469"/>
      <c r="KJT66" s="469"/>
      <c r="KJU66" s="469"/>
      <c r="KJV66" s="469"/>
      <c r="KJW66" s="469"/>
      <c r="KJX66" s="469"/>
      <c r="KJY66" s="469"/>
      <c r="KJZ66" s="469"/>
      <c r="KKA66" s="469"/>
      <c r="KKB66" s="469"/>
      <c r="KKC66" s="469"/>
      <c r="KKD66" s="469"/>
      <c r="KKE66" s="469"/>
      <c r="KKF66" s="469"/>
      <c r="KKG66" s="469"/>
      <c r="KKH66" s="469"/>
      <c r="KKI66" s="469"/>
      <c r="KKJ66" s="469"/>
      <c r="KKK66" s="469"/>
      <c r="KKL66" s="469"/>
      <c r="KKM66" s="469"/>
      <c r="KKN66" s="469"/>
      <c r="KKO66" s="469"/>
      <c r="KKP66" s="469"/>
      <c r="KKQ66" s="469"/>
      <c r="KKR66" s="469"/>
      <c r="KKS66" s="469"/>
      <c r="KKT66" s="469"/>
      <c r="KKU66" s="469"/>
      <c r="KKV66" s="469"/>
      <c r="KKW66" s="469"/>
      <c r="KKX66" s="469"/>
      <c r="KKY66" s="469"/>
      <c r="KKZ66" s="469"/>
      <c r="KLA66" s="469"/>
      <c r="KLB66" s="469"/>
      <c r="KLC66" s="469"/>
      <c r="KLD66" s="469"/>
      <c r="KLE66" s="469"/>
      <c r="KLF66" s="469"/>
      <c r="KLG66" s="469"/>
      <c r="KLH66" s="469"/>
      <c r="KLI66" s="469"/>
      <c r="KLJ66" s="469"/>
      <c r="KLK66" s="469"/>
      <c r="KLL66" s="469"/>
      <c r="KLM66" s="469"/>
      <c r="KLN66" s="469"/>
      <c r="KLO66" s="469"/>
      <c r="KLP66" s="469"/>
      <c r="KLQ66" s="469"/>
      <c r="KLR66" s="469"/>
      <c r="KLS66" s="469"/>
      <c r="KLT66" s="469"/>
      <c r="KLU66" s="469"/>
      <c r="KLV66" s="469"/>
      <c r="KLW66" s="469"/>
      <c r="KLX66" s="469"/>
      <c r="KLY66" s="469"/>
      <c r="KLZ66" s="469"/>
      <c r="KMA66" s="469"/>
      <c r="KMB66" s="469"/>
      <c r="KMC66" s="469"/>
      <c r="KMD66" s="469"/>
      <c r="KME66" s="469"/>
      <c r="KMF66" s="469"/>
      <c r="KMG66" s="469"/>
      <c r="KMH66" s="469"/>
      <c r="KMI66" s="469"/>
      <c r="KMJ66" s="469"/>
      <c r="KMK66" s="469"/>
      <c r="KML66" s="469"/>
      <c r="KMM66" s="469"/>
      <c r="KMN66" s="469"/>
      <c r="KMO66" s="469"/>
      <c r="KMP66" s="469"/>
      <c r="KMQ66" s="469"/>
      <c r="KMR66" s="469"/>
      <c r="KMS66" s="469"/>
      <c r="KMT66" s="469"/>
      <c r="KMU66" s="469"/>
      <c r="KMV66" s="469"/>
      <c r="KMW66" s="469"/>
      <c r="KMX66" s="469"/>
      <c r="KMY66" s="469"/>
      <c r="KMZ66" s="469"/>
      <c r="KNA66" s="469"/>
      <c r="KNB66" s="469"/>
      <c r="KNC66" s="469"/>
      <c r="KND66" s="469"/>
      <c r="KNE66" s="469"/>
      <c r="KNF66" s="469"/>
      <c r="KNG66" s="469"/>
      <c r="KNH66" s="469"/>
      <c r="KNI66" s="469"/>
      <c r="KNJ66" s="469"/>
      <c r="KNK66" s="469"/>
      <c r="KNL66" s="469"/>
      <c r="KNM66" s="469"/>
      <c r="KNN66" s="469"/>
      <c r="KNO66" s="469"/>
      <c r="KNP66" s="469"/>
      <c r="KNQ66" s="469"/>
      <c r="KNR66" s="469"/>
      <c r="KNS66" s="469"/>
      <c r="KNT66" s="469"/>
      <c r="KNU66" s="469"/>
      <c r="KNV66" s="469"/>
      <c r="KNW66" s="469"/>
      <c r="KNX66" s="469"/>
      <c r="KNY66" s="469"/>
      <c r="KNZ66" s="469"/>
      <c r="KOA66" s="469"/>
      <c r="KOB66" s="469"/>
      <c r="KOC66" s="469"/>
      <c r="KOD66" s="469"/>
      <c r="KOE66" s="469"/>
      <c r="KOF66" s="469"/>
      <c r="KOG66" s="469"/>
      <c r="KOH66" s="469"/>
      <c r="KOI66" s="469"/>
      <c r="KOJ66" s="469"/>
      <c r="KOK66" s="469"/>
      <c r="KOL66" s="469"/>
      <c r="KOM66" s="469"/>
      <c r="KON66" s="469"/>
      <c r="KOO66" s="469"/>
      <c r="KOP66" s="469"/>
      <c r="KOQ66" s="469"/>
      <c r="KOR66" s="469"/>
      <c r="KOS66" s="469"/>
      <c r="KOT66" s="469"/>
      <c r="KOU66" s="469"/>
      <c r="KOV66" s="469"/>
      <c r="KOW66" s="469"/>
      <c r="KOX66" s="469"/>
      <c r="KOY66" s="469"/>
      <c r="KOZ66" s="469"/>
      <c r="KPA66" s="469"/>
      <c r="KPB66" s="469"/>
      <c r="KPC66" s="469"/>
      <c r="KPD66" s="469"/>
      <c r="KPE66" s="469"/>
      <c r="KPF66" s="469"/>
      <c r="KPG66" s="469"/>
      <c r="KPH66" s="469"/>
      <c r="KPI66" s="469"/>
      <c r="KPJ66" s="469"/>
      <c r="KPK66" s="469"/>
      <c r="KPL66" s="469"/>
      <c r="KPM66" s="469"/>
      <c r="KPN66" s="469"/>
      <c r="KPO66" s="469"/>
      <c r="KPP66" s="469"/>
      <c r="KPQ66" s="469"/>
      <c r="KPR66" s="469"/>
      <c r="KPS66" s="469"/>
      <c r="KPT66" s="469"/>
      <c r="KPU66" s="469"/>
      <c r="KPV66" s="469"/>
      <c r="KPW66" s="469"/>
      <c r="KPX66" s="469"/>
      <c r="KPY66" s="469"/>
      <c r="KPZ66" s="469"/>
      <c r="KQA66" s="469"/>
      <c r="KQB66" s="469"/>
      <c r="KQC66" s="469"/>
      <c r="KQD66" s="469"/>
      <c r="KQE66" s="469"/>
      <c r="KQF66" s="469"/>
      <c r="KQG66" s="469"/>
      <c r="KQH66" s="469"/>
      <c r="KQI66" s="469"/>
      <c r="KQJ66" s="469"/>
      <c r="KQK66" s="469"/>
      <c r="KQL66" s="469"/>
      <c r="KQM66" s="469"/>
      <c r="KQN66" s="469"/>
      <c r="KQO66" s="469"/>
      <c r="KQP66" s="469"/>
      <c r="KQQ66" s="469"/>
      <c r="KQR66" s="469"/>
      <c r="KQS66" s="469"/>
      <c r="KQT66" s="469"/>
      <c r="KQU66" s="469"/>
      <c r="KQV66" s="469"/>
      <c r="KQW66" s="469"/>
      <c r="KQX66" s="469"/>
      <c r="KQY66" s="469"/>
      <c r="KQZ66" s="469"/>
      <c r="KRA66" s="469"/>
      <c r="KRB66" s="469"/>
      <c r="KRC66" s="469"/>
      <c r="KRD66" s="469"/>
      <c r="KRE66" s="469"/>
      <c r="KRF66" s="469"/>
      <c r="KRG66" s="469"/>
      <c r="KRH66" s="469"/>
      <c r="KRI66" s="469"/>
      <c r="KRJ66" s="469"/>
      <c r="KRK66" s="469"/>
      <c r="KRL66" s="469"/>
      <c r="KRM66" s="469"/>
      <c r="KRN66" s="469"/>
      <c r="KRO66" s="469"/>
      <c r="KRP66" s="469"/>
      <c r="KRQ66" s="469"/>
      <c r="KRR66" s="469"/>
      <c r="KRS66" s="469"/>
      <c r="KRT66" s="469"/>
      <c r="KRU66" s="469"/>
      <c r="KRV66" s="469"/>
      <c r="KRW66" s="469"/>
      <c r="KRX66" s="469"/>
      <c r="KRY66" s="469"/>
      <c r="KRZ66" s="469"/>
      <c r="KSA66" s="469"/>
      <c r="KSB66" s="469"/>
      <c r="KSC66" s="469"/>
      <c r="KSD66" s="469"/>
      <c r="KSE66" s="469"/>
      <c r="KSF66" s="469"/>
      <c r="KSG66" s="469"/>
      <c r="KSH66" s="469"/>
      <c r="KSI66" s="469"/>
      <c r="KSJ66" s="469"/>
      <c r="KSK66" s="469"/>
      <c r="KSL66" s="469"/>
      <c r="KSM66" s="469"/>
      <c r="KSN66" s="469"/>
      <c r="KSO66" s="469"/>
      <c r="KSP66" s="469"/>
      <c r="KSQ66" s="469"/>
      <c r="KSR66" s="469"/>
      <c r="KSS66" s="469"/>
      <c r="KST66" s="469"/>
      <c r="KSU66" s="469"/>
      <c r="KSV66" s="469"/>
      <c r="KSW66" s="469"/>
      <c r="KSX66" s="469"/>
      <c r="KSY66" s="469"/>
      <c r="KSZ66" s="469"/>
      <c r="KTA66" s="469"/>
      <c r="KTB66" s="469"/>
      <c r="KTC66" s="469"/>
      <c r="KTD66" s="469"/>
      <c r="KTE66" s="469"/>
      <c r="KTF66" s="469"/>
      <c r="KTG66" s="469"/>
      <c r="KTH66" s="469"/>
      <c r="KTI66" s="469"/>
      <c r="KTJ66" s="469"/>
      <c r="KTK66" s="469"/>
      <c r="KTL66" s="469"/>
      <c r="KTM66" s="469"/>
      <c r="KTN66" s="469"/>
      <c r="KTO66" s="469"/>
      <c r="KTP66" s="469"/>
      <c r="KTQ66" s="469"/>
      <c r="KTR66" s="469"/>
      <c r="KTS66" s="469"/>
      <c r="KTT66" s="469"/>
      <c r="KTU66" s="469"/>
      <c r="KTV66" s="469"/>
      <c r="KTW66" s="469"/>
      <c r="KTX66" s="469"/>
      <c r="KTY66" s="469"/>
      <c r="KTZ66" s="469"/>
      <c r="KUA66" s="469"/>
      <c r="KUB66" s="469"/>
      <c r="KUC66" s="469"/>
      <c r="KUD66" s="469"/>
      <c r="KUE66" s="469"/>
      <c r="KUF66" s="469"/>
      <c r="KUG66" s="469"/>
      <c r="KUH66" s="469"/>
      <c r="KUI66" s="469"/>
      <c r="KUJ66" s="469"/>
      <c r="KUK66" s="469"/>
      <c r="KUL66" s="469"/>
      <c r="KUM66" s="469"/>
      <c r="KUN66" s="469"/>
      <c r="KUO66" s="469"/>
      <c r="KUP66" s="469"/>
      <c r="KUQ66" s="469"/>
      <c r="KUR66" s="469"/>
      <c r="KUS66" s="469"/>
      <c r="KUT66" s="469"/>
      <c r="KUU66" s="469"/>
      <c r="KUV66" s="469"/>
      <c r="KUW66" s="469"/>
      <c r="KUX66" s="469"/>
      <c r="KUY66" s="469"/>
      <c r="KUZ66" s="469"/>
      <c r="KVA66" s="469"/>
      <c r="KVB66" s="469"/>
      <c r="KVC66" s="469"/>
      <c r="KVD66" s="469"/>
      <c r="KVE66" s="469"/>
      <c r="KVF66" s="469"/>
      <c r="KVG66" s="469"/>
      <c r="KVH66" s="469"/>
      <c r="KVI66" s="469"/>
      <c r="KVJ66" s="469"/>
      <c r="KVK66" s="469"/>
      <c r="KVL66" s="469"/>
      <c r="KVM66" s="469"/>
      <c r="KVN66" s="469"/>
      <c r="KVO66" s="469"/>
      <c r="KVP66" s="469"/>
      <c r="KVQ66" s="469"/>
      <c r="KVR66" s="469"/>
      <c r="KVS66" s="469"/>
      <c r="KVT66" s="469"/>
      <c r="KVU66" s="469"/>
      <c r="KVV66" s="469"/>
      <c r="KVW66" s="469"/>
      <c r="KVX66" s="469"/>
      <c r="KVY66" s="469"/>
      <c r="KVZ66" s="469"/>
      <c r="KWA66" s="469"/>
      <c r="KWB66" s="469"/>
      <c r="KWC66" s="469"/>
      <c r="KWD66" s="469"/>
      <c r="KWE66" s="469"/>
      <c r="KWF66" s="469"/>
      <c r="KWG66" s="469"/>
      <c r="KWH66" s="469"/>
      <c r="KWI66" s="469"/>
      <c r="KWJ66" s="469"/>
      <c r="KWK66" s="469"/>
      <c r="KWL66" s="469"/>
      <c r="KWM66" s="469"/>
      <c r="KWN66" s="469"/>
      <c r="KWO66" s="469"/>
      <c r="KWP66" s="469"/>
      <c r="KWQ66" s="469"/>
      <c r="KWR66" s="469"/>
      <c r="KWS66" s="469"/>
      <c r="KWT66" s="469"/>
      <c r="KWU66" s="469"/>
      <c r="KWV66" s="469"/>
      <c r="KWW66" s="469"/>
      <c r="KWX66" s="469"/>
      <c r="KWY66" s="469"/>
      <c r="KWZ66" s="469"/>
      <c r="KXA66" s="469"/>
      <c r="KXB66" s="469"/>
      <c r="KXC66" s="469"/>
      <c r="KXD66" s="469"/>
      <c r="KXE66" s="469"/>
      <c r="KXF66" s="469"/>
      <c r="KXG66" s="469"/>
      <c r="KXH66" s="469"/>
      <c r="KXI66" s="469"/>
      <c r="KXJ66" s="469"/>
      <c r="KXK66" s="469"/>
      <c r="KXL66" s="469"/>
      <c r="KXM66" s="469"/>
      <c r="KXN66" s="469"/>
      <c r="KXO66" s="469"/>
      <c r="KXP66" s="469"/>
      <c r="KXQ66" s="469"/>
      <c r="KXR66" s="469"/>
      <c r="KXS66" s="469"/>
      <c r="KXT66" s="469"/>
      <c r="KXU66" s="469"/>
      <c r="KXV66" s="469"/>
      <c r="KXW66" s="469"/>
      <c r="KXX66" s="469"/>
      <c r="KXY66" s="469"/>
      <c r="KXZ66" s="469"/>
      <c r="KYA66" s="469"/>
      <c r="KYB66" s="469"/>
      <c r="KYC66" s="469"/>
      <c r="KYD66" s="469"/>
      <c r="KYE66" s="469"/>
      <c r="KYF66" s="469"/>
      <c r="KYG66" s="469"/>
      <c r="KYH66" s="469"/>
      <c r="KYI66" s="469"/>
      <c r="KYJ66" s="469"/>
      <c r="KYK66" s="469"/>
      <c r="KYL66" s="469"/>
      <c r="KYM66" s="469"/>
      <c r="KYN66" s="469"/>
      <c r="KYO66" s="469"/>
      <c r="KYP66" s="469"/>
      <c r="KYQ66" s="469"/>
      <c r="KYR66" s="469"/>
      <c r="KYS66" s="469"/>
      <c r="KYT66" s="469"/>
      <c r="KYU66" s="469"/>
      <c r="KYV66" s="469"/>
      <c r="KYW66" s="469"/>
      <c r="KYX66" s="469"/>
      <c r="KYY66" s="469"/>
      <c r="KYZ66" s="469"/>
      <c r="KZA66" s="469"/>
      <c r="KZB66" s="469"/>
      <c r="KZC66" s="469"/>
      <c r="KZD66" s="469"/>
      <c r="KZE66" s="469"/>
      <c r="KZF66" s="469"/>
      <c r="KZG66" s="469"/>
      <c r="KZH66" s="469"/>
      <c r="KZI66" s="469"/>
      <c r="KZJ66" s="469"/>
      <c r="KZK66" s="469"/>
      <c r="KZL66" s="469"/>
      <c r="KZM66" s="469"/>
      <c r="KZN66" s="469"/>
      <c r="KZO66" s="469"/>
      <c r="KZP66" s="469"/>
      <c r="KZQ66" s="469"/>
      <c r="KZR66" s="469"/>
      <c r="KZS66" s="469"/>
      <c r="KZT66" s="469"/>
      <c r="KZU66" s="469"/>
      <c r="KZV66" s="469"/>
      <c r="KZW66" s="469"/>
      <c r="KZX66" s="469"/>
      <c r="KZY66" s="469"/>
      <c r="KZZ66" s="469"/>
      <c r="LAA66" s="469"/>
      <c r="LAB66" s="469"/>
      <c r="LAC66" s="469"/>
      <c r="LAD66" s="469"/>
      <c r="LAE66" s="469"/>
      <c r="LAF66" s="469"/>
      <c r="LAG66" s="469"/>
      <c r="LAH66" s="469"/>
      <c r="LAI66" s="469"/>
      <c r="LAJ66" s="469"/>
      <c r="LAK66" s="469"/>
      <c r="LAL66" s="469"/>
      <c r="LAM66" s="469"/>
      <c r="LAN66" s="469"/>
      <c r="LAO66" s="469"/>
      <c r="LAP66" s="469"/>
      <c r="LAQ66" s="469"/>
      <c r="LAR66" s="469"/>
      <c r="LAS66" s="469"/>
      <c r="LAT66" s="469"/>
      <c r="LAU66" s="469"/>
      <c r="LAV66" s="469"/>
      <c r="LAW66" s="469"/>
      <c r="LAX66" s="469"/>
      <c r="LAY66" s="469"/>
      <c r="LAZ66" s="469"/>
      <c r="LBA66" s="469"/>
      <c r="LBB66" s="469"/>
      <c r="LBC66" s="469"/>
      <c r="LBD66" s="469"/>
      <c r="LBE66" s="469"/>
      <c r="LBF66" s="469"/>
      <c r="LBG66" s="469"/>
      <c r="LBH66" s="469"/>
      <c r="LBI66" s="469"/>
      <c r="LBJ66" s="469"/>
      <c r="LBK66" s="469"/>
      <c r="LBL66" s="469"/>
      <c r="LBM66" s="469"/>
      <c r="LBN66" s="469"/>
      <c r="LBO66" s="469"/>
      <c r="LBP66" s="469"/>
      <c r="LBQ66" s="469"/>
      <c r="LBR66" s="469"/>
      <c r="LBS66" s="469"/>
      <c r="LBT66" s="469"/>
      <c r="LBU66" s="469"/>
      <c r="LBV66" s="469"/>
      <c r="LBW66" s="469"/>
      <c r="LBX66" s="469"/>
      <c r="LBY66" s="469"/>
      <c r="LBZ66" s="469"/>
      <c r="LCA66" s="469"/>
      <c r="LCB66" s="469"/>
      <c r="LCC66" s="469"/>
      <c r="LCD66" s="469"/>
      <c r="LCE66" s="469"/>
      <c r="LCF66" s="469"/>
      <c r="LCG66" s="469"/>
      <c r="LCH66" s="469"/>
      <c r="LCI66" s="469"/>
      <c r="LCJ66" s="469"/>
      <c r="LCK66" s="469"/>
      <c r="LCL66" s="469"/>
      <c r="LCM66" s="469"/>
      <c r="LCN66" s="469"/>
      <c r="LCO66" s="469"/>
      <c r="LCP66" s="469"/>
      <c r="LCQ66" s="469"/>
      <c r="LCR66" s="469"/>
      <c r="LCS66" s="469"/>
      <c r="LCT66" s="469"/>
      <c r="LCU66" s="469"/>
      <c r="LCV66" s="469"/>
      <c r="LCW66" s="469"/>
      <c r="LCX66" s="469"/>
      <c r="LCY66" s="469"/>
      <c r="LCZ66" s="469"/>
      <c r="LDA66" s="469"/>
      <c r="LDB66" s="469"/>
      <c r="LDC66" s="469"/>
      <c r="LDD66" s="469"/>
      <c r="LDE66" s="469"/>
      <c r="LDF66" s="469"/>
      <c r="LDG66" s="469"/>
      <c r="LDH66" s="469"/>
      <c r="LDI66" s="469"/>
      <c r="LDJ66" s="469"/>
      <c r="LDK66" s="469"/>
      <c r="LDL66" s="469"/>
      <c r="LDM66" s="469"/>
      <c r="LDN66" s="469"/>
      <c r="LDO66" s="469"/>
      <c r="LDP66" s="469"/>
      <c r="LDQ66" s="469"/>
      <c r="LDR66" s="469"/>
      <c r="LDS66" s="469"/>
      <c r="LDT66" s="469"/>
      <c r="LDU66" s="469"/>
      <c r="LDV66" s="469"/>
      <c r="LDW66" s="469"/>
      <c r="LDX66" s="469"/>
      <c r="LDY66" s="469"/>
      <c r="LDZ66" s="469"/>
      <c r="LEA66" s="469"/>
      <c r="LEB66" s="469"/>
      <c r="LEC66" s="469"/>
      <c r="LED66" s="469"/>
      <c r="LEE66" s="469"/>
      <c r="LEF66" s="469"/>
      <c r="LEG66" s="469"/>
      <c r="LEH66" s="469"/>
      <c r="LEI66" s="469"/>
      <c r="LEJ66" s="469"/>
      <c r="LEK66" s="469"/>
      <c r="LEL66" s="469"/>
      <c r="LEM66" s="469"/>
      <c r="LEN66" s="469"/>
      <c r="LEO66" s="469"/>
      <c r="LEP66" s="469"/>
      <c r="LEQ66" s="469"/>
      <c r="LER66" s="469"/>
      <c r="LES66" s="469"/>
      <c r="LET66" s="469"/>
      <c r="LEU66" s="469"/>
      <c r="LEV66" s="469"/>
      <c r="LEW66" s="469"/>
      <c r="LEX66" s="469"/>
      <c r="LEY66" s="469"/>
      <c r="LEZ66" s="469"/>
      <c r="LFA66" s="469"/>
      <c r="LFB66" s="469"/>
      <c r="LFC66" s="469"/>
      <c r="LFD66" s="469"/>
      <c r="LFE66" s="469"/>
      <c r="LFF66" s="469"/>
      <c r="LFG66" s="469"/>
      <c r="LFH66" s="469"/>
      <c r="LFI66" s="469"/>
      <c r="LFJ66" s="469"/>
      <c r="LFK66" s="469"/>
      <c r="LFL66" s="469"/>
      <c r="LFM66" s="469"/>
      <c r="LFN66" s="469"/>
      <c r="LFO66" s="469"/>
      <c r="LFP66" s="469"/>
      <c r="LFQ66" s="469"/>
      <c r="LFR66" s="469"/>
      <c r="LFS66" s="469"/>
      <c r="LFT66" s="469"/>
      <c r="LFU66" s="469"/>
      <c r="LFV66" s="469"/>
      <c r="LFW66" s="469"/>
      <c r="LFX66" s="469"/>
      <c r="LFY66" s="469"/>
      <c r="LFZ66" s="469"/>
      <c r="LGA66" s="469"/>
      <c r="LGB66" s="469"/>
      <c r="LGC66" s="469"/>
      <c r="LGD66" s="469"/>
      <c r="LGE66" s="469"/>
      <c r="LGF66" s="469"/>
      <c r="LGG66" s="469"/>
      <c r="LGH66" s="469"/>
      <c r="LGI66" s="469"/>
      <c r="LGJ66" s="469"/>
      <c r="LGK66" s="469"/>
      <c r="LGL66" s="469"/>
      <c r="LGM66" s="469"/>
      <c r="LGN66" s="469"/>
      <c r="LGO66" s="469"/>
      <c r="LGP66" s="469"/>
      <c r="LGQ66" s="469"/>
      <c r="LGR66" s="469"/>
      <c r="LGS66" s="469"/>
      <c r="LGT66" s="469"/>
      <c r="LGU66" s="469"/>
      <c r="LGV66" s="469"/>
      <c r="LGW66" s="469"/>
      <c r="LGX66" s="469"/>
      <c r="LGY66" s="469"/>
      <c r="LGZ66" s="469"/>
      <c r="LHA66" s="469"/>
      <c r="LHB66" s="469"/>
      <c r="LHC66" s="469"/>
      <c r="LHD66" s="469"/>
      <c r="LHE66" s="469"/>
      <c r="LHF66" s="469"/>
      <c r="LHG66" s="469"/>
      <c r="LHH66" s="469"/>
      <c r="LHI66" s="469"/>
      <c r="LHJ66" s="469"/>
      <c r="LHK66" s="469"/>
      <c r="LHL66" s="469"/>
      <c r="LHM66" s="469"/>
      <c r="LHN66" s="469"/>
      <c r="LHO66" s="469"/>
      <c r="LHP66" s="469"/>
      <c r="LHQ66" s="469"/>
      <c r="LHR66" s="469"/>
      <c r="LHS66" s="469"/>
      <c r="LHT66" s="469"/>
      <c r="LHU66" s="469"/>
      <c r="LHV66" s="469"/>
      <c r="LHW66" s="469"/>
      <c r="LHX66" s="469"/>
      <c r="LHY66" s="469"/>
      <c r="LHZ66" s="469"/>
      <c r="LIA66" s="469"/>
      <c r="LIB66" s="469"/>
      <c r="LIC66" s="469"/>
      <c r="LID66" s="469"/>
      <c r="LIE66" s="469"/>
      <c r="LIF66" s="469"/>
      <c r="LIG66" s="469"/>
      <c r="LIH66" s="469"/>
      <c r="LII66" s="469"/>
      <c r="LIJ66" s="469"/>
      <c r="LIK66" s="469"/>
      <c r="LIL66" s="469"/>
      <c r="LIM66" s="469"/>
      <c r="LIN66" s="469"/>
      <c r="LIO66" s="469"/>
      <c r="LIP66" s="469"/>
      <c r="LIQ66" s="469"/>
      <c r="LIR66" s="469"/>
      <c r="LIS66" s="469"/>
      <c r="LIT66" s="469"/>
      <c r="LIU66" s="469"/>
      <c r="LIV66" s="469"/>
      <c r="LIW66" s="469"/>
      <c r="LIX66" s="469"/>
      <c r="LIY66" s="469"/>
      <c r="LIZ66" s="469"/>
      <c r="LJA66" s="469"/>
      <c r="LJB66" s="469"/>
      <c r="LJC66" s="469"/>
      <c r="LJD66" s="469"/>
      <c r="LJE66" s="469"/>
      <c r="LJF66" s="469"/>
      <c r="LJG66" s="469"/>
      <c r="LJH66" s="469"/>
      <c r="LJI66" s="469"/>
      <c r="LJJ66" s="469"/>
      <c r="LJK66" s="469"/>
      <c r="LJL66" s="469"/>
      <c r="LJM66" s="469"/>
      <c r="LJN66" s="469"/>
      <c r="LJO66" s="469"/>
      <c r="LJP66" s="469"/>
      <c r="LJQ66" s="469"/>
      <c r="LJR66" s="469"/>
      <c r="LJS66" s="469"/>
      <c r="LJT66" s="469"/>
      <c r="LJU66" s="469"/>
      <c r="LJV66" s="469"/>
      <c r="LJW66" s="469"/>
      <c r="LJX66" s="469"/>
      <c r="LJY66" s="469"/>
      <c r="LJZ66" s="469"/>
      <c r="LKA66" s="469"/>
      <c r="LKB66" s="469"/>
      <c r="LKC66" s="469"/>
      <c r="LKD66" s="469"/>
      <c r="LKE66" s="469"/>
      <c r="LKF66" s="469"/>
      <c r="LKG66" s="469"/>
      <c r="LKH66" s="469"/>
      <c r="LKI66" s="469"/>
      <c r="LKJ66" s="469"/>
      <c r="LKK66" s="469"/>
      <c r="LKL66" s="469"/>
      <c r="LKM66" s="469"/>
      <c r="LKN66" s="469"/>
      <c r="LKO66" s="469"/>
      <c r="LKP66" s="469"/>
      <c r="LKQ66" s="469"/>
      <c r="LKR66" s="469"/>
      <c r="LKS66" s="469"/>
      <c r="LKT66" s="469"/>
      <c r="LKU66" s="469"/>
      <c r="LKV66" s="469"/>
      <c r="LKW66" s="469"/>
      <c r="LKX66" s="469"/>
      <c r="LKY66" s="469"/>
      <c r="LKZ66" s="469"/>
      <c r="LLA66" s="469"/>
      <c r="LLB66" s="469"/>
      <c r="LLC66" s="469"/>
      <c r="LLD66" s="469"/>
      <c r="LLE66" s="469"/>
      <c r="LLF66" s="469"/>
      <c r="LLG66" s="469"/>
      <c r="LLH66" s="469"/>
      <c r="LLI66" s="469"/>
      <c r="LLJ66" s="469"/>
      <c r="LLK66" s="469"/>
      <c r="LLL66" s="469"/>
      <c r="LLM66" s="469"/>
      <c r="LLN66" s="469"/>
      <c r="LLO66" s="469"/>
      <c r="LLP66" s="469"/>
      <c r="LLQ66" s="469"/>
      <c r="LLR66" s="469"/>
      <c r="LLS66" s="469"/>
      <c r="LLT66" s="469"/>
      <c r="LLU66" s="469"/>
      <c r="LLV66" s="469"/>
      <c r="LLW66" s="469"/>
      <c r="LLX66" s="469"/>
      <c r="LLY66" s="469"/>
      <c r="LLZ66" s="469"/>
      <c r="LMA66" s="469"/>
      <c r="LMB66" s="469"/>
      <c r="LMC66" s="469"/>
      <c r="LMD66" s="469"/>
      <c r="LME66" s="469"/>
      <c r="LMF66" s="469"/>
      <c r="LMG66" s="469"/>
      <c r="LMH66" s="469"/>
      <c r="LMI66" s="469"/>
      <c r="LMJ66" s="469"/>
      <c r="LMK66" s="469"/>
      <c r="LML66" s="469"/>
      <c r="LMM66" s="469"/>
      <c r="LMN66" s="469"/>
      <c r="LMO66" s="469"/>
      <c r="LMP66" s="469"/>
      <c r="LMQ66" s="469"/>
      <c r="LMR66" s="469"/>
      <c r="LMS66" s="469"/>
      <c r="LMT66" s="469"/>
      <c r="LMU66" s="469"/>
      <c r="LMV66" s="469"/>
      <c r="LMW66" s="469"/>
      <c r="LMX66" s="469"/>
      <c r="LMY66" s="469"/>
      <c r="LMZ66" s="469"/>
      <c r="LNA66" s="469"/>
      <c r="LNB66" s="469"/>
      <c r="LNC66" s="469"/>
      <c r="LND66" s="469"/>
      <c r="LNE66" s="469"/>
      <c r="LNF66" s="469"/>
      <c r="LNG66" s="469"/>
      <c r="LNH66" s="469"/>
      <c r="LNI66" s="469"/>
      <c r="LNJ66" s="469"/>
      <c r="LNK66" s="469"/>
      <c r="LNL66" s="469"/>
      <c r="LNM66" s="469"/>
      <c r="LNN66" s="469"/>
      <c r="LNO66" s="469"/>
      <c r="LNP66" s="469"/>
      <c r="LNQ66" s="469"/>
      <c r="LNR66" s="469"/>
      <c r="LNS66" s="469"/>
      <c r="LNT66" s="469"/>
      <c r="LNU66" s="469"/>
      <c r="LNV66" s="469"/>
      <c r="LNW66" s="469"/>
      <c r="LNX66" s="469"/>
      <c r="LNY66" s="469"/>
      <c r="LNZ66" s="469"/>
      <c r="LOA66" s="469"/>
      <c r="LOB66" s="469"/>
      <c r="LOC66" s="469"/>
      <c r="LOD66" s="469"/>
      <c r="LOE66" s="469"/>
      <c r="LOF66" s="469"/>
      <c r="LOG66" s="469"/>
      <c r="LOH66" s="469"/>
      <c r="LOI66" s="469"/>
      <c r="LOJ66" s="469"/>
      <c r="LOK66" s="469"/>
      <c r="LOL66" s="469"/>
      <c r="LOM66" s="469"/>
      <c r="LON66" s="469"/>
      <c r="LOO66" s="469"/>
      <c r="LOP66" s="469"/>
      <c r="LOQ66" s="469"/>
      <c r="LOR66" s="469"/>
      <c r="LOS66" s="469"/>
      <c r="LOT66" s="469"/>
      <c r="LOU66" s="469"/>
      <c r="LOV66" s="469"/>
      <c r="LOW66" s="469"/>
      <c r="LOX66" s="469"/>
      <c r="LOY66" s="469"/>
      <c r="LOZ66" s="469"/>
      <c r="LPA66" s="469"/>
      <c r="LPB66" s="469"/>
      <c r="LPC66" s="469"/>
      <c r="LPD66" s="469"/>
      <c r="LPE66" s="469"/>
      <c r="LPF66" s="469"/>
      <c r="LPG66" s="469"/>
      <c r="LPH66" s="469"/>
      <c r="LPI66" s="469"/>
      <c r="LPJ66" s="469"/>
      <c r="LPK66" s="469"/>
      <c r="LPL66" s="469"/>
      <c r="LPM66" s="469"/>
      <c r="LPN66" s="469"/>
      <c r="LPO66" s="469"/>
      <c r="LPP66" s="469"/>
      <c r="LPQ66" s="469"/>
      <c r="LPR66" s="469"/>
      <c r="LPS66" s="469"/>
      <c r="LPT66" s="469"/>
      <c r="LPU66" s="469"/>
      <c r="LPV66" s="469"/>
      <c r="LPW66" s="469"/>
      <c r="LPX66" s="469"/>
      <c r="LPY66" s="469"/>
      <c r="LPZ66" s="469"/>
      <c r="LQA66" s="469"/>
      <c r="LQB66" s="469"/>
      <c r="LQC66" s="469"/>
      <c r="LQD66" s="469"/>
      <c r="LQE66" s="469"/>
      <c r="LQF66" s="469"/>
      <c r="LQG66" s="469"/>
      <c r="LQH66" s="469"/>
      <c r="LQI66" s="469"/>
      <c r="LQJ66" s="469"/>
      <c r="LQK66" s="469"/>
      <c r="LQL66" s="469"/>
      <c r="LQM66" s="469"/>
      <c r="LQN66" s="469"/>
      <c r="LQO66" s="469"/>
      <c r="LQP66" s="469"/>
      <c r="LQQ66" s="469"/>
      <c r="LQR66" s="469"/>
      <c r="LQS66" s="469"/>
      <c r="LQT66" s="469"/>
      <c r="LQU66" s="469"/>
      <c r="LQV66" s="469"/>
      <c r="LQW66" s="469"/>
      <c r="LQX66" s="469"/>
      <c r="LQY66" s="469"/>
      <c r="LQZ66" s="469"/>
      <c r="LRA66" s="469"/>
      <c r="LRB66" s="469"/>
      <c r="LRC66" s="469"/>
      <c r="LRD66" s="469"/>
      <c r="LRE66" s="469"/>
      <c r="LRF66" s="469"/>
      <c r="LRG66" s="469"/>
      <c r="LRH66" s="469"/>
      <c r="LRI66" s="469"/>
      <c r="LRJ66" s="469"/>
      <c r="LRK66" s="469"/>
      <c r="LRL66" s="469"/>
      <c r="LRM66" s="469"/>
      <c r="LRN66" s="469"/>
      <c r="LRO66" s="469"/>
      <c r="LRP66" s="469"/>
      <c r="LRQ66" s="469"/>
      <c r="LRR66" s="469"/>
      <c r="LRS66" s="469"/>
      <c r="LRT66" s="469"/>
      <c r="LRU66" s="469"/>
      <c r="LRV66" s="469"/>
      <c r="LRW66" s="469"/>
      <c r="LRX66" s="469"/>
      <c r="LRY66" s="469"/>
      <c r="LRZ66" s="469"/>
      <c r="LSA66" s="469"/>
      <c r="LSB66" s="469"/>
      <c r="LSC66" s="469"/>
      <c r="LSD66" s="469"/>
      <c r="LSE66" s="469"/>
      <c r="LSF66" s="469"/>
      <c r="LSG66" s="469"/>
      <c r="LSH66" s="469"/>
      <c r="LSI66" s="469"/>
      <c r="LSJ66" s="469"/>
      <c r="LSK66" s="469"/>
      <c r="LSL66" s="469"/>
      <c r="LSM66" s="469"/>
      <c r="LSN66" s="469"/>
      <c r="LSO66" s="469"/>
      <c r="LSP66" s="469"/>
      <c r="LSQ66" s="469"/>
      <c r="LSR66" s="469"/>
      <c r="LSS66" s="469"/>
      <c r="LST66" s="469"/>
      <c r="LSU66" s="469"/>
      <c r="LSV66" s="469"/>
      <c r="LSW66" s="469"/>
      <c r="LSX66" s="469"/>
      <c r="LSY66" s="469"/>
      <c r="LSZ66" s="469"/>
      <c r="LTA66" s="469"/>
      <c r="LTB66" s="469"/>
      <c r="LTC66" s="469"/>
      <c r="LTD66" s="469"/>
      <c r="LTE66" s="469"/>
      <c r="LTF66" s="469"/>
      <c r="LTG66" s="469"/>
      <c r="LTH66" s="469"/>
      <c r="LTI66" s="469"/>
      <c r="LTJ66" s="469"/>
      <c r="LTK66" s="469"/>
      <c r="LTL66" s="469"/>
      <c r="LTM66" s="469"/>
      <c r="LTN66" s="469"/>
      <c r="LTO66" s="469"/>
      <c r="LTP66" s="469"/>
      <c r="LTQ66" s="469"/>
      <c r="LTR66" s="469"/>
      <c r="LTS66" s="469"/>
      <c r="LTT66" s="469"/>
      <c r="LTU66" s="469"/>
      <c r="LTV66" s="469"/>
      <c r="LTW66" s="469"/>
      <c r="LTX66" s="469"/>
      <c r="LTY66" s="469"/>
      <c r="LTZ66" s="469"/>
      <c r="LUA66" s="469"/>
      <c r="LUB66" s="469"/>
      <c r="LUC66" s="469"/>
      <c r="LUD66" s="469"/>
      <c r="LUE66" s="469"/>
      <c r="LUF66" s="469"/>
      <c r="LUG66" s="469"/>
      <c r="LUH66" s="469"/>
      <c r="LUI66" s="469"/>
      <c r="LUJ66" s="469"/>
      <c r="LUK66" s="469"/>
      <c r="LUL66" s="469"/>
      <c r="LUM66" s="469"/>
      <c r="LUN66" s="469"/>
      <c r="LUO66" s="469"/>
      <c r="LUP66" s="469"/>
      <c r="LUQ66" s="469"/>
      <c r="LUR66" s="469"/>
      <c r="LUS66" s="469"/>
      <c r="LUT66" s="469"/>
      <c r="LUU66" s="469"/>
      <c r="LUV66" s="469"/>
      <c r="LUW66" s="469"/>
      <c r="LUX66" s="469"/>
      <c r="LUY66" s="469"/>
      <c r="LUZ66" s="469"/>
      <c r="LVA66" s="469"/>
      <c r="LVB66" s="469"/>
      <c r="LVC66" s="469"/>
      <c r="LVD66" s="469"/>
      <c r="LVE66" s="469"/>
      <c r="LVF66" s="469"/>
      <c r="LVG66" s="469"/>
      <c r="LVH66" s="469"/>
      <c r="LVI66" s="469"/>
      <c r="LVJ66" s="469"/>
      <c r="LVK66" s="469"/>
      <c r="LVL66" s="469"/>
      <c r="LVM66" s="469"/>
      <c r="LVN66" s="469"/>
      <c r="LVO66" s="469"/>
      <c r="LVP66" s="469"/>
      <c r="LVQ66" s="469"/>
      <c r="LVR66" s="469"/>
      <c r="LVS66" s="469"/>
      <c r="LVT66" s="469"/>
      <c r="LVU66" s="469"/>
      <c r="LVV66" s="469"/>
      <c r="LVW66" s="469"/>
      <c r="LVX66" s="469"/>
      <c r="LVY66" s="469"/>
      <c r="LVZ66" s="469"/>
      <c r="LWA66" s="469"/>
      <c r="LWB66" s="469"/>
      <c r="LWC66" s="469"/>
      <c r="LWD66" s="469"/>
      <c r="LWE66" s="469"/>
      <c r="LWF66" s="469"/>
      <c r="LWG66" s="469"/>
      <c r="LWH66" s="469"/>
      <c r="LWI66" s="469"/>
      <c r="LWJ66" s="469"/>
      <c r="LWK66" s="469"/>
      <c r="LWL66" s="469"/>
      <c r="LWM66" s="469"/>
      <c r="LWN66" s="469"/>
      <c r="LWO66" s="469"/>
      <c r="LWP66" s="469"/>
      <c r="LWQ66" s="469"/>
      <c r="LWR66" s="469"/>
      <c r="LWS66" s="469"/>
      <c r="LWT66" s="469"/>
      <c r="LWU66" s="469"/>
      <c r="LWV66" s="469"/>
      <c r="LWW66" s="469"/>
      <c r="LWX66" s="469"/>
      <c r="LWY66" s="469"/>
      <c r="LWZ66" s="469"/>
      <c r="LXA66" s="469"/>
      <c r="LXB66" s="469"/>
      <c r="LXC66" s="469"/>
      <c r="LXD66" s="469"/>
      <c r="LXE66" s="469"/>
      <c r="LXF66" s="469"/>
      <c r="LXG66" s="469"/>
      <c r="LXH66" s="469"/>
      <c r="LXI66" s="469"/>
      <c r="LXJ66" s="469"/>
      <c r="LXK66" s="469"/>
      <c r="LXL66" s="469"/>
      <c r="LXM66" s="469"/>
      <c r="LXN66" s="469"/>
      <c r="LXO66" s="469"/>
      <c r="LXP66" s="469"/>
      <c r="LXQ66" s="469"/>
      <c r="LXR66" s="469"/>
      <c r="LXS66" s="469"/>
      <c r="LXT66" s="469"/>
      <c r="LXU66" s="469"/>
      <c r="LXV66" s="469"/>
      <c r="LXW66" s="469"/>
      <c r="LXX66" s="469"/>
      <c r="LXY66" s="469"/>
      <c r="LXZ66" s="469"/>
      <c r="LYA66" s="469"/>
      <c r="LYB66" s="469"/>
      <c r="LYC66" s="469"/>
      <c r="LYD66" s="469"/>
      <c r="LYE66" s="469"/>
      <c r="LYF66" s="469"/>
      <c r="LYG66" s="469"/>
      <c r="LYH66" s="469"/>
      <c r="LYI66" s="469"/>
      <c r="LYJ66" s="469"/>
      <c r="LYK66" s="469"/>
      <c r="LYL66" s="469"/>
      <c r="LYM66" s="469"/>
      <c r="LYN66" s="469"/>
      <c r="LYO66" s="469"/>
      <c r="LYP66" s="469"/>
      <c r="LYQ66" s="469"/>
      <c r="LYR66" s="469"/>
      <c r="LYS66" s="469"/>
      <c r="LYT66" s="469"/>
      <c r="LYU66" s="469"/>
      <c r="LYV66" s="469"/>
      <c r="LYW66" s="469"/>
      <c r="LYX66" s="469"/>
      <c r="LYY66" s="469"/>
      <c r="LYZ66" s="469"/>
      <c r="LZA66" s="469"/>
      <c r="LZB66" s="469"/>
      <c r="LZC66" s="469"/>
      <c r="LZD66" s="469"/>
      <c r="LZE66" s="469"/>
      <c r="LZF66" s="469"/>
      <c r="LZG66" s="469"/>
      <c r="LZH66" s="469"/>
      <c r="LZI66" s="469"/>
      <c r="LZJ66" s="469"/>
      <c r="LZK66" s="469"/>
      <c r="LZL66" s="469"/>
      <c r="LZM66" s="469"/>
      <c r="LZN66" s="469"/>
      <c r="LZO66" s="469"/>
      <c r="LZP66" s="469"/>
      <c r="LZQ66" s="469"/>
      <c r="LZR66" s="469"/>
      <c r="LZS66" s="469"/>
      <c r="LZT66" s="469"/>
      <c r="LZU66" s="469"/>
      <c r="LZV66" s="469"/>
      <c r="LZW66" s="469"/>
      <c r="LZX66" s="469"/>
      <c r="LZY66" s="469"/>
      <c r="LZZ66" s="469"/>
      <c r="MAA66" s="469"/>
      <c r="MAB66" s="469"/>
      <c r="MAC66" s="469"/>
      <c r="MAD66" s="469"/>
      <c r="MAE66" s="469"/>
      <c r="MAF66" s="469"/>
      <c r="MAG66" s="469"/>
      <c r="MAH66" s="469"/>
      <c r="MAI66" s="469"/>
      <c r="MAJ66" s="469"/>
      <c r="MAK66" s="469"/>
      <c r="MAL66" s="469"/>
      <c r="MAM66" s="469"/>
      <c r="MAN66" s="469"/>
      <c r="MAO66" s="469"/>
      <c r="MAP66" s="469"/>
      <c r="MAQ66" s="469"/>
      <c r="MAR66" s="469"/>
      <c r="MAS66" s="469"/>
      <c r="MAT66" s="469"/>
      <c r="MAU66" s="469"/>
      <c r="MAV66" s="469"/>
      <c r="MAW66" s="469"/>
      <c r="MAX66" s="469"/>
      <c r="MAY66" s="469"/>
      <c r="MAZ66" s="469"/>
      <c r="MBA66" s="469"/>
      <c r="MBB66" s="469"/>
      <c r="MBC66" s="469"/>
      <c r="MBD66" s="469"/>
      <c r="MBE66" s="469"/>
      <c r="MBF66" s="469"/>
      <c r="MBG66" s="469"/>
      <c r="MBH66" s="469"/>
      <c r="MBI66" s="469"/>
      <c r="MBJ66" s="469"/>
      <c r="MBK66" s="469"/>
      <c r="MBL66" s="469"/>
      <c r="MBM66" s="469"/>
      <c r="MBN66" s="469"/>
      <c r="MBO66" s="469"/>
      <c r="MBP66" s="469"/>
      <c r="MBQ66" s="469"/>
      <c r="MBR66" s="469"/>
      <c r="MBS66" s="469"/>
      <c r="MBT66" s="469"/>
      <c r="MBU66" s="469"/>
      <c r="MBV66" s="469"/>
      <c r="MBW66" s="469"/>
      <c r="MBX66" s="469"/>
      <c r="MBY66" s="469"/>
      <c r="MBZ66" s="469"/>
      <c r="MCA66" s="469"/>
      <c r="MCB66" s="469"/>
      <c r="MCC66" s="469"/>
      <c r="MCD66" s="469"/>
      <c r="MCE66" s="469"/>
      <c r="MCF66" s="469"/>
      <c r="MCG66" s="469"/>
      <c r="MCH66" s="469"/>
      <c r="MCI66" s="469"/>
      <c r="MCJ66" s="469"/>
      <c r="MCK66" s="469"/>
      <c r="MCL66" s="469"/>
      <c r="MCM66" s="469"/>
      <c r="MCN66" s="469"/>
      <c r="MCO66" s="469"/>
      <c r="MCP66" s="469"/>
      <c r="MCQ66" s="469"/>
      <c r="MCR66" s="469"/>
      <c r="MCS66" s="469"/>
      <c r="MCT66" s="469"/>
      <c r="MCU66" s="469"/>
      <c r="MCV66" s="469"/>
      <c r="MCW66" s="469"/>
      <c r="MCX66" s="469"/>
      <c r="MCY66" s="469"/>
      <c r="MCZ66" s="469"/>
      <c r="MDA66" s="469"/>
      <c r="MDB66" s="469"/>
      <c r="MDC66" s="469"/>
      <c r="MDD66" s="469"/>
      <c r="MDE66" s="469"/>
      <c r="MDF66" s="469"/>
      <c r="MDG66" s="469"/>
      <c r="MDH66" s="469"/>
      <c r="MDI66" s="469"/>
      <c r="MDJ66" s="469"/>
      <c r="MDK66" s="469"/>
      <c r="MDL66" s="469"/>
      <c r="MDM66" s="469"/>
      <c r="MDN66" s="469"/>
      <c r="MDO66" s="469"/>
      <c r="MDP66" s="469"/>
      <c r="MDQ66" s="469"/>
      <c r="MDR66" s="469"/>
      <c r="MDS66" s="469"/>
      <c r="MDT66" s="469"/>
      <c r="MDU66" s="469"/>
      <c r="MDV66" s="469"/>
      <c r="MDW66" s="469"/>
      <c r="MDX66" s="469"/>
      <c r="MDY66" s="469"/>
      <c r="MDZ66" s="469"/>
      <c r="MEA66" s="469"/>
      <c r="MEB66" s="469"/>
      <c r="MEC66" s="469"/>
      <c r="MED66" s="469"/>
      <c r="MEE66" s="469"/>
      <c r="MEF66" s="469"/>
      <c r="MEG66" s="469"/>
      <c r="MEH66" s="469"/>
      <c r="MEI66" s="469"/>
      <c r="MEJ66" s="469"/>
      <c r="MEK66" s="469"/>
      <c r="MEL66" s="469"/>
      <c r="MEM66" s="469"/>
      <c r="MEN66" s="469"/>
      <c r="MEO66" s="469"/>
      <c r="MEP66" s="469"/>
      <c r="MEQ66" s="469"/>
      <c r="MER66" s="469"/>
      <c r="MES66" s="469"/>
      <c r="MET66" s="469"/>
      <c r="MEU66" s="469"/>
      <c r="MEV66" s="469"/>
      <c r="MEW66" s="469"/>
      <c r="MEX66" s="469"/>
      <c r="MEY66" s="469"/>
      <c r="MEZ66" s="469"/>
      <c r="MFA66" s="469"/>
      <c r="MFB66" s="469"/>
      <c r="MFC66" s="469"/>
      <c r="MFD66" s="469"/>
      <c r="MFE66" s="469"/>
      <c r="MFF66" s="469"/>
      <c r="MFG66" s="469"/>
      <c r="MFH66" s="469"/>
      <c r="MFI66" s="469"/>
      <c r="MFJ66" s="469"/>
      <c r="MFK66" s="469"/>
      <c r="MFL66" s="469"/>
      <c r="MFM66" s="469"/>
      <c r="MFN66" s="469"/>
      <c r="MFO66" s="469"/>
      <c r="MFP66" s="469"/>
      <c r="MFQ66" s="469"/>
      <c r="MFR66" s="469"/>
      <c r="MFS66" s="469"/>
      <c r="MFT66" s="469"/>
      <c r="MFU66" s="469"/>
      <c r="MFV66" s="469"/>
      <c r="MFW66" s="469"/>
      <c r="MFX66" s="469"/>
      <c r="MFY66" s="469"/>
      <c r="MFZ66" s="469"/>
      <c r="MGA66" s="469"/>
      <c r="MGB66" s="469"/>
      <c r="MGC66" s="469"/>
      <c r="MGD66" s="469"/>
      <c r="MGE66" s="469"/>
      <c r="MGF66" s="469"/>
      <c r="MGG66" s="469"/>
      <c r="MGH66" s="469"/>
      <c r="MGI66" s="469"/>
      <c r="MGJ66" s="469"/>
      <c r="MGK66" s="469"/>
      <c r="MGL66" s="469"/>
      <c r="MGM66" s="469"/>
      <c r="MGN66" s="469"/>
      <c r="MGO66" s="469"/>
      <c r="MGP66" s="469"/>
      <c r="MGQ66" s="469"/>
      <c r="MGR66" s="469"/>
      <c r="MGS66" s="469"/>
      <c r="MGT66" s="469"/>
      <c r="MGU66" s="469"/>
      <c r="MGV66" s="469"/>
      <c r="MGW66" s="469"/>
      <c r="MGX66" s="469"/>
      <c r="MGY66" s="469"/>
      <c r="MGZ66" s="469"/>
      <c r="MHA66" s="469"/>
      <c r="MHB66" s="469"/>
      <c r="MHC66" s="469"/>
      <c r="MHD66" s="469"/>
      <c r="MHE66" s="469"/>
      <c r="MHF66" s="469"/>
      <c r="MHG66" s="469"/>
      <c r="MHH66" s="469"/>
      <c r="MHI66" s="469"/>
      <c r="MHJ66" s="469"/>
      <c r="MHK66" s="469"/>
      <c r="MHL66" s="469"/>
      <c r="MHM66" s="469"/>
      <c r="MHN66" s="469"/>
      <c r="MHO66" s="469"/>
      <c r="MHP66" s="469"/>
      <c r="MHQ66" s="469"/>
      <c r="MHR66" s="469"/>
      <c r="MHS66" s="469"/>
      <c r="MHT66" s="469"/>
      <c r="MHU66" s="469"/>
      <c r="MHV66" s="469"/>
      <c r="MHW66" s="469"/>
      <c r="MHX66" s="469"/>
      <c r="MHY66" s="469"/>
      <c r="MHZ66" s="469"/>
      <c r="MIA66" s="469"/>
      <c r="MIB66" s="469"/>
      <c r="MIC66" s="469"/>
      <c r="MID66" s="469"/>
      <c r="MIE66" s="469"/>
      <c r="MIF66" s="469"/>
      <c r="MIG66" s="469"/>
      <c r="MIH66" s="469"/>
      <c r="MII66" s="469"/>
      <c r="MIJ66" s="469"/>
      <c r="MIK66" s="469"/>
      <c r="MIL66" s="469"/>
      <c r="MIM66" s="469"/>
      <c r="MIN66" s="469"/>
      <c r="MIO66" s="469"/>
      <c r="MIP66" s="469"/>
      <c r="MIQ66" s="469"/>
      <c r="MIR66" s="469"/>
      <c r="MIS66" s="469"/>
      <c r="MIT66" s="469"/>
      <c r="MIU66" s="469"/>
      <c r="MIV66" s="469"/>
      <c r="MIW66" s="469"/>
      <c r="MIX66" s="469"/>
      <c r="MIY66" s="469"/>
      <c r="MIZ66" s="469"/>
      <c r="MJA66" s="469"/>
      <c r="MJB66" s="469"/>
      <c r="MJC66" s="469"/>
      <c r="MJD66" s="469"/>
      <c r="MJE66" s="469"/>
      <c r="MJF66" s="469"/>
      <c r="MJG66" s="469"/>
      <c r="MJH66" s="469"/>
      <c r="MJI66" s="469"/>
      <c r="MJJ66" s="469"/>
      <c r="MJK66" s="469"/>
      <c r="MJL66" s="469"/>
      <c r="MJM66" s="469"/>
      <c r="MJN66" s="469"/>
      <c r="MJO66" s="469"/>
      <c r="MJP66" s="469"/>
      <c r="MJQ66" s="469"/>
      <c r="MJR66" s="469"/>
      <c r="MJS66" s="469"/>
      <c r="MJT66" s="469"/>
      <c r="MJU66" s="469"/>
      <c r="MJV66" s="469"/>
      <c r="MJW66" s="469"/>
      <c r="MJX66" s="469"/>
      <c r="MJY66" s="469"/>
      <c r="MJZ66" s="469"/>
      <c r="MKA66" s="469"/>
      <c r="MKB66" s="469"/>
      <c r="MKC66" s="469"/>
      <c r="MKD66" s="469"/>
      <c r="MKE66" s="469"/>
      <c r="MKF66" s="469"/>
      <c r="MKG66" s="469"/>
      <c r="MKH66" s="469"/>
      <c r="MKI66" s="469"/>
      <c r="MKJ66" s="469"/>
      <c r="MKK66" s="469"/>
      <c r="MKL66" s="469"/>
      <c r="MKM66" s="469"/>
      <c r="MKN66" s="469"/>
      <c r="MKO66" s="469"/>
      <c r="MKP66" s="469"/>
      <c r="MKQ66" s="469"/>
      <c r="MKR66" s="469"/>
      <c r="MKS66" s="469"/>
      <c r="MKT66" s="469"/>
      <c r="MKU66" s="469"/>
      <c r="MKV66" s="469"/>
      <c r="MKW66" s="469"/>
      <c r="MKX66" s="469"/>
      <c r="MKY66" s="469"/>
      <c r="MKZ66" s="469"/>
      <c r="MLA66" s="469"/>
      <c r="MLB66" s="469"/>
      <c r="MLC66" s="469"/>
      <c r="MLD66" s="469"/>
      <c r="MLE66" s="469"/>
      <c r="MLF66" s="469"/>
      <c r="MLG66" s="469"/>
      <c r="MLH66" s="469"/>
      <c r="MLI66" s="469"/>
      <c r="MLJ66" s="469"/>
      <c r="MLK66" s="469"/>
      <c r="MLL66" s="469"/>
      <c r="MLM66" s="469"/>
      <c r="MLN66" s="469"/>
      <c r="MLO66" s="469"/>
      <c r="MLP66" s="469"/>
      <c r="MLQ66" s="469"/>
      <c r="MLR66" s="469"/>
      <c r="MLS66" s="469"/>
      <c r="MLT66" s="469"/>
      <c r="MLU66" s="469"/>
      <c r="MLV66" s="469"/>
      <c r="MLW66" s="469"/>
      <c r="MLX66" s="469"/>
      <c r="MLY66" s="469"/>
      <c r="MLZ66" s="469"/>
      <c r="MMA66" s="469"/>
      <c r="MMB66" s="469"/>
      <c r="MMC66" s="469"/>
      <c r="MMD66" s="469"/>
      <c r="MME66" s="469"/>
      <c r="MMF66" s="469"/>
      <c r="MMG66" s="469"/>
      <c r="MMH66" s="469"/>
      <c r="MMI66" s="469"/>
      <c r="MMJ66" s="469"/>
      <c r="MMK66" s="469"/>
      <c r="MML66" s="469"/>
      <c r="MMM66" s="469"/>
      <c r="MMN66" s="469"/>
      <c r="MMO66" s="469"/>
      <c r="MMP66" s="469"/>
      <c r="MMQ66" s="469"/>
      <c r="MMR66" s="469"/>
      <c r="MMS66" s="469"/>
      <c r="MMT66" s="469"/>
      <c r="MMU66" s="469"/>
      <c r="MMV66" s="469"/>
      <c r="MMW66" s="469"/>
      <c r="MMX66" s="469"/>
      <c r="MMY66" s="469"/>
      <c r="MMZ66" s="469"/>
      <c r="MNA66" s="469"/>
      <c r="MNB66" s="469"/>
      <c r="MNC66" s="469"/>
      <c r="MND66" s="469"/>
      <c r="MNE66" s="469"/>
      <c r="MNF66" s="469"/>
      <c r="MNG66" s="469"/>
      <c r="MNH66" s="469"/>
      <c r="MNI66" s="469"/>
      <c r="MNJ66" s="469"/>
      <c r="MNK66" s="469"/>
      <c r="MNL66" s="469"/>
      <c r="MNM66" s="469"/>
      <c r="MNN66" s="469"/>
      <c r="MNO66" s="469"/>
      <c r="MNP66" s="469"/>
      <c r="MNQ66" s="469"/>
      <c r="MNR66" s="469"/>
      <c r="MNS66" s="469"/>
      <c r="MNT66" s="469"/>
      <c r="MNU66" s="469"/>
      <c r="MNV66" s="469"/>
      <c r="MNW66" s="469"/>
      <c r="MNX66" s="469"/>
      <c r="MNY66" s="469"/>
      <c r="MNZ66" s="469"/>
      <c r="MOA66" s="469"/>
      <c r="MOB66" s="469"/>
      <c r="MOC66" s="469"/>
      <c r="MOD66" s="469"/>
      <c r="MOE66" s="469"/>
      <c r="MOF66" s="469"/>
      <c r="MOG66" s="469"/>
      <c r="MOH66" s="469"/>
      <c r="MOI66" s="469"/>
      <c r="MOJ66" s="469"/>
      <c r="MOK66" s="469"/>
      <c r="MOL66" s="469"/>
      <c r="MOM66" s="469"/>
      <c r="MON66" s="469"/>
      <c r="MOO66" s="469"/>
      <c r="MOP66" s="469"/>
      <c r="MOQ66" s="469"/>
      <c r="MOR66" s="469"/>
      <c r="MOS66" s="469"/>
      <c r="MOT66" s="469"/>
      <c r="MOU66" s="469"/>
      <c r="MOV66" s="469"/>
      <c r="MOW66" s="469"/>
      <c r="MOX66" s="469"/>
      <c r="MOY66" s="469"/>
      <c r="MOZ66" s="469"/>
      <c r="MPA66" s="469"/>
      <c r="MPB66" s="469"/>
      <c r="MPC66" s="469"/>
      <c r="MPD66" s="469"/>
      <c r="MPE66" s="469"/>
      <c r="MPF66" s="469"/>
      <c r="MPG66" s="469"/>
      <c r="MPH66" s="469"/>
      <c r="MPI66" s="469"/>
      <c r="MPJ66" s="469"/>
      <c r="MPK66" s="469"/>
      <c r="MPL66" s="469"/>
      <c r="MPM66" s="469"/>
      <c r="MPN66" s="469"/>
      <c r="MPO66" s="469"/>
      <c r="MPP66" s="469"/>
      <c r="MPQ66" s="469"/>
      <c r="MPR66" s="469"/>
      <c r="MPS66" s="469"/>
      <c r="MPT66" s="469"/>
      <c r="MPU66" s="469"/>
      <c r="MPV66" s="469"/>
      <c r="MPW66" s="469"/>
      <c r="MPX66" s="469"/>
      <c r="MPY66" s="469"/>
      <c r="MPZ66" s="469"/>
      <c r="MQA66" s="469"/>
      <c r="MQB66" s="469"/>
      <c r="MQC66" s="469"/>
      <c r="MQD66" s="469"/>
      <c r="MQE66" s="469"/>
      <c r="MQF66" s="469"/>
      <c r="MQG66" s="469"/>
      <c r="MQH66" s="469"/>
      <c r="MQI66" s="469"/>
      <c r="MQJ66" s="469"/>
      <c r="MQK66" s="469"/>
      <c r="MQL66" s="469"/>
      <c r="MQM66" s="469"/>
      <c r="MQN66" s="469"/>
      <c r="MQO66" s="469"/>
      <c r="MQP66" s="469"/>
      <c r="MQQ66" s="469"/>
      <c r="MQR66" s="469"/>
      <c r="MQS66" s="469"/>
      <c r="MQT66" s="469"/>
      <c r="MQU66" s="469"/>
      <c r="MQV66" s="469"/>
      <c r="MQW66" s="469"/>
      <c r="MQX66" s="469"/>
      <c r="MQY66" s="469"/>
      <c r="MQZ66" s="469"/>
      <c r="MRA66" s="469"/>
      <c r="MRB66" s="469"/>
      <c r="MRC66" s="469"/>
      <c r="MRD66" s="469"/>
      <c r="MRE66" s="469"/>
      <c r="MRF66" s="469"/>
      <c r="MRG66" s="469"/>
      <c r="MRH66" s="469"/>
      <c r="MRI66" s="469"/>
      <c r="MRJ66" s="469"/>
      <c r="MRK66" s="469"/>
      <c r="MRL66" s="469"/>
      <c r="MRM66" s="469"/>
      <c r="MRN66" s="469"/>
      <c r="MRO66" s="469"/>
      <c r="MRP66" s="469"/>
      <c r="MRQ66" s="469"/>
      <c r="MRR66" s="469"/>
      <c r="MRS66" s="469"/>
      <c r="MRT66" s="469"/>
      <c r="MRU66" s="469"/>
      <c r="MRV66" s="469"/>
      <c r="MRW66" s="469"/>
      <c r="MRX66" s="469"/>
      <c r="MRY66" s="469"/>
      <c r="MRZ66" s="469"/>
      <c r="MSA66" s="469"/>
      <c r="MSB66" s="469"/>
      <c r="MSC66" s="469"/>
      <c r="MSD66" s="469"/>
      <c r="MSE66" s="469"/>
      <c r="MSF66" s="469"/>
      <c r="MSG66" s="469"/>
      <c r="MSH66" s="469"/>
      <c r="MSI66" s="469"/>
      <c r="MSJ66" s="469"/>
      <c r="MSK66" s="469"/>
      <c r="MSL66" s="469"/>
      <c r="MSM66" s="469"/>
      <c r="MSN66" s="469"/>
      <c r="MSO66" s="469"/>
      <c r="MSP66" s="469"/>
      <c r="MSQ66" s="469"/>
      <c r="MSR66" s="469"/>
      <c r="MSS66" s="469"/>
      <c r="MST66" s="469"/>
      <c r="MSU66" s="469"/>
      <c r="MSV66" s="469"/>
      <c r="MSW66" s="469"/>
      <c r="MSX66" s="469"/>
      <c r="MSY66" s="469"/>
      <c r="MSZ66" s="469"/>
      <c r="MTA66" s="469"/>
      <c r="MTB66" s="469"/>
      <c r="MTC66" s="469"/>
      <c r="MTD66" s="469"/>
      <c r="MTE66" s="469"/>
      <c r="MTF66" s="469"/>
      <c r="MTG66" s="469"/>
      <c r="MTH66" s="469"/>
      <c r="MTI66" s="469"/>
      <c r="MTJ66" s="469"/>
      <c r="MTK66" s="469"/>
      <c r="MTL66" s="469"/>
      <c r="MTM66" s="469"/>
      <c r="MTN66" s="469"/>
      <c r="MTO66" s="469"/>
      <c r="MTP66" s="469"/>
      <c r="MTQ66" s="469"/>
      <c r="MTR66" s="469"/>
      <c r="MTS66" s="469"/>
      <c r="MTT66" s="469"/>
      <c r="MTU66" s="469"/>
      <c r="MTV66" s="469"/>
      <c r="MTW66" s="469"/>
      <c r="MTX66" s="469"/>
      <c r="MTY66" s="469"/>
      <c r="MTZ66" s="469"/>
      <c r="MUA66" s="469"/>
      <c r="MUB66" s="469"/>
      <c r="MUC66" s="469"/>
      <c r="MUD66" s="469"/>
      <c r="MUE66" s="469"/>
      <c r="MUF66" s="469"/>
      <c r="MUG66" s="469"/>
      <c r="MUH66" s="469"/>
      <c r="MUI66" s="469"/>
      <c r="MUJ66" s="469"/>
      <c r="MUK66" s="469"/>
      <c r="MUL66" s="469"/>
      <c r="MUM66" s="469"/>
      <c r="MUN66" s="469"/>
      <c r="MUO66" s="469"/>
      <c r="MUP66" s="469"/>
      <c r="MUQ66" s="469"/>
      <c r="MUR66" s="469"/>
      <c r="MUS66" s="469"/>
      <c r="MUT66" s="469"/>
      <c r="MUU66" s="469"/>
      <c r="MUV66" s="469"/>
      <c r="MUW66" s="469"/>
      <c r="MUX66" s="469"/>
      <c r="MUY66" s="469"/>
      <c r="MUZ66" s="469"/>
      <c r="MVA66" s="469"/>
      <c r="MVB66" s="469"/>
      <c r="MVC66" s="469"/>
      <c r="MVD66" s="469"/>
      <c r="MVE66" s="469"/>
      <c r="MVF66" s="469"/>
      <c r="MVG66" s="469"/>
      <c r="MVH66" s="469"/>
      <c r="MVI66" s="469"/>
      <c r="MVJ66" s="469"/>
      <c r="MVK66" s="469"/>
      <c r="MVL66" s="469"/>
      <c r="MVM66" s="469"/>
      <c r="MVN66" s="469"/>
      <c r="MVO66" s="469"/>
      <c r="MVP66" s="469"/>
      <c r="MVQ66" s="469"/>
      <c r="MVR66" s="469"/>
      <c r="MVS66" s="469"/>
      <c r="MVT66" s="469"/>
      <c r="MVU66" s="469"/>
      <c r="MVV66" s="469"/>
      <c r="MVW66" s="469"/>
      <c r="MVX66" s="469"/>
      <c r="MVY66" s="469"/>
      <c r="MVZ66" s="469"/>
      <c r="MWA66" s="469"/>
      <c r="MWB66" s="469"/>
      <c r="MWC66" s="469"/>
      <c r="MWD66" s="469"/>
      <c r="MWE66" s="469"/>
      <c r="MWF66" s="469"/>
      <c r="MWG66" s="469"/>
      <c r="MWH66" s="469"/>
      <c r="MWI66" s="469"/>
      <c r="MWJ66" s="469"/>
      <c r="MWK66" s="469"/>
      <c r="MWL66" s="469"/>
      <c r="MWM66" s="469"/>
      <c r="MWN66" s="469"/>
      <c r="MWO66" s="469"/>
      <c r="MWP66" s="469"/>
      <c r="MWQ66" s="469"/>
      <c r="MWR66" s="469"/>
      <c r="MWS66" s="469"/>
      <c r="MWT66" s="469"/>
      <c r="MWU66" s="469"/>
      <c r="MWV66" s="469"/>
      <c r="MWW66" s="469"/>
      <c r="MWX66" s="469"/>
      <c r="MWY66" s="469"/>
      <c r="MWZ66" s="469"/>
      <c r="MXA66" s="469"/>
      <c r="MXB66" s="469"/>
      <c r="MXC66" s="469"/>
      <c r="MXD66" s="469"/>
      <c r="MXE66" s="469"/>
      <c r="MXF66" s="469"/>
      <c r="MXG66" s="469"/>
      <c r="MXH66" s="469"/>
      <c r="MXI66" s="469"/>
      <c r="MXJ66" s="469"/>
      <c r="MXK66" s="469"/>
      <c r="MXL66" s="469"/>
      <c r="MXM66" s="469"/>
      <c r="MXN66" s="469"/>
      <c r="MXO66" s="469"/>
      <c r="MXP66" s="469"/>
      <c r="MXQ66" s="469"/>
      <c r="MXR66" s="469"/>
      <c r="MXS66" s="469"/>
      <c r="MXT66" s="469"/>
      <c r="MXU66" s="469"/>
      <c r="MXV66" s="469"/>
      <c r="MXW66" s="469"/>
      <c r="MXX66" s="469"/>
      <c r="MXY66" s="469"/>
      <c r="MXZ66" s="469"/>
      <c r="MYA66" s="469"/>
      <c r="MYB66" s="469"/>
      <c r="MYC66" s="469"/>
      <c r="MYD66" s="469"/>
      <c r="MYE66" s="469"/>
      <c r="MYF66" s="469"/>
      <c r="MYG66" s="469"/>
      <c r="MYH66" s="469"/>
      <c r="MYI66" s="469"/>
      <c r="MYJ66" s="469"/>
      <c r="MYK66" s="469"/>
      <c r="MYL66" s="469"/>
      <c r="MYM66" s="469"/>
      <c r="MYN66" s="469"/>
      <c r="MYO66" s="469"/>
      <c r="MYP66" s="469"/>
      <c r="MYQ66" s="469"/>
      <c r="MYR66" s="469"/>
      <c r="MYS66" s="469"/>
      <c r="MYT66" s="469"/>
      <c r="MYU66" s="469"/>
      <c r="MYV66" s="469"/>
      <c r="MYW66" s="469"/>
      <c r="MYX66" s="469"/>
      <c r="MYY66" s="469"/>
      <c r="MYZ66" s="469"/>
      <c r="MZA66" s="469"/>
      <c r="MZB66" s="469"/>
      <c r="MZC66" s="469"/>
      <c r="MZD66" s="469"/>
      <c r="MZE66" s="469"/>
      <c r="MZF66" s="469"/>
      <c r="MZG66" s="469"/>
      <c r="MZH66" s="469"/>
      <c r="MZI66" s="469"/>
      <c r="MZJ66" s="469"/>
      <c r="MZK66" s="469"/>
      <c r="MZL66" s="469"/>
      <c r="MZM66" s="469"/>
      <c r="MZN66" s="469"/>
      <c r="MZO66" s="469"/>
      <c r="MZP66" s="469"/>
      <c r="MZQ66" s="469"/>
      <c r="MZR66" s="469"/>
      <c r="MZS66" s="469"/>
      <c r="MZT66" s="469"/>
      <c r="MZU66" s="469"/>
      <c r="MZV66" s="469"/>
      <c r="MZW66" s="469"/>
      <c r="MZX66" s="469"/>
      <c r="MZY66" s="469"/>
      <c r="MZZ66" s="469"/>
      <c r="NAA66" s="469"/>
      <c r="NAB66" s="469"/>
      <c r="NAC66" s="469"/>
      <c r="NAD66" s="469"/>
      <c r="NAE66" s="469"/>
      <c r="NAF66" s="469"/>
      <c r="NAG66" s="469"/>
      <c r="NAH66" s="469"/>
      <c r="NAI66" s="469"/>
      <c r="NAJ66" s="469"/>
      <c r="NAK66" s="469"/>
      <c r="NAL66" s="469"/>
      <c r="NAM66" s="469"/>
      <c r="NAN66" s="469"/>
      <c r="NAO66" s="469"/>
      <c r="NAP66" s="469"/>
      <c r="NAQ66" s="469"/>
      <c r="NAR66" s="469"/>
      <c r="NAS66" s="469"/>
      <c r="NAT66" s="469"/>
      <c r="NAU66" s="469"/>
      <c r="NAV66" s="469"/>
      <c r="NAW66" s="469"/>
      <c r="NAX66" s="469"/>
      <c r="NAY66" s="469"/>
      <c r="NAZ66" s="469"/>
      <c r="NBA66" s="469"/>
      <c r="NBB66" s="469"/>
      <c r="NBC66" s="469"/>
      <c r="NBD66" s="469"/>
      <c r="NBE66" s="469"/>
      <c r="NBF66" s="469"/>
      <c r="NBG66" s="469"/>
      <c r="NBH66" s="469"/>
      <c r="NBI66" s="469"/>
      <c r="NBJ66" s="469"/>
      <c r="NBK66" s="469"/>
      <c r="NBL66" s="469"/>
      <c r="NBM66" s="469"/>
      <c r="NBN66" s="469"/>
      <c r="NBO66" s="469"/>
      <c r="NBP66" s="469"/>
      <c r="NBQ66" s="469"/>
      <c r="NBR66" s="469"/>
      <c r="NBS66" s="469"/>
      <c r="NBT66" s="469"/>
      <c r="NBU66" s="469"/>
      <c r="NBV66" s="469"/>
      <c r="NBW66" s="469"/>
      <c r="NBX66" s="469"/>
      <c r="NBY66" s="469"/>
      <c r="NBZ66" s="469"/>
      <c r="NCA66" s="469"/>
      <c r="NCB66" s="469"/>
      <c r="NCC66" s="469"/>
      <c r="NCD66" s="469"/>
      <c r="NCE66" s="469"/>
      <c r="NCF66" s="469"/>
      <c r="NCG66" s="469"/>
      <c r="NCH66" s="469"/>
      <c r="NCI66" s="469"/>
      <c r="NCJ66" s="469"/>
      <c r="NCK66" s="469"/>
      <c r="NCL66" s="469"/>
      <c r="NCM66" s="469"/>
      <c r="NCN66" s="469"/>
      <c r="NCO66" s="469"/>
      <c r="NCP66" s="469"/>
      <c r="NCQ66" s="469"/>
      <c r="NCR66" s="469"/>
      <c r="NCS66" s="469"/>
      <c r="NCT66" s="469"/>
      <c r="NCU66" s="469"/>
      <c r="NCV66" s="469"/>
      <c r="NCW66" s="469"/>
      <c r="NCX66" s="469"/>
      <c r="NCY66" s="469"/>
      <c r="NCZ66" s="469"/>
      <c r="NDA66" s="469"/>
      <c r="NDB66" s="469"/>
      <c r="NDC66" s="469"/>
      <c r="NDD66" s="469"/>
      <c r="NDE66" s="469"/>
      <c r="NDF66" s="469"/>
      <c r="NDG66" s="469"/>
      <c r="NDH66" s="469"/>
      <c r="NDI66" s="469"/>
      <c r="NDJ66" s="469"/>
      <c r="NDK66" s="469"/>
      <c r="NDL66" s="469"/>
      <c r="NDM66" s="469"/>
      <c r="NDN66" s="469"/>
      <c r="NDO66" s="469"/>
      <c r="NDP66" s="469"/>
      <c r="NDQ66" s="469"/>
      <c r="NDR66" s="469"/>
      <c r="NDS66" s="469"/>
      <c r="NDT66" s="469"/>
      <c r="NDU66" s="469"/>
      <c r="NDV66" s="469"/>
      <c r="NDW66" s="469"/>
      <c r="NDX66" s="469"/>
      <c r="NDY66" s="469"/>
      <c r="NDZ66" s="469"/>
      <c r="NEA66" s="469"/>
      <c r="NEB66" s="469"/>
      <c r="NEC66" s="469"/>
      <c r="NED66" s="469"/>
      <c r="NEE66" s="469"/>
      <c r="NEF66" s="469"/>
      <c r="NEG66" s="469"/>
      <c r="NEH66" s="469"/>
      <c r="NEI66" s="469"/>
      <c r="NEJ66" s="469"/>
      <c r="NEK66" s="469"/>
      <c r="NEL66" s="469"/>
      <c r="NEM66" s="469"/>
      <c r="NEN66" s="469"/>
      <c r="NEO66" s="469"/>
      <c r="NEP66" s="469"/>
      <c r="NEQ66" s="469"/>
      <c r="NER66" s="469"/>
      <c r="NES66" s="469"/>
      <c r="NET66" s="469"/>
      <c r="NEU66" s="469"/>
      <c r="NEV66" s="469"/>
      <c r="NEW66" s="469"/>
      <c r="NEX66" s="469"/>
      <c r="NEY66" s="469"/>
      <c r="NEZ66" s="469"/>
      <c r="NFA66" s="469"/>
      <c r="NFB66" s="469"/>
      <c r="NFC66" s="469"/>
      <c r="NFD66" s="469"/>
      <c r="NFE66" s="469"/>
      <c r="NFF66" s="469"/>
      <c r="NFG66" s="469"/>
      <c r="NFH66" s="469"/>
      <c r="NFI66" s="469"/>
      <c r="NFJ66" s="469"/>
      <c r="NFK66" s="469"/>
      <c r="NFL66" s="469"/>
      <c r="NFM66" s="469"/>
      <c r="NFN66" s="469"/>
      <c r="NFO66" s="469"/>
      <c r="NFP66" s="469"/>
      <c r="NFQ66" s="469"/>
      <c r="NFR66" s="469"/>
      <c r="NFS66" s="469"/>
      <c r="NFT66" s="469"/>
      <c r="NFU66" s="469"/>
      <c r="NFV66" s="469"/>
      <c r="NFW66" s="469"/>
      <c r="NFX66" s="469"/>
      <c r="NFY66" s="469"/>
      <c r="NFZ66" s="469"/>
      <c r="NGA66" s="469"/>
      <c r="NGB66" s="469"/>
      <c r="NGC66" s="469"/>
      <c r="NGD66" s="469"/>
      <c r="NGE66" s="469"/>
      <c r="NGF66" s="469"/>
      <c r="NGG66" s="469"/>
      <c r="NGH66" s="469"/>
      <c r="NGI66" s="469"/>
      <c r="NGJ66" s="469"/>
      <c r="NGK66" s="469"/>
      <c r="NGL66" s="469"/>
      <c r="NGM66" s="469"/>
      <c r="NGN66" s="469"/>
      <c r="NGO66" s="469"/>
      <c r="NGP66" s="469"/>
      <c r="NGQ66" s="469"/>
      <c r="NGR66" s="469"/>
      <c r="NGS66" s="469"/>
      <c r="NGT66" s="469"/>
      <c r="NGU66" s="469"/>
      <c r="NGV66" s="469"/>
      <c r="NGW66" s="469"/>
      <c r="NGX66" s="469"/>
      <c r="NGY66" s="469"/>
      <c r="NGZ66" s="469"/>
      <c r="NHA66" s="469"/>
      <c r="NHB66" s="469"/>
      <c r="NHC66" s="469"/>
      <c r="NHD66" s="469"/>
      <c r="NHE66" s="469"/>
      <c r="NHF66" s="469"/>
      <c r="NHG66" s="469"/>
      <c r="NHH66" s="469"/>
      <c r="NHI66" s="469"/>
      <c r="NHJ66" s="469"/>
      <c r="NHK66" s="469"/>
      <c r="NHL66" s="469"/>
      <c r="NHM66" s="469"/>
      <c r="NHN66" s="469"/>
      <c r="NHO66" s="469"/>
      <c r="NHP66" s="469"/>
      <c r="NHQ66" s="469"/>
      <c r="NHR66" s="469"/>
      <c r="NHS66" s="469"/>
      <c r="NHT66" s="469"/>
      <c r="NHU66" s="469"/>
      <c r="NHV66" s="469"/>
      <c r="NHW66" s="469"/>
      <c r="NHX66" s="469"/>
      <c r="NHY66" s="469"/>
      <c r="NHZ66" s="469"/>
      <c r="NIA66" s="469"/>
      <c r="NIB66" s="469"/>
      <c r="NIC66" s="469"/>
      <c r="NID66" s="469"/>
      <c r="NIE66" s="469"/>
      <c r="NIF66" s="469"/>
      <c r="NIG66" s="469"/>
      <c r="NIH66" s="469"/>
      <c r="NII66" s="469"/>
      <c r="NIJ66" s="469"/>
      <c r="NIK66" s="469"/>
      <c r="NIL66" s="469"/>
      <c r="NIM66" s="469"/>
      <c r="NIN66" s="469"/>
      <c r="NIO66" s="469"/>
      <c r="NIP66" s="469"/>
      <c r="NIQ66" s="469"/>
      <c r="NIR66" s="469"/>
      <c r="NIS66" s="469"/>
      <c r="NIT66" s="469"/>
      <c r="NIU66" s="469"/>
      <c r="NIV66" s="469"/>
      <c r="NIW66" s="469"/>
      <c r="NIX66" s="469"/>
      <c r="NIY66" s="469"/>
      <c r="NIZ66" s="469"/>
      <c r="NJA66" s="469"/>
      <c r="NJB66" s="469"/>
      <c r="NJC66" s="469"/>
      <c r="NJD66" s="469"/>
      <c r="NJE66" s="469"/>
      <c r="NJF66" s="469"/>
      <c r="NJG66" s="469"/>
      <c r="NJH66" s="469"/>
      <c r="NJI66" s="469"/>
      <c r="NJJ66" s="469"/>
      <c r="NJK66" s="469"/>
      <c r="NJL66" s="469"/>
      <c r="NJM66" s="469"/>
      <c r="NJN66" s="469"/>
      <c r="NJO66" s="469"/>
      <c r="NJP66" s="469"/>
      <c r="NJQ66" s="469"/>
      <c r="NJR66" s="469"/>
      <c r="NJS66" s="469"/>
      <c r="NJT66" s="469"/>
      <c r="NJU66" s="469"/>
      <c r="NJV66" s="469"/>
      <c r="NJW66" s="469"/>
      <c r="NJX66" s="469"/>
      <c r="NJY66" s="469"/>
      <c r="NJZ66" s="469"/>
      <c r="NKA66" s="469"/>
      <c r="NKB66" s="469"/>
      <c r="NKC66" s="469"/>
      <c r="NKD66" s="469"/>
      <c r="NKE66" s="469"/>
      <c r="NKF66" s="469"/>
      <c r="NKG66" s="469"/>
      <c r="NKH66" s="469"/>
      <c r="NKI66" s="469"/>
      <c r="NKJ66" s="469"/>
      <c r="NKK66" s="469"/>
      <c r="NKL66" s="469"/>
      <c r="NKM66" s="469"/>
      <c r="NKN66" s="469"/>
      <c r="NKO66" s="469"/>
      <c r="NKP66" s="469"/>
      <c r="NKQ66" s="469"/>
      <c r="NKR66" s="469"/>
      <c r="NKS66" s="469"/>
      <c r="NKT66" s="469"/>
      <c r="NKU66" s="469"/>
      <c r="NKV66" s="469"/>
      <c r="NKW66" s="469"/>
      <c r="NKX66" s="469"/>
      <c r="NKY66" s="469"/>
      <c r="NKZ66" s="469"/>
      <c r="NLA66" s="469"/>
      <c r="NLB66" s="469"/>
      <c r="NLC66" s="469"/>
      <c r="NLD66" s="469"/>
      <c r="NLE66" s="469"/>
      <c r="NLF66" s="469"/>
      <c r="NLG66" s="469"/>
      <c r="NLH66" s="469"/>
      <c r="NLI66" s="469"/>
      <c r="NLJ66" s="469"/>
      <c r="NLK66" s="469"/>
      <c r="NLL66" s="469"/>
      <c r="NLM66" s="469"/>
      <c r="NLN66" s="469"/>
      <c r="NLO66" s="469"/>
      <c r="NLP66" s="469"/>
      <c r="NLQ66" s="469"/>
      <c r="NLR66" s="469"/>
      <c r="NLS66" s="469"/>
      <c r="NLT66" s="469"/>
      <c r="NLU66" s="469"/>
      <c r="NLV66" s="469"/>
      <c r="NLW66" s="469"/>
      <c r="NLX66" s="469"/>
      <c r="NLY66" s="469"/>
      <c r="NLZ66" s="469"/>
      <c r="NMA66" s="469"/>
      <c r="NMB66" s="469"/>
      <c r="NMC66" s="469"/>
      <c r="NMD66" s="469"/>
      <c r="NME66" s="469"/>
      <c r="NMF66" s="469"/>
      <c r="NMG66" s="469"/>
      <c r="NMH66" s="469"/>
      <c r="NMI66" s="469"/>
      <c r="NMJ66" s="469"/>
      <c r="NMK66" s="469"/>
      <c r="NML66" s="469"/>
      <c r="NMM66" s="469"/>
      <c r="NMN66" s="469"/>
      <c r="NMO66" s="469"/>
      <c r="NMP66" s="469"/>
      <c r="NMQ66" s="469"/>
      <c r="NMR66" s="469"/>
      <c r="NMS66" s="469"/>
      <c r="NMT66" s="469"/>
      <c r="NMU66" s="469"/>
      <c r="NMV66" s="469"/>
      <c r="NMW66" s="469"/>
      <c r="NMX66" s="469"/>
      <c r="NMY66" s="469"/>
      <c r="NMZ66" s="469"/>
      <c r="NNA66" s="469"/>
      <c r="NNB66" s="469"/>
      <c r="NNC66" s="469"/>
      <c r="NND66" s="469"/>
      <c r="NNE66" s="469"/>
      <c r="NNF66" s="469"/>
      <c r="NNG66" s="469"/>
      <c r="NNH66" s="469"/>
      <c r="NNI66" s="469"/>
      <c r="NNJ66" s="469"/>
      <c r="NNK66" s="469"/>
      <c r="NNL66" s="469"/>
      <c r="NNM66" s="469"/>
      <c r="NNN66" s="469"/>
      <c r="NNO66" s="469"/>
      <c r="NNP66" s="469"/>
      <c r="NNQ66" s="469"/>
      <c r="NNR66" s="469"/>
      <c r="NNS66" s="469"/>
      <c r="NNT66" s="469"/>
      <c r="NNU66" s="469"/>
      <c r="NNV66" s="469"/>
      <c r="NNW66" s="469"/>
      <c r="NNX66" s="469"/>
      <c r="NNY66" s="469"/>
      <c r="NNZ66" s="469"/>
      <c r="NOA66" s="469"/>
      <c r="NOB66" s="469"/>
      <c r="NOC66" s="469"/>
      <c r="NOD66" s="469"/>
      <c r="NOE66" s="469"/>
      <c r="NOF66" s="469"/>
      <c r="NOG66" s="469"/>
      <c r="NOH66" s="469"/>
      <c r="NOI66" s="469"/>
      <c r="NOJ66" s="469"/>
      <c r="NOK66" s="469"/>
      <c r="NOL66" s="469"/>
      <c r="NOM66" s="469"/>
      <c r="NON66" s="469"/>
      <c r="NOO66" s="469"/>
      <c r="NOP66" s="469"/>
      <c r="NOQ66" s="469"/>
      <c r="NOR66" s="469"/>
      <c r="NOS66" s="469"/>
      <c r="NOT66" s="469"/>
      <c r="NOU66" s="469"/>
      <c r="NOV66" s="469"/>
      <c r="NOW66" s="469"/>
      <c r="NOX66" s="469"/>
      <c r="NOY66" s="469"/>
      <c r="NOZ66" s="469"/>
      <c r="NPA66" s="469"/>
      <c r="NPB66" s="469"/>
      <c r="NPC66" s="469"/>
      <c r="NPD66" s="469"/>
      <c r="NPE66" s="469"/>
      <c r="NPF66" s="469"/>
      <c r="NPG66" s="469"/>
      <c r="NPH66" s="469"/>
      <c r="NPI66" s="469"/>
      <c r="NPJ66" s="469"/>
      <c r="NPK66" s="469"/>
      <c r="NPL66" s="469"/>
      <c r="NPM66" s="469"/>
      <c r="NPN66" s="469"/>
      <c r="NPO66" s="469"/>
      <c r="NPP66" s="469"/>
      <c r="NPQ66" s="469"/>
      <c r="NPR66" s="469"/>
      <c r="NPS66" s="469"/>
      <c r="NPT66" s="469"/>
      <c r="NPU66" s="469"/>
      <c r="NPV66" s="469"/>
      <c r="NPW66" s="469"/>
      <c r="NPX66" s="469"/>
      <c r="NPY66" s="469"/>
      <c r="NPZ66" s="469"/>
      <c r="NQA66" s="469"/>
      <c r="NQB66" s="469"/>
      <c r="NQC66" s="469"/>
      <c r="NQD66" s="469"/>
      <c r="NQE66" s="469"/>
      <c r="NQF66" s="469"/>
      <c r="NQG66" s="469"/>
      <c r="NQH66" s="469"/>
      <c r="NQI66" s="469"/>
      <c r="NQJ66" s="469"/>
      <c r="NQK66" s="469"/>
      <c r="NQL66" s="469"/>
      <c r="NQM66" s="469"/>
      <c r="NQN66" s="469"/>
      <c r="NQO66" s="469"/>
      <c r="NQP66" s="469"/>
      <c r="NQQ66" s="469"/>
      <c r="NQR66" s="469"/>
      <c r="NQS66" s="469"/>
      <c r="NQT66" s="469"/>
      <c r="NQU66" s="469"/>
      <c r="NQV66" s="469"/>
      <c r="NQW66" s="469"/>
      <c r="NQX66" s="469"/>
      <c r="NQY66" s="469"/>
      <c r="NQZ66" s="469"/>
      <c r="NRA66" s="469"/>
      <c r="NRB66" s="469"/>
      <c r="NRC66" s="469"/>
      <c r="NRD66" s="469"/>
      <c r="NRE66" s="469"/>
      <c r="NRF66" s="469"/>
      <c r="NRG66" s="469"/>
      <c r="NRH66" s="469"/>
      <c r="NRI66" s="469"/>
      <c r="NRJ66" s="469"/>
      <c r="NRK66" s="469"/>
      <c r="NRL66" s="469"/>
      <c r="NRM66" s="469"/>
      <c r="NRN66" s="469"/>
      <c r="NRO66" s="469"/>
      <c r="NRP66" s="469"/>
      <c r="NRQ66" s="469"/>
      <c r="NRR66" s="469"/>
      <c r="NRS66" s="469"/>
      <c r="NRT66" s="469"/>
      <c r="NRU66" s="469"/>
      <c r="NRV66" s="469"/>
      <c r="NRW66" s="469"/>
      <c r="NRX66" s="469"/>
      <c r="NRY66" s="469"/>
      <c r="NRZ66" s="469"/>
      <c r="NSA66" s="469"/>
      <c r="NSB66" s="469"/>
      <c r="NSC66" s="469"/>
      <c r="NSD66" s="469"/>
      <c r="NSE66" s="469"/>
      <c r="NSF66" s="469"/>
      <c r="NSG66" s="469"/>
      <c r="NSH66" s="469"/>
      <c r="NSI66" s="469"/>
      <c r="NSJ66" s="469"/>
      <c r="NSK66" s="469"/>
      <c r="NSL66" s="469"/>
      <c r="NSM66" s="469"/>
      <c r="NSN66" s="469"/>
      <c r="NSO66" s="469"/>
      <c r="NSP66" s="469"/>
      <c r="NSQ66" s="469"/>
      <c r="NSR66" s="469"/>
      <c r="NSS66" s="469"/>
      <c r="NST66" s="469"/>
      <c r="NSU66" s="469"/>
      <c r="NSV66" s="469"/>
      <c r="NSW66" s="469"/>
      <c r="NSX66" s="469"/>
      <c r="NSY66" s="469"/>
      <c r="NSZ66" s="469"/>
      <c r="NTA66" s="469"/>
      <c r="NTB66" s="469"/>
      <c r="NTC66" s="469"/>
      <c r="NTD66" s="469"/>
      <c r="NTE66" s="469"/>
      <c r="NTF66" s="469"/>
      <c r="NTG66" s="469"/>
      <c r="NTH66" s="469"/>
      <c r="NTI66" s="469"/>
      <c r="NTJ66" s="469"/>
      <c r="NTK66" s="469"/>
      <c r="NTL66" s="469"/>
      <c r="NTM66" s="469"/>
      <c r="NTN66" s="469"/>
      <c r="NTO66" s="469"/>
      <c r="NTP66" s="469"/>
      <c r="NTQ66" s="469"/>
      <c r="NTR66" s="469"/>
      <c r="NTS66" s="469"/>
      <c r="NTT66" s="469"/>
      <c r="NTU66" s="469"/>
      <c r="NTV66" s="469"/>
      <c r="NTW66" s="469"/>
      <c r="NTX66" s="469"/>
      <c r="NTY66" s="469"/>
      <c r="NTZ66" s="469"/>
      <c r="NUA66" s="469"/>
      <c r="NUB66" s="469"/>
      <c r="NUC66" s="469"/>
      <c r="NUD66" s="469"/>
      <c r="NUE66" s="469"/>
      <c r="NUF66" s="469"/>
      <c r="NUG66" s="469"/>
      <c r="NUH66" s="469"/>
      <c r="NUI66" s="469"/>
      <c r="NUJ66" s="469"/>
      <c r="NUK66" s="469"/>
      <c r="NUL66" s="469"/>
      <c r="NUM66" s="469"/>
      <c r="NUN66" s="469"/>
      <c r="NUO66" s="469"/>
      <c r="NUP66" s="469"/>
      <c r="NUQ66" s="469"/>
      <c r="NUR66" s="469"/>
      <c r="NUS66" s="469"/>
      <c r="NUT66" s="469"/>
      <c r="NUU66" s="469"/>
      <c r="NUV66" s="469"/>
      <c r="NUW66" s="469"/>
      <c r="NUX66" s="469"/>
      <c r="NUY66" s="469"/>
      <c r="NUZ66" s="469"/>
      <c r="NVA66" s="469"/>
      <c r="NVB66" s="469"/>
      <c r="NVC66" s="469"/>
      <c r="NVD66" s="469"/>
      <c r="NVE66" s="469"/>
      <c r="NVF66" s="469"/>
      <c r="NVG66" s="469"/>
      <c r="NVH66" s="469"/>
      <c r="NVI66" s="469"/>
      <c r="NVJ66" s="469"/>
      <c r="NVK66" s="469"/>
      <c r="NVL66" s="469"/>
      <c r="NVM66" s="469"/>
      <c r="NVN66" s="469"/>
      <c r="NVO66" s="469"/>
      <c r="NVP66" s="469"/>
      <c r="NVQ66" s="469"/>
      <c r="NVR66" s="469"/>
      <c r="NVS66" s="469"/>
      <c r="NVT66" s="469"/>
      <c r="NVU66" s="469"/>
      <c r="NVV66" s="469"/>
      <c r="NVW66" s="469"/>
      <c r="NVX66" s="469"/>
      <c r="NVY66" s="469"/>
      <c r="NVZ66" s="469"/>
      <c r="NWA66" s="469"/>
      <c r="NWB66" s="469"/>
      <c r="NWC66" s="469"/>
      <c r="NWD66" s="469"/>
      <c r="NWE66" s="469"/>
      <c r="NWF66" s="469"/>
      <c r="NWG66" s="469"/>
      <c r="NWH66" s="469"/>
      <c r="NWI66" s="469"/>
      <c r="NWJ66" s="469"/>
      <c r="NWK66" s="469"/>
      <c r="NWL66" s="469"/>
      <c r="NWM66" s="469"/>
      <c r="NWN66" s="469"/>
      <c r="NWO66" s="469"/>
      <c r="NWP66" s="469"/>
      <c r="NWQ66" s="469"/>
      <c r="NWR66" s="469"/>
      <c r="NWS66" s="469"/>
      <c r="NWT66" s="469"/>
      <c r="NWU66" s="469"/>
      <c r="NWV66" s="469"/>
      <c r="NWW66" s="469"/>
      <c r="NWX66" s="469"/>
      <c r="NWY66" s="469"/>
      <c r="NWZ66" s="469"/>
      <c r="NXA66" s="469"/>
      <c r="NXB66" s="469"/>
      <c r="NXC66" s="469"/>
      <c r="NXD66" s="469"/>
      <c r="NXE66" s="469"/>
      <c r="NXF66" s="469"/>
      <c r="NXG66" s="469"/>
      <c r="NXH66" s="469"/>
      <c r="NXI66" s="469"/>
      <c r="NXJ66" s="469"/>
      <c r="NXK66" s="469"/>
      <c r="NXL66" s="469"/>
      <c r="NXM66" s="469"/>
      <c r="NXN66" s="469"/>
      <c r="NXO66" s="469"/>
      <c r="NXP66" s="469"/>
      <c r="NXQ66" s="469"/>
      <c r="NXR66" s="469"/>
      <c r="NXS66" s="469"/>
      <c r="NXT66" s="469"/>
      <c r="NXU66" s="469"/>
      <c r="NXV66" s="469"/>
      <c r="NXW66" s="469"/>
      <c r="NXX66" s="469"/>
      <c r="NXY66" s="469"/>
      <c r="NXZ66" s="469"/>
      <c r="NYA66" s="469"/>
      <c r="NYB66" s="469"/>
      <c r="NYC66" s="469"/>
      <c r="NYD66" s="469"/>
      <c r="NYE66" s="469"/>
      <c r="NYF66" s="469"/>
      <c r="NYG66" s="469"/>
      <c r="NYH66" s="469"/>
      <c r="NYI66" s="469"/>
      <c r="NYJ66" s="469"/>
      <c r="NYK66" s="469"/>
      <c r="NYL66" s="469"/>
      <c r="NYM66" s="469"/>
      <c r="NYN66" s="469"/>
      <c r="NYO66" s="469"/>
      <c r="NYP66" s="469"/>
      <c r="NYQ66" s="469"/>
      <c r="NYR66" s="469"/>
      <c r="NYS66" s="469"/>
      <c r="NYT66" s="469"/>
      <c r="NYU66" s="469"/>
      <c r="NYV66" s="469"/>
      <c r="NYW66" s="469"/>
      <c r="NYX66" s="469"/>
      <c r="NYY66" s="469"/>
      <c r="NYZ66" s="469"/>
      <c r="NZA66" s="469"/>
      <c r="NZB66" s="469"/>
      <c r="NZC66" s="469"/>
      <c r="NZD66" s="469"/>
      <c r="NZE66" s="469"/>
      <c r="NZF66" s="469"/>
      <c r="NZG66" s="469"/>
      <c r="NZH66" s="469"/>
      <c r="NZI66" s="469"/>
      <c r="NZJ66" s="469"/>
      <c r="NZK66" s="469"/>
      <c r="NZL66" s="469"/>
      <c r="NZM66" s="469"/>
      <c r="NZN66" s="469"/>
      <c r="NZO66" s="469"/>
      <c r="NZP66" s="469"/>
      <c r="NZQ66" s="469"/>
      <c r="NZR66" s="469"/>
      <c r="NZS66" s="469"/>
      <c r="NZT66" s="469"/>
      <c r="NZU66" s="469"/>
      <c r="NZV66" s="469"/>
      <c r="NZW66" s="469"/>
      <c r="NZX66" s="469"/>
      <c r="NZY66" s="469"/>
      <c r="NZZ66" s="469"/>
      <c r="OAA66" s="469"/>
      <c r="OAB66" s="469"/>
      <c r="OAC66" s="469"/>
      <c r="OAD66" s="469"/>
      <c r="OAE66" s="469"/>
      <c r="OAF66" s="469"/>
      <c r="OAG66" s="469"/>
      <c r="OAH66" s="469"/>
      <c r="OAI66" s="469"/>
      <c r="OAJ66" s="469"/>
      <c r="OAK66" s="469"/>
      <c r="OAL66" s="469"/>
      <c r="OAM66" s="469"/>
      <c r="OAN66" s="469"/>
      <c r="OAO66" s="469"/>
      <c r="OAP66" s="469"/>
      <c r="OAQ66" s="469"/>
      <c r="OAR66" s="469"/>
      <c r="OAS66" s="469"/>
      <c r="OAT66" s="469"/>
      <c r="OAU66" s="469"/>
      <c r="OAV66" s="469"/>
      <c r="OAW66" s="469"/>
      <c r="OAX66" s="469"/>
      <c r="OAY66" s="469"/>
      <c r="OAZ66" s="469"/>
      <c r="OBA66" s="469"/>
      <c r="OBB66" s="469"/>
      <c r="OBC66" s="469"/>
      <c r="OBD66" s="469"/>
      <c r="OBE66" s="469"/>
      <c r="OBF66" s="469"/>
      <c r="OBG66" s="469"/>
      <c r="OBH66" s="469"/>
      <c r="OBI66" s="469"/>
      <c r="OBJ66" s="469"/>
      <c r="OBK66" s="469"/>
      <c r="OBL66" s="469"/>
      <c r="OBM66" s="469"/>
      <c r="OBN66" s="469"/>
      <c r="OBO66" s="469"/>
      <c r="OBP66" s="469"/>
      <c r="OBQ66" s="469"/>
      <c r="OBR66" s="469"/>
      <c r="OBS66" s="469"/>
      <c r="OBT66" s="469"/>
      <c r="OBU66" s="469"/>
      <c r="OBV66" s="469"/>
      <c r="OBW66" s="469"/>
      <c r="OBX66" s="469"/>
      <c r="OBY66" s="469"/>
      <c r="OBZ66" s="469"/>
      <c r="OCA66" s="469"/>
      <c r="OCB66" s="469"/>
      <c r="OCC66" s="469"/>
      <c r="OCD66" s="469"/>
      <c r="OCE66" s="469"/>
      <c r="OCF66" s="469"/>
      <c r="OCG66" s="469"/>
      <c r="OCH66" s="469"/>
      <c r="OCI66" s="469"/>
      <c r="OCJ66" s="469"/>
      <c r="OCK66" s="469"/>
      <c r="OCL66" s="469"/>
      <c r="OCM66" s="469"/>
      <c r="OCN66" s="469"/>
      <c r="OCO66" s="469"/>
      <c r="OCP66" s="469"/>
      <c r="OCQ66" s="469"/>
      <c r="OCR66" s="469"/>
      <c r="OCS66" s="469"/>
      <c r="OCT66" s="469"/>
      <c r="OCU66" s="469"/>
      <c r="OCV66" s="469"/>
      <c r="OCW66" s="469"/>
      <c r="OCX66" s="469"/>
      <c r="OCY66" s="469"/>
      <c r="OCZ66" s="469"/>
      <c r="ODA66" s="469"/>
      <c r="ODB66" s="469"/>
      <c r="ODC66" s="469"/>
      <c r="ODD66" s="469"/>
      <c r="ODE66" s="469"/>
      <c r="ODF66" s="469"/>
      <c r="ODG66" s="469"/>
      <c r="ODH66" s="469"/>
      <c r="ODI66" s="469"/>
      <c r="ODJ66" s="469"/>
      <c r="ODK66" s="469"/>
      <c r="ODL66" s="469"/>
      <c r="ODM66" s="469"/>
      <c r="ODN66" s="469"/>
      <c r="ODO66" s="469"/>
      <c r="ODP66" s="469"/>
      <c r="ODQ66" s="469"/>
      <c r="ODR66" s="469"/>
      <c r="ODS66" s="469"/>
      <c r="ODT66" s="469"/>
      <c r="ODU66" s="469"/>
      <c r="ODV66" s="469"/>
      <c r="ODW66" s="469"/>
      <c r="ODX66" s="469"/>
      <c r="ODY66" s="469"/>
      <c r="ODZ66" s="469"/>
      <c r="OEA66" s="469"/>
      <c r="OEB66" s="469"/>
      <c r="OEC66" s="469"/>
      <c r="OED66" s="469"/>
      <c r="OEE66" s="469"/>
      <c r="OEF66" s="469"/>
      <c r="OEG66" s="469"/>
      <c r="OEH66" s="469"/>
      <c r="OEI66" s="469"/>
      <c r="OEJ66" s="469"/>
      <c r="OEK66" s="469"/>
      <c r="OEL66" s="469"/>
      <c r="OEM66" s="469"/>
      <c r="OEN66" s="469"/>
      <c r="OEO66" s="469"/>
      <c r="OEP66" s="469"/>
      <c r="OEQ66" s="469"/>
      <c r="OER66" s="469"/>
      <c r="OES66" s="469"/>
      <c r="OET66" s="469"/>
      <c r="OEU66" s="469"/>
      <c r="OEV66" s="469"/>
      <c r="OEW66" s="469"/>
      <c r="OEX66" s="469"/>
      <c r="OEY66" s="469"/>
      <c r="OEZ66" s="469"/>
      <c r="OFA66" s="469"/>
      <c r="OFB66" s="469"/>
      <c r="OFC66" s="469"/>
      <c r="OFD66" s="469"/>
      <c r="OFE66" s="469"/>
      <c r="OFF66" s="469"/>
      <c r="OFG66" s="469"/>
      <c r="OFH66" s="469"/>
      <c r="OFI66" s="469"/>
      <c r="OFJ66" s="469"/>
      <c r="OFK66" s="469"/>
      <c r="OFL66" s="469"/>
      <c r="OFM66" s="469"/>
      <c r="OFN66" s="469"/>
      <c r="OFO66" s="469"/>
      <c r="OFP66" s="469"/>
      <c r="OFQ66" s="469"/>
      <c r="OFR66" s="469"/>
      <c r="OFS66" s="469"/>
      <c r="OFT66" s="469"/>
      <c r="OFU66" s="469"/>
      <c r="OFV66" s="469"/>
      <c r="OFW66" s="469"/>
      <c r="OFX66" s="469"/>
      <c r="OFY66" s="469"/>
      <c r="OFZ66" s="469"/>
      <c r="OGA66" s="469"/>
      <c r="OGB66" s="469"/>
      <c r="OGC66" s="469"/>
      <c r="OGD66" s="469"/>
      <c r="OGE66" s="469"/>
      <c r="OGF66" s="469"/>
      <c r="OGG66" s="469"/>
      <c r="OGH66" s="469"/>
      <c r="OGI66" s="469"/>
      <c r="OGJ66" s="469"/>
      <c r="OGK66" s="469"/>
      <c r="OGL66" s="469"/>
      <c r="OGM66" s="469"/>
      <c r="OGN66" s="469"/>
      <c r="OGO66" s="469"/>
      <c r="OGP66" s="469"/>
      <c r="OGQ66" s="469"/>
      <c r="OGR66" s="469"/>
      <c r="OGS66" s="469"/>
      <c r="OGT66" s="469"/>
      <c r="OGU66" s="469"/>
      <c r="OGV66" s="469"/>
      <c r="OGW66" s="469"/>
      <c r="OGX66" s="469"/>
      <c r="OGY66" s="469"/>
      <c r="OGZ66" s="469"/>
      <c r="OHA66" s="469"/>
      <c r="OHB66" s="469"/>
      <c r="OHC66" s="469"/>
      <c r="OHD66" s="469"/>
      <c r="OHE66" s="469"/>
      <c r="OHF66" s="469"/>
      <c r="OHG66" s="469"/>
      <c r="OHH66" s="469"/>
      <c r="OHI66" s="469"/>
      <c r="OHJ66" s="469"/>
      <c r="OHK66" s="469"/>
      <c r="OHL66" s="469"/>
      <c r="OHM66" s="469"/>
      <c r="OHN66" s="469"/>
      <c r="OHO66" s="469"/>
      <c r="OHP66" s="469"/>
      <c r="OHQ66" s="469"/>
      <c r="OHR66" s="469"/>
      <c r="OHS66" s="469"/>
      <c r="OHT66" s="469"/>
      <c r="OHU66" s="469"/>
      <c r="OHV66" s="469"/>
      <c r="OHW66" s="469"/>
      <c r="OHX66" s="469"/>
      <c r="OHY66" s="469"/>
      <c r="OHZ66" s="469"/>
      <c r="OIA66" s="469"/>
      <c r="OIB66" s="469"/>
      <c r="OIC66" s="469"/>
      <c r="OID66" s="469"/>
      <c r="OIE66" s="469"/>
      <c r="OIF66" s="469"/>
      <c r="OIG66" s="469"/>
      <c r="OIH66" s="469"/>
      <c r="OII66" s="469"/>
      <c r="OIJ66" s="469"/>
      <c r="OIK66" s="469"/>
      <c r="OIL66" s="469"/>
      <c r="OIM66" s="469"/>
      <c r="OIN66" s="469"/>
      <c r="OIO66" s="469"/>
      <c r="OIP66" s="469"/>
      <c r="OIQ66" s="469"/>
      <c r="OIR66" s="469"/>
      <c r="OIS66" s="469"/>
      <c r="OIT66" s="469"/>
      <c r="OIU66" s="469"/>
      <c r="OIV66" s="469"/>
      <c r="OIW66" s="469"/>
      <c r="OIX66" s="469"/>
      <c r="OIY66" s="469"/>
      <c r="OIZ66" s="469"/>
      <c r="OJA66" s="469"/>
      <c r="OJB66" s="469"/>
      <c r="OJC66" s="469"/>
      <c r="OJD66" s="469"/>
      <c r="OJE66" s="469"/>
      <c r="OJF66" s="469"/>
      <c r="OJG66" s="469"/>
      <c r="OJH66" s="469"/>
      <c r="OJI66" s="469"/>
      <c r="OJJ66" s="469"/>
      <c r="OJK66" s="469"/>
      <c r="OJL66" s="469"/>
      <c r="OJM66" s="469"/>
      <c r="OJN66" s="469"/>
      <c r="OJO66" s="469"/>
      <c r="OJP66" s="469"/>
      <c r="OJQ66" s="469"/>
      <c r="OJR66" s="469"/>
      <c r="OJS66" s="469"/>
      <c r="OJT66" s="469"/>
      <c r="OJU66" s="469"/>
      <c r="OJV66" s="469"/>
      <c r="OJW66" s="469"/>
      <c r="OJX66" s="469"/>
      <c r="OJY66" s="469"/>
      <c r="OJZ66" s="469"/>
      <c r="OKA66" s="469"/>
      <c r="OKB66" s="469"/>
      <c r="OKC66" s="469"/>
      <c r="OKD66" s="469"/>
      <c r="OKE66" s="469"/>
      <c r="OKF66" s="469"/>
      <c r="OKG66" s="469"/>
      <c r="OKH66" s="469"/>
      <c r="OKI66" s="469"/>
      <c r="OKJ66" s="469"/>
      <c r="OKK66" s="469"/>
      <c r="OKL66" s="469"/>
      <c r="OKM66" s="469"/>
      <c r="OKN66" s="469"/>
      <c r="OKO66" s="469"/>
      <c r="OKP66" s="469"/>
      <c r="OKQ66" s="469"/>
      <c r="OKR66" s="469"/>
      <c r="OKS66" s="469"/>
      <c r="OKT66" s="469"/>
      <c r="OKU66" s="469"/>
      <c r="OKV66" s="469"/>
      <c r="OKW66" s="469"/>
      <c r="OKX66" s="469"/>
      <c r="OKY66" s="469"/>
      <c r="OKZ66" s="469"/>
      <c r="OLA66" s="469"/>
      <c r="OLB66" s="469"/>
      <c r="OLC66" s="469"/>
      <c r="OLD66" s="469"/>
      <c r="OLE66" s="469"/>
      <c r="OLF66" s="469"/>
      <c r="OLG66" s="469"/>
      <c r="OLH66" s="469"/>
      <c r="OLI66" s="469"/>
      <c r="OLJ66" s="469"/>
      <c r="OLK66" s="469"/>
      <c r="OLL66" s="469"/>
      <c r="OLM66" s="469"/>
      <c r="OLN66" s="469"/>
      <c r="OLO66" s="469"/>
      <c r="OLP66" s="469"/>
      <c r="OLQ66" s="469"/>
      <c r="OLR66" s="469"/>
      <c r="OLS66" s="469"/>
      <c r="OLT66" s="469"/>
      <c r="OLU66" s="469"/>
      <c r="OLV66" s="469"/>
      <c r="OLW66" s="469"/>
      <c r="OLX66" s="469"/>
      <c r="OLY66" s="469"/>
      <c r="OLZ66" s="469"/>
      <c r="OMA66" s="469"/>
      <c r="OMB66" s="469"/>
      <c r="OMC66" s="469"/>
      <c r="OMD66" s="469"/>
      <c r="OME66" s="469"/>
      <c r="OMF66" s="469"/>
      <c r="OMG66" s="469"/>
      <c r="OMH66" s="469"/>
      <c r="OMI66" s="469"/>
      <c r="OMJ66" s="469"/>
      <c r="OMK66" s="469"/>
      <c r="OML66" s="469"/>
      <c r="OMM66" s="469"/>
      <c r="OMN66" s="469"/>
      <c r="OMO66" s="469"/>
      <c r="OMP66" s="469"/>
      <c r="OMQ66" s="469"/>
      <c r="OMR66" s="469"/>
      <c r="OMS66" s="469"/>
      <c r="OMT66" s="469"/>
      <c r="OMU66" s="469"/>
      <c r="OMV66" s="469"/>
      <c r="OMW66" s="469"/>
      <c r="OMX66" s="469"/>
      <c r="OMY66" s="469"/>
      <c r="OMZ66" s="469"/>
      <c r="ONA66" s="469"/>
      <c r="ONB66" s="469"/>
      <c r="ONC66" s="469"/>
      <c r="OND66" s="469"/>
      <c r="ONE66" s="469"/>
      <c r="ONF66" s="469"/>
      <c r="ONG66" s="469"/>
      <c r="ONH66" s="469"/>
      <c r="ONI66" s="469"/>
      <c r="ONJ66" s="469"/>
      <c r="ONK66" s="469"/>
      <c r="ONL66" s="469"/>
      <c r="ONM66" s="469"/>
      <c r="ONN66" s="469"/>
      <c r="ONO66" s="469"/>
      <c r="ONP66" s="469"/>
      <c r="ONQ66" s="469"/>
      <c r="ONR66" s="469"/>
      <c r="ONS66" s="469"/>
      <c r="ONT66" s="469"/>
      <c r="ONU66" s="469"/>
      <c r="ONV66" s="469"/>
      <c r="ONW66" s="469"/>
      <c r="ONX66" s="469"/>
      <c r="ONY66" s="469"/>
      <c r="ONZ66" s="469"/>
      <c r="OOA66" s="469"/>
      <c r="OOB66" s="469"/>
      <c r="OOC66" s="469"/>
      <c r="OOD66" s="469"/>
      <c r="OOE66" s="469"/>
      <c r="OOF66" s="469"/>
      <c r="OOG66" s="469"/>
      <c r="OOH66" s="469"/>
      <c r="OOI66" s="469"/>
      <c r="OOJ66" s="469"/>
      <c r="OOK66" s="469"/>
      <c r="OOL66" s="469"/>
      <c r="OOM66" s="469"/>
      <c r="OON66" s="469"/>
      <c r="OOO66" s="469"/>
      <c r="OOP66" s="469"/>
      <c r="OOQ66" s="469"/>
      <c r="OOR66" s="469"/>
      <c r="OOS66" s="469"/>
      <c r="OOT66" s="469"/>
      <c r="OOU66" s="469"/>
      <c r="OOV66" s="469"/>
      <c r="OOW66" s="469"/>
      <c r="OOX66" s="469"/>
      <c r="OOY66" s="469"/>
      <c r="OOZ66" s="469"/>
      <c r="OPA66" s="469"/>
      <c r="OPB66" s="469"/>
      <c r="OPC66" s="469"/>
      <c r="OPD66" s="469"/>
      <c r="OPE66" s="469"/>
      <c r="OPF66" s="469"/>
      <c r="OPG66" s="469"/>
      <c r="OPH66" s="469"/>
      <c r="OPI66" s="469"/>
      <c r="OPJ66" s="469"/>
      <c r="OPK66" s="469"/>
      <c r="OPL66" s="469"/>
      <c r="OPM66" s="469"/>
      <c r="OPN66" s="469"/>
      <c r="OPO66" s="469"/>
      <c r="OPP66" s="469"/>
      <c r="OPQ66" s="469"/>
      <c r="OPR66" s="469"/>
      <c r="OPS66" s="469"/>
      <c r="OPT66" s="469"/>
      <c r="OPU66" s="469"/>
      <c r="OPV66" s="469"/>
      <c r="OPW66" s="469"/>
      <c r="OPX66" s="469"/>
      <c r="OPY66" s="469"/>
      <c r="OPZ66" s="469"/>
      <c r="OQA66" s="469"/>
      <c r="OQB66" s="469"/>
      <c r="OQC66" s="469"/>
      <c r="OQD66" s="469"/>
      <c r="OQE66" s="469"/>
      <c r="OQF66" s="469"/>
      <c r="OQG66" s="469"/>
      <c r="OQH66" s="469"/>
      <c r="OQI66" s="469"/>
      <c r="OQJ66" s="469"/>
      <c r="OQK66" s="469"/>
      <c r="OQL66" s="469"/>
      <c r="OQM66" s="469"/>
      <c r="OQN66" s="469"/>
      <c r="OQO66" s="469"/>
      <c r="OQP66" s="469"/>
      <c r="OQQ66" s="469"/>
      <c r="OQR66" s="469"/>
      <c r="OQS66" s="469"/>
      <c r="OQT66" s="469"/>
      <c r="OQU66" s="469"/>
      <c r="OQV66" s="469"/>
      <c r="OQW66" s="469"/>
      <c r="OQX66" s="469"/>
      <c r="OQY66" s="469"/>
      <c r="OQZ66" s="469"/>
      <c r="ORA66" s="469"/>
      <c r="ORB66" s="469"/>
      <c r="ORC66" s="469"/>
      <c r="ORD66" s="469"/>
      <c r="ORE66" s="469"/>
      <c r="ORF66" s="469"/>
      <c r="ORG66" s="469"/>
      <c r="ORH66" s="469"/>
      <c r="ORI66" s="469"/>
      <c r="ORJ66" s="469"/>
      <c r="ORK66" s="469"/>
      <c r="ORL66" s="469"/>
      <c r="ORM66" s="469"/>
      <c r="ORN66" s="469"/>
      <c r="ORO66" s="469"/>
      <c r="ORP66" s="469"/>
      <c r="ORQ66" s="469"/>
      <c r="ORR66" s="469"/>
      <c r="ORS66" s="469"/>
      <c r="ORT66" s="469"/>
      <c r="ORU66" s="469"/>
      <c r="ORV66" s="469"/>
      <c r="ORW66" s="469"/>
      <c r="ORX66" s="469"/>
      <c r="ORY66" s="469"/>
      <c r="ORZ66" s="469"/>
      <c r="OSA66" s="469"/>
      <c r="OSB66" s="469"/>
      <c r="OSC66" s="469"/>
      <c r="OSD66" s="469"/>
      <c r="OSE66" s="469"/>
      <c r="OSF66" s="469"/>
      <c r="OSG66" s="469"/>
      <c r="OSH66" s="469"/>
      <c r="OSI66" s="469"/>
      <c r="OSJ66" s="469"/>
      <c r="OSK66" s="469"/>
      <c r="OSL66" s="469"/>
      <c r="OSM66" s="469"/>
      <c r="OSN66" s="469"/>
      <c r="OSO66" s="469"/>
      <c r="OSP66" s="469"/>
      <c r="OSQ66" s="469"/>
      <c r="OSR66" s="469"/>
      <c r="OSS66" s="469"/>
      <c r="OST66" s="469"/>
      <c r="OSU66" s="469"/>
      <c r="OSV66" s="469"/>
      <c r="OSW66" s="469"/>
      <c r="OSX66" s="469"/>
      <c r="OSY66" s="469"/>
      <c r="OSZ66" s="469"/>
      <c r="OTA66" s="469"/>
      <c r="OTB66" s="469"/>
      <c r="OTC66" s="469"/>
      <c r="OTD66" s="469"/>
      <c r="OTE66" s="469"/>
      <c r="OTF66" s="469"/>
      <c r="OTG66" s="469"/>
      <c r="OTH66" s="469"/>
      <c r="OTI66" s="469"/>
      <c r="OTJ66" s="469"/>
      <c r="OTK66" s="469"/>
      <c r="OTL66" s="469"/>
      <c r="OTM66" s="469"/>
      <c r="OTN66" s="469"/>
      <c r="OTO66" s="469"/>
      <c r="OTP66" s="469"/>
      <c r="OTQ66" s="469"/>
      <c r="OTR66" s="469"/>
      <c r="OTS66" s="469"/>
      <c r="OTT66" s="469"/>
      <c r="OTU66" s="469"/>
      <c r="OTV66" s="469"/>
      <c r="OTW66" s="469"/>
      <c r="OTX66" s="469"/>
      <c r="OTY66" s="469"/>
      <c r="OTZ66" s="469"/>
      <c r="OUA66" s="469"/>
      <c r="OUB66" s="469"/>
      <c r="OUC66" s="469"/>
      <c r="OUD66" s="469"/>
      <c r="OUE66" s="469"/>
      <c r="OUF66" s="469"/>
      <c r="OUG66" s="469"/>
      <c r="OUH66" s="469"/>
      <c r="OUI66" s="469"/>
      <c r="OUJ66" s="469"/>
      <c r="OUK66" s="469"/>
      <c r="OUL66" s="469"/>
      <c r="OUM66" s="469"/>
      <c r="OUN66" s="469"/>
      <c r="OUO66" s="469"/>
      <c r="OUP66" s="469"/>
      <c r="OUQ66" s="469"/>
      <c r="OUR66" s="469"/>
      <c r="OUS66" s="469"/>
      <c r="OUT66" s="469"/>
      <c r="OUU66" s="469"/>
      <c r="OUV66" s="469"/>
      <c r="OUW66" s="469"/>
      <c r="OUX66" s="469"/>
      <c r="OUY66" s="469"/>
      <c r="OUZ66" s="469"/>
      <c r="OVA66" s="469"/>
      <c r="OVB66" s="469"/>
      <c r="OVC66" s="469"/>
      <c r="OVD66" s="469"/>
      <c r="OVE66" s="469"/>
      <c r="OVF66" s="469"/>
      <c r="OVG66" s="469"/>
      <c r="OVH66" s="469"/>
      <c r="OVI66" s="469"/>
      <c r="OVJ66" s="469"/>
      <c r="OVK66" s="469"/>
      <c r="OVL66" s="469"/>
      <c r="OVM66" s="469"/>
      <c r="OVN66" s="469"/>
      <c r="OVO66" s="469"/>
      <c r="OVP66" s="469"/>
      <c r="OVQ66" s="469"/>
      <c r="OVR66" s="469"/>
      <c r="OVS66" s="469"/>
      <c r="OVT66" s="469"/>
      <c r="OVU66" s="469"/>
      <c r="OVV66" s="469"/>
      <c r="OVW66" s="469"/>
      <c r="OVX66" s="469"/>
      <c r="OVY66" s="469"/>
      <c r="OVZ66" s="469"/>
      <c r="OWA66" s="469"/>
      <c r="OWB66" s="469"/>
      <c r="OWC66" s="469"/>
      <c r="OWD66" s="469"/>
      <c r="OWE66" s="469"/>
      <c r="OWF66" s="469"/>
      <c r="OWG66" s="469"/>
      <c r="OWH66" s="469"/>
      <c r="OWI66" s="469"/>
      <c r="OWJ66" s="469"/>
      <c r="OWK66" s="469"/>
      <c r="OWL66" s="469"/>
      <c r="OWM66" s="469"/>
      <c r="OWN66" s="469"/>
      <c r="OWO66" s="469"/>
      <c r="OWP66" s="469"/>
      <c r="OWQ66" s="469"/>
      <c r="OWR66" s="469"/>
      <c r="OWS66" s="469"/>
      <c r="OWT66" s="469"/>
      <c r="OWU66" s="469"/>
      <c r="OWV66" s="469"/>
      <c r="OWW66" s="469"/>
      <c r="OWX66" s="469"/>
      <c r="OWY66" s="469"/>
      <c r="OWZ66" s="469"/>
      <c r="OXA66" s="469"/>
      <c r="OXB66" s="469"/>
      <c r="OXC66" s="469"/>
      <c r="OXD66" s="469"/>
      <c r="OXE66" s="469"/>
      <c r="OXF66" s="469"/>
      <c r="OXG66" s="469"/>
      <c r="OXH66" s="469"/>
      <c r="OXI66" s="469"/>
      <c r="OXJ66" s="469"/>
      <c r="OXK66" s="469"/>
      <c r="OXL66" s="469"/>
      <c r="OXM66" s="469"/>
      <c r="OXN66" s="469"/>
      <c r="OXO66" s="469"/>
      <c r="OXP66" s="469"/>
      <c r="OXQ66" s="469"/>
      <c r="OXR66" s="469"/>
      <c r="OXS66" s="469"/>
      <c r="OXT66" s="469"/>
      <c r="OXU66" s="469"/>
      <c r="OXV66" s="469"/>
      <c r="OXW66" s="469"/>
      <c r="OXX66" s="469"/>
      <c r="OXY66" s="469"/>
      <c r="OXZ66" s="469"/>
      <c r="OYA66" s="469"/>
      <c r="OYB66" s="469"/>
      <c r="OYC66" s="469"/>
      <c r="OYD66" s="469"/>
      <c r="OYE66" s="469"/>
      <c r="OYF66" s="469"/>
      <c r="OYG66" s="469"/>
      <c r="OYH66" s="469"/>
      <c r="OYI66" s="469"/>
      <c r="OYJ66" s="469"/>
      <c r="OYK66" s="469"/>
      <c r="OYL66" s="469"/>
      <c r="OYM66" s="469"/>
      <c r="OYN66" s="469"/>
      <c r="OYO66" s="469"/>
      <c r="OYP66" s="469"/>
      <c r="OYQ66" s="469"/>
      <c r="OYR66" s="469"/>
      <c r="OYS66" s="469"/>
      <c r="OYT66" s="469"/>
      <c r="OYU66" s="469"/>
      <c r="OYV66" s="469"/>
      <c r="OYW66" s="469"/>
      <c r="OYX66" s="469"/>
      <c r="OYY66" s="469"/>
      <c r="OYZ66" s="469"/>
      <c r="OZA66" s="469"/>
      <c r="OZB66" s="469"/>
      <c r="OZC66" s="469"/>
      <c r="OZD66" s="469"/>
      <c r="OZE66" s="469"/>
      <c r="OZF66" s="469"/>
      <c r="OZG66" s="469"/>
      <c r="OZH66" s="469"/>
      <c r="OZI66" s="469"/>
      <c r="OZJ66" s="469"/>
      <c r="OZK66" s="469"/>
      <c r="OZL66" s="469"/>
      <c r="OZM66" s="469"/>
      <c r="OZN66" s="469"/>
      <c r="OZO66" s="469"/>
      <c r="OZP66" s="469"/>
      <c r="OZQ66" s="469"/>
      <c r="OZR66" s="469"/>
      <c r="OZS66" s="469"/>
      <c r="OZT66" s="469"/>
      <c r="OZU66" s="469"/>
      <c r="OZV66" s="469"/>
      <c r="OZW66" s="469"/>
      <c r="OZX66" s="469"/>
      <c r="OZY66" s="469"/>
      <c r="OZZ66" s="469"/>
      <c r="PAA66" s="469"/>
      <c r="PAB66" s="469"/>
      <c r="PAC66" s="469"/>
      <c r="PAD66" s="469"/>
      <c r="PAE66" s="469"/>
      <c r="PAF66" s="469"/>
      <c r="PAG66" s="469"/>
      <c r="PAH66" s="469"/>
      <c r="PAI66" s="469"/>
      <c r="PAJ66" s="469"/>
      <c r="PAK66" s="469"/>
      <c r="PAL66" s="469"/>
      <c r="PAM66" s="469"/>
      <c r="PAN66" s="469"/>
      <c r="PAO66" s="469"/>
      <c r="PAP66" s="469"/>
      <c r="PAQ66" s="469"/>
      <c r="PAR66" s="469"/>
      <c r="PAS66" s="469"/>
      <c r="PAT66" s="469"/>
      <c r="PAU66" s="469"/>
      <c r="PAV66" s="469"/>
      <c r="PAW66" s="469"/>
      <c r="PAX66" s="469"/>
      <c r="PAY66" s="469"/>
      <c r="PAZ66" s="469"/>
      <c r="PBA66" s="469"/>
      <c r="PBB66" s="469"/>
      <c r="PBC66" s="469"/>
      <c r="PBD66" s="469"/>
      <c r="PBE66" s="469"/>
      <c r="PBF66" s="469"/>
      <c r="PBG66" s="469"/>
      <c r="PBH66" s="469"/>
      <c r="PBI66" s="469"/>
      <c r="PBJ66" s="469"/>
      <c r="PBK66" s="469"/>
      <c r="PBL66" s="469"/>
      <c r="PBM66" s="469"/>
      <c r="PBN66" s="469"/>
      <c r="PBO66" s="469"/>
      <c r="PBP66" s="469"/>
      <c r="PBQ66" s="469"/>
      <c r="PBR66" s="469"/>
      <c r="PBS66" s="469"/>
      <c r="PBT66" s="469"/>
      <c r="PBU66" s="469"/>
      <c r="PBV66" s="469"/>
      <c r="PBW66" s="469"/>
      <c r="PBX66" s="469"/>
      <c r="PBY66" s="469"/>
      <c r="PBZ66" s="469"/>
      <c r="PCA66" s="469"/>
      <c r="PCB66" s="469"/>
      <c r="PCC66" s="469"/>
      <c r="PCD66" s="469"/>
      <c r="PCE66" s="469"/>
      <c r="PCF66" s="469"/>
      <c r="PCG66" s="469"/>
      <c r="PCH66" s="469"/>
      <c r="PCI66" s="469"/>
      <c r="PCJ66" s="469"/>
      <c r="PCK66" s="469"/>
      <c r="PCL66" s="469"/>
      <c r="PCM66" s="469"/>
      <c r="PCN66" s="469"/>
      <c r="PCO66" s="469"/>
      <c r="PCP66" s="469"/>
      <c r="PCQ66" s="469"/>
      <c r="PCR66" s="469"/>
      <c r="PCS66" s="469"/>
      <c r="PCT66" s="469"/>
      <c r="PCU66" s="469"/>
      <c r="PCV66" s="469"/>
      <c r="PCW66" s="469"/>
      <c r="PCX66" s="469"/>
      <c r="PCY66" s="469"/>
      <c r="PCZ66" s="469"/>
      <c r="PDA66" s="469"/>
      <c r="PDB66" s="469"/>
      <c r="PDC66" s="469"/>
      <c r="PDD66" s="469"/>
      <c r="PDE66" s="469"/>
      <c r="PDF66" s="469"/>
      <c r="PDG66" s="469"/>
      <c r="PDH66" s="469"/>
      <c r="PDI66" s="469"/>
      <c r="PDJ66" s="469"/>
      <c r="PDK66" s="469"/>
      <c r="PDL66" s="469"/>
      <c r="PDM66" s="469"/>
      <c r="PDN66" s="469"/>
      <c r="PDO66" s="469"/>
      <c r="PDP66" s="469"/>
      <c r="PDQ66" s="469"/>
      <c r="PDR66" s="469"/>
      <c r="PDS66" s="469"/>
      <c r="PDT66" s="469"/>
      <c r="PDU66" s="469"/>
      <c r="PDV66" s="469"/>
      <c r="PDW66" s="469"/>
      <c r="PDX66" s="469"/>
      <c r="PDY66" s="469"/>
      <c r="PDZ66" s="469"/>
      <c r="PEA66" s="469"/>
      <c r="PEB66" s="469"/>
      <c r="PEC66" s="469"/>
      <c r="PED66" s="469"/>
      <c r="PEE66" s="469"/>
      <c r="PEF66" s="469"/>
      <c r="PEG66" s="469"/>
      <c r="PEH66" s="469"/>
      <c r="PEI66" s="469"/>
      <c r="PEJ66" s="469"/>
      <c r="PEK66" s="469"/>
      <c r="PEL66" s="469"/>
      <c r="PEM66" s="469"/>
      <c r="PEN66" s="469"/>
      <c r="PEO66" s="469"/>
      <c r="PEP66" s="469"/>
      <c r="PEQ66" s="469"/>
      <c r="PER66" s="469"/>
      <c r="PES66" s="469"/>
      <c r="PET66" s="469"/>
      <c r="PEU66" s="469"/>
      <c r="PEV66" s="469"/>
      <c r="PEW66" s="469"/>
      <c r="PEX66" s="469"/>
      <c r="PEY66" s="469"/>
      <c r="PEZ66" s="469"/>
      <c r="PFA66" s="469"/>
      <c r="PFB66" s="469"/>
      <c r="PFC66" s="469"/>
      <c r="PFD66" s="469"/>
      <c r="PFE66" s="469"/>
      <c r="PFF66" s="469"/>
      <c r="PFG66" s="469"/>
      <c r="PFH66" s="469"/>
      <c r="PFI66" s="469"/>
      <c r="PFJ66" s="469"/>
      <c r="PFK66" s="469"/>
      <c r="PFL66" s="469"/>
      <c r="PFM66" s="469"/>
      <c r="PFN66" s="469"/>
      <c r="PFO66" s="469"/>
      <c r="PFP66" s="469"/>
      <c r="PFQ66" s="469"/>
      <c r="PFR66" s="469"/>
      <c r="PFS66" s="469"/>
      <c r="PFT66" s="469"/>
      <c r="PFU66" s="469"/>
      <c r="PFV66" s="469"/>
      <c r="PFW66" s="469"/>
      <c r="PFX66" s="469"/>
      <c r="PFY66" s="469"/>
      <c r="PFZ66" s="469"/>
      <c r="PGA66" s="469"/>
      <c r="PGB66" s="469"/>
      <c r="PGC66" s="469"/>
      <c r="PGD66" s="469"/>
      <c r="PGE66" s="469"/>
      <c r="PGF66" s="469"/>
      <c r="PGG66" s="469"/>
      <c r="PGH66" s="469"/>
      <c r="PGI66" s="469"/>
      <c r="PGJ66" s="469"/>
      <c r="PGK66" s="469"/>
      <c r="PGL66" s="469"/>
      <c r="PGM66" s="469"/>
      <c r="PGN66" s="469"/>
      <c r="PGO66" s="469"/>
      <c r="PGP66" s="469"/>
      <c r="PGQ66" s="469"/>
      <c r="PGR66" s="469"/>
      <c r="PGS66" s="469"/>
      <c r="PGT66" s="469"/>
      <c r="PGU66" s="469"/>
      <c r="PGV66" s="469"/>
      <c r="PGW66" s="469"/>
      <c r="PGX66" s="469"/>
      <c r="PGY66" s="469"/>
      <c r="PGZ66" s="469"/>
      <c r="PHA66" s="469"/>
      <c r="PHB66" s="469"/>
      <c r="PHC66" s="469"/>
      <c r="PHD66" s="469"/>
      <c r="PHE66" s="469"/>
      <c r="PHF66" s="469"/>
      <c r="PHG66" s="469"/>
      <c r="PHH66" s="469"/>
      <c r="PHI66" s="469"/>
      <c r="PHJ66" s="469"/>
      <c r="PHK66" s="469"/>
      <c r="PHL66" s="469"/>
      <c r="PHM66" s="469"/>
      <c r="PHN66" s="469"/>
      <c r="PHO66" s="469"/>
      <c r="PHP66" s="469"/>
      <c r="PHQ66" s="469"/>
      <c r="PHR66" s="469"/>
      <c r="PHS66" s="469"/>
      <c r="PHT66" s="469"/>
      <c r="PHU66" s="469"/>
      <c r="PHV66" s="469"/>
      <c r="PHW66" s="469"/>
      <c r="PHX66" s="469"/>
      <c r="PHY66" s="469"/>
      <c r="PHZ66" s="469"/>
      <c r="PIA66" s="469"/>
      <c r="PIB66" s="469"/>
      <c r="PIC66" s="469"/>
      <c r="PID66" s="469"/>
      <c r="PIE66" s="469"/>
      <c r="PIF66" s="469"/>
      <c r="PIG66" s="469"/>
      <c r="PIH66" s="469"/>
      <c r="PII66" s="469"/>
      <c r="PIJ66" s="469"/>
      <c r="PIK66" s="469"/>
      <c r="PIL66" s="469"/>
      <c r="PIM66" s="469"/>
      <c r="PIN66" s="469"/>
      <c r="PIO66" s="469"/>
      <c r="PIP66" s="469"/>
      <c r="PIQ66" s="469"/>
      <c r="PIR66" s="469"/>
      <c r="PIS66" s="469"/>
      <c r="PIT66" s="469"/>
      <c r="PIU66" s="469"/>
      <c r="PIV66" s="469"/>
      <c r="PIW66" s="469"/>
      <c r="PIX66" s="469"/>
      <c r="PIY66" s="469"/>
      <c r="PIZ66" s="469"/>
      <c r="PJA66" s="469"/>
      <c r="PJB66" s="469"/>
      <c r="PJC66" s="469"/>
      <c r="PJD66" s="469"/>
      <c r="PJE66" s="469"/>
      <c r="PJF66" s="469"/>
      <c r="PJG66" s="469"/>
      <c r="PJH66" s="469"/>
      <c r="PJI66" s="469"/>
      <c r="PJJ66" s="469"/>
      <c r="PJK66" s="469"/>
      <c r="PJL66" s="469"/>
      <c r="PJM66" s="469"/>
      <c r="PJN66" s="469"/>
      <c r="PJO66" s="469"/>
      <c r="PJP66" s="469"/>
      <c r="PJQ66" s="469"/>
      <c r="PJR66" s="469"/>
      <c r="PJS66" s="469"/>
      <c r="PJT66" s="469"/>
      <c r="PJU66" s="469"/>
      <c r="PJV66" s="469"/>
      <c r="PJW66" s="469"/>
      <c r="PJX66" s="469"/>
      <c r="PJY66" s="469"/>
      <c r="PJZ66" s="469"/>
      <c r="PKA66" s="469"/>
      <c r="PKB66" s="469"/>
      <c r="PKC66" s="469"/>
      <c r="PKD66" s="469"/>
      <c r="PKE66" s="469"/>
      <c r="PKF66" s="469"/>
      <c r="PKG66" s="469"/>
      <c r="PKH66" s="469"/>
      <c r="PKI66" s="469"/>
      <c r="PKJ66" s="469"/>
      <c r="PKK66" s="469"/>
      <c r="PKL66" s="469"/>
      <c r="PKM66" s="469"/>
      <c r="PKN66" s="469"/>
      <c r="PKO66" s="469"/>
      <c r="PKP66" s="469"/>
      <c r="PKQ66" s="469"/>
      <c r="PKR66" s="469"/>
      <c r="PKS66" s="469"/>
      <c r="PKT66" s="469"/>
      <c r="PKU66" s="469"/>
      <c r="PKV66" s="469"/>
      <c r="PKW66" s="469"/>
      <c r="PKX66" s="469"/>
      <c r="PKY66" s="469"/>
      <c r="PKZ66" s="469"/>
      <c r="PLA66" s="469"/>
      <c r="PLB66" s="469"/>
      <c r="PLC66" s="469"/>
      <c r="PLD66" s="469"/>
      <c r="PLE66" s="469"/>
      <c r="PLF66" s="469"/>
      <c r="PLG66" s="469"/>
      <c r="PLH66" s="469"/>
      <c r="PLI66" s="469"/>
      <c r="PLJ66" s="469"/>
      <c r="PLK66" s="469"/>
      <c r="PLL66" s="469"/>
      <c r="PLM66" s="469"/>
      <c r="PLN66" s="469"/>
      <c r="PLO66" s="469"/>
      <c r="PLP66" s="469"/>
      <c r="PLQ66" s="469"/>
      <c r="PLR66" s="469"/>
      <c r="PLS66" s="469"/>
      <c r="PLT66" s="469"/>
      <c r="PLU66" s="469"/>
      <c r="PLV66" s="469"/>
      <c r="PLW66" s="469"/>
      <c r="PLX66" s="469"/>
      <c r="PLY66" s="469"/>
      <c r="PLZ66" s="469"/>
      <c r="PMA66" s="469"/>
      <c r="PMB66" s="469"/>
      <c r="PMC66" s="469"/>
      <c r="PMD66" s="469"/>
      <c r="PME66" s="469"/>
      <c r="PMF66" s="469"/>
      <c r="PMG66" s="469"/>
      <c r="PMH66" s="469"/>
      <c r="PMI66" s="469"/>
      <c r="PMJ66" s="469"/>
      <c r="PMK66" s="469"/>
      <c r="PML66" s="469"/>
      <c r="PMM66" s="469"/>
      <c r="PMN66" s="469"/>
      <c r="PMO66" s="469"/>
      <c r="PMP66" s="469"/>
      <c r="PMQ66" s="469"/>
      <c r="PMR66" s="469"/>
      <c r="PMS66" s="469"/>
      <c r="PMT66" s="469"/>
      <c r="PMU66" s="469"/>
      <c r="PMV66" s="469"/>
      <c r="PMW66" s="469"/>
      <c r="PMX66" s="469"/>
      <c r="PMY66" s="469"/>
      <c r="PMZ66" s="469"/>
      <c r="PNA66" s="469"/>
      <c r="PNB66" s="469"/>
      <c r="PNC66" s="469"/>
      <c r="PND66" s="469"/>
      <c r="PNE66" s="469"/>
      <c r="PNF66" s="469"/>
      <c r="PNG66" s="469"/>
      <c r="PNH66" s="469"/>
      <c r="PNI66" s="469"/>
      <c r="PNJ66" s="469"/>
      <c r="PNK66" s="469"/>
      <c r="PNL66" s="469"/>
      <c r="PNM66" s="469"/>
      <c r="PNN66" s="469"/>
      <c r="PNO66" s="469"/>
      <c r="PNP66" s="469"/>
      <c r="PNQ66" s="469"/>
      <c r="PNR66" s="469"/>
      <c r="PNS66" s="469"/>
      <c r="PNT66" s="469"/>
      <c r="PNU66" s="469"/>
      <c r="PNV66" s="469"/>
      <c r="PNW66" s="469"/>
      <c r="PNX66" s="469"/>
      <c r="PNY66" s="469"/>
      <c r="PNZ66" s="469"/>
      <c r="POA66" s="469"/>
      <c r="POB66" s="469"/>
      <c r="POC66" s="469"/>
      <c r="POD66" s="469"/>
      <c r="POE66" s="469"/>
      <c r="POF66" s="469"/>
      <c r="POG66" s="469"/>
      <c r="POH66" s="469"/>
      <c r="POI66" s="469"/>
      <c r="POJ66" s="469"/>
      <c r="POK66" s="469"/>
      <c r="POL66" s="469"/>
      <c r="POM66" s="469"/>
      <c r="PON66" s="469"/>
      <c r="POO66" s="469"/>
      <c r="POP66" s="469"/>
      <c r="POQ66" s="469"/>
      <c r="POR66" s="469"/>
      <c r="POS66" s="469"/>
      <c r="POT66" s="469"/>
      <c r="POU66" s="469"/>
      <c r="POV66" s="469"/>
      <c r="POW66" s="469"/>
      <c r="POX66" s="469"/>
      <c r="POY66" s="469"/>
      <c r="POZ66" s="469"/>
      <c r="PPA66" s="469"/>
      <c r="PPB66" s="469"/>
      <c r="PPC66" s="469"/>
      <c r="PPD66" s="469"/>
      <c r="PPE66" s="469"/>
      <c r="PPF66" s="469"/>
      <c r="PPG66" s="469"/>
      <c r="PPH66" s="469"/>
      <c r="PPI66" s="469"/>
      <c r="PPJ66" s="469"/>
      <c r="PPK66" s="469"/>
      <c r="PPL66" s="469"/>
      <c r="PPM66" s="469"/>
      <c r="PPN66" s="469"/>
      <c r="PPO66" s="469"/>
      <c r="PPP66" s="469"/>
      <c r="PPQ66" s="469"/>
      <c r="PPR66" s="469"/>
      <c r="PPS66" s="469"/>
      <c r="PPT66" s="469"/>
      <c r="PPU66" s="469"/>
      <c r="PPV66" s="469"/>
      <c r="PPW66" s="469"/>
      <c r="PPX66" s="469"/>
      <c r="PPY66" s="469"/>
      <c r="PPZ66" s="469"/>
      <c r="PQA66" s="469"/>
      <c r="PQB66" s="469"/>
      <c r="PQC66" s="469"/>
      <c r="PQD66" s="469"/>
      <c r="PQE66" s="469"/>
      <c r="PQF66" s="469"/>
      <c r="PQG66" s="469"/>
      <c r="PQH66" s="469"/>
      <c r="PQI66" s="469"/>
      <c r="PQJ66" s="469"/>
      <c r="PQK66" s="469"/>
      <c r="PQL66" s="469"/>
      <c r="PQM66" s="469"/>
      <c r="PQN66" s="469"/>
      <c r="PQO66" s="469"/>
      <c r="PQP66" s="469"/>
      <c r="PQQ66" s="469"/>
      <c r="PQR66" s="469"/>
      <c r="PQS66" s="469"/>
      <c r="PQT66" s="469"/>
      <c r="PQU66" s="469"/>
      <c r="PQV66" s="469"/>
      <c r="PQW66" s="469"/>
      <c r="PQX66" s="469"/>
      <c r="PQY66" s="469"/>
      <c r="PQZ66" s="469"/>
      <c r="PRA66" s="469"/>
      <c r="PRB66" s="469"/>
      <c r="PRC66" s="469"/>
      <c r="PRD66" s="469"/>
      <c r="PRE66" s="469"/>
      <c r="PRF66" s="469"/>
      <c r="PRG66" s="469"/>
      <c r="PRH66" s="469"/>
      <c r="PRI66" s="469"/>
      <c r="PRJ66" s="469"/>
      <c r="PRK66" s="469"/>
      <c r="PRL66" s="469"/>
      <c r="PRM66" s="469"/>
      <c r="PRN66" s="469"/>
      <c r="PRO66" s="469"/>
      <c r="PRP66" s="469"/>
      <c r="PRQ66" s="469"/>
      <c r="PRR66" s="469"/>
      <c r="PRS66" s="469"/>
      <c r="PRT66" s="469"/>
      <c r="PRU66" s="469"/>
      <c r="PRV66" s="469"/>
      <c r="PRW66" s="469"/>
      <c r="PRX66" s="469"/>
      <c r="PRY66" s="469"/>
      <c r="PRZ66" s="469"/>
      <c r="PSA66" s="469"/>
      <c r="PSB66" s="469"/>
      <c r="PSC66" s="469"/>
      <c r="PSD66" s="469"/>
      <c r="PSE66" s="469"/>
      <c r="PSF66" s="469"/>
      <c r="PSG66" s="469"/>
      <c r="PSH66" s="469"/>
      <c r="PSI66" s="469"/>
      <c r="PSJ66" s="469"/>
      <c r="PSK66" s="469"/>
      <c r="PSL66" s="469"/>
      <c r="PSM66" s="469"/>
      <c r="PSN66" s="469"/>
      <c r="PSO66" s="469"/>
      <c r="PSP66" s="469"/>
      <c r="PSQ66" s="469"/>
      <c r="PSR66" s="469"/>
      <c r="PSS66" s="469"/>
      <c r="PST66" s="469"/>
      <c r="PSU66" s="469"/>
      <c r="PSV66" s="469"/>
      <c r="PSW66" s="469"/>
      <c r="PSX66" s="469"/>
      <c r="PSY66" s="469"/>
      <c r="PSZ66" s="469"/>
      <c r="PTA66" s="469"/>
      <c r="PTB66" s="469"/>
      <c r="PTC66" s="469"/>
      <c r="PTD66" s="469"/>
      <c r="PTE66" s="469"/>
      <c r="PTF66" s="469"/>
      <c r="PTG66" s="469"/>
      <c r="PTH66" s="469"/>
      <c r="PTI66" s="469"/>
      <c r="PTJ66" s="469"/>
      <c r="PTK66" s="469"/>
      <c r="PTL66" s="469"/>
      <c r="PTM66" s="469"/>
      <c r="PTN66" s="469"/>
      <c r="PTO66" s="469"/>
      <c r="PTP66" s="469"/>
      <c r="PTQ66" s="469"/>
      <c r="PTR66" s="469"/>
      <c r="PTS66" s="469"/>
      <c r="PTT66" s="469"/>
      <c r="PTU66" s="469"/>
      <c r="PTV66" s="469"/>
      <c r="PTW66" s="469"/>
      <c r="PTX66" s="469"/>
      <c r="PTY66" s="469"/>
      <c r="PTZ66" s="469"/>
      <c r="PUA66" s="469"/>
      <c r="PUB66" s="469"/>
      <c r="PUC66" s="469"/>
      <c r="PUD66" s="469"/>
      <c r="PUE66" s="469"/>
      <c r="PUF66" s="469"/>
      <c r="PUG66" s="469"/>
      <c r="PUH66" s="469"/>
      <c r="PUI66" s="469"/>
      <c r="PUJ66" s="469"/>
      <c r="PUK66" s="469"/>
      <c r="PUL66" s="469"/>
      <c r="PUM66" s="469"/>
      <c r="PUN66" s="469"/>
      <c r="PUO66" s="469"/>
      <c r="PUP66" s="469"/>
      <c r="PUQ66" s="469"/>
      <c r="PUR66" s="469"/>
      <c r="PUS66" s="469"/>
      <c r="PUT66" s="469"/>
      <c r="PUU66" s="469"/>
      <c r="PUV66" s="469"/>
      <c r="PUW66" s="469"/>
      <c r="PUX66" s="469"/>
      <c r="PUY66" s="469"/>
      <c r="PUZ66" s="469"/>
      <c r="PVA66" s="469"/>
      <c r="PVB66" s="469"/>
      <c r="PVC66" s="469"/>
      <c r="PVD66" s="469"/>
      <c r="PVE66" s="469"/>
      <c r="PVF66" s="469"/>
      <c r="PVG66" s="469"/>
      <c r="PVH66" s="469"/>
      <c r="PVI66" s="469"/>
      <c r="PVJ66" s="469"/>
      <c r="PVK66" s="469"/>
      <c r="PVL66" s="469"/>
      <c r="PVM66" s="469"/>
      <c r="PVN66" s="469"/>
      <c r="PVO66" s="469"/>
      <c r="PVP66" s="469"/>
      <c r="PVQ66" s="469"/>
      <c r="PVR66" s="469"/>
      <c r="PVS66" s="469"/>
      <c r="PVT66" s="469"/>
      <c r="PVU66" s="469"/>
      <c r="PVV66" s="469"/>
      <c r="PVW66" s="469"/>
      <c r="PVX66" s="469"/>
      <c r="PVY66" s="469"/>
      <c r="PVZ66" s="469"/>
      <c r="PWA66" s="469"/>
      <c r="PWB66" s="469"/>
      <c r="PWC66" s="469"/>
      <c r="PWD66" s="469"/>
      <c r="PWE66" s="469"/>
      <c r="PWF66" s="469"/>
      <c r="PWG66" s="469"/>
      <c r="PWH66" s="469"/>
      <c r="PWI66" s="469"/>
      <c r="PWJ66" s="469"/>
      <c r="PWK66" s="469"/>
      <c r="PWL66" s="469"/>
      <c r="PWM66" s="469"/>
      <c r="PWN66" s="469"/>
      <c r="PWO66" s="469"/>
      <c r="PWP66" s="469"/>
      <c r="PWQ66" s="469"/>
      <c r="PWR66" s="469"/>
      <c r="PWS66" s="469"/>
      <c r="PWT66" s="469"/>
      <c r="PWU66" s="469"/>
      <c r="PWV66" s="469"/>
      <c r="PWW66" s="469"/>
      <c r="PWX66" s="469"/>
      <c r="PWY66" s="469"/>
      <c r="PWZ66" s="469"/>
      <c r="PXA66" s="469"/>
      <c r="PXB66" s="469"/>
      <c r="PXC66" s="469"/>
      <c r="PXD66" s="469"/>
      <c r="PXE66" s="469"/>
      <c r="PXF66" s="469"/>
      <c r="PXG66" s="469"/>
      <c r="PXH66" s="469"/>
      <c r="PXI66" s="469"/>
      <c r="PXJ66" s="469"/>
      <c r="PXK66" s="469"/>
      <c r="PXL66" s="469"/>
      <c r="PXM66" s="469"/>
      <c r="PXN66" s="469"/>
      <c r="PXO66" s="469"/>
      <c r="PXP66" s="469"/>
      <c r="PXQ66" s="469"/>
      <c r="PXR66" s="469"/>
      <c r="PXS66" s="469"/>
      <c r="PXT66" s="469"/>
      <c r="PXU66" s="469"/>
      <c r="PXV66" s="469"/>
      <c r="PXW66" s="469"/>
      <c r="PXX66" s="469"/>
      <c r="PXY66" s="469"/>
      <c r="PXZ66" s="469"/>
      <c r="PYA66" s="469"/>
      <c r="PYB66" s="469"/>
      <c r="PYC66" s="469"/>
      <c r="PYD66" s="469"/>
      <c r="PYE66" s="469"/>
      <c r="PYF66" s="469"/>
      <c r="PYG66" s="469"/>
      <c r="PYH66" s="469"/>
      <c r="PYI66" s="469"/>
      <c r="PYJ66" s="469"/>
      <c r="PYK66" s="469"/>
      <c r="PYL66" s="469"/>
      <c r="PYM66" s="469"/>
      <c r="PYN66" s="469"/>
      <c r="PYO66" s="469"/>
      <c r="PYP66" s="469"/>
      <c r="PYQ66" s="469"/>
      <c r="PYR66" s="469"/>
      <c r="PYS66" s="469"/>
      <c r="PYT66" s="469"/>
      <c r="PYU66" s="469"/>
      <c r="PYV66" s="469"/>
      <c r="PYW66" s="469"/>
      <c r="PYX66" s="469"/>
      <c r="PYY66" s="469"/>
      <c r="PYZ66" s="469"/>
      <c r="PZA66" s="469"/>
      <c r="PZB66" s="469"/>
      <c r="PZC66" s="469"/>
      <c r="PZD66" s="469"/>
      <c r="PZE66" s="469"/>
      <c r="PZF66" s="469"/>
      <c r="PZG66" s="469"/>
      <c r="PZH66" s="469"/>
      <c r="PZI66" s="469"/>
      <c r="PZJ66" s="469"/>
      <c r="PZK66" s="469"/>
      <c r="PZL66" s="469"/>
      <c r="PZM66" s="469"/>
      <c r="PZN66" s="469"/>
      <c r="PZO66" s="469"/>
      <c r="PZP66" s="469"/>
      <c r="PZQ66" s="469"/>
      <c r="PZR66" s="469"/>
      <c r="PZS66" s="469"/>
      <c r="PZT66" s="469"/>
      <c r="PZU66" s="469"/>
      <c r="PZV66" s="469"/>
      <c r="PZW66" s="469"/>
      <c r="PZX66" s="469"/>
      <c r="PZY66" s="469"/>
      <c r="PZZ66" s="469"/>
      <c r="QAA66" s="469"/>
      <c r="QAB66" s="469"/>
      <c r="QAC66" s="469"/>
      <c r="QAD66" s="469"/>
      <c r="QAE66" s="469"/>
      <c r="QAF66" s="469"/>
      <c r="QAG66" s="469"/>
      <c r="QAH66" s="469"/>
      <c r="QAI66" s="469"/>
      <c r="QAJ66" s="469"/>
      <c r="QAK66" s="469"/>
      <c r="QAL66" s="469"/>
      <c r="QAM66" s="469"/>
      <c r="QAN66" s="469"/>
      <c r="QAO66" s="469"/>
      <c r="QAP66" s="469"/>
      <c r="QAQ66" s="469"/>
      <c r="QAR66" s="469"/>
      <c r="QAS66" s="469"/>
      <c r="QAT66" s="469"/>
      <c r="QAU66" s="469"/>
      <c r="QAV66" s="469"/>
      <c r="QAW66" s="469"/>
      <c r="QAX66" s="469"/>
      <c r="QAY66" s="469"/>
      <c r="QAZ66" s="469"/>
      <c r="QBA66" s="469"/>
      <c r="QBB66" s="469"/>
      <c r="QBC66" s="469"/>
      <c r="QBD66" s="469"/>
      <c r="QBE66" s="469"/>
      <c r="QBF66" s="469"/>
      <c r="QBG66" s="469"/>
      <c r="QBH66" s="469"/>
      <c r="QBI66" s="469"/>
      <c r="QBJ66" s="469"/>
      <c r="QBK66" s="469"/>
      <c r="QBL66" s="469"/>
      <c r="QBM66" s="469"/>
      <c r="QBN66" s="469"/>
      <c r="QBO66" s="469"/>
      <c r="QBP66" s="469"/>
      <c r="QBQ66" s="469"/>
      <c r="QBR66" s="469"/>
      <c r="QBS66" s="469"/>
      <c r="QBT66" s="469"/>
      <c r="QBU66" s="469"/>
      <c r="QBV66" s="469"/>
      <c r="QBW66" s="469"/>
      <c r="QBX66" s="469"/>
      <c r="QBY66" s="469"/>
      <c r="QBZ66" s="469"/>
      <c r="QCA66" s="469"/>
      <c r="QCB66" s="469"/>
      <c r="QCC66" s="469"/>
      <c r="QCD66" s="469"/>
      <c r="QCE66" s="469"/>
      <c r="QCF66" s="469"/>
      <c r="QCG66" s="469"/>
      <c r="QCH66" s="469"/>
      <c r="QCI66" s="469"/>
      <c r="QCJ66" s="469"/>
      <c r="QCK66" s="469"/>
      <c r="QCL66" s="469"/>
      <c r="QCM66" s="469"/>
      <c r="QCN66" s="469"/>
      <c r="QCO66" s="469"/>
      <c r="QCP66" s="469"/>
      <c r="QCQ66" s="469"/>
      <c r="QCR66" s="469"/>
      <c r="QCS66" s="469"/>
      <c r="QCT66" s="469"/>
      <c r="QCU66" s="469"/>
      <c r="QCV66" s="469"/>
      <c r="QCW66" s="469"/>
      <c r="QCX66" s="469"/>
      <c r="QCY66" s="469"/>
      <c r="QCZ66" s="469"/>
      <c r="QDA66" s="469"/>
      <c r="QDB66" s="469"/>
      <c r="QDC66" s="469"/>
      <c r="QDD66" s="469"/>
      <c r="QDE66" s="469"/>
      <c r="QDF66" s="469"/>
      <c r="QDG66" s="469"/>
      <c r="QDH66" s="469"/>
      <c r="QDI66" s="469"/>
      <c r="QDJ66" s="469"/>
      <c r="QDK66" s="469"/>
      <c r="QDL66" s="469"/>
      <c r="QDM66" s="469"/>
      <c r="QDN66" s="469"/>
      <c r="QDO66" s="469"/>
      <c r="QDP66" s="469"/>
      <c r="QDQ66" s="469"/>
      <c r="QDR66" s="469"/>
      <c r="QDS66" s="469"/>
      <c r="QDT66" s="469"/>
      <c r="QDU66" s="469"/>
      <c r="QDV66" s="469"/>
      <c r="QDW66" s="469"/>
      <c r="QDX66" s="469"/>
      <c r="QDY66" s="469"/>
      <c r="QDZ66" s="469"/>
      <c r="QEA66" s="469"/>
      <c r="QEB66" s="469"/>
      <c r="QEC66" s="469"/>
      <c r="QED66" s="469"/>
      <c r="QEE66" s="469"/>
      <c r="QEF66" s="469"/>
      <c r="QEG66" s="469"/>
      <c r="QEH66" s="469"/>
      <c r="QEI66" s="469"/>
      <c r="QEJ66" s="469"/>
      <c r="QEK66" s="469"/>
      <c r="QEL66" s="469"/>
      <c r="QEM66" s="469"/>
      <c r="QEN66" s="469"/>
      <c r="QEO66" s="469"/>
      <c r="QEP66" s="469"/>
      <c r="QEQ66" s="469"/>
      <c r="QER66" s="469"/>
      <c r="QES66" s="469"/>
      <c r="QET66" s="469"/>
      <c r="QEU66" s="469"/>
      <c r="QEV66" s="469"/>
      <c r="QEW66" s="469"/>
      <c r="QEX66" s="469"/>
      <c r="QEY66" s="469"/>
      <c r="QEZ66" s="469"/>
      <c r="QFA66" s="469"/>
      <c r="QFB66" s="469"/>
      <c r="QFC66" s="469"/>
      <c r="QFD66" s="469"/>
      <c r="QFE66" s="469"/>
      <c r="QFF66" s="469"/>
      <c r="QFG66" s="469"/>
      <c r="QFH66" s="469"/>
      <c r="QFI66" s="469"/>
      <c r="QFJ66" s="469"/>
      <c r="QFK66" s="469"/>
      <c r="QFL66" s="469"/>
      <c r="QFM66" s="469"/>
      <c r="QFN66" s="469"/>
      <c r="QFO66" s="469"/>
      <c r="QFP66" s="469"/>
      <c r="QFQ66" s="469"/>
      <c r="QFR66" s="469"/>
      <c r="QFS66" s="469"/>
      <c r="QFT66" s="469"/>
      <c r="QFU66" s="469"/>
      <c r="QFV66" s="469"/>
      <c r="QFW66" s="469"/>
      <c r="QFX66" s="469"/>
      <c r="QFY66" s="469"/>
      <c r="QFZ66" s="469"/>
      <c r="QGA66" s="469"/>
      <c r="QGB66" s="469"/>
      <c r="QGC66" s="469"/>
      <c r="QGD66" s="469"/>
      <c r="QGE66" s="469"/>
      <c r="QGF66" s="469"/>
      <c r="QGG66" s="469"/>
      <c r="QGH66" s="469"/>
      <c r="QGI66" s="469"/>
      <c r="QGJ66" s="469"/>
      <c r="QGK66" s="469"/>
      <c r="QGL66" s="469"/>
      <c r="QGM66" s="469"/>
      <c r="QGN66" s="469"/>
      <c r="QGO66" s="469"/>
      <c r="QGP66" s="469"/>
      <c r="QGQ66" s="469"/>
      <c r="QGR66" s="469"/>
      <c r="QGS66" s="469"/>
      <c r="QGT66" s="469"/>
      <c r="QGU66" s="469"/>
      <c r="QGV66" s="469"/>
      <c r="QGW66" s="469"/>
      <c r="QGX66" s="469"/>
      <c r="QGY66" s="469"/>
      <c r="QGZ66" s="469"/>
      <c r="QHA66" s="469"/>
      <c r="QHB66" s="469"/>
      <c r="QHC66" s="469"/>
      <c r="QHD66" s="469"/>
      <c r="QHE66" s="469"/>
      <c r="QHF66" s="469"/>
      <c r="QHG66" s="469"/>
      <c r="QHH66" s="469"/>
      <c r="QHI66" s="469"/>
      <c r="QHJ66" s="469"/>
      <c r="QHK66" s="469"/>
      <c r="QHL66" s="469"/>
      <c r="QHM66" s="469"/>
      <c r="QHN66" s="469"/>
      <c r="QHO66" s="469"/>
      <c r="QHP66" s="469"/>
      <c r="QHQ66" s="469"/>
      <c r="QHR66" s="469"/>
      <c r="QHS66" s="469"/>
      <c r="QHT66" s="469"/>
      <c r="QHU66" s="469"/>
      <c r="QHV66" s="469"/>
      <c r="QHW66" s="469"/>
      <c r="QHX66" s="469"/>
      <c r="QHY66" s="469"/>
      <c r="QHZ66" s="469"/>
      <c r="QIA66" s="469"/>
      <c r="QIB66" s="469"/>
      <c r="QIC66" s="469"/>
      <c r="QID66" s="469"/>
      <c r="QIE66" s="469"/>
      <c r="QIF66" s="469"/>
      <c r="QIG66" s="469"/>
      <c r="QIH66" s="469"/>
      <c r="QII66" s="469"/>
      <c r="QIJ66" s="469"/>
      <c r="QIK66" s="469"/>
      <c r="QIL66" s="469"/>
      <c r="QIM66" s="469"/>
      <c r="QIN66" s="469"/>
      <c r="QIO66" s="469"/>
      <c r="QIP66" s="469"/>
      <c r="QIQ66" s="469"/>
      <c r="QIR66" s="469"/>
      <c r="QIS66" s="469"/>
      <c r="QIT66" s="469"/>
      <c r="QIU66" s="469"/>
      <c r="QIV66" s="469"/>
      <c r="QIW66" s="469"/>
      <c r="QIX66" s="469"/>
      <c r="QIY66" s="469"/>
      <c r="QIZ66" s="469"/>
      <c r="QJA66" s="469"/>
      <c r="QJB66" s="469"/>
      <c r="QJC66" s="469"/>
      <c r="QJD66" s="469"/>
      <c r="QJE66" s="469"/>
      <c r="QJF66" s="469"/>
      <c r="QJG66" s="469"/>
      <c r="QJH66" s="469"/>
      <c r="QJI66" s="469"/>
      <c r="QJJ66" s="469"/>
      <c r="QJK66" s="469"/>
      <c r="QJL66" s="469"/>
      <c r="QJM66" s="469"/>
      <c r="QJN66" s="469"/>
      <c r="QJO66" s="469"/>
      <c r="QJP66" s="469"/>
      <c r="QJQ66" s="469"/>
      <c r="QJR66" s="469"/>
      <c r="QJS66" s="469"/>
      <c r="QJT66" s="469"/>
      <c r="QJU66" s="469"/>
      <c r="QJV66" s="469"/>
      <c r="QJW66" s="469"/>
      <c r="QJX66" s="469"/>
      <c r="QJY66" s="469"/>
      <c r="QJZ66" s="469"/>
      <c r="QKA66" s="469"/>
      <c r="QKB66" s="469"/>
      <c r="QKC66" s="469"/>
      <c r="QKD66" s="469"/>
      <c r="QKE66" s="469"/>
      <c r="QKF66" s="469"/>
      <c r="QKG66" s="469"/>
      <c r="QKH66" s="469"/>
      <c r="QKI66" s="469"/>
      <c r="QKJ66" s="469"/>
      <c r="QKK66" s="469"/>
      <c r="QKL66" s="469"/>
      <c r="QKM66" s="469"/>
      <c r="QKN66" s="469"/>
      <c r="QKO66" s="469"/>
      <c r="QKP66" s="469"/>
      <c r="QKQ66" s="469"/>
      <c r="QKR66" s="469"/>
      <c r="QKS66" s="469"/>
      <c r="QKT66" s="469"/>
      <c r="QKU66" s="469"/>
      <c r="QKV66" s="469"/>
      <c r="QKW66" s="469"/>
      <c r="QKX66" s="469"/>
      <c r="QKY66" s="469"/>
      <c r="QKZ66" s="469"/>
      <c r="QLA66" s="469"/>
      <c r="QLB66" s="469"/>
      <c r="QLC66" s="469"/>
      <c r="QLD66" s="469"/>
      <c r="QLE66" s="469"/>
      <c r="QLF66" s="469"/>
      <c r="QLG66" s="469"/>
      <c r="QLH66" s="469"/>
      <c r="QLI66" s="469"/>
      <c r="QLJ66" s="469"/>
      <c r="QLK66" s="469"/>
      <c r="QLL66" s="469"/>
      <c r="QLM66" s="469"/>
      <c r="QLN66" s="469"/>
      <c r="QLO66" s="469"/>
      <c r="QLP66" s="469"/>
      <c r="QLQ66" s="469"/>
      <c r="QLR66" s="469"/>
      <c r="QLS66" s="469"/>
      <c r="QLT66" s="469"/>
      <c r="QLU66" s="469"/>
      <c r="QLV66" s="469"/>
      <c r="QLW66" s="469"/>
      <c r="QLX66" s="469"/>
      <c r="QLY66" s="469"/>
      <c r="QLZ66" s="469"/>
      <c r="QMA66" s="469"/>
      <c r="QMB66" s="469"/>
      <c r="QMC66" s="469"/>
      <c r="QMD66" s="469"/>
      <c r="QME66" s="469"/>
      <c r="QMF66" s="469"/>
      <c r="QMG66" s="469"/>
      <c r="QMH66" s="469"/>
      <c r="QMI66" s="469"/>
      <c r="QMJ66" s="469"/>
      <c r="QMK66" s="469"/>
      <c r="QML66" s="469"/>
      <c r="QMM66" s="469"/>
      <c r="QMN66" s="469"/>
      <c r="QMO66" s="469"/>
      <c r="QMP66" s="469"/>
      <c r="QMQ66" s="469"/>
      <c r="QMR66" s="469"/>
      <c r="QMS66" s="469"/>
      <c r="QMT66" s="469"/>
      <c r="QMU66" s="469"/>
      <c r="QMV66" s="469"/>
      <c r="QMW66" s="469"/>
      <c r="QMX66" s="469"/>
      <c r="QMY66" s="469"/>
      <c r="QMZ66" s="469"/>
      <c r="QNA66" s="469"/>
      <c r="QNB66" s="469"/>
      <c r="QNC66" s="469"/>
      <c r="QND66" s="469"/>
      <c r="QNE66" s="469"/>
      <c r="QNF66" s="469"/>
      <c r="QNG66" s="469"/>
      <c r="QNH66" s="469"/>
      <c r="QNI66" s="469"/>
      <c r="QNJ66" s="469"/>
      <c r="QNK66" s="469"/>
      <c r="QNL66" s="469"/>
      <c r="QNM66" s="469"/>
      <c r="QNN66" s="469"/>
      <c r="QNO66" s="469"/>
      <c r="QNP66" s="469"/>
      <c r="QNQ66" s="469"/>
      <c r="QNR66" s="469"/>
      <c r="QNS66" s="469"/>
      <c r="QNT66" s="469"/>
      <c r="QNU66" s="469"/>
      <c r="QNV66" s="469"/>
      <c r="QNW66" s="469"/>
      <c r="QNX66" s="469"/>
      <c r="QNY66" s="469"/>
      <c r="QNZ66" s="469"/>
      <c r="QOA66" s="469"/>
      <c r="QOB66" s="469"/>
      <c r="QOC66" s="469"/>
      <c r="QOD66" s="469"/>
      <c r="QOE66" s="469"/>
      <c r="QOF66" s="469"/>
      <c r="QOG66" s="469"/>
      <c r="QOH66" s="469"/>
      <c r="QOI66" s="469"/>
      <c r="QOJ66" s="469"/>
      <c r="QOK66" s="469"/>
      <c r="QOL66" s="469"/>
      <c r="QOM66" s="469"/>
      <c r="QON66" s="469"/>
      <c r="QOO66" s="469"/>
      <c r="QOP66" s="469"/>
      <c r="QOQ66" s="469"/>
      <c r="QOR66" s="469"/>
      <c r="QOS66" s="469"/>
      <c r="QOT66" s="469"/>
      <c r="QOU66" s="469"/>
      <c r="QOV66" s="469"/>
      <c r="QOW66" s="469"/>
      <c r="QOX66" s="469"/>
      <c r="QOY66" s="469"/>
      <c r="QOZ66" s="469"/>
      <c r="QPA66" s="469"/>
      <c r="QPB66" s="469"/>
      <c r="QPC66" s="469"/>
      <c r="QPD66" s="469"/>
      <c r="QPE66" s="469"/>
      <c r="QPF66" s="469"/>
      <c r="QPG66" s="469"/>
      <c r="QPH66" s="469"/>
      <c r="QPI66" s="469"/>
      <c r="QPJ66" s="469"/>
      <c r="QPK66" s="469"/>
      <c r="QPL66" s="469"/>
      <c r="QPM66" s="469"/>
      <c r="QPN66" s="469"/>
      <c r="QPO66" s="469"/>
      <c r="QPP66" s="469"/>
      <c r="QPQ66" s="469"/>
      <c r="QPR66" s="469"/>
      <c r="QPS66" s="469"/>
      <c r="QPT66" s="469"/>
      <c r="QPU66" s="469"/>
      <c r="QPV66" s="469"/>
      <c r="QPW66" s="469"/>
      <c r="QPX66" s="469"/>
      <c r="QPY66" s="469"/>
      <c r="QPZ66" s="469"/>
      <c r="QQA66" s="469"/>
      <c r="QQB66" s="469"/>
      <c r="QQC66" s="469"/>
      <c r="QQD66" s="469"/>
      <c r="QQE66" s="469"/>
      <c r="QQF66" s="469"/>
      <c r="QQG66" s="469"/>
      <c r="QQH66" s="469"/>
      <c r="QQI66" s="469"/>
      <c r="QQJ66" s="469"/>
      <c r="QQK66" s="469"/>
      <c r="QQL66" s="469"/>
      <c r="QQM66" s="469"/>
      <c r="QQN66" s="469"/>
      <c r="QQO66" s="469"/>
      <c r="QQP66" s="469"/>
      <c r="QQQ66" s="469"/>
      <c r="QQR66" s="469"/>
      <c r="QQS66" s="469"/>
      <c r="QQT66" s="469"/>
      <c r="QQU66" s="469"/>
      <c r="QQV66" s="469"/>
      <c r="QQW66" s="469"/>
      <c r="QQX66" s="469"/>
      <c r="QQY66" s="469"/>
      <c r="QQZ66" s="469"/>
      <c r="QRA66" s="469"/>
      <c r="QRB66" s="469"/>
      <c r="QRC66" s="469"/>
      <c r="QRD66" s="469"/>
      <c r="QRE66" s="469"/>
      <c r="QRF66" s="469"/>
      <c r="QRG66" s="469"/>
      <c r="QRH66" s="469"/>
      <c r="QRI66" s="469"/>
      <c r="QRJ66" s="469"/>
      <c r="QRK66" s="469"/>
      <c r="QRL66" s="469"/>
      <c r="QRM66" s="469"/>
      <c r="QRN66" s="469"/>
      <c r="QRO66" s="469"/>
      <c r="QRP66" s="469"/>
      <c r="QRQ66" s="469"/>
      <c r="QRR66" s="469"/>
      <c r="QRS66" s="469"/>
      <c r="QRT66" s="469"/>
      <c r="QRU66" s="469"/>
      <c r="QRV66" s="469"/>
      <c r="QRW66" s="469"/>
      <c r="QRX66" s="469"/>
      <c r="QRY66" s="469"/>
      <c r="QRZ66" s="469"/>
      <c r="QSA66" s="469"/>
      <c r="QSB66" s="469"/>
      <c r="QSC66" s="469"/>
      <c r="QSD66" s="469"/>
      <c r="QSE66" s="469"/>
      <c r="QSF66" s="469"/>
      <c r="QSG66" s="469"/>
      <c r="QSH66" s="469"/>
      <c r="QSI66" s="469"/>
      <c r="QSJ66" s="469"/>
      <c r="QSK66" s="469"/>
      <c r="QSL66" s="469"/>
      <c r="QSM66" s="469"/>
      <c r="QSN66" s="469"/>
      <c r="QSO66" s="469"/>
      <c r="QSP66" s="469"/>
      <c r="QSQ66" s="469"/>
      <c r="QSR66" s="469"/>
      <c r="QSS66" s="469"/>
      <c r="QST66" s="469"/>
      <c r="QSU66" s="469"/>
      <c r="QSV66" s="469"/>
      <c r="QSW66" s="469"/>
      <c r="QSX66" s="469"/>
      <c r="QSY66" s="469"/>
      <c r="QSZ66" s="469"/>
      <c r="QTA66" s="469"/>
      <c r="QTB66" s="469"/>
      <c r="QTC66" s="469"/>
      <c r="QTD66" s="469"/>
      <c r="QTE66" s="469"/>
      <c r="QTF66" s="469"/>
      <c r="QTG66" s="469"/>
      <c r="QTH66" s="469"/>
      <c r="QTI66" s="469"/>
      <c r="QTJ66" s="469"/>
      <c r="QTK66" s="469"/>
      <c r="QTL66" s="469"/>
      <c r="QTM66" s="469"/>
      <c r="QTN66" s="469"/>
      <c r="QTO66" s="469"/>
      <c r="QTP66" s="469"/>
      <c r="QTQ66" s="469"/>
      <c r="QTR66" s="469"/>
      <c r="QTS66" s="469"/>
      <c r="QTT66" s="469"/>
      <c r="QTU66" s="469"/>
      <c r="QTV66" s="469"/>
      <c r="QTW66" s="469"/>
      <c r="QTX66" s="469"/>
      <c r="QTY66" s="469"/>
      <c r="QTZ66" s="469"/>
      <c r="QUA66" s="469"/>
      <c r="QUB66" s="469"/>
      <c r="QUC66" s="469"/>
      <c r="QUD66" s="469"/>
      <c r="QUE66" s="469"/>
      <c r="QUF66" s="469"/>
      <c r="QUG66" s="469"/>
      <c r="QUH66" s="469"/>
      <c r="QUI66" s="469"/>
      <c r="QUJ66" s="469"/>
      <c r="QUK66" s="469"/>
      <c r="QUL66" s="469"/>
      <c r="QUM66" s="469"/>
      <c r="QUN66" s="469"/>
      <c r="QUO66" s="469"/>
      <c r="QUP66" s="469"/>
      <c r="QUQ66" s="469"/>
      <c r="QUR66" s="469"/>
      <c r="QUS66" s="469"/>
      <c r="QUT66" s="469"/>
      <c r="QUU66" s="469"/>
      <c r="QUV66" s="469"/>
      <c r="QUW66" s="469"/>
      <c r="QUX66" s="469"/>
      <c r="QUY66" s="469"/>
      <c r="QUZ66" s="469"/>
      <c r="QVA66" s="469"/>
      <c r="QVB66" s="469"/>
      <c r="QVC66" s="469"/>
      <c r="QVD66" s="469"/>
      <c r="QVE66" s="469"/>
      <c r="QVF66" s="469"/>
      <c r="QVG66" s="469"/>
      <c r="QVH66" s="469"/>
      <c r="QVI66" s="469"/>
      <c r="QVJ66" s="469"/>
      <c r="QVK66" s="469"/>
      <c r="QVL66" s="469"/>
      <c r="QVM66" s="469"/>
      <c r="QVN66" s="469"/>
      <c r="QVO66" s="469"/>
      <c r="QVP66" s="469"/>
      <c r="QVQ66" s="469"/>
      <c r="QVR66" s="469"/>
      <c r="QVS66" s="469"/>
      <c r="QVT66" s="469"/>
      <c r="QVU66" s="469"/>
      <c r="QVV66" s="469"/>
      <c r="QVW66" s="469"/>
      <c r="QVX66" s="469"/>
      <c r="QVY66" s="469"/>
      <c r="QVZ66" s="469"/>
      <c r="QWA66" s="469"/>
      <c r="QWB66" s="469"/>
      <c r="QWC66" s="469"/>
      <c r="QWD66" s="469"/>
      <c r="QWE66" s="469"/>
      <c r="QWF66" s="469"/>
      <c r="QWG66" s="469"/>
      <c r="QWH66" s="469"/>
      <c r="QWI66" s="469"/>
      <c r="QWJ66" s="469"/>
      <c r="QWK66" s="469"/>
      <c r="QWL66" s="469"/>
      <c r="QWM66" s="469"/>
      <c r="QWN66" s="469"/>
      <c r="QWO66" s="469"/>
      <c r="QWP66" s="469"/>
      <c r="QWQ66" s="469"/>
      <c r="QWR66" s="469"/>
      <c r="QWS66" s="469"/>
      <c r="QWT66" s="469"/>
      <c r="QWU66" s="469"/>
      <c r="QWV66" s="469"/>
      <c r="QWW66" s="469"/>
      <c r="QWX66" s="469"/>
      <c r="QWY66" s="469"/>
      <c r="QWZ66" s="469"/>
      <c r="QXA66" s="469"/>
      <c r="QXB66" s="469"/>
      <c r="QXC66" s="469"/>
      <c r="QXD66" s="469"/>
      <c r="QXE66" s="469"/>
      <c r="QXF66" s="469"/>
      <c r="QXG66" s="469"/>
      <c r="QXH66" s="469"/>
      <c r="QXI66" s="469"/>
      <c r="QXJ66" s="469"/>
      <c r="QXK66" s="469"/>
      <c r="QXL66" s="469"/>
      <c r="QXM66" s="469"/>
      <c r="QXN66" s="469"/>
      <c r="QXO66" s="469"/>
      <c r="QXP66" s="469"/>
      <c r="QXQ66" s="469"/>
      <c r="QXR66" s="469"/>
      <c r="QXS66" s="469"/>
      <c r="QXT66" s="469"/>
      <c r="QXU66" s="469"/>
      <c r="QXV66" s="469"/>
      <c r="QXW66" s="469"/>
      <c r="QXX66" s="469"/>
      <c r="QXY66" s="469"/>
      <c r="QXZ66" s="469"/>
      <c r="QYA66" s="469"/>
      <c r="QYB66" s="469"/>
      <c r="QYC66" s="469"/>
      <c r="QYD66" s="469"/>
      <c r="QYE66" s="469"/>
      <c r="QYF66" s="469"/>
      <c r="QYG66" s="469"/>
      <c r="QYH66" s="469"/>
      <c r="QYI66" s="469"/>
      <c r="QYJ66" s="469"/>
      <c r="QYK66" s="469"/>
      <c r="QYL66" s="469"/>
      <c r="QYM66" s="469"/>
      <c r="QYN66" s="469"/>
      <c r="QYO66" s="469"/>
      <c r="QYP66" s="469"/>
      <c r="QYQ66" s="469"/>
      <c r="QYR66" s="469"/>
      <c r="QYS66" s="469"/>
      <c r="QYT66" s="469"/>
      <c r="QYU66" s="469"/>
      <c r="QYV66" s="469"/>
      <c r="QYW66" s="469"/>
      <c r="QYX66" s="469"/>
      <c r="QYY66" s="469"/>
      <c r="QYZ66" s="469"/>
      <c r="QZA66" s="469"/>
      <c r="QZB66" s="469"/>
      <c r="QZC66" s="469"/>
      <c r="QZD66" s="469"/>
      <c r="QZE66" s="469"/>
      <c r="QZF66" s="469"/>
      <c r="QZG66" s="469"/>
      <c r="QZH66" s="469"/>
      <c r="QZI66" s="469"/>
      <c r="QZJ66" s="469"/>
      <c r="QZK66" s="469"/>
      <c r="QZL66" s="469"/>
      <c r="QZM66" s="469"/>
      <c r="QZN66" s="469"/>
      <c r="QZO66" s="469"/>
      <c r="QZP66" s="469"/>
      <c r="QZQ66" s="469"/>
      <c r="QZR66" s="469"/>
      <c r="QZS66" s="469"/>
      <c r="QZT66" s="469"/>
      <c r="QZU66" s="469"/>
      <c r="QZV66" s="469"/>
      <c r="QZW66" s="469"/>
      <c r="QZX66" s="469"/>
      <c r="QZY66" s="469"/>
      <c r="QZZ66" s="469"/>
      <c r="RAA66" s="469"/>
      <c r="RAB66" s="469"/>
      <c r="RAC66" s="469"/>
      <c r="RAD66" s="469"/>
      <c r="RAE66" s="469"/>
      <c r="RAF66" s="469"/>
      <c r="RAG66" s="469"/>
      <c r="RAH66" s="469"/>
      <c r="RAI66" s="469"/>
      <c r="RAJ66" s="469"/>
      <c r="RAK66" s="469"/>
      <c r="RAL66" s="469"/>
      <c r="RAM66" s="469"/>
      <c r="RAN66" s="469"/>
      <c r="RAO66" s="469"/>
      <c r="RAP66" s="469"/>
      <c r="RAQ66" s="469"/>
      <c r="RAR66" s="469"/>
      <c r="RAS66" s="469"/>
      <c r="RAT66" s="469"/>
      <c r="RAU66" s="469"/>
      <c r="RAV66" s="469"/>
      <c r="RAW66" s="469"/>
      <c r="RAX66" s="469"/>
      <c r="RAY66" s="469"/>
      <c r="RAZ66" s="469"/>
      <c r="RBA66" s="469"/>
      <c r="RBB66" s="469"/>
      <c r="RBC66" s="469"/>
      <c r="RBD66" s="469"/>
      <c r="RBE66" s="469"/>
      <c r="RBF66" s="469"/>
      <c r="RBG66" s="469"/>
      <c r="RBH66" s="469"/>
      <c r="RBI66" s="469"/>
      <c r="RBJ66" s="469"/>
      <c r="RBK66" s="469"/>
      <c r="RBL66" s="469"/>
      <c r="RBM66" s="469"/>
      <c r="RBN66" s="469"/>
      <c r="RBO66" s="469"/>
      <c r="RBP66" s="469"/>
      <c r="RBQ66" s="469"/>
      <c r="RBR66" s="469"/>
      <c r="RBS66" s="469"/>
      <c r="RBT66" s="469"/>
      <c r="RBU66" s="469"/>
      <c r="RBV66" s="469"/>
      <c r="RBW66" s="469"/>
      <c r="RBX66" s="469"/>
      <c r="RBY66" s="469"/>
      <c r="RBZ66" s="469"/>
      <c r="RCA66" s="469"/>
      <c r="RCB66" s="469"/>
      <c r="RCC66" s="469"/>
      <c r="RCD66" s="469"/>
      <c r="RCE66" s="469"/>
      <c r="RCF66" s="469"/>
      <c r="RCG66" s="469"/>
      <c r="RCH66" s="469"/>
      <c r="RCI66" s="469"/>
      <c r="RCJ66" s="469"/>
      <c r="RCK66" s="469"/>
      <c r="RCL66" s="469"/>
      <c r="RCM66" s="469"/>
      <c r="RCN66" s="469"/>
      <c r="RCO66" s="469"/>
      <c r="RCP66" s="469"/>
      <c r="RCQ66" s="469"/>
      <c r="RCR66" s="469"/>
      <c r="RCS66" s="469"/>
      <c r="RCT66" s="469"/>
      <c r="RCU66" s="469"/>
      <c r="RCV66" s="469"/>
      <c r="RCW66" s="469"/>
      <c r="RCX66" s="469"/>
      <c r="RCY66" s="469"/>
      <c r="RCZ66" s="469"/>
      <c r="RDA66" s="469"/>
      <c r="RDB66" s="469"/>
      <c r="RDC66" s="469"/>
      <c r="RDD66" s="469"/>
      <c r="RDE66" s="469"/>
      <c r="RDF66" s="469"/>
      <c r="RDG66" s="469"/>
      <c r="RDH66" s="469"/>
      <c r="RDI66" s="469"/>
      <c r="RDJ66" s="469"/>
      <c r="RDK66" s="469"/>
      <c r="RDL66" s="469"/>
      <c r="RDM66" s="469"/>
      <c r="RDN66" s="469"/>
      <c r="RDO66" s="469"/>
      <c r="RDP66" s="469"/>
      <c r="RDQ66" s="469"/>
      <c r="RDR66" s="469"/>
      <c r="RDS66" s="469"/>
      <c r="RDT66" s="469"/>
      <c r="RDU66" s="469"/>
      <c r="RDV66" s="469"/>
      <c r="RDW66" s="469"/>
      <c r="RDX66" s="469"/>
      <c r="RDY66" s="469"/>
      <c r="RDZ66" s="469"/>
      <c r="REA66" s="469"/>
      <c r="REB66" s="469"/>
      <c r="REC66" s="469"/>
      <c r="RED66" s="469"/>
      <c r="REE66" s="469"/>
      <c r="REF66" s="469"/>
      <c r="REG66" s="469"/>
      <c r="REH66" s="469"/>
      <c r="REI66" s="469"/>
      <c r="REJ66" s="469"/>
      <c r="REK66" s="469"/>
      <c r="REL66" s="469"/>
      <c r="REM66" s="469"/>
      <c r="REN66" s="469"/>
      <c r="REO66" s="469"/>
      <c r="REP66" s="469"/>
      <c r="REQ66" s="469"/>
      <c r="RER66" s="469"/>
      <c r="RES66" s="469"/>
      <c r="RET66" s="469"/>
      <c r="REU66" s="469"/>
      <c r="REV66" s="469"/>
      <c r="REW66" s="469"/>
      <c r="REX66" s="469"/>
      <c r="REY66" s="469"/>
      <c r="REZ66" s="469"/>
      <c r="RFA66" s="469"/>
      <c r="RFB66" s="469"/>
      <c r="RFC66" s="469"/>
      <c r="RFD66" s="469"/>
      <c r="RFE66" s="469"/>
      <c r="RFF66" s="469"/>
      <c r="RFG66" s="469"/>
      <c r="RFH66" s="469"/>
      <c r="RFI66" s="469"/>
      <c r="RFJ66" s="469"/>
      <c r="RFK66" s="469"/>
      <c r="RFL66" s="469"/>
      <c r="RFM66" s="469"/>
      <c r="RFN66" s="469"/>
      <c r="RFO66" s="469"/>
      <c r="RFP66" s="469"/>
      <c r="RFQ66" s="469"/>
      <c r="RFR66" s="469"/>
      <c r="RFS66" s="469"/>
      <c r="RFT66" s="469"/>
      <c r="RFU66" s="469"/>
      <c r="RFV66" s="469"/>
      <c r="RFW66" s="469"/>
      <c r="RFX66" s="469"/>
      <c r="RFY66" s="469"/>
      <c r="RFZ66" s="469"/>
      <c r="RGA66" s="469"/>
      <c r="RGB66" s="469"/>
      <c r="RGC66" s="469"/>
      <c r="RGD66" s="469"/>
      <c r="RGE66" s="469"/>
      <c r="RGF66" s="469"/>
      <c r="RGG66" s="469"/>
      <c r="RGH66" s="469"/>
      <c r="RGI66" s="469"/>
      <c r="RGJ66" s="469"/>
      <c r="RGK66" s="469"/>
      <c r="RGL66" s="469"/>
      <c r="RGM66" s="469"/>
      <c r="RGN66" s="469"/>
      <c r="RGO66" s="469"/>
      <c r="RGP66" s="469"/>
      <c r="RGQ66" s="469"/>
      <c r="RGR66" s="469"/>
      <c r="RGS66" s="469"/>
      <c r="RGT66" s="469"/>
      <c r="RGU66" s="469"/>
      <c r="RGV66" s="469"/>
      <c r="RGW66" s="469"/>
      <c r="RGX66" s="469"/>
      <c r="RGY66" s="469"/>
      <c r="RGZ66" s="469"/>
      <c r="RHA66" s="469"/>
      <c r="RHB66" s="469"/>
      <c r="RHC66" s="469"/>
      <c r="RHD66" s="469"/>
      <c r="RHE66" s="469"/>
      <c r="RHF66" s="469"/>
      <c r="RHG66" s="469"/>
      <c r="RHH66" s="469"/>
      <c r="RHI66" s="469"/>
      <c r="RHJ66" s="469"/>
      <c r="RHK66" s="469"/>
      <c r="RHL66" s="469"/>
      <c r="RHM66" s="469"/>
      <c r="RHN66" s="469"/>
      <c r="RHO66" s="469"/>
      <c r="RHP66" s="469"/>
      <c r="RHQ66" s="469"/>
      <c r="RHR66" s="469"/>
      <c r="RHS66" s="469"/>
      <c r="RHT66" s="469"/>
      <c r="RHU66" s="469"/>
      <c r="RHV66" s="469"/>
      <c r="RHW66" s="469"/>
      <c r="RHX66" s="469"/>
      <c r="RHY66" s="469"/>
      <c r="RHZ66" s="469"/>
      <c r="RIA66" s="469"/>
      <c r="RIB66" s="469"/>
      <c r="RIC66" s="469"/>
      <c r="RID66" s="469"/>
      <c r="RIE66" s="469"/>
      <c r="RIF66" s="469"/>
      <c r="RIG66" s="469"/>
      <c r="RIH66" s="469"/>
      <c r="RII66" s="469"/>
      <c r="RIJ66" s="469"/>
      <c r="RIK66" s="469"/>
      <c r="RIL66" s="469"/>
      <c r="RIM66" s="469"/>
      <c r="RIN66" s="469"/>
      <c r="RIO66" s="469"/>
      <c r="RIP66" s="469"/>
      <c r="RIQ66" s="469"/>
      <c r="RIR66" s="469"/>
      <c r="RIS66" s="469"/>
      <c r="RIT66" s="469"/>
      <c r="RIU66" s="469"/>
      <c r="RIV66" s="469"/>
      <c r="RIW66" s="469"/>
      <c r="RIX66" s="469"/>
      <c r="RIY66" s="469"/>
      <c r="RIZ66" s="469"/>
      <c r="RJA66" s="469"/>
      <c r="RJB66" s="469"/>
      <c r="RJC66" s="469"/>
      <c r="RJD66" s="469"/>
      <c r="RJE66" s="469"/>
      <c r="RJF66" s="469"/>
      <c r="RJG66" s="469"/>
      <c r="RJH66" s="469"/>
      <c r="RJI66" s="469"/>
      <c r="RJJ66" s="469"/>
      <c r="RJK66" s="469"/>
      <c r="RJL66" s="469"/>
      <c r="RJM66" s="469"/>
      <c r="RJN66" s="469"/>
      <c r="RJO66" s="469"/>
      <c r="RJP66" s="469"/>
      <c r="RJQ66" s="469"/>
      <c r="RJR66" s="469"/>
      <c r="RJS66" s="469"/>
      <c r="RJT66" s="469"/>
      <c r="RJU66" s="469"/>
      <c r="RJV66" s="469"/>
      <c r="RJW66" s="469"/>
      <c r="RJX66" s="469"/>
      <c r="RJY66" s="469"/>
      <c r="RJZ66" s="469"/>
      <c r="RKA66" s="469"/>
      <c r="RKB66" s="469"/>
      <c r="RKC66" s="469"/>
      <c r="RKD66" s="469"/>
      <c r="RKE66" s="469"/>
      <c r="RKF66" s="469"/>
      <c r="RKG66" s="469"/>
      <c r="RKH66" s="469"/>
      <c r="RKI66" s="469"/>
      <c r="RKJ66" s="469"/>
      <c r="RKK66" s="469"/>
      <c r="RKL66" s="469"/>
      <c r="RKM66" s="469"/>
      <c r="RKN66" s="469"/>
      <c r="RKO66" s="469"/>
      <c r="RKP66" s="469"/>
      <c r="RKQ66" s="469"/>
      <c r="RKR66" s="469"/>
      <c r="RKS66" s="469"/>
      <c r="RKT66" s="469"/>
      <c r="RKU66" s="469"/>
      <c r="RKV66" s="469"/>
      <c r="RKW66" s="469"/>
      <c r="RKX66" s="469"/>
      <c r="RKY66" s="469"/>
      <c r="RKZ66" s="469"/>
      <c r="RLA66" s="469"/>
      <c r="RLB66" s="469"/>
      <c r="RLC66" s="469"/>
      <c r="RLD66" s="469"/>
      <c r="RLE66" s="469"/>
      <c r="RLF66" s="469"/>
      <c r="RLG66" s="469"/>
      <c r="RLH66" s="469"/>
      <c r="RLI66" s="469"/>
      <c r="RLJ66" s="469"/>
      <c r="RLK66" s="469"/>
      <c r="RLL66" s="469"/>
      <c r="RLM66" s="469"/>
      <c r="RLN66" s="469"/>
      <c r="RLO66" s="469"/>
      <c r="RLP66" s="469"/>
      <c r="RLQ66" s="469"/>
      <c r="RLR66" s="469"/>
      <c r="RLS66" s="469"/>
      <c r="RLT66" s="469"/>
      <c r="RLU66" s="469"/>
      <c r="RLV66" s="469"/>
      <c r="RLW66" s="469"/>
      <c r="RLX66" s="469"/>
      <c r="RLY66" s="469"/>
      <c r="RLZ66" s="469"/>
      <c r="RMA66" s="469"/>
      <c r="RMB66" s="469"/>
      <c r="RMC66" s="469"/>
      <c r="RMD66" s="469"/>
      <c r="RME66" s="469"/>
      <c r="RMF66" s="469"/>
      <c r="RMG66" s="469"/>
      <c r="RMH66" s="469"/>
      <c r="RMI66" s="469"/>
      <c r="RMJ66" s="469"/>
      <c r="RMK66" s="469"/>
      <c r="RML66" s="469"/>
      <c r="RMM66" s="469"/>
      <c r="RMN66" s="469"/>
      <c r="RMO66" s="469"/>
      <c r="RMP66" s="469"/>
      <c r="RMQ66" s="469"/>
      <c r="RMR66" s="469"/>
      <c r="RMS66" s="469"/>
      <c r="RMT66" s="469"/>
      <c r="RMU66" s="469"/>
      <c r="RMV66" s="469"/>
      <c r="RMW66" s="469"/>
      <c r="RMX66" s="469"/>
      <c r="RMY66" s="469"/>
      <c r="RMZ66" s="469"/>
      <c r="RNA66" s="469"/>
      <c r="RNB66" s="469"/>
      <c r="RNC66" s="469"/>
      <c r="RND66" s="469"/>
      <c r="RNE66" s="469"/>
      <c r="RNF66" s="469"/>
      <c r="RNG66" s="469"/>
      <c r="RNH66" s="469"/>
      <c r="RNI66" s="469"/>
      <c r="RNJ66" s="469"/>
      <c r="RNK66" s="469"/>
      <c r="RNL66" s="469"/>
      <c r="RNM66" s="469"/>
      <c r="RNN66" s="469"/>
      <c r="RNO66" s="469"/>
      <c r="RNP66" s="469"/>
      <c r="RNQ66" s="469"/>
      <c r="RNR66" s="469"/>
      <c r="RNS66" s="469"/>
      <c r="RNT66" s="469"/>
      <c r="RNU66" s="469"/>
      <c r="RNV66" s="469"/>
      <c r="RNW66" s="469"/>
      <c r="RNX66" s="469"/>
      <c r="RNY66" s="469"/>
      <c r="RNZ66" s="469"/>
      <c r="ROA66" s="469"/>
      <c r="ROB66" s="469"/>
      <c r="ROC66" s="469"/>
      <c r="ROD66" s="469"/>
      <c r="ROE66" s="469"/>
      <c r="ROF66" s="469"/>
      <c r="ROG66" s="469"/>
      <c r="ROH66" s="469"/>
      <c r="ROI66" s="469"/>
      <c r="ROJ66" s="469"/>
      <c r="ROK66" s="469"/>
      <c r="ROL66" s="469"/>
      <c r="ROM66" s="469"/>
      <c r="RON66" s="469"/>
      <c r="ROO66" s="469"/>
      <c r="ROP66" s="469"/>
      <c r="ROQ66" s="469"/>
      <c r="ROR66" s="469"/>
      <c r="ROS66" s="469"/>
      <c r="ROT66" s="469"/>
      <c r="ROU66" s="469"/>
      <c r="ROV66" s="469"/>
      <c r="ROW66" s="469"/>
      <c r="ROX66" s="469"/>
      <c r="ROY66" s="469"/>
      <c r="ROZ66" s="469"/>
      <c r="RPA66" s="469"/>
      <c r="RPB66" s="469"/>
      <c r="RPC66" s="469"/>
      <c r="RPD66" s="469"/>
      <c r="RPE66" s="469"/>
      <c r="RPF66" s="469"/>
      <c r="RPG66" s="469"/>
      <c r="RPH66" s="469"/>
      <c r="RPI66" s="469"/>
      <c r="RPJ66" s="469"/>
      <c r="RPK66" s="469"/>
      <c r="RPL66" s="469"/>
      <c r="RPM66" s="469"/>
      <c r="RPN66" s="469"/>
      <c r="RPO66" s="469"/>
      <c r="RPP66" s="469"/>
      <c r="RPQ66" s="469"/>
      <c r="RPR66" s="469"/>
      <c r="RPS66" s="469"/>
      <c r="RPT66" s="469"/>
      <c r="RPU66" s="469"/>
      <c r="RPV66" s="469"/>
      <c r="RPW66" s="469"/>
      <c r="RPX66" s="469"/>
      <c r="RPY66" s="469"/>
      <c r="RPZ66" s="469"/>
      <c r="RQA66" s="469"/>
      <c r="RQB66" s="469"/>
      <c r="RQC66" s="469"/>
      <c r="RQD66" s="469"/>
      <c r="RQE66" s="469"/>
      <c r="RQF66" s="469"/>
      <c r="RQG66" s="469"/>
      <c r="RQH66" s="469"/>
      <c r="RQI66" s="469"/>
      <c r="RQJ66" s="469"/>
      <c r="RQK66" s="469"/>
      <c r="RQL66" s="469"/>
      <c r="RQM66" s="469"/>
      <c r="RQN66" s="469"/>
      <c r="RQO66" s="469"/>
      <c r="RQP66" s="469"/>
      <c r="RQQ66" s="469"/>
      <c r="RQR66" s="469"/>
      <c r="RQS66" s="469"/>
      <c r="RQT66" s="469"/>
      <c r="RQU66" s="469"/>
      <c r="RQV66" s="469"/>
      <c r="RQW66" s="469"/>
      <c r="RQX66" s="469"/>
      <c r="RQY66" s="469"/>
      <c r="RQZ66" s="469"/>
      <c r="RRA66" s="469"/>
      <c r="RRB66" s="469"/>
      <c r="RRC66" s="469"/>
      <c r="RRD66" s="469"/>
      <c r="RRE66" s="469"/>
      <c r="RRF66" s="469"/>
      <c r="RRG66" s="469"/>
      <c r="RRH66" s="469"/>
      <c r="RRI66" s="469"/>
      <c r="RRJ66" s="469"/>
      <c r="RRK66" s="469"/>
      <c r="RRL66" s="469"/>
      <c r="RRM66" s="469"/>
      <c r="RRN66" s="469"/>
      <c r="RRO66" s="469"/>
      <c r="RRP66" s="469"/>
      <c r="RRQ66" s="469"/>
      <c r="RRR66" s="469"/>
      <c r="RRS66" s="469"/>
      <c r="RRT66" s="469"/>
      <c r="RRU66" s="469"/>
      <c r="RRV66" s="469"/>
      <c r="RRW66" s="469"/>
      <c r="RRX66" s="469"/>
      <c r="RRY66" s="469"/>
      <c r="RRZ66" s="469"/>
      <c r="RSA66" s="469"/>
      <c r="RSB66" s="469"/>
      <c r="RSC66" s="469"/>
      <c r="RSD66" s="469"/>
      <c r="RSE66" s="469"/>
      <c r="RSF66" s="469"/>
      <c r="RSG66" s="469"/>
      <c r="RSH66" s="469"/>
      <c r="RSI66" s="469"/>
      <c r="RSJ66" s="469"/>
      <c r="RSK66" s="469"/>
      <c r="RSL66" s="469"/>
      <c r="RSM66" s="469"/>
      <c r="RSN66" s="469"/>
      <c r="RSO66" s="469"/>
      <c r="RSP66" s="469"/>
      <c r="RSQ66" s="469"/>
      <c r="RSR66" s="469"/>
      <c r="RSS66" s="469"/>
      <c r="RST66" s="469"/>
      <c r="RSU66" s="469"/>
      <c r="RSV66" s="469"/>
      <c r="RSW66" s="469"/>
      <c r="RSX66" s="469"/>
      <c r="RSY66" s="469"/>
      <c r="RSZ66" s="469"/>
      <c r="RTA66" s="469"/>
      <c r="RTB66" s="469"/>
      <c r="RTC66" s="469"/>
      <c r="RTD66" s="469"/>
      <c r="RTE66" s="469"/>
      <c r="RTF66" s="469"/>
      <c r="RTG66" s="469"/>
      <c r="RTH66" s="469"/>
      <c r="RTI66" s="469"/>
      <c r="RTJ66" s="469"/>
      <c r="RTK66" s="469"/>
      <c r="RTL66" s="469"/>
      <c r="RTM66" s="469"/>
      <c r="RTN66" s="469"/>
      <c r="RTO66" s="469"/>
      <c r="RTP66" s="469"/>
      <c r="RTQ66" s="469"/>
      <c r="RTR66" s="469"/>
      <c r="RTS66" s="469"/>
      <c r="RTT66" s="469"/>
      <c r="RTU66" s="469"/>
      <c r="RTV66" s="469"/>
      <c r="RTW66" s="469"/>
      <c r="RTX66" s="469"/>
      <c r="RTY66" s="469"/>
      <c r="RTZ66" s="469"/>
      <c r="RUA66" s="469"/>
      <c r="RUB66" s="469"/>
      <c r="RUC66" s="469"/>
      <c r="RUD66" s="469"/>
      <c r="RUE66" s="469"/>
      <c r="RUF66" s="469"/>
      <c r="RUG66" s="469"/>
      <c r="RUH66" s="469"/>
      <c r="RUI66" s="469"/>
      <c r="RUJ66" s="469"/>
      <c r="RUK66" s="469"/>
      <c r="RUL66" s="469"/>
      <c r="RUM66" s="469"/>
      <c r="RUN66" s="469"/>
      <c r="RUO66" s="469"/>
      <c r="RUP66" s="469"/>
      <c r="RUQ66" s="469"/>
      <c r="RUR66" s="469"/>
      <c r="RUS66" s="469"/>
      <c r="RUT66" s="469"/>
      <c r="RUU66" s="469"/>
      <c r="RUV66" s="469"/>
      <c r="RUW66" s="469"/>
      <c r="RUX66" s="469"/>
      <c r="RUY66" s="469"/>
      <c r="RUZ66" s="469"/>
      <c r="RVA66" s="469"/>
      <c r="RVB66" s="469"/>
      <c r="RVC66" s="469"/>
      <c r="RVD66" s="469"/>
      <c r="RVE66" s="469"/>
      <c r="RVF66" s="469"/>
      <c r="RVG66" s="469"/>
      <c r="RVH66" s="469"/>
      <c r="RVI66" s="469"/>
      <c r="RVJ66" s="469"/>
      <c r="RVK66" s="469"/>
      <c r="RVL66" s="469"/>
      <c r="RVM66" s="469"/>
      <c r="RVN66" s="469"/>
      <c r="RVO66" s="469"/>
      <c r="RVP66" s="469"/>
      <c r="RVQ66" s="469"/>
      <c r="RVR66" s="469"/>
      <c r="RVS66" s="469"/>
      <c r="RVT66" s="469"/>
      <c r="RVU66" s="469"/>
      <c r="RVV66" s="469"/>
      <c r="RVW66" s="469"/>
      <c r="RVX66" s="469"/>
      <c r="RVY66" s="469"/>
      <c r="RVZ66" s="469"/>
      <c r="RWA66" s="469"/>
      <c r="RWB66" s="469"/>
      <c r="RWC66" s="469"/>
      <c r="RWD66" s="469"/>
      <c r="RWE66" s="469"/>
      <c r="RWF66" s="469"/>
      <c r="RWG66" s="469"/>
      <c r="RWH66" s="469"/>
      <c r="RWI66" s="469"/>
      <c r="RWJ66" s="469"/>
      <c r="RWK66" s="469"/>
      <c r="RWL66" s="469"/>
      <c r="RWM66" s="469"/>
      <c r="RWN66" s="469"/>
      <c r="RWO66" s="469"/>
      <c r="RWP66" s="469"/>
      <c r="RWQ66" s="469"/>
      <c r="RWR66" s="469"/>
      <c r="RWS66" s="469"/>
      <c r="RWT66" s="469"/>
      <c r="RWU66" s="469"/>
      <c r="RWV66" s="469"/>
      <c r="RWW66" s="469"/>
      <c r="RWX66" s="469"/>
      <c r="RWY66" s="469"/>
      <c r="RWZ66" s="469"/>
      <c r="RXA66" s="469"/>
      <c r="RXB66" s="469"/>
      <c r="RXC66" s="469"/>
      <c r="RXD66" s="469"/>
      <c r="RXE66" s="469"/>
      <c r="RXF66" s="469"/>
      <c r="RXG66" s="469"/>
      <c r="RXH66" s="469"/>
      <c r="RXI66" s="469"/>
      <c r="RXJ66" s="469"/>
      <c r="RXK66" s="469"/>
      <c r="RXL66" s="469"/>
      <c r="RXM66" s="469"/>
      <c r="RXN66" s="469"/>
      <c r="RXO66" s="469"/>
      <c r="RXP66" s="469"/>
      <c r="RXQ66" s="469"/>
      <c r="RXR66" s="469"/>
      <c r="RXS66" s="469"/>
      <c r="RXT66" s="469"/>
      <c r="RXU66" s="469"/>
      <c r="RXV66" s="469"/>
      <c r="RXW66" s="469"/>
      <c r="RXX66" s="469"/>
      <c r="RXY66" s="469"/>
      <c r="RXZ66" s="469"/>
      <c r="RYA66" s="469"/>
      <c r="RYB66" s="469"/>
      <c r="RYC66" s="469"/>
      <c r="RYD66" s="469"/>
      <c r="RYE66" s="469"/>
      <c r="RYF66" s="469"/>
      <c r="RYG66" s="469"/>
      <c r="RYH66" s="469"/>
      <c r="RYI66" s="469"/>
      <c r="RYJ66" s="469"/>
      <c r="RYK66" s="469"/>
      <c r="RYL66" s="469"/>
      <c r="RYM66" s="469"/>
      <c r="RYN66" s="469"/>
      <c r="RYO66" s="469"/>
      <c r="RYP66" s="469"/>
      <c r="RYQ66" s="469"/>
      <c r="RYR66" s="469"/>
      <c r="RYS66" s="469"/>
      <c r="RYT66" s="469"/>
      <c r="RYU66" s="469"/>
      <c r="RYV66" s="469"/>
      <c r="RYW66" s="469"/>
      <c r="RYX66" s="469"/>
      <c r="RYY66" s="469"/>
      <c r="RYZ66" s="469"/>
      <c r="RZA66" s="469"/>
      <c r="RZB66" s="469"/>
      <c r="RZC66" s="469"/>
      <c r="RZD66" s="469"/>
      <c r="RZE66" s="469"/>
      <c r="RZF66" s="469"/>
      <c r="RZG66" s="469"/>
      <c r="RZH66" s="469"/>
      <c r="RZI66" s="469"/>
      <c r="RZJ66" s="469"/>
      <c r="RZK66" s="469"/>
      <c r="RZL66" s="469"/>
      <c r="RZM66" s="469"/>
      <c r="RZN66" s="469"/>
      <c r="RZO66" s="469"/>
      <c r="RZP66" s="469"/>
      <c r="RZQ66" s="469"/>
      <c r="RZR66" s="469"/>
      <c r="RZS66" s="469"/>
      <c r="RZT66" s="469"/>
      <c r="RZU66" s="469"/>
      <c r="RZV66" s="469"/>
      <c r="RZW66" s="469"/>
      <c r="RZX66" s="469"/>
      <c r="RZY66" s="469"/>
      <c r="RZZ66" s="469"/>
      <c r="SAA66" s="469"/>
      <c r="SAB66" s="469"/>
      <c r="SAC66" s="469"/>
      <c r="SAD66" s="469"/>
      <c r="SAE66" s="469"/>
      <c r="SAF66" s="469"/>
      <c r="SAG66" s="469"/>
      <c r="SAH66" s="469"/>
      <c r="SAI66" s="469"/>
      <c r="SAJ66" s="469"/>
      <c r="SAK66" s="469"/>
      <c r="SAL66" s="469"/>
      <c r="SAM66" s="469"/>
      <c r="SAN66" s="469"/>
      <c r="SAO66" s="469"/>
      <c r="SAP66" s="469"/>
      <c r="SAQ66" s="469"/>
      <c r="SAR66" s="469"/>
      <c r="SAS66" s="469"/>
      <c r="SAT66" s="469"/>
      <c r="SAU66" s="469"/>
      <c r="SAV66" s="469"/>
      <c r="SAW66" s="469"/>
      <c r="SAX66" s="469"/>
      <c r="SAY66" s="469"/>
      <c r="SAZ66" s="469"/>
      <c r="SBA66" s="469"/>
      <c r="SBB66" s="469"/>
      <c r="SBC66" s="469"/>
      <c r="SBD66" s="469"/>
      <c r="SBE66" s="469"/>
      <c r="SBF66" s="469"/>
      <c r="SBG66" s="469"/>
      <c r="SBH66" s="469"/>
      <c r="SBI66" s="469"/>
      <c r="SBJ66" s="469"/>
      <c r="SBK66" s="469"/>
      <c r="SBL66" s="469"/>
      <c r="SBM66" s="469"/>
      <c r="SBN66" s="469"/>
      <c r="SBO66" s="469"/>
      <c r="SBP66" s="469"/>
      <c r="SBQ66" s="469"/>
      <c r="SBR66" s="469"/>
      <c r="SBS66" s="469"/>
      <c r="SBT66" s="469"/>
      <c r="SBU66" s="469"/>
      <c r="SBV66" s="469"/>
      <c r="SBW66" s="469"/>
      <c r="SBX66" s="469"/>
      <c r="SBY66" s="469"/>
      <c r="SBZ66" s="469"/>
      <c r="SCA66" s="469"/>
      <c r="SCB66" s="469"/>
      <c r="SCC66" s="469"/>
      <c r="SCD66" s="469"/>
      <c r="SCE66" s="469"/>
      <c r="SCF66" s="469"/>
      <c r="SCG66" s="469"/>
      <c r="SCH66" s="469"/>
      <c r="SCI66" s="469"/>
      <c r="SCJ66" s="469"/>
      <c r="SCK66" s="469"/>
      <c r="SCL66" s="469"/>
      <c r="SCM66" s="469"/>
      <c r="SCN66" s="469"/>
      <c r="SCO66" s="469"/>
      <c r="SCP66" s="469"/>
      <c r="SCQ66" s="469"/>
      <c r="SCR66" s="469"/>
      <c r="SCS66" s="469"/>
      <c r="SCT66" s="469"/>
      <c r="SCU66" s="469"/>
      <c r="SCV66" s="469"/>
      <c r="SCW66" s="469"/>
      <c r="SCX66" s="469"/>
      <c r="SCY66" s="469"/>
      <c r="SCZ66" s="469"/>
      <c r="SDA66" s="469"/>
      <c r="SDB66" s="469"/>
      <c r="SDC66" s="469"/>
      <c r="SDD66" s="469"/>
      <c r="SDE66" s="469"/>
      <c r="SDF66" s="469"/>
      <c r="SDG66" s="469"/>
      <c r="SDH66" s="469"/>
      <c r="SDI66" s="469"/>
      <c r="SDJ66" s="469"/>
      <c r="SDK66" s="469"/>
      <c r="SDL66" s="469"/>
      <c r="SDM66" s="469"/>
      <c r="SDN66" s="469"/>
      <c r="SDO66" s="469"/>
      <c r="SDP66" s="469"/>
      <c r="SDQ66" s="469"/>
      <c r="SDR66" s="469"/>
      <c r="SDS66" s="469"/>
      <c r="SDT66" s="469"/>
      <c r="SDU66" s="469"/>
      <c r="SDV66" s="469"/>
      <c r="SDW66" s="469"/>
      <c r="SDX66" s="469"/>
      <c r="SDY66" s="469"/>
      <c r="SDZ66" s="469"/>
      <c r="SEA66" s="469"/>
      <c r="SEB66" s="469"/>
      <c r="SEC66" s="469"/>
      <c r="SED66" s="469"/>
      <c r="SEE66" s="469"/>
      <c r="SEF66" s="469"/>
      <c r="SEG66" s="469"/>
      <c r="SEH66" s="469"/>
      <c r="SEI66" s="469"/>
      <c r="SEJ66" s="469"/>
      <c r="SEK66" s="469"/>
      <c r="SEL66" s="469"/>
      <c r="SEM66" s="469"/>
      <c r="SEN66" s="469"/>
      <c r="SEO66" s="469"/>
      <c r="SEP66" s="469"/>
      <c r="SEQ66" s="469"/>
      <c r="SER66" s="469"/>
      <c r="SES66" s="469"/>
      <c r="SET66" s="469"/>
      <c r="SEU66" s="469"/>
      <c r="SEV66" s="469"/>
      <c r="SEW66" s="469"/>
      <c r="SEX66" s="469"/>
      <c r="SEY66" s="469"/>
      <c r="SEZ66" s="469"/>
      <c r="SFA66" s="469"/>
      <c r="SFB66" s="469"/>
      <c r="SFC66" s="469"/>
      <c r="SFD66" s="469"/>
      <c r="SFE66" s="469"/>
      <c r="SFF66" s="469"/>
      <c r="SFG66" s="469"/>
      <c r="SFH66" s="469"/>
      <c r="SFI66" s="469"/>
      <c r="SFJ66" s="469"/>
      <c r="SFK66" s="469"/>
      <c r="SFL66" s="469"/>
      <c r="SFM66" s="469"/>
      <c r="SFN66" s="469"/>
      <c r="SFO66" s="469"/>
      <c r="SFP66" s="469"/>
      <c r="SFQ66" s="469"/>
      <c r="SFR66" s="469"/>
      <c r="SFS66" s="469"/>
      <c r="SFT66" s="469"/>
      <c r="SFU66" s="469"/>
      <c r="SFV66" s="469"/>
      <c r="SFW66" s="469"/>
      <c r="SFX66" s="469"/>
      <c r="SFY66" s="469"/>
      <c r="SFZ66" s="469"/>
      <c r="SGA66" s="469"/>
      <c r="SGB66" s="469"/>
      <c r="SGC66" s="469"/>
      <c r="SGD66" s="469"/>
      <c r="SGE66" s="469"/>
      <c r="SGF66" s="469"/>
      <c r="SGG66" s="469"/>
      <c r="SGH66" s="469"/>
      <c r="SGI66" s="469"/>
      <c r="SGJ66" s="469"/>
      <c r="SGK66" s="469"/>
      <c r="SGL66" s="469"/>
      <c r="SGM66" s="469"/>
      <c r="SGN66" s="469"/>
      <c r="SGO66" s="469"/>
      <c r="SGP66" s="469"/>
      <c r="SGQ66" s="469"/>
      <c r="SGR66" s="469"/>
      <c r="SGS66" s="469"/>
      <c r="SGT66" s="469"/>
      <c r="SGU66" s="469"/>
      <c r="SGV66" s="469"/>
      <c r="SGW66" s="469"/>
      <c r="SGX66" s="469"/>
      <c r="SGY66" s="469"/>
      <c r="SGZ66" s="469"/>
      <c r="SHA66" s="469"/>
      <c r="SHB66" s="469"/>
      <c r="SHC66" s="469"/>
      <c r="SHD66" s="469"/>
      <c r="SHE66" s="469"/>
      <c r="SHF66" s="469"/>
      <c r="SHG66" s="469"/>
      <c r="SHH66" s="469"/>
      <c r="SHI66" s="469"/>
      <c r="SHJ66" s="469"/>
      <c r="SHK66" s="469"/>
      <c r="SHL66" s="469"/>
      <c r="SHM66" s="469"/>
      <c r="SHN66" s="469"/>
      <c r="SHO66" s="469"/>
      <c r="SHP66" s="469"/>
      <c r="SHQ66" s="469"/>
      <c r="SHR66" s="469"/>
      <c r="SHS66" s="469"/>
      <c r="SHT66" s="469"/>
      <c r="SHU66" s="469"/>
      <c r="SHV66" s="469"/>
      <c r="SHW66" s="469"/>
      <c r="SHX66" s="469"/>
      <c r="SHY66" s="469"/>
      <c r="SHZ66" s="469"/>
      <c r="SIA66" s="469"/>
      <c r="SIB66" s="469"/>
      <c r="SIC66" s="469"/>
      <c r="SID66" s="469"/>
      <c r="SIE66" s="469"/>
      <c r="SIF66" s="469"/>
      <c r="SIG66" s="469"/>
      <c r="SIH66" s="469"/>
      <c r="SII66" s="469"/>
      <c r="SIJ66" s="469"/>
      <c r="SIK66" s="469"/>
      <c r="SIL66" s="469"/>
      <c r="SIM66" s="469"/>
      <c r="SIN66" s="469"/>
      <c r="SIO66" s="469"/>
      <c r="SIP66" s="469"/>
      <c r="SIQ66" s="469"/>
      <c r="SIR66" s="469"/>
      <c r="SIS66" s="469"/>
      <c r="SIT66" s="469"/>
      <c r="SIU66" s="469"/>
      <c r="SIV66" s="469"/>
      <c r="SIW66" s="469"/>
      <c r="SIX66" s="469"/>
      <c r="SIY66" s="469"/>
      <c r="SIZ66" s="469"/>
      <c r="SJA66" s="469"/>
      <c r="SJB66" s="469"/>
      <c r="SJC66" s="469"/>
      <c r="SJD66" s="469"/>
      <c r="SJE66" s="469"/>
      <c r="SJF66" s="469"/>
      <c r="SJG66" s="469"/>
      <c r="SJH66" s="469"/>
      <c r="SJI66" s="469"/>
      <c r="SJJ66" s="469"/>
      <c r="SJK66" s="469"/>
      <c r="SJL66" s="469"/>
      <c r="SJM66" s="469"/>
      <c r="SJN66" s="469"/>
      <c r="SJO66" s="469"/>
      <c r="SJP66" s="469"/>
      <c r="SJQ66" s="469"/>
      <c r="SJR66" s="469"/>
      <c r="SJS66" s="469"/>
      <c r="SJT66" s="469"/>
      <c r="SJU66" s="469"/>
      <c r="SJV66" s="469"/>
      <c r="SJW66" s="469"/>
      <c r="SJX66" s="469"/>
      <c r="SJY66" s="469"/>
      <c r="SJZ66" s="469"/>
      <c r="SKA66" s="469"/>
      <c r="SKB66" s="469"/>
      <c r="SKC66" s="469"/>
      <c r="SKD66" s="469"/>
      <c r="SKE66" s="469"/>
      <c r="SKF66" s="469"/>
      <c r="SKG66" s="469"/>
      <c r="SKH66" s="469"/>
      <c r="SKI66" s="469"/>
      <c r="SKJ66" s="469"/>
      <c r="SKK66" s="469"/>
      <c r="SKL66" s="469"/>
      <c r="SKM66" s="469"/>
      <c r="SKN66" s="469"/>
      <c r="SKO66" s="469"/>
      <c r="SKP66" s="469"/>
      <c r="SKQ66" s="469"/>
      <c r="SKR66" s="469"/>
      <c r="SKS66" s="469"/>
      <c r="SKT66" s="469"/>
      <c r="SKU66" s="469"/>
      <c r="SKV66" s="469"/>
      <c r="SKW66" s="469"/>
      <c r="SKX66" s="469"/>
      <c r="SKY66" s="469"/>
      <c r="SKZ66" s="469"/>
      <c r="SLA66" s="469"/>
      <c r="SLB66" s="469"/>
      <c r="SLC66" s="469"/>
      <c r="SLD66" s="469"/>
      <c r="SLE66" s="469"/>
      <c r="SLF66" s="469"/>
      <c r="SLG66" s="469"/>
      <c r="SLH66" s="469"/>
      <c r="SLI66" s="469"/>
      <c r="SLJ66" s="469"/>
      <c r="SLK66" s="469"/>
      <c r="SLL66" s="469"/>
      <c r="SLM66" s="469"/>
      <c r="SLN66" s="469"/>
      <c r="SLO66" s="469"/>
      <c r="SLP66" s="469"/>
      <c r="SLQ66" s="469"/>
      <c r="SLR66" s="469"/>
      <c r="SLS66" s="469"/>
      <c r="SLT66" s="469"/>
      <c r="SLU66" s="469"/>
      <c r="SLV66" s="469"/>
      <c r="SLW66" s="469"/>
      <c r="SLX66" s="469"/>
      <c r="SLY66" s="469"/>
      <c r="SLZ66" s="469"/>
      <c r="SMA66" s="469"/>
      <c r="SMB66" s="469"/>
      <c r="SMC66" s="469"/>
      <c r="SMD66" s="469"/>
      <c r="SME66" s="469"/>
      <c r="SMF66" s="469"/>
      <c r="SMG66" s="469"/>
      <c r="SMH66" s="469"/>
      <c r="SMI66" s="469"/>
      <c r="SMJ66" s="469"/>
      <c r="SMK66" s="469"/>
      <c r="SML66" s="469"/>
      <c r="SMM66" s="469"/>
      <c r="SMN66" s="469"/>
      <c r="SMO66" s="469"/>
      <c r="SMP66" s="469"/>
      <c r="SMQ66" s="469"/>
      <c r="SMR66" s="469"/>
      <c r="SMS66" s="469"/>
      <c r="SMT66" s="469"/>
      <c r="SMU66" s="469"/>
      <c r="SMV66" s="469"/>
      <c r="SMW66" s="469"/>
      <c r="SMX66" s="469"/>
      <c r="SMY66" s="469"/>
      <c r="SMZ66" s="469"/>
      <c r="SNA66" s="469"/>
      <c r="SNB66" s="469"/>
      <c r="SNC66" s="469"/>
      <c r="SND66" s="469"/>
      <c r="SNE66" s="469"/>
      <c r="SNF66" s="469"/>
      <c r="SNG66" s="469"/>
      <c r="SNH66" s="469"/>
      <c r="SNI66" s="469"/>
      <c r="SNJ66" s="469"/>
      <c r="SNK66" s="469"/>
      <c r="SNL66" s="469"/>
      <c r="SNM66" s="469"/>
      <c r="SNN66" s="469"/>
      <c r="SNO66" s="469"/>
      <c r="SNP66" s="469"/>
      <c r="SNQ66" s="469"/>
      <c r="SNR66" s="469"/>
      <c r="SNS66" s="469"/>
      <c r="SNT66" s="469"/>
      <c r="SNU66" s="469"/>
      <c r="SNV66" s="469"/>
      <c r="SNW66" s="469"/>
      <c r="SNX66" s="469"/>
      <c r="SNY66" s="469"/>
      <c r="SNZ66" s="469"/>
      <c r="SOA66" s="469"/>
      <c r="SOB66" s="469"/>
      <c r="SOC66" s="469"/>
      <c r="SOD66" s="469"/>
      <c r="SOE66" s="469"/>
      <c r="SOF66" s="469"/>
      <c r="SOG66" s="469"/>
      <c r="SOH66" s="469"/>
      <c r="SOI66" s="469"/>
      <c r="SOJ66" s="469"/>
      <c r="SOK66" s="469"/>
      <c r="SOL66" s="469"/>
      <c r="SOM66" s="469"/>
      <c r="SON66" s="469"/>
      <c r="SOO66" s="469"/>
      <c r="SOP66" s="469"/>
      <c r="SOQ66" s="469"/>
      <c r="SOR66" s="469"/>
      <c r="SOS66" s="469"/>
      <c r="SOT66" s="469"/>
      <c r="SOU66" s="469"/>
      <c r="SOV66" s="469"/>
      <c r="SOW66" s="469"/>
      <c r="SOX66" s="469"/>
      <c r="SOY66" s="469"/>
      <c r="SOZ66" s="469"/>
      <c r="SPA66" s="469"/>
      <c r="SPB66" s="469"/>
      <c r="SPC66" s="469"/>
      <c r="SPD66" s="469"/>
      <c r="SPE66" s="469"/>
      <c r="SPF66" s="469"/>
      <c r="SPG66" s="469"/>
      <c r="SPH66" s="469"/>
      <c r="SPI66" s="469"/>
      <c r="SPJ66" s="469"/>
      <c r="SPK66" s="469"/>
      <c r="SPL66" s="469"/>
      <c r="SPM66" s="469"/>
      <c r="SPN66" s="469"/>
      <c r="SPO66" s="469"/>
      <c r="SPP66" s="469"/>
      <c r="SPQ66" s="469"/>
      <c r="SPR66" s="469"/>
      <c r="SPS66" s="469"/>
      <c r="SPT66" s="469"/>
      <c r="SPU66" s="469"/>
      <c r="SPV66" s="469"/>
      <c r="SPW66" s="469"/>
      <c r="SPX66" s="469"/>
      <c r="SPY66" s="469"/>
      <c r="SPZ66" s="469"/>
      <c r="SQA66" s="469"/>
      <c r="SQB66" s="469"/>
      <c r="SQC66" s="469"/>
      <c r="SQD66" s="469"/>
      <c r="SQE66" s="469"/>
      <c r="SQF66" s="469"/>
      <c r="SQG66" s="469"/>
      <c r="SQH66" s="469"/>
      <c r="SQI66" s="469"/>
      <c r="SQJ66" s="469"/>
      <c r="SQK66" s="469"/>
      <c r="SQL66" s="469"/>
      <c r="SQM66" s="469"/>
      <c r="SQN66" s="469"/>
      <c r="SQO66" s="469"/>
      <c r="SQP66" s="469"/>
      <c r="SQQ66" s="469"/>
      <c r="SQR66" s="469"/>
      <c r="SQS66" s="469"/>
      <c r="SQT66" s="469"/>
      <c r="SQU66" s="469"/>
      <c r="SQV66" s="469"/>
      <c r="SQW66" s="469"/>
      <c r="SQX66" s="469"/>
      <c r="SQY66" s="469"/>
      <c r="SQZ66" s="469"/>
      <c r="SRA66" s="469"/>
      <c r="SRB66" s="469"/>
      <c r="SRC66" s="469"/>
      <c r="SRD66" s="469"/>
      <c r="SRE66" s="469"/>
      <c r="SRF66" s="469"/>
      <c r="SRG66" s="469"/>
      <c r="SRH66" s="469"/>
      <c r="SRI66" s="469"/>
      <c r="SRJ66" s="469"/>
      <c r="SRK66" s="469"/>
      <c r="SRL66" s="469"/>
      <c r="SRM66" s="469"/>
      <c r="SRN66" s="469"/>
      <c r="SRO66" s="469"/>
      <c r="SRP66" s="469"/>
      <c r="SRQ66" s="469"/>
      <c r="SRR66" s="469"/>
      <c r="SRS66" s="469"/>
      <c r="SRT66" s="469"/>
      <c r="SRU66" s="469"/>
      <c r="SRV66" s="469"/>
      <c r="SRW66" s="469"/>
      <c r="SRX66" s="469"/>
      <c r="SRY66" s="469"/>
      <c r="SRZ66" s="469"/>
      <c r="SSA66" s="469"/>
      <c r="SSB66" s="469"/>
      <c r="SSC66" s="469"/>
      <c r="SSD66" s="469"/>
      <c r="SSE66" s="469"/>
      <c r="SSF66" s="469"/>
      <c r="SSG66" s="469"/>
      <c r="SSH66" s="469"/>
      <c r="SSI66" s="469"/>
      <c r="SSJ66" s="469"/>
      <c r="SSK66" s="469"/>
      <c r="SSL66" s="469"/>
      <c r="SSM66" s="469"/>
      <c r="SSN66" s="469"/>
      <c r="SSO66" s="469"/>
      <c r="SSP66" s="469"/>
      <c r="SSQ66" s="469"/>
      <c r="SSR66" s="469"/>
      <c r="SSS66" s="469"/>
      <c r="SST66" s="469"/>
      <c r="SSU66" s="469"/>
      <c r="SSV66" s="469"/>
      <c r="SSW66" s="469"/>
      <c r="SSX66" s="469"/>
      <c r="SSY66" s="469"/>
      <c r="SSZ66" s="469"/>
      <c r="STA66" s="469"/>
      <c r="STB66" s="469"/>
      <c r="STC66" s="469"/>
      <c r="STD66" s="469"/>
      <c r="STE66" s="469"/>
      <c r="STF66" s="469"/>
      <c r="STG66" s="469"/>
      <c r="STH66" s="469"/>
      <c r="STI66" s="469"/>
      <c r="STJ66" s="469"/>
      <c r="STK66" s="469"/>
      <c r="STL66" s="469"/>
      <c r="STM66" s="469"/>
      <c r="STN66" s="469"/>
      <c r="STO66" s="469"/>
      <c r="STP66" s="469"/>
      <c r="STQ66" s="469"/>
      <c r="STR66" s="469"/>
      <c r="STS66" s="469"/>
      <c r="STT66" s="469"/>
      <c r="STU66" s="469"/>
      <c r="STV66" s="469"/>
      <c r="STW66" s="469"/>
      <c r="STX66" s="469"/>
      <c r="STY66" s="469"/>
      <c r="STZ66" s="469"/>
      <c r="SUA66" s="469"/>
      <c r="SUB66" s="469"/>
      <c r="SUC66" s="469"/>
      <c r="SUD66" s="469"/>
      <c r="SUE66" s="469"/>
      <c r="SUF66" s="469"/>
      <c r="SUG66" s="469"/>
      <c r="SUH66" s="469"/>
      <c r="SUI66" s="469"/>
      <c r="SUJ66" s="469"/>
      <c r="SUK66" s="469"/>
      <c r="SUL66" s="469"/>
      <c r="SUM66" s="469"/>
      <c r="SUN66" s="469"/>
      <c r="SUO66" s="469"/>
      <c r="SUP66" s="469"/>
      <c r="SUQ66" s="469"/>
      <c r="SUR66" s="469"/>
      <c r="SUS66" s="469"/>
      <c r="SUT66" s="469"/>
      <c r="SUU66" s="469"/>
      <c r="SUV66" s="469"/>
      <c r="SUW66" s="469"/>
      <c r="SUX66" s="469"/>
      <c r="SUY66" s="469"/>
      <c r="SUZ66" s="469"/>
      <c r="SVA66" s="469"/>
      <c r="SVB66" s="469"/>
      <c r="SVC66" s="469"/>
      <c r="SVD66" s="469"/>
      <c r="SVE66" s="469"/>
      <c r="SVF66" s="469"/>
      <c r="SVG66" s="469"/>
      <c r="SVH66" s="469"/>
      <c r="SVI66" s="469"/>
      <c r="SVJ66" s="469"/>
      <c r="SVK66" s="469"/>
      <c r="SVL66" s="469"/>
      <c r="SVM66" s="469"/>
      <c r="SVN66" s="469"/>
      <c r="SVO66" s="469"/>
      <c r="SVP66" s="469"/>
      <c r="SVQ66" s="469"/>
      <c r="SVR66" s="469"/>
      <c r="SVS66" s="469"/>
      <c r="SVT66" s="469"/>
      <c r="SVU66" s="469"/>
      <c r="SVV66" s="469"/>
      <c r="SVW66" s="469"/>
      <c r="SVX66" s="469"/>
      <c r="SVY66" s="469"/>
      <c r="SVZ66" s="469"/>
      <c r="SWA66" s="469"/>
      <c r="SWB66" s="469"/>
      <c r="SWC66" s="469"/>
      <c r="SWD66" s="469"/>
      <c r="SWE66" s="469"/>
      <c r="SWF66" s="469"/>
      <c r="SWG66" s="469"/>
      <c r="SWH66" s="469"/>
      <c r="SWI66" s="469"/>
      <c r="SWJ66" s="469"/>
      <c r="SWK66" s="469"/>
      <c r="SWL66" s="469"/>
      <c r="SWM66" s="469"/>
      <c r="SWN66" s="469"/>
      <c r="SWO66" s="469"/>
      <c r="SWP66" s="469"/>
      <c r="SWQ66" s="469"/>
      <c r="SWR66" s="469"/>
      <c r="SWS66" s="469"/>
      <c r="SWT66" s="469"/>
      <c r="SWU66" s="469"/>
      <c r="SWV66" s="469"/>
      <c r="SWW66" s="469"/>
      <c r="SWX66" s="469"/>
      <c r="SWY66" s="469"/>
      <c r="SWZ66" s="469"/>
      <c r="SXA66" s="469"/>
      <c r="SXB66" s="469"/>
      <c r="SXC66" s="469"/>
      <c r="SXD66" s="469"/>
      <c r="SXE66" s="469"/>
      <c r="SXF66" s="469"/>
      <c r="SXG66" s="469"/>
      <c r="SXH66" s="469"/>
      <c r="SXI66" s="469"/>
      <c r="SXJ66" s="469"/>
      <c r="SXK66" s="469"/>
      <c r="SXL66" s="469"/>
      <c r="SXM66" s="469"/>
      <c r="SXN66" s="469"/>
      <c r="SXO66" s="469"/>
      <c r="SXP66" s="469"/>
      <c r="SXQ66" s="469"/>
      <c r="SXR66" s="469"/>
      <c r="SXS66" s="469"/>
      <c r="SXT66" s="469"/>
      <c r="SXU66" s="469"/>
      <c r="SXV66" s="469"/>
      <c r="SXW66" s="469"/>
      <c r="SXX66" s="469"/>
      <c r="SXY66" s="469"/>
      <c r="SXZ66" s="469"/>
      <c r="SYA66" s="469"/>
      <c r="SYB66" s="469"/>
      <c r="SYC66" s="469"/>
      <c r="SYD66" s="469"/>
      <c r="SYE66" s="469"/>
      <c r="SYF66" s="469"/>
      <c r="SYG66" s="469"/>
      <c r="SYH66" s="469"/>
      <c r="SYI66" s="469"/>
      <c r="SYJ66" s="469"/>
      <c r="SYK66" s="469"/>
      <c r="SYL66" s="469"/>
      <c r="SYM66" s="469"/>
      <c r="SYN66" s="469"/>
      <c r="SYO66" s="469"/>
      <c r="SYP66" s="469"/>
      <c r="SYQ66" s="469"/>
      <c r="SYR66" s="469"/>
      <c r="SYS66" s="469"/>
      <c r="SYT66" s="469"/>
      <c r="SYU66" s="469"/>
      <c r="SYV66" s="469"/>
      <c r="SYW66" s="469"/>
      <c r="SYX66" s="469"/>
      <c r="SYY66" s="469"/>
      <c r="SYZ66" s="469"/>
      <c r="SZA66" s="469"/>
      <c r="SZB66" s="469"/>
      <c r="SZC66" s="469"/>
      <c r="SZD66" s="469"/>
      <c r="SZE66" s="469"/>
      <c r="SZF66" s="469"/>
      <c r="SZG66" s="469"/>
      <c r="SZH66" s="469"/>
      <c r="SZI66" s="469"/>
      <c r="SZJ66" s="469"/>
      <c r="SZK66" s="469"/>
      <c r="SZL66" s="469"/>
      <c r="SZM66" s="469"/>
      <c r="SZN66" s="469"/>
      <c r="SZO66" s="469"/>
      <c r="SZP66" s="469"/>
      <c r="SZQ66" s="469"/>
      <c r="SZR66" s="469"/>
      <c r="SZS66" s="469"/>
      <c r="SZT66" s="469"/>
      <c r="SZU66" s="469"/>
      <c r="SZV66" s="469"/>
      <c r="SZW66" s="469"/>
      <c r="SZX66" s="469"/>
      <c r="SZY66" s="469"/>
      <c r="SZZ66" s="469"/>
      <c r="TAA66" s="469"/>
      <c r="TAB66" s="469"/>
      <c r="TAC66" s="469"/>
      <c r="TAD66" s="469"/>
      <c r="TAE66" s="469"/>
      <c r="TAF66" s="469"/>
      <c r="TAG66" s="469"/>
      <c r="TAH66" s="469"/>
      <c r="TAI66" s="469"/>
      <c r="TAJ66" s="469"/>
      <c r="TAK66" s="469"/>
      <c r="TAL66" s="469"/>
      <c r="TAM66" s="469"/>
      <c r="TAN66" s="469"/>
      <c r="TAO66" s="469"/>
      <c r="TAP66" s="469"/>
      <c r="TAQ66" s="469"/>
      <c r="TAR66" s="469"/>
      <c r="TAS66" s="469"/>
      <c r="TAT66" s="469"/>
      <c r="TAU66" s="469"/>
      <c r="TAV66" s="469"/>
      <c r="TAW66" s="469"/>
      <c r="TAX66" s="469"/>
      <c r="TAY66" s="469"/>
      <c r="TAZ66" s="469"/>
      <c r="TBA66" s="469"/>
      <c r="TBB66" s="469"/>
      <c r="TBC66" s="469"/>
      <c r="TBD66" s="469"/>
      <c r="TBE66" s="469"/>
      <c r="TBF66" s="469"/>
      <c r="TBG66" s="469"/>
      <c r="TBH66" s="469"/>
      <c r="TBI66" s="469"/>
      <c r="TBJ66" s="469"/>
      <c r="TBK66" s="469"/>
      <c r="TBL66" s="469"/>
      <c r="TBM66" s="469"/>
      <c r="TBN66" s="469"/>
      <c r="TBO66" s="469"/>
      <c r="TBP66" s="469"/>
      <c r="TBQ66" s="469"/>
      <c r="TBR66" s="469"/>
      <c r="TBS66" s="469"/>
      <c r="TBT66" s="469"/>
      <c r="TBU66" s="469"/>
      <c r="TBV66" s="469"/>
      <c r="TBW66" s="469"/>
      <c r="TBX66" s="469"/>
      <c r="TBY66" s="469"/>
      <c r="TBZ66" s="469"/>
      <c r="TCA66" s="469"/>
      <c r="TCB66" s="469"/>
      <c r="TCC66" s="469"/>
      <c r="TCD66" s="469"/>
      <c r="TCE66" s="469"/>
      <c r="TCF66" s="469"/>
      <c r="TCG66" s="469"/>
      <c r="TCH66" s="469"/>
      <c r="TCI66" s="469"/>
      <c r="TCJ66" s="469"/>
      <c r="TCK66" s="469"/>
      <c r="TCL66" s="469"/>
      <c r="TCM66" s="469"/>
      <c r="TCN66" s="469"/>
      <c r="TCO66" s="469"/>
      <c r="TCP66" s="469"/>
      <c r="TCQ66" s="469"/>
      <c r="TCR66" s="469"/>
      <c r="TCS66" s="469"/>
      <c r="TCT66" s="469"/>
      <c r="TCU66" s="469"/>
      <c r="TCV66" s="469"/>
      <c r="TCW66" s="469"/>
      <c r="TCX66" s="469"/>
      <c r="TCY66" s="469"/>
      <c r="TCZ66" s="469"/>
      <c r="TDA66" s="469"/>
      <c r="TDB66" s="469"/>
      <c r="TDC66" s="469"/>
      <c r="TDD66" s="469"/>
      <c r="TDE66" s="469"/>
      <c r="TDF66" s="469"/>
      <c r="TDG66" s="469"/>
      <c r="TDH66" s="469"/>
      <c r="TDI66" s="469"/>
      <c r="TDJ66" s="469"/>
      <c r="TDK66" s="469"/>
      <c r="TDL66" s="469"/>
      <c r="TDM66" s="469"/>
      <c r="TDN66" s="469"/>
      <c r="TDO66" s="469"/>
      <c r="TDP66" s="469"/>
      <c r="TDQ66" s="469"/>
      <c r="TDR66" s="469"/>
      <c r="TDS66" s="469"/>
      <c r="TDT66" s="469"/>
      <c r="TDU66" s="469"/>
      <c r="TDV66" s="469"/>
      <c r="TDW66" s="469"/>
      <c r="TDX66" s="469"/>
      <c r="TDY66" s="469"/>
      <c r="TDZ66" s="469"/>
      <c r="TEA66" s="469"/>
      <c r="TEB66" s="469"/>
      <c r="TEC66" s="469"/>
      <c r="TED66" s="469"/>
      <c r="TEE66" s="469"/>
      <c r="TEF66" s="469"/>
      <c r="TEG66" s="469"/>
      <c r="TEH66" s="469"/>
      <c r="TEI66" s="469"/>
      <c r="TEJ66" s="469"/>
      <c r="TEK66" s="469"/>
      <c r="TEL66" s="469"/>
      <c r="TEM66" s="469"/>
      <c r="TEN66" s="469"/>
      <c r="TEO66" s="469"/>
      <c r="TEP66" s="469"/>
      <c r="TEQ66" s="469"/>
      <c r="TER66" s="469"/>
      <c r="TES66" s="469"/>
      <c r="TET66" s="469"/>
      <c r="TEU66" s="469"/>
      <c r="TEV66" s="469"/>
      <c r="TEW66" s="469"/>
      <c r="TEX66" s="469"/>
      <c r="TEY66" s="469"/>
      <c r="TEZ66" s="469"/>
      <c r="TFA66" s="469"/>
      <c r="TFB66" s="469"/>
      <c r="TFC66" s="469"/>
      <c r="TFD66" s="469"/>
      <c r="TFE66" s="469"/>
      <c r="TFF66" s="469"/>
      <c r="TFG66" s="469"/>
      <c r="TFH66" s="469"/>
      <c r="TFI66" s="469"/>
      <c r="TFJ66" s="469"/>
      <c r="TFK66" s="469"/>
      <c r="TFL66" s="469"/>
      <c r="TFM66" s="469"/>
      <c r="TFN66" s="469"/>
      <c r="TFO66" s="469"/>
      <c r="TFP66" s="469"/>
      <c r="TFQ66" s="469"/>
      <c r="TFR66" s="469"/>
      <c r="TFS66" s="469"/>
      <c r="TFT66" s="469"/>
      <c r="TFU66" s="469"/>
      <c r="TFV66" s="469"/>
      <c r="TFW66" s="469"/>
      <c r="TFX66" s="469"/>
      <c r="TFY66" s="469"/>
      <c r="TFZ66" s="469"/>
      <c r="TGA66" s="469"/>
      <c r="TGB66" s="469"/>
      <c r="TGC66" s="469"/>
      <c r="TGD66" s="469"/>
      <c r="TGE66" s="469"/>
      <c r="TGF66" s="469"/>
      <c r="TGG66" s="469"/>
      <c r="TGH66" s="469"/>
      <c r="TGI66" s="469"/>
      <c r="TGJ66" s="469"/>
      <c r="TGK66" s="469"/>
      <c r="TGL66" s="469"/>
      <c r="TGM66" s="469"/>
      <c r="TGN66" s="469"/>
      <c r="TGO66" s="469"/>
      <c r="TGP66" s="469"/>
      <c r="TGQ66" s="469"/>
      <c r="TGR66" s="469"/>
      <c r="TGS66" s="469"/>
      <c r="TGT66" s="469"/>
      <c r="TGU66" s="469"/>
      <c r="TGV66" s="469"/>
      <c r="TGW66" s="469"/>
      <c r="TGX66" s="469"/>
      <c r="TGY66" s="469"/>
      <c r="TGZ66" s="469"/>
      <c r="THA66" s="469"/>
      <c r="THB66" s="469"/>
      <c r="THC66" s="469"/>
      <c r="THD66" s="469"/>
      <c r="THE66" s="469"/>
      <c r="THF66" s="469"/>
      <c r="THG66" s="469"/>
      <c r="THH66" s="469"/>
      <c r="THI66" s="469"/>
      <c r="THJ66" s="469"/>
      <c r="THK66" s="469"/>
      <c r="THL66" s="469"/>
      <c r="THM66" s="469"/>
      <c r="THN66" s="469"/>
      <c r="THO66" s="469"/>
      <c r="THP66" s="469"/>
      <c r="THQ66" s="469"/>
      <c r="THR66" s="469"/>
      <c r="THS66" s="469"/>
      <c r="THT66" s="469"/>
      <c r="THU66" s="469"/>
      <c r="THV66" s="469"/>
      <c r="THW66" s="469"/>
      <c r="THX66" s="469"/>
      <c r="THY66" s="469"/>
      <c r="THZ66" s="469"/>
      <c r="TIA66" s="469"/>
      <c r="TIB66" s="469"/>
      <c r="TIC66" s="469"/>
      <c r="TID66" s="469"/>
      <c r="TIE66" s="469"/>
      <c r="TIF66" s="469"/>
      <c r="TIG66" s="469"/>
      <c r="TIH66" s="469"/>
      <c r="TII66" s="469"/>
      <c r="TIJ66" s="469"/>
      <c r="TIK66" s="469"/>
      <c r="TIL66" s="469"/>
      <c r="TIM66" s="469"/>
      <c r="TIN66" s="469"/>
      <c r="TIO66" s="469"/>
      <c r="TIP66" s="469"/>
      <c r="TIQ66" s="469"/>
      <c r="TIR66" s="469"/>
      <c r="TIS66" s="469"/>
      <c r="TIT66" s="469"/>
      <c r="TIU66" s="469"/>
      <c r="TIV66" s="469"/>
      <c r="TIW66" s="469"/>
      <c r="TIX66" s="469"/>
      <c r="TIY66" s="469"/>
      <c r="TIZ66" s="469"/>
      <c r="TJA66" s="469"/>
      <c r="TJB66" s="469"/>
      <c r="TJC66" s="469"/>
      <c r="TJD66" s="469"/>
      <c r="TJE66" s="469"/>
      <c r="TJF66" s="469"/>
      <c r="TJG66" s="469"/>
      <c r="TJH66" s="469"/>
      <c r="TJI66" s="469"/>
      <c r="TJJ66" s="469"/>
      <c r="TJK66" s="469"/>
      <c r="TJL66" s="469"/>
      <c r="TJM66" s="469"/>
      <c r="TJN66" s="469"/>
      <c r="TJO66" s="469"/>
      <c r="TJP66" s="469"/>
      <c r="TJQ66" s="469"/>
      <c r="TJR66" s="469"/>
      <c r="TJS66" s="469"/>
      <c r="TJT66" s="469"/>
      <c r="TJU66" s="469"/>
      <c r="TJV66" s="469"/>
      <c r="TJW66" s="469"/>
      <c r="TJX66" s="469"/>
      <c r="TJY66" s="469"/>
      <c r="TJZ66" s="469"/>
      <c r="TKA66" s="469"/>
      <c r="TKB66" s="469"/>
      <c r="TKC66" s="469"/>
      <c r="TKD66" s="469"/>
      <c r="TKE66" s="469"/>
      <c r="TKF66" s="469"/>
      <c r="TKG66" s="469"/>
      <c r="TKH66" s="469"/>
      <c r="TKI66" s="469"/>
      <c r="TKJ66" s="469"/>
      <c r="TKK66" s="469"/>
      <c r="TKL66" s="469"/>
      <c r="TKM66" s="469"/>
      <c r="TKN66" s="469"/>
      <c r="TKO66" s="469"/>
      <c r="TKP66" s="469"/>
      <c r="TKQ66" s="469"/>
      <c r="TKR66" s="469"/>
      <c r="TKS66" s="469"/>
      <c r="TKT66" s="469"/>
      <c r="TKU66" s="469"/>
      <c r="TKV66" s="469"/>
      <c r="TKW66" s="469"/>
      <c r="TKX66" s="469"/>
      <c r="TKY66" s="469"/>
      <c r="TKZ66" s="469"/>
      <c r="TLA66" s="469"/>
      <c r="TLB66" s="469"/>
      <c r="TLC66" s="469"/>
      <c r="TLD66" s="469"/>
      <c r="TLE66" s="469"/>
      <c r="TLF66" s="469"/>
      <c r="TLG66" s="469"/>
      <c r="TLH66" s="469"/>
      <c r="TLI66" s="469"/>
      <c r="TLJ66" s="469"/>
      <c r="TLK66" s="469"/>
      <c r="TLL66" s="469"/>
      <c r="TLM66" s="469"/>
      <c r="TLN66" s="469"/>
      <c r="TLO66" s="469"/>
      <c r="TLP66" s="469"/>
      <c r="TLQ66" s="469"/>
      <c r="TLR66" s="469"/>
      <c r="TLS66" s="469"/>
      <c r="TLT66" s="469"/>
      <c r="TLU66" s="469"/>
      <c r="TLV66" s="469"/>
      <c r="TLW66" s="469"/>
      <c r="TLX66" s="469"/>
      <c r="TLY66" s="469"/>
      <c r="TLZ66" s="469"/>
      <c r="TMA66" s="469"/>
      <c r="TMB66" s="469"/>
      <c r="TMC66" s="469"/>
      <c r="TMD66" s="469"/>
      <c r="TME66" s="469"/>
      <c r="TMF66" s="469"/>
      <c r="TMG66" s="469"/>
      <c r="TMH66" s="469"/>
      <c r="TMI66" s="469"/>
      <c r="TMJ66" s="469"/>
      <c r="TMK66" s="469"/>
      <c r="TML66" s="469"/>
      <c r="TMM66" s="469"/>
      <c r="TMN66" s="469"/>
      <c r="TMO66" s="469"/>
      <c r="TMP66" s="469"/>
      <c r="TMQ66" s="469"/>
      <c r="TMR66" s="469"/>
      <c r="TMS66" s="469"/>
      <c r="TMT66" s="469"/>
      <c r="TMU66" s="469"/>
      <c r="TMV66" s="469"/>
      <c r="TMW66" s="469"/>
      <c r="TMX66" s="469"/>
      <c r="TMY66" s="469"/>
      <c r="TMZ66" s="469"/>
      <c r="TNA66" s="469"/>
      <c r="TNB66" s="469"/>
      <c r="TNC66" s="469"/>
      <c r="TND66" s="469"/>
      <c r="TNE66" s="469"/>
      <c r="TNF66" s="469"/>
      <c r="TNG66" s="469"/>
      <c r="TNH66" s="469"/>
      <c r="TNI66" s="469"/>
      <c r="TNJ66" s="469"/>
      <c r="TNK66" s="469"/>
      <c r="TNL66" s="469"/>
      <c r="TNM66" s="469"/>
      <c r="TNN66" s="469"/>
      <c r="TNO66" s="469"/>
      <c r="TNP66" s="469"/>
      <c r="TNQ66" s="469"/>
      <c r="TNR66" s="469"/>
      <c r="TNS66" s="469"/>
      <c r="TNT66" s="469"/>
      <c r="TNU66" s="469"/>
      <c r="TNV66" s="469"/>
      <c r="TNW66" s="469"/>
      <c r="TNX66" s="469"/>
      <c r="TNY66" s="469"/>
      <c r="TNZ66" s="469"/>
      <c r="TOA66" s="469"/>
      <c r="TOB66" s="469"/>
      <c r="TOC66" s="469"/>
      <c r="TOD66" s="469"/>
      <c r="TOE66" s="469"/>
      <c r="TOF66" s="469"/>
      <c r="TOG66" s="469"/>
      <c r="TOH66" s="469"/>
      <c r="TOI66" s="469"/>
      <c r="TOJ66" s="469"/>
      <c r="TOK66" s="469"/>
      <c r="TOL66" s="469"/>
      <c r="TOM66" s="469"/>
      <c r="TON66" s="469"/>
      <c r="TOO66" s="469"/>
      <c r="TOP66" s="469"/>
      <c r="TOQ66" s="469"/>
      <c r="TOR66" s="469"/>
      <c r="TOS66" s="469"/>
      <c r="TOT66" s="469"/>
      <c r="TOU66" s="469"/>
      <c r="TOV66" s="469"/>
      <c r="TOW66" s="469"/>
      <c r="TOX66" s="469"/>
      <c r="TOY66" s="469"/>
      <c r="TOZ66" s="469"/>
      <c r="TPA66" s="469"/>
      <c r="TPB66" s="469"/>
      <c r="TPC66" s="469"/>
      <c r="TPD66" s="469"/>
      <c r="TPE66" s="469"/>
      <c r="TPF66" s="469"/>
      <c r="TPG66" s="469"/>
      <c r="TPH66" s="469"/>
      <c r="TPI66" s="469"/>
      <c r="TPJ66" s="469"/>
      <c r="TPK66" s="469"/>
      <c r="TPL66" s="469"/>
      <c r="TPM66" s="469"/>
      <c r="TPN66" s="469"/>
      <c r="TPO66" s="469"/>
      <c r="TPP66" s="469"/>
      <c r="TPQ66" s="469"/>
      <c r="TPR66" s="469"/>
      <c r="TPS66" s="469"/>
      <c r="TPT66" s="469"/>
      <c r="TPU66" s="469"/>
      <c r="TPV66" s="469"/>
      <c r="TPW66" s="469"/>
      <c r="TPX66" s="469"/>
      <c r="TPY66" s="469"/>
      <c r="TPZ66" s="469"/>
      <c r="TQA66" s="469"/>
      <c r="TQB66" s="469"/>
      <c r="TQC66" s="469"/>
      <c r="TQD66" s="469"/>
      <c r="TQE66" s="469"/>
      <c r="TQF66" s="469"/>
      <c r="TQG66" s="469"/>
      <c r="TQH66" s="469"/>
      <c r="TQI66" s="469"/>
      <c r="TQJ66" s="469"/>
      <c r="TQK66" s="469"/>
      <c r="TQL66" s="469"/>
      <c r="TQM66" s="469"/>
      <c r="TQN66" s="469"/>
      <c r="TQO66" s="469"/>
      <c r="TQP66" s="469"/>
      <c r="TQQ66" s="469"/>
      <c r="TQR66" s="469"/>
      <c r="TQS66" s="469"/>
      <c r="TQT66" s="469"/>
      <c r="TQU66" s="469"/>
      <c r="TQV66" s="469"/>
      <c r="TQW66" s="469"/>
      <c r="TQX66" s="469"/>
      <c r="TQY66" s="469"/>
      <c r="TQZ66" s="469"/>
      <c r="TRA66" s="469"/>
      <c r="TRB66" s="469"/>
      <c r="TRC66" s="469"/>
      <c r="TRD66" s="469"/>
      <c r="TRE66" s="469"/>
      <c r="TRF66" s="469"/>
      <c r="TRG66" s="469"/>
      <c r="TRH66" s="469"/>
      <c r="TRI66" s="469"/>
      <c r="TRJ66" s="469"/>
      <c r="TRK66" s="469"/>
      <c r="TRL66" s="469"/>
      <c r="TRM66" s="469"/>
      <c r="TRN66" s="469"/>
      <c r="TRO66" s="469"/>
      <c r="TRP66" s="469"/>
      <c r="TRQ66" s="469"/>
      <c r="TRR66" s="469"/>
      <c r="TRS66" s="469"/>
      <c r="TRT66" s="469"/>
      <c r="TRU66" s="469"/>
      <c r="TRV66" s="469"/>
      <c r="TRW66" s="469"/>
      <c r="TRX66" s="469"/>
      <c r="TRY66" s="469"/>
      <c r="TRZ66" s="469"/>
      <c r="TSA66" s="469"/>
      <c r="TSB66" s="469"/>
      <c r="TSC66" s="469"/>
      <c r="TSD66" s="469"/>
      <c r="TSE66" s="469"/>
      <c r="TSF66" s="469"/>
      <c r="TSG66" s="469"/>
      <c r="TSH66" s="469"/>
      <c r="TSI66" s="469"/>
      <c r="TSJ66" s="469"/>
      <c r="TSK66" s="469"/>
      <c r="TSL66" s="469"/>
      <c r="TSM66" s="469"/>
      <c r="TSN66" s="469"/>
      <c r="TSO66" s="469"/>
      <c r="TSP66" s="469"/>
      <c r="TSQ66" s="469"/>
      <c r="TSR66" s="469"/>
      <c r="TSS66" s="469"/>
      <c r="TST66" s="469"/>
      <c r="TSU66" s="469"/>
      <c r="TSV66" s="469"/>
      <c r="TSW66" s="469"/>
      <c r="TSX66" s="469"/>
      <c r="TSY66" s="469"/>
      <c r="TSZ66" s="469"/>
      <c r="TTA66" s="469"/>
      <c r="TTB66" s="469"/>
      <c r="TTC66" s="469"/>
      <c r="TTD66" s="469"/>
      <c r="TTE66" s="469"/>
      <c r="TTF66" s="469"/>
      <c r="TTG66" s="469"/>
      <c r="TTH66" s="469"/>
      <c r="TTI66" s="469"/>
      <c r="TTJ66" s="469"/>
      <c r="TTK66" s="469"/>
      <c r="TTL66" s="469"/>
      <c r="TTM66" s="469"/>
      <c r="TTN66" s="469"/>
      <c r="TTO66" s="469"/>
      <c r="TTP66" s="469"/>
      <c r="TTQ66" s="469"/>
      <c r="TTR66" s="469"/>
      <c r="TTS66" s="469"/>
      <c r="TTT66" s="469"/>
      <c r="TTU66" s="469"/>
      <c r="TTV66" s="469"/>
      <c r="TTW66" s="469"/>
      <c r="TTX66" s="469"/>
      <c r="TTY66" s="469"/>
      <c r="TTZ66" s="469"/>
      <c r="TUA66" s="469"/>
      <c r="TUB66" s="469"/>
      <c r="TUC66" s="469"/>
      <c r="TUD66" s="469"/>
      <c r="TUE66" s="469"/>
      <c r="TUF66" s="469"/>
      <c r="TUG66" s="469"/>
      <c r="TUH66" s="469"/>
      <c r="TUI66" s="469"/>
      <c r="TUJ66" s="469"/>
      <c r="TUK66" s="469"/>
      <c r="TUL66" s="469"/>
      <c r="TUM66" s="469"/>
      <c r="TUN66" s="469"/>
      <c r="TUO66" s="469"/>
      <c r="TUP66" s="469"/>
      <c r="TUQ66" s="469"/>
      <c r="TUR66" s="469"/>
      <c r="TUS66" s="469"/>
      <c r="TUT66" s="469"/>
      <c r="TUU66" s="469"/>
      <c r="TUV66" s="469"/>
      <c r="TUW66" s="469"/>
      <c r="TUX66" s="469"/>
      <c r="TUY66" s="469"/>
      <c r="TUZ66" s="469"/>
      <c r="TVA66" s="469"/>
      <c r="TVB66" s="469"/>
      <c r="TVC66" s="469"/>
      <c r="TVD66" s="469"/>
      <c r="TVE66" s="469"/>
      <c r="TVF66" s="469"/>
      <c r="TVG66" s="469"/>
      <c r="TVH66" s="469"/>
      <c r="TVI66" s="469"/>
      <c r="TVJ66" s="469"/>
      <c r="TVK66" s="469"/>
      <c r="TVL66" s="469"/>
      <c r="TVM66" s="469"/>
      <c r="TVN66" s="469"/>
      <c r="TVO66" s="469"/>
      <c r="TVP66" s="469"/>
      <c r="TVQ66" s="469"/>
      <c r="TVR66" s="469"/>
      <c r="TVS66" s="469"/>
      <c r="TVT66" s="469"/>
      <c r="TVU66" s="469"/>
      <c r="TVV66" s="469"/>
      <c r="TVW66" s="469"/>
      <c r="TVX66" s="469"/>
      <c r="TVY66" s="469"/>
      <c r="TVZ66" s="469"/>
      <c r="TWA66" s="469"/>
      <c r="TWB66" s="469"/>
      <c r="TWC66" s="469"/>
      <c r="TWD66" s="469"/>
      <c r="TWE66" s="469"/>
      <c r="TWF66" s="469"/>
      <c r="TWG66" s="469"/>
      <c r="TWH66" s="469"/>
      <c r="TWI66" s="469"/>
      <c r="TWJ66" s="469"/>
      <c r="TWK66" s="469"/>
      <c r="TWL66" s="469"/>
      <c r="TWM66" s="469"/>
      <c r="TWN66" s="469"/>
      <c r="TWO66" s="469"/>
      <c r="TWP66" s="469"/>
      <c r="TWQ66" s="469"/>
      <c r="TWR66" s="469"/>
      <c r="TWS66" s="469"/>
      <c r="TWT66" s="469"/>
      <c r="TWU66" s="469"/>
      <c r="TWV66" s="469"/>
      <c r="TWW66" s="469"/>
      <c r="TWX66" s="469"/>
      <c r="TWY66" s="469"/>
      <c r="TWZ66" s="469"/>
      <c r="TXA66" s="469"/>
      <c r="TXB66" s="469"/>
      <c r="TXC66" s="469"/>
      <c r="TXD66" s="469"/>
      <c r="TXE66" s="469"/>
      <c r="TXF66" s="469"/>
      <c r="TXG66" s="469"/>
      <c r="TXH66" s="469"/>
      <c r="TXI66" s="469"/>
      <c r="TXJ66" s="469"/>
      <c r="TXK66" s="469"/>
      <c r="TXL66" s="469"/>
      <c r="TXM66" s="469"/>
      <c r="TXN66" s="469"/>
      <c r="TXO66" s="469"/>
      <c r="TXP66" s="469"/>
      <c r="TXQ66" s="469"/>
      <c r="TXR66" s="469"/>
      <c r="TXS66" s="469"/>
      <c r="TXT66" s="469"/>
      <c r="TXU66" s="469"/>
      <c r="TXV66" s="469"/>
      <c r="TXW66" s="469"/>
      <c r="TXX66" s="469"/>
      <c r="TXY66" s="469"/>
      <c r="TXZ66" s="469"/>
      <c r="TYA66" s="469"/>
      <c r="TYB66" s="469"/>
      <c r="TYC66" s="469"/>
      <c r="TYD66" s="469"/>
      <c r="TYE66" s="469"/>
      <c r="TYF66" s="469"/>
      <c r="TYG66" s="469"/>
      <c r="TYH66" s="469"/>
      <c r="TYI66" s="469"/>
      <c r="TYJ66" s="469"/>
      <c r="TYK66" s="469"/>
      <c r="TYL66" s="469"/>
      <c r="TYM66" s="469"/>
      <c r="TYN66" s="469"/>
      <c r="TYO66" s="469"/>
      <c r="TYP66" s="469"/>
      <c r="TYQ66" s="469"/>
      <c r="TYR66" s="469"/>
      <c r="TYS66" s="469"/>
      <c r="TYT66" s="469"/>
      <c r="TYU66" s="469"/>
      <c r="TYV66" s="469"/>
      <c r="TYW66" s="469"/>
      <c r="TYX66" s="469"/>
      <c r="TYY66" s="469"/>
      <c r="TYZ66" s="469"/>
      <c r="TZA66" s="469"/>
      <c r="TZB66" s="469"/>
      <c r="TZC66" s="469"/>
      <c r="TZD66" s="469"/>
      <c r="TZE66" s="469"/>
      <c r="TZF66" s="469"/>
      <c r="TZG66" s="469"/>
      <c r="TZH66" s="469"/>
      <c r="TZI66" s="469"/>
      <c r="TZJ66" s="469"/>
      <c r="TZK66" s="469"/>
      <c r="TZL66" s="469"/>
      <c r="TZM66" s="469"/>
      <c r="TZN66" s="469"/>
      <c r="TZO66" s="469"/>
      <c r="TZP66" s="469"/>
      <c r="TZQ66" s="469"/>
      <c r="TZR66" s="469"/>
      <c r="TZS66" s="469"/>
      <c r="TZT66" s="469"/>
      <c r="TZU66" s="469"/>
      <c r="TZV66" s="469"/>
      <c r="TZW66" s="469"/>
      <c r="TZX66" s="469"/>
      <c r="TZY66" s="469"/>
      <c r="TZZ66" s="469"/>
      <c r="UAA66" s="469"/>
      <c r="UAB66" s="469"/>
      <c r="UAC66" s="469"/>
      <c r="UAD66" s="469"/>
      <c r="UAE66" s="469"/>
      <c r="UAF66" s="469"/>
      <c r="UAG66" s="469"/>
      <c r="UAH66" s="469"/>
      <c r="UAI66" s="469"/>
      <c r="UAJ66" s="469"/>
      <c r="UAK66" s="469"/>
      <c r="UAL66" s="469"/>
      <c r="UAM66" s="469"/>
      <c r="UAN66" s="469"/>
      <c r="UAO66" s="469"/>
      <c r="UAP66" s="469"/>
      <c r="UAQ66" s="469"/>
      <c r="UAR66" s="469"/>
      <c r="UAS66" s="469"/>
      <c r="UAT66" s="469"/>
      <c r="UAU66" s="469"/>
      <c r="UAV66" s="469"/>
      <c r="UAW66" s="469"/>
      <c r="UAX66" s="469"/>
      <c r="UAY66" s="469"/>
      <c r="UAZ66" s="469"/>
      <c r="UBA66" s="469"/>
      <c r="UBB66" s="469"/>
      <c r="UBC66" s="469"/>
      <c r="UBD66" s="469"/>
      <c r="UBE66" s="469"/>
      <c r="UBF66" s="469"/>
      <c r="UBG66" s="469"/>
      <c r="UBH66" s="469"/>
      <c r="UBI66" s="469"/>
      <c r="UBJ66" s="469"/>
      <c r="UBK66" s="469"/>
      <c r="UBL66" s="469"/>
      <c r="UBM66" s="469"/>
      <c r="UBN66" s="469"/>
      <c r="UBO66" s="469"/>
      <c r="UBP66" s="469"/>
      <c r="UBQ66" s="469"/>
      <c r="UBR66" s="469"/>
      <c r="UBS66" s="469"/>
      <c r="UBT66" s="469"/>
      <c r="UBU66" s="469"/>
      <c r="UBV66" s="469"/>
      <c r="UBW66" s="469"/>
      <c r="UBX66" s="469"/>
      <c r="UBY66" s="469"/>
      <c r="UBZ66" s="469"/>
      <c r="UCA66" s="469"/>
      <c r="UCB66" s="469"/>
      <c r="UCC66" s="469"/>
      <c r="UCD66" s="469"/>
      <c r="UCE66" s="469"/>
      <c r="UCF66" s="469"/>
      <c r="UCG66" s="469"/>
      <c r="UCH66" s="469"/>
      <c r="UCI66" s="469"/>
      <c r="UCJ66" s="469"/>
      <c r="UCK66" s="469"/>
      <c r="UCL66" s="469"/>
      <c r="UCM66" s="469"/>
      <c r="UCN66" s="469"/>
      <c r="UCO66" s="469"/>
      <c r="UCP66" s="469"/>
      <c r="UCQ66" s="469"/>
      <c r="UCR66" s="469"/>
      <c r="UCS66" s="469"/>
      <c r="UCT66" s="469"/>
      <c r="UCU66" s="469"/>
      <c r="UCV66" s="469"/>
      <c r="UCW66" s="469"/>
      <c r="UCX66" s="469"/>
      <c r="UCY66" s="469"/>
      <c r="UCZ66" s="469"/>
      <c r="UDA66" s="469"/>
      <c r="UDB66" s="469"/>
      <c r="UDC66" s="469"/>
      <c r="UDD66" s="469"/>
      <c r="UDE66" s="469"/>
      <c r="UDF66" s="469"/>
      <c r="UDG66" s="469"/>
      <c r="UDH66" s="469"/>
      <c r="UDI66" s="469"/>
      <c r="UDJ66" s="469"/>
      <c r="UDK66" s="469"/>
      <c r="UDL66" s="469"/>
      <c r="UDM66" s="469"/>
      <c r="UDN66" s="469"/>
      <c r="UDO66" s="469"/>
      <c r="UDP66" s="469"/>
      <c r="UDQ66" s="469"/>
      <c r="UDR66" s="469"/>
      <c r="UDS66" s="469"/>
      <c r="UDT66" s="469"/>
      <c r="UDU66" s="469"/>
      <c r="UDV66" s="469"/>
      <c r="UDW66" s="469"/>
      <c r="UDX66" s="469"/>
      <c r="UDY66" s="469"/>
      <c r="UDZ66" s="469"/>
      <c r="UEA66" s="469"/>
      <c r="UEB66" s="469"/>
      <c r="UEC66" s="469"/>
      <c r="UED66" s="469"/>
      <c r="UEE66" s="469"/>
      <c r="UEF66" s="469"/>
      <c r="UEG66" s="469"/>
      <c r="UEH66" s="469"/>
      <c r="UEI66" s="469"/>
      <c r="UEJ66" s="469"/>
      <c r="UEK66" s="469"/>
      <c r="UEL66" s="469"/>
      <c r="UEM66" s="469"/>
      <c r="UEN66" s="469"/>
      <c r="UEO66" s="469"/>
      <c r="UEP66" s="469"/>
      <c r="UEQ66" s="469"/>
      <c r="UER66" s="469"/>
      <c r="UES66" s="469"/>
      <c r="UET66" s="469"/>
      <c r="UEU66" s="469"/>
      <c r="UEV66" s="469"/>
      <c r="UEW66" s="469"/>
      <c r="UEX66" s="469"/>
      <c r="UEY66" s="469"/>
      <c r="UEZ66" s="469"/>
      <c r="UFA66" s="469"/>
      <c r="UFB66" s="469"/>
      <c r="UFC66" s="469"/>
      <c r="UFD66" s="469"/>
      <c r="UFE66" s="469"/>
      <c r="UFF66" s="469"/>
      <c r="UFG66" s="469"/>
      <c r="UFH66" s="469"/>
      <c r="UFI66" s="469"/>
      <c r="UFJ66" s="469"/>
      <c r="UFK66" s="469"/>
      <c r="UFL66" s="469"/>
      <c r="UFM66" s="469"/>
      <c r="UFN66" s="469"/>
      <c r="UFO66" s="469"/>
      <c r="UFP66" s="469"/>
      <c r="UFQ66" s="469"/>
      <c r="UFR66" s="469"/>
      <c r="UFS66" s="469"/>
      <c r="UFT66" s="469"/>
      <c r="UFU66" s="469"/>
      <c r="UFV66" s="469"/>
      <c r="UFW66" s="469"/>
      <c r="UFX66" s="469"/>
      <c r="UFY66" s="469"/>
      <c r="UFZ66" s="469"/>
      <c r="UGA66" s="469"/>
      <c r="UGB66" s="469"/>
      <c r="UGC66" s="469"/>
      <c r="UGD66" s="469"/>
      <c r="UGE66" s="469"/>
      <c r="UGF66" s="469"/>
      <c r="UGG66" s="469"/>
      <c r="UGH66" s="469"/>
      <c r="UGI66" s="469"/>
      <c r="UGJ66" s="469"/>
      <c r="UGK66" s="469"/>
      <c r="UGL66" s="469"/>
      <c r="UGM66" s="469"/>
      <c r="UGN66" s="469"/>
      <c r="UGO66" s="469"/>
      <c r="UGP66" s="469"/>
      <c r="UGQ66" s="469"/>
      <c r="UGR66" s="469"/>
      <c r="UGS66" s="469"/>
      <c r="UGT66" s="469"/>
      <c r="UGU66" s="469"/>
      <c r="UGV66" s="469"/>
      <c r="UGW66" s="469"/>
      <c r="UGX66" s="469"/>
      <c r="UGY66" s="469"/>
      <c r="UGZ66" s="469"/>
      <c r="UHA66" s="469"/>
      <c r="UHB66" s="469"/>
      <c r="UHC66" s="469"/>
      <c r="UHD66" s="469"/>
      <c r="UHE66" s="469"/>
      <c r="UHF66" s="469"/>
      <c r="UHG66" s="469"/>
      <c r="UHH66" s="469"/>
      <c r="UHI66" s="469"/>
      <c r="UHJ66" s="469"/>
      <c r="UHK66" s="469"/>
      <c r="UHL66" s="469"/>
      <c r="UHM66" s="469"/>
      <c r="UHN66" s="469"/>
      <c r="UHO66" s="469"/>
      <c r="UHP66" s="469"/>
      <c r="UHQ66" s="469"/>
      <c r="UHR66" s="469"/>
      <c r="UHS66" s="469"/>
      <c r="UHT66" s="469"/>
      <c r="UHU66" s="469"/>
      <c r="UHV66" s="469"/>
      <c r="UHW66" s="469"/>
      <c r="UHX66" s="469"/>
      <c r="UHY66" s="469"/>
      <c r="UHZ66" s="469"/>
      <c r="UIA66" s="469"/>
      <c r="UIB66" s="469"/>
      <c r="UIC66" s="469"/>
      <c r="UID66" s="469"/>
      <c r="UIE66" s="469"/>
      <c r="UIF66" s="469"/>
      <c r="UIG66" s="469"/>
      <c r="UIH66" s="469"/>
      <c r="UII66" s="469"/>
      <c r="UIJ66" s="469"/>
      <c r="UIK66" s="469"/>
      <c r="UIL66" s="469"/>
      <c r="UIM66" s="469"/>
      <c r="UIN66" s="469"/>
      <c r="UIO66" s="469"/>
      <c r="UIP66" s="469"/>
      <c r="UIQ66" s="469"/>
      <c r="UIR66" s="469"/>
      <c r="UIS66" s="469"/>
      <c r="UIT66" s="469"/>
      <c r="UIU66" s="469"/>
      <c r="UIV66" s="469"/>
      <c r="UIW66" s="469"/>
      <c r="UIX66" s="469"/>
      <c r="UIY66" s="469"/>
      <c r="UIZ66" s="469"/>
      <c r="UJA66" s="469"/>
      <c r="UJB66" s="469"/>
      <c r="UJC66" s="469"/>
      <c r="UJD66" s="469"/>
      <c r="UJE66" s="469"/>
      <c r="UJF66" s="469"/>
      <c r="UJG66" s="469"/>
      <c r="UJH66" s="469"/>
      <c r="UJI66" s="469"/>
      <c r="UJJ66" s="469"/>
      <c r="UJK66" s="469"/>
      <c r="UJL66" s="469"/>
      <c r="UJM66" s="469"/>
      <c r="UJN66" s="469"/>
      <c r="UJO66" s="469"/>
      <c r="UJP66" s="469"/>
      <c r="UJQ66" s="469"/>
      <c r="UJR66" s="469"/>
      <c r="UJS66" s="469"/>
      <c r="UJT66" s="469"/>
      <c r="UJU66" s="469"/>
      <c r="UJV66" s="469"/>
      <c r="UJW66" s="469"/>
      <c r="UJX66" s="469"/>
      <c r="UJY66" s="469"/>
      <c r="UJZ66" s="469"/>
      <c r="UKA66" s="469"/>
      <c r="UKB66" s="469"/>
      <c r="UKC66" s="469"/>
      <c r="UKD66" s="469"/>
      <c r="UKE66" s="469"/>
      <c r="UKF66" s="469"/>
      <c r="UKG66" s="469"/>
      <c r="UKH66" s="469"/>
      <c r="UKI66" s="469"/>
      <c r="UKJ66" s="469"/>
      <c r="UKK66" s="469"/>
      <c r="UKL66" s="469"/>
      <c r="UKM66" s="469"/>
      <c r="UKN66" s="469"/>
      <c r="UKO66" s="469"/>
      <c r="UKP66" s="469"/>
      <c r="UKQ66" s="469"/>
      <c r="UKR66" s="469"/>
      <c r="UKS66" s="469"/>
      <c r="UKT66" s="469"/>
      <c r="UKU66" s="469"/>
      <c r="UKV66" s="469"/>
      <c r="UKW66" s="469"/>
      <c r="UKX66" s="469"/>
      <c r="UKY66" s="469"/>
      <c r="UKZ66" s="469"/>
      <c r="ULA66" s="469"/>
      <c r="ULB66" s="469"/>
      <c r="ULC66" s="469"/>
      <c r="ULD66" s="469"/>
      <c r="ULE66" s="469"/>
      <c r="ULF66" s="469"/>
      <c r="ULG66" s="469"/>
      <c r="ULH66" s="469"/>
      <c r="ULI66" s="469"/>
      <c r="ULJ66" s="469"/>
      <c r="ULK66" s="469"/>
      <c r="ULL66" s="469"/>
      <c r="ULM66" s="469"/>
      <c r="ULN66" s="469"/>
      <c r="ULO66" s="469"/>
      <c r="ULP66" s="469"/>
      <c r="ULQ66" s="469"/>
      <c r="ULR66" s="469"/>
      <c r="ULS66" s="469"/>
      <c r="ULT66" s="469"/>
      <c r="ULU66" s="469"/>
      <c r="ULV66" s="469"/>
      <c r="ULW66" s="469"/>
      <c r="ULX66" s="469"/>
      <c r="ULY66" s="469"/>
      <c r="ULZ66" s="469"/>
      <c r="UMA66" s="469"/>
      <c r="UMB66" s="469"/>
      <c r="UMC66" s="469"/>
      <c r="UMD66" s="469"/>
      <c r="UME66" s="469"/>
      <c r="UMF66" s="469"/>
      <c r="UMG66" s="469"/>
      <c r="UMH66" s="469"/>
      <c r="UMI66" s="469"/>
      <c r="UMJ66" s="469"/>
      <c r="UMK66" s="469"/>
      <c r="UML66" s="469"/>
      <c r="UMM66" s="469"/>
      <c r="UMN66" s="469"/>
      <c r="UMO66" s="469"/>
      <c r="UMP66" s="469"/>
      <c r="UMQ66" s="469"/>
      <c r="UMR66" s="469"/>
      <c r="UMS66" s="469"/>
      <c r="UMT66" s="469"/>
      <c r="UMU66" s="469"/>
      <c r="UMV66" s="469"/>
      <c r="UMW66" s="469"/>
      <c r="UMX66" s="469"/>
      <c r="UMY66" s="469"/>
      <c r="UMZ66" s="469"/>
      <c r="UNA66" s="469"/>
      <c r="UNB66" s="469"/>
      <c r="UNC66" s="469"/>
      <c r="UND66" s="469"/>
      <c r="UNE66" s="469"/>
      <c r="UNF66" s="469"/>
      <c r="UNG66" s="469"/>
      <c r="UNH66" s="469"/>
      <c r="UNI66" s="469"/>
      <c r="UNJ66" s="469"/>
      <c r="UNK66" s="469"/>
      <c r="UNL66" s="469"/>
      <c r="UNM66" s="469"/>
      <c r="UNN66" s="469"/>
      <c r="UNO66" s="469"/>
      <c r="UNP66" s="469"/>
      <c r="UNQ66" s="469"/>
      <c r="UNR66" s="469"/>
      <c r="UNS66" s="469"/>
      <c r="UNT66" s="469"/>
      <c r="UNU66" s="469"/>
      <c r="UNV66" s="469"/>
      <c r="UNW66" s="469"/>
      <c r="UNX66" s="469"/>
      <c r="UNY66" s="469"/>
      <c r="UNZ66" s="469"/>
      <c r="UOA66" s="469"/>
      <c r="UOB66" s="469"/>
      <c r="UOC66" s="469"/>
      <c r="UOD66" s="469"/>
      <c r="UOE66" s="469"/>
      <c r="UOF66" s="469"/>
      <c r="UOG66" s="469"/>
      <c r="UOH66" s="469"/>
      <c r="UOI66" s="469"/>
      <c r="UOJ66" s="469"/>
      <c r="UOK66" s="469"/>
      <c r="UOL66" s="469"/>
      <c r="UOM66" s="469"/>
      <c r="UON66" s="469"/>
      <c r="UOO66" s="469"/>
      <c r="UOP66" s="469"/>
      <c r="UOQ66" s="469"/>
      <c r="UOR66" s="469"/>
      <c r="UOS66" s="469"/>
      <c r="UOT66" s="469"/>
      <c r="UOU66" s="469"/>
      <c r="UOV66" s="469"/>
      <c r="UOW66" s="469"/>
      <c r="UOX66" s="469"/>
      <c r="UOY66" s="469"/>
      <c r="UOZ66" s="469"/>
      <c r="UPA66" s="469"/>
      <c r="UPB66" s="469"/>
      <c r="UPC66" s="469"/>
      <c r="UPD66" s="469"/>
      <c r="UPE66" s="469"/>
      <c r="UPF66" s="469"/>
      <c r="UPG66" s="469"/>
      <c r="UPH66" s="469"/>
      <c r="UPI66" s="469"/>
      <c r="UPJ66" s="469"/>
      <c r="UPK66" s="469"/>
      <c r="UPL66" s="469"/>
      <c r="UPM66" s="469"/>
      <c r="UPN66" s="469"/>
      <c r="UPO66" s="469"/>
      <c r="UPP66" s="469"/>
      <c r="UPQ66" s="469"/>
      <c r="UPR66" s="469"/>
      <c r="UPS66" s="469"/>
      <c r="UPT66" s="469"/>
      <c r="UPU66" s="469"/>
      <c r="UPV66" s="469"/>
      <c r="UPW66" s="469"/>
      <c r="UPX66" s="469"/>
      <c r="UPY66" s="469"/>
      <c r="UPZ66" s="469"/>
      <c r="UQA66" s="469"/>
      <c r="UQB66" s="469"/>
      <c r="UQC66" s="469"/>
      <c r="UQD66" s="469"/>
      <c r="UQE66" s="469"/>
      <c r="UQF66" s="469"/>
      <c r="UQG66" s="469"/>
      <c r="UQH66" s="469"/>
      <c r="UQI66" s="469"/>
      <c r="UQJ66" s="469"/>
      <c r="UQK66" s="469"/>
      <c r="UQL66" s="469"/>
      <c r="UQM66" s="469"/>
      <c r="UQN66" s="469"/>
      <c r="UQO66" s="469"/>
      <c r="UQP66" s="469"/>
      <c r="UQQ66" s="469"/>
      <c r="UQR66" s="469"/>
      <c r="UQS66" s="469"/>
      <c r="UQT66" s="469"/>
      <c r="UQU66" s="469"/>
      <c r="UQV66" s="469"/>
      <c r="UQW66" s="469"/>
      <c r="UQX66" s="469"/>
      <c r="UQY66" s="469"/>
      <c r="UQZ66" s="469"/>
      <c r="URA66" s="469"/>
      <c r="URB66" s="469"/>
      <c r="URC66" s="469"/>
      <c r="URD66" s="469"/>
      <c r="URE66" s="469"/>
      <c r="URF66" s="469"/>
      <c r="URG66" s="469"/>
      <c r="URH66" s="469"/>
      <c r="URI66" s="469"/>
      <c r="URJ66" s="469"/>
      <c r="URK66" s="469"/>
      <c r="URL66" s="469"/>
      <c r="URM66" s="469"/>
      <c r="URN66" s="469"/>
      <c r="URO66" s="469"/>
      <c r="URP66" s="469"/>
      <c r="URQ66" s="469"/>
      <c r="URR66" s="469"/>
      <c r="URS66" s="469"/>
      <c r="URT66" s="469"/>
      <c r="URU66" s="469"/>
      <c r="URV66" s="469"/>
      <c r="URW66" s="469"/>
      <c r="URX66" s="469"/>
      <c r="URY66" s="469"/>
      <c r="URZ66" s="469"/>
      <c r="USA66" s="469"/>
      <c r="USB66" s="469"/>
      <c r="USC66" s="469"/>
      <c r="USD66" s="469"/>
      <c r="USE66" s="469"/>
      <c r="USF66" s="469"/>
      <c r="USG66" s="469"/>
      <c r="USH66" s="469"/>
      <c r="USI66" s="469"/>
      <c r="USJ66" s="469"/>
      <c r="USK66" s="469"/>
      <c r="USL66" s="469"/>
      <c r="USM66" s="469"/>
      <c r="USN66" s="469"/>
      <c r="USO66" s="469"/>
      <c r="USP66" s="469"/>
      <c r="USQ66" s="469"/>
      <c r="USR66" s="469"/>
      <c r="USS66" s="469"/>
      <c r="UST66" s="469"/>
      <c r="USU66" s="469"/>
      <c r="USV66" s="469"/>
      <c r="USW66" s="469"/>
      <c r="USX66" s="469"/>
      <c r="USY66" s="469"/>
      <c r="USZ66" s="469"/>
      <c r="UTA66" s="469"/>
      <c r="UTB66" s="469"/>
      <c r="UTC66" s="469"/>
      <c r="UTD66" s="469"/>
      <c r="UTE66" s="469"/>
      <c r="UTF66" s="469"/>
      <c r="UTG66" s="469"/>
      <c r="UTH66" s="469"/>
      <c r="UTI66" s="469"/>
      <c r="UTJ66" s="469"/>
      <c r="UTK66" s="469"/>
      <c r="UTL66" s="469"/>
      <c r="UTM66" s="469"/>
      <c r="UTN66" s="469"/>
      <c r="UTO66" s="469"/>
      <c r="UTP66" s="469"/>
      <c r="UTQ66" s="469"/>
      <c r="UTR66" s="469"/>
      <c r="UTS66" s="469"/>
      <c r="UTT66" s="469"/>
      <c r="UTU66" s="469"/>
      <c r="UTV66" s="469"/>
      <c r="UTW66" s="469"/>
      <c r="UTX66" s="469"/>
      <c r="UTY66" s="469"/>
      <c r="UTZ66" s="469"/>
      <c r="UUA66" s="469"/>
      <c r="UUB66" s="469"/>
      <c r="UUC66" s="469"/>
      <c r="UUD66" s="469"/>
      <c r="UUE66" s="469"/>
      <c r="UUF66" s="469"/>
      <c r="UUG66" s="469"/>
      <c r="UUH66" s="469"/>
      <c r="UUI66" s="469"/>
      <c r="UUJ66" s="469"/>
      <c r="UUK66" s="469"/>
      <c r="UUL66" s="469"/>
      <c r="UUM66" s="469"/>
      <c r="UUN66" s="469"/>
      <c r="UUO66" s="469"/>
      <c r="UUP66" s="469"/>
      <c r="UUQ66" s="469"/>
      <c r="UUR66" s="469"/>
      <c r="UUS66" s="469"/>
      <c r="UUT66" s="469"/>
      <c r="UUU66" s="469"/>
      <c r="UUV66" s="469"/>
      <c r="UUW66" s="469"/>
      <c r="UUX66" s="469"/>
      <c r="UUY66" s="469"/>
      <c r="UUZ66" s="469"/>
      <c r="UVA66" s="469"/>
      <c r="UVB66" s="469"/>
      <c r="UVC66" s="469"/>
      <c r="UVD66" s="469"/>
      <c r="UVE66" s="469"/>
      <c r="UVF66" s="469"/>
      <c r="UVG66" s="469"/>
      <c r="UVH66" s="469"/>
      <c r="UVI66" s="469"/>
      <c r="UVJ66" s="469"/>
      <c r="UVK66" s="469"/>
      <c r="UVL66" s="469"/>
      <c r="UVM66" s="469"/>
      <c r="UVN66" s="469"/>
      <c r="UVO66" s="469"/>
      <c r="UVP66" s="469"/>
      <c r="UVQ66" s="469"/>
      <c r="UVR66" s="469"/>
      <c r="UVS66" s="469"/>
      <c r="UVT66" s="469"/>
      <c r="UVU66" s="469"/>
      <c r="UVV66" s="469"/>
      <c r="UVW66" s="469"/>
      <c r="UVX66" s="469"/>
      <c r="UVY66" s="469"/>
      <c r="UVZ66" s="469"/>
      <c r="UWA66" s="469"/>
      <c r="UWB66" s="469"/>
      <c r="UWC66" s="469"/>
      <c r="UWD66" s="469"/>
      <c r="UWE66" s="469"/>
      <c r="UWF66" s="469"/>
      <c r="UWG66" s="469"/>
      <c r="UWH66" s="469"/>
      <c r="UWI66" s="469"/>
      <c r="UWJ66" s="469"/>
      <c r="UWK66" s="469"/>
      <c r="UWL66" s="469"/>
      <c r="UWM66" s="469"/>
      <c r="UWN66" s="469"/>
      <c r="UWO66" s="469"/>
      <c r="UWP66" s="469"/>
      <c r="UWQ66" s="469"/>
      <c r="UWR66" s="469"/>
      <c r="UWS66" s="469"/>
      <c r="UWT66" s="469"/>
      <c r="UWU66" s="469"/>
      <c r="UWV66" s="469"/>
      <c r="UWW66" s="469"/>
      <c r="UWX66" s="469"/>
      <c r="UWY66" s="469"/>
      <c r="UWZ66" s="469"/>
      <c r="UXA66" s="469"/>
      <c r="UXB66" s="469"/>
      <c r="UXC66" s="469"/>
      <c r="UXD66" s="469"/>
      <c r="UXE66" s="469"/>
      <c r="UXF66" s="469"/>
      <c r="UXG66" s="469"/>
      <c r="UXH66" s="469"/>
      <c r="UXI66" s="469"/>
      <c r="UXJ66" s="469"/>
      <c r="UXK66" s="469"/>
      <c r="UXL66" s="469"/>
      <c r="UXM66" s="469"/>
      <c r="UXN66" s="469"/>
      <c r="UXO66" s="469"/>
      <c r="UXP66" s="469"/>
      <c r="UXQ66" s="469"/>
      <c r="UXR66" s="469"/>
      <c r="UXS66" s="469"/>
      <c r="UXT66" s="469"/>
      <c r="UXU66" s="469"/>
      <c r="UXV66" s="469"/>
      <c r="UXW66" s="469"/>
      <c r="UXX66" s="469"/>
      <c r="UXY66" s="469"/>
      <c r="UXZ66" s="469"/>
      <c r="UYA66" s="469"/>
      <c r="UYB66" s="469"/>
      <c r="UYC66" s="469"/>
      <c r="UYD66" s="469"/>
      <c r="UYE66" s="469"/>
      <c r="UYF66" s="469"/>
      <c r="UYG66" s="469"/>
      <c r="UYH66" s="469"/>
      <c r="UYI66" s="469"/>
      <c r="UYJ66" s="469"/>
      <c r="UYK66" s="469"/>
      <c r="UYL66" s="469"/>
      <c r="UYM66" s="469"/>
      <c r="UYN66" s="469"/>
      <c r="UYO66" s="469"/>
      <c r="UYP66" s="469"/>
      <c r="UYQ66" s="469"/>
      <c r="UYR66" s="469"/>
      <c r="UYS66" s="469"/>
      <c r="UYT66" s="469"/>
      <c r="UYU66" s="469"/>
      <c r="UYV66" s="469"/>
      <c r="UYW66" s="469"/>
      <c r="UYX66" s="469"/>
      <c r="UYY66" s="469"/>
      <c r="UYZ66" s="469"/>
      <c r="UZA66" s="469"/>
      <c r="UZB66" s="469"/>
      <c r="UZC66" s="469"/>
      <c r="UZD66" s="469"/>
      <c r="UZE66" s="469"/>
      <c r="UZF66" s="469"/>
      <c r="UZG66" s="469"/>
      <c r="UZH66" s="469"/>
      <c r="UZI66" s="469"/>
      <c r="UZJ66" s="469"/>
      <c r="UZK66" s="469"/>
      <c r="UZL66" s="469"/>
      <c r="UZM66" s="469"/>
      <c r="UZN66" s="469"/>
      <c r="UZO66" s="469"/>
      <c r="UZP66" s="469"/>
      <c r="UZQ66" s="469"/>
      <c r="UZR66" s="469"/>
      <c r="UZS66" s="469"/>
      <c r="UZT66" s="469"/>
      <c r="UZU66" s="469"/>
      <c r="UZV66" s="469"/>
      <c r="UZW66" s="469"/>
      <c r="UZX66" s="469"/>
      <c r="UZY66" s="469"/>
      <c r="UZZ66" s="469"/>
      <c r="VAA66" s="469"/>
      <c r="VAB66" s="469"/>
      <c r="VAC66" s="469"/>
      <c r="VAD66" s="469"/>
      <c r="VAE66" s="469"/>
      <c r="VAF66" s="469"/>
      <c r="VAG66" s="469"/>
      <c r="VAH66" s="469"/>
      <c r="VAI66" s="469"/>
      <c r="VAJ66" s="469"/>
      <c r="VAK66" s="469"/>
      <c r="VAL66" s="469"/>
      <c r="VAM66" s="469"/>
      <c r="VAN66" s="469"/>
      <c r="VAO66" s="469"/>
      <c r="VAP66" s="469"/>
      <c r="VAQ66" s="469"/>
      <c r="VAR66" s="469"/>
      <c r="VAS66" s="469"/>
      <c r="VAT66" s="469"/>
      <c r="VAU66" s="469"/>
      <c r="VAV66" s="469"/>
      <c r="VAW66" s="469"/>
      <c r="VAX66" s="469"/>
      <c r="VAY66" s="469"/>
      <c r="VAZ66" s="469"/>
      <c r="VBA66" s="469"/>
      <c r="VBB66" s="469"/>
      <c r="VBC66" s="469"/>
      <c r="VBD66" s="469"/>
      <c r="VBE66" s="469"/>
      <c r="VBF66" s="469"/>
      <c r="VBG66" s="469"/>
      <c r="VBH66" s="469"/>
      <c r="VBI66" s="469"/>
      <c r="VBJ66" s="469"/>
      <c r="VBK66" s="469"/>
      <c r="VBL66" s="469"/>
      <c r="VBM66" s="469"/>
      <c r="VBN66" s="469"/>
      <c r="VBO66" s="469"/>
      <c r="VBP66" s="469"/>
      <c r="VBQ66" s="469"/>
      <c r="VBR66" s="469"/>
      <c r="VBS66" s="469"/>
      <c r="VBT66" s="469"/>
      <c r="VBU66" s="469"/>
      <c r="VBV66" s="469"/>
      <c r="VBW66" s="469"/>
      <c r="VBX66" s="469"/>
      <c r="VBY66" s="469"/>
      <c r="VBZ66" s="469"/>
      <c r="VCA66" s="469"/>
      <c r="VCB66" s="469"/>
      <c r="VCC66" s="469"/>
      <c r="VCD66" s="469"/>
      <c r="VCE66" s="469"/>
      <c r="VCF66" s="469"/>
      <c r="VCG66" s="469"/>
      <c r="VCH66" s="469"/>
      <c r="VCI66" s="469"/>
      <c r="VCJ66" s="469"/>
      <c r="VCK66" s="469"/>
      <c r="VCL66" s="469"/>
      <c r="VCM66" s="469"/>
      <c r="VCN66" s="469"/>
      <c r="VCO66" s="469"/>
      <c r="VCP66" s="469"/>
      <c r="VCQ66" s="469"/>
      <c r="VCR66" s="469"/>
      <c r="VCS66" s="469"/>
      <c r="VCT66" s="469"/>
      <c r="VCU66" s="469"/>
      <c r="VCV66" s="469"/>
      <c r="VCW66" s="469"/>
      <c r="VCX66" s="469"/>
      <c r="VCY66" s="469"/>
      <c r="VCZ66" s="469"/>
      <c r="VDA66" s="469"/>
      <c r="VDB66" s="469"/>
      <c r="VDC66" s="469"/>
      <c r="VDD66" s="469"/>
      <c r="VDE66" s="469"/>
      <c r="VDF66" s="469"/>
      <c r="VDG66" s="469"/>
      <c r="VDH66" s="469"/>
      <c r="VDI66" s="469"/>
      <c r="VDJ66" s="469"/>
      <c r="VDK66" s="469"/>
      <c r="VDL66" s="469"/>
      <c r="VDM66" s="469"/>
      <c r="VDN66" s="469"/>
      <c r="VDO66" s="469"/>
      <c r="VDP66" s="469"/>
      <c r="VDQ66" s="469"/>
      <c r="VDR66" s="469"/>
      <c r="VDS66" s="469"/>
      <c r="VDT66" s="469"/>
      <c r="VDU66" s="469"/>
      <c r="VDV66" s="469"/>
      <c r="VDW66" s="469"/>
      <c r="VDX66" s="469"/>
      <c r="VDY66" s="469"/>
      <c r="VDZ66" s="469"/>
      <c r="VEA66" s="469"/>
      <c r="VEB66" s="469"/>
      <c r="VEC66" s="469"/>
      <c r="VED66" s="469"/>
      <c r="VEE66" s="469"/>
      <c r="VEF66" s="469"/>
      <c r="VEG66" s="469"/>
      <c r="VEH66" s="469"/>
      <c r="VEI66" s="469"/>
      <c r="VEJ66" s="469"/>
      <c r="VEK66" s="469"/>
      <c r="VEL66" s="469"/>
      <c r="VEM66" s="469"/>
      <c r="VEN66" s="469"/>
      <c r="VEO66" s="469"/>
      <c r="VEP66" s="469"/>
      <c r="VEQ66" s="469"/>
      <c r="VER66" s="469"/>
      <c r="VES66" s="469"/>
      <c r="VET66" s="469"/>
      <c r="VEU66" s="469"/>
      <c r="VEV66" s="469"/>
      <c r="VEW66" s="469"/>
      <c r="VEX66" s="469"/>
      <c r="VEY66" s="469"/>
      <c r="VEZ66" s="469"/>
      <c r="VFA66" s="469"/>
      <c r="VFB66" s="469"/>
      <c r="VFC66" s="469"/>
      <c r="VFD66" s="469"/>
      <c r="VFE66" s="469"/>
      <c r="VFF66" s="469"/>
      <c r="VFG66" s="469"/>
      <c r="VFH66" s="469"/>
      <c r="VFI66" s="469"/>
      <c r="VFJ66" s="469"/>
      <c r="VFK66" s="469"/>
      <c r="VFL66" s="469"/>
      <c r="VFM66" s="469"/>
      <c r="VFN66" s="469"/>
      <c r="VFO66" s="469"/>
      <c r="VFP66" s="469"/>
      <c r="VFQ66" s="469"/>
      <c r="VFR66" s="469"/>
      <c r="VFS66" s="469"/>
      <c r="VFT66" s="469"/>
      <c r="VFU66" s="469"/>
      <c r="VFV66" s="469"/>
      <c r="VFW66" s="469"/>
      <c r="VFX66" s="469"/>
      <c r="VFY66" s="469"/>
      <c r="VFZ66" s="469"/>
      <c r="VGA66" s="469"/>
      <c r="VGB66" s="469"/>
      <c r="VGC66" s="469"/>
      <c r="VGD66" s="469"/>
      <c r="VGE66" s="469"/>
      <c r="VGF66" s="469"/>
      <c r="VGG66" s="469"/>
      <c r="VGH66" s="469"/>
      <c r="VGI66" s="469"/>
      <c r="VGJ66" s="469"/>
      <c r="VGK66" s="469"/>
      <c r="VGL66" s="469"/>
      <c r="VGM66" s="469"/>
      <c r="VGN66" s="469"/>
      <c r="VGO66" s="469"/>
      <c r="VGP66" s="469"/>
      <c r="VGQ66" s="469"/>
      <c r="VGR66" s="469"/>
      <c r="VGS66" s="469"/>
      <c r="VGT66" s="469"/>
      <c r="VGU66" s="469"/>
      <c r="VGV66" s="469"/>
      <c r="VGW66" s="469"/>
      <c r="VGX66" s="469"/>
      <c r="VGY66" s="469"/>
      <c r="VGZ66" s="469"/>
      <c r="VHA66" s="469"/>
      <c r="VHB66" s="469"/>
      <c r="VHC66" s="469"/>
      <c r="VHD66" s="469"/>
      <c r="VHE66" s="469"/>
      <c r="VHF66" s="469"/>
      <c r="VHG66" s="469"/>
      <c r="VHH66" s="469"/>
      <c r="VHI66" s="469"/>
      <c r="VHJ66" s="469"/>
      <c r="VHK66" s="469"/>
      <c r="VHL66" s="469"/>
      <c r="VHM66" s="469"/>
      <c r="VHN66" s="469"/>
      <c r="VHO66" s="469"/>
      <c r="VHP66" s="469"/>
      <c r="VHQ66" s="469"/>
      <c r="VHR66" s="469"/>
      <c r="VHS66" s="469"/>
      <c r="VHT66" s="469"/>
      <c r="VHU66" s="469"/>
      <c r="VHV66" s="469"/>
      <c r="VHW66" s="469"/>
      <c r="VHX66" s="469"/>
      <c r="VHY66" s="469"/>
      <c r="VHZ66" s="469"/>
      <c r="VIA66" s="469"/>
      <c r="VIB66" s="469"/>
      <c r="VIC66" s="469"/>
      <c r="VID66" s="469"/>
      <c r="VIE66" s="469"/>
      <c r="VIF66" s="469"/>
      <c r="VIG66" s="469"/>
      <c r="VIH66" s="469"/>
      <c r="VII66" s="469"/>
      <c r="VIJ66" s="469"/>
      <c r="VIK66" s="469"/>
      <c r="VIL66" s="469"/>
      <c r="VIM66" s="469"/>
      <c r="VIN66" s="469"/>
      <c r="VIO66" s="469"/>
      <c r="VIP66" s="469"/>
      <c r="VIQ66" s="469"/>
      <c r="VIR66" s="469"/>
      <c r="VIS66" s="469"/>
      <c r="VIT66" s="469"/>
      <c r="VIU66" s="469"/>
      <c r="VIV66" s="469"/>
      <c r="VIW66" s="469"/>
      <c r="VIX66" s="469"/>
      <c r="VIY66" s="469"/>
      <c r="VIZ66" s="469"/>
      <c r="VJA66" s="469"/>
      <c r="VJB66" s="469"/>
      <c r="VJC66" s="469"/>
      <c r="VJD66" s="469"/>
      <c r="VJE66" s="469"/>
      <c r="VJF66" s="469"/>
      <c r="VJG66" s="469"/>
      <c r="VJH66" s="469"/>
      <c r="VJI66" s="469"/>
      <c r="VJJ66" s="469"/>
      <c r="VJK66" s="469"/>
      <c r="VJL66" s="469"/>
      <c r="VJM66" s="469"/>
      <c r="VJN66" s="469"/>
      <c r="VJO66" s="469"/>
      <c r="VJP66" s="469"/>
      <c r="VJQ66" s="469"/>
      <c r="VJR66" s="469"/>
      <c r="VJS66" s="469"/>
      <c r="VJT66" s="469"/>
      <c r="VJU66" s="469"/>
      <c r="VJV66" s="469"/>
      <c r="VJW66" s="469"/>
      <c r="VJX66" s="469"/>
      <c r="VJY66" s="469"/>
      <c r="VJZ66" s="469"/>
      <c r="VKA66" s="469"/>
      <c r="VKB66" s="469"/>
      <c r="VKC66" s="469"/>
      <c r="VKD66" s="469"/>
      <c r="VKE66" s="469"/>
      <c r="VKF66" s="469"/>
      <c r="VKG66" s="469"/>
      <c r="VKH66" s="469"/>
      <c r="VKI66" s="469"/>
      <c r="VKJ66" s="469"/>
      <c r="VKK66" s="469"/>
      <c r="VKL66" s="469"/>
      <c r="VKM66" s="469"/>
      <c r="VKN66" s="469"/>
      <c r="VKO66" s="469"/>
      <c r="VKP66" s="469"/>
      <c r="VKQ66" s="469"/>
      <c r="VKR66" s="469"/>
      <c r="VKS66" s="469"/>
      <c r="VKT66" s="469"/>
      <c r="VKU66" s="469"/>
      <c r="VKV66" s="469"/>
      <c r="VKW66" s="469"/>
      <c r="VKX66" s="469"/>
      <c r="VKY66" s="469"/>
      <c r="VKZ66" s="469"/>
      <c r="VLA66" s="469"/>
      <c r="VLB66" s="469"/>
      <c r="VLC66" s="469"/>
      <c r="VLD66" s="469"/>
      <c r="VLE66" s="469"/>
      <c r="VLF66" s="469"/>
      <c r="VLG66" s="469"/>
      <c r="VLH66" s="469"/>
      <c r="VLI66" s="469"/>
      <c r="VLJ66" s="469"/>
      <c r="VLK66" s="469"/>
      <c r="VLL66" s="469"/>
      <c r="VLM66" s="469"/>
      <c r="VLN66" s="469"/>
      <c r="VLO66" s="469"/>
      <c r="VLP66" s="469"/>
      <c r="VLQ66" s="469"/>
      <c r="VLR66" s="469"/>
      <c r="VLS66" s="469"/>
      <c r="VLT66" s="469"/>
      <c r="VLU66" s="469"/>
      <c r="VLV66" s="469"/>
      <c r="VLW66" s="469"/>
      <c r="VLX66" s="469"/>
      <c r="VLY66" s="469"/>
      <c r="VLZ66" s="469"/>
      <c r="VMA66" s="469"/>
      <c r="VMB66" s="469"/>
      <c r="VMC66" s="469"/>
      <c r="VMD66" s="469"/>
      <c r="VME66" s="469"/>
      <c r="VMF66" s="469"/>
      <c r="VMG66" s="469"/>
      <c r="VMH66" s="469"/>
      <c r="VMI66" s="469"/>
      <c r="VMJ66" s="469"/>
      <c r="VMK66" s="469"/>
      <c r="VML66" s="469"/>
      <c r="VMM66" s="469"/>
      <c r="VMN66" s="469"/>
      <c r="VMO66" s="469"/>
      <c r="VMP66" s="469"/>
      <c r="VMQ66" s="469"/>
      <c r="VMR66" s="469"/>
      <c r="VMS66" s="469"/>
      <c r="VMT66" s="469"/>
      <c r="VMU66" s="469"/>
      <c r="VMV66" s="469"/>
      <c r="VMW66" s="469"/>
      <c r="VMX66" s="469"/>
      <c r="VMY66" s="469"/>
      <c r="VMZ66" s="469"/>
      <c r="VNA66" s="469"/>
      <c r="VNB66" s="469"/>
      <c r="VNC66" s="469"/>
      <c r="VND66" s="469"/>
      <c r="VNE66" s="469"/>
      <c r="VNF66" s="469"/>
      <c r="VNG66" s="469"/>
      <c r="VNH66" s="469"/>
      <c r="VNI66" s="469"/>
      <c r="VNJ66" s="469"/>
      <c r="VNK66" s="469"/>
      <c r="VNL66" s="469"/>
      <c r="VNM66" s="469"/>
      <c r="VNN66" s="469"/>
      <c r="VNO66" s="469"/>
      <c r="VNP66" s="469"/>
      <c r="VNQ66" s="469"/>
      <c r="VNR66" s="469"/>
      <c r="VNS66" s="469"/>
      <c r="VNT66" s="469"/>
      <c r="VNU66" s="469"/>
      <c r="VNV66" s="469"/>
      <c r="VNW66" s="469"/>
      <c r="VNX66" s="469"/>
      <c r="VNY66" s="469"/>
      <c r="VNZ66" s="469"/>
      <c r="VOA66" s="469"/>
      <c r="VOB66" s="469"/>
      <c r="VOC66" s="469"/>
      <c r="VOD66" s="469"/>
      <c r="VOE66" s="469"/>
      <c r="VOF66" s="469"/>
      <c r="VOG66" s="469"/>
      <c r="VOH66" s="469"/>
      <c r="VOI66" s="469"/>
      <c r="VOJ66" s="469"/>
      <c r="VOK66" s="469"/>
      <c r="VOL66" s="469"/>
      <c r="VOM66" s="469"/>
      <c r="VON66" s="469"/>
      <c r="VOO66" s="469"/>
      <c r="VOP66" s="469"/>
      <c r="VOQ66" s="469"/>
      <c r="VOR66" s="469"/>
      <c r="VOS66" s="469"/>
      <c r="VOT66" s="469"/>
      <c r="VOU66" s="469"/>
      <c r="VOV66" s="469"/>
      <c r="VOW66" s="469"/>
      <c r="VOX66" s="469"/>
      <c r="VOY66" s="469"/>
      <c r="VOZ66" s="469"/>
      <c r="VPA66" s="469"/>
      <c r="VPB66" s="469"/>
      <c r="VPC66" s="469"/>
      <c r="VPD66" s="469"/>
      <c r="VPE66" s="469"/>
      <c r="VPF66" s="469"/>
      <c r="VPG66" s="469"/>
      <c r="VPH66" s="469"/>
      <c r="VPI66" s="469"/>
      <c r="VPJ66" s="469"/>
      <c r="VPK66" s="469"/>
      <c r="VPL66" s="469"/>
      <c r="VPM66" s="469"/>
      <c r="VPN66" s="469"/>
      <c r="VPO66" s="469"/>
      <c r="VPP66" s="469"/>
      <c r="VPQ66" s="469"/>
      <c r="VPR66" s="469"/>
      <c r="VPS66" s="469"/>
      <c r="VPT66" s="469"/>
      <c r="VPU66" s="469"/>
      <c r="VPV66" s="469"/>
      <c r="VPW66" s="469"/>
      <c r="VPX66" s="469"/>
      <c r="VPY66" s="469"/>
      <c r="VPZ66" s="469"/>
      <c r="VQA66" s="469"/>
      <c r="VQB66" s="469"/>
      <c r="VQC66" s="469"/>
      <c r="VQD66" s="469"/>
      <c r="VQE66" s="469"/>
      <c r="VQF66" s="469"/>
      <c r="VQG66" s="469"/>
      <c r="VQH66" s="469"/>
      <c r="VQI66" s="469"/>
      <c r="VQJ66" s="469"/>
      <c r="VQK66" s="469"/>
      <c r="VQL66" s="469"/>
      <c r="VQM66" s="469"/>
      <c r="VQN66" s="469"/>
      <c r="VQO66" s="469"/>
      <c r="VQP66" s="469"/>
      <c r="VQQ66" s="469"/>
      <c r="VQR66" s="469"/>
      <c r="VQS66" s="469"/>
      <c r="VQT66" s="469"/>
      <c r="VQU66" s="469"/>
      <c r="VQV66" s="469"/>
      <c r="VQW66" s="469"/>
      <c r="VQX66" s="469"/>
      <c r="VQY66" s="469"/>
      <c r="VQZ66" s="469"/>
      <c r="VRA66" s="469"/>
      <c r="VRB66" s="469"/>
      <c r="VRC66" s="469"/>
      <c r="VRD66" s="469"/>
      <c r="VRE66" s="469"/>
      <c r="VRF66" s="469"/>
      <c r="VRG66" s="469"/>
      <c r="VRH66" s="469"/>
      <c r="VRI66" s="469"/>
      <c r="VRJ66" s="469"/>
      <c r="VRK66" s="469"/>
      <c r="VRL66" s="469"/>
      <c r="VRM66" s="469"/>
      <c r="VRN66" s="469"/>
      <c r="VRO66" s="469"/>
      <c r="VRP66" s="469"/>
      <c r="VRQ66" s="469"/>
      <c r="VRR66" s="469"/>
      <c r="VRS66" s="469"/>
      <c r="VRT66" s="469"/>
      <c r="VRU66" s="469"/>
      <c r="VRV66" s="469"/>
      <c r="VRW66" s="469"/>
      <c r="VRX66" s="469"/>
      <c r="VRY66" s="469"/>
      <c r="VRZ66" s="469"/>
      <c r="VSA66" s="469"/>
      <c r="VSB66" s="469"/>
      <c r="VSC66" s="469"/>
      <c r="VSD66" s="469"/>
      <c r="VSE66" s="469"/>
      <c r="VSF66" s="469"/>
      <c r="VSG66" s="469"/>
      <c r="VSH66" s="469"/>
      <c r="VSI66" s="469"/>
      <c r="VSJ66" s="469"/>
      <c r="VSK66" s="469"/>
      <c r="VSL66" s="469"/>
      <c r="VSM66" s="469"/>
      <c r="VSN66" s="469"/>
      <c r="VSO66" s="469"/>
      <c r="VSP66" s="469"/>
      <c r="VSQ66" s="469"/>
      <c r="VSR66" s="469"/>
      <c r="VSS66" s="469"/>
      <c r="VST66" s="469"/>
      <c r="VSU66" s="469"/>
      <c r="VSV66" s="469"/>
      <c r="VSW66" s="469"/>
      <c r="VSX66" s="469"/>
      <c r="VSY66" s="469"/>
      <c r="VSZ66" s="469"/>
      <c r="VTA66" s="469"/>
      <c r="VTB66" s="469"/>
      <c r="VTC66" s="469"/>
      <c r="VTD66" s="469"/>
      <c r="VTE66" s="469"/>
      <c r="VTF66" s="469"/>
      <c r="VTG66" s="469"/>
      <c r="VTH66" s="469"/>
      <c r="VTI66" s="469"/>
      <c r="VTJ66" s="469"/>
      <c r="VTK66" s="469"/>
      <c r="VTL66" s="469"/>
      <c r="VTM66" s="469"/>
      <c r="VTN66" s="469"/>
      <c r="VTO66" s="469"/>
      <c r="VTP66" s="469"/>
      <c r="VTQ66" s="469"/>
      <c r="VTR66" s="469"/>
      <c r="VTS66" s="469"/>
      <c r="VTT66" s="469"/>
      <c r="VTU66" s="469"/>
      <c r="VTV66" s="469"/>
      <c r="VTW66" s="469"/>
      <c r="VTX66" s="469"/>
      <c r="VTY66" s="469"/>
      <c r="VTZ66" s="469"/>
      <c r="VUA66" s="469"/>
      <c r="VUB66" s="469"/>
      <c r="VUC66" s="469"/>
      <c r="VUD66" s="469"/>
      <c r="VUE66" s="469"/>
      <c r="VUF66" s="469"/>
      <c r="VUG66" s="469"/>
      <c r="VUH66" s="469"/>
      <c r="VUI66" s="469"/>
      <c r="VUJ66" s="469"/>
      <c r="VUK66" s="469"/>
      <c r="VUL66" s="469"/>
      <c r="VUM66" s="469"/>
      <c r="VUN66" s="469"/>
      <c r="VUO66" s="469"/>
      <c r="VUP66" s="469"/>
      <c r="VUQ66" s="469"/>
      <c r="VUR66" s="469"/>
      <c r="VUS66" s="469"/>
      <c r="VUT66" s="469"/>
      <c r="VUU66" s="469"/>
      <c r="VUV66" s="469"/>
      <c r="VUW66" s="469"/>
      <c r="VUX66" s="469"/>
      <c r="VUY66" s="469"/>
      <c r="VUZ66" s="469"/>
      <c r="VVA66" s="469"/>
      <c r="VVB66" s="469"/>
      <c r="VVC66" s="469"/>
      <c r="VVD66" s="469"/>
      <c r="VVE66" s="469"/>
      <c r="VVF66" s="469"/>
      <c r="VVG66" s="469"/>
      <c r="VVH66" s="469"/>
      <c r="VVI66" s="469"/>
      <c r="VVJ66" s="469"/>
      <c r="VVK66" s="469"/>
      <c r="VVL66" s="469"/>
      <c r="VVM66" s="469"/>
      <c r="VVN66" s="469"/>
      <c r="VVO66" s="469"/>
      <c r="VVP66" s="469"/>
      <c r="VVQ66" s="469"/>
      <c r="VVR66" s="469"/>
      <c r="VVS66" s="469"/>
      <c r="VVT66" s="469"/>
      <c r="VVU66" s="469"/>
      <c r="VVV66" s="469"/>
      <c r="VVW66" s="469"/>
      <c r="VVX66" s="469"/>
      <c r="VVY66" s="469"/>
      <c r="VVZ66" s="469"/>
      <c r="VWA66" s="469"/>
      <c r="VWB66" s="469"/>
      <c r="VWC66" s="469"/>
      <c r="VWD66" s="469"/>
      <c r="VWE66" s="469"/>
      <c r="VWF66" s="469"/>
      <c r="VWG66" s="469"/>
      <c r="VWH66" s="469"/>
      <c r="VWI66" s="469"/>
      <c r="VWJ66" s="469"/>
      <c r="VWK66" s="469"/>
      <c r="VWL66" s="469"/>
      <c r="VWM66" s="469"/>
      <c r="VWN66" s="469"/>
      <c r="VWO66" s="469"/>
      <c r="VWP66" s="469"/>
      <c r="VWQ66" s="469"/>
      <c r="VWR66" s="469"/>
      <c r="VWS66" s="469"/>
      <c r="VWT66" s="469"/>
      <c r="VWU66" s="469"/>
      <c r="VWV66" s="469"/>
      <c r="VWW66" s="469"/>
      <c r="VWX66" s="469"/>
      <c r="VWY66" s="469"/>
      <c r="VWZ66" s="469"/>
      <c r="VXA66" s="469"/>
      <c r="VXB66" s="469"/>
      <c r="VXC66" s="469"/>
      <c r="VXD66" s="469"/>
      <c r="VXE66" s="469"/>
      <c r="VXF66" s="469"/>
      <c r="VXG66" s="469"/>
      <c r="VXH66" s="469"/>
      <c r="VXI66" s="469"/>
      <c r="VXJ66" s="469"/>
      <c r="VXK66" s="469"/>
      <c r="VXL66" s="469"/>
      <c r="VXM66" s="469"/>
      <c r="VXN66" s="469"/>
      <c r="VXO66" s="469"/>
      <c r="VXP66" s="469"/>
      <c r="VXQ66" s="469"/>
      <c r="VXR66" s="469"/>
      <c r="VXS66" s="469"/>
      <c r="VXT66" s="469"/>
      <c r="VXU66" s="469"/>
      <c r="VXV66" s="469"/>
      <c r="VXW66" s="469"/>
      <c r="VXX66" s="469"/>
      <c r="VXY66" s="469"/>
      <c r="VXZ66" s="469"/>
      <c r="VYA66" s="469"/>
      <c r="VYB66" s="469"/>
      <c r="VYC66" s="469"/>
      <c r="VYD66" s="469"/>
      <c r="VYE66" s="469"/>
      <c r="VYF66" s="469"/>
      <c r="VYG66" s="469"/>
      <c r="VYH66" s="469"/>
      <c r="VYI66" s="469"/>
      <c r="VYJ66" s="469"/>
      <c r="VYK66" s="469"/>
      <c r="VYL66" s="469"/>
      <c r="VYM66" s="469"/>
      <c r="VYN66" s="469"/>
      <c r="VYO66" s="469"/>
      <c r="VYP66" s="469"/>
      <c r="VYQ66" s="469"/>
      <c r="VYR66" s="469"/>
      <c r="VYS66" s="469"/>
      <c r="VYT66" s="469"/>
      <c r="VYU66" s="469"/>
      <c r="VYV66" s="469"/>
      <c r="VYW66" s="469"/>
      <c r="VYX66" s="469"/>
      <c r="VYY66" s="469"/>
      <c r="VYZ66" s="469"/>
      <c r="VZA66" s="469"/>
      <c r="VZB66" s="469"/>
      <c r="VZC66" s="469"/>
      <c r="VZD66" s="469"/>
      <c r="VZE66" s="469"/>
      <c r="VZF66" s="469"/>
      <c r="VZG66" s="469"/>
      <c r="VZH66" s="469"/>
      <c r="VZI66" s="469"/>
      <c r="VZJ66" s="469"/>
      <c r="VZK66" s="469"/>
      <c r="VZL66" s="469"/>
      <c r="VZM66" s="469"/>
      <c r="VZN66" s="469"/>
      <c r="VZO66" s="469"/>
      <c r="VZP66" s="469"/>
      <c r="VZQ66" s="469"/>
      <c r="VZR66" s="469"/>
      <c r="VZS66" s="469"/>
      <c r="VZT66" s="469"/>
      <c r="VZU66" s="469"/>
      <c r="VZV66" s="469"/>
      <c r="VZW66" s="469"/>
      <c r="VZX66" s="469"/>
      <c r="VZY66" s="469"/>
      <c r="VZZ66" s="469"/>
      <c r="WAA66" s="469"/>
      <c r="WAB66" s="469"/>
      <c r="WAC66" s="469"/>
      <c r="WAD66" s="469"/>
      <c r="WAE66" s="469"/>
      <c r="WAF66" s="469"/>
      <c r="WAG66" s="469"/>
      <c r="WAH66" s="469"/>
      <c r="WAI66" s="469"/>
      <c r="WAJ66" s="469"/>
      <c r="WAK66" s="469"/>
      <c r="WAL66" s="469"/>
      <c r="WAM66" s="469"/>
      <c r="WAN66" s="469"/>
      <c r="WAO66" s="469"/>
      <c r="WAP66" s="469"/>
      <c r="WAQ66" s="469"/>
      <c r="WAR66" s="469"/>
      <c r="WAS66" s="469"/>
      <c r="WAT66" s="469"/>
      <c r="WAU66" s="469"/>
      <c r="WAV66" s="469"/>
      <c r="WAW66" s="469"/>
      <c r="WAX66" s="469"/>
      <c r="WAY66" s="469"/>
      <c r="WAZ66" s="469"/>
      <c r="WBA66" s="469"/>
      <c r="WBB66" s="469"/>
      <c r="WBC66" s="469"/>
      <c r="WBD66" s="469"/>
      <c r="WBE66" s="469"/>
      <c r="WBF66" s="469"/>
      <c r="WBG66" s="469"/>
      <c r="WBH66" s="469"/>
      <c r="WBI66" s="469"/>
      <c r="WBJ66" s="469"/>
      <c r="WBK66" s="469"/>
      <c r="WBL66" s="469"/>
      <c r="WBM66" s="469"/>
      <c r="WBN66" s="469"/>
      <c r="WBO66" s="469"/>
      <c r="WBP66" s="469"/>
      <c r="WBQ66" s="469"/>
      <c r="WBR66" s="469"/>
      <c r="WBS66" s="469"/>
      <c r="WBT66" s="469"/>
      <c r="WBU66" s="469"/>
      <c r="WBV66" s="469"/>
      <c r="WBW66" s="469"/>
      <c r="WBX66" s="469"/>
      <c r="WBY66" s="469"/>
      <c r="WBZ66" s="469"/>
      <c r="WCA66" s="469"/>
      <c r="WCB66" s="469"/>
      <c r="WCC66" s="469"/>
      <c r="WCD66" s="469"/>
      <c r="WCE66" s="469"/>
      <c r="WCF66" s="469"/>
      <c r="WCG66" s="469"/>
      <c r="WCH66" s="469"/>
      <c r="WCI66" s="469"/>
      <c r="WCJ66" s="469"/>
      <c r="WCK66" s="469"/>
      <c r="WCL66" s="469"/>
      <c r="WCM66" s="469"/>
      <c r="WCN66" s="469"/>
      <c r="WCO66" s="469"/>
      <c r="WCP66" s="469"/>
      <c r="WCQ66" s="469"/>
      <c r="WCR66" s="469"/>
      <c r="WCS66" s="469"/>
      <c r="WCT66" s="469"/>
      <c r="WCU66" s="469"/>
      <c r="WCV66" s="469"/>
      <c r="WCW66" s="469"/>
      <c r="WCX66" s="469"/>
      <c r="WCY66" s="469"/>
      <c r="WCZ66" s="469"/>
      <c r="WDA66" s="469"/>
      <c r="WDB66" s="469"/>
      <c r="WDC66" s="469"/>
      <c r="WDD66" s="469"/>
      <c r="WDE66" s="469"/>
      <c r="WDF66" s="469"/>
      <c r="WDG66" s="469"/>
      <c r="WDH66" s="469"/>
      <c r="WDI66" s="469"/>
      <c r="WDJ66" s="469"/>
      <c r="WDK66" s="469"/>
      <c r="WDL66" s="469"/>
      <c r="WDM66" s="469"/>
      <c r="WDN66" s="469"/>
      <c r="WDO66" s="469"/>
      <c r="WDP66" s="469"/>
      <c r="WDQ66" s="469"/>
      <c r="WDR66" s="469"/>
      <c r="WDS66" s="469"/>
      <c r="WDT66" s="469"/>
      <c r="WDU66" s="469"/>
      <c r="WDV66" s="469"/>
      <c r="WDW66" s="469"/>
      <c r="WDX66" s="469"/>
      <c r="WDY66" s="469"/>
      <c r="WDZ66" s="469"/>
      <c r="WEA66" s="469"/>
      <c r="WEB66" s="469"/>
      <c r="WEC66" s="469"/>
      <c r="WED66" s="469"/>
      <c r="WEE66" s="469"/>
      <c r="WEF66" s="469"/>
      <c r="WEG66" s="469"/>
      <c r="WEH66" s="469"/>
      <c r="WEI66" s="469"/>
      <c r="WEJ66" s="469"/>
      <c r="WEK66" s="469"/>
      <c r="WEL66" s="469"/>
      <c r="WEM66" s="469"/>
      <c r="WEN66" s="469"/>
      <c r="WEO66" s="469"/>
      <c r="WEP66" s="469"/>
      <c r="WEQ66" s="469"/>
      <c r="WER66" s="469"/>
      <c r="WES66" s="469"/>
      <c r="WET66" s="469"/>
      <c r="WEU66" s="469"/>
      <c r="WEV66" s="469"/>
      <c r="WEW66" s="469"/>
      <c r="WEX66" s="469"/>
      <c r="WEY66" s="469"/>
      <c r="WEZ66" s="469"/>
      <c r="WFA66" s="469"/>
      <c r="WFB66" s="469"/>
      <c r="WFC66" s="469"/>
      <c r="WFD66" s="469"/>
      <c r="WFE66" s="469"/>
      <c r="WFF66" s="469"/>
      <c r="WFG66" s="469"/>
      <c r="WFH66" s="469"/>
      <c r="WFI66" s="469"/>
      <c r="WFJ66" s="469"/>
      <c r="WFK66" s="469"/>
      <c r="WFL66" s="469"/>
      <c r="WFM66" s="469"/>
      <c r="WFN66" s="469"/>
      <c r="WFO66" s="469"/>
      <c r="WFP66" s="469"/>
      <c r="WFQ66" s="469"/>
      <c r="WFR66" s="469"/>
      <c r="WFS66" s="469"/>
      <c r="WFT66" s="469"/>
      <c r="WFU66" s="469"/>
      <c r="WFV66" s="469"/>
      <c r="WFW66" s="469"/>
      <c r="WFX66" s="469"/>
      <c r="WFY66" s="469"/>
      <c r="WFZ66" s="469"/>
      <c r="WGA66" s="469"/>
      <c r="WGB66" s="469"/>
      <c r="WGC66" s="469"/>
      <c r="WGD66" s="469"/>
      <c r="WGE66" s="469"/>
      <c r="WGF66" s="469"/>
      <c r="WGG66" s="469"/>
      <c r="WGH66" s="469"/>
      <c r="WGI66" s="469"/>
      <c r="WGJ66" s="469"/>
      <c r="WGK66" s="469"/>
      <c r="WGL66" s="469"/>
      <c r="WGM66" s="469"/>
      <c r="WGN66" s="469"/>
      <c r="WGO66" s="469"/>
      <c r="WGP66" s="469"/>
      <c r="WGQ66" s="469"/>
      <c r="WGR66" s="469"/>
      <c r="WGS66" s="469"/>
      <c r="WGT66" s="469"/>
      <c r="WGU66" s="469"/>
      <c r="WGV66" s="469"/>
      <c r="WGW66" s="469"/>
      <c r="WGX66" s="469"/>
      <c r="WGY66" s="469"/>
      <c r="WGZ66" s="469"/>
      <c r="WHA66" s="469"/>
      <c r="WHB66" s="469"/>
      <c r="WHC66" s="469"/>
      <c r="WHD66" s="469"/>
      <c r="WHE66" s="469"/>
      <c r="WHF66" s="469"/>
      <c r="WHG66" s="469"/>
      <c r="WHH66" s="469"/>
      <c r="WHI66" s="469"/>
      <c r="WHJ66" s="469"/>
      <c r="WHK66" s="469"/>
      <c r="WHL66" s="469"/>
      <c r="WHM66" s="469"/>
      <c r="WHN66" s="469"/>
      <c r="WHO66" s="469"/>
      <c r="WHP66" s="469"/>
      <c r="WHQ66" s="469"/>
      <c r="WHR66" s="469"/>
      <c r="WHS66" s="469"/>
      <c r="WHT66" s="469"/>
      <c r="WHU66" s="469"/>
      <c r="WHV66" s="469"/>
      <c r="WHW66" s="469"/>
      <c r="WHX66" s="469"/>
      <c r="WHY66" s="469"/>
      <c r="WHZ66" s="469"/>
      <c r="WIA66" s="469"/>
      <c r="WIB66" s="469"/>
      <c r="WIC66" s="469"/>
      <c r="WID66" s="469"/>
      <c r="WIE66" s="469"/>
      <c r="WIF66" s="469"/>
      <c r="WIG66" s="469"/>
      <c r="WIH66" s="469"/>
      <c r="WII66" s="469"/>
      <c r="WIJ66" s="469"/>
      <c r="WIK66" s="469"/>
      <c r="WIL66" s="469"/>
      <c r="WIM66" s="469"/>
      <c r="WIN66" s="469"/>
      <c r="WIO66" s="469"/>
      <c r="WIP66" s="469"/>
      <c r="WIQ66" s="469"/>
      <c r="WIR66" s="469"/>
      <c r="WIS66" s="469"/>
      <c r="WIT66" s="469"/>
      <c r="WIU66" s="469"/>
      <c r="WIV66" s="469"/>
      <c r="WIW66" s="469"/>
      <c r="WIX66" s="469"/>
      <c r="WIY66" s="469"/>
      <c r="WIZ66" s="469"/>
      <c r="WJA66" s="469"/>
      <c r="WJB66" s="469"/>
      <c r="WJC66" s="469"/>
      <c r="WJD66" s="469"/>
      <c r="WJE66" s="469"/>
      <c r="WJF66" s="469"/>
      <c r="WJG66" s="469"/>
      <c r="WJH66" s="469"/>
      <c r="WJI66" s="469"/>
      <c r="WJJ66" s="469"/>
      <c r="WJK66" s="469"/>
      <c r="WJL66" s="469"/>
      <c r="WJM66" s="469"/>
      <c r="WJN66" s="469"/>
      <c r="WJO66" s="469"/>
      <c r="WJP66" s="469"/>
      <c r="WJQ66" s="469"/>
      <c r="WJR66" s="469"/>
      <c r="WJS66" s="469"/>
      <c r="WJT66" s="469"/>
      <c r="WJU66" s="469"/>
      <c r="WJV66" s="469"/>
      <c r="WJW66" s="469"/>
      <c r="WJX66" s="469"/>
      <c r="WJY66" s="469"/>
      <c r="WJZ66" s="469"/>
      <c r="WKA66" s="469"/>
      <c r="WKB66" s="469"/>
      <c r="WKC66" s="469"/>
      <c r="WKD66" s="469"/>
      <c r="WKE66" s="469"/>
      <c r="WKF66" s="469"/>
      <c r="WKG66" s="469"/>
      <c r="WKH66" s="469"/>
      <c r="WKI66" s="469"/>
      <c r="WKJ66" s="469"/>
      <c r="WKK66" s="469"/>
      <c r="WKL66" s="469"/>
      <c r="WKM66" s="469"/>
      <c r="WKN66" s="469"/>
      <c r="WKO66" s="469"/>
      <c r="WKP66" s="469"/>
      <c r="WKQ66" s="469"/>
      <c r="WKR66" s="469"/>
      <c r="WKS66" s="469"/>
      <c r="WKT66" s="469"/>
      <c r="WKU66" s="469"/>
      <c r="WKV66" s="469"/>
      <c r="WKW66" s="469"/>
      <c r="WKX66" s="469"/>
      <c r="WKY66" s="469"/>
      <c r="WKZ66" s="469"/>
      <c r="WLA66" s="469"/>
      <c r="WLB66" s="469"/>
      <c r="WLC66" s="469"/>
      <c r="WLD66" s="469"/>
      <c r="WLE66" s="469"/>
      <c r="WLF66" s="469"/>
      <c r="WLG66" s="469"/>
      <c r="WLH66" s="469"/>
      <c r="WLI66" s="469"/>
      <c r="WLJ66" s="469"/>
      <c r="WLK66" s="469"/>
      <c r="WLL66" s="469"/>
      <c r="WLM66" s="469"/>
      <c r="WLN66" s="469"/>
      <c r="WLO66" s="469"/>
      <c r="WLP66" s="469"/>
      <c r="WLQ66" s="469"/>
      <c r="WLR66" s="469"/>
      <c r="WLS66" s="469"/>
      <c r="WLT66" s="469"/>
      <c r="WLU66" s="469"/>
      <c r="WLV66" s="469"/>
      <c r="WLW66" s="469"/>
      <c r="WLX66" s="469"/>
      <c r="WLY66" s="469"/>
      <c r="WLZ66" s="469"/>
      <c r="WMA66" s="469"/>
      <c r="WMB66" s="469"/>
      <c r="WMC66" s="469"/>
      <c r="WMD66" s="469"/>
      <c r="WME66" s="469"/>
      <c r="WMF66" s="469"/>
      <c r="WMG66" s="469"/>
      <c r="WMH66" s="469"/>
      <c r="WMI66" s="469"/>
      <c r="WMJ66" s="469"/>
      <c r="WMK66" s="469"/>
      <c r="WML66" s="469"/>
      <c r="WMM66" s="469"/>
      <c r="WMN66" s="469"/>
      <c r="WMO66" s="469"/>
      <c r="WMP66" s="469"/>
      <c r="WMQ66" s="469"/>
      <c r="WMR66" s="469"/>
      <c r="WMS66" s="469"/>
      <c r="WMT66" s="469"/>
      <c r="WMU66" s="469"/>
      <c r="WMV66" s="469"/>
      <c r="WMW66" s="469"/>
      <c r="WMX66" s="469"/>
      <c r="WMY66" s="469"/>
      <c r="WMZ66" s="469"/>
      <c r="WNA66" s="469"/>
      <c r="WNB66" s="469"/>
      <c r="WNC66" s="469"/>
      <c r="WND66" s="469"/>
      <c r="WNE66" s="469"/>
      <c r="WNF66" s="469"/>
      <c r="WNG66" s="469"/>
      <c r="WNH66" s="469"/>
      <c r="WNI66" s="469"/>
      <c r="WNJ66" s="469"/>
      <c r="WNK66" s="469"/>
      <c r="WNL66" s="469"/>
      <c r="WNM66" s="469"/>
      <c r="WNN66" s="469"/>
      <c r="WNO66" s="469"/>
      <c r="WNP66" s="469"/>
      <c r="WNQ66" s="469"/>
      <c r="WNR66" s="469"/>
      <c r="WNS66" s="469"/>
      <c r="WNT66" s="469"/>
      <c r="WNU66" s="469"/>
      <c r="WNV66" s="469"/>
      <c r="WNW66" s="469"/>
      <c r="WNX66" s="469"/>
      <c r="WNY66" s="469"/>
      <c r="WNZ66" s="469"/>
      <c r="WOA66" s="469"/>
      <c r="WOB66" s="469"/>
      <c r="WOC66" s="469"/>
      <c r="WOD66" s="469"/>
      <c r="WOE66" s="469"/>
      <c r="WOF66" s="469"/>
      <c r="WOG66" s="469"/>
      <c r="WOH66" s="469"/>
      <c r="WOI66" s="469"/>
      <c r="WOJ66" s="469"/>
      <c r="WOK66" s="469"/>
      <c r="WOL66" s="469"/>
      <c r="WOM66" s="469"/>
      <c r="WON66" s="469"/>
      <c r="WOO66" s="469"/>
      <c r="WOP66" s="469"/>
      <c r="WOQ66" s="469"/>
      <c r="WOR66" s="469"/>
      <c r="WOS66" s="469"/>
      <c r="WOT66" s="469"/>
      <c r="WOU66" s="469"/>
      <c r="WOV66" s="469"/>
      <c r="WOW66" s="469"/>
      <c r="WOX66" s="469"/>
      <c r="WOY66" s="469"/>
      <c r="WOZ66" s="469"/>
      <c r="WPA66" s="469"/>
      <c r="WPB66" s="469"/>
      <c r="WPC66" s="469"/>
      <c r="WPD66" s="469"/>
      <c r="WPE66" s="469"/>
      <c r="WPF66" s="469"/>
      <c r="WPG66" s="469"/>
      <c r="WPH66" s="469"/>
      <c r="WPI66" s="469"/>
      <c r="WPJ66" s="469"/>
      <c r="WPK66" s="469"/>
      <c r="WPL66" s="469"/>
      <c r="WPM66" s="469"/>
      <c r="WPN66" s="469"/>
      <c r="WPO66" s="469"/>
      <c r="WPP66" s="469"/>
      <c r="WPQ66" s="469"/>
      <c r="WPR66" s="469"/>
      <c r="WPS66" s="469"/>
      <c r="WPT66" s="469"/>
      <c r="WPU66" s="469"/>
      <c r="WPV66" s="469"/>
      <c r="WPW66" s="469"/>
      <c r="WPX66" s="469"/>
      <c r="WPY66" s="469"/>
      <c r="WPZ66" s="469"/>
      <c r="WQA66" s="469"/>
      <c r="WQB66" s="469"/>
      <c r="WQC66" s="469"/>
      <c r="WQD66" s="469"/>
      <c r="WQE66" s="469"/>
      <c r="WQF66" s="469"/>
      <c r="WQG66" s="469"/>
      <c r="WQH66" s="469"/>
      <c r="WQI66" s="469"/>
      <c r="WQJ66" s="469"/>
      <c r="WQK66" s="469"/>
      <c r="WQL66" s="469"/>
      <c r="WQM66" s="469"/>
      <c r="WQN66" s="469"/>
      <c r="WQO66" s="469"/>
      <c r="WQP66" s="469"/>
      <c r="WQQ66" s="469"/>
      <c r="WQR66" s="469"/>
      <c r="WQS66" s="469"/>
      <c r="WQT66" s="469"/>
      <c r="WQU66" s="469"/>
      <c r="WQV66" s="469"/>
      <c r="WQW66" s="469"/>
      <c r="WQX66" s="469"/>
      <c r="WQY66" s="469"/>
      <c r="WQZ66" s="469"/>
      <c r="WRA66" s="469"/>
      <c r="WRB66" s="469"/>
      <c r="WRC66" s="469"/>
      <c r="WRD66" s="469"/>
      <c r="WRE66" s="469"/>
      <c r="WRF66" s="469"/>
      <c r="WRG66" s="469"/>
      <c r="WRH66" s="469"/>
      <c r="WRI66" s="469"/>
      <c r="WRJ66" s="469"/>
      <c r="WRK66" s="469"/>
      <c r="WRL66" s="469"/>
      <c r="WRM66" s="469"/>
      <c r="WRN66" s="469"/>
      <c r="WRO66" s="469"/>
      <c r="WRP66" s="469"/>
      <c r="WRQ66" s="469"/>
      <c r="WRR66" s="469"/>
      <c r="WRS66" s="469"/>
      <c r="WRT66" s="469"/>
      <c r="WRU66" s="469"/>
      <c r="WRV66" s="469"/>
      <c r="WRW66" s="469"/>
      <c r="WRX66" s="469"/>
      <c r="WRY66" s="469"/>
      <c r="WRZ66" s="469"/>
      <c r="WSA66" s="469"/>
      <c r="WSB66" s="469"/>
      <c r="WSC66" s="469"/>
      <c r="WSD66" s="469"/>
      <c r="WSE66" s="469"/>
      <c r="WSF66" s="469"/>
      <c r="WSG66" s="469"/>
      <c r="WSH66" s="469"/>
      <c r="WSI66" s="469"/>
      <c r="WSJ66" s="469"/>
      <c r="WSK66" s="469"/>
      <c r="WSL66" s="469"/>
      <c r="WSM66" s="469"/>
      <c r="WSN66" s="469"/>
      <c r="WSO66" s="469"/>
      <c r="WSP66" s="469"/>
      <c r="WSQ66" s="469"/>
      <c r="WSR66" s="469"/>
      <c r="WSS66" s="469"/>
      <c r="WST66" s="469"/>
      <c r="WSU66" s="469"/>
      <c r="WSV66" s="469"/>
      <c r="WSW66" s="469"/>
      <c r="WSX66" s="469"/>
      <c r="WSY66" s="469"/>
      <c r="WSZ66" s="469"/>
      <c r="WTA66" s="469"/>
      <c r="WTB66" s="469"/>
      <c r="WTC66" s="469"/>
      <c r="WTD66" s="469"/>
      <c r="WTE66" s="469"/>
      <c r="WTF66" s="469"/>
      <c r="WTG66" s="469"/>
      <c r="WTH66" s="469"/>
      <c r="WTI66" s="469"/>
      <c r="WTJ66" s="469"/>
      <c r="WTK66" s="469"/>
      <c r="WTL66" s="469"/>
      <c r="WTM66" s="469"/>
      <c r="WTN66" s="469"/>
      <c r="WTO66" s="469"/>
      <c r="WTP66" s="469"/>
      <c r="WTQ66" s="469"/>
      <c r="WTR66" s="469"/>
      <c r="WTS66" s="469"/>
      <c r="WTT66" s="469"/>
      <c r="WTU66" s="469"/>
      <c r="WTV66" s="469"/>
      <c r="WTW66" s="469"/>
      <c r="WTX66" s="469"/>
      <c r="WTY66" s="469"/>
      <c r="WTZ66" s="469"/>
      <c r="WUA66" s="469"/>
      <c r="WUB66" s="469"/>
      <c r="WUC66" s="469"/>
      <c r="WUD66" s="469"/>
      <c r="WUE66" s="469"/>
      <c r="WUF66" s="469"/>
      <c r="WUG66" s="469"/>
      <c r="WUH66" s="469"/>
      <c r="WUI66" s="469"/>
      <c r="WUJ66" s="469"/>
      <c r="WUK66" s="469"/>
      <c r="WUL66" s="469"/>
      <c r="WUM66" s="469"/>
      <c r="WUN66" s="469"/>
      <c r="WUO66" s="469"/>
      <c r="WUP66" s="469"/>
      <c r="WUQ66" s="469"/>
      <c r="WUR66" s="469"/>
      <c r="WUS66" s="469"/>
      <c r="WUT66" s="469"/>
      <c r="WUU66" s="469"/>
      <c r="WUV66" s="469"/>
      <c r="WUW66" s="469"/>
      <c r="WUX66" s="469"/>
      <c r="WUY66" s="469"/>
      <c r="WUZ66" s="469"/>
      <c r="WVA66" s="469"/>
      <c r="WVB66" s="469"/>
      <c r="WVC66" s="469"/>
      <c r="WVD66" s="469"/>
      <c r="WVE66" s="469"/>
      <c r="WVF66" s="469"/>
      <c r="WVG66" s="469"/>
      <c r="WVH66" s="469"/>
      <c r="WVI66" s="469"/>
      <c r="WVJ66" s="469"/>
      <c r="WVK66" s="469"/>
      <c r="WVL66" s="469"/>
      <c r="WVM66" s="469"/>
      <c r="WVN66" s="469"/>
      <c r="WVO66" s="469"/>
      <c r="WVP66" s="469"/>
      <c r="WVQ66" s="469"/>
      <c r="WVR66" s="469"/>
      <c r="WVS66" s="469"/>
      <c r="WVT66" s="469"/>
      <c r="WVU66" s="469"/>
      <c r="WVV66" s="469"/>
      <c r="WVW66" s="469"/>
      <c r="WVX66" s="469"/>
      <c r="WVY66" s="469"/>
      <c r="WVZ66" s="469"/>
      <c r="WWA66" s="469"/>
      <c r="WWB66" s="469"/>
      <c r="WWC66" s="469"/>
      <c r="WWD66" s="469"/>
      <c r="WWE66" s="469"/>
      <c r="WWF66" s="469"/>
      <c r="WWG66" s="469"/>
      <c r="WWH66" s="469"/>
      <c r="WWI66" s="469"/>
      <c r="WWJ66" s="469"/>
      <c r="WWK66" s="469"/>
      <c r="WWL66" s="469"/>
      <c r="WWM66" s="469"/>
      <c r="WWN66" s="469"/>
      <c r="WWO66" s="469"/>
      <c r="WWP66" s="469"/>
      <c r="WWQ66" s="469"/>
      <c r="WWR66" s="469"/>
      <c r="WWS66" s="469"/>
      <c r="WWT66" s="469"/>
      <c r="WWU66" s="469"/>
      <c r="WWV66" s="469"/>
      <c r="WWW66" s="469"/>
      <c r="WWX66" s="469"/>
      <c r="WWY66" s="469"/>
      <c r="WWZ66" s="469"/>
      <c r="WXA66" s="469"/>
      <c r="WXB66" s="469"/>
      <c r="WXC66" s="469"/>
      <c r="WXD66" s="469"/>
      <c r="WXE66" s="469"/>
      <c r="WXF66" s="469"/>
      <c r="WXG66" s="469"/>
      <c r="WXH66" s="469"/>
      <c r="WXI66" s="469"/>
      <c r="WXJ66" s="469"/>
      <c r="WXK66" s="469"/>
      <c r="WXL66" s="469"/>
      <c r="WXM66" s="469"/>
      <c r="WXN66" s="469"/>
      <c r="WXO66" s="469"/>
      <c r="WXP66" s="469"/>
      <c r="WXQ66" s="469"/>
      <c r="WXR66" s="469"/>
      <c r="WXS66" s="469"/>
      <c r="WXT66" s="469"/>
      <c r="WXU66" s="469"/>
      <c r="WXV66" s="469"/>
      <c r="WXW66" s="469"/>
      <c r="WXX66" s="469"/>
      <c r="WXY66" s="469"/>
      <c r="WXZ66" s="469"/>
      <c r="WYA66" s="469"/>
      <c r="WYB66" s="469"/>
      <c r="WYC66" s="469"/>
      <c r="WYD66" s="469"/>
      <c r="WYE66" s="469"/>
      <c r="WYF66" s="469"/>
      <c r="WYG66" s="469"/>
      <c r="WYH66" s="469"/>
      <c r="WYI66" s="469"/>
      <c r="WYJ66" s="469"/>
      <c r="WYK66" s="469"/>
      <c r="WYL66" s="469"/>
      <c r="WYM66" s="469"/>
      <c r="WYN66" s="469"/>
      <c r="WYO66" s="469"/>
      <c r="WYP66" s="469"/>
      <c r="WYQ66" s="469"/>
      <c r="WYR66" s="469"/>
      <c r="WYS66" s="469"/>
      <c r="WYT66" s="469"/>
      <c r="WYU66" s="469"/>
      <c r="WYV66" s="469"/>
      <c r="WYW66" s="469"/>
      <c r="WYX66" s="469"/>
      <c r="WYY66" s="469"/>
      <c r="WYZ66" s="469"/>
      <c r="WZA66" s="469"/>
      <c r="WZB66" s="469"/>
      <c r="WZC66" s="469"/>
      <c r="WZD66" s="469"/>
      <c r="WZE66" s="469"/>
      <c r="WZF66" s="469"/>
      <c r="WZG66" s="469"/>
      <c r="WZH66" s="469"/>
      <c r="WZI66" s="469"/>
      <c r="WZJ66" s="469"/>
      <c r="WZK66" s="469"/>
      <c r="WZL66" s="469"/>
      <c r="WZM66" s="469"/>
      <c r="WZN66" s="469"/>
      <c r="WZO66" s="469"/>
      <c r="WZP66" s="469"/>
      <c r="WZQ66" s="469"/>
      <c r="WZR66" s="469"/>
      <c r="WZS66" s="469"/>
      <c r="WZT66" s="469"/>
      <c r="WZU66" s="469"/>
      <c r="WZV66" s="469"/>
      <c r="WZW66" s="469"/>
      <c r="WZX66" s="469"/>
      <c r="WZY66" s="469"/>
      <c r="WZZ66" s="469"/>
      <c r="XAA66" s="469"/>
      <c r="XAB66" s="469"/>
      <c r="XAC66" s="469"/>
      <c r="XAD66" s="469"/>
      <c r="XAE66" s="469"/>
      <c r="XAF66" s="469"/>
      <c r="XAG66" s="469"/>
      <c r="XAH66" s="469"/>
      <c r="XAI66" s="469"/>
      <c r="XAJ66" s="469"/>
      <c r="XAK66" s="469"/>
      <c r="XAL66" s="469"/>
      <c r="XAM66" s="469"/>
      <c r="XAN66" s="469"/>
      <c r="XAO66" s="469"/>
      <c r="XAP66" s="469"/>
      <c r="XAQ66" s="469"/>
      <c r="XAR66" s="469"/>
      <c r="XAS66" s="469"/>
      <c r="XAT66" s="469"/>
      <c r="XAU66" s="469"/>
      <c r="XAV66" s="469"/>
      <c r="XAW66" s="469"/>
      <c r="XAX66" s="469"/>
      <c r="XAY66" s="469"/>
      <c r="XAZ66" s="469"/>
      <c r="XBA66" s="469"/>
      <c r="XBB66" s="469"/>
      <c r="XBC66" s="469"/>
      <c r="XBD66" s="469"/>
      <c r="XBE66" s="469"/>
      <c r="XBF66" s="469"/>
      <c r="XBG66" s="469"/>
      <c r="XBH66" s="469"/>
      <c r="XBI66" s="469"/>
      <c r="XBJ66" s="469"/>
      <c r="XBK66" s="469"/>
      <c r="XBL66" s="469"/>
      <c r="XBM66" s="469"/>
      <c r="XBN66" s="469"/>
      <c r="XBO66" s="469"/>
      <c r="XBP66" s="469"/>
      <c r="XBQ66" s="469"/>
      <c r="XBR66" s="469"/>
      <c r="XBS66" s="469"/>
      <c r="XBT66" s="469"/>
      <c r="XBU66" s="469"/>
      <c r="XBV66" s="469"/>
      <c r="XBW66" s="469"/>
      <c r="XBX66" s="469"/>
      <c r="XBY66" s="469"/>
      <c r="XBZ66" s="469"/>
      <c r="XCA66" s="469"/>
      <c r="XCB66" s="469"/>
      <c r="XCC66" s="469"/>
      <c r="XCD66" s="469"/>
      <c r="XCE66" s="469"/>
      <c r="XCF66" s="469"/>
      <c r="XCG66" s="469"/>
      <c r="XCH66" s="469"/>
      <c r="XCI66" s="469"/>
      <c r="XCJ66" s="469"/>
      <c r="XCK66" s="469"/>
      <c r="XCL66" s="469"/>
      <c r="XCM66" s="469"/>
      <c r="XCN66" s="469"/>
      <c r="XCO66" s="469"/>
      <c r="XCP66" s="469"/>
      <c r="XCQ66" s="469"/>
      <c r="XCR66" s="469"/>
      <c r="XCS66" s="469"/>
      <c r="XCT66" s="469"/>
      <c r="XCU66" s="469"/>
      <c r="XCV66" s="469"/>
      <c r="XCW66" s="469"/>
      <c r="XCX66" s="469"/>
      <c r="XCY66" s="469"/>
      <c r="XCZ66" s="469"/>
      <c r="XDA66" s="469"/>
      <c r="XDB66" s="469"/>
      <c r="XDC66" s="469"/>
      <c r="XDD66" s="469"/>
      <c r="XDE66" s="469"/>
      <c r="XDF66" s="469"/>
      <c r="XDG66" s="469"/>
      <c r="XDH66" s="469"/>
      <c r="XDI66" s="469"/>
      <c r="XDJ66" s="469"/>
      <c r="XDK66" s="469"/>
      <c r="XDL66" s="469"/>
      <c r="XDM66" s="469"/>
      <c r="XDN66" s="469"/>
      <c r="XDO66" s="469"/>
      <c r="XDP66" s="469"/>
      <c r="XDQ66" s="469"/>
      <c r="XDR66" s="469"/>
      <c r="XDS66" s="469"/>
      <c r="XDT66" s="469"/>
      <c r="XDU66" s="469"/>
      <c r="XDV66" s="469"/>
      <c r="XDW66" s="469"/>
      <c r="XDX66" s="469"/>
      <c r="XDY66" s="469"/>
      <c r="XDZ66" s="469"/>
      <c r="XEA66" s="469"/>
      <c r="XEB66" s="469"/>
      <c r="XEC66" s="469"/>
      <c r="XED66" s="469"/>
      <c r="XEE66" s="469"/>
      <c r="XEF66" s="469"/>
      <c r="XEG66" s="469"/>
      <c r="XEH66" s="469"/>
      <c r="XEI66" s="469"/>
      <c r="XEJ66" s="469"/>
      <c r="XEK66" s="469"/>
      <c r="XEL66" s="469"/>
      <c r="XEM66" s="469"/>
      <c r="XEN66" s="469"/>
      <c r="XEO66" s="469"/>
      <c r="XEP66" s="469"/>
      <c r="XEQ66" s="469"/>
      <c r="XER66" s="469"/>
      <c r="XES66" s="469"/>
      <c r="XET66" s="469"/>
      <c r="XEU66" s="469"/>
      <c r="XEV66" s="469"/>
      <c r="XEW66" s="469"/>
      <c r="XEX66" s="469"/>
      <c r="XEY66" s="469"/>
      <c r="XEZ66" s="469"/>
      <c r="XFA66" s="469"/>
      <c r="XFB66" s="469"/>
      <c r="XFC66" s="469"/>
      <c r="XFD66" s="469"/>
    </row>
    <row r="67" spans="1:16384" s="465" customFormat="1">
      <c r="A67" s="469"/>
      <c r="B67" s="470" t="s">
        <v>561</v>
      </c>
      <c r="C67" s="469"/>
      <c r="D67" s="469"/>
      <c r="E67" s="465">
        <f>IF('Capital Structure'!$D$17='Capital Structure'!$E$17,0,E62)</f>
        <v>0</v>
      </c>
      <c r="F67" s="465">
        <f>IF('Capital Structure'!$D$17='Capital Structure'!$E$17,0,F62)</f>
        <v>0</v>
      </c>
      <c r="G67" s="465">
        <f>IF('Capital Structure'!$D$17='Capital Structure'!$E$17,0,G62)</f>
        <v>0</v>
      </c>
      <c r="H67" s="465">
        <f>IF('Capital Structure'!$D$17='Capital Structure'!$E$17,0,H62)</f>
        <v>0</v>
      </c>
      <c r="I67" s="465">
        <f>IF('Capital Structure'!$D$17='Capital Structure'!$E$17,0,I62)</f>
        <v>0</v>
      </c>
      <c r="J67" s="465">
        <f>IF('Capital Structure'!$D$17='Capital Structure'!$E$17,0,J62)</f>
        <v>0</v>
      </c>
      <c r="K67" s="465">
        <f>IF('Capital Structure'!$D$17='Capital Structure'!$E$17,0,K62)</f>
        <v>0</v>
      </c>
      <c r="L67" s="465">
        <f>IF('Capital Structure'!$D$17='Capital Structure'!$E$17,0,L62)</f>
        <v>0</v>
      </c>
      <c r="M67" s="465">
        <f>IF('Capital Structure'!$D$17='Capital Structure'!$E$17,0,M62)</f>
        <v>0</v>
      </c>
      <c r="N67" s="465">
        <f>IF('Capital Structure'!$D$17='Capital Structure'!$E$17,0,N62)</f>
        <v>0</v>
      </c>
      <c r="O67" s="465">
        <f>IF('Capital Structure'!$D$17='Capital Structure'!$E$17,0,O62)</f>
        <v>0</v>
      </c>
      <c r="P67" s="465">
        <f>IF('Capital Structure'!$D$17='Capital Structure'!$E$17,0,P62)</f>
        <v>0</v>
      </c>
      <c r="Q67" s="465">
        <f>IF('Capital Structure'!$D$17='Capital Structure'!$E$17,0,Q62)</f>
        <v>0</v>
      </c>
      <c r="R67" s="465">
        <f>IF('Capital Structure'!$D$17='Capital Structure'!$E$17,0,R62)</f>
        <v>0</v>
      </c>
      <c r="S67" s="465">
        <f>IF('Capital Structure'!$D$17='Capital Structure'!$E$17,0,S62)</f>
        <v>0</v>
      </c>
      <c r="T67" s="465">
        <f>IF('Capital Structure'!$D$17='Capital Structure'!$E$17,0,T62)</f>
        <v>0</v>
      </c>
      <c r="U67" s="465">
        <f>IF('Capital Structure'!$D$17='Capital Structure'!$E$17,0,U62)</f>
        <v>0</v>
      </c>
      <c r="V67" s="465">
        <f>IF('Capital Structure'!$D$17='Capital Structure'!$E$17,0,V62)</f>
        <v>0</v>
      </c>
      <c r="W67" s="465">
        <f>IF('Capital Structure'!$D$17='Capital Structure'!$E$17,0,W62)</f>
        <v>0</v>
      </c>
      <c r="X67" s="465">
        <f>IF('Capital Structure'!$D$17='Capital Structure'!$E$17,0,X62)</f>
        <v>0</v>
      </c>
      <c r="Y67" s="465">
        <f>IF('Capital Structure'!$D$17='Capital Structure'!$E$17,0,Y62)</f>
        <v>0</v>
      </c>
      <c r="Z67" s="465">
        <f>IF('Capital Structure'!$D$17='Capital Structure'!$E$17,0,Z62)</f>
        <v>0</v>
      </c>
      <c r="AA67" s="465">
        <f>IF('Capital Structure'!$D$17='Capital Structure'!$E$17,0,AA62)</f>
        <v>0</v>
      </c>
      <c r="AB67" s="465">
        <f>IF('Capital Structure'!$D$17='Capital Structure'!$E$17,0,AB62)</f>
        <v>0</v>
      </c>
      <c r="AC67" s="465">
        <f>IF('Capital Structure'!$D$17='Capital Structure'!$E$17,0,AC62)</f>
        <v>0</v>
      </c>
      <c r="AD67" s="465">
        <f>IF('Capital Structure'!$D$17='Capital Structure'!$E$17,0,AD62)</f>
        <v>0</v>
      </c>
      <c r="AE67" s="465">
        <f>IF('Capital Structure'!$D$17='Capital Structure'!$E$17,0,AE62)</f>
        <v>0</v>
      </c>
      <c r="AF67" s="465">
        <f>IF('Capital Structure'!$D$17='Capital Structure'!$E$17,0,AF62)</f>
        <v>0</v>
      </c>
      <c r="AG67" s="465">
        <f>IF('Capital Structure'!$D$17='Capital Structure'!$E$17,0,AG62)</f>
        <v>0</v>
      </c>
      <c r="AH67" s="465">
        <f>IF('Capital Structure'!$D$17='Capital Structure'!$E$17,0,AH62)</f>
        <v>0</v>
      </c>
      <c r="AI67" s="465">
        <f>IF('Capital Structure'!$D$17='Capital Structure'!$E$17,0,AI62)</f>
        <v>0</v>
      </c>
      <c r="AJ67" s="465">
        <f>IF('Capital Structure'!$D$17='Capital Structure'!$E$17,0,AJ62)</f>
        <v>0</v>
      </c>
      <c r="AK67" s="465">
        <f>IF('Capital Structure'!$D$17='Capital Structure'!$E$17,0,AK62)</f>
        <v>0</v>
      </c>
      <c r="AL67" s="465">
        <f>IF('Capital Structure'!$D$17='Capital Structure'!$E$17,0,AL62)</f>
        <v>0</v>
      </c>
      <c r="AM67" s="465">
        <f>IF('Capital Structure'!$D$17='Capital Structure'!$E$17,0,AM62)</f>
        <v>0</v>
      </c>
      <c r="AN67" s="465">
        <f>IF('Capital Structure'!$D$17='Capital Structure'!$E$17,0,AN62)</f>
        <v>0</v>
      </c>
      <c r="AO67" s="465">
        <f>IF('Capital Structure'!$D$17='Capital Structure'!$E$17,0,AO62)</f>
        <v>0</v>
      </c>
      <c r="AP67" s="465">
        <f>IF('Capital Structure'!$D$17='Capital Structure'!$E$17,0,AP62)</f>
        <v>0</v>
      </c>
      <c r="AQ67" s="465">
        <f>IF('Capital Structure'!$D$17='Capital Structure'!$E$17,0,AQ62)</f>
        <v>0</v>
      </c>
      <c r="AR67" s="465">
        <f>IF('Capital Structure'!$D$17='Capital Structure'!$E$17,0,AR62)</f>
        <v>0</v>
      </c>
      <c r="AS67" s="465">
        <f>IF('Capital Structure'!$D$17='Capital Structure'!$E$17,0,AS62)</f>
        <v>0</v>
      </c>
      <c r="AT67" s="465">
        <f>IF('Capital Structure'!$D$17='Capital Structure'!$E$17,0,AT62)</f>
        <v>0</v>
      </c>
      <c r="AU67" s="465">
        <f>IF('Capital Structure'!$D$17='Capital Structure'!$E$17,0,AU62)</f>
        <v>0</v>
      </c>
      <c r="AV67" s="465">
        <f>IF('Capital Structure'!$D$17='Capital Structure'!$E$17,0,AV62)</f>
        <v>0</v>
      </c>
      <c r="AW67" s="465">
        <f>IF('Capital Structure'!$D$17='Capital Structure'!$E$17,0,AW62)</f>
        <v>0</v>
      </c>
      <c r="AX67" s="465">
        <f>IF('Capital Structure'!$D$17='Capital Structure'!$E$17,0,AX62)</f>
        <v>0</v>
      </c>
      <c r="AY67" s="465">
        <f>IF('Capital Structure'!$D$17='Capital Structure'!$E$17,0,AY62)</f>
        <v>0</v>
      </c>
      <c r="AZ67" s="465">
        <f>IF('Capital Structure'!$D$17='Capital Structure'!$E$17,0,AZ62)</f>
        <v>0</v>
      </c>
      <c r="BA67" s="465">
        <f>IF('Capital Structure'!$D$17='Capital Structure'!$E$17,0,BA62)</f>
        <v>0</v>
      </c>
      <c r="BB67" s="465">
        <f>IF('Capital Structure'!$D$17='Capital Structure'!$E$17,0,BB62)</f>
        <v>0</v>
      </c>
      <c r="BC67" s="465">
        <f>IF('Capital Structure'!$D$17='Capital Structure'!$E$17,0,BC62)</f>
        <v>0</v>
      </c>
      <c r="BD67" s="465">
        <f>IF('Capital Structure'!$D$17='Capital Structure'!$E$17,0,BD62)</f>
        <v>0</v>
      </c>
      <c r="BE67" s="465">
        <f>IF('Capital Structure'!$D$17='Capital Structure'!$E$17,0,BE62)</f>
        <v>0</v>
      </c>
      <c r="BF67" s="465">
        <f>IF('Capital Structure'!$D$17='Capital Structure'!$E$17,0,BF62)</f>
        <v>0</v>
      </c>
      <c r="BG67" s="465">
        <f>IF('Capital Structure'!$D$17='Capital Structure'!$E$17,0,BG62)</f>
        <v>0</v>
      </c>
      <c r="BH67" s="465">
        <f>IF('Capital Structure'!$D$17='Capital Structure'!$E$17,0,BH62)</f>
        <v>0</v>
      </c>
      <c r="BI67" s="465">
        <f>IF('Capital Structure'!$D$17='Capital Structure'!$E$17,0,BI62)</f>
        <v>0</v>
      </c>
      <c r="BJ67" s="465">
        <f>IF('Capital Structure'!$D$17='Capital Structure'!$E$17,0,BJ62)</f>
        <v>0</v>
      </c>
      <c r="BK67" s="465">
        <f>IF('Capital Structure'!$D$17='Capital Structure'!$E$17,0,BK62)</f>
        <v>0</v>
      </c>
      <c r="BL67" s="465">
        <f>IF('Capital Structure'!$D$17='Capital Structure'!$E$17,0,BL62)</f>
        <v>0</v>
      </c>
      <c r="BM67" s="465">
        <f>IF('Capital Structure'!$D$17='Capital Structure'!$E$17,0,BM62)</f>
        <v>0</v>
      </c>
      <c r="BN67" s="465">
        <f>IF('Capital Structure'!$D$17='Capital Structure'!$E$17,0,BN62)</f>
        <v>0</v>
      </c>
      <c r="BO67" s="465">
        <f>IF('Capital Structure'!$D$17='Capital Structure'!$E$17,0,BO62)</f>
        <v>0</v>
      </c>
      <c r="BP67" s="465">
        <f>IF('Capital Structure'!$D$17='Capital Structure'!$E$17,0,BP62)</f>
        <v>0</v>
      </c>
      <c r="BQ67" s="465">
        <f>IF('Capital Structure'!$D$17='Capital Structure'!$E$17,0,BQ62)</f>
        <v>0</v>
      </c>
      <c r="BR67" s="465">
        <f>IF('Capital Structure'!$D$17='Capital Structure'!$E$17,0,BR62)</f>
        <v>0</v>
      </c>
      <c r="BS67" s="465">
        <f>IF('Capital Structure'!$D$17='Capital Structure'!$E$17,0,BS62)</f>
        <v>0</v>
      </c>
      <c r="BT67" s="465">
        <f>IF('Capital Structure'!$D$17='Capital Structure'!$E$17,0,BT62)</f>
        <v>0</v>
      </c>
      <c r="BU67" s="465">
        <f>IF('Capital Structure'!$D$17='Capital Structure'!$E$17,0,BU62)</f>
        <v>0</v>
      </c>
      <c r="BV67" s="465">
        <f>IF('Capital Structure'!$D$17='Capital Structure'!$E$17,0,BV62)</f>
        <v>0</v>
      </c>
      <c r="BW67" s="465">
        <f>IF('Capital Structure'!$D$17='Capital Structure'!$E$17,0,BW62)</f>
        <v>0</v>
      </c>
      <c r="BX67" s="465">
        <f>IF('Capital Structure'!$D$17='Capital Structure'!$E$17,0,BX62)</f>
        <v>0</v>
      </c>
      <c r="BY67" s="465">
        <f>IF('Capital Structure'!$D$17='Capital Structure'!$E$17,0,BY62)</f>
        <v>0</v>
      </c>
      <c r="BZ67" s="465">
        <f>IF('Capital Structure'!$D$17='Capital Structure'!$E$17,0,BZ62)</f>
        <v>0</v>
      </c>
      <c r="CA67" s="465">
        <f>IF('Capital Structure'!$D$17='Capital Structure'!$E$17,0,CA62)</f>
        <v>0</v>
      </c>
      <c r="CB67" s="465">
        <f>IF('Capital Structure'!$D$17='Capital Structure'!$E$17,0,CB62)</f>
        <v>0</v>
      </c>
      <c r="CC67" s="465">
        <f>IF('Capital Structure'!$D$17='Capital Structure'!$E$17,0,CC62)</f>
        <v>0</v>
      </c>
      <c r="CD67" s="465">
        <f>IF('Capital Structure'!$D$17='Capital Structure'!$E$17,0,CD62)</f>
        <v>0</v>
      </c>
      <c r="CE67" s="465">
        <f>IF('Capital Structure'!$D$17='Capital Structure'!$E$17,0,CE62)</f>
        <v>0</v>
      </c>
      <c r="CF67" s="465">
        <f>IF('Capital Structure'!$D$17='Capital Structure'!$E$17,0,CF62)</f>
        <v>0</v>
      </c>
      <c r="CG67" s="465">
        <f>IF('Capital Structure'!$D$17='Capital Structure'!$E$17,0,CG62)</f>
        <v>0</v>
      </c>
      <c r="CH67" s="465">
        <f>IF('Capital Structure'!$D$17='Capital Structure'!$E$17,0,CH62)</f>
        <v>0</v>
      </c>
      <c r="CI67" s="465">
        <f>IF('Capital Structure'!$D$17='Capital Structure'!$E$17,0,CI62)</f>
        <v>0</v>
      </c>
      <c r="CJ67" s="465">
        <f>IF('Capital Structure'!$D$17='Capital Structure'!$E$17,0,CJ62)</f>
        <v>0</v>
      </c>
      <c r="CK67" s="465">
        <f>IF('Capital Structure'!$D$17='Capital Structure'!$E$17,0,CK62)</f>
        <v>0</v>
      </c>
      <c r="CL67" s="465">
        <f>IF('Capital Structure'!$D$17='Capital Structure'!$E$17,0,CL62)</f>
        <v>0</v>
      </c>
      <c r="CM67" s="465">
        <f>IF('Capital Structure'!$D$17='Capital Structure'!$E$17,0,CM62)</f>
        <v>0</v>
      </c>
      <c r="CN67" s="465">
        <f>IF('Capital Structure'!$D$17='Capital Structure'!$E$17,0,CN62)</f>
        <v>0</v>
      </c>
      <c r="CO67" s="465">
        <f>IF('Capital Structure'!$D$17='Capital Structure'!$E$17,0,CO62)</f>
        <v>0</v>
      </c>
      <c r="CP67" s="465">
        <f>IF('Capital Structure'!$D$17='Capital Structure'!$E$17,0,CP62)</f>
        <v>0</v>
      </c>
      <c r="CQ67" s="465">
        <f>IF('Capital Structure'!$D$17='Capital Structure'!$E$17,0,CQ62)</f>
        <v>0</v>
      </c>
      <c r="CR67" s="465">
        <f>IF('Capital Structure'!$D$17='Capital Structure'!$E$17,0,CR62)</f>
        <v>0</v>
      </c>
      <c r="CS67" s="465">
        <f>IF('Capital Structure'!$D$17='Capital Structure'!$E$17,0,CS62)</f>
        <v>0</v>
      </c>
      <c r="CT67" s="465">
        <f>IF('Capital Structure'!$D$17='Capital Structure'!$E$17,0,CT62)</f>
        <v>0</v>
      </c>
      <c r="CU67" s="465">
        <f>IF('Capital Structure'!$D$17='Capital Structure'!$E$17,0,CU62)</f>
        <v>0</v>
      </c>
      <c r="CV67" s="465">
        <f>IF('Capital Structure'!$D$17='Capital Structure'!$E$17,0,CV62)</f>
        <v>0</v>
      </c>
      <c r="CW67" s="465">
        <f>IF('Capital Structure'!$D$17='Capital Structure'!$E$17,0,CW62)</f>
        <v>0</v>
      </c>
      <c r="CX67" s="465">
        <f>IF('Capital Structure'!$D$17='Capital Structure'!$E$17,0,CX62)</f>
        <v>0</v>
      </c>
      <c r="CY67" s="465">
        <f>IF('Capital Structure'!$D$17='Capital Structure'!$E$17,0,CY62)</f>
        <v>0</v>
      </c>
      <c r="CZ67" s="465">
        <f>IF('Capital Structure'!$D$17='Capital Structure'!$E$17,0,CZ62)</f>
        <v>0</v>
      </c>
      <c r="DA67" s="465">
        <f>IF('Capital Structure'!$D$17='Capital Structure'!$E$17,0,DA62)</f>
        <v>0</v>
      </c>
      <c r="DB67" s="465">
        <f>IF('Capital Structure'!$D$17='Capital Structure'!$E$17,0,DB62)</f>
        <v>0</v>
      </c>
      <c r="DC67" s="465">
        <f>IF('Capital Structure'!$D$17='Capital Structure'!$E$17,0,DC62)</f>
        <v>0</v>
      </c>
      <c r="DD67" s="465">
        <f>IF('Capital Structure'!$D$17='Capital Structure'!$E$17,0,DD62)</f>
        <v>0</v>
      </c>
      <c r="DE67" s="465">
        <f>IF('Capital Structure'!$D$17='Capital Structure'!$E$17,0,DE62)</f>
        <v>0</v>
      </c>
      <c r="DF67" s="465">
        <f>IF('Capital Structure'!$D$17='Capital Structure'!$E$17,0,DF62)</f>
        <v>0</v>
      </c>
      <c r="DG67" s="465">
        <f>IF('Capital Structure'!$D$17='Capital Structure'!$E$17,0,DG62)</f>
        <v>0</v>
      </c>
      <c r="DH67" s="465">
        <f>IF('Capital Structure'!$D$17='Capital Structure'!$E$17,0,DH62)</f>
        <v>0</v>
      </c>
      <c r="DI67" s="465">
        <f>IF('Capital Structure'!$D$17='Capital Structure'!$E$17,0,DI62)</f>
        <v>0</v>
      </c>
      <c r="DJ67" s="465">
        <f>IF('Capital Structure'!$D$17='Capital Structure'!$E$17,0,DJ62)</f>
        <v>0</v>
      </c>
      <c r="DK67" s="465">
        <f>IF('Capital Structure'!$D$17='Capital Structure'!$E$17,0,DK62)</f>
        <v>0</v>
      </c>
      <c r="DL67" s="465">
        <f>IF('Capital Structure'!$D$17='Capital Structure'!$E$17,0,DL62)</f>
        <v>0</v>
      </c>
      <c r="DM67" s="465">
        <f>IF('Capital Structure'!$D$17='Capital Structure'!$E$17,0,DM62)</f>
        <v>0</v>
      </c>
      <c r="DN67" s="465">
        <f>IF('Capital Structure'!$D$17='Capital Structure'!$E$17,0,DN62)</f>
        <v>0</v>
      </c>
      <c r="DO67" s="465">
        <f>IF('Capital Structure'!$D$17='Capital Structure'!$E$17,0,DO62)</f>
        <v>0</v>
      </c>
      <c r="DP67" s="465">
        <f>IF('Capital Structure'!$D$17='Capital Structure'!$E$17,0,DP62)</f>
        <v>0</v>
      </c>
      <c r="DQ67" s="465">
        <f>IF('Capital Structure'!$D$17='Capital Structure'!$E$17,0,DQ62)</f>
        <v>0</v>
      </c>
      <c r="DR67" s="465">
        <f>IF('Capital Structure'!$D$17='Capital Structure'!$E$17,0,DR62)</f>
        <v>0</v>
      </c>
      <c r="DS67" s="465">
        <f>IF('Capital Structure'!$D$17='Capital Structure'!$E$17,0,DS62)</f>
        <v>0</v>
      </c>
      <c r="DT67" s="465">
        <f>IF('Capital Structure'!$D$17='Capital Structure'!$E$17,0,DT62)</f>
        <v>0</v>
      </c>
      <c r="DU67" s="465">
        <f>IF('Capital Structure'!$D$17='Capital Structure'!$E$17,0,DU62)</f>
        <v>0</v>
      </c>
      <c r="DV67" s="465">
        <f>IF('Capital Structure'!$D$17='Capital Structure'!$E$17,0,DV62)</f>
        <v>0</v>
      </c>
      <c r="DW67" s="465">
        <f>IF('Capital Structure'!$D$17='Capital Structure'!$E$17,0,DW62)</f>
        <v>0</v>
      </c>
      <c r="DX67" s="465">
        <f>IF('Capital Structure'!$D$17='Capital Structure'!$E$17,0,DX62)</f>
        <v>0</v>
      </c>
      <c r="DY67" s="465">
        <f>IF('Capital Structure'!$D$17='Capital Structure'!$E$17,0,DY62)</f>
        <v>0</v>
      </c>
      <c r="DZ67" s="469"/>
      <c r="EA67" s="469"/>
      <c r="EB67" s="469"/>
      <c r="EC67" s="469"/>
      <c r="ED67" s="469"/>
      <c r="EE67" s="469"/>
      <c r="EF67" s="469"/>
      <c r="EG67" s="469"/>
      <c r="EH67" s="469"/>
      <c r="EI67" s="469"/>
      <c r="EJ67" s="469"/>
      <c r="EK67" s="469"/>
      <c r="EL67" s="469"/>
      <c r="EM67" s="469"/>
      <c r="EN67" s="469"/>
      <c r="EO67" s="469"/>
      <c r="EP67" s="469"/>
      <c r="EQ67" s="469"/>
      <c r="ER67" s="469"/>
      <c r="ES67" s="469"/>
      <c r="ET67" s="469"/>
      <c r="EU67" s="469"/>
      <c r="EV67" s="469"/>
      <c r="EW67" s="469"/>
      <c r="EX67" s="469"/>
      <c r="EY67" s="469"/>
      <c r="EZ67" s="469"/>
      <c r="FA67" s="469"/>
      <c r="FB67" s="469"/>
      <c r="FC67" s="469"/>
      <c r="FD67" s="469"/>
      <c r="FE67" s="469"/>
      <c r="FF67" s="469"/>
      <c r="FG67" s="469"/>
      <c r="FH67" s="469"/>
      <c r="FI67" s="469"/>
      <c r="FJ67" s="469"/>
      <c r="FK67" s="469"/>
      <c r="FL67" s="469"/>
      <c r="FM67" s="469"/>
      <c r="FN67" s="469"/>
      <c r="FO67" s="469"/>
      <c r="FP67" s="469"/>
      <c r="FQ67" s="469"/>
      <c r="FR67" s="469"/>
      <c r="FS67" s="469"/>
      <c r="FT67" s="469"/>
      <c r="FU67" s="469"/>
      <c r="FV67" s="469"/>
      <c r="FW67" s="469"/>
      <c r="FX67" s="469"/>
      <c r="FY67" s="469"/>
      <c r="FZ67" s="469"/>
      <c r="GA67" s="469"/>
      <c r="GB67" s="469"/>
      <c r="GC67" s="469"/>
      <c r="GD67" s="469"/>
      <c r="GE67" s="469"/>
      <c r="GF67" s="469"/>
      <c r="GG67" s="469"/>
      <c r="GH67" s="469"/>
      <c r="GI67" s="469"/>
      <c r="GJ67" s="469"/>
      <c r="GK67" s="469"/>
      <c r="GL67" s="469"/>
      <c r="GM67" s="469"/>
      <c r="GN67" s="469"/>
      <c r="GO67" s="469"/>
      <c r="GP67" s="469"/>
      <c r="GQ67" s="469"/>
      <c r="GR67" s="469"/>
      <c r="GS67" s="469"/>
      <c r="GT67" s="469"/>
      <c r="GU67" s="469"/>
      <c r="GV67" s="469"/>
      <c r="GW67" s="469"/>
      <c r="GX67" s="469"/>
      <c r="GY67" s="469"/>
      <c r="GZ67" s="469"/>
      <c r="HA67" s="469"/>
      <c r="HB67" s="469"/>
      <c r="HC67" s="469"/>
      <c r="HD67" s="469"/>
      <c r="HE67" s="469"/>
      <c r="HF67" s="469"/>
      <c r="HG67" s="469"/>
      <c r="HH67" s="469"/>
      <c r="HI67" s="469"/>
      <c r="HJ67" s="469"/>
      <c r="HK67" s="469"/>
      <c r="HL67" s="469"/>
      <c r="HM67" s="469"/>
      <c r="HN67" s="469"/>
      <c r="HO67" s="469"/>
      <c r="HP67" s="469"/>
      <c r="HQ67" s="469"/>
      <c r="HR67" s="469"/>
      <c r="HS67" s="469"/>
      <c r="HT67" s="469"/>
      <c r="HU67" s="469"/>
      <c r="HV67" s="469"/>
      <c r="HW67" s="469"/>
      <c r="HX67" s="469"/>
      <c r="HY67" s="469"/>
      <c r="HZ67" s="469"/>
      <c r="IA67" s="469"/>
      <c r="IB67" s="469"/>
      <c r="IC67" s="469"/>
      <c r="ID67" s="469"/>
      <c r="IE67" s="469"/>
      <c r="IF67" s="469"/>
      <c r="IG67" s="469"/>
      <c r="IH67" s="469"/>
      <c r="II67" s="469"/>
      <c r="IJ67" s="469"/>
      <c r="IK67" s="469"/>
      <c r="IL67" s="469"/>
      <c r="IM67" s="469"/>
      <c r="IN67" s="469"/>
      <c r="IO67" s="469"/>
      <c r="IP67" s="469"/>
      <c r="IQ67" s="469"/>
      <c r="IR67" s="469"/>
      <c r="IS67" s="469"/>
      <c r="IT67" s="469"/>
      <c r="IU67" s="469"/>
      <c r="IV67" s="469"/>
      <c r="IW67" s="469"/>
      <c r="IX67" s="469"/>
      <c r="IY67" s="469"/>
      <c r="IZ67" s="469"/>
      <c r="JA67" s="469"/>
      <c r="JB67" s="469"/>
      <c r="JC67" s="469"/>
      <c r="JD67" s="469"/>
      <c r="JE67" s="469"/>
      <c r="JF67" s="469"/>
      <c r="JG67" s="469"/>
      <c r="JH67" s="469"/>
      <c r="JI67" s="469"/>
      <c r="JJ67" s="469"/>
      <c r="JK67" s="469"/>
      <c r="JL67" s="469"/>
      <c r="JM67" s="469"/>
      <c r="JN67" s="469"/>
      <c r="JO67" s="469"/>
      <c r="JP67" s="469"/>
      <c r="JQ67" s="469"/>
      <c r="JR67" s="469"/>
      <c r="JS67" s="469"/>
      <c r="JT67" s="469"/>
      <c r="JU67" s="469"/>
      <c r="JV67" s="469"/>
      <c r="JW67" s="469"/>
      <c r="JX67" s="469"/>
      <c r="JY67" s="469"/>
      <c r="JZ67" s="469"/>
      <c r="KA67" s="469"/>
      <c r="KB67" s="469"/>
      <c r="KC67" s="469"/>
      <c r="KD67" s="469"/>
      <c r="KE67" s="469"/>
      <c r="KF67" s="469"/>
      <c r="KG67" s="469"/>
      <c r="KH67" s="469"/>
      <c r="KI67" s="469"/>
      <c r="KJ67" s="469"/>
      <c r="KK67" s="469"/>
      <c r="KL67" s="469"/>
      <c r="KM67" s="469"/>
      <c r="KN67" s="469"/>
      <c r="KO67" s="469"/>
      <c r="KP67" s="469"/>
      <c r="KQ67" s="469"/>
      <c r="KR67" s="469"/>
      <c r="KS67" s="469"/>
      <c r="KT67" s="469"/>
      <c r="KU67" s="469"/>
      <c r="KV67" s="469"/>
      <c r="KW67" s="469"/>
      <c r="KX67" s="469"/>
      <c r="KY67" s="469"/>
      <c r="KZ67" s="469"/>
      <c r="LA67" s="469"/>
      <c r="LB67" s="469"/>
      <c r="LC67" s="469"/>
      <c r="LD67" s="469"/>
      <c r="LE67" s="469"/>
      <c r="LF67" s="469"/>
      <c r="LG67" s="469"/>
      <c r="LH67" s="469"/>
      <c r="LI67" s="469"/>
      <c r="LJ67" s="469"/>
      <c r="LK67" s="469"/>
      <c r="LL67" s="469"/>
      <c r="LM67" s="469"/>
      <c r="LN67" s="469"/>
      <c r="LO67" s="469"/>
      <c r="LP67" s="469"/>
      <c r="LQ67" s="469"/>
      <c r="LR67" s="469"/>
      <c r="LS67" s="469"/>
      <c r="LT67" s="469"/>
      <c r="LU67" s="469"/>
      <c r="LV67" s="469"/>
      <c r="LW67" s="469"/>
      <c r="LX67" s="469"/>
      <c r="LY67" s="469"/>
      <c r="LZ67" s="469"/>
      <c r="MA67" s="469"/>
      <c r="MB67" s="469"/>
      <c r="MC67" s="469"/>
      <c r="MD67" s="469"/>
      <c r="ME67" s="469"/>
      <c r="MF67" s="469"/>
      <c r="MG67" s="469"/>
      <c r="MH67" s="469"/>
      <c r="MI67" s="469"/>
      <c r="MJ67" s="469"/>
      <c r="MK67" s="469"/>
      <c r="ML67" s="469"/>
      <c r="MM67" s="469"/>
      <c r="MN67" s="469"/>
      <c r="MO67" s="469"/>
      <c r="MP67" s="469"/>
      <c r="MQ67" s="469"/>
      <c r="MR67" s="469"/>
      <c r="MS67" s="469"/>
      <c r="MT67" s="469"/>
      <c r="MU67" s="469"/>
      <c r="MV67" s="469"/>
      <c r="MW67" s="469"/>
      <c r="MX67" s="469"/>
      <c r="MY67" s="469"/>
      <c r="MZ67" s="469"/>
      <c r="NA67" s="469"/>
      <c r="NB67" s="469"/>
      <c r="NC67" s="469"/>
      <c r="ND67" s="469"/>
      <c r="NE67" s="469"/>
      <c r="NF67" s="469"/>
      <c r="NG67" s="469"/>
      <c r="NH67" s="469"/>
      <c r="NI67" s="469"/>
      <c r="NJ67" s="469"/>
      <c r="NK67" s="469"/>
      <c r="NL67" s="469"/>
      <c r="NM67" s="469"/>
      <c r="NN67" s="469"/>
      <c r="NO67" s="469"/>
      <c r="NP67" s="469"/>
      <c r="NQ67" s="469"/>
      <c r="NR67" s="469"/>
      <c r="NS67" s="469"/>
      <c r="NT67" s="469"/>
      <c r="NU67" s="469"/>
      <c r="NV67" s="469"/>
      <c r="NW67" s="469"/>
      <c r="NX67" s="469"/>
      <c r="NY67" s="469"/>
      <c r="NZ67" s="469"/>
      <c r="OA67" s="469"/>
      <c r="OB67" s="469"/>
      <c r="OC67" s="469"/>
      <c r="OD67" s="469"/>
      <c r="OE67" s="469"/>
      <c r="OF67" s="469"/>
      <c r="OG67" s="469"/>
      <c r="OH67" s="469"/>
      <c r="OI67" s="469"/>
      <c r="OJ67" s="469"/>
      <c r="OK67" s="469"/>
      <c r="OL67" s="469"/>
      <c r="OM67" s="469"/>
      <c r="ON67" s="469"/>
      <c r="OO67" s="469"/>
      <c r="OP67" s="469"/>
      <c r="OQ67" s="469"/>
      <c r="OR67" s="469"/>
      <c r="OS67" s="469"/>
      <c r="OT67" s="469"/>
      <c r="OU67" s="469"/>
      <c r="OV67" s="469"/>
      <c r="OW67" s="469"/>
      <c r="OX67" s="469"/>
      <c r="OY67" s="469"/>
      <c r="OZ67" s="469"/>
      <c r="PA67" s="469"/>
      <c r="PB67" s="469"/>
      <c r="PC67" s="469"/>
      <c r="PD67" s="469"/>
      <c r="PE67" s="469"/>
      <c r="PF67" s="469"/>
      <c r="PG67" s="469"/>
      <c r="PH67" s="469"/>
      <c r="PI67" s="469"/>
      <c r="PJ67" s="469"/>
      <c r="PK67" s="469"/>
      <c r="PL67" s="469"/>
      <c r="PM67" s="469"/>
      <c r="PN67" s="469"/>
      <c r="PO67" s="469"/>
      <c r="PP67" s="469"/>
      <c r="PQ67" s="469"/>
      <c r="PR67" s="469"/>
      <c r="PS67" s="469"/>
      <c r="PT67" s="469"/>
      <c r="PU67" s="469"/>
      <c r="PV67" s="469"/>
      <c r="PW67" s="469"/>
      <c r="PX67" s="469"/>
      <c r="PY67" s="469"/>
      <c r="PZ67" s="469"/>
      <c r="QA67" s="469"/>
      <c r="QB67" s="469"/>
      <c r="QC67" s="469"/>
      <c r="QD67" s="469"/>
      <c r="QE67" s="469"/>
      <c r="QF67" s="469"/>
      <c r="QG67" s="469"/>
      <c r="QH67" s="469"/>
      <c r="QI67" s="469"/>
      <c r="QJ67" s="469"/>
      <c r="QK67" s="469"/>
      <c r="QL67" s="469"/>
      <c r="QM67" s="469"/>
      <c r="QN67" s="469"/>
      <c r="QO67" s="469"/>
      <c r="QP67" s="469"/>
      <c r="QQ67" s="469"/>
      <c r="QR67" s="469"/>
      <c r="QS67" s="469"/>
      <c r="QT67" s="469"/>
      <c r="QU67" s="469"/>
      <c r="QV67" s="469"/>
      <c r="QW67" s="469"/>
      <c r="QX67" s="469"/>
      <c r="QY67" s="469"/>
      <c r="QZ67" s="469"/>
      <c r="RA67" s="469"/>
      <c r="RB67" s="469"/>
      <c r="RC67" s="469"/>
      <c r="RD67" s="469"/>
      <c r="RE67" s="469"/>
      <c r="RF67" s="469"/>
      <c r="RG67" s="469"/>
      <c r="RH67" s="469"/>
      <c r="RI67" s="469"/>
      <c r="RJ67" s="469"/>
      <c r="RK67" s="469"/>
      <c r="RL67" s="469"/>
      <c r="RM67" s="469"/>
      <c r="RN67" s="469"/>
      <c r="RO67" s="469"/>
      <c r="RP67" s="469"/>
      <c r="RQ67" s="469"/>
      <c r="RR67" s="469"/>
      <c r="RS67" s="469"/>
      <c r="RT67" s="469"/>
      <c r="RU67" s="469"/>
      <c r="RV67" s="469"/>
      <c r="RW67" s="469"/>
      <c r="RX67" s="469"/>
      <c r="RY67" s="469"/>
      <c r="RZ67" s="469"/>
      <c r="SA67" s="469"/>
      <c r="SB67" s="469"/>
      <c r="SC67" s="469"/>
      <c r="SD67" s="469"/>
      <c r="SE67" s="469"/>
      <c r="SF67" s="469"/>
      <c r="SG67" s="469"/>
      <c r="SH67" s="469"/>
      <c r="SI67" s="469"/>
      <c r="SJ67" s="469"/>
      <c r="SK67" s="469"/>
      <c r="SL67" s="469"/>
      <c r="SM67" s="469"/>
      <c r="SN67" s="469"/>
      <c r="SO67" s="469"/>
      <c r="SP67" s="469"/>
      <c r="SQ67" s="469"/>
      <c r="SR67" s="469"/>
      <c r="SS67" s="469"/>
      <c r="ST67" s="469"/>
      <c r="SU67" s="469"/>
      <c r="SV67" s="469"/>
      <c r="SW67" s="469"/>
      <c r="SX67" s="469"/>
      <c r="SY67" s="469"/>
      <c r="SZ67" s="469"/>
      <c r="TA67" s="469"/>
      <c r="TB67" s="469"/>
      <c r="TC67" s="469"/>
      <c r="TD67" s="469"/>
      <c r="TE67" s="469"/>
      <c r="TF67" s="469"/>
      <c r="TG67" s="469"/>
      <c r="TH67" s="469"/>
      <c r="TI67" s="469"/>
      <c r="TJ67" s="469"/>
      <c r="TK67" s="469"/>
      <c r="TL67" s="469"/>
      <c r="TM67" s="469"/>
      <c r="TN67" s="469"/>
      <c r="TO67" s="469"/>
      <c r="TP67" s="469"/>
      <c r="TQ67" s="469"/>
      <c r="TR67" s="469"/>
      <c r="TS67" s="469"/>
      <c r="TT67" s="469"/>
      <c r="TU67" s="469"/>
      <c r="TV67" s="469"/>
      <c r="TW67" s="469"/>
      <c r="TX67" s="469"/>
      <c r="TY67" s="469"/>
      <c r="TZ67" s="469"/>
      <c r="UA67" s="469"/>
      <c r="UB67" s="469"/>
      <c r="UC67" s="469"/>
      <c r="UD67" s="469"/>
      <c r="UE67" s="469"/>
      <c r="UF67" s="469"/>
      <c r="UG67" s="469"/>
      <c r="UH67" s="469"/>
      <c r="UI67" s="469"/>
      <c r="UJ67" s="469"/>
      <c r="UK67" s="469"/>
      <c r="UL67" s="469"/>
      <c r="UM67" s="469"/>
      <c r="UN67" s="469"/>
      <c r="UO67" s="469"/>
      <c r="UP67" s="469"/>
      <c r="UQ67" s="469"/>
      <c r="UR67" s="469"/>
      <c r="US67" s="469"/>
      <c r="UT67" s="469"/>
      <c r="UU67" s="469"/>
      <c r="UV67" s="469"/>
      <c r="UW67" s="469"/>
      <c r="UX67" s="469"/>
      <c r="UY67" s="469"/>
      <c r="UZ67" s="469"/>
      <c r="VA67" s="469"/>
      <c r="VB67" s="469"/>
      <c r="VC67" s="469"/>
      <c r="VD67" s="469"/>
      <c r="VE67" s="469"/>
      <c r="VF67" s="469"/>
      <c r="VG67" s="469"/>
      <c r="VH67" s="469"/>
      <c r="VI67" s="469"/>
      <c r="VJ67" s="469"/>
      <c r="VK67" s="469"/>
      <c r="VL67" s="469"/>
      <c r="VM67" s="469"/>
      <c r="VN67" s="469"/>
      <c r="VO67" s="469"/>
      <c r="VP67" s="469"/>
      <c r="VQ67" s="469"/>
      <c r="VR67" s="469"/>
      <c r="VS67" s="469"/>
      <c r="VT67" s="469"/>
      <c r="VU67" s="469"/>
      <c r="VV67" s="469"/>
      <c r="VW67" s="469"/>
      <c r="VX67" s="469"/>
      <c r="VY67" s="469"/>
      <c r="VZ67" s="469"/>
      <c r="WA67" s="469"/>
      <c r="WB67" s="469"/>
      <c r="WC67" s="469"/>
      <c r="WD67" s="469"/>
      <c r="WE67" s="469"/>
      <c r="WF67" s="469"/>
      <c r="WG67" s="469"/>
      <c r="WH67" s="469"/>
      <c r="WI67" s="469"/>
      <c r="WJ67" s="469"/>
      <c r="WK67" s="469"/>
      <c r="WL67" s="469"/>
      <c r="WM67" s="469"/>
      <c r="WN67" s="469"/>
      <c r="WO67" s="469"/>
      <c r="WP67" s="469"/>
      <c r="WQ67" s="469"/>
      <c r="WR67" s="469"/>
      <c r="WS67" s="469"/>
      <c r="WT67" s="469"/>
      <c r="WU67" s="469"/>
      <c r="WV67" s="469"/>
      <c r="WW67" s="469"/>
      <c r="WX67" s="469"/>
      <c r="WY67" s="469"/>
      <c r="WZ67" s="469"/>
      <c r="XA67" s="469"/>
      <c r="XB67" s="469"/>
      <c r="XC67" s="469"/>
      <c r="XD67" s="469"/>
      <c r="XE67" s="469"/>
      <c r="XF67" s="469"/>
      <c r="XG67" s="469"/>
      <c r="XH67" s="469"/>
      <c r="XI67" s="469"/>
      <c r="XJ67" s="469"/>
      <c r="XK67" s="469"/>
      <c r="XL67" s="469"/>
      <c r="XM67" s="469"/>
      <c r="XN67" s="469"/>
      <c r="XO67" s="469"/>
      <c r="XP67" s="469"/>
      <c r="XQ67" s="469"/>
      <c r="XR67" s="469"/>
      <c r="XS67" s="469"/>
      <c r="XT67" s="469"/>
      <c r="XU67" s="469"/>
      <c r="XV67" s="469"/>
      <c r="XW67" s="469"/>
      <c r="XX67" s="469"/>
      <c r="XY67" s="469"/>
      <c r="XZ67" s="469"/>
      <c r="YA67" s="469"/>
      <c r="YB67" s="469"/>
      <c r="YC67" s="469"/>
      <c r="YD67" s="469"/>
      <c r="YE67" s="469"/>
      <c r="YF67" s="469"/>
      <c r="YG67" s="469"/>
      <c r="YH67" s="469"/>
      <c r="YI67" s="469"/>
      <c r="YJ67" s="469"/>
      <c r="YK67" s="469"/>
      <c r="YL67" s="469"/>
      <c r="YM67" s="469"/>
      <c r="YN67" s="469"/>
      <c r="YO67" s="469"/>
      <c r="YP67" s="469"/>
      <c r="YQ67" s="469"/>
      <c r="YR67" s="469"/>
      <c r="YS67" s="469"/>
      <c r="YT67" s="469"/>
      <c r="YU67" s="469"/>
      <c r="YV67" s="469"/>
      <c r="YW67" s="469"/>
      <c r="YX67" s="469"/>
      <c r="YY67" s="469"/>
      <c r="YZ67" s="469"/>
      <c r="ZA67" s="469"/>
      <c r="ZB67" s="469"/>
      <c r="ZC67" s="469"/>
      <c r="ZD67" s="469"/>
      <c r="ZE67" s="469"/>
      <c r="ZF67" s="469"/>
      <c r="ZG67" s="469"/>
      <c r="ZH67" s="469"/>
      <c r="ZI67" s="469"/>
      <c r="ZJ67" s="469"/>
      <c r="ZK67" s="469"/>
      <c r="ZL67" s="469"/>
      <c r="ZM67" s="469"/>
      <c r="ZN67" s="469"/>
      <c r="ZO67" s="469"/>
      <c r="ZP67" s="469"/>
      <c r="ZQ67" s="469"/>
      <c r="ZR67" s="469"/>
      <c r="ZS67" s="469"/>
      <c r="ZT67" s="469"/>
      <c r="ZU67" s="469"/>
      <c r="ZV67" s="469"/>
      <c r="ZW67" s="469"/>
      <c r="ZX67" s="469"/>
      <c r="ZY67" s="469"/>
      <c r="ZZ67" s="469"/>
      <c r="AAA67" s="469"/>
      <c r="AAB67" s="469"/>
      <c r="AAC67" s="469"/>
      <c r="AAD67" s="469"/>
      <c r="AAE67" s="469"/>
      <c r="AAF67" s="469"/>
      <c r="AAG67" s="469"/>
      <c r="AAH67" s="469"/>
      <c r="AAI67" s="469"/>
      <c r="AAJ67" s="469"/>
      <c r="AAK67" s="469"/>
      <c r="AAL67" s="469"/>
      <c r="AAM67" s="469"/>
      <c r="AAN67" s="469"/>
      <c r="AAO67" s="469"/>
      <c r="AAP67" s="469"/>
      <c r="AAQ67" s="469"/>
      <c r="AAR67" s="469"/>
      <c r="AAS67" s="469"/>
      <c r="AAT67" s="469"/>
      <c r="AAU67" s="469"/>
      <c r="AAV67" s="469"/>
      <c r="AAW67" s="469"/>
      <c r="AAX67" s="469"/>
      <c r="AAY67" s="469"/>
      <c r="AAZ67" s="469"/>
      <c r="ABA67" s="469"/>
      <c r="ABB67" s="469"/>
      <c r="ABC67" s="469"/>
      <c r="ABD67" s="469"/>
      <c r="ABE67" s="469"/>
      <c r="ABF67" s="469"/>
      <c r="ABG67" s="469"/>
      <c r="ABH67" s="469"/>
      <c r="ABI67" s="469"/>
      <c r="ABJ67" s="469"/>
      <c r="ABK67" s="469"/>
      <c r="ABL67" s="469"/>
      <c r="ABM67" s="469"/>
      <c r="ABN67" s="469"/>
      <c r="ABO67" s="469"/>
      <c r="ABP67" s="469"/>
      <c r="ABQ67" s="469"/>
      <c r="ABR67" s="469"/>
      <c r="ABS67" s="469"/>
      <c r="ABT67" s="469"/>
      <c r="ABU67" s="469"/>
      <c r="ABV67" s="469"/>
      <c r="ABW67" s="469"/>
      <c r="ABX67" s="469"/>
      <c r="ABY67" s="469"/>
      <c r="ABZ67" s="469"/>
      <c r="ACA67" s="469"/>
      <c r="ACB67" s="469"/>
      <c r="ACC67" s="469"/>
      <c r="ACD67" s="469"/>
      <c r="ACE67" s="469"/>
      <c r="ACF67" s="469"/>
      <c r="ACG67" s="469"/>
      <c r="ACH67" s="469"/>
      <c r="ACI67" s="469"/>
      <c r="ACJ67" s="469"/>
      <c r="ACK67" s="469"/>
      <c r="ACL67" s="469"/>
      <c r="ACM67" s="469"/>
      <c r="ACN67" s="469"/>
      <c r="ACO67" s="469"/>
      <c r="ACP67" s="469"/>
      <c r="ACQ67" s="469"/>
      <c r="ACR67" s="469"/>
      <c r="ACS67" s="469"/>
      <c r="ACT67" s="469"/>
      <c r="ACU67" s="469"/>
      <c r="ACV67" s="469"/>
      <c r="ACW67" s="469"/>
      <c r="ACX67" s="469"/>
      <c r="ACY67" s="469"/>
      <c r="ACZ67" s="469"/>
      <c r="ADA67" s="469"/>
      <c r="ADB67" s="469"/>
      <c r="ADC67" s="469"/>
      <c r="ADD67" s="469"/>
      <c r="ADE67" s="469"/>
      <c r="ADF67" s="469"/>
      <c r="ADG67" s="469"/>
      <c r="ADH67" s="469"/>
      <c r="ADI67" s="469"/>
      <c r="ADJ67" s="469"/>
      <c r="ADK67" s="469"/>
      <c r="ADL67" s="469"/>
      <c r="ADM67" s="469"/>
      <c r="ADN67" s="469"/>
      <c r="ADO67" s="469"/>
      <c r="ADP67" s="469"/>
      <c r="ADQ67" s="469"/>
      <c r="ADR67" s="469"/>
      <c r="ADS67" s="469"/>
      <c r="ADT67" s="469"/>
      <c r="ADU67" s="469"/>
      <c r="ADV67" s="469"/>
      <c r="ADW67" s="469"/>
      <c r="ADX67" s="469"/>
      <c r="ADY67" s="469"/>
      <c r="ADZ67" s="469"/>
      <c r="AEA67" s="469"/>
      <c r="AEB67" s="469"/>
      <c r="AEC67" s="469"/>
      <c r="AED67" s="469"/>
      <c r="AEE67" s="469"/>
      <c r="AEF67" s="469"/>
      <c r="AEG67" s="469"/>
      <c r="AEH67" s="469"/>
      <c r="AEI67" s="469"/>
      <c r="AEJ67" s="469"/>
      <c r="AEK67" s="469"/>
      <c r="AEL67" s="469"/>
      <c r="AEM67" s="469"/>
      <c r="AEN67" s="469"/>
      <c r="AEO67" s="469"/>
      <c r="AEP67" s="469"/>
      <c r="AEQ67" s="469"/>
      <c r="AER67" s="469"/>
      <c r="AES67" s="469"/>
      <c r="AET67" s="469"/>
      <c r="AEU67" s="469"/>
      <c r="AEV67" s="469"/>
      <c r="AEW67" s="469"/>
      <c r="AEX67" s="469"/>
      <c r="AEY67" s="469"/>
      <c r="AEZ67" s="469"/>
      <c r="AFA67" s="469"/>
      <c r="AFB67" s="469"/>
      <c r="AFC67" s="469"/>
      <c r="AFD67" s="469"/>
      <c r="AFE67" s="469"/>
      <c r="AFF67" s="469"/>
      <c r="AFG67" s="469"/>
      <c r="AFH67" s="469"/>
      <c r="AFI67" s="469"/>
      <c r="AFJ67" s="469"/>
      <c r="AFK67" s="469"/>
      <c r="AFL67" s="469"/>
      <c r="AFM67" s="469"/>
      <c r="AFN67" s="469"/>
      <c r="AFO67" s="469"/>
      <c r="AFP67" s="469"/>
      <c r="AFQ67" s="469"/>
      <c r="AFR67" s="469"/>
      <c r="AFS67" s="469"/>
      <c r="AFT67" s="469"/>
      <c r="AFU67" s="469"/>
      <c r="AFV67" s="469"/>
      <c r="AFW67" s="469"/>
      <c r="AFX67" s="469"/>
      <c r="AFY67" s="469"/>
      <c r="AFZ67" s="469"/>
      <c r="AGA67" s="469"/>
      <c r="AGB67" s="469"/>
      <c r="AGC67" s="469"/>
      <c r="AGD67" s="469"/>
      <c r="AGE67" s="469"/>
      <c r="AGF67" s="469"/>
      <c r="AGG67" s="469"/>
      <c r="AGH67" s="469"/>
      <c r="AGI67" s="469"/>
      <c r="AGJ67" s="469"/>
      <c r="AGK67" s="469"/>
      <c r="AGL67" s="469"/>
      <c r="AGM67" s="469"/>
      <c r="AGN67" s="469"/>
      <c r="AGO67" s="469"/>
      <c r="AGP67" s="469"/>
      <c r="AGQ67" s="469"/>
      <c r="AGR67" s="469"/>
      <c r="AGS67" s="469"/>
      <c r="AGT67" s="469"/>
      <c r="AGU67" s="469"/>
      <c r="AGV67" s="469"/>
      <c r="AGW67" s="469"/>
      <c r="AGX67" s="469"/>
      <c r="AGY67" s="469"/>
      <c r="AGZ67" s="469"/>
      <c r="AHA67" s="469"/>
      <c r="AHB67" s="469"/>
      <c r="AHC67" s="469"/>
      <c r="AHD67" s="469"/>
      <c r="AHE67" s="469"/>
      <c r="AHF67" s="469"/>
      <c r="AHG67" s="469"/>
      <c r="AHH67" s="469"/>
      <c r="AHI67" s="469"/>
      <c r="AHJ67" s="469"/>
      <c r="AHK67" s="469"/>
      <c r="AHL67" s="469"/>
      <c r="AHM67" s="469"/>
      <c r="AHN67" s="469"/>
      <c r="AHO67" s="469"/>
      <c r="AHP67" s="469"/>
      <c r="AHQ67" s="469"/>
      <c r="AHR67" s="469"/>
      <c r="AHS67" s="469"/>
      <c r="AHT67" s="469"/>
      <c r="AHU67" s="469"/>
      <c r="AHV67" s="469"/>
      <c r="AHW67" s="469"/>
      <c r="AHX67" s="469"/>
      <c r="AHY67" s="469"/>
      <c r="AHZ67" s="469"/>
      <c r="AIA67" s="469"/>
      <c r="AIB67" s="469"/>
      <c r="AIC67" s="469"/>
      <c r="AID67" s="469"/>
      <c r="AIE67" s="469"/>
      <c r="AIF67" s="469"/>
      <c r="AIG67" s="469"/>
      <c r="AIH67" s="469"/>
      <c r="AII67" s="469"/>
      <c r="AIJ67" s="469"/>
      <c r="AIK67" s="469"/>
      <c r="AIL67" s="469"/>
      <c r="AIM67" s="469"/>
      <c r="AIN67" s="469"/>
      <c r="AIO67" s="469"/>
      <c r="AIP67" s="469"/>
      <c r="AIQ67" s="469"/>
      <c r="AIR67" s="469"/>
      <c r="AIS67" s="469"/>
      <c r="AIT67" s="469"/>
      <c r="AIU67" s="469"/>
      <c r="AIV67" s="469"/>
      <c r="AIW67" s="469"/>
      <c r="AIX67" s="469"/>
      <c r="AIY67" s="469"/>
      <c r="AIZ67" s="469"/>
      <c r="AJA67" s="469"/>
      <c r="AJB67" s="469"/>
      <c r="AJC67" s="469"/>
      <c r="AJD67" s="469"/>
      <c r="AJE67" s="469"/>
      <c r="AJF67" s="469"/>
      <c r="AJG67" s="469"/>
      <c r="AJH67" s="469"/>
      <c r="AJI67" s="469"/>
      <c r="AJJ67" s="469"/>
      <c r="AJK67" s="469"/>
      <c r="AJL67" s="469"/>
      <c r="AJM67" s="469"/>
      <c r="AJN67" s="469"/>
      <c r="AJO67" s="469"/>
      <c r="AJP67" s="469"/>
      <c r="AJQ67" s="469"/>
      <c r="AJR67" s="469"/>
      <c r="AJS67" s="469"/>
      <c r="AJT67" s="469"/>
      <c r="AJU67" s="469"/>
      <c r="AJV67" s="469"/>
      <c r="AJW67" s="469"/>
      <c r="AJX67" s="469"/>
      <c r="AJY67" s="469"/>
      <c r="AJZ67" s="469"/>
      <c r="AKA67" s="469"/>
      <c r="AKB67" s="469"/>
      <c r="AKC67" s="469"/>
      <c r="AKD67" s="469"/>
      <c r="AKE67" s="469"/>
      <c r="AKF67" s="469"/>
      <c r="AKG67" s="469"/>
      <c r="AKH67" s="469"/>
      <c r="AKI67" s="469"/>
      <c r="AKJ67" s="469"/>
      <c r="AKK67" s="469"/>
      <c r="AKL67" s="469"/>
      <c r="AKM67" s="469"/>
      <c r="AKN67" s="469"/>
      <c r="AKO67" s="469"/>
      <c r="AKP67" s="469"/>
      <c r="AKQ67" s="469"/>
      <c r="AKR67" s="469"/>
      <c r="AKS67" s="469"/>
      <c r="AKT67" s="469"/>
      <c r="AKU67" s="469"/>
      <c r="AKV67" s="469"/>
      <c r="AKW67" s="469"/>
      <c r="AKX67" s="469"/>
      <c r="AKY67" s="469"/>
      <c r="AKZ67" s="469"/>
      <c r="ALA67" s="469"/>
      <c r="ALB67" s="469"/>
      <c r="ALC67" s="469"/>
      <c r="ALD67" s="469"/>
      <c r="ALE67" s="469"/>
      <c r="ALF67" s="469"/>
      <c r="ALG67" s="469"/>
      <c r="ALH67" s="469"/>
      <c r="ALI67" s="469"/>
      <c r="ALJ67" s="469"/>
      <c r="ALK67" s="469"/>
      <c r="ALL67" s="469"/>
      <c r="ALM67" s="469"/>
      <c r="ALN67" s="469"/>
      <c r="ALO67" s="469"/>
      <c r="ALP67" s="469"/>
      <c r="ALQ67" s="469"/>
      <c r="ALR67" s="469"/>
      <c r="ALS67" s="469"/>
      <c r="ALT67" s="469"/>
      <c r="ALU67" s="469"/>
      <c r="ALV67" s="469"/>
      <c r="ALW67" s="469"/>
      <c r="ALX67" s="469"/>
      <c r="ALY67" s="469"/>
      <c r="ALZ67" s="469"/>
      <c r="AMA67" s="469"/>
      <c r="AMB67" s="469"/>
      <c r="AMC67" s="469"/>
      <c r="AMD67" s="469"/>
      <c r="AME67" s="469"/>
      <c r="AMF67" s="469"/>
      <c r="AMG67" s="469"/>
      <c r="AMH67" s="469"/>
      <c r="AMI67" s="469"/>
      <c r="AMJ67" s="469"/>
      <c r="AMK67" s="469"/>
      <c r="AML67" s="469"/>
      <c r="AMM67" s="469"/>
      <c r="AMN67" s="469"/>
      <c r="AMO67" s="469"/>
      <c r="AMP67" s="469"/>
      <c r="AMQ67" s="469"/>
      <c r="AMR67" s="469"/>
      <c r="AMS67" s="469"/>
      <c r="AMT67" s="469"/>
      <c r="AMU67" s="469"/>
      <c r="AMV67" s="469"/>
      <c r="AMW67" s="469"/>
      <c r="AMX67" s="469"/>
      <c r="AMY67" s="469"/>
      <c r="AMZ67" s="469"/>
      <c r="ANA67" s="469"/>
      <c r="ANB67" s="469"/>
      <c r="ANC67" s="469"/>
      <c r="AND67" s="469"/>
      <c r="ANE67" s="469"/>
      <c r="ANF67" s="469"/>
      <c r="ANG67" s="469"/>
      <c r="ANH67" s="469"/>
      <c r="ANI67" s="469"/>
      <c r="ANJ67" s="469"/>
      <c r="ANK67" s="469"/>
      <c r="ANL67" s="469"/>
      <c r="ANM67" s="469"/>
      <c r="ANN67" s="469"/>
      <c r="ANO67" s="469"/>
      <c r="ANP67" s="469"/>
      <c r="ANQ67" s="469"/>
      <c r="ANR67" s="469"/>
      <c r="ANS67" s="469"/>
      <c r="ANT67" s="469"/>
      <c r="ANU67" s="469"/>
      <c r="ANV67" s="469"/>
      <c r="ANW67" s="469"/>
      <c r="ANX67" s="469"/>
      <c r="ANY67" s="469"/>
      <c r="ANZ67" s="469"/>
      <c r="AOA67" s="469"/>
      <c r="AOB67" s="469"/>
      <c r="AOC67" s="469"/>
      <c r="AOD67" s="469"/>
      <c r="AOE67" s="469"/>
      <c r="AOF67" s="469"/>
      <c r="AOG67" s="469"/>
      <c r="AOH67" s="469"/>
      <c r="AOI67" s="469"/>
      <c r="AOJ67" s="469"/>
      <c r="AOK67" s="469"/>
      <c r="AOL67" s="469"/>
      <c r="AOM67" s="469"/>
      <c r="AON67" s="469"/>
      <c r="AOO67" s="469"/>
      <c r="AOP67" s="469"/>
      <c r="AOQ67" s="469"/>
      <c r="AOR67" s="469"/>
      <c r="AOS67" s="469"/>
      <c r="AOT67" s="469"/>
      <c r="AOU67" s="469"/>
      <c r="AOV67" s="469"/>
      <c r="AOW67" s="469"/>
      <c r="AOX67" s="469"/>
      <c r="AOY67" s="469"/>
      <c r="AOZ67" s="469"/>
      <c r="APA67" s="469"/>
      <c r="APB67" s="469"/>
      <c r="APC67" s="469"/>
      <c r="APD67" s="469"/>
      <c r="APE67" s="469"/>
      <c r="APF67" s="469"/>
      <c r="APG67" s="469"/>
      <c r="APH67" s="469"/>
      <c r="API67" s="469"/>
      <c r="APJ67" s="469"/>
      <c r="APK67" s="469"/>
      <c r="APL67" s="469"/>
      <c r="APM67" s="469"/>
      <c r="APN67" s="469"/>
      <c r="APO67" s="469"/>
      <c r="APP67" s="469"/>
      <c r="APQ67" s="469"/>
      <c r="APR67" s="469"/>
      <c r="APS67" s="469"/>
      <c r="APT67" s="469"/>
      <c r="APU67" s="469"/>
      <c r="APV67" s="469"/>
      <c r="APW67" s="469"/>
      <c r="APX67" s="469"/>
      <c r="APY67" s="469"/>
      <c r="APZ67" s="469"/>
      <c r="AQA67" s="469"/>
      <c r="AQB67" s="469"/>
      <c r="AQC67" s="469"/>
      <c r="AQD67" s="469"/>
      <c r="AQE67" s="469"/>
      <c r="AQF67" s="469"/>
      <c r="AQG67" s="469"/>
      <c r="AQH67" s="469"/>
      <c r="AQI67" s="469"/>
      <c r="AQJ67" s="469"/>
      <c r="AQK67" s="469"/>
      <c r="AQL67" s="469"/>
      <c r="AQM67" s="469"/>
      <c r="AQN67" s="469"/>
      <c r="AQO67" s="469"/>
      <c r="AQP67" s="469"/>
      <c r="AQQ67" s="469"/>
      <c r="AQR67" s="469"/>
      <c r="AQS67" s="469"/>
      <c r="AQT67" s="469"/>
      <c r="AQU67" s="469"/>
      <c r="AQV67" s="469"/>
      <c r="AQW67" s="469"/>
      <c r="AQX67" s="469"/>
      <c r="AQY67" s="469"/>
      <c r="AQZ67" s="469"/>
      <c r="ARA67" s="469"/>
      <c r="ARB67" s="469"/>
      <c r="ARC67" s="469"/>
      <c r="ARD67" s="469"/>
      <c r="ARE67" s="469"/>
      <c r="ARF67" s="469"/>
      <c r="ARG67" s="469"/>
      <c r="ARH67" s="469"/>
      <c r="ARI67" s="469"/>
      <c r="ARJ67" s="469"/>
      <c r="ARK67" s="469"/>
      <c r="ARL67" s="469"/>
      <c r="ARM67" s="469"/>
      <c r="ARN67" s="469"/>
      <c r="ARO67" s="469"/>
      <c r="ARP67" s="469"/>
      <c r="ARQ67" s="469"/>
      <c r="ARR67" s="469"/>
      <c r="ARS67" s="469"/>
      <c r="ART67" s="469"/>
      <c r="ARU67" s="469"/>
      <c r="ARV67" s="469"/>
      <c r="ARW67" s="469"/>
      <c r="ARX67" s="469"/>
      <c r="ARY67" s="469"/>
      <c r="ARZ67" s="469"/>
      <c r="ASA67" s="469"/>
      <c r="ASB67" s="469"/>
      <c r="ASC67" s="469"/>
      <c r="ASD67" s="469"/>
      <c r="ASE67" s="469"/>
      <c r="ASF67" s="469"/>
      <c r="ASG67" s="469"/>
      <c r="ASH67" s="469"/>
      <c r="ASI67" s="469"/>
      <c r="ASJ67" s="469"/>
      <c r="ASK67" s="469"/>
      <c r="ASL67" s="469"/>
      <c r="ASM67" s="469"/>
      <c r="ASN67" s="469"/>
      <c r="ASO67" s="469"/>
      <c r="ASP67" s="469"/>
      <c r="ASQ67" s="469"/>
      <c r="ASR67" s="469"/>
      <c r="ASS67" s="469"/>
      <c r="AST67" s="469"/>
      <c r="ASU67" s="469"/>
      <c r="ASV67" s="469"/>
      <c r="ASW67" s="469"/>
      <c r="ASX67" s="469"/>
      <c r="ASY67" s="469"/>
      <c r="ASZ67" s="469"/>
      <c r="ATA67" s="469"/>
      <c r="ATB67" s="469"/>
      <c r="ATC67" s="469"/>
      <c r="ATD67" s="469"/>
      <c r="ATE67" s="469"/>
      <c r="ATF67" s="469"/>
      <c r="ATG67" s="469"/>
      <c r="ATH67" s="469"/>
      <c r="ATI67" s="469"/>
      <c r="ATJ67" s="469"/>
      <c r="ATK67" s="469"/>
      <c r="ATL67" s="469"/>
      <c r="ATM67" s="469"/>
      <c r="ATN67" s="469"/>
      <c r="ATO67" s="469"/>
      <c r="ATP67" s="469"/>
      <c r="ATQ67" s="469"/>
      <c r="ATR67" s="469"/>
      <c r="ATS67" s="469"/>
      <c r="ATT67" s="469"/>
      <c r="ATU67" s="469"/>
      <c r="ATV67" s="469"/>
      <c r="ATW67" s="469"/>
      <c r="ATX67" s="469"/>
      <c r="ATY67" s="469"/>
      <c r="ATZ67" s="469"/>
      <c r="AUA67" s="469"/>
      <c r="AUB67" s="469"/>
      <c r="AUC67" s="469"/>
      <c r="AUD67" s="469"/>
      <c r="AUE67" s="469"/>
      <c r="AUF67" s="469"/>
      <c r="AUG67" s="469"/>
      <c r="AUH67" s="469"/>
      <c r="AUI67" s="469"/>
      <c r="AUJ67" s="469"/>
      <c r="AUK67" s="469"/>
      <c r="AUL67" s="469"/>
      <c r="AUM67" s="469"/>
      <c r="AUN67" s="469"/>
      <c r="AUO67" s="469"/>
      <c r="AUP67" s="469"/>
      <c r="AUQ67" s="469"/>
      <c r="AUR67" s="469"/>
      <c r="AUS67" s="469"/>
      <c r="AUT67" s="469"/>
      <c r="AUU67" s="469"/>
      <c r="AUV67" s="469"/>
      <c r="AUW67" s="469"/>
      <c r="AUX67" s="469"/>
      <c r="AUY67" s="469"/>
      <c r="AUZ67" s="469"/>
      <c r="AVA67" s="469"/>
      <c r="AVB67" s="469"/>
      <c r="AVC67" s="469"/>
      <c r="AVD67" s="469"/>
      <c r="AVE67" s="469"/>
      <c r="AVF67" s="469"/>
      <c r="AVG67" s="469"/>
      <c r="AVH67" s="469"/>
      <c r="AVI67" s="469"/>
      <c r="AVJ67" s="469"/>
      <c r="AVK67" s="469"/>
      <c r="AVL67" s="469"/>
      <c r="AVM67" s="469"/>
      <c r="AVN67" s="469"/>
      <c r="AVO67" s="469"/>
      <c r="AVP67" s="469"/>
      <c r="AVQ67" s="469"/>
      <c r="AVR67" s="469"/>
      <c r="AVS67" s="469"/>
      <c r="AVT67" s="469"/>
      <c r="AVU67" s="469"/>
      <c r="AVV67" s="469"/>
      <c r="AVW67" s="469"/>
      <c r="AVX67" s="469"/>
      <c r="AVY67" s="469"/>
      <c r="AVZ67" s="469"/>
      <c r="AWA67" s="469"/>
      <c r="AWB67" s="469"/>
      <c r="AWC67" s="469"/>
      <c r="AWD67" s="469"/>
      <c r="AWE67" s="469"/>
      <c r="AWF67" s="469"/>
      <c r="AWG67" s="469"/>
      <c r="AWH67" s="469"/>
      <c r="AWI67" s="469"/>
      <c r="AWJ67" s="469"/>
      <c r="AWK67" s="469"/>
      <c r="AWL67" s="469"/>
      <c r="AWM67" s="469"/>
      <c r="AWN67" s="469"/>
      <c r="AWO67" s="469"/>
      <c r="AWP67" s="469"/>
      <c r="AWQ67" s="469"/>
      <c r="AWR67" s="469"/>
      <c r="AWS67" s="469"/>
      <c r="AWT67" s="469"/>
      <c r="AWU67" s="469"/>
      <c r="AWV67" s="469"/>
      <c r="AWW67" s="469"/>
      <c r="AWX67" s="469"/>
      <c r="AWY67" s="469"/>
      <c r="AWZ67" s="469"/>
      <c r="AXA67" s="469"/>
      <c r="AXB67" s="469"/>
      <c r="AXC67" s="469"/>
      <c r="AXD67" s="469"/>
      <c r="AXE67" s="469"/>
      <c r="AXF67" s="469"/>
      <c r="AXG67" s="469"/>
      <c r="AXH67" s="469"/>
      <c r="AXI67" s="469"/>
      <c r="AXJ67" s="469"/>
      <c r="AXK67" s="469"/>
      <c r="AXL67" s="469"/>
      <c r="AXM67" s="469"/>
      <c r="AXN67" s="469"/>
      <c r="AXO67" s="469"/>
      <c r="AXP67" s="469"/>
      <c r="AXQ67" s="469"/>
      <c r="AXR67" s="469"/>
      <c r="AXS67" s="469"/>
      <c r="AXT67" s="469"/>
      <c r="AXU67" s="469"/>
      <c r="AXV67" s="469"/>
      <c r="AXW67" s="469"/>
      <c r="AXX67" s="469"/>
      <c r="AXY67" s="469"/>
      <c r="AXZ67" s="469"/>
      <c r="AYA67" s="469"/>
      <c r="AYB67" s="469"/>
      <c r="AYC67" s="469"/>
      <c r="AYD67" s="469"/>
      <c r="AYE67" s="469"/>
      <c r="AYF67" s="469"/>
      <c r="AYG67" s="469"/>
      <c r="AYH67" s="469"/>
      <c r="AYI67" s="469"/>
      <c r="AYJ67" s="469"/>
      <c r="AYK67" s="469"/>
      <c r="AYL67" s="469"/>
      <c r="AYM67" s="469"/>
      <c r="AYN67" s="469"/>
      <c r="AYO67" s="469"/>
      <c r="AYP67" s="469"/>
      <c r="AYQ67" s="469"/>
      <c r="AYR67" s="469"/>
      <c r="AYS67" s="469"/>
      <c r="AYT67" s="469"/>
      <c r="AYU67" s="469"/>
      <c r="AYV67" s="469"/>
      <c r="AYW67" s="469"/>
      <c r="AYX67" s="469"/>
      <c r="AYY67" s="469"/>
      <c r="AYZ67" s="469"/>
      <c r="AZA67" s="469"/>
      <c r="AZB67" s="469"/>
      <c r="AZC67" s="469"/>
      <c r="AZD67" s="469"/>
      <c r="AZE67" s="469"/>
      <c r="AZF67" s="469"/>
      <c r="AZG67" s="469"/>
      <c r="AZH67" s="469"/>
      <c r="AZI67" s="469"/>
      <c r="AZJ67" s="469"/>
      <c r="AZK67" s="469"/>
      <c r="AZL67" s="469"/>
      <c r="AZM67" s="469"/>
      <c r="AZN67" s="469"/>
      <c r="AZO67" s="469"/>
      <c r="AZP67" s="469"/>
      <c r="AZQ67" s="469"/>
      <c r="AZR67" s="469"/>
      <c r="AZS67" s="469"/>
      <c r="AZT67" s="469"/>
      <c r="AZU67" s="469"/>
      <c r="AZV67" s="469"/>
      <c r="AZW67" s="469"/>
      <c r="AZX67" s="469"/>
      <c r="AZY67" s="469"/>
      <c r="AZZ67" s="469"/>
      <c r="BAA67" s="469"/>
      <c r="BAB67" s="469"/>
      <c r="BAC67" s="469"/>
      <c r="BAD67" s="469"/>
      <c r="BAE67" s="469"/>
      <c r="BAF67" s="469"/>
      <c r="BAG67" s="469"/>
      <c r="BAH67" s="469"/>
      <c r="BAI67" s="469"/>
      <c r="BAJ67" s="469"/>
      <c r="BAK67" s="469"/>
      <c r="BAL67" s="469"/>
      <c r="BAM67" s="469"/>
      <c r="BAN67" s="469"/>
      <c r="BAO67" s="469"/>
      <c r="BAP67" s="469"/>
      <c r="BAQ67" s="469"/>
      <c r="BAR67" s="469"/>
      <c r="BAS67" s="469"/>
      <c r="BAT67" s="469"/>
      <c r="BAU67" s="469"/>
      <c r="BAV67" s="469"/>
      <c r="BAW67" s="469"/>
      <c r="BAX67" s="469"/>
      <c r="BAY67" s="469"/>
      <c r="BAZ67" s="469"/>
      <c r="BBA67" s="469"/>
      <c r="BBB67" s="469"/>
      <c r="BBC67" s="469"/>
      <c r="BBD67" s="469"/>
      <c r="BBE67" s="469"/>
      <c r="BBF67" s="469"/>
      <c r="BBG67" s="469"/>
      <c r="BBH67" s="469"/>
      <c r="BBI67" s="469"/>
      <c r="BBJ67" s="469"/>
      <c r="BBK67" s="469"/>
      <c r="BBL67" s="469"/>
      <c r="BBM67" s="469"/>
      <c r="BBN67" s="469"/>
      <c r="BBO67" s="469"/>
      <c r="BBP67" s="469"/>
      <c r="BBQ67" s="469"/>
      <c r="BBR67" s="469"/>
      <c r="BBS67" s="469"/>
      <c r="BBT67" s="469"/>
      <c r="BBU67" s="469"/>
      <c r="BBV67" s="469"/>
      <c r="BBW67" s="469"/>
      <c r="BBX67" s="469"/>
      <c r="BBY67" s="469"/>
      <c r="BBZ67" s="469"/>
      <c r="BCA67" s="469"/>
      <c r="BCB67" s="469"/>
      <c r="BCC67" s="469"/>
      <c r="BCD67" s="469"/>
      <c r="BCE67" s="469"/>
      <c r="BCF67" s="469"/>
      <c r="BCG67" s="469"/>
      <c r="BCH67" s="469"/>
      <c r="BCI67" s="469"/>
      <c r="BCJ67" s="469"/>
      <c r="BCK67" s="469"/>
      <c r="BCL67" s="469"/>
      <c r="BCM67" s="469"/>
      <c r="BCN67" s="469"/>
      <c r="BCO67" s="469"/>
      <c r="BCP67" s="469"/>
      <c r="BCQ67" s="469"/>
      <c r="BCR67" s="469"/>
      <c r="BCS67" s="469"/>
      <c r="BCT67" s="469"/>
      <c r="BCU67" s="469"/>
      <c r="BCV67" s="469"/>
      <c r="BCW67" s="469"/>
      <c r="BCX67" s="469"/>
      <c r="BCY67" s="469"/>
      <c r="BCZ67" s="469"/>
      <c r="BDA67" s="469"/>
      <c r="BDB67" s="469"/>
      <c r="BDC67" s="469"/>
      <c r="BDD67" s="469"/>
      <c r="BDE67" s="469"/>
      <c r="BDF67" s="469"/>
      <c r="BDG67" s="469"/>
      <c r="BDH67" s="469"/>
      <c r="BDI67" s="469"/>
      <c r="BDJ67" s="469"/>
      <c r="BDK67" s="469"/>
      <c r="BDL67" s="469"/>
      <c r="BDM67" s="469"/>
      <c r="BDN67" s="469"/>
      <c r="BDO67" s="469"/>
      <c r="BDP67" s="469"/>
      <c r="BDQ67" s="469"/>
      <c r="BDR67" s="469"/>
      <c r="BDS67" s="469"/>
      <c r="BDT67" s="469"/>
      <c r="BDU67" s="469"/>
      <c r="BDV67" s="469"/>
      <c r="BDW67" s="469"/>
      <c r="BDX67" s="469"/>
      <c r="BDY67" s="469"/>
      <c r="BDZ67" s="469"/>
      <c r="BEA67" s="469"/>
      <c r="BEB67" s="469"/>
      <c r="BEC67" s="469"/>
      <c r="BED67" s="469"/>
      <c r="BEE67" s="469"/>
      <c r="BEF67" s="469"/>
      <c r="BEG67" s="469"/>
      <c r="BEH67" s="469"/>
      <c r="BEI67" s="469"/>
      <c r="BEJ67" s="469"/>
      <c r="BEK67" s="469"/>
      <c r="BEL67" s="469"/>
      <c r="BEM67" s="469"/>
      <c r="BEN67" s="469"/>
      <c r="BEO67" s="469"/>
      <c r="BEP67" s="469"/>
      <c r="BEQ67" s="469"/>
      <c r="BER67" s="469"/>
      <c r="BES67" s="469"/>
      <c r="BET67" s="469"/>
      <c r="BEU67" s="469"/>
      <c r="BEV67" s="469"/>
      <c r="BEW67" s="469"/>
      <c r="BEX67" s="469"/>
      <c r="BEY67" s="469"/>
      <c r="BEZ67" s="469"/>
      <c r="BFA67" s="469"/>
      <c r="BFB67" s="469"/>
      <c r="BFC67" s="469"/>
      <c r="BFD67" s="469"/>
      <c r="BFE67" s="469"/>
      <c r="BFF67" s="469"/>
      <c r="BFG67" s="469"/>
      <c r="BFH67" s="469"/>
      <c r="BFI67" s="469"/>
      <c r="BFJ67" s="469"/>
      <c r="BFK67" s="469"/>
      <c r="BFL67" s="469"/>
      <c r="BFM67" s="469"/>
      <c r="BFN67" s="469"/>
      <c r="BFO67" s="469"/>
      <c r="BFP67" s="469"/>
      <c r="BFQ67" s="469"/>
      <c r="BFR67" s="469"/>
      <c r="BFS67" s="469"/>
      <c r="BFT67" s="469"/>
      <c r="BFU67" s="469"/>
      <c r="BFV67" s="469"/>
      <c r="BFW67" s="469"/>
      <c r="BFX67" s="469"/>
      <c r="BFY67" s="469"/>
      <c r="BFZ67" s="469"/>
      <c r="BGA67" s="469"/>
      <c r="BGB67" s="469"/>
      <c r="BGC67" s="469"/>
      <c r="BGD67" s="469"/>
      <c r="BGE67" s="469"/>
      <c r="BGF67" s="469"/>
      <c r="BGG67" s="469"/>
      <c r="BGH67" s="469"/>
      <c r="BGI67" s="469"/>
      <c r="BGJ67" s="469"/>
      <c r="BGK67" s="469"/>
      <c r="BGL67" s="469"/>
      <c r="BGM67" s="469"/>
      <c r="BGN67" s="469"/>
      <c r="BGO67" s="469"/>
      <c r="BGP67" s="469"/>
      <c r="BGQ67" s="469"/>
      <c r="BGR67" s="469"/>
      <c r="BGS67" s="469"/>
      <c r="BGT67" s="469"/>
      <c r="BGU67" s="469"/>
      <c r="BGV67" s="469"/>
      <c r="BGW67" s="469"/>
      <c r="BGX67" s="469"/>
      <c r="BGY67" s="469"/>
      <c r="BGZ67" s="469"/>
      <c r="BHA67" s="469"/>
      <c r="BHB67" s="469"/>
      <c r="BHC67" s="469"/>
      <c r="BHD67" s="469"/>
      <c r="BHE67" s="469"/>
      <c r="BHF67" s="469"/>
      <c r="BHG67" s="469"/>
      <c r="BHH67" s="469"/>
      <c r="BHI67" s="469"/>
      <c r="BHJ67" s="469"/>
      <c r="BHK67" s="469"/>
      <c r="BHL67" s="469"/>
      <c r="BHM67" s="469"/>
      <c r="BHN67" s="469"/>
      <c r="BHO67" s="469"/>
      <c r="BHP67" s="469"/>
      <c r="BHQ67" s="469"/>
      <c r="BHR67" s="469"/>
      <c r="BHS67" s="469"/>
      <c r="BHT67" s="469"/>
      <c r="BHU67" s="469"/>
      <c r="BHV67" s="469"/>
      <c r="BHW67" s="469"/>
      <c r="BHX67" s="469"/>
      <c r="BHY67" s="469"/>
      <c r="BHZ67" s="469"/>
      <c r="BIA67" s="469"/>
      <c r="BIB67" s="469"/>
      <c r="BIC67" s="469"/>
      <c r="BID67" s="469"/>
      <c r="BIE67" s="469"/>
      <c r="BIF67" s="469"/>
      <c r="BIG67" s="469"/>
      <c r="BIH67" s="469"/>
      <c r="BII67" s="469"/>
      <c r="BIJ67" s="469"/>
      <c r="BIK67" s="469"/>
      <c r="BIL67" s="469"/>
      <c r="BIM67" s="469"/>
      <c r="BIN67" s="469"/>
      <c r="BIO67" s="469"/>
      <c r="BIP67" s="469"/>
      <c r="BIQ67" s="469"/>
      <c r="BIR67" s="469"/>
      <c r="BIS67" s="469"/>
      <c r="BIT67" s="469"/>
      <c r="BIU67" s="469"/>
      <c r="BIV67" s="469"/>
      <c r="BIW67" s="469"/>
      <c r="BIX67" s="469"/>
      <c r="BIY67" s="469"/>
      <c r="BIZ67" s="469"/>
      <c r="BJA67" s="469"/>
      <c r="BJB67" s="469"/>
      <c r="BJC67" s="469"/>
      <c r="BJD67" s="469"/>
      <c r="BJE67" s="469"/>
      <c r="BJF67" s="469"/>
      <c r="BJG67" s="469"/>
      <c r="BJH67" s="469"/>
      <c r="BJI67" s="469"/>
      <c r="BJJ67" s="469"/>
      <c r="BJK67" s="469"/>
      <c r="BJL67" s="469"/>
      <c r="BJM67" s="469"/>
      <c r="BJN67" s="469"/>
      <c r="BJO67" s="469"/>
      <c r="BJP67" s="469"/>
      <c r="BJQ67" s="469"/>
      <c r="BJR67" s="469"/>
      <c r="BJS67" s="469"/>
      <c r="BJT67" s="469"/>
      <c r="BJU67" s="469"/>
      <c r="BJV67" s="469"/>
      <c r="BJW67" s="469"/>
      <c r="BJX67" s="469"/>
      <c r="BJY67" s="469"/>
      <c r="BJZ67" s="469"/>
      <c r="BKA67" s="469"/>
      <c r="BKB67" s="469"/>
      <c r="BKC67" s="469"/>
      <c r="BKD67" s="469"/>
      <c r="BKE67" s="469"/>
      <c r="BKF67" s="469"/>
      <c r="BKG67" s="469"/>
      <c r="BKH67" s="469"/>
      <c r="BKI67" s="469"/>
      <c r="BKJ67" s="469"/>
      <c r="BKK67" s="469"/>
      <c r="BKL67" s="469"/>
      <c r="BKM67" s="469"/>
      <c r="BKN67" s="469"/>
      <c r="BKO67" s="469"/>
      <c r="BKP67" s="469"/>
      <c r="BKQ67" s="469"/>
      <c r="BKR67" s="469"/>
      <c r="BKS67" s="469"/>
      <c r="BKT67" s="469"/>
      <c r="BKU67" s="469"/>
      <c r="BKV67" s="469"/>
      <c r="BKW67" s="469"/>
      <c r="BKX67" s="469"/>
      <c r="BKY67" s="469"/>
      <c r="BKZ67" s="469"/>
      <c r="BLA67" s="469"/>
      <c r="BLB67" s="469"/>
      <c r="BLC67" s="469"/>
      <c r="BLD67" s="469"/>
      <c r="BLE67" s="469"/>
      <c r="BLF67" s="469"/>
      <c r="BLG67" s="469"/>
      <c r="BLH67" s="469"/>
      <c r="BLI67" s="469"/>
      <c r="BLJ67" s="469"/>
      <c r="BLK67" s="469"/>
      <c r="BLL67" s="469"/>
      <c r="BLM67" s="469"/>
      <c r="BLN67" s="469"/>
      <c r="BLO67" s="469"/>
      <c r="BLP67" s="469"/>
      <c r="BLQ67" s="469"/>
      <c r="BLR67" s="469"/>
      <c r="BLS67" s="469"/>
      <c r="BLT67" s="469"/>
      <c r="BLU67" s="469"/>
      <c r="BLV67" s="469"/>
      <c r="BLW67" s="469"/>
      <c r="BLX67" s="469"/>
      <c r="BLY67" s="469"/>
      <c r="BLZ67" s="469"/>
      <c r="BMA67" s="469"/>
      <c r="BMB67" s="469"/>
      <c r="BMC67" s="469"/>
      <c r="BMD67" s="469"/>
      <c r="BME67" s="469"/>
      <c r="BMF67" s="469"/>
      <c r="BMG67" s="469"/>
      <c r="BMH67" s="469"/>
      <c r="BMI67" s="469"/>
      <c r="BMJ67" s="469"/>
      <c r="BMK67" s="469"/>
      <c r="BML67" s="469"/>
      <c r="BMM67" s="469"/>
      <c r="BMN67" s="469"/>
      <c r="BMO67" s="469"/>
      <c r="BMP67" s="469"/>
      <c r="BMQ67" s="469"/>
      <c r="BMR67" s="469"/>
      <c r="BMS67" s="469"/>
      <c r="BMT67" s="469"/>
      <c r="BMU67" s="469"/>
      <c r="BMV67" s="469"/>
      <c r="BMW67" s="469"/>
      <c r="BMX67" s="469"/>
      <c r="BMY67" s="469"/>
      <c r="BMZ67" s="469"/>
      <c r="BNA67" s="469"/>
      <c r="BNB67" s="469"/>
      <c r="BNC67" s="469"/>
      <c r="BND67" s="469"/>
      <c r="BNE67" s="469"/>
      <c r="BNF67" s="469"/>
      <c r="BNG67" s="469"/>
      <c r="BNH67" s="469"/>
      <c r="BNI67" s="469"/>
      <c r="BNJ67" s="469"/>
      <c r="BNK67" s="469"/>
      <c r="BNL67" s="469"/>
      <c r="BNM67" s="469"/>
      <c r="BNN67" s="469"/>
      <c r="BNO67" s="469"/>
      <c r="BNP67" s="469"/>
      <c r="BNQ67" s="469"/>
      <c r="BNR67" s="469"/>
      <c r="BNS67" s="469"/>
      <c r="BNT67" s="469"/>
      <c r="BNU67" s="469"/>
      <c r="BNV67" s="469"/>
      <c r="BNW67" s="469"/>
      <c r="BNX67" s="469"/>
      <c r="BNY67" s="469"/>
      <c r="BNZ67" s="469"/>
      <c r="BOA67" s="469"/>
      <c r="BOB67" s="469"/>
      <c r="BOC67" s="469"/>
      <c r="BOD67" s="469"/>
      <c r="BOE67" s="469"/>
      <c r="BOF67" s="469"/>
      <c r="BOG67" s="469"/>
      <c r="BOH67" s="469"/>
      <c r="BOI67" s="469"/>
      <c r="BOJ67" s="469"/>
      <c r="BOK67" s="469"/>
      <c r="BOL67" s="469"/>
      <c r="BOM67" s="469"/>
      <c r="BON67" s="469"/>
      <c r="BOO67" s="469"/>
      <c r="BOP67" s="469"/>
      <c r="BOQ67" s="469"/>
      <c r="BOR67" s="469"/>
      <c r="BOS67" s="469"/>
      <c r="BOT67" s="469"/>
      <c r="BOU67" s="469"/>
      <c r="BOV67" s="469"/>
      <c r="BOW67" s="469"/>
      <c r="BOX67" s="469"/>
      <c r="BOY67" s="469"/>
      <c r="BOZ67" s="469"/>
      <c r="BPA67" s="469"/>
      <c r="BPB67" s="469"/>
      <c r="BPC67" s="469"/>
      <c r="BPD67" s="469"/>
      <c r="BPE67" s="469"/>
      <c r="BPF67" s="469"/>
      <c r="BPG67" s="469"/>
      <c r="BPH67" s="469"/>
      <c r="BPI67" s="469"/>
      <c r="BPJ67" s="469"/>
      <c r="BPK67" s="469"/>
      <c r="BPL67" s="469"/>
      <c r="BPM67" s="469"/>
      <c r="BPN67" s="469"/>
      <c r="BPO67" s="469"/>
      <c r="BPP67" s="469"/>
      <c r="BPQ67" s="469"/>
      <c r="BPR67" s="469"/>
      <c r="BPS67" s="469"/>
      <c r="BPT67" s="469"/>
      <c r="BPU67" s="469"/>
      <c r="BPV67" s="469"/>
      <c r="BPW67" s="469"/>
      <c r="BPX67" s="469"/>
      <c r="BPY67" s="469"/>
      <c r="BPZ67" s="469"/>
      <c r="BQA67" s="469"/>
      <c r="BQB67" s="469"/>
      <c r="BQC67" s="469"/>
      <c r="BQD67" s="469"/>
      <c r="BQE67" s="469"/>
      <c r="BQF67" s="469"/>
      <c r="BQG67" s="469"/>
      <c r="BQH67" s="469"/>
      <c r="BQI67" s="469"/>
      <c r="BQJ67" s="469"/>
      <c r="BQK67" s="469"/>
      <c r="BQL67" s="469"/>
      <c r="BQM67" s="469"/>
      <c r="BQN67" s="469"/>
      <c r="BQO67" s="469"/>
      <c r="BQP67" s="469"/>
      <c r="BQQ67" s="469"/>
      <c r="BQR67" s="469"/>
      <c r="BQS67" s="469"/>
      <c r="BQT67" s="469"/>
      <c r="BQU67" s="469"/>
      <c r="BQV67" s="469"/>
      <c r="BQW67" s="469"/>
      <c r="BQX67" s="469"/>
      <c r="BQY67" s="469"/>
      <c r="BQZ67" s="469"/>
      <c r="BRA67" s="469"/>
      <c r="BRB67" s="469"/>
      <c r="BRC67" s="469"/>
      <c r="BRD67" s="469"/>
      <c r="BRE67" s="469"/>
      <c r="BRF67" s="469"/>
      <c r="BRG67" s="469"/>
      <c r="BRH67" s="469"/>
      <c r="BRI67" s="469"/>
      <c r="BRJ67" s="469"/>
      <c r="BRK67" s="469"/>
      <c r="BRL67" s="469"/>
      <c r="BRM67" s="469"/>
      <c r="BRN67" s="469"/>
      <c r="BRO67" s="469"/>
      <c r="BRP67" s="469"/>
      <c r="BRQ67" s="469"/>
      <c r="BRR67" s="469"/>
      <c r="BRS67" s="469"/>
      <c r="BRT67" s="469"/>
      <c r="BRU67" s="469"/>
      <c r="BRV67" s="469"/>
      <c r="BRW67" s="469"/>
      <c r="BRX67" s="469"/>
      <c r="BRY67" s="469"/>
      <c r="BRZ67" s="469"/>
      <c r="BSA67" s="469"/>
      <c r="BSB67" s="469"/>
      <c r="BSC67" s="469"/>
      <c r="BSD67" s="469"/>
      <c r="BSE67" s="469"/>
      <c r="BSF67" s="469"/>
      <c r="BSG67" s="469"/>
      <c r="BSH67" s="469"/>
      <c r="BSI67" s="469"/>
      <c r="BSJ67" s="469"/>
      <c r="BSK67" s="469"/>
      <c r="BSL67" s="469"/>
      <c r="BSM67" s="469"/>
      <c r="BSN67" s="469"/>
      <c r="BSO67" s="469"/>
      <c r="BSP67" s="469"/>
      <c r="BSQ67" s="469"/>
      <c r="BSR67" s="469"/>
      <c r="BSS67" s="469"/>
      <c r="BST67" s="469"/>
      <c r="BSU67" s="469"/>
      <c r="BSV67" s="469"/>
      <c r="BSW67" s="469"/>
      <c r="BSX67" s="469"/>
      <c r="BSY67" s="469"/>
      <c r="BSZ67" s="469"/>
      <c r="BTA67" s="469"/>
      <c r="BTB67" s="469"/>
      <c r="BTC67" s="469"/>
      <c r="BTD67" s="469"/>
      <c r="BTE67" s="469"/>
      <c r="BTF67" s="469"/>
      <c r="BTG67" s="469"/>
      <c r="BTH67" s="469"/>
      <c r="BTI67" s="469"/>
      <c r="BTJ67" s="469"/>
      <c r="BTK67" s="469"/>
      <c r="BTL67" s="469"/>
      <c r="BTM67" s="469"/>
      <c r="BTN67" s="469"/>
      <c r="BTO67" s="469"/>
      <c r="BTP67" s="469"/>
      <c r="BTQ67" s="469"/>
      <c r="BTR67" s="469"/>
      <c r="BTS67" s="469"/>
      <c r="BTT67" s="469"/>
      <c r="BTU67" s="469"/>
      <c r="BTV67" s="469"/>
      <c r="BTW67" s="469"/>
      <c r="BTX67" s="469"/>
      <c r="BTY67" s="469"/>
      <c r="BTZ67" s="469"/>
      <c r="BUA67" s="469"/>
      <c r="BUB67" s="469"/>
      <c r="BUC67" s="469"/>
      <c r="BUD67" s="469"/>
      <c r="BUE67" s="469"/>
      <c r="BUF67" s="469"/>
      <c r="BUG67" s="469"/>
      <c r="BUH67" s="469"/>
      <c r="BUI67" s="469"/>
      <c r="BUJ67" s="469"/>
      <c r="BUK67" s="469"/>
      <c r="BUL67" s="469"/>
      <c r="BUM67" s="469"/>
      <c r="BUN67" s="469"/>
      <c r="BUO67" s="469"/>
      <c r="BUP67" s="469"/>
      <c r="BUQ67" s="469"/>
      <c r="BUR67" s="469"/>
      <c r="BUS67" s="469"/>
      <c r="BUT67" s="469"/>
      <c r="BUU67" s="469"/>
      <c r="BUV67" s="469"/>
      <c r="BUW67" s="469"/>
      <c r="BUX67" s="469"/>
      <c r="BUY67" s="469"/>
      <c r="BUZ67" s="469"/>
      <c r="BVA67" s="469"/>
      <c r="BVB67" s="469"/>
      <c r="BVC67" s="469"/>
      <c r="BVD67" s="469"/>
      <c r="BVE67" s="469"/>
      <c r="BVF67" s="469"/>
      <c r="BVG67" s="469"/>
      <c r="BVH67" s="469"/>
      <c r="BVI67" s="469"/>
      <c r="BVJ67" s="469"/>
      <c r="BVK67" s="469"/>
      <c r="BVL67" s="469"/>
      <c r="BVM67" s="469"/>
      <c r="BVN67" s="469"/>
      <c r="BVO67" s="469"/>
      <c r="BVP67" s="469"/>
      <c r="BVQ67" s="469"/>
      <c r="BVR67" s="469"/>
      <c r="BVS67" s="469"/>
      <c r="BVT67" s="469"/>
      <c r="BVU67" s="469"/>
      <c r="BVV67" s="469"/>
      <c r="BVW67" s="469"/>
      <c r="BVX67" s="469"/>
      <c r="BVY67" s="469"/>
      <c r="BVZ67" s="469"/>
      <c r="BWA67" s="469"/>
      <c r="BWB67" s="469"/>
      <c r="BWC67" s="469"/>
      <c r="BWD67" s="469"/>
      <c r="BWE67" s="469"/>
      <c r="BWF67" s="469"/>
      <c r="BWG67" s="469"/>
      <c r="BWH67" s="469"/>
      <c r="BWI67" s="469"/>
      <c r="BWJ67" s="469"/>
      <c r="BWK67" s="469"/>
      <c r="BWL67" s="469"/>
      <c r="BWM67" s="469"/>
      <c r="BWN67" s="469"/>
      <c r="BWO67" s="469"/>
      <c r="BWP67" s="469"/>
      <c r="BWQ67" s="469"/>
      <c r="BWR67" s="469"/>
      <c r="BWS67" s="469"/>
      <c r="BWT67" s="469"/>
      <c r="BWU67" s="469"/>
      <c r="BWV67" s="469"/>
      <c r="BWW67" s="469"/>
      <c r="BWX67" s="469"/>
      <c r="BWY67" s="469"/>
      <c r="BWZ67" s="469"/>
      <c r="BXA67" s="469"/>
      <c r="BXB67" s="469"/>
      <c r="BXC67" s="469"/>
      <c r="BXD67" s="469"/>
      <c r="BXE67" s="469"/>
      <c r="BXF67" s="469"/>
      <c r="BXG67" s="469"/>
      <c r="BXH67" s="469"/>
      <c r="BXI67" s="469"/>
      <c r="BXJ67" s="469"/>
      <c r="BXK67" s="469"/>
      <c r="BXL67" s="469"/>
      <c r="BXM67" s="469"/>
      <c r="BXN67" s="469"/>
      <c r="BXO67" s="469"/>
      <c r="BXP67" s="469"/>
      <c r="BXQ67" s="469"/>
      <c r="BXR67" s="469"/>
      <c r="BXS67" s="469"/>
      <c r="BXT67" s="469"/>
      <c r="BXU67" s="469"/>
      <c r="BXV67" s="469"/>
      <c r="BXW67" s="469"/>
      <c r="BXX67" s="469"/>
      <c r="BXY67" s="469"/>
      <c r="BXZ67" s="469"/>
      <c r="BYA67" s="469"/>
      <c r="BYB67" s="469"/>
      <c r="BYC67" s="469"/>
      <c r="BYD67" s="469"/>
      <c r="BYE67" s="469"/>
      <c r="BYF67" s="469"/>
      <c r="BYG67" s="469"/>
      <c r="BYH67" s="469"/>
      <c r="BYI67" s="469"/>
      <c r="BYJ67" s="469"/>
      <c r="BYK67" s="469"/>
      <c r="BYL67" s="469"/>
      <c r="BYM67" s="469"/>
      <c r="BYN67" s="469"/>
      <c r="BYO67" s="469"/>
      <c r="BYP67" s="469"/>
      <c r="BYQ67" s="469"/>
      <c r="BYR67" s="469"/>
      <c r="BYS67" s="469"/>
      <c r="BYT67" s="469"/>
      <c r="BYU67" s="469"/>
      <c r="BYV67" s="469"/>
      <c r="BYW67" s="469"/>
      <c r="BYX67" s="469"/>
      <c r="BYY67" s="469"/>
      <c r="BYZ67" s="469"/>
      <c r="BZA67" s="469"/>
      <c r="BZB67" s="469"/>
      <c r="BZC67" s="469"/>
      <c r="BZD67" s="469"/>
      <c r="BZE67" s="469"/>
      <c r="BZF67" s="469"/>
      <c r="BZG67" s="469"/>
      <c r="BZH67" s="469"/>
      <c r="BZI67" s="469"/>
      <c r="BZJ67" s="469"/>
      <c r="BZK67" s="469"/>
      <c r="BZL67" s="469"/>
      <c r="BZM67" s="469"/>
      <c r="BZN67" s="469"/>
      <c r="BZO67" s="469"/>
      <c r="BZP67" s="469"/>
      <c r="BZQ67" s="469"/>
      <c r="BZR67" s="469"/>
      <c r="BZS67" s="469"/>
      <c r="BZT67" s="469"/>
      <c r="BZU67" s="469"/>
      <c r="BZV67" s="469"/>
      <c r="BZW67" s="469"/>
      <c r="BZX67" s="469"/>
      <c r="BZY67" s="469"/>
      <c r="BZZ67" s="469"/>
      <c r="CAA67" s="469"/>
      <c r="CAB67" s="469"/>
      <c r="CAC67" s="469"/>
      <c r="CAD67" s="469"/>
      <c r="CAE67" s="469"/>
      <c r="CAF67" s="469"/>
      <c r="CAG67" s="469"/>
      <c r="CAH67" s="469"/>
      <c r="CAI67" s="469"/>
      <c r="CAJ67" s="469"/>
      <c r="CAK67" s="469"/>
      <c r="CAL67" s="469"/>
      <c r="CAM67" s="469"/>
      <c r="CAN67" s="469"/>
      <c r="CAO67" s="469"/>
      <c r="CAP67" s="469"/>
      <c r="CAQ67" s="469"/>
      <c r="CAR67" s="469"/>
      <c r="CAS67" s="469"/>
      <c r="CAT67" s="469"/>
      <c r="CAU67" s="469"/>
      <c r="CAV67" s="469"/>
      <c r="CAW67" s="469"/>
      <c r="CAX67" s="469"/>
      <c r="CAY67" s="469"/>
      <c r="CAZ67" s="469"/>
      <c r="CBA67" s="469"/>
      <c r="CBB67" s="469"/>
      <c r="CBC67" s="469"/>
      <c r="CBD67" s="469"/>
      <c r="CBE67" s="469"/>
      <c r="CBF67" s="469"/>
      <c r="CBG67" s="469"/>
      <c r="CBH67" s="469"/>
      <c r="CBI67" s="469"/>
      <c r="CBJ67" s="469"/>
      <c r="CBK67" s="469"/>
      <c r="CBL67" s="469"/>
      <c r="CBM67" s="469"/>
      <c r="CBN67" s="469"/>
      <c r="CBO67" s="469"/>
      <c r="CBP67" s="469"/>
      <c r="CBQ67" s="469"/>
      <c r="CBR67" s="469"/>
      <c r="CBS67" s="469"/>
      <c r="CBT67" s="469"/>
      <c r="CBU67" s="469"/>
      <c r="CBV67" s="469"/>
      <c r="CBW67" s="469"/>
      <c r="CBX67" s="469"/>
      <c r="CBY67" s="469"/>
      <c r="CBZ67" s="469"/>
      <c r="CCA67" s="469"/>
      <c r="CCB67" s="469"/>
      <c r="CCC67" s="469"/>
      <c r="CCD67" s="469"/>
      <c r="CCE67" s="469"/>
      <c r="CCF67" s="469"/>
      <c r="CCG67" s="469"/>
      <c r="CCH67" s="469"/>
      <c r="CCI67" s="469"/>
      <c r="CCJ67" s="469"/>
      <c r="CCK67" s="469"/>
      <c r="CCL67" s="469"/>
      <c r="CCM67" s="469"/>
      <c r="CCN67" s="469"/>
      <c r="CCO67" s="469"/>
      <c r="CCP67" s="469"/>
      <c r="CCQ67" s="469"/>
      <c r="CCR67" s="469"/>
      <c r="CCS67" s="469"/>
      <c r="CCT67" s="469"/>
      <c r="CCU67" s="469"/>
      <c r="CCV67" s="469"/>
      <c r="CCW67" s="469"/>
      <c r="CCX67" s="469"/>
      <c r="CCY67" s="469"/>
      <c r="CCZ67" s="469"/>
      <c r="CDA67" s="469"/>
      <c r="CDB67" s="469"/>
      <c r="CDC67" s="469"/>
      <c r="CDD67" s="469"/>
      <c r="CDE67" s="469"/>
      <c r="CDF67" s="469"/>
      <c r="CDG67" s="469"/>
      <c r="CDH67" s="469"/>
      <c r="CDI67" s="469"/>
      <c r="CDJ67" s="469"/>
      <c r="CDK67" s="469"/>
      <c r="CDL67" s="469"/>
      <c r="CDM67" s="469"/>
      <c r="CDN67" s="469"/>
      <c r="CDO67" s="469"/>
      <c r="CDP67" s="469"/>
      <c r="CDQ67" s="469"/>
      <c r="CDR67" s="469"/>
      <c r="CDS67" s="469"/>
      <c r="CDT67" s="469"/>
      <c r="CDU67" s="469"/>
      <c r="CDV67" s="469"/>
      <c r="CDW67" s="469"/>
      <c r="CDX67" s="469"/>
      <c r="CDY67" s="469"/>
      <c r="CDZ67" s="469"/>
      <c r="CEA67" s="469"/>
      <c r="CEB67" s="469"/>
      <c r="CEC67" s="469"/>
      <c r="CED67" s="469"/>
      <c r="CEE67" s="469"/>
      <c r="CEF67" s="469"/>
      <c r="CEG67" s="469"/>
      <c r="CEH67" s="469"/>
      <c r="CEI67" s="469"/>
      <c r="CEJ67" s="469"/>
      <c r="CEK67" s="469"/>
      <c r="CEL67" s="469"/>
      <c r="CEM67" s="469"/>
      <c r="CEN67" s="469"/>
      <c r="CEO67" s="469"/>
      <c r="CEP67" s="469"/>
      <c r="CEQ67" s="469"/>
      <c r="CER67" s="469"/>
      <c r="CES67" s="469"/>
      <c r="CET67" s="469"/>
      <c r="CEU67" s="469"/>
      <c r="CEV67" s="469"/>
      <c r="CEW67" s="469"/>
      <c r="CEX67" s="469"/>
      <c r="CEY67" s="469"/>
      <c r="CEZ67" s="469"/>
      <c r="CFA67" s="469"/>
      <c r="CFB67" s="469"/>
      <c r="CFC67" s="469"/>
      <c r="CFD67" s="469"/>
      <c r="CFE67" s="469"/>
      <c r="CFF67" s="469"/>
      <c r="CFG67" s="469"/>
      <c r="CFH67" s="469"/>
      <c r="CFI67" s="469"/>
      <c r="CFJ67" s="469"/>
      <c r="CFK67" s="469"/>
      <c r="CFL67" s="469"/>
      <c r="CFM67" s="469"/>
      <c r="CFN67" s="469"/>
      <c r="CFO67" s="469"/>
      <c r="CFP67" s="469"/>
      <c r="CFQ67" s="469"/>
      <c r="CFR67" s="469"/>
      <c r="CFS67" s="469"/>
      <c r="CFT67" s="469"/>
      <c r="CFU67" s="469"/>
      <c r="CFV67" s="469"/>
      <c r="CFW67" s="469"/>
      <c r="CFX67" s="469"/>
      <c r="CFY67" s="469"/>
      <c r="CFZ67" s="469"/>
      <c r="CGA67" s="469"/>
      <c r="CGB67" s="469"/>
      <c r="CGC67" s="469"/>
      <c r="CGD67" s="469"/>
      <c r="CGE67" s="469"/>
      <c r="CGF67" s="469"/>
      <c r="CGG67" s="469"/>
      <c r="CGH67" s="469"/>
      <c r="CGI67" s="469"/>
      <c r="CGJ67" s="469"/>
      <c r="CGK67" s="469"/>
      <c r="CGL67" s="469"/>
      <c r="CGM67" s="469"/>
      <c r="CGN67" s="469"/>
      <c r="CGO67" s="469"/>
      <c r="CGP67" s="469"/>
      <c r="CGQ67" s="469"/>
      <c r="CGR67" s="469"/>
      <c r="CGS67" s="469"/>
      <c r="CGT67" s="469"/>
      <c r="CGU67" s="469"/>
      <c r="CGV67" s="469"/>
      <c r="CGW67" s="469"/>
      <c r="CGX67" s="469"/>
      <c r="CGY67" s="469"/>
      <c r="CGZ67" s="469"/>
      <c r="CHA67" s="469"/>
      <c r="CHB67" s="469"/>
      <c r="CHC67" s="469"/>
      <c r="CHD67" s="469"/>
      <c r="CHE67" s="469"/>
      <c r="CHF67" s="469"/>
      <c r="CHG67" s="469"/>
      <c r="CHH67" s="469"/>
      <c r="CHI67" s="469"/>
      <c r="CHJ67" s="469"/>
      <c r="CHK67" s="469"/>
      <c r="CHL67" s="469"/>
      <c r="CHM67" s="469"/>
      <c r="CHN67" s="469"/>
      <c r="CHO67" s="469"/>
      <c r="CHP67" s="469"/>
      <c r="CHQ67" s="469"/>
      <c r="CHR67" s="469"/>
      <c r="CHS67" s="469"/>
      <c r="CHT67" s="469"/>
      <c r="CHU67" s="469"/>
      <c r="CHV67" s="469"/>
      <c r="CHW67" s="469"/>
      <c r="CHX67" s="469"/>
      <c r="CHY67" s="469"/>
      <c r="CHZ67" s="469"/>
      <c r="CIA67" s="469"/>
      <c r="CIB67" s="469"/>
      <c r="CIC67" s="469"/>
      <c r="CID67" s="469"/>
      <c r="CIE67" s="469"/>
      <c r="CIF67" s="469"/>
      <c r="CIG67" s="469"/>
      <c r="CIH67" s="469"/>
      <c r="CII67" s="469"/>
      <c r="CIJ67" s="469"/>
      <c r="CIK67" s="469"/>
      <c r="CIL67" s="469"/>
      <c r="CIM67" s="469"/>
      <c r="CIN67" s="469"/>
      <c r="CIO67" s="469"/>
      <c r="CIP67" s="469"/>
      <c r="CIQ67" s="469"/>
      <c r="CIR67" s="469"/>
      <c r="CIS67" s="469"/>
      <c r="CIT67" s="469"/>
      <c r="CIU67" s="469"/>
      <c r="CIV67" s="469"/>
      <c r="CIW67" s="469"/>
      <c r="CIX67" s="469"/>
      <c r="CIY67" s="469"/>
      <c r="CIZ67" s="469"/>
      <c r="CJA67" s="469"/>
      <c r="CJB67" s="469"/>
      <c r="CJC67" s="469"/>
      <c r="CJD67" s="469"/>
      <c r="CJE67" s="469"/>
      <c r="CJF67" s="469"/>
      <c r="CJG67" s="469"/>
      <c r="CJH67" s="469"/>
      <c r="CJI67" s="469"/>
      <c r="CJJ67" s="469"/>
      <c r="CJK67" s="469"/>
      <c r="CJL67" s="469"/>
      <c r="CJM67" s="469"/>
      <c r="CJN67" s="469"/>
      <c r="CJO67" s="469"/>
      <c r="CJP67" s="469"/>
      <c r="CJQ67" s="469"/>
      <c r="CJR67" s="469"/>
      <c r="CJS67" s="469"/>
      <c r="CJT67" s="469"/>
      <c r="CJU67" s="469"/>
      <c r="CJV67" s="469"/>
      <c r="CJW67" s="469"/>
      <c r="CJX67" s="469"/>
      <c r="CJY67" s="469"/>
      <c r="CJZ67" s="469"/>
      <c r="CKA67" s="469"/>
      <c r="CKB67" s="469"/>
      <c r="CKC67" s="469"/>
      <c r="CKD67" s="469"/>
      <c r="CKE67" s="469"/>
      <c r="CKF67" s="469"/>
      <c r="CKG67" s="469"/>
      <c r="CKH67" s="469"/>
      <c r="CKI67" s="469"/>
      <c r="CKJ67" s="469"/>
      <c r="CKK67" s="469"/>
      <c r="CKL67" s="469"/>
      <c r="CKM67" s="469"/>
      <c r="CKN67" s="469"/>
      <c r="CKO67" s="469"/>
      <c r="CKP67" s="469"/>
      <c r="CKQ67" s="469"/>
      <c r="CKR67" s="469"/>
      <c r="CKS67" s="469"/>
      <c r="CKT67" s="469"/>
      <c r="CKU67" s="469"/>
      <c r="CKV67" s="469"/>
      <c r="CKW67" s="469"/>
      <c r="CKX67" s="469"/>
      <c r="CKY67" s="469"/>
      <c r="CKZ67" s="469"/>
      <c r="CLA67" s="469"/>
      <c r="CLB67" s="469"/>
      <c r="CLC67" s="469"/>
      <c r="CLD67" s="469"/>
      <c r="CLE67" s="469"/>
      <c r="CLF67" s="469"/>
      <c r="CLG67" s="469"/>
      <c r="CLH67" s="469"/>
      <c r="CLI67" s="469"/>
      <c r="CLJ67" s="469"/>
      <c r="CLK67" s="469"/>
      <c r="CLL67" s="469"/>
      <c r="CLM67" s="469"/>
      <c r="CLN67" s="469"/>
      <c r="CLO67" s="469"/>
      <c r="CLP67" s="469"/>
      <c r="CLQ67" s="469"/>
      <c r="CLR67" s="469"/>
      <c r="CLS67" s="469"/>
      <c r="CLT67" s="469"/>
      <c r="CLU67" s="469"/>
      <c r="CLV67" s="469"/>
      <c r="CLW67" s="469"/>
      <c r="CLX67" s="469"/>
      <c r="CLY67" s="469"/>
      <c r="CLZ67" s="469"/>
      <c r="CMA67" s="469"/>
      <c r="CMB67" s="469"/>
      <c r="CMC67" s="469"/>
      <c r="CMD67" s="469"/>
      <c r="CME67" s="469"/>
      <c r="CMF67" s="469"/>
      <c r="CMG67" s="469"/>
      <c r="CMH67" s="469"/>
      <c r="CMI67" s="469"/>
      <c r="CMJ67" s="469"/>
      <c r="CMK67" s="469"/>
      <c r="CML67" s="469"/>
      <c r="CMM67" s="469"/>
      <c r="CMN67" s="469"/>
      <c r="CMO67" s="469"/>
      <c r="CMP67" s="469"/>
      <c r="CMQ67" s="469"/>
      <c r="CMR67" s="469"/>
      <c r="CMS67" s="469"/>
      <c r="CMT67" s="469"/>
      <c r="CMU67" s="469"/>
      <c r="CMV67" s="469"/>
      <c r="CMW67" s="469"/>
      <c r="CMX67" s="469"/>
      <c r="CMY67" s="469"/>
      <c r="CMZ67" s="469"/>
      <c r="CNA67" s="469"/>
      <c r="CNB67" s="469"/>
      <c r="CNC67" s="469"/>
      <c r="CND67" s="469"/>
      <c r="CNE67" s="469"/>
      <c r="CNF67" s="469"/>
      <c r="CNG67" s="469"/>
      <c r="CNH67" s="469"/>
      <c r="CNI67" s="469"/>
      <c r="CNJ67" s="469"/>
      <c r="CNK67" s="469"/>
      <c r="CNL67" s="469"/>
      <c r="CNM67" s="469"/>
      <c r="CNN67" s="469"/>
      <c r="CNO67" s="469"/>
      <c r="CNP67" s="469"/>
      <c r="CNQ67" s="469"/>
      <c r="CNR67" s="469"/>
      <c r="CNS67" s="469"/>
      <c r="CNT67" s="469"/>
      <c r="CNU67" s="469"/>
      <c r="CNV67" s="469"/>
      <c r="CNW67" s="469"/>
      <c r="CNX67" s="469"/>
      <c r="CNY67" s="469"/>
      <c r="CNZ67" s="469"/>
      <c r="COA67" s="469"/>
      <c r="COB67" s="469"/>
      <c r="COC67" s="469"/>
      <c r="COD67" s="469"/>
      <c r="COE67" s="469"/>
      <c r="COF67" s="469"/>
      <c r="COG67" s="469"/>
      <c r="COH67" s="469"/>
      <c r="COI67" s="469"/>
      <c r="COJ67" s="469"/>
      <c r="COK67" s="469"/>
      <c r="COL67" s="469"/>
      <c r="COM67" s="469"/>
      <c r="CON67" s="469"/>
      <c r="COO67" s="469"/>
      <c r="COP67" s="469"/>
      <c r="COQ67" s="469"/>
      <c r="COR67" s="469"/>
      <c r="COS67" s="469"/>
      <c r="COT67" s="469"/>
      <c r="COU67" s="469"/>
      <c r="COV67" s="469"/>
      <c r="COW67" s="469"/>
      <c r="COX67" s="469"/>
      <c r="COY67" s="469"/>
      <c r="COZ67" s="469"/>
      <c r="CPA67" s="469"/>
      <c r="CPB67" s="469"/>
      <c r="CPC67" s="469"/>
      <c r="CPD67" s="469"/>
      <c r="CPE67" s="469"/>
      <c r="CPF67" s="469"/>
      <c r="CPG67" s="469"/>
      <c r="CPH67" s="469"/>
      <c r="CPI67" s="469"/>
      <c r="CPJ67" s="469"/>
      <c r="CPK67" s="469"/>
      <c r="CPL67" s="469"/>
      <c r="CPM67" s="469"/>
      <c r="CPN67" s="469"/>
      <c r="CPO67" s="469"/>
      <c r="CPP67" s="469"/>
      <c r="CPQ67" s="469"/>
      <c r="CPR67" s="469"/>
      <c r="CPS67" s="469"/>
      <c r="CPT67" s="469"/>
      <c r="CPU67" s="469"/>
      <c r="CPV67" s="469"/>
      <c r="CPW67" s="469"/>
      <c r="CPX67" s="469"/>
      <c r="CPY67" s="469"/>
      <c r="CPZ67" s="469"/>
      <c r="CQA67" s="469"/>
      <c r="CQB67" s="469"/>
      <c r="CQC67" s="469"/>
      <c r="CQD67" s="469"/>
      <c r="CQE67" s="469"/>
      <c r="CQF67" s="469"/>
      <c r="CQG67" s="469"/>
      <c r="CQH67" s="469"/>
      <c r="CQI67" s="469"/>
      <c r="CQJ67" s="469"/>
      <c r="CQK67" s="469"/>
      <c r="CQL67" s="469"/>
      <c r="CQM67" s="469"/>
      <c r="CQN67" s="469"/>
      <c r="CQO67" s="469"/>
      <c r="CQP67" s="469"/>
      <c r="CQQ67" s="469"/>
      <c r="CQR67" s="469"/>
      <c r="CQS67" s="469"/>
      <c r="CQT67" s="469"/>
      <c r="CQU67" s="469"/>
      <c r="CQV67" s="469"/>
      <c r="CQW67" s="469"/>
      <c r="CQX67" s="469"/>
      <c r="CQY67" s="469"/>
      <c r="CQZ67" s="469"/>
      <c r="CRA67" s="469"/>
      <c r="CRB67" s="469"/>
      <c r="CRC67" s="469"/>
      <c r="CRD67" s="469"/>
      <c r="CRE67" s="469"/>
      <c r="CRF67" s="469"/>
      <c r="CRG67" s="469"/>
      <c r="CRH67" s="469"/>
      <c r="CRI67" s="469"/>
      <c r="CRJ67" s="469"/>
      <c r="CRK67" s="469"/>
      <c r="CRL67" s="469"/>
      <c r="CRM67" s="469"/>
      <c r="CRN67" s="469"/>
      <c r="CRO67" s="469"/>
      <c r="CRP67" s="469"/>
      <c r="CRQ67" s="469"/>
      <c r="CRR67" s="469"/>
      <c r="CRS67" s="469"/>
      <c r="CRT67" s="469"/>
      <c r="CRU67" s="469"/>
      <c r="CRV67" s="469"/>
      <c r="CRW67" s="469"/>
      <c r="CRX67" s="469"/>
      <c r="CRY67" s="469"/>
      <c r="CRZ67" s="469"/>
      <c r="CSA67" s="469"/>
      <c r="CSB67" s="469"/>
      <c r="CSC67" s="469"/>
      <c r="CSD67" s="469"/>
      <c r="CSE67" s="469"/>
      <c r="CSF67" s="469"/>
      <c r="CSG67" s="469"/>
      <c r="CSH67" s="469"/>
      <c r="CSI67" s="469"/>
      <c r="CSJ67" s="469"/>
      <c r="CSK67" s="469"/>
      <c r="CSL67" s="469"/>
      <c r="CSM67" s="469"/>
      <c r="CSN67" s="469"/>
      <c r="CSO67" s="469"/>
      <c r="CSP67" s="469"/>
      <c r="CSQ67" s="469"/>
      <c r="CSR67" s="469"/>
      <c r="CSS67" s="469"/>
      <c r="CST67" s="469"/>
      <c r="CSU67" s="469"/>
      <c r="CSV67" s="469"/>
      <c r="CSW67" s="469"/>
      <c r="CSX67" s="469"/>
      <c r="CSY67" s="469"/>
      <c r="CSZ67" s="469"/>
      <c r="CTA67" s="469"/>
      <c r="CTB67" s="469"/>
      <c r="CTC67" s="469"/>
      <c r="CTD67" s="469"/>
      <c r="CTE67" s="469"/>
      <c r="CTF67" s="469"/>
      <c r="CTG67" s="469"/>
      <c r="CTH67" s="469"/>
      <c r="CTI67" s="469"/>
      <c r="CTJ67" s="469"/>
      <c r="CTK67" s="469"/>
      <c r="CTL67" s="469"/>
      <c r="CTM67" s="469"/>
      <c r="CTN67" s="469"/>
      <c r="CTO67" s="469"/>
      <c r="CTP67" s="469"/>
      <c r="CTQ67" s="469"/>
      <c r="CTR67" s="469"/>
      <c r="CTS67" s="469"/>
      <c r="CTT67" s="469"/>
      <c r="CTU67" s="469"/>
      <c r="CTV67" s="469"/>
      <c r="CTW67" s="469"/>
      <c r="CTX67" s="469"/>
      <c r="CTY67" s="469"/>
      <c r="CTZ67" s="469"/>
      <c r="CUA67" s="469"/>
      <c r="CUB67" s="469"/>
      <c r="CUC67" s="469"/>
      <c r="CUD67" s="469"/>
      <c r="CUE67" s="469"/>
      <c r="CUF67" s="469"/>
      <c r="CUG67" s="469"/>
      <c r="CUH67" s="469"/>
      <c r="CUI67" s="469"/>
      <c r="CUJ67" s="469"/>
      <c r="CUK67" s="469"/>
      <c r="CUL67" s="469"/>
      <c r="CUM67" s="469"/>
      <c r="CUN67" s="469"/>
      <c r="CUO67" s="469"/>
      <c r="CUP67" s="469"/>
      <c r="CUQ67" s="469"/>
      <c r="CUR67" s="469"/>
      <c r="CUS67" s="469"/>
      <c r="CUT67" s="469"/>
      <c r="CUU67" s="469"/>
      <c r="CUV67" s="469"/>
      <c r="CUW67" s="469"/>
      <c r="CUX67" s="469"/>
      <c r="CUY67" s="469"/>
      <c r="CUZ67" s="469"/>
      <c r="CVA67" s="469"/>
      <c r="CVB67" s="469"/>
      <c r="CVC67" s="469"/>
      <c r="CVD67" s="469"/>
      <c r="CVE67" s="469"/>
      <c r="CVF67" s="469"/>
      <c r="CVG67" s="469"/>
      <c r="CVH67" s="469"/>
      <c r="CVI67" s="469"/>
      <c r="CVJ67" s="469"/>
      <c r="CVK67" s="469"/>
      <c r="CVL67" s="469"/>
      <c r="CVM67" s="469"/>
      <c r="CVN67" s="469"/>
      <c r="CVO67" s="469"/>
      <c r="CVP67" s="469"/>
      <c r="CVQ67" s="469"/>
      <c r="CVR67" s="469"/>
      <c r="CVS67" s="469"/>
      <c r="CVT67" s="469"/>
      <c r="CVU67" s="469"/>
      <c r="CVV67" s="469"/>
      <c r="CVW67" s="469"/>
      <c r="CVX67" s="469"/>
      <c r="CVY67" s="469"/>
      <c r="CVZ67" s="469"/>
      <c r="CWA67" s="469"/>
      <c r="CWB67" s="469"/>
      <c r="CWC67" s="469"/>
      <c r="CWD67" s="469"/>
      <c r="CWE67" s="469"/>
      <c r="CWF67" s="469"/>
      <c r="CWG67" s="469"/>
      <c r="CWH67" s="469"/>
      <c r="CWI67" s="469"/>
      <c r="CWJ67" s="469"/>
      <c r="CWK67" s="469"/>
      <c r="CWL67" s="469"/>
      <c r="CWM67" s="469"/>
      <c r="CWN67" s="469"/>
      <c r="CWO67" s="469"/>
      <c r="CWP67" s="469"/>
      <c r="CWQ67" s="469"/>
      <c r="CWR67" s="469"/>
      <c r="CWS67" s="469"/>
      <c r="CWT67" s="469"/>
      <c r="CWU67" s="469"/>
      <c r="CWV67" s="469"/>
      <c r="CWW67" s="469"/>
      <c r="CWX67" s="469"/>
      <c r="CWY67" s="469"/>
      <c r="CWZ67" s="469"/>
      <c r="CXA67" s="469"/>
      <c r="CXB67" s="469"/>
      <c r="CXC67" s="469"/>
      <c r="CXD67" s="469"/>
      <c r="CXE67" s="469"/>
      <c r="CXF67" s="469"/>
      <c r="CXG67" s="469"/>
      <c r="CXH67" s="469"/>
      <c r="CXI67" s="469"/>
      <c r="CXJ67" s="469"/>
      <c r="CXK67" s="469"/>
      <c r="CXL67" s="469"/>
      <c r="CXM67" s="469"/>
      <c r="CXN67" s="469"/>
      <c r="CXO67" s="469"/>
      <c r="CXP67" s="469"/>
      <c r="CXQ67" s="469"/>
      <c r="CXR67" s="469"/>
      <c r="CXS67" s="469"/>
      <c r="CXT67" s="469"/>
      <c r="CXU67" s="469"/>
      <c r="CXV67" s="469"/>
      <c r="CXW67" s="469"/>
      <c r="CXX67" s="469"/>
      <c r="CXY67" s="469"/>
      <c r="CXZ67" s="469"/>
      <c r="CYA67" s="469"/>
      <c r="CYB67" s="469"/>
      <c r="CYC67" s="469"/>
      <c r="CYD67" s="469"/>
      <c r="CYE67" s="469"/>
      <c r="CYF67" s="469"/>
      <c r="CYG67" s="469"/>
      <c r="CYH67" s="469"/>
      <c r="CYI67" s="469"/>
      <c r="CYJ67" s="469"/>
      <c r="CYK67" s="469"/>
      <c r="CYL67" s="469"/>
      <c r="CYM67" s="469"/>
      <c r="CYN67" s="469"/>
      <c r="CYO67" s="469"/>
      <c r="CYP67" s="469"/>
      <c r="CYQ67" s="469"/>
      <c r="CYR67" s="469"/>
      <c r="CYS67" s="469"/>
      <c r="CYT67" s="469"/>
      <c r="CYU67" s="469"/>
      <c r="CYV67" s="469"/>
      <c r="CYW67" s="469"/>
      <c r="CYX67" s="469"/>
      <c r="CYY67" s="469"/>
      <c r="CYZ67" s="469"/>
      <c r="CZA67" s="469"/>
      <c r="CZB67" s="469"/>
      <c r="CZC67" s="469"/>
      <c r="CZD67" s="469"/>
      <c r="CZE67" s="469"/>
      <c r="CZF67" s="469"/>
      <c r="CZG67" s="469"/>
      <c r="CZH67" s="469"/>
      <c r="CZI67" s="469"/>
      <c r="CZJ67" s="469"/>
      <c r="CZK67" s="469"/>
      <c r="CZL67" s="469"/>
      <c r="CZM67" s="469"/>
      <c r="CZN67" s="469"/>
      <c r="CZO67" s="469"/>
      <c r="CZP67" s="469"/>
      <c r="CZQ67" s="469"/>
      <c r="CZR67" s="469"/>
      <c r="CZS67" s="469"/>
      <c r="CZT67" s="469"/>
      <c r="CZU67" s="469"/>
      <c r="CZV67" s="469"/>
      <c r="CZW67" s="469"/>
      <c r="CZX67" s="469"/>
      <c r="CZY67" s="469"/>
      <c r="CZZ67" s="469"/>
      <c r="DAA67" s="469"/>
      <c r="DAB67" s="469"/>
      <c r="DAC67" s="469"/>
      <c r="DAD67" s="469"/>
      <c r="DAE67" s="469"/>
      <c r="DAF67" s="469"/>
      <c r="DAG67" s="469"/>
      <c r="DAH67" s="469"/>
      <c r="DAI67" s="469"/>
      <c r="DAJ67" s="469"/>
      <c r="DAK67" s="469"/>
      <c r="DAL67" s="469"/>
      <c r="DAM67" s="469"/>
      <c r="DAN67" s="469"/>
      <c r="DAO67" s="469"/>
      <c r="DAP67" s="469"/>
      <c r="DAQ67" s="469"/>
      <c r="DAR67" s="469"/>
      <c r="DAS67" s="469"/>
      <c r="DAT67" s="469"/>
      <c r="DAU67" s="469"/>
      <c r="DAV67" s="469"/>
      <c r="DAW67" s="469"/>
      <c r="DAX67" s="469"/>
      <c r="DAY67" s="469"/>
      <c r="DAZ67" s="469"/>
      <c r="DBA67" s="469"/>
      <c r="DBB67" s="469"/>
      <c r="DBC67" s="469"/>
      <c r="DBD67" s="469"/>
      <c r="DBE67" s="469"/>
      <c r="DBF67" s="469"/>
      <c r="DBG67" s="469"/>
      <c r="DBH67" s="469"/>
      <c r="DBI67" s="469"/>
      <c r="DBJ67" s="469"/>
      <c r="DBK67" s="469"/>
      <c r="DBL67" s="469"/>
      <c r="DBM67" s="469"/>
      <c r="DBN67" s="469"/>
      <c r="DBO67" s="469"/>
      <c r="DBP67" s="469"/>
      <c r="DBQ67" s="469"/>
      <c r="DBR67" s="469"/>
      <c r="DBS67" s="469"/>
      <c r="DBT67" s="469"/>
      <c r="DBU67" s="469"/>
      <c r="DBV67" s="469"/>
      <c r="DBW67" s="469"/>
      <c r="DBX67" s="469"/>
      <c r="DBY67" s="469"/>
      <c r="DBZ67" s="469"/>
      <c r="DCA67" s="469"/>
      <c r="DCB67" s="469"/>
      <c r="DCC67" s="469"/>
      <c r="DCD67" s="469"/>
      <c r="DCE67" s="469"/>
      <c r="DCF67" s="469"/>
      <c r="DCG67" s="469"/>
      <c r="DCH67" s="469"/>
      <c r="DCI67" s="469"/>
      <c r="DCJ67" s="469"/>
      <c r="DCK67" s="469"/>
      <c r="DCL67" s="469"/>
      <c r="DCM67" s="469"/>
      <c r="DCN67" s="469"/>
      <c r="DCO67" s="469"/>
      <c r="DCP67" s="469"/>
      <c r="DCQ67" s="469"/>
      <c r="DCR67" s="469"/>
      <c r="DCS67" s="469"/>
      <c r="DCT67" s="469"/>
      <c r="DCU67" s="469"/>
      <c r="DCV67" s="469"/>
      <c r="DCW67" s="469"/>
      <c r="DCX67" s="469"/>
      <c r="DCY67" s="469"/>
      <c r="DCZ67" s="469"/>
      <c r="DDA67" s="469"/>
      <c r="DDB67" s="469"/>
      <c r="DDC67" s="469"/>
      <c r="DDD67" s="469"/>
      <c r="DDE67" s="469"/>
      <c r="DDF67" s="469"/>
      <c r="DDG67" s="469"/>
      <c r="DDH67" s="469"/>
      <c r="DDI67" s="469"/>
      <c r="DDJ67" s="469"/>
      <c r="DDK67" s="469"/>
      <c r="DDL67" s="469"/>
      <c r="DDM67" s="469"/>
      <c r="DDN67" s="469"/>
      <c r="DDO67" s="469"/>
      <c r="DDP67" s="469"/>
      <c r="DDQ67" s="469"/>
      <c r="DDR67" s="469"/>
      <c r="DDS67" s="469"/>
      <c r="DDT67" s="469"/>
      <c r="DDU67" s="469"/>
      <c r="DDV67" s="469"/>
      <c r="DDW67" s="469"/>
      <c r="DDX67" s="469"/>
      <c r="DDY67" s="469"/>
      <c r="DDZ67" s="469"/>
      <c r="DEA67" s="469"/>
      <c r="DEB67" s="469"/>
      <c r="DEC67" s="469"/>
      <c r="DED67" s="469"/>
      <c r="DEE67" s="469"/>
      <c r="DEF67" s="469"/>
      <c r="DEG67" s="469"/>
      <c r="DEH67" s="469"/>
      <c r="DEI67" s="469"/>
      <c r="DEJ67" s="469"/>
      <c r="DEK67" s="469"/>
      <c r="DEL67" s="469"/>
      <c r="DEM67" s="469"/>
      <c r="DEN67" s="469"/>
      <c r="DEO67" s="469"/>
      <c r="DEP67" s="469"/>
      <c r="DEQ67" s="469"/>
      <c r="DER67" s="469"/>
      <c r="DES67" s="469"/>
      <c r="DET67" s="469"/>
      <c r="DEU67" s="469"/>
      <c r="DEV67" s="469"/>
      <c r="DEW67" s="469"/>
      <c r="DEX67" s="469"/>
      <c r="DEY67" s="469"/>
      <c r="DEZ67" s="469"/>
      <c r="DFA67" s="469"/>
      <c r="DFB67" s="469"/>
      <c r="DFC67" s="469"/>
      <c r="DFD67" s="469"/>
      <c r="DFE67" s="469"/>
      <c r="DFF67" s="469"/>
      <c r="DFG67" s="469"/>
      <c r="DFH67" s="469"/>
      <c r="DFI67" s="469"/>
      <c r="DFJ67" s="469"/>
      <c r="DFK67" s="469"/>
      <c r="DFL67" s="469"/>
      <c r="DFM67" s="469"/>
      <c r="DFN67" s="469"/>
      <c r="DFO67" s="469"/>
      <c r="DFP67" s="469"/>
      <c r="DFQ67" s="469"/>
      <c r="DFR67" s="469"/>
      <c r="DFS67" s="469"/>
      <c r="DFT67" s="469"/>
      <c r="DFU67" s="469"/>
      <c r="DFV67" s="469"/>
      <c r="DFW67" s="469"/>
      <c r="DFX67" s="469"/>
      <c r="DFY67" s="469"/>
      <c r="DFZ67" s="469"/>
      <c r="DGA67" s="469"/>
      <c r="DGB67" s="469"/>
      <c r="DGC67" s="469"/>
      <c r="DGD67" s="469"/>
      <c r="DGE67" s="469"/>
      <c r="DGF67" s="469"/>
      <c r="DGG67" s="469"/>
      <c r="DGH67" s="469"/>
      <c r="DGI67" s="469"/>
      <c r="DGJ67" s="469"/>
      <c r="DGK67" s="469"/>
      <c r="DGL67" s="469"/>
      <c r="DGM67" s="469"/>
      <c r="DGN67" s="469"/>
      <c r="DGO67" s="469"/>
      <c r="DGP67" s="469"/>
      <c r="DGQ67" s="469"/>
      <c r="DGR67" s="469"/>
      <c r="DGS67" s="469"/>
      <c r="DGT67" s="469"/>
      <c r="DGU67" s="469"/>
      <c r="DGV67" s="469"/>
      <c r="DGW67" s="469"/>
      <c r="DGX67" s="469"/>
      <c r="DGY67" s="469"/>
      <c r="DGZ67" s="469"/>
      <c r="DHA67" s="469"/>
      <c r="DHB67" s="469"/>
      <c r="DHC67" s="469"/>
      <c r="DHD67" s="469"/>
      <c r="DHE67" s="469"/>
      <c r="DHF67" s="469"/>
      <c r="DHG67" s="469"/>
      <c r="DHH67" s="469"/>
      <c r="DHI67" s="469"/>
      <c r="DHJ67" s="469"/>
      <c r="DHK67" s="469"/>
      <c r="DHL67" s="469"/>
      <c r="DHM67" s="469"/>
      <c r="DHN67" s="469"/>
      <c r="DHO67" s="469"/>
      <c r="DHP67" s="469"/>
      <c r="DHQ67" s="469"/>
      <c r="DHR67" s="469"/>
      <c r="DHS67" s="469"/>
      <c r="DHT67" s="469"/>
      <c r="DHU67" s="469"/>
      <c r="DHV67" s="469"/>
      <c r="DHW67" s="469"/>
      <c r="DHX67" s="469"/>
      <c r="DHY67" s="469"/>
      <c r="DHZ67" s="469"/>
      <c r="DIA67" s="469"/>
      <c r="DIB67" s="469"/>
      <c r="DIC67" s="469"/>
      <c r="DID67" s="469"/>
      <c r="DIE67" s="469"/>
      <c r="DIF67" s="469"/>
      <c r="DIG67" s="469"/>
      <c r="DIH67" s="469"/>
      <c r="DII67" s="469"/>
      <c r="DIJ67" s="469"/>
      <c r="DIK67" s="469"/>
      <c r="DIL67" s="469"/>
      <c r="DIM67" s="469"/>
      <c r="DIN67" s="469"/>
      <c r="DIO67" s="469"/>
      <c r="DIP67" s="469"/>
      <c r="DIQ67" s="469"/>
      <c r="DIR67" s="469"/>
      <c r="DIS67" s="469"/>
      <c r="DIT67" s="469"/>
      <c r="DIU67" s="469"/>
      <c r="DIV67" s="469"/>
      <c r="DIW67" s="469"/>
      <c r="DIX67" s="469"/>
      <c r="DIY67" s="469"/>
      <c r="DIZ67" s="469"/>
      <c r="DJA67" s="469"/>
      <c r="DJB67" s="469"/>
      <c r="DJC67" s="469"/>
      <c r="DJD67" s="469"/>
      <c r="DJE67" s="469"/>
      <c r="DJF67" s="469"/>
      <c r="DJG67" s="469"/>
      <c r="DJH67" s="469"/>
      <c r="DJI67" s="469"/>
      <c r="DJJ67" s="469"/>
      <c r="DJK67" s="469"/>
      <c r="DJL67" s="469"/>
      <c r="DJM67" s="469"/>
      <c r="DJN67" s="469"/>
      <c r="DJO67" s="469"/>
      <c r="DJP67" s="469"/>
      <c r="DJQ67" s="469"/>
      <c r="DJR67" s="469"/>
      <c r="DJS67" s="469"/>
      <c r="DJT67" s="469"/>
      <c r="DJU67" s="469"/>
      <c r="DJV67" s="469"/>
      <c r="DJW67" s="469"/>
      <c r="DJX67" s="469"/>
      <c r="DJY67" s="469"/>
      <c r="DJZ67" s="469"/>
      <c r="DKA67" s="469"/>
      <c r="DKB67" s="469"/>
      <c r="DKC67" s="469"/>
      <c r="DKD67" s="469"/>
      <c r="DKE67" s="469"/>
      <c r="DKF67" s="469"/>
      <c r="DKG67" s="469"/>
      <c r="DKH67" s="469"/>
      <c r="DKI67" s="469"/>
      <c r="DKJ67" s="469"/>
      <c r="DKK67" s="469"/>
      <c r="DKL67" s="469"/>
      <c r="DKM67" s="469"/>
      <c r="DKN67" s="469"/>
      <c r="DKO67" s="469"/>
      <c r="DKP67" s="469"/>
      <c r="DKQ67" s="469"/>
      <c r="DKR67" s="469"/>
      <c r="DKS67" s="469"/>
      <c r="DKT67" s="469"/>
      <c r="DKU67" s="469"/>
      <c r="DKV67" s="469"/>
      <c r="DKW67" s="469"/>
      <c r="DKX67" s="469"/>
      <c r="DKY67" s="469"/>
      <c r="DKZ67" s="469"/>
      <c r="DLA67" s="469"/>
      <c r="DLB67" s="469"/>
      <c r="DLC67" s="469"/>
      <c r="DLD67" s="469"/>
      <c r="DLE67" s="469"/>
      <c r="DLF67" s="469"/>
      <c r="DLG67" s="469"/>
      <c r="DLH67" s="469"/>
      <c r="DLI67" s="469"/>
      <c r="DLJ67" s="469"/>
      <c r="DLK67" s="469"/>
      <c r="DLL67" s="469"/>
      <c r="DLM67" s="469"/>
      <c r="DLN67" s="469"/>
      <c r="DLO67" s="469"/>
      <c r="DLP67" s="469"/>
      <c r="DLQ67" s="469"/>
      <c r="DLR67" s="469"/>
      <c r="DLS67" s="469"/>
      <c r="DLT67" s="469"/>
      <c r="DLU67" s="469"/>
      <c r="DLV67" s="469"/>
      <c r="DLW67" s="469"/>
      <c r="DLX67" s="469"/>
      <c r="DLY67" s="469"/>
      <c r="DLZ67" s="469"/>
      <c r="DMA67" s="469"/>
      <c r="DMB67" s="469"/>
      <c r="DMC67" s="469"/>
      <c r="DMD67" s="469"/>
      <c r="DME67" s="469"/>
      <c r="DMF67" s="469"/>
      <c r="DMG67" s="469"/>
      <c r="DMH67" s="469"/>
      <c r="DMI67" s="469"/>
      <c r="DMJ67" s="469"/>
      <c r="DMK67" s="469"/>
      <c r="DML67" s="469"/>
      <c r="DMM67" s="469"/>
      <c r="DMN67" s="469"/>
      <c r="DMO67" s="469"/>
      <c r="DMP67" s="469"/>
      <c r="DMQ67" s="469"/>
      <c r="DMR67" s="469"/>
      <c r="DMS67" s="469"/>
      <c r="DMT67" s="469"/>
      <c r="DMU67" s="469"/>
      <c r="DMV67" s="469"/>
      <c r="DMW67" s="469"/>
      <c r="DMX67" s="469"/>
      <c r="DMY67" s="469"/>
      <c r="DMZ67" s="469"/>
      <c r="DNA67" s="469"/>
      <c r="DNB67" s="469"/>
      <c r="DNC67" s="469"/>
      <c r="DND67" s="469"/>
      <c r="DNE67" s="469"/>
      <c r="DNF67" s="469"/>
      <c r="DNG67" s="469"/>
      <c r="DNH67" s="469"/>
      <c r="DNI67" s="469"/>
      <c r="DNJ67" s="469"/>
      <c r="DNK67" s="469"/>
      <c r="DNL67" s="469"/>
      <c r="DNM67" s="469"/>
      <c r="DNN67" s="469"/>
      <c r="DNO67" s="469"/>
      <c r="DNP67" s="469"/>
      <c r="DNQ67" s="469"/>
      <c r="DNR67" s="469"/>
      <c r="DNS67" s="469"/>
      <c r="DNT67" s="469"/>
      <c r="DNU67" s="469"/>
      <c r="DNV67" s="469"/>
      <c r="DNW67" s="469"/>
      <c r="DNX67" s="469"/>
      <c r="DNY67" s="469"/>
      <c r="DNZ67" s="469"/>
      <c r="DOA67" s="469"/>
      <c r="DOB67" s="469"/>
      <c r="DOC67" s="469"/>
      <c r="DOD67" s="469"/>
      <c r="DOE67" s="469"/>
      <c r="DOF67" s="469"/>
      <c r="DOG67" s="469"/>
      <c r="DOH67" s="469"/>
      <c r="DOI67" s="469"/>
      <c r="DOJ67" s="469"/>
      <c r="DOK67" s="469"/>
      <c r="DOL67" s="469"/>
      <c r="DOM67" s="469"/>
      <c r="DON67" s="469"/>
      <c r="DOO67" s="469"/>
      <c r="DOP67" s="469"/>
      <c r="DOQ67" s="469"/>
      <c r="DOR67" s="469"/>
      <c r="DOS67" s="469"/>
      <c r="DOT67" s="469"/>
      <c r="DOU67" s="469"/>
      <c r="DOV67" s="469"/>
      <c r="DOW67" s="469"/>
      <c r="DOX67" s="469"/>
      <c r="DOY67" s="469"/>
      <c r="DOZ67" s="469"/>
      <c r="DPA67" s="469"/>
      <c r="DPB67" s="469"/>
      <c r="DPC67" s="469"/>
      <c r="DPD67" s="469"/>
      <c r="DPE67" s="469"/>
      <c r="DPF67" s="469"/>
      <c r="DPG67" s="469"/>
      <c r="DPH67" s="469"/>
      <c r="DPI67" s="469"/>
      <c r="DPJ67" s="469"/>
      <c r="DPK67" s="469"/>
      <c r="DPL67" s="469"/>
      <c r="DPM67" s="469"/>
      <c r="DPN67" s="469"/>
      <c r="DPO67" s="469"/>
      <c r="DPP67" s="469"/>
      <c r="DPQ67" s="469"/>
      <c r="DPR67" s="469"/>
      <c r="DPS67" s="469"/>
      <c r="DPT67" s="469"/>
      <c r="DPU67" s="469"/>
      <c r="DPV67" s="469"/>
      <c r="DPW67" s="469"/>
      <c r="DPX67" s="469"/>
      <c r="DPY67" s="469"/>
      <c r="DPZ67" s="469"/>
      <c r="DQA67" s="469"/>
      <c r="DQB67" s="469"/>
      <c r="DQC67" s="469"/>
      <c r="DQD67" s="469"/>
      <c r="DQE67" s="469"/>
      <c r="DQF67" s="469"/>
      <c r="DQG67" s="469"/>
      <c r="DQH67" s="469"/>
      <c r="DQI67" s="469"/>
      <c r="DQJ67" s="469"/>
      <c r="DQK67" s="469"/>
      <c r="DQL67" s="469"/>
      <c r="DQM67" s="469"/>
      <c r="DQN67" s="469"/>
      <c r="DQO67" s="469"/>
      <c r="DQP67" s="469"/>
      <c r="DQQ67" s="469"/>
      <c r="DQR67" s="469"/>
      <c r="DQS67" s="469"/>
      <c r="DQT67" s="469"/>
      <c r="DQU67" s="469"/>
      <c r="DQV67" s="469"/>
      <c r="DQW67" s="469"/>
      <c r="DQX67" s="469"/>
      <c r="DQY67" s="469"/>
      <c r="DQZ67" s="469"/>
      <c r="DRA67" s="469"/>
      <c r="DRB67" s="469"/>
      <c r="DRC67" s="469"/>
      <c r="DRD67" s="469"/>
      <c r="DRE67" s="469"/>
      <c r="DRF67" s="469"/>
      <c r="DRG67" s="469"/>
      <c r="DRH67" s="469"/>
      <c r="DRI67" s="469"/>
      <c r="DRJ67" s="469"/>
      <c r="DRK67" s="469"/>
      <c r="DRL67" s="469"/>
      <c r="DRM67" s="469"/>
      <c r="DRN67" s="469"/>
      <c r="DRO67" s="469"/>
      <c r="DRP67" s="469"/>
      <c r="DRQ67" s="469"/>
      <c r="DRR67" s="469"/>
      <c r="DRS67" s="469"/>
      <c r="DRT67" s="469"/>
      <c r="DRU67" s="469"/>
      <c r="DRV67" s="469"/>
      <c r="DRW67" s="469"/>
      <c r="DRX67" s="469"/>
      <c r="DRY67" s="469"/>
      <c r="DRZ67" s="469"/>
      <c r="DSA67" s="469"/>
      <c r="DSB67" s="469"/>
      <c r="DSC67" s="469"/>
      <c r="DSD67" s="469"/>
      <c r="DSE67" s="469"/>
      <c r="DSF67" s="469"/>
      <c r="DSG67" s="469"/>
      <c r="DSH67" s="469"/>
      <c r="DSI67" s="469"/>
      <c r="DSJ67" s="469"/>
      <c r="DSK67" s="469"/>
      <c r="DSL67" s="469"/>
      <c r="DSM67" s="469"/>
      <c r="DSN67" s="469"/>
      <c r="DSO67" s="469"/>
      <c r="DSP67" s="469"/>
      <c r="DSQ67" s="469"/>
      <c r="DSR67" s="469"/>
      <c r="DSS67" s="469"/>
      <c r="DST67" s="469"/>
      <c r="DSU67" s="469"/>
      <c r="DSV67" s="469"/>
      <c r="DSW67" s="469"/>
      <c r="DSX67" s="469"/>
      <c r="DSY67" s="469"/>
      <c r="DSZ67" s="469"/>
      <c r="DTA67" s="469"/>
      <c r="DTB67" s="469"/>
      <c r="DTC67" s="469"/>
      <c r="DTD67" s="469"/>
      <c r="DTE67" s="469"/>
      <c r="DTF67" s="469"/>
      <c r="DTG67" s="469"/>
      <c r="DTH67" s="469"/>
      <c r="DTI67" s="469"/>
      <c r="DTJ67" s="469"/>
      <c r="DTK67" s="469"/>
      <c r="DTL67" s="469"/>
      <c r="DTM67" s="469"/>
      <c r="DTN67" s="469"/>
      <c r="DTO67" s="469"/>
      <c r="DTP67" s="469"/>
      <c r="DTQ67" s="469"/>
      <c r="DTR67" s="469"/>
      <c r="DTS67" s="469"/>
      <c r="DTT67" s="469"/>
      <c r="DTU67" s="469"/>
      <c r="DTV67" s="469"/>
      <c r="DTW67" s="469"/>
      <c r="DTX67" s="469"/>
      <c r="DTY67" s="469"/>
      <c r="DTZ67" s="469"/>
      <c r="DUA67" s="469"/>
      <c r="DUB67" s="469"/>
      <c r="DUC67" s="469"/>
      <c r="DUD67" s="469"/>
      <c r="DUE67" s="469"/>
      <c r="DUF67" s="469"/>
      <c r="DUG67" s="469"/>
      <c r="DUH67" s="469"/>
      <c r="DUI67" s="469"/>
      <c r="DUJ67" s="469"/>
      <c r="DUK67" s="469"/>
      <c r="DUL67" s="469"/>
      <c r="DUM67" s="469"/>
      <c r="DUN67" s="469"/>
      <c r="DUO67" s="469"/>
      <c r="DUP67" s="469"/>
      <c r="DUQ67" s="469"/>
      <c r="DUR67" s="469"/>
      <c r="DUS67" s="469"/>
      <c r="DUT67" s="469"/>
      <c r="DUU67" s="469"/>
      <c r="DUV67" s="469"/>
      <c r="DUW67" s="469"/>
      <c r="DUX67" s="469"/>
      <c r="DUY67" s="469"/>
      <c r="DUZ67" s="469"/>
      <c r="DVA67" s="469"/>
      <c r="DVB67" s="469"/>
      <c r="DVC67" s="469"/>
      <c r="DVD67" s="469"/>
      <c r="DVE67" s="469"/>
      <c r="DVF67" s="469"/>
      <c r="DVG67" s="469"/>
      <c r="DVH67" s="469"/>
      <c r="DVI67" s="469"/>
      <c r="DVJ67" s="469"/>
      <c r="DVK67" s="469"/>
      <c r="DVL67" s="469"/>
      <c r="DVM67" s="469"/>
      <c r="DVN67" s="469"/>
      <c r="DVO67" s="469"/>
      <c r="DVP67" s="469"/>
      <c r="DVQ67" s="469"/>
      <c r="DVR67" s="469"/>
      <c r="DVS67" s="469"/>
      <c r="DVT67" s="469"/>
      <c r="DVU67" s="469"/>
      <c r="DVV67" s="469"/>
      <c r="DVW67" s="469"/>
      <c r="DVX67" s="469"/>
      <c r="DVY67" s="469"/>
      <c r="DVZ67" s="469"/>
      <c r="DWA67" s="469"/>
      <c r="DWB67" s="469"/>
      <c r="DWC67" s="469"/>
      <c r="DWD67" s="469"/>
      <c r="DWE67" s="469"/>
      <c r="DWF67" s="469"/>
      <c r="DWG67" s="469"/>
      <c r="DWH67" s="469"/>
      <c r="DWI67" s="469"/>
      <c r="DWJ67" s="469"/>
      <c r="DWK67" s="469"/>
      <c r="DWL67" s="469"/>
      <c r="DWM67" s="469"/>
      <c r="DWN67" s="469"/>
      <c r="DWO67" s="469"/>
      <c r="DWP67" s="469"/>
      <c r="DWQ67" s="469"/>
      <c r="DWR67" s="469"/>
      <c r="DWS67" s="469"/>
      <c r="DWT67" s="469"/>
      <c r="DWU67" s="469"/>
      <c r="DWV67" s="469"/>
      <c r="DWW67" s="469"/>
      <c r="DWX67" s="469"/>
      <c r="DWY67" s="469"/>
      <c r="DWZ67" s="469"/>
      <c r="DXA67" s="469"/>
      <c r="DXB67" s="469"/>
      <c r="DXC67" s="469"/>
      <c r="DXD67" s="469"/>
      <c r="DXE67" s="469"/>
      <c r="DXF67" s="469"/>
      <c r="DXG67" s="469"/>
      <c r="DXH67" s="469"/>
      <c r="DXI67" s="469"/>
      <c r="DXJ67" s="469"/>
      <c r="DXK67" s="469"/>
      <c r="DXL67" s="469"/>
      <c r="DXM67" s="469"/>
      <c r="DXN67" s="469"/>
      <c r="DXO67" s="469"/>
      <c r="DXP67" s="469"/>
      <c r="DXQ67" s="469"/>
      <c r="DXR67" s="469"/>
      <c r="DXS67" s="469"/>
      <c r="DXT67" s="469"/>
      <c r="DXU67" s="469"/>
      <c r="DXV67" s="469"/>
      <c r="DXW67" s="469"/>
      <c r="DXX67" s="469"/>
      <c r="DXY67" s="469"/>
      <c r="DXZ67" s="469"/>
      <c r="DYA67" s="469"/>
      <c r="DYB67" s="469"/>
      <c r="DYC67" s="469"/>
      <c r="DYD67" s="469"/>
      <c r="DYE67" s="469"/>
      <c r="DYF67" s="469"/>
      <c r="DYG67" s="469"/>
      <c r="DYH67" s="469"/>
      <c r="DYI67" s="469"/>
      <c r="DYJ67" s="469"/>
      <c r="DYK67" s="469"/>
      <c r="DYL67" s="469"/>
      <c r="DYM67" s="469"/>
      <c r="DYN67" s="469"/>
      <c r="DYO67" s="469"/>
      <c r="DYP67" s="469"/>
      <c r="DYQ67" s="469"/>
      <c r="DYR67" s="469"/>
      <c r="DYS67" s="469"/>
      <c r="DYT67" s="469"/>
      <c r="DYU67" s="469"/>
      <c r="DYV67" s="469"/>
      <c r="DYW67" s="469"/>
      <c r="DYX67" s="469"/>
      <c r="DYY67" s="469"/>
      <c r="DYZ67" s="469"/>
      <c r="DZA67" s="469"/>
      <c r="DZB67" s="469"/>
      <c r="DZC67" s="469"/>
      <c r="DZD67" s="469"/>
      <c r="DZE67" s="469"/>
      <c r="DZF67" s="469"/>
      <c r="DZG67" s="469"/>
      <c r="DZH67" s="469"/>
      <c r="DZI67" s="469"/>
      <c r="DZJ67" s="469"/>
      <c r="DZK67" s="469"/>
      <c r="DZL67" s="469"/>
      <c r="DZM67" s="469"/>
      <c r="DZN67" s="469"/>
      <c r="DZO67" s="469"/>
      <c r="DZP67" s="469"/>
      <c r="DZQ67" s="469"/>
      <c r="DZR67" s="469"/>
      <c r="DZS67" s="469"/>
      <c r="DZT67" s="469"/>
      <c r="DZU67" s="469"/>
      <c r="DZV67" s="469"/>
      <c r="DZW67" s="469"/>
      <c r="DZX67" s="469"/>
      <c r="DZY67" s="469"/>
      <c r="DZZ67" s="469"/>
      <c r="EAA67" s="469"/>
      <c r="EAB67" s="469"/>
      <c r="EAC67" s="469"/>
      <c r="EAD67" s="469"/>
      <c r="EAE67" s="469"/>
      <c r="EAF67" s="469"/>
      <c r="EAG67" s="469"/>
      <c r="EAH67" s="469"/>
      <c r="EAI67" s="469"/>
      <c r="EAJ67" s="469"/>
      <c r="EAK67" s="469"/>
      <c r="EAL67" s="469"/>
      <c r="EAM67" s="469"/>
      <c r="EAN67" s="469"/>
      <c r="EAO67" s="469"/>
      <c r="EAP67" s="469"/>
      <c r="EAQ67" s="469"/>
      <c r="EAR67" s="469"/>
      <c r="EAS67" s="469"/>
      <c r="EAT67" s="469"/>
      <c r="EAU67" s="469"/>
      <c r="EAV67" s="469"/>
      <c r="EAW67" s="469"/>
      <c r="EAX67" s="469"/>
      <c r="EAY67" s="469"/>
      <c r="EAZ67" s="469"/>
      <c r="EBA67" s="469"/>
      <c r="EBB67" s="469"/>
      <c r="EBC67" s="469"/>
      <c r="EBD67" s="469"/>
      <c r="EBE67" s="469"/>
      <c r="EBF67" s="469"/>
      <c r="EBG67" s="469"/>
      <c r="EBH67" s="469"/>
      <c r="EBI67" s="469"/>
      <c r="EBJ67" s="469"/>
      <c r="EBK67" s="469"/>
      <c r="EBL67" s="469"/>
      <c r="EBM67" s="469"/>
      <c r="EBN67" s="469"/>
      <c r="EBO67" s="469"/>
      <c r="EBP67" s="469"/>
      <c r="EBQ67" s="469"/>
      <c r="EBR67" s="469"/>
      <c r="EBS67" s="469"/>
      <c r="EBT67" s="469"/>
      <c r="EBU67" s="469"/>
      <c r="EBV67" s="469"/>
      <c r="EBW67" s="469"/>
      <c r="EBX67" s="469"/>
      <c r="EBY67" s="469"/>
      <c r="EBZ67" s="469"/>
      <c r="ECA67" s="469"/>
      <c r="ECB67" s="469"/>
      <c r="ECC67" s="469"/>
      <c r="ECD67" s="469"/>
      <c r="ECE67" s="469"/>
      <c r="ECF67" s="469"/>
      <c r="ECG67" s="469"/>
      <c r="ECH67" s="469"/>
      <c r="ECI67" s="469"/>
      <c r="ECJ67" s="469"/>
      <c r="ECK67" s="469"/>
      <c r="ECL67" s="469"/>
      <c r="ECM67" s="469"/>
      <c r="ECN67" s="469"/>
      <c r="ECO67" s="469"/>
      <c r="ECP67" s="469"/>
      <c r="ECQ67" s="469"/>
      <c r="ECR67" s="469"/>
      <c r="ECS67" s="469"/>
      <c r="ECT67" s="469"/>
      <c r="ECU67" s="469"/>
      <c r="ECV67" s="469"/>
      <c r="ECW67" s="469"/>
      <c r="ECX67" s="469"/>
      <c r="ECY67" s="469"/>
      <c r="ECZ67" s="469"/>
      <c r="EDA67" s="469"/>
      <c r="EDB67" s="469"/>
      <c r="EDC67" s="469"/>
      <c r="EDD67" s="469"/>
      <c r="EDE67" s="469"/>
      <c r="EDF67" s="469"/>
      <c r="EDG67" s="469"/>
      <c r="EDH67" s="469"/>
      <c r="EDI67" s="469"/>
      <c r="EDJ67" s="469"/>
      <c r="EDK67" s="469"/>
      <c r="EDL67" s="469"/>
      <c r="EDM67" s="469"/>
      <c r="EDN67" s="469"/>
      <c r="EDO67" s="469"/>
      <c r="EDP67" s="469"/>
      <c r="EDQ67" s="469"/>
      <c r="EDR67" s="469"/>
      <c r="EDS67" s="469"/>
      <c r="EDT67" s="469"/>
      <c r="EDU67" s="469"/>
      <c r="EDV67" s="469"/>
      <c r="EDW67" s="469"/>
      <c r="EDX67" s="469"/>
      <c r="EDY67" s="469"/>
      <c r="EDZ67" s="469"/>
      <c r="EEA67" s="469"/>
      <c r="EEB67" s="469"/>
      <c r="EEC67" s="469"/>
      <c r="EED67" s="469"/>
      <c r="EEE67" s="469"/>
      <c r="EEF67" s="469"/>
      <c r="EEG67" s="469"/>
      <c r="EEH67" s="469"/>
      <c r="EEI67" s="469"/>
      <c r="EEJ67" s="469"/>
      <c r="EEK67" s="469"/>
      <c r="EEL67" s="469"/>
      <c r="EEM67" s="469"/>
      <c r="EEN67" s="469"/>
      <c r="EEO67" s="469"/>
      <c r="EEP67" s="469"/>
      <c r="EEQ67" s="469"/>
      <c r="EER67" s="469"/>
      <c r="EES67" s="469"/>
      <c r="EET67" s="469"/>
      <c r="EEU67" s="469"/>
      <c r="EEV67" s="469"/>
      <c r="EEW67" s="469"/>
      <c r="EEX67" s="469"/>
      <c r="EEY67" s="469"/>
      <c r="EEZ67" s="469"/>
      <c r="EFA67" s="469"/>
      <c r="EFB67" s="469"/>
      <c r="EFC67" s="469"/>
      <c r="EFD67" s="469"/>
      <c r="EFE67" s="469"/>
      <c r="EFF67" s="469"/>
      <c r="EFG67" s="469"/>
      <c r="EFH67" s="469"/>
      <c r="EFI67" s="469"/>
      <c r="EFJ67" s="469"/>
      <c r="EFK67" s="469"/>
      <c r="EFL67" s="469"/>
      <c r="EFM67" s="469"/>
      <c r="EFN67" s="469"/>
      <c r="EFO67" s="469"/>
      <c r="EFP67" s="469"/>
      <c r="EFQ67" s="469"/>
      <c r="EFR67" s="469"/>
      <c r="EFS67" s="469"/>
      <c r="EFT67" s="469"/>
      <c r="EFU67" s="469"/>
      <c r="EFV67" s="469"/>
      <c r="EFW67" s="469"/>
      <c r="EFX67" s="469"/>
      <c r="EFY67" s="469"/>
      <c r="EFZ67" s="469"/>
      <c r="EGA67" s="469"/>
      <c r="EGB67" s="469"/>
      <c r="EGC67" s="469"/>
      <c r="EGD67" s="469"/>
      <c r="EGE67" s="469"/>
      <c r="EGF67" s="469"/>
      <c r="EGG67" s="469"/>
      <c r="EGH67" s="469"/>
      <c r="EGI67" s="469"/>
      <c r="EGJ67" s="469"/>
      <c r="EGK67" s="469"/>
      <c r="EGL67" s="469"/>
      <c r="EGM67" s="469"/>
      <c r="EGN67" s="469"/>
      <c r="EGO67" s="469"/>
      <c r="EGP67" s="469"/>
      <c r="EGQ67" s="469"/>
      <c r="EGR67" s="469"/>
      <c r="EGS67" s="469"/>
      <c r="EGT67" s="469"/>
      <c r="EGU67" s="469"/>
      <c r="EGV67" s="469"/>
      <c r="EGW67" s="469"/>
      <c r="EGX67" s="469"/>
      <c r="EGY67" s="469"/>
      <c r="EGZ67" s="469"/>
      <c r="EHA67" s="469"/>
      <c r="EHB67" s="469"/>
      <c r="EHC67" s="469"/>
      <c r="EHD67" s="469"/>
      <c r="EHE67" s="469"/>
      <c r="EHF67" s="469"/>
      <c r="EHG67" s="469"/>
      <c r="EHH67" s="469"/>
      <c r="EHI67" s="469"/>
      <c r="EHJ67" s="469"/>
      <c r="EHK67" s="469"/>
      <c r="EHL67" s="469"/>
      <c r="EHM67" s="469"/>
      <c r="EHN67" s="469"/>
      <c r="EHO67" s="469"/>
      <c r="EHP67" s="469"/>
      <c r="EHQ67" s="469"/>
      <c r="EHR67" s="469"/>
      <c r="EHS67" s="469"/>
      <c r="EHT67" s="469"/>
      <c r="EHU67" s="469"/>
      <c r="EHV67" s="469"/>
      <c r="EHW67" s="469"/>
      <c r="EHX67" s="469"/>
      <c r="EHY67" s="469"/>
      <c r="EHZ67" s="469"/>
      <c r="EIA67" s="469"/>
      <c r="EIB67" s="469"/>
      <c r="EIC67" s="469"/>
      <c r="EID67" s="469"/>
      <c r="EIE67" s="469"/>
      <c r="EIF67" s="469"/>
      <c r="EIG67" s="469"/>
      <c r="EIH67" s="469"/>
      <c r="EII67" s="469"/>
      <c r="EIJ67" s="469"/>
      <c r="EIK67" s="469"/>
      <c r="EIL67" s="469"/>
      <c r="EIM67" s="469"/>
      <c r="EIN67" s="469"/>
      <c r="EIO67" s="469"/>
      <c r="EIP67" s="469"/>
      <c r="EIQ67" s="469"/>
      <c r="EIR67" s="469"/>
      <c r="EIS67" s="469"/>
      <c r="EIT67" s="469"/>
      <c r="EIU67" s="469"/>
      <c r="EIV67" s="469"/>
      <c r="EIW67" s="469"/>
      <c r="EIX67" s="469"/>
      <c r="EIY67" s="469"/>
      <c r="EIZ67" s="469"/>
      <c r="EJA67" s="469"/>
      <c r="EJB67" s="469"/>
      <c r="EJC67" s="469"/>
      <c r="EJD67" s="469"/>
      <c r="EJE67" s="469"/>
      <c r="EJF67" s="469"/>
      <c r="EJG67" s="469"/>
      <c r="EJH67" s="469"/>
      <c r="EJI67" s="469"/>
      <c r="EJJ67" s="469"/>
      <c r="EJK67" s="469"/>
      <c r="EJL67" s="469"/>
      <c r="EJM67" s="469"/>
      <c r="EJN67" s="469"/>
      <c r="EJO67" s="469"/>
      <c r="EJP67" s="469"/>
      <c r="EJQ67" s="469"/>
      <c r="EJR67" s="469"/>
      <c r="EJS67" s="469"/>
      <c r="EJT67" s="469"/>
      <c r="EJU67" s="469"/>
      <c r="EJV67" s="469"/>
      <c r="EJW67" s="469"/>
      <c r="EJX67" s="469"/>
      <c r="EJY67" s="469"/>
      <c r="EJZ67" s="469"/>
      <c r="EKA67" s="469"/>
      <c r="EKB67" s="469"/>
      <c r="EKC67" s="469"/>
      <c r="EKD67" s="469"/>
      <c r="EKE67" s="469"/>
      <c r="EKF67" s="469"/>
      <c r="EKG67" s="469"/>
      <c r="EKH67" s="469"/>
      <c r="EKI67" s="469"/>
      <c r="EKJ67" s="469"/>
      <c r="EKK67" s="469"/>
      <c r="EKL67" s="469"/>
      <c r="EKM67" s="469"/>
      <c r="EKN67" s="469"/>
      <c r="EKO67" s="469"/>
      <c r="EKP67" s="469"/>
      <c r="EKQ67" s="469"/>
      <c r="EKR67" s="469"/>
      <c r="EKS67" s="469"/>
      <c r="EKT67" s="469"/>
      <c r="EKU67" s="469"/>
      <c r="EKV67" s="469"/>
      <c r="EKW67" s="469"/>
      <c r="EKX67" s="469"/>
      <c r="EKY67" s="469"/>
      <c r="EKZ67" s="469"/>
      <c r="ELA67" s="469"/>
      <c r="ELB67" s="469"/>
      <c r="ELC67" s="469"/>
      <c r="ELD67" s="469"/>
      <c r="ELE67" s="469"/>
      <c r="ELF67" s="469"/>
      <c r="ELG67" s="469"/>
      <c r="ELH67" s="469"/>
      <c r="ELI67" s="469"/>
      <c r="ELJ67" s="469"/>
      <c r="ELK67" s="469"/>
      <c r="ELL67" s="469"/>
      <c r="ELM67" s="469"/>
      <c r="ELN67" s="469"/>
      <c r="ELO67" s="469"/>
      <c r="ELP67" s="469"/>
      <c r="ELQ67" s="469"/>
      <c r="ELR67" s="469"/>
      <c r="ELS67" s="469"/>
      <c r="ELT67" s="469"/>
      <c r="ELU67" s="469"/>
      <c r="ELV67" s="469"/>
      <c r="ELW67" s="469"/>
      <c r="ELX67" s="469"/>
      <c r="ELY67" s="469"/>
      <c r="ELZ67" s="469"/>
      <c r="EMA67" s="469"/>
      <c r="EMB67" s="469"/>
      <c r="EMC67" s="469"/>
      <c r="EMD67" s="469"/>
      <c r="EME67" s="469"/>
      <c r="EMF67" s="469"/>
      <c r="EMG67" s="469"/>
      <c r="EMH67" s="469"/>
      <c r="EMI67" s="469"/>
      <c r="EMJ67" s="469"/>
      <c r="EMK67" s="469"/>
      <c r="EML67" s="469"/>
      <c r="EMM67" s="469"/>
      <c r="EMN67" s="469"/>
      <c r="EMO67" s="469"/>
      <c r="EMP67" s="469"/>
      <c r="EMQ67" s="469"/>
      <c r="EMR67" s="469"/>
      <c r="EMS67" s="469"/>
      <c r="EMT67" s="469"/>
      <c r="EMU67" s="469"/>
      <c r="EMV67" s="469"/>
      <c r="EMW67" s="469"/>
      <c r="EMX67" s="469"/>
      <c r="EMY67" s="469"/>
      <c r="EMZ67" s="469"/>
      <c r="ENA67" s="469"/>
      <c r="ENB67" s="469"/>
      <c r="ENC67" s="469"/>
      <c r="END67" s="469"/>
      <c r="ENE67" s="469"/>
      <c r="ENF67" s="469"/>
      <c r="ENG67" s="469"/>
      <c r="ENH67" s="469"/>
      <c r="ENI67" s="469"/>
      <c r="ENJ67" s="469"/>
      <c r="ENK67" s="469"/>
      <c r="ENL67" s="469"/>
      <c r="ENM67" s="469"/>
      <c r="ENN67" s="469"/>
      <c r="ENO67" s="469"/>
      <c r="ENP67" s="469"/>
      <c r="ENQ67" s="469"/>
      <c r="ENR67" s="469"/>
      <c r="ENS67" s="469"/>
      <c r="ENT67" s="469"/>
      <c r="ENU67" s="469"/>
      <c r="ENV67" s="469"/>
      <c r="ENW67" s="469"/>
      <c r="ENX67" s="469"/>
      <c r="ENY67" s="469"/>
      <c r="ENZ67" s="469"/>
      <c r="EOA67" s="469"/>
      <c r="EOB67" s="469"/>
      <c r="EOC67" s="469"/>
      <c r="EOD67" s="469"/>
      <c r="EOE67" s="469"/>
      <c r="EOF67" s="469"/>
      <c r="EOG67" s="469"/>
      <c r="EOH67" s="469"/>
      <c r="EOI67" s="469"/>
      <c r="EOJ67" s="469"/>
      <c r="EOK67" s="469"/>
      <c r="EOL67" s="469"/>
      <c r="EOM67" s="469"/>
      <c r="EON67" s="469"/>
      <c r="EOO67" s="469"/>
      <c r="EOP67" s="469"/>
      <c r="EOQ67" s="469"/>
      <c r="EOR67" s="469"/>
      <c r="EOS67" s="469"/>
      <c r="EOT67" s="469"/>
      <c r="EOU67" s="469"/>
      <c r="EOV67" s="469"/>
      <c r="EOW67" s="469"/>
      <c r="EOX67" s="469"/>
      <c r="EOY67" s="469"/>
      <c r="EOZ67" s="469"/>
      <c r="EPA67" s="469"/>
      <c r="EPB67" s="469"/>
      <c r="EPC67" s="469"/>
      <c r="EPD67" s="469"/>
      <c r="EPE67" s="469"/>
      <c r="EPF67" s="469"/>
      <c r="EPG67" s="469"/>
      <c r="EPH67" s="469"/>
      <c r="EPI67" s="469"/>
      <c r="EPJ67" s="469"/>
      <c r="EPK67" s="469"/>
      <c r="EPL67" s="469"/>
      <c r="EPM67" s="469"/>
      <c r="EPN67" s="469"/>
      <c r="EPO67" s="469"/>
      <c r="EPP67" s="469"/>
      <c r="EPQ67" s="469"/>
      <c r="EPR67" s="469"/>
      <c r="EPS67" s="469"/>
      <c r="EPT67" s="469"/>
      <c r="EPU67" s="469"/>
      <c r="EPV67" s="469"/>
      <c r="EPW67" s="469"/>
      <c r="EPX67" s="469"/>
      <c r="EPY67" s="469"/>
      <c r="EPZ67" s="469"/>
      <c r="EQA67" s="469"/>
      <c r="EQB67" s="469"/>
      <c r="EQC67" s="469"/>
      <c r="EQD67" s="469"/>
      <c r="EQE67" s="469"/>
      <c r="EQF67" s="469"/>
      <c r="EQG67" s="469"/>
      <c r="EQH67" s="469"/>
      <c r="EQI67" s="469"/>
      <c r="EQJ67" s="469"/>
      <c r="EQK67" s="469"/>
      <c r="EQL67" s="469"/>
      <c r="EQM67" s="469"/>
      <c r="EQN67" s="469"/>
      <c r="EQO67" s="469"/>
      <c r="EQP67" s="469"/>
      <c r="EQQ67" s="469"/>
      <c r="EQR67" s="469"/>
      <c r="EQS67" s="469"/>
      <c r="EQT67" s="469"/>
      <c r="EQU67" s="469"/>
      <c r="EQV67" s="469"/>
      <c r="EQW67" s="469"/>
      <c r="EQX67" s="469"/>
      <c r="EQY67" s="469"/>
      <c r="EQZ67" s="469"/>
      <c r="ERA67" s="469"/>
      <c r="ERB67" s="469"/>
      <c r="ERC67" s="469"/>
      <c r="ERD67" s="469"/>
      <c r="ERE67" s="469"/>
      <c r="ERF67" s="469"/>
      <c r="ERG67" s="469"/>
      <c r="ERH67" s="469"/>
      <c r="ERI67" s="469"/>
      <c r="ERJ67" s="469"/>
      <c r="ERK67" s="469"/>
      <c r="ERL67" s="469"/>
      <c r="ERM67" s="469"/>
      <c r="ERN67" s="469"/>
      <c r="ERO67" s="469"/>
      <c r="ERP67" s="469"/>
      <c r="ERQ67" s="469"/>
      <c r="ERR67" s="469"/>
      <c r="ERS67" s="469"/>
      <c r="ERT67" s="469"/>
      <c r="ERU67" s="469"/>
      <c r="ERV67" s="469"/>
      <c r="ERW67" s="469"/>
      <c r="ERX67" s="469"/>
      <c r="ERY67" s="469"/>
      <c r="ERZ67" s="469"/>
      <c r="ESA67" s="469"/>
      <c r="ESB67" s="469"/>
      <c r="ESC67" s="469"/>
      <c r="ESD67" s="469"/>
      <c r="ESE67" s="469"/>
      <c r="ESF67" s="469"/>
      <c r="ESG67" s="469"/>
      <c r="ESH67" s="469"/>
      <c r="ESI67" s="469"/>
      <c r="ESJ67" s="469"/>
      <c r="ESK67" s="469"/>
      <c r="ESL67" s="469"/>
      <c r="ESM67" s="469"/>
      <c r="ESN67" s="469"/>
      <c r="ESO67" s="469"/>
      <c r="ESP67" s="469"/>
      <c r="ESQ67" s="469"/>
      <c r="ESR67" s="469"/>
      <c r="ESS67" s="469"/>
      <c r="EST67" s="469"/>
      <c r="ESU67" s="469"/>
      <c r="ESV67" s="469"/>
      <c r="ESW67" s="469"/>
      <c r="ESX67" s="469"/>
      <c r="ESY67" s="469"/>
      <c r="ESZ67" s="469"/>
      <c r="ETA67" s="469"/>
      <c r="ETB67" s="469"/>
      <c r="ETC67" s="469"/>
      <c r="ETD67" s="469"/>
      <c r="ETE67" s="469"/>
      <c r="ETF67" s="469"/>
      <c r="ETG67" s="469"/>
      <c r="ETH67" s="469"/>
      <c r="ETI67" s="469"/>
      <c r="ETJ67" s="469"/>
      <c r="ETK67" s="469"/>
      <c r="ETL67" s="469"/>
      <c r="ETM67" s="469"/>
      <c r="ETN67" s="469"/>
      <c r="ETO67" s="469"/>
      <c r="ETP67" s="469"/>
      <c r="ETQ67" s="469"/>
      <c r="ETR67" s="469"/>
      <c r="ETS67" s="469"/>
      <c r="ETT67" s="469"/>
      <c r="ETU67" s="469"/>
      <c r="ETV67" s="469"/>
      <c r="ETW67" s="469"/>
      <c r="ETX67" s="469"/>
      <c r="ETY67" s="469"/>
      <c r="ETZ67" s="469"/>
      <c r="EUA67" s="469"/>
      <c r="EUB67" s="469"/>
      <c r="EUC67" s="469"/>
      <c r="EUD67" s="469"/>
      <c r="EUE67" s="469"/>
      <c r="EUF67" s="469"/>
      <c r="EUG67" s="469"/>
      <c r="EUH67" s="469"/>
      <c r="EUI67" s="469"/>
      <c r="EUJ67" s="469"/>
      <c r="EUK67" s="469"/>
      <c r="EUL67" s="469"/>
      <c r="EUM67" s="469"/>
      <c r="EUN67" s="469"/>
      <c r="EUO67" s="469"/>
      <c r="EUP67" s="469"/>
      <c r="EUQ67" s="469"/>
      <c r="EUR67" s="469"/>
      <c r="EUS67" s="469"/>
      <c r="EUT67" s="469"/>
      <c r="EUU67" s="469"/>
      <c r="EUV67" s="469"/>
      <c r="EUW67" s="469"/>
      <c r="EUX67" s="469"/>
      <c r="EUY67" s="469"/>
      <c r="EUZ67" s="469"/>
      <c r="EVA67" s="469"/>
      <c r="EVB67" s="469"/>
      <c r="EVC67" s="469"/>
      <c r="EVD67" s="469"/>
      <c r="EVE67" s="469"/>
      <c r="EVF67" s="469"/>
      <c r="EVG67" s="469"/>
      <c r="EVH67" s="469"/>
      <c r="EVI67" s="469"/>
      <c r="EVJ67" s="469"/>
      <c r="EVK67" s="469"/>
      <c r="EVL67" s="469"/>
      <c r="EVM67" s="469"/>
      <c r="EVN67" s="469"/>
      <c r="EVO67" s="469"/>
      <c r="EVP67" s="469"/>
      <c r="EVQ67" s="469"/>
      <c r="EVR67" s="469"/>
      <c r="EVS67" s="469"/>
      <c r="EVT67" s="469"/>
      <c r="EVU67" s="469"/>
      <c r="EVV67" s="469"/>
      <c r="EVW67" s="469"/>
      <c r="EVX67" s="469"/>
      <c r="EVY67" s="469"/>
      <c r="EVZ67" s="469"/>
      <c r="EWA67" s="469"/>
      <c r="EWB67" s="469"/>
      <c r="EWC67" s="469"/>
      <c r="EWD67" s="469"/>
      <c r="EWE67" s="469"/>
      <c r="EWF67" s="469"/>
      <c r="EWG67" s="469"/>
      <c r="EWH67" s="469"/>
      <c r="EWI67" s="469"/>
      <c r="EWJ67" s="469"/>
      <c r="EWK67" s="469"/>
      <c r="EWL67" s="469"/>
      <c r="EWM67" s="469"/>
      <c r="EWN67" s="469"/>
      <c r="EWO67" s="469"/>
      <c r="EWP67" s="469"/>
      <c r="EWQ67" s="469"/>
      <c r="EWR67" s="469"/>
      <c r="EWS67" s="469"/>
      <c r="EWT67" s="469"/>
      <c r="EWU67" s="469"/>
      <c r="EWV67" s="469"/>
      <c r="EWW67" s="469"/>
      <c r="EWX67" s="469"/>
      <c r="EWY67" s="469"/>
      <c r="EWZ67" s="469"/>
      <c r="EXA67" s="469"/>
      <c r="EXB67" s="469"/>
      <c r="EXC67" s="469"/>
      <c r="EXD67" s="469"/>
      <c r="EXE67" s="469"/>
      <c r="EXF67" s="469"/>
      <c r="EXG67" s="469"/>
      <c r="EXH67" s="469"/>
      <c r="EXI67" s="469"/>
      <c r="EXJ67" s="469"/>
      <c r="EXK67" s="469"/>
      <c r="EXL67" s="469"/>
      <c r="EXM67" s="469"/>
      <c r="EXN67" s="469"/>
      <c r="EXO67" s="469"/>
      <c r="EXP67" s="469"/>
      <c r="EXQ67" s="469"/>
      <c r="EXR67" s="469"/>
      <c r="EXS67" s="469"/>
      <c r="EXT67" s="469"/>
      <c r="EXU67" s="469"/>
      <c r="EXV67" s="469"/>
      <c r="EXW67" s="469"/>
      <c r="EXX67" s="469"/>
      <c r="EXY67" s="469"/>
      <c r="EXZ67" s="469"/>
      <c r="EYA67" s="469"/>
      <c r="EYB67" s="469"/>
      <c r="EYC67" s="469"/>
      <c r="EYD67" s="469"/>
      <c r="EYE67" s="469"/>
      <c r="EYF67" s="469"/>
      <c r="EYG67" s="469"/>
      <c r="EYH67" s="469"/>
      <c r="EYI67" s="469"/>
      <c r="EYJ67" s="469"/>
      <c r="EYK67" s="469"/>
      <c r="EYL67" s="469"/>
      <c r="EYM67" s="469"/>
      <c r="EYN67" s="469"/>
      <c r="EYO67" s="469"/>
      <c r="EYP67" s="469"/>
      <c r="EYQ67" s="469"/>
      <c r="EYR67" s="469"/>
      <c r="EYS67" s="469"/>
      <c r="EYT67" s="469"/>
      <c r="EYU67" s="469"/>
      <c r="EYV67" s="469"/>
      <c r="EYW67" s="469"/>
      <c r="EYX67" s="469"/>
      <c r="EYY67" s="469"/>
      <c r="EYZ67" s="469"/>
      <c r="EZA67" s="469"/>
      <c r="EZB67" s="469"/>
      <c r="EZC67" s="469"/>
      <c r="EZD67" s="469"/>
      <c r="EZE67" s="469"/>
      <c r="EZF67" s="469"/>
      <c r="EZG67" s="469"/>
      <c r="EZH67" s="469"/>
      <c r="EZI67" s="469"/>
      <c r="EZJ67" s="469"/>
      <c r="EZK67" s="469"/>
      <c r="EZL67" s="469"/>
      <c r="EZM67" s="469"/>
      <c r="EZN67" s="469"/>
      <c r="EZO67" s="469"/>
      <c r="EZP67" s="469"/>
      <c r="EZQ67" s="469"/>
      <c r="EZR67" s="469"/>
      <c r="EZS67" s="469"/>
      <c r="EZT67" s="469"/>
      <c r="EZU67" s="469"/>
      <c r="EZV67" s="469"/>
      <c r="EZW67" s="469"/>
      <c r="EZX67" s="469"/>
      <c r="EZY67" s="469"/>
      <c r="EZZ67" s="469"/>
      <c r="FAA67" s="469"/>
      <c r="FAB67" s="469"/>
      <c r="FAC67" s="469"/>
      <c r="FAD67" s="469"/>
      <c r="FAE67" s="469"/>
      <c r="FAF67" s="469"/>
      <c r="FAG67" s="469"/>
      <c r="FAH67" s="469"/>
      <c r="FAI67" s="469"/>
      <c r="FAJ67" s="469"/>
      <c r="FAK67" s="469"/>
      <c r="FAL67" s="469"/>
      <c r="FAM67" s="469"/>
      <c r="FAN67" s="469"/>
      <c r="FAO67" s="469"/>
      <c r="FAP67" s="469"/>
      <c r="FAQ67" s="469"/>
      <c r="FAR67" s="469"/>
      <c r="FAS67" s="469"/>
      <c r="FAT67" s="469"/>
      <c r="FAU67" s="469"/>
      <c r="FAV67" s="469"/>
      <c r="FAW67" s="469"/>
      <c r="FAX67" s="469"/>
      <c r="FAY67" s="469"/>
      <c r="FAZ67" s="469"/>
      <c r="FBA67" s="469"/>
      <c r="FBB67" s="469"/>
      <c r="FBC67" s="469"/>
      <c r="FBD67" s="469"/>
      <c r="FBE67" s="469"/>
      <c r="FBF67" s="469"/>
      <c r="FBG67" s="469"/>
      <c r="FBH67" s="469"/>
      <c r="FBI67" s="469"/>
      <c r="FBJ67" s="469"/>
      <c r="FBK67" s="469"/>
      <c r="FBL67" s="469"/>
      <c r="FBM67" s="469"/>
      <c r="FBN67" s="469"/>
      <c r="FBO67" s="469"/>
      <c r="FBP67" s="469"/>
      <c r="FBQ67" s="469"/>
      <c r="FBR67" s="469"/>
      <c r="FBS67" s="469"/>
      <c r="FBT67" s="469"/>
      <c r="FBU67" s="469"/>
      <c r="FBV67" s="469"/>
      <c r="FBW67" s="469"/>
      <c r="FBX67" s="469"/>
      <c r="FBY67" s="469"/>
      <c r="FBZ67" s="469"/>
      <c r="FCA67" s="469"/>
      <c r="FCB67" s="469"/>
      <c r="FCC67" s="469"/>
      <c r="FCD67" s="469"/>
      <c r="FCE67" s="469"/>
      <c r="FCF67" s="469"/>
      <c r="FCG67" s="469"/>
      <c r="FCH67" s="469"/>
      <c r="FCI67" s="469"/>
      <c r="FCJ67" s="469"/>
      <c r="FCK67" s="469"/>
      <c r="FCL67" s="469"/>
      <c r="FCM67" s="469"/>
      <c r="FCN67" s="469"/>
      <c r="FCO67" s="469"/>
      <c r="FCP67" s="469"/>
      <c r="FCQ67" s="469"/>
      <c r="FCR67" s="469"/>
      <c r="FCS67" s="469"/>
      <c r="FCT67" s="469"/>
      <c r="FCU67" s="469"/>
      <c r="FCV67" s="469"/>
      <c r="FCW67" s="469"/>
      <c r="FCX67" s="469"/>
      <c r="FCY67" s="469"/>
      <c r="FCZ67" s="469"/>
      <c r="FDA67" s="469"/>
      <c r="FDB67" s="469"/>
      <c r="FDC67" s="469"/>
      <c r="FDD67" s="469"/>
      <c r="FDE67" s="469"/>
      <c r="FDF67" s="469"/>
      <c r="FDG67" s="469"/>
      <c r="FDH67" s="469"/>
      <c r="FDI67" s="469"/>
      <c r="FDJ67" s="469"/>
      <c r="FDK67" s="469"/>
      <c r="FDL67" s="469"/>
      <c r="FDM67" s="469"/>
      <c r="FDN67" s="469"/>
      <c r="FDO67" s="469"/>
      <c r="FDP67" s="469"/>
      <c r="FDQ67" s="469"/>
      <c r="FDR67" s="469"/>
      <c r="FDS67" s="469"/>
      <c r="FDT67" s="469"/>
      <c r="FDU67" s="469"/>
      <c r="FDV67" s="469"/>
      <c r="FDW67" s="469"/>
      <c r="FDX67" s="469"/>
      <c r="FDY67" s="469"/>
      <c r="FDZ67" s="469"/>
      <c r="FEA67" s="469"/>
      <c r="FEB67" s="469"/>
      <c r="FEC67" s="469"/>
      <c r="FED67" s="469"/>
      <c r="FEE67" s="469"/>
      <c r="FEF67" s="469"/>
      <c r="FEG67" s="469"/>
      <c r="FEH67" s="469"/>
      <c r="FEI67" s="469"/>
      <c r="FEJ67" s="469"/>
      <c r="FEK67" s="469"/>
      <c r="FEL67" s="469"/>
      <c r="FEM67" s="469"/>
      <c r="FEN67" s="469"/>
      <c r="FEO67" s="469"/>
      <c r="FEP67" s="469"/>
      <c r="FEQ67" s="469"/>
      <c r="FER67" s="469"/>
      <c r="FES67" s="469"/>
      <c r="FET67" s="469"/>
      <c r="FEU67" s="469"/>
      <c r="FEV67" s="469"/>
      <c r="FEW67" s="469"/>
      <c r="FEX67" s="469"/>
      <c r="FEY67" s="469"/>
      <c r="FEZ67" s="469"/>
      <c r="FFA67" s="469"/>
      <c r="FFB67" s="469"/>
      <c r="FFC67" s="469"/>
      <c r="FFD67" s="469"/>
      <c r="FFE67" s="469"/>
      <c r="FFF67" s="469"/>
      <c r="FFG67" s="469"/>
      <c r="FFH67" s="469"/>
      <c r="FFI67" s="469"/>
      <c r="FFJ67" s="469"/>
      <c r="FFK67" s="469"/>
      <c r="FFL67" s="469"/>
      <c r="FFM67" s="469"/>
      <c r="FFN67" s="469"/>
      <c r="FFO67" s="469"/>
      <c r="FFP67" s="469"/>
      <c r="FFQ67" s="469"/>
      <c r="FFR67" s="469"/>
      <c r="FFS67" s="469"/>
      <c r="FFT67" s="469"/>
      <c r="FFU67" s="469"/>
      <c r="FFV67" s="469"/>
      <c r="FFW67" s="469"/>
      <c r="FFX67" s="469"/>
      <c r="FFY67" s="469"/>
      <c r="FFZ67" s="469"/>
      <c r="FGA67" s="469"/>
      <c r="FGB67" s="469"/>
      <c r="FGC67" s="469"/>
      <c r="FGD67" s="469"/>
      <c r="FGE67" s="469"/>
      <c r="FGF67" s="469"/>
      <c r="FGG67" s="469"/>
      <c r="FGH67" s="469"/>
      <c r="FGI67" s="469"/>
      <c r="FGJ67" s="469"/>
      <c r="FGK67" s="469"/>
      <c r="FGL67" s="469"/>
      <c r="FGM67" s="469"/>
      <c r="FGN67" s="469"/>
      <c r="FGO67" s="469"/>
      <c r="FGP67" s="469"/>
      <c r="FGQ67" s="469"/>
      <c r="FGR67" s="469"/>
      <c r="FGS67" s="469"/>
      <c r="FGT67" s="469"/>
      <c r="FGU67" s="469"/>
      <c r="FGV67" s="469"/>
      <c r="FGW67" s="469"/>
      <c r="FGX67" s="469"/>
      <c r="FGY67" s="469"/>
      <c r="FGZ67" s="469"/>
      <c r="FHA67" s="469"/>
      <c r="FHB67" s="469"/>
      <c r="FHC67" s="469"/>
      <c r="FHD67" s="469"/>
      <c r="FHE67" s="469"/>
      <c r="FHF67" s="469"/>
      <c r="FHG67" s="469"/>
      <c r="FHH67" s="469"/>
      <c r="FHI67" s="469"/>
      <c r="FHJ67" s="469"/>
      <c r="FHK67" s="469"/>
      <c r="FHL67" s="469"/>
      <c r="FHM67" s="469"/>
      <c r="FHN67" s="469"/>
      <c r="FHO67" s="469"/>
      <c r="FHP67" s="469"/>
      <c r="FHQ67" s="469"/>
      <c r="FHR67" s="469"/>
      <c r="FHS67" s="469"/>
      <c r="FHT67" s="469"/>
      <c r="FHU67" s="469"/>
      <c r="FHV67" s="469"/>
      <c r="FHW67" s="469"/>
      <c r="FHX67" s="469"/>
      <c r="FHY67" s="469"/>
      <c r="FHZ67" s="469"/>
      <c r="FIA67" s="469"/>
      <c r="FIB67" s="469"/>
      <c r="FIC67" s="469"/>
      <c r="FID67" s="469"/>
      <c r="FIE67" s="469"/>
      <c r="FIF67" s="469"/>
      <c r="FIG67" s="469"/>
      <c r="FIH67" s="469"/>
      <c r="FII67" s="469"/>
      <c r="FIJ67" s="469"/>
      <c r="FIK67" s="469"/>
      <c r="FIL67" s="469"/>
      <c r="FIM67" s="469"/>
      <c r="FIN67" s="469"/>
      <c r="FIO67" s="469"/>
      <c r="FIP67" s="469"/>
      <c r="FIQ67" s="469"/>
      <c r="FIR67" s="469"/>
      <c r="FIS67" s="469"/>
      <c r="FIT67" s="469"/>
      <c r="FIU67" s="469"/>
      <c r="FIV67" s="469"/>
      <c r="FIW67" s="469"/>
      <c r="FIX67" s="469"/>
      <c r="FIY67" s="469"/>
      <c r="FIZ67" s="469"/>
      <c r="FJA67" s="469"/>
      <c r="FJB67" s="469"/>
      <c r="FJC67" s="469"/>
      <c r="FJD67" s="469"/>
      <c r="FJE67" s="469"/>
      <c r="FJF67" s="469"/>
      <c r="FJG67" s="469"/>
      <c r="FJH67" s="469"/>
      <c r="FJI67" s="469"/>
      <c r="FJJ67" s="469"/>
      <c r="FJK67" s="469"/>
      <c r="FJL67" s="469"/>
      <c r="FJM67" s="469"/>
      <c r="FJN67" s="469"/>
      <c r="FJO67" s="469"/>
      <c r="FJP67" s="469"/>
      <c r="FJQ67" s="469"/>
      <c r="FJR67" s="469"/>
      <c r="FJS67" s="469"/>
      <c r="FJT67" s="469"/>
      <c r="FJU67" s="469"/>
      <c r="FJV67" s="469"/>
      <c r="FJW67" s="469"/>
      <c r="FJX67" s="469"/>
      <c r="FJY67" s="469"/>
      <c r="FJZ67" s="469"/>
      <c r="FKA67" s="469"/>
      <c r="FKB67" s="469"/>
      <c r="FKC67" s="469"/>
      <c r="FKD67" s="469"/>
      <c r="FKE67" s="469"/>
      <c r="FKF67" s="469"/>
      <c r="FKG67" s="469"/>
      <c r="FKH67" s="469"/>
      <c r="FKI67" s="469"/>
      <c r="FKJ67" s="469"/>
      <c r="FKK67" s="469"/>
      <c r="FKL67" s="469"/>
      <c r="FKM67" s="469"/>
      <c r="FKN67" s="469"/>
      <c r="FKO67" s="469"/>
      <c r="FKP67" s="469"/>
      <c r="FKQ67" s="469"/>
      <c r="FKR67" s="469"/>
      <c r="FKS67" s="469"/>
      <c r="FKT67" s="469"/>
      <c r="FKU67" s="469"/>
      <c r="FKV67" s="469"/>
      <c r="FKW67" s="469"/>
      <c r="FKX67" s="469"/>
      <c r="FKY67" s="469"/>
      <c r="FKZ67" s="469"/>
      <c r="FLA67" s="469"/>
      <c r="FLB67" s="469"/>
      <c r="FLC67" s="469"/>
      <c r="FLD67" s="469"/>
      <c r="FLE67" s="469"/>
      <c r="FLF67" s="469"/>
      <c r="FLG67" s="469"/>
      <c r="FLH67" s="469"/>
      <c r="FLI67" s="469"/>
      <c r="FLJ67" s="469"/>
      <c r="FLK67" s="469"/>
      <c r="FLL67" s="469"/>
      <c r="FLM67" s="469"/>
      <c r="FLN67" s="469"/>
      <c r="FLO67" s="469"/>
      <c r="FLP67" s="469"/>
      <c r="FLQ67" s="469"/>
      <c r="FLR67" s="469"/>
      <c r="FLS67" s="469"/>
      <c r="FLT67" s="469"/>
      <c r="FLU67" s="469"/>
      <c r="FLV67" s="469"/>
      <c r="FLW67" s="469"/>
      <c r="FLX67" s="469"/>
      <c r="FLY67" s="469"/>
      <c r="FLZ67" s="469"/>
      <c r="FMA67" s="469"/>
      <c r="FMB67" s="469"/>
      <c r="FMC67" s="469"/>
      <c r="FMD67" s="469"/>
      <c r="FME67" s="469"/>
      <c r="FMF67" s="469"/>
      <c r="FMG67" s="469"/>
      <c r="FMH67" s="469"/>
      <c r="FMI67" s="469"/>
      <c r="FMJ67" s="469"/>
      <c r="FMK67" s="469"/>
      <c r="FML67" s="469"/>
      <c r="FMM67" s="469"/>
      <c r="FMN67" s="469"/>
      <c r="FMO67" s="469"/>
      <c r="FMP67" s="469"/>
      <c r="FMQ67" s="469"/>
      <c r="FMR67" s="469"/>
      <c r="FMS67" s="469"/>
      <c r="FMT67" s="469"/>
      <c r="FMU67" s="469"/>
      <c r="FMV67" s="469"/>
      <c r="FMW67" s="469"/>
      <c r="FMX67" s="469"/>
      <c r="FMY67" s="469"/>
      <c r="FMZ67" s="469"/>
      <c r="FNA67" s="469"/>
      <c r="FNB67" s="469"/>
      <c r="FNC67" s="469"/>
      <c r="FND67" s="469"/>
      <c r="FNE67" s="469"/>
      <c r="FNF67" s="469"/>
      <c r="FNG67" s="469"/>
      <c r="FNH67" s="469"/>
      <c r="FNI67" s="469"/>
      <c r="FNJ67" s="469"/>
      <c r="FNK67" s="469"/>
      <c r="FNL67" s="469"/>
      <c r="FNM67" s="469"/>
      <c r="FNN67" s="469"/>
      <c r="FNO67" s="469"/>
      <c r="FNP67" s="469"/>
      <c r="FNQ67" s="469"/>
      <c r="FNR67" s="469"/>
      <c r="FNS67" s="469"/>
      <c r="FNT67" s="469"/>
      <c r="FNU67" s="469"/>
      <c r="FNV67" s="469"/>
      <c r="FNW67" s="469"/>
      <c r="FNX67" s="469"/>
      <c r="FNY67" s="469"/>
      <c r="FNZ67" s="469"/>
      <c r="FOA67" s="469"/>
      <c r="FOB67" s="469"/>
      <c r="FOC67" s="469"/>
      <c r="FOD67" s="469"/>
      <c r="FOE67" s="469"/>
      <c r="FOF67" s="469"/>
      <c r="FOG67" s="469"/>
      <c r="FOH67" s="469"/>
      <c r="FOI67" s="469"/>
      <c r="FOJ67" s="469"/>
      <c r="FOK67" s="469"/>
      <c r="FOL67" s="469"/>
      <c r="FOM67" s="469"/>
      <c r="FON67" s="469"/>
      <c r="FOO67" s="469"/>
      <c r="FOP67" s="469"/>
      <c r="FOQ67" s="469"/>
      <c r="FOR67" s="469"/>
      <c r="FOS67" s="469"/>
      <c r="FOT67" s="469"/>
      <c r="FOU67" s="469"/>
      <c r="FOV67" s="469"/>
      <c r="FOW67" s="469"/>
      <c r="FOX67" s="469"/>
      <c r="FOY67" s="469"/>
      <c r="FOZ67" s="469"/>
      <c r="FPA67" s="469"/>
      <c r="FPB67" s="469"/>
      <c r="FPC67" s="469"/>
      <c r="FPD67" s="469"/>
      <c r="FPE67" s="469"/>
      <c r="FPF67" s="469"/>
      <c r="FPG67" s="469"/>
      <c r="FPH67" s="469"/>
      <c r="FPI67" s="469"/>
      <c r="FPJ67" s="469"/>
      <c r="FPK67" s="469"/>
      <c r="FPL67" s="469"/>
      <c r="FPM67" s="469"/>
      <c r="FPN67" s="469"/>
      <c r="FPO67" s="469"/>
      <c r="FPP67" s="469"/>
      <c r="FPQ67" s="469"/>
      <c r="FPR67" s="469"/>
      <c r="FPS67" s="469"/>
      <c r="FPT67" s="469"/>
      <c r="FPU67" s="469"/>
      <c r="FPV67" s="469"/>
      <c r="FPW67" s="469"/>
      <c r="FPX67" s="469"/>
      <c r="FPY67" s="469"/>
      <c r="FPZ67" s="469"/>
      <c r="FQA67" s="469"/>
      <c r="FQB67" s="469"/>
      <c r="FQC67" s="469"/>
      <c r="FQD67" s="469"/>
      <c r="FQE67" s="469"/>
      <c r="FQF67" s="469"/>
      <c r="FQG67" s="469"/>
      <c r="FQH67" s="469"/>
      <c r="FQI67" s="469"/>
      <c r="FQJ67" s="469"/>
      <c r="FQK67" s="469"/>
      <c r="FQL67" s="469"/>
      <c r="FQM67" s="469"/>
      <c r="FQN67" s="469"/>
      <c r="FQO67" s="469"/>
      <c r="FQP67" s="469"/>
      <c r="FQQ67" s="469"/>
      <c r="FQR67" s="469"/>
      <c r="FQS67" s="469"/>
      <c r="FQT67" s="469"/>
      <c r="FQU67" s="469"/>
      <c r="FQV67" s="469"/>
      <c r="FQW67" s="469"/>
      <c r="FQX67" s="469"/>
      <c r="FQY67" s="469"/>
      <c r="FQZ67" s="469"/>
      <c r="FRA67" s="469"/>
      <c r="FRB67" s="469"/>
      <c r="FRC67" s="469"/>
      <c r="FRD67" s="469"/>
      <c r="FRE67" s="469"/>
      <c r="FRF67" s="469"/>
      <c r="FRG67" s="469"/>
      <c r="FRH67" s="469"/>
      <c r="FRI67" s="469"/>
      <c r="FRJ67" s="469"/>
      <c r="FRK67" s="469"/>
      <c r="FRL67" s="469"/>
      <c r="FRM67" s="469"/>
      <c r="FRN67" s="469"/>
      <c r="FRO67" s="469"/>
      <c r="FRP67" s="469"/>
      <c r="FRQ67" s="469"/>
      <c r="FRR67" s="469"/>
      <c r="FRS67" s="469"/>
      <c r="FRT67" s="469"/>
      <c r="FRU67" s="469"/>
      <c r="FRV67" s="469"/>
      <c r="FRW67" s="469"/>
      <c r="FRX67" s="469"/>
      <c r="FRY67" s="469"/>
      <c r="FRZ67" s="469"/>
      <c r="FSA67" s="469"/>
      <c r="FSB67" s="469"/>
      <c r="FSC67" s="469"/>
      <c r="FSD67" s="469"/>
      <c r="FSE67" s="469"/>
      <c r="FSF67" s="469"/>
      <c r="FSG67" s="469"/>
      <c r="FSH67" s="469"/>
      <c r="FSI67" s="469"/>
      <c r="FSJ67" s="469"/>
      <c r="FSK67" s="469"/>
      <c r="FSL67" s="469"/>
      <c r="FSM67" s="469"/>
      <c r="FSN67" s="469"/>
      <c r="FSO67" s="469"/>
      <c r="FSP67" s="469"/>
      <c r="FSQ67" s="469"/>
      <c r="FSR67" s="469"/>
      <c r="FSS67" s="469"/>
      <c r="FST67" s="469"/>
      <c r="FSU67" s="469"/>
      <c r="FSV67" s="469"/>
      <c r="FSW67" s="469"/>
      <c r="FSX67" s="469"/>
      <c r="FSY67" s="469"/>
      <c r="FSZ67" s="469"/>
      <c r="FTA67" s="469"/>
      <c r="FTB67" s="469"/>
      <c r="FTC67" s="469"/>
      <c r="FTD67" s="469"/>
      <c r="FTE67" s="469"/>
      <c r="FTF67" s="469"/>
      <c r="FTG67" s="469"/>
      <c r="FTH67" s="469"/>
      <c r="FTI67" s="469"/>
      <c r="FTJ67" s="469"/>
      <c r="FTK67" s="469"/>
      <c r="FTL67" s="469"/>
      <c r="FTM67" s="469"/>
      <c r="FTN67" s="469"/>
      <c r="FTO67" s="469"/>
      <c r="FTP67" s="469"/>
      <c r="FTQ67" s="469"/>
      <c r="FTR67" s="469"/>
      <c r="FTS67" s="469"/>
      <c r="FTT67" s="469"/>
      <c r="FTU67" s="469"/>
      <c r="FTV67" s="469"/>
      <c r="FTW67" s="469"/>
      <c r="FTX67" s="469"/>
      <c r="FTY67" s="469"/>
      <c r="FTZ67" s="469"/>
      <c r="FUA67" s="469"/>
      <c r="FUB67" s="469"/>
      <c r="FUC67" s="469"/>
      <c r="FUD67" s="469"/>
      <c r="FUE67" s="469"/>
      <c r="FUF67" s="469"/>
      <c r="FUG67" s="469"/>
      <c r="FUH67" s="469"/>
      <c r="FUI67" s="469"/>
      <c r="FUJ67" s="469"/>
      <c r="FUK67" s="469"/>
      <c r="FUL67" s="469"/>
      <c r="FUM67" s="469"/>
      <c r="FUN67" s="469"/>
      <c r="FUO67" s="469"/>
      <c r="FUP67" s="469"/>
      <c r="FUQ67" s="469"/>
      <c r="FUR67" s="469"/>
      <c r="FUS67" s="469"/>
      <c r="FUT67" s="469"/>
      <c r="FUU67" s="469"/>
      <c r="FUV67" s="469"/>
      <c r="FUW67" s="469"/>
      <c r="FUX67" s="469"/>
      <c r="FUY67" s="469"/>
      <c r="FUZ67" s="469"/>
      <c r="FVA67" s="469"/>
      <c r="FVB67" s="469"/>
      <c r="FVC67" s="469"/>
      <c r="FVD67" s="469"/>
      <c r="FVE67" s="469"/>
      <c r="FVF67" s="469"/>
      <c r="FVG67" s="469"/>
      <c r="FVH67" s="469"/>
      <c r="FVI67" s="469"/>
      <c r="FVJ67" s="469"/>
      <c r="FVK67" s="469"/>
      <c r="FVL67" s="469"/>
      <c r="FVM67" s="469"/>
      <c r="FVN67" s="469"/>
      <c r="FVO67" s="469"/>
      <c r="FVP67" s="469"/>
      <c r="FVQ67" s="469"/>
      <c r="FVR67" s="469"/>
      <c r="FVS67" s="469"/>
      <c r="FVT67" s="469"/>
      <c r="FVU67" s="469"/>
      <c r="FVV67" s="469"/>
      <c r="FVW67" s="469"/>
      <c r="FVX67" s="469"/>
      <c r="FVY67" s="469"/>
      <c r="FVZ67" s="469"/>
      <c r="FWA67" s="469"/>
      <c r="FWB67" s="469"/>
      <c r="FWC67" s="469"/>
      <c r="FWD67" s="469"/>
      <c r="FWE67" s="469"/>
      <c r="FWF67" s="469"/>
      <c r="FWG67" s="469"/>
      <c r="FWH67" s="469"/>
      <c r="FWI67" s="469"/>
      <c r="FWJ67" s="469"/>
      <c r="FWK67" s="469"/>
      <c r="FWL67" s="469"/>
      <c r="FWM67" s="469"/>
      <c r="FWN67" s="469"/>
      <c r="FWO67" s="469"/>
      <c r="FWP67" s="469"/>
      <c r="FWQ67" s="469"/>
      <c r="FWR67" s="469"/>
      <c r="FWS67" s="469"/>
      <c r="FWT67" s="469"/>
      <c r="FWU67" s="469"/>
      <c r="FWV67" s="469"/>
      <c r="FWW67" s="469"/>
      <c r="FWX67" s="469"/>
      <c r="FWY67" s="469"/>
      <c r="FWZ67" s="469"/>
      <c r="FXA67" s="469"/>
      <c r="FXB67" s="469"/>
      <c r="FXC67" s="469"/>
      <c r="FXD67" s="469"/>
      <c r="FXE67" s="469"/>
      <c r="FXF67" s="469"/>
      <c r="FXG67" s="469"/>
      <c r="FXH67" s="469"/>
      <c r="FXI67" s="469"/>
      <c r="FXJ67" s="469"/>
      <c r="FXK67" s="469"/>
      <c r="FXL67" s="469"/>
      <c r="FXM67" s="469"/>
      <c r="FXN67" s="469"/>
      <c r="FXO67" s="469"/>
      <c r="FXP67" s="469"/>
      <c r="FXQ67" s="469"/>
      <c r="FXR67" s="469"/>
      <c r="FXS67" s="469"/>
      <c r="FXT67" s="469"/>
      <c r="FXU67" s="469"/>
      <c r="FXV67" s="469"/>
      <c r="FXW67" s="469"/>
      <c r="FXX67" s="469"/>
      <c r="FXY67" s="469"/>
      <c r="FXZ67" s="469"/>
      <c r="FYA67" s="469"/>
      <c r="FYB67" s="469"/>
      <c r="FYC67" s="469"/>
      <c r="FYD67" s="469"/>
      <c r="FYE67" s="469"/>
      <c r="FYF67" s="469"/>
      <c r="FYG67" s="469"/>
      <c r="FYH67" s="469"/>
      <c r="FYI67" s="469"/>
      <c r="FYJ67" s="469"/>
      <c r="FYK67" s="469"/>
      <c r="FYL67" s="469"/>
      <c r="FYM67" s="469"/>
      <c r="FYN67" s="469"/>
      <c r="FYO67" s="469"/>
      <c r="FYP67" s="469"/>
      <c r="FYQ67" s="469"/>
      <c r="FYR67" s="469"/>
      <c r="FYS67" s="469"/>
      <c r="FYT67" s="469"/>
      <c r="FYU67" s="469"/>
      <c r="FYV67" s="469"/>
      <c r="FYW67" s="469"/>
      <c r="FYX67" s="469"/>
      <c r="FYY67" s="469"/>
      <c r="FYZ67" s="469"/>
      <c r="FZA67" s="469"/>
      <c r="FZB67" s="469"/>
      <c r="FZC67" s="469"/>
      <c r="FZD67" s="469"/>
      <c r="FZE67" s="469"/>
      <c r="FZF67" s="469"/>
      <c r="FZG67" s="469"/>
      <c r="FZH67" s="469"/>
      <c r="FZI67" s="469"/>
      <c r="FZJ67" s="469"/>
      <c r="FZK67" s="469"/>
      <c r="FZL67" s="469"/>
      <c r="FZM67" s="469"/>
      <c r="FZN67" s="469"/>
      <c r="FZO67" s="469"/>
      <c r="FZP67" s="469"/>
      <c r="FZQ67" s="469"/>
      <c r="FZR67" s="469"/>
      <c r="FZS67" s="469"/>
      <c r="FZT67" s="469"/>
      <c r="FZU67" s="469"/>
      <c r="FZV67" s="469"/>
      <c r="FZW67" s="469"/>
      <c r="FZX67" s="469"/>
      <c r="FZY67" s="469"/>
      <c r="FZZ67" s="469"/>
      <c r="GAA67" s="469"/>
      <c r="GAB67" s="469"/>
      <c r="GAC67" s="469"/>
      <c r="GAD67" s="469"/>
      <c r="GAE67" s="469"/>
      <c r="GAF67" s="469"/>
      <c r="GAG67" s="469"/>
      <c r="GAH67" s="469"/>
      <c r="GAI67" s="469"/>
      <c r="GAJ67" s="469"/>
      <c r="GAK67" s="469"/>
      <c r="GAL67" s="469"/>
      <c r="GAM67" s="469"/>
      <c r="GAN67" s="469"/>
      <c r="GAO67" s="469"/>
      <c r="GAP67" s="469"/>
      <c r="GAQ67" s="469"/>
      <c r="GAR67" s="469"/>
      <c r="GAS67" s="469"/>
      <c r="GAT67" s="469"/>
      <c r="GAU67" s="469"/>
      <c r="GAV67" s="469"/>
      <c r="GAW67" s="469"/>
      <c r="GAX67" s="469"/>
      <c r="GAY67" s="469"/>
      <c r="GAZ67" s="469"/>
      <c r="GBA67" s="469"/>
      <c r="GBB67" s="469"/>
      <c r="GBC67" s="469"/>
      <c r="GBD67" s="469"/>
      <c r="GBE67" s="469"/>
      <c r="GBF67" s="469"/>
      <c r="GBG67" s="469"/>
      <c r="GBH67" s="469"/>
      <c r="GBI67" s="469"/>
      <c r="GBJ67" s="469"/>
      <c r="GBK67" s="469"/>
      <c r="GBL67" s="469"/>
      <c r="GBM67" s="469"/>
      <c r="GBN67" s="469"/>
      <c r="GBO67" s="469"/>
      <c r="GBP67" s="469"/>
      <c r="GBQ67" s="469"/>
      <c r="GBR67" s="469"/>
      <c r="GBS67" s="469"/>
      <c r="GBT67" s="469"/>
      <c r="GBU67" s="469"/>
      <c r="GBV67" s="469"/>
      <c r="GBW67" s="469"/>
      <c r="GBX67" s="469"/>
      <c r="GBY67" s="469"/>
      <c r="GBZ67" s="469"/>
      <c r="GCA67" s="469"/>
      <c r="GCB67" s="469"/>
      <c r="GCC67" s="469"/>
      <c r="GCD67" s="469"/>
      <c r="GCE67" s="469"/>
      <c r="GCF67" s="469"/>
      <c r="GCG67" s="469"/>
      <c r="GCH67" s="469"/>
      <c r="GCI67" s="469"/>
      <c r="GCJ67" s="469"/>
      <c r="GCK67" s="469"/>
      <c r="GCL67" s="469"/>
      <c r="GCM67" s="469"/>
      <c r="GCN67" s="469"/>
      <c r="GCO67" s="469"/>
      <c r="GCP67" s="469"/>
      <c r="GCQ67" s="469"/>
      <c r="GCR67" s="469"/>
      <c r="GCS67" s="469"/>
      <c r="GCT67" s="469"/>
      <c r="GCU67" s="469"/>
      <c r="GCV67" s="469"/>
      <c r="GCW67" s="469"/>
      <c r="GCX67" s="469"/>
      <c r="GCY67" s="469"/>
      <c r="GCZ67" s="469"/>
      <c r="GDA67" s="469"/>
      <c r="GDB67" s="469"/>
      <c r="GDC67" s="469"/>
      <c r="GDD67" s="469"/>
      <c r="GDE67" s="469"/>
      <c r="GDF67" s="469"/>
      <c r="GDG67" s="469"/>
      <c r="GDH67" s="469"/>
      <c r="GDI67" s="469"/>
      <c r="GDJ67" s="469"/>
      <c r="GDK67" s="469"/>
      <c r="GDL67" s="469"/>
      <c r="GDM67" s="469"/>
      <c r="GDN67" s="469"/>
      <c r="GDO67" s="469"/>
      <c r="GDP67" s="469"/>
      <c r="GDQ67" s="469"/>
      <c r="GDR67" s="469"/>
      <c r="GDS67" s="469"/>
      <c r="GDT67" s="469"/>
      <c r="GDU67" s="469"/>
      <c r="GDV67" s="469"/>
      <c r="GDW67" s="469"/>
      <c r="GDX67" s="469"/>
      <c r="GDY67" s="469"/>
      <c r="GDZ67" s="469"/>
      <c r="GEA67" s="469"/>
      <c r="GEB67" s="469"/>
      <c r="GEC67" s="469"/>
      <c r="GED67" s="469"/>
      <c r="GEE67" s="469"/>
      <c r="GEF67" s="469"/>
      <c r="GEG67" s="469"/>
      <c r="GEH67" s="469"/>
      <c r="GEI67" s="469"/>
      <c r="GEJ67" s="469"/>
      <c r="GEK67" s="469"/>
      <c r="GEL67" s="469"/>
      <c r="GEM67" s="469"/>
      <c r="GEN67" s="469"/>
      <c r="GEO67" s="469"/>
      <c r="GEP67" s="469"/>
      <c r="GEQ67" s="469"/>
      <c r="GER67" s="469"/>
      <c r="GES67" s="469"/>
      <c r="GET67" s="469"/>
      <c r="GEU67" s="469"/>
      <c r="GEV67" s="469"/>
      <c r="GEW67" s="469"/>
      <c r="GEX67" s="469"/>
      <c r="GEY67" s="469"/>
      <c r="GEZ67" s="469"/>
      <c r="GFA67" s="469"/>
      <c r="GFB67" s="469"/>
      <c r="GFC67" s="469"/>
      <c r="GFD67" s="469"/>
      <c r="GFE67" s="469"/>
      <c r="GFF67" s="469"/>
      <c r="GFG67" s="469"/>
      <c r="GFH67" s="469"/>
      <c r="GFI67" s="469"/>
      <c r="GFJ67" s="469"/>
      <c r="GFK67" s="469"/>
      <c r="GFL67" s="469"/>
      <c r="GFM67" s="469"/>
      <c r="GFN67" s="469"/>
      <c r="GFO67" s="469"/>
      <c r="GFP67" s="469"/>
      <c r="GFQ67" s="469"/>
      <c r="GFR67" s="469"/>
      <c r="GFS67" s="469"/>
      <c r="GFT67" s="469"/>
      <c r="GFU67" s="469"/>
      <c r="GFV67" s="469"/>
      <c r="GFW67" s="469"/>
      <c r="GFX67" s="469"/>
      <c r="GFY67" s="469"/>
      <c r="GFZ67" s="469"/>
      <c r="GGA67" s="469"/>
      <c r="GGB67" s="469"/>
      <c r="GGC67" s="469"/>
      <c r="GGD67" s="469"/>
      <c r="GGE67" s="469"/>
      <c r="GGF67" s="469"/>
      <c r="GGG67" s="469"/>
      <c r="GGH67" s="469"/>
      <c r="GGI67" s="469"/>
      <c r="GGJ67" s="469"/>
      <c r="GGK67" s="469"/>
      <c r="GGL67" s="469"/>
      <c r="GGM67" s="469"/>
      <c r="GGN67" s="469"/>
      <c r="GGO67" s="469"/>
      <c r="GGP67" s="469"/>
      <c r="GGQ67" s="469"/>
      <c r="GGR67" s="469"/>
      <c r="GGS67" s="469"/>
      <c r="GGT67" s="469"/>
      <c r="GGU67" s="469"/>
      <c r="GGV67" s="469"/>
      <c r="GGW67" s="469"/>
      <c r="GGX67" s="469"/>
      <c r="GGY67" s="469"/>
      <c r="GGZ67" s="469"/>
      <c r="GHA67" s="469"/>
      <c r="GHB67" s="469"/>
      <c r="GHC67" s="469"/>
      <c r="GHD67" s="469"/>
      <c r="GHE67" s="469"/>
      <c r="GHF67" s="469"/>
      <c r="GHG67" s="469"/>
      <c r="GHH67" s="469"/>
      <c r="GHI67" s="469"/>
      <c r="GHJ67" s="469"/>
      <c r="GHK67" s="469"/>
      <c r="GHL67" s="469"/>
      <c r="GHM67" s="469"/>
      <c r="GHN67" s="469"/>
      <c r="GHO67" s="469"/>
      <c r="GHP67" s="469"/>
      <c r="GHQ67" s="469"/>
      <c r="GHR67" s="469"/>
      <c r="GHS67" s="469"/>
      <c r="GHT67" s="469"/>
      <c r="GHU67" s="469"/>
      <c r="GHV67" s="469"/>
      <c r="GHW67" s="469"/>
      <c r="GHX67" s="469"/>
      <c r="GHY67" s="469"/>
      <c r="GHZ67" s="469"/>
      <c r="GIA67" s="469"/>
      <c r="GIB67" s="469"/>
      <c r="GIC67" s="469"/>
      <c r="GID67" s="469"/>
      <c r="GIE67" s="469"/>
      <c r="GIF67" s="469"/>
      <c r="GIG67" s="469"/>
      <c r="GIH67" s="469"/>
      <c r="GII67" s="469"/>
      <c r="GIJ67" s="469"/>
      <c r="GIK67" s="469"/>
      <c r="GIL67" s="469"/>
      <c r="GIM67" s="469"/>
      <c r="GIN67" s="469"/>
      <c r="GIO67" s="469"/>
      <c r="GIP67" s="469"/>
      <c r="GIQ67" s="469"/>
      <c r="GIR67" s="469"/>
      <c r="GIS67" s="469"/>
      <c r="GIT67" s="469"/>
      <c r="GIU67" s="469"/>
      <c r="GIV67" s="469"/>
      <c r="GIW67" s="469"/>
      <c r="GIX67" s="469"/>
      <c r="GIY67" s="469"/>
      <c r="GIZ67" s="469"/>
      <c r="GJA67" s="469"/>
      <c r="GJB67" s="469"/>
      <c r="GJC67" s="469"/>
      <c r="GJD67" s="469"/>
      <c r="GJE67" s="469"/>
      <c r="GJF67" s="469"/>
      <c r="GJG67" s="469"/>
      <c r="GJH67" s="469"/>
      <c r="GJI67" s="469"/>
      <c r="GJJ67" s="469"/>
      <c r="GJK67" s="469"/>
      <c r="GJL67" s="469"/>
      <c r="GJM67" s="469"/>
      <c r="GJN67" s="469"/>
      <c r="GJO67" s="469"/>
      <c r="GJP67" s="469"/>
      <c r="GJQ67" s="469"/>
      <c r="GJR67" s="469"/>
      <c r="GJS67" s="469"/>
      <c r="GJT67" s="469"/>
      <c r="GJU67" s="469"/>
      <c r="GJV67" s="469"/>
      <c r="GJW67" s="469"/>
      <c r="GJX67" s="469"/>
      <c r="GJY67" s="469"/>
      <c r="GJZ67" s="469"/>
      <c r="GKA67" s="469"/>
      <c r="GKB67" s="469"/>
      <c r="GKC67" s="469"/>
      <c r="GKD67" s="469"/>
      <c r="GKE67" s="469"/>
      <c r="GKF67" s="469"/>
      <c r="GKG67" s="469"/>
      <c r="GKH67" s="469"/>
      <c r="GKI67" s="469"/>
      <c r="GKJ67" s="469"/>
      <c r="GKK67" s="469"/>
      <c r="GKL67" s="469"/>
      <c r="GKM67" s="469"/>
      <c r="GKN67" s="469"/>
      <c r="GKO67" s="469"/>
      <c r="GKP67" s="469"/>
      <c r="GKQ67" s="469"/>
      <c r="GKR67" s="469"/>
      <c r="GKS67" s="469"/>
      <c r="GKT67" s="469"/>
      <c r="GKU67" s="469"/>
      <c r="GKV67" s="469"/>
      <c r="GKW67" s="469"/>
      <c r="GKX67" s="469"/>
      <c r="GKY67" s="469"/>
      <c r="GKZ67" s="469"/>
      <c r="GLA67" s="469"/>
      <c r="GLB67" s="469"/>
      <c r="GLC67" s="469"/>
      <c r="GLD67" s="469"/>
      <c r="GLE67" s="469"/>
      <c r="GLF67" s="469"/>
      <c r="GLG67" s="469"/>
      <c r="GLH67" s="469"/>
      <c r="GLI67" s="469"/>
      <c r="GLJ67" s="469"/>
      <c r="GLK67" s="469"/>
      <c r="GLL67" s="469"/>
      <c r="GLM67" s="469"/>
      <c r="GLN67" s="469"/>
      <c r="GLO67" s="469"/>
      <c r="GLP67" s="469"/>
      <c r="GLQ67" s="469"/>
      <c r="GLR67" s="469"/>
      <c r="GLS67" s="469"/>
      <c r="GLT67" s="469"/>
      <c r="GLU67" s="469"/>
      <c r="GLV67" s="469"/>
      <c r="GLW67" s="469"/>
      <c r="GLX67" s="469"/>
      <c r="GLY67" s="469"/>
      <c r="GLZ67" s="469"/>
      <c r="GMA67" s="469"/>
      <c r="GMB67" s="469"/>
      <c r="GMC67" s="469"/>
      <c r="GMD67" s="469"/>
      <c r="GME67" s="469"/>
      <c r="GMF67" s="469"/>
      <c r="GMG67" s="469"/>
      <c r="GMH67" s="469"/>
      <c r="GMI67" s="469"/>
      <c r="GMJ67" s="469"/>
      <c r="GMK67" s="469"/>
      <c r="GML67" s="469"/>
      <c r="GMM67" s="469"/>
      <c r="GMN67" s="469"/>
      <c r="GMO67" s="469"/>
      <c r="GMP67" s="469"/>
      <c r="GMQ67" s="469"/>
      <c r="GMR67" s="469"/>
      <c r="GMS67" s="469"/>
      <c r="GMT67" s="469"/>
      <c r="GMU67" s="469"/>
      <c r="GMV67" s="469"/>
      <c r="GMW67" s="469"/>
      <c r="GMX67" s="469"/>
      <c r="GMY67" s="469"/>
      <c r="GMZ67" s="469"/>
      <c r="GNA67" s="469"/>
      <c r="GNB67" s="469"/>
      <c r="GNC67" s="469"/>
      <c r="GND67" s="469"/>
      <c r="GNE67" s="469"/>
      <c r="GNF67" s="469"/>
      <c r="GNG67" s="469"/>
      <c r="GNH67" s="469"/>
      <c r="GNI67" s="469"/>
      <c r="GNJ67" s="469"/>
      <c r="GNK67" s="469"/>
      <c r="GNL67" s="469"/>
      <c r="GNM67" s="469"/>
      <c r="GNN67" s="469"/>
      <c r="GNO67" s="469"/>
      <c r="GNP67" s="469"/>
      <c r="GNQ67" s="469"/>
      <c r="GNR67" s="469"/>
      <c r="GNS67" s="469"/>
      <c r="GNT67" s="469"/>
      <c r="GNU67" s="469"/>
      <c r="GNV67" s="469"/>
      <c r="GNW67" s="469"/>
      <c r="GNX67" s="469"/>
      <c r="GNY67" s="469"/>
      <c r="GNZ67" s="469"/>
      <c r="GOA67" s="469"/>
      <c r="GOB67" s="469"/>
      <c r="GOC67" s="469"/>
      <c r="GOD67" s="469"/>
      <c r="GOE67" s="469"/>
      <c r="GOF67" s="469"/>
      <c r="GOG67" s="469"/>
      <c r="GOH67" s="469"/>
      <c r="GOI67" s="469"/>
      <c r="GOJ67" s="469"/>
      <c r="GOK67" s="469"/>
      <c r="GOL67" s="469"/>
      <c r="GOM67" s="469"/>
      <c r="GON67" s="469"/>
      <c r="GOO67" s="469"/>
      <c r="GOP67" s="469"/>
      <c r="GOQ67" s="469"/>
      <c r="GOR67" s="469"/>
      <c r="GOS67" s="469"/>
      <c r="GOT67" s="469"/>
      <c r="GOU67" s="469"/>
      <c r="GOV67" s="469"/>
      <c r="GOW67" s="469"/>
      <c r="GOX67" s="469"/>
      <c r="GOY67" s="469"/>
      <c r="GOZ67" s="469"/>
      <c r="GPA67" s="469"/>
      <c r="GPB67" s="469"/>
      <c r="GPC67" s="469"/>
      <c r="GPD67" s="469"/>
      <c r="GPE67" s="469"/>
      <c r="GPF67" s="469"/>
      <c r="GPG67" s="469"/>
      <c r="GPH67" s="469"/>
      <c r="GPI67" s="469"/>
      <c r="GPJ67" s="469"/>
      <c r="GPK67" s="469"/>
      <c r="GPL67" s="469"/>
      <c r="GPM67" s="469"/>
      <c r="GPN67" s="469"/>
      <c r="GPO67" s="469"/>
      <c r="GPP67" s="469"/>
      <c r="GPQ67" s="469"/>
      <c r="GPR67" s="469"/>
      <c r="GPS67" s="469"/>
      <c r="GPT67" s="469"/>
      <c r="GPU67" s="469"/>
      <c r="GPV67" s="469"/>
      <c r="GPW67" s="469"/>
      <c r="GPX67" s="469"/>
      <c r="GPY67" s="469"/>
      <c r="GPZ67" s="469"/>
      <c r="GQA67" s="469"/>
      <c r="GQB67" s="469"/>
      <c r="GQC67" s="469"/>
      <c r="GQD67" s="469"/>
      <c r="GQE67" s="469"/>
      <c r="GQF67" s="469"/>
      <c r="GQG67" s="469"/>
      <c r="GQH67" s="469"/>
      <c r="GQI67" s="469"/>
      <c r="GQJ67" s="469"/>
      <c r="GQK67" s="469"/>
      <c r="GQL67" s="469"/>
      <c r="GQM67" s="469"/>
      <c r="GQN67" s="469"/>
      <c r="GQO67" s="469"/>
      <c r="GQP67" s="469"/>
      <c r="GQQ67" s="469"/>
      <c r="GQR67" s="469"/>
      <c r="GQS67" s="469"/>
      <c r="GQT67" s="469"/>
      <c r="GQU67" s="469"/>
      <c r="GQV67" s="469"/>
      <c r="GQW67" s="469"/>
      <c r="GQX67" s="469"/>
      <c r="GQY67" s="469"/>
      <c r="GQZ67" s="469"/>
      <c r="GRA67" s="469"/>
      <c r="GRB67" s="469"/>
      <c r="GRC67" s="469"/>
      <c r="GRD67" s="469"/>
      <c r="GRE67" s="469"/>
      <c r="GRF67" s="469"/>
      <c r="GRG67" s="469"/>
      <c r="GRH67" s="469"/>
      <c r="GRI67" s="469"/>
      <c r="GRJ67" s="469"/>
      <c r="GRK67" s="469"/>
      <c r="GRL67" s="469"/>
      <c r="GRM67" s="469"/>
      <c r="GRN67" s="469"/>
      <c r="GRO67" s="469"/>
      <c r="GRP67" s="469"/>
      <c r="GRQ67" s="469"/>
      <c r="GRR67" s="469"/>
      <c r="GRS67" s="469"/>
      <c r="GRT67" s="469"/>
      <c r="GRU67" s="469"/>
      <c r="GRV67" s="469"/>
      <c r="GRW67" s="469"/>
      <c r="GRX67" s="469"/>
      <c r="GRY67" s="469"/>
      <c r="GRZ67" s="469"/>
      <c r="GSA67" s="469"/>
      <c r="GSB67" s="469"/>
      <c r="GSC67" s="469"/>
      <c r="GSD67" s="469"/>
      <c r="GSE67" s="469"/>
      <c r="GSF67" s="469"/>
      <c r="GSG67" s="469"/>
      <c r="GSH67" s="469"/>
      <c r="GSI67" s="469"/>
      <c r="GSJ67" s="469"/>
      <c r="GSK67" s="469"/>
      <c r="GSL67" s="469"/>
      <c r="GSM67" s="469"/>
      <c r="GSN67" s="469"/>
      <c r="GSO67" s="469"/>
      <c r="GSP67" s="469"/>
      <c r="GSQ67" s="469"/>
      <c r="GSR67" s="469"/>
      <c r="GSS67" s="469"/>
      <c r="GST67" s="469"/>
      <c r="GSU67" s="469"/>
      <c r="GSV67" s="469"/>
      <c r="GSW67" s="469"/>
      <c r="GSX67" s="469"/>
      <c r="GSY67" s="469"/>
      <c r="GSZ67" s="469"/>
      <c r="GTA67" s="469"/>
      <c r="GTB67" s="469"/>
      <c r="GTC67" s="469"/>
      <c r="GTD67" s="469"/>
      <c r="GTE67" s="469"/>
      <c r="GTF67" s="469"/>
      <c r="GTG67" s="469"/>
      <c r="GTH67" s="469"/>
      <c r="GTI67" s="469"/>
      <c r="GTJ67" s="469"/>
      <c r="GTK67" s="469"/>
      <c r="GTL67" s="469"/>
      <c r="GTM67" s="469"/>
      <c r="GTN67" s="469"/>
      <c r="GTO67" s="469"/>
      <c r="GTP67" s="469"/>
      <c r="GTQ67" s="469"/>
      <c r="GTR67" s="469"/>
      <c r="GTS67" s="469"/>
      <c r="GTT67" s="469"/>
      <c r="GTU67" s="469"/>
      <c r="GTV67" s="469"/>
      <c r="GTW67" s="469"/>
      <c r="GTX67" s="469"/>
      <c r="GTY67" s="469"/>
      <c r="GTZ67" s="469"/>
      <c r="GUA67" s="469"/>
      <c r="GUB67" s="469"/>
      <c r="GUC67" s="469"/>
      <c r="GUD67" s="469"/>
      <c r="GUE67" s="469"/>
      <c r="GUF67" s="469"/>
      <c r="GUG67" s="469"/>
      <c r="GUH67" s="469"/>
      <c r="GUI67" s="469"/>
      <c r="GUJ67" s="469"/>
      <c r="GUK67" s="469"/>
      <c r="GUL67" s="469"/>
      <c r="GUM67" s="469"/>
      <c r="GUN67" s="469"/>
      <c r="GUO67" s="469"/>
      <c r="GUP67" s="469"/>
      <c r="GUQ67" s="469"/>
      <c r="GUR67" s="469"/>
      <c r="GUS67" s="469"/>
      <c r="GUT67" s="469"/>
      <c r="GUU67" s="469"/>
      <c r="GUV67" s="469"/>
      <c r="GUW67" s="469"/>
      <c r="GUX67" s="469"/>
      <c r="GUY67" s="469"/>
      <c r="GUZ67" s="469"/>
      <c r="GVA67" s="469"/>
      <c r="GVB67" s="469"/>
      <c r="GVC67" s="469"/>
      <c r="GVD67" s="469"/>
      <c r="GVE67" s="469"/>
      <c r="GVF67" s="469"/>
      <c r="GVG67" s="469"/>
      <c r="GVH67" s="469"/>
      <c r="GVI67" s="469"/>
      <c r="GVJ67" s="469"/>
      <c r="GVK67" s="469"/>
      <c r="GVL67" s="469"/>
      <c r="GVM67" s="469"/>
      <c r="GVN67" s="469"/>
      <c r="GVO67" s="469"/>
      <c r="GVP67" s="469"/>
      <c r="GVQ67" s="469"/>
      <c r="GVR67" s="469"/>
      <c r="GVS67" s="469"/>
      <c r="GVT67" s="469"/>
      <c r="GVU67" s="469"/>
      <c r="GVV67" s="469"/>
      <c r="GVW67" s="469"/>
      <c r="GVX67" s="469"/>
      <c r="GVY67" s="469"/>
      <c r="GVZ67" s="469"/>
      <c r="GWA67" s="469"/>
      <c r="GWB67" s="469"/>
      <c r="GWC67" s="469"/>
      <c r="GWD67" s="469"/>
      <c r="GWE67" s="469"/>
      <c r="GWF67" s="469"/>
      <c r="GWG67" s="469"/>
      <c r="GWH67" s="469"/>
      <c r="GWI67" s="469"/>
      <c r="GWJ67" s="469"/>
      <c r="GWK67" s="469"/>
      <c r="GWL67" s="469"/>
      <c r="GWM67" s="469"/>
      <c r="GWN67" s="469"/>
      <c r="GWO67" s="469"/>
      <c r="GWP67" s="469"/>
      <c r="GWQ67" s="469"/>
      <c r="GWR67" s="469"/>
      <c r="GWS67" s="469"/>
      <c r="GWT67" s="469"/>
      <c r="GWU67" s="469"/>
      <c r="GWV67" s="469"/>
      <c r="GWW67" s="469"/>
      <c r="GWX67" s="469"/>
      <c r="GWY67" s="469"/>
      <c r="GWZ67" s="469"/>
      <c r="GXA67" s="469"/>
      <c r="GXB67" s="469"/>
      <c r="GXC67" s="469"/>
      <c r="GXD67" s="469"/>
      <c r="GXE67" s="469"/>
      <c r="GXF67" s="469"/>
      <c r="GXG67" s="469"/>
      <c r="GXH67" s="469"/>
      <c r="GXI67" s="469"/>
      <c r="GXJ67" s="469"/>
      <c r="GXK67" s="469"/>
      <c r="GXL67" s="469"/>
      <c r="GXM67" s="469"/>
      <c r="GXN67" s="469"/>
      <c r="GXO67" s="469"/>
      <c r="GXP67" s="469"/>
      <c r="GXQ67" s="469"/>
      <c r="GXR67" s="469"/>
      <c r="GXS67" s="469"/>
      <c r="GXT67" s="469"/>
      <c r="GXU67" s="469"/>
      <c r="GXV67" s="469"/>
      <c r="GXW67" s="469"/>
      <c r="GXX67" s="469"/>
      <c r="GXY67" s="469"/>
      <c r="GXZ67" s="469"/>
      <c r="GYA67" s="469"/>
      <c r="GYB67" s="469"/>
      <c r="GYC67" s="469"/>
      <c r="GYD67" s="469"/>
      <c r="GYE67" s="469"/>
      <c r="GYF67" s="469"/>
      <c r="GYG67" s="469"/>
      <c r="GYH67" s="469"/>
      <c r="GYI67" s="469"/>
      <c r="GYJ67" s="469"/>
      <c r="GYK67" s="469"/>
      <c r="GYL67" s="469"/>
      <c r="GYM67" s="469"/>
      <c r="GYN67" s="469"/>
      <c r="GYO67" s="469"/>
      <c r="GYP67" s="469"/>
      <c r="GYQ67" s="469"/>
      <c r="GYR67" s="469"/>
      <c r="GYS67" s="469"/>
      <c r="GYT67" s="469"/>
      <c r="GYU67" s="469"/>
      <c r="GYV67" s="469"/>
      <c r="GYW67" s="469"/>
      <c r="GYX67" s="469"/>
      <c r="GYY67" s="469"/>
      <c r="GYZ67" s="469"/>
      <c r="GZA67" s="469"/>
      <c r="GZB67" s="469"/>
      <c r="GZC67" s="469"/>
      <c r="GZD67" s="469"/>
      <c r="GZE67" s="469"/>
      <c r="GZF67" s="469"/>
      <c r="GZG67" s="469"/>
      <c r="GZH67" s="469"/>
      <c r="GZI67" s="469"/>
      <c r="GZJ67" s="469"/>
      <c r="GZK67" s="469"/>
      <c r="GZL67" s="469"/>
      <c r="GZM67" s="469"/>
      <c r="GZN67" s="469"/>
      <c r="GZO67" s="469"/>
      <c r="GZP67" s="469"/>
      <c r="GZQ67" s="469"/>
      <c r="GZR67" s="469"/>
      <c r="GZS67" s="469"/>
      <c r="GZT67" s="469"/>
      <c r="GZU67" s="469"/>
      <c r="GZV67" s="469"/>
      <c r="GZW67" s="469"/>
      <c r="GZX67" s="469"/>
      <c r="GZY67" s="469"/>
      <c r="GZZ67" s="469"/>
      <c r="HAA67" s="469"/>
      <c r="HAB67" s="469"/>
      <c r="HAC67" s="469"/>
      <c r="HAD67" s="469"/>
      <c r="HAE67" s="469"/>
      <c r="HAF67" s="469"/>
      <c r="HAG67" s="469"/>
      <c r="HAH67" s="469"/>
      <c r="HAI67" s="469"/>
      <c r="HAJ67" s="469"/>
      <c r="HAK67" s="469"/>
      <c r="HAL67" s="469"/>
      <c r="HAM67" s="469"/>
      <c r="HAN67" s="469"/>
      <c r="HAO67" s="469"/>
      <c r="HAP67" s="469"/>
      <c r="HAQ67" s="469"/>
      <c r="HAR67" s="469"/>
      <c r="HAS67" s="469"/>
      <c r="HAT67" s="469"/>
      <c r="HAU67" s="469"/>
      <c r="HAV67" s="469"/>
      <c r="HAW67" s="469"/>
      <c r="HAX67" s="469"/>
      <c r="HAY67" s="469"/>
      <c r="HAZ67" s="469"/>
      <c r="HBA67" s="469"/>
      <c r="HBB67" s="469"/>
      <c r="HBC67" s="469"/>
      <c r="HBD67" s="469"/>
      <c r="HBE67" s="469"/>
      <c r="HBF67" s="469"/>
      <c r="HBG67" s="469"/>
      <c r="HBH67" s="469"/>
      <c r="HBI67" s="469"/>
      <c r="HBJ67" s="469"/>
      <c r="HBK67" s="469"/>
      <c r="HBL67" s="469"/>
      <c r="HBM67" s="469"/>
      <c r="HBN67" s="469"/>
      <c r="HBO67" s="469"/>
      <c r="HBP67" s="469"/>
      <c r="HBQ67" s="469"/>
      <c r="HBR67" s="469"/>
      <c r="HBS67" s="469"/>
      <c r="HBT67" s="469"/>
      <c r="HBU67" s="469"/>
      <c r="HBV67" s="469"/>
      <c r="HBW67" s="469"/>
      <c r="HBX67" s="469"/>
      <c r="HBY67" s="469"/>
      <c r="HBZ67" s="469"/>
      <c r="HCA67" s="469"/>
      <c r="HCB67" s="469"/>
      <c r="HCC67" s="469"/>
      <c r="HCD67" s="469"/>
      <c r="HCE67" s="469"/>
      <c r="HCF67" s="469"/>
      <c r="HCG67" s="469"/>
      <c r="HCH67" s="469"/>
      <c r="HCI67" s="469"/>
      <c r="HCJ67" s="469"/>
      <c r="HCK67" s="469"/>
      <c r="HCL67" s="469"/>
      <c r="HCM67" s="469"/>
      <c r="HCN67" s="469"/>
      <c r="HCO67" s="469"/>
      <c r="HCP67" s="469"/>
      <c r="HCQ67" s="469"/>
      <c r="HCR67" s="469"/>
      <c r="HCS67" s="469"/>
      <c r="HCT67" s="469"/>
      <c r="HCU67" s="469"/>
      <c r="HCV67" s="469"/>
      <c r="HCW67" s="469"/>
      <c r="HCX67" s="469"/>
      <c r="HCY67" s="469"/>
      <c r="HCZ67" s="469"/>
      <c r="HDA67" s="469"/>
      <c r="HDB67" s="469"/>
      <c r="HDC67" s="469"/>
      <c r="HDD67" s="469"/>
      <c r="HDE67" s="469"/>
      <c r="HDF67" s="469"/>
      <c r="HDG67" s="469"/>
      <c r="HDH67" s="469"/>
      <c r="HDI67" s="469"/>
      <c r="HDJ67" s="469"/>
      <c r="HDK67" s="469"/>
      <c r="HDL67" s="469"/>
      <c r="HDM67" s="469"/>
      <c r="HDN67" s="469"/>
      <c r="HDO67" s="469"/>
      <c r="HDP67" s="469"/>
      <c r="HDQ67" s="469"/>
      <c r="HDR67" s="469"/>
      <c r="HDS67" s="469"/>
      <c r="HDT67" s="469"/>
      <c r="HDU67" s="469"/>
      <c r="HDV67" s="469"/>
      <c r="HDW67" s="469"/>
      <c r="HDX67" s="469"/>
      <c r="HDY67" s="469"/>
      <c r="HDZ67" s="469"/>
      <c r="HEA67" s="469"/>
      <c r="HEB67" s="469"/>
      <c r="HEC67" s="469"/>
      <c r="HED67" s="469"/>
      <c r="HEE67" s="469"/>
      <c r="HEF67" s="469"/>
      <c r="HEG67" s="469"/>
      <c r="HEH67" s="469"/>
      <c r="HEI67" s="469"/>
      <c r="HEJ67" s="469"/>
      <c r="HEK67" s="469"/>
      <c r="HEL67" s="469"/>
      <c r="HEM67" s="469"/>
      <c r="HEN67" s="469"/>
      <c r="HEO67" s="469"/>
      <c r="HEP67" s="469"/>
      <c r="HEQ67" s="469"/>
      <c r="HER67" s="469"/>
      <c r="HES67" s="469"/>
      <c r="HET67" s="469"/>
      <c r="HEU67" s="469"/>
      <c r="HEV67" s="469"/>
      <c r="HEW67" s="469"/>
      <c r="HEX67" s="469"/>
      <c r="HEY67" s="469"/>
      <c r="HEZ67" s="469"/>
      <c r="HFA67" s="469"/>
      <c r="HFB67" s="469"/>
      <c r="HFC67" s="469"/>
      <c r="HFD67" s="469"/>
      <c r="HFE67" s="469"/>
      <c r="HFF67" s="469"/>
      <c r="HFG67" s="469"/>
      <c r="HFH67" s="469"/>
      <c r="HFI67" s="469"/>
      <c r="HFJ67" s="469"/>
      <c r="HFK67" s="469"/>
      <c r="HFL67" s="469"/>
      <c r="HFM67" s="469"/>
      <c r="HFN67" s="469"/>
      <c r="HFO67" s="469"/>
      <c r="HFP67" s="469"/>
      <c r="HFQ67" s="469"/>
      <c r="HFR67" s="469"/>
      <c r="HFS67" s="469"/>
      <c r="HFT67" s="469"/>
      <c r="HFU67" s="469"/>
      <c r="HFV67" s="469"/>
      <c r="HFW67" s="469"/>
      <c r="HFX67" s="469"/>
      <c r="HFY67" s="469"/>
      <c r="HFZ67" s="469"/>
      <c r="HGA67" s="469"/>
      <c r="HGB67" s="469"/>
      <c r="HGC67" s="469"/>
      <c r="HGD67" s="469"/>
      <c r="HGE67" s="469"/>
      <c r="HGF67" s="469"/>
      <c r="HGG67" s="469"/>
      <c r="HGH67" s="469"/>
      <c r="HGI67" s="469"/>
      <c r="HGJ67" s="469"/>
      <c r="HGK67" s="469"/>
      <c r="HGL67" s="469"/>
      <c r="HGM67" s="469"/>
      <c r="HGN67" s="469"/>
      <c r="HGO67" s="469"/>
      <c r="HGP67" s="469"/>
      <c r="HGQ67" s="469"/>
      <c r="HGR67" s="469"/>
      <c r="HGS67" s="469"/>
      <c r="HGT67" s="469"/>
      <c r="HGU67" s="469"/>
      <c r="HGV67" s="469"/>
      <c r="HGW67" s="469"/>
      <c r="HGX67" s="469"/>
      <c r="HGY67" s="469"/>
      <c r="HGZ67" s="469"/>
      <c r="HHA67" s="469"/>
      <c r="HHB67" s="469"/>
      <c r="HHC67" s="469"/>
      <c r="HHD67" s="469"/>
      <c r="HHE67" s="469"/>
      <c r="HHF67" s="469"/>
      <c r="HHG67" s="469"/>
      <c r="HHH67" s="469"/>
      <c r="HHI67" s="469"/>
      <c r="HHJ67" s="469"/>
      <c r="HHK67" s="469"/>
      <c r="HHL67" s="469"/>
      <c r="HHM67" s="469"/>
      <c r="HHN67" s="469"/>
      <c r="HHO67" s="469"/>
      <c r="HHP67" s="469"/>
      <c r="HHQ67" s="469"/>
      <c r="HHR67" s="469"/>
      <c r="HHS67" s="469"/>
      <c r="HHT67" s="469"/>
      <c r="HHU67" s="469"/>
      <c r="HHV67" s="469"/>
      <c r="HHW67" s="469"/>
      <c r="HHX67" s="469"/>
      <c r="HHY67" s="469"/>
      <c r="HHZ67" s="469"/>
      <c r="HIA67" s="469"/>
      <c r="HIB67" s="469"/>
      <c r="HIC67" s="469"/>
      <c r="HID67" s="469"/>
      <c r="HIE67" s="469"/>
      <c r="HIF67" s="469"/>
      <c r="HIG67" s="469"/>
      <c r="HIH67" s="469"/>
      <c r="HII67" s="469"/>
      <c r="HIJ67" s="469"/>
      <c r="HIK67" s="469"/>
      <c r="HIL67" s="469"/>
      <c r="HIM67" s="469"/>
      <c r="HIN67" s="469"/>
      <c r="HIO67" s="469"/>
      <c r="HIP67" s="469"/>
      <c r="HIQ67" s="469"/>
      <c r="HIR67" s="469"/>
      <c r="HIS67" s="469"/>
      <c r="HIT67" s="469"/>
      <c r="HIU67" s="469"/>
      <c r="HIV67" s="469"/>
      <c r="HIW67" s="469"/>
      <c r="HIX67" s="469"/>
      <c r="HIY67" s="469"/>
      <c r="HIZ67" s="469"/>
      <c r="HJA67" s="469"/>
      <c r="HJB67" s="469"/>
      <c r="HJC67" s="469"/>
      <c r="HJD67" s="469"/>
      <c r="HJE67" s="469"/>
      <c r="HJF67" s="469"/>
      <c r="HJG67" s="469"/>
      <c r="HJH67" s="469"/>
      <c r="HJI67" s="469"/>
      <c r="HJJ67" s="469"/>
      <c r="HJK67" s="469"/>
      <c r="HJL67" s="469"/>
      <c r="HJM67" s="469"/>
      <c r="HJN67" s="469"/>
      <c r="HJO67" s="469"/>
      <c r="HJP67" s="469"/>
      <c r="HJQ67" s="469"/>
      <c r="HJR67" s="469"/>
      <c r="HJS67" s="469"/>
      <c r="HJT67" s="469"/>
      <c r="HJU67" s="469"/>
      <c r="HJV67" s="469"/>
      <c r="HJW67" s="469"/>
      <c r="HJX67" s="469"/>
      <c r="HJY67" s="469"/>
      <c r="HJZ67" s="469"/>
      <c r="HKA67" s="469"/>
      <c r="HKB67" s="469"/>
      <c r="HKC67" s="469"/>
      <c r="HKD67" s="469"/>
      <c r="HKE67" s="469"/>
      <c r="HKF67" s="469"/>
      <c r="HKG67" s="469"/>
      <c r="HKH67" s="469"/>
      <c r="HKI67" s="469"/>
      <c r="HKJ67" s="469"/>
      <c r="HKK67" s="469"/>
      <c r="HKL67" s="469"/>
      <c r="HKM67" s="469"/>
      <c r="HKN67" s="469"/>
      <c r="HKO67" s="469"/>
      <c r="HKP67" s="469"/>
      <c r="HKQ67" s="469"/>
      <c r="HKR67" s="469"/>
      <c r="HKS67" s="469"/>
      <c r="HKT67" s="469"/>
      <c r="HKU67" s="469"/>
      <c r="HKV67" s="469"/>
      <c r="HKW67" s="469"/>
      <c r="HKX67" s="469"/>
      <c r="HKY67" s="469"/>
      <c r="HKZ67" s="469"/>
      <c r="HLA67" s="469"/>
      <c r="HLB67" s="469"/>
      <c r="HLC67" s="469"/>
      <c r="HLD67" s="469"/>
      <c r="HLE67" s="469"/>
      <c r="HLF67" s="469"/>
      <c r="HLG67" s="469"/>
      <c r="HLH67" s="469"/>
      <c r="HLI67" s="469"/>
      <c r="HLJ67" s="469"/>
      <c r="HLK67" s="469"/>
      <c r="HLL67" s="469"/>
      <c r="HLM67" s="469"/>
      <c r="HLN67" s="469"/>
      <c r="HLO67" s="469"/>
      <c r="HLP67" s="469"/>
      <c r="HLQ67" s="469"/>
      <c r="HLR67" s="469"/>
      <c r="HLS67" s="469"/>
      <c r="HLT67" s="469"/>
      <c r="HLU67" s="469"/>
      <c r="HLV67" s="469"/>
      <c r="HLW67" s="469"/>
      <c r="HLX67" s="469"/>
      <c r="HLY67" s="469"/>
      <c r="HLZ67" s="469"/>
      <c r="HMA67" s="469"/>
      <c r="HMB67" s="469"/>
      <c r="HMC67" s="469"/>
      <c r="HMD67" s="469"/>
      <c r="HME67" s="469"/>
      <c r="HMF67" s="469"/>
      <c r="HMG67" s="469"/>
      <c r="HMH67" s="469"/>
      <c r="HMI67" s="469"/>
      <c r="HMJ67" s="469"/>
      <c r="HMK67" s="469"/>
      <c r="HML67" s="469"/>
      <c r="HMM67" s="469"/>
      <c r="HMN67" s="469"/>
      <c r="HMO67" s="469"/>
      <c r="HMP67" s="469"/>
      <c r="HMQ67" s="469"/>
      <c r="HMR67" s="469"/>
      <c r="HMS67" s="469"/>
      <c r="HMT67" s="469"/>
      <c r="HMU67" s="469"/>
      <c r="HMV67" s="469"/>
      <c r="HMW67" s="469"/>
      <c r="HMX67" s="469"/>
      <c r="HMY67" s="469"/>
      <c r="HMZ67" s="469"/>
      <c r="HNA67" s="469"/>
      <c r="HNB67" s="469"/>
      <c r="HNC67" s="469"/>
      <c r="HND67" s="469"/>
      <c r="HNE67" s="469"/>
      <c r="HNF67" s="469"/>
      <c r="HNG67" s="469"/>
      <c r="HNH67" s="469"/>
      <c r="HNI67" s="469"/>
      <c r="HNJ67" s="469"/>
      <c r="HNK67" s="469"/>
      <c r="HNL67" s="469"/>
      <c r="HNM67" s="469"/>
      <c r="HNN67" s="469"/>
      <c r="HNO67" s="469"/>
      <c r="HNP67" s="469"/>
      <c r="HNQ67" s="469"/>
      <c r="HNR67" s="469"/>
      <c r="HNS67" s="469"/>
      <c r="HNT67" s="469"/>
      <c r="HNU67" s="469"/>
      <c r="HNV67" s="469"/>
      <c r="HNW67" s="469"/>
      <c r="HNX67" s="469"/>
      <c r="HNY67" s="469"/>
      <c r="HNZ67" s="469"/>
      <c r="HOA67" s="469"/>
      <c r="HOB67" s="469"/>
      <c r="HOC67" s="469"/>
      <c r="HOD67" s="469"/>
      <c r="HOE67" s="469"/>
      <c r="HOF67" s="469"/>
      <c r="HOG67" s="469"/>
      <c r="HOH67" s="469"/>
      <c r="HOI67" s="469"/>
      <c r="HOJ67" s="469"/>
      <c r="HOK67" s="469"/>
      <c r="HOL67" s="469"/>
      <c r="HOM67" s="469"/>
      <c r="HON67" s="469"/>
      <c r="HOO67" s="469"/>
      <c r="HOP67" s="469"/>
      <c r="HOQ67" s="469"/>
      <c r="HOR67" s="469"/>
      <c r="HOS67" s="469"/>
      <c r="HOT67" s="469"/>
      <c r="HOU67" s="469"/>
      <c r="HOV67" s="469"/>
      <c r="HOW67" s="469"/>
      <c r="HOX67" s="469"/>
      <c r="HOY67" s="469"/>
      <c r="HOZ67" s="469"/>
      <c r="HPA67" s="469"/>
      <c r="HPB67" s="469"/>
      <c r="HPC67" s="469"/>
      <c r="HPD67" s="469"/>
      <c r="HPE67" s="469"/>
      <c r="HPF67" s="469"/>
      <c r="HPG67" s="469"/>
      <c r="HPH67" s="469"/>
      <c r="HPI67" s="469"/>
      <c r="HPJ67" s="469"/>
      <c r="HPK67" s="469"/>
      <c r="HPL67" s="469"/>
      <c r="HPM67" s="469"/>
      <c r="HPN67" s="469"/>
      <c r="HPO67" s="469"/>
      <c r="HPP67" s="469"/>
      <c r="HPQ67" s="469"/>
      <c r="HPR67" s="469"/>
      <c r="HPS67" s="469"/>
      <c r="HPT67" s="469"/>
      <c r="HPU67" s="469"/>
      <c r="HPV67" s="469"/>
      <c r="HPW67" s="469"/>
      <c r="HPX67" s="469"/>
      <c r="HPY67" s="469"/>
      <c r="HPZ67" s="469"/>
      <c r="HQA67" s="469"/>
      <c r="HQB67" s="469"/>
      <c r="HQC67" s="469"/>
      <c r="HQD67" s="469"/>
      <c r="HQE67" s="469"/>
      <c r="HQF67" s="469"/>
      <c r="HQG67" s="469"/>
      <c r="HQH67" s="469"/>
      <c r="HQI67" s="469"/>
      <c r="HQJ67" s="469"/>
      <c r="HQK67" s="469"/>
      <c r="HQL67" s="469"/>
      <c r="HQM67" s="469"/>
      <c r="HQN67" s="469"/>
      <c r="HQO67" s="469"/>
      <c r="HQP67" s="469"/>
      <c r="HQQ67" s="469"/>
      <c r="HQR67" s="469"/>
      <c r="HQS67" s="469"/>
      <c r="HQT67" s="469"/>
      <c r="HQU67" s="469"/>
      <c r="HQV67" s="469"/>
      <c r="HQW67" s="469"/>
      <c r="HQX67" s="469"/>
      <c r="HQY67" s="469"/>
      <c r="HQZ67" s="469"/>
      <c r="HRA67" s="469"/>
      <c r="HRB67" s="469"/>
      <c r="HRC67" s="469"/>
      <c r="HRD67" s="469"/>
      <c r="HRE67" s="469"/>
      <c r="HRF67" s="469"/>
      <c r="HRG67" s="469"/>
      <c r="HRH67" s="469"/>
      <c r="HRI67" s="469"/>
      <c r="HRJ67" s="469"/>
      <c r="HRK67" s="469"/>
      <c r="HRL67" s="469"/>
      <c r="HRM67" s="469"/>
      <c r="HRN67" s="469"/>
      <c r="HRO67" s="469"/>
      <c r="HRP67" s="469"/>
      <c r="HRQ67" s="469"/>
      <c r="HRR67" s="469"/>
      <c r="HRS67" s="469"/>
      <c r="HRT67" s="469"/>
      <c r="HRU67" s="469"/>
      <c r="HRV67" s="469"/>
      <c r="HRW67" s="469"/>
      <c r="HRX67" s="469"/>
      <c r="HRY67" s="469"/>
      <c r="HRZ67" s="469"/>
      <c r="HSA67" s="469"/>
      <c r="HSB67" s="469"/>
      <c r="HSC67" s="469"/>
      <c r="HSD67" s="469"/>
      <c r="HSE67" s="469"/>
      <c r="HSF67" s="469"/>
      <c r="HSG67" s="469"/>
      <c r="HSH67" s="469"/>
      <c r="HSI67" s="469"/>
      <c r="HSJ67" s="469"/>
      <c r="HSK67" s="469"/>
      <c r="HSL67" s="469"/>
      <c r="HSM67" s="469"/>
      <c r="HSN67" s="469"/>
      <c r="HSO67" s="469"/>
      <c r="HSP67" s="469"/>
      <c r="HSQ67" s="469"/>
      <c r="HSR67" s="469"/>
      <c r="HSS67" s="469"/>
      <c r="HST67" s="469"/>
      <c r="HSU67" s="469"/>
      <c r="HSV67" s="469"/>
      <c r="HSW67" s="469"/>
      <c r="HSX67" s="469"/>
      <c r="HSY67" s="469"/>
      <c r="HSZ67" s="469"/>
      <c r="HTA67" s="469"/>
      <c r="HTB67" s="469"/>
      <c r="HTC67" s="469"/>
      <c r="HTD67" s="469"/>
      <c r="HTE67" s="469"/>
      <c r="HTF67" s="469"/>
      <c r="HTG67" s="469"/>
      <c r="HTH67" s="469"/>
      <c r="HTI67" s="469"/>
      <c r="HTJ67" s="469"/>
      <c r="HTK67" s="469"/>
      <c r="HTL67" s="469"/>
      <c r="HTM67" s="469"/>
      <c r="HTN67" s="469"/>
      <c r="HTO67" s="469"/>
      <c r="HTP67" s="469"/>
      <c r="HTQ67" s="469"/>
      <c r="HTR67" s="469"/>
      <c r="HTS67" s="469"/>
      <c r="HTT67" s="469"/>
      <c r="HTU67" s="469"/>
      <c r="HTV67" s="469"/>
      <c r="HTW67" s="469"/>
      <c r="HTX67" s="469"/>
      <c r="HTY67" s="469"/>
      <c r="HTZ67" s="469"/>
      <c r="HUA67" s="469"/>
      <c r="HUB67" s="469"/>
      <c r="HUC67" s="469"/>
      <c r="HUD67" s="469"/>
      <c r="HUE67" s="469"/>
      <c r="HUF67" s="469"/>
      <c r="HUG67" s="469"/>
      <c r="HUH67" s="469"/>
      <c r="HUI67" s="469"/>
      <c r="HUJ67" s="469"/>
      <c r="HUK67" s="469"/>
      <c r="HUL67" s="469"/>
      <c r="HUM67" s="469"/>
      <c r="HUN67" s="469"/>
      <c r="HUO67" s="469"/>
      <c r="HUP67" s="469"/>
      <c r="HUQ67" s="469"/>
      <c r="HUR67" s="469"/>
      <c r="HUS67" s="469"/>
      <c r="HUT67" s="469"/>
      <c r="HUU67" s="469"/>
      <c r="HUV67" s="469"/>
      <c r="HUW67" s="469"/>
      <c r="HUX67" s="469"/>
      <c r="HUY67" s="469"/>
      <c r="HUZ67" s="469"/>
      <c r="HVA67" s="469"/>
      <c r="HVB67" s="469"/>
      <c r="HVC67" s="469"/>
      <c r="HVD67" s="469"/>
      <c r="HVE67" s="469"/>
      <c r="HVF67" s="469"/>
      <c r="HVG67" s="469"/>
      <c r="HVH67" s="469"/>
      <c r="HVI67" s="469"/>
      <c r="HVJ67" s="469"/>
      <c r="HVK67" s="469"/>
      <c r="HVL67" s="469"/>
      <c r="HVM67" s="469"/>
      <c r="HVN67" s="469"/>
      <c r="HVO67" s="469"/>
      <c r="HVP67" s="469"/>
      <c r="HVQ67" s="469"/>
      <c r="HVR67" s="469"/>
      <c r="HVS67" s="469"/>
      <c r="HVT67" s="469"/>
      <c r="HVU67" s="469"/>
      <c r="HVV67" s="469"/>
      <c r="HVW67" s="469"/>
      <c r="HVX67" s="469"/>
      <c r="HVY67" s="469"/>
      <c r="HVZ67" s="469"/>
      <c r="HWA67" s="469"/>
      <c r="HWB67" s="469"/>
      <c r="HWC67" s="469"/>
      <c r="HWD67" s="469"/>
      <c r="HWE67" s="469"/>
      <c r="HWF67" s="469"/>
      <c r="HWG67" s="469"/>
      <c r="HWH67" s="469"/>
      <c r="HWI67" s="469"/>
      <c r="HWJ67" s="469"/>
      <c r="HWK67" s="469"/>
      <c r="HWL67" s="469"/>
      <c r="HWM67" s="469"/>
      <c r="HWN67" s="469"/>
      <c r="HWO67" s="469"/>
      <c r="HWP67" s="469"/>
      <c r="HWQ67" s="469"/>
      <c r="HWR67" s="469"/>
      <c r="HWS67" s="469"/>
      <c r="HWT67" s="469"/>
      <c r="HWU67" s="469"/>
      <c r="HWV67" s="469"/>
      <c r="HWW67" s="469"/>
      <c r="HWX67" s="469"/>
      <c r="HWY67" s="469"/>
      <c r="HWZ67" s="469"/>
      <c r="HXA67" s="469"/>
      <c r="HXB67" s="469"/>
      <c r="HXC67" s="469"/>
      <c r="HXD67" s="469"/>
      <c r="HXE67" s="469"/>
      <c r="HXF67" s="469"/>
      <c r="HXG67" s="469"/>
      <c r="HXH67" s="469"/>
      <c r="HXI67" s="469"/>
      <c r="HXJ67" s="469"/>
      <c r="HXK67" s="469"/>
      <c r="HXL67" s="469"/>
      <c r="HXM67" s="469"/>
      <c r="HXN67" s="469"/>
      <c r="HXO67" s="469"/>
      <c r="HXP67" s="469"/>
      <c r="HXQ67" s="469"/>
      <c r="HXR67" s="469"/>
      <c r="HXS67" s="469"/>
      <c r="HXT67" s="469"/>
      <c r="HXU67" s="469"/>
      <c r="HXV67" s="469"/>
      <c r="HXW67" s="469"/>
      <c r="HXX67" s="469"/>
      <c r="HXY67" s="469"/>
      <c r="HXZ67" s="469"/>
      <c r="HYA67" s="469"/>
      <c r="HYB67" s="469"/>
      <c r="HYC67" s="469"/>
      <c r="HYD67" s="469"/>
      <c r="HYE67" s="469"/>
      <c r="HYF67" s="469"/>
      <c r="HYG67" s="469"/>
      <c r="HYH67" s="469"/>
      <c r="HYI67" s="469"/>
      <c r="HYJ67" s="469"/>
      <c r="HYK67" s="469"/>
      <c r="HYL67" s="469"/>
      <c r="HYM67" s="469"/>
      <c r="HYN67" s="469"/>
      <c r="HYO67" s="469"/>
      <c r="HYP67" s="469"/>
      <c r="HYQ67" s="469"/>
      <c r="HYR67" s="469"/>
      <c r="HYS67" s="469"/>
      <c r="HYT67" s="469"/>
      <c r="HYU67" s="469"/>
      <c r="HYV67" s="469"/>
      <c r="HYW67" s="469"/>
      <c r="HYX67" s="469"/>
      <c r="HYY67" s="469"/>
      <c r="HYZ67" s="469"/>
      <c r="HZA67" s="469"/>
      <c r="HZB67" s="469"/>
      <c r="HZC67" s="469"/>
      <c r="HZD67" s="469"/>
      <c r="HZE67" s="469"/>
      <c r="HZF67" s="469"/>
      <c r="HZG67" s="469"/>
      <c r="HZH67" s="469"/>
      <c r="HZI67" s="469"/>
      <c r="HZJ67" s="469"/>
      <c r="HZK67" s="469"/>
      <c r="HZL67" s="469"/>
      <c r="HZM67" s="469"/>
      <c r="HZN67" s="469"/>
      <c r="HZO67" s="469"/>
      <c r="HZP67" s="469"/>
      <c r="HZQ67" s="469"/>
      <c r="HZR67" s="469"/>
      <c r="HZS67" s="469"/>
      <c r="HZT67" s="469"/>
      <c r="HZU67" s="469"/>
      <c r="HZV67" s="469"/>
      <c r="HZW67" s="469"/>
      <c r="HZX67" s="469"/>
      <c r="HZY67" s="469"/>
      <c r="HZZ67" s="469"/>
      <c r="IAA67" s="469"/>
      <c r="IAB67" s="469"/>
      <c r="IAC67" s="469"/>
      <c r="IAD67" s="469"/>
      <c r="IAE67" s="469"/>
      <c r="IAF67" s="469"/>
      <c r="IAG67" s="469"/>
      <c r="IAH67" s="469"/>
      <c r="IAI67" s="469"/>
      <c r="IAJ67" s="469"/>
      <c r="IAK67" s="469"/>
      <c r="IAL67" s="469"/>
      <c r="IAM67" s="469"/>
      <c r="IAN67" s="469"/>
      <c r="IAO67" s="469"/>
      <c r="IAP67" s="469"/>
      <c r="IAQ67" s="469"/>
      <c r="IAR67" s="469"/>
      <c r="IAS67" s="469"/>
      <c r="IAT67" s="469"/>
      <c r="IAU67" s="469"/>
      <c r="IAV67" s="469"/>
      <c r="IAW67" s="469"/>
      <c r="IAX67" s="469"/>
      <c r="IAY67" s="469"/>
      <c r="IAZ67" s="469"/>
      <c r="IBA67" s="469"/>
      <c r="IBB67" s="469"/>
      <c r="IBC67" s="469"/>
      <c r="IBD67" s="469"/>
      <c r="IBE67" s="469"/>
      <c r="IBF67" s="469"/>
      <c r="IBG67" s="469"/>
      <c r="IBH67" s="469"/>
      <c r="IBI67" s="469"/>
      <c r="IBJ67" s="469"/>
      <c r="IBK67" s="469"/>
      <c r="IBL67" s="469"/>
      <c r="IBM67" s="469"/>
      <c r="IBN67" s="469"/>
      <c r="IBO67" s="469"/>
      <c r="IBP67" s="469"/>
      <c r="IBQ67" s="469"/>
      <c r="IBR67" s="469"/>
      <c r="IBS67" s="469"/>
      <c r="IBT67" s="469"/>
      <c r="IBU67" s="469"/>
      <c r="IBV67" s="469"/>
      <c r="IBW67" s="469"/>
      <c r="IBX67" s="469"/>
      <c r="IBY67" s="469"/>
      <c r="IBZ67" s="469"/>
      <c r="ICA67" s="469"/>
      <c r="ICB67" s="469"/>
      <c r="ICC67" s="469"/>
      <c r="ICD67" s="469"/>
      <c r="ICE67" s="469"/>
      <c r="ICF67" s="469"/>
      <c r="ICG67" s="469"/>
      <c r="ICH67" s="469"/>
      <c r="ICI67" s="469"/>
      <c r="ICJ67" s="469"/>
      <c r="ICK67" s="469"/>
      <c r="ICL67" s="469"/>
      <c r="ICM67" s="469"/>
      <c r="ICN67" s="469"/>
      <c r="ICO67" s="469"/>
      <c r="ICP67" s="469"/>
      <c r="ICQ67" s="469"/>
      <c r="ICR67" s="469"/>
      <c r="ICS67" s="469"/>
      <c r="ICT67" s="469"/>
      <c r="ICU67" s="469"/>
      <c r="ICV67" s="469"/>
      <c r="ICW67" s="469"/>
      <c r="ICX67" s="469"/>
      <c r="ICY67" s="469"/>
      <c r="ICZ67" s="469"/>
      <c r="IDA67" s="469"/>
      <c r="IDB67" s="469"/>
      <c r="IDC67" s="469"/>
      <c r="IDD67" s="469"/>
      <c r="IDE67" s="469"/>
      <c r="IDF67" s="469"/>
      <c r="IDG67" s="469"/>
      <c r="IDH67" s="469"/>
      <c r="IDI67" s="469"/>
      <c r="IDJ67" s="469"/>
      <c r="IDK67" s="469"/>
      <c r="IDL67" s="469"/>
      <c r="IDM67" s="469"/>
      <c r="IDN67" s="469"/>
      <c r="IDO67" s="469"/>
      <c r="IDP67" s="469"/>
      <c r="IDQ67" s="469"/>
      <c r="IDR67" s="469"/>
      <c r="IDS67" s="469"/>
      <c r="IDT67" s="469"/>
      <c r="IDU67" s="469"/>
      <c r="IDV67" s="469"/>
      <c r="IDW67" s="469"/>
      <c r="IDX67" s="469"/>
      <c r="IDY67" s="469"/>
      <c r="IDZ67" s="469"/>
      <c r="IEA67" s="469"/>
      <c r="IEB67" s="469"/>
      <c r="IEC67" s="469"/>
      <c r="IED67" s="469"/>
      <c r="IEE67" s="469"/>
      <c r="IEF67" s="469"/>
      <c r="IEG67" s="469"/>
      <c r="IEH67" s="469"/>
      <c r="IEI67" s="469"/>
      <c r="IEJ67" s="469"/>
      <c r="IEK67" s="469"/>
      <c r="IEL67" s="469"/>
      <c r="IEM67" s="469"/>
      <c r="IEN67" s="469"/>
      <c r="IEO67" s="469"/>
      <c r="IEP67" s="469"/>
      <c r="IEQ67" s="469"/>
      <c r="IER67" s="469"/>
      <c r="IES67" s="469"/>
      <c r="IET67" s="469"/>
      <c r="IEU67" s="469"/>
      <c r="IEV67" s="469"/>
      <c r="IEW67" s="469"/>
      <c r="IEX67" s="469"/>
      <c r="IEY67" s="469"/>
      <c r="IEZ67" s="469"/>
      <c r="IFA67" s="469"/>
      <c r="IFB67" s="469"/>
      <c r="IFC67" s="469"/>
      <c r="IFD67" s="469"/>
      <c r="IFE67" s="469"/>
      <c r="IFF67" s="469"/>
      <c r="IFG67" s="469"/>
      <c r="IFH67" s="469"/>
      <c r="IFI67" s="469"/>
      <c r="IFJ67" s="469"/>
      <c r="IFK67" s="469"/>
      <c r="IFL67" s="469"/>
      <c r="IFM67" s="469"/>
      <c r="IFN67" s="469"/>
      <c r="IFO67" s="469"/>
      <c r="IFP67" s="469"/>
      <c r="IFQ67" s="469"/>
      <c r="IFR67" s="469"/>
      <c r="IFS67" s="469"/>
      <c r="IFT67" s="469"/>
      <c r="IFU67" s="469"/>
      <c r="IFV67" s="469"/>
      <c r="IFW67" s="469"/>
      <c r="IFX67" s="469"/>
      <c r="IFY67" s="469"/>
      <c r="IFZ67" s="469"/>
      <c r="IGA67" s="469"/>
      <c r="IGB67" s="469"/>
      <c r="IGC67" s="469"/>
      <c r="IGD67" s="469"/>
      <c r="IGE67" s="469"/>
      <c r="IGF67" s="469"/>
      <c r="IGG67" s="469"/>
      <c r="IGH67" s="469"/>
      <c r="IGI67" s="469"/>
      <c r="IGJ67" s="469"/>
      <c r="IGK67" s="469"/>
      <c r="IGL67" s="469"/>
      <c r="IGM67" s="469"/>
      <c r="IGN67" s="469"/>
      <c r="IGO67" s="469"/>
      <c r="IGP67" s="469"/>
      <c r="IGQ67" s="469"/>
      <c r="IGR67" s="469"/>
      <c r="IGS67" s="469"/>
      <c r="IGT67" s="469"/>
      <c r="IGU67" s="469"/>
      <c r="IGV67" s="469"/>
      <c r="IGW67" s="469"/>
      <c r="IGX67" s="469"/>
      <c r="IGY67" s="469"/>
      <c r="IGZ67" s="469"/>
      <c r="IHA67" s="469"/>
      <c r="IHB67" s="469"/>
      <c r="IHC67" s="469"/>
      <c r="IHD67" s="469"/>
      <c r="IHE67" s="469"/>
      <c r="IHF67" s="469"/>
      <c r="IHG67" s="469"/>
      <c r="IHH67" s="469"/>
      <c r="IHI67" s="469"/>
      <c r="IHJ67" s="469"/>
      <c r="IHK67" s="469"/>
      <c r="IHL67" s="469"/>
      <c r="IHM67" s="469"/>
      <c r="IHN67" s="469"/>
      <c r="IHO67" s="469"/>
      <c r="IHP67" s="469"/>
      <c r="IHQ67" s="469"/>
      <c r="IHR67" s="469"/>
      <c r="IHS67" s="469"/>
      <c r="IHT67" s="469"/>
      <c r="IHU67" s="469"/>
      <c r="IHV67" s="469"/>
      <c r="IHW67" s="469"/>
      <c r="IHX67" s="469"/>
      <c r="IHY67" s="469"/>
      <c r="IHZ67" s="469"/>
      <c r="IIA67" s="469"/>
      <c r="IIB67" s="469"/>
      <c r="IIC67" s="469"/>
      <c r="IID67" s="469"/>
      <c r="IIE67" s="469"/>
      <c r="IIF67" s="469"/>
      <c r="IIG67" s="469"/>
      <c r="IIH67" s="469"/>
      <c r="III67" s="469"/>
      <c r="IIJ67" s="469"/>
      <c r="IIK67" s="469"/>
      <c r="IIL67" s="469"/>
      <c r="IIM67" s="469"/>
      <c r="IIN67" s="469"/>
      <c r="IIO67" s="469"/>
      <c r="IIP67" s="469"/>
      <c r="IIQ67" s="469"/>
      <c r="IIR67" s="469"/>
      <c r="IIS67" s="469"/>
      <c r="IIT67" s="469"/>
      <c r="IIU67" s="469"/>
      <c r="IIV67" s="469"/>
      <c r="IIW67" s="469"/>
      <c r="IIX67" s="469"/>
      <c r="IIY67" s="469"/>
      <c r="IIZ67" s="469"/>
      <c r="IJA67" s="469"/>
      <c r="IJB67" s="469"/>
      <c r="IJC67" s="469"/>
      <c r="IJD67" s="469"/>
      <c r="IJE67" s="469"/>
      <c r="IJF67" s="469"/>
      <c r="IJG67" s="469"/>
      <c r="IJH67" s="469"/>
      <c r="IJI67" s="469"/>
      <c r="IJJ67" s="469"/>
      <c r="IJK67" s="469"/>
      <c r="IJL67" s="469"/>
      <c r="IJM67" s="469"/>
      <c r="IJN67" s="469"/>
      <c r="IJO67" s="469"/>
      <c r="IJP67" s="469"/>
      <c r="IJQ67" s="469"/>
      <c r="IJR67" s="469"/>
      <c r="IJS67" s="469"/>
      <c r="IJT67" s="469"/>
      <c r="IJU67" s="469"/>
      <c r="IJV67" s="469"/>
      <c r="IJW67" s="469"/>
      <c r="IJX67" s="469"/>
      <c r="IJY67" s="469"/>
      <c r="IJZ67" s="469"/>
      <c r="IKA67" s="469"/>
      <c r="IKB67" s="469"/>
      <c r="IKC67" s="469"/>
      <c r="IKD67" s="469"/>
      <c r="IKE67" s="469"/>
      <c r="IKF67" s="469"/>
      <c r="IKG67" s="469"/>
      <c r="IKH67" s="469"/>
      <c r="IKI67" s="469"/>
      <c r="IKJ67" s="469"/>
      <c r="IKK67" s="469"/>
      <c r="IKL67" s="469"/>
      <c r="IKM67" s="469"/>
      <c r="IKN67" s="469"/>
      <c r="IKO67" s="469"/>
      <c r="IKP67" s="469"/>
      <c r="IKQ67" s="469"/>
      <c r="IKR67" s="469"/>
      <c r="IKS67" s="469"/>
      <c r="IKT67" s="469"/>
      <c r="IKU67" s="469"/>
      <c r="IKV67" s="469"/>
      <c r="IKW67" s="469"/>
      <c r="IKX67" s="469"/>
      <c r="IKY67" s="469"/>
      <c r="IKZ67" s="469"/>
      <c r="ILA67" s="469"/>
      <c r="ILB67" s="469"/>
      <c r="ILC67" s="469"/>
      <c r="ILD67" s="469"/>
      <c r="ILE67" s="469"/>
      <c r="ILF67" s="469"/>
      <c r="ILG67" s="469"/>
      <c r="ILH67" s="469"/>
      <c r="ILI67" s="469"/>
      <c r="ILJ67" s="469"/>
      <c r="ILK67" s="469"/>
      <c r="ILL67" s="469"/>
      <c r="ILM67" s="469"/>
      <c r="ILN67" s="469"/>
      <c r="ILO67" s="469"/>
      <c r="ILP67" s="469"/>
      <c r="ILQ67" s="469"/>
      <c r="ILR67" s="469"/>
      <c r="ILS67" s="469"/>
      <c r="ILT67" s="469"/>
      <c r="ILU67" s="469"/>
      <c r="ILV67" s="469"/>
      <c r="ILW67" s="469"/>
      <c r="ILX67" s="469"/>
      <c r="ILY67" s="469"/>
      <c r="ILZ67" s="469"/>
      <c r="IMA67" s="469"/>
      <c r="IMB67" s="469"/>
      <c r="IMC67" s="469"/>
      <c r="IMD67" s="469"/>
      <c r="IME67" s="469"/>
      <c r="IMF67" s="469"/>
      <c r="IMG67" s="469"/>
      <c r="IMH67" s="469"/>
      <c r="IMI67" s="469"/>
      <c r="IMJ67" s="469"/>
      <c r="IMK67" s="469"/>
      <c r="IML67" s="469"/>
      <c r="IMM67" s="469"/>
      <c r="IMN67" s="469"/>
      <c r="IMO67" s="469"/>
      <c r="IMP67" s="469"/>
      <c r="IMQ67" s="469"/>
      <c r="IMR67" s="469"/>
      <c r="IMS67" s="469"/>
      <c r="IMT67" s="469"/>
      <c r="IMU67" s="469"/>
      <c r="IMV67" s="469"/>
      <c r="IMW67" s="469"/>
      <c r="IMX67" s="469"/>
      <c r="IMY67" s="469"/>
      <c r="IMZ67" s="469"/>
      <c r="INA67" s="469"/>
      <c r="INB67" s="469"/>
      <c r="INC67" s="469"/>
      <c r="IND67" s="469"/>
      <c r="INE67" s="469"/>
      <c r="INF67" s="469"/>
      <c r="ING67" s="469"/>
      <c r="INH67" s="469"/>
      <c r="INI67" s="469"/>
      <c r="INJ67" s="469"/>
      <c r="INK67" s="469"/>
      <c r="INL67" s="469"/>
      <c r="INM67" s="469"/>
      <c r="INN67" s="469"/>
      <c r="INO67" s="469"/>
      <c r="INP67" s="469"/>
      <c r="INQ67" s="469"/>
      <c r="INR67" s="469"/>
      <c r="INS67" s="469"/>
      <c r="INT67" s="469"/>
      <c r="INU67" s="469"/>
      <c r="INV67" s="469"/>
      <c r="INW67" s="469"/>
      <c r="INX67" s="469"/>
      <c r="INY67" s="469"/>
      <c r="INZ67" s="469"/>
      <c r="IOA67" s="469"/>
      <c r="IOB67" s="469"/>
      <c r="IOC67" s="469"/>
      <c r="IOD67" s="469"/>
      <c r="IOE67" s="469"/>
      <c r="IOF67" s="469"/>
      <c r="IOG67" s="469"/>
      <c r="IOH67" s="469"/>
      <c r="IOI67" s="469"/>
      <c r="IOJ67" s="469"/>
      <c r="IOK67" s="469"/>
      <c r="IOL67" s="469"/>
      <c r="IOM67" s="469"/>
      <c r="ION67" s="469"/>
      <c r="IOO67" s="469"/>
      <c r="IOP67" s="469"/>
      <c r="IOQ67" s="469"/>
      <c r="IOR67" s="469"/>
      <c r="IOS67" s="469"/>
      <c r="IOT67" s="469"/>
      <c r="IOU67" s="469"/>
      <c r="IOV67" s="469"/>
      <c r="IOW67" s="469"/>
      <c r="IOX67" s="469"/>
      <c r="IOY67" s="469"/>
      <c r="IOZ67" s="469"/>
      <c r="IPA67" s="469"/>
      <c r="IPB67" s="469"/>
      <c r="IPC67" s="469"/>
      <c r="IPD67" s="469"/>
      <c r="IPE67" s="469"/>
      <c r="IPF67" s="469"/>
      <c r="IPG67" s="469"/>
      <c r="IPH67" s="469"/>
      <c r="IPI67" s="469"/>
      <c r="IPJ67" s="469"/>
      <c r="IPK67" s="469"/>
      <c r="IPL67" s="469"/>
      <c r="IPM67" s="469"/>
      <c r="IPN67" s="469"/>
      <c r="IPO67" s="469"/>
      <c r="IPP67" s="469"/>
      <c r="IPQ67" s="469"/>
      <c r="IPR67" s="469"/>
      <c r="IPS67" s="469"/>
      <c r="IPT67" s="469"/>
      <c r="IPU67" s="469"/>
      <c r="IPV67" s="469"/>
      <c r="IPW67" s="469"/>
      <c r="IPX67" s="469"/>
      <c r="IPY67" s="469"/>
      <c r="IPZ67" s="469"/>
      <c r="IQA67" s="469"/>
      <c r="IQB67" s="469"/>
      <c r="IQC67" s="469"/>
      <c r="IQD67" s="469"/>
      <c r="IQE67" s="469"/>
      <c r="IQF67" s="469"/>
      <c r="IQG67" s="469"/>
      <c r="IQH67" s="469"/>
      <c r="IQI67" s="469"/>
      <c r="IQJ67" s="469"/>
      <c r="IQK67" s="469"/>
      <c r="IQL67" s="469"/>
      <c r="IQM67" s="469"/>
      <c r="IQN67" s="469"/>
      <c r="IQO67" s="469"/>
      <c r="IQP67" s="469"/>
      <c r="IQQ67" s="469"/>
      <c r="IQR67" s="469"/>
      <c r="IQS67" s="469"/>
      <c r="IQT67" s="469"/>
      <c r="IQU67" s="469"/>
      <c r="IQV67" s="469"/>
      <c r="IQW67" s="469"/>
      <c r="IQX67" s="469"/>
      <c r="IQY67" s="469"/>
      <c r="IQZ67" s="469"/>
      <c r="IRA67" s="469"/>
      <c r="IRB67" s="469"/>
      <c r="IRC67" s="469"/>
      <c r="IRD67" s="469"/>
      <c r="IRE67" s="469"/>
      <c r="IRF67" s="469"/>
      <c r="IRG67" s="469"/>
      <c r="IRH67" s="469"/>
      <c r="IRI67" s="469"/>
      <c r="IRJ67" s="469"/>
      <c r="IRK67" s="469"/>
      <c r="IRL67" s="469"/>
      <c r="IRM67" s="469"/>
      <c r="IRN67" s="469"/>
      <c r="IRO67" s="469"/>
      <c r="IRP67" s="469"/>
      <c r="IRQ67" s="469"/>
      <c r="IRR67" s="469"/>
      <c r="IRS67" s="469"/>
      <c r="IRT67" s="469"/>
      <c r="IRU67" s="469"/>
      <c r="IRV67" s="469"/>
      <c r="IRW67" s="469"/>
      <c r="IRX67" s="469"/>
      <c r="IRY67" s="469"/>
      <c r="IRZ67" s="469"/>
      <c r="ISA67" s="469"/>
      <c r="ISB67" s="469"/>
      <c r="ISC67" s="469"/>
      <c r="ISD67" s="469"/>
      <c r="ISE67" s="469"/>
      <c r="ISF67" s="469"/>
      <c r="ISG67" s="469"/>
      <c r="ISH67" s="469"/>
      <c r="ISI67" s="469"/>
      <c r="ISJ67" s="469"/>
      <c r="ISK67" s="469"/>
      <c r="ISL67" s="469"/>
      <c r="ISM67" s="469"/>
      <c r="ISN67" s="469"/>
      <c r="ISO67" s="469"/>
      <c r="ISP67" s="469"/>
      <c r="ISQ67" s="469"/>
      <c r="ISR67" s="469"/>
      <c r="ISS67" s="469"/>
      <c r="IST67" s="469"/>
      <c r="ISU67" s="469"/>
      <c r="ISV67" s="469"/>
      <c r="ISW67" s="469"/>
      <c r="ISX67" s="469"/>
      <c r="ISY67" s="469"/>
      <c r="ISZ67" s="469"/>
      <c r="ITA67" s="469"/>
      <c r="ITB67" s="469"/>
      <c r="ITC67" s="469"/>
      <c r="ITD67" s="469"/>
      <c r="ITE67" s="469"/>
      <c r="ITF67" s="469"/>
      <c r="ITG67" s="469"/>
      <c r="ITH67" s="469"/>
      <c r="ITI67" s="469"/>
      <c r="ITJ67" s="469"/>
      <c r="ITK67" s="469"/>
      <c r="ITL67" s="469"/>
      <c r="ITM67" s="469"/>
      <c r="ITN67" s="469"/>
      <c r="ITO67" s="469"/>
      <c r="ITP67" s="469"/>
      <c r="ITQ67" s="469"/>
      <c r="ITR67" s="469"/>
      <c r="ITS67" s="469"/>
      <c r="ITT67" s="469"/>
      <c r="ITU67" s="469"/>
      <c r="ITV67" s="469"/>
      <c r="ITW67" s="469"/>
      <c r="ITX67" s="469"/>
      <c r="ITY67" s="469"/>
      <c r="ITZ67" s="469"/>
      <c r="IUA67" s="469"/>
      <c r="IUB67" s="469"/>
      <c r="IUC67" s="469"/>
      <c r="IUD67" s="469"/>
      <c r="IUE67" s="469"/>
      <c r="IUF67" s="469"/>
      <c r="IUG67" s="469"/>
      <c r="IUH67" s="469"/>
      <c r="IUI67" s="469"/>
      <c r="IUJ67" s="469"/>
      <c r="IUK67" s="469"/>
      <c r="IUL67" s="469"/>
      <c r="IUM67" s="469"/>
      <c r="IUN67" s="469"/>
      <c r="IUO67" s="469"/>
      <c r="IUP67" s="469"/>
      <c r="IUQ67" s="469"/>
      <c r="IUR67" s="469"/>
      <c r="IUS67" s="469"/>
      <c r="IUT67" s="469"/>
      <c r="IUU67" s="469"/>
      <c r="IUV67" s="469"/>
      <c r="IUW67" s="469"/>
      <c r="IUX67" s="469"/>
      <c r="IUY67" s="469"/>
      <c r="IUZ67" s="469"/>
      <c r="IVA67" s="469"/>
      <c r="IVB67" s="469"/>
      <c r="IVC67" s="469"/>
      <c r="IVD67" s="469"/>
      <c r="IVE67" s="469"/>
      <c r="IVF67" s="469"/>
      <c r="IVG67" s="469"/>
      <c r="IVH67" s="469"/>
      <c r="IVI67" s="469"/>
      <c r="IVJ67" s="469"/>
      <c r="IVK67" s="469"/>
      <c r="IVL67" s="469"/>
      <c r="IVM67" s="469"/>
      <c r="IVN67" s="469"/>
      <c r="IVO67" s="469"/>
      <c r="IVP67" s="469"/>
      <c r="IVQ67" s="469"/>
      <c r="IVR67" s="469"/>
      <c r="IVS67" s="469"/>
      <c r="IVT67" s="469"/>
      <c r="IVU67" s="469"/>
      <c r="IVV67" s="469"/>
      <c r="IVW67" s="469"/>
      <c r="IVX67" s="469"/>
      <c r="IVY67" s="469"/>
      <c r="IVZ67" s="469"/>
      <c r="IWA67" s="469"/>
      <c r="IWB67" s="469"/>
      <c r="IWC67" s="469"/>
      <c r="IWD67" s="469"/>
      <c r="IWE67" s="469"/>
      <c r="IWF67" s="469"/>
      <c r="IWG67" s="469"/>
      <c r="IWH67" s="469"/>
      <c r="IWI67" s="469"/>
      <c r="IWJ67" s="469"/>
      <c r="IWK67" s="469"/>
      <c r="IWL67" s="469"/>
      <c r="IWM67" s="469"/>
      <c r="IWN67" s="469"/>
      <c r="IWO67" s="469"/>
      <c r="IWP67" s="469"/>
      <c r="IWQ67" s="469"/>
      <c r="IWR67" s="469"/>
      <c r="IWS67" s="469"/>
      <c r="IWT67" s="469"/>
      <c r="IWU67" s="469"/>
      <c r="IWV67" s="469"/>
      <c r="IWW67" s="469"/>
      <c r="IWX67" s="469"/>
      <c r="IWY67" s="469"/>
      <c r="IWZ67" s="469"/>
      <c r="IXA67" s="469"/>
      <c r="IXB67" s="469"/>
      <c r="IXC67" s="469"/>
      <c r="IXD67" s="469"/>
      <c r="IXE67" s="469"/>
      <c r="IXF67" s="469"/>
      <c r="IXG67" s="469"/>
      <c r="IXH67" s="469"/>
      <c r="IXI67" s="469"/>
      <c r="IXJ67" s="469"/>
      <c r="IXK67" s="469"/>
      <c r="IXL67" s="469"/>
      <c r="IXM67" s="469"/>
      <c r="IXN67" s="469"/>
      <c r="IXO67" s="469"/>
      <c r="IXP67" s="469"/>
      <c r="IXQ67" s="469"/>
      <c r="IXR67" s="469"/>
      <c r="IXS67" s="469"/>
      <c r="IXT67" s="469"/>
      <c r="IXU67" s="469"/>
      <c r="IXV67" s="469"/>
      <c r="IXW67" s="469"/>
      <c r="IXX67" s="469"/>
      <c r="IXY67" s="469"/>
      <c r="IXZ67" s="469"/>
      <c r="IYA67" s="469"/>
      <c r="IYB67" s="469"/>
      <c r="IYC67" s="469"/>
      <c r="IYD67" s="469"/>
      <c r="IYE67" s="469"/>
      <c r="IYF67" s="469"/>
      <c r="IYG67" s="469"/>
      <c r="IYH67" s="469"/>
      <c r="IYI67" s="469"/>
      <c r="IYJ67" s="469"/>
      <c r="IYK67" s="469"/>
      <c r="IYL67" s="469"/>
      <c r="IYM67" s="469"/>
      <c r="IYN67" s="469"/>
      <c r="IYO67" s="469"/>
      <c r="IYP67" s="469"/>
      <c r="IYQ67" s="469"/>
      <c r="IYR67" s="469"/>
      <c r="IYS67" s="469"/>
      <c r="IYT67" s="469"/>
      <c r="IYU67" s="469"/>
      <c r="IYV67" s="469"/>
      <c r="IYW67" s="469"/>
      <c r="IYX67" s="469"/>
      <c r="IYY67" s="469"/>
      <c r="IYZ67" s="469"/>
      <c r="IZA67" s="469"/>
      <c r="IZB67" s="469"/>
      <c r="IZC67" s="469"/>
      <c r="IZD67" s="469"/>
      <c r="IZE67" s="469"/>
      <c r="IZF67" s="469"/>
      <c r="IZG67" s="469"/>
      <c r="IZH67" s="469"/>
      <c r="IZI67" s="469"/>
      <c r="IZJ67" s="469"/>
      <c r="IZK67" s="469"/>
      <c r="IZL67" s="469"/>
      <c r="IZM67" s="469"/>
      <c r="IZN67" s="469"/>
      <c r="IZO67" s="469"/>
      <c r="IZP67" s="469"/>
      <c r="IZQ67" s="469"/>
      <c r="IZR67" s="469"/>
      <c r="IZS67" s="469"/>
      <c r="IZT67" s="469"/>
      <c r="IZU67" s="469"/>
      <c r="IZV67" s="469"/>
      <c r="IZW67" s="469"/>
      <c r="IZX67" s="469"/>
      <c r="IZY67" s="469"/>
      <c r="IZZ67" s="469"/>
      <c r="JAA67" s="469"/>
      <c r="JAB67" s="469"/>
      <c r="JAC67" s="469"/>
      <c r="JAD67" s="469"/>
      <c r="JAE67" s="469"/>
      <c r="JAF67" s="469"/>
      <c r="JAG67" s="469"/>
      <c r="JAH67" s="469"/>
      <c r="JAI67" s="469"/>
      <c r="JAJ67" s="469"/>
      <c r="JAK67" s="469"/>
      <c r="JAL67" s="469"/>
      <c r="JAM67" s="469"/>
      <c r="JAN67" s="469"/>
      <c r="JAO67" s="469"/>
      <c r="JAP67" s="469"/>
      <c r="JAQ67" s="469"/>
      <c r="JAR67" s="469"/>
      <c r="JAS67" s="469"/>
      <c r="JAT67" s="469"/>
      <c r="JAU67" s="469"/>
      <c r="JAV67" s="469"/>
      <c r="JAW67" s="469"/>
      <c r="JAX67" s="469"/>
      <c r="JAY67" s="469"/>
      <c r="JAZ67" s="469"/>
      <c r="JBA67" s="469"/>
      <c r="JBB67" s="469"/>
      <c r="JBC67" s="469"/>
      <c r="JBD67" s="469"/>
      <c r="JBE67" s="469"/>
      <c r="JBF67" s="469"/>
      <c r="JBG67" s="469"/>
      <c r="JBH67" s="469"/>
      <c r="JBI67" s="469"/>
      <c r="JBJ67" s="469"/>
      <c r="JBK67" s="469"/>
      <c r="JBL67" s="469"/>
      <c r="JBM67" s="469"/>
      <c r="JBN67" s="469"/>
      <c r="JBO67" s="469"/>
      <c r="JBP67" s="469"/>
      <c r="JBQ67" s="469"/>
      <c r="JBR67" s="469"/>
      <c r="JBS67" s="469"/>
      <c r="JBT67" s="469"/>
      <c r="JBU67" s="469"/>
      <c r="JBV67" s="469"/>
      <c r="JBW67" s="469"/>
      <c r="JBX67" s="469"/>
      <c r="JBY67" s="469"/>
      <c r="JBZ67" s="469"/>
      <c r="JCA67" s="469"/>
      <c r="JCB67" s="469"/>
      <c r="JCC67" s="469"/>
      <c r="JCD67" s="469"/>
      <c r="JCE67" s="469"/>
      <c r="JCF67" s="469"/>
      <c r="JCG67" s="469"/>
      <c r="JCH67" s="469"/>
      <c r="JCI67" s="469"/>
      <c r="JCJ67" s="469"/>
      <c r="JCK67" s="469"/>
      <c r="JCL67" s="469"/>
      <c r="JCM67" s="469"/>
      <c r="JCN67" s="469"/>
      <c r="JCO67" s="469"/>
      <c r="JCP67" s="469"/>
      <c r="JCQ67" s="469"/>
      <c r="JCR67" s="469"/>
      <c r="JCS67" s="469"/>
      <c r="JCT67" s="469"/>
      <c r="JCU67" s="469"/>
      <c r="JCV67" s="469"/>
      <c r="JCW67" s="469"/>
      <c r="JCX67" s="469"/>
      <c r="JCY67" s="469"/>
      <c r="JCZ67" s="469"/>
      <c r="JDA67" s="469"/>
      <c r="JDB67" s="469"/>
      <c r="JDC67" s="469"/>
      <c r="JDD67" s="469"/>
      <c r="JDE67" s="469"/>
      <c r="JDF67" s="469"/>
      <c r="JDG67" s="469"/>
      <c r="JDH67" s="469"/>
      <c r="JDI67" s="469"/>
      <c r="JDJ67" s="469"/>
      <c r="JDK67" s="469"/>
      <c r="JDL67" s="469"/>
      <c r="JDM67" s="469"/>
      <c r="JDN67" s="469"/>
      <c r="JDO67" s="469"/>
      <c r="JDP67" s="469"/>
      <c r="JDQ67" s="469"/>
      <c r="JDR67" s="469"/>
      <c r="JDS67" s="469"/>
      <c r="JDT67" s="469"/>
      <c r="JDU67" s="469"/>
      <c r="JDV67" s="469"/>
      <c r="JDW67" s="469"/>
      <c r="JDX67" s="469"/>
      <c r="JDY67" s="469"/>
      <c r="JDZ67" s="469"/>
      <c r="JEA67" s="469"/>
      <c r="JEB67" s="469"/>
      <c r="JEC67" s="469"/>
      <c r="JED67" s="469"/>
      <c r="JEE67" s="469"/>
      <c r="JEF67" s="469"/>
      <c r="JEG67" s="469"/>
      <c r="JEH67" s="469"/>
      <c r="JEI67" s="469"/>
      <c r="JEJ67" s="469"/>
      <c r="JEK67" s="469"/>
      <c r="JEL67" s="469"/>
      <c r="JEM67" s="469"/>
      <c r="JEN67" s="469"/>
      <c r="JEO67" s="469"/>
      <c r="JEP67" s="469"/>
      <c r="JEQ67" s="469"/>
      <c r="JER67" s="469"/>
      <c r="JES67" s="469"/>
      <c r="JET67" s="469"/>
      <c r="JEU67" s="469"/>
      <c r="JEV67" s="469"/>
      <c r="JEW67" s="469"/>
      <c r="JEX67" s="469"/>
      <c r="JEY67" s="469"/>
      <c r="JEZ67" s="469"/>
      <c r="JFA67" s="469"/>
      <c r="JFB67" s="469"/>
      <c r="JFC67" s="469"/>
      <c r="JFD67" s="469"/>
      <c r="JFE67" s="469"/>
      <c r="JFF67" s="469"/>
      <c r="JFG67" s="469"/>
      <c r="JFH67" s="469"/>
      <c r="JFI67" s="469"/>
      <c r="JFJ67" s="469"/>
      <c r="JFK67" s="469"/>
      <c r="JFL67" s="469"/>
      <c r="JFM67" s="469"/>
      <c r="JFN67" s="469"/>
      <c r="JFO67" s="469"/>
      <c r="JFP67" s="469"/>
      <c r="JFQ67" s="469"/>
      <c r="JFR67" s="469"/>
      <c r="JFS67" s="469"/>
      <c r="JFT67" s="469"/>
      <c r="JFU67" s="469"/>
      <c r="JFV67" s="469"/>
      <c r="JFW67" s="469"/>
      <c r="JFX67" s="469"/>
      <c r="JFY67" s="469"/>
      <c r="JFZ67" s="469"/>
      <c r="JGA67" s="469"/>
      <c r="JGB67" s="469"/>
      <c r="JGC67" s="469"/>
      <c r="JGD67" s="469"/>
      <c r="JGE67" s="469"/>
      <c r="JGF67" s="469"/>
      <c r="JGG67" s="469"/>
      <c r="JGH67" s="469"/>
      <c r="JGI67" s="469"/>
      <c r="JGJ67" s="469"/>
      <c r="JGK67" s="469"/>
      <c r="JGL67" s="469"/>
      <c r="JGM67" s="469"/>
      <c r="JGN67" s="469"/>
      <c r="JGO67" s="469"/>
      <c r="JGP67" s="469"/>
      <c r="JGQ67" s="469"/>
      <c r="JGR67" s="469"/>
      <c r="JGS67" s="469"/>
      <c r="JGT67" s="469"/>
      <c r="JGU67" s="469"/>
      <c r="JGV67" s="469"/>
      <c r="JGW67" s="469"/>
      <c r="JGX67" s="469"/>
      <c r="JGY67" s="469"/>
      <c r="JGZ67" s="469"/>
      <c r="JHA67" s="469"/>
      <c r="JHB67" s="469"/>
      <c r="JHC67" s="469"/>
      <c r="JHD67" s="469"/>
      <c r="JHE67" s="469"/>
      <c r="JHF67" s="469"/>
      <c r="JHG67" s="469"/>
      <c r="JHH67" s="469"/>
      <c r="JHI67" s="469"/>
      <c r="JHJ67" s="469"/>
      <c r="JHK67" s="469"/>
      <c r="JHL67" s="469"/>
      <c r="JHM67" s="469"/>
      <c r="JHN67" s="469"/>
      <c r="JHO67" s="469"/>
      <c r="JHP67" s="469"/>
      <c r="JHQ67" s="469"/>
      <c r="JHR67" s="469"/>
      <c r="JHS67" s="469"/>
      <c r="JHT67" s="469"/>
      <c r="JHU67" s="469"/>
      <c r="JHV67" s="469"/>
      <c r="JHW67" s="469"/>
      <c r="JHX67" s="469"/>
      <c r="JHY67" s="469"/>
      <c r="JHZ67" s="469"/>
      <c r="JIA67" s="469"/>
      <c r="JIB67" s="469"/>
      <c r="JIC67" s="469"/>
      <c r="JID67" s="469"/>
      <c r="JIE67" s="469"/>
      <c r="JIF67" s="469"/>
      <c r="JIG67" s="469"/>
      <c r="JIH67" s="469"/>
      <c r="JII67" s="469"/>
      <c r="JIJ67" s="469"/>
      <c r="JIK67" s="469"/>
      <c r="JIL67" s="469"/>
      <c r="JIM67" s="469"/>
      <c r="JIN67" s="469"/>
      <c r="JIO67" s="469"/>
      <c r="JIP67" s="469"/>
      <c r="JIQ67" s="469"/>
      <c r="JIR67" s="469"/>
      <c r="JIS67" s="469"/>
      <c r="JIT67" s="469"/>
      <c r="JIU67" s="469"/>
      <c r="JIV67" s="469"/>
      <c r="JIW67" s="469"/>
      <c r="JIX67" s="469"/>
      <c r="JIY67" s="469"/>
      <c r="JIZ67" s="469"/>
      <c r="JJA67" s="469"/>
      <c r="JJB67" s="469"/>
      <c r="JJC67" s="469"/>
      <c r="JJD67" s="469"/>
      <c r="JJE67" s="469"/>
      <c r="JJF67" s="469"/>
      <c r="JJG67" s="469"/>
      <c r="JJH67" s="469"/>
      <c r="JJI67" s="469"/>
      <c r="JJJ67" s="469"/>
      <c r="JJK67" s="469"/>
      <c r="JJL67" s="469"/>
      <c r="JJM67" s="469"/>
      <c r="JJN67" s="469"/>
      <c r="JJO67" s="469"/>
      <c r="JJP67" s="469"/>
      <c r="JJQ67" s="469"/>
      <c r="JJR67" s="469"/>
      <c r="JJS67" s="469"/>
      <c r="JJT67" s="469"/>
      <c r="JJU67" s="469"/>
      <c r="JJV67" s="469"/>
      <c r="JJW67" s="469"/>
      <c r="JJX67" s="469"/>
      <c r="JJY67" s="469"/>
      <c r="JJZ67" s="469"/>
      <c r="JKA67" s="469"/>
      <c r="JKB67" s="469"/>
      <c r="JKC67" s="469"/>
      <c r="JKD67" s="469"/>
      <c r="JKE67" s="469"/>
      <c r="JKF67" s="469"/>
      <c r="JKG67" s="469"/>
      <c r="JKH67" s="469"/>
      <c r="JKI67" s="469"/>
      <c r="JKJ67" s="469"/>
      <c r="JKK67" s="469"/>
      <c r="JKL67" s="469"/>
      <c r="JKM67" s="469"/>
      <c r="JKN67" s="469"/>
      <c r="JKO67" s="469"/>
      <c r="JKP67" s="469"/>
      <c r="JKQ67" s="469"/>
      <c r="JKR67" s="469"/>
      <c r="JKS67" s="469"/>
      <c r="JKT67" s="469"/>
      <c r="JKU67" s="469"/>
      <c r="JKV67" s="469"/>
      <c r="JKW67" s="469"/>
      <c r="JKX67" s="469"/>
      <c r="JKY67" s="469"/>
      <c r="JKZ67" s="469"/>
      <c r="JLA67" s="469"/>
      <c r="JLB67" s="469"/>
      <c r="JLC67" s="469"/>
      <c r="JLD67" s="469"/>
      <c r="JLE67" s="469"/>
      <c r="JLF67" s="469"/>
      <c r="JLG67" s="469"/>
      <c r="JLH67" s="469"/>
      <c r="JLI67" s="469"/>
      <c r="JLJ67" s="469"/>
      <c r="JLK67" s="469"/>
      <c r="JLL67" s="469"/>
      <c r="JLM67" s="469"/>
      <c r="JLN67" s="469"/>
      <c r="JLO67" s="469"/>
      <c r="JLP67" s="469"/>
      <c r="JLQ67" s="469"/>
      <c r="JLR67" s="469"/>
      <c r="JLS67" s="469"/>
      <c r="JLT67" s="469"/>
      <c r="JLU67" s="469"/>
      <c r="JLV67" s="469"/>
      <c r="JLW67" s="469"/>
      <c r="JLX67" s="469"/>
      <c r="JLY67" s="469"/>
      <c r="JLZ67" s="469"/>
      <c r="JMA67" s="469"/>
      <c r="JMB67" s="469"/>
      <c r="JMC67" s="469"/>
      <c r="JMD67" s="469"/>
      <c r="JME67" s="469"/>
      <c r="JMF67" s="469"/>
      <c r="JMG67" s="469"/>
      <c r="JMH67" s="469"/>
      <c r="JMI67" s="469"/>
      <c r="JMJ67" s="469"/>
      <c r="JMK67" s="469"/>
      <c r="JML67" s="469"/>
      <c r="JMM67" s="469"/>
      <c r="JMN67" s="469"/>
      <c r="JMO67" s="469"/>
      <c r="JMP67" s="469"/>
      <c r="JMQ67" s="469"/>
      <c r="JMR67" s="469"/>
      <c r="JMS67" s="469"/>
      <c r="JMT67" s="469"/>
      <c r="JMU67" s="469"/>
      <c r="JMV67" s="469"/>
      <c r="JMW67" s="469"/>
      <c r="JMX67" s="469"/>
      <c r="JMY67" s="469"/>
      <c r="JMZ67" s="469"/>
      <c r="JNA67" s="469"/>
      <c r="JNB67" s="469"/>
      <c r="JNC67" s="469"/>
      <c r="JND67" s="469"/>
      <c r="JNE67" s="469"/>
      <c r="JNF67" s="469"/>
      <c r="JNG67" s="469"/>
      <c r="JNH67" s="469"/>
      <c r="JNI67" s="469"/>
      <c r="JNJ67" s="469"/>
      <c r="JNK67" s="469"/>
      <c r="JNL67" s="469"/>
      <c r="JNM67" s="469"/>
      <c r="JNN67" s="469"/>
      <c r="JNO67" s="469"/>
      <c r="JNP67" s="469"/>
      <c r="JNQ67" s="469"/>
      <c r="JNR67" s="469"/>
      <c r="JNS67" s="469"/>
      <c r="JNT67" s="469"/>
      <c r="JNU67" s="469"/>
      <c r="JNV67" s="469"/>
      <c r="JNW67" s="469"/>
      <c r="JNX67" s="469"/>
      <c r="JNY67" s="469"/>
      <c r="JNZ67" s="469"/>
      <c r="JOA67" s="469"/>
      <c r="JOB67" s="469"/>
      <c r="JOC67" s="469"/>
      <c r="JOD67" s="469"/>
      <c r="JOE67" s="469"/>
      <c r="JOF67" s="469"/>
      <c r="JOG67" s="469"/>
      <c r="JOH67" s="469"/>
      <c r="JOI67" s="469"/>
      <c r="JOJ67" s="469"/>
      <c r="JOK67" s="469"/>
      <c r="JOL67" s="469"/>
      <c r="JOM67" s="469"/>
      <c r="JON67" s="469"/>
      <c r="JOO67" s="469"/>
      <c r="JOP67" s="469"/>
      <c r="JOQ67" s="469"/>
      <c r="JOR67" s="469"/>
      <c r="JOS67" s="469"/>
      <c r="JOT67" s="469"/>
      <c r="JOU67" s="469"/>
      <c r="JOV67" s="469"/>
      <c r="JOW67" s="469"/>
      <c r="JOX67" s="469"/>
      <c r="JOY67" s="469"/>
      <c r="JOZ67" s="469"/>
      <c r="JPA67" s="469"/>
      <c r="JPB67" s="469"/>
      <c r="JPC67" s="469"/>
      <c r="JPD67" s="469"/>
      <c r="JPE67" s="469"/>
      <c r="JPF67" s="469"/>
      <c r="JPG67" s="469"/>
      <c r="JPH67" s="469"/>
      <c r="JPI67" s="469"/>
      <c r="JPJ67" s="469"/>
      <c r="JPK67" s="469"/>
      <c r="JPL67" s="469"/>
      <c r="JPM67" s="469"/>
      <c r="JPN67" s="469"/>
      <c r="JPO67" s="469"/>
      <c r="JPP67" s="469"/>
      <c r="JPQ67" s="469"/>
      <c r="JPR67" s="469"/>
      <c r="JPS67" s="469"/>
      <c r="JPT67" s="469"/>
      <c r="JPU67" s="469"/>
      <c r="JPV67" s="469"/>
      <c r="JPW67" s="469"/>
      <c r="JPX67" s="469"/>
      <c r="JPY67" s="469"/>
      <c r="JPZ67" s="469"/>
      <c r="JQA67" s="469"/>
      <c r="JQB67" s="469"/>
      <c r="JQC67" s="469"/>
      <c r="JQD67" s="469"/>
      <c r="JQE67" s="469"/>
      <c r="JQF67" s="469"/>
      <c r="JQG67" s="469"/>
      <c r="JQH67" s="469"/>
      <c r="JQI67" s="469"/>
      <c r="JQJ67" s="469"/>
      <c r="JQK67" s="469"/>
      <c r="JQL67" s="469"/>
      <c r="JQM67" s="469"/>
      <c r="JQN67" s="469"/>
      <c r="JQO67" s="469"/>
      <c r="JQP67" s="469"/>
      <c r="JQQ67" s="469"/>
      <c r="JQR67" s="469"/>
      <c r="JQS67" s="469"/>
      <c r="JQT67" s="469"/>
      <c r="JQU67" s="469"/>
      <c r="JQV67" s="469"/>
      <c r="JQW67" s="469"/>
      <c r="JQX67" s="469"/>
      <c r="JQY67" s="469"/>
      <c r="JQZ67" s="469"/>
      <c r="JRA67" s="469"/>
      <c r="JRB67" s="469"/>
      <c r="JRC67" s="469"/>
      <c r="JRD67" s="469"/>
      <c r="JRE67" s="469"/>
      <c r="JRF67" s="469"/>
      <c r="JRG67" s="469"/>
      <c r="JRH67" s="469"/>
      <c r="JRI67" s="469"/>
      <c r="JRJ67" s="469"/>
      <c r="JRK67" s="469"/>
      <c r="JRL67" s="469"/>
      <c r="JRM67" s="469"/>
      <c r="JRN67" s="469"/>
      <c r="JRO67" s="469"/>
      <c r="JRP67" s="469"/>
      <c r="JRQ67" s="469"/>
      <c r="JRR67" s="469"/>
      <c r="JRS67" s="469"/>
      <c r="JRT67" s="469"/>
      <c r="JRU67" s="469"/>
      <c r="JRV67" s="469"/>
      <c r="JRW67" s="469"/>
      <c r="JRX67" s="469"/>
      <c r="JRY67" s="469"/>
      <c r="JRZ67" s="469"/>
      <c r="JSA67" s="469"/>
      <c r="JSB67" s="469"/>
      <c r="JSC67" s="469"/>
      <c r="JSD67" s="469"/>
      <c r="JSE67" s="469"/>
      <c r="JSF67" s="469"/>
      <c r="JSG67" s="469"/>
      <c r="JSH67" s="469"/>
      <c r="JSI67" s="469"/>
      <c r="JSJ67" s="469"/>
      <c r="JSK67" s="469"/>
      <c r="JSL67" s="469"/>
      <c r="JSM67" s="469"/>
      <c r="JSN67" s="469"/>
      <c r="JSO67" s="469"/>
      <c r="JSP67" s="469"/>
      <c r="JSQ67" s="469"/>
      <c r="JSR67" s="469"/>
      <c r="JSS67" s="469"/>
      <c r="JST67" s="469"/>
      <c r="JSU67" s="469"/>
      <c r="JSV67" s="469"/>
      <c r="JSW67" s="469"/>
      <c r="JSX67" s="469"/>
      <c r="JSY67" s="469"/>
      <c r="JSZ67" s="469"/>
      <c r="JTA67" s="469"/>
      <c r="JTB67" s="469"/>
      <c r="JTC67" s="469"/>
      <c r="JTD67" s="469"/>
      <c r="JTE67" s="469"/>
      <c r="JTF67" s="469"/>
      <c r="JTG67" s="469"/>
      <c r="JTH67" s="469"/>
      <c r="JTI67" s="469"/>
      <c r="JTJ67" s="469"/>
      <c r="JTK67" s="469"/>
      <c r="JTL67" s="469"/>
      <c r="JTM67" s="469"/>
      <c r="JTN67" s="469"/>
      <c r="JTO67" s="469"/>
      <c r="JTP67" s="469"/>
      <c r="JTQ67" s="469"/>
      <c r="JTR67" s="469"/>
      <c r="JTS67" s="469"/>
      <c r="JTT67" s="469"/>
      <c r="JTU67" s="469"/>
      <c r="JTV67" s="469"/>
      <c r="JTW67" s="469"/>
      <c r="JTX67" s="469"/>
      <c r="JTY67" s="469"/>
      <c r="JTZ67" s="469"/>
      <c r="JUA67" s="469"/>
      <c r="JUB67" s="469"/>
      <c r="JUC67" s="469"/>
      <c r="JUD67" s="469"/>
      <c r="JUE67" s="469"/>
      <c r="JUF67" s="469"/>
      <c r="JUG67" s="469"/>
      <c r="JUH67" s="469"/>
      <c r="JUI67" s="469"/>
      <c r="JUJ67" s="469"/>
      <c r="JUK67" s="469"/>
      <c r="JUL67" s="469"/>
      <c r="JUM67" s="469"/>
      <c r="JUN67" s="469"/>
      <c r="JUO67" s="469"/>
      <c r="JUP67" s="469"/>
      <c r="JUQ67" s="469"/>
      <c r="JUR67" s="469"/>
      <c r="JUS67" s="469"/>
      <c r="JUT67" s="469"/>
      <c r="JUU67" s="469"/>
      <c r="JUV67" s="469"/>
      <c r="JUW67" s="469"/>
      <c r="JUX67" s="469"/>
      <c r="JUY67" s="469"/>
      <c r="JUZ67" s="469"/>
      <c r="JVA67" s="469"/>
      <c r="JVB67" s="469"/>
      <c r="JVC67" s="469"/>
      <c r="JVD67" s="469"/>
      <c r="JVE67" s="469"/>
      <c r="JVF67" s="469"/>
      <c r="JVG67" s="469"/>
      <c r="JVH67" s="469"/>
      <c r="JVI67" s="469"/>
      <c r="JVJ67" s="469"/>
      <c r="JVK67" s="469"/>
      <c r="JVL67" s="469"/>
      <c r="JVM67" s="469"/>
      <c r="JVN67" s="469"/>
      <c r="JVO67" s="469"/>
      <c r="JVP67" s="469"/>
      <c r="JVQ67" s="469"/>
      <c r="JVR67" s="469"/>
      <c r="JVS67" s="469"/>
      <c r="JVT67" s="469"/>
      <c r="JVU67" s="469"/>
      <c r="JVV67" s="469"/>
      <c r="JVW67" s="469"/>
      <c r="JVX67" s="469"/>
      <c r="JVY67" s="469"/>
      <c r="JVZ67" s="469"/>
      <c r="JWA67" s="469"/>
      <c r="JWB67" s="469"/>
      <c r="JWC67" s="469"/>
      <c r="JWD67" s="469"/>
      <c r="JWE67" s="469"/>
      <c r="JWF67" s="469"/>
      <c r="JWG67" s="469"/>
      <c r="JWH67" s="469"/>
      <c r="JWI67" s="469"/>
      <c r="JWJ67" s="469"/>
      <c r="JWK67" s="469"/>
      <c r="JWL67" s="469"/>
      <c r="JWM67" s="469"/>
      <c r="JWN67" s="469"/>
      <c r="JWO67" s="469"/>
      <c r="JWP67" s="469"/>
      <c r="JWQ67" s="469"/>
      <c r="JWR67" s="469"/>
      <c r="JWS67" s="469"/>
      <c r="JWT67" s="469"/>
      <c r="JWU67" s="469"/>
      <c r="JWV67" s="469"/>
      <c r="JWW67" s="469"/>
      <c r="JWX67" s="469"/>
      <c r="JWY67" s="469"/>
      <c r="JWZ67" s="469"/>
      <c r="JXA67" s="469"/>
      <c r="JXB67" s="469"/>
      <c r="JXC67" s="469"/>
      <c r="JXD67" s="469"/>
      <c r="JXE67" s="469"/>
      <c r="JXF67" s="469"/>
      <c r="JXG67" s="469"/>
      <c r="JXH67" s="469"/>
      <c r="JXI67" s="469"/>
      <c r="JXJ67" s="469"/>
      <c r="JXK67" s="469"/>
      <c r="JXL67" s="469"/>
      <c r="JXM67" s="469"/>
      <c r="JXN67" s="469"/>
      <c r="JXO67" s="469"/>
      <c r="JXP67" s="469"/>
      <c r="JXQ67" s="469"/>
      <c r="JXR67" s="469"/>
      <c r="JXS67" s="469"/>
      <c r="JXT67" s="469"/>
      <c r="JXU67" s="469"/>
      <c r="JXV67" s="469"/>
      <c r="JXW67" s="469"/>
      <c r="JXX67" s="469"/>
      <c r="JXY67" s="469"/>
      <c r="JXZ67" s="469"/>
      <c r="JYA67" s="469"/>
      <c r="JYB67" s="469"/>
      <c r="JYC67" s="469"/>
      <c r="JYD67" s="469"/>
      <c r="JYE67" s="469"/>
      <c r="JYF67" s="469"/>
      <c r="JYG67" s="469"/>
      <c r="JYH67" s="469"/>
      <c r="JYI67" s="469"/>
      <c r="JYJ67" s="469"/>
      <c r="JYK67" s="469"/>
      <c r="JYL67" s="469"/>
      <c r="JYM67" s="469"/>
      <c r="JYN67" s="469"/>
      <c r="JYO67" s="469"/>
      <c r="JYP67" s="469"/>
      <c r="JYQ67" s="469"/>
      <c r="JYR67" s="469"/>
      <c r="JYS67" s="469"/>
      <c r="JYT67" s="469"/>
      <c r="JYU67" s="469"/>
      <c r="JYV67" s="469"/>
      <c r="JYW67" s="469"/>
      <c r="JYX67" s="469"/>
      <c r="JYY67" s="469"/>
      <c r="JYZ67" s="469"/>
      <c r="JZA67" s="469"/>
      <c r="JZB67" s="469"/>
      <c r="JZC67" s="469"/>
      <c r="JZD67" s="469"/>
      <c r="JZE67" s="469"/>
      <c r="JZF67" s="469"/>
      <c r="JZG67" s="469"/>
      <c r="JZH67" s="469"/>
      <c r="JZI67" s="469"/>
      <c r="JZJ67" s="469"/>
      <c r="JZK67" s="469"/>
      <c r="JZL67" s="469"/>
      <c r="JZM67" s="469"/>
      <c r="JZN67" s="469"/>
      <c r="JZO67" s="469"/>
      <c r="JZP67" s="469"/>
      <c r="JZQ67" s="469"/>
      <c r="JZR67" s="469"/>
      <c r="JZS67" s="469"/>
      <c r="JZT67" s="469"/>
      <c r="JZU67" s="469"/>
      <c r="JZV67" s="469"/>
      <c r="JZW67" s="469"/>
      <c r="JZX67" s="469"/>
      <c r="JZY67" s="469"/>
      <c r="JZZ67" s="469"/>
      <c r="KAA67" s="469"/>
      <c r="KAB67" s="469"/>
      <c r="KAC67" s="469"/>
      <c r="KAD67" s="469"/>
      <c r="KAE67" s="469"/>
      <c r="KAF67" s="469"/>
      <c r="KAG67" s="469"/>
      <c r="KAH67" s="469"/>
      <c r="KAI67" s="469"/>
      <c r="KAJ67" s="469"/>
      <c r="KAK67" s="469"/>
      <c r="KAL67" s="469"/>
      <c r="KAM67" s="469"/>
      <c r="KAN67" s="469"/>
      <c r="KAO67" s="469"/>
      <c r="KAP67" s="469"/>
      <c r="KAQ67" s="469"/>
      <c r="KAR67" s="469"/>
      <c r="KAS67" s="469"/>
      <c r="KAT67" s="469"/>
      <c r="KAU67" s="469"/>
      <c r="KAV67" s="469"/>
      <c r="KAW67" s="469"/>
      <c r="KAX67" s="469"/>
      <c r="KAY67" s="469"/>
      <c r="KAZ67" s="469"/>
      <c r="KBA67" s="469"/>
      <c r="KBB67" s="469"/>
      <c r="KBC67" s="469"/>
      <c r="KBD67" s="469"/>
      <c r="KBE67" s="469"/>
      <c r="KBF67" s="469"/>
      <c r="KBG67" s="469"/>
      <c r="KBH67" s="469"/>
      <c r="KBI67" s="469"/>
      <c r="KBJ67" s="469"/>
      <c r="KBK67" s="469"/>
      <c r="KBL67" s="469"/>
      <c r="KBM67" s="469"/>
      <c r="KBN67" s="469"/>
      <c r="KBO67" s="469"/>
      <c r="KBP67" s="469"/>
      <c r="KBQ67" s="469"/>
      <c r="KBR67" s="469"/>
      <c r="KBS67" s="469"/>
      <c r="KBT67" s="469"/>
      <c r="KBU67" s="469"/>
      <c r="KBV67" s="469"/>
      <c r="KBW67" s="469"/>
      <c r="KBX67" s="469"/>
      <c r="KBY67" s="469"/>
      <c r="KBZ67" s="469"/>
      <c r="KCA67" s="469"/>
      <c r="KCB67" s="469"/>
      <c r="KCC67" s="469"/>
      <c r="KCD67" s="469"/>
      <c r="KCE67" s="469"/>
      <c r="KCF67" s="469"/>
      <c r="KCG67" s="469"/>
      <c r="KCH67" s="469"/>
      <c r="KCI67" s="469"/>
      <c r="KCJ67" s="469"/>
      <c r="KCK67" s="469"/>
      <c r="KCL67" s="469"/>
      <c r="KCM67" s="469"/>
      <c r="KCN67" s="469"/>
      <c r="KCO67" s="469"/>
      <c r="KCP67" s="469"/>
      <c r="KCQ67" s="469"/>
      <c r="KCR67" s="469"/>
      <c r="KCS67" s="469"/>
      <c r="KCT67" s="469"/>
      <c r="KCU67" s="469"/>
      <c r="KCV67" s="469"/>
      <c r="KCW67" s="469"/>
      <c r="KCX67" s="469"/>
      <c r="KCY67" s="469"/>
      <c r="KCZ67" s="469"/>
      <c r="KDA67" s="469"/>
      <c r="KDB67" s="469"/>
      <c r="KDC67" s="469"/>
      <c r="KDD67" s="469"/>
      <c r="KDE67" s="469"/>
      <c r="KDF67" s="469"/>
      <c r="KDG67" s="469"/>
      <c r="KDH67" s="469"/>
      <c r="KDI67" s="469"/>
      <c r="KDJ67" s="469"/>
      <c r="KDK67" s="469"/>
      <c r="KDL67" s="469"/>
      <c r="KDM67" s="469"/>
      <c r="KDN67" s="469"/>
      <c r="KDO67" s="469"/>
      <c r="KDP67" s="469"/>
      <c r="KDQ67" s="469"/>
      <c r="KDR67" s="469"/>
      <c r="KDS67" s="469"/>
      <c r="KDT67" s="469"/>
      <c r="KDU67" s="469"/>
      <c r="KDV67" s="469"/>
      <c r="KDW67" s="469"/>
      <c r="KDX67" s="469"/>
      <c r="KDY67" s="469"/>
      <c r="KDZ67" s="469"/>
      <c r="KEA67" s="469"/>
      <c r="KEB67" s="469"/>
      <c r="KEC67" s="469"/>
      <c r="KED67" s="469"/>
      <c r="KEE67" s="469"/>
      <c r="KEF67" s="469"/>
      <c r="KEG67" s="469"/>
      <c r="KEH67" s="469"/>
      <c r="KEI67" s="469"/>
      <c r="KEJ67" s="469"/>
      <c r="KEK67" s="469"/>
      <c r="KEL67" s="469"/>
      <c r="KEM67" s="469"/>
      <c r="KEN67" s="469"/>
      <c r="KEO67" s="469"/>
      <c r="KEP67" s="469"/>
      <c r="KEQ67" s="469"/>
      <c r="KER67" s="469"/>
      <c r="KES67" s="469"/>
      <c r="KET67" s="469"/>
      <c r="KEU67" s="469"/>
      <c r="KEV67" s="469"/>
      <c r="KEW67" s="469"/>
      <c r="KEX67" s="469"/>
      <c r="KEY67" s="469"/>
      <c r="KEZ67" s="469"/>
      <c r="KFA67" s="469"/>
      <c r="KFB67" s="469"/>
      <c r="KFC67" s="469"/>
      <c r="KFD67" s="469"/>
      <c r="KFE67" s="469"/>
      <c r="KFF67" s="469"/>
      <c r="KFG67" s="469"/>
      <c r="KFH67" s="469"/>
      <c r="KFI67" s="469"/>
      <c r="KFJ67" s="469"/>
      <c r="KFK67" s="469"/>
      <c r="KFL67" s="469"/>
      <c r="KFM67" s="469"/>
      <c r="KFN67" s="469"/>
      <c r="KFO67" s="469"/>
      <c r="KFP67" s="469"/>
      <c r="KFQ67" s="469"/>
      <c r="KFR67" s="469"/>
      <c r="KFS67" s="469"/>
      <c r="KFT67" s="469"/>
      <c r="KFU67" s="469"/>
      <c r="KFV67" s="469"/>
      <c r="KFW67" s="469"/>
      <c r="KFX67" s="469"/>
      <c r="KFY67" s="469"/>
      <c r="KFZ67" s="469"/>
      <c r="KGA67" s="469"/>
      <c r="KGB67" s="469"/>
      <c r="KGC67" s="469"/>
      <c r="KGD67" s="469"/>
      <c r="KGE67" s="469"/>
      <c r="KGF67" s="469"/>
      <c r="KGG67" s="469"/>
      <c r="KGH67" s="469"/>
      <c r="KGI67" s="469"/>
      <c r="KGJ67" s="469"/>
      <c r="KGK67" s="469"/>
      <c r="KGL67" s="469"/>
      <c r="KGM67" s="469"/>
      <c r="KGN67" s="469"/>
      <c r="KGO67" s="469"/>
      <c r="KGP67" s="469"/>
      <c r="KGQ67" s="469"/>
      <c r="KGR67" s="469"/>
      <c r="KGS67" s="469"/>
      <c r="KGT67" s="469"/>
      <c r="KGU67" s="469"/>
      <c r="KGV67" s="469"/>
      <c r="KGW67" s="469"/>
      <c r="KGX67" s="469"/>
      <c r="KGY67" s="469"/>
      <c r="KGZ67" s="469"/>
      <c r="KHA67" s="469"/>
      <c r="KHB67" s="469"/>
      <c r="KHC67" s="469"/>
      <c r="KHD67" s="469"/>
      <c r="KHE67" s="469"/>
      <c r="KHF67" s="469"/>
      <c r="KHG67" s="469"/>
      <c r="KHH67" s="469"/>
      <c r="KHI67" s="469"/>
      <c r="KHJ67" s="469"/>
      <c r="KHK67" s="469"/>
      <c r="KHL67" s="469"/>
      <c r="KHM67" s="469"/>
      <c r="KHN67" s="469"/>
      <c r="KHO67" s="469"/>
      <c r="KHP67" s="469"/>
      <c r="KHQ67" s="469"/>
      <c r="KHR67" s="469"/>
      <c r="KHS67" s="469"/>
      <c r="KHT67" s="469"/>
      <c r="KHU67" s="469"/>
      <c r="KHV67" s="469"/>
      <c r="KHW67" s="469"/>
      <c r="KHX67" s="469"/>
      <c r="KHY67" s="469"/>
      <c r="KHZ67" s="469"/>
      <c r="KIA67" s="469"/>
      <c r="KIB67" s="469"/>
      <c r="KIC67" s="469"/>
      <c r="KID67" s="469"/>
      <c r="KIE67" s="469"/>
      <c r="KIF67" s="469"/>
      <c r="KIG67" s="469"/>
      <c r="KIH67" s="469"/>
      <c r="KII67" s="469"/>
      <c r="KIJ67" s="469"/>
      <c r="KIK67" s="469"/>
      <c r="KIL67" s="469"/>
      <c r="KIM67" s="469"/>
      <c r="KIN67" s="469"/>
      <c r="KIO67" s="469"/>
      <c r="KIP67" s="469"/>
      <c r="KIQ67" s="469"/>
      <c r="KIR67" s="469"/>
      <c r="KIS67" s="469"/>
      <c r="KIT67" s="469"/>
      <c r="KIU67" s="469"/>
      <c r="KIV67" s="469"/>
      <c r="KIW67" s="469"/>
      <c r="KIX67" s="469"/>
      <c r="KIY67" s="469"/>
      <c r="KIZ67" s="469"/>
      <c r="KJA67" s="469"/>
      <c r="KJB67" s="469"/>
      <c r="KJC67" s="469"/>
      <c r="KJD67" s="469"/>
      <c r="KJE67" s="469"/>
      <c r="KJF67" s="469"/>
      <c r="KJG67" s="469"/>
      <c r="KJH67" s="469"/>
      <c r="KJI67" s="469"/>
      <c r="KJJ67" s="469"/>
      <c r="KJK67" s="469"/>
      <c r="KJL67" s="469"/>
      <c r="KJM67" s="469"/>
      <c r="KJN67" s="469"/>
      <c r="KJO67" s="469"/>
      <c r="KJP67" s="469"/>
      <c r="KJQ67" s="469"/>
      <c r="KJR67" s="469"/>
      <c r="KJS67" s="469"/>
      <c r="KJT67" s="469"/>
      <c r="KJU67" s="469"/>
      <c r="KJV67" s="469"/>
      <c r="KJW67" s="469"/>
      <c r="KJX67" s="469"/>
      <c r="KJY67" s="469"/>
      <c r="KJZ67" s="469"/>
      <c r="KKA67" s="469"/>
      <c r="KKB67" s="469"/>
      <c r="KKC67" s="469"/>
      <c r="KKD67" s="469"/>
      <c r="KKE67" s="469"/>
      <c r="KKF67" s="469"/>
      <c r="KKG67" s="469"/>
      <c r="KKH67" s="469"/>
      <c r="KKI67" s="469"/>
      <c r="KKJ67" s="469"/>
      <c r="KKK67" s="469"/>
      <c r="KKL67" s="469"/>
      <c r="KKM67" s="469"/>
      <c r="KKN67" s="469"/>
      <c r="KKO67" s="469"/>
      <c r="KKP67" s="469"/>
      <c r="KKQ67" s="469"/>
      <c r="KKR67" s="469"/>
      <c r="KKS67" s="469"/>
      <c r="KKT67" s="469"/>
      <c r="KKU67" s="469"/>
      <c r="KKV67" s="469"/>
      <c r="KKW67" s="469"/>
      <c r="KKX67" s="469"/>
      <c r="KKY67" s="469"/>
      <c r="KKZ67" s="469"/>
      <c r="KLA67" s="469"/>
      <c r="KLB67" s="469"/>
      <c r="KLC67" s="469"/>
      <c r="KLD67" s="469"/>
      <c r="KLE67" s="469"/>
      <c r="KLF67" s="469"/>
      <c r="KLG67" s="469"/>
      <c r="KLH67" s="469"/>
      <c r="KLI67" s="469"/>
      <c r="KLJ67" s="469"/>
      <c r="KLK67" s="469"/>
      <c r="KLL67" s="469"/>
      <c r="KLM67" s="469"/>
      <c r="KLN67" s="469"/>
      <c r="KLO67" s="469"/>
      <c r="KLP67" s="469"/>
      <c r="KLQ67" s="469"/>
      <c r="KLR67" s="469"/>
      <c r="KLS67" s="469"/>
      <c r="KLT67" s="469"/>
      <c r="KLU67" s="469"/>
      <c r="KLV67" s="469"/>
      <c r="KLW67" s="469"/>
      <c r="KLX67" s="469"/>
      <c r="KLY67" s="469"/>
      <c r="KLZ67" s="469"/>
      <c r="KMA67" s="469"/>
      <c r="KMB67" s="469"/>
      <c r="KMC67" s="469"/>
      <c r="KMD67" s="469"/>
      <c r="KME67" s="469"/>
      <c r="KMF67" s="469"/>
      <c r="KMG67" s="469"/>
      <c r="KMH67" s="469"/>
      <c r="KMI67" s="469"/>
      <c r="KMJ67" s="469"/>
      <c r="KMK67" s="469"/>
      <c r="KML67" s="469"/>
      <c r="KMM67" s="469"/>
      <c r="KMN67" s="469"/>
      <c r="KMO67" s="469"/>
      <c r="KMP67" s="469"/>
      <c r="KMQ67" s="469"/>
      <c r="KMR67" s="469"/>
      <c r="KMS67" s="469"/>
      <c r="KMT67" s="469"/>
      <c r="KMU67" s="469"/>
      <c r="KMV67" s="469"/>
      <c r="KMW67" s="469"/>
      <c r="KMX67" s="469"/>
      <c r="KMY67" s="469"/>
      <c r="KMZ67" s="469"/>
      <c r="KNA67" s="469"/>
      <c r="KNB67" s="469"/>
      <c r="KNC67" s="469"/>
      <c r="KND67" s="469"/>
      <c r="KNE67" s="469"/>
      <c r="KNF67" s="469"/>
      <c r="KNG67" s="469"/>
      <c r="KNH67" s="469"/>
      <c r="KNI67" s="469"/>
      <c r="KNJ67" s="469"/>
      <c r="KNK67" s="469"/>
      <c r="KNL67" s="469"/>
      <c r="KNM67" s="469"/>
      <c r="KNN67" s="469"/>
      <c r="KNO67" s="469"/>
      <c r="KNP67" s="469"/>
      <c r="KNQ67" s="469"/>
      <c r="KNR67" s="469"/>
      <c r="KNS67" s="469"/>
      <c r="KNT67" s="469"/>
      <c r="KNU67" s="469"/>
      <c r="KNV67" s="469"/>
      <c r="KNW67" s="469"/>
      <c r="KNX67" s="469"/>
      <c r="KNY67" s="469"/>
      <c r="KNZ67" s="469"/>
      <c r="KOA67" s="469"/>
      <c r="KOB67" s="469"/>
      <c r="KOC67" s="469"/>
      <c r="KOD67" s="469"/>
      <c r="KOE67" s="469"/>
      <c r="KOF67" s="469"/>
      <c r="KOG67" s="469"/>
      <c r="KOH67" s="469"/>
      <c r="KOI67" s="469"/>
      <c r="KOJ67" s="469"/>
      <c r="KOK67" s="469"/>
      <c r="KOL67" s="469"/>
      <c r="KOM67" s="469"/>
      <c r="KON67" s="469"/>
      <c r="KOO67" s="469"/>
      <c r="KOP67" s="469"/>
      <c r="KOQ67" s="469"/>
      <c r="KOR67" s="469"/>
      <c r="KOS67" s="469"/>
      <c r="KOT67" s="469"/>
      <c r="KOU67" s="469"/>
      <c r="KOV67" s="469"/>
      <c r="KOW67" s="469"/>
      <c r="KOX67" s="469"/>
      <c r="KOY67" s="469"/>
      <c r="KOZ67" s="469"/>
      <c r="KPA67" s="469"/>
      <c r="KPB67" s="469"/>
      <c r="KPC67" s="469"/>
      <c r="KPD67" s="469"/>
      <c r="KPE67" s="469"/>
      <c r="KPF67" s="469"/>
      <c r="KPG67" s="469"/>
      <c r="KPH67" s="469"/>
      <c r="KPI67" s="469"/>
      <c r="KPJ67" s="469"/>
      <c r="KPK67" s="469"/>
      <c r="KPL67" s="469"/>
      <c r="KPM67" s="469"/>
      <c r="KPN67" s="469"/>
      <c r="KPO67" s="469"/>
      <c r="KPP67" s="469"/>
      <c r="KPQ67" s="469"/>
      <c r="KPR67" s="469"/>
      <c r="KPS67" s="469"/>
      <c r="KPT67" s="469"/>
      <c r="KPU67" s="469"/>
      <c r="KPV67" s="469"/>
      <c r="KPW67" s="469"/>
      <c r="KPX67" s="469"/>
      <c r="KPY67" s="469"/>
      <c r="KPZ67" s="469"/>
      <c r="KQA67" s="469"/>
      <c r="KQB67" s="469"/>
      <c r="KQC67" s="469"/>
      <c r="KQD67" s="469"/>
      <c r="KQE67" s="469"/>
      <c r="KQF67" s="469"/>
      <c r="KQG67" s="469"/>
      <c r="KQH67" s="469"/>
      <c r="KQI67" s="469"/>
      <c r="KQJ67" s="469"/>
      <c r="KQK67" s="469"/>
      <c r="KQL67" s="469"/>
      <c r="KQM67" s="469"/>
      <c r="KQN67" s="469"/>
      <c r="KQO67" s="469"/>
      <c r="KQP67" s="469"/>
      <c r="KQQ67" s="469"/>
      <c r="KQR67" s="469"/>
      <c r="KQS67" s="469"/>
      <c r="KQT67" s="469"/>
      <c r="KQU67" s="469"/>
      <c r="KQV67" s="469"/>
      <c r="KQW67" s="469"/>
      <c r="KQX67" s="469"/>
      <c r="KQY67" s="469"/>
      <c r="KQZ67" s="469"/>
      <c r="KRA67" s="469"/>
      <c r="KRB67" s="469"/>
      <c r="KRC67" s="469"/>
      <c r="KRD67" s="469"/>
      <c r="KRE67" s="469"/>
      <c r="KRF67" s="469"/>
      <c r="KRG67" s="469"/>
      <c r="KRH67" s="469"/>
      <c r="KRI67" s="469"/>
      <c r="KRJ67" s="469"/>
      <c r="KRK67" s="469"/>
      <c r="KRL67" s="469"/>
      <c r="KRM67" s="469"/>
      <c r="KRN67" s="469"/>
      <c r="KRO67" s="469"/>
      <c r="KRP67" s="469"/>
      <c r="KRQ67" s="469"/>
      <c r="KRR67" s="469"/>
      <c r="KRS67" s="469"/>
      <c r="KRT67" s="469"/>
      <c r="KRU67" s="469"/>
      <c r="KRV67" s="469"/>
      <c r="KRW67" s="469"/>
      <c r="KRX67" s="469"/>
      <c r="KRY67" s="469"/>
      <c r="KRZ67" s="469"/>
      <c r="KSA67" s="469"/>
      <c r="KSB67" s="469"/>
      <c r="KSC67" s="469"/>
      <c r="KSD67" s="469"/>
      <c r="KSE67" s="469"/>
      <c r="KSF67" s="469"/>
      <c r="KSG67" s="469"/>
      <c r="KSH67" s="469"/>
      <c r="KSI67" s="469"/>
      <c r="KSJ67" s="469"/>
      <c r="KSK67" s="469"/>
      <c r="KSL67" s="469"/>
      <c r="KSM67" s="469"/>
      <c r="KSN67" s="469"/>
      <c r="KSO67" s="469"/>
      <c r="KSP67" s="469"/>
      <c r="KSQ67" s="469"/>
      <c r="KSR67" s="469"/>
      <c r="KSS67" s="469"/>
      <c r="KST67" s="469"/>
      <c r="KSU67" s="469"/>
      <c r="KSV67" s="469"/>
      <c r="KSW67" s="469"/>
      <c r="KSX67" s="469"/>
      <c r="KSY67" s="469"/>
      <c r="KSZ67" s="469"/>
      <c r="KTA67" s="469"/>
      <c r="KTB67" s="469"/>
      <c r="KTC67" s="469"/>
      <c r="KTD67" s="469"/>
      <c r="KTE67" s="469"/>
      <c r="KTF67" s="469"/>
      <c r="KTG67" s="469"/>
      <c r="KTH67" s="469"/>
      <c r="KTI67" s="469"/>
      <c r="KTJ67" s="469"/>
      <c r="KTK67" s="469"/>
      <c r="KTL67" s="469"/>
      <c r="KTM67" s="469"/>
      <c r="KTN67" s="469"/>
      <c r="KTO67" s="469"/>
      <c r="KTP67" s="469"/>
      <c r="KTQ67" s="469"/>
      <c r="KTR67" s="469"/>
      <c r="KTS67" s="469"/>
      <c r="KTT67" s="469"/>
      <c r="KTU67" s="469"/>
      <c r="KTV67" s="469"/>
      <c r="KTW67" s="469"/>
      <c r="KTX67" s="469"/>
      <c r="KTY67" s="469"/>
      <c r="KTZ67" s="469"/>
      <c r="KUA67" s="469"/>
      <c r="KUB67" s="469"/>
      <c r="KUC67" s="469"/>
      <c r="KUD67" s="469"/>
      <c r="KUE67" s="469"/>
      <c r="KUF67" s="469"/>
      <c r="KUG67" s="469"/>
      <c r="KUH67" s="469"/>
      <c r="KUI67" s="469"/>
      <c r="KUJ67" s="469"/>
      <c r="KUK67" s="469"/>
      <c r="KUL67" s="469"/>
      <c r="KUM67" s="469"/>
      <c r="KUN67" s="469"/>
      <c r="KUO67" s="469"/>
      <c r="KUP67" s="469"/>
      <c r="KUQ67" s="469"/>
      <c r="KUR67" s="469"/>
      <c r="KUS67" s="469"/>
      <c r="KUT67" s="469"/>
      <c r="KUU67" s="469"/>
      <c r="KUV67" s="469"/>
      <c r="KUW67" s="469"/>
      <c r="KUX67" s="469"/>
      <c r="KUY67" s="469"/>
      <c r="KUZ67" s="469"/>
      <c r="KVA67" s="469"/>
      <c r="KVB67" s="469"/>
      <c r="KVC67" s="469"/>
      <c r="KVD67" s="469"/>
      <c r="KVE67" s="469"/>
      <c r="KVF67" s="469"/>
      <c r="KVG67" s="469"/>
      <c r="KVH67" s="469"/>
      <c r="KVI67" s="469"/>
      <c r="KVJ67" s="469"/>
      <c r="KVK67" s="469"/>
      <c r="KVL67" s="469"/>
      <c r="KVM67" s="469"/>
      <c r="KVN67" s="469"/>
      <c r="KVO67" s="469"/>
      <c r="KVP67" s="469"/>
      <c r="KVQ67" s="469"/>
      <c r="KVR67" s="469"/>
      <c r="KVS67" s="469"/>
      <c r="KVT67" s="469"/>
      <c r="KVU67" s="469"/>
      <c r="KVV67" s="469"/>
      <c r="KVW67" s="469"/>
      <c r="KVX67" s="469"/>
      <c r="KVY67" s="469"/>
      <c r="KVZ67" s="469"/>
      <c r="KWA67" s="469"/>
      <c r="KWB67" s="469"/>
      <c r="KWC67" s="469"/>
      <c r="KWD67" s="469"/>
      <c r="KWE67" s="469"/>
      <c r="KWF67" s="469"/>
      <c r="KWG67" s="469"/>
      <c r="KWH67" s="469"/>
      <c r="KWI67" s="469"/>
      <c r="KWJ67" s="469"/>
      <c r="KWK67" s="469"/>
      <c r="KWL67" s="469"/>
      <c r="KWM67" s="469"/>
      <c r="KWN67" s="469"/>
      <c r="KWO67" s="469"/>
      <c r="KWP67" s="469"/>
      <c r="KWQ67" s="469"/>
      <c r="KWR67" s="469"/>
      <c r="KWS67" s="469"/>
      <c r="KWT67" s="469"/>
      <c r="KWU67" s="469"/>
      <c r="KWV67" s="469"/>
      <c r="KWW67" s="469"/>
      <c r="KWX67" s="469"/>
      <c r="KWY67" s="469"/>
      <c r="KWZ67" s="469"/>
      <c r="KXA67" s="469"/>
      <c r="KXB67" s="469"/>
      <c r="KXC67" s="469"/>
      <c r="KXD67" s="469"/>
      <c r="KXE67" s="469"/>
      <c r="KXF67" s="469"/>
      <c r="KXG67" s="469"/>
      <c r="KXH67" s="469"/>
      <c r="KXI67" s="469"/>
      <c r="KXJ67" s="469"/>
      <c r="KXK67" s="469"/>
      <c r="KXL67" s="469"/>
      <c r="KXM67" s="469"/>
      <c r="KXN67" s="469"/>
      <c r="KXO67" s="469"/>
      <c r="KXP67" s="469"/>
      <c r="KXQ67" s="469"/>
      <c r="KXR67" s="469"/>
      <c r="KXS67" s="469"/>
      <c r="KXT67" s="469"/>
      <c r="KXU67" s="469"/>
      <c r="KXV67" s="469"/>
      <c r="KXW67" s="469"/>
      <c r="KXX67" s="469"/>
      <c r="KXY67" s="469"/>
      <c r="KXZ67" s="469"/>
      <c r="KYA67" s="469"/>
      <c r="KYB67" s="469"/>
      <c r="KYC67" s="469"/>
      <c r="KYD67" s="469"/>
      <c r="KYE67" s="469"/>
      <c r="KYF67" s="469"/>
      <c r="KYG67" s="469"/>
      <c r="KYH67" s="469"/>
      <c r="KYI67" s="469"/>
      <c r="KYJ67" s="469"/>
      <c r="KYK67" s="469"/>
      <c r="KYL67" s="469"/>
      <c r="KYM67" s="469"/>
      <c r="KYN67" s="469"/>
      <c r="KYO67" s="469"/>
      <c r="KYP67" s="469"/>
      <c r="KYQ67" s="469"/>
      <c r="KYR67" s="469"/>
      <c r="KYS67" s="469"/>
      <c r="KYT67" s="469"/>
      <c r="KYU67" s="469"/>
      <c r="KYV67" s="469"/>
      <c r="KYW67" s="469"/>
      <c r="KYX67" s="469"/>
      <c r="KYY67" s="469"/>
      <c r="KYZ67" s="469"/>
      <c r="KZA67" s="469"/>
      <c r="KZB67" s="469"/>
      <c r="KZC67" s="469"/>
      <c r="KZD67" s="469"/>
      <c r="KZE67" s="469"/>
      <c r="KZF67" s="469"/>
      <c r="KZG67" s="469"/>
      <c r="KZH67" s="469"/>
      <c r="KZI67" s="469"/>
      <c r="KZJ67" s="469"/>
      <c r="KZK67" s="469"/>
      <c r="KZL67" s="469"/>
      <c r="KZM67" s="469"/>
      <c r="KZN67" s="469"/>
      <c r="KZO67" s="469"/>
      <c r="KZP67" s="469"/>
      <c r="KZQ67" s="469"/>
      <c r="KZR67" s="469"/>
      <c r="KZS67" s="469"/>
      <c r="KZT67" s="469"/>
      <c r="KZU67" s="469"/>
      <c r="KZV67" s="469"/>
      <c r="KZW67" s="469"/>
      <c r="KZX67" s="469"/>
      <c r="KZY67" s="469"/>
      <c r="KZZ67" s="469"/>
      <c r="LAA67" s="469"/>
      <c r="LAB67" s="469"/>
      <c r="LAC67" s="469"/>
      <c r="LAD67" s="469"/>
      <c r="LAE67" s="469"/>
      <c r="LAF67" s="469"/>
      <c r="LAG67" s="469"/>
      <c r="LAH67" s="469"/>
      <c r="LAI67" s="469"/>
      <c r="LAJ67" s="469"/>
      <c r="LAK67" s="469"/>
      <c r="LAL67" s="469"/>
      <c r="LAM67" s="469"/>
      <c r="LAN67" s="469"/>
      <c r="LAO67" s="469"/>
      <c r="LAP67" s="469"/>
      <c r="LAQ67" s="469"/>
      <c r="LAR67" s="469"/>
      <c r="LAS67" s="469"/>
      <c r="LAT67" s="469"/>
      <c r="LAU67" s="469"/>
      <c r="LAV67" s="469"/>
      <c r="LAW67" s="469"/>
      <c r="LAX67" s="469"/>
      <c r="LAY67" s="469"/>
      <c r="LAZ67" s="469"/>
      <c r="LBA67" s="469"/>
      <c r="LBB67" s="469"/>
      <c r="LBC67" s="469"/>
      <c r="LBD67" s="469"/>
      <c r="LBE67" s="469"/>
      <c r="LBF67" s="469"/>
      <c r="LBG67" s="469"/>
      <c r="LBH67" s="469"/>
      <c r="LBI67" s="469"/>
      <c r="LBJ67" s="469"/>
      <c r="LBK67" s="469"/>
      <c r="LBL67" s="469"/>
      <c r="LBM67" s="469"/>
      <c r="LBN67" s="469"/>
      <c r="LBO67" s="469"/>
      <c r="LBP67" s="469"/>
      <c r="LBQ67" s="469"/>
      <c r="LBR67" s="469"/>
      <c r="LBS67" s="469"/>
      <c r="LBT67" s="469"/>
      <c r="LBU67" s="469"/>
      <c r="LBV67" s="469"/>
      <c r="LBW67" s="469"/>
      <c r="LBX67" s="469"/>
      <c r="LBY67" s="469"/>
      <c r="LBZ67" s="469"/>
      <c r="LCA67" s="469"/>
      <c r="LCB67" s="469"/>
      <c r="LCC67" s="469"/>
      <c r="LCD67" s="469"/>
      <c r="LCE67" s="469"/>
      <c r="LCF67" s="469"/>
      <c r="LCG67" s="469"/>
      <c r="LCH67" s="469"/>
      <c r="LCI67" s="469"/>
      <c r="LCJ67" s="469"/>
      <c r="LCK67" s="469"/>
      <c r="LCL67" s="469"/>
      <c r="LCM67" s="469"/>
      <c r="LCN67" s="469"/>
      <c r="LCO67" s="469"/>
      <c r="LCP67" s="469"/>
      <c r="LCQ67" s="469"/>
      <c r="LCR67" s="469"/>
      <c r="LCS67" s="469"/>
      <c r="LCT67" s="469"/>
      <c r="LCU67" s="469"/>
      <c r="LCV67" s="469"/>
      <c r="LCW67" s="469"/>
      <c r="LCX67" s="469"/>
      <c r="LCY67" s="469"/>
      <c r="LCZ67" s="469"/>
      <c r="LDA67" s="469"/>
      <c r="LDB67" s="469"/>
      <c r="LDC67" s="469"/>
      <c r="LDD67" s="469"/>
      <c r="LDE67" s="469"/>
      <c r="LDF67" s="469"/>
      <c r="LDG67" s="469"/>
      <c r="LDH67" s="469"/>
      <c r="LDI67" s="469"/>
      <c r="LDJ67" s="469"/>
      <c r="LDK67" s="469"/>
      <c r="LDL67" s="469"/>
      <c r="LDM67" s="469"/>
      <c r="LDN67" s="469"/>
      <c r="LDO67" s="469"/>
      <c r="LDP67" s="469"/>
      <c r="LDQ67" s="469"/>
      <c r="LDR67" s="469"/>
      <c r="LDS67" s="469"/>
      <c r="LDT67" s="469"/>
      <c r="LDU67" s="469"/>
      <c r="LDV67" s="469"/>
      <c r="LDW67" s="469"/>
      <c r="LDX67" s="469"/>
      <c r="LDY67" s="469"/>
      <c r="LDZ67" s="469"/>
      <c r="LEA67" s="469"/>
      <c r="LEB67" s="469"/>
      <c r="LEC67" s="469"/>
      <c r="LED67" s="469"/>
      <c r="LEE67" s="469"/>
      <c r="LEF67" s="469"/>
      <c r="LEG67" s="469"/>
      <c r="LEH67" s="469"/>
      <c r="LEI67" s="469"/>
      <c r="LEJ67" s="469"/>
      <c r="LEK67" s="469"/>
      <c r="LEL67" s="469"/>
      <c r="LEM67" s="469"/>
      <c r="LEN67" s="469"/>
      <c r="LEO67" s="469"/>
      <c r="LEP67" s="469"/>
      <c r="LEQ67" s="469"/>
      <c r="LER67" s="469"/>
      <c r="LES67" s="469"/>
      <c r="LET67" s="469"/>
      <c r="LEU67" s="469"/>
      <c r="LEV67" s="469"/>
      <c r="LEW67" s="469"/>
      <c r="LEX67" s="469"/>
      <c r="LEY67" s="469"/>
      <c r="LEZ67" s="469"/>
      <c r="LFA67" s="469"/>
      <c r="LFB67" s="469"/>
      <c r="LFC67" s="469"/>
      <c r="LFD67" s="469"/>
      <c r="LFE67" s="469"/>
      <c r="LFF67" s="469"/>
      <c r="LFG67" s="469"/>
      <c r="LFH67" s="469"/>
      <c r="LFI67" s="469"/>
      <c r="LFJ67" s="469"/>
      <c r="LFK67" s="469"/>
      <c r="LFL67" s="469"/>
      <c r="LFM67" s="469"/>
      <c r="LFN67" s="469"/>
      <c r="LFO67" s="469"/>
      <c r="LFP67" s="469"/>
      <c r="LFQ67" s="469"/>
      <c r="LFR67" s="469"/>
      <c r="LFS67" s="469"/>
      <c r="LFT67" s="469"/>
      <c r="LFU67" s="469"/>
      <c r="LFV67" s="469"/>
      <c r="LFW67" s="469"/>
      <c r="LFX67" s="469"/>
      <c r="LFY67" s="469"/>
      <c r="LFZ67" s="469"/>
      <c r="LGA67" s="469"/>
      <c r="LGB67" s="469"/>
      <c r="LGC67" s="469"/>
      <c r="LGD67" s="469"/>
      <c r="LGE67" s="469"/>
      <c r="LGF67" s="469"/>
      <c r="LGG67" s="469"/>
      <c r="LGH67" s="469"/>
      <c r="LGI67" s="469"/>
      <c r="LGJ67" s="469"/>
      <c r="LGK67" s="469"/>
      <c r="LGL67" s="469"/>
      <c r="LGM67" s="469"/>
      <c r="LGN67" s="469"/>
      <c r="LGO67" s="469"/>
      <c r="LGP67" s="469"/>
      <c r="LGQ67" s="469"/>
      <c r="LGR67" s="469"/>
      <c r="LGS67" s="469"/>
      <c r="LGT67" s="469"/>
      <c r="LGU67" s="469"/>
      <c r="LGV67" s="469"/>
      <c r="LGW67" s="469"/>
      <c r="LGX67" s="469"/>
      <c r="LGY67" s="469"/>
      <c r="LGZ67" s="469"/>
      <c r="LHA67" s="469"/>
      <c r="LHB67" s="469"/>
      <c r="LHC67" s="469"/>
      <c r="LHD67" s="469"/>
      <c r="LHE67" s="469"/>
      <c r="LHF67" s="469"/>
      <c r="LHG67" s="469"/>
      <c r="LHH67" s="469"/>
      <c r="LHI67" s="469"/>
      <c r="LHJ67" s="469"/>
      <c r="LHK67" s="469"/>
      <c r="LHL67" s="469"/>
      <c r="LHM67" s="469"/>
      <c r="LHN67" s="469"/>
      <c r="LHO67" s="469"/>
      <c r="LHP67" s="469"/>
      <c r="LHQ67" s="469"/>
      <c r="LHR67" s="469"/>
      <c r="LHS67" s="469"/>
      <c r="LHT67" s="469"/>
      <c r="LHU67" s="469"/>
      <c r="LHV67" s="469"/>
      <c r="LHW67" s="469"/>
      <c r="LHX67" s="469"/>
      <c r="LHY67" s="469"/>
      <c r="LHZ67" s="469"/>
      <c r="LIA67" s="469"/>
      <c r="LIB67" s="469"/>
      <c r="LIC67" s="469"/>
      <c r="LID67" s="469"/>
      <c r="LIE67" s="469"/>
      <c r="LIF67" s="469"/>
      <c r="LIG67" s="469"/>
      <c r="LIH67" s="469"/>
      <c r="LII67" s="469"/>
      <c r="LIJ67" s="469"/>
      <c r="LIK67" s="469"/>
      <c r="LIL67" s="469"/>
      <c r="LIM67" s="469"/>
      <c r="LIN67" s="469"/>
      <c r="LIO67" s="469"/>
      <c r="LIP67" s="469"/>
      <c r="LIQ67" s="469"/>
      <c r="LIR67" s="469"/>
      <c r="LIS67" s="469"/>
      <c r="LIT67" s="469"/>
      <c r="LIU67" s="469"/>
      <c r="LIV67" s="469"/>
      <c r="LIW67" s="469"/>
      <c r="LIX67" s="469"/>
      <c r="LIY67" s="469"/>
      <c r="LIZ67" s="469"/>
      <c r="LJA67" s="469"/>
      <c r="LJB67" s="469"/>
      <c r="LJC67" s="469"/>
      <c r="LJD67" s="469"/>
      <c r="LJE67" s="469"/>
      <c r="LJF67" s="469"/>
      <c r="LJG67" s="469"/>
      <c r="LJH67" s="469"/>
      <c r="LJI67" s="469"/>
      <c r="LJJ67" s="469"/>
      <c r="LJK67" s="469"/>
      <c r="LJL67" s="469"/>
      <c r="LJM67" s="469"/>
      <c r="LJN67" s="469"/>
      <c r="LJO67" s="469"/>
      <c r="LJP67" s="469"/>
      <c r="LJQ67" s="469"/>
      <c r="LJR67" s="469"/>
      <c r="LJS67" s="469"/>
      <c r="LJT67" s="469"/>
      <c r="LJU67" s="469"/>
      <c r="LJV67" s="469"/>
      <c r="LJW67" s="469"/>
      <c r="LJX67" s="469"/>
      <c r="LJY67" s="469"/>
      <c r="LJZ67" s="469"/>
      <c r="LKA67" s="469"/>
      <c r="LKB67" s="469"/>
      <c r="LKC67" s="469"/>
      <c r="LKD67" s="469"/>
      <c r="LKE67" s="469"/>
      <c r="LKF67" s="469"/>
      <c r="LKG67" s="469"/>
      <c r="LKH67" s="469"/>
      <c r="LKI67" s="469"/>
      <c r="LKJ67" s="469"/>
      <c r="LKK67" s="469"/>
      <c r="LKL67" s="469"/>
      <c r="LKM67" s="469"/>
      <c r="LKN67" s="469"/>
      <c r="LKO67" s="469"/>
      <c r="LKP67" s="469"/>
      <c r="LKQ67" s="469"/>
      <c r="LKR67" s="469"/>
      <c r="LKS67" s="469"/>
      <c r="LKT67" s="469"/>
      <c r="LKU67" s="469"/>
      <c r="LKV67" s="469"/>
      <c r="LKW67" s="469"/>
      <c r="LKX67" s="469"/>
      <c r="LKY67" s="469"/>
      <c r="LKZ67" s="469"/>
      <c r="LLA67" s="469"/>
      <c r="LLB67" s="469"/>
      <c r="LLC67" s="469"/>
      <c r="LLD67" s="469"/>
      <c r="LLE67" s="469"/>
      <c r="LLF67" s="469"/>
      <c r="LLG67" s="469"/>
      <c r="LLH67" s="469"/>
      <c r="LLI67" s="469"/>
      <c r="LLJ67" s="469"/>
      <c r="LLK67" s="469"/>
      <c r="LLL67" s="469"/>
      <c r="LLM67" s="469"/>
      <c r="LLN67" s="469"/>
      <c r="LLO67" s="469"/>
      <c r="LLP67" s="469"/>
      <c r="LLQ67" s="469"/>
      <c r="LLR67" s="469"/>
      <c r="LLS67" s="469"/>
      <c r="LLT67" s="469"/>
      <c r="LLU67" s="469"/>
      <c r="LLV67" s="469"/>
      <c r="LLW67" s="469"/>
      <c r="LLX67" s="469"/>
      <c r="LLY67" s="469"/>
      <c r="LLZ67" s="469"/>
      <c r="LMA67" s="469"/>
      <c r="LMB67" s="469"/>
      <c r="LMC67" s="469"/>
      <c r="LMD67" s="469"/>
      <c r="LME67" s="469"/>
      <c r="LMF67" s="469"/>
      <c r="LMG67" s="469"/>
      <c r="LMH67" s="469"/>
      <c r="LMI67" s="469"/>
      <c r="LMJ67" s="469"/>
      <c r="LMK67" s="469"/>
      <c r="LML67" s="469"/>
      <c r="LMM67" s="469"/>
      <c r="LMN67" s="469"/>
      <c r="LMO67" s="469"/>
      <c r="LMP67" s="469"/>
      <c r="LMQ67" s="469"/>
      <c r="LMR67" s="469"/>
      <c r="LMS67" s="469"/>
      <c r="LMT67" s="469"/>
      <c r="LMU67" s="469"/>
      <c r="LMV67" s="469"/>
      <c r="LMW67" s="469"/>
      <c r="LMX67" s="469"/>
      <c r="LMY67" s="469"/>
      <c r="LMZ67" s="469"/>
      <c r="LNA67" s="469"/>
      <c r="LNB67" s="469"/>
      <c r="LNC67" s="469"/>
      <c r="LND67" s="469"/>
      <c r="LNE67" s="469"/>
      <c r="LNF67" s="469"/>
      <c r="LNG67" s="469"/>
      <c r="LNH67" s="469"/>
      <c r="LNI67" s="469"/>
      <c r="LNJ67" s="469"/>
      <c r="LNK67" s="469"/>
      <c r="LNL67" s="469"/>
      <c r="LNM67" s="469"/>
      <c r="LNN67" s="469"/>
      <c r="LNO67" s="469"/>
      <c r="LNP67" s="469"/>
      <c r="LNQ67" s="469"/>
      <c r="LNR67" s="469"/>
      <c r="LNS67" s="469"/>
      <c r="LNT67" s="469"/>
      <c r="LNU67" s="469"/>
      <c r="LNV67" s="469"/>
      <c r="LNW67" s="469"/>
      <c r="LNX67" s="469"/>
      <c r="LNY67" s="469"/>
      <c r="LNZ67" s="469"/>
      <c r="LOA67" s="469"/>
      <c r="LOB67" s="469"/>
      <c r="LOC67" s="469"/>
      <c r="LOD67" s="469"/>
      <c r="LOE67" s="469"/>
      <c r="LOF67" s="469"/>
      <c r="LOG67" s="469"/>
      <c r="LOH67" s="469"/>
      <c r="LOI67" s="469"/>
      <c r="LOJ67" s="469"/>
      <c r="LOK67" s="469"/>
      <c r="LOL67" s="469"/>
      <c r="LOM67" s="469"/>
      <c r="LON67" s="469"/>
      <c r="LOO67" s="469"/>
      <c r="LOP67" s="469"/>
      <c r="LOQ67" s="469"/>
      <c r="LOR67" s="469"/>
      <c r="LOS67" s="469"/>
      <c r="LOT67" s="469"/>
      <c r="LOU67" s="469"/>
      <c r="LOV67" s="469"/>
      <c r="LOW67" s="469"/>
      <c r="LOX67" s="469"/>
      <c r="LOY67" s="469"/>
      <c r="LOZ67" s="469"/>
      <c r="LPA67" s="469"/>
      <c r="LPB67" s="469"/>
      <c r="LPC67" s="469"/>
      <c r="LPD67" s="469"/>
      <c r="LPE67" s="469"/>
      <c r="LPF67" s="469"/>
      <c r="LPG67" s="469"/>
      <c r="LPH67" s="469"/>
      <c r="LPI67" s="469"/>
      <c r="LPJ67" s="469"/>
      <c r="LPK67" s="469"/>
      <c r="LPL67" s="469"/>
      <c r="LPM67" s="469"/>
      <c r="LPN67" s="469"/>
      <c r="LPO67" s="469"/>
      <c r="LPP67" s="469"/>
      <c r="LPQ67" s="469"/>
      <c r="LPR67" s="469"/>
      <c r="LPS67" s="469"/>
      <c r="LPT67" s="469"/>
      <c r="LPU67" s="469"/>
      <c r="LPV67" s="469"/>
      <c r="LPW67" s="469"/>
      <c r="LPX67" s="469"/>
      <c r="LPY67" s="469"/>
      <c r="LPZ67" s="469"/>
      <c r="LQA67" s="469"/>
      <c r="LQB67" s="469"/>
      <c r="LQC67" s="469"/>
      <c r="LQD67" s="469"/>
      <c r="LQE67" s="469"/>
      <c r="LQF67" s="469"/>
      <c r="LQG67" s="469"/>
      <c r="LQH67" s="469"/>
      <c r="LQI67" s="469"/>
      <c r="LQJ67" s="469"/>
      <c r="LQK67" s="469"/>
      <c r="LQL67" s="469"/>
      <c r="LQM67" s="469"/>
      <c r="LQN67" s="469"/>
      <c r="LQO67" s="469"/>
      <c r="LQP67" s="469"/>
      <c r="LQQ67" s="469"/>
      <c r="LQR67" s="469"/>
      <c r="LQS67" s="469"/>
      <c r="LQT67" s="469"/>
      <c r="LQU67" s="469"/>
      <c r="LQV67" s="469"/>
      <c r="LQW67" s="469"/>
      <c r="LQX67" s="469"/>
      <c r="LQY67" s="469"/>
      <c r="LQZ67" s="469"/>
      <c r="LRA67" s="469"/>
      <c r="LRB67" s="469"/>
      <c r="LRC67" s="469"/>
      <c r="LRD67" s="469"/>
      <c r="LRE67" s="469"/>
      <c r="LRF67" s="469"/>
      <c r="LRG67" s="469"/>
      <c r="LRH67" s="469"/>
      <c r="LRI67" s="469"/>
      <c r="LRJ67" s="469"/>
      <c r="LRK67" s="469"/>
      <c r="LRL67" s="469"/>
      <c r="LRM67" s="469"/>
      <c r="LRN67" s="469"/>
      <c r="LRO67" s="469"/>
      <c r="LRP67" s="469"/>
      <c r="LRQ67" s="469"/>
      <c r="LRR67" s="469"/>
      <c r="LRS67" s="469"/>
      <c r="LRT67" s="469"/>
      <c r="LRU67" s="469"/>
      <c r="LRV67" s="469"/>
      <c r="LRW67" s="469"/>
      <c r="LRX67" s="469"/>
      <c r="LRY67" s="469"/>
      <c r="LRZ67" s="469"/>
      <c r="LSA67" s="469"/>
      <c r="LSB67" s="469"/>
      <c r="LSC67" s="469"/>
      <c r="LSD67" s="469"/>
      <c r="LSE67" s="469"/>
      <c r="LSF67" s="469"/>
      <c r="LSG67" s="469"/>
      <c r="LSH67" s="469"/>
      <c r="LSI67" s="469"/>
      <c r="LSJ67" s="469"/>
      <c r="LSK67" s="469"/>
      <c r="LSL67" s="469"/>
      <c r="LSM67" s="469"/>
      <c r="LSN67" s="469"/>
      <c r="LSO67" s="469"/>
      <c r="LSP67" s="469"/>
      <c r="LSQ67" s="469"/>
      <c r="LSR67" s="469"/>
      <c r="LSS67" s="469"/>
      <c r="LST67" s="469"/>
      <c r="LSU67" s="469"/>
      <c r="LSV67" s="469"/>
      <c r="LSW67" s="469"/>
      <c r="LSX67" s="469"/>
      <c r="LSY67" s="469"/>
      <c r="LSZ67" s="469"/>
      <c r="LTA67" s="469"/>
      <c r="LTB67" s="469"/>
      <c r="LTC67" s="469"/>
      <c r="LTD67" s="469"/>
      <c r="LTE67" s="469"/>
      <c r="LTF67" s="469"/>
      <c r="LTG67" s="469"/>
      <c r="LTH67" s="469"/>
      <c r="LTI67" s="469"/>
      <c r="LTJ67" s="469"/>
      <c r="LTK67" s="469"/>
      <c r="LTL67" s="469"/>
      <c r="LTM67" s="469"/>
      <c r="LTN67" s="469"/>
      <c r="LTO67" s="469"/>
      <c r="LTP67" s="469"/>
      <c r="LTQ67" s="469"/>
      <c r="LTR67" s="469"/>
      <c r="LTS67" s="469"/>
      <c r="LTT67" s="469"/>
      <c r="LTU67" s="469"/>
      <c r="LTV67" s="469"/>
      <c r="LTW67" s="469"/>
      <c r="LTX67" s="469"/>
      <c r="LTY67" s="469"/>
      <c r="LTZ67" s="469"/>
      <c r="LUA67" s="469"/>
      <c r="LUB67" s="469"/>
      <c r="LUC67" s="469"/>
      <c r="LUD67" s="469"/>
      <c r="LUE67" s="469"/>
      <c r="LUF67" s="469"/>
      <c r="LUG67" s="469"/>
      <c r="LUH67" s="469"/>
      <c r="LUI67" s="469"/>
      <c r="LUJ67" s="469"/>
      <c r="LUK67" s="469"/>
      <c r="LUL67" s="469"/>
      <c r="LUM67" s="469"/>
      <c r="LUN67" s="469"/>
      <c r="LUO67" s="469"/>
      <c r="LUP67" s="469"/>
      <c r="LUQ67" s="469"/>
      <c r="LUR67" s="469"/>
      <c r="LUS67" s="469"/>
      <c r="LUT67" s="469"/>
      <c r="LUU67" s="469"/>
      <c r="LUV67" s="469"/>
      <c r="LUW67" s="469"/>
      <c r="LUX67" s="469"/>
      <c r="LUY67" s="469"/>
      <c r="LUZ67" s="469"/>
      <c r="LVA67" s="469"/>
      <c r="LVB67" s="469"/>
      <c r="LVC67" s="469"/>
      <c r="LVD67" s="469"/>
      <c r="LVE67" s="469"/>
      <c r="LVF67" s="469"/>
      <c r="LVG67" s="469"/>
      <c r="LVH67" s="469"/>
      <c r="LVI67" s="469"/>
      <c r="LVJ67" s="469"/>
      <c r="LVK67" s="469"/>
      <c r="LVL67" s="469"/>
      <c r="LVM67" s="469"/>
      <c r="LVN67" s="469"/>
      <c r="LVO67" s="469"/>
      <c r="LVP67" s="469"/>
      <c r="LVQ67" s="469"/>
      <c r="LVR67" s="469"/>
      <c r="LVS67" s="469"/>
      <c r="LVT67" s="469"/>
      <c r="LVU67" s="469"/>
      <c r="LVV67" s="469"/>
      <c r="LVW67" s="469"/>
      <c r="LVX67" s="469"/>
      <c r="LVY67" s="469"/>
      <c r="LVZ67" s="469"/>
      <c r="LWA67" s="469"/>
      <c r="LWB67" s="469"/>
      <c r="LWC67" s="469"/>
      <c r="LWD67" s="469"/>
      <c r="LWE67" s="469"/>
      <c r="LWF67" s="469"/>
      <c r="LWG67" s="469"/>
      <c r="LWH67" s="469"/>
      <c r="LWI67" s="469"/>
      <c r="LWJ67" s="469"/>
      <c r="LWK67" s="469"/>
      <c r="LWL67" s="469"/>
      <c r="LWM67" s="469"/>
      <c r="LWN67" s="469"/>
      <c r="LWO67" s="469"/>
      <c r="LWP67" s="469"/>
      <c r="LWQ67" s="469"/>
      <c r="LWR67" s="469"/>
      <c r="LWS67" s="469"/>
      <c r="LWT67" s="469"/>
      <c r="LWU67" s="469"/>
      <c r="LWV67" s="469"/>
      <c r="LWW67" s="469"/>
      <c r="LWX67" s="469"/>
      <c r="LWY67" s="469"/>
      <c r="LWZ67" s="469"/>
      <c r="LXA67" s="469"/>
      <c r="LXB67" s="469"/>
      <c r="LXC67" s="469"/>
      <c r="LXD67" s="469"/>
      <c r="LXE67" s="469"/>
      <c r="LXF67" s="469"/>
      <c r="LXG67" s="469"/>
      <c r="LXH67" s="469"/>
      <c r="LXI67" s="469"/>
      <c r="LXJ67" s="469"/>
      <c r="LXK67" s="469"/>
      <c r="LXL67" s="469"/>
      <c r="LXM67" s="469"/>
      <c r="LXN67" s="469"/>
      <c r="LXO67" s="469"/>
      <c r="LXP67" s="469"/>
      <c r="LXQ67" s="469"/>
      <c r="LXR67" s="469"/>
      <c r="LXS67" s="469"/>
      <c r="LXT67" s="469"/>
      <c r="LXU67" s="469"/>
      <c r="LXV67" s="469"/>
      <c r="LXW67" s="469"/>
      <c r="LXX67" s="469"/>
      <c r="LXY67" s="469"/>
      <c r="LXZ67" s="469"/>
      <c r="LYA67" s="469"/>
      <c r="LYB67" s="469"/>
      <c r="LYC67" s="469"/>
      <c r="LYD67" s="469"/>
      <c r="LYE67" s="469"/>
      <c r="LYF67" s="469"/>
      <c r="LYG67" s="469"/>
      <c r="LYH67" s="469"/>
      <c r="LYI67" s="469"/>
      <c r="LYJ67" s="469"/>
      <c r="LYK67" s="469"/>
      <c r="LYL67" s="469"/>
      <c r="LYM67" s="469"/>
      <c r="LYN67" s="469"/>
      <c r="LYO67" s="469"/>
      <c r="LYP67" s="469"/>
      <c r="LYQ67" s="469"/>
      <c r="LYR67" s="469"/>
      <c r="LYS67" s="469"/>
      <c r="LYT67" s="469"/>
      <c r="LYU67" s="469"/>
      <c r="LYV67" s="469"/>
      <c r="LYW67" s="469"/>
      <c r="LYX67" s="469"/>
      <c r="LYY67" s="469"/>
      <c r="LYZ67" s="469"/>
      <c r="LZA67" s="469"/>
      <c r="LZB67" s="469"/>
      <c r="LZC67" s="469"/>
      <c r="LZD67" s="469"/>
      <c r="LZE67" s="469"/>
      <c r="LZF67" s="469"/>
      <c r="LZG67" s="469"/>
      <c r="LZH67" s="469"/>
      <c r="LZI67" s="469"/>
      <c r="LZJ67" s="469"/>
      <c r="LZK67" s="469"/>
      <c r="LZL67" s="469"/>
      <c r="LZM67" s="469"/>
      <c r="LZN67" s="469"/>
      <c r="LZO67" s="469"/>
      <c r="LZP67" s="469"/>
      <c r="LZQ67" s="469"/>
      <c r="LZR67" s="469"/>
      <c r="LZS67" s="469"/>
      <c r="LZT67" s="469"/>
      <c r="LZU67" s="469"/>
      <c r="LZV67" s="469"/>
      <c r="LZW67" s="469"/>
      <c r="LZX67" s="469"/>
      <c r="LZY67" s="469"/>
      <c r="LZZ67" s="469"/>
      <c r="MAA67" s="469"/>
      <c r="MAB67" s="469"/>
      <c r="MAC67" s="469"/>
      <c r="MAD67" s="469"/>
      <c r="MAE67" s="469"/>
      <c r="MAF67" s="469"/>
      <c r="MAG67" s="469"/>
      <c r="MAH67" s="469"/>
      <c r="MAI67" s="469"/>
      <c r="MAJ67" s="469"/>
      <c r="MAK67" s="469"/>
      <c r="MAL67" s="469"/>
      <c r="MAM67" s="469"/>
      <c r="MAN67" s="469"/>
      <c r="MAO67" s="469"/>
      <c r="MAP67" s="469"/>
      <c r="MAQ67" s="469"/>
      <c r="MAR67" s="469"/>
      <c r="MAS67" s="469"/>
      <c r="MAT67" s="469"/>
      <c r="MAU67" s="469"/>
      <c r="MAV67" s="469"/>
      <c r="MAW67" s="469"/>
      <c r="MAX67" s="469"/>
      <c r="MAY67" s="469"/>
      <c r="MAZ67" s="469"/>
      <c r="MBA67" s="469"/>
      <c r="MBB67" s="469"/>
      <c r="MBC67" s="469"/>
      <c r="MBD67" s="469"/>
      <c r="MBE67" s="469"/>
      <c r="MBF67" s="469"/>
      <c r="MBG67" s="469"/>
      <c r="MBH67" s="469"/>
      <c r="MBI67" s="469"/>
      <c r="MBJ67" s="469"/>
      <c r="MBK67" s="469"/>
      <c r="MBL67" s="469"/>
      <c r="MBM67" s="469"/>
      <c r="MBN67" s="469"/>
      <c r="MBO67" s="469"/>
      <c r="MBP67" s="469"/>
      <c r="MBQ67" s="469"/>
      <c r="MBR67" s="469"/>
      <c r="MBS67" s="469"/>
      <c r="MBT67" s="469"/>
      <c r="MBU67" s="469"/>
      <c r="MBV67" s="469"/>
      <c r="MBW67" s="469"/>
      <c r="MBX67" s="469"/>
      <c r="MBY67" s="469"/>
      <c r="MBZ67" s="469"/>
      <c r="MCA67" s="469"/>
      <c r="MCB67" s="469"/>
      <c r="MCC67" s="469"/>
      <c r="MCD67" s="469"/>
      <c r="MCE67" s="469"/>
      <c r="MCF67" s="469"/>
      <c r="MCG67" s="469"/>
      <c r="MCH67" s="469"/>
      <c r="MCI67" s="469"/>
      <c r="MCJ67" s="469"/>
      <c r="MCK67" s="469"/>
      <c r="MCL67" s="469"/>
      <c r="MCM67" s="469"/>
      <c r="MCN67" s="469"/>
      <c r="MCO67" s="469"/>
      <c r="MCP67" s="469"/>
      <c r="MCQ67" s="469"/>
      <c r="MCR67" s="469"/>
      <c r="MCS67" s="469"/>
      <c r="MCT67" s="469"/>
      <c r="MCU67" s="469"/>
      <c r="MCV67" s="469"/>
      <c r="MCW67" s="469"/>
      <c r="MCX67" s="469"/>
      <c r="MCY67" s="469"/>
      <c r="MCZ67" s="469"/>
      <c r="MDA67" s="469"/>
      <c r="MDB67" s="469"/>
      <c r="MDC67" s="469"/>
      <c r="MDD67" s="469"/>
      <c r="MDE67" s="469"/>
      <c r="MDF67" s="469"/>
      <c r="MDG67" s="469"/>
      <c r="MDH67" s="469"/>
      <c r="MDI67" s="469"/>
      <c r="MDJ67" s="469"/>
      <c r="MDK67" s="469"/>
      <c r="MDL67" s="469"/>
      <c r="MDM67" s="469"/>
      <c r="MDN67" s="469"/>
      <c r="MDO67" s="469"/>
      <c r="MDP67" s="469"/>
      <c r="MDQ67" s="469"/>
      <c r="MDR67" s="469"/>
      <c r="MDS67" s="469"/>
      <c r="MDT67" s="469"/>
      <c r="MDU67" s="469"/>
      <c r="MDV67" s="469"/>
      <c r="MDW67" s="469"/>
      <c r="MDX67" s="469"/>
      <c r="MDY67" s="469"/>
      <c r="MDZ67" s="469"/>
      <c r="MEA67" s="469"/>
      <c r="MEB67" s="469"/>
      <c r="MEC67" s="469"/>
      <c r="MED67" s="469"/>
      <c r="MEE67" s="469"/>
      <c r="MEF67" s="469"/>
      <c r="MEG67" s="469"/>
      <c r="MEH67" s="469"/>
      <c r="MEI67" s="469"/>
      <c r="MEJ67" s="469"/>
      <c r="MEK67" s="469"/>
      <c r="MEL67" s="469"/>
      <c r="MEM67" s="469"/>
      <c r="MEN67" s="469"/>
      <c r="MEO67" s="469"/>
      <c r="MEP67" s="469"/>
      <c r="MEQ67" s="469"/>
      <c r="MER67" s="469"/>
      <c r="MES67" s="469"/>
      <c r="MET67" s="469"/>
      <c r="MEU67" s="469"/>
      <c r="MEV67" s="469"/>
      <c r="MEW67" s="469"/>
      <c r="MEX67" s="469"/>
      <c r="MEY67" s="469"/>
      <c r="MEZ67" s="469"/>
      <c r="MFA67" s="469"/>
      <c r="MFB67" s="469"/>
      <c r="MFC67" s="469"/>
      <c r="MFD67" s="469"/>
      <c r="MFE67" s="469"/>
      <c r="MFF67" s="469"/>
      <c r="MFG67" s="469"/>
      <c r="MFH67" s="469"/>
      <c r="MFI67" s="469"/>
      <c r="MFJ67" s="469"/>
      <c r="MFK67" s="469"/>
      <c r="MFL67" s="469"/>
      <c r="MFM67" s="469"/>
      <c r="MFN67" s="469"/>
      <c r="MFO67" s="469"/>
      <c r="MFP67" s="469"/>
      <c r="MFQ67" s="469"/>
      <c r="MFR67" s="469"/>
      <c r="MFS67" s="469"/>
      <c r="MFT67" s="469"/>
      <c r="MFU67" s="469"/>
      <c r="MFV67" s="469"/>
      <c r="MFW67" s="469"/>
      <c r="MFX67" s="469"/>
      <c r="MFY67" s="469"/>
      <c r="MFZ67" s="469"/>
      <c r="MGA67" s="469"/>
      <c r="MGB67" s="469"/>
      <c r="MGC67" s="469"/>
      <c r="MGD67" s="469"/>
      <c r="MGE67" s="469"/>
      <c r="MGF67" s="469"/>
      <c r="MGG67" s="469"/>
      <c r="MGH67" s="469"/>
      <c r="MGI67" s="469"/>
      <c r="MGJ67" s="469"/>
      <c r="MGK67" s="469"/>
      <c r="MGL67" s="469"/>
      <c r="MGM67" s="469"/>
      <c r="MGN67" s="469"/>
      <c r="MGO67" s="469"/>
      <c r="MGP67" s="469"/>
      <c r="MGQ67" s="469"/>
      <c r="MGR67" s="469"/>
      <c r="MGS67" s="469"/>
      <c r="MGT67" s="469"/>
      <c r="MGU67" s="469"/>
      <c r="MGV67" s="469"/>
      <c r="MGW67" s="469"/>
      <c r="MGX67" s="469"/>
      <c r="MGY67" s="469"/>
      <c r="MGZ67" s="469"/>
      <c r="MHA67" s="469"/>
      <c r="MHB67" s="469"/>
      <c r="MHC67" s="469"/>
      <c r="MHD67" s="469"/>
      <c r="MHE67" s="469"/>
      <c r="MHF67" s="469"/>
      <c r="MHG67" s="469"/>
      <c r="MHH67" s="469"/>
      <c r="MHI67" s="469"/>
      <c r="MHJ67" s="469"/>
      <c r="MHK67" s="469"/>
      <c r="MHL67" s="469"/>
      <c r="MHM67" s="469"/>
      <c r="MHN67" s="469"/>
      <c r="MHO67" s="469"/>
      <c r="MHP67" s="469"/>
      <c r="MHQ67" s="469"/>
      <c r="MHR67" s="469"/>
      <c r="MHS67" s="469"/>
      <c r="MHT67" s="469"/>
      <c r="MHU67" s="469"/>
      <c r="MHV67" s="469"/>
      <c r="MHW67" s="469"/>
      <c r="MHX67" s="469"/>
      <c r="MHY67" s="469"/>
      <c r="MHZ67" s="469"/>
      <c r="MIA67" s="469"/>
      <c r="MIB67" s="469"/>
      <c r="MIC67" s="469"/>
      <c r="MID67" s="469"/>
      <c r="MIE67" s="469"/>
      <c r="MIF67" s="469"/>
      <c r="MIG67" s="469"/>
      <c r="MIH67" s="469"/>
      <c r="MII67" s="469"/>
      <c r="MIJ67" s="469"/>
      <c r="MIK67" s="469"/>
      <c r="MIL67" s="469"/>
      <c r="MIM67" s="469"/>
      <c r="MIN67" s="469"/>
      <c r="MIO67" s="469"/>
      <c r="MIP67" s="469"/>
      <c r="MIQ67" s="469"/>
      <c r="MIR67" s="469"/>
      <c r="MIS67" s="469"/>
      <c r="MIT67" s="469"/>
      <c r="MIU67" s="469"/>
      <c r="MIV67" s="469"/>
      <c r="MIW67" s="469"/>
      <c r="MIX67" s="469"/>
      <c r="MIY67" s="469"/>
      <c r="MIZ67" s="469"/>
      <c r="MJA67" s="469"/>
      <c r="MJB67" s="469"/>
      <c r="MJC67" s="469"/>
      <c r="MJD67" s="469"/>
      <c r="MJE67" s="469"/>
      <c r="MJF67" s="469"/>
      <c r="MJG67" s="469"/>
      <c r="MJH67" s="469"/>
      <c r="MJI67" s="469"/>
      <c r="MJJ67" s="469"/>
      <c r="MJK67" s="469"/>
      <c r="MJL67" s="469"/>
      <c r="MJM67" s="469"/>
      <c r="MJN67" s="469"/>
      <c r="MJO67" s="469"/>
      <c r="MJP67" s="469"/>
      <c r="MJQ67" s="469"/>
      <c r="MJR67" s="469"/>
      <c r="MJS67" s="469"/>
      <c r="MJT67" s="469"/>
      <c r="MJU67" s="469"/>
      <c r="MJV67" s="469"/>
      <c r="MJW67" s="469"/>
      <c r="MJX67" s="469"/>
      <c r="MJY67" s="469"/>
      <c r="MJZ67" s="469"/>
      <c r="MKA67" s="469"/>
      <c r="MKB67" s="469"/>
      <c r="MKC67" s="469"/>
      <c r="MKD67" s="469"/>
      <c r="MKE67" s="469"/>
      <c r="MKF67" s="469"/>
      <c r="MKG67" s="469"/>
      <c r="MKH67" s="469"/>
      <c r="MKI67" s="469"/>
      <c r="MKJ67" s="469"/>
      <c r="MKK67" s="469"/>
      <c r="MKL67" s="469"/>
      <c r="MKM67" s="469"/>
      <c r="MKN67" s="469"/>
      <c r="MKO67" s="469"/>
      <c r="MKP67" s="469"/>
      <c r="MKQ67" s="469"/>
      <c r="MKR67" s="469"/>
      <c r="MKS67" s="469"/>
      <c r="MKT67" s="469"/>
      <c r="MKU67" s="469"/>
      <c r="MKV67" s="469"/>
      <c r="MKW67" s="469"/>
      <c r="MKX67" s="469"/>
      <c r="MKY67" s="469"/>
      <c r="MKZ67" s="469"/>
      <c r="MLA67" s="469"/>
      <c r="MLB67" s="469"/>
      <c r="MLC67" s="469"/>
      <c r="MLD67" s="469"/>
      <c r="MLE67" s="469"/>
      <c r="MLF67" s="469"/>
      <c r="MLG67" s="469"/>
      <c r="MLH67" s="469"/>
      <c r="MLI67" s="469"/>
      <c r="MLJ67" s="469"/>
      <c r="MLK67" s="469"/>
      <c r="MLL67" s="469"/>
      <c r="MLM67" s="469"/>
      <c r="MLN67" s="469"/>
      <c r="MLO67" s="469"/>
      <c r="MLP67" s="469"/>
      <c r="MLQ67" s="469"/>
      <c r="MLR67" s="469"/>
      <c r="MLS67" s="469"/>
      <c r="MLT67" s="469"/>
      <c r="MLU67" s="469"/>
      <c r="MLV67" s="469"/>
      <c r="MLW67" s="469"/>
      <c r="MLX67" s="469"/>
      <c r="MLY67" s="469"/>
      <c r="MLZ67" s="469"/>
      <c r="MMA67" s="469"/>
      <c r="MMB67" s="469"/>
      <c r="MMC67" s="469"/>
      <c r="MMD67" s="469"/>
      <c r="MME67" s="469"/>
      <c r="MMF67" s="469"/>
      <c r="MMG67" s="469"/>
      <c r="MMH67" s="469"/>
      <c r="MMI67" s="469"/>
      <c r="MMJ67" s="469"/>
      <c r="MMK67" s="469"/>
      <c r="MML67" s="469"/>
      <c r="MMM67" s="469"/>
      <c r="MMN67" s="469"/>
      <c r="MMO67" s="469"/>
      <c r="MMP67" s="469"/>
      <c r="MMQ67" s="469"/>
      <c r="MMR67" s="469"/>
      <c r="MMS67" s="469"/>
      <c r="MMT67" s="469"/>
      <c r="MMU67" s="469"/>
      <c r="MMV67" s="469"/>
      <c r="MMW67" s="469"/>
      <c r="MMX67" s="469"/>
      <c r="MMY67" s="469"/>
      <c r="MMZ67" s="469"/>
      <c r="MNA67" s="469"/>
      <c r="MNB67" s="469"/>
      <c r="MNC67" s="469"/>
      <c r="MND67" s="469"/>
      <c r="MNE67" s="469"/>
      <c r="MNF67" s="469"/>
      <c r="MNG67" s="469"/>
      <c r="MNH67" s="469"/>
      <c r="MNI67" s="469"/>
      <c r="MNJ67" s="469"/>
      <c r="MNK67" s="469"/>
      <c r="MNL67" s="469"/>
      <c r="MNM67" s="469"/>
      <c r="MNN67" s="469"/>
      <c r="MNO67" s="469"/>
      <c r="MNP67" s="469"/>
      <c r="MNQ67" s="469"/>
      <c r="MNR67" s="469"/>
      <c r="MNS67" s="469"/>
      <c r="MNT67" s="469"/>
      <c r="MNU67" s="469"/>
      <c r="MNV67" s="469"/>
      <c r="MNW67" s="469"/>
      <c r="MNX67" s="469"/>
      <c r="MNY67" s="469"/>
      <c r="MNZ67" s="469"/>
      <c r="MOA67" s="469"/>
      <c r="MOB67" s="469"/>
      <c r="MOC67" s="469"/>
      <c r="MOD67" s="469"/>
      <c r="MOE67" s="469"/>
      <c r="MOF67" s="469"/>
      <c r="MOG67" s="469"/>
      <c r="MOH67" s="469"/>
      <c r="MOI67" s="469"/>
      <c r="MOJ67" s="469"/>
      <c r="MOK67" s="469"/>
      <c r="MOL67" s="469"/>
      <c r="MOM67" s="469"/>
      <c r="MON67" s="469"/>
      <c r="MOO67" s="469"/>
      <c r="MOP67" s="469"/>
      <c r="MOQ67" s="469"/>
      <c r="MOR67" s="469"/>
      <c r="MOS67" s="469"/>
      <c r="MOT67" s="469"/>
      <c r="MOU67" s="469"/>
      <c r="MOV67" s="469"/>
      <c r="MOW67" s="469"/>
      <c r="MOX67" s="469"/>
      <c r="MOY67" s="469"/>
      <c r="MOZ67" s="469"/>
      <c r="MPA67" s="469"/>
      <c r="MPB67" s="469"/>
      <c r="MPC67" s="469"/>
      <c r="MPD67" s="469"/>
      <c r="MPE67" s="469"/>
      <c r="MPF67" s="469"/>
      <c r="MPG67" s="469"/>
      <c r="MPH67" s="469"/>
      <c r="MPI67" s="469"/>
      <c r="MPJ67" s="469"/>
      <c r="MPK67" s="469"/>
      <c r="MPL67" s="469"/>
      <c r="MPM67" s="469"/>
      <c r="MPN67" s="469"/>
      <c r="MPO67" s="469"/>
      <c r="MPP67" s="469"/>
      <c r="MPQ67" s="469"/>
      <c r="MPR67" s="469"/>
      <c r="MPS67" s="469"/>
      <c r="MPT67" s="469"/>
      <c r="MPU67" s="469"/>
      <c r="MPV67" s="469"/>
      <c r="MPW67" s="469"/>
      <c r="MPX67" s="469"/>
      <c r="MPY67" s="469"/>
      <c r="MPZ67" s="469"/>
      <c r="MQA67" s="469"/>
      <c r="MQB67" s="469"/>
      <c r="MQC67" s="469"/>
      <c r="MQD67" s="469"/>
      <c r="MQE67" s="469"/>
      <c r="MQF67" s="469"/>
      <c r="MQG67" s="469"/>
      <c r="MQH67" s="469"/>
      <c r="MQI67" s="469"/>
      <c r="MQJ67" s="469"/>
      <c r="MQK67" s="469"/>
      <c r="MQL67" s="469"/>
      <c r="MQM67" s="469"/>
      <c r="MQN67" s="469"/>
      <c r="MQO67" s="469"/>
      <c r="MQP67" s="469"/>
      <c r="MQQ67" s="469"/>
      <c r="MQR67" s="469"/>
      <c r="MQS67" s="469"/>
      <c r="MQT67" s="469"/>
      <c r="MQU67" s="469"/>
      <c r="MQV67" s="469"/>
      <c r="MQW67" s="469"/>
      <c r="MQX67" s="469"/>
      <c r="MQY67" s="469"/>
      <c r="MQZ67" s="469"/>
      <c r="MRA67" s="469"/>
      <c r="MRB67" s="469"/>
      <c r="MRC67" s="469"/>
      <c r="MRD67" s="469"/>
      <c r="MRE67" s="469"/>
      <c r="MRF67" s="469"/>
      <c r="MRG67" s="469"/>
      <c r="MRH67" s="469"/>
      <c r="MRI67" s="469"/>
      <c r="MRJ67" s="469"/>
      <c r="MRK67" s="469"/>
      <c r="MRL67" s="469"/>
      <c r="MRM67" s="469"/>
      <c r="MRN67" s="469"/>
      <c r="MRO67" s="469"/>
      <c r="MRP67" s="469"/>
      <c r="MRQ67" s="469"/>
      <c r="MRR67" s="469"/>
      <c r="MRS67" s="469"/>
      <c r="MRT67" s="469"/>
      <c r="MRU67" s="469"/>
      <c r="MRV67" s="469"/>
      <c r="MRW67" s="469"/>
      <c r="MRX67" s="469"/>
      <c r="MRY67" s="469"/>
      <c r="MRZ67" s="469"/>
      <c r="MSA67" s="469"/>
      <c r="MSB67" s="469"/>
      <c r="MSC67" s="469"/>
      <c r="MSD67" s="469"/>
      <c r="MSE67" s="469"/>
      <c r="MSF67" s="469"/>
      <c r="MSG67" s="469"/>
      <c r="MSH67" s="469"/>
      <c r="MSI67" s="469"/>
      <c r="MSJ67" s="469"/>
      <c r="MSK67" s="469"/>
      <c r="MSL67" s="469"/>
      <c r="MSM67" s="469"/>
      <c r="MSN67" s="469"/>
      <c r="MSO67" s="469"/>
      <c r="MSP67" s="469"/>
      <c r="MSQ67" s="469"/>
      <c r="MSR67" s="469"/>
      <c r="MSS67" s="469"/>
      <c r="MST67" s="469"/>
      <c r="MSU67" s="469"/>
      <c r="MSV67" s="469"/>
      <c r="MSW67" s="469"/>
      <c r="MSX67" s="469"/>
      <c r="MSY67" s="469"/>
      <c r="MSZ67" s="469"/>
      <c r="MTA67" s="469"/>
      <c r="MTB67" s="469"/>
      <c r="MTC67" s="469"/>
      <c r="MTD67" s="469"/>
      <c r="MTE67" s="469"/>
      <c r="MTF67" s="469"/>
      <c r="MTG67" s="469"/>
      <c r="MTH67" s="469"/>
      <c r="MTI67" s="469"/>
      <c r="MTJ67" s="469"/>
      <c r="MTK67" s="469"/>
      <c r="MTL67" s="469"/>
      <c r="MTM67" s="469"/>
      <c r="MTN67" s="469"/>
      <c r="MTO67" s="469"/>
      <c r="MTP67" s="469"/>
      <c r="MTQ67" s="469"/>
      <c r="MTR67" s="469"/>
      <c r="MTS67" s="469"/>
      <c r="MTT67" s="469"/>
      <c r="MTU67" s="469"/>
      <c r="MTV67" s="469"/>
      <c r="MTW67" s="469"/>
      <c r="MTX67" s="469"/>
      <c r="MTY67" s="469"/>
      <c r="MTZ67" s="469"/>
      <c r="MUA67" s="469"/>
      <c r="MUB67" s="469"/>
      <c r="MUC67" s="469"/>
      <c r="MUD67" s="469"/>
      <c r="MUE67" s="469"/>
      <c r="MUF67" s="469"/>
      <c r="MUG67" s="469"/>
      <c r="MUH67" s="469"/>
      <c r="MUI67" s="469"/>
      <c r="MUJ67" s="469"/>
      <c r="MUK67" s="469"/>
      <c r="MUL67" s="469"/>
      <c r="MUM67" s="469"/>
      <c r="MUN67" s="469"/>
      <c r="MUO67" s="469"/>
      <c r="MUP67" s="469"/>
      <c r="MUQ67" s="469"/>
      <c r="MUR67" s="469"/>
      <c r="MUS67" s="469"/>
      <c r="MUT67" s="469"/>
      <c r="MUU67" s="469"/>
      <c r="MUV67" s="469"/>
      <c r="MUW67" s="469"/>
      <c r="MUX67" s="469"/>
      <c r="MUY67" s="469"/>
      <c r="MUZ67" s="469"/>
      <c r="MVA67" s="469"/>
      <c r="MVB67" s="469"/>
      <c r="MVC67" s="469"/>
      <c r="MVD67" s="469"/>
      <c r="MVE67" s="469"/>
      <c r="MVF67" s="469"/>
      <c r="MVG67" s="469"/>
      <c r="MVH67" s="469"/>
      <c r="MVI67" s="469"/>
      <c r="MVJ67" s="469"/>
      <c r="MVK67" s="469"/>
      <c r="MVL67" s="469"/>
      <c r="MVM67" s="469"/>
      <c r="MVN67" s="469"/>
      <c r="MVO67" s="469"/>
      <c r="MVP67" s="469"/>
      <c r="MVQ67" s="469"/>
      <c r="MVR67" s="469"/>
      <c r="MVS67" s="469"/>
      <c r="MVT67" s="469"/>
      <c r="MVU67" s="469"/>
      <c r="MVV67" s="469"/>
      <c r="MVW67" s="469"/>
      <c r="MVX67" s="469"/>
      <c r="MVY67" s="469"/>
      <c r="MVZ67" s="469"/>
      <c r="MWA67" s="469"/>
      <c r="MWB67" s="469"/>
      <c r="MWC67" s="469"/>
      <c r="MWD67" s="469"/>
      <c r="MWE67" s="469"/>
      <c r="MWF67" s="469"/>
      <c r="MWG67" s="469"/>
      <c r="MWH67" s="469"/>
      <c r="MWI67" s="469"/>
      <c r="MWJ67" s="469"/>
      <c r="MWK67" s="469"/>
      <c r="MWL67" s="469"/>
      <c r="MWM67" s="469"/>
      <c r="MWN67" s="469"/>
      <c r="MWO67" s="469"/>
      <c r="MWP67" s="469"/>
      <c r="MWQ67" s="469"/>
      <c r="MWR67" s="469"/>
      <c r="MWS67" s="469"/>
      <c r="MWT67" s="469"/>
      <c r="MWU67" s="469"/>
      <c r="MWV67" s="469"/>
      <c r="MWW67" s="469"/>
      <c r="MWX67" s="469"/>
      <c r="MWY67" s="469"/>
      <c r="MWZ67" s="469"/>
      <c r="MXA67" s="469"/>
      <c r="MXB67" s="469"/>
      <c r="MXC67" s="469"/>
      <c r="MXD67" s="469"/>
      <c r="MXE67" s="469"/>
      <c r="MXF67" s="469"/>
      <c r="MXG67" s="469"/>
      <c r="MXH67" s="469"/>
      <c r="MXI67" s="469"/>
      <c r="MXJ67" s="469"/>
      <c r="MXK67" s="469"/>
      <c r="MXL67" s="469"/>
      <c r="MXM67" s="469"/>
      <c r="MXN67" s="469"/>
      <c r="MXO67" s="469"/>
      <c r="MXP67" s="469"/>
      <c r="MXQ67" s="469"/>
      <c r="MXR67" s="469"/>
      <c r="MXS67" s="469"/>
      <c r="MXT67" s="469"/>
      <c r="MXU67" s="469"/>
      <c r="MXV67" s="469"/>
      <c r="MXW67" s="469"/>
      <c r="MXX67" s="469"/>
      <c r="MXY67" s="469"/>
      <c r="MXZ67" s="469"/>
      <c r="MYA67" s="469"/>
      <c r="MYB67" s="469"/>
      <c r="MYC67" s="469"/>
      <c r="MYD67" s="469"/>
      <c r="MYE67" s="469"/>
      <c r="MYF67" s="469"/>
      <c r="MYG67" s="469"/>
      <c r="MYH67" s="469"/>
      <c r="MYI67" s="469"/>
      <c r="MYJ67" s="469"/>
      <c r="MYK67" s="469"/>
      <c r="MYL67" s="469"/>
      <c r="MYM67" s="469"/>
      <c r="MYN67" s="469"/>
      <c r="MYO67" s="469"/>
      <c r="MYP67" s="469"/>
      <c r="MYQ67" s="469"/>
      <c r="MYR67" s="469"/>
      <c r="MYS67" s="469"/>
      <c r="MYT67" s="469"/>
      <c r="MYU67" s="469"/>
      <c r="MYV67" s="469"/>
      <c r="MYW67" s="469"/>
      <c r="MYX67" s="469"/>
      <c r="MYY67" s="469"/>
      <c r="MYZ67" s="469"/>
      <c r="MZA67" s="469"/>
      <c r="MZB67" s="469"/>
      <c r="MZC67" s="469"/>
      <c r="MZD67" s="469"/>
      <c r="MZE67" s="469"/>
      <c r="MZF67" s="469"/>
      <c r="MZG67" s="469"/>
      <c r="MZH67" s="469"/>
      <c r="MZI67" s="469"/>
      <c r="MZJ67" s="469"/>
      <c r="MZK67" s="469"/>
      <c r="MZL67" s="469"/>
      <c r="MZM67" s="469"/>
      <c r="MZN67" s="469"/>
      <c r="MZO67" s="469"/>
      <c r="MZP67" s="469"/>
      <c r="MZQ67" s="469"/>
      <c r="MZR67" s="469"/>
      <c r="MZS67" s="469"/>
      <c r="MZT67" s="469"/>
      <c r="MZU67" s="469"/>
      <c r="MZV67" s="469"/>
      <c r="MZW67" s="469"/>
      <c r="MZX67" s="469"/>
      <c r="MZY67" s="469"/>
      <c r="MZZ67" s="469"/>
      <c r="NAA67" s="469"/>
      <c r="NAB67" s="469"/>
      <c r="NAC67" s="469"/>
      <c r="NAD67" s="469"/>
      <c r="NAE67" s="469"/>
      <c r="NAF67" s="469"/>
      <c r="NAG67" s="469"/>
      <c r="NAH67" s="469"/>
      <c r="NAI67" s="469"/>
      <c r="NAJ67" s="469"/>
      <c r="NAK67" s="469"/>
      <c r="NAL67" s="469"/>
      <c r="NAM67" s="469"/>
      <c r="NAN67" s="469"/>
      <c r="NAO67" s="469"/>
      <c r="NAP67" s="469"/>
      <c r="NAQ67" s="469"/>
      <c r="NAR67" s="469"/>
      <c r="NAS67" s="469"/>
      <c r="NAT67" s="469"/>
      <c r="NAU67" s="469"/>
      <c r="NAV67" s="469"/>
      <c r="NAW67" s="469"/>
      <c r="NAX67" s="469"/>
      <c r="NAY67" s="469"/>
      <c r="NAZ67" s="469"/>
      <c r="NBA67" s="469"/>
      <c r="NBB67" s="469"/>
      <c r="NBC67" s="469"/>
      <c r="NBD67" s="469"/>
      <c r="NBE67" s="469"/>
      <c r="NBF67" s="469"/>
      <c r="NBG67" s="469"/>
      <c r="NBH67" s="469"/>
      <c r="NBI67" s="469"/>
      <c r="NBJ67" s="469"/>
      <c r="NBK67" s="469"/>
      <c r="NBL67" s="469"/>
      <c r="NBM67" s="469"/>
      <c r="NBN67" s="469"/>
      <c r="NBO67" s="469"/>
      <c r="NBP67" s="469"/>
      <c r="NBQ67" s="469"/>
      <c r="NBR67" s="469"/>
      <c r="NBS67" s="469"/>
      <c r="NBT67" s="469"/>
      <c r="NBU67" s="469"/>
      <c r="NBV67" s="469"/>
      <c r="NBW67" s="469"/>
      <c r="NBX67" s="469"/>
      <c r="NBY67" s="469"/>
      <c r="NBZ67" s="469"/>
      <c r="NCA67" s="469"/>
      <c r="NCB67" s="469"/>
      <c r="NCC67" s="469"/>
      <c r="NCD67" s="469"/>
      <c r="NCE67" s="469"/>
      <c r="NCF67" s="469"/>
      <c r="NCG67" s="469"/>
      <c r="NCH67" s="469"/>
      <c r="NCI67" s="469"/>
      <c r="NCJ67" s="469"/>
      <c r="NCK67" s="469"/>
      <c r="NCL67" s="469"/>
      <c r="NCM67" s="469"/>
      <c r="NCN67" s="469"/>
      <c r="NCO67" s="469"/>
      <c r="NCP67" s="469"/>
      <c r="NCQ67" s="469"/>
      <c r="NCR67" s="469"/>
      <c r="NCS67" s="469"/>
      <c r="NCT67" s="469"/>
      <c r="NCU67" s="469"/>
      <c r="NCV67" s="469"/>
      <c r="NCW67" s="469"/>
      <c r="NCX67" s="469"/>
      <c r="NCY67" s="469"/>
      <c r="NCZ67" s="469"/>
      <c r="NDA67" s="469"/>
      <c r="NDB67" s="469"/>
      <c r="NDC67" s="469"/>
      <c r="NDD67" s="469"/>
      <c r="NDE67" s="469"/>
      <c r="NDF67" s="469"/>
      <c r="NDG67" s="469"/>
      <c r="NDH67" s="469"/>
      <c r="NDI67" s="469"/>
      <c r="NDJ67" s="469"/>
      <c r="NDK67" s="469"/>
      <c r="NDL67" s="469"/>
      <c r="NDM67" s="469"/>
      <c r="NDN67" s="469"/>
      <c r="NDO67" s="469"/>
      <c r="NDP67" s="469"/>
      <c r="NDQ67" s="469"/>
      <c r="NDR67" s="469"/>
      <c r="NDS67" s="469"/>
      <c r="NDT67" s="469"/>
      <c r="NDU67" s="469"/>
      <c r="NDV67" s="469"/>
      <c r="NDW67" s="469"/>
      <c r="NDX67" s="469"/>
      <c r="NDY67" s="469"/>
      <c r="NDZ67" s="469"/>
      <c r="NEA67" s="469"/>
      <c r="NEB67" s="469"/>
      <c r="NEC67" s="469"/>
      <c r="NED67" s="469"/>
      <c r="NEE67" s="469"/>
      <c r="NEF67" s="469"/>
      <c r="NEG67" s="469"/>
      <c r="NEH67" s="469"/>
      <c r="NEI67" s="469"/>
      <c r="NEJ67" s="469"/>
      <c r="NEK67" s="469"/>
      <c r="NEL67" s="469"/>
      <c r="NEM67" s="469"/>
      <c r="NEN67" s="469"/>
      <c r="NEO67" s="469"/>
      <c r="NEP67" s="469"/>
      <c r="NEQ67" s="469"/>
      <c r="NER67" s="469"/>
      <c r="NES67" s="469"/>
      <c r="NET67" s="469"/>
      <c r="NEU67" s="469"/>
      <c r="NEV67" s="469"/>
      <c r="NEW67" s="469"/>
      <c r="NEX67" s="469"/>
      <c r="NEY67" s="469"/>
      <c r="NEZ67" s="469"/>
      <c r="NFA67" s="469"/>
      <c r="NFB67" s="469"/>
      <c r="NFC67" s="469"/>
      <c r="NFD67" s="469"/>
      <c r="NFE67" s="469"/>
      <c r="NFF67" s="469"/>
      <c r="NFG67" s="469"/>
      <c r="NFH67" s="469"/>
      <c r="NFI67" s="469"/>
      <c r="NFJ67" s="469"/>
      <c r="NFK67" s="469"/>
      <c r="NFL67" s="469"/>
      <c r="NFM67" s="469"/>
      <c r="NFN67" s="469"/>
      <c r="NFO67" s="469"/>
      <c r="NFP67" s="469"/>
      <c r="NFQ67" s="469"/>
      <c r="NFR67" s="469"/>
      <c r="NFS67" s="469"/>
      <c r="NFT67" s="469"/>
      <c r="NFU67" s="469"/>
      <c r="NFV67" s="469"/>
      <c r="NFW67" s="469"/>
      <c r="NFX67" s="469"/>
      <c r="NFY67" s="469"/>
      <c r="NFZ67" s="469"/>
      <c r="NGA67" s="469"/>
      <c r="NGB67" s="469"/>
      <c r="NGC67" s="469"/>
      <c r="NGD67" s="469"/>
      <c r="NGE67" s="469"/>
      <c r="NGF67" s="469"/>
      <c r="NGG67" s="469"/>
      <c r="NGH67" s="469"/>
      <c r="NGI67" s="469"/>
      <c r="NGJ67" s="469"/>
      <c r="NGK67" s="469"/>
      <c r="NGL67" s="469"/>
      <c r="NGM67" s="469"/>
      <c r="NGN67" s="469"/>
      <c r="NGO67" s="469"/>
      <c r="NGP67" s="469"/>
      <c r="NGQ67" s="469"/>
      <c r="NGR67" s="469"/>
      <c r="NGS67" s="469"/>
      <c r="NGT67" s="469"/>
      <c r="NGU67" s="469"/>
      <c r="NGV67" s="469"/>
      <c r="NGW67" s="469"/>
      <c r="NGX67" s="469"/>
      <c r="NGY67" s="469"/>
      <c r="NGZ67" s="469"/>
      <c r="NHA67" s="469"/>
      <c r="NHB67" s="469"/>
      <c r="NHC67" s="469"/>
      <c r="NHD67" s="469"/>
      <c r="NHE67" s="469"/>
      <c r="NHF67" s="469"/>
      <c r="NHG67" s="469"/>
      <c r="NHH67" s="469"/>
      <c r="NHI67" s="469"/>
      <c r="NHJ67" s="469"/>
      <c r="NHK67" s="469"/>
      <c r="NHL67" s="469"/>
      <c r="NHM67" s="469"/>
      <c r="NHN67" s="469"/>
      <c r="NHO67" s="469"/>
      <c r="NHP67" s="469"/>
      <c r="NHQ67" s="469"/>
      <c r="NHR67" s="469"/>
      <c r="NHS67" s="469"/>
      <c r="NHT67" s="469"/>
      <c r="NHU67" s="469"/>
      <c r="NHV67" s="469"/>
      <c r="NHW67" s="469"/>
      <c r="NHX67" s="469"/>
      <c r="NHY67" s="469"/>
      <c r="NHZ67" s="469"/>
      <c r="NIA67" s="469"/>
      <c r="NIB67" s="469"/>
      <c r="NIC67" s="469"/>
      <c r="NID67" s="469"/>
      <c r="NIE67" s="469"/>
      <c r="NIF67" s="469"/>
      <c r="NIG67" s="469"/>
      <c r="NIH67" s="469"/>
      <c r="NII67" s="469"/>
      <c r="NIJ67" s="469"/>
      <c r="NIK67" s="469"/>
      <c r="NIL67" s="469"/>
      <c r="NIM67" s="469"/>
      <c r="NIN67" s="469"/>
      <c r="NIO67" s="469"/>
      <c r="NIP67" s="469"/>
      <c r="NIQ67" s="469"/>
      <c r="NIR67" s="469"/>
      <c r="NIS67" s="469"/>
      <c r="NIT67" s="469"/>
      <c r="NIU67" s="469"/>
      <c r="NIV67" s="469"/>
      <c r="NIW67" s="469"/>
      <c r="NIX67" s="469"/>
      <c r="NIY67" s="469"/>
      <c r="NIZ67" s="469"/>
      <c r="NJA67" s="469"/>
      <c r="NJB67" s="469"/>
      <c r="NJC67" s="469"/>
      <c r="NJD67" s="469"/>
      <c r="NJE67" s="469"/>
      <c r="NJF67" s="469"/>
      <c r="NJG67" s="469"/>
      <c r="NJH67" s="469"/>
      <c r="NJI67" s="469"/>
      <c r="NJJ67" s="469"/>
      <c r="NJK67" s="469"/>
      <c r="NJL67" s="469"/>
      <c r="NJM67" s="469"/>
      <c r="NJN67" s="469"/>
      <c r="NJO67" s="469"/>
      <c r="NJP67" s="469"/>
      <c r="NJQ67" s="469"/>
      <c r="NJR67" s="469"/>
      <c r="NJS67" s="469"/>
      <c r="NJT67" s="469"/>
      <c r="NJU67" s="469"/>
      <c r="NJV67" s="469"/>
      <c r="NJW67" s="469"/>
      <c r="NJX67" s="469"/>
      <c r="NJY67" s="469"/>
      <c r="NJZ67" s="469"/>
      <c r="NKA67" s="469"/>
      <c r="NKB67" s="469"/>
      <c r="NKC67" s="469"/>
      <c r="NKD67" s="469"/>
      <c r="NKE67" s="469"/>
      <c r="NKF67" s="469"/>
      <c r="NKG67" s="469"/>
      <c r="NKH67" s="469"/>
      <c r="NKI67" s="469"/>
      <c r="NKJ67" s="469"/>
      <c r="NKK67" s="469"/>
      <c r="NKL67" s="469"/>
      <c r="NKM67" s="469"/>
      <c r="NKN67" s="469"/>
      <c r="NKO67" s="469"/>
      <c r="NKP67" s="469"/>
      <c r="NKQ67" s="469"/>
      <c r="NKR67" s="469"/>
      <c r="NKS67" s="469"/>
      <c r="NKT67" s="469"/>
      <c r="NKU67" s="469"/>
      <c r="NKV67" s="469"/>
      <c r="NKW67" s="469"/>
      <c r="NKX67" s="469"/>
      <c r="NKY67" s="469"/>
      <c r="NKZ67" s="469"/>
      <c r="NLA67" s="469"/>
      <c r="NLB67" s="469"/>
      <c r="NLC67" s="469"/>
      <c r="NLD67" s="469"/>
      <c r="NLE67" s="469"/>
      <c r="NLF67" s="469"/>
      <c r="NLG67" s="469"/>
      <c r="NLH67" s="469"/>
      <c r="NLI67" s="469"/>
      <c r="NLJ67" s="469"/>
      <c r="NLK67" s="469"/>
      <c r="NLL67" s="469"/>
      <c r="NLM67" s="469"/>
      <c r="NLN67" s="469"/>
      <c r="NLO67" s="469"/>
      <c r="NLP67" s="469"/>
      <c r="NLQ67" s="469"/>
      <c r="NLR67" s="469"/>
      <c r="NLS67" s="469"/>
      <c r="NLT67" s="469"/>
      <c r="NLU67" s="469"/>
      <c r="NLV67" s="469"/>
      <c r="NLW67" s="469"/>
      <c r="NLX67" s="469"/>
      <c r="NLY67" s="469"/>
      <c r="NLZ67" s="469"/>
      <c r="NMA67" s="469"/>
      <c r="NMB67" s="469"/>
      <c r="NMC67" s="469"/>
      <c r="NMD67" s="469"/>
      <c r="NME67" s="469"/>
      <c r="NMF67" s="469"/>
      <c r="NMG67" s="469"/>
      <c r="NMH67" s="469"/>
      <c r="NMI67" s="469"/>
      <c r="NMJ67" s="469"/>
      <c r="NMK67" s="469"/>
      <c r="NML67" s="469"/>
      <c r="NMM67" s="469"/>
      <c r="NMN67" s="469"/>
      <c r="NMO67" s="469"/>
      <c r="NMP67" s="469"/>
      <c r="NMQ67" s="469"/>
      <c r="NMR67" s="469"/>
      <c r="NMS67" s="469"/>
      <c r="NMT67" s="469"/>
      <c r="NMU67" s="469"/>
      <c r="NMV67" s="469"/>
      <c r="NMW67" s="469"/>
      <c r="NMX67" s="469"/>
      <c r="NMY67" s="469"/>
      <c r="NMZ67" s="469"/>
      <c r="NNA67" s="469"/>
      <c r="NNB67" s="469"/>
      <c r="NNC67" s="469"/>
      <c r="NND67" s="469"/>
      <c r="NNE67" s="469"/>
      <c r="NNF67" s="469"/>
      <c r="NNG67" s="469"/>
      <c r="NNH67" s="469"/>
      <c r="NNI67" s="469"/>
      <c r="NNJ67" s="469"/>
      <c r="NNK67" s="469"/>
      <c r="NNL67" s="469"/>
      <c r="NNM67" s="469"/>
      <c r="NNN67" s="469"/>
      <c r="NNO67" s="469"/>
      <c r="NNP67" s="469"/>
      <c r="NNQ67" s="469"/>
      <c r="NNR67" s="469"/>
      <c r="NNS67" s="469"/>
      <c r="NNT67" s="469"/>
      <c r="NNU67" s="469"/>
      <c r="NNV67" s="469"/>
      <c r="NNW67" s="469"/>
      <c r="NNX67" s="469"/>
      <c r="NNY67" s="469"/>
      <c r="NNZ67" s="469"/>
      <c r="NOA67" s="469"/>
      <c r="NOB67" s="469"/>
      <c r="NOC67" s="469"/>
      <c r="NOD67" s="469"/>
      <c r="NOE67" s="469"/>
      <c r="NOF67" s="469"/>
      <c r="NOG67" s="469"/>
      <c r="NOH67" s="469"/>
      <c r="NOI67" s="469"/>
      <c r="NOJ67" s="469"/>
      <c r="NOK67" s="469"/>
      <c r="NOL67" s="469"/>
      <c r="NOM67" s="469"/>
      <c r="NON67" s="469"/>
      <c r="NOO67" s="469"/>
      <c r="NOP67" s="469"/>
      <c r="NOQ67" s="469"/>
      <c r="NOR67" s="469"/>
      <c r="NOS67" s="469"/>
      <c r="NOT67" s="469"/>
      <c r="NOU67" s="469"/>
      <c r="NOV67" s="469"/>
      <c r="NOW67" s="469"/>
      <c r="NOX67" s="469"/>
      <c r="NOY67" s="469"/>
      <c r="NOZ67" s="469"/>
      <c r="NPA67" s="469"/>
      <c r="NPB67" s="469"/>
      <c r="NPC67" s="469"/>
      <c r="NPD67" s="469"/>
      <c r="NPE67" s="469"/>
      <c r="NPF67" s="469"/>
      <c r="NPG67" s="469"/>
      <c r="NPH67" s="469"/>
      <c r="NPI67" s="469"/>
      <c r="NPJ67" s="469"/>
      <c r="NPK67" s="469"/>
      <c r="NPL67" s="469"/>
      <c r="NPM67" s="469"/>
      <c r="NPN67" s="469"/>
      <c r="NPO67" s="469"/>
      <c r="NPP67" s="469"/>
      <c r="NPQ67" s="469"/>
      <c r="NPR67" s="469"/>
      <c r="NPS67" s="469"/>
      <c r="NPT67" s="469"/>
      <c r="NPU67" s="469"/>
      <c r="NPV67" s="469"/>
      <c r="NPW67" s="469"/>
      <c r="NPX67" s="469"/>
      <c r="NPY67" s="469"/>
      <c r="NPZ67" s="469"/>
      <c r="NQA67" s="469"/>
      <c r="NQB67" s="469"/>
      <c r="NQC67" s="469"/>
      <c r="NQD67" s="469"/>
      <c r="NQE67" s="469"/>
      <c r="NQF67" s="469"/>
      <c r="NQG67" s="469"/>
      <c r="NQH67" s="469"/>
      <c r="NQI67" s="469"/>
      <c r="NQJ67" s="469"/>
      <c r="NQK67" s="469"/>
      <c r="NQL67" s="469"/>
      <c r="NQM67" s="469"/>
      <c r="NQN67" s="469"/>
      <c r="NQO67" s="469"/>
      <c r="NQP67" s="469"/>
      <c r="NQQ67" s="469"/>
      <c r="NQR67" s="469"/>
      <c r="NQS67" s="469"/>
      <c r="NQT67" s="469"/>
      <c r="NQU67" s="469"/>
      <c r="NQV67" s="469"/>
      <c r="NQW67" s="469"/>
      <c r="NQX67" s="469"/>
      <c r="NQY67" s="469"/>
      <c r="NQZ67" s="469"/>
      <c r="NRA67" s="469"/>
      <c r="NRB67" s="469"/>
      <c r="NRC67" s="469"/>
      <c r="NRD67" s="469"/>
      <c r="NRE67" s="469"/>
      <c r="NRF67" s="469"/>
      <c r="NRG67" s="469"/>
      <c r="NRH67" s="469"/>
      <c r="NRI67" s="469"/>
      <c r="NRJ67" s="469"/>
      <c r="NRK67" s="469"/>
      <c r="NRL67" s="469"/>
      <c r="NRM67" s="469"/>
      <c r="NRN67" s="469"/>
      <c r="NRO67" s="469"/>
      <c r="NRP67" s="469"/>
      <c r="NRQ67" s="469"/>
      <c r="NRR67" s="469"/>
      <c r="NRS67" s="469"/>
      <c r="NRT67" s="469"/>
      <c r="NRU67" s="469"/>
      <c r="NRV67" s="469"/>
      <c r="NRW67" s="469"/>
      <c r="NRX67" s="469"/>
      <c r="NRY67" s="469"/>
      <c r="NRZ67" s="469"/>
      <c r="NSA67" s="469"/>
      <c r="NSB67" s="469"/>
      <c r="NSC67" s="469"/>
      <c r="NSD67" s="469"/>
      <c r="NSE67" s="469"/>
      <c r="NSF67" s="469"/>
      <c r="NSG67" s="469"/>
      <c r="NSH67" s="469"/>
      <c r="NSI67" s="469"/>
      <c r="NSJ67" s="469"/>
      <c r="NSK67" s="469"/>
      <c r="NSL67" s="469"/>
      <c r="NSM67" s="469"/>
      <c r="NSN67" s="469"/>
      <c r="NSO67" s="469"/>
      <c r="NSP67" s="469"/>
      <c r="NSQ67" s="469"/>
      <c r="NSR67" s="469"/>
      <c r="NSS67" s="469"/>
      <c r="NST67" s="469"/>
      <c r="NSU67" s="469"/>
      <c r="NSV67" s="469"/>
      <c r="NSW67" s="469"/>
      <c r="NSX67" s="469"/>
      <c r="NSY67" s="469"/>
      <c r="NSZ67" s="469"/>
      <c r="NTA67" s="469"/>
      <c r="NTB67" s="469"/>
      <c r="NTC67" s="469"/>
      <c r="NTD67" s="469"/>
      <c r="NTE67" s="469"/>
      <c r="NTF67" s="469"/>
      <c r="NTG67" s="469"/>
      <c r="NTH67" s="469"/>
      <c r="NTI67" s="469"/>
      <c r="NTJ67" s="469"/>
      <c r="NTK67" s="469"/>
      <c r="NTL67" s="469"/>
      <c r="NTM67" s="469"/>
      <c r="NTN67" s="469"/>
      <c r="NTO67" s="469"/>
      <c r="NTP67" s="469"/>
      <c r="NTQ67" s="469"/>
      <c r="NTR67" s="469"/>
      <c r="NTS67" s="469"/>
      <c r="NTT67" s="469"/>
      <c r="NTU67" s="469"/>
      <c r="NTV67" s="469"/>
      <c r="NTW67" s="469"/>
      <c r="NTX67" s="469"/>
      <c r="NTY67" s="469"/>
      <c r="NTZ67" s="469"/>
      <c r="NUA67" s="469"/>
      <c r="NUB67" s="469"/>
      <c r="NUC67" s="469"/>
      <c r="NUD67" s="469"/>
      <c r="NUE67" s="469"/>
      <c r="NUF67" s="469"/>
      <c r="NUG67" s="469"/>
      <c r="NUH67" s="469"/>
      <c r="NUI67" s="469"/>
      <c r="NUJ67" s="469"/>
      <c r="NUK67" s="469"/>
      <c r="NUL67" s="469"/>
      <c r="NUM67" s="469"/>
      <c r="NUN67" s="469"/>
      <c r="NUO67" s="469"/>
      <c r="NUP67" s="469"/>
      <c r="NUQ67" s="469"/>
      <c r="NUR67" s="469"/>
      <c r="NUS67" s="469"/>
      <c r="NUT67" s="469"/>
      <c r="NUU67" s="469"/>
      <c r="NUV67" s="469"/>
      <c r="NUW67" s="469"/>
      <c r="NUX67" s="469"/>
      <c r="NUY67" s="469"/>
      <c r="NUZ67" s="469"/>
      <c r="NVA67" s="469"/>
      <c r="NVB67" s="469"/>
      <c r="NVC67" s="469"/>
      <c r="NVD67" s="469"/>
      <c r="NVE67" s="469"/>
      <c r="NVF67" s="469"/>
      <c r="NVG67" s="469"/>
      <c r="NVH67" s="469"/>
      <c r="NVI67" s="469"/>
      <c r="NVJ67" s="469"/>
      <c r="NVK67" s="469"/>
      <c r="NVL67" s="469"/>
      <c r="NVM67" s="469"/>
      <c r="NVN67" s="469"/>
      <c r="NVO67" s="469"/>
      <c r="NVP67" s="469"/>
      <c r="NVQ67" s="469"/>
      <c r="NVR67" s="469"/>
      <c r="NVS67" s="469"/>
      <c r="NVT67" s="469"/>
      <c r="NVU67" s="469"/>
      <c r="NVV67" s="469"/>
      <c r="NVW67" s="469"/>
      <c r="NVX67" s="469"/>
      <c r="NVY67" s="469"/>
      <c r="NVZ67" s="469"/>
      <c r="NWA67" s="469"/>
      <c r="NWB67" s="469"/>
      <c r="NWC67" s="469"/>
      <c r="NWD67" s="469"/>
      <c r="NWE67" s="469"/>
      <c r="NWF67" s="469"/>
      <c r="NWG67" s="469"/>
      <c r="NWH67" s="469"/>
      <c r="NWI67" s="469"/>
      <c r="NWJ67" s="469"/>
      <c r="NWK67" s="469"/>
      <c r="NWL67" s="469"/>
      <c r="NWM67" s="469"/>
      <c r="NWN67" s="469"/>
      <c r="NWO67" s="469"/>
      <c r="NWP67" s="469"/>
      <c r="NWQ67" s="469"/>
      <c r="NWR67" s="469"/>
      <c r="NWS67" s="469"/>
      <c r="NWT67" s="469"/>
      <c r="NWU67" s="469"/>
      <c r="NWV67" s="469"/>
      <c r="NWW67" s="469"/>
      <c r="NWX67" s="469"/>
      <c r="NWY67" s="469"/>
      <c r="NWZ67" s="469"/>
      <c r="NXA67" s="469"/>
      <c r="NXB67" s="469"/>
      <c r="NXC67" s="469"/>
      <c r="NXD67" s="469"/>
      <c r="NXE67" s="469"/>
      <c r="NXF67" s="469"/>
      <c r="NXG67" s="469"/>
      <c r="NXH67" s="469"/>
      <c r="NXI67" s="469"/>
      <c r="NXJ67" s="469"/>
      <c r="NXK67" s="469"/>
      <c r="NXL67" s="469"/>
      <c r="NXM67" s="469"/>
      <c r="NXN67" s="469"/>
      <c r="NXO67" s="469"/>
      <c r="NXP67" s="469"/>
      <c r="NXQ67" s="469"/>
      <c r="NXR67" s="469"/>
      <c r="NXS67" s="469"/>
      <c r="NXT67" s="469"/>
      <c r="NXU67" s="469"/>
      <c r="NXV67" s="469"/>
      <c r="NXW67" s="469"/>
      <c r="NXX67" s="469"/>
      <c r="NXY67" s="469"/>
      <c r="NXZ67" s="469"/>
      <c r="NYA67" s="469"/>
      <c r="NYB67" s="469"/>
      <c r="NYC67" s="469"/>
      <c r="NYD67" s="469"/>
      <c r="NYE67" s="469"/>
      <c r="NYF67" s="469"/>
      <c r="NYG67" s="469"/>
      <c r="NYH67" s="469"/>
      <c r="NYI67" s="469"/>
      <c r="NYJ67" s="469"/>
      <c r="NYK67" s="469"/>
      <c r="NYL67" s="469"/>
      <c r="NYM67" s="469"/>
      <c r="NYN67" s="469"/>
      <c r="NYO67" s="469"/>
      <c r="NYP67" s="469"/>
      <c r="NYQ67" s="469"/>
      <c r="NYR67" s="469"/>
      <c r="NYS67" s="469"/>
      <c r="NYT67" s="469"/>
      <c r="NYU67" s="469"/>
      <c r="NYV67" s="469"/>
      <c r="NYW67" s="469"/>
      <c r="NYX67" s="469"/>
      <c r="NYY67" s="469"/>
      <c r="NYZ67" s="469"/>
      <c r="NZA67" s="469"/>
      <c r="NZB67" s="469"/>
      <c r="NZC67" s="469"/>
      <c r="NZD67" s="469"/>
      <c r="NZE67" s="469"/>
      <c r="NZF67" s="469"/>
      <c r="NZG67" s="469"/>
      <c r="NZH67" s="469"/>
      <c r="NZI67" s="469"/>
      <c r="NZJ67" s="469"/>
      <c r="NZK67" s="469"/>
      <c r="NZL67" s="469"/>
      <c r="NZM67" s="469"/>
      <c r="NZN67" s="469"/>
      <c r="NZO67" s="469"/>
      <c r="NZP67" s="469"/>
      <c r="NZQ67" s="469"/>
      <c r="NZR67" s="469"/>
      <c r="NZS67" s="469"/>
      <c r="NZT67" s="469"/>
      <c r="NZU67" s="469"/>
      <c r="NZV67" s="469"/>
      <c r="NZW67" s="469"/>
      <c r="NZX67" s="469"/>
      <c r="NZY67" s="469"/>
      <c r="NZZ67" s="469"/>
      <c r="OAA67" s="469"/>
      <c r="OAB67" s="469"/>
      <c r="OAC67" s="469"/>
      <c r="OAD67" s="469"/>
      <c r="OAE67" s="469"/>
      <c r="OAF67" s="469"/>
      <c r="OAG67" s="469"/>
      <c r="OAH67" s="469"/>
      <c r="OAI67" s="469"/>
      <c r="OAJ67" s="469"/>
      <c r="OAK67" s="469"/>
      <c r="OAL67" s="469"/>
      <c r="OAM67" s="469"/>
      <c r="OAN67" s="469"/>
      <c r="OAO67" s="469"/>
      <c r="OAP67" s="469"/>
      <c r="OAQ67" s="469"/>
      <c r="OAR67" s="469"/>
      <c r="OAS67" s="469"/>
      <c r="OAT67" s="469"/>
      <c r="OAU67" s="469"/>
      <c r="OAV67" s="469"/>
      <c r="OAW67" s="469"/>
      <c r="OAX67" s="469"/>
      <c r="OAY67" s="469"/>
      <c r="OAZ67" s="469"/>
      <c r="OBA67" s="469"/>
      <c r="OBB67" s="469"/>
      <c r="OBC67" s="469"/>
      <c r="OBD67" s="469"/>
      <c r="OBE67" s="469"/>
      <c r="OBF67" s="469"/>
      <c r="OBG67" s="469"/>
      <c r="OBH67" s="469"/>
      <c r="OBI67" s="469"/>
      <c r="OBJ67" s="469"/>
      <c r="OBK67" s="469"/>
      <c r="OBL67" s="469"/>
      <c r="OBM67" s="469"/>
      <c r="OBN67" s="469"/>
      <c r="OBO67" s="469"/>
      <c r="OBP67" s="469"/>
      <c r="OBQ67" s="469"/>
      <c r="OBR67" s="469"/>
      <c r="OBS67" s="469"/>
      <c r="OBT67" s="469"/>
      <c r="OBU67" s="469"/>
      <c r="OBV67" s="469"/>
      <c r="OBW67" s="469"/>
      <c r="OBX67" s="469"/>
      <c r="OBY67" s="469"/>
      <c r="OBZ67" s="469"/>
      <c r="OCA67" s="469"/>
      <c r="OCB67" s="469"/>
      <c r="OCC67" s="469"/>
      <c r="OCD67" s="469"/>
      <c r="OCE67" s="469"/>
      <c r="OCF67" s="469"/>
      <c r="OCG67" s="469"/>
      <c r="OCH67" s="469"/>
      <c r="OCI67" s="469"/>
      <c r="OCJ67" s="469"/>
      <c r="OCK67" s="469"/>
      <c r="OCL67" s="469"/>
      <c r="OCM67" s="469"/>
      <c r="OCN67" s="469"/>
      <c r="OCO67" s="469"/>
      <c r="OCP67" s="469"/>
      <c r="OCQ67" s="469"/>
      <c r="OCR67" s="469"/>
      <c r="OCS67" s="469"/>
      <c r="OCT67" s="469"/>
      <c r="OCU67" s="469"/>
      <c r="OCV67" s="469"/>
      <c r="OCW67" s="469"/>
      <c r="OCX67" s="469"/>
      <c r="OCY67" s="469"/>
      <c r="OCZ67" s="469"/>
      <c r="ODA67" s="469"/>
      <c r="ODB67" s="469"/>
      <c r="ODC67" s="469"/>
      <c r="ODD67" s="469"/>
      <c r="ODE67" s="469"/>
      <c r="ODF67" s="469"/>
      <c r="ODG67" s="469"/>
      <c r="ODH67" s="469"/>
      <c r="ODI67" s="469"/>
      <c r="ODJ67" s="469"/>
      <c r="ODK67" s="469"/>
      <c r="ODL67" s="469"/>
      <c r="ODM67" s="469"/>
      <c r="ODN67" s="469"/>
      <c r="ODO67" s="469"/>
      <c r="ODP67" s="469"/>
      <c r="ODQ67" s="469"/>
      <c r="ODR67" s="469"/>
      <c r="ODS67" s="469"/>
      <c r="ODT67" s="469"/>
      <c r="ODU67" s="469"/>
      <c r="ODV67" s="469"/>
      <c r="ODW67" s="469"/>
      <c r="ODX67" s="469"/>
      <c r="ODY67" s="469"/>
      <c r="ODZ67" s="469"/>
      <c r="OEA67" s="469"/>
      <c r="OEB67" s="469"/>
      <c r="OEC67" s="469"/>
      <c r="OED67" s="469"/>
      <c r="OEE67" s="469"/>
      <c r="OEF67" s="469"/>
      <c r="OEG67" s="469"/>
      <c r="OEH67" s="469"/>
      <c r="OEI67" s="469"/>
      <c r="OEJ67" s="469"/>
      <c r="OEK67" s="469"/>
      <c r="OEL67" s="469"/>
      <c r="OEM67" s="469"/>
      <c r="OEN67" s="469"/>
      <c r="OEO67" s="469"/>
      <c r="OEP67" s="469"/>
      <c r="OEQ67" s="469"/>
      <c r="OER67" s="469"/>
      <c r="OES67" s="469"/>
      <c r="OET67" s="469"/>
      <c r="OEU67" s="469"/>
      <c r="OEV67" s="469"/>
      <c r="OEW67" s="469"/>
      <c r="OEX67" s="469"/>
      <c r="OEY67" s="469"/>
      <c r="OEZ67" s="469"/>
      <c r="OFA67" s="469"/>
      <c r="OFB67" s="469"/>
      <c r="OFC67" s="469"/>
      <c r="OFD67" s="469"/>
      <c r="OFE67" s="469"/>
      <c r="OFF67" s="469"/>
      <c r="OFG67" s="469"/>
      <c r="OFH67" s="469"/>
      <c r="OFI67" s="469"/>
      <c r="OFJ67" s="469"/>
      <c r="OFK67" s="469"/>
      <c r="OFL67" s="469"/>
      <c r="OFM67" s="469"/>
      <c r="OFN67" s="469"/>
      <c r="OFO67" s="469"/>
      <c r="OFP67" s="469"/>
      <c r="OFQ67" s="469"/>
      <c r="OFR67" s="469"/>
      <c r="OFS67" s="469"/>
      <c r="OFT67" s="469"/>
      <c r="OFU67" s="469"/>
      <c r="OFV67" s="469"/>
      <c r="OFW67" s="469"/>
      <c r="OFX67" s="469"/>
      <c r="OFY67" s="469"/>
      <c r="OFZ67" s="469"/>
      <c r="OGA67" s="469"/>
      <c r="OGB67" s="469"/>
      <c r="OGC67" s="469"/>
      <c r="OGD67" s="469"/>
      <c r="OGE67" s="469"/>
      <c r="OGF67" s="469"/>
      <c r="OGG67" s="469"/>
      <c r="OGH67" s="469"/>
      <c r="OGI67" s="469"/>
      <c r="OGJ67" s="469"/>
      <c r="OGK67" s="469"/>
      <c r="OGL67" s="469"/>
      <c r="OGM67" s="469"/>
      <c r="OGN67" s="469"/>
      <c r="OGO67" s="469"/>
      <c r="OGP67" s="469"/>
      <c r="OGQ67" s="469"/>
      <c r="OGR67" s="469"/>
      <c r="OGS67" s="469"/>
      <c r="OGT67" s="469"/>
      <c r="OGU67" s="469"/>
      <c r="OGV67" s="469"/>
      <c r="OGW67" s="469"/>
      <c r="OGX67" s="469"/>
      <c r="OGY67" s="469"/>
      <c r="OGZ67" s="469"/>
      <c r="OHA67" s="469"/>
      <c r="OHB67" s="469"/>
      <c r="OHC67" s="469"/>
      <c r="OHD67" s="469"/>
      <c r="OHE67" s="469"/>
      <c r="OHF67" s="469"/>
      <c r="OHG67" s="469"/>
      <c r="OHH67" s="469"/>
      <c r="OHI67" s="469"/>
      <c r="OHJ67" s="469"/>
      <c r="OHK67" s="469"/>
      <c r="OHL67" s="469"/>
      <c r="OHM67" s="469"/>
      <c r="OHN67" s="469"/>
      <c r="OHO67" s="469"/>
      <c r="OHP67" s="469"/>
      <c r="OHQ67" s="469"/>
      <c r="OHR67" s="469"/>
      <c r="OHS67" s="469"/>
      <c r="OHT67" s="469"/>
      <c r="OHU67" s="469"/>
      <c r="OHV67" s="469"/>
      <c r="OHW67" s="469"/>
      <c r="OHX67" s="469"/>
      <c r="OHY67" s="469"/>
      <c r="OHZ67" s="469"/>
      <c r="OIA67" s="469"/>
      <c r="OIB67" s="469"/>
      <c r="OIC67" s="469"/>
      <c r="OID67" s="469"/>
      <c r="OIE67" s="469"/>
      <c r="OIF67" s="469"/>
      <c r="OIG67" s="469"/>
      <c r="OIH67" s="469"/>
      <c r="OII67" s="469"/>
      <c r="OIJ67" s="469"/>
      <c r="OIK67" s="469"/>
      <c r="OIL67" s="469"/>
      <c r="OIM67" s="469"/>
      <c r="OIN67" s="469"/>
      <c r="OIO67" s="469"/>
      <c r="OIP67" s="469"/>
      <c r="OIQ67" s="469"/>
      <c r="OIR67" s="469"/>
      <c r="OIS67" s="469"/>
      <c r="OIT67" s="469"/>
      <c r="OIU67" s="469"/>
      <c r="OIV67" s="469"/>
      <c r="OIW67" s="469"/>
      <c r="OIX67" s="469"/>
      <c r="OIY67" s="469"/>
      <c r="OIZ67" s="469"/>
      <c r="OJA67" s="469"/>
      <c r="OJB67" s="469"/>
      <c r="OJC67" s="469"/>
      <c r="OJD67" s="469"/>
      <c r="OJE67" s="469"/>
      <c r="OJF67" s="469"/>
      <c r="OJG67" s="469"/>
      <c r="OJH67" s="469"/>
      <c r="OJI67" s="469"/>
      <c r="OJJ67" s="469"/>
      <c r="OJK67" s="469"/>
      <c r="OJL67" s="469"/>
      <c r="OJM67" s="469"/>
      <c r="OJN67" s="469"/>
      <c r="OJO67" s="469"/>
      <c r="OJP67" s="469"/>
      <c r="OJQ67" s="469"/>
      <c r="OJR67" s="469"/>
      <c r="OJS67" s="469"/>
      <c r="OJT67" s="469"/>
      <c r="OJU67" s="469"/>
      <c r="OJV67" s="469"/>
      <c r="OJW67" s="469"/>
      <c r="OJX67" s="469"/>
      <c r="OJY67" s="469"/>
      <c r="OJZ67" s="469"/>
      <c r="OKA67" s="469"/>
      <c r="OKB67" s="469"/>
      <c r="OKC67" s="469"/>
      <c r="OKD67" s="469"/>
      <c r="OKE67" s="469"/>
      <c r="OKF67" s="469"/>
      <c r="OKG67" s="469"/>
      <c r="OKH67" s="469"/>
      <c r="OKI67" s="469"/>
      <c r="OKJ67" s="469"/>
      <c r="OKK67" s="469"/>
      <c r="OKL67" s="469"/>
      <c r="OKM67" s="469"/>
      <c r="OKN67" s="469"/>
      <c r="OKO67" s="469"/>
      <c r="OKP67" s="469"/>
      <c r="OKQ67" s="469"/>
      <c r="OKR67" s="469"/>
      <c r="OKS67" s="469"/>
      <c r="OKT67" s="469"/>
      <c r="OKU67" s="469"/>
      <c r="OKV67" s="469"/>
      <c r="OKW67" s="469"/>
      <c r="OKX67" s="469"/>
      <c r="OKY67" s="469"/>
      <c r="OKZ67" s="469"/>
      <c r="OLA67" s="469"/>
      <c r="OLB67" s="469"/>
      <c r="OLC67" s="469"/>
      <c r="OLD67" s="469"/>
      <c r="OLE67" s="469"/>
      <c r="OLF67" s="469"/>
      <c r="OLG67" s="469"/>
      <c r="OLH67" s="469"/>
      <c r="OLI67" s="469"/>
      <c r="OLJ67" s="469"/>
      <c r="OLK67" s="469"/>
      <c r="OLL67" s="469"/>
      <c r="OLM67" s="469"/>
      <c r="OLN67" s="469"/>
      <c r="OLO67" s="469"/>
      <c r="OLP67" s="469"/>
      <c r="OLQ67" s="469"/>
      <c r="OLR67" s="469"/>
      <c r="OLS67" s="469"/>
      <c r="OLT67" s="469"/>
      <c r="OLU67" s="469"/>
      <c r="OLV67" s="469"/>
      <c r="OLW67" s="469"/>
      <c r="OLX67" s="469"/>
      <c r="OLY67" s="469"/>
      <c r="OLZ67" s="469"/>
      <c r="OMA67" s="469"/>
      <c r="OMB67" s="469"/>
      <c r="OMC67" s="469"/>
      <c r="OMD67" s="469"/>
      <c r="OME67" s="469"/>
      <c r="OMF67" s="469"/>
      <c r="OMG67" s="469"/>
      <c r="OMH67" s="469"/>
      <c r="OMI67" s="469"/>
      <c r="OMJ67" s="469"/>
      <c r="OMK67" s="469"/>
      <c r="OML67" s="469"/>
      <c r="OMM67" s="469"/>
      <c r="OMN67" s="469"/>
      <c r="OMO67" s="469"/>
      <c r="OMP67" s="469"/>
      <c r="OMQ67" s="469"/>
      <c r="OMR67" s="469"/>
      <c r="OMS67" s="469"/>
      <c r="OMT67" s="469"/>
      <c r="OMU67" s="469"/>
      <c r="OMV67" s="469"/>
      <c r="OMW67" s="469"/>
      <c r="OMX67" s="469"/>
      <c r="OMY67" s="469"/>
      <c r="OMZ67" s="469"/>
      <c r="ONA67" s="469"/>
      <c r="ONB67" s="469"/>
      <c r="ONC67" s="469"/>
      <c r="OND67" s="469"/>
      <c r="ONE67" s="469"/>
      <c r="ONF67" s="469"/>
      <c r="ONG67" s="469"/>
      <c r="ONH67" s="469"/>
      <c r="ONI67" s="469"/>
      <c r="ONJ67" s="469"/>
      <c r="ONK67" s="469"/>
      <c r="ONL67" s="469"/>
      <c r="ONM67" s="469"/>
      <c r="ONN67" s="469"/>
      <c r="ONO67" s="469"/>
      <c r="ONP67" s="469"/>
      <c r="ONQ67" s="469"/>
      <c r="ONR67" s="469"/>
      <c r="ONS67" s="469"/>
      <c r="ONT67" s="469"/>
      <c r="ONU67" s="469"/>
      <c r="ONV67" s="469"/>
      <c r="ONW67" s="469"/>
      <c r="ONX67" s="469"/>
      <c r="ONY67" s="469"/>
      <c r="ONZ67" s="469"/>
      <c r="OOA67" s="469"/>
      <c r="OOB67" s="469"/>
      <c r="OOC67" s="469"/>
      <c r="OOD67" s="469"/>
      <c r="OOE67" s="469"/>
      <c r="OOF67" s="469"/>
      <c r="OOG67" s="469"/>
      <c r="OOH67" s="469"/>
      <c r="OOI67" s="469"/>
      <c r="OOJ67" s="469"/>
      <c r="OOK67" s="469"/>
      <c r="OOL67" s="469"/>
      <c r="OOM67" s="469"/>
      <c r="OON67" s="469"/>
      <c r="OOO67" s="469"/>
      <c r="OOP67" s="469"/>
      <c r="OOQ67" s="469"/>
      <c r="OOR67" s="469"/>
      <c r="OOS67" s="469"/>
      <c r="OOT67" s="469"/>
      <c r="OOU67" s="469"/>
      <c r="OOV67" s="469"/>
      <c r="OOW67" s="469"/>
      <c r="OOX67" s="469"/>
      <c r="OOY67" s="469"/>
      <c r="OOZ67" s="469"/>
      <c r="OPA67" s="469"/>
      <c r="OPB67" s="469"/>
      <c r="OPC67" s="469"/>
      <c r="OPD67" s="469"/>
      <c r="OPE67" s="469"/>
      <c r="OPF67" s="469"/>
      <c r="OPG67" s="469"/>
      <c r="OPH67" s="469"/>
      <c r="OPI67" s="469"/>
      <c r="OPJ67" s="469"/>
      <c r="OPK67" s="469"/>
      <c r="OPL67" s="469"/>
      <c r="OPM67" s="469"/>
      <c r="OPN67" s="469"/>
      <c r="OPO67" s="469"/>
      <c r="OPP67" s="469"/>
      <c r="OPQ67" s="469"/>
      <c r="OPR67" s="469"/>
      <c r="OPS67" s="469"/>
      <c r="OPT67" s="469"/>
      <c r="OPU67" s="469"/>
      <c r="OPV67" s="469"/>
      <c r="OPW67" s="469"/>
      <c r="OPX67" s="469"/>
      <c r="OPY67" s="469"/>
      <c r="OPZ67" s="469"/>
      <c r="OQA67" s="469"/>
      <c r="OQB67" s="469"/>
      <c r="OQC67" s="469"/>
      <c r="OQD67" s="469"/>
      <c r="OQE67" s="469"/>
      <c r="OQF67" s="469"/>
      <c r="OQG67" s="469"/>
      <c r="OQH67" s="469"/>
      <c r="OQI67" s="469"/>
      <c r="OQJ67" s="469"/>
      <c r="OQK67" s="469"/>
      <c r="OQL67" s="469"/>
      <c r="OQM67" s="469"/>
      <c r="OQN67" s="469"/>
      <c r="OQO67" s="469"/>
      <c r="OQP67" s="469"/>
      <c r="OQQ67" s="469"/>
      <c r="OQR67" s="469"/>
      <c r="OQS67" s="469"/>
      <c r="OQT67" s="469"/>
      <c r="OQU67" s="469"/>
      <c r="OQV67" s="469"/>
      <c r="OQW67" s="469"/>
      <c r="OQX67" s="469"/>
      <c r="OQY67" s="469"/>
      <c r="OQZ67" s="469"/>
      <c r="ORA67" s="469"/>
      <c r="ORB67" s="469"/>
      <c r="ORC67" s="469"/>
      <c r="ORD67" s="469"/>
      <c r="ORE67" s="469"/>
      <c r="ORF67" s="469"/>
      <c r="ORG67" s="469"/>
      <c r="ORH67" s="469"/>
      <c r="ORI67" s="469"/>
      <c r="ORJ67" s="469"/>
      <c r="ORK67" s="469"/>
      <c r="ORL67" s="469"/>
      <c r="ORM67" s="469"/>
      <c r="ORN67" s="469"/>
      <c r="ORO67" s="469"/>
      <c r="ORP67" s="469"/>
      <c r="ORQ67" s="469"/>
      <c r="ORR67" s="469"/>
      <c r="ORS67" s="469"/>
      <c r="ORT67" s="469"/>
      <c r="ORU67" s="469"/>
      <c r="ORV67" s="469"/>
      <c r="ORW67" s="469"/>
      <c r="ORX67" s="469"/>
      <c r="ORY67" s="469"/>
      <c r="ORZ67" s="469"/>
      <c r="OSA67" s="469"/>
      <c r="OSB67" s="469"/>
      <c r="OSC67" s="469"/>
      <c r="OSD67" s="469"/>
      <c r="OSE67" s="469"/>
      <c r="OSF67" s="469"/>
      <c r="OSG67" s="469"/>
      <c r="OSH67" s="469"/>
      <c r="OSI67" s="469"/>
      <c r="OSJ67" s="469"/>
      <c r="OSK67" s="469"/>
      <c r="OSL67" s="469"/>
      <c r="OSM67" s="469"/>
      <c r="OSN67" s="469"/>
      <c r="OSO67" s="469"/>
      <c r="OSP67" s="469"/>
      <c r="OSQ67" s="469"/>
      <c r="OSR67" s="469"/>
      <c r="OSS67" s="469"/>
      <c r="OST67" s="469"/>
      <c r="OSU67" s="469"/>
      <c r="OSV67" s="469"/>
      <c r="OSW67" s="469"/>
      <c r="OSX67" s="469"/>
      <c r="OSY67" s="469"/>
      <c r="OSZ67" s="469"/>
      <c r="OTA67" s="469"/>
      <c r="OTB67" s="469"/>
      <c r="OTC67" s="469"/>
      <c r="OTD67" s="469"/>
      <c r="OTE67" s="469"/>
      <c r="OTF67" s="469"/>
      <c r="OTG67" s="469"/>
      <c r="OTH67" s="469"/>
      <c r="OTI67" s="469"/>
      <c r="OTJ67" s="469"/>
      <c r="OTK67" s="469"/>
      <c r="OTL67" s="469"/>
      <c r="OTM67" s="469"/>
      <c r="OTN67" s="469"/>
      <c r="OTO67" s="469"/>
      <c r="OTP67" s="469"/>
      <c r="OTQ67" s="469"/>
      <c r="OTR67" s="469"/>
      <c r="OTS67" s="469"/>
      <c r="OTT67" s="469"/>
      <c r="OTU67" s="469"/>
      <c r="OTV67" s="469"/>
      <c r="OTW67" s="469"/>
      <c r="OTX67" s="469"/>
      <c r="OTY67" s="469"/>
      <c r="OTZ67" s="469"/>
      <c r="OUA67" s="469"/>
      <c r="OUB67" s="469"/>
      <c r="OUC67" s="469"/>
      <c r="OUD67" s="469"/>
      <c r="OUE67" s="469"/>
      <c r="OUF67" s="469"/>
      <c r="OUG67" s="469"/>
      <c r="OUH67" s="469"/>
      <c r="OUI67" s="469"/>
      <c r="OUJ67" s="469"/>
      <c r="OUK67" s="469"/>
      <c r="OUL67" s="469"/>
      <c r="OUM67" s="469"/>
      <c r="OUN67" s="469"/>
      <c r="OUO67" s="469"/>
      <c r="OUP67" s="469"/>
      <c r="OUQ67" s="469"/>
      <c r="OUR67" s="469"/>
      <c r="OUS67" s="469"/>
      <c r="OUT67" s="469"/>
      <c r="OUU67" s="469"/>
      <c r="OUV67" s="469"/>
      <c r="OUW67" s="469"/>
      <c r="OUX67" s="469"/>
      <c r="OUY67" s="469"/>
      <c r="OUZ67" s="469"/>
      <c r="OVA67" s="469"/>
      <c r="OVB67" s="469"/>
      <c r="OVC67" s="469"/>
      <c r="OVD67" s="469"/>
      <c r="OVE67" s="469"/>
      <c r="OVF67" s="469"/>
      <c r="OVG67" s="469"/>
      <c r="OVH67" s="469"/>
      <c r="OVI67" s="469"/>
      <c r="OVJ67" s="469"/>
      <c r="OVK67" s="469"/>
      <c r="OVL67" s="469"/>
      <c r="OVM67" s="469"/>
      <c r="OVN67" s="469"/>
      <c r="OVO67" s="469"/>
      <c r="OVP67" s="469"/>
      <c r="OVQ67" s="469"/>
      <c r="OVR67" s="469"/>
      <c r="OVS67" s="469"/>
      <c r="OVT67" s="469"/>
      <c r="OVU67" s="469"/>
      <c r="OVV67" s="469"/>
      <c r="OVW67" s="469"/>
      <c r="OVX67" s="469"/>
      <c r="OVY67" s="469"/>
      <c r="OVZ67" s="469"/>
      <c r="OWA67" s="469"/>
      <c r="OWB67" s="469"/>
      <c r="OWC67" s="469"/>
      <c r="OWD67" s="469"/>
      <c r="OWE67" s="469"/>
      <c r="OWF67" s="469"/>
      <c r="OWG67" s="469"/>
      <c r="OWH67" s="469"/>
      <c r="OWI67" s="469"/>
      <c r="OWJ67" s="469"/>
      <c r="OWK67" s="469"/>
      <c r="OWL67" s="469"/>
      <c r="OWM67" s="469"/>
      <c r="OWN67" s="469"/>
      <c r="OWO67" s="469"/>
      <c r="OWP67" s="469"/>
      <c r="OWQ67" s="469"/>
      <c r="OWR67" s="469"/>
      <c r="OWS67" s="469"/>
      <c r="OWT67" s="469"/>
      <c r="OWU67" s="469"/>
      <c r="OWV67" s="469"/>
      <c r="OWW67" s="469"/>
      <c r="OWX67" s="469"/>
      <c r="OWY67" s="469"/>
      <c r="OWZ67" s="469"/>
      <c r="OXA67" s="469"/>
      <c r="OXB67" s="469"/>
      <c r="OXC67" s="469"/>
      <c r="OXD67" s="469"/>
      <c r="OXE67" s="469"/>
      <c r="OXF67" s="469"/>
      <c r="OXG67" s="469"/>
      <c r="OXH67" s="469"/>
      <c r="OXI67" s="469"/>
      <c r="OXJ67" s="469"/>
      <c r="OXK67" s="469"/>
      <c r="OXL67" s="469"/>
      <c r="OXM67" s="469"/>
      <c r="OXN67" s="469"/>
      <c r="OXO67" s="469"/>
      <c r="OXP67" s="469"/>
      <c r="OXQ67" s="469"/>
      <c r="OXR67" s="469"/>
      <c r="OXS67" s="469"/>
      <c r="OXT67" s="469"/>
      <c r="OXU67" s="469"/>
      <c r="OXV67" s="469"/>
      <c r="OXW67" s="469"/>
      <c r="OXX67" s="469"/>
      <c r="OXY67" s="469"/>
      <c r="OXZ67" s="469"/>
      <c r="OYA67" s="469"/>
      <c r="OYB67" s="469"/>
      <c r="OYC67" s="469"/>
      <c r="OYD67" s="469"/>
      <c r="OYE67" s="469"/>
      <c r="OYF67" s="469"/>
      <c r="OYG67" s="469"/>
      <c r="OYH67" s="469"/>
      <c r="OYI67" s="469"/>
      <c r="OYJ67" s="469"/>
      <c r="OYK67" s="469"/>
      <c r="OYL67" s="469"/>
      <c r="OYM67" s="469"/>
      <c r="OYN67" s="469"/>
      <c r="OYO67" s="469"/>
      <c r="OYP67" s="469"/>
      <c r="OYQ67" s="469"/>
      <c r="OYR67" s="469"/>
      <c r="OYS67" s="469"/>
      <c r="OYT67" s="469"/>
      <c r="OYU67" s="469"/>
      <c r="OYV67" s="469"/>
      <c r="OYW67" s="469"/>
      <c r="OYX67" s="469"/>
      <c r="OYY67" s="469"/>
      <c r="OYZ67" s="469"/>
      <c r="OZA67" s="469"/>
      <c r="OZB67" s="469"/>
      <c r="OZC67" s="469"/>
      <c r="OZD67" s="469"/>
      <c r="OZE67" s="469"/>
      <c r="OZF67" s="469"/>
      <c r="OZG67" s="469"/>
      <c r="OZH67" s="469"/>
      <c r="OZI67" s="469"/>
      <c r="OZJ67" s="469"/>
      <c r="OZK67" s="469"/>
      <c r="OZL67" s="469"/>
      <c r="OZM67" s="469"/>
      <c r="OZN67" s="469"/>
      <c r="OZO67" s="469"/>
      <c r="OZP67" s="469"/>
      <c r="OZQ67" s="469"/>
      <c r="OZR67" s="469"/>
      <c r="OZS67" s="469"/>
      <c r="OZT67" s="469"/>
      <c r="OZU67" s="469"/>
      <c r="OZV67" s="469"/>
      <c r="OZW67" s="469"/>
      <c r="OZX67" s="469"/>
      <c r="OZY67" s="469"/>
      <c r="OZZ67" s="469"/>
      <c r="PAA67" s="469"/>
      <c r="PAB67" s="469"/>
      <c r="PAC67" s="469"/>
      <c r="PAD67" s="469"/>
      <c r="PAE67" s="469"/>
      <c r="PAF67" s="469"/>
      <c r="PAG67" s="469"/>
      <c r="PAH67" s="469"/>
      <c r="PAI67" s="469"/>
      <c r="PAJ67" s="469"/>
      <c r="PAK67" s="469"/>
      <c r="PAL67" s="469"/>
      <c r="PAM67" s="469"/>
      <c r="PAN67" s="469"/>
      <c r="PAO67" s="469"/>
      <c r="PAP67" s="469"/>
      <c r="PAQ67" s="469"/>
      <c r="PAR67" s="469"/>
      <c r="PAS67" s="469"/>
      <c r="PAT67" s="469"/>
      <c r="PAU67" s="469"/>
      <c r="PAV67" s="469"/>
      <c r="PAW67" s="469"/>
      <c r="PAX67" s="469"/>
      <c r="PAY67" s="469"/>
      <c r="PAZ67" s="469"/>
      <c r="PBA67" s="469"/>
      <c r="PBB67" s="469"/>
      <c r="PBC67" s="469"/>
      <c r="PBD67" s="469"/>
      <c r="PBE67" s="469"/>
      <c r="PBF67" s="469"/>
      <c r="PBG67" s="469"/>
      <c r="PBH67" s="469"/>
      <c r="PBI67" s="469"/>
      <c r="PBJ67" s="469"/>
      <c r="PBK67" s="469"/>
      <c r="PBL67" s="469"/>
      <c r="PBM67" s="469"/>
      <c r="PBN67" s="469"/>
      <c r="PBO67" s="469"/>
      <c r="PBP67" s="469"/>
      <c r="PBQ67" s="469"/>
      <c r="PBR67" s="469"/>
      <c r="PBS67" s="469"/>
      <c r="PBT67" s="469"/>
      <c r="PBU67" s="469"/>
      <c r="PBV67" s="469"/>
      <c r="PBW67" s="469"/>
      <c r="PBX67" s="469"/>
      <c r="PBY67" s="469"/>
      <c r="PBZ67" s="469"/>
      <c r="PCA67" s="469"/>
      <c r="PCB67" s="469"/>
      <c r="PCC67" s="469"/>
      <c r="PCD67" s="469"/>
      <c r="PCE67" s="469"/>
      <c r="PCF67" s="469"/>
      <c r="PCG67" s="469"/>
      <c r="PCH67" s="469"/>
      <c r="PCI67" s="469"/>
      <c r="PCJ67" s="469"/>
      <c r="PCK67" s="469"/>
      <c r="PCL67" s="469"/>
      <c r="PCM67" s="469"/>
      <c r="PCN67" s="469"/>
      <c r="PCO67" s="469"/>
      <c r="PCP67" s="469"/>
      <c r="PCQ67" s="469"/>
      <c r="PCR67" s="469"/>
      <c r="PCS67" s="469"/>
      <c r="PCT67" s="469"/>
      <c r="PCU67" s="469"/>
      <c r="PCV67" s="469"/>
      <c r="PCW67" s="469"/>
      <c r="PCX67" s="469"/>
      <c r="PCY67" s="469"/>
      <c r="PCZ67" s="469"/>
      <c r="PDA67" s="469"/>
      <c r="PDB67" s="469"/>
      <c r="PDC67" s="469"/>
      <c r="PDD67" s="469"/>
      <c r="PDE67" s="469"/>
      <c r="PDF67" s="469"/>
      <c r="PDG67" s="469"/>
      <c r="PDH67" s="469"/>
      <c r="PDI67" s="469"/>
      <c r="PDJ67" s="469"/>
      <c r="PDK67" s="469"/>
      <c r="PDL67" s="469"/>
      <c r="PDM67" s="469"/>
      <c r="PDN67" s="469"/>
      <c r="PDO67" s="469"/>
      <c r="PDP67" s="469"/>
      <c r="PDQ67" s="469"/>
      <c r="PDR67" s="469"/>
      <c r="PDS67" s="469"/>
      <c r="PDT67" s="469"/>
      <c r="PDU67" s="469"/>
      <c r="PDV67" s="469"/>
      <c r="PDW67" s="469"/>
      <c r="PDX67" s="469"/>
      <c r="PDY67" s="469"/>
      <c r="PDZ67" s="469"/>
      <c r="PEA67" s="469"/>
      <c r="PEB67" s="469"/>
      <c r="PEC67" s="469"/>
      <c r="PED67" s="469"/>
      <c r="PEE67" s="469"/>
      <c r="PEF67" s="469"/>
      <c r="PEG67" s="469"/>
      <c r="PEH67" s="469"/>
      <c r="PEI67" s="469"/>
      <c r="PEJ67" s="469"/>
      <c r="PEK67" s="469"/>
      <c r="PEL67" s="469"/>
      <c r="PEM67" s="469"/>
      <c r="PEN67" s="469"/>
      <c r="PEO67" s="469"/>
      <c r="PEP67" s="469"/>
      <c r="PEQ67" s="469"/>
      <c r="PER67" s="469"/>
      <c r="PES67" s="469"/>
      <c r="PET67" s="469"/>
      <c r="PEU67" s="469"/>
      <c r="PEV67" s="469"/>
      <c r="PEW67" s="469"/>
      <c r="PEX67" s="469"/>
      <c r="PEY67" s="469"/>
      <c r="PEZ67" s="469"/>
      <c r="PFA67" s="469"/>
      <c r="PFB67" s="469"/>
      <c r="PFC67" s="469"/>
      <c r="PFD67" s="469"/>
      <c r="PFE67" s="469"/>
      <c r="PFF67" s="469"/>
      <c r="PFG67" s="469"/>
      <c r="PFH67" s="469"/>
      <c r="PFI67" s="469"/>
      <c r="PFJ67" s="469"/>
      <c r="PFK67" s="469"/>
      <c r="PFL67" s="469"/>
      <c r="PFM67" s="469"/>
      <c r="PFN67" s="469"/>
      <c r="PFO67" s="469"/>
      <c r="PFP67" s="469"/>
      <c r="PFQ67" s="469"/>
      <c r="PFR67" s="469"/>
      <c r="PFS67" s="469"/>
      <c r="PFT67" s="469"/>
      <c r="PFU67" s="469"/>
      <c r="PFV67" s="469"/>
      <c r="PFW67" s="469"/>
      <c r="PFX67" s="469"/>
      <c r="PFY67" s="469"/>
      <c r="PFZ67" s="469"/>
      <c r="PGA67" s="469"/>
      <c r="PGB67" s="469"/>
      <c r="PGC67" s="469"/>
      <c r="PGD67" s="469"/>
      <c r="PGE67" s="469"/>
      <c r="PGF67" s="469"/>
      <c r="PGG67" s="469"/>
      <c r="PGH67" s="469"/>
      <c r="PGI67" s="469"/>
      <c r="PGJ67" s="469"/>
      <c r="PGK67" s="469"/>
      <c r="PGL67" s="469"/>
      <c r="PGM67" s="469"/>
      <c r="PGN67" s="469"/>
      <c r="PGO67" s="469"/>
      <c r="PGP67" s="469"/>
      <c r="PGQ67" s="469"/>
      <c r="PGR67" s="469"/>
      <c r="PGS67" s="469"/>
      <c r="PGT67" s="469"/>
      <c r="PGU67" s="469"/>
      <c r="PGV67" s="469"/>
      <c r="PGW67" s="469"/>
      <c r="PGX67" s="469"/>
      <c r="PGY67" s="469"/>
      <c r="PGZ67" s="469"/>
      <c r="PHA67" s="469"/>
      <c r="PHB67" s="469"/>
      <c r="PHC67" s="469"/>
      <c r="PHD67" s="469"/>
      <c r="PHE67" s="469"/>
      <c r="PHF67" s="469"/>
      <c r="PHG67" s="469"/>
      <c r="PHH67" s="469"/>
      <c r="PHI67" s="469"/>
      <c r="PHJ67" s="469"/>
      <c r="PHK67" s="469"/>
      <c r="PHL67" s="469"/>
      <c r="PHM67" s="469"/>
      <c r="PHN67" s="469"/>
      <c r="PHO67" s="469"/>
      <c r="PHP67" s="469"/>
      <c r="PHQ67" s="469"/>
      <c r="PHR67" s="469"/>
      <c r="PHS67" s="469"/>
      <c r="PHT67" s="469"/>
      <c r="PHU67" s="469"/>
      <c r="PHV67" s="469"/>
      <c r="PHW67" s="469"/>
      <c r="PHX67" s="469"/>
      <c r="PHY67" s="469"/>
      <c r="PHZ67" s="469"/>
      <c r="PIA67" s="469"/>
      <c r="PIB67" s="469"/>
      <c r="PIC67" s="469"/>
      <c r="PID67" s="469"/>
      <c r="PIE67" s="469"/>
      <c r="PIF67" s="469"/>
      <c r="PIG67" s="469"/>
      <c r="PIH67" s="469"/>
      <c r="PII67" s="469"/>
      <c r="PIJ67" s="469"/>
      <c r="PIK67" s="469"/>
      <c r="PIL67" s="469"/>
      <c r="PIM67" s="469"/>
      <c r="PIN67" s="469"/>
      <c r="PIO67" s="469"/>
      <c r="PIP67" s="469"/>
      <c r="PIQ67" s="469"/>
      <c r="PIR67" s="469"/>
      <c r="PIS67" s="469"/>
      <c r="PIT67" s="469"/>
      <c r="PIU67" s="469"/>
      <c r="PIV67" s="469"/>
      <c r="PIW67" s="469"/>
      <c r="PIX67" s="469"/>
      <c r="PIY67" s="469"/>
      <c r="PIZ67" s="469"/>
      <c r="PJA67" s="469"/>
      <c r="PJB67" s="469"/>
      <c r="PJC67" s="469"/>
      <c r="PJD67" s="469"/>
      <c r="PJE67" s="469"/>
      <c r="PJF67" s="469"/>
      <c r="PJG67" s="469"/>
      <c r="PJH67" s="469"/>
      <c r="PJI67" s="469"/>
      <c r="PJJ67" s="469"/>
      <c r="PJK67" s="469"/>
      <c r="PJL67" s="469"/>
      <c r="PJM67" s="469"/>
      <c r="PJN67" s="469"/>
      <c r="PJO67" s="469"/>
      <c r="PJP67" s="469"/>
      <c r="PJQ67" s="469"/>
      <c r="PJR67" s="469"/>
      <c r="PJS67" s="469"/>
      <c r="PJT67" s="469"/>
      <c r="PJU67" s="469"/>
      <c r="PJV67" s="469"/>
      <c r="PJW67" s="469"/>
      <c r="PJX67" s="469"/>
      <c r="PJY67" s="469"/>
      <c r="PJZ67" s="469"/>
      <c r="PKA67" s="469"/>
      <c r="PKB67" s="469"/>
      <c r="PKC67" s="469"/>
      <c r="PKD67" s="469"/>
      <c r="PKE67" s="469"/>
      <c r="PKF67" s="469"/>
      <c r="PKG67" s="469"/>
      <c r="PKH67" s="469"/>
      <c r="PKI67" s="469"/>
      <c r="PKJ67" s="469"/>
      <c r="PKK67" s="469"/>
      <c r="PKL67" s="469"/>
      <c r="PKM67" s="469"/>
      <c r="PKN67" s="469"/>
      <c r="PKO67" s="469"/>
      <c r="PKP67" s="469"/>
      <c r="PKQ67" s="469"/>
      <c r="PKR67" s="469"/>
      <c r="PKS67" s="469"/>
      <c r="PKT67" s="469"/>
      <c r="PKU67" s="469"/>
      <c r="PKV67" s="469"/>
      <c r="PKW67" s="469"/>
      <c r="PKX67" s="469"/>
      <c r="PKY67" s="469"/>
      <c r="PKZ67" s="469"/>
      <c r="PLA67" s="469"/>
      <c r="PLB67" s="469"/>
      <c r="PLC67" s="469"/>
      <c r="PLD67" s="469"/>
      <c r="PLE67" s="469"/>
      <c r="PLF67" s="469"/>
      <c r="PLG67" s="469"/>
      <c r="PLH67" s="469"/>
      <c r="PLI67" s="469"/>
      <c r="PLJ67" s="469"/>
      <c r="PLK67" s="469"/>
      <c r="PLL67" s="469"/>
      <c r="PLM67" s="469"/>
      <c r="PLN67" s="469"/>
      <c r="PLO67" s="469"/>
      <c r="PLP67" s="469"/>
      <c r="PLQ67" s="469"/>
      <c r="PLR67" s="469"/>
      <c r="PLS67" s="469"/>
      <c r="PLT67" s="469"/>
      <c r="PLU67" s="469"/>
      <c r="PLV67" s="469"/>
      <c r="PLW67" s="469"/>
      <c r="PLX67" s="469"/>
      <c r="PLY67" s="469"/>
      <c r="PLZ67" s="469"/>
      <c r="PMA67" s="469"/>
      <c r="PMB67" s="469"/>
      <c r="PMC67" s="469"/>
      <c r="PMD67" s="469"/>
      <c r="PME67" s="469"/>
      <c r="PMF67" s="469"/>
      <c r="PMG67" s="469"/>
      <c r="PMH67" s="469"/>
      <c r="PMI67" s="469"/>
      <c r="PMJ67" s="469"/>
      <c r="PMK67" s="469"/>
      <c r="PML67" s="469"/>
      <c r="PMM67" s="469"/>
      <c r="PMN67" s="469"/>
      <c r="PMO67" s="469"/>
      <c r="PMP67" s="469"/>
      <c r="PMQ67" s="469"/>
      <c r="PMR67" s="469"/>
      <c r="PMS67" s="469"/>
      <c r="PMT67" s="469"/>
      <c r="PMU67" s="469"/>
      <c r="PMV67" s="469"/>
      <c r="PMW67" s="469"/>
      <c r="PMX67" s="469"/>
      <c r="PMY67" s="469"/>
      <c r="PMZ67" s="469"/>
      <c r="PNA67" s="469"/>
      <c r="PNB67" s="469"/>
      <c r="PNC67" s="469"/>
      <c r="PND67" s="469"/>
      <c r="PNE67" s="469"/>
      <c r="PNF67" s="469"/>
      <c r="PNG67" s="469"/>
      <c r="PNH67" s="469"/>
      <c r="PNI67" s="469"/>
      <c r="PNJ67" s="469"/>
      <c r="PNK67" s="469"/>
      <c r="PNL67" s="469"/>
      <c r="PNM67" s="469"/>
      <c r="PNN67" s="469"/>
      <c r="PNO67" s="469"/>
      <c r="PNP67" s="469"/>
      <c r="PNQ67" s="469"/>
      <c r="PNR67" s="469"/>
      <c r="PNS67" s="469"/>
      <c r="PNT67" s="469"/>
      <c r="PNU67" s="469"/>
      <c r="PNV67" s="469"/>
      <c r="PNW67" s="469"/>
      <c r="PNX67" s="469"/>
      <c r="PNY67" s="469"/>
      <c r="PNZ67" s="469"/>
      <c r="POA67" s="469"/>
      <c r="POB67" s="469"/>
      <c r="POC67" s="469"/>
      <c r="POD67" s="469"/>
      <c r="POE67" s="469"/>
      <c r="POF67" s="469"/>
      <c r="POG67" s="469"/>
      <c r="POH67" s="469"/>
      <c r="POI67" s="469"/>
      <c r="POJ67" s="469"/>
      <c r="POK67" s="469"/>
      <c r="POL67" s="469"/>
      <c r="POM67" s="469"/>
      <c r="PON67" s="469"/>
      <c r="POO67" s="469"/>
      <c r="POP67" s="469"/>
      <c r="POQ67" s="469"/>
      <c r="POR67" s="469"/>
      <c r="POS67" s="469"/>
      <c r="POT67" s="469"/>
      <c r="POU67" s="469"/>
      <c r="POV67" s="469"/>
      <c r="POW67" s="469"/>
      <c r="POX67" s="469"/>
      <c r="POY67" s="469"/>
      <c r="POZ67" s="469"/>
      <c r="PPA67" s="469"/>
      <c r="PPB67" s="469"/>
      <c r="PPC67" s="469"/>
      <c r="PPD67" s="469"/>
      <c r="PPE67" s="469"/>
      <c r="PPF67" s="469"/>
      <c r="PPG67" s="469"/>
      <c r="PPH67" s="469"/>
      <c r="PPI67" s="469"/>
      <c r="PPJ67" s="469"/>
      <c r="PPK67" s="469"/>
      <c r="PPL67" s="469"/>
      <c r="PPM67" s="469"/>
      <c r="PPN67" s="469"/>
      <c r="PPO67" s="469"/>
      <c r="PPP67" s="469"/>
      <c r="PPQ67" s="469"/>
      <c r="PPR67" s="469"/>
      <c r="PPS67" s="469"/>
      <c r="PPT67" s="469"/>
      <c r="PPU67" s="469"/>
      <c r="PPV67" s="469"/>
      <c r="PPW67" s="469"/>
      <c r="PPX67" s="469"/>
      <c r="PPY67" s="469"/>
      <c r="PPZ67" s="469"/>
      <c r="PQA67" s="469"/>
      <c r="PQB67" s="469"/>
      <c r="PQC67" s="469"/>
      <c r="PQD67" s="469"/>
      <c r="PQE67" s="469"/>
      <c r="PQF67" s="469"/>
      <c r="PQG67" s="469"/>
      <c r="PQH67" s="469"/>
      <c r="PQI67" s="469"/>
      <c r="PQJ67" s="469"/>
      <c r="PQK67" s="469"/>
      <c r="PQL67" s="469"/>
      <c r="PQM67" s="469"/>
      <c r="PQN67" s="469"/>
      <c r="PQO67" s="469"/>
      <c r="PQP67" s="469"/>
      <c r="PQQ67" s="469"/>
      <c r="PQR67" s="469"/>
      <c r="PQS67" s="469"/>
      <c r="PQT67" s="469"/>
      <c r="PQU67" s="469"/>
      <c r="PQV67" s="469"/>
      <c r="PQW67" s="469"/>
      <c r="PQX67" s="469"/>
      <c r="PQY67" s="469"/>
      <c r="PQZ67" s="469"/>
      <c r="PRA67" s="469"/>
      <c r="PRB67" s="469"/>
      <c r="PRC67" s="469"/>
      <c r="PRD67" s="469"/>
      <c r="PRE67" s="469"/>
      <c r="PRF67" s="469"/>
      <c r="PRG67" s="469"/>
      <c r="PRH67" s="469"/>
      <c r="PRI67" s="469"/>
      <c r="PRJ67" s="469"/>
      <c r="PRK67" s="469"/>
      <c r="PRL67" s="469"/>
      <c r="PRM67" s="469"/>
      <c r="PRN67" s="469"/>
      <c r="PRO67" s="469"/>
      <c r="PRP67" s="469"/>
      <c r="PRQ67" s="469"/>
      <c r="PRR67" s="469"/>
      <c r="PRS67" s="469"/>
      <c r="PRT67" s="469"/>
      <c r="PRU67" s="469"/>
      <c r="PRV67" s="469"/>
      <c r="PRW67" s="469"/>
      <c r="PRX67" s="469"/>
      <c r="PRY67" s="469"/>
      <c r="PRZ67" s="469"/>
      <c r="PSA67" s="469"/>
      <c r="PSB67" s="469"/>
      <c r="PSC67" s="469"/>
      <c r="PSD67" s="469"/>
      <c r="PSE67" s="469"/>
      <c r="PSF67" s="469"/>
      <c r="PSG67" s="469"/>
      <c r="PSH67" s="469"/>
      <c r="PSI67" s="469"/>
      <c r="PSJ67" s="469"/>
      <c r="PSK67" s="469"/>
      <c r="PSL67" s="469"/>
      <c r="PSM67" s="469"/>
      <c r="PSN67" s="469"/>
      <c r="PSO67" s="469"/>
      <c r="PSP67" s="469"/>
      <c r="PSQ67" s="469"/>
      <c r="PSR67" s="469"/>
      <c r="PSS67" s="469"/>
      <c r="PST67" s="469"/>
      <c r="PSU67" s="469"/>
      <c r="PSV67" s="469"/>
      <c r="PSW67" s="469"/>
      <c r="PSX67" s="469"/>
      <c r="PSY67" s="469"/>
      <c r="PSZ67" s="469"/>
      <c r="PTA67" s="469"/>
      <c r="PTB67" s="469"/>
      <c r="PTC67" s="469"/>
      <c r="PTD67" s="469"/>
      <c r="PTE67" s="469"/>
      <c r="PTF67" s="469"/>
      <c r="PTG67" s="469"/>
      <c r="PTH67" s="469"/>
      <c r="PTI67" s="469"/>
      <c r="PTJ67" s="469"/>
      <c r="PTK67" s="469"/>
      <c r="PTL67" s="469"/>
      <c r="PTM67" s="469"/>
      <c r="PTN67" s="469"/>
      <c r="PTO67" s="469"/>
      <c r="PTP67" s="469"/>
      <c r="PTQ67" s="469"/>
      <c r="PTR67" s="469"/>
      <c r="PTS67" s="469"/>
      <c r="PTT67" s="469"/>
      <c r="PTU67" s="469"/>
      <c r="PTV67" s="469"/>
      <c r="PTW67" s="469"/>
      <c r="PTX67" s="469"/>
      <c r="PTY67" s="469"/>
      <c r="PTZ67" s="469"/>
      <c r="PUA67" s="469"/>
      <c r="PUB67" s="469"/>
      <c r="PUC67" s="469"/>
      <c r="PUD67" s="469"/>
      <c r="PUE67" s="469"/>
      <c r="PUF67" s="469"/>
      <c r="PUG67" s="469"/>
      <c r="PUH67" s="469"/>
      <c r="PUI67" s="469"/>
      <c r="PUJ67" s="469"/>
      <c r="PUK67" s="469"/>
      <c r="PUL67" s="469"/>
      <c r="PUM67" s="469"/>
      <c r="PUN67" s="469"/>
      <c r="PUO67" s="469"/>
      <c r="PUP67" s="469"/>
      <c r="PUQ67" s="469"/>
      <c r="PUR67" s="469"/>
      <c r="PUS67" s="469"/>
      <c r="PUT67" s="469"/>
      <c r="PUU67" s="469"/>
      <c r="PUV67" s="469"/>
      <c r="PUW67" s="469"/>
      <c r="PUX67" s="469"/>
      <c r="PUY67" s="469"/>
      <c r="PUZ67" s="469"/>
      <c r="PVA67" s="469"/>
      <c r="PVB67" s="469"/>
      <c r="PVC67" s="469"/>
      <c r="PVD67" s="469"/>
      <c r="PVE67" s="469"/>
      <c r="PVF67" s="469"/>
      <c r="PVG67" s="469"/>
      <c r="PVH67" s="469"/>
      <c r="PVI67" s="469"/>
      <c r="PVJ67" s="469"/>
      <c r="PVK67" s="469"/>
      <c r="PVL67" s="469"/>
      <c r="PVM67" s="469"/>
      <c r="PVN67" s="469"/>
      <c r="PVO67" s="469"/>
      <c r="PVP67" s="469"/>
      <c r="PVQ67" s="469"/>
      <c r="PVR67" s="469"/>
      <c r="PVS67" s="469"/>
      <c r="PVT67" s="469"/>
      <c r="PVU67" s="469"/>
      <c r="PVV67" s="469"/>
      <c r="PVW67" s="469"/>
      <c r="PVX67" s="469"/>
      <c r="PVY67" s="469"/>
      <c r="PVZ67" s="469"/>
      <c r="PWA67" s="469"/>
      <c r="PWB67" s="469"/>
      <c r="PWC67" s="469"/>
      <c r="PWD67" s="469"/>
      <c r="PWE67" s="469"/>
      <c r="PWF67" s="469"/>
      <c r="PWG67" s="469"/>
      <c r="PWH67" s="469"/>
      <c r="PWI67" s="469"/>
      <c r="PWJ67" s="469"/>
      <c r="PWK67" s="469"/>
      <c r="PWL67" s="469"/>
      <c r="PWM67" s="469"/>
      <c r="PWN67" s="469"/>
      <c r="PWO67" s="469"/>
      <c r="PWP67" s="469"/>
      <c r="PWQ67" s="469"/>
      <c r="PWR67" s="469"/>
      <c r="PWS67" s="469"/>
      <c r="PWT67" s="469"/>
      <c r="PWU67" s="469"/>
      <c r="PWV67" s="469"/>
      <c r="PWW67" s="469"/>
      <c r="PWX67" s="469"/>
      <c r="PWY67" s="469"/>
      <c r="PWZ67" s="469"/>
      <c r="PXA67" s="469"/>
      <c r="PXB67" s="469"/>
      <c r="PXC67" s="469"/>
      <c r="PXD67" s="469"/>
      <c r="PXE67" s="469"/>
      <c r="PXF67" s="469"/>
      <c r="PXG67" s="469"/>
      <c r="PXH67" s="469"/>
      <c r="PXI67" s="469"/>
      <c r="PXJ67" s="469"/>
      <c r="PXK67" s="469"/>
      <c r="PXL67" s="469"/>
      <c r="PXM67" s="469"/>
      <c r="PXN67" s="469"/>
      <c r="PXO67" s="469"/>
      <c r="PXP67" s="469"/>
      <c r="PXQ67" s="469"/>
      <c r="PXR67" s="469"/>
      <c r="PXS67" s="469"/>
      <c r="PXT67" s="469"/>
      <c r="PXU67" s="469"/>
      <c r="PXV67" s="469"/>
      <c r="PXW67" s="469"/>
      <c r="PXX67" s="469"/>
      <c r="PXY67" s="469"/>
      <c r="PXZ67" s="469"/>
      <c r="PYA67" s="469"/>
      <c r="PYB67" s="469"/>
      <c r="PYC67" s="469"/>
      <c r="PYD67" s="469"/>
      <c r="PYE67" s="469"/>
      <c r="PYF67" s="469"/>
      <c r="PYG67" s="469"/>
      <c r="PYH67" s="469"/>
      <c r="PYI67" s="469"/>
      <c r="PYJ67" s="469"/>
      <c r="PYK67" s="469"/>
      <c r="PYL67" s="469"/>
      <c r="PYM67" s="469"/>
      <c r="PYN67" s="469"/>
      <c r="PYO67" s="469"/>
      <c r="PYP67" s="469"/>
      <c r="PYQ67" s="469"/>
      <c r="PYR67" s="469"/>
      <c r="PYS67" s="469"/>
      <c r="PYT67" s="469"/>
      <c r="PYU67" s="469"/>
      <c r="PYV67" s="469"/>
      <c r="PYW67" s="469"/>
      <c r="PYX67" s="469"/>
      <c r="PYY67" s="469"/>
      <c r="PYZ67" s="469"/>
      <c r="PZA67" s="469"/>
      <c r="PZB67" s="469"/>
      <c r="PZC67" s="469"/>
      <c r="PZD67" s="469"/>
      <c r="PZE67" s="469"/>
      <c r="PZF67" s="469"/>
      <c r="PZG67" s="469"/>
      <c r="PZH67" s="469"/>
      <c r="PZI67" s="469"/>
      <c r="PZJ67" s="469"/>
      <c r="PZK67" s="469"/>
      <c r="PZL67" s="469"/>
      <c r="PZM67" s="469"/>
      <c r="PZN67" s="469"/>
      <c r="PZO67" s="469"/>
      <c r="PZP67" s="469"/>
      <c r="PZQ67" s="469"/>
      <c r="PZR67" s="469"/>
      <c r="PZS67" s="469"/>
      <c r="PZT67" s="469"/>
      <c r="PZU67" s="469"/>
      <c r="PZV67" s="469"/>
      <c r="PZW67" s="469"/>
      <c r="PZX67" s="469"/>
      <c r="PZY67" s="469"/>
      <c r="PZZ67" s="469"/>
      <c r="QAA67" s="469"/>
      <c r="QAB67" s="469"/>
      <c r="QAC67" s="469"/>
      <c r="QAD67" s="469"/>
      <c r="QAE67" s="469"/>
      <c r="QAF67" s="469"/>
      <c r="QAG67" s="469"/>
      <c r="QAH67" s="469"/>
      <c r="QAI67" s="469"/>
      <c r="QAJ67" s="469"/>
      <c r="QAK67" s="469"/>
      <c r="QAL67" s="469"/>
      <c r="QAM67" s="469"/>
      <c r="QAN67" s="469"/>
      <c r="QAO67" s="469"/>
      <c r="QAP67" s="469"/>
      <c r="QAQ67" s="469"/>
      <c r="QAR67" s="469"/>
      <c r="QAS67" s="469"/>
      <c r="QAT67" s="469"/>
      <c r="QAU67" s="469"/>
      <c r="QAV67" s="469"/>
      <c r="QAW67" s="469"/>
      <c r="QAX67" s="469"/>
      <c r="QAY67" s="469"/>
      <c r="QAZ67" s="469"/>
      <c r="QBA67" s="469"/>
      <c r="QBB67" s="469"/>
      <c r="QBC67" s="469"/>
      <c r="QBD67" s="469"/>
      <c r="QBE67" s="469"/>
      <c r="QBF67" s="469"/>
      <c r="QBG67" s="469"/>
      <c r="QBH67" s="469"/>
      <c r="QBI67" s="469"/>
      <c r="QBJ67" s="469"/>
      <c r="QBK67" s="469"/>
      <c r="QBL67" s="469"/>
      <c r="QBM67" s="469"/>
      <c r="QBN67" s="469"/>
      <c r="QBO67" s="469"/>
      <c r="QBP67" s="469"/>
      <c r="QBQ67" s="469"/>
      <c r="QBR67" s="469"/>
      <c r="QBS67" s="469"/>
      <c r="QBT67" s="469"/>
      <c r="QBU67" s="469"/>
      <c r="QBV67" s="469"/>
      <c r="QBW67" s="469"/>
      <c r="QBX67" s="469"/>
      <c r="QBY67" s="469"/>
      <c r="QBZ67" s="469"/>
      <c r="QCA67" s="469"/>
      <c r="QCB67" s="469"/>
      <c r="QCC67" s="469"/>
      <c r="QCD67" s="469"/>
      <c r="QCE67" s="469"/>
      <c r="QCF67" s="469"/>
      <c r="QCG67" s="469"/>
      <c r="QCH67" s="469"/>
      <c r="QCI67" s="469"/>
      <c r="QCJ67" s="469"/>
      <c r="QCK67" s="469"/>
      <c r="QCL67" s="469"/>
      <c r="QCM67" s="469"/>
      <c r="QCN67" s="469"/>
      <c r="QCO67" s="469"/>
      <c r="QCP67" s="469"/>
      <c r="QCQ67" s="469"/>
      <c r="QCR67" s="469"/>
      <c r="QCS67" s="469"/>
      <c r="QCT67" s="469"/>
      <c r="QCU67" s="469"/>
      <c r="QCV67" s="469"/>
      <c r="QCW67" s="469"/>
      <c r="QCX67" s="469"/>
      <c r="QCY67" s="469"/>
      <c r="QCZ67" s="469"/>
      <c r="QDA67" s="469"/>
      <c r="QDB67" s="469"/>
      <c r="QDC67" s="469"/>
      <c r="QDD67" s="469"/>
      <c r="QDE67" s="469"/>
      <c r="QDF67" s="469"/>
      <c r="QDG67" s="469"/>
      <c r="QDH67" s="469"/>
      <c r="QDI67" s="469"/>
      <c r="QDJ67" s="469"/>
      <c r="QDK67" s="469"/>
      <c r="QDL67" s="469"/>
      <c r="QDM67" s="469"/>
      <c r="QDN67" s="469"/>
      <c r="QDO67" s="469"/>
      <c r="QDP67" s="469"/>
      <c r="QDQ67" s="469"/>
      <c r="QDR67" s="469"/>
      <c r="QDS67" s="469"/>
      <c r="QDT67" s="469"/>
      <c r="QDU67" s="469"/>
      <c r="QDV67" s="469"/>
      <c r="QDW67" s="469"/>
      <c r="QDX67" s="469"/>
      <c r="QDY67" s="469"/>
      <c r="QDZ67" s="469"/>
      <c r="QEA67" s="469"/>
      <c r="QEB67" s="469"/>
      <c r="QEC67" s="469"/>
      <c r="QED67" s="469"/>
      <c r="QEE67" s="469"/>
      <c r="QEF67" s="469"/>
      <c r="QEG67" s="469"/>
      <c r="QEH67" s="469"/>
      <c r="QEI67" s="469"/>
      <c r="QEJ67" s="469"/>
      <c r="QEK67" s="469"/>
      <c r="QEL67" s="469"/>
      <c r="QEM67" s="469"/>
      <c r="QEN67" s="469"/>
      <c r="QEO67" s="469"/>
      <c r="QEP67" s="469"/>
      <c r="QEQ67" s="469"/>
      <c r="QER67" s="469"/>
      <c r="QES67" s="469"/>
      <c r="QET67" s="469"/>
      <c r="QEU67" s="469"/>
      <c r="QEV67" s="469"/>
      <c r="QEW67" s="469"/>
      <c r="QEX67" s="469"/>
      <c r="QEY67" s="469"/>
      <c r="QEZ67" s="469"/>
      <c r="QFA67" s="469"/>
      <c r="QFB67" s="469"/>
      <c r="QFC67" s="469"/>
      <c r="QFD67" s="469"/>
      <c r="QFE67" s="469"/>
      <c r="QFF67" s="469"/>
      <c r="QFG67" s="469"/>
      <c r="QFH67" s="469"/>
      <c r="QFI67" s="469"/>
      <c r="QFJ67" s="469"/>
      <c r="QFK67" s="469"/>
      <c r="QFL67" s="469"/>
      <c r="QFM67" s="469"/>
      <c r="QFN67" s="469"/>
      <c r="QFO67" s="469"/>
      <c r="QFP67" s="469"/>
      <c r="QFQ67" s="469"/>
      <c r="QFR67" s="469"/>
      <c r="QFS67" s="469"/>
      <c r="QFT67" s="469"/>
      <c r="QFU67" s="469"/>
      <c r="QFV67" s="469"/>
      <c r="QFW67" s="469"/>
      <c r="QFX67" s="469"/>
      <c r="QFY67" s="469"/>
      <c r="QFZ67" s="469"/>
      <c r="QGA67" s="469"/>
      <c r="QGB67" s="469"/>
      <c r="QGC67" s="469"/>
      <c r="QGD67" s="469"/>
      <c r="QGE67" s="469"/>
      <c r="QGF67" s="469"/>
      <c r="QGG67" s="469"/>
      <c r="QGH67" s="469"/>
      <c r="QGI67" s="469"/>
      <c r="QGJ67" s="469"/>
      <c r="QGK67" s="469"/>
      <c r="QGL67" s="469"/>
      <c r="QGM67" s="469"/>
      <c r="QGN67" s="469"/>
      <c r="QGO67" s="469"/>
      <c r="QGP67" s="469"/>
      <c r="QGQ67" s="469"/>
      <c r="QGR67" s="469"/>
      <c r="QGS67" s="469"/>
      <c r="QGT67" s="469"/>
      <c r="QGU67" s="469"/>
      <c r="QGV67" s="469"/>
      <c r="QGW67" s="469"/>
      <c r="QGX67" s="469"/>
      <c r="QGY67" s="469"/>
      <c r="QGZ67" s="469"/>
      <c r="QHA67" s="469"/>
      <c r="QHB67" s="469"/>
      <c r="QHC67" s="469"/>
      <c r="QHD67" s="469"/>
      <c r="QHE67" s="469"/>
      <c r="QHF67" s="469"/>
      <c r="QHG67" s="469"/>
      <c r="QHH67" s="469"/>
      <c r="QHI67" s="469"/>
      <c r="QHJ67" s="469"/>
      <c r="QHK67" s="469"/>
      <c r="QHL67" s="469"/>
      <c r="QHM67" s="469"/>
      <c r="QHN67" s="469"/>
      <c r="QHO67" s="469"/>
      <c r="QHP67" s="469"/>
      <c r="QHQ67" s="469"/>
      <c r="QHR67" s="469"/>
      <c r="QHS67" s="469"/>
      <c r="QHT67" s="469"/>
      <c r="QHU67" s="469"/>
      <c r="QHV67" s="469"/>
      <c r="QHW67" s="469"/>
      <c r="QHX67" s="469"/>
      <c r="QHY67" s="469"/>
      <c r="QHZ67" s="469"/>
      <c r="QIA67" s="469"/>
      <c r="QIB67" s="469"/>
      <c r="QIC67" s="469"/>
      <c r="QID67" s="469"/>
      <c r="QIE67" s="469"/>
      <c r="QIF67" s="469"/>
      <c r="QIG67" s="469"/>
      <c r="QIH67" s="469"/>
      <c r="QII67" s="469"/>
      <c r="QIJ67" s="469"/>
      <c r="QIK67" s="469"/>
      <c r="QIL67" s="469"/>
      <c r="QIM67" s="469"/>
      <c r="QIN67" s="469"/>
      <c r="QIO67" s="469"/>
      <c r="QIP67" s="469"/>
      <c r="QIQ67" s="469"/>
      <c r="QIR67" s="469"/>
      <c r="QIS67" s="469"/>
      <c r="QIT67" s="469"/>
      <c r="QIU67" s="469"/>
      <c r="QIV67" s="469"/>
      <c r="QIW67" s="469"/>
      <c r="QIX67" s="469"/>
      <c r="QIY67" s="469"/>
      <c r="QIZ67" s="469"/>
      <c r="QJA67" s="469"/>
      <c r="QJB67" s="469"/>
      <c r="QJC67" s="469"/>
      <c r="QJD67" s="469"/>
      <c r="QJE67" s="469"/>
      <c r="QJF67" s="469"/>
      <c r="QJG67" s="469"/>
      <c r="QJH67" s="469"/>
      <c r="QJI67" s="469"/>
      <c r="QJJ67" s="469"/>
      <c r="QJK67" s="469"/>
      <c r="QJL67" s="469"/>
      <c r="QJM67" s="469"/>
      <c r="QJN67" s="469"/>
      <c r="QJO67" s="469"/>
      <c r="QJP67" s="469"/>
      <c r="QJQ67" s="469"/>
      <c r="QJR67" s="469"/>
      <c r="QJS67" s="469"/>
      <c r="QJT67" s="469"/>
      <c r="QJU67" s="469"/>
      <c r="QJV67" s="469"/>
      <c r="QJW67" s="469"/>
      <c r="QJX67" s="469"/>
      <c r="QJY67" s="469"/>
      <c r="QJZ67" s="469"/>
      <c r="QKA67" s="469"/>
      <c r="QKB67" s="469"/>
      <c r="QKC67" s="469"/>
      <c r="QKD67" s="469"/>
      <c r="QKE67" s="469"/>
      <c r="QKF67" s="469"/>
      <c r="QKG67" s="469"/>
      <c r="QKH67" s="469"/>
      <c r="QKI67" s="469"/>
      <c r="QKJ67" s="469"/>
      <c r="QKK67" s="469"/>
      <c r="QKL67" s="469"/>
      <c r="QKM67" s="469"/>
      <c r="QKN67" s="469"/>
      <c r="QKO67" s="469"/>
      <c r="QKP67" s="469"/>
      <c r="QKQ67" s="469"/>
      <c r="QKR67" s="469"/>
      <c r="QKS67" s="469"/>
      <c r="QKT67" s="469"/>
      <c r="QKU67" s="469"/>
      <c r="QKV67" s="469"/>
      <c r="QKW67" s="469"/>
      <c r="QKX67" s="469"/>
      <c r="QKY67" s="469"/>
      <c r="QKZ67" s="469"/>
      <c r="QLA67" s="469"/>
      <c r="QLB67" s="469"/>
      <c r="QLC67" s="469"/>
      <c r="QLD67" s="469"/>
      <c r="QLE67" s="469"/>
      <c r="QLF67" s="469"/>
      <c r="QLG67" s="469"/>
      <c r="QLH67" s="469"/>
      <c r="QLI67" s="469"/>
      <c r="QLJ67" s="469"/>
      <c r="QLK67" s="469"/>
      <c r="QLL67" s="469"/>
      <c r="QLM67" s="469"/>
      <c r="QLN67" s="469"/>
      <c r="QLO67" s="469"/>
      <c r="QLP67" s="469"/>
      <c r="QLQ67" s="469"/>
      <c r="QLR67" s="469"/>
      <c r="QLS67" s="469"/>
      <c r="QLT67" s="469"/>
      <c r="QLU67" s="469"/>
      <c r="QLV67" s="469"/>
      <c r="QLW67" s="469"/>
      <c r="QLX67" s="469"/>
      <c r="QLY67" s="469"/>
      <c r="QLZ67" s="469"/>
      <c r="QMA67" s="469"/>
      <c r="QMB67" s="469"/>
      <c r="QMC67" s="469"/>
      <c r="QMD67" s="469"/>
      <c r="QME67" s="469"/>
      <c r="QMF67" s="469"/>
      <c r="QMG67" s="469"/>
      <c r="QMH67" s="469"/>
      <c r="QMI67" s="469"/>
      <c r="QMJ67" s="469"/>
      <c r="QMK67" s="469"/>
      <c r="QML67" s="469"/>
      <c r="QMM67" s="469"/>
      <c r="QMN67" s="469"/>
      <c r="QMO67" s="469"/>
      <c r="QMP67" s="469"/>
      <c r="QMQ67" s="469"/>
      <c r="QMR67" s="469"/>
      <c r="QMS67" s="469"/>
      <c r="QMT67" s="469"/>
      <c r="QMU67" s="469"/>
      <c r="QMV67" s="469"/>
      <c r="QMW67" s="469"/>
      <c r="QMX67" s="469"/>
      <c r="QMY67" s="469"/>
      <c r="QMZ67" s="469"/>
      <c r="QNA67" s="469"/>
      <c r="QNB67" s="469"/>
      <c r="QNC67" s="469"/>
      <c r="QND67" s="469"/>
      <c r="QNE67" s="469"/>
      <c r="QNF67" s="469"/>
      <c r="QNG67" s="469"/>
      <c r="QNH67" s="469"/>
      <c r="QNI67" s="469"/>
      <c r="QNJ67" s="469"/>
      <c r="QNK67" s="469"/>
      <c r="QNL67" s="469"/>
      <c r="QNM67" s="469"/>
      <c r="QNN67" s="469"/>
      <c r="QNO67" s="469"/>
      <c r="QNP67" s="469"/>
      <c r="QNQ67" s="469"/>
      <c r="QNR67" s="469"/>
      <c r="QNS67" s="469"/>
      <c r="QNT67" s="469"/>
      <c r="QNU67" s="469"/>
      <c r="QNV67" s="469"/>
      <c r="QNW67" s="469"/>
      <c r="QNX67" s="469"/>
      <c r="QNY67" s="469"/>
      <c r="QNZ67" s="469"/>
      <c r="QOA67" s="469"/>
      <c r="QOB67" s="469"/>
      <c r="QOC67" s="469"/>
      <c r="QOD67" s="469"/>
      <c r="QOE67" s="469"/>
      <c r="QOF67" s="469"/>
      <c r="QOG67" s="469"/>
      <c r="QOH67" s="469"/>
      <c r="QOI67" s="469"/>
      <c r="QOJ67" s="469"/>
      <c r="QOK67" s="469"/>
      <c r="QOL67" s="469"/>
      <c r="QOM67" s="469"/>
      <c r="QON67" s="469"/>
      <c r="QOO67" s="469"/>
      <c r="QOP67" s="469"/>
      <c r="QOQ67" s="469"/>
      <c r="QOR67" s="469"/>
      <c r="QOS67" s="469"/>
      <c r="QOT67" s="469"/>
      <c r="QOU67" s="469"/>
      <c r="QOV67" s="469"/>
      <c r="QOW67" s="469"/>
      <c r="QOX67" s="469"/>
      <c r="QOY67" s="469"/>
      <c r="QOZ67" s="469"/>
      <c r="QPA67" s="469"/>
      <c r="QPB67" s="469"/>
      <c r="QPC67" s="469"/>
      <c r="QPD67" s="469"/>
      <c r="QPE67" s="469"/>
      <c r="QPF67" s="469"/>
      <c r="QPG67" s="469"/>
      <c r="QPH67" s="469"/>
      <c r="QPI67" s="469"/>
      <c r="QPJ67" s="469"/>
      <c r="QPK67" s="469"/>
      <c r="QPL67" s="469"/>
      <c r="QPM67" s="469"/>
      <c r="QPN67" s="469"/>
      <c r="QPO67" s="469"/>
      <c r="QPP67" s="469"/>
      <c r="QPQ67" s="469"/>
      <c r="QPR67" s="469"/>
      <c r="QPS67" s="469"/>
      <c r="QPT67" s="469"/>
      <c r="QPU67" s="469"/>
      <c r="QPV67" s="469"/>
      <c r="QPW67" s="469"/>
      <c r="QPX67" s="469"/>
      <c r="QPY67" s="469"/>
      <c r="QPZ67" s="469"/>
      <c r="QQA67" s="469"/>
      <c r="QQB67" s="469"/>
      <c r="QQC67" s="469"/>
      <c r="QQD67" s="469"/>
      <c r="QQE67" s="469"/>
      <c r="QQF67" s="469"/>
      <c r="QQG67" s="469"/>
      <c r="QQH67" s="469"/>
      <c r="QQI67" s="469"/>
      <c r="QQJ67" s="469"/>
      <c r="QQK67" s="469"/>
      <c r="QQL67" s="469"/>
      <c r="QQM67" s="469"/>
      <c r="QQN67" s="469"/>
      <c r="QQO67" s="469"/>
      <c r="QQP67" s="469"/>
      <c r="QQQ67" s="469"/>
      <c r="QQR67" s="469"/>
      <c r="QQS67" s="469"/>
      <c r="QQT67" s="469"/>
      <c r="QQU67" s="469"/>
      <c r="QQV67" s="469"/>
      <c r="QQW67" s="469"/>
      <c r="QQX67" s="469"/>
      <c r="QQY67" s="469"/>
      <c r="QQZ67" s="469"/>
      <c r="QRA67" s="469"/>
      <c r="QRB67" s="469"/>
      <c r="QRC67" s="469"/>
      <c r="QRD67" s="469"/>
      <c r="QRE67" s="469"/>
      <c r="QRF67" s="469"/>
      <c r="QRG67" s="469"/>
      <c r="QRH67" s="469"/>
      <c r="QRI67" s="469"/>
      <c r="QRJ67" s="469"/>
      <c r="QRK67" s="469"/>
      <c r="QRL67" s="469"/>
      <c r="QRM67" s="469"/>
      <c r="QRN67" s="469"/>
      <c r="QRO67" s="469"/>
      <c r="QRP67" s="469"/>
      <c r="QRQ67" s="469"/>
      <c r="QRR67" s="469"/>
      <c r="QRS67" s="469"/>
      <c r="QRT67" s="469"/>
      <c r="QRU67" s="469"/>
      <c r="QRV67" s="469"/>
      <c r="QRW67" s="469"/>
      <c r="QRX67" s="469"/>
      <c r="QRY67" s="469"/>
      <c r="QRZ67" s="469"/>
      <c r="QSA67" s="469"/>
      <c r="QSB67" s="469"/>
      <c r="QSC67" s="469"/>
      <c r="QSD67" s="469"/>
      <c r="QSE67" s="469"/>
      <c r="QSF67" s="469"/>
      <c r="QSG67" s="469"/>
      <c r="QSH67" s="469"/>
      <c r="QSI67" s="469"/>
      <c r="QSJ67" s="469"/>
      <c r="QSK67" s="469"/>
      <c r="QSL67" s="469"/>
      <c r="QSM67" s="469"/>
      <c r="QSN67" s="469"/>
      <c r="QSO67" s="469"/>
      <c r="QSP67" s="469"/>
      <c r="QSQ67" s="469"/>
      <c r="QSR67" s="469"/>
      <c r="QSS67" s="469"/>
      <c r="QST67" s="469"/>
      <c r="QSU67" s="469"/>
      <c r="QSV67" s="469"/>
      <c r="QSW67" s="469"/>
      <c r="QSX67" s="469"/>
      <c r="QSY67" s="469"/>
      <c r="QSZ67" s="469"/>
      <c r="QTA67" s="469"/>
      <c r="QTB67" s="469"/>
      <c r="QTC67" s="469"/>
      <c r="QTD67" s="469"/>
      <c r="QTE67" s="469"/>
      <c r="QTF67" s="469"/>
      <c r="QTG67" s="469"/>
      <c r="QTH67" s="469"/>
      <c r="QTI67" s="469"/>
      <c r="QTJ67" s="469"/>
      <c r="QTK67" s="469"/>
      <c r="QTL67" s="469"/>
      <c r="QTM67" s="469"/>
      <c r="QTN67" s="469"/>
      <c r="QTO67" s="469"/>
      <c r="QTP67" s="469"/>
      <c r="QTQ67" s="469"/>
      <c r="QTR67" s="469"/>
      <c r="QTS67" s="469"/>
      <c r="QTT67" s="469"/>
      <c r="QTU67" s="469"/>
      <c r="QTV67" s="469"/>
      <c r="QTW67" s="469"/>
      <c r="QTX67" s="469"/>
      <c r="QTY67" s="469"/>
      <c r="QTZ67" s="469"/>
      <c r="QUA67" s="469"/>
      <c r="QUB67" s="469"/>
      <c r="QUC67" s="469"/>
      <c r="QUD67" s="469"/>
      <c r="QUE67" s="469"/>
      <c r="QUF67" s="469"/>
      <c r="QUG67" s="469"/>
      <c r="QUH67" s="469"/>
      <c r="QUI67" s="469"/>
      <c r="QUJ67" s="469"/>
      <c r="QUK67" s="469"/>
      <c r="QUL67" s="469"/>
      <c r="QUM67" s="469"/>
      <c r="QUN67" s="469"/>
      <c r="QUO67" s="469"/>
      <c r="QUP67" s="469"/>
      <c r="QUQ67" s="469"/>
      <c r="QUR67" s="469"/>
      <c r="QUS67" s="469"/>
      <c r="QUT67" s="469"/>
      <c r="QUU67" s="469"/>
      <c r="QUV67" s="469"/>
      <c r="QUW67" s="469"/>
      <c r="QUX67" s="469"/>
      <c r="QUY67" s="469"/>
      <c r="QUZ67" s="469"/>
      <c r="QVA67" s="469"/>
      <c r="QVB67" s="469"/>
      <c r="QVC67" s="469"/>
      <c r="QVD67" s="469"/>
      <c r="QVE67" s="469"/>
      <c r="QVF67" s="469"/>
      <c r="QVG67" s="469"/>
      <c r="QVH67" s="469"/>
      <c r="QVI67" s="469"/>
      <c r="QVJ67" s="469"/>
      <c r="QVK67" s="469"/>
      <c r="QVL67" s="469"/>
      <c r="QVM67" s="469"/>
      <c r="QVN67" s="469"/>
      <c r="QVO67" s="469"/>
      <c r="QVP67" s="469"/>
      <c r="QVQ67" s="469"/>
      <c r="QVR67" s="469"/>
      <c r="QVS67" s="469"/>
      <c r="QVT67" s="469"/>
      <c r="QVU67" s="469"/>
      <c r="QVV67" s="469"/>
      <c r="QVW67" s="469"/>
      <c r="QVX67" s="469"/>
      <c r="QVY67" s="469"/>
      <c r="QVZ67" s="469"/>
      <c r="QWA67" s="469"/>
      <c r="QWB67" s="469"/>
      <c r="QWC67" s="469"/>
      <c r="QWD67" s="469"/>
      <c r="QWE67" s="469"/>
      <c r="QWF67" s="469"/>
      <c r="QWG67" s="469"/>
      <c r="QWH67" s="469"/>
      <c r="QWI67" s="469"/>
      <c r="QWJ67" s="469"/>
      <c r="QWK67" s="469"/>
      <c r="QWL67" s="469"/>
      <c r="QWM67" s="469"/>
      <c r="QWN67" s="469"/>
      <c r="QWO67" s="469"/>
      <c r="QWP67" s="469"/>
      <c r="QWQ67" s="469"/>
      <c r="QWR67" s="469"/>
      <c r="QWS67" s="469"/>
      <c r="QWT67" s="469"/>
      <c r="QWU67" s="469"/>
      <c r="QWV67" s="469"/>
      <c r="QWW67" s="469"/>
      <c r="QWX67" s="469"/>
      <c r="QWY67" s="469"/>
      <c r="QWZ67" s="469"/>
      <c r="QXA67" s="469"/>
      <c r="QXB67" s="469"/>
      <c r="QXC67" s="469"/>
      <c r="QXD67" s="469"/>
      <c r="QXE67" s="469"/>
      <c r="QXF67" s="469"/>
      <c r="QXG67" s="469"/>
      <c r="QXH67" s="469"/>
      <c r="QXI67" s="469"/>
      <c r="QXJ67" s="469"/>
      <c r="QXK67" s="469"/>
      <c r="QXL67" s="469"/>
      <c r="QXM67" s="469"/>
      <c r="QXN67" s="469"/>
      <c r="QXO67" s="469"/>
      <c r="QXP67" s="469"/>
      <c r="QXQ67" s="469"/>
      <c r="QXR67" s="469"/>
      <c r="QXS67" s="469"/>
      <c r="QXT67" s="469"/>
      <c r="QXU67" s="469"/>
      <c r="QXV67" s="469"/>
      <c r="QXW67" s="469"/>
      <c r="QXX67" s="469"/>
      <c r="QXY67" s="469"/>
      <c r="QXZ67" s="469"/>
      <c r="QYA67" s="469"/>
      <c r="QYB67" s="469"/>
      <c r="QYC67" s="469"/>
      <c r="QYD67" s="469"/>
      <c r="QYE67" s="469"/>
      <c r="QYF67" s="469"/>
      <c r="QYG67" s="469"/>
      <c r="QYH67" s="469"/>
      <c r="QYI67" s="469"/>
      <c r="QYJ67" s="469"/>
      <c r="QYK67" s="469"/>
      <c r="QYL67" s="469"/>
      <c r="QYM67" s="469"/>
      <c r="QYN67" s="469"/>
      <c r="QYO67" s="469"/>
      <c r="QYP67" s="469"/>
      <c r="QYQ67" s="469"/>
      <c r="QYR67" s="469"/>
      <c r="QYS67" s="469"/>
      <c r="QYT67" s="469"/>
      <c r="QYU67" s="469"/>
      <c r="QYV67" s="469"/>
      <c r="QYW67" s="469"/>
      <c r="QYX67" s="469"/>
      <c r="QYY67" s="469"/>
      <c r="QYZ67" s="469"/>
      <c r="QZA67" s="469"/>
      <c r="QZB67" s="469"/>
      <c r="QZC67" s="469"/>
      <c r="QZD67" s="469"/>
      <c r="QZE67" s="469"/>
      <c r="QZF67" s="469"/>
      <c r="QZG67" s="469"/>
      <c r="QZH67" s="469"/>
      <c r="QZI67" s="469"/>
      <c r="QZJ67" s="469"/>
      <c r="QZK67" s="469"/>
      <c r="QZL67" s="469"/>
      <c r="QZM67" s="469"/>
      <c r="QZN67" s="469"/>
      <c r="QZO67" s="469"/>
      <c r="QZP67" s="469"/>
      <c r="QZQ67" s="469"/>
      <c r="QZR67" s="469"/>
      <c r="QZS67" s="469"/>
      <c r="QZT67" s="469"/>
      <c r="QZU67" s="469"/>
      <c r="QZV67" s="469"/>
      <c r="QZW67" s="469"/>
      <c r="QZX67" s="469"/>
      <c r="QZY67" s="469"/>
      <c r="QZZ67" s="469"/>
      <c r="RAA67" s="469"/>
      <c r="RAB67" s="469"/>
      <c r="RAC67" s="469"/>
      <c r="RAD67" s="469"/>
      <c r="RAE67" s="469"/>
      <c r="RAF67" s="469"/>
      <c r="RAG67" s="469"/>
      <c r="RAH67" s="469"/>
      <c r="RAI67" s="469"/>
      <c r="RAJ67" s="469"/>
      <c r="RAK67" s="469"/>
      <c r="RAL67" s="469"/>
      <c r="RAM67" s="469"/>
      <c r="RAN67" s="469"/>
      <c r="RAO67" s="469"/>
      <c r="RAP67" s="469"/>
      <c r="RAQ67" s="469"/>
      <c r="RAR67" s="469"/>
      <c r="RAS67" s="469"/>
      <c r="RAT67" s="469"/>
      <c r="RAU67" s="469"/>
      <c r="RAV67" s="469"/>
      <c r="RAW67" s="469"/>
      <c r="RAX67" s="469"/>
      <c r="RAY67" s="469"/>
      <c r="RAZ67" s="469"/>
      <c r="RBA67" s="469"/>
      <c r="RBB67" s="469"/>
      <c r="RBC67" s="469"/>
      <c r="RBD67" s="469"/>
      <c r="RBE67" s="469"/>
      <c r="RBF67" s="469"/>
      <c r="RBG67" s="469"/>
      <c r="RBH67" s="469"/>
      <c r="RBI67" s="469"/>
      <c r="RBJ67" s="469"/>
      <c r="RBK67" s="469"/>
      <c r="RBL67" s="469"/>
      <c r="RBM67" s="469"/>
      <c r="RBN67" s="469"/>
      <c r="RBO67" s="469"/>
      <c r="RBP67" s="469"/>
      <c r="RBQ67" s="469"/>
      <c r="RBR67" s="469"/>
      <c r="RBS67" s="469"/>
      <c r="RBT67" s="469"/>
      <c r="RBU67" s="469"/>
      <c r="RBV67" s="469"/>
      <c r="RBW67" s="469"/>
      <c r="RBX67" s="469"/>
      <c r="RBY67" s="469"/>
      <c r="RBZ67" s="469"/>
      <c r="RCA67" s="469"/>
      <c r="RCB67" s="469"/>
      <c r="RCC67" s="469"/>
      <c r="RCD67" s="469"/>
      <c r="RCE67" s="469"/>
      <c r="RCF67" s="469"/>
      <c r="RCG67" s="469"/>
      <c r="RCH67" s="469"/>
      <c r="RCI67" s="469"/>
      <c r="RCJ67" s="469"/>
      <c r="RCK67" s="469"/>
      <c r="RCL67" s="469"/>
      <c r="RCM67" s="469"/>
      <c r="RCN67" s="469"/>
      <c r="RCO67" s="469"/>
      <c r="RCP67" s="469"/>
      <c r="RCQ67" s="469"/>
      <c r="RCR67" s="469"/>
      <c r="RCS67" s="469"/>
      <c r="RCT67" s="469"/>
      <c r="RCU67" s="469"/>
      <c r="RCV67" s="469"/>
      <c r="RCW67" s="469"/>
      <c r="RCX67" s="469"/>
      <c r="RCY67" s="469"/>
      <c r="RCZ67" s="469"/>
      <c r="RDA67" s="469"/>
      <c r="RDB67" s="469"/>
      <c r="RDC67" s="469"/>
      <c r="RDD67" s="469"/>
      <c r="RDE67" s="469"/>
      <c r="RDF67" s="469"/>
      <c r="RDG67" s="469"/>
      <c r="RDH67" s="469"/>
      <c r="RDI67" s="469"/>
      <c r="RDJ67" s="469"/>
      <c r="RDK67" s="469"/>
      <c r="RDL67" s="469"/>
      <c r="RDM67" s="469"/>
      <c r="RDN67" s="469"/>
      <c r="RDO67" s="469"/>
      <c r="RDP67" s="469"/>
      <c r="RDQ67" s="469"/>
      <c r="RDR67" s="469"/>
      <c r="RDS67" s="469"/>
      <c r="RDT67" s="469"/>
      <c r="RDU67" s="469"/>
      <c r="RDV67" s="469"/>
      <c r="RDW67" s="469"/>
      <c r="RDX67" s="469"/>
      <c r="RDY67" s="469"/>
      <c r="RDZ67" s="469"/>
      <c r="REA67" s="469"/>
      <c r="REB67" s="469"/>
      <c r="REC67" s="469"/>
      <c r="RED67" s="469"/>
      <c r="REE67" s="469"/>
      <c r="REF67" s="469"/>
      <c r="REG67" s="469"/>
      <c r="REH67" s="469"/>
      <c r="REI67" s="469"/>
      <c r="REJ67" s="469"/>
      <c r="REK67" s="469"/>
      <c r="REL67" s="469"/>
      <c r="REM67" s="469"/>
      <c r="REN67" s="469"/>
      <c r="REO67" s="469"/>
      <c r="REP67" s="469"/>
      <c r="REQ67" s="469"/>
      <c r="RER67" s="469"/>
      <c r="RES67" s="469"/>
      <c r="RET67" s="469"/>
      <c r="REU67" s="469"/>
      <c r="REV67" s="469"/>
      <c r="REW67" s="469"/>
      <c r="REX67" s="469"/>
      <c r="REY67" s="469"/>
      <c r="REZ67" s="469"/>
      <c r="RFA67" s="469"/>
      <c r="RFB67" s="469"/>
      <c r="RFC67" s="469"/>
      <c r="RFD67" s="469"/>
      <c r="RFE67" s="469"/>
      <c r="RFF67" s="469"/>
      <c r="RFG67" s="469"/>
      <c r="RFH67" s="469"/>
      <c r="RFI67" s="469"/>
      <c r="RFJ67" s="469"/>
      <c r="RFK67" s="469"/>
      <c r="RFL67" s="469"/>
      <c r="RFM67" s="469"/>
      <c r="RFN67" s="469"/>
      <c r="RFO67" s="469"/>
      <c r="RFP67" s="469"/>
      <c r="RFQ67" s="469"/>
      <c r="RFR67" s="469"/>
      <c r="RFS67" s="469"/>
      <c r="RFT67" s="469"/>
      <c r="RFU67" s="469"/>
      <c r="RFV67" s="469"/>
      <c r="RFW67" s="469"/>
      <c r="RFX67" s="469"/>
      <c r="RFY67" s="469"/>
      <c r="RFZ67" s="469"/>
      <c r="RGA67" s="469"/>
      <c r="RGB67" s="469"/>
      <c r="RGC67" s="469"/>
      <c r="RGD67" s="469"/>
      <c r="RGE67" s="469"/>
      <c r="RGF67" s="469"/>
      <c r="RGG67" s="469"/>
      <c r="RGH67" s="469"/>
      <c r="RGI67" s="469"/>
      <c r="RGJ67" s="469"/>
      <c r="RGK67" s="469"/>
      <c r="RGL67" s="469"/>
      <c r="RGM67" s="469"/>
      <c r="RGN67" s="469"/>
      <c r="RGO67" s="469"/>
      <c r="RGP67" s="469"/>
      <c r="RGQ67" s="469"/>
      <c r="RGR67" s="469"/>
      <c r="RGS67" s="469"/>
      <c r="RGT67" s="469"/>
      <c r="RGU67" s="469"/>
      <c r="RGV67" s="469"/>
      <c r="RGW67" s="469"/>
      <c r="RGX67" s="469"/>
      <c r="RGY67" s="469"/>
      <c r="RGZ67" s="469"/>
      <c r="RHA67" s="469"/>
      <c r="RHB67" s="469"/>
      <c r="RHC67" s="469"/>
      <c r="RHD67" s="469"/>
      <c r="RHE67" s="469"/>
      <c r="RHF67" s="469"/>
      <c r="RHG67" s="469"/>
      <c r="RHH67" s="469"/>
      <c r="RHI67" s="469"/>
      <c r="RHJ67" s="469"/>
      <c r="RHK67" s="469"/>
      <c r="RHL67" s="469"/>
      <c r="RHM67" s="469"/>
      <c r="RHN67" s="469"/>
      <c r="RHO67" s="469"/>
      <c r="RHP67" s="469"/>
      <c r="RHQ67" s="469"/>
      <c r="RHR67" s="469"/>
      <c r="RHS67" s="469"/>
      <c r="RHT67" s="469"/>
      <c r="RHU67" s="469"/>
      <c r="RHV67" s="469"/>
      <c r="RHW67" s="469"/>
      <c r="RHX67" s="469"/>
      <c r="RHY67" s="469"/>
      <c r="RHZ67" s="469"/>
      <c r="RIA67" s="469"/>
      <c r="RIB67" s="469"/>
      <c r="RIC67" s="469"/>
      <c r="RID67" s="469"/>
      <c r="RIE67" s="469"/>
      <c r="RIF67" s="469"/>
      <c r="RIG67" s="469"/>
      <c r="RIH67" s="469"/>
      <c r="RII67" s="469"/>
      <c r="RIJ67" s="469"/>
      <c r="RIK67" s="469"/>
      <c r="RIL67" s="469"/>
      <c r="RIM67" s="469"/>
      <c r="RIN67" s="469"/>
      <c r="RIO67" s="469"/>
      <c r="RIP67" s="469"/>
      <c r="RIQ67" s="469"/>
      <c r="RIR67" s="469"/>
      <c r="RIS67" s="469"/>
      <c r="RIT67" s="469"/>
      <c r="RIU67" s="469"/>
      <c r="RIV67" s="469"/>
      <c r="RIW67" s="469"/>
      <c r="RIX67" s="469"/>
      <c r="RIY67" s="469"/>
      <c r="RIZ67" s="469"/>
      <c r="RJA67" s="469"/>
      <c r="RJB67" s="469"/>
      <c r="RJC67" s="469"/>
      <c r="RJD67" s="469"/>
      <c r="RJE67" s="469"/>
      <c r="RJF67" s="469"/>
      <c r="RJG67" s="469"/>
      <c r="RJH67" s="469"/>
      <c r="RJI67" s="469"/>
      <c r="RJJ67" s="469"/>
      <c r="RJK67" s="469"/>
      <c r="RJL67" s="469"/>
      <c r="RJM67" s="469"/>
      <c r="RJN67" s="469"/>
      <c r="RJO67" s="469"/>
      <c r="RJP67" s="469"/>
      <c r="RJQ67" s="469"/>
      <c r="RJR67" s="469"/>
      <c r="RJS67" s="469"/>
      <c r="RJT67" s="469"/>
      <c r="RJU67" s="469"/>
      <c r="RJV67" s="469"/>
      <c r="RJW67" s="469"/>
      <c r="RJX67" s="469"/>
      <c r="RJY67" s="469"/>
      <c r="RJZ67" s="469"/>
      <c r="RKA67" s="469"/>
      <c r="RKB67" s="469"/>
      <c r="RKC67" s="469"/>
      <c r="RKD67" s="469"/>
      <c r="RKE67" s="469"/>
      <c r="RKF67" s="469"/>
      <c r="RKG67" s="469"/>
      <c r="RKH67" s="469"/>
      <c r="RKI67" s="469"/>
      <c r="RKJ67" s="469"/>
      <c r="RKK67" s="469"/>
      <c r="RKL67" s="469"/>
      <c r="RKM67" s="469"/>
      <c r="RKN67" s="469"/>
      <c r="RKO67" s="469"/>
      <c r="RKP67" s="469"/>
      <c r="RKQ67" s="469"/>
      <c r="RKR67" s="469"/>
      <c r="RKS67" s="469"/>
      <c r="RKT67" s="469"/>
      <c r="RKU67" s="469"/>
      <c r="RKV67" s="469"/>
      <c r="RKW67" s="469"/>
      <c r="RKX67" s="469"/>
      <c r="RKY67" s="469"/>
      <c r="RKZ67" s="469"/>
      <c r="RLA67" s="469"/>
      <c r="RLB67" s="469"/>
      <c r="RLC67" s="469"/>
      <c r="RLD67" s="469"/>
      <c r="RLE67" s="469"/>
      <c r="RLF67" s="469"/>
      <c r="RLG67" s="469"/>
      <c r="RLH67" s="469"/>
      <c r="RLI67" s="469"/>
      <c r="RLJ67" s="469"/>
      <c r="RLK67" s="469"/>
      <c r="RLL67" s="469"/>
      <c r="RLM67" s="469"/>
      <c r="RLN67" s="469"/>
      <c r="RLO67" s="469"/>
      <c r="RLP67" s="469"/>
      <c r="RLQ67" s="469"/>
      <c r="RLR67" s="469"/>
      <c r="RLS67" s="469"/>
      <c r="RLT67" s="469"/>
      <c r="RLU67" s="469"/>
      <c r="RLV67" s="469"/>
      <c r="RLW67" s="469"/>
      <c r="RLX67" s="469"/>
      <c r="RLY67" s="469"/>
      <c r="RLZ67" s="469"/>
      <c r="RMA67" s="469"/>
      <c r="RMB67" s="469"/>
      <c r="RMC67" s="469"/>
      <c r="RMD67" s="469"/>
      <c r="RME67" s="469"/>
      <c r="RMF67" s="469"/>
      <c r="RMG67" s="469"/>
      <c r="RMH67" s="469"/>
      <c r="RMI67" s="469"/>
      <c r="RMJ67" s="469"/>
      <c r="RMK67" s="469"/>
      <c r="RML67" s="469"/>
      <c r="RMM67" s="469"/>
      <c r="RMN67" s="469"/>
      <c r="RMO67" s="469"/>
      <c r="RMP67" s="469"/>
      <c r="RMQ67" s="469"/>
      <c r="RMR67" s="469"/>
      <c r="RMS67" s="469"/>
      <c r="RMT67" s="469"/>
      <c r="RMU67" s="469"/>
      <c r="RMV67" s="469"/>
      <c r="RMW67" s="469"/>
      <c r="RMX67" s="469"/>
      <c r="RMY67" s="469"/>
      <c r="RMZ67" s="469"/>
      <c r="RNA67" s="469"/>
      <c r="RNB67" s="469"/>
      <c r="RNC67" s="469"/>
      <c r="RND67" s="469"/>
      <c r="RNE67" s="469"/>
      <c r="RNF67" s="469"/>
      <c r="RNG67" s="469"/>
      <c r="RNH67" s="469"/>
      <c r="RNI67" s="469"/>
      <c r="RNJ67" s="469"/>
      <c r="RNK67" s="469"/>
      <c r="RNL67" s="469"/>
      <c r="RNM67" s="469"/>
      <c r="RNN67" s="469"/>
      <c r="RNO67" s="469"/>
      <c r="RNP67" s="469"/>
      <c r="RNQ67" s="469"/>
      <c r="RNR67" s="469"/>
      <c r="RNS67" s="469"/>
      <c r="RNT67" s="469"/>
      <c r="RNU67" s="469"/>
      <c r="RNV67" s="469"/>
      <c r="RNW67" s="469"/>
      <c r="RNX67" s="469"/>
      <c r="RNY67" s="469"/>
      <c r="RNZ67" s="469"/>
      <c r="ROA67" s="469"/>
      <c r="ROB67" s="469"/>
      <c r="ROC67" s="469"/>
      <c r="ROD67" s="469"/>
      <c r="ROE67" s="469"/>
      <c r="ROF67" s="469"/>
      <c r="ROG67" s="469"/>
      <c r="ROH67" s="469"/>
      <c r="ROI67" s="469"/>
      <c r="ROJ67" s="469"/>
      <c r="ROK67" s="469"/>
      <c r="ROL67" s="469"/>
      <c r="ROM67" s="469"/>
      <c r="RON67" s="469"/>
      <c r="ROO67" s="469"/>
      <c r="ROP67" s="469"/>
      <c r="ROQ67" s="469"/>
      <c r="ROR67" s="469"/>
      <c r="ROS67" s="469"/>
      <c r="ROT67" s="469"/>
      <c r="ROU67" s="469"/>
      <c r="ROV67" s="469"/>
      <c r="ROW67" s="469"/>
      <c r="ROX67" s="469"/>
      <c r="ROY67" s="469"/>
      <c r="ROZ67" s="469"/>
      <c r="RPA67" s="469"/>
      <c r="RPB67" s="469"/>
      <c r="RPC67" s="469"/>
      <c r="RPD67" s="469"/>
      <c r="RPE67" s="469"/>
      <c r="RPF67" s="469"/>
      <c r="RPG67" s="469"/>
      <c r="RPH67" s="469"/>
      <c r="RPI67" s="469"/>
      <c r="RPJ67" s="469"/>
      <c r="RPK67" s="469"/>
      <c r="RPL67" s="469"/>
      <c r="RPM67" s="469"/>
      <c r="RPN67" s="469"/>
      <c r="RPO67" s="469"/>
      <c r="RPP67" s="469"/>
      <c r="RPQ67" s="469"/>
      <c r="RPR67" s="469"/>
      <c r="RPS67" s="469"/>
      <c r="RPT67" s="469"/>
      <c r="RPU67" s="469"/>
      <c r="RPV67" s="469"/>
      <c r="RPW67" s="469"/>
      <c r="RPX67" s="469"/>
      <c r="RPY67" s="469"/>
      <c r="RPZ67" s="469"/>
      <c r="RQA67" s="469"/>
      <c r="RQB67" s="469"/>
      <c r="RQC67" s="469"/>
      <c r="RQD67" s="469"/>
      <c r="RQE67" s="469"/>
      <c r="RQF67" s="469"/>
      <c r="RQG67" s="469"/>
      <c r="RQH67" s="469"/>
      <c r="RQI67" s="469"/>
      <c r="RQJ67" s="469"/>
      <c r="RQK67" s="469"/>
      <c r="RQL67" s="469"/>
      <c r="RQM67" s="469"/>
      <c r="RQN67" s="469"/>
      <c r="RQO67" s="469"/>
      <c r="RQP67" s="469"/>
      <c r="RQQ67" s="469"/>
      <c r="RQR67" s="469"/>
      <c r="RQS67" s="469"/>
      <c r="RQT67" s="469"/>
      <c r="RQU67" s="469"/>
      <c r="RQV67" s="469"/>
      <c r="RQW67" s="469"/>
      <c r="RQX67" s="469"/>
      <c r="RQY67" s="469"/>
      <c r="RQZ67" s="469"/>
      <c r="RRA67" s="469"/>
      <c r="RRB67" s="469"/>
      <c r="RRC67" s="469"/>
      <c r="RRD67" s="469"/>
      <c r="RRE67" s="469"/>
      <c r="RRF67" s="469"/>
      <c r="RRG67" s="469"/>
      <c r="RRH67" s="469"/>
      <c r="RRI67" s="469"/>
      <c r="RRJ67" s="469"/>
      <c r="RRK67" s="469"/>
      <c r="RRL67" s="469"/>
      <c r="RRM67" s="469"/>
      <c r="RRN67" s="469"/>
      <c r="RRO67" s="469"/>
      <c r="RRP67" s="469"/>
      <c r="RRQ67" s="469"/>
      <c r="RRR67" s="469"/>
      <c r="RRS67" s="469"/>
      <c r="RRT67" s="469"/>
      <c r="RRU67" s="469"/>
      <c r="RRV67" s="469"/>
      <c r="RRW67" s="469"/>
      <c r="RRX67" s="469"/>
      <c r="RRY67" s="469"/>
      <c r="RRZ67" s="469"/>
      <c r="RSA67" s="469"/>
      <c r="RSB67" s="469"/>
      <c r="RSC67" s="469"/>
      <c r="RSD67" s="469"/>
      <c r="RSE67" s="469"/>
      <c r="RSF67" s="469"/>
      <c r="RSG67" s="469"/>
      <c r="RSH67" s="469"/>
      <c r="RSI67" s="469"/>
      <c r="RSJ67" s="469"/>
      <c r="RSK67" s="469"/>
      <c r="RSL67" s="469"/>
      <c r="RSM67" s="469"/>
      <c r="RSN67" s="469"/>
      <c r="RSO67" s="469"/>
      <c r="RSP67" s="469"/>
      <c r="RSQ67" s="469"/>
      <c r="RSR67" s="469"/>
      <c r="RSS67" s="469"/>
      <c r="RST67" s="469"/>
      <c r="RSU67" s="469"/>
      <c r="RSV67" s="469"/>
      <c r="RSW67" s="469"/>
      <c r="RSX67" s="469"/>
      <c r="RSY67" s="469"/>
      <c r="RSZ67" s="469"/>
      <c r="RTA67" s="469"/>
      <c r="RTB67" s="469"/>
      <c r="RTC67" s="469"/>
      <c r="RTD67" s="469"/>
      <c r="RTE67" s="469"/>
      <c r="RTF67" s="469"/>
      <c r="RTG67" s="469"/>
      <c r="RTH67" s="469"/>
      <c r="RTI67" s="469"/>
      <c r="RTJ67" s="469"/>
      <c r="RTK67" s="469"/>
      <c r="RTL67" s="469"/>
      <c r="RTM67" s="469"/>
      <c r="RTN67" s="469"/>
      <c r="RTO67" s="469"/>
      <c r="RTP67" s="469"/>
      <c r="RTQ67" s="469"/>
      <c r="RTR67" s="469"/>
      <c r="RTS67" s="469"/>
      <c r="RTT67" s="469"/>
      <c r="RTU67" s="469"/>
      <c r="RTV67" s="469"/>
      <c r="RTW67" s="469"/>
      <c r="RTX67" s="469"/>
      <c r="RTY67" s="469"/>
      <c r="RTZ67" s="469"/>
      <c r="RUA67" s="469"/>
      <c r="RUB67" s="469"/>
      <c r="RUC67" s="469"/>
      <c r="RUD67" s="469"/>
      <c r="RUE67" s="469"/>
      <c r="RUF67" s="469"/>
      <c r="RUG67" s="469"/>
      <c r="RUH67" s="469"/>
      <c r="RUI67" s="469"/>
      <c r="RUJ67" s="469"/>
      <c r="RUK67" s="469"/>
      <c r="RUL67" s="469"/>
      <c r="RUM67" s="469"/>
      <c r="RUN67" s="469"/>
      <c r="RUO67" s="469"/>
      <c r="RUP67" s="469"/>
      <c r="RUQ67" s="469"/>
      <c r="RUR67" s="469"/>
      <c r="RUS67" s="469"/>
      <c r="RUT67" s="469"/>
      <c r="RUU67" s="469"/>
      <c r="RUV67" s="469"/>
      <c r="RUW67" s="469"/>
      <c r="RUX67" s="469"/>
      <c r="RUY67" s="469"/>
      <c r="RUZ67" s="469"/>
      <c r="RVA67" s="469"/>
      <c r="RVB67" s="469"/>
      <c r="RVC67" s="469"/>
      <c r="RVD67" s="469"/>
      <c r="RVE67" s="469"/>
      <c r="RVF67" s="469"/>
      <c r="RVG67" s="469"/>
      <c r="RVH67" s="469"/>
      <c r="RVI67" s="469"/>
      <c r="RVJ67" s="469"/>
      <c r="RVK67" s="469"/>
      <c r="RVL67" s="469"/>
      <c r="RVM67" s="469"/>
      <c r="RVN67" s="469"/>
      <c r="RVO67" s="469"/>
      <c r="RVP67" s="469"/>
      <c r="RVQ67" s="469"/>
      <c r="RVR67" s="469"/>
      <c r="RVS67" s="469"/>
      <c r="RVT67" s="469"/>
      <c r="RVU67" s="469"/>
      <c r="RVV67" s="469"/>
      <c r="RVW67" s="469"/>
      <c r="RVX67" s="469"/>
      <c r="RVY67" s="469"/>
      <c r="RVZ67" s="469"/>
      <c r="RWA67" s="469"/>
      <c r="RWB67" s="469"/>
      <c r="RWC67" s="469"/>
      <c r="RWD67" s="469"/>
      <c r="RWE67" s="469"/>
      <c r="RWF67" s="469"/>
      <c r="RWG67" s="469"/>
      <c r="RWH67" s="469"/>
      <c r="RWI67" s="469"/>
      <c r="RWJ67" s="469"/>
      <c r="RWK67" s="469"/>
      <c r="RWL67" s="469"/>
      <c r="RWM67" s="469"/>
      <c r="RWN67" s="469"/>
      <c r="RWO67" s="469"/>
      <c r="RWP67" s="469"/>
      <c r="RWQ67" s="469"/>
      <c r="RWR67" s="469"/>
      <c r="RWS67" s="469"/>
      <c r="RWT67" s="469"/>
      <c r="RWU67" s="469"/>
      <c r="RWV67" s="469"/>
      <c r="RWW67" s="469"/>
      <c r="RWX67" s="469"/>
      <c r="RWY67" s="469"/>
      <c r="RWZ67" s="469"/>
      <c r="RXA67" s="469"/>
      <c r="RXB67" s="469"/>
      <c r="RXC67" s="469"/>
      <c r="RXD67" s="469"/>
      <c r="RXE67" s="469"/>
      <c r="RXF67" s="469"/>
      <c r="RXG67" s="469"/>
      <c r="RXH67" s="469"/>
      <c r="RXI67" s="469"/>
      <c r="RXJ67" s="469"/>
      <c r="RXK67" s="469"/>
      <c r="RXL67" s="469"/>
      <c r="RXM67" s="469"/>
      <c r="RXN67" s="469"/>
      <c r="RXO67" s="469"/>
      <c r="RXP67" s="469"/>
      <c r="RXQ67" s="469"/>
      <c r="RXR67" s="469"/>
      <c r="RXS67" s="469"/>
      <c r="RXT67" s="469"/>
      <c r="RXU67" s="469"/>
      <c r="RXV67" s="469"/>
      <c r="RXW67" s="469"/>
      <c r="RXX67" s="469"/>
      <c r="RXY67" s="469"/>
      <c r="RXZ67" s="469"/>
      <c r="RYA67" s="469"/>
      <c r="RYB67" s="469"/>
      <c r="RYC67" s="469"/>
      <c r="RYD67" s="469"/>
      <c r="RYE67" s="469"/>
      <c r="RYF67" s="469"/>
      <c r="RYG67" s="469"/>
      <c r="RYH67" s="469"/>
      <c r="RYI67" s="469"/>
      <c r="RYJ67" s="469"/>
      <c r="RYK67" s="469"/>
      <c r="RYL67" s="469"/>
      <c r="RYM67" s="469"/>
      <c r="RYN67" s="469"/>
      <c r="RYO67" s="469"/>
      <c r="RYP67" s="469"/>
      <c r="RYQ67" s="469"/>
      <c r="RYR67" s="469"/>
      <c r="RYS67" s="469"/>
      <c r="RYT67" s="469"/>
      <c r="RYU67" s="469"/>
      <c r="RYV67" s="469"/>
      <c r="RYW67" s="469"/>
      <c r="RYX67" s="469"/>
      <c r="RYY67" s="469"/>
      <c r="RYZ67" s="469"/>
      <c r="RZA67" s="469"/>
      <c r="RZB67" s="469"/>
      <c r="RZC67" s="469"/>
      <c r="RZD67" s="469"/>
      <c r="RZE67" s="469"/>
      <c r="RZF67" s="469"/>
      <c r="RZG67" s="469"/>
      <c r="RZH67" s="469"/>
      <c r="RZI67" s="469"/>
      <c r="RZJ67" s="469"/>
      <c r="RZK67" s="469"/>
      <c r="RZL67" s="469"/>
      <c r="RZM67" s="469"/>
      <c r="RZN67" s="469"/>
      <c r="RZO67" s="469"/>
      <c r="RZP67" s="469"/>
      <c r="RZQ67" s="469"/>
      <c r="RZR67" s="469"/>
      <c r="RZS67" s="469"/>
      <c r="RZT67" s="469"/>
      <c r="RZU67" s="469"/>
      <c r="RZV67" s="469"/>
      <c r="RZW67" s="469"/>
      <c r="RZX67" s="469"/>
      <c r="RZY67" s="469"/>
      <c r="RZZ67" s="469"/>
      <c r="SAA67" s="469"/>
      <c r="SAB67" s="469"/>
      <c r="SAC67" s="469"/>
      <c r="SAD67" s="469"/>
      <c r="SAE67" s="469"/>
      <c r="SAF67" s="469"/>
      <c r="SAG67" s="469"/>
      <c r="SAH67" s="469"/>
      <c r="SAI67" s="469"/>
      <c r="SAJ67" s="469"/>
      <c r="SAK67" s="469"/>
      <c r="SAL67" s="469"/>
      <c r="SAM67" s="469"/>
      <c r="SAN67" s="469"/>
      <c r="SAO67" s="469"/>
      <c r="SAP67" s="469"/>
      <c r="SAQ67" s="469"/>
      <c r="SAR67" s="469"/>
      <c r="SAS67" s="469"/>
      <c r="SAT67" s="469"/>
      <c r="SAU67" s="469"/>
      <c r="SAV67" s="469"/>
      <c r="SAW67" s="469"/>
      <c r="SAX67" s="469"/>
      <c r="SAY67" s="469"/>
      <c r="SAZ67" s="469"/>
      <c r="SBA67" s="469"/>
      <c r="SBB67" s="469"/>
      <c r="SBC67" s="469"/>
      <c r="SBD67" s="469"/>
      <c r="SBE67" s="469"/>
      <c r="SBF67" s="469"/>
      <c r="SBG67" s="469"/>
      <c r="SBH67" s="469"/>
      <c r="SBI67" s="469"/>
      <c r="SBJ67" s="469"/>
      <c r="SBK67" s="469"/>
      <c r="SBL67" s="469"/>
      <c r="SBM67" s="469"/>
      <c r="SBN67" s="469"/>
      <c r="SBO67" s="469"/>
      <c r="SBP67" s="469"/>
      <c r="SBQ67" s="469"/>
      <c r="SBR67" s="469"/>
      <c r="SBS67" s="469"/>
      <c r="SBT67" s="469"/>
      <c r="SBU67" s="469"/>
      <c r="SBV67" s="469"/>
      <c r="SBW67" s="469"/>
      <c r="SBX67" s="469"/>
      <c r="SBY67" s="469"/>
      <c r="SBZ67" s="469"/>
      <c r="SCA67" s="469"/>
      <c r="SCB67" s="469"/>
      <c r="SCC67" s="469"/>
      <c r="SCD67" s="469"/>
      <c r="SCE67" s="469"/>
      <c r="SCF67" s="469"/>
      <c r="SCG67" s="469"/>
      <c r="SCH67" s="469"/>
      <c r="SCI67" s="469"/>
      <c r="SCJ67" s="469"/>
      <c r="SCK67" s="469"/>
      <c r="SCL67" s="469"/>
      <c r="SCM67" s="469"/>
      <c r="SCN67" s="469"/>
      <c r="SCO67" s="469"/>
      <c r="SCP67" s="469"/>
      <c r="SCQ67" s="469"/>
      <c r="SCR67" s="469"/>
      <c r="SCS67" s="469"/>
      <c r="SCT67" s="469"/>
      <c r="SCU67" s="469"/>
      <c r="SCV67" s="469"/>
      <c r="SCW67" s="469"/>
      <c r="SCX67" s="469"/>
      <c r="SCY67" s="469"/>
      <c r="SCZ67" s="469"/>
      <c r="SDA67" s="469"/>
      <c r="SDB67" s="469"/>
      <c r="SDC67" s="469"/>
      <c r="SDD67" s="469"/>
      <c r="SDE67" s="469"/>
      <c r="SDF67" s="469"/>
      <c r="SDG67" s="469"/>
      <c r="SDH67" s="469"/>
      <c r="SDI67" s="469"/>
      <c r="SDJ67" s="469"/>
      <c r="SDK67" s="469"/>
      <c r="SDL67" s="469"/>
      <c r="SDM67" s="469"/>
      <c r="SDN67" s="469"/>
      <c r="SDO67" s="469"/>
      <c r="SDP67" s="469"/>
      <c r="SDQ67" s="469"/>
      <c r="SDR67" s="469"/>
      <c r="SDS67" s="469"/>
      <c r="SDT67" s="469"/>
      <c r="SDU67" s="469"/>
      <c r="SDV67" s="469"/>
      <c r="SDW67" s="469"/>
      <c r="SDX67" s="469"/>
      <c r="SDY67" s="469"/>
      <c r="SDZ67" s="469"/>
      <c r="SEA67" s="469"/>
      <c r="SEB67" s="469"/>
      <c r="SEC67" s="469"/>
      <c r="SED67" s="469"/>
      <c r="SEE67" s="469"/>
      <c r="SEF67" s="469"/>
      <c r="SEG67" s="469"/>
      <c r="SEH67" s="469"/>
      <c r="SEI67" s="469"/>
      <c r="SEJ67" s="469"/>
      <c r="SEK67" s="469"/>
      <c r="SEL67" s="469"/>
      <c r="SEM67" s="469"/>
      <c r="SEN67" s="469"/>
      <c r="SEO67" s="469"/>
      <c r="SEP67" s="469"/>
      <c r="SEQ67" s="469"/>
      <c r="SER67" s="469"/>
      <c r="SES67" s="469"/>
      <c r="SET67" s="469"/>
      <c r="SEU67" s="469"/>
      <c r="SEV67" s="469"/>
      <c r="SEW67" s="469"/>
      <c r="SEX67" s="469"/>
      <c r="SEY67" s="469"/>
      <c r="SEZ67" s="469"/>
      <c r="SFA67" s="469"/>
      <c r="SFB67" s="469"/>
      <c r="SFC67" s="469"/>
      <c r="SFD67" s="469"/>
      <c r="SFE67" s="469"/>
      <c r="SFF67" s="469"/>
      <c r="SFG67" s="469"/>
      <c r="SFH67" s="469"/>
      <c r="SFI67" s="469"/>
      <c r="SFJ67" s="469"/>
      <c r="SFK67" s="469"/>
      <c r="SFL67" s="469"/>
      <c r="SFM67" s="469"/>
      <c r="SFN67" s="469"/>
      <c r="SFO67" s="469"/>
      <c r="SFP67" s="469"/>
      <c r="SFQ67" s="469"/>
      <c r="SFR67" s="469"/>
      <c r="SFS67" s="469"/>
      <c r="SFT67" s="469"/>
      <c r="SFU67" s="469"/>
      <c r="SFV67" s="469"/>
      <c r="SFW67" s="469"/>
      <c r="SFX67" s="469"/>
      <c r="SFY67" s="469"/>
      <c r="SFZ67" s="469"/>
      <c r="SGA67" s="469"/>
      <c r="SGB67" s="469"/>
      <c r="SGC67" s="469"/>
      <c r="SGD67" s="469"/>
      <c r="SGE67" s="469"/>
      <c r="SGF67" s="469"/>
      <c r="SGG67" s="469"/>
      <c r="SGH67" s="469"/>
      <c r="SGI67" s="469"/>
      <c r="SGJ67" s="469"/>
      <c r="SGK67" s="469"/>
      <c r="SGL67" s="469"/>
      <c r="SGM67" s="469"/>
      <c r="SGN67" s="469"/>
      <c r="SGO67" s="469"/>
      <c r="SGP67" s="469"/>
      <c r="SGQ67" s="469"/>
      <c r="SGR67" s="469"/>
      <c r="SGS67" s="469"/>
      <c r="SGT67" s="469"/>
      <c r="SGU67" s="469"/>
      <c r="SGV67" s="469"/>
      <c r="SGW67" s="469"/>
      <c r="SGX67" s="469"/>
      <c r="SGY67" s="469"/>
      <c r="SGZ67" s="469"/>
      <c r="SHA67" s="469"/>
      <c r="SHB67" s="469"/>
      <c r="SHC67" s="469"/>
      <c r="SHD67" s="469"/>
      <c r="SHE67" s="469"/>
      <c r="SHF67" s="469"/>
      <c r="SHG67" s="469"/>
      <c r="SHH67" s="469"/>
      <c r="SHI67" s="469"/>
      <c r="SHJ67" s="469"/>
      <c r="SHK67" s="469"/>
      <c r="SHL67" s="469"/>
      <c r="SHM67" s="469"/>
      <c r="SHN67" s="469"/>
      <c r="SHO67" s="469"/>
      <c r="SHP67" s="469"/>
      <c r="SHQ67" s="469"/>
      <c r="SHR67" s="469"/>
      <c r="SHS67" s="469"/>
      <c r="SHT67" s="469"/>
      <c r="SHU67" s="469"/>
      <c r="SHV67" s="469"/>
      <c r="SHW67" s="469"/>
      <c r="SHX67" s="469"/>
      <c r="SHY67" s="469"/>
      <c r="SHZ67" s="469"/>
      <c r="SIA67" s="469"/>
      <c r="SIB67" s="469"/>
      <c r="SIC67" s="469"/>
      <c r="SID67" s="469"/>
      <c r="SIE67" s="469"/>
      <c r="SIF67" s="469"/>
      <c r="SIG67" s="469"/>
      <c r="SIH67" s="469"/>
      <c r="SII67" s="469"/>
      <c r="SIJ67" s="469"/>
      <c r="SIK67" s="469"/>
      <c r="SIL67" s="469"/>
      <c r="SIM67" s="469"/>
      <c r="SIN67" s="469"/>
      <c r="SIO67" s="469"/>
      <c r="SIP67" s="469"/>
      <c r="SIQ67" s="469"/>
      <c r="SIR67" s="469"/>
      <c r="SIS67" s="469"/>
      <c r="SIT67" s="469"/>
      <c r="SIU67" s="469"/>
      <c r="SIV67" s="469"/>
      <c r="SIW67" s="469"/>
      <c r="SIX67" s="469"/>
      <c r="SIY67" s="469"/>
      <c r="SIZ67" s="469"/>
      <c r="SJA67" s="469"/>
      <c r="SJB67" s="469"/>
      <c r="SJC67" s="469"/>
      <c r="SJD67" s="469"/>
      <c r="SJE67" s="469"/>
      <c r="SJF67" s="469"/>
      <c r="SJG67" s="469"/>
      <c r="SJH67" s="469"/>
      <c r="SJI67" s="469"/>
      <c r="SJJ67" s="469"/>
      <c r="SJK67" s="469"/>
      <c r="SJL67" s="469"/>
      <c r="SJM67" s="469"/>
      <c r="SJN67" s="469"/>
      <c r="SJO67" s="469"/>
      <c r="SJP67" s="469"/>
      <c r="SJQ67" s="469"/>
      <c r="SJR67" s="469"/>
      <c r="SJS67" s="469"/>
      <c r="SJT67" s="469"/>
      <c r="SJU67" s="469"/>
      <c r="SJV67" s="469"/>
      <c r="SJW67" s="469"/>
      <c r="SJX67" s="469"/>
      <c r="SJY67" s="469"/>
      <c r="SJZ67" s="469"/>
      <c r="SKA67" s="469"/>
      <c r="SKB67" s="469"/>
      <c r="SKC67" s="469"/>
      <c r="SKD67" s="469"/>
      <c r="SKE67" s="469"/>
      <c r="SKF67" s="469"/>
      <c r="SKG67" s="469"/>
      <c r="SKH67" s="469"/>
      <c r="SKI67" s="469"/>
      <c r="SKJ67" s="469"/>
      <c r="SKK67" s="469"/>
      <c r="SKL67" s="469"/>
      <c r="SKM67" s="469"/>
      <c r="SKN67" s="469"/>
      <c r="SKO67" s="469"/>
      <c r="SKP67" s="469"/>
      <c r="SKQ67" s="469"/>
      <c r="SKR67" s="469"/>
      <c r="SKS67" s="469"/>
      <c r="SKT67" s="469"/>
      <c r="SKU67" s="469"/>
      <c r="SKV67" s="469"/>
      <c r="SKW67" s="469"/>
      <c r="SKX67" s="469"/>
      <c r="SKY67" s="469"/>
      <c r="SKZ67" s="469"/>
      <c r="SLA67" s="469"/>
      <c r="SLB67" s="469"/>
      <c r="SLC67" s="469"/>
      <c r="SLD67" s="469"/>
      <c r="SLE67" s="469"/>
      <c r="SLF67" s="469"/>
      <c r="SLG67" s="469"/>
      <c r="SLH67" s="469"/>
      <c r="SLI67" s="469"/>
      <c r="SLJ67" s="469"/>
      <c r="SLK67" s="469"/>
      <c r="SLL67" s="469"/>
      <c r="SLM67" s="469"/>
      <c r="SLN67" s="469"/>
      <c r="SLO67" s="469"/>
      <c r="SLP67" s="469"/>
      <c r="SLQ67" s="469"/>
      <c r="SLR67" s="469"/>
      <c r="SLS67" s="469"/>
      <c r="SLT67" s="469"/>
      <c r="SLU67" s="469"/>
      <c r="SLV67" s="469"/>
      <c r="SLW67" s="469"/>
      <c r="SLX67" s="469"/>
      <c r="SLY67" s="469"/>
      <c r="SLZ67" s="469"/>
      <c r="SMA67" s="469"/>
      <c r="SMB67" s="469"/>
      <c r="SMC67" s="469"/>
      <c r="SMD67" s="469"/>
      <c r="SME67" s="469"/>
      <c r="SMF67" s="469"/>
      <c r="SMG67" s="469"/>
      <c r="SMH67" s="469"/>
      <c r="SMI67" s="469"/>
      <c r="SMJ67" s="469"/>
      <c r="SMK67" s="469"/>
      <c r="SML67" s="469"/>
      <c r="SMM67" s="469"/>
      <c r="SMN67" s="469"/>
      <c r="SMO67" s="469"/>
      <c r="SMP67" s="469"/>
      <c r="SMQ67" s="469"/>
      <c r="SMR67" s="469"/>
      <c r="SMS67" s="469"/>
      <c r="SMT67" s="469"/>
      <c r="SMU67" s="469"/>
      <c r="SMV67" s="469"/>
      <c r="SMW67" s="469"/>
      <c r="SMX67" s="469"/>
      <c r="SMY67" s="469"/>
      <c r="SMZ67" s="469"/>
      <c r="SNA67" s="469"/>
      <c r="SNB67" s="469"/>
      <c r="SNC67" s="469"/>
      <c r="SND67" s="469"/>
      <c r="SNE67" s="469"/>
      <c r="SNF67" s="469"/>
      <c r="SNG67" s="469"/>
      <c r="SNH67" s="469"/>
      <c r="SNI67" s="469"/>
      <c r="SNJ67" s="469"/>
      <c r="SNK67" s="469"/>
      <c r="SNL67" s="469"/>
      <c r="SNM67" s="469"/>
      <c r="SNN67" s="469"/>
      <c r="SNO67" s="469"/>
      <c r="SNP67" s="469"/>
      <c r="SNQ67" s="469"/>
      <c r="SNR67" s="469"/>
      <c r="SNS67" s="469"/>
      <c r="SNT67" s="469"/>
      <c r="SNU67" s="469"/>
      <c r="SNV67" s="469"/>
      <c r="SNW67" s="469"/>
      <c r="SNX67" s="469"/>
      <c r="SNY67" s="469"/>
      <c r="SNZ67" s="469"/>
      <c r="SOA67" s="469"/>
      <c r="SOB67" s="469"/>
      <c r="SOC67" s="469"/>
      <c r="SOD67" s="469"/>
      <c r="SOE67" s="469"/>
      <c r="SOF67" s="469"/>
      <c r="SOG67" s="469"/>
      <c r="SOH67" s="469"/>
      <c r="SOI67" s="469"/>
      <c r="SOJ67" s="469"/>
      <c r="SOK67" s="469"/>
      <c r="SOL67" s="469"/>
      <c r="SOM67" s="469"/>
      <c r="SON67" s="469"/>
      <c r="SOO67" s="469"/>
      <c r="SOP67" s="469"/>
      <c r="SOQ67" s="469"/>
      <c r="SOR67" s="469"/>
      <c r="SOS67" s="469"/>
      <c r="SOT67" s="469"/>
      <c r="SOU67" s="469"/>
      <c r="SOV67" s="469"/>
      <c r="SOW67" s="469"/>
      <c r="SOX67" s="469"/>
      <c r="SOY67" s="469"/>
      <c r="SOZ67" s="469"/>
      <c r="SPA67" s="469"/>
      <c r="SPB67" s="469"/>
      <c r="SPC67" s="469"/>
      <c r="SPD67" s="469"/>
      <c r="SPE67" s="469"/>
      <c r="SPF67" s="469"/>
      <c r="SPG67" s="469"/>
      <c r="SPH67" s="469"/>
      <c r="SPI67" s="469"/>
      <c r="SPJ67" s="469"/>
      <c r="SPK67" s="469"/>
      <c r="SPL67" s="469"/>
      <c r="SPM67" s="469"/>
      <c r="SPN67" s="469"/>
      <c r="SPO67" s="469"/>
      <c r="SPP67" s="469"/>
      <c r="SPQ67" s="469"/>
      <c r="SPR67" s="469"/>
      <c r="SPS67" s="469"/>
      <c r="SPT67" s="469"/>
      <c r="SPU67" s="469"/>
      <c r="SPV67" s="469"/>
      <c r="SPW67" s="469"/>
      <c r="SPX67" s="469"/>
      <c r="SPY67" s="469"/>
      <c r="SPZ67" s="469"/>
      <c r="SQA67" s="469"/>
      <c r="SQB67" s="469"/>
      <c r="SQC67" s="469"/>
      <c r="SQD67" s="469"/>
      <c r="SQE67" s="469"/>
      <c r="SQF67" s="469"/>
      <c r="SQG67" s="469"/>
      <c r="SQH67" s="469"/>
      <c r="SQI67" s="469"/>
      <c r="SQJ67" s="469"/>
      <c r="SQK67" s="469"/>
      <c r="SQL67" s="469"/>
      <c r="SQM67" s="469"/>
      <c r="SQN67" s="469"/>
      <c r="SQO67" s="469"/>
      <c r="SQP67" s="469"/>
      <c r="SQQ67" s="469"/>
      <c r="SQR67" s="469"/>
      <c r="SQS67" s="469"/>
      <c r="SQT67" s="469"/>
      <c r="SQU67" s="469"/>
      <c r="SQV67" s="469"/>
      <c r="SQW67" s="469"/>
      <c r="SQX67" s="469"/>
      <c r="SQY67" s="469"/>
      <c r="SQZ67" s="469"/>
      <c r="SRA67" s="469"/>
      <c r="SRB67" s="469"/>
      <c r="SRC67" s="469"/>
      <c r="SRD67" s="469"/>
      <c r="SRE67" s="469"/>
      <c r="SRF67" s="469"/>
      <c r="SRG67" s="469"/>
      <c r="SRH67" s="469"/>
      <c r="SRI67" s="469"/>
      <c r="SRJ67" s="469"/>
      <c r="SRK67" s="469"/>
      <c r="SRL67" s="469"/>
      <c r="SRM67" s="469"/>
      <c r="SRN67" s="469"/>
      <c r="SRO67" s="469"/>
      <c r="SRP67" s="469"/>
      <c r="SRQ67" s="469"/>
      <c r="SRR67" s="469"/>
      <c r="SRS67" s="469"/>
      <c r="SRT67" s="469"/>
      <c r="SRU67" s="469"/>
      <c r="SRV67" s="469"/>
      <c r="SRW67" s="469"/>
      <c r="SRX67" s="469"/>
      <c r="SRY67" s="469"/>
      <c r="SRZ67" s="469"/>
      <c r="SSA67" s="469"/>
      <c r="SSB67" s="469"/>
      <c r="SSC67" s="469"/>
      <c r="SSD67" s="469"/>
      <c r="SSE67" s="469"/>
      <c r="SSF67" s="469"/>
      <c r="SSG67" s="469"/>
      <c r="SSH67" s="469"/>
      <c r="SSI67" s="469"/>
      <c r="SSJ67" s="469"/>
      <c r="SSK67" s="469"/>
      <c r="SSL67" s="469"/>
      <c r="SSM67" s="469"/>
      <c r="SSN67" s="469"/>
      <c r="SSO67" s="469"/>
      <c r="SSP67" s="469"/>
      <c r="SSQ67" s="469"/>
      <c r="SSR67" s="469"/>
      <c r="SSS67" s="469"/>
      <c r="SST67" s="469"/>
      <c r="SSU67" s="469"/>
      <c r="SSV67" s="469"/>
      <c r="SSW67" s="469"/>
      <c r="SSX67" s="469"/>
      <c r="SSY67" s="469"/>
      <c r="SSZ67" s="469"/>
      <c r="STA67" s="469"/>
      <c r="STB67" s="469"/>
      <c r="STC67" s="469"/>
      <c r="STD67" s="469"/>
      <c r="STE67" s="469"/>
      <c r="STF67" s="469"/>
      <c r="STG67" s="469"/>
      <c r="STH67" s="469"/>
      <c r="STI67" s="469"/>
      <c r="STJ67" s="469"/>
      <c r="STK67" s="469"/>
      <c r="STL67" s="469"/>
      <c r="STM67" s="469"/>
      <c r="STN67" s="469"/>
      <c r="STO67" s="469"/>
      <c r="STP67" s="469"/>
      <c r="STQ67" s="469"/>
      <c r="STR67" s="469"/>
      <c r="STS67" s="469"/>
      <c r="STT67" s="469"/>
      <c r="STU67" s="469"/>
      <c r="STV67" s="469"/>
      <c r="STW67" s="469"/>
      <c r="STX67" s="469"/>
      <c r="STY67" s="469"/>
      <c r="STZ67" s="469"/>
      <c r="SUA67" s="469"/>
      <c r="SUB67" s="469"/>
      <c r="SUC67" s="469"/>
      <c r="SUD67" s="469"/>
      <c r="SUE67" s="469"/>
      <c r="SUF67" s="469"/>
      <c r="SUG67" s="469"/>
      <c r="SUH67" s="469"/>
      <c r="SUI67" s="469"/>
      <c r="SUJ67" s="469"/>
      <c r="SUK67" s="469"/>
      <c r="SUL67" s="469"/>
      <c r="SUM67" s="469"/>
      <c r="SUN67" s="469"/>
      <c r="SUO67" s="469"/>
      <c r="SUP67" s="469"/>
      <c r="SUQ67" s="469"/>
      <c r="SUR67" s="469"/>
      <c r="SUS67" s="469"/>
      <c r="SUT67" s="469"/>
      <c r="SUU67" s="469"/>
      <c r="SUV67" s="469"/>
      <c r="SUW67" s="469"/>
      <c r="SUX67" s="469"/>
      <c r="SUY67" s="469"/>
      <c r="SUZ67" s="469"/>
      <c r="SVA67" s="469"/>
      <c r="SVB67" s="469"/>
      <c r="SVC67" s="469"/>
      <c r="SVD67" s="469"/>
      <c r="SVE67" s="469"/>
      <c r="SVF67" s="469"/>
      <c r="SVG67" s="469"/>
      <c r="SVH67" s="469"/>
      <c r="SVI67" s="469"/>
      <c r="SVJ67" s="469"/>
      <c r="SVK67" s="469"/>
      <c r="SVL67" s="469"/>
      <c r="SVM67" s="469"/>
      <c r="SVN67" s="469"/>
      <c r="SVO67" s="469"/>
      <c r="SVP67" s="469"/>
      <c r="SVQ67" s="469"/>
      <c r="SVR67" s="469"/>
      <c r="SVS67" s="469"/>
      <c r="SVT67" s="469"/>
      <c r="SVU67" s="469"/>
      <c r="SVV67" s="469"/>
      <c r="SVW67" s="469"/>
      <c r="SVX67" s="469"/>
      <c r="SVY67" s="469"/>
      <c r="SVZ67" s="469"/>
      <c r="SWA67" s="469"/>
      <c r="SWB67" s="469"/>
      <c r="SWC67" s="469"/>
      <c r="SWD67" s="469"/>
      <c r="SWE67" s="469"/>
      <c r="SWF67" s="469"/>
      <c r="SWG67" s="469"/>
      <c r="SWH67" s="469"/>
      <c r="SWI67" s="469"/>
      <c r="SWJ67" s="469"/>
      <c r="SWK67" s="469"/>
      <c r="SWL67" s="469"/>
      <c r="SWM67" s="469"/>
      <c r="SWN67" s="469"/>
      <c r="SWO67" s="469"/>
      <c r="SWP67" s="469"/>
      <c r="SWQ67" s="469"/>
      <c r="SWR67" s="469"/>
      <c r="SWS67" s="469"/>
      <c r="SWT67" s="469"/>
      <c r="SWU67" s="469"/>
      <c r="SWV67" s="469"/>
      <c r="SWW67" s="469"/>
      <c r="SWX67" s="469"/>
      <c r="SWY67" s="469"/>
      <c r="SWZ67" s="469"/>
      <c r="SXA67" s="469"/>
      <c r="SXB67" s="469"/>
      <c r="SXC67" s="469"/>
      <c r="SXD67" s="469"/>
      <c r="SXE67" s="469"/>
      <c r="SXF67" s="469"/>
      <c r="SXG67" s="469"/>
      <c r="SXH67" s="469"/>
      <c r="SXI67" s="469"/>
      <c r="SXJ67" s="469"/>
      <c r="SXK67" s="469"/>
      <c r="SXL67" s="469"/>
      <c r="SXM67" s="469"/>
      <c r="SXN67" s="469"/>
      <c r="SXO67" s="469"/>
      <c r="SXP67" s="469"/>
      <c r="SXQ67" s="469"/>
      <c r="SXR67" s="469"/>
      <c r="SXS67" s="469"/>
      <c r="SXT67" s="469"/>
      <c r="SXU67" s="469"/>
      <c r="SXV67" s="469"/>
      <c r="SXW67" s="469"/>
      <c r="SXX67" s="469"/>
      <c r="SXY67" s="469"/>
      <c r="SXZ67" s="469"/>
      <c r="SYA67" s="469"/>
      <c r="SYB67" s="469"/>
      <c r="SYC67" s="469"/>
      <c r="SYD67" s="469"/>
      <c r="SYE67" s="469"/>
      <c r="SYF67" s="469"/>
      <c r="SYG67" s="469"/>
      <c r="SYH67" s="469"/>
      <c r="SYI67" s="469"/>
      <c r="SYJ67" s="469"/>
      <c r="SYK67" s="469"/>
      <c r="SYL67" s="469"/>
      <c r="SYM67" s="469"/>
      <c r="SYN67" s="469"/>
      <c r="SYO67" s="469"/>
      <c r="SYP67" s="469"/>
      <c r="SYQ67" s="469"/>
      <c r="SYR67" s="469"/>
      <c r="SYS67" s="469"/>
      <c r="SYT67" s="469"/>
      <c r="SYU67" s="469"/>
      <c r="SYV67" s="469"/>
      <c r="SYW67" s="469"/>
      <c r="SYX67" s="469"/>
      <c r="SYY67" s="469"/>
      <c r="SYZ67" s="469"/>
      <c r="SZA67" s="469"/>
      <c r="SZB67" s="469"/>
      <c r="SZC67" s="469"/>
      <c r="SZD67" s="469"/>
      <c r="SZE67" s="469"/>
      <c r="SZF67" s="469"/>
      <c r="SZG67" s="469"/>
      <c r="SZH67" s="469"/>
      <c r="SZI67" s="469"/>
      <c r="SZJ67" s="469"/>
      <c r="SZK67" s="469"/>
      <c r="SZL67" s="469"/>
      <c r="SZM67" s="469"/>
      <c r="SZN67" s="469"/>
      <c r="SZO67" s="469"/>
      <c r="SZP67" s="469"/>
      <c r="SZQ67" s="469"/>
      <c r="SZR67" s="469"/>
      <c r="SZS67" s="469"/>
      <c r="SZT67" s="469"/>
      <c r="SZU67" s="469"/>
      <c r="SZV67" s="469"/>
      <c r="SZW67" s="469"/>
      <c r="SZX67" s="469"/>
      <c r="SZY67" s="469"/>
      <c r="SZZ67" s="469"/>
      <c r="TAA67" s="469"/>
      <c r="TAB67" s="469"/>
      <c r="TAC67" s="469"/>
      <c r="TAD67" s="469"/>
      <c r="TAE67" s="469"/>
      <c r="TAF67" s="469"/>
      <c r="TAG67" s="469"/>
      <c r="TAH67" s="469"/>
      <c r="TAI67" s="469"/>
      <c r="TAJ67" s="469"/>
      <c r="TAK67" s="469"/>
      <c r="TAL67" s="469"/>
      <c r="TAM67" s="469"/>
      <c r="TAN67" s="469"/>
      <c r="TAO67" s="469"/>
      <c r="TAP67" s="469"/>
      <c r="TAQ67" s="469"/>
      <c r="TAR67" s="469"/>
      <c r="TAS67" s="469"/>
      <c r="TAT67" s="469"/>
      <c r="TAU67" s="469"/>
      <c r="TAV67" s="469"/>
      <c r="TAW67" s="469"/>
      <c r="TAX67" s="469"/>
      <c r="TAY67" s="469"/>
      <c r="TAZ67" s="469"/>
      <c r="TBA67" s="469"/>
      <c r="TBB67" s="469"/>
      <c r="TBC67" s="469"/>
      <c r="TBD67" s="469"/>
      <c r="TBE67" s="469"/>
      <c r="TBF67" s="469"/>
      <c r="TBG67" s="469"/>
      <c r="TBH67" s="469"/>
      <c r="TBI67" s="469"/>
      <c r="TBJ67" s="469"/>
      <c r="TBK67" s="469"/>
      <c r="TBL67" s="469"/>
      <c r="TBM67" s="469"/>
      <c r="TBN67" s="469"/>
      <c r="TBO67" s="469"/>
      <c r="TBP67" s="469"/>
      <c r="TBQ67" s="469"/>
      <c r="TBR67" s="469"/>
      <c r="TBS67" s="469"/>
      <c r="TBT67" s="469"/>
      <c r="TBU67" s="469"/>
      <c r="TBV67" s="469"/>
      <c r="TBW67" s="469"/>
      <c r="TBX67" s="469"/>
      <c r="TBY67" s="469"/>
      <c r="TBZ67" s="469"/>
      <c r="TCA67" s="469"/>
      <c r="TCB67" s="469"/>
      <c r="TCC67" s="469"/>
      <c r="TCD67" s="469"/>
      <c r="TCE67" s="469"/>
      <c r="TCF67" s="469"/>
      <c r="TCG67" s="469"/>
      <c r="TCH67" s="469"/>
      <c r="TCI67" s="469"/>
      <c r="TCJ67" s="469"/>
      <c r="TCK67" s="469"/>
      <c r="TCL67" s="469"/>
      <c r="TCM67" s="469"/>
      <c r="TCN67" s="469"/>
      <c r="TCO67" s="469"/>
      <c r="TCP67" s="469"/>
      <c r="TCQ67" s="469"/>
      <c r="TCR67" s="469"/>
      <c r="TCS67" s="469"/>
      <c r="TCT67" s="469"/>
      <c r="TCU67" s="469"/>
      <c r="TCV67" s="469"/>
      <c r="TCW67" s="469"/>
      <c r="TCX67" s="469"/>
      <c r="TCY67" s="469"/>
      <c r="TCZ67" s="469"/>
      <c r="TDA67" s="469"/>
      <c r="TDB67" s="469"/>
      <c r="TDC67" s="469"/>
      <c r="TDD67" s="469"/>
      <c r="TDE67" s="469"/>
      <c r="TDF67" s="469"/>
      <c r="TDG67" s="469"/>
      <c r="TDH67" s="469"/>
      <c r="TDI67" s="469"/>
      <c r="TDJ67" s="469"/>
      <c r="TDK67" s="469"/>
      <c r="TDL67" s="469"/>
      <c r="TDM67" s="469"/>
      <c r="TDN67" s="469"/>
      <c r="TDO67" s="469"/>
      <c r="TDP67" s="469"/>
      <c r="TDQ67" s="469"/>
      <c r="TDR67" s="469"/>
      <c r="TDS67" s="469"/>
      <c r="TDT67" s="469"/>
      <c r="TDU67" s="469"/>
      <c r="TDV67" s="469"/>
      <c r="TDW67" s="469"/>
      <c r="TDX67" s="469"/>
      <c r="TDY67" s="469"/>
      <c r="TDZ67" s="469"/>
      <c r="TEA67" s="469"/>
      <c r="TEB67" s="469"/>
      <c r="TEC67" s="469"/>
      <c r="TED67" s="469"/>
      <c r="TEE67" s="469"/>
      <c r="TEF67" s="469"/>
      <c r="TEG67" s="469"/>
      <c r="TEH67" s="469"/>
      <c r="TEI67" s="469"/>
      <c r="TEJ67" s="469"/>
      <c r="TEK67" s="469"/>
      <c r="TEL67" s="469"/>
      <c r="TEM67" s="469"/>
      <c r="TEN67" s="469"/>
      <c r="TEO67" s="469"/>
      <c r="TEP67" s="469"/>
      <c r="TEQ67" s="469"/>
      <c r="TER67" s="469"/>
      <c r="TES67" s="469"/>
      <c r="TET67" s="469"/>
      <c r="TEU67" s="469"/>
      <c r="TEV67" s="469"/>
      <c r="TEW67" s="469"/>
      <c r="TEX67" s="469"/>
      <c r="TEY67" s="469"/>
      <c r="TEZ67" s="469"/>
      <c r="TFA67" s="469"/>
      <c r="TFB67" s="469"/>
      <c r="TFC67" s="469"/>
      <c r="TFD67" s="469"/>
      <c r="TFE67" s="469"/>
      <c r="TFF67" s="469"/>
      <c r="TFG67" s="469"/>
      <c r="TFH67" s="469"/>
      <c r="TFI67" s="469"/>
      <c r="TFJ67" s="469"/>
      <c r="TFK67" s="469"/>
      <c r="TFL67" s="469"/>
      <c r="TFM67" s="469"/>
      <c r="TFN67" s="469"/>
      <c r="TFO67" s="469"/>
      <c r="TFP67" s="469"/>
      <c r="TFQ67" s="469"/>
      <c r="TFR67" s="469"/>
      <c r="TFS67" s="469"/>
      <c r="TFT67" s="469"/>
      <c r="TFU67" s="469"/>
      <c r="TFV67" s="469"/>
      <c r="TFW67" s="469"/>
      <c r="TFX67" s="469"/>
      <c r="TFY67" s="469"/>
      <c r="TFZ67" s="469"/>
      <c r="TGA67" s="469"/>
      <c r="TGB67" s="469"/>
      <c r="TGC67" s="469"/>
      <c r="TGD67" s="469"/>
      <c r="TGE67" s="469"/>
      <c r="TGF67" s="469"/>
      <c r="TGG67" s="469"/>
      <c r="TGH67" s="469"/>
      <c r="TGI67" s="469"/>
      <c r="TGJ67" s="469"/>
      <c r="TGK67" s="469"/>
      <c r="TGL67" s="469"/>
      <c r="TGM67" s="469"/>
      <c r="TGN67" s="469"/>
      <c r="TGO67" s="469"/>
      <c r="TGP67" s="469"/>
      <c r="TGQ67" s="469"/>
      <c r="TGR67" s="469"/>
      <c r="TGS67" s="469"/>
      <c r="TGT67" s="469"/>
      <c r="TGU67" s="469"/>
      <c r="TGV67" s="469"/>
      <c r="TGW67" s="469"/>
      <c r="TGX67" s="469"/>
      <c r="TGY67" s="469"/>
      <c r="TGZ67" s="469"/>
      <c r="THA67" s="469"/>
      <c r="THB67" s="469"/>
      <c r="THC67" s="469"/>
      <c r="THD67" s="469"/>
      <c r="THE67" s="469"/>
      <c r="THF67" s="469"/>
      <c r="THG67" s="469"/>
      <c r="THH67" s="469"/>
      <c r="THI67" s="469"/>
      <c r="THJ67" s="469"/>
      <c r="THK67" s="469"/>
      <c r="THL67" s="469"/>
      <c r="THM67" s="469"/>
      <c r="THN67" s="469"/>
      <c r="THO67" s="469"/>
      <c r="THP67" s="469"/>
      <c r="THQ67" s="469"/>
      <c r="THR67" s="469"/>
      <c r="THS67" s="469"/>
      <c r="THT67" s="469"/>
      <c r="THU67" s="469"/>
      <c r="THV67" s="469"/>
      <c r="THW67" s="469"/>
      <c r="THX67" s="469"/>
      <c r="THY67" s="469"/>
      <c r="THZ67" s="469"/>
      <c r="TIA67" s="469"/>
      <c r="TIB67" s="469"/>
      <c r="TIC67" s="469"/>
      <c r="TID67" s="469"/>
      <c r="TIE67" s="469"/>
      <c r="TIF67" s="469"/>
      <c r="TIG67" s="469"/>
      <c r="TIH67" s="469"/>
      <c r="TII67" s="469"/>
      <c r="TIJ67" s="469"/>
      <c r="TIK67" s="469"/>
      <c r="TIL67" s="469"/>
      <c r="TIM67" s="469"/>
      <c r="TIN67" s="469"/>
      <c r="TIO67" s="469"/>
      <c r="TIP67" s="469"/>
      <c r="TIQ67" s="469"/>
      <c r="TIR67" s="469"/>
      <c r="TIS67" s="469"/>
      <c r="TIT67" s="469"/>
      <c r="TIU67" s="469"/>
      <c r="TIV67" s="469"/>
      <c r="TIW67" s="469"/>
      <c r="TIX67" s="469"/>
      <c r="TIY67" s="469"/>
      <c r="TIZ67" s="469"/>
      <c r="TJA67" s="469"/>
      <c r="TJB67" s="469"/>
      <c r="TJC67" s="469"/>
      <c r="TJD67" s="469"/>
      <c r="TJE67" s="469"/>
      <c r="TJF67" s="469"/>
      <c r="TJG67" s="469"/>
      <c r="TJH67" s="469"/>
      <c r="TJI67" s="469"/>
      <c r="TJJ67" s="469"/>
      <c r="TJK67" s="469"/>
      <c r="TJL67" s="469"/>
      <c r="TJM67" s="469"/>
      <c r="TJN67" s="469"/>
      <c r="TJO67" s="469"/>
      <c r="TJP67" s="469"/>
      <c r="TJQ67" s="469"/>
      <c r="TJR67" s="469"/>
      <c r="TJS67" s="469"/>
      <c r="TJT67" s="469"/>
      <c r="TJU67" s="469"/>
      <c r="TJV67" s="469"/>
      <c r="TJW67" s="469"/>
      <c r="TJX67" s="469"/>
      <c r="TJY67" s="469"/>
      <c r="TJZ67" s="469"/>
      <c r="TKA67" s="469"/>
      <c r="TKB67" s="469"/>
      <c r="TKC67" s="469"/>
      <c r="TKD67" s="469"/>
      <c r="TKE67" s="469"/>
      <c r="TKF67" s="469"/>
      <c r="TKG67" s="469"/>
      <c r="TKH67" s="469"/>
      <c r="TKI67" s="469"/>
      <c r="TKJ67" s="469"/>
      <c r="TKK67" s="469"/>
      <c r="TKL67" s="469"/>
      <c r="TKM67" s="469"/>
      <c r="TKN67" s="469"/>
      <c r="TKO67" s="469"/>
      <c r="TKP67" s="469"/>
      <c r="TKQ67" s="469"/>
      <c r="TKR67" s="469"/>
      <c r="TKS67" s="469"/>
      <c r="TKT67" s="469"/>
      <c r="TKU67" s="469"/>
      <c r="TKV67" s="469"/>
      <c r="TKW67" s="469"/>
      <c r="TKX67" s="469"/>
      <c r="TKY67" s="469"/>
      <c r="TKZ67" s="469"/>
      <c r="TLA67" s="469"/>
      <c r="TLB67" s="469"/>
      <c r="TLC67" s="469"/>
      <c r="TLD67" s="469"/>
      <c r="TLE67" s="469"/>
      <c r="TLF67" s="469"/>
      <c r="TLG67" s="469"/>
      <c r="TLH67" s="469"/>
      <c r="TLI67" s="469"/>
      <c r="TLJ67" s="469"/>
      <c r="TLK67" s="469"/>
      <c r="TLL67" s="469"/>
      <c r="TLM67" s="469"/>
      <c r="TLN67" s="469"/>
      <c r="TLO67" s="469"/>
      <c r="TLP67" s="469"/>
      <c r="TLQ67" s="469"/>
      <c r="TLR67" s="469"/>
      <c r="TLS67" s="469"/>
      <c r="TLT67" s="469"/>
      <c r="TLU67" s="469"/>
      <c r="TLV67" s="469"/>
      <c r="TLW67" s="469"/>
      <c r="TLX67" s="469"/>
      <c r="TLY67" s="469"/>
      <c r="TLZ67" s="469"/>
      <c r="TMA67" s="469"/>
      <c r="TMB67" s="469"/>
      <c r="TMC67" s="469"/>
      <c r="TMD67" s="469"/>
      <c r="TME67" s="469"/>
      <c r="TMF67" s="469"/>
      <c r="TMG67" s="469"/>
      <c r="TMH67" s="469"/>
      <c r="TMI67" s="469"/>
      <c r="TMJ67" s="469"/>
      <c r="TMK67" s="469"/>
      <c r="TML67" s="469"/>
      <c r="TMM67" s="469"/>
      <c r="TMN67" s="469"/>
      <c r="TMO67" s="469"/>
      <c r="TMP67" s="469"/>
      <c r="TMQ67" s="469"/>
      <c r="TMR67" s="469"/>
      <c r="TMS67" s="469"/>
      <c r="TMT67" s="469"/>
      <c r="TMU67" s="469"/>
      <c r="TMV67" s="469"/>
      <c r="TMW67" s="469"/>
      <c r="TMX67" s="469"/>
      <c r="TMY67" s="469"/>
      <c r="TMZ67" s="469"/>
      <c r="TNA67" s="469"/>
      <c r="TNB67" s="469"/>
      <c r="TNC67" s="469"/>
      <c r="TND67" s="469"/>
      <c r="TNE67" s="469"/>
      <c r="TNF67" s="469"/>
      <c r="TNG67" s="469"/>
      <c r="TNH67" s="469"/>
      <c r="TNI67" s="469"/>
      <c r="TNJ67" s="469"/>
      <c r="TNK67" s="469"/>
      <c r="TNL67" s="469"/>
      <c r="TNM67" s="469"/>
      <c r="TNN67" s="469"/>
      <c r="TNO67" s="469"/>
      <c r="TNP67" s="469"/>
      <c r="TNQ67" s="469"/>
      <c r="TNR67" s="469"/>
      <c r="TNS67" s="469"/>
      <c r="TNT67" s="469"/>
      <c r="TNU67" s="469"/>
      <c r="TNV67" s="469"/>
      <c r="TNW67" s="469"/>
      <c r="TNX67" s="469"/>
      <c r="TNY67" s="469"/>
      <c r="TNZ67" s="469"/>
      <c r="TOA67" s="469"/>
      <c r="TOB67" s="469"/>
      <c r="TOC67" s="469"/>
      <c r="TOD67" s="469"/>
      <c r="TOE67" s="469"/>
      <c r="TOF67" s="469"/>
      <c r="TOG67" s="469"/>
      <c r="TOH67" s="469"/>
      <c r="TOI67" s="469"/>
      <c r="TOJ67" s="469"/>
      <c r="TOK67" s="469"/>
      <c r="TOL67" s="469"/>
      <c r="TOM67" s="469"/>
      <c r="TON67" s="469"/>
      <c r="TOO67" s="469"/>
      <c r="TOP67" s="469"/>
      <c r="TOQ67" s="469"/>
      <c r="TOR67" s="469"/>
      <c r="TOS67" s="469"/>
      <c r="TOT67" s="469"/>
      <c r="TOU67" s="469"/>
      <c r="TOV67" s="469"/>
      <c r="TOW67" s="469"/>
      <c r="TOX67" s="469"/>
      <c r="TOY67" s="469"/>
      <c r="TOZ67" s="469"/>
      <c r="TPA67" s="469"/>
      <c r="TPB67" s="469"/>
      <c r="TPC67" s="469"/>
      <c r="TPD67" s="469"/>
      <c r="TPE67" s="469"/>
      <c r="TPF67" s="469"/>
      <c r="TPG67" s="469"/>
      <c r="TPH67" s="469"/>
      <c r="TPI67" s="469"/>
      <c r="TPJ67" s="469"/>
      <c r="TPK67" s="469"/>
      <c r="TPL67" s="469"/>
      <c r="TPM67" s="469"/>
      <c r="TPN67" s="469"/>
      <c r="TPO67" s="469"/>
      <c r="TPP67" s="469"/>
      <c r="TPQ67" s="469"/>
      <c r="TPR67" s="469"/>
      <c r="TPS67" s="469"/>
      <c r="TPT67" s="469"/>
      <c r="TPU67" s="469"/>
      <c r="TPV67" s="469"/>
      <c r="TPW67" s="469"/>
      <c r="TPX67" s="469"/>
      <c r="TPY67" s="469"/>
      <c r="TPZ67" s="469"/>
      <c r="TQA67" s="469"/>
      <c r="TQB67" s="469"/>
      <c r="TQC67" s="469"/>
      <c r="TQD67" s="469"/>
      <c r="TQE67" s="469"/>
      <c r="TQF67" s="469"/>
      <c r="TQG67" s="469"/>
      <c r="TQH67" s="469"/>
      <c r="TQI67" s="469"/>
      <c r="TQJ67" s="469"/>
      <c r="TQK67" s="469"/>
      <c r="TQL67" s="469"/>
      <c r="TQM67" s="469"/>
      <c r="TQN67" s="469"/>
      <c r="TQO67" s="469"/>
      <c r="TQP67" s="469"/>
      <c r="TQQ67" s="469"/>
      <c r="TQR67" s="469"/>
      <c r="TQS67" s="469"/>
      <c r="TQT67" s="469"/>
      <c r="TQU67" s="469"/>
      <c r="TQV67" s="469"/>
      <c r="TQW67" s="469"/>
      <c r="TQX67" s="469"/>
      <c r="TQY67" s="469"/>
      <c r="TQZ67" s="469"/>
      <c r="TRA67" s="469"/>
      <c r="TRB67" s="469"/>
      <c r="TRC67" s="469"/>
      <c r="TRD67" s="469"/>
      <c r="TRE67" s="469"/>
      <c r="TRF67" s="469"/>
      <c r="TRG67" s="469"/>
      <c r="TRH67" s="469"/>
      <c r="TRI67" s="469"/>
      <c r="TRJ67" s="469"/>
      <c r="TRK67" s="469"/>
      <c r="TRL67" s="469"/>
      <c r="TRM67" s="469"/>
      <c r="TRN67" s="469"/>
      <c r="TRO67" s="469"/>
      <c r="TRP67" s="469"/>
      <c r="TRQ67" s="469"/>
      <c r="TRR67" s="469"/>
      <c r="TRS67" s="469"/>
      <c r="TRT67" s="469"/>
      <c r="TRU67" s="469"/>
      <c r="TRV67" s="469"/>
      <c r="TRW67" s="469"/>
      <c r="TRX67" s="469"/>
      <c r="TRY67" s="469"/>
      <c r="TRZ67" s="469"/>
      <c r="TSA67" s="469"/>
      <c r="TSB67" s="469"/>
      <c r="TSC67" s="469"/>
      <c r="TSD67" s="469"/>
      <c r="TSE67" s="469"/>
      <c r="TSF67" s="469"/>
      <c r="TSG67" s="469"/>
      <c r="TSH67" s="469"/>
      <c r="TSI67" s="469"/>
      <c r="TSJ67" s="469"/>
      <c r="TSK67" s="469"/>
      <c r="TSL67" s="469"/>
      <c r="TSM67" s="469"/>
      <c r="TSN67" s="469"/>
      <c r="TSO67" s="469"/>
      <c r="TSP67" s="469"/>
      <c r="TSQ67" s="469"/>
      <c r="TSR67" s="469"/>
      <c r="TSS67" s="469"/>
      <c r="TST67" s="469"/>
      <c r="TSU67" s="469"/>
      <c r="TSV67" s="469"/>
      <c r="TSW67" s="469"/>
      <c r="TSX67" s="469"/>
      <c r="TSY67" s="469"/>
      <c r="TSZ67" s="469"/>
      <c r="TTA67" s="469"/>
      <c r="TTB67" s="469"/>
      <c r="TTC67" s="469"/>
      <c r="TTD67" s="469"/>
      <c r="TTE67" s="469"/>
      <c r="TTF67" s="469"/>
      <c r="TTG67" s="469"/>
      <c r="TTH67" s="469"/>
      <c r="TTI67" s="469"/>
      <c r="TTJ67" s="469"/>
      <c r="TTK67" s="469"/>
      <c r="TTL67" s="469"/>
      <c r="TTM67" s="469"/>
      <c r="TTN67" s="469"/>
      <c r="TTO67" s="469"/>
      <c r="TTP67" s="469"/>
      <c r="TTQ67" s="469"/>
      <c r="TTR67" s="469"/>
      <c r="TTS67" s="469"/>
      <c r="TTT67" s="469"/>
      <c r="TTU67" s="469"/>
      <c r="TTV67" s="469"/>
      <c r="TTW67" s="469"/>
      <c r="TTX67" s="469"/>
      <c r="TTY67" s="469"/>
      <c r="TTZ67" s="469"/>
      <c r="TUA67" s="469"/>
      <c r="TUB67" s="469"/>
      <c r="TUC67" s="469"/>
      <c r="TUD67" s="469"/>
      <c r="TUE67" s="469"/>
      <c r="TUF67" s="469"/>
      <c r="TUG67" s="469"/>
      <c r="TUH67" s="469"/>
      <c r="TUI67" s="469"/>
      <c r="TUJ67" s="469"/>
      <c r="TUK67" s="469"/>
      <c r="TUL67" s="469"/>
      <c r="TUM67" s="469"/>
      <c r="TUN67" s="469"/>
      <c r="TUO67" s="469"/>
      <c r="TUP67" s="469"/>
      <c r="TUQ67" s="469"/>
      <c r="TUR67" s="469"/>
      <c r="TUS67" s="469"/>
      <c r="TUT67" s="469"/>
      <c r="TUU67" s="469"/>
      <c r="TUV67" s="469"/>
      <c r="TUW67" s="469"/>
      <c r="TUX67" s="469"/>
      <c r="TUY67" s="469"/>
      <c r="TUZ67" s="469"/>
      <c r="TVA67" s="469"/>
      <c r="TVB67" s="469"/>
      <c r="TVC67" s="469"/>
      <c r="TVD67" s="469"/>
      <c r="TVE67" s="469"/>
      <c r="TVF67" s="469"/>
      <c r="TVG67" s="469"/>
      <c r="TVH67" s="469"/>
      <c r="TVI67" s="469"/>
      <c r="TVJ67" s="469"/>
      <c r="TVK67" s="469"/>
      <c r="TVL67" s="469"/>
      <c r="TVM67" s="469"/>
      <c r="TVN67" s="469"/>
      <c r="TVO67" s="469"/>
      <c r="TVP67" s="469"/>
      <c r="TVQ67" s="469"/>
      <c r="TVR67" s="469"/>
      <c r="TVS67" s="469"/>
      <c r="TVT67" s="469"/>
      <c r="TVU67" s="469"/>
      <c r="TVV67" s="469"/>
      <c r="TVW67" s="469"/>
      <c r="TVX67" s="469"/>
      <c r="TVY67" s="469"/>
      <c r="TVZ67" s="469"/>
      <c r="TWA67" s="469"/>
      <c r="TWB67" s="469"/>
      <c r="TWC67" s="469"/>
      <c r="TWD67" s="469"/>
      <c r="TWE67" s="469"/>
      <c r="TWF67" s="469"/>
      <c r="TWG67" s="469"/>
      <c r="TWH67" s="469"/>
      <c r="TWI67" s="469"/>
      <c r="TWJ67" s="469"/>
      <c r="TWK67" s="469"/>
      <c r="TWL67" s="469"/>
      <c r="TWM67" s="469"/>
      <c r="TWN67" s="469"/>
      <c r="TWO67" s="469"/>
      <c r="TWP67" s="469"/>
      <c r="TWQ67" s="469"/>
      <c r="TWR67" s="469"/>
      <c r="TWS67" s="469"/>
      <c r="TWT67" s="469"/>
      <c r="TWU67" s="469"/>
      <c r="TWV67" s="469"/>
      <c r="TWW67" s="469"/>
      <c r="TWX67" s="469"/>
      <c r="TWY67" s="469"/>
      <c r="TWZ67" s="469"/>
      <c r="TXA67" s="469"/>
      <c r="TXB67" s="469"/>
      <c r="TXC67" s="469"/>
      <c r="TXD67" s="469"/>
      <c r="TXE67" s="469"/>
      <c r="TXF67" s="469"/>
      <c r="TXG67" s="469"/>
      <c r="TXH67" s="469"/>
      <c r="TXI67" s="469"/>
      <c r="TXJ67" s="469"/>
      <c r="TXK67" s="469"/>
      <c r="TXL67" s="469"/>
      <c r="TXM67" s="469"/>
      <c r="TXN67" s="469"/>
      <c r="TXO67" s="469"/>
      <c r="TXP67" s="469"/>
      <c r="TXQ67" s="469"/>
      <c r="TXR67" s="469"/>
      <c r="TXS67" s="469"/>
      <c r="TXT67" s="469"/>
      <c r="TXU67" s="469"/>
      <c r="TXV67" s="469"/>
      <c r="TXW67" s="469"/>
      <c r="TXX67" s="469"/>
      <c r="TXY67" s="469"/>
      <c r="TXZ67" s="469"/>
      <c r="TYA67" s="469"/>
      <c r="TYB67" s="469"/>
      <c r="TYC67" s="469"/>
      <c r="TYD67" s="469"/>
      <c r="TYE67" s="469"/>
      <c r="TYF67" s="469"/>
      <c r="TYG67" s="469"/>
      <c r="TYH67" s="469"/>
      <c r="TYI67" s="469"/>
      <c r="TYJ67" s="469"/>
      <c r="TYK67" s="469"/>
      <c r="TYL67" s="469"/>
      <c r="TYM67" s="469"/>
      <c r="TYN67" s="469"/>
      <c r="TYO67" s="469"/>
      <c r="TYP67" s="469"/>
      <c r="TYQ67" s="469"/>
      <c r="TYR67" s="469"/>
      <c r="TYS67" s="469"/>
      <c r="TYT67" s="469"/>
      <c r="TYU67" s="469"/>
      <c r="TYV67" s="469"/>
      <c r="TYW67" s="469"/>
      <c r="TYX67" s="469"/>
      <c r="TYY67" s="469"/>
      <c r="TYZ67" s="469"/>
      <c r="TZA67" s="469"/>
      <c r="TZB67" s="469"/>
      <c r="TZC67" s="469"/>
      <c r="TZD67" s="469"/>
      <c r="TZE67" s="469"/>
      <c r="TZF67" s="469"/>
      <c r="TZG67" s="469"/>
      <c r="TZH67" s="469"/>
      <c r="TZI67" s="469"/>
      <c r="TZJ67" s="469"/>
      <c r="TZK67" s="469"/>
      <c r="TZL67" s="469"/>
      <c r="TZM67" s="469"/>
      <c r="TZN67" s="469"/>
      <c r="TZO67" s="469"/>
      <c r="TZP67" s="469"/>
      <c r="TZQ67" s="469"/>
      <c r="TZR67" s="469"/>
      <c r="TZS67" s="469"/>
      <c r="TZT67" s="469"/>
      <c r="TZU67" s="469"/>
      <c r="TZV67" s="469"/>
      <c r="TZW67" s="469"/>
      <c r="TZX67" s="469"/>
      <c r="TZY67" s="469"/>
      <c r="TZZ67" s="469"/>
      <c r="UAA67" s="469"/>
      <c r="UAB67" s="469"/>
      <c r="UAC67" s="469"/>
      <c r="UAD67" s="469"/>
      <c r="UAE67" s="469"/>
      <c r="UAF67" s="469"/>
      <c r="UAG67" s="469"/>
      <c r="UAH67" s="469"/>
      <c r="UAI67" s="469"/>
      <c r="UAJ67" s="469"/>
      <c r="UAK67" s="469"/>
      <c r="UAL67" s="469"/>
      <c r="UAM67" s="469"/>
      <c r="UAN67" s="469"/>
      <c r="UAO67" s="469"/>
      <c r="UAP67" s="469"/>
      <c r="UAQ67" s="469"/>
      <c r="UAR67" s="469"/>
      <c r="UAS67" s="469"/>
      <c r="UAT67" s="469"/>
      <c r="UAU67" s="469"/>
      <c r="UAV67" s="469"/>
      <c r="UAW67" s="469"/>
      <c r="UAX67" s="469"/>
      <c r="UAY67" s="469"/>
      <c r="UAZ67" s="469"/>
      <c r="UBA67" s="469"/>
      <c r="UBB67" s="469"/>
      <c r="UBC67" s="469"/>
      <c r="UBD67" s="469"/>
      <c r="UBE67" s="469"/>
      <c r="UBF67" s="469"/>
      <c r="UBG67" s="469"/>
      <c r="UBH67" s="469"/>
      <c r="UBI67" s="469"/>
      <c r="UBJ67" s="469"/>
      <c r="UBK67" s="469"/>
      <c r="UBL67" s="469"/>
      <c r="UBM67" s="469"/>
      <c r="UBN67" s="469"/>
      <c r="UBO67" s="469"/>
      <c r="UBP67" s="469"/>
      <c r="UBQ67" s="469"/>
      <c r="UBR67" s="469"/>
      <c r="UBS67" s="469"/>
      <c r="UBT67" s="469"/>
      <c r="UBU67" s="469"/>
      <c r="UBV67" s="469"/>
      <c r="UBW67" s="469"/>
      <c r="UBX67" s="469"/>
      <c r="UBY67" s="469"/>
      <c r="UBZ67" s="469"/>
      <c r="UCA67" s="469"/>
      <c r="UCB67" s="469"/>
      <c r="UCC67" s="469"/>
      <c r="UCD67" s="469"/>
      <c r="UCE67" s="469"/>
      <c r="UCF67" s="469"/>
      <c r="UCG67" s="469"/>
      <c r="UCH67" s="469"/>
      <c r="UCI67" s="469"/>
      <c r="UCJ67" s="469"/>
      <c r="UCK67" s="469"/>
      <c r="UCL67" s="469"/>
      <c r="UCM67" s="469"/>
      <c r="UCN67" s="469"/>
      <c r="UCO67" s="469"/>
      <c r="UCP67" s="469"/>
      <c r="UCQ67" s="469"/>
      <c r="UCR67" s="469"/>
      <c r="UCS67" s="469"/>
      <c r="UCT67" s="469"/>
      <c r="UCU67" s="469"/>
      <c r="UCV67" s="469"/>
      <c r="UCW67" s="469"/>
      <c r="UCX67" s="469"/>
      <c r="UCY67" s="469"/>
      <c r="UCZ67" s="469"/>
      <c r="UDA67" s="469"/>
      <c r="UDB67" s="469"/>
      <c r="UDC67" s="469"/>
      <c r="UDD67" s="469"/>
      <c r="UDE67" s="469"/>
      <c r="UDF67" s="469"/>
      <c r="UDG67" s="469"/>
      <c r="UDH67" s="469"/>
      <c r="UDI67" s="469"/>
      <c r="UDJ67" s="469"/>
      <c r="UDK67" s="469"/>
      <c r="UDL67" s="469"/>
      <c r="UDM67" s="469"/>
      <c r="UDN67" s="469"/>
      <c r="UDO67" s="469"/>
      <c r="UDP67" s="469"/>
      <c r="UDQ67" s="469"/>
      <c r="UDR67" s="469"/>
      <c r="UDS67" s="469"/>
      <c r="UDT67" s="469"/>
      <c r="UDU67" s="469"/>
      <c r="UDV67" s="469"/>
      <c r="UDW67" s="469"/>
      <c r="UDX67" s="469"/>
      <c r="UDY67" s="469"/>
      <c r="UDZ67" s="469"/>
      <c r="UEA67" s="469"/>
      <c r="UEB67" s="469"/>
      <c r="UEC67" s="469"/>
      <c r="UED67" s="469"/>
      <c r="UEE67" s="469"/>
      <c r="UEF67" s="469"/>
      <c r="UEG67" s="469"/>
      <c r="UEH67" s="469"/>
      <c r="UEI67" s="469"/>
      <c r="UEJ67" s="469"/>
      <c r="UEK67" s="469"/>
      <c r="UEL67" s="469"/>
      <c r="UEM67" s="469"/>
      <c r="UEN67" s="469"/>
      <c r="UEO67" s="469"/>
      <c r="UEP67" s="469"/>
      <c r="UEQ67" s="469"/>
      <c r="UER67" s="469"/>
      <c r="UES67" s="469"/>
      <c r="UET67" s="469"/>
      <c r="UEU67" s="469"/>
      <c r="UEV67" s="469"/>
      <c r="UEW67" s="469"/>
      <c r="UEX67" s="469"/>
      <c r="UEY67" s="469"/>
      <c r="UEZ67" s="469"/>
      <c r="UFA67" s="469"/>
      <c r="UFB67" s="469"/>
      <c r="UFC67" s="469"/>
      <c r="UFD67" s="469"/>
      <c r="UFE67" s="469"/>
      <c r="UFF67" s="469"/>
      <c r="UFG67" s="469"/>
      <c r="UFH67" s="469"/>
      <c r="UFI67" s="469"/>
      <c r="UFJ67" s="469"/>
      <c r="UFK67" s="469"/>
      <c r="UFL67" s="469"/>
      <c r="UFM67" s="469"/>
      <c r="UFN67" s="469"/>
      <c r="UFO67" s="469"/>
      <c r="UFP67" s="469"/>
      <c r="UFQ67" s="469"/>
      <c r="UFR67" s="469"/>
      <c r="UFS67" s="469"/>
      <c r="UFT67" s="469"/>
      <c r="UFU67" s="469"/>
      <c r="UFV67" s="469"/>
      <c r="UFW67" s="469"/>
      <c r="UFX67" s="469"/>
      <c r="UFY67" s="469"/>
      <c r="UFZ67" s="469"/>
      <c r="UGA67" s="469"/>
      <c r="UGB67" s="469"/>
      <c r="UGC67" s="469"/>
      <c r="UGD67" s="469"/>
      <c r="UGE67" s="469"/>
      <c r="UGF67" s="469"/>
      <c r="UGG67" s="469"/>
      <c r="UGH67" s="469"/>
      <c r="UGI67" s="469"/>
      <c r="UGJ67" s="469"/>
      <c r="UGK67" s="469"/>
      <c r="UGL67" s="469"/>
      <c r="UGM67" s="469"/>
      <c r="UGN67" s="469"/>
      <c r="UGO67" s="469"/>
      <c r="UGP67" s="469"/>
      <c r="UGQ67" s="469"/>
      <c r="UGR67" s="469"/>
      <c r="UGS67" s="469"/>
      <c r="UGT67" s="469"/>
      <c r="UGU67" s="469"/>
      <c r="UGV67" s="469"/>
      <c r="UGW67" s="469"/>
      <c r="UGX67" s="469"/>
      <c r="UGY67" s="469"/>
      <c r="UGZ67" s="469"/>
      <c r="UHA67" s="469"/>
      <c r="UHB67" s="469"/>
      <c r="UHC67" s="469"/>
      <c r="UHD67" s="469"/>
      <c r="UHE67" s="469"/>
      <c r="UHF67" s="469"/>
      <c r="UHG67" s="469"/>
      <c r="UHH67" s="469"/>
      <c r="UHI67" s="469"/>
      <c r="UHJ67" s="469"/>
      <c r="UHK67" s="469"/>
      <c r="UHL67" s="469"/>
      <c r="UHM67" s="469"/>
      <c r="UHN67" s="469"/>
      <c r="UHO67" s="469"/>
      <c r="UHP67" s="469"/>
      <c r="UHQ67" s="469"/>
      <c r="UHR67" s="469"/>
      <c r="UHS67" s="469"/>
      <c r="UHT67" s="469"/>
      <c r="UHU67" s="469"/>
      <c r="UHV67" s="469"/>
      <c r="UHW67" s="469"/>
      <c r="UHX67" s="469"/>
      <c r="UHY67" s="469"/>
      <c r="UHZ67" s="469"/>
      <c r="UIA67" s="469"/>
      <c r="UIB67" s="469"/>
      <c r="UIC67" s="469"/>
      <c r="UID67" s="469"/>
      <c r="UIE67" s="469"/>
      <c r="UIF67" s="469"/>
      <c r="UIG67" s="469"/>
      <c r="UIH67" s="469"/>
      <c r="UII67" s="469"/>
      <c r="UIJ67" s="469"/>
      <c r="UIK67" s="469"/>
      <c r="UIL67" s="469"/>
      <c r="UIM67" s="469"/>
      <c r="UIN67" s="469"/>
      <c r="UIO67" s="469"/>
      <c r="UIP67" s="469"/>
      <c r="UIQ67" s="469"/>
      <c r="UIR67" s="469"/>
      <c r="UIS67" s="469"/>
      <c r="UIT67" s="469"/>
      <c r="UIU67" s="469"/>
      <c r="UIV67" s="469"/>
      <c r="UIW67" s="469"/>
      <c r="UIX67" s="469"/>
      <c r="UIY67" s="469"/>
      <c r="UIZ67" s="469"/>
      <c r="UJA67" s="469"/>
      <c r="UJB67" s="469"/>
      <c r="UJC67" s="469"/>
      <c r="UJD67" s="469"/>
      <c r="UJE67" s="469"/>
      <c r="UJF67" s="469"/>
      <c r="UJG67" s="469"/>
      <c r="UJH67" s="469"/>
      <c r="UJI67" s="469"/>
      <c r="UJJ67" s="469"/>
      <c r="UJK67" s="469"/>
      <c r="UJL67" s="469"/>
      <c r="UJM67" s="469"/>
      <c r="UJN67" s="469"/>
      <c r="UJO67" s="469"/>
      <c r="UJP67" s="469"/>
      <c r="UJQ67" s="469"/>
      <c r="UJR67" s="469"/>
      <c r="UJS67" s="469"/>
      <c r="UJT67" s="469"/>
      <c r="UJU67" s="469"/>
      <c r="UJV67" s="469"/>
      <c r="UJW67" s="469"/>
      <c r="UJX67" s="469"/>
      <c r="UJY67" s="469"/>
      <c r="UJZ67" s="469"/>
      <c r="UKA67" s="469"/>
      <c r="UKB67" s="469"/>
      <c r="UKC67" s="469"/>
      <c r="UKD67" s="469"/>
      <c r="UKE67" s="469"/>
      <c r="UKF67" s="469"/>
      <c r="UKG67" s="469"/>
      <c r="UKH67" s="469"/>
      <c r="UKI67" s="469"/>
      <c r="UKJ67" s="469"/>
      <c r="UKK67" s="469"/>
      <c r="UKL67" s="469"/>
      <c r="UKM67" s="469"/>
      <c r="UKN67" s="469"/>
      <c r="UKO67" s="469"/>
      <c r="UKP67" s="469"/>
      <c r="UKQ67" s="469"/>
      <c r="UKR67" s="469"/>
      <c r="UKS67" s="469"/>
      <c r="UKT67" s="469"/>
      <c r="UKU67" s="469"/>
      <c r="UKV67" s="469"/>
      <c r="UKW67" s="469"/>
      <c r="UKX67" s="469"/>
      <c r="UKY67" s="469"/>
      <c r="UKZ67" s="469"/>
      <c r="ULA67" s="469"/>
      <c r="ULB67" s="469"/>
      <c r="ULC67" s="469"/>
      <c r="ULD67" s="469"/>
      <c r="ULE67" s="469"/>
      <c r="ULF67" s="469"/>
      <c r="ULG67" s="469"/>
      <c r="ULH67" s="469"/>
      <c r="ULI67" s="469"/>
      <c r="ULJ67" s="469"/>
      <c r="ULK67" s="469"/>
      <c r="ULL67" s="469"/>
      <c r="ULM67" s="469"/>
      <c r="ULN67" s="469"/>
      <c r="ULO67" s="469"/>
      <c r="ULP67" s="469"/>
      <c r="ULQ67" s="469"/>
      <c r="ULR67" s="469"/>
      <c r="ULS67" s="469"/>
      <c r="ULT67" s="469"/>
      <c r="ULU67" s="469"/>
      <c r="ULV67" s="469"/>
      <c r="ULW67" s="469"/>
      <c r="ULX67" s="469"/>
      <c r="ULY67" s="469"/>
      <c r="ULZ67" s="469"/>
      <c r="UMA67" s="469"/>
      <c r="UMB67" s="469"/>
      <c r="UMC67" s="469"/>
      <c r="UMD67" s="469"/>
      <c r="UME67" s="469"/>
      <c r="UMF67" s="469"/>
      <c r="UMG67" s="469"/>
      <c r="UMH67" s="469"/>
      <c r="UMI67" s="469"/>
      <c r="UMJ67" s="469"/>
      <c r="UMK67" s="469"/>
      <c r="UML67" s="469"/>
      <c r="UMM67" s="469"/>
      <c r="UMN67" s="469"/>
      <c r="UMO67" s="469"/>
      <c r="UMP67" s="469"/>
      <c r="UMQ67" s="469"/>
      <c r="UMR67" s="469"/>
      <c r="UMS67" s="469"/>
      <c r="UMT67" s="469"/>
      <c r="UMU67" s="469"/>
      <c r="UMV67" s="469"/>
      <c r="UMW67" s="469"/>
      <c r="UMX67" s="469"/>
      <c r="UMY67" s="469"/>
      <c r="UMZ67" s="469"/>
      <c r="UNA67" s="469"/>
      <c r="UNB67" s="469"/>
      <c r="UNC67" s="469"/>
      <c r="UND67" s="469"/>
      <c r="UNE67" s="469"/>
      <c r="UNF67" s="469"/>
      <c r="UNG67" s="469"/>
      <c r="UNH67" s="469"/>
      <c r="UNI67" s="469"/>
      <c r="UNJ67" s="469"/>
      <c r="UNK67" s="469"/>
      <c r="UNL67" s="469"/>
      <c r="UNM67" s="469"/>
      <c r="UNN67" s="469"/>
      <c r="UNO67" s="469"/>
      <c r="UNP67" s="469"/>
      <c r="UNQ67" s="469"/>
      <c r="UNR67" s="469"/>
      <c r="UNS67" s="469"/>
      <c r="UNT67" s="469"/>
      <c r="UNU67" s="469"/>
      <c r="UNV67" s="469"/>
      <c r="UNW67" s="469"/>
      <c r="UNX67" s="469"/>
      <c r="UNY67" s="469"/>
      <c r="UNZ67" s="469"/>
      <c r="UOA67" s="469"/>
      <c r="UOB67" s="469"/>
      <c r="UOC67" s="469"/>
      <c r="UOD67" s="469"/>
      <c r="UOE67" s="469"/>
      <c r="UOF67" s="469"/>
      <c r="UOG67" s="469"/>
      <c r="UOH67" s="469"/>
      <c r="UOI67" s="469"/>
      <c r="UOJ67" s="469"/>
      <c r="UOK67" s="469"/>
      <c r="UOL67" s="469"/>
      <c r="UOM67" s="469"/>
      <c r="UON67" s="469"/>
      <c r="UOO67" s="469"/>
      <c r="UOP67" s="469"/>
      <c r="UOQ67" s="469"/>
      <c r="UOR67" s="469"/>
      <c r="UOS67" s="469"/>
      <c r="UOT67" s="469"/>
      <c r="UOU67" s="469"/>
      <c r="UOV67" s="469"/>
      <c r="UOW67" s="469"/>
      <c r="UOX67" s="469"/>
      <c r="UOY67" s="469"/>
      <c r="UOZ67" s="469"/>
      <c r="UPA67" s="469"/>
      <c r="UPB67" s="469"/>
      <c r="UPC67" s="469"/>
      <c r="UPD67" s="469"/>
      <c r="UPE67" s="469"/>
      <c r="UPF67" s="469"/>
      <c r="UPG67" s="469"/>
      <c r="UPH67" s="469"/>
      <c r="UPI67" s="469"/>
      <c r="UPJ67" s="469"/>
      <c r="UPK67" s="469"/>
      <c r="UPL67" s="469"/>
      <c r="UPM67" s="469"/>
      <c r="UPN67" s="469"/>
      <c r="UPO67" s="469"/>
      <c r="UPP67" s="469"/>
      <c r="UPQ67" s="469"/>
      <c r="UPR67" s="469"/>
      <c r="UPS67" s="469"/>
      <c r="UPT67" s="469"/>
      <c r="UPU67" s="469"/>
      <c r="UPV67" s="469"/>
      <c r="UPW67" s="469"/>
      <c r="UPX67" s="469"/>
      <c r="UPY67" s="469"/>
      <c r="UPZ67" s="469"/>
      <c r="UQA67" s="469"/>
      <c r="UQB67" s="469"/>
      <c r="UQC67" s="469"/>
      <c r="UQD67" s="469"/>
      <c r="UQE67" s="469"/>
      <c r="UQF67" s="469"/>
      <c r="UQG67" s="469"/>
      <c r="UQH67" s="469"/>
      <c r="UQI67" s="469"/>
      <c r="UQJ67" s="469"/>
      <c r="UQK67" s="469"/>
      <c r="UQL67" s="469"/>
      <c r="UQM67" s="469"/>
      <c r="UQN67" s="469"/>
      <c r="UQO67" s="469"/>
      <c r="UQP67" s="469"/>
      <c r="UQQ67" s="469"/>
      <c r="UQR67" s="469"/>
      <c r="UQS67" s="469"/>
      <c r="UQT67" s="469"/>
      <c r="UQU67" s="469"/>
      <c r="UQV67" s="469"/>
      <c r="UQW67" s="469"/>
      <c r="UQX67" s="469"/>
      <c r="UQY67" s="469"/>
      <c r="UQZ67" s="469"/>
      <c r="URA67" s="469"/>
      <c r="URB67" s="469"/>
      <c r="URC67" s="469"/>
      <c r="URD67" s="469"/>
      <c r="URE67" s="469"/>
      <c r="URF67" s="469"/>
      <c r="URG67" s="469"/>
      <c r="URH67" s="469"/>
      <c r="URI67" s="469"/>
      <c r="URJ67" s="469"/>
      <c r="URK67" s="469"/>
      <c r="URL67" s="469"/>
      <c r="URM67" s="469"/>
      <c r="URN67" s="469"/>
      <c r="URO67" s="469"/>
      <c r="URP67" s="469"/>
      <c r="URQ67" s="469"/>
      <c r="URR67" s="469"/>
      <c r="URS67" s="469"/>
      <c r="URT67" s="469"/>
      <c r="URU67" s="469"/>
      <c r="URV67" s="469"/>
      <c r="URW67" s="469"/>
      <c r="URX67" s="469"/>
      <c r="URY67" s="469"/>
      <c r="URZ67" s="469"/>
      <c r="USA67" s="469"/>
      <c r="USB67" s="469"/>
      <c r="USC67" s="469"/>
      <c r="USD67" s="469"/>
      <c r="USE67" s="469"/>
      <c r="USF67" s="469"/>
      <c r="USG67" s="469"/>
      <c r="USH67" s="469"/>
      <c r="USI67" s="469"/>
      <c r="USJ67" s="469"/>
      <c r="USK67" s="469"/>
      <c r="USL67" s="469"/>
      <c r="USM67" s="469"/>
      <c r="USN67" s="469"/>
      <c r="USO67" s="469"/>
      <c r="USP67" s="469"/>
      <c r="USQ67" s="469"/>
      <c r="USR67" s="469"/>
      <c r="USS67" s="469"/>
      <c r="UST67" s="469"/>
      <c r="USU67" s="469"/>
      <c r="USV67" s="469"/>
      <c r="USW67" s="469"/>
      <c r="USX67" s="469"/>
      <c r="USY67" s="469"/>
      <c r="USZ67" s="469"/>
      <c r="UTA67" s="469"/>
      <c r="UTB67" s="469"/>
      <c r="UTC67" s="469"/>
      <c r="UTD67" s="469"/>
      <c r="UTE67" s="469"/>
      <c r="UTF67" s="469"/>
      <c r="UTG67" s="469"/>
      <c r="UTH67" s="469"/>
      <c r="UTI67" s="469"/>
      <c r="UTJ67" s="469"/>
      <c r="UTK67" s="469"/>
      <c r="UTL67" s="469"/>
      <c r="UTM67" s="469"/>
      <c r="UTN67" s="469"/>
      <c r="UTO67" s="469"/>
      <c r="UTP67" s="469"/>
      <c r="UTQ67" s="469"/>
      <c r="UTR67" s="469"/>
      <c r="UTS67" s="469"/>
      <c r="UTT67" s="469"/>
      <c r="UTU67" s="469"/>
      <c r="UTV67" s="469"/>
      <c r="UTW67" s="469"/>
      <c r="UTX67" s="469"/>
      <c r="UTY67" s="469"/>
      <c r="UTZ67" s="469"/>
      <c r="UUA67" s="469"/>
      <c r="UUB67" s="469"/>
      <c r="UUC67" s="469"/>
      <c r="UUD67" s="469"/>
      <c r="UUE67" s="469"/>
      <c r="UUF67" s="469"/>
      <c r="UUG67" s="469"/>
      <c r="UUH67" s="469"/>
      <c r="UUI67" s="469"/>
      <c r="UUJ67" s="469"/>
      <c r="UUK67" s="469"/>
      <c r="UUL67" s="469"/>
      <c r="UUM67" s="469"/>
      <c r="UUN67" s="469"/>
      <c r="UUO67" s="469"/>
      <c r="UUP67" s="469"/>
      <c r="UUQ67" s="469"/>
      <c r="UUR67" s="469"/>
      <c r="UUS67" s="469"/>
      <c r="UUT67" s="469"/>
      <c r="UUU67" s="469"/>
      <c r="UUV67" s="469"/>
      <c r="UUW67" s="469"/>
      <c r="UUX67" s="469"/>
      <c r="UUY67" s="469"/>
      <c r="UUZ67" s="469"/>
      <c r="UVA67" s="469"/>
      <c r="UVB67" s="469"/>
      <c r="UVC67" s="469"/>
      <c r="UVD67" s="469"/>
      <c r="UVE67" s="469"/>
      <c r="UVF67" s="469"/>
      <c r="UVG67" s="469"/>
      <c r="UVH67" s="469"/>
      <c r="UVI67" s="469"/>
      <c r="UVJ67" s="469"/>
      <c r="UVK67" s="469"/>
      <c r="UVL67" s="469"/>
      <c r="UVM67" s="469"/>
      <c r="UVN67" s="469"/>
      <c r="UVO67" s="469"/>
      <c r="UVP67" s="469"/>
      <c r="UVQ67" s="469"/>
      <c r="UVR67" s="469"/>
      <c r="UVS67" s="469"/>
      <c r="UVT67" s="469"/>
      <c r="UVU67" s="469"/>
      <c r="UVV67" s="469"/>
      <c r="UVW67" s="469"/>
      <c r="UVX67" s="469"/>
      <c r="UVY67" s="469"/>
      <c r="UVZ67" s="469"/>
      <c r="UWA67" s="469"/>
      <c r="UWB67" s="469"/>
      <c r="UWC67" s="469"/>
      <c r="UWD67" s="469"/>
      <c r="UWE67" s="469"/>
      <c r="UWF67" s="469"/>
      <c r="UWG67" s="469"/>
      <c r="UWH67" s="469"/>
      <c r="UWI67" s="469"/>
      <c r="UWJ67" s="469"/>
      <c r="UWK67" s="469"/>
      <c r="UWL67" s="469"/>
      <c r="UWM67" s="469"/>
      <c r="UWN67" s="469"/>
      <c r="UWO67" s="469"/>
      <c r="UWP67" s="469"/>
      <c r="UWQ67" s="469"/>
      <c r="UWR67" s="469"/>
      <c r="UWS67" s="469"/>
      <c r="UWT67" s="469"/>
      <c r="UWU67" s="469"/>
      <c r="UWV67" s="469"/>
      <c r="UWW67" s="469"/>
      <c r="UWX67" s="469"/>
      <c r="UWY67" s="469"/>
      <c r="UWZ67" s="469"/>
      <c r="UXA67" s="469"/>
      <c r="UXB67" s="469"/>
      <c r="UXC67" s="469"/>
      <c r="UXD67" s="469"/>
      <c r="UXE67" s="469"/>
      <c r="UXF67" s="469"/>
      <c r="UXG67" s="469"/>
      <c r="UXH67" s="469"/>
      <c r="UXI67" s="469"/>
      <c r="UXJ67" s="469"/>
      <c r="UXK67" s="469"/>
      <c r="UXL67" s="469"/>
      <c r="UXM67" s="469"/>
      <c r="UXN67" s="469"/>
      <c r="UXO67" s="469"/>
      <c r="UXP67" s="469"/>
      <c r="UXQ67" s="469"/>
      <c r="UXR67" s="469"/>
      <c r="UXS67" s="469"/>
      <c r="UXT67" s="469"/>
      <c r="UXU67" s="469"/>
      <c r="UXV67" s="469"/>
      <c r="UXW67" s="469"/>
      <c r="UXX67" s="469"/>
      <c r="UXY67" s="469"/>
      <c r="UXZ67" s="469"/>
      <c r="UYA67" s="469"/>
      <c r="UYB67" s="469"/>
      <c r="UYC67" s="469"/>
      <c r="UYD67" s="469"/>
      <c r="UYE67" s="469"/>
      <c r="UYF67" s="469"/>
      <c r="UYG67" s="469"/>
      <c r="UYH67" s="469"/>
      <c r="UYI67" s="469"/>
      <c r="UYJ67" s="469"/>
      <c r="UYK67" s="469"/>
      <c r="UYL67" s="469"/>
      <c r="UYM67" s="469"/>
      <c r="UYN67" s="469"/>
      <c r="UYO67" s="469"/>
      <c r="UYP67" s="469"/>
      <c r="UYQ67" s="469"/>
      <c r="UYR67" s="469"/>
      <c r="UYS67" s="469"/>
      <c r="UYT67" s="469"/>
      <c r="UYU67" s="469"/>
      <c r="UYV67" s="469"/>
      <c r="UYW67" s="469"/>
      <c r="UYX67" s="469"/>
      <c r="UYY67" s="469"/>
      <c r="UYZ67" s="469"/>
      <c r="UZA67" s="469"/>
      <c r="UZB67" s="469"/>
      <c r="UZC67" s="469"/>
      <c r="UZD67" s="469"/>
      <c r="UZE67" s="469"/>
      <c r="UZF67" s="469"/>
      <c r="UZG67" s="469"/>
      <c r="UZH67" s="469"/>
      <c r="UZI67" s="469"/>
      <c r="UZJ67" s="469"/>
      <c r="UZK67" s="469"/>
      <c r="UZL67" s="469"/>
      <c r="UZM67" s="469"/>
      <c r="UZN67" s="469"/>
      <c r="UZO67" s="469"/>
      <c r="UZP67" s="469"/>
      <c r="UZQ67" s="469"/>
      <c r="UZR67" s="469"/>
      <c r="UZS67" s="469"/>
      <c r="UZT67" s="469"/>
      <c r="UZU67" s="469"/>
      <c r="UZV67" s="469"/>
      <c r="UZW67" s="469"/>
      <c r="UZX67" s="469"/>
      <c r="UZY67" s="469"/>
      <c r="UZZ67" s="469"/>
      <c r="VAA67" s="469"/>
      <c r="VAB67" s="469"/>
      <c r="VAC67" s="469"/>
      <c r="VAD67" s="469"/>
      <c r="VAE67" s="469"/>
      <c r="VAF67" s="469"/>
      <c r="VAG67" s="469"/>
      <c r="VAH67" s="469"/>
      <c r="VAI67" s="469"/>
      <c r="VAJ67" s="469"/>
      <c r="VAK67" s="469"/>
      <c r="VAL67" s="469"/>
      <c r="VAM67" s="469"/>
      <c r="VAN67" s="469"/>
      <c r="VAO67" s="469"/>
      <c r="VAP67" s="469"/>
      <c r="VAQ67" s="469"/>
      <c r="VAR67" s="469"/>
      <c r="VAS67" s="469"/>
      <c r="VAT67" s="469"/>
      <c r="VAU67" s="469"/>
      <c r="VAV67" s="469"/>
      <c r="VAW67" s="469"/>
      <c r="VAX67" s="469"/>
      <c r="VAY67" s="469"/>
      <c r="VAZ67" s="469"/>
      <c r="VBA67" s="469"/>
      <c r="VBB67" s="469"/>
      <c r="VBC67" s="469"/>
      <c r="VBD67" s="469"/>
      <c r="VBE67" s="469"/>
      <c r="VBF67" s="469"/>
      <c r="VBG67" s="469"/>
      <c r="VBH67" s="469"/>
      <c r="VBI67" s="469"/>
      <c r="VBJ67" s="469"/>
      <c r="VBK67" s="469"/>
      <c r="VBL67" s="469"/>
      <c r="VBM67" s="469"/>
      <c r="VBN67" s="469"/>
      <c r="VBO67" s="469"/>
      <c r="VBP67" s="469"/>
      <c r="VBQ67" s="469"/>
      <c r="VBR67" s="469"/>
      <c r="VBS67" s="469"/>
      <c r="VBT67" s="469"/>
      <c r="VBU67" s="469"/>
      <c r="VBV67" s="469"/>
      <c r="VBW67" s="469"/>
      <c r="VBX67" s="469"/>
      <c r="VBY67" s="469"/>
      <c r="VBZ67" s="469"/>
      <c r="VCA67" s="469"/>
      <c r="VCB67" s="469"/>
      <c r="VCC67" s="469"/>
      <c r="VCD67" s="469"/>
      <c r="VCE67" s="469"/>
      <c r="VCF67" s="469"/>
      <c r="VCG67" s="469"/>
      <c r="VCH67" s="469"/>
      <c r="VCI67" s="469"/>
      <c r="VCJ67" s="469"/>
      <c r="VCK67" s="469"/>
      <c r="VCL67" s="469"/>
      <c r="VCM67" s="469"/>
      <c r="VCN67" s="469"/>
      <c r="VCO67" s="469"/>
      <c r="VCP67" s="469"/>
      <c r="VCQ67" s="469"/>
      <c r="VCR67" s="469"/>
      <c r="VCS67" s="469"/>
      <c r="VCT67" s="469"/>
      <c r="VCU67" s="469"/>
      <c r="VCV67" s="469"/>
      <c r="VCW67" s="469"/>
      <c r="VCX67" s="469"/>
      <c r="VCY67" s="469"/>
      <c r="VCZ67" s="469"/>
      <c r="VDA67" s="469"/>
      <c r="VDB67" s="469"/>
      <c r="VDC67" s="469"/>
      <c r="VDD67" s="469"/>
      <c r="VDE67" s="469"/>
      <c r="VDF67" s="469"/>
      <c r="VDG67" s="469"/>
      <c r="VDH67" s="469"/>
      <c r="VDI67" s="469"/>
      <c r="VDJ67" s="469"/>
      <c r="VDK67" s="469"/>
      <c r="VDL67" s="469"/>
      <c r="VDM67" s="469"/>
      <c r="VDN67" s="469"/>
      <c r="VDO67" s="469"/>
      <c r="VDP67" s="469"/>
      <c r="VDQ67" s="469"/>
      <c r="VDR67" s="469"/>
      <c r="VDS67" s="469"/>
      <c r="VDT67" s="469"/>
      <c r="VDU67" s="469"/>
      <c r="VDV67" s="469"/>
      <c r="VDW67" s="469"/>
      <c r="VDX67" s="469"/>
      <c r="VDY67" s="469"/>
      <c r="VDZ67" s="469"/>
      <c r="VEA67" s="469"/>
      <c r="VEB67" s="469"/>
      <c r="VEC67" s="469"/>
      <c r="VED67" s="469"/>
      <c r="VEE67" s="469"/>
      <c r="VEF67" s="469"/>
      <c r="VEG67" s="469"/>
      <c r="VEH67" s="469"/>
      <c r="VEI67" s="469"/>
      <c r="VEJ67" s="469"/>
      <c r="VEK67" s="469"/>
      <c r="VEL67" s="469"/>
      <c r="VEM67" s="469"/>
      <c r="VEN67" s="469"/>
      <c r="VEO67" s="469"/>
      <c r="VEP67" s="469"/>
      <c r="VEQ67" s="469"/>
      <c r="VER67" s="469"/>
      <c r="VES67" s="469"/>
      <c r="VET67" s="469"/>
      <c r="VEU67" s="469"/>
      <c r="VEV67" s="469"/>
      <c r="VEW67" s="469"/>
      <c r="VEX67" s="469"/>
      <c r="VEY67" s="469"/>
      <c r="VEZ67" s="469"/>
      <c r="VFA67" s="469"/>
      <c r="VFB67" s="469"/>
      <c r="VFC67" s="469"/>
      <c r="VFD67" s="469"/>
      <c r="VFE67" s="469"/>
      <c r="VFF67" s="469"/>
      <c r="VFG67" s="469"/>
      <c r="VFH67" s="469"/>
      <c r="VFI67" s="469"/>
      <c r="VFJ67" s="469"/>
      <c r="VFK67" s="469"/>
      <c r="VFL67" s="469"/>
      <c r="VFM67" s="469"/>
      <c r="VFN67" s="469"/>
      <c r="VFO67" s="469"/>
      <c r="VFP67" s="469"/>
      <c r="VFQ67" s="469"/>
      <c r="VFR67" s="469"/>
      <c r="VFS67" s="469"/>
      <c r="VFT67" s="469"/>
      <c r="VFU67" s="469"/>
      <c r="VFV67" s="469"/>
      <c r="VFW67" s="469"/>
      <c r="VFX67" s="469"/>
      <c r="VFY67" s="469"/>
      <c r="VFZ67" s="469"/>
      <c r="VGA67" s="469"/>
      <c r="VGB67" s="469"/>
      <c r="VGC67" s="469"/>
      <c r="VGD67" s="469"/>
      <c r="VGE67" s="469"/>
      <c r="VGF67" s="469"/>
      <c r="VGG67" s="469"/>
      <c r="VGH67" s="469"/>
      <c r="VGI67" s="469"/>
      <c r="VGJ67" s="469"/>
      <c r="VGK67" s="469"/>
      <c r="VGL67" s="469"/>
      <c r="VGM67" s="469"/>
      <c r="VGN67" s="469"/>
      <c r="VGO67" s="469"/>
      <c r="VGP67" s="469"/>
      <c r="VGQ67" s="469"/>
      <c r="VGR67" s="469"/>
      <c r="VGS67" s="469"/>
      <c r="VGT67" s="469"/>
      <c r="VGU67" s="469"/>
      <c r="VGV67" s="469"/>
      <c r="VGW67" s="469"/>
      <c r="VGX67" s="469"/>
      <c r="VGY67" s="469"/>
      <c r="VGZ67" s="469"/>
      <c r="VHA67" s="469"/>
      <c r="VHB67" s="469"/>
      <c r="VHC67" s="469"/>
      <c r="VHD67" s="469"/>
      <c r="VHE67" s="469"/>
      <c r="VHF67" s="469"/>
      <c r="VHG67" s="469"/>
      <c r="VHH67" s="469"/>
      <c r="VHI67" s="469"/>
      <c r="VHJ67" s="469"/>
      <c r="VHK67" s="469"/>
      <c r="VHL67" s="469"/>
      <c r="VHM67" s="469"/>
      <c r="VHN67" s="469"/>
      <c r="VHO67" s="469"/>
      <c r="VHP67" s="469"/>
      <c r="VHQ67" s="469"/>
      <c r="VHR67" s="469"/>
      <c r="VHS67" s="469"/>
      <c r="VHT67" s="469"/>
      <c r="VHU67" s="469"/>
      <c r="VHV67" s="469"/>
      <c r="VHW67" s="469"/>
      <c r="VHX67" s="469"/>
      <c r="VHY67" s="469"/>
      <c r="VHZ67" s="469"/>
      <c r="VIA67" s="469"/>
      <c r="VIB67" s="469"/>
      <c r="VIC67" s="469"/>
      <c r="VID67" s="469"/>
      <c r="VIE67" s="469"/>
      <c r="VIF67" s="469"/>
      <c r="VIG67" s="469"/>
      <c r="VIH67" s="469"/>
      <c r="VII67" s="469"/>
      <c r="VIJ67" s="469"/>
      <c r="VIK67" s="469"/>
      <c r="VIL67" s="469"/>
      <c r="VIM67" s="469"/>
      <c r="VIN67" s="469"/>
      <c r="VIO67" s="469"/>
      <c r="VIP67" s="469"/>
      <c r="VIQ67" s="469"/>
      <c r="VIR67" s="469"/>
      <c r="VIS67" s="469"/>
      <c r="VIT67" s="469"/>
      <c r="VIU67" s="469"/>
      <c r="VIV67" s="469"/>
      <c r="VIW67" s="469"/>
      <c r="VIX67" s="469"/>
      <c r="VIY67" s="469"/>
      <c r="VIZ67" s="469"/>
      <c r="VJA67" s="469"/>
      <c r="VJB67" s="469"/>
      <c r="VJC67" s="469"/>
      <c r="VJD67" s="469"/>
      <c r="VJE67" s="469"/>
      <c r="VJF67" s="469"/>
      <c r="VJG67" s="469"/>
      <c r="VJH67" s="469"/>
      <c r="VJI67" s="469"/>
      <c r="VJJ67" s="469"/>
      <c r="VJK67" s="469"/>
      <c r="VJL67" s="469"/>
      <c r="VJM67" s="469"/>
      <c r="VJN67" s="469"/>
      <c r="VJO67" s="469"/>
      <c r="VJP67" s="469"/>
      <c r="VJQ67" s="469"/>
      <c r="VJR67" s="469"/>
      <c r="VJS67" s="469"/>
      <c r="VJT67" s="469"/>
      <c r="VJU67" s="469"/>
      <c r="VJV67" s="469"/>
      <c r="VJW67" s="469"/>
      <c r="VJX67" s="469"/>
      <c r="VJY67" s="469"/>
      <c r="VJZ67" s="469"/>
      <c r="VKA67" s="469"/>
      <c r="VKB67" s="469"/>
      <c r="VKC67" s="469"/>
      <c r="VKD67" s="469"/>
      <c r="VKE67" s="469"/>
      <c r="VKF67" s="469"/>
      <c r="VKG67" s="469"/>
      <c r="VKH67" s="469"/>
      <c r="VKI67" s="469"/>
      <c r="VKJ67" s="469"/>
      <c r="VKK67" s="469"/>
      <c r="VKL67" s="469"/>
      <c r="VKM67" s="469"/>
      <c r="VKN67" s="469"/>
      <c r="VKO67" s="469"/>
      <c r="VKP67" s="469"/>
      <c r="VKQ67" s="469"/>
      <c r="VKR67" s="469"/>
      <c r="VKS67" s="469"/>
      <c r="VKT67" s="469"/>
      <c r="VKU67" s="469"/>
      <c r="VKV67" s="469"/>
      <c r="VKW67" s="469"/>
      <c r="VKX67" s="469"/>
      <c r="VKY67" s="469"/>
      <c r="VKZ67" s="469"/>
      <c r="VLA67" s="469"/>
      <c r="VLB67" s="469"/>
      <c r="VLC67" s="469"/>
      <c r="VLD67" s="469"/>
      <c r="VLE67" s="469"/>
      <c r="VLF67" s="469"/>
      <c r="VLG67" s="469"/>
      <c r="VLH67" s="469"/>
      <c r="VLI67" s="469"/>
      <c r="VLJ67" s="469"/>
      <c r="VLK67" s="469"/>
      <c r="VLL67" s="469"/>
      <c r="VLM67" s="469"/>
      <c r="VLN67" s="469"/>
      <c r="VLO67" s="469"/>
      <c r="VLP67" s="469"/>
      <c r="VLQ67" s="469"/>
      <c r="VLR67" s="469"/>
      <c r="VLS67" s="469"/>
      <c r="VLT67" s="469"/>
      <c r="VLU67" s="469"/>
      <c r="VLV67" s="469"/>
      <c r="VLW67" s="469"/>
      <c r="VLX67" s="469"/>
      <c r="VLY67" s="469"/>
      <c r="VLZ67" s="469"/>
      <c r="VMA67" s="469"/>
      <c r="VMB67" s="469"/>
      <c r="VMC67" s="469"/>
      <c r="VMD67" s="469"/>
      <c r="VME67" s="469"/>
      <c r="VMF67" s="469"/>
      <c r="VMG67" s="469"/>
      <c r="VMH67" s="469"/>
      <c r="VMI67" s="469"/>
      <c r="VMJ67" s="469"/>
      <c r="VMK67" s="469"/>
      <c r="VML67" s="469"/>
      <c r="VMM67" s="469"/>
      <c r="VMN67" s="469"/>
      <c r="VMO67" s="469"/>
      <c r="VMP67" s="469"/>
      <c r="VMQ67" s="469"/>
      <c r="VMR67" s="469"/>
      <c r="VMS67" s="469"/>
      <c r="VMT67" s="469"/>
      <c r="VMU67" s="469"/>
      <c r="VMV67" s="469"/>
      <c r="VMW67" s="469"/>
      <c r="VMX67" s="469"/>
      <c r="VMY67" s="469"/>
      <c r="VMZ67" s="469"/>
      <c r="VNA67" s="469"/>
      <c r="VNB67" s="469"/>
      <c r="VNC67" s="469"/>
      <c r="VND67" s="469"/>
      <c r="VNE67" s="469"/>
      <c r="VNF67" s="469"/>
      <c r="VNG67" s="469"/>
      <c r="VNH67" s="469"/>
      <c r="VNI67" s="469"/>
      <c r="VNJ67" s="469"/>
      <c r="VNK67" s="469"/>
      <c r="VNL67" s="469"/>
      <c r="VNM67" s="469"/>
      <c r="VNN67" s="469"/>
      <c r="VNO67" s="469"/>
      <c r="VNP67" s="469"/>
      <c r="VNQ67" s="469"/>
      <c r="VNR67" s="469"/>
      <c r="VNS67" s="469"/>
      <c r="VNT67" s="469"/>
      <c r="VNU67" s="469"/>
      <c r="VNV67" s="469"/>
      <c r="VNW67" s="469"/>
      <c r="VNX67" s="469"/>
      <c r="VNY67" s="469"/>
      <c r="VNZ67" s="469"/>
      <c r="VOA67" s="469"/>
      <c r="VOB67" s="469"/>
      <c r="VOC67" s="469"/>
      <c r="VOD67" s="469"/>
      <c r="VOE67" s="469"/>
      <c r="VOF67" s="469"/>
      <c r="VOG67" s="469"/>
      <c r="VOH67" s="469"/>
      <c r="VOI67" s="469"/>
      <c r="VOJ67" s="469"/>
      <c r="VOK67" s="469"/>
      <c r="VOL67" s="469"/>
      <c r="VOM67" s="469"/>
      <c r="VON67" s="469"/>
      <c r="VOO67" s="469"/>
      <c r="VOP67" s="469"/>
      <c r="VOQ67" s="469"/>
      <c r="VOR67" s="469"/>
      <c r="VOS67" s="469"/>
      <c r="VOT67" s="469"/>
      <c r="VOU67" s="469"/>
      <c r="VOV67" s="469"/>
      <c r="VOW67" s="469"/>
      <c r="VOX67" s="469"/>
      <c r="VOY67" s="469"/>
      <c r="VOZ67" s="469"/>
      <c r="VPA67" s="469"/>
      <c r="VPB67" s="469"/>
      <c r="VPC67" s="469"/>
      <c r="VPD67" s="469"/>
      <c r="VPE67" s="469"/>
      <c r="VPF67" s="469"/>
      <c r="VPG67" s="469"/>
      <c r="VPH67" s="469"/>
      <c r="VPI67" s="469"/>
      <c r="VPJ67" s="469"/>
      <c r="VPK67" s="469"/>
      <c r="VPL67" s="469"/>
      <c r="VPM67" s="469"/>
      <c r="VPN67" s="469"/>
      <c r="VPO67" s="469"/>
      <c r="VPP67" s="469"/>
      <c r="VPQ67" s="469"/>
      <c r="VPR67" s="469"/>
      <c r="VPS67" s="469"/>
      <c r="VPT67" s="469"/>
      <c r="VPU67" s="469"/>
      <c r="VPV67" s="469"/>
      <c r="VPW67" s="469"/>
      <c r="VPX67" s="469"/>
      <c r="VPY67" s="469"/>
      <c r="VPZ67" s="469"/>
      <c r="VQA67" s="469"/>
      <c r="VQB67" s="469"/>
      <c r="VQC67" s="469"/>
      <c r="VQD67" s="469"/>
      <c r="VQE67" s="469"/>
      <c r="VQF67" s="469"/>
      <c r="VQG67" s="469"/>
      <c r="VQH67" s="469"/>
      <c r="VQI67" s="469"/>
      <c r="VQJ67" s="469"/>
      <c r="VQK67" s="469"/>
      <c r="VQL67" s="469"/>
      <c r="VQM67" s="469"/>
      <c r="VQN67" s="469"/>
      <c r="VQO67" s="469"/>
      <c r="VQP67" s="469"/>
      <c r="VQQ67" s="469"/>
      <c r="VQR67" s="469"/>
      <c r="VQS67" s="469"/>
      <c r="VQT67" s="469"/>
      <c r="VQU67" s="469"/>
      <c r="VQV67" s="469"/>
      <c r="VQW67" s="469"/>
      <c r="VQX67" s="469"/>
      <c r="VQY67" s="469"/>
      <c r="VQZ67" s="469"/>
      <c r="VRA67" s="469"/>
      <c r="VRB67" s="469"/>
      <c r="VRC67" s="469"/>
      <c r="VRD67" s="469"/>
      <c r="VRE67" s="469"/>
      <c r="VRF67" s="469"/>
      <c r="VRG67" s="469"/>
      <c r="VRH67" s="469"/>
      <c r="VRI67" s="469"/>
      <c r="VRJ67" s="469"/>
      <c r="VRK67" s="469"/>
      <c r="VRL67" s="469"/>
      <c r="VRM67" s="469"/>
      <c r="VRN67" s="469"/>
      <c r="VRO67" s="469"/>
      <c r="VRP67" s="469"/>
      <c r="VRQ67" s="469"/>
      <c r="VRR67" s="469"/>
      <c r="VRS67" s="469"/>
      <c r="VRT67" s="469"/>
      <c r="VRU67" s="469"/>
      <c r="VRV67" s="469"/>
      <c r="VRW67" s="469"/>
      <c r="VRX67" s="469"/>
      <c r="VRY67" s="469"/>
      <c r="VRZ67" s="469"/>
      <c r="VSA67" s="469"/>
      <c r="VSB67" s="469"/>
      <c r="VSC67" s="469"/>
      <c r="VSD67" s="469"/>
      <c r="VSE67" s="469"/>
      <c r="VSF67" s="469"/>
      <c r="VSG67" s="469"/>
      <c r="VSH67" s="469"/>
      <c r="VSI67" s="469"/>
      <c r="VSJ67" s="469"/>
      <c r="VSK67" s="469"/>
      <c r="VSL67" s="469"/>
      <c r="VSM67" s="469"/>
      <c r="VSN67" s="469"/>
      <c r="VSO67" s="469"/>
      <c r="VSP67" s="469"/>
      <c r="VSQ67" s="469"/>
      <c r="VSR67" s="469"/>
      <c r="VSS67" s="469"/>
      <c r="VST67" s="469"/>
      <c r="VSU67" s="469"/>
      <c r="VSV67" s="469"/>
      <c r="VSW67" s="469"/>
      <c r="VSX67" s="469"/>
      <c r="VSY67" s="469"/>
      <c r="VSZ67" s="469"/>
      <c r="VTA67" s="469"/>
      <c r="VTB67" s="469"/>
      <c r="VTC67" s="469"/>
      <c r="VTD67" s="469"/>
      <c r="VTE67" s="469"/>
      <c r="VTF67" s="469"/>
      <c r="VTG67" s="469"/>
      <c r="VTH67" s="469"/>
      <c r="VTI67" s="469"/>
      <c r="VTJ67" s="469"/>
      <c r="VTK67" s="469"/>
      <c r="VTL67" s="469"/>
      <c r="VTM67" s="469"/>
      <c r="VTN67" s="469"/>
      <c r="VTO67" s="469"/>
      <c r="VTP67" s="469"/>
      <c r="VTQ67" s="469"/>
      <c r="VTR67" s="469"/>
      <c r="VTS67" s="469"/>
      <c r="VTT67" s="469"/>
      <c r="VTU67" s="469"/>
      <c r="VTV67" s="469"/>
      <c r="VTW67" s="469"/>
      <c r="VTX67" s="469"/>
      <c r="VTY67" s="469"/>
      <c r="VTZ67" s="469"/>
      <c r="VUA67" s="469"/>
      <c r="VUB67" s="469"/>
      <c r="VUC67" s="469"/>
      <c r="VUD67" s="469"/>
      <c r="VUE67" s="469"/>
      <c r="VUF67" s="469"/>
      <c r="VUG67" s="469"/>
      <c r="VUH67" s="469"/>
      <c r="VUI67" s="469"/>
      <c r="VUJ67" s="469"/>
      <c r="VUK67" s="469"/>
      <c r="VUL67" s="469"/>
      <c r="VUM67" s="469"/>
      <c r="VUN67" s="469"/>
      <c r="VUO67" s="469"/>
      <c r="VUP67" s="469"/>
      <c r="VUQ67" s="469"/>
      <c r="VUR67" s="469"/>
      <c r="VUS67" s="469"/>
      <c r="VUT67" s="469"/>
      <c r="VUU67" s="469"/>
      <c r="VUV67" s="469"/>
      <c r="VUW67" s="469"/>
      <c r="VUX67" s="469"/>
      <c r="VUY67" s="469"/>
      <c r="VUZ67" s="469"/>
      <c r="VVA67" s="469"/>
      <c r="VVB67" s="469"/>
      <c r="VVC67" s="469"/>
      <c r="VVD67" s="469"/>
      <c r="VVE67" s="469"/>
      <c r="VVF67" s="469"/>
      <c r="VVG67" s="469"/>
      <c r="VVH67" s="469"/>
      <c r="VVI67" s="469"/>
      <c r="VVJ67" s="469"/>
      <c r="VVK67" s="469"/>
      <c r="VVL67" s="469"/>
      <c r="VVM67" s="469"/>
      <c r="VVN67" s="469"/>
      <c r="VVO67" s="469"/>
      <c r="VVP67" s="469"/>
      <c r="VVQ67" s="469"/>
      <c r="VVR67" s="469"/>
      <c r="VVS67" s="469"/>
      <c r="VVT67" s="469"/>
      <c r="VVU67" s="469"/>
      <c r="VVV67" s="469"/>
      <c r="VVW67" s="469"/>
      <c r="VVX67" s="469"/>
      <c r="VVY67" s="469"/>
      <c r="VVZ67" s="469"/>
      <c r="VWA67" s="469"/>
      <c r="VWB67" s="469"/>
      <c r="VWC67" s="469"/>
      <c r="VWD67" s="469"/>
      <c r="VWE67" s="469"/>
      <c r="VWF67" s="469"/>
      <c r="VWG67" s="469"/>
      <c r="VWH67" s="469"/>
      <c r="VWI67" s="469"/>
      <c r="VWJ67" s="469"/>
      <c r="VWK67" s="469"/>
      <c r="VWL67" s="469"/>
      <c r="VWM67" s="469"/>
      <c r="VWN67" s="469"/>
      <c r="VWO67" s="469"/>
      <c r="VWP67" s="469"/>
      <c r="VWQ67" s="469"/>
      <c r="VWR67" s="469"/>
      <c r="VWS67" s="469"/>
      <c r="VWT67" s="469"/>
      <c r="VWU67" s="469"/>
      <c r="VWV67" s="469"/>
      <c r="VWW67" s="469"/>
      <c r="VWX67" s="469"/>
      <c r="VWY67" s="469"/>
      <c r="VWZ67" s="469"/>
      <c r="VXA67" s="469"/>
      <c r="VXB67" s="469"/>
      <c r="VXC67" s="469"/>
      <c r="VXD67" s="469"/>
      <c r="VXE67" s="469"/>
      <c r="VXF67" s="469"/>
      <c r="VXG67" s="469"/>
      <c r="VXH67" s="469"/>
      <c r="VXI67" s="469"/>
      <c r="VXJ67" s="469"/>
      <c r="VXK67" s="469"/>
      <c r="VXL67" s="469"/>
      <c r="VXM67" s="469"/>
      <c r="VXN67" s="469"/>
      <c r="VXO67" s="469"/>
      <c r="VXP67" s="469"/>
      <c r="VXQ67" s="469"/>
      <c r="VXR67" s="469"/>
      <c r="VXS67" s="469"/>
      <c r="VXT67" s="469"/>
      <c r="VXU67" s="469"/>
      <c r="VXV67" s="469"/>
      <c r="VXW67" s="469"/>
      <c r="VXX67" s="469"/>
      <c r="VXY67" s="469"/>
      <c r="VXZ67" s="469"/>
      <c r="VYA67" s="469"/>
      <c r="VYB67" s="469"/>
      <c r="VYC67" s="469"/>
      <c r="VYD67" s="469"/>
      <c r="VYE67" s="469"/>
      <c r="VYF67" s="469"/>
      <c r="VYG67" s="469"/>
      <c r="VYH67" s="469"/>
      <c r="VYI67" s="469"/>
      <c r="VYJ67" s="469"/>
      <c r="VYK67" s="469"/>
      <c r="VYL67" s="469"/>
      <c r="VYM67" s="469"/>
      <c r="VYN67" s="469"/>
      <c r="VYO67" s="469"/>
      <c r="VYP67" s="469"/>
      <c r="VYQ67" s="469"/>
      <c r="VYR67" s="469"/>
      <c r="VYS67" s="469"/>
      <c r="VYT67" s="469"/>
      <c r="VYU67" s="469"/>
      <c r="VYV67" s="469"/>
      <c r="VYW67" s="469"/>
      <c r="VYX67" s="469"/>
      <c r="VYY67" s="469"/>
      <c r="VYZ67" s="469"/>
      <c r="VZA67" s="469"/>
      <c r="VZB67" s="469"/>
      <c r="VZC67" s="469"/>
      <c r="VZD67" s="469"/>
      <c r="VZE67" s="469"/>
      <c r="VZF67" s="469"/>
      <c r="VZG67" s="469"/>
      <c r="VZH67" s="469"/>
      <c r="VZI67" s="469"/>
      <c r="VZJ67" s="469"/>
      <c r="VZK67" s="469"/>
      <c r="VZL67" s="469"/>
      <c r="VZM67" s="469"/>
      <c r="VZN67" s="469"/>
      <c r="VZO67" s="469"/>
      <c r="VZP67" s="469"/>
      <c r="VZQ67" s="469"/>
      <c r="VZR67" s="469"/>
      <c r="VZS67" s="469"/>
      <c r="VZT67" s="469"/>
      <c r="VZU67" s="469"/>
      <c r="VZV67" s="469"/>
      <c r="VZW67" s="469"/>
      <c r="VZX67" s="469"/>
      <c r="VZY67" s="469"/>
      <c r="VZZ67" s="469"/>
      <c r="WAA67" s="469"/>
      <c r="WAB67" s="469"/>
      <c r="WAC67" s="469"/>
      <c r="WAD67" s="469"/>
      <c r="WAE67" s="469"/>
      <c r="WAF67" s="469"/>
      <c r="WAG67" s="469"/>
      <c r="WAH67" s="469"/>
      <c r="WAI67" s="469"/>
      <c r="WAJ67" s="469"/>
      <c r="WAK67" s="469"/>
      <c r="WAL67" s="469"/>
      <c r="WAM67" s="469"/>
      <c r="WAN67" s="469"/>
      <c r="WAO67" s="469"/>
      <c r="WAP67" s="469"/>
      <c r="WAQ67" s="469"/>
      <c r="WAR67" s="469"/>
      <c r="WAS67" s="469"/>
      <c r="WAT67" s="469"/>
      <c r="WAU67" s="469"/>
      <c r="WAV67" s="469"/>
      <c r="WAW67" s="469"/>
      <c r="WAX67" s="469"/>
      <c r="WAY67" s="469"/>
      <c r="WAZ67" s="469"/>
      <c r="WBA67" s="469"/>
      <c r="WBB67" s="469"/>
      <c r="WBC67" s="469"/>
      <c r="WBD67" s="469"/>
      <c r="WBE67" s="469"/>
      <c r="WBF67" s="469"/>
      <c r="WBG67" s="469"/>
      <c r="WBH67" s="469"/>
      <c r="WBI67" s="469"/>
      <c r="WBJ67" s="469"/>
      <c r="WBK67" s="469"/>
      <c r="WBL67" s="469"/>
      <c r="WBM67" s="469"/>
      <c r="WBN67" s="469"/>
      <c r="WBO67" s="469"/>
      <c r="WBP67" s="469"/>
      <c r="WBQ67" s="469"/>
      <c r="WBR67" s="469"/>
      <c r="WBS67" s="469"/>
      <c r="WBT67" s="469"/>
      <c r="WBU67" s="469"/>
      <c r="WBV67" s="469"/>
      <c r="WBW67" s="469"/>
      <c r="WBX67" s="469"/>
      <c r="WBY67" s="469"/>
      <c r="WBZ67" s="469"/>
      <c r="WCA67" s="469"/>
      <c r="WCB67" s="469"/>
      <c r="WCC67" s="469"/>
      <c r="WCD67" s="469"/>
      <c r="WCE67" s="469"/>
      <c r="WCF67" s="469"/>
      <c r="WCG67" s="469"/>
      <c r="WCH67" s="469"/>
      <c r="WCI67" s="469"/>
      <c r="WCJ67" s="469"/>
      <c r="WCK67" s="469"/>
      <c r="WCL67" s="469"/>
      <c r="WCM67" s="469"/>
      <c r="WCN67" s="469"/>
      <c r="WCO67" s="469"/>
      <c r="WCP67" s="469"/>
      <c r="WCQ67" s="469"/>
      <c r="WCR67" s="469"/>
      <c r="WCS67" s="469"/>
      <c r="WCT67" s="469"/>
      <c r="WCU67" s="469"/>
      <c r="WCV67" s="469"/>
      <c r="WCW67" s="469"/>
      <c r="WCX67" s="469"/>
      <c r="WCY67" s="469"/>
      <c r="WCZ67" s="469"/>
      <c r="WDA67" s="469"/>
      <c r="WDB67" s="469"/>
      <c r="WDC67" s="469"/>
      <c r="WDD67" s="469"/>
      <c r="WDE67" s="469"/>
      <c r="WDF67" s="469"/>
      <c r="WDG67" s="469"/>
      <c r="WDH67" s="469"/>
      <c r="WDI67" s="469"/>
      <c r="WDJ67" s="469"/>
      <c r="WDK67" s="469"/>
      <c r="WDL67" s="469"/>
      <c r="WDM67" s="469"/>
      <c r="WDN67" s="469"/>
      <c r="WDO67" s="469"/>
      <c r="WDP67" s="469"/>
      <c r="WDQ67" s="469"/>
      <c r="WDR67" s="469"/>
      <c r="WDS67" s="469"/>
      <c r="WDT67" s="469"/>
      <c r="WDU67" s="469"/>
      <c r="WDV67" s="469"/>
      <c r="WDW67" s="469"/>
      <c r="WDX67" s="469"/>
      <c r="WDY67" s="469"/>
      <c r="WDZ67" s="469"/>
      <c r="WEA67" s="469"/>
      <c r="WEB67" s="469"/>
      <c r="WEC67" s="469"/>
      <c r="WED67" s="469"/>
      <c r="WEE67" s="469"/>
      <c r="WEF67" s="469"/>
      <c r="WEG67" s="469"/>
      <c r="WEH67" s="469"/>
      <c r="WEI67" s="469"/>
      <c r="WEJ67" s="469"/>
      <c r="WEK67" s="469"/>
      <c r="WEL67" s="469"/>
      <c r="WEM67" s="469"/>
      <c r="WEN67" s="469"/>
      <c r="WEO67" s="469"/>
      <c r="WEP67" s="469"/>
      <c r="WEQ67" s="469"/>
      <c r="WER67" s="469"/>
      <c r="WES67" s="469"/>
      <c r="WET67" s="469"/>
      <c r="WEU67" s="469"/>
      <c r="WEV67" s="469"/>
      <c r="WEW67" s="469"/>
      <c r="WEX67" s="469"/>
      <c r="WEY67" s="469"/>
      <c r="WEZ67" s="469"/>
      <c r="WFA67" s="469"/>
      <c r="WFB67" s="469"/>
      <c r="WFC67" s="469"/>
      <c r="WFD67" s="469"/>
      <c r="WFE67" s="469"/>
      <c r="WFF67" s="469"/>
      <c r="WFG67" s="469"/>
      <c r="WFH67" s="469"/>
      <c r="WFI67" s="469"/>
      <c r="WFJ67" s="469"/>
      <c r="WFK67" s="469"/>
      <c r="WFL67" s="469"/>
      <c r="WFM67" s="469"/>
      <c r="WFN67" s="469"/>
      <c r="WFO67" s="469"/>
      <c r="WFP67" s="469"/>
      <c r="WFQ67" s="469"/>
      <c r="WFR67" s="469"/>
      <c r="WFS67" s="469"/>
      <c r="WFT67" s="469"/>
      <c r="WFU67" s="469"/>
      <c r="WFV67" s="469"/>
      <c r="WFW67" s="469"/>
      <c r="WFX67" s="469"/>
      <c r="WFY67" s="469"/>
      <c r="WFZ67" s="469"/>
      <c r="WGA67" s="469"/>
      <c r="WGB67" s="469"/>
      <c r="WGC67" s="469"/>
      <c r="WGD67" s="469"/>
      <c r="WGE67" s="469"/>
      <c r="WGF67" s="469"/>
      <c r="WGG67" s="469"/>
      <c r="WGH67" s="469"/>
      <c r="WGI67" s="469"/>
      <c r="WGJ67" s="469"/>
      <c r="WGK67" s="469"/>
      <c r="WGL67" s="469"/>
      <c r="WGM67" s="469"/>
      <c r="WGN67" s="469"/>
      <c r="WGO67" s="469"/>
      <c r="WGP67" s="469"/>
      <c r="WGQ67" s="469"/>
      <c r="WGR67" s="469"/>
      <c r="WGS67" s="469"/>
      <c r="WGT67" s="469"/>
      <c r="WGU67" s="469"/>
      <c r="WGV67" s="469"/>
      <c r="WGW67" s="469"/>
      <c r="WGX67" s="469"/>
      <c r="WGY67" s="469"/>
      <c r="WGZ67" s="469"/>
      <c r="WHA67" s="469"/>
      <c r="WHB67" s="469"/>
      <c r="WHC67" s="469"/>
      <c r="WHD67" s="469"/>
      <c r="WHE67" s="469"/>
      <c r="WHF67" s="469"/>
      <c r="WHG67" s="469"/>
      <c r="WHH67" s="469"/>
      <c r="WHI67" s="469"/>
      <c r="WHJ67" s="469"/>
      <c r="WHK67" s="469"/>
      <c r="WHL67" s="469"/>
      <c r="WHM67" s="469"/>
      <c r="WHN67" s="469"/>
      <c r="WHO67" s="469"/>
      <c r="WHP67" s="469"/>
      <c r="WHQ67" s="469"/>
      <c r="WHR67" s="469"/>
      <c r="WHS67" s="469"/>
      <c r="WHT67" s="469"/>
      <c r="WHU67" s="469"/>
      <c r="WHV67" s="469"/>
      <c r="WHW67" s="469"/>
      <c r="WHX67" s="469"/>
      <c r="WHY67" s="469"/>
      <c r="WHZ67" s="469"/>
      <c r="WIA67" s="469"/>
      <c r="WIB67" s="469"/>
      <c r="WIC67" s="469"/>
      <c r="WID67" s="469"/>
      <c r="WIE67" s="469"/>
      <c r="WIF67" s="469"/>
      <c r="WIG67" s="469"/>
      <c r="WIH67" s="469"/>
      <c r="WII67" s="469"/>
      <c r="WIJ67" s="469"/>
      <c r="WIK67" s="469"/>
      <c r="WIL67" s="469"/>
      <c r="WIM67" s="469"/>
      <c r="WIN67" s="469"/>
      <c r="WIO67" s="469"/>
      <c r="WIP67" s="469"/>
      <c r="WIQ67" s="469"/>
      <c r="WIR67" s="469"/>
      <c r="WIS67" s="469"/>
      <c r="WIT67" s="469"/>
      <c r="WIU67" s="469"/>
      <c r="WIV67" s="469"/>
      <c r="WIW67" s="469"/>
      <c r="WIX67" s="469"/>
      <c r="WIY67" s="469"/>
      <c r="WIZ67" s="469"/>
      <c r="WJA67" s="469"/>
      <c r="WJB67" s="469"/>
      <c r="WJC67" s="469"/>
      <c r="WJD67" s="469"/>
      <c r="WJE67" s="469"/>
      <c r="WJF67" s="469"/>
      <c r="WJG67" s="469"/>
      <c r="WJH67" s="469"/>
      <c r="WJI67" s="469"/>
      <c r="WJJ67" s="469"/>
      <c r="WJK67" s="469"/>
      <c r="WJL67" s="469"/>
      <c r="WJM67" s="469"/>
      <c r="WJN67" s="469"/>
      <c r="WJO67" s="469"/>
      <c r="WJP67" s="469"/>
      <c r="WJQ67" s="469"/>
      <c r="WJR67" s="469"/>
      <c r="WJS67" s="469"/>
      <c r="WJT67" s="469"/>
      <c r="WJU67" s="469"/>
      <c r="WJV67" s="469"/>
      <c r="WJW67" s="469"/>
      <c r="WJX67" s="469"/>
      <c r="WJY67" s="469"/>
      <c r="WJZ67" s="469"/>
      <c r="WKA67" s="469"/>
      <c r="WKB67" s="469"/>
      <c r="WKC67" s="469"/>
      <c r="WKD67" s="469"/>
      <c r="WKE67" s="469"/>
      <c r="WKF67" s="469"/>
      <c r="WKG67" s="469"/>
      <c r="WKH67" s="469"/>
      <c r="WKI67" s="469"/>
      <c r="WKJ67" s="469"/>
      <c r="WKK67" s="469"/>
      <c r="WKL67" s="469"/>
      <c r="WKM67" s="469"/>
      <c r="WKN67" s="469"/>
      <c r="WKO67" s="469"/>
      <c r="WKP67" s="469"/>
      <c r="WKQ67" s="469"/>
      <c r="WKR67" s="469"/>
      <c r="WKS67" s="469"/>
      <c r="WKT67" s="469"/>
      <c r="WKU67" s="469"/>
      <c r="WKV67" s="469"/>
      <c r="WKW67" s="469"/>
      <c r="WKX67" s="469"/>
      <c r="WKY67" s="469"/>
      <c r="WKZ67" s="469"/>
      <c r="WLA67" s="469"/>
      <c r="WLB67" s="469"/>
      <c r="WLC67" s="469"/>
      <c r="WLD67" s="469"/>
      <c r="WLE67" s="469"/>
      <c r="WLF67" s="469"/>
      <c r="WLG67" s="469"/>
      <c r="WLH67" s="469"/>
      <c r="WLI67" s="469"/>
      <c r="WLJ67" s="469"/>
      <c r="WLK67" s="469"/>
      <c r="WLL67" s="469"/>
      <c r="WLM67" s="469"/>
      <c r="WLN67" s="469"/>
      <c r="WLO67" s="469"/>
      <c r="WLP67" s="469"/>
      <c r="WLQ67" s="469"/>
      <c r="WLR67" s="469"/>
      <c r="WLS67" s="469"/>
      <c r="WLT67" s="469"/>
      <c r="WLU67" s="469"/>
      <c r="WLV67" s="469"/>
      <c r="WLW67" s="469"/>
      <c r="WLX67" s="469"/>
      <c r="WLY67" s="469"/>
      <c r="WLZ67" s="469"/>
      <c r="WMA67" s="469"/>
      <c r="WMB67" s="469"/>
      <c r="WMC67" s="469"/>
      <c r="WMD67" s="469"/>
      <c r="WME67" s="469"/>
      <c r="WMF67" s="469"/>
      <c r="WMG67" s="469"/>
      <c r="WMH67" s="469"/>
      <c r="WMI67" s="469"/>
      <c r="WMJ67" s="469"/>
      <c r="WMK67" s="469"/>
      <c r="WML67" s="469"/>
      <c r="WMM67" s="469"/>
      <c r="WMN67" s="469"/>
      <c r="WMO67" s="469"/>
      <c r="WMP67" s="469"/>
      <c r="WMQ67" s="469"/>
      <c r="WMR67" s="469"/>
      <c r="WMS67" s="469"/>
      <c r="WMT67" s="469"/>
      <c r="WMU67" s="469"/>
      <c r="WMV67" s="469"/>
      <c r="WMW67" s="469"/>
      <c r="WMX67" s="469"/>
      <c r="WMY67" s="469"/>
      <c r="WMZ67" s="469"/>
      <c r="WNA67" s="469"/>
      <c r="WNB67" s="469"/>
      <c r="WNC67" s="469"/>
      <c r="WND67" s="469"/>
      <c r="WNE67" s="469"/>
      <c r="WNF67" s="469"/>
      <c r="WNG67" s="469"/>
      <c r="WNH67" s="469"/>
      <c r="WNI67" s="469"/>
      <c r="WNJ67" s="469"/>
      <c r="WNK67" s="469"/>
      <c r="WNL67" s="469"/>
      <c r="WNM67" s="469"/>
      <c r="WNN67" s="469"/>
      <c r="WNO67" s="469"/>
      <c r="WNP67" s="469"/>
      <c r="WNQ67" s="469"/>
      <c r="WNR67" s="469"/>
      <c r="WNS67" s="469"/>
      <c r="WNT67" s="469"/>
      <c r="WNU67" s="469"/>
      <c r="WNV67" s="469"/>
      <c r="WNW67" s="469"/>
      <c r="WNX67" s="469"/>
      <c r="WNY67" s="469"/>
      <c r="WNZ67" s="469"/>
      <c r="WOA67" s="469"/>
      <c r="WOB67" s="469"/>
      <c r="WOC67" s="469"/>
      <c r="WOD67" s="469"/>
      <c r="WOE67" s="469"/>
      <c r="WOF67" s="469"/>
      <c r="WOG67" s="469"/>
      <c r="WOH67" s="469"/>
      <c r="WOI67" s="469"/>
      <c r="WOJ67" s="469"/>
      <c r="WOK67" s="469"/>
      <c r="WOL67" s="469"/>
      <c r="WOM67" s="469"/>
      <c r="WON67" s="469"/>
      <c r="WOO67" s="469"/>
      <c r="WOP67" s="469"/>
      <c r="WOQ67" s="469"/>
      <c r="WOR67" s="469"/>
      <c r="WOS67" s="469"/>
      <c r="WOT67" s="469"/>
      <c r="WOU67" s="469"/>
      <c r="WOV67" s="469"/>
      <c r="WOW67" s="469"/>
      <c r="WOX67" s="469"/>
      <c r="WOY67" s="469"/>
      <c r="WOZ67" s="469"/>
      <c r="WPA67" s="469"/>
      <c r="WPB67" s="469"/>
      <c r="WPC67" s="469"/>
      <c r="WPD67" s="469"/>
      <c r="WPE67" s="469"/>
      <c r="WPF67" s="469"/>
      <c r="WPG67" s="469"/>
      <c r="WPH67" s="469"/>
      <c r="WPI67" s="469"/>
      <c r="WPJ67" s="469"/>
      <c r="WPK67" s="469"/>
      <c r="WPL67" s="469"/>
      <c r="WPM67" s="469"/>
      <c r="WPN67" s="469"/>
      <c r="WPO67" s="469"/>
      <c r="WPP67" s="469"/>
      <c r="WPQ67" s="469"/>
      <c r="WPR67" s="469"/>
      <c r="WPS67" s="469"/>
      <c r="WPT67" s="469"/>
      <c r="WPU67" s="469"/>
      <c r="WPV67" s="469"/>
      <c r="WPW67" s="469"/>
      <c r="WPX67" s="469"/>
      <c r="WPY67" s="469"/>
      <c r="WPZ67" s="469"/>
      <c r="WQA67" s="469"/>
      <c r="WQB67" s="469"/>
      <c r="WQC67" s="469"/>
      <c r="WQD67" s="469"/>
      <c r="WQE67" s="469"/>
      <c r="WQF67" s="469"/>
      <c r="WQG67" s="469"/>
      <c r="WQH67" s="469"/>
      <c r="WQI67" s="469"/>
      <c r="WQJ67" s="469"/>
      <c r="WQK67" s="469"/>
      <c r="WQL67" s="469"/>
      <c r="WQM67" s="469"/>
      <c r="WQN67" s="469"/>
      <c r="WQO67" s="469"/>
      <c r="WQP67" s="469"/>
      <c r="WQQ67" s="469"/>
      <c r="WQR67" s="469"/>
      <c r="WQS67" s="469"/>
      <c r="WQT67" s="469"/>
      <c r="WQU67" s="469"/>
      <c r="WQV67" s="469"/>
      <c r="WQW67" s="469"/>
      <c r="WQX67" s="469"/>
      <c r="WQY67" s="469"/>
      <c r="WQZ67" s="469"/>
      <c r="WRA67" s="469"/>
      <c r="WRB67" s="469"/>
      <c r="WRC67" s="469"/>
      <c r="WRD67" s="469"/>
      <c r="WRE67" s="469"/>
      <c r="WRF67" s="469"/>
      <c r="WRG67" s="469"/>
      <c r="WRH67" s="469"/>
      <c r="WRI67" s="469"/>
      <c r="WRJ67" s="469"/>
      <c r="WRK67" s="469"/>
      <c r="WRL67" s="469"/>
      <c r="WRM67" s="469"/>
      <c r="WRN67" s="469"/>
      <c r="WRO67" s="469"/>
      <c r="WRP67" s="469"/>
      <c r="WRQ67" s="469"/>
      <c r="WRR67" s="469"/>
      <c r="WRS67" s="469"/>
      <c r="WRT67" s="469"/>
      <c r="WRU67" s="469"/>
      <c r="WRV67" s="469"/>
      <c r="WRW67" s="469"/>
      <c r="WRX67" s="469"/>
      <c r="WRY67" s="469"/>
      <c r="WRZ67" s="469"/>
      <c r="WSA67" s="469"/>
      <c r="WSB67" s="469"/>
      <c r="WSC67" s="469"/>
      <c r="WSD67" s="469"/>
      <c r="WSE67" s="469"/>
      <c r="WSF67" s="469"/>
      <c r="WSG67" s="469"/>
      <c r="WSH67" s="469"/>
      <c r="WSI67" s="469"/>
      <c r="WSJ67" s="469"/>
      <c r="WSK67" s="469"/>
      <c r="WSL67" s="469"/>
      <c r="WSM67" s="469"/>
      <c r="WSN67" s="469"/>
      <c r="WSO67" s="469"/>
      <c r="WSP67" s="469"/>
      <c r="WSQ67" s="469"/>
      <c r="WSR67" s="469"/>
      <c r="WSS67" s="469"/>
      <c r="WST67" s="469"/>
      <c r="WSU67" s="469"/>
      <c r="WSV67" s="469"/>
      <c r="WSW67" s="469"/>
      <c r="WSX67" s="469"/>
      <c r="WSY67" s="469"/>
      <c r="WSZ67" s="469"/>
      <c r="WTA67" s="469"/>
      <c r="WTB67" s="469"/>
      <c r="WTC67" s="469"/>
      <c r="WTD67" s="469"/>
      <c r="WTE67" s="469"/>
      <c r="WTF67" s="469"/>
      <c r="WTG67" s="469"/>
      <c r="WTH67" s="469"/>
      <c r="WTI67" s="469"/>
      <c r="WTJ67" s="469"/>
      <c r="WTK67" s="469"/>
      <c r="WTL67" s="469"/>
      <c r="WTM67" s="469"/>
      <c r="WTN67" s="469"/>
      <c r="WTO67" s="469"/>
      <c r="WTP67" s="469"/>
      <c r="WTQ67" s="469"/>
      <c r="WTR67" s="469"/>
      <c r="WTS67" s="469"/>
      <c r="WTT67" s="469"/>
      <c r="WTU67" s="469"/>
      <c r="WTV67" s="469"/>
      <c r="WTW67" s="469"/>
      <c r="WTX67" s="469"/>
      <c r="WTY67" s="469"/>
      <c r="WTZ67" s="469"/>
      <c r="WUA67" s="469"/>
      <c r="WUB67" s="469"/>
      <c r="WUC67" s="469"/>
      <c r="WUD67" s="469"/>
      <c r="WUE67" s="469"/>
      <c r="WUF67" s="469"/>
      <c r="WUG67" s="469"/>
      <c r="WUH67" s="469"/>
      <c r="WUI67" s="469"/>
      <c r="WUJ67" s="469"/>
      <c r="WUK67" s="469"/>
      <c r="WUL67" s="469"/>
      <c r="WUM67" s="469"/>
      <c r="WUN67" s="469"/>
      <c r="WUO67" s="469"/>
      <c r="WUP67" s="469"/>
      <c r="WUQ67" s="469"/>
      <c r="WUR67" s="469"/>
      <c r="WUS67" s="469"/>
      <c r="WUT67" s="469"/>
      <c r="WUU67" s="469"/>
      <c r="WUV67" s="469"/>
      <c r="WUW67" s="469"/>
      <c r="WUX67" s="469"/>
      <c r="WUY67" s="469"/>
      <c r="WUZ67" s="469"/>
      <c r="WVA67" s="469"/>
      <c r="WVB67" s="469"/>
      <c r="WVC67" s="469"/>
      <c r="WVD67" s="469"/>
      <c r="WVE67" s="469"/>
      <c r="WVF67" s="469"/>
      <c r="WVG67" s="469"/>
      <c r="WVH67" s="469"/>
      <c r="WVI67" s="469"/>
      <c r="WVJ67" s="469"/>
      <c r="WVK67" s="469"/>
      <c r="WVL67" s="469"/>
      <c r="WVM67" s="469"/>
      <c r="WVN67" s="469"/>
      <c r="WVO67" s="469"/>
      <c r="WVP67" s="469"/>
      <c r="WVQ67" s="469"/>
      <c r="WVR67" s="469"/>
      <c r="WVS67" s="469"/>
      <c r="WVT67" s="469"/>
      <c r="WVU67" s="469"/>
      <c r="WVV67" s="469"/>
      <c r="WVW67" s="469"/>
      <c r="WVX67" s="469"/>
      <c r="WVY67" s="469"/>
      <c r="WVZ67" s="469"/>
      <c r="WWA67" s="469"/>
      <c r="WWB67" s="469"/>
      <c r="WWC67" s="469"/>
      <c r="WWD67" s="469"/>
      <c r="WWE67" s="469"/>
      <c r="WWF67" s="469"/>
      <c r="WWG67" s="469"/>
      <c r="WWH67" s="469"/>
      <c r="WWI67" s="469"/>
      <c r="WWJ67" s="469"/>
      <c r="WWK67" s="469"/>
      <c r="WWL67" s="469"/>
      <c r="WWM67" s="469"/>
      <c r="WWN67" s="469"/>
      <c r="WWO67" s="469"/>
      <c r="WWP67" s="469"/>
      <c r="WWQ67" s="469"/>
      <c r="WWR67" s="469"/>
      <c r="WWS67" s="469"/>
      <c r="WWT67" s="469"/>
      <c r="WWU67" s="469"/>
      <c r="WWV67" s="469"/>
      <c r="WWW67" s="469"/>
      <c r="WWX67" s="469"/>
      <c r="WWY67" s="469"/>
      <c r="WWZ67" s="469"/>
      <c r="WXA67" s="469"/>
      <c r="WXB67" s="469"/>
      <c r="WXC67" s="469"/>
      <c r="WXD67" s="469"/>
      <c r="WXE67" s="469"/>
      <c r="WXF67" s="469"/>
      <c r="WXG67" s="469"/>
      <c r="WXH67" s="469"/>
      <c r="WXI67" s="469"/>
      <c r="WXJ67" s="469"/>
      <c r="WXK67" s="469"/>
      <c r="WXL67" s="469"/>
      <c r="WXM67" s="469"/>
      <c r="WXN67" s="469"/>
      <c r="WXO67" s="469"/>
      <c r="WXP67" s="469"/>
      <c r="WXQ67" s="469"/>
      <c r="WXR67" s="469"/>
      <c r="WXS67" s="469"/>
      <c r="WXT67" s="469"/>
      <c r="WXU67" s="469"/>
      <c r="WXV67" s="469"/>
      <c r="WXW67" s="469"/>
      <c r="WXX67" s="469"/>
      <c r="WXY67" s="469"/>
      <c r="WXZ67" s="469"/>
      <c r="WYA67" s="469"/>
      <c r="WYB67" s="469"/>
      <c r="WYC67" s="469"/>
      <c r="WYD67" s="469"/>
      <c r="WYE67" s="469"/>
      <c r="WYF67" s="469"/>
      <c r="WYG67" s="469"/>
      <c r="WYH67" s="469"/>
      <c r="WYI67" s="469"/>
      <c r="WYJ67" s="469"/>
      <c r="WYK67" s="469"/>
      <c r="WYL67" s="469"/>
      <c r="WYM67" s="469"/>
      <c r="WYN67" s="469"/>
      <c r="WYO67" s="469"/>
      <c r="WYP67" s="469"/>
      <c r="WYQ67" s="469"/>
      <c r="WYR67" s="469"/>
      <c r="WYS67" s="469"/>
      <c r="WYT67" s="469"/>
      <c r="WYU67" s="469"/>
      <c r="WYV67" s="469"/>
      <c r="WYW67" s="469"/>
      <c r="WYX67" s="469"/>
      <c r="WYY67" s="469"/>
      <c r="WYZ67" s="469"/>
      <c r="WZA67" s="469"/>
      <c r="WZB67" s="469"/>
      <c r="WZC67" s="469"/>
      <c r="WZD67" s="469"/>
      <c r="WZE67" s="469"/>
      <c r="WZF67" s="469"/>
      <c r="WZG67" s="469"/>
      <c r="WZH67" s="469"/>
      <c r="WZI67" s="469"/>
      <c r="WZJ67" s="469"/>
      <c r="WZK67" s="469"/>
      <c r="WZL67" s="469"/>
      <c r="WZM67" s="469"/>
      <c r="WZN67" s="469"/>
      <c r="WZO67" s="469"/>
      <c r="WZP67" s="469"/>
      <c r="WZQ67" s="469"/>
      <c r="WZR67" s="469"/>
      <c r="WZS67" s="469"/>
      <c r="WZT67" s="469"/>
      <c r="WZU67" s="469"/>
      <c r="WZV67" s="469"/>
      <c r="WZW67" s="469"/>
      <c r="WZX67" s="469"/>
      <c r="WZY67" s="469"/>
      <c r="WZZ67" s="469"/>
      <c r="XAA67" s="469"/>
      <c r="XAB67" s="469"/>
      <c r="XAC67" s="469"/>
      <c r="XAD67" s="469"/>
      <c r="XAE67" s="469"/>
      <c r="XAF67" s="469"/>
      <c r="XAG67" s="469"/>
      <c r="XAH67" s="469"/>
      <c r="XAI67" s="469"/>
      <c r="XAJ67" s="469"/>
      <c r="XAK67" s="469"/>
      <c r="XAL67" s="469"/>
      <c r="XAM67" s="469"/>
      <c r="XAN67" s="469"/>
      <c r="XAO67" s="469"/>
      <c r="XAP67" s="469"/>
      <c r="XAQ67" s="469"/>
      <c r="XAR67" s="469"/>
      <c r="XAS67" s="469"/>
      <c r="XAT67" s="469"/>
      <c r="XAU67" s="469"/>
      <c r="XAV67" s="469"/>
      <c r="XAW67" s="469"/>
      <c r="XAX67" s="469"/>
      <c r="XAY67" s="469"/>
      <c r="XAZ67" s="469"/>
      <c r="XBA67" s="469"/>
      <c r="XBB67" s="469"/>
      <c r="XBC67" s="469"/>
      <c r="XBD67" s="469"/>
      <c r="XBE67" s="469"/>
      <c r="XBF67" s="469"/>
      <c r="XBG67" s="469"/>
      <c r="XBH67" s="469"/>
      <c r="XBI67" s="469"/>
      <c r="XBJ67" s="469"/>
      <c r="XBK67" s="469"/>
      <c r="XBL67" s="469"/>
      <c r="XBM67" s="469"/>
      <c r="XBN67" s="469"/>
      <c r="XBO67" s="469"/>
      <c r="XBP67" s="469"/>
      <c r="XBQ67" s="469"/>
      <c r="XBR67" s="469"/>
      <c r="XBS67" s="469"/>
      <c r="XBT67" s="469"/>
      <c r="XBU67" s="469"/>
      <c r="XBV67" s="469"/>
      <c r="XBW67" s="469"/>
      <c r="XBX67" s="469"/>
      <c r="XBY67" s="469"/>
      <c r="XBZ67" s="469"/>
      <c r="XCA67" s="469"/>
      <c r="XCB67" s="469"/>
      <c r="XCC67" s="469"/>
      <c r="XCD67" s="469"/>
      <c r="XCE67" s="469"/>
      <c r="XCF67" s="469"/>
      <c r="XCG67" s="469"/>
      <c r="XCH67" s="469"/>
      <c r="XCI67" s="469"/>
      <c r="XCJ67" s="469"/>
      <c r="XCK67" s="469"/>
      <c r="XCL67" s="469"/>
      <c r="XCM67" s="469"/>
      <c r="XCN67" s="469"/>
      <c r="XCO67" s="469"/>
      <c r="XCP67" s="469"/>
      <c r="XCQ67" s="469"/>
      <c r="XCR67" s="469"/>
      <c r="XCS67" s="469"/>
      <c r="XCT67" s="469"/>
      <c r="XCU67" s="469"/>
      <c r="XCV67" s="469"/>
      <c r="XCW67" s="469"/>
      <c r="XCX67" s="469"/>
      <c r="XCY67" s="469"/>
      <c r="XCZ67" s="469"/>
      <c r="XDA67" s="469"/>
      <c r="XDB67" s="469"/>
      <c r="XDC67" s="469"/>
      <c r="XDD67" s="469"/>
      <c r="XDE67" s="469"/>
      <c r="XDF67" s="469"/>
      <c r="XDG67" s="469"/>
      <c r="XDH67" s="469"/>
      <c r="XDI67" s="469"/>
      <c r="XDJ67" s="469"/>
      <c r="XDK67" s="469"/>
      <c r="XDL67" s="469"/>
      <c r="XDM67" s="469"/>
      <c r="XDN67" s="469"/>
      <c r="XDO67" s="469"/>
      <c r="XDP67" s="469"/>
      <c r="XDQ67" s="469"/>
      <c r="XDR67" s="469"/>
      <c r="XDS67" s="469"/>
      <c r="XDT67" s="469"/>
      <c r="XDU67" s="469"/>
      <c r="XDV67" s="469"/>
      <c r="XDW67" s="469"/>
      <c r="XDX67" s="469"/>
      <c r="XDY67" s="469"/>
      <c r="XDZ67" s="469"/>
      <c r="XEA67" s="469"/>
      <c r="XEB67" s="469"/>
      <c r="XEC67" s="469"/>
      <c r="XED67" s="469"/>
      <c r="XEE67" s="469"/>
      <c r="XEF67" s="469"/>
      <c r="XEG67" s="469"/>
      <c r="XEH67" s="469"/>
      <c r="XEI67" s="469"/>
      <c r="XEJ67" s="469"/>
      <c r="XEK67" s="469"/>
      <c r="XEL67" s="469"/>
      <c r="XEM67" s="469"/>
      <c r="XEN67" s="469"/>
      <c r="XEO67" s="469"/>
      <c r="XEP67" s="469"/>
      <c r="XEQ67" s="469"/>
      <c r="XER67" s="469"/>
      <c r="XES67" s="469"/>
      <c r="XET67" s="469"/>
      <c r="XEU67" s="469"/>
      <c r="XEV67" s="469"/>
      <c r="XEW67" s="469"/>
      <c r="XEX67" s="469"/>
      <c r="XEY67" s="469"/>
      <c r="XEZ67" s="469"/>
      <c r="XFA67" s="469"/>
      <c r="XFB67" s="469"/>
      <c r="XFC67" s="469"/>
      <c r="XFD67" s="469"/>
    </row>
    <row r="68" spans="1:16384" s="465" customFormat="1">
      <c r="A68" s="469"/>
      <c r="B68" s="470" t="s">
        <v>563</v>
      </c>
      <c r="C68" s="469"/>
      <c r="D68" s="469"/>
      <c r="E68" s="465">
        <f>IF('Capital Structure'!$D$17='Capital Structure'!$E$17,E58,E63)</f>
        <v>0</v>
      </c>
      <c r="F68" s="465">
        <f>IF('Capital Structure'!$D$17='Capital Structure'!$E$17,F58,F63)</f>
        <v>0</v>
      </c>
      <c r="G68" s="465">
        <f>IF('Capital Structure'!$D$17='Capital Structure'!$E$17,G58,G63)</f>
        <v>0</v>
      </c>
      <c r="H68" s="465">
        <f>IF('Capital Structure'!$D$17='Capital Structure'!$E$17,H58,H63)</f>
        <v>0</v>
      </c>
      <c r="I68" s="465">
        <f>IF('Capital Structure'!$D$17='Capital Structure'!$E$17,I58,I63)</f>
        <v>0</v>
      </c>
      <c r="J68" s="465">
        <f>IF('Capital Structure'!$D$17='Capital Structure'!$E$17,J58,J63)</f>
        <v>0</v>
      </c>
      <c r="K68" s="465">
        <f>IF('Capital Structure'!$D$17='Capital Structure'!$E$17,K58,K63)</f>
        <v>0</v>
      </c>
      <c r="L68" s="465">
        <f>IF('Capital Structure'!$D$17='Capital Structure'!$E$17,L58,L63)</f>
        <v>0</v>
      </c>
      <c r="M68" s="465">
        <f>IF('Capital Structure'!$D$17='Capital Structure'!$E$17,M58,M63)</f>
        <v>0</v>
      </c>
      <c r="N68" s="465">
        <f>IF('Capital Structure'!$D$17='Capital Structure'!$E$17,N58,N63)</f>
        <v>0</v>
      </c>
      <c r="O68" s="465">
        <f>IF('Capital Structure'!$D$17='Capital Structure'!$E$17,O58,O63)</f>
        <v>0</v>
      </c>
      <c r="P68" s="465">
        <f>IF('Capital Structure'!$D$17='Capital Structure'!$E$17,P58,P63)</f>
        <v>0</v>
      </c>
      <c r="Q68" s="465">
        <f>IF('Capital Structure'!$D$17='Capital Structure'!$E$17,Q58,Q63)</f>
        <v>0</v>
      </c>
      <c r="R68" s="465">
        <f>IF('Capital Structure'!$D$17='Capital Structure'!$E$17,R58,R63)</f>
        <v>0</v>
      </c>
      <c r="S68" s="465">
        <f>IF('Capital Structure'!$D$17='Capital Structure'!$E$17,S58,S63)</f>
        <v>0</v>
      </c>
      <c r="T68" s="465">
        <f>IF('Capital Structure'!$D$17='Capital Structure'!$E$17,T58,T63)</f>
        <v>0</v>
      </c>
      <c r="U68" s="465">
        <f>IF('Capital Structure'!$D$17='Capital Structure'!$E$17,U58,U63)</f>
        <v>0</v>
      </c>
      <c r="V68" s="465">
        <f>IF('Capital Structure'!$D$17='Capital Structure'!$E$17,V58,V63)</f>
        <v>0</v>
      </c>
      <c r="W68" s="465">
        <f>IF('Capital Structure'!$D$17='Capital Structure'!$E$17,W58,W63)</f>
        <v>0</v>
      </c>
      <c r="X68" s="465">
        <f>IF('Capital Structure'!$D$17='Capital Structure'!$E$17,X58,X63)</f>
        <v>0</v>
      </c>
      <c r="Y68" s="465">
        <f>IF('Capital Structure'!$D$17='Capital Structure'!$E$17,Y58,Y63)</f>
        <v>0</v>
      </c>
      <c r="Z68" s="465">
        <f>IF('Capital Structure'!$D$17='Capital Structure'!$E$17,Z58,Z63)</f>
        <v>0</v>
      </c>
      <c r="AA68" s="465">
        <f>IF('Capital Structure'!$D$17='Capital Structure'!$E$17,AA58,AA63)</f>
        <v>0</v>
      </c>
      <c r="AB68" s="465">
        <f>IF('Capital Structure'!$D$17='Capital Structure'!$E$17,AB58,AB63)</f>
        <v>0</v>
      </c>
      <c r="AC68" s="465">
        <f>IF('Capital Structure'!$D$17='Capital Structure'!$E$17,AC58,AC63)</f>
        <v>0</v>
      </c>
      <c r="AD68" s="465">
        <f>IF('Capital Structure'!$D$17='Capital Structure'!$E$17,AD58,AD63)</f>
        <v>0</v>
      </c>
      <c r="AE68" s="465">
        <f>IF('Capital Structure'!$D$17='Capital Structure'!$E$17,AE58,AE63)</f>
        <v>0</v>
      </c>
      <c r="AF68" s="465">
        <f>IF('Capital Structure'!$D$17='Capital Structure'!$E$17,AF58,AF63)</f>
        <v>0</v>
      </c>
      <c r="AG68" s="465">
        <f>IF('Capital Structure'!$D$17='Capital Structure'!$E$17,AG58,AG63)</f>
        <v>0</v>
      </c>
      <c r="AH68" s="465">
        <f>IF('Capital Structure'!$D$17='Capital Structure'!$E$17,AH58,AH63)</f>
        <v>0</v>
      </c>
      <c r="AI68" s="465">
        <f>IF('Capital Structure'!$D$17='Capital Structure'!$E$17,AI58,AI63)</f>
        <v>0</v>
      </c>
      <c r="AJ68" s="465">
        <f>IF('Capital Structure'!$D$17='Capital Structure'!$E$17,AJ58,AJ63)</f>
        <v>0</v>
      </c>
      <c r="AK68" s="465">
        <f>IF('Capital Structure'!$D$17='Capital Structure'!$E$17,AK58,AK63)</f>
        <v>0</v>
      </c>
      <c r="AL68" s="465">
        <f>IF('Capital Structure'!$D$17='Capital Structure'!$E$17,AL58,AL63)</f>
        <v>0</v>
      </c>
      <c r="AM68" s="465">
        <f>IF('Capital Structure'!$D$17='Capital Structure'!$E$17,AM58,AM63)</f>
        <v>0</v>
      </c>
      <c r="AN68" s="465">
        <f>IF('Capital Structure'!$D$17='Capital Structure'!$E$17,AN58,AN63)</f>
        <v>0</v>
      </c>
      <c r="AO68" s="465">
        <f>IF('Capital Structure'!$D$17='Capital Structure'!$E$17,AO58,AO63)</f>
        <v>0</v>
      </c>
      <c r="AP68" s="465">
        <f>IF('Capital Structure'!$D$17='Capital Structure'!$E$17,AP58,AP63)</f>
        <v>0</v>
      </c>
      <c r="AQ68" s="465">
        <f>IF('Capital Structure'!$D$17='Capital Structure'!$E$17,AQ58,AQ63)</f>
        <v>0</v>
      </c>
      <c r="AR68" s="465">
        <f>IF('Capital Structure'!$D$17='Capital Structure'!$E$17,AR58,AR63)</f>
        <v>0</v>
      </c>
      <c r="AS68" s="465">
        <f>IF('Capital Structure'!$D$17='Capital Structure'!$E$17,AS58,AS63)</f>
        <v>0</v>
      </c>
      <c r="AT68" s="465">
        <f>IF('Capital Structure'!$D$17='Capital Structure'!$E$17,AT58,AT63)</f>
        <v>0</v>
      </c>
      <c r="AU68" s="465">
        <f>IF('Capital Structure'!$D$17='Capital Structure'!$E$17,AU58,AU63)</f>
        <v>61000000</v>
      </c>
      <c r="AV68" s="465">
        <f>IF('Capital Structure'!$D$17='Capital Structure'!$E$17,AV58,AV63)</f>
        <v>61254166.666666664</v>
      </c>
      <c r="AW68" s="465">
        <f>IF('Capital Structure'!$D$17='Capital Structure'!$E$17,AW58,AW63)</f>
        <v>61509392.361111112</v>
      </c>
      <c r="AX68" s="465">
        <f>IF('Capital Structure'!$D$17='Capital Structure'!$E$17,AX58,AX63)</f>
        <v>61765681.495949075</v>
      </c>
      <c r="AY68" s="465">
        <f>IF('Capital Structure'!$D$17='Capital Structure'!$E$17,AY58,AY63)</f>
        <v>62023038.502182193</v>
      </c>
      <c r="AZ68" s="465">
        <f>IF('Capital Structure'!$D$17='Capital Structure'!$E$17,AZ58,AZ63)</f>
        <v>62281467.829274625</v>
      </c>
      <c r="BA68" s="465">
        <f>IF('Capital Structure'!$D$17='Capital Structure'!$E$17,BA58,BA63)</f>
        <v>62540973.945229933</v>
      </c>
      <c r="BB68" s="465">
        <f>IF('Capital Structure'!$D$17='Capital Structure'!$E$17,BB58,BB63)</f>
        <v>62801561.336668387</v>
      </c>
      <c r="BC68" s="465">
        <f>IF('Capital Structure'!$D$17='Capital Structure'!$E$17,BC58,BC63)</f>
        <v>63063234.508904509</v>
      </c>
      <c r="BD68" s="465">
        <f>IF('Capital Structure'!$D$17='Capital Structure'!$E$17,BD58,BD63)</f>
        <v>63325997.986024946</v>
      </c>
      <c r="BE68" s="465">
        <f>IF('Capital Structure'!$D$17='Capital Structure'!$E$17,BE58,BE63)</f>
        <v>63589856.310966715</v>
      </c>
      <c r="BF68" s="465">
        <f>IF('Capital Structure'!$D$17='Capital Structure'!$E$17,BF58,BF63)</f>
        <v>63854814.045595743</v>
      </c>
      <c r="BG68" s="465">
        <f>IF('Capital Structure'!$D$17='Capital Structure'!$E$17,BG58,BG63)</f>
        <v>64120875.770785727</v>
      </c>
      <c r="BH68" s="465">
        <f>IF('Capital Structure'!$D$17='Capital Structure'!$E$17,BH58,BH63)</f>
        <v>64388046.086497329</v>
      </c>
      <c r="BI68" s="465">
        <f>IF('Capital Structure'!$D$17='Capital Structure'!$E$17,BI58,BI63)</f>
        <v>64656329.611857735</v>
      </c>
      <c r="BJ68" s="465">
        <f>IF('Capital Structure'!$D$17='Capital Structure'!$E$17,BJ58,BJ63)</f>
        <v>64925730.985240474</v>
      </c>
      <c r="BK68" s="465">
        <f>IF('Capital Structure'!$D$17='Capital Structure'!$E$17,BK58,BK63)</f>
        <v>65196254.864345647</v>
      </c>
      <c r="BL68" s="465">
        <f>IF('Capital Structure'!$D$17='Capital Structure'!$E$17,BL58,BL63)</f>
        <v>65467905.926280424</v>
      </c>
      <c r="BM68" s="465">
        <f>IF('Capital Structure'!$D$17='Capital Structure'!$E$17,BM58,BM63)</f>
        <v>65740688.867639922</v>
      </c>
      <c r="BN68" s="465">
        <f>IF('Capital Structure'!$D$17='Capital Structure'!$E$17,BN58,BN63)</f>
        <v>66014608.404588424</v>
      </c>
      <c r="BO68" s="465">
        <f>IF('Capital Structure'!$D$17='Capital Structure'!$E$17,BO58,BO63)</f>
        <v>66289669.272940874</v>
      </c>
      <c r="BP68" s="465">
        <f>IF('Capital Structure'!$D$17='Capital Structure'!$E$17,BP58,BP63)</f>
        <v>66565876.228244796</v>
      </c>
      <c r="BQ68" s="465">
        <f>IF('Capital Structure'!$D$17='Capital Structure'!$E$17,BQ58,BQ63)</f>
        <v>66843234.045862481</v>
      </c>
      <c r="BR68" s="465">
        <f>IF('Capital Structure'!$D$17='Capital Structure'!$E$17,BR58,BR63)</f>
        <v>67121747.521053568</v>
      </c>
      <c r="BS68" s="465">
        <f>IF('Capital Structure'!$D$17='Capital Structure'!$E$17,BS58,BS63)</f>
        <v>67401421.469057962</v>
      </c>
      <c r="BT68" s="465">
        <f>IF('Capital Structure'!$D$17='Capital Structure'!$E$17,BT58,BT63)</f>
        <v>67682260.725179031</v>
      </c>
      <c r="BU68" s="465">
        <f>IF('Capital Structure'!$D$17='Capital Structure'!$E$17,BU58,BU63)</f>
        <v>67964270.144867286</v>
      </c>
      <c r="BV68" s="465">
        <f>IF('Capital Structure'!$D$17='Capital Structure'!$E$17,BV58,BV63)</f>
        <v>68247454.603804231</v>
      </c>
      <c r="BW68" s="465">
        <f>IF('Capital Structure'!$D$17='Capital Structure'!$E$17,BW58,BW63)</f>
        <v>68531818.997986749</v>
      </c>
      <c r="BX68" s="465">
        <f>IF('Capital Structure'!$D$17='Capital Structure'!$E$17,BX58,BX63)</f>
        <v>68817368.243811697</v>
      </c>
      <c r="BY68" s="465">
        <f>IF('Capital Structure'!$D$17='Capital Structure'!$E$17,BY58,BY63)</f>
        <v>69104107.278160915</v>
      </c>
      <c r="BZ68" s="465">
        <f>IF('Capital Structure'!$D$17='Capital Structure'!$E$17,BZ58,BZ63)</f>
        <v>69392041.058486581</v>
      </c>
      <c r="CA68" s="465">
        <f>IF('Capital Structure'!$D$17='Capital Structure'!$E$17,CA58,CA63)</f>
        <v>69681174.562896937</v>
      </c>
      <c r="CB68" s="465">
        <f>IF('Capital Structure'!$D$17='Capital Structure'!$E$17,CB58,CB63)</f>
        <v>69971512.790242344</v>
      </c>
      <c r="CC68" s="465">
        <f>IF('Capital Structure'!$D$17='Capital Structure'!$E$17,CC58,CC63)</f>
        <v>0</v>
      </c>
      <c r="CD68" s="465">
        <f>IF('Capital Structure'!$D$17='Capital Structure'!$E$17,CD58,CD63)</f>
        <v>0</v>
      </c>
      <c r="CE68" s="465">
        <f>IF('Capital Structure'!$D$17='Capital Structure'!$E$17,CE58,CE63)</f>
        <v>0</v>
      </c>
      <c r="CF68" s="465">
        <f>IF('Capital Structure'!$D$17='Capital Structure'!$E$17,CF58,CF63)</f>
        <v>0</v>
      </c>
      <c r="CG68" s="465">
        <f>IF('Capital Structure'!$D$17='Capital Structure'!$E$17,CG58,CG63)</f>
        <v>0</v>
      </c>
      <c r="CH68" s="465">
        <f>IF('Capital Structure'!$D$17='Capital Structure'!$E$17,CH58,CH63)</f>
        <v>0</v>
      </c>
      <c r="CI68" s="465">
        <f>IF('Capital Structure'!$D$17='Capital Structure'!$E$17,CI58,CI63)</f>
        <v>0</v>
      </c>
      <c r="CJ68" s="465">
        <f>IF('Capital Structure'!$D$17='Capital Structure'!$E$17,CJ58,CJ63)</f>
        <v>0</v>
      </c>
      <c r="CK68" s="465">
        <f>IF('Capital Structure'!$D$17='Capital Structure'!$E$17,CK58,CK63)</f>
        <v>0</v>
      </c>
      <c r="CL68" s="465">
        <f>IF('Capital Structure'!$D$17='Capital Structure'!$E$17,CL58,CL63)</f>
        <v>0</v>
      </c>
      <c r="CM68" s="465">
        <f>IF('Capital Structure'!$D$17='Capital Structure'!$E$17,CM58,CM63)</f>
        <v>0</v>
      </c>
      <c r="CN68" s="465">
        <f>IF('Capital Structure'!$D$17='Capital Structure'!$E$17,CN58,CN63)</f>
        <v>0</v>
      </c>
      <c r="CO68" s="465">
        <f>IF('Capital Structure'!$D$17='Capital Structure'!$E$17,CO58,CO63)</f>
        <v>0</v>
      </c>
      <c r="CP68" s="465">
        <f>IF('Capital Structure'!$D$17='Capital Structure'!$E$17,CP58,CP63)</f>
        <v>0</v>
      </c>
      <c r="CQ68" s="465">
        <f>IF('Capital Structure'!$D$17='Capital Structure'!$E$17,CQ58,CQ63)</f>
        <v>0</v>
      </c>
      <c r="CR68" s="465">
        <f>IF('Capital Structure'!$D$17='Capital Structure'!$E$17,CR58,CR63)</f>
        <v>0</v>
      </c>
      <c r="CS68" s="465">
        <f>IF('Capital Structure'!$D$17='Capital Structure'!$E$17,CS58,CS63)</f>
        <v>0</v>
      </c>
      <c r="CT68" s="465">
        <f>IF('Capital Structure'!$D$17='Capital Structure'!$E$17,CT58,CT63)</f>
        <v>0</v>
      </c>
      <c r="CU68" s="465">
        <f>IF('Capital Structure'!$D$17='Capital Structure'!$E$17,CU58,CU63)</f>
        <v>0</v>
      </c>
      <c r="CV68" s="465">
        <f>IF('Capital Structure'!$D$17='Capital Structure'!$E$17,CV58,CV63)</f>
        <v>0</v>
      </c>
      <c r="CW68" s="465">
        <f>IF('Capital Structure'!$D$17='Capital Structure'!$E$17,CW58,CW63)</f>
        <v>0</v>
      </c>
      <c r="CX68" s="465">
        <f>IF('Capital Structure'!$D$17='Capital Structure'!$E$17,CX58,CX63)</f>
        <v>0</v>
      </c>
      <c r="CY68" s="465">
        <f>IF('Capital Structure'!$D$17='Capital Structure'!$E$17,CY58,CY63)</f>
        <v>0</v>
      </c>
      <c r="CZ68" s="465">
        <f>IF('Capital Structure'!$D$17='Capital Structure'!$E$17,CZ58,CZ63)</f>
        <v>0</v>
      </c>
      <c r="DA68" s="465">
        <f>IF('Capital Structure'!$D$17='Capital Structure'!$E$17,DA58,DA63)</f>
        <v>0</v>
      </c>
      <c r="DB68" s="465">
        <f>IF('Capital Structure'!$D$17='Capital Structure'!$E$17,DB58,DB63)</f>
        <v>0</v>
      </c>
      <c r="DC68" s="465">
        <f>IF('Capital Structure'!$D$17='Capital Structure'!$E$17,DC58,DC63)</f>
        <v>0</v>
      </c>
      <c r="DD68" s="465">
        <f>IF('Capital Structure'!$D$17='Capital Structure'!$E$17,DD58,DD63)</f>
        <v>0</v>
      </c>
      <c r="DE68" s="465">
        <f>IF('Capital Structure'!$D$17='Capital Structure'!$E$17,DE58,DE63)</f>
        <v>0</v>
      </c>
      <c r="DF68" s="465">
        <f>IF('Capital Structure'!$D$17='Capital Structure'!$E$17,DF58,DF63)</f>
        <v>0</v>
      </c>
      <c r="DG68" s="465">
        <f>IF('Capital Structure'!$D$17='Capital Structure'!$E$17,DG58,DG63)</f>
        <v>0</v>
      </c>
      <c r="DH68" s="465">
        <f>IF('Capital Structure'!$D$17='Capital Structure'!$E$17,DH58,DH63)</f>
        <v>0</v>
      </c>
      <c r="DI68" s="465">
        <f>IF('Capital Structure'!$D$17='Capital Structure'!$E$17,DI58,DI63)</f>
        <v>0</v>
      </c>
      <c r="DJ68" s="465">
        <f>IF('Capital Structure'!$D$17='Capital Structure'!$E$17,DJ58,DJ63)</f>
        <v>0</v>
      </c>
      <c r="DK68" s="465">
        <f>IF('Capital Structure'!$D$17='Capital Structure'!$E$17,DK58,DK63)</f>
        <v>0</v>
      </c>
      <c r="DL68" s="465">
        <f>IF('Capital Structure'!$D$17='Capital Structure'!$E$17,DL58,DL63)</f>
        <v>0</v>
      </c>
      <c r="DM68" s="465">
        <f>IF('Capital Structure'!$D$17='Capital Structure'!$E$17,DM58,DM63)</f>
        <v>0</v>
      </c>
      <c r="DN68" s="465">
        <f>IF('Capital Structure'!$D$17='Capital Structure'!$E$17,DN58,DN63)</f>
        <v>0</v>
      </c>
      <c r="DO68" s="465">
        <f>IF('Capital Structure'!$D$17='Capital Structure'!$E$17,DO58,DO63)</f>
        <v>0</v>
      </c>
      <c r="DP68" s="465">
        <f>IF('Capital Structure'!$D$17='Capital Structure'!$E$17,DP58,DP63)</f>
        <v>0</v>
      </c>
      <c r="DQ68" s="465">
        <f>IF('Capital Structure'!$D$17='Capital Structure'!$E$17,DQ58,DQ63)</f>
        <v>0</v>
      </c>
      <c r="DR68" s="465">
        <f>IF('Capital Structure'!$D$17='Capital Structure'!$E$17,DR58,DR63)</f>
        <v>0</v>
      </c>
      <c r="DS68" s="465">
        <f>IF('Capital Structure'!$D$17='Capital Structure'!$E$17,DS58,DS63)</f>
        <v>0</v>
      </c>
      <c r="DT68" s="465">
        <f>IF('Capital Structure'!$D$17='Capital Structure'!$E$17,DT58,DT63)</f>
        <v>0</v>
      </c>
      <c r="DU68" s="465">
        <f>IF('Capital Structure'!$D$17='Capital Structure'!$E$17,DU58,DU63)</f>
        <v>0</v>
      </c>
      <c r="DV68" s="465">
        <f>IF('Capital Structure'!$D$17='Capital Structure'!$E$17,DV58,DV63)</f>
        <v>0</v>
      </c>
      <c r="DW68" s="465">
        <f>IF('Capital Structure'!$D$17='Capital Structure'!$E$17,DW58,DW63)</f>
        <v>0</v>
      </c>
      <c r="DX68" s="465">
        <f>IF('Capital Structure'!$D$17='Capital Structure'!$E$17,DX58,DX63)</f>
        <v>0</v>
      </c>
      <c r="DY68" s="465">
        <f>IF('Capital Structure'!$D$17='Capital Structure'!$E$17,DY58,DY63)</f>
        <v>0</v>
      </c>
      <c r="DZ68" s="469"/>
      <c r="EA68" s="469"/>
      <c r="EB68" s="469"/>
      <c r="EC68" s="469"/>
      <c r="ED68" s="469"/>
      <c r="EE68" s="469"/>
      <c r="EF68" s="469"/>
      <c r="EG68" s="469"/>
      <c r="EH68" s="469"/>
      <c r="EI68" s="469"/>
      <c r="EJ68" s="469"/>
      <c r="EK68" s="469"/>
      <c r="EL68" s="469"/>
      <c r="EM68" s="469"/>
      <c r="EN68" s="469"/>
      <c r="EO68" s="469"/>
      <c r="EP68" s="469"/>
      <c r="EQ68" s="469"/>
      <c r="ER68" s="469"/>
      <c r="ES68" s="469"/>
      <c r="ET68" s="469"/>
      <c r="EU68" s="469"/>
      <c r="EV68" s="469"/>
      <c r="EW68" s="469"/>
      <c r="EX68" s="469"/>
      <c r="EY68" s="469"/>
      <c r="EZ68" s="469"/>
      <c r="FA68" s="469"/>
      <c r="FB68" s="469"/>
      <c r="FC68" s="469"/>
      <c r="FD68" s="469"/>
      <c r="FE68" s="469"/>
      <c r="FF68" s="469"/>
      <c r="FG68" s="469"/>
      <c r="FH68" s="469"/>
      <c r="FI68" s="469"/>
      <c r="FJ68" s="469"/>
      <c r="FK68" s="469"/>
      <c r="FL68" s="469"/>
      <c r="FM68" s="469"/>
      <c r="FN68" s="469"/>
      <c r="FO68" s="469"/>
      <c r="FP68" s="469"/>
      <c r="FQ68" s="469"/>
      <c r="FR68" s="469"/>
      <c r="FS68" s="469"/>
      <c r="FT68" s="469"/>
      <c r="FU68" s="469"/>
      <c r="FV68" s="469"/>
      <c r="FW68" s="469"/>
      <c r="FX68" s="469"/>
      <c r="FY68" s="469"/>
      <c r="FZ68" s="469"/>
      <c r="GA68" s="469"/>
      <c r="GB68" s="469"/>
      <c r="GC68" s="469"/>
      <c r="GD68" s="469"/>
      <c r="GE68" s="469"/>
      <c r="GF68" s="469"/>
      <c r="GG68" s="469"/>
      <c r="GH68" s="469"/>
      <c r="GI68" s="469"/>
      <c r="GJ68" s="469"/>
      <c r="GK68" s="469"/>
      <c r="GL68" s="469"/>
      <c r="GM68" s="469"/>
      <c r="GN68" s="469"/>
      <c r="GO68" s="469"/>
      <c r="GP68" s="469"/>
      <c r="GQ68" s="469"/>
      <c r="GR68" s="469"/>
      <c r="GS68" s="469"/>
      <c r="GT68" s="469"/>
      <c r="GU68" s="469"/>
      <c r="GV68" s="469"/>
      <c r="GW68" s="469"/>
      <c r="GX68" s="469"/>
      <c r="GY68" s="469"/>
      <c r="GZ68" s="469"/>
      <c r="HA68" s="469"/>
      <c r="HB68" s="469"/>
      <c r="HC68" s="469"/>
      <c r="HD68" s="469"/>
      <c r="HE68" s="469"/>
      <c r="HF68" s="469"/>
      <c r="HG68" s="469"/>
      <c r="HH68" s="469"/>
      <c r="HI68" s="469"/>
      <c r="HJ68" s="469"/>
      <c r="HK68" s="469"/>
      <c r="HL68" s="469"/>
      <c r="HM68" s="469"/>
      <c r="HN68" s="469"/>
      <c r="HO68" s="469"/>
      <c r="HP68" s="469"/>
      <c r="HQ68" s="469"/>
      <c r="HR68" s="469"/>
      <c r="HS68" s="469"/>
      <c r="HT68" s="469"/>
      <c r="HU68" s="469"/>
      <c r="HV68" s="469"/>
      <c r="HW68" s="469"/>
      <c r="HX68" s="469"/>
      <c r="HY68" s="469"/>
      <c r="HZ68" s="469"/>
      <c r="IA68" s="469"/>
      <c r="IB68" s="469"/>
      <c r="IC68" s="469"/>
      <c r="ID68" s="469"/>
      <c r="IE68" s="469"/>
      <c r="IF68" s="469"/>
      <c r="IG68" s="469"/>
      <c r="IH68" s="469"/>
      <c r="II68" s="469"/>
      <c r="IJ68" s="469"/>
      <c r="IK68" s="469"/>
      <c r="IL68" s="469"/>
      <c r="IM68" s="469"/>
      <c r="IN68" s="469"/>
      <c r="IO68" s="469"/>
      <c r="IP68" s="469"/>
      <c r="IQ68" s="469"/>
      <c r="IR68" s="469"/>
      <c r="IS68" s="469"/>
      <c r="IT68" s="469"/>
      <c r="IU68" s="469"/>
      <c r="IV68" s="469"/>
      <c r="IW68" s="469"/>
      <c r="IX68" s="469"/>
      <c r="IY68" s="469"/>
      <c r="IZ68" s="469"/>
      <c r="JA68" s="469"/>
      <c r="JB68" s="469"/>
      <c r="JC68" s="469"/>
      <c r="JD68" s="469"/>
      <c r="JE68" s="469"/>
      <c r="JF68" s="469"/>
      <c r="JG68" s="469"/>
      <c r="JH68" s="469"/>
      <c r="JI68" s="469"/>
      <c r="JJ68" s="469"/>
      <c r="JK68" s="469"/>
      <c r="JL68" s="469"/>
      <c r="JM68" s="469"/>
      <c r="JN68" s="469"/>
      <c r="JO68" s="469"/>
      <c r="JP68" s="469"/>
      <c r="JQ68" s="469"/>
      <c r="JR68" s="469"/>
      <c r="JS68" s="469"/>
      <c r="JT68" s="469"/>
      <c r="JU68" s="469"/>
      <c r="JV68" s="469"/>
      <c r="JW68" s="469"/>
      <c r="JX68" s="469"/>
      <c r="JY68" s="469"/>
      <c r="JZ68" s="469"/>
      <c r="KA68" s="469"/>
      <c r="KB68" s="469"/>
      <c r="KC68" s="469"/>
      <c r="KD68" s="469"/>
      <c r="KE68" s="469"/>
      <c r="KF68" s="469"/>
      <c r="KG68" s="469"/>
      <c r="KH68" s="469"/>
      <c r="KI68" s="469"/>
      <c r="KJ68" s="469"/>
      <c r="KK68" s="469"/>
      <c r="KL68" s="469"/>
      <c r="KM68" s="469"/>
      <c r="KN68" s="469"/>
      <c r="KO68" s="469"/>
      <c r="KP68" s="469"/>
      <c r="KQ68" s="469"/>
      <c r="KR68" s="469"/>
      <c r="KS68" s="469"/>
      <c r="KT68" s="469"/>
      <c r="KU68" s="469"/>
      <c r="KV68" s="469"/>
      <c r="KW68" s="469"/>
      <c r="KX68" s="469"/>
      <c r="KY68" s="469"/>
      <c r="KZ68" s="469"/>
      <c r="LA68" s="469"/>
      <c r="LB68" s="469"/>
      <c r="LC68" s="469"/>
      <c r="LD68" s="469"/>
      <c r="LE68" s="469"/>
      <c r="LF68" s="469"/>
      <c r="LG68" s="469"/>
      <c r="LH68" s="469"/>
      <c r="LI68" s="469"/>
      <c r="LJ68" s="469"/>
      <c r="LK68" s="469"/>
      <c r="LL68" s="469"/>
      <c r="LM68" s="469"/>
      <c r="LN68" s="469"/>
      <c r="LO68" s="469"/>
      <c r="LP68" s="469"/>
      <c r="LQ68" s="469"/>
      <c r="LR68" s="469"/>
      <c r="LS68" s="469"/>
      <c r="LT68" s="469"/>
      <c r="LU68" s="469"/>
      <c r="LV68" s="469"/>
      <c r="LW68" s="469"/>
      <c r="LX68" s="469"/>
      <c r="LY68" s="469"/>
      <c r="LZ68" s="469"/>
      <c r="MA68" s="469"/>
      <c r="MB68" s="469"/>
      <c r="MC68" s="469"/>
      <c r="MD68" s="469"/>
      <c r="ME68" s="469"/>
      <c r="MF68" s="469"/>
      <c r="MG68" s="469"/>
      <c r="MH68" s="469"/>
      <c r="MI68" s="469"/>
      <c r="MJ68" s="469"/>
      <c r="MK68" s="469"/>
      <c r="ML68" s="469"/>
      <c r="MM68" s="469"/>
      <c r="MN68" s="469"/>
      <c r="MO68" s="469"/>
      <c r="MP68" s="469"/>
      <c r="MQ68" s="469"/>
      <c r="MR68" s="469"/>
      <c r="MS68" s="469"/>
      <c r="MT68" s="469"/>
      <c r="MU68" s="469"/>
      <c r="MV68" s="469"/>
      <c r="MW68" s="469"/>
      <c r="MX68" s="469"/>
      <c r="MY68" s="469"/>
      <c r="MZ68" s="469"/>
      <c r="NA68" s="469"/>
      <c r="NB68" s="469"/>
      <c r="NC68" s="469"/>
      <c r="ND68" s="469"/>
      <c r="NE68" s="469"/>
      <c r="NF68" s="469"/>
      <c r="NG68" s="469"/>
      <c r="NH68" s="469"/>
      <c r="NI68" s="469"/>
      <c r="NJ68" s="469"/>
      <c r="NK68" s="469"/>
      <c r="NL68" s="469"/>
      <c r="NM68" s="469"/>
      <c r="NN68" s="469"/>
      <c r="NO68" s="469"/>
      <c r="NP68" s="469"/>
      <c r="NQ68" s="469"/>
      <c r="NR68" s="469"/>
      <c r="NS68" s="469"/>
      <c r="NT68" s="469"/>
      <c r="NU68" s="469"/>
      <c r="NV68" s="469"/>
      <c r="NW68" s="469"/>
      <c r="NX68" s="469"/>
      <c r="NY68" s="469"/>
      <c r="NZ68" s="469"/>
      <c r="OA68" s="469"/>
      <c r="OB68" s="469"/>
      <c r="OC68" s="469"/>
      <c r="OD68" s="469"/>
      <c r="OE68" s="469"/>
      <c r="OF68" s="469"/>
      <c r="OG68" s="469"/>
      <c r="OH68" s="469"/>
      <c r="OI68" s="469"/>
      <c r="OJ68" s="469"/>
      <c r="OK68" s="469"/>
      <c r="OL68" s="469"/>
      <c r="OM68" s="469"/>
      <c r="ON68" s="469"/>
      <c r="OO68" s="469"/>
      <c r="OP68" s="469"/>
      <c r="OQ68" s="469"/>
      <c r="OR68" s="469"/>
      <c r="OS68" s="469"/>
      <c r="OT68" s="469"/>
      <c r="OU68" s="469"/>
      <c r="OV68" s="469"/>
      <c r="OW68" s="469"/>
      <c r="OX68" s="469"/>
      <c r="OY68" s="469"/>
      <c r="OZ68" s="469"/>
      <c r="PA68" s="469"/>
      <c r="PB68" s="469"/>
      <c r="PC68" s="469"/>
      <c r="PD68" s="469"/>
      <c r="PE68" s="469"/>
      <c r="PF68" s="469"/>
      <c r="PG68" s="469"/>
      <c r="PH68" s="469"/>
      <c r="PI68" s="469"/>
      <c r="PJ68" s="469"/>
      <c r="PK68" s="469"/>
      <c r="PL68" s="469"/>
      <c r="PM68" s="469"/>
      <c r="PN68" s="469"/>
      <c r="PO68" s="469"/>
      <c r="PP68" s="469"/>
      <c r="PQ68" s="469"/>
      <c r="PR68" s="469"/>
      <c r="PS68" s="469"/>
      <c r="PT68" s="469"/>
      <c r="PU68" s="469"/>
      <c r="PV68" s="469"/>
      <c r="PW68" s="469"/>
      <c r="PX68" s="469"/>
      <c r="PY68" s="469"/>
      <c r="PZ68" s="469"/>
      <c r="QA68" s="469"/>
      <c r="QB68" s="469"/>
      <c r="QC68" s="469"/>
      <c r="QD68" s="469"/>
      <c r="QE68" s="469"/>
      <c r="QF68" s="469"/>
      <c r="QG68" s="469"/>
      <c r="QH68" s="469"/>
      <c r="QI68" s="469"/>
      <c r="QJ68" s="469"/>
      <c r="QK68" s="469"/>
      <c r="QL68" s="469"/>
      <c r="QM68" s="469"/>
      <c r="QN68" s="469"/>
      <c r="QO68" s="469"/>
      <c r="QP68" s="469"/>
      <c r="QQ68" s="469"/>
      <c r="QR68" s="469"/>
      <c r="QS68" s="469"/>
      <c r="QT68" s="469"/>
      <c r="QU68" s="469"/>
      <c r="QV68" s="469"/>
      <c r="QW68" s="469"/>
      <c r="QX68" s="469"/>
      <c r="QY68" s="469"/>
      <c r="QZ68" s="469"/>
      <c r="RA68" s="469"/>
      <c r="RB68" s="469"/>
      <c r="RC68" s="469"/>
      <c r="RD68" s="469"/>
      <c r="RE68" s="469"/>
      <c r="RF68" s="469"/>
      <c r="RG68" s="469"/>
      <c r="RH68" s="469"/>
      <c r="RI68" s="469"/>
      <c r="RJ68" s="469"/>
      <c r="RK68" s="469"/>
      <c r="RL68" s="469"/>
      <c r="RM68" s="469"/>
      <c r="RN68" s="469"/>
      <c r="RO68" s="469"/>
      <c r="RP68" s="469"/>
      <c r="RQ68" s="469"/>
      <c r="RR68" s="469"/>
      <c r="RS68" s="469"/>
      <c r="RT68" s="469"/>
      <c r="RU68" s="469"/>
      <c r="RV68" s="469"/>
      <c r="RW68" s="469"/>
      <c r="RX68" s="469"/>
      <c r="RY68" s="469"/>
      <c r="RZ68" s="469"/>
      <c r="SA68" s="469"/>
      <c r="SB68" s="469"/>
      <c r="SC68" s="469"/>
      <c r="SD68" s="469"/>
      <c r="SE68" s="469"/>
      <c r="SF68" s="469"/>
      <c r="SG68" s="469"/>
      <c r="SH68" s="469"/>
      <c r="SI68" s="469"/>
      <c r="SJ68" s="469"/>
      <c r="SK68" s="469"/>
      <c r="SL68" s="469"/>
      <c r="SM68" s="469"/>
      <c r="SN68" s="469"/>
      <c r="SO68" s="469"/>
      <c r="SP68" s="469"/>
      <c r="SQ68" s="469"/>
      <c r="SR68" s="469"/>
      <c r="SS68" s="469"/>
      <c r="ST68" s="469"/>
      <c r="SU68" s="469"/>
      <c r="SV68" s="469"/>
      <c r="SW68" s="469"/>
      <c r="SX68" s="469"/>
      <c r="SY68" s="469"/>
      <c r="SZ68" s="469"/>
      <c r="TA68" s="469"/>
      <c r="TB68" s="469"/>
      <c r="TC68" s="469"/>
      <c r="TD68" s="469"/>
      <c r="TE68" s="469"/>
      <c r="TF68" s="469"/>
      <c r="TG68" s="469"/>
      <c r="TH68" s="469"/>
      <c r="TI68" s="469"/>
      <c r="TJ68" s="469"/>
      <c r="TK68" s="469"/>
      <c r="TL68" s="469"/>
      <c r="TM68" s="469"/>
      <c r="TN68" s="469"/>
      <c r="TO68" s="469"/>
      <c r="TP68" s="469"/>
      <c r="TQ68" s="469"/>
      <c r="TR68" s="469"/>
      <c r="TS68" s="469"/>
      <c r="TT68" s="469"/>
      <c r="TU68" s="469"/>
      <c r="TV68" s="469"/>
      <c r="TW68" s="469"/>
      <c r="TX68" s="469"/>
      <c r="TY68" s="469"/>
      <c r="TZ68" s="469"/>
      <c r="UA68" s="469"/>
      <c r="UB68" s="469"/>
      <c r="UC68" s="469"/>
      <c r="UD68" s="469"/>
      <c r="UE68" s="469"/>
      <c r="UF68" s="469"/>
      <c r="UG68" s="469"/>
      <c r="UH68" s="469"/>
      <c r="UI68" s="469"/>
      <c r="UJ68" s="469"/>
      <c r="UK68" s="469"/>
      <c r="UL68" s="469"/>
      <c r="UM68" s="469"/>
      <c r="UN68" s="469"/>
      <c r="UO68" s="469"/>
      <c r="UP68" s="469"/>
      <c r="UQ68" s="469"/>
      <c r="UR68" s="469"/>
      <c r="US68" s="469"/>
      <c r="UT68" s="469"/>
      <c r="UU68" s="469"/>
      <c r="UV68" s="469"/>
      <c r="UW68" s="469"/>
      <c r="UX68" s="469"/>
      <c r="UY68" s="469"/>
      <c r="UZ68" s="469"/>
      <c r="VA68" s="469"/>
      <c r="VB68" s="469"/>
      <c r="VC68" s="469"/>
      <c r="VD68" s="469"/>
      <c r="VE68" s="469"/>
      <c r="VF68" s="469"/>
      <c r="VG68" s="469"/>
      <c r="VH68" s="469"/>
      <c r="VI68" s="469"/>
      <c r="VJ68" s="469"/>
      <c r="VK68" s="469"/>
      <c r="VL68" s="469"/>
      <c r="VM68" s="469"/>
      <c r="VN68" s="469"/>
      <c r="VO68" s="469"/>
      <c r="VP68" s="469"/>
      <c r="VQ68" s="469"/>
      <c r="VR68" s="469"/>
      <c r="VS68" s="469"/>
      <c r="VT68" s="469"/>
      <c r="VU68" s="469"/>
      <c r="VV68" s="469"/>
      <c r="VW68" s="469"/>
      <c r="VX68" s="469"/>
      <c r="VY68" s="469"/>
      <c r="VZ68" s="469"/>
      <c r="WA68" s="469"/>
      <c r="WB68" s="469"/>
      <c r="WC68" s="469"/>
      <c r="WD68" s="469"/>
      <c r="WE68" s="469"/>
      <c r="WF68" s="469"/>
      <c r="WG68" s="469"/>
      <c r="WH68" s="469"/>
      <c r="WI68" s="469"/>
      <c r="WJ68" s="469"/>
      <c r="WK68" s="469"/>
      <c r="WL68" s="469"/>
      <c r="WM68" s="469"/>
      <c r="WN68" s="469"/>
      <c r="WO68" s="469"/>
      <c r="WP68" s="469"/>
      <c r="WQ68" s="469"/>
      <c r="WR68" s="469"/>
      <c r="WS68" s="469"/>
      <c r="WT68" s="469"/>
      <c r="WU68" s="469"/>
      <c r="WV68" s="469"/>
      <c r="WW68" s="469"/>
      <c r="WX68" s="469"/>
      <c r="WY68" s="469"/>
      <c r="WZ68" s="469"/>
      <c r="XA68" s="469"/>
      <c r="XB68" s="469"/>
      <c r="XC68" s="469"/>
      <c r="XD68" s="469"/>
      <c r="XE68" s="469"/>
      <c r="XF68" s="469"/>
      <c r="XG68" s="469"/>
      <c r="XH68" s="469"/>
      <c r="XI68" s="469"/>
      <c r="XJ68" s="469"/>
      <c r="XK68" s="469"/>
      <c r="XL68" s="469"/>
      <c r="XM68" s="469"/>
      <c r="XN68" s="469"/>
      <c r="XO68" s="469"/>
      <c r="XP68" s="469"/>
      <c r="XQ68" s="469"/>
      <c r="XR68" s="469"/>
      <c r="XS68" s="469"/>
      <c r="XT68" s="469"/>
      <c r="XU68" s="469"/>
      <c r="XV68" s="469"/>
      <c r="XW68" s="469"/>
      <c r="XX68" s="469"/>
      <c r="XY68" s="469"/>
      <c r="XZ68" s="469"/>
      <c r="YA68" s="469"/>
      <c r="YB68" s="469"/>
      <c r="YC68" s="469"/>
      <c r="YD68" s="469"/>
      <c r="YE68" s="469"/>
      <c r="YF68" s="469"/>
      <c r="YG68" s="469"/>
      <c r="YH68" s="469"/>
      <c r="YI68" s="469"/>
      <c r="YJ68" s="469"/>
      <c r="YK68" s="469"/>
      <c r="YL68" s="469"/>
      <c r="YM68" s="469"/>
      <c r="YN68" s="469"/>
      <c r="YO68" s="469"/>
      <c r="YP68" s="469"/>
      <c r="YQ68" s="469"/>
      <c r="YR68" s="469"/>
      <c r="YS68" s="469"/>
      <c r="YT68" s="469"/>
      <c r="YU68" s="469"/>
      <c r="YV68" s="469"/>
      <c r="YW68" s="469"/>
      <c r="YX68" s="469"/>
      <c r="YY68" s="469"/>
      <c r="YZ68" s="469"/>
      <c r="ZA68" s="469"/>
      <c r="ZB68" s="469"/>
      <c r="ZC68" s="469"/>
      <c r="ZD68" s="469"/>
      <c r="ZE68" s="469"/>
      <c r="ZF68" s="469"/>
      <c r="ZG68" s="469"/>
      <c r="ZH68" s="469"/>
      <c r="ZI68" s="469"/>
      <c r="ZJ68" s="469"/>
      <c r="ZK68" s="469"/>
      <c r="ZL68" s="469"/>
      <c r="ZM68" s="469"/>
      <c r="ZN68" s="469"/>
      <c r="ZO68" s="469"/>
      <c r="ZP68" s="469"/>
      <c r="ZQ68" s="469"/>
      <c r="ZR68" s="469"/>
      <c r="ZS68" s="469"/>
      <c r="ZT68" s="469"/>
      <c r="ZU68" s="469"/>
      <c r="ZV68" s="469"/>
      <c r="ZW68" s="469"/>
      <c r="ZX68" s="469"/>
      <c r="ZY68" s="469"/>
      <c r="ZZ68" s="469"/>
      <c r="AAA68" s="469"/>
      <c r="AAB68" s="469"/>
      <c r="AAC68" s="469"/>
      <c r="AAD68" s="469"/>
      <c r="AAE68" s="469"/>
      <c r="AAF68" s="469"/>
      <c r="AAG68" s="469"/>
      <c r="AAH68" s="469"/>
      <c r="AAI68" s="469"/>
      <c r="AAJ68" s="469"/>
      <c r="AAK68" s="469"/>
      <c r="AAL68" s="469"/>
      <c r="AAM68" s="469"/>
      <c r="AAN68" s="469"/>
      <c r="AAO68" s="469"/>
      <c r="AAP68" s="469"/>
      <c r="AAQ68" s="469"/>
      <c r="AAR68" s="469"/>
      <c r="AAS68" s="469"/>
      <c r="AAT68" s="469"/>
      <c r="AAU68" s="469"/>
      <c r="AAV68" s="469"/>
      <c r="AAW68" s="469"/>
      <c r="AAX68" s="469"/>
      <c r="AAY68" s="469"/>
      <c r="AAZ68" s="469"/>
      <c r="ABA68" s="469"/>
      <c r="ABB68" s="469"/>
      <c r="ABC68" s="469"/>
      <c r="ABD68" s="469"/>
      <c r="ABE68" s="469"/>
      <c r="ABF68" s="469"/>
      <c r="ABG68" s="469"/>
      <c r="ABH68" s="469"/>
      <c r="ABI68" s="469"/>
      <c r="ABJ68" s="469"/>
      <c r="ABK68" s="469"/>
      <c r="ABL68" s="469"/>
      <c r="ABM68" s="469"/>
      <c r="ABN68" s="469"/>
      <c r="ABO68" s="469"/>
      <c r="ABP68" s="469"/>
      <c r="ABQ68" s="469"/>
      <c r="ABR68" s="469"/>
      <c r="ABS68" s="469"/>
      <c r="ABT68" s="469"/>
      <c r="ABU68" s="469"/>
      <c r="ABV68" s="469"/>
      <c r="ABW68" s="469"/>
      <c r="ABX68" s="469"/>
      <c r="ABY68" s="469"/>
      <c r="ABZ68" s="469"/>
      <c r="ACA68" s="469"/>
      <c r="ACB68" s="469"/>
      <c r="ACC68" s="469"/>
      <c r="ACD68" s="469"/>
      <c r="ACE68" s="469"/>
      <c r="ACF68" s="469"/>
      <c r="ACG68" s="469"/>
      <c r="ACH68" s="469"/>
      <c r="ACI68" s="469"/>
      <c r="ACJ68" s="469"/>
      <c r="ACK68" s="469"/>
      <c r="ACL68" s="469"/>
      <c r="ACM68" s="469"/>
      <c r="ACN68" s="469"/>
      <c r="ACO68" s="469"/>
      <c r="ACP68" s="469"/>
      <c r="ACQ68" s="469"/>
      <c r="ACR68" s="469"/>
      <c r="ACS68" s="469"/>
      <c r="ACT68" s="469"/>
      <c r="ACU68" s="469"/>
      <c r="ACV68" s="469"/>
      <c r="ACW68" s="469"/>
      <c r="ACX68" s="469"/>
      <c r="ACY68" s="469"/>
      <c r="ACZ68" s="469"/>
      <c r="ADA68" s="469"/>
      <c r="ADB68" s="469"/>
      <c r="ADC68" s="469"/>
      <c r="ADD68" s="469"/>
      <c r="ADE68" s="469"/>
      <c r="ADF68" s="469"/>
      <c r="ADG68" s="469"/>
      <c r="ADH68" s="469"/>
      <c r="ADI68" s="469"/>
      <c r="ADJ68" s="469"/>
      <c r="ADK68" s="469"/>
      <c r="ADL68" s="469"/>
      <c r="ADM68" s="469"/>
      <c r="ADN68" s="469"/>
      <c r="ADO68" s="469"/>
      <c r="ADP68" s="469"/>
      <c r="ADQ68" s="469"/>
      <c r="ADR68" s="469"/>
      <c r="ADS68" s="469"/>
      <c r="ADT68" s="469"/>
      <c r="ADU68" s="469"/>
      <c r="ADV68" s="469"/>
      <c r="ADW68" s="469"/>
      <c r="ADX68" s="469"/>
      <c r="ADY68" s="469"/>
      <c r="ADZ68" s="469"/>
      <c r="AEA68" s="469"/>
      <c r="AEB68" s="469"/>
      <c r="AEC68" s="469"/>
      <c r="AED68" s="469"/>
      <c r="AEE68" s="469"/>
      <c r="AEF68" s="469"/>
      <c r="AEG68" s="469"/>
      <c r="AEH68" s="469"/>
      <c r="AEI68" s="469"/>
      <c r="AEJ68" s="469"/>
      <c r="AEK68" s="469"/>
      <c r="AEL68" s="469"/>
      <c r="AEM68" s="469"/>
      <c r="AEN68" s="469"/>
      <c r="AEO68" s="469"/>
      <c r="AEP68" s="469"/>
      <c r="AEQ68" s="469"/>
      <c r="AER68" s="469"/>
      <c r="AES68" s="469"/>
      <c r="AET68" s="469"/>
      <c r="AEU68" s="469"/>
      <c r="AEV68" s="469"/>
      <c r="AEW68" s="469"/>
      <c r="AEX68" s="469"/>
      <c r="AEY68" s="469"/>
      <c r="AEZ68" s="469"/>
      <c r="AFA68" s="469"/>
      <c r="AFB68" s="469"/>
      <c r="AFC68" s="469"/>
      <c r="AFD68" s="469"/>
      <c r="AFE68" s="469"/>
      <c r="AFF68" s="469"/>
      <c r="AFG68" s="469"/>
      <c r="AFH68" s="469"/>
      <c r="AFI68" s="469"/>
      <c r="AFJ68" s="469"/>
      <c r="AFK68" s="469"/>
      <c r="AFL68" s="469"/>
      <c r="AFM68" s="469"/>
      <c r="AFN68" s="469"/>
      <c r="AFO68" s="469"/>
      <c r="AFP68" s="469"/>
      <c r="AFQ68" s="469"/>
      <c r="AFR68" s="469"/>
      <c r="AFS68" s="469"/>
      <c r="AFT68" s="469"/>
      <c r="AFU68" s="469"/>
      <c r="AFV68" s="469"/>
      <c r="AFW68" s="469"/>
      <c r="AFX68" s="469"/>
      <c r="AFY68" s="469"/>
      <c r="AFZ68" s="469"/>
      <c r="AGA68" s="469"/>
      <c r="AGB68" s="469"/>
      <c r="AGC68" s="469"/>
      <c r="AGD68" s="469"/>
      <c r="AGE68" s="469"/>
      <c r="AGF68" s="469"/>
      <c r="AGG68" s="469"/>
      <c r="AGH68" s="469"/>
      <c r="AGI68" s="469"/>
      <c r="AGJ68" s="469"/>
      <c r="AGK68" s="469"/>
      <c r="AGL68" s="469"/>
      <c r="AGM68" s="469"/>
      <c r="AGN68" s="469"/>
      <c r="AGO68" s="469"/>
      <c r="AGP68" s="469"/>
      <c r="AGQ68" s="469"/>
      <c r="AGR68" s="469"/>
      <c r="AGS68" s="469"/>
      <c r="AGT68" s="469"/>
      <c r="AGU68" s="469"/>
      <c r="AGV68" s="469"/>
      <c r="AGW68" s="469"/>
      <c r="AGX68" s="469"/>
      <c r="AGY68" s="469"/>
      <c r="AGZ68" s="469"/>
      <c r="AHA68" s="469"/>
      <c r="AHB68" s="469"/>
      <c r="AHC68" s="469"/>
      <c r="AHD68" s="469"/>
      <c r="AHE68" s="469"/>
      <c r="AHF68" s="469"/>
      <c r="AHG68" s="469"/>
      <c r="AHH68" s="469"/>
      <c r="AHI68" s="469"/>
      <c r="AHJ68" s="469"/>
      <c r="AHK68" s="469"/>
      <c r="AHL68" s="469"/>
      <c r="AHM68" s="469"/>
      <c r="AHN68" s="469"/>
      <c r="AHO68" s="469"/>
      <c r="AHP68" s="469"/>
      <c r="AHQ68" s="469"/>
      <c r="AHR68" s="469"/>
      <c r="AHS68" s="469"/>
      <c r="AHT68" s="469"/>
      <c r="AHU68" s="469"/>
      <c r="AHV68" s="469"/>
      <c r="AHW68" s="469"/>
      <c r="AHX68" s="469"/>
      <c r="AHY68" s="469"/>
      <c r="AHZ68" s="469"/>
      <c r="AIA68" s="469"/>
      <c r="AIB68" s="469"/>
      <c r="AIC68" s="469"/>
      <c r="AID68" s="469"/>
      <c r="AIE68" s="469"/>
      <c r="AIF68" s="469"/>
      <c r="AIG68" s="469"/>
      <c r="AIH68" s="469"/>
      <c r="AII68" s="469"/>
      <c r="AIJ68" s="469"/>
      <c r="AIK68" s="469"/>
      <c r="AIL68" s="469"/>
      <c r="AIM68" s="469"/>
      <c r="AIN68" s="469"/>
      <c r="AIO68" s="469"/>
      <c r="AIP68" s="469"/>
      <c r="AIQ68" s="469"/>
      <c r="AIR68" s="469"/>
      <c r="AIS68" s="469"/>
      <c r="AIT68" s="469"/>
      <c r="AIU68" s="469"/>
      <c r="AIV68" s="469"/>
      <c r="AIW68" s="469"/>
      <c r="AIX68" s="469"/>
      <c r="AIY68" s="469"/>
      <c r="AIZ68" s="469"/>
      <c r="AJA68" s="469"/>
      <c r="AJB68" s="469"/>
      <c r="AJC68" s="469"/>
      <c r="AJD68" s="469"/>
      <c r="AJE68" s="469"/>
      <c r="AJF68" s="469"/>
      <c r="AJG68" s="469"/>
      <c r="AJH68" s="469"/>
      <c r="AJI68" s="469"/>
      <c r="AJJ68" s="469"/>
      <c r="AJK68" s="469"/>
      <c r="AJL68" s="469"/>
      <c r="AJM68" s="469"/>
      <c r="AJN68" s="469"/>
      <c r="AJO68" s="469"/>
      <c r="AJP68" s="469"/>
      <c r="AJQ68" s="469"/>
      <c r="AJR68" s="469"/>
      <c r="AJS68" s="469"/>
      <c r="AJT68" s="469"/>
      <c r="AJU68" s="469"/>
      <c r="AJV68" s="469"/>
      <c r="AJW68" s="469"/>
      <c r="AJX68" s="469"/>
      <c r="AJY68" s="469"/>
      <c r="AJZ68" s="469"/>
      <c r="AKA68" s="469"/>
      <c r="AKB68" s="469"/>
      <c r="AKC68" s="469"/>
      <c r="AKD68" s="469"/>
      <c r="AKE68" s="469"/>
      <c r="AKF68" s="469"/>
      <c r="AKG68" s="469"/>
      <c r="AKH68" s="469"/>
      <c r="AKI68" s="469"/>
      <c r="AKJ68" s="469"/>
      <c r="AKK68" s="469"/>
      <c r="AKL68" s="469"/>
      <c r="AKM68" s="469"/>
      <c r="AKN68" s="469"/>
      <c r="AKO68" s="469"/>
      <c r="AKP68" s="469"/>
      <c r="AKQ68" s="469"/>
      <c r="AKR68" s="469"/>
      <c r="AKS68" s="469"/>
      <c r="AKT68" s="469"/>
      <c r="AKU68" s="469"/>
      <c r="AKV68" s="469"/>
      <c r="AKW68" s="469"/>
      <c r="AKX68" s="469"/>
      <c r="AKY68" s="469"/>
      <c r="AKZ68" s="469"/>
      <c r="ALA68" s="469"/>
      <c r="ALB68" s="469"/>
      <c r="ALC68" s="469"/>
      <c r="ALD68" s="469"/>
      <c r="ALE68" s="469"/>
      <c r="ALF68" s="469"/>
      <c r="ALG68" s="469"/>
      <c r="ALH68" s="469"/>
      <c r="ALI68" s="469"/>
      <c r="ALJ68" s="469"/>
      <c r="ALK68" s="469"/>
      <c r="ALL68" s="469"/>
      <c r="ALM68" s="469"/>
      <c r="ALN68" s="469"/>
      <c r="ALO68" s="469"/>
      <c r="ALP68" s="469"/>
      <c r="ALQ68" s="469"/>
      <c r="ALR68" s="469"/>
      <c r="ALS68" s="469"/>
      <c r="ALT68" s="469"/>
      <c r="ALU68" s="469"/>
      <c r="ALV68" s="469"/>
      <c r="ALW68" s="469"/>
      <c r="ALX68" s="469"/>
      <c r="ALY68" s="469"/>
      <c r="ALZ68" s="469"/>
      <c r="AMA68" s="469"/>
      <c r="AMB68" s="469"/>
      <c r="AMC68" s="469"/>
      <c r="AMD68" s="469"/>
      <c r="AME68" s="469"/>
      <c r="AMF68" s="469"/>
      <c r="AMG68" s="469"/>
      <c r="AMH68" s="469"/>
      <c r="AMI68" s="469"/>
      <c r="AMJ68" s="469"/>
      <c r="AMK68" s="469"/>
      <c r="AML68" s="469"/>
      <c r="AMM68" s="469"/>
      <c r="AMN68" s="469"/>
      <c r="AMO68" s="469"/>
      <c r="AMP68" s="469"/>
      <c r="AMQ68" s="469"/>
      <c r="AMR68" s="469"/>
      <c r="AMS68" s="469"/>
      <c r="AMT68" s="469"/>
      <c r="AMU68" s="469"/>
      <c r="AMV68" s="469"/>
      <c r="AMW68" s="469"/>
      <c r="AMX68" s="469"/>
      <c r="AMY68" s="469"/>
      <c r="AMZ68" s="469"/>
      <c r="ANA68" s="469"/>
      <c r="ANB68" s="469"/>
      <c r="ANC68" s="469"/>
      <c r="AND68" s="469"/>
      <c r="ANE68" s="469"/>
      <c r="ANF68" s="469"/>
      <c r="ANG68" s="469"/>
      <c r="ANH68" s="469"/>
      <c r="ANI68" s="469"/>
      <c r="ANJ68" s="469"/>
      <c r="ANK68" s="469"/>
      <c r="ANL68" s="469"/>
      <c r="ANM68" s="469"/>
      <c r="ANN68" s="469"/>
      <c r="ANO68" s="469"/>
      <c r="ANP68" s="469"/>
      <c r="ANQ68" s="469"/>
      <c r="ANR68" s="469"/>
      <c r="ANS68" s="469"/>
      <c r="ANT68" s="469"/>
      <c r="ANU68" s="469"/>
      <c r="ANV68" s="469"/>
      <c r="ANW68" s="469"/>
      <c r="ANX68" s="469"/>
      <c r="ANY68" s="469"/>
      <c r="ANZ68" s="469"/>
      <c r="AOA68" s="469"/>
      <c r="AOB68" s="469"/>
      <c r="AOC68" s="469"/>
      <c r="AOD68" s="469"/>
      <c r="AOE68" s="469"/>
      <c r="AOF68" s="469"/>
      <c r="AOG68" s="469"/>
      <c r="AOH68" s="469"/>
      <c r="AOI68" s="469"/>
      <c r="AOJ68" s="469"/>
      <c r="AOK68" s="469"/>
      <c r="AOL68" s="469"/>
      <c r="AOM68" s="469"/>
      <c r="AON68" s="469"/>
      <c r="AOO68" s="469"/>
      <c r="AOP68" s="469"/>
      <c r="AOQ68" s="469"/>
      <c r="AOR68" s="469"/>
      <c r="AOS68" s="469"/>
      <c r="AOT68" s="469"/>
      <c r="AOU68" s="469"/>
      <c r="AOV68" s="469"/>
      <c r="AOW68" s="469"/>
      <c r="AOX68" s="469"/>
      <c r="AOY68" s="469"/>
      <c r="AOZ68" s="469"/>
      <c r="APA68" s="469"/>
      <c r="APB68" s="469"/>
      <c r="APC68" s="469"/>
      <c r="APD68" s="469"/>
      <c r="APE68" s="469"/>
      <c r="APF68" s="469"/>
      <c r="APG68" s="469"/>
      <c r="APH68" s="469"/>
      <c r="API68" s="469"/>
      <c r="APJ68" s="469"/>
      <c r="APK68" s="469"/>
      <c r="APL68" s="469"/>
      <c r="APM68" s="469"/>
      <c r="APN68" s="469"/>
      <c r="APO68" s="469"/>
      <c r="APP68" s="469"/>
      <c r="APQ68" s="469"/>
      <c r="APR68" s="469"/>
      <c r="APS68" s="469"/>
      <c r="APT68" s="469"/>
      <c r="APU68" s="469"/>
      <c r="APV68" s="469"/>
      <c r="APW68" s="469"/>
      <c r="APX68" s="469"/>
      <c r="APY68" s="469"/>
      <c r="APZ68" s="469"/>
      <c r="AQA68" s="469"/>
      <c r="AQB68" s="469"/>
      <c r="AQC68" s="469"/>
      <c r="AQD68" s="469"/>
      <c r="AQE68" s="469"/>
      <c r="AQF68" s="469"/>
      <c r="AQG68" s="469"/>
      <c r="AQH68" s="469"/>
      <c r="AQI68" s="469"/>
      <c r="AQJ68" s="469"/>
      <c r="AQK68" s="469"/>
      <c r="AQL68" s="469"/>
      <c r="AQM68" s="469"/>
      <c r="AQN68" s="469"/>
      <c r="AQO68" s="469"/>
      <c r="AQP68" s="469"/>
      <c r="AQQ68" s="469"/>
      <c r="AQR68" s="469"/>
      <c r="AQS68" s="469"/>
      <c r="AQT68" s="469"/>
      <c r="AQU68" s="469"/>
      <c r="AQV68" s="469"/>
      <c r="AQW68" s="469"/>
      <c r="AQX68" s="469"/>
      <c r="AQY68" s="469"/>
      <c r="AQZ68" s="469"/>
      <c r="ARA68" s="469"/>
      <c r="ARB68" s="469"/>
      <c r="ARC68" s="469"/>
      <c r="ARD68" s="469"/>
      <c r="ARE68" s="469"/>
      <c r="ARF68" s="469"/>
      <c r="ARG68" s="469"/>
      <c r="ARH68" s="469"/>
      <c r="ARI68" s="469"/>
      <c r="ARJ68" s="469"/>
      <c r="ARK68" s="469"/>
      <c r="ARL68" s="469"/>
      <c r="ARM68" s="469"/>
      <c r="ARN68" s="469"/>
      <c r="ARO68" s="469"/>
      <c r="ARP68" s="469"/>
      <c r="ARQ68" s="469"/>
      <c r="ARR68" s="469"/>
      <c r="ARS68" s="469"/>
      <c r="ART68" s="469"/>
      <c r="ARU68" s="469"/>
      <c r="ARV68" s="469"/>
      <c r="ARW68" s="469"/>
      <c r="ARX68" s="469"/>
      <c r="ARY68" s="469"/>
      <c r="ARZ68" s="469"/>
      <c r="ASA68" s="469"/>
      <c r="ASB68" s="469"/>
      <c r="ASC68" s="469"/>
      <c r="ASD68" s="469"/>
      <c r="ASE68" s="469"/>
      <c r="ASF68" s="469"/>
      <c r="ASG68" s="469"/>
      <c r="ASH68" s="469"/>
      <c r="ASI68" s="469"/>
      <c r="ASJ68" s="469"/>
      <c r="ASK68" s="469"/>
      <c r="ASL68" s="469"/>
      <c r="ASM68" s="469"/>
      <c r="ASN68" s="469"/>
      <c r="ASO68" s="469"/>
      <c r="ASP68" s="469"/>
      <c r="ASQ68" s="469"/>
      <c r="ASR68" s="469"/>
      <c r="ASS68" s="469"/>
      <c r="AST68" s="469"/>
      <c r="ASU68" s="469"/>
      <c r="ASV68" s="469"/>
      <c r="ASW68" s="469"/>
      <c r="ASX68" s="469"/>
      <c r="ASY68" s="469"/>
      <c r="ASZ68" s="469"/>
      <c r="ATA68" s="469"/>
      <c r="ATB68" s="469"/>
      <c r="ATC68" s="469"/>
      <c r="ATD68" s="469"/>
      <c r="ATE68" s="469"/>
      <c r="ATF68" s="469"/>
      <c r="ATG68" s="469"/>
      <c r="ATH68" s="469"/>
      <c r="ATI68" s="469"/>
      <c r="ATJ68" s="469"/>
      <c r="ATK68" s="469"/>
      <c r="ATL68" s="469"/>
      <c r="ATM68" s="469"/>
      <c r="ATN68" s="469"/>
      <c r="ATO68" s="469"/>
      <c r="ATP68" s="469"/>
      <c r="ATQ68" s="469"/>
      <c r="ATR68" s="469"/>
      <c r="ATS68" s="469"/>
      <c r="ATT68" s="469"/>
      <c r="ATU68" s="469"/>
      <c r="ATV68" s="469"/>
      <c r="ATW68" s="469"/>
      <c r="ATX68" s="469"/>
      <c r="ATY68" s="469"/>
      <c r="ATZ68" s="469"/>
      <c r="AUA68" s="469"/>
      <c r="AUB68" s="469"/>
      <c r="AUC68" s="469"/>
      <c r="AUD68" s="469"/>
      <c r="AUE68" s="469"/>
      <c r="AUF68" s="469"/>
      <c r="AUG68" s="469"/>
      <c r="AUH68" s="469"/>
      <c r="AUI68" s="469"/>
      <c r="AUJ68" s="469"/>
      <c r="AUK68" s="469"/>
      <c r="AUL68" s="469"/>
      <c r="AUM68" s="469"/>
      <c r="AUN68" s="469"/>
      <c r="AUO68" s="469"/>
      <c r="AUP68" s="469"/>
      <c r="AUQ68" s="469"/>
      <c r="AUR68" s="469"/>
      <c r="AUS68" s="469"/>
      <c r="AUT68" s="469"/>
      <c r="AUU68" s="469"/>
      <c r="AUV68" s="469"/>
      <c r="AUW68" s="469"/>
      <c r="AUX68" s="469"/>
      <c r="AUY68" s="469"/>
      <c r="AUZ68" s="469"/>
      <c r="AVA68" s="469"/>
      <c r="AVB68" s="469"/>
      <c r="AVC68" s="469"/>
      <c r="AVD68" s="469"/>
      <c r="AVE68" s="469"/>
      <c r="AVF68" s="469"/>
      <c r="AVG68" s="469"/>
      <c r="AVH68" s="469"/>
      <c r="AVI68" s="469"/>
      <c r="AVJ68" s="469"/>
      <c r="AVK68" s="469"/>
      <c r="AVL68" s="469"/>
      <c r="AVM68" s="469"/>
      <c r="AVN68" s="469"/>
      <c r="AVO68" s="469"/>
      <c r="AVP68" s="469"/>
      <c r="AVQ68" s="469"/>
      <c r="AVR68" s="469"/>
      <c r="AVS68" s="469"/>
      <c r="AVT68" s="469"/>
      <c r="AVU68" s="469"/>
      <c r="AVV68" s="469"/>
      <c r="AVW68" s="469"/>
      <c r="AVX68" s="469"/>
      <c r="AVY68" s="469"/>
      <c r="AVZ68" s="469"/>
      <c r="AWA68" s="469"/>
      <c r="AWB68" s="469"/>
      <c r="AWC68" s="469"/>
      <c r="AWD68" s="469"/>
      <c r="AWE68" s="469"/>
      <c r="AWF68" s="469"/>
      <c r="AWG68" s="469"/>
      <c r="AWH68" s="469"/>
      <c r="AWI68" s="469"/>
      <c r="AWJ68" s="469"/>
      <c r="AWK68" s="469"/>
      <c r="AWL68" s="469"/>
      <c r="AWM68" s="469"/>
      <c r="AWN68" s="469"/>
      <c r="AWO68" s="469"/>
      <c r="AWP68" s="469"/>
      <c r="AWQ68" s="469"/>
      <c r="AWR68" s="469"/>
      <c r="AWS68" s="469"/>
      <c r="AWT68" s="469"/>
      <c r="AWU68" s="469"/>
      <c r="AWV68" s="469"/>
      <c r="AWW68" s="469"/>
      <c r="AWX68" s="469"/>
      <c r="AWY68" s="469"/>
      <c r="AWZ68" s="469"/>
      <c r="AXA68" s="469"/>
      <c r="AXB68" s="469"/>
      <c r="AXC68" s="469"/>
      <c r="AXD68" s="469"/>
      <c r="AXE68" s="469"/>
      <c r="AXF68" s="469"/>
      <c r="AXG68" s="469"/>
      <c r="AXH68" s="469"/>
      <c r="AXI68" s="469"/>
      <c r="AXJ68" s="469"/>
      <c r="AXK68" s="469"/>
      <c r="AXL68" s="469"/>
      <c r="AXM68" s="469"/>
      <c r="AXN68" s="469"/>
      <c r="AXO68" s="469"/>
      <c r="AXP68" s="469"/>
      <c r="AXQ68" s="469"/>
      <c r="AXR68" s="469"/>
      <c r="AXS68" s="469"/>
      <c r="AXT68" s="469"/>
      <c r="AXU68" s="469"/>
      <c r="AXV68" s="469"/>
      <c r="AXW68" s="469"/>
      <c r="AXX68" s="469"/>
      <c r="AXY68" s="469"/>
      <c r="AXZ68" s="469"/>
      <c r="AYA68" s="469"/>
      <c r="AYB68" s="469"/>
      <c r="AYC68" s="469"/>
      <c r="AYD68" s="469"/>
      <c r="AYE68" s="469"/>
      <c r="AYF68" s="469"/>
      <c r="AYG68" s="469"/>
      <c r="AYH68" s="469"/>
      <c r="AYI68" s="469"/>
      <c r="AYJ68" s="469"/>
      <c r="AYK68" s="469"/>
      <c r="AYL68" s="469"/>
      <c r="AYM68" s="469"/>
      <c r="AYN68" s="469"/>
      <c r="AYO68" s="469"/>
      <c r="AYP68" s="469"/>
      <c r="AYQ68" s="469"/>
      <c r="AYR68" s="469"/>
      <c r="AYS68" s="469"/>
      <c r="AYT68" s="469"/>
      <c r="AYU68" s="469"/>
      <c r="AYV68" s="469"/>
      <c r="AYW68" s="469"/>
      <c r="AYX68" s="469"/>
      <c r="AYY68" s="469"/>
      <c r="AYZ68" s="469"/>
      <c r="AZA68" s="469"/>
      <c r="AZB68" s="469"/>
      <c r="AZC68" s="469"/>
      <c r="AZD68" s="469"/>
      <c r="AZE68" s="469"/>
      <c r="AZF68" s="469"/>
      <c r="AZG68" s="469"/>
      <c r="AZH68" s="469"/>
      <c r="AZI68" s="469"/>
      <c r="AZJ68" s="469"/>
      <c r="AZK68" s="469"/>
      <c r="AZL68" s="469"/>
      <c r="AZM68" s="469"/>
      <c r="AZN68" s="469"/>
      <c r="AZO68" s="469"/>
      <c r="AZP68" s="469"/>
      <c r="AZQ68" s="469"/>
      <c r="AZR68" s="469"/>
      <c r="AZS68" s="469"/>
      <c r="AZT68" s="469"/>
      <c r="AZU68" s="469"/>
      <c r="AZV68" s="469"/>
      <c r="AZW68" s="469"/>
      <c r="AZX68" s="469"/>
      <c r="AZY68" s="469"/>
      <c r="AZZ68" s="469"/>
      <c r="BAA68" s="469"/>
      <c r="BAB68" s="469"/>
      <c r="BAC68" s="469"/>
      <c r="BAD68" s="469"/>
      <c r="BAE68" s="469"/>
      <c r="BAF68" s="469"/>
      <c r="BAG68" s="469"/>
      <c r="BAH68" s="469"/>
      <c r="BAI68" s="469"/>
      <c r="BAJ68" s="469"/>
      <c r="BAK68" s="469"/>
      <c r="BAL68" s="469"/>
      <c r="BAM68" s="469"/>
      <c r="BAN68" s="469"/>
      <c r="BAO68" s="469"/>
      <c r="BAP68" s="469"/>
      <c r="BAQ68" s="469"/>
      <c r="BAR68" s="469"/>
      <c r="BAS68" s="469"/>
      <c r="BAT68" s="469"/>
      <c r="BAU68" s="469"/>
      <c r="BAV68" s="469"/>
      <c r="BAW68" s="469"/>
      <c r="BAX68" s="469"/>
      <c r="BAY68" s="469"/>
      <c r="BAZ68" s="469"/>
      <c r="BBA68" s="469"/>
      <c r="BBB68" s="469"/>
      <c r="BBC68" s="469"/>
      <c r="BBD68" s="469"/>
      <c r="BBE68" s="469"/>
      <c r="BBF68" s="469"/>
      <c r="BBG68" s="469"/>
      <c r="BBH68" s="469"/>
      <c r="BBI68" s="469"/>
      <c r="BBJ68" s="469"/>
      <c r="BBK68" s="469"/>
      <c r="BBL68" s="469"/>
      <c r="BBM68" s="469"/>
      <c r="BBN68" s="469"/>
      <c r="BBO68" s="469"/>
      <c r="BBP68" s="469"/>
      <c r="BBQ68" s="469"/>
      <c r="BBR68" s="469"/>
      <c r="BBS68" s="469"/>
      <c r="BBT68" s="469"/>
      <c r="BBU68" s="469"/>
      <c r="BBV68" s="469"/>
      <c r="BBW68" s="469"/>
      <c r="BBX68" s="469"/>
      <c r="BBY68" s="469"/>
      <c r="BBZ68" s="469"/>
      <c r="BCA68" s="469"/>
      <c r="BCB68" s="469"/>
      <c r="BCC68" s="469"/>
      <c r="BCD68" s="469"/>
      <c r="BCE68" s="469"/>
      <c r="BCF68" s="469"/>
      <c r="BCG68" s="469"/>
      <c r="BCH68" s="469"/>
      <c r="BCI68" s="469"/>
      <c r="BCJ68" s="469"/>
      <c r="BCK68" s="469"/>
      <c r="BCL68" s="469"/>
      <c r="BCM68" s="469"/>
      <c r="BCN68" s="469"/>
      <c r="BCO68" s="469"/>
      <c r="BCP68" s="469"/>
      <c r="BCQ68" s="469"/>
      <c r="BCR68" s="469"/>
      <c r="BCS68" s="469"/>
      <c r="BCT68" s="469"/>
      <c r="BCU68" s="469"/>
      <c r="BCV68" s="469"/>
      <c r="BCW68" s="469"/>
      <c r="BCX68" s="469"/>
      <c r="BCY68" s="469"/>
      <c r="BCZ68" s="469"/>
      <c r="BDA68" s="469"/>
      <c r="BDB68" s="469"/>
      <c r="BDC68" s="469"/>
      <c r="BDD68" s="469"/>
      <c r="BDE68" s="469"/>
      <c r="BDF68" s="469"/>
      <c r="BDG68" s="469"/>
      <c r="BDH68" s="469"/>
      <c r="BDI68" s="469"/>
      <c r="BDJ68" s="469"/>
      <c r="BDK68" s="469"/>
      <c r="BDL68" s="469"/>
      <c r="BDM68" s="469"/>
      <c r="BDN68" s="469"/>
      <c r="BDO68" s="469"/>
      <c r="BDP68" s="469"/>
      <c r="BDQ68" s="469"/>
      <c r="BDR68" s="469"/>
      <c r="BDS68" s="469"/>
      <c r="BDT68" s="469"/>
      <c r="BDU68" s="469"/>
      <c r="BDV68" s="469"/>
      <c r="BDW68" s="469"/>
      <c r="BDX68" s="469"/>
      <c r="BDY68" s="469"/>
      <c r="BDZ68" s="469"/>
      <c r="BEA68" s="469"/>
      <c r="BEB68" s="469"/>
      <c r="BEC68" s="469"/>
      <c r="BED68" s="469"/>
      <c r="BEE68" s="469"/>
      <c r="BEF68" s="469"/>
      <c r="BEG68" s="469"/>
      <c r="BEH68" s="469"/>
      <c r="BEI68" s="469"/>
      <c r="BEJ68" s="469"/>
      <c r="BEK68" s="469"/>
      <c r="BEL68" s="469"/>
      <c r="BEM68" s="469"/>
      <c r="BEN68" s="469"/>
      <c r="BEO68" s="469"/>
      <c r="BEP68" s="469"/>
      <c r="BEQ68" s="469"/>
      <c r="BER68" s="469"/>
      <c r="BES68" s="469"/>
      <c r="BET68" s="469"/>
      <c r="BEU68" s="469"/>
      <c r="BEV68" s="469"/>
      <c r="BEW68" s="469"/>
      <c r="BEX68" s="469"/>
      <c r="BEY68" s="469"/>
      <c r="BEZ68" s="469"/>
      <c r="BFA68" s="469"/>
      <c r="BFB68" s="469"/>
      <c r="BFC68" s="469"/>
      <c r="BFD68" s="469"/>
      <c r="BFE68" s="469"/>
      <c r="BFF68" s="469"/>
      <c r="BFG68" s="469"/>
      <c r="BFH68" s="469"/>
      <c r="BFI68" s="469"/>
      <c r="BFJ68" s="469"/>
      <c r="BFK68" s="469"/>
      <c r="BFL68" s="469"/>
      <c r="BFM68" s="469"/>
      <c r="BFN68" s="469"/>
      <c r="BFO68" s="469"/>
      <c r="BFP68" s="469"/>
      <c r="BFQ68" s="469"/>
      <c r="BFR68" s="469"/>
      <c r="BFS68" s="469"/>
      <c r="BFT68" s="469"/>
      <c r="BFU68" s="469"/>
      <c r="BFV68" s="469"/>
      <c r="BFW68" s="469"/>
      <c r="BFX68" s="469"/>
      <c r="BFY68" s="469"/>
      <c r="BFZ68" s="469"/>
      <c r="BGA68" s="469"/>
      <c r="BGB68" s="469"/>
      <c r="BGC68" s="469"/>
      <c r="BGD68" s="469"/>
      <c r="BGE68" s="469"/>
      <c r="BGF68" s="469"/>
      <c r="BGG68" s="469"/>
      <c r="BGH68" s="469"/>
      <c r="BGI68" s="469"/>
      <c r="BGJ68" s="469"/>
      <c r="BGK68" s="469"/>
      <c r="BGL68" s="469"/>
      <c r="BGM68" s="469"/>
      <c r="BGN68" s="469"/>
      <c r="BGO68" s="469"/>
      <c r="BGP68" s="469"/>
      <c r="BGQ68" s="469"/>
      <c r="BGR68" s="469"/>
      <c r="BGS68" s="469"/>
      <c r="BGT68" s="469"/>
      <c r="BGU68" s="469"/>
      <c r="BGV68" s="469"/>
      <c r="BGW68" s="469"/>
      <c r="BGX68" s="469"/>
      <c r="BGY68" s="469"/>
      <c r="BGZ68" s="469"/>
      <c r="BHA68" s="469"/>
      <c r="BHB68" s="469"/>
      <c r="BHC68" s="469"/>
      <c r="BHD68" s="469"/>
      <c r="BHE68" s="469"/>
      <c r="BHF68" s="469"/>
      <c r="BHG68" s="469"/>
      <c r="BHH68" s="469"/>
      <c r="BHI68" s="469"/>
      <c r="BHJ68" s="469"/>
      <c r="BHK68" s="469"/>
      <c r="BHL68" s="469"/>
      <c r="BHM68" s="469"/>
      <c r="BHN68" s="469"/>
      <c r="BHO68" s="469"/>
      <c r="BHP68" s="469"/>
      <c r="BHQ68" s="469"/>
      <c r="BHR68" s="469"/>
      <c r="BHS68" s="469"/>
      <c r="BHT68" s="469"/>
      <c r="BHU68" s="469"/>
      <c r="BHV68" s="469"/>
      <c r="BHW68" s="469"/>
      <c r="BHX68" s="469"/>
      <c r="BHY68" s="469"/>
      <c r="BHZ68" s="469"/>
      <c r="BIA68" s="469"/>
      <c r="BIB68" s="469"/>
      <c r="BIC68" s="469"/>
      <c r="BID68" s="469"/>
      <c r="BIE68" s="469"/>
      <c r="BIF68" s="469"/>
      <c r="BIG68" s="469"/>
      <c r="BIH68" s="469"/>
      <c r="BII68" s="469"/>
      <c r="BIJ68" s="469"/>
      <c r="BIK68" s="469"/>
      <c r="BIL68" s="469"/>
      <c r="BIM68" s="469"/>
      <c r="BIN68" s="469"/>
      <c r="BIO68" s="469"/>
      <c r="BIP68" s="469"/>
      <c r="BIQ68" s="469"/>
      <c r="BIR68" s="469"/>
      <c r="BIS68" s="469"/>
      <c r="BIT68" s="469"/>
      <c r="BIU68" s="469"/>
      <c r="BIV68" s="469"/>
      <c r="BIW68" s="469"/>
      <c r="BIX68" s="469"/>
      <c r="BIY68" s="469"/>
      <c r="BIZ68" s="469"/>
      <c r="BJA68" s="469"/>
      <c r="BJB68" s="469"/>
      <c r="BJC68" s="469"/>
      <c r="BJD68" s="469"/>
      <c r="BJE68" s="469"/>
      <c r="BJF68" s="469"/>
      <c r="BJG68" s="469"/>
      <c r="BJH68" s="469"/>
      <c r="BJI68" s="469"/>
      <c r="BJJ68" s="469"/>
      <c r="BJK68" s="469"/>
      <c r="BJL68" s="469"/>
      <c r="BJM68" s="469"/>
      <c r="BJN68" s="469"/>
      <c r="BJO68" s="469"/>
      <c r="BJP68" s="469"/>
      <c r="BJQ68" s="469"/>
      <c r="BJR68" s="469"/>
      <c r="BJS68" s="469"/>
      <c r="BJT68" s="469"/>
      <c r="BJU68" s="469"/>
      <c r="BJV68" s="469"/>
      <c r="BJW68" s="469"/>
      <c r="BJX68" s="469"/>
      <c r="BJY68" s="469"/>
      <c r="BJZ68" s="469"/>
      <c r="BKA68" s="469"/>
      <c r="BKB68" s="469"/>
      <c r="BKC68" s="469"/>
      <c r="BKD68" s="469"/>
      <c r="BKE68" s="469"/>
      <c r="BKF68" s="469"/>
      <c r="BKG68" s="469"/>
      <c r="BKH68" s="469"/>
      <c r="BKI68" s="469"/>
      <c r="BKJ68" s="469"/>
      <c r="BKK68" s="469"/>
      <c r="BKL68" s="469"/>
      <c r="BKM68" s="469"/>
      <c r="BKN68" s="469"/>
      <c r="BKO68" s="469"/>
      <c r="BKP68" s="469"/>
      <c r="BKQ68" s="469"/>
      <c r="BKR68" s="469"/>
      <c r="BKS68" s="469"/>
      <c r="BKT68" s="469"/>
      <c r="BKU68" s="469"/>
      <c r="BKV68" s="469"/>
      <c r="BKW68" s="469"/>
      <c r="BKX68" s="469"/>
      <c r="BKY68" s="469"/>
      <c r="BKZ68" s="469"/>
      <c r="BLA68" s="469"/>
      <c r="BLB68" s="469"/>
      <c r="BLC68" s="469"/>
      <c r="BLD68" s="469"/>
      <c r="BLE68" s="469"/>
      <c r="BLF68" s="469"/>
      <c r="BLG68" s="469"/>
      <c r="BLH68" s="469"/>
      <c r="BLI68" s="469"/>
      <c r="BLJ68" s="469"/>
      <c r="BLK68" s="469"/>
      <c r="BLL68" s="469"/>
      <c r="BLM68" s="469"/>
      <c r="BLN68" s="469"/>
      <c r="BLO68" s="469"/>
      <c r="BLP68" s="469"/>
      <c r="BLQ68" s="469"/>
      <c r="BLR68" s="469"/>
      <c r="BLS68" s="469"/>
      <c r="BLT68" s="469"/>
      <c r="BLU68" s="469"/>
      <c r="BLV68" s="469"/>
      <c r="BLW68" s="469"/>
      <c r="BLX68" s="469"/>
      <c r="BLY68" s="469"/>
      <c r="BLZ68" s="469"/>
      <c r="BMA68" s="469"/>
      <c r="BMB68" s="469"/>
      <c r="BMC68" s="469"/>
      <c r="BMD68" s="469"/>
      <c r="BME68" s="469"/>
      <c r="BMF68" s="469"/>
      <c r="BMG68" s="469"/>
      <c r="BMH68" s="469"/>
      <c r="BMI68" s="469"/>
      <c r="BMJ68" s="469"/>
      <c r="BMK68" s="469"/>
      <c r="BML68" s="469"/>
      <c r="BMM68" s="469"/>
      <c r="BMN68" s="469"/>
      <c r="BMO68" s="469"/>
      <c r="BMP68" s="469"/>
      <c r="BMQ68" s="469"/>
      <c r="BMR68" s="469"/>
      <c r="BMS68" s="469"/>
      <c r="BMT68" s="469"/>
      <c r="BMU68" s="469"/>
      <c r="BMV68" s="469"/>
      <c r="BMW68" s="469"/>
      <c r="BMX68" s="469"/>
      <c r="BMY68" s="469"/>
      <c r="BMZ68" s="469"/>
      <c r="BNA68" s="469"/>
      <c r="BNB68" s="469"/>
      <c r="BNC68" s="469"/>
      <c r="BND68" s="469"/>
      <c r="BNE68" s="469"/>
      <c r="BNF68" s="469"/>
      <c r="BNG68" s="469"/>
      <c r="BNH68" s="469"/>
      <c r="BNI68" s="469"/>
      <c r="BNJ68" s="469"/>
      <c r="BNK68" s="469"/>
      <c r="BNL68" s="469"/>
      <c r="BNM68" s="469"/>
      <c r="BNN68" s="469"/>
      <c r="BNO68" s="469"/>
      <c r="BNP68" s="469"/>
      <c r="BNQ68" s="469"/>
      <c r="BNR68" s="469"/>
      <c r="BNS68" s="469"/>
      <c r="BNT68" s="469"/>
      <c r="BNU68" s="469"/>
      <c r="BNV68" s="469"/>
      <c r="BNW68" s="469"/>
      <c r="BNX68" s="469"/>
      <c r="BNY68" s="469"/>
      <c r="BNZ68" s="469"/>
      <c r="BOA68" s="469"/>
      <c r="BOB68" s="469"/>
      <c r="BOC68" s="469"/>
      <c r="BOD68" s="469"/>
      <c r="BOE68" s="469"/>
      <c r="BOF68" s="469"/>
      <c r="BOG68" s="469"/>
      <c r="BOH68" s="469"/>
      <c r="BOI68" s="469"/>
      <c r="BOJ68" s="469"/>
      <c r="BOK68" s="469"/>
      <c r="BOL68" s="469"/>
      <c r="BOM68" s="469"/>
      <c r="BON68" s="469"/>
      <c r="BOO68" s="469"/>
      <c r="BOP68" s="469"/>
      <c r="BOQ68" s="469"/>
      <c r="BOR68" s="469"/>
      <c r="BOS68" s="469"/>
      <c r="BOT68" s="469"/>
      <c r="BOU68" s="469"/>
      <c r="BOV68" s="469"/>
      <c r="BOW68" s="469"/>
      <c r="BOX68" s="469"/>
      <c r="BOY68" s="469"/>
      <c r="BOZ68" s="469"/>
      <c r="BPA68" s="469"/>
      <c r="BPB68" s="469"/>
      <c r="BPC68" s="469"/>
      <c r="BPD68" s="469"/>
      <c r="BPE68" s="469"/>
      <c r="BPF68" s="469"/>
      <c r="BPG68" s="469"/>
      <c r="BPH68" s="469"/>
      <c r="BPI68" s="469"/>
      <c r="BPJ68" s="469"/>
      <c r="BPK68" s="469"/>
      <c r="BPL68" s="469"/>
      <c r="BPM68" s="469"/>
      <c r="BPN68" s="469"/>
      <c r="BPO68" s="469"/>
      <c r="BPP68" s="469"/>
      <c r="BPQ68" s="469"/>
      <c r="BPR68" s="469"/>
      <c r="BPS68" s="469"/>
      <c r="BPT68" s="469"/>
      <c r="BPU68" s="469"/>
      <c r="BPV68" s="469"/>
      <c r="BPW68" s="469"/>
      <c r="BPX68" s="469"/>
      <c r="BPY68" s="469"/>
      <c r="BPZ68" s="469"/>
      <c r="BQA68" s="469"/>
      <c r="BQB68" s="469"/>
      <c r="BQC68" s="469"/>
      <c r="BQD68" s="469"/>
      <c r="BQE68" s="469"/>
      <c r="BQF68" s="469"/>
      <c r="BQG68" s="469"/>
      <c r="BQH68" s="469"/>
      <c r="BQI68" s="469"/>
      <c r="BQJ68" s="469"/>
      <c r="BQK68" s="469"/>
      <c r="BQL68" s="469"/>
      <c r="BQM68" s="469"/>
      <c r="BQN68" s="469"/>
      <c r="BQO68" s="469"/>
      <c r="BQP68" s="469"/>
      <c r="BQQ68" s="469"/>
      <c r="BQR68" s="469"/>
      <c r="BQS68" s="469"/>
      <c r="BQT68" s="469"/>
      <c r="BQU68" s="469"/>
      <c r="BQV68" s="469"/>
      <c r="BQW68" s="469"/>
      <c r="BQX68" s="469"/>
      <c r="BQY68" s="469"/>
      <c r="BQZ68" s="469"/>
      <c r="BRA68" s="469"/>
      <c r="BRB68" s="469"/>
      <c r="BRC68" s="469"/>
      <c r="BRD68" s="469"/>
      <c r="BRE68" s="469"/>
      <c r="BRF68" s="469"/>
      <c r="BRG68" s="469"/>
      <c r="BRH68" s="469"/>
      <c r="BRI68" s="469"/>
      <c r="BRJ68" s="469"/>
      <c r="BRK68" s="469"/>
      <c r="BRL68" s="469"/>
      <c r="BRM68" s="469"/>
      <c r="BRN68" s="469"/>
      <c r="BRO68" s="469"/>
      <c r="BRP68" s="469"/>
      <c r="BRQ68" s="469"/>
      <c r="BRR68" s="469"/>
      <c r="BRS68" s="469"/>
      <c r="BRT68" s="469"/>
      <c r="BRU68" s="469"/>
      <c r="BRV68" s="469"/>
      <c r="BRW68" s="469"/>
      <c r="BRX68" s="469"/>
      <c r="BRY68" s="469"/>
      <c r="BRZ68" s="469"/>
      <c r="BSA68" s="469"/>
      <c r="BSB68" s="469"/>
      <c r="BSC68" s="469"/>
      <c r="BSD68" s="469"/>
      <c r="BSE68" s="469"/>
      <c r="BSF68" s="469"/>
      <c r="BSG68" s="469"/>
      <c r="BSH68" s="469"/>
      <c r="BSI68" s="469"/>
      <c r="BSJ68" s="469"/>
      <c r="BSK68" s="469"/>
      <c r="BSL68" s="469"/>
      <c r="BSM68" s="469"/>
      <c r="BSN68" s="469"/>
      <c r="BSO68" s="469"/>
      <c r="BSP68" s="469"/>
      <c r="BSQ68" s="469"/>
      <c r="BSR68" s="469"/>
      <c r="BSS68" s="469"/>
      <c r="BST68" s="469"/>
      <c r="BSU68" s="469"/>
      <c r="BSV68" s="469"/>
      <c r="BSW68" s="469"/>
      <c r="BSX68" s="469"/>
      <c r="BSY68" s="469"/>
      <c r="BSZ68" s="469"/>
      <c r="BTA68" s="469"/>
      <c r="BTB68" s="469"/>
      <c r="BTC68" s="469"/>
      <c r="BTD68" s="469"/>
      <c r="BTE68" s="469"/>
      <c r="BTF68" s="469"/>
      <c r="BTG68" s="469"/>
      <c r="BTH68" s="469"/>
      <c r="BTI68" s="469"/>
      <c r="BTJ68" s="469"/>
      <c r="BTK68" s="469"/>
      <c r="BTL68" s="469"/>
      <c r="BTM68" s="469"/>
      <c r="BTN68" s="469"/>
      <c r="BTO68" s="469"/>
      <c r="BTP68" s="469"/>
      <c r="BTQ68" s="469"/>
      <c r="BTR68" s="469"/>
      <c r="BTS68" s="469"/>
      <c r="BTT68" s="469"/>
      <c r="BTU68" s="469"/>
      <c r="BTV68" s="469"/>
      <c r="BTW68" s="469"/>
      <c r="BTX68" s="469"/>
      <c r="BTY68" s="469"/>
      <c r="BTZ68" s="469"/>
      <c r="BUA68" s="469"/>
      <c r="BUB68" s="469"/>
      <c r="BUC68" s="469"/>
      <c r="BUD68" s="469"/>
      <c r="BUE68" s="469"/>
      <c r="BUF68" s="469"/>
      <c r="BUG68" s="469"/>
      <c r="BUH68" s="469"/>
      <c r="BUI68" s="469"/>
      <c r="BUJ68" s="469"/>
      <c r="BUK68" s="469"/>
      <c r="BUL68" s="469"/>
      <c r="BUM68" s="469"/>
      <c r="BUN68" s="469"/>
      <c r="BUO68" s="469"/>
      <c r="BUP68" s="469"/>
      <c r="BUQ68" s="469"/>
      <c r="BUR68" s="469"/>
      <c r="BUS68" s="469"/>
      <c r="BUT68" s="469"/>
      <c r="BUU68" s="469"/>
      <c r="BUV68" s="469"/>
      <c r="BUW68" s="469"/>
      <c r="BUX68" s="469"/>
      <c r="BUY68" s="469"/>
      <c r="BUZ68" s="469"/>
      <c r="BVA68" s="469"/>
      <c r="BVB68" s="469"/>
      <c r="BVC68" s="469"/>
      <c r="BVD68" s="469"/>
      <c r="BVE68" s="469"/>
      <c r="BVF68" s="469"/>
      <c r="BVG68" s="469"/>
      <c r="BVH68" s="469"/>
      <c r="BVI68" s="469"/>
      <c r="BVJ68" s="469"/>
      <c r="BVK68" s="469"/>
      <c r="BVL68" s="469"/>
      <c r="BVM68" s="469"/>
      <c r="BVN68" s="469"/>
      <c r="BVO68" s="469"/>
      <c r="BVP68" s="469"/>
      <c r="BVQ68" s="469"/>
      <c r="BVR68" s="469"/>
      <c r="BVS68" s="469"/>
      <c r="BVT68" s="469"/>
      <c r="BVU68" s="469"/>
      <c r="BVV68" s="469"/>
      <c r="BVW68" s="469"/>
      <c r="BVX68" s="469"/>
      <c r="BVY68" s="469"/>
      <c r="BVZ68" s="469"/>
      <c r="BWA68" s="469"/>
      <c r="BWB68" s="469"/>
      <c r="BWC68" s="469"/>
      <c r="BWD68" s="469"/>
      <c r="BWE68" s="469"/>
      <c r="BWF68" s="469"/>
      <c r="BWG68" s="469"/>
      <c r="BWH68" s="469"/>
      <c r="BWI68" s="469"/>
      <c r="BWJ68" s="469"/>
      <c r="BWK68" s="469"/>
      <c r="BWL68" s="469"/>
      <c r="BWM68" s="469"/>
      <c r="BWN68" s="469"/>
      <c r="BWO68" s="469"/>
      <c r="BWP68" s="469"/>
      <c r="BWQ68" s="469"/>
      <c r="BWR68" s="469"/>
      <c r="BWS68" s="469"/>
      <c r="BWT68" s="469"/>
      <c r="BWU68" s="469"/>
      <c r="BWV68" s="469"/>
      <c r="BWW68" s="469"/>
      <c r="BWX68" s="469"/>
      <c r="BWY68" s="469"/>
      <c r="BWZ68" s="469"/>
      <c r="BXA68" s="469"/>
      <c r="BXB68" s="469"/>
      <c r="BXC68" s="469"/>
      <c r="BXD68" s="469"/>
      <c r="BXE68" s="469"/>
      <c r="BXF68" s="469"/>
      <c r="BXG68" s="469"/>
      <c r="BXH68" s="469"/>
      <c r="BXI68" s="469"/>
      <c r="BXJ68" s="469"/>
      <c r="BXK68" s="469"/>
      <c r="BXL68" s="469"/>
      <c r="BXM68" s="469"/>
      <c r="BXN68" s="469"/>
      <c r="BXO68" s="469"/>
      <c r="BXP68" s="469"/>
      <c r="BXQ68" s="469"/>
      <c r="BXR68" s="469"/>
      <c r="BXS68" s="469"/>
      <c r="BXT68" s="469"/>
      <c r="BXU68" s="469"/>
      <c r="BXV68" s="469"/>
      <c r="BXW68" s="469"/>
      <c r="BXX68" s="469"/>
      <c r="BXY68" s="469"/>
      <c r="BXZ68" s="469"/>
      <c r="BYA68" s="469"/>
      <c r="BYB68" s="469"/>
      <c r="BYC68" s="469"/>
      <c r="BYD68" s="469"/>
      <c r="BYE68" s="469"/>
      <c r="BYF68" s="469"/>
      <c r="BYG68" s="469"/>
      <c r="BYH68" s="469"/>
      <c r="BYI68" s="469"/>
      <c r="BYJ68" s="469"/>
      <c r="BYK68" s="469"/>
      <c r="BYL68" s="469"/>
      <c r="BYM68" s="469"/>
      <c r="BYN68" s="469"/>
      <c r="BYO68" s="469"/>
      <c r="BYP68" s="469"/>
      <c r="BYQ68" s="469"/>
      <c r="BYR68" s="469"/>
      <c r="BYS68" s="469"/>
      <c r="BYT68" s="469"/>
      <c r="BYU68" s="469"/>
      <c r="BYV68" s="469"/>
      <c r="BYW68" s="469"/>
      <c r="BYX68" s="469"/>
      <c r="BYY68" s="469"/>
      <c r="BYZ68" s="469"/>
      <c r="BZA68" s="469"/>
      <c r="BZB68" s="469"/>
      <c r="BZC68" s="469"/>
      <c r="BZD68" s="469"/>
      <c r="BZE68" s="469"/>
      <c r="BZF68" s="469"/>
      <c r="BZG68" s="469"/>
      <c r="BZH68" s="469"/>
      <c r="BZI68" s="469"/>
      <c r="BZJ68" s="469"/>
      <c r="BZK68" s="469"/>
      <c r="BZL68" s="469"/>
      <c r="BZM68" s="469"/>
      <c r="BZN68" s="469"/>
      <c r="BZO68" s="469"/>
      <c r="BZP68" s="469"/>
      <c r="BZQ68" s="469"/>
      <c r="BZR68" s="469"/>
      <c r="BZS68" s="469"/>
      <c r="BZT68" s="469"/>
      <c r="BZU68" s="469"/>
      <c r="BZV68" s="469"/>
      <c r="BZW68" s="469"/>
      <c r="BZX68" s="469"/>
      <c r="BZY68" s="469"/>
      <c r="BZZ68" s="469"/>
      <c r="CAA68" s="469"/>
      <c r="CAB68" s="469"/>
      <c r="CAC68" s="469"/>
      <c r="CAD68" s="469"/>
      <c r="CAE68" s="469"/>
      <c r="CAF68" s="469"/>
      <c r="CAG68" s="469"/>
      <c r="CAH68" s="469"/>
      <c r="CAI68" s="469"/>
      <c r="CAJ68" s="469"/>
      <c r="CAK68" s="469"/>
      <c r="CAL68" s="469"/>
      <c r="CAM68" s="469"/>
      <c r="CAN68" s="469"/>
      <c r="CAO68" s="469"/>
      <c r="CAP68" s="469"/>
      <c r="CAQ68" s="469"/>
      <c r="CAR68" s="469"/>
      <c r="CAS68" s="469"/>
      <c r="CAT68" s="469"/>
      <c r="CAU68" s="469"/>
      <c r="CAV68" s="469"/>
      <c r="CAW68" s="469"/>
      <c r="CAX68" s="469"/>
      <c r="CAY68" s="469"/>
      <c r="CAZ68" s="469"/>
      <c r="CBA68" s="469"/>
      <c r="CBB68" s="469"/>
      <c r="CBC68" s="469"/>
      <c r="CBD68" s="469"/>
      <c r="CBE68" s="469"/>
      <c r="CBF68" s="469"/>
      <c r="CBG68" s="469"/>
      <c r="CBH68" s="469"/>
      <c r="CBI68" s="469"/>
      <c r="CBJ68" s="469"/>
      <c r="CBK68" s="469"/>
      <c r="CBL68" s="469"/>
      <c r="CBM68" s="469"/>
      <c r="CBN68" s="469"/>
      <c r="CBO68" s="469"/>
      <c r="CBP68" s="469"/>
      <c r="CBQ68" s="469"/>
      <c r="CBR68" s="469"/>
      <c r="CBS68" s="469"/>
      <c r="CBT68" s="469"/>
      <c r="CBU68" s="469"/>
      <c r="CBV68" s="469"/>
      <c r="CBW68" s="469"/>
      <c r="CBX68" s="469"/>
      <c r="CBY68" s="469"/>
      <c r="CBZ68" s="469"/>
      <c r="CCA68" s="469"/>
      <c r="CCB68" s="469"/>
      <c r="CCC68" s="469"/>
      <c r="CCD68" s="469"/>
      <c r="CCE68" s="469"/>
      <c r="CCF68" s="469"/>
      <c r="CCG68" s="469"/>
      <c r="CCH68" s="469"/>
      <c r="CCI68" s="469"/>
      <c r="CCJ68" s="469"/>
      <c r="CCK68" s="469"/>
      <c r="CCL68" s="469"/>
      <c r="CCM68" s="469"/>
      <c r="CCN68" s="469"/>
      <c r="CCO68" s="469"/>
      <c r="CCP68" s="469"/>
      <c r="CCQ68" s="469"/>
      <c r="CCR68" s="469"/>
      <c r="CCS68" s="469"/>
      <c r="CCT68" s="469"/>
      <c r="CCU68" s="469"/>
      <c r="CCV68" s="469"/>
      <c r="CCW68" s="469"/>
      <c r="CCX68" s="469"/>
      <c r="CCY68" s="469"/>
      <c r="CCZ68" s="469"/>
      <c r="CDA68" s="469"/>
      <c r="CDB68" s="469"/>
      <c r="CDC68" s="469"/>
      <c r="CDD68" s="469"/>
      <c r="CDE68" s="469"/>
      <c r="CDF68" s="469"/>
      <c r="CDG68" s="469"/>
      <c r="CDH68" s="469"/>
      <c r="CDI68" s="469"/>
      <c r="CDJ68" s="469"/>
      <c r="CDK68" s="469"/>
      <c r="CDL68" s="469"/>
      <c r="CDM68" s="469"/>
      <c r="CDN68" s="469"/>
      <c r="CDO68" s="469"/>
      <c r="CDP68" s="469"/>
      <c r="CDQ68" s="469"/>
      <c r="CDR68" s="469"/>
      <c r="CDS68" s="469"/>
      <c r="CDT68" s="469"/>
      <c r="CDU68" s="469"/>
      <c r="CDV68" s="469"/>
      <c r="CDW68" s="469"/>
      <c r="CDX68" s="469"/>
      <c r="CDY68" s="469"/>
      <c r="CDZ68" s="469"/>
      <c r="CEA68" s="469"/>
      <c r="CEB68" s="469"/>
      <c r="CEC68" s="469"/>
      <c r="CED68" s="469"/>
      <c r="CEE68" s="469"/>
      <c r="CEF68" s="469"/>
      <c r="CEG68" s="469"/>
      <c r="CEH68" s="469"/>
      <c r="CEI68" s="469"/>
      <c r="CEJ68" s="469"/>
      <c r="CEK68" s="469"/>
      <c r="CEL68" s="469"/>
      <c r="CEM68" s="469"/>
      <c r="CEN68" s="469"/>
      <c r="CEO68" s="469"/>
      <c r="CEP68" s="469"/>
      <c r="CEQ68" s="469"/>
      <c r="CER68" s="469"/>
      <c r="CES68" s="469"/>
      <c r="CET68" s="469"/>
      <c r="CEU68" s="469"/>
      <c r="CEV68" s="469"/>
      <c r="CEW68" s="469"/>
      <c r="CEX68" s="469"/>
      <c r="CEY68" s="469"/>
      <c r="CEZ68" s="469"/>
      <c r="CFA68" s="469"/>
      <c r="CFB68" s="469"/>
      <c r="CFC68" s="469"/>
      <c r="CFD68" s="469"/>
      <c r="CFE68" s="469"/>
      <c r="CFF68" s="469"/>
      <c r="CFG68" s="469"/>
      <c r="CFH68" s="469"/>
      <c r="CFI68" s="469"/>
      <c r="CFJ68" s="469"/>
      <c r="CFK68" s="469"/>
      <c r="CFL68" s="469"/>
      <c r="CFM68" s="469"/>
      <c r="CFN68" s="469"/>
      <c r="CFO68" s="469"/>
      <c r="CFP68" s="469"/>
      <c r="CFQ68" s="469"/>
      <c r="CFR68" s="469"/>
      <c r="CFS68" s="469"/>
      <c r="CFT68" s="469"/>
      <c r="CFU68" s="469"/>
      <c r="CFV68" s="469"/>
      <c r="CFW68" s="469"/>
      <c r="CFX68" s="469"/>
      <c r="CFY68" s="469"/>
      <c r="CFZ68" s="469"/>
      <c r="CGA68" s="469"/>
      <c r="CGB68" s="469"/>
      <c r="CGC68" s="469"/>
      <c r="CGD68" s="469"/>
      <c r="CGE68" s="469"/>
      <c r="CGF68" s="469"/>
      <c r="CGG68" s="469"/>
      <c r="CGH68" s="469"/>
      <c r="CGI68" s="469"/>
      <c r="CGJ68" s="469"/>
      <c r="CGK68" s="469"/>
      <c r="CGL68" s="469"/>
      <c r="CGM68" s="469"/>
      <c r="CGN68" s="469"/>
      <c r="CGO68" s="469"/>
      <c r="CGP68" s="469"/>
      <c r="CGQ68" s="469"/>
      <c r="CGR68" s="469"/>
      <c r="CGS68" s="469"/>
      <c r="CGT68" s="469"/>
      <c r="CGU68" s="469"/>
      <c r="CGV68" s="469"/>
      <c r="CGW68" s="469"/>
      <c r="CGX68" s="469"/>
      <c r="CGY68" s="469"/>
      <c r="CGZ68" s="469"/>
      <c r="CHA68" s="469"/>
      <c r="CHB68" s="469"/>
      <c r="CHC68" s="469"/>
      <c r="CHD68" s="469"/>
      <c r="CHE68" s="469"/>
      <c r="CHF68" s="469"/>
      <c r="CHG68" s="469"/>
      <c r="CHH68" s="469"/>
      <c r="CHI68" s="469"/>
      <c r="CHJ68" s="469"/>
      <c r="CHK68" s="469"/>
      <c r="CHL68" s="469"/>
      <c r="CHM68" s="469"/>
      <c r="CHN68" s="469"/>
      <c r="CHO68" s="469"/>
      <c r="CHP68" s="469"/>
      <c r="CHQ68" s="469"/>
      <c r="CHR68" s="469"/>
      <c r="CHS68" s="469"/>
      <c r="CHT68" s="469"/>
      <c r="CHU68" s="469"/>
      <c r="CHV68" s="469"/>
      <c r="CHW68" s="469"/>
      <c r="CHX68" s="469"/>
      <c r="CHY68" s="469"/>
      <c r="CHZ68" s="469"/>
      <c r="CIA68" s="469"/>
      <c r="CIB68" s="469"/>
      <c r="CIC68" s="469"/>
      <c r="CID68" s="469"/>
      <c r="CIE68" s="469"/>
      <c r="CIF68" s="469"/>
      <c r="CIG68" s="469"/>
      <c r="CIH68" s="469"/>
      <c r="CII68" s="469"/>
      <c r="CIJ68" s="469"/>
      <c r="CIK68" s="469"/>
      <c r="CIL68" s="469"/>
      <c r="CIM68" s="469"/>
      <c r="CIN68" s="469"/>
      <c r="CIO68" s="469"/>
      <c r="CIP68" s="469"/>
      <c r="CIQ68" s="469"/>
      <c r="CIR68" s="469"/>
      <c r="CIS68" s="469"/>
      <c r="CIT68" s="469"/>
      <c r="CIU68" s="469"/>
      <c r="CIV68" s="469"/>
      <c r="CIW68" s="469"/>
      <c r="CIX68" s="469"/>
      <c r="CIY68" s="469"/>
      <c r="CIZ68" s="469"/>
      <c r="CJA68" s="469"/>
      <c r="CJB68" s="469"/>
      <c r="CJC68" s="469"/>
      <c r="CJD68" s="469"/>
      <c r="CJE68" s="469"/>
      <c r="CJF68" s="469"/>
      <c r="CJG68" s="469"/>
      <c r="CJH68" s="469"/>
      <c r="CJI68" s="469"/>
      <c r="CJJ68" s="469"/>
      <c r="CJK68" s="469"/>
      <c r="CJL68" s="469"/>
      <c r="CJM68" s="469"/>
      <c r="CJN68" s="469"/>
      <c r="CJO68" s="469"/>
      <c r="CJP68" s="469"/>
      <c r="CJQ68" s="469"/>
      <c r="CJR68" s="469"/>
      <c r="CJS68" s="469"/>
      <c r="CJT68" s="469"/>
      <c r="CJU68" s="469"/>
      <c r="CJV68" s="469"/>
      <c r="CJW68" s="469"/>
      <c r="CJX68" s="469"/>
      <c r="CJY68" s="469"/>
      <c r="CJZ68" s="469"/>
      <c r="CKA68" s="469"/>
      <c r="CKB68" s="469"/>
      <c r="CKC68" s="469"/>
      <c r="CKD68" s="469"/>
      <c r="CKE68" s="469"/>
      <c r="CKF68" s="469"/>
      <c r="CKG68" s="469"/>
      <c r="CKH68" s="469"/>
      <c r="CKI68" s="469"/>
      <c r="CKJ68" s="469"/>
      <c r="CKK68" s="469"/>
      <c r="CKL68" s="469"/>
      <c r="CKM68" s="469"/>
      <c r="CKN68" s="469"/>
      <c r="CKO68" s="469"/>
      <c r="CKP68" s="469"/>
      <c r="CKQ68" s="469"/>
      <c r="CKR68" s="469"/>
      <c r="CKS68" s="469"/>
      <c r="CKT68" s="469"/>
      <c r="CKU68" s="469"/>
      <c r="CKV68" s="469"/>
      <c r="CKW68" s="469"/>
      <c r="CKX68" s="469"/>
      <c r="CKY68" s="469"/>
      <c r="CKZ68" s="469"/>
      <c r="CLA68" s="469"/>
      <c r="CLB68" s="469"/>
      <c r="CLC68" s="469"/>
      <c r="CLD68" s="469"/>
      <c r="CLE68" s="469"/>
      <c r="CLF68" s="469"/>
      <c r="CLG68" s="469"/>
      <c r="CLH68" s="469"/>
      <c r="CLI68" s="469"/>
      <c r="CLJ68" s="469"/>
      <c r="CLK68" s="469"/>
      <c r="CLL68" s="469"/>
      <c r="CLM68" s="469"/>
      <c r="CLN68" s="469"/>
      <c r="CLO68" s="469"/>
      <c r="CLP68" s="469"/>
      <c r="CLQ68" s="469"/>
      <c r="CLR68" s="469"/>
      <c r="CLS68" s="469"/>
      <c r="CLT68" s="469"/>
      <c r="CLU68" s="469"/>
      <c r="CLV68" s="469"/>
      <c r="CLW68" s="469"/>
      <c r="CLX68" s="469"/>
      <c r="CLY68" s="469"/>
      <c r="CLZ68" s="469"/>
      <c r="CMA68" s="469"/>
      <c r="CMB68" s="469"/>
      <c r="CMC68" s="469"/>
      <c r="CMD68" s="469"/>
      <c r="CME68" s="469"/>
      <c r="CMF68" s="469"/>
      <c r="CMG68" s="469"/>
      <c r="CMH68" s="469"/>
      <c r="CMI68" s="469"/>
      <c r="CMJ68" s="469"/>
      <c r="CMK68" s="469"/>
      <c r="CML68" s="469"/>
      <c r="CMM68" s="469"/>
      <c r="CMN68" s="469"/>
      <c r="CMO68" s="469"/>
      <c r="CMP68" s="469"/>
      <c r="CMQ68" s="469"/>
      <c r="CMR68" s="469"/>
      <c r="CMS68" s="469"/>
      <c r="CMT68" s="469"/>
      <c r="CMU68" s="469"/>
      <c r="CMV68" s="469"/>
      <c r="CMW68" s="469"/>
      <c r="CMX68" s="469"/>
      <c r="CMY68" s="469"/>
      <c r="CMZ68" s="469"/>
      <c r="CNA68" s="469"/>
      <c r="CNB68" s="469"/>
      <c r="CNC68" s="469"/>
      <c r="CND68" s="469"/>
      <c r="CNE68" s="469"/>
      <c r="CNF68" s="469"/>
      <c r="CNG68" s="469"/>
      <c r="CNH68" s="469"/>
      <c r="CNI68" s="469"/>
      <c r="CNJ68" s="469"/>
      <c r="CNK68" s="469"/>
      <c r="CNL68" s="469"/>
      <c r="CNM68" s="469"/>
      <c r="CNN68" s="469"/>
      <c r="CNO68" s="469"/>
      <c r="CNP68" s="469"/>
      <c r="CNQ68" s="469"/>
      <c r="CNR68" s="469"/>
      <c r="CNS68" s="469"/>
      <c r="CNT68" s="469"/>
      <c r="CNU68" s="469"/>
      <c r="CNV68" s="469"/>
      <c r="CNW68" s="469"/>
      <c r="CNX68" s="469"/>
      <c r="CNY68" s="469"/>
      <c r="CNZ68" s="469"/>
      <c r="COA68" s="469"/>
      <c r="COB68" s="469"/>
      <c r="COC68" s="469"/>
      <c r="COD68" s="469"/>
      <c r="COE68" s="469"/>
      <c r="COF68" s="469"/>
      <c r="COG68" s="469"/>
      <c r="COH68" s="469"/>
      <c r="COI68" s="469"/>
      <c r="COJ68" s="469"/>
      <c r="COK68" s="469"/>
      <c r="COL68" s="469"/>
      <c r="COM68" s="469"/>
      <c r="CON68" s="469"/>
      <c r="COO68" s="469"/>
      <c r="COP68" s="469"/>
      <c r="COQ68" s="469"/>
      <c r="COR68" s="469"/>
      <c r="COS68" s="469"/>
      <c r="COT68" s="469"/>
      <c r="COU68" s="469"/>
      <c r="COV68" s="469"/>
      <c r="COW68" s="469"/>
      <c r="COX68" s="469"/>
      <c r="COY68" s="469"/>
      <c r="COZ68" s="469"/>
      <c r="CPA68" s="469"/>
      <c r="CPB68" s="469"/>
      <c r="CPC68" s="469"/>
      <c r="CPD68" s="469"/>
      <c r="CPE68" s="469"/>
      <c r="CPF68" s="469"/>
      <c r="CPG68" s="469"/>
      <c r="CPH68" s="469"/>
      <c r="CPI68" s="469"/>
      <c r="CPJ68" s="469"/>
      <c r="CPK68" s="469"/>
      <c r="CPL68" s="469"/>
      <c r="CPM68" s="469"/>
      <c r="CPN68" s="469"/>
      <c r="CPO68" s="469"/>
      <c r="CPP68" s="469"/>
      <c r="CPQ68" s="469"/>
      <c r="CPR68" s="469"/>
      <c r="CPS68" s="469"/>
      <c r="CPT68" s="469"/>
      <c r="CPU68" s="469"/>
      <c r="CPV68" s="469"/>
      <c r="CPW68" s="469"/>
      <c r="CPX68" s="469"/>
      <c r="CPY68" s="469"/>
      <c r="CPZ68" s="469"/>
      <c r="CQA68" s="469"/>
      <c r="CQB68" s="469"/>
      <c r="CQC68" s="469"/>
      <c r="CQD68" s="469"/>
      <c r="CQE68" s="469"/>
      <c r="CQF68" s="469"/>
      <c r="CQG68" s="469"/>
      <c r="CQH68" s="469"/>
      <c r="CQI68" s="469"/>
      <c r="CQJ68" s="469"/>
      <c r="CQK68" s="469"/>
      <c r="CQL68" s="469"/>
      <c r="CQM68" s="469"/>
      <c r="CQN68" s="469"/>
      <c r="CQO68" s="469"/>
      <c r="CQP68" s="469"/>
      <c r="CQQ68" s="469"/>
      <c r="CQR68" s="469"/>
      <c r="CQS68" s="469"/>
      <c r="CQT68" s="469"/>
      <c r="CQU68" s="469"/>
      <c r="CQV68" s="469"/>
      <c r="CQW68" s="469"/>
      <c r="CQX68" s="469"/>
      <c r="CQY68" s="469"/>
      <c r="CQZ68" s="469"/>
      <c r="CRA68" s="469"/>
      <c r="CRB68" s="469"/>
      <c r="CRC68" s="469"/>
      <c r="CRD68" s="469"/>
      <c r="CRE68" s="469"/>
      <c r="CRF68" s="469"/>
      <c r="CRG68" s="469"/>
      <c r="CRH68" s="469"/>
      <c r="CRI68" s="469"/>
      <c r="CRJ68" s="469"/>
      <c r="CRK68" s="469"/>
      <c r="CRL68" s="469"/>
      <c r="CRM68" s="469"/>
      <c r="CRN68" s="469"/>
      <c r="CRO68" s="469"/>
      <c r="CRP68" s="469"/>
      <c r="CRQ68" s="469"/>
      <c r="CRR68" s="469"/>
      <c r="CRS68" s="469"/>
      <c r="CRT68" s="469"/>
      <c r="CRU68" s="469"/>
      <c r="CRV68" s="469"/>
      <c r="CRW68" s="469"/>
      <c r="CRX68" s="469"/>
      <c r="CRY68" s="469"/>
      <c r="CRZ68" s="469"/>
      <c r="CSA68" s="469"/>
      <c r="CSB68" s="469"/>
      <c r="CSC68" s="469"/>
      <c r="CSD68" s="469"/>
      <c r="CSE68" s="469"/>
      <c r="CSF68" s="469"/>
      <c r="CSG68" s="469"/>
      <c r="CSH68" s="469"/>
      <c r="CSI68" s="469"/>
      <c r="CSJ68" s="469"/>
      <c r="CSK68" s="469"/>
      <c r="CSL68" s="469"/>
      <c r="CSM68" s="469"/>
      <c r="CSN68" s="469"/>
      <c r="CSO68" s="469"/>
      <c r="CSP68" s="469"/>
      <c r="CSQ68" s="469"/>
      <c r="CSR68" s="469"/>
      <c r="CSS68" s="469"/>
      <c r="CST68" s="469"/>
      <c r="CSU68" s="469"/>
      <c r="CSV68" s="469"/>
      <c r="CSW68" s="469"/>
      <c r="CSX68" s="469"/>
      <c r="CSY68" s="469"/>
      <c r="CSZ68" s="469"/>
      <c r="CTA68" s="469"/>
      <c r="CTB68" s="469"/>
      <c r="CTC68" s="469"/>
      <c r="CTD68" s="469"/>
      <c r="CTE68" s="469"/>
      <c r="CTF68" s="469"/>
      <c r="CTG68" s="469"/>
      <c r="CTH68" s="469"/>
      <c r="CTI68" s="469"/>
      <c r="CTJ68" s="469"/>
      <c r="CTK68" s="469"/>
      <c r="CTL68" s="469"/>
      <c r="CTM68" s="469"/>
      <c r="CTN68" s="469"/>
      <c r="CTO68" s="469"/>
      <c r="CTP68" s="469"/>
      <c r="CTQ68" s="469"/>
      <c r="CTR68" s="469"/>
      <c r="CTS68" s="469"/>
      <c r="CTT68" s="469"/>
      <c r="CTU68" s="469"/>
      <c r="CTV68" s="469"/>
      <c r="CTW68" s="469"/>
      <c r="CTX68" s="469"/>
      <c r="CTY68" s="469"/>
      <c r="CTZ68" s="469"/>
      <c r="CUA68" s="469"/>
      <c r="CUB68" s="469"/>
      <c r="CUC68" s="469"/>
      <c r="CUD68" s="469"/>
      <c r="CUE68" s="469"/>
      <c r="CUF68" s="469"/>
      <c r="CUG68" s="469"/>
      <c r="CUH68" s="469"/>
      <c r="CUI68" s="469"/>
      <c r="CUJ68" s="469"/>
      <c r="CUK68" s="469"/>
      <c r="CUL68" s="469"/>
      <c r="CUM68" s="469"/>
      <c r="CUN68" s="469"/>
      <c r="CUO68" s="469"/>
      <c r="CUP68" s="469"/>
      <c r="CUQ68" s="469"/>
      <c r="CUR68" s="469"/>
      <c r="CUS68" s="469"/>
      <c r="CUT68" s="469"/>
      <c r="CUU68" s="469"/>
      <c r="CUV68" s="469"/>
      <c r="CUW68" s="469"/>
      <c r="CUX68" s="469"/>
      <c r="CUY68" s="469"/>
      <c r="CUZ68" s="469"/>
      <c r="CVA68" s="469"/>
      <c r="CVB68" s="469"/>
      <c r="CVC68" s="469"/>
      <c r="CVD68" s="469"/>
      <c r="CVE68" s="469"/>
      <c r="CVF68" s="469"/>
      <c r="CVG68" s="469"/>
      <c r="CVH68" s="469"/>
      <c r="CVI68" s="469"/>
      <c r="CVJ68" s="469"/>
      <c r="CVK68" s="469"/>
      <c r="CVL68" s="469"/>
      <c r="CVM68" s="469"/>
      <c r="CVN68" s="469"/>
      <c r="CVO68" s="469"/>
      <c r="CVP68" s="469"/>
      <c r="CVQ68" s="469"/>
      <c r="CVR68" s="469"/>
      <c r="CVS68" s="469"/>
      <c r="CVT68" s="469"/>
      <c r="CVU68" s="469"/>
      <c r="CVV68" s="469"/>
      <c r="CVW68" s="469"/>
      <c r="CVX68" s="469"/>
      <c r="CVY68" s="469"/>
      <c r="CVZ68" s="469"/>
      <c r="CWA68" s="469"/>
      <c r="CWB68" s="469"/>
      <c r="CWC68" s="469"/>
      <c r="CWD68" s="469"/>
      <c r="CWE68" s="469"/>
      <c r="CWF68" s="469"/>
      <c r="CWG68" s="469"/>
      <c r="CWH68" s="469"/>
      <c r="CWI68" s="469"/>
      <c r="CWJ68" s="469"/>
      <c r="CWK68" s="469"/>
      <c r="CWL68" s="469"/>
      <c r="CWM68" s="469"/>
      <c r="CWN68" s="469"/>
      <c r="CWO68" s="469"/>
      <c r="CWP68" s="469"/>
      <c r="CWQ68" s="469"/>
      <c r="CWR68" s="469"/>
      <c r="CWS68" s="469"/>
      <c r="CWT68" s="469"/>
      <c r="CWU68" s="469"/>
      <c r="CWV68" s="469"/>
      <c r="CWW68" s="469"/>
      <c r="CWX68" s="469"/>
      <c r="CWY68" s="469"/>
      <c r="CWZ68" s="469"/>
      <c r="CXA68" s="469"/>
      <c r="CXB68" s="469"/>
      <c r="CXC68" s="469"/>
      <c r="CXD68" s="469"/>
      <c r="CXE68" s="469"/>
      <c r="CXF68" s="469"/>
      <c r="CXG68" s="469"/>
      <c r="CXH68" s="469"/>
      <c r="CXI68" s="469"/>
      <c r="CXJ68" s="469"/>
      <c r="CXK68" s="469"/>
      <c r="CXL68" s="469"/>
      <c r="CXM68" s="469"/>
      <c r="CXN68" s="469"/>
      <c r="CXO68" s="469"/>
      <c r="CXP68" s="469"/>
      <c r="CXQ68" s="469"/>
      <c r="CXR68" s="469"/>
      <c r="CXS68" s="469"/>
      <c r="CXT68" s="469"/>
      <c r="CXU68" s="469"/>
      <c r="CXV68" s="469"/>
      <c r="CXW68" s="469"/>
      <c r="CXX68" s="469"/>
      <c r="CXY68" s="469"/>
      <c r="CXZ68" s="469"/>
      <c r="CYA68" s="469"/>
      <c r="CYB68" s="469"/>
      <c r="CYC68" s="469"/>
      <c r="CYD68" s="469"/>
      <c r="CYE68" s="469"/>
      <c r="CYF68" s="469"/>
      <c r="CYG68" s="469"/>
      <c r="CYH68" s="469"/>
      <c r="CYI68" s="469"/>
      <c r="CYJ68" s="469"/>
      <c r="CYK68" s="469"/>
      <c r="CYL68" s="469"/>
      <c r="CYM68" s="469"/>
      <c r="CYN68" s="469"/>
      <c r="CYO68" s="469"/>
      <c r="CYP68" s="469"/>
      <c r="CYQ68" s="469"/>
      <c r="CYR68" s="469"/>
      <c r="CYS68" s="469"/>
      <c r="CYT68" s="469"/>
      <c r="CYU68" s="469"/>
      <c r="CYV68" s="469"/>
      <c r="CYW68" s="469"/>
      <c r="CYX68" s="469"/>
      <c r="CYY68" s="469"/>
      <c r="CYZ68" s="469"/>
      <c r="CZA68" s="469"/>
      <c r="CZB68" s="469"/>
      <c r="CZC68" s="469"/>
      <c r="CZD68" s="469"/>
      <c r="CZE68" s="469"/>
      <c r="CZF68" s="469"/>
      <c r="CZG68" s="469"/>
      <c r="CZH68" s="469"/>
      <c r="CZI68" s="469"/>
      <c r="CZJ68" s="469"/>
      <c r="CZK68" s="469"/>
      <c r="CZL68" s="469"/>
      <c r="CZM68" s="469"/>
      <c r="CZN68" s="469"/>
      <c r="CZO68" s="469"/>
      <c r="CZP68" s="469"/>
      <c r="CZQ68" s="469"/>
      <c r="CZR68" s="469"/>
      <c r="CZS68" s="469"/>
      <c r="CZT68" s="469"/>
      <c r="CZU68" s="469"/>
      <c r="CZV68" s="469"/>
      <c r="CZW68" s="469"/>
      <c r="CZX68" s="469"/>
      <c r="CZY68" s="469"/>
      <c r="CZZ68" s="469"/>
      <c r="DAA68" s="469"/>
      <c r="DAB68" s="469"/>
      <c r="DAC68" s="469"/>
      <c r="DAD68" s="469"/>
      <c r="DAE68" s="469"/>
      <c r="DAF68" s="469"/>
      <c r="DAG68" s="469"/>
      <c r="DAH68" s="469"/>
      <c r="DAI68" s="469"/>
      <c r="DAJ68" s="469"/>
      <c r="DAK68" s="469"/>
      <c r="DAL68" s="469"/>
      <c r="DAM68" s="469"/>
      <c r="DAN68" s="469"/>
      <c r="DAO68" s="469"/>
      <c r="DAP68" s="469"/>
      <c r="DAQ68" s="469"/>
      <c r="DAR68" s="469"/>
      <c r="DAS68" s="469"/>
      <c r="DAT68" s="469"/>
      <c r="DAU68" s="469"/>
      <c r="DAV68" s="469"/>
      <c r="DAW68" s="469"/>
      <c r="DAX68" s="469"/>
      <c r="DAY68" s="469"/>
      <c r="DAZ68" s="469"/>
      <c r="DBA68" s="469"/>
      <c r="DBB68" s="469"/>
      <c r="DBC68" s="469"/>
      <c r="DBD68" s="469"/>
      <c r="DBE68" s="469"/>
      <c r="DBF68" s="469"/>
      <c r="DBG68" s="469"/>
      <c r="DBH68" s="469"/>
      <c r="DBI68" s="469"/>
      <c r="DBJ68" s="469"/>
      <c r="DBK68" s="469"/>
      <c r="DBL68" s="469"/>
      <c r="DBM68" s="469"/>
      <c r="DBN68" s="469"/>
      <c r="DBO68" s="469"/>
      <c r="DBP68" s="469"/>
      <c r="DBQ68" s="469"/>
      <c r="DBR68" s="469"/>
      <c r="DBS68" s="469"/>
      <c r="DBT68" s="469"/>
      <c r="DBU68" s="469"/>
      <c r="DBV68" s="469"/>
      <c r="DBW68" s="469"/>
      <c r="DBX68" s="469"/>
      <c r="DBY68" s="469"/>
      <c r="DBZ68" s="469"/>
      <c r="DCA68" s="469"/>
      <c r="DCB68" s="469"/>
      <c r="DCC68" s="469"/>
      <c r="DCD68" s="469"/>
      <c r="DCE68" s="469"/>
      <c r="DCF68" s="469"/>
      <c r="DCG68" s="469"/>
      <c r="DCH68" s="469"/>
      <c r="DCI68" s="469"/>
      <c r="DCJ68" s="469"/>
      <c r="DCK68" s="469"/>
      <c r="DCL68" s="469"/>
      <c r="DCM68" s="469"/>
      <c r="DCN68" s="469"/>
      <c r="DCO68" s="469"/>
      <c r="DCP68" s="469"/>
      <c r="DCQ68" s="469"/>
      <c r="DCR68" s="469"/>
      <c r="DCS68" s="469"/>
      <c r="DCT68" s="469"/>
      <c r="DCU68" s="469"/>
      <c r="DCV68" s="469"/>
      <c r="DCW68" s="469"/>
      <c r="DCX68" s="469"/>
      <c r="DCY68" s="469"/>
      <c r="DCZ68" s="469"/>
      <c r="DDA68" s="469"/>
      <c r="DDB68" s="469"/>
      <c r="DDC68" s="469"/>
      <c r="DDD68" s="469"/>
      <c r="DDE68" s="469"/>
      <c r="DDF68" s="469"/>
      <c r="DDG68" s="469"/>
      <c r="DDH68" s="469"/>
      <c r="DDI68" s="469"/>
      <c r="DDJ68" s="469"/>
      <c r="DDK68" s="469"/>
      <c r="DDL68" s="469"/>
      <c r="DDM68" s="469"/>
      <c r="DDN68" s="469"/>
      <c r="DDO68" s="469"/>
      <c r="DDP68" s="469"/>
      <c r="DDQ68" s="469"/>
      <c r="DDR68" s="469"/>
      <c r="DDS68" s="469"/>
      <c r="DDT68" s="469"/>
      <c r="DDU68" s="469"/>
      <c r="DDV68" s="469"/>
      <c r="DDW68" s="469"/>
      <c r="DDX68" s="469"/>
      <c r="DDY68" s="469"/>
      <c r="DDZ68" s="469"/>
      <c r="DEA68" s="469"/>
      <c r="DEB68" s="469"/>
      <c r="DEC68" s="469"/>
      <c r="DED68" s="469"/>
      <c r="DEE68" s="469"/>
      <c r="DEF68" s="469"/>
      <c r="DEG68" s="469"/>
      <c r="DEH68" s="469"/>
      <c r="DEI68" s="469"/>
      <c r="DEJ68" s="469"/>
      <c r="DEK68" s="469"/>
      <c r="DEL68" s="469"/>
      <c r="DEM68" s="469"/>
      <c r="DEN68" s="469"/>
      <c r="DEO68" s="469"/>
      <c r="DEP68" s="469"/>
      <c r="DEQ68" s="469"/>
      <c r="DER68" s="469"/>
      <c r="DES68" s="469"/>
      <c r="DET68" s="469"/>
      <c r="DEU68" s="469"/>
      <c r="DEV68" s="469"/>
      <c r="DEW68" s="469"/>
      <c r="DEX68" s="469"/>
      <c r="DEY68" s="469"/>
      <c r="DEZ68" s="469"/>
      <c r="DFA68" s="469"/>
      <c r="DFB68" s="469"/>
      <c r="DFC68" s="469"/>
      <c r="DFD68" s="469"/>
      <c r="DFE68" s="469"/>
      <c r="DFF68" s="469"/>
      <c r="DFG68" s="469"/>
      <c r="DFH68" s="469"/>
      <c r="DFI68" s="469"/>
      <c r="DFJ68" s="469"/>
      <c r="DFK68" s="469"/>
      <c r="DFL68" s="469"/>
      <c r="DFM68" s="469"/>
      <c r="DFN68" s="469"/>
      <c r="DFO68" s="469"/>
      <c r="DFP68" s="469"/>
      <c r="DFQ68" s="469"/>
      <c r="DFR68" s="469"/>
      <c r="DFS68" s="469"/>
      <c r="DFT68" s="469"/>
      <c r="DFU68" s="469"/>
      <c r="DFV68" s="469"/>
      <c r="DFW68" s="469"/>
      <c r="DFX68" s="469"/>
      <c r="DFY68" s="469"/>
      <c r="DFZ68" s="469"/>
      <c r="DGA68" s="469"/>
      <c r="DGB68" s="469"/>
      <c r="DGC68" s="469"/>
      <c r="DGD68" s="469"/>
      <c r="DGE68" s="469"/>
      <c r="DGF68" s="469"/>
      <c r="DGG68" s="469"/>
      <c r="DGH68" s="469"/>
      <c r="DGI68" s="469"/>
      <c r="DGJ68" s="469"/>
      <c r="DGK68" s="469"/>
      <c r="DGL68" s="469"/>
      <c r="DGM68" s="469"/>
      <c r="DGN68" s="469"/>
      <c r="DGO68" s="469"/>
      <c r="DGP68" s="469"/>
      <c r="DGQ68" s="469"/>
      <c r="DGR68" s="469"/>
      <c r="DGS68" s="469"/>
      <c r="DGT68" s="469"/>
      <c r="DGU68" s="469"/>
      <c r="DGV68" s="469"/>
      <c r="DGW68" s="469"/>
      <c r="DGX68" s="469"/>
      <c r="DGY68" s="469"/>
      <c r="DGZ68" s="469"/>
      <c r="DHA68" s="469"/>
      <c r="DHB68" s="469"/>
      <c r="DHC68" s="469"/>
      <c r="DHD68" s="469"/>
      <c r="DHE68" s="469"/>
      <c r="DHF68" s="469"/>
      <c r="DHG68" s="469"/>
      <c r="DHH68" s="469"/>
      <c r="DHI68" s="469"/>
      <c r="DHJ68" s="469"/>
      <c r="DHK68" s="469"/>
      <c r="DHL68" s="469"/>
      <c r="DHM68" s="469"/>
      <c r="DHN68" s="469"/>
      <c r="DHO68" s="469"/>
      <c r="DHP68" s="469"/>
      <c r="DHQ68" s="469"/>
      <c r="DHR68" s="469"/>
      <c r="DHS68" s="469"/>
      <c r="DHT68" s="469"/>
      <c r="DHU68" s="469"/>
      <c r="DHV68" s="469"/>
      <c r="DHW68" s="469"/>
      <c r="DHX68" s="469"/>
      <c r="DHY68" s="469"/>
      <c r="DHZ68" s="469"/>
      <c r="DIA68" s="469"/>
      <c r="DIB68" s="469"/>
      <c r="DIC68" s="469"/>
      <c r="DID68" s="469"/>
      <c r="DIE68" s="469"/>
      <c r="DIF68" s="469"/>
      <c r="DIG68" s="469"/>
      <c r="DIH68" s="469"/>
      <c r="DII68" s="469"/>
      <c r="DIJ68" s="469"/>
      <c r="DIK68" s="469"/>
      <c r="DIL68" s="469"/>
      <c r="DIM68" s="469"/>
      <c r="DIN68" s="469"/>
      <c r="DIO68" s="469"/>
      <c r="DIP68" s="469"/>
      <c r="DIQ68" s="469"/>
      <c r="DIR68" s="469"/>
      <c r="DIS68" s="469"/>
      <c r="DIT68" s="469"/>
      <c r="DIU68" s="469"/>
      <c r="DIV68" s="469"/>
      <c r="DIW68" s="469"/>
      <c r="DIX68" s="469"/>
      <c r="DIY68" s="469"/>
      <c r="DIZ68" s="469"/>
      <c r="DJA68" s="469"/>
      <c r="DJB68" s="469"/>
      <c r="DJC68" s="469"/>
      <c r="DJD68" s="469"/>
      <c r="DJE68" s="469"/>
      <c r="DJF68" s="469"/>
      <c r="DJG68" s="469"/>
      <c r="DJH68" s="469"/>
      <c r="DJI68" s="469"/>
      <c r="DJJ68" s="469"/>
      <c r="DJK68" s="469"/>
      <c r="DJL68" s="469"/>
      <c r="DJM68" s="469"/>
      <c r="DJN68" s="469"/>
      <c r="DJO68" s="469"/>
      <c r="DJP68" s="469"/>
      <c r="DJQ68" s="469"/>
      <c r="DJR68" s="469"/>
      <c r="DJS68" s="469"/>
      <c r="DJT68" s="469"/>
      <c r="DJU68" s="469"/>
      <c r="DJV68" s="469"/>
      <c r="DJW68" s="469"/>
      <c r="DJX68" s="469"/>
      <c r="DJY68" s="469"/>
      <c r="DJZ68" s="469"/>
      <c r="DKA68" s="469"/>
      <c r="DKB68" s="469"/>
      <c r="DKC68" s="469"/>
      <c r="DKD68" s="469"/>
      <c r="DKE68" s="469"/>
      <c r="DKF68" s="469"/>
      <c r="DKG68" s="469"/>
      <c r="DKH68" s="469"/>
      <c r="DKI68" s="469"/>
      <c r="DKJ68" s="469"/>
      <c r="DKK68" s="469"/>
      <c r="DKL68" s="469"/>
      <c r="DKM68" s="469"/>
      <c r="DKN68" s="469"/>
      <c r="DKO68" s="469"/>
      <c r="DKP68" s="469"/>
      <c r="DKQ68" s="469"/>
      <c r="DKR68" s="469"/>
      <c r="DKS68" s="469"/>
      <c r="DKT68" s="469"/>
      <c r="DKU68" s="469"/>
      <c r="DKV68" s="469"/>
      <c r="DKW68" s="469"/>
      <c r="DKX68" s="469"/>
      <c r="DKY68" s="469"/>
      <c r="DKZ68" s="469"/>
      <c r="DLA68" s="469"/>
      <c r="DLB68" s="469"/>
      <c r="DLC68" s="469"/>
      <c r="DLD68" s="469"/>
      <c r="DLE68" s="469"/>
      <c r="DLF68" s="469"/>
      <c r="DLG68" s="469"/>
      <c r="DLH68" s="469"/>
      <c r="DLI68" s="469"/>
      <c r="DLJ68" s="469"/>
      <c r="DLK68" s="469"/>
      <c r="DLL68" s="469"/>
      <c r="DLM68" s="469"/>
      <c r="DLN68" s="469"/>
      <c r="DLO68" s="469"/>
      <c r="DLP68" s="469"/>
      <c r="DLQ68" s="469"/>
      <c r="DLR68" s="469"/>
      <c r="DLS68" s="469"/>
      <c r="DLT68" s="469"/>
      <c r="DLU68" s="469"/>
      <c r="DLV68" s="469"/>
      <c r="DLW68" s="469"/>
      <c r="DLX68" s="469"/>
      <c r="DLY68" s="469"/>
      <c r="DLZ68" s="469"/>
      <c r="DMA68" s="469"/>
      <c r="DMB68" s="469"/>
      <c r="DMC68" s="469"/>
      <c r="DMD68" s="469"/>
      <c r="DME68" s="469"/>
      <c r="DMF68" s="469"/>
      <c r="DMG68" s="469"/>
      <c r="DMH68" s="469"/>
      <c r="DMI68" s="469"/>
      <c r="DMJ68" s="469"/>
      <c r="DMK68" s="469"/>
      <c r="DML68" s="469"/>
      <c r="DMM68" s="469"/>
      <c r="DMN68" s="469"/>
      <c r="DMO68" s="469"/>
      <c r="DMP68" s="469"/>
      <c r="DMQ68" s="469"/>
      <c r="DMR68" s="469"/>
      <c r="DMS68" s="469"/>
      <c r="DMT68" s="469"/>
      <c r="DMU68" s="469"/>
      <c r="DMV68" s="469"/>
      <c r="DMW68" s="469"/>
      <c r="DMX68" s="469"/>
      <c r="DMY68" s="469"/>
      <c r="DMZ68" s="469"/>
      <c r="DNA68" s="469"/>
      <c r="DNB68" s="469"/>
      <c r="DNC68" s="469"/>
      <c r="DND68" s="469"/>
      <c r="DNE68" s="469"/>
      <c r="DNF68" s="469"/>
      <c r="DNG68" s="469"/>
      <c r="DNH68" s="469"/>
      <c r="DNI68" s="469"/>
      <c r="DNJ68" s="469"/>
      <c r="DNK68" s="469"/>
      <c r="DNL68" s="469"/>
      <c r="DNM68" s="469"/>
      <c r="DNN68" s="469"/>
      <c r="DNO68" s="469"/>
      <c r="DNP68" s="469"/>
      <c r="DNQ68" s="469"/>
      <c r="DNR68" s="469"/>
      <c r="DNS68" s="469"/>
      <c r="DNT68" s="469"/>
      <c r="DNU68" s="469"/>
      <c r="DNV68" s="469"/>
      <c r="DNW68" s="469"/>
      <c r="DNX68" s="469"/>
      <c r="DNY68" s="469"/>
      <c r="DNZ68" s="469"/>
      <c r="DOA68" s="469"/>
      <c r="DOB68" s="469"/>
      <c r="DOC68" s="469"/>
      <c r="DOD68" s="469"/>
      <c r="DOE68" s="469"/>
      <c r="DOF68" s="469"/>
      <c r="DOG68" s="469"/>
      <c r="DOH68" s="469"/>
      <c r="DOI68" s="469"/>
      <c r="DOJ68" s="469"/>
      <c r="DOK68" s="469"/>
      <c r="DOL68" s="469"/>
      <c r="DOM68" s="469"/>
      <c r="DON68" s="469"/>
      <c r="DOO68" s="469"/>
      <c r="DOP68" s="469"/>
      <c r="DOQ68" s="469"/>
      <c r="DOR68" s="469"/>
      <c r="DOS68" s="469"/>
      <c r="DOT68" s="469"/>
      <c r="DOU68" s="469"/>
      <c r="DOV68" s="469"/>
      <c r="DOW68" s="469"/>
      <c r="DOX68" s="469"/>
      <c r="DOY68" s="469"/>
      <c r="DOZ68" s="469"/>
      <c r="DPA68" s="469"/>
      <c r="DPB68" s="469"/>
      <c r="DPC68" s="469"/>
      <c r="DPD68" s="469"/>
      <c r="DPE68" s="469"/>
      <c r="DPF68" s="469"/>
      <c r="DPG68" s="469"/>
      <c r="DPH68" s="469"/>
      <c r="DPI68" s="469"/>
      <c r="DPJ68" s="469"/>
      <c r="DPK68" s="469"/>
      <c r="DPL68" s="469"/>
      <c r="DPM68" s="469"/>
      <c r="DPN68" s="469"/>
      <c r="DPO68" s="469"/>
      <c r="DPP68" s="469"/>
      <c r="DPQ68" s="469"/>
      <c r="DPR68" s="469"/>
      <c r="DPS68" s="469"/>
      <c r="DPT68" s="469"/>
      <c r="DPU68" s="469"/>
      <c r="DPV68" s="469"/>
      <c r="DPW68" s="469"/>
      <c r="DPX68" s="469"/>
      <c r="DPY68" s="469"/>
      <c r="DPZ68" s="469"/>
      <c r="DQA68" s="469"/>
      <c r="DQB68" s="469"/>
      <c r="DQC68" s="469"/>
      <c r="DQD68" s="469"/>
      <c r="DQE68" s="469"/>
      <c r="DQF68" s="469"/>
      <c r="DQG68" s="469"/>
      <c r="DQH68" s="469"/>
      <c r="DQI68" s="469"/>
      <c r="DQJ68" s="469"/>
      <c r="DQK68" s="469"/>
      <c r="DQL68" s="469"/>
      <c r="DQM68" s="469"/>
      <c r="DQN68" s="469"/>
      <c r="DQO68" s="469"/>
      <c r="DQP68" s="469"/>
      <c r="DQQ68" s="469"/>
      <c r="DQR68" s="469"/>
      <c r="DQS68" s="469"/>
      <c r="DQT68" s="469"/>
      <c r="DQU68" s="469"/>
      <c r="DQV68" s="469"/>
      <c r="DQW68" s="469"/>
      <c r="DQX68" s="469"/>
      <c r="DQY68" s="469"/>
      <c r="DQZ68" s="469"/>
      <c r="DRA68" s="469"/>
      <c r="DRB68" s="469"/>
      <c r="DRC68" s="469"/>
      <c r="DRD68" s="469"/>
      <c r="DRE68" s="469"/>
      <c r="DRF68" s="469"/>
      <c r="DRG68" s="469"/>
      <c r="DRH68" s="469"/>
      <c r="DRI68" s="469"/>
      <c r="DRJ68" s="469"/>
      <c r="DRK68" s="469"/>
      <c r="DRL68" s="469"/>
      <c r="DRM68" s="469"/>
      <c r="DRN68" s="469"/>
      <c r="DRO68" s="469"/>
      <c r="DRP68" s="469"/>
      <c r="DRQ68" s="469"/>
      <c r="DRR68" s="469"/>
      <c r="DRS68" s="469"/>
      <c r="DRT68" s="469"/>
      <c r="DRU68" s="469"/>
      <c r="DRV68" s="469"/>
      <c r="DRW68" s="469"/>
      <c r="DRX68" s="469"/>
      <c r="DRY68" s="469"/>
      <c r="DRZ68" s="469"/>
      <c r="DSA68" s="469"/>
      <c r="DSB68" s="469"/>
      <c r="DSC68" s="469"/>
      <c r="DSD68" s="469"/>
      <c r="DSE68" s="469"/>
      <c r="DSF68" s="469"/>
      <c r="DSG68" s="469"/>
      <c r="DSH68" s="469"/>
      <c r="DSI68" s="469"/>
      <c r="DSJ68" s="469"/>
      <c r="DSK68" s="469"/>
      <c r="DSL68" s="469"/>
      <c r="DSM68" s="469"/>
      <c r="DSN68" s="469"/>
      <c r="DSO68" s="469"/>
      <c r="DSP68" s="469"/>
      <c r="DSQ68" s="469"/>
      <c r="DSR68" s="469"/>
      <c r="DSS68" s="469"/>
      <c r="DST68" s="469"/>
      <c r="DSU68" s="469"/>
      <c r="DSV68" s="469"/>
      <c r="DSW68" s="469"/>
      <c r="DSX68" s="469"/>
      <c r="DSY68" s="469"/>
      <c r="DSZ68" s="469"/>
      <c r="DTA68" s="469"/>
      <c r="DTB68" s="469"/>
      <c r="DTC68" s="469"/>
      <c r="DTD68" s="469"/>
      <c r="DTE68" s="469"/>
      <c r="DTF68" s="469"/>
      <c r="DTG68" s="469"/>
      <c r="DTH68" s="469"/>
      <c r="DTI68" s="469"/>
      <c r="DTJ68" s="469"/>
      <c r="DTK68" s="469"/>
      <c r="DTL68" s="469"/>
      <c r="DTM68" s="469"/>
      <c r="DTN68" s="469"/>
      <c r="DTO68" s="469"/>
      <c r="DTP68" s="469"/>
      <c r="DTQ68" s="469"/>
      <c r="DTR68" s="469"/>
      <c r="DTS68" s="469"/>
      <c r="DTT68" s="469"/>
      <c r="DTU68" s="469"/>
      <c r="DTV68" s="469"/>
      <c r="DTW68" s="469"/>
      <c r="DTX68" s="469"/>
      <c r="DTY68" s="469"/>
      <c r="DTZ68" s="469"/>
      <c r="DUA68" s="469"/>
      <c r="DUB68" s="469"/>
      <c r="DUC68" s="469"/>
      <c r="DUD68" s="469"/>
      <c r="DUE68" s="469"/>
      <c r="DUF68" s="469"/>
      <c r="DUG68" s="469"/>
      <c r="DUH68" s="469"/>
      <c r="DUI68" s="469"/>
      <c r="DUJ68" s="469"/>
      <c r="DUK68" s="469"/>
      <c r="DUL68" s="469"/>
      <c r="DUM68" s="469"/>
      <c r="DUN68" s="469"/>
      <c r="DUO68" s="469"/>
      <c r="DUP68" s="469"/>
      <c r="DUQ68" s="469"/>
      <c r="DUR68" s="469"/>
      <c r="DUS68" s="469"/>
      <c r="DUT68" s="469"/>
      <c r="DUU68" s="469"/>
      <c r="DUV68" s="469"/>
      <c r="DUW68" s="469"/>
      <c r="DUX68" s="469"/>
      <c r="DUY68" s="469"/>
      <c r="DUZ68" s="469"/>
      <c r="DVA68" s="469"/>
      <c r="DVB68" s="469"/>
      <c r="DVC68" s="469"/>
      <c r="DVD68" s="469"/>
      <c r="DVE68" s="469"/>
      <c r="DVF68" s="469"/>
      <c r="DVG68" s="469"/>
      <c r="DVH68" s="469"/>
      <c r="DVI68" s="469"/>
      <c r="DVJ68" s="469"/>
      <c r="DVK68" s="469"/>
      <c r="DVL68" s="469"/>
      <c r="DVM68" s="469"/>
      <c r="DVN68" s="469"/>
      <c r="DVO68" s="469"/>
      <c r="DVP68" s="469"/>
      <c r="DVQ68" s="469"/>
      <c r="DVR68" s="469"/>
      <c r="DVS68" s="469"/>
      <c r="DVT68" s="469"/>
      <c r="DVU68" s="469"/>
      <c r="DVV68" s="469"/>
      <c r="DVW68" s="469"/>
      <c r="DVX68" s="469"/>
      <c r="DVY68" s="469"/>
      <c r="DVZ68" s="469"/>
      <c r="DWA68" s="469"/>
      <c r="DWB68" s="469"/>
      <c r="DWC68" s="469"/>
      <c r="DWD68" s="469"/>
      <c r="DWE68" s="469"/>
      <c r="DWF68" s="469"/>
      <c r="DWG68" s="469"/>
      <c r="DWH68" s="469"/>
      <c r="DWI68" s="469"/>
      <c r="DWJ68" s="469"/>
      <c r="DWK68" s="469"/>
      <c r="DWL68" s="469"/>
      <c r="DWM68" s="469"/>
      <c r="DWN68" s="469"/>
      <c r="DWO68" s="469"/>
      <c r="DWP68" s="469"/>
      <c r="DWQ68" s="469"/>
      <c r="DWR68" s="469"/>
      <c r="DWS68" s="469"/>
      <c r="DWT68" s="469"/>
      <c r="DWU68" s="469"/>
      <c r="DWV68" s="469"/>
      <c r="DWW68" s="469"/>
      <c r="DWX68" s="469"/>
      <c r="DWY68" s="469"/>
      <c r="DWZ68" s="469"/>
      <c r="DXA68" s="469"/>
      <c r="DXB68" s="469"/>
      <c r="DXC68" s="469"/>
      <c r="DXD68" s="469"/>
      <c r="DXE68" s="469"/>
      <c r="DXF68" s="469"/>
      <c r="DXG68" s="469"/>
      <c r="DXH68" s="469"/>
      <c r="DXI68" s="469"/>
      <c r="DXJ68" s="469"/>
      <c r="DXK68" s="469"/>
      <c r="DXL68" s="469"/>
      <c r="DXM68" s="469"/>
      <c r="DXN68" s="469"/>
      <c r="DXO68" s="469"/>
      <c r="DXP68" s="469"/>
      <c r="DXQ68" s="469"/>
      <c r="DXR68" s="469"/>
      <c r="DXS68" s="469"/>
      <c r="DXT68" s="469"/>
      <c r="DXU68" s="469"/>
      <c r="DXV68" s="469"/>
      <c r="DXW68" s="469"/>
      <c r="DXX68" s="469"/>
      <c r="DXY68" s="469"/>
      <c r="DXZ68" s="469"/>
      <c r="DYA68" s="469"/>
      <c r="DYB68" s="469"/>
      <c r="DYC68" s="469"/>
      <c r="DYD68" s="469"/>
      <c r="DYE68" s="469"/>
      <c r="DYF68" s="469"/>
      <c r="DYG68" s="469"/>
      <c r="DYH68" s="469"/>
      <c r="DYI68" s="469"/>
      <c r="DYJ68" s="469"/>
      <c r="DYK68" s="469"/>
      <c r="DYL68" s="469"/>
      <c r="DYM68" s="469"/>
      <c r="DYN68" s="469"/>
      <c r="DYO68" s="469"/>
      <c r="DYP68" s="469"/>
      <c r="DYQ68" s="469"/>
      <c r="DYR68" s="469"/>
      <c r="DYS68" s="469"/>
      <c r="DYT68" s="469"/>
      <c r="DYU68" s="469"/>
      <c r="DYV68" s="469"/>
      <c r="DYW68" s="469"/>
      <c r="DYX68" s="469"/>
      <c r="DYY68" s="469"/>
      <c r="DYZ68" s="469"/>
      <c r="DZA68" s="469"/>
      <c r="DZB68" s="469"/>
      <c r="DZC68" s="469"/>
      <c r="DZD68" s="469"/>
      <c r="DZE68" s="469"/>
      <c r="DZF68" s="469"/>
      <c r="DZG68" s="469"/>
      <c r="DZH68" s="469"/>
      <c r="DZI68" s="469"/>
      <c r="DZJ68" s="469"/>
      <c r="DZK68" s="469"/>
      <c r="DZL68" s="469"/>
      <c r="DZM68" s="469"/>
      <c r="DZN68" s="469"/>
      <c r="DZO68" s="469"/>
      <c r="DZP68" s="469"/>
      <c r="DZQ68" s="469"/>
      <c r="DZR68" s="469"/>
      <c r="DZS68" s="469"/>
      <c r="DZT68" s="469"/>
      <c r="DZU68" s="469"/>
      <c r="DZV68" s="469"/>
      <c r="DZW68" s="469"/>
      <c r="DZX68" s="469"/>
      <c r="DZY68" s="469"/>
      <c r="DZZ68" s="469"/>
      <c r="EAA68" s="469"/>
      <c r="EAB68" s="469"/>
      <c r="EAC68" s="469"/>
      <c r="EAD68" s="469"/>
      <c r="EAE68" s="469"/>
      <c r="EAF68" s="469"/>
      <c r="EAG68" s="469"/>
      <c r="EAH68" s="469"/>
      <c r="EAI68" s="469"/>
      <c r="EAJ68" s="469"/>
      <c r="EAK68" s="469"/>
      <c r="EAL68" s="469"/>
      <c r="EAM68" s="469"/>
      <c r="EAN68" s="469"/>
      <c r="EAO68" s="469"/>
      <c r="EAP68" s="469"/>
      <c r="EAQ68" s="469"/>
      <c r="EAR68" s="469"/>
      <c r="EAS68" s="469"/>
      <c r="EAT68" s="469"/>
      <c r="EAU68" s="469"/>
      <c r="EAV68" s="469"/>
      <c r="EAW68" s="469"/>
      <c r="EAX68" s="469"/>
      <c r="EAY68" s="469"/>
      <c r="EAZ68" s="469"/>
      <c r="EBA68" s="469"/>
      <c r="EBB68" s="469"/>
      <c r="EBC68" s="469"/>
      <c r="EBD68" s="469"/>
      <c r="EBE68" s="469"/>
      <c r="EBF68" s="469"/>
      <c r="EBG68" s="469"/>
      <c r="EBH68" s="469"/>
      <c r="EBI68" s="469"/>
      <c r="EBJ68" s="469"/>
      <c r="EBK68" s="469"/>
      <c r="EBL68" s="469"/>
      <c r="EBM68" s="469"/>
      <c r="EBN68" s="469"/>
      <c r="EBO68" s="469"/>
      <c r="EBP68" s="469"/>
      <c r="EBQ68" s="469"/>
      <c r="EBR68" s="469"/>
      <c r="EBS68" s="469"/>
      <c r="EBT68" s="469"/>
      <c r="EBU68" s="469"/>
      <c r="EBV68" s="469"/>
      <c r="EBW68" s="469"/>
      <c r="EBX68" s="469"/>
      <c r="EBY68" s="469"/>
      <c r="EBZ68" s="469"/>
      <c r="ECA68" s="469"/>
      <c r="ECB68" s="469"/>
      <c r="ECC68" s="469"/>
      <c r="ECD68" s="469"/>
      <c r="ECE68" s="469"/>
      <c r="ECF68" s="469"/>
      <c r="ECG68" s="469"/>
      <c r="ECH68" s="469"/>
      <c r="ECI68" s="469"/>
      <c r="ECJ68" s="469"/>
      <c r="ECK68" s="469"/>
      <c r="ECL68" s="469"/>
      <c r="ECM68" s="469"/>
      <c r="ECN68" s="469"/>
      <c r="ECO68" s="469"/>
      <c r="ECP68" s="469"/>
      <c r="ECQ68" s="469"/>
      <c r="ECR68" s="469"/>
      <c r="ECS68" s="469"/>
      <c r="ECT68" s="469"/>
      <c r="ECU68" s="469"/>
      <c r="ECV68" s="469"/>
      <c r="ECW68" s="469"/>
      <c r="ECX68" s="469"/>
      <c r="ECY68" s="469"/>
      <c r="ECZ68" s="469"/>
      <c r="EDA68" s="469"/>
      <c r="EDB68" s="469"/>
      <c r="EDC68" s="469"/>
      <c r="EDD68" s="469"/>
      <c r="EDE68" s="469"/>
      <c r="EDF68" s="469"/>
      <c r="EDG68" s="469"/>
      <c r="EDH68" s="469"/>
      <c r="EDI68" s="469"/>
      <c r="EDJ68" s="469"/>
      <c r="EDK68" s="469"/>
      <c r="EDL68" s="469"/>
      <c r="EDM68" s="469"/>
      <c r="EDN68" s="469"/>
      <c r="EDO68" s="469"/>
      <c r="EDP68" s="469"/>
      <c r="EDQ68" s="469"/>
      <c r="EDR68" s="469"/>
      <c r="EDS68" s="469"/>
      <c r="EDT68" s="469"/>
      <c r="EDU68" s="469"/>
      <c r="EDV68" s="469"/>
      <c r="EDW68" s="469"/>
      <c r="EDX68" s="469"/>
      <c r="EDY68" s="469"/>
      <c r="EDZ68" s="469"/>
      <c r="EEA68" s="469"/>
      <c r="EEB68" s="469"/>
      <c r="EEC68" s="469"/>
      <c r="EED68" s="469"/>
      <c r="EEE68" s="469"/>
      <c r="EEF68" s="469"/>
      <c r="EEG68" s="469"/>
      <c r="EEH68" s="469"/>
      <c r="EEI68" s="469"/>
      <c r="EEJ68" s="469"/>
      <c r="EEK68" s="469"/>
      <c r="EEL68" s="469"/>
      <c r="EEM68" s="469"/>
      <c r="EEN68" s="469"/>
      <c r="EEO68" s="469"/>
      <c r="EEP68" s="469"/>
      <c r="EEQ68" s="469"/>
      <c r="EER68" s="469"/>
      <c r="EES68" s="469"/>
      <c r="EET68" s="469"/>
      <c r="EEU68" s="469"/>
      <c r="EEV68" s="469"/>
      <c r="EEW68" s="469"/>
      <c r="EEX68" s="469"/>
      <c r="EEY68" s="469"/>
      <c r="EEZ68" s="469"/>
      <c r="EFA68" s="469"/>
      <c r="EFB68" s="469"/>
      <c r="EFC68" s="469"/>
      <c r="EFD68" s="469"/>
      <c r="EFE68" s="469"/>
      <c r="EFF68" s="469"/>
      <c r="EFG68" s="469"/>
      <c r="EFH68" s="469"/>
      <c r="EFI68" s="469"/>
      <c r="EFJ68" s="469"/>
      <c r="EFK68" s="469"/>
      <c r="EFL68" s="469"/>
      <c r="EFM68" s="469"/>
      <c r="EFN68" s="469"/>
      <c r="EFO68" s="469"/>
      <c r="EFP68" s="469"/>
      <c r="EFQ68" s="469"/>
      <c r="EFR68" s="469"/>
      <c r="EFS68" s="469"/>
      <c r="EFT68" s="469"/>
      <c r="EFU68" s="469"/>
      <c r="EFV68" s="469"/>
      <c r="EFW68" s="469"/>
      <c r="EFX68" s="469"/>
      <c r="EFY68" s="469"/>
      <c r="EFZ68" s="469"/>
      <c r="EGA68" s="469"/>
      <c r="EGB68" s="469"/>
      <c r="EGC68" s="469"/>
      <c r="EGD68" s="469"/>
      <c r="EGE68" s="469"/>
      <c r="EGF68" s="469"/>
      <c r="EGG68" s="469"/>
      <c r="EGH68" s="469"/>
      <c r="EGI68" s="469"/>
      <c r="EGJ68" s="469"/>
      <c r="EGK68" s="469"/>
      <c r="EGL68" s="469"/>
      <c r="EGM68" s="469"/>
      <c r="EGN68" s="469"/>
      <c r="EGO68" s="469"/>
      <c r="EGP68" s="469"/>
      <c r="EGQ68" s="469"/>
      <c r="EGR68" s="469"/>
      <c r="EGS68" s="469"/>
      <c r="EGT68" s="469"/>
      <c r="EGU68" s="469"/>
      <c r="EGV68" s="469"/>
      <c r="EGW68" s="469"/>
      <c r="EGX68" s="469"/>
      <c r="EGY68" s="469"/>
      <c r="EGZ68" s="469"/>
      <c r="EHA68" s="469"/>
      <c r="EHB68" s="469"/>
      <c r="EHC68" s="469"/>
      <c r="EHD68" s="469"/>
      <c r="EHE68" s="469"/>
      <c r="EHF68" s="469"/>
      <c r="EHG68" s="469"/>
      <c r="EHH68" s="469"/>
      <c r="EHI68" s="469"/>
      <c r="EHJ68" s="469"/>
      <c r="EHK68" s="469"/>
      <c r="EHL68" s="469"/>
      <c r="EHM68" s="469"/>
      <c r="EHN68" s="469"/>
      <c r="EHO68" s="469"/>
      <c r="EHP68" s="469"/>
      <c r="EHQ68" s="469"/>
      <c r="EHR68" s="469"/>
      <c r="EHS68" s="469"/>
      <c r="EHT68" s="469"/>
      <c r="EHU68" s="469"/>
      <c r="EHV68" s="469"/>
      <c r="EHW68" s="469"/>
      <c r="EHX68" s="469"/>
      <c r="EHY68" s="469"/>
      <c r="EHZ68" s="469"/>
      <c r="EIA68" s="469"/>
      <c r="EIB68" s="469"/>
      <c r="EIC68" s="469"/>
      <c r="EID68" s="469"/>
      <c r="EIE68" s="469"/>
      <c r="EIF68" s="469"/>
      <c r="EIG68" s="469"/>
      <c r="EIH68" s="469"/>
      <c r="EII68" s="469"/>
      <c r="EIJ68" s="469"/>
      <c r="EIK68" s="469"/>
      <c r="EIL68" s="469"/>
      <c r="EIM68" s="469"/>
      <c r="EIN68" s="469"/>
      <c r="EIO68" s="469"/>
      <c r="EIP68" s="469"/>
      <c r="EIQ68" s="469"/>
      <c r="EIR68" s="469"/>
      <c r="EIS68" s="469"/>
      <c r="EIT68" s="469"/>
      <c r="EIU68" s="469"/>
      <c r="EIV68" s="469"/>
      <c r="EIW68" s="469"/>
      <c r="EIX68" s="469"/>
      <c r="EIY68" s="469"/>
      <c r="EIZ68" s="469"/>
      <c r="EJA68" s="469"/>
      <c r="EJB68" s="469"/>
      <c r="EJC68" s="469"/>
      <c r="EJD68" s="469"/>
      <c r="EJE68" s="469"/>
      <c r="EJF68" s="469"/>
      <c r="EJG68" s="469"/>
      <c r="EJH68" s="469"/>
      <c r="EJI68" s="469"/>
      <c r="EJJ68" s="469"/>
      <c r="EJK68" s="469"/>
      <c r="EJL68" s="469"/>
      <c r="EJM68" s="469"/>
      <c r="EJN68" s="469"/>
      <c r="EJO68" s="469"/>
      <c r="EJP68" s="469"/>
      <c r="EJQ68" s="469"/>
      <c r="EJR68" s="469"/>
      <c r="EJS68" s="469"/>
      <c r="EJT68" s="469"/>
      <c r="EJU68" s="469"/>
      <c r="EJV68" s="469"/>
      <c r="EJW68" s="469"/>
      <c r="EJX68" s="469"/>
      <c r="EJY68" s="469"/>
      <c r="EJZ68" s="469"/>
      <c r="EKA68" s="469"/>
      <c r="EKB68" s="469"/>
      <c r="EKC68" s="469"/>
      <c r="EKD68" s="469"/>
      <c r="EKE68" s="469"/>
      <c r="EKF68" s="469"/>
      <c r="EKG68" s="469"/>
      <c r="EKH68" s="469"/>
      <c r="EKI68" s="469"/>
      <c r="EKJ68" s="469"/>
      <c r="EKK68" s="469"/>
      <c r="EKL68" s="469"/>
      <c r="EKM68" s="469"/>
      <c r="EKN68" s="469"/>
      <c r="EKO68" s="469"/>
      <c r="EKP68" s="469"/>
      <c r="EKQ68" s="469"/>
      <c r="EKR68" s="469"/>
      <c r="EKS68" s="469"/>
      <c r="EKT68" s="469"/>
      <c r="EKU68" s="469"/>
      <c r="EKV68" s="469"/>
      <c r="EKW68" s="469"/>
      <c r="EKX68" s="469"/>
      <c r="EKY68" s="469"/>
      <c r="EKZ68" s="469"/>
      <c r="ELA68" s="469"/>
      <c r="ELB68" s="469"/>
      <c r="ELC68" s="469"/>
      <c r="ELD68" s="469"/>
      <c r="ELE68" s="469"/>
      <c r="ELF68" s="469"/>
      <c r="ELG68" s="469"/>
      <c r="ELH68" s="469"/>
      <c r="ELI68" s="469"/>
      <c r="ELJ68" s="469"/>
      <c r="ELK68" s="469"/>
      <c r="ELL68" s="469"/>
      <c r="ELM68" s="469"/>
      <c r="ELN68" s="469"/>
      <c r="ELO68" s="469"/>
      <c r="ELP68" s="469"/>
      <c r="ELQ68" s="469"/>
      <c r="ELR68" s="469"/>
      <c r="ELS68" s="469"/>
      <c r="ELT68" s="469"/>
      <c r="ELU68" s="469"/>
      <c r="ELV68" s="469"/>
      <c r="ELW68" s="469"/>
      <c r="ELX68" s="469"/>
      <c r="ELY68" s="469"/>
      <c r="ELZ68" s="469"/>
      <c r="EMA68" s="469"/>
      <c r="EMB68" s="469"/>
      <c r="EMC68" s="469"/>
      <c r="EMD68" s="469"/>
      <c r="EME68" s="469"/>
      <c r="EMF68" s="469"/>
      <c r="EMG68" s="469"/>
      <c r="EMH68" s="469"/>
      <c r="EMI68" s="469"/>
      <c r="EMJ68" s="469"/>
      <c r="EMK68" s="469"/>
      <c r="EML68" s="469"/>
      <c r="EMM68" s="469"/>
      <c r="EMN68" s="469"/>
      <c r="EMO68" s="469"/>
      <c r="EMP68" s="469"/>
      <c r="EMQ68" s="469"/>
      <c r="EMR68" s="469"/>
      <c r="EMS68" s="469"/>
      <c r="EMT68" s="469"/>
      <c r="EMU68" s="469"/>
      <c r="EMV68" s="469"/>
      <c r="EMW68" s="469"/>
      <c r="EMX68" s="469"/>
      <c r="EMY68" s="469"/>
      <c r="EMZ68" s="469"/>
      <c r="ENA68" s="469"/>
      <c r="ENB68" s="469"/>
      <c r="ENC68" s="469"/>
      <c r="END68" s="469"/>
      <c r="ENE68" s="469"/>
      <c r="ENF68" s="469"/>
      <c r="ENG68" s="469"/>
      <c r="ENH68" s="469"/>
      <c r="ENI68" s="469"/>
      <c r="ENJ68" s="469"/>
      <c r="ENK68" s="469"/>
      <c r="ENL68" s="469"/>
      <c r="ENM68" s="469"/>
      <c r="ENN68" s="469"/>
      <c r="ENO68" s="469"/>
      <c r="ENP68" s="469"/>
      <c r="ENQ68" s="469"/>
      <c r="ENR68" s="469"/>
      <c r="ENS68" s="469"/>
      <c r="ENT68" s="469"/>
      <c r="ENU68" s="469"/>
      <c r="ENV68" s="469"/>
      <c r="ENW68" s="469"/>
      <c r="ENX68" s="469"/>
      <c r="ENY68" s="469"/>
      <c r="ENZ68" s="469"/>
      <c r="EOA68" s="469"/>
      <c r="EOB68" s="469"/>
      <c r="EOC68" s="469"/>
      <c r="EOD68" s="469"/>
      <c r="EOE68" s="469"/>
      <c r="EOF68" s="469"/>
      <c r="EOG68" s="469"/>
      <c r="EOH68" s="469"/>
      <c r="EOI68" s="469"/>
      <c r="EOJ68" s="469"/>
      <c r="EOK68" s="469"/>
      <c r="EOL68" s="469"/>
      <c r="EOM68" s="469"/>
      <c r="EON68" s="469"/>
      <c r="EOO68" s="469"/>
      <c r="EOP68" s="469"/>
      <c r="EOQ68" s="469"/>
      <c r="EOR68" s="469"/>
      <c r="EOS68" s="469"/>
      <c r="EOT68" s="469"/>
      <c r="EOU68" s="469"/>
      <c r="EOV68" s="469"/>
      <c r="EOW68" s="469"/>
      <c r="EOX68" s="469"/>
      <c r="EOY68" s="469"/>
      <c r="EOZ68" s="469"/>
      <c r="EPA68" s="469"/>
      <c r="EPB68" s="469"/>
      <c r="EPC68" s="469"/>
      <c r="EPD68" s="469"/>
      <c r="EPE68" s="469"/>
      <c r="EPF68" s="469"/>
      <c r="EPG68" s="469"/>
      <c r="EPH68" s="469"/>
      <c r="EPI68" s="469"/>
      <c r="EPJ68" s="469"/>
      <c r="EPK68" s="469"/>
      <c r="EPL68" s="469"/>
      <c r="EPM68" s="469"/>
      <c r="EPN68" s="469"/>
      <c r="EPO68" s="469"/>
      <c r="EPP68" s="469"/>
      <c r="EPQ68" s="469"/>
      <c r="EPR68" s="469"/>
      <c r="EPS68" s="469"/>
      <c r="EPT68" s="469"/>
      <c r="EPU68" s="469"/>
      <c r="EPV68" s="469"/>
      <c r="EPW68" s="469"/>
      <c r="EPX68" s="469"/>
      <c r="EPY68" s="469"/>
      <c r="EPZ68" s="469"/>
      <c r="EQA68" s="469"/>
      <c r="EQB68" s="469"/>
      <c r="EQC68" s="469"/>
      <c r="EQD68" s="469"/>
      <c r="EQE68" s="469"/>
      <c r="EQF68" s="469"/>
      <c r="EQG68" s="469"/>
      <c r="EQH68" s="469"/>
      <c r="EQI68" s="469"/>
      <c r="EQJ68" s="469"/>
      <c r="EQK68" s="469"/>
      <c r="EQL68" s="469"/>
      <c r="EQM68" s="469"/>
      <c r="EQN68" s="469"/>
      <c r="EQO68" s="469"/>
      <c r="EQP68" s="469"/>
      <c r="EQQ68" s="469"/>
      <c r="EQR68" s="469"/>
      <c r="EQS68" s="469"/>
      <c r="EQT68" s="469"/>
      <c r="EQU68" s="469"/>
      <c r="EQV68" s="469"/>
      <c r="EQW68" s="469"/>
      <c r="EQX68" s="469"/>
      <c r="EQY68" s="469"/>
      <c r="EQZ68" s="469"/>
      <c r="ERA68" s="469"/>
      <c r="ERB68" s="469"/>
      <c r="ERC68" s="469"/>
      <c r="ERD68" s="469"/>
      <c r="ERE68" s="469"/>
      <c r="ERF68" s="469"/>
      <c r="ERG68" s="469"/>
      <c r="ERH68" s="469"/>
      <c r="ERI68" s="469"/>
      <c r="ERJ68" s="469"/>
      <c r="ERK68" s="469"/>
      <c r="ERL68" s="469"/>
      <c r="ERM68" s="469"/>
      <c r="ERN68" s="469"/>
      <c r="ERO68" s="469"/>
      <c r="ERP68" s="469"/>
      <c r="ERQ68" s="469"/>
      <c r="ERR68" s="469"/>
      <c r="ERS68" s="469"/>
      <c r="ERT68" s="469"/>
      <c r="ERU68" s="469"/>
      <c r="ERV68" s="469"/>
      <c r="ERW68" s="469"/>
      <c r="ERX68" s="469"/>
      <c r="ERY68" s="469"/>
      <c r="ERZ68" s="469"/>
      <c r="ESA68" s="469"/>
      <c r="ESB68" s="469"/>
      <c r="ESC68" s="469"/>
      <c r="ESD68" s="469"/>
      <c r="ESE68" s="469"/>
      <c r="ESF68" s="469"/>
      <c r="ESG68" s="469"/>
      <c r="ESH68" s="469"/>
      <c r="ESI68" s="469"/>
      <c r="ESJ68" s="469"/>
      <c r="ESK68" s="469"/>
      <c r="ESL68" s="469"/>
      <c r="ESM68" s="469"/>
      <c r="ESN68" s="469"/>
      <c r="ESO68" s="469"/>
      <c r="ESP68" s="469"/>
      <c r="ESQ68" s="469"/>
      <c r="ESR68" s="469"/>
      <c r="ESS68" s="469"/>
      <c r="EST68" s="469"/>
      <c r="ESU68" s="469"/>
      <c r="ESV68" s="469"/>
      <c r="ESW68" s="469"/>
      <c r="ESX68" s="469"/>
      <c r="ESY68" s="469"/>
      <c r="ESZ68" s="469"/>
      <c r="ETA68" s="469"/>
      <c r="ETB68" s="469"/>
      <c r="ETC68" s="469"/>
      <c r="ETD68" s="469"/>
      <c r="ETE68" s="469"/>
      <c r="ETF68" s="469"/>
      <c r="ETG68" s="469"/>
      <c r="ETH68" s="469"/>
      <c r="ETI68" s="469"/>
      <c r="ETJ68" s="469"/>
      <c r="ETK68" s="469"/>
      <c r="ETL68" s="469"/>
      <c r="ETM68" s="469"/>
      <c r="ETN68" s="469"/>
      <c r="ETO68" s="469"/>
      <c r="ETP68" s="469"/>
      <c r="ETQ68" s="469"/>
      <c r="ETR68" s="469"/>
      <c r="ETS68" s="469"/>
      <c r="ETT68" s="469"/>
      <c r="ETU68" s="469"/>
      <c r="ETV68" s="469"/>
      <c r="ETW68" s="469"/>
      <c r="ETX68" s="469"/>
      <c r="ETY68" s="469"/>
      <c r="ETZ68" s="469"/>
      <c r="EUA68" s="469"/>
      <c r="EUB68" s="469"/>
      <c r="EUC68" s="469"/>
      <c r="EUD68" s="469"/>
      <c r="EUE68" s="469"/>
      <c r="EUF68" s="469"/>
      <c r="EUG68" s="469"/>
      <c r="EUH68" s="469"/>
      <c r="EUI68" s="469"/>
      <c r="EUJ68" s="469"/>
      <c r="EUK68" s="469"/>
      <c r="EUL68" s="469"/>
      <c r="EUM68" s="469"/>
      <c r="EUN68" s="469"/>
      <c r="EUO68" s="469"/>
      <c r="EUP68" s="469"/>
      <c r="EUQ68" s="469"/>
      <c r="EUR68" s="469"/>
      <c r="EUS68" s="469"/>
      <c r="EUT68" s="469"/>
      <c r="EUU68" s="469"/>
      <c r="EUV68" s="469"/>
      <c r="EUW68" s="469"/>
      <c r="EUX68" s="469"/>
      <c r="EUY68" s="469"/>
      <c r="EUZ68" s="469"/>
      <c r="EVA68" s="469"/>
      <c r="EVB68" s="469"/>
      <c r="EVC68" s="469"/>
      <c r="EVD68" s="469"/>
      <c r="EVE68" s="469"/>
      <c r="EVF68" s="469"/>
      <c r="EVG68" s="469"/>
      <c r="EVH68" s="469"/>
      <c r="EVI68" s="469"/>
      <c r="EVJ68" s="469"/>
      <c r="EVK68" s="469"/>
      <c r="EVL68" s="469"/>
      <c r="EVM68" s="469"/>
      <c r="EVN68" s="469"/>
      <c r="EVO68" s="469"/>
      <c r="EVP68" s="469"/>
      <c r="EVQ68" s="469"/>
      <c r="EVR68" s="469"/>
      <c r="EVS68" s="469"/>
      <c r="EVT68" s="469"/>
      <c r="EVU68" s="469"/>
      <c r="EVV68" s="469"/>
      <c r="EVW68" s="469"/>
      <c r="EVX68" s="469"/>
      <c r="EVY68" s="469"/>
      <c r="EVZ68" s="469"/>
      <c r="EWA68" s="469"/>
      <c r="EWB68" s="469"/>
      <c r="EWC68" s="469"/>
      <c r="EWD68" s="469"/>
      <c r="EWE68" s="469"/>
      <c r="EWF68" s="469"/>
      <c r="EWG68" s="469"/>
      <c r="EWH68" s="469"/>
      <c r="EWI68" s="469"/>
      <c r="EWJ68" s="469"/>
      <c r="EWK68" s="469"/>
      <c r="EWL68" s="469"/>
      <c r="EWM68" s="469"/>
      <c r="EWN68" s="469"/>
      <c r="EWO68" s="469"/>
      <c r="EWP68" s="469"/>
      <c r="EWQ68" s="469"/>
      <c r="EWR68" s="469"/>
      <c r="EWS68" s="469"/>
      <c r="EWT68" s="469"/>
      <c r="EWU68" s="469"/>
      <c r="EWV68" s="469"/>
      <c r="EWW68" s="469"/>
      <c r="EWX68" s="469"/>
      <c r="EWY68" s="469"/>
      <c r="EWZ68" s="469"/>
      <c r="EXA68" s="469"/>
      <c r="EXB68" s="469"/>
      <c r="EXC68" s="469"/>
      <c r="EXD68" s="469"/>
      <c r="EXE68" s="469"/>
      <c r="EXF68" s="469"/>
      <c r="EXG68" s="469"/>
      <c r="EXH68" s="469"/>
      <c r="EXI68" s="469"/>
      <c r="EXJ68" s="469"/>
      <c r="EXK68" s="469"/>
      <c r="EXL68" s="469"/>
      <c r="EXM68" s="469"/>
      <c r="EXN68" s="469"/>
      <c r="EXO68" s="469"/>
      <c r="EXP68" s="469"/>
      <c r="EXQ68" s="469"/>
      <c r="EXR68" s="469"/>
      <c r="EXS68" s="469"/>
      <c r="EXT68" s="469"/>
      <c r="EXU68" s="469"/>
      <c r="EXV68" s="469"/>
      <c r="EXW68" s="469"/>
      <c r="EXX68" s="469"/>
      <c r="EXY68" s="469"/>
      <c r="EXZ68" s="469"/>
      <c r="EYA68" s="469"/>
      <c r="EYB68" s="469"/>
      <c r="EYC68" s="469"/>
      <c r="EYD68" s="469"/>
      <c r="EYE68" s="469"/>
      <c r="EYF68" s="469"/>
      <c r="EYG68" s="469"/>
      <c r="EYH68" s="469"/>
      <c r="EYI68" s="469"/>
      <c r="EYJ68" s="469"/>
      <c r="EYK68" s="469"/>
      <c r="EYL68" s="469"/>
      <c r="EYM68" s="469"/>
      <c r="EYN68" s="469"/>
      <c r="EYO68" s="469"/>
      <c r="EYP68" s="469"/>
      <c r="EYQ68" s="469"/>
      <c r="EYR68" s="469"/>
      <c r="EYS68" s="469"/>
      <c r="EYT68" s="469"/>
      <c r="EYU68" s="469"/>
      <c r="EYV68" s="469"/>
      <c r="EYW68" s="469"/>
      <c r="EYX68" s="469"/>
      <c r="EYY68" s="469"/>
      <c r="EYZ68" s="469"/>
      <c r="EZA68" s="469"/>
      <c r="EZB68" s="469"/>
      <c r="EZC68" s="469"/>
      <c r="EZD68" s="469"/>
      <c r="EZE68" s="469"/>
      <c r="EZF68" s="469"/>
      <c r="EZG68" s="469"/>
      <c r="EZH68" s="469"/>
      <c r="EZI68" s="469"/>
      <c r="EZJ68" s="469"/>
      <c r="EZK68" s="469"/>
      <c r="EZL68" s="469"/>
      <c r="EZM68" s="469"/>
      <c r="EZN68" s="469"/>
      <c r="EZO68" s="469"/>
      <c r="EZP68" s="469"/>
      <c r="EZQ68" s="469"/>
      <c r="EZR68" s="469"/>
      <c r="EZS68" s="469"/>
      <c r="EZT68" s="469"/>
      <c r="EZU68" s="469"/>
      <c r="EZV68" s="469"/>
      <c r="EZW68" s="469"/>
      <c r="EZX68" s="469"/>
      <c r="EZY68" s="469"/>
      <c r="EZZ68" s="469"/>
      <c r="FAA68" s="469"/>
      <c r="FAB68" s="469"/>
      <c r="FAC68" s="469"/>
      <c r="FAD68" s="469"/>
      <c r="FAE68" s="469"/>
      <c r="FAF68" s="469"/>
      <c r="FAG68" s="469"/>
      <c r="FAH68" s="469"/>
      <c r="FAI68" s="469"/>
      <c r="FAJ68" s="469"/>
      <c r="FAK68" s="469"/>
      <c r="FAL68" s="469"/>
      <c r="FAM68" s="469"/>
      <c r="FAN68" s="469"/>
      <c r="FAO68" s="469"/>
      <c r="FAP68" s="469"/>
      <c r="FAQ68" s="469"/>
      <c r="FAR68" s="469"/>
      <c r="FAS68" s="469"/>
      <c r="FAT68" s="469"/>
      <c r="FAU68" s="469"/>
      <c r="FAV68" s="469"/>
      <c r="FAW68" s="469"/>
      <c r="FAX68" s="469"/>
      <c r="FAY68" s="469"/>
      <c r="FAZ68" s="469"/>
      <c r="FBA68" s="469"/>
      <c r="FBB68" s="469"/>
      <c r="FBC68" s="469"/>
      <c r="FBD68" s="469"/>
      <c r="FBE68" s="469"/>
      <c r="FBF68" s="469"/>
      <c r="FBG68" s="469"/>
      <c r="FBH68" s="469"/>
      <c r="FBI68" s="469"/>
      <c r="FBJ68" s="469"/>
      <c r="FBK68" s="469"/>
      <c r="FBL68" s="469"/>
      <c r="FBM68" s="469"/>
      <c r="FBN68" s="469"/>
      <c r="FBO68" s="469"/>
      <c r="FBP68" s="469"/>
      <c r="FBQ68" s="469"/>
      <c r="FBR68" s="469"/>
      <c r="FBS68" s="469"/>
      <c r="FBT68" s="469"/>
      <c r="FBU68" s="469"/>
      <c r="FBV68" s="469"/>
      <c r="FBW68" s="469"/>
      <c r="FBX68" s="469"/>
      <c r="FBY68" s="469"/>
      <c r="FBZ68" s="469"/>
      <c r="FCA68" s="469"/>
      <c r="FCB68" s="469"/>
      <c r="FCC68" s="469"/>
      <c r="FCD68" s="469"/>
      <c r="FCE68" s="469"/>
      <c r="FCF68" s="469"/>
      <c r="FCG68" s="469"/>
      <c r="FCH68" s="469"/>
      <c r="FCI68" s="469"/>
      <c r="FCJ68" s="469"/>
      <c r="FCK68" s="469"/>
      <c r="FCL68" s="469"/>
      <c r="FCM68" s="469"/>
      <c r="FCN68" s="469"/>
      <c r="FCO68" s="469"/>
      <c r="FCP68" s="469"/>
      <c r="FCQ68" s="469"/>
      <c r="FCR68" s="469"/>
      <c r="FCS68" s="469"/>
      <c r="FCT68" s="469"/>
      <c r="FCU68" s="469"/>
      <c r="FCV68" s="469"/>
      <c r="FCW68" s="469"/>
      <c r="FCX68" s="469"/>
      <c r="FCY68" s="469"/>
      <c r="FCZ68" s="469"/>
      <c r="FDA68" s="469"/>
      <c r="FDB68" s="469"/>
      <c r="FDC68" s="469"/>
      <c r="FDD68" s="469"/>
      <c r="FDE68" s="469"/>
      <c r="FDF68" s="469"/>
      <c r="FDG68" s="469"/>
      <c r="FDH68" s="469"/>
      <c r="FDI68" s="469"/>
      <c r="FDJ68" s="469"/>
      <c r="FDK68" s="469"/>
      <c r="FDL68" s="469"/>
      <c r="FDM68" s="469"/>
      <c r="FDN68" s="469"/>
      <c r="FDO68" s="469"/>
      <c r="FDP68" s="469"/>
      <c r="FDQ68" s="469"/>
      <c r="FDR68" s="469"/>
      <c r="FDS68" s="469"/>
      <c r="FDT68" s="469"/>
      <c r="FDU68" s="469"/>
      <c r="FDV68" s="469"/>
      <c r="FDW68" s="469"/>
      <c r="FDX68" s="469"/>
      <c r="FDY68" s="469"/>
      <c r="FDZ68" s="469"/>
      <c r="FEA68" s="469"/>
      <c r="FEB68" s="469"/>
      <c r="FEC68" s="469"/>
      <c r="FED68" s="469"/>
      <c r="FEE68" s="469"/>
      <c r="FEF68" s="469"/>
      <c r="FEG68" s="469"/>
      <c r="FEH68" s="469"/>
      <c r="FEI68" s="469"/>
      <c r="FEJ68" s="469"/>
      <c r="FEK68" s="469"/>
      <c r="FEL68" s="469"/>
      <c r="FEM68" s="469"/>
      <c r="FEN68" s="469"/>
      <c r="FEO68" s="469"/>
      <c r="FEP68" s="469"/>
      <c r="FEQ68" s="469"/>
      <c r="FER68" s="469"/>
      <c r="FES68" s="469"/>
      <c r="FET68" s="469"/>
      <c r="FEU68" s="469"/>
      <c r="FEV68" s="469"/>
      <c r="FEW68" s="469"/>
      <c r="FEX68" s="469"/>
      <c r="FEY68" s="469"/>
      <c r="FEZ68" s="469"/>
      <c r="FFA68" s="469"/>
      <c r="FFB68" s="469"/>
      <c r="FFC68" s="469"/>
      <c r="FFD68" s="469"/>
      <c r="FFE68" s="469"/>
      <c r="FFF68" s="469"/>
      <c r="FFG68" s="469"/>
      <c r="FFH68" s="469"/>
      <c r="FFI68" s="469"/>
      <c r="FFJ68" s="469"/>
      <c r="FFK68" s="469"/>
      <c r="FFL68" s="469"/>
      <c r="FFM68" s="469"/>
      <c r="FFN68" s="469"/>
      <c r="FFO68" s="469"/>
      <c r="FFP68" s="469"/>
      <c r="FFQ68" s="469"/>
      <c r="FFR68" s="469"/>
      <c r="FFS68" s="469"/>
      <c r="FFT68" s="469"/>
      <c r="FFU68" s="469"/>
      <c r="FFV68" s="469"/>
      <c r="FFW68" s="469"/>
      <c r="FFX68" s="469"/>
      <c r="FFY68" s="469"/>
      <c r="FFZ68" s="469"/>
      <c r="FGA68" s="469"/>
      <c r="FGB68" s="469"/>
      <c r="FGC68" s="469"/>
      <c r="FGD68" s="469"/>
      <c r="FGE68" s="469"/>
      <c r="FGF68" s="469"/>
      <c r="FGG68" s="469"/>
      <c r="FGH68" s="469"/>
      <c r="FGI68" s="469"/>
      <c r="FGJ68" s="469"/>
      <c r="FGK68" s="469"/>
      <c r="FGL68" s="469"/>
      <c r="FGM68" s="469"/>
      <c r="FGN68" s="469"/>
      <c r="FGO68" s="469"/>
      <c r="FGP68" s="469"/>
      <c r="FGQ68" s="469"/>
      <c r="FGR68" s="469"/>
      <c r="FGS68" s="469"/>
      <c r="FGT68" s="469"/>
      <c r="FGU68" s="469"/>
      <c r="FGV68" s="469"/>
      <c r="FGW68" s="469"/>
      <c r="FGX68" s="469"/>
      <c r="FGY68" s="469"/>
      <c r="FGZ68" s="469"/>
      <c r="FHA68" s="469"/>
      <c r="FHB68" s="469"/>
      <c r="FHC68" s="469"/>
      <c r="FHD68" s="469"/>
      <c r="FHE68" s="469"/>
      <c r="FHF68" s="469"/>
      <c r="FHG68" s="469"/>
      <c r="FHH68" s="469"/>
      <c r="FHI68" s="469"/>
      <c r="FHJ68" s="469"/>
      <c r="FHK68" s="469"/>
      <c r="FHL68" s="469"/>
      <c r="FHM68" s="469"/>
      <c r="FHN68" s="469"/>
      <c r="FHO68" s="469"/>
      <c r="FHP68" s="469"/>
      <c r="FHQ68" s="469"/>
      <c r="FHR68" s="469"/>
      <c r="FHS68" s="469"/>
      <c r="FHT68" s="469"/>
      <c r="FHU68" s="469"/>
      <c r="FHV68" s="469"/>
      <c r="FHW68" s="469"/>
      <c r="FHX68" s="469"/>
      <c r="FHY68" s="469"/>
      <c r="FHZ68" s="469"/>
      <c r="FIA68" s="469"/>
      <c r="FIB68" s="469"/>
      <c r="FIC68" s="469"/>
      <c r="FID68" s="469"/>
      <c r="FIE68" s="469"/>
      <c r="FIF68" s="469"/>
      <c r="FIG68" s="469"/>
      <c r="FIH68" s="469"/>
      <c r="FII68" s="469"/>
      <c r="FIJ68" s="469"/>
      <c r="FIK68" s="469"/>
      <c r="FIL68" s="469"/>
      <c r="FIM68" s="469"/>
      <c r="FIN68" s="469"/>
      <c r="FIO68" s="469"/>
      <c r="FIP68" s="469"/>
      <c r="FIQ68" s="469"/>
      <c r="FIR68" s="469"/>
      <c r="FIS68" s="469"/>
      <c r="FIT68" s="469"/>
      <c r="FIU68" s="469"/>
      <c r="FIV68" s="469"/>
      <c r="FIW68" s="469"/>
      <c r="FIX68" s="469"/>
      <c r="FIY68" s="469"/>
      <c r="FIZ68" s="469"/>
      <c r="FJA68" s="469"/>
      <c r="FJB68" s="469"/>
      <c r="FJC68" s="469"/>
      <c r="FJD68" s="469"/>
      <c r="FJE68" s="469"/>
      <c r="FJF68" s="469"/>
      <c r="FJG68" s="469"/>
      <c r="FJH68" s="469"/>
      <c r="FJI68" s="469"/>
      <c r="FJJ68" s="469"/>
      <c r="FJK68" s="469"/>
      <c r="FJL68" s="469"/>
      <c r="FJM68" s="469"/>
      <c r="FJN68" s="469"/>
      <c r="FJO68" s="469"/>
      <c r="FJP68" s="469"/>
      <c r="FJQ68" s="469"/>
      <c r="FJR68" s="469"/>
      <c r="FJS68" s="469"/>
      <c r="FJT68" s="469"/>
      <c r="FJU68" s="469"/>
      <c r="FJV68" s="469"/>
      <c r="FJW68" s="469"/>
      <c r="FJX68" s="469"/>
      <c r="FJY68" s="469"/>
      <c r="FJZ68" s="469"/>
      <c r="FKA68" s="469"/>
      <c r="FKB68" s="469"/>
      <c r="FKC68" s="469"/>
      <c r="FKD68" s="469"/>
      <c r="FKE68" s="469"/>
      <c r="FKF68" s="469"/>
      <c r="FKG68" s="469"/>
      <c r="FKH68" s="469"/>
      <c r="FKI68" s="469"/>
      <c r="FKJ68" s="469"/>
      <c r="FKK68" s="469"/>
      <c r="FKL68" s="469"/>
      <c r="FKM68" s="469"/>
      <c r="FKN68" s="469"/>
      <c r="FKO68" s="469"/>
      <c r="FKP68" s="469"/>
      <c r="FKQ68" s="469"/>
      <c r="FKR68" s="469"/>
      <c r="FKS68" s="469"/>
      <c r="FKT68" s="469"/>
      <c r="FKU68" s="469"/>
      <c r="FKV68" s="469"/>
      <c r="FKW68" s="469"/>
      <c r="FKX68" s="469"/>
      <c r="FKY68" s="469"/>
      <c r="FKZ68" s="469"/>
      <c r="FLA68" s="469"/>
      <c r="FLB68" s="469"/>
      <c r="FLC68" s="469"/>
      <c r="FLD68" s="469"/>
      <c r="FLE68" s="469"/>
      <c r="FLF68" s="469"/>
      <c r="FLG68" s="469"/>
      <c r="FLH68" s="469"/>
      <c r="FLI68" s="469"/>
      <c r="FLJ68" s="469"/>
      <c r="FLK68" s="469"/>
      <c r="FLL68" s="469"/>
      <c r="FLM68" s="469"/>
      <c r="FLN68" s="469"/>
      <c r="FLO68" s="469"/>
      <c r="FLP68" s="469"/>
      <c r="FLQ68" s="469"/>
      <c r="FLR68" s="469"/>
      <c r="FLS68" s="469"/>
      <c r="FLT68" s="469"/>
      <c r="FLU68" s="469"/>
      <c r="FLV68" s="469"/>
      <c r="FLW68" s="469"/>
      <c r="FLX68" s="469"/>
      <c r="FLY68" s="469"/>
      <c r="FLZ68" s="469"/>
      <c r="FMA68" s="469"/>
      <c r="FMB68" s="469"/>
      <c r="FMC68" s="469"/>
      <c r="FMD68" s="469"/>
      <c r="FME68" s="469"/>
      <c r="FMF68" s="469"/>
      <c r="FMG68" s="469"/>
      <c r="FMH68" s="469"/>
      <c r="FMI68" s="469"/>
      <c r="FMJ68" s="469"/>
      <c r="FMK68" s="469"/>
      <c r="FML68" s="469"/>
      <c r="FMM68" s="469"/>
      <c r="FMN68" s="469"/>
      <c r="FMO68" s="469"/>
      <c r="FMP68" s="469"/>
      <c r="FMQ68" s="469"/>
      <c r="FMR68" s="469"/>
      <c r="FMS68" s="469"/>
      <c r="FMT68" s="469"/>
      <c r="FMU68" s="469"/>
      <c r="FMV68" s="469"/>
      <c r="FMW68" s="469"/>
      <c r="FMX68" s="469"/>
      <c r="FMY68" s="469"/>
      <c r="FMZ68" s="469"/>
      <c r="FNA68" s="469"/>
      <c r="FNB68" s="469"/>
      <c r="FNC68" s="469"/>
      <c r="FND68" s="469"/>
      <c r="FNE68" s="469"/>
      <c r="FNF68" s="469"/>
      <c r="FNG68" s="469"/>
      <c r="FNH68" s="469"/>
      <c r="FNI68" s="469"/>
      <c r="FNJ68" s="469"/>
      <c r="FNK68" s="469"/>
      <c r="FNL68" s="469"/>
      <c r="FNM68" s="469"/>
      <c r="FNN68" s="469"/>
      <c r="FNO68" s="469"/>
      <c r="FNP68" s="469"/>
      <c r="FNQ68" s="469"/>
      <c r="FNR68" s="469"/>
      <c r="FNS68" s="469"/>
      <c r="FNT68" s="469"/>
      <c r="FNU68" s="469"/>
      <c r="FNV68" s="469"/>
      <c r="FNW68" s="469"/>
      <c r="FNX68" s="469"/>
      <c r="FNY68" s="469"/>
      <c r="FNZ68" s="469"/>
      <c r="FOA68" s="469"/>
      <c r="FOB68" s="469"/>
      <c r="FOC68" s="469"/>
      <c r="FOD68" s="469"/>
      <c r="FOE68" s="469"/>
      <c r="FOF68" s="469"/>
      <c r="FOG68" s="469"/>
      <c r="FOH68" s="469"/>
      <c r="FOI68" s="469"/>
      <c r="FOJ68" s="469"/>
      <c r="FOK68" s="469"/>
      <c r="FOL68" s="469"/>
      <c r="FOM68" s="469"/>
      <c r="FON68" s="469"/>
      <c r="FOO68" s="469"/>
      <c r="FOP68" s="469"/>
      <c r="FOQ68" s="469"/>
      <c r="FOR68" s="469"/>
      <c r="FOS68" s="469"/>
      <c r="FOT68" s="469"/>
      <c r="FOU68" s="469"/>
      <c r="FOV68" s="469"/>
      <c r="FOW68" s="469"/>
      <c r="FOX68" s="469"/>
      <c r="FOY68" s="469"/>
      <c r="FOZ68" s="469"/>
      <c r="FPA68" s="469"/>
      <c r="FPB68" s="469"/>
      <c r="FPC68" s="469"/>
      <c r="FPD68" s="469"/>
      <c r="FPE68" s="469"/>
      <c r="FPF68" s="469"/>
      <c r="FPG68" s="469"/>
      <c r="FPH68" s="469"/>
      <c r="FPI68" s="469"/>
      <c r="FPJ68" s="469"/>
      <c r="FPK68" s="469"/>
      <c r="FPL68" s="469"/>
      <c r="FPM68" s="469"/>
      <c r="FPN68" s="469"/>
      <c r="FPO68" s="469"/>
      <c r="FPP68" s="469"/>
      <c r="FPQ68" s="469"/>
      <c r="FPR68" s="469"/>
      <c r="FPS68" s="469"/>
      <c r="FPT68" s="469"/>
      <c r="FPU68" s="469"/>
      <c r="FPV68" s="469"/>
      <c r="FPW68" s="469"/>
      <c r="FPX68" s="469"/>
      <c r="FPY68" s="469"/>
      <c r="FPZ68" s="469"/>
      <c r="FQA68" s="469"/>
      <c r="FQB68" s="469"/>
      <c r="FQC68" s="469"/>
      <c r="FQD68" s="469"/>
      <c r="FQE68" s="469"/>
      <c r="FQF68" s="469"/>
      <c r="FQG68" s="469"/>
      <c r="FQH68" s="469"/>
      <c r="FQI68" s="469"/>
      <c r="FQJ68" s="469"/>
      <c r="FQK68" s="469"/>
      <c r="FQL68" s="469"/>
      <c r="FQM68" s="469"/>
      <c r="FQN68" s="469"/>
      <c r="FQO68" s="469"/>
      <c r="FQP68" s="469"/>
      <c r="FQQ68" s="469"/>
      <c r="FQR68" s="469"/>
      <c r="FQS68" s="469"/>
      <c r="FQT68" s="469"/>
      <c r="FQU68" s="469"/>
      <c r="FQV68" s="469"/>
      <c r="FQW68" s="469"/>
      <c r="FQX68" s="469"/>
      <c r="FQY68" s="469"/>
      <c r="FQZ68" s="469"/>
      <c r="FRA68" s="469"/>
      <c r="FRB68" s="469"/>
      <c r="FRC68" s="469"/>
      <c r="FRD68" s="469"/>
      <c r="FRE68" s="469"/>
      <c r="FRF68" s="469"/>
      <c r="FRG68" s="469"/>
      <c r="FRH68" s="469"/>
      <c r="FRI68" s="469"/>
      <c r="FRJ68" s="469"/>
      <c r="FRK68" s="469"/>
      <c r="FRL68" s="469"/>
      <c r="FRM68" s="469"/>
      <c r="FRN68" s="469"/>
      <c r="FRO68" s="469"/>
      <c r="FRP68" s="469"/>
      <c r="FRQ68" s="469"/>
      <c r="FRR68" s="469"/>
      <c r="FRS68" s="469"/>
      <c r="FRT68" s="469"/>
      <c r="FRU68" s="469"/>
      <c r="FRV68" s="469"/>
      <c r="FRW68" s="469"/>
      <c r="FRX68" s="469"/>
      <c r="FRY68" s="469"/>
      <c r="FRZ68" s="469"/>
      <c r="FSA68" s="469"/>
      <c r="FSB68" s="469"/>
      <c r="FSC68" s="469"/>
      <c r="FSD68" s="469"/>
      <c r="FSE68" s="469"/>
      <c r="FSF68" s="469"/>
      <c r="FSG68" s="469"/>
      <c r="FSH68" s="469"/>
      <c r="FSI68" s="469"/>
      <c r="FSJ68" s="469"/>
      <c r="FSK68" s="469"/>
      <c r="FSL68" s="469"/>
      <c r="FSM68" s="469"/>
      <c r="FSN68" s="469"/>
      <c r="FSO68" s="469"/>
      <c r="FSP68" s="469"/>
      <c r="FSQ68" s="469"/>
      <c r="FSR68" s="469"/>
      <c r="FSS68" s="469"/>
      <c r="FST68" s="469"/>
      <c r="FSU68" s="469"/>
      <c r="FSV68" s="469"/>
      <c r="FSW68" s="469"/>
      <c r="FSX68" s="469"/>
      <c r="FSY68" s="469"/>
      <c r="FSZ68" s="469"/>
      <c r="FTA68" s="469"/>
      <c r="FTB68" s="469"/>
      <c r="FTC68" s="469"/>
      <c r="FTD68" s="469"/>
      <c r="FTE68" s="469"/>
      <c r="FTF68" s="469"/>
      <c r="FTG68" s="469"/>
      <c r="FTH68" s="469"/>
      <c r="FTI68" s="469"/>
      <c r="FTJ68" s="469"/>
      <c r="FTK68" s="469"/>
      <c r="FTL68" s="469"/>
      <c r="FTM68" s="469"/>
      <c r="FTN68" s="469"/>
      <c r="FTO68" s="469"/>
      <c r="FTP68" s="469"/>
      <c r="FTQ68" s="469"/>
      <c r="FTR68" s="469"/>
      <c r="FTS68" s="469"/>
      <c r="FTT68" s="469"/>
      <c r="FTU68" s="469"/>
      <c r="FTV68" s="469"/>
      <c r="FTW68" s="469"/>
      <c r="FTX68" s="469"/>
      <c r="FTY68" s="469"/>
      <c r="FTZ68" s="469"/>
      <c r="FUA68" s="469"/>
      <c r="FUB68" s="469"/>
      <c r="FUC68" s="469"/>
      <c r="FUD68" s="469"/>
      <c r="FUE68" s="469"/>
      <c r="FUF68" s="469"/>
      <c r="FUG68" s="469"/>
      <c r="FUH68" s="469"/>
      <c r="FUI68" s="469"/>
      <c r="FUJ68" s="469"/>
      <c r="FUK68" s="469"/>
      <c r="FUL68" s="469"/>
      <c r="FUM68" s="469"/>
      <c r="FUN68" s="469"/>
      <c r="FUO68" s="469"/>
      <c r="FUP68" s="469"/>
      <c r="FUQ68" s="469"/>
      <c r="FUR68" s="469"/>
      <c r="FUS68" s="469"/>
      <c r="FUT68" s="469"/>
      <c r="FUU68" s="469"/>
      <c r="FUV68" s="469"/>
      <c r="FUW68" s="469"/>
      <c r="FUX68" s="469"/>
      <c r="FUY68" s="469"/>
      <c r="FUZ68" s="469"/>
      <c r="FVA68" s="469"/>
      <c r="FVB68" s="469"/>
      <c r="FVC68" s="469"/>
      <c r="FVD68" s="469"/>
      <c r="FVE68" s="469"/>
      <c r="FVF68" s="469"/>
      <c r="FVG68" s="469"/>
      <c r="FVH68" s="469"/>
      <c r="FVI68" s="469"/>
      <c r="FVJ68" s="469"/>
      <c r="FVK68" s="469"/>
      <c r="FVL68" s="469"/>
      <c r="FVM68" s="469"/>
      <c r="FVN68" s="469"/>
      <c r="FVO68" s="469"/>
      <c r="FVP68" s="469"/>
      <c r="FVQ68" s="469"/>
      <c r="FVR68" s="469"/>
      <c r="FVS68" s="469"/>
      <c r="FVT68" s="469"/>
      <c r="FVU68" s="469"/>
      <c r="FVV68" s="469"/>
      <c r="FVW68" s="469"/>
      <c r="FVX68" s="469"/>
      <c r="FVY68" s="469"/>
      <c r="FVZ68" s="469"/>
      <c r="FWA68" s="469"/>
      <c r="FWB68" s="469"/>
      <c r="FWC68" s="469"/>
      <c r="FWD68" s="469"/>
      <c r="FWE68" s="469"/>
      <c r="FWF68" s="469"/>
      <c r="FWG68" s="469"/>
      <c r="FWH68" s="469"/>
      <c r="FWI68" s="469"/>
      <c r="FWJ68" s="469"/>
      <c r="FWK68" s="469"/>
      <c r="FWL68" s="469"/>
      <c r="FWM68" s="469"/>
      <c r="FWN68" s="469"/>
      <c r="FWO68" s="469"/>
      <c r="FWP68" s="469"/>
      <c r="FWQ68" s="469"/>
      <c r="FWR68" s="469"/>
      <c r="FWS68" s="469"/>
      <c r="FWT68" s="469"/>
      <c r="FWU68" s="469"/>
      <c r="FWV68" s="469"/>
      <c r="FWW68" s="469"/>
      <c r="FWX68" s="469"/>
      <c r="FWY68" s="469"/>
      <c r="FWZ68" s="469"/>
      <c r="FXA68" s="469"/>
      <c r="FXB68" s="469"/>
      <c r="FXC68" s="469"/>
      <c r="FXD68" s="469"/>
      <c r="FXE68" s="469"/>
      <c r="FXF68" s="469"/>
      <c r="FXG68" s="469"/>
      <c r="FXH68" s="469"/>
      <c r="FXI68" s="469"/>
      <c r="FXJ68" s="469"/>
      <c r="FXK68" s="469"/>
      <c r="FXL68" s="469"/>
      <c r="FXM68" s="469"/>
      <c r="FXN68" s="469"/>
      <c r="FXO68" s="469"/>
      <c r="FXP68" s="469"/>
      <c r="FXQ68" s="469"/>
      <c r="FXR68" s="469"/>
      <c r="FXS68" s="469"/>
      <c r="FXT68" s="469"/>
      <c r="FXU68" s="469"/>
      <c r="FXV68" s="469"/>
      <c r="FXW68" s="469"/>
      <c r="FXX68" s="469"/>
      <c r="FXY68" s="469"/>
      <c r="FXZ68" s="469"/>
      <c r="FYA68" s="469"/>
      <c r="FYB68" s="469"/>
      <c r="FYC68" s="469"/>
      <c r="FYD68" s="469"/>
      <c r="FYE68" s="469"/>
      <c r="FYF68" s="469"/>
      <c r="FYG68" s="469"/>
      <c r="FYH68" s="469"/>
      <c r="FYI68" s="469"/>
      <c r="FYJ68" s="469"/>
      <c r="FYK68" s="469"/>
      <c r="FYL68" s="469"/>
      <c r="FYM68" s="469"/>
      <c r="FYN68" s="469"/>
      <c r="FYO68" s="469"/>
      <c r="FYP68" s="469"/>
      <c r="FYQ68" s="469"/>
      <c r="FYR68" s="469"/>
      <c r="FYS68" s="469"/>
      <c r="FYT68" s="469"/>
      <c r="FYU68" s="469"/>
      <c r="FYV68" s="469"/>
      <c r="FYW68" s="469"/>
      <c r="FYX68" s="469"/>
      <c r="FYY68" s="469"/>
      <c r="FYZ68" s="469"/>
      <c r="FZA68" s="469"/>
      <c r="FZB68" s="469"/>
      <c r="FZC68" s="469"/>
      <c r="FZD68" s="469"/>
      <c r="FZE68" s="469"/>
      <c r="FZF68" s="469"/>
      <c r="FZG68" s="469"/>
      <c r="FZH68" s="469"/>
      <c r="FZI68" s="469"/>
      <c r="FZJ68" s="469"/>
      <c r="FZK68" s="469"/>
      <c r="FZL68" s="469"/>
      <c r="FZM68" s="469"/>
      <c r="FZN68" s="469"/>
      <c r="FZO68" s="469"/>
      <c r="FZP68" s="469"/>
      <c r="FZQ68" s="469"/>
      <c r="FZR68" s="469"/>
      <c r="FZS68" s="469"/>
      <c r="FZT68" s="469"/>
      <c r="FZU68" s="469"/>
      <c r="FZV68" s="469"/>
      <c r="FZW68" s="469"/>
      <c r="FZX68" s="469"/>
      <c r="FZY68" s="469"/>
      <c r="FZZ68" s="469"/>
      <c r="GAA68" s="469"/>
      <c r="GAB68" s="469"/>
      <c r="GAC68" s="469"/>
      <c r="GAD68" s="469"/>
      <c r="GAE68" s="469"/>
      <c r="GAF68" s="469"/>
      <c r="GAG68" s="469"/>
      <c r="GAH68" s="469"/>
      <c r="GAI68" s="469"/>
      <c r="GAJ68" s="469"/>
      <c r="GAK68" s="469"/>
      <c r="GAL68" s="469"/>
      <c r="GAM68" s="469"/>
      <c r="GAN68" s="469"/>
      <c r="GAO68" s="469"/>
      <c r="GAP68" s="469"/>
      <c r="GAQ68" s="469"/>
      <c r="GAR68" s="469"/>
      <c r="GAS68" s="469"/>
      <c r="GAT68" s="469"/>
      <c r="GAU68" s="469"/>
      <c r="GAV68" s="469"/>
      <c r="GAW68" s="469"/>
      <c r="GAX68" s="469"/>
      <c r="GAY68" s="469"/>
      <c r="GAZ68" s="469"/>
      <c r="GBA68" s="469"/>
      <c r="GBB68" s="469"/>
      <c r="GBC68" s="469"/>
      <c r="GBD68" s="469"/>
      <c r="GBE68" s="469"/>
      <c r="GBF68" s="469"/>
      <c r="GBG68" s="469"/>
      <c r="GBH68" s="469"/>
      <c r="GBI68" s="469"/>
      <c r="GBJ68" s="469"/>
      <c r="GBK68" s="469"/>
      <c r="GBL68" s="469"/>
      <c r="GBM68" s="469"/>
      <c r="GBN68" s="469"/>
      <c r="GBO68" s="469"/>
      <c r="GBP68" s="469"/>
      <c r="GBQ68" s="469"/>
      <c r="GBR68" s="469"/>
      <c r="GBS68" s="469"/>
      <c r="GBT68" s="469"/>
      <c r="GBU68" s="469"/>
      <c r="GBV68" s="469"/>
      <c r="GBW68" s="469"/>
      <c r="GBX68" s="469"/>
      <c r="GBY68" s="469"/>
      <c r="GBZ68" s="469"/>
      <c r="GCA68" s="469"/>
      <c r="GCB68" s="469"/>
      <c r="GCC68" s="469"/>
      <c r="GCD68" s="469"/>
      <c r="GCE68" s="469"/>
      <c r="GCF68" s="469"/>
      <c r="GCG68" s="469"/>
      <c r="GCH68" s="469"/>
      <c r="GCI68" s="469"/>
      <c r="GCJ68" s="469"/>
      <c r="GCK68" s="469"/>
      <c r="GCL68" s="469"/>
      <c r="GCM68" s="469"/>
      <c r="GCN68" s="469"/>
      <c r="GCO68" s="469"/>
      <c r="GCP68" s="469"/>
      <c r="GCQ68" s="469"/>
      <c r="GCR68" s="469"/>
      <c r="GCS68" s="469"/>
      <c r="GCT68" s="469"/>
      <c r="GCU68" s="469"/>
      <c r="GCV68" s="469"/>
      <c r="GCW68" s="469"/>
      <c r="GCX68" s="469"/>
      <c r="GCY68" s="469"/>
      <c r="GCZ68" s="469"/>
      <c r="GDA68" s="469"/>
      <c r="GDB68" s="469"/>
      <c r="GDC68" s="469"/>
      <c r="GDD68" s="469"/>
      <c r="GDE68" s="469"/>
      <c r="GDF68" s="469"/>
      <c r="GDG68" s="469"/>
      <c r="GDH68" s="469"/>
      <c r="GDI68" s="469"/>
      <c r="GDJ68" s="469"/>
      <c r="GDK68" s="469"/>
      <c r="GDL68" s="469"/>
      <c r="GDM68" s="469"/>
      <c r="GDN68" s="469"/>
      <c r="GDO68" s="469"/>
      <c r="GDP68" s="469"/>
      <c r="GDQ68" s="469"/>
      <c r="GDR68" s="469"/>
      <c r="GDS68" s="469"/>
      <c r="GDT68" s="469"/>
      <c r="GDU68" s="469"/>
      <c r="GDV68" s="469"/>
      <c r="GDW68" s="469"/>
      <c r="GDX68" s="469"/>
      <c r="GDY68" s="469"/>
      <c r="GDZ68" s="469"/>
      <c r="GEA68" s="469"/>
      <c r="GEB68" s="469"/>
      <c r="GEC68" s="469"/>
      <c r="GED68" s="469"/>
      <c r="GEE68" s="469"/>
      <c r="GEF68" s="469"/>
      <c r="GEG68" s="469"/>
      <c r="GEH68" s="469"/>
      <c r="GEI68" s="469"/>
      <c r="GEJ68" s="469"/>
      <c r="GEK68" s="469"/>
      <c r="GEL68" s="469"/>
      <c r="GEM68" s="469"/>
      <c r="GEN68" s="469"/>
      <c r="GEO68" s="469"/>
      <c r="GEP68" s="469"/>
      <c r="GEQ68" s="469"/>
      <c r="GER68" s="469"/>
      <c r="GES68" s="469"/>
      <c r="GET68" s="469"/>
      <c r="GEU68" s="469"/>
      <c r="GEV68" s="469"/>
      <c r="GEW68" s="469"/>
      <c r="GEX68" s="469"/>
      <c r="GEY68" s="469"/>
      <c r="GEZ68" s="469"/>
      <c r="GFA68" s="469"/>
      <c r="GFB68" s="469"/>
      <c r="GFC68" s="469"/>
      <c r="GFD68" s="469"/>
      <c r="GFE68" s="469"/>
      <c r="GFF68" s="469"/>
      <c r="GFG68" s="469"/>
      <c r="GFH68" s="469"/>
      <c r="GFI68" s="469"/>
      <c r="GFJ68" s="469"/>
      <c r="GFK68" s="469"/>
      <c r="GFL68" s="469"/>
      <c r="GFM68" s="469"/>
      <c r="GFN68" s="469"/>
      <c r="GFO68" s="469"/>
      <c r="GFP68" s="469"/>
      <c r="GFQ68" s="469"/>
      <c r="GFR68" s="469"/>
      <c r="GFS68" s="469"/>
      <c r="GFT68" s="469"/>
      <c r="GFU68" s="469"/>
      <c r="GFV68" s="469"/>
      <c r="GFW68" s="469"/>
      <c r="GFX68" s="469"/>
      <c r="GFY68" s="469"/>
      <c r="GFZ68" s="469"/>
      <c r="GGA68" s="469"/>
      <c r="GGB68" s="469"/>
      <c r="GGC68" s="469"/>
      <c r="GGD68" s="469"/>
      <c r="GGE68" s="469"/>
      <c r="GGF68" s="469"/>
      <c r="GGG68" s="469"/>
      <c r="GGH68" s="469"/>
      <c r="GGI68" s="469"/>
      <c r="GGJ68" s="469"/>
      <c r="GGK68" s="469"/>
      <c r="GGL68" s="469"/>
      <c r="GGM68" s="469"/>
      <c r="GGN68" s="469"/>
      <c r="GGO68" s="469"/>
      <c r="GGP68" s="469"/>
      <c r="GGQ68" s="469"/>
      <c r="GGR68" s="469"/>
      <c r="GGS68" s="469"/>
      <c r="GGT68" s="469"/>
      <c r="GGU68" s="469"/>
      <c r="GGV68" s="469"/>
      <c r="GGW68" s="469"/>
      <c r="GGX68" s="469"/>
      <c r="GGY68" s="469"/>
      <c r="GGZ68" s="469"/>
      <c r="GHA68" s="469"/>
      <c r="GHB68" s="469"/>
      <c r="GHC68" s="469"/>
      <c r="GHD68" s="469"/>
      <c r="GHE68" s="469"/>
      <c r="GHF68" s="469"/>
      <c r="GHG68" s="469"/>
      <c r="GHH68" s="469"/>
      <c r="GHI68" s="469"/>
      <c r="GHJ68" s="469"/>
      <c r="GHK68" s="469"/>
      <c r="GHL68" s="469"/>
      <c r="GHM68" s="469"/>
      <c r="GHN68" s="469"/>
      <c r="GHO68" s="469"/>
      <c r="GHP68" s="469"/>
      <c r="GHQ68" s="469"/>
      <c r="GHR68" s="469"/>
      <c r="GHS68" s="469"/>
      <c r="GHT68" s="469"/>
      <c r="GHU68" s="469"/>
      <c r="GHV68" s="469"/>
      <c r="GHW68" s="469"/>
      <c r="GHX68" s="469"/>
      <c r="GHY68" s="469"/>
      <c r="GHZ68" s="469"/>
      <c r="GIA68" s="469"/>
      <c r="GIB68" s="469"/>
      <c r="GIC68" s="469"/>
      <c r="GID68" s="469"/>
      <c r="GIE68" s="469"/>
      <c r="GIF68" s="469"/>
      <c r="GIG68" s="469"/>
      <c r="GIH68" s="469"/>
      <c r="GII68" s="469"/>
      <c r="GIJ68" s="469"/>
      <c r="GIK68" s="469"/>
      <c r="GIL68" s="469"/>
      <c r="GIM68" s="469"/>
      <c r="GIN68" s="469"/>
      <c r="GIO68" s="469"/>
      <c r="GIP68" s="469"/>
      <c r="GIQ68" s="469"/>
      <c r="GIR68" s="469"/>
      <c r="GIS68" s="469"/>
      <c r="GIT68" s="469"/>
      <c r="GIU68" s="469"/>
      <c r="GIV68" s="469"/>
      <c r="GIW68" s="469"/>
      <c r="GIX68" s="469"/>
      <c r="GIY68" s="469"/>
      <c r="GIZ68" s="469"/>
      <c r="GJA68" s="469"/>
      <c r="GJB68" s="469"/>
      <c r="GJC68" s="469"/>
      <c r="GJD68" s="469"/>
      <c r="GJE68" s="469"/>
      <c r="GJF68" s="469"/>
      <c r="GJG68" s="469"/>
      <c r="GJH68" s="469"/>
      <c r="GJI68" s="469"/>
      <c r="GJJ68" s="469"/>
      <c r="GJK68" s="469"/>
      <c r="GJL68" s="469"/>
      <c r="GJM68" s="469"/>
      <c r="GJN68" s="469"/>
      <c r="GJO68" s="469"/>
      <c r="GJP68" s="469"/>
      <c r="GJQ68" s="469"/>
      <c r="GJR68" s="469"/>
      <c r="GJS68" s="469"/>
      <c r="GJT68" s="469"/>
      <c r="GJU68" s="469"/>
      <c r="GJV68" s="469"/>
      <c r="GJW68" s="469"/>
      <c r="GJX68" s="469"/>
      <c r="GJY68" s="469"/>
      <c r="GJZ68" s="469"/>
      <c r="GKA68" s="469"/>
      <c r="GKB68" s="469"/>
      <c r="GKC68" s="469"/>
      <c r="GKD68" s="469"/>
      <c r="GKE68" s="469"/>
      <c r="GKF68" s="469"/>
      <c r="GKG68" s="469"/>
      <c r="GKH68" s="469"/>
      <c r="GKI68" s="469"/>
      <c r="GKJ68" s="469"/>
      <c r="GKK68" s="469"/>
      <c r="GKL68" s="469"/>
      <c r="GKM68" s="469"/>
      <c r="GKN68" s="469"/>
      <c r="GKO68" s="469"/>
      <c r="GKP68" s="469"/>
      <c r="GKQ68" s="469"/>
      <c r="GKR68" s="469"/>
      <c r="GKS68" s="469"/>
      <c r="GKT68" s="469"/>
      <c r="GKU68" s="469"/>
      <c r="GKV68" s="469"/>
      <c r="GKW68" s="469"/>
      <c r="GKX68" s="469"/>
      <c r="GKY68" s="469"/>
      <c r="GKZ68" s="469"/>
      <c r="GLA68" s="469"/>
      <c r="GLB68" s="469"/>
      <c r="GLC68" s="469"/>
      <c r="GLD68" s="469"/>
      <c r="GLE68" s="469"/>
      <c r="GLF68" s="469"/>
      <c r="GLG68" s="469"/>
      <c r="GLH68" s="469"/>
      <c r="GLI68" s="469"/>
      <c r="GLJ68" s="469"/>
      <c r="GLK68" s="469"/>
      <c r="GLL68" s="469"/>
      <c r="GLM68" s="469"/>
      <c r="GLN68" s="469"/>
      <c r="GLO68" s="469"/>
      <c r="GLP68" s="469"/>
      <c r="GLQ68" s="469"/>
      <c r="GLR68" s="469"/>
      <c r="GLS68" s="469"/>
      <c r="GLT68" s="469"/>
      <c r="GLU68" s="469"/>
      <c r="GLV68" s="469"/>
      <c r="GLW68" s="469"/>
      <c r="GLX68" s="469"/>
      <c r="GLY68" s="469"/>
      <c r="GLZ68" s="469"/>
      <c r="GMA68" s="469"/>
      <c r="GMB68" s="469"/>
      <c r="GMC68" s="469"/>
      <c r="GMD68" s="469"/>
      <c r="GME68" s="469"/>
      <c r="GMF68" s="469"/>
      <c r="GMG68" s="469"/>
      <c r="GMH68" s="469"/>
      <c r="GMI68" s="469"/>
      <c r="GMJ68" s="469"/>
      <c r="GMK68" s="469"/>
      <c r="GML68" s="469"/>
      <c r="GMM68" s="469"/>
      <c r="GMN68" s="469"/>
      <c r="GMO68" s="469"/>
      <c r="GMP68" s="469"/>
      <c r="GMQ68" s="469"/>
      <c r="GMR68" s="469"/>
      <c r="GMS68" s="469"/>
      <c r="GMT68" s="469"/>
      <c r="GMU68" s="469"/>
      <c r="GMV68" s="469"/>
      <c r="GMW68" s="469"/>
      <c r="GMX68" s="469"/>
      <c r="GMY68" s="469"/>
      <c r="GMZ68" s="469"/>
      <c r="GNA68" s="469"/>
      <c r="GNB68" s="469"/>
      <c r="GNC68" s="469"/>
      <c r="GND68" s="469"/>
      <c r="GNE68" s="469"/>
      <c r="GNF68" s="469"/>
      <c r="GNG68" s="469"/>
      <c r="GNH68" s="469"/>
      <c r="GNI68" s="469"/>
      <c r="GNJ68" s="469"/>
      <c r="GNK68" s="469"/>
      <c r="GNL68" s="469"/>
      <c r="GNM68" s="469"/>
      <c r="GNN68" s="469"/>
      <c r="GNO68" s="469"/>
      <c r="GNP68" s="469"/>
      <c r="GNQ68" s="469"/>
      <c r="GNR68" s="469"/>
      <c r="GNS68" s="469"/>
      <c r="GNT68" s="469"/>
      <c r="GNU68" s="469"/>
      <c r="GNV68" s="469"/>
      <c r="GNW68" s="469"/>
      <c r="GNX68" s="469"/>
      <c r="GNY68" s="469"/>
      <c r="GNZ68" s="469"/>
      <c r="GOA68" s="469"/>
      <c r="GOB68" s="469"/>
      <c r="GOC68" s="469"/>
      <c r="GOD68" s="469"/>
      <c r="GOE68" s="469"/>
      <c r="GOF68" s="469"/>
      <c r="GOG68" s="469"/>
      <c r="GOH68" s="469"/>
      <c r="GOI68" s="469"/>
      <c r="GOJ68" s="469"/>
      <c r="GOK68" s="469"/>
      <c r="GOL68" s="469"/>
      <c r="GOM68" s="469"/>
      <c r="GON68" s="469"/>
      <c r="GOO68" s="469"/>
      <c r="GOP68" s="469"/>
      <c r="GOQ68" s="469"/>
      <c r="GOR68" s="469"/>
      <c r="GOS68" s="469"/>
      <c r="GOT68" s="469"/>
      <c r="GOU68" s="469"/>
      <c r="GOV68" s="469"/>
      <c r="GOW68" s="469"/>
      <c r="GOX68" s="469"/>
      <c r="GOY68" s="469"/>
      <c r="GOZ68" s="469"/>
      <c r="GPA68" s="469"/>
      <c r="GPB68" s="469"/>
      <c r="GPC68" s="469"/>
      <c r="GPD68" s="469"/>
      <c r="GPE68" s="469"/>
      <c r="GPF68" s="469"/>
      <c r="GPG68" s="469"/>
      <c r="GPH68" s="469"/>
      <c r="GPI68" s="469"/>
      <c r="GPJ68" s="469"/>
      <c r="GPK68" s="469"/>
      <c r="GPL68" s="469"/>
      <c r="GPM68" s="469"/>
      <c r="GPN68" s="469"/>
      <c r="GPO68" s="469"/>
      <c r="GPP68" s="469"/>
      <c r="GPQ68" s="469"/>
      <c r="GPR68" s="469"/>
      <c r="GPS68" s="469"/>
      <c r="GPT68" s="469"/>
      <c r="GPU68" s="469"/>
      <c r="GPV68" s="469"/>
      <c r="GPW68" s="469"/>
      <c r="GPX68" s="469"/>
      <c r="GPY68" s="469"/>
      <c r="GPZ68" s="469"/>
      <c r="GQA68" s="469"/>
      <c r="GQB68" s="469"/>
      <c r="GQC68" s="469"/>
      <c r="GQD68" s="469"/>
      <c r="GQE68" s="469"/>
      <c r="GQF68" s="469"/>
      <c r="GQG68" s="469"/>
      <c r="GQH68" s="469"/>
      <c r="GQI68" s="469"/>
      <c r="GQJ68" s="469"/>
      <c r="GQK68" s="469"/>
      <c r="GQL68" s="469"/>
      <c r="GQM68" s="469"/>
      <c r="GQN68" s="469"/>
      <c r="GQO68" s="469"/>
      <c r="GQP68" s="469"/>
      <c r="GQQ68" s="469"/>
      <c r="GQR68" s="469"/>
      <c r="GQS68" s="469"/>
      <c r="GQT68" s="469"/>
      <c r="GQU68" s="469"/>
      <c r="GQV68" s="469"/>
      <c r="GQW68" s="469"/>
      <c r="GQX68" s="469"/>
      <c r="GQY68" s="469"/>
      <c r="GQZ68" s="469"/>
      <c r="GRA68" s="469"/>
      <c r="GRB68" s="469"/>
      <c r="GRC68" s="469"/>
      <c r="GRD68" s="469"/>
      <c r="GRE68" s="469"/>
      <c r="GRF68" s="469"/>
      <c r="GRG68" s="469"/>
      <c r="GRH68" s="469"/>
      <c r="GRI68" s="469"/>
      <c r="GRJ68" s="469"/>
      <c r="GRK68" s="469"/>
      <c r="GRL68" s="469"/>
      <c r="GRM68" s="469"/>
      <c r="GRN68" s="469"/>
      <c r="GRO68" s="469"/>
      <c r="GRP68" s="469"/>
      <c r="GRQ68" s="469"/>
      <c r="GRR68" s="469"/>
      <c r="GRS68" s="469"/>
      <c r="GRT68" s="469"/>
      <c r="GRU68" s="469"/>
      <c r="GRV68" s="469"/>
      <c r="GRW68" s="469"/>
      <c r="GRX68" s="469"/>
      <c r="GRY68" s="469"/>
      <c r="GRZ68" s="469"/>
      <c r="GSA68" s="469"/>
      <c r="GSB68" s="469"/>
      <c r="GSC68" s="469"/>
      <c r="GSD68" s="469"/>
      <c r="GSE68" s="469"/>
      <c r="GSF68" s="469"/>
      <c r="GSG68" s="469"/>
      <c r="GSH68" s="469"/>
      <c r="GSI68" s="469"/>
      <c r="GSJ68" s="469"/>
      <c r="GSK68" s="469"/>
      <c r="GSL68" s="469"/>
      <c r="GSM68" s="469"/>
      <c r="GSN68" s="469"/>
      <c r="GSO68" s="469"/>
      <c r="GSP68" s="469"/>
      <c r="GSQ68" s="469"/>
      <c r="GSR68" s="469"/>
      <c r="GSS68" s="469"/>
      <c r="GST68" s="469"/>
      <c r="GSU68" s="469"/>
      <c r="GSV68" s="469"/>
      <c r="GSW68" s="469"/>
      <c r="GSX68" s="469"/>
      <c r="GSY68" s="469"/>
      <c r="GSZ68" s="469"/>
      <c r="GTA68" s="469"/>
      <c r="GTB68" s="469"/>
      <c r="GTC68" s="469"/>
      <c r="GTD68" s="469"/>
      <c r="GTE68" s="469"/>
      <c r="GTF68" s="469"/>
      <c r="GTG68" s="469"/>
      <c r="GTH68" s="469"/>
      <c r="GTI68" s="469"/>
      <c r="GTJ68" s="469"/>
      <c r="GTK68" s="469"/>
      <c r="GTL68" s="469"/>
      <c r="GTM68" s="469"/>
      <c r="GTN68" s="469"/>
      <c r="GTO68" s="469"/>
      <c r="GTP68" s="469"/>
      <c r="GTQ68" s="469"/>
      <c r="GTR68" s="469"/>
      <c r="GTS68" s="469"/>
      <c r="GTT68" s="469"/>
      <c r="GTU68" s="469"/>
      <c r="GTV68" s="469"/>
      <c r="GTW68" s="469"/>
      <c r="GTX68" s="469"/>
      <c r="GTY68" s="469"/>
      <c r="GTZ68" s="469"/>
      <c r="GUA68" s="469"/>
      <c r="GUB68" s="469"/>
      <c r="GUC68" s="469"/>
      <c r="GUD68" s="469"/>
      <c r="GUE68" s="469"/>
      <c r="GUF68" s="469"/>
      <c r="GUG68" s="469"/>
      <c r="GUH68" s="469"/>
      <c r="GUI68" s="469"/>
      <c r="GUJ68" s="469"/>
      <c r="GUK68" s="469"/>
      <c r="GUL68" s="469"/>
      <c r="GUM68" s="469"/>
      <c r="GUN68" s="469"/>
      <c r="GUO68" s="469"/>
      <c r="GUP68" s="469"/>
      <c r="GUQ68" s="469"/>
      <c r="GUR68" s="469"/>
      <c r="GUS68" s="469"/>
      <c r="GUT68" s="469"/>
      <c r="GUU68" s="469"/>
      <c r="GUV68" s="469"/>
      <c r="GUW68" s="469"/>
      <c r="GUX68" s="469"/>
      <c r="GUY68" s="469"/>
      <c r="GUZ68" s="469"/>
      <c r="GVA68" s="469"/>
      <c r="GVB68" s="469"/>
      <c r="GVC68" s="469"/>
      <c r="GVD68" s="469"/>
      <c r="GVE68" s="469"/>
      <c r="GVF68" s="469"/>
      <c r="GVG68" s="469"/>
      <c r="GVH68" s="469"/>
      <c r="GVI68" s="469"/>
      <c r="GVJ68" s="469"/>
      <c r="GVK68" s="469"/>
      <c r="GVL68" s="469"/>
      <c r="GVM68" s="469"/>
      <c r="GVN68" s="469"/>
      <c r="GVO68" s="469"/>
      <c r="GVP68" s="469"/>
      <c r="GVQ68" s="469"/>
      <c r="GVR68" s="469"/>
      <c r="GVS68" s="469"/>
      <c r="GVT68" s="469"/>
      <c r="GVU68" s="469"/>
      <c r="GVV68" s="469"/>
      <c r="GVW68" s="469"/>
      <c r="GVX68" s="469"/>
      <c r="GVY68" s="469"/>
      <c r="GVZ68" s="469"/>
      <c r="GWA68" s="469"/>
      <c r="GWB68" s="469"/>
      <c r="GWC68" s="469"/>
      <c r="GWD68" s="469"/>
      <c r="GWE68" s="469"/>
      <c r="GWF68" s="469"/>
      <c r="GWG68" s="469"/>
      <c r="GWH68" s="469"/>
      <c r="GWI68" s="469"/>
      <c r="GWJ68" s="469"/>
      <c r="GWK68" s="469"/>
      <c r="GWL68" s="469"/>
      <c r="GWM68" s="469"/>
      <c r="GWN68" s="469"/>
      <c r="GWO68" s="469"/>
      <c r="GWP68" s="469"/>
      <c r="GWQ68" s="469"/>
      <c r="GWR68" s="469"/>
      <c r="GWS68" s="469"/>
      <c r="GWT68" s="469"/>
      <c r="GWU68" s="469"/>
      <c r="GWV68" s="469"/>
      <c r="GWW68" s="469"/>
      <c r="GWX68" s="469"/>
      <c r="GWY68" s="469"/>
      <c r="GWZ68" s="469"/>
      <c r="GXA68" s="469"/>
      <c r="GXB68" s="469"/>
      <c r="GXC68" s="469"/>
      <c r="GXD68" s="469"/>
      <c r="GXE68" s="469"/>
      <c r="GXF68" s="469"/>
      <c r="GXG68" s="469"/>
      <c r="GXH68" s="469"/>
      <c r="GXI68" s="469"/>
      <c r="GXJ68" s="469"/>
      <c r="GXK68" s="469"/>
      <c r="GXL68" s="469"/>
      <c r="GXM68" s="469"/>
      <c r="GXN68" s="469"/>
      <c r="GXO68" s="469"/>
      <c r="GXP68" s="469"/>
      <c r="GXQ68" s="469"/>
      <c r="GXR68" s="469"/>
      <c r="GXS68" s="469"/>
      <c r="GXT68" s="469"/>
      <c r="GXU68" s="469"/>
      <c r="GXV68" s="469"/>
      <c r="GXW68" s="469"/>
      <c r="GXX68" s="469"/>
      <c r="GXY68" s="469"/>
      <c r="GXZ68" s="469"/>
      <c r="GYA68" s="469"/>
      <c r="GYB68" s="469"/>
      <c r="GYC68" s="469"/>
      <c r="GYD68" s="469"/>
      <c r="GYE68" s="469"/>
      <c r="GYF68" s="469"/>
      <c r="GYG68" s="469"/>
      <c r="GYH68" s="469"/>
      <c r="GYI68" s="469"/>
      <c r="GYJ68" s="469"/>
      <c r="GYK68" s="469"/>
      <c r="GYL68" s="469"/>
      <c r="GYM68" s="469"/>
      <c r="GYN68" s="469"/>
      <c r="GYO68" s="469"/>
      <c r="GYP68" s="469"/>
      <c r="GYQ68" s="469"/>
      <c r="GYR68" s="469"/>
      <c r="GYS68" s="469"/>
      <c r="GYT68" s="469"/>
      <c r="GYU68" s="469"/>
      <c r="GYV68" s="469"/>
      <c r="GYW68" s="469"/>
      <c r="GYX68" s="469"/>
      <c r="GYY68" s="469"/>
      <c r="GYZ68" s="469"/>
      <c r="GZA68" s="469"/>
      <c r="GZB68" s="469"/>
      <c r="GZC68" s="469"/>
      <c r="GZD68" s="469"/>
      <c r="GZE68" s="469"/>
      <c r="GZF68" s="469"/>
      <c r="GZG68" s="469"/>
      <c r="GZH68" s="469"/>
      <c r="GZI68" s="469"/>
      <c r="GZJ68" s="469"/>
      <c r="GZK68" s="469"/>
      <c r="GZL68" s="469"/>
      <c r="GZM68" s="469"/>
      <c r="GZN68" s="469"/>
      <c r="GZO68" s="469"/>
      <c r="GZP68" s="469"/>
      <c r="GZQ68" s="469"/>
      <c r="GZR68" s="469"/>
      <c r="GZS68" s="469"/>
      <c r="GZT68" s="469"/>
      <c r="GZU68" s="469"/>
      <c r="GZV68" s="469"/>
      <c r="GZW68" s="469"/>
      <c r="GZX68" s="469"/>
      <c r="GZY68" s="469"/>
      <c r="GZZ68" s="469"/>
      <c r="HAA68" s="469"/>
      <c r="HAB68" s="469"/>
      <c r="HAC68" s="469"/>
      <c r="HAD68" s="469"/>
      <c r="HAE68" s="469"/>
      <c r="HAF68" s="469"/>
      <c r="HAG68" s="469"/>
      <c r="HAH68" s="469"/>
      <c r="HAI68" s="469"/>
      <c r="HAJ68" s="469"/>
      <c r="HAK68" s="469"/>
      <c r="HAL68" s="469"/>
      <c r="HAM68" s="469"/>
      <c r="HAN68" s="469"/>
      <c r="HAO68" s="469"/>
      <c r="HAP68" s="469"/>
      <c r="HAQ68" s="469"/>
      <c r="HAR68" s="469"/>
      <c r="HAS68" s="469"/>
      <c r="HAT68" s="469"/>
      <c r="HAU68" s="469"/>
      <c r="HAV68" s="469"/>
      <c r="HAW68" s="469"/>
      <c r="HAX68" s="469"/>
      <c r="HAY68" s="469"/>
      <c r="HAZ68" s="469"/>
      <c r="HBA68" s="469"/>
      <c r="HBB68" s="469"/>
      <c r="HBC68" s="469"/>
      <c r="HBD68" s="469"/>
      <c r="HBE68" s="469"/>
      <c r="HBF68" s="469"/>
      <c r="HBG68" s="469"/>
      <c r="HBH68" s="469"/>
      <c r="HBI68" s="469"/>
      <c r="HBJ68" s="469"/>
      <c r="HBK68" s="469"/>
      <c r="HBL68" s="469"/>
      <c r="HBM68" s="469"/>
      <c r="HBN68" s="469"/>
      <c r="HBO68" s="469"/>
      <c r="HBP68" s="469"/>
      <c r="HBQ68" s="469"/>
      <c r="HBR68" s="469"/>
      <c r="HBS68" s="469"/>
      <c r="HBT68" s="469"/>
      <c r="HBU68" s="469"/>
      <c r="HBV68" s="469"/>
      <c r="HBW68" s="469"/>
      <c r="HBX68" s="469"/>
      <c r="HBY68" s="469"/>
      <c r="HBZ68" s="469"/>
      <c r="HCA68" s="469"/>
      <c r="HCB68" s="469"/>
      <c r="HCC68" s="469"/>
      <c r="HCD68" s="469"/>
      <c r="HCE68" s="469"/>
      <c r="HCF68" s="469"/>
      <c r="HCG68" s="469"/>
      <c r="HCH68" s="469"/>
      <c r="HCI68" s="469"/>
      <c r="HCJ68" s="469"/>
      <c r="HCK68" s="469"/>
      <c r="HCL68" s="469"/>
      <c r="HCM68" s="469"/>
      <c r="HCN68" s="469"/>
      <c r="HCO68" s="469"/>
      <c r="HCP68" s="469"/>
      <c r="HCQ68" s="469"/>
      <c r="HCR68" s="469"/>
      <c r="HCS68" s="469"/>
      <c r="HCT68" s="469"/>
      <c r="HCU68" s="469"/>
      <c r="HCV68" s="469"/>
      <c r="HCW68" s="469"/>
      <c r="HCX68" s="469"/>
      <c r="HCY68" s="469"/>
      <c r="HCZ68" s="469"/>
      <c r="HDA68" s="469"/>
      <c r="HDB68" s="469"/>
      <c r="HDC68" s="469"/>
      <c r="HDD68" s="469"/>
      <c r="HDE68" s="469"/>
      <c r="HDF68" s="469"/>
      <c r="HDG68" s="469"/>
      <c r="HDH68" s="469"/>
      <c r="HDI68" s="469"/>
      <c r="HDJ68" s="469"/>
      <c r="HDK68" s="469"/>
      <c r="HDL68" s="469"/>
      <c r="HDM68" s="469"/>
      <c r="HDN68" s="469"/>
      <c r="HDO68" s="469"/>
      <c r="HDP68" s="469"/>
      <c r="HDQ68" s="469"/>
      <c r="HDR68" s="469"/>
      <c r="HDS68" s="469"/>
      <c r="HDT68" s="469"/>
      <c r="HDU68" s="469"/>
      <c r="HDV68" s="469"/>
      <c r="HDW68" s="469"/>
      <c r="HDX68" s="469"/>
      <c r="HDY68" s="469"/>
      <c r="HDZ68" s="469"/>
      <c r="HEA68" s="469"/>
      <c r="HEB68" s="469"/>
      <c r="HEC68" s="469"/>
      <c r="HED68" s="469"/>
      <c r="HEE68" s="469"/>
      <c r="HEF68" s="469"/>
      <c r="HEG68" s="469"/>
      <c r="HEH68" s="469"/>
      <c r="HEI68" s="469"/>
      <c r="HEJ68" s="469"/>
      <c r="HEK68" s="469"/>
      <c r="HEL68" s="469"/>
      <c r="HEM68" s="469"/>
      <c r="HEN68" s="469"/>
      <c r="HEO68" s="469"/>
      <c r="HEP68" s="469"/>
      <c r="HEQ68" s="469"/>
      <c r="HER68" s="469"/>
      <c r="HES68" s="469"/>
      <c r="HET68" s="469"/>
      <c r="HEU68" s="469"/>
      <c r="HEV68" s="469"/>
      <c r="HEW68" s="469"/>
      <c r="HEX68" s="469"/>
      <c r="HEY68" s="469"/>
      <c r="HEZ68" s="469"/>
      <c r="HFA68" s="469"/>
      <c r="HFB68" s="469"/>
      <c r="HFC68" s="469"/>
      <c r="HFD68" s="469"/>
      <c r="HFE68" s="469"/>
      <c r="HFF68" s="469"/>
      <c r="HFG68" s="469"/>
      <c r="HFH68" s="469"/>
      <c r="HFI68" s="469"/>
      <c r="HFJ68" s="469"/>
      <c r="HFK68" s="469"/>
      <c r="HFL68" s="469"/>
      <c r="HFM68" s="469"/>
      <c r="HFN68" s="469"/>
      <c r="HFO68" s="469"/>
      <c r="HFP68" s="469"/>
      <c r="HFQ68" s="469"/>
      <c r="HFR68" s="469"/>
      <c r="HFS68" s="469"/>
      <c r="HFT68" s="469"/>
      <c r="HFU68" s="469"/>
      <c r="HFV68" s="469"/>
      <c r="HFW68" s="469"/>
      <c r="HFX68" s="469"/>
      <c r="HFY68" s="469"/>
      <c r="HFZ68" s="469"/>
      <c r="HGA68" s="469"/>
      <c r="HGB68" s="469"/>
      <c r="HGC68" s="469"/>
      <c r="HGD68" s="469"/>
      <c r="HGE68" s="469"/>
      <c r="HGF68" s="469"/>
      <c r="HGG68" s="469"/>
      <c r="HGH68" s="469"/>
      <c r="HGI68" s="469"/>
      <c r="HGJ68" s="469"/>
      <c r="HGK68" s="469"/>
      <c r="HGL68" s="469"/>
      <c r="HGM68" s="469"/>
      <c r="HGN68" s="469"/>
      <c r="HGO68" s="469"/>
      <c r="HGP68" s="469"/>
      <c r="HGQ68" s="469"/>
      <c r="HGR68" s="469"/>
      <c r="HGS68" s="469"/>
      <c r="HGT68" s="469"/>
      <c r="HGU68" s="469"/>
      <c r="HGV68" s="469"/>
      <c r="HGW68" s="469"/>
      <c r="HGX68" s="469"/>
      <c r="HGY68" s="469"/>
      <c r="HGZ68" s="469"/>
      <c r="HHA68" s="469"/>
      <c r="HHB68" s="469"/>
      <c r="HHC68" s="469"/>
      <c r="HHD68" s="469"/>
      <c r="HHE68" s="469"/>
      <c r="HHF68" s="469"/>
      <c r="HHG68" s="469"/>
      <c r="HHH68" s="469"/>
      <c r="HHI68" s="469"/>
      <c r="HHJ68" s="469"/>
      <c r="HHK68" s="469"/>
      <c r="HHL68" s="469"/>
      <c r="HHM68" s="469"/>
      <c r="HHN68" s="469"/>
      <c r="HHO68" s="469"/>
      <c r="HHP68" s="469"/>
      <c r="HHQ68" s="469"/>
      <c r="HHR68" s="469"/>
      <c r="HHS68" s="469"/>
      <c r="HHT68" s="469"/>
      <c r="HHU68" s="469"/>
      <c r="HHV68" s="469"/>
      <c r="HHW68" s="469"/>
      <c r="HHX68" s="469"/>
      <c r="HHY68" s="469"/>
      <c r="HHZ68" s="469"/>
      <c r="HIA68" s="469"/>
      <c r="HIB68" s="469"/>
      <c r="HIC68" s="469"/>
      <c r="HID68" s="469"/>
      <c r="HIE68" s="469"/>
      <c r="HIF68" s="469"/>
      <c r="HIG68" s="469"/>
      <c r="HIH68" s="469"/>
      <c r="HII68" s="469"/>
      <c r="HIJ68" s="469"/>
      <c r="HIK68" s="469"/>
      <c r="HIL68" s="469"/>
      <c r="HIM68" s="469"/>
      <c r="HIN68" s="469"/>
      <c r="HIO68" s="469"/>
      <c r="HIP68" s="469"/>
      <c r="HIQ68" s="469"/>
      <c r="HIR68" s="469"/>
      <c r="HIS68" s="469"/>
      <c r="HIT68" s="469"/>
      <c r="HIU68" s="469"/>
      <c r="HIV68" s="469"/>
      <c r="HIW68" s="469"/>
      <c r="HIX68" s="469"/>
      <c r="HIY68" s="469"/>
      <c r="HIZ68" s="469"/>
      <c r="HJA68" s="469"/>
      <c r="HJB68" s="469"/>
      <c r="HJC68" s="469"/>
      <c r="HJD68" s="469"/>
      <c r="HJE68" s="469"/>
      <c r="HJF68" s="469"/>
      <c r="HJG68" s="469"/>
      <c r="HJH68" s="469"/>
      <c r="HJI68" s="469"/>
      <c r="HJJ68" s="469"/>
      <c r="HJK68" s="469"/>
      <c r="HJL68" s="469"/>
      <c r="HJM68" s="469"/>
      <c r="HJN68" s="469"/>
      <c r="HJO68" s="469"/>
      <c r="HJP68" s="469"/>
      <c r="HJQ68" s="469"/>
      <c r="HJR68" s="469"/>
      <c r="HJS68" s="469"/>
      <c r="HJT68" s="469"/>
      <c r="HJU68" s="469"/>
      <c r="HJV68" s="469"/>
      <c r="HJW68" s="469"/>
      <c r="HJX68" s="469"/>
      <c r="HJY68" s="469"/>
      <c r="HJZ68" s="469"/>
      <c r="HKA68" s="469"/>
      <c r="HKB68" s="469"/>
      <c r="HKC68" s="469"/>
      <c r="HKD68" s="469"/>
      <c r="HKE68" s="469"/>
      <c r="HKF68" s="469"/>
      <c r="HKG68" s="469"/>
      <c r="HKH68" s="469"/>
      <c r="HKI68" s="469"/>
      <c r="HKJ68" s="469"/>
      <c r="HKK68" s="469"/>
      <c r="HKL68" s="469"/>
      <c r="HKM68" s="469"/>
      <c r="HKN68" s="469"/>
      <c r="HKO68" s="469"/>
      <c r="HKP68" s="469"/>
      <c r="HKQ68" s="469"/>
      <c r="HKR68" s="469"/>
      <c r="HKS68" s="469"/>
      <c r="HKT68" s="469"/>
      <c r="HKU68" s="469"/>
      <c r="HKV68" s="469"/>
      <c r="HKW68" s="469"/>
      <c r="HKX68" s="469"/>
      <c r="HKY68" s="469"/>
      <c r="HKZ68" s="469"/>
      <c r="HLA68" s="469"/>
      <c r="HLB68" s="469"/>
      <c r="HLC68" s="469"/>
      <c r="HLD68" s="469"/>
      <c r="HLE68" s="469"/>
      <c r="HLF68" s="469"/>
      <c r="HLG68" s="469"/>
      <c r="HLH68" s="469"/>
      <c r="HLI68" s="469"/>
      <c r="HLJ68" s="469"/>
      <c r="HLK68" s="469"/>
      <c r="HLL68" s="469"/>
      <c r="HLM68" s="469"/>
      <c r="HLN68" s="469"/>
      <c r="HLO68" s="469"/>
      <c r="HLP68" s="469"/>
      <c r="HLQ68" s="469"/>
      <c r="HLR68" s="469"/>
      <c r="HLS68" s="469"/>
      <c r="HLT68" s="469"/>
      <c r="HLU68" s="469"/>
      <c r="HLV68" s="469"/>
      <c r="HLW68" s="469"/>
      <c r="HLX68" s="469"/>
      <c r="HLY68" s="469"/>
      <c r="HLZ68" s="469"/>
      <c r="HMA68" s="469"/>
      <c r="HMB68" s="469"/>
      <c r="HMC68" s="469"/>
      <c r="HMD68" s="469"/>
      <c r="HME68" s="469"/>
      <c r="HMF68" s="469"/>
      <c r="HMG68" s="469"/>
      <c r="HMH68" s="469"/>
      <c r="HMI68" s="469"/>
      <c r="HMJ68" s="469"/>
      <c r="HMK68" s="469"/>
      <c r="HML68" s="469"/>
      <c r="HMM68" s="469"/>
      <c r="HMN68" s="469"/>
      <c r="HMO68" s="469"/>
      <c r="HMP68" s="469"/>
      <c r="HMQ68" s="469"/>
      <c r="HMR68" s="469"/>
      <c r="HMS68" s="469"/>
      <c r="HMT68" s="469"/>
      <c r="HMU68" s="469"/>
      <c r="HMV68" s="469"/>
      <c r="HMW68" s="469"/>
      <c r="HMX68" s="469"/>
      <c r="HMY68" s="469"/>
      <c r="HMZ68" s="469"/>
      <c r="HNA68" s="469"/>
      <c r="HNB68" s="469"/>
      <c r="HNC68" s="469"/>
      <c r="HND68" s="469"/>
      <c r="HNE68" s="469"/>
      <c r="HNF68" s="469"/>
      <c r="HNG68" s="469"/>
      <c r="HNH68" s="469"/>
      <c r="HNI68" s="469"/>
      <c r="HNJ68" s="469"/>
      <c r="HNK68" s="469"/>
      <c r="HNL68" s="469"/>
      <c r="HNM68" s="469"/>
      <c r="HNN68" s="469"/>
      <c r="HNO68" s="469"/>
      <c r="HNP68" s="469"/>
      <c r="HNQ68" s="469"/>
      <c r="HNR68" s="469"/>
      <c r="HNS68" s="469"/>
      <c r="HNT68" s="469"/>
      <c r="HNU68" s="469"/>
      <c r="HNV68" s="469"/>
      <c r="HNW68" s="469"/>
      <c r="HNX68" s="469"/>
      <c r="HNY68" s="469"/>
      <c r="HNZ68" s="469"/>
      <c r="HOA68" s="469"/>
      <c r="HOB68" s="469"/>
      <c r="HOC68" s="469"/>
      <c r="HOD68" s="469"/>
      <c r="HOE68" s="469"/>
      <c r="HOF68" s="469"/>
      <c r="HOG68" s="469"/>
      <c r="HOH68" s="469"/>
      <c r="HOI68" s="469"/>
      <c r="HOJ68" s="469"/>
      <c r="HOK68" s="469"/>
      <c r="HOL68" s="469"/>
      <c r="HOM68" s="469"/>
      <c r="HON68" s="469"/>
      <c r="HOO68" s="469"/>
      <c r="HOP68" s="469"/>
      <c r="HOQ68" s="469"/>
      <c r="HOR68" s="469"/>
      <c r="HOS68" s="469"/>
      <c r="HOT68" s="469"/>
      <c r="HOU68" s="469"/>
      <c r="HOV68" s="469"/>
      <c r="HOW68" s="469"/>
      <c r="HOX68" s="469"/>
      <c r="HOY68" s="469"/>
      <c r="HOZ68" s="469"/>
      <c r="HPA68" s="469"/>
      <c r="HPB68" s="469"/>
      <c r="HPC68" s="469"/>
      <c r="HPD68" s="469"/>
      <c r="HPE68" s="469"/>
      <c r="HPF68" s="469"/>
      <c r="HPG68" s="469"/>
      <c r="HPH68" s="469"/>
      <c r="HPI68" s="469"/>
      <c r="HPJ68" s="469"/>
      <c r="HPK68" s="469"/>
      <c r="HPL68" s="469"/>
      <c r="HPM68" s="469"/>
      <c r="HPN68" s="469"/>
      <c r="HPO68" s="469"/>
      <c r="HPP68" s="469"/>
      <c r="HPQ68" s="469"/>
      <c r="HPR68" s="469"/>
      <c r="HPS68" s="469"/>
      <c r="HPT68" s="469"/>
      <c r="HPU68" s="469"/>
      <c r="HPV68" s="469"/>
      <c r="HPW68" s="469"/>
      <c r="HPX68" s="469"/>
      <c r="HPY68" s="469"/>
      <c r="HPZ68" s="469"/>
      <c r="HQA68" s="469"/>
      <c r="HQB68" s="469"/>
      <c r="HQC68" s="469"/>
      <c r="HQD68" s="469"/>
      <c r="HQE68" s="469"/>
      <c r="HQF68" s="469"/>
      <c r="HQG68" s="469"/>
      <c r="HQH68" s="469"/>
      <c r="HQI68" s="469"/>
      <c r="HQJ68" s="469"/>
      <c r="HQK68" s="469"/>
      <c r="HQL68" s="469"/>
      <c r="HQM68" s="469"/>
      <c r="HQN68" s="469"/>
      <c r="HQO68" s="469"/>
      <c r="HQP68" s="469"/>
      <c r="HQQ68" s="469"/>
      <c r="HQR68" s="469"/>
      <c r="HQS68" s="469"/>
      <c r="HQT68" s="469"/>
      <c r="HQU68" s="469"/>
      <c r="HQV68" s="469"/>
      <c r="HQW68" s="469"/>
      <c r="HQX68" s="469"/>
      <c r="HQY68" s="469"/>
      <c r="HQZ68" s="469"/>
      <c r="HRA68" s="469"/>
      <c r="HRB68" s="469"/>
      <c r="HRC68" s="469"/>
      <c r="HRD68" s="469"/>
      <c r="HRE68" s="469"/>
      <c r="HRF68" s="469"/>
      <c r="HRG68" s="469"/>
      <c r="HRH68" s="469"/>
      <c r="HRI68" s="469"/>
      <c r="HRJ68" s="469"/>
      <c r="HRK68" s="469"/>
      <c r="HRL68" s="469"/>
      <c r="HRM68" s="469"/>
      <c r="HRN68" s="469"/>
      <c r="HRO68" s="469"/>
      <c r="HRP68" s="469"/>
      <c r="HRQ68" s="469"/>
      <c r="HRR68" s="469"/>
      <c r="HRS68" s="469"/>
      <c r="HRT68" s="469"/>
      <c r="HRU68" s="469"/>
      <c r="HRV68" s="469"/>
      <c r="HRW68" s="469"/>
      <c r="HRX68" s="469"/>
      <c r="HRY68" s="469"/>
      <c r="HRZ68" s="469"/>
      <c r="HSA68" s="469"/>
      <c r="HSB68" s="469"/>
      <c r="HSC68" s="469"/>
      <c r="HSD68" s="469"/>
      <c r="HSE68" s="469"/>
      <c r="HSF68" s="469"/>
      <c r="HSG68" s="469"/>
      <c r="HSH68" s="469"/>
      <c r="HSI68" s="469"/>
      <c r="HSJ68" s="469"/>
      <c r="HSK68" s="469"/>
      <c r="HSL68" s="469"/>
      <c r="HSM68" s="469"/>
      <c r="HSN68" s="469"/>
      <c r="HSO68" s="469"/>
      <c r="HSP68" s="469"/>
      <c r="HSQ68" s="469"/>
      <c r="HSR68" s="469"/>
      <c r="HSS68" s="469"/>
      <c r="HST68" s="469"/>
      <c r="HSU68" s="469"/>
      <c r="HSV68" s="469"/>
      <c r="HSW68" s="469"/>
      <c r="HSX68" s="469"/>
      <c r="HSY68" s="469"/>
      <c r="HSZ68" s="469"/>
      <c r="HTA68" s="469"/>
      <c r="HTB68" s="469"/>
      <c r="HTC68" s="469"/>
      <c r="HTD68" s="469"/>
      <c r="HTE68" s="469"/>
      <c r="HTF68" s="469"/>
      <c r="HTG68" s="469"/>
      <c r="HTH68" s="469"/>
      <c r="HTI68" s="469"/>
      <c r="HTJ68" s="469"/>
      <c r="HTK68" s="469"/>
      <c r="HTL68" s="469"/>
      <c r="HTM68" s="469"/>
      <c r="HTN68" s="469"/>
      <c r="HTO68" s="469"/>
      <c r="HTP68" s="469"/>
      <c r="HTQ68" s="469"/>
      <c r="HTR68" s="469"/>
      <c r="HTS68" s="469"/>
      <c r="HTT68" s="469"/>
      <c r="HTU68" s="469"/>
      <c r="HTV68" s="469"/>
      <c r="HTW68" s="469"/>
      <c r="HTX68" s="469"/>
      <c r="HTY68" s="469"/>
      <c r="HTZ68" s="469"/>
      <c r="HUA68" s="469"/>
      <c r="HUB68" s="469"/>
      <c r="HUC68" s="469"/>
      <c r="HUD68" s="469"/>
      <c r="HUE68" s="469"/>
      <c r="HUF68" s="469"/>
      <c r="HUG68" s="469"/>
      <c r="HUH68" s="469"/>
      <c r="HUI68" s="469"/>
      <c r="HUJ68" s="469"/>
      <c r="HUK68" s="469"/>
      <c r="HUL68" s="469"/>
      <c r="HUM68" s="469"/>
      <c r="HUN68" s="469"/>
      <c r="HUO68" s="469"/>
      <c r="HUP68" s="469"/>
      <c r="HUQ68" s="469"/>
      <c r="HUR68" s="469"/>
      <c r="HUS68" s="469"/>
      <c r="HUT68" s="469"/>
      <c r="HUU68" s="469"/>
      <c r="HUV68" s="469"/>
      <c r="HUW68" s="469"/>
      <c r="HUX68" s="469"/>
      <c r="HUY68" s="469"/>
      <c r="HUZ68" s="469"/>
      <c r="HVA68" s="469"/>
      <c r="HVB68" s="469"/>
      <c r="HVC68" s="469"/>
      <c r="HVD68" s="469"/>
      <c r="HVE68" s="469"/>
      <c r="HVF68" s="469"/>
      <c r="HVG68" s="469"/>
      <c r="HVH68" s="469"/>
      <c r="HVI68" s="469"/>
      <c r="HVJ68" s="469"/>
      <c r="HVK68" s="469"/>
      <c r="HVL68" s="469"/>
      <c r="HVM68" s="469"/>
      <c r="HVN68" s="469"/>
      <c r="HVO68" s="469"/>
      <c r="HVP68" s="469"/>
      <c r="HVQ68" s="469"/>
      <c r="HVR68" s="469"/>
      <c r="HVS68" s="469"/>
      <c r="HVT68" s="469"/>
      <c r="HVU68" s="469"/>
      <c r="HVV68" s="469"/>
      <c r="HVW68" s="469"/>
      <c r="HVX68" s="469"/>
      <c r="HVY68" s="469"/>
      <c r="HVZ68" s="469"/>
      <c r="HWA68" s="469"/>
      <c r="HWB68" s="469"/>
      <c r="HWC68" s="469"/>
      <c r="HWD68" s="469"/>
      <c r="HWE68" s="469"/>
      <c r="HWF68" s="469"/>
      <c r="HWG68" s="469"/>
      <c r="HWH68" s="469"/>
      <c r="HWI68" s="469"/>
      <c r="HWJ68" s="469"/>
      <c r="HWK68" s="469"/>
      <c r="HWL68" s="469"/>
      <c r="HWM68" s="469"/>
      <c r="HWN68" s="469"/>
      <c r="HWO68" s="469"/>
      <c r="HWP68" s="469"/>
      <c r="HWQ68" s="469"/>
      <c r="HWR68" s="469"/>
      <c r="HWS68" s="469"/>
      <c r="HWT68" s="469"/>
      <c r="HWU68" s="469"/>
      <c r="HWV68" s="469"/>
      <c r="HWW68" s="469"/>
      <c r="HWX68" s="469"/>
      <c r="HWY68" s="469"/>
      <c r="HWZ68" s="469"/>
      <c r="HXA68" s="469"/>
      <c r="HXB68" s="469"/>
      <c r="HXC68" s="469"/>
      <c r="HXD68" s="469"/>
      <c r="HXE68" s="469"/>
      <c r="HXF68" s="469"/>
      <c r="HXG68" s="469"/>
      <c r="HXH68" s="469"/>
      <c r="HXI68" s="469"/>
      <c r="HXJ68" s="469"/>
      <c r="HXK68" s="469"/>
      <c r="HXL68" s="469"/>
      <c r="HXM68" s="469"/>
      <c r="HXN68" s="469"/>
      <c r="HXO68" s="469"/>
      <c r="HXP68" s="469"/>
      <c r="HXQ68" s="469"/>
      <c r="HXR68" s="469"/>
      <c r="HXS68" s="469"/>
      <c r="HXT68" s="469"/>
      <c r="HXU68" s="469"/>
      <c r="HXV68" s="469"/>
      <c r="HXW68" s="469"/>
      <c r="HXX68" s="469"/>
      <c r="HXY68" s="469"/>
      <c r="HXZ68" s="469"/>
      <c r="HYA68" s="469"/>
      <c r="HYB68" s="469"/>
      <c r="HYC68" s="469"/>
      <c r="HYD68" s="469"/>
      <c r="HYE68" s="469"/>
      <c r="HYF68" s="469"/>
      <c r="HYG68" s="469"/>
      <c r="HYH68" s="469"/>
      <c r="HYI68" s="469"/>
      <c r="HYJ68" s="469"/>
      <c r="HYK68" s="469"/>
      <c r="HYL68" s="469"/>
      <c r="HYM68" s="469"/>
      <c r="HYN68" s="469"/>
      <c r="HYO68" s="469"/>
      <c r="HYP68" s="469"/>
      <c r="HYQ68" s="469"/>
      <c r="HYR68" s="469"/>
      <c r="HYS68" s="469"/>
      <c r="HYT68" s="469"/>
      <c r="HYU68" s="469"/>
      <c r="HYV68" s="469"/>
      <c r="HYW68" s="469"/>
      <c r="HYX68" s="469"/>
      <c r="HYY68" s="469"/>
      <c r="HYZ68" s="469"/>
      <c r="HZA68" s="469"/>
      <c r="HZB68" s="469"/>
      <c r="HZC68" s="469"/>
      <c r="HZD68" s="469"/>
      <c r="HZE68" s="469"/>
      <c r="HZF68" s="469"/>
      <c r="HZG68" s="469"/>
      <c r="HZH68" s="469"/>
      <c r="HZI68" s="469"/>
      <c r="HZJ68" s="469"/>
      <c r="HZK68" s="469"/>
      <c r="HZL68" s="469"/>
      <c r="HZM68" s="469"/>
      <c r="HZN68" s="469"/>
      <c r="HZO68" s="469"/>
      <c r="HZP68" s="469"/>
      <c r="HZQ68" s="469"/>
      <c r="HZR68" s="469"/>
      <c r="HZS68" s="469"/>
      <c r="HZT68" s="469"/>
      <c r="HZU68" s="469"/>
      <c r="HZV68" s="469"/>
      <c r="HZW68" s="469"/>
      <c r="HZX68" s="469"/>
      <c r="HZY68" s="469"/>
      <c r="HZZ68" s="469"/>
      <c r="IAA68" s="469"/>
      <c r="IAB68" s="469"/>
      <c r="IAC68" s="469"/>
      <c r="IAD68" s="469"/>
      <c r="IAE68" s="469"/>
      <c r="IAF68" s="469"/>
      <c r="IAG68" s="469"/>
      <c r="IAH68" s="469"/>
      <c r="IAI68" s="469"/>
      <c r="IAJ68" s="469"/>
      <c r="IAK68" s="469"/>
      <c r="IAL68" s="469"/>
      <c r="IAM68" s="469"/>
      <c r="IAN68" s="469"/>
      <c r="IAO68" s="469"/>
      <c r="IAP68" s="469"/>
      <c r="IAQ68" s="469"/>
      <c r="IAR68" s="469"/>
      <c r="IAS68" s="469"/>
      <c r="IAT68" s="469"/>
      <c r="IAU68" s="469"/>
      <c r="IAV68" s="469"/>
      <c r="IAW68" s="469"/>
      <c r="IAX68" s="469"/>
      <c r="IAY68" s="469"/>
      <c r="IAZ68" s="469"/>
      <c r="IBA68" s="469"/>
      <c r="IBB68" s="469"/>
      <c r="IBC68" s="469"/>
      <c r="IBD68" s="469"/>
      <c r="IBE68" s="469"/>
      <c r="IBF68" s="469"/>
      <c r="IBG68" s="469"/>
      <c r="IBH68" s="469"/>
      <c r="IBI68" s="469"/>
      <c r="IBJ68" s="469"/>
      <c r="IBK68" s="469"/>
      <c r="IBL68" s="469"/>
      <c r="IBM68" s="469"/>
      <c r="IBN68" s="469"/>
      <c r="IBO68" s="469"/>
      <c r="IBP68" s="469"/>
      <c r="IBQ68" s="469"/>
      <c r="IBR68" s="469"/>
      <c r="IBS68" s="469"/>
      <c r="IBT68" s="469"/>
      <c r="IBU68" s="469"/>
      <c r="IBV68" s="469"/>
      <c r="IBW68" s="469"/>
      <c r="IBX68" s="469"/>
      <c r="IBY68" s="469"/>
      <c r="IBZ68" s="469"/>
      <c r="ICA68" s="469"/>
      <c r="ICB68" s="469"/>
      <c r="ICC68" s="469"/>
      <c r="ICD68" s="469"/>
      <c r="ICE68" s="469"/>
      <c r="ICF68" s="469"/>
      <c r="ICG68" s="469"/>
      <c r="ICH68" s="469"/>
      <c r="ICI68" s="469"/>
      <c r="ICJ68" s="469"/>
      <c r="ICK68" s="469"/>
      <c r="ICL68" s="469"/>
      <c r="ICM68" s="469"/>
      <c r="ICN68" s="469"/>
      <c r="ICO68" s="469"/>
      <c r="ICP68" s="469"/>
      <c r="ICQ68" s="469"/>
      <c r="ICR68" s="469"/>
      <c r="ICS68" s="469"/>
      <c r="ICT68" s="469"/>
      <c r="ICU68" s="469"/>
      <c r="ICV68" s="469"/>
      <c r="ICW68" s="469"/>
      <c r="ICX68" s="469"/>
      <c r="ICY68" s="469"/>
      <c r="ICZ68" s="469"/>
      <c r="IDA68" s="469"/>
      <c r="IDB68" s="469"/>
      <c r="IDC68" s="469"/>
      <c r="IDD68" s="469"/>
      <c r="IDE68" s="469"/>
      <c r="IDF68" s="469"/>
      <c r="IDG68" s="469"/>
      <c r="IDH68" s="469"/>
      <c r="IDI68" s="469"/>
      <c r="IDJ68" s="469"/>
      <c r="IDK68" s="469"/>
      <c r="IDL68" s="469"/>
      <c r="IDM68" s="469"/>
      <c r="IDN68" s="469"/>
      <c r="IDO68" s="469"/>
      <c r="IDP68" s="469"/>
      <c r="IDQ68" s="469"/>
      <c r="IDR68" s="469"/>
      <c r="IDS68" s="469"/>
      <c r="IDT68" s="469"/>
      <c r="IDU68" s="469"/>
      <c r="IDV68" s="469"/>
      <c r="IDW68" s="469"/>
      <c r="IDX68" s="469"/>
      <c r="IDY68" s="469"/>
      <c r="IDZ68" s="469"/>
      <c r="IEA68" s="469"/>
      <c r="IEB68" s="469"/>
      <c r="IEC68" s="469"/>
      <c r="IED68" s="469"/>
      <c r="IEE68" s="469"/>
      <c r="IEF68" s="469"/>
      <c r="IEG68" s="469"/>
      <c r="IEH68" s="469"/>
      <c r="IEI68" s="469"/>
      <c r="IEJ68" s="469"/>
      <c r="IEK68" s="469"/>
      <c r="IEL68" s="469"/>
      <c r="IEM68" s="469"/>
      <c r="IEN68" s="469"/>
      <c r="IEO68" s="469"/>
      <c r="IEP68" s="469"/>
      <c r="IEQ68" s="469"/>
      <c r="IER68" s="469"/>
      <c r="IES68" s="469"/>
      <c r="IET68" s="469"/>
      <c r="IEU68" s="469"/>
      <c r="IEV68" s="469"/>
      <c r="IEW68" s="469"/>
      <c r="IEX68" s="469"/>
      <c r="IEY68" s="469"/>
      <c r="IEZ68" s="469"/>
      <c r="IFA68" s="469"/>
      <c r="IFB68" s="469"/>
      <c r="IFC68" s="469"/>
      <c r="IFD68" s="469"/>
      <c r="IFE68" s="469"/>
      <c r="IFF68" s="469"/>
      <c r="IFG68" s="469"/>
      <c r="IFH68" s="469"/>
      <c r="IFI68" s="469"/>
      <c r="IFJ68" s="469"/>
      <c r="IFK68" s="469"/>
      <c r="IFL68" s="469"/>
      <c r="IFM68" s="469"/>
      <c r="IFN68" s="469"/>
      <c r="IFO68" s="469"/>
      <c r="IFP68" s="469"/>
      <c r="IFQ68" s="469"/>
      <c r="IFR68" s="469"/>
      <c r="IFS68" s="469"/>
      <c r="IFT68" s="469"/>
      <c r="IFU68" s="469"/>
      <c r="IFV68" s="469"/>
      <c r="IFW68" s="469"/>
      <c r="IFX68" s="469"/>
      <c r="IFY68" s="469"/>
      <c r="IFZ68" s="469"/>
      <c r="IGA68" s="469"/>
      <c r="IGB68" s="469"/>
      <c r="IGC68" s="469"/>
      <c r="IGD68" s="469"/>
      <c r="IGE68" s="469"/>
      <c r="IGF68" s="469"/>
      <c r="IGG68" s="469"/>
      <c r="IGH68" s="469"/>
      <c r="IGI68" s="469"/>
      <c r="IGJ68" s="469"/>
      <c r="IGK68" s="469"/>
      <c r="IGL68" s="469"/>
      <c r="IGM68" s="469"/>
      <c r="IGN68" s="469"/>
      <c r="IGO68" s="469"/>
      <c r="IGP68" s="469"/>
      <c r="IGQ68" s="469"/>
      <c r="IGR68" s="469"/>
      <c r="IGS68" s="469"/>
      <c r="IGT68" s="469"/>
      <c r="IGU68" s="469"/>
      <c r="IGV68" s="469"/>
      <c r="IGW68" s="469"/>
      <c r="IGX68" s="469"/>
      <c r="IGY68" s="469"/>
      <c r="IGZ68" s="469"/>
      <c r="IHA68" s="469"/>
      <c r="IHB68" s="469"/>
      <c r="IHC68" s="469"/>
      <c r="IHD68" s="469"/>
      <c r="IHE68" s="469"/>
      <c r="IHF68" s="469"/>
      <c r="IHG68" s="469"/>
      <c r="IHH68" s="469"/>
      <c r="IHI68" s="469"/>
      <c r="IHJ68" s="469"/>
      <c r="IHK68" s="469"/>
      <c r="IHL68" s="469"/>
      <c r="IHM68" s="469"/>
      <c r="IHN68" s="469"/>
      <c r="IHO68" s="469"/>
      <c r="IHP68" s="469"/>
      <c r="IHQ68" s="469"/>
      <c r="IHR68" s="469"/>
      <c r="IHS68" s="469"/>
      <c r="IHT68" s="469"/>
      <c r="IHU68" s="469"/>
      <c r="IHV68" s="469"/>
      <c r="IHW68" s="469"/>
      <c r="IHX68" s="469"/>
      <c r="IHY68" s="469"/>
      <c r="IHZ68" s="469"/>
      <c r="IIA68" s="469"/>
      <c r="IIB68" s="469"/>
      <c r="IIC68" s="469"/>
      <c r="IID68" s="469"/>
      <c r="IIE68" s="469"/>
      <c r="IIF68" s="469"/>
      <c r="IIG68" s="469"/>
      <c r="IIH68" s="469"/>
      <c r="III68" s="469"/>
      <c r="IIJ68" s="469"/>
      <c r="IIK68" s="469"/>
      <c r="IIL68" s="469"/>
      <c r="IIM68" s="469"/>
      <c r="IIN68" s="469"/>
      <c r="IIO68" s="469"/>
      <c r="IIP68" s="469"/>
      <c r="IIQ68" s="469"/>
      <c r="IIR68" s="469"/>
      <c r="IIS68" s="469"/>
      <c r="IIT68" s="469"/>
      <c r="IIU68" s="469"/>
      <c r="IIV68" s="469"/>
      <c r="IIW68" s="469"/>
      <c r="IIX68" s="469"/>
      <c r="IIY68" s="469"/>
      <c r="IIZ68" s="469"/>
      <c r="IJA68" s="469"/>
      <c r="IJB68" s="469"/>
      <c r="IJC68" s="469"/>
      <c r="IJD68" s="469"/>
      <c r="IJE68" s="469"/>
      <c r="IJF68" s="469"/>
      <c r="IJG68" s="469"/>
      <c r="IJH68" s="469"/>
      <c r="IJI68" s="469"/>
      <c r="IJJ68" s="469"/>
      <c r="IJK68" s="469"/>
      <c r="IJL68" s="469"/>
      <c r="IJM68" s="469"/>
      <c r="IJN68" s="469"/>
      <c r="IJO68" s="469"/>
      <c r="IJP68" s="469"/>
      <c r="IJQ68" s="469"/>
      <c r="IJR68" s="469"/>
      <c r="IJS68" s="469"/>
      <c r="IJT68" s="469"/>
      <c r="IJU68" s="469"/>
      <c r="IJV68" s="469"/>
      <c r="IJW68" s="469"/>
      <c r="IJX68" s="469"/>
      <c r="IJY68" s="469"/>
      <c r="IJZ68" s="469"/>
      <c r="IKA68" s="469"/>
      <c r="IKB68" s="469"/>
      <c r="IKC68" s="469"/>
      <c r="IKD68" s="469"/>
      <c r="IKE68" s="469"/>
      <c r="IKF68" s="469"/>
      <c r="IKG68" s="469"/>
      <c r="IKH68" s="469"/>
      <c r="IKI68" s="469"/>
      <c r="IKJ68" s="469"/>
      <c r="IKK68" s="469"/>
      <c r="IKL68" s="469"/>
      <c r="IKM68" s="469"/>
      <c r="IKN68" s="469"/>
      <c r="IKO68" s="469"/>
      <c r="IKP68" s="469"/>
      <c r="IKQ68" s="469"/>
      <c r="IKR68" s="469"/>
      <c r="IKS68" s="469"/>
      <c r="IKT68" s="469"/>
      <c r="IKU68" s="469"/>
      <c r="IKV68" s="469"/>
      <c r="IKW68" s="469"/>
      <c r="IKX68" s="469"/>
      <c r="IKY68" s="469"/>
      <c r="IKZ68" s="469"/>
      <c r="ILA68" s="469"/>
      <c r="ILB68" s="469"/>
      <c r="ILC68" s="469"/>
      <c r="ILD68" s="469"/>
      <c r="ILE68" s="469"/>
      <c r="ILF68" s="469"/>
      <c r="ILG68" s="469"/>
      <c r="ILH68" s="469"/>
      <c r="ILI68" s="469"/>
      <c r="ILJ68" s="469"/>
      <c r="ILK68" s="469"/>
      <c r="ILL68" s="469"/>
      <c r="ILM68" s="469"/>
      <c r="ILN68" s="469"/>
      <c r="ILO68" s="469"/>
      <c r="ILP68" s="469"/>
      <c r="ILQ68" s="469"/>
      <c r="ILR68" s="469"/>
      <c r="ILS68" s="469"/>
      <c r="ILT68" s="469"/>
      <c r="ILU68" s="469"/>
      <c r="ILV68" s="469"/>
      <c r="ILW68" s="469"/>
      <c r="ILX68" s="469"/>
      <c r="ILY68" s="469"/>
      <c r="ILZ68" s="469"/>
      <c r="IMA68" s="469"/>
      <c r="IMB68" s="469"/>
      <c r="IMC68" s="469"/>
      <c r="IMD68" s="469"/>
      <c r="IME68" s="469"/>
      <c r="IMF68" s="469"/>
      <c r="IMG68" s="469"/>
      <c r="IMH68" s="469"/>
      <c r="IMI68" s="469"/>
      <c r="IMJ68" s="469"/>
      <c r="IMK68" s="469"/>
      <c r="IML68" s="469"/>
      <c r="IMM68" s="469"/>
      <c r="IMN68" s="469"/>
      <c r="IMO68" s="469"/>
      <c r="IMP68" s="469"/>
      <c r="IMQ68" s="469"/>
      <c r="IMR68" s="469"/>
      <c r="IMS68" s="469"/>
      <c r="IMT68" s="469"/>
      <c r="IMU68" s="469"/>
      <c r="IMV68" s="469"/>
      <c r="IMW68" s="469"/>
      <c r="IMX68" s="469"/>
      <c r="IMY68" s="469"/>
      <c r="IMZ68" s="469"/>
      <c r="INA68" s="469"/>
      <c r="INB68" s="469"/>
      <c r="INC68" s="469"/>
      <c r="IND68" s="469"/>
      <c r="INE68" s="469"/>
      <c r="INF68" s="469"/>
      <c r="ING68" s="469"/>
      <c r="INH68" s="469"/>
      <c r="INI68" s="469"/>
      <c r="INJ68" s="469"/>
      <c r="INK68" s="469"/>
      <c r="INL68" s="469"/>
      <c r="INM68" s="469"/>
      <c r="INN68" s="469"/>
      <c r="INO68" s="469"/>
      <c r="INP68" s="469"/>
      <c r="INQ68" s="469"/>
      <c r="INR68" s="469"/>
      <c r="INS68" s="469"/>
      <c r="INT68" s="469"/>
      <c r="INU68" s="469"/>
      <c r="INV68" s="469"/>
      <c r="INW68" s="469"/>
      <c r="INX68" s="469"/>
      <c r="INY68" s="469"/>
      <c r="INZ68" s="469"/>
      <c r="IOA68" s="469"/>
      <c r="IOB68" s="469"/>
      <c r="IOC68" s="469"/>
      <c r="IOD68" s="469"/>
      <c r="IOE68" s="469"/>
      <c r="IOF68" s="469"/>
      <c r="IOG68" s="469"/>
      <c r="IOH68" s="469"/>
      <c r="IOI68" s="469"/>
      <c r="IOJ68" s="469"/>
      <c r="IOK68" s="469"/>
      <c r="IOL68" s="469"/>
      <c r="IOM68" s="469"/>
      <c r="ION68" s="469"/>
      <c r="IOO68" s="469"/>
      <c r="IOP68" s="469"/>
      <c r="IOQ68" s="469"/>
      <c r="IOR68" s="469"/>
      <c r="IOS68" s="469"/>
      <c r="IOT68" s="469"/>
      <c r="IOU68" s="469"/>
      <c r="IOV68" s="469"/>
      <c r="IOW68" s="469"/>
      <c r="IOX68" s="469"/>
      <c r="IOY68" s="469"/>
      <c r="IOZ68" s="469"/>
      <c r="IPA68" s="469"/>
      <c r="IPB68" s="469"/>
      <c r="IPC68" s="469"/>
      <c r="IPD68" s="469"/>
      <c r="IPE68" s="469"/>
      <c r="IPF68" s="469"/>
      <c r="IPG68" s="469"/>
      <c r="IPH68" s="469"/>
      <c r="IPI68" s="469"/>
      <c r="IPJ68" s="469"/>
      <c r="IPK68" s="469"/>
      <c r="IPL68" s="469"/>
      <c r="IPM68" s="469"/>
      <c r="IPN68" s="469"/>
      <c r="IPO68" s="469"/>
      <c r="IPP68" s="469"/>
      <c r="IPQ68" s="469"/>
      <c r="IPR68" s="469"/>
      <c r="IPS68" s="469"/>
      <c r="IPT68" s="469"/>
      <c r="IPU68" s="469"/>
      <c r="IPV68" s="469"/>
      <c r="IPW68" s="469"/>
      <c r="IPX68" s="469"/>
      <c r="IPY68" s="469"/>
      <c r="IPZ68" s="469"/>
      <c r="IQA68" s="469"/>
      <c r="IQB68" s="469"/>
      <c r="IQC68" s="469"/>
      <c r="IQD68" s="469"/>
      <c r="IQE68" s="469"/>
      <c r="IQF68" s="469"/>
      <c r="IQG68" s="469"/>
      <c r="IQH68" s="469"/>
      <c r="IQI68" s="469"/>
      <c r="IQJ68" s="469"/>
      <c r="IQK68" s="469"/>
      <c r="IQL68" s="469"/>
      <c r="IQM68" s="469"/>
      <c r="IQN68" s="469"/>
      <c r="IQO68" s="469"/>
      <c r="IQP68" s="469"/>
      <c r="IQQ68" s="469"/>
      <c r="IQR68" s="469"/>
      <c r="IQS68" s="469"/>
      <c r="IQT68" s="469"/>
      <c r="IQU68" s="469"/>
      <c r="IQV68" s="469"/>
      <c r="IQW68" s="469"/>
      <c r="IQX68" s="469"/>
      <c r="IQY68" s="469"/>
      <c r="IQZ68" s="469"/>
      <c r="IRA68" s="469"/>
      <c r="IRB68" s="469"/>
      <c r="IRC68" s="469"/>
      <c r="IRD68" s="469"/>
      <c r="IRE68" s="469"/>
      <c r="IRF68" s="469"/>
      <c r="IRG68" s="469"/>
      <c r="IRH68" s="469"/>
      <c r="IRI68" s="469"/>
      <c r="IRJ68" s="469"/>
      <c r="IRK68" s="469"/>
      <c r="IRL68" s="469"/>
      <c r="IRM68" s="469"/>
      <c r="IRN68" s="469"/>
      <c r="IRO68" s="469"/>
      <c r="IRP68" s="469"/>
      <c r="IRQ68" s="469"/>
      <c r="IRR68" s="469"/>
      <c r="IRS68" s="469"/>
      <c r="IRT68" s="469"/>
      <c r="IRU68" s="469"/>
      <c r="IRV68" s="469"/>
      <c r="IRW68" s="469"/>
      <c r="IRX68" s="469"/>
      <c r="IRY68" s="469"/>
      <c r="IRZ68" s="469"/>
      <c r="ISA68" s="469"/>
      <c r="ISB68" s="469"/>
      <c r="ISC68" s="469"/>
      <c r="ISD68" s="469"/>
      <c r="ISE68" s="469"/>
      <c r="ISF68" s="469"/>
      <c r="ISG68" s="469"/>
      <c r="ISH68" s="469"/>
      <c r="ISI68" s="469"/>
      <c r="ISJ68" s="469"/>
      <c r="ISK68" s="469"/>
      <c r="ISL68" s="469"/>
      <c r="ISM68" s="469"/>
      <c r="ISN68" s="469"/>
      <c r="ISO68" s="469"/>
      <c r="ISP68" s="469"/>
      <c r="ISQ68" s="469"/>
      <c r="ISR68" s="469"/>
      <c r="ISS68" s="469"/>
      <c r="IST68" s="469"/>
      <c r="ISU68" s="469"/>
      <c r="ISV68" s="469"/>
      <c r="ISW68" s="469"/>
      <c r="ISX68" s="469"/>
      <c r="ISY68" s="469"/>
      <c r="ISZ68" s="469"/>
      <c r="ITA68" s="469"/>
      <c r="ITB68" s="469"/>
      <c r="ITC68" s="469"/>
      <c r="ITD68" s="469"/>
      <c r="ITE68" s="469"/>
      <c r="ITF68" s="469"/>
      <c r="ITG68" s="469"/>
      <c r="ITH68" s="469"/>
      <c r="ITI68" s="469"/>
      <c r="ITJ68" s="469"/>
      <c r="ITK68" s="469"/>
      <c r="ITL68" s="469"/>
      <c r="ITM68" s="469"/>
      <c r="ITN68" s="469"/>
      <c r="ITO68" s="469"/>
      <c r="ITP68" s="469"/>
      <c r="ITQ68" s="469"/>
      <c r="ITR68" s="469"/>
      <c r="ITS68" s="469"/>
      <c r="ITT68" s="469"/>
      <c r="ITU68" s="469"/>
      <c r="ITV68" s="469"/>
      <c r="ITW68" s="469"/>
      <c r="ITX68" s="469"/>
      <c r="ITY68" s="469"/>
      <c r="ITZ68" s="469"/>
      <c r="IUA68" s="469"/>
      <c r="IUB68" s="469"/>
      <c r="IUC68" s="469"/>
      <c r="IUD68" s="469"/>
      <c r="IUE68" s="469"/>
      <c r="IUF68" s="469"/>
      <c r="IUG68" s="469"/>
      <c r="IUH68" s="469"/>
      <c r="IUI68" s="469"/>
      <c r="IUJ68" s="469"/>
      <c r="IUK68" s="469"/>
      <c r="IUL68" s="469"/>
      <c r="IUM68" s="469"/>
      <c r="IUN68" s="469"/>
      <c r="IUO68" s="469"/>
      <c r="IUP68" s="469"/>
      <c r="IUQ68" s="469"/>
      <c r="IUR68" s="469"/>
      <c r="IUS68" s="469"/>
      <c r="IUT68" s="469"/>
      <c r="IUU68" s="469"/>
      <c r="IUV68" s="469"/>
      <c r="IUW68" s="469"/>
      <c r="IUX68" s="469"/>
      <c r="IUY68" s="469"/>
      <c r="IUZ68" s="469"/>
      <c r="IVA68" s="469"/>
      <c r="IVB68" s="469"/>
      <c r="IVC68" s="469"/>
      <c r="IVD68" s="469"/>
      <c r="IVE68" s="469"/>
      <c r="IVF68" s="469"/>
      <c r="IVG68" s="469"/>
      <c r="IVH68" s="469"/>
      <c r="IVI68" s="469"/>
      <c r="IVJ68" s="469"/>
      <c r="IVK68" s="469"/>
      <c r="IVL68" s="469"/>
      <c r="IVM68" s="469"/>
      <c r="IVN68" s="469"/>
      <c r="IVO68" s="469"/>
      <c r="IVP68" s="469"/>
      <c r="IVQ68" s="469"/>
      <c r="IVR68" s="469"/>
      <c r="IVS68" s="469"/>
      <c r="IVT68" s="469"/>
      <c r="IVU68" s="469"/>
      <c r="IVV68" s="469"/>
      <c r="IVW68" s="469"/>
      <c r="IVX68" s="469"/>
      <c r="IVY68" s="469"/>
      <c r="IVZ68" s="469"/>
      <c r="IWA68" s="469"/>
      <c r="IWB68" s="469"/>
      <c r="IWC68" s="469"/>
      <c r="IWD68" s="469"/>
      <c r="IWE68" s="469"/>
      <c r="IWF68" s="469"/>
      <c r="IWG68" s="469"/>
      <c r="IWH68" s="469"/>
      <c r="IWI68" s="469"/>
      <c r="IWJ68" s="469"/>
      <c r="IWK68" s="469"/>
      <c r="IWL68" s="469"/>
      <c r="IWM68" s="469"/>
      <c r="IWN68" s="469"/>
      <c r="IWO68" s="469"/>
      <c r="IWP68" s="469"/>
      <c r="IWQ68" s="469"/>
      <c r="IWR68" s="469"/>
      <c r="IWS68" s="469"/>
      <c r="IWT68" s="469"/>
      <c r="IWU68" s="469"/>
      <c r="IWV68" s="469"/>
      <c r="IWW68" s="469"/>
      <c r="IWX68" s="469"/>
      <c r="IWY68" s="469"/>
      <c r="IWZ68" s="469"/>
      <c r="IXA68" s="469"/>
      <c r="IXB68" s="469"/>
      <c r="IXC68" s="469"/>
      <c r="IXD68" s="469"/>
      <c r="IXE68" s="469"/>
      <c r="IXF68" s="469"/>
      <c r="IXG68" s="469"/>
      <c r="IXH68" s="469"/>
      <c r="IXI68" s="469"/>
      <c r="IXJ68" s="469"/>
      <c r="IXK68" s="469"/>
      <c r="IXL68" s="469"/>
      <c r="IXM68" s="469"/>
      <c r="IXN68" s="469"/>
      <c r="IXO68" s="469"/>
      <c r="IXP68" s="469"/>
      <c r="IXQ68" s="469"/>
      <c r="IXR68" s="469"/>
      <c r="IXS68" s="469"/>
      <c r="IXT68" s="469"/>
      <c r="IXU68" s="469"/>
      <c r="IXV68" s="469"/>
      <c r="IXW68" s="469"/>
      <c r="IXX68" s="469"/>
      <c r="IXY68" s="469"/>
      <c r="IXZ68" s="469"/>
      <c r="IYA68" s="469"/>
      <c r="IYB68" s="469"/>
      <c r="IYC68" s="469"/>
      <c r="IYD68" s="469"/>
      <c r="IYE68" s="469"/>
      <c r="IYF68" s="469"/>
      <c r="IYG68" s="469"/>
      <c r="IYH68" s="469"/>
      <c r="IYI68" s="469"/>
      <c r="IYJ68" s="469"/>
      <c r="IYK68" s="469"/>
      <c r="IYL68" s="469"/>
      <c r="IYM68" s="469"/>
      <c r="IYN68" s="469"/>
      <c r="IYO68" s="469"/>
      <c r="IYP68" s="469"/>
      <c r="IYQ68" s="469"/>
      <c r="IYR68" s="469"/>
      <c r="IYS68" s="469"/>
      <c r="IYT68" s="469"/>
      <c r="IYU68" s="469"/>
      <c r="IYV68" s="469"/>
      <c r="IYW68" s="469"/>
      <c r="IYX68" s="469"/>
      <c r="IYY68" s="469"/>
      <c r="IYZ68" s="469"/>
      <c r="IZA68" s="469"/>
      <c r="IZB68" s="469"/>
      <c r="IZC68" s="469"/>
      <c r="IZD68" s="469"/>
      <c r="IZE68" s="469"/>
      <c r="IZF68" s="469"/>
      <c r="IZG68" s="469"/>
      <c r="IZH68" s="469"/>
      <c r="IZI68" s="469"/>
      <c r="IZJ68" s="469"/>
      <c r="IZK68" s="469"/>
      <c r="IZL68" s="469"/>
      <c r="IZM68" s="469"/>
      <c r="IZN68" s="469"/>
      <c r="IZO68" s="469"/>
      <c r="IZP68" s="469"/>
      <c r="IZQ68" s="469"/>
      <c r="IZR68" s="469"/>
      <c r="IZS68" s="469"/>
      <c r="IZT68" s="469"/>
      <c r="IZU68" s="469"/>
      <c r="IZV68" s="469"/>
      <c r="IZW68" s="469"/>
      <c r="IZX68" s="469"/>
      <c r="IZY68" s="469"/>
      <c r="IZZ68" s="469"/>
      <c r="JAA68" s="469"/>
      <c r="JAB68" s="469"/>
      <c r="JAC68" s="469"/>
      <c r="JAD68" s="469"/>
      <c r="JAE68" s="469"/>
      <c r="JAF68" s="469"/>
      <c r="JAG68" s="469"/>
      <c r="JAH68" s="469"/>
      <c r="JAI68" s="469"/>
      <c r="JAJ68" s="469"/>
      <c r="JAK68" s="469"/>
      <c r="JAL68" s="469"/>
      <c r="JAM68" s="469"/>
      <c r="JAN68" s="469"/>
      <c r="JAO68" s="469"/>
      <c r="JAP68" s="469"/>
      <c r="JAQ68" s="469"/>
      <c r="JAR68" s="469"/>
      <c r="JAS68" s="469"/>
      <c r="JAT68" s="469"/>
      <c r="JAU68" s="469"/>
      <c r="JAV68" s="469"/>
      <c r="JAW68" s="469"/>
      <c r="JAX68" s="469"/>
      <c r="JAY68" s="469"/>
      <c r="JAZ68" s="469"/>
      <c r="JBA68" s="469"/>
      <c r="JBB68" s="469"/>
      <c r="JBC68" s="469"/>
      <c r="JBD68" s="469"/>
      <c r="JBE68" s="469"/>
      <c r="JBF68" s="469"/>
      <c r="JBG68" s="469"/>
      <c r="JBH68" s="469"/>
      <c r="JBI68" s="469"/>
      <c r="JBJ68" s="469"/>
      <c r="JBK68" s="469"/>
      <c r="JBL68" s="469"/>
      <c r="JBM68" s="469"/>
      <c r="JBN68" s="469"/>
      <c r="JBO68" s="469"/>
      <c r="JBP68" s="469"/>
      <c r="JBQ68" s="469"/>
      <c r="JBR68" s="469"/>
      <c r="JBS68" s="469"/>
      <c r="JBT68" s="469"/>
      <c r="JBU68" s="469"/>
      <c r="JBV68" s="469"/>
      <c r="JBW68" s="469"/>
      <c r="JBX68" s="469"/>
      <c r="JBY68" s="469"/>
      <c r="JBZ68" s="469"/>
      <c r="JCA68" s="469"/>
      <c r="JCB68" s="469"/>
      <c r="JCC68" s="469"/>
      <c r="JCD68" s="469"/>
      <c r="JCE68" s="469"/>
      <c r="JCF68" s="469"/>
      <c r="JCG68" s="469"/>
      <c r="JCH68" s="469"/>
      <c r="JCI68" s="469"/>
      <c r="JCJ68" s="469"/>
      <c r="JCK68" s="469"/>
      <c r="JCL68" s="469"/>
      <c r="JCM68" s="469"/>
      <c r="JCN68" s="469"/>
      <c r="JCO68" s="469"/>
      <c r="JCP68" s="469"/>
      <c r="JCQ68" s="469"/>
      <c r="JCR68" s="469"/>
      <c r="JCS68" s="469"/>
      <c r="JCT68" s="469"/>
      <c r="JCU68" s="469"/>
      <c r="JCV68" s="469"/>
      <c r="JCW68" s="469"/>
      <c r="JCX68" s="469"/>
      <c r="JCY68" s="469"/>
      <c r="JCZ68" s="469"/>
      <c r="JDA68" s="469"/>
      <c r="JDB68" s="469"/>
      <c r="JDC68" s="469"/>
      <c r="JDD68" s="469"/>
      <c r="JDE68" s="469"/>
      <c r="JDF68" s="469"/>
      <c r="JDG68" s="469"/>
      <c r="JDH68" s="469"/>
      <c r="JDI68" s="469"/>
      <c r="JDJ68" s="469"/>
      <c r="JDK68" s="469"/>
      <c r="JDL68" s="469"/>
      <c r="JDM68" s="469"/>
      <c r="JDN68" s="469"/>
      <c r="JDO68" s="469"/>
      <c r="JDP68" s="469"/>
      <c r="JDQ68" s="469"/>
      <c r="JDR68" s="469"/>
      <c r="JDS68" s="469"/>
      <c r="JDT68" s="469"/>
      <c r="JDU68" s="469"/>
      <c r="JDV68" s="469"/>
      <c r="JDW68" s="469"/>
      <c r="JDX68" s="469"/>
      <c r="JDY68" s="469"/>
      <c r="JDZ68" s="469"/>
      <c r="JEA68" s="469"/>
      <c r="JEB68" s="469"/>
      <c r="JEC68" s="469"/>
      <c r="JED68" s="469"/>
      <c r="JEE68" s="469"/>
      <c r="JEF68" s="469"/>
      <c r="JEG68" s="469"/>
      <c r="JEH68" s="469"/>
      <c r="JEI68" s="469"/>
      <c r="JEJ68" s="469"/>
      <c r="JEK68" s="469"/>
      <c r="JEL68" s="469"/>
      <c r="JEM68" s="469"/>
      <c r="JEN68" s="469"/>
      <c r="JEO68" s="469"/>
      <c r="JEP68" s="469"/>
      <c r="JEQ68" s="469"/>
      <c r="JER68" s="469"/>
      <c r="JES68" s="469"/>
      <c r="JET68" s="469"/>
      <c r="JEU68" s="469"/>
      <c r="JEV68" s="469"/>
      <c r="JEW68" s="469"/>
      <c r="JEX68" s="469"/>
      <c r="JEY68" s="469"/>
      <c r="JEZ68" s="469"/>
      <c r="JFA68" s="469"/>
      <c r="JFB68" s="469"/>
      <c r="JFC68" s="469"/>
      <c r="JFD68" s="469"/>
      <c r="JFE68" s="469"/>
      <c r="JFF68" s="469"/>
      <c r="JFG68" s="469"/>
      <c r="JFH68" s="469"/>
      <c r="JFI68" s="469"/>
      <c r="JFJ68" s="469"/>
      <c r="JFK68" s="469"/>
      <c r="JFL68" s="469"/>
      <c r="JFM68" s="469"/>
      <c r="JFN68" s="469"/>
      <c r="JFO68" s="469"/>
      <c r="JFP68" s="469"/>
      <c r="JFQ68" s="469"/>
      <c r="JFR68" s="469"/>
      <c r="JFS68" s="469"/>
      <c r="JFT68" s="469"/>
      <c r="JFU68" s="469"/>
      <c r="JFV68" s="469"/>
      <c r="JFW68" s="469"/>
      <c r="JFX68" s="469"/>
      <c r="JFY68" s="469"/>
      <c r="JFZ68" s="469"/>
      <c r="JGA68" s="469"/>
      <c r="JGB68" s="469"/>
      <c r="JGC68" s="469"/>
      <c r="JGD68" s="469"/>
      <c r="JGE68" s="469"/>
      <c r="JGF68" s="469"/>
      <c r="JGG68" s="469"/>
      <c r="JGH68" s="469"/>
      <c r="JGI68" s="469"/>
      <c r="JGJ68" s="469"/>
      <c r="JGK68" s="469"/>
      <c r="JGL68" s="469"/>
      <c r="JGM68" s="469"/>
      <c r="JGN68" s="469"/>
      <c r="JGO68" s="469"/>
      <c r="JGP68" s="469"/>
      <c r="JGQ68" s="469"/>
      <c r="JGR68" s="469"/>
      <c r="JGS68" s="469"/>
      <c r="JGT68" s="469"/>
      <c r="JGU68" s="469"/>
      <c r="JGV68" s="469"/>
      <c r="JGW68" s="469"/>
      <c r="JGX68" s="469"/>
      <c r="JGY68" s="469"/>
      <c r="JGZ68" s="469"/>
      <c r="JHA68" s="469"/>
      <c r="JHB68" s="469"/>
      <c r="JHC68" s="469"/>
      <c r="JHD68" s="469"/>
      <c r="JHE68" s="469"/>
      <c r="JHF68" s="469"/>
      <c r="JHG68" s="469"/>
      <c r="JHH68" s="469"/>
      <c r="JHI68" s="469"/>
      <c r="JHJ68" s="469"/>
      <c r="JHK68" s="469"/>
      <c r="JHL68" s="469"/>
      <c r="JHM68" s="469"/>
      <c r="JHN68" s="469"/>
      <c r="JHO68" s="469"/>
      <c r="JHP68" s="469"/>
      <c r="JHQ68" s="469"/>
      <c r="JHR68" s="469"/>
      <c r="JHS68" s="469"/>
      <c r="JHT68" s="469"/>
      <c r="JHU68" s="469"/>
      <c r="JHV68" s="469"/>
      <c r="JHW68" s="469"/>
      <c r="JHX68" s="469"/>
      <c r="JHY68" s="469"/>
      <c r="JHZ68" s="469"/>
      <c r="JIA68" s="469"/>
      <c r="JIB68" s="469"/>
      <c r="JIC68" s="469"/>
      <c r="JID68" s="469"/>
      <c r="JIE68" s="469"/>
      <c r="JIF68" s="469"/>
      <c r="JIG68" s="469"/>
      <c r="JIH68" s="469"/>
      <c r="JII68" s="469"/>
      <c r="JIJ68" s="469"/>
      <c r="JIK68" s="469"/>
      <c r="JIL68" s="469"/>
      <c r="JIM68" s="469"/>
      <c r="JIN68" s="469"/>
      <c r="JIO68" s="469"/>
      <c r="JIP68" s="469"/>
      <c r="JIQ68" s="469"/>
      <c r="JIR68" s="469"/>
      <c r="JIS68" s="469"/>
      <c r="JIT68" s="469"/>
      <c r="JIU68" s="469"/>
      <c r="JIV68" s="469"/>
      <c r="JIW68" s="469"/>
      <c r="JIX68" s="469"/>
      <c r="JIY68" s="469"/>
      <c r="JIZ68" s="469"/>
      <c r="JJA68" s="469"/>
      <c r="JJB68" s="469"/>
      <c r="JJC68" s="469"/>
      <c r="JJD68" s="469"/>
      <c r="JJE68" s="469"/>
      <c r="JJF68" s="469"/>
      <c r="JJG68" s="469"/>
      <c r="JJH68" s="469"/>
      <c r="JJI68" s="469"/>
      <c r="JJJ68" s="469"/>
      <c r="JJK68" s="469"/>
      <c r="JJL68" s="469"/>
      <c r="JJM68" s="469"/>
      <c r="JJN68" s="469"/>
      <c r="JJO68" s="469"/>
      <c r="JJP68" s="469"/>
      <c r="JJQ68" s="469"/>
      <c r="JJR68" s="469"/>
      <c r="JJS68" s="469"/>
      <c r="JJT68" s="469"/>
      <c r="JJU68" s="469"/>
      <c r="JJV68" s="469"/>
      <c r="JJW68" s="469"/>
      <c r="JJX68" s="469"/>
      <c r="JJY68" s="469"/>
      <c r="JJZ68" s="469"/>
      <c r="JKA68" s="469"/>
      <c r="JKB68" s="469"/>
      <c r="JKC68" s="469"/>
      <c r="JKD68" s="469"/>
      <c r="JKE68" s="469"/>
      <c r="JKF68" s="469"/>
      <c r="JKG68" s="469"/>
      <c r="JKH68" s="469"/>
      <c r="JKI68" s="469"/>
      <c r="JKJ68" s="469"/>
      <c r="JKK68" s="469"/>
      <c r="JKL68" s="469"/>
      <c r="JKM68" s="469"/>
      <c r="JKN68" s="469"/>
      <c r="JKO68" s="469"/>
      <c r="JKP68" s="469"/>
      <c r="JKQ68" s="469"/>
      <c r="JKR68" s="469"/>
      <c r="JKS68" s="469"/>
      <c r="JKT68" s="469"/>
      <c r="JKU68" s="469"/>
      <c r="JKV68" s="469"/>
      <c r="JKW68" s="469"/>
      <c r="JKX68" s="469"/>
      <c r="JKY68" s="469"/>
      <c r="JKZ68" s="469"/>
      <c r="JLA68" s="469"/>
      <c r="JLB68" s="469"/>
      <c r="JLC68" s="469"/>
      <c r="JLD68" s="469"/>
      <c r="JLE68" s="469"/>
      <c r="JLF68" s="469"/>
      <c r="JLG68" s="469"/>
      <c r="JLH68" s="469"/>
      <c r="JLI68" s="469"/>
      <c r="JLJ68" s="469"/>
      <c r="JLK68" s="469"/>
      <c r="JLL68" s="469"/>
      <c r="JLM68" s="469"/>
      <c r="JLN68" s="469"/>
      <c r="JLO68" s="469"/>
      <c r="JLP68" s="469"/>
      <c r="JLQ68" s="469"/>
      <c r="JLR68" s="469"/>
      <c r="JLS68" s="469"/>
      <c r="JLT68" s="469"/>
      <c r="JLU68" s="469"/>
      <c r="JLV68" s="469"/>
      <c r="JLW68" s="469"/>
      <c r="JLX68" s="469"/>
      <c r="JLY68" s="469"/>
      <c r="JLZ68" s="469"/>
      <c r="JMA68" s="469"/>
      <c r="JMB68" s="469"/>
      <c r="JMC68" s="469"/>
      <c r="JMD68" s="469"/>
      <c r="JME68" s="469"/>
      <c r="JMF68" s="469"/>
      <c r="JMG68" s="469"/>
      <c r="JMH68" s="469"/>
      <c r="JMI68" s="469"/>
      <c r="JMJ68" s="469"/>
      <c r="JMK68" s="469"/>
      <c r="JML68" s="469"/>
      <c r="JMM68" s="469"/>
      <c r="JMN68" s="469"/>
      <c r="JMO68" s="469"/>
      <c r="JMP68" s="469"/>
      <c r="JMQ68" s="469"/>
      <c r="JMR68" s="469"/>
      <c r="JMS68" s="469"/>
      <c r="JMT68" s="469"/>
      <c r="JMU68" s="469"/>
      <c r="JMV68" s="469"/>
      <c r="JMW68" s="469"/>
      <c r="JMX68" s="469"/>
      <c r="JMY68" s="469"/>
      <c r="JMZ68" s="469"/>
      <c r="JNA68" s="469"/>
      <c r="JNB68" s="469"/>
      <c r="JNC68" s="469"/>
      <c r="JND68" s="469"/>
      <c r="JNE68" s="469"/>
      <c r="JNF68" s="469"/>
      <c r="JNG68" s="469"/>
      <c r="JNH68" s="469"/>
      <c r="JNI68" s="469"/>
      <c r="JNJ68" s="469"/>
      <c r="JNK68" s="469"/>
      <c r="JNL68" s="469"/>
      <c r="JNM68" s="469"/>
      <c r="JNN68" s="469"/>
      <c r="JNO68" s="469"/>
      <c r="JNP68" s="469"/>
      <c r="JNQ68" s="469"/>
      <c r="JNR68" s="469"/>
      <c r="JNS68" s="469"/>
      <c r="JNT68" s="469"/>
      <c r="JNU68" s="469"/>
      <c r="JNV68" s="469"/>
      <c r="JNW68" s="469"/>
      <c r="JNX68" s="469"/>
      <c r="JNY68" s="469"/>
      <c r="JNZ68" s="469"/>
      <c r="JOA68" s="469"/>
      <c r="JOB68" s="469"/>
      <c r="JOC68" s="469"/>
      <c r="JOD68" s="469"/>
      <c r="JOE68" s="469"/>
      <c r="JOF68" s="469"/>
      <c r="JOG68" s="469"/>
      <c r="JOH68" s="469"/>
      <c r="JOI68" s="469"/>
      <c r="JOJ68" s="469"/>
      <c r="JOK68" s="469"/>
      <c r="JOL68" s="469"/>
      <c r="JOM68" s="469"/>
      <c r="JON68" s="469"/>
      <c r="JOO68" s="469"/>
      <c r="JOP68" s="469"/>
      <c r="JOQ68" s="469"/>
      <c r="JOR68" s="469"/>
      <c r="JOS68" s="469"/>
      <c r="JOT68" s="469"/>
      <c r="JOU68" s="469"/>
      <c r="JOV68" s="469"/>
      <c r="JOW68" s="469"/>
      <c r="JOX68" s="469"/>
      <c r="JOY68" s="469"/>
      <c r="JOZ68" s="469"/>
      <c r="JPA68" s="469"/>
      <c r="JPB68" s="469"/>
      <c r="JPC68" s="469"/>
      <c r="JPD68" s="469"/>
      <c r="JPE68" s="469"/>
      <c r="JPF68" s="469"/>
      <c r="JPG68" s="469"/>
      <c r="JPH68" s="469"/>
      <c r="JPI68" s="469"/>
      <c r="JPJ68" s="469"/>
      <c r="JPK68" s="469"/>
      <c r="JPL68" s="469"/>
      <c r="JPM68" s="469"/>
      <c r="JPN68" s="469"/>
      <c r="JPO68" s="469"/>
      <c r="JPP68" s="469"/>
      <c r="JPQ68" s="469"/>
      <c r="JPR68" s="469"/>
      <c r="JPS68" s="469"/>
      <c r="JPT68" s="469"/>
      <c r="JPU68" s="469"/>
      <c r="JPV68" s="469"/>
      <c r="JPW68" s="469"/>
      <c r="JPX68" s="469"/>
      <c r="JPY68" s="469"/>
      <c r="JPZ68" s="469"/>
      <c r="JQA68" s="469"/>
      <c r="JQB68" s="469"/>
      <c r="JQC68" s="469"/>
      <c r="JQD68" s="469"/>
      <c r="JQE68" s="469"/>
      <c r="JQF68" s="469"/>
      <c r="JQG68" s="469"/>
      <c r="JQH68" s="469"/>
      <c r="JQI68" s="469"/>
      <c r="JQJ68" s="469"/>
      <c r="JQK68" s="469"/>
      <c r="JQL68" s="469"/>
      <c r="JQM68" s="469"/>
      <c r="JQN68" s="469"/>
      <c r="JQO68" s="469"/>
      <c r="JQP68" s="469"/>
      <c r="JQQ68" s="469"/>
      <c r="JQR68" s="469"/>
      <c r="JQS68" s="469"/>
      <c r="JQT68" s="469"/>
      <c r="JQU68" s="469"/>
      <c r="JQV68" s="469"/>
      <c r="JQW68" s="469"/>
      <c r="JQX68" s="469"/>
      <c r="JQY68" s="469"/>
      <c r="JQZ68" s="469"/>
      <c r="JRA68" s="469"/>
      <c r="JRB68" s="469"/>
      <c r="JRC68" s="469"/>
      <c r="JRD68" s="469"/>
      <c r="JRE68" s="469"/>
      <c r="JRF68" s="469"/>
      <c r="JRG68" s="469"/>
      <c r="JRH68" s="469"/>
      <c r="JRI68" s="469"/>
      <c r="JRJ68" s="469"/>
      <c r="JRK68" s="469"/>
      <c r="JRL68" s="469"/>
      <c r="JRM68" s="469"/>
      <c r="JRN68" s="469"/>
      <c r="JRO68" s="469"/>
      <c r="JRP68" s="469"/>
      <c r="JRQ68" s="469"/>
      <c r="JRR68" s="469"/>
      <c r="JRS68" s="469"/>
      <c r="JRT68" s="469"/>
      <c r="JRU68" s="469"/>
      <c r="JRV68" s="469"/>
      <c r="JRW68" s="469"/>
      <c r="JRX68" s="469"/>
      <c r="JRY68" s="469"/>
      <c r="JRZ68" s="469"/>
      <c r="JSA68" s="469"/>
      <c r="JSB68" s="469"/>
      <c r="JSC68" s="469"/>
      <c r="JSD68" s="469"/>
      <c r="JSE68" s="469"/>
      <c r="JSF68" s="469"/>
      <c r="JSG68" s="469"/>
      <c r="JSH68" s="469"/>
      <c r="JSI68" s="469"/>
      <c r="JSJ68" s="469"/>
      <c r="JSK68" s="469"/>
      <c r="JSL68" s="469"/>
      <c r="JSM68" s="469"/>
      <c r="JSN68" s="469"/>
      <c r="JSO68" s="469"/>
      <c r="JSP68" s="469"/>
      <c r="JSQ68" s="469"/>
      <c r="JSR68" s="469"/>
      <c r="JSS68" s="469"/>
      <c r="JST68" s="469"/>
      <c r="JSU68" s="469"/>
      <c r="JSV68" s="469"/>
      <c r="JSW68" s="469"/>
      <c r="JSX68" s="469"/>
      <c r="JSY68" s="469"/>
      <c r="JSZ68" s="469"/>
      <c r="JTA68" s="469"/>
      <c r="JTB68" s="469"/>
      <c r="JTC68" s="469"/>
      <c r="JTD68" s="469"/>
      <c r="JTE68" s="469"/>
      <c r="JTF68" s="469"/>
      <c r="JTG68" s="469"/>
      <c r="JTH68" s="469"/>
      <c r="JTI68" s="469"/>
      <c r="JTJ68" s="469"/>
      <c r="JTK68" s="469"/>
      <c r="JTL68" s="469"/>
      <c r="JTM68" s="469"/>
      <c r="JTN68" s="469"/>
      <c r="JTO68" s="469"/>
      <c r="JTP68" s="469"/>
      <c r="JTQ68" s="469"/>
      <c r="JTR68" s="469"/>
      <c r="JTS68" s="469"/>
      <c r="JTT68" s="469"/>
      <c r="JTU68" s="469"/>
      <c r="JTV68" s="469"/>
      <c r="JTW68" s="469"/>
      <c r="JTX68" s="469"/>
      <c r="JTY68" s="469"/>
      <c r="JTZ68" s="469"/>
      <c r="JUA68" s="469"/>
      <c r="JUB68" s="469"/>
      <c r="JUC68" s="469"/>
      <c r="JUD68" s="469"/>
      <c r="JUE68" s="469"/>
      <c r="JUF68" s="469"/>
      <c r="JUG68" s="469"/>
      <c r="JUH68" s="469"/>
      <c r="JUI68" s="469"/>
      <c r="JUJ68" s="469"/>
      <c r="JUK68" s="469"/>
      <c r="JUL68" s="469"/>
      <c r="JUM68" s="469"/>
      <c r="JUN68" s="469"/>
      <c r="JUO68" s="469"/>
      <c r="JUP68" s="469"/>
      <c r="JUQ68" s="469"/>
      <c r="JUR68" s="469"/>
      <c r="JUS68" s="469"/>
      <c r="JUT68" s="469"/>
      <c r="JUU68" s="469"/>
      <c r="JUV68" s="469"/>
      <c r="JUW68" s="469"/>
      <c r="JUX68" s="469"/>
      <c r="JUY68" s="469"/>
      <c r="JUZ68" s="469"/>
      <c r="JVA68" s="469"/>
      <c r="JVB68" s="469"/>
      <c r="JVC68" s="469"/>
      <c r="JVD68" s="469"/>
      <c r="JVE68" s="469"/>
      <c r="JVF68" s="469"/>
      <c r="JVG68" s="469"/>
      <c r="JVH68" s="469"/>
      <c r="JVI68" s="469"/>
      <c r="JVJ68" s="469"/>
      <c r="JVK68" s="469"/>
      <c r="JVL68" s="469"/>
      <c r="JVM68" s="469"/>
      <c r="JVN68" s="469"/>
      <c r="JVO68" s="469"/>
      <c r="JVP68" s="469"/>
      <c r="JVQ68" s="469"/>
      <c r="JVR68" s="469"/>
      <c r="JVS68" s="469"/>
      <c r="JVT68" s="469"/>
      <c r="JVU68" s="469"/>
      <c r="JVV68" s="469"/>
      <c r="JVW68" s="469"/>
      <c r="JVX68" s="469"/>
      <c r="JVY68" s="469"/>
      <c r="JVZ68" s="469"/>
      <c r="JWA68" s="469"/>
      <c r="JWB68" s="469"/>
      <c r="JWC68" s="469"/>
      <c r="JWD68" s="469"/>
      <c r="JWE68" s="469"/>
      <c r="JWF68" s="469"/>
      <c r="JWG68" s="469"/>
      <c r="JWH68" s="469"/>
      <c r="JWI68" s="469"/>
      <c r="JWJ68" s="469"/>
      <c r="JWK68" s="469"/>
      <c r="JWL68" s="469"/>
      <c r="JWM68" s="469"/>
      <c r="JWN68" s="469"/>
      <c r="JWO68" s="469"/>
      <c r="JWP68" s="469"/>
      <c r="JWQ68" s="469"/>
      <c r="JWR68" s="469"/>
      <c r="JWS68" s="469"/>
      <c r="JWT68" s="469"/>
      <c r="JWU68" s="469"/>
      <c r="JWV68" s="469"/>
      <c r="JWW68" s="469"/>
      <c r="JWX68" s="469"/>
      <c r="JWY68" s="469"/>
      <c r="JWZ68" s="469"/>
      <c r="JXA68" s="469"/>
      <c r="JXB68" s="469"/>
      <c r="JXC68" s="469"/>
      <c r="JXD68" s="469"/>
      <c r="JXE68" s="469"/>
      <c r="JXF68" s="469"/>
      <c r="JXG68" s="469"/>
      <c r="JXH68" s="469"/>
      <c r="JXI68" s="469"/>
      <c r="JXJ68" s="469"/>
      <c r="JXK68" s="469"/>
      <c r="JXL68" s="469"/>
      <c r="JXM68" s="469"/>
      <c r="JXN68" s="469"/>
      <c r="JXO68" s="469"/>
      <c r="JXP68" s="469"/>
      <c r="JXQ68" s="469"/>
      <c r="JXR68" s="469"/>
      <c r="JXS68" s="469"/>
      <c r="JXT68" s="469"/>
      <c r="JXU68" s="469"/>
      <c r="JXV68" s="469"/>
      <c r="JXW68" s="469"/>
      <c r="JXX68" s="469"/>
      <c r="JXY68" s="469"/>
      <c r="JXZ68" s="469"/>
      <c r="JYA68" s="469"/>
      <c r="JYB68" s="469"/>
      <c r="JYC68" s="469"/>
      <c r="JYD68" s="469"/>
      <c r="JYE68" s="469"/>
      <c r="JYF68" s="469"/>
      <c r="JYG68" s="469"/>
      <c r="JYH68" s="469"/>
      <c r="JYI68" s="469"/>
      <c r="JYJ68" s="469"/>
      <c r="JYK68" s="469"/>
      <c r="JYL68" s="469"/>
      <c r="JYM68" s="469"/>
      <c r="JYN68" s="469"/>
      <c r="JYO68" s="469"/>
      <c r="JYP68" s="469"/>
      <c r="JYQ68" s="469"/>
      <c r="JYR68" s="469"/>
      <c r="JYS68" s="469"/>
      <c r="JYT68" s="469"/>
      <c r="JYU68" s="469"/>
      <c r="JYV68" s="469"/>
      <c r="JYW68" s="469"/>
      <c r="JYX68" s="469"/>
      <c r="JYY68" s="469"/>
      <c r="JYZ68" s="469"/>
      <c r="JZA68" s="469"/>
      <c r="JZB68" s="469"/>
      <c r="JZC68" s="469"/>
      <c r="JZD68" s="469"/>
      <c r="JZE68" s="469"/>
      <c r="JZF68" s="469"/>
      <c r="JZG68" s="469"/>
      <c r="JZH68" s="469"/>
      <c r="JZI68" s="469"/>
      <c r="JZJ68" s="469"/>
      <c r="JZK68" s="469"/>
      <c r="JZL68" s="469"/>
      <c r="JZM68" s="469"/>
      <c r="JZN68" s="469"/>
      <c r="JZO68" s="469"/>
      <c r="JZP68" s="469"/>
      <c r="JZQ68" s="469"/>
      <c r="JZR68" s="469"/>
      <c r="JZS68" s="469"/>
      <c r="JZT68" s="469"/>
      <c r="JZU68" s="469"/>
      <c r="JZV68" s="469"/>
      <c r="JZW68" s="469"/>
      <c r="JZX68" s="469"/>
      <c r="JZY68" s="469"/>
      <c r="JZZ68" s="469"/>
      <c r="KAA68" s="469"/>
      <c r="KAB68" s="469"/>
      <c r="KAC68" s="469"/>
      <c r="KAD68" s="469"/>
      <c r="KAE68" s="469"/>
      <c r="KAF68" s="469"/>
      <c r="KAG68" s="469"/>
      <c r="KAH68" s="469"/>
      <c r="KAI68" s="469"/>
      <c r="KAJ68" s="469"/>
      <c r="KAK68" s="469"/>
      <c r="KAL68" s="469"/>
      <c r="KAM68" s="469"/>
      <c r="KAN68" s="469"/>
      <c r="KAO68" s="469"/>
      <c r="KAP68" s="469"/>
      <c r="KAQ68" s="469"/>
      <c r="KAR68" s="469"/>
      <c r="KAS68" s="469"/>
      <c r="KAT68" s="469"/>
      <c r="KAU68" s="469"/>
      <c r="KAV68" s="469"/>
      <c r="KAW68" s="469"/>
      <c r="KAX68" s="469"/>
      <c r="KAY68" s="469"/>
      <c r="KAZ68" s="469"/>
      <c r="KBA68" s="469"/>
      <c r="KBB68" s="469"/>
      <c r="KBC68" s="469"/>
      <c r="KBD68" s="469"/>
      <c r="KBE68" s="469"/>
      <c r="KBF68" s="469"/>
      <c r="KBG68" s="469"/>
      <c r="KBH68" s="469"/>
      <c r="KBI68" s="469"/>
      <c r="KBJ68" s="469"/>
      <c r="KBK68" s="469"/>
      <c r="KBL68" s="469"/>
      <c r="KBM68" s="469"/>
      <c r="KBN68" s="469"/>
      <c r="KBO68" s="469"/>
      <c r="KBP68" s="469"/>
      <c r="KBQ68" s="469"/>
      <c r="KBR68" s="469"/>
      <c r="KBS68" s="469"/>
      <c r="KBT68" s="469"/>
      <c r="KBU68" s="469"/>
      <c r="KBV68" s="469"/>
      <c r="KBW68" s="469"/>
      <c r="KBX68" s="469"/>
      <c r="KBY68" s="469"/>
      <c r="KBZ68" s="469"/>
      <c r="KCA68" s="469"/>
      <c r="KCB68" s="469"/>
      <c r="KCC68" s="469"/>
      <c r="KCD68" s="469"/>
      <c r="KCE68" s="469"/>
      <c r="KCF68" s="469"/>
      <c r="KCG68" s="469"/>
      <c r="KCH68" s="469"/>
      <c r="KCI68" s="469"/>
      <c r="KCJ68" s="469"/>
      <c r="KCK68" s="469"/>
      <c r="KCL68" s="469"/>
      <c r="KCM68" s="469"/>
      <c r="KCN68" s="469"/>
      <c r="KCO68" s="469"/>
      <c r="KCP68" s="469"/>
      <c r="KCQ68" s="469"/>
      <c r="KCR68" s="469"/>
      <c r="KCS68" s="469"/>
      <c r="KCT68" s="469"/>
      <c r="KCU68" s="469"/>
      <c r="KCV68" s="469"/>
      <c r="KCW68" s="469"/>
      <c r="KCX68" s="469"/>
      <c r="KCY68" s="469"/>
      <c r="KCZ68" s="469"/>
      <c r="KDA68" s="469"/>
      <c r="KDB68" s="469"/>
      <c r="KDC68" s="469"/>
      <c r="KDD68" s="469"/>
      <c r="KDE68" s="469"/>
      <c r="KDF68" s="469"/>
      <c r="KDG68" s="469"/>
      <c r="KDH68" s="469"/>
      <c r="KDI68" s="469"/>
      <c r="KDJ68" s="469"/>
      <c r="KDK68" s="469"/>
      <c r="KDL68" s="469"/>
      <c r="KDM68" s="469"/>
      <c r="KDN68" s="469"/>
      <c r="KDO68" s="469"/>
      <c r="KDP68" s="469"/>
      <c r="KDQ68" s="469"/>
      <c r="KDR68" s="469"/>
      <c r="KDS68" s="469"/>
      <c r="KDT68" s="469"/>
      <c r="KDU68" s="469"/>
      <c r="KDV68" s="469"/>
      <c r="KDW68" s="469"/>
      <c r="KDX68" s="469"/>
      <c r="KDY68" s="469"/>
      <c r="KDZ68" s="469"/>
      <c r="KEA68" s="469"/>
      <c r="KEB68" s="469"/>
      <c r="KEC68" s="469"/>
      <c r="KED68" s="469"/>
      <c r="KEE68" s="469"/>
      <c r="KEF68" s="469"/>
      <c r="KEG68" s="469"/>
      <c r="KEH68" s="469"/>
      <c r="KEI68" s="469"/>
      <c r="KEJ68" s="469"/>
      <c r="KEK68" s="469"/>
      <c r="KEL68" s="469"/>
      <c r="KEM68" s="469"/>
      <c r="KEN68" s="469"/>
      <c r="KEO68" s="469"/>
      <c r="KEP68" s="469"/>
      <c r="KEQ68" s="469"/>
      <c r="KER68" s="469"/>
      <c r="KES68" s="469"/>
      <c r="KET68" s="469"/>
      <c r="KEU68" s="469"/>
      <c r="KEV68" s="469"/>
      <c r="KEW68" s="469"/>
      <c r="KEX68" s="469"/>
      <c r="KEY68" s="469"/>
      <c r="KEZ68" s="469"/>
      <c r="KFA68" s="469"/>
      <c r="KFB68" s="469"/>
      <c r="KFC68" s="469"/>
      <c r="KFD68" s="469"/>
      <c r="KFE68" s="469"/>
      <c r="KFF68" s="469"/>
      <c r="KFG68" s="469"/>
      <c r="KFH68" s="469"/>
      <c r="KFI68" s="469"/>
      <c r="KFJ68" s="469"/>
      <c r="KFK68" s="469"/>
      <c r="KFL68" s="469"/>
      <c r="KFM68" s="469"/>
      <c r="KFN68" s="469"/>
      <c r="KFO68" s="469"/>
      <c r="KFP68" s="469"/>
      <c r="KFQ68" s="469"/>
      <c r="KFR68" s="469"/>
      <c r="KFS68" s="469"/>
      <c r="KFT68" s="469"/>
      <c r="KFU68" s="469"/>
      <c r="KFV68" s="469"/>
      <c r="KFW68" s="469"/>
      <c r="KFX68" s="469"/>
      <c r="KFY68" s="469"/>
      <c r="KFZ68" s="469"/>
      <c r="KGA68" s="469"/>
      <c r="KGB68" s="469"/>
      <c r="KGC68" s="469"/>
      <c r="KGD68" s="469"/>
      <c r="KGE68" s="469"/>
      <c r="KGF68" s="469"/>
      <c r="KGG68" s="469"/>
      <c r="KGH68" s="469"/>
      <c r="KGI68" s="469"/>
      <c r="KGJ68" s="469"/>
      <c r="KGK68" s="469"/>
      <c r="KGL68" s="469"/>
      <c r="KGM68" s="469"/>
      <c r="KGN68" s="469"/>
      <c r="KGO68" s="469"/>
      <c r="KGP68" s="469"/>
      <c r="KGQ68" s="469"/>
      <c r="KGR68" s="469"/>
      <c r="KGS68" s="469"/>
      <c r="KGT68" s="469"/>
      <c r="KGU68" s="469"/>
      <c r="KGV68" s="469"/>
      <c r="KGW68" s="469"/>
      <c r="KGX68" s="469"/>
      <c r="KGY68" s="469"/>
      <c r="KGZ68" s="469"/>
      <c r="KHA68" s="469"/>
      <c r="KHB68" s="469"/>
      <c r="KHC68" s="469"/>
      <c r="KHD68" s="469"/>
      <c r="KHE68" s="469"/>
      <c r="KHF68" s="469"/>
      <c r="KHG68" s="469"/>
      <c r="KHH68" s="469"/>
      <c r="KHI68" s="469"/>
      <c r="KHJ68" s="469"/>
      <c r="KHK68" s="469"/>
      <c r="KHL68" s="469"/>
      <c r="KHM68" s="469"/>
      <c r="KHN68" s="469"/>
      <c r="KHO68" s="469"/>
      <c r="KHP68" s="469"/>
      <c r="KHQ68" s="469"/>
      <c r="KHR68" s="469"/>
      <c r="KHS68" s="469"/>
      <c r="KHT68" s="469"/>
      <c r="KHU68" s="469"/>
      <c r="KHV68" s="469"/>
      <c r="KHW68" s="469"/>
      <c r="KHX68" s="469"/>
      <c r="KHY68" s="469"/>
      <c r="KHZ68" s="469"/>
      <c r="KIA68" s="469"/>
      <c r="KIB68" s="469"/>
      <c r="KIC68" s="469"/>
      <c r="KID68" s="469"/>
      <c r="KIE68" s="469"/>
      <c r="KIF68" s="469"/>
      <c r="KIG68" s="469"/>
      <c r="KIH68" s="469"/>
      <c r="KII68" s="469"/>
      <c r="KIJ68" s="469"/>
      <c r="KIK68" s="469"/>
      <c r="KIL68" s="469"/>
      <c r="KIM68" s="469"/>
      <c r="KIN68" s="469"/>
      <c r="KIO68" s="469"/>
      <c r="KIP68" s="469"/>
      <c r="KIQ68" s="469"/>
      <c r="KIR68" s="469"/>
      <c r="KIS68" s="469"/>
      <c r="KIT68" s="469"/>
      <c r="KIU68" s="469"/>
      <c r="KIV68" s="469"/>
      <c r="KIW68" s="469"/>
      <c r="KIX68" s="469"/>
      <c r="KIY68" s="469"/>
      <c r="KIZ68" s="469"/>
      <c r="KJA68" s="469"/>
      <c r="KJB68" s="469"/>
      <c r="KJC68" s="469"/>
      <c r="KJD68" s="469"/>
      <c r="KJE68" s="469"/>
      <c r="KJF68" s="469"/>
      <c r="KJG68" s="469"/>
      <c r="KJH68" s="469"/>
      <c r="KJI68" s="469"/>
      <c r="KJJ68" s="469"/>
      <c r="KJK68" s="469"/>
      <c r="KJL68" s="469"/>
      <c r="KJM68" s="469"/>
      <c r="KJN68" s="469"/>
      <c r="KJO68" s="469"/>
      <c r="KJP68" s="469"/>
      <c r="KJQ68" s="469"/>
      <c r="KJR68" s="469"/>
      <c r="KJS68" s="469"/>
      <c r="KJT68" s="469"/>
      <c r="KJU68" s="469"/>
      <c r="KJV68" s="469"/>
      <c r="KJW68" s="469"/>
      <c r="KJX68" s="469"/>
      <c r="KJY68" s="469"/>
      <c r="KJZ68" s="469"/>
      <c r="KKA68" s="469"/>
      <c r="KKB68" s="469"/>
      <c r="KKC68" s="469"/>
      <c r="KKD68" s="469"/>
      <c r="KKE68" s="469"/>
      <c r="KKF68" s="469"/>
      <c r="KKG68" s="469"/>
      <c r="KKH68" s="469"/>
      <c r="KKI68" s="469"/>
      <c r="KKJ68" s="469"/>
      <c r="KKK68" s="469"/>
      <c r="KKL68" s="469"/>
      <c r="KKM68" s="469"/>
      <c r="KKN68" s="469"/>
      <c r="KKO68" s="469"/>
      <c r="KKP68" s="469"/>
      <c r="KKQ68" s="469"/>
      <c r="KKR68" s="469"/>
      <c r="KKS68" s="469"/>
      <c r="KKT68" s="469"/>
      <c r="KKU68" s="469"/>
      <c r="KKV68" s="469"/>
      <c r="KKW68" s="469"/>
      <c r="KKX68" s="469"/>
      <c r="KKY68" s="469"/>
      <c r="KKZ68" s="469"/>
      <c r="KLA68" s="469"/>
      <c r="KLB68" s="469"/>
      <c r="KLC68" s="469"/>
      <c r="KLD68" s="469"/>
      <c r="KLE68" s="469"/>
      <c r="KLF68" s="469"/>
      <c r="KLG68" s="469"/>
      <c r="KLH68" s="469"/>
      <c r="KLI68" s="469"/>
      <c r="KLJ68" s="469"/>
      <c r="KLK68" s="469"/>
      <c r="KLL68" s="469"/>
      <c r="KLM68" s="469"/>
      <c r="KLN68" s="469"/>
      <c r="KLO68" s="469"/>
      <c r="KLP68" s="469"/>
      <c r="KLQ68" s="469"/>
      <c r="KLR68" s="469"/>
      <c r="KLS68" s="469"/>
      <c r="KLT68" s="469"/>
      <c r="KLU68" s="469"/>
      <c r="KLV68" s="469"/>
      <c r="KLW68" s="469"/>
      <c r="KLX68" s="469"/>
      <c r="KLY68" s="469"/>
      <c r="KLZ68" s="469"/>
      <c r="KMA68" s="469"/>
      <c r="KMB68" s="469"/>
      <c r="KMC68" s="469"/>
      <c r="KMD68" s="469"/>
      <c r="KME68" s="469"/>
      <c r="KMF68" s="469"/>
      <c r="KMG68" s="469"/>
      <c r="KMH68" s="469"/>
      <c r="KMI68" s="469"/>
      <c r="KMJ68" s="469"/>
      <c r="KMK68" s="469"/>
      <c r="KML68" s="469"/>
      <c r="KMM68" s="469"/>
      <c r="KMN68" s="469"/>
      <c r="KMO68" s="469"/>
      <c r="KMP68" s="469"/>
      <c r="KMQ68" s="469"/>
      <c r="KMR68" s="469"/>
      <c r="KMS68" s="469"/>
      <c r="KMT68" s="469"/>
      <c r="KMU68" s="469"/>
      <c r="KMV68" s="469"/>
      <c r="KMW68" s="469"/>
      <c r="KMX68" s="469"/>
      <c r="KMY68" s="469"/>
      <c r="KMZ68" s="469"/>
      <c r="KNA68" s="469"/>
      <c r="KNB68" s="469"/>
      <c r="KNC68" s="469"/>
      <c r="KND68" s="469"/>
      <c r="KNE68" s="469"/>
      <c r="KNF68" s="469"/>
      <c r="KNG68" s="469"/>
      <c r="KNH68" s="469"/>
      <c r="KNI68" s="469"/>
      <c r="KNJ68" s="469"/>
      <c r="KNK68" s="469"/>
      <c r="KNL68" s="469"/>
      <c r="KNM68" s="469"/>
      <c r="KNN68" s="469"/>
      <c r="KNO68" s="469"/>
      <c r="KNP68" s="469"/>
      <c r="KNQ68" s="469"/>
      <c r="KNR68" s="469"/>
      <c r="KNS68" s="469"/>
      <c r="KNT68" s="469"/>
      <c r="KNU68" s="469"/>
      <c r="KNV68" s="469"/>
      <c r="KNW68" s="469"/>
      <c r="KNX68" s="469"/>
      <c r="KNY68" s="469"/>
      <c r="KNZ68" s="469"/>
      <c r="KOA68" s="469"/>
      <c r="KOB68" s="469"/>
      <c r="KOC68" s="469"/>
      <c r="KOD68" s="469"/>
      <c r="KOE68" s="469"/>
      <c r="KOF68" s="469"/>
      <c r="KOG68" s="469"/>
      <c r="KOH68" s="469"/>
      <c r="KOI68" s="469"/>
      <c r="KOJ68" s="469"/>
      <c r="KOK68" s="469"/>
      <c r="KOL68" s="469"/>
      <c r="KOM68" s="469"/>
      <c r="KON68" s="469"/>
      <c r="KOO68" s="469"/>
      <c r="KOP68" s="469"/>
      <c r="KOQ68" s="469"/>
      <c r="KOR68" s="469"/>
      <c r="KOS68" s="469"/>
      <c r="KOT68" s="469"/>
      <c r="KOU68" s="469"/>
      <c r="KOV68" s="469"/>
      <c r="KOW68" s="469"/>
      <c r="KOX68" s="469"/>
      <c r="KOY68" s="469"/>
      <c r="KOZ68" s="469"/>
      <c r="KPA68" s="469"/>
      <c r="KPB68" s="469"/>
      <c r="KPC68" s="469"/>
      <c r="KPD68" s="469"/>
      <c r="KPE68" s="469"/>
      <c r="KPF68" s="469"/>
      <c r="KPG68" s="469"/>
      <c r="KPH68" s="469"/>
      <c r="KPI68" s="469"/>
      <c r="KPJ68" s="469"/>
      <c r="KPK68" s="469"/>
      <c r="KPL68" s="469"/>
      <c r="KPM68" s="469"/>
      <c r="KPN68" s="469"/>
      <c r="KPO68" s="469"/>
      <c r="KPP68" s="469"/>
      <c r="KPQ68" s="469"/>
      <c r="KPR68" s="469"/>
      <c r="KPS68" s="469"/>
      <c r="KPT68" s="469"/>
      <c r="KPU68" s="469"/>
      <c r="KPV68" s="469"/>
      <c r="KPW68" s="469"/>
      <c r="KPX68" s="469"/>
      <c r="KPY68" s="469"/>
      <c r="KPZ68" s="469"/>
      <c r="KQA68" s="469"/>
      <c r="KQB68" s="469"/>
      <c r="KQC68" s="469"/>
      <c r="KQD68" s="469"/>
      <c r="KQE68" s="469"/>
      <c r="KQF68" s="469"/>
      <c r="KQG68" s="469"/>
      <c r="KQH68" s="469"/>
      <c r="KQI68" s="469"/>
      <c r="KQJ68" s="469"/>
      <c r="KQK68" s="469"/>
      <c r="KQL68" s="469"/>
      <c r="KQM68" s="469"/>
      <c r="KQN68" s="469"/>
      <c r="KQO68" s="469"/>
      <c r="KQP68" s="469"/>
      <c r="KQQ68" s="469"/>
      <c r="KQR68" s="469"/>
      <c r="KQS68" s="469"/>
      <c r="KQT68" s="469"/>
      <c r="KQU68" s="469"/>
      <c r="KQV68" s="469"/>
      <c r="KQW68" s="469"/>
      <c r="KQX68" s="469"/>
      <c r="KQY68" s="469"/>
      <c r="KQZ68" s="469"/>
      <c r="KRA68" s="469"/>
      <c r="KRB68" s="469"/>
      <c r="KRC68" s="469"/>
      <c r="KRD68" s="469"/>
      <c r="KRE68" s="469"/>
      <c r="KRF68" s="469"/>
      <c r="KRG68" s="469"/>
      <c r="KRH68" s="469"/>
      <c r="KRI68" s="469"/>
      <c r="KRJ68" s="469"/>
      <c r="KRK68" s="469"/>
      <c r="KRL68" s="469"/>
      <c r="KRM68" s="469"/>
      <c r="KRN68" s="469"/>
      <c r="KRO68" s="469"/>
      <c r="KRP68" s="469"/>
      <c r="KRQ68" s="469"/>
      <c r="KRR68" s="469"/>
      <c r="KRS68" s="469"/>
      <c r="KRT68" s="469"/>
      <c r="KRU68" s="469"/>
      <c r="KRV68" s="469"/>
      <c r="KRW68" s="469"/>
      <c r="KRX68" s="469"/>
      <c r="KRY68" s="469"/>
      <c r="KRZ68" s="469"/>
      <c r="KSA68" s="469"/>
      <c r="KSB68" s="469"/>
      <c r="KSC68" s="469"/>
      <c r="KSD68" s="469"/>
      <c r="KSE68" s="469"/>
      <c r="KSF68" s="469"/>
      <c r="KSG68" s="469"/>
      <c r="KSH68" s="469"/>
      <c r="KSI68" s="469"/>
      <c r="KSJ68" s="469"/>
      <c r="KSK68" s="469"/>
      <c r="KSL68" s="469"/>
      <c r="KSM68" s="469"/>
      <c r="KSN68" s="469"/>
      <c r="KSO68" s="469"/>
      <c r="KSP68" s="469"/>
      <c r="KSQ68" s="469"/>
      <c r="KSR68" s="469"/>
      <c r="KSS68" s="469"/>
      <c r="KST68" s="469"/>
      <c r="KSU68" s="469"/>
      <c r="KSV68" s="469"/>
      <c r="KSW68" s="469"/>
      <c r="KSX68" s="469"/>
      <c r="KSY68" s="469"/>
      <c r="KSZ68" s="469"/>
      <c r="KTA68" s="469"/>
      <c r="KTB68" s="469"/>
      <c r="KTC68" s="469"/>
      <c r="KTD68" s="469"/>
      <c r="KTE68" s="469"/>
      <c r="KTF68" s="469"/>
      <c r="KTG68" s="469"/>
      <c r="KTH68" s="469"/>
      <c r="KTI68" s="469"/>
      <c r="KTJ68" s="469"/>
      <c r="KTK68" s="469"/>
      <c r="KTL68" s="469"/>
      <c r="KTM68" s="469"/>
      <c r="KTN68" s="469"/>
      <c r="KTO68" s="469"/>
      <c r="KTP68" s="469"/>
      <c r="KTQ68" s="469"/>
      <c r="KTR68" s="469"/>
      <c r="KTS68" s="469"/>
      <c r="KTT68" s="469"/>
      <c r="KTU68" s="469"/>
      <c r="KTV68" s="469"/>
      <c r="KTW68" s="469"/>
      <c r="KTX68" s="469"/>
      <c r="KTY68" s="469"/>
      <c r="KTZ68" s="469"/>
      <c r="KUA68" s="469"/>
      <c r="KUB68" s="469"/>
      <c r="KUC68" s="469"/>
      <c r="KUD68" s="469"/>
      <c r="KUE68" s="469"/>
      <c r="KUF68" s="469"/>
      <c r="KUG68" s="469"/>
      <c r="KUH68" s="469"/>
      <c r="KUI68" s="469"/>
      <c r="KUJ68" s="469"/>
      <c r="KUK68" s="469"/>
      <c r="KUL68" s="469"/>
      <c r="KUM68" s="469"/>
      <c r="KUN68" s="469"/>
      <c r="KUO68" s="469"/>
      <c r="KUP68" s="469"/>
      <c r="KUQ68" s="469"/>
      <c r="KUR68" s="469"/>
      <c r="KUS68" s="469"/>
      <c r="KUT68" s="469"/>
      <c r="KUU68" s="469"/>
      <c r="KUV68" s="469"/>
      <c r="KUW68" s="469"/>
      <c r="KUX68" s="469"/>
      <c r="KUY68" s="469"/>
      <c r="KUZ68" s="469"/>
      <c r="KVA68" s="469"/>
      <c r="KVB68" s="469"/>
      <c r="KVC68" s="469"/>
      <c r="KVD68" s="469"/>
      <c r="KVE68" s="469"/>
      <c r="KVF68" s="469"/>
      <c r="KVG68" s="469"/>
      <c r="KVH68" s="469"/>
      <c r="KVI68" s="469"/>
      <c r="KVJ68" s="469"/>
      <c r="KVK68" s="469"/>
      <c r="KVL68" s="469"/>
      <c r="KVM68" s="469"/>
      <c r="KVN68" s="469"/>
      <c r="KVO68" s="469"/>
      <c r="KVP68" s="469"/>
      <c r="KVQ68" s="469"/>
      <c r="KVR68" s="469"/>
      <c r="KVS68" s="469"/>
      <c r="KVT68" s="469"/>
      <c r="KVU68" s="469"/>
      <c r="KVV68" s="469"/>
      <c r="KVW68" s="469"/>
      <c r="KVX68" s="469"/>
      <c r="KVY68" s="469"/>
      <c r="KVZ68" s="469"/>
      <c r="KWA68" s="469"/>
      <c r="KWB68" s="469"/>
      <c r="KWC68" s="469"/>
      <c r="KWD68" s="469"/>
      <c r="KWE68" s="469"/>
      <c r="KWF68" s="469"/>
      <c r="KWG68" s="469"/>
      <c r="KWH68" s="469"/>
      <c r="KWI68" s="469"/>
      <c r="KWJ68" s="469"/>
      <c r="KWK68" s="469"/>
      <c r="KWL68" s="469"/>
      <c r="KWM68" s="469"/>
      <c r="KWN68" s="469"/>
      <c r="KWO68" s="469"/>
      <c r="KWP68" s="469"/>
      <c r="KWQ68" s="469"/>
      <c r="KWR68" s="469"/>
      <c r="KWS68" s="469"/>
      <c r="KWT68" s="469"/>
      <c r="KWU68" s="469"/>
      <c r="KWV68" s="469"/>
      <c r="KWW68" s="469"/>
      <c r="KWX68" s="469"/>
      <c r="KWY68" s="469"/>
      <c r="KWZ68" s="469"/>
      <c r="KXA68" s="469"/>
      <c r="KXB68" s="469"/>
      <c r="KXC68" s="469"/>
      <c r="KXD68" s="469"/>
      <c r="KXE68" s="469"/>
      <c r="KXF68" s="469"/>
      <c r="KXG68" s="469"/>
      <c r="KXH68" s="469"/>
      <c r="KXI68" s="469"/>
      <c r="KXJ68" s="469"/>
      <c r="KXK68" s="469"/>
      <c r="KXL68" s="469"/>
      <c r="KXM68" s="469"/>
      <c r="KXN68" s="469"/>
      <c r="KXO68" s="469"/>
      <c r="KXP68" s="469"/>
      <c r="KXQ68" s="469"/>
      <c r="KXR68" s="469"/>
      <c r="KXS68" s="469"/>
      <c r="KXT68" s="469"/>
      <c r="KXU68" s="469"/>
      <c r="KXV68" s="469"/>
      <c r="KXW68" s="469"/>
      <c r="KXX68" s="469"/>
      <c r="KXY68" s="469"/>
      <c r="KXZ68" s="469"/>
      <c r="KYA68" s="469"/>
      <c r="KYB68" s="469"/>
      <c r="KYC68" s="469"/>
      <c r="KYD68" s="469"/>
      <c r="KYE68" s="469"/>
      <c r="KYF68" s="469"/>
      <c r="KYG68" s="469"/>
      <c r="KYH68" s="469"/>
      <c r="KYI68" s="469"/>
      <c r="KYJ68" s="469"/>
      <c r="KYK68" s="469"/>
      <c r="KYL68" s="469"/>
      <c r="KYM68" s="469"/>
      <c r="KYN68" s="469"/>
      <c r="KYO68" s="469"/>
      <c r="KYP68" s="469"/>
      <c r="KYQ68" s="469"/>
      <c r="KYR68" s="469"/>
      <c r="KYS68" s="469"/>
      <c r="KYT68" s="469"/>
      <c r="KYU68" s="469"/>
      <c r="KYV68" s="469"/>
      <c r="KYW68" s="469"/>
      <c r="KYX68" s="469"/>
      <c r="KYY68" s="469"/>
      <c r="KYZ68" s="469"/>
      <c r="KZA68" s="469"/>
      <c r="KZB68" s="469"/>
      <c r="KZC68" s="469"/>
      <c r="KZD68" s="469"/>
      <c r="KZE68" s="469"/>
      <c r="KZF68" s="469"/>
      <c r="KZG68" s="469"/>
      <c r="KZH68" s="469"/>
      <c r="KZI68" s="469"/>
      <c r="KZJ68" s="469"/>
      <c r="KZK68" s="469"/>
      <c r="KZL68" s="469"/>
      <c r="KZM68" s="469"/>
      <c r="KZN68" s="469"/>
      <c r="KZO68" s="469"/>
      <c r="KZP68" s="469"/>
      <c r="KZQ68" s="469"/>
      <c r="KZR68" s="469"/>
      <c r="KZS68" s="469"/>
      <c r="KZT68" s="469"/>
      <c r="KZU68" s="469"/>
      <c r="KZV68" s="469"/>
      <c r="KZW68" s="469"/>
      <c r="KZX68" s="469"/>
      <c r="KZY68" s="469"/>
      <c r="KZZ68" s="469"/>
      <c r="LAA68" s="469"/>
      <c r="LAB68" s="469"/>
      <c r="LAC68" s="469"/>
      <c r="LAD68" s="469"/>
      <c r="LAE68" s="469"/>
      <c r="LAF68" s="469"/>
      <c r="LAG68" s="469"/>
      <c r="LAH68" s="469"/>
      <c r="LAI68" s="469"/>
      <c r="LAJ68" s="469"/>
      <c r="LAK68" s="469"/>
      <c r="LAL68" s="469"/>
      <c r="LAM68" s="469"/>
      <c r="LAN68" s="469"/>
      <c r="LAO68" s="469"/>
      <c r="LAP68" s="469"/>
      <c r="LAQ68" s="469"/>
      <c r="LAR68" s="469"/>
      <c r="LAS68" s="469"/>
      <c r="LAT68" s="469"/>
      <c r="LAU68" s="469"/>
      <c r="LAV68" s="469"/>
      <c r="LAW68" s="469"/>
      <c r="LAX68" s="469"/>
      <c r="LAY68" s="469"/>
      <c r="LAZ68" s="469"/>
      <c r="LBA68" s="469"/>
      <c r="LBB68" s="469"/>
      <c r="LBC68" s="469"/>
      <c r="LBD68" s="469"/>
      <c r="LBE68" s="469"/>
      <c r="LBF68" s="469"/>
      <c r="LBG68" s="469"/>
      <c r="LBH68" s="469"/>
      <c r="LBI68" s="469"/>
      <c r="LBJ68" s="469"/>
      <c r="LBK68" s="469"/>
      <c r="LBL68" s="469"/>
      <c r="LBM68" s="469"/>
      <c r="LBN68" s="469"/>
      <c r="LBO68" s="469"/>
      <c r="LBP68" s="469"/>
      <c r="LBQ68" s="469"/>
      <c r="LBR68" s="469"/>
      <c r="LBS68" s="469"/>
      <c r="LBT68" s="469"/>
      <c r="LBU68" s="469"/>
      <c r="LBV68" s="469"/>
      <c r="LBW68" s="469"/>
      <c r="LBX68" s="469"/>
      <c r="LBY68" s="469"/>
      <c r="LBZ68" s="469"/>
      <c r="LCA68" s="469"/>
      <c r="LCB68" s="469"/>
      <c r="LCC68" s="469"/>
      <c r="LCD68" s="469"/>
      <c r="LCE68" s="469"/>
      <c r="LCF68" s="469"/>
      <c r="LCG68" s="469"/>
      <c r="LCH68" s="469"/>
      <c r="LCI68" s="469"/>
      <c r="LCJ68" s="469"/>
      <c r="LCK68" s="469"/>
      <c r="LCL68" s="469"/>
      <c r="LCM68" s="469"/>
      <c r="LCN68" s="469"/>
      <c r="LCO68" s="469"/>
      <c r="LCP68" s="469"/>
      <c r="LCQ68" s="469"/>
      <c r="LCR68" s="469"/>
      <c r="LCS68" s="469"/>
      <c r="LCT68" s="469"/>
      <c r="LCU68" s="469"/>
      <c r="LCV68" s="469"/>
      <c r="LCW68" s="469"/>
      <c r="LCX68" s="469"/>
      <c r="LCY68" s="469"/>
      <c r="LCZ68" s="469"/>
      <c r="LDA68" s="469"/>
      <c r="LDB68" s="469"/>
      <c r="LDC68" s="469"/>
      <c r="LDD68" s="469"/>
      <c r="LDE68" s="469"/>
      <c r="LDF68" s="469"/>
      <c r="LDG68" s="469"/>
      <c r="LDH68" s="469"/>
      <c r="LDI68" s="469"/>
      <c r="LDJ68" s="469"/>
      <c r="LDK68" s="469"/>
      <c r="LDL68" s="469"/>
      <c r="LDM68" s="469"/>
      <c r="LDN68" s="469"/>
      <c r="LDO68" s="469"/>
      <c r="LDP68" s="469"/>
      <c r="LDQ68" s="469"/>
      <c r="LDR68" s="469"/>
      <c r="LDS68" s="469"/>
      <c r="LDT68" s="469"/>
      <c r="LDU68" s="469"/>
      <c r="LDV68" s="469"/>
      <c r="LDW68" s="469"/>
      <c r="LDX68" s="469"/>
      <c r="LDY68" s="469"/>
      <c r="LDZ68" s="469"/>
      <c r="LEA68" s="469"/>
      <c r="LEB68" s="469"/>
      <c r="LEC68" s="469"/>
      <c r="LED68" s="469"/>
      <c r="LEE68" s="469"/>
      <c r="LEF68" s="469"/>
      <c r="LEG68" s="469"/>
      <c r="LEH68" s="469"/>
      <c r="LEI68" s="469"/>
      <c r="LEJ68" s="469"/>
      <c r="LEK68" s="469"/>
      <c r="LEL68" s="469"/>
      <c r="LEM68" s="469"/>
      <c r="LEN68" s="469"/>
      <c r="LEO68" s="469"/>
      <c r="LEP68" s="469"/>
      <c r="LEQ68" s="469"/>
      <c r="LER68" s="469"/>
      <c r="LES68" s="469"/>
      <c r="LET68" s="469"/>
      <c r="LEU68" s="469"/>
      <c r="LEV68" s="469"/>
      <c r="LEW68" s="469"/>
      <c r="LEX68" s="469"/>
      <c r="LEY68" s="469"/>
      <c r="LEZ68" s="469"/>
      <c r="LFA68" s="469"/>
      <c r="LFB68" s="469"/>
      <c r="LFC68" s="469"/>
      <c r="LFD68" s="469"/>
      <c r="LFE68" s="469"/>
      <c r="LFF68" s="469"/>
      <c r="LFG68" s="469"/>
      <c r="LFH68" s="469"/>
      <c r="LFI68" s="469"/>
      <c r="LFJ68" s="469"/>
      <c r="LFK68" s="469"/>
      <c r="LFL68" s="469"/>
      <c r="LFM68" s="469"/>
      <c r="LFN68" s="469"/>
      <c r="LFO68" s="469"/>
      <c r="LFP68" s="469"/>
      <c r="LFQ68" s="469"/>
      <c r="LFR68" s="469"/>
      <c r="LFS68" s="469"/>
      <c r="LFT68" s="469"/>
      <c r="LFU68" s="469"/>
      <c r="LFV68" s="469"/>
      <c r="LFW68" s="469"/>
      <c r="LFX68" s="469"/>
      <c r="LFY68" s="469"/>
      <c r="LFZ68" s="469"/>
      <c r="LGA68" s="469"/>
      <c r="LGB68" s="469"/>
      <c r="LGC68" s="469"/>
      <c r="LGD68" s="469"/>
      <c r="LGE68" s="469"/>
      <c r="LGF68" s="469"/>
      <c r="LGG68" s="469"/>
      <c r="LGH68" s="469"/>
      <c r="LGI68" s="469"/>
      <c r="LGJ68" s="469"/>
      <c r="LGK68" s="469"/>
      <c r="LGL68" s="469"/>
      <c r="LGM68" s="469"/>
      <c r="LGN68" s="469"/>
      <c r="LGO68" s="469"/>
      <c r="LGP68" s="469"/>
      <c r="LGQ68" s="469"/>
      <c r="LGR68" s="469"/>
      <c r="LGS68" s="469"/>
      <c r="LGT68" s="469"/>
      <c r="LGU68" s="469"/>
      <c r="LGV68" s="469"/>
      <c r="LGW68" s="469"/>
      <c r="LGX68" s="469"/>
      <c r="LGY68" s="469"/>
      <c r="LGZ68" s="469"/>
      <c r="LHA68" s="469"/>
      <c r="LHB68" s="469"/>
      <c r="LHC68" s="469"/>
      <c r="LHD68" s="469"/>
      <c r="LHE68" s="469"/>
      <c r="LHF68" s="469"/>
      <c r="LHG68" s="469"/>
      <c r="LHH68" s="469"/>
      <c r="LHI68" s="469"/>
      <c r="LHJ68" s="469"/>
      <c r="LHK68" s="469"/>
      <c r="LHL68" s="469"/>
      <c r="LHM68" s="469"/>
      <c r="LHN68" s="469"/>
      <c r="LHO68" s="469"/>
      <c r="LHP68" s="469"/>
      <c r="LHQ68" s="469"/>
      <c r="LHR68" s="469"/>
      <c r="LHS68" s="469"/>
      <c r="LHT68" s="469"/>
      <c r="LHU68" s="469"/>
      <c r="LHV68" s="469"/>
      <c r="LHW68" s="469"/>
      <c r="LHX68" s="469"/>
      <c r="LHY68" s="469"/>
      <c r="LHZ68" s="469"/>
      <c r="LIA68" s="469"/>
      <c r="LIB68" s="469"/>
      <c r="LIC68" s="469"/>
      <c r="LID68" s="469"/>
      <c r="LIE68" s="469"/>
      <c r="LIF68" s="469"/>
      <c r="LIG68" s="469"/>
      <c r="LIH68" s="469"/>
      <c r="LII68" s="469"/>
      <c r="LIJ68" s="469"/>
      <c r="LIK68" s="469"/>
      <c r="LIL68" s="469"/>
      <c r="LIM68" s="469"/>
      <c r="LIN68" s="469"/>
      <c r="LIO68" s="469"/>
      <c r="LIP68" s="469"/>
      <c r="LIQ68" s="469"/>
      <c r="LIR68" s="469"/>
      <c r="LIS68" s="469"/>
      <c r="LIT68" s="469"/>
      <c r="LIU68" s="469"/>
      <c r="LIV68" s="469"/>
      <c r="LIW68" s="469"/>
      <c r="LIX68" s="469"/>
      <c r="LIY68" s="469"/>
      <c r="LIZ68" s="469"/>
      <c r="LJA68" s="469"/>
      <c r="LJB68" s="469"/>
      <c r="LJC68" s="469"/>
      <c r="LJD68" s="469"/>
      <c r="LJE68" s="469"/>
      <c r="LJF68" s="469"/>
      <c r="LJG68" s="469"/>
      <c r="LJH68" s="469"/>
      <c r="LJI68" s="469"/>
      <c r="LJJ68" s="469"/>
      <c r="LJK68" s="469"/>
      <c r="LJL68" s="469"/>
      <c r="LJM68" s="469"/>
      <c r="LJN68" s="469"/>
      <c r="LJO68" s="469"/>
      <c r="LJP68" s="469"/>
      <c r="LJQ68" s="469"/>
      <c r="LJR68" s="469"/>
      <c r="LJS68" s="469"/>
      <c r="LJT68" s="469"/>
      <c r="LJU68" s="469"/>
      <c r="LJV68" s="469"/>
      <c r="LJW68" s="469"/>
      <c r="LJX68" s="469"/>
      <c r="LJY68" s="469"/>
      <c r="LJZ68" s="469"/>
      <c r="LKA68" s="469"/>
      <c r="LKB68" s="469"/>
      <c r="LKC68" s="469"/>
      <c r="LKD68" s="469"/>
      <c r="LKE68" s="469"/>
      <c r="LKF68" s="469"/>
      <c r="LKG68" s="469"/>
      <c r="LKH68" s="469"/>
      <c r="LKI68" s="469"/>
      <c r="LKJ68" s="469"/>
      <c r="LKK68" s="469"/>
      <c r="LKL68" s="469"/>
      <c r="LKM68" s="469"/>
      <c r="LKN68" s="469"/>
      <c r="LKO68" s="469"/>
      <c r="LKP68" s="469"/>
      <c r="LKQ68" s="469"/>
      <c r="LKR68" s="469"/>
      <c r="LKS68" s="469"/>
      <c r="LKT68" s="469"/>
      <c r="LKU68" s="469"/>
      <c r="LKV68" s="469"/>
      <c r="LKW68" s="469"/>
      <c r="LKX68" s="469"/>
      <c r="LKY68" s="469"/>
      <c r="LKZ68" s="469"/>
      <c r="LLA68" s="469"/>
      <c r="LLB68" s="469"/>
      <c r="LLC68" s="469"/>
      <c r="LLD68" s="469"/>
      <c r="LLE68" s="469"/>
      <c r="LLF68" s="469"/>
      <c r="LLG68" s="469"/>
      <c r="LLH68" s="469"/>
      <c r="LLI68" s="469"/>
      <c r="LLJ68" s="469"/>
      <c r="LLK68" s="469"/>
      <c r="LLL68" s="469"/>
      <c r="LLM68" s="469"/>
      <c r="LLN68" s="469"/>
      <c r="LLO68" s="469"/>
      <c r="LLP68" s="469"/>
      <c r="LLQ68" s="469"/>
      <c r="LLR68" s="469"/>
      <c r="LLS68" s="469"/>
      <c r="LLT68" s="469"/>
      <c r="LLU68" s="469"/>
      <c r="LLV68" s="469"/>
      <c r="LLW68" s="469"/>
      <c r="LLX68" s="469"/>
      <c r="LLY68" s="469"/>
      <c r="LLZ68" s="469"/>
      <c r="LMA68" s="469"/>
      <c r="LMB68" s="469"/>
      <c r="LMC68" s="469"/>
      <c r="LMD68" s="469"/>
      <c r="LME68" s="469"/>
      <c r="LMF68" s="469"/>
      <c r="LMG68" s="469"/>
      <c r="LMH68" s="469"/>
      <c r="LMI68" s="469"/>
      <c r="LMJ68" s="469"/>
      <c r="LMK68" s="469"/>
      <c r="LML68" s="469"/>
      <c r="LMM68" s="469"/>
      <c r="LMN68" s="469"/>
      <c r="LMO68" s="469"/>
      <c r="LMP68" s="469"/>
      <c r="LMQ68" s="469"/>
      <c r="LMR68" s="469"/>
      <c r="LMS68" s="469"/>
      <c r="LMT68" s="469"/>
      <c r="LMU68" s="469"/>
      <c r="LMV68" s="469"/>
      <c r="LMW68" s="469"/>
      <c r="LMX68" s="469"/>
      <c r="LMY68" s="469"/>
      <c r="LMZ68" s="469"/>
      <c r="LNA68" s="469"/>
      <c r="LNB68" s="469"/>
      <c r="LNC68" s="469"/>
      <c r="LND68" s="469"/>
      <c r="LNE68" s="469"/>
      <c r="LNF68" s="469"/>
      <c r="LNG68" s="469"/>
      <c r="LNH68" s="469"/>
      <c r="LNI68" s="469"/>
      <c r="LNJ68" s="469"/>
      <c r="LNK68" s="469"/>
      <c r="LNL68" s="469"/>
      <c r="LNM68" s="469"/>
      <c r="LNN68" s="469"/>
      <c r="LNO68" s="469"/>
      <c r="LNP68" s="469"/>
      <c r="LNQ68" s="469"/>
      <c r="LNR68" s="469"/>
      <c r="LNS68" s="469"/>
      <c r="LNT68" s="469"/>
      <c r="LNU68" s="469"/>
      <c r="LNV68" s="469"/>
      <c r="LNW68" s="469"/>
      <c r="LNX68" s="469"/>
      <c r="LNY68" s="469"/>
      <c r="LNZ68" s="469"/>
      <c r="LOA68" s="469"/>
      <c r="LOB68" s="469"/>
      <c r="LOC68" s="469"/>
      <c r="LOD68" s="469"/>
      <c r="LOE68" s="469"/>
      <c r="LOF68" s="469"/>
      <c r="LOG68" s="469"/>
      <c r="LOH68" s="469"/>
      <c r="LOI68" s="469"/>
      <c r="LOJ68" s="469"/>
      <c r="LOK68" s="469"/>
      <c r="LOL68" s="469"/>
      <c r="LOM68" s="469"/>
      <c r="LON68" s="469"/>
      <c r="LOO68" s="469"/>
      <c r="LOP68" s="469"/>
      <c r="LOQ68" s="469"/>
      <c r="LOR68" s="469"/>
      <c r="LOS68" s="469"/>
      <c r="LOT68" s="469"/>
      <c r="LOU68" s="469"/>
      <c r="LOV68" s="469"/>
      <c r="LOW68" s="469"/>
      <c r="LOX68" s="469"/>
      <c r="LOY68" s="469"/>
      <c r="LOZ68" s="469"/>
      <c r="LPA68" s="469"/>
      <c r="LPB68" s="469"/>
      <c r="LPC68" s="469"/>
      <c r="LPD68" s="469"/>
      <c r="LPE68" s="469"/>
      <c r="LPF68" s="469"/>
      <c r="LPG68" s="469"/>
      <c r="LPH68" s="469"/>
      <c r="LPI68" s="469"/>
      <c r="LPJ68" s="469"/>
      <c r="LPK68" s="469"/>
      <c r="LPL68" s="469"/>
      <c r="LPM68" s="469"/>
      <c r="LPN68" s="469"/>
      <c r="LPO68" s="469"/>
      <c r="LPP68" s="469"/>
      <c r="LPQ68" s="469"/>
      <c r="LPR68" s="469"/>
      <c r="LPS68" s="469"/>
      <c r="LPT68" s="469"/>
      <c r="LPU68" s="469"/>
      <c r="LPV68" s="469"/>
      <c r="LPW68" s="469"/>
      <c r="LPX68" s="469"/>
      <c r="LPY68" s="469"/>
      <c r="LPZ68" s="469"/>
      <c r="LQA68" s="469"/>
      <c r="LQB68" s="469"/>
      <c r="LQC68" s="469"/>
      <c r="LQD68" s="469"/>
      <c r="LQE68" s="469"/>
      <c r="LQF68" s="469"/>
      <c r="LQG68" s="469"/>
      <c r="LQH68" s="469"/>
      <c r="LQI68" s="469"/>
      <c r="LQJ68" s="469"/>
      <c r="LQK68" s="469"/>
      <c r="LQL68" s="469"/>
      <c r="LQM68" s="469"/>
      <c r="LQN68" s="469"/>
      <c r="LQO68" s="469"/>
      <c r="LQP68" s="469"/>
      <c r="LQQ68" s="469"/>
      <c r="LQR68" s="469"/>
      <c r="LQS68" s="469"/>
      <c r="LQT68" s="469"/>
      <c r="LQU68" s="469"/>
      <c r="LQV68" s="469"/>
      <c r="LQW68" s="469"/>
      <c r="LQX68" s="469"/>
      <c r="LQY68" s="469"/>
      <c r="LQZ68" s="469"/>
      <c r="LRA68" s="469"/>
      <c r="LRB68" s="469"/>
      <c r="LRC68" s="469"/>
      <c r="LRD68" s="469"/>
      <c r="LRE68" s="469"/>
      <c r="LRF68" s="469"/>
      <c r="LRG68" s="469"/>
      <c r="LRH68" s="469"/>
      <c r="LRI68" s="469"/>
      <c r="LRJ68" s="469"/>
      <c r="LRK68" s="469"/>
      <c r="LRL68" s="469"/>
      <c r="LRM68" s="469"/>
      <c r="LRN68" s="469"/>
      <c r="LRO68" s="469"/>
      <c r="LRP68" s="469"/>
      <c r="LRQ68" s="469"/>
      <c r="LRR68" s="469"/>
      <c r="LRS68" s="469"/>
      <c r="LRT68" s="469"/>
      <c r="LRU68" s="469"/>
      <c r="LRV68" s="469"/>
      <c r="LRW68" s="469"/>
      <c r="LRX68" s="469"/>
      <c r="LRY68" s="469"/>
      <c r="LRZ68" s="469"/>
      <c r="LSA68" s="469"/>
      <c r="LSB68" s="469"/>
      <c r="LSC68" s="469"/>
      <c r="LSD68" s="469"/>
      <c r="LSE68" s="469"/>
      <c r="LSF68" s="469"/>
      <c r="LSG68" s="469"/>
      <c r="LSH68" s="469"/>
      <c r="LSI68" s="469"/>
      <c r="LSJ68" s="469"/>
      <c r="LSK68" s="469"/>
      <c r="LSL68" s="469"/>
      <c r="LSM68" s="469"/>
      <c r="LSN68" s="469"/>
      <c r="LSO68" s="469"/>
      <c r="LSP68" s="469"/>
      <c r="LSQ68" s="469"/>
      <c r="LSR68" s="469"/>
      <c r="LSS68" s="469"/>
      <c r="LST68" s="469"/>
      <c r="LSU68" s="469"/>
      <c r="LSV68" s="469"/>
      <c r="LSW68" s="469"/>
      <c r="LSX68" s="469"/>
      <c r="LSY68" s="469"/>
      <c r="LSZ68" s="469"/>
      <c r="LTA68" s="469"/>
      <c r="LTB68" s="469"/>
      <c r="LTC68" s="469"/>
      <c r="LTD68" s="469"/>
      <c r="LTE68" s="469"/>
      <c r="LTF68" s="469"/>
      <c r="LTG68" s="469"/>
      <c r="LTH68" s="469"/>
      <c r="LTI68" s="469"/>
      <c r="LTJ68" s="469"/>
      <c r="LTK68" s="469"/>
      <c r="LTL68" s="469"/>
      <c r="LTM68" s="469"/>
      <c r="LTN68" s="469"/>
      <c r="LTO68" s="469"/>
      <c r="LTP68" s="469"/>
      <c r="LTQ68" s="469"/>
      <c r="LTR68" s="469"/>
      <c r="LTS68" s="469"/>
      <c r="LTT68" s="469"/>
      <c r="LTU68" s="469"/>
      <c r="LTV68" s="469"/>
      <c r="LTW68" s="469"/>
      <c r="LTX68" s="469"/>
      <c r="LTY68" s="469"/>
      <c r="LTZ68" s="469"/>
      <c r="LUA68" s="469"/>
      <c r="LUB68" s="469"/>
      <c r="LUC68" s="469"/>
      <c r="LUD68" s="469"/>
      <c r="LUE68" s="469"/>
      <c r="LUF68" s="469"/>
      <c r="LUG68" s="469"/>
      <c r="LUH68" s="469"/>
      <c r="LUI68" s="469"/>
      <c r="LUJ68" s="469"/>
      <c r="LUK68" s="469"/>
      <c r="LUL68" s="469"/>
      <c r="LUM68" s="469"/>
      <c r="LUN68" s="469"/>
      <c r="LUO68" s="469"/>
      <c r="LUP68" s="469"/>
      <c r="LUQ68" s="469"/>
      <c r="LUR68" s="469"/>
      <c r="LUS68" s="469"/>
      <c r="LUT68" s="469"/>
      <c r="LUU68" s="469"/>
      <c r="LUV68" s="469"/>
      <c r="LUW68" s="469"/>
      <c r="LUX68" s="469"/>
      <c r="LUY68" s="469"/>
      <c r="LUZ68" s="469"/>
      <c r="LVA68" s="469"/>
      <c r="LVB68" s="469"/>
      <c r="LVC68" s="469"/>
      <c r="LVD68" s="469"/>
      <c r="LVE68" s="469"/>
      <c r="LVF68" s="469"/>
      <c r="LVG68" s="469"/>
      <c r="LVH68" s="469"/>
      <c r="LVI68" s="469"/>
      <c r="LVJ68" s="469"/>
      <c r="LVK68" s="469"/>
      <c r="LVL68" s="469"/>
      <c r="LVM68" s="469"/>
      <c r="LVN68" s="469"/>
      <c r="LVO68" s="469"/>
      <c r="LVP68" s="469"/>
      <c r="LVQ68" s="469"/>
      <c r="LVR68" s="469"/>
      <c r="LVS68" s="469"/>
      <c r="LVT68" s="469"/>
      <c r="LVU68" s="469"/>
      <c r="LVV68" s="469"/>
      <c r="LVW68" s="469"/>
      <c r="LVX68" s="469"/>
      <c r="LVY68" s="469"/>
      <c r="LVZ68" s="469"/>
      <c r="LWA68" s="469"/>
      <c r="LWB68" s="469"/>
      <c r="LWC68" s="469"/>
      <c r="LWD68" s="469"/>
      <c r="LWE68" s="469"/>
      <c r="LWF68" s="469"/>
      <c r="LWG68" s="469"/>
      <c r="LWH68" s="469"/>
      <c r="LWI68" s="469"/>
      <c r="LWJ68" s="469"/>
      <c r="LWK68" s="469"/>
      <c r="LWL68" s="469"/>
      <c r="LWM68" s="469"/>
      <c r="LWN68" s="469"/>
      <c r="LWO68" s="469"/>
      <c r="LWP68" s="469"/>
      <c r="LWQ68" s="469"/>
      <c r="LWR68" s="469"/>
      <c r="LWS68" s="469"/>
      <c r="LWT68" s="469"/>
      <c r="LWU68" s="469"/>
      <c r="LWV68" s="469"/>
      <c r="LWW68" s="469"/>
      <c r="LWX68" s="469"/>
      <c r="LWY68" s="469"/>
      <c r="LWZ68" s="469"/>
      <c r="LXA68" s="469"/>
      <c r="LXB68" s="469"/>
      <c r="LXC68" s="469"/>
      <c r="LXD68" s="469"/>
      <c r="LXE68" s="469"/>
      <c r="LXF68" s="469"/>
      <c r="LXG68" s="469"/>
      <c r="LXH68" s="469"/>
      <c r="LXI68" s="469"/>
      <c r="LXJ68" s="469"/>
      <c r="LXK68" s="469"/>
      <c r="LXL68" s="469"/>
      <c r="LXM68" s="469"/>
      <c r="LXN68" s="469"/>
      <c r="LXO68" s="469"/>
      <c r="LXP68" s="469"/>
      <c r="LXQ68" s="469"/>
      <c r="LXR68" s="469"/>
      <c r="LXS68" s="469"/>
      <c r="LXT68" s="469"/>
      <c r="LXU68" s="469"/>
      <c r="LXV68" s="469"/>
      <c r="LXW68" s="469"/>
      <c r="LXX68" s="469"/>
      <c r="LXY68" s="469"/>
      <c r="LXZ68" s="469"/>
      <c r="LYA68" s="469"/>
      <c r="LYB68" s="469"/>
      <c r="LYC68" s="469"/>
      <c r="LYD68" s="469"/>
      <c r="LYE68" s="469"/>
      <c r="LYF68" s="469"/>
      <c r="LYG68" s="469"/>
      <c r="LYH68" s="469"/>
      <c r="LYI68" s="469"/>
      <c r="LYJ68" s="469"/>
      <c r="LYK68" s="469"/>
      <c r="LYL68" s="469"/>
      <c r="LYM68" s="469"/>
      <c r="LYN68" s="469"/>
      <c r="LYO68" s="469"/>
      <c r="LYP68" s="469"/>
      <c r="LYQ68" s="469"/>
      <c r="LYR68" s="469"/>
      <c r="LYS68" s="469"/>
      <c r="LYT68" s="469"/>
      <c r="LYU68" s="469"/>
      <c r="LYV68" s="469"/>
      <c r="LYW68" s="469"/>
      <c r="LYX68" s="469"/>
      <c r="LYY68" s="469"/>
      <c r="LYZ68" s="469"/>
      <c r="LZA68" s="469"/>
      <c r="LZB68" s="469"/>
      <c r="LZC68" s="469"/>
      <c r="LZD68" s="469"/>
      <c r="LZE68" s="469"/>
      <c r="LZF68" s="469"/>
      <c r="LZG68" s="469"/>
      <c r="LZH68" s="469"/>
      <c r="LZI68" s="469"/>
      <c r="LZJ68" s="469"/>
      <c r="LZK68" s="469"/>
      <c r="LZL68" s="469"/>
      <c r="LZM68" s="469"/>
      <c r="LZN68" s="469"/>
      <c r="LZO68" s="469"/>
      <c r="LZP68" s="469"/>
      <c r="LZQ68" s="469"/>
      <c r="LZR68" s="469"/>
      <c r="LZS68" s="469"/>
      <c r="LZT68" s="469"/>
      <c r="LZU68" s="469"/>
      <c r="LZV68" s="469"/>
      <c r="LZW68" s="469"/>
      <c r="LZX68" s="469"/>
      <c r="LZY68" s="469"/>
      <c r="LZZ68" s="469"/>
      <c r="MAA68" s="469"/>
      <c r="MAB68" s="469"/>
      <c r="MAC68" s="469"/>
      <c r="MAD68" s="469"/>
      <c r="MAE68" s="469"/>
      <c r="MAF68" s="469"/>
      <c r="MAG68" s="469"/>
      <c r="MAH68" s="469"/>
      <c r="MAI68" s="469"/>
      <c r="MAJ68" s="469"/>
      <c r="MAK68" s="469"/>
      <c r="MAL68" s="469"/>
      <c r="MAM68" s="469"/>
      <c r="MAN68" s="469"/>
      <c r="MAO68" s="469"/>
      <c r="MAP68" s="469"/>
      <c r="MAQ68" s="469"/>
      <c r="MAR68" s="469"/>
      <c r="MAS68" s="469"/>
      <c r="MAT68" s="469"/>
      <c r="MAU68" s="469"/>
      <c r="MAV68" s="469"/>
      <c r="MAW68" s="469"/>
      <c r="MAX68" s="469"/>
      <c r="MAY68" s="469"/>
      <c r="MAZ68" s="469"/>
      <c r="MBA68" s="469"/>
      <c r="MBB68" s="469"/>
      <c r="MBC68" s="469"/>
      <c r="MBD68" s="469"/>
      <c r="MBE68" s="469"/>
      <c r="MBF68" s="469"/>
      <c r="MBG68" s="469"/>
      <c r="MBH68" s="469"/>
      <c r="MBI68" s="469"/>
      <c r="MBJ68" s="469"/>
      <c r="MBK68" s="469"/>
      <c r="MBL68" s="469"/>
      <c r="MBM68" s="469"/>
      <c r="MBN68" s="469"/>
      <c r="MBO68" s="469"/>
      <c r="MBP68" s="469"/>
      <c r="MBQ68" s="469"/>
      <c r="MBR68" s="469"/>
      <c r="MBS68" s="469"/>
      <c r="MBT68" s="469"/>
      <c r="MBU68" s="469"/>
      <c r="MBV68" s="469"/>
      <c r="MBW68" s="469"/>
      <c r="MBX68" s="469"/>
      <c r="MBY68" s="469"/>
      <c r="MBZ68" s="469"/>
      <c r="MCA68" s="469"/>
      <c r="MCB68" s="469"/>
      <c r="MCC68" s="469"/>
      <c r="MCD68" s="469"/>
      <c r="MCE68" s="469"/>
      <c r="MCF68" s="469"/>
      <c r="MCG68" s="469"/>
      <c r="MCH68" s="469"/>
      <c r="MCI68" s="469"/>
      <c r="MCJ68" s="469"/>
      <c r="MCK68" s="469"/>
      <c r="MCL68" s="469"/>
      <c r="MCM68" s="469"/>
      <c r="MCN68" s="469"/>
      <c r="MCO68" s="469"/>
      <c r="MCP68" s="469"/>
      <c r="MCQ68" s="469"/>
      <c r="MCR68" s="469"/>
      <c r="MCS68" s="469"/>
      <c r="MCT68" s="469"/>
      <c r="MCU68" s="469"/>
      <c r="MCV68" s="469"/>
      <c r="MCW68" s="469"/>
      <c r="MCX68" s="469"/>
      <c r="MCY68" s="469"/>
      <c r="MCZ68" s="469"/>
      <c r="MDA68" s="469"/>
      <c r="MDB68" s="469"/>
      <c r="MDC68" s="469"/>
      <c r="MDD68" s="469"/>
      <c r="MDE68" s="469"/>
      <c r="MDF68" s="469"/>
      <c r="MDG68" s="469"/>
      <c r="MDH68" s="469"/>
      <c r="MDI68" s="469"/>
      <c r="MDJ68" s="469"/>
      <c r="MDK68" s="469"/>
      <c r="MDL68" s="469"/>
      <c r="MDM68" s="469"/>
      <c r="MDN68" s="469"/>
      <c r="MDO68" s="469"/>
      <c r="MDP68" s="469"/>
      <c r="MDQ68" s="469"/>
      <c r="MDR68" s="469"/>
      <c r="MDS68" s="469"/>
      <c r="MDT68" s="469"/>
      <c r="MDU68" s="469"/>
      <c r="MDV68" s="469"/>
      <c r="MDW68" s="469"/>
      <c r="MDX68" s="469"/>
      <c r="MDY68" s="469"/>
      <c r="MDZ68" s="469"/>
      <c r="MEA68" s="469"/>
      <c r="MEB68" s="469"/>
      <c r="MEC68" s="469"/>
      <c r="MED68" s="469"/>
      <c r="MEE68" s="469"/>
      <c r="MEF68" s="469"/>
      <c r="MEG68" s="469"/>
      <c r="MEH68" s="469"/>
      <c r="MEI68" s="469"/>
      <c r="MEJ68" s="469"/>
      <c r="MEK68" s="469"/>
      <c r="MEL68" s="469"/>
      <c r="MEM68" s="469"/>
      <c r="MEN68" s="469"/>
      <c r="MEO68" s="469"/>
      <c r="MEP68" s="469"/>
      <c r="MEQ68" s="469"/>
      <c r="MER68" s="469"/>
      <c r="MES68" s="469"/>
      <c r="MET68" s="469"/>
      <c r="MEU68" s="469"/>
      <c r="MEV68" s="469"/>
      <c r="MEW68" s="469"/>
      <c r="MEX68" s="469"/>
      <c r="MEY68" s="469"/>
      <c r="MEZ68" s="469"/>
      <c r="MFA68" s="469"/>
      <c r="MFB68" s="469"/>
      <c r="MFC68" s="469"/>
      <c r="MFD68" s="469"/>
      <c r="MFE68" s="469"/>
      <c r="MFF68" s="469"/>
      <c r="MFG68" s="469"/>
      <c r="MFH68" s="469"/>
      <c r="MFI68" s="469"/>
      <c r="MFJ68" s="469"/>
      <c r="MFK68" s="469"/>
      <c r="MFL68" s="469"/>
      <c r="MFM68" s="469"/>
      <c r="MFN68" s="469"/>
      <c r="MFO68" s="469"/>
      <c r="MFP68" s="469"/>
      <c r="MFQ68" s="469"/>
      <c r="MFR68" s="469"/>
      <c r="MFS68" s="469"/>
      <c r="MFT68" s="469"/>
      <c r="MFU68" s="469"/>
      <c r="MFV68" s="469"/>
      <c r="MFW68" s="469"/>
      <c r="MFX68" s="469"/>
      <c r="MFY68" s="469"/>
      <c r="MFZ68" s="469"/>
      <c r="MGA68" s="469"/>
      <c r="MGB68" s="469"/>
      <c r="MGC68" s="469"/>
      <c r="MGD68" s="469"/>
      <c r="MGE68" s="469"/>
      <c r="MGF68" s="469"/>
      <c r="MGG68" s="469"/>
      <c r="MGH68" s="469"/>
      <c r="MGI68" s="469"/>
      <c r="MGJ68" s="469"/>
      <c r="MGK68" s="469"/>
      <c r="MGL68" s="469"/>
      <c r="MGM68" s="469"/>
      <c r="MGN68" s="469"/>
      <c r="MGO68" s="469"/>
      <c r="MGP68" s="469"/>
      <c r="MGQ68" s="469"/>
      <c r="MGR68" s="469"/>
      <c r="MGS68" s="469"/>
      <c r="MGT68" s="469"/>
      <c r="MGU68" s="469"/>
      <c r="MGV68" s="469"/>
      <c r="MGW68" s="469"/>
      <c r="MGX68" s="469"/>
      <c r="MGY68" s="469"/>
      <c r="MGZ68" s="469"/>
      <c r="MHA68" s="469"/>
      <c r="MHB68" s="469"/>
      <c r="MHC68" s="469"/>
      <c r="MHD68" s="469"/>
      <c r="MHE68" s="469"/>
      <c r="MHF68" s="469"/>
      <c r="MHG68" s="469"/>
      <c r="MHH68" s="469"/>
      <c r="MHI68" s="469"/>
      <c r="MHJ68" s="469"/>
      <c r="MHK68" s="469"/>
      <c r="MHL68" s="469"/>
      <c r="MHM68" s="469"/>
      <c r="MHN68" s="469"/>
      <c r="MHO68" s="469"/>
      <c r="MHP68" s="469"/>
      <c r="MHQ68" s="469"/>
      <c r="MHR68" s="469"/>
      <c r="MHS68" s="469"/>
      <c r="MHT68" s="469"/>
      <c r="MHU68" s="469"/>
      <c r="MHV68" s="469"/>
      <c r="MHW68" s="469"/>
      <c r="MHX68" s="469"/>
      <c r="MHY68" s="469"/>
      <c r="MHZ68" s="469"/>
      <c r="MIA68" s="469"/>
      <c r="MIB68" s="469"/>
      <c r="MIC68" s="469"/>
      <c r="MID68" s="469"/>
      <c r="MIE68" s="469"/>
      <c r="MIF68" s="469"/>
      <c r="MIG68" s="469"/>
      <c r="MIH68" s="469"/>
      <c r="MII68" s="469"/>
      <c r="MIJ68" s="469"/>
      <c r="MIK68" s="469"/>
      <c r="MIL68" s="469"/>
      <c r="MIM68" s="469"/>
      <c r="MIN68" s="469"/>
      <c r="MIO68" s="469"/>
      <c r="MIP68" s="469"/>
      <c r="MIQ68" s="469"/>
      <c r="MIR68" s="469"/>
      <c r="MIS68" s="469"/>
      <c r="MIT68" s="469"/>
      <c r="MIU68" s="469"/>
      <c r="MIV68" s="469"/>
      <c r="MIW68" s="469"/>
      <c r="MIX68" s="469"/>
      <c r="MIY68" s="469"/>
      <c r="MIZ68" s="469"/>
      <c r="MJA68" s="469"/>
      <c r="MJB68" s="469"/>
      <c r="MJC68" s="469"/>
      <c r="MJD68" s="469"/>
      <c r="MJE68" s="469"/>
      <c r="MJF68" s="469"/>
      <c r="MJG68" s="469"/>
      <c r="MJH68" s="469"/>
      <c r="MJI68" s="469"/>
      <c r="MJJ68" s="469"/>
      <c r="MJK68" s="469"/>
      <c r="MJL68" s="469"/>
      <c r="MJM68" s="469"/>
      <c r="MJN68" s="469"/>
      <c r="MJO68" s="469"/>
      <c r="MJP68" s="469"/>
      <c r="MJQ68" s="469"/>
      <c r="MJR68" s="469"/>
      <c r="MJS68" s="469"/>
      <c r="MJT68" s="469"/>
      <c r="MJU68" s="469"/>
      <c r="MJV68" s="469"/>
      <c r="MJW68" s="469"/>
      <c r="MJX68" s="469"/>
      <c r="MJY68" s="469"/>
      <c r="MJZ68" s="469"/>
      <c r="MKA68" s="469"/>
      <c r="MKB68" s="469"/>
      <c r="MKC68" s="469"/>
      <c r="MKD68" s="469"/>
      <c r="MKE68" s="469"/>
      <c r="MKF68" s="469"/>
      <c r="MKG68" s="469"/>
      <c r="MKH68" s="469"/>
      <c r="MKI68" s="469"/>
      <c r="MKJ68" s="469"/>
      <c r="MKK68" s="469"/>
      <c r="MKL68" s="469"/>
      <c r="MKM68" s="469"/>
      <c r="MKN68" s="469"/>
      <c r="MKO68" s="469"/>
      <c r="MKP68" s="469"/>
      <c r="MKQ68" s="469"/>
      <c r="MKR68" s="469"/>
      <c r="MKS68" s="469"/>
      <c r="MKT68" s="469"/>
      <c r="MKU68" s="469"/>
      <c r="MKV68" s="469"/>
      <c r="MKW68" s="469"/>
      <c r="MKX68" s="469"/>
      <c r="MKY68" s="469"/>
      <c r="MKZ68" s="469"/>
      <c r="MLA68" s="469"/>
      <c r="MLB68" s="469"/>
      <c r="MLC68" s="469"/>
      <c r="MLD68" s="469"/>
      <c r="MLE68" s="469"/>
      <c r="MLF68" s="469"/>
      <c r="MLG68" s="469"/>
      <c r="MLH68" s="469"/>
      <c r="MLI68" s="469"/>
      <c r="MLJ68" s="469"/>
      <c r="MLK68" s="469"/>
      <c r="MLL68" s="469"/>
      <c r="MLM68" s="469"/>
      <c r="MLN68" s="469"/>
      <c r="MLO68" s="469"/>
      <c r="MLP68" s="469"/>
      <c r="MLQ68" s="469"/>
      <c r="MLR68" s="469"/>
      <c r="MLS68" s="469"/>
      <c r="MLT68" s="469"/>
      <c r="MLU68" s="469"/>
      <c r="MLV68" s="469"/>
      <c r="MLW68" s="469"/>
      <c r="MLX68" s="469"/>
      <c r="MLY68" s="469"/>
      <c r="MLZ68" s="469"/>
      <c r="MMA68" s="469"/>
      <c r="MMB68" s="469"/>
      <c r="MMC68" s="469"/>
      <c r="MMD68" s="469"/>
      <c r="MME68" s="469"/>
      <c r="MMF68" s="469"/>
      <c r="MMG68" s="469"/>
      <c r="MMH68" s="469"/>
      <c r="MMI68" s="469"/>
      <c r="MMJ68" s="469"/>
      <c r="MMK68" s="469"/>
      <c r="MML68" s="469"/>
      <c r="MMM68" s="469"/>
      <c r="MMN68" s="469"/>
      <c r="MMO68" s="469"/>
      <c r="MMP68" s="469"/>
      <c r="MMQ68" s="469"/>
      <c r="MMR68" s="469"/>
      <c r="MMS68" s="469"/>
      <c r="MMT68" s="469"/>
      <c r="MMU68" s="469"/>
      <c r="MMV68" s="469"/>
      <c r="MMW68" s="469"/>
      <c r="MMX68" s="469"/>
      <c r="MMY68" s="469"/>
      <c r="MMZ68" s="469"/>
      <c r="MNA68" s="469"/>
      <c r="MNB68" s="469"/>
      <c r="MNC68" s="469"/>
      <c r="MND68" s="469"/>
      <c r="MNE68" s="469"/>
      <c r="MNF68" s="469"/>
      <c r="MNG68" s="469"/>
      <c r="MNH68" s="469"/>
      <c r="MNI68" s="469"/>
      <c r="MNJ68" s="469"/>
      <c r="MNK68" s="469"/>
      <c r="MNL68" s="469"/>
      <c r="MNM68" s="469"/>
      <c r="MNN68" s="469"/>
      <c r="MNO68" s="469"/>
      <c r="MNP68" s="469"/>
      <c r="MNQ68" s="469"/>
      <c r="MNR68" s="469"/>
      <c r="MNS68" s="469"/>
      <c r="MNT68" s="469"/>
      <c r="MNU68" s="469"/>
      <c r="MNV68" s="469"/>
      <c r="MNW68" s="469"/>
      <c r="MNX68" s="469"/>
      <c r="MNY68" s="469"/>
      <c r="MNZ68" s="469"/>
      <c r="MOA68" s="469"/>
      <c r="MOB68" s="469"/>
      <c r="MOC68" s="469"/>
      <c r="MOD68" s="469"/>
      <c r="MOE68" s="469"/>
      <c r="MOF68" s="469"/>
      <c r="MOG68" s="469"/>
      <c r="MOH68" s="469"/>
      <c r="MOI68" s="469"/>
      <c r="MOJ68" s="469"/>
      <c r="MOK68" s="469"/>
      <c r="MOL68" s="469"/>
      <c r="MOM68" s="469"/>
      <c r="MON68" s="469"/>
      <c r="MOO68" s="469"/>
      <c r="MOP68" s="469"/>
      <c r="MOQ68" s="469"/>
      <c r="MOR68" s="469"/>
      <c r="MOS68" s="469"/>
      <c r="MOT68" s="469"/>
      <c r="MOU68" s="469"/>
      <c r="MOV68" s="469"/>
      <c r="MOW68" s="469"/>
      <c r="MOX68" s="469"/>
      <c r="MOY68" s="469"/>
      <c r="MOZ68" s="469"/>
      <c r="MPA68" s="469"/>
      <c r="MPB68" s="469"/>
      <c r="MPC68" s="469"/>
      <c r="MPD68" s="469"/>
      <c r="MPE68" s="469"/>
      <c r="MPF68" s="469"/>
      <c r="MPG68" s="469"/>
      <c r="MPH68" s="469"/>
      <c r="MPI68" s="469"/>
      <c r="MPJ68" s="469"/>
      <c r="MPK68" s="469"/>
      <c r="MPL68" s="469"/>
      <c r="MPM68" s="469"/>
      <c r="MPN68" s="469"/>
      <c r="MPO68" s="469"/>
      <c r="MPP68" s="469"/>
      <c r="MPQ68" s="469"/>
      <c r="MPR68" s="469"/>
      <c r="MPS68" s="469"/>
      <c r="MPT68" s="469"/>
      <c r="MPU68" s="469"/>
      <c r="MPV68" s="469"/>
      <c r="MPW68" s="469"/>
      <c r="MPX68" s="469"/>
      <c r="MPY68" s="469"/>
      <c r="MPZ68" s="469"/>
      <c r="MQA68" s="469"/>
      <c r="MQB68" s="469"/>
      <c r="MQC68" s="469"/>
      <c r="MQD68" s="469"/>
      <c r="MQE68" s="469"/>
      <c r="MQF68" s="469"/>
      <c r="MQG68" s="469"/>
      <c r="MQH68" s="469"/>
      <c r="MQI68" s="469"/>
      <c r="MQJ68" s="469"/>
      <c r="MQK68" s="469"/>
      <c r="MQL68" s="469"/>
      <c r="MQM68" s="469"/>
      <c r="MQN68" s="469"/>
      <c r="MQO68" s="469"/>
      <c r="MQP68" s="469"/>
      <c r="MQQ68" s="469"/>
      <c r="MQR68" s="469"/>
      <c r="MQS68" s="469"/>
      <c r="MQT68" s="469"/>
      <c r="MQU68" s="469"/>
      <c r="MQV68" s="469"/>
      <c r="MQW68" s="469"/>
      <c r="MQX68" s="469"/>
      <c r="MQY68" s="469"/>
      <c r="MQZ68" s="469"/>
      <c r="MRA68" s="469"/>
      <c r="MRB68" s="469"/>
      <c r="MRC68" s="469"/>
      <c r="MRD68" s="469"/>
      <c r="MRE68" s="469"/>
      <c r="MRF68" s="469"/>
      <c r="MRG68" s="469"/>
      <c r="MRH68" s="469"/>
      <c r="MRI68" s="469"/>
      <c r="MRJ68" s="469"/>
      <c r="MRK68" s="469"/>
      <c r="MRL68" s="469"/>
      <c r="MRM68" s="469"/>
      <c r="MRN68" s="469"/>
      <c r="MRO68" s="469"/>
      <c r="MRP68" s="469"/>
      <c r="MRQ68" s="469"/>
      <c r="MRR68" s="469"/>
      <c r="MRS68" s="469"/>
      <c r="MRT68" s="469"/>
      <c r="MRU68" s="469"/>
      <c r="MRV68" s="469"/>
      <c r="MRW68" s="469"/>
      <c r="MRX68" s="469"/>
      <c r="MRY68" s="469"/>
      <c r="MRZ68" s="469"/>
      <c r="MSA68" s="469"/>
      <c r="MSB68" s="469"/>
      <c r="MSC68" s="469"/>
      <c r="MSD68" s="469"/>
      <c r="MSE68" s="469"/>
      <c r="MSF68" s="469"/>
      <c r="MSG68" s="469"/>
      <c r="MSH68" s="469"/>
      <c r="MSI68" s="469"/>
      <c r="MSJ68" s="469"/>
      <c r="MSK68" s="469"/>
      <c r="MSL68" s="469"/>
      <c r="MSM68" s="469"/>
      <c r="MSN68" s="469"/>
      <c r="MSO68" s="469"/>
      <c r="MSP68" s="469"/>
      <c r="MSQ68" s="469"/>
      <c r="MSR68" s="469"/>
      <c r="MSS68" s="469"/>
      <c r="MST68" s="469"/>
      <c r="MSU68" s="469"/>
      <c r="MSV68" s="469"/>
      <c r="MSW68" s="469"/>
      <c r="MSX68" s="469"/>
      <c r="MSY68" s="469"/>
      <c r="MSZ68" s="469"/>
      <c r="MTA68" s="469"/>
      <c r="MTB68" s="469"/>
      <c r="MTC68" s="469"/>
      <c r="MTD68" s="469"/>
      <c r="MTE68" s="469"/>
      <c r="MTF68" s="469"/>
      <c r="MTG68" s="469"/>
      <c r="MTH68" s="469"/>
      <c r="MTI68" s="469"/>
      <c r="MTJ68" s="469"/>
      <c r="MTK68" s="469"/>
      <c r="MTL68" s="469"/>
      <c r="MTM68" s="469"/>
      <c r="MTN68" s="469"/>
      <c r="MTO68" s="469"/>
      <c r="MTP68" s="469"/>
      <c r="MTQ68" s="469"/>
      <c r="MTR68" s="469"/>
      <c r="MTS68" s="469"/>
      <c r="MTT68" s="469"/>
      <c r="MTU68" s="469"/>
      <c r="MTV68" s="469"/>
      <c r="MTW68" s="469"/>
      <c r="MTX68" s="469"/>
      <c r="MTY68" s="469"/>
      <c r="MTZ68" s="469"/>
      <c r="MUA68" s="469"/>
      <c r="MUB68" s="469"/>
      <c r="MUC68" s="469"/>
      <c r="MUD68" s="469"/>
      <c r="MUE68" s="469"/>
      <c r="MUF68" s="469"/>
      <c r="MUG68" s="469"/>
      <c r="MUH68" s="469"/>
      <c r="MUI68" s="469"/>
      <c r="MUJ68" s="469"/>
      <c r="MUK68" s="469"/>
      <c r="MUL68" s="469"/>
      <c r="MUM68" s="469"/>
      <c r="MUN68" s="469"/>
      <c r="MUO68" s="469"/>
      <c r="MUP68" s="469"/>
      <c r="MUQ68" s="469"/>
      <c r="MUR68" s="469"/>
      <c r="MUS68" s="469"/>
      <c r="MUT68" s="469"/>
      <c r="MUU68" s="469"/>
      <c r="MUV68" s="469"/>
      <c r="MUW68" s="469"/>
      <c r="MUX68" s="469"/>
      <c r="MUY68" s="469"/>
      <c r="MUZ68" s="469"/>
      <c r="MVA68" s="469"/>
      <c r="MVB68" s="469"/>
      <c r="MVC68" s="469"/>
      <c r="MVD68" s="469"/>
      <c r="MVE68" s="469"/>
      <c r="MVF68" s="469"/>
      <c r="MVG68" s="469"/>
      <c r="MVH68" s="469"/>
      <c r="MVI68" s="469"/>
      <c r="MVJ68" s="469"/>
      <c r="MVK68" s="469"/>
      <c r="MVL68" s="469"/>
      <c r="MVM68" s="469"/>
      <c r="MVN68" s="469"/>
      <c r="MVO68" s="469"/>
      <c r="MVP68" s="469"/>
      <c r="MVQ68" s="469"/>
      <c r="MVR68" s="469"/>
      <c r="MVS68" s="469"/>
      <c r="MVT68" s="469"/>
      <c r="MVU68" s="469"/>
      <c r="MVV68" s="469"/>
      <c r="MVW68" s="469"/>
      <c r="MVX68" s="469"/>
      <c r="MVY68" s="469"/>
      <c r="MVZ68" s="469"/>
      <c r="MWA68" s="469"/>
      <c r="MWB68" s="469"/>
      <c r="MWC68" s="469"/>
      <c r="MWD68" s="469"/>
      <c r="MWE68" s="469"/>
      <c r="MWF68" s="469"/>
      <c r="MWG68" s="469"/>
      <c r="MWH68" s="469"/>
      <c r="MWI68" s="469"/>
      <c r="MWJ68" s="469"/>
      <c r="MWK68" s="469"/>
      <c r="MWL68" s="469"/>
      <c r="MWM68" s="469"/>
      <c r="MWN68" s="469"/>
      <c r="MWO68" s="469"/>
      <c r="MWP68" s="469"/>
      <c r="MWQ68" s="469"/>
      <c r="MWR68" s="469"/>
      <c r="MWS68" s="469"/>
      <c r="MWT68" s="469"/>
      <c r="MWU68" s="469"/>
      <c r="MWV68" s="469"/>
      <c r="MWW68" s="469"/>
      <c r="MWX68" s="469"/>
      <c r="MWY68" s="469"/>
      <c r="MWZ68" s="469"/>
      <c r="MXA68" s="469"/>
      <c r="MXB68" s="469"/>
      <c r="MXC68" s="469"/>
      <c r="MXD68" s="469"/>
      <c r="MXE68" s="469"/>
      <c r="MXF68" s="469"/>
      <c r="MXG68" s="469"/>
      <c r="MXH68" s="469"/>
      <c r="MXI68" s="469"/>
      <c r="MXJ68" s="469"/>
      <c r="MXK68" s="469"/>
      <c r="MXL68" s="469"/>
      <c r="MXM68" s="469"/>
      <c r="MXN68" s="469"/>
      <c r="MXO68" s="469"/>
      <c r="MXP68" s="469"/>
      <c r="MXQ68" s="469"/>
      <c r="MXR68" s="469"/>
      <c r="MXS68" s="469"/>
      <c r="MXT68" s="469"/>
      <c r="MXU68" s="469"/>
      <c r="MXV68" s="469"/>
      <c r="MXW68" s="469"/>
      <c r="MXX68" s="469"/>
      <c r="MXY68" s="469"/>
      <c r="MXZ68" s="469"/>
      <c r="MYA68" s="469"/>
      <c r="MYB68" s="469"/>
      <c r="MYC68" s="469"/>
      <c r="MYD68" s="469"/>
      <c r="MYE68" s="469"/>
      <c r="MYF68" s="469"/>
      <c r="MYG68" s="469"/>
      <c r="MYH68" s="469"/>
      <c r="MYI68" s="469"/>
      <c r="MYJ68" s="469"/>
      <c r="MYK68" s="469"/>
      <c r="MYL68" s="469"/>
      <c r="MYM68" s="469"/>
      <c r="MYN68" s="469"/>
      <c r="MYO68" s="469"/>
      <c r="MYP68" s="469"/>
      <c r="MYQ68" s="469"/>
      <c r="MYR68" s="469"/>
      <c r="MYS68" s="469"/>
      <c r="MYT68" s="469"/>
      <c r="MYU68" s="469"/>
      <c r="MYV68" s="469"/>
      <c r="MYW68" s="469"/>
      <c r="MYX68" s="469"/>
      <c r="MYY68" s="469"/>
      <c r="MYZ68" s="469"/>
      <c r="MZA68" s="469"/>
      <c r="MZB68" s="469"/>
      <c r="MZC68" s="469"/>
      <c r="MZD68" s="469"/>
      <c r="MZE68" s="469"/>
      <c r="MZF68" s="469"/>
      <c r="MZG68" s="469"/>
      <c r="MZH68" s="469"/>
      <c r="MZI68" s="469"/>
      <c r="MZJ68" s="469"/>
      <c r="MZK68" s="469"/>
      <c r="MZL68" s="469"/>
      <c r="MZM68" s="469"/>
      <c r="MZN68" s="469"/>
      <c r="MZO68" s="469"/>
      <c r="MZP68" s="469"/>
      <c r="MZQ68" s="469"/>
      <c r="MZR68" s="469"/>
      <c r="MZS68" s="469"/>
      <c r="MZT68" s="469"/>
      <c r="MZU68" s="469"/>
      <c r="MZV68" s="469"/>
      <c r="MZW68" s="469"/>
      <c r="MZX68" s="469"/>
      <c r="MZY68" s="469"/>
      <c r="MZZ68" s="469"/>
      <c r="NAA68" s="469"/>
      <c r="NAB68" s="469"/>
      <c r="NAC68" s="469"/>
      <c r="NAD68" s="469"/>
      <c r="NAE68" s="469"/>
      <c r="NAF68" s="469"/>
      <c r="NAG68" s="469"/>
      <c r="NAH68" s="469"/>
      <c r="NAI68" s="469"/>
      <c r="NAJ68" s="469"/>
      <c r="NAK68" s="469"/>
      <c r="NAL68" s="469"/>
      <c r="NAM68" s="469"/>
      <c r="NAN68" s="469"/>
      <c r="NAO68" s="469"/>
      <c r="NAP68" s="469"/>
      <c r="NAQ68" s="469"/>
      <c r="NAR68" s="469"/>
      <c r="NAS68" s="469"/>
      <c r="NAT68" s="469"/>
      <c r="NAU68" s="469"/>
      <c r="NAV68" s="469"/>
      <c r="NAW68" s="469"/>
      <c r="NAX68" s="469"/>
      <c r="NAY68" s="469"/>
      <c r="NAZ68" s="469"/>
      <c r="NBA68" s="469"/>
      <c r="NBB68" s="469"/>
      <c r="NBC68" s="469"/>
      <c r="NBD68" s="469"/>
      <c r="NBE68" s="469"/>
      <c r="NBF68" s="469"/>
      <c r="NBG68" s="469"/>
      <c r="NBH68" s="469"/>
      <c r="NBI68" s="469"/>
      <c r="NBJ68" s="469"/>
      <c r="NBK68" s="469"/>
      <c r="NBL68" s="469"/>
      <c r="NBM68" s="469"/>
      <c r="NBN68" s="469"/>
      <c r="NBO68" s="469"/>
      <c r="NBP68" s="469"/>
      <c r="NBQ68" s="469"/>
      <c r="NBR68" s="469"/>
      <c r="NBS68" s="469"/>
      <c r="NBT68" s="469"/>
      <c r="NBU68" s="469"/>
      <c r="NBV68" s="469"/>
      <c r="NBW68" s="469"/>
      <c r="NBX68" s="469"/>
      <c r="NBY68" s="469"/>
      <c r="NBZ68" s="469"/>
      <c r="NCA68" s="469"/>
      <c r="NCB68" s="469"/>
      <c r="NCC68" s="469"/>
      <c r="NCD68" s="469"/>
      <c r="NCE68" s="469"/>
      <c r="NCF68" s="469"/>
      <c r="NCG68" s="469"/>
      <c r="NCH68" s="469"/>
      <c r="NCI68" s="469"/>
      <c r="NCJ68" s="469"/>
      <c r="NCK68" s="469"/>
      <c r="NCL68" s="469"/>
      <c r="NCM68" s="469"/>
      <c r="NCN68" s="469"/>
      <c r="NCO68" s="469"/>
      <c r="NCP68" s="469"/>
      <c r="NCQ68" s="469"/>
      <c r="NCR68" s="469"/>
      <c r="NCS68" s="469"/>
      <c r="NCT68" s="469"/>
      <c r="NCU68" s="469"/>
      <c r="NCV68" s="469"/>
      <c r="NCW68" s="469"/>
      <c r="NCX68" s="469"/>
      <c r="NCY68" s="469"/>
      <c r="NCZ68" s="469"/>
      <c r="NDA68" s="469"/>
      <c r="NDB68" s="469"/>
      <c r="NDC68" s="469"/>
      <c r="NDD68" s="469"/>
      <c r="NDE68" s="469"/>
      <c r="NDF68" s="469"/>
      <c r="NDG68" s="469"/>
      <c r="NDH68" s="469"/>
      <c r="NDI68" s="469"/>
      <c r="NDJ68" s="469"/>
      <c r="NDK68" s="469"/>
      <c r="NDL68" s="469"/>
      <c r="NDM68" s="469"/>
      <c r="NDN68" s="469"/>
      <c r="NDO68" s="469"/>
      <c r="NDP68" s="469"/>
      <c r="NDQ68" s="469"/>
      <c r="NDR68" s="469"/>
      <c r="NDS68" s="469"/>
      <c r="NDT68" s="469"/>
      <c r="NDU68" s="469"/>
      <c r="NDV68" s="469"/>
      <c r="NDW68" s="469"/>
      <c r="NDX68" s="469"/>
      <c r="NDY68" s="469"/>
      <c r="NDZ68" s="469"/>
      <c r="NEA68" s="469"/>
      <c r="NEB68" s="469"/>
      <c r="NEC68" s="469"/>
      <c r="NED68" s="469"/>
      <c r="NEE68" s="469"/>
      <c r="NEF68" s="469"/>
      <c r="NEG68" s="469"/>
      <c r="NEH68" s="469"/>
      <c r="NEI68" s="469"/>
      <c r="NEJ68" s="469"/>
      <c r="NEK68" s="469"/>
      <c r="NEL68" s="469"/>
      <c r="NEM68" s="469"/>
      <c r="NEN68" s="469"/>
      <c r="NEO68" s="469"/>
      <c r="NEP68" s="469"/>
      <c r="NEQ68" s="469"/>
      <c r="NER68" s="469"/>
      <c r="NES68" s="469"/>
      <c r="NET68" s="469"/>
      <c r="NEU68" s="469"/>
      <c r="NEV68" s="469"/>
      <c r="NEW68" s="469"/>
      <c r="NEX68" s="469"/>
      <c r="NEY68" s="469"/>
      <c r="NEZ68" s="469"/>
      <c r="NFA68" s="469"/>
      <c r="NFB68" s="469"/>
      <c r="NFC68" s="469"/>
      <c r="NFD68" s="469"/>
      <c r="NFE68" s="469"/>
      <c r="NFF68" s="469"/>
      <c r="NFG68" s="469"/>
      <c r="NFH68" s="469"/>
      <c r="NFI68" s="469"/>
      <c r="NFJ68" s="469"/>
      <c r="NFK68" s="469"/>
      <c r="NFL68" s="469"/>
      <c r="NFM68" s="469"/>
      <c r="NFN68" s="469"/>
      <c r="NFO68" s="469"/>
      <c r="NFP68" s="469"/>
      <c r="NFQ68" s="469"/>
      <c r="NFR68" s="469"/>
      <c r="NFS68" s="469"/>
      <c r="NFT68" s="469"/>
      <c r="NFU68" s="469"/>
      <c r="NFV68" s="469"/>
      <c r="NFW68" s="469"/>
      <c r="NFX68" s="469"/>
      <c r="NFY68" s="469"/>
      <c r="NFZ68" s="469"/>
      <c r="NGA68" s="469"/>
      <c r="NGB68" s="469"/>
      <c r="NGC68" s="469"/>
      <c r="NGD68" s="469"/>
      <c r="NGE68" s="469"/>
      <c r="NGF68" s="469"/>
      <c r="NGG68" s="469"/>
      <c r="NGH68" s="469"/>
      <c r="NGI68" s="469"/>
      <c r="NGJ68" s="469"/>
      <c r="NGK68" s="469"/>
      <c r="NGL68" s="469"/>
      <c r="NGM68" s="469"/>
      <c r="NGN68" s="469"/>
      <c r="NGO68" s="469"/>
      <c r="NGP68" s="469"/>
      <c r="NGQ68" s="469"/>
      <c r="NGR68" s="469"/>
      <c r="NGS68" s="469"/>
      <c r="NGT68" s="469"/>
      <c r="NGU68" s="469"/>
      <c r="NGV68" s="469"/>
      <c r="NGW68" s="469"/>
      <c r="NGX68" s="469"/>
      <c r="NGY68" s="469"/>
      <c r="NGZ68" s="469"/>
      <c r="NHA68" s="469"/>
      <c r="NHB68" s="469"/>
      <c r="NHC68" s="469"/>
      <c r="NHD68" s="469"/>
      <c r="NHE68" s="469"/>
      <c r="NHF68" s="469"/>
      <c r="NHG68" s="469"/>
      <c r="NHH68" s="469"/>
      <c r="NHI68" s="469"/>
      <c r="NHJ68" s="469"/>
      <c r="NHK68" s="469"/>
      <c r="NHL68" s="469"/>
      <c r="NHM68" s="469"/>
      <c r="NHN68" s="469"/>
      <c r="NHO68" s="469"/>
      <c r="NHP68" s="469"/>
      <c r="NHQ68" s="469"/>
      <c r="NHR68" s="469"/>
      <c r="NHS68" s="469"/>
      <c r="NHT68" s="469"/>
      <c r="NHU68" s="469"/>
      <c r="NHV68" s="469"/>
      <c r="NHW68" s="469"/>
      <c r="NHX68" s="469"/>
      <c r="NHY68" s="469"/>
      <c r="NHZ68" s="469"/>
      <c r="NIA68" s="469"/>
      <c r="NIB68" s="469"/>
      <c r="NIC68" s="469"/>
      <c r="NID68" s="469"/>
      <c r="NIE68" s="469"/>
      <c r="NIF68" s="469"/>
      <c r="NIG68" s="469"/>
      <c r="NIH68" s="469"/>
      <c r="NII68" s="469"/>
      <c r="NIJ68" s="469"/>
      <c r="NIK68" s="469"/>
      <c r="NIL68" s="469"/>
      <c r="NIM68" s="469"/>
      <c r="NIN68" s="469"/>
      <c r="NIO68" s="469"/>
      <c r="NIP68" s="469"/>
      <c r="NIQ68" s="469"/>
      <c r="NIR68" s="469"/>
      <c r="NIS68" s="469"/>
      <c r="NIT68" s="469"/>
      <c r="NIU68" s="469"/>
      <c r="NIV68" s="469"/>
      <c r="NIW68" s="469"/>
      <c r="NIX68" s="469"/>
      <c r="NIY68" s="469"/>
      <c r="NIZ68" s="469"/>
      <c r="NJA68" s="469"/>
      <c r="NJB68" s="469"/>
      <c r="NJC68" s="469"/>
      <c r="NJD68" s="469"/>
      <c r="NJE68" s="469"/>
      <c r="NJF68" s="469"/>
      <c r="NJG68" s="469"/>
      <c r="NJH68" s="469"/>
      <c r="NJI68" s="469"/>
      <c r="NJJ68" s="469"/>
      <c r="NJK68" s="469"/>
      <c r="NJL68" s="469"/>
      <c r="NJM68" s="469"/>
      <c r="NJN68" s="469"/>
      <c r="NJO68" s="469"/>
      <c r="NJP68" s="469"/>
      <c r="NJQ68" s="469"/>
      <c r="NJR68" s="469"/>
      <c r="NJS68" s="469"/>
      <c r="NJT68" s="469"/>
      <c r="NJU68" s="469"/>
      <c r="NJV68" s="469"/>
      <c r="NJW68" s="469"/>
      <c r="NJX68" s="469"/>
      <c r="NJY68" s="469"/>
      <c r="NJZ68" s="469"/>
      <c r="NKA68" s="469"/>
      <c r="NKB68" s="469"/>
      <c r="NKC68" s="469"/>
      <c r="NKD68" s="469"/>
      <c r="NKE68" s="469"/>
      <c r="NKF68" s="469"/>
      <c r="NKG68" s="469"/>
      <c r="NKH68" s="469"/>
      <c r="NKI68" s="469"/>
      <c r="NKJ68" s="469"/>
      <c r="NKK68" s="469"/>
      <c r="NKL68" s="469"/>
      <c r="NKM68" s="469"/>
      <c r="NKN68" s="469"/>
      <c r="NKO68" s="469"/>
      <c r="NKP68" s="469"/>
      <c r="NKQ68" s="469"/>
      <c r="NKR68" s="469"/>
      <c r="NKS68" s="469"/>
      <c r="NKT68" s="469"/>
      <c r="NKU68" s="469"/>
      <c r="NKV68" s="469"/>
      <c r="NKW68" s="469"/>
      <c r="NKX68" s="469"/>
      <c r="NKY68" s="469"/>
      <c r="NKZ68" s="469"/>
      <c r="NLA68" s="469"/>
      <c r="NLB68" s="469"/>
      <c r="NLC68" s="469"/>
      <c r="NLD68" s="469"/>
      <c r="NLE68" s="469"/>
      <c r="NLF68" s="469"/>
      <c r="NLG68" s="469"/>
      <c r="NLH68" s="469"/>
      <c r="NLI68" s="469"/>
      <c r="NLJ68" s="469"/>
      <c r="NLK68" s="469"/>
      <c r="NLL68" s="469"/>
      <c r="NLM68" s="469"/>
      <c r="NLN68" s="469"/>
      <c r="NLO68" s="469"/>
      <c r="NLP68" s="469"/>
      <c r="NLQ68" s="469"/>
      <c r="NLR68" s="469"/>
      <c r="NLS68" s="469"/>
      <c r="NLT68" s="469"/>
      <c r="NLU68" s="469"/>
      <c r="NLV68" s="469"/>
      <c r="NLW68" s="469"/>
      <c r="NLX68" s="469"/>
      <c r="NLY68" s="469"/>
      <c r="NLZ68" s="469"/>
      <c r="NMA68" s="469"/>
      <c r="NMB68" s="469"/>
      <c r="NMC68" s="469"/>
      <c r="NMD68" s="469"/>
      <c r="NME68" s="469"/>
      <c r="NMF68" s="469"/>
      <c r="NMG68" s="469"/>
      <c r="NMH68" s="469"/>
      <c r="NMI68" s="469"/>
      <c r="NMJ68" s="469"/>
      <c r="NMK68" s="469"/>
      <c r="NML68" s="469"/>
      <c r="NMM68" s="469"/>
      <c r="NMN68" s="469"/>
      <c r="NMO68" s="469"/>
      <c r="NMP68" s="469"/>
      <c r="NMQ68" s="469"/>
      <c r="NMR68" s="469"/>
      <c r="NMS68" s="469"/>
      <c r="NMT68" s="469"/>
      <c r="NMU68" s="469"/>
      <c r="NMV68" s="469"/>
      <c r="NMW68" s="469"/>
      <c r="NMX68" s="469"/>
      <c r="NMY68" s="469"/>
      <c r="NMZ68" s="469"/>
      <c r="NNA68" s="469"/>
      <c r="NNB68" s="469"/>
      <c r="NNC68" s="469"/>
      <c r="NND68" s="469"/>
      <c r="NNE68" s="469"/>
      <c r="NNF68" s="469"/>
      <c r="NNG68" s="469"/>
      <c r="NNH68" s="469"/>
      <c r="NNI68" s="469"/>
      <c r="NNJ68" s="469"/>
      <c r="NNK68" s="469"/>
      <c r="NNL68" s="469"/>
      <c r="NNM68" s="469"/>
      <c r="NNN68" s="469"/>
      <c r="NNO68" s="469"/>
      <c r="NNP68" s="469"/>
      <c r="NNQ68" s="469"/>
      <c r="NNR68" s="469"/>
      <c r="NNS68" s="469"/>
      <c r="NNT68" s="469"/>
      <c r="NNU68" s="469"/>
      <c r="NNV68" s="469"/>
      <c r="NNW68" s="469"/>
      <c r="NNX68" s="469"/>
      <c r="NNY68" s="469"/>
      <c r="NNZ68" s="469"/>
      <c r="NOA68" s="469"/>
      <c r="NOB68" s="469"/>
      <c r="NOC68" s="469"/>
      <c r="NOD68" s="469"/>
      <c r="NOE68" s="469"/>
      <c r="NOF68" s="469"/>
      <c r="NOG68" s="469"/>
      <c r="NOH68" s="469"/>
      <c r="NOI68" s="469"/>
      <c r="NOJ68" s="469"/>
      <c r="NOK68" s="469"/>
      <c r="NOL68" s="469"/>
      <c r="NOM68" s="469"/>
      <c r="NON68" s="469"/>
      <c r="NOO68" s="469"/>
      <c r="NOP68" s="469"/>
      <c r="NOQ68" s="469"/>
      <c r="NOR68" s="469"/>
      <c r="NOS68" s="469"/>
      <c r="NOT68" s="469"/>
      <c r="NOU68" s="469"/>
      <c r="NOV68" s="469"/>
      <c r="NOW68" s="469"/>
      <c r="NOX68" s="469"/>
      <c r="NOY68" s="469"/>
      <c r="NOZ68" s="469"/>
      <c r="NPA68" s="469"/>
      <c r="NPB68" s="469"/>
      <c r="NPC68" s="469"/>
      <c r="NPD68" s="469"/>
      <c r="NPE68" s="469"/>
      <c r="NPF68" s="469"/>
      <c r="NPG68" s="469"/>
      <c r="NPH68" s="469"/>
      <c r="NPI68" s="469"/>
      <c r="NPJ68" s="469"/>
      <c r="NPK68" s="469"/>
      <c r="NPL68" s="469"/>
      <c r="NPM68" s="469"/>
      <c r="NPN68" s="469"/>
      <c r="NPO68" s="469"/>
      <c r="NPP68" s="469"/>
      <c r="NPQ68" s="469"/>
      <c r="NPR68" s="469"/>
      <c r="NPS68" s="469"/>
      <c r="NPT68" s="469"/>
      <c r="NPU68" s="469"/>
      <c r="NPV68" s="469"/>
      <c r="NPW68" s="469"/>
      <c r="NPX68" s="469"/>
      <c r="NPY68" s="469"/>
      <c r="NPZ68" s="469"/>
      <c r="NQA68" s="469"/>
      <c r="NQB68" s="469"/>
      <c r="NQC68" s="469"/>
      <c r="NQD68" s="469"/>
      <c r="NQE68" s="469"/>
      <c r="NQF68" s="469"/>
      <c r="NQG68" s="469"/>
      <c r="NQH68" s="469"/>
      <c r="NQI68" s="469"/>
      <c r="NQJ68" s="469"/>
      <c r="NQK68" s="469"/>
      <c r="NQL68" s="469"/>
      <c r="NQM68" s="469"/>
      <c r="NQN68" s="469"/>
      <c r="NQO68" s="469"/>
      <c r="NQP68" s="469"/>
      <c r="NQQ68" s="469"/>
      <c r="NQR68" s="469"/>
      <c r="NQS68" s="469"/>
      <c r="NQT68" s="469"/>
      <c r="NQU68" s="469"/>
      <c r="NQV68" s="469"/>
      <c r="NQW68" s="469"/>
      <c r="NQX68" s="469"/>
      <c r="NQY68" s="469"/>
      <c r="NQZ68" s="469"/>
      <c r="NRA68" s="469"/>
      <c r="NRB68" s="469"/>
      <c r="NRC68" s="469"/>
      <c r="NRD68" s="469"/>
      <c r="NRE68" s="469"/>
      <c r="NRF68" s="469"/>
      <c r="NRG68" s="469"/>
      <c r="NRH68" s="469"/>
      <c r="NRI68" s="469"/>
      <c r="NRJ68" s="469"/>
      <c r="NRK68" s="469"/>
      <c r="NRL68" s="469"/>
      <c r="NRM68" s="469"/>
      <c r="NRN68" s="469"/>
      <c r="NRO68" s="469"/>
      <c r="NRP68" s="469"/>
      <c r="NRQ68" s="469"/>
      <c r="NRR68" s="469"/>
      <c r="NRS68" s="469"/>
      <c r="NRT68" s="469"/>
      <c r="NRU68" s="469"/>
      <c r="NRV68" s="469"/>
      <c r="NRW68" s="469"/>
      <c r="NRX68" s="469"/>
      <c r="NRY68" s="469"/>
      <c r="NRZ68" s="469"/>
      <c r="NSA68" s="469"/>
      <c r="NSB68" s="469"/>
      <c r="NSC68" s="469"/>
      <c r="NSD68" s="469"/>
      <c r="NSE68" s="469"/>
      <c r="NSF68" s="469"/>
      <c r="NSG68" s="469"/>
      <c r="NSH68" s="469"/>
      <c r="NSI68" s="469"/>
      <c r="NSJ68" s="469"/>
      <c r="NSK68" s="469"/>
      <c r="NSL68" s="469"/>
      <c r="NSM68" s="469"/>
      <c r="NSN68" s="469"/>
      <c r="NSO68" s="469"/>
      <c r="NSP68" s="469"/>
      <c r="NSQ68" s="469"/>
      <c r="NSR68" s="469"/>
      <c r="NSS68" s="469"/>
      <c r="NST68" s="469"/>
      <c r="NSU68" s="469"/>
      <c r="NSV68" s="469"/>
      <c r="NSW68" s="469"/>
      <c r="NSX68" s="469"/>
      <c r="NSY68" s="469"/>
      <c r="NSZ68" s="469"/>
      <c r="NTA68" s="469"/>
      <c r="NTB68" s="469"/>
      <c r="NTC68" s="469"/>
      <c r="NTD68" s="469"/>
      <c r="NTE68" s="469"/>
      <c r="NTF68" s="469"/>
      <c r="NTG68" s="469"/>
      <c r="NTH68" s="469"/>
      <c r="NTI68" s="469"/>
      <c r="NTJ68" s="469"/>
      <c r="NTK68" s="469"/>
      <c r="NTL68" s="469"/>
      <c r="NTM68" s="469"/>
      <c r="NTN68" s="469"/>
      <c r="NTO68" s="469"/>
      <c r="NTP68" s="469"/>
      <c r="NTQ68" s="469"/>
      <c r="NTR68" s="469"/>
      <c r="NTS68" s="469"/>
      <c r="NTT68" s="469"/>
      <c r="NTU68" s="469"/>
      <c r="NTV68" s="469"/>
      <c r="NTW68" s="469"/>
      <c r="NTX68" s="469"/>
      <c r="NTY68" s="469"/>
      <c r="NTZ68" s="469"/>
      <c r="NUA68" s="469"/>
      <c r="NUB68" s="469"/>
      <c r="NUC68" s="469"/>
      <c r="NUD68" s="469"/>
      <c r="NUE68" s="469"/>
      <c r="NUF68" s="469"/>
      <c r="NUG68" s="469"/>
      <c r="NUH68" s="469"/>
      <c r="NUI68" s="469"/>
      <c r="NUJ68" s="469"/>
      <c r="NUK68" s="469"/>
      <c r="NUL68" s="469"/>
      <c r="NUM68" s="469"/>
      <c r="NUN68" s="469"/>
      <c r="NUO68" s="469"/>
      <c r="NUP68" s="469"/>
      <c r="NUQ68" s="469"/>
      <c r="NUR68" s="469"/>
      <c r="NUS68" s="469"/>
      <c r="NUT68" s="469"/>
      <c r="NUU68" s="469"/>
      <c r="NUV68" s="469"/>
      <c r="NUW68" s="469"/>
      <c r="NUX68" s="469"/>
      <c r="NUY68" s="469"/>
      <c r="NUZ68" s="469"/>
      <c r="NVA68" s="469"/>
      <c r="NVB68" s="469"/>
      <c r="NVC68" s="469"/>
      <c r="NVD68" s="469"/>
      <c r="NVE68" s="469"/>
      <c r="NVF68" s="469"/>
      <c r="NVG68" s="469"/>
      <c r="NVH68" s="469"/>
      <c r="NVI68" s="469"/>
      <c r="NVJ68" s="469"/>
      <c r="NVK68" s="469"/>
      <c r="NVL68" s="469"/>
      <c r="NVM68" s="469"/>
      <c r="NVN68" s="469"/>
      <c r="NVO68" s="469"/>
      <c r="NVP68" s="469"/>
      <c r="NVQ68" s="469"/>
      <c r="NVR68" s="469"/>
      <c r="NVS68" s="469"/>
      <c r="NVT68" s="469"/>
      <c r="NVU68" s="469"/>
      <c r="NVV68" s="469"/>
      <c r="NVW68" s="469"/>
      <c r="NVX68" s="469"/>
      <c r="NVY68" s="469"/>
      <c r="NVZ68" s="469"/>
      <c r="NWA68" s="469"/>
      <c r="NWB68" s="469"/>
      <c r="NWC68" s="469"/>
      <c r="NWD68" s="469"/>
      <c r="NWE68" s="469"/>
      <c r="NWF68" s="469"/>
      <c r="NWG68" s="469"/>
      <c r="NWH68" s="469"/>
      <c r="NWI68" s="469"/>
      <c r="NWJ68" s="469"/>
      <c r="NWK68" s="469"/>
      <c r="NWL68" s="469"/>
      <c r="NWM68" s="469"/>
      <c r="NWN68" s="469"/>
      <c r="NWO68" s="469"/>
      <c r="NWP68" s="469"/>
      <c r="NWQ68" s="469"/>
      <c r="NWR68" s="469"/>
      <c r="NWS68" s="469"/>
      <c r="NWT68" s="469"/>
      <c r="NWU68" s="469"/>
      <c r="NWV68" s="469"/>
      <c r="NWW68" s="469"/>
      <c r="NWX68" s="469"/>
      <c r="NWY68" s="469"/>
      <c r="NWZ68" s="469"/>
      <c r="NXA68" s="469"/>
      <c r="NXB68" s="469"/>
      <c r="NXC68" s="469"/>
      <c r="NXD68" s="469"/>
      <c r="NXE68" s="469"/>
      <c r="NXF68" s="469"/>
      <c r="NXG68" s="469"/>
      <c r="NXH68" s="469"/>
      <c r="NXI68" s="469"/>
      <c r="NXJ68" s="469"/>
      <c r="NXK68" s="469"/>
      <c r="NXL68" s="469"/>
      <c r="NXM68" s="469"/>
      <c r="NXN68" s="469"/>
      <c r="NXO68" s="469"/>
      <c r="NXP68" s="469"/>
      <c r="NXQ68" s="469"/>
      <c r="NXR68" s="469"/>
      <c r="NXS68" s="469"/>
      <c r="NXT68" s="469"/>
      <c r="NXU68" s="469"/>
      <c r="NXV68" s="469"/>
      <c r="NXW68" s="469"/>
      <c r="NXX68" s="469"/>
      <c r="NXY68" s="469"/>
      <c r="NXZ68" s="469"/>
      <c r="NYA68" s="469"/>
      <c r="NYB68" s="469"/>
      <c r="NYC68" s="469"/>
      <c r="NYD68" s="469"/>
      <c r="NYE68" s="469"/>
      <c r="NYF68" s="469"/>
      <c r="NYG68" s="469"/>
      <c r="NYH68" s="469"/>
      <c r="NYI68" s="469"/>
      <c r="NYJ68" s="469"/>
      <c r="NYK68" s="469"/>
      <c r="NYL68" s="469"/>
      <c r="NYM68" s="469"/>
      <c r="NYN68" s="469"/>
      <c r="NYO68" s="469"/>
      <c r="NYP68" s="469"/>
      <c r="NYQ68" s="469"/>
      <c r="NYR68" s="469"/>
      <c r="NYS68" s="469"/>
      <c r="NYT68" s="469"/>
      <c r="NYU68" s="469"/>
      <c r="NYV68" s="469"/>
      <c r="NYW68" s="469"/>
      <c r="NYX68" s="469"/>
      <c r="NYY68" s="469"/>
      <c r="NYZ68" s="469"/>
      <c r="NZA68" s="469"/>
      <c r="NZB68" s="469"/>
      <c r="NZC68" s="469"/>
      <c r="NZD68" s="469"/>
      <c r="NZE68" s="469"/>
      <c r="NZF68" s="469"/>
      <c r="NZG68" s="469"/>
      <c r="NZH68" s="469"/>
      <c r="NZI68" s="469"/>
      <c r="NZJ68" s="469"/>
      <c r="NZK68" s="469"/>
      <c r="NZL68" s="469"/>
      <c r="NZM68" s="469"/>
      <c r="NZN68" s="469"/>
      <c r="NZO68" s="469"/>
      <c r="NZP68" s="469"/>
      <c r="NZQ68" s="469"/>
      <c r="NZR68" s="469"/>
      <c r="NZS68" s="469"/>
      <c r="NZT68" s="469"/>
      <c r="NZU68" s="469"/>
      <c r="NZV68" s="469"/>
      <c r="NZW68" s="469"/>
      <c r="NZX68" s="469"/>
      <c r="NZY68" s="469"/>
      <c r="NZZ68" s="469"/>
      <c r="OAA68" s="469"/>
      <c r="OAB68" s="469"/>
      <c r="OAC68" s="469"/>
      <c r="OAD68" s="469"/>
      <c r="OAE68" s="469"/>
      <c r="OAF68" s="469"/>
      <c r="OAG68" s="469"/>
      <c r="OAH68" s="469"/>
      <c r="OAI68" s="469"/>
      <c r="OAJ68" s="469"/>
      <c r="OAK68" s="469"/>
      <c r="OAL68" s="469"/>
      <c r="OAM68" s="469"/>
      <c r="OAN68" s="469"/>
      <c r="OAO68" s="469"/>
      <c r="OAP68" s="469"/>
      <c r="OAQ68" s="469"/>
      <c r="OAR68" s="469"/>
      <c r="OAS68" s="469"/>
      <c r="OAT68" s="469"/>
      <c r="OAU68" s="469"/>
      <c r="OAV68" s="469"/>
      <c r="OAW68" s="469"/>
      <c r="OAX68" s="469"/>
      <c r="OAY68" s="469"/>
      <c r="OAZ68" s="469"/>
      <c r="OBA68" s="469"/>
      <c r="OBB68" s="469"/>
      <c r="OBC68" s="469"/>
      <c r="OBD68" s="469"/>
      <c r="OBE68" s="469"/>
      <c r="OBF68" s="469"/>
      <c r="OBG68" s="469"/>
      <c r="OBH68" s="469"/>
      <c r="OBI68" s="469"/>
      <c r="OBJ68" s="469"/>
      <c r="OBK68" s="469"/>
      <c r="OBL68" s="469"/>
      <c r="OBM68" s="469"/>
      <c r="OBN68" s="469"/>
      <c r="OBO68" s="469"/>
      <c r="OBP68" s="469"/>
      <c r="OBQ68" s="469"/>
      <c r="OBR68" s="469"/>
      <c r="OBS68" s="469"/>
      <c r="OBT68" s="469"/>
      <c r="OBU68" s="469"/>
      <c r="OBV68" s="469"/>
      <c r="OBW68" s="469"/>
      <c r="OBX68" s="469"/>
      <c r="OBY68" s="469"/>
      <c r="OBZ68" s="469"/>
      <c r="OCA68" s="469"/>
      <c r="OCB68" s="469"/>
      <c r="OCC68" s="469"/>
      <c r="OCD68" s="469"/>
      <c r="OCE68" s="469"/>
      <c r="OCF68" s="469"/>
      <c r="OCG68" s="469"/>
      <c r="OCH68" s="469"/>
      <c r="OCI68" s="469"/>
      <c r="OCJ68" s="469"/>
      <c r="OCK68" s="469"/>
      <c r="OCL68" s="469"/>
      <c r="OCM68" s="469"/>
      <c r="OCN68" s="469"/>
      <c r="OCO68" s="469"/>
      <c r="OCP68" s="469"/>
      <c r="OCQ68" s="469"/>
      <c r="OCR68" s="469"/>
      <c r="OCS68" s="469"/>
      <c r="OCT68" s="469"/>
      <c r="OCU68" s="469"/>
      <c r="OCV68" s="469"/>
      <c r="OCW68" s="469"/>
      <c r="OCX68" s="469"/>
      <c r="OCY68" s="469"/>
      <c r="OCZ68" s="469"/>
      <c r="ODA68" s="469"/>
      <c r="ODB68" s="469"/>
      <c r="ODC68" s="469"/>
      <c r="ODD68" s="469"/>
      <c r="ODE68" s="469"/>
      <c r="ODF68" s="469"/>
      <c r="ODG68" s="469"/>
      <c r="ODH68" s="469"/>
      <c r="ODI68" s="469"/>
      <c r="ODJ68" s="469"/>
      <c r="ODK68" s="469"/>
      <c r="ODL68" s="469"/>
      <c r="ODM68" s="469"/>
      <c r="ODN68" s="469"/>
      <c r="ODO68" s="469"/>
      <c r="ODP68" s="469"/>
      <c r="ODQ68" s="469"/>
      <c r="ODR68" s="469"/>
      <c r="ODS68" s="469"/>
      <c r="ODT68" s="469"/>
      <c r="ODU68" s="469"/>
      <c r="ODV68" s="469"/>
      <c r="ODW68" s="469"/>
      <c r="ODX68" s="469"/>
      <c r="ODY68" s="469"/>
      <c r="ODZ68" s="469"/>
      <c r="OEA68" s="469"/>
      <c r="OEB68" s="469"/>
      <c r="OEC68" s="469"/>
      <c r="OED68" s="469"/>
      <c r="OEE68" s="469"/>
      <c r="OEF68" s="469"/>
      <c r="OEG68" s="469"/>
      <c r="OEH68" s="469"/>
      <c r="OEI68" s="469"/>
      <c r="OEJ68" s="469"/>
      <c r="OEK68" s="469"/>
      <c r="OEL68" s="469"/>
      <c r="OEM68" s="469"/>
      <c r="OEN68" s="469"/>
      <c r="OEO68" s="469"/>
      <c r="OEP68" s="469"/>
      <c r="OEQ68" s="469"/>
      <c r="OER68" s="469"/>
      <c r="OES68" s="469"/>
      <c r="OET68" s="469"/>
      <c r="OEU68" s="469"/>
      <c r="OEV68" s="469"/>
      <c r="OEW68" s="469"/>
      <c r="OEX68" s="469"/>
      <c r="OEY68" s="469"/>
      <c r="OEZ68" s="469"/>
      <c r="OFA68" s="469"/>
      <c r="OFB68" s="469"/>
      <c r="OFC68" s="469"/>
      <c r="OFD68" s="469"/>
      <c r="OFE68" s="469"/>
      <c r="OFF68" s="469"/>
      <c r="OFG68" s="469"/>
      <c r="OFH68" s="469"/>
      <c r="OFI68" s="469"/>
      <c r="OFJ68" s="469"/>
      <c r="OFK68" s="469"/>
      <c r="OFL68" s="469"/>
      <c r="OFM68" s="469"/>
      <c r="OFN68" s="469"/>
      <c r="OFO68" s="469"/>
      <c r="OFP68" s="469"/>
      <c r="OFQ68" s="469"/>
      <c r="OFR68" s="469"/>
      <c r="OFS68" s="469"/>
      <c r="OFT68" s="469"/>
      <c r="OFU68" s="469"/>
      <c r="OFV68" s="469"/>
      <c r="OFW68" s="469"/>
      <c r="OFX68" s="469"/>
      <c r="OFY68" s="469"/>
      <c r="OFZ68" s="469"/>
      <c r="OGA68" s="469"/>
      <c r="OGB68" s="469"/>
      <c r="OGC68" s="469"/>
      <c r="OGD68" s="469"/>
      <c r="OGE68" s="469"/>
      <c r="OGF68" s="469"/>
      <c r="OGG68" s="469"/>
      <c r="OGH68" s="469"/>
      <c r="OGI68" s="469"/>
      <c r="OGJ68" s="469"/>
      <c r="OGK68" s="469"/>
      <c r="OGL68" s="469"/>
      <c r="OGM68" s="469"/>
      <c r="OGN68" s="469"/>
      <c r="OGO68" s="469"/>
      <c r="OGP68" s="469"/>
      <c r="OGQ68" s="469"/>
      <c r="OGR68" s="469"/>
      <c r="OGS68" s="469"/>
      <c r="OGT68" s="469"/>
      <c r="OGU68" s="469"/>
      <c r="OGV68" s="469"/>
      <c r="OGW68" s="469"/>
      <c r="OGX68" s="469"/>
      <c r="OGY68" s="469"/>
      <c r="OGZ68" s="469"/>
      <c r="OHA68" s="469"/>
      <c r="OHB68" s="469"/>
      <c r="OHC68" s="469"/>
      <c r="OHD68" s="469"/>
      <c r="OHE68" s="469"/>
      <c r="OHF68" s="469"/>
      <c r="OHG68" s="469"/>
      <c r="OHH68" s="469"/>
      <c r="OHI68" s="469"/>
      <c r="OHJ68" s="469"/>
      <c r="OHK68" s="469"/>
      <c r="OHL68" s="469"/>
      <c r="OHM68" s="469"/>
      <c r="OHN68" s="469"/>
      <c r="OHO68" s="469"/>
      <c r="OHP68" s="469"/>
      <c r="OHQ68" s="469"/>
      <c r="OHR68" s="469"/>
      <c r="OHS68" s="469"/>
      <c r="OHT68" s="469"/>
      <c r="OHU68" s="469"/>
      <c r="OHV68" s="469"/>
      <c r="OHW68" s="469"/>
      <c r="OHX68" s="469"/>
      <c r="OHY68" s="469"/>
      <c r="OHZ68" s="469"/>
      <c r="OIA68" s="469"/>
      <c r="OIB68" s="469"/>
      <c r="OIC68" s="469"/>
      <c r="OID68" s="469"/>
      <c r="OIE68" s="469"/>
      <c r="OIF68" s="469"/>
      <c r="OIG68" s="469"/>
      <c r="OIH68" s="469"/>
      <c r="OII68" s="469"/>
      <c r="OIJ68" s="469"/>
      <c r="OIK68" s="469"/>
      <c r="OIL68" s="469"/>
      <c r="OIM68" s="469"/>
      <c r="OIN68" s="469"/>
      <c r="OIO68" s="469"/>
      <c r="OIP68" s="469"/>
      <c r="OIQ68" s="469"/>
      <c r="OIR68" s="469"/>
      <c r="OIS68" s="469"/>
      <c r="OIT68" s="469"/>
      <c r="OIU68" s="469"/>
      <c r="OIV68" s="469"/>
      <c r="OIW68" s="469"/>
      <c r="OIX68" s="469"/>
      <c r="OIY68" s="469"/>
      <c r="OIZ68" s="469"/>
      <c r="OJA68" s="469"/>
      <c r="OJB68" s="469"/>
      <c r="OJC68" s="469"/>
      <c r="OJD68" s="469"/>
      <c r="OJE68" s="469"/>
      <c r="OJF68" s="469"/>
      <c r="OJG68" s="469"/>
      <c r="OJH68" s="469"/>
      <c r="OJI68" s="469"/>
      <c r="OJJ68" s="469"/>
      <c r="OJK68" s="469"/>
      <c r="OJL68" s="469"/>
      <c r="OJM68" s="469"/>
      <c r="OJN68" s="469"/>
      <c r="OJO68" s="469"/>
      <c r="OJP68" s="469"/>
      <c r="OJQ68" s="469"/>
      <c r="OJR68" s="469"/>
      <c r="OJS68" s="469"/>
      <c r="OJT68" s="469"/>
      <c r="OJU68" s="469"/>
      <c r="OJV68" s="469"/>
      <c r="OJW68" s="469"/>
      <c r="OJX68" s="469"/>
      <c r="OJY68" s="469"/>
      <c r="OJZ68" s="469"/>
      <c r="OKA68" s="469"/>
      <c r="OKB68" s="469"/>
      <c r="OKC68" s="469"/>
      <c r="OKD68" s="469"/>
      <c r="OKE68" s="469"/>
      <c r="OKF68" s="469"/>
      <c r="OKG68" s="469"/>
      <c r="OKH68" s="469"/>
      <c r="OKI68" s="469"/>
      <c r="OKJ68" s="469"/>
      <c r="OKK68" s="469"/>
      <c r="OKL68" s="469"/>
      <c r="OKM68" s="469"/>
      <c r="OKN68" s="469"/>
      <c r="OKO68" s="469"/>
      <c r="OKP68" s="469"/>
      <c r="OKQ68" s="469"/>
      <c r="OKR68" s="469"/>
      <c r="OKS68" s="469"/>
      <c r="OKT68" s="469"/>
      <c r="OKU68" s="469"/>
      <c r="OKV68" s="469"/>
      <c r="OKW68" s="469"/>
      <c r="OKX68" s="469"/>
      <c r="OKY68" s="469"/>
      <c r="OKZ68" s="469"/>
      <c r="OLA68" s="469"/>
      <c r="OLB68" s="469"/>
      <c r="OLC68" s="469"/>
      <c r="OLD68" s="469"/>
      <c r="OLE68" s="469"/>
      <c r="OLF68" s="469"/>
      <c r="OLG68" s="469"/>
      <c r="OLH68" s="469"/>
      <c r="OLI68" s="469"/>
      <c r="OLJ68" s="469"/>
      <c r="OLK68" s="469"/>
      <c r="OLL68" s="469"/>
      <c r="OLM68" s="469"/>
      <c r="OLN68" s="469"/>
      <c r="OLO68" s="469"/>
      <c r="OLP68" s="469"/>
      <c r="OLQ68" s="469"/>
      <c r="OLR68" s="469"/>
      <c r="OLS68" s="469"/>
      <c r="OLT68" s="469"/>
      <c r="OLU68" s="469"/>
      <c r="OLV68" s="469"/>
      <c r="OLW68" s="469"/>
      <c r="OLX68" s="469"/>
      <c r="OLY68" s="469"/>
      <c r="OLZ68" s="469"/>
      <c r="OMA68" s="469"/>
      <c r="OMB68" s="469"/>
      <c r="OMC68" s="469"/>
      <c r="OMD68" s="469"/>
      <c r="OME68" s="469"/>
      <c r="OMF68" s="469"/>
      <c r="OMG68" s="469"/>
      <c r="OMH68" s="469"/>
      <c r="OMI68" s="469"/>
      <c r="OMJ68" s="469"/>
      <c r="OMK68" s="469"/>
      <c r="OML68" s="469"/>
      <c r="OMM68" s="469"/>
      <c r="OMN68" s="469"/>
      <c r="OMO68" s="469"/>
      <c r="OMP68" s="469"/>
      <c r="OMQ68" s="469"/>
      <c r="OMR68" s="469"/>
      <c r="OMS68" s="469"/>
      <c r="OMT68" s="469"/>
      <c r="OMU68" s="469"/>
      <c r="OMV68" s="469"/>
      <c r="OMW68" s="469"/>
      <c r="OMX68" s="469"/>
      <c r="OMY68" s="469"/>
      <c r="OMZ68" s="469"/>
      <c r="ONA68" s="469"/>
      <c r="ONB68" s="469"/>
      <c r="ONC68" s="469"/>
      <c r="OND68" s="469"/>
      <c r="ONE68" s="469"/>
      <c r="ONF68" s="469"/>
      <c r="ONG68" s="469"/>
      <c r="ONH68" s="469"/>
      <c r="ONI68" s="469"/>
      <c r="ONJ68" s="469"/>
      <c r="ONK68" s="469"/>
      <c r="ONL68" s="469"/>
      <c r="ONM68" s="469"/>
      <c r="ONN68" s="469"/>
      <c r="ONO68" s="469"/>
      <c r="ONP68" s="469"/>
      <c r="ONQ68" s="469"/>
      <c r="ONR68" s="469"/>
      <c r="ONS68" s="469"/>
      <c r="ONT68" s="469"/>
      <c r="ONU68" s="469"/>
      <c r="ONV68" s="469"/>
      <c r="ONW68" s="469"/>
      <c r="ONX68" s="469"/>
      <c r="ONY68" s="469"/>
      <c r="ONZ68" s="469"/>
      <c r="OOA68" s="469"/>
      <c r="OOB68" s="469"/>
      <c r="OOC68" s="469"/>
      <c r="OOD68" s="469"/>
      <c r="OOE68" s="469"/>
      <c r="OOF68" s="469"/>
      <c r="OOG68" s="469"/>
      <c r="OOH68" s="469"/>
      <c r="OOI68" s="469"/>
      <c r="OOJ68" s="469"/>
      <c r="OOK68" s="469"/>
      <c r="OOL68" s="469"/>
      <c r="OOM68" s="469"/>
      <c r="OON68" s="469"/>
      <c r="OOO68" s="469"/>
      <c r="OOP68" s="469"/>
      <c r="OOQ68" s="469"/>
      <c r="OOR68" s="469"/>
      <c r="OOS68" s="469"/>
      <c r="OOT68" s="469"/>
      <c r="OOU68" s="469"/>
      <c r="OOV68" s="469"/>
      <c r="OOW68" s="469"/>
      <c r="OOX68" s="469"/>
      <c r="OOY68" s="469"/>
      <c r="OOZ68" s="469"/>
      <c r="OPA68" s="469"/>
      <c r="OPB68" s="469"/>
      <c r="OPC68" s="469"/>
      <c r="OPD68" s="469"/>
      <c r="OPE68" s="469"/>
      <c r="OPF68" s="469"/>
      <c r="OPG68" s="469"/>
      <c r="OPH68" s="469"/>
      <c r="OPI68" s="469"/>
      <c r="OPJ68" s="469"/>
      <c r="OPK68" s="469"/>
      <c r="OPL68" s="469"/>
      <c r="OPM68" s="469"/>
      <c r="OPN68" s="469"/>
      <c r="OPO68" s="469"/>
      <c r="OPP68" s="469"/>
      <c r="OPQ68" s="469"/>
      <c r="OPR68" s="469"/>
      <c r="OPS68" s="469"/>
      <c r="OPT68" s="469"/>
      <c r="OPU68" s="469"/>
      <c r="OPV68" s="469"/>
      <c r="OPW68" s="469"/>
      <c r="OPX68" s="469"/>
      <c r="OPY68" s="469"/>
      <c r="OPZ68" s="469"/>
      <c r="OQA68" s="469"/>
      <c r="OQB68" s="469"/>
      <c r="OQC68" s="469"/>
      <c r="OQD68" s="469"/>
      <c r="OQE68" s="469"/>
      <c r="OQF68" s="469"/>
      <c r="OQG68" s="469"/>
      <c r="OQH68" s="469"/>
      <c r="OQI68" s="469"/>
      <c r="OQJ68" s="469"/>
      <c r="OQK68" s="469"/>
      <c r="OQL68" s="469"/>
      <c r="OQM68" s="469"/>
      <c r="OQN68" s="469"/>
      <c r="OQO68" s="469"/>
      <c r="OQP68" s="469"/>
      <c r="OQQ68" s="469"/>
      <c r="OQR68" s="469"/>
      <c r="OQS68" s="469"/>
      <c r="OQT68" s="469"/>
      <c r="OQU68" s="469"/>
      <c r="OQV68" s="469"/>
      <c r="OQW68" s="469"/>
      <c r="OQX68" s="469"/>
      <c r="OQY68" s="469"/>
      <c r="OQZ68" s="469"/>
      <c r="ORA68" s="469"/>
      <c r="ORB68" s="469"/>
      <c r="ORC68" s="469"/>
      <c r="ORD68" s="469"/>
      <c r="ORE68" s="469"/>
      <c r="ORF68" s="469"/>
      <c r="ORG68" s="469"/>
      <c r="ORH68" s="469"/>
      <c r="ORI68" s="469"/>
      <c r="ORJ68" s="469"/>
      <c r="ORK68" s="469"/>
      <c r="ORL68" s="469"/>
      <c r="ORM68" s="469"/>
      <c r="ORN68" s="469"/>
      <c r="ORO68" s="469"/>
      <c r="ORP68" s="469"/>
      <c r="ORQ68" s="469"/>
      <c r="ORR68" s="469"/>
      <c r="ORS68" s="469"/>
      <c r="ORT68" s="469"/>
      <c r="ORU68" s="469"/>
      <c r="ORV68" s="469"/>
      <c r="ORW68" s="469"/>
      <c r="ORX68" s="469"/>
      <c r="ORY68" s="469"/>
      <c r="ORZ68" s="469"/>
      <c r="OSA68" s="469"/>
      <c r="OSB68" s="469"/>
      <c r="OSC68" s="469"/>
      <c r="OSD68" s="469"/>
      <c r="OSE68" s="469"/>
      <c r="OSF68" s="469"/>
      <c r="OSG68" s="469"/>
      <c r="OSH68" s="469"/>
      <c r="OSI68" s="469"/>
      <c r="OSJ68" s="469"/>
      <c r="OSK68" s="469"/>
      <c r="OSL68" s="469"/>
      <c r="OSM68" s="469"/>
      <c r="OSN68" s="469"/>
      <c r="OSO68" s="469"/>
      <c r="OSP68" s="469"/>
      <c r="OSQ68" s="469"/>
      <c r="OSR68" s="469"/>
      <c r="OSS68" s="469"/>
      <c r="OST68" s="469"/>
      <c r="OSU68" s="469"/>
      <c r="OSV68" s="469"/>
      <c r="OSW68" s="469"/>
      <c r="OSX68" s="469"/>
      <c r="OSY68" s="469"/>
      <c r="OSZ68" s="469"/>
      <c r="OTA68" s="469"/>
      <c r="OTB68" s="469"/>
      <c r="OTC68" s="469"/>
      <c r="OTD68" s="469"/>
      <c r="OTE68" s="469"/>
      <c r="OTF68" s="469"/>
      <c r="OTG68" s="469"/>
      <c r="OTH68" s="469"/>
      <c r="OTI68" s="469"/>
      <c r="OTJ68" s="469"/>
      <c r="OTK68" s="469"/>
      <c r="OTL68" s="469"/>
      <c r="OTM68" s="469"/>
      <c r="OTN68" s="469"/>
      <c r="OTO68" s="469"/>
      <c r="OTP68" s="469"/>
      <c r="OTQ68" s="469"/>
      <c r="OTR68" s="469"/>
      <c r="OTS68" s="469"/>
      <c r="OTT68" s="469"/>
      <c r="OTU68" s="469"/>
      <c r="OTV68" s="469"/>
      <c r="OTW68" s="469"/>
      <c r="OTX68" s="469"/>
      <c r="OTY68" s="469"/>
      <c r="OTZ68" s="469"/>
      <c r="OUA68" s="469"/>
      <c r="OUB68" s="469"/>
      <c r="OUC68" s="469"/>
      <c r="OUD68" s="469"/>
      <c r="OUE68" s="469"/>
      <c r="OUF68" s="469"/>
      <c r="OUG68" s="469"/>
      <c r="OUH68" s="469"/>
      <c r="OUI68" s="469"/>
      <c r="OUJ68" s="469"/>
      <c r="OUK68" s="469"/>
      <c r="OUL68" s="469"/>
      <c r="OUM68" s="469"/>
      <c r="OUN68" s="469"/>
      <c r="OUO68" s="469"/>
      <c r="OUP68" s="469"/>
      <c r="OUQ68" s="469"/>
      <c r="OUR68" s="469"/>
      <c r="OUS68" s="469"/>
      <c r="OUT68" s="469"/>
      <c r="OUU68" s="469"/>
      <c r="OUV68" s="469"/>
      <c r="OUW68" s="469"/>
      <c r="OUX68" s="469"/>
      <c r="OUY68" s="469"/>
      <c r="OUZ68" s="469"/>
      <c r="OVA68" s="469"/>
      <c r="OVB68" s="469"/>
      <c r="OVC68" s="469"/>
      <c r="OVD68" s="469"/>
      <c r="OVE68" s="469"/>
      <c r="OVF68" s="469"/>
      <c r="OVG68" s="469"/>
      <c r="OVH68" s="469"/>
      <c r="OVI68" s="469"/>
      <c r="OVJ68" s="469"/>
      <c r="OVK68" s="469"/>
      <c r="OVL68" s="469"/>
      <c r="OVM68" s="469"/>
      <c r="OVN68" s="469"/>
      <c r="OVO68" s="469"/>
      <c r="OVP68" s="469"/>
      <c r="OVQ68" s="469"/>
      <c r="OVR68" s="469"/>
      <c r="OVS68" s="469"/>
      <c r="OVT68" s="469"/>
      <c r="OVU68" s="469"/>
      <c r="OVV68" s="469"/>
      <c r="OVW68" s="469"/>
      <c r="OVX68" s="469"/>
      <c r="OVY68" s="469"/>
      <c r="OVZ68" s="469"/>
      <c r="OWA68" s="469"/>
      <c r="OWB68" s="469"/>
      <c r="OWC68" s="469"/>
      <c r="OWD68" s="469"/>
      <c r="OWE68" s="469"/>
      <c r="OWF68" s="469"/>
      <c r="OWG68" s="469"/>
      <c r="OWH68" s="469"/>
      <c r="OWI68" s="469"/>
      <c r="OWJ68" s="469"/>
      <c r="OWK68" s="469"/>
      <c r="OWL68" s="469"/>
      <c r="OWM68" s="469"/>
      <c r="OWN68" s="469"/>
      <c r="OWO68" s="469"/>
      <c r="OWP68" s="469"/>
      <c r="OWQ68" s="469"/>
      <c r="OWR68" s="469"/>
      <c r="OWS68" s="469"/>
      <c r="OWT68" s="469"/>
      <c r="OWU68" s="469"/>
      <c r="OWV68" s="469"/>
      <c r="OWW68" s="469"/>
      <c r="OWX68" s="469"/>
      <c r="OWY68" s="469"/>
      <c r="OWZ68" s="469"/>
      <c r="OXA68" s="469"/>
      <c r="OXB68" s="469"/>
      <c r="OXC68" s="469"/>
      <c r="OXD68" s="469"/>
      <c r="OXE68" s="469"/>
      <c r="OXF68" s="469"/>
      <c r="OXG68" s="469"/>
      <c r="OXH68" s="469"/>
      <c r="OXI68" s="469"/>
      <c r="OXJ68" s="469"/>
      <c r="OXK68" s="469"/>
      <c r="OXL68" s="469"/>
      <c r="OXM68" s="469"/>
      <c r="OXN68" s="469"/>
      <c r="OXO68" s="469"/>
      <c r="OXP68" s="469"/>
      <c r="OXQ68" s="469"/>
      <c r="OXR68" s="469"/>
      <c r="OXS68" s="469"/>
      <c r="OXT68" s="469"/>
      <c r="OXU68" s="469"/>
      <c r="OXV68" s="469"/>
      <c r="OXW68" s="469"/>
      <c r="OXX68" s="469"/>
      <c r="OXY68" s="469"/>
      <c r="OXZ68" s="469"/>
      <c r="OYA68" s="469"/>
      <c r="OYB68" s="469"/>
      <c r="OYC68" s="469"/>
      <c r="OYD68" s="469"/>
      <c r="OYE68" s="469"/>
      <c r="OYF68" s="469"/>
      <c r="OYG68" s="469"/>
      <c r="OYH68" s="469"/>
      <c r="OYI68" s="469"/>
      <c r="OYJ68" s="469"/>
      <c r="OYK68" s="469"/>
      <c r="OYL68" s="469"/>
      <c r="OYM68" s="469"/>
      <c r="OYN68" s="469"/>
      <c r="OYO68" s="469"/>
      <c r="OYP68" s="469"/>
      <c r="OYQ68" s="469"/>
      <c r="OYR68" s="469"/>
      <c r="OYS68" s="469"/>
      <c r="OYT68" s="469"/>
      <c r="OYU68" s="469"/>
      <c r="OYV68" s="469"/>
      <c r="OYW68" s="469"/>
      <c r="OYX68" s="469"/>
      <c r="OYY68" s="469"/>
      <c r="OYZ68" s="469"/>
      <c r="OZA68" s="469"/>
      <c r="OZB68" s="469"/>
      <c r="OZC68" s="469"/>
      <c r="OZD68" s="469"/>
      <c r="OZE68" s="469"/>
      <c r="OZF68" s="469"/>
      <c r="OZG68" s="469"/>
      <c r="OZH68" s="469"/>
      <c r="OZI68" s="469"/>
      <c r="OZJ68" s="469"/>
      <c r="OZK68" s="469"/>
      <c r="OZL68" s="469"/>
      <c r="OZM68" s="469"/>
      <c r="OZN68" s="469"/>
      <c r="OZO68" s="469"/>
      <c r="OZP68" s="469"/>
      <c r="OZQ68" s="469"/>
      <c r="OZR68" s="469"/>
      <c r="OZS68" s="469"/>
      <c r="OZT68" s="469"/>
      <c r="OZU68" s="469"/>
      <c r="OZV68" s="469"/>
      <c r="OZW68" s="469"/>
      <c r="OZX68" s="469"/>
      <c r="OZY68" s="469"/>
      <c r="OZZ68" s="469"/>
      <c r="PAA68" s="469"/>
      <c r="PAB68" s="469"/>
      <c r="PAC68" s="469"/>
      <c r="PAD68" s="469"/>
      <c r="PAE68" s="469"/>
      <c r="PAF68" s="469"/>
      <c r="PAG68" s="469"/>
      <c r="PAH68" s="469"/>
      <c r="PAI68" s="469"/>
      <c r="PAJ68" s="469"/>
      <c r="PAK68" s="469"/>
      <c r="PAL68" s="469"/>
      <c r="PAM68" s="469"/>
      <c r="PAN68" s="469"/>
      <c r="PAO68" s="469"/>
      <c r="PAP68" s="469"/>
      <c r="PAQ68" s="469"/>
      <c r="PAR68" s="469"/>
      <c r="PAS68" s="469"/>
      <c r="PAT68" s="469"/>
      <c r="PAU68" s="469"/>
      <c r="PAV68" s="469"/>
      <c r="PAW68" s="469"/>
      <c r="PAX68" s="469"/>
      <c r="PAY68" s="469"/>
      <c r="PAZ68" s="469"/>
      <c r="PBA68" s="469"/>
      <c r="PBB68" s="469"/>
      <c r="PBC68" s="469"/>
      <c r="PBD68" s="469"/>
      <c r="PBE68" s="469"/>
      <c r="PBF68" s="469"/>
      <c r="PBG68" s="469"/>
      <c r="PBH68" s="469"/>
      <c r="PBI68" s="469"/>
      <c r="PBJ68" s="469"/>
      <c r="PBK68" s="469"/>
      <c r="PBL68" s="469"/>
      <c r="PBM68" s="469"/>
      <c r="PBN68" s="469"/>
      <c r="PBO68" s="469"/>
      <c r="PBP68" s="469"/>
      <c r="PBQ68" s="469"/>
      <c r="PBR68" s="469"/>
      <c r="PBS68" s="469"/>
      <c r="PBT68" s="469"/>
      <c r="PBU68" s="469"/>
      <c r="PBV68" s="469"/>
      <c r="PBW68" s="469"/>
      <c r="PBX68" s="469"/>
      <c r="PBY68" s="469"/>
      <c r="PBZ68" s="469"/>
      <c r="PCA68" s="469"/>
      <c r="PCB68" s="469"/>
      <c r="PCC68" s="469"/>
      <c r="PCD68" s="469"/>
      <c r="PCE68" s="469"/>
      <c r="PCF68" s="469"/>
      <c r="PCG68" s="469"/>
      <c r="PCH68" s="469"/>
      <c r="PCI68" s="469"/>
      <c r="PCJ68" s="469"/>
      <c r="PCK68" s="469"/>
      <c r="PCL68" s="469"/>
      <c r="PCM68" s="469"/>
      <c r="PCN68" s="469"/>
      <c r="PCO68" s="469"/>
      <c r="PCP68" s="469"/>
      <c r="PCQ68" s="469"/>
      <c r="PCR68" s="469"/>
      <c r="PCS68" s="469"/>
      <c r="PCT68" s="469"/>
      <c r="PCU68" s="469"/>
      <c r="PCV68" s="469"/>
      <c r="PCW68" s="469"/>
      <c r="PCX68" s="469"/>
      <c r="PCY68" s="469"/>
      <c r="PCZ68" s="469"/>
      <c r="PDA68" s="469"/>
      <c r="PDB68" s="469"/>
      <c r="PDC68" s="469"/>
      <c r="PDD68" s="469"/>
      <c r="PDE68" s="469"/>
      <c r="PDF68" s="469"/>
      <c r="PDG68" s="469"/>
      <c r="PDH68" s="469"/>
      <c r="PDI68" s="469"/>
      <c r="PDJ68" s="469"/>
      <c r="PDK68" s="469"/>
      <c r="PDL68" s="469"/>
      <c r="PDM68" s="469"/>
      <c r="PDN68" s="469"/>
      <c r="PDO68" s="469"/>
      <c r="PDP68" s="469"/>
      <c r="PDQ68" s="469"/>
      <c r="PDR68" s="469"/>
      <c r="PDS68" s="469"/>
      <c r="PDT68" s="469"/>
      <c r="PDU68" s="469"/>
      <c r="PDV68" s="469"/>
      <c r="PDW68" s="469"/>
      <c r="PDX68" s="469"/>
      <c r="PDY68" s="469"/>
      <c r="PDZ68" s="469"/>
      <c r="PEA68" s="469"/>
      <c r="PEB68" s="469"/>
      <c r="PEC68" s="469"/>
      <c r="PED68" s="469"/>
      <c r="PEE68" s="469"/>
      <c r="PEF68" s="469"/>
      <c r="PEG68" s="469"/>
      <c r="PEH68" s="469"/>
      <c r="PEI68" s="469"/>
      <c r="PEJ68" s="469"/>
      <c r="PEK68" s="469"/>
      <c r="PEL68" s="469"/>
      <c r="PEM68" s="469"/>
      <c r="PEN68" s="469"/>
      <c r="PEO68" s="469"/>
      <c r="PEP68" s="469"/>
      <c r="PEQ68" s="469"/>
      <c r="PER68" s="469"/>
      <c r="PES68" s="469"/>
      <c r="PET68" s="469"/>
      <c r="PEU68" s="469"/>
      <c r="PEV68" s="469"/>
      <c r="PEW68" s="469"/>
      <c r="PEX68" s="469"/>
      <c r="PEY68" s="469"/>
      <c r="PEZ68" s="469"/>
      <c r="PFA68" s="469"/>
      <c r="PFB68" s="469"/>
      <c r="PFC68" s="469"/>
      <c r="PFD68" s="469"/>
      <c r="PFE68" s="469"/>
      <c r="PFF68" s="469"/>
      <c r="PFG68" s="469"/>
      <c r="PFH68" s="469"/>
      <c r="PFI68" s="469"/>
      <c r="PFJ68" s="469"/>
      <c r="PFK68" s="469"/>
      <c r="PFL68" s="469"/>
      <c r="PFM68" s="469"/>
      <c r="PFN68" s="469"/>
      <c r="PFO68" s="469"/>
      <c r="PFP68" s="469"/>
      <c r="PFQ68" s="469"/>
      <c r="PFR68" s="469"/>
      <c r="PFS68" s="469"/>
      <c r="PFT68" s="469"/>
      <c r="PFU68" s="469"/>
      <c r="PFV68" s="469"/>
      <c r="PFW68" s="469"/>
      <c r="PFX68" s="469"/>
      <c r="PFY68" s="469"/>
      <c r="PFZ68" s="469"/>
      <c r="PGA68" s="469"/>
      <c r="PGB68" s="469"/>
      <c r="PGC68" s="469"/>
      <c r="PGD68" s="469"/>
      <c r="PGE68" s="469"/>
      <c r="PGF68" s="469"/>
      <c r="PGG68" s="469"/>
      <c r="PGH68" s="469"/>
      <c r="PGI68" s="469"/>
      <c r="PGJ68" s="469"/>
      <c r="PGK68" s="469"/>
      <c r="PGL68" s="469"/>
      <c r="PGM68" s="469"/>
      <c r="PGN68" s="469"/>
      <c r="PGO68" s="469"/>
      <c r="PGP68" s="469"/>
      <c r="PGQ68" s="469"/>
      <c r="PGR68" s="469"/>
      <c r="PGS68" s="469"/>
      <c r="PGT68" s="469"/>
      <c r="PGU68" s="469"/>
      <c r="PGV68" s="469"/>
      <c r="PGW68" s="469"/>
      <c r="PGX68" s="469"/>
      <c r="PGY68" s="469"/>
      <c r="PGZ68" s="469"/>
      <c r="PHA68" s="469"/>
      <c r="PHB68" s="469"/>
      <c r="PHC68" s="469"/>
      <c r="PHD68" s="469"/>
      <c r="PHE68" s="469"/>
      <c r="PHF68" s="469"/>
      <c r="PHG68" s="469"/>
      <c r="PHH68" s="469"/>
      <c r="PHI68" s="469"/>
      <c r="PHJ68" s="469"/>
      <c r="PHK68" s="469"/>
      <c r="PHL68" s="469"/>
      <c r="PHM68" s="469"/>
      <c r="PHN68" s="469"/>
      <c r="PHO68" s="469"/>
      <c r="PHP68" s="469"/>
      <c r="PHQ68" s="469"/>
      <c r="PHR68" s="469"/>
      <c r="PHS68" s="469"/>
      <c r="PHT68" s="469"/>
      <c r="PHU68" s="469"/>
      <c r="PHV68" s="469"/>
      <c r="PHW68" s="469"/>
      <c r="PHX68" s="469"/>
      <c r="PHY68" s="469"/>
      <c r="PHZ68" s="469"/>
      <c r="PIA68" s="469"/>
      <c r="PIB68" s="469"/>
      <c r="PIC68" s="469"/>
      <c r="PID68" s="469"/>
      <c r="PIE68" s="469"/>
      <c r="PIF68" s="469"/>
      <c r="PIG68" s="469"/>
      <c r="PIH68" s="469"/>
      <c r="PII68" s="469"/>
      <c r="PIJ68" s="469"/>
      <c r="PIK68" s="469"/>
      <c r="PIL68" s="469"/>
      <c r="PIM68" s="469"/>
      <c r="PIN68" s="469"/>
      <c r="PIO68" s="469"/>
      <c r="PIP68" s="469"/>
      <c r="PIQ68" s="469"/>
      <c r="PIR68" s="469"/>
      <c r="PIS68" s="469"/>
      <c r="PIT68" s="469"/>
      <c r="PIU68" s="469"/>
      <c r="PIV68" s="469"/>
      <c r="PIW68" s="469"/>
      <c r="PIX68" s="469"/>
      <c r="PIY68" s="469"/>
      <c r="PIZ68" s="469"/>
      <c r="PJA68" s="469"/>
      <c r="PJB68" s="469"/>
      <c r="PJC68" s="469"/>
      <c r="PJD68" s="469"/>
      <c r="PJE68" s="469"/>
      <c r="PJF68" s="469"/>
      <c r="PJG68" s="469"/>
      <c r="PJH68" s="469"/>
      <c r="PJI68" s="469"/>
      <c r="PJJ68" s="469"/>
      <c r="PJK68" s="469"/>
      <c r="PJL68" s="469"/>
      <c r="PJM68" s="469"/>
      <c r="PJN68" s="469"/>
      <c r="PJO68" s="469"/>
      <c r="PJP68" s="469"/>
      <c r="PJQ68" s="469"/>
      <c r="PJR68" s="469"/>
      <c r="PJS68" s="469"/>
      <c r="PJT68" s="469"/>
      <c r="PJU68" s="469"/>
      <c r="PJV68" s="469"/>
      <c r="PJW68" s="469"/>
      <c r="PJX68" s="469"/>
      <c r="PJY68" s="469"/>
      <c r="PJZ68" s="469"/>
      <c r="PKA68" s="469"/>
      <c r="PKB68" s="469"/>
      <c r="PKC68" s="469"/>
      <c r="PKD68" s="469"/>
      <c r="PKE68" s="469"/>
      <c r="PKF68" s="469"/>
      <c r="PKG68" s="469"/>
      <c r="PKH68" s="469"/>
      <c r="PKI68" s="469"/>
      <c r="PKJ68" s="469"/>
      <c r="PKK68" s="469"/>
      <c r="PKL68" s="469"/>
      <c r="PKM68" s="469"/>
      <c r="PKN68" s="469"/>
      <c r="PKO68" s="469"/>
      <c r="PKP68" s="469"/>
      <c r="PKQ68" s="469"/>
      <c r="PKR68" s="469"/>
      <c r="PKS68" s="469"/>
      <c r="PKT68" s="469"/>
      <c r="PKU68" s="469"/>
      <c r="PKV68" s="469"/>
      <c r="PKW68" s="469"/>
      <c r="PKX68" s="469"/>
      <c r="PKY68" s="469"/>
      <c r="PKZ68" s="469"/>
      <c r="PLA68" s="469"/>
      <c r="PLB68" s="469"/>
      <c r="PLC68" s="469"/>
      <c r="PLD68" s="469"/>
      <c r="PLE68" s="469"/>
      <c r="PLF68" s="469"/>
      <c r="PLG68" s="469"/>
      <c r="PLH68" s="469"/>
      <c r="PLI68" s="469"/>
      <c r="PLJ68" s="469"/>
      <c r="PLK68" s="469"/>
      <c r="PLL68" s="469"/>
      <c r="PLM68" s="469"/>
      <c r="PLN68" s="469"/>
      <c r="PLO68" s="469"/>
      <c r="PLP68" s="469"/>
      <c r="PLQ68" s="469"/>
      <c r="PLR68" s="469"/>
      <c r="PLS68" s="469"/>
      <c r="PLT68" s="469"/>
      <c r="PLU68" s="469"/>
      <c r="PLV68" s="469"/>
      <c r="PLW68" s="469"/>
      <c r="PLX68" s="469"/>
      <c r="PLY68" s="469"/>
      <c r="PLZ68" s="469"/>
      <c r="PMA68" s="469"/>
      <c r="PMB68" s="469"/>
      <c r="PMC68" s="469"/>
      <c r="PMD68" s="469"/>
      <c r="PME68" s="469"/>
      <c r="PMF68" s="469"/>
      <c r="PMG68" s="469"/>
      <c r="PMH68" s="469"/>
      <c r="PMI68" s="469"/>
      <c r="PMJ68" s="469"/>
      <c r="PMK68" s="469"/>
      <c r="PML68" s="469"/>
      <c r="PMM68" s="469"/>
      <c r="PMN68" s="469"/>
      <c r="PMO68" s="469"/>
      <c r="PMP68" s="469"/>
      <c r="PMQ68" s="469"/>
      <c r="PMR68" s="469"/>
      <c r="PMS68" s="469"/>
      <c r="PMT68" s="469"/>
      <c r="PMU68" s="469"/>
      <c r="PMV68" s="469"/>
      <c r="PMW68" s="469"/>
      <c r="PMX68" s="469"/>
      <c r="PMY68" s="469"/>
      <c r="PMZ68" s="469"/>
      <c r="PNA68" s="469"/>
      <c r="PNB68" s="469"/>
      <c r="PNC68" s="469"/>
      <c r="PND68" s="469"/>
      <c r="PNE68" s="469"/>
      <c r="PNF68" s="469"/>
      <c r="PNG68" s="469"/>
      <c r="PNH68" s="469"/>
      <c r="PNI68" s="469"/>
      <c r="PNJ68" s="469"/>
      <c r="PNK68" s="469"/>
      <c r="PNL68" s="469"/>
      <c r="PNM68" s="469"/>
      <c r="PNN68" s="469"/>
      <c r="PNO68" s="469"/>
      <c r="PNP68" s="469"/>
      <c r="PNQ68" s="469"/>
      <c r="PNR68" s="469"/>
      <c r="PNS68" s="469"/>
      <c r="PNT68" s="469"/>
      <c r="PNU68" s="469"/>
      <c r="PNV68" s="469"/>
      <c r="PNW68" s="469"/>
      <c r="PNX68" s="469"/>
      <c r="PNY68" s="469"/>
      <c r="PNZ68" s="469"/>
      <c r="POA68" s="469"/>
      <c r="POB68" s="469"/>
      <c r="POC68" s="469"/>
      <c r="POD68" s="469"/>
      <c r="POE68" s="469"/>
      <c r="POF68" s="469"/>
      <c r="POG68" s="469"/>
      <c r="POH68" s="469"/>
      <c r="POI68" s="469"/>
      <c r="POJ68" s="469"/>
      <c r="POK68" s="469"/>
      <c r="POL68" s="469"/>
      <c r="POM68" s="469"/>
      <c r="PON68" s="469"/>
      <c r="POO68" s="469"/>
      <c r="POP68" s="469"/>
      <c r="POQ68" s="469"/>
      <c r="POR68" s="469"/>
      <c r="POS68" s="469"/>
      <c r="POT68" s="469"/>
      <c r="POU68" s="469"/>
      <c r="POV68" s="469"/>
      <c r="POW68" s="469"/>
      <c r="POX68" s="469"/>
      <c r="POY68" s="469"/>
      <c r="POZ68" s="469"/>
      <c r="PPA68" s="469"/>
      <c r="PPB68" s="469"/>
      <c r="PPC68" s="469"/>
      <c r="PPD68" s="469"/>
      <c r="PPE68" s="469"/>
      <c r="PPF68" s="469"/>
      <c r="PPG68" s="469"/>
      <c r="PPH68" s="469"/>
      <c r="PPI68" s="469"/>
      <c r="PPJ68" s="469"/>
      <c r="PPK68" s="469"/>
      <c r="PPL68" s="469"/>
      <c r="PPM68" s="469"/>
      <c r="PPN68" s="469"/>
      <c r="PPO68" s="469"/>
      <c r="PPP68" s="469"/>
      <c r="PPQ68" s="469"/>
      <c r="PPR68" s="469"/>
      <c r="PPS68" s="469"/>
      <c r="PPT68" s="469"/>
      <c r="PPU68" s="469"/>
      <c r="PPV68" s="469"/>
      <c r="PPW68" s="469"/>
      <c r="PPX68" s="469"/>
      <c r="PPY68" s="469"/>
      <c r="PPZ68" s="469"/>
      <c r="PQA68" s="469"/>
      <c r="PQB68" s="469"/>
      <c r="PQC68" s="469"/>
      <c r="PQD68" s="469"/>
      <c r="PQE68" s="469"/>
      <c r="PQF68" s="469"/>
      <c r="PQG68" s="469"/>
      <c r="PQH68" s="469"/>
      <c r="PQI68" s="469"/>
      <c r="PQJ68" s="469"/>
      <c r="PQK68" s="469"/>
      <c r="PQL68" s="469"/>
      <c r="PQM68" s="469"/>
      <c r="PQN68" s="469"/>
      <c r="PQO68" s="469"/>
      <c r="PQP68" s="469"/>
      <c r="PQQ68" s="469"/>
      <c r="PQR68" s="469"/>
      <c r="PQS68" s="469"/>
      <c r="PQT68" s="469"/>
      <c r="PQU68" s="469"/>
      <c r="PQV68" s="469"/>
      <c r="PQW68" s="469"/>
      <c r="PQX68" s="469"/>
      <c r="PQY68" s="469"/>
      <c r="PQZ68" s="469"/>
      <c r="PRA68" s="469"/>
      <c r="PRB68" s="469"/>
      <c r="PRC68" s="469"/>
      <c r="PRD68" s="469"/>
      <c r="PRE68" s="469"/>
      <c r="PRF68" s="469"/>
      <c r="PRG68" s="469"/>
      <c r="PRH68" s="469"/>
      <c r="PRI68" s="469"/>
      <c r="PRJ68" s="469"/>
      <c r="PRK68" s="469"/>
      <c r="PRL68" s="469"/>
      <c r="PRM68" s="469"/>
      <c r="PRN68" s="469"/>
      <c r="PRO68" s="469"/>
      <c r="PRP68" s="469"/>
      <c r="PRQ68" s="469"/>
      <c r="PRR68" s="469"/>
      <c r="PRS68" s="469"/>
      <c r="PRT68" s="469"/>
      <c r="PRU68" s="469"/>
      <c r="PRV68" s="469"/>
      <c r="PRW68" s="469"/>
      <c r="PRX68" s="469"/>
      <c r="PRY68" s="469"/>
      <c r="PRZ68" s="469"/>
      <c r="PSA68" s="469"/>
      <c r="PSB68" s="469"/>
      <c r="PSC68" s="469"/>
      <c r="PSD68" s="469"/>
      <c r="PSE68" s="469"/>
      <c r="PSF68" s="469"/>
      <c r="PSG68" s="469"/>
      <c r="PSH68" s="469"/>
      <c r="PSI68" s="469"/>
      <c r="PSJ68" s="469"/>
      <c r="PSK68" s="469"/>
      <c r="PSL68" s="469"/>
      <c r="PSM68" s="469"/>
      <c r="PSN68" s="469"/>
      <c r="PSO68" s="469"/>
      <c r="PSP68" s="469"/>
      <c r="PSQ68" s="469"/>
      <c r="PSR68" s="469"/>
      <c r="PSS68" s="469"/>
      <c r="PST68" s="469"/>
      <c r="PSU68" s="469"/>
      <c r="PSV68" s="469"/>
      <c r="PSW68" s="469"/>
      <c r="PSX68" s="469"/>
      <c r="PSY68" s="469"/>
      <c r="PSZ68" s="469"/>
      <c r="PTA68" s="469"/>
      <c r="PTB68" s="469"/>
      <c r="PTC68" s="469"/>
      <c r="PTD68" s="469"/>
      <c r="PTE68" s="469"/>
      <c r="PTF68" s="469"/>
      <c r="PTG68" s="469"/>
      <c r="PTH68" s="469"/>
      <c r="PTI68" s="469"/>
      <c r="PTJ68" s="469"/>
      <c r="PTK68" s="469"/>
      <c r="PTL68" s="469"/>
      <c r="PTM68" s="469"/>
      <c r="PTN68" s="469"/>
      <c r="PTO68" s="469"/>
      <c r="PTP68" s="469"/>
      <c r="PTQ68" s="469"/>
      <c r="PTR68" s="469"/>
      <c r="PTS68" s="469"/>
      <c r="PTT68" s="469"/>
      <c r="PTU68" s="469"/>
      <c r="PTV68" s="469"/>
      <c r="PTW68" s="469"/>
      <c r="PTX68" s="469"/>
      <c r="PTY68" s="469"/>
      <c r="PTZ68" s="469"/>
      <c r="PUA68" s="469"/>
      <c r="PUB68" s="469"/>
      <c r="PUC68" s="469"/>
      <c r="PUD68" s="469"/>
      <c r="PUE68" s="469"/>
      <c r="PUF68" s="469"/>
      <c r="PUG68" s="469"/>
      <c r="PUH68" s="469"/>
      <c r="PUI68" s="469"/>
      <c r="PUJ68" s="469"/>
      <c r="PUK68" s="469"/>
      <c r="PUL68" s="469"/>
      <c r="PUM68" s="469"/>
      <c r="PUN68" s="469"/>
      <c r="PUO68" s="469"/>
      <c r="PUP68" s="469"/>
      <c r="PUQ68" s="469"/>
      <c r="PUR68" s="469"/>
      <c r="PUS68" s="469"/>
      <c r="PUT68" s="469"/>
      <c r="PUU68" s="469"/>
      <c r="PUV68" s="469"/>
      <c r="PUW68" s="469"/>
      <c r="PUX68" s="469"/>
      <c r="PUY68" s="469"/>
      <c r="PUZ68" s="469"/>
      <c r="PVA68" s="469"/>
      <c r="PVB68" s="469"/>
      <c r="PVC68" s="469"/>
      <c r="PVD68" s="469"/>
      <c r="PVE68" s="469"/>
      <c r="PVF68" s="469"/>
      <c r="PVG68" s="469"/>
      <c r="PVH68" s="469"/>
      <c r="PVI68" s="469"/>
      <c r="PVJ68" s="469"/>
      <c r="PVK68" s="469"/>
      <c r="PVL68" s="469"/>
      <c r="PVM68" s="469"/>
      <c r="PVN68" s="469"/>
      <c r="PVO68" s="469"/>
      <c r="PVP68" s="469"/>
      <c r="PVQ68" s="469"/>
      <c r="PVR68" s="469"/>
      <c r="PVS68" s="469"/>
      <c r="PVT68" s="469"/>
      <c r="PVU68" s="469"/>
      <c r="PVV68" s="469"/>
      <c r="PVW68" s="469"/>
      <c r="PVX68" s="469"/>
      <c r="PVY68" s="469"/>
      <c r="PVZ68" s="469"/>
      <c r="PWA68" s="469"/>
      <c r="PWB68" s="469"/>
      <c r="PWC68" s="469"/>
      <c r="PWD68" s="469"/>
      <c r="PWE68" s="469"/>
      <c r="PWF68" s="469"/>
      <c r="PWG68" s="469"/>
      <c r="PWH68" s="469"/>
      <c r="PWI68" s="469"/>
      <c r="PWJ68" s="469"/>
      <c r="PWK68" s="469"/>
      <c r="PWL68" s="469"/>
      <c r="PWM68" s="469"/>
      <c r="PWN68" s="469"/>
      <c r="PWO68" s="469"/>
      <c r="PWP68" s="469"/>
      <c r="PWQ68" s="469"/>
      <c r="PWR68" s="469"/>
      <c r="PWS68" s="469"/>
      <c r="PWT68" s="469"/>
      <c r="PWU68" s="469"/>
      <c r="PWV68" s="469"/>
      <c r="PWW68" s="469"/>
      <c r="PWX68" s="469"/>
      <c r="PWY68" s="469"/>
      <c r="PWZ68" s="469"/>
      <c r="PXA68" s="469"/>
      <c r="PXB68" s="469"/>
      <c r="PXC68" s="469"/>
      <c r="PXD68" s="469"/>
      <c r="PXE68" s="469"/>
      <c r="PXF68" s="469"/>
      <c r="PXG68" s="469"/>
      <c r="PXH68" s="469"/>
      <c r="PXI68" s="469"/>
      <c r="PXJ68" s="469"/>
      <c r="PXK68" s="469"/>
      <c r="PXL68" s="469"/>
      <c r="PXM68" s="469"/>
      <c r="PXN68" s="469"/>
      <c r="PXO68" s="469"/>
      <c r="PXP68" s="469"/>
      <c r="PXQ68" s="469"/>
      <c r="PXR68" s="469"/>
      <c r="PXS68" s="469"/>
      <c r="PXT68" s="469"/>
      <c r="PXU68" s="469"/>
      <c r="PXV68" s="469"/>
      <c r="PXW68" s="469"/>
      <c r="PXX68" s="469"/>
      <c r="PXY68" s="469"/>
      <c r="PXZ68" s="469"/>
      <c r="PYA68" s="469"/>
      <c r="PYB68" s="469"/>
      <c r="PYC68" s="469"/>
      <c r="PYD68" s="469"/>
      <c r="PYE68" s="469"/>
      <c r="PYF68" s="469"/>
      <c r="PYG68" s="469"/>
      <c r="PYH68" s="469"/>
      <c r="PYI68" s="469"/>
      <c r="PYJ68" s="469"/>
      <c r="PYK68" s="469"/>
      <c r="PYL68" s="469"/>
      <c r="PYM68" s="469"/>
      <c r="PYN68" s="469"/>
      <c r="PYO68" s="469"/>
      <c r="PYP68" s="469"/>
      <c r="PYQ68" s="469"/>
      <c r="PYR68" s="469"/>
      <c r="PYS68" s="469"/>
      <c r="PYT68" s="469"/>
      <c r="PYU68" s="469"/>
      <c r="PYV68" s="469"/>
      <c r="PYW68" s="469"/>
      <c r="PYX68" s="469"/>
      <c r="PYY68" s="469"/>
      <c r="PYZ68" s="469"/>
      <c r="PZA68" s="469"/>
      <c r="PZB68" s="469"/>
      <c r="PZC68" s="469"/>
      <c r="PZD68" s="469"/>
      <c r="PZE68" s="469"/>
      <c r="PZF68" s="469"/>
      <c r="PZG68" s="469"/>
      <c r="PZH68" s="469"/>
      <c r="PZI68" s="469"/>
      <c r="PZJ68" s="469"/>
      <c r="PZK68" s="469"/>
      <c r="PZL68" s="469"/>
      <c r="PZM68" s="469"/>
      <c r="PZN68" s="469"/>
      <c r="PZO68" s="469"/>
      <c r="PZP68" s="469"/>
      <c r="PZQ68" s="469"/>
      <c r="PZR68" s="469"/>
      <c r="PZS68" s="469"/>
      <c r="PZT68" s="469"/>
      <c r="PZU68" s="469"/>
      <c r="PZV68" s="469"/>
      <c r="PZW68" s="469"/>
      <c r="PZX68" s="469"/>
      <c r="PZY68" s="469"/>
      <c r="PZZ68" s="469"/>
      <c r="QAA68" s="469"/>
      <c r="QAB68" s="469"/>
      <c r="QAC68" s="469"/>
      <c r="QAD68" s="469"/>
      <c r="QAE68" s="469"/>
      <c r="QAF68" s="469"/>
      <c r="QAG68" s="469"/>
      <c r="QAH68" s="469"/>
      <c r="QAI68" s="469"/>
      <c r="QAJ68" s="469"/>
      <c r="QAK68" s="469"/>
      <c r="QAL68" s="469"/>
      <c r="QAM68" s="469"/>
      <c r="QAN68" s="469"/>
      <c r="QAO68" s="469"/>
      <c r="QAP68" s="469"/>
      <c r="QAQ68" s="469"/>
      <c r="QAR68" s="469"/>
      <c r="QAS68" s="469"/>
      <c r="QAT68" s="469"/>
      <c r="QAU68" s="469"/>
      <c r="QAV68" s="469"/>
      <c r="QAW68" s="469"/>
      <c r="QAX68" s="469"/>
      <c r="QAY68" s="469"/>
      <c r="QAZ68" s="469"/>
      <c r="QBA68" s="469"/>
      <c r="QBB68" s="469"/>
      <c r="QBC68" s="469"/>
      <c r="QBD68" s="469"/>
      <c r="QBE68" s="469"/>
      <c r="QBF68" s="469"/>
      <c r="QBG68" s="469"/>
      <c r="QBH68" s="469"/>
      <c r="QBI68" s="469"/>
      <c r="QBJ68" s="469"/>
      <c r="QBK68" s="469"/>
      <c r="QBL68" s="469"/>
      <c r="QBM68" s="469"/>
      <c r="QBN68" s="469"/>
      <c r="QBO68" s="469"/>
      <c r="QBP68" s="469"/>
      <c r="QBQ68" s="469"/>
      <c r="QBR68" s="469"/>
      <c r="QBS68" s="469"/>
      <c r="QBT68" s="469"/>
      <c r="QBU68" s="469"/>
      <c r="QBV68" s="469"/>
      <c r="QBW68" s="469"/>
      <c r="QBX68" s="469"/>
      <c r="QBY68" s="469"/>
      <c r="QBZ68" s="469"/>
      <c r="QCA68" s="469"/>
      <c r="QCB68" s="469"/>
      <c r="QCC68" s="469"/>
      <c r="QCD68" s="469"/>
      <c r="QCE68" s="469"/>
      <c r="QCF68" s="469"/>
      <c r="QCG68" s="469"/>
      <c r="QCH68" s="469"/>
      <c r="QCI68" s="469"/>
      <c r="QCJ68" s="469"/>
      <c r="QCK68" s="469"/>
      <c r="QCL68" s="469"/>
      <c r="QCM68" s="469"/>
      <c r="QCN68" s="469"/>
      <c r="QCO68" s="469"/>
      <c r="QCP68" s="469"/>
      <c r="QCQ68" s="469"/>
      <c r="QCR68" s="469"/>
      <c r="QCS68" s="469"/>
      <c r="QCT68" s="469"/>
      <c r="QCU68" s="469"/>
      <c r="QCV68" s="469"/>
      <c r="QCW68" s="469"/>
      <c r="QCX68" s="469"/>
      <c r="QCY68" s="469"/>
      <c r="QCZ68" s="469"/>
      <c r="QDA68" s="469"/>
      <c r="QDB68" s="469"/>
      <c r="QDC68" s="469"/>
      <c r="QDD68" s="469"/>
      <c r="QDE68" s="469"/>
      <c r="QDF68" s="469"/>
      <c r="QDG68" s="469"/>
      <c r="QDH68" s="469"/>
      <c r="QDI68" s="469"/>
      <c r="QDJ68" s="469"/>
      <c r="QDK68" s="469"/>
      <c r="QDL68" s="469"/>
      <c r="QDM68" s="469"/>
      <c r="QDN68" s="469"/>
      <c r="QDO68" s="469"/>
      <c r="QDP68" s="469"/>
      <c r="QDQ68" s="469"/>
      <c r="QDR68" s="469"/>
      <c r="QDS68" s="469"/>
      <c r="QDT68" s="469"/>
      <c r="QDU68" s="469"/>
      <c r="QDV68" s="469"/>
      <c r="QDW68" s="469"/>
      <c r="QDX68" s="469"/>
      <c r="QDY68" s="469"/>
      <c r="QDZ68" s="469"/>
      <c r="QEA68" s="469"/>
      <c r="QEB68" s="469"/>
      <c r="QEC68" s="469"/>
      <c r="QED68" s="469"/>
      <c r="QEE68" s="469"/>
      <c r="QEF68" s="469"/>
      <c r="QEG68" s="469"/>
      <c r="QEH68" s="469"/>
      <c r="QEI68" s="469"/>
      <c r="QEJ68" s="469"/>
      <c r="QEK68" s="469"/>
      <c r="QEL68" s="469"/>
      <c r="QEM68" s="469"/>
      <c r="QEN68" s="469"/>
      <c r="QEO68" s="469"/>
      <c r="QEP68" s="469"/>
      <c r="QEQ68" s="469"/>
      <c r="QER68" s="469"/>
      <c r="QES68" s="469"/>
      <c r="QET68" s="469"/>
      <c r="QEU68" s="469"/>
      <c r="QEV68" s="469"/>
      <c r="QEW68" s="469"/>
      <c r="QEX68" s="469"/>
      <c r="QEY68" s="469"/>
      <c r="QEZ68" s="469"/>
      <c r="QFA68" s="469"/>
      <c r="QFB68" s="469"/>
      <c r="QFC68" s="469"/>
      <c r="QFD68" s="469"/>
      <c r="QFE68" s="469"/>
      <c r="QFF68" s="469"/>
      <c r="QFG68" s="469"/>
      <c r="QFH68" s="469"/>
      <c r="QFI68" s="469"/>
      <c r="QFJ68" s="469"/>
      <c r="QFK68" s="469"/>
      <c r="QFL68" s="469"/>
      <c r="QFM68" s="469"/>
      <c r="QFN68" s="469"/>
      <c r="QFO68" s="469"/>
      <c r="QFP68" s="469"/>
      <c r="QFQ68" s="469"/>
      <c r="QFR68" s="469"/>
      <c r="QFS68" s="469"/>
      <c r="QFT68" s="469"/>
      <c r="QFU68" s="469"/>
      <c r="QFV68" s="469"/>
      <c r="QFW68" s="469"/>
      <c r="QFX68" s="469"/>
      <c r="QFY68" s="469"/>
      <c r="QFZ68" s="469"/>
      <c r="QGA68" s="469"/>
      <c r="QGB68" s="469"/>
      <c r="QGC68" s="469"/>
      <c r="QGD68" s="469"/>
      <c r="QGE68" s="469"/>
      <c r="QGF68" s="469"/>
      <c r="QGG68" s="469"/>
      <c r="QGH68" s="469"/>
      <c r="QGI68" s="469"/>
      <c r="QGJ68" s="469"/>
      <c r="QGK68" s="469"/>
      <c r="QGL68" s="469"/>
      <c r="QGM68" s="469"/>
      <c r="QGN68" s="469"/>
      <c r="QGO68" s="469"/>
      <c r="QGP68" s="469"/>
      <c r="QGQ68" s="469"/>
      <c r="QGR68" s="469"/>
      <c r="QGS68" s="469"/>
      <c r="QGT68" s="469"/>
      <c r="QGU68" s="469"/>
      <c r="QGV68" s="469"/>
      <c r="QGW68" s="469"/>
      <c r="QGX68" s="469"/>
      <c r="QGY68" s="469"/>
      <c r="QGZ68" s="469"/>
      <c r="QHA68" s="469"/>
      <c r="QHB68" s="469"/>
      <c r="QHC68" s="469"/>
      <c r="QHD68" s="469"/>
      <c r="QHE68" s="469"/>
      <c r="QHF68" s="469"/>
      <c r="QHG68" s="469"/>
      <c r="QHH68" s="469"/>
      <c r="QHI68" s="469"/>
      <c r="QHJ68" s="469"/>
      <c r="QHK68" s="469"/>
      <c r="QHL68" s="469"/>
      <c r="QHM68" s="469"/>
      <c r="QHN68" s="469"/>
      <c r="QHO68" s="469"/>
      <c r="QHP68" s="469"/>
      <c r="QHQ68" s="469"/>
      <c r="QHR68" s="469"/>
      <c r="QHS68" s="469"/>
      <c r="QHT68" s="469"/>
      <c r="QHU68" s="469"/>
      <c r="QHV68" s="469"/>
      <c r="QHW68" s="469"/>
      <c r="QHX68" s="469"/>
      <c r="QHY68" s="469"/>
      <c r="QHZ68" s="469"/>
      <c r="QIA68" s="469"/>
      <c r="QIB68" s="469"/>
      <c r="QIC68" s="469"/>
      <c r="QID68" s="469"/>
      <c r="QIE68" s="469"/>
      <c r="QIF68" s="469"/>
      <c r="QIG68" s="469"/>
      <c r="QIH68" s="469"/>
      <c r="QII68" s="469"/>
      <c r="QIJ68" s="469"/>
      <c r="QIK68" s="469"/>
      <c r="QIL68" s="469"/>
      <c r="QIM68" s="469"/>
      <c r="QIN68" s="469"/>
      <c r="QIO68" s="469"/>
      <c r="QIP68" s="469"/>
      <c r="QIQ68" s="469"/>
      <c r="QIR68" s="469"/>
      <c r="QIS68" s="469"/>
      <c r="QIT68" s="469"/>
      <c r="QIU68" s="469"/>
      <c r="QIV68" s="469"/>
      <c r="QIW68" s="469"/>
      <c r="QIX68" s="469"/>
      <c r="QIY68" s="469"/>
      <c r="QIZ68" s="469"/>
      <c r="QJA68" s="469"/>
      <c r="QJB68" s="469"/>
      <c r="QJC68" s="469"/>
      <c r="QJD68" s="469"/>
      <c r="QJE68" s="469"/>
      <c r="QJF68" s="469"/>
      <c r="QJG68" s="469"/>
      <c r="QJH68" s="469"/>
      <c r="QJI68" s="469"/>
      <c r="QJJ68" s="469"/>
      <c r="QJK68" s="469"/>
      <c r="QJL68" s="469"/>
      <c r="QJM68" s="469"/>
      <c r="QJN68" s="469"/>
      <c r="QJO68" s="469"/>
      <c r="QJP68" s="469"/>
      <c r="QJQ68" s="469"/>
      <c r="QJR68" s="469"/>
      <c r="QJS68" s="469"/>
      <c r="QJT68" s="469"/>
      <c r="QJU68" s="469"/>
      <c r="QJV68" s="469"/>
      <c r="QJW68" s="469"/>
      <c r="QJX68" s="469"/>
      <c r="QJY68" s="469"/>
      <c r="QJZ68" s="469"/>
      <c r="QKA68" s="469"/>
      <c r="QKB68" s="469"/>
      <c r="QKC68" s="469"/>
      <c r="QKD68" s="469"/>
      <c r="QKE68" s="469"/>
      <c r="QKF68" s="469"/>
      <c r="QKG68" s="469"/>
      <c r="QKH68" s="469"/>
      <c r="QKI68" s="469"/>
      <c r="QKJ68" s="469"/>
      <c r="QKK68" s="469"/>
      <c r="QKL68" s="469"/>
      <c r="QKM68" s="469"/>
      <c r="QKN68" s="469"/>
      <c r="QKO68" s="469"/>
      <c r="QKP68" s="469"/>
      <c r="QKQ68" s="469"/>
      <c r="QKR68" s="469"/>
      <c r="QKS68" s="469"/>
      <c r="QKT68" s="469"/>
      <c r="QKU68" s="469"/>
      <c r="QKV68" s="469"/>
      <c r="QKW68" s="469"/>
      <c r="QKX68" s="469"/>
      <c r="QKY68" s="469"/>
      <c r="QKZ68" s="469"/>
      <c r="QLA68" s="469"/>
      <c r="QLB68" s="469"/>
      <c r="QLC68" s="469"/>
      <c r="QLD68" s="469"/>
      <c r="QLE68" s="469"/>
      <c r="QLF68" s="469"/>
      <c r="QLG68" s="469"/>
      <c r="QLH68" s="469"/>
      <c r="QLI68" s="469"/>
      <c r="QLJ68" s="469"/>
      <c r="QLK68" s="469"/>
      <c r="QLL68" s="469"/>
      <c r="QLM68" s="469"/>
      <c r="QLN68" s="469"/>
      <c r="QLO68" s="469"/>
      <c r="QLP68" s="469"/>
      <c r="QLQ68" s="469"/>
      <c r="QLR68" s="469"/>
      <c r="QLS68" s="469"/>
      <c r="QLT68" s="469"/>
      <c r="QLU68" s="469"/>
      <c r="QLV68" s="469"/>
      <c r="QLW68" s="469"/>
      <c r="QLX68" s="469"/>
      <c r="QLY68" s="469"/>
      <c r="QLZ68" s="469"/>
      <c r="QMA68" s="469"/>
      <c r="QMB68" s="469"/>
      <c r="QMC68" s="469"/>
      <c r="QMD68" s="469"/>
      <c r="QME68" s="469"/>
      <c r="QMF68" s="469"/>
      <c r="QMG68" s="469"/>
      <c r="QMH68" s="469"/>
      <c r="QMI68" s="469"/>
      <c r="QMJ68" s="469"/>
      <c r="QMK68" s="469"/>
      <c r="QML68" s="469"/>
      <c r="QMM68" s="469"/>
      <c r="QMN68" s="469"/>
      <c r="QMO68" s="469"/>
      <c r="QMP68" s="469"/>
      <c r="QMQ68" s="469"/>
      <c r="QMR68" s="469"/>
      <c r="QMS68" s="469"/>
      <c r="QMT68" s="469"/>
      <c r="QMU68" s="469"/>
      <c r="QMV68" s="469"/>
      <c r="QMW68" s="469"/>
      <c r="QMX68" s="469"/>
      <c r="QMY68" s="469"/>
      <c r="QMZ68" s="469"/>
      <c r="QNA68" s="469"/>
      <c r="QNB68" s="469"/>
      <c r="QNC68" s="469"/>
      <c r="QND68" s="469"/>
      <c r="QNE68" s="469"/>
      <c r="QNF68" s="469"/>
      <c r="QNG68" s="469"/>
      <c r="QNH68" s="469"/>
      <c r="QNI68" s="469"/>
      <c r="QNJ68" s="469"/>
      <c r="QNK68" s="469"/>
      <c r="QNL68" s="469"/>
      <c r="QNM68" s="469"/>
      <c r="QNN68" s="469"/>
      <c r="QNO68" s="469"/>
      <c r="QNP68" s="469"/>
      <c r="QNQ68" s="469"/>
      <c r="QNR68" s="469"/>
      <c r="QNS68" s="469"/>
      <c r="QNT68" s="469"/>
      <c r="QNU68" s="469"/>
      <c r="QNV68" s="469"/>
      <c r="QNW68" s="469"/>
      <c r="QNX68" s="469"/>
      <c r="QNY68" s="469"/>
      <c r="QNZ68" s="469"/>
      <c r="QOA68" s="469"/>
      <c r="QOB68" s="469"/>
      <c r="QOC68" s="469"/>
      <c r="QOD68" s="469"/>
      <c r="QOE68" s="469"/>
      <c r="QOF68" s="469"/>
      <c r="QOG68" s="469"/>
      <c r="QOH68" s="469"/>
      <c r="QOI68" s="469"/>
      <c r="QOJ68" s="469"/>
      <c r="QOK68" s="469"/>
      <c r="QOL68" s="469"/>
      <c r="QOM68" s="469"/>
      <c r="QON68" s="469"/>
      <c r="QOO68" s="469"/>
      <c r="QOP68" s="469"/>
      <c r="QOQ68" s="469"/>
      <c r="QOR68" s="469"/>
      <c r="QOS68" s="469"/>
      <c r="QOT68" s="469"/>
      <c r="QOU68" s="469"/>
      <c r="QOV68" s="469"/>
      <c r="QOW68" s="469"/>
      <c r="QOX68" s="469"/>
      <c r="QOY68" s="469"/>
      <c r="QOZ68" s="469"/>
      <c r="QPA68" s="469"/>
      <c r="QPB68" s="469"/>
      <c r="QPC68" s="469"/>
      <c r="QPD68" s="469"/>
      <c r="QPE68" s="469"/>
      <c r="QPF68" s="469"/>
      <c r="QPG68" s="469"/>
      <c r="QPH68" s="469"/>
      <c r="QPI68" s="469"/>
      <c r="QPJ68" s="469"/>
      <c r="QPK68" s="469"/>
      <c r="QPL68" s="469"/>
      <c r="QPM68" s="469"/>
      <c r="QPN68" s="469"/>
      <c r="QPO68" s="469"/>
      <c r="QPP68" s="469"/>
      <c r="QPQ68" s="469"/>
      <c r="QPR68" s="469"/>
      <c r="QPS68" s="469"/>
      <c r="QPT68" s="469"/>
      <c r="QPU68" s="469"/>
      <c r="QPV68" s="469"/>
      <c r="QPW68" s="469"/>
      <c r="QPX68" s="469"/>
      <c r="QPY68" s="469"/>
      <c r="QPZ68" s="469"/>
      <c r="QQA68" s="469"/>
      <c r="QQB68" s="469"/>
      <c r="QQC68" s="469"/>
      <c r="QQD68" s="469"/>
      <c r="QQE68" s="469"/>
      <c r="QQF68" s="469"/>
      <c r="QQG68" s="469"/>
      <c r="QQH68" s="469"/>
      <c r="QQI68" s="469"/>
      <c r="QQJ68" s="469"/>
      <c r="QQK68" s="469"/>
      <c r="QQL68" s="469"/>
      <c r="QQM68" s="469"/>
      <c r="QQN68" s="469"/>
      <c r="QQO68" s="469"/>
      <c r="QQP68" s="469"/>
      <c r="QQQ68" s="469"/>
      <c r="QQR68" s="469"/>
      <c r="QQS68" s="469"/>
      <c r="QQT68" s="469"/>
      <c r="QQU68" s="469"/>
      <c r="QQV68" s="469"/>
      <c r="QQW68" s="469"/>
      <c r="QQX68" s="469"/>
      <c r="QQY68" s="469"/>
      <c r="QQZ68" s="469"/>
      <c r="QRA68" s="469"/>
      <c r="QRB68" s="469"/>
      <c r="QRC68" s="469"/>
      <c r="QRD68" s="469"/>
      <c r="QRE68" s="469"/>
      <c r="QRF68" s="469"/>
      <c r="QRG68" s="469"/>
      <c r="QRH68" s="469"/>
      <c r="QRI68" s="469"/>
      <c r="QRJ68" s="469"/>
      <c r="QRK68" s="469"/>
      <c r="QRL68" s="469"/>
      <c r="QRM68" s="469"/>
      <c r="QRN68" s="469"/>
      <c r="QRO68" s="469"/>
      <c r="QRP68" s="469"/>
      <c r="QRQ68" s="469"/>
      <c r="QRR68" s="469"/>
      <c r="QRS68" s="469"/>
      <c r="QRT68" s="469"/>
      <c r="QRU68" s="469"/>
      <c r="QRV68" s="469"/>
      <c r="QRW68" s="469"/>
      <c r="QRX68" s="469"/>
      <c r="QRY68" s="469"/>
      <c r="QRZ68" s="469"/>
      <c r="QSA68" s="469"/>
      <c r="QSB68" s="469"/>
      <c r="QSC68" s="469"/>
      <c r="QSD68" s="469"/>
      <c r="QSE68" s="469"/>
      <c r="QSF68" s="469"/>
      <c r="QSG68" s="469"/>
      <c r="QSH68" s="469"/>
      <c r="QSI68" s="469"/>
      <c r="QSJ68" s="469"/>
      <c r="QSK68" s="469"/>
      <c r="QSL68" s="469"/>
      <c r="QSM68" s="469"/>
      <c r="QSN68" s="469"/>
      <c r="QSO68" s="469"/>
      <c r="QSP68" s="469"/>
      <c r="QSQ68" s="469"/>
      <c r="QSR68" s="469"/>
      <c r="QSS68" s="469"/>
      <c r="QST68" s="469"/>
      <c r="QSU68" s="469"/>
      <c r="QSV68" s="469"/>
      <c r="QSW68" s="469"/>
      <c r="QSX68" s="469"/>
      <c r="QSY68" s="469"/>
      <c r="QSZ68" s="469"/>
      <c r="QTA68" s="469"/>
      <c r="QTB68" s="469"/>
      <c r="QTC68" s="469"/>
      <c r="QTD68" s="469"/>
      <c r="QTE68" s="469"/>
      <c r="QTF68" s="469"/>
      <c r="QTG68" s="469"/>
      <c r="QTH68" s="469"/>
      <c r="QTI68" s="469"/>
      <c r="QTJ68" s="469"/>
      <c r="QTK68" s="469"/>
      <c r="QTL68" s="469"/>
      <c r="QTM68" s="469"/>
      <c r="QTN68" s="469"/>
      <c r="QTO68" s="469"/>
      <c r="QTP68" s="469"/>
      <c r="QTQ68" s="469"/>
      <c r="QTR68" s="469"/>
      <c r="QTS68" s="469"/>
      <c r="QTT68" s="469"/>
      <c r="QTU68" s="469"/>
      <c r="QTV68" s="469"/>
      <c r="QTW68" s="469"/>
      <c r="QTX68" s="469"/>
      <c r="QTY68" s="469"/>
      <c r="QTZ68" s="469"/>
      <c r="QUA68" s="469"/>
      <c r="QUB68" s="469"/>
      <c r="QUC68" s="469"/>
      <c r="QUD68" s="469"/>
      <c r="QUE68" s="469"/>
      <c r="QUF68" s="469"/>
      <c r="QUG68" s="469"/>
      <c r="QUH68" s="469"/>
      <c r="QUI68" s="469"/>
      <c r="QUJ68" s="469"/>
      <c r="QUK68" s="469"/>
      <c r="QUL68" s="469"/>
      <c r="QUM68" s="469"/>
      <c r="QUN68" s="469"/>
      <c r="QUO68" s="469"/>
      <c r="QUP68" s="469"/>
      <c r="QUQ68" s="469"/>
      <c r="QUR68" s="469"/>
      <c r="QUS68" s="469"/>
      <c r="QUT68" s="469"/>
      <c r="QUU68" s="469"/>
      <c r="QUV68" s="469"/>
      <c r="QUW68" s="469"/>
      <c r="QUX68" s="469"/>
      <c r="QUY68" s="469"/>
      <c r="QUZ68" s="469"/>
      <c r="QVA68" s="469"/>
      <c r="QVB68" s="469"/>
      <c r="QVC68" s="469"/>
      <c r="QVD68" s="469"/>
      <c r="QVE68" s="469"/>
      <c r="QVF68" s="469"/>
      <c r="QVG68" s="469"/>
      <c r="QVH68" s="469"/>
      <c r="QVI68" s="469"/>
      <c r="QVJ68" s="469"/>
      <c r="QVK68" s="469"/>
      <c r="QVL68" s="469"/>
      <c r="QVM68" s="469"/>
      <c r="QVN68" s="469"/>
      <c r="QVO68" s="469"/>
      <c r="QVP68" s="469"/>
      <c r="QVQ68" s="469"/>
      <c r="QVR68" s="469"/>
      <c r="QVS68" s="469"/>
      <c r="QVT68" s="469"/>
      <c r="QVU68" s="469"/>
      <c r="QVV68" s="469"/>
      <c r="QVW68" s="469"/>
      <c r="QVX68" s="469"/>
      <c r="QVY68" s="469"/>
      <c r="QVZ68" s="469"/>
      <c r="QWA68" s="469"/>
      <c r="QWB68" s="469"/>
      <c r="QWC68" s="469"/>
      <c r="QWD68" s="469"/>
      <c r="QWE68" s="469"/>
      <c r="QWF68" s="469"/>
      <c r="QWG68" s="469"/>
      <c r="QWH68" s="469"/>
      <c r="QWI68" s="469"/>
      <c r="QWJ68" s="469"/>
      <c r="QWK68" s="469"/>
      <c r="QWL68" s="469"/>
      <c r="QWM68" s="469"/>
      <c r="QWN68" s="469"/>
      <c r="QWO68" s="469"/>
      <c r="QWP68" s="469"/>
      <c r="QWQ68" s="469"/>
      <c r="QWR68" s="469"/>
      <c r="QWS68" s="469"/>
      <c r="QWT68" s="469"/>
      <c r="QWU68" s="469"/>
      <c r="QWV68" s="469"/>
      <c r="QWW68" s="469"/>
      <c r="QWX68" s="469"/>
      <c r="QWY68" s="469"/>
      <c r="QWZ68" s="469"/>
      <c r="QXA68" s="469"/>
      <c r="QXB68" s="469"/>
      <c r="QXC68" s="469"/>
      <c r="QXD68" s="469"/>
      <c r="QXE68" s="469"/>
      <c r="QXF68" s="469"/>
      <c r="QXG68" s="469"/>
      <c r="QXH68" s="469"/>
      <c r="QXI68" s="469"/>
      <c r="QXJ68" s="469"/>
      <c r="QXK68" s="469"/>
      <c r="QXL68" s="469"/>
      <c r="QXM68" s="469"/>
      <c r="QXN68" s="469"/>
      <c r="QXO68" s="469"/>
      <c r="QXP68" s="469"/>
      <c r="QXQ68" s="469"/>
      <c r="QXR68" s="469"/>
      <c r="QXS68" s="469"/>
      <c r="QXT68" s="469"/>
      <c r="QXU68" s="469"/>
      <c r="QXV68" s="469"/>
      <c r="QXW68" s="469"/>
      <c r="QXX68" s="469"/>
      <c r="QXY68" s="469"/>
      <c r="QXZ68" s="469"/>
      <c r="QYA68" s="469"/>
      <c r="QYB68" s="469"/>
      <c r="QYC68" s="469"/>
      <c r="QYD68" s="469"/>
      <c r="QYE68" s="469"/>
      <c r="QYF68" s="469"/>
      <c r="QYG68" s="469"/>
      <c r="QYH68" s="469"/>
      <c r="QYI68" s="469"/>
      <c r="QYJ68" s="469"/>
      <c r="QYK68" s="469"/>
      <c r="QYL68" s="469"/>
      <c r="QYM68" s="469"/>
      <c r="QYN68" s="469"/>
      <c r="QYO68" s="469"/>
      <c r="QYP68" s="469"/>
      <c r="QYQ68" s="469"/>
      <c r="QYR68" s="469"/>
      <c r="QYS68" s="469"/>
      <c r="QYT68" s="469"/>
      <c r="QYU68" s="469"/>
      <c r="QYV68" s="469"/>
      <c r="QYW68" s="469"/>
      <c r="QYX68" s="469"/>
      <c r="QYY68" s="469"/>
      <c r="QYZ68" s="469"/>
      <c r="QZA68" s="469"/>
      <c r="QZB68" s="469"/>
      <c r="QZC68" s="469"/>
      <c r="QZD68" s="469"/>
      <c r="QZE68" s="469"/>
      <c r="QZF68" s="469"/>
      <c r="QZG68" s="469"/>
      <c r="QZH68" s="469"/>
      <c r="QZI68" s="469"/>
      <c r="QZJ68" s="469"/>
      <c r="QZK68" s="469"/>
      <c r="QZL68" s="469"/>
      <c r="QZM68" s="469"/>
      <c r="QZN68" s="469"/>
      <c r="QZO68" s="469"/>
      <c r="QZP68" s="469"/>
      <c r="QZQ68" s="469"/>
      <c r="QZR68" s="469"/>
      <c r="QZS68" s="469"/>
      <c r="QZT68" s="469"/>
      <c r="QZU68" s="469"/>
      <c r="QZV68" s="469"/>
      <c r="QZW68" s="469"/>
      <c r="QZX68" s="469"/>
      <c r="QZY68" s="469"/>
      <c r="QZZ68" s="469"/>
      <c r="RAA68" s="469"/>
      <c r="RAB68" s="469"/>
      <c r="RAC68" s="469"/>
      <c r="RAD68" s="469"/>
      <c r="RAE68" s="469"/>
      <c r="RAF68" s="469"/>
      <c r="RAG68" s="469"/>
      <c r="RAH68" s="469"/>
      <c r="RAI68" s="469"/>
      <c r="RAJ68" s="469"/>
      <c r="RAK68" s="469"/>
      <c r="RAL68" s="469"/>
      <c r="RAM68" s="469"/>
      <c r="RAN68" s="469"/>
      <c r="RAO68" s="469"/>
      <c r="RAP68" s="469"/>
      <c r="RAQ68" s="469"/>
      <c r="RAR68" s="469"/>
      <c r="RAS68" s="469"/>
      <c r="RAT68" s="469"/>
      <c r="RAU68" s="469"/>
      <c r="RAV68" s="469"/>
      <c r="RAW68" s="469"/>
      <c r="RAX68" s="469"/>
      <c r="RAY68" s="469"/>
      <c r="RAZ68" s="469"/>
      <c r="RBA68" s="469"/>
      <c r="RBB68" s="469"/>
      <c r="RBC68" s="469"/>
      <c r="RBD68" s="469"/>
      <c r="RBE68" s="469"/>
      <c r="RBF68" s="469"/>
      <c r="RBG68" s="469"/>
      <c r="RBH68" s="469"/>
      <c r="RBI68" s="469"/>
      <c r="RBJ68" s="469"/>
      <c r="RBK68" s="469"/>
      <c r="RBL68" s="469"/>
      <c r="RBM68" s="469"/>
      <c r="RBN68" s="469"/>
      <c r="RBO68" s="469"/>
      <c r="RBP68" s="469"/>
      <c r="RBQ68" s="469"/>
      <c r="RBR68" s="469"/>
      <c r="RBS68" s="469"/>
      <c r="RBT68" s="469"/>
      <c r="RBU68" s="469"/>
      <c r="RBV68" s="469"/>
      <c r="RBW68" s="469"/>
      <c r="RBX68" s="469"/>
      <c r="RBY68" s="469"/>
      <c r="RBZ68" s="469"/>
      <c r="RCA68" s="469"/>
      <c r="RCB68" s="469"/>
      <c r="RCC68" s="469"/>
      <c r="RCD68" s="469"/>
      <c r="RCE68" s="469"/>
      <c r="RCF68" s="469"/>
      <c r="RCG68" s="469"/>
      <c r="RCH68" s="469"/>
      <c r="RCI68" s="469"/>
      <c r="RCJ68" s="469"/>
      <c r="RCK68" s="469"/>
      <c r="RCL68" s="469"/>
      <c r="RCM68" s="469"/>
      <c r="RCN68" s="469"/>
      <c r="RCO68" s="469"/>
      <c r="RCP68" s="469"/>
      <c r="RCQ68" s="469"/>
      <c r="RCR68" s="469"/>
      <c r="RCS68" s="469"/>
      <c r="RCT68" s="469"/>
      <c r="RCU68" s="469"/>
      <c r="RCV68" s="469"/>
      <c r="RCW68" s="469"/>
      <c r="RCX68" s="469"/>
      <c r="RCY68" s="469"/>
      <c r="RCZ68" s="469"/>
      <c r="RDA68" s="469"/>
      <c r="RDB68" s="469"/>
      <c r="RDC68" s="469"/>
      <c r="RDD68" s="469"/>
      <c r="RDE68" s="469"/>
      <c r="RDF68" s="469"/>
      <c r="RDG68" s="469"/>
      <c r="RDH68" s="469"/>
      <c r="RDI68" s="469"/>
      <c r="RDJ68" s="469"/>
      <c r="RDK68" s="469"/>
      <c r="RDL68" s="469"/>
      <c r="RDM68" s="469"/>
      <c r="RDN68" s="469"/>
      <c r="RDO68" s="469"/>
      <c r="RDP68" s="469"/>
      <c r="RDQ68" s="469"/>
      <c r="RDR68" s="469"/>
      <c r="RDS68" s="469"/>
      <c r="RDT68" s="469"/>
      <c r="RDU68" s="469"/>
      <c r="RDV68" s="469"/>
      <c r="RDW68" s="469"/>
      <c r="RDX68" s="469"/>
      <c r="RDY68" s="469"/>
      <c r="RDZ68" s="469"/>
      <c r="REA68" s="469"/>
      <c r="REB68" s="469"/>
      <c r="REC68" s="469"/>
      <c r="RED68" s="469"/>
      <c r="REE68" s="469"/>
      <c r="REF68" s="469"/>
      <c r="REG68" s="469"/>
      <c r="REH68" s="469"/>
      <c r="REI68" s="469"/>
      <c r="REJ68" s="469"/>
      <c r="REK68" s="469"/>
      <c r="REL68" s="469"/>
      <c r="REM68" s="469"/>
      <c r="REN68" s="469"/>
      <c r="REO68" s="469"/>
      <c r="REP68" s="469"/>
      <c r="REQ68" s="469"/>
      <c r="RER68" s="469"/>
      <c r="RES68" s="469"/>
      <c r="RET68" s="469"/>
      <c r="REU68" s="469"/>
      <c r="REV68" s="469"/>
      <c r="REW68" s="469"/>
      <c r="REX68" s="469"/>
      <c r="REY68" s="469"/>
      <c r="REZ68" s="469"/>
      <c r="RFA68" s="469"/>
      <c r="RFB68" s="469"/>
      <c r="RFC68" s="469"/>
      <c r="RFD68" s="469"/>
      <c r="RFE68" s="469"/>
      <c r="RFF68" s="469"/>
      <c r="RFG68" s="469"/>
      <c r="RFH68" s="469"/>
      <c r="RFI68" s="469"/>
      <c r="RFJ68" s="469"/>
      <c r="RFK68" s="469"/>
      <c r="RFL68" s="469"/>
      <c r="RFM68" s="469"/>
      <c r="RFN68" s="469"/>
      <c r="RFO68" s="469"/>
      <c r="RFP68" s="469"/>
      <c r="RFQ68" s="469"/>
      <c r="RFR68" s="469"/>
      <c r="RFS68" s="469"/>
      <c r="RFT68" s="469"/>
      <c r="RFU68" s="469"/>
      <c r="RFV68" s="469"/>
      <c r="RFW68" s="469"/>
      <c r="RFX68" s="469"/>
      <c r="RFY68" s="469"/>
      <c r="RFZ68" s="469"/>
      <c r="RGA68" s="469"/>
      <c r="RGB68" s="469"/>
      <c r="RGC68" s="469"/>
      <c r="RGD68" s="469"/>
      <c r="RGE68" s="469"/>
      <c r="RGF68" s="469"/>
      <c r="RGG68" s="469"/>
      <c r="RGH68" s="469"/>
      <c r="RGI68" s="469"/>
      <c r="RGJ68" s="469"/>
      <c r="RGK68" s="469"/>
      <c r="RGL68" s="469"/>
      <c r="RGM68" s="469"/>
      <c r="RGN68" s="469"/>
      <c r="RGO68" s="469"/>
      <c r="RGP68" s="469"/>
      <c r="RGQ68" s="469"/>
      <c r="RGR68" s="469"/>
      <c r="RGS68" s="469"/>
      <c r="RGT68" s="469"/>
      <c r="RGU68" s="469"/>
      <c r="RGV68" s="469"/>
      <c r="RGW68" s="469"/>
      <c r="RGX68" s="469"/>
      <c r="RGY68" s="469"/>
      <c r="RGZ68" s="469"/>
      <c r="RHA68" s="469"/>
      <c r="RHB68" s="469"/>
      <c r="RHC68" s="469"/>
      <c r="RHD68" s="469"/>
      <c r="RHE68" s="469"/>
      <c r="RHF68" s="469"/>
      <c r="RHG68" s="469"/>
      <c r="RHH68" s="469"/>
      <c r="RHI68" s="469"/>
      <c r="RHJ68" s="469"/>
      <c r="RHK68" s="469"/>
      <c r="RHL68" s="469"/>
      <c r="RHM68" s="469"/>
      <c r="RHN68" s="469"/>
      <c r="RHO68" s="469"/>
      <c r="RHP68" s="469"/>
      <c r="RHQ68" s="469"/>
      <c r="RHR68" s="469"/>
      <c r="RHS68" s="469"/>
      <c r="RHT68" s="469"/>
      <c r="RHU68" s="469"/>
      <c r="RHV68" s="469"/>
      <c r="RHW68" s="469"/>
      <c r="RHX68" s="469"/>
      <c r="RHY68" s="469"/>
      <c r="RHZ68" s="469"/>
      <c r="RIA68" s="469"/>
      <c r="RIB68" s="469"/>
      <c r="RIC68" s="469"/>
      <c r="RID68" s="469"/>
      <c r="RIE68" s="469"/>
      <c r="RIF68" s="469"/>
      <c r="RIG68" s="469"/>
      <c r="RIH68" s="469"/>
      <c r="RII68" s="469"/>
      <c r="RIJ68" s="469"/>
      <c r="RIK68" s="469"/>
      <c r="RIL68" s="469"/>
      <c r="RIM68" s="469"/>
      <c r="RIN68" s="469"/>
      <c r="RIO68" s="469"/>
      <c r="RIP68" s="469"/>
      <c r="RIQ68" s="469"/>
      <c r="RIR68" s="469"/>
      <c r="RIS68" s="469"/>
      <c r="RIT68" s="469"/>
      <c r="RIU68" s="469"/>
      <c r="RIV68" s="469"/>
      <c r="RIW68" s="469"/>
      <c r="RIX68" s="469"/>
      <c r="RIY68" s="469"/>
      <c r="RIZ68" s="469"/>
      <c r="RJA68" s="469"/>
      <c r="RJB68" s="469"/>
      <c r="RJC68" s="469"/>
      <c r="RJD68" s="469"/>
      <c r="RJE68" s="469"/>
      <c r="RJF68" s="469"/>
      <c r="RJG68" s="469"/>
      <c r="RJH68" s="469"/>
      <c r="RJI68" s="469"/>
      <c r="RJJ68" s="469"/>
      <c r="RJK68" s="469"/>
      <c r="RJL68" s="469"/>
      <c r="RJM68" s="469"/>
      <c r="RJN68" s="469"/>
      <c r="RJO68" s="469"/>
      <c r="RJP68" s="469"/>
      <c r="RJQ68" s="469"/>
      <c r="RJR68" s="469"/>
      <c r="RJS68" s="469"/>
      <c r="RJT68" s="469"/>
      <c r="RJU68" s="469"/>
      <c r="RJV68" s="469"/>
      <c r="RJW68" s="469"/>
      <c r="RJX68" s="469"/>
      <c r="RJY68" s="469"/>
      <c r="RJZ68" s="469"/>
      <c r="RKA68" s="469"/>
      <c r="RKB68" s="469"/>
      <c r="RKC68" s="469"/>
      <c r="RKD68" s="469"/>
      <c r="RKE68" s="469"/>
      <c r="RKF68" s="469"/>
      <c r="RKG68" s="469"/>
      <c r="RKH68" s="469"/>
      <c r="RKI68" s="469"/>
      <c r="RKJ68" s="469"/>
      <c r="RKK68" s="469"/>
      <c r="RKL68" s="469"/>
      <c r="RKM68" s="469"/>
      <c r="RKN68" s="469"/>
      <c r="RKO68" s="469"/>
      <c r="RKP68" s="469"/>
      <c r="RKQ68" s="469"/>
      <c r="RKR68" s="469"/>
      <c r="RKS68" s="469"/>
      <c r="RKT68" s="469"/>
      <c r="RKU68" s="469"/>
      <c r="RKV68" s="469"/>
      <c r="RKW68" s="469"/>
      <c r="RKX68" s="469"/>
      <c r="RKY68" s="469"/>
      <c r="RKZ68" s="469"/>
      <c r="RLA68" s="469"/>
      <c r="RLB68" s="469"/>
      <c r="RLC68" s="469"/>
      <c r="RLD68" s="469"/>
      <c r="RLE68" s="469"/>
      <c r="RLF68" s="469"/>
      <c r="RLG68" s="469"/>
      <c r="RLH68" s="469"/>
      <c r="RLI68" s="469"/>
      <c r="RLJ68" s="469"/>
      <c r="RLK68" s="469"/>
      <c r="RLL68" s="469"/>
      <c r="RLM68" s="469"/>
      <c r="RLN68" s="469"/>
      <c r="RLO68" s="469"/>
      <c r="RLP68" s="469"/>
      <c r="RLQ68" s="469"/>
      <c r="RLR68" s="469"/>
      <c r="RLS68" s="469"/>
      <c r="RLT68" s="469"/>
      <c r="RLU68" s="469"/>
      <c r="RLV68" s="469"/>
      <c r="RLW68" s="469"/>
      <c r="RLX68" s="469"/>
      <c r="RLY68" s="469"/>
      <c r="RLZ68" s="469"/>
      <c r="RMA68" s="469"/>
      <c r="RMB68" s="469"/>
      <c r="RMC68" s="469"/>
      <c r="RMD68" s="469"/>
      <c r="RME68" s="469"/>
      <c r="RMF68" s="469"/>
      <c r="RMG68" s="469"/>
      <c r="RMH68" s="469"/>
      <c r="RMI68" s="469"/>
      <c r="RMJ68" s="469"/>
      <c r="RMK68" s="469"/>
      <c r="RML68" s="469"/>
      <c r="RMM68" s="469"/>
      <c r="RMN68" s="469"/>
      <c r="RMO68" s="469"/>
      <c r="RMP68" s="469"/>
      <c r="RMQ68" s="469"/>
      <c r="RMR68" s="469"/>
      <c r="RMS68" s="469"/>
      <c r="RMT68" s="469"/>
      <c r="RMU68" s="469"/>
      <c r="RMV68" s="469"/>
      <c r="RMW68" s="469"/>
      <c r="RMX68" s="469"/>
      <c r="RMY68" s="469"/>
      <c r="RMZ68" s="469"/>
      <c r="RNA68" s="469"/>
      <c r="RNB68" s="469"/>
      <c r="RNC68" s="469"/>
      <c r="RND68" s="469"/>
      <c r="RNE68" s="469"/>
      <c r="RNF68" s="469"/>
      <c r="RNG68" s="469"/>
      <c r="RNH68" s="469"/>
      <c r="RNI68" s="469"/>
      <c r="RNJ68" s="469"/>
      <c r="RNK68" s="469"/>
      <c r="RNL68" s="469"/>
      <c r="RNM68" s="469"/>
      <c r="RNN68" s="469"/>
      <c r="RNO68" s="469"/>
      <c r="RNP68" s="469"/>
      <c r="RNQ68" s="469"/>
      <c r="RNR68" s="469"/>
      <c r="RNS68" s="469"/>
      <c r="RNT68" s="469"/>
      <c r="RNU68" s="469"/>
      <c r="RNV68" s="469"/>
      <c r="RNW68" s="469"/>
      <c r="RNX68" s="469"/>
      <c r="RNY68" s="469"/>
      <c r="RNZ68" s="469"/>
      <c r="ROA68" s="469"/>
      <c r="ROB68" s="469"/>
      <c r="ROC68" s="469"/>
      <c r="ROD68" s="469"/>
      <c r="ROE68" s="469"/>
      <c r="ROF68" s="469"/>
      <c r="ROG68" s="469"/>
      <c r="ROH68" s="469"/>
      <c r="ROI68" s="469"/>
      <c r="ROJ68" s="469"/>
      <c r="ROK68" s="469"/>
      <c r="ROL68" s="469"/>
      <c r="ROM68" s="469"/>
      <c r="RON68" s="469"/>
      <c r="ROO68" s="469"/>
      <c r="ROP68" s="469"/>
      <c r="ROQ68" s="469"/>
      <c r="ROR68" s="469"/>
      <c r="ROS68" s="469"/>
      <c r="ROT68" s="469"/>
      <c r="ROU68" s="469"/>
      <c r="ROV68" s="469"/>
      <c r="ROW68" s="469"/>
      <c r="ROX68" s="469"/>
      <c r="ROY68" s="469"/>
      <c r="ROZ68" s="469"/>
      <c r="RPA68" s="469"/>
      <c r="RPB68" s="469"/>
      <c r="RPC68" s="469"/>
      <c r="RPD68" s="469"/>
      <c r="RPE68" s="469"/>
      <c r="RPF68" s="469"/>
      <c r="RPG68" s="469"/>
      <c r="RPH68" s="469"/>
      <c r="RPI68" s="469"/>
      <c r="RPJ68" s="469"/>
      <c r="RPK68" s="469"/>
      <c r="RPL68" s="469"/>
      <c r="RPM68" s="469"/>
      <c r="RPN68" s="469"/>
      <c r="RPO68" s="469"/>
      <c r="RPP68" s="469"/>
      <c r="RPQ68" s="469"/>
      <c r="RPR68" s="469"/>
      <c r="RPS68" s="469"/>
      <c r="RPT68" s="469"/>
      <c r="RPU68" s="469"/>
      <c r="RPV68" s="469"/>
      <c r="RPW68" s="469"/>
      <c r="RPX68" s="469"/>
      <c r="RPY68" s="469"/>
      <c r="RPZ68" s="469"/>
      <c r="RQA68" s="469"/>
      <c r="RQB68" s="469"/>
      <c r="RQC68" s="469"/>
      <c r="RQD68" s="469"/>
      <c r="RQE68" s="469"/>
      <c r="RQF68" s="469"/>
      <c r="RQG68" s="469"/>
      <c r="RQH68" s="469"/>
      <c r="RQI68" s="469"/>
      <c r="RQJ68" s="469"/>
      <c r="RQK68" s="469"/>
      <c r="RQL68" s="469"/>
      <c r="RQM68" s="469"/>
      <c r="RQN68" s="469"/>
      <c r="RQO68" s="469"/>
      <c r="RQP68" s="469"/>
      <c r="RQQ68" s="469"/>
      <c r="RQR68" s="469"/>
      <c r="RQS68" s="469"/>
      <c r="RQT68" s="469"/>
      <c r="RQU68" s="469"/>
      <c r="RQV68" s="469"/>
      <c r="RQW68" s="469"/>
      <c r="RQX68" s="469"/>
      <c r="RQY68" s="469"/>
      <c r="RQZ68" s="469"/>
      <c r="RRA68" s="469"/>
      <c r="RRB68" s="469"/>
      <c r="RRC68" s="469"/>
      <c r="RRD68" s="469"/>
      <c r="RRE68" s="469"/>
      <c r="RRF68" s="469"/>
      <c r="RRG68" s="469"/>
      <c r="RRH68" s="469"/>
      <c r="RRI68" s="469"/>
      <c r="RRJ68" s="469"/>
      <c r="RRK68" s="469"/>
      <c r="RRL68" s="469"/>
      <c r="RRM68" s="469"/>
      <c r="RRN68" s="469"/>
      <c r="RRO68" s="469"/>
      <c r="RRP68" s="469"/>
      <c r="RRQ68" s="469"/>
      <c r="RRR68" s="469"/>
      <c r="RRS68" s="469"/>
      <c r="RRT68" s="469"/>
      <c r="RRU68" s="469"/>
      <c r="RRV68" s="469"/>
      <c r="RRW68" s="469"/>
      <c r="RRX68" s="469"/>
      <c r="RRY68" s="469"/>
      <c r="RRZ68" s="469"/>
      <c r="RSA68" s="469"/>
      <c r="RSB68" s="469"/>
      <c r="RSC68" s="469"/>
      <c r="RSD68" s="469"/>
      <c r="RSE68" s="469"/>
      <c r="RSF68" s="469"/>
      <c r="RSG68" s="469"/>
      <c r="RSH68" s="469"/>
      <c r="RSI68" s="469"/>
      <c r="RSJ68" s="469"/>
      <c r="RSK68" s="469"/>
      <c r="RSL68" s="469"/>
      <c r="RSM68" s="469"/>
      <c r="RSN68" s="469"/>
      <c r="RSO68" s="469"/>
      <c r="RSP68" s="469"/>
      <c r="RSQ68" s="469"/>
      <c r="RSR68" s="469"/>
      <c r="RSS68" s="469"/>
      <c r="RST68" s="469"/>
      <c r="RSU68" s="469"/>
      <c r="RSV68" s="469"/>
      <c r="RSW68" s="469"/>
      <c r="RSX68" s="469"/>
      <c r="RSY68" s="469"/>
      <c r="RSZ68" s="469"/>
      <c r="RTA68" s="469"/>
      <c r="RTB68" s="469"/>
      <c r="RTC68" s="469"/>
      <c r="RTD68" s="469"/>
      <c r="RTE68" s="469"/>
      <c r="RTF68" s="469"/>
      <c r="RTG68" s="469"/>
      <c r="RTH68" s="469"/>
      <c r="RTI68" s="469"/>
      <c r="RTJ68" s="469"/>
      <c r="RTK68" s="469"/>
      <c r="RTL68" s="469"/>
      <c r="RTM68" s="469"/>
      <c r="RTN68" s="469"/>
      <c r="RTO68" s="469"/>
      <c r="RTP68" s="469"/>
      <c r="RTQ68" s="469"/>
      <c r="RTR68" s="469"/>
      <c r="RTS68" s="469"/>
      <c r="RTT68" s="469"/>
      <c r="RTU68" s="469"/>
      <c r="RTV68" s="469"/>
      <c r="RTW68" s="469"/>
      <c r="RTX68" s="469"/>
      <c r="RTY68" s="469"/>
      <c r="RTZ68" s="469"/>
      <c r="RUA68" s="469"/>
      <c r="RUB68" s="469"/>
      <c r="RUC68" s="469"/>
      <c r="RUD68" s="469"/>
      <c r="RUE68" s="469"/>
      <c r="RUF68" s="469"/>
      <c r="RUG68" s="469"/>
      <c r="RUH68" s="469"/>
      <c r="RUI68" s="469"/>
      <c r="RUJ68" s="469"/>
      <c r="RUK68" s="469"/>
      <c r="RUL68" s="469"/>
      <c r="RUM68" s="469"/>
      <c r="RUN68" s="469"/>
      <c r="RUO68" s="469"/>
      <c r="RUP68" s="469"/>
      <c r="RUQ68" s="469"/>
      <c r="RUR68" s="469"/>
      <c r="RUS68" s="469"/>
      <c r="RUT68" s="469"/>
      <c r="RUU68" s="469"/>
      <c r="RUV68" s="469"/>
      <c r="RUW68" s="469"/>
      <c r="RUX68" s="469"/>
      <c r="RUY68" s="469"/>
      <c r="RUZ68" s="469"/>
      <c r="RVA68" s="469"/>
      <c r="RVB68" s="469"/>
      <c r="RVC68" s="469"/>
      <c r="RVD68" s="469"/>
      <c r="RVE68" s="469"/>
      <c r="RVF68" s="469"/>
      <c r="RVG68" s="469"/>
      <c r="RVH68" s="469"/>
      <c r="RVI68" s="469"/>
      <c r="RVJ68" s="469"/>
      <c r="RVK68" s="469"/>
      <c r="RVL68" s="469"/>
      <c r="RVM68" s="469"/>
      <c r="RVN68" s="469"/>
      <c r="RVO68" s="469"/>
      <c r="RVP68" s="469"/>
      <c r="RVQ68" s="469"/>
      <c r="RVR68" s="469"/>
      <c r="RVS68" s="469"/>
      <c r="RVT68" s="469"/>
      <c r="RVU68" s="469"/>
      <c r="RVV68" s="469"/>
      <c r="RVW68" s="469"/>
      <c r="RVX68" s="469"/>
      <c r="RVY68" s="469"/>
      <c r="RVZ68" s="469"/>
      <c r="RWA68" s="469"/>
      <c r="RWB68" s="469"/>
      <c r="RWC68" s="469"/>
      <c r="RWD68" s="469"/>
      <c r="RWE68" s="469"/>
      <c r="RWF68" s="469"/>
      <c r="RWG68" s="469"/>
      <c r="RWH68" s="469"/>
      <c r="RWI68" s="469"/>
      <c r="RWJ68" s="469"/>
      <c r="RWK68" s="469"/>
      <c r="RWL68" s="469"/>
      <c r="RWM68" s="469"/>
      <c r="RWN68" s="469"/>
      <c r="RWO68" s="469"/>
      <c r="RWP68" s="469"/>
      <c r="RWQ68" s="469"/>
      <c r="RWR68" s="469"/>
      <c r="RWS68" s="469"/>
      <c r="RWT68" s="469"/>
      <c r="RWU68" s="469"/>
      <c r="RWV68" s="469"/>
      <c r="RWW68" s="469"/>
      <c r="RWX68" s="469"/>
      <c r="RWY68" s="469"/>
      <c r="RWZ68" s="469"/>
      <c r="RXA68" s="469"/>
      <c r="RXB68" s="469"/>
      <c r="RXC68" s="469"/>
      <c r="RXD68" s="469"/>
      <c r="RXE68" s="469"/>
      <c r="RXF68" s="469"/>
      <c r="RXG68" s="469"/>
      <c r="RXH68" s="469"/>
      <c r="RXI68" s="469"/>
      <c r="RXJ68" s="469"/>
      <c r="RXK68" s="469"/>
      <c r="RXL68" s="469"/>
      <c r="RXM68" s="469"/>
      <c r="RXN68" s="469"/>
      <c r="RXO68" s="469"/>
      <c r="RXP68" s="469"/>
      <c r="RXQ68" s="469"/>
      <c r="RXR68" s="469"/>
      <c r="RXS68" s="469"/>
      <c r="RXT68" s="469"/>
      <c r="RXU68" s="469"/>
      <c r="RXV68" s="469"/>
      <c r="RXW68" s="469"/>
      <c r="RXX68" s="469"/>
      <c r="RXY68" s="469"/>
      <c r="RXZ68" s="469"/>
      <c r="RYA68" s="469"/>
      <c r="RYB68" s="469"/>
      <c r="RYC68" s="469"/>
      <c r="RYD68" s="469"/>
      <c r="RYE68" s="469"/>
      <c r="RYF68" s="469"/>
      <c r="RYG68" s="469"/>
      <c r="RYH68" s="469"/>
      <c r="RYI68" s="469"/>
      <c r="RYJ68" s="469"/>
      <c r="RYK68" s="469"/>
      <c r="RYL68" s="469"/>
      <c r="RYM68" s="469"/>
      <c r="RYN68" s="469"/>
      <c r="RYO68" s="469"/>
      <c r="RYP68" s="469"/>
      <c r="RYQ68" s="469"/>
      <c r="RYR68" s="469"/>
      <c r="RYS68" s="469"/>
      <c r="RYT68" s="469"/>
      <c r="RYU68" s="469"/>
      <c r="RYV68" s="469"/>
      <c r="RYW68" s="469"/>
      <c r="RYX68" s="469"/>
      <c r="RYY68" s="469"/>
      <c r="RYZ68" s="469"/>
      <c r="RZA68" s="469"/>
      <c r="RZB68" s="469"/>
      <c r="RZC68" s="469"/>
      <c r="RZD68" s="469"/>
      <c r="RZE68" s="469"/>
      <c r="RZF68" s="469"/>
      <c r="RZG68" s="469"/>
      <c r="RZH68" s="469"/>
      <c r="RZI68" s="469"/>
      <c r="RZJ68" s="469"/>
      <c r="RZK68" s="469"/>
      <c r="RZL68" s="469"/>
      <c r="RZM68" s="469"/>
      <c r="RZN68" s="469"/>
      <c r="RZO68" s="469"/>
      <c r="RZP68" s="469"/>
      <c r="RZQ68" s="469"/>
      <c r="RZR68" s="469"/>
      <c r="RZS68" s="469"/>
      <c r="RZT68" s="469"/>
      <c r="RZU68" s="469"/>
      <c r="RZV68" s="469"/>
      <c r="RZW68" s="469"/>
      <c r="RZX68" s="469"/>
      <c r="RZY68" s="469"/>
      <c r="RZZ68" s="469"/>
      <c r="SAA68" s="469"/>
      <c r="SAB68" s="469"/>
      <c r="SAC68" s="469"/>
      <c r="SAD68" s="469"/>
      <c r="SAE68" s="469"/>
      <c r="SAF68" s="469"/>
      <c r="SAG68" s="469"/>
      <c r="SAH68" s="469"/>
      <c r="SAI68" s="469"/>
      <c r="SAJ68" s="469"/>
      <c r="SAK68" s="469"/>
      <c r="SAL68" s="469"/>
      <c r="SAM68" s="469"/>
      <c r="SAN68" s="469"/>
      <c r="SAO68" s="469"/>
      <c r="SAP68" s="469"/>
      <c r="SAQ68" s="469"/>
      <c r="SAR68" s="469"/>
      <c r="SAS68" s="469"/>
      <c r="SAT68" s="469"/>
      <c r="SAU68" s="469"/>
      <c r="SAV68" s="469"/>
      <c r="SAW68" s="469"/>
      <c r="SAX68" s="469"/>
      <c r="SAY68" s="469"/>
      <c r="SAZ68" s="469"/>
      <c r="SBA68" s="469"/>
      <c r="SBB68" s="469"/>
      <c r="SBC68" s="469"/>
      <c r="SBD68" s="469"/>
      <c r="SBE68" s="469"/>
      <c r="SBF68" s="469"/>
      <c r="SBG68" s="469"/>
      <c r="SBH68" s="469"/>
      <c r="SBI68" s="469"/>
      <c r="SBJ68" s="469"/>
      <c r="SBK68" s="469"/>
      <c r="SBL68" s="469"/>
      <c r="SBM68" s="469"/>
      <c r="SBN68" s="469"/>
      <c r="SBO68" s="469"/>
      <c r="SBP68" s="469"/>
      <c r="SBQ68" s="469"/>
      <c r="SBR68" s="469"/>
      <c r="SBS68" s="469"/>
      <c r="SBT68" s="469"/>
      <c r="SBU68" s="469"/>
      <c r="SBV68" s="469"/>
      <c r="SBW68" s="469"/>
      <c r="SBX68" s="469"/>
      <c r="SBY68" s="469"/>
      <c r="SBZ68" s="469"/>
      <c r="SCA68" s="469"/>
      <c r="SCB68" s="469"/>
      <c r="SCC68" s="469"/>
      <c r="SCD68" s="469"/>
      <c r="SCE68" s="469"/>
      <c r="SCF68" s="469"/>
      <c r="SCG68" s="469"/>
      <c r="SCH68" s="469"/>
      <c r="SCI68" s="469"/>
      <c r="SCJ68" s="469"/>
      <c r="SCK68" s="469"/>
      <c r="SCL68" s="469"/>
      <c r="SCM68" s="469"/>
      <c r="SCN68" s="469"/>
      <c r="SCO68" s="469"/>
      <c r="SCP68" s="469"/>
      <c r="SCQ68" s="469"/>
      <c r="SCR68" s="469"/>
      <c r="SCS68" s="469"/>
      <c r="SCT68" s="469"/>
      <c r="SCU68" s="469"/>
      <c r="SCV68" s="469"/>
      <c r="SCW68" s="469"/>
      <c r="SCX68" s="469"/>
      <c r="SCY68" s="469"/>
      <c r="SCZ68" s="469"/>
      <c r="SDA68" s="469"/>
      <c r="SDB68" s="469"/>
      <c r="SDC68" s="469"/>
      <c r="SDD68" s="469"/>
      <c r="SDE68" s="469"/>
      <c r="SDF68" s="469"/>
      <c r="SDG68" s="469"/>
      <c r="SDH68" s="469"/>
      <c r="SDI68" s="469"/>
      <c r="SDJ68" s="469"/>
      <c r="SDK68" s="469"/>
      <c r="SDL68" s="469"/>
      <c r="SDM68" s="469"/>
      <c r="SDN68" s="469"/>
      <c r="SDO68" s="469"/>
      <c r="SDP68" s="469"/>
      <c r="SDQ68" s="469"/>
      <c r="SDR68" s="469"/>
      <c r="SDS68" s="469"/>
      <c r="SDT68" s="469"/>
      <c r="SDU68" s="469"/>
      <c r="SDV68" s="469"/>
      <c r="SDW68" s="469"/>
      <c r="SDX68" s="469"/>
      <c r="SDY68" s="469"/>
      <c r="SDZ68" s="469"/>
      <c r="SEA68" s="469"/>
      <c r="SEB68" s="469"/>
      <c r="SEC68" s="469"/>
      <c r="SED68" s="469"/>
      <c r="SEE68" s="469"/>
      <c r="SEF68" s="469"/>
      <c r="SEG68" s="469"/>
      <c r="SEH68" s="469"/>
      <c r="SEI68" s="469"/>
      <c r="SEJ68" s="469"/>
      <c r="SEK68" s="469"/>
      <c r="SEL68" s="469"/>
      <c r="SEM68" s="469"/>
      <c r="SEN68" s="469"/>
      <c r="SEO68" s="469"/>
      <c r="SEP68" s="469"/>
      <c r="SEQ68" s="469"/>
      <c r="SER68" s="469"/>
      <c r="SES68" s="469"/>
      <c r="SET68" s="469"/>
      <c r="SEU68" s="469"/>
      <c r="SEV68" s="469"/>
      <c r="SEW68" s="469"/>
      <c r="SEX68" s="469"/>
      <c r="SEY68" s="469"/>
      <c r="SEZ68" s="469"/>
      <c r="SFA68" s="469"/>
      <c r="SFB68" s="469"/>
      <c r="SFC68" s="469"/>
      <c r="SFD68" s="469"/>
      <c r="SFE68" s="469"/>
      <c r="SFF68" s="469"/>
      <c r="SFG68" s="469"/>
      <c r="SFH68" s="469"/>
      <c r="SFI68" s="469"/>
      <c r="SFJ68" s="469"/>
      <c r="SFK68" s="469"/>
      <c r="SFL68" s="469"/>
      <c r="SFM68" s="469"/>
      <c r="SFN68" s="469"/>
      <c r="SFO68" s="469"/>
      <c r="SFP68" s="469"/>
      <c r="SFQ68" s="469"/>
      <c r="SFR68" s="469"/>
      <c r="SFS68" s="469"/>
      <c r="SFT68" s="469"/>
      <c r="SFU68" s="469"/>
      <c r="SFV68" s="469"/>
      <c r="SFW68" s="469"/>
      <c r="SFX68" s="469"/>
      <c r="SFY68" s="469"/>
      <c r="SFZ68" s="469"/>
      <c r="SGA68" s="469"/>
      <c r="SGB68" s="469"/>
      <c r="SGC68" s="469"/>
      <c r="SGD68" s="469"/>
      <c r="SGE68" s="469"/>
      <c r="SGF68" s="469"/>
      <c r="SGG68" s="469"/>
      <c r="SGH68" s="469"/>
      <c r="SGI68" s="469"/>
      <c r="SGJ68" s="469"/>
      <c r="SGK68" s="469"/>
      <c r="SGL68" s="469"/>
      <c r="SGM68" s="469"/>
      <c r="SGN68" s="469"/>
      <c r="SGO68" s="469"/>
      <c r="SGP68" s="469"/>
      <c r="SGQ68" s="469"/>
      <c r="SGR68" s="469"/>
      <c r="SGS68" s="469"/>
      <c r="SGT68" s="469"/>
      <c r="SGU68" s="469"/>
      <c r="SGV68" s="469"/>
      <c r="SGW68" s="469"/>
      <c r="SGX68" s="469"/>
      <c r="SGY68" s="469"/>
      <c r="SGZ68" s="469"/>
      <c r="SHA68" s="469"/>
      <c r="SHB68" s="469"/>
      <c r="SHC68" s="469"/>
      <c r="SHD68" s="469"/>
      <c r="SHE68" s="469"/>
      <c r="SHF68" s="469"/>
      <c r="SHG68" s="469"/>
      <c r="SHH68" s="469"/>
      <c r="SHI68" s="469"/>
      <c r="SHJ68" s="469"/>
      <c r="SHK68" s="469"/>
      <c r="SHL68" s="469"/>
      <c r="SHM68" s="469"/>
      <c r="SHN68" s="469"/>
      <c r="SHO68" s="469"/>
      <c r="SHP68" s="469"/>
      <c r="SHQ68" s="469"/>
      <c r="SHR68" s="469"/>
      <c r="SHS68" s="469"/>
      <c r="SHT68" s="469"/>
      <c r="SHU68" s="469"/>
      <c r="SHV68" s="469"/>
      <c r="SHW68" s="469"/>
      <c r="SHX68" s="469"/>
      <c r="SHY68" s="469"/>
      <c r="SHZ68" s="469"/>
      <c r="SIA68" s="469"/>
      <c r="SIB68" s="469"/>
      <c r="SIC68" s="469"/>
      <c r="SID68" s="469"/>
      <c r="SIE68" s="469"/>
      <c r="SIF68" s="469"/>
      <c r="SIG68" s="469"/>
      <c r="SIH68" s="469"/>
      <c r="SII68" s="469"/>
      <c r="SIJ68" s="469"/>
      <c r="SIK68" s="469"/>
      <c r="SIL68" s="469"/>
      <c r="SIM68" s="469"/>
      <c r="SIN68" s="469"/>
      <c r="SIO68" s="469"/>
      <c r="SIP68" s="469"/>
      <c r="SIQ68" s="469"/>
      <c r="SIR68" s="469"/>
      <c r="SIS68" s="469"/>
      <c r="SIT68" s="469"/>
      <c r="SIU68" s="469"/>
      <c r="SIV68" s="469"/>
      <c r="SIW68" s="469"/>
      <c r="SIX68" s="469"/>
      <c r="SIY68" s="469"/>
      <c r="SIZ68" s="469"/>
      <c r="SJA68" s="469"/>
      <c r="SJB68" s="469"/>
      <c r="SJC68" s="469"/>
      <c r="SJD68" s="469"/>
      <c r="SJE68" s="469"/>
      <c r="SJF68" s="469"/>
      <c r="SJG68" s="469"/>
      <c r="SJH68" s="469"/>
      <c r="SJI68" s="469"/>
      <c r="SJJ68" s="469"/>
      <c r="SJK68" s="469"/>
      <c r="SJL68" s="469"/>
      <c r="SJM68" s="469"/>
      <c r="SJN68" s="469"/>
      <c r="SJO68" s="469"/>
      <c r="SJP68" s="469"/>
      <c r="SJQ68" s="469"/>
      <c r="SJR68" s="469"/>
      <c r="SJS68" s="469"/>
      <c r="SJT68" s="469"/>
      <c r="SJU68" s="469"/>
      <c r="SJV68" s="469"/>
      <c r="SJW68" s="469"/>
      <c r="SJX68" s="469"/>
      <c r="SJY68" s="469"/>
      <c r="SJZ68" s="469"/>
      <c r="SKA68" s="469"/>
      <c r="SKB68" s="469"/>
      <c r="SKC68" s="469"/>
      <c r="SKD68" s="469"/>
      <c r="SKE68" s="469"/>
      <c r="SKF68" s="469"/>
      <c r="SKG68" s="469"/>
      <c r="SKH68" s="469"/>
      <c r="SKI68" s="469"/>
      <c r="SKJ68" s="469"/>
      <c r="SKK68" s="469"/>
      <c r="SKL68" s="469"/>
      <c r="SKM68" s="469"/>
      <c r="SKN68" s="469"/>
      <c r="SKO68" s="469"/>
      <c r="SKP68" s="469"/>
      <c r="SKQ68" s="469"/>
      <c r="SKR68" s="469"/>
      <c r="SKS68" s="469"/>
      <c r="SKT68" s="469"/>
      <c r="SKU68" s="469"/>
      <c r="SKV68" s="469"/>
      <c r="SKW68" s="469"/>
      <c r="SKX68" s="469"/>
      <c r="SKY68" s="469"/>
      <c r="SKZ68" s="469"/>
      <c r="SLA68" s="469"/>
      <c r="SLB68" s="469"/>
      <c r="SLC68" s="469"/>
      <c r="SLD68" s="469"/>
      <c r="SLE68" s="469"/>
      <c r="SLF68" s="469"/>
      <c r="SLG68" s="469"/>
      <c r="SLH68" s="469"/>
      <c r="SLI68" s="469"/>
      <c r="SLJ68" s="469"/>
      <c r="SLK68" s="469"/>
      <c r="SLL68" s="469"/>
      <c r="SLM68" s="469"/>
      <c r="SLN68" s="469"/>
      <c r="SLO68" s="469"/>
      <c r="SLP68" s="469"/>
      <c r="SLQ68" s="469"/>
      <c r="SLR68" s="469"/>
      <c r="SLS68" s="469"/>
      <c r="SLT68" s="469"/>
      <c r="SLU68" s="469"/>
      <c r="SLV68" s="469"/>
      <c r="SLW68" s="469"/>
      <c r="SLX68" s="469"/>
      <c r="SLY68" s="469"/>
      <c r="SLZ68" s="469"/>
      <c r="SMA68" s="469"/>
      <c r="SMB68" s="469"/>
      <c r="SMC68" s="469"/>
      <c r="SMD68" s="469"/>
      <c r="SME68" s="469"/>
      <c r="SMF68" s="469"/>
      <c r="SMG68" s="469"/>
      <c r="SMH68" s="469"/>
      <c r="SMI68" s="469"/>
      <c r="SMJ68" s="469"/>
      <c r="SMK68" s="469"/>
      <c r="SML68" s="469"/>
      <c r="SMM68" s="469"/>
      <c r="SMN68" s="469"/>
      <c r="SMO68" s="469"/>
      <c r="SMP68" s="469"/>
      <c r="SMQ68" s="469"/>
      <c r="SMR68" s="469"/>
      <c r="SMS68" s="469"/>
      <c r="SMT68" s="469"/>
      <c r="SMU68" s="469"/>
      <c r="SMV68" s="469"/>
      <c r="SMW68" s="469"/>
      <c r="SMX68" s="469"/>
      <c r="SMY68" s="469"/>
      <c r="SMZ68" s="469"/>
      <c r="SNA68" s="469"/>
      <c r="SNB68" s="469"/>
      <c r="SNC68" s="469"/>
      <c r="SND68" s="469"/>
      <c r="SNE68" s="469"/>
      <c r="SNF68" s="469"/>
      <c r="SNG68" s="469"/>
      <c r="SNH68" s="469"/>
      <c r="SNI68" s="469"/>
      <c r="SNJ68" s="469"/>
      <c r="SNK68" s="469"/>
      <c r="SNL68" s="469"/>
      <c r="SNM68" s="469"/>
      <c r="SNN68" s="469"/>
      <c r="SNO68" s="469"/>
      <c r="SNP68" s="469"/>
      <c r="SNQ68" s="469"/>
      <c r="SNR68" s="469"/>
      <c r="SNS68" s="469"/>
      <c r="SNT68" s="469"/>
      <c r="SNU68" s="469"/>
      <c r="SNV68" s="469"/>
      <c r="SNW68" s="469"/>
      <c r="SNX68" s="469"/>
      <c r="SNY68" s="469"/>
      <c r="SNZ68" s="469"/>
      <c r="SOA68" s="469"/>
      <c r="SOB68" s="469"/>
      <c r="SOC68" s="469"/>
      <c r="SOD68" s="469"/>
      <c r="SOE68" s="469"/>
      <c r="SOF68" s="469"/>
      <c r="SOG68" s="469"/>
      <c r="SOH68" s="469"/>
      <c r="SOI68" s="469"/>
      <c r="SOJ68" s="469"/>
      <c r="SOK68" s="469"/>
      <c r="SOL68" s="469"/>
      <c r="SOM68" s="469"/>
      <c r="SON68" s="469"/>
      <c r="SOO68" s="469"/>
      <c r="SOP68" s="469"/>
      <c r="SOQ68" s="469"/>
      <c r="SOR68" s="469"/>
      <c r="SOS68" s="469"/>
      <c r="SOT68" s="469"/>
      <c r="SOU68" s="469"/>
      <c r="SOV68" s="469"/>
      <c r="SOW68" s="469"/>
      <c r="SOX68" s="469"/>
      <c r="SOY68" s="469"/>
      <c r="SOZ68" s="469"/>
      <c r="SPA68" s="469"/>
      <c r="SPB68" s="469"/>
      <c r="SPC68" s="469"/>
      <c r="SPD68" s="469"/>
      <c r="SPE68" s="469"/>
      <c r="SPF68" s="469"/>
      <c r="SPG68" s="469"/>
      <c r="SPH68" s="469"/>
      <c r="SPI68" s="469"/>
      <c r="SPJ68" s="469"/>
      <c r="SPK68" s="469"/>
      <c r="SPL68" s="469"/>
      <c r="SPM68" s="469"/>
      <c r="SPN68" s="469"/>
      <c r="SPO68" s="469"/>
      <c r="SPP68" s="469"/>
      <c r="SPQ68" s="469"/>
      <c r="SPR68" s="469"/>
      <c r="SPS68" s="469"/>
      <c r="SPT68" s="469"/>
      <c r="SPU68" s="469"/>
      <c r="SPV68" s="469"/>
      <c r="SPW68" s="469"/>
      <c r="SPX68" s="469"/>
      <c r="SPY68" s="469"/>
      <c r="SPZ68" s="469"/>
      <c r="SQA68" s="469"/>
      <c r="SQB68" s="469"/>
      <c r="SQC68" s="469"/>
      <c r="SQD68" s="469"/>
      <c r="SQE68" s="469"/>
      <c r="SQF68" s="469"/>
      <c r="SQG68" s="469"/>
      <c r="SQH68" s="469"/>
      <c r="SQI68" s="469"/>
      <c r="SQJ68" s="469"/>
      <c r="SQK68" s="469"/>
      <c r="SQL68" s="469"/>
      <c r="SQM68" s="469"/>
      <c r="SQN68" s="469"/>
      <c r="SQO68" s="469"/>
      <c r="SQP68" s="469"/>
      <c r="SQQ68" s="469"/>
      <c r="SQR68" s="469"/>
      <c r="SQS68" s="469"/>
      <c r="SQT68" s="469"/>
      <c r="SQU68" s="469"/>
      <c r="SQV68" s="469"/>
      <c r="SQW68" s="469"/>
      <c r="SQX68" s="469"/>
      <c r="SQY68" s="469"/>
      <c r="SQZ68" s="469"/>
      <c r="SRA68" s="469"/>
      <c r="SRB68" s="469"/>
      <c r="SRC68" s="469"/>
      <c r="SRD68" s="469"/>
      <c r="SRE68" s="469"/>
      <c r="SRF68" s="469"/>
      <c r="SRG68" s="469"/>
      <c r="SRH68" s="469"/>
      <c r="SRI68" s="469"/>
      <c r="SRJ68" s="469"/>
      <c r="SRK68" s="469"/>
      <c r="SRL68" s="469"/>
      <c r="SRM68" s="469"/>
      <c r="SRN68" s="469"/>
      <c r="SRO68" s="469"/>
      <c r="SRP68" s="469"/>
      <c r="SRQ68" s="469"/>
      <c r="SRR68" s="469"/>
      <c r="SRS68" s="469"/>
      <c r="SRT68" s="469"/>
      <c r="SRU68" s="469"/>
      <c r="SRV68" s="469"/>
      <c r="SRW68" s="469"/>
      <c r="SRX68" s="469"/>
      <c r="SRY68" s="469"/>
      <c r="SRZ68" s="469"/>
      <c r="SSA68" s="469"/>
      <c r="SSB68" s="469"/>
      <c r="SSC68" s="469"/>
      <c r="SSD68" s="469"/>
      <c r="SSE68" s="469"/>
      <c r="SSF68" s="469"/>
      <c r="SSG68" s="469"/>
      <c r="SSH68" s="469"/>
      <c r="SSI68" s="469"/>
      <c r="SSJ68" s="469"/>
      <c r="SSK68" s="469"/>
      <c r="SSL68" s="469"/>
      <c r="SSM68" s="469"/>
      <c r="SSN68" s="469"/>
      <c r="SSO68" s="469"/>
      <c r="SSP68" s="469"/>
      <c r="SSQ68" s="469"/>
      <c r="SSR68" s="469"/>
      <c r="SSS68" s="469"/>
      <c r="SST68" s="469"/>
      <c r="SSU68" s="469"/>
      <c r="SSV68" s="469"/>
      <c r="SSW68" s="469"/>
      <c r="SSX68" s="469"/>
      <c r="SSY68" s="469"/>
      <c r="SSZ68" s="469"/>
      <c r="STA68" s="469"/>
      <c r="STB68" s="469"/>
      <c r="STC68" s="469"/>
      <c r="STD68" s="469"/>
      <c r="STE68" s="469"/>
      <c r="STF68" s="469"/>
      <c r="STG68" s="469"/>
      <c r="STH68" s="469"/>
      <c r="STI68" s="469"/>
      <c r="STJ68" s="469"/>
      <c r="STK68" s="469"/>
      <c r="STL68" s="469"/>
      <c r="STM68" s="469"/>
      <c r="STN68" s="469"/>
      <c r="STO68" s="469"/>
      <c r="STP68" s="469"/>
      <c r="STQ68" s="469"/>
      <c r="STR68" s="469"/>
      <c r="STS68" s="469"/>
      <c r="STT68" s="469"/>
      <c r="STU68" s="469"/>
      <c r="STV68" s="469"/>
      <c r="STW68" s="469"/>
      <c r="STX68" s="469"/>
      <c r="STY68" s="469"/>
      <c r="STZ68" s="469"/>
      <c r="SUA68" s="469"/>
      <c r="SUB68" s="469"/>
      <c r="SUC68" s="469"/>
      <c r="SUD68" s="469"/>
      <c r="SUE68" s="469"/>
      <c r="SUF68" s="469"/>
      <c r="SUG68" s="469"/>
      <c r="SUH68" s="469"/>
      <c r="SUI68" s="469"/>
      <c r="SUJ68" s="469"/>
      <c r="SUK68" s="469"/>
      <c r="SUL68" s="469"/>
      <c r="SUM68" s="469"/>
      <c r="SUN68" s="469"/>
      <c r="SUO68" s="469"/>
      <c r="SUP68" s="469"/>
      <c r="SUQ68" s="469"/>
      <c r="SUR68" s="469"/>
      <c r="SUS68" s="469"/>
      <c r="SUT68" s="469"/>
      <c r="SUU68" s="469"/>
      <c r="SUV68" s="469"/>
      <c r="SUW68" s="469"/>
      <c r="SUX68" s="469"/>
      <c r="SUY68" s="469"/>
      <c r="SUZ68" s="469"/>
      <c r="SVA68" s="469"/>
      <c r="SVB68" s="469"/>
      <c r="SVC68" s="469"/>
      <c r="SVD68" s="469"/>
      <c r="SVE68" s="469"/>
      <c r="SVF68" s="469"/>
      <c r="SVG68" s="469"/>
      <c r="SVH68" s="469"/>
      <c r="SVI68" s="469"/>
      <c r="SVJ68" s="469"/>
      <c r="SVK68" s="469"/>
      <c r="SVL68" s="469"/>
      <c r="SVM68" s="469"/>
      <c r="SVN68" s="469"/>
      <c r="SVO68" s="469"/>
      <c r="SVP68" s="469"/>
      <c r="SVQ68" s="469"/>
      <c r="SVR68" s="469"/>
      <c r="SVS68" s="469"/>
      <c r="SVT68" s="469"/>
      <c r="SVU68" s="469"/>
      <c r="SVV68" s="469"/>
      <c r="SVW68" s="469"/>
      <c r="SVX68" s="469"/>
      <c r="SVY68" s="469"/>
      <c r="SVZ68" s="469"/>
      <c r="SWA68" s="469"/>
      <c r="SWB68" s="469"/>
      <c r="SWC68" s="469"/>
      <c r="SWD68" s="469"/>
      <c r="SWE68" s="469"/>
      <c r="SWF68" s="469"/>
      <c r="SWG68" s="469"/>
      <c r="SWH68" s="469"/>
      <c r="SWI68" s="469"/>
      <c r="SWJ68" s="469"/>
      <c r="SWK68" s="469"/>
      <c r="SWL68" s="469"/>
      <c r="SWM68" s="469"/>
      <c r="SWN68" s="469"/>
      <c r="SWO68" s="469"/>
      <c r="SWP68" s="469"/>
      <c r="SWQ68" s="469"/>
      <c r="SWR68" s="469"/>
      <c r="SWS68" s="469"/>
      <c r="SWT68" s="469"/>
      <c r="SWU68" s="469"/>
      <c r="SWV68" s="469"/>
      <c r="SWW68" s="469"/>
      <c r="SWX68" s="469"/>
      <c r="SWY68" s="469"/>
      <c r="SWZ68" s="469"/>
      <c r="SXA68" s="469"/>
      <c r="SXB68" s="469"/>
      <c r="SXC68" s="469"/>
      <c r="SXD68" s="469"/>
      <c r="SXE68" s="469"/>
      <c r="SXF68" s="469"/>
      <c r="SXG68" s="469"/>
      <c r="SXH68" s="469"/>
      <c r="SXI68" s="469"/>
      <c r="SXJ68" s="469"/>
      <c r="SXK68" s="469"/>
      <c r="SXL68" s="469"/>
      <c r="SXM68" s="469"/>
      <c r="SXN68" s="469"/>
      <c r="SXO68" s="469"/>
      <c r="SXP68" s="469"/>
      <c r="SXQ68" s="469"/>
      <c r="SXR68" s="469"/>
      <c r="SXS68" s="469"/>
      <c r="SXT68" s="469"/>
      <c r="SXU68" s="469"/>
      <c r="SXV68" s="469"/>
      <c r="SXW68" s="469"/>
      <c r="SXX68" s="469"/>
      <c r="SXY68" s="469"/>
      <c r="SXZ68" s="469"/>
      <c r="SYA68" s="469"/>
      <c r="SYB68" s="469"/>
      <c r="SYC68" s="469"/>
      <c r="SYD68" s="469"/>
      <c r="SYE68" s="469"/>
      <c r="SYF68" s="469"/>
      <c r="SYG68" s="469"/>
      <c r="SYH68" s="469"/>
      <c r="SYI68" s="469"/>
      <c r="SYJ68" s="469"/>
      <c r="SYK68" s="469"/>
      <c r="SYL68" s="469"/>
      <c r="SYM68" s="469"/>
      <c r="SYN68" s="469"/>
      <c r="SYO68" s="469"/>
      <c r="SYP68" s="469"/>
      <c r="SYQ68" s="469"/>
      <c r="SYR68" s="469"/>
      <c r="SYS68" s="469"/>
      <c r="SYT68" s="469"/>
      <c r="SYU68" s="469"/>
      <c r="SYV68" s="469"/>
      <c r="SYW68" s="469"/>
      <c r="SYX68" s="469"/>
      <c r="SYY68" s="469"/>
      <c r="SYZ68" s="469"/>
      <c r="SZA68" s="469"/>
      <c r="SZB68" s="469"/>
      <c r="SZC68" s="469"/>
      <c r="SZD68" s="469"/>
      <c r="SZE68" s="469"/>
      <c r="SZF68" s="469"/>
      <c r="SZG68" s="469"/>
      <c r="SZH68" s="469"/>
      <c r="SZI68" s="469"/>
      <c r="SZJ68" s="469"/>
      <c r="SZK68" s="469"/>
      <c r="SZL68" s="469"/>
      <c r="SZM68" s="469"/>
      <c r="SZN68" s="469"/>
      <c r="SZO68" s="469"/>
      <c r="SZP68" s="469"/>
      <c r="SZQ68" s="469"/>
      <c r="SZR68" s="469"/>
      <c r="SZS68" s="469"/>
      <c r="SZT68" s="469"/>
      <c r="SZU68" s="469"/>
      <c r="SZV68" s="469"/>
      <c r="SZW68" s="469"/>
      <c r="SZX68" s="469"/>
      <c r="SZY68" s="469"/>
      <c r="SZZ68" s="469"/>
      <c r="TAA68" s="469"/>
      <c r="TAB68" s="469"/>
      <c r="TAC68" s="469"/>
      <c r="TAD68" s="469"/>
      <c r="TAE68" s="469"/>
      <c r="TAF68" s="469"/>
      <c r="TAG68" s="469"/>
      <c r="TAH68" s="469"/>
      <c r="TAI68" s="469"/>
      <c r="TAJ68" s="469"/>
      <c r="TAK68" s="469"/>
      <c r="TAL68" s="469"/>
      <c r="TAM68" s="469"/>
      <c r="TAN68" s="469"/>
      <c r="TAO68" s="469"/>
      <c r="TAP68" s="469"/>
      <c r="TAQ68" s="469"/>
      <c r="TAR68" s="469"/>
      <c r="TAS68" s="469"/>
      <c r="TAT68" s="469"/>
      <c r="TAU68" s="469"/>
      <c r="TAV68" s="469"/>
      <c r="TAW68" s="469"/>
      <c r="TAX68" s="469"/>
      <c r="TAY68" s="469"/>
      <c r="TAZ68" s="469"/>
      <c r="TBA68" s="469"/>
      <c r="TBB68" s="469"/>
      <c r="TBC68" s="469"/>
      <c r="TBD68" s="469"/>
      <c r="TBE68" s="469"/>
      <c r="TBF68" s="469"/>
      <c r="TBG68" s="469"/>
      <c r="TBH68" s="469"/>
      <c r="TBI68" s="469"/>
      <c r="TBJ68" s="469"/>
      <c r="TBK68" s="469"/>
      <c r="TBL68" s="469"/>
      <c r="TBM68" s="469"/>
      <c r="TBN68" s="469"/>
      <c r="TBO68" s="469"/>
      <c r="TBP68" s="469"/>
      <c r="TBQ68" s="469"/>
      <c r="TBR68" s="469"/>
      <c r="TBS68" s="469"/>
      <c r="TBT68" s="469"/>
      <c r="TBU68" s="469"/>
      <c r="TBV68" s="469"/>
      <c r="TBW68" s="469"/>
      <c r="TBX68" s="469"/>
      <c r="TBY68" s="469"/>
      <c r="TBZ68" s="469"/>
      <c r="TCA68" s="469"/>
      <c r="TCB68" s="469"/>
      <c r="TCC68" s="469"/>
      <c r="TCD68" s="469"/>
      <c r="TCE68" s="469"/>
      <c r="TCF68" s="469"/>
      <c r="TCG68" s="469"/>
      <c r="TCH68" s="469"/>
      <c r="TCI68" s="469"/>
      <c r="TCJ68" s="469"/>
      <c r="TCK68" s="469"/>
      <c r="TCL68" s="469"/>
      <c r="TCM68" s="469"/>
      <c r="TCN68" s="469"/>
      <c r="TCO68" s="469"/>
      <c r="TCP68" s="469"/>
      <c r="TCQ68" s="469"/>
      <c r="TCR68" s="469"/>
      <c r="TCS68" s="469"/>
      <c r="TCT68" s="469"/>
      <c r="TCU68" s="469"/>
      <c r="TCV68" s="469"/>
      <c r="TCW68" s="469"/>
      <c r="TCX68" s="469"/>
      <c r="TCY68" s="469"/>
      <c r="TCZ68" s="469"/>
      <c r="TDA68" s="469"/>
      <c r="TDB68" s="469"/>
      <c r="TDC68" s="469"/>
      <c r="TDD68" s="469"/>
      <c r="TDE68" s="469"/>
      <c r="TDF68" s="469"/>
      <c r="TDG68" s="469"/>
      <c r="TDH68" s="469"/>
      <c r="TDI68" s="469"/>
      <c r="TDJ68" s="469"/>
      <c r="TDK68" s="469"/>
      <c r="TDL68" s="469"/>
      <c r="TDM68" s="469"/>
      <c r="TDN68" s="469"/>
      <c r="TDO68" s="469"/>
      <c r="TDP68" s="469"/>
      <c r="TDQ68" s="469"/>
      <c r="TDR68" s="469"/>
      <c r="TDS68" s="469"/>
      <c r="TDT68" s="469"/>
      <c r="TDU68" s="469"/>
      <c r="TDV68" s="469"/>
      <c r="TDW68" s="469"/>
      <c r="TDX68" s="469"/>
      <c r="TDY68" s="469"/>
      <c r="TDZ68" s="469"/>
      <c r="TEA68" s="469"/>
      <c r="TEB68" s="469"/>
      <c r="TEC68" s="469"/>
      <c r="TED68" s="469"/>
      <c r="TEE68" s="469"/>
      <c r="TEF68" s="469"/>
      <c r="TEG68" s="469"/>
      <c r="TEH68" s="469"/>
      <c r="TEI68" s="469"/>
      <c r="TEJ68" s="469"/>
      <c r="TEK68" s="469"/>
      <c r="TEL68" s="469"/>
      <c r="TEM68" s="469"/>
      <c r="TEN68" s="469"/>
      <c r="TEO68" s="469"/>
      <c r="TEP68" s="469"/>
      <c r="TEQ68" s="469"/>
      <c r="TER68" s="469"/>
      <c r="TES68" s="469"/>
      <c r="TET68" s="469"/>
      <c r="TEU68" s="469"/>
      <c r="TEV68" s="469"/>
      <c r="TEW68" s="469"/>
      <c r="TEX68" s="469"/>
      <c r="TEY68" s="469"/>
      <c r="TEZ68" s="469"/>
      <c r="TFA68" s="469"/>
      <c r="TFB68" s="469"/>
      <c r="TFC68" s="469"/>
      <c r="TFD68" s="469"/>
      <c r="TFE68" s="469"/>
      <c r="TFF68" s="469"/>
      <c r="TFG68" s="469"/>
      <c r="TFH68" s="469"/>
      <c r="TFI68" s="469"/>
      <c r="TFJ68" s="469"/>
      <c r="TFK68" s="469"/>
      <c r="TFL68" s="469"/>
      <c r="TFM68" s="469"/>
      <c r="TFN68" s="469"/>
      <c r="TFO68" s="469"/>
      <c r="TFP68" s="469"/>
      <c r="TFQ68" s="469"/>
      <c r="TFR68" s="469"/>
      <c r="TFS68" s="469"/>
      <c r="TFT68" s="469"/>
      <c r="TFU68" s="469"/>
      <c r="TFV68" s="469"/>
      <c r="TFW68" s="469"/>
      <c r="TFX68" s="469"/>
      <c r="TFY68" s="469"/>
      <c r="TFZ68" s="469"/>
      <c r="TGA68" s="469"/>
      <c r="TGB68" s="469"/>
      <c r="TGC68" s="469"/>
      <c r="TGD68" s="469"/>
      <c r="TGE68" s="469"/>
      <c r="TGF68" s="469"/>
      <c r="TGG68" s="469"/>
      <c r="TGH68" s="469"/>
      <c r="TGI68" s="469"/>
      <c r="TGJ68" s="469"/>
      <c r="TGK68" s="469"/>
      <c r="TGL68" s="469"/>
      <c r="TGM68" s="469"/>
      <c r="TGN68" s="469"/>
      <c r="TGO68" s="469"/>
      <c r="TGP68" s="469"/>
      <c r="TGQ68" s="469"/>
      <c r="TGR68" s="469"/>
      <c r="TGS68" s="469"/>
      <c r="TGT68" s="469"/>
      <c r="TGU68" s="469"/>
      <c r="TGV68" s="469"/>
      <c r="TGW68" s="469"/>
      <c r="TGX68" s="469"/>
      <c r="TGY68" s="469"/>
      <c r="TGZ68" s="469"/>
      <c r="THA68" s="469"/>
      <c r="THB68" s="469"/>
      <c r="THC68" s="469"/>
      <c r="THD68" s="469"/>
      <c r="THE68" s="469"/>
      <c r="THF68" s="469"/>
      <c r="THG68" s="469"/>
      <c r="THH68" s="469"/>
      <c r="THI68" s="469"/>
      <c r="THJ68" s="469"/>
      <c r="THK68" s="469"/>
      <c r="THL68" s="469"/>
      <c r="THM68" s="469"/>
      <c r="THN68" s="469"/>
      <c r="THO68" s="469"/>
      <c r="THP68" s="469"/>
      <c r="THQ68" s="469"/>
      <c r="THR68" s="469"/>
      <c r="THS68" s="469"/>
      <c r="THT68" s="469"/>
      <c r="THU68" s="469"/>
      <c r="THV68" s="469"/>
      <c r="THW68" s="469"/>
      <c r="THX68" s="469"/>
      <c r="THY68" s="469"/>
      <c r="THZ68" s="469"/>
      <c r="TIA68" s="469"/>
      <c r="TIB68" s="469"/>
      <c r="TIC68" s="469"/>
      <c r="TID68" s="469"/>
      <c r="TIE68" s="469"/>
      <c r="TIF68" s="469"/>
      <c r="TIG68" s="469"/>
      <c r="TIH68" s="469"/>
      <c r="TII68" s="469"/>
      <c r="TIJ68" s="469"/>
      <c r="TIK68" s="469"/>
      <c r="TIL68" s="469"/>
      <c r="TIM68" s="469"/>
      <c r="TIN68" s="469"/>
      <c r="TIO68" s="469"/>
      <c r="TIP68" s="469"/>
      <c r="TIQ68" s="469"/>
      <c r="TIR68" s="469"/>
      <c r="TIS68" s="469"/>
      <c r="TIT68" s="469"/>
      <c r="TIU68" s="469"/>
      <c r="TIV68" s="469"/>
      <c r="TIW68" s="469"/>
      <c r="TIX68" s="469"/>
      <c r="TIY68" s="469"/>
      <c r="TIZ68" s="469"/>
      <c r="TJA68" s="469"/>
      <c r="TJB68" s="469"/>
      <c r="TJC68" s="469"/>
      <c r="TJD68" s="469"/>
      <c r="TJE68" s="469"/>
      <c r="TJF68" s="469"/>
      <c r="TJG68" s="469"/>
      <c r="TJH68" s="469"/>
      <c r="TJI68" s="469"/>
      <c r="TJJ68" s="469"/>
      <c r="TJK68" s="469"/>
      <c r="TJL68" s="469"/>
      <c r="TJM68" s="469"/>
      <c r="TJN68" s="469"/>
      <c r="TJO68" s="469"/>
      <c r="TJP68" s="469"/>
      <c r="TJQ68" s="469"/>
      <c r="TJR68" s="469"/>
      <c r="TJS68" s="469"/>
      <c r="TJT68" s="469"/>
      <c r="TJU68" s="469"/>
      <c r="TJV68" s="469"/>
      <c r="TJW68" s="469"/>
      <c r="TJX68" s="469"/>
      <c r="TJY68" s="469"/>
      <c r="TJZ68" s="469"/>
      <c r="TKA68" s="469"/>
      <c r="TKB68" s="469"/>
      <c r="TKC68" s="469"/>
      <c r="TKD68" s="469"/>
      <c r="TKE68" s="469"/>
      <c r="TKF68" s="469"/>
      <c r="TKG68" s="469"/>
      <c r="TKH68" s="469"/>
      <c r="TKI68" s="469"/>
      <c r="TKJ68" s="469"/>
      <c r="TKK68" s="469"/>
      <c r="TKL68" s="469"/>
      <c r="TKM68" s="469"/>
      <c r="TKN68" s="469"/>
      <c r="TKO68" s="469"/>
      <c r="TKP68" s="469"/>
      <c r="TKQ68" s="469"/>
      <c r="TKR68" s="469"/>
      <c r="TKS68" s="469"/>
      <c r="TKT68" s="469"/>
      <c r="TKU68" s="469"/>
      <c r="TKV68" s="469"/>
      <c r="TKW68" s="469"/>
      <c r="TKX68" s="469"/>
      <c r="TKY68" s="469"/>
      <c r="TKZ68" s="469"/>
      <c r="TLA68" s="469"/>
      <c r="TLB68" s="469"/>
      <c r="TLC68" s="469"/>
      <c r="TLD68" s="469"/>
      <c r="TLE68" s="469"/>
      <c r="TLF68" s="469"/>
      <c r="TLG68" s="469"/>
      <c r="TLH68" s="469"/>
      <c r="TLI68" s="469"/>
      <c r="TLJ68" s="469"/>
      <c r="TLK68" s="469"/>
      <c r="TLL68" s="469"/>
      <c r="TLM68" s="469"/>
      <c r="TLN68" s="469"/>
      <c r="TLO68" s="469"/>
      <c r="TLP68" s="469"/>
      <c r="TLQ68" s="469"/>
      <c r="TLR68" s="469"/>
      <c r="TLS68" s="469"/>
      <c r="TLT68" s="469"/>
      <c r="TLU68" s="469"/>
      <c r="TLV68" s="469"/>
      <c r="TLW68" s="469"/>
      <c r="TLX68" s="469"/>
      <c r="TLY68" s="469"/>
      <c r="TLZ68" s="469"/>
      <c r="TMA68" s="469"/>
      <c r="TMB68" s="469"/>
      <c r="TMC68" s="469"/>
      <c r="TMD68" s="469"/>
      <c r="TME68" s="469"/>
      <c r="TMF68" s="469"/>
      <c r="TMG68" s="469"/>
      <c r="TMH68" s="469"/>
      <c r="TMI68" s="469"/>
      <c r="TMJ68" s="469"/>
      <c r="TMK68" s="469"/>
      <c r="TML68" s="469"/>
      <c r="TMM68" s="469"/>
      <c r="TMN68" s="469"/>
      <c r="TMO68" s="469"/>
      <c r="TMP68" s="469"/>
      <c r="TMQ68" s="469"/>
      <c r="TMR68" s="469"/>
      <c r="TMS68" s="469"/>
      <c r="TMT68" s="469"/>
      <c r="TMU68" s="469"/>
      <c r="TMV68" s="469"/>
      <c r="TMW68" s="469"/>
      <c r="TMX68" s="469"/>
      <c r="TMY68" s="469"/>
      <c r="TMZ68" s="469"/>
      <c r="TNA68" s="469"/>
      <c r="TNB68" s="469"/>
      <c r="TNC68" s="469"/>
      <c r="TND68" s="469"/>
      <c r="TNE68" s="469"/>
      <c r="TNF68" s="469"/>
      <c r="TNG68" s="469"/>
      <c r="TNH68" s="469"/>
      <c r="TNI68" s="469"/>
      <c r="TNJ68" s="469"/>
      <c r="TNK68" s="469"/>
      <c r="TNL68" s="469"/>
      <c r="TNM68" s="469"/>
      <c r="TNN68" s="469"/>
      <c r="TNO68" s="469"/>
      <c r="TNP68" s="469"/>
      <c r="TNQ68" s="469"/>
      <c r="TNR68" s="469"/>
      <c r="TNS68" s="469"/>
      <c r="TNT68" s="469"/>
      <c r="TNU68" s="469"/>
      <c r="TNV68" s="469"/>
      <c r="TNW68" s="469"/>
      <c r="TNX68" s="469"/>
      <c r="TNY68" s="469"/>
      <c r="TNZ68" s="469"/>
      <c r="TOA68" s="469"/>
      <c r="TOB68" s="469"/>
      <c r="TOC68" s="469"/>
      <c r="TOD68" s="469"/>
      <c r="TOE68" s="469"/>
      <c r="TOF68" s="469"/>
      <c r="TOG68" s="469"/>
      <c r="TOH68" s="469"/>
      <c r="TOI68" s="469"/>
      <c r="TOJ68" s="469"/>
      <c r="TOK68" s="469"/>
      <c r="TOL68" s="469"/>
      <c r="TOM68" s="469"/>
      <c r="TON68" s="469"/>
      <c r="TOO68" s="469"/>
      <c r="TOP68" s="469"/>
      <c r="TOQ68" s="469"/>
      <c r="TOR68" s="469"/>
      <c r="TOS68" s="469"/>
      <c r="TOT68" s="469"/>
      <c r="TOU68" s="469"/>
      <c r="TOV68" s="469"/>
      <c r="TOW68" s="469"/>
      <c r="TOX68" s="469"/>
      <c r="TOY68" s="469"/>
      <c r="TOZ68" s="469"/>
      <c r="TPA68" s="469"/>
      <c r="TPB68" s="469"/>
      <c r="TPC68" s="469"/>
      <c r="TPD68" s="469"/>
      <c r="TPE68" s="469"/>
      <c r="TPF68" s="469"/>
      <c r="TPG68" s="469"/>
      <c r="TPH68" s="469"/>
      <c r="TPI68" s="469"/>
      <c r="TPJ68" s="469"/>
      <c r="TPK68" s="469"/>
      <c r="TPL68" s="469"/>
      <c r="TPM68" s="469"/>
      <c r="TPN68" s="469"/>
      <c r="TPO68" s="469"/>
      <c r="TPP68" s="469"/>
      <c r="TPQ68" s="469"/>
      <c r="TPR68" s="469"/>
      <c r="TPS68" s="469"/>
      <c r="TPT68" s="469"/>
      <c r="TPU68" s="469"/>
      <c r="TPV68" s="469"/>
      <c r="TPW68" s="469"/>
      <c r="TPX68" s="469"/>
      <c r="TPY68" s="469"/>
      <c r="TPZ68" s="469"/>
      <c r="TQA68" s="469"/>
      <c r="TQB68" s="469"/>
      <c r="TQC68" s="469"/>
      <c r="TQD68" s="469"/>
      <c r="TQE68" s="469"/>
      <c r="TQF68" s="469"/>
      <c r="TQG68" s="469"/>
      <c r="TQH68" s="469"/>
      <c r="TQI68" s="469"/>
      <c r="TQJ68" s="469"/>
      <c r="TQK68" s="469"/>
      <c r="TQL68" s="469"/>
      <c r="TQM68" s="469"/>
      <c r="TQN68" s="469"/>
      <c r="TQO68" s="469"/>
      <c r="TQP68" s="469"/>
      <c r="TQQ68" s="469"/>
      <c r="TQR68" s="469"/>
      <c r="TQS68" s="469"/>
      <c r="TQT68" s="469"/>
      <c r="TQU68" s="469"/>
      <c r="TQV68" s="469"/>
      <c r="TQW68" s="469"/>
      <c r="TQX68" s="469"/>
      <c r="TQY68" s="469"/>
      <c r="TQZ68" s="469"/>
      <c r="TRA68" s="469"/>
      <c r="TRB68" s="469"/>
      <c r="TRC68" s="469"/>
      <c r="TRD68" s="469"/>
      <c r="TRE68" s="469"/>
      <c r="TRF68" s="469"/>
      <c r="TRG68" s="469"/>
      <c r="TRH68" s="469"/>
      <c r="TRI68" s="469"/>
      <c r="TRJ68" s="469"/>
      <c r="TRK68" s="469"/>
      <c r="TRL68" s="469"/>
      <c r="TRM68" s="469"/>
      <c r="TRN68" s="469"/>
      <c r="TRO68" s="469"/>
      <c r="TRP68" s="469"/>
      <c r="TRQ68" s="469"/>
      <c r="TRR68" s="469"/>
      <c r="TRS68" s="469"/>
      <c r="TRT68" s="469"/>
      <c r="TRU68" s="469"/>
      <c r="TRV68" s="469"/>
      <c r="TRW68" s="469"/>
      <c r="TRX68" s="469"/>
      <c r="TRY68" s="469"/>
      <c r="TRZ68" s="469"/>
      <c r="TSA68" s="469"/>
      <c r="TSB68" s="469"/>
      <c r="TSC68" s="469"/>
      <c r="TSD68" s="469"/>
      <c r="TSE68" s="469"/>
      <c r="TSF68" s="469"/>
      <c r="TSG68" s="469"/>
      <c r="TSH68" s="469"/>
      <c r="TSI68" s="469"/>
      <c r="TSJ68" s="469"/>
      <c r="TSK68" s="469"/>
      <c r="TSL68" s="469"/>
      <c r="TSM68" s="469"/>
      <c r="TSN68" s="469"/>
      <c r="TSO68" s="469"/>
      <c r="TSP68" s="469"/>
      <c r="TSQ68" s="469"/>
      <c r="TSR68" s="469"/>
      <c r="TSS68" s="469"/>
      <c r="TST68" s="469"/>
      <c r="TSU68" s="469"/>
      <c r="TSV68" s="469"/>
      <c r="TSW68" s="469"/>
      <c r="TSX68" s="469"/>
      <c r="TSY68" s="469"/>
      <c r="TSZ68" s="469"/>
      <c r="TTA68" s="469"/>
      <c r="TTB68" s="469"/>
      <c r="TTC68" s="469"/>
      <c r="TTD68" s="469"/>
      <c r="TTE68" s="469"/>
      <c r="TTF68" s="469"/>
      <c r="TTG68" s="469"/>
      <c r="TTH68" s="469"/>
      <c r="TTI68" s="469"/>
      <c r="TTJ68" s="469"/>
      <c r="TTK68" s="469"/>
      <c r="TTL68" s="469"/>
      <c r="TTM68" s="469"/>
      <c r="TTN68" s="469"/>
      <c r="TTO68" s="469"/>
      <c r="TTP68" s="469"/>
      <c r="TTQ68" s="469"/>
      <c r="TTR68" s="469"/>
      <c r="TTS68" s="469"/>
      <c r="TTT68" s="469"/>
      <c r="TTU68" s="469"/>
      <c r="TTV68" s="469"/>
      <c r="TTW68" s="469"/>
      <c r="TTX68" s="469"/>
      <c r="TTY68" s="469"/>
      <c r="TTZ68" s="469"/>
      <c r="TUA68" s="469"/>
      <c r="TUB68" s="469"/>
      <c r="TUC68" s="469"/>
      <c r="TUD68" s="469"/>
      <c r="TUE68" s="469"/>
      <c r="TUF68" s="469"/>
      <c r="TUG68" s="469"/>
      <c r="TUH68" s="469"/>
      <c r="TUI68" s="469"/>
      <c r="TUJ68" s="469"/>
      <c r="TUK68" s="469"/>
      <c r="TUL68" s="469"/>
      <c r="TUM68" s="469"/>
      <c r="TUN68" s="469"/>
      <c r="TUO68" s="469"/>
      <c r="TUP68" s="469"/>
      <c r="TUQ68" s="469"/>
      <c r="TUR68" s="469"/>
      <c r="TUS68" s="469"/>
      <c r="TUT68" s="469"/>
      <c r="TUU68" s="469"/>
      <c r="TUV68" s="469"/>
      <c r="TUW68" s="469"/>
      <c r="TUX68" s="469"/>
      <c r="TUY68" s="469"/>
      <c r="TUZ68" s="469"/>
      <c r="TVA68" s="469"/>
      <c r="TVB68" s="469"/>
      <c r="TVC68" s="469"/>
      <c r="TVD68" s="469"/>
      <c r="TVE68" s="469"/>
      <c r="TVF68" s="469"/>
      <c r="TVG68" s="469"/>
      <c r="TVH68" s="469"/>
      <c r="TVI68" s="469"/>
      <c r="TVJ68" s="469"/>
      <c r="TVK68" s="469"/>
      <c r="TVL68" s="469"/>
      <c r="TVM68" s="469"/>
      <c r="TVN68" s="469"/>
      <c r="TVO68" s="469"/>
      <c r="TVP68" s="469"/>
      <c r="TVQ68" s="469"/>
      <c r="TVR68" s="469"/>
      <c r="TVS68" s="469"/>
      <c r="TVT68" s="469"/>
      <c r="TVU68" s="469"/>
      <c r="TVV68" s="469"/>
      <c r="TVW68" s="469"/>
      <c r="TVX68" s="469"/>
      <c r="TVY68" s="469"/>
      <c r="TVZ68" s="469"/>
      <c r="TWA68" s="469"/>
      <c r="TWB68" s="469"/>
      <c r="TWC68" s="469"/>
      <c r="TWD68" s="469"/>
      <c r="TWE68" s="469"/>
      <c r="TWF68" s="469"/>
      <c r="TWG68" s="469"/>
      <c r="TWH68" s="469"/>
      <c r="TWI68" s="469"/>
      <c r="TWJ68" s="469"/>
      <c r="TWK68" s="469"/>
      <c r="TWL68" s="469"/>
      <c r="TWM68" s="469"/>
      <c r="TWN68" s="469"/>
      <c r="TWO68" s="469"/>
      <c r="TWP68" s="469"/>
      <c r="TWQ68" s="469"/>
      <c r="TWR68" s="469"/>
      <c r="TWS68" s="469"/>
      <c r="TWT68" s="469"/>
      <c r="TWU68" s="469"/>
      <c r="TWV68" s="469"/>
      <c r="TWW68" s="469"/>
      <c r="TWX68" s="469"/>
      <c r="TWY68" s="469"/>
      <c r="TWZ68" s="469"/>
      <c r="TXA68" s="469"/>
      <c r="TXB68" s="469"/>
      <c r="TXC68" s="469"/>
      <c r="TXD68" s="469"/>
      <c r="TXE68" s="469"/>
      <c r="TXF68" s="469"/>
      <c r="TXG68" s="469"/>
      <c r="TXH68" s="469"/>
      <c r="TXI68" s="469"/>
      <c r="TXJ68" s="469"/>
      <c r="TXK68" s="469"/>
      <c r="TXL68" s="469"/>
      <c r="TXM68" s="469"/>
      <c r="TXN68" s="469"/>
      <c r="TXO68" s="469"/>
      <c r="TXP68" s="469"/>
      <c r="TXQ68" s="469"/>
      <c r="TXR68" s="469"/>
      <c r="TXS68" s="469"/>
      <c r="TXT68" s="469"/>
      <c r="TXU68" s="469"/>
      <c r="TXV68" s="469"/>
      <c r="TXW68" s="469"/>
      <c r="TXX68" s="469"/>
      <c r="TXY68" s="469"/>
      <c r="TXZ68" s="469"/>
      <c r="TYA68" s="469"/>
      <c r="TYB68" s="469"/>
      <c r="TYC68" s="469"/>
      <c r="TYD68" s="469"/>
      <c r="TYE68" s="469"/>
      <c r="TYF68" s="469"/>
      <c r="TYG68" s="469"/>
      <c r="TYH68" s="469"/>
      <c r="TYI68" s="469"/>
      <c r="TYJ68" s="469"/>
      <c r="TYK68" s="469"/>
      <c r="TYL68" s="469"/>
      <c r="TYM68" s="469"/>
      <c r="TYN68" s="469"/>
      <c r="TYO68" s="469"/>
      <c r="TYP68" s="469"/>
      <c r="TYQ68" s="469"/>
      <c r="TYR68" s="469"/>
      <c r="TYS68" s="469"/>
      <c r="TYT68" s="469"/>
      <c r="TYU68" s="469"/>
      <c r="TYV68" s="469"/>
      <c r="TYW68" s="469"/>
      <c r="TYX68" s="469"/>
      <c r="TYY68" s="469"/>
      <c r="TYZ68" s="469"/>
      <c r="TZA68" s="469"/>
      <c r="TZB68" s="469"/>
      <c r="TZC68" s="469"/>
      <c r="TZD68" s="469"/>
      <c r="TZE68" s="469"/>
      <c r="TZF68" s="469"/>
      <c r="TZG68" s="469"/>
      <c r="TZH68" s="469"/>
      <c r="TZI68" s="469"/>
      <c r="TZJ68" s="469"/>
      <c r="TZK68" s="469"/>
      <c r="TZL68" s="469"/>
      <c r="TZM68" s="469"/>
      <c r="TZN68" s="469"/>
      <c r="TZO68" s="469"/>
      <c r="TZP68" s="469"/>
      <c r="TZQ68" s="469"/>
      <c r="TZR68" s="469"/>
      <c r="TZS68" s="469"/>
      <c r="TZT68" s="469"/>
      <c r="TZU68" s="469"/>
      <c r="TZV68" s="469"/>
      <c r="TZW68" s="469"/>
      <c r="TZX68" s="469"/>
      <c r="TZY68" s="469"/>
      <c r="TZZ68" s="469"/>
      <c r="UAA68" s="469"/>
      <c r="UAB68" s="469"/>
      <c r="UAC68" s="469"/>
      <c r="UAD68" s="469"/>
      <c r="UAE68" s="469"/>
      <c r="UAF68" s="469"/>
      <c r="UAG68" s="469"/>
      <c r="UAH68" s="469"/>
      <c r="UAI68" s="469"/>
      <c r="UAJ68" s="469"/>
      <c r="UAK68" s="469"/>
      <c r="UAL68" s="469"/>
      <c r="UAM68" s="469"/>
      <c r="UAN68" s="469"/>
      <c r="UAO68" s="469"/>
      <c r="UAP68" s="469"/>
      <c r="UAQ68" s="469"/>
      <c r="UAR68" s="469"/>
      <c r="UAS68" s="469"/>
      <c r="UAT68" s="469"/>
      <c r="UAU68" s="469"/>
      <c r="UAV68" s="469"/>
      <c r="UAW68" s="469"/>
      <c r="UAX68" s="469"/>
      <c r="UAY68" s="469"/>
      <c r="UAZ68" s="469"/>
      <c r="UBA68" s="469"/>
      <c r="UBB68" s="469"/>
      <c r="UBC68" s="469"/>
      <c r="UBD68" s="469"/>
      <c r="UBE68" s="469"/>
      <c r="UBF68" s="469"/>
      <c r="UBG68" s="469"/>
      <c r="UBH68" s="469"/>
      <c r="UBI68" s="469"/>
      <c r="UBJ68" s="469"/>
      <c r="UBK68" s="469"/>
      <c r="UBL68" s="469"/>
      <c r="UBM68" s="469"/>
      <c r="UBN68" s="469"/>
      <c r="UBO68" s="469"/>
      <c r="UBP68" s="469"/>
      <c r="UBQ68" s="469"/>
      <c r="UBR68" s="469"/>
      <c r="UBS68" s="469"/>
      <c r="UBT68" s="469"/>
      <c r="UBU68" s="469"/>
      <c r="UBV68" s="469"/>
      <c r="UBW68" s="469"/>
      <c r="UBX68" s="469"/>
      <c r="UBY68" s="469"/>
      <c r="UBZ68" s="469"/>
      <c r="UCA68" s="469"/>
      <c r="UCB68" s="469"/>
      <c r="UCC68" s="469"/>
      <c r="UCD68" s="469"/>
      <c r="UCE68" s="469"/>
      <c r="UCF68" s="469"/>
      <c r="UCG68" s="469"/>
      <c r="UCH68" s="469"/>
      <c r="UCI68" s="469"/>
      <c r="UCJ68" s="469"/>
      <c r="UCK68" s="469"/>
      <c r="UCL68" s="469"/>
      <c r="UCM68" s="469"/>
      <c r="UCN68" s="469"/>
      <c r="UCO68" s="469"/>
      <c r="UCP68" s="469"/>
      <c r="UCQ68" s="469"/>
      <c r="UCR68" s="469"/>
      <c r="UCS68" s="469"/>
      <c r="UCT68" s="469"/>
      <c r="UCU68" s="469"/>
      <c r="UCV68" s="469"/>
      <c r="UCW68" s="469"/>
      <c r="UCX68" s="469"/>
      <c r="UCY68" s="469"/>
      <c r="UCZ68" s="469"/>
      <c r="UDA68" s="469"/>
      <c r="UDB68" s="469"/>
      <c r="UDC68" s="469"/>
      <c r="UDD68" s="469"/>
      <c r="UDE68" s="469"/>
      <c r="UDF68" s="469"/>
      <c r="UDG68" s="469"/>
      <c r="UDH68" s="469"/>
      <c r="UDI68" s="469"/>
      <c r="UDJ68" s="469"/>
      <c r="UDK68" s="469"/>
      <c r="UDL68" s="469"/>
      <c r="UDM68" s="469"/>
      <c r="UDN68" s="469"/>
      <c r="UDO68" s="469"/>
      <c r="UDP68" s="469"/>
      <c r="UDQ68" s="469"/>
      <c r="UDR68" s="469"/>
      <c r="UDS68" s="469"/>
      <c r="UDT68" s="469"/>
      <c r="UDU68" s="469"/>
      <c r="UDV68" s="469"/>
      <c r="UDW68" s="469"/>
      <c r="UDX68" s="469"/>
      <c r="UDY68" s="469"/>
      <c r="UDZ68" s="469"/>
      <c r="UEA68" s="469"/>
      <c r="UEB68" s="469"/>
      <c r="UEC68" s="469"/>
      <c r="UED68" s="469"/>
      <c r="UEE68" s="469"/>
      <c r="UEF68" s="469"/>
      <c r="UEG68" s="469"/>
      <c r="UEH68" s="469"/>
      <c r="UEI68" s="469"/>
      <c r="UEJ68" s="469"/>
      <c r="UEK68" s="469"/>
      <c r="UEL68" s="469"/>
      <c r="UEM68" s="469"/>
      <c r="UEN68" s="469"/>
      <c r="UEO68" s="469"/>
      <c r="UEP68" s="469"/>
      <c r="UEQ68" s="469"/>
      <c r="UER68" s="469"/>
      <c r="UES68" s="469"/>
      <c r="UET68" s="469"/>
      <c r="UEU68" s="469"/>
      <c r="UEV68" s="469"/>
      <c r="UEW68" s="469"/>
      <c r="UEX68" s="469"/>
      <c r="UEY68" s="469"/>
      <c r="UEZ68" s="469"/>
      <c r="UFA68" s="469"/>
      <c r="UFB68" s="469"/>
      <c r="UFC68" s="469"/>
      <c r="UFD68" s="469"/>
      <c r="UFE68" s="469"/>
      <c r="UFF68" s="469"/>
      <c r="UFG68" s="469"/>
      <c r="UFH68" s="469"/>
      <c r="UFI68" s="469"/>
      <c r="UFJ68" s="469"/>
      <c r="UFK68" s="469"/>
      <c r="UFL68" s="469"/>
      <c r="UFM68" s="469"/>
      <c r="UFN68" s="469"/>
      <c r="UFO68" s="469"/>
      <c r="UFP68" s="469"/>
      <c r="UFQ68" s="469"/>
      <c r="UFR68" s="469"/>
      <c r="UFS68" s="469"/>
      <c r="UFT68" s="469"/>
      <c r="UFU68" s="469"/>
      <c r="UFV68" s="469"/>
      <c r="UFW68" s="469"/>
      <c r="UFX68" s="469"/>
      <c r="UFY68" s="469"/>
      <c r="UFZ68" s="469"/>
      <c r="UGA68" s="469"/>
      <c r="UGB68" s="469"/>
      <c r="UGC68" s="469"/>
      <c r="UGD68" s="469"/>
      <c r="UGE68" s="469"/>
      <c r="UGF68" s="469"/>
      <c r="UGG68" s="469"/>
      <c r="UGH68" s="469"/>
      <c r="UGI68" s="469"/>
      <c r="UGJ68" s="469"/>
      <c r="UGK68" s="469"/>
      <c r="UGL68" s="469"/>
      <c r="UGM68" s="469"/>
      <c r="UGN68" s="469"/>
      <c r="UGO68" s="469"/>
      <c r="UGP68" s="469"/>
      <c r="UGQ68" s="469"/>
      <c r="UGR68" s="469"/>
      <c r="UGS68" s="469"/>
      <c r="UGT68" s="469"/>
      <c r="UGU68" s="469"/>
      <c r="UGV68" s="469"/>
      <c r="UGW68" s="469"/>
      <c r="UGX68" s="469"/>
      <c r="UGY68" s="469"/>
      <c r="UGZ68" s="469"/>
      <c r="UHA68" s="469"/>
      <c r="UHB68" s="469"/>
      <c r="UHC68" s="469"/>
      <c r="UHD68" s="469"/>
      <c r="UHE68" s="469"/>
      <c r="UHF68" s="469"/>
      <c r="UHG68" s="469"/>
      <c r="UHH68" s="469"/>
      <c r="UHI68" s="469"/>
      <c r="UHJ68" s="469"/>
      <c r="UHK68" s="469"/>
      <c r="UHL68" s="469"/>
      <c r="UHM68" s="469"/>
      <c r="UHN68" s="469"/>
      <c r="UHO68" s="469"/>
      <c r="UHP68" s="469"/>
      <c r="UHQ68" s="469"/>
      <c r="UHR68" s="469"/>
      <c r="UHS68" s="469"/>
      <c r="UHT68" s="469"/>
      <c r="UHU68" s="469"/>
      <c r="UHV68" s="469"/>
      <c r="UHW68" s="469"/>
      <c r="UHX68" s="469"/>
      <c r="UHY68" s="469"/>
      <c r="UHZ68" s="469"/>
      <c r="UIA68" s="469"/>
      <c r="UIB68" s="469"/>
      <c r="UIC68" s="469"/>
      <c r="UID68" s="469"/>
      <c r="UIE68" s="469"/>
      <c r="UIF68" s="469"/>
      <c r="UIG68" s="469"/>
      <c r="UIH68" s="469"/>
      <c r="UII68" s="469"/>
      <c r="UIJ68" s="469"/>
      <c r="UIK68" s="469"/>
      <c r="UIL68" s="469"/>
      <c r="UIM68" s="469"/>
      <c r="UIN68" s="469"/>
      <c r="UIO68" s="469"/>
      <c r="UIP68" s="469"/>
      <c r="UIQ68" s="469"/>
      <c r="UIR68" s="469"/>
      <c r="UIS68" s="469"/>
      <c r="UIT68" s="469"/>
      <c r="UIU68" s="469"/>
      <c r="UIV68" s="469"/>
      <c r="UIW68" s="469"/>
      <c r="UIX68" s="469"/>
      <c r="UIY68" s="469"/>
      <c r="UIZ68" s="469"/>
      <c r="UJA68" s="469"/>
      <c r="UJB68" s="469"/>
      <c r="UJC68" s="469"/>
      <c r="UJD68" s="469"/>
      <c r="UJE68" s="469"/>
      <c r="UJF68" s="469"/>
      <c r="UJG68" s="469"/>
      <c r="UJH68" s="469"/>
      <c r="UJI68" s="469"/>
      <c r="UJJ68" s="469"/>
      <c r="UJK68" s="469"/>
      <c r="UJL68" s="469"/>
      <c r="UJM68" s="469"/>
      <c r="UJN68" s="469"/>
      <c r="UJO68" s="469"/>
      <c r="UJP68" s="469"/>
      <c r="UJQ68" s="469"/>
      <c r="UJR68" s="469"/>
      <c r="UJS68" s="469"/>
      <c r="UJT68" s="469"/>
      <c r="UJU68" s="469"/>
      <c r="UJV68" s="469"/>
      <c r="UJW68" s="469"/>
      <c r="UJX68" s="469"/>
      <c r="UJY68" s="469"/>
      <c r="UJZ68" s="469"/>
      <c r="UKA68" s="469"/>
      <c r="UKB68" s="469"/>
      <c r="UKC68" s="469"/>
      <c r="UKD68" s="469"/>
      <c r="UKE68" s="469"/>
      <c r="UKF68" s="469"/>
      <c r="UKG68" s="469"/>
      <c r="UKH68" s="469"/>
      <c r="UKI68" s="469"/>
      <c r="UKJ68" s="469"/>
      <c r="UKK68" s="469"/>
      <c r="UKL68" s="469"/>
      <c r="UKM68" s="469"/>
      <c r="UKN68" s="469"/>
      <c r="UKO68" s="469"/>
      <c r="UKP68" s="469"/>
      <c r="UKQ68" s="469"/>
      <c r="UKR68" s="469"/>
      <c r="UKS68" s="469"/>
      <c r="UKT68" s="469"/>
      <c r="UKU68" s="469"/>
      <c r="UKV68" s="469"/>
      <c r="UKW68" s="469"/>
      <c r="UKX68" s="469"/>
      <c r="UKY68" s="469"/>
      <c r="UKZ68" s="469"/>
      <c r="ULA68" s="469"/>
      <c r="ULB68" s="469"/>
      <c r="ULC68" s="469"/>
      <c r="ULD68" s="469"/>
      <c r="ULE68" s="469"/>
      <c r="ULF68" s="469"/>
      <c r="ULG68" s="469"/>
      <c r="ULH68" s="469"/>
      <c r="ULI68" s="469"/>
      <c r="ULJ68" s="469"/>
      <c r="ULK68" s="469"/>
      <c r="ULL68" s="469"/>
      <c r="ULM68" s="469"/>
      <c r="ULN68" s="469"/>
      <c r="ULO68" s="469"/>
      <c r="ULP68" s="469"/>
      <c r="ULQ68" s="469"/>
      <c r="ULR68" s="469"/>
      <c r="ULS68" s="469"/>
      <c r="ULT68" s="469"/>
      <c r="ULU68" s="469"/>
      <c r="ULV68" s="469"/>
      <c r="ULW68" s="469"/>
      <c r="ULX68" s="469"/>
      <c r="ULY68" s="469"/>
      <c r="ULZ68" s="469"/>
      <c r="UMA68" s="469"/>
      <c r="UMB68" s="469"/>
      <c r="UMC68" s="469"/>
      <c r="UMD68" s="469"/>
      <c r="UME68" s="469"/>
      <c r="UMF68" s="469"/>
      <c r="UMG68" s="469"/>
      <c r="UMH68" s="469"/>
      <c r="UMI68" s="469"/>
      <c r="UMJ68" s="469"/>
      <c r="UMK68" s="469"/>
      <c r="UML68" s="469"/>
      <c r="UMM68" s="469"/>
      <c r="UMN68" s="469"/>
      <c r="UMO68" s="469"/>
      <c r="UMP68" s="469"/>
      <c r="UMQ68" s="469"/>
      <c r="UMR68" s="469"/>
      <c r="UMS68" s="469"/>
      <c r="UMT68" s="469"/>
      <c r="UMU68" s="469"/>
      <c r="UMV68" s="469"/>
      <c r="UMW68" s="469"/>
      <c r="UMX68" s="469"/>
      <c r="UMY68" s="469"/>
      <c r="UMZ68" s="469"/>
      <c r="UNA68" s="469"/>
      <c r="UNB68" s="469"/>
      <c r="UNC68" s="469"/>
      <c r="UND68" s="469"/>
      <c r="UNE68" s="469"/>
      <c r="UNF68" s="469"/>
      <c r="UNG68" s="469"/>
      <c r="UNH68" s="469"/>
      <c r="UNI68" s="469"/>
      <c r="UNJ68" s="469"/>
      <c r="UNK68" s="469"/>
      <c r="UNL68" s="469"/>
      <c r="UNM68" s="469"/>
      <c r="UNN68" s="469"/>
      <c r="UNO68" s="469"/>
      <c r="UNP68" s="469"/>
      <c r="UNQ68" s="469"/>
      <c r="UNR68" s="469"/>
      <c r="UNS68" s="469"/>
      <c r="UNT68" s="469"/>
      <c r="UNU68" s="469"/>
      <c r="UNV68" s="469"/>
      <c r="UNW68" s="469"/>
      <c r="UNX68" s="469"/>
      <c r="UNY68" s="469"/>
      <c r="UNZ68" s="469"/>
      <c r="UOA68" s="469"/>
      <c r="UOB68" s="469"/>
      <c r="UOC68" s="469"/>
      <c r="UOD68" s="469"/>
      <c r="UOE68" s="469"/>
      <c r="UOF68" s="469"/>
      <c r="UOG68" s="469"/>
      <c r="UOH68" s="469"/>
      <c r="UOI68" s="469"/>
      <c r="UOJ68" s="469"/>
      <c r="UOK68" s="469"/>
      <c r="UOL68" s="469"/>
      <c r="UOM68" s="469"/>
      <c r="UON68" s="469"/>
      <c r="UOO68" s="469"/>
      <c r="UOP68" s="469"/>
      <c r="UOQ68" s="469"/>
      <c r="UOR68" s="469"/>
      <c r="UOS68" s="469"/>
      <c r="UOT68" s="469"/>
      <c r="UOU68" s="469"/>
      <c r="UOV68" s="469"/>
      <c r="UOW68" s="469"/>
      <c r="UOX68" s="469"/>
      <c r="UOY68" s="469"/>
      <c r="UOZ68" s="469"/>
      <c r="UPA68" s="469"/>
      <c r="UPB68" s="469"/>
      <c r="UPC68" s="469"/>
      <c r="UPD68" s="469"/>
      <c r="UPE68" s="469"/>
      <c r="UPF68" s="469"/>
      <c r="UPG68" s="469"/>
      <c r="UPH68" s="469"/>
      <c r="UPI68" s="469"/>
      <c r="UPJ68" s="469"/>
      <c r="UPK68" s="469"/>
      <c r="UPL68" s="469"/>
      <c r="UPM68" s="469"/>
      <c r="UPN68" s="469"/>
      <c r="UPO68" s="469"/>
      <c r="UPP68" s="469"/>
      <c r="UPQ68" s="469"/>
      <c r="UPR68" s="469"/>
      <c r="UPS68" s="469"/>
      <c r="UPT68" s="469"/>
      <c r="UPU68" s="469"/>
      <c r="UPV68" s="469"/>
      <c r="UPW68" s="469"/>
      <c r="UPX68" s="469"/>
      <c r="UPY68" s="469"/>
      <c r="UPZ68" s="469"/>
      <c r="UQA68" s="469"/>
      <c r="UQB68" s="469"/>
      <c r="UQC68" s="469"/>
      <c r="UQD68" s="469"/>
      <c r="UQE68" s="469"/>
      <c r="UQF68" s="469"/>
      <c r="UQG68" s="469"/>
      <c r="UQH68" s="469"/>
      <c r="UQI68" s="469"/>
      <c r="UQJ68" s="469"/>
      <c r="UQK68" s="469"/>
      <c r="UQL68" s="469"/>
      <c r="UQM68" s="469"/>
      <c r="UQN68" s="469"/>
      <c r="UQO68" s="469"/>
      <c r="UQP68" s="469"/>
      <c r="UQQ68" s="469"/>
      <c r="UQR68" s="469"/>
      <c r="UQS68" s="469"/>
      <c r="UQT68" s="469"/>
      <c r="UQU68" s="469"/>
      <c r="UQV68" s="469"/>
      <c r="UQW68" s="469"/>
      <c r="UQX68" s="469"/>
      <c r="UQY68" s="469"/>
      <c r="UQZ68" s="469"/>
      <c r="URA68" s="469"/>
      <c r="URB68" s="469"/>
      <c r="URC68" s="469"/>
      <c r="URD68" s="469"/>
      <c r="URE68" s="469"/>
      <c r="URF68" s="469"/>
      <c r="URG68" s="469"/>
      <c r="URH68" s="469"/>
      <c r="URI68" s="469"/>
      <c r="URJ68" s="469"/>
      <c r="URK68" s="469"/>
      <c r="URL68" s="469"/>
      <c r="URM68" s="469"/>
      <c r="URN68" s="469"/>
      <c r="URO68" s="469"/>
      <c r="URP68" s="469"/>
      <c r="URQ68" s="469"/>
      <c r="URR68" s="469"/>
      <c r="URS68" s="469"/>
      <c r="URT68" s="469"/>
      <c r="URU68" s="469"/>
      <c r="URV68" s="469"/>
      <c r="URW68" s="469"/>
      <c r="URX68" s="469"/>
      <c r="URY68" s="469"/>
      <c r="URZ68" s="469"/>
      <c r="USA68" s="469"/>
      <c r="USB68" s="469"/>
      <c r="USC68" s="469"/>
      <c r="USD68" s="469"/>
      <c r="USE68" s="469"/>
      <c r="USF68" s="469"/>
      <c r="USG68" s="469"/>
      <c r="USH68" s="469"/>
      <c r="USI68" s="469"/>
      <c r="USJ68" s="469"/>
      <c r="USK68" s="469"/>
      <c r="USL68" s="469"/>
      <c r="USM68" s="469"/>
      <c r="USN68" s="469"/>
      <c r="USO68" s="469"/>
      <c r="USP68" s="469"/>
      <c r="USQ68" s="469"/>
      <c r="USR68" s="469"/>
      <c r="USS68" s="469"/>
      <c r="UST68" s="469"/>
      <c r="USU68" s="469"/>
      <c r="USV68" s="469"/>
      <c r="USW68" s="469"/>
      <c r="USX68" s="469"/>
      <c r="USY68" s="469"/>
      <c r="USZ68" s="469"/>
      <c r="UTA68" s="469"/>
      <c r="UTB68" s="469"/>
      <c r="UTC68" s="469"/>
      <c r="UTD68" s="469"/>
      <c r="UTE68" s="469"/>
      <c r="UTF68" s="469"/>
      <c r="UTG68" s="469"/>
      <c r="UTH68" s="469"/>
      <c r="UTI68" s="469"/>
      <c r="UTJ68" s="469"/>
      <c r="UTK68" s="469"/>
      <c r="UTL68" s="469"/>
      <c r="UTM68" s="469"/>
      <c r="UTN68" s="469"/>
      <c r="UTO68" s="469"/>
      <c r="UTP68" s="469"/>
      <c r="UTQ68" s="469"/>
      <c r="UTR68" s="469"/>
      <c r="UTS68" s="469"/>
      <c r="UTT68" s="469"/>
      <c r="UTU68" s="469"/>
      <c r="UTV68" s="469"/>
      <c r="UTW68" s="469"/>
      <c r="UTX68" s="469"/>
      <c r="UTY68" s="469"/>
      <c r="UTZ68" s="469"/>
      <c r="UUA68" s="469"/>
      <c r="UUB68" s="469"/>
      <c r="UUC68" s="469"/>
      <c r="UUD68" s="469"/>
      <c r="UUE68" s="469"/>
      <c r="UUF68" s="469"/>
      <c r="UUG68" s="469"/>
      <c r="UUH68" s="469"/>
      <c r="UUI68" s="469"/>
      <c r="UUJ68" s="469"/>
      <c r="UUK68" s="469"/>
      <c r="UUL68" s="469"/>
      <c r="UUM68" s="469"/>
      <c r="UUN68" s="469"/>
      <c r="UUO68" s="469"/>
      <c r="UUP68" s="469"/>
      <c r="UUQ68" s="469"/>
      <c r="UUR68" s="469"/>
      <c r="UUS68" s="469"/>
      <c r="UUT68" s="469"/>
      <c r="UUU68" s="469"/>
      <c r="UUV68" s="469"/>
      <c r="UUW68" s="469"/>
      <c r="UUX68" s="469"/>
      <c r="UUY68" s="469"/>
      <c r="UUZ68" s="469"/>
      <c r="UVA68" s="469"/>
      <c r="UVB68" s="469"/>
      <c r="UVC68" s="469"/>
      <c r="UVD68" s="469"/>
      <c r="UVE68" s="469"/>
      <c r="UVF68" s="469"/>
      <c r="UVG68" s="469"/>
      <c r="UVH68" s="469"/>
      <c r="UVI68" s="469"/>
      <c r="UVJ68" s="469"/>
      <c r="UVK68" s="469"/>
      <c r="UVL68" s="469"/>
      <c r="UVM68" s="469"/>
      <c r="UVN68" s="469"/>
      <c r="UVO68" s="469"/>
      <c r="UVP68" s="469"/>
      <c r="UVQ68" s="469"/>
      <c r="UVR68" s="469"/>
      <c r="UVS68" s="469"/>
      <c r="UVT68" s="469"/>
      <c r="UVU68" s="469"/>
      <c r="UVV68" s="469"/>
      <c r="UVW68" s="469"/>
      <c r="UVX68" s="469"/>
      <c r="UVY68" s="469"/>
      <c r="UVZ68" s="469"/>
      <c r="UWA68" s="469"/>
      <c r="UWB68" s="469"/>
      <c r="UWC68" s="469"/>
      <c r="UWD68" s="469"/>
      <c r="UWE68" s="469"/>
      <c r="UWF68" s="469"/>
      <c r="UWG68" s="469"/>
      <c r="UWH68" s="469"/>
      <c r="UWI68" s="469"/>
      <c r="UWJ68" s="469"/>
      <c r="UWK68" s="469"/>
      <c r="UWL68" s="469"/>
      <c r="UWM68" s="469"/>
      <c r="UWN68" s="469"/>
      <c r="UWO68" s="469"/>
      <c r="UWP68" s="469"/>
      <c r="UWQ68" s="469"/>
      <c r="UWR68" s="469"/>
      <c r="UWS68" s="469"/>
      <c r="UWT68" s="469"/>
      <c r="UWU68" s="469"/>
      <c r="UWV68" s="469"/>
      <c r="UWW68" s="469"/>
      <c r="UWX68" s="469"/>
      <c r="UWY68" s="469"/>
      <c r="UWZ68" s="469"/>
      <c r="UXA68" s="469"/>
      <c r="UXB68" s="469"/>
      <c r="UXC68" s="469"/>
      <c r="UXD68" s="469"/>
      <c r="UXE68" s="469"/>
      <c r="UXF68" s="469"/>
      <c r="UXG68" s="469"/>
      <c r="UXH68" s="469"/>
      <c r="UXI68" s="469"/>
      <c r="UXJ68" s="469"/>
      <c r="UXK68" s="469"/>
      <c r="UXL68" s="469"/>
      <c r="UXM68" s="469"/>
      <c r="UXN68" s="469"/>
      <c r="UXO68" s="469"/>
      <c r="UXP68" s="469"/>
      <c r="UXQ68" s="469"/>
      <c r="UXR68" s="469"/>
      <c r="UXS68" s="469"/>
      <c r="UXT68" s="469"/>
      <c r="UXU68" s="469"/>
      <c r="UXV68" s="469"/>
      <c r="UXW68" s="469"/>
      <c r="UXX68" s="469"/>
      <c r="UXY68" s="469"/>
      <c r="UXZ68" s="469"/>
      <c r="UYA68" s="469"/>
      <c r="UYB68" s="469"/>
      <c r="UYC68" s="469"/>
      <c r="UYD68" s="469"/>
      <c r="UYE68" s="469"/>
      <c r="UYF68" s="469"/>
      <c r="UYG68" s="469"/>
      <c r="UYH68" s="469"/>
      <c r="UYI68" s="469"/>
      <c r="UYJ68" s="469"/>
      <c r="UYK68" s="469"/>
      <c r="UYL68" s="469"/>
      <c r="UYM68" s="469"/>
      <c r="UYN68" s="469"/>
      <c r="UYO68" s="469"/>
      <c r="UYP68" s="469"/>
      <c r="UYQ68" s="469"/>
      <c r="UYR68" s="469"/>
      <c r="UYS68" s="469"/>
      <c r="UYT68" s="469"/>
      <c r="UYU68" s="469"/>
      <c r="UYV68" s="469"/>
      <c r="UYW68" s="469"/>
      <c r="UYX68" s="469"/>
      <c r="UYY68" s="469"/>
      <c r="UYZ68" s="469"/>
      <c r="UZA68" s="469"/>
      <c r="UZB68" s="469"/>
      <c r="UZC68" s="469"/>
      <c r="UZD68" s="469"/>
      <c r="UZE68" s="469"/>
      <c r="UZF68" s="469"/>
      <c r="UZG68" s="469"/>
      <c r="UZH68" s="469"/>
      <c r="UZI68" s="469"/>
      <c r="UZJ68" s="469"/>
      <c r="UZK68" s="469"/>
      <c r="UZL68" s="469"/>
      <c r="UZM68" s="469"/>
      <c r="UZN68" s="469"/>
      <c r="UZO68" s="469"/>
      <c r="UZP68" s="469"/>
      <c r="UZQ68" s="469"/>
      <c r="UZR68" s="469"/>
      <c r="UZS68" s="469"/>
      <c r="UZT68" s="469"/>
      <c r="UZU68" s="469"/>
      <c r="UZV68" s="469"/>
      <c r="UZW68" s="469"/>
      <c r="UZX68" s="469"/>
      <c r="UZY68" s="469"/>
      <c r="UZZ68" s="469"/>
      <c r="VAA68" s="469"/>
      <c r="VAB68" s="469"/>
      <c r="VAC68" s="469"/>
      <c r="VAD68" s="469"/>
      <c r="VAE68" s="469"/>
      <c r="VAF68" s="469"/>
      <c r="VAG68" s="469"/>
      <c r="VAH68" s="469"/>
      <c r="VAI68" s="469"/>
      <c r="VAJ68" s="469"/>
      <c r="VAK68" s="469"/>
      <c r="VAL68" s="469"/>
      <c r="VAM68" s="469"/>
      <c r="VAN68" s="469"/>
      <c r="VAO68" s="469"/>
      <c r="VAP68" s="469"/>
      <c r="VAQ68" s="469"/>
      <c r="VAR68" s="469"/>
      <c r="VAS68" s="469"/>
      <c r="VAT68" s="469"/>
      <c r="VAU68" s="469"/>
      <c r="VAV68" s="469"/>
      <c r="VAW68" s="469"/>
      <c r="VAX68" s="469"/>
      <c r="VAY68" s="469"/>
      <c r="VAZ68" s="469"/>
      <c r="VBA68" s="469"/>
      <c r="VBB68" s="469"/>
      <c r="VBC68" s="469"/>
      <c r="VBD68" s="469"/>
      <c r="VBE68" s="469"/>
      <c r="VBF68" s="469"/>
      <c r="VBG68" s="469"/>
      <c r="VBH68" s="469"/>
      <c r="VBI68" s="469"/>
      <c r="VBJ68" s="469"/>
      <c r="VBK68" s="469"/>
      <c r="VBL68" s="469"/>
      <c r="VBM68" s="469"/>
      <c r="VBN68" s="469"/>
      <c r="VBO68" s="469"/>
      <c r="VBP68" s="469"/>
      <c r="VBQ68" s="469"/>
      <c r="VBR68" s="469"/>
      <c r="VBS68" s="469"/>
      <c r="VBT68" s="469"/>
      <c r="VBU68" s="469"/>
      <c r="VBV68" s="469"/>
      <c r="VBW68" s="469"/>
      <c r="VBX68" s="469"/>
      <c r="VBY68" s="469"/>
      <c r="VBZ68" s="469"/>
      <c r="VCA68" s="469"/>
      <c r="VCB68" s="469"/>
      <c r="VCC68" s="469"/>
      <c r="VCD68" s="469"/>
      <c r="VCE68" s="469"/>
      <c r="VCF68" s="469"/>
      <c r="VCG68" s="469"/>
      <c r="VCH68" s="469"/>
      <c r="VCI68" s="469"/>
      <c r="VCJ68" s="469"/>
      <c r="VCK68" s="469"/>
      <c r="VCL68" s="469"/>
      <c r="VCM68" s="469"/>
      <c r="VCN68" s="469"/>
      <c r="VCO68" s="469"/>
      <c r="VCP68" s="469"/>
      <c r="VCQ68" s="469"/>
      <c r="VCR68" s="469"/>
      <c r="VCS68" s="469"/>
      <c r="VCT68" s="469"/>
      <c r="VCU68" s="469"/>
      <c r="VCV68" s="469"/>
      <c r="VCW68" s="469"/>
      <c r="VCX68" s="469"/>
      <c r="VCY68" s="469"/>
      <c r="VCZ68" s="469"/>
      <c r="VDA68" s="469"/>
      <c r="VDB68" s="469"/>
      <c r="VDC68" s="469"/>
      <c r="VDD68" s="469"/>
      <c r="VDE68" s="469"/>
      <c r="VDF68" s="469"/>
      <c r="VDG68" s="469"/>
      <c r="VDH68" s="469"/>
      <c r="VDI68" s="469"/>
      <c r="VDJ68" s="469"/>
      <c r="VDK68" s="469"/>
      <c r="VDL68" s="469"/>
      <c r="VDM68" s="469"/>
      <c r="VDN68" s="469"/>
      <c r="VDO68" s="469"/>
      <c r="VDP68" s="469"/>
      <c r="VDQ68" s="469"/>
      <c r="VDR68" s="469"/>
      <c r="VDS68" s="469"/>
      <c r="VDT68" s="469"/>
      <c r="VDU68" s="469"/>
      <c r="VDV68" s="469"/>
      <c r="VDW68" s="469"/>
      <c r="VDX68" s="469"/>
      <c r="VDY68" s="469"/>
      <c r="VDZ68" s="469"/>
      <c r="VEA68" s="469"/>
      <c r="VEB68" s="469"/>
      <c r="VEC68" s="469"/>
      <c r="VED68" s="469"/>
      <c r="VEE68" s="469"/>
      <c r="VEF68" s="469"/>
      <c r="VEG68" s="469"/>
      <c r="VEH68" s="469"/>
      <c r="VEI68" s="469"/>
      <c r="VEJ68" s="469"/>
      <c r="VEK68" s="469"/>
      <c r="VEL68" s="469"/>
      <c r="VEM68" s="469"/>
      <c r="VEN68" s="469"/>
      <c r="VEO68" s="469"/>
      <c r="VEP68" s="469"/>
      <c r="VEQ68" s="469"/>
      <c r="VER68" s="469"/>
      <c r="VES68" s="469"/>
      <c r="VET68" s="469"/>
      <c r="VEU68" s="469"/>
      <c r="VEV68" s="469"/>
      <c r="VEW68" s="469"/>
      <c r="VEX68" s="469"/>
      <c r="VEY68" s="469"/>
      <c r="VEZ68" s="469"/>
      <c r="VFA68" s="469"/>
      <c r="VFB68" s="469"/>
      <c r="VFC68" s="469"/>
      <c r="VFD68" s="469"/>
      <c r="VFE68" s="469"/>
      <c r="VFF68" s="469"/>
      <c r="VFG68" s="469"/>
      <c r="VFH68" s="469"/>
      <c r="VFI68" s="469"/>
      <c r="VFJ68" s="469"/>
      <c r="VFK68" s="469"/>
      <c r="VFL68" s="469"/>
      <c r="VFM68" s="469"/>
      <c r="VFN68" s="469"/>
      <c r="VFO68" s="469"/>
      <c r="VFP68" s="469"/>
      <c r="VFQ68" s="469"/>
      <c r="VFR68" s="469"/>
      <c r="VFS68" s="469"/>
      <c r="VFT68" s="469"/>
      <c r="VFU68" s="469"/>
      <c r="VFV68" s="469"/>
      <c r="VFW68" s="469"/>
      <c r="VFX68" s="469"/>
      <c r="VFY68" s="469"/>
      <c r="VFZ68" s="469"/>
      <c r="VGA68" s="469"/>
      <c r="VGB68" s="469"/>
      <c r="VGC68" s="469"/>
      <c r="VGD68" s="469"/>
      <c r="VGE68" s="469"/>
      <c r="VGF68" s="469"/>
      <c r="VGG68" s="469"/>
      <c r="VGH68" s="469"/>
      <c r="VGI68" s="469"/>
      <c r="VGJ68" s="469"/>
      <c r="VGK68" s="469"/>
      <c r="VGL68" s="469"/>
      <c r="VGM68" s="469"/>
      <c r="VGN68" s="469"/>
      <c r="VGO68" s="469"/>
      <c r="VGP68" s="469"/>
      <c r="VGQ68" s="469"/>
      <c r="VGR68" s="469"/>
      <c r="VGS68" s="469"/>
      <c r="VGT68" s="469"/>
      <c r="VGU68" s="469"/>
      <c r="VGV68" s="469"/>
      <c r="VGW68" s="469"/>
      <c r="VGX68" s="469"/>
      <c r="VGY68" s="469"/>
      <c r="VGZ68" s="469"/>
      <c r="VHA68" s="469"/>
      <c r="VHB68" s="469"/>
      <c r="VHC68" s="469"/>
      <c r="VHD68" s="469"/>
      <c r="VHE68" s="469"/>
      <c r="VHF68" s="469"/>
      <c r="VHG68" s="469"/>
      <c r="VHH68" s="469"/>
      <c r="VHI68" s="469"/>
      <c r="VHJ68" s="469"/>
      <c r="VHK68" s="469"/>
      <c r="VHL68" s="469"/>
      <c r="VHM68" s="469"/>
      <c r="VHN68" s="469"/>
      <c r="VHO68" s="469"/>
      <c r="VHP68" s="469"/>
      <c r="VHQ68" s="469"/>
      <c r="VHR68" s="469"/>
      <c r="VHS68" s="469"/>
      <c r="VHT68" s="469"/>
      <c r="VHU68" s="469"/>
      <c r="VHV68" s="469"/>
      <c r="VHW68" s="469"/>
      <c r="VHX68" s="469"/>
      <c r="VHY68" s="469"/>
      <c r="VHZ68" s="469"/>
      <c r="VIA68" s="469"/>
      <c r="VIB68" s="469"/>
      <c r="VIC68" s="469"/>
      <c r="VID68" s="469"/>
      <c r="VIE68" s="469"/>
      <c r="VIF68" s="469"/>
      <c r="VIG68" s="469"/>
      <c r="VIH68" s="469"/>
      <c r="VII68" s="469"/>
      <c r="VIJ68" s="469"/>
      <c r="VIK68" s="469"/>
      <c r="VIL68" s="469"/>
      <c r="VIM68" s="469"/>
      <c r="VIN68" s="469"/>
      <c r="VIO68" s="469"/>
      <c r="VIP68" s="469"/>
      <c r="VIQ68" s="469"/>
      <c r="VIR68" s="469"/>
      <c r="VIS68" s="469"/>
      <c r="VIT68" s="469"/>
      <c r="VIU68" s="469"/>
      <c r="VIV68" s="469"/>
      <c r="VIW68" s="469"/>
      <c r="VIX68" s="469"/>
      <c r="VIY68" s="469"/>
      <c r="VIZ68" s="469"/>
      <c r="VJA68" s="469"/>
      <c r="VJB68" s="469"/>
      <c r="VJC68" s="469"/>
      <c r="VJD68" s="469"/>
      <c r="VJE68" s="469"/>
      <c r="VJF68" s="469"/>
      <c r="VJG68" s="469"/>
      <c r="VJH68" s="469"/>
      <c r="VJI68" s="469"/>
      <c r="VJJ68" s="469"/>
      <c r="VJK68" s="469"/>
      <c r="VJL68" s="469"/>
      <c r="VJM68" s="469"/>
      <c r="VJN68" s="469"/>
      <c r="VJO68" s="469"/>
      <c r="VJP68" s="469"/>
      <c r="VJQ68" s="469"/>
      <c r="VJR68" s="469"/>
      <c r="VJS68" s="469"/>
      <c r="VJT68" s="469"/>
      <c r="VJU68" s="469"/>
      <c r="VJV68" s="469"/>
      <c r="VJW68" s="469"/>
      <c r="VJX68" s="469"/>
      <c r="VJY68" s="469"/>
      <c r="VJZ68" s="469"/>
      <c r="VKA68" s="469"/>
      <c r="VKB68" s="469"/>
      <c r="VKC68" s="469"/>
      <c r="VKD68" s="469"/>
      <c r="VKE68" s="469"/>
      <c r="VKF68" s="469"/>
      <c r="VKG68" s="469"/>
      <c r="VKH68" s="469"/>
      <c r="VKI68" s="469"/>
      <c r="VKJ68" s="469"/>
      <c r="VKK68" s="469"/>
      <c r="VKL68" s="469"/>
      <c r="VKM68" s="469"/>
      <c r="VKN68" s="469"/>
      <c r="VKO68" s="469"/>
      <c r="VKP68" s="469"/>
      <c r="VKQ68" s="469"/>
      <c r="VKR68" s="469"/>
      <c r="VKS68" s="469"/>
      <c r="VKT68" s="469"/>
      <c r="VKU68" s="469"/>
      <c r="VKV68" s="469"/>
      <c r="VKW68" s="469"/>
      <c r="VKX68" s="469"/>
      <c r="VKY68" s="469"/>
      <c r="VKZ68" s="469"/>
      <c r="VLA68" s="469"/>
      <c r="VLB68" s="469"/>
      <c r="VLC68" s="469"/>
      <c r="VLD68" s="469"/>
      <c r="VLE68" s="469"/>
      <c r="VLF68" s="469"/>
      <c r="VLG68" s="469"/>
      <c r="VLH68" s="469"/>
      <c r="VLI68" s="469"/>
      <c r="VLJ68" s="469"/>
      <c r="VLK68" s="469"/>
      <c r="VLL68" s="469"/>
      <c r="VLM68" s="469"/>
      <c r="VLN68" s="469"/>
      <c r="VLO68" s="469"/>
      <c r="VLP68" s="469"/>
      <c r="VLQ68" s="469"/>
      <c r="VLR68" s="469"/>
      <c r="VLS68" s="469"/>
      <c r="VLT68" s="469"/>
      <c r="VLU68" s="469"/>
      <c r="VLV68" s="469"/>
      <c r="VLW68" s="469"/>
      <c r="VLX68" s="469"/>
      <c r="VLY68" s="469"/>
      <c r="VLZ68" s="469"/>
      <c r="VMA68" s="469"/>
      <c r="VMB68" s="469"/>
      <c r="VMC68" s="469"/>
      <c r="VMD68" s="469"/>
      <c r="VME68" s="469"/>
      <c r="VMF68" s="469"/>
      <c r="VMG68" s="469"/>
      <c r="VMH68" s="469"/>
      <c r="VMI68" s="469"/>
      <c r="VMJ68" s="469"/>
      <c r="VMK68" s="469"/>
      <c r="VML68" s="469"/>
      <c r="VMM68" s="469"/>
      <c r="VMN68" s="469"/>
      <c r="VMO68" s="469"/>
      <c r="VMP68" s="469"/>
      <c r="VMQ68" s="469"/>
      <c r="VMR68" s="469"/>
      <c r="VMS68" s="469"/>
      <c r="VMT68" s="469"/>
      <c r="VMU68" s="469"/>
      <c r="VMV68" s="469"/>
      <c r="VMW68" s="469"/>
      <c r="VMX68" s="469"/>
      <c r="VMY68" s="469"/>
      <c r="VMZ68" s="469"/>
      <c r="VNA68" s="469"/>
      <c r="VNB68" s="469"/>
      <c r="VNC68" s="469"/>
      <c r="VND68" s="469"/>
      <c r="VNE68" s="469"/>
      <c r="VNF68" s="469"/>
      <c r="VNG68" s="469"/>
      <c r="VNH68" s="469"/>
      <c r="VNI68" s="469"/>
      <c r="VNJ68" s="469"/>
      <c r="VNK68" s="469"/>
      <c r="VNL68" s="469"/>
      <c r="VNM68" s="469"/>
      <c r="VNN68" s="469"/>
      <c r="VNO68" s="469"/>
      <c r="VNP68" s="469"/>
      <c r="VNQ68" s="469"/>
      <c r="VNR68" s="469"/>
      <c r="VNS68" s="469"/>
      <c r="VNT68" s="469"/>
      <c r="VNU68" s="469"/>
      <c r="VNV68" s="469"/>
      <c r="VNW68" s="469"/>
      <c r="VNX68" s="469"/>
      <c r="VNY68" s="469"/>
      <c r="VNZ68" s="469"/>
      <c r="VOA68" s="469"/>
      <c r="VOB68" s="469"/>
      <c r="VOC68" s="469"/>
      <c r="VOD68" s="469"/>
      <c r="VOE68" s="469"/>
      <c r="VOF68" s="469"/>
      <c r="VOG68" s="469"/>
      <c r="VOH68" s="469"/>
      <c r="VOI68" s="469"/>
      <c r="VOJ68" s="469"/>
      <c r="VOK68" s="469"/>
      <c r="VOL68" s="469"/>
      <c r="VOM68" s="469"/>
      <c r="VON68" s="469"/>
      <c r="VOO68" s="469"/>
      <c r="VOP68" s="469"/>
      <c r="VOQ68" s="469"/>
      <c r="VOR68" s="469"/>
      <c r="VOS68" s="469"/>
      <c r="VOT68" s="469"/>
      <c r="VOU68" s="469"/>
      <c r="VOV68" s="469"/>
      <c r="VOW68" s="469"/>
      <c r="VOX68" s="469"/>
      <c r="VOY68" s="469"/>
      <c r="VOZ68" s="469"/>
      <c r="VPA68" s="469"/>
      <c r="VPB68" s="469"/>
      <c r="VPC68" s="469"/>
      <c r="VPD68" s="469"/>
      <c r="VPE68" s="469"/>
      <c r="VPF68" s="469"/>
      <c r="VPG68" s="469"/>
      <c r="VPH68" s="469"/>
      <c r="VPI68" s="469"/>
      <c r="VPJ68" s="469"/>
      <c r="VPK68" s="469"/>
      <c r="VPL68" s="469"/>
      <c r="VPM68" s="469"/>
      <c r="VPN68" s="469"/>
      <c r="VPO68" s="469"/>
      <c r="VPP68" s="469"/>
      <c r="VPQ68" s="469"/>
      <c r="VPR68" s="469"/>
      <c r="VPS68" s="469"/>
      <c r="VPT68" s="469"/>
      <c r="VPU68" s="469"/>
      <c r="VPV68" s="469"/>
      <c r="VPW68" s="469"/>
      <c r="VPX68" s="469"/>
      <c r="VPY68" s="469"/>
      <c r="VPZ68" s="469"/>
      <c r="VQA68" s="469"/>
      <c r="VQB68" s="469"/>
      <c r="VQC68" s="469"/>
      <c r="VQD68" s="469"/>
      <c r="VQE68" s="469"/>
      <c r="VQF68" s="469"/>
      <c r="VQG68" s="469"/>
      <c r="VQH68" s="469"/>
      <c r="VQI68" s="469"/>
      <c r="VQJ68" s="469"/>
      <c r="VQK68" s="469"/>
      <c r="VQL68" s="469"/>
      <c r="VQM68" s="469"/>
      <c r="VQN68" s="469"/>
      <c r="VQO68" s="469"/>
      <c r="VQP68" s="469"/>
      <c r="VQQ68" s="469"/>
      <c r="VQR68" s="469"/>
      <c r="VQS68" s="469"/>
      <c r="VQT68" s="469"/>
      <c r="VQU68" s="469"/>
      <c r="VQV68" s="469"/>
      <c r="VQW68" s="469"/>
      <c r="VQX68" s="469"/>
      <c r="VQY68" s="469"/>
      <c r="VQZ68" s="469"/>
      <c r="VRA68" s="469"/>
      <c r="VRB68" s="469"/>
      <c r="VRC68" s="469"/>
      <c r="VRD68" s="469"/>
      <c r="VRE68" s="469"/>
      <c r="VRF68" s="469"/>
      <c r="VRG68" s="469"/>
      <c r="VRH68" s="469"/>
      <c r="VRI68" s="469"/>
      <c r="VRJ68" s="469"/>
      <c r="VRK68" s="469"/>
      <c r="VRL68" s="469"/>
      <c r="VRM68" s="469"/>
      <c r="VRN68" s="469"/>
      <c r="VRO68" s="469"/>
      <c r="VRP68" s="469"/>
      <c r="VRQ68" s="469"/>
      <c r="VRR68" s="469"/>
      <c r="VRS68" s="469"/>
      <c r="VRT68" s="469"/>
      <c r="VRU68" s="469"/>
      <c r="VRV68" s="469"/>
      <c r="VRW68" s="469"/>
      <c r="VRX68" s="469"/>
      <c r="VRY68" s="469"/>
      <c r="VRZ68" s="469"/>
      <c r="VSA68" s="469"/>
      <c r="VSB68" s="469"/>
      <c r="VSC68" s="469"/>
      <c r="VSD68" s="469"/>
      <c r="VSE68" s="469"/>
      <c r="VSF68" s="469"/>
      <c r="VSG68" s="469"/>
      <c r="VSH68" s="469"/>
      <c r="VSI68" s="469"/>
      <c r="VSJ68" s="469"/>
      <c r="VSK68" s="469"/>
      <c r="VSL68" s="469"/>
      <c r="VSM68" s="469"/>
      <c r="VSN68" s="469"/>
      <c r="VSO68" s="469"/>
      <c r="VSP68" s="469"/>
      <c r="VSQ68" s="469"/>
      <c r="VSR68" s="469"/>
      <c r="VSS68" s="469"/>
      <c r="VST68" s="469"/>
      <c r="VSU68" s="469"/>
      <c r="VSV68" s="469"/>
      <c r="VSW68" s="469"/>
      <c r="VSX68" s="469"/>
      <c r="VSY68" s="469"/>
      <c r="VSZ68" s="469"/>
      <c r="VTA68" s="469"/>
      <c r="VTB68" s="469"/>
      <c r="VTC68" s="469"/>
      <c r="VTD68" s="469"/>
      <c r="VTE68" s="469"/>
      <c r="VTF68" s="469"/>
      <c r="VTG68" s="469"/>
      <c r="VTH68" s="469"/>
      <c r="VTI68" s="469"/>
      <c r="VTJ68" s="469"/>
      <c r="VTK68" s="469"/>
      <c r="VTL68" s="469"/>
      <c r="VTM68" s="469"/>
      <c r="VTN68" s="469"/>
      <c r="VTO68" s="469"/>
      <c r="VTP68" s="469"/>
      <c r="VTQ68" s="469"/>
      <c r="VTR68" s="469"/>
      <c r="VTS68" s="469"/>
      <c r="VTT68" s="469"/>
      <c r="VTU68" s="469"/>
      <c r="VTV68" s="469"/>
      <c r="VTW68" s="469"/>
      <c r="VTX68" s="469"/>
      <c r="VTY68" s="469"/>
      <c r="VTZ68" s="469"/>
      <c r="VUA68" s="469"/>
      <c r="VUB68" s="469"/>
      <c r="VUC68" s="469"/>
      <c r="VUD68" s="469"/>
      <c r="VUE68" s="469"/>
      <c r="VUF68" s="469"/>
      <c r="VUG68" s="469"/>
      <c r="VUH68" s="469"/>
      <c r="VUI68" s="469"/>
      <c r="VUJ68" s="469"/>
      <c r="VUK68" s="469"/>
      <c r="VUL68" s="469"/>
      <c r="VUM68" s="469"/>
      <c r="VUN68" s="469"/>
      <c r="VUO68" s="469"/>
      <c r="VUP68" s="469"/>
      <c r="VUQ68" s="469"/>
      <c r="VUR68" s="469"/>
      <c r="VUS68" s="469"/>
      <c r="VUT68" s="469"/>
      <c r="VUU68" s="469"/>
      <c r="VUV68" s="469"/>
      <c r="VUW68" s="469"/>
      <c r="VUX68" s="469"/>
      <c r="VUY68" s="469"/>
      <c r="VUZ68" s="469"/>
      <c r="VVA68" s="469"/>
      <c r="VVB68" s="469"/>
      <c r="VVC68" s="469"/>
      <c r="VVD68" s="469"/>
      <c r="VVE68" s="469"/>
      <c r="VVF68" s="469"/>
      <c r="VVG68" s="469"/>
      <c r="VVH68" s="469"/>
      <c r="VVI68" s="469"/>
      <c r="VVJ68" s="469"/>
      <c r="VVK68" s="469"/>
      <c r="VVL68" s="469"/>
      <c r="VVM68" s="469"/>
      <c r="VVN68" s="469"/>
      <c r="VVO68" s="469"/>
      <c r="VVP68" s="469"/>
      <c r="VVQ68" s="469"/>
      <c r="VVR68" s="469"/>
      <c r="VVS68" s="469"/>
      <c r="VVT68" s="469"/>
      <c r="VVU68" s="469"/>
      <c r="VVV68" s="469"/>
      <c r="VVW68" s="469"/>
      <c r="VVX68" s="469"/>
      <c r="VVY68" s="469"/>
      <c r="VVZ68" s="469"/>
      <c r="VWA68" s="469"/>
      <c r="VWB68" s="469"/>
      <c r="VWC68" s="469"/>
      <c r="VWD68" s="469"/>
      <c r="VWE68" s="469"/>
      <c r="VWF68" s="469"/>
      <c r="VWG68" s="469"/>
      <c r="VWH68" s="469"/>
      <c r="VWI68" s="469"/>
      <c r="VWJ68" s="469"/>
      <c r="VWK68" s="469"/>
      <c r="VWL68" s="469"/>
      <c r="VWM68" s="469"/>
      <c r="VWN68" s="469"/>
      <c r="VWO68" s="469"/>
      <c r="VWP68" s="469"/>
      <c r="VWQ68" s="469"/>
      <c r="VWR68" s="469"/>
      <c r="VWS68" s="469"/>
      <c r="VWT68" s="469"/>
      <c r="VWU68" s="469"/>
      <c r="VWV68" s="469"/>
      <c r="VWW68" s="469"/>
      <c r="VWX68" s="469"/>
      <c r="VWY68" s="469"/>
      <c r="VWZ68" s="469"/>
      <c r="VXA68" s="469"/>
      <c r="VXB68" s="469"/>
      <c r="VXC68" s="469"/>
      <c r="VXD68" s="469"/>
      <c r="VXE68" s="469"/>
      <c r="VXF68" s="469"/>
      <c r="VXG68" s="469"/>
      <c r="VXH68" s="469"/>
      <c r="VXI68" s="469"/>
      <c r="VXJ68" s="469"/>
      <c r="VXK68" s="469"/>
      <c r="VXL68" s="469"/>
      <c r="VXM68" s="469"/>
      <c r="VXN68" s="469"/>
      <c r="VXO68" s="469"/>
      <c r="VXP68" s="469"/>
      <c r="VXQ68" s="469"/>
      <c r="VXR68" s="469"/>
      <c r="VXS68" s="469"/>
      <c r="VXT68" s="469"/>
      <c r="VXU68" s="469"/>
      <c r="VXV68" s="469"/>
      <c r="VXW68" s="469"/>
      <c r="VXX68" s="469"/>
      <c r="VXY68" s="469"/>
      <c r="VXZ68" s="469"/>
      <c r="VYA68" s="469"/>
      <c r="VYB68" s="469"/>
      <c r="VYC68" s="469"/>
      <c r="VYD68" s="469"/>
      <c r="VYE68" s="469"/>
      <c r="VYF68" s="469"/>
      <c r="VYG68" s="469"/>
      <c r="VYH68" s="469"/>
      <c r="VYI68" s="469"/>
      <c r="VYJ68" s="469"/>
      <c r="VYK68" s="469"/>
      <c r="VYL68" s="469"/>
      <c r="VYM68" s="469"/>
      <c r="VYN68" s="469"/>
      <c r="VYO68" s="469"/>
      <c r="VYP68" s="469"/>
      <c r="VYQ68" s="469"/>
      <c r="VYR68" s="469"/>
      <c r="VYS68" s="469"/>
      <c r="VYT68" s="469"/>
      <c r="VYU68" s="469"/>
      <c r="VYV68" s="469"/>
      <c r="VYW68" s="469"/>
      <c r="VYX68" s="469"/>
      <c r="VYY68" s="469"/>
      <c r="VYZ68" s="469"/>
      <c r="VZA68" s="469"/>
      <c r="VZB68" s="469"/>
      <c r="VZC68" s="469"/>
      <c r="VZD68" s="469"/>
      <c r="VZE68" s="469"/>
      <c r="VZF68" s="469"/>
      <c r="VZG68" s="469"/>
      <c r="VZH68" s="469"/>
      <c r="VZI68" s="469"/>
      <c r="VZJ68" s="469"/>
      <c r="VZK68" s="469"/>
      <c r="VZL68" s="469"/>
      <c r="VZM68" s="469"/>
      <c r="VZN68" s="469"/>
      <c r="VZO68" s="469"/>
      <c r="VZP68" s="469"/>
      <c r="VZQ68" s="469"/>
      <c r="VZR68" s="469"/>
      <c r="VZS68" s="469"/>
      <c r="VZT68" s="469"/>
      <c r="VZU68" s="469"/>
      <c r="VZV68" s="469"/>
      <c r="VZW68" s="469"/>
      <c r="VZX68" s="469"/>
      <c r="VZY68" s="469"/>
      <c r="VZZ68" s="469"/>
      <c r="WAA68" s="469"/>
      <c r="WAB68" s="469"/>
      <c r="WAC68" s="469"/>
      <c r="WAD68" s="469"/>
      <c r="WAE68" s="469"/>
      <c r="WAF68" s="469"/>
      <c r="WAG68" s="469"/>
      <c r="WAH68" s="469"/>
      <c r="WAI68" s="469"/>
      <c r="WAJ68" s="469"/>
      <c r="WAK68" s="469"/>
      <c r="WAL68" s="469"/>
      <c r="WAM68" s="469"/>
      <c r="WAN68" s="469"/>
      <c r="WAO68" s="469"/>
      <c r="WAP68" s="469"/>
      <c r="WAQ68" s="469"/>
      <c r="WAR68" s="469"/>
      <c r="WAS68" s="469"/>
      <c r="WAT68" s="469"/>
      <c r="WAU68" s="469"/>
      <c r="WAV68" s="469"/>
      <c r="WAW68" s="469"/>
      <c r="WAX68" s="469"/>
      <c r="WAY68" s="469"/>
      <c r="WAZ68" s="469"/>
      <c r="WBA68" s="469"/>
      <c r="WBB68" s="469"/>
      <c r="WBC68" s="469"/>
      <c r="WBD68" s="469"/>
      <c r="WBE68" s="469"/>
      <c r="WBF68" s="469"/>
      <c r="WBG68" s="469"/>
      <c r="WBH68" s="469"/>
      <c r="WBI68" s="469"/>
      <c r="WBJ68" s="469"/>
      <c r="WBK68" s="469"/>
      <c r="WBL68" s="469"/>
      <c r="WBM68" s="469"/>
      <c r="WBN68" s="469"/>
      <c r="WBO68" s="469"/>
      <c r="WBP68" s="469"/>
      <c r="WBQ68" s="469"/>
      <c r="WBR68" s="469"/>
      <c r="WBS68" s="469"/>
      <c r="WBT68" s="469"/>
      <c r="WBU68" s="469"/>
      <c r="WBV68" s="469"/>
      <c r="WBW68" s="469"/>
      <c r="WBX68" s="469"/>
      <c r="WBY68" s="469"/>
      <c r="WBZ68" s="469"/>
      <c r="WCA68" s="469"/>
      <c r="WCB68" s="469"/>
      <c r="WCC68" s="469"/>
      <c r="WCD68" s="469"/>
      <c r="WCE68" s="469"/>
      <c r="WCF68" s="469"/>
      <c r="WCG68" s="469"/>
      <c r="WCH68" s="469"/>
      <c r="WCI68" s="469"/>
      <c r="WCJ68" s="469"/>
      <c r="WCK68" s="469"/>
      <c r="WCL68" s="469"/>
      <c r="WCM68" s="469"/>
      <c r="WCN68" s="469"/>
      <c r="WCO68" s="469"/>
      <c r="WCP68" s="469"/>
      <c r="WCQ68" s="469"/>
      <c r="WCR68" s="469"/>
      <c r="WCS68" s="469"/>
      <c r="WCT68" s="469"/>
      <c r="WCU68" s="469"/>
      <c r="WCV68" s="469"/>
      <c r="WCW68" s="469"/>
      <c r="WCX68" s="469"/>
      <c r="WCY68" s="469"/>
      <c r="WCZ68" s="469"/>
      <c r="WDA68" s="469"/>
      <c r="WDB68" s="469"/>
      <c r="WDC68" s="469"/>
      <c r="WDD68" s="469"/>
      <c r="WDE68" s="469"/>
      <c r="WDF68" s="469"/>
      <c r="WDG68" s="469"/>
      <c r="WDH68" s="469"/>
      <c r="WDI68" s="469"/>
      <c r="WDJ68" s="469"/>
      <c r="WDK68" s="469"/>
      <c r="WDL68" s="469"/>
      <c r="WDM68" s="469"/>
      <c r="WDN68" s="469"/>
      <c r="WDO68" s="469"/>
      <c r="WDP68" s="469"/>
      <c r="WDQ68" s="469"/>
      <c r="WDR68" s="469"/>
      <c r="WDS68" s="469"/>
      <c r="WDT68" s="469"/>
      <c r="WDU68" s="469"/>
      <c r="WDV68" s="469"/>
      <c r="WDW68" s="469"/>
      <c r="WDX68" s="469"/>
      <c r="WDY68" s="469"/>
      <c r="WDZ68" s="469"/>
      <c r="WEA68" s="469"/>
      <c r="WEB68" s="469"/>
      <c r="WEC68" s="469"/>
      <c r="WED68" s="469"/>
      <c r="WEE68" s="469"/>
      <c r="WEF68" s="469"/>
      <c r="WEG68" s="469"/>
      <c r="WEH68" s="469"/>
      <c r="WEI68" s="469"/>
      <c r="WEJ68" s="469"/>
      <c r="WEK68" s="469"/>
      <c r="WEL68" s="469"/>
      <c r="WEM68" s="469"/>
      <c r="WEN68" s="469"/>
      <c r="WEO68" s="469"/>
      <c r="WEP68" s="469"/>
      <c r="WEQ68" s="469"/>
      <c r="WER68" s="469"/>
      <c r="WES68" s="469"/>
      <c r="WET68" s="469"/>
      <c r="WEU68" s="469"/>
      <c r="WEV68" s="469"/>
      <c r="WEW68" s="469"/>
      <c r="WEX68" s="469"/>
      <c r="WEY68" s="469"/>
      <c r="WEZ68" s="469"/>
      <c r="WFA68" s="469"/>
      <c r="WFB68" s="469"/>
      <c r="WFC68" s="469"/>
      <c r="WFD68" s="469"/>
      <c r="WFE68" s="469"/>
      <c r="WFF68" s="469"/>
      <c r="WFG68" s="469"/>
      <c r="WFH68" s="469"/>
      <c r="WFI68" s="469"/>
      <c r="WFJ68" s="469"/>
      <c r="WFK68" s="469"/>
      <c r="WFL68" s="469"/>
      <c r="WFM68" s="469"/>
      <c r="WFN68" s="469"/>
      <c r="WFO68" s="469"/>
      <c r="WFP68" s="469"/>
      <c r="WFQ68" s="469"/>
      <c r="WFR68" s="469"/>
      <c r="WFS68" s="469"/>
      <c r="WFT68" s="469"/>
      <c r="WFU68" s="469"/>
      <c r="WFV68" s="469"/>
      <c r="WFW68" s="469"/>
      <c r="WFX68" s="469"/>
      <c r="WFY68" s="469"/>
      <c r="WFZ68" s="469"/>
      <c r="WGA68" s="469"/>
      <c r="WGB68" s="469"/>
      <c r="WGC68" s="469"/>
      <c r="WGD68" s="469"/>
      <c r="WGE68" s="469"/>
      <c r="WGF68" s="469"/>
      <c r="WGG68" s="469"/>
      <c r="WGH68" s="469"/>
      <c r="WGI68" s="469"/>
      <c r="WGJ68" s="469"/>
      <c r="WGK68" s="469"/>
      <c r="WGL68" s="469"/>
      <c r="WGM68" s="469"/>
      <c r="WGN68" s="469"/>
      <c r="WGO68" s="469"/>
      <c r="WGP68" s="469"/>
      <c r="WGQ68" s="469"/>
      <c r="WGR68" s="469"/>
      <c r="WGS68" s="469"/>
      <c r="WGT68" s="469"/>
      <c r="WGU68" s="469"/>
      <c r="WGV68" s="469"/>
      <c r="WGW68" s="469"/>
      <c r="WGX68" s="469"/>
      <c r="WGY68" s="469"/>
      <c r="WGZ68" s="469"/>
      <c r="WHA68" s="469"/>
      <c r="WHB68" s="469"/>
      <c r="WHC68" s="469"/>
      <c r="WHD68" s="469"/>
      <c r="WHE68" s="469"/>
      <c r="WHF68" s="469"/>
      <c r="WHG68" s="469"/>
      <c r="WHH68" s="469"/>
      <c r="WHI68" s="469"/>
      <c r="WHJ68" s="469"/>
      <c r="WHK68" s="469"/>
      <c r="WHL68" s="469"/>
      <c r="WHM68" s="469"/>
      <c r="WHN68" s="469"/>
      <c r="WHO68" s="469"/>
      <c r="WHP68" s="469"/>
      <c r="WHQ68" s="469"/>
      <c r="WHR68" s="469"/>
      <c r="WHS68" s="469"/>
      <c r="WHT68" s="469"/>
      <c r="WHU68" s="469"/>
      <c r="WHV68" s="469"/>
      <c r="WHW68" s="469"/>
      <c r="WHX68" s="469"/>
      <c r="WHY68" s="469"/>
      <c r="WHZ68" s="469"/>
      <c r="WIA68" s="469"/>
      <c r="WIB68" s="469"/>
      <c r="WIC68" s="469"/>
      <c r="WID68" s="469"/>
      <c r="WIE68" s="469"/>
      <c r="WIF68" s="469"/>
      <c r="WIG68" s="469"/>
      <c r="WIH68" s="469"/>
      <c r="WII68" s="469"/>
      <c r="WIJ68" s="469"/>
      <c r="WIK68" s="469"/>
      <c r="WIL68" s="469"/>
      <c r="WIM68" s="469"/>
      <c r="WIN68" s="469"/>
      <c r="WIO68" s="469"/>
      <c r="WIP68" s="469"/>
      <c r="WIQ68" s="469"/>
      <c r="WIR68" s="469"/>
      <c r="WIS68" s="469"/>
      <c r="WIT68" s="469"/>
      <c r="WIU68" s="469"/>
      <c r="WIV68" s="469"/>
      <c r="WIW68" s="469"/>
      <c r="WIX68" s="469"/>
      <c r="WIY68" s="469"/>
      <c r="WIZ68" s="469"/>
      <c r="WJA68" s="469"/>
      <c r="WJB68" s="469"/>
      <c r="WJC68" s="469"/>
      <c r="WJD68" s="469"/>
      <c r="WJE68" s="469"/>
      <c r="WJF68" s="469"/>
      <c r="WJG68" s="469"/>
      <c r="WJH68" s="469"/>
      <c r="WJI68" s="469"/>
      <c r="WJJ68" s="469"/>
      <c r="WJK68" s="469"/>
      <c r="WJL68" s="469"/>
      <c r="WJM68" s="469"/>
      <c r="WJN68" s="469"/>
      <c r="WJO68" s="469"/>
      <c r="WJP68" s="469"/>
      <c r="WJQ68" s="469"/>
      <c r="WJR68" s="469"/>
      <c r="WJS68" s="469"/>
      <c r="WJT68" s="469"/>
      <c r="WJU68" s="469"/>
      <c r="WJV68" s="469"/>
      <c r="WJW68" s="469"/>
      <c r="WJX68" s="469"/>
      <c r="WJY68" s="469"/>
      <c r="WJZ68" s="469"/>
      <c r="WKA68" s="469"/>
      <c r="WKB68" s="469"/>
      <c r="WKC68" s="469"/>
      <c r="WKD68" s="469"/>
      <c r="WKE68" s="469"/>
      <c r="WKF68" s="469"/>
      <c r="WKG68" s="469"/>
      <c r="WKH68" s="469"/>
      <c r="WKI68" s="469"/>
      <c r="WKJ68" s="469"/>
      <c r="WKK68" s="469"/>
      <c r="WKL68" s="469"/>
      <c r="WKM68" s="469"/>
      <c r="WKN68" s="469"/>
      <c r="WKO68" s="469"/>
      <c r="WKP68" s="469"/>
      <c r="WKQ68" s="469"/>
      <c r="WKR68" s="469"/>
      <c r="WKS68" s="469"/>
      <c r="WKT68" s="469"/>
      <c r="WKU68" s="469"/>
      <c r="WKV68" s="469"/>
      <c r="WKW68" s="469"/>
      <c r="WKX68" s="469"/>
      <c r="WKY68" s="469"/>
      <c r="WKZ68" s="469"/>
      <c r="WLA68" s="469"/>
      <c r="WLB68" s="469"/>
      <c r="WLC68" s="469"/>
      <c r="WLD68" s="469"/>
      <c r="WLE68" s="469"/>
      <c r="WLF68" s="469"/>
      <c r="WLG68" s="469"/>
      <c r="WLH68" s="469"/>
      <c r="WLI68" s="469"/>
      <c r="WLJ68" s="469"/>
      <c r="WLK68" s="469"/>
      <c r="WLL68" s="469"/>
      <c r="WLM68" s="469"/>
      <c r="WLN68" s="469"/>
      <c r="WLO68" s="469"/>
      <c r="WLP68" s="469"/>
      <c r="WLQ68" s="469"/>
      <c r="WLR68" s="469"/>
      <c r="WLS68" s="469"/>
      <c r="WLT68" s="469"/>
      <c r="WLU68" s="469"/>
      <c r="WLV68" s="469"/>
      <c r="WLW68" s="469"/>
      <c r="WLX68" s="469"/>
      <c r="WLY68" s="469"/>
      <c r="WLZ68" s="469"/>
      <c r="WMA68" s="469"/>
      <c r="WMB68" s="469"/>
      <c r="WMC68" s="469"/>
      <c r="WMD68" s="469"/>
      <c r="WME68" s="469"/>
      <c r="WMF68" s="469"/>
      <c r="WMG68" s="469"/>
      <c r="WMH68" s="469"/>
      <c r="WMI68" s="469"/>
      <c r="WMJ68" s="469"/>
      <c r="WMK68" s="469"/>
      <c r="WML68" s="469"/>
      <c r="WMM68" s="469"/>
      <c r="WMN68" s="469"/>
      <c r="WMO68" s="469"/>
      <c r="WMP68" s="469"/>
      <c r="WMQ68" s="469"/>
      <c r="WMR68" s="469"/>
      <c r="WMS68" s="469"/>
      <c r="WMT68" s="469"/>
      <c r="WMU68" s="469"/>
      <c r="WMV68" s="469"/>
      <c r="WMW68" s="469"/>
      <c r="WMX68" s="469"/>
      <c r="WMY68" s="469"/>
      <c r="WMZ68" s="469"/>
      <c r="WNA68" s="469"/>
      <c r="WNB68" s="469"/>
      <c r="WNC68" s="469"/>
      <c r="WND68" s="469"/>
      <c r="WNE68" s="469"/>
      <c r="WNF68" s="469"/>
      <c r="WNG68" s="469"/>
      <c r="WNH68" s="469"/>
      <c r="WNI68" s="469"/>
      <c r="WNJ68" s="469"/>
      <c r="WNK68" s="469"/>
      <c r="WNL68" s="469"/>
      <c r="WNM68" s="469"/>
      <c r="WNN68" s="469"/>
      <c r="WNO68" s="469"/>
      <c r="WNP68" s="469"/>
      <c r="WNQ68" s="469"/>
      <c r="WNR68" s="469"/>
      <c r="WNS68" s="469"/>
      <c r="WNT68" s="469"/>
      <c r="WNU68" s="469"/>
      <c r="WNV68" s="469"/>
      <c r="WNW68" s="469"/>
      <c r="WNX68" s="469"/>
      <c r="WNY68" s="469"/>
      <c r="WNZ68" s="469"/>
      <c r="WOA68" s="469"/>
      <c r="WOB68" s="469"/>
      <c r="WOC68" s="469"/>
      <c r="WOD68" s="469"/>
      <c r="WOE68" s="469"/>
      <c r="WOF68" s="469"/>
      <c r="WOG68" s="469"/>
      <c r="WOH68" s="469"/>
      <c r="WOI68" s="469"/>
      <c r="WOJ68" s="469"/>
      <c r="WOK68" s="469"/>
      <c r="WOL68" s="469"/>
      <c r="WOM68" s="469"/>
      <c r="WON68" s="469"/>
      <c r="WOO68" s="469"/>
      <c r="WOP68" s="469"/>
      <c r="WOQ68" s="469"/>
      <c r="WOR68" s="469"/>
      <c r="WOS68" s="469"/>
      <c r="WOT68" s="469"/>
      <c r="WOU68" s="469"/>
      <c r="WOV68" s="469"/>
      <c r="WOW68" s="469"/>
      <c r="WOX68" s="469"/>
      <c r="WOY68" s="469"/>
      <c r="WOZ68" s="469"/>
      <c r="WPA68" s="469"/>
      <c r="WPB68" s="469"/>
      <c r="WPC68" s="469"/>
      <c r="WPD68" s="469"/>
      <c r="WPE68" s="469"/>
      <c r="WPF68" s="469"/>
      <c r="WPG68" s="469"/>
      <c r="WPH68" s="469"/>
      <c r="WPI68" s="469"/>
      <c r="WPJ68" s="469"/>
      <c r="WPK68" s="469"/>
      <c r="WPL68" s="469"/>
      <c r="WPM68" s="469"/>
      <c r="WPN68" s="469"/>
      <c r="WPO68" s="469"/>
      <c r="WPP68" s="469"/>
      <c r="WPQ68" s="469"/>
      <c r="WPR68" s="469"/>
      <c r="WPS68" s="469"/>
      <c r="WPT68" s="469"/>
      <c r="WPU68" s="469"/>
      <c r="WPV68" s="469"/>
      <c r="WPW68" s="469"/>
      <c r="WPX68" s="469"/>
      <c r="WPY68" s="469"/>
      <c r="WPZ68" s="469"/>
      <c r="WQA68" s="469"/>
      <c r="WQB68" s="469"/>
      <c r="WQC68" s="469"/>
      <c r="WQD68" s="469"/>
      <c r="WQE68" s="469"/>
      <c r="WQF68" s="469"/>
      <c r="WQG68" s="469"/>
      <c r="WQH68" s="469"/>
      <c r="WQI68" s="469"/>
      <c r="WQJ68" s="469"/>
      <c r="WQK68" s="469"/>
      <c r="WQL68" s="469"/>
      <c r="WQM68" s="469"/>
      <c r="WQN68" s="469"/>
      <c r="WQO68" s="469"/>
      <c r="WQP68" s="469"/>
      <c r="WQQ68" s="469"/>
      <c r="WQR68" s="469"/>
      <c r="WQS68" s="469"/>
      <c r="WQT68" s="469"/>
      <c r="WQU68" s="469"/>
      <c r="WQV68" s="469"/>
      <c r="WQW68" s="469"/>
      <c r="WQX68" s="469"/>
      <c r="WQY68" s="469"/>
      <c r="WQZ68" s="469"/>
      <c r="WRA68" s="469"/>
      <c r="WRB68" s="469"/>
      <c r="WRC68" s="469"/>
      <c r="WRD68" s="469"/>
      <c r="WRE68" s="469"/>
      <c r="WRF68" s="469"/>
      <c r="WRG68" s="469"/>
      <c r="WRH68" s="469"/>
      <c r="WRI68" s="469"/>
      <c r="WRJ68" s="469"/>
      <c r="WRK68" s="469"/>
      <c r="WRL68" s="469"/>
      <c r="WRM68" s="469"/>
      <c r="WRN68" s="469"/>
      <c r="WRO68" s="469"/>
      <c r="WRP68" s="469"/>
      <c r="WRQ68" s="469"/>
      <c r="WRR68" s="469"/>
      <c r="WRS68" s="469"/>
      <c r="WRT68" s="469"/>
      <c r="WRU68" s="469"/>
      <c r="WRV68" s="469"/>
      <c r="WRW68" s="469"/>
      <c r="WRX68" s="469"/>
      <c r="WRY68" s="469"/>
      <c r="WRZ68" s="469"/>
      <c r="WSA68" s="469"/>
      <c r="WSB68" s="469"/>
      <c r="WSC68" s="469"/>
      <c r="WSD68" s="469"/>
      <c r="WSE68" s="469"/>
      <c r="WSF68" s="469"/>
      <c r="WSG68" s="469"/>
      <c r="WSH68" s="469"/>
      <c r="WSI68" s="469"/>
      <c r="WSJ68" s="469"/>
      <c r="WSK68" s="469"/>
      <c r="WSL68" s="469"/>
      <c r="WSM68" s="469"/>
      <c r="WSN68" s="469"/>
      <c r="WSO68" s="469"/>
      <c r="WSP68" s="469"/>
      <c r="WSQ68" s="469"/>
      <c r="WSR68" s="469"/>
      <c r="WSS68" s="469"/>
      <c r="WST68" s="469"/>
      <c r="WSU68" s="469"/>
      <c r="WSV68" s="469"/>
      <c r="WSW68" s="469"/>
      <c r="WSX68" s="469"/>
      <c r="WSY68" s="469"/>
      <c r="WSZ68" s="469"/>
      <c r="WTA68" s="469"/>
      <c r="WTB68" s="469"/>
      <c r="WTC68" s="469"/>
      <c r="WTD68" s="469"/>
      <c r="WTE68" s="469"/>
      <c r="WTF68" s="469"/>
      <c r="WTG68" s="469"/>
      <c r="WTH68" s="469"/>
      <c r="WTI68" s="469"/>
      <c r="WTJ68" s="469"/>
      <c r="WTK68" s="469"/>
      <c r="WTL68" s="469"/>
      <c r="WTM68" s="469"/>
      <c r="WTN68" s="469"/>
      <c r="WTO68" s="469"/>
      <c r="WTP68" s="469"/>
      <c r="WTQ68" s="469"/>
      <c r="WTR68" s="469"/>
      <c r="WTS68" s="469"/>
      <c r="WTT68" s="469"/>
      <c r="WTU68" s="469"/>
      <c r="WTV68" s="469"/>
      <c r="WTW68" s="469"/>
      <c r="WTX68" s="469"/>
      <c r="WTY68" s="469"/>
      <c r="WTZ68" s="469"/>
      <c r="WUA68" s="469"/>
      <c r="WUB68" s="469"/>
      <c r="WUC68" s="469"/>
      <c r="WUD68" s="469"/>
      <c r="WUE68" s="469"/>
      <c r="WUF68" s="469"/>
      <c r="WUG68" s="469"/>
      <c r="WUH68" s="469"/>
      <c r="WUI68" s="469"/>
      <c r="WUJ68" s="469"/>
      <c r="WUK68" s="469"/>
      <c r="WUL68" s="469"/>
      <c r="WUM68" s="469"/>
      <c r="WUN68" s="469"/>
      <c r="WUO68" s="469"/>
      <c r="WUP68" s="469"/>
      <c r="WUQ68" s="469"/>
      <c r="WUR68" s="469"/>
      <c r="WUS68" s="469"/>
      <c r="WUT68" s="469"/>
      <c r="WUU68" s="469"/>
      <c r="WUV68" s="469"/>
      <c r="WUW68" s="469"/>
      <c r="WUX68" s="469"/>
      <c r="WUY68" s="469"/>
      <c r="WUZ68" s="469"/>
      <c r="WVA68" s="469"/>
      <c r="WVB68" s="469"/>
      <c r="WVC68" s="469"/>
      <c r="WVD68" s="469"/>
      <c r="WVE68" s="469"/>
      <c r="WVF68" s="469"/>
      <c r="WVG68" s="469"/>
      <c r="WVH68" s="469"/>
      <c r="WVI68" s="469"/>
      <c r="WVJ68" s="469"/>
      <c r="WVK68" s="469"/>
      <c r="WVL68" s="469"/>
      <c r="WVM68" s="469"/>
      <c r="WVN68" s="469"/>
      <c r="WVO68" s="469"/>
      <c r="WVP68" s="469"/>
      <c r="WVQ68" s="469"/>
      <c r="WVR68" s="469"/>
      <c r="WVS68" s="469"/>
      <c r="WVT68" s="469"/>
      <c r="WVU68" s="469"/>
      <c r="WVV68" s="469"/>
      <c r="WVW68" s="469"/>
      <c r="WVX68" s="469"/>
      <c r="WVY68" s="469"/>
      <c r="WVZ68" s="469"/>
      <c r="WWA68" s="469"/>
      <c r="WWB68" s="469"/>
      <c r="WWC68" s="469"/>
      <c r="WWD68" s="469"/>
      <c r="WWE68" s="469"/>
      <c r="WWF68" s="469"/>
      <c r="WWG68" s="469"/>
      <c r="WWH68" s="469"/>
      <c r="WWI68" s="469"/>
      <c r="WWJ68" s="469"/>
      <c r="WWK68" s="469"/>
      <c r="WWL68" s="469"/>
      <c r="WWM68" s="469"/>
      <c r="WWN68" s="469"/>
      <c r="WWO68" s="469"/>
      <c r="WWP68" s="469"/>
      <c r="WWQ68" s="469"/>
      <c r="WWR68" s="469"/>
      <c r="WWS68" s="469"/>
      <c r="WWT68" s="469"/>
      <c r="WWU68" s="469"/>
      <c r="WWV68" s="469"/>
      <c r="WWW68" s="469"/>
      <c r="WWX68" s="469"/>
      <c r="WWY68" s="469"/>
      <c r="WWZ68" s="469"/>
      <c r="WXA68" s="469"/>
      <c r="WXB68" s="469"/>
      <c r="WXC68" s="469"/>
      <c r="WXD68" s="469"/>
      <c r="WXE68" s="469"/>
      <c r="WXF68" s="469"/>
      <c r="WXG68" s="469"/>
      <c r="WXH68" s="469"/>
      <c r="WXI68" s="469"/>
      <c r="WXJ68" s="469"/>
      <c r="WXK68" s="469"/>
      <c r="WXL68" s="469"/>
      <c r="WXM68" s="469"/>
      <c r="WXN68" s="469"/>
      <c r="WXO68" s="469"/>
      <c r="WXP68" s="469"/>
      <c r="WXQ68" s="469"/>
      <c r="WXR68" s="469"/>
      <c r="WXS68" s="469"/>
      <c r="WXT68" s="469"/>
      <c r="WXU68" s="469"/>
      <c r="WXV68" s="469"/>
      <c r="WXW68" s="469"/>
      <c r="WXX68" s="469"/>
      <c r="WXY68" s="469"/>
      <c r="WXZ68" s="469"/>
      <c r="WYA68" s="469"/>
      <c r="WYB68" s="469"/>
      <c r="WYC68" s="469"/>
      <c r="WYD68" s="469"/>
      <c r="WYE68" s="469"/>
      <c r="WYF68" s="469"/>
      <c r="WYG68" s="469"/>
      <c r="WYH68" s="469"/>
      <c r="WYI68" s="469"/>
      <c r="WYJ68" s="469"/>
      <c r="WYK68" s="469"/>
      <c r="WYL68" s="469"/>
      <c r="WYM68" s="469"/>
      <c r="WYN68" s="469"/>
      <c r="WYO68" s="469"/>
      <c r="WYP68" s="469"/>
      <c r="WYQ68" s="469"/>
      <c r="WYR68" s="469"/>
      <c r="WYS68" s="469"/>
      <c r="WYT68" s="469"/>
      <c r="WYU68" s="469"/>
      <c r="WYV68" s="469"/>
      <c r="WYW68" s="469"/>
      <c r="WYX68" s="469"/>
      <c r="WYY68" s="469"/>
      <c r="WYZ68" s="469"/>
      <c r="WZA68" s="469"/>
      <c r="WZB68" s="469"/>
      <c r="WZC68" s="469"/>
      <c r="WZD68" s="469"/>
      <c r="WZE68" s="469"/>
      <c r="WZF68" s="469"/>
      <c r="WZG68" s="469"/>
      <c r="WZH68" s="469"/>
      <c r="WZI68" s="469"/>
      <c r="WZJ68" s="469"/>
      <c r="WZK68" s="469"/>
      <c r="WZL68" s="469"/>
      <c r="WZM68" s="469"/>
      <c r="WZN68" s="469"/>
      <c r="WZO68" s="469"/>
      <c r="WZP68" s="469"/>
      <c r="WZQ68" s="469"/>
      <c r="WZR68" s="469"/>
      <c r="WZS68" s="469"/>
      <c r="WZT68" s="469"/>
      <c r="WZU68" s="469"/>
      <c r="WZV68" s="469"/>
      <c r="WZW68" s="469"/>
      <c r="WZX68" s="469"/>
      <c r="WZY68" s="469"/>
      <c r="WZZ68" s="469"/>
      <c r="XAA68" s="469"/>
      <c r="XAB68" s="469"/>
      <c r="XAC68" s="469"/>
      <c r="XAD68" s="469"/>
      <c r="XAE68" s="469"/>
      <c r="XAF68" s="469"/>
      <c r="XAG68" s="469"/>
      <c r="XAH68" s="469"/>
      <c r="XAI68" s="469"/>
      <c r="XAJ68" s="469"/>
      <c r="XAK68" s="469"/>
      <c r="XAL68" s="469"/>
      <c r="XAM68" s="469"/>
      <c r="XAN68" s="469"/>
      <c r="XAO68" s="469"/>
      <c r="XAP68" s="469"/>
      <c r="XAQ68" s="469"/>
      <c r="XAR68" s="469"/>
      <c r="XAS68" s="469"/>
      <c r="XAT68" s="469"/>
      <c r="XAU68" s="469"/>
      <c r="XAV68" s="469"/>
      <c r="XAW68" s="469"/>
      <c r="XAX68" s="469"/>
      <c r="XAY68" s="469"/>
      <c r="XAZ68" s="469"/>
      <c r="XBA68" s="469"/>
      <c r="XBB68" s="469"/>
      <c r="XBC68" s="469"/>
      <c r="XBD68" s="469"/>
      <c r="XBE68" s="469"/>
      <c r="XBF68" s="469"/>
      <c r="XBG68" s="469"/>
      <c r="XBH68" s="469"/>
      <c r="XBI68" s="469"/>
      <c r="XBJ68" s="469"/>
      <c r="XBK68" s="469"/>
      <c r="XBL68" s="469"/>
      <c r="XBM68" s="469"/>
      <c r="XBN68" s="469"/>
      <c r="XBO68" s="469"/>
      <c r="XBP68" s="469"/>
      <c r="XBQ68" s="469"/>
      <c r="XBR68" s="469"/>
      <c r="XBS68" s="469"/>
      <c r="XBT68" s="469"/>
      <c r="XBU68" s="469"/>
      <c r="XBV68" s="469"/>
      <c r="XBW68" s="469"/>
      <c r="XBX68" s="469"/>
      <c r="XBY68" s="469"/>
      <c r="XBZ68" s="469"/>
      <c r="XCA68" s="469"/>
      <c r="XCB68" s="469"/>
      <c r="XCC68" s="469"/>
      <c r="XCD68" s="469"/>
      <c r="XCE68" s="469"/>
      <c r="XCF68" s="469"/>
      <c r="XCG68" s="469"/>
      <c r="XCH68" s="469"/>
      <c r="XCI68" s="469"/>
      <c r="XCJ68" s="469"/>
      <c r="XCK68" s="469"/>
      <c r="XCL68" s="469"/>
      <c r="XCM68" s="469"/>
      <c r="XCN68" s="469"/>
      <c r="XCO68" s="469"/>
      <c r="XCP68" s="469"/>
      <c r="XCQ68" s="469"/>
      <c r="XCR68" s="469"/>
      <c r="XCS68" s="469"/>
      <c r="XCT68" s="469"/>
      <c r="XCU68" s="469"/>
      <c r="XCV68" s="469"/>
      <c r="XCW68" s="469"/>
      <c r="XCX68" s="469"/>
      <c r="XCY68" s="469"/>
      <c r="XCZ68" s="469"/>
      <c r="XDA68" s="469"/>
      <c r="XDB68" s="469"/>
      <c r="XDC68" s="469"/>
      <c r="XDD68" s="469"/>
      <c r="XDE68" s="469"/>
      <c r="XDF68" s="469"/>
      <c r="XDG68" s="469"/>
      <c r="XDH68" s="469"/>
      <c r="XDI68" s="469"/>
      <c r="XDJ68" s="469"/>
      <c r="XDK68" s="469"/>
      <c r="XDL68" s="469"/>
      <c r="XDM68" s="469"/>
      <c r="XDN68" s="469"/>
      <c r="XDO68" s="469"/>
      <c r="XDP68" s="469"/>
      <c r="XDQ68" s="469"/>
      <c r="XDR68" s="469"/>
      <c r="XDS68" s="469"/>
      <c r="XDT68" s="469"/>
      <c r="XDU68" s="469"/>
      <c r="XDV68" s="469"/>
      <c r="XDW68" s="469"/>
      <c r="XDX68" s="469"/>
      <c r="XDY68" s="469"/>
      <c r="XDZ68" s="469"/>
      <c r="XEA68" s="469"/>
      <c r="XEB68" s="469"/>
      <c r="XEC68" s="469"/>
      <c r="XED68" s="469"/>
      <c r="XEE68" s="469"/>
      <c r="XEF68" s="469"/>
      <c r="XEG68" s="469"/>
      <c r="XEH68" s="469"/>
      <c r="XEI68" s="469"/>
      <c r="XEJ68" s="469"/>
      <c r="XEK68" s="469"/>
      <c r="XEL68" s="469"/>
      <c r="XEM68" s="469"/>
      <c r="XEN68" s="469"/>
      <c r="XEO68" s="469"/>
      <c r="XEP68" s="469"/>
      <c r="XEQ68" s="469"/>
      <c r="XER68" s="469"/>
      <c r="XES68" s="469"/>
      <c r="XET68" s="469"/>
      <c r="XEU68" s="469"/>
      <c r="XEV68" s="469"/>
      <c r="XEW68" s="469"/>
      <c r="XEX68" s="469"/>
      <c r="XEY68" s="469"/>
      <c r="XEZ68" s="469"/>
      <c r="XFA68" s="469"/>
      <c r="XFB68" s="469"/>
      <c r="XFC68" s="469"/>
      <c r="XFD68" s="469"/>
    </row>
    <row r="69" spans="1:16384" s="465" customFormat="1">
      <c r="A69" s="469"/>
      <c r="B69" s="470" t="s">
        <v>567</v>
      </c>
      <c r="C69" s="469"/>
      <c r="D69" s="469"/>
      <c r="E69" s="465">
        <f>IF('Capital Structure'!$D$17='Capital Structure'!$E$17,E57+E60,E64)</f>
        <v>0</v>
      </c>
      <c r="F69" s="465">
        <f>IF('Capital Structure'!$D$17='Capital Structure'!$E$17,F57+F60,F64)</f>
        <v>0</v>
      </c>
      <c r="G69" s="465">
        <f>IF('Capital Structure'!$D$17='Capital Structure'!$E$17,G57+G60,G64)</f>
        <v>0</v>
      </c>
      <c r="H69" s="465">
        <f>IF('Capital Structure'!$D$17='Capital Structure'!$E$17,H57+H60,H64)</f>
        <v>0</v>
      </c>
      <c r="I69" s="465">
        <f>IF('Capital Structure'!$D$17='Capital Structure'!$E$17,I57+I60,I64)</f>
        <v>0</v>
      </c>
      <c r="J69" s="465">
        <f>IF('Capital Structure'!$D$17='Capital Structure'!$E$17,J57+J60,J64)</f>
        <v>0</v>
      </c>
      <c r="K69" s="465">
        <f>IF('Capital Structure'!$D$17='Capital Structure'!$E$17,K57+K60,K64)</f>
        <v>0</v>
      </c>
      <c r="L69" s="465">
        <f>IF('Capital Structure'!$D$17='Capital Structure'!$E$17,L57+L60,L64)</f>
        <v>0</v>
      </c>
      <c r="M69" s="465">
        <f>IF('Capital Structure'!$D$17='Capital Structure'!$E$17,M57+M60,M64)</f>
        <v>0</v>
      </c>
      <c r="N69" s="465">
        <f>IF('Capital Structure'!$D$17='Capital Structure'!$E$17,N57+N60,N64)</f>
        <v>0</v>
      </c>
      <c r="O69" s="465">
        <f>IF('Capital Structure'!$D$17='Capital Structure'!$E$17,O57+O60,O64)</f>
        <v>0</v>
      </c>
      <c r="P69" s="465">
        <f>IF('Capital Structure'!$D$17='Capital Structure'!$E$17,P57+P60,P64)</f>
        <v>0</v>
      </c>
      <c r="Q69" s="465">
        <f>IF('Capital Structure'!$D$17='Capital Structure'!$E$17,Q57+Q60,Q64)</f>
        <v>0</v>
      </c>
      <c r="R69" s="465">
        <f>IF('Capital Structure'!$D$17='Capital Structure'!$E$17,R57+R60,R64)</f>
        <v>0</v>
      </c>
      <c r="S69" s="465">
        <f>IF('Capital Structure'!$D$17='Capital Structure'!$E$17,S57+S60,S64)</f>
        <v>0</v>
      </c>
      <c r="T69" s="465">
        <f>IF('Capital Structure'!$D$17='Capital Structure'!$E$17,T57+T60,T64)</f>
        <v>0</v>
      </c>
      <c r="U69" s="465">
        <f>IF('Capital Structure'!$D$17='Capital Structure'!$E$17,U57+U60,U64)</f>
        <v>0</v>
      </c>
      <c r="V69" s="465">
        <f>IF('Capital Structure'!$D$17='Capital Structure'!$E$17,V57+V60,V64)</f>
        <v>0</v>
      </c>
      <c r="W69" s="465">
        <f>IF('Capital Structure'!$D$17='Capital Structure'!$E$17,W57+W60,W64)</f>
        <v>0</v>
      </c>
      <c r="X69" s="465">
        <f>IF('Capital Structure'!$D$17='Capital Structure'!$E$17,X57+X60,X64)</f>
        <v>0</v>
      </c>
      <c r="Y69" s="465">
        <f>IF('Capital Structure'!$D$17='Capital Structure'!$E$17,Y57+Y60,Y64)</f>
        <v>0</v>
      </c>
      <c r="Z69" s="465">
        <f>IF('Capital Structure'!$D$17='Capital Structure'!$E$17,Z57+Z60,Z64)</f>
        <v>0</v>
      </c>
      <c r="AA69" s="465">
        <f>IF('Capital Structure'!$D$17='Capital Structure'!$E$17,AA57+AA60,AA64)</f>
        <v>0</v>
      </c>
      <c r="AB69" s="465">
        <f>IF('Capital Structure'!$D$17='Capital Structure'!$E$17,AB57+AB60,AB64)</f>
        <v>0</v>
      </c>
      <c r="AC69" s="465">
        <f>IF('Capital Structure'!$D$17='Capital Structure'!$E$17,AC57+AC60,AC64)</f>
        <v>0</v>
      </c>
      <c r="AD69" s="465">
        <f>IF('Capital Structure'!$D$17='Capital Structure'!$E$17,AD57+AD60,AD64)</f>
        <v>0</v>
      </c>
      <c r="AE69" s="465">
        <f>IF('Capital Structure'!$D$17='Capital Structure'!$E$17,AE57+AE60,AE64)</f>
        <v>0</v>
      </c>
      <c r="AF69" s="465">
        <f>IF('Capital Structure'!$D$17='Capital Structure'!$E$17,AF57+AF60,AF64)</f>
        <v>0</v>
      </c>
      <c r="AG69" s="465">
        <f>IF('Capital Structure'!$D$17='Capital Structure'!$E$17,AG57+AG60,AG64)</f>
        <v>0</v>
      </c>
      <c r="AH69" s="465">
        <f>IF('Capital Structure'!$D$17='Capital Structure'!$E$17,AH57+AH60,AH64)</f>
        <v>0</v>
      </c>
      <c r="AI69" s="465">
        <f>IF('Capital Structure'!$D$17='Capital Structure'!$E$17,AI57+AI60,AI64)</f>
        <v>0</v>
      </c>
      <c r="AJ69" s="465">
        <f>IF('Capital Structure'!$D$17='Capital Structure'!$E$17,AJ57+AJ60,AJ64)</f>
        <v>0</v>
      </c>
      <c r="AK69" s="465">
        <f>IF('Capital Structure'!$D$17='Capital Structure'!$E$17,AK57+AK60,AK64)</f>
        <v>0</v>
      </c>
      <c r="AL69" s="465">
        <f>IF('Capital Structure'!$D$17='Capital Structure'!$E$17,AL57+AL60,AL64)</f>
        <v>0</v>
      </c>
      <c r="AM69" s="465">
        <f>IF('Capital Structure'!$D$17='Capital Structure'!$E$17,AM57+AM60,AM64)</f>
        <v>0</v>
      </c>
      <c r="AN69" s="465">
        <f>IF('Capital Structure'!$D$17='Capital Structure'!$E$17,AN57+AN60,AN64)</f>
        <v>0</v>
      </c>
      <c r="AO69" s="465">
        <f>IF('Capital Structure'!$D$17='Capital Structure'!$E$17,AO57+AO60,AO64)</f>
        <v>0</v>
      </c>
      <c r="AP69" s="465">
        <f>IF('Capital Structure'!$D$17='Capital Structure'!$E$17,AP57+AP60,AP64)</f>
        <v>0</v>
      </c>
      <c r="AQ69" s="465">
        <f>IF('Capital Structure'!$D$17='Capital Structure'!$E$17,AQ57+AQ60,AQ64)</f>
        <v>0</v>
      </c>
      <c r="AR69" s="465">
        <f>IF('Capital Structure'!$D$17='Capital Structure'!$E$17,AR57+AR60,AR64)</f>
        <v>0</v>
      </c>
      <c r="AS69" s="465">
        <f>IF('Capital Structure'!$D$17='Capital Structure'!$E$17,AS57+AS60,AS64)</f>
        <v>0</v>
      </c>
      <c r="AT69" s="465">
        <f>IF('Capital Structure'!$D$17='Capital Structure'!$E$17,AT57+AT60,AT64)</f>
        <v>0</v>
      </c>
      <c r="AU69" s="465">
        <f>IF('Capital Structure'!$D$17='Capital Structure'!$E$17,AU57+AU60,AU64)</f>
        <v>0</v>
      </c>
      <c r="AV69" s="465">
        <f>IF('Capital Structure'!$D$17='Capital Structure'!$E$17,AV57+AV60,AV64)</f>
        <v>0</v>
      </c>
      <c r="AW69" s="465">
        <f>IF('Capital Structure'!$D$17='Capital Structure'!$E$17,AW57+AW60,AW64)</f>
        <v>0</v>
      </c>
      <c r="AX69" s="465">
        <f>IF('Capital Structure'!$D$17='Capital Structure'!$E$17,AX57+AX60,AX64)</f>
        <v>0</v>
      </c>
      <c r="AY69" s="465">
        <f>IF('Capital Structure'!$D$17='Capital Structure'!$E$17,AY57+AY60,AY64)</f>
        <v>0</v>
      </c>
      <c r="AZ69" s="465">
        <f>IF('Capital Structure'!$D$17='Capital Structure'!$E$17,AZ57+AZ60,AZ64)</f>
        <v>0</v>
      </c>
      <c r="BA69" s="465">
        <f>IF('Capital Structure'!$D$17='Capital Structure'!$E$17,BA57+BA60,BA64)</f>
        <v>0</v>
      </c>
      <c r="BB69" s="465">
        <f>IF('Capital Structure'!$D$17='Capital Structure'!$E$17,BB57+BB60,BB64)</f>
        <v>0</v>
      </c>
      <c r="BC69" s="465">
        <f>IF('Capital Structure'!$D$17='Capital Structure'!$E$17,BC57+BC60,BC64)</f>
        <v>0</v>
      </c>
      <c r="BD69" s="465">
        <f>IF('Capital Structure'!$D$17='Capital Structure'!$E$17,BD57+BD60,BD64)</f>
        <v>0</v>
      </c>
      <c r="BE69" s="465">
        <f>IF('Capital Structure'!$D$17='Capital Structure'!$E$17,BE57+BE60,BE64)</f>
        <v>0</v>
      </c>
      <c r="BF69" s="465">
        <f>IF('Capital Structure'!$D$17='Capital Structure'!$E$17,BF57+BF60,BF64)</f>
        <v>0</v>
      </c>
      <c r="BG69" s="465">
        <f>IF('Capital Structure'!$D$17='Capital Structure'!$E$17,BG57+BG60,BG64)</f>
        <v>0</v>
      </c>
      <c r="BH69" s="465">
        <f>IF('Capital Structure'!$D$17='Capital Structure'!$E$17,BH57+BH60,BH64)</f>
        <v>0</v>
      </c>
      <c r="BI69" s="465">
        <f>IF('Capital Structure'!$D$17='Capital Structure'!$E$17,BI57+BI60,BI64)</f>
        <v>0</v>
      </c>
      <c r="BJ69" s="465">
        <f>IF('Capital Structure'!$D$17='Capital Structure'!$E$17,BJ57+BJ60,BJ64)</f>
        <v>0</v>
      </c>
      <c r="BK69" s="465">
        <f>IF('Capital Structure'!$D$17='Capital Structure'!$E$17,BK57+BK60,BK64)</f>
        <v>0</v>
      </c>
      <c r="BL69" s="465">
        <f>IF('Capital Structure'!$D$17='Capital Structure'!$E$17,BL57+BL60,BL64)</f>
        <v>0</v>
      </c>
      <c r="BM69" s="465">
        <f>IF('Capital Structure'!$D$17='Capital Structure'!$E$17,BM57+BM60,BM64)</f>
        <v>0</v>
      </c>
      <c r="BN69" s="465">
        <f>IF('Capital Structure'!$D$17='Capital Structure'!$E$17,BN57+BN60,BN64)</f>
        <v>0</v>
      </c>
      <c r="BO69" s="465">
        <f>IF('Capital Structure'!$D$17='Capital Structure'!$E$17,BO57+BO60,BO64)</f>
        <v>0</v>
      </c>
      <c r="BP69" s="465">
        <f>IF('Capital Structure'!$D$17='Capital Structure'!$E$17,BP57+BP60,BP64)</f>
        <v>0</v>
      </c>
      <c r="BQ69" s="465">
        <f>IF('Capital Structure'!$D$17='Capital Structure'!$E$17,BQ57+BQ60,BQ64)</f>
        <v>0</v>
      </c>
      <c r="BR69" s="465">
        <f>IF('Capital Structure'!$D$17='Capital Structure'!$E$17,BR57+BR60,BR64)</f>
        <v>0</v>
      </c>
      <c r="BS69" s="465">
        <f>IF('Capital Structure'!$D$17='Capital Structure'!$E$17,BS57+BS60,BS64)</f>
        <v>0</v>
      </c>
      <c r="BT69" s="465">
        <f>IF('Capital Structure'!$D$17='Capital Structure'!$E$17,BT57+BT60,BT64)</f>
        <v>0</v>
      </c>
      <c r="BU69" s="465">
        <f>IF('Capital Structure'!$D$17='Capital Structure'!$E$17,BU57+BU60,BU64)</f>
        <v>0</v>
      </c>
      <c r="BV69" s="465">
        <f>IF('Capital Structure'!$D$17='Capital Structure'!$E$17,BV57+BV60,BV64)</f>
        <v>0</v>
      </c>
      <c r="BW69" s="465">
        <f>IF('Capital Structure'!$D$17='Capital Structure'!$E$17,BW57+BW60,BW64)</f>
        <v>0</v>
      </c>
      <c r="BX69" s="465">
        <f>IF('Capital Structure'!$D$17='Capital Structure'!$E$17,BX57+BX60,BX64)</f>
        <v>0</v>
      </c>
      <c r="BY69" s="465">
        <f>IF('Capital Structure'!$D$17='Capital Structure'!$E$17,BY57+BY60,BY64)</f>
        <v>0</v>
      </c>
      <c r="BZ69" s="465">
        <f>IF('Capital Structure'!$D$17='Capital Structure'!$E$17,BZ57+BZ60,BZ64)</f>
        <v>0</v>
      </c>
      <c r="CA69" s="465">
        <f>IF('Capital Structure'!$D$17='Capital Structure'!$E$17,CA57+CA60,CA64)</f>
        <v>0</v>
      </c>
      <c r="CB69" s="465">
        <f>IF('Capital Structure'!$D$17='Capital Structure'!$E$17,CB57+CB60,CB64)</f>
        <v>69971512.790242344</v>
      </c>
      <c r="CC69" s="465">
        <f>IF('Capital Structure'!$D$17='Capital Structure'!$E$17,CC57+CC60,CC64)</f>
        <v>0</v>
      </c>
      <c r="CD69" s="465">
        <f>IF('Capital Structure'!$D$17='Capital Structure'!$E$17,CD57+CD60,CD64)</f>
        <v>0</v>
      </c>
      <c r="CE69" s="465">
        <f>IF('Capital Structure'!$D$17='Capital Structure'!$E$17,CE57+CE60,CE64)</f>
        <v>0</v>
      </c>
      <c r="CF69" s="465">
        <f>IF('Capital Structure'!$D$17='Capital Structure'!$E$17,CF57+CF60,CF64)</f>
        <v>0</v>
      </c>
      <c r="CG69" s="465">
        <f>IF('Capital Structure'!$D$17='Capital Structure'!$E$17,CG57+CG60,CG64)</f>
        <v>0</v>
      </c>
      <c r="CH69" s="465">
        <f>IF('Capital Structure'!$D$17='Capital Structure'!$E$17,CH57+CH60,CH64)</f>
        <v>0</v>
      </c>
      <c r="CI69" s="465">
        <f>IF('Capital Structure'!$D$17='Capital Structure'!$E$17,CI57+CI60,CI64)</f>
        <v>0</v>
      </c>
      <c r="CJ69" s="465">
        <f>IF('Capital Structure'!$D$17='Capital Structure'!$E$17,CJ57+CJ60,CJ64)</f>
        <v>0</v>
      </c>
      <c r="CK69" s="465">
        <f>IF('Capital Structure'!$D$17='Capital Structure'!$E$17,CK57+CK60,CK64)</f>
        <v>0</v>
      </c>
      <c r="CL69" s="465">
        <f>IF('Capital Structure'!$D$17='Capital Structure'!$E$17,CL57+CL60,CL64)</f>
        <v>0</v>
      </c>
      <c r="CM69" s="465">
        <f>IF('Capital Structure'!$D$17='Capital Structure'!$E$17,CM57+CM60,CM64)</f>
        <v>0</v>
      </c>
      <c r="CN69" s="465">
        <f>IF('Capital Structure'!$D$17='Capital Structure'!$E$17,CN57+CN60,CN64)</f>
        <v>0</v>
      </c>
      <c r="CO69" s="465">
        <f>IF('Capital Structure'!$D$17='Capital Structure'!$E$17,CO57+CO60,CO64)</f>
        <v>0</v>
      </c>
      <c r="CP69" s="465">
        <f>IF('Capital Structure'!$D$17='Capital Structure'!$E$17,CP57+CP60,CP64)</f>
        <v>0</v>
      </c>
      <c r="CQ69" s="465">
        <f>IF('Capital Structure'!$D$17='Capital Structure'!$E$17,CQ57+CQ60,CQ64)</f>
        <v>0</v>
      </c>
      <c r="CR69" s="465">
        <f>IF('Capital Structure'!$D$17='Capital Structure'!$E$17,CR57+CR60,CR64)</f>
        <v>0</v>
      </c>
      <c r="CS69" s="465">
        <f>IF('Capital Structure'!$D$17='Capital Structure'!$E$17,CS57+CS60,CS64)</f>
        <v>0</v>
      </c>
      <c r="CT69" s="465">
        <f>IF('Capital Structure'!$D$17='Capital Structure'!$E$17,CT57+CT60,CT64)</f>
        <v>0</v>
      </c>
      <c r="CU69" s="465">
        <f>IF('Capital Structure'!$D$17='Capital Structure'!$E$17,CU57+CU60,CU64)</f>
        <v>0</v>
      </c>
      <c r="CV69" s="465">
        <f>IF('Capital Structure'!$D$17='Capital Structure'!$E$17,CV57+CV60,CV64)</f>
        <v>0</v>
      </c>
      <c r="CW69" s="465">
        <f>IF('Capital Structure'!$D$17='Capital Structure'!$E$17,CW57+CW60,CW64)</f>
        <v>0</v>
      </c>
      <c r="CX69" s="465">
        <f>IF('Capital Structure'!$D$17='Capital Structure'!$E$17,CX57+CX60,CX64)</f>
        <v>0</v>
      </c>
      <c r="CY69" s="465">
        <f>IF('Capital Structure'!$D$17='Capital Structure'!$E$17,CY57+CY60,CY64)</f>
        <v>0</v>
      </c>
      <c r="CZ69" s="465">
        <f>IF('Capital Structure'!$D$17='Capital Structure'!$E$17,CZ57+CZ60,CZ64)</f>
        <v>0</v>
      </c>
      <c r="DA69" s="465">
        <f>IF('Capital Structure'!$D$17='Capital Structure'!$E$17,DA57+DA60,DA64)</f>
        <v>0</v>
      </c>
      <c r="DB69" s="465">
        <f>IF('Capital Structure'!$D$17='Capital Structure'!$E$17,DB57+DB60,DB64)</f>
        <v>0</v>
      </c>
      <c r="DC69" s="465">
        <f>IF('Capital Structure'!$D$17='Capital Structure'!$E$17,DC57+DC60,DC64)</f>
        <v>0</v>
      </c>
      <c r="DD69" s="465">
        <f>IF('Capital Structure'!$D$17='Capital Structure'!$E$17,DD57+DD60,DD64)</f>
        <v>0</v>
      </c>
      <c r="DE69" s="465">
        <f>IF('Capital Structure'!$D$17='Capital Structure'!$E$17,DE57+DE60,DE64)</f>
        <v>0</v>
      </c>
      <c r="DF69" s="465">
        <f>IF('Capital Structure'!$D$17='Capital Structure'!$E$17,DF57+DF60,DF64)</f>
        <v>0</v>
      </c>
      <c r="DG69" s="465">
        <f>IF('Capital Structure'!$D$17='Capital Structure'!$E$17,DG57+DG60,DG64)</f>
        <v>0</v>
      </c>
      <c r="DH69" s="465">
        <f>IF('Capital Structure'!$D$17='Capital Structure'!$E$17,DH57+DH60,DH64)</f>
        <v>0</v>
      </c>
      <c r="DI69" s="465">
        <f>IF('Capital Structure'!$D$17='Capital Structure'!$E$17,DI57+DI60,DI64)</f>
        <v>0</v>
      </c>
      <c r="DJ69" s="465">
        <f>IF('Capital Structure'!$D$17='Capital Structure'!$E$17,DJ57+DJ60,DJ64)</f>
        <v>0</v>
      </c>
      <c r="DK69" s="465">
        <f>IF('Capital Structure'!$D$17='Capital Structure'!$E$17,DK57+DK60,DK64)</f>
        <v>0</v>
      </c>
      <c r="DL69" s="465">
        <f>IF('Capital Structure'!$D$17='Capital Structure'!$E$17,DL57+DL60,DL64)</f>
        <v>0</v>
      </c>
      <c r="DM69" s="465">
        <f>IF('Capital Structure'!$D$17='Capital Structure'!$E$17,DM57+DM60,DM64)</f>
        <v>0</v>
      </c>
      <c r="DN69" s="465">
        <f>IF('Capital Structure'!$D$17='Capital Structure'!$E$17,DN57+DN60,DN64)</f>
        <v>0</v>
      </c>
      <c r="DO69" s="465">
        <f>IF('Capital Structure'!$D$17='Capital Structure'!$E$17,DO57+DO60,DO64)</f>
        <v>0</v>
      </c>
      <c r="DP69" s="465">
        <f>IF('Capital Structure'!$D$17='Capital Structure'!$E$17,DP57+DP60,DP64)</f>
        <v>0</v>
      </c>
      <c r="DQ69" s="465">
        <f>IF('Capital Structure'!$D$17='Capital Structure'!$E$17,DQ57+DQ60,DQ64)</f>
        <v>0</v>
      </c>
      <c r="DR69" s="465">
        <f>IF('Capital Structure'!$D$17='Capital Structure'!$E$17,DR57+DR60,DR64)</f>
        <v>0</v>
      </c>
      <c r="DS69" s="465">
        <f>IF('Capital Structure'!$D$17='Capital Structure'!$E$17,DS57+DS60,DS64)</f>
        <v>0</v>
      </c>
      <c r="DT69" s="465">
        <f>IF('Capital Structure'!$D$17='Capital Structure'!$E$17,DT57+DT60,DT64)</f>
        <v>0</v>
      </c>
      <c r="DU69" s="465">
        <f>IF('Capital Structure'!$D$17='Capital Structure'!$E$17,DU57+DU60,DU64)</f>
        <v>0</v>
      </c>
      <c r="DV69" s="465">
        <f>IF('Capital Structure'!$D$17='Capital Structure'!$E$17,DV57+DV60,DV64)</f>
        <v>0</v>
      </c>
      <c r="DW69" s="465">
        <f>IF('Capital Structure'!$D$17='Capital Structure'!$E$17,DW57+DW60,DW64)</f>
        <v>0</v>
      </c>
      <c r="DX69" s="465">
        <f>IF('Capital Structure'!$D$17='Capital Structure'!$E$17,DX57+DX60,DX64)</f>
        <v>0</v>
      </c>
      <c r="DY69" s="465">
        <f>IF('Capital Structure'!$D$17='Capital Structure'!$E$17,DY57+DY60,DY64)</f>
        <v>0</v>
      </c>
      <c r="DZ69" s="469"/>
      <c r="EA69" s="469"/>
      <c r="EB69" s="469"/>
      <c r="EC69" s="469"/>
      <c r="ED69" s="469"/>
      <c r="EE69" s="469"/>
      <c r="EF69" s="469"/>
      <c r="EG69" s="469"/>
      <c r="EH69" s="469"/>
      <c r="EI69" s="469"/>
      <c r="EJ69" s="469"/>
      <c r="EK69" s="469"/>
      <c r="EL69" s="469"/>
      <c r="EM69" s="469"/>
      <c r="EN69" s="469"/>
      <c r="EO69" s="469"/>
      <c r="EP69" s="469"/>
      <c r="EQ69" s="469"/>
      <c r="ER69" s="469"/>
      <c r="ES69" s="469"/>
      <c r="ET69" s="469"/>
      <c r="EU69" s="469"/>
      <c r="EV69" s="469"/>
      <c r="EW69" s="469"/>
      <c r="EX69" s="469"/>
      <c r="EY69" s="469"/>
      <c r="EZ69" s="469"/>
      <c r="FA69" s="469"/>
      <c r="FB69" s="469"/>
      <c r="FC69" s="469"/>
      <c r="FD69" s="469"/>
      <c r="FE69" s="469"/>
      <c r="FF69" s="469"/>
      <c r="FG69" s="469"/>
      <c r="FH69" s="469"/>
      <c r="FI69" s="469"/>
      <c r="FJ69" s="469"/>
      <c r="FK69" s="469"/>
      <c r="FL69" s="469"/>
      <c r="FM69" s="469"/>
      <c r="FN69" s="469"/>
      <c r="FO69" s="469"/>
      <c r="FP69" s="469"/>
      <c r="FQ69" s="469"/>
      <c r="FR69" s="469"/>
      <c r="FS69" s="469"/>
      <c r="FT69" s="469"/>
      <c r="FU69" s="469"/>
      <c r="FV69" s="469"/>
      <c r="FW69" s="469"/>
      <c r="FX69" s="469"/>
      <c r="FY69" s="469"/>
      <c r="FZ69" s="469"/>
      <c r="GA69" s="469"/>
      <c r="GB69" s="469"/>
      <c r="GC69" s="469"/>
      <c r="GD69" s="469"/>
      <c r="GE69" s="469"/>
      <c r="GF69" s="469"/>
      <c r="GG69" s="469"/>
      <c r="GH69" s="469"/>
      <c r="GI69" s="469"/>
      <c r="GJ69" s="469"/>
      <c r="GK69" s="469"/>
      <c r="GL69" s="469"/>
      <c r="GM69" s="469"/>
      <c r="GN69" s="469"/>
      <c r="GO69" s="469"/>
      <c r="GP69" s="469"/>
      <c r="GQ69" s="469"/>
      <c r="GR69" s="469"/>
      <c r="GS69" s="469"/>
      <c r="GT69" s="469"/>
      <c r="GU69" s="469"/>
      <c r="GV69" s="469"/>
      <c r="GW69" s="469"/>
      <c r="GX69" s="469"/>
      <c r="GY69" s="469"/>
      <c r="GZ69" s="469"/>
      <c r="HA69" s="469"/>
      <c r="HB69" s="469"/>
      <c r="HC69" s="469"/>
      <c r="HD69" s="469"/>
      <c r="HE69" s="469"/>
      <c r="HF69" s="469"/>
      <c r="HG69" s="469"/>
      <c r="HH69" s="469"/>
      <c r="HI69" s="469"/>
      <c r="HJ69" s="469"/>
      <c r="HK69" s="469"/>
      <c r="HL69" s="469"/>
      <c r="HM69" s="469"/>
      <c r="HN69" s="469"/>
      <c r="HO69" s="469"/>
      <c r="HP69" s="469"/>
      <c r="HQ69" s="469"/>
      <c r="HR69" s="469"/>
      <c r="HS69" s="469"/>
      <c r="HT69" s="469"/>
      <c r="HU69" s="469"/>
      <c r="HV69" s="469"/>
      <c r="HW69" s="469"/>
      <c r="HX69" s="469"/>
      <c r="HY69" s="469"/>
      <c r="HZ69" s="469"/>
      <c r="IA69" s="469"/>
      <c r="IB69" s="469"/>
      <c r="IC69" s="469"/>
      <c r="ID69" s="469"/>
      <c r="IE69" s="469"/>
      <c r="IF69" s="469"/>
      <c r="IG69" s="469"/>
      <c r="IH69" s="469"/>
      <c r="II69" s="469"/>
      <c r="IJ69" s="469"/>
      <c r="IK69" s="469"/>
      <c r="IL69" s="469"/>
      <c r="IM69" s="469"/>
      <c r="IN69" s="469"/>
      <c r="IO69" s="469"/>
      <c r="IP69" s="469"/>
      <c r="IQ69" s="469"/>
      <c r="IR69" s="469"/>
      <c r="IS69" s="469"/>
      <c r="IT69" s="469"/>
      <c r="IU69" s="469"/>
      <c r="IV69" s="469"/>
      <c r="IW69" s="469"/>
      <c r="IX69" s="469"/>
      <c r="IY69" s="469"/>
      <c r="IZ69" s="469"/>
      <c r="JA69" s="469"/>
      <c r="JB69" s="469"/>
      <c r="JC69" s="469"/>
      <c r="JD69" s="469"/>
      <c r="JE69" s="469"/>
      <c r="JF69" s="469"/>
      <c r="JG69" s="469"/>
      <c r="JH69" s="469"/>
      <c r="JI69" s="469"/>
      <c r="JJ69" s="469"/>
      <c r="JK69" s="469"/>
      <c r="JL69" s="469"/>
      <c r="JM69" s="469"/>
      <c r="JN69" s="469"/>
      <c r="JO69" s="469"/>
      <c r="JP69" s="469"/>
      <c r="JQ69" s="469"/>
      <c r="JR69" s="469"/>
      <c r="JS69" s="469"/>
      <c r="JT69" s="469"/>
      <c r="JU69" s="469"/>
      <c r="JV69" s="469"/>
      <c r="JW69" s="469"/>
      <c r="JX69" s="469"/>
      <c r="JY69" s="469"/>
      <c r="JZ69" s="469"/>
      <c r="KA69" s="469"/>
      <c r="KB69" s="469"/>
      <c r="KC69" s="469"/>
      <c r="KD69" s="469"/>
      <c r="KE69" s="469"/>
      <c r="KF69" s="469"/>
      <c r="KG69" s="469"/>
      <c r="KH69" s="469"/>
      <c r="KI69" s="469"/>
      <c r="KJ69" s="469"/>
      <c r="KK69" s="469"/>
      <c r="KL69" s="469"/>
      <c r="KM69" s="469"/>
      <c r="KN69" s="469"/>
      <c r="KO69" s="469"/>
      <c r="KP69" s="469"/>
      <c r="KQ69" s="469"/>
      <c r="KR69" s="469"/>
      <c r="KS69" s="469"/>
      <c r="KT69" s="469"/>
      <c r="KU69" s="469"/>
      <c r="KV69" s="469"/>
      <c r="KW69" s="469"/>
      <c r="KX69" s="469"/>
      <c r="KY69" s="469"/>
      <c r="KZ69" s="469"/>
      <c r="LA69" s="469"/>
      <c r="LB69" s="469"/>
      <c r="LC69" s="469"/>
      <c r="LD69" s="469"/>
      <c r="LE69" s="469"/>
      <c r="LF69" s="469"/>
      <c r="LG69" s="469"/>
      <c r="LH69" s="469"/>
      <c r="LI69" s="469"/>
      <c r="LJ69" s="469"/>
      <c r="LK69" s="469"/>
      <c r="LL69" s="469"/>
      <c r="LM69" s="469"/>
      <c r="LN69" s="469"/>
      <c r="LO69" s="469"/>
      <c r="LP69" s="469"/>
      <c r="LQ69" s="469"/>
      <c r="LR69" s="469"/>
      <c r="LS69" s="469"/>
      <c r="LT69" s="469"/>
      <c r="LU69" s="469"/>
      <c r="LV69" s="469"/>
      <c r="LW69" s="469"/>
      <c r="LX69" s="469"/>
      <c r="LY69" s="469"/>
      <c r="LZ69" s="469"/>
      <c r="MA69" s="469"/>
      <c r="MB69" s="469"/>
      <c r="MC69" s="469"/>
      <c r="MD69" s="469"/>
      <c r="ME69" s="469"/>
      <c r="MF69" s="469"/>
      <c r="MG69" s="469"/>
      <c r="MH69" s="469"/>
      <c r="MI69" s="469"/>
      <c r="MJ69" s="469"/>
      <c r="MK69" s="469"/>
      <c r="ML69" s="469"/>
      <c r="MM69" s="469"/>
      <c r="MN69" s="469"/>
      <c r="MO69" s="469"/>
      <c r="MP69" s="469"/>
      <c r="MQ69" s="469"/>
      <c r="MR69" s="469"/>
      <c r="MS69" s="469"/>
      <c r="MT69" s="469"/>
      <c r="MU69" s="469"/>
      <c r="MV69" s="469"/>
      <c r="MW69" s="469"/>
      <c r="MX69" s="469"/>
      <c r="MY69" s="469"/>
      <c r="MZ69" s="469"/>
      <c r="NA69" s="469"/>
      <c r="NB69" s="469"/>
      <c r="NC69" s="469"/>
      <c r="ND69" s="469"/>
      <c r="NE69" s="469"/>
      <c r="NF69" s="469"/>
      <c r="NG69" s="469"/>
      <c r="NH69" s="469"/>
      <c r="NI69" s="469"/>
      <c r="NJ69" s="469"/>
      <c r="NK69" s="469"/>
      <c r="NL69" s="469"/>
      <c r="NM69" s="469"/>
      <c r="NN69" s="469"/>
      <c r="NO69" s="469"/>
      <c r="NP69" s="469"/>
      <c r="NQ69" s="469"/>
      <c r="NR69" s="469"/>
      <c r="NS69" s="469"/>
      <c r="NT69" s="469"/>
      <c r="NU69" s="469"/>
      <c r="NV69" s="469"/>
      <c r="NW69" s="469"/>
      <c r="NX69" s="469"/>
      <c r="NY69" s="469"/>
      <c r="NZ69" s="469"/>
      <c r="OA69" s="469"/>
      <c r="OB69" s="469"/>
      <c r="OC69" s="469"/>
      <c r="OD69" s="469"/>
      <c r="OE69" s="469"/>
      <c r="OF69" s="469"/>
      <c r="OG69" s="469"/>
      <c r="OH69" s="469"/>
      <c r="OI69" s="469"/>
      <c r="OJ69" s="469"/>
      <c r="OK69" s="469"/>
      <c r="OL69" s="469"/>
      <c r="OM69" s="469"/>
      <c r="ON69" s="469"/>
      <c r="OO69" s="469"/>
      <c r="OP69" s="469"/>
      <c r="OQ69" s="469"/>
      <c r="OR69" s="469"/>
      <c r="OS69" s="469"/>
      <c r="OT69" s="469"/>
      <c r="OU69" s="469"/>
      <c r="OV69" s="469"/>
      <c r="OW69" s="469"/>
      <c r="OX69" s="469"/>
      <c r="OY69" s="469"/>
      <c r="OZ69" s="469"/>
      <c r="PA69" s="469"/>
      <c r="PB69" s="469"/>
      <c r="PC69" s="469"/>
      <c r="PD69" s="469"/>
      <c r="PE69" s="469"/>
      <c r="PF69" s="469"/>
      <c r="PG69" s="469"/>
      <c r="PH69" s="469"/>
      <c r="PI69" s="469"/>
      <c r="PJ69" s="469"/>
      <c r="PK69" s="469"/>
      <c r="PL69" s="469"/>
      <c r="PM69" s="469"/>
      <c r="PN69" s="469"/>
      <c r="PO69" s="469"/>
      <c r="PP69" s="469"/>
      <c r="PQ69" s="469"/>
      <c r="PR69" s="469"/>
      <c r="PS69" s="469"/>
      <c r="PT69" s="469"/>
      <c r="PU69" s="469"/>
      <c r="PV69" s="469"/>
      <c r="PW69" s="469"/>
      <c r="PX69" s="469"/>
      <c r="PY69" s="469"/>
      <c r="PZ69" s="469"/>
      <c r="QA69" s="469"/>
      <c r="QB69" s="469"/>
      <c r="QC69" s="469"/>
      <c r="QD69" s="469"/>
      <c r="QE69" s="469"/>
      <c r="QF69" s="469"/>
      <c r="QG69" s="469"/>
      <c r="QH69" s="469"/>
      <c r="QI69" s="469"/>
      <c r="QJ69" s="469"/>
      <c r="QK69" s="469"/>
      <c r="QL69" s="469"/>
      <c r="QM69" s="469"/>
      <c r="QN69" s="469"/>
      <c r="QO69" s="469"/>
      <c r="QP69" s="469"/>
      <c r="QQ69" s="469"/>
      <c r="QR69" s="469"/>
      <c r="QS69" s="469"/>
      <c r="QT69" s="469"/>
      <c r="QU69" s="469"/>
      <c r="QV69" s="469"/>
      <c r="QW69" s="469"/>
      <c r="QX69" s="469"/>
      <c r="QY69" s="469"/>
      <c r="QZ69" s="469"/>
      <c r="RA69" s="469"/>
      <c r="RB69" s="469"/>
      <c r="RC69" s="469"/>
      <c r="RD69" s="469"/>
      <c r="RE69" s="469"/>
      <c r="RF69" s="469"/>
      <c r="RG69" s="469"/>
      <c r="RH69" s="469"/>
      <c r="RI69" s="469"/>
      <c r="RJ69" s="469"/>
      <c r="RK69" s="469"/>
      <c r="RL69" s="469"/>
      <c r="RM69" s="469"/>
      <c r="RN69" s="469"/>
      <c r="RO69" s="469"/>
      <c r="RP69" s="469"/>
      <c r="RQ69" s="469"/>
      <c r="RR69" s="469"/>
      <c r="RS69" s="469"/>
      <c r="RT69" s="469"/>
      <c r="RU69" s="469"/>
      <c r="RV69" s="469"/>
      <c r="RW69" s="469"/>
      <c r="RX69" s="469"/>
      <c r="RY69" s="469"/>
      <c r="RZ69" s="469"/>
      <c r="SA69" s="469"/>
      <c r="SB69" s="469"/>
      <c r="SC69" s="469"/>
      <c r="SD69" s="469"/>
      <c r="SE69" s="469"/>
      <c r="SF69" s="469"/>
      <c r="SG69" s="469"/>
      <c r="SH69" s="469"/>
      <c r="SI69" s="469"/>
      <c r="SJ69" s="469"/>
      <c r="SK69" s="469"/>
      <c r="SL69" s="469"/>
      <c r="SM69" s="469"/>
      <c r="SN69" s="469"/>
      <c r="SO69" s="469"/>
      <c r="SP69" s="469"/>
      <c r="SQ69" s="469"/>
      <c r="SR69" s="469"/>
      <c r="SS69" s="469"/>
      <c r="ST69" s="469"/>
      <c r="SU69" s="469"/>
      <c r="SV69" s="469"/>
      <c r="SW69" s="469"/>
      <c r="SX69" s="469"/>
      <c r="SY69" s="469"/>
      <c r="SZ69" s="469"/>
      <c r="TA69" s="469"/>
      <c r="TB69" s="469"/>
      <c r="TC69" s="469"/>
      <c r="TD69" s="469"/>
      <c r="TE69" s="469"/>
      <c r="TF69" s="469"/>
      <c r="TG69" s="469"/>
      <c r="TH69" s="469"/>
      <c r="TI69" s="469"/>
      <c r="TJ69" s="469"/>
      <c r="TK69" s="469"/>
      <c r="TL69" s="469"/>
      <c r="TM69" s="469"/>
      <c r="TN69" s="469"/>
      <c r="TO69" s="469"/>
      <c r="TP69" s="469"/>
      <c r="TQ69" s="469"/>
      <c r="TR69" s="469"/>
      <c r="TS69" s="469"/>
      <c r="TT69" s="469"/>
      <c r="TU69" s="469"/>
      <c r="TV69" s="469"/>
      <c r="TW69" s="469"/>
      <c r="TX69" s="469"/>
      <c r="TY69" s="469"/>
      <c r="TZ69" s="469"/>
      <c r="UA69" s="469"/>
      <c r="UB69" s="469"/>
      <c r="UC69" s="469"/>
      <c r="UD69" s="469"/>
      <c r="UE69" s="469"/>
      <c r="UF69" s="469"/>
      <c r="UG69" s="469"/>
      <c r="UH69" s="469"/>
      <c r="UI69" s="469"/>
      <c r="UJ69" s="469"/>
      <c r="UK69" s="469"/>
      <c r="UL69" s="469"/>
      <c r="UM69" s="469"/>
      <c r="UN69" s="469"/>
      <c r="UO69" s="469"/>
      <c r="UP69" s="469"/>
      <c r="UQ69" s="469"/>
      <c r="UR69" s="469"/>
      <c r="US69" s="469"/>
      <c r="UT69" s="469"/>
      <c r="UU69" s="469"/>
      <c r="UV69" s="469"/>
      <c r="UW69" s="469"/>
      <c r="UX69" s="469"/>
      <c r="UY69" s="469"/>
      <c r="UZ69" s="469"/>
      <c r="VA69" s="469"/>
      <c r="VB69" s="469"/>
      <c r="VC69" s="469"/>
      <c r="VD69" s="469"/>
      <c r="VE69" s="469"/>
      <c r="VF69" s="469"/>
      <c r="VG69" s="469"/>
      <c r="VH69" s="469"/>
      <c r="VI69" s="469"/>
      <c r="VJ69" s="469"/>
      <c r="VK69" s="469"/>
      <c r="VL69" s="469"/>
      <c r="VM69" s="469"/>
      <c r="VN69" s="469"/>
      <c r="VO69" s="469"/>
      <c r="VP69" s="469"/>
      <c r="VQ69" s="469"/>
      <c r="VR69" s="469"/>
      <c r="VS69" s="469"/>
      <c r="VT69" s="469"/>
      <c r="VU69" s="469"/>
      <c r="VV69" s="469"/>
      <c r="VW69" s="469"/>
      <c r="VX69" s="469"/>
      <c r="VY69" s="469"/>
      <c r="VZ69" s="469"/>
      <c r="WA69" s="469"/>
      <c r="WB69" s="469"/>
      <c r="WC69" s="469"/>
      <c r="WD69" s="469"/>
      <c r="WE69" s="469"/>
      <c r="WF69" s="469"/>
      <c r="WG69" s="469"/>
      <c r="WH69" s="469"/>
      <c r="WI69" s="469"/>
      <c r="WJ69" s="469"/>
      <c r="WK69" s="469"/>
      <c r="WL69" s="469"/>
      <c r="WM69" s="469"/>
      <c r="WN69" s="469"/>
      <c r="WO69" s="469"/>
      <c r="WP69" s="469"/>
      <c r="WQ69" s="469"/>
      <c r="WR69" s="469"/>
      <c r="WS69" s="469"/>
      <c r="WT69" s="469"/>
      <c r="WU69" s="469"/>
      <c r="WV69" s="469"/>
      <c r="WW69" s="469"/>
      <c r="WX69" s="469"/>
      <c r="WY69" s="469"/>
      <c r="WZ69" s="469"/>
      <c r="XA69" s="469"/>
      <c r="XB69" s="469"/>
      <c r="XC69" s="469"/>
      <c r="XD69" s="469"/>
      <c r="XE69" s="469"/>
      <c r="XF69" s="469"/>
      <c r="XG69" s="469"/>
      <c r="XH69" s="469"/>
      <c r="XI69" s="469"/>
      <c r="XJ69" s="469"/>
      <c r="XK69" s="469"/>
      <c r="XL69" s="469"/>
      <c r="XM69" s="469"/>
      <c r="XN69" s="469"/>
      <c r="XO69" s="469"/>
      <c r="XP69" s="469"/>
      <c r="XQ69" s="469"/>
      <c r="XR69" s="469"/>
      <c r="XS69" s="469"/>
      <c r="XT69" s="469"/>
      <c r="XU69" s="469"/>
      <c r="XV69" s="469"/>
      <c r="XW69" s="469"/>
      <c r="XX69" s="469"/>
      <c r="XY69" s="469"/>
      <c r="XZ69" s="469"/>
      <c r="YA69" s="469"/>
      <c r="YB69" s="469"/>
      <c r="YC69" s="469"/>
      <c r="YD69" s="469"/>
      <c r="YE69" s="469"/>
      <c r="YF69" s="469"/>
      <c r="YG69" s="469"/>
      <c r="YH69" s="469"/>
      <c r="YI69" s="469"/>
      <c r="YJ69" s="469"/>
      <c r="YK69" s="469"/>
      <c r="YL69" s="469"/>
      <c r="YM69" s="469"/>
      <c r="YN69" s="469"/>
      <c r="YO69" s="469"/>
      <c r="YP69" s="469"/>
      <c r="YQ69" s="469"/>
      <c r="YR69" s="469"/>
      <c r="YS69" s="469"/>
      <c r="YT69" s="469"/>
      <c r="YU69" s="469"/>
      <c r="YV69" s="469"/>
      <c r="YW69" s="469"/>
      <c r="YX69" s="469"/>
      <c r="YY69" s="469"/>
      <c r="YZ69" s="469"/>
      <c r="ZA69" s="469"/>
      <c r="ZB69" s="469"/>
      <c r="ZC69" s="469"/>
      <c r="ZD69" s="469"/>
      <c r="ZE69" s="469"/>
      <c r="ZF69" s="469"/>
      <c r="ZG69" s="469"/>
      <c r="ZH69" s="469"/>
      <c r="ZI69" s="469"/>
      <c r="ZJ69" s="469"/>
      <c r="ZK69" s="469"/>
      <c r="ZL69" s="469"/>
      <c r="ZM69" s="469"/>
      <c r="ZN69" s="469"/>
      <c r="ZO69" s="469"/>
      <c r="ZP69" s="469"/>
      <c r="ZQ69" s="469"/>
      <c r="ZR69" s="469"/>
      <c r="ZS69" s="469"/>
      <c r="ZT69" s="469"/>
      <c r="ZU69" s="469"/>
      <c r="ZV69" s="469"/>
      <c r="ZW69" s="469"/>
      <c r="ZX69" s="469"/>
      <c r="ZY69" s="469"/>
      <c r="ZZ69" s="469"/>
      <c r="AAA69" s="469"/>
      <c r="AAB69" s="469"/>
      <c r="AAC69" s="469"/>
      <c r="AAD69" s="469"/>
      <c r="AAE69" s="469"/>
      <c r="AAF69" s="469"/>
      <c r="AAG69" s="469"/>
      <c r="AAH69" s="469"/>
      <c r="AAI69" s="469"/>
      <c r="AAJ69" s="469"/>
      <c r="AAK69" s="469"/>
      <c r="AAL69" s="469"/>
      <c r="AAM69" s="469"/>
      <c r="AAN69" s="469"/>
      <c r="AAO69" s="469"/>
      <c r="AAP69" s="469"/>
      <c r="AAQ69" s="469"/>
      <c r="AAR69" s="469"/>
      <c r="AAS69" s="469"/>
      <c r="AAT69" s="469"/>
      <c r="AAU69" s="469"/>
      <c r="AAV69" s="469"/>
      <c r="AAW69" s="469"/>
      <c r="AAX69" s="469"/>
      <c r="AAY69" s="469"/>
      <c r="AAZ69" s="469"/>
      <c r="ABA69" s="469"/>
      <c r="ABB69" s="469"/>
      <c r="ABC69" s="469"/>
      <c r="ABD69" s="469"/>
      <c r="ABE69" s="469"/>
      <c r="ABF69" s="469"/>
      <c r="ABG69" s="469"/>
      <c r="ABH69" s="469"/>
      <c r="ABI69" s="469"/>
      <c r="ABJ69" s="469"/>
      <c r="ABK69" s="469"/>
      <c r="ABL69" s="469"/>
      <c r="ABM69" s="469"/>
      <c r="ABN69" s="469"/>
      <c r="ABO69" s="469"/>
      <c r="ABP69" s="469"/>
      <c r="ABQ69" s="469"/>
      <c r="ABR69" s="469"/>
      <c r="ABS69" s="469"/>
      <c r="ABT69" s="469"/>
      <c r="ABU69" s="469"/>
      <c r="ABV69" s="469"/>
      <c r="ABW69" s="469"/>
      <c r="ABX69" s="469"/>
      <c r="ABY69" s="469"/>
      <c r="ABZ69" s="469"/>
      <c r="ACA69" s="469"/>
      <c r="ACB69" s="469"/>
      <c r="ACC69" s="469"/>
      <c r="ACD69" s="469"/>
      <c r="ACE69" s="469"/>
      <c r="ACF69" s="469"/>
      <c r="ACG69" s="469"/>
      <c r="ACH69" s="469"/>
      <c r="ACI69" s="469"/>
      <c r="ACJ69" s="469"/>
      <c r="ACK69" s="469"/>
      <c r="ACL69" s="469"/>
      <c r="ACM69" s="469"/>
      <c r="ACN69" s="469"/>
      <c r="ACO69" s="469"/>
      <c r="ACP69" s="469"/>
      <c r="ACQ69" s="469"/>
      <c r="ACR69" s="469"/>
      <c r="ACS69" s="469"/>
      <c r="ACT69" s="469"/>
      <c r="ACU69" s="469"/>
      <c r="ACV69" s="469"/>
      <c r="ACW69" s="469"/>
      <c r="ACX69" s="469"/>
      <c r="ACY69" s="469"/>
      <c r="ACZ69" s="469"/>
      <c r="ADA69" s="469"/>
      <c r="ADB69" s="469"/>
      <c r="ADC69" s="469"/>
      <c r="ADD69" s="469"/>
      <c r="ADE69" s="469"/>
      <c r="ADF69" s="469"/>
      <c r="ADG69" s="469"/>
      <c r="ADH69" s="469"/>
      <c r="ADI69" s="469"/>
      <c r="ADJ69" s="469"/>
      <c r="ADK69" s="469"/>
      <c r="ADL69" s="469"/>
      <c r="ADM69" s="469"/>
      <c r="ADN69" s="469"/>
      <c r="ADO69" s="469"/>
      <c r="ADP69" s="469"/>
      <c r="ADQ69" s="469"/>
      <c r="ADR69" s="469"/>
      <c r="ADS69" s="469"/>
      <c r="ADT69" s="469"/>
      <c r="ADU69" s="469"/>
      <c r="ADV69" s="469"/>
      <c r="ADW69" s="469"/>
      <c r="ADX69" s="469"/>
      <c r="ADY69" s="469"/>
      <c r="ADZ69" s="469"/>
      <c r="AEA69" s="469"/>
      <c r="AEB69" s="469"/>
      <c r="AEC69" s="469"/>
      <c r="AED69" s="469"/>
      <c r="AEE69" s="469"/>
      <c r="AEF69" s="469"/>
      <c r="AEG69" s="469"/>
      <c r="AEH69" s="469"/>
      <c r="AEI69" s="469"/>
      <c r="AEJ69" s="469"/>
      <c r="AEK69" s="469"/>
      <c r="AEL69" s="469"/>
      <c r="AEM69" s="469"/>
      <c r="AEN69" s="469"/>
      <c r="AEO69" s="469"/>
      <c r="AEP69" s="469"/>
      <c r="AEQ69" s="469"/>
      <c r="AER69" s="469"/>
      <c r="AES69" s="469"/>
      <c r="AET69" s="469"/>
      <c r="AEU69" s="469"/>
      <c r="AEV69" s="469"/>
      <c r="AEW69" s="469"/>
      <c r="AEX69" s="469"/>
      <c r="AEY69" s="469"/>
      <c r="AEZ69" s="469"/>
      <c r="AFA69" s="469"/>
      <c r="AFB69" s="469"/>
      <c r="AFC69" s="469"/>
      <c r="AFD69" s="469"/>
      <c r="AFE69" s="469"/>
      <c r="AFF69" s="469"/>
      <c r="AFG69" s="469"/>
      <c r="AFH69" s="469"/>
      <c r="AFI69" s="469"/>
      <c r="AFJ69" s="469"/>
      <c r="AFK69" s="469"/>
      <c r="AFL69" s="469"/>
      <c r="AFM69" s="469"/>
      <c r="AFN69" s="469"/>
      <c r="AFO69" s="469"/>
      <c r="AFP69" s="469"/>
      <c r="AFQ69" s="469"/>
      <c r="AFR69" s="469"/>
      <c r="AFS69" s="469"/>
      <c r="AFT69" s="469"/>
      <c r="AFU69" s="469"/>
      <c r="AFV69" s="469"/>
      <c r="AFW69" s="469"/>
      <c r="AFX69" s="469"/>
      <c r="AFY69" s="469"/>
      <c r="AFZ69" s="469"/>
      <c r="AGA69" s="469"/>
      <c r="AGB69" s="469"/>
      <c r="AGC69" s="469"/>
      <c r="AGD69" s="469"/>
      <c r="AGE69" s="469"/>
      <c r="AGF69" s="469"/>
      <c r="AGG69" s="469"/>
      <c r="AGH69" s="469"/>
      <c r="AGI69" s="469"/>
      <c r="AGJ69" s="469"/>
      <c r="AGK69" s="469"/>
      <c r="AGL69" s="469"/>
      <c r="AGM69" s="469"/>
      <c r="AGN69" s="469"/>
      <c r="AGO69" s="469"/>
      <c r="AGP69" s="469"/>
      <c r="AGQ69" s="469"/>
      <c r="AGR69" s="469"/>
      <c r="AGS69" s="469"/>
      <c r="AGT69" s="469"/>
      <c r="AGU69" s="469"/>
      <c r="AGV69" s="469"/>
      <c r="AGW69" s="469"/>
      <c r="AGX69" s="469"/>
      <c r="AGY69" s="469"/>
      <c r="AGZ69" s="469"/>
      <c r="AHA69" s="469"/>
      <c r="AHB69" s="469"/>
      <c r="AHC69" s="469"/>
      <c r="AHD69" s="469"/>
      <c r="AHE69" s="469"/>
      <c r="AHF69" s="469"/>
      <c r="AHG69" s="469"/>
      <c r="AHH69" s="469"/>
      <c r="AHI69" s="469"/>
      <c r="AHJ69" s="469"/>
      <c r="AHK69" s="469"/>
      <c r="AHL69" s="469"/>
      <c r="AHM69" s="469"/>
      <c r="AHN69" s="469"/>
      <c r="AHO69" s="469"/>
      <c r="AHP69" s="469"/>
      <c r="AHQ69" s="469"/>
      <c r="AHR69" s="469"/>
      <c r="AHS69" s="469"/>
      <c r="AHT69" s="469"/>
      <c r="AHU69" s="469"/>
      <c r="AHV69" s="469"/>
      <c r="AHW69" s="469"/>
      <c r="AHX69" s="469"/>
      <c r="AHY69" s="469"/>
      <c r="AHZ69" s="469"/>
      <c r="AIA69" s="469"/>
      <c r="AIB69" s="469"/>
      <c r="AIC69" s="469"/>
      <c r="AID69" s="469"/>
      <c r="AIE69" s="469"/>
      <c r="AIF69" s="469"/>
      <c r="AIG69" s="469"/>
      <c r="AIH69" s="469"/>
      <c r="AII69" s="469"/>
      <c r="AIJ69" s="469"/>
      <c r="AIK69" s="469"/>
      <c r="AIL69" s="469"/>
      <c r="AIM69" s="469"/>
      <c r="AIN69" s="469"/>
      <c r="AIO69" s="469"/>
      <c r="AIP69" s="469"/>
      <c r="AIQ69" s="469"/>
      <c r="AIR69" s="469"/>
      <c r="AIS69" s="469"/>
      <c r="AIT69" s="469"/>
      <c r="AIU69" s="469"/>
      <c r="AIV69" s="469"/>
      <c r="AIW69" s="469"/>
      <c r="AIX69" s="469"/>
      <c r="AIY69" s="469"/>
      <c r="AIZ69" s="469"/>
      <c r="AJA69" s="469"/>
      <c r="AJB69" s="469"/>
      <c r="AJC69" s="469"/>
      <c r="AJD69" s="469"/>
      <c r="AJE69" s="469"/>
      <c r="AJF69" s="469"/>
      <c r="AJG69" s="469"/>
      <c r="AJH69" s="469"/>
      <c r="AJI69" s="469"/>
      <c r="AJJ69" s="469"/>
      <c r="AJK69" s="469"/>
      <c r="AJL69" s="469"/>
      <c r="AJM69" s="469"/>
      <c r="AJN69" s="469"/>
      <c r="AJO69" s="469"/>
      <c r="AJP69" s="469"/>
      <c r="AJQ69" s="469"/>
      <c r="AJR69" s="469"/>
      <c r="AJS69" s="469"/>
      <c r="AJT69" s="469"/>
      <c r="AJU69" s="469"/>
      <c r="AJV69" s="469"/>
      <c r="AJW69" s="469"/>
      <c r="AJX69" s="469"/>
      <c r="AJY69" s="469"/>
      <c r="AJZ69" s="469"/>
      <c r="AKA69" s="469"/>
      <c r="AKB69" s="469"/>
      <c r="AKC69" s="469"/>
      <c r="AKD69" s="469"/>
      <c r="AKE69" s="469"/>
      <c r="AKF69" s="469"/>
      <c r="AKG69" s="469"/>
      <c r="AKH69" s="469"/>
      <c r="AKI69" s="469"/>
      <c r="AKJ69" s="469"/>
      <c r="AKK69" s="469"/>
      <c r="AKL69" s="469"/>
      <c r="AKM69" s="469"/>
      <c r="AKN69" s="469"/>
      <c r="AKO69" s="469"/>
      <c r="AKP69" s="469"/>
      <c r="AKQ69" s="469"/>
      <c r="AKR69" s="469"/>
      <c r="AKS69" s="469"/>
      <c r="AKT69" s="469"/>
      <c r="AKU69" s="469"/>
      <c r="AKV69" s="469"/>
      <c r="AKW69" s="469"/>
      <c r="AKX69" s="469"/>
      <c r="AKY69" s="469"/>
      <c r="AKZ69" s="469"/>
      <c r="ALA69" s="469"/>
      <c r="ALB69" s="469"/>
      <c r="ALC69" s="469"/>
      <c r="ALD69" s="469"/>
      <c r="ALE69" s="469"/>
      <c r="ALF69" s="469"/>
      <c r="ALG69" s="469"/>
      <c r="ALH69" s="469"/>
      <c r="ALI69" s="469"/>
      <c r="ALJ69" s="469"/>
      <c r="ALK69" s="469"/>
      <c r="ALL69" s="469"/>
      <c r="ALM69" s="469"/>
      <c r="ALN69" s="469"/>
      <c r="ALO69" s="469"/>
      <c r="ALP69" s="469"/>
      <c r="ALQ69" s="469"/>
      <c r="ALR69" s="469"/>
      <c r="ALS69" s="469"/>
      <c r="ALT69" s="469"/>
      <c r="ALU69" s="469"/>
      <c r="ALV69" s="469"/>
      <c r="ALW69" s="469"/>
      <c r="ALX69" s="469"/>
      <c r="ALY69" s="469"/>
      <c r="ALZ69" s="469"/>
      <c r="AMA69" s="469"/>
      <c r="AMB69" s="469"/>
      <c r="AMC69" s="469"/>
      <c r="AMD69" s="469"/>
      <c r="AME69" s="469"/>
      <c r="AMF69" s="469"/>
      <c r="AMG69" s="469"/>
      <c r="AMH69" s="469"/>
      <c r="AMI69" s="469"/>
      <c r="AMJ69" s="469"/>
      <c r="AMK69" s="469"/>
      <c r="AML69" s="469"/>
      <c r="AMM69" s="469"/>
      <c r="AMN69" s="469"/>
      <c r="AMO69" s="469"/>
      <c r="AMP69" s="469"/>
      <c r="AMQ69" s="469"/>
      <c r="AMR69" s="469"/>
      <c r="AMS69" s="469"/>
      <c r="AMT69" s="469"/>
      <c r="AMU69" s="469"/>
      <c r="AMV69" s="469"/>
      <c r="AMW69" s="469"/>
      <c r="AMX69" s="469"/>
      <c r="AMY69" s="469"/>
      <c r="AMZ69" s="469"/>
      <c r="ANA69" s="469"/>
      <c r="ANB69" s="469"/>
      <c r="ANC69" s="469"/>
      <c r="AND69" s="469"/>
      <c r="ANE69" s="469"/>
      <c r="ANF69" s="469"/>
      <c r="ANG69" s="469"/>
      <c r="ANH69" s="469"/>
      <c r="ANI69" s="469"/>
      <c r="ANJ69" s="469"/>
      <c r="ANK69" s="469"/>
      <c r="ANL69" s="469"/>
      <c r="ANM69" s="469"/>
      <c r="ANN69" s="469"/>
      <c r="ANO69" s="469"/>
      <c r="ANP69" s="469"/>
      <c r="ANQ69" s="469"/>
      <c r="ANR69" s="469"/>
      <c r="ANS69" s="469"/>
      <c r="ANT69" s="469"/>
      <c r="ANU69" s="469"/>
      <c r="ANV69" s="469"/>
      <c r="ANW69" s="469"/>
      <c r="ANX69" s="469"/>
      <c r="ANY69" s="469"/>
      <c r="ANZ69" s="469"/>
      <c r="AOA69" s="469"/>
      <c r="AOB69" s="469"/>
      <c r="AOC69" s="469"/>
      <c r="AOD69" s="469"/>
      <c r="AOE69" s="469"/>
      <c r="AOF69" s="469"/>
      <c r="AOG69" s="469"/>
      <c r="AOH69" s="469"/>
      <c r="AOI69" s="469"/>
      <c r="AOJ69" s="469"/>
      <c r="AOK69" s="469"/>
      <c r="AOL69" s="469"/>
      <c r="AOM69" s="469"/>
      <c r="AON69" s="469"/>
      <c r="AOO69" s="469"/>
      <c r="AOP69" s="469"/>
      <c r="AOQ69" s="469"/>
      <c r="AOR69" s="469"/>
      <c r="AOS69" s="469"/>
      <c r="AOT69" s="469"/>
      <c r="AOU69" s="469"/>
      <c r="AOV69" s="469"/>
      <c r="AOW69" s="469"/>
      <c r="AOX69" s="469"/>
      <c r="AOY69" s="469"/>
      <c r="AOZ69" s="469"/>
      <c r="APA69" s="469"/>
      <c r="APB69" s="469"/>
      <c r="APC69" s="469"/>
      <c r="APD69" s="469"/>
      <c r="APE69" s="469"/>
      <c r="APF69" s="469"/>
      <c r="APG69" s="469"/>
      <c r="APH69" s="469"/>
      <c r="API69" s="469"/>
      <c r="APJ69" s="469"/>
      <c r="APK69" s="469"/>
      <c r="APL69" s="469"/>
      <c r="APM69" s="469"/>
      <c r="APN69" s="469"/>
      <c r="APO69" s="469"/>
      <c r="APP69" s="469"/>
      <c r="APQ69" s="469"/>
      <c r="APR69" s="469"/>
      <c r="APS69" s="469"/>
      <c r="APT69" s="469"/>
      <c r="APU69" s="469"/>
      <c r="APV69" s="469"/>
      <c r="APW69" s="469"/>
      <c r="APX69" s="469"/>
      <c r="APY69" s="469"/>
      <c r="APZ69" s="469"/>
      <c r="AQA69" s="469"/>
      <c r="AQB69" s="469"/>
      <c r="AQC69" s="469"/>
      <c r="AQD69" s="469"/>
      <c r="AQE69" s="469"/>
      <c r="AQF69" s="469"/>
      <c r="AQG69" s="469"/>
      <c r="AQH69" s="469"/>
      <c r="AQI69" s="469"/>
      <c r="AQJ69" s="469"/>
      <c r="AQK69" s="469"/>
      <c r="AQL69" s="469"/>
      <c r="AQM69" s="469"/>
      <c r="AQN69" s="469"/>
      <c r="AQO69" s="469"/>
      <c r="AQP69" s="469"/>
      <c r="AQQ69" s="469"/>
      <c r="AQR69" s="469"/>
      <c r="AQS69" s="469"/>
      <c r="AQT69" s="469"/>
      <c r="AQU69" s="469"/>
      <c r="AQV69" s="469"/>
      <c r="AQW69" s="469"/>
      <c r="AQX69" s="469"/>
      <c r="AQY69" s="469"/>
      <c r="AQZ69" s="469"/>
      <c r="ARA69" s="469"/>
      <c r="ARB69" s="469"/>
      <c r="ARC69" s="469"/>
      <c r="ARD69" s="469"/>
      <c r="ARE69" s="469"/>
      <c r="ARF69" s="469"/>
      <c r="ARG69" s="469"/>
      <c r="ARH69" s="469"/>
      <c r="ARI69" s="469"/>
      <c r="ARJ69" s="469"/>
      <c r="ARK69" s="469"/>
      <c r="ARL69" s="469"/>
      <c r="ARM69" s="469"/>
      <c r="ARN69" s="469"/>
      <c r="ARO69" s="469"/>
      <c r="ARP69" s="469"/>
      <c r="ARQ69" s="469"/>
      <c r="ARR69" s="469"/>
      <c r="ARS69" s="469"/>
      <c r="ART69" s="469"/>
      <c r="ARU69" s="469"/>
      <c r="ARV69" s="469"/>
      <c r="ARW69" s="469"/>
      <c r="ARX69" s="469"/>
      <c r="ARY69" s="469"/>
      <c r="ARZ69" s="469"/>
      <c r="ASA69" s="469"/>
      <c r="ASB69" s="469"/>
      <c r="ASC69" s="469"/>
      <c r="ASD69" s="469"/>
      <c r="ASE69" s="469"/>
      <c r="ASF69" s="469"/>
      <c r="ASG69" s="469"/>
      <c r="ASH69" s="469"/>
      <c r="ASI69" s="469"/>
      <c r="ASJ69" s="469"/>
      <c r="ASK69" s="469"/>
      <c r="ASL69" s="469"/>
      <c r="ASM69" s="469"/>
      <c r="ASN69" s="469"/>
      <c r="ASO69" s="469"/>
      <c r="ASP69" s="469"/>
      <c r="ASQ69" s="469"/>
      <c r="ASR69" s="469"/>
      <c r="ASS69" s="469"/>
      <c r="AST69" s="469"/>
      <c r="ASU69" s="469"/>
      <c r="ASV69" s="469"/>
      <c r="ASW69" s="469"/>
      <c r="ASX69" s="469"/>
      <c r="ASY69" s="469"/>
      <c r="ASZ69" s="469"/>
      <c r="ATA69" s="469"/>
      <c r="ATB69" s="469"/>
      <c r="ATC69" s="469"/>
      <c r="ATD69" s="469"/>
      <c r="ATE69" s="469"/>
      <c r="ATF69" s="469"/>
      <c r="ATG69" s="469"/>
      <c r="ATH69" s="469"/>
      <c r="ATI69" s="469"/>
      <c r="ATJ69" s="469"/>
      <c r="ATK69" s="469"/>
      <c r="ATL69" s="469"/>
      <c r="ATM69" s="469"/>
      <c r="ATN69" s="469"/>
      <c r="ATO69" s="469"/>
      <c r="ATP69" s="469"/>
      <c r="ATQ69" s="469"/>
      <c r="ATR69" s="469"/>
      <c r="ATS69" s="469"/>
      <c r="ATT69" s="469"/>
      <c r="ATU69" s="469"/>
      <c r="ATV69" s="469"/>
      <c r="ATW69" s="469"/>
      <c r="ATX69" s="469"/>
      <c r="ATY69" s="469"/>
      <c r="ATZ69" s="469"/>
      <c r="AUA69" s="469"/>
      <c r="AUB69" s="469"/>
      <c r="AUC69" s="469"/>
      <c r="AUD69" s="469"/>
      <c r="AUE69" s="469"/>
      <c r="AUF69" s="469"/>
      <c r="AUG69" s="469"/>
      <c r="AUH69" s="469"/>
      <c r="AUI69" s="469"/>
      <c r="AUJ69" s="469"/>
      <c r="AUK69" s="469"/>
      <c r="AUL69" s="469"/>
      <c r="AUM69" s="469"/>
      <c r="AUN69" s="469"/>
      <c r="AUO69" s="469"/>
      <c r="AUP69" s="469"/>
      <c r="AUQ69" s="469"/>
      <c r="AUR69" s="469"/>
      <c r="AUS69" s="469"/>
      <c r="AUT69" s="469"/>
      <c r="AUU69" s="469"/>
      <c r="AUV69" s="469"/>
      <c r="AUW69" s="469"/>
      <c r="AUX69" s="469"/>
      <c r="AUY69" s="469"/>
      <c r="AUZ69" s="469"/>
      <c r="AVA69" s="469"/>
      <c r="AVB69" s="469"/>
      <c r="AVC69" s="469"/>
      <c r="AVD69" s="469"/>
      <c r="AVE69" s="469"/>
      <c r="AVF69" s="469"/>
      <c r="AVG69" s="469"/>
      <c r="AVH69" s="469"/>
      <c r="AVI69" s="469"/>
      <c r="AVJ69" s="469"/>
      <c r="AVK69" s="469"/>
      <c r="AVL69" s="469"/>
      <c r="AVM69" s="469"/>
      <c r="AVN69" s="469"/>
      <c r="AVO69" s="469"/>
      <c r="AVP69" s="469"/>
      <c r="AVQ69" s="469"/>
      <c r="AVR69" s="469"/>
      <c r="AVS69" s="469"/>
      <c r="AVT69" s="469"/>
      <c r="AVU69" s="469"/>
      <c r="AVV69" s="469"/>
      <c r="AVW69" s="469"/>
      <c r="AVX69" s="469"/>
      <c r="AVY69" s="469"/>
      <c r="AVZ69" s="469"/>
      <c r="AWA69" s="469"/>
      <c r="AWB69" s="469"/>
      <c r="AWC69" s="469"/>
      <c r="AWD69" s="469"/>
      <c r="AWE69" s="469"/>
      <c r="AWF69" s="469"/>
      <c r="AWG69" s="469"/>
      <c r="AWH69" s="469"/>
      <c r="AWI69" s="469"/>
      <c r="AWJ69" s="469"/>
      <c r="AWK69" s="469"/>
      <c r="AWL69" s="469"/>
      <c r="AWM69" s="469"/>
      <c r="AWN69" s="469"/>
      <c r="AWO69" s="469"/>
      <c r="AWP69" s="469"/>
      <c r="AWQ69" s="469"/>
      <c r="AWR69" s="469"/>
      <c r="AWS69" s="469"/>
      <c r="AWT69" s="469"/>
      <c r="AWU69" s="469"/>
      <c r="AWV69" s="469"/>
      <c r="AWW69" s="469"/>
      <c r="AWX69" s="469"/>
      <c r="AWY69" s="469"/>
      <c r="AWZ69" s="469"/>
      <c r="AXA69" s="469"/>
      <c r="AXB69" s="469"/>
      <c r="AXC69" s="469"/>
      <c r="AXD69" s="469"/>
      <c r="AXE69" s="469"/>
      <c r="AXF69" s="469"/>
      <c r="AXG69" s="469"/>
      <c r="AXH69" s="469"/>
      <c r="AXI69" s="469"/>
      <c r="AXJ69" s="469"/>
      <c r="AXK69" s="469"/>
      <c r="AXL69" s="469"/>
      <c r="AXM69" s="469"/>
      <c r="AXN69" s="469"/>
      <c r="AXO69" s="469"/>
      <c r="AXP69" s="469"/>
      <c r="AXQ69" s="469"/>
      <c r="AXR69" s="469"/>
      <c r="AXS69" s="469"/>
      <c r="AXT69" s="469"/>
      <c r="AXU69" s="469"/>
      <c r="AXV69" s="469"/>
      <c r="AXW69" s="469"/>
      <c r="AXX69" s="469"/>
      <c r="AXY69" s="469"/>
      <c r="AXZ69" s="469"/>
      <c r="AYA69" s="469"/>
      <c r="AYB69" s="469"/>
      <c r="AYC69" s="469"/>
      <c r="AYD69" s="469"/>
      <c r="AYE69" s="469"/>
      <c r="AYF69" s="469"/>
      <c r="AYG69" s="469"/>
      <c r="AYH69" s="469"/>
      <c r="AYI69" s="469"/>
      <c r="AYJ69" s="469"/>
      <c r="AYK69" s="469"/>
      <c r="AYL69" s="469"/>
      <c r="AYM69" s="469"/>
      <c r="AYN69" s="469"/>
      <c r="AYO69" s="469"/>
      <c r="AYP69" s="469"/>
      <c r="AYQ69" s="469"/>
      <c r="AYR69" s="469"/>
      <c r="AYS69" s="469"/>
      <c r="AYT69" s="469"/>
      <c r="AYU69" s="469"/>
      <c r="AYV69" s="469"/>
      <c r="AYW69" s="469"/>
      <c r="AYX69" s="469"/>
      <c r="AYY69" s="469"/>
      <c r="AYZ69" s="469"/>
      <c r="AZA69" s="469"/>
      <c r="AZB69" s="469"/>
      <c r="AZC69" s="469"/>
      <c r="AZD69" s="469"/>
      <c r="AZE69" s="469"/>
      <c r="AZF69" s="469"/>
      <c r="AZG69" s="469"/>
      <c r="AZH69" s="469"/>
      <c r="AZI69" s="469"/>
      <c r="AZJ69" s="469"/>
      <c r="AZK69" s="469"/>
      <c r="AZL69" s="469"/>
      <c r="AZM69" s="469"/>
      <c r="AZN69" s="469"/>
      <c r="AZO69" s="469"/>
      <c r="AZP69" s="469"/>
      <c r="AZQ69" s="469"/>
      <c r="AZR69" s="469"/>
      <c r="AZS69" s="469"/>
      <c r="AZT69" s="469"/>
      <c r="AZU69" s="469"/>
      <c r="AZV69" s="469"/>
      <c r="AZW69" s="469"/>
      <c r="AZX69" s="469"/>
      <c r="AZY69" s="469"/>
      <c r="AZZ69" s="469"/>
      <c r="BAA69" s="469"/>
      <c r="BAB69" s="469"/>
      <c r="BAC69" s="469"/>
      <c r="BAD69" s="469"/>
      <c r="BAE69" s="469"/>
      <c r="BAF69" s="469"/>
      <c r="BAG69" s="469"/>
      <c r="BAH69" s="469"/>
      <c r="BAI69" s="469"/>
      <c r="BAJ69" s="469"/>
      <c r="BAK69" s="469"/>
      <c r="BAL69" s="469"/>
      <c r="BAM69" s="469"/>
      <c r="BAN69" s="469"/>
      <c r="BAO69" s="469"/>
      <c r="BAP69" s="469"/>
      <c r="BAQ69" s="469"/>
      <c r="BAR69" s="469"/>
      <c r="BAS69" s="469"/>
      <c r="BAT69" s="469"/>
      <c r="BAU69" s="469"/>
      <c r="BAV69" s="469"/>
      <c r="BAW69" s="469"/>
      <c r="BAX69" s="469"/>
      <c r="BAY69" s="469"/>
      <c r="BAZ69" s="469"/>
      <c r="BBA69" s="469"/>
      <c r="BBB69" s="469"/>
      <c r="BBC69" s="469"/>
      <c r="BBD69" s="469"/>
      <c r="BBE69" s="469"/>
      <c r="BBF69" s="469"/>
      <c r="BBG69" s="469"/>
      <c r="BBH69" s="469"/>
      <c r="BBI69" s="469"/>
      <c r="BBJ69" s="469"/>
      <c r="BBK69" s="469"/>
      <c r="BBL69" s="469"/>
      <c r="BBM69" s="469"/>
      <c r="BBN69" s="469"/>
      <c r="BBO69" s="469"/>
      <c r="BBP69" s="469"/>
      <c r="BBQ69" s="469"/>
      <c r="BBR69" s="469"/>
      <c r="BBS69" s="469"/>
      <c r="BBT69" s="469"/>
      <c r="BBU69" s="469"/>
      <c r="BBV69" s="469"/>
      <c r="BBW69" s="469"/>
      <c r="BBX69" s="469"/>
      <c r="BBY69" s="469"/>
      <c r="BBZ69" s="469"/>
      <c r="BCA69" s="469"/>
      <c r="BCB69" s="469"/>
      <c r="BCC69" s="469"/>
      <c r="BCD69" s="469"/>
      <c r="BCE69" s="469"/>
      <c r="BCF69" s="469"/>
      <c r="BCG69" s="469"/>
      <c r="BCH69" s="469"/>
      <c r="BCI69" s="469"/>
      <c r="BCJ69" s="469"/>
      <c r="BCK69" s="469"/>
      <c r="BCL69" s="469"/>
      <c r="BCM69" s="469"/>
      <c r="BCN69" s="469"/>
      <c r="BCO69" s="469"/>
      <c r="BCP69" s="469"/>
      <c r="BCQ69" s="469"/>
      <c r="BCR69" s="469"/>
      <c r="BCS69" s="469"/>
      <c r="BCT69" s="469"/>
      <c r="BCU69" s="469"/>
      <c r="BCV69" s="469"/>
      <c r="BCW69" s="469"/>
      <c r="BCX69" s="469"/>
      <c r="BCY69" s="469"/>
      <c r="BCZ69" s="469"/>
      <c r="BDA69" s="469"/>
      <c r="BDB69" s="469"/>
      <c r="BDC69" s="469"/>
      <c r="BDD69" s="469"/>
      <c r="BDE69" s="469"/>
      <c r="BDF69" s="469"/>
      <c r="BDG69" s="469"/>
      <c r="BDH69" s="469"/>
      <c r="BDI69" s="469"/>
      <c r="BDJ69" s="469"/>
      <c r="BDK69" s="469"/>
      <c r="BDL69" s="469"/>
      <c r="BDM69" s="469"/>
      <c r="BDN69" s="469"/>
      <c r="BDO69" s="469"/>
      <c r="BDP69" s="469"/>
      <c r="BDQ69" s="469"/>
      <c r="BDR69" s="469"/>
      <c r="BDS69" s="469"/>
      <c r="BDT69" s="469"/>
      <c r="BDU69" s="469"/>
      <c r="BDV69" s="469"/>
      <c r="BDW69" s="469"/>
      <c r="BDX69" s="469"/>
      <c r="BDY69" s="469"/>
      <c r="BDZ69" s="469"/>
      <c r="BEA69" s="469"/>
      <c r="BEB69" s="469"/>
      <c r="BEC69" s="469"/>
      <c r="BED69" s="469"/>
      <c r="BEE69" s="469"/>
      <c r="BEF69" s="469"/>
      <c r="BEG69" s="469"/>
      <c r="BEH69" s="469"/>
      <c r="BEI69" s="469"/>
      <c r="BEJ69" s="469"/>
      <c r="BEK69" s="469"/>
      <c r="BEL69" s="469"/>
      <c r="BEM69" s="469"/>
      <c r="BEN69" s="469"/>
      <c r="BEO69" s="469"/>
      <c r="BEP69" s="469"/>
      <c r="BEQ69" s="469"/>
      <c r="BER69" s="469"/>
      <c r="BES69" s="469"/>
      <c r="BET69" s="469"/>
      <c r="BEU69" s="469"/>
      <c r="BEV69" s="469"/>
      <c r="BEW69" s="469"/>
      <c r="BEX69" s="469"/>
      <c r="BEY69" s="469"/>
      <c r="BEZ69" s="469"/>
      <c r="BFA69" s="469"/>
      <c r="BFB69" s="469"/>
      <c r="BFC69" s="469"/>
      <c r="BFD69" s="469"/>
      <c r="BFE69" s="469"/>
      <c r="BFF69" s="469"/>
      <c r="BFG69" s="469"/>
      <c r="BFH69" s="469"/>
      <c r="BFI69" s="469"/>
      <c r="BFJ69" s="469"/>
      <c r="BFK69" s="469"/>
      <c r="BFL69" s="469"/>
      <c r="BFM69" s="469"/>
      <c r="BFN69" s="469"/>
      <c r="BFO69" s="469"/>
      <c r="BFP69" s="469"/>
      <c r="BFQ69" s="469"/>
      <c r="BFR69" s="469"/>
      <c r="BFS69" s="469"/>
      <c r="BFT69" s="469"/>
      <c r="BFU69" s="469"/>
      <c r="BFV69" s="469"/>
      <c r="BFW69" s="469"/>
      <c r="BFX69" s="469"/>
      <c r="BFY69" s="469"/>
      <c r="BFZ69" s="469"/>
      <c r="BGA69" s="469"/>
      <c r="BGB69" s="469"/>
      <c r="BGC69" s="469"/>
      <c r="BGD69" s="469"/>
      <c r="BGE69" s="469"/>
      <c r="BGF69" s="469"/>
      <c r="BGG69" s="469"/>
      <c r="BGH69" s="469"/>
      <c r="BGI69" s="469"/>
      <c r="BGJ69" s="469"/>
      <c r="BGK69" s="469"/>
      <c r="BGL69" s="469"/>
      <c r="BGM69" s="469"/>
      <c r="BGN69" s="469"/>
      <c r="BGO69" s="469"/>
      <c r="BGP69" s="469"/>
      <c r="BGQ69" s="469"/>
      <c r="BGR69" s="469"/>
      <c r="BGS69" s="469"/>
      <c r="BGT69" s="469"/>
      <c r="BGU69" s="469"/>
      <c r="BGV69" s="469"/>
      <c r="BGW69" s="469"/>
      <c r="BGX69" s="469"/>
      <c r="BGY69" s="469"/>
      <c r="BGZ69" s="469"/>
      <c r="BHA69" s="469"/>
      <c r="BHB69" s="469"/>
      <c r="BHC69" s="469"/>
      <c r="BHD69" s="469"/>
      <c r="BHE69" s="469"/>
      <c r="BHF69" s="469"/>
      <c r="BHG69" s="469"/>
      <c r="BHH69" s="469"/>
      <c r="BHI69" s="469"/>
      <c r="BHJ69" s="469"/>
      <c r="BHK69" s="469"/>
      <c r="BHL69" s="469"/>
      <c r="BHM69" s="469"/>
      <c r="BHN69" s="469"/>
      <c r="BHO69" s="469"/>
      <c r="BHP69" s="469"/>
      <c r="BHQ69" s="469"/>
      <c r="BHR69" s="469"/>
      <c r="BHS69" s="469"/>
      <c r="BHT69" s="469"/>
      <c r="BHU69" s="469"/>
      <c r="BHV69" s="469"/>
      <c r="BHW69" s="469"/>
      <c r="BHX69" s="469"/>
      <c r="BHY69" s="469"/>
      <c r="BHZ69" s="469"/>
      <c r="BIA69" s="469"/>
      <c r="BIB69" s="469"/>
      <c r="BIC69" s="469"/>
      <c r="BID69" s="469"/>
      <c r="BIE69" s="469"/>
      <c r="BIF69" s="469"/>
      <c r="BIG69" s="469"/>
      <c r="BIH69" s="469"/>
      <c r="BII69" s="469"/>
      <c r="BIJ69" s="469"/>
      <c r="BIK69" s="469"/>
      <c r="BIL69" s="469"/>
      <c r="BIM69" s="469"/>
      <c r="BIN69" s="469"/>
      <c r="BIO69" s="469"/>
      <c r="BIP69" s="469"/>
      <c r="BIQ69" s="469"/>
      <c r="BIR69" s="469"/>
      <c r="BIS69" s="469"/>
      <c r="BIT69" s="469"/>
      <c r="BIU69" s="469"/>
      <c r="BIV69" s="469"/>
      <c r="BIW69" s="469"/>
      <c r="BIX69" s="469"/>
      <c r="BIY69" s="469"/>
      <c r="BIZ69" s="469"/>
      <c r="BJA69" s="469"/>
      <c r="BJB69" s="469"/>
      <c r="BJC69" s="469"/>
      <c r="BJD69" s="469"/>
      <c r="BJE69" s="469"/>
      <c r="BJF69" s="469"/>
      <c r="BJG69" s="469"/>
      <c r="BJH69" s="469"/>
      <c r="BJI69" s="469"/>
      <c r="BJJ69" s="469"/>
      <c r="BJK69" s="469"/>
      <c r="BJL69" s="469"/>
      <c r="BJM69" s="469"/>
      <c r="BJN69" s="469"/>
      <c r="BJO69" s="469"/>
      <c r="BJP69" s="469"/>
      <c r="BJQ69" s="469"/>
      <c r="BJR69" s="469"/>
      <c r="BJS69" s="469"/>
      <c r="BJT69" s="469"/>
      <c r="BJU69" s="469"/>
      <c r="BJV69" s="469"/>
      <c r="BJW69" s="469"/>
      <c r="BJX69" s="469"/>
      <c r="BJY69" s="469"/>
      <c r="BJZ69" s="469"/>
      <c r="BKA69" s="469"/>
      <c r="BKB69" s="469"/>
      <c r="BKC69" s="469"/>
      <c r="BKD69" s="469"/>
      <c r="BKE69" s="469"/>
      <c r="BKF69" s="469"/>
      <c r="BKG69" s="469"/>
      <c r="BKH69" s="469"/>
      <c r="BKI69" s="469"/>
      <c r="BKJ69" s="469"/>
      <c r="BKK69" s="469"/>
      <c r="BKL69" s="469"/>
      <c r="BKM69" s="469"/>
      <c r="BKN69" s="469"/>
      <c r="BKO69" s="469"/>
      <c r="BKP69" s="469"/>
      <c r="BKQ69" s="469"/>
      <c r="BKR69" s="469"/>
      <c r="BKS69" s="469"/>
      <c r="BKT69" s="469"/>
      <c r="BKU69" s="469"/>
      <c r="BKV69" s="469"/>
      <c r="BKW69" s="469"/>
      <c r="BKX69" s="469"/>
      <c r="BKY69" s="469"/>
      <c r="BKZ69" s="469"/>
      <c r="BLA69" s="469"/>
      <c r="BLB69" s="469"/>
      <c r="BLC69" s="469"/>
      <c r="BLD69" s="469"/>
      <c r="BLE69" s="469"/>
      <c r="BLF69" s="469"/>
      <c r="BLG69" s="469"/>
      <c r="BLH69" s="469"/>
      <c r="BLI69" s="469"/>
      <c r="BLJ69" s="469"/>
      <c r="BLK69" s="469"/>
      <c r="BLL69" s="469"/>
      <c r="BLM69" s="469"/>
      <c r="BLN69" s="469"/>
      <c r="BLO69" s="469"/>
      <c r="BLP69" s="469"/>
      <c r="BLQ69" s="469"/>
      <c r="BLR69" s="469"/>
      <c r="BLS69" s="469"/>
      <c r="BLT69" s="469"/>
      <c r="BLU69" s="469"/>
      <c r="BLV69" s="469"/>
      <c r="BLW69" s="469"/>
      <c r="BLX69" s="469"/>
      <c r="BLY69" s="469"/>
      <c r="BLZ69" s="469"/>
      <c r="BMA69" s="469"/>
      <c r="BMB69" s="469"/>
      <c r="BMC69" s="469"/>
      <c r="BMD69" s="469"/>
      <c r="BME69" s="469"/>
      <c r="BMF69" s="469"/>
      <c r="BMG69" s="469"/>
      <c r="BMH69" s="469"/>
      <c r="BMI69" s="469"/>
      <c r="BMJ69" s="469"/>
      <c r="BMK69" s="469"/>
      <c r="BML69" s="469"/>
      <c r="BMM69" s="469"/>
      <c r="BMN69" s="469"/>
      <c r="BMO69" s="469"/>
      <c r="BMP69" s="469"/>
      <c r="BMQ69" s="469"/>
      <c r="BMR69" s="469"/>
      <c r="BMS69" s="469"/>
      <c r="BMT69" s="469"/>
      <c r="BMU69" s="469"/>
      <c r="BMV69" s="469"/>
      <c r="BMW69" s="469"/>
      <c r="BMX69" s="469"/>
      <c r="BMY69" s="469"/>
      <c r="BMZ69" s="469"/>
      <c r="BNA69" s="469"/>
      <c r="BNB69" s="469"/>
      <c r="BNC69" s="469"/>
      <c r="BND69" s="469"/>
      <c r="BNE69" s="469"/>
      <c r="BNF69" s="469"/>
      <c r="BNG69" s="469"/>
      <c r="BNH69" s="469"/>
      <c r="BNI69" s="469"/>
      <c r="BNJ69" s="469"/>
      <c r="BNK69" s="469"/>
      <c r="BNL69" s="469"/>
      <c r="BNM69" s="469"/>
      <c r="BNN69" s="469"/>
      <c r="BNO69" s="469"/>
      <c r="BNP69" s="469"/>
      <c r="BNQ69" s="469"/>
      <c r="BNR69" s="469"/>
      <c r="BNS69" s="469"/>
      <c r="BNT69" s="469"/>
      <c r="BNU69" s="469"/>
      <c r="BNV69" s="469"/>
      <c r="BNW69" s="469"/>
      <c r="BNX69" s="469"/>
      <c r="BNY69" s="469"/>
      <c r="BNZ69" s="469"/>
      <c r="BOA69" s="469"/>
      <c r="BOB69" s="469"/>
      <c r="BOC69" s="469"/>
      <c r="BOD69" s="469"/>
      <c r="BOE69" s="469"/>
      <c r="BOF69" s="469"/>
      <c r="BOG69" s="469"/>
      <c r="BOH69" s="469"/>
      <c r="BOI69" s="469"/>
      <c r="BOJ69" s="469"/>
      <c r="BOK69" s="469"/>
      <c r="BOL69" s="469"/>
      <c r="BOM69" s="469"/>
      <c r="BON69" s="469"/>
      <c r="BOO69" s="469"/>
      <c r="BOP69" s="469"/>
      <c r="BOQ69" s="469"/>
      <c r="BOR69" s="469"/>
      <c r="BOS69" s="469"/>
      <c r="BOT69" s="469"/>
      <c r="BOU69" s="469"/>
      <c r="BOV69" s="469"/>
      <c r="BOW69" s="469"/>
      <c r="BOX69" s="469"/>
      <c r="BOY69" s="469"/>
      <c r="BOZ69" s="469"/>
      <c r="BPA69" s="469"/>
      <c r="BPB69" s="469"/>
      <c r="BPC69" s="469"/>
      <c r="BPD69" s="469"/>
      <c r="BPE69" s="469"/>
      <c r="BPF69" s="469"/>
      <c r="BPG69" s="469"/>
      <c r="BPH69" s="469"/>
      <c r="BPI69" s="469"/>
      <c r="BPJ69" s="469"/>
      <c r="BPK69" s="469"/>
      <c r="BPL69" s="469"/>
      <c r="BPM69" s="469"/>
      <c r="BPN69" s="469"/>
      <c r="BPO69" s="469"/>
      <c r="BPP69" s="469"/>
      <c r="BPQ69" s="469"/>
      <c r="BPR69" s="469"/>
      <c r="BPS69" s="469"/>
      <c r="BPT69" s="469"/>
      <c r="BPU69" s="469"/>
      <c r="BPV69" s="469"/>
      <c r="BPW69" s="469"/>
      <c r="BPX69" s="469"/>
      <c r="BPY69" s="469"/>
      <c r="BPZ69" s="469"/>
      <c r="BQA69" s="469"/>
      <c r="BQB69" s="469"/>
      <c r="BQC69" s="469"/>
      <c r="BQD69" s="469"/>
      <c r="BQE69" s="469"/>
      <c r="BQF69" s="469"/>
      <c r="BQG69" s="469"/>
      <c r="BQH69" s="469"/>
      <c r="BQI69" s="469"/>
      <c r="BQJ69" s="469"/>
      <c r="BQK69" s="469"/>
      <c r="BQL69" s="469"/>
      <c r="BQM69" s="469"/>
      <c r="BQN69" s="469"/>
      <c r="BQO69" s="469"/>
      <c r="BQP69" s="469"/>
      <c r="BQQ69" s="469"/>
      <c r="BQR69" s="469"/>
      <c r="BQS69" s="469"/>
      <c r="BQT69" s="469"/>
      <c r="BQU69" s="469"/>
      <c r="BQV69" s="469"/>
      <c r="BQW69" s="469"/>
      <c r="BQX69" s="469"/>
      <c r="BQY69" s="469"/>
      <c r="BQZ69" s="469"/>
      <c r="BRA69" s="469"/>
      <c r="BRB69" s="469"/>
      <c r="BRC69" s="469"/>
      <c r="BRD69" s="469"/>
      <c r="BRE69" s="469"/>
      <c r="BRF69" s="469"/>
      <c r="BRG69" s="469"/>
      <c r="BRH69" s="469"/>
      <c r="BRI69" s="469"/>
      <c r="BRJ69" s="469"/>
      <c r="BRK69" s="469"/>
      <c r="BRL69" s="469"/>
      <c r="BRM69" s="469"/>
      <c r="BRN69" s="469"/>
      <c r="BRO69" s="469"/>
      <c r="BRP69" s="469"/>
      <c r="BRQ69" s="469"/>
      <c r="BRR69" s="469"/>
      <c r="BRS69" s="469"/>
      <c r="BRT69" s="469"/>
      <c r="BRU69" s="469"/>
      <c r="BRV69" s="469"/>
      <c r="BRW69" s="469"/>
      <c r="BRX69" s="469"/>
      <c r="BRY69" s="469"/>
      <c r="BRZ69" s="469"/>
      <c r="BSA69" s="469"/>
      <c r="BSB69" s="469"/>
      <c r="BSC69" s="469"/>
      <c r="BSD69" s="469"/>
      <c r="BSE69" s="469"/>
      <c r="BSF69" s="469"/>
      <c r="BSG69" s="469"/>
      <c r="BSH69" s="469"/>
      <c r="BSI69" s="469"/>
      <c r="BSJ69" s="469"/>
      <c r="BSK69" s="469"/>
      <c r="BSL69" s="469"/>
      <c r="BSM69" s="469"/>
      <c r="BSN69" s="469"/>
      <c r="BSO69" s="469"/>
      <c r="BSP69" s="469"/>
      <c r="BSQ69" s="469"/>
      <c r="BSR69" s="469"/>
      <c r="BSS69" s="469"/>
      <c r="BST69" s="469"/>
      <c r="BSU69" s="469"/>
      <c r="BSV69" s="469"/>
      <c r="BSW69" s="469"/>
      <c r="BSX69" s="469"/>
      <c r="BSY69" s="469"/>
      <c r="BSZ69" s="469"/>
      <c r="BTA69" s="469"/>
      <c r="BTB69" s="469"/>
      <c r="BTC69" s="469"/>
      <c r="BTD69" s="469"/>
      <c r="BTE69" s="469"/>
      <c r="BTF69" s="469"/>
      <c r="BTG69" s="469"/>
      <c r="BTH69" s="469"/>
      <c r="BTI69" s="469"/>
      <c r="BTJ69" s="469"/>
      <c r="BTK69" s="469"/>
      <c r="BTL69" s="469"/>
      <c r="BTM69" s="469"/>
      <c r="BTN69" s="469"/>
      <c r="BTO69" s="469"/>
      <c r="BTP69" s="469"/>
      <c r="BTQ69" s="469"/>
      <c r="BTR69" s="469"/>
      <c r="BTS69" s="469"/>
      <c r="BTT69" s="469"/>
      <c r="BTU69" s="469"/>
      <c r="BTV69" s="469"/>
      <c r="BTW69" s="469"/>
      <c r="BTX69" s="469"/>
      <c r="BTY69" s="469"/>
      <c r="BTZ69" s="469"/>
      <c r="BUA69" s="469"/>
      <c r="BUB69" s="469"/>
      <c r="BUC69" s="469"/>
      <c r="BUD69" s="469"/>
      <c r="BUE69" s="469"/>
      <c r="BUF69" s="469"/>
      <c r="BUG69" s="469"/>
      <c r="BUH69" s="469"/>
      <c r="BUI69" s="469"/>
      <c r="BUJ69" s="469"/>
      <c r="BUK69" s="469"/>
      <c r="BUL69" s="469"/>
      <c r="BUM69" s="469"/>
      <c r="BUN69" s="469"/>
      <c r="BUO69" s="469"/>
      <c r="BUP69" s="469"/>
      <c r="BUQ69" s="469"/>
      <c r="BUR69" s="469"/>
      <c r="BUS69" s="469"/>
      <c r="BUT69" s="469"/>
      <c r="BUU69" s="469"/>
      <c r="BUV69" s="469"/>
      <c r="BUW69" s="469"/>
      <c r="BUX69" s="469"/>
      <c r="BUY69" s="469"/>
      <c r="BUZ69" s="469"/>
      <c r="BVA69" s="469"/>
      <c r="BVB69" s="469"/>
      <c r="BVC69" s="469"/>
      <c r="BVD69" s="469"/>
      <c r="BVE69" s="469"/>
      <c r="BVF69" s="469"/>
      <c r="BVG69" s="469"/>
      <c r="BVH69" s="469"/>
      <c r="BVI69" s="469"/>
      <c r="BVJ69" s="469"/>
      <c r="BVK69" s="469"/>
      <c r="BVL69" s="469"/>
      <c r="BVM69" s="469"/>
      <c r="BVN69" s="469"/>
      <c r="BVO69" s="469"/>
      <c r="BVP69" s="469"/>
      <c r="BVQ69" s="469"/>
      <c r="BVR69" s="469"/>
      <c r="BVS69" s="469"/>
      <c r="BVT69" s="469"/>
      <c r="BVU69" s="469"/>
      <c r="BVV69" s="469"/>
      <c r="BVW69" s="469"/>
      <c r="BVX69" s="469"/>
      <c r="BVY69" s="469"/>
      <c r="BVZ69" s="469"/>
      <c r="BWA69" s="469"/>
      <c r="BWB69" s="469"/>
      <c r="BWC69" s="469"/>
      <c r="BWD69" s="469"/>
      <c r="BWE69" s="469"/>
      <c r="BWF69" s="469"/>
      <c r="BWG69" s="469"/>
      <c r="BWH69" s="469"/>
      <c r="BWI69" s="469"/>
      <c r="BWJ69" s="469"/>
      <c r="BWK69" s="469"/>
      <c r="BWL69" s="469"/>
      <c r="BWM69" s="469"/>
      <c r="BWN69" s="469"/>
      <c r="BWO69" s="469"/>
      <c r="BWP69" s="469"/>
      <c r="BWQ69" s="469"/>
      <c r="BWR69" s="469"/>
      <c r="BWS69" s="469"/>
      <c r="BWT69" s="469"/>
      <c r="BWU69" s="469"/>
      <c r="BWV69" s="469"/>
      <c r="BWW69" s="469"/>
      <c r="BWX69" s="469"/>
      <c r="BWY69" s="469"/>
      <c r="BWZ69" s="469"/>
      <c r="BXA69" s="469"/>
      <c r="BXB69" s="469"/>
      <c r="BXC69" s="469"/>
      <c r="BXD69" s="469"/>
      <c r="BXE69" s="469"/>
      <c r="BXF69" s="469"/>
      <c r="BXG69" s="469"/>
      <c r="BXH69" s="469"/>
      <c r="BXI69" s="469"/>
      <c r="BXJ69" s="469"/>
      <c r="BXK69" s="469"/>
      <c r="BXL69" s="469"/>
      <c r="BXM69" s="469"/>
      <c r="BXN69" s="469"/>
      <c r="BXO69" s="469"/>
      <c r="BXP69" s="469"/>
      <c r="BXQ69" s="469"/>
      <c r="BXR69" s="469"/>
      <c r="BXS69" s="469"/>
      <c r="BXT69" s="469"/>
      <c r="BXU69" s="469"/>
      <c r="BXV69" s="469"/>
      <c r="BXW69" s="469"/>
      <c r="BXX69" s="469"/>
      <c r="BXY69" s="469"/>
      <c r="BXZ69" s="469"/>
      <c r="BYA69" s="469"/>
      <c r="BYB69" s="469"/>
      <c r="BYC69" s="469"/>
      <c r="BYD69" s="469"/>
      <c r="BYE69" s="469"/>
      <c r="BYF69" s="469"/>
      <c r="BYG69" s="469"/>
      <c r="BYH69" s="469"/>
      <c r="BYI69" s="469"/>
      <c r="BYJ69" s="469"/>
      <c r="BYK69" s="469"/>
      <c r="BYL69" s="469"/>
      <c r="BYM69" s="469"/>
      <c r="BYN69" s="469"/>
      <c r="BYO69" s="469"/>
      <c r="BYP69" s="469"/>
      <c r="BYQ69" s="469"/>
      <c r="BYR69" s="469"/>
      <c r="BYS69" s="469"/>
      <c r="BYT69" s="469"/>
      <c r="BYU69" s="469"/>
      <c r="BYV69" s="469"/>
      <c r="BYW69" s="469"/>
      <c r="BYX69" s="469"/>
      <c r="BYY69" s="469"/>
      <c r="BYZ69" s="469"/>
      <c r="BZA69" s="469"/>
      <c r="BZB69" s="469"/>
      <c r="BZC69" s="469"/>
      <c r="BZD69" s="469"/>
      <c r="BZE69" s="469"/>
      <c r="BZF69" s="469"/>
      <c r="BZG69" s="469"/>
      <c r="BZH69" s="469"/>
      <c r="BZI69" s="469"/>
      <c r="BZJ69" s="469"/>
      <c r="BZK69" s="469"/>
      <c r="BZL69" s="469"/>
      <c r="BZM69" s="469"/>
      <c r="BZN69" s="469"/>
      <c r="BZO69" s="469"/>
      <c r="BZP69" s="469"/>
      <c r="BZQ69" s="469"/>
      <c r="BZR69" s="469"/>
      <c r="BZS69" s="469"/>
      <c r="BZT69" s="469"/>
      <c r="BZU69" s="469"/>
      <c r="BZV69" s="469"/>
      <c r="BZW69" s="469"/>
      <c r="BZX69" s="469"/>
      <c r="BZY69" s="469"/>
      <c r="BZZ69" s="469"/>
      <c r="CAA69" s="469"/>
      <c r="CAB69" s="469"/>
      <c r="CAC69" s="469"/>
      <c r="CAD69" s="469"/>
      <c r="CAE69" s="469"/>
      <c r="CAF69" s="469"/>
      <c r="CAG69" s="469"/>
      <c r="CAH69" s="469"/>
      <c r="CAI69" s="469"/>
      <c r="CAJ69" s="469"/>
      <c r="CAK69" s="469"/>
      <c r="CAL69" s="469"/>
      <c r="CAM69" s="469"/>
      <c r="CAN69" s="469"/>
      <c r="CAO69" s="469"/>
      <c r="CAP69" s="469"/>
      <c r="CAQ69" s="469"/>
      <c r="CAR69" s="469"/>
      <c r="CAS69" s="469"/>
      <c r="CAT69" s="469"/>
      <c r="CAU69" s="469"/>
      <c r="CAV69" s="469"/>
      <c r="CAW69" s="469"/>
      <c r="CAX69" s="469"/>
      <c r="CAY69" s="469"/>
      <c r="CAZ69" s="469"/>
      <c r="CBA69" s="469"/>
      <c r="CBB69" s="469"/>
      <c r="CBC69" s="469"/>
      <c r="CBD69" s="469"/>
      <c r="CBE69" s="469"/>
      <c r="CBF69" s="469"/>
      <c r="CBG69" s="469"/>
      <c r="CBH69" s="469"/>
      <c r="CBI69" s="469"/>
      <c r="CBJ69" s="469"/>
      <c r="CBK69" s="469"/>
      <c r="CBL69" s="469"/>
      <c r="CBM69" s="469"/>
      <c r="CBN69" s="469"/>
      <c r="CBO69" s="469"/>
      <c r="CBP69" s="469"/>
      <c r="CBQ69" s="469"/>
      <c r="CBR69" s="469"/>
      <c r="CBS69" s="469"/>
      <c r="CBT69" s="469"/>
      <c r="CBU69" s="469"/>
      <c r="CBV69" s="469"/>
      <c r="CBW69" s="469"/>
      <c r="CBX69" s="469"/>
      <c r="CBY69" s="469"/>
      <c r="CBZ69" s="469"/>
      <c r="CCA69" s="469"/>
      <c r="CCB69" s="469"/>
      <c r="CCC69" s="469"/>
      <c r="CCD69" s="469"/>
      <c r="CCE69" s="469"/>
      <c r="CCF69" s="469"/>
      <c r="CCG69" s="469"/>
      <c r="CCH69" s="469"/>
      <c r="CCI69" s="469"/>
      <c r="CCJ69" s="469"/>
      <c r="CCK69" s="469"/>
      <c r="CCL69" s="469"/>
      <c r="CCM69" s="469"/>
      <c r="CCN69" s="469"/>
      <c r="CCO69" s="469"/>
      <c r="CCP69" s="469"/>
      <c r="CCQ69" s="469"/>
      <c r="CCR69" s="469"/>
      <c r="CCS69" s="469"/>
      <c r="CCT69" s="469"/>
      <c r="CCU69" s="469"/>
      <c r="CCV69" s="469"/>
      <c r="CCW69" s="469"/>
      <c r="CCX69" s="469"/>
      <c r="CCY69" s="469"/>
      <c r="CCZ69" s="469"/>
      <c r="CDA69" s="469"/>
      <c r="CDB69" s="469"/>
      <c r="CDC69" s="469"/>
      <c r="CDD69" s="469"/>
      <c r="CDE69" s="469"/>
      <c r="CDF69" s="469"/>
      <c r="CDG69" s="469"/>
      <c r="CDH69" s="469"/>
      <c r="CDI69" s="469"/>
      <c r="CDJ69" s="469"/>
      <c r="CDK69" s="469"/>
      <c r="CDL69" s="469"/>
      <c r="CDM69" s="469"/>
      <c r="CDN69" s="469"/>
      <c r="CDO69" s="469"/>
      <c r="CDP69" s="469"/>
      <c r="CDQ69" s="469"/>
      <c r="CDR69" s="469"/>
      <c r="CDS69" s="469"/>
      <c r="CDT69" s="469"/>
      <c r="CDU69" s="469"/>
      <c r="CDV69" s="469"/>
      <c r="CDW69" s="469"/>
      <c r="CDX69" s="469"/>
      <c r="CDY69" s="469"/>
      <c r="CDZ69" s="469"/>
      <c r="CEA69" s="469"/>
      <c r="CEB69" s="469"/>
      <c r="CEC69" s="469"/>
      <c r="CED69" s="469"/>
      <c r="CEE69" s="469"/>
      <c r="CEF69" s="469"/>
      <c r="CEG69" s="469"/>
      <c r="CEH69" s="469"/>
      <c r="CEI69" s="469"/>
      <c r="CEJ69" s="469"/>
      <c r="CEK69" s="469"/>
      <c r="CEL69" s="469"/>
      <c r="CEM69" s="469"/>
      <c r="CEN69" s="469"/>
      <c r="CEO69" s="469"/>
      <c r="CEP69" s="469"/>
      <c r="CEQ69" s="469"/>
      <c r="CER69" s="469"/>
      <c r="CES69" s="469"/>
      <c r="CET69" s="469"/>
      <c r="CEU69" s="469"/>
      <c r="CEV69" s="469"/>
      <c r="CEW69" s="469"/>
      <c r="CEX69" s="469"/>
      <c r="CEY69" s="469"/>
      <c r="CEZ69" s="469"/>
      <c r="CFA69" s="469"/>
      <c r="CFB69" s="469"/>
      <c r="CFC69" s="469"/>
      <c r="CFD69" s="469"/>
      <c r="CFE69" s="469"/>
      <c r="CFF69" s="469"/>
      <c r="CFG69" s="469"/>
      <c r="CFH69" s="469"/>
      <c r="CFI69" s="469"/>
      <c r="CFJ69" s="469"/>
      <c r="CFK69" s="469"/>
      <c r="CFL69" s="469"/>
      <c r="CFM69" s="469"/>
      <c r="CFN69" s="469"/>
      <c r="CFO69" s="469"/>
      <c r="CFP69" s="469"/>
      <c r="CFQ69" s="469"/>
      <c r="CFR69" s="469"/>
      <c r="CFS69" s="469"/>
      <c r="CFT69" s="469"/>
      <c r="CFU69" s="469"/>
      <c r="CFV69" s="469"/>
      <c r="CFW69" s="469"/>
      <c r="CFX69" s="469"/>
      <c r="CFY69" s="469"/>
      <c r="CFZ69" s="469"/>
      <c r="CGA69" s="469"/>
      <c r="CGB69" s="469"/>
      <c r="CGC69" s="469"/>
      <c r="CGD69" s="469"/>
      <c r="CGE69" s="469"/>
      <c r="CGF69" s="469"/>
      <c r="CGG69" s="469"/>
      <c r="CGH69" s="469"/>
      <c r="CGI69" s="469"/>
      <c r="CGJ69" s="469"/>
      <c r="CGK69" s="469"/>
      <c r="CGL69" s="469"/>
      <c r="CGM69" s="469"/>
      <c r="CGN69" s="469"/>
      <c r="CGO69" s="469"/>
      <c r="CGP69" s="469"/>
      <c r="CGQ69" s="469"/>
      <c r="CGR69" s="469"/>
      <c r="CGS69" s="469"/>
      <c r="CGT69" s="469"/>
      <c r="CGU69" s="469"/>
      <c r="CGV69" s="469"/>
      <c r="CGW69" s="469"/>
      <c r="CGX69" s="469"/>
      <c r="CGY69" s="469"/>
      <c r="CGZ69" s="469"/>
      <c r="CHA69" s="469"/>
      <c r="CHB69" s="469"/>
      <c r="CHC69" s="469"/>
      <c r="CHD69" s="469"/>
      <c r="CHE69" s="469"/>
      <c r="CHF69" s="469"/>
      <c r="CHG69" s="469"/>
      <c r="CHH69" s="469"/>
      <c r="CHI69" s="469"/>
      <c r="CHJ69" s="469"/>
      <c r="CHK69" s="469"/>
      <c r="CHL69" s="469"/>
      <c r="CHM69" s="469"/>
      <c r="CHN69" s="469"/>
      <c r="CHO69" s="469"/>
      <c r="CHP69" s="469"/>
      <c r="CHQ69" s="469"/>
      <c r="CHR69" s="469"/>
      <c r="CHS69" s="469"/>
      <c r="CHT69" s="469"/>
      <c r="CHU69" s="469"/>
      <c r="CHV69" s="469"/>
      <c r="CHW69" s="469"/>
      <c r="CHX69" s="469"/>
      <c r="CHY69" s="469"/>
      <c r="CHZ69" s="469"/>
      <c r="CIA69" s="469"/>
      <c r="CIB69" s="469"/>
      <c r="CIC69" s="469"/>
      <c r="CID69" s="469"/>
      <c r="CIE69" s="469"/>
      <c r="CIF69" s="469"/>
      <c r="CIG69" s="469"/>
      <c r="CIH69" s="469"/>
      <c r="CII69" s="469"/>
      <c r="CIJ69" s="469"/>
      <c r="CIK69" s="469"/>
      <c r="CIL69" s="469"/>
      <c r="CIM69" s="469"/>
      <c r="CIN69" s="469"/>
      <c r="CIO69" s="469"/>
      <c r="CIP69" s="469"/>
      <c r="CIQ69" s="469"/>
      <c r="CIR69" s="469"/>
      <c r="CIS69" s="469"/>
      <c r="CIT69" s="469"/>
      <c r="CIU69" s="469"/>
      <c r="CIV69" s="469"/>
      <c r="CIW69" s="469"/>
      <c r="CIX69" s="469"/>
      <c r="CIY69" s="469"/>
      <c r="CIZ69" s="469"/>
      <c r="CJA69" s="469"/>
      <c r="CJB69" s="469"/>
      <c r="CJC69" s="469"/>
      <c r="CJD69" s="469"/>
      <c r="CJE69" s="469"/>
      <c r="CJF69" s="469"/>
      <c r="CJG69" s="469"/>
      <c r="CJH69" s="469"/>
      <c r="CJI69" s="469"/>
      <c r="CJJ69" s="469"/>
      <c r="CJK69" s="469"/>
      <c r="CJL69" s="469"/>
      <c r="CJM69" s="469"/>
      <c r="CJN69" s="469"/>
      <c r="CJO69" s="469"/>
      <c r="CJP69" s="469"/>
      <c r="CJQ69" s="469"/>
      <c r="CJR69" s="469"/>
      <c r="CJS69" s="469"/>
      <c r="CJT69" s="469"/>
      <c r="CJU69" s="469"/>
      <c r="CJV69" s="469"/>
      <c r="CJW69" s="469"/>
      <c r="CJX69" s="469"/>
      <c r="CJY69" s="469"/>
      <c r="CJZ69" s="469"/>
      <c r="CKA69" s="469"/>
      <c r="CKB69" s="469"/>
      <c r="CKC69" s="469"/>
      <c r="CKD69" s="469"/>
      <c r="CKE69" s="469"/>
      <c r="CKF69" s="469"/>
      <c r="CKG69" s="469"/>
      <c r="CKH69" s="469"/>
      <c r="CKI69" s="469"/>
      <c r="CKJ69" s="469"/>
      <c r="CKK69" s="469"/>
      <c r="CKL69" s="469"/>
      <c r="CKM69" s="469"/>
      <c r="CKN69" s="469"/>
      <c r="CKO69" s="469"/>
      <c r="CKP69" s="469"/>
      <c r="CKQ69" s="469"/>
      <c r="CKR69" s="469"/>
      <c r="CKS69" s="469"/>
      <c r="CKT69" s="469"/>
      <c r="CKU69" s="469"/>
      <c r="CKV69" s="469"/>
      <c r="CKW69" s="469"/>
      <c r="CKX69" s="469"/>
      <c r="CKY69" s="469"/>
      <c r="CKZ69" s="469"/>
      <c r="CLA69" s="469"/>
      <c r="CLB69" s="469"/>
      <c r="CLC69" s="469"/>
      <c r="CLD69" s="469"/>
      <c r="CLE69" s="469"/>
      <c r="CLF69" s="469"/>
      <c r="CLG69" s="469"/>
      <c r="CLH69" s="469"/>
      <c r="CLI69" s="469"/>
      <c r="CLJ69" s="469"/>
      <c r="CLK69" s="469"/>
      <c r="CLL69" s="469"/>
      <c r="CLM69" s="469"/>
      <c r="CLN69" s="469"/>
      <c r="CLO69" s="469"/>
      <c r="CLP69" s="469"/>
      <c r="CLQ69" s="469"/>
      <c r="CLR69" s="469"/>
      <c r="CLS69" s="469"/>
      <c r="CLT69" s="469"/>
      <c r="CLU69" s="469"/>
      <c r="CLV69" s="469"/>
      <c r="CLW69" s="469"/>
      <c r="CLX69" s="469"/>
      <c r="CLY69" s="469"/>
      <c r="CLZ69" s="469"/>
      <c r="CMA69" s="469"/>
      <c r="CMB69" s="469"/>
      <c r="CMC69" s="469"/>
      <c r="CMD69" s="469"/>
      <c r="CME69" s="469"/>
      <c r="CMF69" s="469"/>
      <c r="CMG69" s="469"/>
      <c r="CMH69" s="469"/>
      <c r="CMI69" s="469"/>
      <c r="CMJ69" s="469"/>
      <c r="CMK69" s="469"/>
      <c r="CML69" s="469"/>
      <c r="CMM69" s="469"/>
      <c r="CMN69" s="469"/>
      <c r="CMO69" s="469"/>
      <c r="CMP69" s="469"/>
      <c r="CMQ69" s="469"/>
      <c r="CMR69" s="469"/>
      <c r="CMS69" s="469"/>
      <c r="CMT69" s="469"/>
      <c r="CMU69" s="469"/>
      <c r="CMV69" s="469"/>
      <c r="CMW69" s="469"/>
      <c r="CMX69" s="469"/>
      <c r="CMY69" s="469"/>
      <c r="CMZ69" s="469"/>
      <c r="CNA69" s="469"/>
      <c r="CNB69" s="469"/>
      <c r="CNC69" s="469"/>
      <c r="CND69" s="469"/>
      <c r="CNE69" s="469"/>
      <c r="CNF69" s="469"/>
      <c r="CNG69" s="469"/>
      <c r="CNH69" s="469"/>
      <c r="CNI69" s="469"/>
      <c r="CNJ69" s="469"/>
      <c r="CNK69" s="469"/>
      <c r="CNL69" s="469"/>
      <c r="CNM69" s="469"/>
      <c r="CNN69" s="469"/>
      <c r="CNO69" s="469"/>
      <c r="CNP69" s="469"/>
      <c r="CNQ69" s="469"/>
      <c r="CNR69" s="469"/>
      <c r="CNS69" s="469"/>
      <c r="CNT69" s="469"/>
      <c r="CNU69" s="469"/>
      <c r="CNV69" s="469"/>
      <c r="CNW69" s="469"/>
      <c r="CNX69" s="469"/>
      <c r="CNY69" s="469"/>
      <c r="CNZ69" s="469"/>
      <c r="COA69" s="469"/>
      <c r="COB69" s="469"/>
      <c r="COC69" s="469"/>
      <c r="COD69" s="469"/>
      <c r="COE69" s="469"/>
      <c r="COF69" s="469"/>
      <c r="COG69" s="469"/>
      <c r="COH69" s="469"/>
      <c r="COI69" s="469"/>
      <c r="COJ69" s="469"/>
      <c r="COK69" s="469"/>
      <c r="COL69" s="469"/>
      <c r="COM69" s="469"/>
      <c r="CON69" s="469"/>
      <c r="COO69" s="469"/>
      <c r="COP69" s="469"/>
      <c r="COQ69" s="469"/>
      <c r="COR69" s="469"/>
      <c r="COS69" s="469"/>
      <c r="COT69" s="469"/>
      <c r="COU69" s="469"/>
      <c r="COV69" s="469"/>
      <c r="COW69" s="469"/>
      <c r="COX69" s="469"/>
      <c r="COY69" s="469"/>
      <c r="COZ69" s="469"/>
      <c r="CPA69" s="469"/>
      <c r="CPB69" s="469"/>
      <c r="CPC69" s="469"/>
      <c r="CPD69" s="469"/>
      <c r="CPE69" s="469"/>
      <c r="CPF69" s="469"/>
      <c r="CPG69" s="469"/>
      <c r="CPH69" s="469"/>
      <c r="CPI69" s="469"/>
      <c r="CPJ69" s="469"/>
      <c r="CPK69" s="469"/>
      <c r="CPL69" s="469"/>
      <c r="CPM69" s="469"/>
      <c r="CPN69" s="469"/>
      <c r="CPO69" s="469"/>
      <c r="CPP69" s="469"/>
      <c r="CPQ69" s="469"/>
      <c r="CPR69" s="469"/>
      <c r="CPS69" s="469"/>
      <c r="CPT69" s="469"/>
      <c r="CPU69" s="469"/>
      <c r="CPV69" s="469"/>
      <c r="CPW69" s="469"/>
      <c r="CPX69" s="469"/>
      <c r="CPY69" s="469"/>
      <c r="CPZ69" s="469"/>
      <c r="CQA69" s="469"/>
      <c r="CQB69" s="469"/>
      <c r="CQC69" s="469"/>
      <c r="CQD69" s="469"/>
      <c r="CQE69" s="469"/>
      <c r="CQF69" s="469"/>
      <c r="CQG69" s="469"/>
      <c r="CQH69" s="469"/>
      <c r="CQI69" s="469"/>
      <c r="CQJ69" s="469"/>
      <c r="CQK69" s="469"/>
      <c r="CQL69" s="469"/>
      <c r="CQM69" s="469"/>
      <c r="CQN69" s="469"/>
      <c r="CQO69" s="469"/>
      <c r="CQP69" s="469"/>
      <c r="CQQ69" s="469"/>
      <c r="CQR69" s="469"/>
      <c r="CQS69" s="469"/>
      <c r="CQT69" s="469"/>
      <c r="CQU69" s="469"/>
      <c r="CQV69" s="469"/>
      <c r="CQW69" s="469"/>
      <c r="CQX69" s="469"/>
      <c r="CQY69" s="469"/>
      <c r="CQZ69" s="469"/>
      <c r="CRA69" s="469"/>
      <c r="CRB69" s="469"/>
      <c r="CRC69" s="469"/>
      <c r="CRD69" s="469"/>
      <c r="CRE69" s="469"/>
      <c r="CRF69" s="469"/>
      <c r="CRG69" s="469"/>
      <c r="CRH69" s="469"/>
      <c r="CRI69" s="469"/>
      <c r="CRJ69" s="469"/>
      <c r="CRK69" s="469"/>
      <c r="CRL69" s="469"/>
      <c r="CRM69" s="469"/>
      <c r="CRN69" s="469"/>
      <c r="CRO69" s="469"/>
      <c r="CRP69" s="469"/>
      <c r="CRQ69" s="469"/>
      <c r="CRR69" s="469"/>
      <c r="CRS69" s="469"/>
      <c r="CRT69" s="469"/>
      <c r="CRU69" s="469"/>
      <c r="CRV69" s="469"/>
      <c r="CRW69" s="469"/>
      <c r="CRX69" s="469"/>
      <c r="CRY69" s="469"/>
      <c r="CRZ69" s="469"/>
      <c r="CSA69" s="469"/>
      <c r="CSB69" s="469"/>
      <c r="CSC69" s="469"/>
      <c r="CSD69" s="469"/>
      <c r="CSE69" s="469"/>
      <c r="CSF69" s="469"/>
      <c r="CSG69" s="469"/>
      <c r="CSH69" s="469"/>
      <c r="CSI69" s="469"/>
      <c r="CSJ69" s="469"/>
      <c r="CSK69" s="469"/>
      <c r="CSL69" s="469"/>
      <c r="CSM69" s="469"/>
      <c r="CSN69" s="469"/>
      <c r="CSO69" s="469"/>
      <c r="CSP69" s="469"/>
      <c r="CSQ69" s="469"/>
      <c r="CSR69" s="469"/>
      <c r="CSS69" s="469"/>
      <c r="CST69" s="469"/>
      <c r="CSU69" s="469"/>
      <c r="CSV69" s="469"/>
      <c r="CSW69" s="469"/>
      <c r="CSX69" s="469"/>
      <c r="CSY69" s="469"/>
      <c r="CSZ69" s="469"/>
      <c r="CTA69" s="469"/>
      <c r="CTB69" s="469"/>
      <c r="CTC69" s="469"/>
      <c r="CTD69" s="469"/>
      <c r="CTE69" s="469"/>
      <c r="CTF69" s="469"/>
      <c r="CTG69" s="469"/>
      <c r="CTH69" s="469"/>
      <c r="CTI69" s="469"/>
      <c r="CTJ69" s="469"/>
      <c r="CTK69" s="469"/>
      <c r="CTL69" s="469"/>
      <c r="CTM69" s="469"/>
      <c r="CTN69" s="469"/>
      <c r="CTO69" s="469"/>
      <c r="CTP69" s="469"/>
      <c r="CTQ69" s="469"/>
      <c r="CTR69" s="469"/>
      <c r="CTS69" s="469"/>
      <c r="CTT69" s="469"/>
      <c r="CTU69" s="469"/>
      <c r="CTV69" s="469"/>
      <c r="CTW69" s="469"/>
      <c r="CTX69" s="469"/>
      <c r="CTY69" s="469"/>
      <c r="CTZ69" s="469"/>
      <c r="CUA69" s="469"/>
      <c r="CUB69" s="469"/>
      <c r="CUC69" s="469"/>
      <c r="CUD69" s="469"/>
      <c r="CUE69" s="469"/>
      <c r="CUF69" s="469"/>
      <c r="CUG69" s="469"/>
      <c r="CUH69" s="469"/>
      <c r="CUI69" s="469"/>
      <c r="CUJ69" s="469"/>
      <c r="CUK69" s="469"/>
      <c r="CUL69" s="469"/>
      <c r="CUM69" s="469"/>
      <c r="CUN69" s="469"/>
      <c r="CUO69" s="469"/>
      <c r="CUP69" s="469"/>
      <c r="CUQ69" s="469"/>
      <c r="CUR69" s="469"/>
      <c r="CUS69" s="469"/>
      <c r="CUT69" s="469"/>
      <c r="CUU69" s="469"/>
      <c r="CUV69" s="469"/>
      <c r="CUW69" s="469"/>
      <c r="CUX69" s="469"/>
      <c r="CUY69" s="469"/>
      <c r="CUZ69" s="469"/>
      <c r="CVA69" s="469"/>
      <c r="CVB69" s="469"/>
      <c r="CVC69" s="469"/>
      <c r="CVD69" s="469"/>
      <c r="CVE69" s="469"/>
      <c r="CVF69" s="469"/>
      <c r="CVG69" s="469"/>
      <c r="CVH69" s="469"/>
      <c r="CVI69" s="469"/>
      <c r="CVJ69" s="469"/>
      <c r="CVK69" s="469"/>
      <c r="CVL69" s="469"/>
      <c r="CVM69" s="469"/>
      <c r="CVN69" s="469"/>
      <c r="CVO69" s="469"/>
      <c r="CVP69" s="469"/>
      <c r="CVQ69" s="469"/>
      <c r="CVR69" s="469"/>
      <c r="CVS69" s="469"/>
      <c r="CVT69" s="469"/>
      <c r="CVU69" s="469"/>
      <c r="CVV69" s="469"/>
      <c r="CVW69" s="469"/>
      <c r="CVX69" s="469"/>
      <c r="CVY69" s="469"/>
      <c r="CVZ69" s="469"/>
      <c r="CWA69" s="469"/>
      <c r="CWB69" s="469"/>
      <c r="CWC69" s="469"/>
      <c r="CWD69" s="469"/>
      <c r="CWE69" s="469"/>
      <c r="CWF69" s="469"/>
      <c r="CWG69" s="469"/>
      <c r="CWH69" s="469"/>
      <c r="CWI69" s="469"/>
      <c r="CWJ69" s="469"/>
      <c r="CWK69" s="469"/>
      <c r="CWL69" s="469"/>
      <c r="CWM69" s="469"/>
      <c r="CWN69" s="469"/>
      <c r="CWO69" s="469"/>
      <c r="CWP69" s="469"/>
      <c r="CWQ69" s="469"/>
      <c r="CWR69" s="469"/>
      <c r="CWS69" s="469"/>
      <c r="CWT69" s="469"/>
      <c r="CWU69" s="469"/>
      <c r="CWV69" s="469"/>
      <c r="CWW69" s="469"/>
      <c r="CWX69" s="469"/>
      <c r="CWY69" s="469"/>
      <c r="CWZ69" s="469"/>
      <c r="CXA69" s="469"/>
      <c r="CXB69" s="469"/>
      <c r="CXC69" s="469"/>
      <c r="CXD69" s="469"/>
      <c r="CXE69" s="469"/>
      <c r="CXF69" s="469"/>
      <c r="CXG69" s="469"/>
      <c r="CXH69" s="469"/>
      <c r="CXI69" s="469"/>
      <c r="CXJ69" s="469"/>
      <c r="CXK69" s="469"/>
      <c r="CXL69" s="469"/>
      <c r="CXM69" s="469"/>
      <c r="CXN69" s="469"/>
      <c r="CXO69" s="469"/>
      <c r="CXP69" s="469"/>
      <c r="CXQ69" s="469"/>
      <c r="CXR69" s="469"/>
      <c r="CXS69" s="469"/>
      <c r="CXT69" s="469"/>
      <c r="CXU69" s="469"/>
      <c r="CXV69" s="469"/>
      <c r="CXW69" s="469"/>
      <c r="CXX69" s="469"/>
      <c r="CXY69" s="469"/>
      <c r="CXZ69" s="469"/>
      <c r="CYA69" s="469"/>
      <c r="CYB69" s="469"/>
      <c r="CYC69" s="469"/>
      <c r="CYD69" s="469"/>
      <c r="CYE69" s="469"/>
      <c r="CYF69" s="469"/>
      <c r="CYG69" s="469"/>
      <c r="CYH69" s="469"/>
      <c r="CYI69" s="469"/>
      <c r="CYJ69" s="469"/>
      <c r="CYK69" s="469"/>
      <c r="CYL69" s="469"/>
      <c r="CYM69" s="469"/>
      <c r="CYN69" s="469"/>
      <c r="CYO69" s="469"/>
      <c r="CYP69" s="469"/>
      <c r="CYQ69" s="469"/>
      <c r="CYR69" s="469"/>
      <c r="CYS69" s="469"/>
      <c r="CYT69" s="469"/>
      <c r="CYU69" s="469"/>
      <c r="CYV69" s="469"/>
      <c r="CYW69" s="469"/>
      <c r="CYX69" s="469"/>
      <c r="CYY69" s="469"/>
      <c r="CYZ69" s="469"/>
      <c r="CZA69" s="469"/>
      <c r="CZB69" s="469"/>
      <c r="CZC69" s="469"/>
      <c r="CZD69" s="469"/>
      <c r="CZE69" s="469"/>
      <c r="CZF69" s="469"/>
      <c r="CZG69" s="469"/>
      <c r="CZH69" s="469"/>
      <c r="CZI69" s="469"/>
      <c r="CZJ69" s="469"/>
      <c r="CZK69" s="469"/>
      <c r="CZL69" s="469"/>
      <c r="CZM69" s="469"/>
      <c r="CZN69" s="469"/>
      <c r="CZO69" s="469"/>
      <c r="CZP69" s="469"/>
      <c r="CZQ69" s="469"/>
      <c r="CZR69" s="469"/>
      <c r="CZS69" s="469"/>
      <c r="CZT69" s="469"/>
      <c r="CZU69" s="469"/>
      <c r="CZV69" s="469"/>
      <c r="CZW69" s="469"/>
      <c r="CZX69" s="469"/>
      <c r="CZY69" s="469"/>
      <c r="CZZ69" s="469"/>
      <c r="DAA69" s="469"/>
      <c r="DAB69" s="469"/>
      <c r="DAC69" s="469"/>
      <c r="DAD69" s="469"/>
      <c r="DAE69" s="469"/>
      <c r="DAF69" s="469"/>
      <c r="DAG69" s="469"/>
      <c r="DAH69" s="469"/>
      <c r="DAI69" s="469"/>
      <c r="DAJ69" s="469"/>
      <c r="DAK69" s="469"/>
      <c r="DAL69" s="469"/>
      <c r="DAM69" s="469"/>
      <c r="DAN69" s="469"/>
      <c r="DAO69" s="469"/>
      <c r="DAP69" s="469"/>
      <c r="DAQ69" s="469"/>
      <c r="DAR69" s="469"/>
      <c r="DAS69" s="469"/>
      <c r="DAT69" s="469"/>
      <c r="DAU69" s="469"/>
      <c r="DAV69" s="469"/>
      <c r="DAW69" s="469"/>
      <c r="DAX69" s="469"/>
      <c r="DAY69" s="469"/>
      <c r="DAZ69" s="469"/>
      <c r="DBA69" s="469"/>
      <c r="DBB69" s="469"/>
      <c r="DBC69" s="469"/>
      <c r="DBD69" s="469"/>
      <c r="DBE69" s="469"/>
      <c r="DBF69" s="469"/>
      <c r="DBG69" s="469"/>
      <c r="DBH69" s="469"/>
      <c r="DBI69" s="469"/>
      <c r="DBJ69" s="469"/>
      <c r="DBK69" s="469"/>
      <c r="DBL69" s="469"/>
      <c r="DBM69" s="469"/>
      <c r="DBN69" s="469"/>
      <c r="DBO69" s="469"/>
      <c r="DBP69" s="469"/>
      <c r="DBQ69" s="469"/>
      <c r="DBR69" s="469"/>
      <c r="DBS69" s="469"/>
      <c r="DBT69" s="469"/>
      <c r="DBU69" s="469"/>
      <c r="DBV69" s="469"/>
      <c r="DBW69" s="469"/>
      <c r="DBX69" s="469"/>
      <c r="DBY69" s="469"/>
      <c r="DBZ69" s="469"/>
      <c r="DCA69" s="469"/>
      <c r="DCB69" s="469"/>
      <c r="DCC69" s="469"/>
      <c r="DCD69" s="469"/>
      <c r="DCE69" s="469"/>
      <c r="DCF69" s="469"/>
      <c r="DCG69" s="469"/>
      <c r="DCH69" s="469"/>
      <c r="DCI69" s="469"/>
      <c r="DCJ69" s="469"/>
      <c r="DCK69" s="469"/>
      <c r="DCL69" s="469"/>
      <c r="DCM69" s="469"/>
      <c r="DCN69" s="469"/>
      <c r="DCO69" s="469"/>
      <c r="DCP69" s="469"/>
      <c r="DCQ69" s="469"/>
      <c r="DCR69" s="469"/>
      <c r="DCS69" s="469"/>
      <c r="DCT69" s="469"/>
      <c r="DCU69" s="469"/>
      <c r="DCV69" s="469"/>
      <c r="DCW69" s="469"/>
      <c r="DCX69" s="469"/>
      <c r="DCY69" s="469"/>
      <c r="DCZ69" s="469"/>
      <c r="DDA69" s="469"/>
      <c r="DDB69" s="469"/>
      <c r="DDC69" s="469"/>
      <c r="DDD69" s="469"/>
      <c r="DDE69" s="469"/>
      <c r="DDF69" s="469"/>
      <c r="DDG69" s="469"/>
      <c r="DDH69" s="469"/>
      <c r="DDI69" s="469"/>
      <c r="DDJ69" s="469"/>
      <c r="DDK69" s="469"/>
      <c r="DDL69" s="469"/>
      <c r="DDM69" s="469"/>
      <c r="DDN69" s="469"/>
      <c r="DDO69" s="469"/>
      <c r="DDP69" s="469"/>
      <c r="DDQ69" s="469"/>
      <c r="DDR69" s="469"/>
      <c r="DDS69" s="469"/>
      <c r="DDT69" s="469"/>
      <c r="DDU69" s="469"/>
      <c r="DDV69" s="469"/>
      <c r="DDW69" s="469"/>
      <c r="DDX69" s="469"/>
      <c r="DDY69" s="469"/>
      <c r="DDZ69" s="469"/>
      <c r="DEA69" s="469"/>
      <c r="DEB69" s="469"/>
      <c r="DEC69" s="469"/>
      <c r="DED69" s="469"/>
      <c r="DEE69" s="469"/>
      <c r="DEF69" s="469"/>
      <c r="DEG69" s="469"/>
      <c r="DEH69" s="469"/>
      <c r="DEI69" s="469"/>
      <c r="DEJ69" s="469"/>
      <c r="DEK69" s="469"/>
      <c r="DEL69" s="469"/>
      <c r="DEM69" s="469"/>
      <c r="DEN69" s="469"/>
      <c r="DEO69" s="469"/>
      <c r="DEP69" s="469"/>
      <c r="DEQ69" s="469"/>
      <c r="DER69" s="469"/>
      <c r="DES69" s="469"/>
      <c r="DET69" s="469"/>
      <c r="DEU69" s="469"/>
      <c r="DEV69" s="469"/>
      <c r="DEW69" s="469"/>
      <c r="DEX69" s="469"/>
      <c r="DEY69" s="469"/>
      <c r="DEZ69" s="469"/>
      <c r="DFA69" s="469"/>
      <c r="DFB69" s="469"/>
      <c r="DFC69" s="469"/>
      <c r="DFD69" s="469"/>
      <c r="DFE69" s="469"/>
      <c r="DFF69" s="469"/>
      <c r="DFG69" s="469"/>
      <c r="DFH69" s="469"/>
      <c r="DFI69" s="469"/>
      <c r="DFJ69" s="469"/>
      <c r="DFK69" s="469"/>
      <c r="DFL69" s="469"/>
      <c r="DFM69" s="469"/>
      <c r="DFN69" s="469"/>
      <c r="DFO69" s="469"/>
      <c r="DFP69" s="469"/>
      <c r="DFQ69" s="469"/>
      <c r="DFR69" s="469"/>
      <c r="DFS69" s="469"/>
      <c r="DFT69" s="469"/>
      <c r="DFU69" s="469"/>
      <c r="DFV69" s="469"/>
      <c r="DFW69" s="469"/>
      <c r="DFX69" s="469"/>
      <c r="DFY69" s="469"/>
      <c r="DFZ69" s="469"/>
      <c r="DGA69" s="469"/>
      <c r="DGB69" s="469"/>
      <c r="DGC69" s="469"/>
      <c r="DGD69" s="469"/>
      <c r="DGE69" s="469"/>
      <c r="DGF69" s="469"/>
      <c r="DGG69" s="469"/>
      <c r="DGH69" s="469"/>
      <c r="DGI69" s="469"/>
      <c r="DGJ69" s="469"/>
      <c r="DGK69" s="469"/>
      <c r="DGL69" s="469"/>
      <c r="DGM69" s="469"/>
      <c r="DGN69" s="469"/>
      <c r="DGO69" s="469"/>
      <c r="DGP69" s="469"/>
      <c r="DGQ69" s="469"/>
      <c r="DGR69" s="469"/>
      <c r="DGS69" s="469"/>
      <c r="DGT69" s="469"/>
      <c r="DGU69" s="469"/>
      <c r="DGV69" s="469"/>
      <c r="DGW69" s="469"/>
      <c r="DGX69" s="469"/>
      <c r="DGY69" s="469"/>
      <c r="DGZ69" s="469"/>
      <c r="DHA69" s="469"/>
      <c r="DHB69" s="469"/>
      <c r="DHC69" s="469"/>
      <c r="DHD69" s="469"/>
      <c r="DHE69" s="469"/>
      <c r="DHF69" s="469"/>
      <c r="DHG69" s="469"/>
      <c r="DHH69" s="469"/>
      <c r="DHI69" s="469"/>
      <c r="DHJ69" s="469"/>
      <c r="DHK69" s="469"/>
      <c r="DHL69" s="469"/>
      <c r="DHM69" s="469"/>
      <c r="DHN69" s="469"/>
      <c r="DHO69" s="469"/>
      <c r="DHP69" s="469"/>
      <c r="DHQ69" s="469"/>
      <c r="DHR69" s="469"/>
      <c r="DHS69" s="469"/>
      <c r="DHT69" s="469"/>
      <c r="DHU69" s="469"/>
      <c r="DHV69" s="469"/>
      <c r="DHW69" s="469"/>
      <c r="DHX69" s="469"/>
      <c r="DHY69" s="469"/>
      <c r="DHZ69" s="469"/>
      <c r="DIA69" s="469"/>
      <c r="DIB69" s="469"/>
      <c r="DIC69" s="469"/>
      <c r="DID69" s="469"/>
      <c r="DIE69" s="469"/>
      <c r="DIF69" s="469"/>
      <c r="DIG69" s="469"/>
      <c r="DIH69" s="469"/>
      <c r="DII69" s="469"/>
      <c r="DIJ69" s="469"/>
      <c r="DIK69" s="469"/>
      <c r="DIL69" s="469"/>
      <c r="DIM69" s="469"/>
      <c r="DIN69" s="469"/>
      <c r="DIO69" s="469"/>
      <c r="DIP69" s="469"/>
      <c r="DIQ69" s="469"/>
      <c r="DIR69" s="469"/>
      <c r="DIS69" s="469"/>
      <c r="DIT69" s="469"/>
      <c r="DIU69" s="469"/>
      <c r="DIV69" s="469"/>
      <c r="DIW69" s="469"/>
      <c r="DIX69" s="469"/>
      <c r="DIY69" s="469"/>
      <c r="DIZ69" s="469"/>
      <c r="DJA69" s="469"/>
      <c r="DJB69" s="469"/>
      <c r="DJC69" s="469"/>
      <c r="DJD69" s="469"/>
      <c r="DJE69" s="469"/>
      <c r="DJF69" s="469"/>
      <c r="DJG69" s="469"/>
      <c r="DJH69" s="469"/>
      <c r="DJI69" s="469"/>
      <c r="DJJ69" s="469"/>
      <c r="DJK69" s="469"/>
      <c r="DJL69" s="469"/>
      <c r="DJM69" s="469"/>
      <c r="DJN69" s="469"/>
      <c r="DJO69" s="469"/>
      <c r="DJP69" s="469"/>
      <c r="DJQ69" s="469"/>
      <c r="DJR69" s="469"/>
      <c r="DJS69" s="469"/>
      <c r="DJT69" s="469"/>
      <c r="DJU69" s="469"/>
      <c r="DJV69" s="469"/>
      <c r="DJW69" s="469"/>
      <c r="DJX69" s="469"/>
      <c r="DJY69" s="469"/>
      <c r="DJZ69" s="469"/>
      <c r="DKA69" s="469"/>
      <c r="DKB69" s="469"/>
      <c r="DKC69" s="469"/>
      <c r="DKD69" s="469"/>
      <c r="DKE69" s="469"/>
      <c r="DKF69" s="469"/>
      <c r="DKG69" s="469"/>
      <c r="DKH69" s="469"/>
      <c r="DKI69" s="469"/>
      <c r="DKJ69" s="469"/>
      <c r="DKK69" s="469"/>
      <c r="DKL69" s="469"/>
      <c r="DKM69" s="469"/>
      <c r="DKN69" s="469"/>
      <c r="DKO69" s="469"/>
      <c r="DKP69" s="469"/>
      <c r="DKQ69" s="469"/>
      <c r="DKR69" s="469"/>
      <c r="DKS69" s="469"/>
      <c r="DKT69" s="469"/>
      <c r="DKU69" s="469"/>
      <c r="DKV69" s="469"/>
      <c r="DKW69" s="469"/>
      <c r="DKX69" s="469"/>
      <c r="DKY69" s="469"/>
      <c r="DKZ69" s="469"/>
      <c r="DLA69" s="469"/>
      <c r="DLB69" s="469"/>
      <c r="DLC69" s="469"/>
      <c r="DLD69" s="469"/>
      <c r="DLE69" s="469"/>
      <c r="DLF69" s="469"/>
      <c r="DLG69" s="469"/>
      <c r="DLH69" s="469"/>
      <c r="DLI69" s="469"/>
      <c r="DLJ69" s="469"/>
      <c r="DLK69" s="469"/>
      <c r="DLL69" s="469"/>
      <c r="DLM69" s="469"/>
      <c r="DLN69" s="469"/>
      <c r="DLO69" s="469"/>
      <c r="DLP69" s="469"/>
      <c r="DLQ69" s="469"/>
      <c r="DLR69" s="469"/>
      <c r="DLS69" s="469"/>
      <c r="DLT69" s="469"/>
      <c r="DLU69" s="469"/>
      <c r="DLV69" s="469"/>
      <c r="DLW69" s="469"/>
      <c r="DLX69" s="469"/>
      <c r="DLY69" s="469"/>
      <c r="DLZ69" s="469"/>
      <c r="DMA69" s="469"/>
      <c r="DMB69" s="469"/>
      <c r="DMC69" s="469"/>
      <c r="DMD69" s="469"/>
      <c r="DME69" s="469"/>
      <c r="DMF69" s="469"/>
      <c r="DMG69" s="469"/>
      <c r="DMH69" s="469"/>
      <c r="DMI69" s="469"/>
      <c r="DMJ69" s="469"/>
      <c r="DMK69" s="469"/>
      <c r="DML69" s="469"/>
      <c r="DMM69" s="469"/>
      <c r="DMN69" s="469"/>
      <c r="DMO69" s="469"/>
      <c r="DMP69" s="469"/>
      <c r="DMQ69" s="469"/>
      <c r="DMR69" s="469"/>
      <c r="DMS69" s="469"/>
      <c r="DMT69" s="469"/>
      <c r="DMU69" s="469"/>
      <c r="DMV69" s="469"/>
      <c r="DMW69" s="469"/>
      <c r="DMX69" s="469"/>
      <c r="DMY69" s="469"/>
      <c r="DMZ69" s="469"/>
      <c r="DNA69" s="469"/>
      <c r="DNB69" s="469"/>
      <c r="DNC69" s="469"/>
      <c r="DND69" s="469"/>
      <c r="DNE69" s="469"/>
      <c r="DNF69" s="469"/>
      <c r="DNG69" s="469"/>
      <c r="DNH69" s="469"/>
      <c r="DNI69" s="469"/>
      <c r="DNJ69" s="469"/>
      <c r="DNK69" s="469"/>
      <c r="DNL69" s="469"/>
      <c r="DNM69" s="469"/>
      <c r="DNN69" s="469"/>
      <c r="DNO69" s="469"/>
      <c r="DNP69" s="469"/>
      <c r="DNQ69" s="469"/>
      <c r="DNR69" s="469"/>
      <c r="DNS69" s="469"/>
      <c r="DNT69" s="469"/>
      <c r="DNU69" s="469"/>
      <c r="DNV69" s="469"/>
      <c r="DNW69" s="469"/>
      <c r="DNX69" s="469"/>
      <c r="DNY69" s="469"/>
      <c r="DNZ69" s="469"/>
      <c r="DOA69" s="469"/>
      <c r="DOB69" s="469"/>
      <c r="DOC69" s="469"/>
      <c r="DOD69" s="469"/>
      <c r="DOE69" s="469"/>
      <c r="DOF69" s="469"/>
      <c r="DOG69" s="469"/>
      <c r="DOH69" s="469"/>
      <c r="DOI69" s="469"/>
      <c r="DOJ69" s="469"/>
      <c r="DOK69" s="469"/>
      <c r="DOL69" s="469"/>
      <c r="DOM69" s="469"/>
      <c r="DON69" s="469"/>
      <c r="DOO69" s="469"/>
      <c r="DOP69" s="469"/>
      <c r="DOQ69" s="469"/>
      <c r="DOR69" s="469"/>
      <c r="DOS69" s="469"/>
      <c r="DOT69" s="469"/>
      <c r="DOU69" s="469"/>
      <c r="DOV69" s="469"/>
      <c r="DOW69" s="469"/>
      <c r="DOX69" s="469"/>
      <c r="DOY69" s="469"/>
      <c r="DOZ69" s="469"/>
      <c r="DPA69" s="469"/>
      <c r="DPB69" s="469"/>
      <c r="DPC69" s="469"/>
      <c r="DPD69" s="469"/>
      <c r="DPE69" s="469"/>
      <c r="DPF69" s="469"/>
      <c r="DPG69" s="469"/>
      <c r="DPH69" s="469"/>
      <c r="DPI69" s="469"/>
      <c r="DPJ69" s="469"/>
      <c r="DPK69" s="469"/>
      <c r="DPL69" s="469"/>
      <c r="DPM69" s="469"/>
      <c r="DPN69" s="469"/>
      <c r="DPO69" s="469"/>
      <c r="DPP69" s="469"/>
      <c r="DPQ69" s="469"/>
      <c r="DPR69" s="469"/>
      <c r="DPS69" s="469"/>
      <c r="DPT69" s="469"/>
      <c r="DPU69" s="469"/>
      <c r="DPV69" s="469"/>
      <c r="DPW69" s="469"/>
      <c r="DPX69" s="469"/>
      <c r="DPY69" s="469"/>
      <c r="DPZ69" s="469"/>
      <c r="DQA69" s="469"/>
      <c r="DQB69" s="469"/>
      <c r="DQC69" s="469"/>
      <c r="DQD69" s="469"/>
      <c r="DQE69" s="469"/>
      <c r="DQF69" s="469"/>
      <c r="DQG69" s="469"/>
      <c r="DQH69" s="469"/>
      <c r="DQI69" s="469"/>
      <c r="DQJ69" s="469"/>
      <c r="DQK69" s="469"/>
      <c r="DQL69" s="469"/>
      <c r="DQM69" s="469"/>
      <c r="DQN69" s="469"/>
      <c r="DQO69" s="469"/>
      <c r="DQP69" s="469"/>
      <c r="DQQ69" s="469"/>
      <c r="DQR69" s="469"/>
      <c r="DQS69" s="469"/>
      <c r="DQT69" s="469"/>
      <c r="DQU69" s="469"/>
      <c r="DQV69" s="469"/>
      <c r="DQW69" s="469"/>
      <c r="DQX69" s="469"/>
      <c r="DQY69" s="469"/>
      <c r="DQZ69" s="469"/>
      <c r="DRA69" s="469"/>
      <c r="DRB69" s="469"/>
      <c r="DRC69" s="469"/>
      <c r="DRD69" s="469"/>
      <c r="DRE69" s="469"/>
      <c r="DRF69" s="469"/>
      <c r="DRG69" s="469"/>
      <c r="DRH69" s="469"/>
      <c r="DRI69" s="469"/>
      <c r="DRJ69" s="469"/>
      <c r="DRK69" s="469"/>
      <c r="DRL69" s="469"/>
      <c r="DRM69" s="469"/>
      <c r="DRN69" s="469"/>
      <c r="DRO69" s="469"/>
      <c r="DRP69" s="469"/>
      <c r="DRQ69" s="469"/>
      <c r="DRR69" s="469"/>
      <c r="DRS69" s="469"/>
      <c r="DRT69" s="469"/>
      <c r="DRU69" s="469"/>
      <c r="DRV69" s="469"/>
      <c r="DRW69" s="469"/>
      <c r="DRX69" s="469"/>
      <c r="DRY69" s="469"/>
      <c r="DRZ69" s="469"/>
      <c r="DSA69" s="469"/>
      <c r="DSB69" s="469"/>
      <c r="DSC69" s="469"/>
      <c r="DSD69" s="469"/>
      <c r="DSE69" s="469"/>
      <c r="DSF69" s="469"/>
      <c r="DSG69" s="469"/>
      <c r="DSH69" s="469"/>
      <c r="DSI69" s="469"/>
      <c r="DSJ69" s="469"/>
      <c r="DSK69" s="469"/>
      <c r="DSL69" s="469"/>
      <c r="DSM69" s="469"/>
      <c r="DSN69" s="469"/>
      <c r="DSO69" s="469"/>
      <c r="DSP69" s="469"/>
      <c r="DSQ69" s="469"/>
      <c r="DSR69" s="469"/>
      <c r="DSS69" s="469"/>
      <c r="DST69" s="469"/>
      <c r="DSU69" s="469"/>
      <c r="DSV69" s="469"/>
      <c r="DSW69" s="469"/>
      <c r="DSX69" s="469"/>
      <c r="DSY69" s="469"/>
      <c r="DSZ69" s="469"/>
      <c r="DTA69" s="469"/>
      <c r="DTB69" s="469"/>
      <c r="DTC69" s="469"/>
      <c r="DTD69" s="469"/>
      <c r="DTE69" s="469"/>
      <c r="DTF69" s="469"/>
      <c r="DTG69" s="469"/>
      <c r="DTH69" s="469"/>
      <c r="DTI69" s="469"/>
      <c r="DTJ69" s="469"/>
      <c r="DTK69" s="469"/>
      <c r="DTL69" s="469"/>
      <c r="DTM69" s="469"/>
      <c r="DTN69" s="469"/>
      <c r="DTO69" s="469"/>
      <c r="DTP69" s="469"/>
      <c r="DTQ69" s="469"/>
      <c r="DTR69" s="469"/>
      <c r="DTS69" s="469"/>
      <c r="DTT69" s="469"/>
      <c r="DTU69" s="469"/>
      <c r="DTV69" s="469"/>
      <c r="DTW69" s="469"/>
      <c r="DTX69" s="469"/>
      <c r="DTY69" s="469"/>
      <c r="DTZ69" s="469"/>
      <c r="DUA69" s="469"/>
      <c r="DUB69" s="469"/>
      <c r="DUC69" s="469"/>
      <c r="DUD69" s="469"/>
      <c r="DUE69" s="469"/>
      <c r="DUF69" s="469"/>
      <c r="DUG69" s="469"/>
      <c r="DUH69" s="469"/>
      <c r="DUI69" s="469"/>
      <c r="DUJ69" s="469"/>
      <c r="DUK69" s="469"/>
      <c r="DUL69" s="469"/>
      <c r="DUM69" s="469"/>
      <c r="DUN69" s="469"/>
      <c r="DUO69" s="469"/>
      <c r="DUP69" s="469"/>
      <c r="DUQ69" s="469"/>
      <c r="DUR69" s="469"/>
      <c r="DUS69" s="469"/>
      <c r="DUT69" s="469"/>
      <c r="DUU69" s="469"/>
      <c r="DUV69" s="469"/>
      <c r="DUW69" s="469"/>
      <c r="DUX69" s="469"/>
      <c r="DUY69" s="469"/>
      <c r="DUZ69" s="469"/>
      <c r="DVA69" s="469"/>
      <c r="DVB69" s="469"/>
      <c r="DVC69" s="469"/>
      <c r="DVD69" s="469"/>
      <c r="DVE69" s="469"/>
      <c r="DVF69" s="469"/>
      <c r="DVG69" s="469"/>
      <c r="DVH69" s="469"/>
      <c r="DVI69" s="469"/>
      <c r="DVJ69" s="469"/>
      <c r="DVK69" s="469"/>
      <c r="DVL69" s="469"/>
      <c r="DVM69" s="469"/>
      <c r="DVN69" s="469"/>
      <c r="DVO69" s="469"/>
      <c r="DVP69" s="469"/>
      <c r="DVQ69" s="469"/>
      <c r="DVR69" s="469"/>
      <c r="DVS69" s="469"/>
      <c r="DVT69" s="469"/>
      <c r="DVU69" s="469"/>
      <c r="DVV69" s="469"/>
      <c r="DVW69" s="469"/>
      <c r="DVX69" s="469"/>
      <c r="DVY69" s="469"/>
      <c r="DVZ69" s="469"/>
      <c r="DWA69" s="469"/>
      <c r="DWB69" s="469"/>
      <c r="DWC69" s="469"/>
      <c r="DWD69" s="469"/>
      <c r="DWE69" s="469"/>
      <c r="DWF69" s="469"/>
      <c r="DWG69" s="469"/>
      <c r="DWH69" s="469"/>
      <c r="DWI69" s="469"/>
      <c r="DWJ69" s="469"/>
      <c r="DWK69" s="469"/>
      <c r="DWL69" s="469"/>
      <c r="DWM69" s="469"/>
      <c r="DWN69" s="469"/>
      <c r="DWO69" s="469"/>
      <c r="DWP69" s="469"/>
      <c r="DWQ69" s="469"/>
      <c r="DWR69" s="469"/>
      <c r="DWS69" s="469"/>
      <c r="DWT69" s="469"/>
      <c r="DWU69" s="469"/>
      <c r="DWV69" s="469"/>
      <c r="DWW69" s="469"/>
      <c r="DWX69" s="469"/>
      <c r="DWY69" s="469"/>
      <c r="DWZ69" s="469"/>
      <c r="DXA69" s="469"/>
      <c r="DXB69" s="469"/>
      <c r="DXC69" s="469"/>
      <c r="DXD69" s="469"/>
      <c r="DXE69" s="469"/>
      <c r="DXF69" s="469"/>
      <c r="DXG69" s="469"/>
      <c r="DXH69" s="469"/>
      <c r="DXI69" s="469"/>
      <c r="DXJ69" s="469"/>
      <c r="DXK69" s="469"/>
      <c r="DXL69" s="469"/>
      <c r="DXM69" s="469"/>
      <c r="DXN69" s="469"/>
      <c r="DXO69" s="469"/>
      <c r="DXP69" s="469"/>
      <c r="DXQ69" s="469"/>
      <c r="DXR69" s="469"/>
      <c r="DXS69" s="469"/>
      <c r="DXT69" s="469"/>
      <c r="DXU69" s="469"/>
      <c r="DXV69" s="469"/>
      <c r="DXW69" s="469"/>
      <c r="DXX69" s="469"/>
      <c r="DXY69" s="469"/>
      <c r="DXZ69" s="469"/>
      <c r="DYA69" s="469"/>
      <c r="DYB69" s="469"/>
      <c r="DYC69" s="469"/>
      <c r="DYD69" s="469"/>
      <c r="DYE69" s="469"/>
      <c r="DYF69" s="469"/>
      <c r="DYG69" s="469"/>
      <c r="DYH69" s="469"/>
      <c r="DYI69" s="469"/>
      <c r="DYJ69" s="469"/>
      <c r="DYK69" s="469"/>
      <c r="DYL69" s="469"/>
      <c r="DYM69" s="469"/>
      <c r="DYN69" s="469"/>
      <c r="DYO69" s="469"/>
      <c r="DYP69" s="469"/>
      <c r="DYQ69" s="469"/>
      <c r="DYR69" s="469"/>
      <c r="DYS69" s="469"/>
      <c r="DYT69" s="469"/>
      <c r="DYU69" s="469"/>
      <c r="DYV69" s="469"/>
      <c r="DYW69" s="469"/>
      <c r="DYX69" s="469"/>
      <c r="DYY69" s="469"/>
      <c r="DYZ69" s="469"/>
      <c r="DZA69" s="469"/>
      <c r="DZB69" s="469"/>
      <c r="DZC69" s="469"/>
      <c r="DZD69" s="469"/>
      <c r="DZE69" s="469"/>
      <c r="DZF69" s="469"/>
      <c r="DZG69" s="469"/>
      <c r="DZH69" s="469"/>
      <c r="DZI69" s="469"/>
      <c r="DZJ69" s="469"/>
      <c r="DZK69" s="469"/>
      <c r="DZL69" s="469"/>
      <c r="DZM69" s="469"/>
      <c r="DZN69" s="469"/>
      <c r="DZO69" s="469"/>
      <c r="DZP69" s="469"/>
      <c r="DZQ69" s="469"/>
      <c r="DZR69" s="469"/>
      <c r="DZS69" s="469"/>
      <c r="DZT69" s="469"/>
      <c r="DZU69" s="469"/>
      <c r="DZV69" s="469"/>
      <c r="DZW69" s="469"/>
      <c r="DZX69" s="469"/>
      <c r="DZY69" s="469"/>
      <c r="DZZ69" s="469"/>
      <c r="EAA69" s="469"/>
      <c r="EAB69" s="469"/>
      <c r="EAC69" s="469"/>
      <c r="EAD69" s="469"/>
      <c r="EAE69" s="469"/>
      <c r="EAF69" s="469"/>
      <c r="EAG69" s="469"/>
      <c r="EAH69" s="469"/>
      <c r="EAI69" s="469"/>
      <c r="EAJ69" s="469"/>
      <c r="EAK69" s="469"/>
      <c r="EAL69" s="469"/>
      <c r="EAM69" s="469"/>
      <c r="EAN69" s="469"/>
      <c r="EAO69" s="469"/>
      <c r="EAP69" s="469"/>
      <c r="EAQ69" s="469"/>
      <c r="EAR69" s="469"/>
      <c r="EAS69" s="469"/>
      <c r="EAT69" s="469"/>
      <c r="EAU69" s="469"/>
      <c r="EAV69" s="469"/>
      <c r="EAW69" s="469"/>
      <c r="EAX69" s="469"/>
      <c r="EAY69" s="469"/>
      <c r="EAZ69" s="469"/>
      <c r="EBA69" s="469"/>
      <c r="EBB69" s="469"/>
      <c r="EBC69" s="469"/>
      <c r="EBD69" s="469"/>
      <c r="EBE69" s="469"/>
      <c r="EBF69" s="469"/>
      <c r="EBG69" s="469"/>
      <c r="EBH69" s="469"/>
      <c r="EBI69" s="469"/>
      <c r="EBJ69" s="469"/>
      <c r="EBK69" s="469"/>
      <c r="EBL69" s="469"/>
      <c r="EBM69" s="469"/>
      <c r="EBN69" s="469"/>
      <c r="EBO69" s="469"/>
      <c r="EBP69" s="469"/>
      <c r="EBQ69" s="469"/>
      <c r="EBR69" s="469"/>
      <c r="EBS69" s="469"/>
      <c r="EBT69" s="469"/>
      <c r="EBU69" s="469"/>
      <c r="EBV69" s="469"/>
      <c r="EBW69" s="469"/>
      <c r="EBX69" s="469"/>
      <c r="EBY69" s="469"/>
      <c r="EBZ69" s="469"/>
      <c r="ECA69" s="469"/>
      <c r="ECB69" s="469"/>
      <c r="ECC69" s="469"/>
      <c r="ECD69" s="469"/>
      <c r="ECE69" s="469"/>
      <c r="ECF69" s="469"/>
      <c r="ECG69" s="469"/>
      <c r="ECH69" s="469"/>
      <c r="ECI69" s="469"/>
      <c r="ECJ69" s="469"/>
      <c r="ECK69" s="469"/>
      <c r="ECL69" s="469"/>
      <c r="ECM69" s="469"/>
      <c r="ECN69" s="469"/>
      <c r="ECO69" s="469"/>
      <c r="ECP69" s="469"/>
      <c r="ECQ69" s="469"/>
      <c r="ECR69" s="469"/>
      <c r="ECS69" s="469"/>
      <c r="ECT69" s="469"/>
      <c r="ECU69" s="469"/>
      <c r="ECV69" s="469"/>
      <c r="ECW69" s="469"/>
      <c r="ECX69" s="469"/>
      <c r="ECY69" s="469"/>
      <c r="ECZ69" s="469"/>
      <c r="EDA69" s="469"/>
      <c r="EDB69" s="469"/>
      <c r="EDC69" s="469"/>
      <c r="EDD69" s="469"/>
      <c r="EDE69" s="469"/>
      <c r="EDF69" s="469"/>
      <c r="EDG69" s="469"/>
      <c r="EDH69" s="469"/>
      <c r="EDI69" s="469"/>
      <c r="EDJ69" s="469"/>
      <c r="EDK69" s="469"/>
      <c r="EDL69" s="469"/>
      <c r="EDM69" s="469"/>
      <c r="EDN69" s="469"/>
      <c r="EDO69" s="469"/>
      <c r="EDP69" s="469"/>
      <c r="EDQ69" s="469"/>
      <c r="EDR69" s="469"/>
      <c r="EDS69" s="469"/>
      <c r="EDT69" s="469"/>
      <c r="EDU69" s="469"/>
      <c r="EDV69" s="469"/>
      <c r="EDW69" s="469"/>
      <c r="EDX69" s="469"/>
      <c r="EDY69" s="469"/>
      <c r="EDZ69" s="469"/>
      <c r="EEA69" s="469"/>
      <c r="EEB69" s="469"/>
      <c r="EEC69" s="469"/>
      <c r="EED69" s="469"/>
      <c r="EEE69" s="469"/>
      <c r="EEF69" s="469"/>
      <c r="EEG69" s="469"/>
      <c r="EEH69" s="469"/>
      <c r="EEI69" s="469"/>
      <c r="EEJ69" s="469"/>
      <c r="EEK69" s="469"/>
      <c r="EEL69" s="469"/>
      <c r="EEM69" s="469"/>
      <c r="EEN69" s="469"/>
      <c r="EEO69" s="469"/>
      <c r="EEP69" s="469"/>
      <c r="EEQ69" s="469"/>
      <c r="EER69" s="469"/>
      <c r="EES69" s="469"/>
      <c r="EET69" s="469"/>
      <c r="EEU69" s="469"/>
      <c r="EEV69" s="469"/>
      <c r="EEW69" s="469"/>
      <c r="EEX69" s="469"/>
      <c r="EEY69" s="469"/>
      <c r="EEZ69" s="469"/>
      <c r="EFA69" s="469"/>
      <c r="EFB69" s="469"/>
      <c r="EFC69" s="469"/>
      <c r="EFD69" s="469"/>
      <c r="EFE69" s="469"/>
      <c r="EFF69" s="469"/>
      <c r="EFG69" s="469"/>
      <c r="EFH69" s="469"/>
      <c r="EFI69" s="469"/>
      <c r="EFJ69" s="469"/>
      <c r="EFK69" s="469"/>
      <c r="EFL69" s="469"/>
      <c r="EFM69" s="469"/>
      <c r="EFN69" s="469"/>
      <c r="EFO69" s="469"/>
      <c r="EFP69" s="469"/>
      <c r="EFQ69" s="469"/>
      <c r="EFR69" s="469"/>
      <c r="EFS69" s="469"/>
      <c r="EFT69" s="469"/>
      <c r="EFU69" s="469"/>
      <c r="EFV69" s="469"/>
      <c r="EFW69" s="469"/>
      <c r="EFX69" s="469"/>
      <c r="EFY69" s="469"/>
      <c r="EFZ69" s="469"/>
      <c r="EGA69" s="469"/>
      <c r="EGB69" s="469"/>
      <c r="EGC69" s="469"/>
      <c r="EGD69" s="469"/>
      <c r="EGE69" s="469"/>
      <c r="EGF69" s="469"/>
      <c r="EGG69" s="469"/>
      <c r="EGH69" s="469"/>
      <c r="EGI69" s="469"/>
      <c r="EGJ69" s="469"/>
      <c r="EGK69" s="469"/>
      <c r="EGL69" s="469"/>
      <c r="EGM69" s="469"/>
      <c r="EGN69" s="469"/>
      <c r="EGO69" s="469"/>
      <c r="EGP69" s="469"/>
      <c r="EGQ69" s="469"/>
      <c r="EGR69" s="469"/>
      <c r="EGS69" s="469"/>
      <c r="EGT69" s="469"/>
      <c r="EGU69" s="469"/>
      <c r="EGV69" s="469"/>
      <c r="EGW69" s="469"/>
      <c r="EGX69" s="469"/>
      <c r="EGY69" s="469"/>
      <c r="EGZ69" s="469"/>
      <c r="EHA69" s="469"/>
      <c r="EHB69" s="469"/>
      <c r="EHC69" s="469"/>
      <c r="EHD69" s="469"/>
      <c r="EHE69" s="469"/>
      <c r="EHF69" s="469"/>
      <c r="EHG69" s="469"/>
      <c r="EHH69" s="469"/>
      <c r="EHI69" s="469"/>
      <c r="EHJ69" s="469"/>
      <c r="EHK69" s="469"/>
      <c r="EHL69" s="469"/>
      <c r="EHM69" s="469"/>
      <c r="EHN69" s="469"/>
      <c r="EHO69" s="469"/>
      <c r="EHP69" s="469"/>
      <c r="EHQ69" s="469"/>
      <c r="EHR69" s="469"/>
      <c r="EHS69" s="469"/>
      <c r="EHT69" s="469"/>
      <c r="EHU69" s="469"/>
      <c r="EHV69" s="469"/>
      <c r="EHW69" s="469"/>
      <c r="EHX69" s="469"/>
      <c r="EHY69" s="469"/>
      <c r="EHZ69" s="469"/>
      <c r="EIA69" s="469"/>
      <c r="EIB69" s="469"/>
      <c r="EIC69" s="469"/>
      <c r="EID69" s="469"/>
      <c r="EIE69" s="469"/>
      <c r="EIF69" s="469"/>
      <c r="EIG69" s="469"/>
      <c r="EIH69" s="469"/>
      <c r="EII69" s="469"/>
      <c r="EIJ69" s="469"/>
      <c r="EIK69" s="469"/>
      <c r="EIL69" s="469"/>
      <c r="EIM69" s="469"/>
      <c r="EIN69" s="469"/>
      <c r="EIO69" s="469"/>
      <c r="EIP69" s="469"/>
      <c r="EIQ69" s="469"/>
      <c r="EIR69" s="469"/>
      <c r="EIS69" s="469"/>
      <c r="EIT69" s="469"/>
      <c r="EIU69" s="469"/>
      <c r="EIV69" s="469"/>
      <c r="EIW69" s="469"/>
      <c r="EIX69" s="469"/>
      <c r="EIY69" s="469"/>
      <c r="EIZ69" s="469"/>
      <c r="EJA69" s="469"/>
      <c r="EJB69" s="469"/>
      <c r="EJC69" s="469"/>
      <c r="EJD69" s="469"/>
      <c r="EJE69" s="469"/>
      <c r="EJF69" s="469"/>
      <c r="EJG69" s="469"/>
      <c r="EJH69" s="469"/>
      <c r="EJI69" s="469"/>
      <c r="EJJ69" s="469"/>
      <c r="EJK69" s="469"/>
      <c r="EJL69" s="469"/>
      <c r="EJM69" s="469"/>
      <c r="EJN69" s="469"/>
      <c r="EJO69" s="469"/>
      <c r="EJP69" s="469"/>
      <c r="EJQ69" s="469"/>
      <c r="EJR69" s="469"/>
      <c r="EJS69" s="469"/>
      <c r="EJT69" s="469"/>
      <c r="EJU69" s="469"/>
      <c r="EJV69" s="469"/>
      <c r="EJW69" s="469"/>
      <c r="EJX69" s="469"/>
      <c r="EJY69" s="469"/>
      <c r="EJZ69" s="469"/>
      <c r="EKA69" s="469"/>
      <c r="EKB69" s="469"/>
      <c r="EKC69" s="469"/>
      <c r="EKD69" s="469"/>
      <c r="EKE69" s="469"/>
      <c r="EKF69" s="469"/>
      <c r="EKG69" s="469"/>
      <c r="EKH69" s="469"/>
      <c r="EKI69" s="469"/>
      <c r="EKJ69" s="469"/>
      <c r="EKK69" s="469"/>
      <c r="EKL69" s="469"/>
      <c r="EKM69" s="469"/>
      <c r="EKN69" s="469"/>
      <c r="EKO69" s="469"/>
      <c r="EKP69" s="469"/>
      <c r="EKQ69" s="469"/>
      <c r="EKR69" s="469"/>
      <c r="EKS69" s="469"/>
      <c r="EKT69" s="469"/>
      <c r="EKU69" s="469"/>
      <c r="EKV69" s="469"/>
      <c r="EKW69" s="469"/>
      <c r="EKX69" s="469"/>
      <c r="EKY69" s="469"/>
      <c r="EKZ69" s="469"/>
      <c r="ELA69" s="469"/>
      <c r="ELB69" s="469"/>
      <c r="ELC69" s="469"/>
      <c r="ELD69" s="469"/>
      <c r="ELE69" s="469"/>
      <c r="ELF69" s="469"/>
      <c r="ELG69" s="469"/>
      <c r="ELH69" s="469"/>
      <c r="ELI69" s="469"/>
      <c r="ELJ69" s="469"/>
      <c r="ELK69" s="469"/>
      <c r="ELL69" s="469"/>
      <c r="ELM69" s="469"/>
      <c r="ELN69" s="469"/>
      <c r="ELO69" s="469"/>
      <c r="ELP69" s="469"/>
      <c r="ELQ69" s="469"/>
      <c r="ELR69" s="469"/>
      <c r="ELS69" s="469"/>
      <c r="ELT69" s="469"/>
      <c r="ELU69" s="469"/>
      <c r="ELV69" s="469"/>
      <c r="ELW69" s="469"/>
      <c r="ELX69" s="469"/>
      <c r="ELY69" s="469"/>
      <c r="ELZ69" s="469"/>
      <c r="EMA69" s="469"/>
      <c r="EMB69" s="469"/>
      <c r="EMC69" s="469"/>
      <c r="EMD69" s="469"/>
      <c r="EME69" s="469"/>
      <c r="EMF69" s="469"/>
      <c r="EMG69" s="469"/>
      <c r="EMH69" s="469"/>
      <c r="EMI69" s="469"/>
      <c r="EMJ69" s="469"/>
      <c r="EMK69" s="469"/>
      <c r="EML69" s="469"/>
      <c r="EMM69" s="469"/>
      <c r="EMN69" s="469"/>
      <c r="EMO69" s="469"/>
      <c r="EMP69" s="469"/>
      <c r="EMQ69" s="469"/>
      <c r="EMR69" s="469"/>
      <c r="EMS69" s="469"/>
      <c r="EMT69" s="469"/>
      <c r="EMU69" s="469"/>
      <c r="EMV69" s="469"/>
      <c r="EMW69" s="469"/>
      <c r="EMX69" s="469"/>
      <c r="EMY69" s="469"/>
      <c r="EMZ69" s="469"/>
      <c r="ENA69" s="469"/>
      <c r="ENB69" s="469"/>
      <c r="ENC69" s="469"/>
      <c r="END69" s="469"/>
      <c r="ENE69" s="469"/>
      <c r="ENF69" s="469"/>
      <c r="ENG69" s="469"/>
      <c r="ENH69" s="469"/>
      <c r="ENI69" s="469"/>
      <c r="ENJ69" s="469"/>
      <c r="ENK69" s="469"/>
      <c r="ENL69" s="469"/>
      <c r="ENM69" s="469"/>
      <c r="ENN69" s="469"/>
      <c r="ENO69" s="469"/>
      <c r="ENP69" s="469"/>
      <c r="ENQ69" s="469"/>
      <c r="ENR69" s="469"/>
      <c r="ENS69" s="469"/>
      <c r="ENT69" s="469"/>
      <c r="ENU69" s="469"/>
      <c r="ENV69" s="469"/>
      <c r="ENW69" s="469"/>
      <c r="ENX69" s="469"/>
      <c r="ENY69" s="469"/>
      <c r="ENZ69" s="469"/>
      <c r="EOA69" s="469"/>
      <c r="EOB69" s="469"/>
      <c r="EOC69" s="469"/>
      <c r="EOD69" s="469"/>
      <c r="EOE69" s="469"/>
      <c r="EOF69" s="469"/>
      <c r="EOG69" s="469"/>
      <c r="EOH69" s="469"/>
      <c r="EOI69" s="469"/>
      <c r="EOJ69" s="469"/>
      <c r="EOK69" s="469"/>
      <c r="EOL69" s="469"/>
      <c r="EOM69" s="469"/>
      <c r="EON69" s="469"/>
      <c r="EOO69" s="469"/>
      <c r="EOP69" s="469"/>
      <c r="EOQ69" s="469"/>
      <c r="EOR69" s="469"/>
      <c r="EOS69" s="469"/>
      <c r="EOT69" s="469"/>
      <c r="EOU69" s="469"/>
      <c r="EOV69" s="469"/>
      <c r="EOW69" s="469"/>
      <c r="EOX69" s="469"/>
      <c r="EOY69" s="469"/>
      <c r="EOZ69" s="469"/>
      <c r="EPA69" s="469"/>
      <c r="EPB69" s="469"/>
      <c r="EPC69" s="469"/>
      <c r="EPD69" s="469"/>
      <c r="EPE69" s="469"/>
      <c r="EPF69" s="469"/>
      <c r="EPG69" s="469"/>
      <c r="EPH69" s="469"/>
      <c r="EPI69" s="469"/>
      <c r="EPJ69" s="469"/>
      <c r="EPK69" s="469"/>
      <c r="EPL69" s="469"/>
      <c r="EPM69" s="469"/>
      <c r="EPN69" s="469"/>
      <c r="EPO69" s="469"/>
      <c r="EPP69" s="469"/>
      <c r="EPQ69" s="469"/>
      <c r="EPR69" s="469"/>
      <c r="EPS69" s="469"/>
      <c r="EPT69" s="469"/>
      <c r="EPU69" s="469"/>
      <c r="EPV69" s="469"/>
      <c r="EPW69" s="469"/>
      <c r="EPX69" s="469"/>
      <c r="EPY69" s="469"/>
      <c r="EPZ69" s="469"/>
      <c r="EQA69" s="469"/>
      <c r="EQB69" s="469"/>
      <c r="EQC69" s="469"/>
      <c r="EQD69" s="469"/>
      <c r="EQE69" s="469"/>
      <c r="EQF69" s="469"/>
      <c r="EQG69" s="469"/>
      <c r="EQH69" s="469"/>
      <c r="EQI69" s="469"/>
      <c r="EQJ69" s="469"/>
      <c r="EQK69" s="469"/>
      <c r="EQL69" s="469"/>
      <c r="EQM69" s="469"/>
      <c r="EQN69" s="469"/>
      <c r="EQO69" s="469"/>
      <c r="EQP69" s="469"/>
      <c r="EQQ69" s="469"/>
      <c r="EQR69" s="469"/>
      <c r="EQS69" s="469"/>
      <c r="EQT69" s="469"/>
      <c r="EQU69" s="469"/>
      <c r="EQV69" s="469"/>
      <c r="EQW69" s="469"/>
      <c r="EQX69" s="469"/>
      <c r="EQY69" s="469"/>
      <c r="EQZ69" s="469"/>
      <c r="ERA69" s="469"/>
      <c r="ERB69" s="469"/>
      <c r="ERC69" s="469"/>
      <c r="ERD69" s="469"/>
      <c r="ERE69" s="469"/>
      <c r="ERF69" s="469"/>
      <c r="ERG69" s="469"/>
      <c r="ERH69" s="469"/>
      <c r="ERI69" s="469"/>
      <c r="ERJ69" s="469"/>
      <c r="ERK69" s="469"/>
      <c r="ERL69" s="469"/>
      <c r="ERM69" s="469"/>
      <c r="ERN69" s="469"/>
      <c r="ERO69" s="469"/>
      <c r="ERP69" s="469"/>
      <c r="ERQ69" s="469"/>
      <c r="ERR69" s="469"/>
      <c r="ERS69" s="469"/>
      <c r="ERT69" s="469"/>
      <c r="ERU69" s="469"/>
      <c r="ERV69" s="469"/>
      <c r="ERW69" s="469"/>
      <c r="ERX69" s="469"/>
      <c r="ERY69" s="469"/>
      <c r="ERZ69" s="469"/>
      <c r="ESA69" s="469"/>
      <c r="ESB69" s="469"/>
      <c r="ESC69" s="469"/>
      <c r="ESD69" s="469"/>
      <c r="ESE69" s="469"/>
      <c r="ESF69" s="469"/>
      <c r="ESG69" s="469"/>
      <c r="ESH69" s="469"/>
      <c r="ESI69" s="469"/>
      <c r="ESJ69" s="469"/>
      <c r="ESK69" s="469"/>
      <c r="ESL69" s="469"/>
      <c r="ESM69" s="469"/>
      <c r="ESN69" s="469"/>
      <c r="ESO69" s="469"/>
      <c r="ESP69" s="469"/>
      <c r="ESQ69" s="469"/>
      <c r="ESR69" s="469"/>
      <c r="ESS69" s="469"/>
      <c r="EST69" s="469"/>
      <c r="ESU69" s="469"/>
      <c r="ESV69" s="469"/>
      <c r="ESW69" s="469"/>
      <c r="ESX69" s="469"/>
      <c r="ESY69" s="469"/>
      <c r="ESZ69" s="469"/>
      <c r="ETA69" s="469"/>
      <c r="ETB69" s="469"/>
      <c r="ETC69" s="469"/>
      <c r="ETD69" s="469"/>
      <c r="ETE69" s="469"/>
      <c r="ETF69" s="469"/>
      <c r="ETG69" s="469"/>
      <c r="ETH69" s="469"/>
      <c r="ETI69" s="469"/>
      <c r="ETJ69" s="469"/>
      <c r="ETK69" s="469"/>
      <c r="ETL69" s="469"/>
      <c r="ETM69" s="469"/>
      <c r="ETN69" s="469"/>
      <c r="ETO69" s="469"/>
      <c r="ETP69" s="469"/>
      <c r="ETQ69" s="469"/>
      <c r="ETR69" s="469"/>
      <c r="ETS69" s="469"/>
      <c r="ETT69" s="469"/>
      <c r="ETU69" s="469"/>
      <c r="ETV69" s="469"/>
      <c r="ETW69" s="469"/>
      <c r="ETX69" s="469"/>
      <c r="ETY69" s="469"/>
      <c r="ETZ69" s="469"/>
      <c r="EUA69" s="469"/>
      <c r="EUB69" s="469"/>
      <c r="EUC69" s="469"/>
      <c r="EUD69" s="469"/>
      <c r="EUE69" s="469"/>
      <c r="EUF69" s="469"/>
      <c r="EUG69" s="469"/>
      <c r="EUH69" s="469"/>
      <c r="EUI69" s="469"/>
      <c r="EUJ69" s="469"/>
      <c r="EUK69" s="469"/>
      <c r="EUL69" s="469"/>
      <c r="EUM69" s="469"/>
      <c r="EUN69" s="469"/>
      <c r="EUO69" s="469"/>
      <c r="EUP69" s="469"/>
      <c r="EUQ69" s="469"/>
      <c r="EUR69" s="469"/>
      <c r="EUS69" s="469"/>
      <c r="EUT69" s="469"/>
      <c r="EUU69" s="469"/>
      <c r="EUV69" s="469"/>
      <c r="EUW69" s="469"/>
      <c r="EUX69" s="469"/>
      <c r="EUY69" s="469"/>
      <c r="EUZ69" s="469"/>
      <c r="EVA69" s="469"/>
      <c r="EVB69" s="469"/>
      <c r="EVC69" s="469"/>
      <c r="EVD69" s="469"/>
      <c r="EVE69" s="469"/>
      <c r="EVF69" s="469"/>
      <c r="EVG69" s="469"/>
      <c r="EVH69" s="469"/>
      <c r="EVI69" s="469"/>
      <c r="EVJ69" s="469"/>
      <c r="EVK69" s="469"/>
      <c r="EVL69" s="469"/>
      <c r="EVM69" s="469"/>
      <c r="EVN69" s="469"/>
      <c r="EVO69" s="469"/>
      <c r="EVP69" s="469"/>
      <c r="EVQ69" s="469"/>
      <c r="EVR69" s="469"/>
      <c r="EVS69" s="469"/>
      <c r="EVT69" s="469"/>
      <c r="EVU69" s="469"/>
      <c r="EVV69" s="469"/>
      <c r="EVW69" s="469"/>
      <c r="EVX69" s="469"/>
      <c r="EVY69" s="469"/>
      <c r="EVZ69" s="469"/>
      <c r="EWA69" s="469"/>
      <c r="EWB69" s="469"/>
      <c r="EWC69" s="469"/>
      <c r="EWD69" s="469"/>
      <c r="EWE69" s="469"/>
      <c r="EWF69" s="469"/>
      <c r="EWG69" s="469"/>
      <c r="EWH69" s="469"/>
      <c r="EWI69" s="469"/>
      <c r="EWJ69" s="469"/>
      <c r="EWK69" s="469"/>
      <c r="EWL69" s="469"/>
      <c r="EWM69" s="469"/>
      <c r="EWN69" s="469"/>
      <c r="EWO69" s="469"/>
      <c r="EWP69" s="469"/>
      <c r="EWQ69" s="469"/>
      <c r="EWR69" s="469"/>
      <c r="EWS69" s="469"/>
      <c r="EWT69" s="469"/>
      <c r="EWU69" s="469"/>
      <c r="EWV69" s="469"/>
      <c r="EWW69" s="469"/>
      <c r="EWX69" s="469"/>
      <c r="EWY69" s="469"/>
      <c r="EWZ69" s="469"/>
      <c r="EXA69" s="469"/>
      <c r="EXB69" s="469"/>
      <c r="EXC69" s="469"/>
      <c r="EXD69" s="469"/>
      <c r="EXE69" s="469"/>
      <c r="EXF69" s="469"/>
      <c r="EXG69" s="469"/>
      <c r="EXH69" s="469"/>
      <c r="EXI69" s="469"/>
      <c r="EXJ69" s="469"/>
      <c r="EXK69" s="469"/>
      <c r="EXL69" s="469"/>
      <c r="EXM69" s="469"/>
      <c r="EXN69" s="469"/>
      <c r="EXO69" s="469"/>
      <c r="EXP69" s="469"/>
      <c r="EXQ69" s="469"/>
      <c r="EXR69" s="469"/>
      <c r="EXS69" s="469"/>
      <c r="EXT69" s="469"/>
      <c r="EXU69" s="469"/>
      <c r="EXV69" s="469"/>
      <c r="EXW69" s="469"/>
      <c r="EXX69" s="469"/>
      <c r="EXY69" s="469"/>
      <c r="EXZ69" s="469"/>
      <c r="EYA69" s="469"/>
      <c r="EYB69" s="469"/>
      <c r="EYC69" s="469"/>
      <c r="EYD69" s="469"/>
      <c r="EYE69" s="469"/>
      <c r="EYF69" s="469"/>
      <c r="EYG69" s="469"/>
      <c r="EYH69" s="469"/>
      <c r="EYI69" s="469"/>
      <c r="EYJ69" s="469"/>
      <c r="EYK69" s="469"/>
      <c r="EYL69" s="469"/>
      <c r="EYM69" s="469"/>
      <c r="EYN69" s="469"/>
      <c r="EYO69" s="469"/>
      <c r="EYP69" s="469"/>
      <c r="EYQ69" s="469"/>
      <c r="EYR69" s="469"/>
      <c r="EYS69" s="469"/>
      <c r="EYT69" s="469"/>
      <c r="EYU69" s="469"/>
      <c r="EYV69" s="469"/>
      <c r="EYW69" s="469"/>
      <c r="EYX69" s="469"/>
      <c r="EYY69" s="469"/>
      <c r="EYZ69" s="469"/>
      <c r="EZA69" s="469"/>
      <c r="EZB69" s="469"/>
      <c r="EZC69" s="469"/>
      <c r="EZD69" s="469"/>
      <c r="EZE69" s="469"/>
      <c r="EZF69" s="469"/>
      <c r="EZG69" s="469"/>
      <c r="EZH69" s="469"/>
      <c r="EZI69" s="469"/>
      <c r="EZJ69" s="469"/>
      <c r="EZK69" s="469"/>
      <c r="EZL69" s="469"/>
      <c r="EZM69" s="469"/>
      <c r="EZN69" s="469"/>
      <c r="EZO69" s="469"/>
      <c r="EZP69" s="469"/>
      <c r="EZQ69" s="469"/>
      <c r="EZR69" s="469"/>
      <c r="EZS69" s="469"/>
      <c r="EZT69" s="469"/>
      <c r="EZU69" s="469"/>
      <c r="EZV69" s="469"/>
      <c r="EZW69" s="469"/>
      <c r="EZX69" s="469"/>
      <c r="EZY69" s="469"/>
      <c r="EZZ69" s="469"/>
      <c r="FAA69" s="469"/>
      <c r="FAB69" s="469"/>
      <c r="FAC69" s="469"/>
      <c r="FAD69" s="469"/>
      <c r="FAE69" s="469"/>
      <c r="FAF69" s="469"/>
      <c r="FAG69" s="469"/>
      <c r="FAH69" s="469"/>
      <c r="FAI69" s="469"/>
      <c r="FAJ69" s="469"/>
      <c r="FAK69" s="469"/>
      <c r="FAL69" s="469"/>
      <c r="FAM69" s="469"/>
      <c r="FAN69" s="469"/>
      <c r="FAO69" s="469"/>
      <c r="FAP69" s="469"/>
      <c r="FAQ69" s="469"/>
      <c r="FAR69" s="469"/>
      <c r="FAS69" s="469"/>
      <c r="FAT69" s="469"/>
      <c r="FAU69" s="469"/>
      <c r="FAV69" s="469"/>
      <c r="FAW69" s="469"/>
      <c r="FAX69" s="469"/>
      <c r="FAY69" s="469"/>
      <c r="FAZ69" s="469"/>
      <c r="FBA69" s="469"/>
      <c r="FBB69" s="469"/>
      <c r="FBC69" s="469"/>
      <c r="FBD69" s="469"/>
      <c r="FBE69" s="469"/>
      <c r="FBF69" s="469"/>
      <c r="FBG69" s="469"/>
      <c r="FBH69" s="469"/>
      <c r="FBI69" s="469"/>
      <c r="FBJ69" s="469"/>
      <c r="FBK69" s="469"/>
      <c r="FBL69" s="469"/>
      <c r="FBM69" s="469"/>
      <c r="FBN69" s="469"/>
      <c r="FBO69" s="469"/>
      <c r="FBP69" s="469"/>
      <c r="FBQ69" s="469"/>
      <c r="FBR69" s="469"/>
      <c r="FBS69" s="469"/>
      <c r="FBT69" s="469"/>
      <c r="FBU69" s="469"/>
      <c r="FBV69" s="469"/>
      <c r="FBW69" s="469"/>
      <c r="FBX69" s="469"/>
      <c r="FBY69" s="469"/>
      <c r="FBZ69" s="469"/>
      <c r="FCA69" s="469"/>
      <c r="FCB69" s="469"/>
      <c r="FCC69" s="469"/>
      <c r="FCD69" s="469"/>
      <c r="FCE69" s="469"/>
      <c r="FCF69" s="469"/>
      <c r="FCG69" s="469"/>
      <c r="FCH69" s="469"/>
      <c r="FCI69" s="469"/>
      <c r="FCJ69" s="469"/>
      <c r="FCK69" s="469"/>
      <c r="FCL69" s="469"/>
      <c r="FCM69" s="469"/>
      <c r="FCN69" s="469"/>
      <c r="FCO69" s="469"/>
      <c r="FCP69" s="469"/>
      <c r="FCQ69" s="469"/>
      <c r="FCR69" s="469"/>
      <c r="FCS69" s="469"/>
      <c r="FCT69" s="469"/>
      <c r="FCU69" s="469"/>
      <c r="FCV69" s="469"/>
      <c r="FCW69" s="469"/>
      <c r="FCX69" s="469"/>
      <c r="FCY69" s="469"/>
      <c r="FCZ69" s="469"/>
      <c r="FDA69" s="469"/>
      <c r="FDB69" s="469"/>
      <c r="FDC69" s="469"/>
      <c r="FDD69" s="469"/>
      <c r="FDE69" s="469"/>
      <c r="FDF69" s="469"/>
      <c r="FDG69" s="469"/>
      <c r="FDH69" s="469"/>
      <c r="FDI69" s="469"/>
      <c r="FDJ69" s="469"/>
      <c r="FDK69" s="469"/>
      <c r="FDL69" s="469"/>
      <c r="FDM69" s="469"/>
      <c r="FDN69" s="469"/>
      <c r="FDO69" s="469"/>
      <c r="FDP69" s="469"/>
      <c r="FDQ69" s="469"/>
      <c r="FDR69" s="469"/>
      <c r="FDS69" s="469"/>
      <c r="FDT69" s="469"/>
      <c r="FDU69" s="469"/>
      <c r="FDV69" s="469"/>
      <c r="FDW69" s="469"/>
      <c r="FDX69" s="469"/>
      <c r="FDY69" s="469"/>
      <c r="FDZ69" s="469"/>
      <c r="FEA69" s="469"/>
      <c r="FEB69" s="469"/>
      <c r="FEC69" s="469"/>
      <c r="FED69" s="469"/>
      <c r="FEE69" s="469"/>
      <c r="FEF69" s="469"/>
      <c r="FEG69" s="469"/>
      <c r="FEH69" s="469"/>
      <c r="FEI69" s="469"/>
      <c r="FEJ69" s="469"/>
      <c r="FEK69" s="469"/>
      <c r="FEL69" s="469"/>
      <c r="FEM69" s="469"/>
      <c r="FEN69" s="469"/>
      <c r="FEO69" s="469"/>
      <c r="FEP69" s="469"/>
      <c r="FEQ69" s="469"/>
      <c r="FER69" s="469"/>
      <c r="FES69" s="469"/>
      <c r="FET69" s="469"/>
      <c r="FEU69" s="469"/>
      <c r="FEV69" s="469"/>
      <c r="FEW69" s="469"/>
      <c r="FEX69" s="469"/>
      <c r="FEY69" s="469"/>
      <c r="FEZ69" s="469"/>
      <c r="FFA69" s="469"/>
      <c r="FFB69" s="469"/>
      <c r="FFC69" s="469"/>
      <c r="FFD69" s="469"/>
      <c r="FFE69" s="469"/>
      <c r="FFF69" s="469"/>
      <c r="FFG69" s="469"/>
      <c r="FFH69" s="469"/>
      <c r="FFI69" s="469"/>
      <c r="FFJ69" s="469"/>
      <c r="FFK69" s="469"/>
      <c r="FFL69" s="469"/>
      <c r="FFM69" s="469"/>
      <c r="FFN69" s="469"/>
      <c r="FFO69" s="469"/>
      <c r="FFP69" s="469"/>
      <c r="FFQ69" s="469"/>
      <c r="FFR69" s="469"/>
      <c r="FFS69" s="469"/>
      <c r="FFT69" s="469"/>
      <c r="FFU69" s="469"/>
      <c r="FFV69" s="469"/>
      <c r="FFW69" s="469"/>
      <c r="FFX69" s="469"/>
      <c r="FFY69" s="469"/>
      <c r="FFZ69" s="469"/>
      <c r="FGA69" s="469"/>
      <c r="FGB69" s="469"/>
      <c r="FGC69" s="469"/>
      <c r="FGD69" s="469"/>
      <c r="FGE69" s="469"/>
      <c r="FGF69" s="469"/>
      <c r="FGG69" s="469"/>
      <c r="FGH69" s="469"/>
      <c r="FGI69" s="469"/>
      <c r="FGJ69" s="469"/>
      <c r="FGK69" s="469"/>
      <c r="FGL69" s="469"/>
      <c r="FGM69" s="469"/>
      <c r="FGN69" s="469"/>
      <c r="FGO69" s="469"/>
      <c r="FGP69" s="469"/>
      <c r="FGQ69" s="469"/>
      <c r="FGR69" s="469"/>
      <c r="FGS69" s="469"/>
      <c r="FGT69" s="469"/>
      <c r="FGU69" s="469"/>
      <c r="FGV69" s="469"/>
      <c r="FGW69" s="469"/>
      <c r="FGX69" s="469"/>
      <c r="FGY69" s="469"/>
      <c r="FGZ69" s="469"/>
      <c r="FHA69" s="469"/>
      <c r="FHB69" s="469"/>
      <c r="FHC69" s="469"/>
      <c r="FHD69" s="469"/>
      <c r="FHE69" s="469"/>
      <c r="FHF69" s="469"/>
      <c r="FHG69" s="469"/>
      <c r="FHH69" s="469"/>
      <c r="FHI69" s="469"/>
      <c r="FHJ69" s="469"/>
      <c r="FHK69" s="469"/>
      <c r="FHL69" s="469"/>
      <c r="FHM69" s="469"/>
      <c r="FHN69" s="469"/>
      <c r="FHO69" s="469"/>
      <c r="FHP69" s="469"/>
      <c r="FHQ69" s="469"/>
      <c r="FHR69" s="469"/>
      <c r="FHS69" s="469"/>
      <c r="FHT69" s="469"/>
      <c r="FHU69" s="469"/>
      <c r="FHV69" s="469"/>
      <c r="FHW69" s="469"/>
      <c r="FHX69" s="469"/>
      <c r="FHY69" s="469"/>
      <c r="FHZ69" s="469"/>
      <c r="FIA69" s="469"/>
      <c r="FIB69" s="469"/>
      <c r="FIC69" s="469"/>
      <c r="FID69" s="469"/>
      <c r="FIE69" s="469"/>
      <c r="FIF69" s="469"/>
      <c r="FIG69" s="469"/>
      <c r="FIH69" s="469"/>
      <c r="FII69" s="469"/>
      <c r="FIJ69" s="469"/>
      <c r="FIK69" s="469"/>
      <c r="FIL69" s="469"/>
      <c r="FIM69" s="469"/>
      <c r="FIN69" s="469"/>
      <c r="FIO69" s="469"/>
      <c r="FIP69" s="469"/>
      <c r="FIQ69" s="469"/>
      <c r="FIR69" s="469"/>
      <c r="FIS69" s="469"/>
      <c r="FIT69" s="469"/>
      <c r="FIU69" s="469"/>
      <c r="FIV69" s="469"/>
      <c r="FIW69" s="469"/>
      <c r="FIX69" s="469"/>
      <c r="FIY69" s="469"/>
      <c r="FIZ69" s="469"/>
      <c r="FJA69" s="469"/>
      <c r="FJB69" s="469"/>
      <c r="FJC69" s="469"/>
      <c r="FJD69" s="469"/>
      <c r="FJE69" s="469"/>
      <c r="FJF69" s="469"/>
      <c r="FJG69" s="469"/>
      <c r="FJH69" s="469"/>
      <c r="FJI69" s="469"/>
      <c r="FJJ69" s="469"/>
      <c r="FJK69" s="469"/>
      <c r="FJL69" s="469"/>
      <c r="FJM69" s="469"/>
      <c r="FJN69" s="469"/>
      <c r="FJO69" s="469"/>
      <c r="FJP69" s="469"/>
      <c r="FJQ69" s="469"/>
      <c r="FJR69" s="469"/>
      <c r="FJS69" s="469"/>
      <c r="FJT69" s="469"/>
      <c r="FJU69" s="469"/>
      <c r="FJV69" s="469"/>
      <c r="FJW69" s="469"/>
      <c r="FJX69" s="469"/>
      <c r="FJY69" s="469"/>
      <c r="FJZ69" s="469"/>
      <c r="FKA69" s="469"/>
      <c r="FKB69" s="469"/>
      <c r="FKC69" s="469"/>
      <c r="FKD69" s="469"/>
      <c r="FKE69" s="469"/>
      <c r="FKF69" s="469"/>
      <c r="FKG69" s="469"/>
      <c r="FKH69" s="469"/>
      <c r="FKI69" s="469"/>
      <c r="FKJ69" s="469"/>
      <c r="FKK69" s="469"/>
      <c r="FKL69" s="469"/>
      <c r="FKM69" s="469"/>
      <c r="FKN69" s="469"/>
      <c r="FKO69" s="469"/>
      <c r="FKP69" s="469"/>
      <c r="FKQ69" s="469"/>
      <c r="FKR69" s="469"/>
      <c r="FKS69" s="469"/>
      <c r="FKT69" s="469"/>
      <c r="FKU69" s="469"/>
      <c r="FKV69" s="469"/>
      <c r="FKW69" s="469"/>
      <c r="FKX69" s="469"/>
      <c r="FKY69" s="469"/>
      <c r="FKZ69" s="469"/>
      <c r="FLA69" s="469"/>
      <c r="FLB69" s="469"/>
      <c r="FLC69" s="469"/>
      <c r="FLD69" s="469"/>
      <c r="FLE69" s="469"/>
      <c r="FLF69" s="469"/>
      <c r="FLG69" s="469"/>
      <c r="FLH69" s="469"/>
      <c r="FLI69" s="469"/>
      <c r="FLJ69" s="469"/>
      <c r="FLK69" s="469"/>
      <c r="FLL69" s="469"/>
      <c r="FLM69" s="469"/>
      <c r="FLN69" s="469"/>
      <c r="FLO69" s="469"/>
      <c r="FLP69" s="469"/>
      <c r="FLQ69" s="469"/>
      <c r="FLR69" s="469"/>
      <c r="FLS69" s="469"/>
      <c r="FLT69" s="469"/>
      <c r="FLU69" s="469"/>
      <c r="FLV69" s="469"/>
      <c r="FLW69" s="469"/>
      <c r="FLX69" s="469"/>
      <c r="FLY69" s="469"/>
      <c r="FLZ69" s="469"/>
      <c r="FMA69" s="469"/>
      <c r="FMB69" s="469"/>
      <c r="FMC69" s="469"/>
      <c r="FMD69" s="469"/>
      <c r="FME69" s="469"/>
      <c r="FMF69" s="469"/>
      <c r="FMG69" s="469"/>
      <c r="FMH69" s="469"/>
      <c r="FMI69" s="469"/>
      <c r="FMJ69" s="469"/>
      <c r="FMK69" s="469"/>
      <c r="FML69" s="469"/>
      <c r="FMM69" s="469"/>
      <c r="FMN69" s="469"/>
      <c r="FMO69" s="469"/>
      <c r="FMP69" s="469"/>
      <c r="FMQ69" s="469"/>
      <c r="FMR69" s="469"/>
      <c r="FMS69" s="469"/>
      <c r="FMT69" s="469"/>
      <c r="FMU69" s="469"/>
      <c r="FMV69" s="469"/>
      <c r="FMW69" s="469"/>
      <c r="FMX69" s="469"/>
      <c r="FMY69" s="469"/>
      <c r="FMZ69" s="469"/>
      <c r="FNA69" s="469"/>
      <c r="FNB69" s="469"/>
      <c r="FNC69" s="469"/>
      <c r="FND69" s="469"/>
      <c r="FNE69" s="469"/>
      <c r="FNF69" s="469"/>
      <c r="FNG69" s="469"/>
      <c r="FNH69" s="469"/>
      <c r="FNI69" s="469"/>
      <c r="FNJ69" s="469"/>
      <c r="FNK69" s="469"/>
      <c r="FNL69" s="469"/>
      <c r="FNM69" s="469"/>
      <c r="FNN69" s="469"/>
      <c r="FNO69" s="469"/>
      <c r="FNP69" s="469"/>
      <c r="FNQ69" s="469"/>
      <c r="FNR69" s="469"/>
      <c r="FNS69" s="469"/>
      <c r="FNT69" s="469"/>
      <c r="FNU69" s="469"/>
      <c r="FNV69" s="469"/>
      <c r="FNW69" s="469"/>
      <c r="FNX69" s="469"/>
      <c r="FNY69" s="469"/>
      <c r="FNZ69" s="469"/>
      <c r="FOA69" s="469"/>
      <c r="FOB69" s="469"/>
      <c r="FOC69" s="469"/>
      <c r="FOD69" s="469"/>
      <c r="FOE69" s="469"/>
      <c r="FOF69" s="469"/>
      <c r="FOG69" s="469"/>
      <c r="FOH69" s="469"/>
      <c r="FOI69" s="469"/>
      <c r="FOJ69" s="469"/>
      <c r="FOK69" s="469"/>
      <c r="FOL69" s="469"/>
      <c r="FOM69" s="469"/>
      <c r="FON69" s="469"/>
      <c r="FOO69" s="469"/>
      <c r="FOP69" s="469"/>
      <c r="FOQ69" s="469"/>
      <c r="FOR69" s="469"/>
      <c r="FOS69" s="469"/>
      <c r="FOT69" s="469"/>
      <c r="FOU69" s="469"/>
      <c r="FOV69" s="469"/>
      <c r="FOW69" s="469"/>
      <c r="FOX69" s="469"/>
      <c r="FOY69" s="469"/>
      <c r="FOZ69" s="469"/>
      <c r="FPA69" s="469"/>
      <c r="FPB69" s="469"/>
      <c r="FPC69" s="469"/>
      <c r="FPD69" s="469"/>
      <c r="FPE69" s="469"/>
      <c r="FPF69" s="469"/>
      <c r="FPG69" s="469"/>
      <c r="FPH69" s="469"/>
      <c r="FPI69" s="469"/>
      <c r="FPJ69" s="469"/>
      <c r="FPK69" s="469"/>
      <c r="FPL69" s="469"/>
      <c r="FPM69" s="469"/>
      <c r="FPN69" s="469"/>
      <c r="FPO69" s="469"/>
      <c r="FPP69" s="469"/>
      <c r="FPQ69" s="469"/>
      <c r="FPR69" s="469"/>
      <c r="FPS69" s="469"/>
      <c r="FPT69" s="469"/>
      <c r="FPU69" s="469"/>
      <c r="FPV69" s="469"/>
      <c r="FPW69" s="469"/>
      <c r="FPX69" s="469"/>
      <c r="FPY69" s="469"/>
      <c r="FPZ69" s="469"/>
      <c r="FQA69" s="469"/>
      <c r="FQB69" s="469"/>
      <c r="FQC69" s="469"/>
      <c r="FQD69" s="469"/>
      <c r="FQE69" s="469"/>
      <c r="FQF69" s="469"/>
      <c r="FQG69" s="469"/>
      <c r="FQH69" s="469"/>
      <c r="FQI69" s="469"/>
      <c r="FQJ69" s="469"/>
      <c r="FQK69" s="469"/>
      <c r="FQL69" s="469"/>
      <c r="FQM69" s="469"/>
      <c r="FQN69" s="469"/>
      <c r="FQO69" s="469"/>
      <c r="FQP69" s="469"/>
      <c r="FQQ69" s="469"/>
      <c r="FQR69" s="469"/>
      <c r="FQS69" s="469"/>
      <c r="FQT69" s="469"/>
      <c r="FQU69" s="469"/>
      <c r="FQV69" s="469"/>
      <c r="FQW69" s="469"/>
      <c r="FQX69" s="469"/>
      <c r="FQY69" s="469"/>
      <c r="FQZ69" s="469"/>
      <c r="FRA69" s="469"/>
      <c r="FRB69" s="469"/>
      <c r="FRC69" s="469"/>
      <c r="FRD69" s="469"/>
      <c r="FRE69" s="469"/>
      <c r="FRF69" s="469"/>
      <c r="FRG69" s="469"/>
      <c r="FRH69" s="469"/>
      <c r="FRI69" s="469"/>
      <c r="FRJ69" s="469"/>
      <c r="FRK69" s="469"/>
      <c r="FRL69" s="469"/>
      <c r="FRM69" s="469"/>
      <c r="FRN69" s="469"/>
      <c r="FRO69" s="469"/>
      <c r="FRP69" s="469"/>
      <c r="FRQ69" s="469"/>
      <c r="FRR69" s="469"/>
      <c r="FRS69" s="469"/>
      <c r="FRT69" s="469"/>
      <c r="FRU69" s="469"/>
      <c r="FRV69" s="469"/>
      <c r="FRW69" s="469"/>
      <c r="FRX69" s="469"/>
      <c r="FRY69" s="469"/>
      <c r="FRZ69" s="469"/>
      <c r="FSA69" s="469"/>
      <c r="FSB69" s="469"/>
      <c r="FSC69" s="469"/>
      <c r="FSD69" s="469"/>
      <c r="FSE69" s="469"/>
      <c r="FSF69" s="469"/>
      <c r="FSG69" s="469"/>
      <c r="FSH69" s="469"/>
      <c r="FSI69" s="469"/>
      <c r="FSJ69" s="469"/>
      <c r="FSK69" s="469"/>
      <c r="FSL69" s="469"/>
      <c r="FSM69" s="469"/>
      <c r="FSN69" s="469"/>
      <c r="FSO69" s="469"/>
      <c r="FSP69" s="469"/>
      <c r="FSQ69" s="469"/>
      <c r="FSR69" s="469"/>
      <c r="FSS69" s="469"/>
      <c r="FST69" s="469"/>
      <c r="FSU69" s="469"/>
      <c r="FSV69" s="469"/>
      <c r="FSW69" s="469"/>
      <c r="FSX69" s="469"/>
      <c r="FSY69" s="469"/>
      <c r="FSZ69" s="469"/>
      <c r="FTA69" s="469"/>
      <c r="FTB69" s="469"/>
      <c r="FTC69" s="469"/>
      <c r="FTD69" s="469"/>
      <c r="FTE69" s="469"/>
      <c r="FTF69" s="469"/>
      <c r="FTG69" s="469"/>
      <c r="FTH69" s="469"/>
      <c r="FTI69" s="469"/>
      <c r="FTJ69" s="469"/>
      <c r="FTK69" s="469"/>
      <c r="FTL69" s="469"/>
      <c r="FTM69" s="469"/>
      <c r="FTN69" s="469"/>
      <c r="FTO69" s="469"/>
      <c r="FTP69" s="469"/>
      <c r="FTQ69" s="469"/>
      <c r="FTR69" s="469"/>
      <c r="FTS69" s="469"/>
      <c r="FTT69" s="469"/>
      <c r="FTU69" s="469"/>
      <c r="FTV69" s="469"/>
      <c r="FTW69" s="469"/>
      <c r="FTX69" s="469"/>
      <c r="FTY69" s="469"/>
      <c r="FTZ69" s="469"/>
      <c r="FUA69" s="469"/>
      <c r="FUB69" s="469"/>
      <c r="FUC69" s="469"/>
      <c r="FUD69" s="469"/>
      <c r="FUE69" s="469"/>
      <c r="FUF69" s="469"/>
      <c r="FUG69" s="469"/>
      <c r="FUH69" s="469"/>
      <c r="FUI69" s="469"/>
      <c r="FUJ69" s="469"/>
      <c r="FUK69" s="469"/>
      <c r="FUL69" s="469"/>
      <c r="FUM69" s="469"/>
      <c r="FUN69" s="469"/>
      <c r="FUO69" s="469"/>
      <c r="FUP69" s="469"/>
      <c r="FUQ69" s="469"/>
      <c r="FUR69" s="469"/>
      <c r="FUS69" s="469"/>
      <c r="FUT69" s="469"/>
      <c r="FUU69" s="469"/>
      <c r="FUV69" s="469"/>
      <c r="FUW69" s="469"/>
      <c r="FUX69" s="469"/>
      <c r="FUY69" s="469"/>
      <c r="FUZ69" s="469"/>
      <c r="FVA69" s="469"/>
      <c r="FVB69" s="469"/>
      <c r="FVC69" s="469"/>
      <c r="FVD69" s="469"/>
      <c r="FVE69" s="469"/>
      <c r="FVF69" s="469"/>
      <c r="FVG69" s="469"/>
      <c r="FVH69" s="469"/>
      <c r="FVI69" s="469"/>
      <c r="FVJ69" s="469"/>
      <c r="FVK69" s="469"/>
      <c r="FVL69" s="469"/>
      <c r="FVM69" s="469"/>
      <c r="FVN69" s="469"/>
      <c r="FVO69" s="469"/>
      <c r="FVP69" s="469"/>
      <c r="FVQ69" s="469"/>
      <c r="FVR69" s="469"/>
      <c r="FVS69" s="469"/>
      <c r="FVT69" s="469"/>
      <c r="FVU69" s="469"/>
      <c r="FVV69" s="469"/>
      <c r="FVW69" s="469"/>
      <c r="FVX69" s="469"/>
      <c r="FVY69" s="469"/>
      <c r="FVZ69" s="469"/>
      <c r="FWA69" s="469"/>
      <c r="FWB69" s="469"/>
      <c r="FWC69" s="469"/>
      <c r="FWD69" s="469"/>
      <c r="FWE69" s="469"/>
      <c r="FWF69" s="469"/>
      <c r="FWG69" s="469"/>
      <c r="FWH69" s="469"/>
      <c r="FWI69" s="469"/>
      <c r="FWJ69" s="469"/>
      <c r="FWK69" s="469"/>
      <c r="FWL69" s="469"/>
      <c r="FWM69" s="469"/>
      <c r="FWN69" s="469"/>
      <c r="FWO69" s="469"/>
      <c r="FWP69" s="469"/>
      <c r="FWQ69" s="469"/>
      <c r="FWR69" s="469"/>
      <c r="FWS69" s="469"/>
      <c r="FWT69" s="469"/>
      <c r="FWU69" s="469"/>
      <c r="FWV69" s="469"/>
      <c r="FWW69" s="469"/>
      <c r="FWX69" s="469"/>
      <c r="FWY69" s="469"/>
      <c r="FWZ69" s="469"/>
      <c r="FXA69" s="469"/>
      <c r="FXB69" s="469"/>
      <c r="FXC69" s="469"/>
      <c r="FXD69" s="469"/>
      <c r="FXE69" s="469"/>
      <c r="FXF69" s="469"/>
      <c r="FXG69" s="469"/>
      <c r="FXH69" s="469"/>
      <c r="FXI69" s="469"/>
      <c r="FXJ69" s="469"/>
      <c r="FXK69" s="469"/>
      <c r="FXL69" s="469"/>
      <c r="FXM69" s="469"/>
      <c r="FXN69" s="469"/>
      <c r="FXO69" s="469"/>
      <c r="FXP69" s="469"/>
      <c r="FXQ69" s="469"/>
      <c r="FXR69" s="469"/>
      <c r="FXS69" s="469"/>
      <c r="FXT69" s="469"/>
      <c r="FXU69" s="469"/>
      <c r="FXV69" s="469"/>
      <c r="FXW69" s="469"/>
      <c r="FXX69" s="469"/>
      <c r="FXY69" s="469"/>
      <c r="FXZ69" s="469"/>
      <c r="FYA69" s="469"/>
      <c r="FYB69" s="469"/>
      <c r="FYC69" s="469"/>
      <c r="FYD69" s="469"/>
      <c r="FYE69" s="469"/>
      <c r="FYF69" s="469"/>
      <c r="FYG69" s="469"/>
      <c r="FYH69" s="469"/>
      <c r="FYI69" s="469"/>
      <c r="FYJ69" s="469"/>
      <c r="FYK69" s="469"/>
      <c r="FYL69" s="469"/>
      <c r="FYM69" s="469"/>
      <c r="FYN69" s="469"/>
      <c r="FYO69" s="469"/>
      <c r="FYP69" s="469"/>
      <c r="FYQ69" s="469"/>
      <c r="FYR69" s="469"/>
      <c r="FYS69" s="469"/>
      <c r="FYT69" s="469"/>
      <c r="FYU69" s="469"/>
      <c r="FYV69" s="469"/>
      <c r="FYW69" s="469"/>
      <c r="FYX69" s="469"/>
      <c r="FYY69" s="469"/>
      <c r="FYZ69" s="469"/>
      <c r="FZA69" s="469"/>
      <c r="FZB69" s="469"/>
      <c r="FZC69" s="469"/>
      <c r="FZD69" s="469"/>
      <c r="FZE69" s="469"/>
      <c r="FZF69" s="469"/>
      <c r="FZG69" s="469"/>
      <c r="FZH69" s="469"/>
      <c r="FZI69" s="469"/>
      <c r="FZJ69" s="469"/>
      <c r="FZK69" s="469"/>
      <c r="FZL69" s="469"/>
      <c r="FZM69" s="469"/>
      <c r="FZN69" s="469"/>
      <c r="FZO69" s="469"/>
      <c r="FZP69" s="469"/>
      <c r="FZQ69" s="469"/>
      <c r="FZR69" s="469"/>
      <c r="FZS69" s="469"/>
      <c r="FZT69" s="469"/>
      <c r="FZU69" s="469"/>
      <c r="FZV69" s="469"/>
      <c r="FZW69" s="469"/>
      <c r="FZX69" s="469"/>
      <c r="FZY69" s="469"/>
      <c r="FZZ69" s="469"/>
      <c r="GAA69" s="469"/>
      <c r="GAB69" s="469"/>
      <c r="GAC69" s="469"/>
      <c r="GAD69" s="469"/>
      <c r="GAE69" s="469"/>
      <c r="GAF69" s="469"/>
      <c r="GAG69" s="469"/>
      <c r="GAH69" s="469"/>
      <c r="GAI69" s="469"/>
      <c r="GAJ69" s="469"/>
      <c r="GAK69" s="469"/>
      <c r="GAL69" s="469"/>
      <c r="GAM69" s="469"/>
      <c r="GAN69" s="469"/>
      <c r="GAO69" s="469"/>
      <c r="GAP69" s="469"/>
      <c r="GAQ69" s="469"/>
      <c r="GAR69" s="469"/>
      <c r="GAS69" s="469"/>
      <c r="GAT69" s="469"/>
      <c r="GAU69" s="469"/>
      <c r="GAV69" s="469"/>
      <c r="GAW69" s="469"/>
      <c r="GAX69" s="469"/>
      <c r="GAY69" s="469"/>
      <c r="GAZ69" s="469"/>
      <c r="GBA69" s="469"/>
      <c r="GBB69" s="469"/>
      <c r="GBC69" s="469"/>
      <c r="GBD69" s="469"/>
      <c r="GBE69" s="469"/>
      <c r="GBF69" s="469"/>
      <c r="GBG69" s="469"/>
      <c r="GBH69" s="469"/>
      <c r="GBI69" s="469"/>
      <c r="GBJ69" s="469"/>
      <c r="GBK69" s="469"/>
      <c r="GBL69" s="469"/>
      <c r="GBM69" s="469"/>
      <c r="GBN69" s="469"/>
      <c r="GBO69" s="469"/>
      <c r="GBP69" s="469"/>
      <c r="GBQ69" s="469"/>
      <c r="GBR69" s="469"/>
      <c r="GBS69" s="469"/>
      <c r="GBT69" s="469"/>
      <c r="GBU69" s="469"/>
      <c r="GBV69" s="469"/>
      <c r="GBW69" s="469"/>
      <c r="GBX69" s="469"/>
      <c r="GBY69" s="469"/>
      <c r="GBZ69" s="469"/>
      <c r="GCA69" s="469"/>
      <c r="GCB69" s="469"/>
      <c r="GCC69" s="469"/>
      <c r="GCD69" s="469"/>
      <c r="GCE69" s="469"/>
      <c r="GCF69" s="469"/>
      <c r="GCG69" s="469"/>
      <c r="GCH69" s="469"/>
      <c r="GCI69" s="469"/>
      <c r="GCJ69" s="469"/>
      <c r="GCK69" s="469"/>
      <c r="GCL69" s="469"/>
      <c r="GCM69" s="469"/>
      <c r="GCN69" s="469"/>
      <c r="GCO69" s="469"/>
      <c r="GCP69" s="469"/>
      <c r="GCQ69" s="469"/>
      <c r="GCR69" s="469"/>
      <c r="GCS69" s="469"/>
      <c r="GCT69" s="469"/>
      <c r="GCU69" s="469"/>
      <c r="GCV69" s="469"/>
      <c r="GCW69" s="469"/>
      <c r="GCX69" s="469"/>
      <c r="GCY69" s="469"/>
      <c r="GCZ69" s="469"/>
      <c r="GDA69" s="469"/>
      <c r="GDB69" s="469"/>
      <c r="GDC69" s="469"/>
      <c r="GDD69" s="469"/>
      <c r="GDE69" s="469"/>
      <c r="GDF69" s="469"/>
      <c r="GDG69" s="469"/>
      <c r="GDH69" s="469"/>
      <c r="GDI69" s="469"/>
      <c r="GDJ69" s="469"/>
      <c r="GDK69" s="469"/>
      <c r="GDL69" s="469"/>
      <c r="GDM69" s="469"/>
      <c r="GDN69" s="469"/>
      <c r="GDO69" s="469"/>
      <c r="GDP69" s="469"/>
      <c r="GDQ69" s="469"/>
      <c r="GDR69" s="469"/>
      <c r="GDS69" s="469"/>
      <c r="GDT69" s="469"/>
      <c r="GDU69" s="469"/>
      <c r="GDV69" s="469"/>
      <c r="GDW69" s="469"/>
      <c r="GDX69" s="469"/>
      <c r="GDY69" s="469"/>
      <c r="GDZ69" s="469"/>
      <c r="GEA69" s="469"/>
      <c r="GEB69" s="469"/>
      <c r="GEC69" s="469"/>
      <c r="GED69" s="469"/>
      <c r="GEE69" s="469"/>
      <c r="GEF69" s="469"/>
      <c r="GEG69" s="469"/>
      <c r="GEH69" s="469"/>
      <c r="GEI69" s="469"/>
      <c r="GEJ69" s="469"/>
      <c r="GEK69" s="469"/>
      <c r="GEL69" s="469"/>
      <c r="GEM69" s="469"/>
      <c r="GEN69" s="469"/>
      <c r="GEO69" s="469"/>
      <c r="GEP69" s="469"/>
      <c r="GEQ69" s="469"/>
      <c r="GER69" s="469"/>
      <c r="GES69" s="469"/>
      <c r="GET69" s="469"/>
      <c r="GEU69" s="469"/>
      <c r="GEV69" s="469"/>
      <c r="GEW69" s="469"/>
      <c r="GEX69" s="469"/>
      <c r="GEY69" s="469"/>
      <c r="GEZ69" s="469"/>
      <c r="GFA69" s="469"/>
      <c r="GFB69" s="469"/>
      <c r="GFC69" s="469"/>
      <c r="GFD69" s="469"/>
      <c r="GFE69" s="469"/>
      <c r="GFF69" s="469"/>
      <c r="GFG69" s="469"/>
      <c r="GFH69" s="469"/>
      <c r="GFI69" s="469"/>
      <c r="GFJ69" s="469"/>
      <c r="GFK69" s="469"/>
      <c r="GFL69" s="469"/>
      <c r="GFM69" s="469"/>
      <c r="GFN69" s="469"/>
      <c r="GFO69" s="469"/>
      <c r="GFP69" s="469"/>
      <c r="GFQ69" s="469"/>
      <c r="GFR69" s="469"/>
      <c r="GFS69" s="469"/>
      <c r="GFT69" s="469"/>
      <c r="GFU69" s="469"/>
      <c r="GFV69" s="469"/>
      <c r="GFW69" s="469"/>
      <c r="GFX69" s="469"/>
      <c r="GFY69" s="469"/>
      <c r="GFZ69" s="469"/>
      <c r="GGA69" s="469"/>
      <c r="GGB69" s="469"/>
      <c r="GGC69" s="469"/>
      <c r="GGD69" s="469"/>
      <c r="GGE69" s="469"/>
      <c r="GGF69" s="469"/>
      <c r="GGG69" s="469"/>
      <c r="GGH69" s="469"/>
      <c r="GGI69" s="469"/>
      <c r="GGJ69" s="469"/>
      <c r="GGK69" s="469"/>
      <c r="GGL69" s="469"/>
      <c r="GGM69" s="469"/>
      <c r="GGN69" s="469"/>
      <c r="GGO69" s="469"/>
      <c r="GGP69" s="469"/>
      <c r="GGQ69" s="469"/>
      <c r="GGR69" s="469"/>
      <c r="GGS69" s="469"/>
      <c r="GGT69" s="469"/>
      <c r="GGU69" s="469"/>
      <c r="GGV69" s="469"/>
      <c r="GGW69" s="469"/>
      <c r="GGX69" s="469"/>
      <c r="GGY69" s="469"/>
      <c r="GGZ69" s="469"/>
      <c r="GHA69" s="469"/>
      <c r="GHB69" s="469"/>
      <c r="GHC69" s="469"/>
      <c r="GHD69" s="469"/>
      <c r="GHE69" s="469"/>
      <c r="GHF69" s="469"/>
      <c r="GHG69" s="469"/>
      <c r="GHH69" s="469"/>
      <c r="GHI69" s="469"/>
      <c r="GHJ69" s="469"/>
      <c r="GHK69" s="469"/>
      <c r="GHL69" s="469"/>
      <c r="GHM69" s="469"/>
      <c r="GHN69" s="469"/>
      <c r="GHO69" s="469"/>
      <c r="GHP69" s="469"/>
      <c r="GHQ69" s="469"/>
      <c r="GHR69" s="469"/>
      <c r="GHS69" s="469"/>
      <c r="GHT69" s="469"/>
      <c r="GHU69" s="469"/>
      <c r="GHV69" s="469"/>
      <c r="GHW69" s="469"/>
      <c r="GHX69" s="469"/>
      <c r="GHY69" s="469"/>
      <c r="GHZ69" s="469"/>
      <c r="GIA69" s="469"/>
      <c r="GIB69" s="469"/>
      <c r="GIC69" s="469"/>
      <c r="GID69" s="469"/>
      <c r="GIE69" s="469"/>
      <c r="GIF69" s="469"/>
      <c r="GIG69" s="469"/>
      <c r="GIH69" s="469"/>
      <c r="GII69" s="469"/>
      <c r="GIJ69" s="469"/>
      <c r="GIK69" s="469"/>
      <c r="GIL69" s="469"/>
      <c r="GIM69" s="469"/>
      <c r="GIN69" s="469"/>
      <c r="GIO69" s="469"/>
      <c r="GIP69" s="469"/>
      <c r="GIQ69" s="469"/>
      <c r="GIR69" s="469"/>
      <c r="GIS69" s="469"/>
      <c r="GIT69" s="469"/>
      <c r="GIU69" s="469"/>
      <c r="GIV69" s="469"/>
      <c r="GIW69" s="469"/>
      <c r="GIX69" s="469"/>
      <c r="GIY69" s="469"/>
      <c r="GIZ69" s="469"/>
      <c r="GJA69" s="469"/>
      <c r="GJB69" s="469"/>
      <c r="GJC69" s="469"/>
      <c r="GJD69" s="469"/>
      <c r="GJE69" s="469"/>
      <c r="GJF69" s="469"/>
      <c r="GJG69" s="469"/>
      <c r="GJH69" s="469"/>
      <c r="GJI69" s="469"/>
      <c r="GJJ69" s="469"/>
      <c r="GJK69" s="469"/>
      <c r="GJL69" s="469"/>
      <c r="GJM69" s="469"/>
      <c r="GJN69" s="469"/>
      <c r="GJO69" s="469"/>
      <c r="GJP69" s="469"/>
      <c r="GJQ69" s="469"/>
      <c r="GJR69" s="469"/>
      <c r="GJS69" s="469"/>
      <c r="GJT69" s="469"/>
      <c r="GJU69" s="469"/>
      <c r="GJV69" s="469"/>
      <c r="GJW69" s="469"/>
      <c r="GJX69" s="469"/>
      <c r="GJY69" s="469"/>
      <c r="GJZ69" s="469"/>
      <c r="GKA69" s="469"/>
      <c r="GKB69" s="469"/>
      <c r="GKC69" s="469"/>
      <c r="GKD69" s="469"/>
      <c r="GKE69" s="469"/>
      <c r="GKF69" s="469"/>
      <c r="GKG69" s="469"/>
      <c r="GKH69" s="469"/>
      <c r="GKI69" s="469"/>
      <c r="GKJ69" s="469"/>
      <c r="GKK69" s="469"/>
      <c r="GKL69" s="469"/>
      <c r="GKM69" s="469"/>
      <c r="GKN69" s="469"/>
      <c r="GKO69" s="469"/>
      <c r="GKP69" s="469"/>
      <c r="GKQ69" s="469"/>
      <c r="GKR69" s="469"/>
      <c r="GKS69" s="469"/>
      <c r="GKT69" s="469"/>
      <c r="GKU69" s="469"/>
      <c r="GKV69" s="469"/>
      <c r="GKW69" s="469"/>
      <c r="GKX69" s="469"/>
      <c r="GKY69" s="469"/>
      <c r="GKZ69" s="469"/>
      <c r="GLA69" s="469"/>
      <c r="GLB69" s="469"/>
      <c r="GLC69" s="469"/>
      <c r="GLD69" s="469"/>
      <c r="GLE69" s="469"/>
      <c r="GLF69" s="469"/>
      <c r="GLG69" s="469"/>
      <c r="GLH69" s="469"/>
      <c r="GLI69" s="469"/>
      <c r="GLJ69" s="469"/>
      <c r="GLK69" s="469"/>
      <c r="GLL69" s="469"/>
      <c r="GLM69" s="469"/>
      <c r="GLN69" s="469"/>
      <c r="GLO69" s="469"/>
      <c r="GLP69" s="469"/>
      <c r="GLQ69" s="469"/>
      <c r="GLR69" s="469"/>
      <c r="GLS69" s="469"/>
      <c r="GLT69" s="469"/>
      <c r="GLU69" s="469"/>
      <c r="GLV69" s="469"/>
      <c r="GLW69" s="469"/>
      <c r="GLX69" s="469"/>
      <c r="GLY69" s="469"/>
      <c r="GLZ69" s="469"/>
      <c r="GMA69" s="469"/>
      <c r="GMB69" s="469"/>
      <c r="GMC69" s="469"/>
      <c r="GMD69" s="469"/>
      <c r="GME69" s="469"/>
      <c r="GMF69" s="469"/>
      <c r="GMG69" s="469"/>
      <c r="GMH69" s="469"/>
      <c r="GMI69" s="469"/>
      <c r="GMJ69" s="469"/>
      <c r="GMK69" s="469"/>
      <c r="GML69" s="469"/>
      <c r="GMM69" s="469"/>
      <c r="GMN69" s="469"/>
      <c r="GMO69" s="469"/>
      <c r="GMP69" s="469"/>
      <c r="GMQ69" s="469"/>
      <c r="GMR69" s="469"/>
      <c r="GMS69" s="469"/>
      <c r="GMT69" s="469"/>
      <c r="GMU69" s="469"/>
      <c r="GMV69" s="469"/>
      <c r="GMW69" s="469"/>
      <c r="GMX69" s="469"/>
      <c r="GMY69" s="469"/>
      <c r="GMZ69" s="469"/>
      <c r="GNA69" s="469"/>
      <c r="GNB69" s="469"/>
      <c r="GNC69" s="469"/>
      <c r="GND69" s="469"/>
      <c r="GNE69" s="469"/>
      <c r="GNF69" s="469"/>
      <c r="GNG69" s="469"/>
      <c r="GNH69" s="469"/>
      <c r="GNI69" s="469"/>
      <c r="GNJ69" s="469"/>
      <c r="GNK69" s="469"/>
      <c r="GNL69" s="469"/>
      <c r="GNM69" s="469"/>
      <c r="GNN69" s="469"/>
      <c r="GNO69" s="469"/>
      <c r="GNP69" s="469"/>
      <c r="GNQ69" s="469"/>
      <c r="GNR69" s="469"/>
      <c r="GNS69" s="469"/>
      <c r="GNT69" s="469"/>
      <c r="GNU69" s="469"/>
      <c r="GNV69" s="469"/>
      <c r="GNW69" s="469"/>
      <c r="GNX69" s="469"/>
      <c r="GNY69" s="469"/>
      <c r="GNZ69" s="469"/>
      <c r="GOA69" s="469"/>
      <c r="GOB69" s="469"/>
      <c r="GOC69" s="469"/>
      <c r="GOD69" s="469"/>
      <c r="GOE69" s="469"/>
      <c r="GOF69" s="469"/>
      <c r="GOG69" s="469"/>
      <c r="GOH69" s="469"/>
      <c r="GOI69" s="469"/>
      <c r="GOJ69" s="469"/>
      <c r="GOK69" s="469"/>
      <c r="GOL69" s="469"/>
      <c r="GOM69" s="469"/>
      <c r="GON69" s="469"/>
      <c r="GOO69" s="469"/>
      <c r="GOP69" s="469"/>
      <c r="GOQ69" s="469"/>
      <c r="GOR69" s="469"/>
      <c r="GOS69" s="469"/>
      <c r="GOT69" s="469"/>
      <c r="GOU69" s="469"/>
      <c r="GOV69" s="469"/>
      <c r="GOW69" s="469"/>
      <c r="GOX69" s="469"/>
      <c r="GOY69" s="469"/>
      <c r="GOZ69" s="469"/>
      <c r="GPA69" s="469"/>
      <c r="GPB69" s="469"/>
      <c r="GPC69" s="469"/>
      <c r="GPD69" s="469"/>
      <c r="GPE69" s="469"/>
      <c r="GPF69" s="469"/>
      <c r="GPG69" s="469"/>
      <c r="GPH69" s="469"/>
      <c r="GPI69" s="469"/>
      <c r="GPJ69" s="469"/>
      <c r="GPK69" s="469"/>
      <c r="GPL69" s="469"/>
      <c r="GPM69" s="469"/>
      <c r="GPN69" s="469"/>
      <c r="GPO69" s="469"/>
      <c r="GPP69" s="469"/>
      <c r="GPQ69" s="469"/>
      <c r="GPR69" s="469"/>
      <c r="GPS69" s="469"/>
      <c r="GPT69" s="469"/>
      <c r="GPU69" s="469"/>
      <c r="GPV69" s="469"/>
      <c r="GPW69" s="469"/>
      <c r="GPX69" s="469"/>
      <c r="GPY69" s="469"/>
      <c r="GPZ69" s="469"/>
      <c r="GQA69" s="469"/>
      <c r="GQB69" s="469"/>
      <c r="GQC69" s="469"/>
      <c r="GQD69" s="469"/>
      <c r="GQE69" s="469"/>
      <c r="GQF69" s="469"/>
      <c r="GQG69" s="469"/>
      <c r="GQH69" s="469"/>
      <c r="GQI69" s="469"/>
      <c r="GQJ69" s="469"/>
      <c r="GQK69" s="469"/>
      <c r="GQL69" s="469"/>
      <c r="GQM69" s="469"/>
      <c r="GQN69" s="469"/>
      <c r="GQO69" s="469"/>
      <c r="GQP69" s="469"/>
      <c r="GQQ69" s="469"/>
      <c r="GQR69" s="469"/>
      <c r="GQS69" s="469"/>
      <c r="GQT69" s="469"/>
      <c r="GQU69" s="469"/>
      <c r="GQV69" s="469"/>
      <c r="GQW69" s="469"/>
      <c r="GQX69" s="469"/>
      <c r="GQY69" s="469"/>
      <c r="GQZ69" s="469"/>
      <c r="GRA69" s="469"/>
      <c r="GRB69" s="469"/>
      <c r="GRC69" s="469"/>
      <c r="GRD69" s="469"/>
      <c r="GRE69" s="469"/>
      <c r="GRF69" s="469"/>
      <c r="GRG69" s="469"/>
      <c r="GRH69" s="469"/>
      <c r="GRI69" s="469"/>
      <c r="GRJ69" s="469"/>
      <c r="GRK69" s="469"/>
      <c r="GRL69" s="469"/>
      <c r="GRM69" s="469"/>
      <c r="GRN69" s="469"/>
      <c r="GRO69" s="469"/>
      <c r="GRP69" s="469"/>
      <c r="GRQ69" s="469"/>
      <c r="GRR69" s="469"/>
      <c r="GRS69" s="469"/>
      <c r="GRT69" s="469"/>
      <c r="GRU69" s="469"/>
      <c r="GRV69" s="469"/>
      <c r="GRW69" s="469"/>
      <c r="GRX69" s="469"/>
      <c r="GRY69" s="469"/>
      <c r="GRZ69" s="469"/>
      <c r="GSA69" s="469"/>
      <c r="GSB69" s="469"/>
      <c r="GSC69" s="469"/>
      <c r="GSD69" s="469"/>
      <c r="GSE69" s="469"/>
      <c r="GSF69" s="469"/>
      <c r="GSG69" s="469"/>
      <c r="GSH69" s="469"/>
      <c r="GSI69" s="469"/>
      <c r="GSJ69" s="469"/>
      <c r="GSK69" s="469"/>
      <c r="GSL69" s="469"/>
      <c r="GSM69" s="469"/>
      <c r="GSN69" s="469"/>
      <c r="GSO69" s="469"/>
      <c r="GSP69" s="469"/>
      <c r="GSQ69" s="469"/>
      <c r="GSR69" s="469"/>
      <c r="GSS69" s="469"/>
      <c r="GST69" s="469"/>
      <c r="GSU69" s="469"/>
      <c r="GSV69" s="469"/>
      <c r="GSW69" s="469"/>
      <c r="GSX69" s="469"/>
      <c r="GSY69" s="469"/>
      <c r="GSZ69" s="469"/>
      <c r="GTA69" s="469"/>
      <c r="GTB69" s="469"/>
      <c r="GTC69" s="469"/>
      <c r="GTD69" s="469"/>
      <c r="GTE69" s="469"/>
      <c r="GTF69" s="469"/>
      <c r="GTG69" s="469"/>
      <c r="GTH69" s="469"/>
      <c r="GTI69" s="469"/>
      <c r="GTJ69" s="469"/>
      <c r="GTK69" s="469"/>
      <c r="GTL69" s="469"/>
      <c r="GTM69" s="469"/>
      <c r="GTN69" s="469"/>
      <c r="GTO69" s="469"/>
      <c r="GTP69" s="469"/>
      <c r="GTQ69" s="469"/>
      <c r="GTR69" s="469"/>
      <c r="GTS69" s="469"/>
      <c r="GTT69" s="469"/>
      <c r="GTU69" s="469"/>
      <c r="GTV69" s="469"/>
      <c r="GTW69" s="469"/>
      <c r="GTX69" s="469"/>
      <c r="GTY69" s="469"/>
      <c r="GTZ69" s="469"/>
      <c r="GUA69" s="469"/>
      <c r="GUB69" s="469"/>
      <c r="GUC69" s="469"/>
      <c r="GUD69" s="469"/>
      <c r="GUE69" s="469"/>
      <c r="GUF69" s="469"/>
      <c r="GUG69" s="469"/>
      <c r="GUH69" s="469"/>
      <c r="GUI69" s="469"/>
      <c r="GUJ69" s="469"/>
      <c r="GUK69" s="469"/>
      <c r="GUL69" s="469"/>
      <c r="GUM69" s="469"/>
      <c r="GUN69" s="469"/>
      <c r="GUO69" s="469"/>
      <c r="GUP69" s="469"/>
      <c r="GUQ69" s="469"/>
      <c r="GUR69" s="469"/>
      <c r="GUS69" s="469"/>
      <c r="GUT69" s="469"/>
      <c r="GUU69" s="469"/>
      <c r="GUV69" s="469"/>
      <c r="GUW69" s="469"/>
      <c r="GUX69" s="469"/>
      <c r="GUY69" s="469"/>
      <c r="GUZ69" s="469"/>
      <c r="GVA69" s="469"/>
      <c r="GVB69" s="469"/>
      <c r="GVC69" s="469"/>
      <c r="GVD69" s="469"/>
      <c r="GVE69" s="469"/>
      <c r="GVF69" s="469"/>
      <c r="GVG69" s="469"/>
      <c r="GVH69" s="469"/>
      <c r="GVI69" s="469"/>
      <c r="GVJ69" s="469"/>
      <c r="GVK69" s="469"/>
      <c r="GVL69" s="469"/>
      <c r="GVM69" s="469"/>
      <c r="GVN69" s="469"/>
      <c r="GVO69" s="469"/>
      <c r="GVP69" s="469"/>
      <c r="GVQ69" s="469"/>
      <c r="GVR69" s="469"/>
      <c r="GVS69" s="469"/>
      <c r="GVT69" s="469"/>
      <c r="GVU69" s="469"/>
      <c r="GVV69" s="469"/>
      <c r="GVW69" s="469"/>
      <c r="GVX69" s="469"/>
      <c r="GVY69" s="469"/>
      <c r="GVZ69" s="469"/>
      <c r="GWA69" s="469"/>
      <c r="GWB69" s="469"/>
      <c r="GWC69" s="469"/>
      <c r="GWD69" s="469"/>
      <c r="GWE69" s="469"/>
      <c r="GWF69" s="469"/>
      <c r="GWG69" s="469"/>
      <c r="GWH69" s="469"/>
      <c r="GWI69" s="469"/>
      <c r="GWJ69" s="469"/>
      <c r="GWK69" s="469"/>
      <c r="GWL69" s="469"/>
      <c r="GWM69" s="469"/>
      <c r="GWN69" s="469"/>
      <c r="GWO69" s="469"/>
      <c r="GWP69" s="469"/>
      <c r="GWQ69" s="469"/>
      <c r="GWR69" s="469"/>
      <c r="GWS69" s="469"/>
      <c r="GWT69" s="469"/>
      <c r="GWU69" s="469"/>
      <c r="GWV69" s="469"/>
      <c r="GWW69" s="469"/>
      <c r="GWX69" s="469"/>
      <c r="GWY69" s="469"/>
      <c r="GWZ69" s="469"/>
      <c r="GXA69" s="469"/>
      <c r="GXB69" s="469"/>
      <c r="GXC69" s="469"/>
      <c r="GXD69" s="469"/>
      <c r="GXE69" s="469"/>
      <c r="GXF69" s="469"/>
      <c r="GXG69" s="469"/>
      <c r="GXH69" s="469"/>
      <c r="GXI69" s="469"/>
      <c r="GXJ69" s="469"/>
      <c r="GXK69" s="469"/>
      <c r="GXL69" s="469"/>
      <c r="GXM69" s="469"/>
      <c r="GXN69" s="469"/>
      <c r="GXO69" s="469"/>
      <c r="GXP69" s="469"/>
      <c r="GXQ69" s="469"/>
      <c r="GXR69" s="469"/>
      <c r="GXS69" s="469"/>
      <c r="GXT69" s="469"/>
      <c r="GXU69" s="469"/>
      <c r="GXV69" s="469"/>
      <c r="GXW69" s="469"/>
      <c r="GXX69" s="469"/>
      <c r="GXY69" s="469"/>
      <c r="GXZ69" s="469"/>
      <c r="GYA69" s="469"/>
      <c r="GYB69" s="469"/>
      <c r="GYC69" s="469"/>
      <c r="GYD69" s="469"/>
      <c r="GYE69" s="469"/>
      <c r="GYF69" s="469"/>
      <c r="GYG69" s="469"/>
      <c r="GYH69" s="469"/>
      <c r="GYI69" s="469"/>
      <c r="GYJ69" s="469"/>
      <c r="GYK69" s="469"/>
      <c r="GYL69" s="469"/>
      <c r="GYM69" s="469"/>
      <c r="GYN69" s="469"/>
      <c r="GYO69" s="469"/>
      <c r="GYP69" s="469"/>
      <c r="GYQ69" s="469"/>
      <c r="GYR69" s="469"/>
      <c r="GYS69" s="469"/>
      <c r="GYT69" s="469"/>
      <c r="GYU69" s="469"/>
      <c r="GYV69" s="469"/>
      <c r="GYW69" s="469"/>
      <c r="GYX69" s="469"/>
      <c r="GYY69" s="469"/>
      <c r="GYZ69" s="469"/>
      <c r="GZA69" s="469"/>
      <c r="GZB69" s="469"/>
      <c r="GZC69" s="469"/>
      <c r="GZD69" s="469"/>
      <c r="GZE69" s="469"/>
      <c r="GZF69" s="469"/>
      <c r="GZG69" s="469"/>
      <c r="GZH69" s="469"/>
      <c r="GZI69" s="469"/>
      <c r="GZJ69" s="469"/>
      <c r="GZK69" s="469"/>
      <c r="GZL69" s="469"/>
      <c r="GZM69" s="469"/>
      <c r="GZN69" s="469"/>
      <c r="GZO69" s="469"/>
      <c r="GZP69" s="469"/>
      <c r="GZQ69" s="469"/>
      <c r="GZR69" s="469"/>
      <c r="GZS69" s="469"/>
      <c r="GZT69" s="469"/>
      <c r="GZU69" s="469"/>
      <c r="GZV69" s="469"/>
      <c r="GZW69" s="469"/>
      <c r="GZX69" s="469"/>
      <c r="GZY69" s="469"/>
      <c r="GZZ69" s="469"/>
      <c r="HAA69" s="469"/>
      <c r="HAB69" s="469"/>
      <c r="HAC69" s="469"/>
      <c r="HAD69" s="469"/>
      <c r="HAE69" s="469"/>
      <c r="HAF69" s="469"/>
      <c r="HAG69" s="469"/>
      <c r="HAH69" s="469"/>
      <c r="HAI69" s="469"/>
      <c r="HAJ69" s="469"/>
      <c r="HAK69" s="469"/>
      <c r="HAL69" s="469"/>
      <c r="HAM69" s="469"/>
      <c r="HAN69" s="469"/>
      <c r="HAO69" s="469"/>
      <c r="HAP69" s="469"/>
      <c r="HAQ69" s="469"/>
      <c r="HAR69" s="469"/>
      <c r="HAS69" s="469"/>
      <c r="HAT69" s="469"/>
      <c r="HAU69" s="469"/>
      <c r="HAV69" s="469"/>
      <c r="HAW69" s="469"/>
      <c r="HAX69" s="469"/>
      <c r="HAY69" s="469"/>
      <c r="HAZ69" s="469"/>
      <c r="HBA69" s="469"/>
      <c r="HBB69" s="469"/>
      <c r="HBC69" s="469"/>
      <c r="HBD69" s="469"/>
      <c r="HBE69" s="469"/>
      <c r="HBF69" s="469"/>
      <c r="HBG69" s="469"/>
      <c r="HBH69" s="469"/>
      <c r="HBI69" s="469"/>
      <c r="HBJ69" s="469"/>
      <c r="HBK69" s="469"/>
      <c r="HBL69" s="469"/>
      <c r="HBM69" s="469"/>
      <c r="HBN69" s="469"/>
      <c r="HBO69" s="469"/>
      <c r="HBP69" s="469"/>
      <c r="HBQ69" s="469"/>
      <c r="HBR69" s="469"/>
      <c r="HBS69" s="469"/>
      <c r="HBT69" s="469"/>
      <c r="HBU69" s="469"/>
      <c r="HBV69" s="469"/>
      <c r="HBW69" s="469"/>
      <c r="HBX69" s="469"/>
      <c r="HBY69" s="469"/>
      <c r="HBZ69" s="469"/>
      <c r="HCA69" s="469"/>
      <c r="HCB69" s="469"/>
      <c r="HCC69" s="469"/>
      <c r="HCD69" s="469"/>
      <c r="HCE69" s="469"/>
      <c r="HCF69" s="469"/>
      <c r="HCG69" s="469"/>
      <c r="HCH69" s="469"/>
      <c r="HCI69" s="469"/>
      <c r="HCJ69" s="469"/>
      <c r="HCK69" s="469"/>
      <c r="HCL69" s="469"/>
      <c r="HCM69" s="469"/>
      <c r="HCN69" s="469"/>
      <c r="HCO69" s="469"/>
      <c r="HCP69" s="469"/>
      <c r="HCQ69" s="469"/>
      <c r="HCR69" s="469"/>
      <c r="HCS69" s="469"/>
      <c r="HCT69" s="469"/>
      <c r="HCU69" s="469"/>
      <c r="HCV69" s="469"/>
      <c r="HCW69" s="469"/>
      <c r="HCX69" s="469"/>
      <c r="HCY69" s="469"/>
      <c r="HCZ69" s="469"/>
      <c r="HDA69" s="469"/>
      <c r="HDB69" s="469"/>
      <c r="HDC69" s="469"/>
      <c r="HDD69" s="469"/>
      <c r="HDE69" s="469"/>
      <c r="HDF69" s="469"/>
      <c r="HDG69" s="469"/>
      <c r="HDH69" s="469"/>
      <c r="HDI69" s="469"/>
      <c r="HDJ69" s="469"/>
      <c r="HDK69" s="469"/>
      <c r="HDL69" s="469"/>
      <c r="HDM69" s="469"/>
      <c r="HDN69" s="469"/>
      <c r="HDO69" s="469"/>
      <c r="HDP69" s="469"/>
      <c r="HDQ69" s="469"/>
      <c r="HDR69" s="469"/>
      <c r="HDS69" s="469"/>
      <c r="HDT69" s="469"/>
      <c r="HDU69" s="469"/>
      <c r="HDV69" s="469"/>
      <c r="HDW69" s="469"/>
      <c r="HDX69" s="469"/>
      <c r="HDY69" s="469"/>
      <c r="HDZ69" s="469"/>
      <c r="HEA69" s="469"/>
      <c r="HEB69" s="469"/>
      <c r="HEC69" s="469"/>
      <c r="HED69" s="469"/>
      <c r="HEE69" s="469"/>
      <c r="HEF69" s="469"/>
      <c r="HEG69" s="469"/>
      <c r="HEH69" s="469"/>
      <c r="HEI69" s="469"/>
      <c r="HEJ69" s="469"/>
      <c r="HEK69" s="469"/>
      <c r="HEL69" s="469"/>
      <c r="HEM69" s="469"/>
      <c r="HEN69" s="469"/>
      <c r="HEO69" s="469"/>
      <c r="HEP69" s="469"/>
      <c r="HEQ69" s="469"/>
      <c r="HER69" s="469"/>
      <c r="HES69" s="469"/>
      <c r="HET69" s="469"/>
      <c r="HEU69" s="469"/>
      <c r="HEV69" s="469"/>
      <c r="HEW69" s="469"/>
      <c r="HEX69" s="469"/>
      <c r="HEY69" s="469"/>
      <c r="HEZ69" s="469"/>
      <c r="HFA69" s="469"/>
      <c r="HFB69" s="469"/>
      <c r="HFC69" s="469"/>
      <c r="HFD69" s="469"/>
      <c r="HFE69" s="469"/>
      <c r="HFF69" s="469"/>
      <c r="HFG69" s="469"/>
      <c r="HFH69" s="469"/>
      <c r="HFI69" s="469"/>
      <c r="HFJ69" s="469"/>
      <c r="HFK69" s="469"/>
      <c r="HFL69" s="469"/>
      <c r="HFM69" s="469"/>
      <c r="HFN69" s="469"/>
      <c r="HFO69" s="469"/>
      <c r="HFP69" s="469"/>
      <c r="HFQ69" s="469"/>
      <c r="HFR69" s="469"/>
      <c r="HFS69" s="469"/>
      <c r="HFT69" s="469"/>
      <c r="HFU69" s="469"/>
      <c r="HFV69" s="469"/>
      <c r="HFW69" s="469"/>
      <c r="HFX69" s="469"/>
      <c r="HFY69" s="469"/>
      <c r="HFZ69" s="469"/>
      <c r="HGA69" s="469"/>
      <c r="HGB69" s="469"/>
      <c r="HGC69" s="469"/>
      <c r="HGD69" s="469"/>
      <c r="HGE69" s="469"/>
      <c r="HGF69" s="469"/>
      <c r="HGG69" s="469"/>
      <c r="HGH69" s="469"/>
      <c r="HGI69" s="469"/>
      <c r="HGJ69" s="469"/>
      <c r="HGK69" s="469"/>
      <c r="HGL69" s="469"/>
      <c r="HGM69" s="469"/>
      <c r="HGN69" s="469"/>
      <c r="HGO69" s="469"/>
      <c r="HGP69" s="469"/>
      <c r="HGQ69" s="469"/>
      <c r="HGR69" s="469"/>
      <c r="HGS69" s="469"/>
      <c r="HGT69" s="469"/>
      <c r="HGU69" s="469"/>
      <c r="HGV69" s="469"/>
      <c r="HGW69" s="469"/>
      <c r="HGX69" s="469"/>
      <c r="HGY69" s="469"/>
      <c r="HGZ69" s="469"/>
      <c r="HHA69" s="469"/>
      <c r="HHB69" s="469"/>
      <c r="HHC69" s="469"/>
      <c r="HHD69" s="469"/>
      <c r="HHE69" s="469"/>
      <c r="HHF69" s="469"/>
      <c r="HHG69" s="469"/>
      <c r="HHH69" s="469"/>
      <c r="HHI69" s="469"/>
      <c r="HHJ69" s="469"/>
      <c r="HHK69" s="469"/>
      <c r="HHL69" s="469"/>
      <c r="HHM69" s="469"/>
      <c r="HHN69" s="469"/>
      <c r="HHO69" s="469"/>
      <c r="HHP69" s="469"/>
      <c r="HHQ69" s="469"/>
      <c r="HHR69" s="469"/>
      <c r="HHS69" s="469"/>
      <c r="HHT69" s="469"/>
      <c r="HHU69" s="469"/>
      <c r="HHV69" s="469"/>
      <c r="HHW69" s="469"/>
      <c r="HHX69" s="469"/>
      <c r="HHY69" s="469"/>
      <c r="HHZ69" s="469"/>
      <c r="HIA69" s="469"/>
      <c r="HIB69" s="469"/>
      <c r="HIC69" s="469"/>
      <c r="HID69" s="469"/>
      <c r="HIE69" s="469"/>
      <c r="HIF69" s="469"/>
      <c r="HIG69" s="469"/>
      <c r="HIH69" s="469"/>
      <c r="HII69" s="469"/>
      <c r="HIJ69" s="469"/>
      <c r="HIK69" s="469"/>
      <c r="HIL69" s="469"/>
      <c r="HIM69" s="469"/>
      <c r="HIN69" s="469"/>
      <c r="HIO69" s="469"/>
      <c r="HIP69" s="469"/>
      <c r="HIQ69" s="469"/>
      <c r="HIR69" s="469"/>
      <c r="HIS69" s="469"/>
      <c r="HIT69" s="469"/>
      <c r="HIU69" s="469"/>
      <c r="HIV69" s="469"/>
      <c r="HIW69" s="469"/>
      <c r="HIX69" s="469"/>
      <c r="HIY69" s="469"/>
      <c r="HIZ69" s="469"/>
      <c r="HJA69" s="469"/>
      <c r="HJB69" s="469"/>
      <c r="HJC69" s="469"/>
      <c r="HJD69" s="469"/>
      <c r="HJE69" s="469"/>
      <c r="HJF69" s="469"/>
      <c r="HJG69" s="469"/>
      <c r="HJH69" s="469"/>
      <c r="HJI69" s="469"/>
      <c r="HJJ69" s="469"/>
      <c r="HJK69" s="469"/>
      <c r="HJL69" s="469"/>
      <c r="HJM69" s="469"/>
      <c r="HJN69" s="469"/>
      <c r="HJO69" s="469"/>
      <c r="HJP69" s="469"/>
      <c r="HJQ69" s="469"/>
      <c r="HJR69" s="469"/>
      <c r="HJS69" s="469"/>
      <c r="HJT69" s="469"/>
      <c r="HJU69" s="469"/>
      <c r="HJV69" s="469"/>
      <c r="HJW69" s="469"/>
      <c r="HJX69" s="469"/>
      <c r="HJY69" s="469"/>
      <c r="HJZ69" s="469"/>
      <c r="HKA69" s="469"/>
      <c r="HKB69" s="469"/>
      <c r="HKC69" s="469"/>
      <c r="HKD69" s="469"/>
      <c r="HKE69" s="469"/>
      <c r="HKF69" s="469"/>
      <c r="HKG69" s="469"/>
      <c r="HKH69" s="469"/>
      <c r="HKI69" s="469"/>
      <c r="HKJ69" s="469"/>
      <c r="HKK69" s="469"/>
      <c r="HKL69" s="469"/>
      <c r="HKM69" s="469"/>
      <c r="HKN69" s="469"/>
      <c r="HKO69" s="469"/>
      <c r="HKP69" s="469"/>
      <c r="HKQ69" s="469"/>
      <c r="HKR69" s="469"/>
      <c r="HKS69" s="469"/>
      <c r="HKT69" s="469"/>
      <c r="HKU69" s="469"/>
      <c r="HKV69" s="469"/>
      <c r="HKW69" s="469"/>
      <c r="HKX69" s="469"/>
      <c r="HKY69" s="469"/>
      <c r="HKZ69" s="469"/>
      <c r="HLA69" s="469"/>
      <c r="HLB69" s="469"/>
      <c r="HLC69" s="469"/>
      <c r="HLD69" s="469"/>
      <c r="HLE69" s="469"/>
      <c r="HLF69" s="469"/>
      <c r="HLG69" s="469"/>
      <c r="HLH69" s="469"/>
      <c r="HLI69" s="469"/>
      <c r="HLJ69" s="469"/>
      <c r="HLK69" s="469"/>
      <c r="HLL69" s="469"/>
      <c r="HLM69" s="469"/>
      <c r="HLN69" s="469"/>
      <c r="HLO69" s="469"/>
      <c r="HLP69" s="469"/>
      <c r="HLQ69" s="469"/>
      <c r="HLR69" s="469"/>
      <c r="HLS69" s="469"/>
      <c r="HLT69" s="469"/>
      <c r="HLU69" s="469"/>
      <c r="HLV69" s="469"/>
      <c r="HLW69" s="469"/>
      <c r="HLX69" s="469"/>
      <c r="HLY69" s="469"/>
      <c r="HLZ69" s="469"/>
      <c r="HMA69" s="469"/>
      <c r="HMB69" s="469"/>
      <c r="HMC69" s="469"/>
      <c r="HMD69" s="469"/>
      <c r="HME69" s="469"/>
      <c r="HMF69" s="469"/>
      <c r="HMG69" s="469"/>
      <c r="HMH69" s="469"/>
      <c r="HMI69" s="469"/>
      <c r="HMJ69" s="469"/>
      <c r="HMK69" s="469"/>
      <c r="HML69" s="469"/>
      <c r="HMM69" s="469"/>
      <c r="HMN69" s="469"/>
      <c r="HMO69" s="469"/>
      <c r="HMP69" s="469"/>
      <c r="HMQ69" s="469"/>
      <c r="HMR69" s="469"/>
      <c r="HMS69" s="469"/>
      <c r="HMT69" s="469"/>
      <c r="HMU69" s="469"/>
      <c r="HMV69" s="469"/>
      <c r="HMW69" s="469"/>
      <c r="HMX69" s="469"/>
      <c r="HMY69" s="469"/>
      <c r="HMZ69" s="469"/>
      <c r="HNA69" s="469"/>
      <c r="HNB69" s="469"/>
      <c r="HNC69" s="469"/>
      <c r="HND69" s="469"/>
      <c r="HNE69" s="469"/>
      <c r="HNF69" s="469"/>
      <c r="HNG69" s="469"/>
      <c r="HNH69" s="469"/>
      <c r="HNI69" s="469"/>
      <c r="HNJ69" s="469"/>
      <c r="HNK69" s="469"/>
      <c r="HNL69" s="469"/>
      <c r="HNM69" s="469"/>
      <c r="HNN69" s="469"/>
      <c r="HNO69" s="469"/>
      <c r="HNP69" s="469"/>
      <c r="HNQ69" s="469"/>
      <c r="HNR69" s="469"/>
      <c r="HNS69" s="469"/>
      <c r="HNT69" s="469"/>
      <c r="HNU69" s="469"/>
      <c r="HNV69" s="469"/>
      <c r="HNW69" s="469"/>
      <c r="HNX69" s="469"/>
      <c r="HNY69" s="469"/>
      <c r="HNZ69" s="469"/>
      <c r="HOA69" s="469"/>
      <c r="HOB69" s="469"/>
      <c r="HOC69" s="469"/>
      <c r="HOD69" s="469"/>
      <c r="HOE69" s="469"/>
      <c r="HOF69" s="469"/>
      <c r="HOG69" s="469"/>
      <c r="HOH69" s="469"/>
      <c r="HOI69" s="469"/>
      <c r="HOJ69" s="469"/>
      <c r="HOK69" s="469"/>
      <c r="HOL69" s="469"/>
      <c r="HOM69" s="469"/>
      <c r="HON69" s="469"/>
      <c r="HOO69" s="469"/>
      <c r="HOP69" s="469"/>
      <c r="HOQ69" s="469"/>
      <c r="HOR69" s="469"/>
      <c r="HOS69" s="469"/>
      <c r="HOT69" s="469"/>
      <c r="HOU69" s="469"/>
      <c r="HOV69" s="469"/>
      <c r="HOW69" s="469"/>
      <c r="HOX69" s="469"/>
      <c r="HOY69" s="469"/>
      <c r="HOZ69" s="469"/>
      <c r="HPA69" s="469"/>
      <c r="HPB69" s="469"/>
      <c r="HPC69" s="469"/>
      <c r="HPD69" s="469"/>
      <c r="HPE69" s="469"/>
      <c r="HPF69" s="469"/>
      <c r="HPG69" s="469"/>
      <c r="HPH69" s="469"/>
      <c r="HPI69" s="469"/>
      <c r="HPJ69" s="469"/>
      <c r="HPK69" s="469"/>
      <c r="HPL69" s="469"/>
      <c r="HPM69" s="469"/>
      <c r="HPN69" s="469"/>
      <c r="HPO69" s="469"/>
      <c r="HPP69" s="469"/>
      <c r="HPQ69" s="469"/>
      <c r="HPR69" s="469"/>
      <c r="HPS69" s="469"/>
      <c r="HPT69" s="469"/>
      <c r="HPU69" s="469"/>
      <c r="HPV69" s="469"/>
      <c r="HPW69" s="469"/>
      <c r="HPX69" s="469"/>
      <c r="HPY69" s="469"/>
      <c r="HPZ69" s="469"/>
      <c r="HQA69" s="469"/>
      <c r="HQB69" s="469"/>
      <c r="HQC69" s="469"/>
      <c r="HQD69" s="469"/>
      <c r="HQE69" s="469"/>
      <c r="HQF69" s="469"/>
      <c r="HQG69" s="469"/>
      <c r="HQH69" s="469"/>
      <c r="HQI69" s="469"/>
      <c r="HQJ69" s="469"/>
      <c r="HQK69" s="469"/>
      <c r="HQL69" s="469"/>
      <c r="HQM69" s="469"/>
      <c r="HQN69" s="469"/>
      <c r="HQO69" s="469"/>
      <c r="HQP69" s="469"/>
      <c r="HQQ69" s="469"/>
      <c r="HQR69" s="469"/>
      <c r="HQS69" s="469"/>
      <c r="HQT69" s="469"/>
      <c r="HQU69" s="469"/>
      <c r="HQV69" s="469"/>
      <c r="HQW69" s="469"/>
      <c r="HQX69" s="469"/>
      <c r="HQY69" s="469"/>
      <c r="HQZ69" s="469"/>
      <c r="HRA69" s="469"/>
      <c r="HRB69" s="469"/>
      <c r="HRC69" s="469"/>
      <c r="HRD69" s="469"/>
      <c r="HRE69" s="469"/>
      <c r="HRF69" s="469"/>
      <c r="HRG69" s="469"/>
      <c r="HRH69" s="469"/>
      <c r="HRI69" s="469"/>
      <c r="HRJ69" s="469"/>
      <c r="HRK69" s="469"/>
      <c r="HRL69" s="469"/>
      <c r="HRM69" s="469"/>
      <c r="HRN69" s="469"/>
      <c r="HRO69" s="469"/>
      <c r="HRP69" s="469"/>
      <c r="HRQ69" s="469"/>
      <c r="HRR69" s="469"/>
      <c r="HRS69" s="469"/>
      <c r="HRT69" s="469"/>
      <c r="HRU69" s="469"/>
      <c r="HRV69" s="469"/>
      <c r="HRW69" s="469"/>
      <c r="HRX69" s="469"/>
      <c r="HRY69" s="469"/>
      <c r="HRZ69" s="469"/>
      <c r="HSA69" s="469"/>
      <c r="HSB69" s="469"/>
      <c r="HSC69" s="469"/>
      <c r="HSD69" s="469"/>
      <c r="HSE69" s="469"/>
      <c r="HSF69" s="469"/>
      <c r="HSG69" s="469"/>
      <c r="HSH69" s="469"/>
      <c r="HSI69" s="469"/>
      <c r="HSJ69" s="469"/>
      <c r="HSK69" s="469"/>
      <c r="HSL69" s="469"/>
      <c r="HSM69" s="469"/>
      <c r="HSN69" s="469"/>
      <c r="HSO69" s="469"/>
      <c r="HSP69" s="469"/>
      <c r="HSQ69" s="469"/>
      <c r="HSR69" s="469"/>
      <c r="HSS69" s="469"/>
      <c r="HST69" s="469"/>
      <c r="HSU69" s="469"/>
      <c r="HSV69" s="469"/>
      <c r="HSW69" s="469"/>
      <c r="HSX69" s="469"/>
      <c r="HSY69" s="469"/>
      <c r="HSZ69" s="469"/>
      <c r="HTA69" s="469"/>
      <c r="HTB69" s="469"/>
      <c r="HTC69" s="469"/>
      <c r="HTD69" s="469"/>
      <c r="HTE69" s="469"/>
      <c r="HTF69" s="469"/>
      <c r="HTG69" s="469"/>
      <c r="HTH69" s="469"/>
      <c r="HTI69" s="469"/>
      <c r="HTJ69" s="469"/>
      <c r="HTK69" s="469"/>
      <c r="HTL69" s="469"/>
      <c r="HTM69" s="469"/>
      <c r="HTN69" s="469"/>
      <c r="HTO69" s="469"/>
      <c r="HTP69" s="469"/>
      <c r="HTQ69" s="469"/>
      <c r="HTR69" s="469"/>
      <c r="HTS69" s="469"/>
      <c r="HTT69" s="469"/>
      <c r="HTU69" s="469"/>
      <c r="HTV69" s="469"/>
      <c r="HTW69" s="469"/>
      <c r="HTX69" s="469"/>
      <c r="HTY69" s="469"/>
      <c r="HTZ69" s="469"/>
      <c r="HUA69" s="469"/>
      <c r="HUB69" s="469"/>
      <c r="HUC69" s="469"/>
      <c r="HUD69" s="469"/>
      <c r="HUE69" s="469"/>
      <c r="HUF69" s="469"/>
      <c r="HUG69" s="469"/>
      <c r="HUH69" s="469"/>
      <c r="HUI69" s="469"/>
      <c r="HUJ69" s="469"/>
      <c r="HUK69" s="469"/>
      <c r="HUL69" s="469"/>
      <c r="HUM69" s="469"/>
      <c r="HUN69" s="469"/>
      <c r="HUO69" s="469"/>
      <c r="HUP69" s="469"/>
      <c r="HUQ69" s="469"/>
      <c r="HUR69" s="469"/>
      <c r="HUS69" s="469"/>
      <c r="HUT69" s="469"/>
      <c r="HUU69" s="469"/>
      <c r="HUV69" s="469"/>
      <c r="HUW69" s="469"/>
      <c r="HUX69" s="469"/>
      <c r="HUY69" s="469"/>
      <c r="HUZ69" s="469"/>
      <c r="HVA69" s="469"/>
      <c r="HVB69" s="469"/>
      <c r="HVC69" s="469"/>
      <c r="HVD69" s="469"/>
      <c r="HVE69" s="469"/>
      <c r="HVF69" s="469"/>
      <c r="HVG69" s="469"/>
      <c r="HVH69" s="469"/>
      <c r="HVI69" s="469"/>
      <c r="HVJ69" s="469"/>
      <c r="HVK69" s="469"/>
      <c r="HVL69" s="469"/>
      <c r="HVM69" s="469"/>
      <c r="HVN69" s="469"/>
      <c r="HVO69" s="469"/>
      <c r="HVP69" s="469"/>
      <c r="HVQ69" s="469"/>
      <c r="HVR69" s="469"/>
      <c r="HVS69" s="469"/>
      <c r="HVT69" s="469"/>
      <c r="HVU69" s="469"/>
      <c r="HVV69" s="469"/>
      <c r="HVW69" s="469"/>
      <c r="HVX69" s="469"/>
      <c r="HVY69" s="469"/>
      <c r="HVZ69" s="469"/>
      <c r="HWA69" s="469"/>
      <c r="HWB69" s="469"/>
      <c r="HWC69" s="469"/>
      <c r="HWD69" s="469"/>
      <c r="HWE69" s="469"/>
      <c r="HWF69" s="469"/>
      <c r="HWG69" s="469"/>
      <c r="HWH69" s="469"/>
      <c r="HWI69" s="469"/>
      <c r="HWJ69" s="469"/>
      <c r="HWK69" s="469"/>
      <c r="HWL69" s="469"/>
      <c r="HWM69" s="469"/>
      <c r="HWN69" s="469"/>
      <c r="HWO69" s="469"/>
      <c r="HWP69" s="469"/>
      <c r="HWQ69" s="469"/>
      <c r="HWR69" s="469"/>
      <c r="HWS69" s="469"/>
      <c r="HWT69" s="469"/>
      <c r="HWU69" s="469"/>
      <c r="HWV69" s="469"/>
      <c r="HWW69" s="469"/>
      <c r="HWX69" s="469"/>
      <c r="HWY69" s="469"/>
      <c r="HWZ69" s="469"/>
      <c r="HXA69" s="469"/>
      <c r="HXB69" s="469"/>
      <c r="HXC69" s="469"/>
      <c r="HXD69" s="469"/>
      <c r="HXE69" s="469"/>
      <c r="HXF69" s="469"/>
      <c r="HXG69" s="469"/>
      <c r="HXH69" s="469"/>
      <c r="HXI69" s="469"/>
      <c r="HXJ69" s="469"/>
      <c r="HXK69" s="469"/>
      <c r="HXL69" s="469"/>
      <c r="HXM69" s="469"/>
      <c r="HXN69" s="469"/>
      <c r="HXO69" s="469"/>
      <c r="HXP69" s="469"/>
      <c r="HXQ69" s="469"/>
      <c r="HXR69" s="469"/>
      <c r="HXS69" s="469"/>
      <c r="HXT69" s="469"/>
      <c r="HXU69" s="469"/>
      <c r="HXV69" s="469"/>
      <c r="HXW69" s="469"/>
      <c r="HXX69" s="469"/>
      <c r="HXY69" s="469"/>
      <c r="HXZ69" s="469"/>
      <c r="HYA69" s="469"/>
      <c r="HYB69" s="469"/>
      <c r="HYC69" s="469"/>
      <c r="HYD69" s="469"/>
      <c r="HYE69" s="469"/>
      <c r="HYF69" s="469"/>
      <c r="HYG69" s="469"/>
      <c r="HYH69" s="469"/>
      <c r="HYI69" s="469"/>
      <c r="HYJ69" s="469"/>
      <c r="HYK69" s="469"/>
      <c r="HYL69" s="469"/>
      <c r="HYM69" s="469"/>
      <c r="HYN69" s="469"/>
      <c r="HYO69" s="469"/>
      <c r="HYP69" s="469"/>
      <c r="HYQ69" s="469"/>
      <c r="HYR69" s="469"/>
      <c r="HYS69" s="469"/>
      <c r="HYT69" s="469"/>
      <c r="HYU69" s="469"/>
      <c r="HYV69" s="469"/>
      <c r="HYW69" s="469"/>
      <c r="HYX69" s="469"/>
      <c r="HYY69" s="469"/>
      <c r="HYZ69" s="469"/>
      <c r="HZA69" s="469"/>
      <c r="HZB69" s="469"/>
      <c r="HZC69" s="469"/>
      <c r="HZD69" s="469"/>
      <c r="HZE69" s="469"/>
      <c r="HZF69" s="469"/>
      <c r="HZG69" s="469"/>
      <c r="HZH69" s="469"/>
      <c r="HZI69" s="469"/>
      <c r="HZJ69" s="469"/>
      <c r="HZK69" s="469"/>
      <c r="HZL69" s="469"/>
      <c r="HZM69" s="469"/>
      <c r="HZN69" s="469"/>
      <c r="HZO69" s="469"/>
      <c r="HZP69" s="469"/>
      <c r="HZQ69" s="469"/>
      <c r="HZR69" s="469"/>
      <c r="HZS69" s="469"/>
      <c r="HZT69" s="469"/>
      <c r="HZU69" s="469"/>
      <c r="HZV69" s="469"/>
      <c r="HZW69" s="469"/>
      <c r="HZX69" s="469"/>
      <c r="HZY69" s="469"/>
      <c r="HZZ69" s="469"/>
      <c r="IAA69" s="469"/>
      <c r="IAB69" s="469"/>
      <c r="IAC69" s="469"/>
      <c r="IAD69" s="469"/>
      <c r="IAE69" s="469"/>
      <c r="IAF69" s="469"/>
      <c r="IAG69" s="469"/>
      <c r="IAH69" s="469"/>
      <c r="IAI69" s="469"/>
      <c r="IAJ69" s="469"/>
      <c r="IAK69" s="469"/>
      <c r="IAL69" s="469"/>
      <c r="IAM69" s="469"/>
      <c r="IAN69" s="469"/>
      <c r="IAO69" s="469"/>
      <c r="IAP69" s="469"/>
      <c r="IAQ69" s="469"/>
      <c r="IAR69" s="469"/>
      <c r="IAS69" s="469"/>
      <c r="IAT69" s="469"/>
      <c r="IAU69" s="469"/>
      <c r="IAV69" s="469"/>
      <c r="IAW69" s="469"/>
      <c r="IAX69" s="469"/>
      <c r="IAY69" s="469"/>
      <c r="IAZ69" s="469"/>
      <c r="IBA69" s="469"/>
      <c r="IBB69" s="469"/>
      <c r="IBC69" s="469"/>
      <c r="IBD69" s="469"/>
      <c r="IBE69" s="469"/>
      <c r="IBF69" s="469"/>
      <c r="IBG69" s="469"/>
      <c r="IBH69" s="469"/>
      <c r="IBI69" s="469"/>
      <c r="IBJ69" s="469"/>
      <c r="IBK69" s="469"/>
      <c r="IBL69" s="469"/>
      <c r="IBM69" s="469"/>
      <c r="IBN69" s="469"/>
      <c r="IBO69" s="469"/>
      <c r="IBP69" s="469"/>
      <c r="IBQ69" s="469"/>
      <c r="IBR69" s="469"/>
      <c r="IBS69" s="469"/>
      <c r="IBT69" s="469"/>
      <c r="IBU69" s="469"/>
      <c r="IBV69" s="469"/>
      <c r="IBW69" s="469"/>
      <c r="IBX69" s="469"/>
      <c r="IBY69" s="469"/>
      <c r="IBZ69" s="469"/>
      <c r="ICA69" s="469"/>
      <c r="ICB69" s="469"/>
      <c r="ICC69" s="469"/>
      <c r="ICD69" s="469"/>
      <c r="ICE69" s="469"/>
      <c r="ICF69" s="469"/>
      <c r="ICG69" s="469"/>
      <c r="ICH69" s="469"/>
      <c r="ICI69" s="469"/>
      <c r="ICJ69" s="469"/>
      <c r="ICK69" s="469"/>
      <c r="ICL69" s="469"/>
      <c r="ICM69" s="469"/>
      <c r="ICN69" s="469"/>
      <c r="ICO69" s="469"/>
      <c r="ICP69" s="469"/>
      <c r="ICQ69" s="469"/>
      <c r="ICR69" s="469"/>
      <c r="ICS69" s="469"/>
      <c r="ICT69" s="469"/>
      <c r="ICU69" s="469"/>
      <c r="ICV69" s="469"/>
      <c r="ICW69" s="469"/>
      <c r="ICX69" s="469"/>
      <c r="ICY69" s="469"/>
      <c r="ICZ69" s="469"/>
      <c r="IDA69" s="469"/>
      <c r="IDB69" s="469"/>
      <c r="IDC69" s="469"/>
      <c r="IDD69" s="469"/>
      <c r="IDE69" s="469"/>
      <c r="IDF69" s="469"/>
      <c r="IDG69" s="469"/>
      <c r="IDH69" s="469"/>
      <c r="IDI69" s="469"/>
      <c r="IDJ69" s="469"/>
      <c r="IDK69" s="469"/>
      <c r="IDL69" s="469"/>
      <c r="IDM69" s="469"/>
      <c r="IDN69" s="469"/>
      <c r="IDO69" s="469"/>
      <c r="IDP69" s="469"/>
      <c r="IDQ69" s="469"/>
      <c r="IDR69" s="469"/>
      <c r="IDS69" s="469"/>
      <c r="IDT69" s="469"/>
      <c r="IDU69" s="469"/>
      <c r="IDV69" s="469"/>
      <c r="IDW69" s="469"/>
      <c r="IDX69" s="469"/>
      <c r="IDY69" s="469"/>
      <c r="IDZ69" s="469"/>
      <c r="IEA69" s="469"/>
      <c r="IEB69" s="469"/>
      <c r="IEC69" s="469"/>
      <c r="IED69" s="469"/>
      <c r="IEE69" s="469"/>
      <c r="IEF69" s="469"/>
      <c r="IEG69" s="469"/>
      <c r="IEH69" s="469"/>
      <c r="IEI69" s="469"/>
      <c r="IEJ69" s="469"/>
      <c r="IEK69" s="469"/>
      <c r="IEL69" s="469"/>
      <c r="IEM69" s="469"/>
      <c r="IEN69" s="469"/>
      <c r="IEO69" s="469"/>
      <c r="IEP69" s="469"/>
      <c r="IEQ69" s="469"/>
      <c r="IER69" s="469"/>
      <c r="IES69" s="469"/>
      <c r="IET69" s="469"/>
      <c r="IEU69" s="469"/>
      <c r="IEV69" s="469"/>
      <c r="IEW69" s="469"/>
      <c r="IEX69" s="469"/>
      <c r="IEY69" s="469"/>
      <c r="IEZ69" s="469"/>
      <c r="IFA69" s="469"/>
      <c r="IFB69" s="469"/>
      <c r="IFC69" s="469"/>
      <c r="IFD69" s="469"/>
      <c r="IFE69" s="469"/>
      <c r="IFF69" s="469"/>
      <c r="IFG69" s="469"/>
      <c r="IFH69" s="469"/>
      <c r="IFI69" s="469"/>
      <c r="IFJ69" s="469"/>
      <c r="IFK69" s="469"/>
      <c r="IFL69" s="469"/>
      <c r="IFM69" s="469"/>
      <c r="IFN69" s="469"/>
      <c r="IFO69" s="469"/>
      <c r="IFP69" s="469"/>
      <c r="IFQ69" s="469"/>
      <c r="IFR69" s="469"/>
      <c r="IFS69" s="469"/>
      <c r="IFT69" s="469"/>
      <c r="IFU69" s="469"/>
      <c r="IFV69" s="469"/>
      <c r="IFW69" s="469"/>
      <c r="IFX69" s="469"/>
      <c r="IFY69" s="469"/>
      <c r="IFZ69" s="469"/>
      <c r="IGA69" s="469"/>
      <c r="IGB69" s="469"/>
      <c r="IGC69" s="469"/>
      <c r="IGD69" s="469"/>
      <c r="IGE69" s="469"/>
      <c r="IGF69" s="469"/>
      <c r="IGG69" s="469"/>
      <c r="IGH69" s="469"/>
      <c r="IGI69" s="469"/>
      <c r="IGJ69" s="469"/>
      <c r="IGK69" s="469"/>
      <c r="IGL69" s="469"/>
      <c r="IGM69" s="469"/>
      <c r="IGN69" s="469"/>
      <c r="IGO69" s="469"/>
      <c r="IGP69" s="469"/>
      <c r="IGQ69" s="469"/>
      <c r="IGR69" s="469"/>
      <c r="IGS69" s="469"/>
      <c r="IGT69" s="469"/>
      <c r="IGU69" s="469"/>
      <c r="IGV69" s="469"/>
      <c r="IGW69" s="469"/>
      <c r="IGX69" s="469"/>
      <c r="IGY69" s="469"/>
      <c r="IGZ69" s="469"/>
      <c r="IHA69" s="469"/>
      <c r="IHB69" s="469"/>
      <c r="IHC69" s="469"/>
      <c r="IHD69" s="469"/>
      <c r="IHE69" s="469"/>
      <c r="IHF69" s="469"/>
      <c r="IHG69" s="469"/>
      <c r="IHH69" s="469"/>
      <c r="IHI69" s="469"/>
      <c r="IHJ69" s="469"/>
      <c r="IHK69" s="469"/>
      <c r="IHL69" s="469"/>
      <c r="IHM69" s="469"/>
      <c r="IHN69" s="469"/>
      <c r="IHO69" s="469"/>
      <c r="IHP69" s="469"/>
      <c r="IHQ69" s="469"/>
      <c r="IHR69" s="469"/>
      <c r="IHS69" s="469"/>
      <c r="IHT69" s="469"/>
      <c r="IHU69" s="469"/>
      <c r="IHV69" s="469"/>
      <c r="IHW69" s="469"/>
      <c r="IHX69" s="469"/>
      <c r="IHY69" s="469"/>
      <c r="IHZ69" s="469"/>
      <c r="IIA69" s="469"/>
      <c r="IIB69" s="469"/>
      <c r="IIC69" s="469"/>
      <c r="IID69" s="469"/>
      <c r="IIE69" s="469"/>
      <c r="IIF69" s="469"/>
      <c r="IIG69" s="469"/>
      <c r="IIH69" s="469"/>
      <c r="III69" s="469"/>
      <c r="IIJ69" s="469"/>
      <c r="IIK69" s="469"/>
      <c r="IIL69" s="469"/>
      <c r="IIM69" s="469"/>
      <c r="IIN69" s="469"/>
      <c r="IIO69" s="469"/>
      <c r="IIP69" s="469"/>
      <c r="IIQ69" s="469"/>
      <c r="IIR69" s="469"/>
      <c r="IIS69" s="469"/>
      <c r="IIT69" s="469"/>
      <c r="IIU69" s="469"/>
      <c r="IIV69" s="469"/>
      <c r="IIW69" s="469"/>
      <c r="IIX69" s="469"/>
      <c r="IIY69" s="469"/>
      <c r="IIZ69" s="469"/>
      <c r="IJA69" s="469"/>
      <c r="IJB69" s="469"/>
      <c r="IJC69" s="469"/>
      <c r="IJD69" s="469"/>
      <c r="IJE69" s="469"/>
      <c r="IJF69" s="469"/>
      <c r="IJG69" s="469"/>
      <c r="IJH69" s="469"/>
      <c r="IJI69" s="469"/>
      <c r="IJJ69" s="469"/>
      <c r="IJK69" s="469"/>
      <c r="IJL69" s="469"/>
      <c r="IJM69" s="469"/>
      <c r="IJN69" s="469"/>
      <c r="IJO69" s="469"/>
      <c r="IJP69" s="469"/>
      <c r="IJQ69" s="469"/>
      <c r="IJR69" s="469"/>
      <c r="IJS69" s="469"/>
      <c r="IJT69" s="469"/>
      <c r="IJU69" s="469"/>
      <c r="IJV69" s="469"/>
      <c r="IJW69" s="469"/>
      <c r="IJX69" s="469"/>
      <c r="IJY69" s="469"/>
      <c r="IJZ69" s="469"/>
      <c r="IKA69" s="469"/>
      <c r="IKB69" s="469"/>
      <c r="IKC69" s="469"/>
      <c r="IKD69" s="469"/>
      <c r="IKE69" s="469"/>
      <c r="IKF69" s="469"/>
      <c r="IKG69" s="469"/>
      <c r="IKH69" s="469"/>
      <c r="IKI69" s="469"/>
      <c r="IKJ69" s="469"/>
      <c r="IKK69" s="469"/>
      <c r="IKL69" s="469"/>
      <c r="IKM69" s="469"/>
      <c r="IKN69" s="469"/>
      <c r="IKO69" s="469"/>
      <c r="IKP69" s="469"/>
      <c r="IKQ69" s="469"/>
      <c r="IKR69" s="469"/>
      <c r="IKS69" s="469"/>
      <c r="IKT69" s="469"/>
      <c r="IKU69" s="469"/>
      <c r="IKV69" s="469"/>
      <c r="IKW69" s="469"/>
      <c r="IKX69" s="469"/>
      <c r="IKY69" s="469"/>
      <c r="IKZ69" s="469"/>
      <c r="ILA69" s="469"/>
      <c r="ILB69" s="469"/>
      <c r="ILC69" s="469"/>
      <c r="ILD69" s="469"/>
      <c r="ILE69" s="469"/>
      <c r="ILF69" s="469"/>
      <c r="ILG69" s="469"/>
      <c r="ILH69" s="469"/>
      <c r="ILI69" s="469"/>
      <c r="ILJ69" s="469"/>
      <c r="ILK69" s="469"/>
      <c r="ILL69" s="469"/>
      <c r="ILM69" s="469"/>
      <c r="ILN69" s="469"/>
      <c r="ILO69" s="469"/>
      <c r="ILP69" s="469"/>
      <c r="ILQ69" s="469"/>
      <c r="ILR69" s="469"/>
      <c r="ILS69" s="469"/>
      <c r="ILT69" s="469"/>
      <c r="ILU69" s="469"/>
      <c r="ILV69" s="469"/>
      <c r="ILW69" s="469"/>
      <c r="ILX69" s="469"/>
      <c r="ILY69" s="469"/>
      <c r="ILZ69" s="469"/>
      <c r="IMA69" s="469"/>
      <c r="IMB69" s="469"/>
      <c r="IMC69" s="469"/>
      <c r="IMD69" s="469"/>
      <c r="IME69" s="469"/>
      <c r="IMF69" s="469"/>
      <c r="IMG69" s="469"/>
      <c r="IMH69" s="469"/>
      <c r="IMI69" s="469"/>
      <c r="IMJ69" s="469"/>
      <c r="IMK69" s="469"/>
      <c r="IML69" s="469"/>
      <c r="IMM69" s="469"/>
      <c r="IMN69" s="469"/>
      <c r="IMO69" s="469"/>
      <c r="IMP69" s="469"/>
      <c r="IMQ69" s="469"/>
      <c r="IMR69" s="469"/>
      <c r="IMS69" s="469"/>
      <c r="IMT69" s="469"/>
      <c r="IMU69" s="469"/>
      <c r="IMV69" s="469"/>
      <c r="IMW69" s="469"/>
      <c r="IMX69" s="469"/>
      <c r="IMY69" s="469"/>
      <c r="IMZ69" s="469"/>
      <c r="INA69" s="469"/>
      <c r="INB69" s="469"/>
      <c r="INC69" s="469"/>
      <c r="IND69" s="469"/>
      <c r="INE69" s="469"/>
      <c r="INF69" s="469"/>
      <c r="ING69" s="469"/>
      <c r="INH69" s="469"/>
      <c r="INI69" s="469"/>
      <c r="INJ69" s="469"/>
      <c r="INK69" s="469"/>
      <c r="INL69" s="469"/>
      <c r="INM69" s="469"/>
      <c r="INN69" s="469"/>
      <c r="INO69" s="469"/>
      <c r="INP69" s="469"/>
      <c r="INQ69" s="469"/>
      <c r="INR69" s="469"/>
      <c r="INS69" s="469"/>
      <c r="INT69" s="469"/>
      <c r="INU69" s="469"/>
      <c r="INV69" s="469"/>
      <c r="INW69" s="469"/>
      <c r="INX69" s="469"/>
      <c r="INY69" s="469"/>
      <c r="INZ69" s="469"/>
      <c r="IOA69" s="469"/>
      <c r="IOB69" s="469"/>
      <c r="IOC69" s="469"/>
      <c r="IOD69" s="469"/>
      <c r="IOE69" s="469"/>
      <c r="IOF69" s="469"/>
      <c r="IOG69" s="469"/>
      <c r="IOH69" s="469"/>
      <c r="IOI69" s="469"/>
      <c r="IOJ69" s="469"/>
      <c r="IOK69" s="469"/>
      <c r="IOL69" s="469"/>
      <c r="IOM69" s="469"/>
      <c r="ION69" s="469"/>
      <c r="IOO69" s="469"/>
      <c r="IOP69" s="469"/>
      <c r="IOQ69" s="469"/>
      <c r="IOR69" s="469"/>
      <c r="IOS69" s="469"/>
      <c r="IOT69" s="469"/>
      <c r="IOU69" s="469"/>
      <c r="IOV69" s="469"/>
      <c r="IOW69" s="469"/>
      <c r="IOX69" s="469"/>
      <c r="IOY69" s="469"/>
      <c r="IOZ69" s="469"/>
      <c r="IPA69" s="469"/>
      <c r="IPB69" s="469"/>
      <c r="IPC69" s="469"/>
      <c r="IPD69" s="469"/>
      <c r="IPE69" s="469"/>
      <c r="IPF69" s="469"/>
      <c r="IPG69" s="469"/>
      <c r="IPH69" s="469"/>
      <c r="IPI69" s="469"/>
      <c r="IPJ69" s="469"/>
      <c r="IPK69" s="469"/>
      <c r="IPL69" s="469"/>
      <c r="IPM69" s="469"/>
      <c r="IPN69" s="469"/>
      <c r="IPO69" s="469"/>
      <c r="IPP69" s="469"/>
      <c r="IPQ69" s="469"/>
      <c r="IPR69" s="469"/>
      <c r="IPS69" s="469"/>
      <c r="IPT69" s="469"/>
      <c r="IPU69" s="469"/>
      <c r="IPV69" s="469"/>
      <c r="IPW69" s="469"/>
      <c r="IPX69" s="469"/>
      <c r="IPY69" s="469"/>
      <c r="IPZ69" s="469"/>
      <c r="IQA69" s="469"/>
      <c r="IQB69" s="469"/>
      <c r="IQC69" s="469"/>
      <c r="IQD69" s="469"/>
      <c r="IQE69" s="469"/>
      <c r="IQF69" s="469"/>
      <c r="IQG69" s="469"/>
      <c r="IQH69" s="469"/>
      <c r="IQI69" s="469"/>
      <c r="IQJ69" s="469"/>
      <c r="IQK69" s="469"/>
      <c r="IQL69" s="469"/>
      <c r="IQM69" s="469"/>
      <c r="IQN69" s="469"/>
      <c r="IQO69" s="469"/>
      <c r="IQP69" s="469"/>
      <c r="IQQ69" s="469"/>
      <c r="IQR69" s="469"/>
      <c r="IQS69" s="469"/>
      <c r="IQT69" s="469"/>
      <c r="IQU69" s="469"/>
      <c r="IQV69" s="469"/>
      <c r="IQW69" s="469"/>
      <c r="IQX69" s="469"/>
      <c r="IQY69" s="469"/>
      <c r="IQZ69" s="469"/>
      <c r="IRA69" s="469"/>
      <c r="IRB69" s="469"/>
      <c r="IRC69" s="469"/>
      <c r="IRD69" s="469"/>
      <c r="IRE69" s="469"/>
      <c r="IRF69" s="469"/>
      <c r="IRG69" s="469"/>
      <c r="IRH69" s="469"/>
      <c r="IRI69" s="469"/>
      <c r="IRJ69" s="469"/>
      <c r="IRK69" s="469"/>
      <c r="IRL69" s="469"/>
      <c r="IRM69" s="469"/>
      <c r="IRN69" s="469"/>
      <c r="IRO69" s="469"/>
      <c r="IRP69" s="469"/>
      <c r="IRQ69" s="469"/>
      <c r="IRR69" s="469"/>
      <c r="IRS69" s="469"/>
      <c r="IRT69" s="469"/>
      <c r="IRU69" s="469"/>
      <c r="IRV69" s="469"/>
      <c r="IRW69" s="469"/>
      <c r="IRX69" s="469"/>
      <c r="IRY69" s="469"/>
      <c r="IRZ69" s="469"/>
      <c r="ISA69" s="469"/>
      <c r="ISB69" s="469"/>
      <c r="ISC69" s="469"/>
      <c r="ISD69" s="469"/>
      <c r="ISE69" s="469"/>
      <c r="ISF69" s="469"/>
      <c r="ISG69" s="469"/>
      <c r="ISH69" s="469"/>
      <c r="ISI69" s="469"/>
      <c r="ISJ69" s="469"/>
      <c r="ISK69" s="469"/>
      <c r="ISL69" s="469"/>
      <c r="ISM69" s="469"/>
      <c r="ISN69" s="469"/>
      <c r="ISO69" s="469"/>
      <c r="ISP69" s="469"/>
      <c r="ISQ69" s="469"/>
      <c r="ISR69" s="469"/>
      <c r="ISS69" s="469"/>
      <c r="IST69" s="469"/>
      <c r="ISU69" s="469"/>
      <c r="ISV69" s="469"/>
      <c r="ISW69" s="469"/>
      <c r="ISX69" s="469"/>
      <c r="ISY69" s="469"/>
      <c r="ISZ69" s="469"/>
      <c r="ITA69" s="469"/>
      <c r="ITB69" s="469"/>
      <c r="ITC69" s="469"/>
      <c r="ITD69" s="469"/>
      <c r="ITE69" s="469"/>
      <c r="ITF69" s="469"/>
      <c r="ITG69" s="469"/>
      <c r="ITH69" s="469"/>
      <c r="ITI69" s="469"/>
      <c r="ITJ69" s="469"/>
      <c r="ITK69" s="469"/>
      <c r="ITL69" s="469"/>
      <c r="ITM69" s="469"/>
      <c r="ITN69" s="469"/>
      <c r="ITO69" s="469"/>
      <c r="ITP69" s="469"/>
      <c r="ITQ69" s="469"/>
      <c r="ITR69" s="469"/>
      <c r="ITS69" s="469"/>
      <c r="ITT69" s="469"/>
      <c r="ITU69" s="469"/>
      <c r="ITV69" s="469"/>
      <c r="ITW69" s="469"/>
      <c r="ITX69" s="469"/>
      <c r="ITY69" s="469"/>
      <c r="ITZ69" s="469"/>
      <c r="IUA69" s="469"/>
      <c r="IUB69" s="469"/>
      <c r="IUC69" s="469"/>
      <c r="IUD69" s="469"/>
      <c r="IUE69" s="469"/>
      <c r="IUF69" s="469"/>
      <c r="IUG69" s="469"/>
      <c r="IUH69" s="469"/>
      <c r="IUI69" s="469"/>
      <c r="IUJ69" s="469"/>
      <c r="IUK69" s="469"/>
      <c r="IUL69" s="469"/>
      <c r="IUM69" s="469"/>
      <c r="IUN69" s="469"/>
      <c r="IUO69" s="469"/>
      <c r="IUP69" s="469"/>
      <c r="IUQ69" s="469"/>
      <c r="IUR69" s="469"/>
      <c r="IUS69" s="469"/>
      <c r="IUT69" s="469"/>
      <c r="IUU69" s="469"/>
      <c r="IUV69" s="469"/>
      <c r="IUW69" s="469"/>
      <c r="IUX69" s="469"/>
      <c r="IUY69" s="469"/>
      <c r="IUZ69" s="469"/>
      <c r="IVA69" s="469"/>
      <c r="IVB69" s="469"/>
      <c r="IVC69" s="469"/>
      <c r="IVD69" s="469"/>
      <c r="IVE69" s="469"/>
      <c r="IVF69" s="469"/>
      <c r="IVG69" s="469"/>
      <c r="IVH69" s="469"/>
      <c r="IVI69" s="469"/>
      <c r="IVJ69" s="469"/>
      <c r="IVK69" s="469"/>
      <c r="IVL69" s="469"/>
      <c r="IVM69" s="469"/>
      <c r="IVN69" s="469"/>
      <c r="IVO69" s="469"/>
      <c r="IVP69" s="469"/>
      <c r="IVQ69" s="469"/>
      <c r="IVR69" s="469"/>
      <c r="IVS69" s="469"/>
      <c r="IVT69" s="469"/>
      <c r="IVU69" s="469"/>
      <c r="IVV69" s="469"/>
      <c r="IVW69" s="469"/>
      <c r="IVX69" s="469"/>
      <c r="IVY69" s="469"/>
      <c r="IVZ69" s="469"/>
      <c r="IWA69" s="469"/>
      <c r="IWB69" s="469"/>
      <c r="IWC69" s="469"/>
      <c r="IWD69" s="469"/>
      <c r="IWE69" s="469"/>
      <c r="IWF69" s="469"/>
      <c r="IWG69" s="469"/>
      <c r="IWH69" s="469"/>
      <c r="IWI69" s="469"/>
      <c r="IWJ69" s="469"/>
      <c r="IWK69" s="469"/>
      <c r="IWL69" s="469"/>
      <c r="IWM69" s="469"/>
      <c r="IWN69" s="469"/>
      <c r="IWO69" s="469"/>
      <c r="IWP69" s="469"/>
      <c r="IWQ69" s="469"/>
      <c r="IWR69" s="469"/>
      <c r="IWS69" s="469"/>
      <c r="IWT69" s="469"/>
      <c r="IWU69" s="469"/>
      <c r="IWV69" s="469"/>
      <c r="IWW69" s="469"/>
      <c r="IWX69" s="469"/>
      <c r="IWY69" s="469"/>
      <c r="IWZ69" s="469"/>
      <c r="IXA69" s="469"/>
      <c r="IXB69" s="469"/>
      <c r="IXC69" s="469"/>
      <c r="IXD69" s="469"/>
      <c r="IXE69" s="469"/>
      <c r="IXF69" s="469"/>
      <c r="IXG69" s="469"/>
      <c r="IXH69" s="469"/>
      <c r="IXI69" s="469"/>
      <c r="IXJ69" s="469"/>
      <c r="IXK69" s="469"/>
      <c r="IXL69" s="469"/>
      <c r="IXM69" s="469"/>
      <c r="IXN69" s="469"/>
      <c r="IXO69" s="469"/>
      <c r="IXP69" s="469"/>
      <c r="IXQ69" s="469"/>
      <c r="IXR69" s="469"/>
      <c r="IXS69" s="469"/>
      <c r="IXT69" s="469"/>
      <c r="IXU69" s="469"/>
      <c r="IXV69" s="469"/>
      <c r="IXW69" s="469"/>
      <c r="IXX69" s="469"/>
      <c r="IXY69" s="469"/>
      <c r="IXZ69" s="469"/>
      <c r="IYA69" s="469"/>
      <c r="IYB69" s="469"/>
      <c r="IYC69" s="469"/>
      <c r="IYD69" s="469"/>
      <c r="IYE69" s="469"/>
      <c r="IYF69" s="469"/>
      <c r="IYG69" s="469"/>
      <c r="IYH69" s="469"/>
      <c r="IYI69" s="469"/>
      <c r="IYJ69" s="469"/>
      <c r="IYK69" s="469"/>
      <c r="IYL69" s="469"/>
      <c r="IYM69" s="469"/>
      <c r="IYN69" s="469"/>
      <c r="IYO69" s="469"/>
      <c r="IYP69" s="469"/>
      <c r="IYQ69" s="469"/>
      <c r="IYR69" s="469"/>
      <c r="IYS69" s="469"/>
      <c r="IYT69" s="469"/>
      <c r="IYU69" s="469"/>
      <c r="IYV69" s="469"/>
      <c r="IYW69" s="469"/>
      <c r="IYX69" s="469"/>
      <c r="IYY69" s="469"/>
      <c r="IYZ69" s="469"/>
      <c r="IZA69" s="469"/>
      <c r="IZB69" s="469"/>
      <c r="IZC69" s="469"/>
      <c r="IZD69" s="469"/>
      <c r="IZE69" s="469"/>
      <c r="IZF69" s="469"/>
      <c r="IZG69" s="469"/>
      <c r="IZH69" s="469"/>
      <c r="IZI69" s="469"/>
      <c r="IZJ69" s="469"/>
      <c r="IZK69" s="469"/>
      <c r="IZL69" s="469"/>
      <c r="IZM69" s="469"/>
      <c r="IZN69" s="469"/>
      <c r="IZO69" s="469"/>
      <c r="IZP69" s="469"/>
      <c r="IZQ69" s="469"/>
      <c r="IZR69" s="469"/>
      <c r="IZS69" s="469"/>
      <c r="IZT69" s="469"/>
      <c r="IZU69" s="469"/>
      <c r="IZV69" s="469"/>
      <c r="IZW69" s="469"/>
      <c r="IZX69" s="469"/>
      <c r="IZY69" s="469"/>
      <c r="IZZ69" s="469"/>
      <c r="JAA69" s="469"/>
      <c r="JAB69" s="469"/>
      <c r="JAC69" s="469"/>
      <c r="JAD69" s="469"/>
      <c r="JAE69" s="469"/>
      <c r="JAF69" s="469"/>
      <c r="JAG69" s="469"/>
      <c r="JAH69" s="469"/>
      <c r="JAI69" s="469"/>
      <c r="JAJ69" s="469"/>
      <c r="JAK69" s="469"/>
      <c r="JAL69" s="469"/>
      <c r="JAM69" s="469"/>
      <c r="JAN69" s="469"/>
      <c r="JAO69" s="469"/>
      <c r="JAP69" s="469"/>
      <c r="JAQ69" s="469"/>
      <c r="JAR69" s="469"/>
      <c r="JAS69" s="469"/>
      <c r="JAT69" s="469"/>
      <c r="JAU69" s="469"/>
      <c r="JAV69" s="469"/>
      <c r="JAW69" s="469"/>
      <c r="JAX69" s="469"/>
      <c r="JAY69" s="469"/>
      <c r="JAZ69" s="469"/>
      <c r="JBA69" s="469"/>
      <c r="JBB69" s="469"/>
      <c r="JBC69" s="469"/>
      <c r="JBD69" s="469"/>
      <c r="JBE69" s="469"/>
      <c r="JBF69" s="469"/>
      <c r="JBG69" s="469"/>
      <c r="JBH69" s="469"/>
      <c r="JBI69" s="469"/>
      <c r="JBJ69" s="469"/>
      <c r="JBK69" s="469"/>
      <c r="JBL69" s="469"/>
      <c r="JBM69" s="469"/>
      <c r="JBN69" s="469"/>
      <c r="JBO69" s="469"/>
      <c r="JBP69" s="469"/>
      <c r="JBQ69" s="469"/>
      <c r="JBR69" s="469"/>
      <c r="JBS69" s="469"/>
      <c r="JBT69" s="469"/>
      <c r="JBU69" s="469"/>
      <c r="JBV69" s="469"/>
      <c r="JBW69" s="469"/>
      <c r="JBX69" s="469"/>
      <c r="JBY69" s="469"/>
      <c r="JBZ69" s="469"/>
      <c r="JCA69" s="469"/>
      <c r="JCB69" s="469"/>
      <c r="JCC69" s="469"/>
      <c r="JCD69" s="469"/>
      <c r="JCE69" s="469"/>
      <c r="JCF69" s="469"/>
      <c r="JCG69" s="469"/>
      <c r="JCH69" s="469"/>
      <c r="JCI69" s="469"/>
      <c r="JCJ69" s="469"/>
      <c r="JCK69" s="469"/>
      <c r="JCL69" s="469"/>
      <c r="JCM69" s="469"/>
      <c r="JCN69" s="469"/>
      <c r="JCO69" s="469"/>
      <c r="JCP69" s="469"/>
      <c r="JCQ69" s="469"/>
      <c r="JCR69" s="469"/>
      <c r="JCS69" s="469"/>
      <c r="JCT69" s="469"/>
      <c r="JCU69" s="469"/>
      <c r="JCV69" s="469"/>
      <c r="JCW69" s="469"/>
      <c r="JCX69" s="469"/>
      <c r="JCY69" s="469"/>
      <c r="JCZ69" s="469"/>
      <c r="JDA69" s="469"/>
      <c r="JDB69" s="469"/>
      <c r="JDC69" s="469"/>
      <c r="JDD69" s="469"/>
      <c r="JDE69" s="469"/>
      <c r="JDF69" s="469"/>
      <c r="JDG69" s="469"/>
      <c r="JDH69" s="469"/>
      <c r="JDI69" s="469"/>
      <c r="JDJ69" s="469"/>
      <c r="JDK69" s="469"/>
      <c r="JDL69" s="469"/>
      <c r="JDM69" s="469"/>
      <c r="JDN69" s="469"/>
      <c r="JDO69" s="469"/>
      <c r="JDP69" s="469"/>
      <c r="JDQ69" s="469"/>
      <c r="JDR69" s="469"/>
      <c r="JDS69" s="469"/>
      <c r="JDT69" s="469"/>
      <c r="JDU69" s="469"/>
      <c r="JDV69" s="469"/>
      <c r="JDW69" s="469"/>
      <c r="JDX69" s="469"/>
      <c r="JDY69" s="469"/>
      <c r="JDZ69" s="469"/>
      <c r="JEA69" s="469"/>
      <c r="JEB69" s="469"/>
      <c r="JEC69" s="469"/>
      <c r="JED69" s="469"/>
      <c r="JEE69" s="469"/>
      <c r="JEF69" s="469"/>
      <c r="JEG69" s="469"/>
      <c r="JEH69" s="469"/>
      <c r="JEI69" s="469"/>
      <c r="JEJ69" s="469"/>
      <c r="JEK69" s="469"/>
      <c r="JEL69" s="469"/>
      <c r="JEM69" s="469"/>
      <c r="JEN69" s="469"/>
      <c r="JEO69" s="469"/>
      <c r="JEP69" s="469"/>
      <c r="JEQ69" s="469"/>
      <c r="JER69" s="469"/>
      <c r="JES69" s="469"/>
      <c r="JET69" s="469"/>
      <c r="JEU69" s="469"/>
      <c r="JEV69" s="469"/>
      <c r="JEW69" s="469"/>
      <c r="JEX69" s="469"/>
      <c r="JEY69" s="469"/>
      <c r="JEZ69" s="469"/>
      <c r="JFA69" s="469"/>
      <c r="JFB69" s="469"/>
      <c r="JFC69" s="469"/>
      <c r="JFD69" s="469"/>
      <c r="JFE69" s="469"/>
      <c r="JFF69" s="469"/>
      <c r="JFG69" s="469"/>
      <c r="JFH69" s="469"/>
      <c r="JFI69" s="469"/>
      <c r="JFJ69" s="469"/>
      <c r="JFK69" s="469"/>
      <c r="JFL69" s="469"/>
      <c r="JFM69" s="469"/>
      <c r="JFN69" s="469"/>
      <c r="JFO69" s="469"/>
      <c r="JFP69" s="469"/>
      <c r="JFQ69" s="469"/>
      <c r="JFR69" s="469"/>
      <c r="JFS69" s="469"/>
      <c r="JFT69" s="469"/>
      <c r="JFU69" s="469"/>
      <c r="JFV69" s="469"/>
      <c r="JFW69" s="469"/>
      <c r="JFX69" s="469"/>
      <c r="JFY69" s="469"/>
      <c r="JFZ69" s="469"/>
      <c r="JGA69" s="469"/>
      <c r="JGB69" s="469"/>
      <c r="JGC69" s="469"/>
      <c r="JGD69" s="469"/>
      <c r="JGE69" s="469"/>
      <c r="JGF69" s="469"/>
      <c r="JGG69" s="469"/>
      <c r="JGH69" s="469"/>
      <c r="JGI69" s="469"/>
      <c r="JGJ69" s="469"/>
      <c r="JGK69" s="469"/>
      <c r="JGL69" s="469"/>
      <c r="JGM69" s="469"/>
      <c r="JGN69" s="469"/>
      <c r="JGO69" s="469"/>
      <c r="JGP69" s="469"/>
      <c r="JGQ69" s="469"/>
      <c r="JGR69" s="469"/>
      <c r="JGS69" s="469"/>
      <c r="JGT69" s="469"/>
      <c r="JGU69" s="469"/>
      <c r="JGV69" s="469"/>
      <c r="JGW69" s="469"/>
      <c r="JGX69" s="469"/>
      <c r="JGY69" s="469"/>
      <c r="JGZ69" s="469"/>
      <c r="JHA69" s="469"/>
      <c r="JHB69" s="469"/>
      <c r="JHC69" s="469"/>
      <c r="JHD69" s="469"/>
      <c r="JHE69" s="469"/>
      <c r="JHF69" s="469"/>
      <c r="JHG69" s="469"/>
      <c r="JHH69" s="469"/>
      <c r="JHI69" s="469"/>
      <c r="JHJ69" s="469"/>
      <c r="JHK69" s="469"/>
      <c r="JHL69" s="469"/>
      <c r="JHM69" s="469"/>
      <c r="JHN69" s="469"/>
      <c r="JHO69" s="469"/>
      <c r="JHP69" s="469"/>
      <c r="JHQ69" s="469"/>
      <c r="JHR69" s="469"/>
      <c r="JHS69" s="469"/>
      <c r="JHT69" s="469"/>
      <c r="JHU69" s="469"/>
      <c r="JHV69" s="469"/>
      <c r="JHW69" s="469"/>
      <c r="JHX69" s="469"/>
      <c r="JHY69" s="469"/>
      <c r="JHZ69" s="469"/>
      <c r="JIA69" s="469"/>
      <c r="JIB69" s="469"/>
      <c r="JIC69" s="469"/>
      <c r="JID69" s="469"/>
      <c r="JIE69" s="469"/>
      <c r="JIF69" s="469"/>
      <c r="JIG69" s="469"/>
      <c r="JIH69" s="469"/>
      <c r="JII69" s="469"/>
      <c r="JIJ69" s="469"/>
      <c r="JIK69" s="469"/>
      <c r="JIL69" s="469"/>
      <c r="JIM69" s="469"/>
      <c r="JIN69" s="469"/>
      <c r="JIO69" s="469"/>
      <c r="JIP69" s="469"/>
      <c r="JIQ69" s="469"/>
      <c r="JIR69" s="469"/>
      <c r="JIS69" s="469"/>
      <c r="JIT69" s="469"/>
      <c r="JIU69" s="469"/>
      <c r="JIV69" s="469"/>
      <c r="JIW69" s="469"/>
      <c r="JIX69" s="469"/>
      <c r="JIY69" s="469"/>
      <c r="JIZ69" s="469"/>
      <c r="JJA69" s="469"/>
      <c r="JJB69" s="469"/>
      <c r="JJC69" s="469"/>
      <c r="JJD69" s="469"/>
      <c r="JJE69" s="469"/>
      <c r="JJF69" s="469"/>
      <c r="JJG69" s="469"/>
      <c r="JJH69" s="469"/>
      <c r="JJI69" s="469"/>
      <c r="JJJ69" s="469"/>
      <c r="JJK69" s="469"/>
      <c r="JJL69" s="469"/>
      <c r="JJM69" s="469"/>
      <c r="JJN69" s="469"/>
      <c r="JJO69" s="469"/>
      <c r="JJP69" s="469"/>
      <c r="JJQ69" s="469"/>
      <c r="JJR69" s="469"/>
      <c r="JJS69" s="469"/>
      <c r="JJT69" s="469"/>
      <c r="JJU69" s="469"/>
      <c r="JJV69" s="469"/>
      <c r="JJW69" s="469"/>
      <c r="JJX69" s="469"/>
      <c r="JJY69" s="469"/>
      <c r="JJZ69" s="469"/>
      <c r="JKA69" s="469"/>
      <c r="JKB69" s="469"/>
      <c r="JKC69" s="469"/>
      <c r="JKD69" s="469"/>
      <c r="JKE69" s="469"/>
      <c r="JKF69" s="469"/>
      <c r="JKG69" s="469"/>
      <c r="JKH69" s="469"/>
      <c r="JKI69" s="469"/>
      <c r="JKJ69" s="469"/>
      <c r="JKK69" s="469"/>
      <c r="JKL69" s="469"/>
      <c r="JKM69" s="469"/>
      <c r="JKN69" s="469"/>
      <c r="JKO69" s="469"/>
      <c r="JKP69" s="469"/>
      <c r="JKQ69" s="469"/>
      <c r="JKR69" s="469"/>
      <c r="JKS69" s="469"/>
      <c r="JKT69" s="469"/>
      <c r="JKU69" s="469"/>
      <c r="JKV69" s="469"/>
      <c r="JKW69" s="469"/>
      <c r="JKX69" s="469"/>
      <c r="JKY69" s="469"/>
      <c r="JKZ69" s="469"/>
      <c r="JLA69" s="469"/>
      <c r="JLB69" s="469"/>
      <c r="JLC69" s="469"/>
      <c r="JLD69" s="469"/>
      <c r="JLE69" s="469"/>
      <c r="JLF69" s="469"/>
      <c r="JLG69" s="469"/>
      <c r="JLH69" s="469"/>
      <c r="JLI69" s="469"/>
      <c r="JLJ69" s="469"/>
      <c r="JLK69" s="469"/>
      <c r="JLL69" s="469"/>
      <c r="JLM69" s="469"/>
      <c r="JLN69" s="469"/>
      <c r="JLO69" s="469"/>
      <c r="JLP69" s="469"/>
      <c r="JLQ69" s="469"/>
      <c r="JLR69" s="469"/>
      <c r="JLS69" s="469"/>
      <c r="JLT69" s="469"/>
      <c r="JLU69" s="469"/>
      <c r="JLV69" s="469"/>
      <c r="JLW69" s="469"/>
      <c r="JLX69" s="469"/>
      <c r="JLY69" s="469"/>
      <c r="JLZ69" s="469"/>
      <c r="JMA69" s="469"/>
      <c r="JMB69" s="469"/>
      <c r="JMC69" s="469"/>
      <c r="JMD69" s="469"/>
      <c r="JME69" s="469"/>
      <c r="JMF69" s="469"/>
      <c r="JMG69" s="469"/>
      <c r="JMH69" s="469"/>
      <c r="JMI69" s="469"/>
      <c r="JMJ69" s="469"/>
      <c r="JMK69" s="469"/>
      <c r="JML69" s="469"/>
      <c r="JMM69" s="469"/>
      <c r="JMN69" s="469"/>
      <c r="JMO69" s="469"/>
      <c r="JMP69" s="469"/>
      <c r="JMQ69" s="469"/>
      <c r="JMR69" s="469"/>
      <c r="JMS69" s="469"/>
      <c r="JMT69" s="469"/>
      <c r="JMU69" s="469"/>
      <c r="JMV69" s="469"/>
      <c r="JMW69" s="469"/>
      <c r="JMX69" s="469"/>
      <c r="JMY69" s="469"/>
      <c r="JMZ69" s="469"/>
      <c r="JNA69" s="469"/>
      <c r="JNB69" s="469"/>
      <c r="JNC69" s="469"/>
      <c r="JND69" s="469"/>
      <c r="JNE69" s="469"/>
      <c r="JNF69" s="469"/>
      <c r="JNG69" s="469"/>
      <c r="JNH69" s="469"/>
      <c r="JNI69" s="469"/>
      <c r="JNJ69" s="469"/>
      <c r="JNK69" s="469"/>
      <c r="JNL69" s="469"/>
      <c r="JNM69" s="469"/>
      <c r="JNN69" s="469"/>
      <c r="JNO69" s="469"/>
      <c r="JNP69" s="469"/>
      <c r="JNQ69" s="469"/>
      <c r="JNR69" s="469"/>
      <c r="JNS69" s="469"/>
      <c r="JNT69" s="469"/>
      <c r="JNU69" s="469"/>
      <c r="JNV69" s="469"/>
      <c r="JNW69" s="469"/>
      <c r="JNX69" s="469"/>
      <c r="JNY69" s="469"/>
      <c r="JNZ69" s="469"/>
      <c r="JOA69" s="469"/>
      <c r="JOB69" s="469"/>
      <c r="JOC69" s="469"/>
      <c r="JOD69" s="469"/>
      <c r="JOE69" s="469"/>
      <c r="JOF69" s="469"/>
      <c r="JOG69" s="469"/>
      <c r="JOH69" s="469"/>
      <c r="JOI69" s="469"/>
      <c r="JOJ69" s="469"/>
      <c r="JOK69" s="469"/>
      <c r="JOL69" s="469"/>
      <c r="JOM69" s="469"/>
      <c r="JON69" s="469"/>
      <c r="JOO69" s="469"/>
      <c r="JOP69" s="469"/>
      <c r="JOQ69" s="469"/>
      <c r="JOR69" s="469"/>
      <c r="JOS69" s="469"/>
      <c r="JOT69" s="469"/>
      <c r="JOU69" s="469"/>
      <c r="JOV69" s="469"/>
      <c r="JOW69" s="469"/>
      <c r="JOX69" s="469"/>
      <c r="JOY69" s="469"/>
      <c r="JOZ69" s="469"/>
      <c r="JPA69" s="469"/>
      <c r="JPB69" s="469"/>
      <c r="JPC69" s="469"/>
      <c r="JPD69" s="469"/>
      <c r="JPE69" s="469"/>
      <c r="JPF69" s="469"/>
      <c r="JPG69" s="469"/>
      <c r="JPH69" s="469"/>
      <c r="JPI69" s="469"/>
      <c r="JPJ69" s="469"/>
      <c r="JPK69" s="469"/>
      <c r="JPL69" s="469"/>
      <c r="JPM69" s="469"/>
      <c r="JPN69" s="469"/>
      <c r="JPO69" s="469"/>
      <c r="JPP69" s="469"/>
      <c r="JPQ69" s="469"/>
      <c r="JPR69" s="469"/>
      <c r="JPS69" s="469"/>
      <c r="JPT69" s="469"/>
      <c r="JPU69" s="469"/>
      <c r="JPV69" s="469"/>
      <c r="JPW69" s="469"/>
      <c r="JPX69" s="469"/>
      <c r="JPY69" s="469"/>
      <c r="JPZ69" s="469"/>
      <c r="JQA69" s="469"/>
      <c r="JQB69" s="469"/>
      <c r="JQC69" s="469"/>
      <c r="JQD69" s="469"/>
      <c r="JQE69" s="469"/>
      <c r="JQF69" s="469"/>
      <c r="JQG69" s="469"/>
      <c r="JQH69" s="469"/>
      <c r="JQI69" s="469"/>
      <c r="JQJ69" s="469"/>
      <c r="JQK69" s="469"/>
      <c r="JQL69" s="469"/>
      <c r="JQM69" s="469"/>
      <c r="JQN69" s="469"/>
      <c r="JQO69" s="469"/>
      <c r="JQP69" s="469"/>
      <c r="JQQ69" s="469"/>
      <c r="JQR69" s="469"/>
      <c r="JQS69" s="469"/>
      <c r="JQT69" s="469"/>
      <c r="JQU69" s="469"/>
      <c r="JQV69" s="469"/>
      <c r="JQW69" s="469"/>
      <c r="JQX69" s="469"/>
      <c r="JQY69" s="469"/>
      <c r="JQZ69" s="469"/>
      <c r="JRA69" s="469"/>
      <c r="JRB69" s="469"/>
      <c r="JRC69" s="469"/>
      <c r="JRD69" s="469"/>
      <c r="JRE69" s="469"/>
      <c r="JRF69" s="469"/>
      <c r="JRG69" s="469"/>
      <c r="JRH69" s="469"/>
      <c r="JRI69" s="469"/>
      <c r="JRJ69" s="469"/>
      <c r="JRK69" s="469"/>
      <c r="JRL69" s="469"/>
      <c r="JRM69" s="469"/>
      <c r="JRN69" s="469"/>
      <c r="JRO69" s="469"/>
      <c r="JRP69" s="469"/>
      <c r="JRQ69" s="469"/>
      <c r="JRR69" s="469"/>
      <c r="JRS69" s="469"/>
      <c r="JRT69" s="469"/>
      <c r="JRU69" s="469"/>
      <c r="JRV69" s="469"/>
      <c r="JRW69" s="469"/>
      <c r="JRX69" s="469"/>
      <c r="JRY69" s="469"/>
      <c r="JRZ69" s="469"/>
      <c r="JSA69" s="469"/>
      <c r="JSB69" s="469"/>
      <c r="JSC69" s="469"/>
      <c r="JSD69" s="469"/>
      <c r="JSE69" s="469"/>
      <c r="JSF69" s="469"/>
      <c r="JSG69" s="469"/>
      <c r="JSH69" s="469"/>
      <c r="JSI69" s="469"/>
      <c r="JSJ69" s="469"/>
      <c r="JSK69" s="469"/>
      <c r="JSL69" s="469"/>
      <c r="JSM69" s="469"/>
      <c r="JSN69" s="469"/>
      <c r="JSO69" s="469"/>
      <c r="JSP69" s="469"/>
      <c r="JSQ69" s="469"/>
      <c r="JSR69" s="469"/>
      <c r="JSS69" s="469"/>
      <c r="JST69" s="469"/>
      <c r="JSU69" s="469"/>
      <c r="JSV69" s="469"/>
      <c r="JSW69" s="469"/>
      <c r="JSX69" s="469"/>
      <c r="JSY69" s="469"/>
      <c r="JSZ69" s="469"/>
      <c r="JTA69" s="469"/>
      <c r="JTB69" s="469"/>
      <c r="JTC69" s="469"/>
      <c r="JTD69" s="469"/>
      <c r="JTE69" s="469"/>
      <c r="JTF69" s="469"/>
      <c r="JTG69" s="469"/>
      <c r="JTH69" s="469"/>
      <c r="JTI69" s="469"/>
      <c r="JTJ69" s="469"/>
      <c r="JTK69" s="469"/>
      <c r="JTL69" s="469"/>
      <c r="JTM69" s="469"/>
      <c r="JTN69" s="469"/>
      <c r="JTO69" s="469"/>
      <c r="JTP69" s="469"/>
      <c r="JTQ69" s="469"/>
      <c r="JTR69" s="469"/>
      <c r="JTS69" s="469"/>
      <c r="JTT69" s="469"/>
      <c r="JTU69" s="469"/>
      <c r="JTV69" s="469"/>
      <c r="JTW69" s="469"/>
      <c r="JTX69" s="469"/>
      <c r="JTY69" s="469"/>
      <c r="JTZ69" s="469"/>
      <c r="JUA69" s="469"/>
      <c r="JUB69" s="469"/>
      <c r="JUC69" s="469"/>
      <c r="JUD69" s="469"/>
      <c r="JUE69" s="469"/>
      <c r="JUF69" s="469"/>
      <c r="JUG69" s="469"/>
      <c r="JUH69" s="469"/>
      <c r="JUI69" s="469"/>
      <c r="JUJ69" s="469"/>
      <c r="JUK69" s="469"/>
      <c r="JUL69" s="469"/>
      <c r="JUM69" s="469"/>
      <c r="JUN69" s="469"/>
      <c r="JUO69" s="469"/>
      <c r="JUP69" s="469"/>
      <c r="JUQ69" s="469"/>
      <c r="JUR69" s="469"/>
      <c r="JUS69" s="469"/>
      <c r="JUT69" s="469"/>
      <c r="JUU69" s="469"/>
      <c r="JUV69" s="469"/>
      <c r="JUW69" s="469"/>
      <c r="JUX69" s="469"/>
      <c r="JUY69" s="469"/>
      <c r="JUZ69" s="469"/>
      <c r="JVA69" s="469"/>
      <c r="JVB69" s="469"/>
      <c r="JVC69" s="469"/>
      <c r="JVD69" s="469"/>
      <c r="JVE69" s="469"/>
      <c r="JVF69" s="469"/>
      <c r="JVG69" s="469"/>
      <c r="JVH69" s="469"/>
      <c r="JVI69" s="469"/>
      <c r="JVJ69" s="469"/>
      <c r="JVK69" s="469"/>
      <c r="JVL69" s="469"/>
      <c r="JVM69" s="469"/>
      <c r="JVN69" s="469"/>
      <c r="JVO69" s="469"/>
      <c r="JVP69" s="469"/>
      <c r="JVQ69" s="469"/>
      <c r="JVR69" s="469"/>
      <c r="JVS69" s="469"/>
      <c r="JVT69" s="469"/>
      <c r="JVU69" s="469"/>
      <c r="JVV69" s="469"/>
      <c r="JVW69" s="469"/>
      <c r="JVX69" s="469"/>
      <c r="JVY69" s="469"/>
      <c r="JVZ69" s="469"/>
      <c r="JWA69" s="469"/>
      <c r="JWB69" s="469"/>
      <c r="JWC69" s="469"/>
      <c r="JWD69" s="469"/>
      <c r="JWE69" s="469"/>
      <c r="JWF69" s="469"/>
      <c r="JWG69" s="469"/>
      <c r="JWH69" s="469"/>
      <c r="JWI69" s="469"/>
      <c r="JWJ69" s="469"/>
      <c r="JWK69" s="469"/>
      <c r="JWL69" s="469"/>
      <c r="JWM69" s="469"/>
      <c r="JWN69" s="469"/>
      <c r="JWO69" s="469"/>
      <c r="JWP69" s="469"/>
      <c r="JWQ69" s="469"/>
      <c r="JWR69" s="469"/>
      <c r="JWS69" s="469"/>
      <c r="JWT69" s="469"/>
      <c r="JWU69" s="469"/>
      <c r="JWV69" s="469"/>
      <c r="JWW69" s="469"/>
      <c r="JWX69" s="469"/>
      <c r="JWY69" s="469"/>
      <c r="JWZ69" s="469"/>
      <c r="JXA69" s="469"/>
      <c r="JXB69" s="469"/>
      <c r="JXC69" s="469"/>
      <c r="JXD69" s="469"/>
      <c r="JXE69" s="469"/>
      <c r="JXF69" s="469"/>
      <c r="JXG69" s="469"/>
      <c r="JXH69" s="469"/>
      <c r="JXI69" s="469"/>
      <c r="JXJ69" s="469"/>
      <c r="JXK69" s="469"/>
      <c r="JXL69" s="469"/>
      <c r="JXM69" s="469"/>
      <c r="JXN69" s="469"/>
      <c r="JXO69" s="469"/>
      <c r="JXP69" s="469"/>
      <c r="JXQ69" s="469"/>
      <c r="JXR69" s="469"/>
      <c r="JXS69" s="469"/>
      <c r="JXT69" s="469"/>
      <c r="JXU69" s="469"/>
      <c r="JXV69" s="469"/>
      <c r="JXW69" s="469"/>
      <c r="JXX69" s="469"/>
      <c r="JXY69" s="469"/>
      <c r="JXZ69" s="469"/>
      <c r="JYA69" s="469"/>
      <c r="JYB69" s="469"/>
      <c r="JYC69" s="469"/>
      <c r="JYD69" s="469"/>
      <c r="JYE69" s="469"/>
      <c r="JYF69" s="469"/>
      <c r="JYG69" s="469"/>
      <c r="JYH69" s="469"/>
      <c r="JYI69" s="469"/>
      <c r="JYJ69" s="469"/>
      <c r="JYK69" s="469"/>
      <c r="JYL69" s="469"/>
      <c r="JYM69" s="469"/>
      <c r="JYN69" s="469"/>
      <c r="JYO69" s="469"/>
      <c r="JYP69" s="469"/>
      <c r="JYQ69" s="469"/>
      <c r="JYR69" s="469"/>
      <c r="JYS69" s="469"/>
      <c r="JYT69" s="469"/>
      <c r="JYU69" s="469"/>
      <c r="JYV69" s="469"/>
      <c r="JYW69" s="469"/>
      <c r="JYX69" s="469"/>
      <c r="JYY69" s="469"/>
      <c r="JYZ69" s="469"/>
      <c r="JZA69" s="469"/>
      <c r="JZB69" s="469"/>
      <c r="JZC69" s="469"/>
      <c r="JZD69" s="469"/>
      <c r="JZE69" s="469"/>
      <c r="JZF69" s="469"/>
      <c r="JZG69" s="469"/>
      <c r="JZH69" s="469"/>
      <c r="JZI69" s="469"/>
      <c r="JZJ69" s="469"/>
      <c r="JZK69" s="469"/>
      <c r="JZL69" s="469"/>
      <c r="JZM69" s="469"/>
      <c r="JZN69" s="469"/>
      <c r="JZO69" s="469"/>
      <c r="JZP69" s="469"/>
      <c r="JZQ69" s="469"/>
      <c r="JZR69" s="469"/>
      <c r="JZS69" s="469"/>
      <c r="JZT69" s="469"/>
      <c r="JZU69" s="469"/>
      <c r="JZV69" s="469"/>
      <c r="JZW69" s="469"/>
      <c r="JZX69" s="469"/>
      <c r="JZY69" s="469"/>
      <c r="JZZ69" s="469"/>
      <c r="KAA69" s="469"/>
      <c r="KAB69" s="469"/>
      <c r="KAC69" s="469"/>
      <c r="KAD69" s="469"/>
      <c r="KAE69" s="469"/>
      <c r="KAF69" s="469"/>
      <c r="KAG69" s="469"/>
      <c r="KAH69" s="469"/>
      <c r="KAI69" s="469"/>
      <c r="KAJ69" s="469"/>
      <c r="KAK69" s="469"/>
      <c r="KAL69" s="469"/>
      <c r="KAM69" s="469"/>
      <c r="KAN69" s="469"/>
      <c r="KAO69" s="469"/>
      <c r="KAP69" s="469"/>
      <c r="KAQ69" s="469"/>
      <c r="KAR69" s="469"/>
      <c r="KAS69" s="469"/>
      <c r="KAT69" s="469"/>
      <c r="KAU69" s="469"/>
      <c r="KAV69" s="469"/>
      <c r="KAW69" s="469"/>
      <c r="KAX69" s="469"/>
      <c r="KAY69" s="469"/>
      <c r="KAZ69" s="469"/>
      <c r="KBA69" s="469"/>
      <c r="KBB69" s="469"/>
      <c r="KBC69" s="469"/>
      <c r="KBD69" s="469"/>
      <c r="KBE69" s="469"/>
      <c r="KBF69" s="469"/>
      <c r="KBG69" s="469"/>
      <c r="KBH69" s="469"/>
      <c r="KBI69" s="469"/>
      <c r="KBJ69" s="469"/>
      <c r="KBK69" s="469"/>
      <c r="KBL69" s="469"/>
      <c r="KBM69" s="469"/>
      <c r="KBN69" s="469"/>
      <c r="KBO69" s="469"/>
      <c r="KBP69" s="469"/>
      <c r="KBQ69" s="469"/>
      <c r="KBR69" s="469"/>
      <c r="KBS69" s="469"/>
      <c r="KBT69" s="469"/>
      <c r="KBU69" s="469"/>
      <c r="KBV69" s="469"/>
      <c r="KBW69" s="469"/>
      <c r="KBX69" s="469"/>
      <c r="KBY69" s="469"/>
      <c r="KBZ69" s="469"/>
      <c r="KCA69" s="469"/>
      <c r="KCB69" s="469"/>
      <c r="KCC69" s="469"/>
      <c r="KCD69" s="469"/>
      <c r="KCE69" s="469"/>
      <c r="KCF69" s="469"/>
      <c r="KCG69" s="469"/>
      <c r="KCH69" s="469"/>
      <c r="KCI69" s="469"/>
      <c r="KCJ69" s="469"/>
      <c r="KCK69" s="469"/>
      <c r="KCL69" s="469"/>
      <c r="KCM69" s="469"/>
      <c r="KCN69" s="469"/>
      <c r="KCO69" s="469"/>
      <c r="KCP69" s="469"/>
      <c r="KCQ69" s="469"/>
      <c r="KCR69" s="469"/>
      <c r="KCS69" s="469"/>
      <c r="KCT69" s="469"/>
      <c r="KCU69" s="469"/>
      <c r="KCV69" s="469"/>
      <c r="KCW69" s="469"/>
      <c r="KCX69" s="469"/>
      <c r="KCY69" s="469"/>
      <c r="KCZ69" s="469"/>
      <c r="KDA69" s="469"/>
      <c r="KDB69" s="469"/>
      <c r="KDC69" s="469"/>
      <c r="KDD69" s="469"/>
      <c r="KDE69" s="469"/>
      <c r="KDF69" s="469"/>
      <c r="KDG69" s="469"/>
      <c r="KDH69" s="469"/>
      <c r="KDI69" s="469"/>
      <c r="KDJ69" s="469"/>
      <c r="KDK69" s="469"/>
      <c r="KDL69" s="469"/>
      <c r="KDM69" s="469"/>
      <c r="KDN69" s="469"/>
      <c r="KDO69" s="469"/>
      <c r="KDP69" s="469"/>
      <c r="KDQ69" s="469"/>
      <c r="KDR69" s="469"/>
      <c r="KDS69" s="469"/>
      <c r="KDT69" s="469"/>
      <c r="KDU69" s="469"/>
      <c r="KDV69" s="469"/>
      <c r="KDW69" s="469"/>
      <c r="KDX69" s="469"/>
      <c r="KDY69" s="469"/>
      <c r="KDZ69" s="469"/>
      <c r="KEA69" s="469"/>
      <c r="KEB69" s="469"/>
      <c r="KEC69" s="469"/>
      <c r="KED69" s="469"/>
      <c r="KEE69" s="469"/>
      <c r="KEF69" s="469"/>
      <c r="KEG69" s="469"/>
      <c r="KEH69" s="469"/>
      <c r="KEI69" s="469"/>
      <c r="KEJ69" s="469"/>
      <c r="KEK69" s="469"/>
      <c r="KEL69" s="469"/>
      <c r="KEM69" s="469"/>
      <c r="KEN69" s="469"/>
      <c r="KEO69" s="469"/>
      <c r="KEP69" s="469"/>
      <c r="KEQ69" s="469"/>
      <c r="KER69" s="469"/>
      <c r="KES69" s="469"/>
      <c r="KET69" s="469"/>
      <c r="KEU69" s="469"/>
      <c r="KEV69" s="469"/>
      <c r="KEW69" s="469"/>
      <c r="KEX69" s="469"/>
      <c r="KEY69" s="469"/>
      <c r="KEZ69" s="469"/>
      <c r="KFA69" s="469"/>
      <c r="KFB69" s="469"/>
      <c r="KFC69" s="469"/>
      <c r="KFD69" s="469"/>
      <c r="KFE69" s="469"/>
      <c r="KFF69" s="469"/>
      <c r="KFG69" s="469"/>
      <c r="KFH69" s="469"/>
      <c r="KFI69" s="469"/>
      <c r="KFJ69" s="469"/>
      <c r="KFK69" s="469"/>
      <c r="KFL69" s="469"/>
      <c r="KFM69" s="469"/>
      <c r="KFN69" s="469"/>
      <c r="KFO69" s="469"/>
      <c r="KFP69" s="469"/>
      <c r="KFQ69" s="469"/>
      <c r="KFR69" s="469"/>
      <c r="KFS69" s="469"/>
      <c r="KFT69" s="469"/>
      <c r="KFU69" s="469"/>
      <c r="KFV69" s="469"/>
      <c r="KFW69" s="469"/>
      <c r="KFX69" s="469"/>
      <c r="KFY69" s="469"/>
      <c r="KFZ69" s="469"/>
      <c r="KGA69" s="469"/>
      <c r="KGB69" s="469"/>
      <c r="KGC69" s="469"/>
      <c r="KGD69" s="469"/>
      <c r="KGE69" s="469"/>
      <c r="KGF69" s="469"/>
      <c r="KGG69" s="469"/>
      <c r="KGH69" s="469"/>
      <c r="KGI69" s="469"/>
      <c r="KGJ69" s="469"/>
      <c r="KGK69" s="469"/>
      <c r="KGL69" s="469"/>
      <c r="KGM69" s="469"/>
      <c r="KGN69" s="469"/>
      <c r="KGO69" s="469"/>
      <c r="KGP69" s="469"/>
      <c r="KGQ69" s="469"/>
      <c r="KGR69" s="469"/>
      <c r="KGS69" s="469"/>
      <c r="KGT69" s="469"/>
      <c r="KGU69" s="469"/>
      <c r="KGV69" s="469"/>
      <c r="KGW69" s="469"/>
      <c r="KGX69" s="469"/>
      <c r="KGY69" s="469"/>
      <c r="KGZ69" s="469"/>
      <c r="KHA69" s="469"/>
      <c r="KHB69" s="469"/>
      <c r="KHC69" s="469"/>
      <c r="KHD69" s="469"/>
      <c r="KHE69" s="469"/>
      <c r="KHF69" s="469"/>
      <c r="KHG69" s="469"/>
      <c r="KHH69" s="469"/>
      <c r="KHI69" s="469"/>
      <c r="KHJ69" s="469"/>
      <c r="KHK69" s="469"/>
      <c r="KHL69" s="469"/>
      <c r="KHM69" s="469"/>
      <c r="KHN69" s="469"/>
      <c r="KHO69" s="469"/>
      <c r="KHP69" s="469"/>
      <c r="KHQ69" s="469"/>
      <c r="KHR69" s="469"/>
      <c r="KHS69" s="469"/>
      <c r="KHT69" s="469"/>
      <c r="KHU69" s="469"/>
      <c r="KHV69" s="469"/>
      <c r="KHW69" s="469"/>
      <c r="KHX69" s="469"/>
      <c r="KHY69" s="469"/>
      <c r="KHZ69" s="469"/>
      <c r="KIA69" s="469"/>
      <c r="KIB69" s="469"/>
      <c r="KIC69" s="469"/>
      <c r="KID69" s="469"/>
      <c r="KIE69" s="469"/>
      <c r="KIF69" s="469"/>
      <c r="KIG69" s="469"/>
      <c r="KIH69" s="469"/>
      <c r="KII69" s="469"/>
      <c r="KIJ69" s="469"/>
      <c r="KIK69" s="469"/>
      <c r="KIL69" s="469"/>
      <c r="KIM69" s="469"/>
      <c r="KIN69" s="469"/>
      <c r="KIO69" s="469"/>
      <c r="KIP69" s="469"/>
      <c r="KIQ69" s="469"/>
      <c r="KIR69" s="469"/>
      <c r="KIS69" s="469"/>
      <c r="KIT69" s="469"/>
      <c r="KIU69" s="469"/>
      <c r="KIV69" s="469"/>
      <c r="KIW69" s="469"/>
      <c r="KIX69" s="469"/>
      <c r="KIY69" s="469"/>
      <c r="KIZ69" s="469"/>
      <c r="KJA69" s="469"/>
      <c r="KJB69" s="469"/>
      <c r="KJC69" s="469"/>
      <c r="KJD69" s="469"/>
      <c r="KJE69" s="469"/>
      <c r="KJF69" s="469"/>
      <c r="KJG69" s="469"/>
      <c r="KJH69" s="469"/>
      <c r="KJI69" s="469"/>
      <c r="KJJ69" s="469"/>
      <c r="KJK69" s="469"/>
      <c r="KJL69" s="469"/>
      <c r="KJM69" s="469"/>
      <c r="KJN69" s="469"/>
      <c r="KJO69" s="469"/>
      <c r="KJP69" s="469"/>
      <c r="KJQ69" s="469"/>
      <c r="KJR69" s="469"/>
      <c r="KJS69" s="469"/>
      <c r="KJT69" s="469"/>
      <c r="KJU69" s="469"/>
      <c r="KJV69" s="469"/>
      <c r="KJW69" s="469"/>
      <c r="KJX69" s="469"/>
      <c r="KJY69" s="469"/>
      <c r="KJZ69" s="469"/>
      <c r="KKA69" s="469"/>
      <c r="KKB69" s="469"/>
      <c r="KKC69" s="469"/>
      <c r="KKD69" s="469"/>
      <c r="KKE69" s="469"/>
      <c r="KKF69" s="469"/>
      <c r="KKG69" s="469"/>
      <c r="KKH69" s="469"/>
      <c r="KKI69" s="469"/>
      <c r="KKJ69" s="469"/>
      <c r="KKK69" s="469"/>
      <c r="KKL69" s="469"/>
      <c r="KKM69" s="469"/>
      <c r="KKN69" s="469"/>
      <c r="KKO69" s="469"/>
      <c r="KKP69" s="469"/>
      <c r="KKQ69" s="469"/>
      <c r="KKR69" s="469"/>
      <c r="KKS69" s="469"/>
      <c r="KKT69" s="469"/>
      <c r="KKU69" s="469"/>
      <c r="KKV69" s="469"/>
      <c r="KKW69" s="469"/>
      <c r="KKX69" s="469"/>
      <c r="KKY69" s="469"/>
      <c r="KKZ69" s="469"/>
      <c r="KLA69" s="469"/>
      <c r="KLB69" s="469"/>
      <c r="KLC69" s="469"/>
      <c r="KLD69" s="469"/>
      <c r="KLE69" s="469"/>
      <c r="KLF69" s="469"/>
      <c r="KLG69" s="469"/>
      <c r="KLH69" s="469"/>
      <c r="KLI69" s="469"/>
      <c r="KLJ69" s="469"/>
      <c r="KLK69" s="469"/>
      <c r="KLL69" s="469"/>
      <c r="KLM69" s="469"/>
      <c r="KLN69" s="469"/>
      <c r="KLO69" s="469"/>
      <c r="KLP69" s="469"/>
      <c r="KLQ69" s="469"/>
      <c r="KLR69" s="469"/>
      <c r="KLS69" s="469"/>
      <c r="KLT69" s="469"/>
      <c r="KLU69" s="469"/>
      <c r="KLV69" s="469"/>
      <c r="KLW69" s="469"/>
      <c r="KLX69" s="469"/>
      <c r="KLY69" s="469"/>
      <c r="KLZ69" s="469"/>
      <c r="KMA69" s="469"/>
      <c r="KMB69" s="469"/>
      <c r="KMC69" s="469"/>
      <c r="KMD69" s="469"/>
      <c r="KME69" s="469"/>
      <c r="KMF69" s="469"/>
      <c r="KMG69" s="469"/>
      <c r="KMH69" s="469"/>
      <c r="KMI69" s="469"/>
      <c r="KMJ69" s="469"/>
      <c r="KMK69" s="469"/>
      <c r="KML69" s="469"/>
      <c r="KMM69" s="469"/>
      <c r="KMN69" s="469"/>
      <c r="KMO69" s="469"/>
      <c r="KMP69" s="469"/>
      <c r="KMQ69" s="469"/>
      <c r="KMR69" s="469"/>
      <c r="KMS69" s="469"/>
      <c r="KMT69" s="469"/>
      <c r="KMU69" s="469"/>
      <c r="KMV69" s="469"/>
      <c r="KMW69" s="469"/>
      <c r="KMX69" s="469"/>
      <c r="KMY69" s="469"/>
      <c r="KMZ69" s="469"/>
      <c r="KNA69" s="469"/>
      <c r="KNB69" s="469"/>
      <c r="KNC69" s="469"/>
      <c r="KND69" s="469"/>
      <c r="KNE69" s="469"/>
      <c r="KNF69" s="469"/>
      <c r="KNG69" s="469"/>
      <c r="KNH69" s="469"/>
      <c r="KNI69" s="469"/>
      <c r="KNJ69" s="469"/>
      <c r="KNK69" s="469"/>
      <c r="KNL69" s="469"/>
      <c r="KNM69" s="469"/>
      <c r="KNN69" s="469"/>
      <c r="KNO69" s="469"/>
      <c r="KNP69" s="469"/>
      <c r="KNQ69" s="469"/>
      <c r="KNR69" s="469"/>
      <c r="KNS69" s="469"/>
      <c r="KNT69" s="469"/>
      <c r="KNU69" s="469"/>
      <c r="KNV69" s="469"/>
      <c r="KNW69" s="469"/>
      <c r="KNX69" s="469"/>
      <c r="KNY69" s="469"/>
      <c r="KNZ69" s="469"/>
      <c r="KOA69" s="469"/>
      <c r="KOB69" s="469"/>
      <c r="KOC69" s="469"/>
      <c r="KOD69" s="469"/>
      <c r="KOE69" s="469"/>
      <c r="KOF69" s="469"/>
      <c r="KOG69" s="469"/>
      <c r="KOH69" s="469"/>
      <c r="KOI69" s="469"/>
      <c r="KOJ69" s="469"/>
      <c r="KOK69" s="469"/>
      <c r="KOL69" s="469"/>
      <c r="KOM69" s="469"/>
      <c r="KON69" s="469"/>
      <c r="KOO69" s="469"/>
      <c r="KOP69" s="469"/>
      <c r="KOQ69" s="469"/>
      <c r="KOR69" s="469"/>
      <c r="KOS69" s="469"/>
      <c r="KOT69" s="469"/>
      <c r="KOU69" s="469"/>
      <c r="KOV69" s="469"/>
      <c r="KOW69" s="469"/>
      <c r="KOX69" s="469"/>
      <c r="KOY69" s="469"/>
      <c r="KOZ69" s="469"/>
      <c r="KPA69" s="469"/>
      <c r="KPB69" s="469"/>
      <c r="KPC69" s="469"/>
      <c r="KPD69" s="469"/>
      <c r="KPE69" s="469"/>
      <c r="KPF69" s="469"/>
      <c r="KPG69" s="469"/>
      <c r="KPH69" s="469"/>
      <c r="KPI69" s="469"/>
      <c r="KPJ69" s="469"/>
      <c r="KPK69" s="469"/>
      <c r="KPL69" s="469"/>
      <c r="KPM69" s="469"/>
      <c r="KPN69" s="469"/>
      <c r="KPO69" s="469"/>
      <c r="KPP69" s="469"/>
      <c r="KPQ69" s="469"/>
      <c r="KPR69" s="469"/>
      <c r="KPS69" s="469"/>
      <c r="KPT69" s="469"/>
      <c r="KPU69" s="469"/>
      <c r="KPV69" s="469"/>
      <c r="KPW69" s="469"/>
      <c r="KPX69" s="469"/>
      <c r="KPY69" s="469"/>
      <c r="KPZ69" s="469"/>
      <c r="KQA69" s="469"/>
      <c r="KQB69" s="469"/>
      <c r="KQC69" s="469"/>
      <c r="KQD69" s="469"/>
      <c r="KQE69" s="469"/>
      <c r="KQF69" s="469"/>
      <c r="KQG69" s="469"/>
      <c r="KQH69" s="469"/>
      <c r="KQI69" s="469"/>
      <c r="KQJ69" s="469"/>
      <c r="KQK69" s="469"/>
      <c r="KQL69" s="469"/>
      <c r="KQM69" s="469"/>
      <c r="KQN69" s="469"/>
      <c r="KQO69" s="469"/>
      <c r="KQP69" s="469"/>
      <c r="KQQ69" s="469"/>
      <c r="KQR69" s="469"/>
      <c r="KQS69" s="469"/>
      <c r="KQT69" s="469"/>
      <c r="KQU69" s="469"/>
      <c r="KQV69" s="469"/>
      <c r="KQW69" s="469"/>
      <c r="KQX69" s="469"/>
      <c r="KQY69" s="469"/>
      <c r="KQZ69" s="469"/>
      <c r="KRA69" s="469"/>
      <c r="KRB69" s="469"/>
      <c r="KRC69" s="469"/>
      <c r="KRD69" s="469"/>
      <c r="KRE69" s="469"/>
      <c r="KRF69" s="469"/>
      <c r="KRG69" s="469"/>
      <c r="KRH69" s="469"/>
      <c r="KRI69" s="469"/>
      <c r="KRJ69" s="469"/>
      <c r="KRK69" s="469"/>
      <c r="KRL69" s="469"/>
      <c r="KRM69" s="469"/>
      <c r="KRN69" s="469"/>
      <c r="KRO69" s="469"/>
      <c r="KRP69" s="469"/>
      <c r="KRQ69" s="469"/>
      <c r="KRR69" s="469"/>
      <c r="KRS69" s="469"/>
      <c r="KRT69" s="469"/>
      <c r="KRU69" s="469"/>
      <c r="KRV69" s="469"/>
      <c r="KRW69" s="469"/>
      <c r="KRX69" s="469"/>
      <c r="KRY69" s="469"/>
      <c r="KRZ69" s="469"/>
      <c r="KSA69" s="469"/>
      <c r="KSB69" s="469"/>
      <c r="KSC69" s="469"/>
      <c r="KSD69" s="469"/>
      <c r="KSE69" s="469"/>
      <c r="KSF69" s="469"/>
      <c r="KSG69" s="469"/>
      <c r="KSH69" s="469"/>
      <c r="KSI69" s="469"/>
      <c r="KSJ69" s="469"/>
      <c r="KSK69" s="469"/>
      <c r="KSL69" s="469"/>
      <c r="KSM69" s="469"/>
      <c r="KSN69" s="469"/>
      <c r="KSO69" s="469"/>
      <c r="KSP69" s="469"/>
      <c r="KSQ69" s="469"/>
      <c r="KSR69" s="469"/>
      <c r="KSS69" s="469"/>
      <c r="KST69" s="469"/>
      <c r="KSU69" s="469"/>
      <c r="KSV69" s="469"/>
      <c r="KSW69" s="469"/>
      <c r="KSX69" s="469"/>
      <c r="KSY69" s="469"/>
      <c r="KSZ69" s="469"/>
      <c r="KTA69" s="469"/>
      <c r="KTB69" s="469"/>
      <c r="KTC69" s="469"/>
      <c r="KTD69" s="469"/>
      <c r="KTE69" s="469"/>
      <c r="KTF69" s="469"/>
      <c r="KTG69" s="469"/>
      <c r="KTH69" s="469"/>
      <c r="KTI69" s="469"/>
      <c r="KTJ69" s="469"/>
      <c r="KTK69" s="469"/>
      <c r="KTL69" s="469"/>
      <c r="KTM69" s="469"/>
      <c r="KTN69" s="469"/>
      <c r="KTO69" s="469"/>
      <c r="KTP69" s="469"/>
      <c r="KTQ69" s="469"/>
      <c r="KTR69" s="469"/>
      <c r="KTS69" s="469"/>
      <c r="KTT69" s="469"/>
      <c r="KTU69" s="469"/>
      <c r="KTV69" s="469"/>
      <c r="KTW69" s="469"/>
      <c r="KTX69" s="469"/>
      <c r="KTY69" s="469"/>
      <c r="KTZ69" s="469"/>
      <c r="KUA69" s="469"/>
      <c r="KUB69" s="469"/>
      <c r="KUC69" s="469"/>
      <c r="KUD69" s="469"/>
      <c r="KUE69" s="469"/>
      <c r="KUF69" s="469"/>
      <c r="KUG69" s="469"/>
      <c r="KUH69" s="469"/>
      <c r="KUI69" s="469"/>
      <c r="KUJ69" s="469"/>
      <c r="KUK69" s="469"/>
      <c r="KUL69" s="469"/>
      <c r="KUM69" s="469"/>
      <c r="KUN69" s="469"/>
      <c r="KUO69" s="469"/>
      <c r="KUP69" s="469"/>
      <c r="KUQ69" s="469"/>
      <c r="KUR69" s="469"/>
      <c r="KUS69" s="469"/>
      <c r="KUT69" s="469"/>
      <c r="KUU69" s="469"/>
      <c r="KUV69" s="469"/>
      <c r="KUW69" s="469"/>
      <c r="KUX69" s="469"/>
      <c r="KUY69" s="469"/>
      <c r="KUZ69" s="469"/>
      <c r="KVA69" s="469"/>
      <c r="KVB69" s="469"/>
      <c r="KVC69" s="469"/>
      <c r="KVD69" s="469"/>
      <c r="KVE69" s="469"/>
      <c r="KVF69" s="469"/>
      <c r="KVG69" s="469"/>
      <c r="KVH69" s="469"/>
      <c r="KVI69" s="469"/>
      <c r="KVJ69" s="469"/>
      <c r="KVK69" s="469"/>
      <c r="KVL69" s="469"/>
      <c r="KVM69" s="469"/>
      <c r="KVN69" s="469"/>
      <c r="KVO69" s="469"/>
      <c r="KVP69" s="469"/>
      <c r="KVQ69" s="469"/>
      <c r="KVR69" s="469"/>
      <c r="KVS69" s="469"/>
      <c r="KVT69" s="469"/>
      <c r="KVU69" s="469"/>
      <c r="KVV69" s="469"/>
      <c r="KVW69" s="469"/>
      <c r="KVX69" s="469"/>
      <c r="KVY69" s="469"/>
      <c r="KVZ69" s="469"/>
      <c r="KWA69" s="469"/>
      <c r="KWB69" s="469"/>
      <c r="KWC69" s="469"/>
      <c r="KWD69" s="469"/>
      <c r="KWE69" s="469"/>
      <c r="KWF69" s="469"/>
      <c r="KWG69" s="469"/>
      <c r="KWH69" s="469"/>
      <c r="KWI69" s="469"/>
      <c r="KWJ69" s="469"/>
      <c r="KWK69" s="469"/>
      <c r="KWL69" s="469"/>
      <c r="KWM69" s="469"/>
      <c r="KWN69" s="469"/>
      <c r="KWO69" s="469"/>
      <c r="KWP69" s="469"/>
      <c r="KWQ69" s="469"/>
      <c r="KWR69" s="469"/>
      <c r="KWS69" s="469"/>
      <c r="KWT69" s="469"/>
      <c r="KWU69" s="469"/>
      <c r="KWV69" s="469"/>
      <c r="KWW69" s="469"/>
      <c r="KWX69" s="469"/>
      <c r="KWY69" s="469"/>
      <c r="KWZ69" s="469"/>
      <c r="KXA69" s="469"/>
      <c r="KXB69" s="469"/>
      <c r="KXC69" s="469"/>
      <c r="KXD69" s="469"/>
      <c r="KXE69" s="469"/>
      <c r="KXF69" s="469"/>
      <c r="KXG69" s="469"/>
      <c r="KXH69" s="469"/>
      <c r="KXI69" s="469"/>
      <c r="KXJ69" s="469"/>
      <c r="KXK69" s="469"/>
      <c r="KXL69" s="469"/>
      <c r="KXM69" s="469"/>
      <c r="KXN69" s="469"/>
      <c r="KXO69" s="469"/>
      <c r="KXP69" s="469"/>
      <c r="KXQ69" s="469"/>
      <c r="KXR69" s="469"/>
      <c r="KXS69" s="469"/>
      <c r="KXT69" s="469"/>
      <c r="KXU69" s="469"/>
      <c r="KXV69" s="469"/>
      <c r="KXW69" s="469"/>
      <c r="KXX69" s="469"/>
      <c r="KXY69" s="469"/>
      <c r="KXZ69" s="469"/>
      <c r="KYA69" s="469"/>
      <c r="KYB69" s="469"/>
      <c r="KYC69" s="469"/>
      <c r="KYD69" s="469"/>
      <c r="KYE69" s="469"/>
      <c r="KYF69" s="469"/>
      <c r="KYG69" s="469"/>
      <c r="KYH69" s="469"/>
      <c r="KYI69" s="469"/>
      <c r="KYJ69" s="469"/>
      <c r="KYK69" s="469"/>
      <c r="KYL69" s="469"/>
      <c r="KYM69" s="469"/>
      <c r="KYN69" s="469"/>
      <c r="KYO69" s="469"/>
      <c r="KYP69" s="469"/>
      <c r="KYQ69" s="469"/>
      <c r="KYR69" s="469"/>
      <c r="KYS69" s="469"/>
      <c r="KYT69" s="469"/>
      <c r="KYU69" s="469"/>
      <c r="KYV69" s="469"/>
      <c r="KYW69" s="469"/>
      <c r="KYX69" s="469"/>
      <c r="KYY69" s="469"/>
      <c r="KYZ69" s="469"/>
      <c r="KZA69" s="469"/>
      <c r="KZB69" s="469"/>
      <c r="KZC69" s="469"/>
      <c r="KZD69" s="469"/>
      <c r="KZE69" s="469"/>
      <c r="KZF69" s="469"/>
      <c r="KZG69" s="469"/>
      <c r="KZH69" s="469"/>
      <c r="KZI69" s="469"/>
      <c r="KZJ69" s="469"/>
      <c r="KZK69" s="469"/>
      <c r="KZL69" s="469"/>
      <c r="KZM69" s="469"/>
      <c r="KZN69" s="469"/>
      <c r="KZO69" s="469"/>
      <c r="KZP69" s="469"/>
      <c r="KZQ69" s="469"/>
      <c r="KZR69" s="469"/>
      <c r="KZS69" s="469"/>
      <c r="KZT69" s="469"/>
      <c r="KZU69" s="469"/>
      <c r="KZV69" s="469"/>
      <c r="KZW69" s="469"/>
      <c r="KZX69" s="469"/>
      <c r="KZY69" s="469"/>
      <c r="KZZ69" s="469"/>
      <c r="LAA69" s="469"/>
      <c r="LAB69" s="469"/>
      <c r="LAC69" s="469"/>
      <c r="LAD69" s="469"/>
      <c r="LAE69" s="469"/>
      <c r="LAF69" s="469"/>
      <c r="LAG69" s="469"/>
      <c r="LAH69" s="469"/>
      <c r="LAI69" s="469"/>
      <c r="LAJ69" s="469"/>
      <c r="LAK69" s="469"/>
      <c r="LAL69" s="469"/>
      <c r="LAM69" s="469"/>
      <c r="LAN69" s="469"/>
      <c r="LAO69" s="469"/>
      <c r="LAP69" s="469"/>
      <c r="LAQ69" s="469"/>
      <c r="LAR69" s="469"/>
      <c r="LAS69" s="469"/>
      <c r="LAT69" s="469"/>
      <c r="LAU69" s="469"/>
      <c r="LAV69" s="469"/>
      <c r="LAW69" s="469"/>
      <c r="LAX69" s="469"/>
      <c r="LAY69" s="469"/>
      <c r="LAZ69" s="469"/>
      <c r="LBA69" s="469"/>
      <c r="LBB69" s="469"/>
      <c r="LBC69" s="469"/>
      <c r="LBD69" s="469"/>
      <c r="LBE69" s="469"/>
      <c r="LBF69" s="469"/>
      <c r="LBG69" s="469"/>
      <c r="LBH69" s="469"/>
      <c r="LBI69" s="469"/>
      <c r="LBJ69" s="469"/>
      <c r="LBK69" s="469"/>
      <c r="LBL69" s="469"/>
      <c r="LBM69" s="469"/>
      <c r="LBN69" s="469"/>
      <c r="LBO69" s="469"/>
      <c r="LBP69" s="469"/>
      <c r="LBQ69" s="469"/>
      <c r="LBR69" s="469"/>
      <c r="LBS69" s="469"/>
      <c r="LBT69" s="469"/>
      <c r="LBU69" s="469"/>
      <c r="LBV69" s="469"/>
      <c r="LBW69" s="469"/>
      <c r="LBX69" s="469"/>
      <c r="LBY69" s="469"/>
      <c r="LBZ69" s="469"/>
      <c r="LCA69" s="469"/>
      <c r="LCB69" s="469"/>
      <c r="LCC69" s="469"/>
      <c r="LCD69" s="469"/>
      <c r="LCE69" s="469"/>
      <c r="LCF69" s="469"/>
      <c r="LCG69" s="469"/>
      <c r="LCH69" s="469"/>
      <c r="LCI69" s="469"/>
      <c r="LCJ69" s="469"/>
      <c r="LCK69" s="469"/>
      <c r="LCL69" s="469"/>
      <c r="LCM69" s="469"/>
      <c r="LCN69" s="469"/>
      <c r="LCO69" s="469"/>
      <c r="LCP69" s="469"/>
      <c r="LCQ69" s="469"/>
      <c r="LCR69" s="469"/>
      <c r="LCS69" s="469"/>
      <c r="LCT69" s="469"/>
      <c r="LCU69" s="469"/>
      <c r="LCV69" s="469"/>
      <c r="LCW69" s="469"/>
      <c r="LCX69" s="469"/>
      <c r="LCY69" s="469"/>
      <c r="LCZ69" s="469"/>
      <c r="LDA69" s="469"/>
      <c r="LDB69" s="469"/>
      <c r="LDC69" s="469"/>
      <c r="LDD69" s="469"/>
      <c r="LDE69" s="469"/>
      <c r="LDF69" s="469"/>
      <c r="LDG69" s="469"/>
      <c r="LDH69" s="469"/>
      <c r="LDI69" s="469"/>
      <c r="LDJ69" s="469"/>
      <c r="LDK69" s="469"/>
      <c r="LDL69" s="469"/>
      <c r="LDM69" s="469"/>
      <c r="LDN69" s="469"/>
      <c r="LDO69" s="469"/>
      <c r="LDP69" s="469"/>
      <c r="LDQ69" s="469"/>
      <c r="LDR69" s="469"/>
      <c r="LDS69" s="469"/>
      <c r="LDT69" s="469"/>
      <c r="LDU69" s="469"/>
      <c r="LDV69" s="469"/>
      <c r="LDW69" s="469"/>
      <c r="LDX69" s="469"/>
      <c r="LDY69" s="469"/>
      <c r="LDZ69" s="469"/>
      <c r="LEA69" s="469"/>
      <c r="LEB69" s="469"/>
      <c r="LEC69" s="469"/>
      <c r="LED69" s="469"/>
      <c r="LEE69" s="469"/>
      <c r="LEF69" s="469"/>
      <c r="LEG69" s="469"/>
      <c r="LEH69" s="469"/>
      <c r="LEI69" s="469"/>
      <c r="LEJ69" s="469"/>
      <c r="LEK69" s="469"/>
      <c r="LEL69" s="469"/>
      <c r="LEM69" s="469"/>
      <c r="LEN69" s="469"/>
      <c r="LEO69" s="469"/>
      <c r="LEP69" s="469"/>
      <c r="LEQ69" s="469"/>
      <c r="LER69" s="469"/>
      <c r="LES69" s="469"/>
      <c r="LET69" s="469"/>
      <c r="LEU69" s="469"/>
      <c r="LEV69" s="469"/>
      <c r="LEW69" s="469"/>
      <c r="LEX69" s="469"/>
      <c r="LEY69" s="469"/>
      <c r="LEZ69" s="469"/>
      <c r="LFA69" s="469"/>
      <c r="LFB69" s="469"/>
      <c r="LFC69" s="469"/>
      <c r="LFD69" s="469"/>
      <c r="LFE69" s="469"/>
      <c r="LFF69" s="469"/>
      <c r="LFG69" s="469"/>
      <c r="LFH69" s="469"/>
      <c r="LFI69" s="469"/>
      <c r="LFJ69" s="469"/>
      <c r="LFK69" s="469"/>
      <c r="LFL69" s="469"/>
      <c r="LFM69" s="469"/>
      <c r="LFN69" s="469"/>
      <c r="LFO69" s="469"/>
      <c r="LFP69" s="469"/>
      <c r="LFQ69" s="469"/>
      <c r="LFR69" s="469"/>
      <c r="LFS69" s="469"/>
      <c r="LFT69" s="469"/>
      <c r="LFU69" s="469"/>
      <c r="LFV69" s="469"/>
      <c r="LFW69" s="469"/>
      <c r="LFX69" s="469"/>
      <c r="LFY69" s="469"/>
      <c r="LFZ69" s="469"/>
      <c r="LGA69" s="469"/>
      <c r="LGB69" s="469"/>
      <c r="LGC69" s="469"/>
      <c r="LGD69" s="469"/>
      <c r="LGE69" s="469"/>
      <c r="LGF69" s="469"/>
      <c r="LGG69" s="469"/>
      <c r="LGH69" s="469"/>
      <c r="LGI69" s="469"/>
      <c r="LGJ69" s="469"/>
      <c r="LGK69" s="469"/>
      <c r="LGL69" s="469"/>
      <c r="LGM69" s="469"/>
      <c r="LGN69" s="469"/>
      <c r="LGO69" s="469"/>
      <c r="LGP69" s="469"/>
      <c r="LGQ69" s="469"/>
      <c r="LGR69" s="469"/>
      <c r="LGS69" s="469"/>
      <c r="LGT69" s="469"/>
      <c r="LGU69" s="469"/>
      <c r="LGV69" s="469"/>
      <c r="LGW69" s="469"/>
      <c r="LGX69" s="469"/>
      <c r="LGY69" s="469"/>
      <c r="LGZ69" s="469"/>
      <c r="LHA69" s="469"/>
      <c r="LHB69" s="469"/>
      <c r="LHC69" s="469"/>
      <c r="LHD69" s="469"/>
      <c r="LHE69" s="469"/>
      <c r="LHF69" s="469"/>
      <c r="LHG69" s="469"/>
      <c r="LHH69" s="469"/>
      <c r="LHI69" s="469"/>
      <c r="LHJ69" s="469"/>
      <c r="LHK69" s="469"/>
      <c r="LHL69" s="469"/>
      <c r="LHM69" s="469"/>
      <c r="LHN69" s="469"/>
      <c r="LHO69" s="469"/>
      <c r="LHP69" s="469"/>
      <c r="LHQ69" s="469"/>
      <c r="LHR69" s="469"/>
      <c r="LHS69" s="469"/>
      <c r="LHT69" s="469"/>
      <c r="LHU69" s="469"/>
      <c r="LHV69" s="469"/>
      <c r="LHW69" s="469"/>
      <c r="LHX69" s="469"/>
      <c r="LHY69" s="469"/>
      <c r="LHZ69" s="469"/>
      <c r="LIA69" s="469"/>
      <c r="LIB69" s="469"/>
      <c r="LIC69" s="469"/>
      <c r="LID69" s="469"/>
      <c r="LIE69" s="469"/>
      <c r="LIF69" s="469"/>
      <c r="LIG69" s="469"/>
      <c r="LIH69" s="469"/>
      <c r="LII69" s="469"/>
      <c r="LIJ69" s="469"/>
      <c r="LIK69" s="469"/>
      <c r="LIL69" s="469"/>
      <c r="LIM69" s="469"/>
      <c r="LIN69" s="469"/>
      <c r="LIO69" s="469"/>
      <c r="LIP69" s="469"/>
      <c r="LIQ69" s="469"/>
      <c r="LIR69" s="469"/>
      <c r="LIS69" s="469"/>
      <c r="LIT69" s="469"/>
      <c r="LIU69" s="469"/>
      <c r="LIV69" s="469"/>
      <c r="LIW69" s="469"/>
      <c r="LIX69" s="469"/>
      <c r="LIY69" s="469"/>
      <c r="LIZ69" s="469"/>
      <c r="LJA69" s="469"/>
      <c r="LJB69" s="469"/>
      <c r="LJC69" s="469"/>
      <c r="LJD69" s="469"/>
      <c r="LJE69" s="469"/>
      <c r="LJF69" s="469"/>
      <c r="LJG69" s="469"/>
      <c r="LJH69" s="469"/>
      <c r="LJI69" s="469"/>
      <c r="LJJ69" s="469"/>
      <c r="LJK69" s="469"/>
      <c r="LJL69" s="469"/>
      <c r="LJM69" s="469"/>
      <c r="LJN69" s="469"/>
      <c r="LJO69" s="469"/>
      <c r="LJP69" s="469"/>
      <c r="LJQ69" s="469"/>
      <c r="LJR69" s="469"/>
      <c r="LJS69" s="469"/>
      <c r="LJT69" s="469"/>
      <c r="LJU69" s="469"/>
      <c r="LJV69" s="469"/>
      <c r="LJW69" s="469"/>
      <c r="LJX69" s="469"/>
      <c r="LJY69" s="469"/>
      <c r="LJZ69" s="469"/>
      <c r="LKA69" s="469"/>
      <c r="LKB69" s="469"/>
      <c r="LKC69" s="469"/>
      <c r="LKD69" s="469"/>
      <c r="LKE69" s="469"/>
      <c r="LKF69" s="469"/>
      <c r="LKG69" s="469"/>
      <c r="LKH69" s="469"/>
      <c r="LKI69" s="469"/>
      <c r="LKJ69" s="469"/>
      <c r="LKK69" s="469"/>
      <c r="LKL69" s="469"/>
      <c r="LKM69" s="469"/>
      <c r="LKN69" s="469"/>
      <c r="LKO69" s="469"/>
      <c r="LKP69" s="469"/>
      <c r="LKQ69" s="469"/>
      <c r="LKR69" s="469"/>
      <c r="LKS69" s="469"/>
      <c r="LKT69" s="469"/>
      <c r="LKU69" s="469"/>
      <c r="LKV69" s="469"/>
      <c r="LKW69" s="469"/>
      <c r="LKX69" s="469"/>
      <c r="LKY69" s="469"/>
      <c r="LKZ69" s="469"/>
      <c r="LLA69" s="469"/>
      <c r="LLB69" s="469"/>
      <c r="LLC69" s="469"/>
      <c r="LLD69" s="469"/>
      <c r="LLE69" s="469"/>
      <c r="LLF69" s="469"/>
      <c r="LLG69" s="469"/>
      <c r="LLH69" s="469"/>
      <c r="LLI69" s="469"/>
      <c r="LLJ69" s="469"/>
      <c r="LLK69" s="469"/>
      <c r="LLL69" s="469"/>
      <c r="LLM69" s="469"/>
      <c r="LLN69" s="469"/>
      <c r="LLO69" s="469"/>
      <c r="LLP69" s="469"/>
      <c r="LLQ69" s="469"/>
      <c r="LLR69" s="469"/>
      <c r="LLS69" s="469"/>
      <c r="LLT69" s="469"/>
      <c r="LLU69" s="469"/>
      <c r="LLV69" s="469"/>
      <c r="LLW69" s="469"/>
      <c r="LLX69" s="469"/>
      <c r="LLY69" s="469"/>
      <c r="LLZ69" s="469"/>
      <c r="LMA69" s="469"/>
      <c r="LMB69" s="469"/>
      <c r="LMC69" s="469"/>
      <c r="LMD69" s="469"/>
      <c r="LME69" s="469"/>
      <c r="LMF69" s="469"/>
      <c r="LMG69" s="469"/>
      <c r="LMH69" s="469"/>
      <c r="LMI69" s="469"/>
      <c r="LMJ69" s="469"/>
      <c r="LMK69" s="469"/>
      <c r="LML69" s="469"/>
      <c r="LMM69" s="469"/>
      <c r="LMN69" s="469"/>
      <c r="LMO69" s="469"/>
      <c r="LMP69" s="469"/>
      <c r="LMQ69" s="469"/>
      <c r="LMR69" s="469"/>
      <c r="LMS69" s="469"/>
      <c r="LMT69" s="469"/>
      <c r="LMU69" s="469"/>
      <c r="LMV69" s="469"/>
      <c r="LMW69" s="469"/>
      <c r="LMX69" s="469"/>
      <c r="LMY69" s="469"/>
      <c r="LMZ69" s="469"/>
      <c r="LNA69" s="469"/>
      <c r="LNB69" s="469"/>
      <c r="LNC69" s="469"/>
      <c r="LND69" s="469"/>
      <c r="LNE69" s="469"/>
      <c r="LNF69" s="469"/>
      <c r="LNG69" s="469"/>
      <c r="LNH69" s="469"/>
      <c r="LNI69" s="469"/>
      <c r="LNJ69" s="469"/>
      <c r="LNK69" s="469"/>
      <c r="LNL69" s="469"/>
      <c r="LNM69" s="469"/>
      <c r="LNN69" s="469"/>
      <c r="LNO69" s="469"/>
      <c r="LNP69" s="469"/>
      <c r="LNQ69" s="469"/>
      <c r="LNR69" s="469"/>
      <c r="LNS69" s="469"/>
      <c r="LNT69" s="469"/>
      <c r="LNU69" s="469"/>
      <c r="LNV69" s="469"/>
      <c r="LNW69" s="469"/>
      <c r="LNX69" s="469"/>
      <c r="LNY69" s="469"/>
      <c r="LNZ69" s="469"/>
      <c r="LOA69" s="469"/>
      <c r="LOB69" s="469"/>
      <c r="LOC69" s="469"/>
      <c r="LOD69" s="469"/>
      <c r="LOE69" s="469"/>
      <c r="LOF69" s="469"/>
      <c r="LOG69" s="469"/>
      <c r="LOH69" s="469"/>
      <c r="LOI69" s="469"/>
      <c r="LOJ69" s="469"/>
      <c r="LOK69" s="469"/>
      <c r="LOL69" s="469"/>
      <c r="LOM69" s="469"/>
      <c r="LON69" s="469"/>
      <c r="LOO69" s="469"/>
      <c r="LOP69" s="469"/>
      <c r="LOQ69" s="469"/>
      <c r="LOR69" s="469"/>
      <c r="LOS69" s="469"/>
      <c r="LOT69" s="469"/>
      <c r="LOU69" s="469"/>
      <c r="LOV69" s="469"/>
      <c r="LOW69" s="469"/>
      <c r="LOX69" s="469"/>
      <c r="LOY69" s="469"/>
      <c r="LOZ69" s="469"/>
      <c r="LPA69" s="469"/>
      <c r="LPB69" s="469"/>
      <c r="LPC69" s="469"/>
      <c r="LPD69" s="469"/>
      <c r="LPE69" s="469"/>
      <c r="LPF69" s="469"/>
      <c r="LPG69" s="469"/>
      <c r="LPH69" s="469"/>
      <c r="LPI69" s="469"/>
      <c r="LPJ69" s="469"/>
      <c r="LPK69" s="469"/>
      <c r="LPL69" s="469"/>
      <c r="LPM69" s="469"/>
      <c r="LPN69" s="469"/>
      <c r="LPO69" s="469"/>
      <c r="LPP69" s="469"/>
      <c r="LPQ69" s="469"/>
      <c r="LPR69" s="469"/>
      <c r="LPS69" s="469"/>
      <c r="LPT69" s="469"/>
      <c r="LPU69" s="469"/>
      <c r="LPV69" s="469"/>
      <c r="LPW69" s="469"/>
      <c r="LPX69" s="469"/>
      <c r="LPY69" s="469"/>
      <c r="LPZ69" s="469"/>
      <c r="LQA69" s="469"/>
      <c r="LQB69" s="469"/>
      <c r="LQC69" s="469"/>
      <c r="LQD69" s="469"/>
      <c r="LQE69" s="469"/>
      <c r="LQF69" s="469"/>
      <c r="LQG69" s="469"/>
      <c r="LQH69" s="469"/>
      <c r="LQI69" s="469"/>
      <c r="LQJ69" s="469"/>
      <c r="LQK69" s="469"/>
      <c r="LQL69" s="469"/>
      <c r="LQM69" s="469"/>
      <c r="LQN69" s="469"/>
      <c r="LQO69" s="469"/>
      <c r="LQP69" s="469"/>
      <c r="LQQ69" s="469"/>
      <c r="LQR69" s="469"/>
      <c r="LQS69" s="469"/>
      <c r="LQT69" s="469"/>
      <c r="LQU69" s="469"/>
      <c r="LQV69" s="469"/>
      <c r="LQW69" s="469"/>
      <c r="LQX69" s="469"/>
      <c r="LQY69" s="469"/>
      <c r="LQZ69" s="469"/>
      <c r="LRA69" s="469"/>
      <c r="LRB69" s="469"/>
      <c r="LRC69" s="469"/>
      <c r="LRD69" s="469"/>
      <c r="LRE69" s="469"/>
      <c r="LRF69" s="469"/>
      <c r="LRG69" s="469"/>
      <c r="LRH69" s="469"/>
      <c r="LRI69" s="469"/>
      <c r="LRJ69" s="469"/>
      <c r="LRK69" s="469"/>
      <c r="LRL69" s="469"/>
      <c r="LRM69" s="469"/>
      <c r="LRN69" s="469"/>
      <c r="LRO69" s="469"/>
      <c r="LRP69" s="469"/>
      <c r="LRQ69" s="469"/>
      <c r="LRR69" s="469"/>
      <c r="LRS69" s="469"/>
      <c r="LRT69" s="469"/>
      <c r="LRU69" s="469"/>
      <c r="LRV69" s="469"/>
      <c r="LRW69" s="469"/>
      <c r="LRX69" s="469"/>
      <c r="LRY69" s="469"/>
      <c r="LRZ69" s="469"/>
      <c r="LSA69" s="469"/>
      <c r="LSB69" s="469"/>
      <c r="LSC69" s="469"/>
      <c r="LSD69" s="469"/>
      <c r="LSE69" s="469"/>
      <c r="LSF69" s="469"/>
      <c r="LSG69" s="469"/>
      <c r="LSH69" s="469"/>
      <c r="LSI69" s="469"/>
      <c r="LSJ69" s="469"/>
      <c r="LSK69" s="469"/>
      <c r="LSL69" s="469"/>
      <c r="LSM69" s="469"/>
      <c r="LSN69" s="469"/>
      <c r="LSO69" s="469"/>
      <c r="LSP69" s="469"/>
      <c r="LSQ69" s="469"/>
      <c r="LSR69" s="469"/>
      <c r="LSS69" s="469"/>
      <c r="LST69" s="469"/>
      <c r="LSU69" s="469"/>
      <c r="LSV69" s="469"/>
      <c r="LSW69" s="469"/>
      <c r="LSX69" s="469"/>
      <c r="LSY69" s="469"/>
      <c r="LSZ69" s="469"/>
      <c r="LTA69" s="469"/>
      <c r="LTB69" s="469"/>
      <c r="LTC69" s="469"/>
      <c r="LTD69" s="469"/>
      <c r="LTE69" s="469"/>
      <c r="LTF69" s="469"/>
      <c r="LTG69" s="469"/>
      <c r="LTH69" s="469"/>
      <c r="LTI69" s="469"/>
      <c r="LTJ69" s="469"/>
      <c r="LTK69" s="469"/>
      <c r="LTL69" s="469"/>
      <c r="LTM69" s="469"/>
      <c r="LTN69" s="469"/>
      <c r="LTO69" s="469"/>
      <c r="LTP69" s="469"/>
      <c r="LTQ69" s="469"/>
      <c r="LTR69" s="469"/>
      <c r="LTS69" s="469"/>
      <c r="LTT69" s="469"/>
      <c r="LTU69" s="469"/>
      <c r="LTV69" s="469"/>
      <c r="LTW69" s="469"/>
      <c r="LTX69" s="469"/>
      <c r="LTY69" s="469"/>
      <c r="LTZ69" s="469"/>
      <c r="LUA69" s="469"/>
      <c r="LUB69" s="469"/>
      <c r="LUC69" s="469"/>
      <c r="LUD69" s="469"/>
      <c r="LUE69" s="469"/>
      <c r="LUF69" s="469"/>
      <c r="LUG69" s="469"/>
      <c r="LUH69" s="469"/>
      <c r="LUI69" s="469"/>
      <c r="LUJ69" s="469"/>
      <c r="LUK69" s="469"/>
      <c r="LUL69" s="469"/>
      <c r="LUM69" s="469"/>
      <c r="LUN69" s="469"/>
      <c r="LUO69" s="469"/>
      <c r="LUP69" s="469"/>
      <c r="LUQ69" s="469"/>
      <c r="LUR69" s="469"/>
      <c r="LUS69" s="469"/>
      <c r="LUT69" s="469"/>
      <c r="LUU69" s="469"/>
      <c r="LUV69" s="469"/>
      <c r="LUW69" s="469"/>
      <c r="LUX69" s="469"/>
      <c r="LUY69" s="469"/>
      <c r="LUZ69" s="469"/>
      <c r="LVA69" s="469"/>
      <c r="LVB69" s="469"/>
      <c r="LVC69" s="469"/>
      <c r="LVD69" s="469"/>
      <c r="LVE69" s="469"/>
      <c r="LVF69" s="469"/>
      <c r="LVG69" s="469"/>
      <c r="LVH69" s="469"/>
      <c r="LVI69" s="469"/>
      <c r="LVJ69" s="469"/>
      <c r="LVK69" s="469"/>
      <c r="LVL69" s="469"/>
      <c r="LVM69" s="469"/>
      <c r="LVN69" s="469"/>
      <c r="LVO69" s="469"/>
      <c r="LVP69" s="469"/>
      <c r="LVQ69" s="469"/>
      <c r="LVR69" s="469"/>
      <c r="LVS69" s="469"/>
      <c r="LVT69" s="469"/>
      <c r="LVU69" s="469"/>
      <c r="LVV69" s="469"/>
      <c r="LVW69" s="469"/>
      <c r="LVX69" s="469"/>
      <c r="LVY69" s="469"/>
      <c r="LVZ69" s="469"/>
      <c r="LWA69" s="469"/>
      <c r="LWB69" s="469"/>
      <c r="LWC69" s="469"/>
      <c r="LWD69" s="469"/>
      <c r="LWE69" s="469"/>
      <c r="LWF69" s="469"/>
      <c r="LWG69" s="469"/>
      <c r="LWH69" s="469"/>
      <c r="LWI69" s="469"/>
      <c r="LWJ69" s="469"/>
      <c r="LWK69" s="469"/>
      <c r="LWL69" s="469"/>
      <c r="LWM69" s="469"/>
      <c r="LWN69" s="469"/>
      <c r="LWO69" s="469"/>
      <c r="LWP69" s="469"/>
      <c r="LWQ69" s="469"/>
      <c r="LWR69" s="469"/>
      <c r="LWS69" s="469"/>
      <c r="LWT69" s="469"/>
      <c r="LWU69" s="469"/>
      <c r="LWV69" s="469"/>
      <c r="LWW69" s="469"/>
      <c r="LWX69" s="469"/>
      <c r="LWY69" s="469"/>
      <c r="LWZ69" s="469"/>
      <c r="LXA69" s="469"/>
      <c r="LXB69" s="469"/>
      <c r="LXC69" s="469"/>
      <c r="LXD69" s="469"/>
      <c r="LXE69" s="469"/>
      <c r="LXF69" s="469"/>
      <c r="LXG69" s="469"/>
      <c r="LXH69" s="469"/>
      <c r="LXI69" s="469"/>
      <c r="LXJ69" s="469"/>
      <c r="LXK69" s="469"/>
      <c r="LXL69" s="469"/>
      <c r="LXM69" s="469"/>
      <c r="LXN69" s="469"/>
      <c r="LXO69" s="469"/>
      <c r="LXP69" s="469"/>
      <c r="LXQ69" s="469"/>
      <c r="LXR69" s="469"/>
      <c r="LXS69" s="469"/>
      <c r="LXT69" s="469"/>
      <c r="LXU69" s="469"/>
      <c r="LXV69" s="469"/>
      <c r="LXW69" s="469"/>
      <c r="LXX69" s="469"/>
      <c r="LXY69" s="469"/>
      <c r="LXZ69" s="469"/>
      <c r="LYA69" s="469"/>
      <c r="LYB69" s="469"/>
      <c r="LYC69" s="469"/>
      <c r="LYD69" s="469"/>
      <c r="LYE69" s="469"/>
      <c r="LYF69" s="469"/>
      <c r="LYG69" s="469"/>
      <c r="LYH69" s="469"/>
      <c r="LYI69" s="469"/>
      <c r="LYJ69" s="469"/>
      <c r="LYK69" s="469"/>
      <c r="LYL69" s="469"/>
      <c r="LYM69" s="469"/>
      <c r="LYN69" s="469"/>
      <c r="LYO69" s="469"/>
      <c r="LYP69" s="469"/>
      <c r="LYQ69" s="469"/>
      <c r="LYR69" s="469"/>
      <c r="LYS69" s="469"/>
      <c r="LYT69" s="469"/>
      <c r="LYU69" s="469"/>
      <c r="LYV69" s="469"/>
      <c r="LYW69" s="469"/>
      <c r="LYX69" s="469"/>
      <c r="LYY69" s="469"/>
      <c r="LYZ69" s="469"/>
      <c r="LZA69" s="469"/>
      <c r="LZB69" s="469"/>
      <c r="LZC69" s="469"/>
      <c r="LZD69" s="469"/>
      <c r="LZE69" s="469"/>
      <c r="LZF69" s="469"/>
      <c r="LZG69" s="469"/>
      <c r="LZH69" s="469"/>
      <c r="LZI69" s="469"/>
      <c r="LZJ69" s="469"/>
      <c r="LZK69" s="469"/>
      <c r="LZL69" s="469"/>
      <c r="LZM69" s="469"/>
      <c r="LZN69" s="469"/>
      <c r="LZO69" s="469"/>
      <c r="LZP69" s="469"/>
      <c r="LZQ69" s="469"/>
      <c r="LZR69" s="469"/>
      <c r="LZS69" s="469"/>
      <c r="LZT69" s="469"/>
      <c r="LZU69" s="469"/>
      <c r="LZV69" s="469"/>
      <c r="LZW69" s="469"/>
      <c r="LZX69" s="469"/>
      <c r="LZY69" s="469"/>
      <c r="LZZ69" s="469"/>
      <c r="MAA69" s="469"/>
      <c r="MAB69" s="469"/>
      <c r="MAC69" s="469"/>
      <c r="MAD69" s="469"/>
      <c r="MAE69" s="469"/>
      <c r="MAF69" s="469"/>
      <c r="MAG69" s="469"/>
      <c r="MAH69" s="469"/>
      <c r="MAI69" s="469"/>
      <c r="MAJ69" s="469"/>
      <c r="MAK69" s="469"/>
      <c r="MAL69" s="469"/>
      <c r="MAM69" s="469"/>
      <c r="MAN69" s="469"/>
      <c r="MAO69" s="469"/>
      <c r="MAP69" s="469"/>
      <c r="MAQ69" s="469"/>
      <c r="MAR69" s="469"/>
      <c r="MAS69" s="469"/>
      <c r="MAT69" s="469"/>
      <c r="MAU69" s="469"/>
      <c r="MAV69" s="469"/>
      <c r="MAW69" s="469"/>
      <c r="MAX69" s="469"/>
      <c r="MAY69" s="469"/>
      <c r="MAZ69" s="469"/>
      <c r="MBA69" s="469"/>
      <c r="MBB69" s="469"/>
      <c r="MBC69" s="469"/>
      <c r="MBD69" s="469"/>
      <c r="MBE69" s="469"/>
      <c r="MBF69" s="469"/>
      <c r="MBG69" s="469"/>
      <c r="MBH69" s="469"/>
      <c r="MBI69" s="469"/>
      <c r="MBJ69" s="469"/>
      <c r="MBK69" s="469"/>
      <c r="MBL69" s="469"/>
      <c r="MBM69" s="469"/>
      <c r="MBN69" s="469"/>
      <c r="MBO69" s="469"/>
      <c r="MBP69" s="469"/>
      <c r="MBQ69" s="469"/>
      <c r="MBR69" s="469"/>
      <c r="MBS69" s="469"/>
      <c r="MBT69" s="469"/>
      <c r="MBU69" s="469"/>
      <c r="MBV69" s="469"/>
      <c r="MBW69" s="469"/>
      <c r="MBX69" s="469"/>
      <c r="MBY69" s="469"/>
      <c r="MBZ69" s="469"/>
      <c r="MCA69" s="469"/>
      <c r="MCB69" s="469"/>
      <c r="MCC69" s="469"/>
      <c r="MCD69" s="469"/>
      <c r="MCE69" s="469"/>
      <c r="MCF69" s="469"/>
      <c r="MCG69" s="469"/>
      <c r="MCH69" s="469"/>
      <c r="MCI69" s="469"/>
      <c r="MCJ69" s="469"/>
      <c r="MCK69" s="469"/>
      <c r="MCL69" s="469"/>
      <c r="MCM69" s="469"/>
      <c r="MCN69" s="469"/>
      <c r="MCO69" s="469"/>
      <c r="MCP69" s="469"/>
      <c r="MCQ69" s="469"/>
      <c r="MCR69" s="469"/>
      <c r="MCS69" s="469"/>
      <c r="MCT69" s="469"/>
      <c r="MCU69" s="469"/>
      <c r="MCV69" s="469"/>
      <c r="MCW69" s="469"/>
      <c r="MCX69" s="469"/>
      <c r="MCY69" s="469"/>
      <c r="MCZ69" s="469"/>
      <c r="MDA69" s="469"/>
      <c r="MDB69" s="469"/>
      <c r="MDC69" s="469"/>
      <c r="MDD69" s="469"/>
      <c r="MDE69" s="469"/>
      <c r="MDF69" s="469"/>
      <c r="MDG69" s="469"/>
      <c r="MDH69" s="469"/>
      <c r="MDI69" s="469"/>
      <c r="MDJ69" s="469"/>
      <c r="MDK69" s="469"/>
      <c r="MDL69" s="469"/>
      <c r="MDM69" s="469"/>
      <c r="MDN69" s="469"/>
      <c r="MDO69" s="469"/>
      <c r="MDP69" s="469"/>
      <c r="MDQ69" s="469"/>
      <c r="MDR69" s="469"/>
      <c r="MDS69" s="469"/>
      <c r="MDT69" s="469"/>
      <c r="MDU69" s="469"/>
      <c r="MDV69" s="469"/>
      <c r="MDW69" s="469"/>
      <c r="MDX69" s="469"/>
      <c r="MDY69" s="469"/>
      <c r="MDZ69" s="469"/>
      <c r="MEA69" s="469"/>
      <c r="MEB69" s="469"/>
      <c r="MEC69" s="469"/>
      <c r="MED69" s="469"/>
      <c r="MEE69" s="469"/>
      <c r="MEF69" s="469"/>
      <c r="MEG69" s="469"/>
      <c r="MEH69" s="469"/>
      <c r="MEI69" s="469"/>
      <c r="MEJ69" s="469"/>
      <c r="MEK69" s="469"/>
      <c r="MEL69" s="469"/>
      <c r="MEM69" s="469"/>
      <c r="MEN69" s="469"/>
      <c r="MEO69" s="469"/>
      <c r="MEP69" s="469"/>
      <c r="MEQ69" s="469"/>
      <c r="MER69" s="469"/>
      <c r="MES69" s="469"/>
      <c r="MET69" s="469"/>
      <c r="MEU69" s="469"/>
      <c r="MEV69" s="469"/>
      <c r="MEW69" s="469"/>
      <c r="MEX69" s="469"/>
      <c r="MEY69" s="469"/>
      <c r="MEZ69" s="469"/>
      <c r="MFA69" s="469"/>
      <c r="MFB69" s="469"/>
      <c r="MFC69" s="469"/>
      <c r="MFD69" s="469"/>
      <c r="MFE69" s="469"/>
      <c r="MFF69" s="469"/>
      <c r="MFG69" s="469"/>
      <c r="MFH69" s="469"/>
      <c r="MFI69" s="469"/>
      <c r="MFJ69" s="469"/>
      <c r="MFK69" s="469"/>
      <c r="MFL69" s="469"/>
      <c r="MFM69" s="469"/>
      <c r="MFN69" s="469"/>
      <c r="MFO69" s="469"/>
      <c r="MFP69" s="469"/>
      <c r="MFQ69" s="469"/>
      <c r="MFR69" s="469"/>
      <c r="MFS69" s="469"/>
      <c r="MFT69" s="469"/>
      <c r="MFU69" s="469"/>
      <c r="MFV69" s="469"/>
      <c r="MFW69" s="469"/>
      <c r="MFX69" s="469"/>
      <c r="MFY69" s="469"/>
      <c r="MFZ69" s="469"/>
      <c r="MGA69" s="469"/>
      <c r="MGB69" s="469"/>
      <c r="MGC69" s="469"/>
      <c r="MGD69" s="469"/>
      <c r="MGE69" s="469"/>
      <c r="MGF69" s="469"/>
      <c r="MGG69" s="469"/>
      <c r="MGH69" s="469"/>
      <c r="MGI69" s="469"/>
      <c r="MGJ69" s="469"/>
      <c r="MGK69" s="469"/>
      <c r="MGL69" s="469"/>
      <c r="MGM69" s="469"/>
      <c r="MGN69" s="469"/>
      <c r="MGO69" s="469"/>
      <c r="MGP69" s="469"/>
      <c r="MGQ69" s="469"/>
      <c r="MGR69" s="469"/>
      <c r="MGS69" s="469"/>
      <c r="MGT69" s="469"/>
      <c r="MGU69" s="469"/>
      <c r="MGV69" s="469"/>
      <c r="MGW69" s="469"/>
      <c r="MGX69" s="469"/>
      <c r="MGY69" s="469"/>
      <c r="MGZ69" s="469"/>
      <c r="MHA69" s="469"/>
      <c r="MHB69" s="469"/>
      <c r="MHC69" s="469"/>
      <c r="MHD69" s="469"/>
      <c r="MHE69" s="469"/>
      <c r="MHF69" s="469"/>
      <c r="MHG69" s="469"/>
      <c r="MHH69" s="469"/>
      <c r="MHI69" s="469"/>
      <c r="MHJ69" s="469"/>
      <c r="MHK69" s="469"/>
      <c r="MHL69" s="469"/>
      <c r="MHM69" s="469"/>
      <c r="MHN69" s="469"/>
      <c r="MHO69" s="469"/>
      <c r="MHP69" s="469"/>
      <c r="MHQ69" s="469"/>
      <c r="MHR69" s="469"/>
      <c r="MHS69" s="469"/>
      <c r="MHT69" s="469"/>
      <c r="MHU69" s="469"/>
      <c r="MHV69" s="469"/>
      <c r="MHW69" s="469"/>
      <c r="MHX69" s="469"/>
      <c r="MHY69" s="469"/>
      <c r="MHZ69" s="469"/>
      <c r="MIA69" s="469"/>
      <c r="MIB69" s="469"/>
      <c r="MIC69" s="469"/>
      <c r="MID69" s="469"/>
      <c r="MIE69" s="469"/>
      <c r="MIF69" s="469"/>
      <c r="MIG69" s="469"/>
      <c r="MIH69" s="469"/>
      <c r="MII69" s="469"/>
      <c r="MIJ69" s="469"/>
      <c r="MIK69" s="469"/>
      <c r="MIL69" s="469"/>
      <c r="MIM69" s="469"/>
      <c r="MIN69" s="469"/>
      <c r="MIO69" s="469"/>
      <c r="MIP69" s="469"/>
      <c r="MIQ69" s="469"/>
      <c r="MIR69" s="469"/>
      <c r="MIS69" s="469"/>
      <c r="MIT69" s="469"/>
      <c r="MIU69" s="469"/>
      <c r="MIV69" s="469"/>
      <c r="MIW69" s="469"/>
      <c r="MIX69" s="469"/>
      <c r="MIY69" s="469"/>
      <c r="MIZ69" s="469"/>
      <c r="MJA69" s="469"/>
      <c r="MJB69" s="469"/>
      <c r="MJC69" s="469"/>
      <c r="MJD69" s="469"/>
      <c r="MJE69" s="469"/>
      <c r="MJF69" s="469"/>
      <c r="MJG69" s="469"/>
      <c r="MJH69" s="469"/>
      <c r="MJI69" s="469"/>
      <c r="MJJ69" s="469"/>
      <c r="MJK69" s="469"/>
      <c r="MJL69" s="469"/>
      <c r="MJM69" s="469"/>
      <c r="MJN69" s="469"/>
      <c r="MJO69" s="469"/>
      <c r="MJP69" s="469"/>
      <c r="MJQ69" s="469"/>
      <c r="MJR69" s="469"/>
      <c r="MJS69" s="469"/>
      <c r="MJT69" s="469"/>
      <c r="MJU69" s="469"/>
      <c r="MJV69" s="469"/>
      <c r="MJW69" s="469"/>
      <c r="MJX69" s="469"/>
      <c r="MJY69" s="469"/>
      <c r="MJZ69" s="469"/>
      <c r="MKA69" s="469"/>
      <c r="MKB69" s="469"/>
      <c r="MKC69" s="469"/>
      <c r="MKD69" s="469"/>
      <c r="MKE69" s="469"/>
      <c r="MKF69" s="469"/>
      <c r="MKG69" s="469"/>
      <c r="MKH69" s="469"/>
      <c r="MKI69" s="469"/>
      <c r="MKJ69" s="469"/>
      <c r="MKK69" s="469"/>
      <c r="MKL69" s="469"/>
      <c r="MKM69" s="469"/>
      <c r="MKN69" s="469"/>
      <c r="MKO69" s="469"/>
      <c r="MKP69" s="469"/>
      <c r="MKQ69" s="469"/>
      <c r="MKR69" s="469"/>
      <c r="MKS69" s="469"/>
      <c r="MKT69" s="469"/>
      <c r="MKU69" s="469"/>
      <c r="MKV69" s="469"/>
      <c r="MKW69" s="469"/>
      <c r="MKX69" s="469"/>
      <c r="MKY69" s="469"/>
      <c r="MKZ69" s="469"/>
      <c r="MLA69" s="469"/>
      <c r="MLB69" s="469"/>
      <c r="MLC69" s="469"/>
      <c r="MLD69" s="469"/>
      <c r="MLE69" s="469"/>
      <c r="MLF69" s="469"/>
      <c r="MLG69" s="469"/>
      <c r="MLH69" s="469"/>
      <c r="MLI69" s="469"/>
      <c r="MLJ69" s="469"/>
      <c r="MLK69" s="469"/>
      <c r="MLL69" s="469"/>
      <c r="MLM69" s="469"/>
      <c r="MLN69" s="469"/>
      <c r="MLO69" s="469"/>
      <c r="MLP69" s="469"/>
      <c r="MLQ69" s="469"/>
      <c r="MLR69" s="469"/>
      <c r="MLS69" s="469"/>
      <c r="MLT69" s="469"/>
      <c r="MLU69" s="469"/>
      <c r="MLV69" s="469"/>
      <c r="MLW69" s="469"/>
      <c r="MLX69" s="469"/>
      <c r="MLY69" s="469"/>
      <c r="MLZ69" s="469"/>
      <c r="MMA69" s="469"/>
      <c r="MMB69" s="469"/>
      <c r="MMC69" s="469"/>
      <c r="MMD69" s="469"/>
      <c r="MME69" s="469"/>
      <c r="MMF69" s="469"/>
      <c r="MMG69" s="469"/>
      <c r="MMH69" s="469"/>
      <c r="MMI69" s="469"/>
      <c r="MMJ69" s="469"/>
      <c r="MMK69" s="469"/>
      <c r="MML69" s="469"/>
      <c r="MMM69" s="469"/>
      <c r="MMN69" s="469"/>
      <c r="MMO69" s="469"/>
      <c r="MMP69" s="469"/>
      <c r="MMQ69" s="469"/>
      <c r="MMR69" s="469"/>
      <c r="MMS69" s="469"/>
      <c r="MMT69" s="469"/>
      <c r="MMU69" s="469"/>
      <c r="MMV69" s="469"/>
      <c r="MMW69" s="469"/>
      <c r="MMX69" s="469"/>
      <c r="MMY69" s="469"/>
      <c r="MMZ69" s="469"/>
      <c r="MNA69" s="469"/>
      <c r="MNB69" s="469"/>
      <c r="MNC69" s="469"/>
      <c r="MND69" s="469"/>
      <c r="MNE69" s="469"/>
      <c r="MNF69" s="469"/>
      <c r="MNG69" s="469"/>
      <c r="MNH69" s="469"/>
      <c r="MNI69" s="469"/>
      <c r="MNJ69" s="469"/>
      <c r="MNK69" s="469"/>
      <c r="MNL69" s="469"/>
      <c r="MNM69" s="469"/>
      <c r="MNN69" s="469"/>
      <c r="MNO69" s="469"/>
      <c r="MNP69" s="469"/>
      <c r="MNQ69" s="469"/>
      <c r="MNR69" s="469"/>
      <c r="MNS69" s="469"/>
      <c r="MNT69" s="469"/>
      <c r="MNU69" s="469"/>
      <c r="MNV69" s="469"/>
      <c r="MNW69" s="469"/>
      <c r="MNX69" s="469"/>
      <c r="MNY69" s="469"/>
      <c r="MNZ69" s="469"/>
      <c r="MOA69" s="469"/>
      <c r="MOB69" s="469"/>
      <c r="MOC69" s="469"/>
      <c r="MOD69" s="469"/>
      <c r="MOE69" s="469"/>
      <c r="MOF69" s="469"/>
      <c r="MOG69" s="469"/>
      <c r="MOH69" s="469"/>
      <c r="MOI69" s="469"/>
      <c r="MOJ69" s="469"/>
      <c r="MOK69" s="469"/>
      <c r="MOL69" s="469"/>
      <c r="MOM69" s="469"/>
      <c r="MON69" s="469"/>
      <c r="MOO69" s="469"/>
      <c r="MOP69" s="469"/>
      <c r="MOQ69" s="469"/>
      <c r="MOR69" s="469"/>
      <c r="MOS69" s="469"/>
      <c r="MOT69" s="469"/>
      <c r="MOU69" s="469"/>
      <c r="MOV69" s="469"/>
      <c r="MOW69" s="469"/>
      <c r="MOX69" s="469"/>
      <c r="MOY69" s="469"/>
      <c r="MOZ69" s="469"/>
      <c r="MPA69" s="469"/>
      <c r="MPB69" s="469"/>
      <c r="MPC69" s="469"/>
      <c r="MPD69" s="469"/>
      <c r="MPE69" s="469"/>
      <c r="MPF69" s="469"/>
      <c r="MPG69" s="469"/>
      <c r="MPH69" s="469"/>
      <c r="MPI69" s="469"/>
      <c r="MPJ69" s="469"/>
      <c r="MPK69" s="469"/>
      <c r="MPL69" s="469"/>
      <c r="MPM69" s="469"/>
      <c r="MPN69" s="469"/>
      <c r="MPO69" s="469"/>
      <c r="MPP69" s="469"/>
      <c r="MPQ69" s="469"/>
      <c r="MPR69" s="469"/>
      <c r="MPS69" s="469"/>
      <c r="MPT69" s="469"/>
      <c r="MPU69" s="469"/>
      <c r="MPV69" s="469"/>
      <c r="MPW69" s="469"/>
      <c r="MPX69" s="469"/>
      <c r="MPY69" s="469"/>
      <c r="MPZ69" s="469"/>
      <c r="MQA69" s="469"/>
      <c r="MQB69" s="469"/>
      <c r="MQC69" s="469"/>
      <c r="MQD69" s="469"/>
      <c r="MQE69" s="469"/>
      <c r="MQF69" s="469"/>
      <c r="MQG69" s="469"/>
      <c r="MQH69" s="469"/>
      <c r="MQI69" s="469"/>
      <c r="MQJ69" s="469"/>
      <c r="MQK69" s="469"/>
      <c r="MQL69" s="469"/>
      <c r="MQM69" s="469"/>
      <c r="MQN69" s="469"/>
      <c r="MQO69" s="469"/>
      <c r="MQP69" s="469"/>
      <c r="MQQ69" s="469"/>
      <c r="MQR69" s="469"/>
      <c r="MQS69" s="469"/>
      <c r="MQT69" s="469"/>
      <c r="MQU69" s="469"/>
      <c r="MQV69" s="469"/>
      <c r="MQW69" s="469"/>
      <c r="MQX69" s="469"/>
      <c r="MQY69" s="469"/>
      <c r="MQZ69" s="469"/>
      <c r="MRA69" s="469"/>
      <c r="MRB69" s="469"/>
      <c r="MRC69" s="469"/>
      <c r="MRD69" s="469"/>
      <c r="MRE69" s="469"/>
      <c r="MRF69" s="469"/>
      <c r="MRG69" s="469"/>
      <c r="MRH69" s="469"/>
      <c r="MRI69" s="469"/>
      <c r="MRJ69" s="469"/>
      <c r="MRK69" s="469"/>
      <c r="MRL69" s="469"/>
      <c r="MRM69" s="469"/>
      <c r="MRN69" s="469"/>
      <c r="MRO69" s="469"/>
      <c r="MRP69" s="469"/>
      <c r="MRQ69" s="469"/>
      <c r="MRR69" s="469"/>
      <c r="MRS69" s="469"/>
      <c r="MRT69" s="469"/>
      <c r="MRU69" s="469"/>
      <c r="MRV69" s="469"/>
      <c r="MRW69" s="469"/>
      <c r="MRX69" s="469"/>
      <c r="MRY69" s="469"/>
      <c r="MRZ69" s="469"/>
      <c r="MSA69" s="469"/>
      <c r="MSB69" s="469"/>
      <c r="MSC69" s="469"/>
      <c r="MSD69" s="469"/>
      <c r="MSE69" s="469"/>
      <c r="MSF69" s="469"/>
      <c r="MSG69" s="469"/>
      <c r="MSH69" s="469"/>
      <c r="MSI69" s="469"/>
      <c r="MSJ69" s="469"/>
      <c r="MSK69" s="469"/>
      <c r="MSL69" s="469"/>
      <c r="MSM69" s="469"/>
      <c r="MSN69" s="469"/>
      <c r="MSO69" s="469"/>
      <c r="MSP69" s="469"/>
      <c r="MSQ69" s="469"/>
      <c r="MSR69" s="469"/>
      <c r="MSS69" s="469"/>
      <c r="MST69" s="469"/>
      <c r="MSU69" s="469"/>
      <c r="MSV69" s="469"/>
      <c r="MSW69" s="469"/>
      <c r="MSX69" s="469"/>
      <c r="MSY69" s="469"/>
      <c r="MSZ69" s="469"/>
      <c r="MTA69" s="469"/>
      <c r="MTB69" s="469"/>
      <c r="MTC69" s="469"/>
      <c r="MTD69" s="469"/>
      <c r="MTE69" s="469"/>
      <c r="MTF69" s="469"/>
      <c r="MTG69" s="469"/>
      <c r="MTH69" s="469"/>
      <c r="MTI69" s="469"/>
      <c r="MTJ69" s="469"/>
      <c r="MTK69" s="469"/>
      <c r="MTL69" s="469"/>
      <c r="MTM69" s="469"/>
      <c r="MTN69" s="469"/>
      <c r="MTO69" s="469"/>
      <c r="MTP69" s="469"/>
      <c r="MTQ69" s="469"/>
      <c r="MTR69" s="469"/>
      <c r="MTS69" s="469"/>
      <c r="MTT69" s="469"/>
      <c r="MTU69" s="469"/>
      <c r="MTV69" s="469"/>
      <c r="MTW69" s="469"/>
      <c r="MTX69" s="469"/>
      <c r="MTY69" s="469"/>
      <c r="MTZ69" s="469"/>
      <c r="MUA69" s="469"/>
      <c r="MUB69" s="469"/>
      <c r="MUC69" s="469"/>
      <c r="MUD69" s="469"/>
      <c r="MUE69" s="469"/>
      <c r="MUF69" s="469"/>
      <c r="MUG69" s="469"/>
      <c r="MUH69" s="469"/>
      <c r="MUI69" s="469"/>
      <c r="MUJ69" s="469"/>
      <c r="MUK69" s="469"/>
      <c r="MUL69" s="469"/>
      <c r="MUM69" s="469"/>
      <c r="MUN69" s="469"/>
      <c r="MUO69" s="469"/>
      <c r="MUP69" s="469"/>
      <c r="MUQ69" s="469"/>
      <c r="MUR69" s="469"/>
      <c r="MUS69" s="469"/>
      <c r="MUT69" s="469"/>
      <c r="MUU69" s="469"/>
      <c r="MUV69" s="469"/>
      <c r="MUW69" s="469"/>
      <c r="MUX69" s="469"/>
      <c r="MUY69" s="469"/>
      <c r="MUZ69" s="469"/>
      <c r="MVA69" s="469"/>
      <c r="MVB69" s="469"/>
      <c r="MVC69" s="469"/>
      <c r="MVD69" s="469"/>
      <c r="MVE69" s="469"/>
      <c r="MVF69" s="469"/>
      <c r="MVG69" s="469"/>
      <c r="MVH69" s="469"/>
      <c r="MVI69" s="469"/>
      <c r="MVJ69" s="469"/>
      <c r="MVK69" s="469"/>
      <c r="MVL69" s="469"/>
      <c r="MVM69" s="469"/>
      <c r="MVN69" s="469"/>
      <c r="MVO69" s="469"/>
      <c r="MVP69" s="469"/>
      <c r="MVQ69" s="469"/>
      <c r="MVR69" s="469"/>
      <c r="MVS69" s="469"/>
      <c r="MVT69" s="469"/>
      <c r="MVU69" s="469"/>
      <c r="MVV69" s="469"/>
      <c r="MVW69" s="469"/>
      <c r="MVX69" s="469"/>
      <c r="MVY69" s="469"/>
      <c r="MVZ69" s="469"/>
      <c r="MWA69" s="469"/>
      <c r="MWB69" s="469"/>
      <c r="MWC69" s="469"/>
      <c r="MWD69" s="469"/>
      <c r="MWE69" s="469"/>
      <c r="MWF69" s="469"/>
      <c r="MWG69" s="469"/>
      <c r="MWH69" s="469"/>
      <c r="MWI69" s="469"/>
      <c r="MWJ69" s="469"/>
      <c r="MWK69" s="469"/>
      <c r="MWL69" s="469"/>
      <c r="MWM69" s="469"/>
      <c r="MWN69" s="469"/>
      <c r="MWO69" s="469"/>
      <c r="MWP69" s="469"/>
      <c r="MWQ69" s="469"/>
      <c r="MWR69" s="469"/>
      <c r="MWS69" s="469"/>
      <c r="MWT69" s="469"/>
      <c r="MWU69" s="469"/>
      <c r="MWV69" s="469"/>
      <c r="MWW69" s="469"/>
      <c r="MWX69" s="469"/>
      <c r="MWY69" s="469"/>
      <c r="MWZ69" s="469"/>
      <c r="MXA69" s="469"/>
      <c r="MXB69" s="469"/>
      <c r="MXC69" s="469"/>
      <c r="MXD69" s="469"/>
      <c r="MXE69" s="469"/>
      <c r="MXF69" s="469"/>
      <c r="MXG69" s="469"/>
      <c r="MXH69" s="469"/>
      <c r="MXI69" s="469"/>
      <c r="MXJ69" s="469"/>
      <c r="MXK69" s="469"/>
      <c r="MXL69" s="469"/>
      <c r="MXM69" s="469"/>
      <c r="MXN69" s="469"/>
      <c r="MXO69" s="469"/>
      <c r="MXP69" s="469"/>
      <c r="MXQ69" s="469"/>
      <c r="MXR69" s="469"/>
      <c r="MXS69" s="469"/>
      <c r="MXT69" s="469"/>
      <c r="MXU69" s="469"/>
      <c r="MXV69" s="469"/>
      <c r="MXW69" s="469"/>
      <c r="MXX69" s="469"/>
      <c r="MXY69" s="469"/>
      <c r="MXZ69" s="469"/>
      <c r="MYA69" s="469"/>
      <c r="MYB69" s="469"/>
      <c r="MYC69" s="469"/>
      <c r="MYD69" s="469"/>
      <c r="MYE69" s="469"/>
      <c r="MYF69" s="469"/>
      <c r="MYG69" s="469"/>
      <c r="MYH69" s="469"/>
      <c r="MYI69" s="469"/>
      <c r="MYJ69" s="469"/>
      <c r="MYK69" s="469"/>
      <c r="MYL69" s="469"/>
      <c r="MYM69" s="469"/>
      <c r="MYN69" s="469"/>
      <c r="MYO69" s="469"/>
      <c r="MYP69" s="469"/>
      <c r="MYQ69" s="469"/>
      <c r="MYR69" s="469"/>
      <c r="MYS69" s="469"/>
      <c r="MYT69" s="469"/>
      <c r="MYU69" s="469"/>
      <c r="MYV69" s="469"/>
      <c r="MYW69" s="469"/>
      <c r="MYX69" s="469"/>
      <c r="MYY69" s="469"/>
      <c r="MYZ69" s="469"/>
      <c r="MZA69" s="469"/>
      <c r="MZB69" s="469"/>
      <c r="MZC69" s="469"/>
      <c r="MZD69" s="469"/>
      <c r="MZE69" s="469"/>
      <c r="MZF69" s="469"/>
      <c r="MZG69" s="469"/>
      <c r="MZH69" s="469"/>
      <c r="MZI69" s="469"/>
      <c r="MZJ69" s="469"/>
      <c r="MZK69" s="469"/>
      <c r="MZL69" s="469"/>
      <c r="MZM69" s="469"/>
      <c r="MZN69" s="469"/>
      <c r="MZO69" s="469"/>
      <c r="MZP69" s="469"/>
      <c r="MZQ69" s="469"/>
      <c r="MZR69" s="469"/>
      <c r="MZS69" s="469"/>
      <c r="MZT69" s="469"/>
      <c r="MZU69" s="469"/>
      <c r="MZV69" s="469"/>
      <c r="MZW69" s="469"/>
      <c r="MZX69" s="469"/>
      <c r="MZY69" s="469"/>
      <c r="MZZ69" s="469"/>
      <c r="NAA69" s="469"/>
      <c r="NAB69" s="469"/>
      <c r="NAC69" s="469"/>
      <c r="NAD69" s="469"/>
      <c r="NAE69" s="469"/>
      <c r="NAF69" s="469"/>
      <c r="NAG69" s="469"/>
      <c r="NAH69" s="469"/>
      <c r="NAI69" s="469"/>
      <c r="NAJ69" s="469"/>
      <c r="NAK69" s="469"/>
      <c r="NAL69" s="469"/>
      <c r="NAM69" s="469"/>
      <c r="NAN69" s="469"/>
      <c r="NAO69" s="469"/>
      <c r="NAP69" s="469"/>
      <c r="NAQ69" s="469"/>
      <c r="NAR69" s="469"/>
      <c r="NAS69" s="469"/>
      <c r="NAT69" s="469"/>
      <c r="NAU69" s="469"/>
      <c r="NAV69" s="469"/>
      <c r="NAW69" s="469"/>
      <c r="NAX69" s="469"/>
      <c r="NAY69" s="469"/>
      <c r="NAZ69" s="469"/>
      <c r="NBA69" s="469"/>
      <c r="NBB69" s="469"/>
      <c r="NBC69" s="469"/>
      <c r="NBD69" s="469"/>
      <c r="NBE69" s="469"/>
      <c r="NBF69" s="469"/>
      <c r="NBG69" s="469"/>
      <c r="NBH69" s="469"/>
      <c r="NBI69" s="469"/>
      <c r="NBJ69" s="469"/>
      <c r="NBK69" s="469"/>
      <c r="NBL69" s="469"/>
      <c r="NBM69" s="469"/>
      <c r="NBN69" s="469"/>
      <c r="NBO69" s="469"/>
      <c r="NBP69" s="469"/>
      <c r="NBQ69" s="469"/>
      <c r="NBR69" s="469"/>
      <c r="NBS69" s="469"/>
      <c r="NBT69" s="469"/>
      <c r="NBU69" s="469"/>
      <c r="NBV69" s="469"/>
      <c r="NBW69" s="469"/>
      <c r="NBX69" s="469"/>
      <c r="NBY69" s="469"/>
      <c r="NBZ69" s="469"/>
      <c r="NCA69" s="469"/>
      <c r="NCB69" s="469"/>
      <c r="NCC69" s="469"/>
      <c r="NCD69" s="469"/>
      <c r="NCE69" s="469"/>
      <c r="NCF69" s="469"/>
      <c r="NCG69" s="469"/>
      <c r="NCH69" s="469"/>
      <c r="NCI69" s="469"/>
      <c r="NCJ69" s="469"/>
      <c r="NCK69" s="469"/>
      <c r="NCL69" s="469"/>
      <c r="NCM69" s="469"/>
      <c r="NCN69" s="469"/>
      <c r="NCO69" s="469"/>
      <c r="NCP69" s="469"/>
      <c r="NCQ69" s="469"/>
      <c r="NCR69" s="469"/>
      <c r="NCS69" s="469"/>
      <c r="NCT69" s="469"/>
      <c r="NCU69" s="469"/>
      <c r="NCV69" s="469"/>
      <c r="NCW69" s="469"/>
      <c r="NCX69" s="469"/>
      <c r="NCY69" s="469"/>
      <c r="NCZ69" s="469"/>
      <c r="NDA69" s="469"/>
      <c r="NDB69" s="469"/>
      <c r="NDC69" s="469"/>
      <c r="NDD69" s="469"/>
      <c r="NDE69" s="469"/>
      <c r="NDF69" s="469"/>
      <c r="NDG69" s="469"/>
      <c r="NDH69" s="469"/>
      <c r="NDI69" s="469"/>
      <c r="NDJ69" s="469"/>
      <c r="NDK69" s="469"/>
      <c r="NDL69" s="469"/>
      <c r="NDM69" s="469"/>
      <c r="NDN69" s="469"/>
      <c r="NDO69" s="469"/>
      <c r="NDP69" s="469"/>
      <c r="NDQ69" s="469"/>
      <c r="NDR69" s="469"/>
      <c r="NDS69" s="469"/>
      <c r="NDT69" s="469"/>
      <c r="NDU69" s="469"/>
      <c r="NDV69" s="469"/>
      <c r="NDW69" s="469"/>
      <c r="NDX69" s="469"/>
      <c r="NDY69" s="469"/>
      <c r="NDZ69" s="469"/>
      <c r="NEA69" s="469"/>
      <c r="NEB69" s="469"/>
      <c r="NEC69" s="469"/>
      <c r="NED69" s="469"/>
      <c r="NEE69" s="469"/>
      <c r="NEF69" s="469"/>
      <c r="NEG69" s="469"/>
      <c r="NEH69" s="469"/>
      <c r="NEI69" s="469"/>
      <c r="NEJ69" s="469"/>
      <c r="NEK69" s="469"/>
      <c r="NEL69" s="469"/>
      <c r="NEM69" s="469"/>
      <c r="NEN69" s="469"/>
      <c r="NEO69" s="469"/>
      <c r="NEP69" s="469"/>
      <c r="NEQ69" s="469"/>
      <c r="NER69" s="469"/>
      <c r="NES69" s="469"/>
      <c r="NET69" s="469"/>
      <c r="NEU69" s="469"/>
      <c r="NEV69" s="469"/>
      <c r="NEW69" s="469"/>
      <c r="NEX69" s="469"/>
      <c r="NEY69" s="469"/>
      <c r="NEZ69" s="469"/>
      <c r="NFA69" s="469"/>
      <c r="NFB69" s="469"/>
      <c r="NFC69" s="469"/>
      <c r="NFD69" s="469"/>
      <c r="NFE69" s="469"/>
      <c r="NFF69" s="469"/>
      <c r="NFG69" s="469"/>
      <c r="NFH69" s="469"/>
      <c r="NFI69" s="469"/>
      <c r="NFJ69" s="469"/>
      <c r="NFK69" s="469"/>
      <c r="NFL69" s="469"/>
      <c r="NFM69" s="469"/>
      <c r="NFN69" s="469"/>
      <c r="NFO69" s="469"/>
      <c r="NFP69" s="469"/>
      <c r="NFQ69" s="469"/>
      <c r="NFR69" s="469"/>
      <c r="NFS69" s="469"/>
      <c r="NFT69" s="469"/>
      <c r="NFU69" s="469"/>
      <c r="NFV69" s="469"/>
      <c r="NFW69" s="469"/>
      <c r="NFX69" s="469"/>
      <c r="NFY69" s="469"/>
      <c r="NFZ69" s="469"/>
      <c r="NGA69" s="469"/>
      <c r="NGB69" s="469"/>
      <c r="NGC69" s="469"/>
      <c r="NGD69" s="469"/>
      <c r="NGE69" s="469"/>
      <c r="NGF69" s="469"/>
      <c r="NGG69" s="469"/>
      <c r="NGH69" s="469"/>
      <c r="NGI69" s="469"/>
      <c r="NGJ69" s="469"/>
      <c r="NGK69" s="469"/>
      <c r="NGL69" s="469"/>
      <c r="NGM69" s="469"/>
      <c r="NGN69" s="469"/>
      <c r="NGO69" s="469"/>
      <c r="NGP69" s="469"/>
      <c r="NGQ69" s="469"/>
      <c r="NGR69" s="469"/>
      <c r="NGS69" s="469"/>
      <c r="NGT69" s="469"/>
      <c r="NGU69" s="469"/>
      <c r="NGV69" s="469"/>
      <c r="NGW69" s="469"/>
      <c r="NGX69" s="469"/>
      <c r="NGY69" s="469"/>
      <c r="NGZ69" s="469"/>
      <c r="NHA69" s="469"/>
      <c r="NHB69" s="469"/>
      <c r="NHC69" s="469"/>
      <c r="NHD69" s="469"/>
      <c r="NHE69" s="469"/>
      <c r="NHF69" s="469"/>
      <c r="NHG69" s="469"/>
      <c r="NHH69" s="469"/>
      <c r="NHI69" s="469"/>
      <c r="NHJ69" s="469"/>
      <c r="NHK69" s="469"/>
      <c r="NHL69" s="469"/>
      <c r="NHM69" s="469"/>
      <c r="NHN69" s="469"/>
      <c r="NHO69" s="469"/>
      <c r="NHP69" s="469"/>
      <c r="NHQ69" s="469"/>
      <c r="NHR69" s="469"/>
      <c r="NHS69" s="469"/>
      <c r="NHT69" s="469"/>
      <c r="NHU69" s="469"/>
      <c r="NHV69" s="469"/>
      <c r="NHW69" s="469"/>
      <c r="NHX69" s="469"/>
      <c r="NHY69" s="469"/>
      <c r="NHZ69" s="469"/>
      <c r="NIA69" s="469"/>
      <c r="NIB69" s="469"/>
      <c r="NIC69" s="469"/>
      <c r="NID69" s="469"/>
      <c r="NIE69" s="469"/>
      <c r="NIF69" s="469"/>
      <c r="NIG69" s="469"/>
      <c r="NIH69" s="469"/>
      <c r="NII69" s="469"/>
      <c r="NIJ69" s="469"/>
      <c r="NIK69" s="469"/>
      <c r="NIL69" s="469"/>
      <c r="NIM69" s="469"/>
      <c r="NIN69" s="469"/>
      <c r="NIO69" s="469"/>
      <c r="NIP69" s="469"/>
      <c r="NIQ69" s="469"/>
      <c r="NIR69" s="469"/>
      <c r="NIS69" s="469"/>
      <c r="NIT69" s="469"/>
      <c r="NIU69" s="469"/>
      <c r="NIV69" s="469"/>
      <c r="NIW69" s="469"/>
      <c r="NIX69" s="469"/>
      <c r="NIY69" s="469"/>
      <c r="NIZ69" s="469"/>
      <c r="NJA69" s="469"/>
      <c r="NJB69" s="469"/>
      <c r="NJC69" s="469"/>
      <c r="NJD69" s="469"/>
      <c r="NJE69" s="469"/>
      <c r="NJF69" s="469"/>
      <c r="NJG69" s="469"/>
      <c r="NJH69" s="469"/>
      <c r="NJI69" s="469"/>
      <c r="NJJ69" s="469"/>
      <c r="NJK69" s="469"/>
      <c r="NJL69" s="469"/>
      <c r="NJM69" s="469"/>
      <c r="NJN69" s="469"/>
      <c r="NJO69" s="469"/>
      <c r="NJP69" s="469"/>
      <c r="NJQ69" s="469"/>
      <c r="NJR69" s="469"/>
      <c r="NJS69" s="469"/>
      <c r="NJT69" s="469"/>
      <c r="NJU69" s="469"/>
      <c r="NJV69" s="469"/>
      <c r="NJW69" s="469"/>
      <c r="NJX69" s="469"/>
      <c r="NJY69" s="469"/>
      <c r="NJZ69" s="469"/>
      <c r="NKA69" s="469"/>
      <c r="NKB69" s="469"/>
      <c r="NKC69" s="469"/>
      <c r="NKD69" s="469"/>
      <c r="NKE69" s="469"/>
      <c r="NKF69" s="469"/>
      <c r="NKG69" s="469"/>
      <c r="NKH69" s="469"/>
      <c r="NKI69" s="469"/>
      <c r="NKJ69" s="469"/>
      <c r="NKK69" s="469"/>
      <c r="NKL69" s="469"/>
      <c r="NKM69" s="469"/>
      <c r="NKN69" s="469"/>
      <c r="NKO69" s="469"/>
      <c r="NKP69" s="469"/>
      <c r="NKQ69" s="469"/>
      <c r="NKR69" s="469"/>
      <c r="NKS69" s="469"/>
      <c r="NKT69" s="469"/>
      <c r="NKU69" s="469"/>
      <c r="NKV69" s="469"/>
      <c r="NKW69" s="469"/>
      <c r="NKX69" s="469"/>
      <c r="NKY69" s="469"/>
      <c r="NKZ69" s="469"/>
      <c r="NLA69" s="469"/>
      <c r="NLB69" s="469"/>
      <c r="NLC69" s="469"/>
      <c r="NLD69" s="469"/>
      <c r="NLE69" s="469"/>
      <c r="NLF69" s="469"/>
      <c r="NLG69" s="469"/>
      <c r="NLH69" s="469"/>
      <c r="NLI69" s="469"/>
      <c r="NLJ69" s="469"/>
      <c r="NLK69" s="469"/>
      <c r="NLL69" s="469"/>
      <c r="NLM69" s="469"/>
      <c r="NLN69" s="469"/>
      <c r="NLO69" s="469"/>
      <c r="NLP69" s="469"/>
      <c r="NLQ69" s="469"/>
      <c r="NLR69" s="469"/>
      <c r="NLS69" s="469"/>
      <c r="NLT69" s="469"/>
      <c r="NLU69" s="469"/>
      <c r="NLV69" s="469"/>
      <c r="NLW69" s="469"/>
      <c r="NLX69" s="469"/>
      <c r="NLY69" s="469"/>
      <c r="NLZ69" s="469"/>
      <c r="NMA69" s="469"/>
      <c r="NMB69" s="469"/>
      <c r="NMC69" s="469"/>
      <c r="NMD69" s="469"/>
      <c r="NME69" s="469"/>
      <c r="NMF69" s="469"/>
      <c r="NMG69" s="469"/>
      <c r="NMH69" s="469"/>
      <c r="NMI69" s="469"/>
      <c r="NMJ69" s="469"/>
      <c r="NMK69" s="469"/>
      <c r="NML69" s="469"/>
      <c r="NMM69" s="469"/>
      <c r="NMN69" s="469"/>
      <c r="NMO69" s="469"/>
      <c r="NMP69" s="469"/>
      <c r="NMQ69" s="469"/>
      <c r="NMR69" s="469"/>
      <c r="NMS69" s="469"/>
      <c r="NMT69" s="469"/>
      <c r="NMU69" s="469"/>
      <c r="NMV69" s="469"/>
      <c r="NMW69" s="469"/>
      <c r="NMX69" s="469"/>
      <c r="NMY69" s="469"/>
      <c r="NMZ69" s="469"/>
      <c r="NNA69" s="469"/>
      <c r="NNB69" s="469"/>
      <c r="NNC69" s="469"/>
      <c r="NND69" s="469"/>
      <c r="NNE69" s="469"/>
      <c r="NNF69" s="469"/>
      <c r="NNG69" s="469"/>
      <c r="NNH69" s="469"/>
      <c r="NNI69" s="469"/>
      <c r="NNJ69" s="469"/>
      <c r="NNK69" s="469"/>
      <c r="NNL69" s="469"/>
      <c r="NNM69" s="469"/>
      <c r="NNN69" s="469"/>
      <c r="NNO69" s="469"/>
      <c r="NNP69" s="469"/>
      <c r="NNQ69" s="469"/>
      <c r="NNR69" s="469"/>
      <c r="NNS69" s="469"/>
      <c r="NNT69" s="469"/>
      <c r="NNU69" s="469"/>
      <c r="NNV69" s="469"/>
      <c r="NNW69" s="469"/>
      <c r="NNX69" s="469"/>
      <c r="NNY69" s="469"/>
      <c r="NNZ69" s="469"/>
      <c r="NOA69" s="469"/>
      <c r="NOB69" s="469"/>
      <c r="NOC69" s="469"/>
      <c r="NOD69" s="469"/>
      <c r="NOE69" s="469"/>
      <c r="NOF69" s="469"/>
      <c r="NOG69" s="469"/>
      <c r="NOH69" s="469"/>
      <c r="NOI69" s="469"/>
      <c r="NOJ69" s="469"/>
      <c r="NOK69" s="469"/>
      <c r="NOL69" s="469"/>
      <c r="NOM69" s="469"/>
      <c r="NON69" s="469"/>
      <c r="NOO69" s="469"/>
      <c r="NOP69" s="469"/>
      <c r="NOQ69" s="469"/>
      <c r="NOR69" s="469"/>
      <c r="NOS69" s="469"/>
      <c r="NOT69" s="469"/>
      <c r="NOU69" s="469"/>
      <c r="NOV69" s="469"/>
      <c r="NOW69" s="469"/>
      <c r="NOX69" s="469"/>
      <c r="NOY69" s="469"/>
      <c r="NOZ69" s="469"/>
      <c r="NPA69" s="469"/>
      <c r="NPB69" s="469"/>
      <c r="NPC69" s="469"/>
      <c r="NPD69" s="469"/>
      <c r="NPE69" s="469"/>
      <c r="NPF69" s="469"/>
      <c r="NPG69" s="469"/>
      <c r="NPH69" s="469"/>
      <c r="NPI69" s="469"/>
      <c r="NPJ69" s="469"/>
      <c r="NPK69" s="469"/>
      <c r="NPL69" s="469"/>
      <c r="NPM69" s="469"/>
      <c r="NPN69" s="469"/>
      <c r="NPO69" s="469"/>
      <c r="NPP69" s="469"/>
      <c r="NPQ69" s="469"/>
      <c r="NPR69" s="469"/>
      <c r="NPS69" s="469"/>
      <c r="NPT69" s="469"/>
      <c r="NPU69" s="469"/>
      <c r="NPV69" s="469"/>
      <c r="NPW69" s="469"/>
      <c r="NPX69" s="469"/>
      <c r="NPY69" s="469"/>
      <c r="NPZ69" s="469"/>
      <c r="NQA69" s="469"/>
      <c r="NQB69" s="469"/>
      <c r="NQC69" s="469"/>
      <c r="NQD69" s="469"/>
      <c r="NQE69" s="469"/>
      <c r="NQF69" s="469"/>
      <c r="NQG69" s="469"/>
      <c r="NQH69" s="469"/>
      <c r="NQI69" s="469"/>
      <c r="NQJ69" s="469"/>
      <c r="NQK69" s="469"/>
      <c r="NQL69" s="469"/>
      <c r="NQM69" s="469"/>
      <c r="NQN69" s="469"/>
      <c r="NQO69" s="469"/>
      <c r="NQP69" s="469"/>
      <c r="NQQ69" s="469"/>
      <c r="NQR69" s="469"/>
      <c r="NQS69" s="469"/>
      <c r="NQT69" s="469"/>
      <c r="NQU69" s="469"/>
      <c r="NQV69" s="469"/>
      <c r="NQW69" s="469"/>
      <c r="NQX69" s="469"/>
      <c r="NQY69" s="469"/>
      <c r="NQZ69" s="469"/>
      <c r="NRA69" s="469"/>
      <c r="NRB69" s="469"/>
      <c r="NRC69" s="469"/>
      <c r="NRD69" s="469"/>
      <c r="NRE69" s="469"/>
      <c r="NRF69" s="469"/>
      <c r="NRG69" s="469"/>
      <c r="NRH69" s="469"/>
      <c r="NRI69" s="469"/>
      <c r="NRJ69" s="469"/>
      <c r="NRK69" s="469"/>
      <c r="NRL69" s="469"/>
      <c r="NRM69" s="469"/>
      <c r="NRN69" s="469"/>
      <c r="NRO69" s="469"/>
      <c r="NRP69" s="469"/>
      <c r="NRQ69" s="469"/>
      <c r="NRR69" s="469"/>
      <c r="NRS69" s="469"/>
      <c r="NRT69" s="469"/>
      <c r="NRU69" s="469"/>
      <c r="NRV69" s="469"/>
      <c r="NRW69" s="469"/>
      <c r="NRX69" s="469"/>
      <c r="NRY69" s="469"/>
      <c r="NRZ69" s="469"/>
      <c r="NSA69" s="469"/>
      <c r="NSB69" s="469"/>
      <c r="NSC69" s="469"/>
      <c r="NSD69" s="469"/>
      <c r="NSE69" s="469"/>
      <c r="NSF69" s="469"/>
      <c r="NSG69" s="469"/>
      <c r="NSH69" s="469"/>
      <c r="NSI69" s="469"/>
      <c r="NSJ69" s="469"/>
      <c r="NSK69" s="469"/>
      <c r="NSL69" s="469"/>
      <c r="NSM69" s="469"/>
      <c r="NSN69" s="469"/>
      <c r="NSO69" s="469"/>
      <c r="NSP69" s="469"/>
      <c r="NSQ69" s="469"/>
      <c r="NSR69" s="469"/>
      <c r="NSS69" s="469"/>
      <c r="NST69" s="469"/>
      <c r="NSU69" s="469"/>
      <c r="NSV69" s="469"/>
      <c r="NSW69" s="469"/>
      <c r="NSX69" s="469"/>
      <c r="NSY69" s="469"/>
      <c r="NSZ69" s="469"/>
      <c r="NTA69" s="469"/>
      <c r="NTB69" s="469"/>
      <c r="NTC69" s="469"/>
      <c r="NTD69" s="469"/>
      <c r="NTE69" s="469"/>
      <c r="NTF69" s="469"/>
      <c r="NTG69" s="469"/>
      <c r="NTH69" s="469"/>
      <c r="NTI69" s="469"/>
      <c r="NTJ69" s="469"/>
      <c r="NTK69" s="469"/>
      <c r="NTL69" s="469"/>
      <c r="NTM69" s="469"/>
      <c r="NTN69" s="469"/>
      <c r="NTO69" s="469"/>
      <c r="NTP69" s="469"/>
      <c r="NTQ69" s="469"/>
      <c r="NTR69" s="469"/>
      <c r="NTS69" s="469"/>
      <c r="NTT69" s="469"/>
      <c r="NTU69" s="469"/>
      <c r="NTV69" s="469"/>
      <c r="NTW69" s="469"/>
      <c r="NTX69" s="469"/>
      <c r="NTY69" s="469"/>
      <c r="NTZ69" s="469"/>
      <c r="NUA69" s="469"/>
      <c r="NUB69" s="469"/>
      <c r="NUC69" s="469"/>
      <c r="NUD69" s="469"/>
      <c r="NUE69" s="469"/>
      <c r="NUF69" s="469"/>
      <c r="NUG69" s="469"/>
      <c r="NUH69" s="469"/>
      <c r="NUI69" s="469"/>
      <c r="NUJ69" s="469"/>
      <c r="NUK69" s="469"/>
      <c r="NUL69" s="469"/>
      <c r="NUM69" s="469"/>
      <c r="NUN69" s="469"/>
      <c r="NUO69" s="469"/>
      <c r="NUP69" s="469"/>
      <c r="NUQ69" s="469"/>
      <c r="NUR69" s="469"/>
      <c r="NUS69" s="469"/>
      <c r="NUT69" s="469"/>
      <c r="NUU69" s="469"/>
      <c r="NUV69" s="469"/>
      <c r="NUW69" s="469"/>
      <c r="NUX69" s="469"/>
      <c r="NUY69" s="469"/>
      <c r="NUZ69" s="469"/>
      <c r="NVA69" s="469"/>
      <c r="NVB69" s="469"/>
      <c r="NVC69" s="469"/>
      <c r="NVD69" s="469"/>
      <c r="NVE69" s="469"/>
      <c r="NVF69" s="469"/>
      <c r="NVG69" s="469"/>
      <c r="NVH69" s="469"/>
      <c r="NVI69" s="469"/>
      <c r="NVJ69" s="469"/>
      <c r="NVK69" s="469"/>
      <c r="NVL69" s="469"/>
      <c r="NVM69" s="469"/>
      <c r="NVN69" s="469"/>
      <c r="NVO69" s="469"/>
      <c r="NVP69" s="469"/>
      <c r="NVQ69" s="469"/>
      <c r="NVR69" s="469"/>
      <c r="NVS69" s="469"/>
      <c r="NVT69" s="469"/>
      <c r="NVU69" s="469"/>
      <c r="NVV69" s="469"/>
      <c r="NVW69" s="469"/>
      <c r="NVX69" s="469"/>
      <c r="NVY69" s="469"/>
      <c r="NVZ69" s="469"/>
      <c r="NWA69" s="469"/>
      <c r="NWB69" s="469"/>
      <c r="NWC69" s="469"/>
      <c r="NWD69" s="469"/>
      <c r="NWE69" s="469"/>
      <c r="NWF69" s="469"/>
      <c r="NWG69" s="469"/>
      <c r="NWH69" s="469"/>
      <c r="NWI69" s="469"/>
      <c r="NWJ69" s="469"/>
      <c r="NWK69" s="469"/>
      <c r="NWL69" s="469"/>
      <c r="NWM69" s="469"/>
      <c r="NWN69" s="469"/>
      <c r="NWO69" s="469"/>
      <c r="NWP69" s="469"/>
      <c r="NWQ69" s="469"/>
      <c r="NWR69" s="469"/>
      <c r="NWS69" s="469"/>
      <c r="NWT69" s="469"/>
      <c r="NWU69" s="469"/>
      <c r="NWV69" s="469"/>
      <c r="NWW69" s="469"/>
      <c r="NWX69" s="469"/>
      <c r="NWY69" s="469"/>
      <c r="NWZ69" s="469"/>
      <c r="NXA69" s="469"/>
      <c r="NXB69" s="469"/>
      <c r="NXC69" s="469"/>
      <c r="NXD69" s="469"/>
      <c r="NXE69" s="469"/>
      <c r="NXF69" s="469"/>
      <c r="NXG69" s="469"/>
      <c r="NXH69" s="469"/>
      <c r="NXI69" s="469"/>
      <c r="NXJ69" s="469"/>
      <c r="NXK69" s="469"/>
      <c r="NXL69" s="469"/>
      <c r="NXM69" s="469"/>
      <c r="NXN69" s="469"/>
      <c r="NXO69" s="469"/>
      <c r="NXP69" s="469"/>
      <c r="NXQ69" s="469"/>
      <c r="NXR69" s="469"/>
      <c r="NXS69" s="469"/>
      <c r="NXT69" s="469"/>
      <c r="NXU69" s="469"/>
      <c r="NXV69" s="469"/>
      <c r="NXW69" s="469"/>
      <c r="NXX69" s="469"/>
      <c r="NXY69" s="469"/>
      <c r="NXZ69" s="469"/>
      <c r="NYA69" s="469"/>
      <c r="NYB69" s="469"/>
      <c r="NYC69" s="469"/>
      <c r="NYD69" s="469"/>
      <c r="NYE69" s="469"/>
      <c r="NYF69" s="469"/>
      <c r="NYG69" s="469"/>
      <c r="NYH69" s="469"/>
      <c r="NYI69" s="469"/>
      <c r="NYJ69" s="469"/>
      <c r="NYK69" s="469"/>
      <c r="NYL69" s="469"/>
      <c r="NYM69" s="469"/>
      <c r="NYN69" s="469"/>
      <c r="NYO69" s="469"/>
      <c r="NYP69" s="469"/>
      <c r="NYQ69" s="469"/>
      <c r="NYR69" s="469"/>
      <c r="NYS69" s="469"/>
      <c r="NYT69" s="469"/>
      <c r="NYU69" s="469"/>
      <c r="NYV69" s="469"/>
      <c r="NYW69" s="469"/>
      <c r="NYX69" s="469"/>
      <c r="NYY69" s="469"/>
      <c r="NYZ69" s="469"/>
      <c r="NZA69" s="469"/>
      <c r="NZB69" s="469"/>
      <c r="NZC69" s="469"/>
      <c r="NZD69" s="469"/>
      <c r="NZE69" s="469"/>
      <c r="NZF69" s="469"/>
      <c r="NZG69" s="469"/>
      <c r="NZH69" s="469"/>
      <c r="NZI69" s="469"/>
      <c r="NZJ69" s="469"/>
      <c r="NZK69" s="469"/>
      <c r="NZL69" s="469"/>
      <c r="NZM69" s="469"/>
      <c r="NZN69" s="469"/>
      <c r="NZO69" s="469"/>
      <c r="NZP69" s="469"/>
      <c r="NZQ69" s="469"/>
      <c r="NZR69" s="469"/>
      <c r="NZS69" s="469"/>
      <c r="NZT69" s="469"/>
      <c r="NZU69" s="469"/>
      <c r="NZV69" s="469"/>
      <c r="NZW69" s="469"/>
      <c r="NZX69" s="469"/>
      <c r="NZY69" s="469"/>
      <c r="NZZ69" s="469"/>
      <c r="OAA69" s="469"/>
      <c r="OAB69" s="469"/>
      <c r="OAC69" s="469"/>
      <c r="OAD69" s="469"/>
      <c r="OAE69" s="469"/>
      <c r="OAF69" s="469"/>
      <c r="OAG69" s="469"/>
      <c r="OAH69" s="469"/>
      <c r="OAI69" s="469"/>
      <c r="OAJ69" s="469"/>
      <c r="OAK69" s="469"/>
      <c r="OAL69" s="469"/>
      <c r="OAM69" s="469"/>
      <c r="OAN69" s="469"/>
      <c r="OAO69" s="469"/>
      <c r="OAP69" s="469"/>
      <c r="OAQ69" s="469"/>
      <c r="OAR69" s="469"/>
      <c r="OAS69" s="469"/>
      <c r="OAT69" s="469"/>
      <c r="OAU69" s="469"/>
      <c r="OAV69" s="469"/>
      <c r="OAW69" s="469"/>
      <c r="OAX69" s="469"/>
      <c r="OAY69" s="469"/>
      <c r="OAZ69" s="469"/>
      <c r="OBA69" s="469"/>
      <c r="OBB69" s="469"/>
      <c r="OBC69" s="469"/>
      <c r="OBD69" s="469"/>
      <c r="OBE69" s="469"/>
      <c r="OBF69" s="469"/>
      <c r="OBG69" s="469"/>
      <c r="OBH69" s="469"/>
      <c r="OBI69" s="469"/>
      <c r="OBJ69" s="469"/>
      <c r="OBK69" s="469"/>
      <c r="OBL69" s="469"/>
      <c r="OBM69" s="469"/>
      <c r="OBN69" s="469"/>
      <c r="OBO69" s="469"/>
      <c r="OBP69" s="469"/>
      <c r="OBQ69" s="469"/>
      <c r="OBR69" s="469"/>
      <c r="OBS69" s="469"/>
      <c r="OBT69" s="469"/>
      <c r="OBU69" s="469"/>
      <c r="OBV69" s="469"/>
      <c r="OBW69" s="469"/>
      <c r="OBX69" s="469"/>
      <c r="OBY69" s="469"/>
      <c r="OBZ69" s="469"/>
      <c r="OCA69" s="469"/>
      <c r="OCB69" s="469"/>
      <c r="OCC69" s="469"/>
      <c r="OCD69" s="469"/>
      <c r="OCE69" s="469"/>
      <c r="OCF69" s="469"/>
      <c r="OCG69" s="469"/>
      <c r="OCH69" s="469"/>
      <c r="OCI69" s="469"/>
      <c r="OCJ69" s="469"/>
      <c r="OCK69" s="469"/>
      <c r="OCL69" s="469"/>
      <c r="OCM69" s="469"/>
      <c r="OCN69" s="469"/>
      <c r="OCO69" s="469"/>
      <c r="OCP69" s="469"/>
      <c r="OCQ69" s="469"/>
      <c r="OCR69" s="469"/>
      <c r="OCS69" s="469"/>
      <c r="OCT69" s="469"/>
      <c r="OCU69" s="469"/>
      <c r="OCV69" s="469"/>
      <c r="OCW69" s="469"/>
      <c r="OCX69" s="469"/>
      <c r="OCY69" s="469"/>
      <c r="OCZ69" s="469"/>
      <c r="ODA69" s="469"/>
      <c r="ODB69" s="469"/>
      <c r="ODC69" s="469"/>
      <c r="ODD69" s="469"/>
      <c r="ODE69" s="469"/>
      <c r="ODF69" s="469"/>
      <c r="ODG69" s="469"/>
      <c r="ODH69" s="469"/>
      <c r="ODI69" s="469"/>
      <c r="ODJ69" s="469"/>
      <c r="ODK69" s="469"/>
      <c r="ODL69" s="469"/>
      <c r="ODM69" s="469"/>
      <c r="ODN69" s="469"/>
      <c r="ODO69" s="469"/>
      <c r="ODP69" s="469"/>
      <c r="ODQ69" s="469"/>
      <c r="ODR69" s="469"/>
      <c r="ODS69" s="469"/>
      <c r="ODT69" s="469"/>
      <c r="ODU69" s="469"/>
      <c r="ODV69" s="469"/>
      <c r="ODW69" s="469"/>
      <c r="ODX69" s="469"/>
      <c r="ODY69" s="469"/>
      <c r="ODZ69" s="469"/>
      <c r="OEA69" s="469"/>
      <c r="OEB69" s="469"/>
      <c r="OEC69" s="469"/>
      <c r="OED69" s="469"/>
      <c r="OEE69" s="469"/>
      <c r="OEF69" s="469"/>
      <c r="OEG69" s="469"/>
      <c r="OEH69" s="469"/>
      <c r="OEI69" s="469"/>
      <c r="OEJ69" s="469"/>
      <c r="OEK69" s="469"/>
      <c r="OEL69" s="469"/>
      <c r="OEM69" s="469"/>
      <c r="OEN69" s="469"/>
      <c r="OEO69" s="469"/>
      <c r="OEP69" s="469"/>
      <c r="OEQ69" s="469"/>
      <c r="OER69" s="469"/>
      <c r="OES69" s="469"/>
      <c r="OET69" s="469"/>
      <c r="OEU69" s="469"/>
      <c r="OEV69" s="469"/>
      <c r="OEW69" s="469"/>
      <c r="OEX69" s="469"/>
      <c r="OEY69" s="469"/>
      <c r="OEZ69" s="469"/>
      <c r="OFA69" s="469"/>
      <c r="OFB69" s="469"/>
      <c r="OFC69" s="469"/>
      <c r="OFD69" s="469"/>
      <c r="OFE69" s="469"/>
      <c r="OFF69" s="469"/>
      <c r="OFG69" s="469"/>
      <c r="OFH69" s="469"/>
      <c r="OFI69" s="469"/>
      <c r="OFJ69" s="469"/>
      <c r="OFK69" s="469"/>
      <c r="OFL69" s="469"/>
      <c r="OFM69" s="469"/>
      <c r="OFN69" s="469"/>
      <c r="OFO69" s="469"/>
      <c r="OFP69" s="469"/>
      <c r="OFQ69" s="469"/>
      <c r="OFR69" s="469"/>
      <c r="OFS69" s="469"/>
      <c r="OFT69" s="469"/>
      <c r="OFU69" s="469"/>
      <c r="OFV69" s="469"/>
      <c r="OFW69" s="469"/>
      <c r="OFX69" s="469"/>
      <c r="OFY69" s="469"/>
      <c r="OFZ69" s="469"/>
      <c r="OGA69" s="469"/>
      <c r="OGB69" s="469"/>
      <c r="OGC69" s="469"/>
      <c r="OGD69" s="469"/>
      <c r="OGE69" s="469"/>
      <c r="OGF69" s="469"/>
      <c r="OGG69" s="469"/>
      <c r="OGH69" s="469"/>
      <c r="OGI69" s="469"/>
      <c r="OGJ69" s="469"/>
      <c r="OGK69" s="469"/>
      <c r="OGL69" s="469"/>
      <c r="OGM69" s="469"/>
      <c r="OGN69" s="469"/>
      <c r="OGO69" s="469"/>
      <c r="OGP69" s="469"/>
      <c r="OGQ69" s="469"/>
      <c r="OGR69" s="469"/>
      <c r="OGS69" s="469"/>
      <c r="OGT69" s="469"/>
      <c r="OGU69" s="469"/>
      <c r="OGV69" s="469"/>
      <c r="OGW69" s="469"/>
      <c r="OGX69" s="469"/>
      <c r="OGY69" s="469"/>
      <c r="OGZ69" s="469"/>
      <c r="OHA69" s="469"/>
      <c r="OHB69" s="469"/>
      <c r="OHC69" s="469"/>
      <c r="OHD69" s="469"/>
      <c r="OHE69" s="469"/>
      <c r="OHF69" s="469"/>
      <c r="OHG69" s="469"/>
      <c r="OHH69" s="469"/>
      <c r="OHI69" s="469"/>
      <c r="OHJ69" s="469"/>
      <c r="OHK69" s="469"/>
      <c r="OHL69" s="469"/>
      <c r="OHM69" s="469"/>
      <c r="OHN69" s="469"/>
      <c r="OHO69" s="469"/>
      <c r="OHP69" s="469"/>
      <c r="OHQ69" s="469"/>
      <c r="OHR69" s="469"/>
      <c r="OHS69" s="469"/>
      <c r="OHT69" s="469"/>
      <c r="OHU69" s="469"/>
      <c r="OHV69" s="469"/>
      <c r="OHW69" s="469"/>
      <c r="OHX69" s="469"/>
      <c r="OHY69" s="469"/>
      <c r="OHZ69" s="469"/>
      <c r="OIA69" s="469"/>
      <c r="OIB69" s="469"/>
      <c r="OIC69" s="469"/>
      <c r="OID69" s="469"/>
      <c r="OIE69" s="469"/>
      <c r="OIF69" s="469"/>
      <c r="OIG69" s="469"/>
      <c r="OIH69" s="469"/>
      <c r="OII69" s="469"/>
      <c r="OIJ69" s="469"/>
      <c r="OIK69" s="469"/>
      <c r="OIL69" s="469"/>
      <c r="OIM69" s="469"/>
      <c r="OIN69" s="469"/>
      <c r="OIO69" s="469"/>
      <c r="OIP69" s="469"/>
      <c r="OIQ69" s="469"/>
      <c r="OIR69" s="469"/>
      <c r="OIS69" s="469"/>
      <c r="OIT69" s="469"/>
      <c r="OIU69" s="469"/>
      <c r="OIV69" s="469"/>
      <c r="OIW69" s="469"/>
      <c r="OIX69" s="469"/>
      <c r="OIY69" s="469"/>
      <c r="OIZ69" s="469"/>
      <c r="OJA69" s="469"/>
      <c r="OJB69" s="469"/>
      <c r="OJC69" s="469"/>
      <c r="OJD69" s="469"/>
      <c r="OJE69" s="469"/>
      <c r="OJF69" s="469"/>
      <c r="OJG69" s="469"/>
      <c r="OJH69" s="469"/>
      <c r="OJI69" s="469"/>
      <c r="OJJ69" s="469"/>
      <c r="OJK69" s="469"/>
      <c r="OJL69" s="469"/>
      <c r="OJM69" s="469"/>
      <c r="OJN69" s="469"/>
      <c r="OJO69" s="469"/>
      <c r="OJP69" s="469"/>
      <c r="OJQ69" s="469"/>
      <c r="OJR69" s="469"/>
      <c r="OJS69" s="469"/>
      <c r="OJT69" s="469"/>
      <c r="OJU69" s="469"/>
      <c r="OJV69" s="469"/>
      <c r="OJW69" s="469"/>
      <c r="OJX69" s="469"/>
      <c r="OJY69" s="469"/>
      <c r="OJZ69" s="469"/>
      <c r="OKA69" s="469"/>
      <c r="OKB69" s="469"/>
      <c r="OKC69" s="469"/>
      <c r="OKD69" s="469"/>
      <c r="OKE69" s="469"/>
      <c r="OKF69" s="469"/>
      <c r="OKG69" s="469"/>
      <c r="OKH69" s="469"/>
      <c r="OKI69" s="469"/>
      <c r="OKJ69" s="469"/>
      <c r="OKK69" s="469"/>
      <c r="OKL69" s="469"/>
      <c r="OKM69" s="469"/>
      <c r="OKN69" s="469"/>
      <c r="OKO69" s="469"/>
      <c r="OKP69" s="469"/>
      <c r="OKQ69" s="469"/>
      <c r="OKR69" s="469"/>
      <c r="OKS69" s="469"/>
      <c r="OKT69" s="469"/>
      <c r="OKU69" s="469"/>
      <c r="OKV69" s="469"/>
      <c r="OKW69" s="469"/>
      <c r="OKX69" s="469"/>
      <c r="OKY69" s="469"/>
      <c r="OKZ69" s="469"/>
      <c r="OLA69" s="469"/>
      <c r="OLB69" s="469"/>
      <c r="OLC69" s="469"/>
      <c r="OLD69" s="469"/>
      <c r="OLE69" s="469"/>
      <c r="OLF69" s="469"/>
      <c r="OLG69" s="469"/>
      <c r="OLH69" s="469"/>
      <c r="OLI69" s="469"/>
      <c r="OLJ69" s="469"/>
      <c r="OLK69" s="469"/>
      <c r="OLL69" s="469"/>
      <c r="OLM69" s="469"/>
      <c r="OLN69" s="469"/>
      <c r="OLO69" s="469"/>
      <c r="OLP69" s="469"/>
      <c r="OLQ69" s="469"/>
      <c r="OLR69" s="469"/>
      <c r="OLS69" s="469"/>
      <c r="OLT69" s="469"/>
      <c r="OLU69" s="469"/>
      <c r="OLV69" s="469"/>
      <c r="OLW69" s="469"/>
      <c r="OLX69" s="469"/>
      <c r="OLY69" s="469"/>
      <c r="OLZ69" s="469"/>
      <c r="OMA69" s="469"/>
      <c r="OMB69" s="469"/>
      <c r="OMC69" s="469"/>
      <c r="OMD69" s="469"/>
      <c r="OME69" s="469"/>
      <c r="OMF69" s="469"/>
      <c r="OMG69" s="469"/>
      <c r="OMH69" s="469"/>
      <c r="OMI69" s="469"/>
      <c r="OMJ69" s="469"/>
      <c r="OMK69" s="469"/>
      <c r="OML69" s="469"/>
      <c r="OMM69" s="469"/>
      <c r="OMN69" s="469"/>
      <c r="OMO69" s="469"/>
      <c r="OMP69" s="469"/>
      <c r="OMQ69" s="469"/>
      <c r="OMR69" s="469"/>
      <c r="OMS69" s="469"/>
      <c r="OMT69" s="469"/>
      <c r="OMU69" s="469"/>
      <c r="OMV69" s="469"/>
      <c r="OMW69" s="469"/>
      <c r="OMX69" s="469"/>
      <c r="OMY69" s="469"/>
      <c r="OMZ69" s="469"/>
      <c r="ONA69" s="469"/>
      <c r="ONB69" s="469"/>
      <c r="ONC69" s="469"/>
      <c r="OND69" s="469"/>
      <c r="ONE69" s="469"/>
      <c r="ONF69" s="469"/>
      <c r="ONG69" s="469"/>
      <c r="ONH69" s="469"/>
      <c r="ONI69" s="469"/>
      <c r="ONJ69" s="469"/>
      <c r="ONK69" s="469"/>
      <c r="ONL69" s="469"/>
      <c r="ONM69" s="469"/>
      <c r="ONN69" s="469"/>
      <c r="ONO69" s="469"/>
      <c r="ONP69" s="469"/>
      <c r="ONQ69" s="469"/>
      <c r="ONR69" s="469"/>
      <c r="ONS69" s="469"/>
      <c r="ONT69" s="469"/>
      <c r="ONU69" s="469"/>
      <c r="ONV69" s="469"/>
      <c r="ONW69" s="469"/>
      <c r="ONX69" s="469"/>
      <c r="ONY69" s="469"/>
      <c r="ONZ69" s="469"/>
      <c r="OOA69" s="469"/>
      <c r="OOB69" s="469"/>
      <c r="OOC69" s="469"/>
      <c r="OOD69" s="469"/>
      <c r="OOE69" s="469"/>
      <c r="OOF69" s="469"/>
      <c r="OOG69" s="469"/>
      <c r="OOH69" s="469"/>
      <c r="OOI69" s="469"/>
      <c r="OOJ69" s="469"/>
      <c r="OOK69" s="469"/>
      <c r="OOL69" s="469"/>
      <c r="OOM69" s="469"/>
      <c r="OON69" s="469"/>
      <c r="OOO69" s="469"/>
      <c r="OOP69" s="469"/>
      <c r="OOQ69" s="469"/>
      <c r="OOR69" s="469"/>
      <c r="OOS69" s="469"/>
      <c r="OOT69" s="469"/>
      <c r="OOU69" s="469"/>
      <c r="OOV69" s="469"/>
      <c r="OOW69" s="469"/>
      <c r="OOX69" s="469"/>
      <c r="OOY69" s="469"/>
      <c r="OOZ69" s="469"/>
      <c r="OPA69" s="469"/>
      <c r="OPB69" s="469"/>
      <c r="OPC69" s="469"/>
      <c r="OPD69" s="469"/>
      <c r="OPE69" s="469"/>
      <c r="OPF69" s="469"/>
      <c r="OPG69" s="469"/>
      <c r="OPH69" s="469"/>
      <c r="OPI69" s="469"/>
      <c r="OPJ69" s="469"/>
      <c r="OPK69" s="469"/>
      <c r="OPL69" s="469"/>
      <c r="OPM69" s="469"/>
      <c r="OPN69" s="469"/>
      <c r="OPO69" s="469"/>
      <c r="OPP69" s="469"/>
      <c r="OPQ69" s="469"/>
      <c r="OPR69" s="469"/>
      <c r="OPS69" s="469"/>
      <c r="OPT69" s="469"/>
      <c r="OPU69" s="469"/>
      <c r="OPV69" s="469"/>
      <c r="OPW69" s="469"/>
      <c r="OPX69" s="469"/>
      <c r="OPY69" s="469"/>
      <c r="OPZ69" s="469"/>
      <c r="OQA69" s="469"/>
      <c r="OQB69" s="469"/>
      <c r="OQC69" s="469"/>
      <c r="OQD69" s="469"/>
      <c r="OQE69" s="469"/>
      <c r="OQF69" s="469"/>
      <c r="OQG69" s="469"/>
      <c r="OQH69" s="469"/>
      <c r="OQI69" s="469"/>
      <c r="OQJ69" s="469"/>
      <c r="OQK69" s="469"/>
      <c r="OQL69" s="469"/>
      <c r="OQM69" s="469"/>
      <c r="OQN69" s="469"/>
      <c r="OQO69" s="469"/>
      <c r="OQP69" s="469"/>
      <c r="OQQ69" s="469"/>
      <c r="OQR69" s="469"/>
      <c r="OQS69" s="469"/>
      <c r="OQT69" s="469"/>
      <c r="OQU69" s="469"/>
      <c r="OQV69" s="469"/>
      <c r="OQW69" s="469"/>
      <c r="OQX69" s="469"/>
      <c r="OQY69" s="469"/>
      <c r="OQZ69" s="469"/>
      <c r="ORA69" s="469"/>
      <c r="ORB69" s="469"/>
      <c r="ORC69" s="469"/>
      <c r="ORD69" s="469"/>
      <c r="ORE69" s="469"/>
      <c r="ORF69" s="469"/>
      <c r="ORG69" s="469"/>
      <c r="ORH69" s="469"/>
      <c r="ORI69" s="469"/>
      <c r="ORJ69" s="469"/>
      <c r="ORK69" s="469"/>
      <c r="ORL69" s="469"/>
      <c r="ORM69" s="469"/>
      <c r="ORN69" s="469"/>
      <c r="ORO69" s="469"/>
      <c r="ORP69" s="469"/>
      <c r="ORQ69" s="469"/>
      <c r="ORR69" s="469"/>
      <c r="ORS69" s="469"/>
      <c r="ORT69" s="469"/>
      <c r="ORU69" s="469"/>
      <c r="ORV69" s="469"/>
      <c r="ORW69" s="469"/>
      <c r="ORX69" s="469"/>
      <c r="ORY69" s="469"/>
      <c r="ORZ69" s="469"/>
      <c r="OSA69" s="469"/>
      <c r="OSB69" s="469"/>
      <c r="OSC69" s="469"/>
      <c r="OSD69" s="469"/>
      <c r="OSE69" s="469"/>
      <c r="OSF69" s="469"/>
      <c r="OSG69" s="469"/>
      <c r="OSH69" s="469"/>
      <c r="OSI69" s="469"/>
      <c r="OSJ69" s="469"/>
      <c r="OSK69" s="469"/>
      <c r="OSL69" s="469"/>
      <c r="OSM69" s="469"/>
      <c r="OSN69" s="469"/>
      <c r="OSO69" s="469"/>
      <c r="OSP69" s="469"/>
      <c r="OSQ69" s="469"/>
      <c r="OSR69" s="469"/>
      <c r="OSS69" s="469"/>
      <c r="OST69" s="469"/>
      <c r="OSU69" s="469"/>
      <c r="OSV69" s="469"/>
      <c r="OSW69" s="469"/>
      <c r="OSX69" s="469"/>
      <c r="OSY69" s="469"/>
      <c r="OSZ69" s="469"/>
      <c r="OTA69" s="469"/>
      <c r="OTB69" s="469"/>
      <c r="OTC69" s="469"/>
      <c r="OTD69" s="469"/>
      <c r="OTE69" s="469"/>
      <c r="OTF69" s="469"/>
      <c r="OTG69" s="469"/>
      <c r="OTH69" s="469"/>
      <c r="OTI69" s="469"/>
      <c r="OTJ69" s="469"/>
      <c r="OTK69" s="469"/>
      <c r="OTL69" s="469"/>
      <c r="OTM69" s="469"/>
      <c r="OTN69" s="469"/>
      <c r="OTO69" s="469"/>
      <c r="OTP69" s="469"/>
      <c r="OTQ69" s="469"/>
      <c r="OTR69" s="469"/>
      <c r="OTS69" s="469"/>
      <c r="OTT69" s="469"/>
      <c r="OTU69" s="469"/>
      <c r="OTV69" s="469"/>
      <c r="OTW69" s="469"/>
      <c r="OTX69" s="469"/>
      <c r="OTY69" s="469"/>
      <c r="OTZ69" s="469"/>
      <c r="OUA69" s="469"/>
      <c r="OUB69" s="469"/>
      <c r="OUC69" s="469"/>
      <c r="OUD69" s="469"/>
      <c r="OUE69" s="469"/>
      <c r="OUF69" s="469"/>
      <c r="OUG69" s="469"/>
      <c r="OUH69" s="469"/>
      <c r="OUI69" s="469"/>
      <c r="OUJ69" s="469"/>
      <c r="OUK69" s="469"/>
      <c r="OUL69" s="469"/>
      <c r="OUM69" s="469"/>
      <c r="OUN69" s="469"/>
      <c r="OUO69" s="469"/>
      <c r="OUP69" s="469"/>
      <c r="OUQ69" s="469"/>
      <c r="OUR69" s="469"/>
      <c r="OUS69" s="469"/>
      <c r="OUT69" s="469"/>
      <c r="OUU69" s="469"/>
      <c r="OUV69" s="469"/>
      <c r="OUW69" s="469"/>
      <c r="OUX69" s="469"/>
      <c r="OUY69" s="469"/>
      <c r="OUZ69" s="469"/>
      <c r="OVA69" s="469"/>
      <c r="OVB69" s="469"/>
      <c r="OVC69" s="469"/>
      <c r="OVD69" s="469"/>
      <c r="OVE69" s="469"/>
      <c r="OVF69" s="469"/>
      <c r="OVG69" s="469"/>
      <c r="OVH69" s="469"/>
      <c r="OVI69" s="469"/>
      <c r="OVJ69" s="469"/>
      <c r="OVK69" s="469"/>
      <c r="OVL69" s="469"/>
      <c r="OVM69" s="469"/>
      <c r="OVN69" s="469"/>
      <c r="OVO69" s="469"/>
      <c r="OVP69" s="469"/>
      <c r="OVQ69" s="469"/>
      <c r="OVR69" s="469"/>
      <c r="OVS69" s="469"/>
      <c r="OVT69" s="469"/>
      <c r="OVU69" s="469"/>
      <c r="OVV69" s="469"/>
      <c r="OVW69" s="469"/>
      <c r="OVX69" s="469"/>
      <c r="OVY69" s="469"/>
      <c r="OVZ69" s="469"/>
      <c r="OWA69" s="469"/>
      <c r="OWB69" s="469"/>
      <c r="OWC69" s="469"/>
      <c r="OWD69" s="469"/>
      <c r="OWE69" s="469"/>
      <c r="OWF69" s="469"/>
      <c r="OWG69" s="469"/>
      <c r="OWH69" s="469"/>
      <c r="OWI69" s="469"/>
      <c r="OWJ69" s="469"/>
      <c r="OWK69" s="469"/>
      <c r="OWL69" s="469"/>
      <c r="OWM69" s="469"/>
      <c r="OWN69" s="469"/>
      <c r="OWO69" s="469"/>
      <c r="OWP69" s="469"/>
      <c r="OWQ69" s="469"/>
      <c r="OWR69" s="469"/>
      <c r="OWS69" s="469"/>
      <c r="OWT69" s="469"/>
      <c r="OWU69" s="469"/>
      <c r="OWV69" s="469"/>
      <c r="OWW69" s="469"/>
      <c r="OWX69" s="469"/>
      <c r="OWY69" s="469"/>
      <c r="OWZ69" s="469"/>
      <c r="OXA69" s="469"/>
      <c r="OXB69" s="469"/>
      <c r="OXC69" s="469"/>
      <c r="OXD69" s="469"/>
      <c r="OXE69" s="469"/>
      <c r="OXF69" s="469"/>
      <c r="OXG69" s="469"/>
      <c r="OXH69" s="469"/>
      <c r="OXI69" s="469"/>
      <c r="OXJ69" s="469"/>
      <c r="OXK69" s="469"/>
      <c r="OXL69" s="469"/>
      <c r="OXM69" s="469"/>
      <c r="OXN69" s="469"/>
      <c r="OXO69" s="469"/>
      <c r="OXP69" s="469"/>
      <c r="OXQ69" s="469"/>
      <c r="OXR69" s="469"/>
      <c r="OXS69" s="469"/>
      <c r="OXT69" s="469"/>
      <c r="OXU69" s="469"/>
      <c r="OXV69" s="469"/>
      <c r="OXW69" s="469"/>
      <c r="OXX69" s="469"/>
      <c r="OXY69" s="469"/>
      <c r="OXZ69" s="469"/>
      <c r="OYA69" s="469"/>
      <c r="OYB69" s="469"/>
      <c r="OYC69" s="469"/>
      <c r="OYD69" s="469"/>
      <c r="OYE69" s="469"/>
      <c r="OYF69" s="469"/>
      <c r="OYG69" s="469"/>
      <c r="OYH69" s="469"/>
      <c r="OYI69" s="469"/>
      <c r="OYJ69" s="469"/>
      <c r="OYK69" s="469"/>
      <c r="OYL69" s="469"/>
      <c r="OYM69" s="469"/>
      <c r="OYN69" s="469"/>
      <c r="OYO69" s="469"/>
      <c r="OYP69" s="469"/>
      <c r="OYQ69" s="469"/>
      <c r="OYR69" s="469"/>
      <c r="OYS69" s="469"/>
      <c r="OYT69" s="469"/>
      <c r="OYU69" s="469"/>
      <c r="OYV69" s="469"/>
      <c r="OYW69" s="469"/>
      <c r="OYX69" s="469"/>
      <c r="OYY69" s="469"/>
      <c r="OYZ69" s="469"/>
      <c r="OZA69" s="469"/>
      <c r="OZB69" s="469"/>
      <c r="OZC69" s="469"/>
      <c r="OZD69" s="469"/>
      <c r="OZE69" s="469"/>
      <c r="OZF69" s="469"/>
      <c r="OZG69" s="469"/>
      <c r="OZH69" s="469"/>
      <c r="OZI69" s="469"/>
      <c r="OZJ69" s="469"/>
      <c r="OZK69" s="469"/>
      <c r="OZL69" s="469"/>
      <c r="OZM69" s="469"/>
      <c r="OZN69" s="469"/>
      <c r="OZO69" s="469"/>
      <c r="OZP69" s="469"/>
      <c r="OZQ69" s="469"/>
      <c r="OZR69" s="469"/>
      <c r="OZS69" s="469"/>
      <c r="OZT69" s="469"/>
      <c r="OZU69" s="469"/>
      <c r="OZV69" s="469"/>
      <c r="OZW69" s="469"/>
      <c r="OZX69" s="469"/>
      <c r="OZY69" s="469"/>
      <c r="OZZ69" s="469"/>
      <c r="PAA69" s="469"/>
      <c r="PAB69" s="469"/>
      <c r="PAC69" s="469"/>
      <c r="PAD69" s="469"/>
      <c r="PAE69" s="469"/>
      <c r="PAF69" s="469"/>
      <c r="PAG69" s="469"/>
      <c r="PAH69" s="469"/>
      <c r="PAI69" s="469"/>
      <c r="PAJ69" s="469"/>
      <c r="PAK69" s="469"/>
      <c r="PAL69" s="469"/>
      <c r="PAM69" s="469"/>
      <c r="PAN69" s="469"/>
      <c r="PAO69" s="469"/>
      <c r="PAP69" s="469"/>
      <c r="PAQ69" s="469"/>
      <c r="PAR69" s="469"/>
      <c r="PAS69" s="469"/>
      <c r="PAT69" s="469"/>
      <c r="PAU69" s="469"/>
      <c r="PAV69" s="469"/>
      <c r="PAW69" s="469"/>
      <c r="PAX69" s="469"/>
      <c r="PAY69" s="469"/>
      <c r="PAZ69" s="469"/>
      <c r="PBA69" s="469"/>
      <c r="PBB69" s="469"/>
      <c r="PBC69" s="469"/>
      <c r="PBD69" s="469"/>
      <c r="PBE69" s="469"/>
      <c r="PBF69" s="469"/>
      <c r="PBG69" s="469"/>
      <c r="PBH69" s="469"/>
      <c r="PBI69" s="469"/>
      <c r="PBJ69" s="469"/>
      <c r="PBK69" s="469"/>
      <c r="PBL69" s="469"/>
      <c r="PBM69" s="469"/>
      <c r="PBN69" s="469"/>
      <c r="PBO69" s="469"/>
      <c r="PBP69" s="469"/>
      <c r="PBQ69" s="469"/>
      <c r="PBR69" s="469"/>
      <c r="PBS69" s="469"/>
      <c r="PBT69" s="469"/>
      <c r="PBU69" s="469"/>
      <c r="PBV69" s="469"/>
      <c r="PBW69" s="469"/>
      <c r="PBX69" s="469"/>
      <c r="PBY69" s="469"/>
      <c r="PBZ69" s="469"/>
      <c r="PCA69" s="469"/>
      <c r="PCB69" s="469"/>
      <c r="PCC69" s="469"/>
      <c r="PCD69" s="469"/>
      <c r="PCE69" s="469"/>
      <c r="PCF69" s="469"/>
      <c r="PCG69" s="469"/>
      <c r="PCH69" s="469"/>
      <c r="PCI69" s="469"/>
      <c r="PCJ69" s="469"/>
      <c r="PCK69" s="469"/>
      <c r="PCL69" s="469"/>
      <c r="PCM69" s="469"/>
      <c r="PCN69" s="469"/>
      <c r="PCO69" s="469"/>
      <c r="PCP69" s="469"/>
      <c r="PCQ69" s="469"/>
      <c r="PCR69" s="469"/>
      <c r="PCS69" s="469"/>
      <c r="PCT69" s="469"/>
      <c r="PCU69" s="469"/>
      <c r="PCV69" s="469"/>
      <c r="PCW69" s="469"/>
      <c r="PCX69" s="469"/>
      <c r="PCY69" s="469"/>
      <c r="PCZ69" s="469"/>
      <c r="PDA69" s="469"/>
      <c r="PDB69" s="469"/>
      <c r="PDC69" s="469"/>
      <c r="PDD69" s="469"/>
      <c r="PDE69" s="469"/>
      <c r="PDF69" s="469"/>
      <c r="PDG69" s="469"/>
      <c r="PDH69" s="469"/>
      <c r="PDI69" s="469"/>
      <c r="PDJ69" s="469"/>
      <c r="PDK69" s="469"/>
      <c r="PDL69" s="469"/>
      <c r="PDM69" s="469"/>
      <c r="PDN69" s="469"/>
      <c r="PDO69" s="469"/>
      <c r="PDP69" s="469"/>
      <c r="PDQ69" s="469"/>
      <c r="PDR69" s="469"/>
      <c r="PDS69" s="469"/>
      <c r="PDT69" s="469"/>
      <c r="PDU69" s="469"/>
      <c r="PDV69" s="469"/>
      <c r="PDW69" s="469"/>
      <c r="PDX69" s="469"/>
      <c r="PDY69" s="469"/>
      <c r="PDZ69" s="469"/>
      <c r="PEA69" s="469"/>
      <c r="PEB69" s="469"/>
      <c r="PEC69" s="469"/>
      <c r="PED69" s="469"/>
      <c r="PEE69" s="469"/>
      <c r="PEF69" s="469"/>
      <c r="PEG69" s="469"/>
      <c r="PEH69" s="469"/>
      <c r="PEI69" s="469"/>
      <c r="PEJ69" s="469"/>
      <c r="PEK69" s="469"/>
      <c r="PEL69" s="469"/>
      <c r="PEM69" s="469"/>
      <c r="PEN69" s="469"/>
      <c r="PEO69" s="469"/>
      <c r="PEP69" s="469"/>
      <c r="PEQ69" s="469"/>
      <c r="PER69" s="469"/>
      <c r="PES69" s="469"/>
      <c r="PET69" s="469"/>
      <c r="PEU69" s="469"/>
      <c r="PEV69" s="469"/>
      <c r="PEW69" s="469"/>
      <c r="PEX69" s="469"/>
      <c r="PEY69" s="469"/>
      <c r="PEZ69" s="469"/>
      <c r="PFA69" s="469"/>
      <c r="PFB69" s="469"/>
      <c r="PFC69" s="469"/>
      <c r="PFD69" s="469"/>
      <c r="PFE69" s="469"/>
      <c r="PFF69" s="469"/>
      <c r="PFG69" s="469"/>
      <c r="PFH69" s="469"/>
      <c r="PFI69" s="469"/>
      <c r="PFJ69" s="469"/>
      <c r="PFK69" s="469"/>
      <c r="PFL69" s="469"/>
      <c r="PFM69" s="469"/>
      <c r="PFN69" s="469"/>
      <c r="PFO69" s="469"/>
      <c r="PFP69" s="469"/>
      <c r="PFQ69" s="469"/>
      <c r="PFR69" s="469"/>
      <c r="PFS69" s="469"/>
      <c r="PFT69" s="469"/>
      <c r="PFU69" s="469"/>
      <c r="PFV69" s="469"/>
      <c r="PFW69" s="469"/>
      <c r="PFX69" s="469"/>
      <c r="PFY69" s="469"/>
      <c r="PFZ69" s="469"/>
      <c r="PGA69" s="469"/>
      <c r="PGB69" s="469"/>
      <c r="PGC69" s="469"/>
      <c r="PGD69" s="469"/>
      <c r="PGE69" s="469"/>
      <c r="PGF69" s="469"/>
      <c r="PGG69" s="469"/>
      <c r="PGH69" s="469"/>
      <c r="PGI69" s="469"/>
      <c r="PGJ69" s="469"/>
      <c r="PGK69" s="469"/>
      <c r="PGL69" s="469"/>
      <c r="PGM69" s="469"/>
      <c r="PGN69" s="469"/>
      <c r="PGO69" s="469"/>
      <c r="PGP69" s="469"/>
      <c r="PGQ69" s="469"/>
      <c r="PGR69" s="469"/>
      <c r="PGS69" s="469"/>
      <c r="PGT69" s="469"/>
      <c r="PGU69" s="469"/>
      <c r="PGV69" s="469"/>
      <c r="PGW69" s="469"/>
      <c r="PGX69" s="469"/>
      <c r="PGY69" s="469"/>
      <c r="PGZ69" s="469"/>
      <c r="PHA69" s="469"/>
      <c r="PHB69" s="469"/>
      <c r="PHC69" s="469"/>
      <c r="PHD69" s="469"/>
      <c r="PHE69" s="469"/>
      <c r="PHF69" s="469"/>
      <c r="PHG69" s="469"/>
      <c r="PHH69" s="469"/>
      <c r="PHI69" s="469"/>
      <c r="PHJ69" s="469"/>
      <c r="PHK69" s="469"/>
      <c r="PHL69" s="469"/>
      <c r="PHM69" s="469"/>
      <c r="PHN69" s="469"/>
      <c r="PHO69" s="469"/>
      <c r="PHP69" s="469"/>
      <c r="PHQ69" s="469"/>
      <c r="PHR69" s="469"/>
      <c r="PHS69" s="469"/>
      <c r="PHT69" s="469"/>
      <c r="PHU69" s="469"/>
      <c r="PHV69" s="469"/>
      <c r="PHW69" s="469"/>
      <c r="PHX69" s="469"/>
      <c r="PHY69" s="469"/>
      <c r="PHZ69" s="469"/>
      <c r="PIA69" s="469"/>
      <c r="PIB69" s="469"/>
      <c r="PIC69" s="469"/>
      <c r="PID69" s="469"/>
      <c r="PIE69" s="469"/>
      <c r="PIF69" s="469"/>
      <c r="PIG69" s="469"/>
      <c r="PIH69" s="469"/>
      <c r="PII69" s="469"/>
      <c r="PIJ69" s="469"/>
      <c r="PIK69" s="469"/>
      <c r="PIL69" s="469"/>
      <c r="PIM69" s="469"/>
      <c r="PIN69" s="469"/>
      <c r="PIO69" s="469"/>
      <c r="PIP69" s="469"/>
      <c r="PIQ69" s="469"/>
      <c r="PIR69" s="469"/>
      <c r="PIS69" s="469"/>
      <c r="PIT69" s="469"/>
      <c r="PIU69" s="469"/>
      <c r="PIV69" s="469"/>
      <c r="PIW69" s="469"/>
      <c r="PIX69" s="469"/>
      <c r="PIY69" s="469"/>
      <c r="PIZ69" s="469"/>
      <c r="PJA69" s="469"/>
      <c r="PJB69" s="469"/>
      <c r="PJC69" s="469"/>
      <c r="PJD69" s="469"/>
      <c r="PJE69" s="469"/>
      <c r="PJF69" s="469"/>
      <c r="PJG69" s="469"/>
      <c r="PJH69" s="469"/>
      <c r="PJI69" s="469"/>
      <c r="PJJ69" s="469"/>
      <c r="PJK69" s="469"/>
      <c r="PJL69" s="469"/>
      <c r="PJM69" s="469"/>
      <c r="PJN69" s="469"/>
      <c r="PJO69" s="469"/>
      <c r="PJP69" s="469"/>
      <c r="PJQ69" s="469"/>
      <c r="PJR69" s="469"/>
      <c r="PJS69" s="469"/>
      <c r="PJT69" s="469"/>
      <c r="PJU69" s="469"/>
      <c r="PJV69" s="469"/>
      <c r="PJW69" s="469"/>
      <c r="PJX69" s="469"/>
      <c r="PJY69" s="469"/>
      <c r="PJZ69" s="469"/>
      <c r="PKA69" s="469"/>
      <c r="PKB69" s="469"/>
      <c r="PKC69" s="469"/>
      <c r="PKD69" s="469"/>
      <c r="PKE69" s="469"/>
      <c r="PKF69" s="469"/>
      <c r="PKG69" s="469"/>
      <c r="PKH69" s="469"/>
      <c r="PKI69" s="469"/>
      <c r="PKJ69" s="469"/>
      <c r="PKK69" s="469"/>
      <c r="PKL69" s="469"/>
      <c r="PKM69" s="469"/>
      <c r="PKN69" s="469"/>
      <c r="PKO69" s="469"/>
      <c r="PKP69" s="469"/>
      <c r="PKQ69" s="469"/>
      <c r="PKR69" s="469"/>
      <c r="PKS69" s="469"/>
      <c r="PKT69" s="469"/>
      <c r="PKU69" s="469"/>
      <c r="PKV69" s="469"/>
      <c r="PKW69" s="469"/>
      <c r="PKX69" s="469"/>
      <c r="PKY69" s="469"/>
      <c r="PKZ69" s="469"/>
      <c r="PLA69" s="469"/>
      <c r="PLB69" s="469"/>
      <c r="PLC69" s="469"/>
      <c r="PLD69" s="469"/>
      <c r="PLE69" s="469"/>
      <c r="PLF69" s="469"/>
      <c r="PLG69" s="469"/>
      <c r="PLH69" s="469"/>
      <c r="PLI69" s="469"/>
      <c r="PLJ69" s="469"/>
      <c r="PLK69" s="469"/>
      <c r="PLL69" s="469"/>
      <c r="PLM69" s="469"/>
      <c r="PLN69" s="469"/>
      <c r="PLO69" s="469"/>
      <c r="PLP69" s="469"/>
      <c r="PLQ69" s="469"/>
      <c r="PLR69" s="469"/>
      <c r="PLS69" s="469"/>
      <c r="PLT69" s="469"/>
      <c r="PLU69" s="469"/>
      <c r="PLV69" s="469"/>
      <c r="PLW69" s="469"/>
      <c r="PLX69" s="469"/>
      <c r="PLY69" s="469"/>
      <c r="PLZ69" s="469"/>
      <c r="PMA69" s="469"/>
      <c r="PMB69" s="469"/>
      <c r="PMC69" s="469"/>
      <c r="PMD69" s="469"/>
      <c r="PME69" s="469"/>
      <c r="PMF69" s="469"/>
      <c r="PMG69" s="469"/>
      <c r="PMH69" s="469"/>
      <c r="PMI69" s="469"/>
      <c r="PMJ69" s="469"/>
      <c r="PMK69" s="469"/>
      <c r="PML69" s="469"/>
      <c r="PMM69" s="469"/>
      <c r="PMN69" s="469"/>
      <c r="PMO69" s="469"/>
      <c r="PMP69" s="469"/>
      <c r="PMQ69" s="469"/>
      <c r="PMR69" s="469"/>
      <c r="PMS69" s="469"/>
      <c r="PMT69" s="469"/>
      <c r="PMU69" s="469"/>
      <c r="PMV69" s="469"/>
      <c r="PMW69" s="469"/>
      <c r="PMX69" s="469"/>
      <c r="PMY69" s="469"/>
      <c r="PMZ69" s="469"/>
      <c r="PNA69" s="469"/>
      <c r="PNB69" s="469"/>
      <c r="PNC69" s="469"/>
      <c r="PND69" s="469"/>
      <c r="PNE69" s="469"/>
      <c r="PNF69" s="469"/>
      <c r="PNG69" s="469"/>
      <c r="PNH69" s="469"/>
      <c r="PNI69" s="469"/>
      <c r="PNJ69" s="469"/>
      <c r="PNK69" s="469"/>
      <c r="PNL69" s="469"/>
      <c r="PNM69" s="469"/>
      <c r="PNN69" s="469"/>
      <c r="PNO69" s="469"/>
      <c r="PNP69" s="469"/>
      <c r="PNQ69" s="469"/>
      <c r="PNR69" s="469"/>
      <c r="PNS69" s="469"/>
      <c r="PNT69" s="469"/>
      <c r="PNU69" s="469"/>
      <c r="PNV69" s="469"/>
      <c r="PNW69" s="469"/>
      <c r="PNX69" s="469"/>
      <c r="PNY69" s="469"/>
      <c r="PNZ69" s="469"/>
      <c r="POA69" s="469"/>
      <c r="POB69" s="469"/>
      <c r="POC69" s="469"/>
      <c r="POD69" s="469"/>
      <c r="POE69" s="469"/>
      <c r="POF69" s="469"/>
      <c r="POG69" s="469"/>
      <c r="POH69" s="469"/>
      <c r="POI69" s="469"/>
      <c r="POJ69" s="469"/>
      <c r="POK69" s="469"/>
      <c r="POL69" s="469"/>
      <c r="POM69" s="469"/>
      <c r="PON69" s="469"/>
      <c r="POO69" s="469"/>
      <c r="POP69" s="469"/>
      <c r="POQ69" s="469"/>
      <c r="POR69" s="469"/>
      <c r="POS69" s="469"/>
      <c r="POT69" s="469"/>
      <c r="POU69" s="469"/>
      <c r="POV69" s="469"/>
      <c r="POW69" s="469"/>
      <c r="POX69" s="469"/>
      <c r="POY69" s="469"/>
      <c r="POZ69" s="469"/>
      <c r="PPA69" s="469"/>
      <c r="PPB69" s="469"/>
      <c r="PPC69" s="469"/>
      <c r="PPD69" s="469"/>
      <c r="PPE69" s="469"/>
      <c r="PPF69" s="469"/>
      <c r="PPG69" s="469"/>
      <c r="PPH69" s="469"/>
      <c r="PPI69" s="469"/>
      <c r="PPJ69" s="469"/>
      <c r="PPK69" s="469"/>
      <c r="PPL69" s="469"/>
      <c r="PPM69" s="469"/>
      <c r="PPN69" s="469"/>
      <c r="PPO69" s="469"/>
      <c r="PPP69" s="469"/>
      <c r="PPQ69" s="469"/>
      <c r="PPR69" s="469"/>
      <c r="PPS69" s="469"/>
      <c r="PPT69" s="469"/>
      <c r="PPU69" s="469"/>
      <c r="PPV69" s="469"/>
      <c r="PPW69" s="469"/>
      <c r="PPX69" s="469"/>
      <c r="PPY69" s="469"/>
      <c r="PPZ69" s="469"/>
      <c r="PQA69" s="469"/>
      <c r="PQB69" s="469"/>
      <c r="PQC69" s="469"/>
      <c r="PQD69" s="469"/>
      <c r="PQE69" s="469"/>
      <c r="PQF69" s="469"/>
      <c r="PQG69" s="469"/>
      <c r="PQH69" s="469"/>
      <c r="PQI69" s="469"/>
      <c r="PQJ69" s="469"/>
      <c r="PQK69" s="469"/>
      <c r="PQL69" s="469"/>
      <c r="PQM69" s="469"/>
      <c r="PQN69" s="469"/>
      <c r="PQO69" s="469"/>
      <c r="PQP69" s="469"/>
      <c r="PQQ69" s="469"/>
      <c r="PQR69" s="469"/>
      <c r="PQS69" s="469"/>
      <c r="PQT69" s="469"/>
      <c r="PQU69" s="469"/>
      <c r="PQV69" s="469"/>
      <c r="PQW69" s="469"/>
      <c r="PQX69" s="469"/>
      <c r="PQY69" s="469"/>
      <c r="PQZ69" s="469"/>
      <c r="PRA69" s="469"/>
      <c r="PRB69" s="469"/>
      <c r="PRC69" s="469"/>
      <c r="PRD69" s="469"/>
      <c r="PRE69" s="469"/>
      <c r="PRF69" s="469"/>
      <c r="PRG69" s="469"/>
      <c r="PRH69" s="469"/>
      <c r="PRI69" s="469"/>
      <c r="PRJ69" s="469"/>
      <c r="PRK69" s="469"/>
      <c r="PRL69" s="469"/>
      <c r="PRM69" s="469"/>
      <c r="PRN69" s="469"/>
      <c r="PRO69" s="469"/>
      <c r="PRP69" s="469"/>
      <c r="PRQ69" s="469"/>
      <c r="PRR69" s="469"/>
      <c r="PRS69" s="469"/>
      <c r="PRT69" s="469"/>
      <c r="PRU69" s="469"/>
      <c r="PRV69" s="469"/>
      <c r="PRW69" s="469"/>
      <c r="PRX69" s="469"/>
      <c r="PRY69" s="469"/>
      <c r="PRZ69" s="469"/>
      <c r="PSA69" s="469"/>
      <c r="PSB69" s="469"/>
      <c r="PSC69" s="469"/>
      <c r="PSD69" s="469"/>
      <c r="PSE69" s="469"/>
      <c r="PSF69" s="469"/>
      <c r="PSG69" s="469"/>
      <c r="PSH69" s="469"/>
      <c r="PSI69" s="469"/>
      <c r="PSJ69" s="469"/>
      <c r="PSK69" s="469"/>
      <c r="PSL69" s="469"/>
      <c r="PSM69" s="469"/>
      <c r="PSN69" s="469"/>
      <c r="PSO69" s="469"/>
      <c r="PSP69" s="469"/>
      <c r="PSQ69" s="469"/>
      <c r="PSR69" s="469"/>
      <c r="PSS69" s="469"/>
      <c r="PST69" s="469"/>
      <c r="PSU69" s="469"/>
      <c r="PSV69" s="469"/>
      <c r="PSW69" s="469"/>
      <c r="PSX69" s="469"/>
      <c r="PSY69" s="469"/>
      <c r="PSZ69" s="469"/>
      <c r="PTA69" s="469"/>
      <c r="PTB69" s="469"/>
      <c r="PTC69" s="469"/>
      <c r="PTD69" s="469"/>
      <c r="PTE69" s="469"/>
      <c r="PTF69" s="469"/>
      <c r="PTG69" s="469"/>
      <c r="PTH69" s="469"/>
      <c r="PTI69" s="469"/>
      <c r="PTJ69" s="469"/>
      <c r="PTK69" s="469"/>
      <c r="PTL69" s="469"/>
      <c r="PTM69" s="469"/>
      <c r="PTN69" s="469"/>
      <c r="PTO69" s="469"/>
      <c r="PTP69" s="469"/>
      <c r="PTQ69" s="469"/>
      <c r="PTR69" s="469"/>
      <c r="PTS69" s="469"/>
      <c r="PTT69" s="469"/>
      <c r="PTU69" s="469"/>
      <c r="PTV69" s="469"/>
      <c r="PTW69" s="469"/>
      <c r="PTX69" s="469"/>
      <c r="PTY69" s="469"/>
      <c r="PTZ69" s="469"/>
      <c r="PUA69" s="469"/>
      <c r="PUB69" s="469"/>
      <c r="PUC69" s="469"/>
      <c r="PUD69" s="469"/>
      <c r="PUE69" s="469"/>
      <c r="PUF69" s="469"/>
      <c r="PUG69" s="469"/>
      <c r="PUH69" s="469"/>
      <c r="PUI69" s="469"/>
      <c r="PUJ69" s="469"/>
      <c r="PUK69" s="469"/>
      <c r="PUL69" s="469"/>
      <c r="PUM69" s="469"/>
      <c r="PUN69" s="469"/>
      <c r="PUO69" s="469"/>
      <c r="PUP69" s="469"/>
      <c r="PUQ69" s="469"/>
      <c r="PUR69" s="469"/>
      <c r="PUS69" s="469"/>
      <c r="PUT69" s="469"/>
      <c r="PUU69" s="469"/>
      <c r="PUV69" s="469"/>
      <c r="PUW69" s="469"/>
      <c r="PUX69" s="469"/>
      <c r="PUY69" s="469"/>
      <c r="PUZ69" s="469"/>
      <c r="PVA69" s="469"/>
      <c r="PVB69" s="469"/>
      <c r="PVC69" s="469"/>
      <c r="PVD69" s="469"/>
      <c r="PVE69" s="469"/>
      <c r="PVF69" s="469"/>
      <c r="PVG69" s="469"/>
      <c r="PVH69" s="469"/>
      <c r="PVI69" s="469"/>
      <c r="PVJ69" s="469"/>
      <c r="PVK69" s="469"/>
      <c r="PVL69" s="469"/>
      <c r="PVM69" s="469"/>
      <c r="PVN69" s="469"/>
      <c r="PVO69" s="469"/>
      <c r="PVP69" s="469"/>
      <c r="PVQ69" s="469"/>
      <c r="PVR69" s="469"/>
      <c r="PVS69" s="469"/>
      <c r="PVT69" s="469"/>
      <c r="PVU69" s="469"/>
      <c r="PVV69" s="469"/>
      <c r="PVW69" s="469"/>
      <c r="PVX69" s="469"/>
      <c r="PVY69" s="469"/>
      <c r="PVZ69" s="469"/>
      <c r="PWA69" s="469"/>
      <c r="PWB69" s="469"/>
      <c r="PWC69" s="469"/>
      <c r="PWD69" s="469"/>
      <c r="PWE69" s="469"/>
      <c r="PWF69" s="469"/>
      <c r="PWG69" s="469"/>
      <c r="PWH69" s="469"/>
      <c r="PWI69" s="469"/>
      <c r="PWJ69" s="469"/>
      <c r="PWK69" s="469"/>
      <c r="PWL69" s="469"/>
      <c r="PWM69" s="469"/>
      <c r="PWN69" s="469"/>
      <c r="PWO69" s="469"/>
      <c r="PWP69" s="469"/>
      <c r="PWQ69" s="469"/>
      <c r="PWR69" s="469"/>
      <c r="PWS69" s="469"/>
      <c r="PWT69" s="469"/>
      <c r="PWU69" s="469"/>
      <c r="PWV69" s="469"/>
      <c r="PWW69" s="469"/>
      <c r="PWX69" s="469"/>
      <c r="PWY69" s="469"/>
      <c r="PWZ69" s="469"/>
      <c r="PXA69" s="469"/>
      <c r="PXB69" s="469"/>
      <c r="PXC69" s="469"/>
      <c r="PXD69" s="469"/>
      <c r="PXE69" s="469"/>
      <c r="PXF69" s="469"/>
      <c r="PXG69" s="469"/>
      <c r="PXH69" s="469"/>
      <c r="PXI69" s="469"/>
      <c r="PXJ69" s="469"/>
      <c r="PXK69" s="469"/>
      <c r="PXL69" s="469"/>
      <c r="PXM69" s="469"/>
      <c r="PXN69" s="469"/>
      <c r="PXO69" s="469"/>
      <c r="PXP69" s="469"/>
      <c r="PXQ69" s="469"/>
      <c r="PXR69" s="469"/>
      <c r="PXS69" s="469"/>
      <c r="PXT69" s="469"/>
      <c r="PXU69" s="469"/>
      <c r="PXV69" s="469"/>
      <c r="PXW69" s="469"/>
      <c r="PXX69" s="469"/>
      <c r="PXY69" s="469"/>
      <c r="PXZ69" s="469"/>
      <c r="PYA69" s="469"/>
      <c r="PYB69" s="469"/>
      <c r="PYC69" s="469"/>
      <c r="PYD69" s="469"/>
      <c r="PYE69" s="469"/>
      <c r="PYF69" s="469"/>
      <c r="PYG69" s="469"/>
      <c r="PYH69" s="469"/>
      <c r="PYI69" s="469"/>
      <c r="PYJ69" s="469"/>
      <c r="PYK69" s="469"/>
      <c r="PYL69" s="469"/>
      <c r="PYM69" s="469"/>
      <c r="PYN69" s="469"/>
      <c r="PYO69" s="469"/>
      <c r="PYP69" s="469"/>
      <c r="PYQ69" s="469"/>
      <c r="PYR69" s="469"/>
      <c r="PYS69" s="469"/>
      <c r="PYT69" s="469"/>
      <c r="PYU69" s="469"/>
      <c r="PYV69" s="469"/>
      <c r="PYW69" s="469"/>
      <c r="PYX69" s="469"/>
      <c r="PYY69" s="469"/>
      <c r="PYZ69" s="469"/>
      <c r="PZA69" s="469"/>
      <c r="PZB69" s="469"/>
      <c r="PZC69" s="469"/>
      <c r="PZD69" s="469"/>
      <c r="PZE69" s="469"/>
      <c r="PZF69" s="469"/>
      <c r="PZG69" s="469"/>
      <c r="PZH69" s="469"/>
      <c r="PZI69" s="469"/>
      <c r="PZJ69" s="469"/>
      <c r="PZK69" s="469"/>
      <c r="PZL69" s="469"/>
      <c r="PZM69" s="469"/>
      <c r="PZN69" s="469"/>
      <c r="PZO69" s="469"/>
      <c r="PZP69" s="469"/>
      <c r="PZQ69" s="469"/>
      <c r="PZR69" s="469"/>
      <c r="PZS69" s="469"/>
      <c r="PZT69" s="469"/>
      <c r="PZU69" s="469"/>
      <c r="PZV69" s="469"/>
      <c r="PZW69" s="469"/>
      <c r="PZX69" s="469"/>
      <c r="PZY69" s="469"/>
      <c r="PZZ69" s="469"/>
      <c r="QAA69" s="469"/>
      <c r="QAB69" s="469"/>
      <c r="QAC69" s="469"/>
      <c r="QAD69" s="469"/>
      <c r="QAE69" s="469"/>
      <c r="QAF69" s="469"/>
      <c r="QAG69" s="469"/>
      <c r="QAH69" s="469"/>
      <c r="QAI69" s="469"/>
      <c r="QAJ69" s="469"/>
      <c r="QAK69" s="469"/>
      <c r="QAL69" s="469"/>
      <c r="QAM69" s="469"/>
      <c r="QAN69" s="469"/>
      <c r="QAO69" s="469"/>
      <c r="QAP69" s="469"/>
      <c r="QAQ69" s="469"/>
      <c r="QAR69" s="469"/>
      <c r="QAS69" s="469"/>
      <c r="QAT69" s="469"/>
      <c r="QAU69" s="469"/>
      <c r="QAV69" s="469"/>
      <c r="QAW69" s="469"/>
      <c r="QAX69" s="469"/>
      <c r="QAY69" s="469"/>
      <c r="QAZ69" s="469"/>
      <c r="QBA69" s="469"/>
      <c r="QBB69" s="469"/>
      <c r="QBC69" s="469"/>
      <c r="QBD69" s="469"/>
      <c r="QBE69" s="469"/>
      <c r="QBF69" s="469"/>
      <c r="QBG69" s="469"/>
      <c r="QBH69" s="469"/>
      <c r="QBI69" s="469"/>
      <c r="QBJ69" s="469"/>
      <c r="QBK69" s="469"/>
      <c r="QBL69" s="469"/>
      <c r="QBM69" s="469"/>
      <c r="QBN69" s="469"/>
      <c r="QBO69" s="469"/>
      <c r="QBP69" s="469"/>
      <c r="QBQ69" s="469"/>
      <c r="QBR69" s="469"/>
      <c r="QBS69" s="469"/>
      <c r="QBT69" s="469"/>
      <c r="QBU69" s="469"/>
      <c r="QBV69" s="469"/>
      <c r="QBW69" s="469"/>
      <c r="QBX69" s="469"/>
      <c r="QBY69" s="469"/>
      <c r="QBZ69" s="469"/>
      <c r="QCA69" s="469"/>
      <c r="QCB69" s="469"/>
      <c r="QCC69" s="469"/>
      <c r="QCD69" s="469"/>
      <c r="QCE69" s="469"/>
      <c r="QCF69" s="469"/>
      <c r="QCG69" s="469"/>
      <c r="QCH69" s="469"/>
      <c r="QCI69" s="469"/>
      <c r="QCJ69" s="469"/>
      <c r="QCK69" s="469"/>
      <c r="QCL69" s="469"/>
      <c r="QCM69" s="469"/>
      <c r="QCN69" s="469"/>
      <c r="QCO69" s="469"/>
      <c r="QCP69" s="469"/>
      <c r="QCQ69" s="469"/>
      <c r="QCR69" s="469"/>
      <c r="QCS69" s="469"/>
      <c r="QCT69" s="469"/>
      <c r="QCU69" s="469"/>
      <c r="QCV69" s="469"/>
      <c r="QCW69" s="469"/>
      <c r="QCX69" s="469"/>
      <c r="QCY69" s="469"/>
      <c r="QCZ69" s="469"/>
      <c r="QDA69" s="469"/>
      <c r="QDB69" s="469"/>
      <c r="QDC69" s="469"/>
      <c r="QDD69" s="469"/>
      <c r="QDE69" s="469"/>
      <c r="QDF69" s="469"/>
      <c r="QDG69" s="469"/>
      <c r="QDH69" s="469"/>
      <c r="QDI69" s="469"/>
      <c r="QDJ69" s="469"/>
      <c r="QDK69" s="469"/>
      <c r="QDL69" s="469"/>
      <c r="QDM69" s="469"/>
      <c r="QDN69" s="469"/>
      <c r="QDO69" s="469"/>
      <c r="QDP69" s="469"/>
      <c r="QDQ69" s="469"/>
      <c r="QDR69" s="469"/>
      <c r="QDS69" s="469"/>
      <c r="QDT69" s="469"/>
      <c r="QDU69" s="469"/>
      <c r="QDV69" s="469"/>
      <c r="QDW69" s="469"/>
      <c r="QDX69" s="469"/>
      <c r="QDY69" s="469"/>
      <c r="QDZ69" s="469"/>
      <c r="QEA69" s="469"/>
      <c r="QEB69" s="469"/>
      <c r="QEC69" s="469"/>
      <c r="QED69" s="469"/>
      <c r="QEE69" s="469"/>
      <c r="QEF69" s="469"/>
      <c r="QEG69" s="469"/>
      <c r="QEH69" s="469"/>
      <c r="QEI69" s="469"/>
      <c r="QEJ69" s="469"/>
      <c r="QEK69" s="469"/>
      <c r="QEL69" s="469"/>
      <c r="QEM69" s="469"/>
      <c r="QEN69" s="469"/>
      <c r="QEO69" s="469"/>
      <c r="QEP69" s="469"/>
      <c r="QEQ69" s="469"/>
      <c r="QER69" s="469"/>
      <c r="QES69" s="469"/>
      <c r="QET69" s="469"/>
      <c r="QEU69" s="469"/>
      <c r="QEV69" s="469"/>
      <c r="QEW69" s="469"/>
      <c r="QEX69" s="469"/>
      <c r="QEY69" s="469"/>
      <c r="QEZ69" s="469"/>
      <c r="QFA69" s="469"/>
      <c r="QFB69" s="469"/>
      <c r="QFC69" s="469"/>
      <c r="QFD69" s="469"/>
      <c r="QFE69" s="469"/>
      <c r="QFF69" s="469"/>
      <c r="QFG69" s="469"/>
      <c r="QFH69" s="469"/>
      <c r="QFI69" s="469"/>
      <c r="QFJ69" s="469"/>
      <c r="QFK69" s="469"/>
      <c r="QFL69" s="469"/>
      <c r="QFM69" s="469"/>
      <c r="QFN69" s="469"/>
      <c r="QFO69" s="469"/>
      <c r="QFP69" s="469"/>
      <c r="QFQ69" s="469"/>
      <c r="QFR69" s="469"/>
      <c r="QFS69" s="469"/>
      <c r="QFT69" s="469"/>
      <c r="QFU69" s="469"/>
      <c r="QFV69" s="469"/>
      <c r="QFW69" s="469"/>
      <c r="QFX69" s="469"/>
      <c r="QFY69" s="469"/>
      <c r="QFZ69" s="469"/>
      <c r="QGA69" s="469"/>
      <c r="QGB69" s="469"/>
      <c r="QGC69" s="469"/>
      <c r="QGD69" s="469"/>
      <c r="QGE69" s="469"/>
      <c r="QGF69" s="469"/>
      <c r="QGG69" s="469"/>
      <c r="QGH69" s="469"/>
      <c r="QGI69" s="469"/>
      <c r="QGJ69" s="469"/>
      <c r="QGK69" s="469"/>
      <c r="QGL69" s="469"/>
      <c r="QGM69" s="469"/>
      <c r="QGN69" s="469"/>
      <c r="QGO69" s="469"/>
      <c r="QGP69" s="469"/>
      <c r="QGQ69" s="469"/>
      <c r="QGR69" s="469"/>
      <c r="QGS69" s="469"/>
      <c r="QGT69" s="469"/>
      <c r="QGU69" s="469"/>
      <c r="QGV69" s="469"/>
      <c r="QGW69" s="469"/>
      <c r="QGX69" s="469"/>
      <c r="QGY69" s="469"/>
      <c r="QGZ69" s="469"/>
      <c r="QHA69" s="469"/>
      <c r="QHB69" s="469"/>
      <c r="QHC69" s="469"/>
      <c r="QHD69" s="469"/>
      <c r="QHE69" s="469"/>
      <c r="QHF69" s="469"/>
      <c r="QHG69" s="469"/>
      <c r="QHH69" s="469"/>
      <c r="QHI69" s="469"/>
      <c r="QHJ69" s="469"/>
      <c r="QHK69" s="469"/>
      <c r="QHL69" s="469"/>
      <c r="QHM69" s="469"/>
      <c r="QHN69" s="469"/>
      <c r="QHO69" s="469"/>
      <c r="QHP69" s="469"/>
      <c r="QHQ69" s="469"/>
      <c r="QHR69" s="469"/>
      <c r="QHS69" s="469"/>
      <c r="QHT69" s="469"/>
      <c r="QHU69" s="469"/>
      <c r="QHV69" s="469"/>
      <c r="QHW69" s="469"/>
      <c r="QHX69" s="469"/>
      <c r="QHY69" s="469"/>
      <c r="QHZ69" s="469"/>
      <c r="QIA69" s="469"/>
      <c r="QIB69" s="469"/>
      <c r="QIC69" s="469"/>
      <c r="QID69" s="469"/>
      <c r="QIE69" s="469"/>
      <c r="QIF69" s="469"/>
      <c r="QIG69" s="469"/>
      <c r="QIH69" s="469"/>
      <c r="QII69" s="469"/>
      <c r="QIJ69" s="469"/>
      <c r="QIK69" s="469"/>
      <c r="QIL69" s="469"/>
      <c r="QIM69" s="469"/>
      <c r="QIN69" s="469"/>
      <c r="QIO69" s="469"/>
      <c r="QIP69" s="469"/>
      <c r="QIQ69" s="469"/>
      <c r="QIR69" s="469"/>
      <c r="QIS69" s="469"/>
      <c r="QIT69" s="469"/>
      <c r="QIU69" s="469"/>
      <c r="QIV69" s="469"/>
      <c r="QIW69" s="469"/>
      <c r="QIX69" s="469"/>
      <c r="QIY69" s="469"/>
      <c r="QIZ69" s="469"/>
      <c r="QJA69" s="469"/>
      <c r="QJB69" s="469"/>
      <c r="QJC69" s="469"/>
      <c r="QJD69" s="469"/>
      <c r="QJE69" s="469"/>
      <c r="QJF69" s="469"/>
      <c r="QJG69" s="469"/>
      <c r="QJH69" s="469"/>
      <c r="QJI69" s="469"/>
      <c r="QJJ69" s="469"/>
      <c r="QJK69" s="469"/>
      <c r="QJL69" s="469"/>
      <c r="QJM69" s="469"/>
      <c r="QJN69" s="469"/>
      <c r="QJO69" s="469"/>
      <c r="QJP69" s="469"/>
      <c r="QJQ69" s="469"/>
      <c r="QJR69" s="469"/>
      <c r="QJS69" s="469"/>
      <c r="QJT69" s="469"/>
      <c r="QJU69" s="469"/>
      <c r="QJV69" s="469"/>
      <c r="QJW69" s="469"/>
      <c r="QJX69" s="469"/>
      <c r="QJY69" s="469"/>
      <c r="QJZ69" s="469"/>
      <c r="QKA69" s="469"/>
      <c r="QKB69" s="469"/>
      <c r="QKC69" s="469"/>
      <c r="QKD69" s="469"/>
      <c r="QKE69" s="469"/>
      <c r="QKF69" s="469"/>
      <c r="QKG69" s="469"/>
      <c r="QKH69" s="469"/>
      <c r="QKI69" s="469"/>
      <c r="QKJ69" s="469"/>
      <c r="QKK69" s="469"/>
      <c r="QKL69" s="469"/>
      <c r="QKM69" s="469"/>
      <c r="QKN69" s="469"/>
      <c r="QKO69" s="469"/>
      <c r="QKP69" s="469"/>
      <c r="QKQ69" s="469"/>
      <c r="QKR69" s="469"/>
      <c r="QKS69" s="469"/>
      <c r="QKT69" s="469"/>
      <c r="QKU69" s="469"/>
      <c r="QKV69" s="469"/>
      <c r="QKW69" s="469"/>
      <c r="QKX69" s="469"/>
      <c r="QKY69" s="469"/>
      <c r="QKZ69" s="469"/>
      <c r="QLA69" s="469"/>
      <c r="QLB69" s="469"/>
      <c r="QLC69" s="469"/>
      <c r="QLD69" s="469"/>
      <c r="QLE69" s="469"/>
      <c r="QLF69" s="469"/>
      <c r="QLG69" s="469"/>
      <c r="QLH69" s="469"/>
      <c r="QLI69" s="469"/>
      <c r="QLJ69" s="469"/>
      <c r="QLK69" s="469"/>
      <c r="QLL69" s="469"/>
      <c r="QLM69" s="469"/>
      <c r="QLN69" s="469"/>
      <c r="QLO69" s="469"/>
      <c r="QLP69" s="469"/>
      <c r="QLQ69" s="469"/>
      <c r="QLR69" s="469"/>
      <c r="QLS69" s="469"/>
      <c r="QLT69" s="469"/>
      <c r="QLU69" s="469"/>
      <c r="QLV69" s="469"/>
      <c r="QLW69" s="469"/>
      <c r="QLX69" s="469"/>
      <c r="QLY69" s="469"/>
      <c r="QLZ69" s="469"/>
      <c r="QMA69" s="469"/>
      <c r="QMB69" s="469"/>
      <c r="QMC69" s="469"/>
      <c r="QMD69" s="469"/>
      <c r="QME69" s="469"/>
      <c r="QMF69" s="469"/>
      <c r="QMG69" s="469"/>
      <c r="QMH69" s="469"/>
      <c r="QMI69" s="469"/>
      <c r="QMJ69" s="469"/>
      <c r="QMK69" s="469"/>
      <c r="QML69" s="469"/>
      <c r="QMM69" s="469"/>
      <c r="QMN69" s="469"/>
      <c r="QMO69" s="469"/>
      <c r="QMP69" s="469"/>
      <c r="QMQ69" s="469"/>
      <c r="QMR69" s="469"/>
      <c r="QMS69" s="469"/>
      <c r="QMT69" s="469"/>
      <c r="QMU69" s="469"/>
      <c r="QMV69" s="469"/>
      <c r="QMW69" s="469"/>
      <c r="QMX69" s="469"/>
      <c r="QMY69" s="469"/>
      <c r="QMZ69" s="469"/>
      <c r="QNA69" s="469"/>
      <c r="QNB69" s="469"/>
      <c r="QNC69" s="469"/>
      <c r="QND69" s="469"/>
      <c r="QNE69" s="469"/>
      <c r="QNF69" s="469"/>
      <c r="QNG69" s="469"/>
      <c r="QNH69" s="469"/>
      <c r="QNI69" s="469"/>
      <c r="QNJ69" s="469"/>
      <c r="QNK69" s="469"/>
      <c r="QNL69" s="469"/>
      <c r="QNM69" s="469"/>
      <c r="QNN69" s="469"/>
      <c r="QNO69" s="469"/>
      <c r="QNP69" s="469"/>
      <c r="QNQ69" s="469"/>
      <c r="QNR69" s="469"/>
      <c r="QNS69" s="469"/>
      <c r="QNT69" s="469"/>
      <c r="QNU69" s="469"/>
      <c r="QNV69" s="469"/>
      <c r="QNW69" s="469"/>
      <c r="QNX69" s="469"/>
      <c r="QNY69" s="469"/>
      <c r="QNZ69" s="469"/>
      <c r="QOA69" s="469"/>
      <c r="QOB69" s="469"/>
      <c r="QOC69" s="469"/>
      <c r="QOD69" s="469"/>
      <c r="QOE69" s="469"/>
      <c r="QOF69" s="469"/>
      <c r="QOG69" s="469"/>
      <c r="QOH69" s="469"/>
      <c r="QOI69" s="469"/>
      <c r="QOJ69" s="469"/>
      <c r="QOK69" s="469"/>
      <c r="QOL69" s="469"/>
      <c r="QOM69" s="469"/>
      <c r="QON69" s="469"/>
      <c r="QOO69" s="469"/>
      <c r="QOP69" s="469"/>
      <c r="QOQ69" s="469"/>
      <c r="QOR69" s="469"/>
      <c r="QOS69" s="469"/>
      <c r="QOT69" s="469"/>
      <c r="QOU69" s="469"/>
      <c r="QOV69" s="469"/>
      <c r="QOW69" s="469"/>
      <c r="QOX69" s="469"/>
      <c r="QOY69" s="469"/>
      <c r="QOZ69" s="469"/>
      <c r="QPA69" s="469"/>
      <c r="QPB69" s="469"/>
      <c r="QPC69" s="469"/>
      <c r="QPD69" s="469"/>
      <c r="QPE69" s="469"/>
      <c r="QPF69" s="469"/>
      <c r="QPG69" s="469"/>
      <c r="QPH69" s="469"/>
      <c r="QPI69" s="469"/>
      <c r="QPJ69" s="469"/>
      <c r="QPK69" s="469"/>
      <c r="QPL69" s="469"/>
      <c r="QPM69" s="469"/>
      <c r="QPN69" s="469"/>
      <c r="QPO69" s="469"/>
      <c r="QPP69" s="469"/>
      <c r="QPQ69" s="469"/>
      <c r="QPR69" s="469"/>
      <c r="QPS69" s="469"/>
      <c r="QPT69" s="469"/>
      <c r="QPU69" s="469"/>
      <c r="QPV69" s="469"/>
      <c r="QPW69" s="469"/>
      <c r="QPX69" s="469"/>
      <c r="QPY69" s="469"/>
      <c r="QPZ69" s="469"/>
      <c r="QQA69" s="469"/>
      <c r="QQB69" s="469"/>
      <c r="QQC69" s="469"/>
      <c r="QQD69" s="469"/>
      <c r="QQE69" s="469"/>
      <c r="QQF69" s="469"/>
      <c r="QQG69" s="469"/>
      <c r="QQH69" s="469"/>
      <c r="QQI69" s="469"/>
      <c r="QQJ69" s="469"/>
      <c r="QQK69" s="469"/>
      <c r="QQL69" s="469"/>
      <c r="QQM69" s="469"/>
      <c r="QQN69" s="469"/>
      <c r="QQO69" s="469"/>
      <c r="QQP69" s="469"/>
      <c r="QQQ69" s="469"/>
      <c r="QQR69" s="469"/>
      <c r="QQS69" s="469"/>
      <c r="QQT69" s="469"/>
      <c r="QQU69" s="469"/>
      <c r="QQV69" s="469"/>
      <c r="QQW69" s="469"/>
      <c r="QQX69" s="469"/>
      <c r="QQY69" s="469"/>
      <c r="QQZ69" s="469"/>
      <c r="QRA69" s="469"/>
      <c r="QRB69" s="469"/>
      <c r="QRC69" s="469"/>
      <c r="QRD69" s="469"/>
      <c r="QRE69" s="469"/>
      <c r="QRF69" s="469"/>
      <c r="QRG69" s="469"/>
      <c r="QRH69" s="469"/>
      <c r="QRI69" s="469"/>
      <c r="QRJ69" s="469"/>
      <c r="QRK69" s="469"/>
      <c r="QRL69" s="469"/>
      <c r="QRM69" s="469"/>
      <c r="QRN69" s="469"/>
      <c r="QRO69" s="469"/>
      <c r="QRP69" s="469"/>
      <c r="QRQ69" s="469"/>
      <c r="QRR69" s="469"/>
      <c r="QRS69" s="469"/>
      <c r="QRT69" s="469"/>
      <c r="QRU69" s="469"/>
      <c r="QRV69" s="469"/>
      <c r="QRW69" s="469"/>
      <c r="QRX69" s="469"/>
      <c r="QRY69" s="469"/>
      <c r="QRZ69" s="469"/>
      <c r="QSA69" s="469"/>
      <c r="QSB69" s="469"/>
      <c r="QSC69" s="469"/>
      <c r="QSD69" s="469"/>
      <c r="QSE69" s="469"/>
      <c r="QSF69" s="469"/>
      <c r="QSG69" s="469"/>
      <c r="QSH69" s="469"/>
      <c r="QSI69" s="469"/>
      <c r="QSJ69" s="469"/>
      <c r="QSK69" s="469"/>
      <c r="QSL69" s="469"/>
      <c r="QSM69" s="469"/>
      <c r="QSN69" s="469"/>
      <c r="QSO69" s="469"/>
      <c r="QSP69" s="469"/>
      <c r="QSQ69" s="469"/>
      <c r="QSR69" s="469"/>
      <c r="QSS69" s="469"/>
      <c r="QST69" s="469"/>
      <c r="QSU69" s="469"/>
      <c r="QSV69" s="469"/>
      <c r="QSW69" s="469"/>
      <c r="QSX69" s="469"/>
      <c r="QSY69" s="469"/>
      <c r="QSZ69" s="469"/>
      <c r="QTA69" s="469"/>
      <c r="QTB69" s="469"/>
      <c r="QTC69" s="469"/>
      <c r="QTD69" s="469"/>
      <c r="QTE69" s="469"/>
      <c r="QTF69" s="469"/>
      <c r="QTG69" s="469"/>
      <c r="QTH69" s="469"/>
      <c r="QTI69" s="469"/>
      <c r="QTJ69" s="469"/>
      <c r="QTK69" s="469"/>
      <c r="QTL69" s="469"/>
      <c r="QTM69" s="469"/>
      <c r="QTN69" s="469"/>
      <c r="QTO69" s="469"/>
      <c r="QTP69" s="469"/>
      <c r="QTQ69" s="469"/>
      <c r="QTR69" s="469"/>
      <c r="QTS69" s="469"/>
      <c r="QTT69" s="469"/>
      <c r="QTU69" s="469"/>
      <c r="QTV69" s="469"/>
      <c r="QTW69" s="469"/>
      <c r="QTX69" s="469"/>
      <c r="QTY69" s="469"/>
      <c r="QTZ69" s="469"/>
      <c r="QUA69" s="469"/>
      <c r="QUB69" s="469"/>
      <c r="QUC69" s="469"/>
      <c r="QUD69" s="469"/>
      <c r="QUE69" s="469"/>
      <c r="QUF69" s="469"/>
      <c r="QUG69" s="469"/>
      <c r="QUH69" s="469"/>
      <c r="QUI69" s="469"/>
      <c r="QUJ69" s="469"/>
      <c r="QUK69" s="469"/>
      <c r="QUL69" s="469"/>
      <c r="QUM69" s="469"/>
      <c r="QUN69" s="469"/>
      <c r="QUO69" s="469"/>
      <c r="QUP69" s="469"/>
      <c r="QUQ69" s="469"/>
      <c r="QUR69" s="469"/>
      <c r="QUS69" s="469"/>
      <c r="QUT69" s="469"/>
      <c r="QUU69" s="469"/>
      <c r="QUV69" s="469"/>
      <c r="QUW69" s="469"/>
      <c r="QUX69" s="469"/>
      <c r="QUY69" s="469"/>
      <c r="QUZ69" s="469"/>
      <c r="QVA69" s="469"/>
      <c r="QVB69" s="469"/>
      <c r="QVC69" s="469"/>
      <c r="QVD69" s="469"/>
      <c r="QVE69" s="469"/>
      <c r="QVF69" s="469"/>
      <c r="QVG69" s="469"/>
      <c r="QVH69" s="469"/>
      <c r="QVI69" s="469"/>
      <c r="QVJ69" s="469"/>
      <c r="QVK69" s="469"/>
      <c r="QVL69" s="469"/>
      <c r="QVM69" s="469"/>
      <c r="QVN69" s="469"/>
      <c r="QVO69" s="469"/>
      <c r="QVP69" s="469"/>
      <c r="QVQ69" s="469"/>
      <c r="QVR69" s="469"/>
      <c r="QVS69" s="469"/>
      <c r="QVT69" s="469"/>
      <c r="QVU69" s="469"/>
      <c r="QVV69" s="469"/>
      <c r="QVW69" s="469"/>
      <c r="QVX69" s="469"/>
      <c r="QVY69" s="469"/>
      <c r="QVZ69" s="469"/>
      <c r="QWA69" s="469"/>
      <c r="QWB69" s="469"/>
      <c r="QWC69" s="469"/>
      <c r="QWD69" s="469"/>
      <c r="QWE69" s="469"/>
      <c r="QWF69" s="469"/>
      <c r="QWG69" s="469"/>
      <c r="QWH69" s="469"/>
      <c r="QWI69" s="469"/>
      <c r="QWJ69" s="469"/>
      <c r="QWK69" s="469"/>
      <c r="QWL69" s="469"/>
      <c r="QWM69" s="469"/>
      <c r="QWN69" s="469"/>
      <c r="QWO69" s="469"/>
      <c r="QWP69" s="469"/>
      <c r="QWQ69" s="469"/>
      <c r="QWR69" s="469"/>
      <c r="QWS69" s="469"/>
      <c r="QWT69" s="469"/>
      <c r="QWU69" s="469"/>
      <c r="QWV69" s="469"/>
      <c r="QWW69" s="469"/>
      <c r="QWX69" s="469"/>
      <c r="QWY69" s="469"/>
      <c r="QWZ69" s="469"/>
      <c r="QXA69" s="469"/>
      <c r="QXB69" s="469"/>
      <c r="QXC69" s="469"/>
      <c r="QXD69" s="469"/>
      <c r="QXE69" s="469"/>
      <c r="QXF69" s="469"/>
      <c r="QXG69" s="469"/>
      <c r="QXH69" s="469"/>
      <c r="QXI69" s="469"/>
      <c r="QXJ69" s="469"/>
      <c r="QXK69" s="469"/>
      <c r="QXL69" s="469"/>
      <c r="QXM69" s="469"/>
      <c r="QXN69" s="469"/>
      <c r="QXO69" s="469"/>
      <c r="QXP69" s="469"/>
      <c r="QXQ69" s="469"/>
      <c r="QXR69" s="469"/>
      <c r="QXS69" s="469"/>
      <c r="QXT69" s="469"/>
      <c r="QXU69" s="469"/>
      <c r="QXV69" s="469"/>
      <c r="QXW69" s="469"/>
      <c r="QXX69" s="469"/>
      <c r="QXY69" s="469"/>
      <c r="QXZ69" s="469"/>
      <c r="QYA69" s="469"/>
      <c r="QYB69" s="469"/>
      <c r="QYC69" s="469"/>
      <c r="QYD69" s="469"/>
      <c r="QYE69" s="469"/>
      <c r="QYF69" s="469"/>
      <c r="QYG69" s="469"/>
      <c r="QYH69" s="469"/>
      <c r="QYI69" s="469"/>
      <c r="QYJ69" s="469"/>
      <c r="QYK69" s="469"/>
      <c r="QYL69" s="469"/>
      <c r="QYM69" s="469"/>
      <c r="QYN69" s="469"/>
      <c r="QYO69" s="469"/>
      <c r="QYP69" s="469"/>
      <c r="QYQ69" s="469"/>
      <c r="QYR69" s="469"/>
      <c r="QYS69" s="469"/>
      <c r="QYT69" s="469"/>
      <c r="QYU69" s="469"/>
      <c r="QYV69" s="469"/>
      <c r="QYW69" s="469"/>
      <c r="QYX69" s="469"/>
      <c r="QYY69" s="469"/>
      <c r="QYZ69" s="469"/>
      <c r="QZA69" s="469"/>
      <c r="QZB69" s="469"/>
      <c r="QZC69" s="469"/>
      <c r="QZD69" s="469"/>
      <c r="QZE69" s="469"/>
      <c r="QZF69" s="469"/>
      <c r="QZG69" s="469"/>
      <c r="QZH69" s="469"/>
      <c r="QZI69" s="469"/>
      <c r="QZJ69" s="469"/>
      <c r="QZK69" s="469"/>
      <c r="QZL69" s="469"/>
      <c r="QZM69" s="469"/>
      <c r="QZN69" s="469"/>
      <c r="QZO69" s="469"/>
      <c r="QZP69" s="469"/>
      <c r="QZQ69" s="469"/>
      <c r="QZR69" s="469"/>
      <c r="QZS69" s="469"/>
      <c r="QZT69" s="469"/>
      <c r="QZU69" s="469"/>
      <c r="QZV69" s="469"/>
      <c r="QZW69" s="469"/>
      <c r="QZX69" s="469"/>
      <c r="QZY69" s="469"/>
      <c r="QZZ69" s="469"/>
      <c r="RAA69" s="469"/>
      <c r="RAB69" s="469"/>
      <c r="RAC69" s="469"/>
      <c r="RAD69" s="469"/>
      <c r="RAE69" s="469"/>
      <c r="RAF69" s="469"/>
      <c r="RAG69" s="469"/>
      <c r="RAH69" s="469"/>
      <c r="RAI69" s="469"/>
      <c r="RAJ69" s="469"/>
      <c r="RAK69" s="469"/>
      <c r="RAL69" s="469"/>
      <c r="RAM69" s="469"/>
      <c r="RAN69" s="469"/>
      <c r="RAO69" s="469"/>
      <c r="RAP69" s="469"/>
      <c r="RAQ69" s="469"/>
      <c r="RAR69" s="469"/>
      <c r="RAS69" s="469"/>
      <c r="RAT69" s="469"/>
      <c r="RAU69" s="469"/>
      <c r="RAV69" s="469"/>
      <c r="RAW69" s="469"/>
      <c r="RAX69" s="469"/>
      <c r="RAY69" s="469"/>
      <c r="RAZ69" s="469"/>
      <c r="RBA69" s="469"/>
      <c r="RBB69" s="469"/>
      <c r="RBC69" s="469"/>
      <c r="RBD69" s="469"/>
      <c r="RBE69" s="469"/>
      <c r="RBF69" s="469"/>
      <c r="RBG69" s="469"/>
      <c r="RBH69" s="469"/>
      <c r="RBI69" s="469"/>
      <c r="RBJ69" s="469"/>
      <c r="RBK69" s="469"/>
      <c r="RBL69" s="469"/>
      <c r="RBM69" s="469"/>
      <c r="RBN69" s="469"/>
      <c r="RBO69" s="469"/>
      <c r="RBP69" s="469"/>
      <c r="RBQ69" s="469"/>
      <c r="RBR69" s="469"/>
      <c r="RBS69" s="469"/>
      <c r="RBT69" s="469"/>
      <c r="RBU69" s="469"/>
      <c r="RBV69" s="469"/>
      <c r="RBW69" s="469"/>
      <c r="RBX69" s="469"/>
      <c r="RBY69" s="469"/>
      <c r="RBZ69" s="469"/>
      <c r="RCA69" s="469"/>
      <c r="RCB69" s="469"/>
      <c r="RCC69" s="469"/>
      <c r="RCD69" s="469"/>
      <c r="RCE69" s="469"/>
      <c r="RCF69" s="469"/>
      <c r="RCG69" s="469"/>
      <c r="RCH69" s="469"/>
      <c r="RCI69" s="469"/>
      <c r="RCJ69" s="469"/>
      <c r="RCK69" s="469"/>
      <c r="RCL69" s="469"/>
      <c r="RCM69" s="469"/>
      <c r="RCN69" s="469"/>
      <c r="RCO69" s="469"/>
      <c r="RCP69" s="469"/>
      <c r="RCQ69" s="469"/>
      <c r="RCR69" s="469"/>
      <c r="RCS69" s="469"/>
      <c r="RCT69" s="469"/>
      <c r="RCU69" s="469"/>
      <c r="RCV69" s="469"/>
      <c r="RCW69" s="469"/>
      <c r="RCX69" s="469"/>
      <c r="RCY69" s="469"/>
      <c r="RCZ69" s="469"/>
      <c r="RDA69" s="469"/>
      <c r="RDB69" s="469"/>
      <c r="RDC69" s="469"/>
      <c r="RDD69" s="469"/>
      <c r="RDE69" s="469"/>
      <c r="RDF69" s="469"/>
      <c r="RDG69" s="469"/>
      <c r="RDH69" s="469"/>
      <c r="RDI69" s="469"/>
      <c r="RDJ69" s="469"/>
      <c r="RDK69" s="469"/>
      <c r="RDL69" s="469"/>
      <c r="RDM69" s="469"/>
      <c r="RDN69" s="469"/>
      <c r="RDO69" s="469"/>
      <c r="RDP69" s="469"/>
      <c r="RDQ69" s="469"/>
      <c r="RDR69" s="469"/>
      <c r="RDS69" s="469"/>
      <c r="RDT69" s="469"/>
      <c r="RDU69" s="469"/>
      <c r="RDV69" s="469"/>
      <c r="RDW69" s="469"/>
      <c r="RDX69" s="469"/>
      <c r="RDY69" s="469"/>
      <c r="RDZ69" s="469"/>
      <c r="REA69" s="469"/>
      <c r="REB69" s="469"/>
      <c r="REC69" s="469"/>
      <c r="RED69" s="469"/>
      <c r="REE69" s="469"/>
      <c r="REF69" s="469"/>
      <c r="REG69" s="469"/>
      <c r="REH69" s="469"/>
      <c r="REI69" s="469"/>
      <c r="REJ69" s="469"/>
      <c r="REK69" s="469"/>
      <c r="REL69" s="469"/>
      <c r="REM69" s="469"/>
      <c r="REN69" s="469"/>
      <c r="REO69" s="469"/>
      <c r="REP69" s="469"/>
      <c r="REQ69" s="469"/>
      <c r="RER69" s="469"/>
      <c r="RES69" s="469"/>
      <c r="RET69" s="469"/>
      <c r="REU69" s="469"/>
      <c r="REV69" s="469"/>
      <c r="REW69" s="469"/>
      <c r="REX69" s="469"/>
      <c r="REY69" s="469"/>
      <c r="REZ69" s="469"/>
      <c r="RFA69" s="469"/>
      <c r="RFB69" s="469"/>
      <c r="RFC69" s="469"/>
      <c r="RFD69" s="469"/>
      <c r="RFE69" s="469"/>
      <c r="RFF69" s="469"/>
      <c r="RFG69" s="469"/>
      <c r="RFH69" s="469"/>
      <c r="RFI69" s="469"/>
      <c r="RFJ69" s="469"/>
      <c r="RFK69" s="469"/>
      <c r="RFL69" s="469"/>
      <c r="RFM69" s="469"/>
      <c r="RFN69" s="469"/>
      <c r="RFO69" s="469"/>
      <c r="RFP69" s="469"/>
      <c r="RFQ69" s="469"/>
      <c r="RFR69" s="469"/>
      <c r="RFS69" s="469"/>
      <c r="RFT69" s="469"/>
      <c r="RFU69" s="469"/>
      <c r="RFV69" s="469"/>
      <c r="RFW69" s="469"/>
      <c r="RFX69" s="469"/>
      <c r="RFY69" s="469"/>
      <c r="RFZ69" s="469"/>
      <c r="RGA69" s="469"/>
      <c r="RGB69" s="469"/>
      <c r="RGC69" s="469"/>
      <c r="RGD69" s="469"/>
      <c r="RGE69" s="469"/>
      <c r="RGF69" s="469"/>
      <c r="RGG69" s="469"/>
      <c r="RGH69" s="469"/>
      <c r="RGI69" s="469"/>
      <c r="RGJ69" s="469"/>
      <c r="RGK69" s="469"/>
      <c r="RGL69" s="469"/>
      <c r="RGM69" s="469"/>
      <c r="RGN69" s="469"/>
      <c r="RGO69" s="469"/>
      <c r="RGP69" s="469"/>
      <c r="RGQ69" s="469"/>
      <c r="RGR69" s="469"/>
      <c r="RGS69" s="469"/>
      <c r="RGT69" s="469"/>
      <c r="RGU69" s="469"/>
      <c r="RGV69" s="469"/>
      <c r="RGW69" s="469"/>
      <c r="RGX69" s="469"/>
      <c r="RGY69" s="469"/>
      <c r="RGZ69" s="469"/>
      <c r="RHA69" s="469"/>
      <c r="RHB69" s="469"/>
      <c r="RHC69" s="469"/>
      <c r="RHD69" s="469"/>
      <c r="RHE69" s="469"/>
      <c r="RHF69" s="469"/>
      <c r="RHG69" s="469"/>
      <c r="RHH69" s="469"/>
      <c r="RHI69" s="469"/>
      <c r="RHJ69" s="469"/>
      <c r="RHK69" s="469"/>
      <c r="RHL69" s="469"/>
      <c r="RHM69" s="469"/>
      <c r="RHN69" s="469"/>
      <c r="RHO69" s="469"/>
      <c r="RHP69" s="469"/>
      <c r="RHQ69" s="469"/>
      <c r="RHR69" s="469"/>
      <c r="RHS69" s="469"/>
      <c r="RHT69" s="469"/>
      <c r="RHU69" s="469"/>
      <c r="RHV69" s="469"/>
      <c r="RHW69" s="469"/>
      <c r="RHX69" s="469"/>
      <c r="RHY69" s="469"/>
      <c r="RHZ69" s="469"/>
      <c r="RIA69" s="469"/>
      <c r="RIB69" s="469"/>
      <c r="RIC69" s="469"/>
      <c r="RID69" s="469"/>
      <c r="RIE69" s="469"/>
      <c r="RIF69" s="469"/>
      <c r="RIG69" s="469"/>
      <c r="RIH69" s="469"/>
      <c r="RII69" s="469"/>
      <c r="RIJ69" s="469"/>
      <c r="RIK69" s="469"/>
      <c r="RIL69" s="469"/>
      <c r="RIM69" s="469"/>
      <c r="RIN69" s="469"/>
      <c r="RIO69" s="469"/>
      <c r="RIP69" s="469"/>
      <c r="RIQ69" s="469"/>
      <c r="RIR69" s="469"/>
      <c r="RIS69" s="469"/>
      <c r="RIT69" s="469"/>
      <c r="RIU69" s="469"/>
      <c r="RIV69" s="469"/>
      <c r="RIW69" s="469"/>
      <c r="RIX69" s="469"/>
      <c r="RIY69" s="469"/>
      <c r="RIZ69" s="469"/>
      <c r="RJA69" s="469"/>
      <c r="RJB69" s="469"/>
      <c r="RJC69" s="469"/>
      <c r="RJD69" s="469"/>
      <c r="RJE69" s="469"/>
      <c r="RJF69" s="469"/>
      <c r="RJG69" s="469"/>
      <c r="RJH69" s="469"/>
      <c r="RJI69" s="469"/>
      <c r="RJJ69" s="469"/>
      <c r="RJK69" s="469"/>
      <c r="RJL69" s="469"/>
      <c r="RJM69" s="469"/>
      <c r="RJN69" s="469"/>
      <c r="RJO69" s="469"/>
      <c r="RJP69" s="469"/>
      <c r="RJQ69" s="469"/>
      <c r="RJR69" s="469"/>
      <c r="RJS69" s="469"/>
      <c r="RJT69" s="469"/>
      <c r="RJU69" s="469"/>
      <c r="RJV69" s="469"/>
      <c r="RJW69" s="469"/>
      <c r="RJX69" s="469"/>
      <c r="RJY69" s="469"/>
      <c r="RJZ69" s="469"/>
      <c r="RKA69" s="469"/>
      <c r="RKB69" s="469"/>
      <c r="RKC69" s="469"/>
      <c r="RKD69" s="469"/>
      <c r="RKE69" s="469"/>
      <c r="RKF69" s="469"/>
      <c r="RKG69" s="469"/>
      <c r="RKH69" s="469"/>
      <c r="RKI69" s="469"/>
      <c r="RKJ69" s="469"/>
      <c r="RKK69" s="469"/>
      <c r="RKL69" s="469"/>
      <c r="RKM69" s="469"/>
      <c r="RKN69" s="469"/>
      <c r="RKO69" s="469"/>
      <c r="RKP69" s="469"/>
      <c r="RKQ69" s="469"/>
      <c r="RKR69" s="469"/>
      <c r="RKS69" s="469"/>
      <c r="RKT69" s="469"/>
      <c r="RKU69" s="469"/>
      <c r="RKV69" s="469"/>
      <c r="RKW69" s="469"/>
      <c r="RKX69" s="469"/>
      <c r="RKY69" s="469"/>
      <c r="RKZ69" s="469"/>
      <c r="RLA69" s="469"/>
      <c r="RLB69" s="469"/>
      <c r="RLC69" s="469"/>
      <c r="RLD69" s="469"/>
      <c r="RLE69" s="469"/>
      <c r="RLF69" s="469"/>
      <c r="RLG69" s="469"/>
      <c r="RLH69" s="469"/>
      <c r="RLI69" s="469"/>
      <c r="RLJ69" s="469"/>
      <c r="RLK69" s="469"/>
      <c r="RLL69" s="469"/>
      <c r="RLM69" s="469"/>
      <c r="RLN69" s="469"/>
      <c r="RLO69" s="469"/>
      <c r="RLP69" s="469"/>
      <c r="RLQ69" s="469"/>
      <c r="RLR69" s="469"/>
      <c r="RLS69" s="469"/>
      <c r="RLT69" s="469"/>
      <c r="RLU69" s="469"/>
      <c r="RLV69" s="469"/>
      <c r="RLW69" s="469"/>
      <c r="RLX69" s="469"/>
      <c r="RLY69" s="469"/>
      <c r="RLZ69" s="469"/>
      <c r="RMA69" s="469"/>
      <c r="RMB69" s="469"/>
      <c r="RMC69" s="469"/>
      <c r="RMD69" s="469"/>
      <c r="RME69" s="469"/>
      <c r="RMF69" s="469"/>
      <c r="RMG69" s="469"/>
      <c r="RMH69" s="469"/>
      <c r="RMI69" s="469"/>
      <c r="RMJ69" s="469"/>
      <c r="RMK69" s="469"/>
      <c r="RML69" s="469"/>
      <c r="RMM69" s="469"/>
      <c r="RMN69" s="469"/>
      <c r="RMO69" s="469"/>
      <c r="RMP69" s="469"/>
      <c r="RMQ69" s="469"/>
      <c r="RMR69" s="469"/>
      <c r="RMS69" s="469"/>
      <c r="RMT69" s="469"/>
      <c r="RMU69" s="469"/>
      <c r="RMV69" s="469"/>
      <c r="RMW69" s="469"/>
      <c r="RMX69" s="469"/>
      <c r="RMY69" s="469"/>
      <c r="RMZ69" s="469"/>
      <c r="RNA69" s="469"/>
      <c r="RNB69" s="469"/>
      <c r="RNC69" s="469"/>
      <c r="RND69" s="469"/>
      <c r="RNE69" s="469"/>
      <c r="RNF69" s="469"/>
      <c r="RNG69" s="469"/>
      <c r="RNH69" s="469"/>
      <c r="RNI69" s="469"/>
      <c r="RNJ69" s="469"/>
      <c r="RNK69" s="469"/>
      <c r="RNL69" s="469"/>
      <c r="RNM69" s="469"/>
      <c r="RNN69" s="469"/>
      <c r="RNO69" s="469"/>
      <c r="RNP69" s="469"/>
      <c r="RNQ69" s="469"/>
      <c r="RNR69" s="469"/>
      <c r="RNS69" s="469"/>
      <c r="RNT69" s="469"/>
      <c r="RNU69" s="469"/>
      <c r="RNV69" s="469"/>
      <c r="RNW69" s="469"/>
      <c r="RNX69" s="469"/>
      <c r="RNY69" s="469"/>
      <c r="RNZ69" s="469"/>
      <c r="ROA69" s="469"/>
      <c r="ROB69" s="469"/>
      <c r="ROC69" s="469"/>
      <c r="ROD69" s="469"/>
      <c r="ROE69" s="469"/>
      <c r="ROF69" s="469"/>
      <c r="ROG69" s="469"/>
      <c r="ROH69" s="469"/>
      <c r="ROI69" s="469"/>
      <c r="ROJ69" s="469"/>
      <c r="ROK69" s="469"/>
      <c r="ROL69" s="469"/>
      <c r="ROM69" s="469"/>
      <c r="RON69" s="469"/>
      <c r="ROO69" s="469"/>
      <c r="ROP69" s="469"/>
      <c r="ROQ69" s="469"/>
      <c r="ROR69" s="469"/>
      <c r="ROS69" s="469"/>
      <c r="ROT69" s="469"/>
      <c r="ROU69" s="469"/>
      <c r="ROV69" s="469"/>
      <c r="ROW69" s="469"/>
      <c r="ROX69" s="469"/>
      <c r="ROY69" s="469"/>
      <c r="ROZ69" s="469"/>
      <c r="RPA69" s="469"/>
      <c r="RPB69" s="469"/>
      <c r="RPC69" s="469"/>
      <c r="RPD69" s="469"/>
      <c r="RPE69" s="469"/>
      <c r="RPF69" s="469"/>
      <c r="RPG69" s="469"/>
      <c r="RPH69" s="469"/>
      <c r="RPI69" s="469"/>
      <c r="RPJ69" s="469"/>
      <c r="RPK69" s="469"/>
      <c r="RPL69" s="469"/>
      <c r="RPM69" s="469"/>
      <c r="RPN69" s="469"/>
      <c r="RPO69" s="469"/>
      <c r="RPP69" s="469"/>
      <c r="RPQ69" s="469"/>
      <c r="RPR69" s="469"/>
      <c r="RPS69" s="469"/>
      <c r="RPT69" s="469"/>
      <c r="RPU69" s="469"/>
      <c r="RPV69" s="469"/>
      <c r="RPW69" s="469"/>
      <c r="RPX69" s="469"/>
      <c r="RPY69" s="469"/>
      <c r="RPZ69" s="469"/>
      <c r="RQA69" s="469"/>
      <c r="RQB69" s="469"/>
      <c r="RQC69" s="469"/>
      <c r="RQD69" s="469"/>
      <c r="RQE69" s="469"/>
      <c r="RQF69" s="469"/>
      <c r="RQG69" s="469"/>
      <c r="RQH69" s="469"/>
      <c r="RQI69" s="469"/>
      <c r="RQJ69" s="469"/>
      <c r="RQK69" s="469"/>
      <c r="RQL69" s="469"/>
      <c r="RQM69" s="469"/>
      <c r="RQN69" s="469"/>
      <c r="RQO69" s="469"/>
      <c r="RQP69" s="469"/>
      <c r="RQQ69" s="469"/>
      <c r="RQR69" s="469"/>
      <c r="RQS69" s="469"/>
      <c r="RQT69" s="469"/>
      <c r="RQU69" s="469"/>
      <c r="RQV69" s="469"/>
      <c r="RQW69" s="469"/>
      <c r="RQX69" s="469"/>
      <c r="RQY69" s="469"/>
      <c r="RQZ69" s="469"/>
      <c r="RRA69" s="469"/>
      <c r="RRB69" s="469"/>
      <c r="RRC69" s="469"/>
      <c r="RRD69" s="469"/>
      <c r="RRE69" s="469"/>
      <c r="RRF69" s="469"/>
      <c r="RRG69" s="469"/>
      <c r="RRH69" s="469"/>
      <c r="RRI69" s="469"/>
      <c r="RRJ69" s="469"/>
      <c r="RRK69" s="469"/>
      <c r="RRL69" s="469"/>
      <c r="RRM69" s="469"/>
      <c r="RRN69" s="469"/>
      <c r="RRO69" s="469"/>
      <c r="RRP69" s="469"/>
      <c r="RRQ69" s="469"/>
      <c r="RRR69" s="469"/>
      <c r="RRS69" s="469"/>
      <c r="RRT69" s="469"/>
      <c r="RRU69" s="469"/>
      <c r="RRV69" s="469"/>
      <c r="RRW69" s="469"/>
      <c r="RRX69" s="469"/>
      <c r="RRY69" s="469"/>
      <c r="RRZ69" s="469"/>
      <c r="RSA69" s="469"/>
      <c r="RSB69" s="469"/>
      <c r="RSC69" s="469"/>
      <c r="RSD69" s="469"/>
      <c r="RSE69" s="469"/>
      <c r="RSF69" s="469"/>
      <c r="RSG69" s="469"/>
      <c r="RSH69" s="469"/>
      <c r="RSI69" s="469"/>
      <c r="RSJ69" s="469"/>
      <c r="RSK69" s="469"/>
      <c r="RSL69" s="469"/>
      <c r="RSM69" s="469"/>
      <c r="RSN69" s="469"/>
      <c r="RSO69" s="469"/>
      <c r="RSP69" s="469"/>
      <c r="RSQ69" s="469"/>
      <c r="RSR69" s="469"/>
      <c r="RSS69" s="469"/>
      <c r="RST69" s="469"/>
      <c r="RSU69" s="469"/>
      <c r="RSV69" s="469"/>
      <c r="RSW69" s="469"/>
      <c r="RSX69" s="469"/>
      <c r="RSY69" s="469"/>
      <c r="RSZ69" s="469"/>
      <c r="RTA69" s="469"/>
      <c r="RTB69" s="469"/>
      <c r="RTC69" s="469"/>
      <c r="RTD69" s="469"/>
      <c r="RTE69" s="469"/>
      <c r="RTF69" s="469"/>
      <c r="RTG69" s="469"/>
      <c r="RTH69" s="469"/>
      <c r="RTI69" s="469"/>
      <c r="RTJ69" s="469"/>
      <c r="RTK69" s="469"/>
      <c r="RTL69" s="469"/>
      <c r="RTM69" s="469"/>
      <c r="RTN69" s="469"/>
      <c r="RTO69" s="469"/>
      <c r="RTP69" s="469"/>
      <c r="RTQ69" s="469"/>
      <c r="RTR69" s="469"/>
      <c r="RTS69" s="469"/>
      <c r="RTT69" s="469"/>
      <c r="RTU69" s="469"/>
      <c r="RTV69" s="469"/>
      <c r="RTW69" s="469"/>
      <c r="RTX69" s="469"/>
      <c r="RTY69" s="469"/>
      <c r="RTZ69" s="469"/>
      <c r="RUA69" s="469"/>
      <c r="RUB69" s="469"/>
      <c r="RUC69" s="469"/>
      <c r="RUD69" s="469"/>
      <c r="RUE69" s="469"/>
      <c r="RUF69" s="469"/>
      <c r="RUG69" s="469"/>
      <c r="RUH69" s="469"/>
      <c r="RUI69" s="469"/>
      <c r="RUJ69" s="469"/>
      <c r="RUK69" s="469"/>
      <c r="RUL69" s="469"/>
      <c r="RUM69" s="469"/>
      <c r="RUN69" s="469"/>
      <c r="RUO69" s="469"/>
      <c r="RUP69" s="469"/>
      <c r="RUQ69" s="469"/>
      <c r="RUR69" s="469"/>
      <c r="RUS69" s="469"/>
      <c r="RUT69" s="469"/>
      <c r="RUU69" s="469"/>
      <c r="RUV69" s="469"/>
      <c r="RUW69" s="469"/>
      <c r="RUX69" s="469"/>
      <c r="RUY69" s="469"/>
      <c r="RUZ69" s="469"/>
      <c r="RVA69" s="469"/>
      <c r="RVB69" s="469"/>
      <c r="RVC69" s="469"/>
      <c r="RVD69" s="469"/>
      <c r="RVE69" s="469"/>
      <c r="RVF69" s="469"/>
      <c r="RVG69" s="469"/>
      <c r="RVH69" s="469"/>
      <c r="RVI69" s="469"/>
      <c r="RVJ69" s="469"/>
      <c r="RVK69" s="469"/>
      <c r="RVL69" s="469"/>
      <c r="RVM69" s="469"/>
      <c r="RVN69" s="469"/>
      <c r="RVO69" s="469"/>
      <c r="RVP69" s="469"/>
      <c r="RVQ69" s="469"/>
      <c r="RVR69" s="469"/>
      <c r="RVS69" s="469"/>
      <c r="RVT69" s="469"/>
      <c r="RVU69" s="469"/>
      <c r="RVV69" s="469"/>
      <c r="RVW69" s="469"/>
      <c r="RVX69" s="469"/>
      <c r="RVY69" s="469"/>
      <c r="RVZ69" s="469"/>
      <c r="RWA69" s="469"/>
      <c r="RWB69" s="469"/>
      <c r="RWC69" s="469"/>
      <c r="RWD69" s="469"/>
      <c r="RWE69" s="469"/>
      <c r="RWF69" s="469"/>
      <c r="RWG69" s="469"/>
      <c r="RWH69" s="469"/>
      <c r="RWI69" s="469"/>
      <c r="RWJ69" s="469"/>
      <c r="RWK69" s="469"/>
      <c r="RWL69" s="469"/>
      <c r="RWM69" s="469"/>
      <c r="RWN69" s="469"/>
      <c r="RWO69" s="469"/>
      <c r="RWP69" s="469"/>
      <c r="RWQ69" s="469"/>
      <c r="RWR69" s="469"/>
      <c r="RWS69" s="469"/>
      <c r="RWT69" s="469"/>
      <c r="RWU69" s="469"/>
      <c r="RWV69" s="469"/>
      <c r="RWW69" s="469"/>
      <c r="RWX69" s="469"/>
      <c r="RWY69" s="469"/>
      <c r="RWZ69" s="469"/>
      <c r="RXA69" s="469"/>
      <c r="RXB69" s="469"/>
      <c r="RXC69" s="469"/>
      <c r="RXD69" s="469"/>
      <c r="RXE69" s="469"/>
      <c r="RXF69" s="469"/>
      <c r="RXG69" s="469"/>
      <c r="RXH69" s="469"/>
      <c r="RXI69" s="469"/>
      <c r="RXJ69" s="469"/>
      <c r="RXK69" s="469"/>
      <c r="RXL69" s="469"/>
      <c r="RXM69" s="469"/>
      <c r="RXN69" s="469"/>
      <c r="RXO69" s="469"/>
      <c r="RXP69" s="469"/>
      <c r="RXQ69" s="469"/>
      <c r="RXR69" s="469"/>
      <c r="RXS69" s="469"/>
      <c r="RXT69" s="469"/>
      <c r="RXU69" s="469"/>
      <c r="RXV69" s="469"/>
      <c r="RXW69" s="469"/>
      <c r="RXX69" s="469"/>
      <c r="RXY69" s="469"/>
      <c r="RXZ69" s="469"/>
      <c r="RYA69" s="469"/>
      <c r="RYB69" s="469"/>
      <c r="RYC69" s="469"/>
      <c r="RYD69" s="469"/>
      <c r="RYE69" s="469"/>
      <c r="RYF69" s="469"/>
      <c r="RYG69" s="469"/>
      <c r="RYH69" s="469"/>
      <c r="RYI69" s="469"/>
      <c r="RYJ69" s="469"/>
      <c r="RYK69" s="469"/>
      <c r="RYL69" s="469"/>
      <c r="RYM69" s="469"/>
      <c r="RYN69" s="469"/>
      <c r="RYO69" s="469"/>
      <c r="RYP69" s="469"/>
      <c r="RYQ69" s="469"/>
      <c r="RYR69" s="469"/>
      <c r="RYS69" s="469"/>
      <c r="RYT69" s="469"/>
      <c r="RYU69" s="469"/>
      <c r="RYV69" s="469"/>
      <c r="RYW69" s="469"/>
      <c r="RYX69" s="469"/>
      <c r="RYY69" s="469"/>
      <c r="RYZ69" s="469"/>
      <c r="RZA69" s="469"/>
      <c r="RZB69" s="469"/>
      <c r="RZC69" s="469"/>
      <c r="RZD69" s="469"/>
      <c r="RZE69" s="469"/>
      <c r="RZF69" s="469"/>
      <c r="RZG69" s="469"/>
      <c r="RZH69" s="469"/>
      <c r="RZI69" s="469"/>
      <c r="RZJ69" s="469"/>
      <c r="RZK69" s="469"/>
      <c r="RZL69" s="469"/>
      <c r="RZM69" s="469"/>
      <c r="RZN69" s="469"/>
      <c r="RZO69" s="469"/>
      <c r="RZP69" s="469"/>
      <c r="RZQ69" s="469"/>
      <c r="RZR69" s="469"/>
      <c r="RZS69" s="469"/>
      <c r="RZT69" s="469"/>
      <c r="RZU69" s="469"/>
      <c r="RZV69" s="469"/>
      <c r="RZW69" s="469"/>
      <c r="RZX69" s="469"/>
      <c r="RZY69" s="469"/>
      <c r="RZZ69" s="469"/>
      <c r="SAA69" s="469"/>
      <c r="SAB69" s="469"/>
      <c r="SAC69" s="469"/>
      <c r="SAD69" s="469"/>
      <c r="SAE69" s="469"/>
      <c r="SAF69" s="469"/>
      <c r="SAG69" s="469"/>
      <c r="SAH69" s="469"/>
      <c r="SAI69" s="469"/>
      <c r="SAJ69" s="469"/>
      <c r="SAK69" s="469"/>
      <c r="SAL69" s="469"/>
      <c r="SAM69" s="469"/>
      <c r="SAN69" s="469"/>
      <c r="SAO69" s="469"/>
      <c r="SAP69" s="469"/>
      <c r="SAQ69" s="469"/>
      <c r="SAR69" s="469"/>
      <c r="SAS69" s="469"/>
      <c r="SAT69" s="469"/>
      <c r="SAU69" s="469"/>
      <c r="SAV69" s="469"/>
      <c r="SAW69" s="469"/>
      <c r="SAX69" s="469"/>
      <c r="SAY69" s="469"/>
      <c r="SAZ69" s="469"/>
      <c r="SBA69" s="469"/>
      <c r="SBB69" s="469"/>
      <c r="SBC69" s="469"/>
      <c r="SBD69" s="469"/>
      <c r="SBE69" s="469"/>
      <c r="SBF69" s="469"/>
      <c r="SBG69" s="469"/>
      <c r="SBH69" s="469"/>
      <c r="SBI69" s="469"/>
      <c r="SBJ69" s="469"/>
      <c r="SBK69" s="469"/>
      <c r="SBL69" s="469"/>
      <c r="SBM69" s="469"/>
      <c r="SBN69" s="469"/>
      <c r="SBO69" s="469"/>
      <c r="SBP69" s="469"/>
      <c r="SBQ69" s="469"/>
      <c r="SBR69" s="469"/>
      <c r="SBS69" s="469"/>
      <c r="SBT69" s="469"/>
      <c r="SBU69" s="469"/>
      <c r="SBV69" s="469"/>
      <c r="SBW69" s="469"/>
      <c r="SBX69" s="469"/>
      <c r="SBY69" s="469"/>
      <c r="SBZ69" s="469"/>
      <c r="SCA69" s="469"/>
      <c r="SCB69" s="469"/>
      <c r="SCC69" s="469"/>
      <c r="SCD69" s="469"/>
      <c r="SCE69" s="469"/>
      <c r="SCF69" s="469"/>
      <c r="SCG69" s="469"/>
      <c r="SCH69" s="469"/>
      <c r="SCI69" s="469"/>
      <c r="SCJ69" s="469"/>
      <c r="SCK69" s="469"/>
      <c r="SCL69" s="469"/>
      <c r="SCM69" s="469"/>
      <c r="SCN69" s="469"/>
      <c r="SCO69" s="469"/>
      <c r="SCP69" s="469"/>
      <c r="SCQ69" s="469"/>
      <c r="SCR69" s="469"/>
      <c r="SCS69" s="469"/>
      <c r="SCT69" s="469"/>
      <c r="SCU69" s="469"/>
      <c r="SCV69" s="469"/>
      <c r="SCW69" s="469"/>
      <c r="SCX69" s="469"/>
      <c r="SCY69" s="469"/>
      <c r="SCZ69" s="469"/>
      <c r="SDA69" s="469"/>
      <c r="SDB69" s="469"/>
      <c r="SDC69" s="469"/>
      <c r="SDD69" s="469"/>
      <c r="SDE69" s="469"/>
      <c r="SDF69" s="469"/>
      <c r="SDG69" s="469"/>
      <c r="SDH69" s="469"/>
      <c r="SDI69" s="469"/>
      <c r="SDJ69" s="469"/>
      <c r="SDK69" s="469"/>
      <c r="SDL69" s="469"/>
      <c r="SDM69" s="469"/>
      <c r="SDN69" s="469"/>
      <c r="SDO69" s="469"/>
      <c r="SDP69" s="469"/>
      <c r="SDQ69" s="469"/>
      <c r="SDR69" s="469"/>
      <c r="SDS69" s="469"/>
      <c r="SDT69" s="469"/>
      <c r="SDU69" s="469"/>
      <c r="SDV69" s="469"/>
      <c r="SDW69" s="469"/>
      <c r="SDX69" s="469"/>
      <c r="SDY69" s="469"/>
      <c r="SDZ69" s="469"/>
      <c r="SEA69" s="469"/>
      <c r="SEB69" s="469"/>
      <c r="SEC69" s="469"/>
      <c r="SED69" s="469"/>
      <c r="SEE69" s="469"/>
      <c r="SEF69" s="469"/>
      <c r="SEG69" s="469"/>
      <c r="SEH69" s="469"/>
      <c r="SEI69" s="469"/>
      <c r="SEJ69" s="469"/>
      <c r="SEK69" s="469"/>
      <c r="SEL69" s="469"/>
      <c r="SEM69" s="469"/>
      <c r="SEN69" s="469"/>
      <c r="SEO69" s="469"/>
      <c r="SEP69" s="469"/>
      <c r="SEQ69" s="469"/>
      <c r="SER69" s="469"/>
      <c r="SES69" s="469"/>
      <c r="SET69" s="469"/>
      <c r="SEU69" s="469"/>
      <c r="SEV69" s="469"/>
      <c r="SEW69" s="469"/>
      <c r="SEX69" s="469"/>
      <c r="SEY69" s="469"/>
      <c r="SEZ69" s="469"/>
      <c r="SFA69" s="469"/>
      <c r="SFB69" s="469"/>
      <c r="SFC69" s="469"/>
      <c r="SFD69" s="469"/>
      <c r="SFE69" s="469"/>
      <c r="SFF69" s="469"/>
      <c r="SFG69" s="469"/>
      <c r="SFH69" s="469"/>
      <c r="SFI69" s="469"/>
      <c r="SFJ69" s="469"/>
      <c r="SFK69" s="469"/>
      <c r="SFL69" s="469"/>
      <c r="SFM69" s="469"/>
      <c r="SFN69" s="469"/>
      <c r="SFO69" s="469"/>
      <c r="SFP69" s="469"/>
      <c r="SFQ69" s="469"/>
      <c r="SFR69" s="469"/>
      <c r="SFS69" s="469"/>
      <c r="SFT69" s="469"/>
      <c r="SFU69" s="469"/>
      <c r="SFV69" s="469"/>
      <c r="SFW69" s="469"/>
      <c r="SFX69" s="469"/>
      <c r="SFY69" s="469"/>
      <c r="SFZ69" s="469"/>
      <c r="SGA69" s="469"/>
      <c r="SGB69" s="469"/>
      <c r="SGC69" s="469"/>
      <c r="SGD69" s="469"/>
      <c r="SGE69" s="469"/>
      <c r="SGF69" s="469"/>
      <c r="SGG69" s="469"/>
      <c r="SGH69" s="469"/>
      <c r="SGI69" s="469"/>
      <c r="SGJ69" s="469"/>
      <c r="SGK69" s="469"/>
      <c r="SGL69" s="469"/>
      <c r="SGM69" s="469"/>
      <c r="SGN69" s="469"/>
      <c r="SGO69" s="469"/>
      <c r="SGP69" s="469"/>
      <c r="SGQ69" s="469"/>
      <c r="SGR69" s="469"/>
      <c r="SGS69" s="469"/>
      <c r="SGT69" s="469"/>
      <c r="SGU69" s="469"/>
      <c r="SGV69" s="469"/>
      <c r="SGW69" s="469"/>
      <c r="SGX69" s="469"/>
      <c r="SGY69" s="469"/>
      <c r="SGZ69" s="469"/>
      <c r="SHA69" s="469"/>
      <c r="SHB69" s="469"/>
      <c r="SHC69" s="469"/>
      <c r="SHD69" s="469"/>
      <c r="SHE69" s="469"/>
      <c r="SHF69" s="469"/>
      <c r="SHG69" s="469"/>
      <c r="SHH69" s="469"/>
      <c r="SHI69" s="469"/>
      <c r="SHJ69" s="469"/>
      <c r="SHK69" s="469"/>
      <c r="SHL69" s="469"/>
      <c r="SHM69" s="469"/>
      <c r="SHN69" s="469"/>
      <c r="SHO69" s="469"/>
      <c r="SHP69" s="469"/>
      <c r="SHQ69" s="469"/>
      <c r="SHR69" s="469"/>
      <c r="SHS69" s="469"/>
      <c r="SHT69" s="469"/>
      <c r="SHU69" s="469"/>
      <c r="SHV69" s="469"/>
      <c r="SHW69" s="469"/>
      <c r="SHX69" s="469"/>
      <c r="SHY69" s="469"/>
      <c r="SHZ69" s="469"/>
      <c r="SIA69" s="469"/>
      <c r="SIB69" s="469"/>
      <c r="SIC69" s="469"/>
      <c r="SID69" s="469"/>
      <c r="SIE69" s="469"/>
      <c r="SIF69" s="469"/>
      <c r="SIG69" s="469"/>
      <c r="SIH69" s="469"/>
      <c r="SII69" s="469"/>
      <c r="SIJ69" s="469"/>
      <c r="SIK69" s="469"/>
      <c r="SIL69" s="469"/>
      <c r="SIM69" s="469"/>
      <c r="SIN69" s="469"/>
      <c r="SIO69" s="469"/>
      <c r="SIP69" s="469"/>
      <c r="SIQ69" s="469"/>
      <c r="SIR69" s="469"/>
      <c r="SIS69" s="469"/>
      <c r="SIT69" s="469"/>
      <c r="SIU69" s="469"/>
      <c r="SIV69" s="469"/>
      <c r="SIW69" s="469"/>
      <c r="SIX69" s="469"/>
      <c r="SIY69" s="469"/>
      <c r="SIZ69" s="469"/>
      <c r="SJA69" s="469"/>
      <c r="SJB69" s="469"/>
      <c r="SJC69" s="469"/>
      <c r="SJD69" s="469"/>
      <c r="SJE69" s="469"/>
      <c r="SJF69" s="469"/>
      <c r="SJG69" s="469"/>
      <c r="SJH69" s="469"/>
      <c r="SJI69" s="469"/>
      <c r="SJJ69" s="469"/>
      <c r="SJK69" s="469"/>
      <c r="SJL69" s="469"/>
      <c r="SJM69" s="469"/>
      <c r="SJN69" s="469"/>
      <c r="SJO69" s="469"/>
      <c r="SJP69" s="469"/>
      <c r="SJQ69" s="469"/>
      <c r="SJR69" s="469"/>
      <c r="SJS69" s="469"/>
      <c r="SJT69" s="469"/>
      <c r="SJU69" s="469"/>
      <c r="SJV69" s="469"/>
      <c r="SJW69" s="469"/>
      <c r="SJX69" s="469"/>
      <c r="SJY69" s="469"/>
      <c r="SJZ69" s="469"/>
      <c r="SKA69" s="469"/>
      <c r="SKB69" s="469"/>
      <c r="SKC69" s="469"/>
      <c r="SKD69" s="469"/>
      <c r="SKE69" s="469"/>
      <c r="SKF69" s="469"/>
      <c r="SKG69" s="469"/>
      <c r="SKH69" s="469"/>
      <c r="SKI69" s="469"/>
      <c r="SKJ69" s="469"/>
      <c r="SKK69" s="469"/>
      <c r="SKL69" s="469"/>
      <c r="SKM69" s="469"/>
      <c r="SKN69" s="469"/>
      <c r="SKO69" s="469"/>
      <c r="SKP69" s="469"/>
      <c r="SKQ69" s="469"/>
      <c r="SKR69" s="469"/>
      <c r="SKS69" s="469"/>
      <c r="SKT69" s="469"/>
      <c r="SKU69" s="469"/>
      <c r="SKV69" s="469"/>
      <c r="SKW69" s="469"/>
      <c r="SKX69" s="469"/>
      <c r="SKY69" s="469"/>
      <c r="SKZ69" s="469"/>
      <c r="SLA69" s="469"/>
      <c r="SLB69" s="469"/>
      <c r="SLC69" s="469"/>
      <c r="SLD69" s="469"/>
      <c r="SLE69" s="469"/>
      <c r="SLF69" s="469"/>
      <c r="SLG69" s="469"/>
      <c r="SLH69" s="469"/>
      <c r="SLI69" s="469"/>
      <c r="SLJ69" s="469"/>
      <c r="SLK69" s="469"/>
      <c r="SLL69" s="469"/>
      <c r="SLM69" s="469"/>
      <c r="SLN69" s="469"/>
      <c r="SLO69" s="469"/>
      <c r="SLP69" s="469"/>
      <c r="SLQ69" s="469"/>
      <c r="SLR69" s="469"/>
      <c r="SLS69" s="469"/>
      <c r="SLT69" s="469"/>
      <c r="SLU69" s="469"/>
      <c r="SLV69" s="469"/>
      <c r="SLW69" s="469"/>
      <c r="SLX69" s="469"/>
      <c r="SLY69" s="469"/>
      <c r="SLZ69" s="469"/>
      <c r="SMA69" s="469"/>
      <c r="SMB69" s="469"/>
      <c r="SMC69" s="469"/>
      <c r="SMD69" s="469"/>
      <c r="SME69" s="469"/>
      <c r="SMF69" s="469"/>
      <c r="SMG69" s="469"/>
      <c r="SMH69" s="469"/>
      <c r="SMI69" s="469"/>
      <c r="SMJ69" s="469"/>
      <c r="SMK69" s="469"/>
      <c r="SML69" s="469"/>
      <c r="SMM69" s="469"/>
      <c r="SMN69" s="469"/>
      <c r="SMO69" s="469"/>
      <c r="SMP69" s="469"/>
      <c r="SMQ69" s="469"/>
      <c r="SMR69" s="469"/>
      <c r="SMS69" s="469"/>
      <c r="SMT69" s="469"/>
      <c r="SMU69" s="469"/>
      <c r="SMV69" s="469"/>
      <c r="SMW69" s="469"/>
      <c r="SMX69" s="469"/>
      <c r="SMY69" s="469"/>
      <c r="SMZ69" s="469"/>
      <c r="SNA69" s="469"/>
      <c r="SNB69" s="469"/>
      <c r="SNC69" s="469"/>
      <c r="SND69" s="469"/>
      <c r="SNE69" s="469"/>
      <c r="SNF69" s="469"/>
      <c r="SNG69" s="469"/>
      <c r="SNH69" s="469"/>
      <c r="SNI69" s="469"/>
      <c r="SNJ69" s="469"/>
      <c r="SNK69" s="469"/>
      <c r="SNL69" s="469"/>
      <c r="SNM69" s="469"/>
      <c r="SNN69" s="469"/>
      <c r="SNO69" s="469"/>
      <c r="SNP69" s="469"/>
      <c r="SNQ69" s="469"/>
      <c r="SNR69" s="469"/>
      <c r="SNS69" s="469"/>
      <c r="SNT69" s="469"/>
      <c r="SNU69" s="469"/>
      <c r="SNV69" s="469"/>
      <c r="SNW69" s="469"/>
      <c r="SNX69" s="469"/>
      <c r="SNY69" s="469"/>
      <c r="SNZ69" s="469"/>
      <c r="SOA69" s="469"/>
      <c r="SOB69" s="469"/>
      <c r="SOC69" s="469"/>
      <c r="SOD69" s="469"/>
      <c r="SOE69" s="469"/>
      <c r="SOF69" s="469"/>
      <c r="SOG69" s="469"/>
      <c r="SOH69" s="469"/>
      <c r="SOI69" s="469"/>
      <c r="SOJ69" s="469"/>
      <c r="SOK69" s="469"/>
      <c r="SOL69" s="469"/>
      <c r="SOM69" s="469"/>
      <c r="SON69" s="469"/>
      <c r="SOO69" s="469"/>
      <c r="SOP69" s="469"/>
      <c r="SOQ69" s="469"/>
      <c r="SOR69" s="469"/>
      <c r="SOS69" s="469"/>
      <c r="SOT69" s="469"/>
      <c r="SOU69" s="469"/>
      <c r="SOV69" s="469"/>
      <c r="SOW69" s="469"/>
      <c r="SOX69" s="469"/>
      <c r="SOY69" s="469"/>
      <c r="SOZ69" s="469"/>
      <c r="SPA69" s="469"/>
      <c r="SPB69" s="469"/>
      <c r="SPC69" s="469"/>
      <c r="SPD69" s="469"/>
      <c r="SPE69" s="469"/>
      <c r="SPF69" s="469"/>
      <c r="SPG69" s="469"/>
      <c r="SPH69" s="469"/>
      <c r="SPI69" s="469"/>
      <c r="SPJ69" s="469"/>
      <c r="SPK69" s="469"/>
      <c r="SPL69" s="469"/>
      <c r="SPM69" s="469"/>
      <c r="SPN69" s="469"/>
      <c r="SPO69" s="469"/>
      <c r="SPP69" s="469"/>
      <c r="SPQ69" s="469"/>
      <c r="SPR69" s="469"/>
      <c r="SPS69" s="469"/>
      <c r="SPT69" s="469"/>
      <c r="SPU69" s="469"/>
      <c r="SPV69" s="469"/>
      <c r="SPW69" s="469"/>
      <c r="SPX69" s="469"/>
      <c r="SPY69" s="469"/>
      <c r="SPZ69" s="469"/>
      <c r="SQA69" s="469"/>
      <c r="SQB69" s="469"/>
      <c r="SQC69" s="469"/>
      <c r="SQD69" s="469"/>
      <c r="SQE69" s="469"/>
      <c r="SQF69" s="469"/>
      <c r="SQG69" s="469"/>
      <c r="SQH69" s="469"/>
      <c r="SQI69" s="469"/>
      <c r="SQJ69" s="469"/>
      <c r="SQK69" s="469"/>
      <c r="SQL69" s="469"/>
      <c r="SQM69" s="469"/>
      <c r="SQN69" s="469"/>
      <c r="SQO69" s="469"/>
      <c r="SQP69" s="469"/>
      <c r="SQQ69" s="469"/>
      <c r="SQR69" s="469"/>
      <c r="SQS69" s="469"/>
      <c r="SQT69" s="469"/>
      <c r="SQU69" s="469"/>
      <c r="SQV69" s="469"/>
      <c r="SQW69" s="469"/>
      <c r="SQX69" s="469"/>
      <c r="SQY69" s="469"/>
      <c r="SQZ69" s="469"/>
      <c r="SRA69" s="469"/>
      <c r="SRB69" s="469"/>
      <c r="SRC69" s="469"/>
      <c r="SRD69" s="469"/>
      <c r="SRE69" s="469"/>
      <c r="SRF69" s="469"/>
      <c r="SRG69" s="469"/>
      <c r="SRH69" s="469"/>
      <c r="SRI69" s="469"/>
      <c r="SRJ69" s="469"/>
      <c r="SRK69" s="469"/>
      <c r="SRL69" s="469"/>
      <c r="SRM69" s="469"/>
      <c r="SRN69" s="469"/>
      <c r="SRO69" s="469"/>
      <c r="SRP69" s="469"/>
      <c r="SRQ69" s="469"/>
      <c r="SRR69" s="469"/>
      <c r="SRS69" s="469"/>
      <c r="SRT69" s="469"/>
      <c r="SRU69" s="469"/>
      <c r="SRV69" s="469"/>
      <c r="SRW69" s="469"/>
      <c r="SRX69" s="469"/>
      <c r="SRY69" s="469"/>
      <c r="SRZ69" s="469"/>
      <c r="SSA69" s="469"/>
      <c r="SSB69" s="469"/>
      <c r="SSC69" s="469"/>
      <c r="SSD69" s="469"/>
      <c r="SSE69" s="469"/>
      <c r="SSF69" s="469"/>
      <c r="SSG69" s="469"/>
      <c r="SSH69" s="469"/>
      <c r="SSI69" s="469"/>
      <c r="SSJ69" s="469"/>
      <c r="SSK69" s="469"/>
      <c r="SSL69" s="469"/>
      <c r="SSM69" s="469"/>
      <c r="SSN69" s="469"/>
      <c r="SSO69" s="469"/>
      <c r="SSP69" s="469"/>
      <c r="SSQ69" s="469"/>
      <c r="SSR69" s="469"/>
      <c r="SSS69" s="469"/>
      <c r="SST69" s="469"/>
      <c r="SSU69" s="469"/>
      <c r="SSV69" s="469"/>
      <c r="SSW69" s="469"/>
      <c r="SSX69" s="469"/>
      <c r="SSY69" s="469"/>
      <c r="SSZ69" s="469"/>
      <c r="STA69" s="469"/>
      <c r="STB69" s="469"/>
      <c r="STC69" s="469"/>
      <c r="STD69" s="469"/>
      <c r="STE69" s="469"/>
      <c r="STF69" s="469"/>
      <c r="STG69" s="469"/>
      <c r="STH69" s="469"/>
      <c r="STI69" s="469"/>
      <c r="STJ69" s="469"/>
      <c r="STK69" s="469"/>
      <c r="STL69" s="469"/>
      <c r="STM69" s="469"/>
      <c r="STN69" s="469"/>
      <c r="STO69" s="469"/>
      <c r="STP69" s="469"/>
      <c r="STQ69" s="469"/>
      <c r="STR69" s="469"/>
      <c r="STS69" s="469"/>
      <c r="STT69" s="469"/>
      <c r="STU69" s="469"/>
      <c r="STV69" s="469"/>
      <c r="STW69" s="469"/>
      <c r="STX69" s="469"/>
      <c r="STY69" s="469"/>
      <c r="STZ69" s="469"/>
      <c r="SUA69" s="469"/>
      <c r="SUB69" s="469"/>
      <c r="SUC69" s="469"/>
      <c r="SUD69" s="469"/>
      <c r="SUE69" s="469"/>
      <c r="SUF69" s="469"/>
      <c r="SUG69" s="469"/>
      <c r="SUH69" s="469"/>
      <c r="SUI69" s="469"/>
      <c r="SUJ69" s="469"/>
      <c r="SUK69" s="469"/>
      <c r="SUL69" s="469"/>
      <c r="SUM69" s="469"/>
      <c r="SUN69" s="469"/>
      <c r="SUO69" s="469"/>
      <c r="SUP69" s="469"/>
      <c r="SUQ69" s="469"/>
      <c r="SUR69" s="469"/>
      <c r="SUS69" s="469"/>
      <c r="SUT69" s="469"/>
      <c r="SUU69" s="469"/>
      <c r="SUV69" s="469"/>
      <c r="SUW69" s="469"/>
      <c r="SUX69" s="469"/>
      <c r="SUY69" s="469"/>
      <c r="SUZ69" s="469"/>
      <c r="SVA69" s="469"/>
      <c r="SVB69" s="469"/>
      <c r="SVC69" s="469"/>
      <c r="SVD69" s="469"/>
      <c r="SVE69" s="469"/>
      <c r="SVF69" s="469"/>
      <c r="SVG69" s="469"/>
      <c r="SVH69" s="469"/>
      <c r="SVI69" s="469"/>
      <c r="SVJ69" s="469"/>
      <c r="SVK69" s="469"/>
      <c r="SVL69" s="469"/>
      <c r="SVM69" s="469"/>
      <c r="SVN69" s="469"/>
      <c r="SVO69" s="469"/>
      <c r="SVP69" s="469"/>
      <c r="SVQ69" s="469"/>
      <c r="SVR69" s="469"/>
      <c r="SVS69" s="469"/>
      <c r="SVT69" s="469"/>
      <c r="SVU69" s="469"/>
      <c r="SVV69" s="469"/>
      <c r="SVW69" s="469"/>
      <c r="SVX69" s="469"/>
      <c r="SVY69" s="469"/>
      <c r="SVZ69" s="469"/>
      <c r="SWA69" s="469"/>
      <c r="SWB69" s="469"/>
      <c r="SWC69" s="469"/>
      <c r="SWD69" s="469"/>
      <c r="SWE69" s="469"/>
      <c r="SWF69" s="469"/>
      <c r="SWG69" s="469"/>
      <c r="SWH69" s="469"/>
      <c r="SWI69" s="469"/>
      <c r="SWJ69" s="469"/>
      <c r="SWK69" s="469"/>
      <c r="SWL69" s="469"/>
      <c r="SWM69" s="469"/>
      <c r="SWN69" s="469"/>
      <c r="SWO69" s="469"/>
      <c r="SWP69" s="469"/>
      <c r="SWQ69" s="469"/>
      <c r="SWR69" s="469"/>
      <c r="SWS69" s="469"/>
      <c r="SWT69" s="469"/>
      <c r="SWU69" s="469"/>
      <c r="SWV69" s="469"/>
      <c r="SWW69" s="469"/>
      <c r="SWX69" s="469"/>
      <c r="SWY69" s="469"/>
      <c r="SWZ69" s="469"/>
      <c r="SXA69" s="469"/>
      <c r="SXB69" s="469"/>
      <c r="SXC69" s="469"/>
      <c r="SXD69" s="469"/>
      <c r="SXE69" s="469"/>
      <c r="SXF69" s="469"/>
      <c r="SXG69" s="469"/>
      <c r="SXH69" s="469"/>
      <c r="SXI69" s="469"/>
      <c r="SXJ69" s="469"/>
      <c r="SXK69" s="469"/>
      <c r="SXL69" s="469"/>
      <c r="SXM69" s="469"/>
      <c r="SXN69" s="469"/>
      <c r="SXO69" s="469"/>
      <c r="SXP69" s="469"/>
      <c r="SXQ69" s="469"/>
      <c r="SXR69" s="469"/>
      <c r="SXS69" s="469"/>
      <c r="SXT69" s="469"/>
      <c r="SXU69" s="469"/>
      <c r="SXV69" s="469"/>
      <c r="SXW69" s="469"/>
      <c r="SXX69" s="469"/>
      <c r="SXY69" s="469"/>
      <c r="SXZ69" s="469"/>
      <c r="SYA69" s="469"/>
      <c r="SYB69" s="469"/>
      <c r="SYC69" s="469"/>
      <c r="SYD69" s="469"/>
      <c r="SYE69" s="469"/>
      <c r="SYF69" s="469"/>
      <c r="SYG69" s="469"/>
      <c r="SYH69" s="469"/>
      <c r="SYI69" s="469"/>
      <c r="SYJ69" s="469"/>
      <c r="SYK69" s="469"/>
      <c r="SYL69" s="469"/>
      <c r="SYM69" s="469"/>
      <c r="SYN69" s="469"/>
      <c r="SYO69" s="469"/>
      <c r="SYP69" s="469"/>
      <c r="SYQ69" s="469"/>
      <c r="SYR69" s="469"/>
      <c r="SYS69" s="469"/>
      <c r="SYT69" s="469"/>
      <c r="SYU69" s="469"/>
      <c r="SYV69" s="469"/>
      <c r="SYW69" s="469"/>
      <c r="SYX69" s="469"/>
      <c r="SYY69" s="469"/>
      <c r="SYZ69" s="469"/>
      <c r="SZA69" s="469"/>
      <c r="SZB69" s="469"/>
      <c r="SZC69" s="469"/>
      <c r="SZD69" s="469"/>
      <c r="SZE69" s="469"/>
      <c r="SZF69" s="469"/>
      <c r="SZG69" s="469"/>
      <c r="SZH69" s="469"/>
      <c r="SZI69" s="469"/>
      <c r="SZJ69" s="469"/>
      <c r="SZK69" s="469"/>
      <c r="SZL69" s="469"/>
      <c r="SZM69" s="469"/>
      <c r="SZN69" s="469"/>
      <c r="SZO69" s="469"/>
      <c r="SZP69" s="469"/>
      <c r="SZQ69" s="469"/>
      <c r="SZR69" s="469"/>
      <c r="SZS69" s="469"/>
      <c r="SZT69" s="469"/>
      <c r="SZU69" s="469"/>
      <c r="SZV69" s="469"/>
      <c r="SZW69" s="469"/>
      <c r="SZX69" s="469"/>
      <c r="SZY69" s="469"/>
      <c r="SZZ69" s="469"/>
      <c r="TAA69" s="469"/>
      <c r="TAB69" s="469"/>
      <c r="TAC69" s="469"/>
      <c r="TAD69" s="469"/>
      <c r="TAE69" s="469"/>
      <c r="TAF69" s="469"/>
      <c r="TAG69" s="469"/>
      <c r="TAH69" s="469"/>
      <c r="TAI69" s="469"/>
      <c r="TAJ69" s="469"/>
      <c r="TAK69" s="469"/>
      <c r="TAL69" s="469"/>
      <c r="TAM69" s="469"/>
      <c r="TAN69" s="469"/>
      <c r="TAO69" s="469"/>
      <c r="TAP69" s="469"/>
      <c r="TAQ69" s="469"/>
      <c r="TAR69" s="469"/>
      <c r="TAS69" s="469"/>
      <c r="TAT69" s="469"/>
      <c r="TAU69" s="469"/>
      <c r="TAV69" s="469"/>
      <c r="TAW69" s="469"/>
      <c r="TAX69" s="469"/>
      <c r="TAY69" s="469"/>
      <c r="TAZ69" s="469"/>
      <c r="TBA69" s="469"/>
      <c r="TBB69" s="469"/>
      <c r="TBC69" s="469"/>
      <c r="TBD69" s="469"/>
      <c r="TBE69" s="469"/>
      <c r="TBF69" s="469"/>
      <c r="TBG69" s="469"/>
      <c r="TBH69" s="469"/>
      <c r="TBI69" s="469"/>
      <c r="TBJ69" s="469"/>
      <c r="TBK69" s="469"/>
      <c r="TBL69" s="469"/>
      <c r="TBM69" s="469"/>
      <c r="TBN69" s="469"/>
      <c r="TBO69" s="469"/>
      <c r="TBP69" s="469"/>
      <c r="TBQ69" s="469"/>
      <c r="TBR69" s="469"/>
      <c r="TBS69" s="469"/>
      <c r="TBT69" s="469"/>
      <c r="TBU69" s="469"/>
      <c r="TBV69" s="469"/>
      <c r="TBW69" s="469"/>
      <c r="TBX69" s="469"/>
      <c r="TBY69" s="469"/>
      <c r="TBZ69" s="469"/>
      <c r="TCA69" s="469"/>
      <c r="TCB69" s="469"/>
      <c r="TCC69" s="469"/>
      <c r="TCD69" s="469"/>
      <c r="TCE69" s="469"/>
      <c r="TCF69" s="469"/>
      <c r="TCG69" s="469"/>
      <c r="TCH69" s="469"/>
      <c r="TCI69" s="469"/>
      <c r="TCJ69" s="469"/>
      <c r="TCK69" s="469"/>
      <c r="TCL69" s="469"/>
      <c r="TCM69" s="469"/>
      <c r="TCN69" s="469"/>
      <c r="TCO69" s="469"/>
      <c r="TCP69" s="469"/>
      <c r="TCQ69" s="469"/>
      <c r="TCR69" s="469"/>
      <c r="TCS69" s="469"/>
      <c r="TCT69" s="469"/>
      <c r="TCU69" s="469"/>
      <c r="TCV69" s="469"/>
      <c r="TCW69" s="469"/>
      <c r="TCX69" s="469"/>
      <c r="TCY69" s="469"/>
      <c r="TCZ69" s="469"/>
      <c r="TDA69" s="469"/>
      <c r="TDB69" s="469"/>
      <c r="TDC69" s="469"/>
      <c r="TDD69" s="469"/>
      <c r="TDE69" s="469"/>
      <c r="TDF69" s="469"/>
      <c r="TDG69" s="469"/>
      <c r="TDH69" s="469"/>
      <c r="TDI69" s="469"/>
      <c r="TDJ69" s="469"/>
      <c r="TDK69" s="469"/>
      <c r="TDL69" s="469"/>
      <c r="TDM69" s="469"/>
      <c r="TDN69" s="469"/>
      <c r="TDO69" s="469"/>
      <c r="TDP69" s="469"/>
      <c r="TDQ69" s="469"/>
      <c r="TDR69" s="469"/>
      <c r="TDS69" s="469"/>
      <c r="TDT69" s="469"/>
      <c r="TDU69" s="469"/>
      <c r="TDV69" s="469"/>
      <c r="TDW69" s="469"/>
      <c r="TDX69" s="469"/>
      <c r="TDY69" s="469"/>
      <c r="TDZ69" s="469"/>
      <c r="TEA69" s="469"/>
      <c r="TEB69" s="469"/>
      <c r="TEC69" s="469"/>
      <c r="TED69" s="469"/>
      <c r="TEE69" s="469"/>
      <c r="TEF69" s="469"/>
      <c r="TEG69" s="469"/>
      <c r="TEH69" s="469"/>
      <c r="TEI69" s="469"/>
      <c r="TEJ69" s="469"/>
      <c r="TEK69" s="469"/>
      <c r="TEL69" s="469"/>
      <c r="TEM69" s="469"/>
      <c r="TEN69" s="469"/>
      <c r="TEO69" s="469"/>
      <c r="TEP69" s="469"/>
      <c r="TEQ69" s="469"/>
      <c r="TER69" s="469"/>
      <c r="TES69" s="469"/>
      <c r="TET69" s="469"/>
      <c r="TEU69" s="469"/>
      <c r="TEV69" s="469"/>
      <c r="TEW69" s="469"/>
      <c r="TEX69" s="469"/>
      <c r="TEY69" s="469"/>
      <c r="TEZ69" s="469"/>
      <c r="TFA69" s="469"/>
      <c r="TFB69" s="469"/>
      <c r="TFC69" s="469"/>
      <c r="TFD69" s="469"/>
      <c r="TFE69" s="469"/>
      <c r="TFF69" s="469"/>
      <c r="TFG69" s="469"/>
      <c r="TFH69" s="469"/>
      <c r="TFI69" s="469"/>
      <c r="TFJ69" s="469"/>
      <c r="TFK69" s="469"/>
      <c r="TFL69" s="469"/>
      <c r="TFM69" s="469"/>
      <c r="TFN69" s="469"/>
      <c r="TFO69" s="469"/>
      <c r="TFP69" s="469"/>
      <c r="TFQ69" s="469"/>
      <c r="TFR69" s="469"/>
      <c r="TFS69" s="469"/>
      <c r="TFT69" s="469"/>
      <c r="TFU69" s="469"/>
      <c r="TFV69" s="469"/>
      <c r="TFW69" s="469"/>
      <c r="TFX69" s="469"/>
      <c r="TFY69" s="469"/>
      <c r="TFZ69" s="469"/>
      <c r="TGA69" s="469"/>
      <c r="TGB69" s="469"/>
      <c r="TGC69" s="469"/>
      <c r="TGD69" s="469"/>
      <c r="TGE69" s="469"/>
      <c r="TGF69" s="469"/>
      <c r="TGG69" s="469"/>
      <c r="TGH69" s="469"/>
      <c r="TGI69" s="469"/>
      <c r="TGJ69" s="469"/>
      <c r="TGK69" s="469"/>
      <c r="TGL69" s="469"/>
      <c r="TGM69" s="469"/>
      <c r="TGN69" s="469"/>
      <c r="TGO69" s="469"/>
      <c r="TGP69" s="469"/>
      <c r="TGQ69" s="469"/>
      <c r="TGR69" s="469"/>
      <c r="TGS69" s="469"/>
      <c r="TGT69" s="469"/>
      <c r="TGU69" s="469"/>
      <c r="TGV69" s="469"/>
      <c r="TGW69" s="469"/>
      <c r="TGX69" s="469"/>
      <c r="TGY69" s="469"/>
      <c r="TGZ69" s="469"/>
      <c r="THA69" s="469"/>
      <c r="THB69" s="469"/>
      <c r="THC69" s="469"/>
      <c r="THD69" s="469"/>
      <c r="THE69" s="469"/>
      <c r="THF69" s="469"/>
      <c r="THG69" s="469"/>
      <c r="THH69" s="469"/>
      <c r="THI69" s="469"/>
      <c r="THJ69" s="469"/>
      <c r="THK69" s="469"/>
      <c r="THL69" s="469"/>
      <c r="THM69" s="469"/>
      <c r="THN69" s="469"/>
      <c r="THO69" s="469"/>
      <c r="THP69" s="469"/>
      <c r="THQ69" s="469"/>
      <c r="THR69" s="469"/>
      <c r="THS69" s="469"/>
      <c r="THT69" s="469"/>
      <c r="THU69" s="469"/>
      <c r="THV69" s="469"/>
      <c r="THW69" s="469"/>
      <c r="THX69" s="469"/>
      <c r="THY69" s="469"/>
      <c r="THZ69" s="469"/>
      <c r="TIA69" s="469"/>
      <c r="TIB69" s="469"/>
      <c r="TIC69" s="469"/>
      <c r="TID69" s="469"/>
      <c r="TIE69" s="469"/>
      <c r="TIF69" s="469"/>
      <c r="TIG69" s="469"/>
      <c r="TIH69" s="469"/>
      <c r="TII69" s="469"/>
      <c r="TIJ69" s="469"/>
      <c r="TIK69" s="469"/>
      <c r="TIL69" s="469"/>
      <c r="TIM69" s="469"/>
      <c r="TIN69" s="469"/>
      <c r="TIO69" s="469"/>
      <c r="TIP69" s="469"/>
      <c r="TIQ69" s="469"/>
      <c r="TIR69" s="469"/>
      <c r="TIS69" s="469"/>
      <c r="TIT69" s="469"/>
      <c r="TIU69" s="469"/>
      <c r="TIV69" s="469"/>
      <c r="TIW69" s="469"/>
      <c r="TIX69" s="469"/>
      <c r="TIY69" s="469"/>
      <c r="TIZ69" s="469"/>
      <c r="TJA69" s="469"/>
      <c r="TJB69" s="469"/>
      <c r="TJC69" s="469"/>
      <c r="TJD69" s="469"/>
      <c r="TJE69" s="469"/>
      <c r="TJF69" s="469"/>
      <c r="TJG69" s="469"/>
      <c r="TJH69" s="469"/>
      <c r="TJI69" s="469"/>
      <c r="TJJ69" s="469"/>
      <c r="TJK69" s="469"/>
      <c r="TJL69" s="469"/>
      <c r="TJM69" s="469"/>
      <c r="TJN69" s="469"/>
      <c r="TJO69" s="469"/>
      <c r="TJP69" s="469"/>
      <c r="TJQ69" s="469"/>
      <c r="TJR69" s="469"/>
      <c r="TJS69" s="469"/>
      <c r="TJT69" s="469"/>
      <c r="TJU69" s="469"/>
      <c r="TJV69" s="469"/>
      <c r="TJW69" s="469"/>
      <c r="TJX69" s="469"/>
      <c r="TJY69" s="469"/>
      <c r="TJZ69" s="469"/>
      <c r="TKA69" s="469"/>
      <c r="TKB69" s="469"/>
      <c r="TKC69" s="469"/>
      <c r="TKD69" s="469"/>
      <c r="TKE69" s="469"/>
      <c r="TKF69" s="469"/>
      <c r="TKG69" s="469"/>
      <c r="TKH69" s="469"/>
      <c r="TKI69" s="469"/>
      <c r="TKJ69" s="469"/>
      <c r="TKK69" s="469"/>
      <c r="TKL69" s="469"/>
      <c r="TKM69" s="469"/>
      <c r="TKN69" s="469"/>
      <c r="TKO69" s="469"/>
      <c r="TKP69" s="469"/>
      <c r="TKQ69" s="469"/>
      <c r="TKR69" s="469"/>
      <c r="TKS69" s="469"/>
      <c r="TKT69" s="469"/>
      <c r="TKU69" s="469"/>
      <c r="TKV69" s="469"/>
      <c r="TKW69" s="469"/>
      <c r="TKX69" s="469"/>
      <c r="TKY69" s="469"/>
      <c r="TKZ69" s="469"/>
      <c r="TLA69" s="469"/>
      <c r="TLB69" s="469"/>
      <c r="TLC69" s="469"/>
      <c r="TLD69" s="469"/>
      <c r="TLE69" s="469"/>
      <c r="TLF69" s="469"/>
      <c r="TLG69" s="469"/>
      <c r="TLH69" s="469"/>
      <c r="TLI69" s="469"/>
      <c r="TLJ69" s="469"/>
      <c r="TLK69" s="469"/>
      <c r="TLL69" s="469"/>
      <c r="TLM69" s="469"/>
      <c r="TLN69" s="469"/>
      <c r="TLO69" s="469"/>
      <c r="TLP69" s="469"/>
      <c r="TLQ69" s="469"/>
      <c r="TLR69" s="469"/>
      <c r="TLS69" s="469"/>
      <c r="TLT69" s="469"/>
      <c r="TLU69" s="469"/>
      <c r="TLV69" s="469"/>
      <c r="TLW69" s="469"/>
      <c r="TLX69" s="469"/>
      <c r="TLY69" s="469"/>
      <c r="TLZ69" s="469"/>
      <c r="TMA69" s="469"/>
      <c r="TMB69" s="469"/>
      <c r="TMC69" s="469"/>
      <c r="TMD69" s="469"/>
      <c r="TME69" s="469"/>
      <c r="TMF69" s="469"/>
      <c r="TMG69" s="469"/>
      <c r="TMH69" s="469"/>
      <c r="TMI69" s="469"/>
      <c r="TMJ69" s="469"/>
      <c r="TMK69" s="469"/>
      <c r="TML69" s="469"/>
      <c r="TMM69" s="469"/>
      <c r="TMN69" s="469"/>
      <c r="TMO69" s="469"/>
      <c r="TMP69" s="469"/>
      <c r="TMQ69" s="469"/>
      <c r="TMR69" s="469"/>
      <c r="TMS69" s="469"/>
      <c r="TMT69" s="469"/>
      <c r="TMU69" s="469"/>
      <c r="TMV69" s="469"/>
      <c r="TMW69" s="469"/>
      <c r="TMX69" s="469"/>
      <c r="TMY69" s="469"/>
      <c r="TMZ69" s="469"/>
      <c r="TNA69" s="469"/>
      <c r="TNB69" s="469"/>
      <c r="TNC69" s="469"/>
      <c r="TND69" s="469"/>
      <c r="TNE69" s="469"/>
      <c r="TNF69" s="469"/>
      <c r="TNG69" s="469"/>
      <c r="TNH69" s="469"/>
      <c r="TNI69" s="469"/>
      <c r="TNJ69" s="469"/>
      <c r="TNK69" s="469"/>
      <c r="TNL69" s="469"/>
      <c r="TNM69" s="469"/>
      <c r="TNN69" s="469"/>
      <c r="TNO69" s="469"/>
      <c r="TNP69" s="469"/>
      <c r="TNQ69" s="469"/>
      <c r="TNR69" s="469"/>
      <c r="TNS69" s="469"/>
      <c r="TNT69" s="469"/>
      <c r="TNU69" s="469"/>
      <c r="TNV69" s="469"/>
      <c r="TNW69" s="469"/>
      <c r="TNX69" s="469"/>
      <c r="TNY69" s="469"/>
      <c r="TNZ69" s="469"/>
      <c r="TOA69" s="469"/>
      <c r="TOB69" s="469"/>
      <c r="TOC69" s="469"/>
      <c r="TOD69" s="469"/>
      <c r="TOE69" s="469"/>
      <c r="TOF69" s="469"/>
      <c r="TOG69" s="469"/>
      <c r="TOH69" s="469"/>
      <c r="TOI69" s="469"/>
      <c r="TOJ69" s="469"/>
      <c r="TOK69" s="469"/>
      <c r="TOL69" s="469"/>
      <c r="TOM69" s="469"/>
      <c r="TON69" s="469"/>
      <c r="TOO69" s="469"/>
      <c r="TOP69" s="469"/>
      <c r="TOQ69" s="469"/>
      <c r="TOR69" s="469"/>
      <c r="TOS69" s="469"/>
      <c r="TOT69" s="469"/>
      <c r="TOU69" s="469"/>
      <c r="TOV69" s="469"/>
      <c r="TOW69" s="469"/>
      <c r="TOX69" s="469"/>
      <c r="TOY69" s="469"/>
      <c r="TOZ69" s="469"/>
      <c r="TPA69" s="469"/>
      <c r="TPB69" s="469"/>
      <c r="TPC69" s="469"/>
      <c r="TPD69" s="469"/>
      <c r="TPE69" s="469"/>
      <c r="TPF69" s="469"/>
      <c r="TPG69" s="469"/>
      <c r="TPH69" s="469"/>
      <c r="TPI69" s="469"/>
      <c r="TPJ69" s="469"/>
      <c r="TPK69" s="469"/>
      <c r="TPL69" s="469"/>
      <c r="TPM69" s="469"/>
      <c r="TPN69" s="469"/>
      <c r="TPO69" s="469"/>
      <c r="TPP69" s="469"/>
      <c r="TPQ69" s="469"/>
      <c r="TPR69" s="469"/>
      <c r="TPS69" s="469"/>
      <c r="TPT69" s="469"/>
      <c r="TPU69" s="469"/>
      <c r="TPV69" s="469"/>
      <c r="TPW69" s="469"/>
      <c r="TPX69" s="469"/>
      <c r="TPY69" s="469"/>
      <c r="TPZ69" s="469"/>
      <c r="TQA69" s="469"/>
      <c r="TQB69" s="469"/>
      <c r="TQC69" s="469"/>
      <c r="TQD69" s="469"/>
      <c r="TQE69" s="469"/>
      <c r="TQF69" s="469"/>
      <c r="TQG69" s="469"/>
      <c r="TQH69" s="469"/>
      <c r="TQI69" s="469"/>
      <c r="TQJ69" s="469"/>
      <c r="TQK69" s="469"/>
      <c r="TQL69" s="469"/>
      <c r="TQM69" s="469"/>
      <c r="TQN69" s="469"/>
      <c r="TQO69" s="469"/>
      <c r="TQP69" s="469"/>
      <c r="TQQ69" s="469"/>
      <c r="TQR69" s="469"/>
      <c r="TQS69" s="469"/>
      <c r="TQT69" s="469"/>
      <c r="TQU69" s="469"/>
      <c r="TQV69" s="469"/>
      <c r="TQW69" s="469"/>
      <c r="TQX69" s="469"/>
      <c r="TQY69" s="469"/>
      <c r="TQZ69" s="469"/>
      <c r="TRA69" s="469"/>
      <c r="TRB69" s="469"/>
      <c r="TRC69" s="469"/>
      <c r="TRD69" s="469"/>
      <c r="TRE69" s="469"/>
      <c r="TRF69" s="469"/>
      <c r="TRG69" s="469"/>
      <c r="TRH69" s="469"/>
      <c r="TRI69" s="469"/>
      <c r="TRJ69" s="469"/>
      <c r="TRK69" s="469"/>
      <c r="TRL69" s="469"/>
      <c r="TRM69" s="469"/>
      <c r="TRN69" s="469"/>
      <c r="TRO69" s="469"/>
      <c r="TRP69" s="469"/>
      <c r="TRQ69" s="469"/>
      <c r="TRR69" s="469"/>
      <c r="TRS69" s="469"/>
      <c r="TRT69" s="469"/>
      <c r="TRU69" s="469"/>
      <c r="TRV69" s="469"/>
      <c r="TRW69" s="469"/>
      <c r="TRX69" s="469"/>
      <c r="TRY69" s="469"/>
      <c r="TRZ69" s="469"/>
      <c r="TSA69" s="469"/>
      <c r="TSB69" s="469"/>
      <c r="TSC69" s="469"/>
      <c r="TSD69" s="469"/>
      <c r="TSE69" s="469"/>
      <c r="TSF69" s="469"/>
      <c r="TSG69" s="469"/>
      <c r="TSH69" s="469"/>
      <c r="TSI69" s="469"/>
      <c r="TSJ69" s="469"/>
      <c r="TSK69" s="469"/>
      <c r="TSL69" s="469"/>
      <c r="TSM69" s="469"/>
      <c r="TSN69" s="469"/>
      <c r="TSO69" s="469"/>
      <c r="TSP69" s="469"/>
      <c r="TSQ69" s="469"/>
      <c r="TSR69" s="469"/>
      <c r="TSS69" s="469"/>
      <c r="TST69" s="469"/>
      <c r="TSU69" s="469"/>
      <c r="TSV69" s="469"/>
      <c r="TSW69" s="469"/>
      <c r="TSX69" s="469"/>
      <c r="TSY69" s="469"/>
      <c r="TSZ69" s="469"/>
      <c r="TTA69" s="469"/>
      <c r="TTB69" s="469"/>
      <c r="TTC69" s="469"/>
      <c r="TTD69" s="469"/>
      <c r="TTE69" s="469"/>
      <c r="TTF69" s="469"/>
      <c r="TTG69" s="469"/>
      <c r="TTH69" s="469"/>
      <c r="TTI69" s="469"/>
      <c r="TTJ69" s="469"/>
      <c r="TTK69" s="469"/>
      <c r="TTL69" s="469"/>
      <c r="TTM69" s="469"/>
      <c r="TTN69" s="469"/>
      <c r="TTO69" s="469"/>
      <c r="TTP69" s="469"/>
      <c r="TTQ69" s="469"/>
      <c r="TTR69" s="469"/>
      <c r="TTS69" s="469"/>
      <c r="TTT69" s="469"/>
      <c r="TTU69" s="469"/>
      <c r="TTV69" s="469"/>
      <c r="TTW69" s="469"/>
      <c r="TTX69" s="469"/>
      <c r="TTY69" s="469"/>
      <c r="TTZ69" s="469"/>
      <c r="TUA69" s="469"/>
      <c r="TUB69" s="469"/>
      <c r="TUC69" s="469"/>
      <c r="TUD69" s="469"/>
      <c r="TUE69" s="469"/>
      <c r="TUF69" s="469"/>
      <c r="TUG69" s="469"/>
      <c r="TUH69" s="469"/>
      <c r="TUI69" s="469"/>
      <c r="TUJ69" s="469"/>
      <c r="TUK69" s="469"/>
      <c r="TUL69" s="469"/>
      <c r="TUM69" s="469"/>
      <c r="TUN69" s="469"/>
      <c r="TUO69" s="469"/>
      <c r="TUP69" s="469"/>
      <c r="TUQ69" s="469"/>
      <c r="TUR69" s="469"/>
      <c r="TUS69" s="469"/>
      <c r="TUT69" s="469"/>
      <c r="TUU69" s="469"/>
      <c r="TUV69" s="469"/>
      <c r="TUW69" s="469"/>
      <c r="TUX69" s="469"/>
      <c r="TUY69" s="469"/>
      <c r="TUZ69" s="469"/>
      <c r="TVA69" s="469"/>
      <c r="TVB69" s="469"/>
      <c r="TVC69" s="469"/>
      <c r="TVD69" s="469"/>
      <c r="TVE69" s="469"/>
      <c r="TVF69" s="469"/>
      <c r="TVG69" s="469"/>
      <c r="TVH69" s="469"/>
      <c r="TVI69" s="469"/>
      <c r="TVJ69" s="469"/>
      <c r="TVK69" s="469"/>
      <c r="TVL69" s="469"/>
      <c r="TVM69" s="469"/>
      <c r="TVN69" s="469"/>
      <c r="TVO69" s="469"/>
      <c r="TVP69" s="469"/>
      <c r="TVQ69" s="469"/>
      <c r="TVR69" s="469"/>
      <c r="TVS69" s="469"/>
      <c r="TVT69" s="469"/>
      <c r="TVU69" s="469"/>
      <c r="TVV69" s="469"/>
      <c r="TVW69" s="469"/>
      <c r="TVX69" s="469"/>
      <c r="TVY69" s="469"/>
      <c r="TVZ69" s="469"/>
      <c r="TWA69" s="469"/>
      <c r="TWB69" s="469"/>
      <c r="TWC69" s="469"/>
      <c r="TWD69" s="469"/>
      <c r="TWE69" s="469"/>
      <c r="TWF69" s="469"/>
      <c r="TWG69" s="469"/>
      <c r="TWH69" s="469"/>
      <c r="TWI69" s="469"/>
      <c r="TWJ69" s="469"/>
      <c r="TWK69" s="469"/>
      <c r="TWL69" s="469"/>
      <c r="TWM69" s="469"/>
      <c r="TWN69" s="469"/>
      <c r="TWO69" s="469"/>
      <c r="TWP69" s="469"/>
      <c r="TWQ69" s="469"/>
      <c r="TWR69" s="469"/>
      <c r="TWS69" s="469"/>
      <c r="TWT69" s="469"/>
      <c r="TWU69" s="469"/>
      <c r="TWV69" s="469"/>
      <c r="TWW69" s="469"/>
      <c r="TWX69" s="469"/>
      <c r="TWY69" s="469"/>
      <c r="TWZ69" s="469"/>
      <c r="TXA69" s="469"/>
      <c r="TXB69" s="469"/>
      <c r="TXC69" s="469"/>
      <c r="TXD69" s="469"/>
      <c r="TXE69" s="469"/>
      <c r="TXF69" s="469"/>
      <c r="TXG69" s="469"/>
      <c r="TXH69" s="469"/>
      <c r="TXI69" s="469"/>
      <c r="TXJ69" s="469"/>
      <c r="TXK69" s="469"/>
      <c r="TXL69" s="469"/>
      <c r="TXM69" s="469"/>
      <c r="TXN69" s="469"/>
      <c r="TXO69" s="469"/>
      <c r="TXP69" s="469"/>
      <c r="TXQ69" s="469"/>
      <c r="TXR69" s="469"/>
      <c r="TXS69" s="469"/>
      <c r="TXT69" s="469"/>
      <c r="TXU69" s="469"/>
      <c r="TXV69" s="469"/>
      <c r="TXW69" s="469"/>
      <c r="TXX69" s="469"/>
      <c r="TXY69" s="469"/>
      <c r="TXZ69" s="469"/>
      <c r="TYA69" s="469"/>
      <c r="TYB69" s="469"/>
      <c r="TYC69" s="469"/>
      <c r="TYD69" s="469"/>
      <c r="TYE69" s="469"/>
      <c r="TYF69" s="469"/>
      <c r="TYG69" s="469"/>
      <c r="TYH69" s="469"/>
      <c r="TYI69" s="469"/>
      <c r="TYJ69" s="469"/>
      <c r="TYK69" s="469"/>
      <c r="TYL69" s="469"/>
      <c r="TYM69" s="469"/>
      <c r="TYN69" s="469"/>
      <c r="TYO69" s="469"/>
      <c r="TYP69" s="469"/>
      <c r="TYQ69" s="469"/>
      <c r="TYR69" s="469"/>
      <c r="TYS69" s="469"/>
      <c r="TYT69" s="469"/>
      <c r="TYU69" s="469"/>
      <c r="TYV69" s="469"/>
      <c r="TYW69" s="469"/>
      <c r="TYX69" s="469"/>
      <c r="TYY69" s="469"/>
      <c r="TYZ69" s="469"/>
      <c r="TZA69" s="469"/>
      <c r="TZB69" s="469"/>
      <c r="TZC69" s="469"/>
      <c r="TZD69" s="469"/>
      <c r="TZE69" s="469"/>
      <c r="TZF69" s="469"/>
      <c r="TZG69" s="469"/>
      <c r="TZH69" s="469"/>
      <c r="TZI69" s="469"/>
      <c r="TZJ69" s="469"/>
      <c r="TZK69" s="469"/>
      <c r="TZL69" s="469"/>
      <c r="TZM69" s="469"/>
      <c r="TZN69" s="469"/>
      <c r="TZO69" s="469"/>
      <c r="TZP69" s="469"/>
      <c r="TZQ69" s="469"/>
      <c r="TZR69" s="469"/>
      <c r="TZS69" s="469"/>
      <c r="TZT69" s="469"/>
      <c r="TZU69" s="469"/>
      <c r="TZV69" s="469"/>
      <c r="TZW69" s="469"/>
      <c r="TZX69" s="469"/>
      <c r="TZY69" s="469"/>
      <c r="TZZ69" s="469"/>
      <c r="UAA69" s="469"/>
      <c r="UAB69" s="469"/>
      <c r="UAC69" s="469"/>
      <c r="UAD69" s="469"/>
      <c r="UAE69" s="469"/>
      <c r="UAF69" s="469"/>
      <c r="UAG69" s="469"/>
      <c r="UAH69" s="469"/>
      <c r="UAI69" s="469"/>
      <c r="UAJ69" s="469"/>
      <c r="UAK69" s="469"/>
      <c r="UAL69" s="469"/>
      <c r="UAM69" s="469"/>
      <c r="UAN69" s="469"/>
      <c r="UAO69" s="469"/>
      <c r="UAP69" s="469"/>
      <c r="UAQ69" s="469"/>
      <c r="UAR69" s="469"/>
      <c r="UAS69" s="469"/>
      <c r="UAT69" s="469"/>
      <c r="UAU69" s="469"/>
      <c r="UAV69" s="469"/>
      <c r="UAW69" s="469"/>
      <c r="UAX69" s="469"/>
      <c r="UAY69" s="469"/>
      <c r="UAZ69" s="469"/>
      <c r="UBA69" s="469"/>
      <c r="UBB69" s="469"/>
      <c r="UBC69" s="469"/>
      <c r="UBD69" s="469"/>
      <c r="UBE69" s="469"/>
      <c r="UBF69" s="469"/>
      <c r="UBG69" s="469"/>
      <c r="UBH69" s="469"/>
      <c r="UBI69" s="469"/>
      <c r="UBJ69" s="469"/>
      <c r="UBK69" s="469"/>
      <c r="UBL69" s="469"/>
      <c r="UBM69" s="469"/>
      <c r="UBN69" s="469"/>
      <c r="UBO69" s="469"/>
      <c r="UBP69" s="469"/>
      <c r="UBQ69" s="469"/>
      <c r="UBR69" s="469"/>
      <c r="UBS69" s="469"/>
      <c r="UBT69" s="469"/>
      <c r="UBU69" s="469"/>
      <c r="UBV69" s="469"/>
      <c r="UBW69" s="469"/>
      <c r="UBX69" s="469"/>
      <c r="UBY69" s="469"/>
      <c r="UBZ69" s="469"/>
      <c r="UCA69" s="469"/>
      <c r="UCB69" s="469"/>
      <c r="UCC69" s="469"/>
      <c r="UCD69" s="469"/>
      <c r="UCE69" s="469"/>
      <c r="UCF69" s="469"/>
      <c r="UCG69" s="469"/>
      <c r="UCH69" s="469"/>
      <c r="UCI69" s="469"/>
      <c r="UCJ69" s="469"/>
      <c r="UCK69" s="469"/>
      <c r="UCL69" s="469"/>
      <c r="UCM69" s="469"/>
      <c r="UCN69" s="469"/>
      <c r="UCO69" s="469"/>
      <c r="UCP69" s="469"/>
      <c r="UCQ69" s="469"/>
      <c r="UCR69" s="469"/>
      <c r="UCS69" s="469"/>
      <c r="UCT69" s="469"/>
      <c r="UCU69" s="469"/>
      <c r="UCV69" s="469"/>
      <c r="UCW69" s="469"/>
      <c r="UCX69" s="469"/>
      <c r="UCY69" s="469"/>
      <c r="UCZ69" s="469"/>
      <c r="UDA69" s="469"/>
      <c r="UDB69" s="469"/>
      <c r="UDC69" s="469"/>
      <c r="UDD69" s="469"/>
      <c r="UDE69" s="469"/>
      <c r="UDF69" s="469"/>
      <c r="UDG69" s="469"/>
      <c r="UDH69" s="469"/>
      <c r="UDI69" s="469"/>
      <c r="UDJ69" s="469"/>
      <c r="UDK69" s="469"/>
      <c r="UDL69" s="469"/>
      <c r="UDM69" s="469"/>
      <c r="UDN69" s="469"/>
      <c r="UDO69" s="469"/>
      <c r="UDP69" s="469"/>
      <c r="UDQ69" s="469"/>
      <c r="UDR69" s="469"/>
      <c r="UDS69" s="469"/>
      <c r="UDT69" s="469"/>
      <c r="UDU69" s="469"/>
      <c r="UDV69" s="469"/>
      <c r="UDW69" s="469"/>
      <c r="UDX69" s="469"/>
      <c r="UDY69" s="469"/>
      <c r="UDZ69" s="469"/>
      <c r="UEA69" s="469"/>
      <c r="UEB69" s="469"/>
      <c r="UEC69" s="469"/>
      <c r="UED69" s="469"/>
      <c r="UEE69" s="469"/>
      <c r="UEF69" s="469"/>
      <c r="UEG69" s="469"/>
      <c r="UEH69" s="469"/>
      <c r="UEI69" s="469"/>
      <c r="UEJ69" s="469"/>
      <c r="UEK69" s="469"/>
      <c r="UEL69" s="469"/>
      <c r="UEM69" s="469"/>
      <c r="UEN69" s="469"/>
      <c r="UEO69" s="469"/>
      <c r="UEP69" s="469"/>
      <c r="UEQ69" s="469"/>
      <c r="UER69" s="469"/>
      <c r="UES69" s="469"/>
      <c r="UET69" s="469"/>
      <c r="UEU69" s="469"/>
      <c r="UEV69" s="469"/>
      <c r="UEW69" s="469"/>
      <c r="UEX69" s="469"/>
      <c r="UEY69" s="469"/>
      <c r="UEZ69" s="469"/>
      <c r="UFA69" s="469"/>
      <c r="UFB69" s="469"/>
      <c r="UFC69" s="469"/>
      <c r="UFD69" s="469"/>
      <c r="UFE69" s="469"/>
      <c r="UFF69" s="469"/>
      <c r="UFG69" s="469"/>
      <c r="UFH69" s="469"/>
      <c r="UFI69" s="469"/>
      <c r="UFJ69" s="469"/>
      <c r="UFK69" s="469"/>
      <c r="UFL69" s="469"/>
      <c r="UFM69" s="469"/>
      <c r="UFN69" s="469"/>
      <c r="UFO69" s="469"/>
      <c r="UFP69" s="469"/>
      <c r="UFQ69" s="469"/>
      <c r="UFR69" s="469"/>
      <c r="UFS69" s="469"/>
      <c r="UFT69" s="469"/>
      <c r="UFU69" s="469"/>
      <c r="UFV69" s="469"/>
      <c r="UFW69" s="469"/>
      <c r="UFX69" s="469"/>
      <c r="UFY69" s="469"/>
      <c r="UFZ69" s="469"/>
      <c r="UGA69" s="469"/>
      <c r="UGB69" s="469"/>
      <c r="UGC69" s="469"/>
      <c r="UGD69" s="469"/>
      <c r="UGE69" s="469"/>
      <c r="UGF69" s="469"/>
      <c r="UGG69" s="469"/>
      <c r="UGH69" s="469"/>
      <c r="UGI69" s="469"/>
      <c r="UGJ69" s="469"/>
      <c r="UGK69" s="469"/>
      <c r="UGL69" s="469"/>
      <c r="UGM69" s="469"/>
      <c r="UGN69" s="469"/>
      <c r="UGO69" s="469"/>
      <c r="UGP69" s="469"/>
      <c r="UGQ69" s="469"/>
      <c r="UGR69" s="469"/>
      <c r="UGS69" s="469"/>
      <c r="UGT69" s="469"/>
      <c r="UGU69" s="469"/>
      <c r="UGV69" s="469"/>
      <c r="UGW69" s="469"/>
      <c r="UGX69" s="469"/>
      <c r="UGY69" s="469"/>
      <c r="UGZ69" s="469"/>
      <c r="UHA69" s="469"/>
      <c r="UHB69" s="469"/>
      <c r="UHC69" s="469"/>
      <c r="UHD69" s="469"/>
      <c r="UHE69" s="469"/>
      <c r="UHF69" s="469"/>
      <c r="UHG69" s="469"/>
      <c r="UHH69" s="469"/>
      <c r="UHI69" s="469"/>
      <c r="UHJ69" s="469"/>
      <c r="UHK69" s="469"/>
      <c r="UHL69" s="469"/>
      <c r="UHM69" s="469"/>
      <c r="UHN69" s="469"/>
      <c r="UHO69" s="469"/>
      <c r="UHP69" s="469"/>
      <c r="UHQ69" s="469"/>
      <c r="UHR69" s="469"/>
      <c r="UHS69" s="469"/>
      <c r="UHT69" s="469"/>
      <c r="UHU69" s="469"/>
      <c r="UHV69" s="469"/>
      <c r="UHW69" s="469"/>
      <c r="UHX69" s="469"/>
      <c r="UHY69" s="469"/>
      <c r="UHZ69" s="469"/>
      <c r="UIA69" s="469"/>
      <c r="UIB69" s="469"/>
      <c r="UIC69" s="469"/>
      <c r="UID69" s="469"/>
      <c r="UIE69" s="469"/>
      <c r="UIF69" s="469"/>
      <c r="UIG69" s="469"/>
      <c r="UIH69" s="469"/>
      <c r="UII69" s="469"/>
      <c r="UIJ69" s="469"/>
      <c r="UIK69" s="469"/>
      <c r="UIL69" s="469"/>
      <c r="UIM69" s="469"/>
      <c r="UIN69" s="469"/>
      <c r="UIO69" s="469"/>
      <c r="UIP69" s="469"/>
      <c r="UIQ69" s="469"/>
      <c r="UIR69" s="469"/>
      <c r="UIS69" s="469"/>
      <c r="UIT69" s="469"/>
      <c r="UIU69" s="469"/>
      <c r="UIV69" s="469"/>
      <c r="UIW69" s="469"/>
      <c r="UIX69" s="469"/>
      <c r="UIY69" s="469"/>
      <c r="UIZ69" s="469"/>
      <c r="UJA69" s="469"/>
      <c r="UJB69" s="469"/>
      <c r="UJC69" s="469"/>
      <c r="UJD69" s="469"/>
      <c r="UJE69" s="469"/>
      <c r="UJF69" s="469"/>
      <c r="UJG69" s="469"/>
      <c r="UJH69" s="469"/>
      <c r="UJI69" s="469"/>
      <c r="UJJ69" s="469"/>
      <c r="UJK69" s="469"/>
      <c r="UJL69" s="469"/>
      <c r="UJM69" s="469"/>
      <c r="UJN69" s="469"/>
      <c r="UJO69" s="469"/>
      <c r="UJP69" s="469"/>
      <c r="UJQ69" s="469"/>
      <c r="UJR69" s="469"/>
      <c r="UJS69" s="469"/>
      <c r="UJT69" s="469"/>
      <c r="UJU69" s="469"/>
      <c r="UJV69" s="469"/>
      <c r="UJW69" s="469"/>
      <c r="UJX69" s="469"/>
      <c r="UJY69" s="469"/>
      <c r="UJZ69" s="469"/>
      <c r="UKA69" s="469"/>
      <c r="UKB69" s="469"/>
      <c r="UKC69" s="469"/>
      <c r="UKD69" s="469"/>
      <c r="UKE69" s="469"/>
      <c r="UKF69" s="469"/>
      <c r="UKG69" s="469"/>
      <c r="UKH69" s="469"/>
      <c r="UKI69" s="469"/>
      <c r="UKJ69" s="469"/>
      <c r="UKK69" s="469"/>
      <c r="UKL69" s="469"/>
      <c r="UKM69" s="469"/>
      <c r="UKN69" s="469"/>
      <c r="UKO69" s="469"/>
      <c r="UKP69" s="469"/>
      <c r="UKQ69" s="469"/>
      <c r="UKR69" s="469"/>
      <c r="UKS69" s="469"/>
      <c r="UKT69" s="469"/>
      <c r="UKU69" s="469"/>
      <c r="UKV69" s="469"/>
      <c r="UKW69" s="469"/>
      <c r="UKX69" s="469"/>
      <c r="UKY69" s="469"/>
      <c r="UKZ69" s="469"/>
      <c r="ULA69" s="469"/>
      <c r="ULB69" s="469"/>
      <c r="ULC69" s="469"/>
      <c r="ULD69" s="469"/>
      <c r="ULE69" s="469"/>
      <c r="ULF69" s="469"/>
      <c r="ULG69" s="469"/>
      <c r="ULH69" s="469"/>
      <c r="ULI69" s="469"/>
      <c r="ULJ69" s="469"/>
      <c r="ULK69" s="469"/>
      <c r="ULL69" s="469"/>
      <c r="ULM69" s="469"/>
      <c r="ULN69" s="469"/>
      <c r="ULO69" s="469"/>
      <c r="ULP69" s="469"/>
      <c r="ULQ69" s="469"/>
      <c r="ULR69" s="469"/>
      <c r="ULS69" s="469"/>
      <c r="ULT69" s="469"/>
      <c r="ULU69" s="469"/>
      <c r="ULV69" s="469"/>
      <c r="ULW69" s="469"/>
      <c r="ULX69" s="469"/>
      <c r="ULY69" s="469"/>
      <c r="ULZ69" s="469"/>
      <c r="UMA69" s="469"/>
      <c r="UMB69" s="469"/>
      <c r="UMC69" s="469"/>
      <c r="UMD69" s="469"/>
      <c r="UME69" s="469"/>
      <c r="UMF69" s="469"/>
      <c r="UMG69" s="469"/>
      <c r="UMH69" s="469"/>
      <c r="UMI69" s="469"/>
      <c r="UMJ69" s="469"/>
      <c r="UMK69" s="469"/>
      <c r="UML69" s="469"/>
      <c r="UMM69" s="469"/>
      <c r="UMN69" s="469"/>
      <c r="UMO69" s="469"/>
      <c r="UMP69" s="469"/>
      <c r="UMQ69" s="469"/>
      <c r="UMR69" s="469"/>
      <c r="UMS69" s="469"/>
      <c r="UMT69" s="469"/>
      <c r="UMU69" s="469"/>
      <c r="UMV69" s="469"/>
      <c r="UMW69" s="469"/>
      <c r="UMX69" s="469"/>
      <c r="UMY69" s="469"/>
      <c r="UMZ69" s="469"/>
      <c r="UNA69" s="469"/>
      <c r="UNB69" s="469"/>
      <c r="UNC69" s="469"/>
      <c r="UND69" s="469"/>
      <c r="UNE69" s="469"/>
      <c r="UNF69" s="469"/>
      <c r="UNG69" s="469"/>
      <c r="UNH69" s="469"/>
      <c r="UNI69" s="469"/>
      <c r="UNJ69" s="469"/>
      <c r="UNK69" s="469"/>
      <c r="UNL69" s="469"/>
      <c r="UNM69" s="469"/>
      <c r="UNN69" s="469"/>
      <c r="UNO69" s="469"/>
      <c r="UNP69" s="469"/>
      <c r="UNQ69" s="469"/>
      <c r="UNR69" s="469"/>
      <c r="UNS69" s="469"/>
      <c r="UNT69" s="469"/>
      <c r="UNU69" s="469"/>
      <c r="UNV69" s="469"/>
      <c r="UNW69" s="469"/>
      <c r="UNX69" s="469"/>
      <c r="UNY69" s="469"/>
      <c r="UNZ69" s="469"/>
      <c r="UOA69" s="469"/>
      <c r="UOB69" s="469"/>
      <c r="UOC69" s="469"/>
      <c r="UOD69" s="469"/>
      <c r="UOE69" s="469"/>
      <c r="UOF69" s="469"/>
      <c r="UOG69" s="469"/>
      <c r="UOH69" s="469"/>
      <c r="UOI69" s="469"/>
      <c r="UOJ69" s="469"/>
      <c r="UOK69" s="469"/>
      <c r="UOL69" s="469"/>
      <c r="UOM69" s="469"/>
      <c r="UON69" s="469"/>
      <c r="UOO69" s="469"/>
      <c r="UOP69" s="469"/>
      <c r="UOQ69" s="469"/>
      <c r="UOR69" s="469"/>
      <c r="UOS69" s="469"/>
      <c r="UOT69" s="469"/>
      <c r="UOU69" s="469"/>
      <c r="UOV69" s="469"/>
      <c r="UOW69" s="469"/>
      <c r="UOX69" s="469"/>
      <c r="UOY69" s="469"/>
      <c r="UOZ69" s="469"/>
      <c r="UPA69" s="469"/>
      <c r="UPB69" s="469"/>
      <c r="UPC69" s="469"/>
      <c r="UPD69" s="469"/>
      <c r="UPE69" s="469"/>
      <c r="UPF69" s="469"/>
      <c r="UPG69" s="469"/>
      <c r="UPH69" s="469"/>
      <c r="UPI69" s="469"/>
      <c r="UPJ69" s="469"/>
      <c r="UPK69" s="469"/>
      <c r="UPL69" s="469"/>
      <c r="UPM69" s="469"/>
      <c r="UPN69" s="469"/>
      <c r="UPO69" s="469"/>
      <c r="UPP69" s="469"/>
      <c r="UPQ69" s="469"/>
      <c r="UPR69" s="469"/>
      <c r="UPS69" s="469"/>
      <c r="UPT69" s="469"/>
      <c r="UPU69" s="469"/>
      <c r="UPV69" s="469"/>
      <c r="UPW69" s="469"/>
      <c r="UPX69" s="469"/>
      <c r="UPY69" s="469"/>
      <c r="UPZ69" s="469"/>
      <c r="UQA69" s="469"/>
      <c r="UQB69" s="469"/>
      <c r="UQC69" s="469"/>
      <c r="UQD69" s="469"/>
      <c r="UQE69" s="469"/>
      <c r="UQF69" s="469"/>
      <c r="UQG69" s="469"/>
      <c r="UQH69" s="469"/>
      <c r="UQI69" s="469"/>
      <c r="UQJ69" s="469"/>
      <c r="UQK69" s="469"/>
      <c r="UQL69" s="469"/>
      <c r="UQM69" s="469"/>
      <c r="UQN69" s="469"/>
      <c r="UQO69" s="469"/>
      <c r="UQP69" s="469"/>
      <c r="UQQ69" s="469"/>
      <c r="UQR69" s="469"/>
      <c r="UQS69" s="469"/>
      <c r="UQT69" s="469"/>
      <c r="UQU69" s="469"/>
      <c r="UQV69" s="469"/>
      <c r="UQW69" s="469"/>
      <c r="UQX69" s="469"/>
      <c r="UQY69" s="469"/>
      <c r="UQZ69" s="469"/>
      <c r="URA69" s="469"/>
      <c r="URB69" s="469"/>
      <c r="URC69" s="469"/>
      <c r="URD69" s="469"/>
      <c r="URE69" s="469"/>
      <c r="URF69" s="469"/>
      <c r="URG69" s="469"/>
      <c r="URH69" s="469"/>
      <c r="URI69" s="469"/>
      <c r="URJ69" s="469"/>
      <c r="URK69" s="469"/>
      <c r="URL69" s="469"/>
      <c r="URM69" s="469"/>
      <c r="URN69" s="469"/>
      <c r="URO69" s="469"/>
      <c r="URP69" s="469"/>
      <c r="URQ69" s="469"/>
      <c r="URR69" s="469"/>
      <c r="URS69" s="469"/>
      <c r="URT69" s="469"/>
      <c r="URU69" s="469"/>
      <c r="URV69" s="469"/>
      <c r="URW69" s="469"/>
      <c r="URX69" s="469"/>
      <c r="URY69" s="469"/>
      <c r="URZ69" s="469"/>
      <c r="USA69" s="469"/>
      <c r="USB69" s="469"/>
      <c r="USC69" s="469"/>
      <c r="USD69" s="469"/>
      <c r="USE69" s="469"/>
      <c r="USF69" s="469"/>
      <c r="USG69" s="469"/>
      <c r="USH69" s="469"/>
      <c r="USI69" s="469"/>
      <c r="USJ69" s="469"/>
      <c r="USK69" s="469"/>
      <c r="USL69" s="469"/>
      <c r="USM69" s="469"/>
      <c r="USN69" s="469"/>
      <c r="USO69" s="469"/>
      <c r="USP69" s="469"/>
      <c r="USQ69" s="469"/>
      <c r="USR69" s="469"/>
      <c r="USS69" s="469"/>
      <c r="UST69" s="469"/>
      <c r="USU69" s="469"/>
      <c r="USV69" s="469"/>
      <c r="USW69" s="469"/>
      <c r="USX69" s="469"/>
      <c r="USY69" s="469"/>
      <c r="USZ69" s="469"/>
      <c r="UTA69" s="469"/>
      <c r="UTB69" s="469"/>
      <c r="UTC69" s="469"/>
      <c r="UTD69" s="469"/>
      <c r="UTE69" s="469"/>
      <c r="UTF69" s="469"/>
      <c r="UTG69" s="469"/>
      <c r="UTH69" s="469"/>
      <c r="UTI69" s="469"/>
      <c r="UTJ69" s="469"/>
      <c r="UTK69" s="469"/>
      <c r="UTL69" s="469"/>
      <c r="UTM69" s="469"/>
      <c r="UTN69" s="469"/>
      <c r="UTO69" s="469"/>
      <c r="UTP69" s="469"/>
      <c r="UTQ69" s="469"/>
      <c r="UTR69" s="469"/>
      <c r="UTS69" s="469"/>
      <c r="UTT69" s="469"/>
      <c r="UTU69" s="469"/>
      <c r="UTV69" s="469"/>
      <c r="UTW69" s="469"/>
      <c r="UTX69" s="469"/>
      <c r="UTY69" s="469"/>
      <c r="UTZ69" s="469"/>
      <c r="UUA69" s="469"/>
      <c r="UUB69" s="469"/>
      <c r="UUC69" s="469"/>
      <c r="UUD69" s="469"/>
      <c r="UUE69" s="469"/>
      <c r="UUF69" s="469"/>
      <c r="UUG69" s="469"/>
      <c r="UUH69" s="469"/>
      <c r="UUI69" s="469"/>
      <c r="UUJ69" s="469"/>
      <c r="UUK69" s="469"/>
      <c r="UUL69" s="469"/>
      <c r="UUM69" s="469"/>
      <c r="UUN69" s="469"/>
      <c r="UUO69" s="469"/>
      <c r="UUP69" s="469"/>
      <c r="UUQ69" s="469"/>
      <c r="UUR69" s="469"/>
      <c r="UUS69" s="469"/>
      <c r="UUT69" s="469"/>
      <c r="UUU69" s="469"/>
      <c r="UUV69" s="469"/>
      <c r="UUW69" s="469"/>
      <c r="UUX69" s="469"/>
      <c r="UUY69" s="469"/>
      <c r="UUZ69" s="469"/>
      <c r="UVA69" s="469"/>
      <c r="UVB69" s="469"/>
      <c r="UVC69" s="469"/>
      <c r="UVD69" s="469"/>
      <c r="UVE69" s="469"/>
      <c r="UVF69" s="469"/>
      <c r="UVG69" s="469"/>
      <c r="UVH69" s="469"/>
      <c r="UVI69" s="469"/>
      <c r="UVJ69" s="469"/>
      <c r="UVK69" s="469"/>
      <c r="UVL69" s="469"/>
      <c r="UVM69" s="469"/>
      <c r="UVN69" s="469"/>
      <c r="UVO69" s="469"/>
      <c r="UVP69" s="469"/>
      <c r="UVQ69" s="469"/>
      <c r="UVR69" s="469"/>
      <c r="UVS69" s="469"/>
      <c r="UVT69" s="469"/>
      <c r="UVU69" s="469"/>
      <c r="UVV69" s="469"/>
      <c r="UVW69" s="469"/>
      <c r="UVX69" s="469"/>
      <c r="UVY69" s="469"/>
      <c r="UVZ69" s="469"/>
      <c r="UWA69" s="469"/>
      <c r="UWB69" s="469"/>
      <c r="UWC69" s="469"/>
      <c r="UWD69" s="469"/>
      <c r="UWE69" s="469"/>
      <c r="UWF69" s="469"/>
      <c r="UWG69" s="469"/>
      <c r="UWH69" s="469"/>
      <c r="UWI69" s="469"/>
      <c r="UWJ69" s="469"/>
      <c r="UWK69" s="469"/>
      <c r="UWL69" s="469"/>
      <c r="UWM69" s="469"/>
      <c r="UWN69" s="469"/>
      <c r="UWO69" s="469"/>
      <c r="UWP69" s="469"/>
      <c r="UWQ69" s="469"/>
      <c r="UWR69" s="469"/>
      <c r="UWS69" s="469"/>
      <c r="UWT69" s="469"/>
      <c r="UWU69" s="469"/>
      <c r="UWV69" s="469"/>
      <c r="UWW69" s="469"/>
      <c r="UWX69" s="469"/>
      <c r="UWY69" s="469"/>
      <c r="UWZ69" s="469"/>
      <c r="UXA69" s="469"/>
      <c r="UXB69" s="469"/>
      <c r="UXC69" s="469"/>
      <c r="UXD69" s="469"/>
      <c r="UXE69" s="469"/>
      <c r="UXF69" s="469"/>
      <c r="UXG69" s="469"/>
      <c r="UXH69" s="469"/>
      <c r="UXI69" s="469"/>
      <c r="UXJ69" s="469"/>
      <c r="UXK69" s="469"/>
      <c r="UXL69" s="469"/>
      <c r="UXM69" s="469"/>
      <c r="UXN69" s="469"/>
      <c r="UXO69" s="469"/>
      <c r="UXP69" s="469"/>
      <c r="UXQ69" s="469"/>
      <c r="UXR69" s="469"/>
      <c r="UXS69" s="469"/>
      <c r="UXT69" s="469"/>
      <c r="UXU69" s="469"/>
      <c r="UXV69" s="469"/>
      <c r="UXW69" s="469"/>
      <c r="UXX69" s="469"/>
      <c r="UXY69" s="469"/>
      <c r="UXZ69" s="469"/>
      <c r="UYA69" s="469"/>
      <c r="UYB69" s="469"/>
      <c r="UYC69" s="469"/>
      <c r="UYD69" s="469"/>
      <c r="UYE69" s="469"/>
      <c r="UYF69" s="469"/>
      <c r="UYG69" s="469"/>
      <c r="UYH69" s="469"/>
      <c r="UYI69" s="469"/>
      <c r="UYJ69" s="469"/>
      <c r="UYK69" s="469"/>
      <c r="UYL69" s="469"/>
      <c r="UYM69" s="469"/>
      <c r="UYN69" s="469"/>
      <c r="UYO69" s="469"/>
      <c r="UYP69" s="469"/>
      <c r="UYQ69" s="469"/>
      <c r="UYR69" s="469"/>
      <c r="UYS69" s="469"/>
      <c r="UYT69" s="469"/>
      <c r="UYU69" s="469"/>
      <c r="UYV69" s="469"/>
      <c r="UYW69" s="469"/>
      <c r="UYX69" s="469"/>
      <c r="UYY69" s="469"/>
      <c r="UYZ69" s="469"/>
      <c r="UZA69" s="469"/>
      <c r="UZB69" s="469"/>
      <c r="UZC69" s="469"/>
      <c r="UZD69" s="469"/>
      <c r="UZE69" s="469"/>
      <c r="UZF69" s="469"/>
      <c r="UZG69" s="469"/>
      <c r="UZH69" s="469"/>
      <c r="UZI69" s="469"/>
      <c r="UZJ69" s="469"/>
      <c r="UZK69" s="469"/>
      <c r="UZL69" s="469"/>
      <c r="UZM69" s="469"/>
      <c r="UZN69" s="469"/>
      <c r="UZO69" s="469"/>
      <c r="UZP69" s="469"/>
      <c r="UZQ69" s="469"/>
      <c r="UZR69" s="469"/>
      <c r="UZS69" s="469"/>
      <c r="UZT69" s="469"/>
      <c r="UZU69" s="469"/>
      <c r="UZV69" s="469"/>
      <c r="UZW69" s="469"/>
      <c r="UZX69" s="469"/>
      <c r="UZY69" s="469"/>
      <c r="UZZ69" s="469"/>
      <c r="VAA69" s="469"/>
      <c r="VAB69" s="469"/>
      <c r="VAC69" s="469"/>
      <c r="VAD69" s="469"/>
      <c r="VAE69" s="469"/>
      <c r="VAF69" s="469"/>
      <c r="VAG69" s="469"/>
      <c r="VAH69" s="469"/>
      <c r="VAI69" s="469"/>
      <c r="VAJ69" s="469"/>
      <c r="VAK69" s="469"/>
      <c r="VAL69" s="469"/>
      <c r="VAM69" s="469"/>
      <c r="VAN69" s="469"/>
      <c r="VAO69" s="469"/>
      <c r="VAP69" s="469"/>
      <c r="VAQ69" s="469"/>
      <c r="VAR69" s="469"/>
      <c r="VAS69" s="469"/>
      <c r="VAT69" s="469"/>
      <c r="VAU69" s="469"/>
      <c r="VAV69" s="469"/>
      <c r="VAW69" s="469"/>
      <c r="VAX69" s="469"/>
      <c r="VAY69" s="469"/>
      <c r="VAZ69" s="469"/>
      <c r="VBA69" s="469"/>
      <c r="VBB69" s="469"/>
      <c r="VBC69" s="469"/>
      <c r="VBD69" s="469"/>
      <c r="VBE69" s="469"/>
      <c r="VBF69" s="469"/>
      <c r="VBG69" s="469"/>
      <c r="VBH69" s="469"/>
      <c r="VBI69" s="469"/>
      <c r="VBJ69" s="469"/>
      <c r="VBK69" s="469"/>
      <c r="VBL69" s="469"/>
      <c r="VBM69" s="469"/>
      <c r="VBN69" s="469"/>
      <c r="VBO69" s="469"/>
      <c r="VBP69" s="469"/>
      <c r="VBQ69" s="469"/>
      <c r="VBR69" s="469"/>
      <c r="VBS69" s="469"/>
      <c r="VBT69" s="469"/>
      <c r="VBU69" s="469"/>
      <c r="VBV69" s="469"/>
      <c r="VBW69" s="469"/>
      <c r="VBX69" s="469"/>
      <c r="VBY69" s="469"/>
      <c r="VBZ69" s="469"/>
      <c r="VCA69" s="469"/>
      <c r="VCB69" s="469"/>
      <c r="VCC69" s="469"/>
      <c r="VCD69" s="469"/>
      <c r="VCE69" s="469"/>
      <c r="VCF69" s="469"/>
      <c r="VCG69" s="469"/>
      <c r="VCH69" s="469"/>
      <c r="VCI69" s="469"/>
      <c r="VCJ69" s="469"/>
      <c r="VCK69" s="469"/>
      <c r="VCL69" s="469"/>
      <c r="VCM69" s="469"/>
      <c r="VCN69" s="469"/>
      <c r="VCO69" s="469"/>
      <c r="VCP69" s="469"/>
      <c r="VCQ69" s="469"/>
      <c r="VCR69" s="469"/>
      <c r="VCS69" s="469"/>
      <c r="VCT69" s="469"/>
      <c r="VCU69" s="469"/>
      <c r="VCV69" s="469"/>
      <c r="VCW69" s="469"/>
      <c r="VCX69" s="469"/>
      <c r="VCY69" s="469"/>
      <c r="VCZ69" s="469"/>
      <c r="VDA69" s="469"/>
      <c r="VDB69" s="469"/>
      <c r="VDC69" s="469"/>
      <c r="VDD69" s="469"/>
      <c r="VDE69" s="469"/>
      <c r="VDF69" s="469"/>
      <c r="VDG69" s="469"/>
      <c r="VDH69" s="469"/>
      <c r="VDI69" s="469"/>
      <c r="VDJ69" s="469"/>
      <c r="VDK69" s="469"/>
      <c r="VDL69" s="469"/>
      <c r="VDM69" s="469"/>
      <c r="VDN69" s="469"/>
      <c r="VDO69" s="469"/>
      <c r="VDP69" s="469"/>
      <c r="VDQ69" s="469"/>
      <c r="VDR69" s="469"/>
      <c r="VDS69" s="469"/>
      <c r="VDT69" s="469"/>
      <c r="VDU69" s="469"/>
      <c r="VDV69" s="469"/>
      <c r="VDW69" s="469"/>
      <c r="VDX69" s="469"/>
      <c r="VDY69" s="469"/>
      <c r="VDZ69" s="469"/>
      <c r="VEA69" s="469"/>
      <c r="VEB69" s="469"/>
      <c r="VEC69" s="469"/>
      <c r="VED69" s="469"/>
      <c r="VEE69" s="469"/>
      <c r="VEF69" s="469"/>
      <c r="VEG69" s="469"/>
      <c r="VEH69" s="469"/>
      <c r="VEI69" s="469"/>
      <c r="VEJ69" s="469"/>
      <c r="VEK69" s="469"/>
      <c r="VEL69" s="469"/>
      <c r="VEM69" s="469"/>
      <c r="VEN69" s="469"/>
      <c r="VEO69" s="469"/>
      <c r="VEP69" s="469"/>
      <c r="VEQ69" s="469"/>
      <c r="VER69" s="469"/>
      <c r="VES69" s="469"/>
      <c r="VET69" s="469"/>
      <c r="VEU69" s="469"/>
      <c r="VEV69" s="469"/>
      <c r="VEW69" s="469"/>
      <c r="VEX69" s="469"/>
      <c r="VEY69" s="469"/>
      <c r="VEZ69" s="469"/>
      <c r="VFA69" s="469"/>
      <c r="VFB69" s="469"/>
      <c r="VFC69" s="469"/>
      <c r="VFD69" s="469"/>
      <c r="VFE69" s="469"/>
      <c r="VFF69" s="469"/>
      <c r="VFG69" s="469"/>
      <c r="VFH69" s="469"/>
      <c r="VFI69" s="469"/>
      <c r="VFJ69" s="469"/>
      <c r="VFK69" s="469"/>
      <c r="VFL69" s="469"/>
      <c r="VFM69" s="469"/>
      <c r="VFN69" s="469"/>
      <c r="VFO69" s="469"/>
      <c r="VFP69" s="469"/>
      <c r="VFQ69" s="469"/>
      <c r="VFR69" s="469"/>
      <c r="VFS69" s="469"/>
      <c r="VFT69" s="469"/>
      <c r="VFU69" s="469"/>
      <c r="VFV69" s="469"/>
      <c r="VFW69" s="469"/>
      <c r="VFX69" s="469"/>
      <c r="VFY69" s="469"/>
      <c r="VFZ69" s="469"/>
      <c r="VGA69" s="469"/>
      <c r="VGB69" s="469"/>
      <c r="VGC69" s="469"/>
      <c r="VGD69" s="469"/>
      <c r="VGE69" s="469"/>
      <c r="VGF69" s="469"/>
      <c r="VGG69" s="469"/>
      <c r="VGH69" s="469"/>
      <c r="VGI69" s="469"/>
      <c r="VGJ69" s="469"/>
      <c r="VGK69" s="469"/>
      <c r="VGL69" s="469"/>
      <c r="VGM69" s="469"/>
      <c r="VGN69" s="469"/>
      <c r="VGO69" s="469"/>
      <c r="VGP69" s="469"/>
      <c r="VGQ69" s="469"/>
      <c r="VGR69" s="469"/>
      <c r="VGS69" s="469"/>
      <c r="VGT69" s="469"/>
      <c r="VGU69" s="469"/>
      <c r="VGV69" s="469"/>
      <c r="VGW69" s="469"/>
      <c r="VGX69" s="469"/>
      <c r="VGY69" s="469"/>
      <c r="VGZ69" s="469"/>
      <c r="VHA69" s="469"/>
      <c r="VHB69" s="469"/>
      <c r="VHC69" s="469"/>
      <c r="VHD69" s="469"/>
      <c r="VHE69" s="469"/>
      <c r="VHF69" s="469"/>
      <c r="VHG69" s="469"/>
      <c r="VHH69" s="469"/>
      <c r="VHI69" s="469"/>
      <c r="VHJ69" s="469"/>
      <c r="VHK69" s="469"/>
      <c r="VHL69" s="469"/>
      <c r="VHM69" s="469"/>
      <c r="VHN69" s="469"/>
      <c r="VHO69" s="469"/>
      <c r="VHP69" s="469"/>
      <c r="VHQ69" s="469"/>
      <c r="VHR69" s="469"/>
      <c r="VHS69" s="469"/>
      <c r="VHT69" s="469"/>
      <c r="VHU69" s="469"/>
      <c r="VHV69" s="469"/>
      <c r="VHW69" s="469"/>
      <c r="VHX69" s="469"/>
      <c r="VHY69" s="469"/>
      <c r="VHZ69" s="469"/>
      <c r="VIA69" s="469"/>
      <c r="VIB69" s="469"/>
      <c r="VIC69" s="469"/>
      <c r="VID69" s="469"/>
      <c r="VIE69" s="469"/>
      <c r="VIF69" s="469"/>
      <c r="VIG69" s="469"/>
      <c r="VIH69" s="469"/>
      <c r="VII69" s="469"/>
      <c r="VIJ69" s="469"/>
      <c r="VIK69" s="469"/>
      <c r="VIL69" s="469"/>
      <c r="VIM69" s="469"/>
      <c r="VIN69" s="469"/>
      <c r="VIO69" s="469"/>
      <c r="VIP69" s="469"/>
      <c r="VIQ69" s="469"/>
      <c r="VIR69" s="469"/>
      <c r="VIS69" s="469"/>
      <c r="VIT69" s="469"/>
      <c r="VIU69" s="469"/>
      <c r="VIV69" s="469"/>
      <c r="VIW69" s="469"/>
      <c r="VIX69" s="469"/>
      <c r="VIY69" s="469"/>
      <c r="VIZ69" s="469"/>
      <c r="VJA69" s="469"/>
      <c r="VJB69" s="469"/>
      <c r="VJC69" s="469"/>
      <c r="VJD69" s="469"/>
      <c r="VJE69" s="469"/>
      <c r="VJF69" s="469"/>
      <c r="VJG69" s="469"/>
      <c r="VJH69" s="469"/>
      <c r="VJI69" s="469"/>
      <c r="VJJ69" s="469"/>
      <c r="VJK69" s="469"/>
      <c r="VJL69" s="469"/>
      <c r="VJM69" s="469"/>
      <c r="VJN69" s="469"/>
      <c r="VJO69" s="469"/>
      <c r="VJP69" s="469"/>
      <c r="VJQ69" s="469"/>
      <c r="VJR69" s="469"/>
      <c r="VJS69" s="469"/>
      <c r="VJT69" s="469"/>
      <c r="VJU69" s="469"/>
      <c r="VJV69" s="469"/>
      <c r="VJW69" s="469"/>
      <c r="VJX69" s="469"/>
      <c r="VJY69" s="469"/>
      <c r="VJZ69" s="469"/>
      <c r="VKA69" s="469"/>
      <c r="VKB69" s="469"/>
      <c r="VKC69" s="469"/>
      <c r="VKD69" s="469"/>
      <c r="VKE69" s="469"/>
      <c r="VKF69" s="469"/>
      <c r="VKG69" s="469"/>
      <c r="VKH69" s="469"/>
      <c r="VKI69" s="469"/>
      <c r="VKJ69" s="469"/>
      <c r="VKK69" s="469"/>
      <c r="VKL69" s="469"/>
      <c r="VKM69" s="469"/>
      <c r="VKN69" s="469"/>
      <c r="VKO69" s="469"/>
      <c r="VKP69" s="469"/>
      <c r="VKQ69" s="469"/>
      <c r="VKR69" s="469"/>
      <c r="VKS69" s="469"/>
      <c r="VKT69" s="469"/>
      <c r="VKU69" s="469"/>
      <c r="VKV69" s="469"/>
      <c r="VKW69" s="469"/>
      <c r="VKX69" s="469"/>
      <c r="VKY69" s="469"/>
      <c r="VKZ69" s="469"/>
      <c r="VLA69" s="469"/>
      <c r="VLB69" s="469"/>
      <c r="VLC69" s="469"/>
      <c r="VLD69" s="469"/>
      <c r="VLE69" s="469"/>
      <c r="VLF69" s="469"/>
      <c r="VLG69" s="469"/>
      <c r="VLH69" s="469"/>
      <c r="VLI69" s="469"/>
      <c r="VLJ69" s="469"/>
      <c r="VLK69" s="469"/>
      <c r="VLL69" s="469"/>
      <c r="VLM69" s="469"/>
      <c r="VLN69" s="469"/>
      <c r="VLO69" s="469"/>
      <c r="VLP69" s="469"/>
      <c r="VLQ69" s="469"/>
      <c r="VLR69" s="469"/>
      <c r="VLS69" s="469"/>
      <c r="VLT69" s="469"/>
      <c r="VLU69" s="469"/>
      <c r="VLV69" s="469"/>
      <c r="VLW69" s="469"/>
      <c r="VLX69" s="469"/>
      <c r="VLY69" s="469"/>
      <c r="VLZ69" s="469"/>
      <c r="VMA69" s="469"/>
      <c r="VMB69" s="469"/>
      <c r="VMC69" s="469"/>
      <c r="VMD69" s="469"/>
      <c r="VME69" s="469"/>
      <c r="VMF69" s="469"/>
      <c r="VMG69" s="469"/>
      <c r="VMH69" s="469"/>
      <c r="VMI69" s="469"/>
      <c r="VMJ69" s="469"/>
      <c r="VMK69" s="469"/>
      <c r="VML69" s="469"/>
      <c r="VMM69" s="469"/>
      <c r="VMN69" s="469"/>
      <c r="VMO69" s="469"/>
      <c r="VMP69" s="469"/>
      <c r="VMQ69" s="469"/>
      <c r="VMR69" s="469"/>
      <c r="VMS69" s="469"/>
      <c r="VMT69" s="469"/>
      <c r="VMU69" s="469"/>
      <c r="VMV69" s="469"/>
      <c r="VMW69" s="469"/>
      <c r="VMX69" s="469"/>
      <c r="VMY69" s="469"/>
      <c r="VMZ69" s="469"/>
      <c r="VNA69" s="469"/>
      <c r="VNB69" s="469"/>
      <c r="VNC69" s="469"/>
      <c r="VND69" s="469"/>
      <c r="VNE69" s="469"/>
      <c r="VNF69" s="469"/>
      <c r="VNG69" s="469"/>
      <c r="VNH69" s="469"/>
      <c r="VNI69" s="469"/>
      <c r="VNJ69" s="469"/>
      <c r="VNK69" s="469"/>
      <c r="VNL69" s="469"/>
      <c r="VNM69" s="469"/>
      <c r="VNN69" s="469"/>
      <c r="VNO69" s="469"/>
      <c r="VNP69" s="469"/>
      <c r="VNQ69" s="469"/>
      <c r="VNR69" s="469"/>
      <c r="VNS69" s="469"/>
      <c r="VNT69" s="469"/>
      <c r="VNU69" s="469"/>
      <c r="VNV69" s="469"/>
      <c r="VNW69" s="469"/>
      <c r="VNX69" s="469"/>
      <c r="VNY69" s="469"/>
      <c r="VNZ69" s="469"/>
      <c r="VOA69" s="469"/>
      <c r="VOB69" s="469"/>
      <c r="VOC69" s="469"/>
      <c r="VOD69" s="469"/>
      <c r="VOE69" s="469"/>
      <c r="VOF69" s="469"/>
      <c r="VOG69" s="469"/>
      <c r="VOH69" s="469"/>
      <c r="VOI69" s="469"/>
      <c r="VOJ69" s="469"/>
      <c r="VOK69" s="469"/>
      <c r="VOL69" s="469"/>
      <c r="VOM69" s="469"/>
      <c r="VON69" s="469"/>
      <c r="VOO69" s="469"/>
      <c r="VOP69" s="469"/>
      <c r="VOQ69" s="469"/>
      <c r="VOR69" s="469"/>
      <c r="VOS69" s="469"/>
      <c r="VOT69" s="469"/>
      <c r="VOU69" s="469"/>
      <c r="VOV69" s="469"/>
      <c r="VOW69" s="469"/>
      <c r="VOX69" s="469"/>
      <c r="VOY69" s="469"/>
      <c r="VOZ69" s="469"/>
      <c r="VPA69" s="469"/>
      <c r="VPB69" s="469"/>
      <c r="VPC69" s="469"/>
      <c r="VPD69" s="469"/>
      <c r="VPE69" s="469"/>
      <c r="VPF69" s="469"/>
      <c r="VPG69" s="469"/>
      <c r="VPH69" s="469"/>
      <c r="VPI69" s="469"/>
      <c r="VPJ69" s="469"/>
      <c r="VPK69" s="469"/>
      <c r="VPL69" s="469"/>
      <c r="VPM69" s="469"/>
      <c r="VPN69" s="469"/>
      <c r="VPO69" s="469"/>
      <c r="VPP69" s="469"/>
      <c r="VPQ69" s="469"/>
      <c r="VPR69" s="469"/>
      <c r="VPS69" s="469"/>
      <c r="VPT69" s="469"/>
      <c r="VPU69" s="469"/>
      <c r="VPV69" s="469"/>
      <c r="VPW69" s="469"/>
      <c r="VPX69" s="469"/>
      <c r="VPY69" s="469"/>
      <c r="VPZ69" s="469"/>
      <c r="VQA69" s="469"/>
      <c r="VQB69" s="469"/>
      <c r="VQC69" s="469"/>
      <c r="VQD69" s="469"/>
      <c r="VQE69" s="469"/>
      <c r="VQF69" s="469"/>
      <c r="VQG69" s="469"/>
      <c r="VQH69" s="469"/>
      <c r="VQI69" s="469"/>
      <c r="VQJ69" s="469"/>
      <c r="VQK69" s="469"/>
      <c r="VQL69" s="469"/>
      <c r="VQM69" s="469"/>
      <c r="VQN69" s="469"/>
      <c r="VQO69" s="469"/>
      <c r="VQP69" s="469"/>
      <c r="VQQ69" s="469"/>
      <c r="VQR69" s="469"/>
      <c r="VQS69" s="469"/>
      <c r="VQT69" s="469"/>
      <c r="VQU69" s="469"/>
      <c r="VQV69" s="469"/>
      <c r="VQW69" s="469"/>
      <c r="VQX69" s="469"/>
      <c r="VQY69" s="469"/>
      <c r="VQZ69" s="469"/>
      <c r="VRA69" s="469"/>
      <c r="VRB69" s="469"/>
      <c r="VRC69" s="469"/>
      <c r="VRD69" s="469"/>
      <c r="VRE69" s="469"/>
      <c r="VRF69" s="469"/>
      <c r="VRG69" s="469"/>
      <c r="VRH69" s="469"/>
      <c r="VRI69" s="469"/>
      <c r="VRJ69" s="469"/>
      <c r="VRK69" s="469"/>
      <c r="VRL69" s="469"/>
      <c r="VRM69" s="469"/>
      <c r="VRN69" s="469"/>
      <c r="VRO69" s="469"/>
      <c r="VRP69" s="469"/>
      <c r="VRQ69" s="469"/>
      <c r="VRR69" s="469"/>
      <c r="VRS69" s="469"/>
      <c r="VRT69" s="469"/>
      <c r="VRU69" s="469"/>
      <c r="VRV69" s="469"/>
      <c r="VRW69" s="469"/>
      <c r="VRX69" s="469"/>
      <c r="VRY69" s="469"/>
      <c r="VRZ69" s="469"/>
      <c r="VSA69" s="469"/>
      <c r="VSB69" s="469"/>
      <c r="VSC69" s="469"/>
      <c r="VSD69" s="469"/>
      <c r="VSE69" s="469"/>
      <c r="VSF69" s="469"/>
      <c r="VSG69" s="469"/>
      <c r="VSH69" s="469"/>
      <c r="VSI69" s="469"/>
      <c r="VSJ69" s="469"/>
      <c r="VSK69" s="469"/>
      <c r="VSL69" s="469"/>
      <c r="VSM69" s="469"/>
      <c r="VSN69" s="469"/>
      <c r="VSO69" s="469"/>
      <c r="VSP69" s="469"/>
      <c r="VSQ69" s="469"/>
      <c r="VSR69" s="469"/>
      <c r="VSS69" s="469"/>
      <c r="VST69" s="469"/>
      <c r="VSU69" s="469"/>
      <c r="VSV69" s="469"/>
      <c r="VSW69" s="469"/>
      <c r="VSX69" s="469"/>
      <c r="VSY69" s="469"/>
      <c r="VSZ69" s="469"/>
      <c r="VTA69" s="469"/>
      <c r="VTB69" s="469"/>
      <c r="VTC69" s="469"/>
      <c r="VTD69" s="469"/>
      <c r="VTE69" s="469"/>
      <c r="VTF69" s="469"/>
      <c r="VTG69" s="469"/>
      <c r="VTH69" s="469"/>
      <c r="VTI69" s="469"/>
      <c r="VTJ69" s="469"/>
      <c r="VTK69" s="469"/>
      <c r="VTL69" s="469"/>
      <c r="VTM69" s="469"/>
      <c r="VTN69" s="469"/>
      <c r="VTO69" s="469"/>
      <c r="VTP69" s="469"/>
      <c r="VTQ69" s="469"/>
      <c r="VTR69" s="469"/>
      <c r="VTS69" s="469"/>
      <c r="VTT69" s="469"/>
      <c r="VTU69" s="469"/>
      <c r="VTV69" s="469"/>
      <c r="VTW69" s="469"/>
      <c r="VTX69" s="469"/>
      <c r="VTY69" s="469"/>
      <c r="VTZ69" s="469"/>
      <c r="VUA69" s="469"/>
      <c r="VUB69" s="469"/>
      <c r="VUC69" s="469"/>
      <c r="VUD69" s="469"/>
      <c r="VUE69" s="469"/>
      <c r="VUF69" s="469"/>
      <c r="VUG69" s="469"/>
      <c r="VUH69" s="469"/>
      <c r="VUI69" s="469"/>
      <c r="VUJ69" s="469"/>
      <c r="VUK69" s="469"/>
      <c r="VUL69" s="469"/>
      <c r="VUM69" s="469"/>
      <c r="VUN69" s="469"/>
      <c r="VUO69" s="469"/>
      <c r="VUP69" s="469"/>
      <c r="VUQ69" s="469"/>
      <c r="VUR69" s="469"/>
      <c r="VUS69" s="469"/>
      <c r="VUT69" s="469"/>
      <c r="VUU69" s="469"/>
      <c r="VUV69" s="469"/>
      <c r="VUW69" s="469"/>
      <c r="VUX69" s="469"/>
      <c r="VUY69" s="469"/>
      <c r="VUZ69" s="469"/>
      <c r="VVA69" s="469"/>
      <c r="VVB69" s="469"/>
      <c r="VVC69" s="469"/>
      <c r="VVD69" s="469"/>
      <c r="VVE69" s="469"/>
      <c r="VVF69" s="469"/>
      <c r="VVG69" s="469"/>
      <c r="VVH69" s="469"/>
      <c r="VVI69" s="469"/>
      <c r="VVJ69" s="469"/>
      <c r="VVK69" s="469"/>
      <c r="VVL69" s="469"/>
      <c r="VVM69" s="469"/>
      <c r="VVN69" s="469"/>
      <c r="VVO69" s="469"/>
      <c r="VVP69" s="469"/>
      <c r="VVQ69" s="469"/>
      <c r="VVR69" s="469"/>
      <c r="VVS69" s="469"/>
      <c r="VVT69" s="469"/>
      <c r="VVU69" s="469"/>
      <c r="VVV69" s="469"/>
      <c r="VVW69" s="469"/>
      <c r="VVX69" s="469"/>
      <c r="VVY69" s="469"/>
      <c r="VVZ69" s="469"/>
      <c r="VWA69" s="469"/>
      <c r="VWB69" s="469"/>
      <c r="VWC69" s="469"/>
      <c r="VWD69" s="469"/>
      <c r="VWE69" s="469"/>
      <c r="VWF69" s="469"/>
      <c r="VWG69" s="469"/>
      <c r="VWH69" s="469"/>
      <c r="VWI69" s="469"/>
      <c r="VWJ69" s="469"/>
      <c r="VWK69" s="469"/>
      <c r="VWL69" s="469"/>
      <c r="VWM69" s="469"/>
      <c r="VWN69" s="469"/>
      <c r="VWO69" s="469"/>
      <c r="VWP69" s="469"/>
      <c r="VWQ69" s="469"/>
      <c r="VWR69" s="469"/>
      <c r="VWS69" s="469"/>
      <c r="VWT69" s="469"/>
      <c r="VWU69" s="469"/>
      <c r="VWV69" s="469"/>
      <c r="VWW69" s="469"/>
      <c r="VWX69" s="469"/>
      <c r="VWY69" s="469"/>
      <c r="VWZ69" s="469"/>
      <c r="VXA69" s="469"/>
      <c r="VXB69" s="469"/>
      <c r="VXC69" s="469"/>
      <c r="VXD69" s="469"/>
      <c r="VXE69" s="469"/>
      <c r="VXF69" s="469"/>
      <c r="VXG69" s="469"/>
      <c r="VXH69" s="469"/>
      <c r="VXI69" s="469"/>
      <c r="VXJ69" s="469"/>
      <c r="VXK69" s="469"/>
      <c r="VXL69" s="469"/>
      <c r="VXM69" s="469"/>
      <c r="VXN69" s="469"/>
      <c r="VXO69" s="469"/>
      <c r="VXP69" s="469"/>
      <c r="VXQ69" s="469"/>
      <c r="VXR69" s="469"/>
      <c r="VXS69" s="469"/>
      <c r="VXT69" s="469"/>
      <c r="VXU69" s="469"/>
      <c r="VXV69" s="469"/>
      <c r="VXW69" s="469"/>
      <c r="VXX69" s="469"/>
      <c r="VXY69" s="469"/>
      <c r="VXZ69" s="469"/>
      <c r="VYA69" s="469"/>
      <c r="VYB69" s="469"/>
      <c r="VYC69" s="469"/>
      <c r="VYD69" s="469"/>
      <c r="VYE69" s="469"/>
      <c r="VYF69" s="469"/>
      <c r="VYG69" s="469"/>
      <c r="VYH69" s="469"/>
      <c r="VYI69" s="469"/>
      <c r="VYJ69" s="469"/>
      <c r="VYK69" s="469"/>
      <c r="VYL69" s="469"/>
      <c r="VYM69" s="469"/>
      <c r="VYN69" s="469"/>
      <c r="VYO69" s="469"/>
      <c r="VYP69" s="469"/>
      <c r="VYQ69" s="469"/>
      <c r="VYR69" s="469"/>
      <c r="VYS69" s="469"/>
      <c r="VYT69" s="469"/>
      <c r="VYU69" s="469"/>
      <c r="VYV69" s="469"/>
      <c r="VYW69" s="469"/>
      <c r="VYX69" s="469"/>
      <c r="VYY69" s="469"/>
      <c r="VYZ69" s="469"/>
      <c r="VZA69" s="469"/>
      <c r="VZB69" s="469"/>
      <c r="VZC69" s="469"/>
      <c r="VZD69" s="469"/>
      <c r="VZE69" s="469"/>
      <c r="VZF69" s="469"/>
      <c r="VZG69" s="469"/>
      <c r="VZH69" s="469"/>
      <c r="VZI69" s="469"/>
      <c r="VZJ69" s="469"/>
      <c r="VZK69" s="469"/>
      <c r="VZL69" s="469"/>
      <c r="VZM69" s="469"/>
      <c r="VZN69" s="469"/>
      <c r="VZO69" s="469"/>
      <c r="VZP69" s="469"/>
      <c r="VZQ69" s="469"/>
      <c r="VZR69" s="469"/>
      <c r="VZS69" s="469"/>
      <c r="VZT69" s="469"/>
      <c r="VZU69" s="469"/>
      <c r="VZV69" s="469"/>
      <c r="VZW69" s="469"/>
      <c r="VZX69" s="469"/>
      <c r="VZY69" s="469"/>
      <c r="VZZ69" s="469"/>
      <c r="WAA69" s="469"/>
      <c r="WAB69" s="469"/>
      <c r="WAC69" s="469"/>
      <c r="WAD69" s="469"/>
      <c r="WAE69" s="469"/>
      <c r="WAF69" s="469"/>
      <c r="WAG69" s="469"/>
      <c r="WAH69" s="469"/>
      <c r="WAI69" s="469"/>
      <c r="WAJ69" s="469"/>
      <c r="WAK69" s="469"/>
      <c r="WAL69" s="469"/>
      <c r="WAM69" s="469"/>
      <c r="WAN69" s="469"/>
      <c r="WAO69" s="469"/>
      <c r="WAP69" s="469"/>
      <c r="WAQ69" s="469"/>
      <c r="WAR69" s="469"/>
      <c r="WAS69" s="469"/>
      <c r="WAT69" s="469"/>
      <c r="WAU69" s="469"/>
      <c r="WAV69" s="469"/>
      <c r="WAW69" s="469"/>
      <c r="WAX69" s="469"/>
      <c r="WAY69" s="469"/>
      <c r="WAZ69" s="469"/>
      <c r="WBA69" s="469"/>
      <c r="WBB69" s="469"/>
      <c r="WBC69" s="469"/>
      <c r="WBD69" s="469"/>
      <c r="WBE69" s="469"/>
      <c r="WBF69" s="469"/>
      <c r="WBG69" s="469"/>
      <c r="WBH69" s="469"/>
      <c r="WBI69" s="469"/>
      <c r="WBJ69" s="469"/>
      <c r="WBK69" s="469"/>
      <c r="WBL69" s="469"/>
      <c r="WBM69" s="469"/>
      <c r="WBN69" s="469"/>
      <c r="WBO69" s="469"/>
      <c r="WBP69" s="469"/>
      <c r="WBQ69" s="469"/>
      <c r="WBR69" s="469"/>
      <c r="WBS69" s="469"/>
      <c r="WBT69" s="469"/>
      <c r="WBU69" s="469"/>
      <c r="WBV69" s="469"/>
      <c r="WBW69" s="469"/>
      <c r="WBX69" s="469"/>
      <c r="WBY69" s="469"/>
      <c r="WBZ69" s="469"/>
      <c r="WCA69" s="469"/>
      <c r="WCB69" s="469"/>
      <c r="WCC69" s="469"/>
      <c r="WCD69" s="469"/>
      <c r="WCE69" s="469"/>
      <c r="WCF69" s="469"/>
      <c r="WCG69" s="469"/>
      <c r="WCH69" s="469"/>
      <c r="WCI69" s="469"/>
      <c r="WCJ69" s="469"/>
      <c r="WCK69" s="469"/>
      <c r="WCL69" s="469"/>
      <c r="WCM69" s="469"/>
      <c r="WCN69" s="469"/>
      <c r="WCO69" s="469"/>
      <c r="WCP69" s="469"/>
      <c r="WCQ69" s="469"/>
      <c r="WCR69" s="469"/>
      <c r="WCS69" s="469"/>
      <c r="WCT69" s="469"/>
      <c r="WCU69" s="469"/>
      <c r="WCV69" s="469"/>
      <c r="WCW69" s="469"/>
      <c r="WCX69" s="469"/>
      <c r="WCY69" s="469"/>
      <c r="WCZ69" s="469"/>
      <c r="WDA69" s="469"/>
      <c r="WDB69" s="469"/>
      <c r="WDC69" s="469"/>
      <c r="WDD69" s="469"/>
      <c r="WDE69" s="469"/>
      <c r="WDF69" s="469"/>
      <c r="WDG69" s="469"/>
      <c r="WDH69" s="469"/>
      <c r="WDI69" s="469"/>
      <c r="WDJ69" s="469"/>
      <c r="WDK69" s="469"/>
      <c r="WDL69" s="469"/>
      <c r="WDM69" s="469"/>
      <c r="WDN69" s="469"/>
      <c r="WDO69" s="469"/>
      <c r="WDP69" s="469"/>
      <c r="WDQ69" s="469"/>
      <c r="WDR69" s="469"/>
      <c r="WDS69" s="469"/>
      <c r="WDT69" s="469"/>
      <c r="WDU69" s="469"/>
      <c r="WDV69" s="469"/>
      <c r="WDW69" s="469"/>
      <c r="WDX69" s="469"/>
      <c r="WDY69" s="469"/>
      <c r="WDZ69" s="469"/>
      <c r="WEA69" s="469"/>
      <c r="WEB69" s="469"/>
      <c r="WEC69" s="469"/>
      <c r="WED69" s="469"/>
      <c r="WEE69" s="469"/>
      <c r="WEF69" s="469"/>
      <c r="WEG69" s="469"/>
      <c r="WEH69" s="469"/>
      <c r="WEI69" s="469"/>
      <c r="WEJ69" s="469"/>
      <c r="WEK69" s="469"/>
      <c r="WEL69" s="469"/>
      <c r="WEM69" s="469"/>
      <c r="WEN69" s="469"/>
      <c r="WEO69" s="469"/>
      <c r="WEP69" s="469"/>
      <c r="WEQ69" s="469"/>
      <c r="WER69" s="469"/>
      <c r="WES69" s="469"/>
      <c r="WET69" s="469"/>
      <c r="WEU69" s="469"/>
      <c r="WEV69" s="469"/>
      <c r="WEW69" s="469"/>
      <c r="WEX69" s="469"/>
      <c r="WEY69" s="469"/>
      <c r="WEZ69" s="469"/>
      <c r="WFA69" s="469"/>
      <c r="WFB69" s="469"/>
      <c r="WFC69" s="469"/>
      <c r="WFD69" s="469"/>
      <c r="WFE69" s="469"/>
      <c r="WFF69" s="469"/>
      <c r="WFG69" s="469"/>
      <c r="WFH69" s="469"/>
      <c r="WFI69" s="469"/>
      <c r="WFJ69" s="469"/>
      <c r="WFK69" s="469"/>
      <c r="WFL69" s="469"/>
      <c r="WFM69" s="469"/>
      <c r="WFN69" s="469"/>
      <c r="WFO69" s="469"/>
      <c r="WFP69" s="469"/>
      <c r="WFQ69" s="469"/>
      <c r="WFR69" s="469"/>
      <c r="WFS69" s="469"/>
      <c r="WFT69" s="469"/>
      <c r="WFU69" s="469"/>
      <c r="WFV69" s="469"/>
      <c r="WFW69" s="469"/>
      <c r="WFX69" s="469"/>
      <c r="WFY69" s="469"/>
      <c r="WFZ69" s="469"/>
      <c r="WGA69" s="469"/>
      <c r="WGB69" s="469"/>
      <c r="WGC69" s="469"/>
      <c r="WGD69" s="469"/>
      <c r="WGE69" s="469"/>
      <c r="WGF69" s="469"/>
      <c r="WGG69" s="469"/>
      <c r="WGH69" s="469"/>
      <c r="WGI69" s="469"/>
      <c r="WGJ69" s="469"/>
      <c r="WGK69" s="469"/>
      <c r="WGL69" s="469"/>
      <c r="WGM69" s="469"/>
      <c r="WGN69" s="469"/>
      <c r="WGO69" s="469"/>
      <c r="WGP69" s="469"/>
      <c r="WGQ69" s="469"/>
      <c r="WGR69" s="469"/>
      <c r="WGS69" s="469"/>
      <c r="WGT69" s="469"/>
      <c r="WGU69" s="469"/>
      <c r="WGV69" s="469"/>
      <c r="WGW69" s="469"/>
      <c r="WGX69" s="469"/>
      <c r="WGY69" s="469"/>
      <c r="WGZ69" s="469"/>
      <c r="WHA69" s="469"/>
      <c r="WHB69" s="469"/>
      <c r="WHC69" s="469"/>
      <c r="WHD69" s="469"/>
      <c r="WHE69" s="469"/>
      <c r="WHF69" s="469"/>
      <c r="WHG69" s="469"/>
      <c r="WHH69" s="469"/>
      <c r="WHI69" s="469"/>
      <c r="WHJ69" s="469"/>
      <c r="WHK69" s="469"/>
      <c r="WHL69" s="469"/>
      <c r="WHM69" s="469"/>
      <c r="WHN69" s="469"/>
      <c r="WHO69" s="469"/>
      <c r="WHP69" s="469"/>
      <c r="WHQ69" s="469"/>
      <c r="WHR69" s="469"/>
      <c r="WHS69" s="469"/>
      <c r="WHT69" s="469"/>
      <c r="WHU69" s="469"/>
      <c r="WHV69" s="469"/>
      <c r="WHW69" s="469"/>
      <c r="WHX69" s="469"/>
      <c r="WHY69" s="469"/>
      <c r="WHZ69" s="469"/>
      <c r="WIA69" s="469"/>
      <c r="WIB69" s="469"/>
      <c r="WIC69" s="469"/>
      <c r="WID69" s="469"/>
      <c r="WIE69" s="469"/>
      <c r="WIF69" s="469"/>
      <c r="WIG69" s="469"/>
      <c r="WIH69" s="469"/>
      <c r="WII69" s="469"/>
      <c r="WIJ69" s="469"/>
      <c r="WIK69" s="469"/>
      <c r="WIL69" s="469"/>
      <c r="WIM69" s="469"/>
      <c r="WIN69" s="469"/>
      <c r="WIO69" s="469"/>
      <c r="WIP69" s="469"/>
      <c r="WIQ69" s="469"/>
      <c r="WIR69" s="469"/>
      <c r="WIS69" s="469"/>
      <c r="WIT69" s="469"/>
      <c r="WIU69" s="469"/>
      <c r="WIV69" s="469"/>
      <c r="WIW69" s="469"/>
      <c r="WIX69" s="469"/>
      <c r="WIY69" s="469"/>
      <c r="WIZ69" s="469"/>
      <c r="WJA69" s="469"/>
      <c r="WJB69" s="469"/>
      <c r="WJC69" s="469"/>
      <c r="WJD69" s="469"/>
      <c r="WJE69" s="469"/>
      <c r="WJF69" s="469"/>
      <c r="WJG69" s="469"/>
      <c r="WJH69" s="469"/>
      <c r="WJI69" s="469"/>
      <c r="WJJ69" s="469"/>
      <c r="WJK69" s="469"/>
      <c r="WJL69" s="469"/>
      <c r="WJM69" s="469"/>
      <c r="WJN69" s="469"/>
      <c r="WJO69" s="469"/>
      <c r="WJP69" s="469"/>
      <c r="WJQ69" s="469"/>
      <c r="WJR69" s="469"/>
      <c r="WJS69" s="469"/>
      <c r="WJT69" s="469"/>
      <c r="WJU69" s="469"/>
      <c r="WJV69" s="469"/>
      <c r="WJW69" s="469"/>
      <c r="WJX69" s="469"/>
      <c r="WJY69" s="469"/>
      <c r="WJZ69" s="469"/>
      <c r="WKA69" s="469"/>
      <c r="WKB69" s="469"/>
      <c r="WKC69" s="469"/>
      <c r="WKD69" s="469"/>
      <c r="WKE69" s="469"/>
      <c r="WKF69" s="469"/>
      <c r="WKG69" s="469"/>
      <c r="WKH69" s="469"/>
      <c r="WKI69" s="469"/>
      <c r="WKJ69" s="469"/>
      <c r="WKK69" s="469"/>
      <c r="WKL69" s="469"/>
      <c r="WKM69" s="469"/>
      <c r="WKN69" s="469"/>
      <c r="WKO69" s="469"/>
      <c r="WKP69" s="469"/>
      <c r="WKQ69" s="469"/>
      <c r="WKR69" s="469"/>
      <c r="WKS69" s="469"/>
      <c r="WKT69" s="469"/>
      <c r="WKU69" s="469"/>
      <c r="WKV69" s="469"/>
      <c r="WKW69" s="469"/>
      <c r="WKX69" s="469"/>
      <c r="WKY69" s="469"/>
      <c r="WKZ69" s="469"/>
      <c r="WLA69" s="469"/>
      <c r="WLB69" s="469"/>
      <c r="WLC69" s="469"/>
      <c r="WLD69" s="469"/>
      <c r="WLE69" s="469"/>
      <c r="WLF69" s="469"/>
      <c r="WLG69" s="469"/>
      <c r="WLH69" s="469"/>
      <c r="WLI69" s="469"/>
      <c r="WLJ69" s="469"/>
      <c r="WLK69" s="469"/>
      <c r="WLL69" s="469"/>
      <c r="WLM69" s="469"/>
      <c r="WLN69" s="469"/>
      <c r="WLO69" s="469"/>
      <c r="WLP69" s="469"/>
      <c r="WLQ69" s="469"/>
      <c r="WLR69" s="469"/>
      <c r="WLS69" s="469"/>
      <c r="WLT69" s="469"/>
      <c r="WLU69" s="469"/>
      <c r="WLV69" s="469"/>
      <c r="WLW69" s="469"/>
      <c r="WLX69" s="469"/>
      <c r="WLY69" s="469"/>
      <c r="WLZ69" s="469"/>
      <c r="WMA69" s="469"/>
      <c r="WMB69" s="469"/>
      <c r="WMC69" s="469"/>
      <c r="WMD69" s="469"/>
      <c r="WME69" s="469"/>
      <c r="WMF69" s="469"/>
      <c r="WMG69" s="469"/>
      <c r="WMH69" s="469"/>
      <c r="WMI69" s="469"/>
      <c r="WMJ69" s="469"/>
      <c r="WMK69" s="469"/>
      <c r="WML69" s="469"/>
      <c r="WMM69" s="469"/>
      <c r="WMN69" s="469"/>
      <c r="WMO69" s="469"/>
      <c r="WMP69" s="469"/>
      <c r="WMQ69" s="469"/>
      <c r="WMR69" s="469"/>
      <c r="WMS69" s="469"/>
      <c r="WMT69" s="469"/>
      <c r="WMU69" s="469"/>
      <c r="WMV69" s="469"/>
      <c r="WMW69" s="469"/>
      <c r="WMX69" s="469"/>
      <c r="WMY69" s="469"/>
      <c r="WMZ69" s="469"/>
      <c r="WNA69" s="469"/>
      <c r="WNB69" s="469"/>
      <c r="WNC69" s="469"/>
      <c r="WND69" s="469"/>
      <c r="WNE69" s="469"/>
      <c r="WNF69" s="469"/>
      <c r="WNG69" s="469"/>
      <c r="WNH69" s="469"/>
      <c r="WNI69" s="469"/>
      <c r="WNJ69" s="469"/>
      <c r="WNK69" s="469"/>
      <c r="WNL69" s="469"/>
      <c r="WNM69" s="469"/>
      <c r="WNN69" s="469"/>
      <c r="WNO69" s="469"/>
      <c r="WNP69" s="469"/>
      <c r="WNQ69" s="469"/>
      <c r="WNR69" s="469"/>
      <c r="WNS69" s="469"/>
      <c r="WNT69" s="469"/>
      <c r="WNU69" s="469"/>
      <c r="WNV69" s="469"/>
      <c r="WNW69" s="469"/>
      <c r="WNX69" s="469"/>
      <c r="WNY69" s="469"/>
      <c r="WNZ69" s="469"/>
      <c r="WOA69" s="469"/>
      <c r="WOB69" s="469"/>
      <c r="WOC69" s="469"/>
      <c r="WOD69" s="469"/>
      <c r="WOE69" s="469"/>
      <c r="WOF69" s="469"/>
      <c r="WOG69" s="469"/>
      <c r="WOH69" s="469"/>
      <c r="WOI69" s="469"/>
      <c r="WOJ69" s="469"/>
      <c r="WOK69" s="469"/>
      <c r="WOL69" s="469"/>
      <c r="WOM69" s="469"/>
      <c r="WON69" s="469"/>
      <c r="WOO69" s="469"/>
      <c r="WOP69" s="469"/>
      <c r="WOQ69" s="469"/>
      <c r="WOR69" s="469"/>
      <c r="WOS69" s="469"/>
      <c r="WOT69" s="469"/>
      <c r="WOU69" s="469"/>
      <c r="WOV69" s="469"/>
      <c r="WOW69" s="469"/>
      <c r="WOX69" s="469"/>
      <c r="WOY69" s="469"/>
      <c r="WOZ69" s="469"/>
      <c r="WPA69" s="469"/>
      <c r="WPB69" s="469"/>
      <c r="WPC69" s="469"/>
      <c r="WPD69" s="469"/>
      <c r="WPE69" s="469"/>
      <c r="WPF69" s="469"/>
      <c r="WPG69" s="469"/>
      <c r="WPH69" s="469"/>
      <c r="WPI69" s="469"/>
      <c r="WPJ69" s="469"/>
      <c r="WPK69" s="469"/>
      <c r="WPL69" s="469"/>
      <c r="WPM69" s="469"/>
      <c r="WPN69" s="469"/>
      <c r="WPO69" s="469"/>
      <c r="WPP69" s="469"/>
      <c r="WPQ69" s="469"/>
      <c r="WPR69" s="469"/>
      <c r="WPS69" s="469"/>
      <c r="WPT69" s="469"/>
      <c r="WPU69" s="469"/>
      <c r="WPV69" s="469"/>
      <c r="WPW69" s="469"/>
      <c r="WPX69" s="469"/>
      <c r="WPY69" s="469"/>
      <c r="WPZ69" s="469"/>
      <c r="WQA69" s="469"/>
      <c r="WQB69" s="469"/>
      <c r="WQC69" s="469"/>
      <c r="WQD69" s="469"/>
      <c r="WQE69" s="469"/>
      <c r="WQF69" s="469"/>
      <c r="WQG69" s="469"/>
      <c r="WQH69" s="469"/>
      <c r="WQI69" s="469"/>
      <c r="WQJ69" s="469"/>
      <c r="WQK69" s="469"/>
      <c r="WQL69" s="469"/>
      <c r="WQM69" s="469"/>
      <c r="WQN69" s="469"/>
      <c r="WQO69" s="469"/>
      <c r="WQP69" s="469"/>
      <c r="WQQ69" s="469"/>
      <c r="WQR69" s="469"/>
      <c r="WQS69" s="469"/>
      <c r="WQT69" s="469"/>
      <c r="WQU69" s="469"/>
      <c r="WQV69" s="469"/>
      <c r="WQW69" s="469"/>
      <c r="WQX69" s="469"/>
      <c r="WQY69" s="469"/>
      <c r="WQZ69" s="469"/>
      <c r="WRA69" s="469"/>
      <c r="WRB69" s="469"/>
      <c r="WRC69" s="469"/>
      <c r="WRD69" s="469"/>
      <c r="WRE69" s="469"/>
      <c r="WRF69" s="469"/>
      <c r="WRG69" s="469"/>
      <c r="WRH69" s="469"/>
      <c r="WRI69" s="469"/>
      <c r="WRJ69" s="469"/>
      <c r="WRK69" s="469"/>
      <c r="WRL69" s="469"/>
      <c r="WRM69" s="469"/>
      <c r="WRN69" s="469"/>
      <c r="WRO69" s="469"/>
      <c r="WRP69" s="469"/>
      <c r="WRQ69" s="469"/>
      <c r="WRR69" s="469"/>
      <c r="WRS69" s="469"/>
      <c r="WRT69" s="469"/>
      <c r="WRU69" s="469"/>
      <c r="WRV69" s="469"/>
      <c r="WRW69" s="469"/>
      <c r="WRX69" s="469"/>
      <c r="WRY69" s="469"/>
      <c r="WRZ69" s="469"/>
      <c r="WSA69" s="469"/>
      <c r="WSB69" s="469"/>
      <c r="WSC69" s="469"/>
      <c r="WSD69" s="469"/>
      <c r="WSE69" s="469"/>
      <c r="WSF69" s="469"/>
      <c r="WSG69" s="469"/>
      <c r="WSH69" s="469"/>
      <c r="WSI69" s="469"/>
      <c r="WSJ69" s="469"/>
      <c r="WSK69" s="469"/>
      <c r="WSL69" s="469"/>
      <c r="WSM69" s="469"/>
      <c r="WSN69" s="469"/>
      <c r="WSO69" s="469"/>
      <c r="WSP69" s="469"/>
      <c r="WSQ69" s="469"/>
      <c r="WSR69" s="469"/>
      <c r="WSS69" s="469"/>
      <c r="WST69" s="469"/>
      <c r="WSU69" s="469"/>
      <c r="WSV69" s="469"/>
      <c r="WSW69" s="469"/>
      <c r="WSX69" s="469"/>
      <c r="WSY69" s="469"/>
      <c r="WSZ69" s="469"/>
      <c r="WTA69" s="469"/>
      <c r="WTB69" s="469"/>
      <c r="WTC69" s="469"/>
      <c r="WTD69" s="469"/>
      <c r="WTE69" s="469"/>
      <c r="WTF69" s="469"/>
      <c r="WTG69" s="469"/>
      <c r="WTH69" s="469"/>
      <c r="WTI69" s="469"/>
      <c r="WTJ69" s="469"/>
      <c r="WTK69" s="469"/>
      <c r="WTL69" s="469"/>
      <c r="WTM69" s="469"/>
      <c r="WTN69" s="469"/>
      <c r="WTO69" s="469"/>
      <c r="WTP69" s="469"/>
      <c r="WTQ69" s="469"/>
      <c r="WTR69" s="469"/>
      <c r="WTS69" s="469"/>
      <c r="WTT69" s="469"/>
      <c r="WTU69" s="469"/>
      <c r="WTV69" s="469"/>
      <c r="WTW69" s="469"/>
      <c r="WTX69" s="469"/>
      <c r="WTY69" s="469"/>
      <c r="WTZ69" s="469"/>
      <c r="WUA69" s="469"/>
      <c r="WUB69" s="469"/>
      <c r="WUC69" s="469"/>
      <c r="WUD69" s="469"/>
      <c r="WUE69" s="469"/>
      <c r="WUF69" s="469"/>
      <c r="WUG69" s="469"/>
      <c r="WUH69" s="469"/>
      <c r="WUI69" s="469"/>
      <c r="WUJ69" s="469"/>
      <c r="WUK69" s="469"/>
      <c r="WUL69" s="469"/>
      <c r="WUM69" s="469"/>
      <c r="WUN69" s="469"/>
      <c r="WUO69" s="469"/>
      <c r="WUP69" s="469"/>
      <c r="WUQ69" s="469"/>
      <c r="WUR69" s="469"/>
      <c r="WUS69" s="469"/>
      <c r="WUT69" s="469"/>
      <c r="WUU69" s="469"/>
      <c r="WUV69" s="469"/>
      <c r="WUW69" s="469"/>
      <c r="WUX69" s="469"/>
      <c r="WUY69" s="469"/>
      <c r="WUZ69" s="469"/>
      <c r="WVA69" s="469"/>
      <c r="WVB69" s="469"/>
      <c r="WVC69" s="469"/>
      <c r="WVD69" s="469"/>
      <c r="WVE69" s="469"/>
      <c r="WVF69" s="469"/>
      <c r="WVG69" s="469"/>
      <c r="WVH69" s="469"/>
      <c r="WVI69" s="469"/>
      <c r="WVJ69" s="469"/>
      <c r="WVK69" s="469"/>
      <c r="WVL69" s="469"/>
      <c r="WVM69" s="469"/>
      <c r="WVN69" s="469"/>
      <c r="WVO69" s="469"/>
      <c r="WVP69" s="469"/>
      <c r="WVQ69" s="469"/>
      <c r="WVR69" s="469"/>
      <c r="WVS69" s="469"/>
      <c r="WVT69" s="469"/>
      <c r="WVU69" s="469"/>
      <c r="WVV69" s="469"/>
      <c r="WVW69" s="469"/>
      <c r="WVX69" s="469"/>
      <c r="WVY69" s="469"/>
      <c r="WVZ69" s="469"/>
      <c r="WWA69" s="469"/>
      <c r="WWB69" s="469"/>
      <c r="WWC69" s="469"/>
      <c r="WWD69" s="469"/>
      <c r="WWE69" s="469"/>
      <c r="WWF69" s="469"/>
      <c r="WWG69" s="469"/>
      <c r="WWH69" s="469"/>
      <c r="WWI69" s="469"/>
      <c r="WWJ69" s="469"/>
      <c r="WWK69" s="469"/>
      <c r="WWL69" s="469"/>
      <c r="WWM69" s="469"/>
      <c r="WWN69" s="469"/>
      <c r="WWO69" s="469"/>
      <c r="WWP69" s="469"/>
      <c r="WWQ69" s="469"/>
      <c r="WWR69" s="469"/>
      <c r="WWS69" s="469"/>
      <c r="WWT69" s="469"/>
      <c r="WWU69" s="469"/>
      <c r="WWV69" s="469"/>
      <c r="WWW69" s="469"/>
      <c r="WWX69" s="469"/>
      <c r="WWY69" s="469"/>
      <c r="WWZ69" s="469"/>
      <c r="WXA69" s="469"/>
      <c r="WXB69" s="469"/>
      <c r="WXC69" s="469"/>
      <c r="WXD69" s="469"/>
      <c r="WXE69" s="469"/>
      <c r="WXF69" s="469"/>
      <c r="WXG69" s="469"/>
      <c r="WXH69" s="469"/>
      <c r="WXI69" s="469"/>
      <c r="WXJ69" s="469"/>
      <c r="WXK69" s="469"/>
      <c r="WXL69" s="469"/>
      <c r="WXM69" s="469"/>
      <c r="WXN69" s="469"/>
      <c r="WXO69" s="469"/>
      <c r="WXP69" s="469"/>
      <c r="WXQ69" s="469"/>
      <c r="WXR69" s="469"/>
      <c r="WXS69" s="469"/>
      <c r="WXT69" s="469"/>
      <c r="WXU69" s="469"/>
      <c r="WXV69" s="469"/>
      <c r="WXW69" s="469"/>
      <c r="WXX69" s="469"/>
      <c r="WXY69" s="469"/>
      <c r="WXZ69" s="469"/>
      <c r="WYA69" s="469"/>
      <c r="WYB69" s="469"/>
      <c r="WYC69" s="469"/>
      <c r="WYD69" s="469"/>
      <c r="WYE69" s="469"/>
      <c r="WYF69" s="469"/>
      <c r="WYG69" s="469"/>
      <c r="WYH69" s="469"/>
      <c r="WYI69" s="469"/>
      <c r="WYJ69" s="469"/>
      <c r="WYK69" s="469"/>
      <c r="WYL69" s="469"/>
      <c r="WYM69" s="469"/>
      <c r="WYN69" s="469"/>
      <c r="WYO69" s="469"/>
      <c r="WYP69" s="469"/>
      <c r="WYQ69" s="469"/>
      <c r="WYR69" s="469"/>
      <c r="WYS69" s="469"/>
      <c r="WYT69" s="469"/>
      <c r="WYU69" s="469"/>
      <c r="WYV69" s="469"/>
      <c r="WYW69" s="469"/>
      <c r="WYX69" s="469"/>
      <c r="WYY69" s="469"/>
      <c r="WYZ69" s="469"/>
      <c r="WZA69" s="469"/>
      <c r="WZB69" s="469"/>
      <c r="WZC69" s="469"/>
      <c r="WZD69" s="469"/>
      <c r="WZE69" s="469"/>
      <c r="WZF69" s="469"/>
      <c r="WZG69" s="469"/>
      <c r="WZH69" s="469"/>
      <c r="WZI69" s="469"/>
      <c r="WZJ69" s="469"/>
      <c r="WZK69" s="469"/>
      <c r="WZL69" s="469"/>
      <c r="WZM69" s="469"/>
      <c r="WZN69" s="469"/>
      <c r="WZO69" s="469"/>
      <c r="WZP69" s="469"/>
      <c r="WZQ69" s="469"/>
      <c r="WZR69" s="469"/>
      <c r="WZS69" s="469"/>
      <c r="WZT69" s="469"/>
      <c r="WZU69" s="469"/>
      <c r="WZV69" s="469"/>
      <c r="WZW69" s="469"/>
      <c r="WZX69" s="469"/>
      <c r="WZY69" s="469"/>
      <c r="WZZ69" s="469"/>
      <c r="XAA69" s="469"/>
      <c r="XAB69" s="469"/>
      <c r="XAC69" s="469"/>
      <c r="XAD69" s="469"/>
      <c r="XAE69" s="469"/>
      <c r="XAF69" s="469"/>
      <c r="XAG69" s="469"/>
      <c r="XAH69" s="469"/>
      <c r="XAI69" s="469"/>
      <c r="XAJ69" s="469"/>
      <c r="XAK69" s="469"/>
      <c r="XAL69" s="469"/>
      <c r="XAM69" s="469"/>
      <c r="XAN69" s="469"/>
      <c r="XAO69" s="469"/>
      <c r="XAP69" s="469"/>
      <c r="XAQ69" s="469"/>
      <c r="XAR69" s="469"/>
      <c r="XAS69" s="469"/>
      <c r="XAT69" s="469"/>
      <c r="XAU69" s="469"/>
      <c r="XAV69" s="469"/>
      <c r="XAW69" s="469"/>
      <c r="XAX69" s="469"/>
      <c r="XAY69" s="469"/>
      <c r="XAZ69" s="469"/>
      <c r="XBA69" s="469"/>
      <c r="XBB69" s="469"/>
      <c r="XBC69" s="469"/>
      <c r="XBD69" s="469"/>
      <c r="XBE69" s="469"/>
      <c r="XBF69" s="469"/>
      <c r="XBG69" s="469"/>
      <c r="XBH69" s="469"/>
      <c r="XBI69" s="469"/>
      <c r="XBJ69" s="469"/>
      <c r="XBK69" s="469"/>
      <c r="XBL69" s="469"/>
      <c r="XBM69" s="469"/>
      <c r="XBN69" s="469"/>
      <c r="XBO69" s="469"/>
      <c r="XBP69" s="469"/>
      <c r="XBQ69" s="469"/>
      <c r="XBR69" s="469"/>
      <c r="XBS69" s="469"/>
      <c r="XBT69" s="469"/>
      <c r="XBU69" s="469"/>
      <c r="XBV69" s="469"/>
      <c r="XBW69" s="469"/>
      <c r="XBX69" s="469"/>
      <c r="XBY69" s="469"/>
      <c r="XBZ69" s="469"/>
      <c r="XCA69" s="469"/>
      <c r="XCB69" s="469"/>
      <c r="XCC69" s="469"/>
      <c r="XCD69" s="469"/>
      <c r="XCE69" s="469"/>
      <c r="XCF69" s="469"/>
      <c r="XCG69" s="469"/>
      <c r="XCH69" s="469"/>
      <c r="XCI69" s="469"/>
      <c r="XCJ69" s="469"/>
      <c r="XCK69" s="469"/>
      <c r="XCL69" s="469"/>
      <c r="XCM69" s="469"/>
      <c r="XCN69" s="469"/>
      <c r="XCO69" s="469"/>
      <c r="XCP69" s="469"/>
      <c r="XCQ69" s="469"/>
      <c r="XCR69" s="469"/>
      <c r="XCS69" s="469"/>
      <c r="XCT69" s="469"/>
      <c r="XCU69" s="469"/>
      <c r="XCV69" s="469"/>
      <c r="XCW69" s="469"/>
      <c r="XCX69" s="469"/>
      <c r="XCY69" s="469"/>
      <c r="XCZ69" s="469"/>
      <c r="XDA69" s="469"/>
      <c r="XDB69" s="469"/>
      <c r="XDC69" s="469"/>
      <c r="XDD69" s="469"/>
      <c r="XDE69" s="469"/>
      <c r="XDF69" s="469"/>
      <c r="XDG69" s="469"/>
      <c r="XDH69" s="469"/>
      <c r="XDI69" s="469"/>
      <c r="XDJ69" s="469"/>
      <c r="XDK69" s="469"/>
      <c r="XDL69" s="469"/>
      <c r="XDM69" s="469"/>
      <c r="XDN69" s="469"/>
      <c r="XDO69" s="469"/>
      <c r="XDP69" s="469"/>
      <c r="XDQ69" s="469"/>
      <c r="XDR69" s="469"/>
      <c r="XDS69" s="469"/>
      <c r="XDT69" s="469"/>
      <c r="XDU69" s="469"/>
      <c r="XDV69" s="469"/>
      <c r="XDW69" s="469"/>
      <c r="XDX69" s="469"/>
      <c r="XDY69" s="469"/>
      <c r="XDZ69" s="469"/>
      <c r="XEA69" s="469"/>
      <c r="XEB69" s="469"/>
      <c r="XEC69" s="469"/>
      <c r="XED69" s="469"/>
      <c r="XEE69" s="469"/>
      <c r="XEF69" s="469"/>
      <c r="XEG69" s="469"/>
      <c r="XEH69" s="469"/>
      <c r="XEI69" s="469"/>
      <c r="XEJ69" s="469"/>
      <c r="XEK69" s="469"/>
      <c r="XEL69" s="469"/>
      <c r="XEM69" s="469"/>
      <c r="XEN69" s="469"/>
      <c r="XEO69" s="469"/>
      <c r="XEP69" s="469"/>
      <c r="XEQ69" s="469"/>
      <c r="XER69" s="469"/>
      <c r="XES69" s="469"/>
      <c r="XET69" s="469"/>
      <c r="XEU69" s="469"/>
      <c r="XEV69" s="469"/>
      <c r="XEW69" s="469"/>
      <c r="XEX69" s="469"/>
      <c r="XEY69" s="469"/>
      <c r="XEZ69" s="469"/>
      <c r="XFA69" s="469"/>
      <c r="XFB69" s="469"/>
      <c r="XFC69" s="469"/>
      <c r="XFD69" s="469"/>
    </row>
    <row r="70" spans="1:16384" s="465" customFormat="1">
      <c r="A70" s="469"/>
      <c r="B70" s="470" t="s">
        <v>114</v>
      </c>
      <c r="C70" s="469"/>
      <c r="D70" s="469"/>
      <c r="E70" s="465">
        <f>IF('Capital Structure'!$D$17='Capital Structure'!$E$17,E56,E62)</f>
        <v>0</v>
      </c>
      <c r="F70" s="465">
        <f>IF('Capital Structure'!$D$17='Capital Structure'!$E$17,F56,F62)</f>
        <v>0</v>
      </c>
      <c r="G70" s="465">
        <f>IF('Capital Structure'!$D$17='Capital Structure'!$E$17,G56,G62)</f>
        <v>0</v>
      </c>
      <c r="H70" s="465">
        <f>IF('Capital Structure'!$D$17='Capital Structure'!$E$17,H56,H62)</f>
        <v>0</v>
      </c>
      <c r="I70" s="465">
        <f>IF('Capital Structure'!$D$17='Capital Structure'!$E$17,I56,I62)</f>
        <v>0</v>
      </c>
      <c r="J70" s="465">
        <f>IF('Capital Structure'!$D$17='Capital Structure'!$E$17,J56,J62)</f>
        <v>0</v>
      </c>
      <c r="K70" s="465">
        <f>IF('Capital Structure'!$D$17='Capital Structure'!$E$17,K56,K62)</f>
        <v>0</v>
      </c>
      <c r="L70" s="465">
        <f>IF('Capital Structure'!$D$17='Capital Structure'!$E$17,L56,L62)</f>
        <v>0</v>
      </c>
      <c r="M70" s="465">
        <f>IF('Capital Structure'!$D$17='Capital Structure'!$E$17,M56,M62)</f>
        <v>0</v>
      </c>
      <c r="N70" s="465">
        <f>IF('Capital Structure'!$D$17='Capital Structure'!$E$17,N56,N62)</f>
        <v>0</v>
      </c>
      <c r="O70" s="465">
        <f>IF('Capital Structure'!$D$17='Capital Structure'!$E$17,O56,O62)</f>
        <v>0</v>
      </c>
      <c r="P70" s="465">
        <f>IF('Capital Structure'!$D$17='Capital Structure'!$E$17,P56,P62)</f>
        <v>0</v>
      </c>
      <c r="Q70" s="465">
        <f>IF('Capital Structure'!$D$17='Capital Structure'!$E$17,Q56,Q62)</f>
        <v>0</v>
      </c>
      <c r="R70" s="465">
        <f>IF('Capital Structure'!$D$17='Capital Structure'!$E$17,R56,R62)</f>
        <v>0</v>
      </c>
      <c r="S70" s="465">
        <f>IF('Capital Structure'!$D$17='Capital Structure'!$E$17,S56,S62)</f>
        <v>0</v>
      </c>
      <c r="T70" s="465">
        <f>IF('Capital Structure'!$D$17='Capital Structure'!$E$17,T56,T62)</f>
        <v>0</v>
      </c>
      <c r="U70" s="465">
        <f>IF('Capital Structure'!$D$17='Capital Structure'!$E$17,U56,U62)</f>
        <v>0</v>
      </c>
      <c r="V70" s="465">
        <f>IF('Capital Structure'!$D$17='Capital Structure'!$E$17,V56,V62)</f>
        <v>0</v>
      </c>
      <c r="W70" s="465">
        <f>IF('Capital Structure'!$D$17='Capital Structure'!$E$17,W56,W62)</f>
        <v>0</v>
      </c>
      <c r="X70" s="465">
        <f>IF('Capital Structure'!$D$17='Capital Structure'!$E$17,X56,X62)</f>
        <v>0</v>
      </c>
      <c r="Y70" s="465">
        <f>IF('Capital Structure'!$D$17='Capital Structure'!$E$17,Y56,Y62)</f>
        <v>0</v>
      </c>
      <c r="Z70" s="465">
        <f>IF('Capital Structure'!$D$17='Capital Structure'!$E$17,Z56,Z62)</f>
        <v>0</v>
      </c>
      <c r="AA70" s="465">
        <f>IF('Capital Structure'!$D$17='Capital Structure'!$E$17,AA56,AA62)</f>
        <v>0</v>
      </c>
      <c r="AB70" s="465">
        <f>IF('Capital Structure'!$D$17='Capital Structure'!$E$17,AB56,AB62)</f>
        <v>0</v>
      </c>
      <c r="AC70" s="465">
        <f>IF('Capital Structure'!$D$17='Capital Structure'!$E$17,AC56,AC62)</f>
        <v>0</v>
      </c>
      <c r="AD70" s="465">
        <f>IF('Capital Structure'!$D$17='Capital Structure'!$E$17,AD56,AD62)</f>
        <v>0</v>
      </c>
      <c r="AE70" s="465">
        <f>IF('Capital Structure'!$D$17='Capital Structure'!$E$17,AE56,AE62)</f>
        <v>0</v>
      </c>
      <c r="AF70" s="465">
        <f>IF('Capital Structure'!$D$17='Capital Structure'!$E$17,AF56,AF62)</f>
        <v>0</v>
      </c>
      <c r="AG70" s="465">
        <f>IF('Capital Structure'!$D$17='Capital Structure'!$E$17,AG56,AG62)</f>
        <v>0</v>
      </c>
      <c r="AH70" s="465">
        <f>IF('Capital Structure'!$D$17='Capital Structure'!$E$17,AH56,AH62)</f>
        <v>0</v>
      </c>
      <c r="AI70" s="465">
        <f>IF('Capital Structure'!$D$17='Capital Structure'!$E$17,AI56,AI62)</f>
        <v>0</v>
      </c>
      <c r="AJ70" s="465">
        <f>IF('Capital Structure'!$D$17='Capital Structure'!$E$17,AJ56,AJ62)</f>
        <v>0</v>
      </c>
      <c r="AK70" s="465">
        <f>IF('Capital Structure'!$D$17='Capital Structure'!$E$17,AK56,AK62)</f>
        <v>0</v>
      </c>
      <c r="AL70" s="465">
        <f>IF('Capital Structure'!$D$17='Capital Structure'!$E$17,AL56,AL62)</f>
        <v>0</v>
      </c>
      <c r="AM70" s="465">
        <f>IF('Capital Structure'!$D$17='Capital Structure'!$E$17,AM56,AM62)</f>
        <v>0</v>
      </c>
      <c r="AN70" s="465">
        <f>IF('Capital Structure'!$D$17='Capital Structure'!$E$17,AN56,AN62)</f>
        <v>0</v>
      </c>
      <c r="AO70" s="465">
        <f>IF('Capital Structure'!$D$17='Capital Structure'!$E$17,AO56,AO62)</f>
        <v>0</v>
      </c>
      <c r="AP70" s="465">
        <f>IF('Capital Structure'!$D$17='Capital Structure'!$E$17,AP56,AP62)</f>
        <v>0</v>
      </c>
      <c r="AQ70" s="465">
        <f>IF('Capital Structure'!$D$17='Capital Structure'!$E$17,AQ56,AQ62)</f>
        <v>0</v>
      </c>
      <c r="AR70" s="465">
        <f>IF('Capital Structure'!$D$17='Capital Structure'!$E$17,AR56,AR62)</f>
        <v>0</v>
      </c>
      <c r="AS70" s="465">
        <f>IF('Capital Structure'!$D$17='Capital Structure'!$E$17,AS56,AS62)</f>
        <v>0</v>
      </c>
      <c r="AT70" s="465">
        <f>IF('Capital Structure'!$D$17='Capital Structure'!$E$17,AT56,AT62)</f>
        <v>0</v>
      </c>
      <c r="AU70" s="465">
        <f>IF('Capital Structure'!$D$17='Capital Structure'!$E$17,AU56,AU62)</f>
        <v>254166.66666666666</v>
      </c>
      <c r="AV70" s="465">
        <f>IF('Capital Structure'!$D$17='Capital Structure'!$E$17,AV56,AV62)</f>
        <v>255225.69444444447</v>
      </c>
      <c r="AW70" s="465">
        <f>IF('Capital Structure'!$D$17='Capital Structure'!$E$17,AW56,AW62)</f>
        <v>256289.13483796301</v>
      </c>
      <c r="AX70" s="465">
        <f>IF('Capital Structure'!$D$17='Capital Structure'!$E$17,AX56,AX62)</f>
        <v>257357.00623312115</v>
      </c>
      <c r="AY70" s="465">
        <f>IF('Capital Structure'!$D$17='Capital Structure'!$E$17,AY56,AY62)</f>
        <v>258429.32709242581</v>
      </c>
      <c r="AZ70" s="465">
        <f>IF('Capital Structure'!$D$17='Capital Structure'!$E$17,AZ56,AZ62)</f>
        <v>259506.11595531096</v>
      </c>
      <c r="BA70" s="465">
        <f>IF('Capital Structure'!$D$17='Capital Structure'!$E$17,BA56,BA62)</f>
        <v>260587.39143845809</v>
      </c>
      <c r="BB70" s="465">
        <f>IF('Capital Structure'!$D$17='Capital Structure'!$E$17,BB56,BB62)</f>
        <v>261673.17223611832</v>
      </c>
      <c r="BC70" s="465">
        <f>IF('Capital Structure'!$D$17='Capital Structure'!$E$17,BC56,BC62)</f>
        <v>262763.47712043551</v>
      </c>
      <c r="BD70" s="465">
        <f>IF('Capital Structure'!$D$17='Capital Structure'!$E$17,BD56,BD62)</f>
        <v>263858.32494177064</v>
      </c>
      <c r="BE70" s="465">
        <f>IF('Capital Structure'!$D$17='Capital Structure'!$E$17,BE56,BE62)</f>
        <v>264957.73462902801</v>
      </c>
      <c r="BF70" s="465">
        <f>IF('Capital Structure'!$D$17='Capital Structure'!$E$17,BF56,BF62)</f>
        <v>266061.72518998227</v>
      </c>
      <c r="BG70" s="465">
        <f>IF('Capital Structure'!$D$17='Capital Structure'!$E$17,BG56,BG62)</f>
        <v>267170.31571160723</v>
      </c>
      <c r="BH70" s="465">
        <f>IF('Capital Structure'!$D$17='Capital Structure'!$E$17,BH56,BH62)</f>
        <v>268283.52536040556</v>
      </c>
      <c r="BI70" s="465">
        <f>IF('Capital Structure'!$D$17='Capital Structure'!$E$17,BI56,BI62)</f>
        <v>269401.3733827406</v>
      </c>
      <c r="BJ70" s="465">
        <f>IF('Capital Structure'!$D$17='Capital Structure'!$E$17,BJ56,BJ62)</f>
        <v>270523.87910516869</v>
      </c>
      <c r="BK70" s="465">
        <f>IF('Capital Structure'!$D$17='Capital Structure'!$E$17,BK56,BK62)</f>
        <v>271651.06193477352</v>
      </c>
      <c r="BL70" s="465">
        <f>IF('Capital Structure'!$D$17='Capital Structure'!$E$17,BL56,BL62)</f>
        <v>272782.9413595018</v>
      </c>
      <c r="BM70" s="465">
        <f>IF('Capital Structure'!$D$17='Capital Structure'!$E$17,BM56,BM62)</f>
        <v>273919.53694849968</v>
      </c>
      <c r="BN70" s="465">
        <f>IF('Capital Structure'!$D$17='Capital Structure'!$E$17,BN56,BN62)</f>
        <v>275060.86835245177</v>
      </c>
      <c r="BO70" s="465">
        <f>IF('Capital Structure'!$D$17='Capital Structure'!$E$17,BO56,BO62)</f>
        <v>276206.95530392032</v>
      </c>
      <c r="BP70" s="465">
        <f>IF('Capital Structure'!$D$17='Capital Structure'!$E$17,BP56,BP62)</f>
        <v>277357.81761768664</v>
      </c>
      <c r="BQ70" s="465">
        <f>IF('Capital Structure'!$D$17='Capital Structure'!$E$17,BQ56,BQ62)</f>
        <v>278513.47519109369</v>
      </c>
      <c r="BR70" s="465">
        <f>IF('Capital Structure'!$D$17='Capital Structure'!$E$17,BR56,BR62)</f>
        <v>279673.94800438988</v>
      </c>
      <c r="BS70" s="465">
        <f>IF('Capital Structure'!$D$17='Capital Structure'!$E$17,BS56,BS62)</f>
        <v>280839.25612107484</v>
      </c>
      <c r="BT70" s="465">
        <f>IF('Capital Structure'!$D$17='Capital Structure'!$E$17,BT56,BT62)</f>
        <v>282009.41968824598</v>
      </c>
      <c r="BU70" s="465">
        <f>IF('Capital Structure'!$D$17='Capital Structure'!$E$17,BU56,BU62)</f>
        <v>283184.45893694705</v>
      </c>
      <c r="BV70" s="465">
        <f>IF('Capital Structure'!$D$17='Capital Structure'!$E$17,BV56,BV62)</f>
        <v>284364.39418251766</v>
      </c>
      <c r="BW70" s="465">
        <f>IF('Capital Structure'!$D$17='Capital Structure'!$E$17,BW56,BW62)</f>
        <v>285549.24582494481</v>
      </c>
      <c r="BX70" s="465">
        <f>IF('Capital Structure'!$D$17='Capital Structure'!$E$17,BX56,BX62)</f>
        <v>286739.03434921539</v>
      </c>
      <c r="BY70" s="465">
        <f>IF('Capital Structure'!$D$17='Capital Structure'!$E$17,BY56,BY62)</f>
        <v>287933.78032567049</v>
      </c>
      <c r="BZ70" s="465">
        <f>IF('Capital Structure'!$D$17='Capital Structure'!$E$17,BZ56,BZ62)</f>
        <v>289133.50441036077</v>
      </c>
      <c r="CA70" s="465">
        <f>IF('Capital Structure'!$D$17='Capital Structure'!$E$17,CA56,CA62)</f>
        <v>290338.22734540392</v>
      </c>
      <c r="CB70" s="465">
        <f>IF('Capital Structure'!$D$17='Capital Structure'!$E$17,CB56,CB62)</f>
        <v>0</v>
      </c>
      <c r="CC70" s="465">
        <f>IF('Capital Structure'!$D$17='Capital Structure'!$E$17,CC56,CC62)</f>
        <v>0</v>
      </c>
      <c r="CD70" s="465">
        <f>IF('Capital Structure'!$D$17='Capital Structure'!$E$17,CD56,CD62)</f>
        <v>0</v>
      </c>
      <c r="CE70" s="465">
        <f>IF('Capital Structure'!$D$17='Capital Structure'!$E$17,CE56,CE62)</f>
        <v>0</v>
      </c>
      <c r="CF70" s="465">
        <f>IF('Capital Structure'!$D$17='Capital Structure'!$E$17,CF56,CF62)</f>
        <v>0</v>
      </c>
      <c r="CG70" s="465">
        <f>IF('Capital Structure'!$D$17='Capital Structure'!$E$17,CG56,CG62)</f>
        <v>0</v>
      </c>
      <c r="CH70" s="465">
        <f>IF('Capital Structure'!$D$17='Capital Structure'!$E$17,CH56,CH62)</f>
        <v>0</v>
      </c>
      <c r="CI70" s="465">
        <f>IF('Capital Structure'!$D$17='Capital Structure'!$E$17,CI56,CI62)</f>
        <v>0</v>
      </c>
      <c r="CJ70" s="465">
        <f>IF('Capital Structure'!$D$17='Capital Structure'!$E$17,CJ56,CJ62)</f>
        <v>0</v>
      </c>
      <c r="CK70" s="465">
        <f>IF('Capital Structure'!$D$17='Capital Structure'!$E$17,CK56,CK62)</f>
        <v>0</v>
      </c>
      <c r="CL70" s="465">
        <f>IF('Capital Structure'!$D$17='Capital Structure'!$E$17,CL56,CL62)</f>
        <v>0</v>
      </c>
      <c r="CM70" s="465">
        <f>IF('Capital Structure'!$D$17='Capital Structure'!$E$17,CM56,CM62)</f>
        <v>0</v>
      </c>
      <c r="CN70" s="465">
        <f>IF('Capital Structure'!$D$17='Capital Structure'!$E$17,CN56,CN62)</f>
        <v>0</v>
      </c>
      <c r="CO70" s="465">
        <f>IF('Capital Structure'!$D$17='Capital Structure'!$E$17,CO56,CO62)</f>
        <v>0</v>
      </c>
      <c r="CP70" s="465">
        <f>IF('Capital Structure'!$D$17='Capital Structure'!$E$17,CP56,CP62)</f>
        <v>0</v>
      </c>
      <c r="CQ70" s="465">
        <f>IF('Capital Structure'!$D$17='Capital Structure'!$E$17,CQ56,CQ62)</f>
        <v>0</v>
      </c>
      <c r="CR70" s="465">
        <f>IF('Capital Structure'!$D$17='Capital Structure'!$E$17,CR56,CR62)</f>
        <v>0</v>
      </c>
      <c r="CS70" s="465">
        <f>IF('Capital Structure'!$D$17='Capital Structure'!$E$17,CS56,CS62)</f>
        <v>0</v>
      </c>
      <c r="CT70" s="465">
        <f>IF('Capital Structure'!$D$17='Capital Structure'!$E$17,CT56,CT62)</f>
        <v>0</v>
      </c>
      <c r="CU70" s="465">
        <f>IF('Capital Structure'!$D$17='Capital Structure'!$E$17,CU56,CU62)</f>
        <v>0</v>
      </c>
      <c r="CV70" s="465">
        <f>IF('Capital Structure'!$D$17='Capital Structure'!$E$17,CV56,CV62)</f>
        <v>0</v>
      </c>
      <c r="CW70" s="465">
        <f>IF('Capital Structure'!$D$17='Capital Structure'!$E$17,CW56,CW62)</f>
        <v>0</v>
      </c>
      <c r="CX70" s="465">
        <f>IF('Capital Structure'!$D$17='Capital Structure'!$E$17,CX56,CX62)</f>
        <v>0</v>
      </c>
      <c r="CY70" s="465">
        <f>IF('Capital Structure'!$D$17='Capital Structure'!$E$17,CY56,CY62)</f>
        <v>0</v>
      </c>
      <c r="CZ70" s="465">
        <f>IF('Capital Structure'!$D$17='Capital Structure'!$E$17,CZ56,CZ62)</f>
        <v>0</v>
      </c>
      <c r="DA70" s="465">
        <f>IF('Capital Structure'!$D$17='Capital Structure'!$E$17,DA56,DA62)</f>
        <v>0</v>
      </c>
      <c r="DB70" s="465">
        <f>IF('Capital Structure'!$D$17='Capital Structure'!$E$17,DB56,DB62)</f>
        <v>0</v>
      </c>
      <c r="DC70" s="465">
        <f>IF('Capital Structure'!$D$17='Capital Structure'!$E$17,DC56,DC62)</f>
        <v>0</v>
      </c>
      <c r="DD70" s="465">
        <f>IF('Capital Structure'!$D$17='Capital Structure'!$E$17,DD56,DD62)</f>
        <v>0</v>
      </c>
      <c r="DE70" s="465">
        <f>IF('Capital Structure'!$D$17='Capital Structure'!$E$17,DE56,DE62)</f>
        <v>0</v>
      </c>
      <c r="DF70" s="465">
        <f>IF('Capital Structure'!$D$17='Capital Structure'!$E$17,DF56,DF62)</f>
        <v>0</v>
      </c>
      <c r="DG70" s="465">
        <f>IF('Capital Structure'!$D$17='Capital Structure'!$E$17,DG56,DG62)</f>
        <v>0</v>
      </c>
      <c r="DH70" s="465">
        <f>IF('Capital Structure'!$D$17='Capital Structure'!$E$17,DH56,DH62)</f>
        <v>0</v>
      </c>
      <c r="DI70" s="465">
        <f>IF('Capital Structure'!$D$17='Capital Structure'!$E$17,DI56,DI62)</f>
        <v>0</v>
      </c>
      <c r="DJ70" s="465">
        <f>IF('Capital Structure'!$D$17='Capital Structure'!$E$17,DJ56,DJ62)</f>
        <v>0</v>
      </c>
      <c r="DK70" s="465">
        <f>IF('Capital Structure'!$D$17='Capital Structure'!$E$17,DK56,DK62)</f>
        <v>0</v>
      </c>
      <c r="DL70" s="465">
        <f>IF('Capital Structure'!$D$17='Capital Structure'!$E$17,DL56,DL62)</f>
        <v>0</v>
      </c>
      <c r="DM70" s="465">
        <f>IF('Capital Structure'!$D$17='Capital Structure'!$E$17,DM56,DM62)</f>
        <v>0</v>
      </c>
      <c r="DN70" s="465">
        <f>IF('Capital Structure'!$D$17='Capital Structure'!$E$17,DN56,DN62)</f>
        <v>0</v>
      </c>
      <c r="DO70" s="465">
        <f>IF('Capital Structure'!$D$17='Capital Structure'!$E$17,DO56,DO62)</f>
        <v>0</v>
      </c>
      <c r="DP70" s="465">
        <f>IF('Capital Structure'!$D$17='Capital Structure'!$E$17,DP56,DP62)</f>
        <v>0</v>
      </c>
      <c r="DQ70" s="465">
        <f>IF('Capital Structure'!$D$17='Capital Structure'!$E$17,DQ56,DQ62)</f>
        <v>0</v>
      </c>
      <c r="DR70" s="465">
        <f>IF('Capital Structure'!$D$17='Capital Structure'!$E$17,DR56,DR62)</f>
        <v>0</v>
      </c>
      <c r="DS70" s="465">
        <f>IF('Capital Structure'!$D$17='Capital Structure'!$E$17,DS56,DS62)</f>
        <v>0</v>
      </c>
      <c r="DT70" s="465">
        <f>IF('Capital Structure'!$D$17='Capital Structure'!$E$17,DT56,DT62)</f>
        <v>0</v>
      </c>
      <c r="DU70" s="465">
        <f>IF('Capital Structure'!$D$17='Capital Structure'!$E$17,DU56,DU62)</f>
        <v>0</v>
      </c>
      <c r="DV70" s="465">
        <f>IF('Capital Structure'!$D$17='Capital Structure'!$E$17,DV56,DV62)</f>
        <v>0</v>
      </c>
      <c r="DW70" s="465">
        <f>IF('Capital Structure'!$D$17='Capital Structure'!$E$17,DW56,DW62)</f>
        <v>0</v>
      </c>
      <c r="DX70" s="465">
        <f>IF('Capital Structure'!$D$17='Capital Structure'!$E$17,DX56,DX62)</f>
        <v>0</v>
      </c>
      <c r="DY70" s="465">
        <f>IF('Capital Structure'!$D$17='Capital Structure'!$E$17,DY56,DY62)</f>
        <v>0</v>
      </c>
      <c r="DZ70" s="469"/>
      <c r="EA70" s="469"/>
      <c r="EB70" s="469"/>
      <c r="EC70" s="469"/>
      <c r="ED70" s="469"/>
      <c r="EE70" s="469"/>
      <c r="EF70" s="469"/>
      <c r="EG70" s="469"/>
      <c r="EH70" s="469"/>
      <c r="EI70" s="469"/>
      <c r="EJ70" s="469"/>
      <c r="EK70" s="469"/>
      <c r="EL70" s="469"/>
      <c r="EM70" s="469"/>
      <c r="EN70" s="469"/>
      <c r="EO70" s="469"/>
      <c r="EP70" s="469"/>
      <c r="EQ70" s="469"/>
      <c r="ER70" s="469"/>
      <c r="ES70" s="469"/>
      <c r="ET70" s="469"/>
      <c r="EU70" s="469"/>
      <c r="EV70" s="469"/>
      <c r="EW70" s="469"/>
      <c r="EX70" s="469"/>
      <c r="EY70" s="469"/>
      <c r="EZ70" s="469"/>
      <c r="FA70" s="469"/>
      <c r="FB70" s="469"/>
      <c r="FC70" s="469"/>
      <c r="FD70" s="469"/>
      <c r="FE70" s="469"/>
      <c r="FF70" s="469"/>
      <c r="FG70" s="469"/>
      <c r="FH70" s="469"/>
      <c r="FI70" s="469"/>
      <c r="FJ70" s="469"/>
      <c r="FK70" s="469"/>
      <c r="FL70" s="469"/>
      <c r="FM70" s="469"/>
      <c r="FN70" s="469"/>
      <c r="FO70" s="469"/>
      <c r="FP70" s="469"/>
      <c r="FQ70" s="469"/>
      <c r="FR70" s="469"/>
      <c r="FS70" s="469"/>
      <c r="FT70" s="469"/>
      <c r="FU70" s="469"/>
      <c r="FV70" s="469"/>
      <c r="FW70" s="469"/>
      <c r="FX70" s="469"/>
      <c r="FY70" s="469"/>
      <c r="FZ70" s="469"/>
      <c r="GA70" s="469"/>
      <c r="GB70" s="469"/>
      <c r="GC70" s="469"/>
      <c r="GD70" s="469"/>
      <c r="GE70" s="469"/>
      <c r="GF70" s="469"/>
      <c r="GG70" s="469"/>
      <c r="GH70" s="469"/>
      <c r="GI70" s="469"/>
      <c r="GJ70" s="469"/>
      <c r="GK70" s="469"/>
      <c r="GL70" s="469"/>
      <c r="GM70" s="469"/>
      <c r="GN70" s="469"/>
      <c r="GO70" s="469"/>
      <c r="GP70" s="469"/>
      <c r="GQ70" s="469"/>
      <c r="GR70" s="469"/>
      <c r="GS70" s="469"/>
      <c r="GT70" s="469"/>
      <c r="GU70" s="469"/>
      <c r="GV70" s="469"/>
      <c r="GW70" s="469"/>
      <c r="GX70" s="469"/>
      <c r="GY70" s="469"/>
      <c r="GZ70" s="469"/>
      <c r="HA70" s="469"/>
      <c r="HB70" s="469"/>
      <c r="HC70" s="469"/>
      <c r="HD70" s="469"/>
      <c r="HE70" s="469"/>
      <c r="HF70" s="469"/>
      <c r="HG70" s="469"/>
      <c r="HH70" s="469"/>
      <c r="HI70" s="469"/>
      <c r="HJ70" s="469"/>
      <c r="HK70" s="469"/>
      <c r="HL70" s="469"/>
      <c r="HM70" s="469"/>
      <c r="HN70" s="469"/>
      <c r="HO70" s="469"/>
      <c r="HP70" s="469"/>
      <c r="HQ70" s="469"/>
      <c r="HR70" s="469"/>
      <c r="HS70" s="469"/>
      <c r="HT70" s="469"/>
      <c r="HU70" s="469"/>
      <c r="HV70" s="469"/>
      <c r="HW70" s="469"/>
      <c r="HX70" s="469"/>
      <c r="HY70" s="469"/>
      <c r="HZ70" s="469"/>
      <c r="IA70" s="469"/>
      <c r="IB70" s="469"/>
      <c r="IC70" s="469"/>
      <c r="ID70" s="469"/>
      <c r="IE70" s="469"/>
      <c r="IF70" s="469"/>
      <c r="IG70" s="469"/>
      <c r="IH70" s="469"/>
      <c r="II70" s="469"/>
      <c r="IJ70" s="469"/>
      <c r="IK70" s="469"/>
      <c r="IL70" s="469"/>
      <c r="IM70" s="469"/>
      <c r="IN70" s="469"/>
      <c r="IO70" s="469"/>
      <c r="IP70" s="469"/>
      <c r="IQ70" s="469"/>
      <c r="IR70" s="469"/>
      <c r="IS70" s="469"/>
      <c r="IT70" s="469"/>
      <c r="IU70" s="469"/>
      <c r="IV70" s="469"/>
      <c r="IW70" s="469"/>
      <c r="IX70" s="469"/>
      <c r="IY70" s="469"/>
      <c r="IZ70" s="469"/>
      <c r="JA70" s="469"/>
      <c r="JB70" s="469"/>
      <c r="JC70" s="469"/>
      <c r="JD70" s="469"/>
      <c r="JE70" s="469"/>
      <c r="JF70" s="469"/>
      <c r="JG70" s="469"/>
      <c r="JH70" s="469"/>
      <c r="JI70" s="469"/>
      <c r="JJ70" s="469"/>
      <c r="JK70" s="469"/>
      <c r="JL70" s="469"/>
      <c r="JM70" s="469"/>
      <c r="JN70" s="469"/>
      <c r="JO70" s="469"/>
      <c r="JP70" s="469"/>
      <c r="JQ70" s="469"/>
      <c r="JR70" s="469"/>
      <c r="JS70" s="469"/>
      <c r="JT70" s="469"/>
      <c r="JU70" s="469"/>
      <c r="JV70" s="469"/>
      <c r="JW70" s="469"/>
      <c r="JX70" s="469"/>
      <c r="JY70" s="469"/>
      <c r="JZ70" s="469"/>
      <c r="KA70" s="469"/>
      <c r="KB70" s="469"/>
      <c r="KC70" s="469"/>
      <c r="KD70" s="469"/>
      <c r="KE70" s="469"/>
      <c r="KF70" s="469"/>
      <c r="KG70" s="469"/>
      <c r="KH70" s="469"/>
      <c r="KI70" s="469"/>
      <c r="KJ70" s="469"/>
      <c r="KK70" s="469"/>
      <c r="KL70" s="469"/>
      <c r="KM70" s="469"/>
      <c r="KN70" s="469"/>
      <c r="KO70" s="469"/>
      <c r="KP70" s="469"/>
      <c r="KQ70" s="469"/>
      <c r="KR70" s="469"/>
      <c r="KS70" s="469"/>
      <c r="KT70" s="469"/>
      <c r="KU70" s="469"/>
      <c r="KV70" s="469"/>
      <c r="KW70" s="469"/>
      <c r="KX70" s="469"/>
      <c r="KY70" s="469"/>
      <c r="KZ70" s="469"/>
      <c r="LA70" s="469"/>
      <c r="LB70" s="469"/>
      <c r="LC70" s="469"/>
      <c r="LD70" s="469"/>
      <c r="LE70" s="469"/>
      <c r="LF70" s="469"/>
      <c r="LG70" s="469"/>
      <c r="LH70" s="469"/>
      <c r="LI70" s="469"/>
      <c r="LJ70" s="469"/>
      <c r="LK70" s="469"/>
      <c r="LL70" s="469"/>
      <c r="LM70" s="469"/>
      <c r="LN70" s="469"/>
      <c r="LO70" s="469"/>
      <c r="LP70" s="469"/>
      <c r="LQ70" s="469"/>
      <c r="LR70" s="469"/>
      <c r="LS70" s="469"/>
      <c r="LT70" s="469"/>
      <c r="LU70" s="469"/>
      <c r="LV70" s="469"/>
      <c r="LW70" s="469"/>
      <c r="LX70" s="469"/>
      <c r="LY70" s="469"/>
      <c r="LZ70" s="469"/>
      <c r="MA70" s="469"/>
      <c r="MB70" s="469"/>
      <c r="MC70" s="469"/>
      <c r="MD70" s="469"/>
      <c r="ME70" s="469"/>
      <c r="MF70" s="469"/>
      <c r="MG70" s="469"/>
      <c r="MH70" s="469"/>
      <c r="MI70" s="469"/>
      <c r="MJ70" s="469"/>
      <c r="MK70" s="469"/>
      <c r="ML70" s="469"/>
      <c r="MM70" s="469"/>
      <c r="MN70" s="469"/>
      <c r="MO70" s="469"/>
      <c r="MP70" s="469"/>
      <c r="MQ70" s="469"/>
      <c r="MR70" s="469"/>
      <c r="MS70" s="469"/>
      <c r="MT70" s="469"/>
      <c r="MU70" s="469"/>
      <c r="MV70" s="469"/>
      <c r="MW70" s="469"/>
      <c r="MX70" s="469"/>
      <c r="MY70" s="469"/>
      <c r="MZ70" s="469"/>
      <c r="NA70" s="469"/>
      <c r="NB70" s="469"/>
      <c r="NC70" s="469"/>
      <c r="ND70" s="469"/>
      <c r="NE70" s="469"/>
      <c r="NF70" s="469"/>
      <c r="NG70" s="469"/>
      <c r="NH70" s="469"/>
      <c r="NI70" s="469"/>
      <c r="NJ70" s="469"/>
      <c r="NK70" s="469"/>
      <c r="NL70" s="469"/>
      <c r="NM70" s="469"/>
      <c r="NN70" s="469"/>
      <c r="NO70" s="469"/>
      <c r="NP70" s="469"/>
      <c r="NQ70" s="469"/>
      <c r="NR70" s="469"/>
      <c r="NS70" s="469"/>
      <c r="NT70" s="469"/>
      <c r="NU70" s="469"/>
      <c r="NV70" s="469"/>
      <c r="NW70" s="469"/>
      <c r="NX70" s="469"/>
      <c r="NY70" s="469"/>
      <c r="NZ70" s="469"/>
      <c r="OA70" s="469"/>
      <c r="OB70" s="469"/>
      <c r="OC70" s="469"/>
      <c r="OD70" s="469"/>
      <c r="OE70" s="469"/>
      <c r="OF70" s="469"/>
      <c r="OG70" s="469"/>
      <c r="OH70" s="469"/>
      <c r="OI70" s="469"/>
      <c r="OJ70" s="469"/>
      <c r="OK70" s="469"/>
      <c r="OL70" s="469"/>
      <c r="OM70" s="469"/>
      <c r="ON70" s="469"/>
      <c r="OO70" s="469"/>
      <c r="OP70" s="469"/>
      <c r="OQ70" s="469"/>
      <c r="OR70" s="469"/>
      <c r="OS70" s="469"/>
      <c r="OT70" s="469"/>
      <c r="OU70" s="469"/>
      <c r="OV70" s="469"/>
      <c r="OW70" s="469"/>
      <c r="OX70" s="469"/>
      <c r="OY70" s="469"/>
      <c r="OZ70" s="469"/>
      <c r="PA70" s="469"/>
      <c r="PB70" s="469"/>
      <c r="PC70" s="469"/>
      <c r="PD70" s="469"/>
      <c r="PE70" s="469"/>
      <c r="PF70" s="469"/>
      <c r="PG70" s="469"/>
      <c r="PH70" s="469"/>
      <c r="PI70" s="469"/>
      <c r="PJ70" s="469"/>
      <c r="PK70" s="469"/>
      <c r="PL70" s="469"/>
      <c r="PM70" s="469"/>
      <c r="PN70" s="469"/>
      <c r="PO70" s="469"/>
      <c r="PP70" s="469"/>
      <c r="PQ70" s="469"/>
      <c r="PR70" s="469"/>
      <c r="PS70" s="469"/>
      <c r="PT70" s="469"/>
      <c r="PU70" s="469"/>
      <c r="PV70" s="469"/>
      <c r="PW70" s="469"/>
      <c r="PX70" s="469"/>
      <c r="PY70" s="469"/>
      <c r="PZ70" s="469"/>
      <c r="QA70" s="469"/>
      <c r="QB70" s="469"/>
      <c r="QC70" s="469"/>
      <c r="QD70" s="469"/>
      <c r="QE70" s="469"/>
      <c r="QF70" s="469"/>
      <c r="QG70" s="469"/>
      <c r="QH70" s="469"/>
      <c r="QI70" s="469"/>
      <c r="QJ70" s="469"/>
      <c r="QK70" s="469"/>
      <c r="QL70" s="469"/>
      <c r="QM70" s="469"/>
      <c r="QN70" s="469"/>
      <c r="QO70" s="469"/>
      <c r="QP70" s="469"/>
      <c r="QQ70" s="469"/>
      <c r="QR70" s="469"/>
      <c r="QS70" s="469"/>
      <c r="QT70" s="469"/>
      <c r="QU70" s="469"/>
      <c r="QV70" s="469"/>
      <c r="QW70" s="469"/>
      <c r="QX70" s="469"/>
      <c r="QY70" s="469"/>
      <c r="QZ70" s="469"/>
      <c r="RA70" s="469"/>
      <c r="RB70" s="469"/>
      <c r="RC70" s="469"/>
      <c r="RD70" s="469"/>
      <c r="RE70" s="469"/>
      <c r="RF70" s="469"/>
      <c r="RG70" s="469"/>
      <c r="RH70" s="469"/>
      <c r="RI70" s="469"/>
      <c r="RJ70" s="469"/>
      <c r="RK70" s="469"/>
      <c r="RL70" s="469"/>
      <c r="RM70" s="469"/>
      <c r="RN70" s="469"/>
      <c r="RO70" s="469"/>
      <c r="RP70" s="469"/>
      <c r="RQ70" s="469"/>
      <c r="RR70" s="469"/>
      <c r="RS70" s="469"/>
      <c r="RT70" s="469"/>
      <c r="RU70" s="469"/>
      <c r="RV70" s="469"/>
      <c r="RW70" s="469"/>
      <c r="RX70" s="469"/>
      <c r="RY70" s="469"/>
      <c r="RZ70" s="469"/>
      <c r="SA70" s="469"/>
      <c r="SB70" s="469"/>
      <c r="SC70" s="469"/>
      <c r="SD70" s="469"/>
      <c r="SE70" s="469"/>
      <c r="SF70" s="469"/>
      <c r="SG70" s="469"/>
      <c r="SH70" s="469"/>
      <c r="SI70" s="469"/>
      <c r="SJ70" s="469"/>
      <c r="SK70" s="469"/>
      <c r="SL70" s="469"/>
      <c r="SM70" s="469"/>
      <c r="SN70" s="469"/>
      <c r="SO70" s="469"/>
      <c r="SP70" s="469"/>
      <c r="SQ70" s="469"/>
      <c r="SR70" s="469"/>
      <c r="SS70" s="469"/>
      <c r="ST70" s="469"/>
      <c r="SU70" s="469"/>
      <c r="SV70" s="469"/>
      <c r="SW70" s="469"/>
      <c r="SX70" s="469"/>
      <c r="SY70" s="469"/>
      <c r="SZ70" s="469"/>
      <c r="TA70" s="469"/>
      <c r="TB70" s="469"/>
      <c r="TC70" s="469"/>
      <c r="TD70" s="469"/>
      <c r="TE70" s="469"/>
      <c r="TF70" s="469"/>
      <c r="TG70" s="469"/>
      <c r="TH70" s="469"/>
      <c r="TI70" s="469"/>
      <c r="TJ70" s="469"/>
      <c r="TK70" s="469"/>
      <c r="TL70" s="469"/>
      <c r="TM70" s="469"/>
      <c r="TN70" s="469"/>
      <c r="TO70" s="469"/>
      <c r="TP70" s="469"/>
      <c r="TQ70" s="469"/>
      <c r="TR70" s="469"/>
      <c r="TS70" s="469"/>
      <c r="TT70" s="469"/>
      <c r="TU70" s="469"/>
      <c r="TV70" s="469"/>
      <c r="TW70" s="469"/>
      <c r="TX70" s="469"/>
      <c r="TY70" s="469"/>
      <c r="TZ70" s="469"/>
      <c r="UA70" s="469"/>
      <c r="UB70" s="469"/>
      <c r="UC70" s="469"/>
      <c r="UD70" s="469"/>
      <c r="UE70" s="469"/>
      <c r="UF70" s="469"/>
      <c r="UG70" s="469"/>
      <c r="UH70" s="469"/>
      <c r="UI70" s="469"/>
      <c r="UJ70" s="469"/>
      <c r="UK70" s="469"/>
      <c r="UL70" s="469"/>
      <c r="UM70" s="469"/>
      <c r="UN70" s="469"/>
      <c r="UO70" s="469"/>
      <c r="UP70" s="469"/>
      <c r="UQ70" s="469"/>
      <c r="UR70" s="469"/>
      <c r="US70" s="469"/>
      <c r="UT70" s="469"/>
      <c r="UU70" s="469"/>
      <c r="UV70" s="469"/>
      <c r="UW70" s="469"/>
      <c r="UX70" s="469"/>
      <c r="UY70" s="469"/>
      <c r="UZ70" s="469"/>
      <c r="VA70" s="469"/>
      <c r="VB70" s="469"/>
      <c r="VC70" s="469"/>
      <c r="VD70" s="469"/>
      <c r="VE70" s="469"/>
      <c r="VF70" s="469"/>
      <c r="VG70" s="469"/>
      <c r="VH70" s="469"/>
      <c r="VI70" s="469"/>
      <c r="VJ70" s="469"/>
      <c r="VK70" s="469"/>
      <c r="VL70" s="469"/>
      <c r="VM70" s="469"/>
      <c r="VN70" s="469"/>
      <c r="VO70" s="469"/>
      <c r="VP70" s="469"/>
      <c r="VQ70" s="469"/>
      <c r="VR70" s="469"/>
      <c r="VS70" s="469"/>
      <c r="VT70" s="469"/>
      <c r="VU70" s="469"/>
      <c r="VV70" s="469"/>
      <c r="VW70" s="469"/>
      <c r="VX70" s="469"/>
      <c r="VY70" s="469"/>
      <c r="VZ70" s="469"/>
      <c r="WA70" s="469"/>
      <c r="WB70" s="469"/>
      <c r="WC70" s="469"/>
      <c r="WD70" s="469"/>
      <c r="WE70" s="469"/>
      <c r="WF70" s="469"/>
      <c r="WG70" s="469"/>
      <c r="WH70" s="469"/>
      <c r="WI70" s="469"/>
      <c r="WJ70" s="469"/>
      <c r="WK70" s="469"/>
      <c r="WL70" s="469"/>
      <c r="WM70" s="469"/>
      <c r="WN70" s="469"/>
      <c r="WO70" s="469"/>
      <c r="WP70" s="469"/>
      <c r="WQ70" s="469"/>
      <c r="WR70" s="469"/>
      <c r="WS70" s="469"/>
      <c r="WT70" s="469"/>
      <c r="WU70" s="469"/>
      <c r="WV70" s="469"/>
      <c r="WW70" s="469"/>
      <c r="WX70" s="469"/>
      <c r="WY70" s="469"/>
      <c r="WZ70" s="469"/>
      <c r="XA70" s="469"/>
      <c r="XB70" s="469"/>
      <c r="XC70" s="469"/>
      <c r="XD70" s="469"/>
      <c r="XE70" s="469"/>
      <c r="XF70" s="469"/>
      <c r="XG70" s="469"/>
      <c r="XH70" s="469"/>
      <c r="XI70" s="469"/>
      <c r="XJ70" s="469"/>
      <c r="XK70" s="469"/>
      <c r="XL70" s="469"/>
      <c r="XM70" s="469"/>
      <c r="XN70" s="469"/>
      <c r="XO70" s="469"/>
      <c r="XP70" s="469"/>
      <c r="XQ70" s="469"/>
      <c r="XR70" s="469"/>
      <c r="XS70" s="469"/>
      <c r="XT70" s="469"/>
      <c r="XU70" s="469"/>
      <c r="XV70" s="469"/>
      <c r="XW70" s="469"/>
      <c r="XX70" s="469"/>
      <c r="XY70" s="469"/>
      <c r="XZ70" s="469"/>
      <c r="YA70" s="469"/>
      <c r="YB70" s="469"/>
      <c r="YC70" s="469"/>
      <c r="YD70" s="469"/>
      <c r="YE70" s="469"/>
      <c r="YF70" s="469"/>
      <c r="YG70" s="469"/>
      <c r="YH70" s="469"/>
      <c r="YI70" s="469"/>
      <c r="YJ70" s="469"/>
      <c r="YK70" s="469"/>
      <c r="YL70" s="469"/>
      <c r="YM70" s="469"/>
      <c r="YN70" s="469"/>
      <c r="YO70" s="469"/>
      <c r="YP70" s="469"/>
      <c r="YQ70" s="469"/>
      <c r="YR70" s="469"/>
      <c r="YS70" s="469"/>
      <c r="YT70" s="469"/>
      <c r="YU70" s="469"/>
      <c r="YV70" s="469"/>
      <c r="YW70" s="469"/>
      <c r="YX70" s="469"/>
      <c r="YY70" s="469"/>
      <c r="YZ70" s="469"/>
      <c r="ZA70" s="469"/>
      <c r="ZB70" s="469"/>
      <c r="ZC70" s="469"/>
      <c r="ZD70" s="469"/>
      <c r="ZE70" s="469"/>
      <c r="ZF70" s="469"/>
      <c r="ZG70" s="469"/>
      <c r="ZH70" s="469"/>
      <c r="ZI70" s="469"/>
      <c r="ZJ70" s="469"/>
      <c r="ZK70" s="469"/>
      <c r="ZL70" s="469"/>
      <c r="ZM70" s="469"/>
      <c r="ZN70" s="469"/>
      <c r="ZO70" s="469"/>
      <c r="ZP70" s="469"/>
      <c r="ZQ70" s="469"/>
      <c r="ZR70" s="469"/>
      <c r="ZS70" s="469"/>
      <c r="ZT70" s="469"/>
      <c r="ZU70" s="469"/>
      <c r="ZV70" s="469"/>
      <c r="ZW70" s="469"/>
      <c r="ZX70" s="469"/>
      <c r="ZY70" s="469"/>
      <c r="ZZ70" s="469"/>
      <c r="AAA70" s="469"/>
      <c r="AAB70" s="469"/>
      <c r="AAC70" s="469"/>
      <c r="AAD70" s="469"/>
      <c r="AAE70" s="469"/>
      <c r="AAF70" s="469"/>
      <c r="AAG70" s="469"/>
      <c r="AAH70" s="469"/>
      <c r="AAI70" s="469"/>
      <c r="AAJ70" s="469"/>
      <c r="AAK70" s="469"/>
      <c r="AAL70" s="469"/>
      <c r="AAM70" s="469"/>
      <c r="AAN70" s="469"/>
      <c r="AAO70" s="469"/>
      <c r="AAP70" s="469"/>
      <c r="AAQ70" s="469"/>
      <c r="AAR70" s="469"/>
      <c r="AAS70" s="469"/>
      <c r="AAT70" s="469"/>
      <c r="AAU70" s="469"/>
      <c r="AAV70" s="469"/>
      <c r="AAW70" s="469"/>
      <c r="AAX70" s="469"/>
      <c r="AAY70" s="469"/>
      <c r="AAZ70" s="469"/>
      <c r="ABA70" s="469"/>
      <c r="ABB70" s="469"/>
      <c r="ABC70" s="469"/>
      <c r="ABD70" s="469"/>
      <c r="ABE70" s="469"/>
      <c r="ABF70" s="469"/>
      <c r="ABG70" s="469"/>
      <c r="ABH70" s="469"/>
      <c r="ABI70" s="469"/>
      <c r="ABJ70" s="469"/>
      <c r="ABK70" s="469"/>
      <c r="ABL70" s="469"/>
      <c r="ABM70" s="469"/>
      <c r="ABN70" s="469"/>
      <c r="ABO70" s="469"/>
      <c r="ABP70" s="469"/>
      <c r="ABQ70" s="469"/>
      <c r="ABR70" s="469"/>
      <c r="ABS70" s="469"/>
      <c r="ABT70" s="469"/>
      <c r="ABU70" s="469"/>
      <c r="ABV70" s="469"/>
      <c r="ABW70" s="469"/>
      <c r="ABX70" s="469"/>
      <c r="ABY70" s="469"/>
      <c r="ABZ70" s="469"/>
      <c r="ACA70" s="469"/>
      <c r="ACB70" s="469"/>
      <c r="ACC70" s="469"/>
      <c r="ACD70" s="469"/>
      <c r="ACE70" s="469"/>
      <c r="ACF70" s="469"/>
      <c r="ACG70" s="469"/>
      <c r="ACH70" s="469"/>
      <c r="ACI70" s="469"/>
      <c r="ACJ70" s="469"/>
      <c r="ACK70" s="469"/>
      <c r="ACL70" s="469"/>
      <c r="ACM70" s="469"/>
      <c r="ACN70" s="469"/>
      <c r="ACO70" s="469"/>
      <c r="ACP70" s="469"/>
      <c r="ACQ70" s="469"/>
      <c r="ACR70" s="469"/>
      <c r="ACS70" s="469"/>
      <c r="ACT70" s="469"/>
      <c r="ACU70" s="469"/>
      <c r="ACV70" s="469"/>
      <c r="ACW70" s="469"/>
      <c r="ACX70" s="469"/>
      <c r="ACY70" s="469"/>
      <c r="ACZ70" s="469"/>
      <c r="ADA70" s="469"/>
      <c r="ADB70" s="469"/>
      <c r="ADC70" s="469"/>
      <c r="ADD70" s="469"/>
      <c r="ADE70" s="469"/>
      <c r="ADF70" s="469"/>
      <c r="ADG70" s="469"/>
      <c r="ADH70" s="469"/>
      <c r="ADI70" s="469"/>
      <c r="ADJ70" s="469"/>
      <c r="ADK70" s="469"/>
      <c r="ADL70" s="469"/>
      <c r="ADM70" s="469"/>
      <c r="ADN70" s="469"/>
      <c r="ADO70" s="469"/>
      <c r="ADP70" s="469"/>
      <c r="ADQ70" s="469"/>
      <c r="ADR70" s="469"/>
      <c r="ADS70" s="469"/>
      <c r="ADT70" s="469"/>
      <c r="ADU70" s="469"/>
      <c r="ADV70" s="469"/>
      <c r="ADW70" s="469"/>
      <c r="ADX70" s="469"/>
      <c r="ADY70" s="469"/>
      <c r="ADZ70" s="469"/>
      <c r="AEA70" s="469"/>
      <c r="AEB70" s="469"/>
      <c r="AEC70" s="469"/>
      <c r="AED70" s="469"/>
      <c r="AEE70" s="469"/>
      <c r="AEF70" s="469"/>
      <c r="AEG70" s="469"/>
      <c r="AEH70" s="469"/>
      <c r="AEI70" s="469"/>
      <c r="AEJ70" s="469"/>
      <c r="AEK70" s="469"/>
      <c r="AEL70" s="469"/>
      <c r="AEM70" s="469"/>
      <c r="AEN70" s="469"/>
      <c r="AEO70" s="469"/>
      <c r="AEP70" s="469"/>
      <c r="AEQ70" s="469"/>
      <c r="AER70" s="469"/>
      <c r="AES70" s="469"/>
      <c r="AET70" s="469"/>
      <c r="AEU70" s="469"/>
      <c r="AEV70" s="469"/>
      <c r="AEW70" s="469"/>
      <c r="AEX70" s="469"/>
      <c r="AEY70" s="469"/>
      <c r="AEZ70" s="469"/>
      <c r="AFA70" s="469"/>
      <c r="AFB70" s="469"/>
      <c r="AFC70" s="469"/>
      <c r="AFD70" s="469"/>
      <c r="AFE70" s="469"/>
      <c r="AFF70" s="469"/>
      <c r="AFG70" s="469"/>
      <c r="AFH70" s="469"/>
      <c r="AFI70" s="469"/>
      <c r="AFJ70" s="469"/>
      <c r="AFK70" s="469"/>
      <c r="AFL70" s="469"/>
      <c r="AFM70" s="469"/>
      <c r="AFN70" s="469"/>
      <c r="AFO70" s="469"/>
      <c r="AFP70" s="469"/>
      <c r="AFQ70" s="469"/>
      <c r="AFR70" s="469"/>
      <c r="AFS70" s="469"/>
      <c r="AFT70" s="469"/>
      <c r="AFU70" s="469"/>
      <c r="AFV70" s="469"/>
      <c r="AFW70" s="469"/>
      <c r="AFX70" s="469"/>
      <c r="AFY70" s="469"/>
      <c r="AFZ70" s="469"/>
      <c r="AGA70" s="469"/>
      <c r="AGB70" s="469"/>
      <c r="AGC70" s="469"/>
      <c r="AGD70" s="469"/>
      <c r="AGE70" s="469"/>
      <c r="AGF70" s="469"/>
      <c r="AGG70" s="469"/>
      <c r="AGH70" s="469"/>
      <c r="AGI70" s="469"/>
      <c r="AGJ70" s="469"/>
      <c r="AGK70" s="469"/>
      <c r="AGL70" s="469"/>
      <c r="AGM70" s="469"/>
      <c r="AGN70" s="469"/>
      <c r="AGO70" s="469"/>
      <c r="AGP70" s="469"/>
      <c r="AGQ70" s="469"/>
      <c r="AGR70" s="469"/>
      <c r="AGS70" s="469"/>
      <c r="AGT70" s="469"/>
      <c r="AGU70" s="469"/>
      <c r="AGV70" s="469"/>
      <c r="AGW70" s="469"/>
      <c r="AGX70" s="469"/>
      <c r="AGY70" s="469"/>
      <c r="AGZ70" s="469"/>
      <c r="AHA70" s="469"/>
      <c r="AHB70" s="469"/>
      <c r="AHC70" s="469"/>
      <c r="AHD70" s="469"/>
      <c r="AHE70" s="469"/>
      <c r="AHF70" s="469"/>
      <c r="AHG70" s="469"/>
      <c r="AHH70" s="469"/>
      <c r="AHI70" s="469"/>
      <c r="AHJ70" s="469"/>
      <c r="AHK70" s="469"/>
      <c r="AHL70" s="469"/>
      <c r="AHM70" s="469"/>
      <c r="AHN70" s="469"/>
      <c r="AHO70" s="469"/>
      <c r="AHP70" s="469"/>
      <c r="AHQ70" s="469"/>
      <c r="AHR70" s="469"/>
      <c r="AHS70" s="469"/>
      <c r="AHT70" s="469"/>
      <c r="AHU70" s="469"/>
      <c r="AHV70" s="469"/>
      <c r="AHW70" s="469"/>
      <c r="AHX70" s="469"/>
      <c r="AHY70" s="469"/>
      <c r="AHZ70" s="469"/>
      <c r="AIA70" s="469"/>
      <c r="AIB70" s="469"/>
      <c r="AIC70" s="469"/>
      <c r="AID70" s="469"/>
      <c r="AIE70" s="469"/>
      <c r="AIF70" s="469"/>
      <c r="AIG70" s="469"/>
      <c r="AIH70" s="469"/>
      <c r="AII70" s="469"/>
      <c r="AIJ70" s="469"/>
      <c r="AIK70" s="469"/>
      <c r="AIL70" s="469"/>
      <c r="AIM70" s="469"/>
      <c r="AIN70" s="469"/>
      <c r="AIO70" s="469"/>
      <c r="AIP70" s="469"/>
      <c r="AIQ70" s="469"/>
      <c r="AIR70" s="469"/>
      <c r="AIS70" s="469"/>
      <c r="AIT70" s="469"/>
      <c r="AIU70" s="469"/>
      <c r="AIV70" s="469"/>
      <c r="AIW70" s="469"/>
      <c r="AIX70" s="469"/>
      <c r="AIY70" s="469"/>
      <c r="AIZ70" s="469"/>
      <c r="AJA70" s="469"/>
      <c r="AJB70" s="469"/>
      <c r="AJC70" s="469"/>
      <c r="AJD70" s="469"/>
      <c r="AJE70" s="469"/>
      <c r="AJF70" s="469"/>
      <c r="AJG70" s="469"/>
      <c r="AJH70" s="469"/>
      <c r="AJI70" s="469"/>
      <c r="AJJ70" s="469"/>
      <c r="AJK70" s="469"/>
      <c r="AJL70" s="469"/>
      <c r="AJM70" s="469"/>
      <c r="AJN70" s="469"/>
      <c r="AJO70" s="469"/>
      <c r="AJP70" s="469"/>
      <c r="AJQ70" s="469"/>
      <c r="AJR70" s="469"/>
      <c r="AJS70" s="469"/>
      <c r="AJT70" s="469"/>
      <c r="AJU70" s="469"/>
      <c r="AJV70" s="469"/>
      <c r="AJW70" s="469"/>
      <c r="AJX70" s="469"/>
      <c r="AJY70" s="469"/>
      <c r="AJZ70" s="469"/>
      <c r="AKA70" s="469"/>
      <c r="AKB70" s="469"/>
      <c r="AKC70" s="469"/>
      <c r="AKD70" s="469"/>
      <c r="AKE70" s="469"/>
      <c r="AKF70" s="469"/>
      <c r="AKG70" s="469"/>
      <c r="AKH70" s="469"/>
      <c r="AKI70" s="469"/>
      <c r="AKJ70" s="469"/>
      <c r="AKK70" s="469"/>
      <c r="AKL70" s="469"/>
      <c r="AKM70" s="469"/>
      <c r="AKN70" s="469"/>
      <c r="AKO70" s="469"/>
      <c r="AKP70" s="469"/>
      <c r="AKQ70" s="469"/>
      <c r="AKR70" s="469"/>
      <c r="AKS70" s="469"/>
      <c r="AKT70" s="469"/>
      <c r="AKU70" s="469"/>
      <c r="AKV70" s="469"/>
      <c r="AKW70" s="469"/>
      <c r="AKX70" s="469"/>
      <c r="AKY70" s="469"/>
      <c r="AKZ70" s="469"/>
      <c r="ALA70" s="469"/>
      <c r="ALB70" s="469"/>
      <c r="ALC70" s="469"/>
      <c r="ALD70" s="469"/>
      <c r="ALE70" s="469"/>
      <c r="ALF70" s="469"/>
      <c r="ALG70" s="469"/>
      <c r="ALH70" s="469"/>
      <c r="ALI70" s="469"/>
      <c r="ALJ70" s="469"/>
      <c r="ALK70" s="469"/>
      <c r="ALL70" s="469"/>
      <c r="ALM70" s="469"/>
      <c r="ALN70" s="469"/>
      <c r="ALO70" s="469"/>
      <c r="ALP70" s="469"/>
      <c r="ALQ70" s="469"/>
      <c r="ALR70" s="469"/>
      <c r="ALS70" s="469"/>
      <c r="ALT70" s="469"/>
      <c r="ALU70" s="469"/>
      <c r="ALV70" s="469"/>
      <c r="ALW70" s="469"/>
      <c r="ALX70" s="469"/>
      <c r="ALY70" s="469"/>
      <c r="ALZ70" s="469"/>
      <c r="AMA70" s="469"/>
      <c r="AMB70" s="469"/>
      <c r="AMC70" s="469"/>
      <c r="AMD70" s="469"/>
      <c r="AME70" s="469"/>
      <c r="AMF70" s="469"/>
      <c r="AMG70" s="469"/>
      <c r="AMH70" s="469"/>
      <c r="AMI70" s="469"/>
      <c r="AMJ70" s="469"/>
      <c r="AMK70" s="469"/>
      <c r="AML70" s="469"/>
      <c r="AMM70" s="469"/>
      <c r="AMN70" s="469"/>
      <c r="AMO70" s="469"/>
      <c r="AMP70" s="469"/>
      <c r="AMQ70" s="469"/>
      <c r="AMR70" s="469"/>
      <c r="AMS70" s="469"/>
      <c r="AMT70" s="469"/>
      <c r="AMU70" s="469"/>
      <c r="AMV70" s="469"/>
      <c r="AMW70" s="469"/>
      <c r="AMX70" s="469"/>
      <c r="AMY70" s="469"/>
      <c r="AMZ70" s="469"/>
      <c r="ANA70" s="469"/>
      <c r="ANB70" s="469"/>
      <c r="ANC70" s="469"/>
      <c r="AND70" s="469"/>
      <c r="ANE70" s="469"/>
      <c r="ANF70" s="469"/>
      <c r="ANG70" s="469"/>
      <c r="ANH70" s="469"/>
      <c r="ANI70" s="469"/>
      <c r="ANJ70" s="469"/>
      <c r="ANK70" s="469"/>
      <c r="ANL70" s="469"/>
      <c r="ANM70" s="469"/>
      <c r="ANN70" s="469"/>
      <c r="ANO70" s="469"/>
      <c r="ANP70" s="469"/>
      <c r="ANQ70" s="469"/>
      <c r="ANR70" s="469"/>
      <c r="ANS70" s="469"/>
      <c r="ANT70" s="469"/>
      <c r="ANU70" s="469"/>
      <c r="ANV70" s="469"/>
      <c r="ANW70" s="469"/>
      <c r="ANX70" s="469"/>
      <c r="ANY70" s="469"/>
      <c r="ANZ70" s="469"/>
      <c r="AOA70" s="469"/>
      <c r="AOB70" s="469"/>
      <c r="AOC70" s="469"/>
      <c r="AOD70" s="469"/>
      <c r="AOE70" s="469"/>
      <c r="AOF70" s="469"/>
      <c r="AOG70" s="469"/>
      <c r="AOH70" s="469"/>
      <c r="AOI70" s="469"/>
      <c r="AOJ70" s="469"/>
      <c r="AOK70" s="469"/>
      <c r="AOL70" s="469"/>
      <c r="AOM70" s="469"/>
      <c r="AON70" s="469"/>
      <c r="AOO70" s="469"/>
      <c r="AOP70" s="469"/>
      <c r="AOQ70" s="469"/>
      <c r="AOR70" s="469"/>
      <c r="AOS70" s="469"/>
      <c r="AOT70" s="469"/>
      <c r="AOU70" s="469"/>
      <c r="AOV70" s="469"/>
      <c r="AOW70" s="469"/>
      <c r="AOX70" s="469"/>
      <c r="AOY70" s="469"/>
      <c r="AOZ70" s="469"/>
      <c r="APA70" s="469"/>
      <c r="APB70" s="469"/>
      <c r="APC70" s="469"/>
      <c r="APD70" s="469"/>
      <c r="APE70" s="469"/>
      <c r="APF70" s="469"/>
      <c r="APG70" s="469"/>
      <c r="APH70" s="469"/>
      <c r="API70" s="469"/>
      <c r="APJ70" s="469"/>
      <c r="APK70" s="469"/>
      <c r="APL70" s="469"/>
      <c r="APM70" s="469"/>
      <c r="APN70" s="469"/>
      <c r="APO70" s="469"/>
      <c r="APP70" s="469"/>
      <c r="APQ70" s="469"/>
      <c r="APR70" s="469"/>
      <c r="APS70" s="469"/>
      <c r="APT70" s="469"/>
      <c r="APU70" s="469"/>
      <c r="APV70" s="469"/>
      <c r="APW70" s="469"/>
      <c r="APX70" s="469"/>
      <c r="APY70" s="469"/>
      <c r="APZ70" s="469"/>
      <c r="AQA70" s="469"/>
      <c r="AQB70" s="469"/>
      <c r="AQC70" s="469"/>
      <c r="AQD70" s="469"/>
      <c r="AQE70" s="469"/>
      <c r="AQF70" s="469"/>
      <c r="AQG70" s="469"/>
      <c r="AQH70" s="469"/>
      <c r="AQI70" s="469"/>
      <c r="AQJ70" s="469"/>
      <c r="AQK70" s="469"/>
      <c r="AQL70" s="469"/>
      <c r="AQM70" s="469"/>
      <c r="AQN70" s="469"/>
      <c r="AQO70" s="469"/>
      <c r="AQP70" s="469"/>
      <c r="AQQ70" s="469"/>
      <c r="AQR70" s="469"/>
      <c r="AQS70" s="469"/>
      <c r="AQT70" s="469"/>
      <c r="AQU70" s="469"/>
      <c r="AQV70" s="469"/>
      <c r="AQW70" s="469"/>
      <c r="AQX70" s="469"/>
      <c r="AQY70" s="469"/>
      <c r="AQZ70" s="469"/>
      <c r="ARA70" s="469"/>
      <c r="ARB70" s="469"/>
      <c r="ARC70" s="469"/>
      <c r="ARD70" s="469"/>
      <c r="ARE70" s="469"/>
      <c r="ARF70" s="469"/>
      <c r="ARG70" s="469"/>
      <c r="ARH70" s="469"/>
      <c r="ARI70" s="469"/>
      <c r="ARJ70" s="469"/>
      <c r="ARK70" s="469"/>
      <c r="ARL70" s="469"/>
      <c r="ARM70" s="469"/>
      <c r="ARN70" s="469"/>
      <c r="ARO70" s="469"/>
      <c r="ARP70" s="469"/>
      <c r="ARQ70" s="469"/>
      <c r="ARR70" s="469"/>
      <c r="ARS70" s="469"/>
      <c r="ART70" s="469"/>
      <c r="ARU70" s="469"/>
      <c r="ARV70" s="469"/>
      <c r="ARW70" s="469"/>
      <c r="ARX70" s="469"/>
      <c r="ARY70" s="469"/>
      <c r="ARZ70" s="469"/>
      <c r="ASA70" s="469"/>
      <c r="ASB70" s="469"/>
      <c r="ASC70" s="469"/>
      <c r="ASD70" s="469"/>
      <c r="ASE70" s="469"/>
      <c r="ASF70" s="469"/>
      <c r="ASG70" s="469"/>
      <c r="ASH70" s="469"/>
      <c r="ASI70" s="469"/>
      <c r="ASJ70" s="469"/>
      <c r="ASK70" s="469"/>
      <c r="ASL70" s="469"/>
      <c r="ASM70" s="469"/>
      <c r="ASN70" s="469"/>
      <c r="ASO70" s="469"/>
      <c r="ASP70" s="469"/>
      <c r="ASQ70" s="469"/>
      <c r="ASR70" s="469"/>
      <c r="ASS70" s="469"/>
      <c r="AST70" s="469"/>
      <c r="ASU70" s="469"/>
      <c r="ASV70" s="469"/>
      <c r="ASW70" s="469"/>
      <c r="ASX70" s="469"/>
      <c r="ASY70" s="469"/>
      <c r="ASZ70" s="469"/>
      <c r="ATA70" s="469"/>
      <c r="ATB70" s="469"/>
      <c r="ATC70" s="469"/>
      <c r="ATD70" s="469"/>
      <c r="ATE70" s="469"/>
      <c r="ATF70" s="469"/>
      <c r="ATG70" s="469"/>
      <c r="ATH70" s="469"/>
      <c r="ATI70" s="469"/>
      <c r="ATJ70" s="469"/>
      <c r="ATK70" s="469"/>
      <c r="ATL70" s="469"/>
      <c r="ATM70" s="469"/>
      <c r="ATN70" s="469"/>
      <c r="ATO70" s="469"/>
      <c r="ATP70" s="469"/>
      <c r="ATQ70" s="469"/>
      <c r="ATR70" s="469"/>
      <c r="ATS70" s="469"/>
      <c r="ATT70" s="469"/>
      <c r="ATU70" s="469"/>
      <c r="ATV70" s="469"/>
      <c r="ATW70" s="469"/>
      <c r="ATX70" s="469"/>
      <c r="ATY70" s="469"/>
      <c r="ATZ70" s="469"/>
      <c r="AUA70" s="469"/>
      <c r="AUB70" s="469"/>
      <c r="AUC70" s="469"/>
      <c r="AUD70" s="469"/>
      <c r="AUE70" s="469"/>
      <c r="AUF70" s="469"/>
      <c r="AUG70" s="469"/>
      <c r="AUH70" s="469"/>
      <c r="AUI70" s="469"/>
      <c r="AUJ70" s="469"/>
      <c r="AUK70" s="469"/>
      <c r="AUL70" s="469"/>
      <c r="AUM70" s="469"/>
      <c r="AUN70" s="469"/>
      <c r="AUO70" s="469"/>
      <c r="AUP70" s="469"/>
      <c r="AUQ70" s="469"/>
      <c r="AUR70" s="469"/>
      <c r="AUS70" s="469"/>
      <c r="AUT70" s="469"/>
      <c r="AUU70" s="469"/>
      <c r="AUV70" s="469"/>
      <c r="AUW70" s="469"/>
      <c r="AUX70" s="469"/>
      <c r="AUY70" s="469"/>
      <c r="AUZ70" s="469"/>
      <c r="AVA70" s="469"/>
      <c r="AVB70" s="469"/>
      <c r="AVC70" s="469"/>
      <c r="AVD70" s="469"/>
      <c r="AVE70" s="469"/>
      <c r="AVF70" s="469"/>
      <c r="AVG70" s="469"/>
      <c r="AVH70" s="469"/>
      <c r="AVI70" s="469"/>
      <c r="AVJ70" s="469"/>
      <c r="AVK70" s="469"/>
      <c r="AVL70" s="469"/>
      <c r="AVM70" s="469"/>
      <c r="AVN70" s="469"/>
      <c r="AVO70" s="469"/>
      <c r="AVP70" s="469"/>
      <c r="AVQ70" s="469"/>
      <c r="AVR70" s="469"/>
      <c r="AVS70" s="469"/>
      <c r="AVT70" s="469"/>
      <c r="AVU70" s="469"/>
      <c r="AVV70" s="469"/>
      <c r="AVW70" s="469"/>
      <c r="AVX70" s="469"/>
      <c r="AVY70" s="469"/>
      <c r="AVZ70" s="469"/>
      <c r="AWA70" s="469"/>
      <c r="AWB70" s="469"/>
      <c r="AWC70" s="469"/>
      <c r="AWD70" s="469"/>
      <c r="AWE70" s="469"/>
      <c r="AWF70" s="469"/>
      <c r="AWG70" s="469"/>
      <c r="AWH70" s="469"/>
      <c r="AWI70" s="469"/>
      <c r="AWJ70" s="469"/>
      <c r="AWK70" s="469"/>
      <c r="AWL70" s="469"/>
      <c r="AWM70" s="469"/>
      <c r="AWN70" s="469"/>
      <c r="AWO70" s="469"/>
      <c r="AWP70" s="469"/>
      <c r="AWQ70" s="469"/>
      <c r="AWR70" s="469"/>
      <c r="AWS70" s="469"/>
      <c r="AWT70" s="469"/>
      <c r="AWU70" s="469"/>
      <c r="AWV70" s="469"/>
      <c r="AWW70" s="469"/>
      <c r="AWX70" s="469"/>
      <c r="AWY70" s="469"/>
      <c r="AWZ70" s="469"/>
      <c r="AXA70" s="469"/>
      <c r="AXB70" s="469"/>
      <c r="AXC70" s="469"/>
      <c r="AXD70" s="469"/>
      <c r="AXE70" s="469"/>
      <c r="AXF70" s="469"/>
      <c r="AXG70" s="469"/>
      <c r="AXH70" s="469"/>
      <c r="AXI70" s="469"/>
      <c r="AXJ70" s="469"/>
      <c r="AXK70" s="469"/>
      <c r="AXL70" s="469"/>
      <c r="AXM70" s="469"/>
      <c r="AXN70" s="469"/>
      <c r="AXO70" s="469"/>
      <c r="AXP70" s="469"/>
      <c r="AXQ70" s="469"/>
      <c r="AXR70" s="469"/>
      <c r="AXS70" s="469"/>
      <c r="AXT70" s="469"/>
      <c r="AXU70" s="469"/>
      <c r="AXV70" s="469"/>
      <c r="AXW70" s="469"/>
      <c r="AXX70" s="469"/>
      <c r="AXY70" s="469"/>
      <c r="AXZ70" s="469"/>
      <c r="AYA70" s="469"/>
      <c r="AYB70" s="469"/>
      <c r="AYC70" s="469"/>
      <c r="AYD70" s="469"/>
      <c r="AYE70" s="469"/>
      <c r="AYF70" s="469"/>
      <c r="AYG70" s="469"/>
      <c r="AYH70" s="469"/>
      <c r="AYI70" s="469"/>
      <c r="AYJ70" s="469"/>
      <c r="AYK70" s="469"/>
      <c r="AYL70" s="469"/>
      <c r="AYM70" s="469"/>
      <c r="AYN70" s="469"/>
      <c r="AYO70" s="469"/>
      <c r="AYP70" s="469"/>
      <c r="AYQ70" s="469"/>
      <c r="AYR70" s="469"/>
      <c r="AYS70" s="469"/>
      <c r="AYT70" s="469"/>
      <c r="AYU70" s="469"/>
      <c r="AYV70" s="469"/>
      <c r="AYW70" s="469"/>
      <c r="AYX70" s="469"/>
      <c r="AYY70" s="469"/>
      <c r="AYZ70" s="469"/>
      <c r="AZA70" s="469"/>
      <c r="AZB70" s="469"/>
      <c r="AZC70" s="469"/>
      <c r="AZD70" s="469"/>
      <c r="AZE70" s="469"/>
      <c r="AZF70" s="469"/>
      <c r="AZG70" s="469"/>
      <c r="AZH70" s="469"/>
      <c r="AZI70" s="469"/>
      <c r="AZJ70" s="469"/>
      <c r="AZK70" s="469"/>
      <c r="AZL70" s="469"/>
      <c r="AZM70" s="469"/>
      <c r="AZN70" s="469"/>
      <c r="AZO70" s="469"/>
      <c r="AZP70" s="469"/>
      <c r="AZQ70" s="469"/>
      <c r="AZR70" s="469"/>
      <c r="AZS70" s="469"/>
      <c r="AZT70" s="469"/>
      <c r="AZU70" s="469"/>
      <c r="AZV70" s="469"/>
      <c r="AZW70" s="469"/>
      <c r="AZX70" s="469"/>
      <c r="AZY70" s="469"/>
      <c r="AZZ70" s="469"/>
      <c r="BAA70" s="469"/>
      <c r="BAB70" s="469"/>
      <c r="BAC70" s="469"/>
      <c r="BAD70" s="469"/>
      <c r="BAE70" s="469"/>
      <c r="BAF70" s="469"/>
      <c r="BAG70" s="469"/>
      <c r="BAH70" s="469"/>
      <c r="BAI70" s="469"/>
      <c r="BAJ70" s="469"/>
      <c r="BAK70" s="469"/>
      <c r="BAL70" s="469"/>
      <c r="BAM70" s="469"/>
      <c r="BAN70" s="469"/>
      <c r="BAO70" s="469"/>
      <c r="BAP70" s="469"/>
      <c r="BAQ70" s="469"/>
      <c r="BAR70" s="469"/>
      <c r="BAS70" s="469"/>
      <c r="BAT70" s="469"/>
      <c r="BAU70" s="469"/>
      <c r="BAV70" s="469"/>
      <c r="BAW70" s="469"/>
      <c r="BAX70" s="469"/>
      <c r="BAY70" s="469"/>
      <c r="BAZ70" s="469"/>
      <c r="BBA70" s="469"/>
      <c r="BBB70" s="469"/>
      <c r="BBC70" s="469"/>
      <c r="BBD70" s="469"/>
      <c r="BBE70" s="469"/>
      <c r="BBF70" s="469"/>
      <c r="BBG70" s="469"/>
      <c r="BBH70" s="469"/>
      <c r="BBI70" s="469"/>
      <c r="BBJ70" s="469"/>
      <c r="BBK70" s="469"/>
      <c r="BBL70" s="469"/>
      <c r="BBM70" s="469"/>
      <c r="BBN70" s="469"/>
      <c r="BBO70" s="469"/>
      <c r="BBP70" s="469"/>
      <c r="BBQ70" s="469"/>
      <c r="BBR70" s="469"/>
      <c r="BBS70" s="469"/>
      <c r="BBT70" s="469"/>
      <c r="BBU70" s="469"/>
      <c r="BBV70" s="469"/>
      <c r="BBW70" s="469"/>
      <c r="BBX70" s="469"/>
      <c r="BBY70" s="469"/>
      <c r="BBZ70" s="469"/>
      <c r="BCA70" s="469"/>
      <c r="BCB70" s="469"/>
      <c r="BCC70" s="469"/>
      <c r="BCD70" s="469"/>
      <c r="BCE70" s="469"/>
      <c r="BCF70" s="469"/>
      <c r="BCG70" s="469"/>
      <c r="BCH70" s="469"/>
      <c r="BCI70" s="469"/>
      <c r="BCJ70" s="469"/>
      <c r="BCK70" s="469"/>
      <c r="BCL70" s="469"/>
      <c r="BCM70" s="469"/>
      <c r="BCN70" s="469"/>
      <c r="BCO70" s="469"/>
      <c r="BCP70" s="469"/>
      <c r="BCQ70" s="469"/>
      <c r="BCR70" s="469"/>
      <c r="BCS70" s="469"/>
      <c r="BCT70" s="469"/>
      <c r="BCU70" s="469"/>
      <c r="BCV70" s="469"/>
      <c r="BCW70" s="469"/>
      <c r="BCX70" s="469"/>
      <c r="BCY70" s="469"/>
      <c r="BCZ70" s="469"/>
      <c r="BDA70" s="469"/>
      <c r="BDB70" s="469"/>
      <c r="BDC70" s="469"/>
      <c r="BDD70" s="469"/>
      <c r="BDE70" s="469"/>
      <c r="BDF70" s="469"/>
      <c r="BDG70" s="469"/>
      <c r="BDH70" s="469"/>
      <c r="BDI70" s="469"/>
      <c r="BDJ70" s="469"/>
      <c r="BDK70" s="469"/>
      <c r="BDL70" s="469"/>
      <c r="BDM70" s="469"/>
      <c r="BDN70" s="469"/>
      <c r="BDO70" s="469"/>
      <c r="BDP70" s="469"/>
      <c r="BDQ70" s="469"/>
      <c r="BDR70" s="469"/>
      <c r="BDS70" s="469"/>
      <c r="BDT70" s="469"/>
      <c r="BDU70" s="469"/>
      <c r="BDV70" s="469"/>
      <c r="BDW70" s="469"/>
      <c r="BDX70" s="469"/>
      <c r="BDY70" s="469"/>
      <c r="BDZ70" s="469"/>
      <c r="BEA70" s="469"/>
      <c r="BEB70" s="469"/>
      <c r="BEC70" s="469"/>
      <c r="BED70" s="469"/>
      <c r="BEE70" s="469"/>
      <c r="BEF70" s="469"/>
      <c r="BEG70" s="469"/>
      <c r="BEH70" s="469"/>
      <c r="BEI70" s="469"/>
      <c r="BEJ70" s="469"/>
      <c r="BEK70" s="469"/>
      <c r="BEL70" s="469"/>
      <c r="BEM70" s="469"/>
      <c r="BEN70" s="469"/>
      <c r="BEO70" s="469"/>
      <c r="BEP70" s="469"/>
      <c r="BEQ70" s="469"/>
      <c r="BER70" s="469"/>
      <c r="BES70" s="469"/>
      <c r="BET70" s="469"/>
      <c r="BEU70" s="469"/>
      <c r="BEV70" s="469"/>
      <c r="BEW70" s="469"/>
      <c r="BEX70" s="469"/>
      <c r="BEY70" s="469"/>
      <c r="BEZ70" s="469"/>
      <c r="BFA70" s="469"/>
      <c r="BFB70" s="469"/>
      <c r="BFC70" s="469"/>
      <c r="BFD70" s="469"/>
      <c r="BFE70" s="469"/>
      <c r="BFF70" s="469"/>
      <c r="BFG70" s="469"/>
      <c r="BFH70" s="469"/>
      <c r="BFI70" s="469"/>
      <c r="BFJ70" s="469"/>
      <c r="BFK70" s="469"/>
      <c r="BFL70" s="469"/>
      <c r="BFM70" s="469"/>
      <c r="BFN70" s="469"/>
      <c r="BFO70" s="469"/>
      <c r="BFP70" s="469"/>
      <c r="BFQ70" s="469"/>
      <c r="BFR70" s="469"/>
      <c r="BFS70" s="469"/>
      <c r="BFT70" s="469"/>
      <c r="BFU70" s="469"/>
      <c r="BFV70" s="469"/>
      <c r="BFW70" s="469"/>
      <c r="BFX70" s="469"/>
      <c r="BFY70" s="469"/>
      <c r="BFZ70" s="469"/>
      <c r="BGA70" s="469"/>
      <c r="BGB70" s="469"/>
      <c r="BGC70" s="469"/>
      <c r="BGD70" s="469"/>
      <c r="BGE70" s="469"/>
      <c r="BGF70" s="469"/>
      <c r="BGG70" s="469"/>
      <c r="BGH70" s="469"/>
      <c r="BGI70" s="469"/>
      <c r="BGJ70" s="469"/>
      <c r="BGK70" s="469"/>
      <c r="BGL70" s="469"/>
      <c r="BGM70" s="469"/>
      <c r="BGN70" s="469"/>
      <c r="BGO70" s="469"/>
      <c r="BGP70" s="469"/>
      <c r="BGQ70" s="469"/>
      <c r="BGR70" s="469"/>
      <c r="BGS70" s="469"/>
      <c r="BGT70" s="469"/>
      <c r="BGU70" s="469"/>
      <c r="BGV70" s="469"/>
      <c r="BGW70" s="469"/>
      <c r="BGX70" s="469"/>
      <c r="BGY70" s="469"/>
      <c r="BGZ70" s="469"/>
      <c r="BHA70" s="469"/>
      <c r="BHB70" s="469"/>
      <c r="BHC70" s="469"/>
      <c r="BHD70" s="469"/>
      <c r="BHE70" s="469"/>
      <c r="BHF70" s="469"/>
      <c r="BHG70" s="469"/>
      <c r="BHH70" s="469"/>
      <c r="BHI70" s="469"/>
      <c r="BHJ70" s="469"/>
      <c r="BHK70" s="469"/>
      <c r="BHL70" s="469"/>
      <c r="BHM70" s="469"/>
      <c r="BHN70" s="469"/>
      <c r="BHO70" s="469"/>
      <c r="BHP70" s="469"/>
      <c r="BHQ70" s="469"/>
      <c r="BHR70" s="469"/>
      <c r="BHS70" s="469"/>
      <c r="BHT70" s="469"/>
      <c r="BHU70" s="469"/>
      <c r="BHV70" s="469"/>
      <c r="BHW70" s="469"/>
      <c r="BHX70" s="469"/>
      <c r="BHY70" s="469"/>
      <c r="BHZ70" s="469"/>
      <c r="BIA70" s="469"/>
      <c r="BIB70" s="469"/>
      <c r="BIC70" s="469"/>
      <c r="BID70" s="469"/>
      <c r="BIE70" s="469"/>
      <c r="BIF70" s="469"/>
      <c r="BIG70" s="469"/>
      <c r="BIH70" s="469"/>
      <c r="BII70" s="469"/>
      <c r="BIJ70" s="469"/>
      <c r="BIK70" s="469"/>
      <c r="BIL70" s="469"/>
      <c r="BIM70" s="469"/>
      <c r="BIN70" s="469"/>
      <c r="BIO70" s="469"/>
      <c r="BIP70" s="469"/>
      <c r="BIQ70" s="469"/>
      <c r="BIR70" s="469"/>
      <c r="BIS70" s="469"/>
      <c r="BIT70" s="469"/>
      <c r="BIU70" s="469"/>
      <c r="BIV70" s="469"/>
      <c r="BIW70" s="469"/>
      <c r="BIX70" s="469"/>
      <c r="BIY70" s="469"/>
      <c r="BIZ70" s="469"/>
      <c r="BJA70" s="469"/>
      <c r="BJB70" s="469"/>
      <c r="BJC70" s="469"/>
      <c r="BJD70" s="469"/>
      <c r="BJE70" s="469"/>
      <c r="BJF70" s="469"/>
      <c r="BJG70" s="469"/>
      <c r="BJH70" s="469"/>
      <c r="BJI70" s="469"/>
      <c r="BJJ70" s="469"/>
      <c r="BJK70" s="469"/>
      <c r="BJL70" s="469"/>
      <c r="BJM70" s="469"/>
      <c r="BJN70" s="469"/>
      <c r="BJO70" s="469"/>
      <c r="BJP70" s="469"/>
      <c r="BJQ70" s="469"/>
      <c r="BJR70" s="469"/>
      <c r="BJS70" s="469"/>
      <c r="BJT70" s="469"/>
      <c r="BJU70" s="469"/>
      <c r="BJV70" s="469"/>
      <c r="BJW70" s="469"/>
      <c r="BJX70" s="469"/>
      <c r="BJY70" s="469"/>
      <c r="BJZ70" s="469"/>
      <c r="BKA70" s="469"/>
      <c r="BKB70" s="469"/>
      <c r="BKC70" s="469"/>
      <c r="BKD70" s="469"/>
      <c r="BKE70" s="469"/>
      <c r="BKF70" s="469"/>
      <c r="BKG70" s="469"/>
      <c r="BKH70" s="469"/>
      <c r="BKI70" s="469"/>
      <c r="BKJ70" s="469"/>
      <c r="BKK70" s="469"/>
      <c r="BKL70" s="469"/>
      <c r="BKM70" s="469"/>
      <c r="BKN70" s="469"/>
      <c r="BKO70" s="469"/>
      <c r="BKP70" s="469"/>
      <c r="BKQ70" s="469"/>
      <c r="BKR70" s="469"/>
      <c r="BKS70" s="469"/>
      <c r="BKT70" s="469"/>
      <c r="BKU70" s="469"/>
      <c r="BKV70" s="469"/>
      <c r="BKW70" s="469"/>
      <c r="BKX70" s="469"/>
      <c r="BKY70" s="469"/>
      <c r="BKZ70" s="469"/>
      <c r="BLA70" s="469"/>
      <c r="BLB70" s="469"/>
      <c r="BLC70" s="469"/>
      <c r="BLD70" s="469"/>
      <c r="BLE70" s="469"/>
      <c r="BLF70" s="469"/>
      <c r="BLG70" s="469"/>
      <c r="BLH70" s="469"/>
      <c r="BLI70" s="469"/>
      <c r="BLJ70" s="469"/>
      <c r="BLK70" s="469"/>
      <c r="BLL70" s="469"/>
      <c r="BLM70" s="469"/>
      <c r="BLN70" s="469"/>
      <c r="BLO70" s="469"/>
      <c r="BLP70" s="469"/>
      <c r="BLQ70" s="469"/>
      <c r="BLR70" s="469"/>
      <c r="BLS70" s="469"/>
      <c r="BLT70" s="469"/>
      <c r="BLU70" s="469"/>
      <c r="BLV70" s="469"/>
      <c r="BLW70" s="469"/>
      <c r="BLX70" s="469"/>
      <c r="BLY70" s="469"/>
      <c r="BLZ70" s="469"/>
      <c r="BMA70" s="469"/>
      <c r="BMB70" s="469"/>
      <c r="BMC70" s="469"/>
      <c r="BMD70" s="469"/>
      <c r="BME70" s="469"/>
      <c r="BMF70" s="469"/>
      <c r="BMG70" s="469"/>
      <c r="BMH70" s="469"/>
      <c r="BMI70" s="469"/>
      <c r="BMJ70" s="469"/>
      <c r="BMK70" s="469"/>
      <c r="BML70" s="469"/>
      <c r="BMM70" s="469"/>
      <c r="BMN70" s="469"/>
      <c r="BMO70" s="469"/>
      <c r="BMP70" s="469"/>
      <c r="BMQ70" s="469"/>
      <c r="BMR70" s="469"/>
      <c r="BMS70" s="469"/>
      <c r="BMT70" s="469"/>
      <c r="BMU70" s="469"/>
      <c r="BMV70" s="469"/>
      <c r="BMW70" s="469"/>
      <c r="BMX70" s="469"/>
      <c r="BMY70" s="469"/>
      <c r="BMZ70" s="469"/>
      <c r="BNA70" s="469"/>
      <c r="BNB70" s="469"/>
      <c r="BNC70" s="469"/>
      <c r="BND70" s="469"/>
      <c r="BNE70" s="469"/>
      <c r="BNF70" s="469"/>
      <c r="BNG70" s="469"/>
      <c r="BNH70" s="469"/>
      <c r="BNI70" s="469"/>
      <c r="BNJ70" s="469"/>
      <c r="BNK70" s="469"/>
      <c r="BNL70" s="469"/>
      <c r="BNM70" s="469"/>
      <c r="BNN70" s="469"/>
      <c r="BNO70" s="469"/>
      <c r="BNP70" s="469"/>
      <c r="BNQ70" s="469"/>
      <c r="BNR70" s="469"/>
      <c r="BNS70" s="469"/>
      <c r="BNT70" s="469"/>
      <c r="BNU70" s="469"/>
      <c r="BNV70" s="469"/>
      <c r="BNW70" s="469"/>
      <c r="BNX70" s="469"/>
      <c r="BNY70" s="469"/>
      <c r="BNZ70" s="469"/>
      <c r="BOA70" s="469"/>
      <c r="BOB70" s="469"/>
      <c r="BOC70" s="469"/>
      <c r="BOD70" s="469"/>
      <c r="BOE70" s="469"/>
      <c r="BOF70" s="469"/>
      <c r="BOG70" s="469"/>
      <c r="BOH70" s="469"/>
      <c r="BOI70" s="469"/>
      <c r="BOJ70" s="469"/>
      <c r="BOK70" s="469"/>
      <c r="BOL70" s="469"/>
      <c r="BOM70" s="469"/>
      <c r="BON70" s="469"/>
      <c r="BOO70" s="469"/>
      <c r="BOP70" s="469"/>
      <c r="BOQ70" s="469"/>
      <c r="BOR70" s="469"/>
      <c r="BOS70" s="469"/>
      <c r="BOT70" s="469"/>
      <c r="BOU70" s="469"/>
      <c r="BOV70" s="469"/>
      <c r="BOW70" s="469"/>
      <c r="BOX70" s="469"/>
      <c r="BOY70" s="469"/>
      <c r="BOZ70" s="469"/>
      <c r="BPA70" s="469"/>
      <c r="BPB70" s="469"/>
      <c r="BPC70" s="469"/>
      <c r="BPD70" s="469"/>
      <c r="BPE70" s="469"/>
      <c r="BPF70" s="469"/>
      <c r="BPG70" s="469"/>
      <c r="BPH70" s="469"/>
      <c r="BPI70" s="469"/>
      <c r="BPJ70" s="469"/>
      <c r="BPK70" s="469"/>
      <c r="BPL70" s="469"/>
      <c r="BPM70" s="469"/>
      <c r="BPN70" s="469"/>
      <c r="BPO70" s="469"/>
      <c r="BPP70" s="469"/>
      <c r="BPQ70" s="469"/>
      <c r="BPR70" s="469"/>
      <c r="BPS70" s="469"/>
      <c r="BPT70" s="469"/>
      <c r="BPU70" s="469"/>
      <c r="BPV70" s="469"/>
      <c r="BPW70" s="469"/>
      <c r="BPX70" s="469"/>
      <c r="BPY70" s="469"/>
      <c r="BPZ70" s="469"/>
      <c r="BQA70" s="469"/>
      <c r="BQB70" s="469"/>
      <c r="BQC70" s="469"/>
      <c r="BQD70" s="469"/>
      <c r="BQE70" s="469"/>
      <c r="BQF70" s="469"/>
      <c r="BQG70" s="469"/>
      <c r="BQH70" s="469"/>
      <c r="BQI70" s="469"/>
      <c r="BQJ70" s="469"/>
      <c r="BQK70" s="469"/>
      <c r="BQL70" s="469"/>
      <c r="BQM70" s="469"/>
      <c r="BQN70" s="469"/>
      <c r="BQO70" s="469"/>
      <c r="BQP70" s="469"/>
      <c r="BQQ70" s="469"/>
      <c r="BQR70" s="469"/>
      <c r="BQS70" s="469"/>
      <c r="BQT70" s="469"/>
      <c r="BQU70" s="469"/>
      <c r="BQV70" s="469"/>
      <c r="BQW70" s="469"/>
      <c r="BQX70" s="469"/>
      <c r="BQY70" s="469"/>
      <c r="BQZ70" s="469"/>
      <c r="BRA70" s="469"/>
      <c r="BRB70" s="469"/>
      <c r="BRC70" s="469"/>
      <c r="BRD70" s="469"/>
      <c r="BRE70" s="469"/>
      <c r="BRF70" s="469"/>
      <c r="BRG70" s="469"/>
      <c r="BRH70" s="469"/>
      <c r="BRI70" s="469"/>
      <c r="BRJ70" s="469"/>
      <c r="BRK70" s="469"/>
      <c r="BRL70" s="469"/>
      <c r="BRM70" s="469"/>
      <c r="BRN70" s="469"/>
      <c r="BRO70" s="469"/>
      <c r="BRP70" s="469"/>
      <c r="BRQ70" s="469"/>
      <c r="BRR70" s="469"/>
      <c r="BRS70" s="469"/>
      <c r="BRT70" s="469"/>
      <c r="BRU70" s="469"/>
      <c r="BRV70" s="469"/>
      <c r="BRW70" s="469"/>
      <c r="BRX70" s="469"/>
      <c r="BRY70" s="469"/>
      <c r="BRZ70" s="469"/>
      <c r="BSA70" s="469"/>
      <c r="BSB70" s="469"/>
      <c r="BSC70" s="469"/>
      <c r="BSD70" s="469"/>
      <c r="BSE70" s="469"/>
      <c r="BSF70" s="469"/>
      <c r="BSG70" s="469"/>
      <c r="BSH70" s="469"/>
      <c r="BSI70" s="469"/>
      <c r="BSJ70" s="469"/>
      <c r="BSK70" s="469"/>
      <c r="BSL70" s="469"/>
      <c r="BSM70" s="469"/>
      <c r="BSN70" s="469"/>
      <c r="BSO70" s="469"/>
      <c r="BSP70" s="469"/>
      <c r="BSQ70" s="469"/>
      <c r="BSR70" s="469"/>
      <c r="BSS70" s="469"/>
      <c r="BST70" s="469"/>
      <c r="BSU70" s="469"/>
      <c r="BSV70" s="469"/>
      <c r="BSW70" s="469"/>
      <c r="BSX70" s="469"/>
      <c r="BSY70" s="469"/>
      <c r="BSZ70" s="469"/>
      <c r="BTA70" s="469"/>
      <c r="BTB70" s="469"/>
      <c r="BTC70" s="469"/>
      <c r="BTD70" s="469"/>
      <c r="BTE70" s="469"/>
      <c r="BTF70" s="469"/>
      <c r="BTG70" s="469"/>
      <c r="BTH70" s="469"/>
      <c r="BTI70" s="469"/>
      <c r="BTJ70" s="469"/>
      <c r="BTK70" s="469"/>
      <c r="BTL70" s="469"/>
      <c r="BTM70" s="469"/>
      <c r="BTN70" s="469"/>
      <c r="BTO70" s="469"/>
      <c r="BTP70" s="469"/>
      <c r="BTQ70" s="469"/>
      <c r="BTR70" s="469"/>
      <c r="BTS70" s="469"/>
      <c r="BTT70" s="469"/>
      <c r="BTU70" s="469"/>
      <c r="BTV70" s="469"/>
      <c r="BTW70" s="469"/>
      <c r="BTX70" s="469"/>
      <c r="BTY70" s="469"/>
      <c r="BTZ70" s="469"/>
      <c r="BUA70" s="469"/>
      <c r="BUB70" s="469"/>
      <c r="BUC70" s="469"/>
      <c r="BUD70" s="469"/>
      <c r="BUE70" s="469"/>
      <c r="BUF70" s="469"/>
      <c r="BUG70" s="469"/>
      <c r="BUH70" s="469"/>
      <c r="BUI70" s="469"/>
      <c r="BUJ70" s="469"/>
      <c r="BUK70" s="469"/>
      <c r="BUL70" s="469"/>
      <c r="BUM70" s="469"/>
      <c r="BUN70" s="469"/>
      <c r="BUO70" s="469"/>
      <c r="BUP70" s="469"/>
      <c r="BUQ70" s="469"/>
      <c r="BUR70" s="469"/>
      <c r="BUS70" s="469"/>
      <c r="BUT70" s="469"/>
      <c r="BUU70" s="469"/>
      <c r="BUV70" s="469"/>
      <c r="BUW70" s="469"/>
      <c r="BUX70" s="469"/>
      <c r="BUY70" s="469"/>
      <c r="BUZ70" s="469"/>
      <c r="BVA70" s="469"/>
      <c r="BVB70" s="469"/>
      <c r="BVC70" s="469"/>
      <c r="BVD70" s="469"/>
      <c r="BVE70" s="469"/>
      <c r="BVF70" s="469"/>
      <c r="BVG70" s="469"/>
      <c r="BVH70" s="469"/>
      <c r="BVI70" s="469"/>
      <c r="BVJ70" s="469"/>
      <c r="BVK70" s="469"/>
      <c r="BVL70" s="469"/>
      <c r="BVM70" s="469"/>
      <c r="BVN70" s="469"/>
      <c r="BVO70" s="469"/>
      <c r="BVP70" s="469"/>
      <c r="BVQ70" s="469"/>
      <c r="BVR70" s="469"/>
      <c r="BVS70" s="469"/>
      <c r="BVT70" s="469"/>
      <c r="BVU70" s="469"/>
      <c r="BVV70" s="469"/>
      <c r="BVW70" s="469"/>
      <c r="BVX70" s="469"/>
      <c r="BVY70" s="469"/>
      <c r="BVZ70" s="469"/>
      <c r="BWA70" s="469"/>
      <c r="BWB70" s="469"/>
      <c r="BWC70" s="469"/>
      <c r="BWD70" s="469"/>
      <c r="BWE70" s="469"/>
      <c r="BWF70" s="469"/>
      <c r="BWG70" s="469"/>
      <c r="BWH70" s="469"/>
      <c r="BWI70" s="469"/>
      <c r="BWJ70" s="469"/>
      <c r="BWK70" s="469"/>
      <c r="BWL70" s="469"/>
      <c r="BWM70" s="469"/>
      <c r="BWN70" s="469"/>
      <c r="BWO70" s="469"/>
      <c r="BWP70" s="469"/>
      <c r="BWQ70" s="469"/>
      <c r="BWR70" s="469"/>
      <c r="BWS70" s="469"/>
      <c r="BWT70" s="469"/>
      <c r="BWU70" s="469"/>
      <c r="BWV70" s="469"/>
      <c r="BWW70" s="469"/>
      <c r="BWX70" s="469"/>
      <c r="BWY70" s="469"/>
      <c r="BWZ70" s="469"/>
      <c r="BXA70" s="469"/>
      <c r="BXB70" s="469"/>
      <c r="BXC70" s="469"/>
      <c r="BXD70" s="469"/>
      <c r="BXE70" s="469"/>
      <c r="BXF70" s="469"/>
      <c r="BXG70" s="469"/>
      <c r="BXH70" s="469"/>
      <c r="BXI70" s="469"/>
      <c r="BXJ70" s="469"/>
      <c r="BXK70" s="469"/>
      <c r="BXL70" s="469"/>
      <c r="BXM70" s="469"/>
      <c r="BXN70" s="469"/>
      <c r="BXO70" s="469"/>
      <c r="BXP70" s="469"/>
      <c r="BXQ70" s="469"/>
      <c r="BXR70" s="469"/>
      <c r="BXS70" s="469"/>
      <c r="BXT70" s="469"/>
      <c r="BXU70" s="469"/>
      <c r="BXV70" s="469"/>
      <c r="BXW70" s="469"/>
      <c r="BXX70" s="469"/>
      <c r="BXY70" s="469"/>
      <c r="BXZ70" s="469"/>
      <c r="BYA70" s="469"/>
      <c r="BYB70" s="469"/>
      <c r="BYC70" s="469"/>
      <c r="BYD70" s="469"/>
      <c r="BYE70" s="469"/>
      <c r="BYF70" s="469"/>
      <c r="BYG70" s="469"/>
      <c r="BYH70" s="469"/>
      <c r="BYI70" s="469"/>
      <c r="BYJ70" s="469"/>
      <c r="BYK70" s="469"/>
      <c r="BYL70" s="469"/>
      <c r="BYM70" s="469"/>
      <c r="BYN70" s="469"/>
      <c r="BYO70" s="469"/>
      <c r="BYP70" s="469"/>
      <c r="BYQ70" s="469"/>
      <c r="BYR70" s="469"/>
      <c r="BYS70" s="469"/>
      <c r="BYT70" s="469"/>
      <c r="BYU70" s="469"/>
      <c r="BYV70" s="469"/>
      <c r="BYW70" s="469"/>
      <c r="BYX70" s="469"/>
      <c r="BYY70" s="469"/>
      <c r="BYZ70" s="469"/>
      <c r="BZA70" s="469"/>
      <c r="BZB70" s="469"/>
      <c r="BZC70" s="469"/>
      <c r="BZD70" s="469"/>
      <c r="BZE70" s="469"/>
      <c r="BZF70" s="469"/>
      <c r="BZG70" s="469"/>
      <c r="BZH70" s="469"/>
      <c r="BZI70" s="469"/>
      <c r="BZJ70" s="469"/>
      <c r="BZK70" s="469"/>
      <c r="BZL70" s="469"/>
      <c r="BZM70" s="469"/>
      <c r="BZN70" s="469"/>
      <c r="BZO70" s="469"/>
      <c r="BZP70" s="469"/>
      <c r="BZQ70" s="469"/>
      <c r="BZR70" s="469"/>
      <c r="BZS70" s="469"/>
      <c r="BZT70" s="469"/>
      <c r="BZU70" s="469"/>
      <c r="BZV70" s="469"/>
      <c r="BZW70" s="469"/>
      <c r="BZX70" s="469"/>
      <c r="BZY70" s="469"/>
      <c r="BZZ70" s="469"/>
      <c r="CAA70" s="469"/>
      <c r="CAB70" s="469"/>
      <c r="CAC70" s="469"/>
      <c r="CAD70" s="469"/>
      <c r="CAE70" s="469"/>
      <c r="CAF70" s="469"/>
      <c r="CAG70" s="469"/>
      <c r="CAH70" s="469"/>
      <c r="CAI70" s="469"/>
      <c r="CAJ70" s="469"/>
      <c r="CAK70" s="469"/>
      <c r="CAL70" s="469"/>
      <c r="CAM70" s="469"/>
      <c r="CAN70" s="469"/>
      <c r="CAO70" s="469"/>
      <c r="CAP70" s="469"/>
      <c r="CAQ70" s="469"/>
      <c r="CAR70" s="469"/>
      <c r="CAS70" s="469"/>
      <c r="CAT70" s="469"/>
      <c r="CAU70" s="469"/>
      <c r="CAV70" s="469"/>
      <c r="CAW70" s="469"/>
      <c r="CAX70" s="469"/>
      <c r="CAY70" s="469"/>
      <c r="CAZ70" s="469"/>
      <c r="CBA70" s="469"/>
      <c r="CBB70" s="469"/>
      <c r="CBC70" s="469"/>
      <c r="CBD70" s="469"/>
      <c r="CBE70" s="469"/>
      <c r="CBF70" s="469"/>
      <c r="CBG70" s="469"/>
      <c r="CBH70" s="469"/>
      <c r="CBI70" s="469"/>
      <c r="CBJ70" s="469"/>
      <c r="CBK70" s="469"/>
      <c r="CBL70" s="469"/>
      <c r="CBM70" s="469"/>
      <c r="CBN70" s="469"/>
      <c r="CBO70" s="469"/>
      <c r="CBP70" s="469"/>
      <c r="CBQ70" s="469"/>
      <c r="CBR70" s="469"/>
      <c r="CBS70" s="469"/>
      <c r="CBT70" s="469"/>
      <c r="CBU70" s="469"/>
      <c r="CBV70" s="469"/>
      <c r="CBW70" s="469"/>
      <c r="CBX70" s="469"/>
      <c r="CBY70" s="469"/>
      <c r="CBZ70" s="469"/>
      <c r="CCA70" s="469"/>
      <c r="CCB70" s="469"/>
      <c r="CCC70" s="469"/>
      <c r="CCD70" s="469"/>
      <c r="CCE70" s="469"/>
      <c r="CCF70" s="469"/>
      <c r="CCG70" s="469"/>
      <c r="CCH70" s="469"/>
      <c r="CCI70" s="469"/>
      <c r="CCJ70" s="469"/>
      <c r="CCK70" s="469"/>
      <c r="CCL70" s="469"/>
      <c r="CCM70" s="469"/>
      <c r="CCN70" s="469"/>
      <c r="CCO70" s="469"/>
      <c r="CCP70" s="469"/>
      <c r="CCQ70" s="469"/>
      <c r="CCR70" s="469"/>
      <c r="CCS70" s="469"/>
      <c r="CCT70" s="469"/>
      <c r="CCU70" s="469"/>
      <c r="CCV70" s="469"/>
      <c r="CCW70" s="469"/>
      <c r="CCX70" s="469"/>
      <c r="CCY70" s="469"/>
      <c r="CCZ70" s="469"/>
      <c r="CDA70" s="469"/>
      <c r="CDB70" s="469"/>
      <c r="CDC70" s="469"/>
      <c r="CDD70" s="469"/>
      <c r="CDE70" s="469"/>
      <c r="CDF70" s="469"/>
      <c r="CDG70" s="469"/>
      <c r="CDH70" s="469"/>
      <c r="CDI70" s="469"/>
      <c r="CDJ70" s="469"/>
      <c r="CDK70" s="469"/>
      <c r="CDL70" s="469"/>
      <c r="CDM70" s="469"/>
      <c r="CDN70" s="469"/>
      <c r="CDO70" s="469"/>
      <c r="CDP70" s="469"/>
      <c r="CDQ70" s="469"/>
      <c r="CDR70" s="469"/>
      <c r="CDS70" s="469"/>
      <c r="CDT70" s="469"/>
      <c r="CDU70" s="469"/>
      <c r="CDV70" s="469"/>
      <c r="CDW70" s="469"/>
      <c r="CDX70" s="469"/>
      <c r="CDY70" s="469"/>
      <c r="CDZ70" s="469"/>
      <c r="CEA70" s="469"/>
      <c r="CEB70" s="469"/>
      <c r="CEC70" s="469"/>
      <c r="CED70" s="469"/>
      <c r="CEE70" s="469"/>
      <c r="CEF70" s="469"/>
      <c r="CEG70" s="469"/>
      <c r="CEH70" s="469"/>
      <c r="CEI70" s="469"/>
      <c r="CEJ70" s="469"/>
      <c r="CEK70" s="469"/>
      <c r="CEL70" s="469"/>
      <c r="CEM70" s="469"/>
      <c r="CEN70" s="469"/>
      <c r="CEO70" s="469"/>
      <c r="CEP70" s="469"/>
      <c r="CEQ70" s="469"/>
      <c r="CER70" s="469"/>
      <c r="CES70" s="469"/>
      <c r="CET70" s="469"/>
      <c r="CEU70" s="469"/>
      <c r="CEV70" s="469"/>
      <c r="CEW70" s="469"/>
      <c r="CEX70" s="469"/>
      <c r="CEY70" s="469"/>
      <c r="CEZ70" s="469"/>
      <c r="CFA70" s="469"/>
      <c r="CFB70" s="469"/>
      <c r="CFC70" s="469"/>
      <c r="CFD70" s="469"/>
      <c r="CFE70" s="469"/>
      <c r="CFF70" s="469"/>
      <c r="CFG70" s="469"/>
      <c r="CFH70" s="469"/>
      <c r="CFI70" s="469"/>
      <c r="CFJ70" s="469"/>
      <c r="CFK70" s="469"/>
      <c r="CFL70" s="469"/>
      <c r="CFM70" s="469"/>
      <c r="CFN70" s="469"/>
      <c r="CFO70" s="469"/>
      <c r="CFP70" s="469"/>
      <c r="CFQ70" s="469"/>
      <c r="CFR70" s="469"/>
      <c r="CFS70" s="469"/>
      <c r="CFT70" s="469"/>
      <c r="CFU70" s="469"/>
      <c r="CFV70" s="469"/>
      <c r="CFW70" s="469"/>
      <c r="CFX70" s="469"/>
      <c r="CFY70" s="469"/>
      <c r="CFZ70" s="469"/>
      <c r="CGA70" s="469"/>
      <c r="CGB70" s="469"/>
      <c r="CGC70" s="469"/>
      <c r="CGD70" s="469"/>
      <c r="CGE70" s="469"/>
      <c r="CGF70" s="469"/>
      <c r="CGG70" s="469"/>
      <c r="CGH70" s="469"/>
      <c r="CGI70" s="469"/>
      <c r="CGJ70" s="469"/>
      <c r="CGK70" s="469"/>
      <c r="CGL70" s="469"/>
      <c r="CGM70" s="469"/>
      <c r="CGN70" s="469"/>
      <c r="CGO70" s="469"/>
      <c r="CGP70" s="469"/>
      <c r="CGQ70" s="469"/>
      <c r="CGR70" s="469"/>
      <c r="CGS70" s="469"/>
      <c r="CGT70" s="469"/>
      <c r="CGU70" s="469"/>
      <c r="CGV70" s="469"/>
      <c r="CGW70" s="469"/>
      <c r="CGX70" s="469"/>
      <c r="CGY70" s="469"/>
      <c r="CGZ70" s="469"/>
      <c r="CHA70" s="469"/>
      <c r="CHB70" s="469"/>
      <c r="CHC70" s="469"/>
      <c r="CHD70" s="469"/>
      <c r="CHE70" s="469"/>
      <c r="CHF70" s="469"/>
      <c r="CHG70" s="469"/>
      <c r="CHH70" s="469"/>
      <c r="CHI70" s="469"/>
      <c r="CHJ70" s="469"/>
      <c r="CHK70" s="469"/>
      <c r="CHL70" s="469"/>
      <c r="CHM70" s="469"/>
      <c r="CHN70" s="469"/>
      <c r="CHO70" s="469"/>
      <c r="CHP70" s="469"/>
      <c r="CHQ70" s="469"/>
      <c r="CHR70" s="469"/>
      <c r="CHS70" s="469"/>
      <c r="CHT70" s="469"/>
      <c r="CHU70" s="469"/>
      <c r="CHV70" s="469"/>
      <c r="CHW70" s="469"/>
      <c r="CHX70" s="469"/>
      <c r="CHY70" s="469"/>
      <c r="CHZ70" s="469"/>
      <c r="CIA70" s="469"/>
      <c r="CIB70" s="469"/>
      <c r="CIC70" s="469"/>
      <c r="CID70" s="469"/>
      <c r="CIE70" s="469"/>
      <c r="CIF70" s="469"/>
      <c r="CIG70" s="469"/>
      <c r="CIH70" s="469"/>
      <c r="CII70" s="469"/>
      <c r="CIJ70" s="469"/>
      <c r="CIK70" s="469"/>
      <c r="CIL70" s="469"/>
      <c r="CIM70" s="469"/>
      <c r="CIN70" s="469"/>
      <c r="CIO70" s="469"/>
      <c r="CIP70" s="469"/>
      <c r="CIQ70" s="469"/>
      <c r="CIR70" s="469"/>
      <c r="CIS70" s="469"/>
      <c r="CIT70" s="469"/>
      <c r="CIU70" s="469"/>
      <c r="CIV70" s="469"/>
      <c r="CIW70" s="469"/>
      <c r="CIX70" s="469"/>
      <c r="CIY70" s="469"/>
      <c r="CIZ70" s="469"/>
      <c r="CJA70" s="469"/>
      <c r="CJB70" s="469"/>
      <c r="CJC70" s="469"/>
      <c r="CJD70" s="469"/>
      <c r="CJE70" s="469"/>
      <c r="CJF70" s="469"/>
      <c r="CJG70" s="469"/>
      <c r="CJH70" s="469"/>
      <c r="CJI70" s="469"/>
      <c r="CJJ70" s="469"/>
      <c r="CJK70" s="469"/>
      <c r="CJL70" s="469"/>
      <c r="CJM70" s="469"/>
      <c r="CJN70" s="469"/>
      <c r="CJO70" s="469"/>
      <c r="CJP70" s="469"/>
      <c r="CJQ70" s="469"/>
      <c r="CJR70" s="469"/>
      <c r="CJS70" s="469"/>
      <c r="CJT70" s="469"/>
      <c r="CJU70" s="469"/>
      <c r="CJV70" s="469"/>
      <c r="CJW70" s="469"/>
      <c r="CJX70" s="469"/>
      <c r="CJY70" s="469"/>
      <c r="CJZ70" s="469"/>
      <c r="CKA70" s="469"/>
      <c r="CKB70" s="469"/>
      <c r="CKC70" s="469"/>
      <c r="CKD70" s="469"/>
      <c r="CKE70" s="469"/>
      <c r="CKF70" s="469"/>
      <c r="CKG70" s="469"/>
      <c r="CKH70" s="469"/>
      <c r="CKI70" s="469"/>
      <c r="CKJ70" s="469"/>
      <c r="CKK70" s="469"/>
      <c r="CKL70" s="469"/>
      <c r="CKM70" s="469"/>
      <c r="CKN70" s="469"/>
      <c r="CKO70" s="469"/>
      <c r="CKP70" s="469"/>
      <c r="CKQ70" s="469"/>
      <c r="CKR70" s="469"/>
      <c r="CKS70" s="469"/>
      <c r="CKT70" s="469"/>
      <c r="CKU70" s="469"/>
      <c r="CKV70" s="469"/>
      <c r="CKW70" s="469"/>
      <c r="CKX70" s="469"/>
      <c r="CKY70" s="469"/>
      <c r="CKZ70" s="469"/>
      <c r="CLA70" s="469"/>
      <c r="CLB70" s="469"/>
      <c r="CLC70" s="469"/>
      <c r="CLD70" s="469"/>
      <c r="CLE70" s="469"/>
      <c r="CLF70" s="469"/>
      <c r="CLG70" s="469"/>
      <c r="CLH70" s="469"/>
      <c r="CLI70" s="469"/>
      <c r="CLJ70" s="469"/>
      <c r="CLK70" s="469"/>
      <c r="CLL70" s="469"/>
      <c r="CLM70" s="469"/>
      <c r="CLN70" s="469"/>
      <c r="CLO70" s="469"/>
      <c r="CLP70" s="469"/>
      <c r="CLQ70" s="469"/>
      <c r="CLR70" s="469"/>
      <c r="CLS70" s="469"/>
      <c r="CLT70" s="469"/>
      <c r="CLU70" s="469"/>
      <c r="CLV70" s="469"/>
      <c r="CLW70" s="469"/>
      <c r="CLX70" s="469"/>
      <c r="CLY70" s="469"/>
      <c r="CLZ70" s="469"/>
      <c r="CMA70" s="469"/>
      <c r="CMB70" s="469"/>
      <c r="CMC70" s="469"/>
      <c r="CMD70" s="469"/>
      <c r="CME70" s="469"/>
      <c r="CMF70" s="469"/>
      <c r="CMG70" s="469"/>
      <c r="CMH70" s="469"/>
      <c r="CMI70" s="469"/>
      <c r="CMJ70" s="469"/>
      <c r="CMK70" s="469"/>
      <c r="CML70" s="469"/>
      <c r="CMM70" s="469"/>
      <c r="CMN70" s="469"/>
      <c r="CMO70" s="469"/>
      <c r="CMP70" s="469"/>
      <c r="CMQ70" s="469"/>
      <c r="CMR70" s="469"/>
      <c r="CMS70" s="469"/>
      <c r="CMT70" s="469"/>
      <c r="CMU70" s="469"/>
      <c r="CMV70" s="469"/>
      <c r="CMW70" s="469"/>
      <c r="CMX70" s="469"/>
      <c r="CMY70" s="469"/>
      <c r="CMZ70" s="469"/>
      <c r="CNA70" s="469"/>
      <c r="CNB70" s="469"/>
      <c r="CNC70" s="469"/>
      <c r="CND70" s="469"/>
      <c r="CNE70" s="469"/>
      <c r="CNF70" s="469"/>
      <c r="CNG70" s="469"/>
      <c r="CNH70" s="469"/>
      <c r="CNI70" s="469"/>
      <c r="CNJ70" s="469"/>
      <c r="CNK70" s="469"/>
      <c r="CNL70" s="469"/>
      <c r="CNM70" s="469"/>
      <c r="CNN70" s="469"/>
      <c r="CNO70" s="469"/>
      <c r="CNP70" s="469"/>
      <c r="CNQ70" s="469"/>
      <c r="CNR70" s="469"/>
      <c r="CNS70" s="469"/>
      <c r="CNT70" s="469"/>
      <c r="CNU70" s="469"/>
      <c r="CNV70" s="469"/>
      <c r="CNW70" s="469"/>
      <c r="CNX70" s="469"/>
      <c r="CNY70" s="469"/>
      <c r="CNZ70" s="469"/>
      <c r="COA70" s="469"/>
      <c r="COB70" s="469"/>
      <c r="COC70" s="469"/>
      <c r="COD70" s="469"/>
      <c r="COE70" s="469"/>
      <c r="COF70" s="469"/>
      <c r="COG70" s="469"/>
      <c r="COH70" s="469"/>
      <c r="COI70" s="469"/>
      <c r="COJ70" s="469"/>
      <c r="COK70" s="469"/>
      <c r="COL70" s="469"/>
      <c r="COM70" s="469"/>
      <c r="CON70" s="469"/>
      <c r="COO70" s="469"/>
      <c r="COP70" s="469"/>
      <c r="COQ70" s="469"/>
      <c r="COR70" s="469"/>
      <c r="COS70" s="469"/>
      <c r="COT70" s="469"/>
      <c r="COU70" s="469"/>
      <c r="COV70" s="469"/>
      <c r="COW70" s="469"/>
      <c r="COX70" s="469"/>
      <c r="COY70" s="469"/>
      <c r="COZ70" s="469"/>
      <c r="CPA70" s="469"/>
      <c r="CPB70" s="469"/>
      <c r="CPC70" s="469"/>
      <c r="CPD70" s="469"/>
      <c r="CPE70" s="469"/>
      <c r="CPF70" s="469"/>
      <c r="CPG70" s="469"/>
      <c r="CPH70" s="469"/>
      <c r="CPI70" s="469"/>
      <c r="CPJ70" s="469"/>
      <c r="CPK70" s="469"/>
      <c r="CPL70" s="469"/>
      <c r="CPM70" s="469"/>
      <c r="CPN70" s="469"/>
      <c r="CPO70" s="469"/>
      <c r="CPP70" s="469"/>
      <c r="CPQ70" s="469"/>
      <c r="CPR70" s="469"/>
      <c r="CPS70" s="469"/>
      <c r="CPT70" s="469"/>
      <c r="CPU70" s="469"/>
      <c r="CPV70" s="469"/>
      <c r="CPW70" s="469"/>
      <c r="CPX70" s="469"/>
      <c r="CPY70" s="469"/>
      <c r="CPZ70" s="469"/>
      <c r="CQA70" s="469"/>
      <c r="CQB70" s="469"/>
      <c r="CQC70" s="469"/>
      <c r="CQD70" s="469"/>
      <c r="CQE70" s="469"/>
      <c r="CQF70" s="469"/>
      <c r="CQG70" s="469"/>
      <c r="CQH70" s="469"/>
      <c r="CQI70" s="469"/>
      <c r="CQJ70" s="469"/>
      <c r="CQK70" s="469"/>
      <c r="CQL70" s="469"/>
      <c r="CQM70" s="469"/>
      <c r="CQN70" s="469"/>
      <c r="CQO70" s="469"/>
      <c r="CQP70" s="469"/>
      <c r="CQQ70" s="469"/>
      <c r="CQR70" s="469"/>
      <c r="CQS70" s="469"/>
      <c r="CQT70" s="469"/>
      <c r="CQU70" s="469"/>
      <c r="CQV70" s="469"/>
      <c r="CQW70" s="469"/>
      <c r="CQX70" s="469"/>
      <c r="CQY70" s="469"/>
      <c r="CQZ70" s="469"/>
      <c r="CRA70" s="469"/>
      <c r="CRB70" s="469"/>
      <c r="CRC70" s="469"/>
      <c r="CRD70" s="469"/>
      <c r="CRE70" s="469"/>
      <c r="CRF70" s="469"/>
      <c r="CRG70" s="469"/>
      <c r="CRH70" s="469"/>
      <c r="CRI70" s="469"/>
      <c r="CRJ70" s="469"/>
      <c r="CRK70" s="469"/>
      <c r="CRL70" s="469"/>
      <c r="CRM70" s="469"/>
      <c r="CRN70" s="469"/>
      <c r="CRO70" s="469"/>
      <c r="CRP70" s="469"/>
      <c r="CRQ70" s="469"/>
      <c r="CRR70" s="469"/>
      <c r="CRS70" s="469"/>
      <c r="CRT70" s="469"/>
      <c r="CRU70" s="469"/>
      <c r="CRV70" s="469"/>
      <c r="CRW70" s="469"/>
      <c r="CRX70" s="469"/>
      <c r="CRY70" s="469"/>
      <c r="CRZ70" s="469"/>
      <c r="CSA70" s="469"/>
      <c r="CSB70" s="469"/>
      <c r="CSC70" s="469"/>
      <c r="CSD70" s="469"/>
      <c r="CSE70" s="469"/>
      <c r="CSF70" s="469"/>
      <c r="CSG70" s="469"/>
      <c r="CSH70" s="469"/>
      <c r="CSI70" s="469"/>
      <c r="CSJ70" s="469"/>
      <c r="CSK70" s="469"/>
      <c r="CSL70" s="469"/>
      <c r="CSM70" s="469"/>
      <c r="CSN70" s="469"/>
      <c r="CSO70" s="469"/>
      <c r="CSP70" s="469"/>
      <c r="CSQ70" s="469"/>
      <c r="CSR70" s="469"/>
      <c r="CSS70" s="469"/>
      <c r="CST70" s="469"/>
      <c r="CSU70" s="469"/>
      <c r="CSV70" s="469"/>
      <c r="CSW70" s="469"/>
      <c r="CSX70" s="469"/>
      <c r="CSY70" s="469"/>
      <c r="CSZ70" s="469"/>
      <c r="CTA70" s="469"/>
      <c r="CTB70" s="469"/>
      <c r="CTC70" s="469"/>
      <c r="CTD70" s="469"/>
      <c r="CTE70" s="469"/>
      <c r="CTF70" s="469"/>
      <c r="CTG70" s="469"/>
      <c r="CTH70" s="469"/>
      <c r="CTI70" s="469"/>
      <c r="CTJ70" s="469"/>
      <c r="CTK70" s="469"/>
      <c r="CTL70" s="469"/>
      <c r="CTM70" s="469"/>
      <c r="CTN70" s="469"/>
      <c r="CTO70" s="469"/>
      <c r="CTP70" s="469"/>
      <c r="CTQ70" s="469"/>
      <c r="CTR70" s="469"/>
      <c r="CTS70" s="469"/>
      <c r="CTT70" s="469"/>
      <c r="CTU70" s="469"/>
      <c r="CTV70" s="469"/>
      <c r="CTW70" s="469"/>
      <c r="CTX70" s="469"/>
      <c r="CTY70" s="469"/>
      <c r="CTZ70" s="469"/>
      <c r="CUA70" s="469"/>
      <c r="CUB70" s="469"/>
      <c r="CUC70" s="469"/>
      <c r="CUD70" s="469"/>
      <c r="CUE70" s="469"/>
      <c r="CUF70" s="469"/>
      <c r="CUG70" s="469"/>
      <c r="CUH70" s="469"/>
      <c r="CUI70" s="469"/>
      <c r="CUJ70" s="469"/>
      <c r="CUK70" s="469"/>
      <c r="CUL70" s="469"/>
      <c r="CUM70" s="469"/>
      <c r="CUN70" s="469"/>
      <c r="CUO70" s="469"/>
      <c r="CUP70" s="469"/>
      <c r="CUQ70" s="469"/>
      <c r="CUR70" s="469"/>
      <c r="CUS70" s="469"/>
      <c r="CUT70" s="469"/>
      <c r="CUU70" s="469"/>
      <c r="CUV70" s="469"/>
      <c r="CUW70" s="469"/>
      <c r="CUX70" s="469"/>
      <c r="CUY70" s="469"/>
      <c r="CUZ70" s="469"/>
      <c r="CVA70" s="469"/>
      <c r="CVB70" s="469"/>
      <c r="CVC70" s="469"/>
      <c r="CVD70" s="469"/>
      <c r="CVE70" s="469"/>
      <c r="CVF70" s="469"/>
      <c r="CVG70" s="469"/>
      <c r="CVH70" s="469"/>
      <c r="CVI70" s="469"/>
      <c r="CVJ70" s="469"/>
      <c r="CVK70" s="469"/>
      <c r="CVL70" s="469"/>
      <c r="CVM70" s="469"/>
      <c r="CVN70" s="469"/>
      <c r="CVO70" s="469"/>
      <c r="CVP70" s="469"/>
      <c r="CVQ70" s="469"/>
      <c r="CVR70" s="469"/>
      <c r="CVS70" s="469"/>
      <c r="CVT70" s="469"/>
      <c r="CVU70" s="469"/>
      <c r="CVV70" s="469"/>
      <c r="CVW70" s="469"/>
      <c r="CVX70" s="469"/>
      <c r="CVY70" s="469"/>
      <c r="CVZ70" s="469"/>
      <c r="CWA70" s="469"/>
      <c r="CWB70" s="469"/>
      <c r="CWC70" s="469"/>
      <c r="CWD70" s="469"/>
      <c r="CWE70" s="469"/>
      <c r="CWF70" s="469"/>
      <c r="CWG70" s="469"/>
      <c r="CWH70" s="469"/>
      <c r="CWI70" s="469"/>
      <c r="CWJ70" s="469"/>
      <c r="CWK70" s="469"/>
      <c r="CWL70" s="469"/>
      <c r="CWM70" s="469"/>
      <c r="CWN70" s="469"/>
      <c r="CWO70" s="469"/>
      <c r="CWP70" s="469"/>
      <c r="CWQ70" s="469"/>
      <c r="CWR70" s="469"/>
      <c r="CWS70" s="469"/>
      <c r="CWT70" s="469"/>
      <c r="CWU70" s="469"/>
      <c r="CWV70" s="469"/>
      <c r="CWW70" s="469"/>
      <c r="CWX70" s="469"/>
      <c r="CWY70" s="469"/>
      <c r="CWZ70" s="469"/>
      <c r="CXA70" s="469"/>
      <c r="CXB70" s="469"/>
      <c r="CXC70" s="469"/>
      <c r="CXD70" s="469"/>
      <c r="CXE70" s="469"/>
      <c r="CXF70" s="469"/>
      <c r="CXG70" s="469"/>
      <c r="CXH70" s="469"/>
      <c r="CXI70" s="469"/>
      <c r="CXJ70" s="469"/>
      <c r="CXK70" s="469"/>
      <c r="CXL70" s="469"/>
      <c r="CXM70" s="469"/>
      <c r="CXN70" s="469"/>
      <c r="CXO70" s="469"/>
      <c r="CXP70" s="469"/>
      <c r="CXQ70" s="469"/>
      <c r="CXR70" s="469"/>
      <c r="CXS70" s="469"/>
      <c r="CXT70" s="469"/>
      <c r="CXU70" s="469"/>
      <c r="CXV70" s="469"/>
      <c r="CXW70" s="469"/>
      <c r="CXX70" s="469"/>
      <c r="CXY70" s="469"/>
      <c r="CXZ70" s="469"/>
      <c r="CYA70" s="469"/>
      <c r="CYB70" s="469"/>
      <c r="CYC70" s="469"/>
      <c r="CYD70" s="469"/>
      <c r="CYE70" s="469"/>
      <c r="CYF70" s="469"/>
      <c r="CYG70" s="469"/>
      <c r="CYH70" s="469"/>
      <c r="CYI70" s="469"/>
      <c r="CYJ70" s="469"/>
      <c r="CYK70" s="469"/>
      <c r="CYL70" s="469"/>
      <c r="CYM70" s="469"/>
      <c r="CYN70" s="469"/>
      <c r="CYO70" s="469"/>
      <c r="CYP70" s="469"/>
      <c r="CYQ70" s="469"/>
      <c r="CYR70" s="469"/>
      <c r="CYS70" s="469"/>
      <c r="CYT70" s="469"/>
      <c r="CYU70" s="469"/>
      <c r="CYV70" s="469"/>
      <c r="CYW70" s="469"/>
      <c r="CYX70" s="469"/>
      <c r="CYY70" s="469"/>
      <c r="CYZ70" s="469"/>
      <c r="CZA70" s="469"/>
      <c r="CZB70" s="469"/>
      <c r="CZC70" s="469"/>
      <c r="CZD70" s="469"/>
      <c r="CZE70" s="469"/>
      <c r="CZF70" s="469"/>
      <c r="CZG70" s="469"/>
      <c r="CZH70" s="469"/>
      <c r="CZI70" s="469"/>
      <c r="CZJ70" s="469"/>
      <c r="CZK70" s="469"/>
      <c r="CZL70" s="469"/>
      <c r="CZM70" s="469"/>
      <c r="CZN70" s="469"/>
      <c r="CZO70" s="469"/>
      <c r="CZP70" s="469"/>
      <c r="CZQ70" s="469"/>
      <c r="CZR70" s="469"/>
      <c r="CZS70" s="469"/>
      <c r="CZT70" s="469"/>
      <c r="CZU70" s="469"/>
      <c r="CZV70" s="469"/>
      <c r="CZW70" s="469"/>
      <c r="CZX70" s="469"/>
      <c r="CZY70" s="469"/>
      <c r="CZZ70" s="469"/>
      <c r="DAA70" s="469"/>
      <c r="DAB70" s="469"/>
      <c r="DAC70" s="469"/>
      <c r="DAD70" s="469"/>
      <c r="DAE70" s="469"/>
      <c r="DAF70" s="469"/>
      <c r="DAG70" s="469"/>
      <c r="DAH70" s="469"/>
      <c r="DAI70" s="469"/>
      <c r="DAJ70" s="469"/>
      <c r="DAK70" s="469"/>
      <c r="DAL70" s="469"/>
      <c r="DAM70" s="469"/>
      <c r="DAN70" s="469"/>
      <c r="DAO70" s="469"/>
      <c r="DAP70" s="469"/>
      <c r="DAQ70" s="469"/>
      <c r="DAR70" s="469"/>
      <c r="DAS70" s="469"/>
      <c r="DAT70" s="469"/>
      <c r="DAU70" s="469"/>
      <c r="DAV70" s="469"/>
      <c r="DAW70" s="469"/>
      <c r="DAX70" s="469"/>
      <c r="DAY70" s="469"/>
      <c r="DAZ70" s="469"/>
      <c r="DBA70" s="469"/>
      <c r="DBB70" s="469"/>
      <c r="DBC70" s="469"/>
      <c r="DBD70" s="469"/>
      <c r="DBE70" s="469"/>
      <c r="DBF70" s="469"/>
      <c r="DBG70" s="469"/>
      <c r="DBH70" s="469"/>
      <c r="DBI70" s="469"/>
      <c r="DBJ70" s="469"/>
      <c r="DBK70" s="469"/>
      <c r="DBL70" s="469"/>
      <c r="DBM70" s="469"/>
      <c r="DBN70" s="469"/>
      <c r="DBO70" s="469"/>
      <c r="DBP70" s="469"/>
      <c r="DBQ70" s="469"/>
      <c r="DBR70" s="469"/>
      <c r="DBS70" s="469"/>
      <c r="DBT70" s="469"/>
      <c r="DBU70" s="469"/>
      <c r="DBV70" s="469"/>
      <c r="DBW70" s="469"/>
      <c r="DBX70" s="469"/>
      <c r="DBY70" s="469"/>
      <c r="DBZ70" s="469"/>
      <c r="DCA70" s="469"/>
      <c r="DCB70" s="469"/>
      <c r="DCC70" s="469"/>
      <c r="DCD70" s="469"/>
      <c r="DCE70" s="469"/>
      <c r="DCF70" s="469"/>
      <c r="DCG70" s="469"/>
      <c r="DCH70" s="469"/>
      <c r="DCI70" s="469"/>
      <c r="DCJ70" s="469"/>
      <c r="DCK70" s="469"/>
      <c r="DCL70" s="469"/>
      <c r="DCM70" s="469"/>
      <c r="DCN70" s="469"/>
      <c r="DCO70" s="469"/>
      <c r="DCP70" s="469"/>
      <c r="DCQ70" s="469"/>
      <c r="DCR70" s="469"/>
      <c r="DCS70" s="469"/>
      <c r="DCT70" s="469"/>
      <c r="DCU70" s="469"/>
      <c r="DCV70" s="469"/>
      <c r="DCW70" s="469"/>
      <c r="DCX70" s="469"/>
      <c r="DCY70" s="469"/>
      <c r="DCZ70" s="469"/>
      <c r="DDA70" s="469"/>
      <c r="DDB70" s="469"/>
      <c r="DDC70" s="469"/>
      <c r="DDD70" s="469"/>
      <c r="DDE70" s="469"/>
      <c r="DDF70" s="469"/>
      <c r="DDG70" s="469"/>
      <c r="DDH70" s="469"/>
      <c r="DDI70" s="469"/>
      <c r="DDJ70" s="469"/>
      <c r="DDK70" s="469"/>
      <c r="DDL70" s="469"/>
      <c r="DDM70" s="469"/>
      <c r="DDN70" s="469"/>
      <c r="DDO70" s="469"/>
      <c r="DDP70" s="469"/>
      <c r="DDQ70" s="469"/>
      <c r="DDR70" s="469"/>
      <c r="DDS70" s="469"/>
      <c r="DDT70" s="469"/>
      <c r="DDU70" s="469"/>
      <c r="DDV70" s="469"/>
      <c r="DDW70" s="469"/>
      <c r="DDX70" s="469"/>
      <c r="DDY70" s="469"/>
      <c r="DDZ70" s="469"/>
      <c r="DEA70" s="469"/>
      <c r="DEB70" s="469"/>
      <c r="DEC70" s="469"/>
      <c r="DED70" s="469"/>
      <c r="DEE70" s="469"/>
      <c r="DEF70" s="469"/>
      <c r="DEG70" s="469"/>
      <c r="DEH70" s="469"/>
      <c r="DEI70" s="469"/>
      <c r="DEJ70" s="469"/>
      <c r="DEK70" s="469"/>
      <c r="DEL70" s="469"/>
      <c r="DEM70" s="469"/>
      <c r="DEN70" s="469"/>
      <c r="DEO70" s="469"/>
      <c r="DEP70" s="469"/>
      <c r="DEQ70" s="469"/>
      <c r="DER70" s="469"/>
      <c r="DES70" s="469"/>
      <c r="DET70" s="469"/>
      <c r="DEU70" s="469"/>
      <c r="DEV70" s="469"/>
      <c r="DEW70" s="469"/>
      <c r="DEX70" s="469"/>
      <c r="DEY70" s="469"/>
      <c r="DEZ70" s="469"/>
      <c r="DFA70" s="469"/>
      <c r="DFB70" s="469"/>
      <c r="DFC70" s="469"/>
      <c r="DFD70" s="469"/>
      <c r="DFE70" s="469"/>
      <c r="DFF70" s="469"/>
      <c r="DFG70" s="469"/>
      <c r="DFH70" s="469"/>
      <c r="DFI70" s="469"/>
      <c r="DFJ70" s="469"/>
      <c r="DFK70" s="469"/>
      <c r="DFL70" s="469"/>
      <c r="DFM70" s="469"/>
      <c r="DFN70" s="469"/>
      <c r="DFO70" s="469"/>
      <c r="DFP70" s="469"/>
      <c r="DFQ70" s="469"/>
      <c r="DFR70" s="469"/>
      <c r="DFS70" s="469"/>
      <c r="DFT70" s="469"/>
      <c r="DFU70" s="469"/>
      <c r="DFV70" s="469"/>
      <c r="DFW70" s="469"/>
      <c r="DFX70" s="469"/>
      <c r="DFY70" s="469"/>
      <c r="DFZ70" s="469"/>
      <c r="DGA70" s="469"/>
      <c r="DGB70" s="469"/>
      <c r="DGC70" s="469"/>
      <c r="DGD70" s="469"/>
      <c r="DGE70" s="469"/>
      <c r="DGF70" s="469"/>
      <c r="DGG70" s="469"/>
      <c r="DGH70" s="469"/>
      <c r="DGI70" s="469"/>
      <c r="DGJ70" s="469"/>
      <c r="DGK70" s="469"/>
      <c r="DGL70" s="469"/>
      <c r="DGM70" s="469"/>
      <c r="DGN70" s="469"/>
      <c r="DGO70" s="469"/>
      <c r="DGP70" s="469"/>
      <c r="DGQ70" s="469"/>
      <c r="DGR70" s="469"/>
      <c r="DGS70" s="469"/>
      <c r="DGT70" s="469"/>
      <c r="DGU70" s="469"/>
      <c r="DGV70" s="469"/>
      <c r="DGW70" s="469"/>
      <c r="DGX70" s="469"/>
      <c r="DGY70" s="469"/>
      <c r="DGZ70" s="469"/>
      <c r="DHA70" s="469"/>
      <c r="DHB70" s="469"/>
      <c r="DHC70" s="469"/>
      <c r="DHD70" s="469"/>
      <c r="DHE70" s="469"/>
      <c r="DHF70" s="469"/>
      <c r="DHG70" s="469"/>
      <c r="DHH70" s="469"/>
      <c r="DHI70" s="469"/>
      <c r="DHJ70" s="469"/>
      <c r="DHK70" s="469"/>
      <c r="DHL70" s="469"/>
      <c r="DHM70" s="469"/>
      <c r="DHN70" s="469"/>
      <c r="DHO70" s="469"/>
      <c r="DHP70" s="469"/>
      <c r="DHQ70" s="469"/>
      <c r="DHR70" s="469"/>
      <c r="DHS70" s="469"/>
      <c r="DHT70" s="469"/>
      <c r="DHU70" s="469"/>
      <c r="DHV70" s="469"/>
      <c r="DHW70" s="469"/>
      <c r="DHX70" s="469"/>
      <c r="DHY70" s="469"/>
      <c r="DHZ70" s="469"/>
      <c r="DIA70" s="469"/>
      <c r="DIB70" s="469"/>
      <c r="DIC70" s="469"/>
      <c r="DID70" s="469"/>
      <c r="DIE70" s="469"/>
      <c r="DIF70" s="469"/>
      <c r="DIG70" s="469"/>
      <c r="DIH70" s="469"/>
      <c r="DII70" s="469"/>
      <c r="DIJ70" s="469"/>
      <c r="DIK70" s="469"/>
      <c r="DIL70" s="469"/>
      <c r="DIM70" s="469"/>
      <c r="DIN70" s="469"/>
      <c r="DIO70" s="469"/>
      <c r="DIP70" s="469"/>
      <c r="DIQ70" s="469"/>
      <c r="DIR70" s="469"/>
      <c r="DIS70" s="469"/>
      <c r="DIT70" s="469"/>
      <c r="DIU70" s="469"/>
      <c r="DIV70" s="469"/>
      <c r="DIW70" s="469"/>
      <c r="DIX70" s="469"/>
      <c r="DIY70" s="469"/>
      <c r="DIZ70" s="469"/>
      <c r="DJA70" s="469"/>
      <c r="DJB70" s="469"/>
      <c r="DJC70" s="469"/>
      <c r="DJD70" s="469"/>
      <c r="DJE70" s="469"/>
      <c r="DJF70" s="469"/>
      <c r="DJG70" s="469"/>
      <c r="DJH70" s="469"/>
      <c r="DJI70" s="469"/>
      <c r="DJJ70" s="469"/>
      <c r="DJK70" s="469"/>
      <c r="DJL70" s="469"/>
      <c r="DJM70" s="469"/>
      <c r="DJN70" s="469"/>
      <c r="DJO70" s="469"/>
      <c r="DJP70" s="469"/>
      <c r="DJQ70" s="469"/>
      <c r="DJR70" s="469"/>
      <c r="DJS70" s="469"/>
      <c r="DJT70" s="469"/>
      <c r="DJU70" s="469"/>
      <c r="DJV70" s="469"/>
      <c r="DJW70" s="469"/>
      <c r="DJX70" s="469"/>
      <c r="DJY70" s="469"/>
      <c r="DJZ70" s="469"/>
      <c r="DKA70" s="469"/>
      <c r="DKB70" s="469"/>
      <c r="DKC70" s="469"/>
      <c r="DKD70" s="469"/>
      <c r="DKE70" s="469"/>
      <c r="DKF70" s="469"/>
      <c r="DKG70" s="469"/>
      <c r="DKH70" s="469"/>
      <c r="DKI70" s="469"/>
      <c r="DKJ70" s="469"/>
      <c r="DKK70" s="469"/>
      <c r="DKL70" s="469"/>
      <c r="DKM70" s="469"/>
      <c r="DKN70" s="469"/>
      <c r="DKO70" s="469"/>
      <c r="DKP70" s="469"/>
      <c r="DKQ70" s="469"/>
      <c r="DKR70" s="469"/>
      <c r="DKS70" s="469"/>
      <c r="DKT70" s="469"/>
      <c r="DKU70" s="469"/>
      <c r="DKV70" s="469"/>
      <c r="DKW70" s="469"/>
      <c r="DKX70" s="469"/>
      <c r="DKY70" s="469"/>
      <c r="DKZ70" s="469"/>
      <c r="DLA70" s="469"/>
      <c r="DLB70" s="469"/>
      <c r="DLC70" s="469"/>
      <c r="DLD70" s="469"/>
      <c r="DLE70" s="469"/>
      <c r="DLF70" s="469"/>
      <c r="DLG70" s="469"/>
      <c r="DLH70" s="469"/>
      <c r="DLI70" s="469"/>
      <c r="DLJ70" s="469"/>
      <c r="DLK70" s="469"/>
      <c r="DLL70" s="469"/>
      <c r="DLM70" s="469"/>
      <c r="DLN70" s="469"/>
      <c r="DLO70" s="469"/>
      <c r="DLP70" s="469"/>
      <c r="DLQ70" s="469"/>
      <c r="DLR70" s="469"/>
      <c r="DLS70" s="469"/>
      <c r="DLT70" s="469"/>
      <c r="DLU70" s="469"/>
      <c r="DLV70" s="469"/>
      <c r="DLW70" s="469"/>
      <c r="DLX70" s="469"/>
      <c r="DLY70" s="469"/>
      <c r="DLZ70" s="469"/>
      <c r="DMA70" s="469"/>
      <c r="DMB70" s="469"/>
      <c r="DMC70" s="469"/>
      <c r="DMD70" s="469"/>
      <c r="DME70" s="469"/>
      <c r="DMF70" s="469"/>
      <c r="DMG70" s="469"/>
      <c r="DMH70" s="469"/>
      <c r="DMI70" s="469"/>
      <c r="DMJ70" s="469"/>
      <c r="DMK70" s="469"/>
      <c r="DML70" s="469"/>
      <c r="DMM70" s="469"/>
      <c r="DMN70" s="469"/>
      <c r="DMO70" s="469"/>
      <c r="DMP70" s="469"/>
      <c r="DMQ70" s="469"/>
      <c r="DMR70" s="469"/>
      <c r="DMS70" s="469"/>
      <c r="DMT70" s="469"/>
      <c r="DMU70" s="469"/>
      <c r="DMV70" s="469"/>
      <c r="DMW70" s="469"/>
      <c r="DMX70" s="469"/>
      <c r="DMY70" s="469"/>
      <c r="DMZ70" s="469"/>
      <c r="DNA70" s="469"/>
      <c r="DNB70" s="469"/>
      <c r="DNC70" s="469"/>
      <c r="DND70" s="469"/>
      <c r="DNE70" s="469"/>
      <c r="DNF70" s="469"/>
      <c r="DNG70" s="469"/>
      <c r="DNH70" s="469"/>
      <c r="DNI70" s="469"/>
      <c r="DNJ70" s="469"/>
      <c r="DNK70" s="469"/>
      <c r="DNL70" s="469"/>
      <c r="DNM70" s="469"/>
      <c r="DNN70" s="469"/>
      <c r="DNO70" s="469"/>
      <c r="DNP70" s="469"/>
      <c r="DNQ70" s="469"/>
      <c r="DNR70" s="469"/>
      <c r="DNS70" s="469"/>
      <c r="DNT70" s="469"/>
      <c r="DNU70" s="469"/>
      <c r="DNV70" s="469"/>
      <c r="DNW70" s="469"/>
      <c r="DNX70" s="469"/>
      <c r="DNY70" s="469"/>
      <c r="DNZ70" s="469"/>
      <c r="DOA70" s="469"/>
      <c r="DOB70" s="469"/>
      <c r="DOC70" s="469"/>
      <c r="DOD70" s="469"/>
      <c r="DOE70" s="469"/>
      <c r="DOF70" s="469"/>
      <c r="DOG70" s="469"/>
      <c r="DOH70" s="469"/>
      <c r="DOI70" s="469"/>
      <c r="DOJ70" s="469"/>
      <c r="DOK70" s="469"/>
      <c r="DOL70" s="469"/>
      <c r="DOM70" s="469"/>
      <c r="DON70" s="469"/>
      <c r="DOO70" s="469"/>
      <c r="DOP70" s="469"/>
      <c r="DOQ70" s="469"/>
      <c r="DOR70" s="469"/>
      <c r="DOS70" s="469"/>
      <c r="DOT70" s="469"/>
      <c r="DOU70" s="469"/>
      <c r="DOV70" s="469"/>
      <c r="DOW70" s="469"/>
      <c r="DOX70" s="469"/>
      <c r="DOY70" s="469"/>
      <c r="DOZ70" s="469"/>
      <c r="DPA70" s="469"/>
      <c r="DPB70" s="469"/>
      <c r="DPC70" s="469"/>
      <c r="DPD70" s="469"/>
      <c r="DPE70" s="469"/>
      <c r="DPF70" s="469"/>
      <c r="DPG70" s="469"/>
      <c r="DPH70" s="469"/>
      <c r="DPI70" s="469"/>
      <c r="DPJ70" s="469"/>
      <c r="DPK70" s="469"/>
      <c r="DPL70" s="469"/>
      <c r="DPM70" s="469"/>
      <c r="DPN70" s="469"/>
      <c r="DPO70" s="469"/>
      <c r="DPP70" s="469"/>
      <c r="DPQ70" s="469"/>
      <c r="DPR70" s="469"/>
      <c r="DPS70" s="469"/>
      <c r="DPT70" s="469"/>
      <c r="DPU70" s="469"/>
      <c r="DPV70" s="469"/>
      <c r="DPW70" s="469"/>
      <c r="DPX70" s="469"/>
      <c r="DPY70" s="469"/>
      <c r="DPZ70" s="469"/>
      <c r="DQA70" s="469"/>
      <c r="DQB70" s="469"/>
      <c r="DQC70" s="469"/>
      <c r="DQD70" s="469"/>
      <c r="DQE70" s="469"/>
      <c r="DQF70" s="469"/>
      <c r="DQG70" s="469"/>
      <c r="DQH70" s="469"/>
      <c r="DQI70" s="469"/>
      <c r="DQJ70" s="469"/>
      <c r="DQK70" s="469"/>
      <c r="DQL70" s="469"/>
      <c r="DQM70" s="469"/>
      <c r="DQN70" s="469"/>
      <c r="DQO70" s="469"/>
      <c r="DQP70" s="469"/>
      <c r="DQQ70" s="469"/>
      <c r="DQR70" s="469"/>
      <c r="DQS70" s="469"/>
      <c r="DQT70" s="469"/>
      <c r="DQU70" s="469"/>
      <c r="DQV70" s="469"/>
      <c r="DQW70" s="469"/>
      <c r="DQX70" s="469"/>
      <c r="DQY70" s="469"/>
      <c r="DQZ70" s="469"/>
      <c r="DRA70" s="469"/>
      <c r="DRB70" s="469"/>
      <c r="DRC70" s="469"/>
      <c r="DRD70" s="469"/>
      <c r="DRE70" s="469"/>
      <c r="DRF70" s="469"/>
      <c r="DRG70" s="469"/>
      <c r="DRH70" s="469"/>
      <c r="DRI70" s="469"/>
      <c r="DRJ70" s="469"/>
      <c r="DRK70" s="469"/>
      <c r="DRL70" s="469"/>
      <c r="DRM70" s="469"/>
      <c r="DRN70" s="469"/>
      <c r="DRO70" s="469"/>
      <c r="DRP70" s="469"/>
      <c r="DRQ70" s="469"/>
      <c r="DRR70" s="469"/>
      <c r="DRS70" s="469"/>
      <c r="DRT70" s="469"/>
      <c r="DRU70" s="469"/>
      <c r="DRV70" s="469"/>
      <c r="DRW70" s="469"/>
      <c r="DRX70" s="469"/>
      <c r="DRY70" s="469"/>
      <c r="DRZ70" s="469"/>
      <c r="DSA70" s="469"/>
      <c r="DSB70" s="469"/>
      <c r="DSC70" s="469"/>
      <c r="DSD70" s="469"/>
      <c r="DSE70" s="469"/>
      <c r="DSF70" s="469"/>
      <c r="DSG70" s="469"/>
      <c r="DSH70" s="469"/>
      <c r="DSI70" s="469"/>
      <c r="DSJ70" s="469"/>
      <c r="DSK70" s="469"/>
      <c r="DSL70" s="469"/>
      <c r="DSM70" s="469"/>
      <c r="DSN70" s="469"/>
      <c r="DSO70" s="469"/>
      <c r="DSP70" s="469"/>
      <c r="DSQ70" s="469"/>
      <c r="DSR70" s="469"/>
      <c r="DSS70" s="469"/>
      <c r="DST70" s="469"/>
      <c r="DSU70" s="469"/>
      <c r="DSV70" s="469"/>
      <c r="DSW70" s="469"/>
      <c r="DSX70" s="469"/>
      <c r="DSY70" s="469"/>
      <c r="DSZ70" s="469"/>
      <c r="DTA70" s="469"/>
      <c r="DTB70" s="469"/>
      <c r="DTC70" s="469"/>
      <c r="DTD70" s="469"/>
      <c r="DTE70" s="469"/>
      <c r="DTF70" s="469"/>
      <c r="DTG70" s="469"/>
      <c r="DTH70" s="469"/>
      <c r="DTI70" s="469"/>
      <c r="DTJ70" s="469"/>
      <c r="DTK70" s="469"/>
      <c r="DTL70" s="469"/>
      <c r="DTM70" s="469"/>
      <c r="DTN70" s="469"/>
      <c r="DTO70" s="469"/>
      <c r="DTP70" s="469"/>
      <c r="DTQ70" s="469"/>
      <c r="DTR70" s="469"/>
      <c r="DTS70" s="469"/>
      <c r="DTT70" s="469"/>
      <c r="DTU70" s="469"/>
      <c r="DTV70" s="469"/>
      <c r="DTW70" s="469"/>
      <c r="DTX70" s="469"/>
      <c r="DTY70" s="469"/>
      <c r="DTZ70" s="469"/>
      <c r="DUA70" s="469"/>
      <c r="DUB70" s="469"/>
      <c r="DUC70" s="469"/>
      <c r="DUD70" s="469"/>
      <c r="DUE70" s="469"/>
      <c r="DUF70" s="469"/>
      <c r="DUG70" s="469"/>
      <c r="DUH70" s="469"/>
      <c r="DUI70" s="469"/>
      <c r="DUJ70" s="469"/>
      <c r="DUK70" s="469"/>
      <c r="DUL70" s="469"/>
      <c r="DUM70" s="469"/>
      <c r="DUN70" s="469"/>
      <c r="DUO70" s="469"/>
      <c r="DUP70" s="469"/>
      <c r="DUQ70" s="469"/>
      <c r="DUR70" s="469"/>
      <c r="DUS70" s="469"/>
      <c r="DUT70" s="469"/>
      <c r="DUU70" s="469"/>
      <c r="DUV70" s="469"/>
      <c r="DUW70" s="469"/>
      <c r="DUX70" s="469"/>
      <c r="DUY70" s="469"/>
      <c r="DUZ70" s="469"/>
      <c r="DVA70" s="469"/>
      <c r="DVB70" s="469"/>
      <c r="DVC70" s="469"/>
      <c r="DVD70" s="469"/>
      <c r="DVE70" s="469"/>
      <c r="DVF70" s="469"/>
      <c r="DVG70" s="469"/>
      <c r="DVH70" s="469"/>
      <c r="DVI70" s="469"/>
      <c r="DVJ70" s="469"/>
      <c r="DVK70" s="469"/>
      <c r="DVL70" s="469"/>
      <c r="DVM70" s="469"/>
      <c r="DVN70" s="469"/>
      <c r="DVO70" s="469"/>
      <c r="DVP70" s="469"/>
      <c r="DVQ70" s="469"/>
      <c r="DVR70" s="469"/>
      <c r="DVS70" s="469"/>
      <c r="DVT70" s="469"/>
      <c r="DVU70" s="469"/>
      <c r="DVV70" s="469"/>
      <c r="DVW70" s="469"/>
      <c r="DVX70" s="469"/>
      <c r="DVY70" s="469"/>
      <c r="DVZ70" s="469"/>
      <c r="DWA70" s="469"/>
      <c r="DWB70" s="469"/>
      <c r="DWC70" s="469"/>
      <c r="DWD70" s="469"/>
      <c r="DWE70" s="469"/>
      <c r="DWF70" s="469"/>
      <c r="DWG70" s="469"/>
      <c r="DWH70" s="469"/>
      <c r="DWI70" s="469"/>
      <c r="DWJ70" s="469"/>
      <c r="DWK70" s="469"/>
      <c r="DWL70" s="469"/>
      <c r="DWM70" s="469"/>
      <c r="DWN70" s="469"/>
      <c r="DWO70" s="469"/>
      <c r="DWP70" s="469"/>
      <c r="DWQ70" s="469"/>
      <c r="DWR70" s="469"/>
      <c r="DWS70" s="469"/>
      <c r="DWT70" s="469"/>
      <c r="DWU70" s="469"/>
      <c r="DWV70" s="469"/>
      <c r="DWW70" s="469"/>
      <c r="DWX70" s="469"/>
      <c r="DWY70" s="469"/>
      <c r="DWZ70" s="469"/>
      <c r="DXA70" s="469"/>
      <c r="DXB70" s="469"/>
      <c r="DXC70" s="469"/>
      <c r="DXD70" s="469"/>
      <c r="DXE70" s="469"/>
      <c r="DXF70" s="469"/>
      <c r="DXG70" s="469"/>
      <c r="DXH70" s="469"/>
      <c r="DXI70" s="469"/>
      <c r="DXJ70" s="469"/>
      <c r="DXK70" s="469"/>
      <c r="DXL70" s="469"/>
      <c r="DXM70" s="469"/>
      <c r="DXN70" s="469"/>
      <c r="DXO70" s="469"/>
      <c r="DXP70" s="469"/>
      <c r="DXQ70" s="469"/>
      <c r="DXR70" s="469"/>
      <c r="DXS70" s="469"/>
      <c r="DXT70" s="469"/>
      <c r="DXU70" s="469"/>
      <c r="DXV70" s="469"/>
      <c r="DXW70" s="469"/>
      <c r="DXX70" s="469"/>
      <c r="DXY70" s="469"/>
      <c r="DXZ70" s="469"/>
      <c r="DYA70" s="469"/>
      <c r="DYB70" s="469"/>
      <c r="DYC70" s="469"/>
      <c r="DYD70" s="469"/>
      <c r="DYE70" s="469"/>
      <c r="DYF70" s="469"/>
      <c r="DYG70" s="469"/>
      <c r="DYH70" s="469"/>
      <c r="DYI70" s="469"/>
      <c r="DYJ70" s="469"/>
      <c r="DYK70" s="469"/>
      <c r="DYL70" s="469"/>
      <c r="DYM70" s="469"/>
      <c r="DYN70" s="469"/>
      <c r="DYO70" s="469"/>
      <c r="DYP70" s="469"/>
      <c r="DYQ70" s="469"/>
      <c r="DYR70" s="469"/>
      <c r="DYS70" s="469"/>
      <c r="DYT70" s="469"/>
      <c r="DYU70" s="469"/>
      <c r="DYV70" s="469"/>
      <c r="DYW70" s="469"/>
      <c r="DYX70" s="469"/>
      <c r="DYY70" s="469"/>
      <c r="DYZ70" s="469"/>
      <c r="DZA70" s="469"/>
      <c r="DZB70" s="469"/>
      <c r="DZC70" s="469"/>
      <c r="DZD70" s="469"/>
      <c r="DZE70" s="469"/>
      <c r="DZF70" s="469"/>
      <c r="DZG70" s="469"/>
      <c r="DZH70" s="469"/>
      <c r="DZI70" s="469"/>
      <c r="DZJ70" s="469"/>
      <c r="DZK70" s="469"/>
      <c r="DZL70" s="469"/>
      <c r="DZM70" s="469"/>
      <c r="DZN70" s="469"/>
      <c r="DZO70" s="469"/>
      <c r="DZP70" s="469"/>
      <c r="DZQ70" s="469"/>
      <c r="DZR70" s="469"/>
      <c r="DZS70" s="469"/>
      <c r="DZT70" s="469"/>
      <c r="DZU70" s="469"/>
      <c r="DZV70" s="469"/>
      <c r="DZW70" s="469"/>
      <c r="DZX70" s="469"/>
      <c r="DZY70" s="469"/>
      <c r="DZZ70" s="469"/>
      <c r="EAA70" s="469"/>
      <c r="EAB70" s="469"/>
      <c r="EAC70" s="469"/>
      <c r="EAD70" s="469"/>
      <c r="EAE70" s="469"/>
      <c r="EAF70" s="469"/>
      <c r="EAG70" s="469"/>
      <c r="EAH70" s="469"/>
      <c r="EAI70" s="469"/>
      <c r="EAJ70" s="469"/>
      <c r="EAK70" s="469"/>
      <c r="EAL70" s="469"/>
      <c r="EAM70" s="469"/>
      <c r="EAN70" s="469"/>
      <c r="EAO70" s="469"/>
      <c r="EAP70" s="469"/>
      <c r="EAQ70" s="469"/>
      <c r="EAR70" s="469"/>
      <c r="EAS70" s="469"/>
      <c r="EAT70" s="469"/>
      <c r="EAU70" s="469"/>
      <c r="EAV70" s="469"/>
      <c r="EAW70" s="469"/>
      <c r="EAX70" s="469"/>
      <c r="EAY70" s="469"/>
      <c r="EAZ70" s="469"/>
      <c r="EBA70" s="469"/>
      <c r="EBB70" s="469"/>
      <c r="EBC70" s="469"/>
      <c r="EBD70" s="469"/>
      <c r="EBE70" s="469"/>
      <c r="EBF70" s="469"/>
      <c r="EBG70" s="469"/>
      <c r="EBH70" s="469"/>
      <c r="EBI70" s="469"/>
      <c r="EBJ70" s="469"/>
      <c r="EBK70" s="469"/>
      <c r="EBL70" s="469"/>
      <c r="EBM70" s="469"/>
      <c r="EBN70" s="469"/>
      <c r="EBO70" s="469"/>
      <c r="EBP70" s="469"/>
      <c r="EBQ70" s="469"/>
      <c r="EBR70" s="469"/>
      <c r="EBS70" s="469"/>
      <c r="EBT70" s="469"/>
      <c r="EBU70" s="469"/>
      <c r="EBV70" s="469"/>
      <c r="EBW70" s="469"/>
      <c r="EBX70" s="469"/>
      <c r="EBY70" s="469"/>
      <c r="EBZ70" s="469"/>
      <c r="ECA70" s="469"/>
      <c r="ECB70" s="469"/>
      <c r="ECC70" s="469"/>
      <c r="ECD70" s="469"/>
      <c r="ECE70" s="469"/>
      <c r="ECF70" s="469"/>
      <c r="ECG70" s="469"/>
      <c r="ECH70" s="469"/>
      <c r="ECI70" s="469"/>
      <c r="ECJ70" s="469"/>
      <c r="ECK70" s="469"/>
      <c r="ECL70" s="469"/>
      <c r="ECM70" s="469"/>
      <c r="ECN70" s="469"/>
      <c r="ECO70" s="469"/>
      <c r="ECP70" s="469"/>
      <c r="ECQ70" s="469"/>
      <c r="ECR70" s="469"/>
      <c r="ECS70" s="469"/>
      <c r="ECT70" s="469"/>
      <c r="ECU70" s="469"/>
      <c r="ECV70" s="469"/>
      <c r="ECW70" s="469"/>
      <c r="ECX70" s="469"/>
      <c r="ECY70" s="469"/>
      <c r="ECZ70" s="469"/>
      <c r="EDA70" s="469"/>
      <c r="EDB70" s="469"/>
      <c r="EDC70" s="469"/>
      <c r="EDD70" s="469"/>
      <c r="EDE70" s="469"/>
      <c r="EDF70" s="469"/>
      <c r="EDG70" s="469"/>
      <c r="EDH70" s="469"/>
      <c r="EDI70" s="469"/>
      <c r="EDJ70" s="469"/>
      <c r="EDK70" s="469"/>
      <c r="EDL70" s="469"/>
      <c r="EDM70" s="469"/>
      <c r="EDN70" s="469"/>
      <c r="EDO70" s="469"/>
      <c r="EDP70" s="469"/>
      <c r="EDQ70" s="469"/>
      <c r="EDR70" s="469"/>
      <c r="EDS70" s="469"/>
      <c r="EDT70" s="469"/>
      <c r="EDU70" s="469"/>
      <c r="EDV70" s="469"/>
      <c r="EDW70" s="469"/>
      <c r="EDX70" s="469"/>
      <c r="EDY70" s="469"/>
      <c r="EDZ70" s="469"/>
      <c r="EEA70" s="469"/>
      <c r="EEB70" s="469"/>
      <c r="EEC70" s="469"/>
      <c r="EED70" s="469"/>
      <c r="EEE70" s="469"/>
      <c r="EEF70" s="469"/>
      <c r="EEG70" s="469"/>
      <c r="EEH70" s="469"/>
      <c r="EEI70" s="469"/>
      <c r="EEJ70" s="469"/>
      <c r="EEK70" s="469"/>
      <c r="EEL70" s="469"/>
      <c r="EEM70" s="469"/>
      <c r="EEN70" s="469"/>
      <c r="EEO70" s="469"/>
      <c r="EEP70" s="469"/>
      <c r="EEQ70" s="469"/>
      <c r="EER70" s="469"/>
      <c r="EES70" s="469"/>
      <c r="EET70" s="469"/>
      <c r="EEU70" s="469"/>
      <c r="EEV70" s="469"/>
      <c r="EEW70" s="469"/>
      <c r="EEX70" s="469"/>
      <c r="EEY70" s="469"/>
      <c r="EEZ70" s="469"/>
      <c r="EFA70" s="469"/>
      <c r="EFB70" s="469"/>
      <c r="EFC70" s="469"/>
      <c r="EFD70" s="469"/>
      <c r="EFE70" s="469"/>
      <c r="EFF70" s="469"/>
      <c r="EFG70" s="469"/>
      <c r="EFH70" s="469"/>
      <c r="EFI70" s="469"/>
      <c r="EFJ70" s="469"/>
      <c r="EFK70" s="469"/>
      <c r="EFL70" s="469"/>
      <c r="EFM70" s="469"/>
      <c r="EFN70" s="469"/>
      <c r="EFO70" s="469"/>
      <c r="EFP70" s="469"/>
      <c r="EFQ70" s="469"/>
      <c r="EFR70" s="469"/>
      <c r="EFS70" s="469"/>
      <c r="EFT70" s="469"/>
      <c r="EFU70" s="469"/>
      <c r="EFV70" s="469"/>
      <c r="EFW70" s="469"/>
      <c r="EFX70" s="469"/>
      <c r="EFY70" s="469"/>
      <c r="EFZ70" s="469"/>
      <c r="EGA70" s="469"/>
      <c r="EGB70" s="469"/>
      <c r="EGC70" s="469"/>
      <c r="EGD70" s="469"/>
      <c r="EGE70" s="469"/>
      <c r="EGF70" s="469"/>
      <c r="EGG70" s="469"/>
      <c r="EGH70" s="469"/>
      <c r="EGI70" s="469"/>
      <c r="EGJ70" s="469"/>
      <c r="EGK70" s="469"/>
      <c r="EGL70" s="469"/>
      <c r="EGM70" s="469"/>
      <c r="EGN70" s="469"/>
      <c r="EGO70" s="469"/>
      <c r="EGP70" s="469"/>
      <c r="EGQ70" s="469"/>
      <c r="EGR70" s="469"/>
      <c r="EGS70" s="469"/>
      <c r="EGT70" s="469"/>
      <c r="EGU70" s="469"/>
      <c r="EGV70" s="469"/>
      <c r="EGW70" s="469"/>
      <c r="EGX70" s="469"/>
      <c r="EGY70" s="469"/>
      <c r="EGZ70" s="469"/>
      <c r="EHA70" s="469"/>
      <c r="EHB70" s="469"/>
      <c r="EHC70" s="469"/>
      <c r="EHD70" s="469"/>
      <c r="EHE70" s="469"/>
      <c r="EHF70" s="469"/>
      <c r="EHG70" s="469"/>
      <c r="EHH70" s="469"/>
      <c r="EHI70" s="469"/>
      <c r="EHJ70" s="469"/>
      <c r="EHK70" s="469"/>
      <c r="EHL70" s="469"/>
      <c r="EHM70" s="469"/>
      <c r="EHN70" s="469"/>
      <c r="EHO70" s="469"/>
      <c r="EHP70" s="469"/>
      <c r="EHQ70" s="469"/>
      <c r="EHR70" s="469"/>
      <c r="EHS70" s="469"/>
      <c r="EHT70" s="469"/>
      <c r="EHU70" s="469"/>
      <c r="EHV70" s="469"/>
      <c r="EHW70" s="469"/>
      <c r="EHX70" s="469"/>
      <c r="EHY70" s="469"/>
      <c r="EHZ70" s="469"/>
      <c r="EIA70" s="469"/>
      <c r="EIB70" s="469"/>
      <c r="EIC70" s="469"/>
      <c r="EID70" s="469"/>
      <c r="EIE70" s="469"/>
      <c r="EIF70" s="469"/>
      <c r="EIG70" s="469"/>
      <c r="EIH70" s="469"/>
      <c r="EII70" s="469"/>
      <c r="EIJ70" s="469"/>
      <c r="EIK70" s="469"/>
      <c r="EIL70" s="469"/>
      <c r="EIM70" s="469"/>
      <c r="EIN70" s="469"/>
      <c r="EIO70" s="469"/>
      <c r="EIP70" s="469"/>
      <c r="EIQ70" s="469"/>
      <c r="EIR70" s="469"/>
      <c r="EIS70" s="469"/>
      <c r="EIT70" s="469"/>
      <c r="EIU70" s="469"/>
      <c r="EIV70" s="469"/>
      <c r="EIW70" s="469"/>
      <c r="EIX70" s="469"/>
      <c r="EIY70" s="469"/>
      <c r="EIZ70" s="469"/>
      <c r="EJA70" s="469"/>
      <c r="EJB70" s="469"/>
      <c r="EJC70" s="469"/>
      <c r="EJD70" s="469"/>
      <c r="EJE70" s="469"/>
      <c r="EJF70" s="469"/>
      <c r="EJG70" s="469"/>
      <c r="EJH70" s="469"/>
      <c r="EJI70" s="469"/>
      <c r="EJJ70" s="469"/>
      <c r="EJK70" s="469"/>
      <c r="EJL70" s="469"/>
      <c r="EJM70" s="469"/>
      <c r="EJN70" s="469"/>
      <c r="EJO70" s="469"/>
      <c r="EJP70" s="469"/>
      <c r="EJQ70" s="469"/>
      <c r="EJR70" s="469"/>
      <c r="EJS70" s="469"/>
      <c r="EJT70" s="469"/>
      <c r="EJU70" s="469"/>
      <c r="EJV70" s="469"/>
      <c r="EJW70" s="469"/>
      <c r="EJX70" s="469"/>
      <c r="EJY70" s="469"/>
      <c r="EJZ70" s="469"/>
      <c r="EKA70" s="469"/>
      <c r="EKB70" s="469"/>
      <c r="EKC70" s="469"/>
      <c r="EKD70" s="469"/>
      <c r="EKE70" s="469"/>
      <c r="EKF70" s="469"/>
      <c r="EKG70" s="469"/>
      <c r="EKH70" s="469"/>
      <c r="EKI70" s="469"/>
      <c r="EKJ70" s="469"/>
      <c r="EKK70" s="469"/>
      <c r="EKL70" s="469"/>
      <c r="EKM70" s="469"/>
      <c r="EKN70" s="469"/>
      <c r="EKO70" s="469"/>
      <c r="EKP70" s="469"/>
      <c r="EKQ70" s="469"/>
      <c r="EKR70" s="469"/>
      <c r="EKS70" s="469"/>
      <c r="EKT70" s="469"/>
      <c r="EKU70" s="469"/>
      <c r="EKV70" s="469"/>
      <c r="EKW70" s="469"/>
      <c r="EKX70" s="469"/>
      <c r="EKY70" s="469"/>
      <c r="EKZ70" s="469"/>
      <c r="ELA70" s="469"/>
      <c r="ELB70" s="469"/>
      <c r="ELC70" s="469"/>
      <c r="ELD70" s="469"/>
      <c r="ELE70" s="469"/>
      <c r="ELF70" s="469"/>
      <c r="ELG70" s="469"/>
      <c r="ELH70" s="469"/>
      <c r="ELI70" s="469"/>
      <c r="ELJ70" s="469"/>
      <c r="ELK70" s="469"/>
      <c r="ELL70" s="469"/>
      <c r="ELM70" s="469"/>
      <c r="ELN70" s="469"/>
      <c r="ELO70" s="469"/>
      <c r="ELP70" s="469"/>
      <c r="ELQ70" s="469"/>
      <c r="ELR70" s="469"/>
      <c r="ELS70" s="469"/>
      <c r="ELT70" s="469"/>
      <c r="ELU70" s="469"/>
      <c r="ELV70" s="469"/>
      <c r="ELW70" s="469"/>
      <c r="ELX70" s="469"/>
      <c r="ELY70" s="469"/>
      <c r="ELZ70" s="469"/>
      <c r="EMA70" s="469"/>
      <c r="EMB70" s="469"/>
      <c r="EMC70" s="469"/>
      <c r="EMD70" s="469"/>
      <c r="EME70" s="469"/>
      <c r="EMF70" s="469"/>
      <c r="EMG70" s="469"/>
      <c r="EMH70" s="469"/>
      <c r="EMI70" s="469"/>
      <c r="EMJ70" s="469"/>
      <c r="EMK70" s="469"/>
      <c r="EML70" s="469"/>
      <c r="EMM70" s="469"/>
      <c r="EMN70" s="469"/>
      <c r="EMO70" s="469"/>
      <c r="EMP70" s="469"/>
      <c r="EMQ70" s="469"/>
      <c r="EMR70" s="469"/>
      <c r="EMS70" s="469"/>
      <c r="EMT70" s="469"/>
      <c r="EMU70" s="469"/>
      <c r="EMV70" s="469"/>
      <c r="EMW70" s="469"/>
      <c r="EMX70" s="469"/>
      <c r="EMY70" s="469"/>
      <c r="EMZ70" s="469"/>
      <c r="ENA70" s="469"/>
      <c r="ENB70" s="469"/>
      <c r="ENC70" s="469"/>
      <c r="END70" s="469"/>
      <c r="ENE70" s="469"/>
      <c r="ENF70" s="469"/>
      <c r="ENG70" s="469"/>
      <c r="ENH70" s="469"/>
      <c r="ENI70" s="469"/>
      <c r="ENJ70" s="469"/>
      <c r="ENK70" s="469"/>
      <c r="ENL70" s="469"/>
      <c r="ENM70" s="469"/>
      <c r="ENN70" s="469"/>
      <c r="ENO70" s="469"/>
      <c r="ENP70" s="469"/>
      <c r="ENQ70" s="469"/>
      <c r="ENR70" s="469"/>
      <c r="ENS70" s="469"/>
      <c r="ENT70" s="469"/>
      <c r="ENU70" s="469"/>
      <c r="ENV70" s="469"/>
      <c r="ENW70" s="469"/>
      <c r="ENX70" s="469"/>
      <c r="ENY70" s="469"/>
      <c r="ENZ70" s="469"/>
      <c r="EOA70" s="469"/>
      <c r="EOB70" s="469"/>
      <c r="EOC70" s="469"/>
      <c r="EOD70" s="469"/>
      <c r="EOE70" s="469"/>
      <c r="EOF70" s="469"/>
      <c r="EOG70" s="469"/>
      <c r="EOH70" s="469"/>
      <c r="EOI70" s="469"/>
      <c r="EOJ70" s="469"/>
      <c r="EOK70" s="469"/>
      <c r="EOL70" s="469"/>
      <c r="EOM70" s="469"/>
      <c r="EON70" s="469"/>
      <c r="EOO70" s="469"/>
      <c r="EOP70" s="469"/>
      <c r="EOQ70" s="469"/>
      <c r="EOR70" s="469"/>
      <c r="EOS70" s="469"/>
      <c r="EOT70" s="469"/>
      <c r="EOU70" s="469"/>
      <c r="EOV70" s="469"/>
      <c r="EOW70" s="469"/>
      <c r="EOX70" s="469"/>
      <c r="EOY70" s="469"/>
      <c r="EOZ70" s="469"/>
      <c r="EPA70" s="469"/>
      <c r="EPB70" s="469"/>
      <c r="EPC70" s="469"/>
      <c r="EPD70" s="469"/>
      <c r="EPE70" s="469"/>
      <c r="EPF70" s="469"/>
      <c r="EPG70" s="469"/>
      <c r="EPH70" s="469"/>
      <c r="EPI70" s="469"/>
      <c r="EPJ70" s="469"/>
      <c r="EPK70" s="469"/>
      <c r="EPL70" s="469"/>
      <c r="EPM70" s="469"/>
      <c r="EPN70" s="469"/>
      <c r="EPO70" s="469"/>
      <c r="EPP70" s="469"/>
      <c r="EPQ70" s="469"/>
      <c r="EPR70" s="469"/>
      <c r="EPS70" s="469"/>
      <c r="EPT70" s="469"/>
      <c r="EPU70" s="469"/>
      <c r="EPV70" s="469"/>
      <c r="EPW70" s="469"/>
      <c r="EPX70" s="469"/>
      <c r="EPY70" s="469"/>
      <c r="EPZ70" s="469"/>
      <c r="EQA70" s="469"/>
      <c r="EQB70" s="469"/>
      <c r="EQC70" s="469"/>
      <c r="EQD70" s="469"/>
      <c r="EQE70" s="469"/>
      <c r="EQF70" s="469"/>
      <c r="EQG70" s="469"/>
      <c r="EQH70" s="469"/>
      <c r="EQI70" s="469"/>
      <c r="EQJ70" s="469"/>
      <c r="EQK70" s="469"/>
      <c r="EQL70" s="469"/>
      <c r="EQM70" s="469"/>
      <c r="EQN70" s="469"/>
      <c r="EQO70" s="469"/>
      <c r="EQP70" s="469"/>
      <c r="EQQ70" s="469"/>
      <c r="EQR70" s="469"/>
      <c r="EQS70" s="469"/>
      <c r="EQT70" s="469"/>
      <c r="EQU70" s="469"/>
      <c r="EQV70" s="469"/>
      <c r="EQW70" s="469"/>
      <c r="EQX70" s="469"/>
      <c r="EQY70" s="469"/>
      <c r="EQZ70" s="469"/>
      <c r="ERA70" s="469"/>
      <c r="ERB70" s="469"/>
      <c r="ERC70" s="469"/>
      <c r="ERD70" s="469"/>
      <c r="ERE70" s="469"/>
      <c r="ERF70" s="469"/>
      <c r="ERG70" s="469"/>
      <c r="ERH70" s="469"/>
      <c r="ERI70" s="469"/>
      <c r="ERJ70" s="469"/>
      <c r="ERK70" s="469"/>
      <c r="ERL70" s="469"/>
      <c r="ERM70" s="469"/>
      <c r="ERN70" s="469"/>
      <c r="ERO70" s="469"/>
      <c r="ERP70" s="469"/>
      <c r="ERQ70" s="469"/>
      <c r="ERR70" s="469"/>
      <c r="ERS70" s="469"/>
      <c r="ERT70" s="469"/>
      <c r="ERU70" s="469"/>
      <c r="ERV70" s="469"/>
      <c r="ERW70" s="469"/>
      <c r="ERX70" s="469"/>
      <c r="ERY70" s="469"/>
      <c r="ERZ70" s="469"/>
      <c r="ESA70" s="469"/>
      <c r="ESB70" s="469"/>
      <c r="ESC70" s="469"/>
      <c r="ESD70" s="469"/>
      <c r="ESE70" s="469"/>
      <c r="ESF70" s="469"/>
      <c r="ESG70" s="469"/>
      <c r="ESH70" s="469"/>
      <c r="ESI70" s="469"/>
      <c r="ESJ70" s="469"/>
      <c r="ESK70" s="469"/>
      <c r="ESL70" s="469"/>
      <c r="ESM70" s="469"/>
      <c r="ESN70" s="469"/>
      <c r="ESO70" s="469"/>
      <c r="ESP70" s="469"/>
      <c r="ESQ70" s="469"/>
      <c r="ESR70" s="469"/>
      <c r="ESS70" s="469"/>
      <c r="EST70" s="469"/>
      <c r="ESU70" s="469"/>
      <c r="ESV70" s="469"/>
      <c r="ESW70" s="469"/>
      <c r="ESX70" s="469"/>
      <c r="ESY70" s="469"/>
      <c r="ESZ70" s="469"/>
      <c r="ETA70" s="469"/>
      <c r="ETB70" s="469"/>
      <c r="ETC70" s="469"/>
      <c r="ETD70" s="469"/>
      <c r="ETE70" s="469"/>
      <c r="ETF70" s="469"/>
      <c r="ETG70" s="469"/>
      <c r="ETH70" s="469"/>
      <c r="ETI70" s="469"/>
      <c r="ETJ70" s="469"/>
      <c r="ETK70" s="469"/>
      <c r="ETL70" s="469"/>
      <c r="ETM70" s="469"/>
      <c r="ETN70" s="469"/>
      <c r="ETO70" s="469"/>
      <c r="ETP70" s="469"/>
      <c r="ETQ70" s="469"/>
      <c r="ETR70" s="469"/>
      <c r="ETS70" s="469"/>
      <c r="ETT70" s="469"/>
      <c r="ETU70" s="469"/>
      <c r="ETV70" s="469"/>
      <c r="ETW70" s="469"/>
      <c r="ETX70" s="469"/>
      <c r="ETY70" s="469"/>
      <c r="ETZ70" s="469"/>
      <c r="EUA70" s="469"/>
      <c r="EUB70" s="469"/>
      <c r="EUC70" s="469"/>
      <c r="EUD70" s="469"/>
      <c r="EUE70" s="469"/>
      <c r="EUF70" s="469"/>
      <c r="EUG70" s="469"/>
      <c r="EUH70" s="469"/>
      <c r="EUI70" s="469"/>
      <c r="EUJ70" s="469"/>
      <c r="EUK70" s="469"/>
      <c r="EUL70" s="469"/>
      <c r="EUM70" s="469"/>
      <c r="EUN70" s="469"/>
      <c r="EUO70" s="469"/>
      <c r="EUP70" s="469"/>
      <c r="EUQ70" s="469"/>
      <c r="EUR70" s="469"/>
      <c r="EUS70" s="469"/>
      <c r="EUT70" s="469"/>
      <c r="EUU70" s="469"/>
      <c r="EUV70" s="469"/>
      <c r="EUW70" s="469"/>
      <c r="EUX70" s="469"/>
      <c r="EUY70" s="469"/>
      <c r="EUZ70" s="469"/>
      <c r="EVA70" s="469"/>
      <c r="EVB70" s="469"/>
      <c r="EVC70" s="469"/>
      <c r="EVD70" s="469"/>
      <c r="EVE70" s="469"/>
      <c r="EVF70" s="469"/>
      <c r="EVG70" s="469"/>
      <c r="EVH70" s="469"/>
      <c r="EVI70" s="469"/>
      <c r="EVJ70" s="469"/>
      <c r="EVK70" s="469"/>
      <c r="EVL70" s="469"/>
      <c r="EVM70" s="469"/>
      <c r="EVN70" s="469"/>
      <c r="EVO70" s="469"/>
      <c r="EVP70" s="469"/>
      <c r="EVQ70" s="469"/>
      <c r="EVR70" s="469"/>
      <c r="EVS70" s="469"/>
      <c r="EVT70" s="469"/>
      <c r="EVU70" s="469"/>
      <c r="EVV70" s="469"/>
      <c r="EVW70" s="469"/>
      <c r="EVX70" s="469"/>
      <c r="EVY70" s="469"/>
      <c r="EVZ70" s="469"/>
      <c r="EWA70" s="469"/>
      <c r="EWB70" s="469"/>
      <c r="EWC70" s="469"/>
      <c r="EWD70" s="469"/>
      <c r="EWE70" s="469"/>
      <c r="EWF70" s="469"/>
      <c r="EWG70" s="469"/>
      <c r="EWH70" s="469"/>
      <c r="EWI70" s="469"/>
      <c r="EWJ70" s="469"/>
      <c r="EWK70" s="469"/>
      <c r="EWL70" s="469"/>
      <c r="EWM70" s="469"/>
      <c r="EWN70" s="469"/>
      <c r="EWO70" s="469"/>
      <c r="EWP70" s="469"/>
      <c r="EWQ70" s="469"/>
      <c r="EWR70" s="469"/>
      <c r="EWS70" s="469"/>
      <c r="EWT70" s="469"/>
      <c r="EWU70" s="469"/>
      <c r="EWV70" s="469"/>
      <c r="EWW70" s="469"/>
      <c r="EWX70" s="469"/>
      <c r="EWY70" s="469"/>
      <c r="EWZ70" s="469"/>
      <c r="EXA70" s="469"/>
      <c r="EXB70" s="469"/>
      <c r="EXC70" s="469"/>
      <c r="EXD70" s="469"/>
      <c r="EXE70" s="469"/>
      <c r="EXF70" s="469"/>
      <c r="EXG70" s="469"/>
      <c r="EXH70" s="469"/>
      <c r="EXI70" s="469"/>
      <c r="EXJ70" s="469"/>
      <c r="EXK70" s="469"/>
      <c r="EXL70" s="469"/>
      <c r="EXM70" s="469"/>
      <c r="EXN70" s="469"/>
      <c r="EXO70" s="469"/>
      <c r="EXP70" s="469"/>
      <c r="EXQ70" s="469"/>
      <c r="EXR70" s="469"/>
      <c r="EXS70" s="469"/>
      <c r="EXT70" s="469"/>
      <c r="EXU70" s="469"/>
      <c r="EXV70" s="469"/>
      <c r="EXW70" s="469"/>
      <c r="EXX70" s="469"/>
      <c r="EXY70" s="469"/>
      <c r="EXZ70" s="469"/>
      <c r="EYA70" s="469"/>
      <c r="EYB70" s="469"/>
      <c r="EYC70" s="469"/>
      <c r="EYD70" s="469"/>
      <c r="EYE70" s="469"/>
      <c r="EYF70" s="469"/>
      <c r="EYG70" s="469"/>
      <c r="EYH70" s="469"/>
      <c r="EYI70" s="469"/>
      <c r="EYJ70" s="469"/>
      <c r="EYK70" s="469"/>
      <c r="EYL70" s="469"/>
      <c r="EYM70" s="469"/>
      <c r="EYN70" s="469"/>
      <c r="EYO70" s="469"/>
      <c r="EYP70" s="469"/>
      <c r="EYQ70" s="469"/>
      <c r="EYR70" s="469"/>
      <c r="EYS70" s="469"/>
      <c r="EYT70" s="469"/>
      <c r="EYU70" s="469"/>
      <c r="EYV70" s="469"/>
      <c r="EYW70" s="469"/>
      <c r="EYX70" s="469"/>
      <c r="EYY70" s="469"/>
      <c r="EYZ70" s="469"/>
      <c r="EZA70" s="469"/>
      <c r="EZB70" s="469"/>
      <c r="EZC70" s="469"/>
      <c r="EZD70" s="469"/>
      <c r="EZE70" s="469"/>
      <c r="EZF70" s="469"/>
      <c r="EZG70" s="469"/>
      <c r="EZH70" s="469"/>
      <c r="EZI70" s="469"/>
      <c r="EZJ70" s="469"/>
      <c r="EZK70" s="469"/>
      <c r="EZL70" s="469"/>
      <c r="EZM70" s="469"/>
      <c r="EZN70" s="469"/>
      <c r="EZO70" s="469"/>
      <c r="EZP70" s="469"/>
      <c r="EZQ70" s="469"/>
      <c r="EZR70" s="469"/>
      <c r="EZS70" s="469"/>
      <c r="EZT70" s="469"/>
      <c r="EZU70" s="469"/>
      <c r="EZV70" s="469"/>
      <c r="EZW70" s="469"/>
      <c r="EZX70" s="469"/>
      <c r="EZY70" s="469"/>
      <c r="EZZ70" s="469"/>
      <c r="FAA70" s="469"/>
      <c r="FAB70" s="469"/>
      <c r="FAC70" s="469"/>
      <c r="FAD70" s="469"/>
      <c r="FAE70" s="469"/>
      <c r="FAF70" s="469"/>
      <c r="FAG70" s="469"/>
      <c r="FAH70" s="469"/>
      <c r="FAI70" s="469"/>
      <c r="FAJ70" s="469"/>
      <c r="FAK70" s="469"/>
      <c r="FAL70" s="469"/>
      <c r="FAM70" s="469"/>
      <c r="FAN70" s="469"/>
      <c r="FAO70" s="469"/>
      <c r="FAP70" s="469"/>
      <c r="FAQ70" s="469"/>
      <c r="FAR70" s="469"/>
      <c r="FAS70" s="469"/>
      <c r="FAT70" s="469"/>
      <c r="FAU70" s="469"/>
      <c r="FAV70" s="469"/>
      <c r="FAW70" s="469"/>
      <c r="FAX70" s="469"/>
      <c r="FAY70" s="469"/>
      <c r="FAZ70" s="469"/>
      <c r="FBA70" s="469"/>
      <c r="FBB70" s="469"/>
      <c r="FBC70" s="469"/>
      <c r="FBD70" s="469"/>
      <c r="FBE70" s="469"/>
      <c r="FBF70" s="469"/>
      <c r="FBG70" s="469"/>
      <c r="FBH70" s="469"/>
      <c r="FBI70" s="469"/>
      <c r="FBJ70" s="469"/>
      <c r="FBK70" s="469"/>
      <c r="FBL70" s="469"/>
      <c r="FBM70" s="469"/>
      <c r="FBN70" s="469"/>
      <c r="FBO70" s="469"/>
      <c r="FBP70" s="469"/>
      <c r="FBQ70" s="469"/>
      <c r="FBR70" s="469"/>
      <c r="FBS70" s="469"/>
      <c r="FBT70" s="469"/>
      <c r="FBU70" s="469"/>
      <c r="FBV70" s="469"/>
      <c r="FBW70" s="469"/>
      <c r="FBX70" s="469"/>
      <c r="FBY70" s="469"/>
      <c r="FBZ70" s="469"/>
      <c r="FCA70" s="469"/>
      <c r="FCB70" s="469"/>
      <c r="FCC70" s="469"/>
      <c r="FCD70" s="469"/>
      <c r="FCE70" s="469"/>
      <c r="FCF70" s="469"/>
      <c r="FCG70" s="469"/>
      <c r="FCH70" s="469"/>
      <c r="FCI70" s="469"/>
      <c r="FCJ70" s="469"/>
      <c r="FCK70" s="469"/>
      <c r="FCL70" s="469"/>
      <c r="FCM70" s="469"/>
      <c r="FCN70" s="469"/>
      <c r="FCO70" s="469"/>
      <c r="FCP70" s="469"/>
      <c r="FCQ70" s="469"/>
      <c r="FCR70" s="469"/>
      <c r="FCS70" s="469"/>
      <c r="FCT70" s="469"/>
      <c r="FCU70" s="469"/>
      <c r="FCV70" s="469"/>
      <c r="FCW70" s="469"/>
      <c r="FCX70" s="469"/>
      <c r="FCY70" s="469"/>
      <c r="FCZ70" s="469"/>
      <c r="FDA70" s="469"/>
      <c r="FDB70" s="469"/>
      <c r="FDC70" s="469"/>
      <c r="FDD70" s="469"/>
      <c r="FDE70" s="469"/>
      <c r="FDF70" s="469"/>
      <c r="FDG70" s="469"/>
      <c r="FDH70" s="469"/>
      <c r="FDI70" s="469"/>
      <c r="FDJ70" s="469"/>
      <c r="FDK70" s="469"/>
      <c r="FDL70" s="469"/>
      <c r="FDM70" s="469"/>
      <c r="FDN70" s="469"/>
      <c r="FDO70" s="469"/>
      <c r="FDP70" s="469"/>
      <c r="FDQ70" s="469"/>
      <c r="FDR70" s="469"/>
      <c r="FDS70" s="469"/>
      <c r="FDT70" s="469"/>
      <c r="FDU70" s="469"/>
      <c r="FDV70" s="469"/>
      <c r="FDW70" s="469"/>
      <c r="FDX70" s="469"/>
      <c r="FDY70" s="469"/>
      <c r="FDZ70" s="469"/>
      <c r="FEA70" s="469"/>
      <c r="FEB70" s="469"/>
      <c r="FEC70" s="469"/>
      <c r="FED70" s="469"/>
      <c r="FEE70" s="469"/>
      <c r="FEF70" s="469"/>
      <c r="FEG70" s="469"/>
      <c r="FEH70" s="469"/>
      <c r="FEI70" s="469"/>
      <c r="FEJ70" s="469"/>
      <c r="FEK70" s="469"/>
      <c r="FEL70" s="469"/>
      <c r="FEM70" s="469"/>
      <c r="FEN70" s="469"/>
      <c r="FEO70" s="469"/>
      <c r="FEP70" s="469"/>
      <c r="FEQ70" s="469"/>
      <c r="FER70" s="469"/>
      <c r="FES70" s="469"/>
      <c r="FET70" s="469"/>
      <c r="FEU70" s="469"/>
      <c r="FEV70" s="469"/>
      <c r="FEW70" s="469"/>
      <c r="FEX70" s="469"/>
      <c r="FEY70" s="469"/>
      <c r="FEZ70" s="469"/>
      <c r="FFA70" s="469"/>
      <c r="FFB70" s="469"/>
      <c r="FFC70" s="469"/>
      <c r="FFD70" s="469"/>
      <c r="FFE70" s="469"/>
      <c r="FFF70" s="469"/>
      <c r="FFG70" s="469"/>
      <c r="FFH70" s="469"/>
      <c r="FFI70" s="469"/>
      <c r="FFJ70" s="469"/>
      <c r="FFK70" s="469"/>
      <c r="FFL70" s="469"/>
      <c r="FFM70" s="469"/>
      <c r="FFN70" s="469"/>
      <c r="FFO70" s="469"/>
      <c r="FFP70" s="469"/>
      <c r="FFQ70" s="469"/>
      <c r="FFR70" s="469"/>
      <c r="FFS70" s="469"/>
      <c r="FFT70" s="469"/>
      <c r="FFU70" s="469"/>
      <c r="FFV70" s="469"/>
      <c r="FFW70" s="469"/>
      <c r="FFX70" s="469"/>
      <c r="FFY70" s="469"/>
      <c r="FFZ70" s="469"/>
      <c r="FGA70" s="469"/>
      <c r="FGB70" s="469"/>
      <c r="FGC70" s="469"/>
      <c r="FGD70" s="469"/>
      <c r="FGE70" s="469"/>
      <c r="FGF70" s="469"/>
      <c r="FGG70" s="469"/>
      <c r="FGH70" s="469"/>
      <c r="FGI70" s="469"/>
      <c r="FGJ70" s="469"/>
      <c r="FGK70" s="469"/>
      <c r="FGL70" s="469"/>
      <c r="FGM70" s="469"/>
      <c r="FGN70" s="469"/>
      <c r="FGO70" s="469"/>
      <c r="FGP70" s="469"/>
      <c r="FGQ70" s="469"/>
      <c r="FGR70" s="469"/>
      <c r="FGS70" s="469"/>
      <c r="FGT70" s="469"/>
      <c r="FGU70" s="469"/>
      <c r="FGV70" s="469"/>
      <c r="FGW70" s="469"/>
      <c r="FGX70" s="469"/>
      <c r="FGY70" s="469"/>
      <c r="FGZ70" s="469"/>
      <c r="FHA70" s="469"/>
      <c r="FHB70" s="469"/>
      <c r="FHC70" s="469"/>
      <c r="FHD70" s="469"/>
      <c r="FHE70" s="469"/>
      <c r="FHF70" s="469"/>
      <c r="FHG70" s="469"/>
      <c r="FHH70" s="469"/>
      <c r="FHI70" s="469"/>
      <c r="FHJ70" s="469"/>
      <c r="FHK70" s="469"/>
      <c r="FHL70" s="469"/>
      <c r="FHM70" s="469"/>
      <c r="FHN70" s="469"/>
      <c r="FHO70" s="469"/>
      <c r="FHP70" s="469"/>
      <c r="FHQ70" s="469"/>
      <c r="FHR70" s="469"/>
      <c r="FHS70" s="469"/>
      <c r="FHT70" s="469"/>
      <c r="FHU70" s="469"/>
      <c r="FHV70" s="469"/>
      <c r="FHW70" s="469"/>
      <c r="FHX70" s="469"/>
      <c r="FHY70" s="469"/>
      <c r="FHZ70" s="469"/>
      <c r="FIA70" s="469"/>
      <c r="FIB70" s="469"/>
      <c r="FIC70" s="469"/>
      <c r="FID70" s="469"/>
      <c r="FIE70" s="469"/>
      <c r="FIF70" s="469"/>
      <c r="FIG70" s="469"/>
      <c r="FIH70" s="469"/>
      <c r="FII70" s="469"/>
      <c r="FIJ70" s="469"/>
      <c r="FIK70" s="469"/>
      <c r="FIL70" s="469"/>
      <c r="FIM70" s="469"/>
      <c r="FIN70" s="469"/>
      <c r="FIO70" s="469"/>
      <c r="FIP70" s="469"/>
      <c r="FIQ70" s="469"/>
      <c r="FIR70" s="469"/>
      <c r="FIS70" s="469"/>
      <c r="FIT70" s="469"/>
      <c r="FIU70" s="469"/>
      <c r="FIV70" s="469"/>
      <c r="FIW70" s="469"/>
      <c r="FIX70" s="469"/>
      <c r="FIY70" s="469"/>
      <c r="FIZ70" s="469"/>
      <c r="FJA70" s="469"/>
      <c r="FJB70" s="469"/>
      <c r="FJC70" s="469"/>
      <c r="FJD70" s="469"/>
      <c r="FJE70" s="469"/>
      <c r="FJF70" s="469"/>
      <c r="FJG70" s="469"/>
      <c r="FJH70" s="469"/>
      <c r="FJI70" s="469"/>
      <c r="FJJ70" s="469"/>
      <c r="FJK70" s="469"/>
      <c r="FJL70" s="469"/>
      <c r="FJM70" s="469"/>
      <c r="FJN70" s="469"/>
      <c r="FJO70" s="469"/>
      <c r="FJP70" s="469"/>
      <c r="FJQ70" s="469"/>
      <c r="FJR70" s="469"/>
      <c r="FJS70" s="469"/>
      <c r="FJT70" s="469"/>
      <c r="FJU70" s="469"/>
      <c r="FJV70" s="469"/>
      <c r="FJW70" s="469"/>
      <c r="FJX70" s="469"/>
      <c r="FJY70" s="469"/>
      <c r="FJZ70" s="469"/>
      <c r="FKA70" s="469"/>
      <c r="FKB70" s="469"/>
      <c r="FKC70" s="469"/>
      <c r="FKD70" s="469"/>
      <c r="FKE70" s="469"/>
      <c r="FKF70" s="469"/>
      <c r="FKG70" s="469"/>
      <c r="FKH70" s="469"/>
      <c r="FKI70" s="469"/>
      <c r="FKJ70" s="469"/>
      <c r="FKK70" s="469"/>
      <c r="FKL70" s="469"/>
      <c r="FKM70" s="469"/>
      <c r="FKN70" s="469"/>
      <c r="FKO70" s="469"/>
      <c r="FKP70" s="469"/>
      <c r="FKQ70" s="469"/>
      <c r="FKR70" s="469"/>
      <c r="FKS70" s="469"/>
      <c r="FKT70" s="469"/>
      <c r="FKU70" s="469"/>
      <c r="FKV70" s="469"/>
      <c r="FKW70" s="469"/>
      <c r="FKX70" s="469"/>
      <c r="FKY70" s="469"/>
      <c r="FKZ70" s="469"/>
      <c r="FLA70" s="469"/>
      <c r="FLB70" s="469"/>
      <c r="FLC70" s="469"/>
      <c r="FLD70" s="469"/>
      <c r="FLE70" s="469"/>
      <c r="FLF70" s="469"/>
      <c r="FLG70" s="469"/>
      <c r="FLH70" s="469"/>
      <c r="FLI70" s="469"/>
      <c r="FLJ70" s="469"/>
      <c r="FLK70" s="469"/>
      <c r="FLL70" s="469"/>
      <c r="FLM70" s="469"/>
      <c r="FLN70" s="469"/>
      <c r="FLO70" s="469"/>
      <c r="FLP70" s="469"/>
      <c r="FLQ70" s="469"/>
      <c r="FLR70" s="469"/>
      <c r="FLS70" s="469"/>
      <c r="FLT70" s="469"/>
      <c r="FLU70" s="469"/>
      <c r="FLV70" s="469"/>
      <c r="FLW70" s="469"/>
      <c r="FLX70" s="469"/>
      <c r="FLY70" s="469"/>
      <c r="FLZ70" s="469"/>
      <c r="FMA70" s="469"/>
      <c r="FMB70" s="469"/>
      <c r="FMC70" s="469"/>
      <c r="FMD70" s="469"/>
      <c r="FME70" s="469"/>
      <c r="FMF70" s="469"/>
      <c r="FMG70" s="469"/>
      <c r="FMH70" s="469"/>
      <c r="FMI70" s="469"/>
      <c r="FMJ70" s="469"/>
      <c r="FMK70" s="469"/>
      <c r="FML70" s="469"/>
      <c r="FMM70" s="469"/>
      <c r="FMN70" s="469"/>
      <c r="FMO70" s="469"/>
      <c r="FMP70" s="469"/>
      <c r="FMQ70" s="469"/>
      <c r="FMR70" s="469"/>
      <c r="FMS70" s="469"/>
      <c r="FMT70" s="469"/>
      <c r="FMU70" s="469"/>
      <c r="FMV70" s="469"/>
      <c r="FMW70" s="469"/>
      <c r="FMX70" s="469"/>
      <c r="FMY70" s="469"/>
      <c r="FMZ70" s="469"/>
      <c r="FNA70" s="469"/>
      <c r="FNB70" s="469"/>
      <c r="FNC70" s="469"/>
      <c r="FND70" s="469"/>
      <c r="FNE70" s="469"/>
      <c r="FNF70" s="469"/>
      <c r="FNG70" s="469"/>
      <c r="FNH70" s="469"/>
      <c r="FNI70" s="469"/>
      <c r="FNJ70" s="469"/>
      <c r="FNK70" s="469"/>
      <c r="FNL70" s="469"/>
      <c r="FNM70" s="469"/>
      <c r="FNN70" s="469"/>
      <c r="FNO70" s="469"/>
      <c r="FNP70" s="469"/>
      <c r="FNQ70" s="469"/>
      <c r="FNR70" s="469"/>
      <c r="FNS70" s="469"/>
      <c r="FNT70" s="469"/>
      <c r="FNU70" s="469"/>
      <c r="FNV70" s="469"/>
      <c r="FNW70" s="469"/>
      <c r="FNX70" s="469"/>
      <c r="FNY70" s="469"/>
      <c r="FNZ70" s="469"/>
      <c r="FOA70" s="469"/>
      <c r="FOB70" s="469"/>
      <c r="FOC70" s="469"/>
      <c r="FOD70" s="469"/>
      <c r="FOE70" s="469"/>
      <c r="FOF70" s="469"/>
      <c r="FOG70" s="469"/>
      <c r="FOH70" s="469"/>
      <c r="FOI70" s="469"/>
      <c r="FOJ70" s="469"/>
      <c r="FOK70" s="469"/>
      <c r="FOL70" s="469"/>
      <c r="FOM70" s="469"/>
      <c r="FON70" s="469"/>
      <c r="FOO70" s="469"/>
      <c r="FOP70" s="469"/>
      <c r="FOQ70" s="469"/>
      <c r="FOR70" s="469"/>
      <c r="FOS70" s="469"/>
      <c r="FOT70" s="469"/>
      <c r="FOU70" s="469"/>
      <c r="FOV70" s="469"/>
      <c r="FOW70" s="469"/>
      <c r="FOX70" s="469"/>
      <c r="FOY70" s="469"/>
      <c r="FOZ70" s="469"/>
      <c r="FPA70" s="469"/>
      <c r="FPB70" s="469"/>
      <c r="FPC70" s="469"/>
      <c r="FPD70" s="469"/>
      <c r="FPE70" s="469"/>
      <c r="FPF70" s="469"/>
      <c r="FPG70" s="469"/>
      <c r="FPH70" s="469"/>
      <c r="FPI70" s="469"/>
      <c r="FPJ70" s="469"/>
      <c r="FPK70" s="469"/>
      <c r="FPL70" s="469"/>
      <c r="FPM70" s="469"/>
      <c r="FPN70" s="469"/>
      <c r="FPO70" s="469"/>
      <c r="FPP70" s="469"/>
      <c r="FPQ70" s="469"/>
      <c r="FPR70" s="469"/>
      <c r="FPS70" s="469"/>
      <c r="FPT70" s="469"/>
      <c r="FPU70" s="469"/>
      <c r="FPV70" s="469"/>
      <c r="FPW70" s="469"/>
      <c r="FPX70" s="469"/>
      <c r="FPY70" s="469"/>
      <c r="FPZ70" s="469"/>
      <c r="FQA70" s="469"/>
      <c r="FQB70" s="469"/>
      <c r="FQC70" s="469"/>
      <c r="FQD70" s="469"/>
      <c r="FQE70" s="469"/>
      <c r="FQF70" s="469"/>
      <c r="FQG70" s="469"/>
      <c r="FQH70" s="469"/>
      <c r="FQI70" s="469"/>
      <c r="FQJ70" s="469"/>
      <c r="FQK70" s="469"/>
      <c r="FQL70" s="469"/>
      <c r="FQM70" s="469"/>
      <c r="FQN70" s="469"/>
      <c r="FQO70" s="469"/>
      <c r="FQP70" s="469"/>
      <c r="FQQ70" s="469"/>
      <c r="FQR70" s="469"/>
      <c r="FQS70" s="469"/>
      <c r="FQT70" s="469"/>
      <c r="FQU70" s="469"/>
      <c r="FQV70" s="469"/>
      <c r="FQW70" s="469"/>
      <c r="FQX70" s="469"/>
      <c r="FQY70" s="469"/>
      <c r="FQZ70" s="469"/>
      <c r="FRA70" s="469"/>
      <c r="FRB70" s="469"/>
      <c r="FRC70" s="469"/>
      <c r="FRD70" s="469"/>
      <c r="FRE70" s="469"/>
      <c r="FRF70" s="469"/>
      <c r="FRG70" s="469"/>
      <c r="FRH70" s="469"/>
      <c r="FRI70" s="469"/>
      <c r="FRJ70" s="469"/>
      <c r="FRK70" s="469"/>
      <c r="FRL70" s="469"/>
      <c r="FRM70" s="469"/>
      <c r="FRN70" s="469"/>
      <c r="FRO70" s="469"/>
      <c r="FRP70" s="469"/>
      <c r="FRQ70" s="469"/>
      <c r="FRR70" s="469"/>
      <c r="FRS70" s="469"/>
      <c r="FRT70" s="469"/>
      <c r="FRU70" s="469"/>
      <c r="FRV70" s="469"/>
      <c r="FRW70" s="469"/>
      <c r="FRX70" s="469"/>
      <c r="FRY70" s="469"/>
      <c r="FRZ70" s="469"/>
      <c r="FSA70" s="469"/>
      <c r="FSB70" s="469"/>
      <c r="FSC70" s="469"/>
      <c r="FSD70" s="469"/>
      <c r="FSE70" s="469"/>
      <c r="FSF70" s="469"/>
      <c r="FSG70" s="469"/>
      <c r="FSH70" s="469"/>
      <c r="FSI70" s="469"/>
      <c r="FSJ70" s="469"/>
      <c r="FSK70" s="469"/>
      <c r="FSL70" s="469"/>
      <c r="FSM70" s="469"/>
      <c r="FSN70" s="469"/>
      <c r="FSO70" s="469"/>
      <c r="FSP70" s="469"/>
      <c r="FSQ70" s="469"/>
      <c r="FSR70" s="469"/>
      <c r="FSS70" s="469"/>
      <c r="FST70" s="469"/>
      <c r="FSU70" s="469"/>
      <c r="FSV70" s="469"/>
      <c r="FSW70" s="469"/>
      <c r="FSX70" s="469"/>
      <c r="FSY70" s="469"/>
      <c r="FSZ70" s="469"/>
      <c r="FTA70" s="469"/>
      <c r="FTB70" s="469"/>
      <c r="FTC70" s="469"/>
      <c r="FTD70" s="469"/>
      <c r="FTE70" s="469"/>
      <c r="FTF70" s="469"/>
      <c r="FTG70" s="469"/>
      <c r="FTH70" s="469"/>
      <c r="FTI70" s="469"/>
      <c r="FTJ70" s="469"/>
      <c r="FTK70" s="469"/>
      <c r="FTL70" s="469"/>
      <c r="FTM70" s="469"/>
      <c r="FTN70" s="469"/>
      <c r="FTO70" s="469"/>
      <c r="FTP70" s="469"/>
      <c r="FTQ70" s="469"/>
      <c r="FTR70" s="469"/>
      <c r="FTS70" s="469"/>
      <c r="FTT70" s="469"/>
      <c r="FTU70" s="469"/>
      <c r="FTV70" s="469"/>
      <c r="FTW70" s="469"/>
      <c r="FTX70" s="469"/>
      <c r="FTY70" s="469"/>
      <c r="FTZ70" s="469"/>
      <c r="FUA70" s="469"/>
      <c r="FUB70" s="469"/>
      <c r="FUC70" s="469"/>
      <c r="FUD70" s="469"/>
      <c r="FUE70" s="469"/>
      <c r="FUF70" s="469"/>
      <c r="FUG70" s="469"/>
      <c r="FUH70" s="469"/>
      <c r="FUI70" s="469"/>
      <c r="FUJ70" s="469"/>
      <c r="FUK70" s="469"/>
      <c r="FUL70" s="469"/>
      <c r="FUM70" s="469"/>
      <c r="FUN70" s="469"/>
      <c r="FUO70" s="469"/>
      <c r="FUP70" s="469"/>
      <c r="FUQ70" s="469"/>
      <c r="FUR70" s="469"/>
      <c r="FUS70" s="469"/>
      <c r="FUT70" s="469"/>
      <c r="FUU70" s="469"/>
      <c r="FUV70" s="469"/>
      <c r="FUW70" s="469"/>
      <c r="FUX70" s="469"/>
      <c r="FUY70" s="469"/>
      <c r="FUZ70" s="469"/>
      <c r="FVA70" s="469"/>
      <c r="FVB70" s="469"/>
      <c r="FVC70" s="469"/>
      <c r="FVD70" s="469"/>
      <c r="FVE70" s="469"/>
      <c r="FVF70" s="469"/>
      <c r="FVG70" s="469"/>
      <c r="FVH70" s="469"/>
      <c r="FVI70" s="469"/>
      <c r="FVJ70" s="469"/>
      <c r="FVK70" s="469"/>
      <c r="FVL70" s="469"/>
      <c r="FVM70" s="469"/>
      <c r="FVN70" s="469"/>
      <c r="FVO70" s="469"/>
      <c r="FVP70" s="469"/>
      <c r="FVQ70" s="469"/>
      <c r="FVR70" s="469"/>
      <c r="FVS70" s="469"/>
      <c r="FVT70" s="469"/>
      <c r="FVU70" s="469"/>
      <c r="FVV70" s="469"/>
      <c r="FVW70" s="469"/>
      <c r="FVX70" s="469"/>
      <c r="FVY70" s="469"/>
      <c r="FVZ70" s="469"/>
      <c r="FWA70" s="469"/>
      <c r="FWB70" s="469"/>
      <c r="FWC70" s="469"/>
      <c r="FWD70" s="469"/>
      <c r="FWE70" s="469"/>
      <c r="FWF70" s="469"/>
      <c r="FWG70" s="469"/>
      <c r="FWH70" s="469"/>
      <c r="FWI70" s="469"/>
      <c r="FWJ70" s="469"/>
      <c r="FWK70" s="469"/>
      <c r="FWL70" s="469"/>
      <c r="FWM70" s="469"/>
      <c r="FWN70" s="469"/>
      <c r="FWO70" s="469"/>
      <c r="FWP70" s="469"/>
      <c r="FWQ70" s="469"/>
      <c r="FWR70" s="469"/>
      <c r="FWS70" s="469"/>
      <c r="FWT70" s="469"/>
      <c r="FWU70" s="469"/>
      <c r="FWV70" s="469"/>
      <c r="FWW70" s="469"/>
      <c r="FWX70" s="469"/>
      <c r="FWY70" s="469"/>
      <c r="FWZ70" s="469"/>
      <c r="FXA70" s="469"/>
      <c r="FXB70" s="469"/>
      <c r="FXC70" s="469"/>
      <c r="FXD70" s="469"/>
      <c r="FXE70" s="469"/>
      <c r="FXF70" s="469"/>
      <c r="FXG70" s="469"/>
      <c r="FXH70" s="469"/>
      <c r="FXI70" s="469"/>
      <c r="FXJ70" s="469"/>
      <c r="FXK70" s="469"/>
      <c r="FXL70" s="469"/>
      <c r="FXM70" s="469"/>
      <c r="FXN70" s="469"/>
      <c r="FXO70" s="469"/>
      <c r="FXP70" s="469"/>
      <c r="FXQ70" s="469"/>
      <c r="FXR70" s="469"/>
      <c r="FXS70" s="469"/>
      <c r="FXT70" s="469"/>
      <c r="FXU70" s="469"/>
      <c r="FXV70" s="469"/>
      <c r="FXW70" s="469"/>
      <c r="FXX70" s="469"/>
      <c r="FXY70" s="469"/>
      <c r="FXZ70" s="469"/>
      <c r="FYA70" s="469"/>
      <c r="FYB70" s="469"/>
      <c r="FYC70" s="469"/>
      <c r="FYD70" s="469"/>
      <c r="FYE70" s="469"/>
      <c r="FYF70" s="469"/>
      <c r="FYG70" s="469"/>
      <c r="FYH70" s="469"/>
      <c r="FYI70" s="469"/>
      <c r="FYJ70" s="469"/>
      <c r="FYK70" s="469"/>
      <c r="FYL70" s="469"/>
      <c r="FYM70" s="469"/>
      <c r="FYN70" s="469"/>
      <c r="FYO70" s="469"/>
      <c r="FYP70" s="469"/>
      <c r="FYQ70" s="469"/>
      <c r="FYR70" s="469"/>
      <c r="FYS70" s="469"/>
      <c r="FYT70" s="469"/>
      <c r="FYU70" s="469"/>
      <c r="FYV70" s="469"/>
      <c r="FYW70" s="469"/>
      <c r="FYX70" s="469"/>
      <c r="FYY70" s="469"/>
      <c r="FYZ70" s="469"/>
      <c r="FZA70" s="469"/>
      <c r="FZB70" s="469"/>
      <c r="FZC70" s="469"/>
      <c r="FZD70" s="469"/>
      <c r="FZE70" s="469"/>
      <c r="FZF70" s="469"/>
      <c r="FZG70" s="469"/>
      <c r="FZH70" s="469"/>
      <c r="FZI70" s="469"/>
      <c r="FZJ70" s="469"/>
      <c r="FZK70" s="469"/>
      <c r="FZL70" s="469"/>
      <c r="FZM70" s="469"/>
      <c r="FZN70" s="469"/>
      <c r="FZO70" s="469"/>
      <c r="FZP70" s="469"/>
      <c r="FZQ70" s="469"/>
      <c r="FZR70" s="469"/>
      <c r="FZS70" s="469"/>
      <c r="FZT70" s="469"/>
      <c r="FZU70" s="469"/>
      <c r="FZV70" s="469"/>
      <c r="FZW70" s="469"/>
      <c r="FZX70" s="469"/>
      <c r="FZY70" s="469"/>
      <c r="FZZ70" s="469"/>
      <c r="GAA70" s="469"/>
      <c r="GAB70" s="469"/>
      <c r="GAC70" s="469"/>
      <c r="GAD70" s="469"/>
      <c r="GAE70" s="469"/>
      <c r="GAF70" s="469"/>
      <c r="GAG70" s="469"/>
      <c r="GAH70" s="469"/>
      <c r="GAI70" s="469"/>
      <c r="GAJ70" s="469"/>
      <c r="GAK70" s="469"/>
      <c r="GAL70" s="469"/>
      <c r="GAM70" s="469"/>
      <c r="GAN70" s="469"/>
      <c r="GAO70" s="469"/>
      <c r="GAP70" s="469"/>
      <c r="GAQ70" s="469"/>
      <c r="GAR70" s="469"/>
      <c r="GAS70" s="469"/>
      <c r="GAT70" s="469"/>
      <c r="GAU70" s="469"/>
      <c r="GAV70" s="469"/>
      <c r="GAW70" s="469"/>
      <c r="GAX70" s="469"/>
      <c r="GAY70" s="469"/>
      <c r="GAZ70" s="469"/>
      <c r="GBA70" s="469"/>
      <c r="GBB70" s="469"/>
      <c r="GBC70" s="469"/>
      <c r="GBD70" s="469"/>
      <c r="GBE70" s="469"/>
      <c r="GBF70" s="469"/>
      <c r="GBG70" s="469"/>
      <c r="GBH70" s="469"/>
      <c r="GBI70" s="469"/>
      <c r="GBJ70" s="469"/>
      <c r="GBK70" s="469"/>
      <c r="GBL70" s="469"/>
      <c r="GBM70" s="469"/>
      <c r="GBN70" s="469"/>
      <c r="GBO70" s="469"/>
      <c r="GBP70" s="469"/>
      <c r="GBQ70" s="469"/>
      <c r="GBR70" s="469"/>
      <c r="GBS70" s="469"/>
      <c r="GBT70" s="469"/>
      <c r="GBU70" s="469"/>
      <c r="GBV70" s="469"/>
      <c r="GBW70" s="469"/>
      <c r="GBX70" s="469"/>
      <c r="GBY70" s="469"/>
      <c r="GBZ70" s="469"/>
      <c r="GCA70" s="469"/>
      <c r="GCB70" s="469"/>
      <c r="GCC70" s="469"/>
      <c r="GCD70" s="469"/>
      <c r="GCE70" s="469"/>
      <c r="GCF70" s="469"/>
      <c r="GCG70" s="469"/>
      <c r="GCH70" s="469"/>
      <c r="GCI70" s="469"/>
      <c r="GCJ70" s="469"/>
      <c r="GCK70" s="469"/>
      <c r="GCL70" s="469"/>
      <c r="GCM70" s="469"/>
      <c r="GCN70" s="469"/>
      <c r="GCO70" s="469"/>
      <c r="GCP70" s="469"/>
      <c r="GCQ70" s="469"/>
      <c r="GCR70" s="469"/>
      <c r="GCS70" s="469"/>
      <c r="GCT70" s="469"/>
      <c r="GCU70" s="469"/>
      <c r="GCV70" s="469"/>
      <c r="GCW70" s="469"/>
      <c r="GCX70" s="469"/>
      <c r="GCY70" s="469"/>
      <c r="GCZ70" s="469"/>
      <c r="GDA70" s="469"/>
      <c r="GDB70" s="469"/>
      <c r="GDC70" s="469"/>
      <c r="GDD70" s="469"/>
      <c r="GDE70" s="469"/>
      <c r="GDF70" s="469"/>
      <c r="GDG70" s="469"/>
      <c r="GDH70" s="469"/>
      <c r="GDI70" s="469"/>
      <c r="GDJ70" s="469"/>
      <c r="GDK70" s="469"/>
      <c r="GDL70" s="469"/>
      <c r="GDM70" s="469"/>
      <c r="GDN70" s="469"/>
      <c r="GDO70" s="469"/>
      <c r="GDP70" s="469"/>
      <c r="GDQ70" s="469"/>
      <c r="GDR70" s="469"/>
      <c r="GDS70" s="469"/>
      <c r="GDT70" s="469"/>
      <c r="GDU70" s="469"/>
      <c r="GDV70" s="469"/>
      <c r="GDW70" s="469"/>
      <c r="GDX70" s="469"/>
      <c r="GDY70" s="469"/>
      <c r="GDZ70" s="469"/>
      <c r="GEA70" s="469"/>
      <c r="GEB70" s="469"/>
      <c r="GEC70" s="469"/>
      <c r="GED70" s="469"/>
      <c r="GEE70" s="469"/>
      <c r="GEF70" s="469"/>
      <c r="GEG70" s="469"/>
      <c r="GEH70" s="469"/>
      <c r="GEI70" s="469"/>
      <c r="GEJ70" s="469"/>
      <c r="GEK70" s="469"/>
      <c r="GEL70" s="469"/>
      <c r="GEM70" s="469"/>
      <c r="GEN70" s="469"/>
      <c r="GEO70" s="469"/>
      <c r="GEP70" s="469"/>
      <c r="GEQ70" s="469"/>
      <c r="GER70" s="469"/>
      <c r="GES70" s="469"/>
      <c r="GET70" s="469"/>
      <c r="GEU70" s="469"/>
      <c r="GEV70" s="469"/>
      <c r="GEW70" s="469"/>
      <c r="GEX70" s="469"/>
      <c r="GEY70" s="469"/>
      <c r="GEZ70" s="469"/>
      <c r="GFA70" s="469"/>
      <c r="GFB70" s="469"/>
      <c r="GFC70" s="469"/>
      <c r="GFD70" s="469"/>
      <c r="GFE70" s="469"/>
      <c r="GFF70" s="469"/>
      <c r="GFG70" s="469"/>
      <c r="GFH70" s="469"/>
      <c r="GFI70" s="469"/>
      <c r="GFJ70" s="469"/>
      <c r="GFK70" s="469"/>
      <c r="GFL70" s="469"/>
      <c r="GFM70" s="469"/>
      <c r="GFN70" s="469"/>
      <c r="GFO70" s="469"/>
      <c r="GFP70" s="469"/>
      <c r="GFQ70" s="469"/>
      <c r="GFR70" s="469"/>
      <c r="GFS70" s="469"/>
      <c r="GFT70" s="469"/>
      <c r="GFU70" s="469"/>
      <c r="GFV70" s="469"/>
      <c r="GFW70" s="469"/>
      <c r="GFX70" s="469"/>
      <c r="GFY70" s="469"/>
      <c r="GFZ70" s="469"/>
      <c r="GGA70" s="469"/>
      <c r="GGB70" s="469"/>
      <c r="GGC70" s="469"/>
      <c r="GGD70" s="469"/>
      <c r="GGE70" s="469"/>
      <c r="GGF70" s="469"/>
      <c r="GGG70" s="469"/>
      <c r="GGH70" s="469"/>
      <c r="GGI70" s="469"/>
      <c r="GGJ70" s="469"/>
      <c r="GGK70" s="469"/>
      <c r="GGL70" s="469"/>
      <c r="GGM70" s="469"/>
      <c r="GGN70" s="469"/>
      <c r="GGO70" s="469"/>
      <c r="GGP70" s="469"/>
      <c r="GGQ70" s="469"/>
      <c r="GGR70" s="469"/>
      <c r="GGS70" s="469"/>
      <c r="GGT70" s="469"/>
      <c r="GGU70" s="469"/>
      <c r="GGV70" s="469"/>
      <c r="GGW70" s="469"/>
      <c r="GGX70" s="469"/>
      <c r="GGY70" s="469"/>
      <c r="GGZ70" s="469"/>
      <c r="GHA70" s="469"/>
      <c r="GHB70" s="469"/>
      <c r="GHC70" s="469"/>
      <c r="GHD70" s="469"/>
      <c r="GHE70" s="469"/>
      <c r="GHF70" s="469"/>
      <c r="GHG70" s="469"/>
      <c r="GHH70" s="469"/>
      <c r="GHI70" s="469"/>
      <c r="GHJ70" s="469"/>
      <c r="GHK70" s="469"/>
      <c r="GHL70" s="469"/>
      <c r="GHM70" s="469"/>
      <c r="GHN70" s="469"/>
      <c r="GHO70" s="469"/>
      <c r="GHP70" s="469"/>
      <c r="GHQ70" s="469"/>
      <c r="GHR70" s="469"/>
      <c r="GHS70" s="469"/>
      <c r="GHT70" s="469"/>
      <c r="GHU70" s="469"/>
      <c r="GHV70" s="469"/>
      <c r="GHW70" s="469"/>
      <c r="GHX70" s="469"/>
      <c r="GHY70" s="469"/>
      <c r="GHZ70" s="469"/>
      <c r="GIA70" s="469"/>
      <c r="GIB70" s="469"/>
      <c r="GIC70" s="469"/>
      <c r="GID70" s="469"/>
      <c r="GIE70" s="469"/>
      <c r="GIF70" s="469"/>
      <c r="GIG70" s="469"/>
      <c r="GIH70" s="469"/>
      <c r="GII70" s="469"/>
      <c r="GIJ70" s="469"/>
      <c r="GIK70" s="469"/>
      <c r="GIL70" s="469"/>
      <c r="GIM70" s="469"/>
      <c r="GIN70" s="469"/>
      <c r="GIO70" s="469"/>
      <c r="GIP70" s="469"/>
      <c r="GIQ70" s="469"/>
      <c r="GIR70" s="469"/>
      <c r="GIS70" s="469"/>
      <c r="GIT70" s="469"/>
      <c r="GIU70" s="469"/>
      <c r="GIV70" s="469"/>
      <c r="GIW70" s="469"/>
      <c r="GIX70" s="469"/>
      <c r="GIY70" s="469"/>
      <c r="GIZ70" s="469"/>
      <c r="GJA70" s="469"/>
      <c r="GJB70" s="469"/>
      <c r="GJC70" s="469"/>
      <c r="GJD70" s="469"/>
      <c r="GJE70" s="469"/>
      <c r="GJF70" s="469"/>
      <c r="GJG70" s="469"/>
      <c r="GJH70" s="469"/>
      <c r="GJI70" s="469"/>
      <c r="GJJ70" s="469"/>
      <c r="GJK70" s="469"/>
      <c r="GJL70" s="469"/>
      <c r="GJM70" s="469"/>
      <c r="GJN70" s="469"/>
      <c r="GJO70" s="469"/>
      <c r="GJP70" s="469"/>
      <c r="GJQ70" s="469"/>
      <c r="GJR70" s="469"/>
      <c r="GJS70" s="469"/>
      <c r="GJT70" s="469"/>
      <c r="GJU70" s="469"/>
      <c r="GJV70" s="469"/>
      <c r="GJW70" s="469"/>
      <c r="GJX70" s="469"/>
      <c r="GJY70" s="469"/>
      <c r="GJZ70" s="469"/>
      <c r="GKA70" s="469"/>
      <c r="GKB70" s="469"/>
      <c r="GKC70" s="469"/>
      <c r="GKD70" s="469"/>
      <c r="GKE70" s="469"/>
      <c r="GKF70" s="469"/>
      <c r="GKG70" s="469"/>
      <c r="GKH70" s="469"/>
      <c r="GKI70" s="469"/>
      <c r="GKJ70" s="469"/>
      <c r="GKK70" s="469"/>
      <c r="GKL70" s="469"/>
      <c r="GKM70" s="469"/>
      <c r="GKN70" s="469"/>
      <c r="GKO70" s="469"/>
      <c r="GKP70" s="469"/>
      <c r="GKQ70" s="469"/>
      <c r="GKR70" s="469"/>
      <c r="GKS70" s="469"/>
      <c r="GKT70" s="469"/>
      <c r="GKU70" s="469"/>
      <c r="GKV70" s="469"/>
      <c r="GKW70" s="469"/>
      <c r="GKX70" s="469"/>
      <c r="GKY70" s="469"/>
      <c r="GKZ70" s="469"/>
      <c r="GLA70" s="469"/>
      <c r="GLB70" s="469"/>
      <c r="GLC70" s="469"/>
      <c r="GLD70" s="469"/>
      <c r="GLE70" s="469"/>
      <c r="GLF70" s="469"/>
      <c r="GLG70" s="469"/>
      <c r="GLH70" s="469"/>
      <c r="GLI70" s="469"/>
      <c r="GLJ70" s="469"/>
      <c r="GLK70" s="469"/>
      <c r="GLL70" s="469"/>
      <c r="GLM70" s="469"/>
      <c r="GLN70" s="469"/>
      <c r="GLO70" s="469"/>
      <c r="GLP70" s="469"/>
      <c r="GLQ70" s="469"/>
      <c r="GLR70" s="469"/>
      <c r="GLS70" s="469"/>
      <c r="GLT70" s="469"/>
      <c r="GLU70" s="469"/>
      <c r="GLV70" s="469"/>
      <c r="GLW70" s="469"/>
      <c r="GLX70" s="469"/>
      <c r="GLY70" s="469"/>
      <c r="GLZ70" s="469"/>
      <c r="GMA70" s="469"/>
      <c r="GMB70" s="469"/>
      <c r="GMC70" s="469"/>
      <c r="GMD70" s="469"/>
      <c r="GME70" s="469"/>
      <c r="GMF70" s="469"/>
      <c r="GMG70" s="469"/>
      <c r="GMH70" s="469"/>
      <c r="GMI70" s="469"/>
      <c r="GMJ70" s="469"/>
      <c r="GMK70" s="469"/>
      <c r="GML70" s="469"/>
      <c r="GMM70" s="469"/>
      <c r="GMN70" s="469"/>
      <c r="GMO70" s="469"/>
      <c r="GMP70" s="469"/>
      <c r="GMQ70" s="469"/>
      <c r="GMR70" s="469"/>
      <c r="GMS70" s="469"/>
      <c r="GMT70" s="469"/>
      <c r="GMU70" s="469"/>
      <c r="GMV70" s="469"/>
      <c r="GMW70" s="469"/>
      <c r="GMX70" s="469"/>
      <c r="GMY70" s="469"/>
      <c r="GMZ70" s="469"/>
      <c r="GNA70" s="469"/>
      <c r="GNB70" s="469"/>
      <c r="GNC70" s="469"/>
      <c r="GND70" s="469"/>
      <c r="GNE70" s="469"/>
      <c r="GNF70" s="469"/>
      <c r="GNG70" s="469"/>
      <c r="GNH70" s="469"/>
      <c r="GNI70" s="469"/>
      <c r="GNJ70" s="469"/>
      <c r="GNK70" s="469"/>
      <c r="GNL70" s="469"/>
      <c r="GNM70" s="469"/>
      <c r="GNN70" s="469"/>
      <c r="GNO70" s="469"/>
      <c r="GNP70" s="469"/>
      <c r="GNQ70" s="469"/>
      <c r="GNR70" s="469"/>
      <c r="GNS70" s="469"/>
      <c r="GNT70" s="469"/>
      <c r="GNU70" s="469"/>
      <c r="GNV70" s="469"/>
      <c r="GNW70" s="469"/>
      <c r="GNX70" s="469"/>
      <c r="GNY70" s="469"/>
      <c r="GNZ70" s="469"/>
      <c r="GOA70" s="469"/>
      <c r="GOB70" s="469"/>
      <c r="GOC70" s="469"/>
      <c r="GOD70" s="469"/>
      <c r="GOE70" s="469"/>
      <c r="GOF70" s="469"/>
      <c r="GOG70" s="469"/>
      <c r="GOH70" s="469"/>
      <c r="GOI70" s="469"/>
      <c r="GOJ70" s="469"/>
      <c r="GOK70" s="469"/>
      <c r="GOL70" s="469"/>
      <c r="GOM70" s="469"/>
      <c r="GON70" s="469"/>
      <c r="GOO70" s="469"/>
      <c r="GOP70" s="469"/>
      <c r="GOQ70" s="469"/>
      <c r="GOR70" s="469"/>
      <c r="GOS70" s="469"/>
      <c r="GOT70" s="469"/>
      <c r="GOU70" s="469"/>
      <c r="GOV70" s="469"/>
      <c r="GOW70" s="469"/>
      <c r="GOX70" s="469"/>
      <c r="GOY70" s="469"/>
      <c r="GOZ70" s="469"/>
      <c r="GPA70" s="469"/>
      <c r="GPB70" s="469"/>
      <c r="GPC70" s="469"/>
      <c r="GPD70" s="469"/>
      <c r="GPE70" s="469"/>
      <c r="GPF70" s="469"/>
      <c r="GPG70" s="469"/>
      <c r="GPH70" s="469"/>
      <c r="GPI70" s="469"/>
      <c r="GPJ70" s="469"/>
      <c r="GPK70" s="469"/>
      <c r="GPL70" s="469"/>
      <c r="GPM70" s="469"/>
      <c r="GPN70" s="469"/>
      <c r="GPO70" s="469"/>
      <c r="GPP70" s="469"/>
      <c r="GPQ70" s="469"/>
      <c r="GPR70" s="469"/>
      <c r="GPS70" s="469"/>
      <c r="GPT70" s="469"/>
      <c r="GPU70" s="469"/>
      <c r="GPV70" s="469"/>
      <c r="GPW70" s="469"/>
      <c r="GPX70" s="469"/>
      <c r="GPY70" s="469"/>
      <c r="GPZ70" s="469"/>
      <c r="GQA70" s="469"/>
      <c r="GQB70" s="469"/>
      <c r="GQC70" s="469"/>
      <c r="GQD70" s="469"/>
      <c r="GQE70" s="469"/>
      <c r="GQF70" s="469"/>
      <c r="GQG70" s="469"/>
      <c r="GQH70" s="469"/>
      <c r="GQI70" s="469"/>
      <c r="GQJ70" s="469"/>
      <c r="GQK70" s="469"/>
      <c r="GQL70" s="469"/>
      <c r="GQM70" s="469"/>
      <c r="GQN70" s="469"/>
      <c r="GQO70" s="469"/>
      <c r="GQP70" s="469"/>
      <c r="GQQ70" s="469"/>
      <c r="GQR70" s="469"/>
      <c r="GQS70" s="469"/>
      <c r="GQT70" s="469"/>
      <c r="GQU70" s="469"/>
      <c r="GQV70" s="469"/>
      <c r="GQW70" s="469"/>
      <c r="GQX70" s="469"/>
      <c r="GQY70" s="469"/>
      <c r="GQZ70" s="469"/>
      <c r="GRA70" s="469"/>
      <c r="GRB70" s="469"/>
      <c r="GRC70" s="469"/>
      <c r="GRD70" s="469"/>
      <c r="GRE70" s="469"/>
      <c r="GRF70" s="469"/>
      <c r="GRG70" s="469"/>
      <c r="GRH70" s="469"/>
      <c r="GRI70" s="469"/>
      <c r="GRJ70" s="469"/>
      <c r="GRK70" s="469"/>
      <c r="GRL70" s="469"/>
      <c r="GRM70" s="469"/>
      <c r="GRN70" s="469"/>
      <c r="GRO70" s="469"/>
      <c r="GRP70" s="469"/>
      <c r="GRQ70" s="469"/>
      <c r="GRR70" s="469"/>
      <c r="GRS70" s="469"/>
      <c r="GRT70" s="469"/>
      <c r="GRU70" s="469"/>
      <c r="GRV70" s="469"/>
      <c r="GRW70" s="469"/>
      <c r="GRX70" s="469"/>
      <c r="GRY70" s="469"/>
      <c r="GRZ70" s="469"/>
      <c r="GSA70" s="469"/>
      <c r="GSB70" s="469"/>
      <c r="GSC70" s="469"/>
      <c r="GSD70" s="469"/>
      <c r="GSE70" s="469"/>
      <c r="GSF70" s="469"/>
      <c r="GSG70" s="469"/>
      <c r="GSH70" s="469"/>
      <c r="GSI70" s="469"/>
      <c r="GSJ70" s="469"/>
      <c r="GSK70" s="469"/>
      <c r="GSL70" s="469"/>
      <c r="GSM70" s="469"/>
      <c r="GSN70" s="469"/>
      <c r="GSO70" s="469"/>
      <c r="GSP70" s="469"/>
      <c r="GSQ70" s="469"/>
      <c r="GSR70" s="469"/>
      <c r="GSS70" s="469"/>
      <c r="GST70" s="469"/>
      <c r="GSU70" s="469"/>
      <c r="GSV70" s="469"/>
      <c r="GSW70" s="469"/>
      <c r="GSX70" s="469"/>
      <c r="GSY70" s="469"/>
      <c r="GSZ70" s="469"/>
      <c r="GTA70" s="469"/>
      <c r="GTB70" s="469"/>
      <c r="GTC70" s="469"/>
      <c r="GTD70" s="469"/>
      <c r="GTE70" s="469"/>
      <c r="GTF70" s="469"/>
      <c r="GTG70" s="469"/>
      <c r="GTH70" s="469"/>
      <c r="GTI70" s="469"/>
      <c r="GTJ70" s="469"/>
      <c r="GTK70" s="469"/>
      <c r="GTL70" s="469"/>
      <c r="GTM70" s="469"/>
      <c r="GTN70" s="469"/>
      <c r="GTO70" s="469"/>
      <c r="GTP70" s="469"/>
      <c r="GTQ70" s="469"/>
      <c r="GTR70" s="469"/>
      <c r="GTS70" s="469"/>
      <c r="GTT70" s="469"/>
      <c r="GTU70" s="469"/>
      <c r="GTV70" s="469"/>
      <c r="GTW70" s="469"/>
      <c r="GTX70" s="469"/>
      <c r="GTY70" s="469"/>
      <c r="GTZ70" s="469"/>
      <c r="GUA70" s="469"/>
      <c r="GUB70" s="469"/>
      <c r="GUC70" s="469"/>
      <c r="GUD70" s="469"/>
      <c r="GUE70" s="469"/>
      <c r="GUF70" s="469"/>
      <c r="GUG70" s="469"/>
      <c r="GUH70" s="469"/>
      <c r="GUI70" s="469"/>
      <c r="GUJ70" s="469"/>
      <c r="GUK70" s="469"/>
      <c r="GUL70" s="469"/>
      <c r="GUM70" s="469"/>
      <c r="GUN70" s="469"/>
      <c r="GUO70" s="469"/>
      <c r="GUP70" s="469"/>
      <c r="GUQ70" s="469"/>
      <c r="GUR70" s="469"/>
      <c r="GUS70" s="469"/>
      <c r="GUT70" s="469"/>
      <c r="GUU70" s="469"/>
      <c r="GUV70" s="469"/>
      <c r="GUW70" s="469"/>
      <c r="GUX70" s="469"/>
      <c r="GUY70" s="469"/>
      <c r="GUZ70" s="469"/>
      <c r="GVA70" s="469"/>
      <c r="GVB70" s="469"/>
      <c r="GVC70" s="469"/>
      <c r="GVD70" s="469"/>
      <c r="GVE70" s="469"/>
      <c r="GVF70" s="469"/>
      <c r="GVG70" s="469"/>
      <c r="GVH70" s="469"/>
      <c r="GVI70" s="469"/>
      <c r="GVJ70" s="469"/>
      <c r="GVK70" s="469"/>
      <c r="GVL70" s="469"/>
      <c r="GVM70" s="469"/>
      <c r="GVN70" s="469"/>
      <c r="GVO70" s="469"/>
      <c r="GVP70" s="469"/>
      <c r="GVQ70" s="469"/>
      <c r="GVR70" s="469"/>
      <c r="GVS70" s="469"/>
      <c r="GVT70" s="469"/>
      <c r="GVU70" s="469"/>
      <c r="GVV70" s="469"/>
      <c r="GVW70" s="469"/>
      <c r="GVX70" s="469"/>
      <c r="GVY70" s="469"/>
      <c r="GVZ70" s="469"/>
      <c r="GWA70" s="469"/>
      <c r="GWB70" s="469"/>
      <c r="GWC70" s="469"/>
      <c r="GWD70" s="469"/>
      <c r="GWE70" s="469"/>
      <c r="GWF70" s="469"/>
      <c r="GWG70" s="469"/>
      <c r="GWH70" s="469"/>
      <c r="GWI70" s="469"/>
      <c r="GWJ70" s="469"/>
      <c r="GWK70" s="469"/>
      <c r="GWL70" s="469"/>
      <c r="GWM70" s="469"/>
      <c r="GWN70" s="469"/>
      <c r="GWO70" s="469"/>
      <c r="GWP70" s="469"/>
      <c r="GWQ70" s="469"/>
      <c r="GWR70" s="469"/>
      <c r="GWS70" s="469"/>
      <c r="GWT70" s="469"/>
      <c r="GWU70" s="469"/>
      <c r="GWV70" s="469"/>
      <c r="GWW70" s="469"/>
      <c r="GWX70" s="469"/>
      <c r="GWY70" s="469"/>
      <c r="GWZ70" s="469"/>
      <c r="GXA70" s="469"/>
      <c r="GXB70" s="469"/>
      <c r="GXC70" s="469"/>
      <c r="GXD70" s="469"/>
      <c r="GXE70" s="469"/>
      <c r="GXF70" s="469"/>
      <c r="GXG70" s="469"/>
      <c r="GXH70" s="469"/>
      <c r="GXI70" s="469"/>
      <c r="GXJ70" s="469"/>
      <c r="GXK70" s="469"/>
      <c r="GXL70" s="469"/>
      <c r="GXM70" s="469"/>
      <c r="GXN70" s="469"/>
      <c r="GXO70" s="469"/>
      <c r="GXP70" s="469"/>
      <c r="GXQ70" s="469"/>
      <c r="GXR70" s="469"/>
      <c r="GXS70" s="469"/>
      <c r="GXT70" s="469"/>
      <c r="GXU70" s="469"/>
      <c r="GXV70" s="469"/>
      <c r="GXW70" s="469"/>
      <c r="GXX70" s="469"/>
      <c r="GXY70" s="469"/>
      <c r="GXZ70" s="469"/>
      <c r="GYA70" s="469"/>
      <c r="GYB70" s="469"/>
      <c r="GYC70" s="469"/>
      <c r="GYD70" s="469"/>
      <c r="GYE70" s="469"/>
      <c r="GYF70" s="469"/>
      <c r="GYG70" s="469"/>
      <c r="GYH70" s="469"/>
      <c r="GYI70" s="469"/>
      <c r="GYJ70" s="469"/>
      <c r="GYK70" s="469"/>
      <c r="GYL70" s="469"/>
      <c r="GYM70" s="469"/>
      <c r="GYN70" s="469"/>
      <c r="GYO70" s="469"/>
      <c r="GYP70" s="469"/>
      <c r="GYQ70" s="469"/>
      <c r="GYR70" s="469"/>
      <c r="GYS70" s="469"/>
      <c r="GYT70" s="469"/>
      <c r="GYU70" s="469"/>
      <c r="GYV70" s="469"/>
      <c r="GYW70" s="469"/>
      <c r="GYX70" s="469"/>
      <c r="GYY70" s="469"/>
      <c r="GYZ70" s="469"/>
      <c r="GZA70" s="469"/>
      <c r="GZB70" s="469"/>
      <c r="GZC70" s="469"/>
      <c r="GZD70" s="469"/>
      <c r="GZE70" s="469"/>
      <c r="GZF70" s="469"/>
      <c r="GZG70" s="469"/>
      <c r="GZH70" s="469"/>
      <c r="GZI70" s="469"/>
      <c r="GZJ70" s="469"/>
      <c r="GZK70" s="469"/>
      <c r="GZL70" s="469"/>
      <c r="GZM70" s="469"/>
      <c r="GZN70" s="469"/>
      <c r="GZO70" s="469"/>
      <c r="GZP70" s="469"/>
      <c r="GZQ70" s="469"/>
      <c r="GZR70" s="469"/>
      <c r="GZS70" s="469"/>
      <c r="GZT70" s="469"/>
      <c r="GZU70" s="469"/>
      <c r="GZV70" s="469"/>
      <c r="GZW70" s="469"/>
      <c r="GZX70" s="469"/>
      <c r="GZY70" s="469"/>
      <c r="GZZ70" s="469"/>
      <c r="HAA70" s="469"/>
      <c r="HAB70" s="469"/>
      <c r="HAC70" s="469"/>
      <c r="HAD70" s="469"/>
      <c r="HAE70" s="469"/>
      <c r="HAF70" s="469"/>
      <c r="HAG70" s="469"/>
      <c r="HAH70" s="469"/>
      <c r="HAI70" s="469"/>
      <c r="HAJ70" s="469"/>
      <c r="HAK70" s="469"/>
      <c r="HAL70" s="469"/>
      <c r="HAM70" s="469"/>
      <c r="HAN70" s="469"/>
      <c r="HAO70" s="469"/>
      <c r="HAP70" s="469"/>
      <c r="HAQ70" s="469"/>
      <c r="HAR70" s="469"/>
      <c r="HAS70" s="469"/>
      <c r="HAT70" s="469"/>
      <c r="HAU70" s="469"/>
      <c r="HAV70" s="469"/>
      <c r="HAW70" s="469"/>
      <c r="HAX70" s="469"/>
      <c r="HAY70" s="469"/>
      <c r="HAZ70" s="469"/>
      <c r="HBA70" s="469"/>
      <c r="HBB70" s="469"/>
      <c r="HBC70" s="469"/>
      <c r="HBD70" s="469"/>
      <c r="HBE70" s="469"/>
      <c r="HBF70" s="469"/>
      <c r="HBG70" s="469"/>
      <c r="HBH70" s="469"/>
      <c r="HBI70" s="469"/>
      <c r="HBJ70" s="469"/>
      <c r="HBK70" s="469"/>
      <c r="HBL70" s="469"/>
      <c r="HBM70" s="469"/>
      <c r="HBN70" s="469"/>
      <c r="HBO70" s="469"/>
      <c r="HBP70" s="469"/>
      <c r="HBQ70" s="469"/>
      <c r="HBR70" s="469"/>
      <c r="HBS70" s="469"/>
      <c r="HBT70" s="469"/>
      <c r="HBU70" s="469"/>
      <c r="HBV70" s="469"/>
      <c r="HBW70" s="469"/>
      <c r="HBX70" s="469"/>
      <c r="HBY70" s="469"/>
      <c r="HBZ70" s="469"/>
      <c r="HCA70" s="469"/>
      <c r="HCB70" s="469"/>
      <c r="HCC70" s="469"/>
      <c r="HCD70" s="469"/>
      <c r="HCE70" s="469"/>
      <c r="HCF70" s="469"/>
      <c r="HCG70" s="469"/>
      <c r="HCH70" s="469"/>
      <c r="HCI70" s="469"/>
      <c r="HCJ70" s="469"/>
      <c r="HCK70" s="469"/>
      <c r="HCL70" s="469"/>
      <c r="HCM70" s="469"/>
      <c r="HCN70" s="469"/>
      <c r="HCO70" s="469"/>
      <c r="HCP70" s="469"/>
      <c r="HCQ70" s="469"/>
      <c r="HCR70" s="469"/>
      <c r="HCS70" s="469"/>
      <c r="HCT70" s="469"/>
      <c r="HCU70" s="469"/>
      <c r="HCV70" s="469"/>
      <c r="HCW70" s="469"/>
      <c r="HCX70" s="469"/>
      <c r="HCY70" s="469"/>
      <c r="HCZ70" s="469"/>
      <c r="HDA70" s="469"/>
      <c r="HDB70" s="469"/>
      <c r="HDC70" s="469"/>
      <c r="HDD70" s="469"/>
      <c r="HDE70" s="469"/>
      <c r="HDF70" s="469"/>
      <c r="HDG70" s="469"/>
      <c r="HDH70" s="469"/>
      <c r="HDI70" s="469"/>
      <c r="HDJ70" s="469"/>
      <c r="HDK70" s="469"/>
      <c r="HDL70" s="469"/>
      <c r="HDM70" s="469"/>
      <c r="HDN70" s="469"/>
      <c r="HDO70" s="469"/>
      <c r="HDP70" s="469"/>
      <c r="HDQ70" s="469"/>
      <c r="HDR70" s="469"/>
      <c r="HDS70" s="469"/>
      <c r="HDT70" s="469"/>
      <c r="HDU70" s="469"/>
      <c r="HDV70" s="469"/>
      <c r="HDW70" s="469"/>
      <c r="HDX70" s="469"/>
      <c r="HDY70" s="469"/>
      <c r="HDZ70" s="469"/>
      <c r="HEA70" s="469"/>
      <c r="HEB70" s="469"/>
      <c r="HEC70" s="469"/>
      <c r="HED70" s="469"/>
      <c r="HEE70" s="469"/>
      <c r="HEF70" s="469"/>
      <c r="HEG70" s="469"/>
      <c r="HEH70" s="469"/>
      <c r="HEI70" s="469"/>
      <c r="HEJ70" s="469"/>
      <c r="HEK70" s="469"/>
      <c r="HEL70" s="469"/>
      <c r="HEM70" s="469"/>
      <c r="HEN70" s="469"/>
      <c r="HEO70" s="469"/>
      <c r="HEP70" s="469"/>
      <c r="HEQ70" s="469"/>
      <c r="HER70" s="469"/>
      <c r="HES70" s="469"/>
      <c r="HET70" s="469"/>
      <c r="HEU70" s="469"/>
      <c r="HEV70" s="469"/>
      <c r="HEW70" s="469"/>
      <c r="HEX70" s="469"/>
      <c r="HEY70" s="469"/>
      <c r="HEZ70" s="469"/>
      <c r="HFA70" s="469"/>
      <c r="HFB70" s="469"/>
      <c r="HFC70" s="469"/>
      <c r="HFD70" s="469"/>
      <c r="HFE70" s="469"/>
      <c r="HFF70" s="469"/>
      <c r="HFG70" s="469"/>
      <c r="HFH70" s="469"/>
      <c r="HFI70" s="469"/>
      <c r="HFJ70" s="469"/>
      <c r="HFK70" s="469"/>
      <c r="HFL70" s="469"/>
      <c r="HFM70" s="469"/>
      <c r="HFN70" s="469"/>
      <c r="HFO70" s="469"/>
      <c r="HFP70" s="469"/>
      <c r="HFQ70" s="469"/>
      <c r="HFR70" s="469"/>
      <c r="HFS70" s="469"/>
      <c r="HFT70" s="469"/>
      <c r="HFU70" s="469"/>
      <c r="HFV70" s="469"/>
      <c r="HFW70" s="469"/>
      <c r="HFX70" s="469"/>
      <c r="HFY70" s="469"/>
      <c r="HFZ70" s="469"/>
      <c r="HGA70" s="469"/>
      <c r="HGB70" s="469"/>
      <c r="HGC70" s="469"/>
      <c r="HGD70" s="469"/>
      <c r="HGE70" s="469"/>
      <c r="HGF70" s="469"/>
      <c r="HGG70" s="469"/>
      <c r="HGH70" s="469"/>
      <c r="HGI70" s="469"/>
      <c r="HGJ70" s="469"/>
      <c r="HGK70" s="469"/>
      <c r="HGL70" s="469"/>
      <c r="HGM70" s="469"/>
      <c r="HGN70" s="469"/>
      <c r="HGO70" s="469"/>
      <c r="HGP70" s="469"/>
      <c r="HGQ70" s="469"/>
      <c r="HGR70" s="469"/>
      <c r="HGS70" s="469"/>
      <c r="HGT70" s="469"/>
      <c r="HGU70" s="469"/>
      <c r="HGV70" s="469"/>
      <c r="HGW70" s="469"/>
      <c r="HGX70" s="469"/>
      <c r="HGY70" s="469"/>
      <c r="HGZ70" s="469"/>
      <c r="HHA70" s="469"/>
      <c r="HHB70" s="469"/>
      <c r="HHC70" s="469"/>
      <c r="HHD70" s="469"/>
      <c r="HHE70" s="469"/>
      <c r="HHF70" s="469"/>
      <c r="HHG70" s="469"/>
      <c r="HHH70" s="469"/>
      <c r="HHI70" s="469"/>
      <c r="HHJ70" s="469"/>
      <c r="HHK70" s="469"/>
      <c r="HHL70" s="469"/>
      <c r="HHM70" s="469"/>
      <c r="HHN70" s="469"/>
      <c r="HHO70" s="469"/>
      <c r="HHP70" s="469"/>
      <c r="HHQ70" s="469"/>
      <c r="HHR70" s="469"/>
      <c r="HHS70" s="469"/>
      <c r="HHT70" s="469"/>
      <c r="HHU70" s="469"/>
      <c r="HHV70" s="469"/>
      <c r="HHW70" s="469"/>
      <c r="HHX70" s="469"/>
      <c r="HHY70" s="469"/>
      <c r="HHZ70" s="469"/>
      <c r="HIA70" s="469"/>
      <c r="HIB70" s="469"/>
      <c r="HIC70" s="469"/>
      <c r="HID70" s="469"/>
      <c r="HIE70" s="469"/>
      <c r="HIF70" s="469"/>
      <c r="HIG70" s="469"/>
      <c r="HIH70" s="469"/>
      <c r="HII70" s="469"/>
      <c r="HIJ70" s="469"/>
      <c r="HIK70" s="469"/>
      <c r="HIL70" s="469"/>
      <c r="HIM70" s="469"/>
      <c r="HIN70" s="469"/>
      <c r="HIO70" s="469"/>
      <c r="HIP70" s="469"/>
      <c r="HIQ70" s="469"/>
      <c r="HIR70" s="469"/>
      <c r="HIS70" s="469"/>
      <c r="HIT70" s="469"/>
      <c r="HIU70" s="469"/>
      <c r="HIV70" s="469"/>
      <c r="HIW70" s="469"/>
      <c r="HIX70" s="469"/>
      <c r="HIY70" s="469"/>
      <c r="HIZ70" s="469"/>
      <c r="HJA70" s="469"/>
      <c r="HJB70" s="469"/>
      <c r="HJC70" s="469"/>
      <c r="HJD70" s="469"/>
      <c r="HJE70" s="469"/>
      <c r="HJF70" s="469"/>
      <c r="HJG70" s="469"/>
      <c r="HJH70" s="469"/>
      <c r="HJI70" s="469"/>
      <c r="HJJ70" s="469"/>
      <c r="HJK70" s="469"/>
      <c r="HJL70" s="469"/>
      <c r="HJM70" s="469"/>
      <c r="HJN70" s="469"/>
      <c r="HJO70" s="469"/>
      <c r="HJP70" s="469"/>
      <c r="HJQ70" s="469"/>
      <c r="HJR70" s="469"/>
      <c r="HJS70" s="469"/>
      <c r="HJT70" s="469"/>
      <c r="HJU70" s="469"/>
      <c r="HJV70" s="469"/>
      <c r="HJW70" s="469"/>
      <c r="HJX70" s="469"/>
      <c r="HJY70" s="469"/>
      <c r="HJZ70" s="469"/>
      <c r="HKA70" s="469"/>
      <c r="HKB70" s="469"/>
      <c r="HKC70" s="469"/>
      <c r="HKD70" s="469"/>
      <c r="HKE70" s="469"/>
      <c r="HKF70" s="469"/>
      <c r="HKG70" s="469"/>
      <c r="HKH70" s="469"/>
      <c r="HKI70" s="469"/>
      <c r="HKJ70" s="469"/>
      <c r="HKK70" s="469"/>
      <c r="HKL70" s="469"/>
      <c r="HKM70" s="469"/>
      <c r="HKN70" s="469"/>
      <c r="HKO70" s="469"/>
      <c r="HKP70" s="469"/>
      <c r="HKQ70" s="469"/>
      <c r="HKR70" s="469"/>
      <c r="HKS70" s="469"/>
      <c r="HKT70" s="469"/>
      <c r="HKU70" s="469"/>
      <c r="HKV70" s="469"/>
      <c r="HKW70" s="469"/>
      <c r="HKX70" s="469"/>
      <c r="HKY70" s="469"/>
      <c r="HKZ70" s="469"/>
      <c r="HLA70" s="469"/>
      <c r="HLB70" s="469"/>
      <c r="HLC70" s="469"/>
      <c r="HLD70" s="469"/>
      <c r="HLE70" s="469"/>
      <c r="HLF70" s="469"/>
      <c r="HLG70" s="469"/>
      <c r="HLH70" s="469"/>
      <c r="HLI70" s="469"/>
      <c r="HLJ70" s="469"/>
      <c r="HLK70" s="469"/>
      <c r="HLL70" s="469"/>
      <c r="HLM70" s="469"/>
      <c r="HLN70" s="469"/>
      <c r="HLO70" s="469"/>
      <c r="HLP70" s="469"/>
      <c r="HLQ70" s="469"/>
      <c r="HLR70" s="469"/>
      <c r="HLS70" s="469"/>
      <c r="HLT70" s="469"/>
      <c r="HLU70" s="469"/>
      <c r="HLV70" s="469"/>
      <c r="HLW70" s="469"/>
      <c r="HLX70" s="469"/>
      <c r="HLY70" s="469"/>
      <c r="HLZ70" s="469"/>
      <c r="HMA70" s="469"/>
      <c r="HMB70" s="469"/>
      <c r="HMC70" s="469"/>
      <c r="HMD70" s="469"/>
      <c r="HME70" s="469"/>
      <c r="HMF70" s="469"/>
      <c r="HMG70" s="469"/>
      <c r="HMH70" s="469"/>
      <c r="HMI70" s="469"/>
      <c r="HMJ70" s="469"/>
      <c r="HMK70" s="469"/>
      <c r="HML70" s="469"/>
      <c r="HMM70" s="469"/>
      <c r="HMN70" s="469"/>
      <c r="HMO70" s="469"/>
      <c r="HMP70" s="469"/>
      <c r="HMQ70" s="469"/>
      <c r="HMR70" s="469"/>
      <c r="HMS70" s="469"/>
      <c r="HMT70" s="469"/>
      <c r="HMU70" s="469"/>
      <c r="HMV70" s="469"/>
      <c r="HMW70" s="469"/>
      <c r="HMX70" s="469"/>
      <c r="HMY70" s="469"/>
      <c r="HMZ70" s="469"/>
      <c r="HNA70" s="469"/>
      <c r="HNB70" s="469"/>
      <c r="HNC70" s="469"/>
      <c r="HND70" s="469"/>
      <c r="HNE70" s="469"/>
      <c r="HNF70" s="469"/>
      <c r="HNG70" s="469"/>
      <c r="HNH70" s="469"/>
      <c r="HNI70" s="469"/>
      <c r="HNJ70" s="469"/>
      <c r="HNK70" s="469"/>
      <c r="HNL70" s="469"/>
      <c r="HNM70" s="469"/>
      <c r="HNN70" s="469"/>
      <c r="HNO70" s="469"/>
      <c r="HNP70" s="469"/>
      <c r="HNQ70" s="469"/>
      <c r="HNR70" s="469"/>
      <c r="HNS70" s="469"/>
      <c r="HNT70" s="469"/>
      <c r="HNU70" s="469"/>
      <c r="HNV70" s="469"/>
      <c r="HNW70" s="469"/>
      <c r="HNX70" s="469"/>
      <c r="HNY70" s="469"/>
      <c r="HNZ70" s="469"/>
      <c r="HOA70" s="469"/>
      <c r="HOB70" s="469"/>
      <c r="HOC70" s="469"/>
      <c r="HOD70" s="469"/>
      <c r="HOE70" s="469"/>
      <c r="HOF70" s="469"/>
      <c r="HOG70" s="469"/>
      <c r="HOH70" s="469"/>
      <c r="HOI70" s="469"/>
      <c r="HOJ70" s="469"/>
      <c r="HOK70" s="469"/>
      <c r="HOL70" s="469"/>
      <c r="HOM70" s="469"/>
      <c r="HON70" s="469"/>
      <c r="HOO70" s="469"/>
      <c r="HOP70" s="469"/>
      <c r="HOQ70" s="469"/>
      <c r="HOR70" s="469"/>
      <c r="HOS70" s="469"/>
      <c r="HOT70" s="469"/>
      <c r="HOU70" s="469"/>
      <c r="HOV70" s="469"/>
      <c r="HOW70" s="469"/>
      <c r="HOX70" s="469"/>
      <c r="HOY70" s="469"/>
      <c r="HOZ70" s="469"/>
      <c r="HPA70" s="469"/>
      <c r="HPB70" s="469"/>
      <c r="HPC70" s="469"/>
      <c r="HPD70" s="469"/>
      <c r="HPE70" s="469"/>
      <c r="HPF70" s="469"/>
      <c r="HPG70" s="469"/>
      <c r="HPH70" s="469"/>
      <c r="HPI70" s="469"/>
      <c r="HPJ70" s="469"/>
      <c r="HPK70" s="469"/>
      <c r="HPL70" s="469"/>
      <c r="HPM70" s="469"/>
      <c r="HPN70" s="469"/>
      <c r="HPO70" s="469"/>
      <c r="HPP70" s="469"/>
      <c r="HPQ70" s="469"/>
      <c r="HPR70" s="469"/>
      <c r="HPS70" s="469"/>
      <c r="HPT70" s="469"/>
      <c r="HPU70" s="469"/>
      <c r="HPV70" s="469"/>
      <c r="HPW70" s="469"/>
      <c r="HPX70" s="469"/>
      <c r="HPY70" s="469"/>
      <c r="HPZ70" s="469"/>
      <c r="HQA70" s="469"/>
      <c r="HQB70" s="469"/>
      <c r="HQC70" s="469"/>
      <c r="HQD70" s="469"/>
      <c r="HQE70" s="469"/>
      <c r="HQF70" s="469"/>
      <c r="HQG70" s="469"/>
      <c r="HQH70" s="469"/>
      <c r="HQI70" s="469"/>
      <c r="HQJ70" s="469"/>
      <c r="HQK70" s="469"/>
      <c r="HQL70" s="469"/>
      <c r="HQM70" s="469"/>
      <c r="HQN70" s="469"/>
      <c r="HQO70" s="469"/>
      <c r="HQP70" s="469"/>
      <c r="HQQ70" s="469"/>
      <c r="HQR70" s="469"/>
      <c r="HQS70" s="469"/>
      <c r="HQT70" s="469"/>
      <c r="HQU70" s="469"/>
      <c r="HQV70" s="469"/>
      <c r="HQW70" s="469"/>
      <c r="HQX70" s="469"/>
      <c r="HQY70" s="469"/>
      <c r="HQZ70" s="469"/>
      <c r="HRA70" s="469"/>
      <c r="HRB70" s="469"/>
      <c r="HRC70" s="469"/>
      <c r="HRD70" s="469"/>
      <c r="HRE70" s="469"/>
      <c r="HRF70" s="469"/>
      <c r="HRG70" s="469"/>
      <c r="HRH70" s="469"/>
      <c r="HRI70" s="469"/>
      <c r="HRJ70" s="469"/>
      <c r="HRK70" s="469"/>
      <c r="HRL70" s="469"/>
      <c r="HRM70" s="469"/>
      <c r="HRN70" s="469"/>
      <c r="HRO70" s="469"/>
      <c r="HRP70" s="469"/>
      <c r="HRQ70" s="469"/>
      <c r="HRR70" s="469"/>
      <c r="HRS70" s="469"/>
      <c r="HRT70" s="469"/>
      <c r="HRU70" s="469"/>
      <c r="HRV70" s="469"/>
      <c r="HRW70" s="469"/>
      <c r="HRX70" s="469"/>
      <c r="HRY70" s="469"/>
      <c r="HRZ70" s="469"/>
      <c r="HSA70" s="469"/>
      <c r="HSB70" s="469"/>
      <c r="HSC70" s="469"/>
      <c r="HSD70" s="469"/>
      <c r="HSE70" s="469"/>
      <c r="HSF70" s="469"/>
      <c r="HSG70" s="469"/>
      <c r="HSH70" s="469"/>
      <c r="HSI70" s="469"/>
      <c r="HSJ70" s="469"/>
      <c r="HSK70" s="469"/>
      <c r="HSL70" s="469"/>
      <c r="HSM70" s="469"/>
      <c r="HSN70" s="469"/>
      <c r="HSO70" s="469"/>
      <c r="HSP70" s="469"/>
      <c r="HSQ70" s="469"/>
      <c r="HSR70" s="469"/>
      <c r="HSS70" s="469"/>
      <c r="HST70" s="469"/>
      <c r="HSU70" s="469"/>
      <c r="HSV70" s="469"/>
      <c r="HSW70" s="469"/>
      <c r="HSX70" s="469"/>
      <c r="HSY70" s="469"/>
      <c r="HSZ70" s="469"/>
      <c r="HTA70" s="469"/>
      <c r="HTB70" s="469"/>
      <c r="HTC70" s="469"/>
      <c r="HTD70" s="469"/>
      <c r="HTE70" s="469"/>
      <c r="HTF70" s="469"/>
      <c r="HTG70" s="469"/>
      <c r="HTH70" s="469"/>
      <c r="HTI70" s="469"/>
      <c r="HTJ70" s="469"/>
      <c r="HTK70" s="469"/>
      <c r="HTL70" s="469"/>
      <c r="HTM70" s="469"/>
      <c r="HTN70" s="469"/>
      <c r="HTO70" s="469"/>
      <c r="HTP70" s="469"/>
      <c r="HTQ70" s="469"/>
      <c r="HTR70" s="469"/>
      <c r="HTS70" s="469"/>
      <c r="HTT70" s="469"/>
      <c r="HTU70" s="469"/>
      <c r="HTV70" s="469"/>
      <c r="HTW70" s="469"/>
      <c r="HTX70" s="469"/>
      <c r="HTY70" s="469"/>
      <c r="HTZ70" s="469"/>
      <c r="HUA70" s="469"/>
      <c r="HUB70" s="469"/>
      <c r="HUC70" s="469"/>
      <c r="HUD70" s="469"/>
      <c r="HUE70" s="469"/>
      <c r="HUF70" s="469"/>
      <c r="HUG70" s="469"/>
      <c r="HUH70" s="469"/>
      <c r="HUI70" s="469"/>
      <c r="HUJ70" s="469"/>
      <c r="HUK70" s="469"/>
      <c r="HUL70" s="469"/>
      <c r="HUM70" s="469"/>
      <c r="HUN70" s="469"/>
      <c r="HUO70" s="469"/>
      <c r="HUP70" s="469"/>
      <c r="HUQ70" s="469"/>
      <c r="HUR70" s="469"/>
      <c r="HUS70" s="469"/>
      <c r="HUT70" s="469"/>
      <c r="HUU70" s="469"/>
      <c r="HUV70" s="469"/>
      <c r="HUW70" s="469"/>
      <c r="HUX70" s="469"/>
      <c r="HUY70" s="469"/>
      <c r="HUZ70" s="469"/>
      <c r="HVA70" s="469"/>
      <c r="HVB70" s="469"/>
      <c r="HVC70" s="469"/>
      <c r="HVD70" s="469"/>
      <c r="HVE70" s="469"/>
      <c r="HVF70" s="469"/>
      <c r="HVG70" s="469"/>
      <c r="HVH70" s="469"/>
      <c r="HVI70" s="469"/>
      <c r="HVJ70" s="469"/>
      <c r="HVK70" s="469"/>
      <c r="HVL70" s="469"/>
      <c r="HVM70" s="469"/>
      <c r="HVN70" s="469"/>
      <c r="HVO70" s="469"/>
      <c r="HVP70" s="469"/>
      <c r="HVQ70" s="469"/>
      <c r="HVR70" s="469"/>
      <c r="HVS70" s="469"/>
      <c r="HVT70" s="469"/>
      <c r="HVU70" s="469"/>
      <c r="HVV70" s="469"/>
      <c r="HVW70" s="469"/>
      <c r="HVX70" s="469"/>
      <c r="HVY70" s="469"/>
      <c r="HVZ70" s="469"/>
      <c r="HWA70" s="469"/>
      <c r="HWB70" s="469"/>
      <c r="HWC70" s="469"/>
      <c r="HWD70" s="469"/>
      <c r="HWE70" s="469"/>
      <c r="HWF70" s="469"/>
      <c r="HWG70" s="469"/>
      <c r="HWH70" s="469"/>
      <c r="HWI70" s="469"/>
      <c r="HWJ70" s="469"/>
      <c r="HWK70" s="469"/>
      <c r="HWL70" s="469"/>
      <c r="HWM70" s="469"/>
      <c r="HWN70" s="469"/>
      <c r="HWO70" s="469"/>
      <c r="HWP70" s="469"/>
      <c r="HWQ70" s="469"/>
      <c r="HWR70" s="469"/>
      <c r="HWS70" s="469"/>
      <c r="HWT70" s="469"/>
      <c r="HWU70" s="469"/>
      <c r="HWV70" s="469"/>
      <c r="HWW70" s="469"/>
      <c r="HWX70" s="469"/>
      <c r="HWY70" s="469"/>
      <c r="HWZ70" s="469"/>
      <c r="HXA70" s="469"/>
      <c r="HXB70" s="469"/>
      <c r="HXC70" s="469"/>
      <c r="HXD70" s="469"/>
      <c r="HXE70" s="469"/>
      <c r="HXF70" s="469"/>
      <c r="HXG70" s="469"/>
      <c r="HXH70" s="469"/>
      <c r="HXI70" s="469"/>
      <c r="HXJ70" s="469"/>
      <c r="HXK70" s="469"/>
      <c r="HXL70" s="469"/>
      <c r="HXM70" s="469"/>
      <c r="HXN70" s="469"/>
      <c r="HXO70" s="469"/>
      <c r="HXP70" s="469"/>
      <c r="HXQ70" s="469"/>
      <c r="HXR70" s="469"/>
      <c r="HXS70" s="469"/>
      <c r="HXT70" s="469"/>
      <c r="HXU70" s="469"/>
      <c r="HXV70" s="469"/>
      <c r="HXW70" s="469"/>
      <c r="HXX70" s="469"/>
      <c r="HXY70" s="469"/>
      <c r="HXZ70" s="469"/>
      <c r="HYA70" s="469"/>
      <c r="HYB70" s="469"/>
      <c r="HYC70" s="469"/>
      <c r="HYD70" s="469"/>
      <c r="HYE70" s="469"/>
      <c r="HYF70" s="469"/>
      <c r="HYG70" s="469"/>
      <c r="HYH70" s="469"/>
      <c r="HYI70" s="469"/>
      <c r="HYJ70" s="469"/>
      <c r="HYK70" s="469"/>
      <c r="HYL70" s="469"/>
      <c r="HYM70" s="469"/>
      <c r="HYN70" s="469"/>
      <c r="HYO70" s="469"/>
      <c r="HYP70" s="469"/>
      <c r="HYQ70" s="469"/>
      <c r="HYR70" s="469"/>
      <c r="HYS70" s="469"/>
      <c r="HYT70" s="469"/>
      <c r="HYU70" s="469"/>
      <c r="HYV70" s="469"/>
      <c r="HYW70" s="469"/>
      <c r="HYX70" s="469"/>
      <c r="HYY70" s="469"/>
      <c r="HYZ70" s="469"/>
      <c r="HZA70" s="469"/>
      <c r="HZB70" s="469"/>
      <c r="HZC70" s="469"/>
      <c r="HZD70" s="469"/>
      <c r="HZE70" s="469"/>
      <c r="HZF70" s="469"/>
      <c r="HZG70" s="469"/>
      <c r="HZH70" s="469"/>
      <c r="HZI70" s="469"/>
      <c r="HZJ70" s="469"/>
      <c r="HZK70" s="469"/>
      <c r="HZL70" s="469"/>
      <c r="HZM70" s="469"/>
      <c r="HZN70" s="469"/>
      <c r="HZO70" s="469"/>
      <c r="HZP70" s="469"/>
      <c r="HZQ70" s="469"/>
      <c r="HZR70" s="469"/>
      <c r="HZS70" s="469"/>
      <c r="HZT70" s="469"/>
      <c r="HZU70" s="469"/>
      <c r="HZV70" s="469"/>
      <c r="HZW70" s="469"/>
      <c r="HZX70" s="469"/>
      <c r="HZY70" s="469"/>
      <c r="HZZ70" s="469"/>
      <c r="IAA70" s="469"/>
      <c r="IAB70" s="469"/>
      <c r="IAC70" s="469"/>
      <c r="IAD70" s="469"/>
      <c r="IAE70" s="469"/>
      <c r="IAF70" s="469"/>
      <c r="IAG70" s="469"/>
      <c r="IAH70" s="469"/>
      <c r="IAI70" s="469"/>
      <c r="IAJ70" s="469"/>
      <c r="IAK70" s="469"/>
      <c r="IAL70" s="469"/>
      <c r="IAM70" s="469"/>
      <c r="IAN70" s="469"/>
      <c r="IAO70" s="469"/>
      <c r="IAP70" s="469"/>
      <c r="IAQ70" s="469"/>
      <c r="IAR70" s="469"/>
      <c r="IAS70" s="469"/>
      <c r="IAT70" s="469"/>
      <c r="IAU70" s="469"/>
      <c r="IAV70" s="469"/>
      <c r="IAW70" s="469"/>
      <c r="IAX70" s="469"/>
      <c r="IAY70" s="469"/>
      <c r="IAZ70" s="469"/>
      <c r="IBA70" s="469"/>
      <c r="IBB70" s="469"/>
      <c r="IBC70" s="469"/>
      <c r="IBD70" s="469"/>
      <c r="IBE70" s="469"/>
      <c r="IBF70" s="469"/>
      <c r="IBG70" s="469"/>
      <c r="IBH70" s="469"/>
      <c r="IBI70" s="469"/>
      <c r="IBJ70" s="469"/>
      <c r="IBK70" s="469"/>
      <c r="IBL70" s="469"/>
      <c r="IBM70" s="469"/>
      <c r="IBN70" s="469"/>
      <c r="IBO70" s="469"/>
      <c r="IBP70" s="469"/>
      <c r="IBQ70" s="469"/>
      <c r="IBR70" s="469"/>
      <c r="IBS70" s="469"/>
      <c r="IBT70" s="469"/>
      <c r="IBU70" s="469"/>
      <c r="IBV70" s="469"/>
      <c r="IBW70" s="469"/>
      <c r="IBX70" s="469"/>
      <c r="IBY70" s="469"/>
      <c r="IBZ70" s="469"/>
      <c r="ICA70" s="469"/>
      <c r="ICB70" s="469"/>
      <c r="ICC70" s="469"/>
      <c r="ICD70" s="469"/>
      <c r="ICE70" s="469"/>
      <c r="ICF70" s="469"/>
      <c r="ICG70" s="469"/>
      <c r="ICH70" s="469"/>
      <c r="ICI70" s="469"/>
      <c r="ICJ70" s="469"/>
      <c r="ICK70" s="469"/>
      <c r="ICL70" s="469"/>
      <c r="ICM70" s="469"/>
      <c r="ICN70" s="469"/>
      <c r="ICO70" s="469"/>
      <c r="ICP70" s="469"/>
      <c r="ICQ70" s="469"/>
      <c r="ICR70" s="469"/>
      <c r="ICS70" s="469"/>
      <c r="ICT70" s="469"/>
      <c r="ICU70" s="469"/>
      <c r="ICV70" s="469"/>
      <c r="ICW70" s="469"/>
      <c r="ICX70" s="469"/>
      <c r="ICY70" s="469"/>
      <c r="ICZ70" s="469"/>
      <c r="IDA70" s="469"/>
      <c r="IDB70" s="469"/>
      <c r="IDC70" s="469"/>
      <c r="IDD70" s="469"/>
      <c r="IDE70" s="469"/>
      <c r="IDF70" s="469"/>
      <c r="IDG70" s="469"/>
      <c r="IDH70" s="469"/>
      <c r="IDI70" s="469"/>
      <c r="IDJ70" s="469"/>
      <c r="IDK70" s="469"/>
      <c r="IDL70" s="469"/>
      <c r="IDM70" s="469"/>
      <c r="IDN70" s="469"/>
      <c r="IDO70" s="469"/>
      <c r="IDP70" s="469"/>
      <c r="IDQ70" s="469"/>
      <c r="IDR70" s="469"/>
      <c r="IDS70" s="469"/>
      <c r="IDT70" s="469"/>
      <c r="IDU70" s="469"/>
      <c r="IDV70" s="469"/>
      <c r="IDW70" s="469"/>
      <c r="IDX70" s="469"/>
      <c r="IDY70" s="469"/>
      <c r="IDZ70" s="469"/>
      <c r="IEA70" s="469"/>
      <c r="IEB70" s="469"/>
      <c r="IEC70" s="469"/>
      <c r="IED70" s="469"/>
      <c r="IEE70" s="469"/>
      <c r="IEF70" s="469"/>
      <c r="IEG70" s="469"/>
      <c r="IEH70" s="469"/>
      <c r="IEI70" s="469"/>
      <c r="IEJ70" s="469"/>
      <c r="IEK70" s="469"/>
      <c r="IEL70" s="469"/>
      <c r="IEM70" s="469"/>
      <c r="IEN70" s="469"/>
      <c r="IEO70" s="469"/>
      <c r="IEP70" s="469"/>
      <c r="IEQ70" s="469"/>
      <c r="IER70" s="469"/>
      <c r="IES70" s="469"/>
      <c r="IET70" s="469"/>
      <c r="IEU70" s="469"/>
      <c r="IEV70" s="469"/>
      <c r="IEW70" s="469"/>
      <c r="IEX70" s="469"/>
      <c r="IEY70" s="469"/>
      <c r="IEZ70" s="469"/>
      <c r="IFA70" s="469"/>
      <c r="IFB70" s="469"/>
      <c r="IFC70" s="469"/>
      <c r="IFD70" s="469"/>
      <c r="IFE70" s="469"/>
      <c r="IFF70" s="469"/>
      <c r="IFG70" s="469"/>
      <c r="IFH70" s="469"/>
      <c r="IFI70" s="469"/>
      <c r="IFJ70" s="469"/>
      <c r="IFK70" s="469"/>
      <c r="IFL70" s="469"/>
      <c r="IFM70" s="469"/>
      <c r="IFN70" s="469"/>
      <c r="IFO70" s="469"/>
      <c r="IFP70" s="469"/>
      <c r="IFQ70" s="469"/>
      <c r="IFR70" s="469"/>
      <c r="IFS70" s="469"/>
      <c r="IFT70" s="469"/>
      <c r="IFU70" s="469"/>
      <c r="IFV70" s="469"/>
      <c r="IFW70" s="469"/>
      <c r="IFX70" s="469"/>
      <c r="IFY70" s="469"/>
      <c r="IFZ70" s="469"/>
      <c r="IGA70" s="469"/>
      <c r="IGB70" s="469"/>
      <c r="IGC70" s="469"/>
      <c r="IGD70" s="469"/>
      <c r="IGE70" s="469"/>
      <c r="IGF70" s="469"/>
      <c r="IGG70" s="469"/>
      <c r="IGH70" s="469"/>
      <c r="IGI70" s="469"/>
      <c r="IGJ70" s="469"/>
      <c r="IGK70" s="469"/>
      <c r="IGL70" s="469"/>
      <c r="IGM70" s="469"/>
      <c r="IGN70" s="469"/>
      <c r="IGO70" s="469"/>
      <c r="IGP70" s="469"/>
      <c r="IGQ70" s="469"/>
      <c r="IGR70" s="469"/>
      <c r="IGS70" s="469"/>
      <c r="IGT70" s="469"/>
      <c r="IGU70" s="469"/>
      <c r="IGV70" s="469"/>
      <c r="IGW70" s="469"/>
      <c r="IGX70" s="469"/>
      <c r="IGY70" s="469"/>
      <c r="IGZ70" s="469"/>
      <c r="IHA70" s="469"/>
      <c r="IHB70" s="469"/>
      <c r="IHC70" s="469"/>
      <c r="IHD70" s="469"/>
      <c r="IHE70" s="469"/>
      <c r="IHF70" s="469"/>
      <c r="IHG70" s="469"/>
      <c r="IHH70" s="469"/>
      <c r="IHI70" s="469"/>
      <c r="IHJ70" s="469"/>
      <c r="IHK70" s="469"/>
      <c r="IHL70" s="469"/>
      <c r="IHM70" s="469"/>
      <c r="IHN70" s="469"/>
      <c r="IHO70" s="469"/>
      <c r="IHP70" s="469"/>
      <c r="IHQ70" s="469"/>
      <c r="IHR70" s="469"/>
      <c r="IHS70" s="469"/>
      <c r="IHT70" s="469"/>
      <c r="IHU70" s="469"/>
      <c r="IHV70" s="469"/>
      <c r="IHW70" s="469"/>
      <c r="IHX70" s="469"/>
      <c r="IHY70" s="469"/>
      <c r="IHZ70" s="469"/>
      <c r="IIA70" s="469"/>
      <c r="IIB70" s="469"/>
      <c r="IIC70" s="469"/>
      <c r="IID70" s="469"/>
      <c r="IIE70" s="469"/>
      <c r="IIF70" s="469"/>
      <c r="IIG70" s="469"/>
      <c r="IIH70" s="469"/>
      <c r="III70" s="469"/>
      <c r="IIJ70" s="469"/>
      <c r="IIK70" s="469"/>
      <c r="IIL70" s="469"/>
      <c r="IIM70" s="469"/>
      <c r="IIN70" s="469"/>
      <c r="IIO70" s="469"/>
      <c r="IIP70" s="469"/>
      <c r="IIQ70" s="469"/>
      <c r="IIR70" s="469"/>
      <c r="IIS70" s="469"/>
      <c r="IIT70" s="469"/>
      <c r="IIU70" s="469"/>
      <c r="IIV70" s="469"/>
      <c r="IIW70" s="469"/>
      <c r="IIX70" s="469"/>
      <c r="IIY70" s="469"/>
      <c r="IIZ70" s="469"/>
      <c r="IJA70" s="469"/>
      <c r="IJB70" s="469"/>
      <c r="IJC70" s="469"/>
      <c r="IJD70" s="469"/>
      <c r="IJE70" s="469"/>
      <c r="IJF70" s="469"/>
      <c r="IJG70" s="469"/>
      <c r="IJH70" s="469"/>
      <c r="IJI70" s="469"/>
      <c r="IJJ70" s="469"/>
      <c r="IJK70" s="469"/>
      <c r="IJL70" s="469"/>
      <c r="IJM70" s="469"/>
      <c r="IJN70" s="469"/>
      <c r="IJO70" s="469"/>
      <c r="IJP70" s="469"/>
      <c r="IJQ70" s="469"/>
      <c r="IJR70" s="469"/>
      <c r="IJS70" s="469"/>
      <c r="IJT70" s="469"/>
      <c r="IJU70" s="469"/>
      <c r="IJV70" s="469"/>
      <c r="IJW70" s="469"/>
      <c r="IJX70" s="469"/>
      <c r="IJY70" s="469"/>
      <c r="IJZ70" s="469"/>
      <c r="IKA70" s="469"/>
      <c r="IKB70" s="469"/>
      <c r="IKC70" s="469"/>
      <c r="IKD70" s="469"/>
      <c r="IKE70" s="469"/>
      <c r="IKF70" s="469"/>
      <c r="IKG70" s="469"/>
      <c r="IKH70" s="469"/>
      <c r="IKI70" s="469"/>
      <c r="IKJ70" s="469"/>
      <c r="IKK70" s="469"/>
      <c r="IKL70" s="469"/>
      <c r="IKM70" s="469"/>
      <c r="IKN70" s="469"/>
      <c r="IKO70" s="469"/>
      <c r="IKP70" s="469"/>
      <c r="IKQ70" s="469"/>
      <c r="IKR70" s="469"/>
      <c r="IKS70" s="469"/>
      <c r="IKT70" s="469"/>
      <c r="IKU70" s="469"/>
      <c r="IKV70" s="469"/>
      <c r="IKW70" s="469"/>
      <c r="IKX70" s="469"/>
      <c r="IKY70" s="469"/>
      <c r="IKZ70" s="469"/>
      <c r="ILA70" s="469"/>
      <c r="ILB70" s="469"/>
      <c r="ILC70" s="469"/>
      <c r="ILD70" s="469"/>
      <c r="ILE70" s="469"/>
      <c r="ILF70" s="469"/>
      <c r="ILG70" s="469"/>
      <c r="ILH70" s="469"/>
      <c r="ILI70" s="469"/>
      <c r="ILJ70" s="469"/>
      <c r="ILK70" s="469"/>
      <c r="ILL70" s="469"/>
      <c r="ILM70" s="469"/>
      <c r="ILN70" s="469"/>
      <c r="ILO70" s="469"/>
      <c r="ILP70" s="469"/>
      <c r="ILQ70" s="469"/>
      <c r="ILR70" s="469"/>
      <c r="ILS70" s="469"/>
      <c r="ILT70" s="469"/>
      <c r="ILU70" s="469"/>
      <c r="ILV70" s="469"/>
      <c r="ILW70" s="469"/>
      <c r="ILX70" s="469"/>
      <c r="ILY70" s="469"/>
      <c r="ILZ70" s="469"/>
      <c r="IMA70" s="469"/>
      <c r="IMB70" s="469"/>
      <c r="IMC70" s="469"/>
      <c r="IMD70" s="469"/>
      <c r="IME70" s="469"/>
      <c r="IMF70" s="469"/>
      <c r="IMG70" s="469"/>
      <c r="IMH70" s="469"/>
      <c r="IMI70" s="469"/>
      <c r="IMJ70" s="469"/>
      <c r="IMK70" s="469"/>
      <c r="IML70" s="469"/>
      <c r="IMM70" s="469"/>
      <c r="IMN70" s="469"/>
      <c r="IMO70" s="469"/>
      <c r="IMP70" s="469"/>
      <c r="IMQ70" s="469"/>
      <c r="IMR70" s="469"/>
      <c r="IMS70" s="469"/>
      <c r="IMT70" s="469"/>
      <c r="IMU70" s="469"/>
      <c r="IMV70" s="469"/>
      <c r="IMW70" s="469"/>
      <c r="IMX70" s="469"/>
      <c r="IMY70" s="469"/>
      <c r="IMZ70" s="469"/>
      <c r="INA70" s="469"/>
      <c r="INB70" s="469"/>
      <c r="INC70" s="469"/>
      <c r="IND70" s="469"/>
      <c r="INE70" s="469"/>
      <c r="INF70" s="469"/>
      <c r="ING70" s="469"/>
      <c r="INH70" s="469"/>
      <c r="INI70" s="469"/>
      <c r="INJ70" s="469"/>
      <c r="INK70" s="469"/>
      <c r="INL70" s="469"/>
      <c r="INM70" s="469"/>
      <c r="INN70" s="469"/>
      <c r="INO70" s="469"/>
      <c r="INP70" s="469"/>
      <c r="INQ70" s="469"/>
      <c r="INR70" s="469"/>
      <c r="INS70" s="469"/>
      <c r="INT70" s="469"/>
      <c r="INU70" s="469"/>
      <c r="INV70" s="469"/>
      <c r="INW70" s="469"/>
      <c r="INX70" s="469"/>
      <c r="INY70" s="469"/>
      <c r="INZ70" s="469"/>
      <c r="IOA70" s="469"/>
      <c r="IOB70" s="469"/>
      <c r="IOC70" s="469"/>
      <c r="IOD70" s="469"/>
      <c r="IOE70" s="469"/>
      <c r="IOF70" s="469"/>
      <c r="IOG70" s="469"/>
      <c r="IOH70" s="469"/>
      <c r="IOI70" s="469"/>
      <c r="IOJ70" s="469"/>
      <c r="IOK70" s="469"/>
      <c r="IOL70" s="469"/>
      <c r="IOM70" s="469"/>
      <c r="ION70" s="469"/>
      <c r="IOO70" s="469"/>
      <c r="IOP70" s="469"/>
      <c r="IOQ70" s="469"/>
      <c r="IOR70" s="469"/>
      <c r="IOS70" s="469"/>
      <c r="IOT70" s="469"/>
      <c r="IOU70" s="469"/>
      <c r="IOV70" s="469"/>
      <c r="IOW70" s="469"/>
      <c r="IOX70" s="469"/>
      <c r="IOY70" s="469"/>
      <c r="IOZ70" s="469"/>
      <c r="IPA70" s="469"/>
      <c r="IPB70" s="469"/>
      <c r="IPC70" s="469"/>
      <c r="IPD70" s="469"/>
      <c r="IPE70" s="469"/>
      <c r="IPF70" s="469"/>
      <c r="IPG70" s="469"/>
      <c r="IPH70" s="469"/>
      <c r="IPI70" s="469"/>
      <c r="IPJ70" s="469"/>
      <c r="IPK70" s="469"/>
      <c r="IPL70" s="469"/>
      <c r="IPM70" s="469"/>
      <c r="IPN70" s="469"/>
      <c r="IPO70" s="469"/>
      <c r="IPP70" s="469"/>
      <c r="IPQ70" s="469"/>
      <c r="IPR70" s="469"/>
      <c r="IPS70" s="469"/>
      <c r="IPT70" s="469"/>
      <c r="IPU70" s="469"/>
      <c r="IPV70" s="469"/>
      <c r="IPW70" s="469"/>
      <c r="IPX70" s="469"/>
      <c r="IPY70" s="469"/>
      <c r="IPZ70" s="469"/>
      <c r="IQA70" s="469"/>
      <c r="IQB70" s="469"/>
      <c r="IQC70" s="469"/>
      <c r="IQD70" s="469"/>
      <c r="IQE70" s="469"/>
      <c r="IQF70" s="469"/>
      <c r="IQG70" s="469"/>
      <c r="IQH70" s="469"/>
      <c r="IQI70" s="469"/>
      <c r="IQJ70" s="469"/>
      <c r="IQK70" s="469"/>
      <c r="IQL70" s="469"/>
      <c r="IQM70" s="469"/>
      <c r="IQN70" s="469"/>
      <c r="IQO70" s="469"/>
      <c r="IQP70" s="469"/>
      <c r="IQQ70" s="469"/>
      <c r="IQR70" s="469"/>
      <c r="IQS70" s="469"/>
      <c r="IQT70" s="469"/>
      <c r="IQU70" s="469"/>
      <c r="IQV70" s="469"/>
      <c r="IQW70" s="469"/>
      <c r="IQX70" s="469"/>
      <c r="IQY70" s="469"/>
      <c r="IQZ70" s="469"/>
      <c r="IRA70" s="469"/>
      <c r="IRB70" s="469"/>
      <c r="IRC70" s="469"/>
      <c r="IRD70" s="469"/>
      <c r="IRE70" s="469"/>
      <c r="IRF70" s="469"/>
      <c r="IRG70" s="469"/>
      <c r="IRH70" s="469"/>
      <c r="IRI70" s="469"/>
      <c r="IRJ70" s="469"/>
      <c r="IRK70" s="469"/>
      <c r="IRL70" s="469"/>
      <c r="IRM70" s="469"/>
      <c r="IRN70" s="469"/>
      <c r="IRO70" s="469"/>
      <c r="IRP70" s="469"/>
      <c r="IRQ70" s="469"/>
      <c r="IRR70" s="469"/>
      <c r="IRS70" s="469"/>
      <c r="IRT70" s="469"/>
      <c r="IRU70" s="469"/>
      <c r="IRV70" s="469"/>
      <c r="IRW70" s="469"/>
      <c r="IRX70" s="469"/>
      <c r="IRY70" s="469"/>
      <c r="IRZ70" s="469"/>
      <c r="ISA70" s="469"/>
      <c r="ISB70" s="469"/>
      <c r="ISC70" s="469"/>
      <c r="ISD70" s="469"/>
      <c r="ISE70" s="469"/>
      <c r="ISF70" s="469"/>
      <c r="ISG70" s="469"/>
      <c r="ISH70" s="469"/>
      <c r="ISI70" s="469"/>
      <c r="ISJ70" s="469"/>
      <c r="ISK70" s="469"/>
      <c r="ISL70" s="469"/>
      <c r="ISM70" s="469"/>
      <c r="ISN70" s="469"/>
      <c r="ISO70" s="469"/>
      <c r="ISP70" s="469"/>
      <c r="ISQ70" s="469"/>
      <c r="ISR70" s="469"/>
      <c r="ISS70" s="469"/>
      <c r="IST70" s="469"/>
      <c r="ISU70" s="469"/>
      <c r="ISV70" s="469"/>
      <c r="ISW70" s="469"/>
      <c r="ISX70" s="469"/>
      <c r="ISY70" s="469"/>
      <c r="ISZ70" s="469"/>
      <c r="ITA70" s="469"/>
      <c r="ITB70" s="469"/>
      <c r="ITC70" s="469"/>
      <c r="ITD70" s="469"/>
      <c r="ITE70" s="469"/>
      <c r="ITF70" s="469"/>
      <c r="ITG70" s="469"/>
      <c r="ITH70" s="469"/>
      <c r="ITI70" s="469"/>
      <c r="ITJ70" s="469"/>
      <c r="ITK70" s="469"/>
      <c r="ITL70" s="469"/>
      <c r="ITM70" s="469"/>
      <c r="ITN70" s="469"/>
      <c r="ITO70" s="469"/>
      <c r="ITP70" s="469"/>
      <c r="ITQ70" s="469"/>
      <c r="ITR70" s="469"/>
      <c r="ITS70" s="469"/>
      <c r="ITT70" s="469"/>
      <c r="ITU70" s="469"/>
      <c r="ITV70" s="469"/>
      <c r="ITW70" s="469"/>
      <c r="ITX70" s="469"/>
      <c r="ITY70" s="469"/>
      <c r="ITZ70" s="469"/>
      <c r="IUA70" s="469"/>
      <c r="IUB70" s="469"/>
      <c r="IUC70" s="469"/>
      <c r="IUD70" s="469"/>
      <c r="IUE70" s="469"/>
      <c r="IUF70" s="469"/>
      <c r="IUG70" s="469"/>
      <c r="IUH70" s="469"/>
      <c r="IUI70" s="469"/>
      <c r="IUJ70" s="469"/>
      <c r="IUK70" s="469"/>
      <c r="IUL70" s="469"/>
      <c r="IUM70" s="469"/>
      <c r="IUN70" s="469"/>
      <c r="IUO70" s="469"/>
      <c r="IUP70" s="469"/>
      <c r="IUQ70" s="469"/>
      <c r="IUR70" s="469"/>
      <c r="IUS70" s="469"/>
      <c r="IUT70" s="469"/>
      <c r="IUU70" s="469"/>
      <c r="IUV70" s="469"/>
      <c r="IUW70" s="469"/>
      <c r="IUX70" s="469"/>
      <c r="IUY70" s="469"/>
      <c r="IUZ70" s="469"/>
      <c r="IVA70" s="469"/>
      <c r="IVB70" s="469"/>
      <c r="IVC70" s="469"/>
      <c r="IVD70" s="469"/>
      <c r="IVE70" s="469"/>
      <c r="IVF70" s="469"/>
      <c r="IVG70" s="469"/>
      <c r="IVH70" s="469"/>
      <c r="IVI70" s="469"/>
      <c r="IVJ70" s="469"/>
      <c r="IVK70" s="469"/>
      <c r="IVL70" s="469"/>
      <c r="IVM70" s="469"/>
      <c r="IVN70" s="469"/>
      <c r="IVO70" s="469"/>
      <c r="IVP70" s="469"/>
      <c r="IVQ70" s="469"/>
      <c r="IVR70" s="469"/>
      <c r="IVS70" s="469"/>
      <c r="IVT70" s="469"/>
      <c r="IVU70" s="469"/>
      <c r="IVV70" s="469"/>
      <c r="IVW70" s="469"/>
      <c r="IVX70" s="469"/>
      <c r="IVY70" s="469"/>
      <c r="IVZ70" s="469"/>
      <c r="IWA70" s="469"/>
      <c r="IWB70" s="469"/>
      <c r="IWC70" s="469"/>
      <c r="IWD70" s="469"/>
      <c r="IWE70" s="469"/>
      <c r="IWF70" s="469"/>
      <c r="IWG70" s="469"/>
      <c r="IWH70" s="469"/>
      <c r="IWI70" s="469"/>
      <c r="IWJ70" s="469"/>
      <c r="IWK70" s="469"/>
      <c r="IWL70" s="469"/>
      <c r="IWM70" s="469"/>
      <c r="IWN70" s="469"/>
      <c r="IWO70" s="469"/>
      <c r="IWP70" s="469"/>
      <c r="IWQ70" s="469"/>
      <c r="IWR70" s="469"/>
      <c r="IWS70" s="469"/>
      <c r="IWT70" s="469"/>
      <c r="IWU70" s="469"/>
      <c r="IWV70" s="469"/>
      <c r="IWW70" s="469"/>
      <c r="IWX70" s="469"/>
      <c r="IWY70" s="469"/>
      <c r="IWZ70" s="469"/>
      <c r="IXA70" s="469"/>
      <c r="IXB70" s="469"/>
      <c r="IXC70" s="469"/>
      <c r="IXD70" s="469"/>
      <c r="IXE70" s="469"/>
      <c r="IXF70" s="469"/>
      <c r="IXG70" s="469"/>
      <c r="IXH70" s="469"/>
      <c r="IXI70" s="469"/>
      <c r="IXJ70" s="469"/>
      <c r="IXK70" s="469"/>
      <c r="IXL70" s="469"/>
      <c r="IXM70" s="469"/>
      <c r="IXN70" s="469"/>
      <c r="IXO70" s="469"/>
      <c r="IXP70" s="469"/>
      <c r="IXQ70" s="469"/>
      <c r="IXR70" s="469"/>
      <c r="IXS70" s="469"/>
      <c r="IXT70" s="469"/>
      <c r="IXU70" s="469"/>
      <c r="IXV70" s="469"/>
      <c r="IXW70" s="469"/>
      <c r="IXX70" s="469"/>
      <c r="IXY70" s="469"/>
      <c r="IXZ70" s="469"/>
      <c r="IYA70" s="469"/>
      <c r="IYB70" s="469"/>
      <c r="IYC70" s="469"/>
      <c r="IYD70" s="469"/>
      <c r="IYE70" s="469"/>
      <c r="IYF70" s="469"/>
      <c r="IYG70" s="469"/>
      <c r="IYH70" s="469"/>
      <c r="IYI70" s="469"/>
      <c r="IYJ70" s="469"/>
      <c r="IYK70" s="469"/>
      <c r="IYL70" s="469"/>
      <c r="IYM70" s="469"/>
      <c r="IYN70" s="469"/>
      <c r="IYO70" s="469"/>
      <c r="IYP70" s="469"/>
      <c r="IYQ70" s="469"/>
      <c r="IYR70" s="469"/>
      <c r="IYS70" s="469"/>
      <c r="IYT70" s="469"/>
      <c r="IYU70" s="469"/>
      <c r="IYV70" s="469"/>
      <c r="IYW70" s="469"/>
      <c r="IYX70" s="469"/>
      <c r="IYY70" s="469"/>
      <c r="IYZ70" s="469"/>
      <c r="IZA70" s="469"/>
      <c r="IZB70" s="469"/>
      <c r="IZC70" s="469"/>
      <c r="IZD70" s="469"/>
      <c r="IZE70" s="469"/>
      <c r="IZF70" s="469"/>
      <c r="IZG70" s="469"/>
      <c r="IZH70" s="469"/>
      <c r="IZI70" s="469"/>
      <c r="IZJ70" s="469"/>
      <c r="IZK70" s="469"/>
      <c r="IZL70" s="469"/>
      <c r="IZM70" s="469"/>
      <c r="IZN70" s="469"/>
      <c r="IZO70" s="469"/>
      <c r="IZP70" s="469"/>
      <c r="IZQ70" s="469"/>
      <c r="IZR70" s="469"/>
      <c r="IZS70" s="469"/>
      <c r="IZT70" s="469"/>
      <c r="IZU70" s="469"/>
      <c r="IZV70" s="469"/>
      <c r="IZW70" s="469"/>
      <c r="IZX70" s="469"/>
      <c r="IZY70" s="469"/>
      <c r="IZZ70" s="469"/>
      <c r="JAA70" s="469"/>
      <c r="JAB70" s="469"/>
      <c r="JAC70" s="469"/>
      <c r="JAD70" s="469"/>
      <c r="JAE70" s="469"/>
      <c r="JAF70" s="469"/>
      <c r="JAG70" s="469"/>
      <c r="JAH70" s="469"/>
      <c r="JAI70" s="469"/>
      <c r="JAJ70" s="469"/>
      <c r="JAK70" s="469"/>
      <c r="JAL70" s="469"/>
      <c r="JAM70" s="469"/>
      <c r="JAN70" s="469"/>
      <c r="JAO70" s="469"/>
      <c r="JAP70" s="469"/>
      <c r="JAQ70" s="469"/>
      <c r="JAR70" s="469"/>
      <c r="JAS70" s="469"/>
      <c r="JAT70" s="469"/>
      <c r="JAU70" s="469"/>
      <c r="JAV70" s="469"/>
      <c r="JAW70" s="469"/>
      <c r="JAX70" s="469"/>
      <c r="JAY70" s="469"/>
      <c r="JAZ70" s="469"/>
      <c r="JBA70" s="469"/>
      <c r="JBB70" s="469"/>
      <c r="JBC70" s="469"/>
      <c r="JBD70" s="469"/>
      <c r="JBE70" s="469"/>
      <c r="JBF70" s="469"/>
      <c r="JBG70" s="469"/>
      <c r="JBH70" s="469"/>
      <c r="JBI70" s="469"/>
      <c r="JBJ70" s="469"/>
      <c r="JBK70" s="469"/>
      <c r="JBL70" s="469"/>
      <c r="JBM70" s="469"/>
      <c r="JBN70" s="469"/>
      <c r="JBO70" s="469"/>
      <c r="JBP70" s="469"/>
      <c r="JBQ70" s="469"/>
      <c r="JBR70" s="469"/>
      <c r="JBS70" s="469"/>
      <c r="JBT70" s="469"/>
      <c r="JBU70" s="469"/>
      <c r="JBV70" s="469"/>
      <c r="JBW70" s="469"/>
      <c r="JBX70" s="469"/>
      <c r="JBY70" s="469"/>
      <c r="JBZ70" s="469"/>
      <c r="JCA70" s="469"/>
      <c r="JCB70" s="469"/>
      <c r="JCC70" s="469"/>
      <c r="JCD70" s="469"/>
      <c r="JCE70" s="469"/>
      <c r="JCF70" s="469"/>
      <c r="JCG70" s="469"/>
      <c r="JCH70" s="469"/>
      <c r="JCI70" s="469"/>
      <c r="JCJ70" s="469"/>
      <c r="JCK70" s="469"/>
      <c r="JCL70" s="469"/>
      <c r="JCM70" s="469"/>
      <c r="JCN70" s="469"/>
      <c r="JCO70" s="469"/>
      <c r="JCP70" s="469"/>
      <c r="JCQ70" s="469"/>
      <c r="JCR70" s="469"/>
      <c r="JCS70" s="469"/>
      <c r="JCT70" s="469"/>
      <c r="JCU70" s="469"/>
      <c r="JCV70" s="469"/>
      <c r="JCW70" s="469"/>
      <c r="JCX70" s="469"/>
      <c r="JCY70" s="469"/>
      <c r="JCZ70" s="469"/>
      <c r="JDA70" s="469"/>
      <c r="JDB70" s="469"/>
      <c r="JDC70" s="469"/>
      <c r="JDD70" s="469"/>
      <c r="JDE70" s="469"/>
      <c r="JDF70" s="469"/>
      <c r="JDG70" s="469"/>
      <c r="JDH70" s="469"/>
      <c r="JDI70" s="469"/>
      <c r="JDJ70" s="469"/>
      <c r="JDK70" s="469"/>
      <c r="JDL70" s="469"/>
      <c r="JDM70" s="469"/>
      <c r="JDN70" s="469"/>
      <c r="JDO70" s="469"/>
      <c r="JDP70" s="469"/>
      <c r="JDQ70" s="469"/>
      <c r="JDR70" s="469"/>
      <c r="JDS70" s="469"/>
      <c r="JDT70" s="469"/>
      <c r="JDU70" s="469"/>
      <c r="JDV70" s="469"/>
      <c r="JDW70" s="469"/>
      <c r="JDX70" s="469"/>
      <c r="JDY70" s="469"/>
      <c r="JDZ70" s="469"/>
      <c r="JEA70" s="469"/>
      <c r="JEB70" s="469"/>
      <c r="JEC70" s="469"/>
      <c r="JED70" s="469"/>
      <c r="JEE70" s="469"/>
      <c r="JEF70" s="469"/>
      <c r="JEG70" s="469"/>
      <c r="JEH70" s="469"/>
      <c r="JEI70" s="469"/>
      <c r="JEJ70" s="469"/>
      <c r="JEK70" s="469"/>
      <c r="JEL70" s="469"/>
      <c r="JEM70" s="469"/>
      <c r="JEN70" s="469"/>
      <c r="JEO70" s="469"/>
      <c r="JEP70" s="469"/>
      <c r="JEQ70" s="469"/>
      <c r="JER70" s="469"/>
      <c r="JES70" s="469"/>
      <c r="JET70" s="469"/>
      <c r="JEU70" s="469"/>
      <c r="JEV70" s="469"/>
      <c r="JEW70" s="469"/>
      <c r="JEX70" s="469"/>
      <c r="JEY70" s="469"/>
      <c r="JEZ70" s="469"/>
      <c r="JFA70" s="469"/>
      <c r="JFB70" s="469"/>
      <c r="JFC70" s="469"/>
      <c r="JFD70" s="469"/>
      <c r="JFE70" s="469"/>
      <c r="JFF70" s="469"/>
      <c r="JFG70" s="469"/>
      <c r="JFH70" s="469"/>
      <c r="JFI70" s="469"/>
      <c r="JFJ70" s="469"/>
      <c r="JFK70" s="469"/>
      <c r="JFL70" s="469"/>
      <c r="JFM70" s="469"/>
      <c r="JFN70" s="469"/>
      <c r="JFO70" s="469"/>
      <c r="JFP70" s="469"/>
      <c r="JFQ70" s="469"/>
      <c r="JFR70" s="469"/>
      <c r="JFS70" s="469"/>
      <c r="JFT70" s="469"/>
      <c r="JFU70" s="469"/>
      <c r="JFV70" s="469"/>
      <c r="JFW70" s="469"/>
      <c r="JFX70" s="469"/>
      <c r="JFY70" s="469"/>
      <c r="JFZ70" s="469"/>
      <c r="JGA70" s="469"/>
      <c r="JGB70" s="469"/>
      <c r="JGC70" s="469"/>
      <c r="JGD70" s="469"/>
      <c r="JGE70" s="469"/>
      <c r="JGF70" s="469"/>
      <c r="JGG70" s="469"/>
      <c r="JGH70" s="469"/>
      <c r="JGI70" s="469"/>
      <c r="JGJ70" s="469"/>
      <c r="JGK70" s="469"/>
      <c r="JGL70" s="469"/>
      <c r="JGM70" s="469"/>
      <c r="JGN70" s="469"/>
      <c r="JGO70" s="469"/>
      <c r="JGP70" s="469"/>
      <c r="JGQ70" s="469"/>
      <c r="JGR70" s="469"/>
      <c r="JGS70" s="469"/>
      <c r="JGT70" s="469"/>
      <c r="JGU70" s="469"/>
      <c r="JGV70" s="469"/>
      <c r="JGW70" s="469"/>
      <c r="JGX70" s="469"/>
      <c r="JGY70" s="469"/>
      <c r="JGZ70" s="469"/>
      <c r="JHA70" s="469"/>
      <c r="JHB70" s="469"/>
      <c r="JHC70" s="469"/>
      <c r="JHD70" s="469"/>
      <c r="JHE70" s="469"/>
      <c r="JHF70" s="469"/>
      <c r="JHG70" s="469"/>
      <c r="JHH70" s="469"/>
      <c r="JHI70" s="469"/>
      <c r="JHJ70" s="469"/>
      <c r="JHK70" s="469"/>
      <c r="JHL70" s="469"/>
      <c r="JHM70" s="469"/>
      <c r="JHN70" s="469"/>
      <c r="JHO70" s="469"/>
      <c r="JHP70" s="469"/>
      <c r="JHQ70" s="469"/>
      <c r="JHR70" s="469"/>
      <c r="JHS70" s="469"/>
      <c r="JHT70" s="469"/>
      <c r="JHU70" s="469"/>
      <c r="JHV70" s="469"/>
      <c r="JHW70" s="469"/>
      <c r="JHX70" s="469"/>
      <c r="JHY70" s="469"/>
      <c r="JHZ70" s="469"/>
      <c r="JIA70" s="469"/>
      <c r="JIB70" s="469"/>
      <c r="JIC70" s="469"/>
      <c r="JID70" s="469"/>
      <c r="JIE70" s="469"/>
      <c r="JIF70" s="469"/>
      <c r="JIG70" s="469"/>
      <c r="JIH70" s="469"/>
      <c r="JII70" s="469"/>
      <c r="JIJ70" s="469"/>
      <c r="JIK70" s="469"/>
      <c r="JIL70" s="469"/>
      <c r="JIM70" s="469"/>
      <c r="JIN70" s="469"/>
      <c r="JIO70" s="469"/>
      <c r="JIP70" s="469"/>
      <c r="JIQ70" s="469"/>
      <c r="JIR70" s="469"/>
      <c r="JIS70" s="469"/>
      <c r="JIT70" s="469"/>
      <c r="JIU70" s="469"/>
      <c r="JIV70" s="469"/>
      <c r="JIW70" s="469"/>
      <c r="JIX70" s="469"/>
      <c r="JIY70" s="469"/>
      <c r="JIZ70" s="469"/>
      <c r="JJA70" s="469"/>
      <c r="JJB70" s="469"/>
      <c r="JJC70" s="469"/>
      <c r="JJD70" s="469"/>
      <c r="JJE70" s="469"/>
      <c r="JJF70" s="469"/>
      <c r="JJG70" s="469"/>
      <c r="JJH70" s="469"/>
      <c r="JJI70" s="469"/>
      <c r="JJJ70" s="469"/>
      <c r="JJK70" s="469"/>
      <c r="JJL70" s="469"/>
      <c r="JJM70" s="469"/>
      <c r="JJN70" s="469"/>
      <c r="JJO70" s="469"/>
      <c r="JJP70" s="469"/>
      <c r="JJQ70" s="469"/>
      <c r="JJR70" s="469"/>
      <c r="JJS70" s="469"/>
      <c r="JJT70" s="469"/>
      <c r="JJU70" s="469"/>
      <c r="JJV70" s="469"/>
      <c r="JJW70" s="469"/>
      <c r="JJX70" s="469"/>
      <c r="JJY70" s="469"/>
      <c r="JJZ70" s="469"/>
      <c r="JKA70" s="469"/>
      <c r="JKB70" s="469"/>
      <c r="JKC70" s="469"/>
      <c r="JKD70" s="469"/>
      <c r="JKE70" s="469"/>
      <c r="JKF70" s="469"/>
      <c r="JKG70" s="469"/>
      <c r="JKH70" s="469"/>
      <c r="JKI70" s="469"/>
      <c r="JKJ70" s="469"/>
      <c r="JKK70" s="469"/>
      <c r="JKL70" s="469"/>
      <c r="JKM70" s="469"/>
      <c r="JKN70" s="469"/>
      <c r="JKO70" s="469"/>
      <c r="JKP70" s="469"/>
      <c r="JKQ70" s="469"/>
      <c r="JKR70" s="469"/>
      <c r="JKS70" s="469"/>
      <c r="JKT70" s="469"/>
      <c r="JKU70" s="469"/>
      <c r="JKV70" s="469"/>
      <c r="JKW70" s="469"/>
      <c r="JKX70" s="469"/>
      <c r="JKY70" s="469"/>
      <c r="JKZ70" s="469"/>
      <c r="JLA70" s="469"/>
      <c r="JLB70" s="469"/>
      <c r="JLC70" s="469"/>
      <c r="JLD70" s="469"/>
      <c r="JLE70" s="469"/>
      <c r="JLF70" s="469"/>
      <c r="JLG70" s="469"/>
      <c r="JLH70" s="469"/>
      <c r="JLI70" s="469"/>
      <c r="JLJ70" s="469"/>
      <c r="JLK70" s="469"/>
      <c r="JLL70" s="469"/>
      <c r="JLM70" s="469"/>
      <c r="JLN70" s="469"/>
      <c r="JLO70" s="469"/>
      <c r="JLP70" s="469"/>
      <c r="JLQ70" s="469"/>
      <c r="JLR70" s="469"/>
      <c r="JLS70" s="469"/>
      <c r="JLT70" s="469"/>
      <c r="JLU70" s="469"/>
      <c r="JLV70" s="469"/>
      <c r="JLW70" s="469"/>
      <c r="JLX70" s="469"/>
      <c r="JLY70" s="469"/>
      <c r="JLZ70" s="469"/>
      <c r="JMA70" s="469"/>
      <c r="JMB70" s="469"/>
      <c r="JMC70" s="469"/>
      <c r="JMD70" s="469"/>
      <c r="JME70" s="469"/>
      <c r="JMF70" s="469"/>
      <c r="JMG70" s="469"/>
      <c r="JMH70" s="469"/>
      <c r="JMI70" s="469"/>
      <c r="JMJ70" s="469"/>
      <c r="JMK70" s="469"/>
      <c r="JML70" s="469"/>
      <c r="JMM70" s="469"/>
      <c r="JMN70" s="469"/>
      <c r="JMO70" s="469"/>
      <c r="JMP70" s="469"/>
      <c r="JMQ70" s="469"/>
      <c r="JMR70" s="469"/>
      <c r="JMS70" s="469"/>
      <c r="JMT70" s="469"/>
      <c r="JMU70" s="469"/>
      <c r="JMV70" s="469"/>
      <c r="JMW70" s="469"/>
      <c r="JMX70" s="469"/>
      <c r="JMY70" s="469"/>
      <c r="JMZ70" s="469"/>
      <c r="JNA70" s="469"/>
      <c r="JNB70" s="469"/>
      <c r="JNC70" s="469"/>
      <c r="JND70" s="469"/>
      <c r="JNE70" s="469"/>
      <c r="JNF70" s="469"/>
      <c r="JNG70" s="469"/>
      <c r="JNH70" s="469"/>
      <c r="JNI70" s="469"/>
      <c r="JNJ70" s="469"/>
      <c r="JNK70" s="469"/>
      <c r="JNL70" s="469"/>
      <c r="JNM70" s="469"/>
      <c r="JNN70" s="469"/>
      <c r="JNO70" s="469"/>
      <c r="JNP70" s="469"/>
      <c r="JNQ70" s="469"/>
      <c r="JNR70" s="469"/>
      <c r="JNS70" s="469"/>
      <c r="JNT70" s="469"/>
      <c r="JNU70" s="469"/>
      <c r="JNV70" s="469"/>
      <c r="JNW70" s="469"/>
      <c r="JNX70" s="469"/>
      <c r="JNY70" s="469"/>
      <c r="JNZ70" s="469"/>
      <c r="JOA70" s="469"/>
      <c r="JOB70" s="469"/>
      <c r="JOC70" s="469"/>
      <c r="JOD70" s="469"/>
      <c r="JOE70" s="469"/>
      <c r="JOF70" s="469"/>
      <c r="JOG70" s="469"/>
      <c r="JOH70" s="469"/>
      <c r="JOI70" s="469"/>
      <c r="JOJ70" s="469"/>
      <c r="JOK70" s="469"/>
      <c r="JOL70" s="469"/>
      <c r="JOM70" s="469"/>
      <c r="JON70" s="469"/>
      <c r="JOO70" s="469"/>
      <c r="JOP70" s="469"/>
      <c r="JOQ70" s="469"/>
      <c r="JOR70" s="469"/>
      <c r="JOS70" s="469"/>
      <c r="JOT70" s="469"/>
      <c r="JOU70" s="469"/>
      <c r="JOV70" s="469"/>
      <c r="JOW70" s="469"/>
      <c r="JOX70" s="469"/>
      <c r="JOY70" s="469"/>
      <c r="JOZ70" s="469"/>
      <c r="JPA70" s="469"/>
      <c r="JPB70" s="469"/>
      <c r="JPC70" s="469"/>
      <c r="JPD70" s="469"/>
      <c r="JPE70" s="469"/>
      <c r="JPF70" s="469"/>
      <c r="JPG70" s="469"/>
      <c r="JPH70" s="469"/>
      <c r="JPI70" s="469"/>
      <c r="JPJ70" s="469"/>
      <c r="JPK70" s="469"/>
      <c r="JPL70" s="469"/>
      <c r="JPM70" s="469"/>
      <c r="JPN70" s="469"/>
      <c r="JPO70" s="469"/>
      <c r="JPP70" s="469"/>
      <c r="JPQ70" s="469"/>
      <c r="JPR70" s="469"/>
      <c r="JPS70" s="469"/>
      <c r="JPT70" s="469"/>
      <c r="JPU70" s="469"/>
      <c r="JPV70" s="469"/>
      <c r="JPW70" s="469"/>
      <c r="JPX70" s="469"/>
      <c r="JPY70" s="469"/>
      <c r="JPZ70" s="469"/>
      <c r="JQA70" s="469"/>
      <c r="JQB70" s="469"/>
      <c r="JQC70" s="469"/>
      <c r="JQD70" s="469"/>
      <c r="JQE70" s="469"/>
      <c r="JQF70" s="469"/>
      <c r="JQG70" s="469"/>
      <c r="JQH70" s="469"/>
      <c r="JQI70" s="469"/>
      <c r="JQJ70" s="469"/>
      <c r="JQK70" s="469"/>
      <c r="JQL70" s="469"/>
      <c r="JQM70" s="469"/>
      <c r="JQN70" s="469"/>
      <c r="JQO70" s="469"/>
      <c r="JQP70" s="469"/>
      <c r="JQQ70" s="469"/>
      <c r="JQR70" s="469"/>
      <c r="JQS70" s="469"/>
      <c r="JQT70" s="469"/>
      <c r="JQU70" s="469"/>
      <c r="JQV70" s="469"/>
      <c r="JQW70" s="469"/>
      <c r="JQX70" s="469"/>
      <c r="JQY70" s="469"/>
      <c r="JQZ70" s="469"/>
      <c r="JRA70" s="469"/>
      <c r="JRB70" s="469"/>
      <c r="JRC70" s="469"/>
      <c r="JRD70" s="469"/>
      <c r="JRE70" s="469"/>
      <c r="JRF70" s="469"/>
      <c r="JRG70" s="469"/>
      <c r="JRH70" s="469"/>
      <c r="JRI70" s="469"/>
      <c r="JRJ70" s="469"/>
      <c r="JRK70" s="469"/>
      <c r="JRL70" s="469"/>
      <c r="JRM70" s="469"/>
      <c r="JRN70" s="469"/>
      <c r="JRO70" s="469"/>
      <c r="JRP70" s="469"/>
      <c r="JRQ70" s="469"/>
      <c r="JRR70" s="469"/>
      <c r="JRS70" s="469"/>
      <c r="JRT70" s="469"/>
      <c r="JRU70" s="469"/>
      <c r="JRV70" s="469"/>
      <c r="JRW70" s="469"/>
      <c r="JRX70" s="469"/>
      <c r="JRY70" s="469"/>
      <c r="JRZ70" s="469"/>
      <c r="JSA70" s="469"/>
      <c r="JSB70" s="469"/>
      <c r="JSC70" s="469"/>
      <c r="JSD70" s="469"/>
      <c r="JSE70" s="469"/>
      <c r="JSF70" s="469"/>
      <c r="JSG70" s="469"/>
      <c r="JSH70" s="469"/>
      <c r="JSI70" s="469"/>
      <c r="JSJ70" s="469"/>
      <c r="JSK70" s="469"/>
      <c r="JSL70" s="469"/>
      <c r="JSM70" s="469"/>
      <c r="JSN70" s="469"/>
      <c r="JSO70" s="469"/>
      <c r="JSP70" s="469"/>
      <c r="JSQ70" s="469"/>
      <c r="JSR70" s="469"/>
      <c r="JSS70" s="469"/>
      <c r="JST70" s="469"/>
      <c r="JSU70" s="469"/>
      <c r="JSV70" s="469"/>
      <c r="JSW70" s="469"/>
      <c r="JSX70" s="469"/>
      <c r="JSY70" s="469"/>
      <c r="JSZ70" s="469"/>
      <c r="JTA70" s="469"/>
      <c r="JTB70" s="469"/>
      <c r="JTC70" s="469"/>
      <c r="JTD70" s="469"/>
      <c r="JTE70" s="469"/>
      <c r="JTF70" s="469"/>
      <c r="JTG70" s="469"/>
      <c r="JTH70" s="469"/>
      <c r="JTI70" s="469"/>
      <c r="JTJ70" s="469"/>
      <c r="JTK70" s="469"/>
      <c r="JTL70" s="469"/>
      <c r="JTM70" s="469"/>
      <c r="JTN70" s="469"/>
      <c r="JTO70" s="469"/>
      <c r="JTP70" s="469"/>
      <c r="JTQ70" s="469"/>
      <c r="JTR70" s="469"/>
      <c r="JTS70" s="469"/>
      <c r="JTT70" s="469"/>
      <c r="JTU70" s="469"/>
      <c r="JTV70" s="469"/>
      <c r="JTW70" s="469"/>
      <c r="JTX70" s="469"/>
      <c r="JTY70" s="469"/>
      <c r="JTZ70" s="469"/>
      <c r="JUA70" s="469"/>
      <c r="JUB70" s="469"/>
      <c r="JUC70" s="469"/>
      <c r="JUD70" s="469"/>
      <c r="JUE70" s="469"/>
      <c r="JUF70" s="469"/>
      <c r="JUG70" s="469"/>
      <c r="JUH70" s="469"/>
      <c r="JUI70" s="469"/>
      <c r="JUJ70" s="469"/>
      <c r="JUK70" s="469"/>
      <c r="JUL70" s="469"/>
      <c r="JUM70" s="469"/>
      <c r="JUN70" s="469"/>
      <c r="JUO70" s="469"/>
      <c r="JUP70" s="469"/>
      <c r="JUQ70" s="469"/>
      <c r="JUR70" s="469"/>
      <c r="JUS70" s="469"/>
      <c r="JUT70" s="469"/>
      <c r="JUU70" s="469"/>
      <c r="JUV70" s="469"/>
      <c r="JUW70" s="469"/>
      <c r="JUX70" s="469"/>
      <c r="JUY70" s="469"/>
      <c r="JUZ70" s="469"/>
      <c r="JVA70" s="469"/>
      <c r="JVB70" s="469"/>
      <c r="JVC70" s="469"/>
      <c r="JVD70" s="469"/>
      <c r="JVE70" s="469"/>
      <c r="JVF70" s="469"/>
      <c r="JVG70" s="469"/>
      <c r="JVH70" s="469"/>
      <c r="JVI70" s="469"/>
      <c r="JVJ70" s="469"/>
      <c r="JVK70" s="469"/>
      <c r="JVL70" s="469"/>
      <c r="JVM70" s="469"/>
      <c r="JVN70" s="469"/>
      <c r="JVO70" s="469"/>
      <c r="JVP70" s="469"/>
      <c r="JVQ70" s="469"/>
      <c r="JVR70" s="469"/>
      <c r="JVS70" s="469"/>
      <c r="JVT70" s="469"/>
      <c r="JVU70" s="469"/>
      <c r="JVV70" s="469"/>
      <c r="JVW70" s="469"/>
      <c r="JVX70" s="469"/>
      <c r="JVY70" s="469"/>
      <c r="JVZ70" s="469"/>
      <c r="JWA70" s="469"/>
      <c r="JWB70" s="469"/>
      <c r="JWC70" s="469"/>
      <c r="JWD70" s="469"/>
      <c r="JWE70" s="469"/>
      <c r="JWF70" s="469"/>
      <c r="JWG70" s="469"/>
      <c r="JWH70" s="469"/>
      <c r="JWI70" s="469"/>
      <c r="JWJ70" s="469"/>
      <c r="JWK70" s="469"/>
      <c r="JWL70" s="469"/>
      <c r="JWM70" s="469"/>
      <c r="JWN70" s="469"/>
      <c r="JWO70" s="469"/>
      <c r="JWP70" s="469"/>
      <c r="JWQ70" s="469"/>
      <c r="JWR70" s="469"/>
      <c r="JWS70" s="469"/>
      <c r="JWT70" s="469"/>
      <c r="JWU70" s="469"/>
      <c r="JWV70" s="469"/>
      <c r="JWW70" s="469"/>
      <c r="JWX70" s="469"/>
      <c r="JWY70" s="469"/>
      <c r="JWZ70" s="469"/>
      <c r="JXA70" s="469"/>
      <c r="JXB70" s="469"/>
      <c r="JXC70" s="469"/>
      <c r="JXD70" s="469"/>
      <c r="JXE70" s="469"/>
      <c r="JXF70" s="469"/>
      <c r="JXG70" s="469"/>
      <c r="JXH70" s="469"/>
      <c r="JXI70" s="469"/>
      <c r="JXJ70" s="469"/>
      <c r="JXK70" s="469"/>
      <c r="JXL70" s="469"/>
      <c r="JXM70" s="469"/>
      <c r="JXN70" s="469"/>
      <c r="JXO70" s="469"/>
      <c r="JXP70" s="469"/>
      <c r="JXQ70" s="469"/>
      <c r="JXR70" s="469"/>
      <c r="JXS70" s="469"/>
      <c r="JXT70" s="469"/>
      <c r="JXU70" s="469"/>
      <c r="JXV70" s="469"/>
      <c r="JXW70" s="469"/>
      <c r="JXX70" s="469"/>
      <c r="JXY70" s="469"/>
      <c r="JXZ70" s="469"/>
      <c r="JYA70" s="469"/>
      <c r="JYB70" s="469"/>
      <c r="JYC70" s="469"/>
      <c r="JYD70" s="469"/>
      <c r="JYE70" s="469"/>
      <c r="JYF70" s="469"/>
      <c r="JYG70" s="469"/>
      <c r="JYH70" s="469"/>
      <c r="JYI70" s="469"/>
      <c r="JYJ70" s="469"/>
      <c r="JYK70" s="469"/>
      <c r="JYL70" s="469"/>
      <c r="JYM70" s="469"/>
      <c r="JYN70" s="469"/>
      <c r="JYO70" s="469"/>
      <c r="JYP70" s="469"/>
      <c r="JYQ70" s="469"/>
      <c r="JYR70" s="469"/>
      <c r="JYS70" s="469"/>
      <c r="JYT70" s="469"/>
      <c r="JYU70" s="469"/>
      <c r="JYV70" s="469"/>
      <c r="JYW70" s="469"/>
      <c r="JYX70" s="469"/>
      <c r="JYY70" s="469"/>
      <c r="JYZ70" s="469"/>
      <c r="JZA70" s="469"/>
      <c r="JZB70" s="469"/>
      <c r="JZC70" s="469"/>
      <c r="JZD70" s="469"/>
      <c r="JZE70" s="469"/>
      <c r="JZF70" s="469"/>
      <c r="JZG70" s="469"/>
      <c r="JZH70" s="469"/>
      <c r="JZI70" s="469"/>
      <c r="JZJ70" s="469"/>
      <c r="JZK70" s="469"/>
      <c r="JZL70" s="469"/>
      <c r="JZM70" s="469"/>
      <c r="JZN70" s="469"/>
      <c r="JZO70" s="469"/>
      <c r="JZP70" s="469"/>
      <c r="JZQ70" s="469"/>
      <c r="JZR70" s="469"/>
      <c r="JZS70" s="469"/>
      <c r="JZT70" s="469"/>
      <c r="JZU70" s="469"/>
      <c r="JZV70" s="469"/>
      <c r="JZW70" s="469"/>
      <c r="JZX70" s="469"/>
      <c r="JZY70" s="469"/>
      <c r="JZZ70" s="469"/>
      <c r="KAA70" s="469"/>
      <c r="KAB70" s="469"/>
      <c r="KAC70" s="469"/>
      <c r="KAD70" s="469"/>
      <c r="KAE70" s="469"/>
      <c r="KAF70" s="469"/>
      <c r="KAG70" s="469"/>
      <c r="KAH70" s="469"/>
      <c r="KAI70" s="469"/>
      <c r="KAJ70" s="469"/>
      <c r="KAK70" s="469"/>
      <c r="KAL70" s="469"/>
      <c r="KAM70" s="469"/>
      <c r="KAN70" s="469"/>
      <c r="KAO70" s="469"/>
      <c r="KAP70" s="469"/>
      <c r="KAQ70" s="469"/>
      <c r="KAR70" s="469"/>
      <c r="KAS70" s="469"/>
      <c r="KAT70" s="469"/>
      <c r="KAU70" s="469"/>
      <c r="KAV70" s="469"/>
      <c r="KAW70" s="469"/>
      <c r="KAX70" s="469"/>
      <c r="KAY70" s="469"/>
      <c r="KAZ70" s="469"/>
      <c r="KBA70" s="469"/>
      <c r="KBB70" s="469"/>
      <c r="KBC70" s="469"/>
      <c r="KBD70" s="469"/>
      <c r="KBE70" s="469"/>
      <c r="KBF70" s="469"/>
      <c r="KBG70" s="469"/>
      <c r="KBH70" s="469"/>
      <c r="KBI70" s="469"/>
      <c r="KBJ70" s="469"/>
      <c r="KBK70" s="469"/>
      <c r="KBL70" s="469"/>
      <c r="KBM70" s="469"/>
      <c r="KBN70" s="469"/>
      <c r="KBO70" s="469"/>
      <c r="KBP70" s="469"/>
      <c r="KBQ70" s="469"/>
      <c r="KBR70" s="469"/>
      <c r="KBS70" s="469"/>
      <c r="KBT70" s="469"/>
      <c r="KBU70" s="469"/>
      <c r="KBV70" s="469"/>
      <c r="KBW70" s="469"/>
      <c r="KBX70" s="469"/>
      <c r="KBY70" s="469"/>
      <c r="KBZ70" s="469"/>
      <c r="KCA70" s="469"/>
      <c r="KCB70" s="469"/>
      <c r="KCC70" s="469"/>
      <c r="KCD70" s="469"/>
      <c r="KCE70" s="469"/>
      <c r="KCF70" s="469"/>
      <c r="KCG70" s="469"/>
      <c r="KCH70" s="469"/>
      <c r="KCI70" s="469"/>
      <c r="KCJ70" s="469"/>
      <c r="KCK70" s="469"/>
      <c r="KCL70" s="469"/>
      <c r="KCM70" s="469"/>
      <c r="KCN70" s="469"/>
      <c r="KCO70" s="469"/>
      <c r="KCP70" s="469"/>
      <c r="KCQ70" s="469"/>
      <c r="KCR70" s="469"/>
      <c r="KCS70" s="469"/>
      <c r="KCT70" s="469"/>
      <c r="KCU70" s="469"/>
      <c r="KCV70" s="469"/>
      <c r="KCW70" s="469"/>
      <c r="KCX70" s="469"/>
      <c r="KCY70" s="469"/>
      <c r="KCZ70" s="469"/>
      <c r="KDA70" s="469"/>
      <c r="KDB70" s="469"/>
      <c r="KDC70" s="469"/>
      <c r="KDD70" s="469"/>
      <c r="KDE70" s="469"/>
      <c r="KDF70" s="469"/>
      <c r="KDG70" s="469"/>
      <c r="KDH70" s="469"/>
      <c r="KDI70" s="469"/>
      <c r="KDJ70" s="469"/>
      <c r="KDK70" s="469"/>
      <c r="KDL70" s="469"/>
      <c r="KDM70" s="469"/>
      <c r="KDN70" s="469"/>
      <c r="KDO70" s="469"/>
      <c r="KDP70" s="469"/>
      <c r="KDQ70" s="469"/>
      <c r="KDR70" s="469"/>
      <c r="KDS70" s="469"/>
      <c r="KDT70" s="469"/>
      <c r="KDU70" s="469"/>
      <c r="KDV70" s="469"/>
      <c r="KDW70" s="469"/>
      <c r="KDX70" s="469"/>
      <c r="KDY70" s="469"/>
      <c r="KDZ70" s="469"/>
      <c r="KEA70" s="469"/>
      <c r="KEB70" s="469"/>
      <c r="KEC70" s="469"/>
      <c r="KED70" s="469"/>
      <c r="KEE70" s="469"/>
      <c r="KEF70" s="469"/>
      <c r="KEG70" s="469"/>
      <c r="KEH70" s="469"/>
      <c r="KEI70" s="469"/>
      <c r="KEJ70" s="469"/>
      <c r="KEK70" s="469"/>
      <c r="KEL70" s="469"/>
      <c r="KEM70" s="469"/>
      <c r="KEN70" s="469"/>
      <c r="KEO70" s="469"/>
      <c r="KEP70" s="469"/>
      <c r="KEQ70" s="469"/>
      <c r="KER70" s="469"/>
      <c r="KES70" s="469"/>
      <c r="KET70" s="469"/>
      <c r="KEU70" s="469"/>
      <c r="KEV70" s="469"/>
      <c r="KEW70" s="469"/>
      <c r="KEX70" s="469"/>
      <c r="KEY70" s="469"/>
      <c r="KEZ70" s="469"/>
      <c r="KFA70" s="469"/>
      <c r="KFB70" s="469"/>
      <c r="KFC70" s="469"/>
      <c r="KFD70" s="469"/>
      <c r="KFE70" s="469"/>
      <c r="KFF70" s="469"/>
      <c r="KFG70" s="469"/>
      <c r="KFH70" s="469"/>
      <c r="KFI70" s="469"/>
      <c r="KFJ70" s="469"/>
      <c r="KFK70" s="469"/>
      <c r="KFL70" s="469"/>
      <c r="KFM70" s="469"/>
      <c r="KFN70" s="469"/>
      <c r="KFO70" s="469"/>
      <c r="KFP70" s="469"/>
      <c r="KFQ70" s="469"/>
      <c r="KFR70" s="469"/>
      <c r="KFS70" s="469"/>
      <c r="KFT70" s="469"/>
      <c r="KFU70" s="469"/>
      <c r="KFV70" s="469"/>
      <c r="KFW70" s="469"/>
      <c r="KFX70" s="469"/>
      <c r="KFY70" s="469"/>
      <c r="KFZ70" s="469"/>
      <c r="KGA70" s="469"/>
      <c r="KGB70" s="469"/>
      <c r="KGC70" s="469"/>
      <c r="KGD70" s="469"/>
      <c r="KGE70" s="469"/>
      <c r="KGF70" s="469"/>
      <c r="KGG70" s="469"/>
      <c r="KGH70" s="469"/>
      <c r="KGI70" s="469"/>
      <c r="KGJ70" s="469"/>
      <c r="KGK70" s="469"/>
      <c r="KGL70" s="469"/>
      <c r="KGM70" s="469"/>
      <c r="KGN70" s="469"/>
      <c r="KGO70" s="469"/>
      <c r="KGP70" s="469"/>
      <c r="KGQ70" s="469"/>
      <c r="KGR70" s="469"/>
      <c r="KGS70" s="469"/>
      <c r="KGT70" s="469"/>
      <c r="KGU70" s="469"/>
      <c r="KGV70" s="469"/>
      <c r="KGW70" s="469"/>
      <c r="KGX70" s="469"/>
      <c r="KGY70" s="469"/>
      <c r="KGZ70" s="469"/>
      <c r="KHA70" s="469"/>
      <c r="KHB70" s="469"/>
      <c r="KHC70" s="469"/>
      <c r="KHD70" s="469"/>
      <c r="KHE70" s="469"/>
      <c r="KHF70" s="469"/>
      <c r="KHG70" s="469"/>
      <c r="KHH70" s="469"/>
      <c r="KHI70" s="469"/>
      <c r="KHJ70" s="469"/>
      <c r="KHK70" s="469"/>
      <c r="KHL70" s="469"/>
      <c r="KHM70" s="469"/>
      <c r="KHN70" s="469"/>
      <c r="KHO70" s="469"/>
      <c r="KHP70" s="469"/>
      <c r="KHQ70" s="469"/>
      <c r="KHR70" s="469"/>
      <c r="KHS70" s="469"/>
      <c r="KHT70" s="469"/>
      <c r="KHU70" s="469"/>
      <c r="KHV70" s="469"/>
      <c r="KHW70" s="469"/>
      <c r="KHX70" s="469"/>
      <c r="KHY70" s="469"/>
      <c r="KHZ70" s="469"/>
      <c r="KIA70" s="469"/>
      <c r="KIB70" s="469"/>
      <c r="KIC70" s="469"/>
      <c r="KID70" s="469"/>
      <c r="KIE70" s="469"/>
      <c r="KIF70" s="469"/>
      <c r="KIG70" s="469"/>
      <c r="KIH70" s="469"/>
      <c r="KII70" s="469"/>
      <c r="KIJ70" s="469"/>
      <c r="KIK70" s="469"/>
      <c r="KIL70" s="469"/>
      <c r="KIM70" s="469"/>
      <c r="KIN70" s="469"/>
      <c r="KIO70" s="469"/>
      <c r="KIP70" s="469"/>
      <c r="KIQ70" s="469"/>
      <c r="KIR70" s="469"/>
      <c r="KIS70" s="469"/>
      <c r="KIT70" s="469"/>
      <c r="KIU70" s="469"/>
      <c r="KIV70" s="469"/>
      <c r="KIW70" s="469"/>
      <c r="KIX70" s="469"/>
      <c r="KIY70" s="469"/>
      <c r="KIZ70" s="469"/>
      <c r="KJA70" s="469"/>
      <c r="KJB70" s="469"/>
      <c r="KJC70" s="469"/>
      <c r="KJD70" s="469"/>
      <c r="KJE70" s="469"/>
      <c r="KJF70" s="469"/>
      <c r="KJG70" s="469"/>
      <c r="KJH70" s="469"/>
      <c r="KJI70" s="469"/>
      <c r="KJJ70" s="469"/>
      <c r="KJK70" s="469"/>
      <c r="KJL70" s="469"/>
      <c r="KJM70" s="469"/>
      <c r="KJN70" s="469"/>
      <c r="KJO70" s="469"/>
      <c r="KJP70" s="469"/>
      <c r="KJQ70" s="469"/>
      <c r="KJR70" s="469"/>
      <c r="KJS70" s="469"/>
      <c r="KJT70" s="469"/>
      <c r="KJU70" s="469"/>
      <c r="KJV70" s="469"/>
      <c r="KJW70" s="469"/>
      <c r="KJX70" s="469"/>
      <c r="KJY70" s="469"/>
      <c r="KJZ70" s="469"/>
      <c r="KKA70" s="469"/>
      <c r="KKB70" s="469"/>
      <c r="KKC70" s="469"/>
      <c r="KKD70" s="469"/>
      <c r="KKE70" s="469"/>
      <c r="KKF70" s="469"/>
      <c r="KKG70" s="469"/>
      <c r="KKH70" s="469"/>
      <c r="KKI70" s="469"/>
      <c r="KKJ70" s="469"/>
      <c r="KKK70" s="469"/>
      <c r="KKL70" s="469"/>
      <c r="KKM70" s="469"/>
      <c r="KKN70" s="469"/>
      <c r="KKO70" s="469"/>
      <c r="KKP70" s="469"/>
      <c r="KKQ70" s="469"/>
      <c r="KKR70" s="469"/>
      <c r="KKS70" s="469"/>
      <c r="KKT70" s="469"/>
      <c r="KKU70" s="469"/>
      <c r="KKV70" s="469"/>
      <c r="KKW70" s="469"/>
      <c r="KKX70" s="469"/>
      <c r="KKY70" s="469"/>
      <c r="KKZ70" s="469"/>
      <c r="KLA70" s="469"/>
      <c r="KLB70" s="469"/>
      <c r="KLC70" s="469"/>
      <c r="KLD70" s="469"/>
      <c r="KLE70" s="469"/>
      <c r="KLF70" s="469"/>
      <c r="KLG70" s="469"/>
      <c r="KLH70" s="469"/>
      <c r="KLI70" s="469"/>
      <c r="KLJ70" s="469"/>
      <c r="KLK70" s="469"/>
      <c r="KLL70" s="469"/>
      <c r="KLM70" s="469"/>
      <c r="KLN70" s="469"/>
      <c r="KLO70" s="469"/>
      <c r="KLP70" s="469"/>
      <c r="KLQ70" s="469"/>
      <c r="KLR70" s="469"/>
      <c r="KLS70" s="469"/>
      <c r="KLT70" s="469"/>
      <c r="KLU70" s="469"/>
      <c r="KLV70" s="469"/>
      <c r="KLW70" s="469"/>
      <c r="KLX70" s="469"/>
      <c r="KLY70" s="469"/>
      <c r="KLZ70" s="469"/>
      <c r="KMA70" s="469"/>
      <c r="KMB70" s="469"/>
      <c r="KMC70" s="469"/>
      <c r="KMD70" s="469"/>
      <c r="KME70" s="469"/>
      <c r="KMF70" s="469"/>
      <c r="KMG70" s="469"/>
      <c r="KMH70" s="469"/>
      <c r="KMI70" s="469"/>
      <c r="KMJ70" s="469"/>
      <c r="KMK70" s="469"/>
      <c r="KML70" s="469"/>
      <c r="KMM70" s="469"/>
      <c r="KMN70" s="469"/>
      <c r="KMO70" s="469"/>
      <c r="KMP70" s="469"/>
      <c r="KMQ70" s="469"/>
      <c r="KMR70" s="469"/>
      <c r="KMS70" s="469"/>
      <c r="KMT70" s="469"/>
      <c r="KMU70" s="469"/>
      <c r="KMV70" s="469"/>
      <c r="KMW70" s="469"/>
      <c r="KMX70" s="469"/>
      <c r="KMY70" s="469"/>
      <c r="KMZ70" s="469"/>
      <c r="KNA70" s="469"/>
      <c r="KNB70" s="469"/>
      <c r="KNC70" s="469"/>
      <c r="KND70" s="469"/>
      <c r="KNE70" s="469"/>
      <c r="KNF70" s="469"/>
      <c r="KNG70" s="469"/>
      <c r="KNH70" s="469"/>
      <c r="KNI70" s="469"/>
      <c r="KNJ70" s="469"/>
      <c r="KNK70" s="469"/>
      <c r="KNL70" s="469"/>
      <c r="KNM70" s="469"/>
      <c r="KNN70" s="469"/>
      <c r="KNO70" s="469"/>
      <c r="KNP70" s="469"/>
      <c r="KNQ70" s="469"/>
      <c r="KNR70" s="469"/>
      <c r="KNS70" s="469"/>
      <c r="KNT70" s="469"/>
      <c r="KNU70" s="469"/>
      <c r="KNV70" s="469"/>
      <c r="KNW70" s="469"/>
      <c r="KNX70" s="469"/>
      <c r="KNY70" s="469"/>
      <c r="KNZ70" s="469"/>
      <c r="KOA70" s="469"/>
      <c r="KOB70" s="469"/>
      <c r="KOC70" s="469"/>
      <c r="KOD70" s="469"/>
      <c r="KOE70" s="469"/>
      <c r="KOF70" s="469"/>
      <c r="KOG70" s="469"/>
      <c r="KOH70" s="469"/>
      <c r="KOI70" s="469"/>
      <c r="KOJ70" s="469"/>
      <c r="KOK70" s="469"/>
      <c r="KOL70" s="469"/>
      <c r="KOM70" s="469"/>
      <c r="KON70" s="469"/>
      <c r="KOO70" s="469"/>
      <c r="KOP70" s="469"/>
      <c r="KOQ70" s="469"/>
      <c r="KOR70" s="469"/>
      <c r="KOS70" s="469"/>
      <c r="KOT70" s="469"/>
      <c r="KOU70" s="469"/>
      <c r="KOV70" s="469"/>
      <c r="KOW70" s="469"/>
      <c r="KOX70" s="469"/>
      <c r="KOY70" s="469"/>
      <c r="KOZ70" s="469"/>
      <c r="KPA70" s="469"/>
      <c r="KPB70" s="469"/>
      <c r="KPC70" s="469"/>
      <c r="KPD70" s="469"/>
      <c r="KPE70" s="469"/>
      <c r="KPF70" s="469"/>
      <c r="KPG70" s="469"/>
      <c r="KPH70" s="469"/>
      <c r="KPI70" s="469"/>
      <c r="KPJ70" s="469"/>
      <c r="KPK70" s="469"/>
      <c r="KPL70" s="469"/>
      <c r="KPM70" s="469"/>
      <c r="KPN70" s="469"/>
      <c r="KPO70" s="469"/>
      <c r="KPP70" s="469"/>
      <c r="KPQ70" s="469"/>
      <c r="KPR70" s="469"/>
      <c r="KPS70" s="469"/>
      <c r="KPT70" s="469"/>
      <c r="KPU70" s="469"/>
      <c r="KPV70" s="469"/>
      <c r="KPW70" s="469"/>
      <c r="KPX70" s="469"/>
      <c r="KPY70" s="469"/>
      <c r="KPZ70" s="469"/>
      <c r="KQA70" s="469"/>
      <c r="KQB70" s="469"/>
      <c r="KQC70" s="469"/>
      <c r="KQD70" s="469"/>
      <c r="KQE70" s="469"/>
      <c r="KQF70" s="469"/>
      <c r="KQG70" s="469"/>
      <c r="KQH70" s="469"/>
      <c r="KQI70" s="469"/>
      <c r="KQJ70" s="469"/>
      <c r="KQK70" s="469"/>
      <c r="KQL70" s="469"/>
      <c r="KQM70" s="469"/>
      <c r="KQN70" s="469"/>
      <c r="KQO70" s="469"/>
      <c r="KQP70" s="469"/>
      <c r="KQQ70" s="469"/>
      <c r="KQR70" s="469"/>
      <c r="KQS70" s="469"/>
      <c r="KQT70" s="469"/>
      <c r="KQU70" s="469"/>
      <c r="KQV70" s="469"/>
      <c r="KQW70" s="469"/>
      <c r="KQX70" s="469"/>
      <c r="KQY70" s="469"/>
      <c r="KQZ70" s="469"/>
      <c r="KRA70" s="469"/>
      <c r="KRB70" s="469"/>
      <c r="KRC70" s="469"/>
      <c r="KRD70" s="469"/>
      <c r="KRE70" s="469"/>
      <c r="KRF70" s="469"/>
      <c r="KRG70" s="469"/>
      <c r="KRH70" s="469"/>
      <c r="KRI70" s="469"/>
      <c r="KRJ70" s="469"/>
      <c r="KRK70" s="469"/>
      <c r="KRL70" s="469"/>
      <c r="KRM70" s="469"/>
      <c r="KRN70" s="469"/>
      <c r="KRO70" s="469"/>
      <c r="KRP70" s="469"/>
      <c r="KRQ70" s="469"/>
      <c r="KRR70" s="469"/>
      <c r="KRS70" s="469"/>
      <c r="KRT70" s="469"/>
      <c r="KRU70" s="469"/>
      <c r="KRV70" s="469"/>
      <c r="KRW70" s="469"/>
      <c r="KRX70" s="469"/>
      <c r="KRY70" s="469"/>
      <c r="KRZ70" s="469"/>
      <c r="KSA70" s="469"/>
      <c r="KSB70" s="469"/>
      <c r="KSC70" s="469"/>
      <c r="KSD70" s="469"/>
      <c r="KSE70" s="469"/>
      <c r="KSF70" s="469"/>
      <c r="KSG70" s="469"/>
      <c r="KSH70" s="469"/>
      <c r="KSI70" s="469"/>
      <c r="KSJ70" s="469"/>
      <c r="KSK70" s="469"/>
      <c r="KSL70" s="469"/>
      <c r="KSM70" s="469"/>
      <c r="KSN70" s="469"/>
      <c r="KSO70" s="469"/>
      <c r="KSP70" s="469"/>
      <c r="KSQ70" s="469"/>
      <c r="KSR70" s="469"/>
      <c r="KSS70" s="469"/>
      <c r="KST70" s="469"/>
      <c r="KSU70" s="469"/>
      <c r="KSV70" s="469"/>
      <c r="KSW70" s="469"/>
      <c r="KSX70" s="469"/>
      <c r="KSY70" s="469"/>
      <c r="KSZ70" s="469"/>
      <c r="KTA70" s="469"/>
      <c r="KTB70" s="469"/>
      <c r="KTC70" s="469"/>
      <c r="KTD70" s="469"/>
      <c r="KTE70" s="469"/>
      <c r="KTF70" s="469"/>
      <c r="KTG70" s="469"/>
      <c r="KTH70" s="469"/>
      <c r="KTI70" s="469"/>
      <c r="KTJ70" s="469"/>
      <c r="KTK70" s="469"/>
      <c r="KTL70" s="469"/>
      <c r="KTM70" s="469"/>
      <c r="KTN70" s="469"/>
      <c r="KTO70" s="469"/>
      <c r="KTP70" s="469"/>
      <c r="KTQ70" s="469"/>
      <c r="KTR70" s="469"/>
      <c r="KTS70" s="469"/>
      <c r="KTT70" s="469"/>
      <c r="KTU70" s="469"/>
      <c r="KTV70" s="469"/>
      <c r="KTW70" s="469"/>
      <c r="KTX70" s="469"/>
      <c r="KTY70" s="469"/>
      <c r="KTZ70" s="469"/>
      <c r="KUA70" s="469"/>
      <c r="KUB70" s="469"/>
      <c r="KUC70" s="469"/>
      <c r="KUD70" s="469"/>
      <c r="KUE70" s="469"/>
      <c r="KUF70" s="469"/>
      <c r="KUG70" s="469"/>
      <c r="KUH70" s="469"/>
      <c r="KUI70" s="469"/>
      <c r="KUJ70" s="469"/>
      <c r="KUK70" s="469"/>
      <c r="KUL70" s="469"/>
      <c r="KUM70" s="469"/>
      <c r="KUN70" s="469"/>
      <c r="KUO70" s="469"/>
      <c r="KUP70" s="469"/>
      <c r="KUQ70" s="469"/>
      <c r="KUR70" s="469"/>
      <c r="KUS70" s="469"/>
      <c r="KUT70" s="469"/>
      <c r="KUU70" s="469"/>
      <c r="KUV70" s="469"/>
      <c r="KUW70" s="469"/>
      <c r="KUX70" s="469"/>
      <c r="KUY70" s="469"/>
      <c r="KUZ70" s="469"/>
      <c r="KVA70" s="469"/>
      <c r="KVB70" s="469"/>
      <c r="KVC70" s="469"/>
      <c r="KVD70" s="469"/>
      <c r="KVE70" s="469"/>
      <c r="KVF70" s="469"/>
      <c r="KVG70" s="469"/>
      <c r="KVH70" s="469"/>
      <c r="KVI70" s="469"/>
      <c r="KVJ70" s="469"/>
      <c r="KVK70" s="469"/>
      <c r="KVL70" s="469"/>
      <c r="KVM70" s="469"/>
      <c r="KVN70" s="469"/>
      <c r="KVO70" s="469"/>
      <c r="KVP70" s="469"/>
      <c r="KVQ70" s="469"/>
      <c r="KVR70" s="469"/>
      <c r="KVS70" s="469"/>
      <c r="KVT70" s="469"/>
      <c r="KVU70" s="469"/>
      <c r="KVV70" s="469"/>
      <c r="KVW70" s="469"/>
      <c r="KVX70" s="469"/>
      <c r="KVY70" s="469"/>
      <c r="KVZ70" s="469"/>
      <c r="KWA70" s="469"/>
      <c r="KWB70" s="469"/>
      <c r="KWC70" s="469"/>
      <c r="KWD70" s="469"/>
      <c r="KWE70" s="469"/>
      <c r="KWF70" s="469"/>
      <c r="KWG70" s="469"/>
      <c r="KWH70" s="469"/>
      <c r="KWI70" s="469"/>
      <c r="KWJ70" s="469"/>
      <c r="KWK70" s="469"/>
      <c r="KWL70" s="469"/>
      <c r="KWM70" s="469"/>
      <c r="KWN70" s="469"/>
      <c r="KWO70" s="469"/>
      <c r="KWP70" s="469"/>
      <c r="KWQ70" s="469"/>
      <c r="KWR70" s="469"/>
      <c r="KWS70" s="469"/>
      <c r="KWT70" s="469"/>
      <c r="KWU70" s="469"/>
      <c r="KWV70" s="469"/>
      <c r="KWW70" s="469"/>
      <c r="KWX70" s="469"/>
      <c r="KWY70" s="469"/>
      <c r="KWZ70" s="469"/>
      <c r="KXA70" s="469"/>
      <c r="KXB70" s="469"/>
      <c r="KXC70" s="469"/>
      <c r="KXD70" s="469"/>
      <c r="KXE70" s="469"/>
      <c r="KXF70" s="469"/>
      <c r="KXG70" s="469"/>
      <c r="KXH70" s="469"/>
      <c r="KXI70" s="469"/>
      <c r="KXJ70" s="469"/>
      <c r="KXK70" s="469"/>
      <c r="KXL70" s="469"/>
      <c r="KXM70" s="469"/>
      <c r="KXN70" s="469"/>
      <c r="KXO70" s="469"/>
      <c r="KXP70" s="469"/>
      <c r="KXQ70" s="469"/>
      <c r="KXR70" s="469"/>
      <c r="KXS70" s="469"/>
      <c r="KXT70" s="469"/>
      <c r="KXU70" s="469"/>
      <c r="KXV70" s="469"/>
      <c r="KXW70" s="469"/>
      <c r="KXX70" s="469"/>
      <c r="KXY70" s="469"/>
      <c r="KXZ70" s="469"/>
      <c r="KYA70" s="469"/>
      <c r="KYB70" s="469"/>
      <c r="KYC70" s="469"/>
      <c r="KYD70" s="469"/>
      <c r="KYE70" s="469"/>
      <c r="KYF70" s="469"/>
      <c r="KYG70" s="469"/>
      <c r="KYH70" s="469"/>
      <c r="KYI70" s="469"/>
      <c r="KYJ70" s="469"/>
      <c r="KYK70" s="469"/>
      <c r="KYL70" s="469"/>
      <c r="KYM70" s="469"/>
      <c r="KYN70" s="469"/>
      <c r="KYO70" s="469"/>
      <c r="KYP70" s="469"/>
      <c r="KYQ70" s="469"/>
      <c r="KYR70" s="469"/>
      <c r="KYS70" s="469"/>
      <c r="KYT70" s="469"/>
      <c r="KYU70" s="469"/>
      <c r="KYV70" s="469"/>
      <c r="KYW70" s="469"/>
      <c r="KYX70" s="469"/>
      <c r="KYY70" s="469"/>
      <c r="KYZ70" s="469"/>
      <c r="KZA70" s="469"/>
      <c r="KZB70" s="469"/>
      <c r="KZC70" s="469"/>
      <c r="KZD70" s="469"/>
      <c r="KZE70" s="469"/>
      <c r="KZF70" s="469"/>
      <c r="KZG70" s="469"/>
      <c r="KZH70" s="469"/>
      <c r="KZI70" s="469"/>
      <c r="KZJ70" s="469"/>
      <c r="KZK70" s="469"/>
      <c r="KZL70" s="469"/>
      <c r="KZM70" s="469"/>
      <c r="KZN70" s="469"/>
      <c r="KZO70" s="469"/>
      <c r="KZP70" s="469"/>
      <c r="KZQ70" s="469"/>
      <c r="KZR70" s="469"/>
      <c r="KZS70" s="469"/>
      <c r="KZT70" s="469"/>
      <c r="KZU70" s="469"/>
      <c r="KZV70" s="469"/>
      <c r="KZW70" s="469"/>
      <c r="KZX70" s="469"/>
      <c r="KZY70" s="469"/>
      <c r="KZZ70" s="469"/>
      <c r="LAA70" s="469"/>
      <c r="LAB70" s="469"/>
      <c r="LAC70" s="469"/>
      <c r="LAD70" s="469"/>
      <c r="LAE70" s="469"/>
      <c r="LAF70" s="469"/>
      <c r="LAG70" s="469"/>
      <c r="LAH70" s="469"/>
      <c r="LAI70" s="469"/>
      <c r="LAJ70" s="469"/>
      <c r="LAK70" s="469"/>
      <c r="LAL70" s="469"/>
      <c r="LAM70" s="469"/>
      <c r="LAN70" s="469"/>
      <c r="LAO70" s="469"/>
      <c r="LAP70" s="469"/>
      <c r="LAQ70" s="469"/>
      <c r="LAR70" s="469"/>
      <c r="LAS70" s="469"/>
      <c r="LAT70" s="469"/>
      <c r="LAU70" s="469"/>
      <c r="LAV70" s="469"/>
      <c r="LAW70" s="469"/>
      <c r="LAX70" s="469"/>
      <c r="LAY70" s="469"/>
      <c r="LAZ70" s="469"/>
      <c r="LBA70" s="469"/>
      <c r="LBB70" s="469"/>
      <c r="LBC70" s="469"/>
      <c r="LBD70" s="469"/>
      <c r="LBE70" s="469"/>
      <c r="LBF70" s="469"/>
      <c r="LBG70" s="469"/>
      <c r="LBH70" s="469"/>
      <c r="LBI70" s="469"/>
      <c r="LBJ70" s="469"/>
      <c r="LBK70" s="469"/>
      <c r="LBL70" s="469"/>
      <c r="LBM70" s="469"/>
      <c r="LBN70" s="469"/>
      <c r="LBO70" s="469"/>
      <c r="LBP70" s="469"/>
      <c r="LBQ70" s="469"/>
      <c r="LBR70" s="469"/>
      <c r="LBS70" s="469"/>
      <c r="LBT70" s="469"/>
      <c r="LBU70" s="469"/>
      <c r="LBV70" s="469"/>
      <c r="LBW70" s="469"/>
      <c r="LBX70" s="469"/>
      <c r="LBY70" s="469"/>
      <c r="LBZ70" s="469"/>
      <c r="LCA70" s="469"/>
      <c r="LCB70" s="469"/>
      <c r="LCC70" s="469"/>
      <c r="LCD70" s="469"/>
      <c r="LCE70" s="469"/>
      <c r="LCF70" s="469"/>
      <c r="LCG70" s="469"/>
      <c r="LCH70" s="469"/>
      <c r="LCI70" s="469"/>
      <c r="LCJ70" s="469"/>
      <c r="LCK70" s="469"/>
      <c r="LCL70" s="469"/>
      <c r="LCM70" s="469"/>
      <c r="LCN70" s="469"/>
      <c r="LCO70" s="469"/>
      <c r="LCP70" s="469"/>
      <c r="LCQ70" s="469"/>
      <c r="LCR70" s="469"/>
      <c r="LCS70" s="469"/>
      <c r="LCT70" s="469"/>
      <c r="LCU70" s="469"/>
      <c r="LCV70" s="469"/>
      <c r="LCW70" s="469"/>
      <c r="LCX70" s="469"/>
      <c r="LCY70" s="469"/>
      <c r="LCZ70" s="469"/>
      <c r="LDA70" s="469"/>
      <c r="LDB70" s="469"/>
      <c r="LDC70" s="469"/>
      <c r="LDD70" s="469"/>
      <c r="LDE70" s="469"/>
      <c r="LDF70" s="469"/>
      <c r="LDG70" s="469"/>
      <c r="LDH70" s="469"/>
      <c r="LDI70" s="469"/>
      <c r="LDJ70" s="469"/>
      <c r="LDK70" s="469"/>
      <c r="LDL70" s="469"/>
      <c r="LDM70" s="469"/>
      <c r="LDN70" s="469"/>
      <c r="LDO70" s="469"/>
      <c r="LDP70" s="469"/>
      <c r="LDQ70" s="469"/>
      <c r="LDR70" s="469"/>
      <c r="LDS70" s="469"/>
      <c r="LDT70" s="469"/>
      <c r="LDU70" s="469"/>
      <c r="LDV70" s="469"/>
      <c r="LDW70" s="469"/>
      <c r="LDX70" s="469"/>
      <c r="LDY70" s="469"/>
      <c r="LDZ70" s="469"/>
      <c r="LEA70" s="469"/>
      <c r="LEB70" s="469"/>
      <c r="LEC70" s="469"/>
      <c r="LED70" s="469"/>
      <c r="LEE70" s="469"/>
      <c r="LEF70" s="469"/>
      <c r="LEG70" s="469"/>
      <c r="LEH70" s="469"/>
      <c r="LEI70" s="469"/>
      <c r="LEJ70" s="469"/>
      <c r="LEK70" s="469"/>
      <c r="LEL70" s="469"/>
      <c r="LEM70" s="469"/>
      <c r="LEN70" s="469"/>
      <c r="LEO70" s="469"/>
      <c r="LEP70" s="469"/>
      <c r="LEQ70" s="469"/>
      <c r="LER70" s="469"/>
      <c r="LES70" s="469"/>
      <c r="LET70" s="469"/>
      <c r="LEU70" s="469"/>
      <c r="LEV70" s="469"/>
      <c r="LEW70" s="469"/>
      <c r="LEX70" s="469"/>
      <c r="LEY70" s="469"/>
      <c r="LEZ70" s="469"/>
      <c r="LFA70" s="469"/>
      <c r="LFB70" s="469"/>
      <c r="LFC70" s="469"/>
      <c r="LFD70" s="469"/>
      <c r="LFE70" s="469"/>
      <c r="LFF70" s="469"/>
      <c r="LFG70" s="469"/>
      <c r="LFH70" s="469"/>
      <c r="LFI70" s="469"/>
      <c r="LFJ70" s="469"/>
      <c r="LFK70" s="469"/>
      <c r="LFL70" s="469"/>
      <c r="LFM70" s="469"/>
      <c r="LFN70" s="469"/>
      <c r="LFO70" s="469"/>
      <c r="LFP70" s="469"/>
      <c r="LFQ70" s="469"/>
      <c r="LFR70" s="469"/>
      <c r="LFS70" s="469"/>
      <c r="LFT70" s="469"/>
      <c r="LFU70" s="469"/>
      <c r="LFV70" s="469"/>
      <c r="LFW70" s="469"/>
      <c r="LFX70" s="469"/>
      <c r="LFY70" s="469"/>
      <c r="LFZ70" s="469"/>
      <c r="LGA70" s="469"/>
      <c r="LGB70" s="469"/>
      <c r="LGC70" s="469"/>
      <c r="LGD70" s="469"/>
      <c r="LGE70" s="469"/>
      <c r="LGF70" s="469"/>
      <c r="LGG70" s="469"/>
      <c r="LGH70" s="469"/>
      <c r="LGI70" s="469"/>
      <c r="LGJ70" s="469"/>
      <c r="LGK70" s="469"/>
      <c r="LGL70" s="469"/>
      <c r="LGM70" s="469"/>
      <c r="LGN70" s="469"/>
      <c r="LGO70" s="469"/>
      <c r="LGP70" s="469"/>
      <c r="LGQ70" s="469"/>
      <c r="LGR70" s="469"/>
      <c r="LGS70" s="469"/>
      <c r="LGT70" s="469"/>
      <c r="LGU70" s="469"/>
      <c r="LGV70" s="469"/>
      <c r="LGW70" s="469"/>
      <c r="LGX70" s="469"/>
      <c r="LGY70" s="469"/>
      <c r="LGZ70" s="469"/>
      <c r="LHA70" s="469"/>
      <c r="LHB70" s="469"/>
      <c r="LHC70" s="469"/>
      <c r="LHD70" s="469"/>
      <c r="LHE70" s="469"/>
      <c r="LHF70" s="469"/>
      <c r="LHG70" s="469"/>
      <c r="LHH70" s="469"/>
      <c r="LHI70" s="469"/>
      <c r="LHJ70" s="469"/>
      <c r="LHK70" s="469"/>
      <c r="LHL70" s="469"/>
      <c r="LHM70" s="469"/>
      <c r="LHN70" s="469"/>
      <c r="LHO70" s="469"/>
      <c r="LHP70" s="469"/>
      <c r="LHQ70" s="469"/>
      <c r="LHR70" s="469"/>
      <c r="LHS70" s="469"/>
      <c r="LHT70" s="469"/>
      <c r="LHU70" s="469"/>
      <c r="LHV70" s="469"/>
      <c r="LHW70" s="469"/>
      <c r="LHX70" s="469"/>
      <c r="LHY70" s="469"/>
      <c r="LHZ70" s="469"/>
      <c r="LIA70" s="469"/>
      <c r="LIB70" s="469"/>
      <c r="LIC70" s="469"/>
      <c r="LID70" s="469"/>
      <c r="LIE70" s="469"/>
      <c r="LIF70" s="469"/>
      <c r="LIG70" s="469"/>
      <c r="LIH70" s="469"/>
      <c r="LII70" s="469"/>
      <c r="LIJ70" s="469"/>
      <c r="LIK70" s="469"/>
      <c r="LIL70" s="469"/>
      <c r="LIM70" s="469"/>
      <c r="LIN70" s="469"/>
      <c r="LIO70" s="469"/>
      <c r="LIP70" s="469"/>
      <c r="LIQ70" s="469"/>
      <c r="LIR70" s="469"/>
      <c r="LIS70" s="469"/>
      <c r="LIT70" s="469"/>
      <c r="LIU70" s="469"/>
      <c r="LIV70" s="469"/>
      <c r="LIW70" s="469"/>
      <c r="LIX70" s="469"/>
      <c r="LIY70" s="469"/>
      <c r="LIZ70" s="469"/>
      <c r="LJA70" s="469"/>
      <c r="LJB70" s="469"/>
      <c r="LJC70" s="469"/>
      <c r="LJD70" s="469"/>
      <c r="LJE70" s="469"/>
      <c r="LJF70" s="469"/>
      <c r="LJG70" s="469"/>
      <c r="LJH70" s="469"/>
      <c r="LJI70" s="469"/>
      <c r="LJJ70" s="469"/>
      <c r="LJK70" s="469"/>
      <c r="LJL70" s="469"/>
      <c r="LJM70" s="469"/>
      <c r="LJN70" s="469"/>
      <c r="LJO70" s="469"/>
      <c r="LJP70" s="469"/>
      <c r="LJQ70" s="469"/>
      <c r="LJR70" s="469"/>
      <c r="LJS70" s="469"/>
      <c r="LJT70" s="469"/>
      <c r="LJU70" s="469"/>
      <c r="LJV70" s="469"/>
      <c r="LJW70" s="469"/>
      <c r="LJX70" s="469"/>
      <c r="LJY70" s="469"/>
      <c r="LJZ70" s="469"/>
      <c r="LKA70" s="469"/>
      <c r="LKB70" s="469"/>
      <c r="LKC70" s="469"/>
      <c r="LKD70" s="469"/>
      <c r="LKE70" s="469"/>
      <c r="LKF70" s="469"/>
      <c r="LKG70" s="469"/>
      <c r="LKH70" s="469"/>
      <c r="LKI70" s="469"/>
      <c r="LKJ70" s="469"/>
      <c r="LKK70" s="469"/>
      <c r="LKL70" s="469"/>
      <c r="LKM70" s="469"/>
      <c r="LKN70" s="469"/>
      <c r="LKO70" s="469"/>
      <c r="LKP70" s="469"/>
      <c r="LKQ70" s="469"/>
      <c r="LKR70" s="469"/>
      <c r="LKS70" s="469"/>
      <c r="LKT70" s="469"/>
      <c r="LKU70" s="469"/>
      <c r="LKV70" s="469"/>
      <c r="LKW70" s="469"/>
      <c r="LKX70" s="469"/>
      <c r="LKY70" s="469"/>
      <c r="LKZ70" s="469"/>
      <c r="LLA70" s="469"/>
      <c r="LLB70" s="469"/>
      <c r="LLC70" s="469"/>
      <c r="LLD70" s="469"/>
      <c r="LLE70" s="469"/>
      <c r="LLF70" s="469"/>
      <c r="LLG70" s="469"/>
      <c r="LLH70" s="469"/>
      <c r="LLI70" s="469"/>
      <c r="LLJ70" s="469"/>
      <c r="LLK70" s="469"/>
      <c r="LLL70" s="469"/>
      <c r="LLM70" s="469"/>
      <c r="LLN70" s="469"/>
      <c r="LLO70" s="469"/>
      <c r="LLP70" s="469"/>
      <c r="LLQ70" s="469"/>
      <c r="LLR70" s="469"/>
      <c r="LLS70" s="469"/>
      <c r="LLT70" s="469"/>
      <c r="LLU70" s="469"/>
      <c r="LLV70" s="469"/>
      <c r="LLW70" s="469"/>
      <c r="LLX70" s="469"/>
      <c r="LLY70" s="469"/>
      <c r="LLZ70" s="469"/>
      <c r="LMA70" s="469"/>
      <c r="LMB70" s="469"/>
      <c r="LMC70" s="469"/>
      <c r="LMD70" s="469"/>
      <c r="LME70" s="469"/>
      <c r="LMF70" s="469"/>
      <c r="LMG70" s="469"/>
      <c r="LMH70" s="469"/>
      <c r="LMI70" s="469"/>
      <c r="LMJ70" s="469"/>
      <c r="LMK70" s="469"/>
      <c r="LML70" s="469"/>
      <c r="LMM70" s="469"/>
      <c r="LMN70" s="469"/>
      <c r="LMO70" s="469"/>
      <c r="LMP70" s="469"/>
      <c r="LMQ70" s="469"/>
      <c r="LMR70" s="469"/>
      <c r="LMS70" s="469"/>
      <c r="LMT70" s="469"/>
      <c r="LMU70" s="469"/>
      <c r="LMV70" s="469"/>
      <c r="LMW70" s="469"/>
      <c r="LMX70" s="469"/>
      <c r="LMY70" s="469"/>
      <c r="LMZ70" s="469"/>
      <c r="LNA70" s="469"/>
      <c r="LNB70" s="469"/>
      <c r="LNC70" s="469"/>
      <c r="LND70" s="469"/>
      <c r="LNE70" s="469"/>
      <c r="LNF70" s="469"/>
      <c r="LNG70" s="469"/>
      <c r="LNH70" s="469"/>
      <c r="LNI70" s="469"/>
      <c r="LNJ70" s="469"/>
      <c r="LNK70" s="469"/>
      <c r="LNL70" s="469"/>
      <c r="LNM70" s="469"/>
      <c r="LNN70" s="469"/>
      <c r="LNO70" s="469"/>
      <c r="LNP70" s="469"/>
      <c r="LNQ70" s="469"/>
      <c r="LNR70" s="469"/>
      <c r="LNS70" s="469"/>
      <c r="LNT70" s="469"/>
      <c r="LNU70" s="469"/>
      <c r="LNV70" s="469"/>
      <c r="LNW70" s="469"/>
      <c r="LNX70" s="469"/>
      <c r="LNY70" s="469"/>
      <c r="LNZ70" s="469"/>
      <c r="LOA70" s="469"/>
      <c r="LOB70" s="469"/>
      <c r="LOC70" s="469"/>
      <c r="LOD70" s="469"/>
      <c r="LOE70" s="469"/>
      <c r="LOF70" s="469"/>
      <c r="LOG70" s="469"/>
      <c r="LOH70" s="469"/>
      <c r="LOI70" s="469"/>
      <c r="LOJ70" s="469"/>
      <c r="LOK70" s="469"/>
      <c r="LOL70" s="469"/>
      <c r="LOM70" s="469"/>
      <c r="LON70" s="469"/>
      <c r="LOO70" s="469"/>
      <c r="LOP70" s="469"/>
      <c r="LOQ70" s="469"/>
      <c r="LOR70" s="469"/>
      <c r="LOS70" s="469"/>
      <c r="LOT70" s="469"/>
      <c r="LOU70" s="469"/>
      <c r="LOV70" s="469"/>
      <c r="LOW70" s="469"/>
      <c r="LOX70" s="469"/>
      <c r="LOY70" s="469"/>
      <c r="LOZ70" s="469"/>
      <c r="LPA70" s="469"/>
      <c r="LPB70" s="469"/>
      <c r="LPC70" s="469"/>
      <c r="LPD70" s="469"/>
      <c r="LPE70" s="469"/>
      <c r="LPF70" s="469"/>
      <c r="LPG70" s="469"/>
      <c r="LPH70" s="469"/>
      <c r="LPI70" s="469"/>
      <c r="LPJ70" s="469"/>
      <c r="LPK70" s="469"/>
      <c r="LPL70" s="469"/>
      <c r="LPM70" s="469"/>
      <c r="LPN70" s="469"/>
      <c r="LPO70" s="469"/>
      <c r="LPP70" s="469"/>
      <c r="LPQ70" s="469"/>
      <c r="LPR70" s="469"/>
      <c r="LPS70" s="469"/>
      <c r="LPT70" s="469"/>
      <c r="LPU70" s="469"/>
      <c r="LPV70" s="469"/>
      <c r="LPW70" s="469"/>
      <c r="LPX70" s="469"/>
      <c r="LPY70" s="469"/>
      <c r="LPZ70" s="469"/>
      <c r="LQA70" s="469"/>
      <c r="LQB70" s="469"/>
      <c r="LQC70" s="469"/>
      <c r="LQD70" s="469"/>
      <c r="LQE70" s="469"/>
      <c r="LQF70" s="469"/>
      <c r="LQG70" s="469"/>
      <c r="LQH70" s="469"/>
      <c r="LQI70" s="469"/>
      <c r="LQJ70" s="469"/>
      <c r="LQK70" s="469"/>
      <c r="LQL70" s="469"/>
      <c r="LQM70" s="469"/>
      <c r="LQN70" s="469"/>
      <c r="LQO70" s="469"/>
      <c r="LQP70" s="469"/>
      <c r="LQQ70" s="469"/>
      <c r="LQR70" s="469"/>
      <c r="LQS70" s="469"/>
      <c r="LQT70" s="469"/>
      <c r="LQU70" s="469"/>
      <c r="LQV70" s="469"/>
      <c r="LQW70" s="469"/>
      <c r="LQX70" s="469"/>
      <c r="LQY70" s="469"/>
      <c r="LQZ70" s="469"/>
      <c r="LRA70" s="469"/>
      <c r="LRB70" s="469"/>
      <c r="LRC70" s="469"/>
      <c r="LRD70" s="469"/>
      <c r="LRE70" s="469"/>
      <c r="LRF70" s="469"/>
      <c r="LRG70" s="469"/>
      <c r="LRH70" s="469"/>
      <c r="LRI70" s="469"/>
      <c r="LRJ70" s="469"/>
      <c r="LRK70" s="469"/>
      <c r="LRL70" s="469"/>
      <c r="LRM70" s="469"/>
      <c r="LRN70" s="469"/>
      <c r="LRO70" s="469"/>
      <c r="LRP70" s="469"/>
      <c r="LRQ70" s="469"/>
      <c r="LRR70" s="469"/>
      <c r="LRS70" s="469"/>
      <c r="LRT70" s="469"/>
      <c r="LRU70" s="469"/>
      <c r="LRV70" s="469"/>
      <c r="LRW70" s="469"/>
      <c r="LRX70" s="469"/>
      <c r="LRY70" s="469"/>
      <c r="LRZ70" s="469"/>
      <c r="LSA70" s="469"/>
      <c r="LSB70" s="469"/>
      <c r="LSC70" s="469"/>
      <c r="LSD70" s="469"/>
      <c r="LSE70" s="469"/>
      <c r="LSF70" s="469"/>
      <c r="LSG70" s="469"/>
      <c r="LSH70" s="469"/>
      <c r="LSI70" s="469"/>
      <c r="LSJ70" s="469"/>
      <c r="LSK70" s="469"/>
      <c r="LSL70" s="469"/>
      <c r="LSM70" s="469"/>
      <c r="LSN70" s="469"/>
      <c r="LSO70" s="469"/>
      <c r="LSP70" s="469"/>
      <c r="LSQ70" s="469"/>
      <c r="LSR70" s="469"/>
      <c r="LSS70" s="469"/>
      <c r="LST70" s="469"/>
      <c r="LSU70" s="469"/>
      <c r="LSV70" s="469"/>
      <c r="LSW70" s="469"/>
      <c r="LSX70" s="469"/>
      <c r="LSY70" s="469"/>
      <c r="LSZ70" s="469"/>
      <c r="LTA70" s="469"/>
      <c r="LTB70" s="469"/>
      <c r="LTC70" s="469"/>
      <c r="LTD70" s="469"/>
      <c r="LTE70" s="469"/>
      <c r="LTF70" s="469"/>
      <c r="LTG70" s="469"/>
      <c r="LTH70" s="469"/>
      <c r="LTI70" s="469"/>
      <c r="LTJ70" s="469"/>
      <c r="LTK70" s="469"/>
      <c r="LTL70" s="469"/>
      <c r="LTM70" s="469"/>
      <c r="LTN70" s="469"/>
      <c r="LTO70" s="469"/>
      <c r="LTP70" s="469"/>
      <c r="LTQ70" s="469"/>
      <c r="LTR70" s="469"/>
      <c r="LTS70" s="469"/>
      <c r="LTT70" s="469"/>
      <c r="LTU70" s="469"/>
      <c r="LTV70" s="469"/>
      <c r="LTW70" s="469"/>
      <c r="LTX70" s="469"/>
      <c r="LTY70" s="469"/>
      <c r="LTZ70" s="469"/>
      <c r="LUA70" s="469"/>
      <c r="LUB70" s="469"/>
      <c r="LUC70" s="469"/>
      <c r="LUD70" s="469"/>
      <c r="LUE70" s="469"/>
      <c r="LUF70" s="469"/>
      <c r="LUG70" s="469"/>
      <c r="LUH70" s="469"/>
      <c r="LUI70" s="469"/>
      <c r="LUJ70" s="469"/>
      <c r="LUK70" s="469"/>
      <c r="LUL70" s="469"/>
      <c r="LUM70" s="469"/>
      <c r="LUN70" s="469"/>
      <c r="LUO70" s="469"/>
      <c r="LUP70" s="469"/>
      <c r="LUQ70" s="469"/>
      <c r="LUR70" s="469"/>
      <c r="LUS70" s="469"/>
      <c r="LUT70" s="469"/>
      <c r="LUU70" s="469"/>
      <c r="LUV70" s="469"/>
      <c r="LUW70" s="469"/>
      <c r="LUX70" s="469"/>
      <c r="LUY70" s="469"/>
      <c r="LUZ70" s="469"/>
      <c r="LVA70" s="469"/>
      <c r="LVB70" s="469"/>
      <c r="LVC70" s="469"/>
      <c r="LVD70" s="469"/>
      <c r="LVE70" s="469"/>
      <c r="LVF70" s="469"/>
      <c r="LVG70" s="469"/>
      <c r="LVH70" s="469"/>
      <c r="LVI70" s="469"/>
      <c r="LVJ70" s="469"/>
      <c r="LVK70" s="469"/>
      <c r="LVL70" s="469"/>
      <c r="LVM70" s="469"/>
      <c r="LVN70" s="469"/>
      <c r="LVO70" s="469"/>
      <c r="LVP70" s="469"/>
      <c r="LVQ70" s="469"/>
      <c r="LVR70" s="469"/>
      <c r="LVS70" s="469"/>
      <c r="LVT70" s="469"/>
      <c r="LVU70" s="469"/>
      <c r="LVV70" s="469"/>
      <c r="LVW70" s="469"/>
      <c r="LVX70" s="469"/>
      <c r="LVY70" s="469"/>
      <c r="LVZ70" s="469"/>
      <c r="LWA70" s="469"/>
      <c r="LWB70" s="469"/>
      <c r="LWC70" s="469"/>
      <c r="LWD70" s="469"/>
      <c r="LWE70" s="469"/>
      <c r="LWF70" s="469"/>
      <c r="LWG70" s="469"/>
      <c r="LWH70" s="469"/>
      <c r="LWI70" s="469"/>
      <c r="LWJ70" s="469"/>
      <c r="LWK70" s="469"/>
      <c r="LWL70" s="469"/>
      <c r="LWM70" s="469"/>
      <c r="LWN70" s="469"/>
      <c r="LWO70" s="469"/>
      <c r="LWP70" s="469"/>
      <c r="LWQ70" s="469"/>
      <c r="LWR70" s="469"/>
      <c r="LWS70" s="469"/>
      <c r="LWT70" s="469"/>
      <c r="LWU70" s="469"/>
      <c r="LWV70" s="469"/>
      <c r="LWW70" s="469"/>
      <c r="LWX70" s="469"/>
      <c r="LWY70" s="469"/>
      <c r="LWZ70" s="469"/>
      <c r="LXA70" s="469"/>
      <c r="LXB70" s="469"/>
      <c r="LXC70" s="469"/>
      <c r="LXD70" s="469"/>
      <c r="LXE70" s="469"/>
      <c r="LXF70" s="469"/>
      <c r="LXG70" s="469"/>
      <c r="LXH70" s="469"/>
      <c r="LXI70" s="469"/>
      <c r="LXJ70" s="469"/>
      <c r="LXK70" s="469"/>
      <c r="LXL70" s="469"/>
      <c r="LXM70" s="469"/>
      <c r="LXN70" s="469"/>
      <c r="LXO70" s="469"/>
      <c r="LXP70" s="469"/>
      <c r="LXQ70" s="469"/>
      <c r="LXR70" s="469"/>
      <c r="LXS70" s="469"/>
      <c r="LXT70" s="469"/>
      <c r="LXU70" s="469"/>
      <c r="LXV70" s="469"/>
      <c r="LXW70" s="469"/>
      <c r="LXX70" s="469"/>
      <c r="LXY70" s="469"/>
      <c r="LXZ70" s="469"/>
      <c r="LYA70" s="469"/>
      <c r="LYB70" s="469"/>
      <c r="LYC70" s="469"/>
      <c r="LYD70" s="469"/>
      <c r="LYE70" s="469"/>
      <c r="LYF70" s="469"/>
      <c r="LYG70" s="469"/>
      <c r="LYH70" s="469"/>
      <c r="LYI70" s="469"/>
      <c r="LYJ70" s="469"/>
      <c r="LYK70" s="469"/>
      <c r="LYL70" s="469"/>
      <c r="LYM70" s="469"/>
      <c r="LYN70" s="469"/>
      <c r="LYO70" s="469"/>
      <c r="LYP70" s="469"/>
      <c r="LYQ70" s="469"/>
      <c r="LYR70" s="469"/>
      <c r="LYS70" s="469"/>
      <c r="LYT70" s="469"/>
      <c r="LYU70" s="469"/>
      <c r="LYV70" s="469"/>
      <c r="LYW70" s="469"/>
      <c r="LYX70" s="469"/>
      <c r="LYY70" s="469"/>
      <c r="LYZ70" s="469"/>
      <c r="LZA70" s="469"/>
      <c r="LZB70" s="469"/>
      <c r="LZC70" s="469"/>
      <c r="LZD70" s="469"/>
      <c r="LZE70" s="469"/>
      <c r="LZF70" s="469"/>
      <c r="LZG70" s="469"/>
      <c r="LZH70" s="469"/>
      <c r="LZI70" s="469"/>
      <c r="LZJ70" s="469"/>
      <c r="LZK70" s="469"/>
      <c r="LZL70" s="469"/>
      <c r="LZM70" s="469"/>
      <c r="LZN70" s="469"/>
      <c r="LZO70" s="469"/>
      <c r="LZP70" s="469"/>
      <c r="LZQ70" s="469"/>
      <c r="LZR70" s="469"/>
      <c r="LZS70" s="469"/>
      <c r="LZT70" s="469"/>
      <c r="LZU70" s="469"/>
      <c r="LZV70" s="469"/>
      <c r="LZW70" s="469"/>
      <c r="LZX70" s="469"/>
      <c r="LZY70" s="469"/>
      <c r="LZZ70" s="469"/>
      <c r="MAA70" s="469"/>
      <c r="MAB70" s="469"/>
      <c r="MAC70" s="469"/>
      <c r="MAD70" s="469"/>
      <c r="MAE70" s="469"/>
      <c r="MAF70" s="469"/>
      <c r="MAG70" s="469"/>
      <c r="MAH70" s="469"/>
      <c r="MAI70" s="469"/>
      <c r="MAJ70" s="469"/>
      <c r="MAK70" s="469"/>
      <c r="MAL70" s="469"/>
      <c r="MAM70" s="469"/>
      <c r="MAN70" s="469"/>
      <c r="MAO70" s="469"/>
      <c r="MAP70" s="469"/>
      <c r="MAQ70" s="469"/>
      <c r="MAR70" s="469"/>
      <c r="MAS70" s="469"/>
      <c r="MAT70" s="469"/>
      <c r="MAU70" s="469"/>
      <c r="MAV70" s="469"/>
      <c r="MAW70" s="469"/>
      <c r="MAX70" s="469"/>
      <c r="MAY70" s="469"/>
      <c r="MAZ70" s="469"/>
      <c r="MBA70" s="469"/>
      <c r="MBB70" s="469"/>
      <c r="MBC70" s="469"/>
      <c r="MBD70" s="469"/>
      <c r="MBE70" s="469"/>
      <c r="MBF70" s="469"/>
      <c r="MBG70" s="469"/>
      <c r="MBH70" s="469"/>
      <c r="MBI70" s="469"/>
      <c r="MBJ70" s="469"/>
      <c r="MBK70" s="469"/>
      <c r="MBL70" s="469"/>
      <c r="MBM70" s="469"/>
      <c r="MBN70" s="469"/>
      <c r="MBO70" s="469"/>
      <c r="MBP70" s="469"/>
      <c r="MBQ70" s="469"/>
      <c r="MBR70" s="469"/>
      <c r="MBS70" s="469"/>
      <c r="MBT70" s="469"/>
      <c r="MBU70" s="469"/>
      <c r="MBV70" s="469"/>
      <c r="MBW70" s="469"/>
      <c r="MBX70" s="469"/>
      <c r="MBY70" s="469"/>
      <c r="MBZ70" s="469"/>
      <c r="MCA70" s="469"/>
      <c r="MCB70" s="469"/>
      <c r="MCC70" s="469"/>
      <c r="MCD70" s="469"/>
      <c r="MCE70" s="469"/>
      <c r="MCF70" s="469"/>
      <c r="MCG70" s="469"/>
      <c r="MCH70" s="469"/>
      <c r="MCI70" s="469"/>
      <c r="MCJ70" s="469"/>
      <c r="MCK70" s="469"/>
      <c r="MCL70" s="469"/>
      <c r="MCM70" s="469"/>
      <c r="MCN70" s="469"/>
      <c r="MCO70" s="469"/>
      <c r="MCP70" s="469"/>
      <c r="MCQ70" s="469"/>
      <c r="MCR70" s="469"/>
      <c r="MCS70" s="469"/>
      <c r="MCT70" s="469"/>
      <c r="MCU70" s="469"/>
      <c r="MCV70" s="469"/>
      <c r="MCW70" s="469"/>
      <c r="MCX70" s="469"/>
      <c r="MCY70" s="469"/>
      <c r="MCZ70" s="469"/>
      <c r="MDA70" s="469"/>
      <c r="MDB70" s="469"/>
      <c r="MDC70" s="469"/>
      <c r="MDD70" s="469"/>
      <c r="MDE70" s="469"/>
      <c r="MDF70" s="469"/>
      <c r="MDG70" s="469"/>
      <c r="MDH70" s="469"/>
      <c r="MDI70" s="469"/>
      <c r="MDJ70" s="469"/>
      <c r="MDK70" s="469"/>
      <c r="MDL70" s="469"/>
      <c r="MDM70" s="469"/>
      <c r="MDN70" s="469"/>
      <c r="MDO70" s="469"/>
      <c r="MDP70" s="469"/>
      <c r="MDQ70" s="469"/>
      <c r="MDR70" s="469"/>
      <c r="MDS70" s="469"/>
      <c r="MDT70" s="469"/>
      <c r="MDU70" s="469"/>
      <c r="MDV70" s="469"/>
      <c r="MDW70" s="469"/>
      <c r="MDX70" s="469"/>
      <c r="MDY70" s="469"/>
      <c r="MDZ70" s="469"/>
      <c r="MEA70" s="469"/>
      <c r="MEB70" s="469"/>
      <c r="MEC70" s="469"/>
      <c r="MED70" s="469"/>
      <c r="MEE70" s="469"/>
      <c r="MEF70" s="469"/>
      <c r="MEG70" s="469"/>
      <c r="MEH70" s="469"/>
      <c r="MEI70" s="469"/>
      <c r="MEJ70" s="469"/>
      <c r="MEK70" s="469"/>
      <c r="MEL70" s="469"/>
      <c r="MEM70" s="469"/>
      <c r="MEN70" s="469"/>
      <c r="MEO70" s="469"/>
      <c r="MEP70" s="469"/>
      <c r="MEQ70" s="469"/>
      <c r="MER70" s="469"/>
      <c r="MES70" s="469"/>
      <c r="MET70" s="469"/>
      <c r="MEU70" s="469"/>
      <c r="MEV70" s="469"/>
      <c r="MEW70" s="469"/>
      <c r="MEX70" s="469"/>
      <c r="MEY70" s="469"/>
      <c r="MEZ70" s="469"/>
      <c r="MFA70" s="469"/>
      <c r="MFB70" s="469"/>
      <c r="MFC70" s="469"/>
      <c r="MFD70" s="469"/>
      <c r="MFE70" s="469"/>
      <c r="MFF70" s="469"/>
      <c r="MFG70" s="469"/>
      <c r="MFH70" s="469"/>
      <c r="MFI70" s="469"/>
      <c r="MFJ70" s="469"/>
      <c r="MFK70" s="469"/>
      <c r="MFL70" s="469"/>
      <c r="MFM70" s="469"/>
      <c r="MFN70" s="469"/>
      <c r="MFO70" s="469"/>
      <c r="MFP70" s="469"/>
      <c r="MFQ70" s="469"/>
      <c r="MFR70" s="469"/>
      <c r="MFS70" s="469"/>
      <c r="MFT70" s="469"/>
      <c r="MFU70" s="469"/>
      <c r="MFV70" s="469"/>
      <c r="MFW70" s="469"/>
      <c r="MFX70" s="469"/>
      <c r="MFY70" s="469"/>
      <c r="MFZ70" s="469"/>
      <c r="MGA70" s="469"/>
      <c r="MGB70" s="469"/>
      <c r="MGC70" s="469"/>
      <c r="MGD70" s="469"/>
      <c r="MGE70" s="469"/>
      <c r="MGF70" s="469"/>
      <c r="MGG70" s="469"/>
      <c r="MGH70" s="469"/>
      <c r="MGI70" s="469"/>
      <c r="MGJ70" s="469"/>
      <c r="MGK70" s="469"/>
      <c r="MGL70" s="469"/>
      <c r="MGM70" s="469"/>
      <c r="MGN70" s="469"/>
      <c r="MGO70" s="469"/>
      <c r="MGP70" s="469"/>
      <c r="MGQ70" s="469"/>
      <c r="MGR70" s="469"/>
      <c r="MGS70" s="469"/>
      <c r="MGT70" s="469"/>
      <c r="MGU70" s="469"/>
      <c r="MGV70" s="469"/>
      <c r="MGW70" s="469"/>
      <c r="MGX70" s="469"/>
      <c r="MGY70" s="469"/>
      <c r="MGZ70" s="469"/>
      <c r="MHA70" s="469"/>
      <c r="MHB70" s="469"/>
      <c r="MHC70" s="469"/>
      <c r="MHD70" s="469"/>
      <c r="MHE70" s="469"/>
      <c r="MHF70" s="469"/>
      <c r="MHG70" s="469"/>
      <c r="MHH70" s="469"/>
      <c r="MHI70" s="469"/>
      <c r="MHJ70" s="469"/>
      <c r="MHK70" s="469"/>
      <c r="MHL70" s="469"/>
      <c r="MHM70" s="469"/>
      <c r="MHN70" s="469"/>
      <c r="MHO70" s="469"/>
      <c r="MHP70" s="469"/>
      <c r="MHQ70" s="469"/>
      <c r="MHR70" s="469"/>
      <c r="MHS70" s="469"/>
      <c r="MHT70" s="469"/>
      <c r="MHU70" s="469"/>
      <c r="MHV70" s="469"/>
      <c r="MHW70" s="469"/>
      <c r="MHX70" s="469"/>
      <c r="MHY70" s="469"/>
      <c r="MHZ70" s="469"/>
      <c r="MIA70" s="469"/>
      <c r="MIB70" s="469"/>
      <c r="MIC70" s="469"/>
      <c r="MID70" s="469"/>
      <c r="MIE70" s="469"/>
      <c r="MIF70" s="469"/>
      <c r="MIG70" s="469"/>
      <c r="MIH70" s="469"/>
      <c r="MII70" s="469"/>
      <c r="MIJ70" s="469"/>
      <c r="MIK70" s="469"/>
      <c r="MIL70" s="469"/>
      <c r="MIM70" s="469"/>
      <c r="MIN70" s="469"/>
      <c r="MIO70" s="469"/>
      <c r="MIP70" s="469"/>
      <c r="MIQ70" s="469"/>
      <c r="MIR70" s="469"/>
      <c r="MIS70" s="469"/>
      <c r="MIT70" s="469"/>
      <c r="MIU70" s="469"/>
      <c r="MIV70" s="469"/>
      <c r="MIW70" s="469"/>
      <c r="MIX70" s="469"/>
      <c r="MIY70" s="469"/>
      <c r="MIZ70" s="469"/>
      <c r="MJA70" s="469"/>
      <c r="MJB70" s="469"/>
      <c r="MJC70" s="469"/>
      <c r="MJD70" s="469"/>
      <c r="MJE70" s="469"/>
      <c r="MJF70" s="469"/>
      <c r="MJG70" s="469"/>
      <c r="MJH70" s="469"/>
      <c r="MJI70" s="469"/>
      <c r="MJJ70" s="469"/>
      <c r="MJK70" s="469"/>
      <c r="MJL70" s="469"/>
      <c r="MJM70" s="469"/>
      <c r="MJN70" s="469"/>
      <c r="MJO70" s="469"/>
      <c r="MJP70" s="469"/>
      <c r="MJQ70" s="469"/>
      <c r="MJR70" s="469"/>
      <c r="MJS70" s="469"/>
      <c r="MJT70" s="469"/>
      <c r="MJU70" s="469"/>
      <c r="MJV70" s="469"/>
      <c r="MJW70" s="469"/>
      <c r="MJX70" s="469"/>
      <c r="MJY70" s="469"/>
      <c r="MJZ70" s="469"/>
      <c r="MKA70" s="469"/>
      <c r="MKB70" s="469"/>
      <c r="MKC70" s="469"/>
      <c r="MKD70" s="469"/>
      <c r="MKE70" s="469"/>
      <c r="MKF70" s="469"/>
      <c r="MKG70" s="469"/>
      <c r="MKH70" s="469"/>
      <c r="MKI70" s="469"/>
      <c r="MKJ70" s="469"/>
      <c r="MKK70" s="469"/>
      <c r="MKL70" s="469"/>
      <c r="MKM70" s="469"/>
      <c r="MKN70" s="469"/>
      <c r="MKO70" s="469"/>
      <c r="MKP70" s="469"/>
      <c r="MKQ70" s="469"/>
      <c r="MKR70" s="469"/>
      <c r="MKS70" s="469"/>
      <c r="MKT70" s="469"/>
      <c r="MKU70" s="469"/>
      <c r="MKV70" s="469"/>
      <c r="MKW70" s="469"/>
      <c r="MKX70" s="469"/>
      <c r="MKY70" s="469"/>
      <c r="MKZ70" s="469"/>
      <c r="MLA70" s="469"/>
      <c r="MLB70" s="469"/>
      <c r="MLC70" s="469"/>
      <c r="MLD70" s="469"/>
      <c r="MLE70" s="469"/>
      <c r="MLF70" s="469"/>
      <c r="MLG70" s="469"/>
      <c r="MLH70" s="469"/>
      <c r="MLI70" s="469"/>
      <c r="MLJ70" s="469"/>
      <c r="MLK70" s="469"/>
      <c r="MLL70" s="469"/>
      <c r="MLM70" s="469"/>
      <c r="MLN70" s="469"/>
      <c r="MLO70" s="469"/>
      <c r="MLP70" s="469"/>
      <c r="MLQ70" s="469"/>
      <c r="MLR70" s="469"/>
      <c r="MLS70" s="469"/>
      <c r="MLT70" s="469"/>
      <c r="MLU70" s="469"/>
      <c r="MLV70" s="469"/>
      <c r="MLW70" s="469"/>
      <c r="MLX70" s="469"/>
      <c r="MLY70" s="469"/>
      <c r="MLZ70" s="469"/>
      <c r="MMA70" s="469"/>
      <c r="MMB70" s="469"/>
      <c r="MMC70" s="469"/>
      <c r="MMD70" s="469"/>
      <c r="MME70" s="469"/>
      <c r="MMF70" s="469"/>
      <c r="MMG70" s="469"/>
      <c r="MMH70" s="469"/>
      <c r="MMI70" s="469"/>
      <c r="MMJ70" s="469"/>
      <c r="MMK70" s="469"/>
      <c r="MML70" s="469"/>
      <c r="MMM70" s="469"/>
      <c r="MMN70" s="469"/>
      <c r="MMO70" s="469"/>
      <c r="MMP70" s="469"/>
      <c r="MMQ70" s="469"/>
      <c r="MMR70" s="469"/>
      <c r="MMS70" s="469"/>
      <c r="MMT70" s="469"/>
      <c r="MMU70" s="469"/>
      <c r="MMV70" s="469"/>
      <c r="MMW70" s="469"/>
      <c r="MMX70" s="469"/>
      <c r="MMY70" s="469"/>
      <c r="MMZ70" s="469"/>
      <c r="MNA70" s="469"/>
      <c r="MNB70" s="469"/>
      <c r="MNC70" s="469"/>
      <c r="MND70" s="469"/>
      <c r="MNE70" s="469"/>
      <c r="MNF70" s="469"/>
      <c r="MNG70" s="469"/>
      <c r="MNH70" s="469"/>
      <c r="MNI70" s="469"/>
      <c r="MNJ70" s="469"/>
      <c r="MNK70" s="469"/>
      <c r="MNL70" s="469"/>
      <c r="MNM70" s="469"/>
      <c r="MNN70" s="469"/>
      <c r="MNO70" s="469"/>
      <c r="MNP70" s="469"/>
      <c r="MNQ70" s="469"/>
      <c r="MNR70" s="469"/>
      <c r="MNS70" s="469"/>
      <c r="MNT70" s="469"/>
      <c r="MNU70" s="469"/>
      <c r="MNV70" s="469"/>
      <c r="MNW70" s="469"/>
      <c r="MNX70" s="469"/>
      <c r="MNY70" s="469"/>
      <c r="MNZ70" s="469"/>
      <c r="MOA70" s="469"/>
      <c r="MOB70" s="469"/>
      <c r="MOC70" s="469"/>
      <c r="MOD70" s="469"/>
      <c r="MOE70" s="469"/>
      <c r="MOF70" s="469"/>
      <c r="MOG70" s="469"/>
      <c r="MOH70" s="469"/>
      <c r="MOI70" s="469"/>
      <c r="MOJ70" s="469"/>
      <c r="MOK70" s="469"/>
      <c r="MOL70" s="469"/>
      <c r="MOM70" s="469"/>
      <c r="MON70" s="469"/>
      <c r="MOO70" s="469"/>
      <c r="MOP70" s="469"/>
      <c r="MOQ70" s="469"/>
      <c r="MOR70" s="469"/>
      <c r="MOS70" s="469"/>
      <c r="MOT70" s="469"/>
      <c r="MOU70" s="469"/>
      <c r="MOV70" s="469"/>
      <c r="MOW70" s="469"/>
      <c r="MOX70" s="469"/>
      <c r="MOY70" s="469"/>
      <c r="MOZ70" s="469"/>
      <c r="MPA70" s="469"/>
      <c r="MPB70" s="469"/>
      <c r="MPC70" s="469"/>
      <c r="MPD70" s="469"/>
      <c r="MPE70" s="469"/>
      <c r="MPF70" s="469"/>
      <c r="MPG70" s="469"/>
      <c r="MPH70" s="469"/>
      <c r="MPI70" s="469"/>
      <c r="MPJ70" s="469"/>
      <c r="MPK70" s="469"/>
      <c r="MPL70" s="469"/>
      <c r="MPM70" s="469"/>
      <c r="MPN70" s="469"/>
      <c r="MPO70" s="469"/>
      <c r="MPP70" s="469"/>
      <c r="MPQ70" s="469"/>
      <c r="MPR70" s="469"/>
      <c r="MPS70" s="469"/>
      <c r="MPT70" s="469"/>
      <c r="MPU70" s="469"/>
      <c r="MPV70" s="469"/>
      <c r="MPW70" s="469"/>
      <c r="MPX70" s="469"/>
      <c r="MPY70" s="469"/>
      <c r="MPZ70" s="469"/>
      <c r="MQA70" s="469"/>
      <c r="MQB70" s="469"/>
      <c r="MQC70" s="469"/>
      <c r="MQD70" s="469"/>
      <c r="MQE70" s="469"/>
      <c r="MQF70" s="469"/>
      <c r="MQG70" s="469"/>
      <c r="MQH70" s="469"/>
      <c r="MQI70" s="469"/>
      <c r="MQJ70" s="469"/>
      <c r="MQK70" s="469"/>
      <c r="MQL70" s="469"/>
      <c r="MQM70" s="469"/>
      <c r="MQN70" s="469"/>
      <c r="MQO70" s="469"/>
      <c r="MQP70" s="469"/>
      <c r="MQQ70" s="469"/>
      <c r="MQR70" s="469"/>
      <c r="MQS70" s="469"/>
      <c r="MQT70" s="469"/>
      <c r="MQU70" s="469"/>
      <c r="MQV70" s="469"/>
      <c r="MQW70" s="469"/>
      <c r="MQX70" s="469"/>
      <c r="MQY70" s="469"/>
      <c r="MQZ70" s="469"/>
      <c r="MRA70" s="469"/>
      <c r="MRB70" s="469"/>
      <c r="MRC70" s="469"/>
      <c r="MRD70" s="469"/>
      <c r="MRE70" s="469"/>
      <c r="MRF70" s="469"/>
      <c r="MRG70" s="469"/>
      <c r="MRH70" s="469"/>
      <c r="MRI70" s="469"/>
      <c r="MRJ70" s="469"/>
      <c r="MRK70" s="469"/>
      <c r="MRL70" s="469"/>
      <c r="MRM70" s="469"/>
      <c r="MRN70" s="469"/>
      <c r="MRO70" s="469"/>
      <c r="MRP70" s="469"/>
      <c r="MRQ70" s="469"/>
      <c r="MRR70" s="469"/>
      <c r="MRS70" s="469"/>
      <c r="MRT70" s="469"/>
      <c r="MRU70" s="469"/>
      <c r="MRV70" s="469"/>
      <c r="MRW70" s="469"/>
      <c r="MRX70" s="469"/>
      <c r="MRY70" s="469"/>
      <c r="MRZ70" s="469"/>
      <c r="MSA70" s="469"/>
      <c r="MSB70" s="469"/>
      <c r="MSC70" s="469"/>
      <c r="MSD70" s="469"/>
      <c r="MSE70" s="469"/>
      <c r="MSF70" s="469"/>
      <c r="MSG70" s="469"/>
      <c r="MSH70" s="469"/>
      <c r="MSI70" s="469"/>
      <c r="MSJ70" s="469"/>
      <c r="MSK70" s="469"/>
      <c r="MSL70" s="469"/>
      <c r="MSM70" s="469"/>
      <c r="MSN70" s="469"/>
      <c r="MSO70" s="469"/>
      <c r="MSP70" s="469"/>
      <c r="MSQ70" s="469"/>
      <c r="MSR70" s="469"/>
      <c r="MSS70" s="469"/>
      <c r="MST70" s="469"/>
      <c r="MSU70" s="469"/>
      <c r="MSV70" s="469"/>
      <c r="MSW70" s="469"/>
      <c r="MSX70" s="469"/>
      <c r="MSY70" s="469"/>
      <c r="MSZ70" s="469"/>
      <c r="MTA70" s="469"/>
      <c r="MTB70" s="469"/>
      <c r="MTC70" s="469"/>
      <c r="MTD70" s="469"/>
      <c r="MTE70" s="469"/>
      <c r="MTF70" s="469"/>
      <c r="MTG70" s="469"/>
      <c r="MTH70" s="469"/>
      <c r="MTI70" s="469"/>
      <c r="MTJ70" s="469"/>
      <c r="MTK70" s="469"/>
      <c r="MTL70" s="469"/>
      <c r="MTM70" s="469"/>
      <c r="MTN70" s="469"/>
      <c r="MTO70" s="469"/>
      <c r="MTP70" s="469"/>
      <c r="MTQ70" s="469"/>
      <c r="MTR70" s="469"/>
      <c r="MTS70" s="469"/>
      <c r="MTT70" s="469"/>
      <c r="MTU70" s="469"/>
      <c r="MTV70" s="469"/>
      <c r="MTW70" s="469"/>
      <c r="MTX70" s="469"/>
      <c r="MTY70" s="469"/>
      <c r="MTZ70" s="469"/>
      <c r="MUA70" s="469"/>
      <c r="MUB70" s="469"/>
      <c r="MUC70" s="469"/>
      <c r="MUD70" s="469"/>
      <c r="MUE70" s="469"/>
      <c r="MUF70" s="469"/>
      <c r="MUG70" s="469"/>
      <c r="MUH70" s="469"/>
      <c r="MUI70" s="469"/>
      <c r="MUJ70" s="469"/>
      <c r="MUK70" s="469"/>
      <c r="MUL70" s="469"/>
      <c r="MUM70" s="469"/>
      <c r="MUN70" s="469"/>
      <c r="MUO70" s="469"/>
      <c r="MUP70" s="469"/>
      <c r="MUQ70" s="469"/>
      <c r="MUR70" s="469"/>
      <c r="MUS70" s="469"/>
      <c r="MUT70" s="469"/>
      <c r="MUU70" s="469"/>
      <c r="MUV70" s="469"/>
      <c r="MUW70" s="469"/>
      <c r="MUX70" s="469"/>
      <c r="MUY70" s="469"/>
      <c r="MUZ70" s="469"/>
      <c r="MVA70" s="469"/>
      <c r="MVB70" s="469"/>
      <c r="MVC70" s="469"/>
      <c r="MVD70" s="469"/>
      <c r="MVE70" s="469"/>
      <c r="MVF70" s="469"/>
      <c r="MVG70" s="469"/>
      <c r="MVH70" s="469"/>
      <c r="MVI70" s="469"/>
      <c r="MVJ70" s="469"/>
      <c r="MVK70" s="469"/>
      <c r="MVL70" s="469"/>
      <c r="MVM70" s="469"/>
      <c r="MVN70" s="469"/>
      <c r="MVO70" s="469"/>
      <c r="MVP70" s="469"/>
      <c r="MVQ70" s="469"/>
      <c r="MVR70" s="469"/>
      <c r="MVS70" s="469"/>
      <c r="MVT70" s="469"/>
      <c r="MVU70" s="469"/>
      <c r="MVV70" s="469"/>
      <c r="MVW70" s="469"/>
      <c r="MVX70" s="469"/>
      <c r="MVY70" s="469"/>
      <c r="MVZ70" s="469"/>
      <c r="MWA70" s="469"/>
      <c r="MWB70" s="469"/>
      <c r="MWC70" s="469"/>
      <c r="MWD70" s="469"/>
      <c r="MWE70" s="469"/>
      <c r="MWF70" s="469"/>
      <c r="MWG70" s="469"/>
      <c r="MWH70" s="469"/>
      <c r="MWI70" s="469"/>
      <c r="MWJ70" s="469"/>
      <c r="MWK70" s="469"/>
      <c r="MWL70" s="469"/>
      <c r="MWM70" s="469"/>
      <c r="MWN70" s="469"/>
      <c r="MWO70" s="469"/>
      <c r="MWP70" s="469"/>
      <c r="MWQ70" s="469"/>
      <c r="MWR70" s="469"/>
      <c r="MWS70" s="469"/>
      <c r="MWT70" s="469"/>
      <c r="MWU70" s="469"/>
      <c r="MWV70" s="469"/>
      <c r="MWW70" s="469"/>
      <c r="MWX70" s="469"/>
      <c r="MWY70" s="469"/>
      <c r="MWZ70" s="469"/>
      <c r="MXA70" s="469"/>
      <c r="MXB70" s="469"/>
      <c r="MXC70" s="469"/>
      <c r="MXD70" s="469"/>
      <c r="MXE70" s="469"/>
      <c r="MXF70" s="469"/>
      <c r="MXG70" s="469"/>
      <c r="MXH70" s="469"/>
      <c r="MXI70" s="469"/>
      <c r="MXJ70" s="469"/>
      <c r="MXK70" s="469"/>
      <c r="MXL70" s="469"/>
      <c r="MXM70" s="469"/>
      <c r="MXN70" s="469"/>
      <c r="MXO70" s="469"/>
      <c r="MXP70" s="469"/>
      <c r="MXQ70" s="469"/>
      <c r="MXR70" s="469"/>
      <c r="MXS70" s="469"/>
      <c r="MXT70" s="469"/>
      <c r="MXU70" s="469"/>
      <c r="MXV70" s="469"/>
      <c r="MXW70" s="469"/>
      <c r="MXX70" s="469"/>
      <c r="MXY70" s="469"/>
      <c r="MXZ70" s="469"/>
      <c r="MYA70" s="469"/>
      <c r="MYB70" s="469"/>
      <c r="MYC70" s="469"/>
      <c r="MYD70" s="469"/>
      <c r="MYE70" s="469"/>
      <c r="MYF70" s="469"/>
      <c r="MYG70" s="469"/>
      <c r="MYH70" s="469"/>
      <c r="MYI70" s="469"/>
      <c r="MYJ70" s="469"/>
      <c r="MYK70" s="469"/>
      <c r="MYL70" s="469"/>
      <c r="MYM70" s="469"/>
      <c r="MYN70" s="469"/>
      <c r="MYO70" s="469"/>
      <c r="MYP70" s="469"/>
      <c r="MYQ70" s="469"/>
      <c r="MYR70" s="469"/>
      <c r="MYS70" s="469"/>
      <c r="MYT70" s="469"/>
      <c r="MYU70" s="469"/>
      <c r="MYV70" s="469"/>
      <c r="MYW70" s="469"/>
      <c r="MYX70" s="469"/>
      <c r="MYY70" s="469"/>
      <c r="MYZ70" s="469"/>
      <c r="MZA70" s="469"/>
      <c r="MZB70" s="469"/>
      <c r="MZC70" s="469"/>
      <c r="MZD70" s="469"/>
      <c r="MZE70" s="469"/>
      <c r="MZF70" s="469"/>
      <c r="MZG70" s="469"/>
      <c r="MZH70" s="469"/>
      <c r="MZI70" s="469"/>
      <c r="MZJ70" s="469"/>
      <c r="MZK70" s="469"/>
      <c r="MZL70" s="469"/>
      <c r="MZM70" s="469"/>
      <c r="MZN70" s="469"/>
      <c r="MZO70" s="469"/>
      <c r="MZP70" s="469"/>
      <c r="MZQ70" s="469"/>
      <c r="MZR70" s="469"/>
      <c r="MZS70" s="469"/>
      <c r="MZT70" s="469"/>
      <c r="MZU70" s="469"/>
      <c r="MZV70" s="469"/>
      <c r="MZW70" s="469"/>
      <c r="MZX70" s="469"/>
      <c r="MZY70" s="469"/>
      <c r="MZZ70" s="469"/>
      <c r="NAA70" s="469"/>
      <c r="NAB70" s="469"/>
      <c r="NAC70" s="469"/>
      <c r="NAD70" s="469"/>
      <c r="NAE70" s="469"/>
      <c r="NAF70" s="469"/>
      <c r="NAG70" s="469"/>
      <c r="NAH70" s="469"/>
      <c r="NAI70" s="469"/>
      <c r="NAJ70" s="469"/>
      <c r="NAK70" s="469"/>
      <c r="NAL70" s="469"/>
      <c r="NAM70" s="469"/>
      <c r="NAN70" s="469"/>
      <c r="NAO70" s="469"/>
      <c r="NAP70" s="469"/>
      <c r="NAQ70" s="469"/>
      <c r="NAR70" s="469"/>
      <c r="NAS70" s="469"/>
      <c r="NAT70" s="469"/>
      <c r="NAU70" s="469"/>
      <c r="NAV70" s="469"/>
      <c r="NAW70" s="469"/>
      <c r="NAX70" s="469"/>
      <c r="NAY70" s="469"/>
      <c r="NAZ70" s="469"/>
      <c r="NBA70" s="469"/>
      <c r="NBB70" s="469"/>
      <c r="NBC70" s="469"/>
      <c r="NBD70" s="469"/>
      <c r="NBE70" s="469"/>
      <c r="NBF70" s="469"/>
      <c r="NBG70" s="469"/>
      <c r="NBH70" s="469"/>
      <c r="NBI70" s="469"/>
      <c r="NBJ70" s="469"/>
      <c r="NBK70" s="469"/>
      <c r="NBL70" s="469"/>
      <c r="NBM70" s="469"/>
      <c r="NBN70" s="469"/>
      <c r="NBO70" s="469"/>
      <c r="NBP70" s="469"/>
      <c r="NBQ70" s="469"/>
      <c r="NBR70" s="469"/>
      <c r="NBS70" s="469"/>
      <c r="NBT70" s="469"/>
      <c r="NBU70" s="469"/>
      <c r="NBV70" s="469"/>
      <c r="NBW70" s="469"/>
      <c r="NBX70" s="469"/>
      <c r="NBY70" s="469"/>
      <c r="NBZ70" s="469"/>
      <c r="NCA70" s="469"/>
      <c r="NCB70" s="469"/>
      <c r="NCC70" s="469"/>
      <c r="NCD70" s="469"/>
      <c r="NCE70" s="469"/>
      <c r="NCF70" s="469"/>
      <c r="NCG70" s="469"/>
      <c r="NCH70" s="469"/>
      <c r="NCI70" s="469"/>
      <c r="NCJ70" s="469"/>
      <c r="NCK70" s="469"/>
      <c r="NCL70" s="469"/>
      <c r="NCM70" s="469"/>
      <c r="NCN70" s="469"/>
      <c r="NCO70" s="469"/>
      <c r="NCP70" s="469"/>
      <c r="NCQ70" s="469"/>
      <c r="NCR70" s="469"/>
      <c r="NCS70" s="469"/>
      <c r="NCT70" s="469"/>
      <c r="NCU70" s="469"/>
      <c r="NCV70" s="469"/>
      <c r="NCW70" s="469"/>
      <c r="NCX70" s="469"/>
      <c r="NCY70" s="469"/>
      <c r="NCZ70" s="469"/>
      <c r="NDA70" s="469"/>
      <c r="NDB70" s="469"/>
      <c r="NDC70" s="469"/>
      <c r="NDD70" s="469"/>
      <c r="NDE70" s="469"/>
      <c r="NDF70" s="469"/>
      <c r="NDG70" s="469"/>
      <c r="NDH70" s="469"/>
      <c r="NDI70" s="469"/>
      <c r="NDJ70" s="469"/>
      <c r="NDK70" s="469"/>
      <c r="NDL70" s="469"/>
      <c r="NDM70" s="469"/>
      <c r="NDN70" s="469"/>
      <c r="NDO70" s="469"/>
      <c r="NDP70" s="469"/>
      <c r="NDQ70" s="469"/>
      <c r="NDR70" s="469"/>
      <c r="NDS70" s="469"/>
      <c r="NDT70" s="469"/>
      <c r="NDU70" s="469"/>
      <c r="NDV70" s="469"/>
      <c r="NDW70" s="469"/>
      <c r="NDX70" s="469"/>
      <c r="NDY70" s="469"/>
      <c r="NDZ70" s="469"/>
      <c r="NEA70" s="469"/>
      <c r="NEB70" s="469"/>
      <c r="NEC70" s="469"/>
      <c r="NED70" s="469"/>
      <c r="NEE70" s="469"/>
      <c r="NEF70" s="469"/>
      <c r="NEG70" s="469"/>
      <c r="NEH70" s="469"/>
      <c r="NEI70" s="469"/>
      <c r="NEJ70" s="469"/>
      <c r="NEK70" s="469"/>
      <c r="NEL70" s="469"/>
      <c r="NEM70" s="469"/>
      <c r="NEN70" s="469"/>
      <c r="NEO70" s="469"/>
      <c r="NEP70" s="469"/>
      <c r="NEQ70" s="469"/>
      <c r="NER70" s="469"/>
      <c r="NES70" s="469"/>
      <c r="NET70" s="469"/>
      <c r="NEU70" s="469"/>
      <c r="NEV70" s="469"/>
      <c r="NEW70" s="469"/>
      <c r="NEX70" s="469"/>
      <c r="NEY70" s="469"/>
      <c r="NEZ70" s="469"/>
      <c r="NFA70" s="469"/>
      <c r="NFB70" s="469"/>
      <c r="NFC70" s="469"/>
      <c r="NFD70" s="469"/>
      <c r="NFE70" s="469"/>
      <c r="NFF70" s="469"/>
      <c r="NFG70" s="469"/>
      <c r="NFH70" s="469"/>
      <c r="NFI70" s="469"/>
      <c r="NFJ70" s="469"/>
      <c r="NFK70" s="469"/>
      <c r="NFL70" s="469"/>
      <c r="NFM70" s="469"/>
      <c r="NFN70" s="469"/>
      <c r="NFO70" s="469"/>
      <c r="NFP70" s="469"/>
      <c r="NFQ70" s="469"/>
      <c r="NFR70" s="469"/>
      <c r="NFS70" s="469"/>
      <c r="NFT70" s="469"/>
      <c r="NFU70" s="469"/>
      <c r="NFV70" s="469"/>
      <c r="NFW70" s="469"/>
      <c r="NFX70" s="469"/>
      <c r="NFY70" s="469"/>
      <c r="NFZ70" s="469"/>
      <c r="NGA70" s="469"/>
      <c r="NGB70" s="469"/>
      <c r="NGC70" s="469"/>
      <c r="NGD70" s="469"/>
      <c r="NGE70" s="469"/>
      <c r="NGF70" s="469"/>
      <c r="NGG70" s="469"/>
      <c r="NGH70" s="469"/>
      <c r="NGI70" s="469"/>
      <c r="NGJ70" s="469"/>
      <c r="NGK70" s="469"/>
      <c r="NGL70" s="469"/>
      <c r="NGM70" s="469"/>
      <c r="NGN70" s="469"/>
      <c r="NGO70" s="469"/>
      <c r="NGP70" s="469"/>
      <c r="NGQ70" s="469"/>
      <c r="NGR70" s="469"/>
      <c r="NGS70" s="469"/>
      <c r="NGT70" s="469"/>
      <c r="NGU70" s="469"/>
      <c r="NGV70" s="469"/>
      <c r="NGW70" s="469"/>
      <c r="NGX70" s="469"/>
      <c r="NGY70" s="469"/>
      <c r="NGZ70" s="469"/>
      <c r="NHA70" s="469"/>
      <c r="NHB70" s="469"/>
      <c r="NHC70" s="469"/>
      <c r="NHD70" s="469"/>
      <c r="NHE70" s="469"/>
      <c r="NHF70" s="469"/>
      <c r="NHG70" s="469"/>
      <c r="NHH70" s="469"/>
      <c r="NHI70" s="469"/>
      <c r="NHJ70" s="469"/>
      <c r="NHK70" s="469"/>
      <c r="NHL70" s="469"/>
      <c r="NHM70" s="469"/>
      <c r="NHN70" s="469"/>
      <c r="NHO70" s="469"/>
      <c r="NHP70" s="469"/>
      <c r="NHQ70" s="469"/>
      <c r="NHR70" s="469"/>
      <c r="NHS70" s="469"/>
      <c r="NHT70" s="469"/>
      <c r="NHU70" s="469"/>
      <c r="NHV70" s="469"/>
      <c r="NHW70" s="469"/>
      <c r="NHX70" s="469"/>
      <c r="NHY70" s="469"/>
      <c r="NHZ70" s="469"/>
      <c r="NIA70" s="469"/>
      <c r="NIB70" s="469"/>
      <c r="NIC70" s="469"/>
      <c r="NID70" s="469"/>
      <c r="NIE70" s="469"/>
      <c r="NIF70" s="469"/>
      <c r="NIG70" s="469"/>
      <c r="NIH70" s="469"/>
      <c r="NII70" s="469"/>
      <c r="NIJ70" s="469"/>
      <c r="NIK70" s="469"/>
      <c r="NIL70" s="469"/>
      <c r="NIM70" s="469"/>
      <c r="NIN70" s="469"/>
      <c r="NIO70" s="469"/>
      <c r="NIP70" s="469"/>
      <c r="NIQ70" s="469"/>
      <c r="NIR70" s="469"/>
      <c r="NIS70" s="469"/>
      <c r="NIT70" s="469"/>
      <c r="NIU70" s="469"/>
      <c r="NIV70" s="469"/>
      <c r="NIW70" s="469"/>
      <c r="NIX70" s="469"/>
      <c r="NIY70" s="469"/>
      <c r="NIZ70" s="469"/>
      <c r="NJA70" s="469"/>
      <c r="NJB70" s="469"/>
      <c r="NJC70" s="469"/>
      <c r="NJD70" s="469"/>
      <c r="NJE70" s="469"/>
      <c r="NJF70" s="469"/>
      <c r="NJG70" s="469"/>
      <c r="NJH70" s="469"/>
      <c r="NJI70" s="469"/>
      <c r="NJJ70" s="469"/>
      <c r="NJK70" s="469"/>
      <c r="NJL70" s="469"/>
      <c r="NJM70" s="469"/>
      <c r="NJN70" s="469"/>
      <c r="NJO70" s="469"/>
      <c r="NJP70" s="469"/>
      <c r="NJQ70" s="469"/>
      <c r="NJR70" s="469"/>
      <c r="NJS70" s="469"/>
      <c r="NJT70" s="469"/>
      <c r="NJU70" s="469"/>
      <c r="NJV70" s="469"/>
      <c r="NJW70" s="469"/>
      <c r="NJX70" s="469"/>
      <c r="NJY70" s="469"/>
      <c r="NJZ70" s="469"/>
      <c r="NKA70" s="469"/>
      <c r="NKB70" s="469"/>
      <c r="NKC70" s="469"/>
      <c r="NKD70" s="469"/>
      <c r="NKE70" s="469"/>
      <c r="NKF70" s="469"/>
      <c r="NKG70" s="469"/>
      <c r="NKH70" s="469"/>
      <c r="NKI70" s="469"/>
      <c r="NKJ70" s="469"/>
      <c r="NKK70" s="469"/>
      <c r="NKL70" s="469"/>
      <c r="NKM70" s="469"/>
      <c r="NKN70" s="469"/>
      <c r="NKO70" s="469"/>
      <c r="NKP70" s="469"/>
      <c r="NKQ70" s="469"/>
      <c r="NKR70" s="469"/>
      <c r="NKS70" s="469"/>
      <c r="NKT70" s="469"/>
      <c r="NKU70" s="469"/>
      <c r="NKV70" s="469"/>
      <c r="NKW70" s="469"/>
      <c r="NKX70" s="469"/>
      <c r="NKY70" s="469"/>
      <c r="NKZ70" s="469"/>
      <c r="NLA70" s="469"/>
      <c r="NLB70" s="469"/>
      <c r="NLC70" s="469"/>
      <c r="NLD70" s="469"/>
      <c r="NLE70" s="469"/>
      <c r="NLF70" s="469"/>
      <c r="NLG70" s="469"/>
      <c r="NLH70" s="469"/>
      <c r="NLI70" s="469"/>
      <c r="NLJ70" s="469"/>
      <c r="NLK70" s="469"/>
      <c r="NLL70" s="469"/>
      <c r="NLM70" s="469"/>
      <c r="NLN70" s="469"/>
      <c r="NLO70" s="469"/>
      <c r="NLP70" s="469"/>
      <c r="NLQ70" s="469"/>
      <c r="NLR70" s="469"/>
      <c r="NLS70" s="469"/>
      <c r="NLT70" s="469"/>
      <c r="NLU70" s="469"/>
      <c r="NLV70" s="469"/>
      <c r="NLW70" s="469"/>
      <c r="NLX70" s="469"/>
      <c r="NLY70" s="469"/>
      <c r="NLZ70" s="469"/>
      <c r="NMA70" s="469"/>
      <c r="NMB70" s="469"/>
      <c r="NMC70" s="469"/>
      <c r="NMD70" s="469"/>
      <c r="NME70" s="469"/>
      <c r="NMF70" s="469"/>
      <c r="NMG70" s="469"/>
      <c r="NMH70" s="469"/>
      <c r="NMI70" s="469"/>
      <c r="NMJ70" s="469"/>
      <c r="NMK70" s="469"/>
      <c r="NML70" s="469"/>
      <c r="NMM70" s="469"/>
      <c r="NMN70" s="469"/>
      <c r="NMO70" s="469"/>
      <c r="NMP70" s="469"/>
      <c r="NMQ70" s="469"/>
      <c r="NMR70" s="469"/>
      <c r="NMS70" s="469"/>
      <c r="NMT70" s="469"/>
      <c r="NMU70" s="469"/>
      <c r="NMV70" s="469"/>
      <c r="NMW70" s="469"/>
      <c r="NMX70" s="469"/>
      <c r="NMY70" s="469"/>
      <c r="NMZ70" s="469"/>
      <c r="NNA70" s="469"/>
      <c r="NNB70" s="469"/>
      <c r="NNC70" s="469"/>
      <c r="NND70" s="469"/>
      <c r="NNE70" s="469"/>
      <c r="NNF70" s="469"/>
      <c r="NNG70" s="469"/>
      <c r="NNH70" s="469"/>
      <c r="NNI70" s="469"/>
      <c r="NNJ70" s="469"/>
      <c r="NNK70" s="469"/>
      <c r="NNL70" s="469"/>
      <c r="NNM70" s="469"/>
      <c r="NNN70" s="469"/>
      <c r="NNO70" s="469"/>
      <c r="NNP70" s="469"/>
      <c r="NNQ70" s="469"/>
      <c r="NNR70" s="469"/>
      <c r="NNS70" s="469"/>
      <c r="NNT70" s="469"/>
      <c r="NNU70" s="469"/>
      <c r="NNV70" s="469"/>
      <c r="NNW70" s="469"/>
      <c r="NNX70" s="469"/>
      <c r="NNY70" s="469"/>
      <c r="NNZ70" s="469"/>
      <c r="NOA70" s="469"/>
      <c r="NOB70" s="469"/>
      <c r="NOC70" s="469"/>
      <c r="NOD70" s="469"/>
      <c r="NOE70" s="469"/>
      <c r="NOF70" s="469"/>
      <c r="NOG70" s="469"/>
      <c r="NOH70" s="469"/>
      <c r="NOI70" s="469"/>
      <c r="NOJ70" s="469"/>
      <c r="NOK70" s="469"/>
      <c r="NOL70" s="469"/>
      <c r="NOM70" s="469"/>
      <c r="NON70" s="469"/>
      <c r="NOO70" s="469"/>
      <c r="NOP70" s="469"/>
      <c r="NOQ70" s="469"/>
      <c r="NOR70" s="469"/>
      <c r="NOS70" s="469"/>
      <c r="NOT70" s="469"/>
      <c r="NOU70" s="469"/>
      <c r="NOV70" s="469"/>
      <c r="NOW70" s="469"/>
      <c r="NOX70" s="469"/>
      <c r="NOY70" s="469"/>
      <c r="NOZ70" s="469"/>
      <c r="NPA70" s="469"/>
      <c r="NPB70" s="469"/>
      <c r="NPC70" s="469"/>
      <c r="NPD70" s="469"/>
      <c r="NPE70" s="469"/>
      <c r="NPF70" s="469"/>
      <c r="NPG70" s="469"/>
      <c r="NPH70" s="469"/>
      <c r="NPI70" s="469"/>
      <c r="NPJ70" s="469"/>
      <c r="NPK70" s="469"/>
      <c r="NPL70" s="469"/>
      <c r="NPM70" s="469"/>
      <c r="NPN70" s="469"/>
      <c r="NPO70" s="469"/>
      <c r="NPP70" s="469"/>
      <c r="NPQ70" s="469"/>
      <c r="NPR70" s="469"/>
      <c r="NPS70" s="469"/>
      <c r="NPT70" s="469"/>
      <c r="NPU70" s="469"/>
      <c r="NPV70" s="469"/>
      <c r="NPW70" s="469"/>
      <c r="NPX70" s="469"/>
      <c r="NPY70" s="469"/>
      <c r="NPZ70" s="469"/>
      <c r="NQA70" s="469"/>
      <c r="NQB70" s="469"/>
      <c r="NQC70" s="469"/>
      <c r="NQD70" s="469"/>
      <c r="NQE70" s="469"/>
      <c r="NQF70" s="469"/>
      <c r="NQG70" s="469"/>
      <c r="NQH70" s="469"/>
      <c r="NQI70" s="469"/>
      <c r="NQJ70" s="469"/>
      <c r="NQK70" s="469"/>
      <c r="NQL70" s="469"/>
      <c r="NQM70" s="469"/>
      <c r="NQN70" s="469"/>
      <c r="NQO70" s="469"/>
      <c r="NQP70" s="469"/>
      <c r="NQQ70" s="469"/>
      <c r="NQR70" s="469"/>
      <c r="NQS70" s="469"/>
      <c r="NQT70" s="469"/>
      <c r="NQU70" s="469"/>
      <c r="NQV70" s="469"/>
      <c r="NQW70" s="469"/>
      <c r="NQX70" s="469"/>
      <c r="NQY70" s="469"/>
      <c r="NQZ70" s="469"/>
      <c r="NRA70" s="469"/>
      <c r="NRB70" s="469"/>
      <c r="NRC70" s="469"/>
      <c r="NRD70" s="469"/>
      <c r="NRE70" s="469"/>
      <c r="NRF70" s="469"/>
      <c r="NRG70" s="469"/>
      <c r="NRH70" s="469"/>
      <c r="NRI70" s="469"/>
      <c r="NRJ70" s="469"/>
      <c r="NRK70" s="469"/>
      <c r="NRL70" s="469"/>
      <c r="NRM70" s="469"/>
      <c r="NRN70" s="469"/>
      <c r="NRO70" s="469"/>
      <c r="NRP70" s="469"/>
      <c r="NRQ70" s="469"/>
      <c r="NRR70" s="469"/>
      <c r="NRS70" s="469"/>
      <c r="NRT70" s="469"/>
      <c r="NRU70" s="469"/>
      <c r="NRV70" s="469"/>
      <c r="NRW70" s="469"/>
      <c r="NRX70" s="469"/>
      <c r="NRY70" s="469"/>
      <c r="NRZ70" s="469"/>
      <c r="NSA70" s="469"/>
      <c r="NSB70" s="469"/>
      <c r="NSC70" s="469"/>
      <c r="NSD70" s="469"/>
      <c r="NSE70" s="469"/>
      <c r="NSF70" s="469"/>
      <c r="NSG70" s="469"/>
      <c r="NSH70" s="469"/>
      <c r="NSI70" s="469"/>
      <c r="NSJ70" s="469"/>
      <c r="NSK70" s="469"/>
      <c r="NSL70" s="469"/>
      <c r="NSM70" s="469"/>
      <c r="NSN70" s="469"/>
      <c r="NSO70" s="469"/>
      <c r="NSP70" s="469"/>
      <c r="NSQ70" s="469"/>
      <c r="NSR70" s="469"/>
      <c r="NSS70" s="469"/>
      <c r="NST70" s="469"/>
      <c r="NSU70" s="469"/>
      <c r="NSV70" s="469"/>
      <c r="NSW70" s="469"/>
      <c r="NSX70" s="469"/>
      <c r="NSY70" s="469"/>
      <c r="NSZ70" s="469"/>
      <c r="NTA70" s="469"/>
      <c r="NTB70" s="469"/>
      <c r="NTC70" s="469"/>
      <c r="NTD70" s="469"/>
      <c r="NTE70" s="469"/>
      <c r="NTF70" s="469"/>
      <c r="NTG70" s="469"/>
      <c r="NTH70" s="469"/>
      <c r="NTI70" s="469"/>
      <c r="NTJ70" s="469"/>
      <c r="NTK70" s="469"/>
      <c r="NTL70" s="469"/>
      <c r="NTM70" s="469"/>
      <c r="NTN70" s="469"/>
      <c r="NTO70" s="469"/>
      <c r="NTP70" s="469"/>
      <c r="NTQ70" s="469"/>
      <c r="NTR70" s="469"/>
      <c r="NTS70" s="469"/>
      <c r="NTT70" s="469"/>
      <c r="NTU70" s="469"/>
      <c r="NTV70" s="469"/>
      <c r="NTW70" s="469"/>
      <c r="NTX70" s="469"/>
      <c r="NTY70" s="469"/>
      <c r="NTZ70" s="469"/>
      <c r="NUA70" s="469"/>
      <c r="NUB70" s="469"/>
      <c r="NUC70" s="469"/>
      <c r="NUD70" s="469"/>
      <c r="NUE70" s="469"/>
      <c r="NUF70" s="469"/>
      <c r="NUG70" s="469"/>
      <c r="NUH70" s="469"/>
      <c r="NUI70" s="469"/>
      <c r="NUJ70" s="469"/>
      <c r="NUK70" s="469"/>
      <c r="NUL70" s="469"/>
      <c r="NUM70" s="469"/>
      <c r="NUN70" s="469"/>
      <c r="NUO70" s="469"/>
      <c r="NUP70" s="469"/>
      <c r="NUQ70" s="469"/>
      <c r="NUR70" s="469"/>
      <c r="NUS70" s="469"/>
      <c r="NUT70" s="469"/>
      <c r="NUU70" s="469"/>
      <c r="NUV70" s="469"/>
      <c r="NUW70" s="469"/>
      <c r="NUX70" s="469"/>
      <c r="NUY70" s="469"/>
      <c r="NUZ70" s="469"/>
      <c r="NVA70" s="469"/>
      <c r="NVB70" s="469"/>
      <c r="NVC70" s="469"/>
      <c r="NVD70" s="469"/>
      <c r="NVE70" s="469"/>
      <c r="NVF70" s="469"/>
      <c r="NVG70" s="469"/>
      <c r="NVH70" s="469"/>
      <c r="NVI70" s="469"/>
      <c r="NVJ70" s="469"/>
      <c r="NVK70" s="469"/>
      <c r="NVL70" s="469"/>
      <c r="NVM70" s="469"/>
      <c r="NVN70" s="469"/>
      <c r="NVO70" s="469"/>
      <c r="NVP70" s="469"/>
      <c r="NVQ70" s="469"/>
      <c r="NVR70" s="469"/>
      <c r="NVS70" s="469"/>
      <c r="NVT70" s="469"/>
      <c r="NVU70" s="469"/>
      <c r="NVV70" s="469"/>
      <c r="NVW70" s="469"/>
      <c r="NVX70" s="469"/>
      <c r="NVY70" s="469"/>
      <c r="NVZ70" s="469"/>
      <c r="NWA70" s="469"/>
      <c r="NWB70" s="469"/>
      <c r="NWC70" s="469"/>
      <c r="NWD70" s="469"/>
      <c r="NWE70" s="469"/>
      <c r="NWF70" s="469"/>
      <c r="NWG70" s="469"/>
      <c r="NWH70" s="469"/>
      <c r="NWI70" s="469"/>
      <c r="NWJ70" s="469"/>
      <c r="NWK70" s="469"/>
      <c r="NWL70" s="469"/>
      <c r="NWM70" s="469"/>
      <c r="NWN70" s="469"/>
      <c r="NWO70" s="469"/>
      <c r="NWP70" s="469"/>
      <c r="NWQ70" s="469"/>
      <c r="NWR70" s="469"/>
      <c r="NWS70" s="469"/>
      <c r="NWT70" s="469"/>
      <c r="NWU70" s="469"/>
      <c r="NWV70" s="469"/>
      <c r="NWW70" s="469"/>
      <c r="NWX70" s="469"/>
      <c r="NWY70" s="469"/>
      <c r="NWZ70" s="469"/>
      <c r="NXA70" s="469"/>
      <c r="NXB70" s="469"/>
      <c r="NXC70" s="469"/>
      <c r="NXD70" s="469"/>
      <c r="NXE70" s="469"/>
      <c r="NXF70" s="469"/>
      <c r="NXG70" s="469"/>
      <c r="NXH70" s="469"/>
      <c r="NXI70" s="469"/>
      <c r="NXJ70" s="469"/>
      <c r="NXK70" s="469"/>
      <c r="NXL70" s="469"/>
      <c r="NXM70" s="469"/>
      <c r="NXN70" s="469"/>
      <c r="NXO70" s="469"/>
      <c r="NXP70" s="469"/>
      <c r="NXQ70" s="469"/>
      <c r="NXR70" s="469"/>
      <c r="NXS70" s="469"/>
      <c r="NXT70" s="469"/>
      <c r="NXU70" s="469"/>
      <c r="NXV70" s="469"/>
      <c r="NXW70" s="469"/>
      <c r="NXX70" s="469"/>
      <c r="NXY70" s="469"/>
      <c r="NXZ70" s="469"/>
      <c r="NYA70" s="469"/>
      <c r="NYB70" s="469"/>
      <c r="NYC70" s="469"/>
      <c r="NYD70" s="469"/>
      <c r="NYE70" s="469"/>
      <c r="NYF70" s="469"/>
      <c r="NYG70" s="469"/>
      <c r="NYH70" s="469"/>
      <c r="NYI70" s="469"/>
      <c r="NYJ70" s="469"/>
      <c r="NYK70" s="469"/>
      <c r="NYL70" s="469"/>
      <c r="NYM70" s="469"/>
      <c r="NYN70" s="469"/>
      <c r="NYO70" s="469"/>
      <c r="NYP70" s="469"/>
      <c r="NYQ70" s="469"/>
      <c r="NYR70" s="469"/>
      <c r="NYS70" s="469"/>
      <c r="NYT70" s="469"/>
      <c r="NYU70" s="469"/>
      <c r="NYV70" s="469"/>
      <c r="NYW70" s="469"/>
      <c r="NYX70" s="469"/>
      <c r="NYY70" s="469"/>
      <c r="NYZ70" s="469"/>
      <c r="NZA70" s="469"/>
      <c r="NZB70" s="469"/>
      <c r="NZC70" s="469"/>
      <c r="NZD70" s="469"/>
      <c r="NZE70" s="469"/>
      <c r="NZF70" s="469"/>
      <c r="NZG70" s="469"/>
      <c r="NZH70" s="469"/>
      <c r="NZI70" s="469"/>
      <c r="NZJ70" s="469"/>
      <c r="NZK70" s="469"/>
      <c r="NZL70" s="469"/>
      <c r="NZM70" s="469"/>
      <c r="NZN70" s="469"/>
      <c r="NZO70" s="469"/>
      <c r="NZP70" s="469"/>
      <c r="NZQ70" s="469"/>
      <c r="NZR70" s="469"/>
      <c r="NZS70" s="469"/>
      <c r="NZT70" s="469"/>
      <c r="NZU70" s="469"/>
      <c r="NZV70" s="469"/>
      <c r="NZW70" s="469"/>
      <c r="NZX70" s="469"/>
      <c r="NZY70" s="469"/>
      <c r="NZZ70" s="469"/>
      <c r="OAA70" s="469"/>
      <c r="OAB70" s="469"/>
      <c r="OAC70" s="469"/>
      <c r="OAD70" s="469"/>
      <c r="OAE70" s="469"/>
      <c r="OAF70" s="469"/>
      <c r="OAG70" s="469"/>
      <c r="OAH70" s="469"/>
      <c r="OAI70" s="469"/>
      <c r="OAJ70" s="469"/>
      <c r="OAK70" s="469"/>
      <c r="OAL70" s="469"/>
      <c r="OAM70" s="469"/>
      <c r="OAN70" s="469"/>
      <c r="OAO70" s="469"/>
      <c r="OAP70" s="469"/>
      <c r="OAQ70" s="469"/>
      <c r="OAR70" s="469"/>
      <c r="OAS70" s="469"/>
      <c r="OAT70" s="469"/>
      <c r="OAU70" s="469"/>
      <c r="OAV70" s="469"/>
      <c r="OAW70" s="469"/>
      <c r="OAX70" s="469"/>
      <c r="OAY70" s="469"/>
      <c r="OAZ70" s="469"/>
      <c r="OBA70" s="469"/>
      <c r="OBB70" s="469"/>
      <c r="OBC70" s="469"/>
      <c r="OBD70" s="469"/>
      <c r="OBE70" s="469"/>
      <c r="OBF70" s="469"/>
      <c r="OBG70" s="469"/>
      <c r="OBH70" s="469"/>
      <c r="OBI70" s="469"/>
      <c r="OBJ70" s="469"/>
      <c r="OBK70" s="469"/>
      <c r="OBL70" s="469"/>
      <c r="OBM70" s="469"/>
      <c r="OBN70" s="469"/>
      <c r="OBO70" s="469"/>
      <c r="OBP70" s="469"/>
      <c r="OBQ70" s="469"/>
      <c r="OBR70" s="469"/>
      <c r="OBS70" s="469"/>
      <c r="OBT70" s="469"/>
      <c r="OBU70" s="469"/>
      <c r="OBV70" s="469"/>
      <c r="OBW70" s="469"/>
      <c r="OBX70" s="469"/>
      <c r="OBY70" s="469"/>
      <c r="OBZ70" s="469"/>
      <c r="OCA70" s="469"/>
      <c r="OCB70" s="469"/>
      <c r="OCC70" s="469"/>
      <c r="OCD70" s="469"/>
      <c r="OCE70" s="469"/>
      <c r="OCF70" s="469"/>
      <c r="OCG70" s="469"/>
      <c r="OCH70" s="469"/>
      <c r="OCI70" s="469"/>
      <c r="OCJ70" s="469"/>
      <c r="OCK70" s="469"/>
      <c r="OCL70" s="469"/>
      <c r="OCM70" s="469"/>
      <c r="OCN70" s="469"/>
      <c r="OCO70" s="469"/>
      <c r="OCP70" s="469"/>
      <c r="OCQ70" s="469"/>
      <c r="OCR70" s="469"/>
      <c r="OCS70" s="469"/>
      <c r="OCT70" s="469"/>
      <c r="OCU70" s="469"/>
      <c r="OCV70" s="469"/>
      <c r="OCW70" s="469"/>
      <c r="OCX70" s="469"/>
      <c r="OCY70" s="469"/>
      <c r="OCZ70" s="469"/>
      <c r="ODA70" s="469"/>
      <c r="ODB70" s="469"/>
      <c r="ODC70" s="469"/>
      <c r="ODD70" s="469"/>
      <c r="ODE70" s="469"/>
      <c r="ODF70" s="469"/>
      <c r="ODG70" s="469"/>
      <c r="ODH70" s="469"/>
      <c r="ODI70" s="469"/>
      <c r="ODJ70" s="469"/>
      <c r="ODK70" s="469"/>
      <c r="ODL70" s="469"/>
      <c r="ODM70" s="469"/>
      <c r="ODN70" s="469"/>
      <c r="ODO70" s="469"/>
      <c r="ODP70" s="469"/>
      <c r="ODQ70" s="469"/>
      <c r="ODR70" s="469"/>
      <c r="ODS70" s="469"/>
      <c r="ODT70" s="469"/>
      <c r="ODU70" s="469"/>
      <c r="ODV70" s="469"/>
      <c r="ODW70" s="469"/>
      <c r="ODX70" s="469"/>
      <c r="ODY70" s="469"/>
      <c r="ODZ70" s="469"/>
      <c r="OEA70" s="469"/>
      <c r="OEB70" s="469"/>
      <c r="OEC70" s="469"/>
      <c r="OED70" s="469"/>
      <c r="OEE70" s="469"/>
      <c r="OEF70" s="469"/>
      <c r="OEG70" s="469"/>
      <c r="OEH70" s="469"/>
      <c r="OEI70" s="469"/>
      <c r="OEJ70" s="469"/>
      <c r="OEK70" s="469"/>
      <c r="OEL70" s="469"/>
      <c r="OEM70" s="469"/>
      <c r="OEN70" s="469"/>
      <c r="OEO70" s="469"/>
      <c r="OEP70" s="469"/>
      <c r="OEQ70" s="469"/>
      <c r="OER70" s="469"/>
      <c r="OES70" s="469"/>
      <c r="OET70" s="469"/>
      <c r="OEU70" s="469"/>
      <c r="OEV70" s="469"/>
      <c r="OEW70" s="469"/>
      <c r="OEX70" s="469"/>
      <c r="OEY70" s="469"/>
      <c r="OEZ70" s="469"/>
      <c r="OFA70" s="469"/>
      <c r="OFB70" s="469"/>
      <c r="OFC70" s="469"/>
      <c r="OFD70" s="469"/>
      <c r="OFE70" s="469"/>
      <c r="OFF70" s="469"/>
      <c r="OFG70" s="469"/>
      <c r="OFH70" s="469"/>
      <c r="OFI70" s="469"/>
      <c r="OFJ70" s="469"/>
      <c r="OFK70" s="469"/>
      <c r="OFL70" s="469"/>
      <c r="OFM70" s="469"/>
      <c r="OFN70" s="469"/>
      <c r="OFO70" s="469"/>
      <c r="OFP70" s="469"/>
      <c r="OFQ70" s="469"/>
      <c r="OFR70" s="469"/>
      <c r="OFS70" s="469"/>
      <c r="OFT70" s="469"/>
      <c r="OFU70" s="469"/>
      <c r="OFV70" s="469"/>
      <c r="OFW70" s="469"/>
      <c r="OFX70" s="469"/>
      <c r="OFY70" s="469"/>
      <c r="OFZ70" s="469"/>
      <c r="OGA70" s="469"/>
      <c r="OGB70" s="469"/>
      <c r="OGC70" s="469"/>
      <c r="OGD70" s="469"/>
      <c r="OGE70" s="469"/>
      <c r="OGF70" s="469"/>
      <c r="OGG70" s="469"/>
      <c r="OGH70" s="469"/>
      <c r="OGI70" s="469"/>
      <c r="OGJ70" s="469"/>
      <c r="OGK70" s="469"/>
      <c r="OGL70" s="469"/>
      <c r="OGM70" s="469"/>
      <c r="OGN70" s="469"/>
      <c r="OGO70" s="469"/>
      <c r="OGP70" s="469"/>
      <c r="OGQ70" s="469"/>
      <c r="OGR70" s="469"/>
      <c r="OGS70" s="469"/>
      <c r="OGT70" s="469"/>
      <c r="OGU70" s="469"/>
      <c r="OGV70" s="469"/>
      <c r="OGW70" s="469"/>
      <c r="OGX70" s="469"/>
      <c r="OGY70" s="469"/>
      <c r="OGZ70" s="469"/>
      <c r="OHA70" s="469"/>
      <c r="OHB70" s="469"/>
      <c r="OHC70" s="469"/>
      <c r="OHD70" s="469"/>
      <c r="OHE70" s="469"/>
      <c r="OHF70" s="469"/>
      <c r="OHG70" s="469"/>
      <c r="OHH70" s="469"/>
      <c r="OHI70" s="469"/>
      <c r="OHJ70" s="469"/>
      <c r="OHK70" s="469"/>
      <c r="OHL70" s="469"/>
      <c r="OHM70" s="469"/>
      <c r="OHN70" s="469"/>
      <c r="OHO70" s="469"/>
      <c r="OHP70" s="469"/>
      <c r="OHQ70" s="469"/>
      <c r="OHR70" s="469"/>
      <c r="OHS70" s="469"/>
      <c r="OHT70" s="469"/>
      <c r="OHU70" s="469"/>
      <c r="OHV70" s="469"/>
      <c r="OHW70" s="469"/>
      <c r="OHX70" s="469"/>
      <c r="OHY70" s="469"/>
      <c r="OHZ70" s="469"/>
      <c r="OIA70" s="469"/>
      <c r="OIB70" s="469"/>
      <c r="OIC70" s="469"/>
      <c r="OID70" s="469"/>
      <c r="OIE70" s="469"/>
      <c r="OIF70" s="469"/>
      <c r="OIG70" s="469"/>
      <c r="OIH70" s="469"/>
      <c r="OII70" s="469"/>
      <c r="OIJ70" s="469"/>
      <c r="OIK70" s="469"/>
      <c r="OIL70" s="469"/>
      <c r="OIM70" s="469"/>
      <c r="OIN70" s="469"/>
      <c r="OIO70" s="469"/>
      <c r="OIP70" s="469"/>
      <c r="OIQ70" s="469"/>
      <c r="OIR70" s="469"/>
      <c r="OIS70" s="469"/>
      <c r="OIT70" s="469"/>
      <c r="OIU70" s="469"/>
      <c r="OIV70" s="469"/>
      <c r="OIW70" s="469"/>
      <c r="OIX70" s="469"/>
      <c r="OIY70" s="469"/>
      <c r="OIZ70" s="469"/>
      <c r="OJA70" s="469"/>
      <c r="OJB70" s="469"/>
      <c r="OJC70" s="469"/>
      <c r="OJD70" s="469"/>
      <c r="OJE70" s="469"/>
      <c r="OJF70" s="469"/>
      <c r="OJG70" s="469"/>
      <c r="OJH70" s="469"/>
      <c r="OJI70" s="469"/>
      <c r="OJJ70" s="469"/>
      <c r="OJK70" s="469"/>
      <c r="OJL70" s="469"/>
      <c r="OJM70" s="469"/>
      <c r="OJN70" s="469"/>
      <c r="OJO70" s="469"/>
      <c r="OJP70" s="469"/>
      <c r="OJQ70" s="469"/>
      <c r="OJR70" s="469"/>
      <c r="OJS70" s="469"/>
      <c r="OJT70" s="469"/>
      <c r="OJU70" s="469"/>
      <c r="OJV70" s="469"/>
      <c r="OJW70" s="469"/>
      <c r="OJX70" s="469"/>
      <c r="OJY70" s="469"/>
      <c r="OJZ70" s="469"/>
      <c r="OKA70" s="469"/>
      <c r="OKB70" s="469"/>
      <c r="OKC70" s="469"/>
      <c r="OKD70" s="469"/>
      <c r="OKE70" s="469"/>
      <c r="OKF70" s="469"/>
      <c r="OKG70" s="469"/>
      <c r="OKH70" s="469"/>
      <c r="OKI70" s="469"/>
      <c r="OKJ70" s="469"/>
      <c r="OKK70" s="469"/>
      <c r="OKL70" s="469"/>
      <c r="OKM70" s="469"/>
      <c r="OKN70" s="469"/>
      <c r="OKO70" s="469"/>
      <c r="OKP70" s="469"/>
      <c r="OKQ70" s="469"/>
      <c r="OKR70" s="469"/>
      <c r="OKS70" s="469"/>
      <c r="OKT70" s="469"/>
      <c r="OKU70" s="469"/>
      <c r="OKV70" s="469"/>
      <c r="OKW70" s="469"/>
      <c r="OKX70" s="469"/>
      <c r="OKY70" s="469"/>
      <c r="OKZ70" s="469"/>
      <c r="OLA70" s="469"/>
      <c r="OLB70" s="469"/>
      <c r="OLC70" s="469"/>
      <c r="OLD70" s="469"/>
      <c r="OLE70" s="469"/>
      <c r="OLF70" s="469"/>
      <c r="OLG70" s="469"/>
      <c r="OLH70" s="469"/>
      <c r="OLI70" s="469"/>
      <c r="OLJ70" s="469"/>
      <c r="OLK70" s="469"/>
      <c r="OLL70" s="469"/>
      <c r="OLM70" s="469"/>
      <c r="OLN70" s="469"/>
      <c r="OLO70" s="469"/>
      <c r="OLP70" s="469"/>
      <c r="OLQ70" s="469"/>
      <c r="OLR70" s="469"/>
      <c r="OLS70" s="469"/>
      <c r="OLT70" s="469"/>
      <c r="OLU70" s="469"/>
      <c r="OLV70" s="469"/>
      <c r="OLW70" s="469"/>
      <c r="OLX70" s="469"/>
      <c r="OLY70" s="469"/>
      <c r="OLZ70" s="469"/>
      <c r="OMA70" s="469"/>
      <c r="OMB70" s="469"/>
      <c r="OMC70" s="469"/>
      <c r="OMD70" s="469"/>
      <c r="OME70" s="469"/>
      <c r="OMF70" s="469"/>
      <c r="OMG70" s="469"/>
      <c r="OMH70" s="469"/>
      <c r="OMI70" s="469"/>
      <c r="OMJ70" s="469"/>
      <c r="OMK70" s="469"/>
      <c r="OML70" s="469"/>
      <c r="OMM70" s="469"/>
      <c r="OMN70" s="469"/>
      <c r="OMO70" s="469"/>
      <c r="OMP70" s="469"/>
      <c r="OMQ70" s="469"/>
      <c r="OMR70" s="469"/>
      <c r="OMS70" s="469"/>
      <c r="OMT70" s="469"/>
      <c r="OMU70" s="469"/>
      <c r="OMV70" s="469"/>
      <c r="OMW70" s="469"/>
      <c r="OMX70" s="469"/>
      <c r="OMY70" s="469"/>
      <c r="OMZ70" s="469"/>
      <c r="ONA70" s="469"/>
      <c r="ONB70" s="469"/>
      <c r="ONC70" s="469"/>
      <c r="OND70" s="469"/>
      <c r="ONE70" s="469"/>
      <c r="ONF70" s="469"/>
      <c r="ONG70" s="469"/>
      <c r="ONH70" s="469"/>
      <c r="ONI70" s="469"/>
      <c r="ONJ70" s="469"/>
      <c r="ONK70" s="469"/>
      <c r="ONL70" s="469"/>
      <c r="ONM70" s="469"/>
      <c r="ONN70" s="469"/>
      <c r="ONO70" s="469"/>
      <c r="ONP70" s="469"/>
      <c r="ONQ70" s="469"/>
      <c r="ONR70" s="469"/>
      <c r="ONS70" s="469"/>
      <c r="ONT70" s="469"/>
      <c r="ONU70" s="469"/>
      <c r="ONV70" s="469"/>
      <c r="ONW70" s="469"/>
      <c r="ONX70" s="469"/>
      <c r="ONY70" s="469"/>
      <c r="ONZ70" s="469"/>
      <c r="OOA70" s="469"/>
      <c r="OOB70" s="469"/>
      <c r="OOC70" s="469"/>
      <c r="OOD70" s="469"/>
      <c r="OOE70" s="469"/>
      <c r="OOF70" s="469"/>
      <c r="OOG70" s="469"/>
      <c r="OOH70" s="469"/>
      <c r="OOI70" s="469"/>
      <c r="OOJ70" s="469"/>
      <c r="OOK70" s="469"/>
      <c r="OOL70" s="469"/>
      <c r="OOM70" s="469"/>
      <c r="OON70" s="469"/>
      <c r="OOO70" s="469"/>
      <c r="OOP70" s="469"/>
      <c r="OOQ70" s="469"/>
      <c r="OOR70" s="469"/>
      <c r="OOS70" s="469"/>
      <c r="OOT70" s="469"/>
      <c r="OOU70" s="469"/>
      <c r="OOV70" s="469"/>
      <c r="OOW70" s="469"/>
      <c r="OOX70" s="469"/>
      <c r="OOY70" s="469"/>
      <c r="OOZ70" s="469"/>
      <c r="OPA70" s="469"/>
      <c r="OPB70" s="469"/>
      <c r="OPC70" s="469"/>
      <c r="OPD70" s="469"/>
      <c r="OPE70" s="469"/>
      <c r="OPF70" s="469"/>
      <c r="OPG70" s="469"/>
      <c r="OPH70" s="469"/>
      <c r="OPI70" s="469"/>
      <c r="OPJ70" s="469"/>
      <c r="OPK70" s="469"/>
      <c r="OPL70" s="469"/>
      <c r="OPM70" s="469"/>
      <c r="OPN70" s="469"/>
      <c r="OPO70" s="469"/>
      <c r="OPP70" s="469"/>
      <c r="OPQ70" s="469"/>
      <c r="OPR70" s="469"/>
      <c r="OPS70" s="469"/>
      <c r="OPT70" s="469"/>
      <c r="OPU70" s="469"/>
      <c r="OPV70" s="469"/>
      <c r="OPW70" s="469"/>
      <c r="OPX70" s="469"/>
      <c r="OPY70" s="469"/>
      <c r="OPZ70" s="469"/>
      <c r="OQA70" s="469"/>
      <c r="OQB70" s="469"/>
      <c r="OQC70" s="469"/>
      <c r="OQD70" s="469"/>
      <c r="OQE70" s="469"/>
      <c r="OQF70" s="469"/>
      <c r="OQG70" s="469"/>
      <c r="OQH70" s="469"/>
      <c r="OQI70" s="469"/>
      <c r="OQJ70" s="469"/>
      <c r="OQK70" s="469"/>
      <c r="OQL70" s="469"/>
      <c r="OQM70" s="469"/>
      <c r="OQN70" s="469"/>
      <c r="OQO70" s="469"/>
      <c r="OQP70" s="469"/>
      <c r="OQQ70" s="469"/>
      <c r="OQR70" s="469"/>
      <c r="OQS70" s="469"/>
      <c r="OQT70" s="469"/>
      <c r="OQU70" s="469"/>
      <c r="OQV70" s="469"/>
      <c r="OQW70" s="469"/>
      <c r="OQX70" s="469"/>
      <c r="OQY70" s="469"/>
      <c r="OQZ70" s="469"/>
      <c r="ORA70" s="469"/>
      <c r="ORB70" s="469"/>
      <c r="ORC70" s="469"/>
      <c r="ORD70" s="469"/>
      <c r="ORE70" s="469"/>
      <c r="ORF70" s="469"/>
      <c r="ORG70" s="469"/>
      <c r="ORH70" s="469"/>
      <c r="ORI70" s="469"/>
      <c r="ORJ70" s="469"/>
      <c r="ORK70" s="469"/>
      <c r="ORL70" s="469"/>
      <c r="ORM70" s="469"/>
      <c r="ORN70" s="469"/>
      <c r="ORO70" s="469"/>
      <c r="ORP70" s="469"/>
      <c r="ORQ70" s="469"/>
      <c r="ORR70" s="469"/>
      <c r="ORS70" s="469"/>
      <c r="ORT70" s="469"/>
      <c r="ORU70" s="469"/>
      <c r="ORV70" s="469"/>
      <c r="ORW70" s="469"/>
      <c r="ORX70" s="469"/>
      <c r="ORY70" s="469"/>
      <c r="ORZ70" s="469"/>
      <c r="OSA70" s="469"/>
      <c r="OSB70" s="469"/>
      <c r="OSC70" s="469"/>
      <c r="OSD70" s="469"/>
      <c r="OSE70" s="469"/>
      <c r="OSF70" s="469"/>
      <c r="OSG70" s="469"/>
      <c r="OSH70" s="469"/>
      <c r="OSI70" s="469"/>
      <c r="OSJ70" s="469"/>
      <c r="OSK70" s="469"/>
      <c r="OSL70" s="469"/>
      <c r="OSM70" s="469"/>
      <c r="OSN70" s="469"/>
      <c r="OSO70" s="469"/>
      <c r="OSP70" s="469"/>
      <c r="OSQ70" s="469"/>
      <c r="OSR70" s="469"/>
      <c r="OSS70" s="469"/>
      <c r="OST70" s="469"/>
      <c r="OSU70" s="469"/>
      <c r="OSV70" s="469"/>
      <c r="OSW70" s="469"/>
      <c r="OSX70" s="469"/>
      <c r="OSY70" s="469"/>
      <c r="OSZ70" s="469"/>
      <c r="OTA70" s="469"/>
      <c r="OTB70" s="469"/>
      <c r="OTC70" s="469"/>
      <c r="OTD70" s="469"/>
      <c r="OTE70" s="469"/>
      <c r="OTF70" s="469"/>
      <c r="OTG70" s="469"/>
      <c r="OTH70" s="469"/>
      <c r="OTI70" s="469"/>
      <c r="OTJ70" s="469"/>
      <c r="OTK70" s="469"/>
      <c r="OTL70" s="469"/>
      <c r="OTM70" s="469"/>
      <c r="OTN70" s="469"/>
      <c r="OTO70" s="469"/>
      <c r="OTP70" s="469"/>
      <c r="OTQ70" s="469"/>
      <c r="OTR70" s="469"/>
      <c r="OTS70" s="469"/>
      <c r="OTT70" s="469"/>
      <c r="OTU70" s="469"/>
      <c r="OTV70" s="469"/>
      <c r="OTW70" s="469"/>
      <c r="OTX70" s="469"/>
      <c r="OTY70" s="469"/>
      <c r="OTZ70" s="469"/>
      <c r="OUA70" s="469"/>
      <c r="OUB70" s="469"/>
      <c r="OUC70" s="469"/>
      <c r="OUD70" s="469"/>
      <c r="OUE70" s="469"/>
      <c r="OUF70" s="469"/>
      <c r="OUG70" s="469"/>
      <c r="OUH70" s="469"/>
      <c r="OUI70" s="469"/>
      <c r="OUJ70" s="469"/>
      <c r="OUK70" s="469"/>
      <c r="OUL70" s="469"/>
      <c r="OUM70" s="469"/>
      <c r="OUN70" s="469"/>
      <c r="OUO70" s="469"/>
      <c r="OUP70" s="469"/>
      <c r="OUQ70" s="469"/>
      <c r="OUR70" s="469"/>
      <c r="OUS70" s="469"/>
      <c r="OUT70" s="469"/>
      <c r="OUU70" s="469"/>
      <c r="OUV70" s="469"/>
      <c r="OUW70" s="469"/>
      <c r="OUX70" s="469"/>
      <c r="OUY70" s="469"/>
      <c r="OUZ70" s="469"/>
      <c r="OVA70" s="469"/>
      <c r="OVB70" s="469"/>
      <c r="OVC70" s="469"/>
      <c r="OVD70" s="469"/>
      <c r="OVE70" s="469"/>
      <c r="OVF70" s="469"/>
      <c r="OVG70" s="469"/>
      <c r="OVH70" s="469"/>
      <c r="OVI70" s="469"/>
      <c r="OVJ70" s="469"/>
      <c r="OVK70" s="469"/>
      <c r="OVL70" s="469"/>
      <c r="OVM70" s="469"/>
      <c r="OVN70" s="469"/>
      <c r="OVO70" s="469"/>
      <c r="OVP70" s="469"/>
      <c r="OVQ70" s="469"/>
      <c r="OVR70" s="469"/>
      <c r="OVS70" s="469"/>
      <c r="OVT70" s="469"/>
      <c r="OVU70" s="469"/>
      <c r="OVV70" s="469"/>
      <c r="OVW70" s="469"/>
      <c r="OVX70" s="469"/>
      <c r="OVY70" s="469"/>
      <c r="OVZ70" s="469"/>
      <c r="OWA70" s="469"/>
      <c r="OWB70" s="469"/>
      <c r="OWC70" s="469"/>
      <c r="OWD70" s="469"/>
      <c r="OWE70" s="469"/>
      <c r="OWF70" s="469"/>
      <c r="OWG70" s="469"/>
      <c r="OWH70" s="469"/>
      <c r="OWI70" s="469"/>
      <c r="OWJ70" s="469"/>
      <c r="OWK70" s="469"/>
      <c r="OWL70" s="469"/>
      <c r="OWM70" s="469"/>
      <c r="OWN70" s="469"/>
      <c r="OWO70" s="469"/>
      <c r="OWP70" s="469"/>
      <c r="OWQ70" s="469"/>
      <c r="OWR70" s="469"/>
      <c r="OWS70" s="469"/>
      <c r="OWT70" s="469"/>
      <c r="OWU70" s="469"/>
      <c r="OWV70" s="469"/>
      <c r="OWW70" s="469"/>
      <c r="OWX70" s="469"/>
      <c r="OWY70" s="469"/>
      <c r="OWZ70" s="469"/>
      <c r="OXA70" s="469"/>
      <c r="OXB70" s="469"/>
      <c r="OXC70" s="469"/>
      <c r="OXD70" s="469"/>
      <c r="OXE70" s="469"/>
      <c r="OXF70" s="469"/>
      <c r="OXG70" s="469"/>
      <c r="OXH70" s="469"/>
      <c r="OXI70" s="469"/>
      <c r="OXJ70" s="469"/>
      <c r="OXK70" s="469"/>
      <c r="OXL70" s="469"/>
      <c r="OXM70" s="469"/>
      <c r="OXN70" s="469"/>
      <c r="OXO70" s="469"/>
      <c r="OXP70" s="469"/>
      <c r="OXQ70" s="469"/>
      <c r="OXR70" s="469"/>
      <c r="OXS70" s="469"/>
      <c r="OXT70" s="469"/>
      <c r="OXU70" s="469"/>
      <c r="OXV70" s="469"/>
      <c r="OXW70" s="469"/>
      <c r="OXX70" s="469"/>
      <c r="OXY70" s="469"/>
      <c r="OXZ70" s="469"/>
      <c r="OYA70" s="469"/>
      <c r="OYB70" s="469"/>
      <c r="OYC70" s="469"/>
      <c r="OYD70" s="469"/>
      <c r="OYE70" s="469"/>
      <c r="OYF70" s="469"/>
      <c r="OYG70" s="469"/>
      <c r="OYH70" s="469"/>
      <c r="OYI70" s="469"/>
      <c r="OYJ70" s="469"/>
      <c r="OYK70" s="469"/>
      <c r="OYL70" s="469"/>
      <c r="OYM70" s="469"/>
      <c r="OYN70" s="469"/>
      <c r="OYO70" s="469"/>
      <c r="OYP70" s="469"/>
      <c r="OYQ70" s="469"/>
      <c r="OYR70" s="469"/>
      <c r="OYS70" s="469"/>
      <c r="OYT70" s="469"/>
      <c r="OYU70" s="469"/>
      <c r="OYV70" s="469"/>
      <c r="OYW70" s="469"/>
      <c r="OYX70" s="469"/>
      <c r="OYY70" s="469"/>
      <c r="OYZ70" s="469"/>
      <c r="OZA70" s="469"/>
      <c r="OZB70" s="469"/>
      <c r="OZC70" s="469"/>
      <c r="OZD70" s="469"/>
      <c r="OZE70" s="469"/>
      <c r="OZF70" s="469"/>
      <c r="OZG70" s="469"/>
      <c r="OZH70" s="469"/>
      <c r="OZI70" s="469"/>
      <c r="OZJ70" s="469"/>
      <c r="OZK70" s="469"/>
      <c r="OZL70" s="469"/>
      <c r="OZM70" s="469"/>
      <c r="OZN70" s="469"/>
      <c r="OZO70" s="469"/>
      <c r="OZP70" s="469"/>
      <c r="OZQ70" s="469"/>
      <c r="OZR70" s="469"/>
      <c r="OZS70" s="469"/>
      <c r="OZT70" s="469"/>
      <c r="OZU70" s="469"/>
      <c r="OZV70" s="469"/>
      <c r="OZW70" s="469"/>
      <c r="OZX70" s="469"/>
      <c r="OZY70" s="469"/>
      <c r="OZZ70" s="469"/>
      <c r="PAA70" s="469"/>
      <c r="PAB70" s="469"/>
      <c r="PAC70" s="469"/>
      <c r="PAD70" s="469"/>
      <c r="PAE70" s="469"/>
      <c r="PAF70" s="469"/>
      <c r="PAG70" s="469"/>
      <c r="PAH70" s="469"/>
      <c r="PAI70" s="469"/>
      <c r="PAJ70" s="469"/>
      <c r="PAK70" s="469"/>
      <c r="PAL70" s="469"/>
      <c r="PAM70" s="469"/>
      <c r="PAN70" s="469"/>
      <c r="PAO70" s="469"/>
      <c r="PAP70" s="469"/>
      <c r="PAQ70" s="469"/>
      <c r="PAR70" s="469"/>
      <c r="PAS70" s="469"/>
      <c r="PAT70" s="469"/>
      <c r="PAU70" s="469"/>
      <c r="PAV70" s="469"/>
      <c r="PAW70" s="469"/>
      <c r="PAX70" s="469"/>
      <c r="PAY70" s="469"/>
      <c r="PAZ70" s="469"/>
      <c r="PBA70" s="469"/>
      <c r="PBB70" s="469"/>
      <c r="PBC70" s="469"/>
      <c r="PBD70" s="469"/>
      <c r="PBE70" s="469"/>
      <c r="PBF70" s="469"/>
      <c r="PBG70" s="469"/>
      <c r="PBH70" s="469"/>
      <c r="PBI70" s="469"/>
      <c r="PBJ70" s="469"/>
      <c r="PBK70" s="469"/>
      <c r="PBL70" s="469"/>
      <c r="PBM70" s="469"/>
      <c r="PBN70" s="469"/>
      <c r="PBO70" s="469"/>
      <c r="PBP70" s="469"/>
      <c r="PBQ70" s="469"/>
      <c r="PBR70" s="469"/>
      <c r="PBS70" s="469"/>
      <c r="PBT70" s="469"/>
      <c r="PBU70" s="469"/>
      <c r="PBV70" s="469"/>
      <c r="PBW70" s="469"/>
      <c r="PBX70" s="469"/>
      <c r="PBY70" s="469"/>
      <c r="PBZ70" s="469"/>
      <c r="PCA70" s="469"/>
      <c r="PCB70" s="469"/>
      <c r="PCC70" s="469"/>
      <c r="PCD70" s="469"/>
      <c r="PCE70" s="469"/>
      <c r="PCF70" s="469"/>
      <c r="PCG70" s="469"/>
      <c r="PCH70" s="469"/>
      <c r="PCI70" s="469"/>
      <c r="PCJ70" s="469"/>
      <c r="PCK70" s="469"/>
      <c r="PCL70" s="469"/>
      <c r="PCM70" s="469"/>
      <c r="PCN70" s="469"/>
      <c r="PCO70" s="469"/>
      <c r="PCP70" s="469"/>
      <c r="PCQ70" s="469"/>
      <c r="PCR70" s="469"/>
      <c r="PCS70" s="469"/>
      <c r="PCT70" s="469"/>
      <c r="PCU70" s="469"/>
      <c r="PCV70" s="469"/>
      <c r="PCW70" s="469"/>
      <c r="PCX70" s="469"/>
      <c r="PCY70" s="469"/>
      <c r="PCZ70" s="469"/>
      <c r="PDA70" s="469"/>
      <c r="PDB70" s="469"/>
      <c r="PDC70" s="469"/>
      <c r="PDD70" s="469"/>
      <c r="PDE70" s="469"/>
      <c r="PDF70" s="469"/>
      <c r="PDG70" s="469"/>
      <c r="PDH70" s="469"/>
      <c r="PDI70" s="469"/>
      <c r="PDJ70" s="469"/>
      <c r="PDK70" s="469"/>
      <c r="PDL70" s="469"/>
      <c r="PDM70" s="469"/>
      <c r="PDN70" s="469"/>
      <c r="PDO70" s="469"/>
      <c r="PDP70" s="469"/>
      <c r="PDQ70" s="469"/>
      <c r="PDR70" s="469"/>
      <c r="PDS70" s="469"/>
      <c r="PDT70" s="469"/>
      <c r="PDU70" s="469"/>
      <c r="PDV70" s="469"/>
      <c r="PDW70" s="469"/>
      <c r="PDX70" s="469"/>
      <c r="PDY70" s="469"/>
      <c r="PDZ70" s="469"/>
      <c r="PEA70" s="469"/>
      <c r="PEB70" s="469"/>
      <c r="PEC70" s="469"/>
      <c r="PED70" s="469"/>
      <c r="PEE70" s="469"/>
      <c r="PEF70" s="469"/>
      <c r="PEG70" s="469"/>
      <c r="PEH70" s="469"/>
      <c r="PEI70" s="469"/>
      <c r="PEJ70" s="469"/>
      <c r="PEK70" s="469"/>
      <c r="PEL70" s="469"/>
      <c r="PEM70" s="469"/>
      <c r="PEN70" s="469"/>
      <c r="PEO70" s="469"/>
      <c r="PEP70" s="469"/>
      <c r="PEQ70" s="469"/>
      <c r="PER70" s="469"/>
      <c r="PES70" s="469"/>
      <c r="PET70" s="469"/>
      <c r="PEU70" s="469"/>
      <c r="PEV70" s="469"/>
      <c r="PEW70" s="469"/>
      <c r="PEX70" s="469"/>
      <c r="PEY70" s="469"/>
      <c r="PEZ70" s="469"/>
      <c r="PFA70" s="469"/>
      <c r="PFB70" s="469"/>
      <c r="PFC70" s="469"/>
      <c r="PFD70" s="469"/>
      <c r="PFE70" s="469"/>
      <c r="PFF70" s="469"/>
      <c r="PFG70" s="469"/>
      <c r="PFH70" s="469"/>
      <c r="PFI70" s="469"/>
      <c r="PFJ70" s="469"/>
      <c r="PFK70" s="469"/>
      <c r="PFL70" s="469"/>
      <c r="PFM70" s="469"/>
      <c r="PFN70" s="469"/>
      <c r="PFO70" s="469"/>
      <c r="PFP70" s="469"/>
      <c r="PFQ70" s="469"/>
      <c r="PFR70" s="469"/>
      <c r="PFS70" s="469"/>
      <c r="PFT70" s="469"/>
      <c r="PFU70" s="469"/>
      <c r="PFV70" s="469"/>
      <c r="PFW70" s="469"/>
      <c r="PFX70" s="469"/>
      <c r="PFY70" s="469"/>
      <c r="PFZ70" s="469"/>
      <c r="PGA70" s="469"/>
      <c r="PGB70" s="469"/>
      <c r="PGC70" s="469"/>
      <c r="PGD70" s="469"/>
      <c r="PGE70" s="469"/>
      <c r="PGF70" s="469"/>
      <c r="PGG70" s="469"/>
      <c r="PGH70" s="469"/>
      <c r="PGI70" s="469"/>
      <c r="PGJ70" s="469"/>
      <c r="PGK70" s="469"/>
      <c r="PGL70" s="469"/>
      <c r="PGM70" s="469"/>
      <c r="PGN70" s="469"/>
      <c r="PGO70" s="469"/>
      <c r="PGP70" s="469"/>
      <c r="PGQ70" s="469"/>
      <c r="PGR70" s="469"/>
      <c r="PGS70" s="469"/>
      <c r="PGT70" s="469"/>
      <c r="PGU70" s="469"/>
      <c r="PGV70" s="469"/>
      <c r="PGW70" s="469"/>
      <c r="PGX70" s="469"/>
      <c r="PGY70" s="469"/>
      <c r="PGZ70" s="469"/>
      <c r="PHA70" s="469"/>
      <c r="PHB70" s="469"/>
      <c r="PHC70" s="469"/>
      <c r="PHD70" s="469"/>
      <c r="PHE70" s="469"/>
      <c r="PHF70" s="469"/>
      <c r="PHG70" s="469"/>
      <c r="PHH70" s="469"/>
      <c r="PHI70" s="469"/>
      <c r="PHJ70" s="469"/>
      <c r="PHK70" s="469"/>
      <c r="PHL70" s="469"/>
      <c r="PHM70" s="469"/>
      <c r="PHN70" s="469"/>
      <c r="PHO70" s="469"/>
      <c r="PHP70" s="469"/>
      <c r="PHQ70" s="469"/>
      <c r="PHR70" s="469"/>
      <c r="PHS70" s="469"/>
      <c r="PHT70" s="469"/>
      <c r="PHU70" s="469"/>
      <c r="PHV70" s="469"/>
      <c r="PHW70" s="469"/>
      <c r="PHX70" s="469"/>
      <c r="PHY70" s="469"/>
      <c r="PHZ70" s="469"/>
      <c r="PIA70" s="469"/>
      <c r="PIB70" s="469"/>
      <c r="PIC70" s="469"/>
      <c r="PID70" s="469"/>
      <c r="PIE70" s="469"/>
      <c r="PIF70" s="469"/>
      <c r="PIG70" s="469"/>
      <c r="PIH70" s="469"/>
      <c r="PII70" s="469"/>
      <c r="PIJ70" s="469"/>
      <c r="PIK70" s="469"/>
      <c r="PIL70" s="469"/>
      <c r="PIM70" s="469"/>
      <c r="PIN70" s="469"/>
      <c r="PIO70" s="469"/>
      <c r="PIP70" s="469"/>
      <c r="PIQ70" s="469"/>
      <c r="PIR70" s="469"/>
      <c r="PIS70" s="469"/>
      <c r="PIT70" s="469"/>
      <c r="PIU70" s="469"/>
      <c r="PIV70" s="469"/>
      <c r="PIW70" s="469"/>
      <c r="PIX70" s="469"/>
      <c r="PIY70" s="469"/>
      <c r="PIZ70" s="469"/>
      <c r="PJA70" s="469"/>
      <c r="PJB70" s="469"/>
      <c r="PJC70" s="469"/>
      <c r="PJD70" s="469"/>
      <c r="PJE70" s="469"/>
      <c r="PJF70" s="469"/>
      <c r="PJG70" s="469"/>
      <c r="PJH70" s="469"/>
      <c r="PJI70" s="469"/>
      <c r="PJJ70" s="469"/>
      <c r="PJK70" s="469"/>
      <c r="PJL70" s="469"/>
      <c r="PJM70" s="469"/>
      <c r="PJN70" s="469"/>
      <c r="PJO70" s="469"/>
      <c r="PJP70" s="469"/>
      <c r="PJQ70" s="469"/>
      <c r="PJR70" s="469"/>
      <c r="PJS70" s="469"/>
      <c r="PJT70" s="469"/>
      <c r="PJU70" s="469"/>
      <c r="PJV70" s="469"/>
      <c r="PJW70" s="469"/>
      <c r="PJX70" s="469"/>
      <c r="PJY70" s="469"/>
      <c r="PJZ70" s="469"/>
      <c r="PKA70" s="469"/>
      <c r="PKB70" s="469"/>
      <c r="PKC70" s="469"/>
      <c r="PKD70" s="469"/>
      <c r="PKE70" s="469"/>
      <c r="PKF70" s="469"/>
      <c r="PKG70" s="469"/>
      <c r="PKH70" s="469"/>
      <c r="PKI70" s="469"/>
      <c r="PKJ70" s="469"/>
      <c r="PKK70" s="469"/>
      <c r="PKL70" s="469"/>
      <c r="PKM70" s="469"/>
      <c r="PKN70" s="469"/>
      <c r="PKO70" s="469"/>
      <c r="PKP70" s="469"/>
      <c r="PKQ70" s="469"/>
      <c r="PKR70" s="469"/>
      <c r="PKS70" s="469"/>
      <c r="PKT70" s="469"/>
      <c r="PKU70" s="469"/>
      <c r="PKV70" s="469"/>
      <c r="PKW70" s="469"/>
      <c r="PKX70" s="469"/>
      <c r="PKY70" s="469"/>
      <c r="PKZ70" s="469"/>
      <c r="PLA70" s="469"/>
      <c r="PLB70" s="469"/>
      <c r="PLC70" s="469"/>
      <c r="PLD70" s="469"/>
      <c r="PLE70" s="469"/>
      <c r="PLF70" s="469"/>
      <c r="PLG70" s="469"/>
      <c r="PLH70" s="469"/>
      <c r="PLI70" s="469"/>
      <c r="PLJ70" s="469"/>
      <c r="PLK70" s="469"/>
      <c r="PLL70" s="469"/>
      <c r="PLM70" s="469"/>
      <c r="PLN70" s="469"/>
      <c r="PLO70" s="469"/>
      <c r="PLP70" s="469"/>
      <c r="PLQ70" s="469"/>
      <c r="PLR70" s="469"/>
      <c r="PLS70" s="469"/>
      <c r="PLT70" s="469"/>
      <c r="PLU70" s="469"/>
      <c r="PLV70" s="469"/>
      <c r="PLW70" s="469"/>
      <c r="PLX70" s="469"/>
      <c r="PLY70" s="469"/>
      <c r="PLZ70" s="469"/>
      <c r="PMA70" s="469"/>
      <c r="PMB70" s="469"/>
      <c r="PMC70" s="469"/>
      <c r="PMD70" s="469"/>
      <c r="PME70" s="469"/>
      <c r="PMF70" s="469"/>
      <c r="PMG70" s="469"/>
      <c r="PMH70" s="469"/>
      <c r="PMI70" s="469"/>
      <c r="PMJ70" s="469"/>
      <c r="PMK70" s="469"/>
      <c r="PML70" s="469"/>
      <c r="PMM70" s="469"/>
      <c r="PMN70" s="469"/>
      <c r="PMO70" s="469"/>
      <c r="PMP70" s="469"/>
      <c r="PMQ70" s="469"/>
      <c r="PMR70" s="469"/>
      <c r="PMS70" s="469"/>
      <c r="PMT70" s="469"/>
      <c r="PMU70" s="469"/>
      <c r="PMV70" s="469"/>
      <c r="PMW70" s="469"/>
      <c r="PMX70" s="469"/>
      <c r="PMY70" s="469"/>
      <c r="PMZ70" s="469"/>
      <c r="PNA70" s="469"/>
      <c r="PNB70" s="469"/>
      <c r="PNC70" s="469"/>
      <c r="PND70" s="469"/>
      <c r="PNE70" s="469"/>
      <c r="PNF70" s="469"/>
      <c r="PNG70" s="469"/>
      <c r="PNH70" s="469"/>
      <c r="PNI70" s="469"/>
      <c r="PNJ70" s="469"/>
      <c r="PNK70" s="469"/>
      <c r="PNL70" s="469"/>
      <c r="PNM70" s="469"/>
      <c r="PNN70" s="469"/>
      <c r="PNO70" s="469"/>
      <c r="PNP70" s="469"/>
      <c r="PNQ70" s="469"/>
      <c r="PNR70" s="469"/>
      <c r="PNS70" s="469"/>
      <c r="PNT70" s="469"/>
      <c r="PNU70" s="469"/>
      <c r="PNV70" s="469"/>
      <c r="PNW70" s="469"/>
      <c r="PNX70" s="469"/>
      <c r="PNY70" s="469"/>
      <c r="PNZ70" s="469"/>
      <c r="POA70" s="469"/>
      <c r="POB70" s="469"/>
      <c r="POC70" s="469"/>
      <c r="POD70" s="469"/>
      <c r="POE70" s="469"/>
      <c r="POF70" s="469"/>
      <c r="POG70" s="469"/>
      <c r="POH70" s="469"/>
      <c r="POI70" s="469"/>
      <c r="POJ70" s="469"/>
      <c r="POK70" s="469"/>
      <c r="POL70" s="469"/>
      <c r="POM70" s="469"/>
      <c r="PON70" s="469"/>
      <c r="POO70" s="469"/>
      <c r="POP70" s="469"/>
      <c r="POQ70" s="469"/>
      <c r="POR70" s="469"/>
      <c r="POS70" s="469"/>
      <c r="POT70" s="469"/>
      <c r="POU70" s="469"/>
      <c r="POV70" s="469"/>
      <c r="POW70" s="469"/>
      <c r="POX70" s="469"/>
      <c r="POY70" s="469"/>
      <c r="POZ70" s="469"/>
      <c r="PPA70" s="469"/>
      <c r="PPB70" s="469"/>
      <c r="PPC70" s="469"/>
      <c r="PPD70" s="469"/>
      <c r="PPE70" s="469"/>
      <c r="PPF70" s="469"/>
      <c r="PPG70" s="469"/>
      <c r="PPH70" s="469"/>
      <c r="PPI70" s="469"/>
      <c r="PPJ70" s="469"/>
      <c r="PPK70" s="469"/>
      <c r="PPL70" s="469"/>
      <c r="PPM70" s="469"/>
      <c r="PPN70" s="469"/>
      <c r="PPO70" s="469"/>
      <c r="PPP70" s="469"/>
      <c r="PPQ70" s="469"/>
      <c r="PPR70" s="469"/>
      <c r="PPS70" s="469"/>
      <c r="PPT70" s="469"/>
      <c r="PPU70" s="469"/>
      <c r="PPV70" s="469"/>
      <c r="PPW70" s="469"/>
      <c r="PPX70" s="469"/>
      <c r="PPY70" s="469"/>
      <c r="PPZ70" s="469"/>
      <c r="PQA70" s="469"/>
      <c r="PQB70" s="469"/>
      <c r="PQC70" s="469"/>
      <c r="PQD70" s="469"/>
      <c r="PQE70" s="469"/>
      <c r="PQF70" s="469"/>
      <c r="PQG70" s="469"/>
      <c r="PQH70" s="469"/>
      <c r="PQI70" s="469"/>
      <c r="PQJ70" s="469"/>
      <c r="PQK70" s="469"/>
      <c r="PQL70" s="469"/>
      <c r="PQM70" s="469"/>
      <c r="PQN70" s="469"/>
      <c r="PQO70" s="469"/>
      <c r="PQP70" s="469"/>
      <c r="PQQ70" s="469"/>
      <c r="PQR70" s="469"/>
      <c r="PQS70" s="469"/>
      <c r="PQT70" s="469"/>
      <c r="PQU70" s="469"/>
      <c r="PQV70" s="469"/>
      <c r="PQW70" s="469"/>
      <c r="PQX70" s="469"/>
      <c r="PQY70" s="469"/>
      <c r="PQZ70" s="469"/>
      <c r="PRA70" s="469"/>
      <c r="PRB70" s="469"/>
      <c r="PRC70" s="469"/>
      <c r="PRD70" s="469"/>
      <c r="PRE70" s="469"/>
      <c r="PRF70" s="469"/>
      <c r="PRG70" s="469"/>
      <c r="PRH70" s="469"/>
      <c r="PRI70" s="469"/>
      <c r="PRJ70" s="469"/>
      <c r="PRK70" s="469"/>
      <c r="PRL70" s="469"/>
      <c r="PRM70" s="469"/>
      <c r="PRN70" s="469"/>
      <c r="PRO70" s="469"/>
      <c r="PRP70" s="469"/>
      <c r="PRQ70" s="469"/>
      <c r="PRR70" s="469"/>
      <c r="PRS70" s="469"/>
      <c r="PRT70" s="469"/>
      <c r="PRU70" s="469"/>
      <c r="PRV70" s="469"/>
      <c r="PRW70" s="469"/>
      <c r="PRX70" s="469"/>
      <c r="PRY70" s="469"/>
      <c r="PRZ70" s="469"/>
      <c r="PSA70" s="469"/>
      <c r="PSB70" s="469"/>
      <c r="PSC70" s="469"/>
      <c r="PSD70" s="469"/>
      <c r="PSE70" s="469"/>
      <c r="PSF70" s="469"/>
      <c r="PSG70" s="469"/>
      <c r="PSH70" s="469"/>
      <c r="PSI70" s="469"/>
      <c r="PSJ70" s="469"/>
      <c r="PSK70" s="469"/>
      <c r="PSL70" s="469"/>
      <c r="PSM70" s="469"/>
      <c r="PSN70" s="469"/>
      <c r="PSO70" s="469"/>
      <c r="PSP70" s="469"/>
      <c r="PSQ70" s="469"/>
      <c r="PSR70" s="469"/>
      <c r="PSS70" s="469"/>
      <c r="PST70" s="469"/>
      <c r="PSU70" s="469"/>
      <c r="PSV70" s="469"/>
      <c r="PSW70" s="469"/>
      <c r="PSX70" s="469"/>
      <c r="PSY70" s="469"/>
      <c r="PSZ70" s="469"/>
      <c r="PTA70" s="469"/>
      <c r="PTB70" s="469"/>
      <c r="PTC70" s="469"/>
      <c r="PTD70" s="469"/>
      <c r="PTE70" s="469"/>
      <c r="PTF70" s="469"/>
      <c r="PTG70" s="469"/>
      <c r="PTH70" s="469"/>
      <c r="PTI70" s="469"/>
      <c r="PTJ70" s="469"/>
      <c r="PTK70" s="469"/>
      <c r="PTL70" s="469"/>
      <c r="PTM70" s="469"/>
      <c r="PTN70" s="469"/>
      <c r="PTO70" s="469"/>
      <c r="PTP70" s="469"/>
      <c r="PTQ70" s="469"/>
      <c r="PTR70" s="469"/>
      <c r="PTS70" s="469"/>
      <c r="PTT70" s="469"/>
      <c r="PTU70" s="469"/>
      <c r="PTV70" s="469"/>
      <c r="PTW70" s="469"/>
      <c r="PTX70" s="469"/>
      <c r="PTY70" s="469"/>
      <c r="PTZ70" s="469"/>
      <c r="PUA70" s="469"/>
      <c r="PUB70" s="469"/>
      <c r="PUC70" s="469"/>
      <c r="PUD70" s="469"/>
      <c r="PUE70" s="469"/>
      <c r="PUF70" s="469"/>
      <c r="PUG70" s="469"/>
      <c r="PUH70" s="469"/>
      <c r="PUI70" s="469"/>
      <c r="PUJ70" s="469"/>
      <c r="PUK70" s="469"/>
      <c r="PUL70" s="469"/>
      <c r="PUM70" s="469"/>
      <c r="PUN70" s="469"/>
      <c r="PUO70" s="469"/>
      <c r="PUP70" s="469"/>
      <c r="PUQ70" s="469"/>
      <c r="PUR70" s="469"/>
      <c r="PUS70" s="469"/>
      <c r="PUT70" s="469"/>
      <c r="PUU70" s="469"/>
      <c r="PUV70" s="469"/>
      <c r="PUW70" s="469"/>
      <c r="PUX70" s="469"/>
      <c r="PUY70" s="469"/>
      <c r="PUZ70" s="469"/>
      <c r="PVA70" s="469"/>
      <c r="PVB70" s="469"/>
      <c r="PVC70" s="469"/>
      <c r="PVD70" s="469"/>
      <c r="PVE70" s="469"/>
      <c r="PVF70" s="469"/>
      <c r="PVG70" s="469"/>
      <c r="PVH70" s="469"/>
      <c r="PVI70" s="469"/>
      <c r="PVJ70" s="469"/>
      <c r="PVK70" s="469"/>
      <c r="PVL70" s="469"/>
      <c r="PVM70" s="469"/>
      <c r="PVN70" s="469"/>
      <c r="PVO70" s="469"/>
      <c r="PVP70" s="469"/>
      <c r="PVQ70" s="469"/>
      <c r="PVR70" s="469"/>
      <c r="PVS70" s="469"/>
      <c r="PVT70" s="469"/>
      <c r="PVU70" s="469"/>
      <c r="PVV70" s="469"/>
      <c r="PVW70" s="469"/>
      <c r="PVX70" s="469"/>
      <c r="PVY70" s="469"/>
      <c r="PVZ70" s="469"/>
      <c r="PWA70" s="469"/>
      <c r="PWB70" s="469"/>
      <c r="PWC70" s="469"/>
      <c r="PWD70" s="469"/>
      <c r="PWE70" s="469"/>
      <c r="PWF70" s="469"/>
      <c r="PWG70" s="469"/>
      <c r="PWH70" s="469"/>
      <c r="PWI70" s="469"/>
      <c r="PWJ70" s="469"/>
      <c r="PWK70" s="469"/>
      <c r="PWL70" s="469"/>
      <c r="PWM70" s="469"/>
      <c r="PWN70" s="469"/>
      <c r="PWO70" s="469"/>
      <c r="PWP70" s="469"/>
      <c r="PWQ70" s="469"/>
      <c r="PWR70" s="469"/>
      <c r="PWS70" s="469"/>
      <c r="PWT70" s="469"/>
      <c r="PWU70" s="469"/>
      <c r="PWV70" s="469"/>
      <c r="PWW70" s="469"/>
      <c r="PWX70" s="469"/>
      <c r="PWY70" s="469"/>
      <c r="PWZ70" s="469"/>
      <c r="PXA70" s="469"/>
      <c r="PXB70" s="469"/>
      <c r="PXC70" s="469"/>
      <c r="PXD70" s="469"/>
      <c r="PXE70" s="469"/>
      <c r="PXF70" s="469"/>
      <c r="PXG70" s="469"/>
      <c r="PXH70" s="469"/>
      <c r="PXI70" s="469"/>
      <c r="PXJ70" s="469"/>
      <c r="PXK70" s="469"/>
      <c r="PXL70" s="469"/>
      <c r="PXM70" s="469"/>
      <c r="PXN70" s="469"/>
      <c r="PXO70" s="469"/>
      <c r="PXP70" s="469"/>
      <c r="PXQ70" s="469"/>
      <c r="PXR70" s="469"/>
      <c r="PXS70" s="469"/>
      <c r="PXT70" s="469"/>
      <c r="PXU70" s="469"/>
      <c r="PXV70" s="469"/>
      <c r="PXW70" s="469"/>
      <c r="PXX70" s="469"/>
      <c r="PXY70" s="469"/>
      <c r="PXZ70" s="469"/>
      <c r="PYA70" s="469"/>
      <c r="PYB70" s="469"/>
      <c r="PYC70" s="469"/>
      <c r="PYD70" s="469"/>
      <c r="PYE70" s="469"/>
      <c r="PYF70" s="469"/>
      <c r="PYG70" s="469"/>
      <c r="PYH70" s="469"/>
      <c r="PYI70" s="469"/>
      <c r="PYJ70" s="469"/>
      <c r="PYK70" s="469"/>
      <c r="PYL70" s="469"/>
      <c r="PYM70" s="469"/>
      <c r="PYN70" s="469"/>
      <c r="PYO70" s="469"/>
      <c r="PYP70" s="469"/>
      <c r="PYQ70" s="469"/>
      <c r="PYR70" s="469"/>
      <c r="PYS70" s="469"/>
      <c r="PYT70" s="469"/>
      <c r="PYU70" s="469"/>
      <c r="PYV70" s="469"/>
      <c r="PYW70" s="469"/>
      <c r="PYX70" s="469"/>
      <c r="PYY70" s="469"/>
      <c r="PYZ70" s="469"/>
      <c r="PZA70" s="469"/>
      <c r="PZB70" s="469"/>
      <c r="PZC70" s="469"/>
      <c r="PZD70" s="469"/>
      <c r="PZE70" s="469"/>
      <c r="PZF70" s="469"/>
      <c r="PZG70" s="469"/>
      <c r="PZH70" s="469"/>
      <c r="PZI70" s="469"/>
      <c r="PZJ70" s="469"/>
      <c r="PZK70" s="469"/>
      <c r="PZL70" s="469"/>
      <c r="PZM70" s="469"/>
      <c r="PZN70" s="469"/>
      <c r="PZO70" s="469"/>
      <c r="PZP70" s="469"/>
      <c r="PZQ70" s="469"/>
      <c r="PZR70" s="469"/>
      <c r="PZS70" s="469"/>
      <c r="PZT70" s="469"/>
      <c r="PZU70" s="469"/>
      <c r="PZV70" s="469"/>
      <c r="PZW70" s="469"/>
      <c r="PZX70" s="469"/>
      <c r="PZY70" s="469"/>
      <c r="PZZ70" s="469"/>
      <c r="QAA70" s="469"/>
      <c r="QAB70" s="469"/>
      <c r="QAC70" s="469"/>
      <c r="QAD70" s="469"/>
      <c r="QAE70" s="469"/>
      <c r="QAF70" s="469"/>
      <c r="QAG70" s="469"/>
      <c r="QAH70" s="469"/>
      <c r="QAI70" s="469"/>
      <c r="QAJ70" s="469"/>
      <c r="QAK70" s="469"/>
      <c r="QAL70" s="469"/>
      <c r="QAM70" s="469"/>
      <c r="QAN70" s="469"/>
      <c r="QAO70" s="469"/>
      <c r="QAP70" s="469"/>
      <c r="QAQ70" s="469"/>
      <c r="QAR70" s="469"/>
      <c r="QAS70" s="469"/>
      <c r="QAT70" s="469"/>
      <c r="QAU70" s="469"/>
      <c r="QAV70" s="469"/>
      <c r="QAW70" s="469"/>
      <c r="QAX70" s="469"/>
      <c r="QAY70" s="469"/>
      <c r="QAZ70" s="469"/>
      <c r="QBA70" s="469"/>
      <c r="QBB70" s="469"/>
      <c r="QBC70" s="469"/>
      <c r="QBD70" s="469"/>
      <c r="QBE70" s="469"/>
      <c r="QBF70" s="469"/>
      <c r="QBG70" s="469"/>
      <c r="QBH70" s="469"/>
      <c r="QBI70" s="469"/>
      <c r="QBJ70" s="469"/>
      <c r="QBK70" s="469"/>
      <c r="QBL70" s="469"/>
      <c r="QBM70" s="469"/>
      <c r="QBN70" s="469"/>
      <c r="QBO70" s="469"/>
      <c r="QBP70" s="469"/>
      <c r="QBQ70" s="469"/>
      <c r="QBR70" s="469"/>
      <c r="QBS70" s="469"/>
      <c r="QBT70" s="469"/>
      <c r="QBU70" s="469"/>
      <c r="QBV70" s="469"/>
      <c r="QBW70" s="469"/>
      <c r="QBX70" s="469"/>
      <c r="QBY70" s="469"/>
      <c r="QBZ70" s="469"/>
      <c r="QCA70" s="469"/>
      <c r="QCB70" s="469"/>
      <c r="QCC70" s="469"/>
      <c r="QCD70" s="469"/>
      <c r="QCE70" s="469"/>
      <c r="QCF70" s="469"/>
      <c r="QCG70" s="469"/>
      <c r="QCH70" s="469"/>
      <c r="QCI70" s="469"/>
      <c r="QCJ70" s="469"/>
      <c r="QCK70" s="469"/>
      <c r="QCL70" s="469"/>
      <c r="QCM70" s="469"/>
      <c r="QCN70" s="469"/>
      <c r="QCO70" s="469"/>
      <c r="QCP70" s="469"/>
      <c r="QCQ70" s="469"/>
      <c r="QCR70" s="469"/>
      <c r="QCS70" s="469"/>
      <c r="QCT70" s="469"/>
      <c r="QCU70" s="469"/>
      <c r="QCV70" s="469"/>
      <c r="QCW70" s="469"/>
      <c r="QCX70" s="469"/>
      <c r="QCY70" s="469"/>
      <c r="QCZ70" s="469"/>
      <c r="QDA70" s="469"/>
      <c r="QDB70" s="469"/>
      <c r="QDC70" s="469"/>
      <c r="QDD70" s="469"/>
      <c r="QDE70" s="469"/>
      <c r="QDF70" s="469"/>
      <c r="QDG70" s="469"/>
      <c r="QDH70" s="469"/>
      <c r="QDI70" s="469"/>
      <c r="QDJ70" s="469"/>
      <c r="QDK70" s="469"/>
      <c r="QDL70" s="469"/>
      <c r="QDM70" s="469"/>
      <c r="QDN70" s="469"/>
      <c r="QDO70" s="469"/>
      <c r="QDP70" s="469"/>
      <c r="QDQ70" s="469"/>
      <c r="QDR70" s="469"/>
      <c r="QDS70" s="469"/>
      <c r="QDT70" s="469"/>
      <c r="QDU70" s="469"/>
      <c r="QDV70" s="469"/>
      <c r="QDW70" s="469"/>
      <c r="QDX70" s="469"/>
      <c r="QDY70" s="469"/>
      <c r="QDZ70" s="469"/>
      <c r="QEA70" s="469"/>
      <c r="QEB70" s="469"/>
      <c r="QEC70" s="469"/>
      <c r="QED70" s="469"/>
      <c r="QEE70" s="469"/>
      <c r="QEF70" s="469"/>
      <c r="QEG70" s="469"/>
      <c r="QEH70" s="469"/>
      <c r="QEI70" s="469"/>
      <c r="QEJ70" s="469"/>
      <c r="QEK70" s="469"/>
      <c r="QEL70" s="469"/>
      <c r="QEM70" s="469"/>
      <c r="QEN70" s="469"/>
      <c r="QEO70" s="469"/>
      <c r="QEP70" s="469"/>
      <c r="QEQ70" s="469"/>
      <c r="QER70" s="469"/>
      <c r="QES70" s="469"/>
      <c r="QET70" s="469"/>
      <c r="QEU70" s="469"/>
      <c r="QEV70" s="469"/>
      <c r="QEW70" s="469"/>
      <c r="QEX70" s="469"/>
      <c r="QEY70" s="469"/>
      <c r="QEZ70" s="469"/>
      <c r="QFA70" s="469"/>
      <c r="QFB70" s="469"/>
      <c r="QFC70" s="469"/>
      <c r="QFD70" s="469"/>
      <c r="QFE70" s="469"/>
      <c r="QFF70" s="469"/>
      <c r="QFG70" s="469"/>
      <c r="QFH70" s="469"/>
      <c r="QFI70" s="469"/>
      <c r="QFJ70" s="469"/>
      <c r="QFK70" s="469"/>
      <c r="QFL70" s="469"/>
      <c r="QFM70" s="469"/>
      <c r="QFN70" s="469"/>
      <c r="QFO70" s="469"/>
      <c r="QFP70" s="469"/>
      <c r="QFQ70" s="469"/>
      <c r="QFR70" s="469"/>
      <c r="QFS70" s="469"/>
      <c r="QFT70" s="469"/>
      <c r="QFU70" s="469"/>
      <c r="QFV70" s="469"/>
      <c r="QFW70" s="469"/>
      <c r="QFX70" s="469"/>
      <c r="QFY70" s="469"/>
      <c r="QFZ70" s="469"/>
      <c r="QGA70" s="469"/>
      <c r="QGB70" s="469"/>
      <c r="QGC70" s="469"/>
      <c r="QGD70" s="469"/>
      <c r="QGE70" s="469"/>
      <c r="QGF70" s="469"/>
      <c r="QGG70" s="469"/>
      <c r="QGH70" s="469"/>
      <c r="QGI70" s="469"/>
      <c r="QGJ70" s="469"/>
      <c r="QGK70" s="469"/>
      <c r="QGL70" s="469"/>
      <c r="QGM70" s="469"/>
      <c r="QGN70" s="469"/>
      <c r="QGO70" s="469"/>
      <c r="QGP70" s="469"/>
      <c r="QGQ70" s="469"/>
      <c r="QGR70" s="469"/>
      <c r="QGS70" s="469"/>
      <c r="QGT70" s="469"/>
      <c r="QGU70" s="469"/>
      <c r="QGV70" s="469"/>
      <c r="QGW70" s="469"/>
      <c r="QGX70" s="469"/>
      <c r="QGY70" s="469"/>
      <c r="QGZ70" s="469"/>
      <c r="QHA70" s="469"/>
      <c r="QHB70" s="469"/>
      <c r="QHC70" s="469"/>
      <c r="QHD70" s="469"/>
      <c r="QHE70" s="469"/>
      <c r="QHF70" s="469"/>
      <c r="QHG70" s="469"/>
      <c r="QHH70" s="469"/>
      <c r="QHI70" s="469"/>
      <c r="QHJ70" s="469"/>
      <c r="QHK70" s="469"/>
      <c r="QHL70" s="469"/>
      <c r="QHM70" s="469"/>
      <c r="QHN70" s="469"/>
      <c r="QHO70" s="469"/>
      <c r="QHP70" s="469"/>
      <c r="QHQ70" s="469"/>
      <c r="QHR70" s="469"/>
      <c r="QHS70" s="469"/>
      <c r="QHT70" s="469"/>
      <c r="QHU70" s="469"/>
      <c r="QHV70" s="469"/>
      <c r="QHW70" s="469"/>
      <c r="QHX70" s="469"/>
      <c r="QHY70" s="469"/>
      <c r="QHZ70" s="469"/>
      <c r="QIA70" s="469"/>
      <c r="QIB70" s="469"/>
      <c r="QIC70" s="469"/>
      <c r="QID70" s="469"/>
      <c r="QIE70" s="469"/>
      <c r="QIF70" s="469"/>
      <c r="QIG70" s="469"/>
      <c r="QIH70" s="469"/>
      <c r="QII70" s="469"/>
      <c r="QIJ70" s="469"/>
      <c r="QIK70" s="469"/>
      <c r="QIL70" s="469"/>
      <c r="QIM70" s="469"/>
      <c r="QIN70" s="469"/>
      <c r="QIO70" s="469"/>
      <c r="QIP70" s="469"/>
      <c r="QIQ70" s="469"/>
      <c r="QIR70" s="469"/>
      <c r="QIS70" s="469"/>
      <c r="QIT70" s="469"/>
      <c r="QIU70" s="469"/>
      <c r="QIV70" s="469"/>
      <c r="QIW70" s="469"/>
      <c r="QIX70" s="469"/>
      <c r="QIY70" s="469"/>
      <c r="QIZ70" s="469"/>
      <c r="QJA70" s="469"/>
      <c r="QJB70" s="469"/>
      <c r="QJC70" s="469"/>
      <c r="QJD70" s="469"/>
      <c r="QJE70" s="469"/>
      <c r="QJF70" s="469"/>
      <c r="QJG70" s="469"/>
      <c r="QJH70" s="469"/>
      <c r="QJI70" s="469"/>
      <c r="QJJ70" s="469"/>
      <c r="QJK70" s="469"/>
      <c r="QJL70" s="469"/>
      <c r="QJM70" s="469"/>
      <c r="QJN70" s="469"/>
      <c r="QJO70" s="469"/>
      <c r="QJP70" s="469"/>
      <c r="QJQ70" s="469"/>
      <c r="QJR70" s="469"/>
      <c r="QJS70" s="469"/>
      <c r="QJT70" s="469"/>
      <c r="QJU70" s="469"/>
      <c r="QJV70" s="469"/>
      <c r="QJW70" s="469"/>
      <c r="QJX70" s="469"/>
      <c r="QJY70" s="469"/>
      <c r="QJZ70" s="469"/>
      <c r="QKA70" s="469"/>
      <c r="QKB70" s="469"/>
      <c r="QKC70" s="469"/>
      <c r="QKD70" s="469"/>
      <c r="QKE70" s="469"/>
      <c r="QKF70" s="469"/>
      <c r="QKG70" s="469"/>
      <c r="QKH70" s="469"/>
      <c r="QKI70" s="469"/>
      <c r="QKJ70" s="469"/>
      <c r="QKK70" s="469"/>
      <c r="QKL70" s="469"/>
      <c r="QKM70" s="469"/>
      <c r="QKN70" s="469"/>
      <c r="QKO70" s="469"/>
      <c r="QKP70" s="469"/>
      <c r="QKQ70" s="469"/>
      <c r="QKR70" s="469"/>
      <c r="QKS70" s="469"/>
      <c r="QKT70" s="469"/>
      <c r="QKU70" s="469"/>
      <c r="QKV70" s="469"/>
      <c r="QKW70" s="469"/>
      <c r="QKX70" s="469"/>
      <c r="QKY70" s="469"/>
      <c r="QKZ70" s="469"/>
      <c r="QLA70" s="469"/>
      <c r="QLB70" s="469"/>
      <c r="QLC70" s="469"/>
      <c r="QLD70" s="469"/>
      <c r="QLE70" s="469"/>
      <c r="QLF70" s="469"/>
      <c r="QLG70" s="469"/>
      <c r="QLH70" s="469"/>
      <c r="QLI70" s="469"/>
      <c r="QLJ70" s="469"/>
      <c r="QLK70" s="469"/>
      <c r="QLL70" s="469"/>
      <c r="QLM70" s="469"/>
      <c r="QLN70" s="469"/>
      <c r="QLO70" s="469"/>
      <c r="QLP70" s="469"/>
      <c r="QLQ70" s="469"/>
      <c r="QLR70" s="469"/>
      <c r="QLS70" s="469"/>
      <c r="QLT70" s="469"/>
      <c r="QLU70" s="469"/>
      <c r="QLV70" s="469"/>
      <c r="QLW70" s="469"/>
      <c r="QLX70" s="469"/>
      <c r="QLY70" s="469"/>
      <c r="QLZ70" s="469"/>
      <c r="QMA70" s="469"/>
      <c r="QMB70" s="469"/>
      <c r="QMC70" s="469"/>
      <c r="QMD70" s="469"/>
      <c r="QME70" s="469"/>
      <c r="QMF70" s="469"/>
      <c r="QMG70" s="469"/>
      <c r="QMH70" s="469"/>
      <c r="QMI70" s="469"/>
      <c r="QMJ70" s="469"/>
      <c r="QMK70" s="469"/>
      <c r="QML70" s="469"/>
      <c r="QMM70" s="469"/>
      <c r="QMN70" s="469"/>
      <c r="QMO70" s="469"/>
      <c r="QMP70" s="469"/>
      <c r="QMQ70" s="469"/>
      <c r="QMR70" s="469"/>
      <c r="QMS70" s="469"/>
      <c r="QMT70" s="469"/>
      <c r="QMU70" s="469"/>
      <c r="QMV70" s="469"/>
      <c r="QMW70" s="469"/>
      <c r="QMX70" s="469"/>
      <c r="QMY70" s="469"/>
      <c r="QMZ70" s="469"/>
      <c r="QNA70" s="469"/>
      <c r="QNB70" s="469"/>
      <c r="QNC70" s="469"/>
      <c r="QND70" s="469"/>
      <c r="QNE70" s="469"/>
      <c r="QNF70" s="469"/>
      <c r="QNG70" s="469"/>
      <c r="QNH70" s="469"/>
      <c r="QNI70" s="469"/>
      <c r="QNJ70" s="469"/>
      <c r="QNK70" s="469"/>
      <c r="QNL70" s="469"/>
      <c r="QNM70" s="469"/>
      <c r="QNN70" s="469"/>
      <c r="QNO70" s="469"/>
      <c r="QNP70" s="469"/>
      <c r="QNQ70" s="469"/>
      <c r="QNR70" s="469"/>
      <c r="QNS70" s="469"/>
      <c r="QNT70" s="469"/>
      <c r="QNU70" s="469"/>
      <c r="QNV70" s="469"/>
      <c r="QNW70" s="469"/>
      <c r="QNX70" s="469"/>
      <c r="QNY70" s="469"/>
      <c r="QNZ70" s="469"/>
      <c r="QOA70" s="469"/>
      <c r="QOB70" s="469"/>
      <c r="QOC70" s="469"/>
      <c r="QOD70" s="469"/>
      <c r="QOE70" s="469"/>
      <c r="QOF70" s="469"/>
      <c r="QOG70" s="469"/>
      <c r="QOH70" s="469"/>
      <c r="QOI70" s="469"/>
      <c r="QOJ70" s="469"/>
      <c r="QOK70" s="469"/>
      <c r="QOL70" s="469"/>
      <c r="QOM70" s="469"/>
      <c r="QON70" s="469"/>
      <c r="QOO70" s="469"/>
      <c r="QOP70" s="469"/>
      <c r="QOQ70" s="469"/>
      <c r="QOR70" s="469"/>
      <c r="QOS70" s="469"/>
      <c r="QOT70" s="469"/>
      <c r="QOU70" s="469"/>
      <c r="QOV70" s="469"/>
      <c r="QOW70" s="469"/>
      <c r="QOX70" s="469"/>
      <c r="QOY70" s="469"/>
      <c r="QOZ70" s="469"/>
      <c r="QPA70" s="469"/>
      <c r="QPB70" s="469"/>
      <c r="QPC70" s="469"/>
      <c r="QPD70" s="469"/>
      <c r="QPE70" s="469"/>
      <c r="QPF70" s="469"/>
      <c r="QPG70" s="469"/>
      <c r="QPH70" s="469"/>
      <c r="QPI70" s="469"/>
      <c r="QPJ70" s="469"/>
      <c r="QPK70" s="469"/>
      <c r="QPL70" s="469"/>
      <c r="QPM70" s="469"/>
      <c r="QPN70" s="469"/>
      <c r="QPO70" s="469"/>
      <c r="QPP70" s="469"/>
      <c r="QPQ70" s="469"/>
      <c r="QPR70" s="469"/>
      <c r="QPS70" s="469"/>
      <c r="QPT70" s="469"/>
      <c r="QPU70" s="469"/>
      <c r="QPV70" s="469"/>
      <c r="QPW70" s="469"/>
      <c r="QPX70" s="469"/>
      <c r="QPY70" s="469"/>
      <c r="QPZ70" s="469"/>
      <c r="QQA70" s="469"/>
      <c r="QQB70" s="469"/>
      <c r="QQC70" s="469"/>
      <c r="QQD70" s="469"/>
      <c r="QQE70" s="469"/>
      <c r="QQF70" s="469"/>
      <c r="QQG70" s="469"/>
      <c r="QQH70" s="469"/>
      <c r="QQI70" s="469"/>
      <c r="QQJ70" s="469"/>
      <c r="QQK70" s="469"/>
      <c r="QQL70" s="469"/>
      <c r="QQM70" s="469"/>
      <c r="QQN70" s="469"/>
      <c r="QQO70" s="469"/>
      <c r="QQP70" s="469"/>
      <c r="QQQ70" s="469"/>
      <c r="QQR70" s="469"/>
      <c r="QQS70" s="469"/>
      <c r="QQT70" s="469"/>
      <c r="QQU70" s="469"/>
      <c r="QQV70" s="469"/>
      <c r="QQW70" s="469"/>
      <c r="QQX70" s="469"/>
      <c r="QQY70" s="469"/>
      <c r="QQZ70" s="469"/>
      <c r="QRA70" s="469"/>
      <c r="QRB70" s="469"/>
      <c r="QRC70" s="469"/>
      <c r="QRD70" s="469"/>
      <c r="QRE70" s="469"/>
      <c r="QRF70" s="469"/>
      <c r="QRG70" s="469"/>
      <c r="QRH70" s="469"/>
      <c r="QRI70" s="469"/>
      <c r="QRJ70" s="469"/>
      <c r="QRK70" s="469"/>
      <c r="QRL70" s="469"/>
      <c r="QRM70" s="469"/>
      <c r="QRN70" s="469"/>
      <c r="QRO70" s="469"/>
      <c r="QRP70" s="469"/>
      <c r="QRQ70" s="469"/>
      <c r="QRR70" s="469"/>
      <c r="QRS70" s="469"/>
      <c r="QRT70" s="469"/>
      <c r="QRU70" s="469"/>
      <c r="QRV70" s="469"/>
      <c r="QRW70" s="469"/>
      <c r="QRX70" s="469"/>
      <c r="QRY70" s="469"/>
      <c r="QRZ70" s="469"/>
      <c r="QSA70" s="469"/>
      <c r="QSB70" s="469"/>
      <c r="QSC70" s="469"/>
      <c r="QSD70" s="469"/>
      <c r="QSE70" s="469"/>
      <c r="QSF70" s="469"/>
      <c r="QSG70" s="469"/>
      <c r="QSH70" s="469"/>
      <c r="QSI70" s="469"/>
      <c r="QSJ70" s="469"/>
      <c r="QSK70" s="469"/>
      <c r="QSL70" s="469"/>
      <c r="QSM70" s="469"/>
      <c r="QSN70" s="469"/>
      <c r="QSO70" s="469"/>
      <c r="QSP70" s="469"/>
      <c r="QSQ70" s="469"/>
      <c r="QSR70" s="469"/>
      <c r="QSS70" s="469"/>
      <c r="QST70" s="469"/>
      <c r="QSU70" s="469"/>
      <c r="QSV70" s="469"/>
      <c r="QSW70" s="469"/>
      <c r="QSX70" s="469"/>
      <c r="QSY70" s="469"/>
      <c r="QSZ70" s="469"/>
      <c r="QTA70" s="469"/>
      <c r="QTB70" s="469"/>
      <c r="QTC70" s="469"/>
      <c r="QTD70" s="469"/>
      <c r="QTE70" s="469"/>
      <c r="QTF70" s="469"/>
      <c r="QTG70" s="469"/>
      <c r="QTH70" s="469"/>
      <c r="QTI70" s="469"/>
      <c r="QTJ70" s="469"/>
      <c r="QTK70" s="469"/>
      <c r="QTL70" s="469"/>
      <c r="QTM70" s="469"/>
      <c r="QTN70" s="469"/>
      <c r="QTO70" s="469"/>
      <c r="QTP70" s="469"/>
      <c r="QTQ70" s="469"/>
      <c r="QTR70" s="469"/>
      <c r="QTS70" s="469"/>
      <c r="QTT70" s="469"/>
      <c r="QTU70" s="469"/>
      <c r="QTV70" s="469"/>
      <c r="QTW70" s="469"/>
      <c r="QTX70" s="469"/>
      <c r="QTY70" s="469"/>
      <c r="QTZ70" s="469"/>
      <c r="QUA70" s="469"/>
      <c r="QUB70" s="469"/>
      <c r="QUC70" s="469"/>
      <c r="QUD70" s="469"/>
      <c r="QUE70" s="469"/>
      <c r="QUF70" s="469"/>
      <c r="QUG70" s="469"/>
      <c r="QUH70" s="469"/>
      <c r="QUI70" s="469"/>
      <c r="QUJ70" s="469"/>
      <c r="QUK70" s="469"/>
      <c r="QUL70" s="469"/>
      <c r="QUM70" s="469"/>
      <c r="QUN70" s="469"/>
      <c r="QUO70" s="469"/>
      <c r="QUP70" s="469"/>
      <c r="QUQ70" s="469"/>
      <c r="QUR70" s="469"/>
      <c r="QUS70" s="469"/>
      <c r="QUT70" s="469"/>
      <c r="QUU70" s="469"/>
      <c r="QUV70" s="469"/>
      <c r="QUW70" s="469"/>
      <c r="QUX70" s="469"/>
      <c r="QUY70" s="469"/>
      <c r="QUZ70" s="469"/>
      <c r="QVA70" s="469"/>
      <c r="QVB70" s="469"/>
      <c r="QVC70" s="469"/>
      <c r="QVD70" s="469"/>
      <c r="QVE70" s="469"/>
      <c r="QVF70" s="469"/>
      <c r="QVG70" s="469"/>
      <c r="QVH70" s="469"/>
      <c r="QVI70" s="469"/>
      <c r="QVJ70" s="469"/>
      <c r="QVK70" s="469"/>
      <c r="QVL70" s="469"/>
      <c r="QVM70" s="469"/>
      <c r="QVN70" s="469"/>
      <c r="QVO70" s="469"/>
      <c r="QVP70" s="469"/>
      <c r="QVQ70" s="469"/>
      <c r="QVR70" s="469"/>
      <c r="QVS70" s="469"/>
      <c r="QVT70" s="469"/>
      <c r="QVU70" s="469"/>
      <c r="QVV70" s="469"/>
      <c r="QVW70" s="469"/>
      <c r="QVX70" s="469"/>
      <c r="QVY70" s="469"/>
      <c r="QVZ70" s="469"/>
      <c r="QWA70" s="469"/>
      <c r="QWB70" s="469"/>
      <c r="QWC70" s="469"/>
      <c r="QWD70" s="469"/>
      <c r="QWE70" s="469"/>
      <c r="QWF70" s="469"/>
      <c r="QWG70" s="469"/>
      <c r="QWH70" s="469"/>
      <c r="QWI70" s="469"/>
      <c r="QWJ70" s="469"/>
      <c r="QWK70" s="469"/>
      <c r="QWL70" s="469"/>
      <c r="QWM70" s="469"/>
      <c r="QWN70" s="469"/>
      <c r="QWO70" s="469"/>
      <c r="QWP70" s="469"/>
      <c r="QWQ70" s="469"/>
      <c r="QWR70" s="469"/>
      <c r="QWS70" s="469"/>
      <c r="QWT70" s="469"/>
      <c r="QWU70" s="469"/>
      <c r="QWV70" s="469"/>
      <c r="QWW70" s="469"/>
      <c r="QWX70" s="469"/>
      <c r="QWY70" s="469"/>
      <c r="QWZ70" s="469"/>
      <c r="QXA70" s="469"/>
      <c r="QXB70" s="469"/>
      <c r="QXC70" s="469"/>
      <c r="QXD70" s="469"/>
      <c r="QXE70" s="469"/>
      <c r="QXF70" s="469"/>
      <c r="QXG70" s="469"/>
      <c r="QXH70" s="469"/>
      <c r="QXI70" s="469"/>
      <c r="QXJ70" s="469"/>
      <c r="QXK70" s="469"/>
      <c r="QXL70" s="469"/>
      <c r="QXM70" s="469"/>
      <c r="QXN70" s="469"/>
      <c r="QXO70" s="469"/>
      <c r="QXP70" s="469"/>
      <c r="QXQ70" s="469"/>
      <c r="QXR70" s="469"/>
      <c r="QXS70" s="469"/>
      <c r="QXT70" s="469"/>
      <c r="QXU70" s="469"/>
      <c r="QXV70" s="469"/>
      <c r="QXW70" s="469"/>
      <c r="QXX70" s="469"/>
      <c r="QXY70" s="469"/>
      <c r="QXZ70" s="469"/>
      <c r="QYA70" s="469"/>
      <c r="QYB70" s="469"/>
      <c r="QYC70" s="469"/>
      <c r="QYD70" s="469"/>
      <c r="QYE70" s="469"/>
      <c r="QYF70" s="469"/>
      <c r="QYG70" s="469"/>
      <c r="QYH70" s="469"/>
      <c r="QYI70" s="469"/>
      <c r="QYJ70" s="469"/>
      <c r="QYK70" s="469"/>
      <c r="QYL70" s="469"/>
      <c r="QYM70" s="469"/>
      <c r="QYN70" s="469"/>
      <c r="QYO70" s="469"/>
      <c r="QYP70" s="469"/>
      <c r="QYQ70" s="469"/>
      <c r="QYR70" s="469"/>
      <c r="QYS70" s="469"/>
      <c r="QYT70" s="469"/>
      <c r="QYU70" s="469"/>
      <c r="QYV70" s="469"/>
      <c r="QYW70" s="469"/>
      <c r="QYX70" s="469"/>
      <c r="QYY70" s="469"/>
      <c r="QYZ70" s="469"/>
      <c r="QZA70" s="469"/>
      <c r="QZB70" s="469"/>
      <c r="QZC70" s="469"/>
      <c r="QZD70" s="469"/>
      <c r="QZE70" s="469"/>
      <c r="QZF70" s="469"/>
      <c r="QZG70" s="469"/>
      <c r="QZH70" s="469"/>
      <c r="QZI70" s="469"/>
      <c r="QZJ70" s="469"/>
      <c r="QZK70" s="469"/>
      <c r="QZL70" s="469"/>
      <c r="QZM70" s="469"/>
      <c r="QZN70" s="469"/>
      <c r="QZO70" s="469"/>
      <c r="QZP70" s="469"/>
      <c r="QZQ70" s="469"/>
      <c r="QZR70" s="469"/>
      <c r="QZS70" s="469"/>
      <c r="QZT70" s="469"/>
      <c r="QZU70" s="469"/>
      <c r="QZV70" s="469"/>
      <c r="QZW70" s="469"/>
      <c r="QZX70" s="469"/>
      <c r="QZY70" s="469"/>
      <c r="QZZ70" s="469"/>
      <c r="RAA70" s="469"/>
      <c r="RAB70" s="469"/>
      <c r="RAC70" s="469"/>
      <c r="RAD70" s="469"/>
      <c r="RAE70" s="469"/>
      <c r="RAF70" s="469"/>
      <c r="RAG70" s="469"/>
      <c r="RAH70" s="469"/>
      <c r="RAI70" s="469"/>
      <c r="RAJ70" s="469"/>
      <c r="RAK70" s="469"/>
      <c r="RAL70" s="469"/>
      <c r="RAM70" s="469"/>
      <c r="RAN70" s="469"/>
      <c r="RAO70" s="469"/>
      <c r="RAP70" s="469"/>
      <c r="RAQ70" s="469"/>
      <c r="RAR70" s="469"/>
      <c r="RAS70" s="469"/>
      <c r="RAT70" s="469"/>
      <c r="RAU70" s="469"/>
      <c r="RAV70" s="469"/>
      <c r="RAW70" s="469"/>
      <c r="RAX70" s="469"/>
      <c r="RAY70" s="469"/>
      <c r="RAZ70" s="469"/>
      <c r="RBA70" s="469"/>
      <c r="RBB70" s="469"/>
      <c r="RBC70" s="469"/>
      <c r="RBD70" s="469"/>
      <c r="RBE70" s="469"/>
      <c r="RBF70" s="469"/>
      <c r="RBG70" s="469"/>
      <c r="RBH70" s="469"/>
      <c r="RBI70" s="469"/>
      <c r="RBJ70" s="469"/>
      <c r="RBK70" s="469"/>
      <c r="RBL70" s="469"/>
      <c r="RBM70" s="469"/>
      <c r="RBN70" s="469"/>
      <c r="RBO70" s="469"/>
      <c r="RBP70" s="469"/>
      <c r="RBQ70" s="469"/>
      <c r="RBR70" s="469"/>
      <c r="RBS70" s="469"/>
      <c r="RBT70" s="469"/>
      <c r="RBU70" s="469"/>
      <c r="RBV70" s="469"/>
      <c r="RBW70" s="469"/>
      <c r="RBX70" s="469"/>
      <c r="RBY70" s="469"/>
      <c r="RBZ70" s="469"/>
      <c r="RCA70" s="469"/>
      <c r="RCB70" s="469"/>
      <c r="RCC70" s="469"/>
      <c r="RCD70" s="469"/>
      <c r="RCE70" s="469"/>
      <c r="RCF70" s="469"/>
      <c r="RCG70" s="469"/>
      <c r="RCH70" s="469"/>
      <c r="RCI70" s="469"/>
      <c r="RCJ70" s="469"/>
      <c r="RCK70" s="469"/>
      <c r="RCL70" s="469"/>
      <c r="RCM70" s="469"/>
      <c r="RCN70" s="469"/>
      <c r="RCO70" s="469"/>
      <c r="RCP70" s="469"/>
      <c r="RCQ70" s="469"/>
      <c r="RCR70" s="469"/>
      <c r="RCS70" s="469"/>
      <c r="RCT70" s="469"/>
      <c r="RCU70" s="469"/>
      <c r="RCV70" s="469"/>
      <c r="RCW70" s="469"/>
      <c r="RCX70" s="469"/>
      <c r="RCY70" s="469"/>
      <c r="RCZ70" s="469"/>
      <c r="RDA70" s="469"/>
      <c r="RDB70" s="469"/>
      <c r="RDC70" s="469"/>
      <c r="RDD70" s="469"/>
      <c r="RDE70" s="469"/>
      <c r="RDF70" s="469"/>
      <c r="RDG70" s="469"/>
      <c r="RDH70" s="469"/>
      <c r="RDI70" s="469"/>
      <c r="RDJ70" s="469"/>
      <c r="RDK70" s="469"/>
      <c r="RDL70" s="469"/>
      <c r="RDM70" s="469"/>
      <c r="RDN70" s="469"/>
      <c r="RDO70" s="469"/>
      <c r="RDP70" s="469"/>
      <c r="RDQ70" s="469"/>
      <c r="RDR70" s="469"/>
      <c r="RDS70" s="469"/>
      <c r="RDT70" s="469"/>
      <c r="RDU70" s="469"/>
      <c r="RDV70" s="469"/>
      <c r="RDW70" s="469"/>
      <c r="RDX70" s="469"/>
      <c r="RDY70" s="469"/>
      <c r="RDZ70" s="469"/>
      <c r="REA70" s="469"/>
      <c r="REB70" s="469"/>
      <c r="REC70" s="469"/>
      <c r="RED70" s="469"/>
      <c r="REE70" s="469"/>
      <c r="REF70" s="469"/>
      <c r="REG70" s="469"/>
      <c r="REH70" s="469"/>
      <c r="REI70" s="469"/>
      <c r="REJ70" s="469"/>
      <c r="REK70" s="469"/>
      <c r="REL70" s="469"/>
      <c r="REM70" s="469"/>
      <c r="REN70" s="469"/>
      <c r="REO70" s="469"/>
      <c r="REP70" s="469"/>
      <c r="REQ70" s="469"/>
      <c r="RER70" s="469"/>
      <c r="RES70" s="469"/>
      <c r="RET70" s="469"/>
      <c r="REU70" s="469"/>
      <c r="REV70" s="469"/>
      <c r="REW70" s="469"/>
      <c r="REX70" s="469"/>
      <c r="REY70" s="469"/>
      <c r="REZ70" s="469"/>
      <c r="RFA70" s="469"/>
      <c r="RFB70" s="469"/>
      <c r="RFC70" s="469"/>
      <c r="RFD70" s="469"/>
      <c r="RFE70" s="469"/>
      <c r="RFF70" s="469"/>
      <c r="RFG70" s="469"/>
      <c r="RFH70" s="469"/>
      <c r="RFI70" s="469"/>
      <c r="RFJ70" s="469"/>
      <c r="RFK70" s="469"/>
      <c r="RFL70" s="469"/>
      <c r="RFM70" s="469"/>
      <c r="RFN70" s="469"/>
      <c r="RFO70" s="469"/>
      <c r="RFP70" s="469"/>
      <c r="RFQ70" s="469"/>
      <c r="RFR70" s="469"/>
      <c r="RFS70" s="469"/>
      <c r="RFT70" s="469"/>
      <c r="RFU70" s="469"/>
      <c r="RFV70" s="469"/>
      <c r="RFW70" s="469"/>
      <c r="RFX70" s="469"/>
      <c r="RFY70" s="469"/>
      <c r="RFZ70" s="469"/>
      <c r="RGA70" s="469"/>
      <c r="RGB70" s="469"/>
      <c r="RGC70" s="469"/>
      <c r="RGD70" s="469"/>
      <c r="RGE70" s="469"/>
      <c r="RGF70" s="469"/>
      <c r="RGG70" s="469"/>
      <c r="RGH70" s="469"/>
      <c r="RGI70" s="469"/>
      <c r="RGJ70" s="469"/>
      <c r="RGK70" s="469"/>
      <c r="RGL70" s="469"/>
      <c r="RGM70" s="469"/>
      <c r="RGN70" s="469"/>
      <c r="RGO70" s="469"/>
      <c r="RGP70" s="469"/>
      <c r="RGQ70" s="469"/>
      <c r="RGR70" s="469"/>
      <c r="RGS70" s="469"/>
      <c r="RGT70" s="469"/>
      <c r="RGU70" s="469"/>
      <c r="RGV70" s="469"/>
      <c r="RGW70" s="469"/>
      <c r="RGX70" s="469"/>
      <c r="RGY70" s="469"/>
      <c r="RGZ70" s="469"/>
      <c r="RHA70" s="469"/>
      <c r="RHB70" s="469"/>
      <c r="RHC70" s="469"/>
      <c r="RHD70" s="469"/>
      <c r="RHE70" s="469"/>
      <c r="RHF70" s="469"/>
      <c r="RHG70" s="469"/>
      <c r="RHH70" s="469"/>
      <c r="RHI70" s="469"/>
      <c r="RHJ70" s="469"/>
      <c r="RHK70" s="469"/>
      <c r="RHL70" s="469"/>
      <c r="RHM70" s="469"/>
      <c r="RHN70" s="469"/>
      <c r="RHO70" s="469"/>
      <c r="RHP70" s="469"/>
      <c r="RHQ70" s="469"/>
      <c r="RHR70" s="469"/>
      <c r="RHS70" s="469"/>
      <c r="RHT70" s="469"/>
      <c r="RHU70" s="469"/>
      <c r="RHV70" s="469"/>
      <c r="RHW70" s="469"/>
      <c r="RHX70" s="469"/>
      <c r="RHY70" s="469"/>
      <c r="RHZ70" s="469"/>
      <c r="RIA70" s="469"/>
      <c r="RIB70" s="469"/>
      <c r="RIC70" s="469"/>
      <c r="RID70" s="469"/>
      <c r="RIE70" s="469"/>
      <c r="RIF70" s="469"/>
      <c r="RIG70" s="469"/>
      <c r="RIH70" s="469"/>
      <c r="RII70" s="469"/>
      <c r="RIJ70" s="469"/>
      <c r="RIK70" s="469"/>
      <c r="RIL70" s="469"/>
      <c r="RIM70" s="469"/>
      <c r="RIN70" s="469"/>
      <c r="RIO70" s="469"/>
      <c r="RIP70" s="469"/>
      <c r="RIQ70" s="469"/>
      <c r="RIR70" s="469"/>
      <c r="RIS70" s="469"/>
      <c r="RIT70" s="469"/>
      <c r="RIU70" s="469"/>
      <c r="RIV70" s="469"/>
      <c r="RIW70" s="469"/>
      <c r="RIX70" s="469"/>
      <c r="RIY70" s="469"/>
      <c r="RIZ70" s="469"/>
      <c r="RJA70" s="469"/>
      <c r="RJB70" s="469"/>
      <c r="RJC70" s="469"/>
      <c r="RJD70" s="469"/>
      <c r="RJE70" s="469"/>
      <c r="RJF70" s="469"/>
      <c r="RJG70" s="469"/>
      <c r="RJH70" s="469"/>
      <c r="RJI70" s="469"/>
      <c r="RJJ70" s="469"/>
      <c r="RJK70" s="469"/>
      <c r="RJL70" s="469"/>
      <c r="RJM70" s="469"/>
      <c r="RJN70" s="469"/>
      <c r="RJO70" s="469"/>
      <c r="RJP70" s="469"/>
      <c r="RJQ70" s="469"/>
      <c r="RJR70" s="469"/>
      <c r="RJS70" s="469"/>
      <c r="RJT70" s="469"/>
      <c r="RJU70" s="469"/>
      <c r="RJV70" s="469"/>
      <c r="RJW70" s="469"/>
      <c r="RJX70" s="469"/>
      <c r="RJY70" s="469"/>
      <c r="RJZ70" s="469"/>
      <c r="RKA70" s="469"/>
      <c r="RKB70" s="469"/>
      <c r="RKC70" s="469"/>
      <c r="RKD70" s="469"/>
      <c r="RKE70" s="469"/>
      <c r="RKF70" s="469"/>
      <c r="RKG70" s="469"/>
      <c r="RKH70" s="469"/>
      <c r="RKI70" s="469"/>
      <c r="RKJ70" s="469"/>
      <c r="RKK70" s="469"/>
      <c r="RKL70" s="469"/>
      <c r="RKM70" s="469"/>
      <c r="RKN70" s="469"/>
      <c r="RKO70" s="469"/>
      <c r="RKP70" s="469"/>
      <c r="RKQ70" s="469"/>
      <c r="RKR70" s="469"/>
      <c r="RKS70" s="469"/>
      <c r="RKT70" s="469"/>
      <c r="RKU70" s="469"/>
      <c r="RKV70" s="469"/>
      <c r="RKW70" s="469"/>
      <c r="RKX70" s="469"/>
      <c r="RKY70" s="469"/>
      <c r="RKZ70" s="469"/>
      <c r="RLA70" s="469"/>
      <c r="RLB70" s="469"/>
      <c r="RLC70" s="469"/>
      <c r="RLD70" s="469"/>
      <c r="RLE70" s="469"/>
      <c r="RLF70" s="469"/>
      <c r="RLG70" s="469"/>
      <c r="RLH70" s="469"/>
      <c r="RLI70" s="469"/>
      <c r="RLJ70" s="469"/>
      <c r="RLK70" s="469"/>
      <c r="RLL70" s="469"/>
      <c r="RLM70" s="469"/>
      <c r="RLN70" s="469"/>
      <c r="RLO70" s="469"/>
      <c r="RLP70" s="469"/>
      <c r="RLQ70" s="469"/>
      <c r="RLR70" s="469"/>
      <c r="RLS70" s="469"/>
      <c r="RLT70" s="469"/>
      <c r="RLU70" s="469"/>
      <c r="RLV70" s="469"/>
      <c r="RLW70" s="469"/>
      <c r="RLX70" s="469"/>
      <c r="RLY70" s="469"/>
      <c r="RLZ70" s="469"/>
      <c r="RMA70" s="469"/>
      <c r="RMB70" s="469"/>
      <c r="RMC70" s="469"/>
      <c r="RMD70" s="469"/>
      <c r="RME70" s="469"/>
      <c r="RMF70" s="469"/>
      <c r="RMG70" s="469"/>
      <c r="RMH70" s="469"/>
      <c r="RMI70" s="469"/>
      <c r="RMJ70" s="469"/>
      <c r="RMK70" s="469"/>
      <c r="RML70" s="469"/>
      <c r="RMM70" s="469"/>
      <c r="RMN70" s="469"/>
      <c r="RMO70" s="469"/>
      <c r="RMP70" s="469"/>
      <c r="RMQ70" s="469"/>
      <c r="RMR70" s="469"/>
      <c r="RMS70" s="469"/>
      <c r="RMT70" s="469"/>
      <c r="RMU70" s="469"/>
      <c r="RMV70" s="469"/>
      <c r="RMW70" s="469"/>
      <c r="RMX70" s="469"/>
      <c r="RMY70" s="469"/>
      <c r="RMZ70" s="469"/>
      <c r="RNA70" s="469"/>
      <c r="RNB70" s="469"/>
      <c r="RNC70" s="469"/>
      <c r="RND70" s="469"/>
      <c r="RNE70" s="469"/>
      <c r="RNF70" s="469"/>
      <c r="RNG70" s="469"/>
      <c r="RNH70" s="469"/>
      <c r="RNI70" s="469"/>
      <c r="RNJ70" s="469"/>
      <c r="RNK70" s="469"/>
      <c r="RNL70" s="469"/>
      <c r="RNM70" s="469"/>
      <c r="RNN70" s="469"/>
      <c r="RNO70" s="469"/>
      <c r="RNP70" s="469"/>
      <c r="RNQ70" s="469"/>
      <c r="RNR70" s="469"/>
      <c r="RNS70" s="469"/>
      <c r="RNT70" s="469"/>
      <c r="RNU70" s="469"/>
      <c r="RNV70" s="469"/>
      <c r="RNW70" s="469"/>
      <c r="RNX70" s="469"/>
      <c r="RNY70" s="469"/>
      <c r="RNZ70" s="469"/>
      <c r="ROA70" s="469"/>
      <c r="ROB70" s="469"/>
      <c r="ROC70" s="469"/>
      <c r="ROD70" s="469"/>
      <c r="ROE70" s="469"/>
      <c r="ROF70" s="469"/>
      <c r="ROG70" s="469"/>
      <c r="ROH70" s="469"/>
      <c r="ROI70" s="469"/>
      <c r="ROJ70" s="469"/>
      <c r="ROK70" s="469"/>
      <c r="ROL70" s="469"/>
      <c r="ROM70" s="469"/>
      <c r="RON70" s="469"/>
      <c r="ROO70" s="469"/>
      <c r="ROP70" s="469"/>
      <c r="ROQ70" s="469"/>
      <c r="ROR70" s="469"/>
      <c r="ROS70" s="469"/>
      <c r="ROT70" s="469"/>
      <c r="ROU70" s="469"/>
      <c r="ROV70" s="469"/>
      <c r="ROW70" s="469"/>
      <c r="ROX70" s="469"/>
      <c r="ROY70" s="469"/>
      <c r="ROZ70" s="469"/>
      <c r="RPA70" s="469"/>
      <c r="RPB70" s="469"/>
      <c r="RPC70" s="469"/>
      <c r="RPD70" s="469"/>
      <c r="RPE70" s="469"/>
      <c r="RPF70" s="469"/>
      <c r="RPG70" s="469"/>
      <c r="RPH70" s="469"/>
      <c r="RPI70" s="469"/>
      <c r="RPJ70" s="469"/>
      <c r="RPK70" s="469"/>
      <c r="RPL70" s="469"/>
      <c r="RPM70" s="469"/>
      <c r="RPN70" s="469"/>
      <c r="RPO70" s="469"/>
      <c r="RPP70" s="469"/>
      <c r="RPQ70" s="469"/>
      <c r="RPR70" s="469"/>
      <c r="RPS70" s="469"/>
      <c r="RPT70" s="469"/>
      <c r="RPU70" s="469"/>
      <c r="RPV70" s="469"/>
      <c r="RPW70" s="469"/>
      <c r="RPX70" s="469"/>
      <c r="RPY70" s="469"/>
      <c r="RPZ70" s="469"/>
      <c r="RQA70" s="469"/>
      <c r="RQB70" s="469"/>
      <c r="RQC70" s="469"/>
      <c r="RQD70" s="469"/>
      <c r="RQE70" s="469"/>
      <c r="RQF70" s="469"/>
      <c r="RQG70" s="469"/>
      <c r="RQH70" s="469"/>
      <c r="RQI70" s="469"/>
      <c r="RQJ70" s="469"/>
      <c r="RQK70" s="469"/>
      <c r="RQL70" s="469"/>
      <c r="RQM70" s="469"/>
      <c r="RQN70" s="469"/>
      <c r="RQO70" s="469"/>
      <c r="RQP70" s="469"/>
      <c r="RQQ70" s="469"/>
      <c r="RQR70" s="469"/>
      <c r="RQS70" s="469"/>
      <c r="RQT70" s="469"/>
      <c r="RQU70" s="469"/>
      <c r="RQV70" s="469"/>
      <c r="RQW70" s="469"/>
      <c r="RQX70" s="469"/>
      <c r="RQY70" s="469"/>
      <c r="RQZ70" s="469"/>
      <c r="RRA70" s="469"/>
      <c r="RRB70" s="469"/>
      <c r="RRC70" s="469"/>
      <c r="RRD70" s="469"/>
      <c r="RRE70" s="469"/>
      <c r="RRF70" s="469"/>
      <c r="RRG70" s="469"/>
      <c r="RRH70" s="469"/>
      <c r="RRI70" s="469"/>
      <c r="RRJ70" s="469"/>
      <c r="RRK70" s="469"/>
      <c r="RRL70" s="469"/>
      <c r="RRM70" s="469"/>
      <c r="RRN70" s="469"/>
      <c r="RRO70" s="469"/>
      <c r="RRP70" s="469"/>
      <c r="RRQ70" s="469"/>
      <c r="RRR70" s="469"/>
      <c r="RRS70" s="469"/>
      <c r="RRT70" s="469"/>
      <c r="RRU70" s="469"/>
      <c r="RRV70" s="469"/>
      <c r="RRW70" s="469"/>
      <c r="RRX70" s="469"/>
      <c r="RRY70" s="469"/>
      <c r="RRZ70" s="469"/>
      <c r="RSA70" s="469"/>
      <c r="RSB70" s="469"/>
      <c r="RSC70" s="469"/>
      <c r="RSD70" s="469"/>
      <c r="RSE70" s="469"/>
      <c r="RSF70" s="469"/>
      <c r="RSG70" s="469"/>
      <c r="RSH70" s="469"/>
      <c r="RSI70" s="469"/>
      <c r="RSJ70" s="469"/>
      <c r="RSK70" s="469"/>
      <c r="RSL70" s="469"/>
      <c r="RSM70" s="469"/>
      <c r="RSN70" s="469"/>
      <c r="RSO70" s="469"/>
      <c r="RSP70" s="469"/>
      <c r="RSQ70" s="469"/>
      <c r="RSR70" s="469"/>
      <c r="RSS70" s="469"/>
      <c r="RST70" s="469"/>
      <c r="RSU70" s="469"/>
      <c r="RSV70" s="469"/>
      <c r="RSW70" s="469"/>
      <c r="RSX70" s="469"/>
      <c r="RSY70" s="469"/>
      <c r="RSZ70" s="469"/>
      <c r="RTA70" s="469"/>
      <c r="RTB70" s="469"/>
      <c r="RTC70" s="469"/>
      <c r="RTD70" s="469"/>
      <c r="RTE70" s="469"/>
      <c r="RTF70" s="469"/>
      <c r="RTG70" s="469"/>
      <c r="RTH70" s="469"/>
      <c r="RTI70" s="469"/>
      <c r="RTJ70" s="469"/>
      <c r="RTK70" s="469"/>
      <c r="RTL70" s="469"/>
      <c r="RTM70" s="469"/>
      <c r="RTN70" s="469"/>
      <c r="RTO70" s="469"/>
      <c r="RTP70" s="469"/>
      <c r="RTQ70" s="469"/>
      <c r="RTR70" s="469"/>
      <c r="RTS70" s="469"/>
      <c r="RTT70" s="469"/>
      <c r="RTU70" s="469"/>
      <c r="RTV70" s="469"/>
      <c r="RTW70" s="469"/>
      <c r="RTX70" s="469"/>
      <c r="RTY70" s="469"/>
      <c r="RTZ70" s="469"/>
      <c r="RUA70" s="469"/>
      <c r="RUB70" s="469"/>
      <c r="RUC70" s="469"/>
      <c r="RUD70" s="469"/>
      <c r="RUE70" s="469"/>
      <c r="RUF70" s="469"/>
      <c r="RUG70" s="469"/>
      <c r="RUH70" s="469"/>
      <c r="RUI70" s="469"/>
      <c r="RUJ70" s="469"/>
      <c r="RUK70" s="469"/>
      <c r="RUL70" s="469"/>
      <c r="RUM70" s="469"/>
      <c r="RUN70" s="469"/>
      <c r="RUO70" s="469"/>
      <c r="RUP70" s="469"/>
      <c r="RUQ70" s="469"/>
      <c r="RUR70" s="469"/>
      <c r="RUS70" s="469"/>
      <c r="RUT70" s="469"/>
      <c r="RUU70" s="469"/>
      <c r="RUV70" s="469"/>
      <c r="RUW70" s="469"/>
      <c r="RUX70" s="469"/>
      <c r="RUY70" s="469"/>
      <c r="RUZ70" s="469"/>
      <c r="RVA70" s="469"/>
      <c r="RVB70" s="469"/>
      <c r="RVC70" s="469"/>
      <c r="RVD70" s="469"/>
      <c r="RVE70" s="469"/>
      <c r="RVF70" s="469"/>
      <c r="RVG70" s="469"/>
      <c r="RVH70" s="469"/>
      <c r="RVI70" s="469"/>
      <c r="RVJ70" s="469"/>
      <c r="RVK70" s="469"/>
      <c r="RVL70" s="469"/>
      <c r="RVM70" s="469"/>
      <c r="RVN70" s="469"/>
      <c r="RVO70" s="469"/>
      <c r="RVP70" s="469"/>
      <c r="RVQ70" s="469"/>
      <c r="RVR70" s="469"/>
      <c r="RVS70" s="469"/>
      <c r="RVT70" s="469"/>
      <c r="RVU70" s="469"/>
      <c r="RVV70" s="469"/>
      <c r="RVW70" s="469"/>
      <c r="RVX70" s="469"/>
      <c r="RVY70" s="469"/>
      <c r="RVZ70" s="469"/>
      <c r="RWA70" s="469"/>
      <c r="RWB70" s="469"/>
      <c r="RWC70" s="469"/>
      <c r="RWD70" s="469"/>
      <c r="RWE70" s="469"/>
      <c r="RWF70" s="469"/>
      <c r="RWG70" s="469"/>
      <c r="RWH70" s="469"/>
      <c r="RWI70" s="469"/>
      <c r="RWJ70" s="469"/>
      <c r="RWK70" s="469"/>
      <c r="RWL70" s="469"/>
      <c r="RWM70" s="469"/>
      <c r="RWN70" s="469"/>
      <c r="RWO70" s="469"/>
      <c r="RWP70" s="469"/>
      <c r="RWQ70" s="469"/>
      <c r="RWR70" s="469"/>
      <c r="RWS70" s="469"/>
      <c r="RWT70" s="469"/>
      <c r="RWU70" s="469"/>
      <c r="RWV70" s="469"/>
      <c r="RWW70" s="469"/>
      <c r="RWX70" s="469"/>
      <c r="RWY70" s="469"/>
      <c r="RWZ70" s="469"/>
      <c r="RXA70" s="469"/>
      <c r="RXB70" s="469"/>
      <c r="RXC70" s="469"/>
      <c r="RXD70" s="469"/>
      <c r="RXE70" s="469"/>
      <c r="RXF70" s="469"/>
      <c r="RXG70" s="469"/>
      <c r="RXH70" s="469"/>
      <c r="RXI70" s="469"/>
      <c r="RXJ70" s="469"/>
      <c r="RXK70" s="469"/>
      <c r="RXL70" s="469"/>
      <c r="RXM70" s="469"/>
      <c r="RXN70" s="469"/>
      <c r="RXO70" s="469"/>
      <c r="RXP70" s="469"/>
      <c r="RXQ70" s="469"/>
      <c r="RXR70" s="469"/>
      <c r="RXS70" s="469"/>
      <c r="RXT70" s="469"/>
      <c r="RXU70" s="469"/>
      <c r="RXV70" s="469"/>
      <c r="RXW70" s="469"/>
      <c r="RXX70" s="469"/>
      <c r="RXY70" s="469"/>
      <c r="RXZ70" s="469"/>
      <c r="RYA70" s="469"/>
      <c r="RYB70" s="469"/>
      <c r="RYC70" s="469"/>
      <c r="RYD70" s="469"/>
      <c r="RYE70" s="469"/>
      <c r="RYF70" s="469"/>
      <c r="RYG70" s="469"/>
      <c r="RYH70" s="469"/>
      <c r="RYI70" s="469"/>
      <c r="RYJ70" s="469"/>
      <c r="RYK70" s="469"/>
      <c r="RYL70" s="469"/>
      <c r="RYM70" s="469"/>
      <c r="RYN70" s="469"/>
      <c r="RYO70" s="469"/>
      <c r="RYP70" s="469"/>
      <c r="RYQ70" s="469"/>
      <c r="RYR70" s="469"/>
      <c r="RYS70" s="469"/>
      <c r="RYT70" s="469"/>
      <c r="RYU70" s="469"/>
      <c r="RYV70" s="469"/>
      <c r="RYW70" s="469"/>
      <c r="RYX70" s="469"/>
      <c r="RYY70" s="469"/>
      <c r="RYZ70" s="469"/>
      <c r="RZA70" s="469"/>
      <c r="RZB70" s="469"/>
      <c r="RZC70" s="469"/>
      <c r="RZD70" s="469"/>
      <c r="RZE70" s="469"/>
      <c r="RZF70" s="469"/>
      <c r="RZG70" s="469"/>
      <c r="RZH70" s="469"/>
      <c r="RZI70" s="469"/>
      <c r="RZJ70" s="469"/>
      <c r="RZK70" s="469"/>
      <c r="RZL70" s="469"/>
      <c r="RZM70" s="469"/>
      <c r="RZN70" s="469"/>
      <c r="RZO70" s="469"/>
      <c r="RZP70" s="469"/>
      <c r="RZQ70" s="469"/>
      <c r="RZR70" s="469"/>
      <c r="RZS70" s="469"/>
      <c r="RZT70" s="469"/>
      <c r="RZU70" s="469"/>
      <c r="RZV70" s="469"/>
      <c r="RZW70" s="469"/>
      <c r="RZX70" s="469"/>
      <c r="RZY70" s="469"/>
      <c r="RZZ70" s="469"/>
      <c r="SAA70" s="469"/>
      <c r="SAB70" s="469"/>
      <c r="SAC70" s="469"/>
      <c r="SAD70" s="469"/>
      <c r="SAE70" s="469"/>
      <c r="SAF70" s="469"/>
      <c r="SAG70" s="469"/>
      <c r="SAH70" s="469"/>
      <c r="SAI70" s="469"/>
      <c r="SAJ70" s="469"/>
      <c r="SAK70" s="469"/>
      <c r="SAL70" s="469"/>
      <c r="SAM70" s="469"/>
      <c r="SAN70" s="469"/>
      <c r="SAO70" s="469"/>
      <c r="SAP70" s="469"/>
      <c r="SAQ70" s="469"/>
      <c r="SAR70" s="469"/>
      <c r="SAS70" s="469"/>
      <c r="SAT70" s="469"/>
      <c r="SAU70" s="469"/>
      <c r="SAV70" s="469"/>
      <c r="SAW70" s="469"/>
      <c r="SAX70" s="469"/>
      <c r="SAY70" s="469"/>
      <c r="SAZ70" s="469"/>
      <c r="SBA70" s="469"/>
      <c r="SBB70" s="469"/>
      <c r="SBC70" s="469"/>
      <c r="SBD70" s="469"/>
      <c r="SBE70" s="469"/>
      <c r="SBF70" s="469"/>
      <c r="SBG70" s="469"/>
      <c r="SBH70" s="469"/>
      <c r="SBI70" s="469"/>
      <c r="SBJ70" s="469"/>
      <c r="SBK70" s="469"/>
      <c r="SBL70" s="469"/>
      <c r="SBM70" s="469"/>
      <c r="SBN70" s="469"/>
      <c r="SBO70" s="469"/>
      <c r="SBP70" s="469"/>
      <c r="SBQ70" s="469"/>
      <c r="SBR70" s="469"/>
      <c r="SBS70" s="469"/>
      <c r="SBT70" s="469"/>
      <c r="SBU70" s="469"/>
      <c r="SBV70" s="469"/>
      <c r="SBW70" s="469"/>
      <c r="SBX70" s="469"/>
      <c r="SBY70" s="469"/>
      <c r="SBZ70" s="469"/>
      <c r="SCA70" s="469"/>
      <c r="SCB70" s="469"/>
      <c r="SCC70" s="469"/>
      <c r="SCD70" s="469"/>
      <c r="SCE70" s="469"/>
      <c r="SCF70" s="469"/>
      <c r="SCG70" s="469"/>
      <c r="SCH70" s="469"/>
      <c r="SCI70" s="469"/>
      <c r="SCJ70" s="469"/>
      <c r="SCK70" s="469"/>
      <c r="SCL70" s="469"/>
      <c r="SCM70" s="469"/>
      <c r="SCN70" s="469"/>
      <c r="SCO70" s="469"/>
      <c r="SCP70" s="469"/>
      <c r="SCQ70" s="469"/>
      <c r="SCR70" s="469"/>
      <c r="SCS70" s="469"/>
      <c r="SCT70" s="469"/>
      <c r="SCU70" s="469"/>
      <c r="SCV70" s="469"/>
      <c r="SCW70" s="469"/>
      <c r="SCX70" s="469"/>
      <c r="SCY70" s="469"/>
      <c r="SCZ70" s="469"/>
      <c r="SDA70" s="469"/>
      <c r="SDB70" s="469"/>
      <c r="SDC70" s="469"/>
      <c r="SDD70" s="469"/>
      <c r="SDE70" s="469"/>
      <c r="SDF70" s="469"/>
      <c r="SDG70" s="469"/>
      <c r="SDH70" s="469"/>
      <c r="SDI70" s="469"/>
      <c r="SDJ70" s="469"/>
      <c r="SDK70" s="469"/>
      <c r="SDL70" s="469"/>
      <c r="SDM70" s="469"/>
      <c r="SDN70" s="469"/>
      <c r="SDO70" s="469"/>
      <c r="SDP70" s="469"/>
      <c r="SDQ70" s="469"/>
      <c r="SDR70" s="469"/>
      <c r="SDS70" s="469"/>
      <c r="SDT70" s="469"/>
      <c r="SDU70" s="469"/>
      <c r="SDV70" s="469"/>
      <c r="SDW70" s="469"/>
      <c r="SDX70" s="469"/>
      <c r="SDY70" s="469"/>
      <c r="SDZ70" s="469"/>
      <c r="SEA70" s="469"/>
      <c r="SEB70" s="469"/>
      <c r="SEC70" s="469"/>
      <c r="SED70" s="469"/>
      <c r="SEE70" s="469"/>
      <c r="SEF70" s="469"/>
      <c r="SEG70" s="469"/>
      <c r="SEH70" s="469"/>
      <c r="SEI70" s="469"/>
      <c r="SEJ70" s="469"/>
      <c r="SEK70" s="469"/>
      <c r="SEL70" s="469"/>
      <c r="SEM70" s="469"/>
      <c r="SEN70" s="469"/>
      <c r="SEO70" s="469"/>
      <c r="SEP70" s="469"/>
      <c r="SEQ70" s="469"/>
      <c r="SER70" s="469"/>
      <c r="SES70" s="469"/>
      <c r="SET70" s="469"/>
      <c r="SEU70" s="469"/>
      <c r="SEV70" s="469"/>
      <c r="SEW70" s="469"/>
      <c r="SEX70" s="469"/>
      <c r="SEY70" s="469"/>
      <c r="SEZ70" s="469"/>
      <c r="SFA70" s="469"/>
      <c r="SFB70" s="469"/>
      <c r="SFC70" s="469"/>
      <c r="SFD70" s="469"/>
      <c r="SFE70" s="469"/>
      <c r="SFF70" s="469"/>
      <c r="SFG70" s="469"/>
      <c r="SFH70" s="469"/>
      <c r="SFI70" s="469"/>
      <c r="SFJ70" s="469"/>
      <c r="SFK70" s="469"/>
      <c r="SFL70" s="469"/>
      <c r="SFM70" s="469"/>
      <c r="SFN70" s="469"/>
      <c r="SFO70" s="469"/>
      <c r="SFP70" s="469"/>
      <c r="SFQ70" s="469"/>
      <c r="SFR70" s="469"/>
      <c r="SFS70" s="469"/>
      <c r="SFT70" s="469"/>
      <c r="SFU70" s="469"/>
      <c r="SFV70" s="469"/>
      <c r="SFW70" s="469"/>
      <c r="SFX70" s="469"/>
      <c r="SFY70" s="469"/>
      <c r="SFZ70" s="469"/>
      <c r="SGA70" s="469"/>
      <c r="SGB70" s="469"/>
      <c r="SGC70" s="469"/>
      <c r="SGD70" s="469"/>
      <c r="SGE70" s="469"/>
      <c r="SGF70" s="469"/>
      <c r="SGG70" s="469"/>
      <c r="SGH70" s="469"/>
      <c r="SGI70" s="469"/>
      <c r="SGJ70" s="469"/>
      <c r="SGK70" s="469"/>
      <c r="SGL70" s="469"/>
      <c r="SGM70" s="469"/>
      <c r="SGN70" s="469"/>
      <c r="SGO70" s="469"/>
      <c r="SGP70" s="469"/>
      <c r="SGQ70" s="469"/>
      <c r="SGR70" s="469"/>
      <c r="SGS70" s="469"/>
      <c r="SGT70" s="469"/>
      <c r="SGU70" s="469"/>
      <c r="SGV70" s="469"/>
      <c r="SGW70" s="469"/>
      <c r="SGX70" s="469"/>
      <c r="SGY70" s="469"/>
      <c r="SGZ70" s="469"/>
      <c r="SHA70" s="469"/>
      <c r="SHB70" s="469"/>
      <c r="SHC70" s="469"/>
      <c r="SHD70" s="469"/>
      <c r="SHE70" s="469"/>
      <c r="SHF70" s="469"/>
      <c r="SHG70" s="469"/>
      <c r="SHH70" s="469"/>
      <c r="SHI70" s="469"/>
      <c r="SHJ70" s="469"/>
      <c r="SHK70" s="469"/>
      <c r="SHL70" s="469"/>
      <c r="SHM70" s="469"/>
      <c r="SHN70" s="469"/>
      <c r="SHO70" s="469"/>
      <c r="SHP70" s="469"/>
      <c r="SHQ70" s="469"/>
      <c r="SHR70" s="469"/>
      <c r="SHS70" s="469"/>
      <c r="SHT70" s="469"/>
      <c r="SHU70" s="469"/>
      <c r="SHV70" s="469"/>
      <c r="SHW70" s="469"/>
      <c r="SHX70" s="469"/>
      <c r="SHY70" s="469"/>
      <c r="SHZ70" s="469"/>
      <c r="SIA70" s="469"/>
      <c r="SIB70" s="469"/>
      <c r="SIC70" s="469"/>
      <c r="SID70" s="469"/>
      <c r="SIE70" s="469"/>
      <c r="SIF70" s="469"/>
      <c r="SIG70" s="469"/>
      <c r="SIH70" s="469"/>
      <c r="SII70" s="469"/>
      <c r="SIJ70" s="469"/>
      <c r="SIK70" s="469"/>
      <c r="SIL70" s="469"/>
      <c r="SIM70" s="469"/>
      <c r="SIN70" s="469"/>
      <c r="SIO70" s="469"/>
      <c r="SIP70" s="469"/>
      <c r="SIQ70" s="469"/>
      <c r="SIR70" s="469"/>
      <c r="SIS70" s="469"/>
      <c r="SIT70" s="469"/>
      <c r="SIU70" s="469"/>
      <c r="SIV70" s="469"/>
      <c r="SIW70" s="469"/>
      <c r="SIX70" s="469"/>
      <c r="SIY70" s="469"/>
      <c r="SIZ70" s="469"/>
      <c r="SJA70" s="469"/>
      <c r="SJB70" s="469"/>
      <c r="SJC70" s="469"/>
      <c r="SJD70" s="469"/>
      <c r="SJE70" s="469"/>
      <c r="SJF70" s="469"/>
      <c r="SJG70" s="469"/>
      <c r="SJH70" s="469"/>
      <c r="SJI70" s="469"/>
      <c r="SJJ70" s="469"/>
      <c r="SJK70" s="469"/>
      <c r="SJL70" s="469"/>
      <c r="SJM70" s="469"/>
      <c r="SJN70" s="469"/>
      <c r="SJO70" s="469"/>
      <c r="SJP70" s="469"/>
      <c r="SJQ70" s="469"/>
      <c r="SJR70" s="469"/>
      <c r="SJS70" s="469"/>
      <c r="SJT70" s="469"/>
      <c r="SJU70" s="469"/>
      <c r="SJV70" s="469"/>
      <c r="SJW70" s="469"/>
      <c r="SJX70" s="469"/>
      <c r="SJY70" s="469"/>
      <c r="SJZ70" s="469"/>
      <c r="SKA70" s="469"/>
      <c r="SKB70" s="469"/>
      <c r="SKC70" s="469"/>
      <c r="SKD70" s="469"/>
      <c r="SKE70" s="469"/>
      <c r="SKF70" s="469"/>
      <c r="SKG70" s="469"/>
      <c r="SKH70" s="469"/>
      <c r="SKI70" s="469"/>
      <c r="SKJ70" s="469"/>
      <c r="SKK70" s="469"/>
      <c r="SKL70" s="469"/>
      <c r="SKM70" s="469"/>
      <c r="SKN70" s="469"/>
      <c r="SKO70" s="469"/>
      <c r="SKP70" s="469"/>
      <c r="SKQ70" s="469"/>
      <c r="SKR70" s="469"/>
      <c r="SKS70" s="469"/>
      <c r="SKT70" s="469"/>
      <c r="SKU70" s="469"/>
      <c r="SKV70" s="469"/>
      <c r="SKW70" s="469"/>
      <c r="SKX70" s="469"/>
      <c r="SKY70" s="469"/>
      <c r="SKZ70" s="469"/>
      <c r="SLA70" s="469"/>
      <c r="SLB70" s="469"/>
      <c r="SLC70" s="469"/>
      <c r="SLD70" s="469"/>
      <c r="SLE70" s="469"/>
      <c r="SLF70" s="469"/>
      <c r="SLG70" s="469"/>
      <c r="SLH70" s="469"/>
      <c r="SLI70" s="469"/>
      <c r="SLJ70" s="469"/>
      <c r="SLK70" s="469"/>
      <c r="SLL70" s="469"/>
      <c r="SLM70" s="469"/>
      <c r="SLN70" s="469"/>
      <c r="SLO70" s="469"/>
      <c r="SLP70" s="469"/>
      <c r="SLQ70" s="469"/>
      <c r="SLR70" s="469"/>
      <c r="SLS70" s="469"/>
      <c r="SLT70" s="469"/>
      <c r="SLU70" s="469"/>
      <c r="SLV70" s="469"/>
      <c r="SLW70" s="469"/>
      <c r="SLX70" s="469"/>
      <c r="SLY70" s="469"/>
      <c r="SLZ70" s="469"/>
      <c r="SMA70" s="469"/>
      <c r="SMB70" s="469"/>
      <c r="SMC70" s="469"/>
      <c r="SMD70" s="469"/>
      <c r="SME70" s="469"/>
      <c r="SMF70" s="469"/>
      <c r="SMG70" s="469"/>
      <c r="SMH70" s="469"/>
      <c r="SMI70" s="469"/>
      <c r="SMJ70" s="469"/>
      <c r="SMK70" s="469"/>
      <c r="SML70" s="469"/>
      <c r="SMM70" s="469"/>
      <c r="SMN70" s="469"/>
      <c r="SMO70" s="469"/>
      <c r="SMP70" s="469"/>
      <c r="SMQ70" s="469"/>
      <c r="SMR70" s="469"/>
      <c r="SMS70" s="469"/>
      <c r="SMT70" s="469"/>
      <c r="SMU70" s="469"/>
      <c r="SMV70" s="469"/>
      <c r="SMW70" s="469"/>
      <c r="SMX70" s="469"/>
      <c r="SMY70" s="469"/>
      <c r="SMZ70" s="469"/>
      <c r="SNA70" s="469"/>
      <c r="SNB70" s="469"/>
      <c r="SNC70" s="469"/>
      <c r="SND70" s="469"/>
      <c r="SNE70" s="469"/>
      <c r="SNF70" s="469"/>
      <c r="SNG70" s="469"/>
      <c r="SNH70" s="469"/>
      <c r="SNI70" s="469"/>
      <c r="SNJ70" s="469"/>
      <c r="SNK70" s="469"/>
      <c r="SNL70" s="469"/>
      <c r="SNM70" s="469"/>
      <c r="SNN70" s="469"/>
      <c r="SNO70" s="469"/>
      <c r="SNP70" s="469"/>
      <c r="SNQ70" s="469"/>
      <c r="SNR70" s="469"/>
      <c r="SNS70" s="469"/>
      <c r="SNT70" s="469"/>
      <c r="SNU70" s="469"/>
      <c r="SNV70" s="469"/>
      <c r="SNW70" s="469"/>
      <c r="SNX70" s="469"/>
      <c r="SNY70" s="469"/>
      <c r="SNZ70" s="469"/>
      <c r="SOA70" s="469"/>
      <c r="SOB70" s="469"/>
      <c r="SOC70" s="469"/>
      <c r="SOD70" s="469"/>
      <c r="SOE70" s="469"/>
      <c r="SOF70" s="469"/>
      <c r="SOG70" s="469"/>
      <c r="SOH70" s="469"/>
      <c r="SOI70" s="469"/>
      <c r="SOJ70" s="469"/>
      <c r="SOK70" s="469"/>
      <c r="SOL70" s="469"/>
      <c r="SOM70" s="469"/>
      <c r="SON70" s="469"/>
      <c r="SOO70" s="469"/>
      <c r="SOP70" s="469"/>
      <c r="SOQ70" s="469"/>
      <c r="SOR70" s="469"/>
      <c r="SOS70" s="469"/>
      <c r="SOT70" s="469"/>
      <c r="SOU70" s="469"/>
      <c r="SOV70" s="469"/>
      <c r="SOW70" s="469"/>
      <c r="SOX70" s="469"/>
      <c r="SOY70" s="469"/>
      <c r="SOZ70" s="469"/>
      <c r="SPA70" s="469"/>
      <c r="SPB70" s="469"/>
      <c r="SPC70" s="469"/>
      <c r="SPD70" s="469"/>
      <c r="SPE70" s="469"/>
      <c r="SPF70" s="469"/>
      <c r="SPG70" s="469"/>
      <c r="SPH70" s="469"/>
      <c r="SPI70" s="469"/>
      <c r="SPJ70" s="469"/>
      <c r="SPK70" s="469"/>
      <c r="SPL70" s="469"/>
      <c r="SPM70" s="469"/>
      <c r="SPN70" s="469"/>
      <c r="SPO70" s="469"/>
      <c r="SPP70" s="469"/>
      <c r="SPQ70" s="469"/>
      <c r="SPR70" s="469"/>
      <c r="SPS70" s="469"/>
      <c r="SPT70" s="469"/>
      <c r="SPU70" s="469"/>
      <c r="SPV70" s="469"/>
      <c r="SPW70" s="469"/>
      <c r="SPX70" s="469"/>
      <c r="SPY70" s="469"/>
      <c r="SPZ70" s="469"/>
      <c r="SQA70" s="469"/>
      <c r="SQB70" s="469"/>
      <c r="SQC70" s="469"/>
      <c r="SQD70" s="469"/>
      <c r="SQE70" s="469"/>
      <c r="SQF70" s="469"/>
      <c r="SQG70" s="469"/>
      <c r="SQH70" s="469"/>
      <c r="SQI70" s="469"/>
      <c r="SQJ70" s="469"/>
      <c r="SQK70" s="469"/>
      <c r="SQL70" s="469"/>
      <c r="SQM70" s="469"/>
      <c r="SQN70" s="469"/>
      <c r="SQO70" s="469"/>
      <c r="SQP70" s="469"/>
      <c r="SQQ70" s="469"/>
      <c r="SQR70" s="469"/>
      <c r="SQS70" s="469"/>
      <c r="SQT70" s="469"/>
      <c r="SQU70" s="469"/>
      <c r="SQV70" s="469"/>
      <c r="SQW70" s="469"/>
      <c r="SQX70" s="469"/>
      <c r="SQY70" s="469"/>
      <c r="SQZ70" s="469"/>
      <c r="SRA70" s="469"/>
      <c r="SRB70" s="469"/>
      <c r="SRC70" s="469"/>
      <c r="SRD70" s="469"/>
      <c r="SRE70" s="469"/>
      <c r="SRF70" s="469"/>
      <c r="SRG70" s="469"/>
      <c r="SRH70" s="469"/>
      <c r="SRI70" s="469"/>
      <c r="SRJ70" s="469"/>
      <c r="SRK70" s="469"/>
      <c r="SRL70" s="469"/>
      <c r="SRM70" s="469"/>
      <c r="SRN70" s="469"/>
      <c r="SRO70" s="469"/>
      <c r="SRP70" s="469"/>
      <c r="SRQ70" s="469"/>
      <c r="SRR70" s="469"/>
      <c r="SRS70" s="469"/>
      <c r="SRT70" s="469"/>
      <c r="SRU70" s="469"/>
      <c r="SRV70" s="469"/>
      <c r="SRW70" s="469"/>
      <c r="SRX70" s="469"/>
      <c r="SRY70" s="469"/>
      <c r="SRZ70" s="469"/>
      <c r="SSA70" s="469"/>
      <c r="SSB70" s="469"/>
      <c r="SSC70" s="469"/>
      <c r="SSD70" s="469"/>
      <c r="SSE70" s="469"/>
      <c r="SSF70" s="469"/>
      <c r="SSG70" s="469"/>
      <c r="SSH70" s="469"/>
      <c r="SSI70" s="469"/>
      <c r="SSJ70" s="469"/>
      <c r="SSK70" s="469"/>
      <c r="SSL70" s="469"/>
      <c r="SSM70" s="469"/>
      <c r="SSN70" s="469"/>
      <c r="SSO70" s="469"/>
      <c r="SSP70" s="469"/>
      <c r="SSQ70" s="469"/>
      <c r="SSR70" s="469"/>
      <c r="SSS70" s="469"/>
      <c r="SST70" s="469"/>
      <c r="SSU70" s="469"/>
      <c r="SSV70" s="469"/>
      <c r="SSW70" s="469"/>
      <c r="SSX70" s="469"/>
      <c r="SSY70" s="469"/>
      <c r="SSZ70" s="469"/>
      <c r="STA70" s="469"/>
      <c r="STB70" s="469"/>
      <c r="STC70" s="469"/>
      <c r="STD70" s="469"/>
      <c r="STE70" s="469"/>
      <c r="STF70" s="469"/>
      <c r="STG70" s="469"/>
      <c r="STH70" s="469"/>
      <c r="STI70" s="469"/>
      <c r="STJ70" s="469"/>
      <c r="STK70" s="469"/>
      <c r="STL70" s="469"/>
      <c r="STM70" s="469"/>
      <c r="STN70" s="469"/>
      <c r="STO70" s="469"/>
      <c r="STP70" s="469"/>
      <c r="STQ70" s="469"/>
      <c r="STR70" s="469"/>
      <c r="STS70" s="469"/>
      <c r="STT70" s="469"/>
      <c r="STU70" s="469"/>
      <c r="STV70" s="469"/>
      <c r="STW70" s="469"/>
      <c r="STX70" s="469"/>
      <c r="STY70" s="469"/>
      <c r="STZ70" s="469"/>
      <c r="SUA70" s="469"/>
      <c r="SUB70" s="469"/>
      <c r="SUC70" s="469"/>
      <c r="SUD70" s="469"/>
      <c r="SUE70" s="469"/>
      <c r="SUF70" s="469"/>
      <c r="SUG70" s="469"/>
      <c r="SUH70" s="469"/>
      <c r="SUI70" s="469"/>
      <c r="SUJ70" s="469"/>
      <c r="SUK70" s="469"/>
      <c r="SUL70" s="469"/>
      <c r="SUM70" s="469"/>
      <c r="SUN70" s="469"/>
      <c r="SUO70" s="469"/>
      <c r="SUP70" s="469"/>
      <c r="SUQ70" s="469"/>
      <c r="SUR70" s="469"/>
      <c r="SUS70" s="469"/>
      <c r="SUT70" s="469"/>
      <c r="SUU70" s="469"/>
      <c r="SUV70" s="469"/>
      <c r="SUW70" s="469"/>
      <c r="SUX70" s="469"/>
      <c r="SUY70" s="469"/>
      <c r="SUZ70" s="469"/>
      <c r="SVA70" s="469"/>
      <c r="SVB70" s="469"/>
      <c r="SVC70" s="469"/>
      <c r="SVD70" s="469"/>
      <c r="SVE70" s="469"/>
      <c r="SVF70" s="469"/>
      <c r="SVG70" s="469"/>
      <c r="SVH70" s="469"/>
      <c r="SVI70" s="469"/>
      <c r="SVJ70" s="469"/>
      <c r="SVK70" s="469"/>
      <c r="SVL70" s="469"/>
      <c r="SVM70" s="469"/>
      <c r="SVN70" s="469"/>
      <c r="SVO70" s="469"/>
      <c r="SVP70" s="469"/>
      <c r="SVQ70" s="469"/>
      <c r="SVR70" s="469"/>
      <c r="SVS70" s="469"/>
      <c r="SVT70" s="469"/>
      <c r="SVU70" s="469"/>
      <c r="SVV70" s="469"/>
      <c r="SVW70" s="469"/>
      <c r="SVX70" s="469"/>
      <c r="SVY70" s="469"/>
      <c r="SVZ70" s="469"/>
      <c r="SWA70" s="469"/>
      <c r="SWB70" s="469"/>
      <c r="SWC70" s="469"/>
      <c r="SWD70" s="469"/>
      <c r="SWE70" s="469"/>
      <c r="SWF70" s="469"/>
      <c r="SWG70" s="469"/>
      <c r="SWH70" s="469"/>
      <c r="SWI70" s="469"/>
      <c r="SWJ70" s="469"/>
      <c r="SWK70" s="469"/>
      <c r="SWL70" s="469"/>
      <c r="SWM70" s="469"/>
      <c r="SWN70" s="469"/>
      <c r="SWO70" s="469"/>
      <c r="SWP70" s="469"/>
      <c r="SWQ70" s="469"/>
      <c r="SWR70" s="469"/>
      <c r="SWS70" s="469"/>
      <c r="SWT70" s="469"/>
      <c r="SWU70" s="469"/>
      <c r="SWV70" s="469"/>
      <c r="SWW70" s="469"/>
      <c r="SWX70" s="469"/>
      <c r="SWY70" s="469"/>
      <c r="SWZ70" s="469"/>
      <c r="SXA70" s="469"/>
      <c r="SXB70" s="469"/>
      <c r="SXC70" s="469"/>
      <c r="SXD70" s="469"/>
      <c r="SXE70" s="469"/>
      <c r="SXF70" s="469"/>
      <c r="SXG70" s="469"/>
      <c r="SXH70" s="469"/>
      <c r="SXI70" s="469"/>
      <c r="SXJ70" s="469"/>
      <c r="SXK70" s="469"/>
      <c r="SXL70" s="469"/>
      <c r="SXM70" s="469"/>
      <c r="SXN70" s="469"/>
      <c r="SXO70" s="469"/>
      <c r="SXP70" s="469"/>
      <c r="SXQ70" s="469"/>
      <c r="SXR70" s="469"/>
      <c r="SXS70" s="469"/>
      <c r="SXT70" s="469"/>
      <c r="SXU70" s="469"/>
      <c r="SXV70" s="469"/>
      <c r="SXW70" s="469"/>
      <c r="SXX70" s="469"/>
      <c r="SXY70" s="469"/>
      <c r="SXZ70" s="469"/>
      <c r="SYA70" s="469"/>
      <c r="SYB70" s="469"/>
      <c r="SYC70" s="469"/>
      <c r="SYD70" s="469"/>
      <c r="SYE70" s="469"/>
      <c r="SYF70" s="469"/>
      <c r="SYG70" s="469"/>
      <c r="SYH70" s="469"/>
      <c r="SYI70" s="469"/>
      <c r="SYJ70" s="469"/>
      <c r="SYK70" s="469"/>
      <c r="SYL70" s="469"/>
      <c r="SYM70" s="469"/>
      <c r="SYN70" s="469"/>
      <c r="SYO70" s="469"/>
      <c r="SYP70" s="469"/>
      <c r="SYQ70" s="469"/>
      <c r="SYR70" s="469"/>
      <c r="SYS70" s="469"/>
      <c r="SYT70" s="469"/>
      <c r="SYU70" s="469"/>
      <c r="SYV70" s="469"/>
      <c r="SYW70" s="469"/>
      <c r="SYX70" s="469"/>
      <c r="SYY70" s="469"/>
      <c r="SYZ70" s="469"/>
      <c r="SZA70" s="469"/>
      <c r="SZB70" s="469"/>
      <c r="SZC70" s="469"/>
      <c r="SZD70" s="469"/>
      <c r="SZE70" s="469"/>
      <c r="SZF70" s="469"/>
      <c r="SZG70" s="469"/>
      <c r="SZH70" s="469"/>
      <c r="SZI70" s="469"/>
      <c r="SZJ70" s="469"/>
      <c r="SZK70" s="469"/>
      <c r="SZL70" s="469"/>
      <c r="SZM70" s="469"/>
      <c r="SZN70" s="469"/>
      <c r="SZO70" s="469"/>
      <c r="SZP70" s="469"/>
      <c r="SZQ70" s="469"/>
      <c r="SZR70" s="469"/>
      <c r="SZS70" s="469"/>
      <c r="SZT70" s="469"/>
      <c r="SZU70" s="469"/>
      <c r="SZV70" s="469"/>
      <c r="SZW70" s="469"/>
      <c r="SZX70" s="469"/>
      <c r="SZY70" s="469"/>
      <c r="SZZ70" s="469"/>
      <c r="TAA70" s="469"/>
      <c r="TAB70" s="469"/>
      <c r="TAC70" s="469"/>
      <c r="TAD70" s="469"/>
      <c r="TAE70" s="469"/>
      <c r="TAF70" s="469"/>
      <c r="TAG70" s="469"/>
      <c r="TAH70" s="469"/>
      <c r="TAI70" s="469"/>
      <c r="TAJ70" s="469"/>
      <c r="TAK70" s="469"/>
      <c r="TAL70" s="469"/>
      <c r="TAM70" s="469"/>
      <c r="TAN70" s="469"/>
      <c r="TAO70" s="469"/>
      <c r="TAP70" s="469"/>
      <c r="TAQ70" s="469"/>
      <c r="TAR70" s="469"/>
      <c r="TAS70" s="469"/>
      <c r="TAT70" s="469"/>
      <c r="TAU70" s="469"/>
      <c r="TAV70" s="469"/>
      <c r="TAW70" s="469"/>
      <c r="TAX70" s="469"/>
      <c r="TAY70" s="469"/>
      <c r="TAZ70" s="469"/>
      <c r="TBA70" s="469"/>
      <c r="TBB70" s="469"/>
      <c r="TBC70" s="469"/>
      <c r="TBD70" s="469"/>
      <c r="TBE70" s="469"/>
      <c r="TBF70" s="469"/>
      <c r="TBG70" s="469"/>
      <c r="TBH70" s="469"/>
      <c r="TBI70" s="469"/>
      <c r="TBJ70" s="469"/>
      <c r="TBK70" s="469"/>
      <c r="TBL70" s="469"/>
      <c r="TBM70" s="469"/>
      <c r="TBN70" s="469"/>
      <c r="TBO70" s="469"/>
      <c r="TBP70" s="469"/>
      <c r="TBQ70" s="469"/>
      <c r="TBR70" s="469"/>
      <c r="TBS70" s="469"/>
      <c r="TBT70" s="469"/>
      <c r="TBU70" s="469"/>
      <c r="TBV70" s="469"/>
      <c r="TBW70" s="469"/>
      <c r="TBX70" s="469"/>
      <c r="TBY70" s="469"/>
      <c r="TBZ70" s="469"/>
      <c r="TCA70" s="469"/>
      <c r="TCB70" s="469"/>
      <c r="TCC70" s="469"/>
      <c r="TCD70" s="469"/>
      <c r="TCE70" s="469"/>
      <c r="TCF70" s="469"/>
      <c r="TCG70" s="469"/>
      <c r="TCH70" s="469"/>
      <c r="TCI70" s="469"/>
      <c r="TCJ70" s="469"/>
      <c r="TCK70" s="469"/>
      <c r="TCL70" s="469"/>
      <c r="TCM70" s="469"/>
      <c r="TCN70" s="469"/>
      <c r="TCO70" s="469"/>
      <c r="TCP70" s="469"/>
      <c r="TCQ70" s="469"/>
      <c r="TCR70" s="469"/>
      <c r="TCS70" s="469"/>
      <c r="TCT70" s="469"/>
      <c r="TCU70" s="469"/>
      <c r="TCV70" s="469"/>
      <c r="TCW70" s="469"/>
      <c r="TCX70" s="469"/>
      <c r="TCY70" s="469"/>
      <c r="TCZ70" s="469"/>
      <c r="TDA70" s="469"/>
      <c r="TDB70" s="469"/>
      <c r="TDC70" s="469"/>
      <c r="TDD70" s="469"/>
      <c r="TDE70" s="469"/>
      <c r="TDF70" s="469"/>
      <c r="TDG70" s="469"/>
      <c r="TDH70" s="469"/>
      <c r="TDI70" s="469"/>
      <c r="TDJ70" s="469"/>
      <c r="TDK70" s="469"/>
      <c r="TDL70" s="469"/>
      <c r="TDM70" s="469"/>
      <c r="TDN70" s="469"/>
      <c r="TDO70" s="469"/>
      <c r="TDP70" s="469"/>
      <c r="TDQ70" s="469"/>
      <c r="TDR70" s="469"/>
      <c r="TDS70" s="469"/>
      <c r="TDT70" s="469"/>
      <c r="TDU70" s="469"/>
      <c r="TDV70" s="469"/>
      <c r="TDW70" s="469"/>
      <c r="TDX70" s="469"/>
      <c r="TDY70" s="469"/>
      <c r="TDZ70" s="469"/>
      <c r="TEA70" s="469"/>
      <c r="TEB70" s="469"/>
      <c r="TEC70" s="469"/>
      <c r="TED70" s="469"/>
      <c r="TEE70" s="469"/>
      <c r="TEF70" s="469"/>
      <c r="TEG70" s="469"/>
      <c r="TEH70" s="469"/>
      <c r="TEI70" s="469"/>
      <c r="TEJ70" s="469"/>
      <c r="TEK70" s="469"/>
      <c r="TEL70" s="469"/>
      <c r="TEM70" s="469"/>
      <c r="TEN70" s="469"/>
      <c r="TEO70" s="469"/>
      <c r="TEP70" s="469"/>
      <c r="TEQ70" s="469"/>
      <c r="TER70" s="469"/>
      <c r="TES70" s="469"/>
      <c r="TET70" s="469"/>
      <c r="TEU70" s="469"/>
      <c r="TEV70" s="469"/>
      <c r="TEW70" s="469"/>
      <c r="TEX70" s="469"/>
      <c r="TEY70" s="469"/>
      <c r="TEZ70" s="469"/>
      <c r="TFA70" s="469"/>
      <c r="TFB70" s="469"/>
      <c r="TFC70" s="469"/>
      <c r="TFD70" s="469"/>
      <c r="TFE70" s="469"/>
      <c r="TFF70" s="469"/>
      <c r="TFG70" s="469"/>
      <c r="TFH70" s="469"/>
      <c r="TFI70" s="469"/>
      <c r="TFJ70" s="469"/>
      <c r="TFK70" s="469"/>
      <c r="TFL70" s="469"/>
      <c r="TFM70" s="469"/>
      <c r="TFN70" s="469"/>
      <c r="TFO70" s="469"/>
      <c r="TFP70" s="469"/>
      <c r="TFQ70" s="469"/>
      <c r="TFR70" s="469"/>
      <c r="TFS70" s="469"/>
      <c r="TFT70" s="469"/>
      <c r="TFU70" s="469"/>
      <c r="TFV70" s="469"/>
      <c r="TFW70" s="469"/>
      <c r="TFX70" s="469"/>
      <c r="TFY70" s="469"/>
      <c r="TFZ70" s="469"/>
      <c r="TGA70" s="469"/>
      <c r="TGB70" s="469"/>
      <c r="TGC70" s="469"/>
      <c r="TGD70" s="469"/>
      <c r="TGE70" s="469"/>
      <c r="TGF70" s="469"/>
      <c r="TGG70" s="469"/>
      <c r="TGH70" s="469"/>
      <c r="TGI70" s="469"/>
      <c r="TGJ70" s="469"/>
      <c r="TGK70" s="469"/>
      <c r="TGL70" s="469"/>
      <c r="TGM70" s="469"/>
      <c r="TGN70" s="469"/>
      <c r="TGO70" s="469"/>
      <c r="TGP70" s="469"/>
      <c r="TGQ70" s="469"/>
      <c r="TGR70" s="469"/>
      <c r="TGS70" s="469"/>
      <c r="TGT70" s="469"/>
      <c r="TGU70" s="469"/>
      <c r="TGV70" s="469"/>
      <c r="TGW70" s="469"/>
      <c r="TGX70" s="469"/>
      <c r="TGY70" s="469"/>
      <c r="TGZ70" s="469"/>
      <c r="THA70" s="469"/>
      <c r="THB70" s="469"/>
      <c r="THC70" s="469"/>
      <c r="THD70" s="469"/>
      <c r="THE70" s="469"/>
      <c r="THF70" s="469"/>
      <c r="THG70" s="469"/>
      <c r="THH70" s="469"/>
      <c r="THI70" s="469"/>
      <c r="THJ70" s="469"/>
      <c r="THK70" s="469"/>
      <c r="THL70" s="469"/>
      <c r="THM70" s="469"/>
      <c r="THN70" s="469"/>
      <c r="THO70" s="469"/>
      <c r="THP70" s="469"/>
      <c r="THQ70" s="469"/>
      <c r="THR70" s="469"/>
      <c r="THS70" s="469"/>
      <c r="THT70" s="469"/>
      <c r="THU70" s="469"/>
      <c r="THV70" s="469"/>
      <c r="THW70" s="469"/>
      <c r="THX70" s="469"/>
      <c r="THY70" s="469"/>
      <c r="THZ70" s="469"/>
      <c r="TIA70" s="469"/>
      <c r="TIB70" s="469"/>
      <c r="TIC70" s="469"/>
      <c r="TID70" s="469"/>
      <c r="TIE70" s="469"/>
      <c r="TIF70" s="469"/>
      <c r="TIG70" s="469"/>
      <c r="TIH70" s="469"/>
      <c r="TII70" s="469"/>
      <c r="TIJ70" s="469"/>
      <c r="TIK70" s="469"/>
      <c r="TIL70" s="469"/>
      <c r="TIM70" s="469"/>
      <c r="TIN70" s="469"/>
      <c r="TIO70" s="469"/>
      <c r="TIP70" s="469"/>
      <c r="TIQ70" s="469"/>
      <c r="TIR70" s="469"/>
      <c r="TIS70" s="469"/>
      <c r="TIT70" s="469"/>
      <c r="TIU70" s="469"/>
      <c r="TIV70" s="469"/>
      <c r="TIW70" s="469"/>
      <c r="TIX70" s="469"/>
      <c r="TIY70" s="469"/>
      <c r="TIZ70" s="469"/>
      <c r="TJA70" s="469"/>
      <c r="TJB70" s="469"/>
      <c r="TJC70" s="469"/>
      <c r="TJD70" s="469"/>
      <c r="TJE70" s="469"/>
      <c r="TJF70" s="469"/>
      <c r="TJG70" s="469"/>
      <c r="TJH70" s="469"/>
      <c r="TJI70" s="469"/>
      <c r="TJJ70" s="469"/>
      <c r="TJK70" s="469"/>
      <c r="TJL70" s="469"/>
      <c r="TJM70" s="469"/>
      <c r="TJN70" s="469"/>
      <c r="TJO70" s="469"/>
      <c r="TJP70" s="469"/>
      <c r="TJQ70" s="469"/>
      <c r="TJR70" s="469"/>
      <c r="TJS70" s="469"/>
      <c r="TJT70" s="469"/>
      <c r="TJU70" s="469"/>
      <c r="TJV70" s="469"/>
      <c r="TJW70" s="469"/>
      <c r="TJX70" s="469"/>
      <c r="TJY70" s="469"/>
      <c r="TJZ70" s="469"/>
      <c r="TKA70" s="469"/>
      <c r="TKB70" s="469"/>
      <c r="TKC70" s="469"/>
      <c r="TKD70" s="469"/>
      <c r="TKE70" s="469"/>
      <c r="TKF70" s="469"/>
      <c r="TKG70" s="469"/>
      <c r="TKH70" s="469"/>
      <c r="TKI70" s="469"/>
      <c r="TKJ70" s="469"/>
      <c r="TKK70" s="469"/>
      <c r="TKL70" s="469"/>
      <c r="TKM70" s="469"/>
      <c r="TKN70" s="469"/>
      <c r="TKO70" s="469"/>
      <c r="TKP70" s="469"/>
      <c r="TKQ70" s="469"/>
      <c r="TKR70" s="469"/>
      <c r="TKS70" s="469"/>
      <c r="TKT70" s="469"/>
      <c r="TKU70" s="469"/>
      <c r="TKV70" s="469"/>
      <c r="TKW70" s="469"/>
      <c r="TKX70" s="469"/>
      <c r="TKY70" s="469"/>
      <c r="TKZ70" s="469"/>
      <c r="TLA70" s="469"/>
      <c r="TLB70" s="469"/>
      <c r="TLC70" s="469"/>
      <c r="TLD70" s="469"/>
      <c r="TLE70" s="469"/>
      <c r="TLF70" s="469"/>
      <c r="TLG70" s="469"/>
      <c r="TLH70" s="469"/>
      <c r="TLI70" s="469"/>
      <c r="TLJ70" s="469"/>
      <c r="TLK70" s="469"/>
      <c r="TLL70" s="469"/>
      <c r="TLM70" s="469"/>
      <c r="TLN70" s="469"/>
      <c r="TLO70" s="469"/>
      <c r="TLP70" s="469"/>
      <c r="TLQ70" s="469"/>
      <c r="TLR70" s="469"/>
      <c r="TLS70" s="469"/>
      <c r="TLT70" s="469"/>
      <c r="TLU70" s="469"/>
      <c r="TLV70" s="469"/>
      <c r="TLW70" s="469"/>
      <c r="TLX70" s="469"/>
      <c r="TLY70" s="469"/>
      <c r="TLZ70" s="469"/>
      <c r="TMA70" s="469"/>
      <c r="TMB70" s="469"/>
      <c r="TMC70" s="469"/>
      <c r="TMD70" s="469"/>
      <c r="TME70" s="469"/>
      <c r="TMF70" s="469"/>
      <c r="TMG70" s="469"/>
      <c r="TMH70" s="469"/>
      <c r="TMI70" s="469"/>
      <c r="TMJ70" s="469"/>
      <c r="TMK70" s="469"/>
      <c r="TML70" s="469"/>
      <c r="TMM70" s="469"/>
      <c r="TMN70" s="469"/>
      <c r="TMO70" s="469"/>
      <c r="TMP70" s="469"/>
      <c r="TMQ70" s="469"/>
      <c r="TMR70" s="469"/>
      <c r="TMS70" s="469"/>
      <c r="TMT70" s="469"/>
      <c r="TMU70" s="469"/>
      <c r="TMV70" s="469"/>
      <c r="TMW70" s="469"/>
      <c r="TMX70" s="469"/>
      <c r="TMY70" s="469"/>
      <c r="TMZ70" s="469"/>
      <c r="TNA70" s="469"/>
      <c r="TNB70" s="469"/>
      <c r="TNC70" s="469"/>
      <c r="TND70" s="469"/>
      <c r="TNE70" s="469"/>
      <c r="TNF70" s="469"/>
      <c r="TNG70" s="469"/>
      <c r="TNH70" s="469"/>
      <c r="TNI70" s="469"/>
      <c r="TNJ70" s="469"/>
      <c r="TNK70" s="469"/>
      <c r="TNL70" s="469"/>
      <c r="TNM70" s="469"/>
      <c r="TNN70" s="469"/>
      <c r="TNO70" s="469"/>
      <c r="TNP70" s="469"/>
      <c r="TNQ70" s="469"/>
      <c r="TNR70" s="469"/>
      <c r="TNS70" s="469"/>
      <c r="TNT70" s="469"/>
      <c r="TNU70" s="469"/>
      <c r="TNV70" s="469"/>
      <c r="TNW70" s="469"/>
      <c r="TNX70" s="469"/>
      <c r="TNY70" s="469"/>
      <c r="TNZ70" s="469"/>
      <c r="TOA70" s="469"/>
      <c r="TOB70" s="469"/>
      <c r="TOC70" s="469"/>
      <c r="TOD70" s="469"/>
      <c r="TOE70" s="469"/>
      <c r="TOF70" s="469"/>
      <c r="TOG70" s="469"/>
      <c r="TOH70" s="469"/>
      <c r="TOI70" s="469"/>
      <c r="TOJ70" s="469"/>
      <c r="TOK70" s="469"/>
      <c r="TOL70" s="469"/>
      <c r="TOM70" s="469"/>
      <c r="TON70" s="469"/>
      <c r="TOO70" s="469"/>
      <c r="TOP70" s="469"/>
      <c r="TOQ70" s="469"/>
      <c r="TOR70" s="469"/>
      <c r="TOS70" s="469"/>
      <c r="TOT70" s="469"/>
      <c r="TOU70" s="469"/>
      <c r="TOV70" s="469"/>
      <c r="TOW70" s="469"/>
      <c r="TOX70" s="469"/>
      <c r="TOY70" s="469"/>
      <c r="TOZ70" s="469"/>
      <c r="TPA70" s="469"/>
      <c r="TPB70" s="469"/>
      <c r="TPC70" s="469"/>
      <c r="TPD70" s="469"/>
      <c r="TPE70" s="469"/>
      <c r="TPF70" s="469"/>
      <c r="TPG70" s="469"/>
      <c r="TPH70" s="469"/>
      <c r="TPI70" s="469"/>
      <c r="TPJ70" s="469"/>
      <c r="TPK70" s="469"/>
      <c r="TPL70" s="469"/>
      <c r="TPM70" s="469"/>
      <c r="TPN70" s="469"/>
      <c r="TPO70" s="469"/>
      <c r="TPP70" s="469"/>
      <c r="TPQ70" s="469"/>
      <c r="TPR70" s="469"/>
      <c r="TPS70" s="469"/>
      <c r="TPT70" s="469"/>
      <c r="TPU70" s="469"/>
      <c r="TPV70" s="469"/>
      <c r="TPW70" s="469"/>
      <c r="TPX70" s="469"/>
      <c r="TPY70" s="469"/>
      <c r="TPZ70" s="469"/>
      <c r="TQA70" s="469"/>
      <c r="TQB70" s="469"/>
      <c r="TQC70" s="469"/>
      <c r="TQD70" s="469"/>
      <c r="TQE70" s="469"/>
      <c r="TQF70" s="469"/>
      <c r="TQG70" s="469"/>
      <c r="TQH70" s="469"/>
      <c r="TQI70" s="469"/>
      <c r="TQJ70" s="469"/>
      <c r="TQK70" s="469"/>
      <c r="TQL70" s="469"/>
      <c r="TQM70" s="469"/>
      <c r="TQN70" s="469"/>
      <c r="TQO70" s="469"/>
      <c r="TQP70" s="469"/>
      <c r="TQQ70" s="469"/>
      <c r="TQR70" s="469"/>
      <c r="TQS70" s="469"/>
      <c r="TQT70" s="469"/>
      <c r="TQU70" s="469"/>
      <c r="TQV70" s="469"/>
      <c r="TQW70" s="469"/>
      <c r="TQX70" s="469"/>
      <c r="TQY70" s="469"/>
      <c r="TQZ70" s="469"/>
      <c r="TRA70" s="469"/>
      <c r="TRB70" s="469"/>
      <c r="TRC70" s="469"/>
      <c r="TRD70" s="469"/>
      <c r="TRE70" s="469"/>
      <c r="TRF70" s="469"/>
      <c r="TRG70" s="469"/>
      <c r="TRH70" s="469"/>
      <c r="TRI70" s="469"/>
      <c r="TRJ70" s="469"/>
      <c r="TRK70" s="469"/>
      <c r="TRL70" s="469"/>
      <c r="TRM70" s="469"/>
      <c r="TRN70" s="469"/>
      <c r="TRO70" s="469"/>
      <c r="TRP70" s="469"/>
      <c r="TRQ70" s="469"/>
      <c r="TRR70" s="469"/>
      <c r="TRS70" s="469"/>
      <c r="TRT70" s="469"/>
      <c r="TRU70" s="469"/>
      <c r="TRV70" s="469"/>
      <c r="TRW70" s="469"/>
      <c r="TRX70" s="469"/>
      <c r="TRY70" s="469"/>
      <c r="TRZ70" s="469"/>
      <c r="TSA70" s="469"/>
      <c r="TSB70" s="469"/>
      <c r="TSC70" s="469"/>
      <c r="TSD70" s="469"/>
      <c r="TSE70" s="469"/>
      <c r="TSF70" s="469"/>
      <c r="TSG70" s="469"/>
      <c r="TSH70" s="469"/>
      <c r="TSI70" s="469"/>
      <c r="TSJ70" s="469"/>
      <c r="TSK70" s="469"/>
      <c r="TSL70" s="469"/>
      <c r="TSM70" s="469"/>
      <c r="TSN70" s="469"/>
      <c r="TSO70" s="469"/>
      <c r="TSP70" s="469"/>
      <c r="TSQ70" s="469"/>
      <c r="TSR70" s="469"/>
      <c r="TSS70" s="469"/>
      <c r="TST70" s="469"/>
      <c r="TSU70" s="469"/>
      <c r="TSV70" s="469"/>
      <c r="TSW70" s="469"/>
      <c r="TSX70" s="469"/>
      <c r="TSY70" s="469"/>
      <c r="TSZ70" s="469"/>
      <c r="TTA70" s="469"/>
      <c r="TTB70" s="469"/>
      <c r="TTC70" s="469"/>
      <c r="TTD70" s="469"/>
      <c r="TTE70" s="469"/>
      <c r="TTF70" s="469"/>
      <c r="TTG70" s="469"/>
      <c r="TTH70" s="469"/>
      <c r="TTI70" s="469"/>
      <c r="TTJ70" s="469"/>
      <c r="TTK70" s="469"/>
      <c r="TTL70" s="469"/>
      <c r="TTM70" s="469"/>
      <c r="TTN70" s="469"/>
      <c r="TTO70" s="469"/>
      <c r="TTP70" s="469"/>
      <c r="TTQ70" s="469"/>
      <c r="TTR70" s="469"/>
      <c r="TTS70" s="469"/>
      <c r="TTT70" s="469"/>
      <c r="TTU70" s="469"/>
      <c r="TTV70" s="469"/>
      <c r="TTW70" s="469"/>
      <c r="TTX70" s="469"/>
      <c r="TTY70" s="469"/>
      <c r="TTZ70" s="469"/>
      <c r="TUA70" s="469"/>
      <c r="TUB70" s="469"/>
      <c r="TUC70" s="469"/>
      <c r="TUD70" s="469"/>
      <c r="TUE70" s="469"/>
      <c r="TUF70" s="469"/>
      <c r="TUG70" s="469"/>
      <c r="TUH70" s="469"/>
      <c r="TUI70" s="469"/>
      <c r="TUJ70" s="469"/>
      <c r="TUK70" s="469"/>
      <c r="TUL70" s="469"/>
      <c r="TUM70" s="469"/>
      <c r="TUN70" s="469"/>
      <c r="TUO70" s="469"/>
      <c r="TUP70" s="469"/>
      <c r="TUQ70" s="469"/>
      <c r="TUR70" s="469"/>
      <c r="TUS70" s="469"/>
      <c r="TUT70" s="469"/>
      <c r="TUU70" s="469"/>
      <c r="TUV70" s="469"/>
      <c r="TUW70" s="469"/>
      <c r="TUX70" s="469"/>
      <c r="TUY70" s="469"/>
      <c r="TUZ70" s="469"/>
      <c r="TVA70" s="469"/>
      <c r="TVB70" s="469"/>
      <c r="TVC70" s="469"/>
      <c r="TVD70" s="469"/>
      <c r="TVE70" s="469"/>
      <c r="TVF70" s="469"/>
      <c r="TVG70" s="469"/>
      <c r="TVH70" s="469"/>
      <c r="TVI70" s="469"/>
      <c r="TVJ70" s="469"/>
      <c r="TVK70" s="469"/>
      <c r="TVL70" s="469"/>
      <c r="TVM70" s="469"/>
      <c r="TVN70" s="469"/>
      <c r="TVO70" s="469"/>
      <c r="TVP70" s="469"/>
      <c r="TVQ70" s="469"/>
      <c r="TVR70" s="469"/>
      <c r="TVS70" s="469"/>
      <c r="TVT70" s="469"/>
      <c r="TVU70" s="469"/>
      <c r="TVV70" s="469"/>
      <c r="TVW70" s="469"/>
      <c r="TVX70" s="469"/>
      <c r="TVY70" s="469"/>
      <c r="TVZ70" s="469"/>
      <c r="TWA70" s="469"/>
      <c r="TWB70" s="469"/>
      <c r="TWC70" s="469"/>
      <c r="TWD70" s="469"/>
      <c r="TWE70" s="469"/>
      <c r="TWF70" s="469"/>
      <c r="TWG70" s="469"/>
      <c r="TWH70" s="469"/>
      <c r="TWI70" s="469"/>
      <c r="TWJ70" s="469"/>
      <c r="TWK70" s="469"/>
      <c r="TWL70" s="469"/>
      <c r="TWM70" s="469"/>
      <c r="TWN70" s="469"/>
      <c r="TWO70" s="469"/>
      <c r="TWP70" s="469"/>
      <c r="TWQ70" s="469"/>
      <c r="TWR70" s="469"/>
      <c r="TWS70" s="469"/>
      <c r="TWT70" s="469"/>
      <c r="TWU70" s="469"/>
      <c r="TWV70" s="469"/>
      <c r="TWW70" s="469"/>
      <c r="TWX70" s="469"/>
      <c r="TWY70" s="469"/>
      <c r="TWZ70" s="469"/>
      <c r="TXA70" s="469"/>
      <c r="TXB70" s="469"/>
      <c r="TXC70" s="469"/>
      <c r="TXD70" s="469"/>
      <c r="TXE70" s="469"/>
      <c r="TXF70" s="469"/>
      <c r="TXG70" s="469"/>
      <c r="TXH70" s="469"/>
      <c r="TXI70" s="469"/>
      <c r="TXJ70" s="469"/>
      <c r="TXK70" s="469"/>
      <c r="TXL70" s="469"/>
      <c r="TXM70" s="469"/>
      <c r="TXN70" s="469"/>
      <c r="TXO70" s="469"/>
      <c r="TXP70" s="469"/>
      <c r="TXQ70" s="469"/>
      <c r="TXR70" s="469"/>
      <c r="TXS70" s="469"/>
      <c r="TXT70" s="469"/>
      <c r="TXU70" s="469"/>
      <c r="TXV70" s="469"/>
      <c r="TXW70" s="469"/>
      <c r="TXX70" s="469"/>
      <c r="TXY70" s="469"/>
      <c r="TXZ70" s="469"/>
      <c r="TYA70" s="469"/>
      <c r="TYB70" s="469"/>
      <c r="TYC70" s="469"/>
      <c r="TYD70" s="469"/>
      <c r="TYE70" s="469"/>
      <c r="TYF70" s="469"/>
      <c r="TYG70" s="469"/>
      <c r="TYH70" s="469"/>
      <c r="TYI70" s="469"/>
      <c r="TYJ70" s="469"/>
      <c r="TYK70" s="469"/>
      <c r="TYL70" s="469"/>
      <c r="TYM70" s="469"/>
      <c r="TYN70" s="469"/>
      <c r="TYO70" s="469"/>
      <c r="TYP70" s="469"/>
      <c r="TYQ70" s="469"/>
      <c r="TYR70" s="469"/>
      <c r="TYS70" s="469"/>
      <c r="TYT70" s="469"/>
      <c r="TYU70" s="469"/>
      <c r="TYV70" s="469"/>
      <c r="TYW70" s="469"/>
      <c r="TYX70" s="469"/>
      <c r="TYY70" s="469"/>
      <c r="TYZ70" s="469"/>
      <c r="TZA70" s="469"/>
      <c r="TZB70" s="469"/>
      <c r="TZC70" s="469"/>
      <c r="TZD70" s="469"/>
      <c r="TZE70" s="469"/>
      <c r="TZF70" s="469"/>
      <c r="TZG70" s="469"/>
      <c r="TZH70" s="469"/>
      <c r="TZI70" s="469"/>
      <c r="TZJ70" s="469"/>
      <c r="TZK70" s="469"/>
      <c r="TZL70" s="469"/>
      <c r="TZM70" s="469"/>
      <c r="TZN70" s="469"/>
      <c r="TZO70" s="469"/>
      <c r="TZP70" s="469"/>
      <c r="TZQ70" s="469"/>
      <c r="TZR70" s="469"/>
      <c r="TZS70" s="469"/>
      <c r="TZT70" s="469"/>
      <c r="TZU70" s="469"/>
      <c r="TZV70" s="469"/>
      <c r="TZW70" s="469"/>
      <c r="TZX70" s="469"/>
      <c r="TZY70" s="469"/>
      <c r="TZZ70" s="469"/>
      <c r="UAA70" s="469"/>
      <c r="UAB70" s="469"/>
      <c r="UAC70" s="469"/>
      <c r="UAD70" s="469"/>
      <c r="UAE70" s="469"/>
      <c r="UAF70" s="469"/>
      <c r="UAG70" s="469"/>
      <c r="UAH70" s="469"/>
      <c r="UAI70" s="469"/>
      <c r="UAJ70" s="469"/>
      <c r="UAK70" s="469"/>
      <c r="UAL70" s="469"/>
      <c r="UAM70" s="469"/>
      <c r="UAN70" s="469"/>
      <c r="UAO70" s="469"/>
      <c r="UAP70" s="469"/>
      <c r="UAQ70" s="469"/>
      <c r="UAR70" s="469"/>
      <c r="UAS70" s="469"/>
      <c r="UAT70" s="469"/>
      <c r="UAU70" s="469"/>
      <c r="UAV70" s="469"/>
      <c r="UAW70" s="469"/>
      <c r="UAX70" s="469"/>
      <c r="UAY70" s="469"/>
      <c r="UAZ70" s="469"/>
      <c r="UBA70" s="469"/>
      <c r="UBB70" s="469"/>
      <c r="UBC70" s="469"/>
      <c r="UBD70" s="469"/>
      <c r="UBE70" s="469"/>
      <c r="UBF70" s="469"/>
      <c r="UBG70" s="469"/>
      <c r="UBH70" s="469"/>
      <c r="UBI70" s="469"/>
      <c r="UBJ70" s="469"/>
      <c r="UBK70" s="469"/>
      <c r="UBL70" s="469"/>
      <c r="UBM70" s="469"/>
      <c r="UBN70" s="469"/>
      <c r="UBO70" s="469"/>
      <c r="UBP70" s="469"/>
      <c r="UBQ70" s="469"/>
      <c r="UBR70" s="469"/>
      <c r="UBS70" s="469"/>
      <c r="UBT70" s="469"/>
      <c r="UBU70" s="469"/>
      <c r="UBV70" s="469"/>
      <c r="UBW70" s="469"/>
      <c r="UBX70" s="469"/>
      <c r="UBY70" s="469"/>
      <c r="UBZ70" s="469"/>
      <c r="UCA70" s="469"/>
      <c r="UCB70" s="469"/>
      <c r="UCC70" s="469"/>
      <c r="UCD70" s="469"/>
      <c r="UCE70" s="469"/>
      <c r="UCF70" s="469"/>
      <c r="UCG70" s="469"/>
      <c r="UCH70" s="469"/>
      <c r="UCI70" s="469"/>
      <c r="UCJ70" s="469"/>
      <c r="UCK70" s="469"/>
      <c r="UCL70" s="469"/>
      <c r="UCM70" s="469"/>
      <c r="UCN70" s="469"/>
      <c r="UCO70" s="469"/>
      <c r="UCP70" s="469"/>
      <c r="UCQ70" s="469"/>
      <c r="UCR70" s="469"/>
      <c r="UCS70" s="469"/>
      <c r="UCT70" s="469"/>
      <c r="UCU70" s="469"/>
      <c r="UCV70" s="469"/>
      <c r="UCW70" s="469"/>
      <c r="UCX70" s="469"/>
      <c r="UCY70" s="469"/>
      <c r="UCZ70" s="469"/>
      <c r="UDA70" s="469"/>
      <c r="UDB70" s="469"/>
      <c r="UDC70" s="469"/>
      <c r="UDD70" s="469"/>
      <c r="UDE70" s="469"/>
      <c r="UDF70" s="469"/>
      <c r="UDG70" s="469"/>
      <c r="UDH70" s="469"/>
      <c r="UDI70" s="469"/>
      <c r="UDJ70" s="469"/>
      <c r="UDK70" s="469"/>
      <c r="UDL70" s="469"/>
      <c r="UDM70" s="469"/>
      <c r="UDN70" s="469"/>
      <c r="UDO70" s="469"/>
      <c r="UDP70" s="469"/>
      <c r="UDQ70" s="469"/>
      <c r="UDR70" s="469"/>
      <c r="UDS70" s="469"/>
      <c r="UDT70" s="469"/>
      <c r="UDU70" s="469"/>
      <c r="UDV70" s="469"/>
      <c r="UDW70" s="469"/>
      <c r="UDX70" s="469"/>
      <c r="UDY70" s="469"/>
      <c r="UDZ70" s="469"/>
      <c r="UEA70" s="469"/>
      <c r="UEB70" s="469"/>
      <c r="UEC70" s="469"/>
      <c r="UED70" s="469"/>
      <c r="UEE70" s="469"/>
      <c r="UEF70" s="469"/>
      <c r="UEG70" s="469"/>
      <c r="UEH70" s="469"/>
      <c r="UEI70" s="469"/>
      <c r="UEJ70" s="469"/>
      <c r="UEK70" s="469"/>
      <c r="UEL70" s="469"/>
      <c r="UEM70" s="469"/>
      <c r="UEN70" s="469"/>
      <c r="UEO70" s="469"/>
      <c r="UEP70" s="469"/>
      <c r="UEQ70" s="469"/>
      <c r="UER70" s="469"/>
      <c r="UES70" s="469"/>
      <c r="UET70" s="469"/>
      <c r="UEU70" s="469"/>
      <c r="UEV70" s="469"/>
      <c r="UEW70" s="469"/>
      <c r="UEX70" s="469"/>
      <c r="UEY70" s="469"/>
      <c r="UEZ70" s="469"/>
      <c r="UFA70" s="469"/>
      <c r="UFB70" s="469"/>
      <c r="UFC70" s="469"/>
      <c r="UFD70" s="469"/>
      <c r="UFE70" s="469"/>
      <c r="UFF70" s="469"/>
      <c r="UFG70" s="469"/>
      <c r="UFH70" s="469"/>
      <c r="UFI70" s="469"/>
      <c r="UFJ70" s="469"/>
      <c r="UFK70" s="469"/>
      <c r="UFL70" s="469"/>
      <c r="UFM70" s="469"/>
      <c r="UFN70" s="469"/>
      <c r="UFO70" s="469"/>
      <c r="UFP70" s="469"/>
      <c r="UFQ70" s="469"/>
      <c r="UFR70" s="469"/>
      <c r="UFS70" s="469"/>
      <c r="UFT70" s="469"/>
      <c r="UFU70" s="469"/>
      <c r="UFV70" s="469"/>
      <c r="UFW70" s="469"/>
      <c r="UFX70" s="469"/>
      <c r="UFY70" s="469"/>
      <c r="UFZ70" s="469"/>
      <c r="UGA70" s="469"/>
      <c r="UGB70" s="469"/>
      <c r="UGC70" s="469"/>
      <c r="UGD70" s="469"/>
      <c r="UGE70" s="469"/>
      <c r="UGF70" s="469"/>
      <c r="UGG70" s="469"/>
      <c r="UGH70" s="469"/>
      <c r="UGI70" s="469"/>
      <c r="UGJ70" s="469"/>
      <c r="UGK70" s="469"/>
      <c r="UGL70" s="469"/>
      <c r="UGM70" s="469"/>
      <c r="UGN70" s="469"/>
      <c r="UGO70" s="469"/>
      <c r="UGP70" s="469"/>
      <c r="UGQ70" s="469"/>
      <c r="UGR70" s="469"/>
      <c r="UGS70" s="469"/>
      <c r="UGT70" s="469"/>
      <c r="UGU70" s="469"/>
      <c r="UGV70" s="469"/>
      <c r="UGW70" s="469"/>
      <c r="UGX70" s="469"/>
      <c r="UGY70" s="469"/>
      <c r="UGZ70" s="469"/>
      <c r="UHA70" s="469"/>
      <c r="UHB70" s="469"/>
      <c r="UHC70" s="469"/>
      <c r="UHD70" s="469"/>
      <c r="UHE70" s="469"/>
      <c r="UHF70" s="469"/>
      <c r="UHG70" s="469"/>
      <c r="UHH70" s="469"/>
      <c r="UHI70" s="469"/>
      <c r="UHJ70" s="469"/>
      <c r="UHK70" s="469"/>
      <c r="UHL70" s="469"/>
      <c r="UHM70" s="469"/>
      <c r="UHN70" s="469"/>
      <c r="UHO70" s="469"/>
      <c r="UHP70" s="469"/>
      <c r="UHQ70" s="469"/>
      <c r="UHR70" s="469"/>
      <c r="UHS70" s="469"/>
      <c r="UHT70" s="469"/>
      <c r="UHU70" s="469"/>
      <c r="UHV70" s="469"/>
      <c r="UHW70" s="469"/>
      <c r="UHX70" s="469"/>
      <c r="UHY70" s="469"/>
      <c r="UHZ70" s="469"/>
      <c r="UIA70" s="469"/>
      <c r="UIB70" s="469"/>
      <c r="UIC70" s="469"/>
      <c r="UID70" s="469"/>
      <c r="UIE70" s="469"/>
      <c r="UIF70" s="469"/>
      <c r="UIG70" s="469"/>
      <c r="UIH70" s="469"/>
      <c r="UII70" s="469"/>
      <c r="UIJ70" s="469"/>
      <c r="UIK70" s="469"/>
      <c r="UIL70" s="469"/>
      <c r="UIM70" s="469"/>
      <c r="UIN70" s="469"/>
      <c r="UIO70" s="469"/>
      <c r="UIP70" s="469"/>
      <c r="UIQ70" s="469"/>
      <c r="UIR70" s="469"/>
      <c r="UIS70" s="469"/>
      <c r="UIT70" s="469"/>
      <c r="UIU70" s="469"/>
      <c r="UIV70" s="469"/>
      <c r="UIW70" s="469"/>
      <c r="UIX70" s="469"/>
      <c r="UIY70" s="469"/>
      <c r="UIZ70" s="469"/>
      <c r="UJA70" s="469"/>
      <c r="UJB70" s="469"/>
      <c r="UJC70" s="469"/>
      <c r="UJD70" s="469"/>
      <c r="UJE70" s="469"/>
      <c r="UJF70" s="469"/>
      <c r="UJG70" s="469"/>
      <c r="UJH70" s="469"/>
      <c r="UJI70" s="469"/>
      <c r="UJJ70" s="469"/>
      <c r="UJK70" s="469"/>
      <c r="UJL70" s="469"/>
      <c r="UJM70" s="469"/>
      <c r="UJN70" s="469"/>
      <c r="UJO70" s="469"/>
      <c r="UJP70" s="469"/>
      <c r="UJQ70" s="469"/>
      <c r="UJR70" s="469"/>
      <c r="UJS70" s="469"/>
      <c r="UJT70" s="469"/>
      <c r="UJU70" s="469"/>
      <c r="UJV70" s="469"/>
      <c r="UJW70" s="469"/>
      <c r="UJX70" s="469"/>
      <c r="UJY70" s="469"/>
      <c r="UJZ70" s="469"/>
      <c r="UKA70" s="469"/>
      <c r="UKB70" s="469"/>
      <c r="UKC70" s="469"/>
      <c r="UKD70" s="469"/>
      <c r="UKE70" s="469"/>
      <c r="UKF70" s="469"/>
      <c r="UKG70" s="469"/>
      <c r="UKH70" s="469"/>
      <c r="UKI70" s="469"/>
      <c r="UKJ70" s="469"/>
      <c r="UKK70" s="469"/>
      <c r="UKL70" s="469"/>
      <c r="UKM70" s="469"/>
      <c r="UKN70" s="469"/>
      <c r="UKO70" s="469"/>
      <c r="UKP70" s="469"/>
      <c r="UKQ70" s="469"/>
      <c r="UKR70" s="469"/>
      <c r="UKS70" s="469"/>
      <c r="UKT70" s="469"/>
      <c r="UKU70" s="469"/>
      <c r="UKV70" s="469"/>
      <c r="UKW70" s="469"/>
      <c r="UKX70" s="469"/>
      <c r="UKY70" s="469"/>
      <c r="UKZ70" s="469"/>
      <c r="ULA70" s="469"/>
      <c r="ULB70" s="469"/>
      <c r="ULC70" s="469"/>
      <c r="ULD70" s="469"/>
      <c r="ULE70" s="469"/>
      <c r="ULF70" s="469"/>
      <c r="ULG70" s="469"/>
      <c r="ULH70" s="469"/>
      <c r="ULI70" s="469"/>
      <c r="ULJ70" s="469"/>
      <c r="ULK70" s="469"/>
      <c r="ULL70" s="469"/>
      <c r="ULM70" s="469"/>
      <c r="ULN70" s="469"/>
      <c r="ULO70" s="469"/>
      <c r="ULP70" s="469"/>
      <c r="ULQ70" s="469"/>
      <c r="ULR70" s="469"/>
      <c r="ULS70" s="469"/>
      <c r="ULT70" s="469"/>
      <c r="ULU70" s="469"/>
      <c r="ULV70" s="469"/>
      <c r="ULW70" s="469"/>
      <c r="ULX70" s="469"/>
      <c r="ULY70" s="469"/>
      <c r="ULZ70" s="469"/>
      <c r="UMA70" s="469"/>
      <c r="UMB70" s="469"/>
      <c r="UMC70" s="469"/>
      <c r="UMD70" s="469"/>
      <c r="UME70" s="469"/>
      <c r="UMF70" s="469"/>
      <c r="UMG70" s="469"/>
      <c r="UMH70" s="469"/>
      <c r="UMI70" s="469"/>
      <c r="UMJ70" s="469"/>
      <c r="UMK70" s="469"/>
      <c r="UML70" s="469"/>
      <c r="UMM70" s="469"/>
      <c r="UMN70" s="469"/>
      <c r="UMO70" s="469"/>
      <c r="UMP70" s="469"/>
      <c r="UMQ70" s="469"/>
      <c r="UMR70" s="469"/>
      <c r="UMS70" s="469"/>
      <c r="UMT70" s="469"/>
      <c r="UMU70" s="469"/>
      <c r="UMV70" s="469"/>
      <c r="UMW70" s="469"/>
      <c r="UMX70" s="469"/>
      <c r="UMY70" s="469"/>
      <c r="UMZ70" s="469"/>
      <c r="UNA70" s="469"/>
      <c r="UNB70" s="469"/>
      <c r="UNC70" s="469"/>
      <c r="UND70" s="469"/>
      <c r="UNE70" s="469"/>
      <c r="UNF70" s="469"/>
      <c r="UNG70" s="469"/>
      <c r="UNH70" s="469"/>
      <c r="UNI70" s="469"/>
      <c r="UNJ70" s="469"/>
      <c r="UNK70" s="469"/>
      <c r="UNL70" s="469"/>
      <c r="UNM70" s="469"/>
      <c r="UNN70" s="469"/>
      <c r="UNO70" s="469"/>
      <c r="UNP70" s="469"/>
      <c r="UNQ70" s="469"/>
      <c r="UNR70" s="469"/>
      <c r="UNS70" s="469"/>
      <c r="UNT70" s="469"/>
      <c r="UNU70" s="469"/>
      <c r="UNV70" s="469"/>
      <c r="UNW70" s="469"/>
      <c r="UNX70" s="469"/>
      <c r="UNY70" s="469"/>
      <c r="UNZ70" s="469"/>
      <c r="UOA70" s="469"/>
      <c r="UOB70" s="469"/>
      <c r="UOC70" s="469"/>
      <c r="UOD70" s="469"/>
      <c r="UOE70" s="469"/>
      <c r="UOF70" s="469"/>
      <c r="UOG70" s="469"/>
      <c r="UOH70" s="469"/>
      <c r="UOI70" s="469"/>
      <c r="UOJ70" s="469"/>
      <c r="UOK70" s="469"/>
      <c r="UOL70" s="469"/>
      <c r="UOM70" s="469"/>
      <c r="UON70" s="469"/>
      <c r="UOO70" s="469"/>
      <c r="UOP70" s="469"/>
      <c r="UOQ70" s="469"/>
      <c r="UOR70" s="469"/>
      <c r="UOS70" s="469"/>
      <c r="UOT70" s="469"/>
      <c r="UOU70" s="469"/>
      <c r="UOV70" s="469"/>
      <c r="UOW70" s="469"/>
      <c r="UOX70" s="469"/>
      <c r="UOY70" s="469"/>
      <c r="UOZ70" s="469"/>
      <c r="UPA70" s="469"/>
      <c r="UPB70" s="469"/>
      <c r="UPC70" s="469"/>
      <c r="UPD70" s="469"/>
      <c r="UPE70" s="469"/>
      <c r="UPF70" s="469"/>
      <c r="UPG70" s="469"/>
      <c r="UPH70" s="469"/>
      <c r="UPI70" s="469"/>
      <c r="UPJ70" s="469"/>
      <c r="UPK70" s="469"/>
      <c r="UPL70" s="469"/>
      <c r="UPM70" s="469"/>
      <c r="UPN70" s="469"/>
      <c r="UPO70" s="469"/>
      <c r="UPP70" s="469"/>
      <c r="UPQ70" s="469"/>
      <c r="UPR70" s="469"/>
      <c r="UPS70" s="469"/>
      <c r="UPT70" s="469"/>
      <c r="UPU70" s="469"/>
      <c r="UPV70" s="469"/>
      <c r="UPW70" s="469"/>
      <c r="UPX70" s="469"/>
      <c r="UPY70" s="469"/>
      <c r="UPZ70" s="469"/>
      <c r="UQA70" s="469"/>
      <c r="UQB70" s="469"/>
      <c r="UQC70" s="469"/>
      <c r="UQD70" s="469"/>
      <c r="UQE70" s="469"/>
      <c r="UQF70" s="469"/>
      <c r="UQG70" s="469"/>
      <c r="UQH70" s="469"/>
      <c r="UQI70" s="469"/>
      <c r="UQJ70" s="469"/>
      <c r="UQK70" s="469"/>
      <c r="UQL70" s="469"/>
      <c r="UQM70" s="469"/>
      <c r="UQN70" s="469"/>
      <c r="UQO70" s="469"/>
      <c r="UQP70" s="469"/>
      <c r="UQQ70" s="469"/>
      <c r="UQR70" s="469"/>
      <c r="UQS70" s="469"/>
      <c r="UQT70" s="469"/>
      <c r="UQU70" s="469"/>
      <c r="UQV70" s="469"/>
      <c r="UQW70" s="469"/>
      <c r="UQX70" s="469"/>
      <c r="UQY70" s="469"/>
      <c r="UQZ70" s="469"/>
      <c r="URA70" s="469"/>
      <c r="URB70" s="469"/>
      <c r="URC70" s="469"/>
      <c r="URD70" s="469"/>
      <c r="URE70" s="469"/>
      <c r="URF70" s="469"/>
      <c r="URG70" s="469"/>
      <c r="URH70" s="469"/>
      <c r="URI70" s="469"/>
      <c r="URJ70" s="469"/>
      <c r="URK70" s="469"/>
      <c r="URL70" s="469"/>
      <c r="URM70" s="469"/>
      <c r="URN70" s="469"/>
      <c r="URO70" s="469"/>
      <c r="URP70" s="469"/>
      <c r="URQ70" s="469"/>
      <c r="URR70" s="469"/>
      <c r="URS70" s="469"/>
      <c r="URT70" s="469"/>
      <c r="URU70" s="469"/>
      <c r="URV70" s="469"/>
      <c r="URW70" s="469"/>
      <c r="URX70" s="469"/>
      <c r="URY70" s="469"/>
      <c r="URZ70" s="469"/>
      <c r="USA70" s="469"/>
      <c r="USB70" s="469"/>
      <c r="USC70" s="469"/>
      <c r="USD70" s="469"/>
      <c r="USE70" s="469"/>
      <c r="USF70" s="469"/>
      <c r="USG70" s="469"/>
      <c r="USH70" s="469"/>
      <c r="USI70" s="469"/>
      <c r="USJ70" s="469"/>
      <c r="USK70" s="469"/>
      <c r="USL70" s="469"/>
      <c r="USM70" s="469"/>
      <c r="USN70" s="469"/>
      <c r="USO70" s="469"/>
      <c r="USP70" s="469"/>
      <c r="USQ70" s="469"/>
      <c r="USR70" s="469"/>
      <c r="USS70" s="469"/>
      <c r="UST70" s="469"/>
      <c r="USU70" s="469"/>
      <c r="USV70" s="469"/>
      <c r="USW70" s="469"/>
      <c r="USX70" s="469"/>
      <c r="USY70" s="469"/>
      <c r="USZ70" s="469"/>
      <c r="UTA70" s="469"/>
      <c r="UTB70" s="469"/>
      <c r="UTC70" s="469"/>
      <c r="UTD70" s="469"/>
      <c r="UTE70" s="469"/>
      <c r="UTF70" s="469"/>
      <c r="UTG70" s="469"/>
      <c r="UTH70" s="469"/>
      <c r="UTI70" s="469"/>
      <c r="UTJ70" s="469"/>
      <c r="UTK70" s="469"/>
      <c r="UTL70" s="469"/>
      <c r="UTM70" s="469"/>
      <c r="UTN70" s="469"/>
      <c r="UTO70" s="469"/>
      <c r="UTP70" s="469"/>
      <c r="UTQ70" s="469"/>
      <c r="UTR70" s="469"/>
      <c r="UTS70" s="469"/>
      <c r="UTT70" s="469"/>
      <c r="UTU70" s="469"/>
      <c r="UTV70" s="469"/>
      <c r="UTW70" s="469"/>
      <c r="UTX70" s="469"/>
      <c r="UTY70" s="469"/>
      <c r="UTZ70" s="469"/>
      <c r="UUA70" s="469"/>
      <c r="UUB70" s="469"/>
      <c r="UUC70" s="469"/>
      <c r="UUD70" s="469"/>
      <c r="UUE70" s="469"/>
      <c r="UUF70" s="469"/>
      <c r="UUG70" s="469"/>
      <c r="UUH70" s="469"/>
      <c r="UUI70" s="469"/>
      <c r="UUJ70" s="469"/>
      <c r="UUK70" s="469"/>
      <c r="UUL70" s="469"/>
      <c r="UUM70" s="469"/>
      <c r="UUN70" s="469"/>
      <c r="UUO70" s="469"/>
      <c r="UUP70" s="469"/>
      <c r="UUQ70" s="469"/>
      <c r="UUR70" s="469"/>
      <c r="UUS70" s="469"/>
      <c r="UUT70" s="469"/>
      <c r="UUU70" s="469"/>
      <c r="UUV70" s="469"/>
      <c r="UUW70" s="469"/>
      <c r="UUX70" s="469"/>
      <c r="UUY70" s="469"/>
      <c r="UUZ70" s="469"/>
      <c r="UVA70" s="469"/>
      <c r="UVB70" s="469"/>
      <c r="UVC70" s="469"/>
      <c r="UVD70" s="469"/>
      <c r="UVE70" s="469"/>
      <c r="UVF70" s="469"/>
      <c r="UVG70" s="469"/>
      <c r="UVH70" s="469"/>
      <c r="UVI70" s="469"/>
      <c r="UVJ70" s="469"/>
      <c r="UVK70" s="469"/>
      <c r="UVL70" s="469"/>
      <c r="UVM70" s="469"/>
      <c r="UVN70" s="469"/>
      <c r="UVO70" s="469"/>
      <c r="UVP70" s="469"/>
      <c r="UVQ70" s="469"/>
      <c r="UVR70" s="469"/>
      <c r="UVS70" s="469"/>
      <c r="UVT70" s="469"/>
      <c r="UVU70" s="469"/>
      <c r="UVV70" s="469"/>
      <c r="UVW70" s="469"/>
      <c r="UVX70" s="469"/>
      <c r="UVY70" s="469"/>
      <c r="UVZ70" s="469"/>
      <c r="UWA70" s="469"/>
      <c r="UWB70" s="469"/>
      <c r="UWC70" s="469"/>
      <c r="UWD70" s="469"/>
      <c r="UWE70" s="469"/>
      <c r="UWF70" s="469"/>
      <c r="UWG70" s="469"/>
      <c r="UWH70" s="469"/>
      <c r="UWI70" s="469"/>
      <c r="UWJ70" s="469"/>
      <c r="UWK70" s="469"/>
      <c r="UWL70" s="469"/>
      <c r="UWM70" s="469"/>
      <c r="UWN70" s="469"/>
      <c r="UWO70" s="469"/>
      <c r="UWP70" s="469"/>
      <c r="UWQ70" s="469"/>
      <c r="UWR70" s="469"/>
      <c r="UWS70" s="469"/>
      <c r="UWT70" s="469"/>
      <c r="UWU70" s="469"/>
      <c r="UWV70" s="469"/>
      <c r="UWW70" s="469"/>
      <c r="UWX70" s="469"/>
      <c r="UWY70" s="469"/>
      <c r="UWZ70" s="469"/>
      <c r="UXA70" s="469"/>
      <c r="UXB70" s="469"/>
      <c r="UXC70" s="469"/>
      <c r="UXD70" s="469"/>
      <c r="UXE70" s="469"/>
      <c r="UXF70" s="469"/>
      <c r="UXG70" s="469"/>
      <c r="UXH70" s="469"/>
      <c r="UXI70" s="469"/>
      <c r="UXJ70" s="469"/>
      <c r="UXK70" s="469"/>
      <c r="UXL70" s="469"/>
      <c r="UXM70" s="469"/>
      <c r="UXN70" s="469"/>
      <c r="UXO70" s="469"/>
      <c r="UXP70" s="469"/>
      <c r="UXQ70" s="469"/>
      <c r="UXR70" s="469"/>
      <c r="UXS70" s="469"/>
      <c r="UXT70" s="469"/>
      <c r="UXU70" s="469"/>
      <c r="UXV70" s="469"/>
      <c r="UXW70" s="469"/>
      <c r="UXX70" s="469"/>
      <c r="UXY70" s="469"/>
      <c r="UXZ70" s="469"/>
      <c r="UYA70" s="469"/>
      <c r="UYB70" s="469"/>
      <c r="UYC70" s="469"/>
      <c r="UYD70" s="469"/>
      <c r="UYE70" s="469"/>
      <c r="UYF70" s="469"/>
      <c r="UYG70" s="469"/>
      <c r="UYH70" s="469"/>
      <c r="UYI70" s="469"/>
      <c r="UYJ70" s="469"/>
      <c r="UYK70" s="469"/>
      <c r="UYL70" s="469"/>
      <c r="UYM70" s="469"/>
      <c r="UYN70" s="469"/>
      <c r="UYO70" s="469"/>
      <c r="UYP70" s="469"/>
      <c r="UYQ70" s="469"/>
      <c r="UYR70" s="469"/>
      <c r="UYS70" s="469"/>
      <c r="UYT70" s="469"/>
      <c r="UYU70" s="469"/>
      <c r="UYV70" s="469"/>
      <c r="UYW70" s="469"/>
      <c r="UYX70" s="469"/>
      <c r="UYY70" s="469"/>
      <c r="UYZ70" s="469"/>
      <c r="UZA70" s="469"/>
      <c r="UZB70" s="469"/>
      <c r="UZC70" s="469"/>
      <c r="UZD70" s="469"/>
      <c r="UZE70" s="469"/>
      <c r="UZF70" s="469"/>
      <c r="UZG70" s="469"/>
      <c r="UZH70" s="469"/>
      <c r="UZI70" s="469"/>
      <c r="UZJ70" s="469"/>
      <c r="UZK70" s="469"/>
      <c r="UZL70" s="469"/>
      <c r="UZM70" s="469"/>
      <c r="UZN70" s="469"/>
      <c r="UZO70" s="469"/>
      <c r="UZP70" s="469"/>
      <c r="UZQ70" s="469"/>
      <c r="UZR70" s="469"/>
      <c r="UZS70" s="469"/>
      <c r="UZT70" s="469"/>
      <c r="UZU70" s="469"/>
      <c r="UZV70" s="469"/>
      <c r="UZW70" s="469"/>
      <c r="UZX70" s="469"/>
      <c r="UZY70" s="469"/>
      <c r="UZZ70" s="469"/>
      <c r="VAA70" s="469"/>
      <c r="VAB70" s="469"/>
      <c r="VAC70" s="469"/>
      <c r="VAD70" s="469"/>
      <c r="VAE70" s="469"/>
      <c r="VAF70" s="469"/>
      <c r="VAG70" s="469"/>
      <c r="VAH70" s="469"/>
      <c r="VAI70" s="469"/>
      <c r="VAJ70" s="469"/>
      <c r="VAK70" s="469"/>
      <c r="VAL70" s="469"/>
      <c r="VAM70" s="469"/>
      <c r="VAN70" s="469"/>
      <c r="VAO70" s="469"/>
      <c r="VAP70" s="469"/>
      <c r="VAQ70" s="469"/>
      <c r="VAR70" s="469"/>
      <c r="VAS70" s="469"/>
      <c r="VAT70" s="469"/>
      <c r="VAU70" s="469"/>
      <c r="VAV70" s="469"/>
      <c r="VAW70" s="469"/>
      <c r="VAX70" s="469"/>
      <c r="VAY70" s="469"/>
      <c r="VAZ70" s="469"/>
      <c r="VBA70" s="469"/>
      <c r="VBB70" s="469"/>
      <c r="VBC70" s="469"/>
      <c r="VBD70" s="469"/>
      <c r="VBE70" s="469"/>
      <c r="VBF70" s="469"/>
      <c r="VBG70" s="469"/>
      <c r="VBH70" s="469"/>
      <c r="VBI70" s="469"/>
      <c r="VBJ70" s="469"/>
      <c r="VBK70" s="469"/>
      <c r="VBL70" s="469"/>
      <c r="VBM70" s="469"/>
      <c r="VBN70" s="469"/>
      <c r="VBO70" s="469"/>
      <c r="VBP70" s="469"/>
      <c r="VBQ70" s="469"/>
      <c r="VBR70" s="469"/>
      <c r="VBS70" s="469"/>
      <c r="VBT70" s="469"/>
      <c r="VBU70" s="469"/>
      <c r="VBV70" s="469"/>
      <c r="VBW70" s="469"/>
      <c r="VBX70" s="469"/>
      <c r="VBY70" s="469"/>
      <c r="VBZ70" s="469"/>
      <c r="VCA70" s="469"/>
      <c r="VCB70" s="469"/>
      <c r="VCC70" s="469"/>
      <c r="VCD70" s="469"/>
      <c r="VCE70" s="469"/>
      <c r="VCF70" s="469"/>
      <c r="VCG70" s="469"/>
      <c r="VCH70" s="469"/>
      <c r="VCI70" s="469"/>
      <c r="VCJ70" s="469"/>
      <c r="VCK70" s="469"/>
      <c r="VCL70" s="469"/>
      <c r="VCM70" s="469"/>
      <c r="VCN70" s="469"/>
      <c r="VCO70" s="469"/>
      <c r="VCP70" s="469"/>
      <c r="VCQ70" s="469"/>
      <c r="VCR70" s="469"/>
      <c r="VCS70" s="469"/>
      <c r="VCT70" s="469"/>
      <c r="VCU70" s="469"/>
      <c r="VCV70" s="469"/>
      <c r="VCW70" s="469"/>
      <c r="VCX70" s="469"/>
      <c r="VCY70" s="469"/>
      <c r="VCZ70" s="469"/>
      <c r="VDA70" s="469"/>
      <c r="VDB70" s="469"/>
      <c r="VDC70" s="469"/>
      <c r="VDD70" s="469"/>
      <c r="VDE70" s="469"/>
      <c r="VDF70" s="469"/>
      <c r="VDG70" s="469"/>
      <c r="VDH70" s="469"/>
      <c r="VDI70" s="469"/>
      <c r="VDJ70" s="469"/>
      <c r="VDK70" s="469"/>
      <c r="VDL70" s="469"/>
      <c r="VDM70" s="469"/>
      <c r="VDN70" s="469"/>
      <c r="VDO70" s="469"/>
      <c r="VDP70" s="469"/>
      <c r="VDQ70" s="469"/>
      <c r="VDR70" s="469"/>
      <c r="VDS70" s="469"/>
      <c r="VDT70" s="469"/>
      <c r="VDU70" s="469"/>
      <c r="VDV70" s="469"/>
      <c r="VDW70" s="469"/>
      <c r="VDX70" s="469"/>
      <c r="VDY70" s="469"/>
      <c r="VDZ70" s="469"/>
      <c r="VEA70" s="469"/>
      <c r="VEB70" s="469"/>
      <c r="VEC70" s="469"/>
      <c r="VED70" s="469"/>
      <c r="VEE70" s="469"/>
      <c r="VEF70" s="469"/>
      <c r="VEG70" s="469"/>
      <c r="VEH70" s="469"/>
      <c r="VEI70" s="469"/>
      <c r="VEJ70" s="469"/>
      <c r="VEK70" s="469"/>
      <c r="VEL70" s="469"/>
      <c r="VEM70" s="469"/>
      <c r="VEN70" s="469"/>
      <c r="VEO70" s="469"/>
      <c r="VEP70" s="469"/>
      <c r="VEQ70" s="469"/>
      <c r="VER70" s="469"/>
      <c r="VES70" s="469"/>
      <c r="VET70" s="469"/>
      <c r="VEU70" s="469"/>
      <c r="VEV70" s="469"/>
      <c r="VEW70" s="469"/>
      <c r="VEX70" s="469"/>
      <c r="VEY70" s="469"/>
      <c r="VEZ70" s="469"/>
      <c r="VFA70" s="469"/>
      <c r="VFB70" s="469"/>
      <c r="VFC70" s="469"/>
      <c r="VFD70" s="469"/>
      <c r="VFE70" s="469"/>
      <c r="VFF70" s="469"/>
      <c r="VFG70" s="469"/>
      <c r="VFH70" s="469"/>
      <c r="VFI70" s="469"/>
      <c r="VFJ70" s="469"/>
      <c r="VFK70" s="469"/>
      <c r="VFL70" s="469"/>
      <c r="VFM70" s="469"/>
      <c r="VFN70" s="469"/>
      <c r="VFO70" s="469"/>
      <c r="VFP70" s="469"/>
      <c r="VFQ70" s="469"/>
      <c r="VFR70" s="469"/>
      <c r="VFS70" s="469"/>
      <c r="VFT70" s="469"/>
      <c r="VFU70" s="469"/>
      <c r="VFV70" s="469"/>
      <c r="VFW70" s="469"/>
      <c r="VFX70" s="469"/>
      <c r="VFY70" s="469"/>
      <c r="VFZ70" s="469"/>
      <c r="VGA70" s="469"/>
      <c r="VGB70" s="469"/>
      <c r="VGC70" s="469"/>
      <c r="VGD70" s="469"/>
      <c r="VGE70" s="469"/>
      <c r="VGF70" s="469"/>
      <c r="VGG70" s="469"/>
      <c r="VGH70" s="469"/>
      <c r="VGI70" s="469"/>
      <c r="VGJ70" s="469"/>
      <c r="VGK70" s="469"/>
      <c r="VGL70" s="469"/>
      <c r="VGM70" s="469"/>
      <c r="VGN70" s="469"/>
      <c r="VGO70" s="469"/>
      <c r="VGP70" s="469"/>
      <c r="VGQ70" s="469"/>
      <c r="VGR70" s="469"/>
      <c r="VGS70" s="469"/>
      <c r="VGT70" s="469"/>
      <c r="VGU70" s="469"/>
      <c r="VGV70" s="469"/>
      <c r="VGW70" s="469"/>
      <c r="VGX70" s="469"/>
      <c r="VGY70" s="469"/>
      <c r="VGZ70" s="469"/>
      <c r="VHA70" s="469"/>
      <c r="VHB70" s="469"/>
      <c r="VHC70" s="469"/>
      <c r="VHD70" s="469"/>
      <c r="VHE70" s="469"/>
      <c r="VHF70" s="469"/>
      <c r="VHG70" s="469"/>
      <c r="VHH70" s="469"/>
      <c r="VHI70" s="469"/>
      <c r="VHJ70" s="469"/>
      <c r="VHK70" s="469"/>
      <c r="VHL70" s="469"/>
      <c r="VHM70" s="469"/>
      <c r="VHN70" s="469"/>
      <c r="VHO70" s="469"/>
      <c r="VHP70" s="469"/>
      <c r="VHQ70" s="469"/>
      <c r="VHR70" s="469"/>
      <c r="VHS70" s="469"/>
      <c r="VHT70" s="469"/>
      <c r="VHU70" s="469"/>
      <c r="VHV70" s="469"/>
      <c r="VHW70" s="469"/>
      <c r="VHX70" s="469"/>
      <c r="VHY70" s="469"/>
      <c r="VHZ70" s="469"/>
      <c r="VIA70" s="469"/>
      <c r="VIB70" s="469"/>
      <c r="VIC70" s="469"/>
      <c r="VID70" s="469"/>
      <c r="VIE70" s="469"/>
      <c r="VIF70" s="469"/>
      <c r="VIG70" s="469"/>
      <c r="VIH70" s="469"/>
      <c r="VII70" s="469"/>
      <c r="VIJ70" s="469"/>
      <c r="VIK70" s="469"/>
      <c r="VIL70" s="469"/>
      <c r="VIM70" s="469"/>
      <c r="VIN70" s="469"/>
      <c r="VIO70" s="469"/>
      <c r="VIP70" s="469"/>
      <c r="VIQ70" s="469"/>
      <c r="VIR70" s="469"/>
      <c r="VIS70" s="469"/>
      <c r="VIT70" s="469"/>
      <c r="VIU70" s="469"/>
      <c r="VIV70" s="469"/>
      <c r="VIW70" s="469"/>
      <c r="VIX70" s="469"/>
      <c r="VIY70" s="469"/>
      <c r="VIZ70" s="469"/>
      <c r="VJA70" s="469"/>
      <c r="VJB70" s="469"/>
      <c r="VJC70" s="469"/>
      <c r="VJD70" s="469"/>
      <c r="VJE70" s="469"/>
      <c r="VJF70" s="469"/>
      <c r="VJG70" s="469"/>
      <c r="VJH70" s="469"/>
      <c r="VJI70" s="469"/>
      <c r="VJJ70" s="469"/>
      <c r="VJK70" s="469"/>
      <c r="VJL70" s="469"/>
      <c r="VJM70" s="469"/>
      <c r="VJN70" s="469"/>
      <c r="VJO70" s="469"/>
      <c r="VJP70" s="469"/>
      <c r="VJQ70" s="469"/>
      <c r="VJR70" s="469"/>
      <c r="VJS70" s="469"/>
      <c r="VJT70" s="469"/>
      <c r="VJU70" s="469"/>
      <c r="VJV70" s="469"/>
      <c r="VJW70" s="469"/>
      <c r="VJX70" s="469"/>
      <c r="VJY70" s="469"/>
      <c r="VJZ70" s="469"/>
      <c r="VKA70" s="469"/>
      <c r="VKB70" s="469"/>
      <c r="VKC70" s="469"/>
      <c r="VKD70" s="469"/>
      <c r="VKE70" s="469"/>
      <c r="VKF70" s="469"/>
      <c r="VKG70" s="469"/>
      <c r="VKH70" s="469"/>
      <c r="VKI70" s="469"/>
      <c r="VKJ70" s="469"/>
      <c r="VKK70" s="469"/>
      <c r="VKL70" s="469"/>
      <c r="VKM70" s="469"/>
      <c r="VKN70" s="469"/>
      <c r="VKO70" s="469"/>
      <c r="VKP70" s="469"/>
      <c r="VKQ70" s="469"/>
      <c r="VKR70" s="469"/>
      <c r="VKS70" s="469"/>
      <c r="VKT70" s="469"/>
      <c r="VKU70" s="469"/>
      <c r="VKV70" s="469"/>
      <c r="VKW70" s="469"/>
      <c r="VKX70" s="469"/>
      <c r="VKY70" s="469"/>
      <c r="VKZ70" s="469"/>
      <c r="VLA70" s="469"/>
      <c r="VLB70" s="469"/>
      <c r="VLC70" s="469"/>
      <c r="VLD70" s="469"/>
      <c r="VLE70" s="469"/>
      <c r="VLF70" s="469"/>
      <c r="VLG70" s="469"/>
      <c r="VLH70" s="469"/>
      <c r="VLI70" s="469"/>
      <c r="VLJ70" s="469"/>
      <c r="VLK70" s="469"/>
      <c r="VLL70" s="469"/>
      <c r="VLM70" s="469"/>
      <c r="VLN70" s="469"/>
      <c r="VLO70" s="469"/>
      <c r="VLP70" s="469"/>
      <c r="VLQ70" s="469"/>
      <c r="VLR70" s="469"/>
      <c r="VLS70" s="469"/>
      <c r="VLT70" s="469"/>
      <c r="VLU70" s="469"/>
      <c r="VLV70" s="469"/>
      <c r="VLW70" s="469"/>
      <c r="VLX70" s="469"/>
      <c r="VLY70" s="469"/>
      <c r="VLZ70" s="469"/>
      <c r="VMA70" s="469"/>
      <c r="VMB70" s="469"/>
      <c r="VMC70" s="469"/>
      <c r="VMD70" s="469"/>
      <c r="VME70" s="469"/>
      <c r="VMF70" s="469"/>
      <c r="VMG70" s="469"/>
      <c r="VMH70" s="469"/>
      <c r="VMI70" s="469"/>
      <c r="VMJ70" s="469"/>
      <c r="VMK70" s="469"/>
      <c r="VML70" s="469"/>
      <c r="VMM70" s="469"/>
      <c r="VMN70" s="469"/>
      <c r="VMO70" s="469"/>
      <c r="VMP70" s="469"/>
      <c r="VMQ70" s="469"/>
      <c r="VMR70" s="469"/>
      <c r="VMS70" s="469"/>
      <c r="VMT70" s="469"/>
      <c r="VMU70" s="469"/>
      <c r="VMV70" s="469"/>
      <c r="VMW70" s="469"/>
      <c r="VMX70" s="469"/>
      <c r="VMY70" s="469"/>
      <c r="VMZ70" s="469"/>
      <c r="VNA70" s="469"/>
      <c r="VNB70" s="469"/>
      <c r="VNC70" s="469"/>
      <c r="VND70" s="469"/>
      <c r="VNE70" s="469"/>
      <c r="VNF70" s="469"/>
      <c r="VNG70" s="469"/>
      <c r="VNH70" s="469"/>
      <c r="VNI70" s="469"/>
      <c r="VNJ70" s="469"/>
      <c r="VNK70" s="469"/>
      <c r="VNL70" s="469"/>
      <c r="VNM70" s="469"/>
      <c r="VNN70" s="469"/>
      <c r="VNO70" s="469"/>
      <c r="VNP70" s="469"/>
      <c r="VNQ70" s="469"/>
      <c r="VNR70" s="469"/>
      <c r="VNS70" s="469"/>
      <c r="VNT70" s="469"/>
      <c r="VNU70" s="469"/>
      <c r="VNV70" s="469"/>
      <c r="VNW70" s="469"/>
      <c r="VNX70" s="469"/>
      <c r="VNY70" s="469"/>
      <c r="VNZ70" s="469"/>
      <c r="VOA70" s="469"/>
      <c r="VOB70" s="469"/>
      <c r="VOC70" s="469"/>
      <c r="VOD70" s="469"/>
      <c r="VOE70" s="469"/>
      <c r="VOF70" s="469"/>
      <c r="VOG70" s="469"/>
      <c r="VOH70" s="469"/>
      <c r="VOI70" s="469"/>
      <c r="VOJ70" s="469"/>
      <c r="VOK70" s="469"/>
      <c r="VOL70" s="469"/>
      <c r="VOM70" s="469"/>
      <c r="VON70" s="469"/>
      <c r="VOO70" s="469"/>
      <c r="VOP70" s="469"/>
      <c r="VOQ70" s="469"/>
      <c r="VOR70" s="469"/>
      <c r="VOS70" s="469"/>
      <c r="VOT70" s="469"/>
      <c r="VOU70" s="469"/>
      <c r="VOV70" s="469"/>
      <c r="VOW70" s="469"/>
      <c r="VOX70" s="469"/>
      <c r="VOY70" s="469"/>
      <c r="VOZ70" s="469"/>
      <c r="VPA70" s="469"/>
      <c r="VPB70" s="469"/>
      <c r="VPC70" s="469"/>
      <c r="VPD70" s="469"/>
      <c r="VPE70" s="469"/>
      <c r="VPF70" s="469"/>
      <c r="VPG70" s="469"/>
      <c r="VPH70" s="469"/>
      <c r="VPI70" s="469"/>
      <c r="VPJ70" s="469"/>
      <c r="VPK70" s="469"/>
      <c r="VPL70" s="469"/>
      <c r="VPM70" s="469"/>
      <c r="VPN70" s="469"/>
      <c r="VPO70" s="469"/>
      <c r="VPP70" s="469"/>
      <c r="VPQ70" s="469"/>
      <c r="VPR70" s="469"/>
      <c r="VPS70" s="469"/>
      <c r="VPT70" s="469"/>
      <c r="VPU70" s="469"/>
      <c r="VPV70" s="469"/>
      <c r="VPW70" s="469"/>
      <c r="VPX70" s="469"/>
      <c r="VPY70" s="469"/>
      <c r="VPZ70" s="469"/>
      <c r="VQA70" s="469"/>
      <c r="VQB70" s="469"/>
      <c r="VQC70" s="469"/>
      <c r="VQD70" s="469"/>
      <c r="VQE70" s="469"/>
      <c r="VQF70" s="469"/>
      <c r="VQG70" s="469"/>
      <c r="VQH70" s="469"/>
      <c r="VQI70" s="469"/>
      <c r="VQJ70" s="469"/>
      <c r="VQK70" s="469"/>
      <c r="VQL70" s="469"/>
      <c r="VQM70" s="469"/>
      <c r="VQN70" s="469"/>
      <c r="VQO70" s="469"/>
      <c r="VQP70" s="469"/>
      <c r="VQQ70" s="469"/>
      <c r="VQR70" s="469"/>
      <c r="VQS70" s="469"/>
      <c r="VQT70" s="469"/>
      <c r="VQU70" s="469"/>
      <c r="VQV70" s="469"/>
      <c r="VQW70" s="469"/>
      <c r="VQX70" s="469"/>
      <c r="VQY70" s="469"/>
      <c r="VQZ70" s="469"/>
      <c r="VRA70" s="469"/>
      <c r="VRB70" s="469"/>
      <c r="VRC70" s="469"/>
      <c r="VRD70" s="469"/>
      <c r="VRE70" s="469"/>
      <c r="VRF70" s="469"/>
      <c r="VRG70" s="469"/>
      <c r="VRH70" s="469"/>
      <c r="VRI70" s="469"/>
      <c r="VRJ70" s="469"/>
      <c r="VRK70" s="469"/>
      <c r="VRL70" s="469"/>
      <c r="VRM70" s="469"/>
      <c r="VRN70" s="469"/>
      <c r="VRO70" s="469"/>
      <c r="VRP70" s="469"/>
      <c r="VRQ70" s="469"/>
      <c r="VRR70" s="469"/>
      <c r="VRS70" s="469"/>
      <c r="VRT70" s="469"/>
      <c r="VRU70" s="469"/>
      <c r="VRV70" s="469"/>
      <c r="VRW70" s="469"/>
      <c r="VRX70" s="469"/>
      <c r="VRY70" s="469"/>
      <c r="VRZ70" s="469"/>
      <c r="VSA70" s="469"/>
      <c r="VSB70" s="469"/>
      <c r="VSC70" s="469"/>
      <c r="VSD70" s="469"/>
      <c r="VSE70" s="469"/>
      <c r="VSF70" s="469"/>
      <c r="VSG70" s="469"/>
      <c r="VSH70" s="469"/>
      <c r="VSI70" s="469"/>
      <c r="VSJ70" s="469"/>
      <c r="VSK70" s="469"/>
      <c r="VSL70" s="469"/>
      <c r="VSM70" s="469"/>
      <c r="VSN70" s="469"/>
      <c r="VSO70" s="469"/>
      <c r="VSP70" s="469"/>
      <c r="VSQ70" s="469"/>
      <c r="VSR70" s="469"/>
      <c r="VSS70" s="469"/>
      <c r="VST70" s="469"/>
      <c r="VSU70" s="469"/>
      <c r="VSV70" s="469"/>
      <c r="VSW70" s="469"/>
      <c r="VSX70" s="469"/>
      <c r="VSY70" s="469"/>
      <c r="VSZ70" s="469"/>
      <c r="VTA70" s="469"/>
      <c r="VTB70" s="469"/>
      <c r="VTC70" s="469"/>
      <c r="VTD70" s="469"/>
      <c r="VTE70" s="469"/>
      <c r="VTF70" s="469"/>
      <c r="VTG70" s="469"/>
      <c r="VTH70" s="469"/>
      <c r="VTI70" s="469"/>
      <c r="VTJ70" s="469"/>
      <c r="VTK70" s="469"/>
      <c r="VTL70" s="469"/>
      <c r="VTM70" s="469"/>
      <c r="VTN70" s="469"/>
      <c r="VTO70" s="469"/>
      <c r="VTP70" s="469"/>
      <c r="VTQ70" s="469"/>
      <c r="VTR70" s="469"/>
      <c r="VTS70" s="469"/>
      <c r="VTT70" s="469"/>
      <c r="VTU70" s="469"/>
      <c r="VTV70" s="469"/>
      <c r="VTW70" s="469"/>
      <c r="VTX70" s="469"/>
      <c r="VTY70" s="469"/>
      <c r="VTZ70" s="469"/>
      <c r="VUA70" s="469"/>
      <c r="VUB70" s="469"/>
      <c r="VUC70" s="469"/>
      <c r="VUD70" s="469"/>
      <c r="VUE70" s="469"/>
      <c r="VUF70" s="469"/>
      <c r="VUG70" s="469"/>
      <c r="VUH70" s="469"/>
      <c r="VUI70" s="469"/>
      <c r="VUJ70" s="469"/>
      <c r="VUK70" s="469"/>
      <c r="VUL70" s="469"/>
      <c r="VUM70" s="469"/>
      <c r="VUN70" s="469"/>
      <c r="VUO70" s="469"/>
      <c r="VUP70" s="469"/>
      <c r="VUQ70" s="469"/>
      <c r="VUR70" s="469"/>
      <c r="VUS70" s="469"/>
      <c r="VUT70" s="469"/>
      <c r="VUU70" s="469"/>
      <c r="VUV70" s="469"/>
      <c r="VUW70" s="469"/>
      <c r="VUX70" s="469"/>
      <c r="VUY70" s="469"/>
      <c r="VUZ70" s="469"/>
      <c r="VVA70" s="469"/>
      <c r="VVB70" s="469"/>
      <c r="VVC70" s="469"/>
      <c r="VVD70" s="469"/>
      <c r="VVE70" s="469"/>
      <c r="VVF70" s="469"/>
      <c r="VVG70" s="469"/>
      <c r="VVH70" s="469"/>
      <c r="VVI70" s="469"/>
      <c r="VVJ70" s="469"/>
      <c r="VVK70" s="469"/>
      <c r="VVL70" s="469"/>
      <c r="VVM70" s="469"/>
      <c r="VVN70" s="469"/>
      <c r="VVO70" s="469"/>
      <c r="VVP70" s="469"/>
      <c r="VVQ70" s="469"/>
      <c r="VVR70" s="469"/>
      <c r="VVS70" s="469"/>
      <c r="VVT70" s="469"/>
      <c r="VVU70" s="469"/>
      <c r="VVV70" s="469"/>
      <c r="VVW70" s="469"/>
      <c r="VVX70" s="469"/>
      <c r="VVY70" s="469"/>
      <c r="VVZ70" s="469"/>
      <c r="VWA70" s="469"/>
      <c r="VWB70" s="469"/>
      <c r="VWC70" s="469"/>
      <c r="VWD70" s="469"/>
      <c r="VWE70" s="469"/>
      <c r="VWF70" s="469"/>
      <c r="VWG70" s="469"/>
      <c r="VWH70" s="469"/>
      <c r="VWI70" s="469"/>
      <c r="VWJ70" s="469"/>
      <c r="VWK70" s="469"/>
      <c r="VWL70" s="469"/>
      <c r="VWM70" s="469"/>
      <c r="VWN70" s="469"/>
      <c r="VWO70" s="469"/>
      <c r="VWP70" s="469"/>
      <c r="VWQ70" s="469"/>
      <c r="VWR70" s="469"/>
      <c r="VWS70" s="469"/>
      <c r="VWT70" s="469"/>
      <c r="VWU70" s="469"/>
      <c r="VWV70" s="469"/>
      <c r="VWW70" s="469"/>
      <c r="VWX70" s="469"/>
      <c r="VWY70" s="469"/>
      <c r="VWZ70" s="469"/>
      <c r="VXA70" s="469"/>
      <c r="VXB70" s="469"/>
      <c r="VXC70" s="469"/>
      <c r="VXD70" s="469"/>
      <c r="VXE70" s="469"/>
      <c r="VXF70" s="469"/>
      <c r="VXG70" s="469"/>
      <c r="VXH70" s="469"/>
      <c r="VXI70" s="469"/>
      <c r="VXJ70" s="469"/>
      <c r="VXK70" s="469"/>
      <c r="VXL70" s="469"/>
      <c r="VXM70" s="469"/>
      <c r="VXN70" s="469"/>
      <c r="VXO70" s="469"/>
      <c r="VXP70" s="469"/>
      <c r="VXQ70" s="469"/>
      <c r="VXR70" s="469"/>
      <c r="VXS70" s="469"/>
      <c r="VXT70" s="469"/>
      <c r="VXU70" s="469"/>
      <c r="VXV70" s="469"/>
      <c r="VXW70" s="469"/>
      <c r="VXX70" s="469"/>
      <c r="VXY70" s="469"/>
      <c r="VXZ70" s="469"/>
      <c r="VYA70" s="469"/>
      <c r="VYB70" s="469"/>
      <c r="VYC70" s="469"/>
      <c r="VYD70" s="469"/>
      <c r="VYE70" s="469"/>
      <c r="VYF70" s="469"/>
      <c r="VYG70" s="469"/>
      <c r="VYH70" s="469"/>
      <c r="VYI70" s="469"/>
      <c r="VYJ70" s="469"/>
      <c r="VYK70" s="469"/>
      <c r="VYL70" s="469"/>
      <c r="VYM70" s="469"/>
      <c r="VYN70" s="469"/>
      <c r="VYO70" s="469"/>
      <c r="VYP70" s="469"/>
      <c r="VYQ70" s="469"/>
      <c r="VYR70" s="469"/>
      <c r="VYS70" s="469"/>
      <c r="VYT70" s="469"/>
      <c r="VYU70" s="469"/>
      <c r="VYV70" s="469"/>
      <c r="VYW70" s="469"/>
      <c r="VYX70" s="469"/>
      <c r="VYY70" s="469"/>
      <c r="VYZ70" s="469"/>
      <c r="VZA70" s="469"/>
      <c r="VZB70" s="469"/>
      <c r="VZC70" s="469"/>
      <c r="VZD70" s="469"/>
      <c r="VZE70" s="469"/>
      <c r="VZF70" s="469"/>
      <c r="VZG70" s="469"/>
      <c r="VZH70" s="469"/>
      <c r="VZI70" s="469"/>
      <c r="VZJ70" s="469"/>
      <c r="VZK70" s="469"/>
      <c r="VZL70" s="469"/>
      <c r="VZM70" s="469"/>
      <c r="VZN70" s="469"/>
      <c r="VZO70" s="469"/>
      <c r="VZP70" s="469"/>
      <c r="VZQ70" s="469"/>
      <c r="VZR70" s="469"/>
      <c r="VZS70" s="469"/>
      <c r="VZT70" s="469"/>
      <c r="VZU70" s="469"/>
      <c r="VZV70" s="469"/>
      <c r="VZW70" s="469"/>
      <c r="VZX70" s="469"/>
      <c r="VZY70" s="469"/>
      <c r="VZZ70" s="469"/>
      <c r="WAA70" s="469"/>
      <c r="WAB70" s="469"/>
      <c r="WAC70" s="469"/>
      <c r="WAD70" s="469"/>
      <c r="WAE70" s="469"/>
      <c r="WAF70" s="469"/>
      <c r="WAG70" s="469"/>
      <c r="WAH70" s="469"/>
      <c r="WAI70" s="469"/>
      <c r="WAJ70" s="469"/>
      <c r="WAK70" s="469"/>
      <c r="WAL70" s="469"/>
      <c r="WAM70" s="469"/>
      <c r="WAN70" s="469"/>
      <c r="WAO70" s="469"/>
      <c r="WAP70" s="469"/>
      <c r="WAQ70" s="469"/>
      <c r="WAR70" s="469"/>
      <c r="WAS70" s="469"/>
      <c r="WAT70" s="469"/>
      <c r="WAU70" s="469"/>
      <c r="WAV70" s="469"/>
      <c r="WAW70" s="469"/>
      <c r="WAX70" s="469"/>
      <c r="WAY70" s="469"/>
      <c r="WAZ70" s="469"/>
      <c r="WBA70" s="469"/>
      <c r="WBB70" s="469"/>
      <c r="WBC70" s="469"/>
      <c r="WBD70" s="469"/>
      <c r="WBE70" s="469"/>
      <c r="WBF70" s="469"/>
      <c r="WBG70" s="469"/>
      <c r="WBH70" s="469"/>
      <c r="WBI70" s="469"/>
      <c r="WBJ70" s="469"/>
      <c r="WBK70" s="469"/>
      <c r="WBL70" s="469"/>
      <c r="WBM70" s="469"/>
      <c r="WBN70" s="469"/>
      <c r="WBO70" s="469"/>
      <c r="WBP70" s="469"/>
      <c r="WBQ70" s="469"/>
      <c r="WBR70" s="469"/>
      <c r="WBS70" s="469"/>
      <c r="WBT70" s="469"/>
      <c r="WBU70" s="469"/>
      <c r="WBV70" s="469"/>
      <c r="WBW70" s="469"/>
      <c r="WBX70" s="469"/>
      <c r="WBY70" s="469"/>
      <c r="WBZ70" s="469"/>
      <c r="WCA70" s="469"/>
      <c r="WCB70" s="469"/>
      <c r="WCC70" s="469"/>
      <c r="WCD70" s="469"/>
      <c r="WCE70" s="469"/>
      <c r="WCF70" s="469"/>
      <c r="WCG70" s="469"/>
      <c r="WCH70" s="469"/>
      <c r="WCI70" s="469"/>
      <c r="WCJ70" s="469"/>
      <c r="WCK70" s="469"/>
      <c r="WCL70" s="469"/>
      <c r="WCM70" s="469"/>
      <c r="WCN70" s="469"/>
      <c r="WCO70" s="469"/>
      <c r="WCP70" s="469"/>
      <c r="WCQ70" s="469"/>
      <c r="WCR70" s="469"/>
      <c r="WCS70" s="469"/>
      <c r="WCT70" s="469"/>
      <c r="WCU70" s="469"/>
      <c r="WCV70" s="469"/>
      <c r="WCW70" s="469"/>
      <c r="WCX70" s="469"/>
      <c r="WCY70" s="469"/>
      <c r="WCZ70" s="469"/>
      <c r="WDA70" s="469"/>
      <c r="WDB70" s="469"/>
      <c r="WDC70" s="469"/>
      <c r="WDD70" s="469"/>
      <c r="WDE70" s="469"/>
      <c r="WDF70" s="469"/>
      <c r="WDG70" s="469"/>
      <c r="WDH70" s="469"/>
      <c r="WDI70" s="469"/>
      <c r="WDJ70" s="469"/>
      <c r="WDK70" s="469"/>
      <c r="WDL70" s="469"/>
      <c r="WDM70" s="469"/>
      <c r="WDN70" s="469"/>
      <c r="WDO70" s="469"/>
      <c r="WDP70" s="469"/>
      <c r="WDQ70" s="469"/>
      <c r="WDR70" s="469"/>
      <c r="WDS70" s="469"/>
      <c r="WDT70" s="469"/>
      <c r="WDU70" s="469"/>
      <c r="WDV70" s="469"/>
      <c r="WDW70" s="469"/>
      <c r="WDX70" s="469"/>
      <c r="WDY70" s="469"/>
      <c r="WDZ70" s="469"/>
      <c r="WEA70" s="469"/>
      <c r="WEB70" s="469"/>
      <c r="WEC70" s="469"/>
      <c r="WED70" s="469"/>
      <c r="WEE70" s="469"/>
      <c r="WEF70" s="469"/>
      <c r="WEG70" s="469"/>
      <c r="WEH70" s="469"/>
      <c r="WEI70" s="469"/>
      <c r="WEJ70" s="469"/>
      <c r="WEK70" s="469"/>
      <c r="WEL70" s="469"/>
      <c r="WEM70" s="469"/>
      <c r="WEN70" s="469"/>
      <c r="WEO70" s="469"/>
      <c r="WEP70" s="469"/>
      <c r="WEQ70" s="469"/>
      <c r="WER70" s="469"/>
      <c r="WES70" s="469"/>
      <c r="WET70" s="469"/>
      <c r="WEU70" s="469"/>
      <c r="WEV70" s="469"/>
      <c r="WEW70" s="469"/>
      <c r="WEX70" s="469"/>
      <c r="WEY70" s="469"/>
      <c r="WEZ70" s="469"/>
      <c r="WFA70" s="469"/>
      <c r="WFB70" s="469"/>
      <c r="WFC70" s="469"/>
      <c r="WFD70" s="469"/>
      <c r="WFE70" s="469"/>
      <c r="WFF70" s="469"/>
      <c r="WFG70" s="469"/>
      <c r="WFH70" s="469"/>
      <c r="WFI70" s="469"/>
      <c r="WFJ70" s="469"/>
      <c r="WFK70" s="469"/>
      <c r="WFL70" s="469"/>
      <c r="WFM70" s="469"/>
      <c r="WFN70" s="469"/>
      <c r="WFO70" s="469"/>
      <c r="WFP70" s="469"/>
      <c r="WFQ70" s="469"/>
      <c r="WFR70" s="469"/>
      <c r="WFS70" s="469"/>
      <c r="WFT70" s="469"/>
      <c r="WFU70" s="469"/>
      <c r="WFV70" s="469"/>
      <c r="WFW70" s="469"/>
      <c r="WFX70" s="469"/>
      <c r="WFY70" s="469"/>
      <c r="WFZ70" s="469"/>
      <c r="WGA70" s="469"/>
      <c r="WGB70" s="469"/>
      <c r="WGC70" s="469"/>
      <c r="WGD70" s="469"/>
      <c r="WGE70" s="469"/>
      <c r="WGF70" s="469"/>
      <c r="WGG70" s="469"/>
      <c r="WGH70" s="469"/>
      <c r="WGI70" s="469"/>
      <c r="WGJ70" s="469"/>
      <c r="WGK70" s="469"/>
      <c r="WGL70" s="469"/>
      <c r="WGM70" s="469"/>
      <c r="WGN70" s="469"/>
      <c r="WGO70" s="469"/>
      <c r="WGP70" s="469"/>
      <c r="WGQ70" s="469"/>
      <c r="WGR70" s="469"/>
      <c r="WGS70" s="469"/>
      <c r="WGT70" s="469"/>
      <c r="WGU70" s="469"/>
      <c r="WGV70" s="469"/>
      <c r="WGW70" s="469"/>
      <c r="WGX70" s="469"/>
      <c r="WGY70" s="469"/>
      <c r="WGZ70" s="469"/>
      <c r="WHA70" s="469"/>
      <c r="WHB70" s="469"/>
      <c r="WHC70" s="469"/>
      <c r="WHD70" s="469"/>
      <c r="WHE70" s="469"/>
      <c r="WHF70" s="469"/>
      <c r="WHG70" s="469"/>
      <c r="WHH70" s="469"/>
      <c r="WHI70" s="469"/>
      <c r="WHJ70" s="469"/>
      <c r="WHK70" s="469"/>
      <c r="WHL70" s="469"/>
      <c r="WHM70" s="469"/>
      <c r="WHN70" s="469"/>
      <c r="WHO70" s="469"/>
      <c r="WHP70" s="469"/>
      <c r="WHQ70" s="469"/>
      <c r="WHR70" s="469"/>
      <c r="WHS70" s="469"/>
      <c r="WHT70" s="469"/>
      <c r="WHU70" s="469"/>
      <c r="WHV70" s="469"/>
      <c r="WHW70" s="469"/>
      <c r="WHX70" s="469"/>
      <c r="WHY70" s="469"/>
      <c r="WHZ70" s="469"/>
      <c r="WIA70" s="469"/>
      <c r="WIB70" s="469"/>
      <c r="WIC70" s="469"/>
      <c r="WID70" s="469"/>
      <c r="WIE70" s="469"/>
      <c r="WIF70" s="469"/>
      <c r="WIG70" s="469"/>
      <c r="WIH70" s="469"/>
      <c r="WII70" s="469"/>
      <c r="WIJ70" s="469"/>
      <c r="WIK70" s="469"/>
      <c r="WIL70" s="469"/>
      <c r="WIM70" s="469"/>
      <c r="WIN70" s="469"/>
      <c r="WIO70" s="469"/>
      <c r="WIP70" s="469"/>
      <c r="WIQ70" s="469"/>
      <c r="WIR70" s="469"/>
      <c r="WIS70" s="469"/>
      <c r="WIT70" s="469"/>
      <c r="WIU70" s="469"/>
      <c r="WIV70" s="469"/>
      <c r="WIW70" s="469"/>
      <c r="WIX70" s="469"/>
      <c r="WIY70" s="469"/>
      <c r="WIZ70" s="469"/>
      <c r="WJA70" s="469"/>
      <c r="WJB70" s="469"/>
      <c r="WJC70" s="469"/>
      <c r="WJD70" s="469"/>
      <c r="WJE70" s="469"/>
      <c r="WJF70" s="469"/>
      <c r="WJG70" s="469"/>
      <c r="WJH70" s="469"/>
      <c r="WJI70" s="469"/>
      <c r="WJJ70" s="469"/>
      <c r="WJK70" s="469"/>
      <c r="WJL70" s="469"/>
      <c r="WJM70" s="469"/>
      <c r="WJN70" s="469"/>
      <c r="WJO70" s="469"/>
      <c r="WJP70" s="469"/>
      <c r="WJQ70" s="469"/>
      <c r="WJR70" s="469"/>
      <c r="WJS70" s="469"/>
      <c r="WJT70" s="469"/>
      <c r="WJU70" s="469"/>
      <c r="WJV70" s="469"/>
      <c r="WJW70" s="469"/>
      <c r="WJX70" s="469"/>
      <c r="WJY70" s="469"/>
      <c r="WJZ70" s="469"/>
      <c r="WKA70" s="469"/>
      <c r="WKB70" s="469"/>
      <c r="WKC70" s="469"/>
      <c r="WKD70" s="469"/>
      <c r="WKE70" s="469"/>
      <c r="WKF70" s="469"/>
      <c r="WKG70" s="469"/>
      <c r="WKH70" s="469"/>
      <c r="WKI70" s="469"/>
      <c r="WKJ70" s="469"/>
      <c r="WKK70" s="469"/>
      <c r="WKL70" s="469"/>
      <c r="WKM70" s="469"/>
      <c r="WKN70" s="469"/>
      <c r="WKO70" s="469"/>
      <c r="WKP70" s="469"/>
      <c r="WKQ70" s="469"/>
      <c r="WKR70" s="469"/>
      <c r="WKS70" s="469"/>
      <c r="WKT70" s="469"/>
      <c r="WKU70" s="469"/>
      <c r="WKV70" s="469"/>
      <c r="WKW70" s="469"/>
      <c r="WKX70" s="469"/>
      <c r="WKY70" s="469"/>
      <c r="WKZ70" s="469"/>
      <c r="WLA70" s="469"/>
      <c r="WLB70" s="469"/>
      <c r="WLC70" s="469"/>
      <c r="WLD70" s="469"/>
      <c r="WLE70" s="469"/>
      <c r="WLF70" s="469"/>
      <c r="WLG70" s="469"/>
      <c r="WLH70" s="469"/>
      <c r="WLI70" s="469"/>
      <c r="WLJ70" s="469"/>
      <c r="WLK70" s="469"/>
      <c r="WLL70" s="469"/>
      <c r="WLM70" s="469"/>
      <c r="WLN70" s="469"/>
      <c r="WLO70" s="469"/>
      <c r="WLP70" s="469"/>
      <c r="WLQ70" s="469"/>
      <c r="WLR70" s="469"/>
      <c r="WLS70" s="469"/>
      <c r="WLT70" s="469"/>
      <c r="WLU70" s="469"/>
      <c r="WLV70" s="469"/>
      <c r="WLW70" s="469"/>
      <c r="WLX70" s="469"/>
      <c r="WLY70" s="469"/>
      <c r="WLZ70" s="469"/>
      <c r="WMA70" s="469"/>
      <c r="WMB70" s="469"/>
      <c r="WMC70" s="469"/>
      <c r="WMD70" s="469"/>
      <c r="WME70" s="469"/>
      <c r="WMF70" s="469"/>
      <c r="WMG70" s="469"/>
      <c r="WMH70" s="469"/>
      <c r="WMI70" s="469"/>
      <c r="WMJ70" s="469"/>
      <c r="WMK70" s="469"/>
      <c r="WML70" s="469"/>
      <c r="WMM70" s="469"/>
      <c r="WMN70" s="469"/>
      <c r="WMO70" s="469"/>
      <c r="WMP70" s="469"/>
      <c r="WMQ70" s="469"/>
      <c r="WMR70" s="469"/>
      <c r="WMS70" s="469"/>
      <c r="WMT70" s="469"/>
      <c r="WMU70" s="469"/>
      <c r="WMV70" s="469"/>
      <c r="WMW70" s="469"/>
      <c r="WMX70" s="469"/>
      <c r="WMY70" s="469"/>
      <c r="WMZ70" s="469"/>
      <c r="WNA70" s="469"/>
      <c r="WNB70" s="469"/>
      <c r="WNC70" s="469"/>
      <c r="WND70" s="469"/>
      <c r="WNE70" s="469"/>
      <c r="WNF70" s="469"/>
      <c r="WNG70" s="469"/>
      <c r="WNH70" s="469"/>
      <c r="WNI70" s="469"/>
      <c r="WNJ70" s="469"/>
      <c r="WNK70" s="469"/>
      <c r="WNL70" s="469"/>
      <c r="WNM70" s="469"/>
      <c r="WNN70" s="469"/>
      <c r="WNO70" s="469"/>
      <c r="WNP70" s="469"/>
      <c r="WNQ70" s="469"/>
      <c r="WNR70" s="469"/>
      <c r="WNS70" s="469"/>
      <c r="WNT70" s="469"/>
      <c r="WNU70" s="469"/>
      <c r="WNV70" s="469"/>
      <c r="WNW70" s="469"/>
      <c r="WNX70" s="469"/>
      <c r="WNY70" s="469"/>
      <c r="WNZ70" s="469"/>
      <c r="WOA70" s="469"/>
      <c r="WOB70" s="469"/>
      <c r="WOC70" s="469"/>
      <c r="WOD70" s="469"/>
      <c r="WOE70" s="469"/>
      <c r="WOF70" s="469"/>
      <c r="WOG70" s="469"/>
      <c r="WOH70" s="469"/>
      <c r="WOI70" s="469"/>
      <c r="WOJ70" s="469"/>
      <c r="WOK70" s="469"/>
      <c r="WOL70" s="469"/>
      <c r="WOM70" s="469"/>
      <c r="WON70" s="469"/>
      <c r="WOO70" s="469"/>
      <c r="WOP70" s="469"/>
      <c r="WOQ70" s="469"/>
      <c r="WOR70" s="469"/>
      <c r="WOS70" s="469"/>
      <c r="WOT70" s="469"/>
      <c r="WOU70" s="469"/>
      <c r="WOV70" s="469"/>
      <c r="WOW70" s="469"/>
      <c r="WOX70" s="469"/>
      <c r="WOY70" s="469"/>
      <c r="WOZ70" s="469"/>
      <c r="WPA70" s="469"/>
      <c r="WPB70" s="469"/>
      <c r="WPC70" s="469"/>
      <c r="WPD70" s="469"/>
      <c r="WPE70" s="469"/>
      <c r="WPF70" s="469"/>
      <c r="WPG70" s="469"/>
      <c r="WPH70" s="469"/>
      <c r="WPI70" s="469"/>
      <c r="WPJ70" s="469"/>
      <c r="WPK70" s="469"/>
      <c r="WPL70" s="469"/>
      <c r="WPM70" s="469"/>
      <c r="WPN70" s="469"/>
      <c r="WPO70" s="469"/>
      <c r="WPP70" s="469"/>
      <c r="WPQ70" s="469"/>
      <c r="WPR70" s="469"/>
      <c r="WPS70" s="469"/>
      <c r="WPT70" s="469"/>
      <c r="WPU70" s="469"/>
      <c r="WPV70" s="469"/>
      <c r="WPW70" s="469"/>
      <c r="WPX70" s="469"/>
      <c r="WPY70" s="469"/>
      <c r="WPZ70" s="469"/>
      <c r="WQA70" s="469"/>
      <c r="WQB70" s="469"/>
      <c r="WQC70" s="469"/>
      <c r="WQD70" s="469"/>
      <c r="WQE70" s="469"/>
      <c r="WQF70" s="469"/>
      <c r="WQG70" s="469"/>
      <c r="WQH70" s="469"/>
      <c r="WQI70" s="469"/>
      <c r="WQJ70" s="469"/>
      <c r="WQK70" s="469"/>
      <c r="WQL70" s="469"/>
      <c r="WQM70" s="469"/>
      <c r="WQN70" s="469"/>
      <c r="WQO70" s="469"/>
      <c r="WQP70" s="469"/>
      <c r="WQQ70" s="469"/>
      <c r="WQR70" s="469"/>
      <c r="WQS70" s="469"/>
      <c r="WQT70" s="469"/>
      <c r="WQU70" s="469"/>
      <c r="WQV70" s="469"/>
      <c r="WQW70" s="469"/>
      <c r="WQX70" s="469"/>
      <c r="WQY70" s="469"/>
      <c r="WQZ70" s="469"/>
      <c r="WRA70" s="469"/>
      <c r="WRB70" s="469"/>
      <c r="WRC70" s="469"/>
      <c r="WRD70" s="469"/>
      <c r="WRE70" s="469"/>
      <c r="WRF70" s="469"/>
      <c r="WRG70" s="469"/>
      <c r="WRH70" s="469"/>
      <c r="WRI70" s="469"/>
      <c r="WRJ70" s="469"/>
      <c r="WRK70" s="469"/>
      <c r="WRL70" s="469"/>
      <c r="WRM70" s="469"/>
      <c r="WRN70" s="469"/>
      <c r="WRO70" s="469"/>
      <c r="WRP70" s="469"/>
      <c r="WRQ70" s="469"/>
      <c r="WRR70" s="469"/>
      <c r="WRS70" s="469"/>
      <c r="WRT70" s="469"/>
      <c r="WRU70" s="469"/>
      <c r="WRV70" s="469"/>
      <c r="WRW70" s="469"/>
      <c r="WRX70" s="469"/>
      <c r="WRY70" s="469"/>
      <c r="WRZ70" s="469"/>
      <c r="WSA70" s="469"/>
      <c r="WSB70" s="469"/>
      <c r="WSC70" s="469"/>
      <c r="WSD70" s="469"/>
      <c r="WSE70" s="469"/>
      <c r="WSF70" s="469"/>
      <c r="WSG70" s="469"/>
      <c r="WSH70" s="469"/>
      <c r="WSI70" s="469"/>
      <c r="WSJ70" s="469"/>
      <c r="WSK70" s="469"/>
      <c r="WSL70" s="469"/>
      <c r="WSM70" s="469"/>
      <c r="WSN70" s="469"/>
      <c r="WSO70" s="469"/>
      <c r="WSP70" s="469"/>
      <c r="WSQ70" s="469"/>
      <c r="WSR70" s="469"/>
      <c r="WSS70" s="469"/>
      <c r="WST70" s="469"/>
      <c r="WSU70" s="469"/>
      <c r="WSV70" s="469"/>
      <c r="WSW70" s="469"/>
      <c r="WSX70" s="469"/>
      <c r="WSY70" s="469"/>
      <c r="WSZ70" s="469"/>
      <c r="WTA70" s="469"/>
      <c r="WTB70" s="469"/>
      <c r="WTC70" s="469"/>
      <c r="WTD70" s="469"/>
      <c r="WTE70" s="469"/>
      <c r="WTF70" s="469"/>
      <c r="WTG70" s="469"/>
      <c r="WTH70" s="469"/>
      <c r="WTI70" s="469"/>
      <c r="WTJ70" s="469"/>
      <c r="WTK70" s="469"/>
      <c r="WTL70" s="469"/>
      <c r="WTM70" s="469"/>
      <c r="WTN70" s="469"/>
      <c r="WTO70" s="469"/>
      <c r="WTP70" s="469"/>
      <c r="WTQ70" s="469"/>
      <c r="WTR70" s="469"/>
      <c r="WTS70" s="469"/>
      <c r="WTT70" s="469"/>
      <c r="WTU70" s="469"/>
      <c r="WTV70" s="469"/>
      <c r="WTW70" s="469"/>
      <c r="WTX70" s="469"/>
      <c r="WTY70" s="469"/>
      <c r="WTZ70" s="469"/>
      <c r="WUA70" s="469"/>
      <c r="WUB70" s="469"/>
      <c r="WUC70" s="469"/>
      <c r="WUD70" s="469"/>
      <c r="WUE70" s="469"/>
      <c r="WUF70" s="469"/>
      <c r="WUG70" s="469"/>
      <c r="WUH70" s="469"/>
      <c r="WUI70" s="469"/>
      <c r="WUJ70" s="469"/>
      <c r="WUK70" s="469"/>
      <c r="WUL70" s="469"/>
      <c r="WUM70" s="469"/>
      <c r="WUN70" s="469"/>
      <c r="WUO70" s="469"/>
      <c r="WUP70" s="469"/>
      <c r="WUQ70" s="469"/>
      <c r="WUR70" s="469"/>
      <c r="WUS70" s="469"/>
      <c r="WUT70" s="469"/>
      <c r="WUU70" s="469"/>
      <c r="WUV70" s="469"/>
      <c r="WUW70" s="469"/>
      <c r="WUX70" s="469"/>
      <c r="WUY70" s="469"/>
      <c r="WUZ70" s="469"/>
      <c r="WVA70" s="469"/>
      <c r="WVB70" s="469"/>
      <c r="WVC70" s="469"/>
      <c r="WVD70" s="469"/>
      <c r="WVE70" s="469"/>
      <c r="WVF70" s="469"/>
      <c r="WVG70" s="469"/>
      <c r="WVH70" s="469"/>
      <c r="WVI70" s="469"/>
      <c r="WVJ70" s="469"/>
      <c r="WVK70" s="469"/>
      <c r="WVL70" s="469"/>
      <c r="WVM70" s="469"/>
      <c r="WVN70" s="469"/>
      <c r="WVO70" s="469"/>
      <c r="WVP70" s="469"/>
      <c r="WVQ70" s="469"/>
      <c r="WVR70" s="469"/>
      <c r="WVS70" s="469"/>
      <c r="WVT70" s="469"/>
      <c r="WVU70" s="469"/>
      <c r="WVV70" s="469"/>
      <c r="WVW70" s="469"/>
      <c r="WVX70" s="469"/>
      <c r="WVY70" s="469"/>
      <c r="WVZ70" s="469"/>
      <c r="WWA70" s="469"/>
      <c r="WWB70" s="469"/>
      <c r="WWC70" s="469"/>
      <c r="WWD70" s="469"/>
      <c r="WWE70" s="469"/>
      <c r="WWF70" s="469"/>
      <c r="WWG70" s="469"/>
      <c r="WWH70" s="469"/>
      <c r="WWI70" s="469"/>
      <c r="WWJ70" s="469"/>
      <c r="WWK70" s="469"/>
      <c r="WWL70" s="469"/>
      <c r="WWM70" s="469"/>
      <c r="WWN70" s="469"/>
      <c r="WWO70" s="469"/>
      <c r="WWP70" s="469"/>
      <c r="WWQ70" s="469"/>
      <c r="WWR70" s="469"/>
      <c r="WWS70" s="469"/>
      <c r="WWT70" s="469"/>
      <c r="WWU70" s="469"/>
      <c r="WWV70" s="469"/>
      <c r="WWW70" s="469"/>
      <c r="WWX70" s="469"/>
      <c r="WWY70" s="469"/>
      <c r="WWZ70" s="469"/>
      <c r="WXA70" s="469"/>
      <c r="WXB70" s="469"/>
      <c r="WXC70" s="469"/>
      <c r="WXD70" s="469"/>
      <c r="WXE70" s="469"/>
      <c r="WXF70" s="469"/>
      <c r="WXG70" s="469"/>
      <c r="WXH70" s="469"/>
      <c r="WXI70" s="469"/>
      <c r="WXJ70" s="469"/>
      <c r="WXK70" s="469"/>
      <c r="WXL70" s="469"/>
      <c r="WXM70" s="469"/>
      <c r="WXN70" s="469"/>
      <c r="WXO70" s="469"/>
      <c r="WXP70" s="469"/>
      <c r="WXQ70" s="469"/>
      <c r="WXR70" s="469"/>
      <c r="WXS70" s="469"/>
      <c r="WXT70" s="469"/>
      <c r="WXU70" s="469"/>
      <c r="WXV70" s="469"/>
      <c r="WXW70" s="469"/>
      <c r="WXX70" s="469"/>
      <c r="WXY70" s="469"/>
      <c r="WXZ70" s="469"/>
      <c r="WYA70" s="469"/>
      <c r="WYB70" s="469"/>
      <c r="WYC70" s="469"/>
      <c r="WYD70" s="469"/>
      <c r="WYE70" s="469"/>
      <c r="WYF70" s="469"/>
      <c r="WYG70" s="469"/>
      <c r="WYH70" s="469"/>
      <c r="WYI70" s="469"/>
      <c r="WYJ70" s="469"/>
      <c r="WYK70" s="469"/>
      <c r="WYL70" s="469"/>
      <c r="WYM70" s="469"/>
      <c r="WYN70" s="469"/>
      <c r="WYO70" s="469"/>
      <c r="WYP70" s="469"/>
      <c r="WYQ70" s="469"/>
      <c r="WYR70" s="469"/>
      <c r="WYS70" s="469"/>
      <c r="WYT70" s="469"/>
      <c r="WYU70" s="469"/>
      <c r="WYV70" s="469"/>
      <c r="WYW70" s="469"/>
      <c r="WYX70" s="469"/>
      <c r="WYY70" s="469"/>
      <c r="WYZ70" s="469"/>
      <c r="WZA70" s="469"/>
      <c r="WZB70" s="469"/>
      <c r="WZC70" s="469"/>
      <c r="WZD70" s="469"/>
      <c r="WZE70" s="469"/>
      <c r="WZF70" s="469"/>
      <c r="WZG70" s="469"/>
      <c r="WZH70" s="469"/>
      <c r="WZI70" s="469"/>
      <c r="WZJ70" s="469"/>
      <c r="WZK70" s="469"/>
      <c r="WZL70" s="469"/>
      <c r="WZM70" s="469"/>
      <c r="WZN70" s="469"/>
      <c r="WZO70" s="469"/>
      <c r="WZP70" s="469"/>
      <c r="WZQ70" s="469"/>
      <c r="WZR70" s="469"/>
      <c r="WZS70" s="469"/>
      <c r="WZT70" s="469"/>
      <c r="WZU70" s="469"/>
      <c r="WZV70" s="469"/>
      <c r="WZW70" s="469"/>
      <c r="WZX70" s="469"/>
      <c r="WZY70" s="469"/>
      <c r="WZZ70" s="469"/>
      <c r="XAA70" s="469"/>
      <c r="XAB70" s="469"/>
      <c r="XAC70" s="469"/>
      <c r="XAD70" s="469"/>
      <c r="XAE70" s="469"/>
      <c r="XAF70" s="469"/>
      <c r="XAG70" s="469"/>
      <c r="XAH70" s="469"/>
      <c r="XAI70" s="469"/>
      <c r="XAJ70" s="469"/>
      <c r="XAK70" s="469"/>
      <c r="XAL70" s="469"/>
      <c r="XAM70" s="469"/>
      <c r="XAN70" s="469"/>
      <c r="XAO70" s="469"/>
      <c r="XAP70" s="469"/>
      <c r="XAQ70" s="469"/>
      <c r="XAR70" s="469"/>
      <c r="XAS70" s="469"/>
      <c r="XAT70" s="469"/>
      <c r="XAU70" s="469"/>
      <c r="XAV70" s="469"/>
      <c r="XAW70" s="469"/>
      <c r="XAX70" s="469"/>
      <c r="XAY70" s="469"/>
      <c r="XAZ70" s="469"/>
      <c r="XBA70" s="469"/>
      <c r="XBB70" s="469"/>
      <c r="XBC70" s="469"/>
      <c r="XBD70" s="469"/>
      <c r="XBE70" s="469"/>
      <c r="XBF70" s="469"/>
      <c r="XBG70" s="469"/>
      <c r="XBH70" s="469"/>
      <c r="XBI70" s="469"/>
      <c r="XBJ70" s="469"/>
      <c r="XBK70" s="469"/>
      <c r="XBL70" s="469"/>
      <c r="XBM70" s="469"/>
      <c r="XBN70" s="469"/>
      <c r="XBO70" s="469"/>
      <c r="XBP70" s="469"/>
      <c r="XBQ70" s="469"/>
      <c r="XBR70" s="469"/>
      <c r="XBS70" s="469"/>
      <c r="XBT70" s="469"/>
      <c r="XBU70" s="469"/>
      <c r="XBV70" s="469"/>
      <c r="XBW70" s="469"/>
      <c r="XBX70" s="469"/>
      <c r="XBY70" s="469"/>
      <c r="XBZ70" s="469"/>
      <c r="XCA70" s="469"/>
      <c r="XCB70" s="469"/>
      <c r="XCC70" s="469"/>
      <c r="XCD70" s="469"/>
      <c r="XCE70" s="469"/>
      <c r="XCF70" s="469"/>
      <c r="XCG70" s="469"/>
      <c r="XCH70" s="469"/>
      <c r="XCI70" s="469"/>
      <c r="XCJ70" s="469"/>
      <c r="XCK70" s="469"/>
      <c r="XCL70" s="469"/>
      <c r="XCM70" s="469"/>
      <c r="XCN70" s="469"/>
      <c r="XCO70" s="469"/>
      <c r="XCP70" s="469"/>
      <c r="XCQ70" s="469"/>
      <c r="XCR70" s="469"/>
      <c r="XCS70" s="469"/>
      <c r="XCT70" s="469"/>
      <c r="XCU70" s="469"/>
      <c r="XCV70" s="469"/>
      <c r="XCW70" s="469"/>
      <c r="XCX70" s="469"/>
      <c r="XCY70" s="469"/>
      <c r="XCZ70" s="469"/>
      <c r="XDA70" s="469"/>
      <c r="XDB70" s="469"/>
      <c r="XDC70" s="469"/>
      <c r="XDD70" s="469"/>
      <c r="XDE70" s="469"/>
      <c r="XDF70" s="469"/>
      <c r="XDG70" s="469"/>
      <c r="XDH70" s="469"/>
      <c r="XDI70" s="469"/>
      <c r="XDJ70" s="469"/>
      <c r="XDK70" s="469"/>
      <c r="XDL70" s="469"/>
      <c r="XDM70" s="469"/>
      <c r="XDN70" s="469"/>
      <c r="XDO70" s="469"/>
      <c r="XDP70" s="469"/>
      <c r="XDQ70" s="469"/>
      <c r="XDR70" s="469"/>
      <c r="XDS70" s="469"/>
      <c r="XDT70" s="469"/>
      <c r="XDU70" s="469"/>
      <c r="XDV70" s="469"/>
      <c r="XDW70" s="469"/>
      <c r="XDX70" s="469"/>
      <c r="XDY70" s="469"/>
      <c r="XDZ70" s="469"/>
      <c r="XEA70" s="469"/>
      <c r="XEB70" s="469"/>
      <c r="XEC70" s="469"/>
      <c r="XED70" s="469"/>
      <c r="XEE70" s="469"/>
      <c r="XEF70" s="469"/>
      <c r="XEG70" s="469"/>
      <c r="XEH70" s="469"/>
      <c r="XEI70" s="469"/>
      <c r="XEJ70" s="469"/>
      <c r="XEK70" s="469"/>
      <c r="XEL70" s="469"/>
      <c r="XEM70" s="469"/>
      <c r="XEN70" s="469"/>
      <c r="XEO70" s="469"/>
      <c r="XEP70" s="469"/>
      <c r="XEQ70" s="469"/>
      <c r="XER70" s="469"/>
      <c r="XES70" s="469"/>
      <c r="XET70" s="469"/>
      <c r="XEU70" s="469"/>
      <c r="XEV70" s="469"/>
      <c r="XEW70" s="469"/>
      <c r="XEX70" s="469"/>
      <c r="XEY70" s="469"/>
      <c r="XEZ70" s="469"/>
      <c r="XFA70" s="469"/>
      <c r="XFB70" s="469"/>
      <c r="XFC70" s="469"/>
      <c r="XFD70" s="469"/>
    </row>
    <row r="71" spans="1:16384" s="460" customFormat="1">
      <c r="B71" s="471"/>
    </row>
    <row r="72" spans="1:16384" s="465" customFormat="1"/>
    <row r="73" spans="1:16384" s="229" customFormat="1">
      <c r="B73" s="463" t="s">
        <v>180</v>
      </c>
    </row>
    <row r="74" spans="1:16384">
      <c r="E74" s="151">
        <f>ROUNDUP(E75/12,0)</f>
        <v>1</v>
      </c>
      <c r="F74" s="151">
        <f t="shared" ref="F74:BQ74" si="32">ROUNDUP(F75/12,0)</f>
        <v>1</v>
      </c>
      <c r="G74" s="151">
        <f t="shared" si="32"/>
        <v>1</v>
      </c>
      <c r="H74" s="151">
        <f t="shared" si="32"/>
        <v>1</v>
      </c>
      <c r="I74" s="151">
        <f t="shared" si="32"/>
        <v>1</v>
      </c>
      <c r="J74" s="151">
        <f t="shared" si="32"/>
        <v>1</v>
      </c>
      <c r="K74" s="151">
        <f t="shared" si="32"/>
        <v>1</v>
      </c>
      <c r="L74" s="151">
        <f t="shared" si="32"/>
        <v>1</v>
      </c>
      <c r="M74" s="151">
        <f t="shared" si="32"/>
        <v>1</v>
      </c>
      <c r="N74" s="151">
        <f t="shared" si="32"/>
        <v>1</v>
      </c>
      <c r="O74" s="151">
        <f t="shared" si="32"/>
        <v>1</v>
      </c>
      <c r="P74" s="151">
        <f t="shared" si="32"/>
        <v>1</v>
      </c>
      <c r="Q74" s="151">
        <f t="shared" si="32"/>
        <v>2</v>
      </c>
      <c r="R74" s="151">
        <f t="shared" si="32"/>
        <v>2</v>
      </c>
      <c r="S74" s="151">
        <f t="shared" si="32"/>
        <v>2</v>
      </c>
      <c r="T74" s="151">
        <f t="shared" si="32"/>
        <v>2</v>
      </c>
      <c r="U74" s="151">
        <f t="shared" si="32"/>
        <v>2</v>
      </c>
      <c r="V74" s="151">
        <f t="shared" si="32"/>
        <v>2</v>
      </c>
      <c r="W74" s="151">
        <f t="shared" si="32"/>
        <v>2</v>
      </c>
      <c r="X74" s="151">
        <f t="shared" si="32"/>
        <v>2</v>
      </c>
      <c r="Y74" s="151">
        <f t="shared" si="32"/>
        <v>2</v>
      </c>
      <c r="Z74" s="151">
        <f t="shared" si="32"/>
        <v>2</v>
      </c>
      <c r="AA74" s="151">
        <f t="shared" si="32"/>
        <v>2</v>
      </c>
      <c r="AB74" s="151">
        <f t="shared" si="32"/>
        <v>2</v>
      </c>
      <c r="AC74" s="151">
        <f t="shared" si="32"/>
        <v>3</v>
      </c>
      <c r="AD74" s="151">
        <f t="shared" si="32"/>
        <v>3</v>
      </c>
      <c r="AE74" s="151">
        <f t="shared" si="32"/>
        <v>3</v>
      </c>
      <c r="AF74" s="151">
        <f t="shared" si="32"/>
        <v>3</v>
      </c>
      <c r="AG74" s="151">
        <f t="shared" si="32"/>
        <v>3</v>
      </c>
      <c r="AH74" s="151">
        <f t="shared" si="32"/>
        <v>3</v>
      </c>
      <c r="AI74" s="151">
        <f t="shared" si="32"/>
        <v>3</v>
      </c>
      <c r="AJ74" s="151">
        <f t="shared" si="32"/>
        <v>3</v>
      </c>
      <c r="AK74" s="151">
        <f t="shared" si="32"/>
        <v>3</v>
      </c>
      <c r="AL74" s="151">
        <f t="shared" si="32"/>
        <v>3</v>
      </c>
      <c r="AM74" s="151">
        <f t="shared" si="32"/>
        <v>3</v>
      </c>
      <c r="AN74" s="151">
        <f t="shared" si="32"/>
        <v>3</v>
      </c>
      <c r="AO74" s="151">
        <f t="shared" si="32"/>
        <v>4</v>
      </c>
      <c r="AP74" s="151">
        <f t="shared" si="32"/>
        <v>4</v>
      </c>
      <c r="AQ74" s="151">
        <f t="shared" si="32"/>
        <v>4</v>
      </c>
      <c r="AR74" s="151">
        <f t="shared" si="32"/>
        <v>4</v>
      </c>
      <c r="AS74" s="151">
        <f t="shared" si="32"/>
        <v>4</v>
      </c>
      <c r="AT74" s="151">
        <f t="shared" si="32"/>
        <v>4</v>
      </c>
      <c r="AU74" s="151">
        <f t="shared" si="32"/>
        <v>4</v>
      </c>
      <c r="AV74" s="151">
        <f t="shared" si="32"/>
        <v>4</v>
      </c>
      <c r="AW74" s="151">
        <f t="shared" si="32"/>
        <v>4</v>
      </c>
      <c r="AX74" s="151">
        <f t="shared" si="32"/>
        <v>4</v>
      </c>
      <c r="AY74" s="151">
        <f t="shared" si="32"/>
        <v>4</v>
      </c>
      <c r="AZ74" s="151">
        <f t="shared" si="32"/>
        <v>4</v>
      </c>
      <c r="BA74" s="151">
        <f t="shared" si="32"/>
        <v>5</v>
      </c>
      <c r="BB74" s="151">
        <f t="shared" si="32"/>
        <v>5</v>
      </c>
      <c r="BC74" s="151">
        <f t="shared" si="32"/>
        <v>5</v>
      </c>
      <c r="BD74" s="151">
        <f t="shared" si="32"/>
        <v>5</v>
      </c>
      <c r="BE74" s="151">
        <f t="shared" si="32"/>
        <v>5</v>
      </c>
      <c r="BF74" s="151">
        <f t="shared" si="32"/>
        <v>5</v>
      </c>
      <c r="BG74" s="151">
        <f t="shared" si="32"/>
        <v>5</v>
      </c>
      <c r="BH74" s="151">
        <f t="shared" si="32"/>
        <v>5</v>
      </c>
      <c r="BI74" s="151">
        <f t="shared" si="32"/>
        <v>5</v>
      </c>
      <c r="BJ74" s="151">
        <f t="shared" si="32"/>
        <v>5</v>
      </c>
      <c r="BK74" s="151">
        <f t="shared" si="32"/>
        <v>5</v>
      </c>
      <c r="BL74" s="151">
        <f t="shared" si="32"/>
        <v>5</v>
      </c>
      <c r="BM74" s="151">
        <f t="shared" si="32"/>
        <v>6</v>
      </c>
      <c r="BN74" s="151">
        <f t="shared" si="32"/>
        <v>6</v>
      </c>
      <c r="BO74" s="151">
        <f t="shared" si="32"/>
        <v>6</v>
      </c>
      <c r="BP74" s="151">
        <f t="shared" si="32"/>
        <v>6</v>
      </c>
      <c r="BQ74" s="151">
        <f t="shared" si="32"/>
        <v>6</v>
      </c>
      <c r="BR74" s="151">
        <f t="shared" ref="BR74:DY74" si="33">ROUNDUP(BR75/12,0)</f>
        <v>6</v>
      </c>
      <c r="BS74" s="151">
        <f t="shared" si="33"/>
        <v>6</v>
      </c>
      <c r="BT74" s="151">
        <f t="shared" si="33"/>
        <v>6</v>
      </c>
      <c r="BU74" s="151">
        <f t="shared" si="33"/>
        <v>6</v>
      </c>
      <c r="BV74" s="151">
        <f t="shared" si="33"/>
        <v>6</v>
      </c>
      <c r="BW74" s="151">
        <f t="shared" si="33"/>
        <v>6</v>
      </c>
      <c r="BX74" s="151">
        <f t="shared" si="33"/>
        <v>6</v>
      </c>
      <c r="BY74" s="151">
        <f t="shared" si="33"/>
        <v>7</v>
      </c>
      <c r="BZ74" s="151">
        <f t="shared" si="33"/>
        <v>7</v>
      </c>
      <c r="CA74" s="151">
        <f t="shared" si="33"/>
        <v>7</v>
      </c>
      <c r="CB74" s="151">
        <f t="shared" si="33"/>
        <v>7</v>
      </c>
      <c r="CC74" s="151">
        <f t="shared" si="33"/>
        <v>7</v>
      </c>
      <c r="CD74" s="151">
        <f t="shared" si="33"/>
        <v>7</v>
      </c>
      <c r="CE74" s="151">
        <f t="shared" si="33"/>
        <v>7</v>
      </c>
      <c r="CF74" s="151">
        <f t="shared" si="33"/>
        <v>7</v>
      </c>
      <c r="CG74" s="151">
        <f t="shared" si="33"/>
        <v>7</v>
      </c>
      <c r="CH74" s="151">
        <f t="shared" si="33"/>
        <v>7</v>
      </c>
      <c r="CI74" s="151">
        <f t="shared" si="33"/>
        <v>7</v>
      </c>
      <c r="CJ74" s="151">
        <f t="shared" si="33"/>
        <v>7</v>
      </c>
      <c r="CK74" s="151">
        <f t="shared" si="33"/>
        <v>8</v>
      </c>
      <c r="CL74" s="151">
        <f t="shared" si="33"/>
        <v>8</v>
      </c>
      <c r="CM74" s="151">
        <f t="shared" si="33"/>
        <v>8</v>
      </c>
      <c r="CN74" s="151">
        <f t="shared" si="33"/>
        <v>8</v>
      </c>
      <c r="CO74" s="151">
        <f t="shared" si="33"/>
        <v>8</v>
      </c>
      <c r="CP74" s="151">
        <f t="shared" si="33"/>
        <v>8</v>
      </c>
      <c r="CQ74" s="151">
        <f t="shared" si="33"/>
        <v>8</v>
      </c>
      <c r="CR74" s="151">
        <f t="shared" si="33"/>
        <v>8</v>
      </c>
      <c r="CS74" s="151">
        <f t="shared" si="33"/>
        <v>8</v>
      </c>
      <c r="CT74" s="151">
        <f t="shared" si="33"/>
        <v>8</v>
      </c>
      <c r="CU74" s="151">
        <f t="shared" si="33"/>
        <v>8</v>
      </c>
      <c r="CV74" s="151">
        <f t="shared" si="33"/>
        <v>8</v>
      </c>
      <c r="CW74" s="151">
        <f t="shared" si="33"/>
        <v>9</v>
      </c>
      <c r="CX74" s="151">
        <f t="shared" si="33"/>
        <v>9</v>
      </c>
      <c r="CY74" s="151">
        <f t="shared" si="33"/>
        <v>9</v>
      </c>
      <c r="CZ74" s="151">
        <f t="shared" si="33"/>
        <v>9</v>
      </c>
      <c r="DA74" s="151">
        <f t="shared" si="33"/>
        <v>9</v>
      </c>
      <c r="DB74" s="151">
        <f t="shared" si="33"/>
        <v>9</v>
      </c>
      <c r="DC74" s="151">
        <f t="shared" si="33"/>
        <v>9</v>
      </c>
      <c r="DD74" s="151">
        <f t="shared" si="33"/>
        <v>9</v>
      </c>
      <c r="DE74" s="151">
        <f t="shared" si="33"/>
        <v>9</v>
      </c>
      <c r="DF74" s="151">
        <f t="shared" si="33"/>
        <v>9</v>
      </c>
      <c r="DG74" s="151">
        <f t="shared" si="33"/>
        <v>9</v>
      </c>
      <c r="DH74" s="151">
        <f t="shared" si="33"/>
        <v>9</v>
      </c>
      <c r="DI74" s="151">
        <f t="shared" si="33"/>
        <v>10</v>
      </c>
      <c r="DJ74" s="151">
        <f t="shared" si="33"/>
        <v>10</v>
      </c>
      <c r="DK74" s="151">
        <f t="shared" si="33"/>
        <v>10</v>
      </c>
      <c r="DL74" s="151">
        <f t="shared" si="33"/>
        <v>10</v>
      </c>
      <c r="DM74" s="151">
        <f t="shared" si="33"/>
        <v>10</v>
      </c>
      <c r="DN74" s="151">
        <f t="shared" si="33"/>
        <v>10</v>
      </c>
      <c r="DO74" s="151">
        <f t="shared" si="33"/>
        <v>10</v>
      </c>
      <c r="DP74" s="151">
        <f t="shared" si="33"/>
        <v>10</v>
      </c>
      <c r="DQ74" s="151">
        <f t="shared" si="33"/>
        <v>10</v>
      </c>
      <c r="DR74" s="151">
        <f t="shared" si="33"/>
        <v>10</v>
      </c>
      <c r="DS74" s="151">
        <f t="shared" si="33"/>
        <v>10</v>
      </c>
      <c r="DT74" s="151">
        <f t="shared" si="33"/>
        <v>10</v>
      </c>
      <c r="DU74" s="151">
        <f t="shared" si="33"/>
        <v>11</v>
      </c>
      <c r="DV74" s="151">
        <f t="shared" si="33"/>
        <v>11</v>
      </c>
      <c r="DW74" s="151">
        <f t="shared" si="33"/>
        <v>11</v>
      </c>
      <c r="DX74" s="151">
        <f t="shared" si="33"/>
        <v>11</v>
      </c>
      <c r="DY74" s="151">
        <f t="shared" si="33"/>
        <v>11</v>
      </c>
    </row>
    <row r="75" spans="1:16384">
      <c r="E75" s="152">
        <v>1</v>
      </c>
      <c r="F75" s="152">
        <v>2</v>
      </c>
      <c r="G75" s="152">
        <v>3</v>
      </c>
      <c r="H75" s="152">
        <v>4</v>
      </c>
      <c r="I75" s="152">
        <v>5</v>
      </c>
      <c r="J75" s="152">
        <v>6</v>
      </c>
      <c r="K75" s="152">
        <v>7</v>
      </c>
      <c r="L75" s="152">
        <v>8</v>
      </c>
      <c r="M75" s="152">
        <v>9</v>
      </c>
      <c r="N75" s="152">
        <v>10</v>
      </c>
      <c r="O75" s="152">
        <v>11</v>
      </c>
      <c r="P75" s="152">
        <v>12</v>
      </c>
      <c r="Q75" s="152">
        <v>13</v>
      </c>
      <c r="R75" s="152">
        <v>14</v>
      </c>
      <c r="S75" s="152">
        <v>15</v>
      </c>
      <c r="T75" s="152">
        <v>16</v>
      </c>
      <c r="U75" s="152">
        <v>17</v>
      </c>
      <c r="V75" s="152">
        <v>18</v>
      </c>
      <c r="W75" s="152">
        <v>19</v>
      </c>
      <c r="X75" s="152">
        <v>20</v>
      </c>
      <c r="Y75" s="152">
        <v>21</v>
      </c>
      <c r="Z75" s="152">
        <v>22</v>
      </c>
      <c r="AA75" s="152">
        <v>23</v>
      </c>
      <c r="AB75" s="152">
        <v>24</v>
      </c>
      <c r="AC75" s="152">
        <v>25</v>
      </c>
      <c r="AD75" s="152">
        <v>26</v>
      </c>
      <c r="AE75" s="152">
        <v>27</v>
      </c>
      <c r="AF75" s="152">
        <v>28</v>
      </c>
      <c r="AG75" s="152">
        <v>29</v>
      </c>
      <c r="AH75" s="152">
        <v>30</v>
      </c>
      <c r="AI75" s="152">
        <v>31</v>
      </c>
      <c r="AJ75" s="152">
        <v>32</v>
      </c>
      <c r="AK75" s="152">
        <v>33</v>
      </c>
      <c r="AL75" s="152">
        <v>34</v>
      </c>
      <c r="AM75" s="152">
        <v>35</v>
      </c>
      <c r="AN75" s="152">
        <v>36</v>
      </c>
      <c r="AO75" s="152">
        <v>37</v>
      </c>
      <c r="AP75" s="152">
        <v>38</v>
      </c>
      <c r="AQ75" s="152">
        <v>39</v>
      </c>
      <c r="AR75" s="152">
        <v>40</v>
      </c>
      <c r="AS75" s="152">
        <v>41</v>
      </c>
      <c r="AT75" s="152">
        <v>42</v>
      </c>
      <c r="AU75" s="152">
        <v>43</v>
      </c>
      <c r="AV75" s="152">
        <v>44</v>
      </c>
      <c r="AW75" s="152">
        <v>45</v>
      </c>
      <c r="AX75" s="152">
        <v>46</v>
      </c>
      <c r="AY75" s="152">
        <v>47</v>
      </c>
      <c r="AZ75" s="152">
        <v>48</v>
      </c>
      <c r="BA75" s="152">
        <v>49</v>
      </c>
      <c r="BB75" s="152">
        <v>50</v>
      </c>
      <c r="BC75" s="152">
        <v>51</v>
      </c>
      <c r="BD75" s="152">
        <v>52</v>
      </c>
      <c r="BE75" s="152">
        <v>53</v>
      </c>
      <c r="BF75" s="152">
        <v>54</v>
      </c>
      <c r="BG75" s="152">
        <v>55</v>
      </c>
      <c r="BH75" s="152">
        <v>56</v>
      </c>
      <c r="BI75" s="152">
        <v>57</v>
      </c>
      <c r="BJ75" s="152">
        <v>58</v>
      </c>
      <c r="BK75" s="152">
        <v>59</v>
      </c>
      <c r="BL75" s="152">
        <v>60</v>
      </c>
      <c r="BM75" s="152">
        <v>61</v>
      </c>
      <c r="BN75" s="152">
        <v>62</v>
      </c>
      <c r="BO75" s="152">
        <v>63</v>
      </c>
      <c r="BP75" s="152">
        <v>64</v>
      </c>
      <c r="BQ75" s="152">
        <v>65</v>
      </c>
      <c r="BR75" s="152">
        <v>66</v>
      </c>
      <c r="BS75" s="152">
        <v>67</v>
      </c>
      <c r="BT75" s="152">
        <v>68</v>
      </c>
      <c r="BU75" s="152">
        <v>69</v>
      </c>
      <c r="BV75" s="152">
        <v>70</v>
      </c>
      <c r="BW75" s="152">
        <v>71</v>
      </c>
      <c r="BX75" s="152">
        <v>72</v>
      </c>
      <c r="BY75" s="152">
        <v>73</v>
      </c>
      <c r="BZ75" s="152">
        <v>74</v>
      </c>
      <c r="CA75" s="152">
        <v>75</v>
      </c>
      <c r="CB75" s="152">
        <v>76</v>
      </c>
      <c r="CC75" s="152">
        <v>77</v>
      </c>
      <c r="CD75" s="152">
        <v>78</v>
      </c>
      <c r="CE75" s="152">
        <v>79</v>
      </c>
      <c r="CF75" s="152">
        <v>80</v>
      </c>
      <c r="CG75" s="152">
        <v>81</v>
      </c>
      <c r="CH75" s="152">
        <v>82</v>
      </c>
      <c r="CI75" s="152">
        <v>83</v>
      </c>
      <c r="CJ75" s="152">
        <v>84</v>
      </c>
      <c r="CK75" s="152">
        <v>85</v>
      </c>
      <c r="CL75" s="152">
        <v>86</v>
      </c>
      <c r="CM75" s="152">
        <v>87</v>
      </c>
      <c r="CN75" s="152">
        <v>88</v>
      </c>
      <c r="CO75" s="152">
        <v>89</v>
      </c>
      <c r="CP75" s="152">
        <v>90</v>
      </c>
      <c r="CQ75" s="152">
        <v>91</v>
      </c>
      <c r="CR75" s="152">
        <v>92</v>
      </c>
      <c r="CS75" s="152">
        <v>93</v>
      </c>
      <c r="CT75" s="152">
        <v>94</v>
      </c>
      <c r="CU75" s="152">
        <v>95</v>
      </c>
      <c r="CV75" s="152">
        <v>96</v>
      </c>
      <c r="CW75" s="152">
        <v>97</v>
      </c>
      <c r="CX75" s="152">
        <v>98</v>
      </c>
      <c r="CY75" s="152">
        <v>99</v>
      </c>
      <c r="CZ75" s="152">
        <v>100</v>
      </c>
      <c r="DA75" s="152">
        <v>101</v>
      </c>
      <c r="DB75" s="152">
        <v>102</v>
      </c>
      <c r="DC75" s="152">
        <v>103</v>
      </c>
      <c r="DD75" s="152">
        <v>104</v>
      </c>
      <c r="DE75" s="152">
        <v>105</v>
      </c>
      <c r="DF75" s="152">
        <v>106</v>
      </c>
      <c r="DG75" s="152">
        <v>107</v>
      </c>
      <c r="DH75" s="152">
        <v>108</v>
      </c>
      <c r="DI75" s="152">
        <v>109</v>
      </c>
      <c r="DJ75" s="152">
        <v>110</v>
      </c>
      <c r="DK75" s="152">
        <v>111</v>
      </c>
      <c r="DL75" s="152">
        <v>112</v>
      </c>
      <c r="DM75" s="152">
        <v>113</v>
      </c>
      <c r="DN75" s="152">
        <v>114</v>
      </c>
      <c r="DO75" s="152">
        <v>115</v>
      </c>
      <c r="DP75" s="152">
        <v>116</v>
      </c>
      <c r="DQ75" s="152">
        <v>117</v>
      </c>
      <c r="DR75" s="152">
        <v>118</v>
      </c>
      <c r="DS75" s="152">
        <v>119</v>
      </c>
      <c r="DT75" s="152">
        <v>120</v>
      </c>
      <c r="DU75" s="152">
        <v>121</v>
      </c>
      <c r="DV75" s="152">
        <v>122</v>
      </c>
      <c r="DW75" s="152">
        <v>123</v>
      </c>
      <c r="DX75" s="152">
        <v>124</v>
      </c>
      <c r="DY75" s="152">
        <v>125</v>
      </c>
    </row>
    <row r="76" spans="1:16384">
      <c r="E76" s="154">
        <f t="shared" ref="E76:AJ76" si="34">IF(E75=1,Initial_Time,EDATE(Initial_Time,(E75-1)))</f>
        <v>42186</v>
      </c>
      <c r="F76" s="154">
        <f t="shared" si="34"/>
        <v>42217</v>
      </c>
      <c r="G76" s="154">
        <f t="shared" si="34"/>
        <v>42248</v>
      </c>
      <c r="H76" s="154">
        <f t="shared" si="34"/>
        <v>42278</v>
      </c>
      <c r="I76" s="154">
        <f t="shared" si="34"/>
        <v>42309</v>
      </c>
      <c r="J76" s="154">
        <f t="shared" si="34"/>
        <v>42339</v>
      </c>
      <c r="K76" s="154">
        <f t="shared" si="34"/>
        <v>42370</v>
      </c>
      <c r="L76" s="154">
        <f t="shared" si="34"/>
        <v>42401</v>
      </c>
      <c r="M76" s="154">
        <f t="shared" si="34"/>
        <v>42430</v>
      </c>
      <c r="N76" s="154">
        <f t="shared" si="34"/>
        <v>42461</v>
      </c>
      <c r="O76" s="154">
        <f t="shared" si="34"/>
        <v>42491</v>
      </c>
      <c r="P76" s="154">
        <f t="shared" si="34"/>
        <v>42522</v>
      </c>
      <c r="Q76" s="154">
        <f t="shared" si="34"/>
        <v>42552</v>
      </c>
      <c r="R76" s="154">
        <f t="shared" si="34"/>
        <v>42583</v>
      </c>
      <c r="S76" s="154">
        <f t="shared" si="34"/>
        <v>42614</v>
      </c>
      <c r="T76" s="154">
        <f t="shared" si="34"/>
        <v>42644</v>
      </c>
      <c r="U76" s="154">
        <f t="shared" si="34"/>
        <v>42675</v>
      </c>
      <c r="V76" s="154">
        <f t="shared" si="34"/>
        <v>42705</v>
      </c>
      <c r="W76" s="154">
        <f t="shared" si="34"/>
        <v>42736</v>
      </c>
      <c r="X76" s="154">
        <f t="shared" si="34"/>
        <v>42767</v>
      </c>
      <c r="Y76" s="154">
        <f t="shared" si="34"/>
        <v>42795</v>
      </c>
      <c r="Z76" s="154">
        <f t="shared" si="34"/>
        <v>42826</v>
      </c>
      <c r="AA76" s="154">
        <f t="shared" si="34"/>
        <v>42856</v>
      </c>
      <c r="AB76" s="154">
        <f t="shared" si="34"/>
        <v>42887</v>
      </c>
      <c r="AC76" s="154">
        <f t="shared" si="34"/>
        <v>42917</v>
      </c>
      <c r="AD76" s="154">
        <f t="shared" si="34"/>
        <v>42948</v>
      </c>
      <c r="AE76" s="154">
        <f t="shared" si="34"/>
        <v>42979</v>
      </c>
      <c r="AF76" s="154">
        <f t="shared" si="34"/>
        <v>43009</v>
      </c>
      <c r="AG76" s="154">
        <f t="shared" si="34"/>
        <v>43040</v>
      </c>
      <c r="AH76" s="154">
        <f t="shared" si="34"/>
        <v>43070</v>
      </c>
      <c r="AI76" s="154">
        <f t="shared" si="34"/>
        <v>43101</v>
      </c>
      <c r="AJ76" s="154">
        <f t="shared" si="34"/>
        <v>43132</v>
      </c>
      <c r="AK76" s="154">
        <f t="shared" ref="AK76:BP76" si="35">IF(AK75=1,Initial_Time,EDATE(Initial_Time,(AK75-1)))</f>
        <v>43160</v>
      </c>
      <c r="AL76" s="154">
        <f t="shared" si="35"/>
        <v>43191</v>
      </c>
      <c r="AM76" s="154">
        <f t="shared" si="35"/>
        <v>43221</v>
      </c>
      <c r="AN76" s="154">
        <f t="shared" si="35"/>
        <v>43252</v>
      </c>
      <c r="AO76" s="154">
        <f t="shared" si="35"/>
        <v>43282</v>
      </c>
      <c r="AP76" s="154">
        <f t="shared" si="35"/>
        <v>43313</v>
      </c>
      <c r="AQ76" s="154">
        <f t="shared" si="35"/>
        <v>43344</v>
      </c>
      <c r="AR76" s="154">
        <f t="shared" si="35"/>
        <v>43374</v>
      </c>
      <c r="AS76" s="154">
        <f t="shared" si="35"/>
        <v>43405</v>
      </c>
      <c r="AT76" s="154">
        <f t="shared" si="35"/>
        <v>43435</v>
      </c>
      <c r="AU76" s="154">
        <f t="shared" si="35"/>
        <v>43466</v>
      </c>
      <c r="AV76" s="154">
        <f t="shared" si="35"/>
        <v>43497</v>
      </c>
      <c r="AW76" s="154">
        <f t="shared" si="35"/>
        <v>43525</v>
      </c>
      <c r="AX76" s="154">
        <f t="shared" si="35"/>
        <v>43556</v>
      </c>
      <c r="AY76" s="154">
        <f t="shared" si="35"/>
        <v>43586</v>
      </c>
      <c r="AZ76" s="154">
        <f t="shared" si="35"/>
        <v>43617</v>
      </c>
      <c r="BA76" s="154">
        <f t="shared" si="35"/>
        <v>43647</v>
      </c>
      <c r="BB76" s="154">
        <f t="shared" si="35"/>
        <v>43678</v>
      </c>
      <c r="BC76" s="154">
        <f t="shared" si="35"/>
        <v>43709</v>
      </c>
      <c r="BD76" s="154">
        <f t="shared" si="35"/>
        <v>43739</v>
      </c>
      <c r="BE76" s="154">
        <f t="shared" si="35"/>
        <v>43770</v>
      </c>
      <c r="BF76" s="154">
        <f t="shared" si="35"/>
        <v>43800</v>
      </c>
      <c r="BG76" s="154">
        <f t="shared" si="35"/>
        <v>43831</v>
      </c>
      <c r="BH76" s="154">
        <f t="shared" si="35"/>
        <v>43862</v>
      </c>
      <c r="BI76" s="154">
        <f t="shared" si="35"/>
        <v>43891</v>
      </c>
      <c r="BJ76" s="154">
        <f t="shared" si="35"/>
        <v>43922</v>
      </c>
      <c r="BK76" s="154">
        <f t="shared" si="35"/>
        <v>43952</v>
      </c>
      <c r="BL76" s="154">
        <f t="shared" si="35"/>
        <v>43983</v>
      </c>
      <c r="BM76" s="154">
        <f t="shared" si="35"/>
        <v>44013</v>
      </c>
      <c r="BN76" s="154">
        <f t="shared" si="35"/>
        <v>44044</v>
      </c>
      <c r="BO76" s="154">
        <f t="shared" si="35"/>
        <v>44075</v>
      </c>
      <c r="BP76" s="154">
        <f t="shared" si="35"/>
        <v>44105</v>
      </c>
      <c r="BQ76" s="154">
        <f t="shared" ref="BQ76:CO76" si="36">IF(BQ75=1,Initial_Time,EDATE(Initial_Time,(BQ75-1)))</f>
        <v>44136</v>
      </c>
      <c r="BR76" s="154">
        <f t="shared" si="36"/>
        <v>44166</v>
      </c>
      <c r="BS76" s="154">
        <f t="shared" si="36"/>
        <v>44197</v>
      </c>
      <c r="BT76" s="154">
        <f t="shared" si="36"/>
        <v>44228</v>
      </c>
      <c r="BU76" s="154">
        <f t="shared" si="36"/>
        <v>44256</v>
      </c>
      <c r="BV76" s="154">
        <f t="shared" si="36"/>
        <v>44287</v>
      </c>
      <c r="BW76" s="154">
        <f t="shared" si="36"/>
        <v>44317</v>
      </c>
      <c r="BX76" s="154">
        <f t="shared" si="36"/>
        <v>44348</v>
      </c>
      <c r="BY76" s="154">
        <f t="shared" si="36"/>
        <v>44378</v>
      </c>
      <c r="BZ76" s="154">
        <f t="shared" si="36"/>
        <v>44409</v>
      </c>
      <c r="CA76" s="154">
        <f t="shared" si="36"/>
        <v>44440</v>
      </c>
      <c r="CB76" s="154">
        <f t="shared" si="36"/>
        <v>44470</v>
      </c>
      <c r="CC76" s="154">
        <f t="shared" si="36"/>
        <v>44501</v>
      </c>
      <c r="CD76" s="154">
        <f t="shared" si="36"/>
        <v>44531</v>
      </c>
      <c r="CE76" s="154">
        <f t="shared" si="36"/>
        <v>44562</v>
      </c>
      <c r="CF76" s="154">
        <f t="shared" si="36"/>
        <v>44593</v>
      </c>
      <c r="CG76" s="154">
        <f t="shared" si="36"/>
        <v>44621</v>
      </c>
      <c r="CH76" s="154">
        <f t="shared" si="36"/>
        <v>44652</v>
      </c>
      <c r="CI76" s="154">
        <f t="shared" si="36"/>
        <v>44682</v>
      </c>
      <c r="CJ76" s="154">
        <f t="shared" si="36"/>
        <v>44713</v>
      </c>
      <c r="CK76" s="154">
        <f t="shared" si="36"/>
        <v>44743</v>
      </c>
      <c r="CL76" s="154">
        <f t="shared" si="36"/>
        <v>44774</v>
      </c>
      <c r="CM76" s="154">
        <f t="shared" si="36"/>
        <v>44805</v>
      </c>
      <c r="CN76" s="154">
        <f t="shared" si="36"/>
        <v>44835</v>
      </c>
      <c r="CO76" s="154">
        <f t="shared" si="36"/>
        <v>44866</v>
      </c>
      <c r="CP76" s="154">
        <f t="shared" ref="CP76:DY76" si="37">IF(CP75=1,Initial_Time,EDATE(Initial_Time,(CP75-1)))</f>
        <v>44896</v>
      </c>
      <c r="CQ76" s="154">
        <f t="shared" si="37"/>
        <v>44927</v>
      </c>
      <c r="CR76" s="154">
        <f t="shared" si="37"/>
        <v>44958</v>
      </c>
      <c r="CS76" s="154">
        <f t="shared" si="37"/>
        <v>44986</v>
      </c>
      <c r="CT76" s="154">
        <f t="shared" si="37"/>
        <v>45017</v>
      </c>
      <c r="CU76" s="154">
        <f t="shared" si="37"/>
        <v>45047</v>
      </c>
      <c r="CV76" s="154">
        <f t="shared" si="37"/>
        <v>45078</v>
      </c>
      <c r="CW76" s="154">
        <f t="shared" si="37"/>
        <v>45108</v>
      </c>
      <c r="CX76" s="154">
        <f t="shared" si="37"/>
        <v>45139</v>
      </c>
      <c r="CY76" s="154">
        <f t="shared" si="37"/>
        <v>45170</v>
      </c>
      <c r="CZ76" s="154">
        <f t="shared" si="37"/>
        <v>45200</v>
      </c>
      <c r="DA76" s="154">
        <f t="shared" si="37"/>
        <v>45231</v>
      </c>
      <c r="DB76" s="154">
        <f t="shared" si="37"/>
        <v>45261</v>
      </c>
      <c r="DC76" s="154">
        <f t="shared" si="37"/>
        <v>45292</v>
      </c>
      <c r="DD76" s="154">
        <f t="shared" si="37"/>
        <v>45323</v>
      </c>
      <c r="DE76" s="154">
        <f t="shared" si="37"/>
        <v>45352</v>
      </c>
      <c r="DF76" s="154">
        <f t="shared" si="37"/>
        <v>45383</v>
      </c>
      <c r="DG76" s="154">
        <f t="shared" si="37"/>
        <v>45413</v>
      </c>
      <c r="DH76" s="154">
        <f t="shared" si="37"/>
        <v>45444</v>
      </c>
      <c r="DI76" s="154">
        <f t="shared" si="37"/>
        <v>45474</v>
      </c>
      <c r="DJ76" s="154">
        <f t="shared" si="37"/>
        <v>45505</v>
      </c>
      <c r="DK76" s="154">
        <f t="shared" si="37"/>
        <v>45536</v>
      </c>
      <c r="DL76" s="154">
        <f t="shared" si="37"/>
        <v>45566</v>
      </c>
      <c r="DM76" s="154">
        <f t="shared" si="37"/>
        <v>45597</v>
      </c>
      <c r="DN76" s="154">
        <f t="shared" si="37"/>
        <v>45627</v>
      </c>
      <c r="DO76" s="154">
        <f t="shared" si="37"/>
        <v>45658</v>
      </c>
      <c r="DP76" s="154">
        <f t="shared" si="37"/>
        <v>45689</v>
      </c>
      <c r="DQ76" s="154">
        <f t="shared" si="37"/>
        <v>45717</v>
      </c>
      <c r="DR76" s="154">
        <f t="shared" si="37"/>
        <v>45748</v>
      </c>
      <c r="DS76" s="154">
        <f t="shared" si="37"/>
        <v>45778</v>
      </c>
      <c r="DT76" s="154">
        <f t="shared" si="37"/>
        <v>45809</v>
      </c>
      <c r="DU76" s="154">
        <f t="shared" si="37"/>
        <v>45839</v>
      </c>
      <c r="DV76" s="154">
        <f t="shared" si="37"/>
        <v>45870</v>
      </c>
      <c r="DW76" s="154">
        <f t="shared" si="37"/>
        <v>45901</v>
      </c>
      <c r="DX76" s="154">
        <f t="shared" si="37"/>
        <v>45931</v>
      </c>
      <c r="DY76" s="154">
        <f t="shared" si="37"/>
        <v>45962</v>
      </c>
    </row>
    <row r="77" spans="1:16384">
      <c r="B77" s="184" t="s">
        <v>187</v>
      </c>
      <c r="C77" s="184" t="s">
        <v>201</v>
      </c>
      <c r="E77" s="465">
        <f>IF(E76&lt;'Capital Structure'!$G$7,0,MIN('Capital Structure'!$H$10/'Capital Structure'!$I$7,D79))</f>
        <v>0</v>
      </c>
      <c r="F77" s="465">
        <f>IF(F76&lt;'Capital Structure'!$G$7,0,MIN('Capital Structure'!$H$10/'Capital Structure'!$I$7,E79))</f>
        <v>0</v>
      </c>
      <c r="G77" s="465">
        <f>IF(G76&lt;'Capital Structure'!$G$7,0,MIN('Capital Structure'!$H$10/'Capital Structure'!$I$7,F79))</f>
        <v>0</v>
      </c>
      <c r="H77" s="465">
        <f>IF(H76&lt;'Capital Structure'!$G$7,0,MIN('Capital Structure'!$H$10/'Capital Structure'!$I$7,G79))</f>
        <v>0</v>
      </c>
      <c r="I77" s="465">
        <f>IF(I76&lt;'Capital Structure'!$G$7,0,MIN('Capital Structure'!$H$10/'Capital Structure'!$I$7,H79))</f>
        <v>0</v>
      </c>
      <c r="J77" s="465">
        <f>IF(J76&lt;'Capital Structure'!$G$7,0,MIN('Capital Structure'!$H$10/'Capital Structure'!$I$7,I79))</f>
        <v>0</v>
      </c>
      <c r="K77" s="465">
        <f>IF(K76&lt;'Capital Structure'!$G$7,0,MIN('Capital Structure'!$H$10/'Capital Structure'!$I$7,J79))</f>
        <v>0</v>
      </c>
      <c r="L77" s="465">
        <f>IF(L76&lt;'Capital Structure'!$G$7,0,MIN('Capital Structure'!$H$10/'Capital Structure'!$I$7,K79))</f>
        <v>0</v>
      </c>
      <c r="M77" s="465">
        <f>IF(M76&lt;'Capital Structure'!$G$7,0,MIN('Capital Structure'!$H$10/'Capital Structure'!$I$7,L79))</f>
        <v>0</v>
      </c>
      <c r="N77" s="465">
        <f>IF(N76&lt;'Capital Structure'!$G$7,0,MIN('Capital Structure'!$H$10/'Capital Structure'!$I$7,M79))</f>
        <v>0</v>
      </c>
      <c r="O77" s="465">
        <f>IF(O76&lt;'Capital Structure'!$G$7,0,MIN('Capital Structure'!$H$10/'Capital Structure'!$I$7,N79))</f>
        <v>0</v>
      </c>
      <c r="P77" s="465">
        <f>IF(P76&lt;'Capital Structure'!$G$7,0,MIN('Capital Structure'!$H$10/'Capital Structure'!$I$7,O79))</f>
        <v>0</v>
      </c>
      <c r="Q77" s="465">
        <f>IF(Q76&lt;'Capital Structure'!$G$7,0,MIN('Capital Structure'!$H$10/'Capital Structure'!$I$7,P79))</f>
        <v>0</v>
      </c>
      <c r="R77" s="465">
        <f>IF(R76&lt;'Capital Structure'!$G$7,0,MIN('Capital Structure'!$H$10/'Capital Structure'!$I$7,Q79))</f>
        <v>0</v>
      </c>
      <c r="S77" s="465">
        <f>IF(S76&lt;'Capital Structure'!$G$7,0,MIN('Capital Structure'!$H$10/'Capital Structure'!$I$7,R79))</f>
        <v>0</v>
      </c>
      <c r="T77" s="465">
        <f>IF(T76&lt;'Capital Structure'!$G$7,0,MIN('Capital Structure'!$H$10/'Capital Structure'!$I$7,S79))</f>
        <v>0</v>
      </c>
      <c r="U77" s="465">
        <f>IF(U76&lt;'Capital Structure'!$G$7,0,MIN('Capital Structure'!$H$10/'Capital Structure'!$I$7,T79))</f>
        <v>0</v>
      </c>
      <c r="V77" s="465">
        <f>IF(V76&lt;'Capital Structure'!$G$7,0,MIN('Capital Structure'!$H$10/'Capital Structure'!$I$7,U79))</f>
        <v>0</v>
      </c>
      <c r="W77" s="465">
        <f>IF(W76&lt;'Capital Structure'!$G$7,0,MIN('Capital Structure'!$H$10/'Capital Structure'!$I$7,V79))</f>
        <v>0</v>
      </c>
      <c r="X77" s="465">
        <f>IF(X76&lt;'Capital Structure'!$G$7,0,MIN('Capital Structure'!$H$10/'Capital Structure'!$I$7,W79))</f>
        <v>0</v>
      </c>
      <c r="Y77" s="465">
        <f>IF(Y76&lt;'Capital Structure'!$G$7,0,MIN('Capital Structure'!$H$10/'Capital Structure'!$I$7,X79))</f>
        <v>0</v>
      </c>
      <c r="Z77" s="465">
        <f>IF(Z76&lt;'Capital Structure'!$G$7,0,MIN('Capital Structure'!$H$10/'Capital Structure'!$I$7,Y79))</f>
        <v>0</v>
      </c>
      <c r="AA77" s="465">
        <f>IF(AA76&lt;'Capital Structure'!$G$7,0,MIN('Capital Structure'!$H$10/'Capital Structure'!$I$7,Z79))</f>
        <v>0</v>
      </c>
      <c r="AB77" s="465">
        <f>IF(AB76&lt;'Capital Structure'!$G$7,0,MIN('Capital Structure'!$H$10/'Capital Structure'!$I$7,AA79))</f>
        <v>0</v>
      </c>
      <c r="AC77" s="465">
        <f>IF(AC76&lt;'Capital Structure'!$G$7,0,MIN('Capital Structure'!$H$10/'Capital Structure'!$I$7,AB79))</f>
        <v>0</v>
      </c>
      <c r="AD77" s="465">
        <f>IF(AD76&lt;'Capital Structure'!$G$7,0,MIN('Capital Structure'!$H$10/'Capital Structure'!$I$7,AC79))</f>
        <v>0</v>
      </c>
      <c r="AE77" s="465">
        <f>IF(AE76&lt;'Capital Structure'!$G$7,0,MIN('Capital Structure'!$H$10/'Capital Structure'!$I$7,AD79))</f>
        <v>0</v>
      </c>
      <c r="AF77" s="465">
        <f>IF(AF76&lt;'Capital Structure'!$G$7,0,MIN('Capital Structure'!$H$10/'Capital Structure'!$I$7,AE79))</f>
        <v>0</v>
      </c>
      <c r="AG77" s="465">
        <f>IF(AG76&lt;'Capital Structure'!$G$7,0,MIN('Capital Structure'!$H$10/'Capital Structure'!$I$7,AF79))</f>
        <v>0</v>
      </c>
      <c r="AH77" s="465">
        <f>IF(AH76&lt;'Capital Structure'!$G$7,0,MIN('Capital Structure'!$H$10/'Capital Structure'!$I$7,AG79))</f>
        <v>0</v>
      </c>
      <c r="AI77" s="465">
        <f>IF(AI76&lt;'Capital Structure'!$G$7,0,MIN('Capital Structure'!$H$10/'Capital Structure'!$I$7,AH79))</f>
        <v>0</v>
      </c>
      <c r="AJ77" s="465">
        <f>IF(AJ76&lt;'Capital Structure'!$G$7,0,MIN('Capital Structure'!$H$10/'Capital Structure'!$I$7,AI79))</f>
        <v>0</v>
      </c>
      <c r="AK77" s="465">
        <f>IF(AK76&lt;'Capital Structure'!$G$7,0,MIN('Capital Structure'!$H$10/'Capital Structure'!$I$7,AJ79))</f>
        <v>0</v>
      </c>
      <c r="AL77" s="465">
        <f>IF(AL76&lt;'Capital Structure'!$G$7,0,MIN('Capital Structure'!$H$10/'Capital Structure'!$I$7,AK79))</f>
        <v>0</v>
      </c>
      <c r="AM77" s="465">
        <f>IF(AM76&lt;'Capital Structure'!$G$7,0,MIN('Capital Structure'!$H$10/'Capital Structure'!$I$7,AL79))</f>
        <v>0</v>
      </c>
      <c r="AN77" s="465">
        <f>IF(AN76&lt;'Capital Structure'!$G$7,0,MIN('Capital Structure'!$H$10/'Capital Structure'!$I$7,AM79))</f>
        <v>0</v>
      </c>
      <c r="AO77" s="465">
        <f>IF(AO76&lt;'Capital Structure'!$G$7,0,MIN('Capital Structure'!$H$10/'Capital Structure'!$I$7,AN79))</f>
        <v>0</v>
      </c>
      <c r="AP77" s="465">
        <f>IF(AP76&lt;'Capital Structure'!$G$7,0,MIN('Capital Structure'!$H$10/'Capital Structure'!$I$7,AO79))</f>
        <v>0</v>
      </c>
      <c r="AQ77" s="465">
        <f>IF(AQ76&lt;'Capital Structure'!$G$7,0,MIN('Capital Structure'!$H$10/'Capital Structure'!$I$7,AP79))</f>
        <v>0</v>
      </c>
      <c r="AR77" s="465">
        <f>IF(AR76&lt;'Capital Structure'!$G$7,0,MIN('Capital Structure'!$H$10/'Capital Structure'!$I$7,AQ79))</f>
        <v>0</v>
      </c>
      <c r="AS77" s="465">
        <f>IF(AS76&lt;'Capital Structure'!$G$7,0,MIN('Capital Structure'!$H$10/'Capital Structure'!$I$7,AR79))</f>
        <v>0</v>
      </c>
      <c r="AT77" s="465">
        <f>IF(AT76&lt;'Capital Structure'!$G$7,0,MIN('Capital Structure'!$H$10/'Capital Structure'!$I$7,AS79))</f>
        <v>0</v>
      </c>
      <c r="AU77" s="465">
        <f>IF(AU76&lt;'Capital Structure'!$G$7,0,MIN('Capital Structure'!$H$10/'Capital Structure'!$I$7,AT79))</f>
        <v>0</v>
      </c>
      <c r="AV77" s="465">
        <f>IF(AV76&lt;'Capital Structure'!$G$7,0,MIN('Capital Structure'!$H$10/'Capital Structure'!$I$7,AU79))</f>
        <v>0</v>
      </c>
      <c r="AW77" s="465">
        <f>IF(AW76&lt;'Capital Structure'!$G$7,0,MIN('Capital Structure'!$H$10/'Capital Structure'!$I$7,AV79))</f>
        <v>0</v>
      </c>
      <c r="AX77" s="465">
        <f>IF(AX76&lt;'Capital Structure'!$G$7,0,MIN('Capital Structure'!$H$10/'Capital Structure'!$I$7,AW79))</f>
        <v>0</v>
      </c>
      <c r="AY77" s="465">
        <f>IF(AY76&lt;'Capital Structure'!$G$7,0,MIN('Capital Structure'!$H$10/'Capital Structure'!$I$7,AX79))</f>
        <v>0</v>
      </c>
      <c r="AZ77" s="465">
        <f>IF(AZ76&lt;'Capital Structure'!$G$7,0,MIN('Capital Structure'!$H$10/'Capital Structure'!$I$7,AY79))</f>
        <v>0</v>
      </c>
      <c r="BA77" s="465">
        <f>IF(BA76&lt;'Capital Structure'!$G$7,0,MIN('Capital Structure'!$H$10/'Capital Structure'!$I$7,AZ79))</f>
        <v>0</v>
      </c>
      <c r="BB77" s="465">
        <f>IF(BB76&lt;'Capital Structure'!$G$7,0,MIN('Capital Structure'!$H$10/'Capital Structure'!$I$7,BA79))</f>
        <v>0</v>
      </c>
      <c r="BC77" s="465">
        <f>IF(BC76&lt;'Capital Structure'!$G$7,0,MIN('Capital Structure'!$H$10/'Capital Structure'!$I$7,BB79))</f>
        <v>0</v>
      </c>
      <c r="BD77" s="465">
        <f>IF(BD76&lt;'Capital Structure'!$G$7,0,MIN('Capital Structure'!$H$10/'Capital Structure'!$I$7,BC79))</f>
        <v>12692307.692307692</v>
      </c>
      <c r="BE77" s="465">
        <f>IF(BE76&lt;'Capital Structure'!$G$7,0,MIN('Capital Structure'!$H$10/'Capital Structure'!$I$7,BD79))</f>
        <v>12692307.692307692</v>
      </c>
      <c r="BF77" s="465">
        <f>IF(BF76&lt;'Capital Structure'!$G$7,0,MIN('Capital Structure'!$H$10/'Capital Structure'!$I$7,BE79))</f>
        <v>12692307.692307692</v>
      </c>
      <c r="BG77" s="465">
        <f>IF(BG76&lt;'Capital Structure'!$G$7,0,MIN('Capital Structure'!$H$10/'Capital Structure'!$I$7,BF79))</f>
        <v>12692307.692307692</v>
      </c>
      <c r="BH77" s="465">
        <f>IF(BH76&lt;'Capital Structure'!$G$7,0,MIN('Capital Structure'!$H$10/'Capital Structure'!$I$7,BG79))</f>
        <v>12692307.692307692</v>
      </c>
      <c r="BI77" s="465">
        <f>IF(BI76&lt;'Capital Structure'!$G$7,0,MIN('Capital Structure'!$H$10/'Capital Structure'!$I$7,BH79))</f>
        <v>12692307.692307692</v>
      </c>
      <c r="BJ77" s="465">
        <f>IF(BJ76&lt;'Capital Structure'!$G$7,0,MIN('Capital Structure'!$H$10/'Capital Structure'!$I$7,BI79))</f>
        <v>12692307.692307692</v>
      </c>
      <c r="BK77" s="465">
        <f>IF(BK76&lt;'Capital Structure'!$G$7,0,MIN('Capital Structure'!$H$10/'Capital Structure'!$I$7,BJ79))</f>
        <v>12692307.692307692</v>
      </c>
      <c r="BL77" s="465">
        <f>IF(BL76&lt;'Capital Structure'!$G$7,0,MIN('Capital Structure'!$H$10/'Capital Structure'!$I$7,BK79))</f>
        <v>12692307.692307692</v>
      </c>
      <c r="BM77" s="465">
        <f>IF(BM76&lt;'Capital Structure'!$G$7,0,MIN('Capital Structure'!$H$10/'Capital Structure'!$I$7,BL79))</f>
        <v>12692307.692307692</v>
      </c>
      <c r="BN77" s="465">
        <f>IF(BN76&lt;'Capital Structure'!$G$7,0,MIN('Capital Structure'!$H$10/'Capital Structure'!$I$7,BM79))</f>
        <v>12692307.692307692</v>
      </c>
      <c r="BO77" s="465">
        <f>IF(BO76&lt;'Capital Structure'!$G$7,0,MIN('Capital Structure'!$H$10/'Capital Structure'!$I$7,BN79))</f>
        <v>12692307.692307692</v>
      </c>
      <c r="BP77" s="465">
        <f>IF(BP76&lt;'Capital Structure'!$G$7,0,MIN('Capital Structure'!$H$10/'Capital Structure'!$I$7,BO79))</f>
        <v>12692307.692307692</v>
      </c>
      <c r="BQ77" s="465">
        <f>IF(BQ76&lt;'Capital Structure'!$G$7,0,MIN('Capital Structure'!$H$10/'Capital Structure'!$I$7,BP79))</f>
        <v>12692307.692307692</v>
      </c>
      <c r="BR77" s="465">
        <f>IF(BR76&lt;'Capital Structure'!$G$7,0,MIN('Capital Structure'!$H$10/'Capital Structure'!$I$7,BQ79))</f>
        <v>12692307.692307692</v>
      </c>
      <c r="BS77" s="465">
        <f>IF(BS76&lt;'Capital Structure'!$G$7,0,MIN('Capital Structure'!$H$10/'Capital Structure'!$I$7,BR79))</f>
        <v>12692307.692307692</v>
      </c>
      <c r="BT77" s="465">
        <f>IF(BT76&lt;'Capital Structure'!$G$7,0,MIN('Capital Structure'!$H$10/'Capital Structure'!$I$7,BS79))</f>
        <v>12692307.692307692</v>
      </c>
      <c r="BU77" s="465">
        <f>IF(BU76&lt;'Capital Structure'!$G$7,0,MIN('Capital Structure'!$H$10/'Capital Structure'!$I$7,BT79))</f>
        <v>12692307.692307692</v>
      </c>
      <c r="BV77" s="465">
        <f>IF(BV76&lt;'Capital Structure'!$G$7,0,MIN('Capital Structure'!$H$10/'Capital Structure'!$I$7,BU79))</f>
        <v>12692307.692307692</v>
      </c>
      <c r="BW77" s="465">
        <f>IF(BW76&lt;'Capital Structure'!$G$7,0,MIN('Capital Structure'!$H$10/'Capital Structure'!$I$7,BV79))</f>
        <v>646153.84615391493</v>
      </c>
      <c r="BX77" s="465">
        <f>IF(BX76&lt;'Capital Structure'!$G$7,0,MIN('Capital Structure'!$H$10/'Capital Structure'!$I$7,BW79))</f>
        <v>0</v>
      </c>
      <c r="BY77" s="465">
        <f>IF(BY76&lt;'Capital Structure'!$G$7,0,MIN('Capital Structure'!$H$10/'Capital Structure'!$I$7,BX79))</f>
        <v>0</v>
      </c>
      <c r="BZ77" s="465">
        <f>IF(BZ76&lt;'Capital Structure'!$G$7,0,MIN('Capital Structure'!$H$10/'Capital Structure'!$I$7,BY79))</f>
        <v>0</v>
      </c>
      <c r="CA77" s="465">
        <f>IF(CA76&lt;'Capital Structure'!$G$7,0,MIN('Capital Structure'!$H$10/'Capital Structure'!$I$7,BZ79))</f>
        <v>0</v>
      </c>
      <c r="CB77" s="465">
        <f>IF(CB76&lt;'Capital Structure'!$G$7,0,MIN('Capital Structure'!$H$10/'Capital Structure'!$I$7,CA79))</f>
        <v>0</v>
      </c>
      <c r="CC77" s="465">
        <f>IF(CC76&lt;'Capital Structure'!$G$7,0,MIN('Capital Structure'!$H$10/'Capital Structure'!$I$7,CB79))</f>
        <v>0</v>
      </c>
      <c r="CD77" s="465">
        <f>IF(CD76&lt;'Capital Structure'!$G$7,0,MIN('Capital Structure'!$H$10/'Capital Structure'!$I$7,CC79))</f>
        <v>0</v>
      </c>
      <c r="CE77" s="465">
        <f>IF(CE76&lt;'Capital Structure'!$G$7,0,MIN('Capital Structure'!$H$10/'Capital Structure'!$I$7,CD79))</f>
        <v>0</v>
      </c>
      <c r="CF77" s="465">
        <f>IF(CF76&lt;'Capital Structure'!$G$7,0,MIN('Capital Structure'!$H$10/'Capital Structure'!$I$7,CE79))</f>
        <v>0</v>
      </c>
      <c r="CG77" s="465">
        <f>IF(CG76&lt;'Capital Structure'!$G$7,0,MIN('Capital Structure'!$H$10/'Capital Structure'!$I$7,CF79))</f>
        <v>0</v>
      </c>
      <c r="CH77" s="465">
        <f>IF(CH76&lt;'Capital Structure'!$G$7,0,MIN('Capital Structure'!$H$10/'Capital Structure'!$I$7,CG79))</f>
        <v>0</v>
      </c>
      <c r="CI77" s="465">
        <f>IF(CI76&lt;'Capital Structure'!$G$7,0,MIN('Capital Structure'!$H$10/'Capital Structure'!$I$7,CH79))</f>
        <v>0</v>
      </c>
      <c r="CJ77" s="465">
        <f>IF(CJ76&lt;'Capital Structure'!$G$7,0,MIN('Capital Structure'!$H$10/'Capital Structure'!$I$7,CI79))</f>
        <v>0</v>
      </c>
      <c r="CK77" s="465">
        <f>IF(CK76&lt;'Capital Structure'!$G$7,0,MIN('Capital Structure'!$H$10/'Capital Structure'!$I$7,CJ79))</f>
        <v>0</v>
      </c>
      <c r="CL77" s="465">
        <f>IF(CL76&lt;'Capital Structure'!$G$7,0,MIN('Capital Structure'!$H$10/'Capital Structure'!$I$7,CK79))</f>
        <v>0</v>
      </c>
      <c r="CM77" s="465">
        <f>IF(CM76&lt;'Capital Structure'!$G$7,0,MIN('Capital Structure'!$H$10/'Capital Structure'!$I$7,CL79))</f>
        <v>0</v>
      </c>
      <c r="CN77" s="465">
        <f>IF(CN76&lt;'Capital Structure'!$G$7,0,MIN('Capital Structure'!$H$10/'Capital Structure'!$I$7,CM79))</f>
        <v>0</v>
      </c>
      <c r="CO77" s="465">
        <f>IF(CO76&lt;'Capital Structure'!$G$7,0,MIN('Capital Structure'!$H$10/'Capital Structure'!$I$7,CN79))</f>
        <v>0</v>
      </c>
      <c r="CP77" s="465">
        <f>IF(CP76&lt;'Capital Structure'!$G$7,0,MIN('Capital Structure'!$H$10/'Capital Structure'!$I$7,CO79))</f>
        <v>0</v>
      </c>
      <c r="CQ77" s="465">
        <f>IF(CQ76&lt;'Capital Structure'!$G$7,0,MIN('Capital Structure'!$H$10/'Capital Structure'!$I$7,CP79))</f>
        <v>0</v>
      </c>
      <c r="CR77" s="465">
        <f>IF(CR76&lt;'Capital Structure'!$G$7,0,MIN('Capital Structure'!$H$10/'Capital Structure'!$I$7,CQ79))</f>
        <v>0</v>
      </c>
      <c r="CS77" s="465">
        <f>IF(CS76&lt;'Capital Structure'!$G$7,0,MIN('Capital Structure'!$H$10/'Capital Structure'!$I$7,CR79))</f>
        <v>0</v>
      </c>
      <c r="CT77" s="465">
        <f>IF(CT76&lt;'Capital Structure'!$G$7,0,MIN('Capital Structure'!$H$10/'Capital Structure'!$I$7,CS79))</f>
        <v>0</v>
      </c>
      <c r="CU77" s="465">
        <f>IF(CU76&lt;'Capital Structure'!$G$7,0,MIN('Capital Structure'!$H$10/'Capital Structure'!$I$7,CT79))</f>
        <v>0</v>
      </c>
      <c r="CV77" s="465">
        <f>IF(CV76&lt;'Capital Structure'!$G$7,0,MIN('Capital Structure'!$H$10/'Capital Structure'!$I$7,CU79))</f>
        <v>0</v>
      </c>
      <c r="CW77" s="465">
        <f>IF(CW76&lt;'Capital Structure'!$G$7,0,MIN('Capital Structure'!$H$10/'Capital Structure'!$I$7,CV79))</f>
        <v>0</v>
      </c>
      <c r="CX77" s="465">
        <f>IF(CX76&lt;'Capital Structure'!$G$7,0,MIN('Capital Structure'!$H$10/'Capital Structure'!$I$7,CW79))</f>
        <v>0</v>
      </c>
      <c r="CY77" s="465">
        <f>IF(CY76&lt;'Capital Structure'!$G$7,0,MIN('Capital Structure'!$H$10/'Capital Structure'!$I$7,CX79))</f>
        <v>0</v>
      </c>
      <c r="CZ77" s="465">
        <f>IF(CZ76&lt;'Capital Structure'!$G$7,0,MIN('Capital Structure'!$H$10/'Capital Structure'!$I$7,CY79))</f>
        <v>0</v>
      </c>
      <c r="DA77" s="465">
        <f>IF(DA76&lt;'Capital Structure'!$G$7,0,MIN('Capital Structure'!$H$10/'Capital Structure'!$I$7,CZ79))</f>
        <v>0</v>
      </c>
      <c r="DB77" s="465">
        <f>IF(DB76&lt;'Capital Structure'!$G$7,0,MIN('Capital Structure'!$H$10/'Capital Structure'!$I$7,DA79))</f>
        <v>0</v>
      </c>
      <c r="DC77" s="465">
        <f>IF(DC76&lt;'Capital Structure'!$G$7,0,MIN('Capital Structure'!$H$10/'Capital Structure'!$I$7,DB79))</f>
        <v>0</v>
      </c>
      <c r="DD77" s="465">
        <f>IF(DD76&lt;'Capital Structure'!$G$7,0,MIN('Capital Structure'!$H$10/'Capital Structure'!$I$7,DC79))</f>
        <v>0</v>
      </c>
      <c r="DE77" s="465">
        <f>IF(DE76&lt;'Capital Structure'!$G$7,0,MIN('Capital Structure'!$H$10/'Capital Structure'!$I$7,DD79))</f>
        <v>0</v>
      </c>
      <c r="DF77" s="465">
        <f>IF(DF76&lt;'Capital Structure'!$G$7,0,MIN('Capital Structure'!$H$10/'Capital Structure'!$I$7,DE79))</f>
        <v>0</v>
      </c>
      <c r="DG77" s="465">
        <f>IF(DG76&lt;'Capital Structure'!$G$7,0,MIN('Capital Structure'!$H$10/'Capital Structure'!$I$7,DF79))</f>
        <v>0</v>
      </c>
      <c r="DH77" s="465">
        <f>IF(DH76&lt;'Capital Structure'!$G$7,0,MIN('Capital Structure'!$H$10/'Capital Structure'!$I$7,DG79))</f>
        <v>0</v>
      </c>
      <c r="DI77" s="465">
        <f>IF(DI76&lt;'Capital Structure'!$G$7,0,MIN('Capital Structure'!$H$10/'Capital Structure'!$I$7,DH79))</f>
        <v>0</v>
      </c>
      <c r="DJ77" s="465">
        <f>IF(DJ76&lt;'Capital Structure'!$G$7,0,MIN('Capital Structure'!$H$10/'Capital Structure'!$I$7,DI79))</f>
        <v>0</v>
      </c>
      <c r="DK77" s="465">
        <f>IF(DK76&lt;'Capital Structure'!$G$7,0,MIN('Capital Structure'!$H$10/'Capital Structure'!$I$7,DJ79))</f>
        <v>0</v>
      </c>
      <c r="DL77" s="465">
        <f>IF(DL76&lt;'Capital Structure'!$G$7,0,MIN('Capital Structure'!$H$10/'Capital Structure'!$I$7,DK79))</f>
        <v>0</v>
      </c>
      <c r="DM77" s="465">
        <f>IF(DM76&lt;'Capital Structure'!$G$7,0,MIN('Capital Structure'!$H$10/'Capital Structure'!$I$7,DL79))</f>
        <v>0</v>
      </c>
      <c r="DN77" s="465">
        <f>IF(DN76&lt;'Capital Structure'!$G$7,0,MIN('Capital Structure'!$H$10/'Capital Structure'!$I$7,DM79))</f>
        <v>0</v>
      </c>
      <c r="DO77" s="465">
        <f>IF(DO76&lt;'Capital Structure'!$G$7,0,MIN('Capital Structure'!$H$10/'Capital Structure'!$I$7,DN79))</f>
        <v>0</v>
      </c>
      <c r="DP77" s="465">
        <f>IF(DP76&lt;'Capital Structure'!$G$7,0,MIN('Capital Structure'!$H$10/'Capital Structure'!$I$7,DO79))</f>
        <v>0</v>
      </c>
      <c r="DQ77" s="465">
        <f>IF(DQ76&lt;'Capital Structure'!$G$7,0,MIN('Capital Structure'!$H$10/'Capital Structure'!$I$7,DP79))</f>
        <v>0</v>
      </c>
      <c r="DR77" s="465">
        <f>IF(DR76&lt;'Capital Structure'!$G$7,0,MIN('Capital Structure'!$H$10/'Capital Structure'!$I$7,DQ79))</f>
        <v>0</v>
      </c>
      <c r="DS77" s="465">
        <f>IF(DS76&lt;'Capital Structure'!$G$7,0,MIN('Capital Structure'!$H$10/'Capital Structure'!$I$7,DR79))</f>
        <v>0</v>
      </c>
      <c r="DT77" s="465">
        <f>IF(DT76&lt;'Capital Structure'!$G$7,0,MIN('Capital Structure'!$H$10/'Capital Structure'!$I$7,DS79))</f>
        <v>0</v>
      </c>
      <c r="DU77" s="465">
        <f>IF(DU76&lt;'Capital Structure'!$G$7,0,MIN('Capital Structure'!$H$10/'Capital Structure'!$I$7,DT79))</f>
        <v>0</v>
      </c>
      <c r="DV77" s="465">
        <f>IF(DV76&lt;'Capital Structure'!$G$7,0,MIN('Capital Structure'!$H$10/'Capital Structure'!$I$7,DU79))</f>
        <v>0</v>
      </c>
      <c r="DW77" s="465">
        <f>IF(DW76&lt;'Capital Structure'!$G$7,0,MIN('Capital Structure'!$H$10/'Capital Structure'!$I$7,DV79))</f>
        <v>0</v>
      </c>
      <c r="DX77" s="465">
        <f>IF(DX76&lt;'Capital Structure'!$G$7,0,MIN('Capital Structure'!$H$10/'Capital Structure'!$I$7,DW79))</f>
        <v>0</v>
      </c>
      <c r="DY77" s="465">
        <f>IF(DY76&lt;'Capital Structure'!$G$7,0,MIN('Capital Structure'!$H$10/'Capital Structure'!$I$7,DX79))</f>
        <v>0</v>
      </c>
      <c r="DZ77" s="465">
        <f>IF(DZ76&lt;'Capital Structure'!$G$7,0,MIN('Capital Structure'!$H$10/'Capital Structure'!$I$7,DY79))</f>
        <v>0</v>
      </c>
      <c r="EA77" s="465">
        <f>IF(EA76&lt;'Capital Structure'!$G$7,0,MIN('Capital Structure'!$H$10/'Capital Structure'!$I$7,DZ79))</f>
        <v>0</v>
      </c>
      <c r="EB77" s="465">
        <f>IF(EB76&lt;'Capital Structure'!$G$7,0,MIN('Capital Structure'!$H$10/'Capital Structure'!$I$7,EA79))</f>
        <v>0</v>
      </c>
      <c r="EC77" s="465">
        <f>IF(EC76&lt;'Capital Structure'!$G$7,0,MIN('Capital Structure'!$H$10/'Capital Structure'!$I$7,EB79))</f>
        <v>0</v>
      </c>
      <c r="ED77" s="465">
        <f>IF(ED76&lt;'Capital Structure'!$G$7,0,MIN('Capital Structure'!$H$10/'Capital Structure'!$I$7,EC79))</f>
        <v>0</v>
      </c>
      <c r="EE77" s="465">
        <f>IF(EE76&lt;'Capital Structure'!$G$7,0,MIN('Capital Structure'!$H$10/'Capital Structure'!$I$7,ED79))</f>
        <v>0</v>
      </c>
      <c r="EF77" s="465">
        <f>IF(EF76&lt;'Capital Structure'!$G$7,0,MIN('Capital Structure'!$H$10/'Capital Structure'!$I$7,EE79))</f>
        <v>0</v>
      </c>
      <c r="EG77" s="465">
        <f>IF(EG76&lt;'Capital Structure'!$G$7,0,MIN('Capital Structure'!$H$10/'Capital Structure'!$I$7,EF79))</f>
        <v>0</v>
      </c>
      <c r="EH77" s="465">
        <f>IF(EH76&lt;'Capital Structure'!$G$7,0,MIN('Capital Structure'!$H$10/'Capital Structure'!$I$7,EG79))</f>
        <v>0</v>
      </c>
      <c r="EI77" s="465">
        <f>IF(EI76&lt;'Capital Structure'!$G$7,0,MIN('Capital Structure'!$H$10/'Capital Structure'!$I$7,EH79))</f>
        <v>0</v>
      </c>
      <c r="EJ77" s="465">
        <f>IF(EJ76&lt;'Capital Structure'!$G$7,0,MIN('Capital Structure'!$H$10/'Capital Structure'!$I$7,EI79))</f>
        <v>0</v>
      </c>
      <c r="EK77" s="465">
        <f>IF(EK76&lt;'Capital Structure'!$G$7,0,MIN('Capital Structure'!$H$10/'Capital Structure'!$I$7,EJ79))</f>
        <v>0</v>
      </c>
      <c r="EL77" s="465">
        <f>IF(EL76&lt;'Capital Structure'!$G$7,0,MIN('Capital Structure'!$H$10/'Capital Structure'!$I$7,EK79))</f>
        <v>0</v>
      </c>
      <c r="EM77" s="465">
        <f>IF(EM76&lt;'Capital Structure'!$G$7,0,MIN('Capital Structure'!$H$10/'Capital Structure'!$I$7,EL79))</f>
        <v>0</v>
      </c>
      <c r="EN77" s="465">
        <f>IF(EN76&lt;'Capital Structure'!$G$7,0,MIN('Capital Structure'!$H$10/'Capital Structure'!$I$7,EM79))</f>
        <v>0</v>
      </c>
      <c r="EO77" s="465">
        <f>IF(EO76&lt;'Capital Structure'!$G$7,0,MIN('Capital Structure'!$H$10/'Capital Structure'!$I$7,EN79))</f>
        <v>0</v>
      </c>
      <c r="EP77" s="465">
        <f>IF(EP76&lt;'Capital Structure'!$G$7,0,MIN('Capital Structure'!$H$10/'Capital Structure'!$I$7,EO79))</f>
        <v>0</v>
      </c>
      <c r="EQ77" s="465">
        <f>IF(EQ76&lt;'Capital Structure'!$G$7,0,MIN('Capital Structure'!$H$10/'Capital Structure'!$I$7,EP79))</f>
        <v>0</v>
      </c>
      <c r="ER77" s="465">
        <f>IF(ER76&lt;'Capital Structure'!$G$7,0,MIN('Capital Structure'!$H$10/'Capital Structure'!$I$7,EQ79))</f>
        <v>0</v>
      </c>
      <c r="ES77" s="465">
        <f>IF(ES76&lt;'Capital Structure'!$G$7,0,MIN('Capital Structure'!$H$10/'Capital Structure'!$I$7,ER79))</f>
        <v>0</v>
      </c>
      <c r="ET77" s="465">
        <f>IF(ET76&lt;'Capital Structure'!$G$7,0,MIN('Capital Structure'!$H$10/'Capital Structure'!$I$7,ES79))</f>
        <v>0</v>
      </c>
      <c r="EU77" s="465">
        <f>IF(EU76&lt;'Capital Structure'!$G$7,0,MIN('Capital Structure'!$H$10/'Capital Structure'!$I$7,ET79))</f>
        <v>0</v>
      </c>
      <c r="EV77" s="465">
        <f>IF(EV76&lt;'Capital Structure'!$G$7,0,MIN('Capital Structure'!$H$10/'Capital Structure'!$I$7,EU79))</f>
        <v>0</v>
      </c>
      <c r="EW77" s="465">
        <f>IF(EW76&lt;'Capital Structure'!$G$7,0,MIN('Capital Structure'!$H$10/'Capital Structure'!$I$7,EV79))</f>
        <v>0</v>
      </c>
      <c r="EX77" s="465">
        <f>IF(EX76&lt;'Capital Structure'!$G$7,0,MIN('Capital Structure'!$H$10/'Capital Structure'!$I$7,EW79))</f>
        <v>0</v>
      </c>
      <c r="EY77" s="465">
        <f>IF(EY76&lt;'Capital Structure'!$G$7,0,MIN('Capital Structure'!$H$10/'Capital Structure'!$I$7,EX79))</f>
        <v>0</v>
      </c>
      <c r="EZ77" s="465">
        <f>IF(EZ76&lt;'Capital Structure'!$G$7,0,MIN('Capital Structure'!$H$10/'Capital Structure'!$I$7,EY79))</f>
        <v>0</v>
      </c>
      <c r="FA77" s="465">
        <f>IF(FA76&lt;'Capital Structure'!$G$7,0,MIN('Capital Structure'!$H$10/'Capital Structure'!$I$7,EZ79))</f>
        <v>0</v>
      </c>
      <c r="FB77" s="465">
        <f>IF(FB76&lt;'Capital Structure'!$G$7,0,MIN('Capital Structure'!$H$10/'Capital Structure'!$I$7,FA79))</f>
        <v>0</v>
      </c>
      <c r="FC77" s="465"/>
      <c r="FD77" s="465"/>
      <c r="FE77" s="465"/>
      <c r="FF77" s="465"/>
      <c r="FG77" s="465"/>
      <c r="FH77" s="465"/>
      <c r="FI77" s="465"/>
      <c r="FJ77" s="465"/>
      <c r="FK77" s="465"/>
      <c r="FL77" s="465"/>
      <c r="FM77" s="465"/>
      <c r="FN77" s="465"/>
      <c r="FO77" s="465"/>
      <c r="FP77" s="465"/>
      <c r="FQ77" s="465"/>
      <c r="FR77" s="465"/>
      <c r="FS77" s="465"/>
      <c r="FT77" s="465"/>
      <c r="FU77" s="465"/>
      <c r="FV77" s="465"/>
      <c r="FW77" s="465"/>
      <c r="FX77" s="465"/>
      <c r="FY77" s="465"/>
      <c r="FZ77" s="465"/>
      <c r="GA77" s="465"/>
      <c r="GB77" s="465"/>
      <c r="GC77" s="465"/>
      <c r="GD77" s="465"/>
      <c r="GE77" s="465"/>
      <c r="GF77" s="465"/>
      <c r="GG77" s="465"/>
      <c r="GH77" s="465"/>
      <c r="GI77" s="465"/>
      <c r="GJ77" s="465"/>
      <c r="GK77" s="465"/>
      <c r="GL77" s="465"/>
      <c r="GM77" s="465"/>
      <c r="GN77" s="465"/>
      <c r="GO77" s="465"/>
      <c r="GP77" s="465"/>
      <c r="GQ77" s="465"/>
      <c r="GR77" s="465"/>
      <c r="GS77" s="465"/>
      <c r="GT77" s="465"/>
      <c r="GU77" s="465"/>
      <c r="GV77" s="465"/>
      <c r="GW77" s="465"/>
      <c r="GX77" s="465"/>
    </row>
    <row r="78" spans="1:16384">
      <c r="C78" s="184" t="s">
        <v>202</v>
      </c>
      <c r="E78" s="465">
        <f>IF(OR(E76&lt;'Capital Structure'!$G$7,E76&gt;'Capital Structure'!$H$7),0,MIN(MAX('Capital Structure'!$H$10,'Capital Structure'!$H$13)/'Capital Structure'!$I$7-E77,D80))</f>
        <v>0</v>
      </c>
      <c r="F78" s="465">
        <f>IF(OR(F76&lt;'Capital Structure'!$G$7,F76&gt;'Capital Structure'!$H$7),0,MIN(MAX('Capital Structure'!$H$10,'Capital Structure'!$H$13)/'Capital Structure'!$I$7-F77,E80))</f>
        <v>0</v>
      </c>
      <c r="G78" s="465">
        <f>IF(OR(G76&lt;'Capital Structure'!$G$7,G76&gt;'Capital Structure'!$H$7),0,MIN(MAX('Capital Structure'!$H$10,'Capital Structure'!$H$13)/'Capital Structure'!$I$7-G77,F80))</f>
        <v>0</v>
      </c>
      <c r="H78" s="465">
        <f>IF(OR(H76&lt;'Capital Structure'!$G$7,H76&gt;'Capital Structure'!$H$7),0,MIN(MAX('Capital Structure'!$H$10,'Capital Structure'!$H$13)/'Capital Structure'!$I$7-H77,G80))</f>
        <v>0</v>
      </c>
      <c r="I78" s="465">
        <f>IF(OR(I76&lt;'Capital Structure'!$G$7,I76&gt;'Capital Structure'!$H$7),0,MIN(MAX('Capital Structure'!$H$10,'Capital Structure'!$H$13)/'Capital Structure'!$I$7-I77,H80))</f>
        <v>0</v>
      </c>
      <c r="J78" s="465">
        <f>IF(OR(J76&lt;'Capital Structure'!$G$7,J76&gt;'Capital Structure'!$H$7),0,MIN(MAX('Capital Structure'!$H$10,'Capital Structure'!$H$13)/'Capital Structure'!$I$7-J77,I80))</f>
        <v>0</v>
      </c>
      <c r="K78" s="465">
        <f>IF(OR(K76&lt;'Capital Structure'!$G$7,K76&gt;'Capital Structure'!$H$7),0,MIN(MAX('Capital Structure'!$H$10,'Capital Structure'!$H$13)/'Capital Structure'!$I$7-K77,J80))</f>
        <v>0</v>
      </c>
      <c r="L78" s="465">
        <f>IF(OR(L76&lt;'Capital Structure'!$G$7,L76&gt;'Capital Structure'!$H$7),0,MIN(MAX('Capital Structure'!$H$10,'Capital Structure'!$H$13)/'Capital Structure'!$I$7-L77,K80))</f>
        <v>0</v>
      </c>
      <c r="M78" s="465">
        <f>IF(OR(M76&lt;'Capital Structure'!$G$7,M76&gt;'Capital Structure'!$H$7),0,MIN(MAX('Capital Structure'!$H$10,'Capital Structure'!$H$13)/'Capital Structure'!$I$7-M77,L80))</f>
        <v>0</v>
      </c>
      <c r="N78" s="465">
        <f>IF(OR(N76&lt;'Capital Structure'!$G$7,N76&gt;'Capital Structure'!$H$7),0,MIN(MAX('Capital Structure'!$H$10,'Capital Structure'!$H$13)/'Capital Structure'!$I$7-N77,M80))</f>
        <v>0</v>
      </c>
      <c r="O78" s="465">
        <f>IF(OR(O76&lt;'Capital Structure'!$G$7,O76&gt;'Capital Structure'!$H$7),0,MIN(MAX('Capital Structure'!$H$10,'Capital Structure'!$H$13)/'Capital Structure'!$I$7-O77,N80))</f>
        <v>0</v>
      </c>
      <c r="P78" s="465">
        <f>IF(OR(P76&lt;'Capital Structure'!$G$7,P76&gt;'Capital Structure'!$H$7),0,MIN(MAX('Capital Structure'!$H$10,'Capital Structure'!$H$13)/'Capital Structure'!$I$7-P77,O80))</f>
        <v>0</v>
      </c>
      <c r="Q78" s="465">
        <f>IF(OR(Q76&lt;'Capital Structure'!$G$7,Q76&gt;'Capital Structure'!$H$7),0,MIN(MAX('Capital Structure'!$H$10,'Capital Structure'!$H$13)/'Capital Structure'!$I$7-Q77,P80))</f>
        <v>0</v>
      </c>
      <c r="R78" s="465">
        <f>IF(OR(R76&lt;'Capital Structure'!$G$7,R76&gt;'Capital Structure'!$H$7),0,MIN(MAX('Capital Structure'!$H$10,'Capital Structure'!$H$13)/'Capital Structure'!$I$7-R77,Q80))</f>
        <v>0</v>
      </c>
      <c r="S78" s="465">
        <f>IF(OR(S76&lt;'Capital Structure'!$G$7,S76&gt;'Capital Structure'!$H$7),0,MIN(MAX('Capital Structure'!$H$10,'Capital Structure'!$H$13)/'Capital Structure'!$I$7-S77,R80))</f>
        <v>0</v>
      </c>
      <c r="T78" s="465">
        <f>IF(OR(T76&lt;'Capital Structure'!$G$7,T76&gt;'Capital Structure'!$H$7),0,MIN(MAX('Capital Structure'!$H$10,'Capital Structure'!$H$13)/'Capital Structure'!$I$7-T77,S80))</f>
        <v>0</v>
      </c>
      <c r="U78" s="465">
        <f>IF(OR(U76&lt;'Capital Structure'!$G$7,U76&gt;'Capital Structure'!$H$7),0,MIN(MAX('Capital Structure'!$H$10,'Capital Structure'!$H$13)/'Capital Structure'!$I$7-U77,T80))</f>
        <v>0</v>
      </c>
      <c r="V78" s="465">
        <f>IF(OR(V76&lt;'Capital Structure'!$G$7,V76&gt;'Capital Structure'!$H$7),0,MIN(MAX('Capital Structure'!$H$10,'Capital Structure'!$H$13)/'Capital Structure'!$I$7-V77,U80))</f>
        <v>0</v>
      </c>
      <c r="W78" s="465">
        <f>IF(OR(W76&lt;'Capital Structure'!$G$7,W76&gt;'Capital Structure'!$H$7),0,MIN(MAX('Capital Structure'!$H$10,'Capital Structure'!$H$13)/'Capital Structure'!$I$7-W77,V80))</f>
        <v>0</v>
      </c>
      <c r="X78" s="465">
        <f>IF(OR(X76&lt;'Capital Structure'!$G$7,X76&gt;'Capital Structure'!$H$7),0,MIN(MAX('Capital Structure'!$H$10,'Capital Structure'!$H$13)/'Capital Structure'!$I$7-X77,W80))</f>
        <v>0</v>
      </c>
      <c r="Y78" s="465">
        <f>IF(OR(Y76&lt;'Capital Structure'!$G$7,Y76&gt;'Capital Structure'!$H$7),0,MIN(MAX('Capital Structure'!$H$10,'Capital Structure'!$H$13)/'Capital Structure'!$I$7-Y77,X80))</f>
        <v>0</v>
      </c>
      <c r="Z78" s="465">
        <f>IF(OR(Z76&lt;'Capital Structure'!$G$7,Z76&gt;'Capital Structure'!$H$7),0,MIN(MAX('Capital Structure'!$H$10,'Capital Structure'!$H$13)/'Capital Structure'!$I$7-Z77,Y80))</f>
        <v>0</v>
      </c>
      <c r="AA78" s="465">
        <f>IF(OR(AA76&lt;'Capital Structure'!$G$7,AA76&gt;'Capital Structure'!$H$7),0,MIN(MAX('Capital Structure'!$H$10,'Capital Structure'!$H$13)/'Capital Structure'!$I$7-AA77,Z80))</f>
        <v>0</v>
      </c>
      <c r="AB78" s="465">
        <f>IF(OR(AB76&lt;'Capital Structure'!$G$7,AB76&gt;'Capital Structure'!$H$7),0,MIN(MAX('Capital Structure'!$H$10,'Capital Structure'!$H$13)/'Capital Structure'!$I$7-AB77,AA80))</f>
        <v>0</v>
      </c>
      <c r="AC78" s="465">
        <f>IF(OR(AC76&lt;'Capital Structure'!$G$7,AC76&gt;'Capital Structure'!$H$7),0,MIN(MAX('Capital Structure'!$H$10,'Capital Structure'!$H$13)/'Capital Structure'!$I$7-AC77,AB80))</f>
        <v>0</v>
      </c>
      <c r="AD78" s="465">
        <f>IF(OR(AD76&lt;'Capital Structure'!$G$7,AD76&gt;'Capital Structure'!$H$7),0,MIN(MAX('Capital Structure'!$H$10,'Capital Structure'!$H$13)/'Capital Structure'!$I$7-AD77,AC80))</f>
        <v>0</v>
      </c>
      <c r="AE78" s="465">
        <f>IF(OR(AE76&lt;'Capital Structure'!$G$7,AE76&gt;'Capital Structure'!$H$7),0,MIN(MAX('Capital Structure'!$H$10,'Capital Structure'!$H$13)/'Capital Structure'!$I$7-AE77,AD80))</f>
        <v>0</v>
      </c>
      <c r="AF78" s="465">
        <f>IF(OR(AF76&lt;'Capital Structure'!$G$7,AF76&gt;'Capital Structure'!$H$7),0,MIN(MAX('Capital Structure'!$H$10,'Capital Structure'!$H$13)/'Capital Structure'!$I$7-AF77,AE80))</f>
        <v>0</v>
      </c>
      <c r="AG78" s="465">
        <f>IF(OR(AG76&lt;'Capital Structure'!$G$7,AG76&gt;'Capital Structure'!$H$7),0,MIN(MAX('Capital Structure'!$H$10,'Capital Structure'!$H$13)/'Capital Structure'!$I$7-AG77,AF80))</f>
        <v>0</v>
      </c>
      <c r="AH78" s="465">
        <f>IF(OR(AH76&lt;'Capital Structure'!$G$7,AH76&gt;'Capital Structure'!$H$7),0,MIN(MAX('Capital Structure'!$H$10,'Capital Structure'!$H$13)/'Capital Structure'!$I$7-AH77,AG80))</f>
        <v>0</v>
      </c>
      <c r="AI78" s="465">
        <f>IF(OR(AI76&lt;'Capital Structure'!$G$7,AI76&gt;'Capital Structure'!$H$7),0,MIN(MAX('Capital Structure'!$H$10,'Capital Structure'!$H$13)/'Capital Structure'!$I$7-AI77,AH80))</f>
        <v>0</v>
      </c>
      <c r="AJ78" s="465">
        <f>IF(OR(AJ76&lt;'Capital Structure'!$G$7,AJ76&gt;'Capital Structure'!$H$7),0,MIN(MAX('Capital Structure'!$H$10,'Capital Structure'!$H$13)/'Capital Structure'!$I$7-AJ77,AI80))</f>
        <v>0</v>
      </c>
      <c r="AK78" s="465">
        <f>IF(OR(AK76&lt;'Capital Structure'!$G$7,AK76&gt;'Capital Structure'!$H$7),0,MIN(MAX('Capital Structure'!$H$10,'Capital Structure'!$H$13)/'Capital Structure'!$I$7-AK77,AJ80))</f>
        <v>0</v>
      </c>
      <c r="AL78" s="465">
        <f>IF(OR(AL76&lt;'Capital Structure'!$G$7,AL76&gt;'Capital Structure'!$H$7),0,MIN(MAX('Capital Structure'!$H$10,'Capital Structure'!$H$13)/'Capital Structure'!$I$7-AL77,AK80))</f>
        <v>0</v>
      </c>
      <c r="AM78" s="465">
        <f>IF(OR(AM76&lt;'Capital Structure'!$G$7,AM76&gt;'Capital Structure'!$H$7),0,MIN(MAX('Capital Structure'!$H$10,'Capital Structure'!$H$13)/'Capital Structure'!$I$7-AM77,AL80))</f>
        <v>0</v>
      </c>
      <c r="AN78" s="465">
        <f>IF(OR(AN76&lt;'Capital Structure'!$G$7,AN76&gt;'Capital Structure'!$H$7),0,MIN(MAX('Capital Structure'!$H$10,'Capital Structure'!$H$13)/'Capital Structure'!$I$7-AN77,AM80))</f>
        <v>0</v>
      </c>
      <c r="AO78" s="465">
        <f>IF(OR(AO76&lt;'Capital Structure'!$G$7,AO76&gt;'Capital Structure'!$H$7),0,MIN(MAX('Capital Structure'!$H$10,'Capital Structure'!$H$13)/'Capital Structure'!$I$7-AO77,AN80))</f>
        <v>0</v>
      </c>
      <c r="AP78" s="465">
        <f>IF(OR(AP76&lt;'Capital Structure'!$G$7,AP76&gt;'Capital Structure'!$H$7),0,MIN(MAX('Capital Structure'!$H$10,'Capital Structure'!$H$13)/'Capital Structure'!$I$7-AP77,AO80))</f>
        <v>0</v>
      </c>
      <c r="AQ78" s="465">
        <f>IF(OR(AQ76&lt;'Capital Structure'!$G$7,AQ76&gt;'Capital Structure'!$H$7),0,MIN(MAX('Capital Structure'!$H$10,'Capital Structure'!$H$13)/'Capital Structure'!$I$7-AQ77,AP80))</f>
        <v>0</v>
      </c>
      <c r="AR78" s="465">
        <f>IF(OR(AR76&lt;'Capital Structure'!$G$7,AR76&gt;'Capital Structure'!$H$7),0,MIN(MAX('Capital Structure'!$H$10,'Capital Structure'!$H$13)/'Capital Structure'!$I$7-AR77,AQ80))</f>
        <v>0</v>
      </c>
      <c r="AS78" s="465">
        <f>IF(OR(AS76&lt;'Capital Structure'!$G$7,AS76&gt;'Capital Structure'!$H$7),0,MIN(MAX('Capital Structure'!$H$10,'Capital Structure'!$H$13)/'Capital Structure'!$I$7-AS77,AR80))</f>
        <v>0</v>
      </c>
      <c r="AT78" s="465">
        <f>IF(OR(AT76&lt;'Capital Structure'!$G$7,AT76&gt;'Capital Structure'!$H$7),0,MIN(MAX('Capital Structure'!$H$10,'Capital Structure'!$H$13)/'Capital Structure'!$I$7-AT77,AS80))</f>
        <v>0</v>
      </c>
      <c r="AU78" s="465">
        <f>IF(OR(AU76&lt;'Capital Structure'!$G$7,AU76&gt;'Capital Structure'!$H$7),0,MIN(MAX('Capital Structure'!$H$10,'Capital Structure'!$H$13)/'Capital Structure'!$I$7-AU77,AT80))</f>
        <v>0</v>
      </c>
      <c r="AV78" s="465">
        <f>IF(OR(AV76&lt;'Capital Structure'!$G$7,AV76&gt;'Capital Structure'!$H$7),0,MIN(MAX('Capital Structure'!$H$10,'Capital Structure'!$H$13)/'Capital Structure'!$I$7-AV77,AU80))</f>
        <v>0</v>
      </c>
      <c r="AW78" s="465">
        <f>IF(OR(AW76&lt;'Capital Structure'!$G$7,AW76&gt;'Capital Structure'!$H$7),0,MIN(MAX('Capital Structure'!$H$10,'Capital Structure'!$H$13)/'Capital Structure'!$I$7-AW77,AV80))</f>
        <v>0</v>
      </c>
      <c r="AX78" s="465">
        <f>IF(OR(AX76&lt;'Capital Structure'!$G$7,AX76&gt;'Capital Structure'!$H$7),0,MIN(MAX('Capital Structure'!$H$10,'Capital Structure'!$H$13)/'Capital Structure'!$I$7-AX77,AW80))</f>
        <v>0</v>
      </c>
      <c r="AY78" s="465">
        <f>IF(OR(AY76&lt;'Capital Structure'!$G$7,AY76&gt;'Capital Structure'!$H$7),0,MIN(MAX('Capital Structure'!$H$10,'Capital Structure'!$H$13)/'Capital Structure'!$I$7-AY77,AX80))</f>
        <v>0</v>
      </c>
      <c r="AZ78" s="465">
        <f>IF(OR(AZ76&lt;'Capital Structure'!$G$7,AZ76&gt;'Capital Structure'!$H$7),0,MIN(MAX('Capital Structure'!$H$10,'Capital Structure'!$H$13)/'Capital Structure'!$I$7-AZ77,AY80))</f>
        <v>0</v>
      </c>
      <c r="BA78" s="465">
        <f>IF(OR(BA76&lt;'Capital Structure'!$G$7,BA76&gt;'Capital Structure'!$H$7),0,MIN(MAX('Capital Structure'!$H$10,'Capital Structure'!$H$13)/'Capital Structure'!$I$7-BA77,AZ80))</f>
        <v>0</v>
      </c>
      <c r="BB78" s="465">
        <f>IF(OR(BB76&lt;'Capital Structure'!$G$7,BB76&gt;'Capital Structure'!$H$7),0,MIN(MAX('Capital Structure'!$H$10,'Capital Structure'!$H$13)/'Capital Structure'!$I$7-BB77,BA80))</f>
        <v>0</v>
      </c>
      <c r="BC78" s="465">
        <f>IF(OR(BC76&lt;'Capital Structure'!$G$7,BC76&gt;'Capital Structure'!$H$7),0,MIN(MAX('Capital Structure'!$H$10,'Capital Structure'!$H$13)/'Capital Structure'!$I$7-BC77,BB80))</f>
        <v>0</v>
      </c>
      <c r="BD78" s="465">
        <f>IF(OR(BD76&lt;'Capital Structure'!$G$7,BD76&gt;'Capital Structure'!$H$7),0,MIN(MAX('Capital Structure'!$H$10,'Capital Structure'!$H$13)/'Capital Structure'!$I$7-BD77,BC80))</f>
        <v>0</v>
      </c>
      <c r="BE78" s="465">
        <f>IF(OR(BE76&lt;'Capital Structure'!$G$7,BE76&gt;'Capital Structure'!$H$7),0,MIN(MAX('Capital Structure'!$H$10,'Capital Structure'!$H$13)/'Capital Structure'!$I$7-BE77,BD80))</f>
        <v>0</v>
      </c>
      <c r="BF78" s="465">
        <f>IF(OR(BF76&lt;'Capital Structure'!$G$7,BF76&gt;'Capital Structure'!$H$7),0,MIN(MAX('Capital Structure'!$H$10,'Capital Structure'!$H$13)/'Capital Structure'!$I$7-BF77,BE80))</f>
        <v>0</v>
      </c>
      <c r="BG78" s="465">
        <f>IF(OR(BG76&lt;'Capital Structure'!$G$7,BG76&gt;'Capital Structure'!$H$7),0,MIN(MAX('Capital Structure'!$H$10,'Capital Structure'!$H$13)/'Capital Structure'!$I$7-BG77,BF80))</f>
        <v>0</v>
      </c>
      <c r="BH78" s="465">
        <f>IF(OR(BH76&lt;'Capital Structure'!$G$7,BH76&gt;'Capital Structure'!$H$7),0,MIN(MAX('Capital Structure'!$H$10,'Capital Structure'!$H$13)/'Capital Structure'!$I$7-BH77,BG80))</f>
        <v>0</v>
      </c>
      <c r="BI78" s="465">
        <f>IF(OR(BI76&lt;'Capital Structure'!$G$7,BI76&gt;'Capital Structure'!$H$7),0,MIN(MAX('Capital Structure'!$H$10,'Capital Structure'!$H$13)/'Capital Structure'!$I$7-BI77,BH80))</f>
        <v>0</v>
      </c>
      <c r="BJ78" s="465">
        <f>IF(OR(BJ76&lt;'Capital Structure'!$G$7,BJ76&gt;'Capital Structure'!$H$7),0,MIN(MAX('Capital Structure'!$H$10,'Capital Structure'!$H$13)/'Capital Structure'!$I$7-BJ77,BI80))</f>
        <v>0</v>
      </c>
      <c r="BK78" s="465">
        <f>IF(OR(BK76&lt;'Capital Structure'!$G$7,BK76&gt;'Capital Structure'!$H$7),0,MIN(MAX('Capital Structure'!$H$10,'Capital Structure'!$H$13)/'Capital Structure'!$I$7-BK77,BJ80))</f>
        <v>0</v>
      </c>
      <c r="BL78" s="465">
        <f>IF(OR(BL76&lt;'Capital Structure'!$G$7,BL76&gt;'Capital Structure'!$H$7),0,MIN(MAX('Capital Structure'!$H$10,'Capital Structure'!$H$13)/'Capital Structure'!$I$7-BL77,BK80))</f>
        <v>0</v>
      </c>
      <c r="BM78" s="465">
        <f>IF(OR(BM76&lt;'Capital Structure'!$G$7,BM76&gt;'Capital Structure'!$H$7),0,MIN(MAX('Capital Structure'!$H$10,'Capital Structure'!$H$13)/'Capital Structure'!$I$7-BM77,BL80))</f>
        <v>0</v>
      </c>
      <c r="BN78" s="465">
        <f>IF(OR(BN76&lt;'Capital Structure'!$G$7,BN76&gt;'Capital Structure'!$H$7),0,MIN(MAX('Capital Structure'!$H$10,'Capital Structure'!$H$13)/'Capital Structure'!$I$7-BN77,BM80))</f>
        <v>0</v>
      </c>
      <c r="BO78" s="465">
        <f>IF(OR(BO76&lt;'Capital Structure'!$G$7,BO76&gt;'Capital Structure'!$H$7),0,MIN(MAX('Capital Structure'!$H$10,'Capital Structure'!$H$13)/'Capital Structure'!$I$7-BO77,BN80))</f>
        <v>0</v>
      </c>
      <c r="BP78" s="465">
        <f>IF(OR(BP76&lt;'Capital Structure'!$G$7,BP76&gt;'Capital Structure'!$H$7),0,MIN(MAX('Capital Structure'!$H$10,'Capital Structure'!$H$13)/'Capital Structure'!$I$7-BP77,BO80))</f>
        <v>0</v>
      </c>
      <c r="BQ78" s="465">
        <f>IF(OR(BQ76&lt;'Capital Structure'!$G$7,BQ76&gt;'Capital Structure'!$H$7),0,MIN(MAX('Capital Structure'!$H$10,'Capital Structure'!$H$13)/'Capital Structure'!$I$7-BQ77,BP80))</f>
        <v>0</v>
      </c>
      <c r="BR78" s="465">
        <f>IF(OR(BR76&lt;'Capital Structure'!$G$7,BR76&gt;'Capital Structure'!$H$7),0,MIN(MAX('Capital Structure'!$H$10,'Capital Structure'!$H$13)/'Capital Structure'!$I$7-BR77,BQ80))</f>
        <v>0</v>
      </c>
      <c r="BS78" s="465">
        <f>IF(OR(BS76&lt;'Capital Structure'!$G$7,BS76&gt;'Capital Structure'!$H$7),0,MIN(MAX('Capital Structure'!$H$10,'Capital Structure'!$H$13)/'Capital Structure'!$I$7-BS77,BR80))</f>
        <v>0</v>
      </c>
      <c r="BT78" s="465">
        <f>IF(OR(BT76&lt;'Capital Structure'!$G$7,BT76&gt;'Capital Structure'!$H$7),0,MIN(MAX('Capital Structure'!$H$10,'Capital Structure'!$H$13)/'Capital Structure'!$I$7-BT77,BS80))</f>
        <v>0</v>
      </c>
      <c r="BU78" s="465">
        <f>IF(OR(BU76&lt;'Capital Structure'!$G$7,BU76&gt;'Capital Structure'!$H$7),0,MIN(MAX('Capital Structure'!$H$10,'Capital Structure'!$H$13)/'Capital Structure'!$I$7-BU77,BT80))</f>
        <v>0</v>
      </c>
      <c r="BV78" s="465">
        <f>IF(OR(BV76&lt;'Capital Structure'!$G$7,BV76&gt;'Capital Structure'!$H$7),0,MIN(MAX('Capital Structure'!$H$10,'Capital Structure'!$H$13)/'Capital Structure'!$I$7-BV77,BU80))</f>
        <v>0</v>
      </c>
      <c r="BW78" s="465">
        <f>IF(OR(BW76&lt;'Capital Structure'!$G$7,BW76&gt;'Capital Structure'!$H$7),0,MIN(MAX('Capital Structure'!$H$10,'Capital Structure'!$H$13)/'Capital Structure'!$I$7-BW77,BV80))</f>
        <v>12046153.846153777</v>
      </c>
      <c r="BX78" s="465">
        <f>IF(OR(BX76&lt;'Capital Structure'!$G$7,BX76&gt;'Capital Structure'!$H$7),0,MIN(MAX('Capital Structure'!$H$10,'Capital Structure'!$H$13)/'Capital Structure'!$I$7-BX77,BW80))</f>
        <v>12692307.692307692</v>
      </c>
      <c r="BY78" s="465">
        <f>IF(OR(BY76&lt;'Capital Structure'!$G$7,BY76&gt;'Capital Structure'!$H$7),0,MIN(MAX('Capital Structure'!$H$10,'Capital Structure'!$H$13)/'Capital Structure'!$I$7-BY77,BX80))</f>
        <v>12692307.692307692</v>
      </c>
      <c r="BZ78" s="465">
        <f>IF(OR(BZ76&lt;'Capital Structure'!$G$7,BZ76&gt;'Capital Structure'!$H$7),0,MIN(MAX('Capital Structure'!$H$10,'Capital Structure'!$H$13)/'Capital Structure'!$I$7-BZ77,BY80))</f>
        <v>12692307.692307692</v>
      </c>
      <c r="CA78" s="465">
        <f>IF(OR(CA76&lt;'Capital Structure'!$G$7,CA76&gt;'Capital Structure'!$H$7),0,MIN(MAX('Capital Structure'!$H$10,'Capital Structure'!$H$13)/'Capital Structure'!$I$7-CA77,BZ80))</f>
        <v>12692307.692307692</v>
      </c>
      <c r="CB78" s="465">
        <f>IF(OR(CB76&lt;'Capital Structure'!$G$7,CB76&gt;'Capital Structure'!$H$7),0,MIN(MAX('Capital Structure'!$H$10,'Capital Structure'!$H$13)/'Capital Structure'!$I$7-CB77,CA80))</f>
        <v>12692307.692307692</v>
      </c>
      <c r="CC78" s="465">
        <f>IF(OR(CC76&lt;'Capital Structure'!$G$7,CC76&gt;'Capital Structure'!$H$7),0,MIN(MAX('Capital Structure'!$H$10,'Capital Structure'!$H$13)/'Capital Structure'!$I$7-CC77,CB80))</f>
        <v>12692307.692307692</v>
      </c>
      <c r="CD78" s="465">
        <f>IF(OR(CD76&lt;'Capital Structure'!$G$7,CD76&gt;'Capital Structure'!$H$7),0,MIN(MAX('Capital Structure'!$H$10,'Capital Structure'!$H$13)/'Capital Structure'!$I$7-CD77,CC80))</f>
        <v>0</v>
      </c>
      <c r="CE78" s="465">
        <f>IF(OR(CE76&lt;'Capital Structure'!$G$7,CE76&gt;'Capital Structure'!$H$7),0,MIN(MAX('Capital Structure'!$H$10,'Capital Structure'!$H$13)/'Capital Structure'!$I$7-CE77,CD80))</f>
        <v>0</v>
      </c>
      <c r="CF78" s="465">
        <f>IF(OR(CF76&lt;'Capital Structure'!$G$7,CF76&gt;'Capital Structure'!$H$7),0,MIN(MAX('Capital Structure'!$H$10,'Capital Structure'!$H$13)/'Capital Structure'!$I$7-CF77,CE80))</f>
        <v>0</v>
      </c>
      <c r="CG78" s="465">
        <f>IF(OR(CG76&lt;'Capital Structure'!$G$7,CG76&gt;'Capital Structure'!$H$7),0,MIN(MAX('Capital Structure'!$H$10,'Capital Structure'!$H$13)/'Capital Structure'!$I$7-CG77,CF80))</f>
        <v>0</v>
      </c>
      <c r="CH78" s="465">
        <f>IF(OR(CH76&lt;'Capital Structure'!$G$7,CH76&gt;'Capital Structure'!$H$7),0,MIN(MAX('Capital Structure'!$H$10,'Capital Structure'!$H$13)/'Capital Structure'!$I$7-CH77,CG80))</f>
        <v>0</v>
      </c>
      <c r="CI78" s="465">
        <f>IF(OR(CI76&lt;'Capital Structure'!$G$7,CI76&gt;'Capital Structure'!$H$7),0,MIN(MAX('Capital Structure'!$H$10,'Capital Structure'!$H$13)/'Capital Structure'!$I$7-CI77,CH80))</f>
        <v>0</v>
      </c>
      <c r="CJ78" s="465">
        <f>IF(OR(CJ76&lt;'Capital Structure'!$G$7,CJ76&gt;'Capital Structure'!$H$7),0,MIN(MAX('Capital Structure'!$H$10,'Capital Structure'!$H$13)/'Capital Structure'!$I$7-CJ77,CI80))</f>
        <v>0</v>
      </c>
      <c r="CK78" s="465">
        <f>IF(OR(CK76&lt;'Capital Structure'!$G$7,CK76&gt;'Capital Structure'!$H$7),0,MIN(MAX('Capital Structure'!$H$10,'Capital Structure'!$H$13)/'Capital Structure'!$I$7-CK77,CJ80))</f>
        <v>0</v>
      </c>
      <c r="CL78" s="465">
        <f>IF(OR(CL76&lt;'Capital Structure'!$G$7,CL76&gt;'Capital Structure'!$H$7),0,MIN(MAX('Capital Structure'!$H$10,'Capital Structure'!$H$13)/'Capital Structure'!$I$7-CL77,CK80))</f>
        <v>0</v>
      </c>
      <c r="CM78" s="465">
        <f>IF(OR(CM76&lt;'Capital Structure'!$G$7,CM76&gt;'Capital Structure'!$H$7),0,MIN(MAX('Capital Structure'!$H$10,'Capital Structure'!$H$13)/'Capital Structure'!$I$7-CM77,CL80))</f>
        <v>0</v>
      </c>
      <c r="CN78" s="465">
        <f>IF(OR(CN76&lt;'Capital Structure'!$G$7,CN76&gt;'Capital Structure'!$H$7),0,MIN(MAX('Capital Structure'!$H$10,'Capital Structure'!$H$13)/'Capital Structure'!$I$7-CN77,CM80))</f>
        <v>0</v>
      </c>
      <c r="CO78" s="465">
        <f>IF(OR(CO76&lt;'Capital Structure'!$G$7,CO76&gt;'Capital Structure'!$H$7),0,MIN(MAX('Capital Structure'!$H$10,'Capital Structure'!$H$13)/'Capital Structure'!$I$7-CO77,CN80))</f>
        <v>0</v>
      </c>
      <c r="CP78" s="465">
        <f>IF(OR(CP76&lt;'Capital Structure'!$G$7,CP76&gt;'Capital Structure'!$H$7),0,MIN(MAX('Capital Structure'!$H$10,'Capital Structure'!$H$13)/'Capital Structure'!$I$7-CP77,CO80))</f>
        <v>0</v>
      </c>
      <c r="CQ78" s="465">
        <f>IF(OR(CQ76&lt;'Capital Structure'!$G$7,CQ76&gt;'Capital Structure'!$H$7),0,MIN(MAX('Capital Structure'!$H$10,'Capital Structure'!$H$13)/'Capital Structure'!$I$7-CQ77,CP80))</f>
        <v>0</v>
      </c>
      <c r="CR78" s="465">
        <f>IF(OR(CR76&lt;'Capital Structure'!$G$7,CR76&gt;'Capital Structure'!$H$7),0,MIN(MAX('Capital Structure'!$H$10,'Capital Structure'!$H$13)/'Capital Structure'!$I$7-CR77,CQ80))</f>
        <v>0</v>
      </c>
      <c r="CS78" s="465">
        <f>IF(OR(CS76&lt;'Capital Structure'!$G$7,CS76&gt;'Capital Structure'!$H$7),0,MIN(MAX('Capital Structure'!$H$10,'Capital Structure'!$H$13)/'Capital Structure'!$I$7-CS77,CR80))</f>
        <v>0</v>
      </c>
      <c r="CT78" s="465">
        <f>IF(OR(CT76&lt;'Capital Structure'!$G$7,CT76&gt;'Capital Structure'!$H$7),0,MIN(MAX('Capital Structure'!$H$10,'Capital Structure'!$H$13)/'Capital Structure'!$I$7-CT77,CS80))</f>
        <v>0</v>
      </c>
      <c r="CU78" s="465">
        <f>IF(OR(CU76&lt;'Capital Structure'!$G$7,CU76&gt;'Capital Structure'!$H$7),0,MIN(MAX('Capital Structure'!$H$10,'Capital Structure'!$H$13)/'Capital Structure'!$I$7-CU77,CT80))</f>
        <v>0</v>
      </c>
      <c r="CV78" s="465">
        <f>IF(OR(CV76&lt;'Capital Structure'!$G$7,CV76&gt;'Capital Structure'!$H$7),0,MIN(MAX('Capital Structure'!$H$10,'Capital Structure'!$H$13)/'Capital Structure'!$I$7-CV77,CU80))</f>
        <v>0</v>
      </c>
      <c r="CW78" s="465">
        <f>IF(OR(CW76&lt;'Capital Structure'!$G$7,CW76&gt;'Capital Structure'!$H$7),0,MIN(MAX('Capital Structure'!$H$10,'Capital Structure'!$H$13)/'Capital Structure'!$I$7-CW77,CV80))</f>
        <v>0</v>
      </c>
      <c r="CX78" s="465">
        <f>IF(OR(CX76&lt;'Capital Structure'!$G$7,CX76&gt;'Capital Structure'!$H$7),0,MIN(MAX('Capital Structure'!$H$10,'Capital Structure'!$H$13)/'Capital Structure'!$I$7-CX77,CW80))</f>
        <v>0</v>
      </c>
      <c r="CY78" s="465">
        <f>IF(OR(CY76&lt;'Capital Structure'!$G$7,CY76&gt;'Capital Structure'!$H$7),0,MIN(MAX('Capital Structure'!$H$10,'Capital Structure'!$H$13)/'Capital Structure'!$I$7-CY77,CX80))</f>
        <v>0</v>
      </c>
      <c r="CZ78" s="465">
        <f>IF(OR(CZ76&lt;'Capital Structure'!$G$7,CZ76&gt;'Capital Structure'!$H$7),0,MIN(MAX('Capital Structure'!$H$10,'Capital Structure'!$H$13)/'Capital Structure'!$I$7-CZ77,CY80))</f>
        <v>0</v>
      </c>
      <c r="DA78" s="465">
        <f>IF(OR(DA76&lt;'Capital Structure'!$G$7,DA76&gt;'Capital Structure'!$H$7),0,MIN(MAX('Capital Structure'!$H$10,'Capital Structure'!$H$13)/'Capital Structure'!$I$7-DA77,CZ80))</f>
        <v>0</v>
      </c>
      <c r="DB78" s="465">
        <f>IF(OR(DB76&lt;'Capital Structure'!$G$7,DB76&gt;'Capital Structure'!$H$7),0,MIN(MAX('Capital Structure'!$H$10,'Capital Structure'!$H$13)/'Capital Structure'!$I$7-DB77,DA80))</f>
        <v>0</v>
      </c>
      <c r="DC78" s="465">
        <f>IF(OR(DC76&lt;'Capital Structure'!$G$7,DC76&gt;'Capital Structure'!$H$7),0,MIN(MAX('Capital Structure'!$H$10,'Capital Structure'!$H$13)/'Capital Structure'!$I$7-DC77,DB80))</f>
        <v>0</v>
      </c>
      <c r="DD78" s="465">
        <f>IF(OR(DD76&lt;'Capital Structure'!$G$7,DD76&gt;'Capital Structure'!$H$7),0,MIN(MAX('Capital Structure'!$H$10,'Capital Structure'!$H$13)/'Capital Structure'!$I$7-DD77,DC80))</f>
        <v>0</v>
      </c>
      <c r="DE78" s="465">
        <f>IF(OR(DE76&lt;'Capital Structure'!$G$7,DE76&gt;'Capital Structure'!$H$7),0,MIN(MAX('Capital Structure'!$H$10,'Capital Structure'!$H$13)/'Capital Structure'!$I$7-DE77,DD80))</f>
        <v>0</v>
      </c>
      <c r="DF78" s="465">
        <f>IF(OR(DF76&lt;'Capital Structure'!$G$7,DF76&gt;'Capital Structure'!$H$7),0,MIN(MAX('Capital Structure'!$H$10,'Capital Structure'!$H$13)/'Capital Structure'!$I$7-DF77,DE80))</f>
        <v>0</v>
      </c>
      <c r="DG78" s="465">
        <f>IF(OR(DG76&lt;'Capital Structure'!$G$7,DG76&gt;'Capital Structure'!$H$7),0,MIN(MAX('Capital Structure'!$H$10,'Capital Structure'!$H$13)/'Capital Structure'!$I$7-DG77,DF80))</f>
        <v>0</v>
      </c>
      <c r="DH78" s="465">
        <f>IF(OR(DH76&lt;'Capital Structure'!$G$7,DH76&gt;'Capital Structure'!$H$7),0,MIN(MAX('Capital Structure'!$H$10,'Capital Structure'!$H$13)/'Capital Structure'!$I$7-DH77,DG80))</f>
        <v>0</v>
      </c>
      <c r="DI78" s="465">
        <f>IF(OR(DI76&lt;'Capital Structure'!$G$7,DI76&gt;'Capital Structure'!$H$7),0,MIN(MAX('Capital Structure'!$H$10,'Capital Structure'!$H$13)/'Capital Structure'!$I$7-DI77,DH80))</f>
        <v>0</v>
      </c>
      <c r="DJ78" s="465">
        <f>IF(OR(DJ76&lt;'Capital Structure'!$G$7,DJ76&gt;'Capital Structure'!$H$7),0,MIN(MAX('Capital Structure'!$H$10,'Capital Structure'!$H$13)/'Capital Structure'!$I$7-DJ77,DI80))</f>
        <v>0</v>
      </c>
      <c r="DK78" s="465">
        <f>IF(OR(DK76&lt;'Capital Structure'!$G$7,DK76&gt;'Capital Structure'!$H$7),0,MIN(MAX('Capital Structure'!$H$10,'Capital Structure'!$H$13)/'Capital Structure'!$I$7-DK77,DJ80))</f>
        <v>0</v>
      </c>
      <c r="DL78" s="465">
        <f>IF(OR(DL76&lt;'Capital Structure'!$G$7,DL76&gt;'Capital Structure'!$H$7),0,MIN(MAX('Capital Structure'!$H$10,'Capital Structure'!$H$13)/'Capital Structure'!$I$7-DL77,DK80))</f>
        <v>0</v>
      </c>
      <c r="DM78" s="465">
        <f>IF(OR(DM76&lt;'Capital Structure'!$G$7,DM76&gt;'Capital Structure'!$H$7),0,MIN(MAX('Capital Structure'!$H$10,'Capital Structure'!$H$13)/'Capital Structure'!$I$7-DM77,DL80))</f>
        <v>0</v>
      </c>
      <c r="DN78" s="465">
        <f>IF(OR(DN76&lt;'Capital Structure'!$G$7,DN76&gt;'Capital Structure'!$H$7),0,MIN(MAX('Capital Structure'!$H$10,'Capital Structure'!$H$13)/'Capital Structure'!$I$7-DN77,DM80))</f>
        <v>0</v>
      </c>
      <c r="DO78" s="465">
        <f>IF(OR(DO76&lt;'Capital Structure'!$G$7,DO76&gt;'Capital Structure'!$H$7),0,MIN(MAX('Capital Structure'!$H$10,'Capital Structure'!$H$13)/'Capital Structure'!$I$7-DO77,DN80))</f>
        <v>0</v>
      </c>
      <c r="DP78" s="465">
        <f>IF(OR(DP76&lt;'Capital Structure'!$G$7,DP76&gt;'Capital Structure'!$H$7),0,MIN(MAX('Capital Structure'!$H$10,'Capital Structure'!$H$13)/'Capital Structure'!$I$7-DP77,DO80))</f>
        <v>0</v>
      </c>
      <c r="DQ78" s="465">
        <f>IF(OR(DQ76&lt;'Capital Structure'!$G$7,DQ76&gt;'Capital Structure'!$H$7),0,MIN(MAX('Capital Structure'!$H$10,'Capital Structure'!$H$13)/'Capital Structure'!$I$7-DQ77,DP80))</f>
        <v>0</v>
      </c>
      <c r="DR78" s="465">
        <f>IF(OR(DR76&lt;'Capital Structure'!$G$7,DR76&gt;'Capital Structure'!$H$7),0,MIN(MAX('Capital Structure'!$H$10,'Capital Structure'!$H$13)/'Capital Structure'!$I$7-DR77,DQ80))</f>
        <v>0</v>
      </c>
      <c r="DS78" s="465">
        <f>IF(OR(DS76&lt;'Capital Structure'!$G$7,DS76&gt;'Capital Structure'!$H$7),0,MIN(MAX('Capital Structure'!$H$10,'Capital Structure'!$H$13)/'Capital Structure'!$I$7-DS77,DR80))</f>
        <v>0</v>
      </c>
      <c r="DT78" s="465">
        <f>IF(OR(DT76&lt;'Capital Structure'!$G$7,DT76&gt;'Capital Structure'!$H$7),0,MIN(MAX('Capital Structure'!$H$10,'Capital Structure'!$H$13)/'Capital Structure'!$I$7-DT77,DS80))</f>
        <v>0</v>
      </c>
      <c r="DU78" s="465">
        <f>IF(OR(DU76&lt;'Capital Structure'!$G$7,DU76&gt;'Capital Structure'!$H$7),0,MIN(MAX('Capital Structure'!$H$10,'Capital Structure'!$H$13)/'Capital Structure'!$I$7-DU77,DT80))</f>
        <v>0</v>
      </c>
      <c r="DV78" s="465">
        <f>IF(OR(DV76&lt;'Capital Structure'!$G$7,DV76&gt;'Capital Structure'!$H$7),0,MIN(MAX('Capital Structure'!$H$10,'Capital Structure'!$H$13)/'Capital Structure'!$I$7-DV77,DU80))</f>
        <v>0</v>
      </c>
      <c r="DW78" s="465">
        <f>IF(OR(DW76&lt;'Capital Structure'!$G$7,DW76&gt;'Capital Structure'!$H$7),0,MIN(MAX('Capital Structure'!$H$10,'Capital Structure'!$H$13)/'Capital Structure'!$I$7-DW77,DV80))</f>
        <v>0</v>
      </c>
      <c r="DX78" s="465">
        <f>IF(OR(DX76&lt;'Capital Structure'!$G$7,DX76&gt;'Capital Structure'!$H$7),0,MIN(MAX('Capital Structure'!$H$10,'Capital Structure'!$H$13)/'Capital Structure'!$I$7-DX77,DW80))</f>
        <v>0</v>
      </c>
      <c r="DY78" s="465">
        <f>IF(OR(DY76&lt;'Capital Structure'!$G$7,DY76&gt;'Capital Structure'!$H$7),0,MIN(MAX('Capital Structure'!$H$10,'Capital Structure'!$H$13)/'Capital Structure'!$I$7-DY77,DX80))</f>
        <v>0</v>
      </c>
      <c r="DZ78" s="465">
        <f>IF(OR(DZ76&lt;'Capital Structure'!$G$7,DZ76&gt;'Capital Structure'!$H$7),0,MIN(MAX('Capital Structure'!$H$10,'Capital Structure'!$H$13)/'Capital Structure'!$I$7-DZ77,DY80))</f>
        <v>0</v>
      </c>
      <c r="EA78" s="465">
        <f>IF(OR(EA76&lt;'Capital Structure'!$G$7,EA76&gt;'Capital Structure'!$H$7),0,MIN(MAX('Capital Structure'!$H$10,'Capital Structure'!$H$13)/'Capital Structure'!$I$7-EA77,DZ80))</f>
        <v>0</v>
      </c>
      <c r="EB78" s="465">
        <f>IF(OR(EB76&lt;'Capital Structure'!$G$7,EB76&gt;'Capital Structure'!$H$7),0,MIN(MAX('Capital Structure'!$H$10,'Capital Structure'!$H$13)/'Capital Structure'!$I$7-EB77,EA80))</f>
        <v>0</v>
      </c>
      <c r="EC78" s="465">
        <f>IF(OR(EC76&lt;'Capital Structure'!$G$7,EC76&gt;'Capital Structure'!$H$7),0,MIN(MAX('Capital Structure'!$H$10,'Capital Structure'!$H$13)/'Capital Structure'!$I$7-EC77,EB80))</f>
        <v>0</v>
      </c>
      <c r="ED78" s="465">
        <f>IF(OR(ED76&lt;'Capital Structure'!$G$7,ED76&gt;'Capital Structure'!$H$7),0,MIN(MAX('Capital Structure'!$H$10,'Capital Structure'!$H$13)/'Capital Structure'!$I$7-ED77,EC80))</f>
        <v>0</v>
      </c>
      <c r="EE78" s="465">
        <f>IF(OR(EE76&lt;'Capital Structure'!$G$7,EE76&gt;'Capital Structure'!$H$7),0,MIN(MAX('Capital Structure'!$H$10,'Capital Structure'!$H$13)/'Capital Structure'!$I$7-EE77,ED80))</f>
        <v>0</v>
      </c>
      <c r="EF78" s="465">
        <f>IF(OR(EF76&lt;'Capital Structure'!$G$7,EF76&gt;'Capital Structure'!$H$7),0,MIN(MAX('Capital Structure'!$H$10,'Capital Structure'!$H$13)/'Capital Structure'!$I$7-EF77,EE80))</f>
        <v>0</v>
      </c>
      <c r="EG78" s="465">
        <f>IF(OR(EG76&lt;'Capital Structure'!$G$7,EG76&gt;'Capital Structure'!$H$7),0,MIN(MAX('Capital Structure'!$H$10,'Capital Structure'!$H$13)/'Capital Structure'!$I$7-EG77,EF80))</f>
        <v>0</v>
      </c>
      <c r="EH78" s="465">
        <f>IF(OR(EH76&lt;'Capital Structure'!$G$7,EH76&gt;'Capital Structure'!$H$7),0,MIN(MAX('Capital Structure'!$H$10,'Capital Structure'!$H$13)/'Capital Structure'!$I$7-EH77,EG80))</f>
        <v>0</v>
      </c>
      <c r="EI78" s="465">
        <f>IF(OR(EI76&lt;'Capital Structure'!$G$7,EI76&gt;'Capital Structure'!$H$7),0,MIN(MAX('Capital Structure'!$H$10,'Capital Structure'!$H$13)/'Capital Structure'!$I$7-EI77,EH80))</f>
        <v>0</v>
      </c>
      <c r="EJ78" s="465">
        <f>IF(OR(EJ76&lt;'Capital Structure'!$G$7,EJ76&gt;'Capital Structure'!$H$7),0,MIN(MAX('Capital Structure'!$H$10,'Capital Structure'!$H$13)/'Capital Structure'!$I$7-EJ77,EI80))</f>
        <v>0</v>
      </c>
      <c r="EK78" s="465">
        <f>IF(OR(EK76&lt;'Capital Structure'!$G$7,EK76&gt;'Capital Structure'!$H$7),0,MIN(MAX('Capital Structure'!$H$10,'Capital Structure'!$H$13)/'Capital Structure'!$I$7-EK77,EJ80))</f>
        <v>0</v>
      </c>
      <c r="EL78" s="465">
        <f>IF(OR(EL76&lt;'Capital Structure'!$G$7,EL76&gt;'Capital Structure'!$H$7),0,MIN(MAX('Capital Structure'!$H$10,'Capital Structure'!$H$13)/'Capital Structure'!$I$7-EL77,EK80))</f>
        <v>0</v>
      </c>
      <c r="EM78" s="465">
        <f>IF(OR(EM76&lt;'Capital Structure'!$G$7,EM76&gt;'Capital Structure'!$H$7),0,MIN(MAX('Capital Structure'!$H$10,'Capital Structure'!$H$13)/'Capital Structure'!$I$7-EM77,EL80))</f>
        <v>0</v>
      </c>
      <c r="EN78" s="465">
        <f>IF(OR(EN76&lt;'Capital Structure'!$G$7,EN76&gt;'Capital Structure'!$H$7),0,MIN(MAX('Capital Structure'!$H$10,'Capital Structure'!$H$13)/'Capital Structure'!$I$7-EN77,EM80))</f>
        <v>0</v>
      </c>
      <c r="EO78" s="465">
        <f>IF(OR(EO76&lt;'Capital Structure'!$G$7,EO76&gt;'Capital Structure'!$H$7),0,MIN(MAX('Capital Structure'!$H$10,'Capital Structure'!$H$13)/'Capital Structure'!$I$7-EO77,EN80))</f>
        <v>0</v>
      </c>
      <c r="EP78" s="465">
        <f>IF(OR(EP76&lt;'Capital Structure'!$G$7,EP76&gt;'Capital Structure'!$H$7),0,MIN(MAX('Capital Structure'!$H$10,'Capital Structure'!$H$13)/'Capital Structure'!$I$7-EP77,EO80))</f>
        <v>0</v>
      </c>
      <c r="EQ78" s="465">
        <f>IF(OR(EQ76&lt;'Capital Structure'!$G$7,EQ76&gt;'Capital Structure'!$H$7),0,MIN(MAX('Capital Structure'!$H$10,'Capital Structure'!$H$13)/'Capital Structure'!$I$7-EQ77,EP80))</f>
        <v>0</v>
      </c>
      <c r="ER78" s="465">
        <f>IF(OR(ER76&lt;'Capital Structure'!$G$7,ER76&gt;'Capital Structure'!$H$7),0,MIN(MAX('Capital Structure'!$H$10,'Capital Structure'!$H$13)/'Capital Structure'!$I$7-ER77,EQ80))</f>
        <v>0</v>
      </c>
      <c r="ES78" s="465">
        <f>IF(OR(ES76&lt;'Capital Structure'!$G$7,ES76&gt;'Capital Structure'!$H$7),0,MIN(MAX('Capital Structure'!$H$10,'Capital Structure'!$H$13)/'Capital Structure'!$I$7-ES77,ER80))</f>
        <v>0</v>
      </c>
      <c r="ET78" s="465">
        <f>IF(OR(ET76&lt;'Capital Structure'!$G$7,ET76&gt;'Capital Structure'!$H$7),0,MIN(MAX('Capital Structure'!$H$10,'Capital Structure'!$H$13)/'Capital Structure'!$I$7-ET77,ES80))</f>
        <v>0</v>
      </c>
      <c r="EU78" s="465">
        <f>IF(OR(EU76&lt;'Capital Structure'!$G$7,EU76&gt;'Capital Structure'!$H$7),0,MIN(MAX('Capital Structure'!$H$10,'Capital Structure'!$H$13)/'Capital Structure'!$I$7-EU77,ET80))</f>
        <v>0</v>
      </c>
      <c r="EV78" s="465">
        <f>IF(OR(EV76&lt;'Capital Structure'!$G$7,EV76&gt;'Capital Structure'!$H$7),0,MIN(MAX('Capital Structure'!$H$10,'Capital Structure'!$H$13)/'Capital Structure'!$I$7-EV77,EU80))</f>
        <v>0</v>
      </c>
      <c r="EW78" s="465">
        <f>IF(OR(EW76&lt;'Capital Structure'!$G$7,EW76&gt;'Capital Structure'!$H$7),0,MIN(MAX('Capital Structure'!$H$10,'Capital Structure'!$H$13)/'Capital Structure'!$I$7-EW77,EV80))</f>
        <v>0</v>
      </c>
      <c r="EX78" s="465">
        <f>IF(OR(EX76&lt;'Capital Structure'!$G$7,EX76&gt;'Capital Structure'!$H$7),0,MIN(MAX('Capital Structure'!$H$10,'Capital Structure'!$H$13)/'Capital Structure'!$I$7-EX77,EW80))</f>
        <v>0</v>
      </c>
      <c r="EY78" s="465">
        <f>IF(OR(EY76&lt;'Capital Structure'!$G$7,EY76&gt;'Capital Structure'!$H$7),0,MIN(MAX('Capital Structure'!$H$10,'Capital Structure'!$H$13)/'Capital Structure'!$I$7-EY77,EX80))</f>
        <v>0</v>
      </c>
      <c r="EZ78" s="465">
        <f>IF(OR(EZ76&lt;'Capital Structure'!$G$7,EZ76&gt;'Capital Structure'!$H$7),0,MIN(MAX('Capital Structure'!$H$10,'Capital Structure'!$H$13)/'Capital Structure'!$I$7-EZ77,EY80))</f>
        <v>0</v>
      </c>
      <c r="FA78" s="465">
        <f>IF(OR(FA76&lt;'Capital Structure'!$G$7,FA76&gt;'Capital Structure'!$H$7),0,MIN(MAX('Capital Structure'!$H$10,'Capital Structure'!$H$13)/'Capital Structure'!$I$7-FA77,EZ80))</f>
        <v>0</v>
      </c>
      <c r="FB78" s="465">
        <f>IF(OR(FB76&lt;'Capital Structure'!$G$7,FB76&gt;'Capital Structure'!$H$7),0,MIN(MAX('Capital Structure'!$H$10,'Capital Structure'!$H$13)/'Capital Structure'!$I$7-FB77,FA80))</f>
        <v>0</v>
      </c>
      <c r="FC78" s="465"/>
      <c r="FD78" s="465"/>
      <c r="FE78" s="465"/>
      <c r="FF78" s="465"/>
      <c r="FG78" s="465"/>
      <c r="FH78" s="465"/>
      <c r="FI78" s="465"/>
      <c r="FJ78" s="465"/>
      <c r="FK78" s="465"/>
      <c r="FL78" s="465"/>
      <c r="FM78" s="465"/>
      <c r="FN78" s="465"/>
      <c r="FO78" s="465"/>
      <c r="FP78" s="465"/>
      <c r="FQ78" s="465"/>
      <c r="FR78" s="465"/>
      <c r="FS78" s="465"/>
      <c r="FT78" s="465"/>
      <c r="FU78" s="465"/>
      <c r="FV78" s="465"/>
      <c r="FW78" s="465"/>
      <c r="FX78" s="465"/>
      <c r="FY78" s="465"/>
      <c r="FZ78" s="465"/>
      <c r="GA78" s="465"/>
      <c r="GB78" s="465"/>
      <c r="GC78" s="465"/>
      <c r="GD78" s="465"/>
      <c r="GE78" s="465"/>
      <c r="GF78" s="465"/>
      <c r="GG78" s="465"/>
      <c r="GH78" s="465"/>
      <c r="GI78" s="465"/>
      <c r="GJ78" s="465"/>
      <c r="GK78" s="465"/>
      <c r="GL78" s="465"/>
      <c r="GM78" s="465"/>
      <c r="GN78" s="465"/>
      <c r="GO78" s="465"/>
      <c r="GP78" s="465"/>
      <c r="GQ78" s="465"/>
      <c r="GR78" s="465"/>
      <c r="GS78" s="465"/>
      <c r="GT78" s="465"/>
      <c r="GU78" s="465"/>
      <c r="GV78" s="465"/>
      <c r="GW78" s="465"/>
      <c r="GX78" s="465"/>
    </row>
    <row r="79" spans="1:16384">
      <c r="C79" s="184" t="s">
        <v>217</v>
      </c>
      <c r="E79" s="465">
        <f>MAX('Capital Structure'!$H$10-'Capital Structure'!$H$13-SUM($E$77:E77),0)</f>
        <v>241800000</v>
      </c>
      <c r="F79" s="465">
        <f>MAX('Capital Structure'!$H$10-'Capital Structure'!$H$13-SUM($E$77:F77),0)</f>
        <v>241800000</v>
      </c>
      <c r="G79" s="465">
        <f>MAX('Capital Structure'!$H$10-'Capital Structure'!$H$13-SUM($E$77:G77),0)</f>
        <v>241800000</v>
      </c>
      <c r="H79" s="465">
        <f>MAX('Capital Structure'!$H$10-'Capital Structure'!$H$13-SUM($E$77:H77),0)</f>
        <v>241800000</v>
      </c>
      <c r="I79" s="465">
        <f>MAX('Capital Structure'!$H$10-'Capital Structure'!$H$13-SUM($E$77:I77),0)</f>
        <v>241800000</v>
      </c>
      <c r="J79" s="465">
        <f>MAX('Capital Structure'!$H$10-'Capital Structure'!$H$13-SUM($E$77:J77),0)</f>
        <v>241800000</v>
      </c>
      <c r="K79" s="465">
        <f>MAX('Capital Structure'!$H$10-'Capital Structure'!$H$13-SUM($E$77:K77),0)</f>
        <v>241800000</v>
      </c>
      <c r="L79" s="465">
        <f>MAX('Capital Structure'!$H$10-'Capital Structure'!$H$13-SUM($E$77:L77),0)</f>
        <v>241800000</v>
      </c>
      <c r="M79" s="465">
        <f>MAX('Capital Structure'!$H$10-'Capital Structure'!$H$13-SUM($E$77:M77),0)</f>
        <v>241800000</v>
      </c>
      <c r="N79" s="465">
        <f>MAX('Capital Structure'!$H$10-'Capital Structure'!$H$13-SUM($E$77:N77),0)</f>
        <v>241800000</v>
      </c>
      <c r="O79" s="465">
        <f>MAX('Capital Structure'!$H$10-'Capital Structure'!$H$13-SUM($E$77:O77),0)</f>
        <v>241800000</v>
      </c>
      <c r="P79" s="465">
        <f>MAX('Capital Structure'!$H$10-'Capital Structure'!$H$13-SUM($E$77:P77),0)</f>
        <v>241800000</v>
      </c>
      <c r="Q79" s="465">
        <f>MAX('Capital Structure'!$H$10-'Capital Structure'!$H$13-SUM($E$77:Q77),0)</f>
        <v>241800000</v>
      </c>
      <c r="R79" s="465">
        <f>MAX('Capital Structure'!$H$10-'Capital Structure'!$H$13-SUM($E$77:R77),0)</f>
        <v>241800000</v>
      </c>
      <c r="S79" s="465">
        <f>MAX('Capital Structure'!$H$10-'Capital Structure'!$H$13-SUM($E$77:S77),0)</f>
        <v>241800000</v>
      </c>
      <c r="T79" s="465">
        <f>MAX('Capital Structure'!$H$10-'Capital Structure'!$H$13-SUM($E$77:T77),0)</f>
        <v>241800000</v>
      </c>
      <c r="U79" s="465">
        <f>MAX('Capital Structure'!$H$10-'Capital Structure'!$H$13-SUM($E$77:U77),0)</f>
        <v>241800000</v>
      </c>
      <c r="V79" s="465">
        <f>MAX('Capital Structure'!$H$10-'Capital Structure'!$H$13-SUM($E$77:V77),0)</f>
        <v>241800000</v>
      </c>
      <c r="W79" s="465">
        <f>MAX('Capital Structure'!$H$10-'Capital Structure'!$H$13-SUM($E$77:W77),0)</f>
        <v>241800000</v>
      </c>
      <c r="X79" s="465">
        <f>MAX('Capital Structure'!$H$10-'Capital Structure'!$H$13-SUM($E$77:X77),0)</f>
        <v>241800000</v>
      </c>
      <c r="Y79" s="465">
        <f>MAX('Capital Structure'!$H$10-'Capital Structure'!$H$13-SUM($E$77:Y77),0)</f>
        <v>241800000</v>
      </c>
      <c r="Z79" s="465">
        <f>MAX('Capital Structure'!$H$10-'Capital Structure'!$H$13-SUM($E$77:Z77),0)</f>
        <v>241800000</v>
      </c>
      <c r="AA79" s="465">
        <f>MAX('Capital Structure'!$H$10-'Capital Structure'!$H$13-SUM($E$77:AA77),0)</f>
        <v>241800000</v>
      </c>
      <c r="AB79" s="465">
        <f>MAX('Capital Structure'!$H$10-'Capital Structure'!$H$13-SUM($E$77:AB77),0)</f>
        <v>241800000</v>
      </c>
      <c r="AC79" s="465">
        <f>MAX('Capital Structure'!$H$10-'Capital Structure'!$H$13-SUM($E$77:AC77),0)</f>
        <v>241800000</v>
      </c>
      <c r="AD79" s="465">
        <f>MAX('Capital Structure'!$H$10-'Capital Structure'!$H$13-SUM($E$77:AD77),0)</f>
        <v>241800000</v>
      </c>
      <c r="AE79" s="465">
        <f>MAX('Capital Structure'!$H$10-'Capital Structure'!$H$13-SUM($E$77:AE77),0)</f>
        <v>241800000</v>
      </c>
      <c r="AF79" s="465">
        <f>MAX('Capital Structure'!$H$10-'Capital Structure'!$H$13-SUM($E$77:AF77),0)</f>
        <v>241800000</v>
      </c>
      <c r="AG79" s="465">
        <f>MAX('Capital Structure'!$H$10-'Capital Structure'!$H$13-SUM($E$77:AG77),0)</f>
        <v>241800000</v>
      </c>
      <c r="AH79" s="465">
        <f>MAX('Capital Structure'!$H$10-'Capital Structure'!$H$13-SUM($E$77:AH77),0)</f>
        <v>241800000</v>
      </c>
      <c r="AI79" s="465">
        <f>MAX('Capital Structure'!$H$10-'Capital Structure'!$H$13-SUM($E$77:AI77),0)</f>
        <v>241800000</v>
      </c>
      <c r="AJ79" s="465">
        <f>MAX('Capital Structure'!$H$10-'Capital Structure'!$H$13-SUM($E$77:AJ77),0)</f>
        <v>241800000</v>
      </c>
      <c r="AK79" s="465">
        <f>MAX('Capital Structure'!$H$10-'Capital Structure'!$H$13-SUM($E$77:AK77),0)</f>
        <v>241800000</v>
      </c>
      <c r="AL79" s="465">
        <f>MAX('Capital Structure'!$H$10-'Capital Structure'!$H$13-SUM($E$77:AL77),0)</f>
        <v>241800000</v>
      </c>
      <c r="AM79" s="465">
        <f>MAX('Capital Structure'!$H$10-'Capital Structure'!$H$13-SUM($E$77:AM77),0)</f>
        <v>241800000</v>
      </c>
      <c r="AN79" s="465">
        <f>MAX('Capital Structure'!$H$10-'Capital Structure'!$H$13-SUM($E$77:AN77),0)</f>
        <v>241800000</v>
      </c>
      <c r="AO79" s="465">
        <f>MAX('Capital Structure'!$H$10-'Capital Structure'!$H$13-SUM($E$77:AO77),0)</f>
        <v>241800000</v>
      </c>
      <c r="AP79" s="465">
        <f>MAX('Capital Structure'!$H$10-'Capital Structure'!$H$13-SUM($E$77:AP77),0)</f>
        <v>241800000</v>
      </c>
      <c r="AQ79" s="465">
        <f>MAX('Capital Structure'!$H$10-'Capital Structure'!$H$13-SUM($E$77:AQ77),0)</f>
        <v>241800000</v>
      </c>
      <c r="AR79" s="465">
        <f>MAX('Capital Structure'!$H$10-'Capital Structure'!$H$13-SUM($E$77:AR77),0)</f>
        <v>241800000</v>
      </c>
      <c r="AS79" s="465">
        <f>MAX('Capital Structure'!$H$10-'Capital Structure'!$H$13-SUM($E$77:AS77),0)</f>
        <v>241800000</v>
      </c>
      <c r="AT79" s="465">
        <f>MAX('Capital Structure'!$H$10-'Capital Structure'!$H$13-SUM($E$77:AT77),0)</f>
        <v>241800000</v>
      </c>
      <c r="AU79" s="465">
        <f>MAX('Capital Structure'!$H$10-'Capital Structure'!$H$13-SUM($E$77:AU77),0)</f>
        <v>241800000</v>
      </c>
      <c r="AV79" s="465">
        <f>MAX('Capital Structure'!$H$10-'Capital Structure'!$H$13-SUM($E$77:AV77),0)</f>
        <v>241800000</v>
      </c>
      <c r="AW79" s="465">
        <f>MAX('Capital Structure'!$H$10-'Capital Structure'!$H$13-SUM($E$77:AW77),0)</f>
        <v>241800000</v>
      </c>
      <c r="AX79" s="465">
        <f>MAX('Capital Structure'!$H$10-'Capital Structure'!$H$13-SUM($E$77:AX77),0)</f>
        <v>241800000</v>
      </c>
      <c r="AY79" s="465">
        <f>MAX('Capital Structure'!$H$10-'Capital Structure'!$H$13-SUM($E$77:AY77),0)</f>
        <v>241800000</v>
      </c>
      <c r="AZ79" s="465">
        <f>MAX('Capital Structure'!$H$10-'Capital Structure'!$H$13-SUM($E$77:AZ77),0)</f>
        <v>241800000</v>
      </c>
      <c r="BA79" s="465">
        <f>MAX('Capital Structure'!$H$10-'Capital Structure'!$H$13-SUM($E$77:BA77),0)</f>
        <v>241800000</v>
      </c>
      <c r="BB79" s="465">
        <f>MAX('Capital Structure'!$H$10-'Capital Structure'!$H$13-SUM($E$77:BB77),0)</f>
        <v>241800000</v>
      </c>
      <c r="BC79" s="465">
        <f>MAX('Capital Structure'!$H$10-'Capital Structure'!$H$13-SUM($E$77:BC77),0)</f>
        <v>241800000</v>
      </c>
      <c r="BD79" s="465">
        <f>MAX('Capital Structure'!$H$10-'Capital Structure'!$H$13-SUM($E$77:BD77),0)</f>
        <v>229107692.30769232</v>
      </c>
      <c r="BE79" s="465">
        <f>MAX('Capital Structure'!$H$10-'Capital Structure'!$H$13-SUM($E$77:BE77),0)</f>
        <v>216415384.61538461</v>
      </c>
      <c r="BF79" s="465">
        <f>MAX('Capital Structure'!$H$10-'Capital Structure'!$H$13-SUM($E$77:BF77),0)</f>
        <v>203723076.92307693</v>
      </c>
      <c r="BG79" s="465">
        <f>MAX('Capital Structure'!$H$10-'Capital Structure'!$H$13-SUM($E$77:BG77),0)</f>
        <v>191030769.23076922</v>
      </c>
      <c r="BH79" s="465">
        <f>MAX('Capital Structure'!$H$10-'Capital Structure'!$H$13-SUM($E$77:BH77),0)</f>
        <v>178338461.53846154</v>
      </c>
      <c r="BI79" s="465">
        <f>MAX('Capital Structure'!$H$10-'Capital Structure'!$H$13-SUM($E$77:BI77),0)</f>
        <v>165646153.84615386</v>
      </c>
      <c r="BJ79" s="465">
        <f>MAX('Capital Structure'!$H$10-'Capital Structure'!$H$13-SUM($E$77:BJ77),0)</f>
        <v>152953846.15384614</v>
      </c>
      <c r="BK79" s="465">
        <f>MAX('Capital Structure'!$H$10-'Capital Structure'!$H$13-SUM($E$77:BK77),0)</f>
        <v>140261538.46153843</v>
      </c>
      <c r="BL79" s="465">
        <f>MAX('Capital Structure'!$H$10-'Capital Structure'!$H$13-SUM($E$77:BL77),0)</f>
        <v>127569230.76923075</v>
      </c>
      <c r="BM79" s="465">
        <f>MAX('Capital Structure'!$H$10-'Capital Structure'!$H$13-SUM($E$77:BM77),0)</f>
        <v>114876923.07692306</v>
      </c>
      <c r="BN79" s="465">
        <f>MAX('Capital Structure'!$H$10-'Capital Structure'!$H$13-SUM($E$77:BN77),0)</f>
        <v>102184615.38461536</v>
      </c>
      <c r="BO79" s="465">
        <f>MAX('Capital Structure'!$H$10-'Capital Structure'!$H$13-SUM($E$77:BO77),0)</f>
        <v>89492307.692307681</v>
      </c>
      <c r="BP79" s="465">
        <f>MAX('Capital Structure'!$H$10-'Capital Structure'!$H$13-SUM($E$77:BP77),0)</f>
        <v>76800000</v>
      </c>
      <c r="BQ79" s="465">
        <f>MAX('Capital Structure'!$H$10-'Capital Structure'!$H$13-SUM($E$77:BQ77),0)</f>
        <v>64107692.307692319</v>
      </c>
      <c r="BR79" s="465">
        <f>MAX('Capital Structure'!$H$10-'Capital Structure'!$H$13-SUM($E$77:BR77),0)</f>
        <v>51415384.615384638</v>
      </c>
      <c r="BS79" s="465">
        <f>MAX('Capital Structure'!$H$10-'Capital Structure'!$H$13-SUM($E$77:BS77),0)</f>
        <v>38723076.923076957</v>
      </c>
      <c r="BT79" s="465">
        <f>MAX('Capital Structure'!$H$10-'Capital Structure'!$H$13-SUM($E$77:BT77),0)</f>
        <v>26030769.230769277</v>
      </c>
      <c r="BU79" s="465">
        <f>MAX('Capital Structure'!$H$10-'Capital Structure'!$H$13-SUM($E$77:BU77),0)</f>
        <v>13338461.538461596</v>
      </c>
      <c r="BV79" s="465">
        <f>MAX('Capital Structure'!$H$10-'Capital Structure'!$H$13-SUM($E$77:BV77),0)</f>
        <v>646153.84615391493</v>
      </c>
      <c r="BW79" s="465">
        <f>MAX('Capital Structure'!$H$10-'Capital Structure'!$H$13-SUM($E$77:BW77),0)</f>
        <v>0</v>
      </c>
      <c r="BX79" s="465">
        <f>MAX('Capital Structure'!$H$10-'Capital Structure'!$H$13-SUM($E$77:BX77),0)</f>
        <v>0</v>
      </c>
      <c r="BY79" s="465">
        <f>MAX('Capital Structure'!$H$10-'Capital Structure'!$H$13-SUM($E$77:BY77),0)</f>
        <v>0</v>
      </c>
      <c r="BZ79" s="465">
        <f>MAX('Capital Structure'!$H$10-'Capital Structure'!$H$13-SUM($E$77:BZ77),0)</f>
        <v>0</v>
      </c>
      <c r="CA79" s="465">
        <f>MAX('Capital Structure'!$H$10-'Capital Structure'!$H$13-SUM($E$77:CA77),0)</f>
        <v>0</v>
      </c>
      <c r="CB79" s="465">
        <f>MAX('Capital Structure'!$H$10-'Capital Structure'!$H$13-SUM($E$77:CB77),0)</f>
        <v>0</v>
      </c>
      <c r="CC79" s="465">
        <f>MAX('Capital Structure'!$H$10-'Capital Structure'!$H$13-SUM($E$77:CC77),0)</f>
        <v>0</v>
      </c>
      <c r="CD79" s="465">
        <f>MAX('Capital Structure'!$H$10-'Capital Structure'!$H$13-SUM($E$77:CD77),0)</f>
        <v>0</v>
      </c>
      <c r="CE79" s="465">
        <f>MAX('Capital Structure'!$H$10-'Capital Structure'!$H$13-SUM($E$77:CE77),0)</f>
        <v>0</v>
      </c>
      <c r="CF79" s="465">
        <f>MAX('Capital Structure'!$H$10-'Capital Structure'!$H$13-SUM($E$77:CF77),0)</f>
        <v>0</v>
      </c>
      <c r="CG79" s="465">
        <f>MAX('Capital Structure'!$H$10-'Capital Structure'!$H$13-SUM($E$77:CG77),0)</f>
        <v>0</v>
      </c>
      <c r="CH79" s="465">
        <f>MAX('Capital Structure'!$H$10-'Capital Structure'!$H$13-SUM($E$77:CH77),0)</f>
        <v>0</v>
      </c>
      <c r="CI79" s="465">
        <f>MAX('Capital Structure'!$H$10-'Capital Structure'!$H$13-SUM($E$77:CI77),0)</f>
        <v>0</v>
      </c>
      <c r="CJ79" s="465">
        <f>MAX('Capital Structure'!$H$10-'Capital Structure'!$H$13-SUM($E$77:CJ77),0)</f>
        <v>0</v>
      </c>
      <c r="CK79" s="465">
        <f>MAX('Capital Structure'!$H$10-'Capital Structure'!$H$13-SUM($E$77:CK77),0)</f>
        <v>0</v>
      </c>
      <c r="CL79" s="465">
        <f>MAX('Capital Structure'!$H$10-'Capital Structure'!$H$13-SUM($E$77:CL77),0)</f>
        <v>0</v>
      </c>
      <c r="CM79" s="465">
        <f>MAX('Capital Structure'!$H$10-'Capital Structure'!$H$13-SUM($E$77:CM77),0)</f>
        <v>0</v>
      </c>
      <c r="CN79" s="465">
        <f>MAX('Capital Structure'!$H$10-'Capital Structure'!$H$13-SUM($E$77:CN77),0)</f>
        <v>0</v>
      </c>
      <c r="CO79" s="465">
        <f>MAX('Capital Structure'!$H$10-'Capital Structure'!$H$13-SUM($E$77:CO77),0)</f>
        <v>0</v>
      </c>
      <c r="CP79" s="465">
        <f>MAX('Capital Structure'!$H$10-'Capital Structure'!$H$13-SUM($E$77:CP77),0)</f>
        <v>0</v>
      </c>
      <c r="CQ79" s="465">
        <f>MAX('Capital Structure'!$H$10-'Capital Structure'!$H$13-SUM($E$77:CQ77),0)</f>
        <v>0</v>
      </c>
      <c r="CR79" s="465">
        <f>MAX('Capital Structure'!$H$10-'Capital Structure'!$H$13-SUM($E$77:CR77),0)</f>
        <v>0</v>
      </c>
      <c r="CS79" s="465">
        <f>MAX('Capital Structure'!$H$10-'Capital Structure'!$H$13-SUM($E$77:CS77),0)</f>
        <v>0</v>
      </c>
      <c r="CT79" s="465">
        <f>MAX('Capital Structure'!$H$10-'Capital Structure'!$H$13-SUM($E$77:CT77),0)</f>
        <v>0</v>
      </c>
      <c r="CU79" s="465">
        <f>MAX('Capital Structure'!$H$10-'Capital Structure'!$H$13-SUM($E$77:CU77),0)</f>
        <v>0</v>
      </c>
      <c r="CV79" s="465">
        <f>MAX('Capital Structure'!$H$10-'Capital Structure'!$H$13-SUM($E$77:CV77),0)</f>
        <v>0</v>
      </c>
      <c r="CW79" s="465">
        <f>MAX('Capital Structure'!$H$10-'Capital Structure'!$H$13-SUM($E$77:CW77),0)</f>
        <v>0</v>
      </c>
      <c r="CX79" s="465">
        <f>MAX('Capital Structure'!$H$10-'Capital Structure'!$H$13-SUM($E$77:CX77),0)</f>
        <v>0</v>
      </c>
      <c r="CY79" s="465">
        <f>MAX('Capital Structure'!$H$10-'Capital Structure'!$H$13-SUM($E$77:CY77),0)</f>
        <v>0</v>
      </c>
      <c r="CZ79" s="465">
        <f>MAX('Capital Structure'!$H$10-'Capital Structure'!$H$13-SUM($E$77:CZ77),0)</f>
        <v>0</v>
      </c>
      <c r="DA79" s="465">
        <f>MAX('Capital Structure'!$H$10-'Capital Structure'!$H$13-SUM($E$77:DA77),0)</f>
        <v>0</v>
      </c>
      <c r="DB79" s="465">
        <f>MAX('Capital Structure'!$H$10-'Capital Structure'!$H$13-SUM($E$77:DB77),0)</f>
        <v>0</v>
      </c>
      <c r="DC79" s="465">
        <f>MAX('Capital Structure'!$H$10-'Capital Structure'!$H$13-SUM($E$77:DC77),0)</f>
        <v>0</v>
      </c>
      <c r="DD79" s="465">
        <f>MAX('Capital Structure'!$H$10-'Capital Structure'!$H$13-SUM($E$77:DD77),0)</f>
        <v>0</v>
      </c>
      <c r="DE79" s="465">
        <f>MAX('Capital Structure'!$H$10-'Capital Structure'!$H$13-SUM($E$77:DE77),0)</f>
        <v>0</v>
      </c>
      <c r="DF79" s="465">
        <f>MAX('Capital Structure'!$H$10-'Capital Structure'!$H$13-SUM($E$77:DF77),0)</f>
        <v>0</v>
      </c>
      <c r="DG79" s="465">
        <f>MAX('Capital Structure'!$H$10-'Capital Structure'!$H$13-SUM($E$77:DG77),0)</f>
        <v>0</v>
      </c>
      <c r="DH79" s="465">
        <f>MAX('Capital Structure'!$H$10-'Capital Structure'!$H$13-SUM($E$77:DH77),0)</f>
        <v>0</v>
      </c>
      <c r="DI79" s="465">
        <f>MAX('Capital Structure'!$H$10-'Capital Structure'!$H$13-SUM($E$77:DI77),0)</f>
        <v>0</v>
      </c>
      <c r="DJ79" s="465">
        <f>MAX('Capital Structure'!$H$10-'Capital Structure'!$H$13-SUM($E$77:DJ77),0)</f>
        <v>0</v>
      </c>
      <c r="DK79" s="465">
        <f>MAX('Capital Structure'!$H$10-'Capital Structure'!$H$13-SUM($E$77:DK77),0)</f>
        <v>0</v>
      </c>
      <c r="DL79" s="465">
        <f>MAX('Capital Structure'!$H$10-'Capital Structure'!$H$13-SUM($E$77:DL77),0)</f>
        <v>0</v>
      </c>
      <c r="DM79" s="465">
        <f>MAX('Capital Structure'!$H$10-'Capital Structure'!$H$13-SUM($E$77:DM77),0)</f>
        <v>0</v>
      </c>
      <c r="DN79" s="465">
        <f>MAX('Capital Structure'!$H$10-'Capital Structure'!$H$13-SUM($E$77:DN77),0)</f>
        <v>0</v>
      </c>
      <c r="DO79" s="465">
        <f>MAX('Capital Structure'!$H$10-'Capital Structure'!$H$13-SUM($E$77:DO77),0)</f>
        <v>0</v>
      </c>
      <c r="DP79" s="465">
        <f>MAX('Capital Structure'!$H$10-'Capital Structure'!$H$13-SUM($E$77:DP77),0)</f>
        <v>0</v>
      </c>
      <c r="DQ79" s="465">
        <f>MAX('Capital Structure'!$H$10-'Capital Structure'!$H$13-SUM($E$77:DQ77),0)</f>
        <v>0</v>
      </c>
      <c r="DR79" s="465">
        <f>MAX('Capital Structure'!$H$10-'Capital Structure'!$H$13-SUM($E$77:DR77),0)</f>
        <v>0</v>
      </c>
      <c r="DS79" s="465">
        <f>MAX('Capital Structure'!$H$10-'Capital Structure'!$H$13-SUM($E$77:DS77),0)</f>
        <v>0</v>
      </c>
      <c r="DT79" s="465">
        <f>MAX('Capital Structure'!$H$10-'Capital Structure'!$H$13-SUM($E$77:DT77),0)</f>
        <v>0</v>
      </c>
      <c r="DU79" s="465">
        <f>MAX('Capital Structure'!$H$10-'Capital Structure'!$H$13-SUM($E$77:DU77),0)</f>
        <v>0</v>
      </c>
      <c r="DV79" s="465">
        <f>MAX('Capital Structure'!$H$10-'Capital Structure'!$H$13-SUM($E$77:DV77),0)</f>
        <v>0</v>
      </c>
      <c r="DW79" s="465">
        <f>MAX('Capital Structure'!$H$10-'Capital Structure'!$H$13-SUM($E$77:DW77),0)</f>
        <v>0</v>
      </c>
      <c r="DX79" s="465">
        <f>MAX('Capital Structure'!$H$10-'Capital Structure'!$H$13-SUM($E$77:DX77),0)</f>
        <v>0</v>
      </c>
      <c r="DY79" s="465">
        <f>MAX('Capital Structure'!$H$10-'Capital Structure'!$H$13-SUM($E$77:DY77),0)</f>
        <v>0</v>
      </c>
      <c r="DZ79" s="465">
        <f>MAX('Capital Structure'!$H$10-'Capital Structure'!$H$13-SUM($E$77:DZ77),0)</f>
        <v>0</v>
      </c>
      <c r="EA79" s="465">
        <f>MAX('Capital Structure'!$H$10-'Capital Structure'!$H$13-SUM($E$77:EA77),0)</f>
        <v>0</v>
      </c>
      <c r="EB79" s="465">
        <f>MAX('Capital Structure'!$H$10-'Capital Structure'!$H$13-SUM($E$77:EB77),0)</f>
        <v>0</v>
      </c>
      <c r="EC79" s="465">
        <f>MAX('Capital Structure'!$H$10-'Capital Structure'!$H$13-SUM($E$77:EC77),0)</f>
        <v>0</v>
      </c>
      <c r="ED79" s="465">
        <f>MAX('Capital Structure'!$H$10-'Capital Structure'!$H$13-SUM($E$77:ED77),0)</f>
        <v>0</v>
      </c>
      <c r="EE79" s="465">
        <f>MAX('Capital Structure'!$H$10-'Capital Structure'!$H$13-SUM($E$77:EE77),0)</f>
        <v>0</v>
      </c>
      <c r="EF79" s="465">
        <f>MAX('Capital Structure'!$H$10-'Capital Structure'!$H$13-SUM($E$77:EF77),0)</f>
        <v>0</v>
      </c>
      <c r="EG79" s="465">
        <f>MAX('Capital Structure'!$H$10-'Capital Structure'!$H$13-SUM($E$77:EG77),0)</f>
        <v>0</v>
      </c>
      <c r="EH79" s="465">
        <f>MAX('Capital Structure'!$H$10-'Capital Structure'!$H$13-SUM($E$77:EH77),0)</f>
        <v>0</v>
      </c>
      <c r="EI79" s="465">
        <f>MAX('Capital Structure'!$H$10-'Capital Structure'!$H$13-SUM($E$77:EI77),0)</f>
        <v>0</v>
      </c>
      <c r="EJ79" s="465">
        <f>MAX('Capital Structure'!$H$10-'Capital Structure'!$H$13-SUM($E$77:EJ77),0)</f>
        <v>0</v>
      </c>
      <c r="EK79" s="465">
        <f>MAX('Capital Structure'!$H$10-'Capital Structure'!$H$13-SUM($E$77:EK77),0)</f>
        <v>0</v>
      </c>
      <c r="EL79" s="465">
        <f>MAX('Capital Structure'!$H$10-'Capital Structure'!$H$13-SUM($E$77:EL77),0)</f>
        <v>0</v>
      </c>
      <c r="EM79" s="465">
        <f>MAX('Capital Structure'!$H$10-'Capital Structure'!$H$13-SUM($E$77:EM77),0)</f>
        <v>0</v>
      </c>
      <c r="EN79" s="465">
        <f>MAX('Capital Structure'!$H$10-'Capital Structure'!$H$13-SUM($E$77:EN77),0)</f>
        <v>0</v>
      </c>
      <c r="EO79" s="465">
        <f>MAX('Capital Structure'!$H$10-'Capital Structure'!$H$13-SUM($E$77:EO77),0)</f>
        <v>0</v>
      </c>
      <c r="EP79" s="465">
        <f>MAX('Capital Structure'!$H$10-'Capital Structure'!$H$13-SUM($E$77:EP77),0)</f>
        <v>0</v>
      </c>
      <c r="EQ79" s="465">
        <f>MAX('Capital Structure'!$H$10-'Capital Structure'!$H$13-SUM($E$77:EQ77),0)</f>
        <v>0</v>
      </c>
      <c r="ER79" s="465">
        <f>MAX('Capital Structure'!$H$10-'Capital Structure'!$H$13-SUM($E$77:ER77),0)</f>
        <v>0</v>
      </c>
      <c r="ES79" s="465">
        <f>MAX('Capital Structure'!$H$10-'Capital Structure'!$H$13-SUM($E$77:ES77),0)</f>
        <v>0</v>
      </c>
      <c r="ET79" s="465">
        <f>MAX('Capital Structure'!$H$10-'Capital Structure'!$H$13-SUM($E$77:ET77),0)</f>
        <v>0</v>
      </c>
      <c r="EU79" s="465">
        <f>MAX('Capital Structure'!$H$10-'Capital Structure'!$H$13-SUM($E$77:EU77),0)</f>
        <v>0</v>
      </c>
      <c r="EV79" s="465">
        <f>MAX('Capital Structure'!$H$10-'Capital Structure'!$H$13-SUM($E$77:EV77),0)</f>
        <v>0</v>
      </c>
      <c r="EW79" s="465">
        <f>MAX('Capital Structure'!$H$10-'Capital Structure'!$H$13-SUM($E$77:EW77),0)</f>
        <v>0</v>
      </c>
      <c r="EX79" s="465">
        <f>MAX('Capital Structure'!$H$10-'Capital Structure'!$H$13-SUM($E$77:EX77),0)</f>
        <v>0</v>
      </c>
      <c r="EY79" s="465">
        <f>MAX('Capital Structure'!$H$10-'Capital Structure'!$H$13-SUM($E$77:EY77),0)</f>
        <v>0</v>
      </c>
      <c r="EZ79" s="465">
        <f>MAX('Capital Structure'!$H$10-'Capital Structure'!$H$13-SUM($E$77:EZ77),0)</f>
        <v>0</v>
      </c>
      <c r="FA79" s="465">
        <f>MAX('Capital Structure'!$H$10-'Capital Structure'!$H$13-SUM($E$77:FA77),0)</f>
        <v>0</v>
      </c>
      <c r="FB79" s="465">
        <f>MAX('Capital Structure'!$H$10-'Capital Structure'!$H$13-SUM($E$77:FB77),0)</f>
        <v>0</v>
      </c>
      <c r="FC79" s="465"/>
      <c r="FD79" s="465"/>
      <c r="FE79" s="465"/>
      <c r="FF79" s="465"/>
      <c r="FG79" s="465"/>
      <c r="FH79" s="465"/>
      <c r="FI79" s="465"/>
      <c r="FJ79" s="465"/>
      <c r="FK79" s="465"/>
      <c r="FL79" s="465"/>
      <c r="FM79" s="465"/>
      <c r="FN79" s="465"/>
      <c r="FO79" s="465"/>
      <c r="FP79" s="465"/>
      <c r="FQ79" s="465"/>
      <c r="FR79" s="465"/>
      <c r="FS79" s="465"/>
      <c r="FT79" s="465"/>
      <c r="FU79" s="465"/>
      <c r="FV79" s="465"/>
      <c r="FW79" s="465"/>
      <c r="FX79" s="465"/>
      <c r="FY79" s="465"/>
      <c r="FZ79" s="465"/>
      <c r="GA79" s="465"/>
      <c r="GB79" s="465"/>
      <c r="GC79" s="465"/>
      <c r="GD79" s="465"/>
      <c r="GE79" s="465"/>
      <c r="GF79" s="465"/>
      <c r="GG79" s="465"/>
      <c r="GH79" s="465"/>
      <c r="GI79" s="465"/>
      <c r="GJ79" s="465"/>
      <c r="GK79" s="465"/>
      <c r="GL79" s="465"/>
      <c r="GM79" s="465"/>
      <c r="GN79" s="465"/>
      <c r="GO79" s="465"/>
      <c r="GP79" s="465"/>
      <c r="GQ79" s="465"/>
      <c r="GR79" s="465"/>
      <c r="GS79" s="465"/>
      <c r="GT79" s="465"/>
      <c r="GU79" s="465"/>
      <c r="GV79" s="465"/>
      <c r="GW79" s="465"/>
      <c r="GX79" s="465"/>
    </row>
    <row r="80" spans="1:16384">
      <c r="C80" s="184" t="s">
        <v>203</v>
      </c>
      <c r="E80" s="465">
        <f>'Capital Structure'!$H$13-SUM($E78:E$78)</f>
        <v>88200000</v>
      </c>
      <c r="F80" s="465">
        <f>'Capital Structure'!$H$13-SUM($E78:F$78)</f>
        <v>88200000</v>
      </c>
      <c r="G80" s="465">
        <f>'Capital Structure'!$H$13-SUM($E78:G$78)</f>
        <v>88200000</v>
      </c>
      <c r="H80" s="465">
        <f>'Capital Structure'!$H$13-SUM($E78:H$78)</f>
        <v>88200000</v>
      </c>
      <c r="I80" s="465">
        <f>'Capital Structure'!$H$13-SUM($E78:I$78)</f>
        <v>88200000</v>
      </c>
      <c r="J80" s="465">
        <f>'Capital Structure'!$H$13-SUM($E78:J$78)</f>
        <v>88200000</v>
      </c>
      <c r="K80" s="465">
        <f>'Capital Structure'!$H$13-SUM($E78:K$78)</f>
        <v>88200000</v>
      </c>
      <c r="L80" s="465">
        <f>'Capital Structure'!$H$13-SUM($E78:L$78)</f>
        <v>88200000</v>
      </c>
      <c r="M80" s="465">
        <f>'Capital Structure'!$H$13-SUM($E78:M$78)</f>
        <v>88200000</v>
      </c>
      <c r="N80" s="465">
        <f>'Capital Structure'!$H$13-SUM($E78:N$78)</f>
        <v>88200000</v>
      </c>
      <c r="O80" s="465">
        <f>'Capital Structure'!$H$13-SUM($E78:O$78)</f>
        <v>88200000</v>
      </c>
      <c r="P80" s="465">
        <f>'Capital Structure'!$H$13-SUM($E78:P$78)</f>
        <v>88200000</v>
      </c>
      <c r="Q80" s="465">
        <f>'Capital Structure'!$H$13-SUM($E78:Q$78)</f>
        <v>88200000</v>
      </c>
      <c r="R80" s="465">
        <f>'Capital Structure'!$H$13-SUM($E78:R$78)</f>
        <v>88200000</v>
      </c>
      <c r="S80" s="465">
        <f>'Capital Structure'!$H$13-SUM($E78:S$78)</f>
        <v>88200000</v>
      </c>
      <c r="T80" s="465">
        <f>'Capital Structure'!$H$13-SUM($E78:T$78)</f>
        <v>88200000</v>
      </c>
      <c r="U80" s="465">
        <f>'Capital Structure'!$H$13-SUM($E78:U$78)</f>
        <v>88200000</v>
      </c>
      <c r="V80" s="465">
        <f>'Capital Structure'!$H$13-SUM($E78:V$78)</f>
        <v>88200000</v>
      </c>
      <c r="W80" s="465">
        <f>'Capital Structure'!$H$13-SUM($E78:W$78)</f>
        <v>88200000</v>
      </c>
      <c r="X80" s="465">
        <f>'Capital Structure'!$H$13-SUM($E78:X$78)</f>
        <v>88200000</v>
      </c>
      <c r="Y80" s="465">
        <f>'Capital Structure'!$H$13-SUM($E78:Y$78)</f>
        <v>88200000</v>
      </c>
      <c r="Z80" s="465">
        <f>'Capital Structure'!$H$13-SUM($E78:Z$78)</f>
        <v>88200000</v>
      </c>
      <c r="AA80" s="465">
        <f>'Capital Structure'!$H$13-SUM($E78:AA$78)</f>
        <v>88200000</v>
      </c>
      <c r="AB80" s="465">
        <f>'Capital Structure'!$H$13-SUM($E78:AB$78)</f>
        <v>88200000</v>
      </c>
      <c r="AC80" s="465">
        <f>'Capital Structure'!$H$13-SUM($E78:AC$78)</f>
        <v>88200000</v>
      </c>
      <c r="AD80" s="465">
        <f>'Capital Structure'!$H$13-SUM($E78:AD$78)</f>
        <v>88200000</v>
      </c>
      <c r="AE80" s="465">
        <f>'Capital Structure'!$H$13-SUM($E78:AE$78)</f>
        <v>88200000</v>
      </c>
      <c r="AF80" s="465">
        <f>'Capital Structure'!$H$13-SUM($E78:AF$78)</f>
        <v>88200000</v>
      </c>
      <c r="AG80" s="465">
        <f>'Capital Structure'!$H$13-SUM($E78:AG$78)</f>
        <v>88200000</v>
      </c>
      <c r="AH80" s="465">
        <f>'Capital Structure'!$H$13-SUM($E78:AH$78)</f>
        <v>88200000</v>
      </c>
      <c r="AI80" s="465">
        <f>'Capital Structure'!$H$13-SUM($E78:AI$78)</f>
        <v>88200000</v>
      </c>
      <c r="AJ80" s="465">
        <f>'Capital Structure'!$H$13-SUM($E78:AJ$78)</f>
        <v>88200000</v>
      </c>
      <c r="AK80" s="465">
        <f>'Capital Structure'!$H$13-SUM($E78:AK$78)</f>
        <v>88200000</v>
      </c>
      <c r="AL80" s="465">
        <f>'Capital Structure'!$H$13-SUM($E78:AL$78)</f>
        <v>88200000</v>
      </c>
      <c r="AM80" s="465">
        <f>'Capital Structure'!$H$13-SUM($E78:AM$78)</f>
        <v>88200000</v>
      </c>
      <c r="AN80" s="465">
        <f>'Capital Structure'!$H$13-SUM($E78:AN$78)</f>
        <v>88200000</v>
      </c>
      <c r="AO80" s="465">
        <f>'Capital Structure'!$H$13-SUM($E78:AO$78)</f>
        <v>88200000</v>
      </c>
      <c r="AP80" s="465">
        <f>'Capital Structure'!$H$13-SUM($E78:AP$78)</f>
        <v>88200000</v>
      </c>
      <c r="AQ80" s="465">
        <f>'Capital Structure'!$H$13-SUM($E78:AQ$78)</f>
        <v>88200000</v>
      </c>
      <c r="AR80" s="465">
        <f>'Capital Structure'!$H$13-SUM($E78:AR$78)</f>
        <v>88200000</v>
      </c>
      <c r="AS80" s="465">
        <f>'Capital Structure'!$H$13-SUM($E78:AS$78)</f>
        <v>88200000</v>
      </c>
      <c r="AT80" s="465">
        <f>'Capital Structure'!$H$13-SUM($E78:AT$78)</f>
        <v>88200000</v>
      </c>
      <c r="AU80" s="465">
        <f>'Capital Structure'!$H$13-SUM($E78:AU$78)</f>
        <v>88200000</v>
      </c>
      <c r="AV80" s="465">
        <f>'Capital Structure'!$H$13-SUM($E78:AV$78)</f>
        <v>88200000</v>
      </c>
      <c r="AW80" s="465">
        <f>'Capital Structure'!$H$13-SUM($E78:AW$78)</f>
        <v>88200000</v>
      </c>
      <c r="AX80" s="465">
        <f>'Capital Structure'!$H$13-SUM($E78:AX$78)</f>
        <v>88200000</v>
      </c>
      <c r="AY80" s="465">
        <f>'Capital Structure'!$H$13-SUM($E78:AY$78)</f>
        <v>88200000</v>
      </c>
      <c r="AZ80" s="465">
        <f>'Capital Structure'!$H$13-SUM($E78:AZ$78)</f>
        <v>88200000</v>
      </c>
      <c r="BA80" s="465">
        <f>'Capital Structure'!$H$13-SUM($E78:BA$78)</f>
        <v>88200000</v>
      </c>
      <c r="BB80" s="465">
        <f>'Capital Structure'!$H$13-SUM($E78:BB$78)</f>
        <v>88200000</v>
      </c>
      <c r="BC80" s="465">
        <f>'Capital Structure'!$H$13-SUM($E78:BC$78)</f>
        <v>88200000</v>
      </c>
      <c r="BD80" s="465">
        <f>'Capital Structure'!$H$13-SUM($E78:BD$78)</f>
        <v>88200000</v>
      </c>
      <c r="BE80" s="465">
        <f>'Capital Structure'!$H$13-SUM($E78:BE$78)</f>
        <v>88200000</v>
      </c>
      <c r="BF80" s="465">
        <f>'Capital Structure'!$H$13-SUM($E78:BF$78)</f>
        <v>88200000</v>
      </c>
      <c r="BG80" s="465">
        <f>'Capital Structure'!$H$13-SUM($E78:BG$78)</f>
        <v>88200000</v>
      </c>
      <c r="BH80" s="465">
        <f>'Capital Structure'!$H$13-SUM($E78:BH$78)</f>
        <v>88200000</v>
      </c>
      <c r="BI80" s="465">
        <f>'Capital Structure'!$H$13-SUM($E78:BI$78)</f>
        <v>88200000</v>
      </c>
      <c r="BJ80" s="465">
        <f>'Capital Structure'!$H$13-SUM($E78:BJ$78)</f>
        <v>88200000</v>
      </c>
      <c r="BK80" s="465">
        <f>'Capital Structure'!$H$13-SUM($E78:BK$78)</f>
        <v>88200000</v>
      </c>
      <c r="BL80" s="465">
        <f>'Capital Structure'!$H$13-SUM($E78:BL$78)</f>
        <v>88200000</v>
      </c>
      <c r="BM80" s="465">
        <f>'Capital Structure'!$H$13-SUM($E78:BM$78)</f>
        <v>88200000</v>
      </c>
      <c r="BN80" s="465">
        <f>'Capital Structure'!$H$13-SUM($E78:BN$78)</f>
        <v>88200000</v>
      </c>
      <c r="BO80" s="465">
        <f>'Capital Structure'!$H$13-SUM($E78:BO$78)</f>
        <v>88200000</v>
      </c>
      <c r="BP80" s="465">
        <f>'Capital Structure'!$H$13-SUM($E78:BP$78)</f>
        <v>88200000</v>
      </c>
      <c r="BQ80" s="465">
        <f>'Capital Structure'!$H$13-SUM($E78:BQ$78)</f>
        <v>88200000</v>
      </c>
      <c r="BR80" s="465">
        <f>'Capital Structure'!$H$13-SUM($E78:BR$78)</f>
        <v>88200000</v>
      </c>
      <c r="BS80" s="465">
        <f>'Capital Structure'!$H$13-SUM($E78:BS$78)</f>
        <v>88200000</v>
      </c>
      <c r="BT80" s="465">
        <f>'Capital Structure'!$H$13-SUM($E78:BT$78)</f>
        <v>88200000</v>
      </c>
      <c r="BU80" s="465">
        <f>'Capital Structure'!$H$13-SUM($E78:BU$78)</f>
        <v>88200000</v>
      </c>
      <c r="BV80" s="465">
        <f>'Capital Structure'!$H$13-SUM($E78:BV$78)</f>
        <v>88200000</v>
      </c>
      <c r="BW80" s="465">
        <f>'Capital Structure'!$H$13-SUM($E78:BW$78)</f>
        <v>76153846.153846219</v>
      </c>
      <c r="BX80" s="465">
        <f>'Capital Structure'!$H$13-SUM($E78:BX$78)</f>
        <v>63461538.461538531</v>
      </c>
      <c r="BY80" s="465">
        <f>'Capital Structure'!$H$13-SUM($E78:BY$78)</f>
        <v>50769230.769230843</v>
      </c>
      <c r="BZ80" s="465">
        <f>'Capital Structure'!$H$13-SUM($E78:BZ$78)</f>
        <v>38076923.076923147</v>
      </c>
      <c r="CA80" s="465">
        <f>'Capital Structure'!$H$13-SUM($E78:CA$78)</f>
        <v>25384615.384615451</v>
      </c>
      <c r="CB80" s="465">
        <f>'Capital Structure'!$H$13-SUM($E78:CB$78)</f>
        <v>12692307.692307755</v>
      </c>
      <c r="CC80" s="465">
        <f>'Capital Structure'!$H$13-SUM($E78:CC$78)</f>
        <v>0</v>
      </c>
      <c r="CD80" s="465">
        <f>'Capital Structure'!$H$13-SUM($E78:CD$78)</f>
        <v>0</v>
      </c>
      <c r="CE80" s="465">
        <f>'Capital Structure'!$H$13-SUM($E78:CE$78)</f>
        <v>0</v>
      </c>
      <c r="CF80" s="465">
        <f>'Capital Structure'!$H$13-SUM($E78:CF$78)</f>
        <v>0</v>
      </c>
      <c r="CG80" s="465">
        <f>'Capital Structure'!$H$13-SUM($E78:CG$78)</f>
        <v>0</v>
      </c>
      <c r="CH80" s="465">
        <f>'Capital Structure'!$H$13-SUM($E78:CH$78)</f>
        <v>0</v>
      </c>
      <c r="CI80" s="465">
        <f>'Capital Structure'!$H$13-SUM($E78:CI$78)</f>
        <v>0</v>
      </c>
      <c r="CJ80" s="465">
        <f>'Capital Structure'!$H$13-SUM($E78:CJ$78)</f>
        <v>0</v>
      </c>
      <c r="CK80" s="465">
        <f>'Capital Structure'!$H$13-SUM($E78:CK$78)</f>
        <v>0</v>
      </c>
      <c r="CL80" s="465">
        <f>'Capital Structure'!$H$13-SUM($E78:CL$78)</f>
        <v>0</v>
      </c>
      <c r="CM80" s="465">
        <f>'Capital Structure'!$H$13-SUM($E78:CM$78)</f>
        <v>0</v>
      </c>
      <c r="CN80" s="465">
        <f>'Capital Structure'!$H$13-SUM($E78:CN$78)</f>
        <v>0</v>
      </c>
      <c r="CO80" s="465">
        <f>'Capital Structure'!$H$13-SUM($E78:CO$78)</f>
        <v>0</v>
      </c>
      <c r="CP80" s="465">
        <f>'Capital Structure'!$H$13-SUM($E78:CP$78)</f>
        <v>0</v>
      </c>
      <c r="CQ80" s="465">
        <f>'Capital Structure'!$H$13-SUM($E78:CQ$78)</f>
        <v>0</v>
      </c>
      <c r="CR80" s="465">
        <f>'Capital Structure'!$H$13-SUM($E78:CR$78)</f>
        <v>0</v>
      </c>
      <c r="CS80" s="465">
        <f>'Capital Structure'!$H$13-SUM($E78:CS$78)</f>
        <v>0</v>
      </c>
      <c r="CT80" s="465">
        <f>'Capital Structure'!$H$13-SUM($E78:CT$78)</f>
        <v>0</v>
      </c>
      <c r="CU80" s="465">
        <f>'Capital Structure'!$H$13-SUM($E78:CU$78)</f>
        <v>0</v>
      </c>
      <c r="CV80" s="465">
        <f>'Capital Structure'!$H$13-SUM($E78:CV$78)</f>
        <v>0</v>
      </c>
      <c r="CW80" s="465">
        <f>'Capital Structure'!$H$13-SUM($E78:CW$78)</f>
        <v>0</v>
      </c>
      <c r="CX80" s="465">
        <f>'Capital Structure'!$H$13-SUM($E78:CX$78)</f>
        <v>0</v>
      </c>
      <c r="CY80" s="465">
        <f>'Capital Structure'!$H$13-SUM($E78:CY$78)</f>
        <v>0</v>
      </c>
      <c r="CZ80" s="465">
        <f>'Capital Structure'!$H$13-SUM($E78:CZ$78)</f>
        <v>0</v>
      </c>
      <c r="DA80" s="465">
        <f>'Capital Structure'!$H$13-SUM($E78:DA$78)</f>
        <v>0</v>
      </c>
      <c r="DB80" s="465">
        <f>'Capital Structure'!$H$13-SUM($E78:DB$78)</f>
        <v>0</v>
      </c>
      <c r="DC80" s="465">
        <f>'Capital Structure'!$H$13-SUM($E78:DC$78)</f>
        <v>0</v>
      </c>
      <c r="DD80" s="465">
        <f>'Capital Structure'!$H$13-SUM($E78:DD$78)</f>
        <v>0</v>
      </c>
      <c r="DE80" s="465">
        <f>'Capital Structure'!$H$13-SUM($E78:DE$78)</f>
        <v>0</v>
      </c>
      <c r="DF80" s="465">
        <f>'Capital Structure'!$H$13-SUM($E78:DF$78)</f>
        <v>0</v>
      </c>
      <c r="DG80" s="465">
        <f>'Capital Structure'!$H$13-SUM($E78:DG$78)</f>
        <v>0</v>
      </c>
      <c r="DH80" s="465">
        <f>'Capital Structure'!$H$13-SUM($E78:DH$78)</f>
        <v>0</v>
      </c>
      <c r="DI80" s="465">
        <f>'Capital Structure'!$H$13-SUM($E78:DI$78)</f>
        <v>0</v>
      </c>
      <c r="DJ80" s="465">
        <f>'Capital Structure'!$H$13-SUM($E78:DJ$78)</f>
        <v>0</v>
      </c>
      <c r="DK80" s="465">
        <f>'Capital Structure'!$H$13-SUM($E78:DK$78)</f>
        <v>0</v>
      </c>
      <c r="DL80" s="465">
        <f>'Capital Structure'!$H$13-SUM($E78:DL$78)</f>
        <v>0</v>
      </c>
      <c r="DM80" s="465">
        <f>'Capital Structure'!$H$13-SUM($E78:DM$78)</f>
        <v>0</v>
      </c>
      <c r="DN80" s="465">
        <f>'Capital Structure'!$H$13-SUM($E78:DN$78)</f>
        <v>0</v>
      </c>
      <c r="DO80" s="465">
        <f>'Capital Structure'!$H$13-SUM($E78:DO$78)</f>
        <v>0</v>
      </c>
      <c r="DP80" s="465">
        <f>'Capital Structure'!$H$13-SUM($E78:DP$78)</f>
        <v>0</v>
      </c>
      <c r="DQ80" s="465">
        <f>'Capital Structure'!$H$13-SUM($E78:DQ$78)</f>
        <v>0</v>
      </c>
      <c r="DR80" s="465">
        <f>'Capital Structure'!$H$13-SUM($E78:DR$78)</f>
        <v>0</v>
      </c>
      <c r="DS80" s="465">
        <f>'Capital Structure'!$H$13-SUM($E78:DS$78)</f>
        <v>0</v>
      </c>
      <c r="DT80" s="465">
        <f>'Capital Structure'!$H$13-SUM($E78:DT$78)</f>
        <v>0</v>
      </c>
      <c r="DU80" s="465">
        <f>'Capital Structure'!$H$13-SUM($E78:DU$78)</f>
        <v>0</v>
      </c>
      <c r="DV80" s="465">
        <f>'Capital Structure'!$H$13-SUM($E78:DV$78)</f>
        <v>0</v>
      </c>
      <c r="DW80" s="465">
        <f>'Capital Structure'!$H$13-SUM($E78:DW$78)</f>
        <v>0</v>
      </c>
      <c r="DX80" s="465">
        <f>'Capital Structure'!$H$13-SUM($E78:DX$78)</f>
        <v>0</v>
      </c>
      <c r="DY80" s="465">
        <f>'Capital Structure'!$H$13-SUM($E78:DY$78)</f>
        <v>0</v>
      </c>
      <c r="DZ80" s="465">
        <f>'Capital Structure'!$H$13-SUM($E78:DZ$78)</f>
        <v>0</v>
      </c>
      <c r="EA80" s="465">
        <f>'Capital Structure'!$H$13-SUM($E78:EA$78)</f>
        <v>0</v>
      </c>
      <c r="EB80" s="465">
        <f>'Capital Structure'!$H$13-SUM($E78:EB$78)</f>
        <v>0</v>
      </c>
      <c r="EC80" s="465">
        <f>'Capital Structure'!$H$13-SUM($E78:EC$78)</f>
        <v>0</v>
      </c>
      <c r="ED80" s="465">
        <f>'Capital Structure'!$H$13-SUM($E78:ED$78)</f>
        <v>0</v>
      </c>
      <c r="EE80" s="465">
        <f>'Capital Structure'!$H$13-SUM($E78:EE$78)</f>
        <v>0</v>
      </c>
      <c r="EF80" s="465">
        <f>'Capital Structure'!$H$13-SUM($E78:EF$78)</f>
        <v>0</v>
      </c>
      <c r="EG80" s="465">
        <f>'Capital Structure'!$H$13-SUM($E78:EG$78)</f>
        <v>0</v>
      </c>
      <c r="EH80" s="465">
        <f>'Capital Structure'!$H$13-SUM($E78:EH$78)</f>
        <v>0</v>
      </c>
      <c r="EI80" s="465">
        <f>'Capital Structure'!$H$13-SUM($E78:EI$78)</f>
        <v>0</v>
      </c>
      <c r="EJ80" s="465">
        <f>'Capital Structure'!$H$13-SUM($E78:EJ$78)</f>
        <v>0</v>
      </c>
      <c r="EK80" s="465">
        <f>'Capital Structure'!$H$13-SUM($E78:EK$78)</f>
        <v>0</v>
      </c>
      <c r="EL80" s="465">
        <f>'Capital Structure'!$H$13-SUM($E78:EL$78)</f>
        <v>0</v>
      </c>
      <c r="EM80" s="465">
        <f>'Capital Structure'!$H$13-SUM($E78:EM$78)</f>
        <v>0</v>
      </c>
      <c r="EN80" s="465">
        <f>'Capital Structure'!$H$13-SUM($E78:EN$78)</f>
        <v>0</v>
      </c>
      <c r="EO80" s="465">
        <f>'Capital Structure'!$H$13-SUM($E78:EO$78)</f>
        <v>0</v>
      </c>
      <c r="EP80" s="465">
        <f>'Capital Structure'!$H$13-SUM($E78:EP$78)</f>
        <v>0</v>
      </c>
      <c r="EQ80" s="465">
        <f>'Capital Structure'!$H$13-SUM($E78:EQ$78)</f>
        <v>0</v>
      </c>
      <c r="ER80" s="465">
        <f>'Capital Structure'!$H$13-SUM($E78:ER$78)</f>
        <v>0</v>
      </c>
      <c r="ES80" s="465">
        <f>'Capital Structure'!$H$13-SUM($E78:ES$78)</f>
        <v>0</v>
      </c>
      <c r="ET80" s="465">
        <f>'Capital Structure'!$H$13-SUM($E78:ET$78)</f>
        <v>0</v>
      </c>
      <c r="EU80" s="465">
        <f>'Capital Structure'!$H$13-SUM($E78:EU$78)</f>
        <v>0</v>
      </c>
      <c r="EV80" s="465">
        <f>'Capital Structure'!$H$13-SUM($E78:EV$78)</f>
        <v>0</v>
      </c>
      <c r="EW80" s="465">
        <f>'Capital Structure'!$H$13-SUM($E78:EW$78)</f>
        <v>0</v>
      </c>
      <c r="EX80" s="465">
        <f>'Capital Structure'!$H$13-SUM($E78:EX$78)</f>
        <v>0</v>
      </c>
      <c r="EY80" s="465">
        <f>'Capital Structure'!$H$13-SUM($E78:EY$78)</f>
        <v>0</v>
      </c>
      <c r="EZ80" s="465">
        <f>'Capital Structure'!$H$13-SUM($E78:EZ$78)</f>
        <v>0</v>
      </c>
      <c r="FA80" s="465">
        <f>'Capital Structure'!$H$13-SUM($E78:FA$78)</f>
        <v>0</v>
      </c>
      <c r="FB80" s="465">
        <f>'Capital Structure'!$H$13-SUM($E78:FB$78)</f>
        <v>0</v>
      </c>
      <c r="FC80" s="465"/>
      <c r="FD80" s="465"/>
      <c r="FE80" s="465"/>
      <c r="FF80" s="465"/>
      <c r="FG80" s="465"/>
      <c r="FH80" s="465"/>
      <c r="FI80" s="465"/>
      <c r="FJ80" s="465"/>
      <c r="FK80" s="465"/>
      <c r="FL80" s="465"/>
      <c r="FM80" s="465"/>
      <c r="FN80" s="465"/>
      <c r="FO80" s="465"/>
      <c r="FP80" s="465"/>
      <c r="FQ80" s="465"/>
      <c r="FR80" s="465"/>
      <c r="FS80" s="465"/>
      <c r="FT80" s="465"/>
      <c r="FU80" s="465"/>
      <c r="FV80" s="465"/>
      <c r="FW80" s="465"/>
      <c r="FX80" s="465"/>
      <c r="FY80" s="465"/>
      <c r="FZ80" s="465"/>
      <c r="GA80" s="465"/>
      <c r="GB80" s="465"/>
      <c r="GC80" s="465"/>
      <c r="GD80" s="465"/>
      <c r="GE80" s="465"/>
      <c r="GF80" s="465"/>
      <c r="GG80" s="465"/>
      <c r="GH80" s="465"/>
      <c r="GI80" s="465"/>
      <c r="GJ80" s="465"/>
      <c r="GK80" s="465"/>
      <c r="GL80" s="465"/>
      <c r="GM80" s="465"/>
      <c r="GN80" s="465"/>
      <c r="GO80" s="465"/>
      <c r="GP80" s="465"/>
      <c r="GQ80" s="465"/>
      <c r="GR80" s="465"/>
      <c r="GS80" s="465"/>
      <c r="GT80" s="465"/>
      <c r="GU80" s="465"/>
      <c r="GV80" s="465"/>
      <c r="GW80" s="465"/>
      <c r="GX80" s="465"/>
    </row>
    <row r="82" spans="2:206">
      <c r="B82" s="184" t="s">
        <v>188</v>
      </c>
      <c r="C82" s="184" t="s">
        <v>202</v>
      </c>
      <c r="E82" s="228">
        <f>IF(OR(E76&lt;'Capital Structure'!$G$7,E76&gt;'Capital Structure'!$H$7),0,MIN(MAX('Capital Structure'!$H$10,'Capital Structure'!$H$13)/'Capital Structure'!$I$7,D83))</f>
        <v>0</v>
      </c>
      <c r="F82" s="228">
        <f>IF(OR(F76&lt;'Capital Structure'!$G$7,F76&gt;'Capital Structure'!$H$7),0,MIN(MAX('Capital Structure'!$H$10,'Capital Structure'!$H$13)/'Capital Structure'!$I$7,E83))</f>
        <v>0</v>
      </c>
      <c r="G82" s="228">
        <f>IF(OR(G76&lt;'Capital Structure'!$G$7,G76&gt;'Capital Structure'!$H$7),0,MIN(MAX('Capital Structure'!$H$10,'Capital Structure'!$H$13)/'Capital Structure'!$I$7,F83))</f>
        <v>0</v>
      </c>
      <c r="H82" s="228">
        <f>IF(OR(H76&lt;'Capital Structure'!$G$7,H76&gt;'Capital Structure'!$H$7),0,MIN(MAX('Capital Structure'!$H$10,'Capital Structure'!$H$13)/'Capital Structure'!$I$7,G83))</f>
        <v>0</v>
      </c>
      <c r="I82" s="228">
        <f>IF(OR(I76&lt;'Capital Structure'!$G$7,I76&gt;'Capital Structure'!$H$7),0,MIN(MAX('Capital Structure'!$H$10,'Capital Structure'!$H$13)/'Capital Structure'!$I$7,H83))</f>
        <v>0</v>
      </c>
      <c r="J82" s="228">
        <f>IF(OR(J76&lt;'Capital Structure'!$G$7,J76&gt;'Capital Structure'!$H$7),0,MIN(MAX('Capital Structure'!$H$10,'Capital Structure'!$H$13)/'Capital Structure'!$I$7,I83))</f>
        <v>0</v>
      </c>
      <c r="K82" s="228">
        <f>IF(OR(K76&lt;'Capital Structure'!$G$7,K76&gt;'Capital Structure'!$H$7),0,MIN(MAX('Capital Structure'!$H$10,'Capital Structure'!$H$13)/'Capital Structure'!$I$7,J83))</f>
        <v>0</v>
      </c>
      <c r="L82" s="228">
        <f>IF(OR(L76&lt;'Capital Structure'!$G$7,L76&gt;'Capital Structure'!$H$7),0,MIN(MAX('Capital Structure'!$H$10,'Capital Structure'!$H$13)/'Capital Structure'!$I$7,K83))</f>
        <v>0</v>
      </c>
      <c r="M82" s="228">
        <f>IF(OR(M76&lt;'Capital Structure'!$G$7,M76&gt;'Capital Structure'!$H$7),0,MIN(MAX('Capital Structure'!$H$10,'Capital Structure'!$H$13)/'Capital Structure'!$I$7,L83))</f>
        <v>0</v>
      </c>
      <c r="N82" s="228">
        <f>IF(OR(N76&lt;'Capital Structure'!$G$7,N76&gt;'Capital Structure'!$H$7),0,MIN(MAX('Capital Structure'!$H$10,'Capital Structure'!$H$13)/'Capital Structure'!$I$7,M83))</f>
        <v>0</v>
      </c>
      <c r="O82" s="228">
        <f>IF(OR(O76&lt;'Capital Structure'!$G$7,O76&gt;'Capital Structure'!$H$7),0,MIN(MAX('Capital Structure'!$H$10,'Capital Structure'!$H$13)/'Capital Structure'!$I$7,N83))</f>
        <v>0</v>
      </c>
      <c r="P82" s="228">
        <f>IF(OR(P76&lt;'Capital Structure'!$G$7,P76&gt;'Capital Structure'!$H$7),0,MIN(MAX('Capital Structure'!$H$10,'Capital Structure'!$H$13)/'Capital Structure'!$I$7,O83))</f>
        <v>0</v>
      </c>
      <c r="Q82" s="228">
        <f>IF(OR(Q76&lt;'Capital Structure'!$G$7,Q76&gt;'Capital Structure'!$H$7),0,MIN(MAX('Capital Structure'!$H$10,'Capital Structure'!$H$13)/'Capital Structure'!$I$7,P83))</f>
        <v>0</v>
      </c>
      <c r="R82" s="228">
        <f>IF(OR(R76&lt;'Capital Structure'!$G$7,R76&gt;'Capital Structure'!$H$7),0,MIN(MAX('Capital Structure'!$H$10,'Capital Structure'!$H$13)/'Capital Structure'!$I$7,Q83))</f>
        <v>0</v>
      </c>
      <c r="S82" s="228">
        <f>IF(OR(S76&lt;'Capital Structure'!$G$7,S76&gt;'Capital Structure'!$H$7),0,MIN(MAX('Capital Structure'!$H$10,'Capital Structure'!$H$13)/'Capital Structure'!$I$7,R83))</f>
        <v>0</v>
      </c>
      <c r="T82" s="228">
        <f>IF(OR(T76&lt;'Capital Structure'!$G$7,T76&gt;'Capital Structure'!$H$7),0,MIN(MAX('Capital Structure'!$H$10,'Capital Structure'!$H$13)/'Capital Structure'!$I$7,S83))</f>
        <v>0</v>
      </c>
      <c r="U82" s="228">
        <f>IF(OR(U76&lt;'Capital Structure'!$G$7,U76&gt;'Capital Structure'!$H$7),0,MIN(MAX('Capital Structure'!$H$10,'Capital Structure'!$H$13)/'Capital Structure'!$I$7,T83))</f>
        <v>0</v>
      </c>
      <c r="V82" s="228">
        <f>IF(OR(V76&lt;'Capital Structure'!$G$7,V76&gt;'Capital Structure'!$H$7),0,MIN(MAX('Capital Structure'!$H$10,'Capital Structure'!$H$13)/'Capital Structure'!$I$7,U83))</f>
        <v>0</v>
      </c>
      <c r="W82" s="228">
        <f>IF(OR(W76&lt;'Capital Structure'!$G$7,W76&gt;'Capital Structure'!$H$7),0,MIN(MAX('Capital Structure'!$H$10,'Capital Structure'!$H$13)/'Capital Structure'!$I$7,V83))</f>
        <v>0</v>
      </c>
      <c r="X82" s="228">
        <f>IF(OR(X76&lt;'Capital Structure'!$G$7,X76&gt;'Capital Structure'!$H$7),0,MIN(MAX('Capital Structure'!$H$10,'Capital Structure'!$H$13)/'Capital Structure'!$I$7,W83))</f>
        <v>0</v>
      </c>
      <c r="Y82" s="228">
        <f>IF(OR(Y76&lt;'Capital Structure'!$G$7,Y76&gt;'Capital Structure'!$H$7),0,MIN(MAX('Capital Structure'!$H$10,'Capital Structure'!$H$13)/'Capital Structure'!$I$7,X83))</f>
        <v>0</v>
      </c>
      <c r="Z82" s="228">
        <f>IF(OR(Z76&lt;'Capital Structure'!$G$7,Z76&gt;'Capital Structure'!$H$7),0,MIN(MAX('Capital Structure'!$H$10,'Capital Structure'!$H$13)/'Capital Structure'!$I$7,Y83))</f>
        <v>0</v>
      </c>
      <c r="AA82" s="228">
        <f>IF(OR(AA76&lt;'Capital Structure'!$G$7,AA76&gt;'Capital Structure'!$H$7),0,MIN(MAX('Capital Structure'!$H$10,'Capital Structure'!$H$13)/'Capital Structure'!$I$7,Z83))</f>
        <v>0</v>
      </c>
      <c r="AB82" s="228">
        <f>IF(OR(AB76&lt;'Capital Structure'!$G$7,AB76&gt;'Capital Structure'!$H$7),0,MIN(MAX('Capital Structure'!$H$10,'Capital Structure'!$H$13)/'Capital Structure'!$I$7,AA83))</f>
        <v>0</v>
      </c>
      <c r="AC82" s="228">
        <f>IF(OR(AC76&lt;'Capital Structure'!$G$7,AC76&gt;'Capital Structure'!$H$7),0,MIN(MAX('Capital Structure'!$H$10,'Capital Structure'!$H$13)/'Capital Structure'!$I$7,AB83))</f>
        <v>0</v>
      </c>
      <c r="AD82" s="228">
        <f>IF(OR(AD76&lt;'Capital Structure'!$G$7,AD76&gt;'Capital Structure'!$H$7),0,MIN(MAX('Capital Structure'!$H$10,'Capital Structure'!$H$13)/'Capital Structure'!$I$7,AC83))</f>
        <v>0</v>
      </c>
      <c r="AE82" s="228">
        <f>IF(OR(AE76&lt;'Capital Structure'!$G$7,AE76&gt;'Capital Structure'!$H$7),0,MIN(MAX('Capital Structure'!$H$10,'Capital Structure'!$H$13)/'Capital Structure'!$I$7,AD83))</f>
        <v>0</v>
      </c>
      <c r="AF82" s="228">
        <f>IF(OR(AF76&lt;'Capital Structure'!$G$7,AF76&gt;'Capital Structure'!$H$7),0,MIN(MAX('Capital Structure'!$H$10,'Capital Structure'!$H$13)/'Capital Structure'!$I$7,AE83))</f>
        <v>0</v>
      </c>
      <c r="AG82" s="228">
        <f>IF(OR(AG76&lt;'Capital Structure'!$G$7,AG76&gt;'Capital Structure'!$H$7),0,MIN(MAX('Capital Structure'!$H$10,'Capital Structure'!$H$13)/'Capital Structure'!$I$7,AF83))</f>
        <v>0</v>
      </c>
      <c r="AH82" s="228">
        <f>IF(OR(AH76&lt;'Capital Structure'!$G$7,AH76&gt;'Capital Structure'!$H$7),0,MIN(MAX('Capital Structure'!$H$10,'Capital Structure'!$H$13)/'Capital Structure'!$I$7,AG83))</f>
        <v>0</v>
      </c>
      <c r="AI82" s="228">
        <f>IF(OR(AI76&lt;'Capital Structure'!$G$7,AI76&gt;'Capital Structure'!$H$7),0,MIN(MAX('Capital Structure'!$H$10,'Capital Structure'!$H$13)/'Capital Structure'!$I$7,AH83))</f>
        <v>0</v>
      </c>
      <c r="AJ82" s="228">
        <f>IF(OR(AJ76&lt;'Capital Structure'!$G$7,AJ76&gt;'Capital Structure'!$H$7),0,MIN(MAX('Capital Structure'!$H$10,'Capital Structure'!$H$13)/'Capital Structure'!$I$7,AI83))</f>
        <v>0</v>
      </c>
      <c r="AK82" s="228">
        <f>IF(OR(AK76&lt;'Capital Structure'!$G$7,AK76&gt;'Capital Structure'!$H$7),0,MIN(MAX('Capital Structure'!$H$10,'Capital Structure'!$H$13)/'Capital Structure'!$I$7,AJ83))</f>
        <v>0</v>
      </c>
      <c r="AL82" s="228">
        <f>IF(OR(AL76&lt;'Capital Structure'!$G$7,AL76&gt;'Capital Structure'!$H$7),0,MIN(MAX('Capital Structure'!$H$10,'Capital Structure'!$H$13)/'Capital Structure'!$I$7,AK83))</f>
        <v>0</v>
      </c>
      <c r="AM82" s="228">
        <f>IF(OR(AM76&lt;'Capital Structure'!$G$7,AM76&gt;'Capital Structure'!$H$7),0,MIN(MAX('Capital Structure'!$H$10,'Capital Structure'!$H$13)/'Capital Structure'!$I$7,AL83))</f>
        <v>0</v>
      </c>
      <c r="AN82" s="228">
        <f>IF(OR(AN76&lt;'Capital Structure'!$G$7,AN76&gt;'Capital Structure'!$H$7),0,MIN(MAX('Capital Structure'!$H$10,'Capital Structure'!$H$13)/'Capital Structure'!$I$7,AM83))</f>
        <v>0</v>
      </c>
      <c r="AO82" s="228">
        <f>IF(OR(AO76&lt;'Capital Structure'!$G$7,AO76&gt;'Capital Structure'!$H$7),0,MIN(MAX('Capital Structure'!$H$10,'Capital Structure'!$H$13)/'Capital Structure'!$I$7,AN83))</f>
        <v>0</v>
      </c>
      <c r="AP82" s="228">
        <f>IF(OR(AP76&lt;'Capital Structure'!$G$7,AP76&gt;'Capital Structure'!$H$7),0,MIN(MAX('Capital Structure'!$H$10,'Capital Structure'!$H$13)/'Capital Structure'!$I$7,AO83))</f>
        <v>0</v>
      </c>
      <c r="AQ82" s="228">
        <f>IF(OR(AQ76&lt;'Capital Structure'!$G$7,AQ76&gt;'Capital Structure'!$H$7),0,MIN(MAX('Capital Structure'!$H$10,'Capital Structure'!$H$13)/'Capital Structure'!$I$7,AP83))</f>
        <v>0</v>
      </c>
      <c r="AR82" s="228">
        <f>IF(OR(AR76&lt;'Capital Structure'!$G$7,AR76&gt;'Capital Structure'!$H$7),0,MIN(MAX('Capital Structure'!$H$10,'Capital Structure'!$H$13)/'Capital Structure'!$I$7,AQ83))</f>
        <v>0</v>
      </c>
      <c r="AS82" s="228">
        <f>IF(OR(AS76&lt;'Capital Structure'!$G$7,AS76&gt;'Capital Structure'!$H$7),0,MIN(MAX('Capital Structure'!$H$10,'Capital Structure'!$H$13)/'Capital Structure'!$I$7,AR83))</f>
        <v>0</v>
      </c>
      <c r="AT82" s="228">
        <f>IF(OR(AT76&lt;'Capital Structure'!$G$7,AT76&gt;'Capital Structure'!$H$7),0,MIN(MAX('Capital Structure'!$H$10,'Capital Structure'!$H$13)/'Capital Structure'!$I$7,AS83))</f>
        <v>0</v>
      </c>
      <c r="AU82" s="228">
        <f>IF(OR(AU76&lt;'Capital Structure'!$G$7,AU76&gt;'Capital Structure'!$H$7),0,MIN(MAX('Capital Structure'!$H$10,'Capital Structure'!$H$13)/'Capital Structure'!$I$7,AT83))</f>
        <v>0</v>
      </c>
      <c r="AV82" s="228">
        <f>IF(OR(AV76&lt;'Capital Structure'!$G$7,AV76&gt;'Capital Structure'!$H$7),0,MIN(MAX('Capital Structure'!$H$10,'Capital Structure'!$H$13)/'Capital Structure'!$I$7,AU83))</f>
        <v>0</v>
      </c>
      <c r="AW82" s="228">
        <f>IF(OR(AW76&lt;'Capital Structure'!$G$7,AW76&gt;'Capital Structure'!$H$7),0,MIN(MAX('Capital Structure'!$H$10,'Capital Structure'!$H$13)/'Capital Structure'!$I$7,AV83))</f>
        <v>0</v>
      </c>
      <c r="AX82" s="228">
        <f>IF(OR(AX76&lt;'Capital Structure'!$G$7,AX76&gt;'Capital Structure'!$H$7),0,MIN(MAX('Capital Structure'!$H$10,'Capital Structure'!$H$13)/'Capital Structure'!$I$7,AW83))</f>
        <v>0</v>
      </c>
      <c r="AY82" s="228">
        <f>IF(OR(AY76&lt;'Capital Structure'!$G$7,AY76&gt;'Capital Structure'!$H$7),0,MIN(MAX('Capital Structure'!$H$10,'Capital Structure'!$H$13)/'Capital Structure'!$I$7,AX83))</f>
        <v>0</v>
      </c>
      <c r="AZ82" s="228">
        <f>IF(OR(AZ76&lt;'Capital Structure'!$G$7,AZ76&gt;'Capital Structure'!$H$7),0,MIN(MAX('Capital Structure'!$H$10,'Capital Structure'!$H$13)/'Capital Structure'!$I$7,AY83))</f>
        <v>0</v>
      </c>
      <c r="BA82" s="228">
        <f>IF(OR(BA76&lt;'Capital Structure'!$G$7,BA76&gt;'Capital Structure'!$H$7),0,MIN(MAX('Capital Structure'!$H$10,'Capital Structure'!$H$13)/'Capital Structure'!$I$7,AZ83))</f>
        <v>0</v>
      </c>
      <c r="BB82" s="228">
        <f>IF(OR(BB76&lt;'Capital Structure'!$G$7,BB76&gt;'Capital Structure'!$H$7),0,MIN(MAX('Capital Structure'!$H$10,'Capital Structure'!$H$13)/'Capital Structure'!$I$7,BA83))</f>
        <v>0</v>
      </c>
      <c r="BC82" s="228">
        <f>IF(OR(BC76&lt;'Capital Structure'!$G$7,BC76&gt;'Capital Structure'!$H$7),0,MIN(MAX('Capital Structure'!$H$10,'Capital Structure'!$H$13)/'Capital Structure'!$I$7,BB83))</f>
        <v>0</v>
      </c>
      <c r="BD82" s="228">
        <f>IF(OR(BD76&lt;'Capital Structure'!$G$7,BD76&gt;'Capital Structure'!$H$7),0,MIN(MAX('Capital Structure'!$H$10,'Capital Structure'!$H$13)/'Capital Structure'!$I$7,BC83))</f>
        <v>12692307.692307692</v>
      </c>
      <c r="BE82" s="228">
        <f>IF(OR(BE76&lt;'Capital Structure'!$G$7,BE76&gt;'Capital Structure'!$H$7),0,MIN(MAX('Capital Structure'!$H$10,'Capital Structure'!$H$13)/'Capital Structure'!$I$7,BD83))</f>
        <v>12692307.692307692</v>
      </c>
      <c r="BF82" s="228">
        <f>IF(OR(BF76&lt;'Capital Structure'!$G$7,BF76&gt;'Capital Structure'!$H$7),0,MIN(MAX('Capital Structure'!$H$10,'Capital Structure'!$H$13)/'Capital Structure'!$I$7,BE83))</f>
        <v>12692307.692307692</v>
      </c>
      <c r="BG82" s="228">
        <f>IF(OR(BG76&lt;'Capital Structure'!$G$7,BG76&gt;'Capital Structure'!$H$7),0,MIN(MAX('Capital Structure'!$H$10,'Capital Structure'!$H$13)/'Capital Structure'!$I$7,BF83))</f>
        <v>12692307.692307692</v>
      </c>
      <c r="BH82" s="228">
        <f>IF(OR(BH76&lt;'Capital Structure'!$G$7,BH76&gt;'Capital Structure'!$H$7),0,MIN(MAX('Capital Structure'!$H$10,'Capital Structure'!$H$13)/'Capital Structure'!$I$7,BG83))</f>
        <v>12692307.692307692</v>
      </c>
      <c r="BI82" s="228">
        <f>IF(OR(BI76&lt;'Capital Structure'!$G$7,BI76&gt;'Capital Structure'!$H$7),0,MIN(MAX('Capital Structure'!$H$10,'Capital Structure'!$H$13)/'Capital Structure'!$I$7,BH83))</f>
        <v>12692307.692307692</v>
      </c>
      <c r="BJ82" s="228">
        <f>IF(OR(BJ76&lt;'Capital Structure'!$G$7,BJ76&gt;'Capital Structure'!$H$7),0,MIN(MAX('Capital Structure'!$H$10,'Capital Structure'!$H$13)/'Capital Structure'!$I$7,BI83))</f>
        <v>12046153.84615384</v>
      </c>
      <c r="BK82" s="228">
        <f>IF(OR(BK76&lt;'Capital Structure'!$G$7,BK76&gt;'Capital Structure'!$H$7),0,MIN(MAX('Capital Structure'!$H$10,'Capital Structure'!$H$13)/'Capital Structure'!$I$7,BJ83))</f>
        <v>0</v>
      </c>
      <c r="BL82" s="228">
        <f>IF(OR(BL76&lt;'Capital Structure'!$G$7,BL76&gt;'Capital Structure'!$H$7),0,MIN(MAX('Capital Structure'!$H$10,'Capital Structure'!$H$13)/'Capital Structure'!$I$7,BK83))</f>
        <v>0</v>
      </c>
      <c r="BM82" s="228">
        <f>IF(OR(BM76&lt;'Capital Structure'!$G$7,BM76&gt;'Capital Structure'!$H$7),0,MIN(MAX('Capital Structure'!$H$10,'Capital Structure'!$H$13)/'Capital Structure'!$I$7,BL83))</f>
        <v>0</v>
      </c>
      <c r="BN82" s="228">
        <f>IF(OR(BN76&lt;'Capital Structure'!$G$7,BN76&gt;'Capital Structure'!$H$7),0,MIN(MAX('Capital Structure'!$H$10,'Capital Structure'!$H$13)/'Capital Structure'!$I$7,BM83))</f>
        <v>0</v>
      </c>
      <c r="BO82" s="228">
        <f>IF(OR(BO76&lt;'Capital Structure'!$G$7,BO76&gt;'Capital Structure'!$H$7),0,MIN(MAX('Capital Structure'!$H$10,'Capital Structure'!$H$13)/'Capital Structure'!$I$7,BN83))</f>
        <v>0</v>
      </c>
      <c r="BP82" s="228">
        <f>IF(OR(BP76&lt;'Capital Structure'!$G$7,BP76&gt;'Capital Structure'!$H$7),0,MIN(MAX('Capital Structure'!$H$10,'Capital Structure'!$H$13)/'Capital Structure'!$I$7,BO83))</f>
        <v>0</v>
      </c>
      <c r="BQ82" s="228">
        <f>IF(OR(BQ76&lt;'Capital Structure'!$G$7,BQ76&gt;'Capital Structure'!$H$7),0,MIN(MAX('Capital Structure'!$H$10,'Capital Structure'!$H$13)/'Capital Structure'!$I$7,BP83))</f>
        <v>0</v>
      </c>
      <c r="BR82" s="228">
        <f>IF(OR(BR76&lt;'Capital Structure'!$G$7,BR76&gt;'Capital Structure'!$H$7),0,MIN(MAX('Capital Structure'!$H$10,'Capital Structure'!$H$13)/'Capital Structure'!$I$7,BQ83))</f>
        <v>0</v>
      </c>
      <c r="BS82" s="228">
        <f>IF(OR(BS76&lt;'Capital Structure'!$G$7,BS76&gt;'Capital Structure'!$H$7),0,MIN(MAX('Capital Structure'!$H$10,'Capital Structure'!$H$13)/'Capital Structure'!$I$7,BR83))</f>
        <v>0</v>
      </c>
      <c r="BT82" s="228">
        <f>IF(OR(BT76&lt;'Capital Structure'!$G$7,BT76&gt;'Capital Structure'!$H$7),0,MIN(MAX('Capital Structure'!$H$10,'Capital Structure'!$H$13)/'Capital Structure'!$I$7,BS83))</f>
        <v>0</v>
      </c>
      <c r="BU82" s="228">
        <f>IF(OR(BU76&lt;'Capital Structure'!$G$7,BU76&gt;'Capital Structure'!$H$7),0,MIN(MAX('Capital Structure'!$H$10,'Capital Structure'!$H$13)/'Capital Structure'!$I$7,BT83))</f>
        <v>0</v>
      </c>
      <c r="BV82" s="228">
        <f>IF(OR(BV76&lt;'Capital Structure'!$G$7,BV76&gt;'Capital Structure'!$H$7),0,MIN(MAX('Capital Structure'!$H$10,'Capital Structure'!$H$13)/'Capital Structure'!$I$7,BU83))</f>
        <v>0</v>
      </c>
      <c r="BW82" s="228">
        <f>IF(OR(BW76&lt;'Capital Structure'!$G$7,BW76&gt;'Capital Structure'!$H$7),0,MIN(MAX('Capital Structure'!$H$10,'Capital Structure'!$H$13)/'Capital Structure'!$I$7,BV83))</f>
        <v>0</v>
      </c>
      <c r="BX82" s="228">
        <f>IF(OR(BX76&lt;'Capital Structure'!$G$7,BX76&gt;'Capital Structure'!$H$7),0,MIN(MAX('Capital Structure'!$H$10,'Capital Structure'!$H$13)/'Capital Structure'!$I$7,BW83))</f>
        <v>0</v>
      </c>
      <c r="BY82" s="228">
        <f>IF(OR(BY76&lt;'Capital Structure'!$G$7,BY76&gt;'Capital Structure'!$H$7),0,MIN(MAX('Capital Structure'!$H$10,'Capital Structure'!$H$13)/'Capital Structure'!$I$7,BX83))</f>
        <v>0</v>
      </c>
      <c r="BZ82" s="228">
        <f>IF(OR(BZ76&lt;'Capital Structure'!$G$7,BZ76&gt;'Capital Structure'!$H$7),0,MIN(MAX('Capital Structure'!$H$10,'Capital Structure'!$H$13)/'Capital Structure'!$I$7,BY83))</f>
        <v>0</v>
      </c>
      <c r="CA82" s="228">
        <f>IF(OR(CA76&lt;'Capital Structure'!$G$7,CA76&gt;'Capital Structure'!$H$7),0,MIN(MAX('Capital Structure'!$H$10,'Capital Structure'!$H$13)/'Capital Structure'!$I$7,BZ83))</f>
        <v>0</v>
      </c>
      <c r="CB82" s="228">
        <f>IF(OR(CB76&lt;'Capital Structure'!$G$7,CB76&gt;'Capital Structure'!$H$7),0,MIN(MAX('Capital Structure'!$H$10,'Capital Structure'!$H$13)/'Capital Structure'!$I$7,CA83))</f>
        <v>0</v>
      </c>
      <c r="CC82" s="228">
        <f>IF(OR(CC76&lt;'Capital Structure'!$G$7,CC76&gt;'Capital Structure'!$H$7),0,MIN(MAX('Capital Structure'!$H$10,'Capital Structure'!$H$13)/'Capital Structure'!$I$7,CB83))</f>
        <v>0</v>
      </c>
      <c r="CD82" s="228">
        <f>IF(OR(CD76&lt;'Capital Structure'!$G$7,CD76&gt;'Capital Structure'!$H$7),0,MIN(MAX('Capital Structure'!$H$10,'Capital Structure'!$H$13)/'Capital Structure'!$I$7,CC83))</f>
        <v>0</v>
      </c>
      <c r="CE82" s="228">
        <f>IF(OR(CE76&lt;'Capital Structure'!$G$7,CE76&gt;'Capital Structure'!$H$7),0,MIN(MAX('Capital Structure'!$H$10,'Capital Structure'!$H$13)/'Capital Structure'!$I$7,CD83))</f>
        <v>0</v>
      </c>
      <c r="CF82" s="228">
        <f>IF(OR(CF76&lt;'Capital Structure'!$G$7,CF76&gt;'Capital Structure'!$H$7),0,MIN(MAX('Capital Structure'!$H$10,'Capital Structure'!$H$13)/'Capital Structure'!$I$7,CE83))</f>
        <v>0</v>
      </c>
      <c r="CG82" s="228">
        <f>IF(OR(CG76&lt;'Capital Structure'!$G$7,CG76&gt;'Capital Structure'!$H$7),0,MIN(MAX('Capital Structure'!$H$10,'Capital Structure'!$H$13)/'Capital Structure'!$I$7,CF83))</f>
        <v>0</v>
      </c>
      <c r="CH82" s="228">
        <f>IF(OR(CH76&lt;'Capital Structure'!$G$7,CH76&gt;'Capital Structure'!$H$7),0,MIN(MAX('Capital Structure'!$H$10,'Capital Structure'!$H$13)/'Capital Structure'!$I$7,CG83))</f>
        <v>0</v>
      </c>
      <c r="CI82" s="228">
        <f>IF(OR(CI76&lt;'Capital Structure'!$G$7,CI76&gt;'Capital Structure'!$H$7),0,MIN(MAX('Capital Structure'!$H$10,'Capital Structure'!$H$13)/'Capital Structure'!$I$7,CH83))</f>
        <v>0</v>
      </c>
      <c r="CJ82" s="228">
        <f>IF(OR(CJ76&lt;'Capital Structure'!$G$7,CJ76&gt;'Capital Structure'!$H$7),0,MIN(MAX('Capital Structure'!$H$10,'Capital Structure'!$H$13)/'Capital Structure'!$I$7,CI83))</f>
        <v>0</v>
      </c>
      <c r="CK82" s="228">
        <f>IF(OR(CK76&lt;'Capital Structure'!$G$7,CK76&gt;'Capital Structure'!$H$7),0,MIN(MAX('Capital Structure'!$H$10,'Capital Structure'!$H$13)/'Capital Structure'!$I$7,CJ83))</f>
        <v>0</v>
      </c>
      <c r="CL82" s="228">
        <f>IF(OR(CL76&lt;'Capital Structure'!$G$7,CL76&gt;'Capital Structure'!$H$7),0,MIN(MAX('Capital Structure'!$H$10,'Capital Structure'!$H$13)/'Capital Structure'!$I$7,CK83))</f>
        <v>0</v>
      </c>
      <c r="CM82" s="228">
        <f>IF(OR(CM76&lt;'Capital Structure'!$G$7,CM76&gt;'Capital Structure'!$H$7),0,MIN(MAX('Capital Structure'!$H$10,'Capital Structure'!$H$13)/'Capital Structure'!$I$7,CL83))</f>
        <v>0</v>
      </c>
      <c r="CN82" s="228">
        <f>IF(OR(CN76&lt;'Capital Structure'!$G$7,CN76&gt;'Capital Structure'!$H$7),0,MIN(MAX('Capital Structure'!$H$10,'Capital Structure'!$H$13)/'Capital Structure'!$I$7,CM83))</f>
        <v>0</v>
      </c>
      <c r="CO82" s="228">
        <f>IF(OR(CO76&lt;'Capital Structure'!$G$7,CO76&gt;'Capital Structure'!$H$7),0,MIN(MAX('Capital Structure'!$H$10,'Capital Structure'!$H$13)/'Capital Structure'!$I$7,CN83))</f>
        <v>0</v>
      </c>
      <c r="CP82" s="228">
        <f>IF(OR(CP76&lt;'Capital Structure'!$G$7,CP76&gt;'Capital Structure'!$H$7),0,MIN(MAX('Capital Structure'!$H$10,'Capital Structure'!$H$13)/'Capital Structure'!$I$7,CO83))</f>
        <v>0</v>
      </c>
      <c r="CQ82" s="228">
        <f>IF(OR(CQ76&lt;'Capital Structure'!$G$7,CQ76&gt;'Capital Structure'!$H$7),0,MIN(MAX('Capital Structure'!$H$10,'Capital Structure'!$H$13)/'Capital Structure'!$I$7,CP83))</f>
        <v>0</v>
      </c>
      <c r="CR82" s="228">
        <f>IF(OR(CR76&lt;'Capital Structure'!$G$7,CR76&gt;'Capital Structure'!$H$7),0,MIN(MAX('Capital Structure'!$H$10,'Capital Structure'!$H$13)/'Capital Structure'!$I$7,CQ83))</f>
        <v>0</v>
      </c>
      <c r="CS82" s="228">
        <f>IF(OR(CS76&lt;'Capital Structure'!$G$7,CS76&gt;'Capital Structure'!$H$7),0,MIN(MAX('Capital Structure'!$H$10,'Capital Structure'!$H$13)/'Capital Structure'!$I$7,CR83))</f>
        <v>0</v>
      </c>
      <c r="CT82" s="228">
        <f>IF(OR(CT76&lt;'Capital Structure'!$G$7,CT76&gt;'Capital Structure'!$H$7),0,MIN(MAX('Capital Structure'!$H$10,'Capital Structure'!$H$13)/'Capital Structure'!$I$7,CS83))</f>
        <v>0</v>
      </c>
      <c r="CU82" s="228">
        <f>IF(OR(CU76&lt;'Capital Structure'!$G$7,CU76&gt;'Capital Structure'!$H$7),0,MIN(MAX('Capital Structure'!$H$10,'Capital Structure'!$H$13)/'Capital Structure'!$I$7,CT83))</f>
        <v>0</v>
      </c>
      <c r="CV82" s="228">
        <f>IF(OR(CV76&lt;'Capital Structure'!$G$7,CV76&gt;'Capital Structure'!$H$7),0,MIN(MAX('Capital Structure'!$H$10,'Capital Structure'!$H$13)/'Capital Structure'!$I$7,CU83))</f>
        <v>0</v>
      </c>
      <c r="CW82" s="228">
        <f>IF(OR(CW76&lt;'Capital Structure'!$G$7,CW76&gt;'Capital Structure'!$H$7),0,MIN(MAX('Capital Structure'!$H$10,'Capital Structure'!$H$13)/'Capital Structure'!$I$7,CV83))</f>
        <v>0</v>
      </c>
      <c r="CX82" s="228">
        <f>IF(OR(CX76&lt;'Capital Structure'!$G$7,CX76&gt;'Capital Structure'!$H$7),0,MIN(MAX('Capital Structure'!$H$10,'Capital Structure'!$H$13)/'Capital Structure'!$I$7,CW83))</f>
        <v>0</v>
      </c>
      <c r="CY82" s="228">
        <f>IF(OR(CY76&lt;'Capital Structure'!$G$7,CY76&gt;'Capital Structure'!$H$7),0,MIN(MAX('Capital Structure'!$H$10,'Capital Structure'!$H$13)/'Capital Structure'!$I$7,CX83))</f>
        <v>0</v>
      </c>
      <c r="CZ82" s="228">
        <f>IF(OR(CZ76&lt;'Capital Structure'!$G$7,CZ76&gt;'Capital Structure'!$H$7),0,MIN(MAX('Capital Structure'!$H$10,'Capital Structure'!$H$13)/'Capital Structure'!$I$7,CY83))</f>
        <v>0</v>
      </c>
      <c r="DA82" s="228">
        <f>IF(OR(DA76&lt;'Capital Structure'!$G$7,DA76&gt;'Capital Structure'!$H$7),0,MIN(MAX('Capital Structure'!$H$10,'Capital Structure'!$H$13)/'Capital Structure'!$I$7,CZ83))</f>
        <v>0</v>
      </c>
      <c r="DB82" s="228">
        <f>IF(OR(DB76&lt;'Capital Structure'!$G$7,DB76&gt;'Capital Structure'!$H$7),0,MIN(MAX('Capital Structure'!$H$10,'Capital Structure'!$H$13)/'Capital Structure'!$I$7,DA83))</f>
        <v>0</v>
      </c>
      <c r="DC82" s="228">
        <f>IF(OR(DC76&lt;'Capital Structure'!$G$7,DC76&gt;'Capital Structure'!$H$7),0,MIN(MAX('Capital Structure'!$H$10,'Capital Structure'!$H$13)/'Capital Structure'!$I$7,DB83))</f>
        <v>0</v>
      </c>
      <c r="DD82" s="228">
        <f>IF(OR(DD76&lt;'Capital Structure'!$G$7,DD76&gt;'Capital Structure'!$H$7),0,MIN(MAX('Capital Structure'!$H$10,'Capital Structure'!$H$13)/'Capital Structure'!$I$7,DC83))</f>
        <v>0</v>
      </c>
      <c r="DE82" s="228">
        <f>IF(OR(DE76&lt;'Capital Structure'!$G$7,DE76&gt;'Capital Structure'!$H$7),0,MIN(MAX('Capital Structure'!$H$10,'Capital Structure'!$H$13)/'Capital Structure'!$I$7,DD83))</f>
        <v>0</v>
      </c>
      <c r="DF82" s="228">
        <f>IF(OR(DF76&lt;'Capital Structure'!$G$7,DF76&gt;'Capital Structure'!$H$7),0,MIN(MAX('Capital Structure'!$H$10,'Capital Structure'!$H$13)/'Capital Structure'!$I$7,DE83))</f>
        <v>0</v>
      </c>
      <c r="DG82" s="228">
        <f>IF(OR(DG76&lt;'Capital Structure'!$G$7,DG76&gt;'Capital Structure'!$H$7),0,MIN(MAX('Capital Structure'!$H$10,'Capital Structure'!$H$13)/'Capital Structure'!$I$7,DF83))</f>
        <v>0</v>
      </c>
      <c r="DH82" s="228">
        <f>IF(OR(DH76&lt;'Capital Structure'!$G$7,DH76&gt;'Capital Structure'!$H$7),0,MIN(MAX('Capital Structure'!$H$10,'Capital Structure'!$H$13)/'Capital Structure'!$I$7,DG83))</f>
        <v>0</v>
      </c>
      <c r="DI82" s="228">
        <f>IF(OR(DI76&lt;'Capital Structure'!$G$7,DI76&gt;'Capital Structure'!$H$7),0,MIN(MAX('Capital Structure'!$H$10,'Capital Structure'!$H$13)/'Capital Structure'!$I$7,DH83))</f>
        <v>0</v>
      </c>
      <c r="DJ82" s="228">
        <f>IF(OR(DJ76&lt;'Capital Structure'!$G$7,DJ76&gt;'Capital Structure'!$H$7),0,MIN(MAX('Capital Structure'!$H$10,'Capital Structure'!$H$13)/'Capital Structure'!$I$7,DI83))</f>
        <v>0</v>
      </c>
      <c r="DK82" s="228">
        <f>IF(OR(DK76&lt;'Capital Structure'!$G$7,DK76&gt;'Capital Structure'!$H$7),0,MIN(MAX('Capital Structure'!$H$10,'Capital Structure'!$H$13)/'Capital Structure'!$I$7,DJ83))</f>
        <v>0</v>
      </c>
      <c r="DL82" s="228">
        <f>IF(OR(DL76&lt;'Capital Structure'!$G$7,DL76&gt;'Capital Structure'!$H$7),0,MIN(MAX('Capital Structure'!$H$10,'Capital Structure'!$H$13)/'Capital Structure'!$I$7,DK83))</f>
        <v>0</v>
      </c>
      <c r="DM82" s="228">
        <f>IF(OR(DM76&lt;'Capital Structure'!$G$7,DM76&gt;'Capital Structure'!$H$7),0,MIN(MAX('Capital Structure'!$H$10,'Capital Structure'!$H$13)/'Capital Structure'!$I$7,DL83))</f>
        <v>0</v>
      </c>
      <c r="DN82" s="228">
        <f>IF(OR(DN76&lt;'Capital Structure'!$G$7,DN76&gt;'Capital Structure'!$H$7),0,MIN(MAX('Capital Structure'!$H$10,'Capital Structure'!$H$13)/'Capital Structure'!$I$7,DM83))</f>
        <v>0</v>
      </c>
      <c r="DO82" s="228">
        <f>IF(OR(DO76&lt;'Capital Structure'!$G$7,DO76&gt;'Capital Structure'!$H$7),0,MIN(MAX('Capital Structure'!$H$10,'Capital Structure'!$H$13)/'Capital Structure'!$I$7,DN83))</f>
        <v>0</v>
      </c>
      <c r="DP82" s="228">
        <f>IF(OR(DP76&lt;'Capital Structure'!$G$7,DP76&gt;'Capital Structure'!$H$7),0,MIN(MAX('Capital Structure'!$H$10,'Capital Structure'!$H$13)/'Capital Structure'!$I$7,DO83))</f>
        <v>0</v>
      </c>
      <c r="DQ82" s="228">
        <f>IF(OR(DQ76&lt;'Capital Structure'!$G$7,DQ76&gt;'Capital Structure'!$H$7),0,MIN(MAX('Capital Structure'!$H$10,'Capital Structure'!$H$13)/'Capital Structure'!$I$7,DP83))</f>
        <v>0</v>
      </c>
      <c r="DR82" s="228">
        <f>IF(OR(DR76&lt;'Capital Structure'!$G$7,DR76&gt;'Capital Structure'!$H$7),0,MIN(MAX('Capital Structure'!$H$10,'Capital Structure'!$H$13)/'Capital Structure'!$I$7,DQ83))</f>
        <v>0</v>
      </c>
      <c r="DS82" s="228">
        <f>IF(OR(DS76&lt;'Capital Structure'!$G$7,DS76&gt;'Capital Structure'!$H$7),0,MIN(MAX('Capital Structure'!$H$10,'Capital Structure'!$H$13)/'Capital Structure'!$I$7,DR83))</f>
        <v>0</v>
      </c>
      <c r="DT82" s="228">
        <f>IF(OR(DT76&lt;'Capital Structure'!$G$7,DT76&gt;'Capital Structure'!$H$7),0,MIN(MAX('Capital Structure'!$H$10,'Capital Structure'!$H$13)/'Capital Structure'!$I$7,DS83))</f>
        <v>0</v>
      </c>
      <c r="DU82" s="228">
        <f>IF(OR(DU76&lt;'Capital Structure'!$G$7,DU76&gt;'Capital Structure'!$H$7),0,MIN(MAX('Capital Structure'!$H$10,'Capital Structure'!$H$13)/'Capital Structure'!$I$7,DT83))</f>
        <v>0</v>
      </c>
      <c r="DV82" s="228">
        <f>IF(OR(DV76&lt;'Capital Structure'!$G$7,DV76&gt;'Capital Structure'!$H$7),0,MIN(MAX('Capital Structure'!$H$10,'Capital Structure'!$H$13)/'Capital Structure'!$I$7,DU83))</f>
        <v>0</v>
      </c>
      <c r="DW82" s="228">
        <f>IF(OR(DW76&lt;'Capital Structure'!$G$7,DW76&gt;'Capital Structure'!$H$7),0,MIN(MAX('Capital Structure'!$H$10,'Capital Structure'!$H$13)/'Capital Structure'!$I$7,DV83))</f>
        <v>0</v>
      </c>
      <c r="DX82" s="228">
        <f>IF(OR(DX76&lt;'Capital Structure'!$G$7,DX76&gt;'Capital Structure'!$H$7),0,MIN(MAX('Capital Structure'!$H$10,'Capital Structure'!$H$13)/'Capital Structure'!$I$7,DW83))</f>
        <v>0</v>
      </c>
      <c r="DY82" s="228">
        <f>IF(OR(DY76&lt;'Capital Structure'!$G$7,DY76&gt;'Capital Structure'!$H$7),0,MIN(MAX('Capital Structure'!$H$10,'Capital Structure'!$H$13)/'Capital Structure'!$I$7,DX83))</f>
        <v>0</v>
      </c>
      <c r="DZ82" s="228">
        <f>IF(OR(DZ76&lt;'Capital Structure'!$G$7,DZ76&gt;'Capital Structure'!$H$7),0,MIN(MAX('Capital Structure'!$H$10,'Capital Structure'!$H$13)/'Capital Structure'!$I$7,DY83))</f>
        <v>0</v>
      </c>
      <c r="EA82" s="228">
        <f>IF(OR(EA76&lt;'Capital Structure'!$G$7,EA76&gt;'Capital Structure'!$H$7),0,MIN(MAX('Capital Structure'!$H$10,'Capital Structure'!$H$13)/'Capital Structure'!$I$7,DZ83))</f>
        <v>0</v>
      </c>
      <c r="EB82" s="228">
        <f>IF(OR(EB76&lt;'Capital Structure'!$G$7,EB76&gt;'Capital Structure'!$H$7),0,MIN(MAX('Capital Structure'!$H$10,'Capital Structure'!$H$13)/'Capital Structure'!$I$7,EA83))</f>
        <v>0</v>
      </c>
      <c r="EC82" s="228">
        <f>IF(OR(EC76&lt;'Capital Structure'!$G$7,EC76&gt;'Capital Structure'!$H$7),0,MIN(MAX('Capital Structure'!$H$10,'Capital Structure'!$H$13)/'Capital Structure'!$I$7,EB83))</f>
        <v>0</v>
      </c>
      <c r="ED82" s="228">
        <f>IF(OR(ED76&lt;'Capital Structure'!$G$7,ED76&gt;'Capital Structure'!$H$7),0,MIN(MAX('Capital Structure'!$H$10,'Capital Structure'!$H$13)/'Capital Structure'!$I$7,EC83))</f>
        <v>0</v>
      </c>
      <c r="EE82" s="228">
        <f>IF(OR(EE76&lt;'Capital Structure'!$G$7,EE76&gt;'Capital Structure'!$H$7),0,MIN(MAX('Capital Structure'!$H$10,'Capital Structure'!$H$13)/'Capital Structure'!$I$7,ED83))</f>
        <v>0</v>
      </c>
      <c r="EF82" s="228">
        <f>IF(OR(EF76&lt;'Capital Structure'!$G$7,EF76&gt;'Capital Structure'!$H$7),0,MIN(MAX('Capital Structure'!$H$10,'Capital Structure'!$H$13)/'Capital Structure'!$I$7,EE83))</f>
        <v>0</v>
      </c>
      <c r="EG82" s="228">
        <f>IF(OR(EG76&lt;'Capital Structure'!$G$7,EG76&gt;'Capital Structure'!$H$7),0,MIN(MAX('Capital Structure'!$H$10,'Capital Structure'!$H$13)/'Capital Structure'!$I$7,EF83))</f>
        <v>0</v>
      </c>
      <c r="EH82" s="228">
        <f>IF(OR(EH76&lt;'Capital Structure'!$G$7,EH76&gt;'Capital Structure'!$H$7),0,MIN(MAX('Capital Structure'!$H$10,'Capital Structure'!$H$13)/'Capital Structure'!$I$7,EG83))</f>
        <v>0</v>
      </c>
      <c r="EI82" s="228">
        <f>IF(OR(EI76&lt;'Capital Structure'!$G$7,EI76&gt;'Capital Structure'!$H$7),0,MIN(MAX('Capital Structure'!$H$10,'Capital Structure'!$H$13)/'Capital Structure'!$I$7,EH83))</f>
        <v>0</v>
      </c>
      <c r="EJ82" s="228">
        <f>IF(OR(EJ76&lt;'Capital Structure'!$G$7,EJ76&gt;'Capital Structure'!$H$7),0,MIN(MAX('Capital Structure'!$H$10,'Capital Structure'!$H$13)/'Capital Structure'!$I$7,EI83))</f>
        <v>0</v>
      </c>
      <c r="EK82" s="228">
        <f>IF(OR(EK76&lt;'Capital Structure'!$G$7,EK76&gt;'Capital Structure'!$H$7),0,MIN(MAX('Capital Structure'!$H$10,'Capital Structure'!$H$13)/'Capital Structure'!$I$7,EJ83))</f>
        <v>0</v>
      </c>
      <c r="EL82" s="228">
        <f>IF(OR(EL76&lt;'Capital Structure'!$G$7,EL76&gt;'Capital Structure'!$H$7),0,MIN(MAX('Capital Structure'!$H$10,'Capital Structure'!$H$13)/'Capital Structure'!$I$7,EK83))</f>
        <v>0</v>
      </c>
      <c r="EM82" s="228">
        <f>IF(OR(EM76&lt;'Capital Structure'!$G$7,EM76&gt;'Capital Structure'!$H$7),0,MIN(MAX('Capital Structure'!$H$10,'Capital Structure'!$H$13)/'Capital Structure'!$I$7,EL83))</f>
        <v>0</v>
      </c>
      <c r="EN82" s="228">
        <f>IF(OR(EN76&lt;'Capital Structure'!$G$7,EN76&gt;'Capital Structure'!$H$7),0,MIN(MAX('Capital Structure'!$H$10,'Capital Structure'!$H$13)/'Capital Structure'!$I$7,EM83))</f>
        <v>0</v>
      </c>
      <c r="EO82" s="228">
        <f>IF(OR(EO76&lt;'Capital Structure'!$G$7,EO76&gt;'Capital Structure'!$H$7),0,MIN(MAX('Capital Structure'!$H$10,'Capital Structure'!$H$13)/'Capital Structure'!$I$7,EN83))</f>
        <v>0</v>
      </c>
      <c r="EP82" s="228">
        <f>IF(OR(EP76&lt;'Capital Structure'!$G$7,EP76&gt;'Capital Structure'!$H$7),0,MIN(MAX('Capital Structure'!$H$10,'Capital Structure'!$H$13)/'Capital Structure'!$I$7,EO83))</f>
        <v>0</v>
      </c>
      <c r="EQ82" s="228">
        <f>IF(OR(EQ76&lt;'Capital Structure'!$G$7,EQ76&gt;'Capital Structure'!$H$7),0,MIN(MAX('Capital Structure'!$H$10,'Capital Structure'!$H$13)/'Capital Structure'!$I$7,EP83))</f>
        <v>0</v>
      </c>
      <c r="ER82" s="228">
        <f>IF(OR(ER76&lt;'Capital Structure'!$G$7,ER76&gt;'Capital Structure'!$H$7),0,MIN(MAX('Capital Structure'!$H$10,'Capital Structure'!$H$13)/'Capital Structure'!$I$7,EQ83))</f>
        <v>0</v>
      </c>
      <c r="ES82" s="228">
        <f>IF(OR(ES76&lt;'Capital Structure'!$G$7,ES76&gt;'Capital Structure'!$H$7),0,MIN(MAX('Capital Structure'!$H$10,'Capital Structure'!$H$13)/'Capital Structure'!$I$7,ER83))</f>
        <v>0</v>
      </c>
      <c r="ET82" s="228">
        <f>IF(OR(ET76&lt;'Capital Structure'!$G$7,ET76&gt;'Capital Structure'!$H$7),0,MIN(MAX('Capital Structure'!$H$10,'Capital Structure'!$H$13)/'Capital Structure'!$I$7,ES83))</f>
        <v>0</v>
      </c>
      <c r="EU82" s="228">
        <f>IF(OR(EU76&lt;'Capital Structure'!$G$7,EU76&gt;'Capital Structure'!$H$7),0,MIN(MAX('Capital Structure'!$H$10,'Capital Structure'!$H$13)/'Capital Structure'!$I$7,ET83))</f>
        <v>0</v>
      </c>
      <c r="EV82" s="228">
        <f>IF(OR(EV76&lt;'Capital Structure'!$G$7,EV76&gt;'Capital Structure'!$H$7),0,MIN(MAX('Capital Structure'!$H$10,'Capital Structure'!$H$13)/'Capital Structure'!$I$7,EU83))</f>
        <v>0</v>
      </c>
      <c r="EW82" s="228">
        <f>IF(OR(EW76&lt;'Capital Structure'!$G$7,EW76&gt;'Capital Structure'!$H$7),0,MIN(MAX('Capital Structure'!$H$10,'Capital Structure'!$H$13)/'Capital Structure'!$I$7,EV83))</f>
        <v>0</v>
      </c>
      <c r="EX82" s="228">
        <f>IF(OR(EX76&lt;'Capital Structure'!$G$7,EX76&gt;'Capital Structure'!$H$7),0,MIN(MAX('Capital Structure'!$H$10,'Capital Structure'!$H$13)/'Capital Structure'!$I$7,EW83))</f>
        <v>0</v>
      </c>
      <c r="EY82" s="228">
        <f>IF(OR(EY76&lt;'Capital Structure'!$G$7,EY76&gt;'Capital Structure'!$H$7),0,MIN(MAX('Capital Structure'!$H$10,'Capital Structure'!$H$13)/'Capital Structure'!$I$7,EX83))</f>
        <v>0</v>
      </c>
      <c r="EZ82" s="228">
        <f>IF(OR(EZ76&lt;'Capital Structure'!$G$7,EZ76&gt;'Capital Structure'!$H$7),0,MIN(MAX('Capital Structure'!$H$10,'Capital Structure'!$H$13)/'Capital Structure'!$I$7,EY83))</f>
        <v>0</v>
      </c>
      <c r="FA82" s="228">
        <f>IF(OR(FA76&lt;'Capital Structure'!$G$7,FA76&gt;'Capital Structure'!$H$7),0,MIN(MAX('Capital Structure'!$H$10,'Capital Structure'!$H$13)/'Capital Structure'!$I$7,EZ83))</f>
        <v>0</v>
      </c>
      <c r="FB82" s="228">
        <f>IF(OR(FB76&lt;'Capital Structure'!$G$7,FB76&gt;'Capital Structure'!$H$7),0,MIN(MAX('Capital Structure'!$H$10,'Capital Structure'!$H$13)/'Capital Structure'!$I$7,FA83))</f>
        <v>0</v>
      </c>
      <c r="FC82" s="228"/>
      <c r="FD82" s="228"/>
      <c r="FE82" s="228"/>
      <c r="FF82" s="228"/>
      <c r="FG82" s="228"/>
      <c r="FH82" s="228"/>
      <c r="FI82" s="228"/>
      <c r="FJ82" s="228"/>
      <c r="FK82" s="228"/>
      <c r="FL82" s="228"/>
      <c r="FM82" s="228"/>
      <c r="FN82" s="228"/>
      <c r="FO82" s="228"/>
      <c r="FP82" s="228"/>
      <c r="FQ82" s="228"/>
      <c r="FR82" s="228"/>
      <c r="FS82" s="228"/>
      <c r="FT82" s="228"/>
      <c r="FU82" s="228"/>
      <c r="FV82" s="228"/>
      <c r="FW82" s="228"/>
      <c r="FX82" s="228"/>
      <c r="FY82" s="228"/>
      <c r="FZ82" s="228"/>
      <c r="GA82" s="228"/>
      <c r="GB82" s="228"/>
      <c r="GC82" s="228"/>
      <c r="GD82" s="228"/>
      <c r="GE82" s="228"/>
      <c r="GF82" s="228"/>
      <c r="GG82" s="228"/>
      <c r="GH82" s="228"/>
      <c r="GI82" s="228"/>
      <c r="GJ82" s="228"/>
      <c r="GK82" s="228"/>
      <c r="GL82" s="228"/>
      <c r="GM82" s="228"/>
      <c r="GN82" s="228"/>
      <c r="GO82" s="228"/>
      <c r="GP82" s="228"/>
      <c r="GQ82" s="228"/>
      <c r="GR82" s="228"/>
      <c r="GS82" s="228"/>
      <c r="GT82" s="228"/>
      <c r="GU82" s="228"/>
      <c r="GV82" s="228"/>
      <c r="GW82" s="228"/>
      <c r="GX82" s="228"/>
    </row>
    <row r="83" spans="2:206">
      <c r="C83" s="184" t="s">
        <v>203</v>
      </c>
      <c r="E83" s="465">
        <f>'Capital Structure'!$H$13-SUM($E$82:E82)</f>
        <v>88200000</v>
      </c>
      <c r="F83" s="465">
        <f>'Capital Structure'!$H$13-SUM($E$82:F82)</f>
        <v>88200000</v>
      </c>
      <c r="G83" s="465">
        <f>'Capital Structure'!$H$13-SUM($E$82:G82)</f>
        <v>88200000</v>
      </c>
      <c r="H83" s="465">
        <f>'Capital Structure'!$H$13-SUM($E$82:H82)</f>
        <v>88200000</v>
      </c>
      <c r="I83" s="465">
        <f>'Capital Structure'!$H$13-SUM($E$82:I82)</f>
        <v>88200000</v>
      </c>
      <c r="J83" s="465">
        <f>'Capital Structure'!$H$13-SUM($E$82:J82)</f>
        <v>88200000</v>
      </c>
      <c r="K83" s="465">
        <f>'Capital Structure'!$H$13-SUM($E$82:K82)</f>
        <v>88200000</v>
      </c>
      <c r="L83" s="465">
        <f>'Capital Structure'!$H$13-SUM($E$82:L82)</f>
        <v>88200000</v>
      </c>
      <c r="M83" s="465">
        <f>'Capital Structure'!$H$13-SUM($E$82:M82)</f>
        <v>88200000</v>
      </c>
      <c r="N83" s="465">
        <f>'Capital Structure'!$H$13-SUM($E$82:N82)</f>
        <v>88200000</v>
      </c>
      <c r="O83" s="465">
        <f>'Capital Structure'!$H$13-SUM($E$82:O82)</f>
        <v>88200000</v>
      </c>
      <c r="P83" s="465">
        <f>'Capital Structure'!$H$13-SUM($E$82:P82)</f>
        <v>88200000</v>
      </c>
      <c r="Q83" s="465">
        <f>'Capital Structure'!$H$13-SUM($E$82:Q82)</f>
        <v>88200000</v>
      </c>
      <c r="R83" s="465">
        <f>'Capital Structure'!$H$13-SUM($E$82:R82)</f>
        <v>88200000</v>
      </c>
      <c r="S83" s="465">
        <f>'Capital Structure'!$H$13-SUM($E$82:S82)</f>
        <v>88200000</v>
      </c>
      <c r="T83" s="465">
        <f>'Capital Structure'!$H$13-SUM($E$82:T82)</f>
        <v>88200000</v>
      </c>
      <c r="U83" s="465">
        <f>'Capital Structure'!$H$13-SUM($E$82:U82)</f>
        <v>88200000</v>
      </c>
      <c r="V83" s="465">
        <f>'Capital Structure'!$H$13-SUM($E$82:V82)</f>
        <v>88200000</v>
      </c>
      <c r="W83" s="465">
        <f>'Capital Structure'!$H$13-SUM($E$82:W82)</f>
        <v>88200000</v>
      </c>
      <c r="X83" s="465">
        <f>'Capital Structure'!$H$13-SUM($E$82:X82)</f>
        <v>88200000</v>
      </c>
      <c r="Y83" s="465">
        <f>'Capital Structure'!$H$13-SUM($E$82:Y82)</f>
        <v>88200000</v>
      </c>
      <c r="Z83" s="465">
        <f>'Capital Structure'!$H$13-SUM($E$82:Z82)</f>
        <v>88200000</v>
      </c>
      <c r="AA83" s="465">
        <f>'Capital Structure'!$H$13-SUM($E$82:AA82)</f>
        <v>88200000</v>
      </c>
      <c r="AB83" s="465">
        <f>'Capital Structure'!$H$13-SUM($E$82:AB82)</f>
        <v>88200000</v>
      </c>
      <c r="AC83" s="465">
        <f>'Capital Structure'!$H$13-SUM($E$82:AC82)</f>
        <v>88200000</v>
      </c>
      <c r="AD83" s="465">
        <f>'Capital Structure'!$H$13-SUM($E$82:AD82)</f>
        <v>88200000</v>
      </c>
      <c r="AE83" s="465">
        <f>'Capital Structure'!$H$13-SUM($E$82:AE82)</f>
        <v>88200000</v>
      </c>
      <c r="AF83" s="465">
        <f>'Capital Structure'!$H$13-SUM($E$82:AF82)</f>
        <v>88200000</v>
      </c>
      <c r="AG83" s="465">
        <f>'Capital Structure'!$H$13-SUM($E$82:AG82)</f>
        <v>88200000</v>
      </c>
      <c r="AH83" s="465">
        <f>'Capital Structure'!$H$13-SUM($E$82:AH82)</f>
        <v>88200000</v>
      </c>
      <c r="AI83" s="465">
        <f>'Capital Structure'!$H$13-SUM($E$82:AI82)</f>
        <v>88200000</v>
      </c>
      <c r="AJ83" s="465">
        <f>'Capital Structure'!$H$13-SUM($E$82:AJ82)</f>
        <v>88200000</v>
      </c>
      <c r="AK83" s="465">
        <f>'Capital Structure'!$H$13-SUM($E$82:AK82)</f>
        <v>88200000</v>
      </c>
      <c r="AL83" s="465">
        <f>'Capital Structure'!$H$13-SUM($E$82:AL82)</f>
        <v>88200000</v>
      </c>
      <c r="AM83" s="465">
        <f>'Capital Structure'!$H$13-SUM($E$82:AM82)</f>
        <v>88200000</v>
      </c>
      <c r="AN83" s="465">
        <f>'Capital Structure'!$H$13-SUM($E$82:AN82)</f>
        <v>88200000</v>
      </c>
      <c r="AO83" s="465">
        <f>'Capital Structure'!$H$13-SUM($E$82:AO82)</f>
        <v>88200000</v>
      </c>
      <c r="AP83" s="465">
        <f>'Capital Structure'!$H$13-SUM($E$82:AP82)</f>
        <v>88200000</v>
      </c>
      <c r="AQ83" s="465">
        <f>'Capital Structure'!$H$13-SUM($E$82:AQ82)</f>
        <v>88200000</v>
      </c>
      <c r="AR83" s="465">
        <f>'Capital Structure'!$H$13-SUM($E$82:AR82)</f>
        <v>88200000</v>
      </c>
      <c r="AS83" s="465">
        <f>'Capital Structure'!$H$13-SUM($E$82:AS82)</f>
        <v>88200000</v>
      </c>
      <c r="AT83" s="465">
        <f>'Capital Structure'!$H$13-SUM($E$82:AT82)</f>
        <v>88200000</v>
      </c>
      <c r="AU83" s="465">
        <f>'Capital Structure'!$H$13-SUM($E$82:AU82)</f>
        <v>88200000</v>
      </c>
      <c r="AV83" s="465">
        <f>'Capital Structure'!$H$13-SUM($E$82:AV82)</f>
        <v>88200000</v>
      </c>
      <c r="AW83" s="465">
        <f>'Capital Structure'!$H$13-SUM($E$82:AW82)</f>
        <v>88200000</v>
      </c>
      <c r="AX83" s="465">
        <f>'Capital Structure'!$H$13-SUM($E$82:AX82)</f>
        <v>88200000</v>
      </c>
      <c r="AY83" s="465">
        <f>'Capital Structure'!$H$13-SUM($E$82:AY82)</f>
        <v>88200000</v>
      </c>
      <c r="AZ83" s="465">
        <f>'Capital Structure'!$H$13-SUM($E$82:AZ82)</f>
        <v>88200000</v>
      </c>
      <c r="BA83" s="465">
        <f>'Capital Structure'!$H$13-SUM($E$82:BA82)</f>
        <v>88200000</v>
      </c>
      <c r="BB83" s="465">
        <f>'Capital Structure'!$H$13-SUM($E$82:BB82)</f>
        <v>88200000</v>
      </c>
      <c r="BC83" s="465">
        <f>'Capital Structure'!$H$13-SUM($E$82:BC82)</f>
        <v>88200000</v>
      </c>
      <c r="BD83" s="465">
        <f>'Capital Structure'!$H$13-SUM($E$82:BD82)</f>
        <v>75507692.307692304</v>
      </c>
      <c r="BE83" s="465">
        <f>'Capital Structure'!$H$13-SUM($E$82:BE82)</f>
        <v>62815384.615384616</v>
      </c>
      <c r="BF83" s="465">
        <f>'Capital Structure'!$H$13-SUM($E$82:BF82)</f>
        <v>50123076.923076928</v>
      </c>
      <c r="BG83" s="465">
        <f>'Capital Structure'!$H$13-SUM($E$82:BG82)</f>
        <v>37430769.230769232</v>
      </c>
      <c r="BH83" s="465">
        <f>'Capital Structure'!$H$13-SUM($E$82:BH82)</f>
        <v>24738461.538461536</v>
      </c>
      <c r="BI83" s="465">
        <f>'Capital Structure'!$H$13-SUM($E$82:BI82)</f>
        <v>12046153.84615384</v>
      </c>
      <c r="BJ83" s="465">
        <f>'Capital Structure'!$H$13-SUM($E$82:BJ82)</f>
        <v>0</v>
      </c>
      <c r="BK83" s="465">
        <f>'Capital Structure'!$H$13-SUM($E$82:BK82)</f>
        <v>0</v>
      </c>
      <c r="BL83" s="465">
        <f>'Capital Structure'!$H$13-SUM($E$82:BL82)</f>
        <v>0</v>
      </c>
      <c r="BM83" s="465">
        <f>'Capital Structure'!$H$13-SUM($E$82:BM82)</f>
        <v>0</v>
      </c>
      <c r="BN83" s="465">
        <f>'Capital Structure'!$H$13-SUM($E$82:BN82)</f>
        <v>0</v>
      </c>
      <c r="BO83" s="465">
        <f>'Capital Structure'!$H$13-SUM($E$82:BO82)</f>
        <v>0</v>
      </c>
      <c r="BP83" s="465">
        <f>'Capital Structure'!$H$13-SUM($E$82:BP82)</f>
        <v>0</v>
      </c>
      <c r="BQ83" s="465">
        <f>'Capital Structure'!$H$13-SUM($E$82:BQ82)</f>
        <v>0</v>
      </c>
      <c r="BR83" s="465">
        <f>'Capital Structure'!$H$13-SUM($E$82:BR82)</f>
        <v>0</v>
      </c>
      <c r="BS83" s="465">
        <f>'Capital Structure'!$H$13-SUM($E$82:BS82)</f>
        <v>0</v>
      </c>
      <c r="BT83" s="465">
        <f>'Capital Structure'!$H$13-SUM($E$82:BT82)</f>
        <v>0</v>
      </c>
      <c r="BU83" s="465">
        <f>'Capital Structure'!$H$13-SUM($E$82:BU82)</f>
        <v>0</v>
      </c>
      <c r="BV83" s="465">
        <f>'Capital Structure'!$H$13-SUM($E$82:BV82)</f>
        <v>0</v>
      </c>
      <c r="BW83" s="465">
        <f>'Capital Structure'!$H$13-SUM($E$82:BW82)</f>
        <v>0</v>
      </c>
      <c r="BX83" s="465">
        <f>'Capital Structure'!$H$13-SUM($E$82:BX82)</f>
        <v>0</v>
      </c>
      <c r="BY83" s="465">
        <f>'Capital Structure'!$H$13-SUM($E$82:BY82)</f>
        <v>0</v>
      </c>
      <c r="BZ83" s="465">
        <f>'Capital Structure'!$H$13-SUM($E$82:BZ82)</f>
        <v>0</v>
      </c>
      <c r="CA83" s="465">
        <f>'Capital Structure'!$H$13-SUM($E$82:CA82)</f>
        <v>0</v>
      </c>
      <c r="CB83" s="465">
        <f>'Capital Structure'!$H$13-SUM($E$82:CB82)</f>
        <v>0</v>
      </c>
      <c r="CC83" s="465">
        <f>'Capital Structure'!$H$13-SUM($E$82:CC82)</f>
        <v>0</v>
      </c>
      <c r="CD83" s="465">
        <f>'Capital Structure'!$H$13-SUM($E$82:CD82)</f>
        <v>0</v>
      </c>
      <c r="CE83" s="465">
        <f>'Capital Structure'!$H$13-SUM($E$82:CE82)</f>
        <v>0</v>
      </c>
      <c r="CF83" s="465">
        <f>'Capital Structure'!$H$13-SUM($E$82:CF82)</f>
        <v>0</v>
      </c>
      <c r="CG83" s="465">
        <f>'Capital Structure'!$H$13-SUM($E$82:CG82)</f>
        <v>0</v>
      </c>
      <c r="CH83" s="465">
        <f>'Capital Structure'!$H$13-SUM($E$82:CH82)</f>
        <v>0</v>
      </c>
      <c r="CI83" s="465">
        <f>'Capital Structure'!$H$13-SUM($E$82:CI82)</f>
        <v>0</v>
      </c>
      <c r="CJ83" s="465">
        <f>'Capital Structure'!$H$13-SUM($E$82:CJ82)</f>
        <v>0</v>
      </c>
      <c r="CK83" s="465">
        <f>'Capital Structure'!$H$13-SUM($E$82:CK82)</f>
        <v>0</v>
      </c>
      <c r="CL83" s="465">
        <f>'Capital Structure'!$H$13-SUM($E$82:CL82)</f>
        <v>0</v>
      </c>
      <c r="CM83" s="465">
        <f>'Capital Structure'!$H$13-SUM($E$82:CM82)</f>
        <v>0</v>
      </c>
      <c r="CN83" s="465">
        <f>'Capital Structure'!$H$13-SUM($E$82:CN82)</f>
        <v>0</v>
      </c>
      <c r="CO83" s="465">
        <f>'Capital Structure'!$H$13-SUM($E$82:CO82)</f>
        <v>0</v>
      </c>
      <c r="CP83" s="465">
        <f>'Capital Structure'!$H$13-SUM($E$82:CP82)</f>
        <v>0</v>
      </c>
      <c r="CQ83" s="465">
        <f>'Capital Structure'!$H$13-SUM($E$82:CQ82)</f>
        <v>0</v>
      </c>
      <c r="CR83" s="465">
        <f>'Capital Structure'!$H$13-SUM($E$82:CR82)</f>
        <v>0</v>
      </c>
      <c r="CS83" s="465">
        <f>'Capital Structure'!$H$13-SUM($E$82:CS82)</f>
        <v>0</v>
      </c>
      <c r="CT83" s="465">
        <f>'Capital Structure'!$H$13-SUM($E$82:CT82)</f>
        <v>0</v>
      </c>
      <c r="CU83" s="465">
        <f>'Capital Structure'!$H$13-SUM($E$82:CU82)</f>
        <v>0</v>
      </c>
      <c r="CV83" s="465">
        <f>'Capital Structure'!$H$13-SUM($E$82:CV82)</f>
        <v>0</v>
      </c>
      <c r="CW83" s="465">
        <f>'Capital Structure'!$H$13-SUM($E$82:CW82)</f>
        <v>0</v>
      </c>
      <c r="CX83" s="465">
        <f>'Capital Structure'!$H$13-SUM($E$82:CX82)</f>
        <v>0</v>
      </c>
      <c r="CY83" s="465">
        <f>'Capital Structure'!$H$13-SUM($E$82:CY82)</f>
        <v>0</v>
      </c>
      <c r="CZ83" s="465">
        <f>'Capital Structure'!$H$13-SUM($E$82:CZ82)</f>
        <v>0</v>
      </c>
      <c r="DA83" s="465">
        <f>'Capital Structure'!$H$13-SUM($E$82:DA82)</f>
        <v>0</v>
      </c>
      <c r="DB83" s="465">
        <f>'Capital Structure'!$H$13-SUM($E$82:DB82)</f>
        <v>0</v>
      </c>
      <c r="DC83" s="465">
        <f>'Capital Structure'!$H$13-SUM($E$82:DC82)</f>
        <v>0</v>
      </c>
      <c r="DD83" s="465">
        <f>'Capital Structure'!$H$13-SUM($E$82:DD82)</f>
        <v>0</v>
      </c>
      <c r="DE83" s="465">
        <f>'Capital Structure'!$H$13-SUM($E$82:DE82)</f>
        <v>0</v>
      </c>
      <c r="DF83" s="465">
        <f>'Capital Structure'!$H$13-SUM($E$82:DF82)</f>
        <v>0</v>
      </c>
      <c r="DG83" s="465">
        <f>'Capital Structure'!$H$13-SUM($E$82:DG82)</f>
        <v>0</v>
      </c>
      <c r="DH83" s="465">
        <f>'Capital Structure'!$H$13-SUM($E$82:DH82)</f>
        <v>0</v>
      </c>
      <c r="DI83" s="465">
        <f>'Capital Structure'!$H$13-SUM($E$82:DI82)</f>
        <v>0</v>
      </c>
      <c r="DJ83" s="465">
        <f>'Capital Structure'!$H$13-SUM($E$82:DJ82)</f>
        <v>0</v>
      </c>
      <c r="DK83" s="465">
        <f>'Capital Structure'!$H$13-SUM($E$82:DK82)</f>
        <v>0</v>
      </c>
      <c r="DL83" s="465">
        <f>'Capital Structure'!$H$13-SUM($E$82:DL82)</f>
        <v>0</v>
      </c>
      <c r="DM83" s="465">
        <f>'Capital Structure'!$H$13-SUM($E$82:DM82)</f>
        <v>0</v>
      </c>
      <c r="DN83" s="465">
        <f>'Capital Structure'!$H$13-SUM($E$82:DN82)</f>
        <v>0</v>
      </c>
      <c r="DO83" s="465">
        <f>'Capital Structure'!$H$13-SUM($E$82:DO82)</f>
        <v>0</v>
      </c>
      <c r="DP83" s="465">
        <f>'Capital Structure'!$H$13-SUM($E$82:DP82)</f>
        <v>0</v>
      </c>
      <c r="DQ83" s="465">
        <f>'Capital Structure'!$H$13-SUM($E$82:DQ82)</f>
        <v>0</v>
      </c>
      <c r="DR83" s="465">
        <f>'Capital Structure'!$H$13-SUM($E$82:DR82)</f>
        <v>0</v>
      </c>
      <c r="DS83" s="465">
        <f>'Capital Structure'!$H$13-SUM($E$82:DS82)</f>
        <v>0</v>
      </c>
      <c r="DT83" s="465">
        <f>'Capital Structure'!$H$13-SUM($E$82:DT82)</f>
        <v>0</v>
      </c>
      <c r="DU83" s="465">
        <f>'Capital Structure'!$H$13-SUM($E$82:DU82)</f>
        <v>0</v>
      </c>
      <c r="DV83" s="465">
        <f>'Capital Structure'!$H$13-SUM($E$82:DV82)</f>
        <v>0</v>
      </c>
      <c r="DW83" s="465">
        <f>'Capital Structure'!$H$13-SUM($E$82:DW82)</f>
        <v>0</v>
      </c>
      <c r="DX83" s="465">
        <f>'Capital Structure'!$H$13-SUM($E$82:DX82)</f>
        <v>0</v>
      </c>
      <c r="DY83" s="465">
        <f>'Capital Structure'!$H$13-SUM($E$82:DY82)</f>
        <v>0</v>
      </c>
      <c r="DZ83" s="465">
        <f>'Capital Structure'!$H$13-SUM($E$82:DZ82)</f>
        <v>0</v>
      </c>
      <c r="EA83" s="465">
        <f>'Capital Structure'!$H$13-SUM($E$82:EA82)</f>
        <v>0</v>
      </c>
      <c r="EB83" s="465">
        <f>'Capital Structure'!$H$13-SUM($E$82:EB82)</f>
        <v>0</v>
      </c>
      <c r="EC83" s="465">
        <f>'Capital Structure'!$H$13-SUM($E$82:EC82)</f>
        <v>0</v>
      </c>
      <c r="ED83" s="465">
        <f>'Capital Structure'!$H$13-SUM($E$82:ED82)</f>
        <v>0</v>
      </c>
      <c r="EE83" s="465">
        <f>'Capital Structure'!$H$13-SUM($E$82:EE82)</f>
        <v>0</v>
      </c>
      <c r="EF83" s="465">
        <f>'Capital Structure'!$H$13-SUM($E$82:EF82)</f>
        <v>0</v>
      </c>
      <c r="EG83" s="465">
        <f>'Capital Structure'!$H$13-SUM($E$82:EG82)</f>
        <v>0</v>
      </c>
      <c r="EH83" s="465">
        <f>'Capital Structure'!$H$13-SUM($E$82:EH82)</f>
        <v>0</v>
      </c>
      <c r="EI83" s="465">
        <f>'Capital Structure'!$H$13-SUM($E$82:EI82)</f>
        <v>0</v>
      </c>
      <c r="EJ83" s="465">
        <f>'Capital Structure'!$H$13-SUM($E$82:EJ82)</f>
        <v>0</v>
      </c>
      <c r="EK83" s="465">
        <f>'Capital Structure'!$H$13-SUM($E$82:EK82)</f>
        <v>0</v>
      </c>
      <c r="EL83" s="465">
        <f>'Capital Structure'!$H$13-SUM($E$82:EL82)</f>
        <v>0</v>
      </c>
      <c r="EM83" s="465">
        <f>'Capital Structure'!$H$13-SUM($E$82:EM82)</f>
        <v>0</v>
      </c>
      <c r="EN83" s="465">
        <f>'Capital Structure'!$H$13-SUM($E$82:EN82)</f>
        <v>0</v>
      </c>
      <c r="EO83" s="465">
        <f>'Capital Structure'!$H$13-SUM($E$82:EO82)</f>
        <v>0</v>
      </c>
      <c r="EP83" s="465">
        <f>'Capital Structure'!$H$13-SUM($E$82:EP82)</f>
        <v>0</v>
      </c>
      <c r="EQ83" s="465">
        <f>'Capital Structure'!$H$13-SUM($E$82:EQ82)</f>
        <v>0</v>
      </c>
      <c r="ER83" s="465">
        <f>'Capital Structure'!$H$13-SUM($E$82:ER82)</f>
        <v>0</v>
      </c>
      <c r="ES83" s="465">
        <f>'Capital Structure'!$H$13-SUM($E$82:ES82)</f>
        <v>0</v>
      </c>
      <c r="ET83" s="465">
        <f>'Capital Structure'!$H$13-SUM($E$82:ET82)</f>
        <v>0</v>
      </c>
      <c r="EU83" s="465">
        <f>'Capital Structure'!$H$13-SUM($E$82:EU82)</f>
        <v>0</v>
      </c>
      <c r="EV83" s="465">
        <f>'Capital Structure'!$H$13-SUM($E$82:EV82)</f>
        <v>0</v>
      </c>
      <c r="EW83" s="465">
        <f>'Capital Structure'!$H$13-SUM($E$82:EW82)</f>
        <v>0</v>
      </c>
      <c r="EX83" s="465">
        <f>'Capital Structure'!$H$13-SUM($E$82:EX82)</f>
        <v>0</v>
      </c>
      <c r="EY83" s="465">
        <f>'Capital Structure'!$H$13-SUM($E$82:EY82)</f>
        <v>0</v>
      </c>
      <c r="EZ83" s="465">
        <f>'Capital Structure'!$H$13-SUM($E$82:EZ82)</f>
        <v>0</v>
      </c>
      <c r="FA83" s="465">
        <f>'Capital Structure'!$H$13-SUM($E$82:FA82)</f>
        <v>0</v>
      </c>
      <c r="FB83" s="465">
        <f>'Capital Structure'!$H$13-SUM($E$82:FB82)</f>
        <v>0</v>
      </c>
      <c r="FC83" s="465"/>
      <c r="FD83" s="465"/>
      <c r="FE83" s="465"/>
      <c r="FF83" s="465"/>
      <c r="FG83" s="465"/>
      <c r="FH83" s="465"/>
      <c r="FI83" s="465"/>
      <c r="FJ83" s="465"/>
      <c r="FK83" s="465"/>
      <c r="FL83" s="465"/>
      <c r="FM83" s="465"/>
      <c r="FN83" s="465"/>
      <c r="FO83" s="465"/>
      <c r="FP83" s="465"/>
      <c r="FQ83" s="465"/>
      <c r="FR83" s="465"/>
      <c r="FS83" s="465"/>
      <c r="FT83" s="465"/>
      <c r="FU83" s="465"/>
      <c r="FV83" s="465"/>
      <c r="FW83" s="465"/>
      <c r="FX83" s="465"/>
      <c r="FY83" s="465"/>
      <c r="FZ83" s="465"/>
      <c r="GA83" s="465"/>
      <c r="GB83" s="465"/>
      <c r="GC83" s="465"/>
      <c r="GD83" s="465"/>
      <c r="GE83" s="465"/>
      <c r="GF83" s="465"/>
      <c r="GG83" s="465"/>
      <c r="GH83" s="465"/>
      <c r="GI83" s="465"/>
      <c r="GJ83" s="465"/>
      <c r="GK83" s="465"/>
      <c r="GL83" s="465"/>
      <c r="GM83" s="465"/>
      <c r="GN83" s="465"/>
      <c r="GO83" s="465"/>
      <c r="GP83" s="465"/>
      <c r="GQ83" s="465"/>
      <c r="GR83" s="465"/>
      <c r="GS83" s="465"/>
      <c r="GT83" s="465"/>
      <c r="GU83" s="465"/>
      <c r="GV83" s="465"/>
      <c r="GW83" s="465"/>
      <c r="GX83" s="465"/>
    </row>
    <row r="85" spans="2:206">
      <c r="B85" s="184" t="s">
        <v>189</v>
      </c>
      <c r="C85" s="184" t="s">
        <v>202</v>
      </c>
      <c r="E85" s="228">
        <f>IF(OR(E76&lt;'Capital Structure'!$G$7,E76&gt;'Capital Structure'!$H$7),0,MIN('Capital Structure'!$H$13/'Capital Structure'!$I$7,D86))</f>
        <v>0</v>
      </c>
      <c r="F85" s="228">
        <f>IF(OR(F76&lt;'Capital Structure'!$G$7,F76&gt;'Capital Structure'!$H$7),0,MIN('Capital Structure'!$H$13/'Capital Structure'!$I$7,E86))</f>
        <v>0</v>
      </c>
      <c r="G85" s="228">
        <f>IF(OR(G76&lt;'Capital Structure'!$G$7,G76&gt;'Capital Structure'!$H$7),0,MIN('Capital Structure'!$H$13/'Capital Structure'!$I$7,F86))</f>
        <v>0</v>
      </c>
      <c r="H85" s="228">
        <f>IF(OR(H76&lt;'Capital Structure'!$G$7,H76&gt;'Capital Structure'!$H$7),0,MIN('Capital Structure'!$H$13/'Capital Structure'!$I$7,G86))</f>
        <v>0</v>
      </c>
      <c r="I85" s="228">
        <f>IF(OR(I76&lt;'Capital Structure'!$G$7,I76&gt;'Capital Structure'!$H$7),0,MIN('Capital Structure'!$H$13/'Capital Structure'!$I$7,H86))</f>
        <v>0</v>
      </c>
      <c r="J85" s="228">
        <f>IF(OR(J76&lt;'Capital Structure'!$G$7,J76&gt;'Capital Structure'!$H$7),0,MIN('Capital Structure'!$H$13/'Capital Structure'!$I$7,I86))</f>
        <v>0</v>
      </c>
      <c r="K85" s="228">
        <f>IF(OR(K76&lt;'Capital Structure'!$G$7,K76&gt;'Capital Structure'!$H$7),0,MIN('Capital Structure'!$H$13/'Capital Structure'!$I$7,J86))</f>
        <v>0</v>
      </c>
      <c r="L85" s="228">
        <f>IF(OR(L76&lt;'Capital Structure'!$G$7,L76&gt;'Capital Structure'!$H$7),0,MIN('Capital Structure'!$H$13/'Capital Structure'!$I$7,K86))</f>
        <v>0</v>
      </c>
      <c r="M85" s="228">
        <f>IF(OR(M76&lt;'Capital Structure'!$G$7,M76&gt;'Capital Structure'!$H$7),0,MIN('Capital Structure'!$H$13/'Capital Structure'!$I$7,L86))</f>
        <v>0</v>
      </c>
      <c r="N85" s="228">
        <f>IF(OR(N76&lt;'Capital Structure'!$G$7,N76&gt;'Capital Structure'!$H$7),0,MIN('Capital Structure'!$H$13/'Capital Structure'!$I$7,M86))</f>
        <v>0</v>
      </c>
      <c r="O85" s="228">
        <f>IF(OR(O76&lt;'Capital Structure'!$G$7,O76&gt;'Capital Structure'!$H$7),0,MIN('Capital Structure'!$H$13/'Capital Structure'!$I$7,N86))</f>
        <v>0</v>
      </c>
      <c r="P85" s="228">
        <f>IF(OR(P76&lt;'Capital Structure'!$G$7,P76&gt;'Capital Structure'!$H$7),0,MIN('Capital Structure'!$H$13/'Capital Structure'!$I$7,O86))</f>
        <v>0</v>
      </c>
      <c r="Q85" s="228">
        <f>IF(OR(Q76&lt;'Capital Structure'!$G$7,Q76&gt;'Capital Structure'!$H$7),0,MIN('Capital Structure'!$H$13/'Capital Structure'!$I$7,P86))</f>
        <v>0</v>
      </c>
      <c r="R85" s="228">
        <f>IF(OR(R76&lt;'Capital Structure'!$G$7,R76&gt;'Capital Structure'!$H$7),0,MIN('Capital Structure'!$H$13/'Capital Structure'!$I$7,Q86))</f>
        <v>0</v>
      </c>
      <c r="S85" s="228">
        <f>IF(OR(S76&lt;'Capital Structure'!$G$7,S76&gt;'Capital Structure'!$H$7),0,MIN('Capital Structure'!$H$13/'Capital Structure'!$I$7,R86))</f>
        <v>0</v>
      </c>
      <c r="T85" s="228">
        <f>IF(OR(T76&lt;'Capital Structure'!$G$7,T76&gt;'Capital Structure'!$H$7),0,MIN('Capital Structure'!$H$13/'Capital Structure'!$I$7,S86))</f>
        <v>0</v>
      </c>
      <c r="U85" s="228">
        <f>IF(OR(U76&lt;'Capital Structure'!$G$7,U76&gt;'Capital Structure'!$H$7),0,MIN('Capital Structure'!$H$13/'Capital Structure'!$I$7,T86))</f>
        <v>0</v>
      </c>
      <c r="V85" s="228">
        <f>IF(OR(V76&lt;'Capital Structure'!$G$7,V76&gt;'Capital Structure'!$H$7),0,MIN('Capital Structure'!$H$13/'Capital Structure'!$I$7,U86))</f>
        <v>0</v>
      </c>
      <c r="W85" s="228">
        <f>IF(OR(W76&lt;'Capital Structure'!$G$7,W76&gt;'Capital Structure'!$H$7),0,MIN('Capital Structure'!$H$13/'Capital Structure'!$I$7,V86))</f>
        <v>0</v>
      </c>
      <c r="X85" s="228">
        <f>IF(OR(X76&lt;'Capital Structure'!$G$7,X76&gt;'Capital Structure'!$H$7),0,MIN('Capital Structure'!$H$13/'Capital Structure'!$I$7,W86))</f>
        <v>0</v>
      </c>
      <c r="Y85" s="228">
        <f>IF(OR(Y76&lt;'Capital Structure'!$G$7,Y76&gt;'Capital Structure'!$H$7),0,MIN('Capital Structure'!$H$13/'Capital Structure'!$I$7,X86))</f>
        <v>0</v>
      </c>
      <c r="Z85" s="228">
        <f>IF(OR(Z76&lt;'Capital Structure'!$G$7,Z76&gt;'Capital Structure'!$H$7),0,MIN('Capital Structure'!$H$13/'Capital Structure'!$I$7,Y86))</f>
        <v>0</v>
      </c>
      <c r="AA85" s="228">
        <f>IF(OR(AA76&lt;'Capital Structure'!$G$7,AA76&gt;'Capital Structure'!$H$7),0,MIN('Capital Structure'!$H$13/'Capital Structure'!$I$7,Z86))</f>
        <v>0</v>
      </c>
      <c r="AB85" s="228">
        <f>IF(OR(AB76&lt;'Capital Structure'!$G$7,AB76&gt;'Capital Structure'!$H$7),0,MIN('Capital Structure'!$H$13/'Capital Structure'!$I$7,AA86))</f>
        <v>0</v>
      </c>
      <c r="AC85" s="228">
        <f>IF(OR(AC76&lt;'Capital Structure'!$G$7,AC76&gt;'Capital Structure'!$H$7),0,MIN('Capital Structure'!$H$13/'Capital Structure'!$I$7,AB86))</f>
        <v>0</v>
      </c>
      <c r="AD85" s="228">
        <f>IF(OR(AD76&lt;'Capital Structure'!$G$7,AD76&gt;'Capital Structure'!$H$7),0,MIN('Capital Structure'!$H$13/'Capital Structure'!$I$7,AC86))</f>
        <v>0</v>
      </c>
      <c r="AE85" s="228">
        <f>IF(OR(AE76&lt;'Capital Structure'!$G$7,AE76&gt;'Capital Structure'!$H$7),0,MIN('Capital Structure'!$H$13/'Capital Structure'!$I$7,AD86))</f>
        <v>0</v>
      </c>
      <c r="AF85" s="228">
        <f>IF(OR(AF76&lt;'Capital Structure'!$G$7,AF76&gt;'Capital Structure'!$H$7),0,MIN('Capital Structure'!$H$13/'Capital Structure'!$I$7,AE86))</f>
        <v>0</v>
      </c>
      <c r="AG85" s="228">
        <f>IF(OR(AG76&lt;'Capital Structure'!$G$7,AG76&gt;'Capital Structure'!$H$7),0,MIN('Capital Structure'!$H$13/'Capital Structure'!$I$7,AF86))</f>
        <v>0</v>
      </c>
      <c r="AH85" s="228">
        <f>IF(OR(AH76&lt;'Capital Structure'!$G$7,AH76&gt;'Capital Structure'!$H$7),0,MIN('Capital Structure'!$H$13/'Capital Structure'!$I$7,AG86))</f>
        <v>0</v>
      </c>
      <c r="AI85" s="228">
        <f>IF(OR(AI76&lt;'Capital Structure'!$G$7,AI76&gt;'Capital Structure'!$H$7),0,MIN('Capital Structure'!$H$13/'Capital Structure'!$I$7,AH86))</f>
        <v>0</v>
      </c>
      <c r="AJ85" s="228">
        <f>IF(OR(AJ76&lt;'Capital Structure'!$G$7,AJ76&gt;'Capital Structure'!$H$7),0,MIN('Capital Structure'!$H$13/'Capital Structure'!$I$7,AI86))</f>
        <v>0</v>
      </c>
      <c r="AK85" s="228">
        <f>IF(OR(AK76&lt;'Capital Structure'!$G$7,AK76&gt;'Capital Structure'!$H$7),0,MIN('Capital Structure'!$H$13/'Capital Structure'!$I$7,AJ86))</f>
        <v>0</v>
      </c>
      <c r="AL85" s="228">
        <f>IF(OR(AL76&lt;'Capital Structure'!$G$7,AL76&gt;'Capital Structure'!$H$7),0,MIN('Capital Structure'!$H$13/'Capital Structure'!$I$7,AK86))</f>
        <v>0</v>
      </c>
      <c r="AM85" s="228">
        <f>IF(OR(AM76&lt;'Capital Structure'!$G$7,AM76&gt;'Capital Structure'!$H$7),0,MIN('Capital Structure'!$H$13/'Capital Structure'!$I$7,AL86))</f>
        <v>0</v>
      </c>
      <c r="AN85" s="228">
        <f>IF(OR(AN76&lt;'Capital Structure'!$G$7,AN76&gt;'Capital Structure'!$H$7),0,MIN('Capital Structure'!$H$13/'Capital Structure'!$I$7,AM86))</f>
        <v>0</v>
      </c>
      <c r="AO85" s="228">
        <f>IF(OR(AO76&lt;'Capital Structure'!$G$7,AO76&gt;'Capital Structure'!$H$7),0,MIN('Capital Structure'!$H$13/'Capital Structure'!$I$7,AN86))</f>
        <v>0</v>
      </c>
      <c r="AP85" s="228">
        <f>IF(OR(AP76&lt;'Capital Structure'!$G$7,AP76&gt;'Capital Structure'!$H$7),0,MIN('Capital Structure'!$H$13/'Capital Structure'!$I$7,AO86))</f>
        <v>0</v>
      </c>
      <c r="AQ85" s="228">
        <f>IF(OR(AQ76&lt;'Capital Structure'!$G$7,AQ76&gt;'Capital Structure'!$H$7),0,MIN('Capital Structure'!$H$13/'Capital Structure'!$I$7,AP86))</f>
        <v>0</v>
      </c>
      <c r="AR85" s="228">
        <f>IF(OR(AR76&lt;'Capital Structure'!$G$7,AR76&gt;'Capital Structure'!$H$7),0,MIN('Capital Structure'!$H$13/'Capital Structure'!$I$7,AQ86))</f>
        <v>0</v>
      </c>
      <c r="AS85" s="228">
        <f>IF(OR(AS76&lt;'Capital Structure'!$G$7,AS76&gt;'Capital Structure'!$H$7),0,MIN('Capital Structure'!$H$13/'Capital Structure'!$I$7,AR86))</f>
        <v>0</v>
      </c>
      <c r="AT85" s="228">
        <f>IF(OR(AT76&lt;'Capital Structure'!$G$7,AT76&gt;'Capital Structure'!$H$7),0,MIN('Capital Structure'!$H$13/'Capital Structure'!$I$7,AS86))</f>
        <v>0</v>
      </c>
      <c r="AU85" s="228">
        <f>IF(OR(AU76&lt;'Capital Structure'!$G$7,AU76&gt;'Capital Structure'!$H$7),0,MIN('Capital Structure'!$H$13/'Capital Structure'!$I$7,AT86))</f>
        <v>0</v>
      </c>
      <c r="AV85" s="228">
        <f>IF(OR(AV76&lt;'Capital Structure'!$G$7,AV76&gt;'Capital Structure'!$H$7),0,MIN('Capital Structure'!$H$13/'Capital Structure'!$I$7,AU86))</f>
        <v>0</v>
      </c>
      <c r="AW85" s="228">
        <f>IF(OR(AW76&lt;'Capital Structure'!$G$7,AW76&gt;'Capital Structure'!$H$7),0,MIN('Capital Structure'!$H$13/'Capital Structure'!$I$7,AV86))</f>
        <v>0</v>
      </c>
      <c r="AX85" s="228">
        <f>IF(OR(AX76&lt;'Capital Structure'!$G$7,AX76&gt;'Capital Structure'!$H$7),0,MIN('Capital Structure'!$H$13/'Capital Structure'!$I$7,AW86))</f>
        <v>0</v>
      </c>
      <c r="AY85" s="228">
        <f>IF(OR(AY76&lt;'Capital Structure'!$G$7,AY76&gt;'Capital Structure'!$H$7),0,MIN('Capital Structure'!$H$13/'Capital Structure'!$I$7,AX86))</f>
        <v>0</v>
      </c>
      <c r="AZ85" s="228">
        <f>IF(OR(AZ76&lt;'Capital Structure'!$G$7,AZ76&gt;'Capital Structure'!$H$7),0,MIN('Capital Structure'!$H$13/'Capital Structure'!$I$7,AY86))</f>
        <v>0</v>
      </c>
      <c r="BA85" s="228">
        <f>IF(OR(BA76&lt;'Capital Structure'!$G$7,BA76&gt;'Capital Structure'!$H$7),0,MIN('Capital Structure'!$H$13/'Capital Structure'!$I$7,AZ86))</f>
        <v>0</v>
      </c>
      <c r="BB85" s="228">
        <f>IF(OR(BB76&lt;'Capital Structure'!$G$7,BB76&gt;'Capital Structure'!$H$7),0,MIN('Capital Structure'!$H$13/'Capital Structure'!$I$7,BA86))</f>
        <v>0</v>
      </c>
      <c r="BC85" s="228">
        <f>IF(OR(BC76&lt;'Capital Structure'!$G$7,BC76&gt;'Capital Structure'!$H$7),0,MIN('Capital Structure'!$H$13/'Capital Structure'!$I$7,BB86))</f>
        <v>0</v>
      </c>
      <c r="BD85" s="228">
        <f>IF(OR(BD76&lt;'Capital Structure'!$G$7,BD76&gt;'Capital Structure'!$H$7),0,MIN('Capital Structure'!$H$13/'Capital Structure'!$I$7,BC86))</f>
        <v>3392307.6923076925</v>
      </c>
      <c r="BE85" s="228">
        <f>IF(OR(BE76&lt;'Capital Structure'!$G$7,BE76&gt;'Capital Structure'!$H$7),0,MIN('Capital Structure'!$H$13/'Capital Structure'!$I$7,BD86))</f>
        <v>3392307.6923076925</v>
      </c>
      <c r="BF85" s="228">
        <f>IF(OR(BF76&lt;'Capital Structure'!$G$7,BF76&gt;'Capital Structure'!$H$7),0,MIN('Capital Structure'!$H$13/'Capital Structure'!$I$7,BE86))</f>
        <v>3392307.6923076925</v>
      </c>
      <c r="BG85" s="228">
        <f>IF(OR(BG76&lt;'Capital Structure'!$G$7,BG76&gt;'Capital Structure'!$H$7),0,MIN('Capital Structure'!$H$13/'Capital Structure'!$I$7,BF86))</f>
        <v>3392307.6923076925</v>
      </c>
      <c r="BH85" s="228">
        <f>IF(OR(BH76&lt;'Capital Structure'!$G$7,BH76&gt;'Capital Structure'!$H$7),0,MIN('Capital Structure'!$H$13/'Capital Structure'!$I$7,BG86))</f>
        <v>3392307.6923076925</v>
      </c>
      <c r="BI85" s="228">
        <f>IF(OR(BI76&lt;'Capital Structure'!$G$7,BI76&gt;'Capital Structure'!$H$7),0,MIN('Capital Structure'!$H$13/'Capital Structure'!$I$7,BH86))</f>
        <v>3392307.6923076925</v>
      </c>
      <c r="BJ85" s="228">
        <f>IF(OR(BJ76&lt;'Capital Structure'!$G$7,BJ76&gt;'Capital Structure'!$H$7),0,MIN('Capital Structure'!$H$13/'Capital Structure'!$I$7,BI86))</f>
        <v>3392307.6923076925</v>
      </c>
      <c r="BK85" s="228">
        <f>IF(OR(BK76&lt;'Capital Structure'!$G$7,BK76&gt;'Capital Structure'!$H$7),0,MIN('Capital Structure'!$H$13/'Capital Structure'!$I$7,BJ86))</f>
        <v>3392307.6923076925</v>
      </c>
      <c r="BL85" s="228">
        <f>IF(OR(BL76&lt;'Capital Structure'!$G$7,BL76&gt;'Capital Structure'!$H$7),0,MIN('Capital Structure'!$H$13/'Capital Structure'!$I$7,BK86))</f>
        <v>3392307.6923076925</v>
      </c>
      <c r="BM85" s="228">
        <f>IF(OR(BM76&lt;'Capital Structure'!$G$7,BM76&gt;'Capital Structure'!$H$7),0,MIN('Capital Structure'!$H$13/'Capital Structure'!$I$7,BL86))</f>
        <v>3392307.6923076925</v>
      </c>
      <c r="BN85" s="228">
        <f>IF(OR(BN76&lt;'Capital Structure'!$G$7,BN76&gt;'Capital Structure'!$H$7),0,MIN('Capital Structure'!$H$13/'Capital Structure'!$I$7,BM86))</f>
        <v>3392307.6923076925</v>
      </c>
      <c r="BO85" s="228">
        <f>IF(OR(BO76&lt;'Capital Structure'!$G$7,BO76&gt;'Capital Structure'!$H$7),0,MIN('Capital Structure'!$H$13/'Capital Structure'!$I$7,BN86))</f>
        <v>3392307.6923076925</v>
      </c>
      <c r="BP85" s="228">
        <f>IF(OR(BP76&lt;'Capital Structure'!$G$7,BP76&gt;'Capital Structure'!$H$7),0,MIN('Capital Structure'!$H$13/'Capital Structure'!$I$7,BO86))</f>
        <v>3392307.6923076925</v>
      </c>
      <c r="BQ85" s="228">
        <f>IF(OR(BQ76&lt;'Capital Structure'!$G$7,BQ76&gt;'Capital Structure'!$H$7),0,MIN('Capital Structure'!$H$13/'Capital Structure'!$I$7,BP86))</f>
        <v>3392307.6923076925</v>
      </c>
      <c r="BR85" s="228">
        <f>IF(OR(BR76&lt;'Capital Structure'!$G$7,BR76&gt;'Capital Structure'!$H$7),0,MIN('Capital Structure'!$H$13/'Capital Structure'!$I$7,BQ86))</f>
        <v>3392307.6923076925</v>
      </c>
      <c r="BS85" s="228">
        <f>IF(OR(BS76&lt;'Capital Structure'!$G$7,BS76&gt;'Capital Structure'!$H$7),0,MIN('Capital Structure'!$H$13/'Capital Structure'!$I$7,BR86))</f>
        <v>3392307.6923076925</v>
      </c>
      <c r="BT85" s="228">
        <f>IF(OR(BT76&lt;'Capital Structure'!$G$7,BT76&gt;'Capital Structure'!$H$7),0,MIN('Capital Structure'!$H$13/'Capital Structure'!$I$7,BS86))</f>
        <v>3392307.6923076925</v>
      </c>
      <c r="BU85" s="228">
        <f>IF(OR(BU76&lt;'Capital Structure'!$G$7,BU76&gt;'Capital Structure'!$H$7),0,MIN('Capital Structure'!$H$13/'Capital Structure'!$I$7,BT86))</f>
        <v>3392307.6923076925</v>
      </c>
      <c r="BV85" s="228">
        <f>IF(OR(BV76&lt;'Capital Structure'!$G$7,BV76&gt;'Capital Structure'!$H$7),0,MIN('Capital Structure'!$H$13/'Capital Structure'!$I$7,BU86))</f>
        <v>3392307.6923076925</v>
      </c>
      <c r="BW85" s="228">
        <f>IF(OR(BW76&lt;'Capital Structure'!$G$7,BW76&gt;'Capital Structure'!$H$7),0,MIN('Capital Structure'!$H$13/'Capital Structure'!$I$7,BV86))</f>
        <v>3392307.6923076925</v>
      </c>
      <c r="BX85" s="228">
        <f>IF(OR(BX76&lt;'Capital Structure'!$G$7,BX76&gt;'Capital Structure'!$H$7),0,MIN('Capital Structure'!$H$13/'Capital Structure'!$I$7,BW86))</f>
        <v>3392307.6923076925</v>
      </c>
      <c r="BY85" s="228">
        <f>IF(OR(BY76&lt;'Capital Structure'!$G$7,BY76&gt;'Capital Structure'!$H$7),0,MIN('Capital Structure'!$H$13/'Capital Structure'!$I$7,BX86))</f>
        <v>3392307.6923076925</v>
      </c>
      <c r="BZ85" s="228">
        <f>IF(OR(BZ76&lt;'Capital Structure'!$G$7,BZ76&gt;'Capital Structure'!$H$7),0,MIN('Capital Structure'!$H$13/'Capital Structure'!$I$7,BY86))</f>
        <v>3392307.6923076925</v>
      </c>
      <c r="CA85" s="228">
        <f>IF(OR(CA76&lt;'Capital Structure'!$G$7,CA76&gt;'Capital Structure'!$H$7),0,MIN('Capital Structure'!$H$13/'Capital Structure'!$I$7,BZ86))</f>
        <v>3392307.6923076925</v>
      </c>
      <c r="CB85" s="228">
        <f>IF(OR(CB76&lt;'Capital Structure'!$G$7,CB76&gt;'Capital Structure'!$H$7),0,MIN('Capital Structure'!$H$13/'Capital Structure'!$I$7,CA86))</f>
        <v>3392307.6923076925</v>
      </c>
      <c r="CC85" s="228">
        <f>IF(OR(CC76&lt;'Capital Structure'!$G$7,CC76&gt;'Capital Structure'!$H$7),0,MIN('Capital Structure'!$H$13/'Capital Structure'!$I$7,CB86))</f>
        <v>3392307.6923076361</v>
      </c>
      <c r="CD85" s="228">
        <f>IF(OR(CD76&lt;'Capital Structure'!$G$7,CD76&gt;'Capital Structure'!$H$7),0,MIN('Capital Structure'!$H$13/'Capital Structure'!$I$7,CC86))</f>
        <v>0</v>
      </c>
      <c r="CE85" s="228">
        <f>IF(OR(CE76&lt;'Capital Structure'!$G$7,CE76&gt;'Capital Structure'!$H$7),0,MIN('Capital Structure'!$H$13/'Capital Structure'!$I$7,CD86))</f>
        <v>0</v>
      </c>
      <c r="CF85" s="228">
        <f>IF(OR(CF76&lt;'Capital Structure'!$G$7,CF76&gt;'Capital Structure'!$H$7),0,MIN('Capital Structure'!$H$13/'Capital Structure'!$I$7,CE86))</f>
        <v>0</v>
      </c>
      <c r="CG85" s="228">
        <f>IF(OR(CG76&lt;'Capital Structure'!$G$7,CG76&gt;'Capital Structure'!$H$7),0,MIN('Capital Structure'!$H$13/'Capital Structure'!$I$7,CF86))</f>
        <v>0</v>
      </c>
      <c r="CH85" s="228">
        <f>IF(OR(CH76&lt;'Capital Structure'!$G$7,CH76&gt;'Capital Structure'!$H$7),0,MIN('Capital Structure'!$H$13/'Capital Structure'!$I$7,CG86))</f>
        <v>0</v>
      </c>
      <c r="CI85" s="228">
        <f>IF(OR(CI76&lt;'Capital Structure'!$G$7,CI76&gt;'Capital Structure'!$H$7),0,MIN('Capital Structure'!$H$13/'Capital Structure'!$I$7,CH86))</f>
        <v>0</v>
      </c>
      <c r="CJ85" s="228">
        <f>IF(OR(CJ76&lt;'Capital Structure'!$G$7,CJ76&gt;'Capital Structure'!$H$7),0,MIN('Capital Structure'!$H$13/'Capital Structure'!$I$7,CI86))</f>
        <v>0</v>
      </c>
      <c r="CK85" s="228">
        <f>IF(OR(CK76&lt;'Capital Structure'!$G$7,CK76&gt;'Capital Structure'!$H$7),0,MIN('Capital Structure'!$H$13/'Capital Structure'!$I$7,CJ86))</f>
        <v>0</v>
      </c>
      <c r="CL85" s="228">
        <f>IF(OR(CL76&lt;'Capital Structure'!$G$7,CL76&gt;'Capital Structure'!$H$7),0,MIN('Capital Structure'!$H$13/'Capital Structure'!$I$7,CK86))</f>
        <v>0</v>
      </c>
      <c r="CM85" s="228">
        <f>IF(OR(CM76&lt;'Capital Structure'!$G$7,CM76&gt;'Capital Structure'!$H$7),0,MIN('Capital Structure'!$H$13/'Capital Structure'!$I$7,CL86))</f>
        <v>0</v>
      </c>
      <c r="CN85" s="228">
        <f>IF(OR(CN76&lt;'Capital Structure'!$G$7,CN76&gt;'Capital Structure'!$H$7),0,MIN('Capital Structure'!$H$13/'Capital Structure'!$I$7,CM86))</f>
        <v>0</v>
      </c>
      <c r="CO85" s="228">
        <f>IF(OR(CO76&lt;'Capital Structure'!$G$7,CO76&gt;'Capital Structure'!$H$7),0,MIN('Capital Structure'!$H$13/'Capital Structure'!$I$7,CN86))</f>
        <v>0</v>
      </c>
      <c r="CP85" s="228">
        <f>IF(OR(CP76&lt;'Capital Structure'!$G$7,CP76&gt;'Capital Structure'!$H$7),0,MIN('Capital Structure'!$H$13/'Capital Structure'!$I$7,CO86))</f>
        <v>0</v>
      </c>
      <c r="CQ85" s="228">
        <f>IF(OR(CQ76&lt;'Capital Structure'!$G$7,CQ76&gt;'Capital Structure'!$H$7),0,MIN('Capital Structure'!$H$13/'Capital Structure'!$I$7,CP86))</f>
        <v>0</v>
      </c>
      <c r="CR85" s="228">
        <f>IF(OR(CR76&lt;'Capital Structure'!$G$7,CR76&gt;'Capital Structure'!$H$7),0,MIN('Capital Structure'!$H$13/'Capital Structure'!$I$7,CQ86))</f>
        <v>0</v>
      </c>
      <c r="CS85" s="228">
        <f>IF(OR(CS76&lt;'Capital Structure'!$G$7,CS76&gt;'Capital Structure'!$H$7),0,MIN('Capital Structure'!$H$13/'Capital Structure'!$I$7,CR86))</f>
        <v>0</v>
      </c>
      <c r="CT85" s="228">
        <f>IF(OR(CT76&lt;'Capital Structure'!$G$7,CT76&gt;'Capital Structure'!$H$7),0,MIN('Capital Structure'!$H$13/'Capital Structure'!$I$7,CS86))</f>
        <v>0</v>
      </c>
      <c r="CU85" s="228">
        <f>IF(OR(CU76&lt;'Capital Structure'!$G$7,CU76&gt;'Capital Structure'!$H$7),0,MIN('Capital Structure'!$H$13/'Capital Structure'!$I$7,CT86))</f>
        <v>0</v>
      </c>
      <c r="CV85" s="228">
        <f>IF(OR(CV76&lt;'Capital Structure'!$G$7,CV76&gt;'Capital Structure'!$H$7),0,MIN('Capital Structure'!$H$13/'Capital Structure'!$I$7,CU86))</f>
        <v>0</v>
      </c>
      <c r="CW85" s="228">
        <f>IF(OR(CW76&lt;'Capital Structure'!$G$7,CW76&gt;'Capital Structure'!$H$7),0,MIN('Capital Structure'!$H$13/'Capital Structure'!$I$7,CV86))</f>
        <v>0</v>
      </c>
      <c r="CX85" s="228">
        <f>IF(OR(CX76&lt;'Capital Structure'!$G$7,CX76&gt;'Capital Structure'!$H$7),0,MIN('Capital Structure'!$H$13/'Capital Structure'!$I$7,CW86))</f>
        <v>0</v>
      </c>
      <c r="CY85" s="228">
        <f>IF(OR(CY76&lt;'Capital Structure'!$G$7,CY76&gt;'Capital Structure'!$H$7),0,MIN('Capital Structure'!$H$13/'Capital Structure'!$I$7,CX86))</f>
        <v>0</v>
      </c>
      <c r="CZ85" s="228">
        <f>IF(OR(CZ76&lt;'Capital Structure'!$G$7,CZ76&gt;'Capital Structure'!$H$7),0,MIN('Capital Structure'!$H$13/'Capital Structure'!$I$7,CY86))</f>
        <v>0</v>
      </c>
      <c r="DA85" s="228">
        <f>IF(OR(DA76&lt;'Capital Structure'!$G$7,DA76&gt;'Capital Structure'!$H$7),0,MIN('Capital Structure'!$H$13/'Capital Structure'!$I$7,CZ86))</f>
        <v>0</v>
      </c>
      <c r="DB85" s="228">
        <f>IF(OR(DB76&lt;'Capital Structure'!$G$7,DB76&gt;'Capital Structure'!$H$7),0,MIN('Capital Structure'!$H$13/'Capital Structure'!$I$7,DA86))</f>
        <v>0</v>
      </c>
      <c r="DC85" s="228">
        <f>IF(OR(DC76&lt;'Capital Structure'!$G$7,DC76&gt;'Capital Structure'!$H$7),0,MIN('Capital Structure'!$H$13/'Capital Structure'!$I$7,DB86))</f>
        <v>0</v>
      </c>
      <c r="DD85" s="228">
        <f>IF(OR(DD76&lt;'Capital Structure'!$G$7,DD76&gt;'Capital Structure'!$H$7),0,MIN('Capital Structure'!$H$13/'Capital Structure'!$I$7,DC86))</f>
        <v>0</v>
      </c>
      <c r="DE85" s="228">
        <f>IF(OR(DE76&lt;'Capital Structure'!$G$7,DE76&gt;'Capital Structure'!$H$7),0,MIN('Capital Structure'!$H$13/'Capital Structure'!$I$7,DD86))</f>
        <v>0</v>
      </c>
      <c r="DF85" s="228">
        <f>IF(OR(DF76&lt;'Capital Structure'!$G$7,DF76&gt;'Capital Structure'!$H$7),0,MIN('Capital Structure'!$H$13/'Capital Structure'!$I$7,DE86))</f>
        <v>0</v>
      </c>
      <c r="DG85" s="228">
        <f>IF(OR(DG76&lt;'Capital Structure'!$G$7,DG76&gt;'Capital Structure'!$H$7),0,MIN('Capital Structure'!$H$13/'Capital Structure'!$I$7,DF86))</f>
        <v>0</v>
      </c>
      <c r="DH85" s="228">
        <f>IF(OR(DH76&lt;'Capital Structure'!$G$7,DH76&gt;'Capital Structure'!$H$7),0,MIN('Capital Structure'!$H$13/'Capital Structure'!$I$7,DG86))</f>
        <v>0</v>
      </c>
      <c r="DI85" s="228">
        <f>IF(OR(DI76&lt;'Capital Structure'!$G$7,DI76&gt;'Capital Structure'!$H$7),0,MIN('Capital Structure'!$H$13/'Capital Structure'!$I$7,DH86))</f>
        <v>0</v>
      </c>
      <c r="DJ85" s="228">
        <f>IF(OR(DJ76&lt;'Capital Structure'!$G$7,DJ76&gt;'Capital Structure'!$H$7),0,MIN('Capital Structure'!$H$13/'Capital Structure'!$I$7,DI86))</f>
        <v>0</v>
      </c>
      <c r="DK85" s="228">
        <f>IF(OR(DK76&lt;'Capital Structure'!$G$7,DK76&gt;'Capital Structure'!$H$7),0,MIN('Capital Structure'!$H$13/'Capital Structure'!$I$7,DJ86))</f>
        <v>0</v>
      </c>
      <c r="DL85" s="228">
        <f>IF(OR(DL76&lt;'Capital Structure'!$G$7,DL76&gt;'Capital Structure'!$H$7),0,MIN('Capital Structure'!$H$13/'Capital Structure'!$I$7,DK86))</f>
        <v>0</v>
      </c>
      <c r="DM85" s="228">
        <f>IF(OR(DM76&lt;'Capital Structure'!$G$7,DM76&gt;'Capital Structure'!$H$7),0,MIN('Capital Structure'!$H$13/'Capital Structure'!$I$7,DL86))</f>
        <v>0</v>
      </c>
      <c r="DN85" s="228">
        <f>IF(OR(DN76&lt;'Capital Structure'!$G$7,DN76&gt;'Capital Structure'!$H$7),0,MIN('Capital Structure'!$H$13/'Capital Structure'!$I$7,DM86))</f>
        <v>0</v>
      </c>
      <c r="DO85" s="228">
        <f>IF(OR(DO76&lt;'Capital Structure'!$G$7,DO76&gt;'Capital Structure'!$H$7),0,MIN('Capital Structure'!$H$13/'Capital Structure'!$I$7,DN86))</f>
        <v>0</v>
      </c>
      <c r="DP85" s="228">
        <f>IF(OR(DP76&lt;'Capital Structure'!$G$7,DP76&gt;'Capital Structure'!$H$7),0,MIN('Capital Structure'!$H$13/'Capital Structure'!$I$7,DO86))</f>
        <v>0</v>
      </c>
      <c r="DQ85" s="228">
        <f>IF(OR(DQ76&lt;'Capital Structure'!$G$7,DQ76&gt;'Capital Structure'!$H$7),0,MIN('Capital Structure'!$H$13/'Capital Structure'!$I$7,DP86))</f>
        <v>0</v>
      </c>
      <c r="DR85" s="228">
        <f>IF(OR(DR76&lt;'Capital Structure'!$G$7,DR76&gt;'Capital Structure'!$H$7),0,MIN('Capital Structure'!$H$13/'Capital Structure'!$I$7,DQ86))</f>
        <v>0</v>
      </c>
      <c r="DS85" s="228">
        <f>IF(OR(DS76&lt;'Capital Structure'!$G$7,DS76&gt;'Capital Structure'!$H$7),0,MIN('Capital Structure'!$H$13/'Capital Structure'!$I$7,DR86))</f>
        <v>0</v>
      </c>
      <c r="DT85" s="228">
        <f>IF(OR(DT76&lt;'Capital Structure'!$G$7,DT76&gt;'Capital Structure'!$H$7),0,MIN('Capital Structure'!$H$13/'Capital Structure'!$I$7,DS86))</f>
        <v>0</v>
      </c>
      <c r="DU85" s="228">
        <f>IF(OR(DU76&lt;'Capital Structure'!$G$7,DU76&gt;'Capital Structure'!$H$7),0,MIN('Capital Structure'!$H$13/'Capital Structure'!$I$7,DT86))</f>
        <v>0</v>
      </c>
      <c r="DV85" s="228">
        <f>IF(OR(DV76&lt;'Capital Structure'!$G$7,DV76&gt;'Capital Structure'!$H$7),0,MIN('Capital Structure'!$H$13/'Capital Structure'!$I$7,DU86))</f>
        <v>0</v>
      </c>
      <c r="DW85" s="228">
        <f>IF(OR(DW76&lt;'Capital Structure'!$G$7,DW76&gt;'Capital Structure'!$H$7),0,MIN('Capital Structure'!$H$13/'Capital Structure'!$I$7,DV86))</f>
        <v>0</v>
      </c>
      <c r="DX85" s="228">
        <f>IF(OR(DX76&lt;'Capital Structure'!$G$7,DX76&gt;'Capital Structure'!$H$7),0,MIN('Capital Structure'!$H$13/'Capital Structure'!$I$7,DW86))</f>
        <v>0</v>
      </c>
      <c r="DY85" s="228">
        <f>IF(OR(DY76&lt;'Capital Structure'!$G$7,DY76&gt;'Capital Structure'!$H$7),0,MIN('Capital Structure'!$H$13/'Capital Structure'!$I$7,DX86))</f>
        <v>0</v>
      </c>
      <c r="DZ85" s="228">
        <f>IF(OR(DZ76&lt;'Capital Structure'!$G$7,DZ76&gt;'Capital Structure'!$H$7),0,MIN('Capital Structure'!$H$13/'Capital Structure'!$I$7,DY86))</f>
        <v>0</v>
      </c>
      <c r="EA85" s="228">
        <f>IF(OR(EA76&lt;'Capital Structure'!$G$7,EA76&gt;'Capital Structure'!$H$7),0,MIN('Capital Structure'!$H$13/'Capital Structure'!$I$7,DZ86))</f>
        <v>0</v>
      </c>
      <c r="EB85" s="228">
        <f>IF(OR(EB76&lt;'Capital Structure'!$G$7,EB76&gt;'Capital Structure'!$H$7),0,MIN('Capital Structure'!$H$13/'Capital Structure'!$I$7,EA86))</f>
        <v>0</v>
      </c>
      <c r="EC85" s="228">
        <f>IF(OR(EC76&lt;'Capital Structure'!$G$7,EC76&gt;'Capital Structure'!$H$7),0,MIN('Capital Structure'!$H$13/'Capital Structure'!$I$7,EB86))</f>
        <v>0</v>
      </c>
      <c r="ED85" s="228">
        <f>IF(OR(ED76&lt;'Capital Structure'!$G$7,ED76&gt;'Capital Structure'!$H$7),0,MIN('Capital Structure'!$H$13/'Capital Structure'!$I$7,EC86))</f>
        <v>0</v>
      </c>
      <c r="EE85" s="228">
        <f>IF(OR(EE76&lt;'Capital Structure'!$G$7,EE76&gt;'Capital Structure'!$H$7),0,MIN('Capital Structure'!$H$13/'Capital Structure'!$I$7,ED86))</f>
        <v>0</v>
      </c>
      <c r="EF85" s="228">
        <f>IF(OR(EF76&lt;'Capital Structure'!$G$7,EF76&gt;'Capital Structure'!$H$7),0,MIN('Capital Structure'!$H$13/'Capital Structure'!$I$7,EE86))</f>
        <v>0</v>
      </c>
      <c r="EG85" s="228">
        <f>IF(OR(EG76&lt;'Capital Structure'!$G$7,EG76&gt;'Capital Structure'!$H$7),0,MIN('Capital Structure'!$H$13/'Capital Structure'!$I$7,EF86))</f>
        <v>0</v>
      </c>
      <c r="EH85" s="228">
        <f>IF(OR(EH76&lt;'Capital Structure'!$G$7,EH76&gt;'Capital Structure'!$H$7),0,MIN('Capital Structure'!$H$13/'Capital Structure'!$I$7,EG86))</f>
        <v>0</v>
      </c>
      <c r="EI85" s="228">
        <f>IF(OR(EI76&lt;'Capital Structure'!$G$7,EI76&gt;'Capital Structure'!$H$7),0,MIN('Capital Structure'!$H$13/'Capital Structure'!$I$7,EH86))</f>
        <v>0</v>
      </c>
      <c r="EJ85" s="228">
        <f>IF(OR(EJ76&lt;'Capital Structure'!$G$7,EJ76&gt;'Capital Structure'!$H$7),0,MIN('Capital Structure'!$H$13/'Capital Structure'!$I$7,EI86))</f>
        <v>0</v>
      </c>
      <c r="EK85" s="228">
        <f>IF(OR(EK76&lt;'Capital Structure'!$G$7,EK76&gt;'Capital Structure'!$H$7),0,MIN('Capital Structure'!$H$13/'Capital Structure'!$I$7,EJ86))</f>
        <v>0</v>
      </c>
      <c r="EL85" s="228">
        <f>IF(OR(EL76&lt;'Capital Structure'!$G$7,EL76&gt;'Capital Structure'!$H$7),0,MIN('Capital Structure'!$H$13/'Capital Structure'!$I$7,EK86))</f>
        <v>0</v>
      </c>
      <c r="EM85" s="228">
        <f>IF(OR(EM76&lt;'Capital Structure'!$G$7,EM76&gt;'Capital Structure'!$H$7),0,MIN('Capital Structure'!$H$13/'Capital Structure'!$I$7,EL86))</f>
        <v>0</v>
      </c>
      <c r="EN85" s="228">
        <f>IF(OR(EN76&lt;'Capital Structure'!$G$7,EN76&gt;'Capital Structure'!$H$7),0,MIN('Capital Structure'!$H$13/'Capital Structure'!$I$7,EM86))</f>
        <v>0</v>
      </c>
      <c r="EO85" s="228">
        <f>IF(OR(EO76&lt;'Capital Structure'!$G$7,EO76&gt;'Capital Structure'!$H$7),0,MIN('Capital Structure'!$H$13/'Capital Structure'!$I$7,EN86))</f>
        <v>0</v>
      </c>
      <c r="EP85" s="228">
        <f>IF(OR(EP76&lt;'Capital Structure'!$G$7,EP76&gt;'Capital Structure'!$H$7),0,MIN('Capital Structure'!$H$13/'Capital Structure'!$I$7,EO86))</f>
        <v>0</v>
      </c>
      <c r="EQ85" s="228">
        <f>IF(OR(EQ76&lt;'Capital Structure'!$G$7,EQ76&gt;'Capital Structure'!$H$7),0,MIN('Capital Structure'!$H$13/'Capital Structure'!$I$7,EP86))</f>
        <v>0</v>
      </c>
      <c r="ER85" s="228">
        <f>IF(OR(ER76&lt;'Capital Structure'!$G$7,ER76&gt;'Capital Structure'!$H$7),0,MIN('Capital Structure'!$H$13/'Capital Structure'!$I$7,EQ86))</f>
        <v>0</v>
      </c>
      <c r="ES85" s="228">
        <f>IF(OR(ES76&lt;'Capital Structure'!$G$7,ES76&gt;'Capital Structure'!$H$7),0,MIN('Capital Structure'!$H$13/'Capital Structure'!$I$7,ER86))</f>
        <v>0</v>
      </c>
      <c r="ET85" s="228">
        <f>IF(OR(ET76&lt;'Capital Structure'!$G$7,ET76&gt;'Capital Structure'!$H$7),0,MIN('Capital Structure'!$H$13/'Capital Structure'!$I$7,ES86))</f>
        <v>0</v>
      </c>
      <c r="EU85" s="228">
        <f>IF(OR(EU76&lt;'Capital Structure'!$G$7,EU76&gt;'Capital Structure'!$H$7),0,MIN('Capital Structure'!$H$13/'Capital Structure'!$I$7,ET86))</f>
        <v>0</v>
      </c>
      <c r="EV85" s="228">
        <f>IF(OR(EV76&lt;'Capital Structure'!$G$7,EV76&gt;'Capital Structure'!$H$7),0,MIN('Capital Structure'!$H$13/'Capital Structure'!$I$7,EU86))</f>
        <v>0</v>
      </c>
      <c r="EW85" s="228">
        <f>IF(OR(EW76&lt;'Capital Structure'!$G$7,EW76&gt;'Capital Structure'!$H$7),0,MIN('Capital Structure'!$H$13/'Capital Structure'!$I$7,EV86))</f>
        <v>0</v>
      </c>
      <c r="EX85" s="228">
        <f>IF(OR(EX76&lt;'Capital Structure'!$G$7,EX76&gt;'Capital Structure'!$H$7),0,MIN('Capital Structure'!$H$13/'Capital Structure'!$I$7,EW86))</f>
        <v>0</v>
      </c>
      <c r="EY85" s="228">
        <f>IF(OR(EY76&lt;'Capital Structure'!$G$7,EY76&gt;'Capital Structure'!$H$7),0,MIN('Capital Structure'!$H$13/'Capital Structure'!$I$7,EX86))</f>
        <v>0</v>
      </c>
      <c r="EZ85" s="228">
        <f>IF(OR(EZ76&lt;'Capital Structure'!$G$7,EZ76&gt;'Capital Structure'!$H$7),0,MIN('Capital Structure'!$H$13/'Capital Structure'!$I$7,EY86))</f>
        <v>0</v>
      </c>
      <c r="FA85" s="228">
        <f>IF(OR(FA76&lt;'Capital Structure'!$G$7,FA76&gt;'Capital Structure'!$H$7),0,MIN('Capital Structure'!$H$13/'Capital Structure'!$I$7,EZ86))</f>
        <v>0</v>
      </c>
      <c r="FB85" s="228">
        <f>IF(OR(FB76&lt;'Capital Structure'!$G$7,FB76&gt;'Capital Structure'!$H$7),0,MIN('Capital Structure'!$H$13/'Capital Structure'!$I$7,FA86))</f>
        <v>0</v>
      </c>
      <c r="FC85" s="228"/>
      <c r="FD85" s="228"/>
      <c r="FE85" s="228"/>
      <c r="FF85" s="228"/>
      <c r="FG85" s="228"/>
      <c r="FH85" s="228"/>
      <c r="FI85" s="228"/>
      <c r="FJ85" s="228"/>
      <c r="FK85" s="228"/>
      <c r="FL85" s="228"/>
      <c r="FM85" s="228"/>
      <c r="FN85" s="228"/>
      <c r="FO85" s="228"/>
      <c r="FP85" s="228"/>
      <c r="FQ85" s="228"/>
      <c r="FR85" s="228"/>
      <c r="FS85" s="228"/>
      <c r="FT85" s="228"/>
      <c r="FU85" s="228"/>
      <c r="FV85" s="228"/>
      <c r="FW85" s="228"/>
      <c r="FX85" s="228"/>
      <c r="FY85" s="228"/>
      <c r="FZ85" s="228"/>
      <c r="GA85" s="228"/>
      <c r="GB85" s="228"/>
      <c r="GC85" s="228"/>
      <c r="GD85" s="228"/>
      <c r="GE85" s="228"/>
      <c r="GF85" s="228"/>
      <c r="GG85" s="228"/>
      <c r="GH85" s="228"/>
      <c r="GI85" s="228"/>
      <c r="GJ85" s="228"/>
      <c r="GK85" s="228"/>
      <c r="GL85" s="228"/>
      <c r="GM85" s="228"/>
      <c r="GN85" s="228"/>
      <c r="GO85" s="228"/>
      <c r="GP85" s="228"/>
      <c r="GQ85" s="228"/>
      <c r="GR85" s="228"/>
      <c r="GS85" s="228"/>
      <c r="GT85" s="228"/>
      <c r="GU85" s="228"/>
      <c r="GV85" s="228"/>
      <c r="GW85" s="228"/>
      <c r="GX85" s="228"/>
    </row>
    <row r="86" spans="2:206">
      <c r="E86" s="465">
        <f>'Capital Structure'!$H$13-SUM($E$85:E85)</f>
        <v>88200000</v>
      </c>
      <c r="F86" s="465">
        <f>'Capital Structure'!$H$13-SUM($E$85:F85)</f>
        <v>88200000</v>
      </c>
      <c r="G86" s="465">
        <f>'Capital Structure'!$H$13-SUM($E$85:G85)</f>
        <v>88200000</v>
      </c>
      <c r="H86" s="465">
        <f>'Capital Structure'!$H$13-SUM($E$85:H85)</f>
        <v>88200000</v>
      </c>
      <c r="I86" s="465">
        <f>'Capital Structure'!$H$13-SUM($E$85:I85)</f>
        <v>88200000</v>
      </c>
      <c r="J86" s="465">
        <f>'Capital Structure'!$H$13-SUM($E$85:J85)</f>
        <v>88200000</v>
      </c>
      <c r="K86" s="465">
        <f>'Capital Structure'!$H$13-SUM($E$85:K85)</f>
        <v>88200000</v>
      </c>
      <c r="L86" s="465">
        <f>'Capital Structure'!$H$13-SUM($E$85:L85)</f>
        <v>88200000</v>
      </c>
      <c r="M86" s="465">
        <f>'Capital Structure'!$H$13-SUM($E$85:M85)</f>
        <v>88200000</v>
      </c>
      <c r="N86" s="465">
        <f>'Capital Structure'!$H$13-SUM($E$85:N85)</f>
        <v>88200000</v>
      </c>
      <c r="O86" s="465">
        <f>'Capital Structure'!$H$13-SUM($E$85:O85)</f>
        <v>88200000</v>
      </c>
      <c r="P86" s="465">
        <f>'Capital Structure'!$H$13-SUM($E$85:P85)</f>
        <v>88200000</v>
      </c>
      <c r="Q86" s="465">
        <f>'Capital Structure'!$H$13-SUM($E$85:Q85)</f>
        <v>88200000</v>
      </c>
      <c r="R86" s="465">
        <f>'Capital Structure'!$H$13-SUM($E$85:R85)</f>
        <v>88200000</v>
      </c>
      <c r="S86" s="465">
        <f>'Capital Structure'!$H$13-SUM($E$85:S85)</f>
        <v>88200000</v>
      </c>
      <c r="T86" s="465">
        <f>'Capital Structure'!$H$13-SUM($E$85:T85)</f>
        <v>88200000</v>
      </c>
      <c r="U86" s="465">
        <f>'Capital Structure'!$H$13-SUM($E$85:U85)</f>
        <v>88200000</v>
      </c>
      <c r="V86" s="465">
        <f>'Capital Structure'!$H$13-SUM($E$85:V85)</f>
        <v>88200000</v>
      </c>
      <c r="W86" s="465">
        <f>'Capital Structure'!$H$13-SUM($E$85:W85)</f>
        <v>88200000</v>
      </c>
      <c r="X86" s="465">
        <f>'Capital Structure'!$H$13-SUM($E$85:X85)</f>
        <v>88200000</v>
      </c>
      <c r="Y86" s="465">
        <f>'Capital Structure'!$H$13-SUM($E$85:Y85)</f>
        <v>88200000</v>
      </c>
      <c r="Z86" s="465">
        <f>'Capital Structure'!$H$13-SUM($E$85:Z85)</f>
        <v>88200000</v>
      </c>
      <c r="AA86" s="465">
        <f>'Capital Structure'!$H$13-SUM($E$85:AA85)</f>
        <v>88200000</v>
      </c>
      <c r="AB86" s="465">
        <f>'Capital Structure'!$H$13-SUM($E$85:AB85)</f>
        <v>88200000</v>
      </c>
      <c r="AC86" s="465">
        <f>'Capital Structure'!$H$13-SUM($E$85:AC85)</f>
        <v>88200000</v>
      </c>
      <c r="AD86" s="465">
        <f>'Capital Structure'!$H$13-SUM($E$85:AD85)</f>
        <v>88200000</v>
      </c>
      <c r="AE86" s="465">
        <f>'Capital Structure'!$H$13-SUM($E$85:AE85)</f>
        <v>88200000</v>
      </c>
      <c r="AF86" s="465">
        <f>'Capital Structure'!$H$13-SUM($E$85:AF85)</f>
        <v>88200000</v>
      </c>
      <c r="AG86" s="465">
        <f>'Capital Structure'!$H$13-SUM($E$85:AG85)</f>
        <v>88200000</v>
      </c>
      <c r="AH86" s="465">
        <f>'Capital Structure'!$H$13-SUM($E$85:AH85)</f>
        <v>88200000</v>
      </c>
      <c r="AI86" s="465">
        <f>'Capital Structure'!$H$13-SUM($E$85:AI85)</f>
        <v>88200000</v>
      </c>
      <c r="AJ86" s="465">
        <f>'Capital Structure'!$H$13-SUM($E$85:AJ85)</f>
        <v>88200000</v>
      </c>
      <c r="AK86" s="465">
        <f>'Capital Structure'!$H$13-SUM($E$85:AK85)</f>
        <v>88200000</v>
      </c>
      <c r="AL86" s="465">
        <f>'Capital Structure'!$H$13-SUM($E$85:AL85)</f>
        <v>88200000</v>
      </c>
      <c r="AM86" s="465">
        <f>'Capital Structure'!$H$13-SUM($E$85:AM85)</f>
        <v>88200000</v>
      </c>
      <c r="AN86" s="465">
        <f>'Capital Structure'!$H$13-SUM($E$85:AN85)</f>
        <v>88200000</v>
      </c>
      <c r="AO86" s="465">
        <f>'Capital Structure'!$H$13-SUM($E$85:AO85)</f>
        <v>88200000</v>
      </c>
      <c r="AP86" s="465">
        <f>'Capital Structure'!$H$13-SUM($E$85:AP85)</f>
        <v>88200000</v>
      </c>
      <c r="AQ86" s="465">
        <f>'Capital Structure'!$H$13-SUM($E$85:AQ85)</f>
        <v>88200000</v>
      </c>
      <c r="AR86" s="465">
        <f>'Capital Structure'!$H$13-SUM($E$85:AR85)</f>
        <v>88200000</v>
      </c>
      <c r="AS86" s="465">
        <f>'Capital Structure'!$H$13-SUM($E$85:AS85)</f>
        <v>88200000</v>
      </c>
      <c r="AT86" s="465">
        <f>'Capital Structure'!$H$13-SUM($E$85:AT85)</f>
        <v>88200000</v>
      </c>
      <c r="AU86" s="465">
        <f>'Capital Structure'!$H$13-SUM($E$85:AU85)</f>
        <v>88200000</v>
      </c>
      <c r="AV86" s="465">
        <f>'Capital Structure'!$H$13-SUM($E$85:AV85)</f>
        <v>88200000</v>
      </c>
      <c r="AW86" s="465">
        <f>'Capital Structure'!$H$13-SUM($E$85:AW85)</f>
        <v>88200000</v>
      </c>
      <c r="AX86" s="465">
        <f>'Capital Structure'!$H$13-SUM($E$85:AX85)</f>
        <v>88200000</v>
      </c>
      <c r="AY86" s="465">
        <f>'Capital Structure'!$H$13-SUM($E$85:AY85)</f>
        <v>88200000</v>
      </c>
      <c r="AZ86" s="465">
        <f>'Capital Structure'!$H$13-SUM($E$85:AZ85)</f>
        <v>88200000</v>
      </c>
      <c r="BA86" s="465">
        <f>'Capital Structure'!$H$13-SUM($E$85:BA85)</f>
        <v>88200000</v>
      </c>
      <c r="BB86" s="465">
        <f>'Capital Structure'!$H$13-SUM($E$85:BB85)</f>
        <v>88200000</v>
      </c>
      <c r="BC86" s="465">
        <f>'Capital Structure'!$H$13-SUM($E$85:BC85)</f>
        <v>88200000</v>
      </c>
      <c r="BD86" s="465">
        <f>'Capital Structure'!$H$13-SUM($E$85:BD85)</f>
        <v>84807692.307692304</v>
      </c>
      <c r="BE86" s="465">
        <f>'Capital Structure'!$H$13-SUM($E$85:BE85)</f>
        <v>81415384.615384609</v>
      </c>
      <c r="BF86" s="465">
        <f>'Capital Structure'!$H$13-SUM($E$85:BF85)</f>
        <v>78023076.923076928</v>
      </c>
      <c r="BG86" s="465">
        <f>'Capital Structure'!$H$13-SUM($E$85:BG85)</f>
        <v>74630769.230769232</v>
      </c>
      <c r="BH86" s="465">
        <f>'Capital Structure'!$H$13-SUM($E$85:BH85)</f>
        <v>71238461.538461536</v>
      </c>
      <c r="BI86" s="465">
        <f>'Capital Structure'!$H$13-SUM($E$85:BI85)</f>
        <v>67846153.84615384</v>
      </c>
      <c r="BJ86" s="465">
        <f>'Capital Structure'!$H$13-SUM($E$85:BJ85)</f>
        <v>64453846.153846152</v>
      </c>
      <c r="BK86" s="465">
        <f>'Capital Structure'!$H$13-SUM($E$85:BK85)</f>
        <v>61061538.461538464</v>
      </c>
      <c r="BL86" s="465">
        <f>'Capital Structure'!$H$13-SUM($E$85:BL85)</f>
        <v>57669230.769230768</v>
      </c>
      <c r="BM86" s="465">
        <f>'Capital Structure'!$H$13-SUM($E$85:BM85)</f>
        <v>54276923.076923072</v>
      </c>
      <c r="BN86" s="465">
        <f>'Capital Structure'!$H$13-SUM($E$85:BN85)</f>
        <v>50884615.384615377</v>
      </c>
      <c r="BO86" s="465">
        <f>'Capital Structure'!$H$13-SUM($E$85:BO85)</f>
        <v>47492307.692307681</v>
      </c>
      <c r="BP86" s="465">
        <f>'Capital Structure'!$H$13-SUM($E$85:BP85)</f>
        <v>44099999.999999985</v>
      </c>
      <c r="BQ86" s="465">
        <f>'Capital Structure'!$H$13-SUM($E$85:BQ85)</f>
        <v>40707692.307692289</v>
      </c>
      <c r="BR86" s="465">
        <f>'Capital Structure'!$H$13-SUM($E$85:BR85)</f>
        <v>37315384.615384594</v>
      </c>
      <c r="BS86" s="465">
        <f>'Capital Structure'!$H$13-SUM($E$85:BS85)</f>
        <v>33923076.923076898</v>
      </c>
      <c r="BT86" s="465">
        <f>'Capital Structure'!$H$13-SUM($E$85:BT85)</f>
        <v>30530769.230769202</v>
      </c>
      <c r="BU86" s="465">
        <f>'Capital Structure'!$H$13-SUM($E$85:BU85)</f>
        <v>27138461.538461506</v>
      </c>
      <c r="BV86" s="465">
        <f>'Capital Structure'!$H$13-SUM($E$85:BV85)</f>
        <v>23746153.846153811</v>
      </c>
      <c r="BW86" s="465">
        <f>'Capital Structure'!$H$13-SUM($E$85:BW85)</f>
        <v>20353846.153846115</v>
      </c>
      <c r="BX86" s="465">
        <f>'Capital Structure'!$H$13-SUM($E$85:BX85)</f>
        <v>16961538.461538419</v>
      </c>
      <c r="BY86" s="465">
        <f>'Capital Structure'!$H$13-SUM($E$85:BY85)</f>
        <v>13569230.769230723</v>
      </c>
      <c r="BZ86" s="465">
        <f>'Capital Structure'!$H$13-SUM($E$85:BZ85)</f>
        <v>10176923.076923028</v>
      </c>
      <c r="CA86" s="465">
        <f>'Capital Structure'!$H$13-SUM($E$85:CA85)</f>
        <v>6784615.3846153319</v>
      </c>
      <c r="CB86" s="465">
        <f>'Capital Structure'!$H$13-SUM($E$85:CB85)</f>
        <v>3392307.6923076361</v>
      </c>
      <c r="CC86" s="465">
        <f>'Capital Structure'!$H$13-SUM($E$85:CC85)</f>
        <v>0</v>
      </c>
      <c r="CD86" s="465">
        <f>'Capital Structure'!$H$13-SUM($E$85:CD85)</f>
        <v>0</v>
      </c>
      <c r="CE86" s="465">
        <f>'Capital Structure'!$H$13-SUM($E$85:CE85)</f>
        <v>0</v>
      </c>
      <c r="CF86" s="465">
        <f>'Capital Structure'!$H$13-SUM($E$85:CF85)</f>
        <v>0</v>
      </c>
      <c r="CG86" s="465">
        <f>'Capital Structure'!$H$13-SUM($E$85:CG85)</f>
        <v>0</v>
      </c>
      <c r="CH86" s="465">
        <f>'Capital Structure'!$H$13-SUM($E$85:CH85)</f>
        <v>0</v>
      </c>
      <c r="CI86" s="465">
        <f>'Capital Structure'!$H$13-SUM($E$85:CI85)</f>
        <v>0</v>
      </c>
      <c r="CJ86" s="465">
        <f>'Capital Structure'!$H$13-SUM($E$85:CJ85)</f>
        <v>0</v>
      </c>
      <c r="CK86" s="465">
        <f>'Capital Structure'!$H$13-SUM($E$85:CK85)</f>
        <v>0</v>
      </c>
      <c r="CL86" s="465">
        <f>'Capital Structure'!$H$13-SUM($E$85:CL85)</f>
        <v>0</v>
      </c>
      <c r="CM86" s="465">
        <f>'Capital Structure'!$H$13-SUM($E$85:CM85)</f>
        <v>0</v>
      </c>
      <c r="CN86" s="465">
        <f>'Capital Structure'!$H$13-SUM($E$85:CN85)</f>
        <v>0</v>
      </c>
      <c r="CO86" s="465">
        <f>'Capital Structure'!$H$13-SUM($E$85:CO85)</f>
        <v>0</v>
      </c>
      <c r="CP86" s="465">
        <f>'Capital Structure'!$H$13-SUM($E$85:CP85)</f>
        <v>0</v>
      </c>
      <c r="CQ86" s="465">
        <f>'Capital Structure'!$H$13-SUM($E$85:CQ85)</f>
        <v>0</v>
      </c>
      <c r="CR86" s="465">
        <f>'Capital Structure'!$H$13-SUM($E$85:CR85)</f>
        <v>0</v>
      </c>
      <c r="CS86" s="465">
        <f>'Capital Structure'!$H$13-SUM($E$85:CS85)</f>
        <v>0</v>
      </c>
      <c r="CT86" s="465">
        <f>'Capital Structure'!$H$13-SUM($E$85:CT85)</f>
        <v>0</v>
      </c>
      <c r="CU86" s="465">
        <f>'Capital Structure'!$H$13-SUM($E$85:CU85)</f>
        <v>0</v>
      </c>
      <c r="CV86" s="465">
        <f>'Capital Structure'!$H$13-SUM($E$85:CV85)</f>
        <v>0</v>
      </c>
      <c r="CW86" s="465">
        <f>'Capital Structure'!$H$13-SUM($E$85:CW85)</f>
        <v>0</v>
      </c>
      <c r="CX86" s="465">
        <f>'Capital Structure'!$H$13-SUM($E$85:CX85)</f>
        <v>0</v>
      </c>
      <c r="CY86" s="465">
        <f>'Capital Structure'!$H$13-SUM($E$85:CY85)</f>
        <v>0</v>
      </c>
      <c r="CZ86" s="465">
        <f>'Capital Structure'!$H$13-SUM($E$85:CZ85)</f>
        <v>0</v>
      </c>
      <c r="DA86" s="465">
        <f>'Capital Structure'!$H$13-SUM($E$85:DA85)</f>
        <v>0</v>
      </c>
      <c r="DB86" s="465">
        <f>'Capital Structure'!$H$13-SUM($E$85:DB85)</f>
        <v>0</v>
      </c>
      <c r="DC86" s="465">
        <f>'Capital Structure'!$H$13-SUM($E$85:DC85)</f>
        <v>0</v>
      </c>
      <c r="DD86" s="465">
        <f>'Capital Structure'!$H$13-SUM($E$85:DD85)</f>
        <v>0</v>
      </c>
      <c r="DE86" s="465">
        <f>'Capital Structure'!$H$13-SUM($E$85:DE85)</f>
        <v>0</v>
      </c>
      <c r="DF86" s="465">
        <f>'Capital Structure'!$H$13-SUM($E$85:DF85)</f>
        <v>0</v>
      </c>
      <c r="DG86" s="465">
        <f>'Capital Structure'!$H$13-SUM($E$85:DG85)</f>
        <v>0</v>
      </c>
      <c r="DH86" s="465">
        <f>'Capital Structure'!$H$13-SUM($E$85:DH85)</f>
        <v>0</v>
      </c>
      <c r="DI86" s="465">
        <f>'Capital Structure'!$H$13-SUM($E$85:DI85)</f>
        <v>0</v>
      </c>
      <c r="DJ86" s="465">
        <f>'Capital Structure'!$H$13-SUM($E$85:DJ85)</f>
        <v>0</v>
      </c>
      <c r="DK86" s="465">
        <f>'Capital Structure'!$H$13-SUM($E$85:DK85)</f>
        <v>0</v>
      </c>
      <c r="DL86" s="465">
        <f>'Capital Structure'!$H$13-SUM($E$85:DL85)</f>
        <v>0</v>
      </c>
      <c r="DM86" s="465">
        <f>'Capital Structure'!$H$13-SUM($E$85:DM85)</f>
        <v>0</v>
      </c>
      <c r="DN86" s="465">
        <f>'Capital Structure'!$H$13-SUM($E$85:DN85)</f>
        <v>0</v>
      </c>
      <c r="DO86" s="465">
        <f>'Capital Structure'!$H$13-SUM($E$85:DO85)</f>
        <v>0</v>
      </c>
      <c r="DP86" s="465">
        <f>'Capital Structure'!$H$13-SUM($E$85:DP85)</f>
        <v>0</v>
      </c>
      <c r="DQ86" s="465">
        <f>'Capital Structure'!$H$13-SUM($E$85:DQ85)</f>
        <v>0</v>
      </c>
      <c r="DR86" s="465">
        <f>'Capital Structure'!$H$13-SUM($E$85:DR85)</f>
        <v>0</v>
      </c>
      <c r="DS86" s="465">
        <f>'Capital Structure'!$H$13-SUM($E$85:DS85)</f>
        <v>0</v>
      </c>
      <c r="DT86" s="465">
        <f>'Capital Structure'!$H$13-SUM($E$85:DT85)</f>
        <v>0</v>
      </c>
      <c r="DU86" s="465">
        <f>'Capital Structure'!$H$13-SUM($E$85:DU85)</f>
        <v>0</v>
      </c>
      <c r="DV86" s="465">
        <f>'Capital Structure'!$H$13-SUM($E$85:DV85)</f>
        <v>0</v>
      </c>
      <c r="DW86" s="465">
        <f>'Capital Structure'!$H$13-SUM($E$85:DW85)</f>
        <v>0</v>
      </c>
      <c r="DX86" s="465">
        <f>'Capital Structure'!$H$13-SUM($E$85:DX85)</f>
        <v>0</v>
      </c>
      <c r="DY86" s="465">
        <f>'Capital Structure'!$H$13-SUM($E$85:DY85)</f>
        <v>0</v>
      </c>
      <c r="DZ86" s="465">
        <f>'Capital Structure'!$H$13-SUM($E$85:DZ85)</f>
        <v>0</v>
      </c>
      <c r="EA86" s="465">
        <f>'Capital Structure'!$H$13-SUM($E$85:EA85)</f>
        <v>0</v>
      </c>
      <c r="EB86" s="465">
        <f>'Capital Structure'!$H$13-SUM($E$85:EB85)</f>
        <v>0</v>
      </c>
      <c r="EC86" s="465">
        <f>'Capital Structure'!$H$13-SUM($E$85:EC85)</f>
        <v>0</v>
      </c>
      <c r="ED86" s="465">
        <f>'Capital Structure'!$H$13-SUM($E$85:ED85)</f>
        <v>0</v>
      </c>
      <c r="EE86" s="465">
        <f>'Capital Structure'!$H$13-SUM($E$85:EE85)</f>
        <v>0</v>
      </c>
      <c r="EF86" s="465">
        <f>'Capital Structure'!$H$13-SUM($E$85:EF85)</f>
        <v>0</v>
      </c>
      <c r="EG86" s="465">
        <f>'Capital Structure'!$H$13-SUM($E$85:EG85)</f>
        <v>0</v>
      </c>
      <c r="EH86" s="465">
        <f>'Capital Structure'!$H$13-SUM($E$85:EH85)</f>
        <v>0</v>
      </c>
      <c r="EI86" s="465">
        <f>'Capital Structure'!$H$13-SUM($E$85:EI85)</f>
        <v>0</v>
      </c>
      <c r="EJ86" s="465">
        <f>'Capital Structure'!$H$13-SUM($E$85:EJ85)</f>
        <v>0</v>
      </c>
      <c r="EK86" s="465">
        <f>'Capital Structure'!$H$13-SUM($E$85:EK85)</f>
        <v>0</v>
      </c>
      <c r="EL86" s="465">
        <f>'Capital Structure'!$H$13-SUM($E$85:EL85)</f>
        <v>0</v>
      </c>
      <c r="EM86" s="465">
        <f>'Capital Structure'!$H$13-SUM($E$85:EM85)</f>
        <v>0</v>
      </c>
      <c r="EN86" s="465">
        <f>'Capital Structure'!$H$13-SUM($E$85:EN85)</f>
        <v>0</v>
      </c>
      <c r="EO86" s="465">
        <f>'Capital Structure'!$H$13-SUM($E$85:EO85)</f>
        <v>0</v>
      </c>
      <c r="EP86" s="465">
        <f>'Capital Structure'!$H$13-SUM($E$85:EP85)</f>
        <v>0</v>
      </c>
      <c r="EQ86" s="465">
        <f>'Capital Structure'!$H$13-SUM($E$85:EQ85)</f>
        <v>0</v>
      </c>
      <c r="ER86" s="465">
        <f>'Capital Structure'!$H$13-SUM($E$85:ER85)</f>
        <v>0</v>
      </c>
      <c r="ES86" s="465">
        <f>'Capital Structure'!$H$13-SUM($E$85:ES85)</f>
        <v>0</v>
      </c>
      <c r="ET86" s="465">
        <f>'Capital Structure'!$H$13-SUM($E$85:ET85)</f>
        <v>0</v>
      </c>
      <c r="EU86" s="465">
        <f>'Capital Structure'!$H$13-SUM($E$85:EU85)</f>
        <v>0</v>
      </c>
      <c r="EV86" s="465">
        <f>'Capital Structure'!$H$13-SUM($E$85:EV85)</f>
        <v>0</v>
      </c>
      <c r="EW86" s="465">
        <f>'Capital Structure'!$H$13-SUM($E$85:EW85)</f>
        <v>0</v>
      </c>
      <c r="EX86" s="465">
        <f>'Capital Structure'!$H$13-SUM($E$85:EX85)</f>
        <v>0</v>
      </c>
      <c r="EY86" s="465">
        <f>'Capital Structure'!$H$13-SUM($E$85:EY85)</f>
        <v>0</v>
      </c>
      <c r="EZ86" s="465">
        <f>'Capital Structure'!$H$13-SUM($E$85:EZ85)</f>
        <v>0</v>
      </c>
      <c r="FA86" s="465">
        <f>'Capital Structure'!$H$13-SUM($E$85:FA85)</f>
        <v>0</v>
      </c>
      <c r="FB86" s="465">
        <f>'Capital Structure'!$H$13-SUM($E$85:FB85)</f>
        <v>0</v>
      </c>
      <c r="FC86" s="465"/>
      <c r="FD86" s="465"/>
      <c r="FE86" s="465"/>
      <c r="FF86" s="465"/>
      <c r="FG86" s="465"/>
      <c r="FH86" s="465"/>
      <c r="FI86" s="465"/>
      <c r="FJ86" s="465"/>
      <c r="FK86" s="465"/>
      <c r="FL86" s="465"/>
      <c r="FM86" s="465"/>
      <c r="FN86" s="465"/>
      <c r="FO86" s="465"/>
      <c r="FP86" s="465"/>
      <c r="FQ86" s="465"/>
      <c r="FR86" s="465"/>
      <c r="FS86" s="465"/>
      <c r="FT86" s="465"/>
      <c r="FU86" s="465"/>
      <c r="FV86" s="465"/>
      <c r="FW86" s="465"/>
      <c r="FX86" s="465"/>
      <c r="FY86" s="465"/>
      <c r="FZ86" s="465"/>
      <c r="GA86" s="465"/>
      <c r="GB86" s="465"/>
      <c r="GC86" s="465"/>
      <c r="GD86" s="465"/>
      <c r="GE86" s="465"/>
      <c r="GF86" s="465"/>
      <c r="GG86" s="465"/>
      <c r="GH86" s="465"/>
      <c r="GI86" s="465"/>
      <c r="GJ86" s="465"/>
      <c r="GK86" s="465"/>
      <c r="GL86" s="465"/>
      <c r="GM86" s="465"/>
      <c r="GN86" s="465"/>
      <c r="GO86" s="465"/>
      <c r="GP86" s="465"/>
      <c r="GQ86" s="465"/>
      <c r="GR86" s="465"/>
      <c r="GS86" s="465"/>
      <c r="GT86" s="465"/>
      <c r="GU86" s="465"/>
      <c r="GV86" s="465"/>
      <c r="GW86" s="465"/>
      <c r="GX86" s="465"/>
    </row>
    <row r="88" spans="2:206">
      <c r="B88" s="184" t="s">
        <v>186</v>
      </c>
      <c r="C88" s="184" t="s">
        <v>202</v>
      </c>
    </row>
    <row r="90" spans="2:206">
      <c r="B90" s="184" t="s">
        <v>180</v>
      </c>
      <c r="E90" s="154">
        <f t="shared" ref="E90:BP90" si="38">E76</f>
        <v>42186</v>
      </c>
      <c r="F90" s="154">
        <f t="shared" si="38"/>
        <v>42217</v>
      </c>
      <c r="G90" s="154">
        <f t="shared" si="38"/>
        <v>42248</v>
      </c>
      <c r="H90" s="154">
        <f t="shared" si="38"/>
        <v>42278</v>
      </c>
      <c r="I90" s="154">
        <f t="shared" si="38"/>
        <v>42309</v>
      </c>
      <c r="J90" s="154">
        <f t="shared" si="38"/>
        <v>42339</v>
      </c>
      <c r="K90" s="154">
        <f t="shared" si="38"/>
        <v>42370</v>
      </c>
      <c r="L90" s="154">
        <f t="shared" si="38"/>
        <v>42401</v>
      </c>
      <c r="M90" s="154">
        <f t="shared" si="38"/>
        <v>42430</v>
      </c>
      <c r="N90" s="154">
        <f t="shared" si="38"/>
        <v>42461</v>
      </c>
      <c r="O90" s="154">
        <f t="shared" si="38"/>
        <v>42491</v>
      </c>
      <c r="P90" s="154">
        <f t="shared" si="38"/>
        <v>42522</v>
      </c>
      <c r="Q90" s="154">
        <f t="shared" si="38"/>
        <v>42552</v>
      </c>
      <c r="R90" s="154">
        <f t="shared" si="38"/>
        <v>42583</v>
      </c>
      <c r="S90" s="154">
        <f t="shared" si="38"/>
        <v>42614</v>
      </c>
      <c r="T90" s="154">
        <f t="shared" si="38"/>
        <v>42644</v>
      </c>
      <c r="U90" s="154">
        <f t="shared" si="38"/>
        <v>42675</v>
      </c>
      <c r="V90" s="154">
        <f t="shared" si="38"/>
        <v>42705</v>
      </c>
      <c r="W90" s="154">
        <f t="shared" si="38"/>
        <v>42736</v>
      </c>
      <c r="X90" s="154">
        <f t="shared" si="38"/>
        <v>42767</v>
      </c>
      <c r="Y90" s="154">
        <f t="shared" si="38"/>
        <v>42795</v>
      </c>
      <c r="Z90" s="154">
        <f t="shared" si="38"/>
        <v>42826</v>
      </c>
      <c r="AA90" s="154">
        <f t="shared" si="38"/>
        <v>42856</v>
      </c>
      <c r="AB90" s="154">
        <f t="shared" si="38"/>
        <v>42887</v>
      </c>
      <c r="AC90" s="154">
        <f t="shared" si="38"/>
        <v>42917</v>
      </c>
      <c r="AD90" s="154">
        <f t="shared" si="38"/>
        <v>42948</v>
      </c>
      <c r="AE90" s="154">
        <f t="shared" si="38"/>
        <v>42979</v>
      </c>
      <c r="AF90" s="154">
        <f t="shared" si="38"/>
        <v>43009</v>
      </c>
      <c r="AG90" s="154">
        <f t="shared" si="38"/>
        <v>43040</v>
      </c>
      <c r="AH90" s="154">
        <f t="shared" si="38"/>
        <v>43070</v>
      </c>
      <c r="AI90" s="154">
        <f t="shared" si="38"/>
        <v>43101</v>
      </c>
      <c r="AJ90" s="154">
        <f t="shared" si="38"/>
        <v>43132</v>
      </c>
      <c r="AK90" s="154">
        <f t="shared" si="38"/>
        <v>43160</v>
      </c>
      <c r="AL90" s="154">
        <f t="shared" si="38"/>
        <v>43191</v>
      </c>
      <c r="AM90" s="154">
        <f t="shared" si="38"/>
        <v>43221</v>
      </c>
      <c r="AN90" s="154">
        <f t="shared" si="38"/>
        <v>43252</v>
      </c>
      <c r="AO90" s="154">
        <f t="shared" si="38"/>
        <v>43282</v>
      </c>
      <c r="AP90" s="154">
        <f t="shared" si="38"/>
        <v>43313</v>
      </c>
      <c r="AQ90" s="154">
        <f t="shared" si="38"/>
        <v>43344</v>
      </c>
      <c r="AR90" s="154">
        <f t="shared" si="38"/>
        <v>43374</v>
      </c>
      <c r="AS90" s="154">
        <f t="shared" si="38"/>
        <v>43405</v>
      </c>
      <c r="AT90" s="154">
        <f t="shared" si="38"/>
        <v>43435</v>
      </c>
      <c r="AU90" s="154">
        <f t="shared" si="38"/>
        <v>43466</v>
      </c>
      <c r="AV90" s="154">
        <f t="shared" si="38"/>
        <v>43497</v>
      </c>
      <c r="AW90" s="154">
        <f t="shared" si="38"/>
        <v>43525</v>
      </c>
      <c r="AX90" s="154">
        <f t="shared" si="38"/>
        <v>43556</v>
      </c>
      <c r="AY90" s="154">
        <f t="shared" si="38"/>
        <v>43586</v>
      </c>
      <c r="AZ90" s="154">
        <f t="shared" si="38"/>
        <v>43617</v>
      </c>
      <c r="BA90" s="154">
        <f t="shared" si="38"/>
        <v>43647</v>
      </c>
      <c r="BB90" s="154">
        <f t="shared" si="38"/>
        <v>43678</v>
      </c>
      <c r="BC90" s="154">
        <f t="shared" si="38"/>
        <v>43709</v>
      </c>
      <c r="BD90" s="154">
        <f t="shared" si="38"/>
        <v>43739</v>
      </c>
      <c r="BE90" s="154">
        <f t="shared" si="38"/>
        <v>43770</v>
      </c>
      <c r="BF90" s="154">
        <f t="shared" si="38"/>
        <v>43800</v>
      </c>
      <c r="BG90" s="154">
        <f t="shared" si="38"/>
        <v>43831</v>
      </c>
      <c r="BH90" s="154">
        <f t="shared" si="38"/>
        <v>43862</v>
      </c>
      <c r="BI90" s="154">
        <f t="shared" si="38"/>
        <v>43891</v>
      </c>
      <c r="BJ90" s="154">
        <f t="shared" si="38"/>
        <v>43922</v>
      </c>
      <c r="BK90" s="154">
        <f t="shared" si="38"/>
        <v>43952</v>
      </c>
      <c r="BL90" s="154">
        <f t="shared" si="38"/>
        <v>43983</v>
      </c>
      <c r="BM90" s="154">
        <f t="shared" si="38"/>
        <v>44013</v>
      </c>
      <c r="BN90" s="154">
        <f t="shared" si="38"/>
        <v>44044</v>
      </c>
      <c r="BO90" s="154">
        <f t="shared" si="38"/>
        <v>44075</v>
      </c>
      <c r="BP90" s="154">
        <f t="shared" si="38"/>
        <v>44105</v>
      </c>
      <c r="BQ90" s="154">
        <f t="shared" ref="BQ90:EB90" si="39">BQ76</f>
        <v>44136</v>
      </c>
      <c r="BR90" s="154">
        <f t="shared" si="39"/>
        <v>44166</v>
      </c>
      <c r="BS90" s="154">
        <f t="shared" si="39"/>
        <v>44197</v>
      </c>
      <c r="BT90" s="154">
        <f t="shared" si="39"/>
        <v>44228</v>
      </c>
      <c r="BU90" s="154">
        <f t="shared" si="39"/>
        <v>44256</v>
      </c>
      <c r="BV90" s="154">
        <f t="shared" si="39"/>
        <v>44287</v>
      </c>
      <c r="BW90" s="154">
        <f t="shared" si="39"/>
        <v>44317</v>
      </c>
      <c r="BX90" s="154">
        <f t="shared" si="39"/>
        <v>44348</v>
      </c>
      <c r="BY90" s="154">
        <f t="shared" si="39"/>
        <v>44378</v>
      </c>
      <c r="BZ90" s="154">
        <f t="shared" si="39"/>
        <v>44409</v>
      </c>
      <c r="CA90" s="154">
        <f t="shared" si="39"/>
        <v>44440</v>
      </c>
      <c r="CB90" s="154">
        <f t="shared" si="39"/>
        <v>44470</v>
      </c>
      <c r="CC90" s="154">
        <f t="shared" si="39"/>
        <v>44501</v>
      </c>
      <c r="CD90" s="154">
        <f t="shared" si="39"/>
        <v>44531</v>
      </c>
      <c r="CE90" s="154">
        <f t="shared" si="39"/>
        <v>44562</v>
      </c>
      <c r="CF90" s="154">
        <f t="shared" si="39"/>
        <v>44593</v>
      </c>
      <c r="CG90" s="154">
        <f t="shared" si="39"/>
        <v>44621</v>
      </c>
      <c r="CH90" s="154">
        <f t="shared" si="39"/>
        <v>44652</v>
      </c>
      <c r="CI90" s="154">
        <f t="shared" si="39"/>
        <v>44682</v>
      </c>
      <c r="CJ90" s="154">
        <f t="shared" si="39"/>
        <v>44713</v>
      </c>
      <c r="CK90" s="154">
        <f t="shared" si="39"/>
        <v>44743</v>
      </c>
      <c r="CL90" s="154">
        <f t="shared" si="39"/>
        <v>44774</v>
      </c>
      <c r="CM90" s="154">
        <f t="shared" si="39"/>
        <v>44805</v>
      </c>
      <c r="CN90" s="154">
        <f t="shared" si="39"/>
        <v>44835</v>
      </c>
      <c r="CO90" s="154">
        <f t="shared" si="39"/>
        <v>44866</v>
      </c>
      <c r="CP90" s="154">
        <f t="shared" si="39"/>
        <v>44896</v>
      </c>
      <c r="CQ90" s="154">
        <f t="shared" si="39"/>
        <v>44927</v>
      </c>
      <c r="CR90" s="154">
        <f t="shared" si="39"/>
        <v>44958</v>
      </c>
      <c r="CS90" s="154">
        <f t="shared" si="39"/>
        <v>44986</v>
      </c>
      <c r="CT90" s="154">
        <f t="shared" si="39"/>
        <v>45017</v>
      </c>
      <c r="CU90" s="154">
        <f t="shared" si="39"/>
        <v>45047</v>
      </c>
      <c r="CV90" s="154">
        <f t="shared" si="39"/>
        <v>45078</v>
      </c>
      <c r="CW90" s="154">
        <f t="shared" si="39"/>
        <v>45108</v>
      </c>
      <c r="CX90" s="154">
        <f t="shared" si="39"/>
        <v>45139</v>
      </c>
      <c r="CY90" s="154">
        <f t="shared" si="39"/>
        <v>45170</v>
      </c>
      <c r="CZ90" s="154">
        <f t="shared" si="39"/>
        <v>45200</v>
      </c>
      <c r="DA90" s="154">
        <f t="shared" si="39"/>
        <v>45231</v>
      </c>
      <c r="DB90" s="154">
        <f t="shared" si="39"/>
        <v>45261</v>
      </c>
      <c r="DC90" s="154">
        <f t="shared" si="39"/>
        <v>45292</v>
      </c>
      <c r="DD90" s="154">
        <f t="shared" si="39"/>
        <v>45323</v>
      </c>
      <c r="DE90" s="154">
        <f t="shared" si="39"/>
        <v>45352</v>
      </c>
      <c r="DF90" s="154">
        <f t="shared" si="39"/>
        <v>45383</v>
      </c>
      <c r="DG90" s="154">
        <f t="shared" si="39"/>
        <v>45413</v>
      </c>
      <c r="DH90" s="154">
        <f t="shared" si="39"/>
        <v>45444</v>
      </c>
      <c r="DI90" s="154">
        <f t="shared" si="39"/>
        <v>45474</v>
      </c>
      <c r="DJ90" s="154">
        <f t="shared" si="39"/>
        <v>45505</v>
      </c>
      <c r="DK90" s="154">
        <f t="shared" si="39"/>
        <v>45536</v>
      </c>
      <c r="DL90" s="154">
        <f t="shared" si="39"/>
        <v>45566</v>
      </c>
      <c r="DM90" s="154">
        <f t="shared" si="39"/>
        <v>45597</v>
      </c>
      <c r="DN90" s="154">
        <f t="shared" si="39"/>
        <v>45627</v>
      </c>
      <c r="DO90" s="154">
        <f t="shared" si="39"/>
        <v>45658</v>
      </c>
      <c r="DP90" s="154">
        <f t="shared" si="39"/>
        <v>45689</v>
      </c>
      <c r="DQ90" s="154">
        <f t="shared" si="39"/>
        <v>45717</v>
      </c>
      <c r="DR90" s="154">
        <f t="shared" si="39"/>
        <v>45748</v>
      </c>
      <c r="DS90" s="154">
        <f t="shared" si="39"/>
        <v>45778</v>
      </c>
      <c r="DT90" s="154">
        <f t="shared" si="39"/>
        <v>45809</v>
      </c>
      <c r="DU90" s="154">
        <f t="shared" si="39"/>
        <v>45839</v>
      </c>
      <c r="DV90" s="154">
        <f t="shared" si="39"/>
        <v>45870</v>
      </c>
      <c r="DW90" s="154">
        <f t="shared" si="39"/>
        <v>45901</v>
      </c>
      <c r="DX90" s="154">
        <f t="shared" si="39"/>
        <v>45931</v>
      </c>
      <c r="DY90" s="154">
        <f t="shared" si="39"/>
        <v>45962</v>
      </c>
      <c r="DZ90" s="154">
        <f t="shared" si="39"/>
        <v>0</v>
      </c>
      <c r="EA90" s="154">
        <f t="shared" si="39"/>
        <v>0</v>
      </c>
      <c r="EB90" s="154">
        <f t="shared" si="39"/>
        <v>0</v>
      </c>
      <c r="EC90" s="154">
        <f t="shared" ref="EC90:FB90" si="40">EC76</f>
        <v>0</v>
      </c>
      <c r="ED90" s="154">
        <f t="shared" si="40"/>
        <v>0</v>
      </c>
      <c r="EE90" s="154">
        <f t="shared" si="40"/>
        <v>0</v>
      </c>
      <c r="EF90" s="154">
        <f t="shared" si="40"/>
        <v>0</v>
      </c>
      <c r="EG90" s="154">
        <f t="shared" si="40"/>
        <v>0</v>
      </c>
      <c r="EH90" s="154">
        <f t="shared" si="40"/>
        <v>0</v>
      </c>
      <c r="EI90" s="154">
        <f t="shared" si="40"/>
        <v>0</v>
      </c>
      <c r="EJ90" s="154">
        <f t="shared" si="40"/>
        <v>0</v>
      </c>
      <c r="EK90" s="154">
        <f t="shared" si="40"/>
        <v>0</v>
      </c>
      <c r="EL90" s="154">
        <f t="shared" si="40"/>
        <v>0</v>
      </c>
      <c r="EM90" s="154">
        <f t="shared" si="40"/>
        <v>0</v>
      </c>
      <c r="EN90" s="154">
        <f t="shared" si="40"/>
        <v>0</v>
      </c>
      <c r="EO90" s="154">
        <f t="shared" si="40"/>
        <v>0</v>
      </c>
      <c r="EP90" s="154">
        <f t="shared" si="40"/>
        <v>0</v>
      </c>
      <c r="EQ90" s="154">
        <f t="shared" si="40"/>
        <v>0</v>
      </c>
      <c r="ER90" s="154">
        <f t="shared" si="40"/>
        <v>0</v>
      </c>
      <c r="ES90" s="154">
        <f t="shared" si="40"/>
        <v>0</v>
      </c>
      <c r="ET90" s="154">
        <f t="shared" si="40"/>
        <v>0</v>
      </c>
      <c r="EU90" s="154">
        <f t="shared" si="40"/>
        <v>0</v>
      </c>
      <c r="EV90" s="154">
        <f t="shared" si="40"/>
        <v>0</v>
      </c>
      <c r="EW90" s="154">
        <f t="shared" si="40"/>
        <v>0</v>
      </c>
      <c r="EX90" s="154">
        <f t="shared" si="40"/>
        <v>0</v>
      </c>
      <c r="EY90" s="154">
        <f t="shared" si="40"/>
        <v>0</v>
      </c>
      <c r="EZ90" s="154">
        <f t="shared" si="40"/>
        <v>0</v>
      </c>
      <c r="FA90" s="154">
        <f t="shared" si="40"/>
        <v>0</v>
      </c>
      <c r="FB90" s="154">
        <f t="shared" si="40"/>
        <v>0</v>
      </c>
      <c r="FC90" s="154"/>
      <c r="FD90" s="154"/>
      <c r="FE90" s="154"/>
      <c r="FF90" s="154"/>
      <c r="FG90" s="154"/>
      <c r="FH90" s="154"/>
      <c r="FI90" s="154"/>
      <c r="FJ90" s="154"/>
      <c r="FK90" s="154"/>
      <c r="FL90" s="154"/>
      <c r="FM90" s="154"/>
      <c r="FN90" s="154"/>
      <c r="FO90" s="154"/>
      <c r="FP90" s="154"/>
      <c r="FQ90" s="154"/>
      <c r="FR90" s="154"/>
      <c r="FS90" s="154"/>
      <c r="FT90" s="154"/>
      <c r="FU90" s="154"/>
      <c r="FV90" s="154"/>
      <c r="FW90" s="154"/>
      <c r="FX90" s="154"/>
      <c r="FY90" s="154"/>
      <c r="FZ90" s="154"/>
      <c r="GA90" s="154"/>
      <c r="GB90" s="154"/>
      <c r="GC90" s="154"/>
      <c r="GD90" s="154"/>
      <c r="GE90" s="154"/>
      <c r="GF90" s="154"/>
      <c r="GG90" s="154"/>
      <c r="GH90" s="154"/>
      <c r="GI90" s="154"/>
      <c r="GJ90" s="154"/>
      <c r="GK90" s="154"/>
      <c r="GL90" s="154"/>
      <c r="GM90" s="154"/>
      <c r="GN90" s="154"/>
      <c r="GO90" s="154"/>
      <c r="GP90" s="154"/>
      <c r="GQ90" s="154"/>
      <c r="GR90" s="154"/>
      <c r="GS90" s="154"/>
      <c r="GT90" s="154"/>
      <c r="GU90" s="154"/>
      <c r="GV90" s="154"/>
      <c r="GW90" s="154"/>
      <c r="GX90" s="154"/>
    </row>
    <row r="91" spans="2:206" s="229" customFormat="1">
      <c r="B91" s="472" t="s">
        <v>206</v>
      </c>
      <c r="E91" s="473">
        <f t="shared" ref="E91:BP91" si="41">E78</f>
        <v>0</v>
      </c>
      <c r="F91" s="473">
        <f t="shared" si="41"/>
        <v>0</v>
      </c>
      <c r="G91" s="473">
        <f t="shared" si="41"/>
        <v>0</v>
      </c>
      <c r="H91" s="473">
        <f t="shared" si="41"/>
        <v>0</v>
      </c>
      <c r="I91" s="473">
        <f t="shared" si="41"/>
        <v>0</v>
      </c>
      <c r="J91" s="473">
        <f t="shared" si="41"/>
        <v>0</v>
      </c>
      <c r="K91" s="473">
        <f t="shared" si="41"/>
        <v>0</v>
      </c>
      <c r="L91" s="473">
        <f t="shared" si="41"/>
        <v>0</v>
      </c>
      <c r="M91" s="473">
        <f t="shared" si="41"/>
        <v>0</v>
      </c>
      <c r="N91" s="473">
        <f t="shared" si="41"/>
        <v>0</v>
      </c>
      <c r="O91" s="473">
        <f t="shared" si="41"/>
        <v>0</v>
      </c>
      <c r="P91" s="473">
        <f t="shared" si="41"/>
        <v>0</v>
      </c>
      <c r="Q91" s="473">
        <f t="shared" si="41"/>
        <v>0</v>
      </c>
      <c r="R91" s="473">
        <f t="shared" si="41"/>
        <v>0</v>
      </c>
      <c r="S91" s="473">
        <f t="shared" si="41"/>
        <v>0</v>
      </c>
      <c r="T91" s="473">
        <f t="shared" si="41"/>
        <v>0</v>
      </c>
      <c r="U91" s="473">
        <f t="shared" si="41"/>
        <v>0</v>
      </c>
      <c r="V91" s="473">
        <f t="shared" si="41"/>
        <v>0</v>
      </c>
      <c r="W91" s="473">
        <f t="shared" si="41"/>
        <v>0</v>
      </c>
      <c r="X91" s="473">
        <f t="shared" si="41"/>
        <v>0</v>
      </c>
      <c r="Y91" s="473">
        <f t="shared" si="41"/>
        <v>0</v>
      </c>
      <c r="Z91" s="473">
        <f t="shared" si="41"/>
        <v>0</v>
      </c>
      <c r="AA91" s="473">
        <f t="shared" si="41"/>
        <v>0</v>
      </c>
      <c r="AB91" s="473">
        <f t="shared" si="41"/>
        <v>0</v>
      </c>
      <c r="AC91" s="473">
        <f t="shared" si="41"/>
        <v>0</v>
      </c>
      <c r="AD91" s="473">
        <f t="shared" si="41"/>
        <v>0</v>
      </c>
      <c r="AE91" s="473">
        <f t="shared" si="41"/>
        <v>0</v>
      </c>
      <c r="AF91" s="473">
        <f t="shared" si="41"/>
        <v>0</v>
      </c>
      <c r="AG91" s="473">
        <f t="shared" si="41"/>
        <v>0</v>
      </c>
      <c r="AH91" s="473">
        <f t="shared" si="41"/>
        <v>0</v>
      </c>
      <c r="AI91" s="473">
        <f t="shared" si="41"/>
        <v>0</v>
      </c>
      <c r="AJ91" s="473">
        <f t="shared" si="41"/>
        <v>0</v>
      </c>
      <c r="AK91" s="473">
        <f t="shared" si="41"/>
        <v>0</v>
      </c>
      <c r="AL91" s="473">
        <f t="shared" si="41"/>
        <v>0</v>
      </c>
      <c r="AM91" s="473">
        <f t="shared" si="41"/>
        <v>0</v>
      </c>
      <c r="AN91" s="473">
        <f t="shared" si="41"/>
        <v>0</v>
      </c>
      <c r="AO91" s="473">
        <f t="shared" si="41"/>
        <v>0</v>
      </c>
      <c r="AP91" s="473">
        <f t="shared" si="41"/>
        <v>0</v>
      </c>
      <c r="AQ91" s="473">
        <f t="shared" si="41"/>
        <v>0</v>
      </c>
      <c r="AR91" s="473">
        <f t="shared" si="41"/>
        <v>0</v>
      </c>
      <c r="AS91" s="473">
        <f t="shared" si="41"/>
        <v>0</v>
      </c>
      <c r="AT91" s="473">
        <f t="shared" si="41"/>
        <v>0</v>
      </c>
      <c r="AU91" s="473">
        <f t="shared" si="41"/>
        <v>0</v>
      </c>
      <c r="AV91" s="473">
        <f t="shared" si="41"/>
        <v>0</v>
      </c>
      <c r="AW91" s="473">
        <f t="shared" si="41"/>
        <v>0</v>
      </c>
      <c r="AX91" s="473">
        <f t="shared" si="41"/>
        <v>0</v>
      </c>
      <c r="AY91" s="473">
        <f t="shared" si="41"/>
        <v>0</v>
      </c>
      <c r="AZ91" s="473">
        <f t="shared" si="41"/>
        <v>0</v>
      </c>
      <c r="BA91" s="473">
        <f t="shared" si="41"/>
        <v>0</v>
      </c>
      <c r="BB91" s="473">
        <f t="shared" si="41"/>
        <v>0</v>
      </c>
      <c r="BC91" s="473">
        <f t="shared" si="41"/>
        <v>0</v>
      </c>
      <c r="BD91" s="473">
        <f t="shared" si="41"/>
        <v>0</v>
      </c>
      <c r="BE91" s="473">
        <f t="shared" si="41"/>
        <v>0</v>
      </c>
      <c r="BF91" s="473">
        <f t="shared" si="41"/>
        <v>0</v>
      </c>
      <c r="BG91" s="473">
        <f t="shared" si="41"/>
        <v>0</v>
      </c>
      <c r="BH91" s="473">
        <f t="shared" si="41"/>
        <v>0</v>
      </c>
      <c r="BI91" s="473">
        <f t="shared" si="41"/>
        <v>0</v>
      </c>
      <c r="BJ91" s="473">
        <f t="shared" si="41"/>
        <v>0</v>
      </c>
      <c r="BK91" s="473">
        <f t="shared" si="41"/>
        <v>0</v>
      </c>
      <c r="BL91" s="473">
        <f t="shared" si="41"/>
        <v>0</v>
      </c>
      <c r="BM91" s="473">
        <f t="shared" si="41"/>
        <v>0</v>
      </c>
      <c r="BN91" s="473">
        <f t="shared" si="41"/>
        <v>0</v>
      </c>
      <c r="BO91" s="473">
        <f t="shared" si="41"/>
        <v>0</v>
      </c>
      <c r="BP91" s="473">
        <f t="shared" si="41"/>
        <v>0</v>
      </c>
      <c r="BQ91" s="473">
        <f t="shared" ref="BQ91:EB91" si="42">BQ78</f>
        <v>0</v>
      </c>
      <c r="BR91" s="473">
        <f t="shared" si="42"/>
        <v>0</v>
      </c>
      <c r="BS91" s="473">
        <f t="shared" si="42"/>
        <v>0</v>
      </c>
      <c r="BT91" s="473">
        <f t="shared" si="42"/>
        <v>0</v>
      </c>
      <c r="BU91" s="473">
        <f t="shared" si="42"/>
        <v>0</v>
      </c>
      <c r="BV91" s="473">
        <f t="shared" si="42"/>
        <v>0</v>
      </c>
      <c r="BW91" s="473">
        <f t="shared" si="42"/>
        <v>12046153.846153777</v>
      </c>
      <c r="BX91" s="473">
        <f t="shared" si="42"/>
        <v>12692307.692307692</v>
      </c>
      <c r="BY91" s="473">
        <f t="shared" si="42"/>
        <v>12692307.692307692</v>
      </c>
      <c r="BZ91" s="473">
        <f t="shared" si="42"/>
        <v>12692307.692307692</v>
      </c>
      <c r="CA91" s="473">
        <f t="shared" si="42"/>
        <v>12692307.692307692</v>
      </c>
      <c r="CB91" s="473">
        <f t="shared" si="42"/>
        <v>12692307.692307692</v>
      </c>
      <c r="CC91" s="473">
        <f t="shared" si="42"/>
        <v>12692307.692307692</v>
      </c>
      <c r="CD91" s="473">
        <f t="shared" si="42"/>
        <v>0</v>
      </c>
      <c r="CE91" s="473">
        <f t="shared" si="42"/>
        <v>0</v>
      </c>
      <c r="CF91" s="473">
        <f t="shared" si="42"/>
        <v>0</v>
      </c>
      <c r="CG91" s="473">
        <f t="shared" si="42"/>
        <v>0</v>
      </c>
      <c r="CH91" s="473">
        <f t="shared" si="42"/>
        <v>0</v>
      </c>
      <c r="CI91" s="473">
        <f t="shared" si="42"/>
        <v>0</v>
      </c>
      <c r="CJ91" s="473">
        <f t="shared" si="42"/>
        <v>0</v>
      </c>
      <c r="CK91" s="473">
        <f t="shared" si="42"/>
        <v>0</v>
      </c>
      <c r="CL91" s="473">
        <f t="shared" si="42"/>
        <v>0</v>
      </c>
      <c r="CM91" s="473">
        <f t="shared" si="42"/>
        <v>0</v>
      </c>
      <c r="CN91" s="473">
        <f t="shared" si="42"/>
        <v>0</v>
      </c>
      <c r="CO91" s="473">
        <f t="shared" si="42"/>
        <v>0</v>
      </c>
      <c r="CP91" s="473">
        <f t="shared" si="42"/>
        <v>0</v>
      </c>
      <c r="CQ91" s="473">
        <f t="shared" si="42"/>
        <v>0</v>
      </c>
      <c r="CR91" s="473">
        <f t="shared" si="42"/>
        <v>0</v>
      </c>
      <c r="CS91" s="473">
        <f t="shared" si="42"/>
        <v>0</v>
      </c>
      <c r="CT91" s="473">
        <f t="shared" si="42"/>
        <v>0</v>
      </c>
      <c r="CU91" s="473">
        <f t="shared" si="42"/>
        <v>0</v>
      </c>
      <c r="CV91" s="473">
        <f t="shared" si="42"/>
        <v>0</v>
      </c>
      <c r="CW91" s="473">
        <f t="shared" si="42"/>
        <v>0</v>
      </c>
      <c r="CX91" s="473">
        <f t="shared" si="42"/>
        <v>0</v>
      </c>
      <c r="CY91" s="473">
        <f t="shared" si="42"/>
        <v>0</v>
      </c>
      <c r="CZ91" s="473">
        <f t="shared" si="42"/>
        <v>0</v>
      </c>
      <c r="DA91" s="473">
        <f t="shared" si="42"/>
        <v>0</v>
      </c>
      <c r="DB91" s="473">
        <f t="shared" si="42"/>
        <v>0</v>
      </c>
      <c r="DC91" s="473">
        <f t="shared" si="42"/>
        <v>0</v>
      </c>
      <c r="DD91" s="473">
        <f t="shared" si="42"/>
        <v>0</v>
      </c>
      <c r="DE91" s="473">
        <f t="shared" si="42"/>
        <v>0</v>
      </c>
      <c r="DF91" s="473">
        <f t="shared" si="42"/>
        <v>0</v>
      </c>
      <c r="DG91" s="473">
        <f t="shared" si="42"/>
        <v>0</v>
      </c>
      <c r="DH91" s="473">
        <f t="shared" si="42"/>
        <v>0</v>
      </c>
      <c r="DI91" s="473">
        <f t="shared" si="42"/>
        <v>0</v>
      </c>
      <c r="DJ91" s="473">
        <f t="shared" si="42"/>
        <v>0</v>
      </c>
      <c r="DK91" s="473">
        <f t="shared" si="42"/>
        <v>0</v>
      </c>
      <c r="DL91" s="473">
        <f t="shared" si="42"/>
        <v>0</v>
      </c>
      <c r="DM91" s="473">
        <f t="shared" si="42"/>
        <v>0</v>
      </c>
      <c r="DN91" s="473">
        <f t="shared" si="42"/>
        <v>0</v>
      </c>
      <c r="DO91" s="473">
        <f t="shared" si="42"/>
        <v>0</v>
      </c>
      <c r="DP91" s="473">
        <f t="shared" si="42"/>
        <v>0</v>
      </c>
      <c r="DQ91" s="473">
        <f t="shared" si="42"/>
        <v>0</v>
      </c>
      <c r="DR91" s="473">
        <f t="shared" si="42"/>
        <v>0</v>
      </c>
      <c r="DS91" s="473">
        <f t="shared" si="42"/>
        <v>0</v>
      </c>
      <c r="DT91" s="473">
        <f t="shared" si="42"/>
        <v>0</v>
      </c>
      <c r="DU91" s="473">
        <f t="shared" si="42"/>
        <v>0</v>
      </c>
      <c r="DV91" s="473">
        <f t="shared" si="42"/>
        <v>0</v>
      </c>
      <c r="DW91" s="473">
        <f t="shared" si="42"/>
        <v>0</v>
      </c>
      <c r="DX91" s="473">
        <f t="shared" si="42"/>
        <v>0</v>
      </c>
      <c r="DY91" s="473">
        <f t="shared" si="42"/>
        <v>0</v>
      </c>
      <c r="DZ91" s="473">
        <f t="shared" si="42"/>
        <v>0</v>
      </c>
      <c r="EA91" s="473">
        <f t="shared" si="42"/>
        <v>0</v>
      </c>
      <c r="EB91" s="473">
        <f t="shared" si="42"/>
        <v>0</v>
      </c>
      <c r="EC91" s="473">
        <f t="shared" ref="EC91:FB91" si="43">EC78</f>
        <v>0</v>
      </c>
      <c r="ED91" s="473">
        <f t="shared" si="43"/>
        <v>0</v>
      </c>
      <c r="EE91" s="473">
        <f t="shared" si="43"/>
        <v>0</v>
      </c>
      <c r="EF91" s="473">
        <f t="shared" si="43"/>
        <v>0</v>
      </c>
      <c r="EG91" s="473">
        <f t="shared" si="43"/>
        <v>0</v>
      </c>
      <c r="EH91" s="473">
        <f t="shared" si="43"/>
        <v>0</v>
      </c>
      <c r="EI91" s="473">
        <f t="shared" si="43"/>
        <v>0</v>
      </c>
      <c r="EJ91" s="473">
        <f t="shared" si="43"/>
        <v>0</v>
      </c>
      <c r="EK91" s="473">
        <f t="shared" si="43"/>
        <v>0</v>
      </c>
      <c r="EL91" s="473">
        <f t="shared" si="43"/>
        <v>0</v>
      </c>
      <c r="EM91" s="473">
        <f t="shared" si="43"/>
        <v>0</v>
      </c>
      <c r="EN91" s="473">
        <f t="shared" si="43"/>
        <v>0</v>
      </c>
      <c r="EO91" s="473">
        <f t="shared" si="43"/>
        <v>0</v>
      </c>
      <c r="EP91" s="473">
        <f t="shared" si="43"/>
        <v>0</v>
      </c>
      <c r="EQ91" s="473">
        <f t="shared" si="43"/>
        <v>0</v>
      </c>
      <c r="ER91" s="473">
        <f t="shared" si="43"/>
        <v>0</v>
      </c>
      <c r="ES91" s="473">
        <f t="shared" si="43"/>
        <v>0</v>
      </c>
      <c r="ET91" s="473">
        <f t="shared" si="43"/>
        <v>0</v>
      </c>
      <c r="EU91" s="473">
        <f t="shared" si="43"/>
        <v>0</v>
      </c>
      <c r="EV91" s="473">
        <f t="shared" si="43"/>
        <v>0</v>
      </c>
      <c r="EW91" s="473">
        <f t="shared" si="43"/>
        <v>0</v>
      </c>
      <c r="EX91" s="473">
        <f t="shared" si="43"/>
        <v>0</v>
      </c>
      <c r="EY91" s="473">
        <f t="shared" si="43"/>
        <v>0</v>
      </c>
      <c r="EZ91" s="473">
        <f t="shared" si="43"/>
        <v>0</v>
      </c>
      <c r="FA91" s="473">
        <f t="shared" si="43"/>
        <v>0</v>
      </c>
      <c r="FB91" s="473">
        <f t="shared" si="43"/>
        <v>0</v>
      </c>
      <c r="FC91" s="473"/>
      <c r="FD91" s="473"/>
      <c r="FE91" s="473"/>
      <c r="FF91" s="473"/>
      <c r="FG91" s="473"/>
      <c r="FH91" s="473"/>
      <c r="FI91" s="473"/>
      <c r="FJ91" s="473"/>
      <c r="FK91" s="473"/>
      <c r="FL91" s="473"/>
      <c r="FM91" s="473"/>
      <c r="FN91" s="473"/>
      <c r="FO91" s="473"/>
      <c r="FP91" s="473"/>
      <c r="FQ91" s="473"/>
      <c r="FR91" s="473"/>
      <c r="FS91" s="473"/>
      <c r="FT91" s="473"/>
      <c r="FU91" s="473"/>
      <c r="FV91" s="473"/>
      <c r="FW91" s="473"/>
      <c r="FX91" s="473"/>
      <c r="FY91" s="473"/>
      <c r="FZ91" s="473"/>
      <c r="GA91" s="473"/>
      <c r="GB91" s="473"/>
      <c r="GC91" s="473"/>
      <c r="GD91" s="473"/>
      <c r="GE91" s="473"/>
      <c r="GF91" s="473"/>
      <c r="GG91" s="473"/>
      <c r="GH91" s="473"/>
      <c r="GI91" s="473"/>
      <c r="GJ91" s="473"/>
      <c r="GK91" s="473"/>
      <c r="GL91" s="473"/>
      <c r="GM91" s="473"/>
      <c r="GN91" s="473"/>
      <c r="GO91" s="473"/>
      <c r="GP91" s="473"/>
      <c r="GQ91" s="473"/>
      <c r="GR91" s="473"/>
      <c r="GS91" s="473"/>
      <c r="GT91" s="473"/>
      <c r="GU91" s="473"/>
      <c r="GV91" s="473"/>
      <c r="GW91" s="473"/>
      <c r="GX91" s="473"/>
    </row>
    <row r="92" spans="2:206">
      <c r="B92" s="465" t="s">
        <v>207</v>
      </c>
      <c r="E92" s="460">
        <f>MAX((E94-E96)*'Capital Structure'!$H$21/12,0)</f>
        <v>0</v>
      </c>
      <c r="F92" s="460">
        <f>MAX((F94-F96)*'Capital Structure'!$H$21/12,0)</f>
        <v>0</v>
      </c>
      <c r="G92" s="460">
        <f>MAX((G94-G96)*'Capital Structure'!$H$21/12,0)</f>
        <v>0</v>
      </c>
      <c r="H92" s="460">
        <f>MAX((H94-H96)*'Capital Structure'!$H$21/12,0)</f>
        <v>0</v>
      </c>
      <c r="I92" s="460">
        <f>MAX((I94-I96)*'Capital Structure'!$H$21/12,0)</f>
        <v>0</v>
      </c>
      <c r="J92" s="460">
        <f>MAX((J94-J96)*'Capital Structure'!$H$21/12,0)</f>
        <v>0</v>
      </c>
      <c r="K92" s="460">
        <f>MAX((K94-K96)*'Capital Structure'!$H$21/12,0)</f>
        <v>0</v>
      </c>
      <c r="L92" s="460">
        <f>MAX((L94-L96)*'Capital Structure'!$H$21/12,0)</f>
        <v>0</v>
      </c>
      <c r="M92" s="460">
        <f>MAX((M94-M96)*'Capital Structure'!$H$21/12,0)</f>
        <v>0</v>
      </c>
      <c r="N92" s="460">
        <f>MAX((N94-N96)*'Capital Structure'!$H$21/12,0)</f>
        <v>0</v>
      </c>
      <c r="O92" s="460">
        <f>MAX((O94-O96)*'Capital Structure'!$H$21/12,0)</f>
        <v>0</v>
      </c>
      <c r="P92" s="460">
        <f>MAX((P94-P96)*'Capital Structure'!$H$21/12,0)</f>
        <v>0</v>
      </c>
      <c r="Q92" s="460">
        <f>MAX((Q94-Q96)*'Capital Structure'!$H$21/12,0)</f>
        <v>0</v>
      </c>
      <c r="R92" s="460">
        <f>MAX((R94-R96)*'Capital Structure'!$H$21/12,0)</f>
        <v>0</v>
      </c>
      <c r="S92" s="460">
        <f>MAX((S94-S96)*'Capital Structure'!$H$21/12,0)</f>
        <v>0</v>
      </c>
      <c r="T92" s="460">
        <f>MAX((T94-T96)*'Capital Structure'!$H$21/12,0)</f>
        <v>0</v>
      </c>
      <c r="U92" s="460">
        <f>MAX((U94-U96)*'Capital Structure'!$H$21/12,0)</f>
        <v>0</v>
      </c>
      <c r="V92" s="460">
        <f>MAX((V94-V96)*'Capital Structure'!$H$21/12,0)</f>
        <v>0</v>
      </c>
      <c r="W92" s="460">
        <f>MAX((W94-W96)*'Capital Structure'!$H$21/12,0)</f>
        <v>0</v>
      </c>
      <c r="X92" s="460">
        <f>MAX((X94-X96)*'Capital Structure'!$H$21/12,0)</f>
        <v>0</v>
      </c>
      <c r="Y92" s="460">
        <f>MAX((Y94-Y96)*'Capital Structure'!$H$21/12,0)</f>
        <v>0</v>
      </c>
      <c r="Z92" s="460">
        <f>MAX((Z94-Z96)*'Capital Structure'!$H$21/12,0)</f>
        <v>0</v>
      </c>
      <c r="AA92" s="460">
        <f>MAX((AA94-AA96)*'Capital Structure'!$H$21/12,0)</f>
        <v>0</v>
      </c>
      <c r="AB92" s="460">
        <f>MAX((AB94-AB96)*'Capital Structure'!$H$21/12,0)</f>
        <v>0</v>
      </c>
      <c r="AC92" s="460">
        <f>MAX((AC94-AC96)*'Capital Structure'!$H$21/12,0)</f>
        <v>0</v>
      </c>
      <c r="AD92" s="460">
        <f>MAX((AD94-AD96)*'Capital Structure'!$H$21/12,0)</f>
        <v>0</v>
      </c>
      <c r="AE92" s="460">
        <f>MAX((AE94-AE96)*'Capital Structure'!$H$21/12,0)</f>
        <v>0</v>
      </c>
      <c r="AF92" s="460">
        <f>MAX((AF94-AF96)*'Capital Structure'!$H$21/12,0)</f>
        <v>0</v>
      </c>
      <c r="AG92" s="460">
        <f>MAX((AG94-AG96)*'Capital Structure'!$H$21/12,0)</f>
        <v>0</v>
      </c>
      <c r="AH92" s="460">
        <f>MAX((AH94-AH96)*'Capital Structure'!$H$21/12,0)</f>
        <v>0</v>
      </c>
      <c r="AI92" s="460">
        <f>MAX((AI94-AI96)*'Capital Structure'!$H$21/12,0)</f>
        <v>0</v>
      </c>
      <c r="AJ92" s="460">
        <f>MAX((AJ94-AJ96)*'Capital Structure'!$H$21/12,0)</f>
        <v>0</v>
      </c>
      <c r="AK92" s="460">
        <f>MAX((AK94-AK96)*'Capital Structure'!$H$21/12,0)</f>
        <v>0</v>
      </c>
      <c r="AL92" s="460">
        <f>MAX((AL94-AL96)*'Capital Structure'!$H$21/12,0)</f>
        <v>0</v>
      </c>
      <c r="AM92" s="460">
        <f>MAX((AM94-AM96)*'Capital Structure'!$H$21/12,0)</f>
        <v>0</v>
      </c>
      <c r="AN92" s="460">
        <f>MAX((AN94-AN96)*'Capital Structure'!$H$21/12,0)</f>
        <v>0</v>
      </c>
      <c r="AO92" s="460">
        <f>MAX((AO94-AO96)*'Capital Structure'!$H$21/12,0)</f>
        <v>0</v>
      </c>
      <c r="AP92" s="460">
        <f>MAX((AP94-AP96)*'Capital Structure'!$H$21/12,0)</f>
        <v>0</v>
      </c>
      <c r="AQ92" s="460">
        <f>MAX((AQ94-AQ96)*'Capital Structure'!$H$21/12,0)</f>
        <v>0</v>
      </c>
      <c r="AR92" s="460">
        <f>MAX((AR94-AR96)*'Capital Structure'!$H$21/12,0)</f>
        <v>0</v>
      </c>
      <c r="AS92" s="460">
        <f>MAX((AS94-AS96)*'Capital Structure'!$H$21/12,0)</f>
        <v>0</v>
      </c>
      <c r="AT92" s="460">
        <f>MAX((AT94-AT96)*'Capital Structure'!$H$21/12,0)</f>
        <v>0</v>
      </c>
      <c r="AU92" s="460">
        <f>MAX((AU94-AU96)*'Capital Structure'!$H$21/12,0)</f>
        <v>0</v>
      </c>
      <c r="AV92" s="460">
        <f>MAX((AV94-AV96)*'Capital Structure'!$H$21/12,0)</f>
        <v>0</v>
      </c>
      <c r="AW92" s="460">
        <f>MAX((AW94-AW96)*'Capital Structure'!$H$21/12,0)</f>
        <v>0</v>
      </c>
      <c r="AX92" s="460">
        <f>MAX((AX94-AX96)*'Capital Structure'!$H$21/12,0)</f>
        <v>0</v>
      </c>
      <c r="AY92" s="460">
        <f>MAX((AY94-AY96)*'Capital Structure'!$H$21/12,0)</f>
        <v>0</v>
      </c>
      <c r="AZ92" s="460">
        <f>MAX((AZ94-AZ96)*'Capital Structure'!$H$21/12,0)</f>
        <v>0</v>
      </c>
      <c r="BA92" s="460">
        <f>MAX((BA94-BA96)*'Capital Structure'!$H$21/12,0)</f>
        <v>0</v>
      </c>
      <c r="BB92" s="460">
        <f>MAX((BB94-BB96)*'Capital Structure'!$H$21/12,0)</f>
        <v>0</v>
      </c>
      <c r="BC92" s="460">
        <f>MAX((BC94-BC96)*'Capital Structure'!$H$21/12,0)</f>
        <v>0</v>
      </c>
      <c r="BD92" s="460">
        <f>MAX((BD94-BD96)*'Capital Structure'!$H$21/12,0)</f>
        <v>0</v>
      </c>
      <c r="BE92" s="460">
        <f>MAX((BE94-BE96)*'Capital Structure'!$H$21/12,0)</f>
        <v>0</v>
      </c>
      <c r="BF92" s="460">
        <f>MAX((BF94-BF96)*'Capital Structure'!$H$21/12,0)</f>
        <v>0</v>
      </c>
      <c r="BG92" s="460">
        <f>MAX((BG94-BG96)*'Capital Structure'!$H$21/12,0)</f>
        <v>0</v>
      </c>
      <c r="BH92" s="460">
        <f>MAX((BH94-BH96)*'Capital Structure'!$H$21/12,0)</f>
        <v>0</v>
      </c>
      <c r="BI92" s="460">
        <f>MAX((BI94-BI96)*'Capital Structure'!$H$21/12,0)</f>
        <v>0</v>
      </c>
      <c r="BJ92" s="460">
        <f>MAX((BJ94-BJ96)*'Capital Structure'!$H$21/12,0)</f>
        <v>0</v>
      </c>
      <c r="BK92" s="460">
        <f>MAX((BK94-BK96)*'Capital Structure'!$H$21/12,0)</f>
        <v>0</v>
      </c>
      <c r="BL92" s="460">
        <f>MAX((BL94-BL96)*'Capital Structure'!$H$21/12,0)</f>
        <v>0</v>
      </c>
      <c r="BM92" s="460">
        <f>MAX((BM94-BM96)*'Capital Structure'!$H$21/12,0)</f>
        <v>0</v>
      </c>
      <c r="BN92" s="460">
        <f>MAX((BN94-BN96)*'Capital Structure'!$H$21/12,0)</f>
        <v>0</v>
      </c>
      <c r="BO92" s="460">
        <f>MAX((BO94-BO96)*'Capital Structure'!$H$21/12,0)</f>
        <v>0</v>
      </c>
      <c r="BP92" s="460">
        <f>MAX((BP94-BP96)*'Capital Structure'!$H$21/12,0)</f>
        <v>0</v>
      </c>
      <c r="BQ92" s="460">
        <f>MAX((BQ94-BQ96)*'Capital Structure'!$H$21/12,0)</f>
        <v>0</v>
      </c>
      <c r="BR92" s="460">
        <f>MAX((BR94-BR96)*'Capital Structure'!$H$21/12,0)</f>
        <v>0</v>
      </c>
      <c r="BS92" s="460">
        <f>MAX((BS94-BS96)*'Capital Structure'!$H$21/12,0)</f>
        <v>0</v>
      </c>
      <c r="BT92" s="460">
        <f>MAX((BT94-BT96)*'Capital Structure'!$H$21/12,0)</f>
        <v>0</v>
      </c>
      <c r="BU92" s="460">
        <f>MAX((BU94-BU96)*'Capital Structure'!$H$21/12,0)</f>
        <v>0</v>
      </c>
      <c r="BV92" s="460">
        <f>MAX((BV94-BV96)*'Capital Structure'!$H$21/12,0)</f>
        <v>0</v>
      </c>
      <c r="BW92" s="460">
        <f>MAX((BW94-BW96)*'Capital Structure'!$H$21/12,0)</f>
        <v>50192.307692307404</v>
      </c>
      <c r="BX92" s="460">
        <f>MAX((BX94-BX96)*'Capital Structure'!$H$21/12,0)</f>
        <v>103286.05769230741</v>
      </c>
      <c r="BY92" s="460">
        <f>MAX((BY94-BY96)*'Capital Structure'!$H$21/12,0)</f>
        <v>156601.03165064074</v>
      </c>
      <c r="BZ92" s="460">
        <f>MAX((BZ94-BZ96)*'Capital Structure'!$H$21/12,0)</f>
        <v>210138.15133380049</v>
      </c>
      <c r="CA92" s="460">
        <f>MAX((CA94-CA96)*'Capital Structure'!$H$21/12,0)</f>
        <v>263898.34234897338</v>
      </c>
      <c r="CB92" s="460">
        <f>MAX((CB94-CB96)*'Capital Structure'!$H$21/12,0)</f>
        <v>317882.53416004282</v>
      </c>
      <c r="CC92" s="460">
        <f>MAX((CC94-CC96)*'Capital Structure'!$H$21/12,0)</f>
        <v>372091.66010365845</v>
      </c>
      <c r="CD92" s="460">
        <f>MAX((CD94-CD96)*'Capital Structure'!$H$21/12,0)</f>
        <v>0</v>
      </c>
      <c r="CE92" s="460">
        <f>MAX((CE94-CE96)*'Capital Structure'!$H$21/12,0)</f>
        <v>0</v>
      </c>
      <c r="CF92" s="460">
        <f>MAX((CF94-CF96)*'Capital Structure'!$H$21/12,0)</f>
        <v>0</v>
      </c>
      <c r="CG92" s="460">
        <f>MAX((CG94-CG96)*'Capital Structure'!$H$21/12,0)</f>
        <v>0</v>
      </c>
      <c r="CH92" s="460">
        <f>MAX((CH94-CH96)*'Capital Structure'!$H$21/12,0)</f>
        <v>0</v>
      </c>
      <c r="CI92" s="460">
        <f>MAX((CI94-CI96)*'Capital Structure'!$H$21/12,0)</f>
        <v>0</v>
      </c>
      <c r="CJ92" s="460">
        <f>MAX((CJ94-CJ96)*'Capital Structure'!$H$21/12,0)</f>
        <v>0</v>
      </c>
      <c r="CK92" s="460">
        <f>MAX((CK94-CK96)*'Capital Structure'!$H$21/12,0)</f>
        <v>0</v>
      </c>
      <c r="CL92" s="460">
        <f>MAX((CL94-CL96)*'Capital Structure'!$H$21/12,0)</f>
        <v>0</v>
      </c>
      <c r="CM92" s="460">
        <f>MAX((CM94-CM96)*'Capital Structure'!$H$21/12,0)</f>
        <v>0</v>
      </c>
      <c r="CN92" s="460">
        <f>MAX((CN94-CN96)*'Capital Structure'!$H$21/12,0)</f>
        <v>0</v>
      </c>
      <c r="CO92" s="460">
        <f>MAX((CO94-CO96)*'Capital Structure'!$H$21/12,0)</f>
        <v>0</v>
      </c>
      <c r="CP92" s="460">
        <f>MAX((CP94-CP96)*'Capital Structure'!$H$21/12,0)</f>
        <v>0</v>
      </c>
      <c r="CQ92" s="460">
        <f>MAX((CQ94-CQ96)*'Capital Structure'!$H$21/12,0)</f>
        <v>0</v>
      </c>
      <c r="CR92" s="460">
        <f>MAX((CR94-CR96)*'Capital Structure'!$H$21/12,0)</f>
        <v>0</v>
      </c>
      <c r="CS92" s="460">
        <f>MAX((CS94-CS96)*'Capital Structure'!$H$21/12,0)</f>
        <v>0</v>
      </c>
      <c r="CT92" s="460">
        <f>MAX((CT94-CT96)*'Capital Structure'!$H$21/12,0)</f>
        <v>0</v>
      </c>
      <c r="CU92" s="460">
        <f>MAX((CU94-CU96)*'Capital Structure'!$H$21/12,0)</f>
        <v>0</v>
      </c>
      <c r="CV92" s="460">
        <f>MAX((CV94-CV96)*'Capital Structure'!$H$21/12,0)</f>
        <v>0</v>
      </c>
      <c r="CW92" s="460">
        <f>MAX((CW94-CW96)*'Capital Structure'!$H$21/12,0)</f>
        <v>0</v>
      </c>
      <c r="CX92" s="460">
        <f>MAX((CX94-CX96)*'Capital Structure'!$H$21/12,0)</f>
        <v>0</v>
      </c>
      <c r="CY92" s="460">
        <f>MAX((CY94-CY96)*'Capital Structure'!$H$21/12,0)</f>
        <v>0</v>
      </c>
      <c r="CZ92" s="460">
        <f>MAX((CZ94-CZ96)*'Capital Structure'!$H$21/12,0)</f>
        <v>0</v>
      </c>
      <c r="DA92" s="460">
        <f>MAX((DA94-DA96)*'Capital Structure'!$H$21/12,0)</f>
        <v>0</v>
      </c>
      <c r="DB92" s="460">
        <f>MAX((DB94-DB96)*'Capital Structure'!$H$21/12,0)</f>
        <v>0</v>
      </c>
      <c r="DC92" s="460">
        <f>MAX((DC94-DC96)*'Capital Structure'!$H$21/12,0)</f>
        <v>0</v>
      </c>
      <c r="DD92" s="460">
        <f>MAX((DD94-DD96)*'Capital Structure'!$H$21/12,0)</f>
        <v>0</v>
      </c>
      <c r="DE92" s="460">
        <f>MAX((DE94-DE96)*'Capital Structure'!$H$21/12,0)</f>
        <v>0</v>
      </c>
      <c r="DF92" s="460">
        <f>MAX((DF94-DF96)*'Capital Structure'!$H$21/12,0)</f>
        <v>0</v>
      </c>
      <c r="DG92" s="460">
        <f>MAX((DG94-DG96)*'Capital Structure'!$H$21/12,0)</f>
        <v>0</v>
      </c>
      <c r="DH92" s="460">
        <f>MAX((DH94-DH96)*'Capital Structure'!$H$21/12,0)</f>
        <v>0</v>
      </c>
      <c r="DI92" s="460">
        <f>MAX((DI94-DI96)*'Capital Structure'!$H$21/12,0)</f>
        <v>0</v>
      </c>
      <c r="DJ92" s="460">
        <f>MAX((DJ94-DJ96)*'Capital Structure'!$H$21/12,0)</f>
        <v>0</v>
      </c>
      <c r="DK92" s="460">
        <f>MAX((DK94-DK96)*'Capital Structure'!$H$21/12,0)</f>
        <v>0</v>
      </c>
      <c r="DL92" s="460">
        <f>MAX((DL94-DL96)*'Capital Structure'!$H$21/12,0)</f>
        <v>0</v>
      </c>
      <c r="DM92" s="460">
        <f>MAX((DM94-DM96)*'Capital Structure'!$H$21/12,0)</f>
        <v>0</v>
      </c>
      <c r="DN92" s="460">
        <f>MAX((DN94-DN96)*'Capital Structure'!$H$21/12,0)</f>
        <v>0</v>
      </c>
      <c r="DO92" s="460">
        <f>MAX((DO94-DO96)*'Capital Structure'!$H$21/12,0)</f>
        <v>0</v>
      </c>
      <c r="DP92" s="460">
        <f>MAX((DP94-DP96)*'Capital Structure'!$H$21/12,0)</f>
        <v>0</v>
      </c>
      <c r="DQ92" s="460">
        <f>MAX((DQ94-DQ96)*'Capital Structure'!$H$21/12,0)</f>
        <v>0</v>
      </c>
      <c r="DR92" s="460">
        <f>MAX((DR94-DR96)*'Capital Structure'!$H$21/12,0)</f>
        <v>0</v>
      </c>
      <c r="DS92" s="460">
        <f>MAX((DS94-DS96)*'Capital Structure'!$H$21/12,0)</f>
        <v>0</v>
      </c>
      <c r="DT92" s="460">
        <f>MAX((DT94-DT96)*'Capital Structure'!$H$21/12,0)</f>
        <v>0</v>
      </c>
      <c r="DU92" s="460">
        <f>MAX((DU94-DU96)*'Capital Structure'!$H$21/12,0)</f>
        <v>0</v>
      </c>
      <c r="DV92" s="460">
        <f>MAX((DV94-DV96)*'Capital Structure'!$H$21/12,0)</f>
        <v>0</v>
      </c>
      <c r="DW92" s="460">
        <f>MAX((DW94-DW96)*'Capital Structure'!$H$21/12,0)</f>
        <v>0</v>
      </c>
      <c r="DX92" s="460">
        <f>MAX((DX94-DX96)*'Capital Structure'!$H$21/12,0)</f>
        <v>0</v>
      </c>
      <c r="DY92" s="460">
        <f>MAX((DY94-DY96)*'Capital Structure'!$H$21/12,0)</f>
        <v>0</v>
      </c>
      <c r="DZ92" s="460">
        <f>MAX((DZ94-DZ96)*'Capital Structure'!$H$21/12,0)</f>
        <v>0</v>
      </c>
      <c r="EA92" s="460">
        <f>MAX((EA94-EA96)*'Capital Structure'!$H$21/12,0)</f>
        <v>0</v>
      </c>
      <c r="EB92" s="460">
        <f>MAX((EB94-EB96)*'Capital Structure'!$H$21/12,0)</f>
        <v>0</v>
      </c>
      <c r="EC92" s="460">
        <f>MAX((EC94-EC96)*'Capital Structure'!$H$21/12,0)</f>
        <v>0</v>
      </c>
      <c r="ED92" s="460">
        <f>MAX((ED94-ED96)*'Capital Structure'!$H$21/12,0)</f>
        <v>0</v>
      </c>
      <c r="EE92" s="460">
        <f>MAX((EE94-EE96)*'Capital Structure'!$H$21/12,0)</f>
        <v>0</v>
      </c>
      <c r="EF92" s="460">
        <f>MAX((EF94-EF96)*'Capital Structure'!$H$21/12,0)</f>
        <v>0</v>
      </c>
      <c r="EG92" s="460">
        <f>MAX((EG94-EG96)*'Capital Structure'!$H$21/12,0)</f>
        <v>0</v>
      </c>
      <c r="EH92" s="460">
        <f>MAX((EH94-EH96)*'Capital Structure'!$H$21/12,0)</f>
        <v>0</v>
      </c>
      <c r="EI92" s="460">
        <f>MAX((EI94-EI96)*'Capital Structure'!$H$21/12,0)</f>
        <v>0</v>
      </c>
      <c r="EJ92" s="460">
        <f>MAX((EJ94-EJ96)*'Capital Structure'!$H$21/12,0)</f>
        <v>0</v>
      </c>
      <c r="EK92" s="460">
        <f>MAX((EK94-EK96)*'Capital Structure'!$H$21/12,0)</f>
        <v>0</v>
      </c>
      <c r="EL92" s="460">
        <f>MAX((EL94-EL96)*'Capital Structure'!$H$21/12,0)</f>
        <v>0</v>
      </c>
      <c r="EM92" s="460">
        <f>MAX((EM94-EM96)*'Capital Structure'!$H$21/12,0)</f>
        <v>0</v>
      </c>
      <c r="EN92" s="460">
        <f>MAX((EN94-EN96)*'Capital Structure'!$H$21/12,0)</f>
        <v>0</v>
      </c>
      <c r="EO92" s="460">
        <f>MAX((EO94-EO96)*'Capital Structure'!$H$21/12,0)</f>
        <v>0</v>
      </c>
      <c r="EP92" s="460">
        <f>MAX((EP94-EP96)*'Capital Structure'!$H$21/12,0)</f>
        <v>0</v>
      </c>
      <c r="EQ92" s="460">
        <f>MAX((EQ94-EQ96)*'Capital Structure'!$H$21/12,0)</f>
        <v>0</v>
      </c>
      <c r="ER92" s="460">
        <f>MAX((ER94-ER96)*'Capital Structure'!$H$21/12,0)</f>
        <v>0</v>
      </c>
      <c r="ES92" s="460">
        <f>MAX((ES94-ES96)*'Capital Structure'!$H$21/12,0)</f>
        <v>0</v>
      </c>
      <c r="ET92" s="460">
        <f>MAX((ET94-ET96)*'Capital Structure'!$H$21/12,0)</f>
        <v>0</v>
      </c>
      <c r="EU92" s="460">
        <f>MAX((EU94-EU96)*'Capital Structure'!$H$21/12,0)</f>
        <v>0</v>
      </c>
      <c r="EV92" s="460">
        <f>MAX((EV94-EV96)*'Capital Structure'!$H$21/12,0)</f>
        <v>0</v>
      </c>
      <c r="EW92" s="460">
        <f>MAX((EW94-EW96)*'Capital Structure'!$H$21/12,0)</f>
        <v>0</v>
      </c>
      <c r="EX92" s="460">
        <f>MAX((EX94-EX96)*'Capital Structure'!$H$21/12,0)</f>
        <v>0</v>
      </c>
      <c r="EY92" s="460">
        <f>MAX((EY94-EY96)*'Capital Structure'!$H$21/12,0)</f>
        <v>0</v>
      </c>
      <c r="EZ92" s="460">
        <f>MAX((EZ94-EZ96)*'Capital Structure'!$H$21/12,0)</f>
        <v>0</v>
      </c>
      <c r="FA92" s="460">
        <f>MAX((FA94-FA96)*'Capital Structure'!$H$21/12,0)</f>
        <v>0</v>
      </c>
      <c r="FB92" s="460">
        <f>MAX((FB94-FB96)*'Capital Structure'!$H$21/12,0)</f>
        <v>0</v>
      </c>
      <c r="FC92" s="460"/>
      <c r="FD92" s="460"/>
      <c r="FE92" s="460"/>
      <c r="FF92" s="460"/>
      <c r="FG92" s="460"/>
      <c r="FH92" s="460"/>
      <c r="FI92" s="460"/>
      <c r="FJ92" s="460"/>
      <c r="FK92" s="460"/>
      <c r="FL92" s="460"/>
      <c r="FM92" s="460"/>
      <c r="FN92" s="460"/>
      <c r="FO92" s="460"/>
      <c r="FP92" s="460"/>
      <c r="FQ92" s="460"/>
      <c r="FR92" s="460"/>
      <c r="FS92" s="460"/>
      <c r="FT92" s="460"/>
      <c r="FU92" s="460"/>
      <c r="FV92" s="460"/>
      <c r="FW92" s="460"/>
      <c r="FX92" s="460"/>
      <c r="FY92" s="460"/>
      <c r="FZ92" s="460"/>
      <c r="GA92" s="460"/>
      <c r="GB92" s="460"/>
      <c r="GC92" s="460"/>
      <c r="GD92" s="460"/>
      <c r="GE92" s="460"/>
      <c r="GF92" s="460"/>
      <c r="GG92" s="460"/>
      <c r="GH92" s="460"/>
      <c r="GI92" s="460"/>
      <c r="GJ92" s="460"/>
      <c r="GK92" s="460"/>
      <c r="GL92" s="460"/>
      <c r="GM92" s="460"/>
      <c r="GN92" s="460"/>
      <c r="GO92" s="460"/>
      <c r="GP92" s="460"/>
      <c r="GQ92" s="460"/>
      <c r="GR92" s="460"/>
      <c r="GS92" s="460"/>
      <c r="GT92" s="460"/>
      <c r="GU92" s="460"/>
      <c r="GV92" s="460"/>
      <c r="GW92" s="460"/>
      <c r="GX92" s="460"/>
    </row>
    <row r="93" spans="2:206">
      <c r="B93" s="465" t="s">
        <v>208</v>
      </c>
      <c r="E93" s="460">
        <f>IFERROR(VLOOKUP(E$90,'Capital Structure'!$H$27:$I$29,2,FALSE),0)</f>
        <v>0</v>
      </c>
      <c r="F93" s="460">
        <f>IFERROR(VLOOKUP(F$90,'Capital Structure'!$H$27:$I$29,2,FALSE),0)</f>
        <v>0</v>
      </c>
      <c r="G93" s="460">
        <f>IFERROR(VLOOKUP(G$90,'Capital Structure'!$H$27:$I$29,2,FALSE),0)</f>
        <v>0</v>
      </c>
      <c r="H93" s="460">
        <f>IFERROR(VLOOKUP(H$90,'Capital Structure'!$H$27:$I$29,2,FALSE),0)</f>
        <v>0</v>
      </c>
      <c r="I93" s="460">
        <f>IFERROR(VLOOKUP(I$90,'Capital Structure'!$H$27:$I$29,2,FALSE),0)</f>
        <v>0</v>
      </c>
      <c r="J93" s="460">
        <f>IFERROR(VLOOKUP(J$90,'Capital Structure'!$H$27:$I$29,2,FALSE),0)</f>
        <v>0</v>
      </c>
      <c r="K93" s="460">
        <f>IFERROR(VLOOKUP(K$90,'Capital Structure'!$H$27:$I$29,2,FALSE),0)</f>
        <v>0</v>
      </c>
      <c r="L93" s="460">
        <f>IFERROR(VLOOKUP(L$90,'Capital Structure'!$H$27:$I$29,2,FALSE),0)</f>
        <v>0</v>
      </c>
      <c r="M93" s="460">
        <f>IFERROR(VLOOKUP(M$90,'Capital Structure'!$H$27:$I$29,2,FALSE),0)</f>
        <v>0</v>
      </c>
      <c r="N93" s="460">
        <f>IFERROR(VLOOKUP(N$90,'Capital Structure'!$H$27:$I$29,2,FALSE),0)</f>
        <v>0</v>
      </c>
      <c r="O93" s="460">
        <f>IFERROR(VLOOKUP(O$90,'Capital Structure'!$H$27:$I$29,2,FALSE),0)</f>
        <v>0</v>
      </c>
      <c r="P93" s="460">
        <f>IFERROR(VLOOKUP(P$90,'Capital Structure'!$H$27:$I$29,2,FALSE),0)</f>
        <v>0</v>
      </c>
      <c r="Q93" s="460">
        <f>IFERROR(VLOOKUP(Q$90,'Capital Structure'!$H$27:$I$29,2,FALSE),0)</f>
        <v>0</v>
      </c>
      <c r="R93" s="460">
        <f>IFERROR(VLOOKUP(R$90,'Capital Structure'!$H$27:$I$29,2,FALSE),0)</f>
        <v>0</v>
      </c>
      <c r="S93" s="460">
        <f>IFERROR(VLOOKUP(S$90,'Capital Structure'!$H$27:$I$29,2,FALSE),0)</f>
        <v>0</v>
      </c>
      <c r="T93" s="460">
        <f>IFERROR(VLOOKUP(T$90,'Capital Structure'!$H$27:$I$29,2,FALSE),0)</f>
        <v>0</v>
      </c>
      <c r="U93" s="460">
        <f>IFERROR(VLOOKUP(U$90,'Capital Structure'!$H$27:$I$29,2,FALSE),0)</f>
        <v>0</v>
      </c>
      <c r="V93" s="460">
        <f>IFERROR(VLOOKUP(V$90,'Capital Structure'!$H$27:$I$29,2,FALSE),0)</f>
        <v>0</v>
      </c>
      <c r="W93" s="460">
        <f>IFERROR(VLOOKUP(W$90,'Capital Structure'!$H$27:$I$29,2,FALSE),0)</f>
        <v>0</v>
      </c>
      <c r="X93" s="460">
        <f>IFERROR(VLOOKUP(X$90,'Capital Structure'!$H$27:$I$29,2,FALSE),0)</f>
        <v>0</v>
      </c>
      <c r="Y93" s="460">
        <f>IFERROR(VLOOKUP(Y$90,'Capital Structure'!$H$27:$I$29,2,FALSE),0)</f>
        <v>0</v>
      </c>
      <c r="Z93" s="460">
        <f>IFERROR(VLOOKUP(Z$90,'Capital Structure'!$H$27:$I$29,2,FALSE),0)</f>
        <v>0</v>
      </c>
      <c r="AA93" s="460">
        <f>IFERROR(VLOOKUP(AA$90,'Capital Structure'!$H$27:$I$29,2,FALSE),0)</f>
        <v>0</v>
      </c>
      <c r="AB93" s="460">
        <f>IFERROR(VLOOKUP(AB$90,'Capital Structure'!$H$27:$I$29,2,FALSE),0)</f>
        <v>0</v>
      </c>
      <c r="AC93" s="460">
        <f>IFERROR(VLOOKUP(AC$90,'Capital Structure'!$H$27:$I$29,2,FALSE),0)</f>
        <v>0</v>
      </c>
      <c r="AD93" s="460">
        <f>IFERROR(VLOOKUP(AD$90,'Capital Structure'!$H$27:$I$29,2,FALSE),0)</f>
        <v>0</v>
      </c>
      <c r="AE93" s="460">
        <f>IFERROR(VLOOKUP(AE$90,'Capital Structure'!$H$27:$I$29,2,FALSE),0)</f>
        <v>0</v>
      </c>
      <c r="AF93" s="460">
        <f>IFERROR(VLOOKUP(AF$90,'Capital Structure'!$H$27:$I$29,2,FALSE),0)</f>
        <v>0</v>
      </c>
      <c r="AG93" s="460">
        <f>IFERROR(VLOOKUP(AG$90,'Capital Structure'!$H$27:$I$29,2,FALSE),0)</f>
        <v>0</v>
      </c>
      <c r="AH93" s="460">
        <f>IFERROR(VLOOKUP(AH$90,'Capital Structure'!$H$27:$I$29,2,FALSE),0)</f>
        <v>0</v>
      </c>
      <c r="AI93" s="460">
        <f>IFERROR(VLOOKUP(AI$90,'Capital Structure'!$H$27:$I$29,2,FALSE),0)</f>
        <v>0</v>
      </c>
      <c r="AJ93" s="460">
        <f>IFERROR(VLOOKUP(AJ$90,'Capital Structure'!$H$27:$I$29,2,FALSE),0)</f>
        <v>0</v>
      </c>
      <c r="AK93" s="460">
        <f>IFERROR(VLOOKUP(AK$90,'Capital Structure'!$H$27:$I$29,2,FALSE),0)</f>
        <v>0</v>
      </c>
      <c r="AL93" s="460">
        <f>IFERROR(VLOOKUP(AL$90,'Capital Structure'!$H$27:$I$29,2,FALSE),0)</f>
        <v>0</v>
      </c>
      <c r="AM93" s="460">
        <f>IFERROR(VLOOKUP(AM$90,'Capital Structure'!$H$27:$I$29,2,FALSE),0)</f>
        <v>0</v>
      </c>
      <c r="AN93" s="460">
        <f>IFERROR(VLOOKUP(AN$90,'Capital Structure'!$H$27:$I$29,2,FALSE),0)</f>
        <v>0</v>
      </c>
      <c r="AO93" s="460">
        <f>IFERROR(VLOOKUP(AO$90,'Capital Structure'!$H$27:$I$29,2,FALSE),0)</f>
        <v>0</v>
      </c>
      <c r="AP93" s="460">
        <f>IFERROR(VLOOKUP(AP$90,'Capital Structure'!$H$27:$I$29,2,FALSE),0)</f>
        <v>0</v>
      </c>
      <c r="AQ93" s="460">
        <f>IFERROR(VLOOKUP(AQ$90,'Capital Structure'!$H$27:$I$29,2,FALSE),0)</f>
        <v>0</v>
      </c>
      <c r="AR93" s="460">
        <f>IFERROR(VLOOKUP(AR$90,'Capital Structure'!$H$27:$I$29,2,FALSE),0)</f>
        <v>0</v>
      </c>
      <c r="AS93" s="460">
        <f>IFERROR(VLOOKUP(AS$90,'Capital Structure'!$H$27:$I$29,2,FALSE),0)</f>
        <v>0</v>
      </c>
      <c r="AT93" s="460">
        <f>IFERROR(VLOOKUP(AT$90,'Capital Structure'!$H$27:$I$29,2,FALSE),0)</f>
        <v>0</v>
      </c>
      <c r="AU93" s="460">
        <f>IFERROR(VLOOKUP(AU$90,'Capital Structure'!$H$27:$I$29,2,FALSE),0)</f>
        <v>0</v>
      </c>
      <c r="AV93" s="460">
        <f>IFERROR(VLOOKUP(AV$90,'Capital Structure'!$H$27:$I$29,2,FALSE),0)</f>
        <v>0</v>
      </c>
      <c r="AW93" s="460">
        <f>IFERROR(VLOOKUP(AW$90,'Capital Structure'!$H$27:$I$29,2,FALSE),0)</f>
        <v>0</v>
      </c>
      <c r="AX93" s="460">
        <f>IFERROR(VLOOKUP(AX$90,'Capital Structure'!$H$27:$I$29,2,FALSE),0)</f>
        <v>0</v>
      </c>
      <c r="AY93" s="460">
        <f>IFERROR(VLOOKUP(AY$90,'Capital Structure'!$H$27:$I$29,2,FALSE),0)</f>
        <v>0</v>
      </c>
      <c r="AZ93" s="460">
        <f>IFERROR(VLOOKUP(AZ$90,'Capital Structure'!$H$27:$I$29,2,FALSE),0)</f>
        <v>0</v>
      </c>
      <c r="BA93" s="460">
        <f>IFERROR(VLOOKUP(BA$90,'Capital Structure'!$H$27:$I$29,2,FALSE),0)</f>
        <v>0</v>
      </c>
      <c r="BB93" s="460">
        <f>IFERROR(VLOOKUP(BB$90,'Capital Structure'!$H$27:$I$29,2,FALSE),0)</f>
        <v>0</v>
      </c>
      <c r="BC93" s="460">
        <f>IFERROR(VLOOKUP(BC$90,'Capital Structure'!$H$27:$I$29,2,FALSE),0)</f>
        <v>0</v>
      </c>
      <c r="BD93" s="460">
        <f>IFERROR(VLOOKUP(BD$90,'Capital Structure'!$H$27:$I$29,2,FALSE),0)</f>
        <v>0</v>
      </c>
      <c r="BE93" s="460">
        <f>IFERROR(VLOOKUP(BE$90,'Capital Structure'!$H$27:$I$29,2,FALSE),0)</f>
        <v>0</v>
      </c>
      <c r="BF93" s="460">
        <f>IFERROR(VLOOKUP(BF$90,'Capital Structure'!$H$27:$I$29,2,FALSE),0)</f>
        <v>0</v>
      </c>
      <c r="BG93" s="460">
        <f>IFERROR(VLOOKUP(BG$90,'Capital Structure'!$H$27:$I$29,2,FALSE),0)</f>
        <v>0</v>
      </c>
      <c r="BH93" s="460">
        <f>IFERROR(VLOOKUP(BH$90,'Capital Structure'!$H$27:$I$29,2,FALSE),0)</f>
        <v>0</v>
      </c>
      <c r="BI93" s="460">
        <f>IFERROR(VLOOKUP(BI$90,'Capital Structure'!$H$27:$I$29,2,FALSE),0)</f>
        <v>0</v>
      </c>
      <c r="BJ93" s="460">
        <f>IFERROR(VLOOKUP(BJ$90,'Capital Structure'!$H$27:$I$29,2,FALSE),0)</f>
        <v>0</v>
      </c>
      <c r="BK93" s="460">
        <f>IFERROR(VLOOKUP(BK$90,'Capital Structure'!$H$27:$I$29,2,FALSE),0)</f>
        <v>0</v>
      </c>
      <c r="BL93" s="460">
        <f>IFERROR(VLOOKUP(BL$90,'Capital Structure'!$H$27:$I$29,2,FALSE),0)</f>
        <v>0</v>
      </c>
      <c r="BM93" s="460">
        <f>IFERROR(VLOOKUP(BM$90,'Capital Structure'!$H$27:$I$29,2,FALSE),0)</f>
        <v>0</v>
      </c>
      <c r="BN93" s="460">
        <f>IFERROR(VLOOKUP(BN$90,'Capital Structure'!$H$27:$I$29,2,FALSE),0)</f>
        <v>0</v>
      </c>
      <c r="BO93" s="460">
        <f>IFERROR(VLOOKUP(BO$90,'Capital Structure'!$H$27:$I$29,2,FALSE),0)</f>
        <v>0</v>
      </c>
      <c r="BP93" s="460">
        <f>IFERROR(VLOOKUP(BP$90,'Capital Structure'!$H$27:$I$29,2,FALSE),0)</f>
        <v>0</v>
      </c>
      <c r="BQ93" s="460">
        <f>IFERROR(VLOOKUP(BQ$90,'Capital Structure'!$H$27:$I$29,2,FALSE),0)</f>
        <v>0</v>
      </c>
      <c r="BR93" s="460">
        <f>IFERROR(VLOOKUP(BR$90,'Capital Structure'!$H$27:$I$29,2,FALSE),0)</f>
        <v>0</v>
      </c>
      <c r="BS93" s="460">
        <f>IFERROR(VLOOKUP(BS$90,'Capital Structure'!$H$27:$I$29,2,FALSE),0)</f>
        <v>0</v>
      </c>
      <c r="BT93" s="460">
        <f>IFERROR(VLOOKUP(BT$90,'Capital Structure'!$H$27:$I$29,2,FALSE),0)</f>
        <v>0</v>
      </c>
      <c r="BU93" s="460">
        <f>IFERROR(VLOOKUP(BU$90,'Capital Structure'!$H$27:$I$29,2,FALSE),0)</f>
        <v>0</v>
      </c>
      <c r="BV93" s="460">
        <f>IFERROR(VLOOKUP(BV$90,'Capital Structure'!$H$27:$I$29,2,FALSE),0)</f>
        <v>0</v>
      </c>
      <c r="BW93" s="460">
        <f>IFERROR(VLOOKUP(BW$90,'Capital Structure'!$H$27:$I$29,2,FALSE),0)</f>
        <v>0</v>
      </c>
      <c r="BX93" s="460">
        <f>IFERROR(VLOOKUP(BX$90,'Capital Structure'!$H$27:$I$29,2,FALSE),0)</f>
        <v>0</v>
      </c>
      <c r="BY93" s="460">
        <f>IFERROR(VLOOKUP(BY$90,'Capital Structure'!$H$27:$I$29,2,FALSE),0)</f>
        <v>0</v>
      </c>
      <c r="BZ93" s="460">
        <f>IFERROR(VLOOKUP(BZ$90,'Capital Structure'!$H$27:$I$29,2,FALSE),0)</f>
        <v>0</v>
      </c>
      <c r="CA93" s="460">
        <f>IFERROR(VLOOKUP(CA$90,'Capital Structure'!$H$27:$I$29,2,FALSE),0)</f>
        <v>0</v>
      </c>
      <c r="CB93" s="460">
        <f>IFERROR(VLOOKUP(CB$90,'Capital Structure'!$H$27:$I$29,2,FALSE),0)</f>
        <v>0</v>
      </c>
      <c r="CC93" s="460">
        <f>IFERROR(VLOOKUP(CC$90,'Capital Structure'!$H$27:$I$29,2,FALSE),0)</f>
        <v>0</v>
      </c>
      <c r="CD93" s="460">
        <f>IFERROR(VLOOKUP(CD$90,'Capital Structure'!$H$27:$I$29,2,FALSE),0)</f>
        <v>0</v>
      </c>
      <c r="CE93" s="460">
        <f>IFERROR(VLOOKUP(CE$90,'Capital Structure'!$H$27:$I$29,2,FALSE),0)</f>
        <v>0</v>
      </c>
      <c r="CF93" s="460">
        <f>IFERROR(VLOOKUP(CF$90,'Capital Structure'!$H$27:$I$29,2,FALSE),0)</f>
        <v>0</v>
      </c>
      <c r="CG93" s="460">
        <f>IFERROR(VLOOKUP(CG$90,'Capital Structure'!$H$27:$I$29,2,FALSE),0)</f>
        <v>0</v>
      </c>
      <c r="CH93" s="460">
        <f>IFERROR(VLOOKUP(CH$90,'Capital Structure'!$H$27:$I$29,2,FALSE),0)</f>
        <v>0</v>
      </c>
      <c r="CI93" s="460">
        <f>IFERROR(VLOOKUP(CI$90,'Capital Structure'!$H$27:$I$29,2,FALSE),0)</f>
        <v>0</v>
      </c>
      <c r="CJ93" s="460">
        <f>IFERROR(VLOOKUP(CJ$90,'Capital Structure'!$H$27:$I$29,2,FALSE),0)</f>
        <v>0</v>
      </c>
      <c r="CK93" s="460">
        <f>IFERROR(VLOOKUP(CK$90,'Capital Structure'!$H$27:$I$29,2,FALSE),0)</f>
        <v>0</v>
      </c>
      <c r="CL93" s="460">
        <f>IFERROR(VLOOKUP(CL$90,'Capital Structure'!$H$27:$I$29,2,FALSE),0)</f>
        <v>0</v>
      </c>
      <c r="CM93" s="460">
        <f>IFERROR(VLOOKUP(CM$90,'Capital Structure'!$H$27:$I$29,2,FALSE),0)</f>
        <v>0</v>
      </c>
      <c r="CN93" s="460">
        <f>IFERROR(VLOOKUP(CN$90,'Capital Structure'!$H$27:$I$29,2,FALSE),0)</f>
        <v>0</v>
      </c>
      <c r="CO93" s="460">
        <f>IFERROR(VLOOKUP(CO$90,'Capital Structure'!$H$27:$I$29,2,FALSE),0)</f>
        <v>0</v>
      </c>
      <c r="CP93" s="460">
        <f>IFERROR(VLOOKUP(CP$90,'Capital Structure'!$H$27:$I$29,2,FALSE),0)</f>
        <v>0</v>
      </c>
      <c r="CQ93" s="460">
        <f>IFERROR(VLOOKUP(CQ$90,'Capital Structure'!$H$27:$I$29,2,FALSE),0)</f>
        <v>0</v>
      </c>
      <c r="CR93" s="460">
        <f>IFERROR(VLOOKUP(CR$90,'Capital Structure'!$H$27:$I$29,2,FALSE),0)</f>
        <v>0</v>
      </c>
      <c r="CS93" s="460">
        <f>IFERROR(VLOOKUP(CS$90,'Capital Structure'!$H$27:$I$29,2,FALSE),0)</f>
        <v>0</v>
      </c>
      <c r="CT93" s="460">
        <f>IFERROR(VLOOKUP(CT$90,'Capital Structure'!$H$27:$I$29,2,FALSE),0)</f>
        <v>0</v>
      </c>
      <c r="CU93" s="460">
        <f>IFERROR(VLOOKUP(CU$90,'Capital Structure'!$H$27:$I$29,2,FALSE),0)</f>
        <v>0</v>
      </c>
      <c r="CV93" s="460">
        <f>IFERROR(VLOOKUP(CV$90,'Capital Structure'!$H$27:$I$29,2,FALSE),0)</f>
        <v>0</v>
      </c>
      <c r="CW93" s="460">
        <f>IFERROR(VLOOKUP(CW$90,'Capital Structure'!$H$27:$I$29,2,FALSE),0)</f>
        <v>0</v>
      </c>
      <c r="CX93" s="460">
        <f>IFERROR(VLOOKUP(CX$90,'Capital Structure'!$H$27:$I$29,2,FALSE),0)</f>
        <v>0</v>
      </c>
      <c r="CY93" s="460">
        <f>IFERROR(VLOOKUP(CY$90,'Capital Structure'!$H$27:$I$29,2,FALSE),0)</f>
        <v>0</v>
      </c>
      <c r="CZ93" s="460">
        <f>IFERROR(VLOOKUP(CZ$90,'Capital Structure'!$H$27:$I$29,2,FALSE),0)</f>
        <v>0</v>
      </c>
      <c r="DA93" s="460">
        <f>IFERROR(VLOOKUP(DA$90,'Capital Structure'!$H$27:$I$29,2,FALSE),0)</f>
        <v>0</v>
      </c>
      <c r="DB93" s="460">
        <f>IFERROR(VLOOKUP(DB$90,'Capital Structure'!$H$27:$I$29,2,FALSE),0)</f>
        <v>0</v>
      </c>
      <c r="DC93" s="460">
        <f>IFERROR(VLOOKUP(DC$90,'Capital Structure'!$H$27:$I$29,2,FALSE),0)</f>
        <v>0</v>
      </c>
      <c r="DD93" s="460">
        <f>IFERROR(VLOOKUP(DD$90,'Capital Structure'!$H$27:$I$29,2,FALSE),0)</f>
        <v>0</v>
      </c>
      <c r="DE93" s="460">
        <f>IFERROR(VLOOKUP(DE$90,'Capital Structure'!$H$27:$I$29,2,FALSE),0)</f>
        <v>0</v>
      </c>
      <c r="DF93" s="460">
        <f>IFERROR(VLOOKUP(DF$90,'Capital Structure'!$H$27:$I$29,2,FALSE),0)</f>
        <v>0</v>
      </c>
      <c r="DG93" s="460">
        <f>IFERROR(VLOOKUP(DG$90,'Capital Structure'!$H$27:$I$29,2,FALSE),0)</f>
        <v>0</v>
      </c>
      <c r="DH93" s="460">
        <f>IFERROR(VLOOKUP(DH$90,'Capital Structure'!$H$27:$I$29,2,FALSE),0)</f>
        <v>0</v>
      </c>
      <c r="DI93" s="460">
        <f>IFERROR(VLOOKUP(DI$90,'Capital Structure'!$H$27:$I$29,2,FALSE),0)</f>
        <v>0</v>
      </c>
      <c r="DJ93" s="460">
        <f>IFERROR(VLOOKUP(DJ$90,'Capital Structure'!$H$27:$I$29,2,FALSE),0)</f>
        <v>0</v>
      </c>
      <c r="DK93" s="460">
        <f>IFERROR(VLOOKUP(DK$90,'Capital Structure'!$H$27:$I$29,2,FALSE),0)</f>
        <v>0</v>
      </c>
      <c r="DL93" s="460">
        <f>IFERROR(VLOOKUP(DL$90,'Capital Structure'!$H$27:$I$29,2,FALSE),0)</f>
        <v>0</v>
      </c>
      <c r="DM93" s="460">
        <f>IFERROR(VLOOKUP(DM$90,'Capital Structure'!$H$27:$I$29,2,FALSE),0)</f>
        <v>0</v>
      </c>
      <c r="DN93" s="460">
        <f>IFERROR(VLOOKUP(DN$90,'Capital Structure'!$H$27:$I$29,2,FALSE),0)</f>
        <v>0</v>
      </c>
      <c r="DO93" s="460">
        <f>IFERROR(VLOOKUP(DO$90,'Capital Structure'!$H$27:$I$29,2,FALSE),0)</f>
        <v>0</v>
      </c>
      <c r="DP93" s="460">
        <f>IFERROR(VLOOKUP(DP$90,'Capital Structure'!$H$27:$I$29,2,FALSE),0)</f>
        <v>0</v>
      </c>
      <c r="DQ93" s="460">
        <f>IFERROR(VLOOKUP(DQ$90,'Capital Structure'!$H$27:$I$29,2,FALSE),0)</f>
        <v>0</v>
      </c>
      <c r="DR93" s="460">
        <f>IFERROR(VLOOKUP(DR$90,'Capital Structure'!$H$27:$I$29,2,FALSE),0)</f>
        <v>0</v>
      </c>
      <c r="DS93" s="460">
        <f>IFERROR(VLOOKUP(DS$90,'Capital Structure'!$H$27:$I$29,2,FALSE),0)</f>
        <v>0</v>
      </c>
      <c r="DT93" s="460">
        <f>IFERROR(VLOOKUP(DT$90,'Capital Structure'!$H$27:$I$29,2,FALSE),0)</f>
        <v>0</v>
      </c>
      <c r="DU93" s="460">
        <f>IFERROR(VLOOKUP(DU$90,'Capital Structure'!$H$27:$I$29,2,FALSE),0)</f>
        <v>0</v>
      </c>
      <c r="DV93" s="460">
        <f>IFERROR(VLOOKUP(DV$90,'Capital Structure'!$H$27:$I$29,2,FALSE),0)</f>
        <v>0</v>
      </c>
      <c r="DW93" s="460">
        <f>IFERROR(VLOOKUP(DW$90,'Capital Structure'!$H$27:$I$29,2,FALSE),0)</f>
        <v>0</v>
      </c>
      <c r="DX93" s="460">
        <f>IFERROR(VLOOKUP(DX$90,'Capital Structure'!$H$27:$I$29,2,FALSE),0)</f>
        <v>0</v>
      </c>
      <c r="DY93" s="460">
        <f>IFERROR(VLOOKUP(DY$90,'Capital Structure'!$H$27:$I$29,2,FALSE),0)</f>
        <v>0</v>
      </c>
      <c r="DZ93" s="460">
        <f>IFERROR(VLOOKUP(DZ$90,'Capital Structure'!$H$27:$I$29,2,FALSE),0)</f>
        <v>0</v>
      </c>
      <c r="EA93" s="460">
        <f>IFERROR(VLOOKUP(EA$90,'Capital Structure'!$H$27:$I$29,2,FALSE),0)</f>
        <v>0</v>
      </c>
      <c r="EB93" s="460">
        <f>IFERROR(VLOOKUP(EB$90,'Capital Structure'!$H$27:$I$29,2,FALSE),0)</f>
        <v>0</v>
      </c>
      <c r="EC93" s="460">
        <f>IFERROR(VLOOKUP(EC$90,'Capital Structure'!$H$27:$I$29,2,FALSE),0)</f>
        <v>0</v>
      </c>
      <c r="ED93" s="460">
        <f>IFERROR(VLOOKUP(ED$90,'Capital Structure'!$H$27:$I$29,2,FALSE),0)</f>
        <v>0</v>
      </c>
      <c r="EE93" s="460">
        <f>IFERROR(VLOOKUP(EE$90,'Capital Structure'!$H$27:$I$29,2,FALSE),0)</f>
        <v>0</v>
      </c>
      <c r="EF93" s="460">
        <f>IFERROR(VLOOKUP(EF$90,'Capital Structure'!$H$27:$I$29,2,FALSE),0)</f>
        <v>0</v>
      </c>
      <c r="EG93" s="460">
        <f>IFERROR(VLOOKUP(EG$90,'Capital Structure'!$H$27:$I$29,2,FALSE),0)</f>
        <v>0</v>
      </c>
      <c r="EH93" s="460">
        <f>IFERROR(VLOOKUP(EH$90,'Capital Structure'!$H$27:$I$29,2,FALSE),0)</f>
        <v>0</v>
      </c>
      <c r="EI93" s="460">
        <f>IFERROR(VLOOKUP(EI$90,'Capital Structure'!$H$27:$I$29,2,FALSE),0)</f>
        <v>0</v>
      </c>
      <c r="EJ93" s="460">
        <f>IFERROR(VLOOKUP(EJ$90,'Capital Structure'!$H$27:$I$29,2,FALSE),0)</f>
        <v>0</v>
      </c>
      <c r="EK93" s="460">
        <f>IFERROR(VLOOKUP(EK$90,'Capital Structure'!$H$27:$I$29,2,FALSE),0)</f>
        <v>0</v>
      </c>
      <c r="EL93" s="460">
        <f>IFERROR(VLOOKUP(EL$90,'Capital Structure'!$H$27:$I$29,2,FALSE),0)</f>
        <v>0</v>
      </c>
      <c r="EM93" s="460">
        <f>IFERROR(VLOOKUP(EM$90,'Capital Structure'!$H$27:$I$29,2,FALSE),0)</f>
        <v>0</v>
      </c>
      <c r="EN93" s="460">
        <f>IFERROR(VLOOKUP(EN$90,'Capital Structure'!$H$27:$I$29,2,FALSE),0)</f>
        <v>0</v>
      </c>
      <c r="EO93" s="460">
        <f>IFERROR(VLOOKUP(EO$90,'Capital Structure'!$H$27:$I$29,2,FALSE),0)</f>
        <v>0</v>
      </c>
      <c r="EP93" s="460">
        <f>IFERROR(VLOOKUP(EP$90,'Capital Structure'!$H$27:$I$29,2,FALSE),0)</f>
        <v>0</v>
      </c>
      <c r="EQ93" s="460">
        <f>IFERROR(VLOOKUP(EQ$90,'Capital Structure'!$H$27:$I$29,2,FALSE),0)</f>
        <v>0</v>
      </c>
      <c r="ER93" s="460">
        <f>IFERROR(VLOOKUP(ER$90,'Capital Structure'!$H$27:$I$29,2,FALSE),0)</f>
        <v>0</v>
      </c>
      <c r="ES93" s="460">
        <f>IFERROR(VLOOKUP(ES$90,'Capital Structure'!$H$27:$I$29,2,FALSE),0)</f>
        <v>0</v>
      </c>
      <c r="ET93" s="460">
        <f>IFERROR(VLOOKUP(ET$90,'Capital Structure'!$H$27:$I$29,2,FALSE),0)</f>
        <v>0</v>
      </c>
      <c r="EU93" s="460">
        <f>IFERROR(VLOOKUP(EU$90,'Capital Structure'!$H$27:$I$29,2,FALSE),0)</f>
        <v>0</v>
      </c>
      <c r="EV93" s="460">
        <f>IFERROR(VLOOKUP(EV$90,'Capital Structure'!$H$27:$I$29,2,FALSE),0)</f>
        <v>0</v>
      </c>
      <c r="EW93" s="460">
        <f>IFERROR(VLOOKUP(EW$90,'Capital Structure'!$H$27:$I$29,2,FALSE),0)</f>
        <v>0</v>
      </c>
      <c r="EX93" s="460">
        <f>IFERROR(VLOOKUP(EX$90,'Capital Structure'!$H$27:$I$29,2,FALSE),0)</f>
        <v>0</v>
      </c>
      <c r="EY93" s="460">
        <f>IFERROR(VLOOKUP(EY$90,'Capital Structure'!$H$27:$I$29,2,FALSE),0)</f>
        <v>0</v>
      </c>
      <c r="EZ93" s="460">
        <f>IFERROR(VLOOKUP(EZ$90,'Capital Structure'!$H$27:$I$29,2,FALSE),0)</f>
        <v>0</v>
      </c>
      <c r="FA93" s="460">
        <f>IFERROR(VLOOKUP(FA$90,'Capital Structure'!$H$27:$I$29,2,FALSE),0)</f>
        <v>0</v>
      </c>
      <c r="FB93" s="460">
        <f>IFERROR(VLOOKUP(FB$90,'Capital Structure'!$H$27:$I$29,2,FALSE),0)</f>
        <v>0</v>
      </c>
      <c r="FC93" s="460"/>
      <c r="FD93" s="460"/>
      <c r="FE93" s="460"/>
      <c r="FF93" s="460"/>
      <c r="FG93" s="460"/>
      <c r="FH93" s="460"/>
      <c r="FI93" s="460"/>
      <c r="FJ93" s="460"/>
      <c r="FK93" s="460"/>
      <c r="FL93" s="460"/>
      <c r="FM93" s="460"/>
      <c r="FN93" s="460"/>
      <c r="FO93" s="460"/>
      <c r="FP93" s="460"/>
      <c r="FQ93" s="460"/>
      <c r="FR93" s="460"/>
      <c r="FS93" s="460"/>
      <c r="FT93" s="460"/>
      <c r="FU93" s="460"/>
      <c r="FV93" s="460"/>
      <c r="FW93" s="460"/>
      <c r="FX93" s="460"/>
      <c r="FY93" s="460"/>
      <c r="FZ93" s="460"/>
      <c r="GA93" s="460"/>
      <c r="GB93" s="460"/>
      <c r="GC93" s="460"/>
      <c r="GD93" s="460"/>
      <c r="GE93" s="460"/>
      <c r="GF93" s="460"/>
      <c r="GG93" s="460"/>
      <c r="GH93" s="460"/>
      <c r="GI93" s="460"/>
      <c r="GJ93" s="460"/>
      <c r="GK93" s="460"/>
      <c r="GL93" s="460"/>
      <c r="GM93" s="460"/>
      <c r="GN93" s="460"/>
      <c r="GO93" s="460"/>
      <c r="GP93" s="460"/>
      <c r="GQ93" s="460"/>
      <c r="GR93" s="460"/>
      <c r="GS93" s="460"/>
      <c r="GT93" s="460"/>
      <c r="GU93" s="460"/>
      <c r="GV93" s="460"/>
      <c r="GW93" s="460"/>
      <c r="GX93" s="460"/>
    </row>
    <row r="94" spans="2:206">
      <c r="B94" s="465" t="s">
        <v>209</v>
      </c>
      <c r="E94" s="460">
        <f>SUM($E$91:E91)-SUM($E$93:E93)+SUM($D$92:D92)-SUM($D$96:D96)</f>
        <v>0</v>
      </c>
      <c r="F94" s="460">
        <f>SUM($E$91:F91)-SUM($E$93:F93)+SUM($D$92:E92)-SUM($D$96:E96)</f>
        <v>0</v>
      </c>
      <c r="G94" s="460">
        <f>SUM($E$91:G91)-SUM($E$93:G93)+SUM($D$92:F92)-SUM($D$96:F96)</f>
        <v>0</v>
      </c>
      <c r="H94" s="460">
        <f>SUM($E$91:H91)-SUM($E$93:H93)+SUM($D$92:G92)-SUM($D$96:G96)</f>
        <v>0</v>
      </c>
      <c r="I94" s="460">
        <f>SUM($E$91:I91)-SUM($E$93:I93)+SUM($D$92:H92)-SUM($D$96:H96)</f>
        <v>0</v>
      </c>
      <c r="J94" s="460">
        <f>SUM($E$91:J91)-SUM($E$93:J93)+SUM($D$92:I92)-SUM($D$96:I96)</f>
        <v>0</v>
      </c>
      <c r="K94" s="460">
        <f>SUM($E$91:K91)-SUM($E$93:K93)+SUM($D$92:J92)-SUM($D$96:J96)</f>
        <v>0</v>
      </c>
      <c r="L94" s="460">
        <f>SUM($E$91:L91)-SUM($E$93:L93)+SUM($D$92:K92)-SUM($D$96:K96)</f>
        <v>0</v>
      </c>
      <c r="M94" s="460">
        <f>SUM($E$91:M91)-SUM($E$93:M93)+SUM($D$92:L92)-SUM($D$96:L96)</f>
        <v>0</v>
      </c>
      <c r="N94" s="460">
        <f>SUM($E$91:N91)-SUM($E$93:N93)+SUM($D$92:M92)-SUM($D$96:M96)</f>
        <v>0</v>
      </c>
      <c r="O94" s="460">
        <f>SUM($E$91:O91)-SUM($E$93:O93)+SUM($D$92:N92)-SUM($D$96:N96)</f>
        <v>0</v>
      </c>
      <c r="P94" s="460">
        <f>SUM($E$91:P91)-SUM($E$93:P93)+SUM($D$92:O92)-SUM($D$96:O96)</f>
        <v>0</v>
      </c>
      <c r="Q94" s="460">
        <f>SUM($E$91:Q91)-SUM($E$93:Q93)+SUM($D$92:P92)-SUM($D$96:P96)</f>
        <v>0</v>
      </c>
      <c r="R94" s="460">
        <f>SUM($E$91:R91)-SUM($E$93:R93)+SUM($D$92:Q92)-SUM($D$96:Q96)</f>
        <v>0</v>
      </c>
      <c r="S94" s="460">
        <f>SUM($E$91:S91)-SUM($E$93:S93)+SUM($D$92:R92)-SUM($D$96:R96)</f>
        <v>0</v>
      </c>
      <c r="T94" s="460">
        <f>SUM($E$91:T91)-SUM($E$93:T93)+SUM($D$92:S92)-SUM($D$96:S96)</f>
        <v>0</v>
      </c>
      <c r="U94" s="460">
        <f>SUM($E$91:U91)-SUM($E$93:U93)+SUM($D$92:T92)-SUM($D$96:T96)</f>
        <v>0</v>
      </c>
      <c r="V94" s="460">
        <f>SUM($E$91:V91)-SUM($E$93:V93)+SUM($D$92:U92)-SUM($D$96:U96)</f>
        <v>0</v>
      </c>
      <c r="W94" s="460">
        <f>SUM($E$91:W91)-SUM($E$93:W93)+SUM($D$92:V92)-SUM($D$96:V96)</f>
        <v>0</v>
      </c>
      <c r="X94" s="460">
        <f>SUM($E$91:X91)-SUM($E$93:X93)+SUM($D$92:W92)-SUM($D$96:W96)</f>
        <v>0</v>
      </c>
      <c r="Y94" s="460">
        <f>SUM($E$91:Y91)-SUM($E$93:Y93)+SUM($D$92:X92)-SUM($D$96:X96)</f>
        <v>0</v>
      </c>
      <c r="Z94" s="460">
        <f>SUM($E$91:Z91)-SUM($E$93:Z93)+SUM($D$92:Y92)-SUM($D$96:Y96)</f>
        <v>0</v>
      </c>
      <c r="AA94" s="460">
        <f>SUM($E$91:AA91)-SUM($E$93:AA93)+SUM($D$92:Z92)-SUM($D$96:Z96)</f>
        <v>0</v>
      </c>
      <c r="AB94" s="460">
        <f>SUM($E$91:AB91)-SUM($E$93:AB93)+SUM($D$92:AA92)-SUM($D$96:AA96)</f>
        <v>0</v>
      </c>
      <c r="AC94" s="460">
        <f>SUM($E$91:AC91)-SUM($E$93:AC93)+SUM($D$92:AB92)-SUM($D$96:AB96)</f>
        <v>0</v>
      </c>
      <c r="AD94" s="460">
        <f>SUM($E$91:AD91)-SUM($E$93:AD93)+SUM($D$92:AC92)-SUM($D$96:AC96)</f>
        <v>0</v>
      </c>
      <c r="AE94" s="460">
        <f>SUM($E$91:AE91)-SUM($E$93:AE93)+SUM($D$92:AD92)-SUM($D$96:AD96)</f>
        <v>0</v>
      </c>
      <c r="AF94" s="460">
        <f>SUM($E$91:AF91)-SUM($E$93:AF93)+SUM($D$92:AE92)-SUM($D$96:AE96)</f>
        <v>0</v>
      </c>
      <c r="AG94" s="460">
        <f>SUM($E$91:AG91)-SUM($E$93:AG93)+SUM($D$92:AF92)-SUM($D$96:AF96)</f>
        <v>0</v>
      </c>
      <c r="AH94" s="460">
        <f>SUM($E$91:AH91)-SUM($E$93:AH93)+SUM($D$92:AG92)-SUM($D$96:AG96)</f>
        <v>0</v>
      </c>
      <c r="AI94" s="460">
        <f>SUM($E$91:AI91)-SUM($E$93:AI93)+SUM($D$92:AH92)-SUM($D$96:AH96)</f>
        <v>0</v>
      </c>
      <c r="AJ94" s="460">
        <f>SUM($E$91:AJ91)-SUM($E$93:AJ93)+SUM($D$92:AI92)-SUM($D$96:AI96)</f>
        <v>0</v>
      </c>
      <c r="AK94" s="460">
        <f>SUM($E$91:AK91)-SUM($E$93:AK93)+SUM($D$92:AJ92)-SUM($D$96:AJ96)</f>
        <v>0</v>
      </c>
      <c r="AL94" s="460">
        <f>SUM($E$91:AL91)-SUM($E$93:AL93)+SUM($D$92:AK92)-SUM($D$96:AK96)</f>
        <v>0</v>
      </c>
      <c r="AM94" s="460">
        <f>SUM($E$91:AM91)-SUM($E$93:AM93)+SUM($D$92:AL92)-SUM($D$96:AL96)</f>
        <v>0</v>
      </c>
      <c r="AN94" s="460">
        <f>SUM($E$91:AN91)-SUM($E$93:AN93)+SUM($D$92:AM92)-SUM($D$96:AM96)</f>
        <v>0</v>
      </c>
      <c r="AO94" s="460">
        <f>SUM($E$91:AO91)-SUM($E$93:AO93)+SUM($D$92:AN92)-SUM($D$96:AN96)</f>
        <v>0</v>
      </c>
      <c r="AP94" s="460">
        <f>SUM($E$91:AP91)-SUM($E$93:AP93)+SUM($D$92:AO92)-SUM($D$96:AO96)</f>
        <v>0</v>
      </c>
      <c r="AQ94" s="460">
        <f>SUM($E$91:AQ91)-SUM($E$93:AQ93)+SUM($D$92:AP92)-SUM($D$96:AP96)</f>
        <v>0</v>
      </c>
      <c r="AR94" s="460">
        <f>SUM($E$91:AR91)-SUM($E$93:AR93)+SUM($D$92:AQ92)-SUM($D$96:AQ96)</f>
        <v>0</v>
      </c>
      <c r="AS94" s="460">
        <f>SUM($E$91:AS91)-SUM($E$93:AS93)+SUM($D$92:AR92)-SUM($D$96:AR96)</f>
        <v>0</v>
      </c>
      <c r="AT94" s="460">
        <f>SUM($E$91:AT91)-SUM($E$93:AT93)+SUM($D$92:AS92)-SUM($D$96:AS96)</f>
        <v>0</v>
      </c>
      <c r="AU94" s="460">
        <f>SUM($E$91:AU91)-SUM($E$93:AU93)+SUM($D$92:AT92)-SUM($D$96:AT96)</f>
        <v>0</v>
      </c>
      <c r="AV94" s="460">
        <f>SUM($E$91:AV91)-SUM($E$93:AV93)+SUM($D$92:AU92)-SUM($D$96:AU96)</f>
        <v>0</v>
      </c>
      <c r="AW94" s="460">
        <f>SUM($E$91:AW91)-SUM($E$93:AW93)+SUM($D$92:AV92)-SUM($D$96:AV96)</f>
        <v>0</v>
      </c>
      <c r="AX94" s="460">
        <f>SUM($E$91:AX91)-SUM($E$93:AX93)+SUM($D$92:AW92)-SUM($D$96:AW96)</f>
        <v>0</v>
      </c>
      <c r="AY94" s="460">
        <f>SUM($E$91:AY91)-SUM($E$93:AY93)+SUM($D$92:AX92)-SUM($D$96:AX96)</f>
        <v>0</v>
      </c>
      <c r="AZ94" s="460">
        <f>SUM($E$91:AZ91)-SUM($E$93:AZ93)+SUM($D$92:AY92)-SUM($D$96:AY96)</f>
        <v>0</v>
      </c>
      <c r="BA94" s="460">
        <f>SUM($E$91:BA91)-SUM($E$93:BA93)+SUM($D$92:AZ92)-SUM($D$96:AZ96)</f>
        <v>0</v>
      </c>
      <c r="BB94" s="460">
        <f>SUM($E$91:BB91)-SUM($E$93:BB93)+SUM($D$92:BA92)-SUM($D$96:BA96)</f>
        <v>0</v>
      </c>
      <c r="BC94" s="460">
        <f>SUM($E$91:BC91)-SUM($E$93:BC93)+SUM($D$92:BB92)-SUM($D$96:BB96)</f>
        <v>0</v>
      </c>
      <c r="BD94" s="460">
        <f>SUM($E$91:BD91)-SUM($E$93:BD93)+SUM($D$92:BC92)-SUM($D$96:BC96)</f>
        <v>0</v>
      </c>
      <c r="BE94" s="460">
        <f>SUM($E$91:BE91)-SUM($E$93:BE93)+SUM($D$92:BD92)-SUM($D$96:BD96)</f>
        <v>0</v>
      </c>
      <c r="BF94" s="460">
        <f>SUM($E$91:BF91)-SUM($E$93:BF93)+SUM($D$92:BE92)-SUM($D$96:BE96)</f>
        <v>0</v>
      </c>
      <c r="BG94" s="460">
        <f>SUM($E$91:BG91)-SUM($E$93:BG93)+SUM($D$92:BF92)-SUM($D$96:BF96)</f>
        <v>0</v>
      </c>
      <c r="BH94" s="460">
        <f>SUM($E$91:BH91)-SUM($E$93:BH93)+SUM($D$92:BG92)-SUM($D$96:BG96)</f>
        <v>0</v>
      </c>
      <c r="BI94" s="460">
        <f>SUM($E$91:BI91)-SUM($E$93:BI93)+SUM($D$92:BH92)-SUM($D$96:BH96)</f>
        <v>0</v>
      </c>
      <c r="BJ94" s="460">
        <f>SUM($E$91:BJ91)-SUM($E$93:BJ93)+SUM($D$92:BI92)-SUM($D$96:BI96)</f>
        <v>0</v>
      </c>
      <c r="BK94" s="460">
        <f>SUM($E$91:BK91)-SUM($E$93:BK93)+SUM($D$92:BJ92)-SUM($D$96:BJ96)</f>
        <v>0</v>
      </c>
      <c r="BL94" s="460">
        <f>SUM($E$91:BL91)-SUM($E$93:BL93)+SUM($D$92:BK92)-SUM($D$96:BK96)</f>
        <v>0</v>
      </c>
      <c r="BM94" s="460">
        <f>SUM($E$91:BM91)-SUM($E$93:BM93)+SUM($D$92:BL92)-SUM($D$96:BL96)</f>
        <v>0</v>
      </c>
      <c r="BN94" s="460">
        <f>SUM($E$91:BN91)-SUM($E$93:BN93)+SUM($D$92:BM92)-SUM($D$96:BM96)</f>
        <v>0</v>
      </c>
      <c r="BO94" s="460">
        <f>SUM($E$91:BO91)-SUM($E$93:BO93)+SUM($D$92:BN92)-SUM($D$96:BN96)</f>
        <v>0</v>
      </c>
      <c r="BP94" s="460">
        <f>SUM($E$91:BP91)-SUM($E$93:BP93)+SUM($D$92:BO92)-SUM($D$96:BO96)</f>
        <v>0</v>
      </c>
      <c r="BQ94" s="460">
        <f>SUM($E$91:BQ91)-SUM($E$93:BQ93)+SUM($D$92:BP92)-SUM($D$96:BP96)</f>
        <v>0</v>
      </c>
      <c r="BR94" s="460">
        <f>SUM($E$91:BR91)-SUM($E$93:BR93)+SUM($D$92:BQ92)-SUM($D$96:BQ96)</f>
        <v>0</v>
      </c>
      <c r="BS94" s="460">
        <f>SUM($E$91:BS91)-SUM($E$93:BS93)+SUM($D$92:BR92)-SUM($D$96:BR96)</f>
        <v>0</v>
      </c>
      <c r="BT94" s="460">
        <f>SUM($E$91:BT91)-SUM($E$93:BT93)+SUM($D$92:BS92)-SUM($D$96:BS96)</f>
        <v>0</v>
      </c>
      <c r="BU94" s="460">
        <f>SUM($E$91:BU91)-SUM($E$93:BU93)+SUM($D$92:BT92)-SUM($D$96:BT96)</f>
        <v>0</v>
      </c>
      <c r="BV94" s="460">
        <f>SUM($E$91:BV91)-SUM($E$93:BV93)+SUM($D$92:BU92)-SUM($D$96:BU96)</f>
        <v>0</v>
      </c>
      <c r="BW94" s="460">
        <f>SUM($E$91:BW91)-SUM($E$93:BW93)+SUM($D$92:BV92)-SUM($D$96:BV96)</f>
        <v>12046153.846153777</v>
      </c>
      <c r="BX94" s="460">
        <f>SUM($E$91:BX91)-SUM($E$93:BX93)+SUM($D$92:BW92)-SUM($D$96:BW96)</f>
        <v>24788653.846153777</v>
      </c>
      <c r="BY94" s="460">
        <f>SUM($E$91:BY91)-SUM($E$93:BY93)+SUM($D$92:BX92)-SUM($D$96:BX96)</f>
        <v>37584247.596153773</v>
      </c>
      <c r="BZ94" s="460">
        <f>SUM($E$91:BZ91)-SUM($E$93:BZ93)+SUM($D$92:BY92)-SUM($D$96:BY96)</f>
        <v>50433156.320112109</v>
      </c>
      <c r="CA94" s="460">
        <f>SUM($E$91:CA91)-SUM($E$93:CA93)+SUM($D$92:BZ92)-SUM($D$96:BZ96)</f>
        <v>63335602.163753606</v>
      </c>
      <c r="CB94" s="460">
        <f>SUM($E$91:CB91)-SUM($E$93:CB93)+SUM($D$92:CA92)-SUM($D$96:CA96)</f>
        <v>76291808.198410273</v>
      </c>
      <c r="CC94" s="460">
        <f>SUM($E$91:CC91)-SUM($E$93:CC93)+SUM($D$92:CB92)-SUM($D$96:CB96)</f>
        <v>89301998.424878016</v>
      </c>
      <c r="CD94" s="460">
        <f>SUM($E$91:CD91)-SUM($E$93:CD93)+SUM($D$92:CC92)-SUM($D$96:CC96)</f>
        <v>89674090.084981665</v>
      </c>
      <c r="CE94" s="460">
        <f>SUM($E$91:CE91)-SUM($E$93:CE93)+SUM($D$92:CD92)-SUM($D$96:CD96)</f>
        <v>0</v>
      </c>
      <c r="CF94" s="460">
        <f>SUM($E$91:CF91)-SUM($E$93:CF93)+SUM($D$92:CE92)-SUM($D$96:CE96)</f>
        <v>0</v>
      </c>
      <c r="CG94" s="460">
        <f>SUM($E$91:CG91)-SUM($E$93:CG93)+SUM($D$92:CF92)-SUM($D$96:CF96)</f>
        <v>0</v>
      </c>
      <c r="CH94" s="460">
        <f>SUM($E$91:CH91)-SUM($E$93:CH93)+SUM($D$92:CG92)-SUM($D$96:CG96)</f>
        <v>0</v>
      </c>
      <c r="CI94" s="460">
        <f>SUM($E$91:CI91)-SUM($E$93:CI93)+SUM($D$92:CH92)-SUM($D$96:CH96)</f>
        <v>0</v>
      </c>
      <c r="CJ94" s="460">
        <f>SUM($E$91:CJ91)-SUM($E$93:CJ93)+SUM($D$92:CI92)-SUM($D$96:CI96)</f>
        <v>0</v>
      </c>
      <c r="CK94" s="460">
        <f>SUM($E$91:CK91)-SUM($E$93:CK93)+SUM($D$92:CJ92)-SUM($D$96:CJ96)</f>
        <v>0</v>
      </c>
      <c r="CL94" s="460">
        <f>SUM($E$91:CL91)-SUM($E$93:CL93)+SUM($D$92:CK92)-SUM($D$96:CK96)</f>
        <v>0</v>
      </c>
      <c r="CM94" s="460">
        <f>SUM($E$91:CM91)-SUM($E$93:CM93)+SUM($D$92:CL92)-SUM($D$96:CL96)</f>
        <v>0</v>
      </c>
      <c r="CN94" s="460">
        <f>SUM($E$91:CN91)-SUM($E$93:CN93)+SUM($D$92:CM92)-SUM($D$96:CM96)</f>
        <v>0</v>
      </c>
      <c r="CO94" s="460">
        <f>SUM($E$91:CO91)-SUM($E$93:CO93)+SUM($D$92:CN92)-SUM($D$96:CN96)</f>
        <v>0</v>
      </c>
      <c r="CP94" s="460">
        <f>SUM($E$91:CP91)-SUM($E$93:CP93)+SUM($D$92:CO92)-SUM($D$96:CO96)</f>
        <v>0</v>
      </c>
      <c r="CQ94" s="460">
        <f>SUM($E$91:CQ91)-SUM($E$93:CQ93)+SUM($D$92:CP92)-SUM($D$96:CP96)</f>
        <v>0</v>
      </c>
      <c r="CR94" s="460">
        <f>SUM($E$91:CR91)-SUM($E$93:CR93)+SUM($D$92:CQ92)-SUM($D$96:CQ96)</f>
        <v>0</v>
      </c>
      <c r="CS94" s="460">
        <f>SUM($E$91:CS91)-SUM($E$93:CS93)+SUM($D$92:CR92)-SUM($D$96:CR96)</f>
        <v>0</v>
      </c>
      <c r="CT94" s="460">
        <f>SUM($E$91:CT91)-SUM($E$93:CT93)+SUM($D$92:CS92)-SUM($D$96:CS96)</f>
        <v>0</v>
      </c>
      <c r="CU94" s="460">
        <f>SUM($E$91:CU91)-SUM($E$93:CU93)+SUM($D$92:CT92)-SUM($D$96:CT96)</f>
        <v>0</v>
      </c>
      <c r="CV94" s="460">
        <f>SUM($E$91:CV91)-SUM($E$93:CV93)+SUM($D$92:CU92)-SUM($D$96:CU96)</f>
        <v>0</v>
      </c>
      <c r="CW94" s="460">
        <f>SUM($E$91:CW91)-SUM($E$93:CW93)+SUM($D$92:CV92)-SUM($D$96:CV96)</f>
        <v>0</v>
      </c>
      <c r="CX94" s="460">
        <f>SUM($E$91:CX91)-SUM($E$93:CX93)+SUM($D$92:CW92)-SUM($D$96:CW96)</f>
        <v>0</v>
      </c>
      <c r="CY94" s="460">
        <f>SUM($E$91:CY91)-SUM($E$93:CY93)+SUM($D$92:CX92)-SUM($D$96:CX96)</f>
        <v>0</v>
      </c>
      <c r="CZ94" s="460">
        <f>SUM($E$91:CZ91)-SUM($E$93:CZ93)+SUM($D$92:CY92)-SUM($D$96:CY96)</f>
        <v>0</v>
      </c>
      <c r="DA94" s="460">
        <f>SUM($E$91:DA91)-SUM($E$93:DA93)+SUM($D$92:CZ92)-SUM($D$96:CZ96)</f>
        <v>0</v>
      </c>
      <c r="DB94" s="460">
        <f>SUM($E$91:DB91)-SUM($E$93:DB93)+SUM($D$92:DA92)-SUM($D$96:DA96)</f>
        <v>0</v>
      </c>
      <c r="DC94" s="460">
        <f>SUM($E$91:DC91)-SUM($E$93:DC93)+SUM($D$92:DB92)-SUM($D$96:DB96)</f>
        <v>0</v>
      </c>
      <c r="DD94" s="460">
        <f>SUM($E$91:DD91)-SUM($E$93:DD93)+SUM($D$92:DC92)-SUM($D$96:DC96)</f>
        <v>0</v>
      </c>
      <c r="DE94" s="460">
        <f>SUM($E$91:DE91)-SUM($E$93:DE93)+SUM($D$92:DD92)-SUM($D$96:DD96)</f>
        <v>0</v>
      </c>
      <c r="DF94" s="460">
        <f>SUM($E$91:DF91)-SUM($E$93:DF93)+SUM($D$92:DE92)-SUM($D$96:DE96)</f>
        <v>0</v>
      </c>
      <c r="DG94" s="460">
        <f>SUM($E$91:DG91)-SUM($E$93:DG93)+SUM($D$92:DF92)-SUM($D$96:DF96)</f>
        <v>0</v>
      </c>
      <c r="DH94" s="460">
        <f>SUM($E$91:DH91)-SUM($E$93:DH93)+SUM($D$92:DG92)-SUM($D$96:DG96)</f>
        <v>0</v>
      </c>
      <c r="DI94" s="460">
        <f>SUM($E$91:DI91)-SUM($E$93:DI93)+SUM($D$92:DH92)-SUM($D$96:DH96)</f>
        <v>0</v>
      </c>
      <c r="DJ94" s="460">
        <f>SUM($E$91:DJ91)-SUM($E$93:DJ93)+SUM($D$92:DI92)-SUM($D$96:DI96)</f>
        <v>0</v>
      </c>
      <c r="DK94" s="460">
        <f>SUM($E$91:DK91)-SUM($E$93:DK93)+SUM($D$92:DJ92)-SUM($D$96:DJ96)</f>
        <v>0</v>
      </c>
      <c r="DL94" s="460">
        <f>SUM($E$91:DL91)-SUM($E$93:DL93)+SUM($D$92:DK92)-SUM($D$96:DK96)</f>
        <v>0</v>
      </c>
      <c r="DM94" s="460">
        <f>SUM($E$91:DM91)-SUM($E$93:DM93)+SUM($D$92:DL92)-SUM($D$96:DL96)</f>
        <v>0</v>
      </c>
      <c r="DN94" s="460">
        <f>SUM($E$91:DN91)-SUM($E$93:DN93)+SUM($D$92:DM92)-SUM($D$96:DM96)</f>
        <v>0</v>
      </c>
      <c r="DO94" s="460">
        <f>SUM($E$91:DO91)-SUM($E$93:DO93)+SUM($D$92:DN92)-SUM($D$96:DN96)</f>
        <v>0</v>
      </c>
      <c r="DP94" s="460">
        <f>SUM($E$91:DP91)-SUM($E$93:DP93)+SUM($D$92:DO92)-SUM($D$96:DO96)</f>
        <v>0</v>
      </c>
      <c r="DQ94" s="460">
        <f>SUM($E$91:DQ91)-SUM($E$93:DQ93)+SUM($D$92:DP92)-SUM($D$96:DP96)</f>
        <v>0</v>
      </c>
      <c r="DR94" s="460">
        <f>SUM($E$91:DR91)-SUM($E$93:DR93)+SUM($D$92:DQ92)-SUM($D$96:DQ96)</f>
        <v>0</v>
      </c>
      <c r="DS94" s="460">
        <f>SUM($E$91:DS91)-SUM($E$93:DS93)+SUM($D$92:DR92)-SUM($D$96:DR96)</f>
        <v>0</v>
      </c>
      <c r="DT94" s="460">
        <f>SUM($E$91:DT91)-SUM($E$93:DT93)+SUM($D$92:DS92)-SUM($D$96:DS96)</f>
        <v>0</v>
      </c>
      <c r="DU94" s="460">
        <f>SUM($E$91:DU91)-SUM($E$93:DU93)+SUM($D$92:DT92)-SUM($D$96:DT96)</f>
        <v>0</v>
      </c>
      <c r="DV94" s="460">
        <f>SUM($E$91:DV91)-SUM($E$93:DV93)+SUM($D$92:DU92)-SUM($D$96:DU96)</f>
        <v>0</v>
      </c>
      <c r="DW94" s="460">
        <f>SUM($E$91:DW91)-SUM($E$93:DW93)+SUM($D$92:DV92)-SUM($D$96:DV96)</f>
        <v>0</v>
      </c>
      <c r="DX94" s="460">
        <f>SUM($E$91:DX91)-SUM($E$93:DX93)+SUM($D$92:DW92)-SUM($D$96:DW96)</f>
        <v>0</v>
      </c>
      <c r="DY94" s="460">
        <f>SUM($E$91:DY91)-SUM($E$93:DY93)+SUM($D$92:DX92)-SUM($D$96:DX96)</f>
        <v>0</v>
      </c>
      <c r="DZ94" s="460">
        <f>SUM($E$91:DZ91)-SUM($E$93:DZ93)+SUM($D$92:DY92)-SUM($D$96:DY96)</f>
        <v>0</v>
      </c>
      <c r="EA94" s="460">
        <f>SUM($E$91:EA91)-SUM($E$93:EA93)+SUM($D$92:DZ92)-SUM($D$96:DZ96)</f>
        <v>0</v>
      </c>
      <c r="EB94" s="460">
        <f>SUM($E$91:EB91)-SUM($E$93:EB93)+SUM($D$92:EA92)-SUM($D$96:EA96)</f>
        <v>0</v>
      </c>
      <c r="EC94" s="460">
        <f>SUM($E$91:EC91)-SUM($E$93:EC93)+SUM($D$92:EB92)-SUM($D$96:EB96)</f>
        <v>0</v>
      </c>
      <c r="ED94" s="460">
        <f>SUM($E$91:ED91)-SUM($E$93:ED93)+SUM($D$92:EC92)-SUM($D$96:EC96)</f>
        <v>0</v>
      </c>
      <c r="EE94" s="460">
        <f>SUM($E$91:EE91)-SUM($E$93:EE93)+SUM($D$92:ED92)-SUM($D$96:ED96)</f>
        <v>0</v>
      </c>
      <c r="EF94" s="460">
        <f>SUM($E$91:EF91)-SUM($E$93:EF93)+SUM($D$92:EE92)-SUM($D$96:EE96)</f>
        <v>0</v>
      </c>
      <c r="EG94" s="460">
        <f>SUM($E$91:EG91)-SUM($E$93:EG93)+SUM($D$92:EF92)-SUM($D$96:EF96)</f>
        <v>0</v>
      </c>
      <c r="EH94" s="460">
        <f>SUM($E$91:EH91)-SUM($E$93:EH93)+SUM($D$92:EG92)-SUM($D$96:EG96)</f>
        <v>0</v>
      </c>
      <c r="EI94" s="460">
        <f>SUM($E$91:EI91)-SUM($E$93:EI93)+SUM($D$92:EH92)-SUM($D$96:EH96)</f>
        <v>0</v>
      </c>
      <c r="EJ94" s="460">
        <f>SUM($E$91:EJ91)-SUM($E$93:EJ93)+SUM($D$92:EI92)-SUM($D$96:EI96)</f>
        <v>0</v>
      </c>
      <c r="EK94" s="460">
        <f>SUM($E$91:EK91)-SUM($E$93:EK93)+SUM($D$92:EJ92)-SUM($D$96:EJ96)</f>
        <v>0</v>
      </c>
      <c r="EL94" s="460">
        <f>SUM($E$91:EL91)-SUM($E$93:EL93)+SUM($D$92:EK92)-SUM($D$96:EK96)</f>
        <v>0</v>
      </c>
      <c r="EM94" s="460">
        <f>SUM($E$91:EM91)-SUM($E$93:EM93)+SUM($D$92:EL92)-SUM($D$96:EL96)</f>
        <v>0</v>
      </c>
      <c r="EN94" s="460">
        <f>SUM($E$91:EN91)-SUM($E$93:EN93)+SUM($D$92:EM92)-SUM($D$96:EM96)</f>
        <v>0</v>
      </c>
      <c r="EO94" s="460">
        <f>SUM($E$91:EO91)-SUM($E$93:EO93)+SUM($D$92:EN92)-SUM($D$96:EN96)</f>
        <v>0</v>
      </c>
      <c r="EP94" s="460">
        <f>SUM($E$91:EP91)-SUM($E$93:EP93)+SUM($D$92:EO92)-SUM($D$96:EO96)</f>
        <v>0</v>
      </c>
      <c r="EQ94" s="460">
        <f>SUM($E$91:EQ91)-SUM($E$93:EQ93)+SUM($D$92:EP92)-SUM($D$96:EP96)</f>
        <v>0</v>
      </c>
      <c r="ER94" s="460">
        <f>SUM($E$91:ER91)-SUM($E$93:ER93)+SUM($D$92:EQ92)-SUM($D$96:EQ96)</f>
        <v>0</v>
      </c>
      <c r="ES94" s="460">
        <f>SUM($E$91:ES91)-SUM($E$93:ES93)+SUM($D$92:ER92)-SUM($D$96:ER96)</f>
        <v>0</v>
      </c>
      <c r="ET94" s="460">
        <f>SUM($E$91:ET91)-SUM($E$93:ET93)+SUM($D$92:ES92)-SUM($D$96:ES96)</f>
        <v>0</v>
      </c>
      <c r="EU94" s="460">
        <f>SUM($E$91:EU91)-SUM($E$93:EU93)+SUM($D$92:ET92)-SUM($D$96:ET96)</f>
        <v>0</v>
      </c>
      <c r="EV94" s="460">
        <f>SUM($E$91:EV91)-SUM($E$93:EV93)+SUM($D$92:EU92)-SUM($D$96:EU96)</f>
        <v>0</v>
      </c>
      <c r="EW94" s="460">
        <f>SUM($E$91:EW91)-SUM($E$93:EW93)+SUM($D$92:EV92)-SUM($D$96:EV96)</f>
        <v>0</v>
      </c>
      <c r="EX94" s="460">
        <f>SUM($E$91:EX91)-SUM($E$93:EX93)+SUM($D$92:EW92)-SUM($D$96:EW96)</f>
        <v>0</v>
      </c>
      <c r="EY94" s="460">
        <f>SUM($E$91:EY91)-SUM($E$93:EY93)+SUM($D$92:EX92)-SUM($D$96:EX96)</f>
        <v>0</v>
      </c>
      <c r="EZ94" s="460">
        <f>SUM($E$91:EZ91)-SUM($E$93:EZ93)+SUM($D$92:EY92)-SUM($D$96:EY96)</f>
        <v>0</v>
      </c>
      <c r="FA94" s="460">
        <f>SUM($E$91:FA91)-SUM($E$93:FA93)+SUM($D$92:EZ92)-SUM($D$96:EZ96)</f>
        <v>0</v>
      </c>
      <c r="FB94" s="460">
        <f>SUM($E$91:FB91)-SUM($E$93:FB93)+SUM($D$92:FA92)-SUM($D$96:FA96)</f>
        <v>0</v>
      </c>
      <c r="FC94" s="460"/>
      <c r="FD94" s="460"/>
      <c r="FE94" s="460"/>
      <c r="FF94" s="460"/>
      <c r="FG94" s="460"/>
      <c r="FH94" s="460"/>
      <c r="FI94" s="460"/>
      <c r="FJ94" s="460"/>
      <c r="FK94" s="460"/>
      <c r="FL94" s="460"/>
      <c r="FM94" s="460"/>
      <c r="FN94" s="460"/>
      <c r="FO94" s="460"/>
      <c r="FP94" s="460"/>
      <c r="FQ94" s="460"/>
      <c r="FR94" s="460"/>
      <c r="FS94" s="460"/>
      <c r="FT94" s="460"/>
      <c r="FU94" s="460"/>
      <c r="FV94" s="460"/>
      <c r="FW94" s="460"/>
      <c r="FX94" s="460"/>
      <c r="FY94" s="460"/>
      <c r="FZ94" s="460"/>
      <c r="GA94" s="460"/>
      <c r="GB94" s="460"/>
      <c r="GC94" s="460"/>
      <c r="GD94" s="460"/>
      <c r="GE94" s="460"/>
      <c r="GF94" s="460"/>
      <c r="GG94" s="460"/>
      <c r="GH94" s="460"/>
      <c r="GI94" s="460"/>
      <c r="GJ94" s="460"/>
      <c r="GK94" s="460"/>
      <c r="GL94" s="460"/>
      <c r="GM94" s="460"/>
      <c r="GN94" s="460"/>
      <c r="GO94" s="460"/>
      <c r="GP94" s="460"/>
      <c r="GQ94" s="460"/>
      <c r="GR94" s="460"/>
      <c r="GS94" s="460"/>
      <c r="GT94" s="460"/>
      <c r="GU94" s="460"/>
      <c r="GV94" s="460"/>
      <c r="GW94" s="460"/>
      <c r="GX94" s="460"/>
    </row>
    <row r="95" spans="2:206">
      <c r="B95" s="184" t="s">
        <v>210</v>
      </c>
      <c r="E95" s="460"/>
      <c r="F95" s="460"/>
      <c r="G95" s="460"/>
      <c r="H95" s="460"/>
      <c r="I95" s="460"/>
      <c r="J95" s="460"/>
      <c r="K95" s="460"/>
      <c r="L95" s="460"/>
      <c r="M95" s="460"/>
      <c r="N95" s="460"/>
      <c r="O95" s="460"/>
      <c r="P95" s="460"/>
      <c r="Q95" s="460"/>
      <c r="R95" s="460"/>
      <c r="S95" s="460"/>
      <c r="T95" s="460"/>
      <c r="U95" s="460"/>
      <c r="V95" s="460"/>
      <c r="W95" s="460"/>
      <c r="X95" s="460"/>
      <c r="Y95" s="460"/>
      <c r="Z95" s="460"/>
      <c r="AA95" s="460"/>
      <c r="AB95" s="460"/>
      <c r="AC95" s="460"/>
      <c r="AD95" s="460"/>
      <c r="AE95" s="460"/>
      <c r="AF95" s="460"/>
      <c r="AG95" s="460"/>
      <c r="AH95" s="460"/>
      <c r="AI95" s="460"/>
      <c r="AJ95" s="460"/>
      <c r="AK95" s="460"/>
      <c r="AL95" s="460"/>
      <c r="AM95" s="460"/>
      <c r="AN95" s="460"/>
      <c r="AO95" s="460"/>
      <c r="AP95" s="460"/>
      <c r="AQ95" s="460"/>
      <c r="AR95" s="460"/>
      <c r="AS95" s="460"/>
      <c r="AT95" s="460"/>
      <c r="AU95" s="460"/>
      <c r="AV95" s="460"/>
      <c r="AW95" s="460"/>
      <c r="AX95" s="460"/>
      <c r="AY95" s="460"/>
      <c r="AZ95" s="460"/>
      <c r="BA95" s="460"/>
      <c r="BB95" s="460"/>
      <c r="BC95" s="460"/>
      <c r="BD95" s="460"/>
      <c r="BE95" s="460"/>
      <c r="BF95" s="460"/>
      <c r="BG95" s="460"/>
      <c r="BH95" s="460"/>
      <c r="BI95" s="460"/>
      <c r="BJ95" s="460"/>
      <c r="BK95" s="460"/>
      <c r="BL95" s="460"/>
      <c r="BM95" s="460"/>
      <c r="BN95" s="460"/>
      <c r="BO95" s="460"/>
      <c r="BP95" s="460"/>
      <c r="BQ95" s="460"/>
      <c r="BR95" s="460"/>
      <c r="BS95" s="460"/>
      <c r="BT95" s="460"/>
      <c r="BU95" s="460"/>
      <c r="BV95" s="460"/>
      <c r="BW95" s="460"/>
      <c r="BX95" s="460"/>
      <c r="BY95" s="460"/>
      <c r="BZ95" s="460"/>
      <c r="CA95" s="460"/>
      <c r="CB95" s="460"/>
      <c r="CC95" s="460"/>
      <c r="CD95" s="460"/>
      <c r="CE95" s="460"/>
      <c r="CF95" s="460"/>
      <c r="CG95" s="460"/>
      <c r="CH95" s="460"/>
      <c r="CI95" s="460"/>
      <c r="CJ95" s="460"/>
      <c r="CK95" s="460"/>
      <c r="CL95" s="460"/>
      <c r="CM95" s="460"/>
      <c r="CN95" s="460"/>
      <c r="CO95" s="460"/>
      <c r="CP95" s="460"/>
      <c r="CQ95" s="460"/>
      <c r="CR95" s="460"/>
      <c r="CS95" s="460"/>
      <c r="CT95" s="460"/>
      <c r="CU95" s="460"/>
      <c r="CV95" s="460"/>
      <c r="CW95" s="460"/>
      <c r="CX95" s="460"/>
      <c r="CY95" s="460"/>
      <c r="CZ95" s="460"/>
      <c r="DA95" s="460"/>
      <c r="DB95" s="460"/>
      <c r="DC95" s="460"/>
      <c r="DD95" s="460"/>
      <c r="DE95" s="460"/>
      <c r="DF95" s="460"/>
      <c r="DG95" s="460"/>
      <c r="DH95" s="460"/>
      <c r="DI95" s="460"/>
      <c r="DJ95" s="460"/>
      <c r="DK95" s="460"/>
      <c r="DL95" s="460"/>
      <c r="DM95" s="460"/>
      <c r="DN95" s="460"/>
      <c r="DO95" s="460"/>
      <c r="DP95" s="460"/>
      <c r="DQ95" s="460"/>
      <c r="DR95" s="460"/>
      <c r="DS95" s="460"/>
      <c r="DT95" s="460"/>
      <c r="DU95" s="460"/>
      <c r="DV95" s="460"/>
      <c r="DW95" s="460"/>
      <c r="DX95" s="460"/>
      <c r="DY95" s="460"/>
      <c r="DZ95" s="460"/>
      <c r="EA95" s="460"/>
      <c r="EB95" s="460"/>
      <c r="EC95" s="460"/>
      <c r="ED95" s="460"/>
      <c r="EE95" s="460"/>
      <c r="EF95" s="460"/>
      <c r="EG95" s="460"/>
      <c r="EH95" s="460"/>
      <c r="EI95" s="460"/>
      <c r="EJ95" s="460"/>
      <c r="EK95" s="460"/>
      <c r="EL95" s="460"/>
      <c r="EM95" s="460"/>
      <c r="EN95" s="460"/>
      <c r="EO95" s="460"/>
      <c r="EP95" s="460"/>
      <c r="EQ95" s="460"/>
      <c r="ER95" s="460"/>
      <c r="ES95" s="460"/>
      <c r="ET95" s="460"/>
      <c r="EU95" s="460"/>
      <c r="EV95" s="460"/>
      <c r="EW95" s="460"/>
      <c r="EX95" s="460"/>
      <c r="EY95" s="460"/>
      <c r="EZ95" s="460"/>
      <c r="FA95" s="460"/>
      <c r="FB95" s="460"/>
      <c r="FC95" s="460"/>
      <c r="FD95" s="460"/>
      <c r="FE95" s="460"/>
      <c r="FF95" s="460"/>
      <c r="FG95" s="460"/>
      <c r="FH95" s="460"/>
      <c r="FI95" s="460"/>
      <c r="FJ95" s="460"/>
      <c r="FK95" s="460"/>
      <c r="FL95" s="460"/>
      <c r="FM95" s="460"/>
      <c r="FN95" s="460"/>
      <c r="FO95" s="460"/>
      <c r="FP95" s="460"/>
      <c r="FQ95" s="460"/>
      <c r="FR95" s="460"/>
      <c r="FS95" s="460"/>
      <c r="FT95" s="460"/>
      <c r="FU95" s="460"/>
      <c r="FV95" s="460"/>
      <c r="FW95" s="460"/>
      <c r="FX95" s="460"/>
      <c r="FY95" s="460"/>
      <c r="FZ95" s="460"/>
      <c r="GA95" s="460"/>
      <c r="GB95" s="460"/>
      <c r="GC95" s="460"/>
      <c r="GD95" s="460"/>
      <c r="GE95" s="460"/>
      <c r="GF95" s="460"/>
      <c r="GG95" s="460"/>
      <c r="GH95" s="460"/>
      <c r="GI95" s="460"/>
      <c r="GJ95" s="460"/>
      <c r="GK95" s="460"/>
      <c r="GL95" s="460"/>
      <c r="GM95" s="460"/>
      <c r="GN95" s="460"/>
      <c r="GO95" s="460"/>
      <c r="GP95" s="460"/>
      <c r="GQ95" s="460"/>
      <c r="GR95" s="460"/>
      <c r="GS95" s="460"/>
      <c r="GT95" s="460"/>
      <c r="GU95" s="460"/>
      <c r="GV95" s="460"/>
      <c r="GW95" s="460"/>
      <c r="GX95" s="460"/>
    </row>
    <row r="96" spans="2:206">
      <c r="B96" s="465" t="s">
        <v>205</v>
      </c>
      <c r="E96" s="226">
        <f>IF(E$90='Capital Structure'!$H$7,(E94-E93),0)</f>
        <v>0</v>
      </c>
      <c r="F96" s="226">
        <f>IF(F$90='Capital Structure'!$H$7,(F94-F93),0)</f>
        <v>0</v>
      </c>
      <c r="G96" s="226">
        <f>IF(G$90='Capital Structure'!$H$7,(G94-G93),0)</f>
        <v>0</v>
      </c>
      <c r="H96" s="226">
        <f>IF(H$90='Capital Structure'!$H$7,(H94-H93),0)</f>
        <v>0</v>
      </c>
      <c r="I96" s="226">
        <f>IF(I$90='Capital Structure'!$H$7,(I94-I93),0)</f>
        <v>0</v>
      </c>
      <c r="J96" s="226">
        <f>IF(J$90='Capital Structure'!$H$7,(J94-J93),0)</f>
        <v>0</v>
      </c>
      <c r="K96" s="226">
        <f>IF(K$90='Capital Structure'!$H$7,(K94-K93),0)</f>
        <v>0</v>
      </c>
      <c r="L96" s="226">
        <f>IF(L$90='Capital Structure'!$H$7,(L94-L93),0)</f>
        <v>0</v>
      </c>
      <c r="M96" s="226">
        <f>IF(M$90='Capital Structure'!$H$7,(M94-M93),0)</f>
        <v>0</v>
      </c>
      <c r="N96" s="226">
        <f>IF(N$90='Capital Structure'!$H$7,(N94-N93),0)</f>
        <v>0</v>
      </c>
      <c r="O96" s="226">
        <f>IF(O$90='Capital Structure'!$H$7,(O94-O93),0)</f>
        <v>0</v>
      </c>
      <c r="P96" s="226">
        <f>IF(P$90='Capital Structure'!$H$7,(P94-P93),0)</f>
        <v>0</v>
      </c>
      <c r="Q96" s="226">
        <f>IF(Q$90='Capital Structure'!$H$7,(Q94-Q93),0)</f>
        <v>0</v>
      </c>
      <c r="R96" s="226">
        <f>IF(R$90='Capital Structure'!$H$7,(R94-R93),0)</f>
        <v>0</v>
      </c>
      <c r="S96" s="226">
        <f>IF(S$90='Capital Structure'!$H$7,(S94-S93),0)</f>
        <v>0</v>
      </c>
      <c r="T96" s="226">
        <f>IF(T$90='Capital Structure'!$H$7,(T94-T93),0)</f>
        <v>0</v>
      </c>
      <c r="U96" s="226">
        <f>IF(U$90='Capital Structure'!$H$7,(U94-U93),0)</f>
        <v>0</v>
      </c>
      <c r="V96" s="226">
        <f>IF(V$90='Capital Structure'!$H$7,(V94-V93),0)</f>
        <v>0</v>
      </c>
      <c r="W96" s="226">
        <f>IF(W$90='Capital Structure'!$H$7,(W94-W93),0)</f>
        <v>0</v>
      </c>
      <c r="X96" s="226">
        <f>IF(X$90='Capital Structure'!$H$7,(X94-X93),0)</f>
        <v>0</v>
      </c>
      <c r="Y96" s="226">
        <f>IF(Y$90='Capital Structure'!$H$7,(Y94-Y93),0)</f>
        <v>0</v>
      </c>
      <c r="Z96" s="226">
        <f>IF(Z$90='Capital Structure'!$H$7,(Z94-Z93),0)</f>
        <v>0</v>
      </c>
      <c r="AA96" s="226">
        <f>IF(AA$90='Capital Structure'!$H$7,(AA94-AA93),0)</f>
        <v>0</v>
      </c>
      <c r="AB96" s="226">
        <f>IF(AB$90='Capital Structure'!$H$7,(AB94-AB93),0)</f>
        <v>0</v>
      </c>
      <c r="AC96" s="226">
        <f>IF(AC$90='Capital Structure'!$H$7,(AC94-AC93),0)</f>
        <v>0</v>
      </c>
      <c r="AD96" s="226">
        <f>IF(AD$90='Capital Structure'!$H$7,(AD94-AD93),0)</f>
        <v>0</v>
      </c>
      <c r="AE96" s="226">
        <f>IF(AE$90='Capital Structure'!$H$7,(AE94-AE93),0)</f>
        <v>0</v>
      </c>
      <c r="AF96" s="226">
        <f>IF(AF$90='Capital Structure'!$H$7,(AF94-AF93),0)</f>
        <v>0</v>
      </c>
      <c r="AG96" s="226">
        <f>IF(AG$90='Capital Structure'!$H$7,(AG94-AG93),0)</f>
        <v>0</v>
      </c>
      <c r="AH96" s="226">
        <f>IF(AH$90='Capital Structure'!$H$7,(AH94-AH93),0)</f>
        <v>0</v>
      </c>
      <c r="AI96" s="226">
        <f>IF(AI$90='Capital Structure'!$H$7,(AI94-AI93),0)</f>
        <v>0</v>
      </c>
      <c r="AJ96" s="226">
        <f>IF(AJ$90='Capital Structure'!$H$7,(AJ94-AJ93),0)</f>
        <v>0</v>
      </c>
      <c r="AK96" s="226">
        <f>IF(AK$90='Capital Structure'!$H$7,(AK94-AK93),0)</f>
        <v>0</v>
      </c>
      <c r="AL96" s="226">
        <f>IF(AL$90='Capital Structure'!$H$7,(AL94-AL93),0)</f>
        <v>0</v>
      </c>
      <c r="AM96" s="226">
        <f>IF(AM$90='Capital Structure'!$H$7,(AM94-AM93),0)</f>
        <v>0</v>
      </c>
      <c r="AN96" s="226">
        <f>IF(AN$90='Capital Structure'!$H$7,(AN94-AN93),0)</f>
        <v>0</v>
      </c>
      <c r="AO96" s="226">
        <f>IF(AO$90='Capital Structure'!$H$7,(AO94-AO93),0)</f>
        <v>0</v>
      </c>
      <c r="AP96" s="226">
        <f>IF(AP$90='Capital Structure'!$H$7,(AP94-AP93),0)</f>
        <v>0</v>
      </c>
      <c r="AQ96" s="226">
        <f>IF(AQ$90='Capital Structure'!$H$7,(AQ94-AQ93),0)</f>
        <v>0</v>
      </c>
      <c r="AR96" s="226">
        <f>IF(AR$90='Capital Structure'!$H$7,(AR94-AR93),0)</f>
        <v>0</v>
      </c>
      <c r="AS96" s="226">
        <f>IF(AS$90='Capital Structure'!$H$7,(AS94-AS93),0)</f>
        <v>0</v>
      </c>
      <c r="AT96" s="226">
        <f>IF(AT$90='Capital Structure'!$H$7,(AT94-AT93),0)</f>
        <v>0</v>
      </c>
      <c r="AU96" s="226">
        <f>IF(AU$90='Capital Structure'!$H$7,(AU94-AU93),0)</f>
        <v>0</v>
      </c>
      <c r="AV96" s="226">
        <f>IF(AV$90='Capital Structure'!$H$7,(AV94-AV93),0)</f>
        <v>0</v>
      </c>
      <c r="AW96" s="226">
        <f>IF(AW$90='Capital Structure'!$H$7,(AW94-AW93),0)</f>
        <v>0</v>
      </c>
      <c r="AX96" s="226">
        <f>IF(AX$90='Capital Structure'!$H$7,(AX94-AX93),0)</f>
        <v>0</v>
      </c>
      <c r="AY96" s="226">
        <f>IF(AY$90='Capital Structure'!$H$7,(AY94-AY93),0)</f>
        <v>0</v>
      </c>
      <c r="AZ96" s="226">
        <f>IF(AZ$90='Capital Structure'!$H$7,(AZ94-AZ93),0)</f>
        <v>0</v>
      </c>
      <c r="BA96" s="226">
        <f>IF(BA$90='Capital Structure'!$H$7,(BA94-BA93),0)</f>
        <v>0</v>
      </c>
      <c r="BB96" s="226">
        <f>IF(BB$90='Capital Structure'!$H$7,(BB94-BB93),0)</f>
        <v>0</v>
      </c>
      <c r="BC96" s="226">
        <f>IF(BC$90='Capital Structure'!$H$7,(BC94-BC93),0)</f>
        <v>0</v>
      </c>
      <c r="BD96" s="226">
        <f>IF(BD$90='Capital Structure'!$H$7,(BD94-BD93),0)</f>
        <v>0</v>
      </c>
      <c r="BE96" s="226">
        <f>IF(BE$90='Capital Structure'!$H$7,(BE94-BE93),0)</f>
        <v>0</v>
      </c>
      <c r="BF96" s="226">
        <f>IF(BF$90='Capital Structure'!$H$7,(BF94-BF93),0)</f>
        <v>0</v>
      </c>
      <c r="BG96" s="226">
        <f>IF(BG$90='Capital Structure'!$H$7,(BG94-BG93),0)</f>
        <v>0</v>
      </c>
      <c r="BH96" s="226">
        <f>IF(BH$90='Capital Structure'!$H$7,(BH94-BH93),0)</f>
        <v>0</v>
      </c>
      <c r="BI96" s="226">
        <f>IF(BI$90='Capital Structure'!$H$7,(BI94-BI93),0)</f>
        <v>0</v>
      </c>
      <c r="BJ96" s="226">
        <f>IF(BJ$90='Capital Structure'!$H$7,(BJ94-BJ93),0)</f>
        <v>0</v>
      </c>
      <c r="BK96" s="226">
        <f>IF(BK$90='Capital Structure'!$H$7,(BK94-BK93),0)</f>
        <v>0</v>
      </c>
      <c r="BL96" s="226">
        <f>IF(BL$90='Capital Structure'!$H$7,(BL94-BL93),0)</f>
        <v>0</v>
      </c>
      <c r="BM96" s="226">
        <f>IF(BM$90='Capital Structure'!$H$7,(BM94-BM93),0)</f>
        <v>0</v>
      </c>
      <c r="BN96" s="226">
        <f>IF(BN$90='Capital Structure'!$H$7,(BN94-BN93),0)</f>
        <v>0</v>
      </c>
      <c r="BO96" s="226">
        <f>IF(BO$90='Capital Structure'!$H$7,(BO94-BO93),0)</f>
        <v>0</v>
      </c>
      <c r="BP96" s="226">
        <f>IF(BP$90='Capital Structure'!$H$7,(BP94-BP93),0)</f>
        <v>0</v>
      </c>
      <c r="BQ96" s="226">
        <f>IF(BQ$90='Capital Structure'!$H$7,(BQ94-BQ93),0)</f>
        <v>0</v>
      </c>
      <c r="BR96" s="226">
        <f>IF(BR$90='Capital Structure'!$H$7,(BR94-BR93),0)</f>
        <v>0</v>
      </c>
      <c r="BS96" s="226">
        <f>IF(BS$90='Capital Structure'!$H$7,(BS94-BS93),0)</f>
        <v>0</v>
      </c>
      <c r="BT96" s="226">
        <f>IF(BT$90='Capital Structure'!$H$7,(BT94-BT93),0)</f>
        <v>0</v>
      </c>
      <c r="BU96" s="226">
        <f>IF(BU$90='Capital Structure'!$H$7,(BU94-BU93),0)</f>
        <v>0</v>
      </c>
      <c r="BV96" s="226">
        <f>IF(BV$90='Capital Structure'!$H$7,(BV94-BV93),0)</f>
        <v>0</v>
      </c>
      <c r="BW96" s="226">
        <f>IF(BW$90='Capital Structure'!$H$7,(BW94-BW93),0)</f>
        <v>0</v>
      </c>
      <c r="BX96" s="226">
        <f>IF(BX$90='Capital Structure'!$H$7,(BX94-BX93),0)</f>
        <v>0</v>
      </c>
      <c r="BY96" s="226">
        <f>IF(BY$90='Capital Structure'!$H$7,(BY94-BY93),0)</f>
        <v>0</v>
      </c>
      <c r="BZ96" s="226">
        <f>IF(BZ$90='Capital Structure'!$H$7,(BZ94-BZ93),0)</f>
        <v>0</v>
      </c>
      <c r="CA96" s="226">
        <f>IF(CA$90='Capital Structure'!$H$7,(CA94-CA93),0)</f>
        <v>0</v>
      </c>
      <c r="CB96" s="226">
        <f>IF(CB$90='Capital Structure'!$H$7,(CB94-CB93),0)</f>
        <v>0</v>
      </c>
      <c r="CC96" s="226">
        <f>IF(CC$90='Capital Structure'!$H$7,(CC94-CC93),0)</f>
        <v>0</v>
      </c>
      <c r="CD96" s="226">
        <f>IF(CD$90='Capital Structure'!$H$7,(CD94-CD93),0)</f>
        <v>89674090.084981665</v>
      </c>
      <c r="CE96" s="226">
        <f>IF(CE$90='Capital Structure'!$H$7,(CE94-CE93),0)</f>
        <v>0</v>
      </c>
      <c r="CF96" s="226">
        <f>IF(CF$90='Capital Structure'!$H$7,(CF94-CF93),0)</f>
        <v>0</v>
      </c>
      <c r="CG96" s="226">
        <f>IF(CG$90='Capital Structure'!$H$7,(CG94-CG93),0)</f>
        <v>0</v>
      </c>
      <c r="CH96" s="226">
        <f>IF(CH$90='Capital Structure'!$H$7,(CH94-CH93),0)</f>
        <v>0</v>
      </c>
      <c r="CI96" s="226">
        <f>IF(CI$90='Capital Structure'!$H$7,(CI94-CI93),0)</f>
        <v>0</v>
      </c>
      <c r="CJ96" s="226">
        <f>IF(CJ$90='Capital Structure'!$H$7,(CJ94-CJ93),0)</f>
        <v>0</v>
      </c>
      <c r="CK96" s="226">
        <f>IF(CK$90='Capital Structure'!$H$7,(CK94-CK93),0)</f>
        <v>0</v>
      </c>
      <c r="CL96" s="226">
        <f>IF(CL$90='Capital Structure'!$H$7,(CL94-CL93),0)</f>
        <v>0</v>
      </c>
      <c r="CM96" s="226">
        <f>IF(CM$90='Capital Structure'!$H$7,(CM94-CM93),0)</f>
        <v>0</v>
      </c>
      <c r="CN96" s="226">
        <f>IF(CN$90='Capital Structure'!$H$7,(CN94-CN93),0)</f>
        <v>0</v>
      </c>
      <c r="CO96" s="226">
        <f>IF(CO$90='Capital Structure'!$H$7,(CO94-CO93),0)</f>
        <v>0</v>
      </c>
      <c r="CP96" s="226">
        <f>IF(CP$90='Capital Structure'!$H$7,(CP94-CP93),0)</f>
        <v>0</v>
      </c>
      <c r="CQ96" s="226">
        <f>IF(CQ$90='Capital Structure'!$H$7,(CQ94-CQ93),0)</f>
        <v>0</v>
      </c>
      <c r="CR96" s="226">
        <f>IF(CR$90='Capital Structure'!$H$7,(CR94-CR93),0)</f>
        <v>0</v>
      </c>
      <c r="CS96" s="226">
        <f>IF(CS$90='Capital Structure'!$H$7,(CS94-CS93),0)</f>
        <v>0</v>
      </c>
      <c r="CT96" s="226">
        <f>IF(CT$90='Capital Structure'!$H$7,(CT94-CT93),0)</f>
        <v>0</v>
      </c>
      <c r="CU96" s="226">
        <f>IF(CU$90='Capital Structure'!$H$7,(CU94-CU93),0)</f>
        <v>0</v>
      </c>
      <c r="CV96" s="226">
        <f>IF(CV$90='Capital Structure'!$H$7,(CV94-CV93),0)</f>
        <v>0</v>
      </c>
      <c r="CW96" s="226">
        <f>IF(CW$90='Capital Structure'!$H$7,(CW94-CW93),0)</f>
        <v>0</v>
      </c>
      <c r="CX96" s="226">
        <f>IF(CX$90='Capital Structure'!$H$7,(CX94-CX93),0)</f>
        <v>0</v>
      </c>
      <c r="CY96" s="226">
        <f>IF(CY$90='Capital Structure'!$H$7,(CY94-CY93),0)</f>
        <v>0</v>
      </c>
      <c r="CZ96" s="226">
        <f>IF(CZ$90='Capital Structure'!$H$7,(CZ94-CZ93),0)</f>
        <v>0</v>
      </c>
      <c r="DA96" s="226">
        <f>IF(DA$90='Capital Structure'!$H$7,(DA94-DA93),0)</f>
        <v>0</v>
      </c>
      <c r="DB96" s="226">
        <f>IF(DB$90='Capital Structure'!$H$7,(DB94-DB93),0)</f>
        <v>0</v>
      </c>
      <c r="DC96" s="226">
        <f>IF(DC$90='Capital Structure'!$H$7,(DC94-DC93),0)</f>
        <v>0</v>
      </c>
      <c r="DD96" s="226">
        <f>IF(DD$90='Capital Structure'!$H$7,(DD94-DD93),0)</f>
        <v>0</v>
      </c>
      <c r="DE96" s="226">
        <f>IF(DE$90='Capital Structure'!$H$7,(DE94-DE93),0)</f>
        <v>0</v>
      </c>
      <c r="DF96" s="226">
        <f>IF(DF$90='Capital Structure'!$H$7,(DF94-DF93),0)</f>
        <v>0</v>
      </c>
      <c r="DG96" s="226">
        <f>IF(DG$90='Capital Structure'!$H$7,(DG94-DG93),0)</f>
        <v>0</v>
      </c>
      <c r="DH96" s="226">
        <f>IF(DH$90='Capital Structure'!$H$7,(DH94-DH93),0)</f>
        <v>0</v>
      </c>
      <c r="DI96" s="226">
        <f>IF(DI$90='Capital Structure'!$H$7,(DI94-DI93),0)</f>
        <v>0</v>
      </c>
      <c r="DJ96" s="226">
        <f>IF(DJ$90='Capital Structure'!$H$7,(DJ94-DJ93),0)</f>
        <v>0</v>
      </c>
      <c r="DK96" s="226">
        <f>IF(DK$90='Capital Structure'!$H$7,(DK94-DK93),0)</f>
        <v>0</v>
      </c>
      <c r="DL96" s="226">
        <f>IF(DL$90='Capital Structure'!$H$7,(DL94-DL93),0)</f>
        <v>0</v>
      </c>
      <c r="DM96" s="226">
        <f>IF(DM$90='Capital Structure'!$H$7,(DM94-DM93),0)</f>
        <v>0</v>
      </c>
      <c r="DN96" s="226">
        <f>IF(DN$90='Capital Structure'!$H$7,(DN94-DN93),0)</f>
        <v>0</v>
      </c>
      <c r="DO96" s="226">
        <f>IF(DO$90='Capital Structure'!$H$7,(DO94-DO93),0)</f>
        <v>0</v>
      </c>
      <c r="DP96" s="226">
        <f>IF(DP$90='Capital Structure'!$H$7,(DP94-DP93),0)</f>
        <v>0</v>
      </c>
      <c r="DQ96" s="226">
        <f>IF(DQ$90='Capital Structure'!$H$7,(DQ94-DQ93),0)</f>
        <v>0</v>
      </c>
      <c r="DR96" s="226">
        <f>IF(DR$90='Capital Structure'!$H$7,(DR94-DR93),0)</f>
        <v>0</v>
      </c>
      <c r="DS96" s="226">
        <f>IF(DS$90='Capital Structure'!$H$7,(DS94-DS93),0)</f>
        <v>0</v>
      </c>
      <c r="DT96" s="226">
        <f>IF(DT$90='Capital Structure'!$H$7,(DT94-DT93),0)</f>
        <v>0</v>
      </c>
      <c r="DU96" s="226">
        <f>IF(DU$90='Capital Structure'!$H$7,(DU94-DU93),0)</f>
        <v>0</v>
      </c>
      <c r="DV96" s="226">
        <f>IF(DV$90='Capital Structure'!$H$7,(DV94-DV93),0)</f>
        <v>0</v>
      </c>
      <c r="DW96" s="226">
        <f>IF(DW$90='Capital Structure'!$H$7,(DW94-DW93),0)</f>
        <v>0</v>
      </c>
      <c r="DX96" s="226">
        <f>IF(DX$90='Capital Structure'!$H$7,(DX94-DX93),0)</f>
        <v>0</v>
      </c>
      <c r="DY96" s="226">
        <f>IF(DY$90='Capital Structure'!$H$7,(DY94-DY93),0)</f>
        <v>0</v>
      </c>
      <c r="DZ96" s="226">
        <f>IF(DZ$90='Capital Structure'!$H$7,(DZ94-DZ93),0)</f>
        <v>0</v>
      </c>
      <c r="EA96" s="226">
        <f>IF(EA$90='Capital Structure'!$H$7,(EA94-EA93),0)</f>
        <v>0</v>
      </c>
      <c r="EB96" s="226">
        <f>IF(EB$90='Capital Structure'!$H$7,(EB94-EB93),0)</f>
        <v>0</v>
      </c>
      <c r="EC96" s="226">
        <f>IF(EC$90='Capital Structure'!$H$7,(EC94-EC93),0)</f>
        <v>0</v>
      </c>
      <c r="ED96" s="226">
        <f>IF(ED$90='Capital Structure'!$H$7,(ED94-ED93),0)</f>
        <v>0</v>
      </c>
      <c r="EE96" s="226">
        <f>IF(EE$90='Capital Structure'!$H$7,(EE94-EE93),0)</f>
        <v>0</v>
      </c>
      <c r="EF96" s="226">
        <f>IF(EF$90='Capital Structure'!$H$7,(EF94-EF93),0)</f>
        <v>0</v>
      </c>
      <c r="EG96" s="226">
        <f>IF(EG$90='Capital Structure'!$H$7,(EG94-EG93),0)</f>
        <v>0</v>
      </c>
      <c r="EH96" s="226">
        <f>IF(EH$90='Capital Structure'!$H$7,(EH94-EH93),0)</f>
        <v>0</v>
      </c>
      <c r="EI96" s="226">
        <f>IF(EI$90='Capital Structure'!$H$7,(EI94-EI93),0)</f>
        <v>0</v>
      </c>
      <c r="EJ96" s="226">
        <f>IF(EJ$90='Capital Structure'!$H$7,(EJ94-EJ93),0)</f>
        <v>0</v>
      </c>
      <c r="EK96" s="226">
        <f>IF(EK$90='Capital Structure'!$H$7,(EK94-EK93),0)</f>
        <v>0</v>
      </c>
      <c r="EL96" s="226">
        <f>IF(EL$90='Capital Structure'!$H$7,(EL94-EL93),0)</f>
        <v>0</v>
      </c>
      <c r="EM96" s="226">
        <f>IF(EM$90='Capital Structure'!$H$7,(EM94-EM93),0)</f>
        <v>0</v>
      </c>
      <c r="EN96" s="226">
        <f>IF(EN$90='Capital Structure'!$H$7,(EN94-EN93),0)</f>
        <v>0</v>
      </c>
      <c r="EO96" s="226">
        <f>IF(EO$90='Capital Structure'!$H$7,(EO94-EO93),0)</f>
        <v>0</v>
      </c>
      <c r="EP96" s="226">
        <f>IF(EP$90='Capital Structure'!$H$7,(EP94-EP93),0)</f>
        <v>0</v>
      </c>
      <c r="EQ96" s="226">
        <f>IF(EQ$90='Capital Structure'!$H$7,(EQ94-EQ93),0)</f>
        <v>0</v>
      </c>
      <c r="ER96" s="226">
        <f>IF(ER$90='Capital Structure'!$H$7,(ER94-ER93),0)</f>
        <v>0</v>
      </c>
      <c r="ES96" s="226">
        <f>IF(ES$90='Capital Structure'!$H$7,(ES94-ES93),0)</f>
        <v>0</v>
      </c>
      <c r="ET96" s="226">
        <f>IF(ET$90='Capital Structure'!$H$7,(ET94-ET93),0)</f>
        <v>0</v>
      </c>
      <c r="EU96" s="226">
        <f>IF(EU$90='Capital Structure'!$H$7,(EU94-EU93),0)</f>
        <v>0</v>
      </c>
      <c r="EV96" s="226">
        <f>IF(EV$90='Capital Structure'!$H$7,(EV94-EV93),0)</f>
        <v>0</v>
      </c>
      <c r="EW96" s="226">
        <f>IF(EW$90='Capital Structure'!$H$7,(EW94-EW93),0)</f>
        <v>0</v>
      </c>
      <c r="EX96" s="226">
        <f>IF(EX$90='Capital Structure'!$H$7,(EX94-EX93),0)</f>
        <v>0</v>
      </c>
      <c r="EY96" s="226">
        <f>IF(EY$90='Capital Structure'!$H$7,(EY94-EY93),0)</f>
        <v>0</v>
      </c>
      <c r="EZ96" s="226">
        <f>IF(EZ$90='Capital Structure'!$H$7,(EZ94-EZ93),0)</f>
        <v>0</v>
      </c>
      <c r="FA96" s="226">
        <f>IF(FA$90='Capital Structure'!$H$7,(FA94-FA93),0)</f>
        <v>0</v>
      </c>
      <c r="FB96" s="226">
        <f>IF(FB$90='Capital Structure'!$H$7,(FB94-FB93),0)</f>
        <v>0</v>
      </c>
      <c r="FC96" s="226"/>
      <c r="FD96" s="226"/>
      <c r="FE96" s="226"/>
      <c r="FF96" s="226"/>
      <c r="FG96" s="226"/>
      <c r="FH96" s="226"/>
      <c r="FI96" s="226"/>
      <c r="FJ96" s="226"/>
      <c r="FK96" s="226"/>
      <c r="FL96" s="226"/>
      <c r="FM96" s="226"/>
      <c r="FN96" s="226"/>
      <c r="FO96" s="226"/>
      <c r="FP96" s="226"/>
      <c r="FQ96" s="226"/>
      <c r="FR96" s="226"/>
      <c r="FS96" s="226"/>
      <c r="FT96" s="226"/>
      <c r="FU96" s="226"/>
      <c r="FV96" s="226"/>
      <c r="FW96" s="226"/>
      <c r="FX96" s="226"/>
      <c r="FY96" s="226"/>
      <c r="FZ96" s="226"/>
      <c r="GA96" s="226"/>
      <c r="GB96" s="226"/>
      <c r="GC96" s="226"/>
      <c r="GD96" s="226"/>
      <c r="GE96" s="226"/>
      <c r="GF96" s="226"/>
      <c r="GG96" s="226"/>
      <c r="GH96" s="226"/>
      <c r="GI96" s="226"/>
      <c r="GJ96" s="226"/>
      <c r="GK96" s="226"/>
      <c r="GL96" s="226"/>
      <c r="GM96" s="226"/>
      <c r="GN96" s="226"/>
      <c r="GO96" s="226"/>
      <c r="GP96" s="226"/>
      <c r="GQ96" s="226"/>
      <c r="GR96" s="226"/>
      <c r="GS96" s="226"/>
      <c r="GT96" s="226"/>
      <c r="GU96" s="226"/>
      <c r="GV96" s="226"/>
      <c r="GW96" s="226"/>
      <c r="GX96" s="226"/>
    </row>
    <row r="97" spans="2:206">
      <c r="B97" s="465"/>
      <c r="E97" s="465"/>
      <c r="F97" s="465"/>
      <c r="G97" s="465"/>
      <c r="H97" s="465"/>
      <c r="I97" s="465"/>
      <c r="J97" s="465"/>
      <c r="K97" s="465"/>
      <c r="L97" s="465"/>
      <c r="M97" s="465"/>
      <c r="N97" s="465"/>
      <c r="O97" s="465"/>
      <c r="P97" s="465"/>
      <c r="Q97" s="465"/>
      <c r="R97" s="465"/>
      <c r="S97" s="465"/>
      <c r="T97" s="465"/>
      <c r="U97" s="465"/>
      <c r="V97" s="465"/>
      <c r="W97" s="465"/>
      <c r="X97" s="465"/>
      <c r="Y97" s="465"/>
      <c r="Z97" s="465"/>
      <c r="AA97" s="465"/>
      <c r="AB97" s="465"/>
      <c r="AC97" s="465"/>
      <c r="AD97" s="465"/>
      <c r="AE97" s="465"/>
      <c r="AF97" s="465"/>
      <c r="AG97" s="465"/>
      <c r="AH97" s="465"/>
      <c r="AI97" s="465"/>
      <c r="AJ97" s="465"/>
      <c r="AK97" s="465"/>
      <c r="AL97" s="465"/>
      <c r="AM97" s="465"/>
      <c r="AN97" s="465"/>
      <c r="AO97" s="465"/>
      <c r="AP97" s="465"/>
      <c r="AQ97" s="465"/>
      <c r="AR97" s="465"/>
      <c r="AS97" s="465"/>
      <c r="AT97" s="465"/>
      <c r="AU97" s="465"/>
      <c r="AV97" s="465"/>
      <c r="AW97" s="465"/>
      <c r="AX97" s="465"/>
      <c r="AY97" s="465"/>
      <c r="AZ97" s="465"/>
      <c r="BA97" s="465"/>
      <c r="BB97" s="465"/>
      <c r="BC97" s="465"/>
      <c r="BD97" s="465"/>
      <c r="BE97" s="465"/>
      <c r="BF97" s="465"/>
      <c r="BG97" s="465"/>
      <c r="BH97" s="465"/>
      <c r="BI97" s="465"/>
      <c r="BJ97" s="465"/>
      <c r="BK97" s="465"/>
      <c r="BL97" s="465"/>
      <c r="BM97" s="465"/>
      <c r="BN97" s="465"/>
      <c r="BO97" s="465"/>
      <c r="BP97" s="465"/>
      <c r="BQ97" s="465"/>
      <c r="BR97" s="465"/>
      <c r="BS97" s="465"/>
      <c r="BT97" s="465"/>
      <c r="BU97" s="465"/>
      <c r="BV97" s="465"/>
      <c r="BW97" s="465"/>
      <c r="BX97" s="465"/>
      <c r="BY97" s="465"/>
      <c r="BZ97" s="465"/>
      <c r="CA97" s="465"/>
      <c r="CB97" s="465"/>
      <c r="CC97" s="465"/>
      <c r="CD97" s="465"/>
      <c r="CE97" s="465"/>
      <c r="CF97" s="465"/>
      <c r="CG97" s="465"/>
      <c r="CH97" s="465"/>
      <c r="CI97" s="465"/>
      <c r="CJ97" s="465"/>
      <c r="CK97" s="465"/>
      <c r="CL97" s="465"/>
      <c r="CM97" s="465"/>
      <c r="CN97" s="465"/>
      <c r="CO97" s="465"/>
      <c r="CP97" s="465"/>
      <c r="CQ97" s="465"/>
      <c r="CR97" s="465"/>
      <c r="CS97" s="465"/>
      <c r="CT97" s="465"/>
      <c r="CU97" s="465"/>
      <c r="CV97" s="465"/>
      <c r="CW97" s="465"/>
      <c r="CX97" s="465"/>
      <c r="CY97" s="465"/>
      <c r="CZ97" s="465"/>
      <c r="DA97" s="465"/>
      <c r="DB97" s="465"/>
      <c r="DC97" s="465"/>
      <c r="DD97" s="465"/>
      <c r="DE97" s="465"/>
      <c r="DF97" s="465"/>
      <c r="DG97" s="465"/>
      <c r="DH97" s="465"/>
      <c r="DI97" s="465"/>
      <c r="DJ97" s="465"/>
      <c r="DK97" s="465"/>
      <c r="DL97" s="465"/>
      <c r="DM97" s="465"/>
      <c r="DN97" s="465"/>
      <c r="DO97" s="465"/>
      <c r="DP97" s="465"/>
      <c r="DQ97" s="465"/>
      <c r="DR97" s="465"/>
      <c r="DS97" s="465"/>
      <c r="DT97" s="465"/>
      <c r="DU97" s="465"/>
      <c r="DV97" s="465"/>
      <c r="DW97" s="465"/>
      <c r="DX97" s="465"/>
      <c r="DY97" s="465"/>
      <c r="DZ97" s="465"/>
      <c r="EA97" s="465"/>
      <c r="EB97" s="465"/>
      <c r="EC97" s="465"/>
      <c r="ED97" s="465"/>
      <c r="EE97" s="465"/>
      <c r="EF97" s="465"/>
      <c r="EG97" s="465"/>
      <c r="EH97" s="465"/>
      <c r="EI97" s="465"/>
      <c r="EJ97" s="465"/>
      <c r="EK97" s="465"/>
      <c r="EL97" s="465"/>
      <c r="EM97" s="465"/>
      <c r="EN97" s="465"/>
      <c r="EO97" s="465"/>
      <c r="EP97" s="465"/>
      <c r="EQ97" s="465"/>
      <c r="ER97" s="465"/>
      <c r="ES97" s="465"/>
      <c r="ET97" s="465"/>
      <c r="EU97" s="465"/>
      <c r="EV97" s="465"/>
      <c r="EW97" s="465"/>
      <c r="EX97" s="465"/>
      <c r="EY97" s="465"/>
      <c r="EZ97" s="465"/>
      <c r="FA97" s="465"/>
      <c r="FB97" s="465"/>
      <c r="FC97" s="465"/>
      <c r="FD97" s="465"/>
      <c r="FE97" s="465"/>
      <c r="FF97" s="465"/>
      <c r="FG97" s="465"/>
      <c r="FH97" s="465"/>
      <c r="FI97" s="465"/>
      <c r="FJ97" s="465"/>
      <c r="FK97" s="465"/>
      <c r="FL97" s="465"/>
      <c r="FM97" s="465"/>
      <c r="FN97" s="465"/>
      <c r="FO97" s="465"/>
      <c r="FP97" s="465"/>
      <c r="FQ97" s="465"/>
      <c r="FR97" s="465"/>
      <c r="FS97" s="465"/>
      <c r="FT97" s="465"/>
      <c r="FU97" s="465"/>
      <c r="FV97" s="465"/>
      <c r="FW97" s="465"/>
      <c r="FX97" s="465"/>
      <c r="FY97" s="465"/>
      <c r="FZ97" s="465"/>
      <c r="GA97" s="465"/>
      <c r="GB97" s="465"/>
      <c r="GC97" s="465"/>
      <c r="GD97" s="465"/>
      <c r="GE97" s="465"/>
      <c r="GF97" s="465"/>
      <c r="GG97" s="465"/>
      <c r="GH97" s="465"/>
      <c r="GI97" s="465"/>
      <c r="GJ97" s="465"/>
      <c r="GK97" s="465"/>
      <c r="GL97" s="465"/>
      <c r="GM97" s="465"/>
      <c r="GN97" s="465"/>
      <c r="GO97" s="465"/>
      <c r="GP97" s="465"/>
      <c r="GQ97" s="465"/>
      <c r="GR97" s="465"/>
      <c r="GS97" s="465"/>
      <c r="GT97" s="465"/>
      <c r="GU97" s="465"/>
      <c r="GV97" s="465"/>
      <c r="GW97" s="465"/>
      <c r="GX97" s="465"/>
    </row>
    <row r="98" spans="2:206">
      <c r="B98" s="465" t="s">
        <v>182</v>
      </c>
      <c r="E98" s="465">
        <f>MAX((SUM($E$91:E91)-SUM($E$99:E99)-SUM($E$100:E100))*'Capital Structure'!$H$21/12,0)</f>
        <v>0</v>
      </c>
      <c r="F98" s="465">
        <f>MAX((SUM($E$91:F91)-SUM($E$99:F99)-SUM($E$100:F100))*'Capital Structure'!$H$21/12,0)</f>
        <v>0</v>
      </c>
      <c r="G98" s="465">
        <f>MAX((SUM($E$91:G91)-SUM($E$99:G99)-SUM($E$100:G100))*'Capital Structure'!$H$21/12,0)</f>
        <v>0</v>
      </c>
      <c r="H98" s="465">
        <f>MAX((SUM($E$91:H91)-SUM($E$99:H99)-SUM($E$100:H100))*'Capital Structure'!$H$21/12,0)</f>
        <v>0</v>
      </c>
      <c r="I98" s="465">
        <f>MAX((SUM($E$91:I91)-SUM($E$99:I99)-SUM($E$100:I100))*'Capital Structure'!$H$21/12,0)</f>
        <v>0</v>
      </c>
      <c r="J98" s="465">
        <f>MAX((SUM($E$91:J91)-SUM($E$99:J99)-SUM($E$100:J100))*'Capital Structure'!$H$21/12,0)</f>
        <v>0</v>
      </c>
      <c r="K98" s="465">
        <f>MAX((SUM($E$91:K91)-SUM($E$99:K99)-SUM($E$100:K100))*'Capital Structure'!$H$21/12,0)</f>
        <v>0</v>
      </c>
      <c r="L98" s="465">
        <f>MAX((SUM($E$91:L91)-SUM($E$99:L99)-SUM($E$100:L100))*'Capital Structure'!$H$21/12,0)</f>
        <v>0</v>
      </c>
      <c r="M98" s="465">
        <f>MAX((SUM($E$91:M91)-SUM($E$99:M99)-SUM($E$100:M100))*'Capital Structure'!$H$21/12,0)</f>
        <v>0</v>
      </c>
      <c r="N98" s="465">
        <f>MAX((SUM($E$91:N91)-SUM($E$99:N99)-SUM($E$100:N100))*'Capital Structure'!$H$21/12,0)</f>
        <v>0</v>
      </c>
      <c r="O98" s="465">
        <f>MAX((SUM($E$91:O91)-SUM($E$99:O99)-SUM($E$100:O100))*'Capital Structure'!$H$21/12,0)</f>
        <v>0</v>
      </c>
      <c r="P98" s="465">
        <f>MAX((SUM($E$91:P91)-SUM($E$99:P99)-SUM($E$100:P100))*'Capital Structure'!$H$21/12,0)</f>
        <v>0</v>
      </c>
      <c r="Q98" s="465">
        <f>MAX((SUM($E$91:Q91)-SUM($E$99:Q99)-SUM($E$100:Q100))*'Capital Structure'!$H$21/12,0)</f>
        <v>0</v>
      </c>
      <c r="R98" s="465">
        <f>MAX((SUM($E$91:R91)-SUM($E$99:R99)-SUM($E$100:R100))*'Capital Structure'!$H$21/12,0)</f>
        <v>0</v>
      </c>
      <c r="S98" s="465">
        <f>MAX((SUM($E$91:S91)-SUM($E$99:S99)-SUM($E$100:S100))*'Capital Structure'!$H$21/12,0)</f>
        <v>0</v>
      </c>
      <c r="T98" s="465">
        <f>MAX((SUM($E$91:T91)-SUM($E$99:T99)-SUM($E$100:T100))*'Capital Structure'!$H$21/12,0)</f>
        <v>0</v>
      </c>
      <c r="U98" s="465">
        <f>MAX((SUM($E$91:U91)-SUM($E$99:U99)-SUM($E$100:U100))*'Capital Structure'!$H$21/12,0)</f>
        <v>0</v>
      </c>
      <c r="V98" s="465">
        <f>MAX((SUM($E$91:V91)-SUM($E$99:V99)-SUM($E$100:V100))*'Capital Structure'!$H$21/12,0)</f>
        <v>0</v>
      </c>
      <c r="W98" s="465">
        <f>MAX((SUM($E$91:W91)-SUM($E$99:W99)-SUM($E$100:W100))*'Capital Structure'!$H$21/12,0)</f>
        <v>0</v>
      </c>
      <c r="X98" s="465">
        <f>MAX((SUM($E$91:X91)-SUM($E$99:X99)-SUM($E$100:X100))*'Capital Structure'!$H$21/12,0)</f>
        <v>0</v>
      </c>
      <c r="Y98" s="465">
        <f>MAX((SUM($E$91:Y91)-SUM($E$99:Y99)-SUM($E$100:Y100))*'Capital Structure'!$H$21/12,0)</f>
        <v>0</v>
      </c>
      <c r="Z98" s="465">
        <f>MAX((SUM($E$91:Z91)-SUM($E$99:Z99)-SUM($E$100:Z100))*'Capital Structure'!$H$21/12,0)</f>
        <v>0</v>
      </c>
      <c r="AA98" s="465">
        <f>MAX((SUM($E$91:AA91)-SUM($E$99:AA99)-SUM($E$100:AA100))*'Capital Structure'!$H$21/12,0)</f>
        <v>0</v>
      </c>
      <c r="AB98" s="465">
        <f>MAX((SUM($E$91:AB91)-SUM($E$99:AB99)-SUM($E$100:AB100))*'Capital Structure'!$H$21/12,0)</f>
        <v>0</v>
      </c>
      <c r="AC98" s="465">
        <f>MAX((SUM($E$91:AC91)-SUM($E$99:AC99)-SUM($E$100:AC100))*'Capital Structure'!$H$21/12,0)</f>
        <v>0</v>
      </c>
      <c r="AD98" s="465">
        <f>MAX((SUM($E$91:AD91)-SUM($E$99:AD99)-SUM($E$100:AD100))*'Capital Structure'!$H$21/12,0)</f>
        <v>0</v>
      </c>
      <c r="AE98" s="465">
        <f>MAX((SUM($E$91:AE91)-SUM($E$99:AE99)-SUM($E$100:AE100))*'Capital Structure'!$H$21/12,0)</f>
        <v>0</v>
      </c>
      <c r="AF98" s="465">
        <f>MAX((SUM($E$91:AF91)-SUM($E$99:AF99)-SUM($E$100:AF100))*'Capital Structure'!$H$21/12,0)</f>
        <v>0</v>
      </c>
      <c r="AG98" s="465">
        <f>MAX((SUM($E$91:AG91)-SUM($E$99:AG99)-SUM($E$100:AG100))*'Capital Structure'!$H$21/12,0)</f>
        <v>0</v>
      </c>
      <c r="AH98" s="465">
        <f>MAX((SUM($E$91:AH91)-SUM($E$99:AH99)-SUM($E$100:AH100))*'Capital Structure'!$H$21/12,0)</f>
        <v>0</v>
      </c>
      <c r="AI98" s="465">
        <f>MAX((SUM($E$91:AI91)-SUM($E$99:AI99)-SUM($E$100:AI100))*'Capital Structure'!$H$21/12,0)</f>
        <v>0</v>
      </c>
      <c r="AJ98" s="465">
        <f>MAX((SUM($E$91:AJ91)-SUM($E$99:AJ99)-SUM($E$100:AJ100))*'Capital Structure'!$H$21/12,0)</f>
        <v>0</v>
      </c>
      <c r="AK98" s="465">
        <f>MAX((SUM($E$91:AK91)-SUM($E$99:AK99)-SUM($E$100:AK100))*'Capital Structure'!$H$21/12,0)</f>
        <v>0</v>
      </c>
      <c r="AL98" s="465">
        <f>MAX((SUM($E$91:AL91)-SUM($E$99:AL99)-SUM($E$100:AL100))*'Capital Structure'!$H$21/12,0)</f>
        <v>0</v>
      </c>
      <c r="AM98" s="465">
        <f>MAX((SUM($E$91:AM91)-SUM($E$99:AM99)-SUM($E$100:AM100))*'Capital Structure'!$H$21/12,0)</f>
        <v>0</v>
      </c>
      <c r="AN98" s="465">
        <f>MAX((SUM($E$91:AN91)-SUM($E$99:AN99)-SUM($E$100:AN100))*'Capital Structure'!$H$21/12,0)</f>
        <v>0</v>
      </c>
      <c r="AO98" s="465">
        <f>MAX((SUM($E$91:AO91)-SUM($E$99:AO99)-SUM($E$100:AO100))*'Capital Structure'!$H$21/12,0)</f>
        <v>0</v>
      </c>
      <c r="AP98" s="465">
        <f>MAX((SUM($E$91:AP91)-SUM($E$99:AP99)-SUM($E$100:AP100))*'Capital Structure'!$H$21/12,0)</f>
        <v>0</v>
      </c>
      <c r="AQ98" s="465">
        <f>MAX((SUM($E$91:AQ91)-SUM($E$99:AQ99)-SUM($E$100:AQ100))*'Capital Structure'!$H$21/12,0)</f>
        <v>0</v>
      </c>
      <c r="AR98" s="465">
        <f>MAX((SUM($E$91:AR91)-SUM($E$99:AR99)-SUM($E$100:AR100))*'Capital Structure'!$H$21/12,0)</f>
        <v>0</v>
      </c>
      <c r="AS98" s="465">
        <f>MAX((SUM($E$91:AS91)-SUM($E$99:AS99)-SUM($E$100:AS100))*'Capital Structure'!$H$21/12,0)</f>
        <v>0</v>
      </c>
      <c r="AT98" s="465">
        <f>MAX((SUM($E$91:AT91)-SUM($E$99:AT99)-SUM($E$100:AT100))*'Capital Structure'!$H$21/12,0)</f>
        <v>0</v>
      </c>
      <c r="AU98" s="465">
        <f>MAX((SUM($E$91:AU91)-SUM($E$99:AU99)-SUM($E$100:AU100))*'Capital Structure'!$H$21/12,0)</f>
        <v>0</v>
      </c>
      <c r="AV98" s="465">
        <f>MAX((SUM($E$91:AV91)-SUM($E$99:AV99)-SUM($E$100:AV100))*'Capital Structure'!$H$21/12,0)</f>
        <v>0</v>
      </c>
      <c r="AW98" s="465">
        <f>MAX((SUM($E$91:AW91)-SUM($E$99:AW99)-SUM($E$100:AW100))*'Capital Structure'!$H$21/12,0)</f>
        <v>0</v>
      </c>
      <c r="AX98" s="465">
        <f>MAX((SUM($E$91:AX91)-SUM($E$99:AX99)-SUM($E$100:AX100))*'Capital Structure'!$H$21/12,0)</f>
        <v>0</v>
      </c>
      <c r="AY98" s="465">
        <f>MAX((SUM($E$91:AY91)-SUM($E$99:AY99)-SUM($E$100:AY100))*'Capital Structure'!$H$21/12,0)</f>
        <v>0</v>
      </c>
      <c r="AZ98" s="465">
        <f>MAX((SUM($E$91:AZ91)-SUM($E$99:AZ99)-SUM($E$100:AZ100))*'Capital Structure'!$H$21/12,0)</f>
        <v>0</v>
      </c>
      <c r="BA98" s="465">
        <f>MAX((SUM($E$91:BA91)-SUM($E$99:BA99)-SUM($E$100:BA100))*'Capital Structure'!$H$21/12,0)</f>
        <v>0</v>
      </c>
      <c r="BB98" s="465">
        <f>MAX((SUM($E$91:BB91)-SUM($E$99:BB99)-SUM($E$100:BB100))*'Capital Structure'!$H$21/12,0)</f>
        <v>0</v>
      </c>
      <c r="BC98" s="465">
        <f>MAX((SUM($E$91:BC91)-SUM($E$99:BC99)-SUM($E$100:BC100))*'Capital Structure'!$H$21/12,0)</f>
        <v>0</v>
      </c>
      <c r="BD98" s="465">
        <f>MAX((SUM($E$91:BD91)-SUM($E$99:BD99)-SUM($E$100:BD100))*'Capital Structure'!$H$21/12,0)</f>
        <v>0</v>
      </c>
      <c r="BE98" s="465">
        <f>MAX((SUM($E$91:BE91)-SUM($E$99:BE99)-SUM($E$100:BE100))*'Capital Structure'!$H$21/12,0)</f>
        <v>0</v>
      </c>
      <c r="BF98" s="465">
        <f>MAX((SUM($E$91:BF91)-SUM($E$99:BF99)-SUM($E$100:BF100))*'Capital Structure'!$H$21/12,0)</f>
        <v>0</v>
      </c>
      <c r="BG98" s="465">
        <f>MAX((SUM($E$91:BG91)-SUM($E$99:BG99)-SUM($E$100:BG100))*'Capital Structure'!$H$21/12,0)</f>
        <v>0</v>
      </c>
      <c r="BH98" s="465">
        <f>MAX((SUM($E$91:BH91)-SUM($E$99:BH99)-SUM($E$100:BH100))*'Capital Structure'!$H$21/12,0)</f>
        <v>0</v>
      </c>
      <c r="BI98" s="465">
        <f>MAX((SUM($E$91:BI91)-SUM($E$99:BI99)-SUM($E$100:BI100))*'Capital Structure'!$H$21/12,0)</f>
        <v>0</v>
      </c>
      <c r="BJ98" s="465">
        <f>MAX((SUM($E$91:BJ91)-SUM($E$99:BJ99)-SUM($E$100:BJ100))*'Capital Structure'!$H$21/12,0)</f>
        <v>0</v>
      </c>
      <c r="BK98" s="465">
        <f>MAX((SUM($E$91:BK91)-SUM($E$99:BK99)-SUM($E$100:BK100))*'Capital Structure'!$H$21/12,0)</f>
        <v>0</v>
      </c>
      <c r="BL98" s="465">
        <f>MAX((SUM($E$91:BL91)-SUM($E$99:BL99)-SUM($E$100:BL100))*'Capital Structure'!$H$21/12,0)</f>
        <v>0</v>
      </c>
      <c r="BM98" s="465">
        <f>MAX((SUM($E$91:BM91)-SUM($E$99:BM99)-SUM($E$100:BM100))*'Capital Structure'!$H$21/12,0)</f>
        <v>0</v>
      </c>
      <c r="BN98" s="465">
        <f>MAX((SUM($E$91:BN91)-SUM($E$99:BN99)-SUM($E$100:BN100))*'Capital Structure'!$H$21/12,0)</f>
        <v>0</v>
      </c>
      <c r="BO98" s="465">
        <f>MAX((SUM($E$91:BO91)-SUM($E$99:BO99)-SUM($E$100:BO100))*'Capital Structure'!$H$21/12,0)</f>
        <v>0</v>
      </c>
      <c r="BP98" s="465">
        <f>MAX((SUM($E$91:BP91)-SUM($E$99:BP99)-SUM($E$100:BP100))*'Capital Structure'!$H$21/12,0)</f>
        <v>0</v>
      </c>
      <c r="BQ98" s="465">
        <f>MAX((SUM($E$91:BQ91)-SUM($E$99:BQ99)-SUM($E$100:BQ100))*'Capital Structure'!$H$21/12,0)</f>
        <v>0</v>
      </c>
      <c r="BR98" s="465">
        <f>MAX((SUM($E$91:BR91)-SUM($E$99:BR99)-SUM($E$100:BR100))*'Capital Structure'!$H$21/12,0)</f>
        <v>0</v>
      </c>
      <c r="BS98" s="465">
        <f>MAX((SUM($E$91:BS91)-SUM($E$99:BS99)-SUM($E$100:BS100))*'Capital Structure'!$H$21/12,0)</f>
        <v>0</v>
      </c>
      <c r="BT98" s="465">
        <f>MAX((SUM($E$91:BT91)-SUM($E$99:BT99)-SUM($E$100:BT100))*'Capital Structure'!$H$21/12,0)</f>
        <v>0</v>
      </c>
      <c r="BU98" s="465">
        <f>MAX((SUM($E$91:BU91)-SUM($E$99:BU99)-SUM($E$100:BU100))*'Capital Structure'!$H$21/12,0)</f>
        <v>0</v>
      </c>
      <c r="BV98" s="465">
        <f>MAX((SUM($E$91:BV91)-SUM($E$99:BV99)-SUM($E$100:BV100))*'Capital Structure'!$H$21/12,0)</f>
        <v>0</v>
      </c>
      <c r="BW98" s="465">
        <f>MAX((SUM($E$91:BW91)-SUM($E$99:BW99)-SUM($E$100:BW100))*'Capital Structure'!$H$21/12,0)</f>
        <v>50192.307692307404</v>
      </c>
      <c r="BX98" s="465">
        <f>MAX((SUM($E$91:BX91)-SUM($E$99:BX99)-SUM($E$100:BX100))*'Capital Structure'!$H$21/12,0)</f>
        <v>103076.92307692279</v>
      </c>
      <c r="BY98" s="465">
        <f>MAX((SUM($E$91:BY91)-SUM($E$99:BY99)-SUM($E$100:BY100))*'Capital Structure'!$H$21/12,0)</f>
        <v>155961.53846153818</v>
      </c>
      <c r="BZ98" s="465">
        <f>MAX((SUM($E$91:BZ91)-SUM($E$99:BZ99)-SUM($E$100:BZ100))*'Capital Structure'!$H$21/12,0)</f>
        <v>208846.15384615355</v>
      </c>
      <c r="CA98" s="465">
        <f>MAX((SUM($E$91:CA91)-SUM($E$99:CA99)-SUM($E$100:CA100))*'Capital Structure'!$H$21/12,0)</f>
        <v>261730.76923076899</v>
      </c>
      <c r="CB98" s="465">
        <f>MAX((SUM($E$91:CB91)-SUM($E$99:CB99)-SUM($E$100:CB100))*'Capital Structure'!$H$21/12,0)</f>
        <v>314615.38461538433</v>
      </c>
      <c r="CC98" s="465">
        <f>MAX((SUM($E$91:CC91)-SUM($E$99:CC99)-SUM($E$100:CC100))*'Capital Structure'!$H$21/12,0)</f>
        <v>367499.99999999977</v>
      </c>
      <c r="CD98" s="465">
        <f>MAX((SUM($E$91:CD91)-SUM($E$99:CD99)-SUM($E$100:CD100))*'Capital Structure'!$H$21/12,0)</f>
        <v>0</v>
      </c>
      <c r="CE98" s="465">
        <f>MAX((SUM($E$91:CE91)-SUM($E$99:CE99)-SUM($E$100:CE100))*'Capital Structure'!$H$21/12,0)</f>
        <v>0</v>
      </c>
      <c r="CF98" s="465">
        <f>MAX((SUM($E$91:CF91)-SUM($E$99:CF99)-SUM($E$100:CF100))*'Capital Structure'!$H$21/12,0)</f>
        <v>0</v>
      </c>
      <c r="CG98" s="465">
        <f>MAX((SUM($E$91:CG91)-SUM($E$99:CG99)-SUM($E$100:CG100))*'Capital Structure'!$H$21/12,0)</f>
        <v>0</v>
      </c>
      <c r="CH98" s="465">
        <f>MAX((SUM($E$91:CH91)-SUM($E$99:CH99)-SUM($E$100:CH100))*'Capital Structure'!$H$21/12,0)</f>
        <v>0</v>
      </c>
      <c r="CI98" s="465">
        <f>MAX((SUM($E$91:CI91)-SUM($E$99:CI99)-SUM($E$100:CI100))*'Capital Structure'!$H$21/12,0)</f>
        <v>0</v>
      </c>
      <c r="CJ98" s="465">
        <f>MAX((SUM($E$91:CJ91)-SUM($E$99:CJ99)-SUM($E$100:CJ100))*'Capital Structure'!$H$21/12,0)</f>
        <v>0</v>
      </c>
      <c r="CK98" s="465">
        <f>MAX((SUM($E$91:CK91)-SUM($E$99:CK99)-SUM($E$100:CK100))*'Capital Structure'!$H$21/12,0)</f>
        <v>0</v>
      </c>
      <c r="CL98" s="465">
        <f>MAX((SUM($E$91:CL91)-SUM($E$99:CL99)-SUM($E$100:CL100))*'Capital Structure'!$H$21/12,0)</f>
        <v>0</v>
      </c>
      <c r="CM98" s="465">
        <f>MAX((SUM($E$91:CM91)-SUM($E$99:CM99)-SUM($E$100:CM100))*'Capital Structure'!$H$21/12,0)</f>
        <v>0</v>
      </c>
      <c r="CN98" s="465">
        <f>MAX((SUM($E$91:CN91)-SUM($E$99:CN99)-SUM($E$100:CN100))*'Capital Structure'!$H$21/12,0)</f>
        <v>0</v>
      </c>
      <c r="CO98" s="465">
        <f>MAX((SUM($E$91:CO91)-SUM($E$99:CO99)-SUM($E$100:CO100))*'Capital Structure'!$H$21/12,0)</f>
        <v>0</v>
      </c>
      <c r="CP98" s="465">
        <f>MAX((SUM($E$91:CP91)-SUM($E$99:CP99)-SUM($E$100:CP100))*'Capital Structure'!$H$21/12,0)</f>
        <v>0</v>
      </c>
      <c r="CQ98" s="465">
        <f>MAX((SUM($E$91:CQ91)-SUM($E$99:CQ99)-SUM($E$100:CQ100))*'Capital Structure'!$H$21/12,0)</f>
        <v>0</v>
      </c>
      <c r="CR98" s="465">
        <f>MAX((SUM($E$91:CR91)-SUM($E$99:CR99)-SUM($E$100:CR100))*'Capital Structure'!$H$21/12,0)</f>
        <v>0</v>
      </c>
      <c r="CS98" s="465">
        <f>MAX((SUM($E$91:CS91)-SUM($E$99:CS99)-SUM($E$100:CS100))*'Capital Structure'!$H$21/12,0)</f>
        <v>0</v>
      </c>
      <c r="CT98" s="465">
        <f>MAX((SUM($E$91:CT91)-SUM($E$99:CT99)-SUM($E$100:CT100))*'Capital Structure'!$H$21/12,0)</f>
        <v>0</v>
      </c>
      <c r="CU98" s="465">
        <f>MAX((SUM($E$91:CU91)-SUM($E$99:CU99)-SUM($E$100:CU100))*'Capital Structure'!$H$21/12,0)</f>
        <v>0</v>
      </c>
      <c r="CV98" s="465">
        <f>MAX((SUM($E$91:CV91)-SUM($E$99:CV99)-SUM($E$100:CV100))*'Capital Structure'!$H$21/12,0)</f>
        <v>0</v>
      </c>
      <c r="CW98" s="465">
        <f>MAX((SUM($E$91:CW91)-SUM($E$99:CW99)-SUM($E$100:CW100))*'Capital Structure'!$H$21/12,0)</f>
        <v>0</v>
      </c>
      <c r="CX98" s="465">
        <f>MAX((SUM($E$91:CX91)-SUM($E$99:CX99)-SUM($E$100:CX100))*'Capital Structure'!$H$21/12,0)</f>
        <v>0</v>
      </c>
      <c r="CY98" s="465">
        <f>MAX((SUM($E$91:CY91)-SUM($E$99:CY99)-SUM($E$100:CY100))*'Capital Structure'!$H$21/12,0)</f>
        <v>0</v>
      </c>
      <c r="CZ98" s="465">
        <f>MAX((SUM($E$91:CZ91)-SUM($E$99:CZ99)-SUM($E$100:CZ100))*'Capital Structure'!$H$21/12,0)</f>
        <v>0</v>
      </c>
      <c r="DA98" s="465">
        <f>MAX((SUM($E$91:DA91)-SUM($E$99:DA99)-SUM($E$100:DA100))*'Capital Structure'!$H$21/12,0)</f>
        <v>0</v>
      </c>
      <c r="DB98" s="465">
        <f>MAX((SUM($E$91:DB91)-SUM($E$99:DB99)-SUM($E$100:DB100))*'Capital Structure'!$H$21/12,0)</f>
        <v>0</v>
      </c>
      <c r="DC98" s="465">
        <f>MAX((SUM($E$91:DC91)-SUM($E$99:DC99)-SUM($E$100:DC100))*'Capital Structure'!$H$21/12,0)</f>
        <v>0</v>
      </c>
      <c r="DD98" s="465">
        <f>MAX((SUM($E$91:DD91)-SUM($E$99:DD99)-SUM($E$100:DD100))*'Capital Structure'!$H$21/12,0)</f>
        <v>0</v>
      </c>
      <c r="DE98" s="465">
        <f>MAX((SUM($E$91:DE91)-SUM($E$99:DE99)-SUM($E$100:DE100))*'Capital Structure'!$H$21/12,0)</f>
        <v>0</v>
      </c>
      <c r="DF98" s="465">
        <f>MAX((SUM($E$91:DF91)-SUM($E$99:DF99)-SUM($E$100:DF100))*'Capital Structure'!$H$21/12,0)</f>
        <v>0</v>
      </c>
      <c r="DG98" s="465">
        <f>MAX((SUM($E$91:DG91)-SUM($E$99:DG99)-SUM($E$100:DG100))*'Capital Structure'!$H$21/12,0)</f>
        <v>0</v>
      </c>
      <c r="DH98" s="465">
        <f>MAX((SUM($E$91:DH91)-SUM($E$99:DH99)-SUM($E$100:DH100))*'Capital Structure'!$H$21/12,0)</f>
        <v>0</v>
      </c>
      <c r="DI98" s="465">
        <f>MAX((SUM($E$91:DI91)-SUM($E$99:DI99)-SUM($E$100:DI100))*'Capital Structure'!$H$21/12,0)</f>
        <v>0</v>
      </c>
      <c r="DJ98" s="465">
        <f>MAX((SUM($E$91:DJ91)-SUM($E$99:DJ99)-SUM($E$100:DJ100))*'Capital Structure'!$H$21/12,0)</f>
        <v>0</v>
      </c>
      <c r="DK98" s="465">
        <f>MAX((SUM($E$91:DK91)-SUM($E$99:DK99)-SUM($E$100:DK100))*'Capital Structure'!$H$21/12,0)</f>
        <v>0</v>
      </c>
      <c r="DL98" s="465">
        <f>MAX((SUM($E$91:DL91)-SUM($E$99:DL99)-SUM($E$100:DL100))*'Capital Structure'!$H$21/12,0)</f>
        <v>0</v>
      </c>
      <c r="DM98" s="465">
        <f>MAX((SUM($E$91:DM91)-SUM($E$99:DM99)-SUM($E$100:DM100))*'Capital Structure'!$H$21/12,0)</f>
        <v>0</v>
      </c>
      <c r="DN98" s="465">
        <f>MAX((SUM($E$91:DN91)-SUM($E$99:DN99)-SUM($E$100:DN100))*'Capital Structure'!$H$21/12,0)</f>
        <v>0</v>
      </c>
      <c r="DO98" s="465">
        <f>MAX((SUM($E$91:DO91)-SUM($E$99:DO99)-SUM($E$100:DO100))*'Capital Structure'!$H$21/12,0)</f>
        <v>0</v>
      </c>
      <c r="DP98" s="465">
        <f>MAX((SUM($E$91:DP91)-SUM($E$99:DP99)-SUM($E$100:DP100))*'Capital Structure'!$H$21/12,0)</f>
        <v>0</v>
      </c>
      <c r="DQ98" s="465">
        <f>MAX((SUM($E$91:DQ91)-SUM($E$99:DQ99)-SUM($E$100:DQ100))*'Capital Structure'!$H$21/12,0)</f>
        <v>0</v>
      </c>
      <c r="DR98" s="465">
        <f>MAX((SUM($E$91:DR91)-SUM($E$99:DR99)-SUM($E$100:DR100))*'Capital Structure'!$H$21/12,0)</f>
        <v>0</v>
      </c>
      <c r="DS98" s="465">
        <f>MAX((SUM($E$91:DS91)-SUM($E$99:DS99)-SUM($E$100:DS100))*'Capital Structure'!$H$21/12,0)</f>
        <v>0</v>
      </c>
      <c r="DT98" s="465">
        <f>MAX((SUM($E$91:DT91)-SUM($E$99:DT99)-SUM($E$100:DT100))*'Capital Structure'!$H$21/12,0)</f>
        <v>0</v>
      </c>
      <c r="DU98" s="465">
        <f>MAX((SUM($E$91:DU91)-SUM($E$99:DU99)-SUM($E$100:DU100))*'Capital Structure'!$H$21/12,0)</f>
        <v>0</v>
      </c>
      <c r="DV98" s="465">
        <f>MAX((SUM($E$91:DV91)-SUM($E$99:DV99)-SUM($E$100:DV100))*'Capital Structure'!$H$21/12,0)</f>
        <v>0</v>
      </c>
      <c r="DW98" s="465">
        <f>MAX((SUM($E$91:DW91)-SUM($E$99:DW99)-SUM($E$100:DW100))*'Capital Structure'!$H$21/12,0)</f>
        <v>0</v>
      </c>
      <c r="DX98" s="465">
        <f>MAX((SUM($E$91:DX91)-SUM($E$99:DX99)-SUM($E$100:DX100))*'Capital Structure'!$H$21/12,0)</f>
        <v>0</v>
      </c>
      <c r="DY98" s="465">
        <f>MAX((SUM($E$91:DY91)-SUM($E$99:DY99)-SUM($E$100:DY100))*'Capital Structure'!$H$21/12,0)</f>
        <v>0</v>
      </c>
      <c r="DZ98" s="465">
        <f>MAX((SUM($E$91:DZ91)-SUM($E$99:DZ99)-SUM($E$100:DZ100))*'Capital Structure'!$H$21/12,0)</f>
        <v>0</v>
      </c>
      <c r="EA98" s="465">
        <f>MAX((SUM($E$91:EA91)-SUM($E$99:EA99)-SUM($E$100:EA100))*'Capital Structure'!$H$21/12,0)</f>
        <v>0</v>
      </c>
      <c r="EB98" s="465">
        <f>MAX((SUM($E$91:EB91)-SUM($E$99:EB99)-SUM($E$100:EB100))*'Capital Structure'!$H$21/12,0)</f>
        <v>0</v>
      </c>
      <c r="EC98" s="465">
        <f>MAX((SUM($E$91:EC91)-SUM($E$99:EC99)-SUM($E$100:EC100))*'Capital Structure'!$H$21/12,0)</f>
        <v>0</v>
      </c>
      <c r="ED98" s="465">
        <f>MAX((SUM($E$91:ED91)-SUM($E$99:ED99)-SUM($E$100:ED100))*'Capital Structure'!$H$21/12,0)</f>
        <v>0</v>
      </c>
      <c r="EE98" s="465">
        <f>MAX((SUM($E$91:EE91)-SUM($E$99:EE99)-SUM($E$100:EE100))*'Capital Structure'!$H$21/12,0)</f>
        <v>0</v>
      </c>
      <c r="EF98" s="465">
        <f>MAX((SUM($E$91:EF91)-SUM($E$99:EF99)-SUM($E$100:EF100))*'Capital Structure'!$H$21/12,0)</f>
        <v>0</v>
      </c>
      <c r="EG98" s="465">
        <f>MAX((SUM($E$91:EG91)-SUM($E$99:EG99)-SUM($E$100:EG100))*'Capital Structure'!$H$21/12,0)</f>
        <v>0</v>
      </c>
      <c r="EH98" s="465">
        <f>MAX((SUM($E$91:EH91)-SUM($E$99:EH99)-SUM($E$100:EH100))*'Capital Structure'!$H$21/12,0)</f>
        <v>0</v>
      </c>
      <c r="EI98" s="465">
        <f>MAX((SUM($E$91:EI91)-SUM($E$99:EI99)-SUM($E$100:EI100))*'Capital Structure'!$H$21/12,0)</f>
        <v>0</v>
      </c>
      <c r="EJ98" s="465">
        <f>MAX((SUM($E$91:EJ91)-SUM($E$99:EJ99)-SUM($E$100:EJ100))*'Capital Structure'!$H$21/12,0)</f>
        <v>0</v>
      </c>
      <c r="EK98" s="465">
        <f>MAX((SUM($E$91:EK91)-SUM($E$99:EK99)-SUM($E$100:EK100))*'Capital Structure'!$H$21/12,0)</f>
        <v>0</v>
      </c>
      <c r="EL98" s="465">
        <f>MAX((SUM($E$91:EL91)-SUM($E$99:EL99)-SUM($E$100:EL100))*'Capital Structure'!$H$21/12,0)</f>
        <v>0</v>
      </c>
      <c r="EM98" s="465">
        <f>MAX((SUM($E$91:EM91)-SUM($E$99:EM99)-SUM($E$100:EM100))*'Capital Structure'!$H$21/12,0)</f>
        <v>0</v>
      </c>
      <c r="EN98" s="465">
        <f>MAX((SUM($E$91:EN91)-SUM($E$99:EN99)-SUM($E$100:EN100))*'Capital Structure'!$H$21/12,0)</f>
        <v>0</v>
      </c>
      <c r="EO98" s="465">
        <f>MAX((SUM($E$91:EO91)-SUM($E$99:EO99)-SUM($E$100:EO100))*'Capital Structure'!$H$21/12,0)</f>
        <v>0</v>
      </c>
      <c r="EP98" s="465">
        <f>MAX((SUM($E$91:EP91)-SUM($E$99:EP99)-SUM($E$100:EP100))*'Capital Structure'!$H$21/12,0)</f>
        <v>0</v>
      </c>
      <c r="EQ98" s="465">
        <f>MAX((SUM($E$91:EQ91)-SUM($E$99:EQ99)-SUM($E$100:EQ100))*'Capital Structure'!$H$21/12,0)</f>
        <v>0</v>
      </c>
      <c r="ER98" s="465">
        <f>MAX((SUM($E$91:ER91)-SUM($E$99:ER99)-SUM($E$100:ER100))*'Capital Structure'!$H$21/12,0)</f>
        <v>0</v>
      </c>
      <c r="ES98" s="465">
        <f>MAX((SUM($E$91:ES91)-SUM($E$99:ES99)-SUM($E$100:ES100))*'Capital Structure'!$H$21/12,0)</f>
        <v>0</v>
      </c>
      <c r="ET98" s="465">
        <f>MAX((SUM($E$91:ET91)-SUM($E$99:ET99)-SUM($E$100:ET100))*'Capital Structure'!$H$21/12,0)</f>
        <v>0</v>
      </c>
      <c r="EU98" s="465">
        <f>MAX((SUM($E$91:EU91)-SUM($E$99:EU99)-SUM($E$100:EU100))*'Capital Structure'!$H$21/12,0)</f>
        <v>0</v>
      </c>
      <c r="EV98" s="465">
        <f>MAX((SUM($E$91:EV91)-SUM($E$99:EV99)-SUM($E$100:EV100))*'Capital Structure'!$H$21/12,0)</f>
        <v>0</v>
      </c>
      <c r="EW98" s="465">
        <f>MAX((SUM($E$91:EW91)-SUM($E$99:EW99)-SUM($E$100:EW100))*'Capital Structure'!$H$21/12,0)</f>
        <v>0</v>
      </c>
      <c r="EX98" s="465">
        <f>MAX((SUM($E$91:EX91)-SUM($E$99:EX99)-SUM($E$100:EX100))*'Capital Structure'!$H$21/12,0)</f>
        <v>0</v>
      </c>
      <c r="EY98" s="465">
        <f>MAX((SUM($E$91:EY91)-SUM($E$99:EY99)-SUM($E$100:EY100))*'Capital Structure'!$H$21/12,0)</f>
        <v>0</v>
      </c>
      <c r="EZ98" s="465">
        <f>MAX((SUM($E$91:EZ91)-SUM($E$99:EZ99)-SUM($E$100:EZ100))*'Capital Structure'!$H$21/12,0)</f>
        <v>0</v>
      </c>
      <c r="FA98" s="465">
        <f>MAX((SUM($E$91:FA91)-SUM($E$99:FA99)-SUM($E$100:FA100))*'Capital Structure'!$H$21/12,0)</f>
        <v>0</v>
      </c>
      <c r="FB98" s="465">
        <f>MAX((SUM($E$91:FB91)-SUM($E$99:FB99)-SUM($E$100:FB100))*'Capital Structure'!$H$21/12,0)</f>
        <v>0</v>
      </c>
      <c r="FC98" s="465"/>
      <c r="FD98" s="465"/>
      <c r="FE98" s="465"/>
      <c r="FF98" s="465"/>
      <c r="FG98" s="465"/>
      <c r="FH98" s="465"/>
      <c r="FI98" s="465"/>
      <c r="FJ98" s="465"/>
      <c r="FK98" s="465"/>
      <c r="FL98" s="465"/>
      <c r="FM98" s="465"/>
      <c r="FN98" s="465"/>
      <c r="FO98" s="465"/>
      <c r="FP98" s="465"/>
      <c r="FQ98" s="465"/>
      <c r="FR98" s="465"/>
      <c r="FS98" s="465"/>
      <c r="FT98" s="465"/>
      <c r="FU98" s="465"/>
      <c r="FV98" s="465"/>
      <c r="FW98" s="465"/>
      <c r="FX98" s="465"/>
      <c r="FY98" s="465"/>
      <c r="FZ98" s="465"/>
      <c r="GA98" s="465"/>
      <c r="GB98" s="465"/>
      <c r="GC98" s="465"/>
      <c r="GD98" s="465"/>
      <c r="GE98" s="465"/>
      <c r="GF98" s="465"/>
      <c r="GG98" s="465"/>
      <c r="GH98" s="465"/>
      <c r="GI98" s="465"/>
      <c r="GJ98" s="465"/>
      <c r="GK98" s="465"/>
      <c r="GL98" s="465"/>
      <c r="GM98" s="465"/>
      <c r="GN98" s="465"/>
      <c r="GO98" s="465"/>
      <c r="GP98" s="465"/>
      <c r="GQ98" s="465"/>
      <c r="GR98" s="465"/>
      <c r="GS98" s="465"/>
      <c r="GT98" s="465"/>
      <c r="GU98" s="465"/>
      <c r="GV98" s="465"/>
      <c r="GW98" s="465"/>
      <c r="GX98" s="465"/>
    </row>
    <row r="99" spans="2:206">
      <c r="B99" s="465" t="s">
        <v>208</v>
      </c>
      <c r="E99" s="465">
        <f>IFERROR(VLOOKUP(E$90,'Capital Structure'!$H$27:$I$29,2,FALSE),0)</f>
        <v>0</v>
      </c>
      <c r="F99" s="465">
        <f>IFERROR(VLOOKUP(F$90,'Capital Structure'!$H$27:$I$29,2,FALSE),0)</f>
        <v>0</v>
      </c>
      <c r="G99" s="465">
        <f>IFERROR(VLOOKUP(G$90,'Capital Structure'!$H$27:$I$29,2,FALSE),0)</f>
        <v>0</v>
      </c>
      <c r="H99" s="465">
        <f>IFERROR(VLOOKUP(H$90,'Capital Structure'!$H$27:$I$29,2,FALSE),0)</f>
        <v>0</v>
      </c>
      <c r="I99" s="465">
        <f>IFERROR(VLOOKUP(I$90,'Capital Structure'!$H$27:$I$29,2,FALSE),0)</f>
        <v>0</v>
      </c>
      <c r="J99" s="465">
        <f>IFERROR(VLOOKUP(J$90,'Capital Structure'!$H$27:$I$29,2,FALSE),0)</f>
        <v>0</v>
      </c>
      <c r="K99" s="465">
        <f>IFERROR(VLOOKUP(K$90,'Capital Structure'!$H$27:$I$29,2,FALSE),0)</f>
        <v>0</v>
      </c>
      <c r="L99" s="465">
        <f>IFERROR(VLOOKUP(L$90,'Capital Structure'!$H$27:$I$29,2,FALSE),0)</f>
        <v>0</v>
      </c>
      <c r="M99" s="465">
        <f>IFERROR(VLOOKUP(M$90,'Capital Structure'!$H$27:$I$29,2,FALSE),0)</f>
        <v>0</v>
      </c>
      <c r="N99" s="465">
        <f>IFERROR(VLOOKUP(N$90,'Capital Structure'!$H$27:$I$29,2,FALSE),0)</f>
        <v>0</v>
      </c>
      <c r="O99" s="465">
        <f>IFERROR(VLOOKUP(O$90,'Capital Structure'!$H$27:$I$29,2,FALSE),0)</f>
        <v>0</v>
      </c>
      <c r="P99" s="465">
        <f>IFERROR(VLOOKUP(P$90,'Capital Structure'!$H$27:$I$29,2,FALSE),0)</f>
        <v>0</v>
      </c>
      <c r="Q99" s="465">
        <f>IFERROR(VLOOKUP(Q$90,'Capital Structure'!$H$27:$I$29,2,FALSE),0)</f>
        <v>0</v>
      </c>
      <c r="R99" s="465">
        <f>IFERROR(VLOOKUP(R$90,'Capital Structure'!$H$27:$I$29,2,FALSE),0)</f>
        <v>0</v>
      </c>
      <c r="S99" s="465">
        <f>IFERROR(VLOOKUP(S$90,'Capital Structure'!$H$27:$I$29,2,FALSE),0)</f>
        <v>0</v>
      </c>
      <c r="T99" s="465">
        <f>IFERROR(VLOOKUP(T$90,'Capital Structure'!$H$27:$I$29,2,FALSE),0)</f>
        <v>0</v>
      </c>
      <c r="U99" s="465">
        <f>IFERROR(VLOOKUP(U$90,'Capital Structure'!$H$27:$I$29,2,FALSE),0)</f>
        <v>0</v>
      </c>
      <c r="V99" s="465">
        <f>IFERROR(VLOOKUP(V$90,'Capital Structure'!$H$27:$I$29,2,FALSE),0)</f>
        <v>0</v>
      </c>
      <c r="W99" s="465">
        <f>IFERROR(VLOOKUP(W$90,'Capital Structure'!$H$27:$I$29,2,FALSE),0)</f>
        <v>0</v>
      </c>
      <c r="X99" s="465">
        <f>IFERROR(VLOOKUP(X$90,'Capital Structure'!$H$27:$I$29,2,FALSE),0)</f>
        <v>0</v>
      </c>
      <c r="Y99" s="465">
        <f>IFERROR(VLOOKUP(Y$90,'Capital Structure'!$H$27:$I$29,2,FALSE),0)</f>
        <v>0</v>
      </c>
      <c r="Z99" s="465">
        <f>IFERROR(VLOOKUP(Z$90,'Capital Structure'!$H$27:$I$29,2,FALSE),0)</f>
        <v>0</v>
      </c>
      <c r="AA99" s="465">
        <f>IFERROR(VLOOKUP(AA$90,'Capital Structure'!$H$27:$I$29,2,FALSE),0)</f>
        <v>0</v>
      </c>
      <c r="AB99" s="465">
        <f>IFERROR(VLOOKUP(AB$90,'Capital Structure'!$H$27:$I$29,2,FALSE),0)</f>
        <v>0</v>
      </c>
      <c r="AC99" s="465">
        <f>IFERROR(VLOOKUP(AC$90,'Capital Structure'!$H$27:$I$29,2,FALSE),0)</f>
        <v>0</v>
      </c>
      <c r="AD99" s="465">
        <f>IFERROR(VLOOKUP(AD$90,'Capital Structure'!$H$27:$I$29,2,FALSE),0)</f>
        <v>0</v>
      </c>
      <c r="AE99" s="465">
        <f>IFERROR(VLOOKUP(AE$90,'Capital Structure'!$H$27:$I$29,2,FALSE),0)</f>
        <v>0</v>
      </c>
      <c r="AF99" s="465">
        <f>IFERROR(VLOOKUP(AF$90,'Capital Structure'!$H$27:$I$29,2,FALSE),0)</f>
        <v>0</v>
      </c>
      <c r="AG99" s="465">
        <f>IFERROR(VLOOKUP(AG$90,'Capital Structure'!$H$27:$I$29,2,FALSE),0)</f>
        <v>0</v>
      </c>
      <c r="AH99" s="465">
        <f>IFERROR(VLOOKUP(AH$90,'Capital Structure'!$H$27:$I$29,2,FALSE),0)</f>
        <v>0</v>
      </c>
      <c r="AI99" s="465">
        <f>IFERROR(VLOOKUP(AI$90,'Capital Structure'!$H$27:$I$29,2,FALSE),0)</f>
        <v>0</v>
      </c>
      <c r="AJ99" s="465">
        <f>IFERROR(VLOOKUP(AJ$90,'Capital Structure'!$H$27:$I$29,2,FALSE),0)</f>
        <v>0</v>
      </c>
      <c r="AK99" s="465">
        <f>IFERROR(VLOOKUP(AK$90,'Capital Structure'!$H$27:$I$29,2,FALSE),0)</f>
        <v>0</v>
      </c>
      <c r="AL99" s="465">
        <f>IFERROR(VLOOKUP(AL$90,'Capital Structure'!$H$27:$I$29,2,FALSE),0)</f>
        <v>0</v>
      </c>
      <c r="AM99" s="465">
        <f>IFERROR(VLOOKUP(AM$90,'Capital Structure'!$H$27:$I$29,2,FALSE),0)</f>
        <v>0</v>
      </c>
      <c r="AN99" s="465">
        <f>IFERROR(VLOOKUP(AN$90,'Capital Structure'!$H$27:$I$29,2,FALSE),0)</f>
        <v>0</v>
      </c>
      <c r="AO99" s="465">
        <f>IFERROR(VLOOKUP(AO$90,'Capital Structure'!$H$27:$I$29,2,FALSE),0)</f>
        <v>0</v>
      </c>
      <c r="AP99" s="465">
        <f>IFERROR(VLOOKUP(AP$90,'Capital Structure'!$H$27:$I$29,2,FALSE),0)</f>
        <v>0</v>
      </c>
      <c r="AQ99" s="465">
        <f>IFERROR(VLOOKUP(AQ$90,'Capital Structure'!$H$27:$I$29,2,FALSE),0)</f>
        <v>0</v>
      </c>
      <c r="AR99" s="465">
        <f>IFERROR(VLOOKUP(AR$90,'Capital Structure'!$H$27:$I$29,2,FALSE),0)</f>
        <v>0</v>
      </c>
      <c r="AS99" s="465">
        <f>IFERROR(VLOOKUP(AS$90,'Capital Structure'!$H$27:$I$29,2,FALSE),0)</f>
        <v>0</v>
      </c>
      <c r="AT99" s="465">
        <f>IFERROR(VLOOKUP(AT$90,'Capital Structure'!$H$27:$I$29,2,FALSE),0)</f>
        <v>0</v>
      </c>
      <c r="AU99" s="465">
        <f>IFERROR(VLOOKUP(AU$90,'Capital Structure'!$H$27:$I$29,2,FALSE),0)</f>
        <v>0</v>
      </c>
      <c r="AV99" s="465">
        <f>IFERROR(VLOOKUP(AV$90,'Capital Structure'!$H$27:$I$29,2,FALSE),0)</f>
        <v>0</v>
      </c>
      <c r="AW99" s="465">
        <f>IFERROR(VLOOKUP(AW$90,'Capital Structure'!$H$27:$I$29,2,FALSE),0)</f>
        <v>0</v>
      </c>
      <c r="AX99" s="465">
        <f>IFERROR(VLOOKUP(AX$90,'Capital Structure'!$H$27:$I$29,2,FALSE),0)</f>
        <v>0</v>
      </c>
      <c r="AY99" s="465">
        <f>IFERROR(VLOOKUP(AY$90,'Capital Structure'!$H$27:$I$29,2,FALSE),0)</f>
        <v>0</v>
      </c>
      <c r="AZ99" s="465">
        <f>IFERROR(VLOOKUP(AZ$90,'Capital Structure'!$H$27:$I$29,2,FALSE),0)</f>
        <v>0</v>
      </c>
      <c r="BA99" s="465">
        <f>IFERROR(VLOOKUP(BA$90,'Capital Structure'!$H$27:$I$29,2,FALSE),0)</f>
        <v>0</v>
      </c>
      <c r="BB99" s="465">
        <f>IFERROR(VLOOKUP(BB$90,'Capital Structure'!$H$27:$I$29,2,FALSE),0)</f>
        <v>0</v>
      </c>
      <c r="BC99" s="465">
        <f>IFERROR(VLOOKUP(BC$90,'Capital Structure'!$H$27:$I$29,2,FALSE),0)</f>
        <v>0</v>
      </c>
      <c r="BD99" s="465">
        <f>IFERROR(VLOOKUP(BD$90,'Capital Structure'!$H$27:$I$29,2,FALSE),0)</f>
        <v>0</v>
      </c>
      <c r="BE99" s="465">
        <f>IFERROR(VLOOKUP(BE$90,'Capital Structure'!$H$27:$I$29,2,FALSE),0)</f>
        <v>0</v>
      </c>
      <c r="BF99" s="465">
        <f>IFERROR(VLOOKUP(BF$90,'Capital Structure'!$H$27:$I$29,2,FALSE),0)</f>
        <v>0</v>
      </c>
      <c r="BG99" s="465">
        <f>IFERROR(VLOOKUP(BG$90,'Capital Structure'!$H$27:$I$29,2,FALSE),0)</f>
        <v>0</v>
      </c>
      <c r="BH99" s="465">
        <f>IFERROR(VLOOKUP(BH$90,'Capital Structure'!$H$27:$I$29,2,FALSE),0)</f>
        <v>0</v>
      </c>
      <c r="BI99" s="465">
        <f>IFERROR(VLOOKUP(BI$90,'Capital Structure'!$H$27:$I$29,2,FALSE),0)</f>
        <v>0</v>
      </c>
      <c r="BJ99" s="465">
        <f>IFERROR(VLOOKUP(BJ$90,'Capital Structure'!$H$27:$I$29,2,FALSE),0)</f>
        <v>0</v>
      </c>
      <c r="BK99" s="465">
        <f>IFERROR(VLOOKUP(BK$90,'Capital Structure'!$H$27:$I$29,2,FALSE),0)</f>
        <v>0</v>
      </c>
      <c r="BL99" s="465">
        <f>IFERROR(VLOOKUP(BL$90,'Capital Structure'!$H$27:$I$29,2,FALSE),0)</f>
        <v>0</v>
      </c>
      <c r="BM99" s="465">
        <f>IFERROR(VLOOKUP(BM$90,'Capital Structure'!$H$27:$I$29,2,FALSE),0)</f>
        <v>0</v>
      </c>
      <c r="BN99" s="465">
        <f>IFERROR(VLOOKUP(BN$90,'Capital Structure'!$H$27:$I$29,2,FALSE),0)</f>
        <v>0</v>
      </c>
      <c r="BO99" s="465">
        <f>IFERROR(VLOOKUP(BO$90,'Capital Structure'!$H$27:$I$29,2,FALSE),0)</f>
        <v>0</v>
      </c>
      <c r="BP99" s="465">
        <f>IFERROR(VLOOKUP(BP$90,'Capital Structure'!$H$27:$I$29,2,FALSE),0)</f>
        <v>0</v>
      </c>
      <c r="BQ99" s="465">
        <f>IFERROR(VLOOKUP(BQ$90,'Capital Structure'!$H$27:$I$29,2,FALSE),0)</f>
        <v>0</v>
      </c>
      <c r="BR99" s="465">
        <f>IFERROR(VLOOKUP(BR$90,'Capital Structure'!$H$27:$I$29,2,FALSE),0)</f>
        <v>0</v>
      </c>
      <c r="BS99" s="465">
        <f>IFERROR(VLOOKUP(BS$90,'Capital Structure'!$H$27:$I$29,2,FALSE),0)</f>
        <v>0</v>
      </c>
      <c r="BT99" s="465">
        <f>IFERROR(VLOOKUP(BT$90,'Capital Structure'!$H$27:$I$29,2,FALSE),0)</f>
        <v>0</v>
      </c>
      <c r="BU99" s="465">
        <f>IFERROR(VLOOKUP(BU$90,'Capital Structure'!$H$27:$I$29,2,FALSE),0)</f>
        <v>0</v>
      </c>
      <c r="BV99" s="465">
        <f>IFERROR(VLOOKUP(BV$90,'Capital Structure'!$H$27:$I$29,2,FALSE),0)</f>
        <v>0</v>
      </c>
      <c r="BW99" s="465">
        <f>IFERROR(VLOOKUP(BW$90,'Capital Structure'!$H$27:$I$29,2,FALSE),0)</f>
        <v>0</v>
      </c>
      <c r="BX99" s="465">
        <f>IFERROR(VLOOKUP(BX$90,'Capital Structure'!$H$27:$I$29,2,FALSE),0)</f>
        <v>0</v>
      </c>
      <c r="BY99" s="465">
        <f>IFERROR(VLOOKUP(BY$90,'Capital Structure'!$H$27:$I$29,2,FALSE),0)</f>
        <v>0</v>
      </c>
      <c r="BZ99" s="465">
        <f>IFERROR(VLOOKUP(BZ$90,'Capital Structure'!$H$27:$I$29,2,FALSE),0)</f>
        <v>0</v>
      </c>
      <c r="CA99" s="465">
        <f>IFERROR(VLOOKUP(CA$90,'Capital Structure'!$H$27:$I$29,2,FALSE),0)</f>
        <v>0</v>
      </c>
      <c r="CB99" s="465">
        <f>IFERROR(VLOOKUP(CB$90,'Capital Structure'!$H$27:$I$29,2,FALSE),0)</f>
        <v>0</v>
      </c>
      <c r="CC99" s="465">
        <f>IFERROR(VLOOKUP(CC$90,'Capital Structure'!$H$27:$I$29,2,FALSE),0)</f>
        <v>0</v>
      </c>
      <c r="CD99" s="465">
        <f>IFERROR(VLOOKUP(CD$90,'Capital Structure'!$H$27:$I$29,2,FALSE),0)</f>
        <v>0</v>
      </c>
      <c r="CE99" s="465">
        <f>IFERROR(VLOOKUP(CE$90,'Capital Structure'!$H$27:$I$29,2,FALSE),0)</f>
        <v>0</v>
      </c>
      <c r="CF99" s="465">
        <f>IFERROR(VLOOKUP(CF$90,'Capital Structure'!$H$27:$I$29,2,FALSE),0)</f>
        <v>0</v>
      </c>
      <c r="CG99" s="465">
        <f>IFERROR(VLOOKUP(CG$90,'Capital Structure'!$H$27:$I$29,2,FALSE),0)</f>
        <v>0</v>
      </c>
      <c r="CH99" s="465">
        <f>IFERROR(VLOOKUP(CH$90,'Capital Structure'!$H$27:$I$29,2,FALSE),0)</f>
        <v>0</v>
      </c>
      <c r="CI99" s="465">
        <f>IFERROR(VLOOKUP(CI$90,'Capital Structure'!$H$27:$I$29,2,FALSE),0)</f>
        <v>0</v>
      </c>
      <c r="CJ99" s="465">
        <f>IFERROR(VLOOKUP(CJ$90,'Capital Structure'!$H$27:$I$29,2,FALSE),0)</f>
        <v>0</v>
      </c>
      <c r="CK99" s="465">
        <f>IFERROR(VLOOKUP(CK$90,'Capital Structure'!$H$27:$I$29,2,FALSE),0)</f>
        <v>0</v>
      </c>
      <c r="CL99" s="465">
        <f>IFERROR(VLOOKUP(CL$90,'Capital Structure'!$H$27:$I$29,2,FALSE),0)</f>
        <v>0</v>
      </c>
      <c r="CM99" s="465">
        <f>IFERROR(VLOOKUP(CM$90,'Capital Structure'!$H$27:$I$29,2,FALSE),0)</f>
        <v>0</v>
      </c>
      <c r="CN99" s="465">
        <f>IFERROR(VLOOKUP(CN$90,'Capital Structure'!$H$27:$I$29,2,FALSE),0)</f>
        <v>0</v>
      </c>
      <c r="CO99" s="465">
        <f>IFERROR(VLOOKUP(CO$90,'Capital Structure'!$H$27:$I$29,2,FALSE),0)</f>
        <v>0</v>
      </c>
      <c r="CP99" s="465">
        <f>IFERROR(VLOOKUP(CP$90,'Capital Structure'!$H$27:$I$29,2,FALSE),0)</f>
        <v>0</v>
      </c>
      <c r="CQ99" s="465">
        <f>IFERROR(VLOOKUP(CQ$90,'Capital Structure'!$H$27:$I$29,2,FALSE),0)</f>
        <v>0</v>
      </c>
      <c r="CR99" s="465">
        <f>IFERROR(VLOOKUP(CR$90,'Capital Structure'!$H$27:$I$29,2,FALSE),0)</f>
        <v>0</v>
      </c>
      <c r="CS99" s="465">
        <f>IFERROR(VLOOKUP(CS$90,'Capital Structure'!$H$27:$I$29,2,FALSE),0)</f>
        <v>0</v>
      </c>
      <c r="CT99" s="465">
        <f>IFERROR(VLOOKUP(CT$90,'Capital Structure'!$H$27:$I$29,2,FALSE),0)</f>
        <v>0</v>
      </c>
      <c r="CU99" s="465">
        <f>IFERROR(VLOOKUP(CU$90,'Capital Structure'!$H$27:$I$29,2,FALSE),0)</f>
        <v>0</v>
      </c>
      <c r="CV99" s="465">
        <f>IFERROR(VLOOKUP(CV$90,'Capital Structure'!$H$27:$I$29,2,FALSE),0)</f>
        <v>0</v>
      </c>
      <c r="CW99" s="465">
        <f>IFERROR(VLOOKUP(CW$90,'Capital Structure'!$H$27:$I$29,2,FALSE),0)</f>
        <v>0</v>
      </c>
      <c r="CX99" s="465">
        <f>IFERROR(VLOOKUP(CX$90,'Capital Structure'!$H$27:$I$29,2,FALSE),0)</f>
        <v>0</v>
      </c>
      <c r="CY99" s="465">
        <f>IFERROR(VLOOKUP(CY$90,'Capital Structure'!$H$27:$I$29,2,FALSE),0)</f>
        <v>0</v>
      </c>
      <c r="CZ99" s="465">
        <f>IFERROR(VLOOKUP(CZ$90,'Capital Structure'!$H$27:$I$29,2,FALSE),0)</f>
        <v>0</v>
      </c>
      <c r="DA99" s="465">
        <f>IFERROR(VLOOKUP(DA$90,'Capital Structure'!$H$27:$I$29,2,FALSE),0)</f>
        <v>0</v>
      </c>
      <c r="DB99" s="465">
        <f>IFERROR(VLOOKUP(DB$90,'Capital Structure'!$H$27:$I$29,2,FALSE),0)</f>
        <v>0</v>
      </c>
      <c r="DC99" s="465">
        <f>IFERROR(VLOOKUP(DC$90,'Capital Structure'!$H$27:$I$29,2,FALSE),0)</f>
        <v>0</v>
      </c>
      <c r="DD99" s="465">
        <f>IFERROR(VLOOKUP(DD$90,'Capital Structure'!$H$27:$I$29,2,FALSE),0)</f>
        <v>0</v>
      </c>
      <c r="DE99" s="465">
        <f>IFERROR(VLOOKUP(DE$90,'Capital Structure'!$H$27:$I$29,2,FALSE),0)</f>
        <v>0</v>
      </c>
      <c r="DF99" s="465">
        <f>IFERROR(VLOOKUP(DF$90,'Capital Structure'!$H$27:$I$29,2,FALSE),0)</f>
        <v>0</v>
      </c>
      <c r="DG99" s="465">
        <f>IFERROR(VLOOKUP(DG$90,'Capital Structure'!$H$27:$I$29,2,FALSE),0)</f>
        <v>0</v>
      </c>
      <c r="DH99" s="465">
        <f>IFERROR(VLOOKUP(DH$90,'Capital Structure'!$H$27:$I$29,2,FALSE),0)</f>
        <v>0</v>
      </c>
      <c r="DI99" s="465">
        <f>IFERROR(VLOOKUP(DI$90,'Capital Structure'!$H$27:$I$29,2,FALSE),0)</f>
        <v>0</v>
      </c>
      <c r="DJ99" s="465">
        <f>IFERROR(VLOOKUP(DJ$90,'Capital Structure'!$H$27:$I$29,2,FALSE),0)</f>
        <v>0</v>
      </c>
      <c r="DK99" s="465">
        <f>IFERROR(VLOOKUP(DK$90,'Capital Structure'!$H$27:$I$29,2,FALSE),0)</f>
        <v>0</v>
      </c>
      <c r="DL99" s="465">
        <f>IFERROR(VLOOKUP(DL$90,'Capital Structure'!$H$27:$I$29,2,FALSE),0)</f>
        <v>0</v>
      </c>
      <c r="DM99" s="465">
        <f>IFERROR(VLOOKUP(DM$90,'Capital Structure'!$H$27:$I$29,2,FALSE),0)</f>
        <v>0</v>
      </c>
      <c r="DN99" s="465">
        <f>IFERROR(VLOOKUP(DN$90,'Capital Structure'!$H$27:$I$29,2,FALSE),0)</f>
        <v>0</v>
      </c>
      <c r="DO99" s="465">
        <f>IFERROR(VLOOKUP(DO$90,'Capital Structure'!$H$27:$I$29,2,FALSE),0)</f>
        <v>0</v>
      </c>
      <c r="DP99" s="465">
        <f>IFERROR(VLOOKUP(DP$90,'Capital Structure'!$H$27:$I$29,2,FALSE),0)</f>
        <v>0</v>
      </c>
      <c r="DQ99" s="465">
        <f>IFERROR(VLOOKUP(DQ$90,'Capital Structure'!$H$27:$I$29,2,FALSE),0)</f>
        <v>0</v>
      </c>
      <c r="DR99" s="465">
        <f>IFERROR(VLOOKUP(DR$90,'Capital Structure'!$H$27:$I$29,2,FALSE),0)</f>
        <v>0</v>
      </c>
      <c r="DS99" s="465">
        <f>IFERROR(VLOOKUP(DS$90,'Capital Structure'!$H$27:$I$29,2,FALSE),0)</f>
        <v>0</v>
      </c>
      <c r="DT99" s="465">
        <f>IFERROR(VLOOKUP(DT$90,'Capital Structure'!$H$27:$I$29,2,FALSE),0)</f>
        <v>0</v>
      </c>
      <c r="DU99" s="465">
        <f>IFERROR(VLOOKUP(DU$90,'Capital Structure'!$H$27:$I$29,2,FALSE),0)</f>
        <v>0</v>
      </c>
      <c r="DV99" s="465">
        <f>IFERROR(VLOOKUP(DV$90,'Capital Structure'!$H$27:$I$29,2,FALSE),0)</f>
        <v>0</v>
      </c>
      <c r="DW99" s="465">
        <f>IFERROR(VLOOKUP(DW$90,'Capital Structure'!$H$27:$I$29,2,FALSE),0)</f>
        <v>0</v>
      </c>
      <c r="DX99" s="465">
        <f>IFERROR(VLOOKUP(DX$90,'Capital Structure'!$H$27:$I$29,2,FALSE),0)</f>
        <v>0</v>
      </c>
      <c r="DY99" s="465">
        <f>IFERROR(VLOOKUP(DY$90,'Capital Structure'!$H$27:$I$29,2,FALSE),0)</f>
        <v>0</v>
      </c>
      <c r="DZ99" s="465">
        <f>IFERROR(VLOOKUP(DZ$90,'Capital Structure'!$H$27:$I$29,2,FALSE),0)</f>
        <v>0</v>
      </c>
      <c r="EA99" s="465">
        <f>IFERROR(VLOOKUP(EA$90,'Capital Structure'!$H$27:$I$29,2,FALSE),0)</f>
        <v>0</v>
      </c>
      <c r="EB99" s="465">
        <f>IFERROR(VLOOKUP(EB$90,'Capital Structure'!$H$27:$I$29,2,FALSE),0)</f>
        <v>0</v>
      </c>
      <c r="EC99" s="465">
        <f>IFERROR(VLOOKUP(EC$90,'Capital Structure'!$H$27:$I$29,2,FALSE),0)</f>
        <v>0</v>
      </c>
      <c r="ED99" s="465">
        <f>IFERROR(VLOOKUP(ED$90,'Capital Structure'!$H$27:$I$29,2,FALSE),0)</f>
        <v>0</v>
      </c>
      <c r="EE99" s="465">
        <f>IFERROR(VLOOKUP(EE$90,'Capital Structure'!$H$27:$I$29,2,FALSE),0)</f>
        <v>0</v>
      </c>
      <c r="EF99" s="465">
        <f>IFERROR(VLOOKUP(EF$90,'Capital Structure'!$H$27:$I$29,2,FALSE),0)</f>
        <v>0</v>
      </c>
      <c r="EG99" s="465">
        <f>IFERROR(VLOOKUP(EG$90,'Capital Structure'!$H$27:$I$29,2,FALSE),0)</f>
        <v>0</v>
      </c>
      <c r="EH99" s="465">
        <f>IFERROR(VLOOKUP(EH$90,'Capital Structure'!$H$27:$I$29,2,FALSE),0)</f>
        <v>0</v>
      </c>
      <c r="EI99" s="465">
        <f>IFERROR(VLOOKUP(EI$90,'Capital Structure'!$H$27:$I$29,2,FALSE),0)</f>
        <v>0</v>
      </c>
      <c r="EJ99" s="465">
        <f>IFERROR(VLOOKUP(EJ$90,'Capital Structure'!$H$27:$I$29,2,FALSE),0)</f>
        <v>0</v>
      </c>
      <c r="EK99" s="465">
        <f>IFERROR(VLOOKUP(EK$90,'Capital Structure'!$H$27:$I$29,2,FALSE),0)</f>
        <v>0</v>
      </c>
      <c r="EL99" s="465">
        <f>IFERROR(VLOOKUP(EL$90,'Capital Structure'!$H$27:$I$29,2,FALSE),0)</f>
        <v>0</v>
      </c>
      <c r="EM99" s="465">
        <f>IFERROR(VLOOKUP(EM$90,'Capital Structure'!$H$27:$I$29,2,FALSE),0)</f>
        <v>0</v>
      </c>
      <c r="EN99" s="465">
        <f>IFERROR(VLOOKUP(EN$90,'Capital Structure'!$H$27:$I$29,2,FALSE),0)</f>
        <v>0</v>
      </c>
      <c r="EO99" s="465">
        <f>IFERROR(VLOOKUP(EO$90,'Capital Structure'!$H$27:$I$29,2,FALSE),0)</f>
        <v>0</v>
      </c>
      <c r="EP99" s="465">
        <f>IFERROR(VLOOKUP(EP$90,'Capital Structure'!$H$27:$I$29,2,FALSE),0)</f>
        <v>0</v>
      </c>
      <c r="EQ99" s="465">
        <f>IFERROR(VLOOKUP(EQ$90,'Capital Structure'!$H$27:$I$29,2,FALSE),0)</f>
        <v>0</v>
      </c>
      <c r="ER99" s="465">
        <f>IFERROR(VLOOKUP(ER$90,'Capital Structure'!$H$27:$I$29,2,FALSE),0)</f>
        <v>0</v>
      </c>
      <c r="ES99" s="465">
        <f>IFERROR(VLOOKUP(ES$90,'Capital Structure'!$H$27:$I$29,2,FALSE),0)</f>
        <v>0</v>
      </c>
      <c r="ET99" s="465">
        <f>IFERROR(VLOOKUP(ET$90,'Capital Structure'!$H$27:$I$29,2,FALSE),0)</f>
        <v>0</v>
      </c>
      <c r="EU99" s="465">
        <f>IFERROR(VLOOKUP(EU$90,'Capital Structure'!$H$27:$I$29,2,FALSE),0)</f>
        <v>0</v>
      </c>
      <c r="EV99" s="465">
        <f>IFERROR(VLOOKUP(EV$90,'Capital Structure'!$H$27:$I$29,2,FALSE),0)</f>
        <v>0</v>
      </c>
      <c r="EW99" s="465">
        <f>IFERROR(VLOOKUP(EW$90,'Capital Structure'!$H$27:$I$29,2,FALSE),0)</f>
        <v>0</v>
      </c>
      <c r="EX99" s="465">
        <f>IFERROR(VLOOKUP(EX$90,'Capital Structure'!$H$27:$I$29,2,FALSE),0)</f>
        <v>0</v>
      </c>
      <c r="EY99" s="465">
        <f>IFERROR(VLOOKUP(EY$90,'Capital Structure'!$H$27:$I$29,2,FALSE),0)</f>
        <v>0</v>
      </c>
      <c r="EZ99" s="465">
        <f>IFERROR(VLOOKUP(EZ$90,'Capital Structure'!$H$27:$I$29,2,FALSE),0)</f>
        <v>0</v>
      </c>
      <c r="FA99" s="465">
        <f>IFERROR(VLOOKUP(FA$90,'Capital Structure'!$H$27:$I$29,2,FALSE),0)</f>
        <v>0</v>
      </c>
      <c r="FB99" s="465">
        <f>IFERROR(VLOOKUP(FB$90,'Capital Structure'!$H$27:$I$29,2,FALSE),0)</f>
        <v>0</v>
      </c>
      <c r="FC99" s="465"/>
      <c r="FD99" s="465"/>
      <c r="FE99" s="465"/>
      <c r="FF99" s="465"/>
      <c r="FG99" s="465"/>
      <c r="FH99" s="465"/>
      <c r="FI99" s="465"/>
      <c r="FJ99" s="465"/>
      <c r="FK99" s="465"/>
      <c r="FL99" s="465"/>
      <c r="FM99" s="465"/>
      <c r="FN99" s="465"/>
      <c r="FO99" s="465"/>
      <c r="FP99" s="465"/>
      <c r="FQ99" s="465"/>
      <c r="FR99" s="465"/>
      <c r="FS99" s="465"/>
      <c r="FT99" s="465"/>
      <c r="FU99" s="465"/>
      <c r="FV99" s="465"/>
      <c r="FW99" s="465"/>
      <c r="FX99" s="465"/>
      <c r="FY99" s="465"/>
      <c r="FZ99" s="465"/>
      <c r="GA99" s="465"/>
      <c r="GB99" s="465"/>
      <c r="GC99" s="465"/>
      <c r="GD99" s="465"/>
      <c r="GE99" s="465"/>
      <c r="GF99" s="465"/>
      <c r="GG99" s="465"/>
      <c r="GH99" s="465"/>
      <c r="GI99" s="465"/>
      <c r="GJ99" s="465"/>
      <c r="GK99" s="465"/>
      <c r="GL99" s="465"/>
      <c r="GM99" s="465"/>
      <c r="GN99" s="465"/>
      <c r="GO99" s="465"/>
      <c r="GP99" s="465"/>
      <c r="GQ99" s="465"/>
      <c r="GR99" s="465"/>
      <c r="GS99" s="465"/>
      <c r="GT99" s="465"/>
      <c r="GU99" s="465"/>
      <c r="GV99" s="465"/>
      <c r="GW99" s="465"/>
      <c r="GX99" s="465"/>
    </row>
    <row r="100" spans="2:206">
      <c r="B100" s="465" t="s">
        <v>205</v>
      </c>
      <c r="E100" s="465">
        <f>IF(E$90='Capital Structure'!$H$7,SUM($E$91:E91)-SUM($E$99:E99),0)</f>
        <v>0</v>
      </c>
      <c r="F100" s="465">
        <f>IF(F$90='Capital Structure'!$H$7,SUM($E$91:F91)-SUM($E$99:F99),0)</f>
        <v>0</v>
      </c>
      <c r="G100" s="465">
        <f>IF(G$90='Capital Structure'!$H$7,SUM($E$91:G91)-SUM($E$99:G99),0)</f>
        <v>0</v>
      </c>
      <c r="H100" s="465">
        <f>IF(H$90='Capital Structure'!$H$7,SUM($E$91:H91)-SUM($E$99:H99),0)</f>
        <v>0</v>
      </c>
      <c r="I100" s="465">
        <f>IF(I$90='Capital Structure'!$H$7,SUM($E$91:I91)-SUM($E$99:I99),0)</f>
        <v>0</v>
      </c>
      <c r="J100" s="465">
        <f>IF(J$90='Capital Structure'!$H$7,SUM($E$91:J91)-SUM($E$99:J99),0)</f>
        <v>0</v>
      </c>
      <c r="K100" s="465">
        <f>IF(K$90='Capital Structure'!$H$7,SUM($E$91:K91)-SUM($E$99:K99),0)</f>
        <v>0</v>
      </c>
      <c r="L100" s="465">
        <f>IF(L$90='Capital Structure'!$H$7,SUM($E$91:L91)-SUM($E$99:L99),0)</f>
        <v>0</v>
      </c>
      <c r="M100" s="465">
        <f>IF(M$90='Capital Structure'!$H$7,SUM($E$91:M91)-SUM($E$99:M99),0)</f>
        <v>0</v>
      </c>
      <c r="N100" s="465">
        <f>IF(N$90='Capital Structure'!$H$7,SUM($E$91:N91)-SUM($E$99:N99),0)</f>
        <v>0</v>
      </c>
      <c r="O100" s="465">
        <f>IF(O$90='Capital Structure'!$H$7,SUM($E$91:O91)-SUM($E$99:O99),0)</f>
        <v>0</v>
      </c>
      <c r="P100" s="465">
        <f>IF(P$90='Capital Structure'!$H$7,SUM($E$91:P91)-SUM($E$99:P99),0)</f>
        <v>0</v>
      </c>
      <c r="Q100" s="465">
        <f>IF(Q$90='Capital Structure'!$H$7,SUM($E$91:Q91)-SUM($E$99:Q99),0)</f>
        <v>0</v>
      </c>
      <c r="R100" s="465">
        <f>IF(R$90='Capital Structure'!$H$7,SUM($E$91:R91)-SUM($E$99:R99),0)</f>
        <v>0</v>
      </c>
      <c r="S100" s="465">
        <f>IF(S$90='Capital Structure'!$H$7,SUM($E$91:S91)-SUM($E$99:S99),0)</f>
        <v>0</v>
      </c>
      <c r="T100" s="465">
        <f>IF(T$90='Capital Structure'!$H$7,SUM($E$91:T91)-SUM($E$99:T99),0)</f>
        <v>0</v>
      </c>
      <c r="U100" s="465">
        <f>IF(U$90='Capital Structure'!$H$7,SUM($E$91:U91)-SUM($E$99:U99),0)</f>
        <v>0</v>
      </c>
      <c r="V100" s="465">
        <f>IF(V$90='Capital Structure'!$H$7,SUM($E$91:V91)-SUM($E$99:V99),0)</f>
        <v>0</v>
      </c>
      <c r="W100" s="465">
        <f>IF(W$90='Capital Structure'!$H$7,SUM($E$91:W91)-SUM($E$99:W99),0)</f>
        <v>0</v>
      </c>
      <c r="X100" s="465">
        <f>IF(X$90='Capital Structure'!$H$7,SUM($E$91:X91)-SUM($E$99:X99),0)</f>
        <v>0</v>
      </c>
      <c r="Y100" s="465">
        <f>IF(Y$90='Capital Structure'!$H$7,SUM($E$91:Y91)-SUM($E$99:Y99),0)</f>
        <v>0</v>
      </c>
      <c r="Z100" s="465">
        <f>IF(Z$90='Capital Structure'!$H$7,SUM($E$91:Z91)-SUM($E$99:Z99),0)</f>
        <v>0</v>
      </c>
      <c r="AA100" s="465">
        <f>IF(AA$90='Capital Structure'!$H$7,SUM($E$91:AA91)-SUM($E$99:AA99),0)</f>
        <v>0</v>
      </c>
      <c r="AB100" s="465">
        <f>IF(AB$90='Capital Structure'!$H$7,SUM($E$91:AB91)-SUM($E$99:AB99),0)</f>
        <v>0</v>
      </c>
      <c r="AC100" s="465">
        <f>IF(AC$90='Capital Structure'!$H$7,SUM($E$91:AC91)-SUM($E$99:AC99),0)</f>
        <v>0</v>
      </c>
      <c r="AD100" s="465">
        <f>IF(AD$90='Capital Structure'!$H$7,SUM($E$91:AD91)-SUM($E$99:AD99),0)</f>
        <v>0</v>
      </c>
      <c r="AE100" s="465">
        <f>IF(AE$90='Capital Structure'!$H$7,SUM($E$91:AE91)-SUM($E$99:AE99),0)</f>
        <v>0</v>
      </c>
      <c r="AF100" s="465">
        <f>IF(AF$90='Capital Structure'!$H$7,SUM($E$91:AF91)-SUM($E$99:AF99),0)</f>
        <v>0</v>
      </c>
      <c r="AG100" s="465">
        <f>IF(AG$90='Capital Structure'!$H$7,SUM($E$91:AG91)-SUM($E$99:AG99),0)</f>
        <v>0</v>
      </c>
      <c r="AH100" s="465">
        <f>IF(AH$90='Capital Structure'!$H$7,SUM($E$91:AH91)-SUM($E$99:AH99),0)</f>
        <v>0</v>
      </c>
      <c r="AI100" s="465">
        <f>IF(AI$90='Capital Structure'!$H$7,SUM($E$91:AI91)-SUM($E$99:AI99),0)</f>
        <v>0</v>
      </c>
      <c r="AJ100" s="465">
        <f>IF(AJ$90='Capital Structure'!$H$7,SUM($E$91:AJ91)-SUM($E$99:AJ99),0)</f>
        <v>0</v>
      </c>
      <c r="AK100" s="465">
        <f>IF(AK$90='Capital Structure'!$H$7,SUM($E$91:AK91)-SUM($E$99:AK99),0)</f>
        <v>0</v>
      </c>
      <c r="AL100" s="465">
        <f>IF(AL$90='Capital Structure'!$H$7,SUM($E$91:AL91)-SUM($E$99:AL99),0)</f>
        <v>0</v>
      </c>
      <c r="AM100" s="465">
        <f>IF(AM$90='Capital Structure'!$H$7,SUM($E$91:AM91)-SUM($E$99:AM99),0)</f>
        <v>0</v>
      </c>
      <c r="AN100" s="465">
        <f>IF(AN$90='Capital Structure'!$H$7,SUM($E$91:AN91)-SUM($E$99:AN99),0)</f>
        <v>0</v>
      </c>
      <c r="AO100" s="465">
        <f>IF(AO$90='Capital Structure'!$H$7,SUM($E$91:AO91)-SUM($E$99:AO99),0)</f>
        <v>0</v>
      </c>
      <c r="AP100" s="465">
        <f>IF(AP$90='Capital Structure'!$H$7,SUM($E$91:AP91)-SUM($E$99:AP99),0)</f>
        <v>0</v>
      </c>
      <c r="AQ100" s="465">
        <f>IF(AQ$90='Capital Structure'!$H$7,SUM($E$91:AQ91)-SUM($E$99:AQ99),0)</f>
        <v>0</v>
      </c>
      <c r="AR100" s="465">
        <f>IF(AR$90='Capital Structure'!$H$7,SUM($E$91:AR91)-SUM($E$99:AR99),0)</f>
        <v>0</v>
      </c>
      <c r="AS100" s="465">
        <f>IF(AS$90='Capital Structure'!$H$7,SUM($E$91:AS91)-SUM($E$99:AS99),0)</f>
        <v>0</v>
      </c>
      <c r="AT100" s="465">
        <f>IF(AT$90='Capital Structure'!$H$7,SUM($E$91:AT91)-SUM($E$99:AT99),0)</f>
        <v>0</v>
      </c>
      <c r="AU100" s="465">
        <f>IF(AU$90='Capital Structure'!$H$7,SUM($E$91:AU91)-SUM($E$99:AU99),0)</f>
        <v>0</v>
      </c>
      <c r="AV100" s="465">
        <f>IF(AV$90='Capital Structure'!$H$7,SUM($E$91:AV91)-SUM($E$99:AV99),0)</f>
        <v>0</v>
      </c>
      <c r="AW100" s="465">
        <f>IF(AW$90='Capital Structure'!$H$7,SUM($E$91:AW91)-SUM($E$99:AW99),0)</f>
        <v>0</v>
      </c>
      <c r="AX100" s="465">
        <f>IF(AX$90='Capital Structure'!$H$7,SUM($E$91:AX91)-SUM($E$99:AX99),0)</f>
        <v>0</v>
      </c>
      <c r="AY100" s="465">
        <f>IF(AY$90='Capital Structure'!$H$7,SUM($E$91:AY91)-SUM($E$99:AY99),0)</f>
        <v>0</v>
      </c>
      <c r="AZ100" s="465">
        <f>IF(AZ$90='Capital Structure'!$H$7,SUM($E$91:AZ91)-SUM($E$99:AZ99),0)</f>
        <v>0</v>
      </c>
      <c r="BA100" s="465">
        <f>IF(BA$90='Capital Structure'!$H$7,SUM($E$91:BA91)-SUM($E$99:BA99),0)</f>
        <v>0</v>
      </c>
      <c r="BB100" s="465">
        <f>IF(BB$90='Capital Structure'!$H$7,SUM($E$91:BB91)-SUM($E$99:BB99),0)</f>
        <v>0</v>
      </c>
      <c r="BC100" s="465">
        <f>IF(BC$90='Capital Structure'!$H$7,SUM($E$91:BC91)-SUM($E$99:BC99),0)</f>
        <v>0</v>
      </c>
      <c r="BD100" s="465">
        <f>IF(BD$90='Capital Structure'!$H$7,SUM($E$91:BD91)-SUM($E$99:BD99),0)</f>
        <v>0</v>
      </c>
      <c r="BE100" s="465">
        <f>IF(BE$90='Capital Structure'!$H$7,SUM($E$91:BE91)-SUM($E$99:BE99),0)</f>
        <v>0</v>
      </c>
      <c r="BF100" s="465">
        <f>IF(BF$90='Capital Structure'!$H$7,SUM($E$91:BF91)-SUM($E$99:BF99),0)</f>
        <v>0</v>
      </c>
      <c r="BG100" s="465">
        <f>IF(BG$90='Capital Structure'!$H$7,SUM($E$91:BG91)-SUM($E$99:BG99),0)</f>
        <v>0</v>
      </c>
      <c r="BH100" s="465">
        <f>IF(BH$90='Capital Structure'!$H$7,SUM($E$91:BH91)-SUM($E$99:BH99),0)</f>
        <v>0</v>
      </c>
      <c r="BI100" s="465">
        <f>IF(BI$90='Capital Structure'!$H$7,SUM($E$91:BI91)-SUM($E$99:BI99),0)</f>
        <v>0</v>
      </c>
      <c r="BJ100" s="465">
        <f>IF(BJ$90='Capital Structure'!$H$7,SUM($E$91:BJ91)-SUM($E$99:BJ99),0)</f>
        <v>0</v>
      </c>
      <c r="BK100" s="465">
        <f>IF(BK$90='Capital Structure'!$H$7,SUM($E$91:BK91)-SUM($E$99:BK99),0)</f>
        <v>0</v>
      </c>
      <c r="BL100" s="465">
        <f>IF(BL$90='Capital Structure'!$H$7,SUM($E$91:BL91)-SUM($E$99:BL99),0)</f>
        <v>0</v>
      </c>
      <c r="BM100" s="465">
        <f>IF(BM$90='Capital Structure'!$H$7,SUM($E$91:BM91)-SUM($E$99:BM99),0)</f>
        <v>0</v>
      </c>
      <c r="BN100" s="465">
        <f>IF(BN$90='Capital Structure'!$H$7,SUM($E$91:BN91)-SUM($E$99:BN99),0)</f>
        <v>0</v>
      </c>
      <c r="BO100" s="465">
        <f>IF(BO$90='Capital Structure'!$H$7,SUM($E$91:BO91)-SUM($E$99:BO99),0)</f>
        <v>0</v>
      </c>
      <c r="BP100" s="465">
        <f>IF(BP$90='Capital Structure'!$H$7,SUM($E$91:BP91)-SUM($E$99:BP99),0)</f>
        <v>0</v>
      </c>
      <c r="BQ100" s="465">
        <f>IF(BQ$90='Capital Structure'!$H$7,SUM($E$91:BQ91)-SUM($E$99:BQ99),0)</f>
        <v>0</v>
      </c>
      <c r="BR100" s="465">
        <f>IF(BR$90='Capital Structure'!$H$7,SUM($E$91:BR91)-SUM($E$99:BR99),0)</f>
        <v>0</v>
      </c>
      <c r="BS100" s="465">
        <f>IF(BS$90='Capital Structure'!$H$7,SUM($E$91:BS91)-SUM($E$99:BS99),0)</f>
        <v>0</v>
      </c>
      <c r="BT100" s="465">
        <f>IF(BT$90='Capital Structure'!$H$7,SUM($E$91:BT91)-SUM($E$99:BT99),0)</f>
        <v>0</v>
      </c>
      <c r="BU100" s="465">
        <f>IF(BU$90='Capital Structure'!$H$7,SUM($E$91:BU91)-SUM($E$99:BU99),0)</f>
        <v>0</v>
      </c>
      <c r="BV100" s="465">
        <f>IF(BV$90='Capital Structure'!$H$7,SUM($E$91:BV91)-SUM($E$99:BV99),0)</f>
        <v>0</v>
      </c>
      <c r="BW100" s="465">
        <f>IF(BW$90='Capital Structure'!$H$7,SUM($E$91:BW91)-SUM($E$99:BW99),0)</f>
        <v>0</v>
      </c>
      <c r="BX100" s="465">
        <f>IF(BX$90='Capital Structure'!$H$7,SUM($E$91:BX91)-SUM($E$99:BX99),0)</f>
        <v>0</v>
      </c>
      <c r="BY100" s="465">
        <f>IF(BY$90='Capital Structure'!$H$7,SUM($E$91:BY91)-SUM($E$99:BY99),0)</f>
        <v>0</v>
      </c>
      <c r="BZ100" s="465">
        <f>IF(BZ$90='Capital Structure'!$H$7,SUM($E$91:BZ91)-SUM($E$99:BZ99),0)</f>
        <v>0</v>
      </c>
      <c r="CA100" s="465">
        <f>IF(CA$90='Capital Structure'!$H$7,SUM($E$91:CA91)-SUM($E$99:CA99),0)</f>
        <v>0</v>
      </c>
      <c r="CB100" s="465">
        <f>IF(CB$90='Capital Structure'!$H$7,SUM($E$91:CB91)-SUM($E$99:CB99),0)</f>
        <v>0</v>
      </c>
      <c r="CC100" s="465">
        <f>IF(CC$90='Capital Structure'!$H$7,SUM($E$91:CC91)-SUM($E$99:CC99),0)</f>
        <v>0</v>
      </c>
      <c r="CD100" s="465">
        <f>IF(CD$90='Capital Structure'!$H$7,SUM($E$91:CD91)-SUM($E$99:CD99),0)</f>
        <v>88199999.99999994</v>
      </c>
      <c r="CE100" s="465">
        <f>IF(CE$90='Capital Structure'!$H$7,SUM($E$91:CE91)-SUM($E$99:CE99),0)</f>
        <v>0</v>
      </c>
      <c r="CF100" s="465">
        <f>IF(CF$90='Capital Structure'!$H$7,SUM($E$91:CF91)-SUM($E$99:CF99),0)</f>
        <v>0</v>
      </c>
      <c r="CG100" s="465">
        <f>IF(CG$90='Capital Structure'!$H$7,SUM($E$91:CG91)-SUM($E$99:CG99),0)</f>
        <v>0</v>
      </c>
      <c r="CH100" s="465">
        <f>IF(CH$90='Capital Structure'!$H$7,SUM($E$91:CH91)-SUM($E$99:CH99),0)</f>
        <v>0</v>
      </c>
      <c r="CI100" s="465">
        <f>IF(CI$90='Capital Structure'!$H$7,SUM($E$91:CI91)-SUM($E$99:CI99),0)</f>
        <v>0</v>
      </c>
      <c r="CJ100" s="465">
        <f>IF(CJ$90='Capital Structure'!$H$7,SUM($E$91:CJ91)-SUM($E$99:CJ99),0)</f>
        <v>0</v>
      </c>
      <c r="CK100" s="465">
        <f>IF(CK$90='Capital Structure'!$H$7,SUM($E$91:CK91)-SUM($E$99:CK99),0)</f>
        <v>0</v>
      </c>
      <c r="CL100" s="465">
        <f>IF(CL$90='Capital Structure'!$H$7,SUM($E$91:CL91)-SUM($E$99:CL99),0)</f>
        <v>0</v>
      </c>
      <c r="CM100" s="465">
        <f>IF(CM$90='Capital Structure'!$H$7,SUM($E$91:CM91)-SUM($E$99:CM99),0)</f>
        <v>0</v>
      </c>
      <c r="CN100" s="465">
        <f>IF(CN$90='Capital Structure'!$H$7,SUM($E$91:CN91)-SUM($E$99:CN99),0)</f>
        <v>0</v>
      </c>
      <c r="CO100" s="465">
        <f>IF(CO$90='Capital Structure'!$H$7,SUM($E$91:CO91)-SUM($E$99:CO99),0)</f>
        <v>0</v>
      </c>
      <c r="CP100" s="465">
        <f>IF(CP$90='Capital Structure'!$H$7,SUM($E$91:CP91)-SUM($E$99:CP99),0)</f>
        <v>0</v>
      </c>
      <c r="CQ100" s="465">
        <f>IF(CQ$90='Capital Structure'!$H$7,SUM($E$91:CQ91)-SUM($E$99:CQ99),0)</f>
        <v>0</v>
      </c>
      <c r="CR100" s="465">
        <f>IF(CR$90='Capital Structure'!$H$7,SUM($E$91:CR91)-SUM($E$99:CR99),0)</f>
        <v>0</v>
      </c>
      <c r="CS100" s="465">
        <f>IF(CS$90='Capital Structure'!$H$7,SUM($E$91:CS91)-SUM($E$99:CS99),0)</f>
        <v>0</v>
      </c>
      <c r="CT100" s="465">
        <f>IF(CT$90='Capital Structure'!$H$7,SUM($E$91:CT91)-SUM($E$99:CT99),0)</f>
        <v>0</v>
      </c>
      <c r="CU100" s="465">
        <f>IF(CU$90='Capital Structure'!$H$7,SUM($E$91:CU91)-SUM($E$99:CU99),0)</f>
        <v>0</v>
      </c>
      <c r="CV100" s="465">
        <f>IF(CV$90='Capital Structure'!$H$7,SUM($E$91:CV91)-SUM($E$99:CV99),0)</f>
        <v>0</v>
      </c>
      <c r="CW100" s="465">
        <f>IF(CW$90='Capital Structure'!$H$7,SUM($E$91:CW91)-SUM($E$99:CW99),0)</f>
        <v>0</v>
      </c>
      <c r="CX100" s="465">
        <f>IF(CX$90='Capital Structure'!$H$7,SUM($E$91:CX91)-SUM($E$99:CX99),0)</f>
        <v>0</v>
      </c>
      <c r="CY100" s="465">
        <f>IF(CY$90='Capital Structure'!$H$7,SUM($E$91:CY91)-SUM($E$99:CY99),0)</f>
        <v>0</v>
      </c>
      <c r="CZ100" s="465">
        <f>IF(CZ$90='Capital Structure'!$H$7,SUM($E$91:CZ91)-SUM($E$99:CZ99),0)</f>
        <v>0</v>
      </c>
      <c r="DA100" s="465">
        <f>IF(DA$90='Capital Structure'!$H$7,SUM($E$91:DA91)-SUM($E$99:DA99),0)</f>
        <v>0</v>
      </c>
      <c r="DB100" s="465">
        <f>IF(DB$90='Capital Structure'!$H$7,SUM($E$91:DB91)-SUM($E$99:DB99),0)</f>
        <v>0</v>
      </c>
      <c r="DC100" s="465">
        <f>IF(DC$90='Capital Structure'!$H$7,SUM($E$91:DC91)-SUM($E$99:DC99),0)</f>
        <v>0</v>
      </c>
      <c r="DD100" s="465">
        <f>IF(DD$90='Capital Structure'!$H$7,SUM($E$91:DD91)-SUM($E$99:DD99),0)</f>
        <v>0</v>
      </c>
      <c r="DE100" s="465">
        <f>IF(DE$90='Capital Structure'!$H$7,SUM($E$91:DE91)-SUM($E$99:DE99),0)</f>
        <v>0</v>
      </c>
      <c r="DF100" s="465">
        <f>IF(DF$90='Capital Structure'!$H$7,SUM($E$91:DF91)-SUM($E$99:DF99),0)</f>
        <v>0</v>
      </c>
      <c r="DG100" s="465">
        <f>IF(DG$90='Capital Structure'!$H$7,SUM($E$91:DG91)-SUM($E$99:DG99),0)</f>
        <v>0</v>
      </c>
      <c r="DH100" s="465">
        <f>IF(DH$90='Capital Structure'!$H$7,SUM($E$91:DH91)-SUM($E$99:DH99),0)</f>
        <v>0</v>
      </c>
      <c r="DI100" s="465">
        <f>IF(DI$90='Capital Structure'!$H$7,SUM($E$91:DI91)-SUM($E$99:DI99),0)</f>
        <v>0</v>
      </c>
      <c r="DJ100" s="465">
        <f>IF(DJ$90='Capital Structure'!$H$7,SUM($E$91:DJ91)-SUM($E$99:DJ99),0)</f>
        <v>0</v>
      </c>
      <c r="DK100" s="465">
        <f>IF(DK$90='Capital Structure'!$H$7,SUM($E$91:DK91)-SUM($E$99:DK99),0)</f>
        <v>0</v>
      </c>
      <c r="DL100" s="465">
        <f>IF(DL$90='Capital Structure'!$H$7,SUM($E$91:DL91)-SUM($E$99:DL99),0)</f>
        <v>0</v>
      </c>
      <c r="DM100" s="465">
        <f>IF(DM$90='Capital Structure'!$H$7,SUM($E$91:DM91)-SUM($E$99:DM99),0)</f>
        <v>0</v>
      </c>
      <c r="DN100" s="465">
        <f>IF(DN$90='Capital Structure'!$H$7,SUM($E$91:DN91)-SUM($E$99:DN99),0)</f>
        <v>0</v>
      </c>
      <c r="DO100" s="465">
        <f>IF(DO$90='Capital Structure'!$H$7,SUM($E$91:DO91)-SUM($E$99:DO99),0)</f>
        <v>0</v>
      </c>
      <c r="DP100" s="465">
        <f>IF(DP$90='Capital Structure'!$H$7,SUM($E$91:DP91)-SUM($E$99:DP99),0)</f>
        <v>0</v>
      </c>
      <c r="DQ100" s="465">
        <f>IF(DQ$90='Capital Structure'!$H$7,SUM($E$91:DQ91)-SUM($E$99:DQ99),0)</f>
        <v>0</v>
      </c>
      <c r="DR100" s="465">
        <f>IF(DR$90='Capital Structure'!$H$7,SUM($E$91:DR91)-SUM($E$99:DR99),0)</f>
        <v>0</v>
      </c>
      <c r="DS100" s="465">
        <f>IF(DS$90='Capital Structure'!$H$7,SUM($E$91:DS91)-SUM($E$99:DS99),0)</f>
        <v>0</v>
      </c>
      <c r="DT100" s="465">
        <f>IF(DT$90='Capital Structure'!$H$7,SUM($E$91:DT91)-SUM($E$99:DT99),0)</f>
        <v>0</v>
      </c>
      <c r="DU100" s="465">
        <f>IF(DU$90='Capital Structure'!$H$7,SUM($E$91:DU91)-SUM($E$99:DU99),0)</f>
        <v>0</v>
      </c>
      <c r="DV100" s="465">
        <f>IF(DV$90='Capital Structure'!$H$7,SUM($E$91:DV91)-SUM($E$99:DV99),0)</f>
        <v>0</v>
      </c>
      <c r="DW100" s="465">
        <f>IF(DW$90='Capital Structure'!$H$7,SUM($E$91:DW91)-SUM($E$99:DW99),0)</f>
        <v>0</v>
      </c>
      <c r="DX100" s="465">
        <f>IF(DX$90='Capital Structure'!$H$7,SUM($E$91:DX91)-SUM($E$99:DX99),0)</f>
        <v>0</v>
      </c>
      <c r="DY100" s="465">
        <f>IF(DY$90='Capital Structure'!$H$7,SUM($E$91:DY91)-SUM($E$99:DY99),0)</f>
        <v>0</v>
      </c>
      <c r="DZ100" s="465">
        <f>IF(DZ$90='Capital Structure'!$H$7,SUM($E$91:DZ91)-SUM($E$99:DZ99),0)</f>
        <v>0</v>
      </c>
      <c r="EA100" s="465">
        <f>IF(EA$90='Capital Structure'!$H$7,SUM($E$91:EA91)-SUM($E$99:EA99),0)</f>
        <v>0</v>
      </c>
      <c r="EB100" s="465">
        <f>IF(EB$90='Capital Structure'!$H$7,SUM($E$91:EB91)-SUM($E$99:EB99),0)</f>
        <v>0</v>
      </c>
      <c r="EC100" s="465">
        <f>IF(EC$90='Capital Structure'!$H$7,SUM($E$91:EC91)-SUM($E$99:EC99),0)</f>
        <v>0</v>
      </c>
      <c r="ED100" s="465">
        <f>IF(ED$90='Capital Structure'!$H$7,SUM($E$91:ED91)-SUM($E$99:ED99),0)</f>
        <v>0</v>
      </c>
      <c r="EE100" s="465">
        <f>IF(EE$90='Capital Structure'!$H$7,SUM($E$91:EE91)-SUM($E$99:EE99),0)</f>
        <v>0</v>
      </c>
      <c r="EF100" s="465">
        <f>IF(EF$90='Capital Structure'!$H$7,SUM($E$91:EF91)-SUM($E$99:EF99),0)</f>
        <v>0</v>
      </c>
      <c r="EG100" s="465">
        <f>IF(EG$90='Capital Structure'!$H$7,SUM($E$91:EG91)-SUM($E$99:EG99),0)</f>
        <v>0</v>
      </c>
      <c r="EH100" s="465">
        <f>IF(EH$90='Capital Structure'!$H$7,SUM($E$91:EH91)-SUM($E$99:EH99),0)</f>
        <v>0</v>
      </c>
      <c r="EI100" s="465">
        <f>IF(EI$90='Capital Structure'!$H$7,SUM($E$91:EI91)-SUM($E$99:EI99),0)</f>
        <v>0</v>
      </c>
      <c r="EJ100" s="465">
        <f>IF(EJ$90='Capital Structure'!$H$7,SUM($E$91:EJ91)-SUM($E$99:EJ99),0)</f>
        <v>0</v>
      </c>
      <c r="EK100" s="465">
        <f>IF(EK$90='Capital Structure'!$H$7,SUM($E$91:EK91)-SUM($E$99:EK99),0)</f>
        <v>0</v>
      </c>
      <c r="EL100" s="465">
        <f>IF(EL$90='Capital Structure'!$H$7,SUM($E$91:EL91)-SUM($E$99:EL99),0)</f>
        <v>0</v>
      </c>
      <c r="EM100" s="465">
        <f>IF(EM$90='Capital Structure'!$H$7,SUM($E$91:EM91)-SUM($E$99:EM99),0)</f>
        <v>0</v>
      </c>
      <c r="EN100" s="465">
        <f>IF(EN$90='Capital Structure'!$H$7,SUM($E$91:EN91)-SUM($E$99:EN99),0)</f>
        <v>0</v>
      </c>
      <c r="EO100" s="465">
        <f>IF(EO$90='Capital Structure'!$H$7,SUM($E$91:EO91)-SUM($E$99:EO99),0)</f>
        <v>0</v>
      </c>
      <c r="EP100" s="465">
        <f>IF(EP$90='Capital Structure'!$H$7,SUM($E$91:EP91)-SUM($E$99:EP99),0)</f>
        <v>0</v>
      </c>
      <c r="EQ100" s="465">
        <f>IF(EQ$90='Capital Structure'!$H$7,SUM($E$91:EQ91)-SUM($E$99:EQ99),0)</f>
        <v>0</v>
      </c>
      <c r="ER100" s="465">
        <f>IF(ER$90='Capital Structure'!$H$7,SUM($E$91:ER91)-SUM($E$99:ER99),0)</f>
        <v>0</v>
      </c>
      <c r="ES100" s="465">
        <f>IF(ES$90='Capital Structure'!$H$7,SUM($E$91:ES91)-SUM($E$99:ES99),0)</f>
        <v>0</v>
      </c>
      <c r="ET100" s="465">
        <f>IF(ET$90='Capital Structure'!$H$7,SUM($E$91:ET91)-SUM($E$99:ET99),0)</f>
        <v>0</v>
      </c>
      <c r="EU100" s="465">
        <f>IF(EU$90='Capital Structure'!$H$7,SUM($E$91:EU91)-SUM($E$99:EU99),0)</f>
        <v>0</v>
      </c>
      <c r="EV100" s="465">
        <f>IF(EV$90='Capital Structure'!$H$7,SUM($E$91:EV91)-SUM($E$99:EV99),0)</f>
        <v>0</v>
      </c>
      <c r="EW100" s="465">
        <f>IF(EW$90='Capital Structure'!$H$7,SUM($E$91:EW91)-SUM($E$99:EW99),0)</f>
        <v>0</v>
      </c>
      <c r="EX100" s="465">
        <f>IF(EX$90='Capital Structure'!$H$7,SUM($E$91:EX91)-SUM($E$99:EX99),0)</f>
        <v>0</v>
      </c>
      <c r="EY100" s="465">
        <f>IF(EY$90='Capital Structure'!$H$7,SUM($E$91:EY91)-SUM($E$99:EY99),0)</f>
        <v>0</v>
      </c>
      <c r="EZ100" s="465">
        <f>IF(EZ$90='Capital Structure'!$H$7,SUM($E$91:EZ91)-SUM($E$99:EZ99),0)</f>
        <v>0</v>
      </c>
      <c r="FA100" s="465">
        <f>IF(FA$90='Capital Structure'!$H$7,SUM($E$91:FA91)-SUM($E$99:FA99),0)</f>
        <v>0</v>
      </c>
      <c r="FB100" s="465">
        <f>IF(FB$90='Capital Structure'!$H$7,SUM($E$91:FB91)-SUM($E$99:FB99),0)</f>
        <v>0</v>
      </c>
      <c r="FC100" s="465"/>
      <c r="FD100" s="465"/>
      <c r="FE100" s="465"/>
      <c r="FF100" s="465"/>
      <c r="FG100" s="465"/>
      <c r="FH100" s="465"/>
      <c r="FI100" s="465"/>
      <c r="FJ100" s="465"/>
      <c r="FK100" s="465"/>
      <c r="FL100" s="465"/>
      <c r="FM100" s="465"/>
      <c r="FN100" s="465"/>
      <c r="FO100" s="465"/>
      <c r="FP100" s="465"/>
      <c r="FQ100" s="465"/>
      <c r="FR100" s="465"/>
      <c r="FS100" s="465"/>
      <c r="FT100" s="465"/>
      <c r="FU100" s="465"/>
      <c r="FV100" s="465"/>
      <c r="FW100" s="465"/>
      <c r="FX100" s="465"/>
      <c r="FY100" s="465"/>
      <c r="FZ100" s="465"/>
      <c r="GA100" s="465"/>
      <c r="GB100" s="465"/>
      <c r="GC100" s="465"/>
      <c r="GD100" s="465"/>
      <c r="GE100" s="465"/>
      <c r="GF100" s="465"/>
      <c r="GG100" s="465"/>
      <c r="GH100" s="465"/>
      <c r="GI100" s="465"/>
      <c r="GJ100" s="465"/>
      <c r="GK100" s="465"/>
      <c r="GL100" s="465"/>
      <c r="GM100" s="465"/>
      <c r="GN100" s="465"/>
      <c r="GO100" s="465"/>
      <c r="GP100" s="465"/>
      <c r="GQ100" s="465"/>
      <c r="GR100" s="465"/>
      <c r="GS100" s="465"/>
      <c r="GT100" s="465"/>
      <c r="GU100" s="465"/>
      <c r="GV100" s="465"/>
      <c r="GW100" s="465"/>
      <c r="GX100" s="465"/>
    </row>
    <row r="101" spans="2:206">
      <c r="B101" s="465"/>
      <c r="E101" s="465"/>
      <c r="F101" s="465"/>
      <c r="G101" s="465"/>
      <c r="H101" s="465"/>
      <c r="I101" s="465"/>
      <c r="J101" s="465"/>
      <c r="K101" s="465"/>
      <c r="L101" s="465"/>
      <c r="M101" s="465"/>
      <c r="N101" s="465"/>
      <c r="O101" s="465"/>
      <c r="P101" s="465"/>
      <c r="Q101" s="465"/>
      <c r="R101" s="465"/>
      <c r="S101" s="465"/>
      <c r="T101" s="465"/>
      <c r="U101" s="465"/>
      <c r="V101" s="465"/>
      <c r="W101" s="465"/>
      <c r="X101" s="465"/>
      <c r="Y101" s="465"/>
      <c r="Z101" s="465"/>
      <c r="AA101" s="465"/>
      <c r="AB101" s="465"/>
      <c r="AC101" s="465"/>
      <c r="AD101" s="465"/>
      <c r="AE101" s="465"/>
      <c r="AF101" s="465"/>
      <c r="AG101" s="465"/>
      <c r="AH101" s="465"/>
      <c r="AI101" s="465"/>
      <c r="AJ101" s="465"/>
      <c r="AK101" s="465"/>
      <c r="AL101" s="465"/>
      <c r="AM101" s="465"/>
      <c r="AN101" s="465"/>
      <c r="AO101" s="465"/>
      <c r="AP101" s="465"/>
      <c r="AQ101" s="465"/>
      <c r="AR101" s="465"/>
      <c r="AS101" s="465"/>
      <c r="AT101" s="465"/>
      <c r="AU101" s="465"/>
      <c r="AV101" s="465"/>
      <c r="AW101" s="465"/>
      <c r="AX101" s="465"/>
      <c r="AY101" s="465"/>
      <c r="AZ101" s="465"/>
      <c r="BA101" s="465"/>
      <c r="BB101" s="465"/>
      <c r="BC101" s="465"/>
      <c r="BD101" s="465"/>
      <c r="BE101" s="465"/>
      <c r="BF101" s="465"/>
      <c r="BG101" s="465"/>
      <c r="BH101" s="465"/>
      <c r="BI101" s="465"/>
      <c r="BJ101" s="465"/>
      <c r="BK101" s="465"/>
      <c r="BL101" s="465"/>
      <c r="BM101" s="465"/>
      <c r="BN101" s="465"/>
      <c r="BO101" s="465"/>
      <c r="BP101" s="465"/>
      <c r="BQ101" s="465"/>
      <c r="BR101" s="465"/>
      <c r="BS101" s="465"/>
      <c r="BT101" s="465"/>
      <c r="BU101" s="465"/>
      <c r="BV101" s="465"/>
      <c r="BW101" s="465"/>
      <c r="BX101" s="465"/>
      <c r="BY101" s="465"/>
      <c r="BZ101" s="465"/>
      <c r="CA101" s="465"/>
      <c r="CB101" s="465"/>
      <c r="CC101" s="465"/>
      <c r="CD101" s="465"/>
      <c r="CE101" s="465"/>
      <c r="CF101" s="465"/>
      <c r="CG101" s="465"/>
      <c r="CH101" s="465"/>
      <c r="CI101" s="465"/>
      <c r="CJ101" s="465"/>
      <c r="CK101" s="465"/>
      <c r="CL101" s="465"/>
      <c r="CM101" s="465"/>
      <c r="CN101" s="465"/>
      <c r="CO101" s="465"/>
      <c r="CP101" s="465"/>
      <c r="CQ101" s="465"/>
      <c r="CR101" s="465"/>
      <c r="CS101" s="465"/>
      <c r="CT101" s="465"/>
      <c r="CU101" s="465"/>
      <c r="CV101" s="465"/>
      <c r="CW101" s="465"/>
      <c r="CX101" s="465"/>
      <c r="CY101" s="465"/>
      <c r="CZ101" s="465"/>
      <c r="DA101" s="465"/>
      <c r="DB101" s="465"/>
      <c r="DC101" s="465"/>
      <c r="DD101" s="465"/>
      <c r="DE101" s="465"/>
      <c r="DF101" s="465"/>
      <c r="DG101" s="465"/>
      <c r="DH101" s="465"/>
      <c r="DI101" s="465"/>
      <c r="DJ101" s="465"/>
      <c r="DK101" s="465"/>
      <c r="DL101" s="465"/>
      <c r="DM101" s="465"/>
      <c r="DN101" s="465"/>
      <c r="DO101" s="465"/>
      <c r="DP101" s="465"/>
      <c r="DQ101" s="465"/>
      <c r="DR101" s="465"/>
      <c r="DS101" s="465"/>
      <c r="DT101" s="465"/>
      <c r="DU101" s="465"/>
      <c r="DV101" s="465"/>
      <c r="DW101" s="465"/>
      <c r="DX101" s="465"/>
      <c r="DY101" s="465"/>
      <c r="DZ101" s="465"/>
      <c r="EA101" s="465"/>
      <c r="EB101" s="465"/>
      <c r="EC101" s="465"/>
      <c r="ED101" s="465"/>
      <c r="EE101" s="465"/>
      <c r="EF101" s="465"/>
      <c r="EG101" s="465"/>
      <c r="EH101" s="465"/>
      <c r="EI101" s="465"/>
      <c r="EJ101" s="465"/>
      <c r="EK101" s="465"/>
      <c r="EL101" s="465"/>
      <c r="EM101" s="465"/>
      <c r="EN101" s="465"/>
      <c r="EO101" s="465"/>
      <c r="EP101" s="465"/>
      <c r="EQ101" s="465"/>
      <c r="ER101" s="465"/>
      <c r="ES101" s="465"/>
      <c r="ET101" s="465"/>
      <c r="EU101" s="465"/>
      <c r="EV101" s="465"/>
      <c r="EW101" s="465"/>
      <c r="EX101" s="465"/>
      <c r="EY101" s="465"/>
      <c r="EZ101" s="465"/>
      <c r="FA101" s="465"/>
      <c r="FB101" s="465"/>
    </row>
    <row r="102" spans="2:206" s="230" customFormat="1">
      <c r="B102" s="474" t="s">
        <v>183</v>
      </c>
      <c r="E102" s="475">
        <f>E82</f>
        <v>0</v>
      </c>
      <c r="F102" s="475">
        <f t="shared" ref="F102:BQ102" si="44">F82</f>
        <v>0</v>
      </c>
      <c r="G102" s="475">
        <f t="shared" si="44"/>
        <v>0</v>
      </c>
      <c r="H102" s="475">
        <f t="shared" si="44"/>
        <v>0</v>
      </c>
      <c r="I102" s="475">
        <f t="shared" si="44"/>
        <v>0</v>
      </c>
      <c r="J102" s="475">
        <f t="shared" si="44"/>
        <v>0</v>
      </c>
      <c r="K102" s="475">
        <f t="shared" si="44"/>
        <v>0</v>
      </c>
      <c r="L102" s="475">
        <f t="shared" si="44"/>
        <v>0</v>
      </c>
      <c r="M102" s="475">
        <f t="shared" si="44"/>
        <v>0</v>
      </c>
      <c r="N102" s="475">
        <f t="shared" si="44"/>
        <v>0</v>
      </c>
      <c r="O102" s="475">
        <f t="shared" si="44"/>
        <v>0</v>
      </c>
      <c r="P102" s="475">
        <f t="shared" si="44"/>
        <v>0</v>
      </c>
      <c r="Q102" s="475">
        <f t="shared" si="44"/>
        <v>0</v>
      </c>
      <c r="R102" s="475">
        <f t="shared" si="44"/>
        <v>0</v>
      </c>
      <c r="S102" s="475">
        <f t="shared" si="44"/>
        <v>0</v>
      </c>
      <c r="T102" s="475">
        <f t="shared" si="44"/>
        <v>0</v>
      </c>
      <c r="U102" s="475">
        <f t="shared" si="44"/>
        <v>0</v>
      </c>
      <c r="V102" s="475">
        <f t="shared" si="44"/>
        <v>0</v>
      </c>
      <c r="W102" s="475">
        <f t="shared" si="44"/>
        <v>0</v>
      </c>
      <c r="X102" s="475">
        <f t="shared" si="44"/>
        <v>0</v>
      </c>
      <c r="Y102" s="475">
        <f t="shared" si="44"/>
        <v>0</v>
      </c>
      <c r="Z102" s="475">
        <f t="shared" si="44"/>
        <v>0</v>
      </c>
      <c r="AA102" s="475">
        <f t="shared" si="44"/>
        <v>0</v>
      </c>
      <c r="AB102" s="475">
        <f t="shared" si="44"/>
        <v>0</v>
      </c>
      <c r="AC102" s="475">
        <f t="shared" si="44"/>
        <v>0</v>
      </c>
      <c r="AD102" s="475">
        <f t="shared" si="44"/>
        <v>0</v>
      </c>
      <c r="AE102" s="475">
        <f t="shared" si="44"/>
        <v>0</v>
      </c>
      <c r="AF102" s="475">
        <f t="shared" si="44"/>
        <v>0</v>
      </c>
      <c r="AG102" s="475">
        <f t="shared" si="44"/>
        <v>0</v>
      </c>
      <c r="AH102" s="475">
        <f t="shared" si="44"/>
        <v>0</v>
      </c>
      <c r="AI102" s="475">
        <f t="shared" si="44"/>
        <v>0</v>
      </c>
      <c r="AJ102" s="475">
        <f t="shared" si="44"/>
        <v>0</v>
      </c>
      <c r="AK102" s="475">
        <f t="shared" si="44"/>
        <v>0</v>
      </c>
      <c r="AL102" s="475">
        <f t="shared" si="44"/>
        <v>0</v>
      </c>
      <c r="AM102" s="475">
        <f t="shared" si="44"/>
        <v>0</v>
      </c>
      <c r="AN102" s="475">
        <f t="shared" si="44"/>
        <v>0</v>
      </c>
      <c r="AO102" s="475">
        <f t="shared" si="44"/>
        <v>0</v>
      </c>
      <c r="AP102" s="475">
        <f t="shared" si="44"/>
        <v>0</v>
      </c>
      <c r="AQ102" s="475">
        <f t="shared" si="44"/>
        <v>0</v>
      </c>
      <c r="AR102" s="475">
        <f t="shared" si="44"/>
        <v>0</v>
      </c>
      <c r="AS102" s="475">
        <f t="shared" si="44"/>
        <v>0</v>
      </c>
      <c r="AT102" s="475">
        <f t="shared" si="44"/>
        <v>0</v>
      </c>
      <c r="AU102" s="475">
        <f t="shared" si="44"/>
        <v>0</v>
      </c>
      <c r="AV102" s="475">
        <f t="shared" si="44"/>
        <v>0</v>
      </c>
      <c r="AW102" s="475">
        <f t="shared" si="44"/>
        <v>0</v>
      </c>
      <c r="AX102" s="475">
        <f t="shared" si="44"/>
        <v>0</v>
      </c>
      <c r="AY102" s="475">
        <f t="shared" si="44"/>
        <v>0</v>
      </c>
      <c r="AZ102" s="475">
        <f t="shared" si="44"/>
        <v>0</v>
      </c>
      <c r="BA102" s="475">
        <f t="shared" si="44"/>
        <v>0</v>
      </c>
      <c r="BB102" s="475">
        <f t="shared" si="44"/>
        <v>0</v>
      </c>
      <c r="BC102" s="475">
        <f t="shared" si="44"/>
        <v>0</v>
      </c>
      <c r="BD102" s="475">
        <f t="shared" si="44"/>
        <v>12692307.692307692</v>
      </c>
      <c r="BE102" s="475">
        <f t="shared" si="44"/>
        <v>12692307.692307692</v>
      </c>
      <c r="BF102" s="475">
        <f t="shared" si="44"/>
        <v>12692307.692307692</v>
      </c>
      <c r="BG102" s="475">
        <f t="shared" si="44"/>
        <v>12692307.692307692</v>
      </c>
      <c r="BH102" s="475">
        <f t="shared" si="44"/>
        <v>12692307.692307692</v>
      </c>
      <c r="BI102" s="475">
        <f t="shared" si="44"/>
        <v>12692307.692307692</v>
      </c>
      <c r="BJ102" s="475">
        <f t="shared" si="44"/>
        <v>12046153.84615384</v>
      </c>
      <c r="BK102" s="475">
        <f t="shared" si="44"/>
        <v>0</v>
      </c>
      <c r="BL102" s="475">
        <f t="shared" si="44"/>
        <v>0</v>
      </c>
      <c r="BM102" s="475">
        <f t="shared" si="44"/>
        <v>0</v>
      </c>
      <c r="BN102" s="475">
        <f t="shared" si="44"/>
        <v>0</v>
      </c>
      <c r="BO102" s="475">
        <f t="shared" si="44"/>
        <v>0</v>
      </c>
      <c r="BP102" s="475">
        <f t="shared" si="44"/>
        <v>0</v>
      </c>
      <c r="BQ102" s="475">
        <f t="shared" si="44"/>
        <v>0</v>
      </c>
      <c r="BR102" s="475">
        <f t="shared" ref="BR102:EC102" si="45">BR82</f>
        <v>0</v>
      </c>
      <c r="BS102" s="475">
        <f t="shared" si="45"/>
        <v>0</v>
      </c>
      <c r="BT102" s="475">
        <f t="shared" si="45"/>
        <v>0</v>
      </c>
      <c r="BU102" s="475">
        <f t="shared" si="45"/>
        <v>0</v>
      </c>
      <c r="BV102" s="475">
        <f t="shared" si="45"/>
        <v>0</v>
      </c>
      <c r="BW102" s="475">
        <f t="shared" si="45"/>
        <v>0</v>
      </c>
      <c r="BX102" s="475">
        <f t="shared" si="45"/>
        <v>0</v>
      </c>
      <c r="BY102" s="475">
        <f t="shared" si="45"/>
        <v>0</v>
      </c>
      <c r="BZ102" s="475">
        <f t="shared" si="45"/>
        <v>0</v>
      </c>
      <c r="CA102" s="475">
        <f t="shared" si="45"/>
        <v>0</v>
      </c>
      <c r="CB102" s="475">
        <f t="shared" si="45"/>
        <v>0</v>
      </c>
      <c r="CC102" s="475">
        <f t="shared" si="45"/>
        <v>0</v>
      </c>
      <c r="CD102" s="475">
        <f t="shared" si="45"/>
        <v>0</v>
      </c>
      <c r="CE102" s="475">
        <f t="shared" si="45"/>
        <v>0</v>
      </c>
      <c r="CF102" s="475">
        <f t="shared" si="45"/>
        <v>0</v>
      </c>
      <c r="CG102" s="475">
        <f t="shared" si="45"/>
        <v>0</v>
      </c>
      <c r="CH102" s="475">
        <f t="shared" si="45"/>
        <v>0</v>
      </c>
      <c r="CI102" s="475">
        <f t="shared" si="45"/>
        <v>0</v>
      </c>
      <c r="CJ102" s="475">
        <f t="shared" si="45"/>
        <v>0</v>
      </c>
      <c r="CK102" s="475">
        <f t="shared" si="45"/>
        <v>0</v>
      </c>
      <c r="CL102" s="475">
        <f t="shared" si="45"/>
        <v>0</v>
      </c>
      <c r="CM102" s="475">
        <f t="shared" si="45"/>
        <v>0</v>
      </c>
      <c r="CN102" s="475">
        <f t="shared" si="45"/>
        <v>0</v>
      </c>
      <c r="CO102" s="475">
        <f t="shared" si="45"/>
        <v>0</v>
      </c>
      <c r="CP102" s="475">
        <f t="shared" si="45"/>
        <v>0</v>
      </c>
      <c r="CQ102" s="475">
        <f t="shared" si="45"/>
        <v>0</v>
      </c>
      <c r="CR102" s="475">
        <f t="shared" si="45"/>
        <v>0</v>
      </c>
      <c r="CS102" s="475">
        <f t="shared" si="45"/>
        <v>0</v>
      </c>
      <c r="CT102" s="475">
        <f t="shared" si="45"/>
        <v>0</v>
      </c>
      <c r="CU102" s="475">
        <f t="shared" si="45"/>
        <v>0</v>
      </c>
      <c r="CV102" s="475">
        <f t="shared" si="45"/>
        <v>0</v>
      </c>
      <c r="CW102" s="475">
        <f t="shared" si="45"/>
        <v>0</v>
      </c>
      <c r="CX102" s="475">
        <f t="shared" si="45"/>
        <v>0</v>
      </c>
      <c r="CY102" s="475">
        <f t="shared" si="45"/>
        <v>0</v>
      </c>
      <c r="CZ102" s="475">
        <f t="shared" si="45"/>
        <v>0</v>
      </c>
      <c r="DA102" s="475">
        <f t="shared" si="45"/>
        <v>0</v>
      </c>
      <c r="DB102" s="475">
        <f t="shared" si="45"/>
        <v>0</v>
      </c>
      <c r="DC102" s="475">
        <f t="shared" si="45"/>
        <v>0</v>
      </c>
      <c r="DD102" s="475">
        <f t="shared" si="45"/>
        <v>0</v>
      </c>
      <c r="DE102" s="475">
        <f t="shared" si="45"/>
        <v>0</v>
      </c>
      <c r="DF102" s="475">
        <f t="shared" si="45"/>
        <v>0</v>
      </c>
      <c r="DG102" s="475">
        <f t="shared" si="45"/>
        <v>0</v>
      </c>
      <c r="DH102" s="475">
        <f t="shared" si="45"/>
        <v>0</v>
      </c>
      <c r="DI102" s="475">
        <f t="shared" si="45"/>
        <v>0</v>
      </c>
      <c r="DJ102" s="475">
        <f t="shared" si="45"/>
        <v>0</v>
      </c>
      <c r="DK102" s="475">
        <f t="shared" si="45"/>
        <v>0</v>
      </c>
      <c r="DL102" s="475">
        <f t="shared" si="45"/>
        <v>0</v>
      </c>
      <c r="DM102" s="475">
        <f t="shared" si="45"/>
        <v>0</v>
      </c>
      <c r="DN102" s="475">
        <f t="shared" si="45"/>
        <v>0</v>
      </c>
      <c r="DO102" s="475">
        <f t="shared" si="45"/>
        <v>0</v>
      </c>
      <c r="DP102" s="475">
        <f t="shared" si="45"/>
        <v>0</v>
      </c>
      <c r="DQ102" s="475">
        <f t="shared" si="45"/>
        <v>0</v>
      </c>
      <c r="DR102" s="475">
        <f t="shared" si="45"/>
        <v>0</v>
      </c>
      <c r="DS102" s="475">
        <f t="shared" si="45"/>
        <v>0</v>
      </c>
      <c r="DT102" s="475">
        <f t="shared" si="45"/>
        <v>0</v>
      </c>
      <c r="DU102" s="475">
        <f t="shared" si="45"/>
        <v>0</v>
      </c>
      <c r="DV102" s="475">
        <f t="shared" si="45"/>
        <v>0</v>
      </c>
      <c r="DW102" s="475">
        <f t="shared" si="45"/>
        <v>0</v>
      </c>
      <c r="DX102" s="475">
        <f t="shared" si="45"/>
        <v>0</v>
      </c>
      <c r="DY102" s="475">
        <f t="shared" si="45"/>
        <v>0</v>
      </c>
      <c r="DZ102" s="475">
        <f t="shared" si="45"/>
        <v>0</v>
      </c>
      <c r="EA102" s="475">
        <f t="shared" si="45"/>
        <v>0</v>
      </c>
      <c r="EB102" s="475">
        <f t="shared" si="45"/>
        <v>0</v>
      </c>
      <c r="EC102" s="475">
        <f t="shared" si="45"/>
        <v>0</v>
      </c>
      <c r="ED102" s="475">
        <f t="shared" ref="ED102:FB102" si="46">ED82</f>
        <v>0</v>
      </c>
      <c r="EE102" s="475">
        <f t="shared" si="46"/>
        <v>0</v>
      </c>
      <c r="EF102" s="475">
        <f t="shared" si="46"/>
        <v>0</v>
      </c>
      <c r="EG102" s="475">
        <f t="shared" si="46"/>
        <v>0</v>
      </c>
      <c r="EH102" s="475">
        <f t="shared" si="46"/>
        <v>0</v>
      </c>
      <c r="EI102" s="475">
        <f t="shared" si="46"/>
        <v>0</v>
      </c>
      <c r="EJ102" s="475">
        <f t="shared" si="46"/>
        <v>0</v>
      </c>
      <c r="EK102" s="475">
        <f t="shared" si="46"/>
        <v>0</v>
      </c>
      <c r="EL102" s="475">
        <f t="shared" si="46"/>
        <v>0</v>
      </c>
      <c r="EM102" s="475">
        <f t="shared" si="46"/>
        <v>0</v>
      </c>
      <c r="EN102" s="475">
        <f t="shared" si="46"/>
        <v>0</v>
      </c>
      <c r="EO102" s="475">
        <f t="shared" si="46"/>
        <v>0</v>
      </c>
      <c r="EP102" s="475">
        <f t="shared" si="46"/>
        <v>0</v>
      </c>
      <c r="EQ102" s="475">
        <f t="shared" si="46"/>
        <v>0</v>
      </c>
      <c r="ER102" s="475">
        <f t="shared" si="46"/>
        <v>0</v>
      </c>
      <c r="ES102" s="475">
        <f t="shared" si="46"/>
        <v>0</v>
      </c>
      <c r="ET102" s="475">
        <f t="shared" si="46"/>
        <v>0</v>
      </c>
      <c r="EU102" s="475">
        <f t="shared" si="46"/>
        <v>0</v>
      </c>
      <c r="EV102" s="475">
        <f t="shared" si="46"/>
        <v>0</v>
      </c>
      <c r="EW102" s="475">
        <f t="shared" si="46"/>
        <v>0</v>
      </c>
      <c r="EX102" s="475">
        <f t="shared" si="46"/>
        <v>0</v>
      </c>
      <c r="EY102" s="475">
        <f t="shared" si="46"/>
        <v>0</v>
      </c>
      <c r="EZ102" s="475">
        <f t="shared" si="46"/>
        <v>0</v>
      </c>
      <c r="FA102" s="475">
        <f t="shared" si="46"/>
        <v>0</v>
      </c>
      <c r="FB102" s="475">
        <f t="shared" si="46"/>
        <v>0</v>
      </c>
      <c r="FC102" s="475"/>
      <c r="FD102" s="475"/>
      <c r="FE102" s="475"/>
      <c r="FF102" s="475"/>
      <c r="FG102" s="475"/>
      <c r="FH102" s="475"/>
      <c r="FI102" s="475"/>
      <c r="FJ102" s="475"/>
      <c r="FK102" s="475"/>
      <c r="FL102" s="475"/>
      <c r="FM102" s="475"/>
      <c r="FN102" s="475"/>
      <c r="FO102" s="475"/>
      <c r="FP102" s="475"/>
      <c r="FQ102" s="475"/>
      <c r="FR102" s="475"/>
      <c r="FS102" s="475"/>
      <c r="FT102" s="475"/>
      <c r="FU102" s="475"/>
      <c r="FV102" s="475"/>
      <c r="FW102" s="475"/>
      <c r="FX102" s="475"/>
      <c r="FY102" s="475"/>
      <c r="FZ102" s="475"/>
      <c r="GA102" s="475"/>
      <c r="GB102" s="475"/>
      <c r="GC102" s="475"/>
      <c r="GD102" s="475"/>
      <c r="GE102" s="475"/>
      <c r="GF102" s="475"/>
      <c r="GG102" s="475"/>
      <c r="GH102" s="475"/>
      <c r="GI102" s="475"/>
      <c r="GJ102" s="475"/>
      <c r="GK102" s="475"/>
      <c r="GL102" s="475"/>
      <c r="GM102" s="475"/>
      <c r="GN102" s="475"/>
      <c r="GO102" s="475"/>
      <c r="GP102" s="475"/>
      <c r="GQ102" s="475"/>
      <c r="GR102" s="475"/>
      <c r="GS102" s="475"/>
      <c r="GT102" s="475"/>
      <c r="GU102" s="475"/>
      <c r="GV102" s="475"/>
      <c r="GW102" s="475"/>
      <c r="GX102" s="475"/>
    </row>
    <row r="103" spans="2:206">
      <c r="B103" s="465" t="s">
        <v>207</v>
      </c>
      <c r="E103" s="460">
        <f>MAX((E105-E107)*'Capital Structure'!$H$21/12,0)</f>
        <v>0</v>
      </c>
      <c r="F103" s="460">
        <f>MAX((F105-F107)*'Capital Structure'!$H$21/12,0)</f>
        <v>0</v>
      </c>
      <c r="G103" s="460">
        <f>MAX((G105-G107)*'Capital Structure'!$H$21/12,0)</f>
        <v>0</v>
      </c>
      <c r="H103" s="460">
        <f>MAX((H105-H107)*'Capital Structure'!$H$21/12,0)</f>
        <v>0</v>
      </c>
      <c r="I103" s="460">
        <f>MAX((I105-I107)*'Capital Structure'!$H$21/12,0)</f>
        <v>0</v>
      </c>
      <c r="J103" s="460">
        <f>MAX((J105-J107)*'Capital Structure'!$H$21/12,0)</f>
        <v>0</v>
      </c>
      <c r="K103" s="460">
        <f>MAX((K105-K107)*'Capital Structure'!$H$21/12,0)</f>
        <v>0</v>
      </c>
      <c r="L103" s="460">
        <f>MAX((L105-L107)*'Capital Structure'!$H$21/12,0)</f>
        <v>0</v>
      </c>
      <c r="M103" s="460">
        <f>MAX((M105-M107)*'Capital Structure'!$H$21/12,0)</f>
        <v>0</v>
      </c>
      <c r="N103" s="460">
        <f>MAX((N105-N107)*'Capital Structure'!$H$21/12,0)</f>
        <v>0</v>
      </c>
      <c r="O103" s="460">
        <f>MAX((O105-O107)*'Capital Structure'!$H$21/12,0)</f>
        <v>0</v>
      </c>
      <c r="P103" s="460">
        <f>MAX((P105-P107)*'Capital Structure'!$H$21/12,0)</f>
        <v>0</v>
      </c>
      <c r="Q103" s="460">
        <f>MAX((Q105-Q107)*'Capital Structure'!$H$21/12,0)</f>
        <v>0</v>
      </c>
      <c r="R103" s="460">
        <f>MAX((R105-R107)*'Capital Structure'!$H$21/12,0)</f>
        <v>0</v>
      </c>
      <c r="S103" s="460">
        <f>MAX((S105-S107)*'Capital Structure'!$H$21/12,0)</f>
        <v>0</v>
      </c>
      <c r="T103" s="460">
        <f>MAX((T105-T107)*'Capital Structure'!$H$21/12,0)</f>
        <v>0</v>
      </c>
      <c r="U103" s="460">
        <f>MAX((U105-U107)*'Capital Structure'!$H$21/12,0)</f>
        <v>0</v>
      </c>
      <c r="V103" s="460">
        <f>MAX((V105-V107)*'Capital Structure'!$H$21/12,0)</f>
        <v>0</v>
      </c>
      <c r="W103" s="460">
        <f>MAX((W105-W107)*'Capital Structure'!$H$21/12,0)</f>
        <v>0</v>
      </c>
      <c r="X103" s="460">
        <f>MAX((X105-X107)*'Capital Structure'!$H$21/12,0)</f>
        <v>0</v>
      </c>
      <c r="Y103" s="460">
        <f>MAX((Y105-Y107)*'Capital Structure'!$H$21/12,0)</f>
        <v>0</v>
      </c>
      <c r="Z103" s="460">
        <f>MAX((Z105-Z107)*'Capital Structure'!$H$21/12,0)</f>
        <v>0</v>
      </c>
      <c r="AA103" s="460">
        <f>MAX((AA105-AA107)*'Capital Structure'!$H$21/12,0)</f>
        <v>0</v>
      </c>
      <c r="AB103" s="460">
        <f>MAX((AB105-AB107)*'Capital Structure'!$H$21/12,0)</f>
        <v>0</v>
      </c>
      <c r="AC103" s="460">
        <f>MAX((AC105-AC107)*'Capital Structure'!$H$21/12,0)</f>
        <v>0</v>
      </c>
      <c r="AD103" s="460">
        <f>MAX((AD105-AD107)*'Capital Structure'!$H$21/12,0)</f>
        <v>0</v>
      </c>
      <c r="AE103" s="460">
        <f>MAX((AE105-AE107)*'Capital Structure'!$H$21/12,0)</f>
        <v>0</v>
      </c>
      <c r="AF103" s="460">
        <f>MAX((AF105-AF107)*'Capital Structure'!$H$21/12,0)</f>
        <v>0</v>
      </c>
      <c r="AG103" s="460">
        <f>MAX((AG105-AG107)*'Capital Structure'!$H$21/12,0)</f>
        <v>0</v>
      </c>
      <c r="AH103" s="460">
        <f>MAX((AH105-AH107)*'Capital Structure'!$H$21/12,0)</f>
        <v>0</v>
      </c>
      <c r="AI103" s="460">
        <f>MAX((AI105-AI107)*'Capital Structure'!$H$21/12,0)</f>
        <v>0</v>
      </c>
      <c r="AJ103" s="460">
        <f>MAX((AJ105-AJ107)*'Capital Structure'!$H$21/12,0)</f>
        <v>0</v>
      </c>
      <c r="AK103" s="460">
        <f>MAX((AK105-AK107)*'Capital Structure'!$H$21/12,0)</f>
        <v>0</v>
      </c>
      <c r="AL103" s="460">
        <f>MAX((AL105-AL107)*'Capital Structure'!$H$21/12,0)</f>
        <v>0</v>
      </c>
      <c r="AM103" s="460">
        <f>MAX((AM105-AM107)*'Capital Structure'!$H$21/12,0)</f>
        <v>0</v>
      </c>
      <c r="AN103" s="460">
        <f>MAX((AN105-AN107)*'Capital Structure'!$H$21/12,0)</f>
        <v>0</v>
      </c>
      <c r="AO103" s="460">
        <f>MAX((AO105-AO107)*'Capital Structure'!$H$21/12,0)</f>
        <v>0</v>
      </c>
      <c r="AP103" s="460">
        <f>MAX((AP105-AP107)*'Capital Structure'!$H$21/12,0)</f>
        <v>0</v>
      </c>
      <c r="AQ103" s="460">
        <f>MAX((AQ105-AQ107)*'Capital Structure'!$H$21/12,0)</f>
        <v>0</v>
      </c>
      <c r="AR103" s="460">
        <f>MAX((AR105-AR107)*'Capital Structure'!$H$21/12,0)</f>
        <v>0</v>
      </c>
      <c r="AS103" s="460">
        <f>MAX((AS105-AS107)*'Capital Structure'!$H$21/12,0)</f>
        <v>0</v>
      </c>
      <c r="AT103" s="460">
        <f>MAX((AT105-AT107)*'Capital Structure'!$H$21/12,0)</f>
        <v>0</v>
      </c>
      <c r="AU103" s="460">
        <f>MAX((AU105-AU107)*'Capital Structure'!$H$21/12,0)</f>
        <v>0</v>
      </c>
      <c r="AV103" s="460">
        <f>MAX((AV105-AV107)*'Capital Structure'!$H$21/12,0)</f>
        <v>0</v>
      </c>
      <c r="AW103" s="460">
        <f>MAX((AW105-AW107)*'Capital Structure'!$H$21/12,0)</f>
        <v>0</v>
      </c>
      <c r="AX103" s="460">
        <f>MAX((AX105-AX107)*'Capital Structure'!$H$21/12,0)</f>
        <v>0</v>
      </c>
      <c r="AY103" s="460">
        <f>MAX((AY105-AY107)*'Capital Structure'!$H$21/12,0)</f>
        <v>0</v>
      </c>
      <c r="AZ103" s="460">
        <f>MAX((AZ105-AZ107)*'Capital Structure'!$H$21/12,0)</f>
        <v>0</v>
      </c>
      <c r="BA103" s="460">
        <f>MAX((BA105-BA107)*'Capital Structure'!$H$21/12,0)</f>
        <v>0</v>
      </c>
      <c r="BB103" s="460">
        <f>MAX((BB105-BB107)*'Capital Structure'!$H$21/12,0)</f>
        <v>0</v>
      </c>
      <c r="BC103" s="460">
        <f>MAX((BC105-BC107)*'Capital Structure'!$H$21/12,0)</f>
        <v>0</v>
      </c>
      <c r="BD103" s="460">
        <f>MAX((BD105-BD107)*'Capital Structure'!$H$21/12,0)</f>
        <v>52884.615384615383</v>
      </c>
      <c r="BE103" s="460">
        <f>MAX((BE105-BE107)*'Capital Structure'!$H$21/12,0)</f>
        <v>105989.58333333333</v>
      </c>
      <c r="BF103" s="460">
        <f>MAX((BF105-BF107)*'Capital Structure'!$H$21/12,0)</f>
        <v>159315.82198183759</v>
      </c>
      <c r="BG103" s="460">
        <f>MAX((BG105-BG107)*'Capital Structure'!$H$21/12,0)</f>
        <v>212864.25329137733</v>
      </c>
      <c r="BH103" s="460">
        <f>MAX((BH105-BH107)*'Capital Structure'!$H$21/12,0)</f>
        <v>266635.80306470679</v>
      </c>
      <c r="BI103" s="460">
        <f>MAX((BI105-BI107)*'Capital Structure'!$H$21/12,0)</f>
        <v>320631.40096209181</v>
      </c>
      <c r="BJ103" s="460">
        <f>MAX((BJ105-BJ107)*'Capital Structure'!$H$21/12,0)</f>
        <v>372159.67282507481</v>
      </c>
      <c r="BK103" s="460">
        <f>MAX((BK105-BK107)*'Capital Structure'!$H$21/12,0)</f>
        <v>373710.33812851267</v>
      </c>
      <c r="BL103" s="460">
        <f>MAX((BL105-BL107)*'Capital Structure'!$H$21/12,0)</f>
        <v>375267.46453738143</v>
      </c>
      <c r="BM103" s="460">
        <f>MAX((BM105-BM107)*'Capital Structure'!$H$21/12,0)</f>
        <v>376831.0789729539</v>
      </c>
      <c r="BN103" s="460">
        <f>MAX((BN105-BN107)*'Capital Structure'!$H$21/12,0)</f>
        <v>378401.20846867451</v>
      </c>
      <c r="BO103" s="460">
        <f>MAX((BO105-BO107)*'Capital Structure'!$H$21/12,0)</f>
        <v>379977.88017062732</v>
      </c>
      <c r="BP103" s="460">
        <f>MAX((BP105-BP107)*'Capital Structure'!$H$21/12,0)</f>
        <v>381561.12133800494</v>
      </c>
      <c r="BQ103" s="460">
        <f>MAX((BQ105-BQ107)*'Capital Structure'!$H$21/12,0)</f>
        <v>383150.95934358001</v>
      </c>
      <c r="BR103" s="460">
        <f>MAX((BR105-BR107)*'Capital Structure'!$H$21/12,0)</f>
        <v>384747.42167417821</v>
      </c>
      <c r="BS103" s="460">
        <f>MAX((BS105-BS107)*'Capital Structure'!$H$21/12,0)</f>
        <v>386350.53593115398</v>
      </c>
      <c r="BT103" s="460">
        <f>MAX((BT105-BT107)*'Capital Structure'!$H$21/12,0)</f>
        <v>387960.32983086718</v>
      </c>
      <c r="BU103" s="460">
        <f>MAX((BU105-BU107)*'Capital Structure'!$H$21/12,0)</f>
        <v>389576.83120516245</v>
      </c>
      <c r="BV103" s="460">
        <f>MAX((BV105-BV107)*'Capital Structure'!$H$21/12,0)</f>
        <v>391200.06800185057</v>
      </c>
      <c r="BW103" s="460">
        <f>MAX((BW105-BW107)*'Capital Structure'!$H$21/12,0)</f>
        <v>392830.06828519166</v>
      </c>
      <c r="BX103" s="460">
        <f>MAX((BX105-BX107)*'Capital Structure'!$H$21/12,0)</f>
        <v>394466.86023637984</v>
      </c>
      <c r="BY103" s="460">
        <f>MAX((BY105-BY107)*'Capital Structure'!$H$21/12,0)</f>
        <v>396110.47215403151</v>
      </c>
      <c r="BZ103" s="460">
        <f>MAX((BZ105-BZ107)*'Capital Structure'!$H$21/12,0)</f>
        <v>397760.93245467328</v>
      </c>
      <c r="CA103" s="460">
        <f>MAX((CA105-CA107)*'Capital Structure'!$H$21/12,0)</f>
        <v>399418.26967323438</v>
      </c>
      <c r="CB103" s="460">
        <f>MAX((CB105-CB107)*'Capital Structure'!$H$21/12,0)</f>
        <v>401082.51246353961</v>
      </c>
      <c r="CC103" s="460">
        <f>MAX((CC105-CC107)*'Capital Structure'!$H$21/12,0)</f>
        <v>402753.68959880434</v>
      </c>
      <c r="CD103" s="460">
        <f>MAX((CD105-CD107)*'Capital Structure'!$H$21/12,0)</f>
        <v>0</v>
      </c>
      <c r="CE103" s="460">
        <f>MAX((CE105-CE107)*'Capital Structure'!$H$21/12,0)</f>
        <v>0</v>
      </c>
      <c r="CF103" s="460">
        <f>MAX((CF105-CF107)*'Capital Structure'!$H$21/12,0)</f>
        <v>0</v>
      </c>
      <c r="CG103" s="460">
        <f>MAX((CG105-CG107)*'Capital Structure'!$H$21/12,0)</f>
        <v>0</v>
      </c>
      <c r="CH103" s="460">
        <f>MAX((CH105-CH107)*'Capital Structure'!$H$21/12,0)</f>
        <v>0</v>
      </c>
      <c r="CI103" s="460">
        <f>MAX((CI105-CI107)*'Capital Structure'!$H$21/12,0)</f>
        <v>0</v>
      </c>
      <c r="CJ103" s="460">
        <f>MAX((CJ105-CJ107)*'Capital Structure'!$H$21/12,0)</f>
        <v>0</v>
      </c>
      <c r="CK103" s="460">
        <f>MAX((CK105-CK107)*'Capital Structure'!$H$21/12,0)</f>
        <v>0</v>
      </c>
      <c r="CL103" s="460">
        <f>MAX((CL105-CL107)*'Capital Structure'!$H$21/12,0)</f>
        <v>0</v>
      </c>
      <c r="CM103" s="460">
        <f>MAX((CM105-CM107)*'Capital Structure'!$H$21/12,0)</f>
        <v>0</v>
      </c>
      <c r="CN103" s="460">
        <f>MAX((CN105-CN107)*'Capital Structure'!$H$21/12,0)</f>
        <v>0</v>
      </c>
      <c r="CO103" s="460">
        <f>MAX((CO105-CO107)*'Capital Structure'!$H$21/12,0)</f>
        <v>0</v>
      </c>
      <c r="CP103" s="460">
        <f>MAX((CP105-CP107)*'Capital Structure'!$H$21/12,0)</f>
        <v>0</v>
      </c>
      <c r="CQ103" s="460">
        <f>MAX((CQ105-CQ107)*'Capital Structure'!$H$21/12,0)</f>
        <v>0</v>
      </c>
      <c r="CR103" s="460">
        <f>MAX((CR105-CR107)*'Capital Structure'!$H$21/12,0)</f>
        <v>0</v>
      </c>
      <c r="CS103" s="460">
        <f>MAX((CS105-CS107)*'Capital Structure'!$H$21/12,0)</f>
        <v>0</v>
      </c>
      <c r="CT103" s="460">
        <f>MAX((CT105-CT107)*'Capital Structure'!$H$21/12,0)</f>
        <v>0</v>
      </c>
      <c r="CU103" s="460">
        <f>MAX((CU105-CU107)*'Capital Structure'!$H$21/12,0)</f>
        <v>0</v>
      </c>
      <c r="CV103" s="460">
        <f>MAX((CV105-CV107)*'Capital Structure'!$H$21/12,0)</f>
        <v>0</v>
      </c>
      <c r="CW103" s="460">
        <f>MAX((CW105-CW107)*'Capital Structure'!$H$21/12,0)</f>
        <v>0</v>
      </c>
      <c r="CX103" s="460">
        <f>MAX((CX105-CX107)*'Capital Structure'!$H$21/12,0)</f>
        <v>0</v>
      </c>
      <c r="CY103" s="460">
        <f>MAX((CY105-CY107)*'Capital Structure'!$H$21/12,0)</f>
        <v>0</v>
      </c>
      <c r="CZ103" s="460">
        <f>MAX((CZ105-CZ107)*'Capital Structure'!$H$21/12,0)</f>
        <v>0</v>
      </c>
      <c r="DA103" s="460">
        <f>MAX((DA105-DA107)*'Capital Structure'!$H$21/12,0)</f>
        <v>0</v>
      </c>
      <c r="DB103" s="460">
        <f>MAX((DB105-DB107)*'Capital Structure'!$H$21/12,0)</f>
        <v>0</v>
      </c>
      <c r="DC103" s="460">
        <f>MAX((DC105-DC107)*'Capital Structure'!$H$21/12,0)</f>
        <v>0</v>
      </c>
      <c r="DD103" s="460">
        <f>MAX((DD105-DD107)*'Capital Structure'!$H$21/12,0)</f>
        <v>0</v>
      </c>
      <c r="DE103" s="460">
        <f>MAX((DE105-DE107)*'Capital Structure'!$H$21/12,0)</f>
        <v>0</v>
      </c>
      <c r="DF103" s="460">
        <f>MAX((DF105-DF107)*'Capital Structure'!$H$21/12,0)</f>
        <v>0</v>
      </c>
      <c r="DG103" s="460">
        <f>MAX((DG105-DG107)*'Capital Structure'!$H$21/12,0)</f>
        <v>0</v>
      </c>
      <c r="DH103" s="460">
        <f>MAX((DH105-DH107)*'Capital Structure'!$H$21/12,0)</f>
        <v>0</v>
      </c>
      <c r="DI103" s="460">
        <f>MAX((DI105-DI107)*'Capital Structure'!$H$21/12,0)</f>
        <v>0</v>
      </c>
      <c r="DJ103" s="460">
        <f>MAX((DJ105-DJ107)*'Capital Structure'!$H$21/12,0)</f>
        <v>0</v>
      </c>
      <c r="DK103" s="460">
        <f>MAX((DK105-DK107)*'Capital Structure'!$H$21/12,0)</f>
        <v>0</v>
      </c>
      <c r="DL103" s="460">
        <f>MAX((DL105-DL107)*'Capital Structure'!$H$21/12,0)</f>
        <v>0</v>
      </c>
      <c r="DM103" s="460">
        <f>MAX((DM105-DM107)*'Capital Structure'!$H$21/12,0)</f>
        <v>0</v>
      </c>
      <c r="DN103" s="460">
        <f>MAX((DN105-DN107)*'Capital Structure'!$H$21/12,0)</f>
        <v>0</v>
      </c>
      <c r="DO103" s="460">
        <f>MAX((DO105-DO107)*'Capital Structure'!$H$21/12,0)</f>
        <v>0</v>
      </c>
      <c r="DP103" s="460">
        <f>MAX((DP105-DP107)*'Capital Structure'!$H$21/12,0)</f>
        <v>0</v>
      </c>
      <c r="DQ103" s="460">
        <f>MAX((DQ105-DQ107)*'Capital Structure'!$H$21/12,0)</f>
        <v>0</v>
      </c>
      <c r="DR103" s="460">
        <f>MAX((DR105-DR107)*'Capital Structure'!$H$21/12,0)</f>
        <v>0</v>
      </c>
      <c r="DS103" s="460">
        <f>MAX((DS105-DS107)*'Capital Structure'!$H$21/12,0)</f>
        <v>0</v>
      </c>
      <c r="DT103" s="460">
        <f>MAX((DT105-DT107)*'Capital Structure'!$H$21/12,0)</f>
        <v>0</v>
      </c>
      <c r="DU103" s="460">
        <f>MAX((DU105-DU107)*'Capital Structure'!$H$21/12,0)</f>
        <v>0</v>
      </c>
      <c r="DV103" s="460">
        <f>MAX((DV105-DV107)*'Capital Structure'!$H$21/12,0)</f>
        <v>0</v>
      </c>
      <c r="DW103" s="460">
        <f>MAX((DW105-DW107)*'Capital Structure'!$H$21/12,0)</f>
        <v>0</v>
      </c>
      <c r="DX103" s="460">
        <f>MAX((DX105-DX107)*'Capital Structure'!$H$21/12,0)</f>
        <v>0</v>
      </c>
      <c r="DY103" s="460">
        <f>MAX((DY105-DY107)*'Capital Structure'!$H$21/12,0)</f>
        <v>0</v>
      </c>
      <c r="DZ103" s="460">
        <f>MAX((DZ105-DZ107)*'Capital Structure'!$H$21/12,0)</f>
        <v>0</v>
      </c>
      <c r="EA103" s="460">
        <f>MAX((EA105-EA107)*'Capital Structure'!$H$21/12,0)</f>
        <v>0</v>
      </c>
      <c r="EB103" s="460">
        <f>MAX((EB105-EB107)*'Capital Structure'!$H$21/12,0)</f>
        <v>0</v>
      </c>
      <c r="EC103" s="460">
        <f>MAX((EC105-EC107)*'Capital Structure'!$H$21/12,0)</f>
        <v>0</v>
      </c>
      <c r="ED103" s="460">
        <f>MAX((ED105-ED107)*'Capital Structure'!$H$21/12,0)</f>
        <v>0</v>
      </c>
      <c r="EE103" s="460">
        <f>MAX((EE105-EE107)*'Capital Structure'!$H$21/12,0)</f>
        <v>0</v>
      </c>
      <c r="EF103" s="460">
        <f>MAX((EF105-EF107)*'Capital Structure'!$H$21/12,0)</f>
        <v>0</v>
      </c>
      <c r="EG103" s="460">
        <f>MAX((EG105-EG107)*'Capital Structure'!$H$21/12,0)</f>
        <v>0</v>
      </c>
      <c r="EH103" s="460">
        <f>MAX((EH105-EH107)*'Capital Structure'!$H$21/12,0)</f>
        <v>0</v>
      </c>
      <c r="EI103" s="460">
        <f>MAX((EI105-EI107)*'Capital Structure'!$H$21/12,0)</f>
        <v>0</v>
      </c>
      <c r="EJ103" s="460">
        <f>MAX((EJ105-EJ107)*'Capital Structure'!$H$21/12,0)</f>
        <v>0</v>
      </c>
      <c r="EK103" s="460">
        <f>MAX((EK105-EK107)*'Capital Structure'!$H$21/12,0)</f>
        <v>0</v>
      </c>
      <c r="EL103" s="460">
        <f>MAX((EL105-EL107)*'Capital Structure'!$H$21/12,0)</f>
        <v>0</v>
      </c>
      <c r="EM103" s="460">
        <f>MAX((EM105-EM107)*'Capital Structure'!$H$21/12,0)</f>
        <v>0</v>
      </c>
      <c r="EN103" s="460">
        <f>MAX((EN105-EN107)*'Capital Structure'!$H$21/12,0)</f>
        <v>0</v>
      </c>
      <c r="EO103" s="460">
        <f>MAX((EO105-EO107)*'Capital Structure'!$H$21/12,0)</f>
        <v>0</v>
      </c>
      <c r="EP103" s="460">
        <f>MAX((EP105-EP107)*'Capital Structure'!$H$21/12,0)</f>
        <v>0</v>
      </c>
      <c r="EQ103" s="460">
        <f>MAX((EQ105-EQ107)*'Capital Structure'!$H$21/12,0)</f>
        <v>0</v>
      </c>
      <c r="ER103" s="460">
        <f>MAX((ER105-ER107)*'Capital Structure'!$H$21/12,0)</f>
        <v>0</v>
      </c>
      <c r="ES103" s="460">
        <f>MAX((ES105-ES107)*'Capital Structure'!$H$21/12,0)</f>
        <v>0</v>
      </c>
      <c r="ET103" s="460">
        <f>MAX((ET105-ET107)*'Capital Structure'!$H$21/12,0)</f>
        <v>0</v>
      </c>
      <c r="EU103" s="460">
        <f>MAX((EU105-EU107)*'Capital Structure'!$H$21/12,0)</f>
        <v>0</v>
      </c>
      <c r="EV103" s="460">
        <f>MAX((EV105-EV107)*'Capital Structure'!$H$21/12,0)</f>
        <v>0</v>
      </c>
      <c r="EW103" s="460">
        <f>MAX((EW105-EW107)*'Capital Structure'!$H$21/12,0)</f>
        <v>0</v>
      </c>
      <c r="EX103" s="460">
        <f>MAX((EX105-EX107)*'Capital Structure'!$H$21/12,0)</f>
        <v>0</v>
      </c>
      <c r="EY103" s="460">
        <f>MAX((EY105-EY107)*'Capital Structure'!$H$21/12,0)</f>
        <v>0</v>
      </c>
      <c r="EZ103" s="460">
        <f>MAX((EZ105-EZ107)*'Capital Structure'!$H$21/12,0)</f>
        <v>0</v>
      </c>
      <c r="FA103" s="460">
        <f>MAX((FA105-FA107)*'Capital Structure'!$H$21/12,0)</f>
        <v>0</v>
      </c>
      <c r="FB103" s="460">
        <f>MAX((FB105-FB107)*'Capital Structure'!$H$21/12,0)</f>
        <v>0</v>
      </c>
      <c r="FC103" s="460"/>
      <c r="FD103" s="460"/>
      <c r="FE103" s="460"/>
      <c r="FF103" s="460"/>
      <c r="FG103" s="460"/>
      <c r="FH103" s="460"/>
      <c r="FI103" s="460"/>
      <c r="FJ103" s="460"/>
      <c r="FK103" s="460"/>
      <c r="FL103" s="460"/>
      <c r="FM103" s="460"/>
      <c r="FN103" s="460"/>
      <c r="FO103" s="460"/>
      <c r="FP103" s="460"/>
      <c r="FQ103" s="460"/>
      <c r="FR103" s="460"/>
      <c r="FS103" s="460"/>
      <c r="FT103" s="460"/>
      <c r="FU103" s="460"/>
      <c r="FV103" s="460"/>
      <c r="FW103" s="460"/>
      <c r="FX103" s="460"/>
      <c r="FY103" s="460"/>
      <c r="FZ103" s="460"/>
      <c r="GA103" s="460"/>
      <c r="GB103" s="460"/>
      <c r="GC103" s="460"/>
      <c r="GD103" s="460"/>
      <c r="GE103" s="460"/>
      <c r="GF103" s="460"/>
      <c r="GG103" s="460"/>
      <c r="GH103" s="460"/>
      <c r="GI103" s="460"/>
      <c r="GJ103" s="460"/>
      <c r="GK103" s="460"/>
      <c r="GL103" s="460"/>
      <c r="GM103" s="460"/>
      <c r="GN103" s="460"/>
      <c r="GO103" s="460"/>
      <c r="GP103" s="460"/>
      <c r="GQ103" s="460"/>
      <c r="GR103" s="460"/>
      <c r="GS103" s="460"/>
      <c r="GT103" s="460"/>
      <c r="GU103" s="460"/>
      <c r="GV103" s="460"/>
      <c r="GW103" s="460"/>
      <c r="GX103" s="460"/>
    </row>
    <row r="104" spans="2:206">
      <c r="B104" s="465" t="s">
        <v>208</v>
      </c>
      <c r="E104" s="460">
        <f>IFERROR(VLOOKUP(E$90,'Capital Structure'!$H$27:$I$29,2,FALSE),0)</f>
        <v>0</v>
      </c>
      <c r="F104" s="460">
        <f>IFERROR(VLOOKUP(F$90,'Capital Structure'!$H$27:$I$29,2,FALSE),0)</f>
        <v>0</v>
      </c>
      <c r="G104" s="460">
        <f>IFERROR(VLOOKUP(G$90,'Capital Structure'!$H$27:$I$29,2,FALSE),0)</f>
        <v>0</v>
      </c>
      <c r="H104" s="460">
        <f>IFERROR(VLOOKUP(H$90,'Capital Structure'!$H$27:$I$29,2,FALSE),0)</f>
        <v>0</v>
      </c>
      <c r="I104" s="460">
        <f>IFERROR(VLOOKUP(I$90,'Capital Structure'!$H$27:$I$29,2,FALSE),0)</f>
        <v>0</v>
      </c>
      <c r="J104" s="460">
        <f>IFERROR(VLOOKUP(J$90,'Capital Structure'!$H$27:$I$29,2,FALSE),0)</f>
        <v>0</v>
      </c>
      <c r="K104" s="460">
        <f>IFERROR(VLOOKUP(K$90,'Capital Structure'!$H$27:$I$29,2,FALSE),0)</f>
        <v>0</v>
      </c>
      <c r="L104" s="460">
        <f>IFERROR(VLOOKUP(L$90,'Capital Structure'!$H$27:$I$29,2,FALSE),0)</f>
        <v>0</v>
      </c>
      <c r="M104" s="460">
        <f>IFERROR(VLOOKUP(M$90,'Capital Structure'!$H$27:$I$29,2,FALSE),0)</f>
        <v>0</v>
      </c>
      <c r="N104" s="460">
        <f>IFERROR(VLOOKUP(N$90,'Capital Structure'!$H$27:$I$29,2,FALSE),0)</f>
        <v>0</v>
      </c>
      <c r="O104" s="460">
        <f>IFERROR(VLOOKUP(O$90,'Capital Structure'!$H$27:$I$29,2,FALSE),0)</f>
        <v>0</v>
      </c>
      <c r="P104" s="460">
        <f>IFERROR(VLOOKUP(P$90,'Capital Structure'!$H$27:$I$29,2,FALSE),0)</f>
        <v>0</v>
      </c>
      <c r="Q104" s="460">
        <f>IFERROR(VLOOKUP(Q$90,'Capital Structure'!$H$27:$I$29,2,FALSE),0)</f>
        <v>0</v>
      </c>
      <c r="R104" s="460">
        <f>IFERROR(VLOOKUP(R$90,'Capital Structure'!$H$27:$I$29,2,FALSE),0)</f>
        <v>0</v>
      </c>
      <c r="S104" s="460">
        <f>IFERROR(VLOOKUP(S$90,'Capital Structure'!$H$27:$I$29,2,FALSE),0)</f>
        <v>0</v>
      </c>
      <c r="T104" s="460">
        <f>IFERROR(VLOOKUP(T$90,'Capital Structure'!$H$27:$I$29,2,FALSE),0)</f>
        <v>0</v>
      </c>
      <c r="U104" s="460">
        <f>IFERROR(VLOOKUP(U$90,'Capital Structure'!$H$27:$I$29,2,FALSE),0)</f>
        <v>0</v>
      </c>
      <c r="V104" s="460">
        <f>IFERROR(VLOOKUP(V$90,'Capital Structure'!$H$27:$I$29,2,FALSE),0)</f>
        <v>0</v>
      </c>
      <c r="W104" s="460">
        <f>IFERROR(VLOOKUP(W$90,'Capital Structure'!$H$27:$I$29,2,FALSE),0)</f>
        <v>0</v>
      </c>
      <c r="X104" s="460">
        <f>IFERROR(VLOOKUP(X$90,'Capital Structure'!$H$27:$I$29,2,FALSE),0)</f>
        <v>0</v>
      </c>
      <c r="Y104" s="460">
        <f>IFERROR(VLOOKUP(Y$90,'Capital Structure'!$H$27:$I$29,2,FALSE),0)</f>
        <v>0</v>
      </c>
      <c r="Z104" s="460">
        <f>IFERROR(VLOOKUP(Z$90,'Capital Structure'!$H$27:$I$29,2,FALSE),0)</f>
        <v>0</v>
      </c>
      <c r="AA104" s="460">
        <f>IFERROR(VLOOKUP(AA$90,'Capital Structure'!$H$27:$I$29,2,FALSE),0)</f>
        <v>0</v>
      </c>
      <c r="AB104" s="460">
        <f>IFERROR(VLOOKUP(AB$90,'Capital Structure'!$H$27:$I$29,2,FALSE),0)</f>
        <v>0</v>
      </c>
      <c r="AC104" s="460">
        <f>IFERROR(VLOOKUP(AC$90,'Capital Structure'!$H$27:$I$29,2,FALSE),0)</f>
        <v>0</v>
      </c>
      <c r="AD104" s="460">
        <f>IFERROR(VLOOKUP(AD$90,'Capital Structure'!$H$27:$I$29,2,FALSE),0)</f>
        <v>0</v>
      </c>
      <c r="AE104" s="460">
        <f>IFERROR(VLOOKUP(AE$90,'Capital Structure'!$H$27:$I$29,2,FALSE),0)</f>
        <v>0</v>
      </c>
      <c r="AF104" s="460">
        <f>IFERROR(VLOOKUP(AF$90,'Capital Structure'!$H$27:$I$29,2,FALSE),0)</f>
        <v>0</v>
      </c>
      <c r="AG104" s="460">
        <f>IFERROR(VLOOKUP(AG$90,'Capital Structure'!$H$27:$I$29,2,FALSE),0)</f>
        <v>0</v>
      </c>
      <c r="AH104" s="460">
        <f>IFERROR(VLOOKUP(AH$90,'Capital Structure'!$H$27:$I$29,2,FALSE),0)</f>
        <v>0</v>
      </c>
      <c r="AI104" s="460">
        <f>IFERROR(VLOOKUP(AI$90,'Capital Structure'!$H$27:$I$29,2,FALSE),0)</f>
        <v>0</v>
      </c>
      <c r="AJ104" s="460">
        <f>IFERROR(VLOOKUP(AJ$90,'Capital Structure'!$H$27:$I$29,2,FALSE),0)</f>
        <v>0</v>
      </c>
      <c r="AK104" s="460">
        <f>IFERROR(VLOOKUP(AK$90,'Capital Structure'!$H$27:$I$29,2,FALSE),0)</f>
        <v>0</v>
      </c>
      <c r="AL104" s="460">
        <f>IFERROR(VLOOKUP(AL$90,'Capital Structure'!$H$27:$I$29,2,FALSE),0)</f>
        <v>0</v>
      </c>
      <c r="AM104" s="460">
        <f>IFERROR(VLOOKUP(AM$90,'Capital Structure'!$H$27:$I$29,2,FALSE),0)</f>
        <v>0</v>
      </c>
      <c r="AN104" s="460">
        <f>IFERROR(VLOOKUP(AN$90,'Capital Structure'!$H$27:$I$29,2,FALSE),0)</f>
        <v>0</v>
      </c>
      <c r="AO104" s="460">
        <f>IFERROR(VLOOKUP(AO$90,'Capital Structure'!$H$27:$I$29,2,FALSE),0)</f>
        <v>0</v>
      </c>
      <c r="AP104" s="460">
        <f>IFERROR(VLOOKUP(AP$90,'Capital Structure'!$H$27:$I$29,2,FALSE),0)</f>
        <v>0</v>
      </c>
      <c r="AQ104" s="460">
        <f>IFERROR(VLOOKUP(AQ$90,'Capital Structure'!$H$27:$I$29,2,FALSE),0)</f>
        <v>0</v>
      </c>
      <c r="AR104" s="460">
        <f>IFERROR(VLOOKUP(AR$90,'Capital Structure'!$H$27:$I$29,2,FALSE),0)</f>
        <v>0</v>
      </c>
      <c r="AS104" s="460">
        <f>IFERROR(VLOOKUP(AS$90,'Capital Structure'!$H$27:$I$29,2,FALSE),0)</f>
        <v>0</v>
      </c>
      <c r="AT104" s="460">
        <f>IFERROR(VLOOKUP(AT$90,'Capital Structure'!$H$27:$I$29,2,FALSE),0)</f>
        <v>0</v>
      </c>
      <c r="AU104" s="460">
        <f>IFERROR(VLOOKUP(AU$90,'Capital Structure'!$H$27:$I$29,2,FALSE),0)</f>
        <v>0</v>
      </c>
      <c r="AV104" s="460">
        <f>IFERROR(VLOOKUP(AV$90,'Capital Structure'!$H$27:$I$29,2,FALSE),0)</f>
        <v>0</v>
      </c>
      <c r="AW104" s="460">
        <f>IFERROR(VLOOKUP(AW$90,'Capital Structure'!$H$27:$I$29,2,FALSE),0)</f>
        <v>0</v>
      </c>
      <c r="AX104" s="460">
        <f>IFERROR(VLOOKUP(AX$90,'Capital Structure'!$H$27:$I$29,2,FALSE),0)</f>
        <v>0</v>
      </c>
      <c r="AY104" s="460">
        <f>IFERROR(VLOOKUP(AY$90,'Capital Structure'!$H$27:$I$29,2,FALSE),0)</f>
        <v>0</v>
      </c>
      <c r="AZ104" s="460">
        <f>IFERROR(VLOOKUP(AZ$90,'Capital Structure'!$H$27:$I$29,2,FALSE),0)</f>
        <v>0</v>
      </c>
      <c r="BA104" s="460">
        <f>IFERROR(VLOOKUP(BA$90,'Capital Structure'!$H$27:$I$29,2,FALSE),0)</f>
        <v>0</v>
      </c>
      <c r="BB104" s="460">
        <f>IFERROR(VLOOKUP(BB$90,'Capital Structure'!$H$27:$I$29,2,FALSE),0)</f>
        <v>0</v>
      </c>
      <c r="BC104" s="460">
        <f>IFERROR(VLOOKUP(BC$90,'Capital Structure'!$H$27:$I$29,2,FALSE),0)</f>
        <v>0</v>
      </c>
      <c r="BD104" s="460">
        <f>IFERROR(VLOOKUP(BD$90,'Capital Structure'!$H$27:$I$29,2,FALSE),0)</f>
        <v>0</v>
      </c>
      <c r="BE104" s="460">
        <f>IFERROR(VLOOKUP(BE$90,'Capital Structure'!$H$27:$I$29,2,FALSE),0)</f>
        <v>0</v>
      </c>
      <c r="BF104" s="460">
        <f>IFERROR(VLOOKUP(BF$90,'Capital Structure'!$H$27:$I$29,2,FALSE),0)</f>
        <v>0</v>
      </c>
      <c r="BG104" s="460">
        <f>IFERROR(VLOOKUP(BG$90,'Capital Structure'!$H$27:$I$29,2,FALSE),0)</f>
        <v>0</v>
      </c>
      <c r="BH104" s="460">
        <f>IFERROR(VLOOKUP(BH$90,'Capital Structure'!$H$27:$I$29,2,FALSE),0)</f>
        <v>0</v>
      </c>
      <c r="BI104" s="460">
        <f>IFERROR(VLOOKUP(BI$90,'Capital Structure'!$H$27:$I$29,2,FALSE),0)</f>
        <v>0</v>
      </c>
      <c r="BJ104" s="460">
        <f>IFERROR(VLOOKUP(BJ$90,'Capital Structure'!$H$27:$I$29,2,FALSE),0)</f>
        <v>0</v>
      </c>
      <c r="BK104" s="460">
        <f>IFERROR(VLOOKUP(BK$90,'Capital Structure'!$H$27:$I$29,2,FALSE),0)</f>
        <v>0</v>
      </c>
      <c r="BL104" s="460">
        <f>IFERROR(VLOOKUP(BL$90,'Capital Structure'!$H$27:$I$29,2,FALSE),0)</f>
        <v>0</v>
      </c>
      <c r="BM104" s="460">
        <f>IFERROR(VLOOKUP(BM$90,'Capital Structure'!$H$27:$I$29,2,FALSE),0)</f>
        <v>0</v>
      </c>
      <c r="BN104" s="460">
        <f>IFERROR(VLOOKUP(BN$90,'Capital Structure'!$H$27:$I$29,2,FALSE),0)</f>
        <v>0</v>
      </c>
      <c r="BO104" s="460">
        <f>IFERROR(VLOOKUP(BO$90,'Capital Structure'!$H$27:$I$29,2,FALSE),0)</f>
        <v>0</v>
      </c>
      <c r="BP104" s="460">
        <f>IFERROR(VLOOKUP(BP$90,'Capital Structure'!$H$27:$I$29,2,FALSE),0)</f>
        <v>0</v>
      </c>
      <c r="BQ104" s="460">
        <f>IFERROR(VLOOKUP(BQ$90,'Capital Structure'!$H$27:$I$29,2,FALSE),0)</f>
        <v>0</v>
      </c>
      <c r="BR104" s="460">
        <f>IFERROR(VLOOKUP(BR$90,'Capital Structure'!$H$27:$I$29,2,FALSE),0)</f>
        <v>0</v>
      </c>
      <c r="BS104" s="460">
        <f>IFERROR(VLOOKUP(BS$90,'Capital Structure'!$H$27:$I$29,2,FALSE),0)</f>
        <v>0</v>
      </c>
      <c r="BT104" s="460">
        <f>IFERROR(VLOOKUP(BT$90,'Capital Structure'!$H$27:$I$29,2,FALSE),0)</f>
        <v>0</v>
      </c>
      <c r="BU104" s="460">
        <f>IFERROR(VLOOKUP(BU$90,'Capital Structure'!$H$27:$I$29,2,FALSE),0)</f>
        <v>0</v>
      </c>
      <c r="BV104" s="460">
        <f>IFERROR(VLOOKUP(BV$90,'Capital Structure'!$H$27:$I$29,2,FALSE),0)</f>
        <v>0</v>
      </c>
      <c r="BW104" s="460">
        <f>IFERROR(VLOOKUP(BW$90,'Capital Structure'!$H$27:$I$29,2,FALSE),0)</f>
        <v>0</v>
      </c>
      <c r="BX104" s="460">
        <f>IFERROR(VLOOKUP(BX$90,'Capital Structure'!$H$27:$I$29,2,FALSE),0)</f>
        <v>0</v>
      </c>
      <c r="BY104" s="460">
        <f>IFERROR(VLOOKUP(BY$90,'Capital Structure'!$H$27:$I$29,2,FALSE),0)</f>
        <v>0</v>
      </c>
      <c r="BZ104" s="460">
        <f>IFERROR(VLOOKUP(BZ$90,'Capital Structure'!$H$27:$I$29,2,FALSE),0)</f>
        <v>0</v>
      </c>
      <c r="CA104" s="460">
        <f>IFERROR(VLOOKUP(CA$90,'Capital Structure'!$H$27:$I$29,2,FALSE),0)</f>
        <v>0</v>
      </c>
      <c r="CB104" s="460">
        <f>IFERROR(VLOOKUP(CB$90,'Capital Structure'!$H$27:$I$29,2,FALSE),0)</f>
        <v>0</v>
      </c>
      <c r="CC104" s="460">
        <f>IFERROR(VLOOKUP(CC$90,'Capital Structure'!$H$27:$I$29,2,FALSE),0)</f>
        <v>0</v>
      </c>
      <c r="CD104" s="460">
        <f>IFERROR(VLOOKUP(CD$90,'Capital Structure'!$H$27:$I$29,2,FALSE),0)</f>
        <v>0</v>
      </c>
      <c r="CE104" s="460">
        <f>IFERROR(VLOOKUP(CE$90,'Capital Structure'!$H$27:$I$29,2,FALSE),0)</f>
        <v>0</v>
      </c>
      <c r="CF104" s="460">
        <f>IFERROR(VLOOKUP(CF$90,'Capital Structure'!$H$27:$I$29,2,FALSE),0)</f>
        <v>0</v>
      </c>
      <c r="CG104" s="460">
        <f>IFERROR(VLOOKUP(CG$90,'Capital Structure'!$H$27:$I$29,2,FALSE),0)</f>
        <v>0</v>
      </c>
      <c r="CH104" s="460">
        <f>IFERROR(VLOOKUP(CH$90,'Capital Structure'!$H$27:$I$29,2,FALSE),0)</f>
        <v>0</v>
      </c>
      <c r="CI104" s="460">
        <f>IFERROR(VLOOKUP(CI$90,'Capital Structure'!$H$27:$I$29,2,FALSE),0)</f>
        <v>0</v>
      </c>
      <c r="CJ104" s="460">
        <f>IFERROR(VLOOKUP(CJ$90,'Capital Structure'!$H$27:$I$29,2,FALSE),0)</f>
        <v>0</v>
      </c>
      <c r="CK104" s="460">
        <f>IFERROR(VLOOKUP(CK$90,'Capital Structure'!$H$27:$I$29,2,FALSE),0)</f>
        <v>0</v>
      </c>
      <c r="CL104" s="460">
        <f>IFERROR(VLOOKUP(CL$90,'Capital Structure'!$H$27:$I$29,2,FALSE),0)</f>
        <v>0</v>
      </c>
      <c r="CM104" s="460">
        <f>IFERROR(VLOOKUP(CM$90,'Capital Structure'!$H$27:$I$29,2,FALSE),0)</f>
        <v>0</v>
      </c>
      <c r="CN104" s="460">
        <f>IFERROR(VLOOKUP(CN$90,'Capital Structure'!$H$27:$I$29,2,FALSE),0)</f>
        <v>0</v>
      </c>
      <c r="CO104" s="460">
        <f>IFERROR(VLOOKUP(CO$90,'Capital Structure'!$H$27:$I$29,2,FALSE),0)</f>
        <v>0</v>
      </c>
      <c r="CP104" s="460">
        <f>IFERROR(VLOOKUP(CP$90,'Capital Structure'!$H$27:$I$29,2,FALSE),0)</f>
        <v>0</v>
      </c>
      <c r="CQ104" s="460">
        <f>IFERROR(VLOOKUP(CQ$90,'Capital Structure'!$H$27:$I$29,2,FALSE),0)</f>
        <v>0</v>
      </c>
      <c r="CR104" s="460">
        <f>IFERROR(VLOOKUP(CR$90,'Capital Structure'!$H$27:$I$29,2,FALSE),0)</f>
        <v>0</v>
      </c>
      <c r="CS104" s="460">
        <f>IFERROR(VLOOKUP(CS$90,'Capital Structure'!$H$27:$I$29,2,FALSE),0)</f>
        <v>0</v>
      </c>
      <c r="CT104" s="460">
        <f>IFERROR(VLOOKUP(CT$90,'Capital Structure'!$H$27:$I$29,2,FALSE),0)</f>
        <v>0</v>
      </c>
      <c r="CU104" s="460">
        <f>IFERROR(VLOOKUP(CU$90,'Capital Structure'!$H$27:$I$29,2,FALSE),0)</f>
        <v>0</v>
      </c>
      <c r="CV104" s="460">
        <f>IFERROR(VLOOKUP(CV$90,'Capital Structure'!$H$27:$I$29,2,FALSE),0)</f>
        <v>0</v>
      </c>
      <c r="CW104" s="460">
        <f>IFERROR(VLOOKUP(CW$90,'Capital Structure'!$H$27:$I$29,2,FALSE),0)</f>
        <v>0</v>
      </c>
      <c r="CX104" s="460">
        <f>IFERROR(VLOOKUP(CX$90,'Capital Structure'!$H$27:$I$29,2,FALSE),0)</f>
        <v>0</v>
      </c>
      <c r="CY104" s="460">
        <f>IFERROR(VLOOKUP(CY$90,'Capital Structure'!$H$27:$I$29,2,FALSE),0)</f>
        <v>0</v>
      </c>
      <c r="CZ104" s="460">
        <f>IFERROR(VLOOKUP(CZ$90,'Capital Structure'!$H$27:$I$29,2,FALSE),0)</f>
        <v>0</v>
      </c>
      <c r="DA104" s="460">
        <f>IFERROR(VLOOKUP(DA$90,'Capital Structure'!$H$27:$I$29,2,FALSE),0)</f>
        <v>0</v>
      </c>
      <c r="DB104" s="460">
        <f>IFERROR(VLOOKUP(DB$90,'Capital Structure'!$H$27:$I$29,2,FALSE),0)</f>
        <v>0</v>
      </c>
      <c r="DC104" s="460">
        <f>IFERROR(VLOOKUP(DC$90,'Capital Structure'!$H$27:$I$29,2,FALSE),0)</f>
        <v>0</v>
      </c>
      <c r="DD104" s="460">
        <f>IFERROR(VLOOKUP(DD$90,'Capital Structure'!$H$27:$I$29,2,FALSE),0)</f>
        <v>0</v>
      </c>
      <c r="DE104" s="460">
        <f>IFERROR(VLOOKUP(DE$90,'Capital Structure'!$H$27:$I$29,2,FALSE),0)</f>
        <v>0</v>
      </c>
      <c r="DF104" s="460">
        <f>IFERROR(VLOOKUP(DF$90,'Capital Structure'!$H$27:$I$29,2,FALSE),0)</f>
        <v>0</v>
      </c>
      <c r="DG104" s="460">
        <f>IFERROR(VLOOKUP(DG$90,'Capital Structure'!$H$27:$I$29,2,FALSE),0)</f>
        <v>0</v>
      </c>
      <c r="DH104" s="460">
        <f>IFERROR(VLOOKUP(DH$90,'Capital Structure'!$H$27:$I$29,2,FALSE),0)</f>
        <v>0</v>
      </c>
      <c r="DI104" s="460">
        <f>IFERROR(VLOOKUP(DI$90,'Capital Structure'!$H$27:$I$29,2,FALSE),0)</f>
        <v>0</v>
      </c>
      <c r="DJ104" s="460">
        <f>IFERROR(VLOOKUP(DJ$90,'Capital Structure'!$H$27:$I$29,2,FALSE),0)</f>
        <v>0</v>
      </c>
      <c r="DK104" s="460">
        <f>IFERROR(VLOOKUP(DK$90,'Capital Structure'!$H$27:$I$29,2,FALSE),0)</f>
        <v>0</v>
      </c>
      <c r="DL104" s="460">
        <f>IFERROR(VLOOKUP(DL$90,'Capital Structure'!$H$27:$I$29,2,FALSE),0)</f>
        <v>0</v>
      </c>
      <c r="DM104" s="460">
        <f>IFERROR(VLOOKUP(DM$90,'Capital Structure'!$H$27:$I$29,2,FALSE),0)</f>
        <v>0</v>
      </c>
      <c r="DN104" s="460">
        <f>IFERROR(VLOOKUP(DN$90,'Capital Structure'!$H$27:$I$29,2,FALSE),0)</f>
        <v>0</v>
      </c>
      <c r="DO104" s="460">
        <f>IFERROR(VLOOKUP(DO$90,'Capital Structure'!$H$27:$I$29,2,FALSE),0)</f>
        <v>0</v>
      </c>
      <c r="DP104" s="460">
        <f>IFERROR(VLOOKUP(DP$90,'Capital Structure'!$H$27:$I$29,2,FALSE),0)</f>
        <v>0</v>
      </c>
      <c r="DQ104" s="460">
        <f>IFERROR(VLOOKUP(DQ$90,'Capital Structure'!$H$27:$I$29,2,FALSE),0)</f>
        <v>0</v>
      </c>
      <c r="DR104" s="460">
        <f>IFERROR(VLOOKUP(DR$90,'Capital Structure'!$H$27:$I$29,2,FALSE),0)</f>
        <v>0</v>
      </c>
      <c r="DS104" s="460">
        <f>IFERROR(VLOOKUP(DS$90,'Capital Structure'!$H$27:$I$29,2,FALSE),0)</f>
        <v>0</v>
      </c>
      <c r="DT104" s="460">
        <f>IFERROR(VLOOKUP(DT$90,'Capital Structure'!$H$27:$I$29,2,FALSE),0)</f>
        <v>0</v>
      </c>
      <c r="DU104" s="460">
        <f>IFERROR(VLOOKUP(DU$90,'Capital Structure'!$H$27:$I$29,2,FALSE),0)</f>
        <v>0</v>
      </c>
      <c r="DV104" s="460">
        <f>IFERROR(VLOOKUP(DV$90,'Capital Structure'!$H$27:$I$29,2,FALSE),0)</f>
        <v>0</v>
      </c>
      <c r="DW104" s="460">
        <f>IFERROR(VLOOKUP(DW$90,'Capital Structure'!$H$27:$I$29,2,FALSE),0)</f>
        <v>0</v>
      </c>
      <c r="DX104" s="460">
        <f>IFERROR(VLOOKUP(DX$90,'Capital Structure'!$H$27:$I$29,2,FALSE),0)</f>
        <v>0</v>
      </c>
      <c r="DY104" s="460">
        <f>IFERROR(VLOOKUP(DY$90,'Capital Structure'!$H$27:$I$29,2,FALSE),0)</f>
        <v>0</v>
      </c>
      <c r="DZ104" s="460">
        <f>IFERROR(VLOOKUP(DZ$90,'Capital Structure'!$H$27:$I$29,2,FALSE),0)</f>
        <v>0</v>
      </c>
      <c r="EA104" s="460">
        <f>IFERROR(VLOOKUP(EA$90,'Capital Structure'!$H$27:$I$29,2,FALSE),0)</f>
        <v>0</v>
      </c>
      <c r="EB104" s="460">
        <f>IFERROR(VLOOKUP(EB$90,'Capital Structure'!$H$27:$I$29,2,FALSE),0)</f>
        <v>0</v>
      </c>
      <c r="EC104" s="460">
        <f>IFERROR(VLOOKUP(EC$90,'Capital Structure'!$H$27:$I$29,2,FALSE),0)</f>
        <v>0</v>
      </c>
      <c r="ED104" s="460">
        <f>IFERROR(VLOOKUP(ED$90,'Capital Structure'!$H$27:$I$29,2,FALSE),0)</f>
        <v>0</v>
      </c>
      <c r="EE104" s="460">
        <f>IFERROR(VLOOKUP(EE$90,'Capital Structure'!$H$27:$I$29,2,FALSE),0)</f>
        <v>0</v>
      </c>
      <c r="EF104" s="460">
        <f>IFERROR(VLOOKUP(EF$90,'Capital Structure'!$H$27:$I$29,2,FALSE),0)</f>
        <v>0</v>
      </c>
      <c r="EG104" s="460">
        <f>IFERROR(VLOOKUP(EG$90,'Capital Structure'!$H$27:$I$29,2,FALSE),0)</f>
        <v>0</v>
      </c>
      <c r="EH104" s="460">
        <f>IFERROR(VLOOKUP(EH$90,'Capital Structure'!$H$27:$I$29,2,FALSE),0)</f>
        <v>0</v>
      </c>
      <c r="EI104" s="460">
        <f>IFERROR(VLOOKUP(EI$90,'Capital Structure'!$H$27:$I$29,2,FALSE),0)</f>
        <v>0</v>
      </c>
      <c r="EJ104" s="460">
        <f>IFERROR(VLOOKUP(EJ$90,'Capital Structure'!$H$27:$I$29,2,FALSE),0)</f>
        <v>0</v>
      </c>
      <c r="EK104" s="460">
        <f>IFERROR(VLOOKUP(EK$90,'Capital Structure'!$H$27:$I$29,2,FALSE),0)</f>
        <v>0</v>
      </c>
      <c r="EL104" s="460">
        <f>IFERROR(VLOOKUP(EL$90,'Capital Structure'!$H$27:$I$29,2,FALSE),0)</f>
        <v>0</v>
      </c>
      <c r="EM104" s="460">
        <f>IFERROR(VLOOKUP(EM$90,'Capital Structure'!$H$27:$I$29,2,FALSE),0)</f>
        <v>0</v>
      </c>
      <c r="EN104" s="460">
        <f>IFERROR(VLOOKUP(EN$90,'Capital Structure'!$H$27:$I$29,2,FALSE),0)</f>
        <v>0</v>
      </c>
      <c r="EO104" s="460">
        <f>IFERROR(VLOOKUP(EO$90,'Capital Structure'!$H$27:$I$29,2,FALSE),0)</f>
        <v>0</v>
      </c>
      <c r="EP104" s="460">
        <f>IFERROR(VLOOKUP(EP$90,'Capital Structure'!$H$27:$I$29,2,FALSE),0)</f>
        <v>0</v>
      </c>
      <c r="EQ104" s="460">
        <f>IFERROR(VLOOKUP(EQ$90,'Capital Structure'!$H$27:$I$29,2,FALSE),0)</f>
        <v>0</v>
      </c>
      <c r="ER104" s="460">
        <f>IFERROR(VLOOKUP(ER$90,'Capital Structure'!$H$27:$I$29,2,FALSE),0)</f>
        <v>0</v>
      </c>
      <c r="ES104" s="460">
        <f>IFERROR(VLOOKUP(ES$90,'Capital Structure'!$H$27:$I$29,2,FALSE),0)</f>
        <v>0</v>
      </c>
      <c r="ET104" s="460">
        <f>IFERROR(VLOOKUP(ET$90,'Capital Structure'!$H$27:$I$29,2,FALSE),0)</f>
        <v>0</v>
      </c>
      <c r="EU104" s="460">
        <f>IFERROR(VLOOKUP(EU$90,'Capital Structure'!$H$27:$I$29,2,FALSE),0)</f>
        <v>0</v>
      </c>
      <c r="EV104" s="460">
        <f>IFERROR(VLOOKUP(EV$90,'Capital Structure'!$H$27:$I$29,2,FALSE),0)</f>
        <v>0</v>
      </c>
      <c r="EW104" s="460">
        <f>IFERROR(VLOOKUP(EW$90,'Capital Structure'!$H$27:$I$29,2,FALSE),0)</f>
        <v>0</v>
      </c>
      <c r="EX104" s="460">
        <f>IFERROR(VLOOKUP(EX$90,'Capital Structure'!$H$27:$I$29,2,FALSE),0)</f>
        <v>0</v>
      </c>
      <c r="EY104" s="460">
        <f>IFERROR(VLOOKUP(EY$90,'Capital Structure'!$H$27:$I$29,2,FALSE),0)</f>
        <v>0</v>
      </c>
      <c r="EZ104" s="460">
        <f>IFERROR(VLOOKUP(EZ$90,'Capital Structure'!$H$27:$I$29,2,FALSE),0)</f>
        <v>0</v>
      </c>
      <c r="FA104" s="460">
        <f>IFERROR(VLOOKUP(FA$90,'Capital Structure'!$H$27:$I$29,2,FALSE),0)</f>
        <v>0</v>
      </c>
      <c r="FB104" s="460">
        <f>IFERROR(VLOOKUP(FB$90,'Capital Structure'!$H$27:$I$29,2,FALSE),0)</f>
        <v>0</v>
      </c>
      <c r="FC104" s="460"/>
      <c r="FD104" s="460"/>
      <c r="FE104" s="460"/>
      <c r="FF104" s="460"/>
      <c r="FG104" s="460"/>
      <c r="FH104" s="460"/>
      <c r="FI104" s="460"/>
      <c r="FJ104" s="460"/>
      <c r="FK104" s="460"/>
      <c r="FL104" s="460"/>
      <c r="FM104" s="460"/>
      <c r="FN104" s="460"/>
      <c r="FO104" s="460"/>
      <c r="FP104" s="460"/>
      <c r="FQ104" s="460"/>
      <c r="FR104" s="460"/>
      <c r="FS104" s="460"/>
      <c r="FT104" s="460"/>
      <c r="FU104" s="460"/>
      <c r="FV104" s="460"/>
      <c r="FW104" s="460"/>
      <c r="FX104" s="460"/>
      <c r="FY104" s="460"/>
      <c r="FZ104" s="460"/>
      <c r="GA104" s="460"/>
      <c r="GB104" s="460"/>
      <c r="GC104" s="460"/>
      <c r="GD104" s="460"/>
      <c r="GE104" s="460"/>
      <c r="GF104" s="460"/>
      <c r="GG104" s="460"/>
      <c r="GH104" s="460"/>
      <c r="GI104" s="460"/>
      <c r="GJ104" s="460"/>
      <c r="GK104" s="460"/>
      <c r="GL104" s="460"/>
      <c r="GM104" s="460"/>
      <c r="GN104" s="460"/>
      <c r="GO104" s="460"/>
      <c r="GP104" s="460"/>
      <c r="GQ104" s="460"/>
      <c r="GR104" s="460"/>
      <c r="GS104" s="460"/>
      <c r="GT104" s="460"/>
      <c r="GU104" s="460"/>
      <c r="GV104" s="460"/>
      <c r="GW104" s="460"/>
      <c r="GX104" s="460"/>
    </row>
    <row r="105" spans="2:206">
      <c r="B105" s="465" t="s">
        <v>209</v>
      </c>
      <c r="E105" s="460">
        <f>SUM($E$102:E102)-SUM($E$104:E104)+SUM($D$103:D103)-SUM($D$107:D107)</f>
        <v>0</v>
      </c>
      <c r="F105" s="460">
        <f>SUM($E$102:F102)-SUM($E$104:F104)+SUM($D$103:E103)-SUM($D$107:E107)</f>
        <v>0</v>
      </c>
      <c r="G105" s="460">
        <f>SUM($E$102:G102)-SUM($E$104:G104)+SUM($D$103:F103)-SUM($D$107:F107)</f>
        <v>0</v>
      </c>
      <c r="H105" s="460">
        <f>SUM($E$102:H102)-SUM($E$104:H104)+SUM($D$103:G103)-SUM($D$107:G107)</f>
        <v>0</v>
      </c>
      <c r="I105" s="460">
        <f>SUM($E$102:I102)-SUM($E$104:I104)+SUM($D$103:H103)-SUM($D$107:H107)</f>
        <v>0</v>
      </c>
      <c r="J105" s="460">
        <f>SUM($E$102:J102)-SUM($E$104:J104)+SUM($D$103:I103)-SUM($D$107:I107)</f>
        <v>0</v>
      </c>
      <c r="K105" s="460">
        <f>SUM($E$102:K102)-SUM($E$104:K104)+SUM($D$103:J103)-SUM($D$107:J107)</f>
        <v>0</v>
      </c>
      <c r="L105" s="460">
        <f>SUM($E$102:L102)-SUM($E$104:L104)+SUM($D$103:K103)-SUM($D$107:K107)</f>
        <v>0</v>
      </c>
      <c r="M105" s="460">
        <f>SUM($E$102:M102)-SUM($E$104:M104)+SUM($D$103:L103)-SUM($D$107:L107)</f>
        <v>0</v>
      </c>
      <c r="N105" s="460">
        <f>SUM($E$102:N102)-SUM($E$104:N104)+SUM($D$103:M103)-SUM($D$107:M107)</f>
        <v>0</v>
      </c>
      <c r="O105" s="460">
        <f>SUM($E$102:O102)-SUM($E$104:O104)+SUM($D$103:N103)-SUM($D$107:N107)</f>
        <v>0</v>
      </c>
      <c r="P105" s="460">
        <f>SUM($E$102:P102)-SUM($E$104:P104)+SUM($D$103:O103)-SUM($D$107:O107)</f>
        <v>0</v>
      </c>
      <c r="Q105" s="460">
        <f>SUM($E$102:Q102)-SUM($E$104:Q104)+SUM($D$103:P103)-SUM($D$107:P107)</f>
        <v>0</v>
      </c>
      <c r="R105" s="460">
        <f>SUM($E$102:R102)-SUM($E$104:R104)+SUM($D$103:Q103)-SUM($D$107:Q107)</f>
        <v>0</v>
      </c>
      <c r="S105" s="460">
        <f>SUM($E$102:S102)-SUM($E$104:S104)+SUM($D$103:R103)-SUM($D$107:R107)</f>
        <v>0</v>
      </c>
      <c r="T105" s="460">
        <f>SUM($E$102:T102)-SUM($E$104:T104)+SUM($D$103:S103)-SUM($D$107:S107)</f>
        <v>0</v>
      </c>
      <c r="U105" s="460">
        <f>SUM($E$102:U102)-SUM($E$104:U104)+SUM($D$103:T103)-SUM($D$107:T107)</f>
        <v>0</v>
      </c>
      <c r="V105" s="460">
        <f>SUM($E$102:V102)-SUM($E$104:V104)+SUM($D$103:U103)-SUM($D$107:U107)</f>
        <v>0</v>
      </c>
      <c r="W105" s="460">
        <f>SUM($E$102:W102)-SUM($E$104:W104)+SUM($D$103:V103)-SUM($D$107:V107)</f>
        <v>0</v>
      </c>
      <c r="X105" s="460">
        <f>SUM($E$102:X102)-SUM($E$104:X104)+SUM($D$103:W103)-SUM($D$107:W107)</f>
        <v>0</v>
      </c>
      <c r="Y105" s="460">
        <f>SUM($E$102:Y102)-SUM($E$104:Y104)+SUM($D$103:X103)-SUM($D$107:X107)</f>
        <v>0</v>
      </c>
      <c r="Z105" s="460">
        <f>SUM($E$102:Z102)-SUM($E$104:Z104)+SUM($D$103:Y103)-SUM($D$107:Y107)</f>
        <v>0</v>
      </c>
      <c r="AA105" s="460">
        <f>SUM($E$102:AA102)-SUM($E$104:AA104)+SUM($D$103:Z103)-SUM($D$107:Z107)</f>
        <v>0</v>
      </c>
      <c r="AB105" s="460">
        <f>SUM($E$102:AB102)-SUM($E$104:AB104)+SUM($D$103:AA103)-SUM($D$107:AA107)</f>
        <v>0</v>
      </c>
      <c r="AC105" s="460">
        <f>SUM($E$102:AC102)-SUM($E$104:AC104)+SUM($D$103:AB103)-SUM($D$107:AB107)</f>
        <v>0</v>
      </c>
      <c r="AD105" s="460">
        <f>SUM($E$102:AD102)-SUM($E$104:AD104)+SUM($D$103:AC103)-SUM($D$107:AC107)</f>
        <v>0</v>
      </c>
      <c r="AE105" s="460">
        <f>SUM($E$102:AE102)-SUM($E$104:AE104)+SUM($D$103:AD103)-SUM($D$107:AD107)</f>
        <v>0</v>
      </c>
      <c r="AF105" s="460">
        <f>SUM($E$102:AF102)-SUM($E$104:AF104)+SUM($D$103:AE103)-SUM($D$107:AE107)</f>
        <v>0</v>
      </c>
      <c r="AG105" s="460">
        <f>SUM($E$102:AG102)-SUM($E$104:AG104)+SUM($D$103:AF103)-SUM($D$107:AF107)</f>
        <v>0</v>
      </c>
      <c r="AH105" s="460">
        <f>SUM($E$102:AH102)-SUM($E$104:AH104)+SUM($D$103:AG103)-SUM($D$107:AG107)</f>
        <v>0</v>
      </c>
      <c r="AI105" s="460">
        <f>SUM($E$102:AI102)-SUM($E$104:AI104)+SUM($D$103:AH103)-SUM($D$107:AH107)</f>
        <v>0</v>
      </c>
      <c r="AJ105" s="460">
        <f>SUM($E$102:AJ102)-SUM($E$104:AJ104)+SUM($D$103:AI103)-SUM($D$107:AI107)</f>
        <v>0</v>
      </c>
      <c r="AK105" s="460">
        <f>SUM($E$102:AK102)-SUM($E$104:AK104)+SUM($D$103:AJ103)-SUM($D$107:AJ107)</f>
        <v>0</v>
      </c>
      <c r="AL105" s="460">
        <f>SUM($E$102:AL102)-SUM($E$104:AL104)+SUM($D$103:AK103)-SUM($D$107:AK107)</f>
        <v>0</v>
      </c>
      <c r="AM105" s="460">
        <f>SUM($E$102:AM102)-SUM($E$104:AM104)+SUM($D$103:AL103)-SUM($D$107:AL107)</f>
        <v>0</v>
      </c>
      <c r="AN105" s="460">
        <f>SUM($E$102:AN102)-SUM($E$104:AN104)+SUM($D$103:AM103)-SUM($D$107:AM107)</f>
        <v>0</v>
      </c>
      <c r="AO105" s="460">
        <f>SUM($E$102:AO102)-SUM($E$104:AO104)+SUM($D$103:AN103)-SUM($D$107:AN107)</f>
        <v>0</v>
      </c>
      <c r="AP105" s="460">
        <f>SUM($E$102:AP102)-SUM($E$104:AP104)+SUM($D$103:AO103)-SUM($D$107:AO107)</f>
        <v>0</v>
      </c>
      <c r="AQ105" s="460">
        <f>SUM($E$102:AQ102)-SUM($E$104:AQ104)+SUM($D$103:AP103)-SUM($D$107:AP107)</f>
        <v>0</v>
      </c>
      <c r="AR105" s="460">
        <f>SUM($E$102:AR102)-SUM($E$104:AR104)+SUM($D$103:AQ103)-SUM($D$107:AQ107)</f>
        <v>0</v>
      </c>
      <c r="AS105" s="460">
        <f>SUM($E$102:AS102)-SUM($E$104:AS104)+SUM($D$103:AR103)-SUM($D$107:AR107)</f>
        <v>0</v>
      </c>
      <c r="AT105" s="460">
        <f>SUM($E$102:AT102)-SUM($E$104:AT104)+SUM($D$103:AS103)-SUM($D$107:AS107)</f>
        <v>0</v>
      </c>
      <c r="AU105" s="460">
        <f>SUM($E$102:AU102)-SUM($E$104:AU104)+SUM($D$103:AT103)-SUM($D$107:AT107)</f>
        <v>0</v>
      </c>
      <c r="AV105" s="460">
        <f>SUM($E$102:AV102)-SUM($E$104:AV104)+SUM($D$103:AU103)-SUM($D$107:AU107)</f>
        <v>0</v>
      </c>
      <c r="AW105" s="460">
        <f>SUM($E$102:AW102)-SUM($E$104:AW104)+SUM($D$103:AV103)-SUM($D$107:AV107)</f>
        <v>0</v>
      </c>
      <c r="AX105" s="460">
        <f>SUM($E$102:AX102)-SUM($E$104:AX104)+SUM($D$103:AW103)-SUM($D$107:AW107)</f>
        <v>0</v>
      </c>
      <c r="AY105" s="460">
        <f>SUM($E$102:AY102)-SUM($E$104:AY104)+SUM($D$103:AX103)-SUM($D$107:AX107)</f>
        <v>0</v>
      </c>
      <c r="AZ105" s="460">
        <f>SUM($E$102:AZ102)-SUM($E$104:AZ104)+SUM($D$103:AY103)-SUM($D$107:AY107)</f>
        <v>0</v>
      </c>
      <c r="BA105" s="460">
        <f>SUM($E$102:BA102)-SUM($E$104:BA104)+SUM($D$103:AZ103)-SUM($D$107:AZ107)</f>
        <v>0</v>
      </c>
      <c r="BB105" s="460">
        <f>SUM($E$102:BB102)-SUM($E$104:BB104)+SUM($D$103:BA103)-SUM($D$107:BA107)</f>
        <v>0</v>
      </c>
      <c r="BC105" s="460">
        <f>SUM($E$102:BC102)-SUM($E$104:BC104)+SUM($D$103:BB103)-SUM($D$107:BB107)</f>
        <v>0</v>
      </c>
      <c r="BD105" s="460">
        <f>SUM($E$102:BD102)-SUM($E$104:BD104)+SUM($D$103:BC103)-SUM($D$107:BC107)</f>
        <v>12692307.692307692</v>
      </c>
      <c r="BE105" s="460">
        <f>SUM($E$102:BE102)-SUM($E$104:BE104)+SUM($D$103:BD103)-SUM($D$107:BD107)</f>
        <v>25437500</v>
      </c>
      <c r="BF105" s="460">
        <f>SUM($E$102:BF102)-SUM($E$104:BF104)+SUM($D$103:BE103)-SUM($D$107:BE107)</f>
        <v>38235797.275641024</v>
      </c>
      <c r="BG105" s="460">
        <f>SUM($E$102:BG102)-SUM($E$104:BG104)+SUM($D$103:BF103)-SUM($D$107:BF107)</f>
        <v>51087420.789930552</v>
      </c>
      <c r="BH105" s="460">
        <f>SUM($E$102:BH102)-SUM($E$104:BH104)+SUM($D$103:BG103)-SUM($D$107:BG107)</f>
        <v>63992592.735529624</v>
      </c>
      <c r="BI105" s="460">
        <f>SUM($E$102:BI102)-SUM($E$104:BI104)+SUM($D$103:BH103)-SUM($D$107:BH107)</f>
        <v>76951536.230902031</v>
      </c>
      <c r="BJ105" s="460">
        <f>SUM($E$102:BJ102)-SUM($E$104:BJ104)+SUM($D$103:BI103)-SUM($D$107:BI107)</f>
        <v>89318321.478017956</v>
      </c>
      <c r="BK105" s="460">
        <f>SUM($E$102:BK102)-SUM($E$104:BK104)+SUM($D$103:BJ103)-SUM($D$107:BJ107)</f>
        <v>89690481.150843039</v>
      </c>
      <c r="BL105" s="460">
        <f>SUM($E$102:BL102)-SUM($E$104:BL104)+SUM($D$103:BK103)-SUM($D$107:BK107)</f>
        <v>90064191.488971546</v>
      </c>
      <c r="BM105" s="460">
        <f>SUM($E$102:BM102)-SUM($E$104:BM104)+SUM($D$103:BL103)-SUM($D$107:BL107)</f>
        <v>90439458.953508928</v>
      </c>
      <c r="BN105" s="460">
        <f>SUM($E$102:BN102)-SUM($E$104:BN104)+SUM($D$103:BM103)-SUM($D$107:BM107)</f>
        <v>90816290.032481879</v>
      </c>
      <c r="BO105" s="460">
        <f>SUM($E$102:BO102)-SUM($E$104:BO104)+SUM($D$103:BN103)-SUM($D$107:BN107)</f>
        <v>91194691.240950555</v>
      </c>
      <c r="BP105" s="460">
        <f>SUM($E$102:BP102)-SUM($E$104:BP104)+SUM($D$103:BO103)-SUM($D$107:BO107)</f>
        <v>91574669.121121183</v>
      </c>
      <c r="BQ105" s="460">
        <f>SUM($E$102:BQ102)-SUM($E$104:BQ104)+SUM($D$103:BP103)-SUM($D$107:BP107)</f>
        <v>91956230.242459193</v>
      </c>
      <c r="BR105" s="460">
        <f>SUM($E$102:BR102)-SUM($E$104:BR104)+SUM($D$103:BQ103)-SUM($D$107:BQ107)</f>
        <v>92339381.201802775</v>
      </c>
      <c r="BS105" s="460">
        <f>SUM($E$102:BS102)-SUM($E$104:BS104)+SUM($D$103:BR103)-SUM($D$107:BR107)</f>
        <v>92724128.623476952</v>
      </c>
      <c r="BT105" s="460">
        <f>SUM($E$102:BT102)-SUM($E$104:BT104)+SUM($D$103:BS103)-SUM($D$107:BS107)</f>
        <v>93110479.159408107</v>
      </c>
      <c r="BU105" s="460">
        <f>SUM($E$102:BU102)-SUM($E$104:BU104)+SUM($D$103:BT103)-SUM($D$107:BT107)</f>
        <v>93498439.489238977</v>
      </c>
      <c r="BV105" s="460">
        <f>SUM($E$102:BV102)-SUM($E$104:BV104)+SUM($D$103:BU103)-SUM($D$107:BU107)</f>
        <v>93888016.320444137</v>
      </c>
      <c r="BW105" s="460">
        <f>SUM($E$102:BW102)-SUM($E$104:BW104)+SUM($D$103:BV103)-SUM($D$107:BV107)</f>
        <v>94279216.388445988</v>
      </c>
      <c r="BX105" s="460">
        <f>SUM($E$102:BX102)-SUM($E$104:BX104)+SUM($D$103:BW103)-SUM($D$107:BW107)</f>
        <v>94672046.45673117</v>
      </c>
      <c r="BY105" s="460">
        <f>SUM($E$102:BY102)-SUM($E$104:BY104)+SUM($D$103:BX103)-SUM($D$107:BX107)</f>
        <v>95066513.316967562</v>
      </c>
      <c r="BZ105" s="460">
        <f>SUM($E$102:BZ102)-SUM($E$104:BZ104)+SUM($D$103:BY103)-SUM($D$107:BY107)</f>
        <v>95462623.789121583</v>
      </c>
      <c r="CA105" s="460">
        <f>SUM($E$102:CA102)-SUM($E$104:CA104)+SUM($D$103:BZ103)-SUM($D$107:BZ107)</f>
        <v>95860384.721576259</v>
      </c>
      <c r="CB105" s="460">
        <f>SUM($E$102:CB102)-SUM($E$104:CB104)+SUM($D$103:CA103)-SUM($D$107:CA107)</f>
        <v>96259802.991249502</v>
      </c>
      <c r="CC105" s="460">
        <f>SUM($E$102:CC102)-SUM($E$104:CC104)+SUM($D$103:CB103)-SUM($D$107:CB107)</f>
        <v>96660885.503713042</v>
      </c>
      <c r="CD105" s="460">
        <f>SUM($E$102:CD102)-SUM($E$104:CD104)+SUM($D$103:CC103)-SUM($D$107:CC107)</f>
        <v>97063639.19331184</v>
      </c>
      <c r="CE105" s="460">
        <f>SUM($E$102:CE102)-SUM($E$104:CE104)+SUM($D$103:CD103)-SUM($D$107:CD107)</f>
        <v>0</v>
      </c>
      <c r="CF105" s="460">
        <f>SUM($E$102:CF102)-SUM($E$104:CF104)+SUM($D$103:CE103)-SUM($D$107:CE107)</f>
        <v>0</v>
      </c>
      <c r="CG105" s="460">
        <f>SUM($E$102:CG102)-SUM($E$104:CG104)+SUM($D$103:CF103)-SUM($D$107:CF107)</f>
        <v>0</v>
      </c>
      <c r="CH105" s="460">
        <f>SUM($E$102:CH102)-SUM($E$104:CH104)+SUM($D$103:CG103)-SUM($D$107:CG107)</f>
        <v>0</v>
      </c>
      <c r="CI105" s="460">
        <f>SUM($E$102:CI102)-SUM($E$104:CI104)+SUM($D$103:CH103)-SUM($D$107:CH107)</f>
        <v>0</v>
      </c>
      <c r="CJ105" s="460">
        <f>SUM($E$102:CJ102)-SUM($E$104:CJ104)+SUM($D$103:CI103)-SUM($D$107:CI107)</f>
        <v>0</v>
      </c>
      <c r="CK105" s="460">
        <f>SUM($E$102:CK102)-SUM($E$104:CK104)+SUM($D$103:CJ103)-SUM($D$107:CJ107)</f>
        <v>0</v>
      </c>
      <c r="CL105" s="460">
        <f>SUM($E$102:CL102)-SUM($E$104:CL104)+SUM($D$103:CK103)-SUM($D$107:CK107)</f>
        <v>0</v>
      </c>
      <c r="CM105" s="460">
        <f>SUM($E$102:CM102)-SUM($E$104:CM104)+SUM($D$103:CL103)-SUM($D$107:CL107)</f>
        <v>0</v>
      </c>
      <c r="CN105" s="460">
        <f>SUM($E$102:CN102)-SUM($E$104:CN104)+SUM($D$103:CM103)-SUM($D$107:CM107)</f>
        <v>0</v>
      </c>
      <c r="CO105" s="460">
        <f>SUM($E$102:CO102)-SUM($E$104:CO104)+SUM($D$103:CN103)-SUM($D$107:CN107)</f>
        <v>0</v>
      </c>
      <c r="CP105" s="460">
        <f>SUM($E$102:CP102)-SUM($E$104:CP104)+SUM($D$103:CO103)-SUM($D$107:CO107)</f>
        <v>0</v>
      </c>
      <c r="CQ105" s="460">
        <f>SUM($E$102:CQ102)-SUM($E$104:CQ104)+SUM($D$103:CP103)-SUM($D$107:CP107)</f>
        <v>0</v>
      </c>
      <c r="CR105" s="460">
        <f>SUM($E$102:CR102)-SUM($E$104:CR104)+SUM($D$103:CQ103)-SUM($D$107:CQ107)</f>
        <v>0</v>
      </c>
      <c r="CS105" s="460">
        <f>SUM($E$102:CS102)-SUM($E$104:CS104)+SUM($D$103:CR103)-SUM($D$107:CR107)</f>
        <v>0</v>
      </c>
      <c r="CT105" s="460">
        <f>SUM($E$102:CT102)-SUM($E$104:CT104)+SUM($D$103:CS103)-SUM($D$107:CS107)</f>
        <v>0</v>
      </c>
      <c r="CU105" s="460">
        <f>SUM($E$102:CU102)-SUM($E$104:CU104)+SUM($D$103:CT103)-SUM($D$107:CT107)</f>
        <v>0</v>
      </c>
      <c r="CV105" s="460">
        <f>SUM($E$102:CV102)-SUM($E$104:CV104)+SUM($D$103:CU103)-SUM($D$107:CU107)</f>
        <v>0</v>
      </c>
      <c r="CW105" s="460">
        <f>SUM($E$102:CW102)-SUM($E$104:CW104)+SUM($D$103:CV103)-SUM($D$107:CV107)</f>
        <v>0</v>
      </c>
      <c r="CX105" s="460">
        <f>SUM($E$102:CX102)-SUM($E$104:CX104)+SUM($D$103:CW103)-SUM($D$107:CW107)</f>
        <v>0</v>
      </c>
      <c r="CY105" s="460">
        <f>SUM($E$102:CY102)-SUM($E$104:CY104)+SUM($D$103:CX103)-SUM($D$107:CX107)</f>
        <v>0</v>
      </c>
      <c r="CZ105" s="460">
        <f>SUM($E$102:CZ102)-SUM($E$104:CZ104)+SUM($D$103:CY103)-SUM($D$107:CY107)</f>
        <v>0</v>
      </c>
      <c r="DA105" s="460">
        <f>SUM($E$102:DA102)-SUM($E$104:DA104)+SUM($D$103:CZ103)-SUM($D$107:CZ107)</f>
        <v>0</v>
      </c>
      <c r="DB105" s="460">
        <f>SUM($E$102:DB102)-SUM($E$104:DB104)+SUM($D$103:DA103)-SUM($D$107:DA107)</f>
        <v>0</v>
      </c>
      <c r="DC105" s="460">
        <f>SUM($E$102:DC102)-SUM($E$104:DC104)+SUM($D$103:DB103)-SUM($D$107:DB107)</f>
        <v>0</v>
      </c>
      <c r="DD105" s="460">
        <f>SUM($E$102:DD102)-SUM($E$104:DD104)+SUM($D$103:DC103)-SUM($D$107:DC107)</f>
        <v>0</v>
      </c>
      <c r="DE105" s="460">
        <f>SUM($E$102:DE102)-SUM($E$104:DE104)+SUM($D$103:DD103)-SUM($D$107:DD107)</f>
        <v>0</v>
      </c>
      <c r="DF105" s="460">
        <f>SUM($E$102:DF102)-SUM($E$104:DF104)+SUM($D$103:DE103)-SUM($D$107:DE107)</f>
        <v>0</v>
      </c>
      <c r="DG105" s="460">
        <f>SUM($E$102:DG102)-SUM($E$104:DG104)+SUM($D$103:DF103)-SUM($D$107:DF107)</f>
        <v>0</v>
      </c>
      <c r="DH105" s="460">
        <f>SUM($E$102:DH102)-SUM($E$104:DH104)+SUM($D$103:DG103)-SUM($D$107:DG107)</f>
        <v>0</v>
      </c>
      <c r="DI105" s="460">
        <f>SUM($E$102:DI102)-SUM($E$104:DI104)+SUM($D$103:DH103)-SUM($D$107:DH107)</f>
        <v>0</v>
      </c>
      <c r="DJ105" s="460">
        <f>SUM($E$102:DJ102)-SUM($E$104:DJ104)+SUM($D$103:DI103)-SUM($D$107:DI107)</f>
        <v>0</v>
      </c>
      <c r="DK105" s="460">
        <f>SUM($E$102:DK102)-SUM($E$104:DK104)+SUM($D$103:DJ103)-SUM($D$107:DJ107)</f>
        <v>0</v>
      </c>
      <c r="DL105" s="460">
        <f>SUM($E$102:DL102)-SUM($E$104:DL104)+SUM($D$103:DK103)-SUM($D$107:DK107)</f>
        <v>0</v>
      </c>
      <c r="DM105" s="460">
        <f>SUM($E$102:DM102)-SUM($E$104:DM104)+SUM($D$103:DL103)-SUM($D$107:DL107)</f>
        <v>0</v>
      </c>
      <c r="DN105" s="460">
        <f>SUM($E$102:DN102)-SUM($E$104:DN104)+SUM($D$103:DM103)-SUM($D$107:DM107)</f>
        <v>0</v>
      </c>
      <c r="DO105" s="460">
        <f>SUM($E$102:DO102)-SUM($E$104:DO104)+SUM($D$103:DN103)-SUM($D$107:DN107)</f>
        <v>0</v>
      </c>
      <c r="DP105" s="460">
        <f>SUM($E$102:DP102)-SUM($E$104:DP104)+SUM($D$103:DO103)-SUM($D$107:DO107)</f>
        <v>0</v>
      </c>
      <c r="DQ105" s="460">
        <f>SUM($E$102:DQ102)-SUM($E$104:DQ104)+SUM($D$103:DP103)-SUM($D$107:DP107)</f>
        <v>0</v>
      </c>
      <c r="DR105" s="460">
        <f>SUM($E$102:DR102)-SUM($E$104:DR104)+SUM($D$103:DQ103)-SUM($D$107:DQ107)</f>
        <v>0</v>
      </c>
      <c r="DS105" s="460">
        <f>SUM($E$102:DS102)-SUM($E$104:DS104)+SUM($D$103:DR103)-SUM($D$107:DR107)</f>
        <v>0</v>
      </c>
      <c r="DT105" s="460">
        <f>SUM($E$102:DT102)-SUM($E$104:DT104)+SUM($D$103:DS103)-SUM($D$107:DS107)</f>
        <v>0</v>
      </c>
      <c r="DU105" s="460">
        <f>SUM($E$102:DU102)-SUM($E$104:DU104)+SUM($D$103:DT103)-SUM($D$107:DT107)</f>
        <v>0</v>
      </c>
      <c r="DV105" s="460">
        <f>SUM($E$102:DV102)-SUM($E$104:DV104)+SUM($D$103:DU103)-SUM($D$107:DU107)</f>
        <v>0</v>
      </c>
      <c r="DW105" s="460">
        <f>SUM($E$102:DW102)-SUM($E$104:DW104)+SUM($D$103:DV103)-SUM($D$107:DV107)</f>
        <v>0</v>
      </c>
      <c r="DX105" s="460">
        <f>SUM($E$102:DX102)-SUM($E$104:DX104)+SUM($D$103:DW103)-SUM($D$107:DW107)</f>
        <v>0</v>
      </c>
      <c r="DY105" s="460">
        <f>SUM($E$102:DY102)-SUM($E$104:DY104)+SUM($D$103:DX103)-SUM($D$107:DX107)</f>
        <v>0</v>
      </c>
      <c r="DZ105" s="460">
        <f>SUM($E$102:DZ102)-SUM($E$104:DZ104)+SUM($D$103:DY103)-SUM($D$107:DY107)</f>
        <v>0</v>
      </c>
      <c r="EA105" s="460">
        <f>SUM($E$102:EA102)-SUM($E$104:EA104)+SUM($D$103:DZ103)-SUM($D$107:DZ107)</f>
        <v>0</v>
      </c>
      <c r="EB105" s="460">
        <f>SUM($E$102:EB102)-SUM($E$104:EB104)+SUM($D$103:EA103)-SUM($D$107:EA107)</f>
        <v>0</v>
      </c>
      <c r="EC105" s="460">
        <f>SUM($E$102:EC102)-SUM($E$104:EC104)+SUM($D$103:EB103)-SUM($D$107:EB107)</f>
        <v>0</v>
      </c>
      <c r="ED105" s="460">
        <f>SUM($E$102:ED102)-SUM($E$104:ED104)+SUM($D$103:EC103)-SUM($D$107:EC107)</f>
        <v>0</v>
      </c>
      <c r="EE105" s="460">
        <f>SUM($E$102:EE102)-SUM($E$104:EE104)+SUM($D$103:ED103)-SUM($D$107:ED107)</f>
        <v>0</v>
      </c>
      <c r="EF105" s="460">
        <f>SUM($E$102:EF102)-SUM($E$104:EF104)+SUM($D$103:EE103)-SUM($D$107:EE107)</f>
        <v>0</v>
      </c>
      <c r="EG105" s="460">
        <f>SUM($E$102:EG102)-SUM($E$104:EG104)+SUM($D$103:EF103)-SUM($D$107:EF107)</f>
        <v>0</v>
      </c>
      <c r="EH105" s="460">
        <f>SUM($E$102:EH102)-SUM($E$104:EH104)+SUM($D$103:EG103)-SUM($D$107:EG107)</f>
        <v>0</v>
      </c>
      <c r="EI105" s="460">
        <f>SUM($E$102:EI102)-SUM($E$104:EI104)+SUM($D$103:EH103)-SUM($D$107:EH107)</f>
        <v>0</v>
      </c>
      <c r="EJ105" s="460">
        <f>SUM($E$102:EJ102)-SUM($E$104:EJ104)+SUM($D$103:EI103)-SUM($D$107:EI107)</f>
        <v>0</v>
      </c>
      <c r="EK105" s="460">
        <f>SUM($E$102:EK102)-SUM($E$104:EK104)+SUM($D$103:EJ103)-SUM($D$107:EJ107)</f>
        <v>0</v>
      </c>
      <c r="EL105" s="460">
        <f>SUM($E$102:EL102)-SUM($E$104:EL104)+SUM($D$103:EK103)-SUM($D$107:EK107)</f>
        <v>0</v>
      </c>
      <c r="EM105" s="460">
        <f>SUM($E$102:EM102)-SUM($E$104:EM104)+SUM($D$103:EL103)-SUM($D$107:EL107)</f>
        <v>0</v>
      </c>
      <c r="EN105" s="460">
        <f>SUM($E$102:EN102)-SUM($E$104:EN104)+SUM($D$103:EM103)-SUM($D$107:EM107)</f>
        <v>0</v>
      </c>
      <c r="EO105" s="460">
        <f>SUM($E$102:EO102)-SUM($E$104:EO104)+SUM($D$103:EN103)-SUM($D$107:EN107)</f>
        <v>0</v>
      </c>
      <c r="EP105" s="460">
        <f>SUM($E$102:EP102)-SUM($E$104:EP104)+SUM($D$103:EO103)-SUM($D$107:EO107)</f>
        <v>0</v>
      </c>
      <c r="EQ105" s="460">
        <f>SUM($E$102:EQ102)-SUM($E$104:EQ104)+SUM($D$103:EP103)-SUM($D$107:EP107)</f>
        <v>0</v>
      </c>
      <c r="ER105" s="460">
        <f>SUM($E$102:ER102)-SUM($E$104:ER104)+SUM($D$103:EQ103)-SUM($D$107:EQ107)</f>
        <v>0</v>
      </c>
      <c r="ES105" s="460">
        <f>SUM($E$102:ES102)-SUM($E$104:ES104)+SUM($D$103:ER103)-SUM($D$107:ER107)</f>
        <v>0</v>
      </c>
      <c r="ET105" s="460">
        <f>SUM($E$102:ET102)-SUM($E$104:ET104)+SUM($D$103:ES103)-SUM($D$107:ES107)</f>
        <v>0</v>
      </c>
      <c r="EU105" s="460">
        <f>SUM($E$102:EU102)-SUM($E$104:EU104)+SUM($D$103:ET103)-SUM($D$107:ET107)</f>
        <v>0</v>
      </c>
      <c r="EV105" s="460">
        <f>SUM($E$102:EV102)-SUM($E$104:EV104)+SUM($D$103:EU103)-SUM($D$107:EU107)</f>
        <v>0</v>
      </c>
      <c r="EW105" s="460">
        <f>SUM($E$102:EW102)-SUM($E$104:EW104)+SUM($D$103:EV103)-SUM($D$107:EV107)</f>
        <v>0</v>
      </c>
      <c r="EX105" s="460">
        <f>SUM($E$102:EX102)-SUM($E$104:EX104)+SUM($D$103:EW103)-SUM($D$107:EW107)</f>
        <v>0</v>
      </c>
      <c r="EY105" s="460">
        <f>SUM($E$102:EY102)-SUM($E$104:EY104)+SUM($D$103:EX103)-SUM($D$107:EX107)</f>
        <v>0</v>
      </c>
      <c r="EZ105" s="460">
        <f>SUM($E$102:EZ102)-SUM($E$104:EZ104)+SUM($D$103:EY103)-SUM($D$107:EY107)</f>
        <v>0</v>
      </c>
      <c r="FA105" s="460">
        <f>SUM($E$102:FA102)-SUM($E$104:FA104)+SUM($D$103:EZ103)-SUM($D$107:EZ107)</f>
        <v>0</v>
      </c>
      <c r="FB105" s="460">
        <f>SUM($E$102:FB102)-SUM($E$104:FB104)+SUM($D$103:FA103)-SUM($D$107:FA107)</f>
        <v>0</v>
      </c>
      <c r="FC105" s="460"/>
      <c r="FD105" s="460"/>
      <c r="FE105" s="460"/>
      <c r="FF105" s="460"/>
      <c r="FG105" s="460"/>
      <c r="FH105" s="460"/>
      <c r="FI105" s="460"/>
      <c r="FJ105" s="460"/>
      <c r="FK105" s="460"/>
      <c r="FL105" s="460"/>
      <c r="FM105" s="460"/>
      <c r="FN105" s="460"/>
      <c r="FO105" s="460"/>
      <c r="FP105" s="460"/>
      <c r="FQ105" s="460"/>
      <c r="FR105" s="460"/>
      <c r="FS105" s="460"/>
      <c r="FT105" s="460"/>
      <c r="FU105" s="460"/>
      <c r="FV105" s="460"/>
      <c r="FW105" s="460"/>
      <c r="FX105" s="460"/>
      <c r="FY105" s="460"/>
      <c r="FZ105" s="460"/>
      <c r="GA105" s="460"/>
      <c r="GB105" s="460"/>
      <c r="GC105" s="460"/>
      <c r="GD105" s="460"/>
      <c r="GE105" s="460"/>
      <c r="GF105" s="460"/>
      <c r="GG105" s="460"/>
      <c r="GH105" s="460"/>
      <c r="GI105" s="460"/>
      <c r="GJ105" s="460"/>
      <c r="GK105" s="460"/>
      <c r="GL105" s="460"/>
      <c r="GM105" s="460"/>
      <c r="GN105" s="460"/>
      <c r="GO105" s="460"/>
      <c r="GP105" s="460"/>
      <c r="GQ105" s="460"/>
      <c r="GR105" s="460"/>
      <c r="GS105" s="460"/>
      <c r="GT105" s="460"/>
      <c r="GU105" s="460"/>
      <c r="GV105" s="460"/>
      <c r="GW105" s="460"/>
      <c r="GX105" s="460"/>
    </row>
    <row r="106" spans="2:206">
      <c r="B106" s="184" t="s">
        <v>210</v>
      </c>
      <c r="E106" s="460"/>
      <c r="F106" s="460"/>
      <c r="G106" s="460"/>
      <c r="H106" s="460"/>
      <c r="I106" s="460"/>
      <c r="J106" s="460"/>
      <c r="K106" s="460"/>
      <c r="L106" s="460"/>
      <c r="M106" s="460"/>
      <c r="N106" s="460"/>
      <c r="O106" s="460"/>
      <c r="P106" s="460"/>
      <c r="Q106" s="460"/>
      <c r="R106" s="460"/>
      <c r="S106" s="460"/>
      <c r="T106" s="460"/>
      <c r="U106" s="460"/>
      <c r="V106" s="460"/>
      <c r="W106" s="460"/>
      <c r="X106" s="460"/>
      <c r="Y106" s="460"/>
      <c r="Z106" s="460"/>
      <c r="AA106" s="460"/>
      <c r="AB106" s="460"/>
      <c r="AC106" s="460"/>
      <c r="AD106" s="460"/>
      <c r="AE106" s="460"/>
      <c r="AF106" s="460"/>
      <c r="AG106" s="460"/>
      <c r="AH106" s="460"/>
      <c r="AI106" s="460"/>
      <c r="AJ106" s="460"/>
      <c r="AK106" s="460"/>
      <c r="AL106" s="460"/>
      <c r="AM106" s="460"/>
      <c r="AN106" s="460"/>
      <c r="AO106" s="460"/>
      <c r="AP106" s="460"/>
      <c r="AQ106" s="460"/>
      <c r="AR106" s="460"/>
      <c r="AS106" s="460"/>
      <c r="AT106" s="460"/>
      <c r="AU106" s="460"/>
      <c r="AV106" s="460"/>
      <c r="AW106" s="460"/>
      <c r="AX106" s="460"/>
      <c r="AY106" s="460"/>
      <c r="AZ106" s="460"/>
      <c r="BA106" s="460"/>
      <c r="BB106" s="460"/>
      <c r="BC106" s="460"/>
      <c r="BD106" s="460"/>
      <c r="BE106" s="460"/>
      <c r="BF106" s="460"/>
      <c r="BG106" s="460"/>
      <c r="BH106" s="460"/>
      <c r="BI106" s="460"/>
      <c r="BJ106" s="460"/>
      <c r="BK106" s="460"/>
      <c r="BL106" s="460"/>
      <c r="BM106" s="460"/>
      <c r="BN106" s="460"/>
      <c r="BO106" s="460"/>
      <c r="BP106" s="460"/>
      <c r="BQ106" s="460"/>
      <c r="BR106" s="460"/>
      <c r="BS106" s="460"/>
      <c r="BT106" s="460"/>
      <c r="BU106" s="460"/>
      <c r="BV106" s="460"/>
      <c r="BW106" s="460"/>
      <c r="BX106" s="460"/>
      <c r="BY106" s="460"/>
      <c r="BZ106" s="460"/>
      <c r="CA106" s="460"/>
      <c r="CB106" s="460"/>
      <c r="CC106" s="460"/>
      <c r="CD106" s="460"/>
      <c r="CE106" s="460"/>
      <c r="CF106" s="460"/>
      <c r="CG106" s="460"/>
      <c r="CH106" s="460"/>
      <c r="CI106" s="460"/>
      <c r="CJ106" s="460"/>
      <c r="CK106" s="460"/>
      <c r="CL106" s="460"/>
      <c r="CM106" s="460"/>
      <c r="CN106" s="460"/>
      <c r="CO106" s="460"/>
      <c r="CP106" s="460"/>
      <c r="CQ106" s="460"/>
      <c r="CR106" s="460"/>
      <c r="CS106" s="460"/>
      <c r="CT106" s="460"/>
      <c r="CU106" s="460"/>
      <c r="CV106" s="460"/>
      <c r="CW106" s="460"/>
      <c r="CX106" s="460"/>
      <c r="CY106" s="460"/>
      <c r="CZ106" s="460"/>
      <c r="DA106" s="460"/>
      <c r="DB106" s="460"/>
      <c r="DC106" s="460"/>
      <c r="DD106" s="460"/>
      <c r="DE106" s="460"/>
      <c r="DF106" s="460"/>
      <c r="DG106" s="460"/>
      <c r="DH106" s="460"/>
      <c r="DI106" s="460"/>
      <c r="DJ106" s="460"/>
      <c r="DK106" s="460"/>
      <c r="DL106" s="460"/>
      <c r="DM106" s="460"/>
      <c r="DN106" s="460"/>
      <c r="DO106" s="460"/>
      <c r="DP106" s="460"/>
      <c r="DQ106" s="460"/>
      <c r="DR106" s="460"/>
      <c r="DS106" s="460"/>
      <c r="DT106" s="460"/>
      <c r="DU106" s="460"/>
      <c r="DV106" s="460"/>
      <c r="DW106" s="460"/>
      <c r="DX106" s="460"/>
      <c r="DY106" s="460"/>
      <c r="DZ106" s="460"/>
      <c r="EA106" s="460"/>
      <c r="EB106" s="460"/>
      <c r="EC106" s="460"/>
      <c r="ED106" s="460"/>
      <c r="EE106" s="460"/>
      <c r="EF106" s="460"/>
      <c r="EG106" s="460"/>
      <c r="EH106" s="460"/>
      <c r="EI106" s="460"/>
      <c r="EJ106" s="460"/>
      <c r="EK106" s="460"/>
      <c r="EL106" s="460"/>
      <c r="EM106" s="460"/>
      <c r="EN106" s="460"/>
      <c r="EO106" s="460"/>
      <c r="EP106" s="460"/>
      <c r="EQ106" s="460"/>
      <c r="ER106" s="460"/>
      <c r="ES106" s="460"/>
      <c r="ET106" s="460"/>
      <c r="EU106" s="460"/>
      <c r="EV106" s="460"/>
      <c r="EW106" s="460"/>
      <c r="EX106" s="460"/>
      <c r="EY106" s="460"/>
      <c r="EZ106" s="460"/>
      <c r="FA106" s="460"/>
      <c r="FB106" s="460"/>
      <c r="FC106" s="460"/>
      <c r="FD106" s="460"/>
      <c r="FE106" s="460"/>
      <c r="FF106" s="460"/>
      <c r="FG106" s="460"/>
      <c r="FH106" s="460"/>
      <c r="FI106" s="460"/>
      <c r="FJ106" s="460"/>
      <c r="FK106" s="460"/>
      <c r="FL106" s="460"/>
      <c r="FM106" s="460"/>
      <c r="FN106" s="460"/>
      <c r="FO106" s="460"/>
      <c r="FP106" s="460"/>
      <c r="FQ106" s="460"/>
      <c r="FR106" s="460"/>
      <c r="FS106" s="460"/>
      <c r="FT106" s="460"/>
      <c r="FU106" s="460"/>
      <c r="FV106" s="460"/>
      <c r="FW106" s="460"/>
      <c r="FX106" s="460"/>
      <c r="FY106" s="460"/>
      <c r="FZ106" s="460"/>
      <c r="GA106" s="460"/>
      <c r="GB106" s="460"/>
      <c r="GC106" s="460"/>
      <c r="GD106" s="460"/>
      <c r="GE106" s="460"/>
      <c r="GF106" s="460"/>
      <c r="GG106" s="460"/>
      <c r="GH106" s="460"/>
      <c r="GI106" s="460"/>
      <c r="GJ106" s="460"/>
      <c r="GK106" s="460"/>
      <c r="GL106" s="460"/>
      <c r="GM106" s="460"/>
      <c r="GN106" s="460"/>
      <c r="GO106" s="460"/>
      <c r="GP106" s="460"/>
      <c r="GQ106" s="460"/>
      <c r="GR106" s="460"/>
      <c r="GS106" s="460"/>
      <c r="GT106" s="460"/>
      <c r="GU106" s="460"/>
      <c r="GV106" s="460"/>
      <c r="GW106" s="460"/>
      <c r="GX106" s="460"/>
    </row>
    <row r="107" spans="2:206">
      <c r="B107" s="465" t="s">
        <v>205</v>
      </c>
      <c r="E107" s="226">
        <f>IF(E$90='Capital Structure'!$H$7,(E105-E104),0)</f>
        <v>0</v>
      </c>
      <c r="F107" s="226">
        <f>IF(F$90='Capital Structure'!$H$7,(F105-F104),0)</f>
        <v>0</v>
      </c>
      <c r="G107" s="226">
        <f>IF(G$90='Capital Structure'!$H$7,(G105-G104),0)</f>
        <v>0</v>
      </c>
      <c r="H107" s="226">
        <f>IF(H$90='Capital Structure'!$H$7,(H105-H104),0)</f>
        <v>0</v>
      </c>
      <c r="I107" s="226">
        <f>IF(I$90='Capital Structure'!$H$7,(I105-I104),0)</f>
        <v>0</v>
      </c>
      <c r="J107" s="226">
        <f>IF(J$90='Capital Structure'!$H$7,(J105-J104),0)</f>
        <v>0</v>
      </c>
      <c r="K107" s="226">
        <f>IF(K$90='Capital Structure'!$H$7,(K105-K104),0)</f>
        <v>0</v>
      </c>
      <c r="L107" s="226">
        <f>IF(L$90='Capital Structure'!$H$7,(L105-L104),0)</f>
        <v>0</v>
      </c>
      <c r="M107" s="226">
        <f>IF(M$90='Capital Structure'!$H$7,(M105-M104),0)</f>
        <v>0</v>
      </c>
      <c r="N107" s="226">
        <f>IF(N$90='Capital Structure'!$H$7,(N105-N104),0)</f>
        <v>0</v>
      </c>
      <c r="O107" s="226">
        <f>IF(O$90='Capital Structure'!$H$7,(O105-O104),0)</f>
        <v>0</v>
      </c>
      <c r="P107" s="226">
        <f>IF(P$90='Capital Structure'!$H$7,(P105-P104),0)</f>
        <v>0</v>
      </c>
      <c r="Q107" s="226">
        <f>IF(Q$90='Capital Structure'!$H$7,(Q105-Q104),0)</f>
        <v>0</v>
      </c>
      <c r="R107" s="226">
        <f>IF(R$90='Capital Structure'!$H$7,(R105-R104),0)</f>
        <v>0</v>
      </c>
      <c r="S107" s="226">
        <f>IF(S$90='Capital Structure'!$H$7,(S105-S104),0)</f>
        <v>0</v>
      </c>
      <c r="T107" s="226">
        <f>IF(T$90='Capital Structure'!$H$7,(T105-T104),0)</f>
        <v>0</v>
      </c>
      <c r="U107" s="226">
        <f>IF(U$90='Capital Structure'!$H$7,(U105-U104),0)</f>
        <v>0</v>
      </c>
      <c r="V107" s="226">
        <f>IF(V$90='Capital Structure'!$H$7,(V105-V104),0)</f>
        <v>0</v>
      </c>
      <c r="W107" s="226">
        <f>IF(W$90='Capital Structure'!$H$7,(W105-W104),0)</f>
        <v>0</v>
      </c>
      <c r="X107" s="226">
        <f>IF(X$90='Capital Structure'!$H$7,(X105-X104),0)</f>
        <v>0</v>
      </c>
      <c r="Y107" s="226">
        <f>IF(Y$90='Capital Structure'!$H$7,(Y105-Y104),0)</f>
        <v>0</v>
      </c>
      <c r="Z107" s="226">
        <f>IF(Z$90='Capital Structure'!$H$7,(Z105-Z104),0)</f>
        <v>0</v>
      </c>
      <c r="AA107" s="226">
        <f>IF(AA$90='Capital Structure'!$H$7,(AA105-AA104),0)</f>
        <v>0</v>
      </c>
      <c r="AB107" s="226">
        <f>IF(AB$90='Capital Structure'!$H$7,(AB105-AB104),0)</f>
        <v>0</v>
      </c>
      <c r="AC107" s="226">
        <f>IF(AC$90='Capital Structure'!$H$7,(AC105-AC104),0)</f>
        <v>0</v>
      </c>
      <c r="AD107" s="226">
        <f>IF(AD$90='Capital Structure'!$H$7,(AD105-AD104),0)</f>
        <v>0</v>
      </c>
      <c r="AE107" s="226">
        <f>IF(AE$90='Capital Structure'!$H$7,(AE105-AE104),0)</f>
        <v>0</v>
      </c>
      <c r="AF107" s="226">
        <f>IF(AF$90='Capital Structure'!$H$7,(AF105-AF104),0)</f>
        <v>0</v>
      </c>
      <c r="AG107" s="226">
        <f>IF(AG$90='Capital Structure'!$H$7,(AG105-AG104),0)</f>
        <v>0</v>
      </c>
      <c r="AH107" s="226">
        <f>IF(AH$90='Capital Structure'!$H$7,(AH105-AH104),0)</f>
        <v>0</v>
      </c>
      <c r="AI107" s="226">
        <f>IF(AI$90='Capital Structure'!$H$7,(AI105-AI104),0)</f>
        <v>0</v>
      </c>
      <c r="AJ107" s="226">
        <f>IF(AJ$90='Capital Structure'!$H$7,(AJ105-AJ104),0)</f>
        <v>0</v>
      </c>
      <c r="AK107" s="226">
        <f>IF(AK$90='Capital Structure'!$H$7,(AK105-AK104),0)</f>
        <v>0</v>
      </c>
      <c r="AL107" s="226">
        <f>IF(AL$90='Capital Structure'!$H$7,(AL105-AL104),0)</f>
        <v>0</v>
      </c>
      <c r="AM107" s="226">
        <f>IF(AM$90='Capital Structure'!$H$7,(AM105-AM104),0)</f>
        <v>0</v>
      </c>
      <c r="AN107" s="226">
        <f>IF(AN$90='Capital Structure'!$H$7,(AN105-AN104),0)</f>
        <v>0</v>
      </c>
      <c r="AO107" s="226">
        <f>IF(AO$90='Capital Structure'!$H$7,(AO105-AO104),0)</f>
        <v>0</v>
      </c>
      <c r="AP107" s="226">
        <f>IF(AP$90='Capital Structure'!$H$7,(AP105-AP104),0)</f>
        <v>0</v>
      </c>
      <c r="AQ107" s="226">
        <f>IF(AQ$90='Capital Structure'!$H$7,(AQ105-AQ104),0)</f>
        <v>0</v>
      </c>
      <c r="AR107" s="226">
        <f>IF(AR$90='Capital Structure'!$H$7,(AR105-AR104),0)</f>
        <v>0</v>
      </c>
      <c r="AS107" s="226">
        <f>IF(AS$90='Capital Structure'!$H$7,(AS105-AS104),0)</f>
        <v>0</v>
      </c>
      <c r="AT107" s="226">
        <f>IF(AT$90='Capital Structure'!$H$7,(AT105-AT104),0)</f>
        <v>0</v>
      </c>
      <c r="AU107" s="226">
        <f>IF(AU$90='Capital Structure'!$H$7,(AU105-AU104),0)</f>
        <v>0</v>
      </c>
      <c r="AV107" s="226">
        <f>IF(AV$90='Capital Structure'!$H$7,(AV105-AV104),0)</f>
        <v>0</v>
      </c>
      <c r="AW107" s="226">
        <f>IF(AW$90='Capital Structure'!$H$7,(AW105-AW104),0)</f>
        <v>0</v>
      </c>
      <c r="AX107" s="226">
        <f>IF(AX$90='Capital Structure'!$H$7,(AX105-AX104),0)</f>
        <v>0</v>
      </c>
      <c r="AY107" s="226">
        <f>IF(AY$90='Capital Structure'!$H$7,(AY105-AY104),0)</f>
        <v>0</v>
      </c>
      <c r="AZ107" s="226">
        <f>IF(AZ$90='Capital Structure'!$H$7,(AZ105-AZ104),0)</f>
        <v>0</v>
      </c>
      <c r="BA107" s="226">
        <f>IF(BA$90='Capital Structure'!$H$7,(BA105-BA104),0)</f>
        <v>0</v>
      </c>
      <c r="BB107" s="226">
        <f>IF(BB$90='Capital Structure'!$H$7,(BB105-BB104),0)</f>
        <v>0</v>
      </c>
      <c r="BC107" s="226">
        <f>IF(BC$90='Capital Structure'!$H$7,(BC105-BC104),0)</f>
        <v>0</v>
      </c>
      <c r="BD107" s="226">
        <f>IF(BD$90='Capital Structure'!$H$7,(BD105-BD104),0)</f>
        <v>0</v>
      </c>
      <c r="BE107" s="226">
        <f>IF(BE$90='Capital Structure'!$H$7,(BE105-BE104),0)</f>
        <v>0</v>
      </c>
      <c r="BF107" s="226">
        <f>IF(BF$90='Capital Structure'!$H$7,(BF105-BF104),0)</f>
        <v>0</v>
      </c>
      <c r="BG107" s="226">
        <f>IF(BG$90='Capital Structure'!$H$7,(BG105-BG104),0)</f>
        <v>0</v>
      </c>
      <c r="BH107" s="226">
        <f>IF(BH$90='Capital Structure'!$H$7,(BH105-BH104),0)</f>
        <v>0</v>
      </c>
      <c r="BI107" s="226">
        <f>IF(BI$90='Capital Structure'!$H$7,(BI105-BI104),0)</f>
        <v>0</v>
      </c>
      <c r="BJ107" s="226">
        <f>IF(BJ$90='Capital Structure'!$H$7,(BJ105-BJ104),0)</f>
        <v>0</v>
      </c>
      <c r="BK107" s="226">
        <f>IF(BK$90='Capital Structure'!$H$7,(BK105-BK104),0)</f>
        <v>0</v>
      </c>
      <c r="BL107" s="226">
        <f>IF(BL$90='Capital Structure'!$H$7,(BL105-BL104),0)</f>
        <v>0</v>
      </c>
      <c r="BM107" s="226">
        <f>IF(BM$90='Capital Structure'!$H$7,(BM105-BM104),0)</f>
        <v>0</v>
      </c>
      <c r="BN107" s="226">
        <f>IF(BN$90='Capital Structure'!$H$7,(BN105-BN104),0)</f>
        <v>0</v>
      </c>
      <c r="BO107" s="226">
        <f>IF(BO$90='Capital Structure'!$H$7,(BO105-BO104),0)</f>
        <v>0</v>
      </c>
      <c r="BP107" s="226">
        <f>IF(BP$90='Capital Structure'!$H$7,(BP105-BP104),0)</f>
        <v>0</v>
      </c>
      <c r="BQ107" s="226">
        <f>IF(BQ$90='Capital Structure'!$H$7,(BQ105-BQ104),0)</f>
        <v>0</v>
      </c>
      <c r="BR107" s="226">
        <f>IF(BR$90='Capital Structure'!$H$7,(BR105-BR104),0)</f>
        <v>0</v>
      </c>
      <c r="BS107" s="226">
        <f>IF(BS$90='Capital Structure'!$H$7,(BS105-BS104),0)</f>
        <v>0</v>
      </c>
      <c r="BT107" s="226">
        <f>IF(BT$90='Capital Structure'!$H$7,(BT105-BT104),0)</f>
        <v>0</v>
      </c>
      <c r="BU107" s="226">
        <f>IF(BU$90='Capital Structure'!$H$7,(BU105-BU104),0)</f>
        <v>0</v>
      </c>
      <c r="BV107" s="226">
        <f>IF(BV$90='Capital Structure'!$H$7,(BV105-BV104),0)</f>
        <v>0</v>
      </c>
      <c r="BW107" s="226">
        <f>IF(BW$90='Capital Structure'!$H$7,(BW105-BW104),0)</f>
        <v>0</v>
      </c>
      <c r="BX107" s="226">
        <f>IF(BX$90='Capital Structure'!$H$7,(BX105-BX104),0)</f>
        <v>0</v>
      </c>
      <c r="BY107" s="226">
        <f>IF(BY$90='Capital Structure'!$H$7,(BY105-BY104),0)</f>
        <v>0</v>
      </c>
      <c r="BZ107" s="226">
        <f>IF(BZ$90='Capital Structure'!$H$7,(BZ105-BZ104),0)</f>
        <v>0</v>
      </c>
      <c r="CA107" s="226">
        <f>IF(CA$90='Capital Structure'!$H$7,(CA105-CA104),0)</f>
        <v>0</v>
      </c>
      <c r="CB107" s="226">
        <f>IF(CB$90='Capital Structure'!$H$7,(CB105-CB104),0)</f>
        <v>0</v>
      </c>
      <c r="CC107" s="226">
        <f>IF(CC$90='Capital Structure'!$H$7,(CC105-CC104),0)</f>
        <v>0</v>
      </c>
      <c r="CD107" s="226">
        <f>IF(CD$90='Capital Structure'!$H$7,(CD105-CD104),0)</f>
        <v>97063639.19331184</v>
      </c>
      <c r="CE107" s="226">
        <f>IF(CE$90='Capital Structure'!$H$7,(CE105-CE104),0)</f>
        <v>0</v>
      </c>
      <c r="CF107" s="226">
        <f>IF(CF$90='Capital Structure'!$H$7,(CF105-CF104),0)</f>
        <v>0</v>
      </c>
      <c r="CG107" s="226">
        <f>IF(CG$90='Capital Structure'!$H$7,(CG105-CG104),0)</f>
        <v>0</v>
      </c>
      <c r="CH107" s="226">
        <f>IF(CH$90='Capital Structure'!$H$7,(CH105-CH104),0)</f>
        <v>0</v>
      </c>
      <c r="CI107" s="226">
        <f>IF(CI$90='Capital Structure'!$H$7,(CI105-CI104),0)</f>
        <v>0</v>
      </c>
      <c r="CJ107" s="226">
        <f>IF(CJ$90='Capital Structure'!$H$7,(CJ105-CJ104),0)</f>
        <v>0</v>
      </c>
      <c r="CK107" s="226">
        <f>IF(CK$90='Capital Structure'!$H$7,(CK105-CK104),0)</f>
        <v>0</v>
      </c>
      <c r="CL107" s="226">
        <f>IF(CL$90='Capital Structure'!$H$7,(CL105-CL104),0)</f>
        <v>0</v>
      </c>
      <c r="CM107" s="226">
        <f>IF(CM$90='Capital Structure'!$H$7,(CM105-CM104),0)</f>
        <v>0</v>
      </c>
      <c r="CN107" s="226">
        <f>IF(CN$90='Capital Structure'!$H$7,(CN105-CN104),0)</f>
        <v>0</v>
      </c>
      <c r="CO107" s="226">
        <f>IF(CO$90='Capital Structure'!$H$7,(CO105-CO104),0)</f>
        <v>0</v>
      </c>
      <c r="CP107" s="226">
        <f>IF(CP$90='Capital Structure'!$H$7,(CP105-CP104),0)</f>
        <v>0</v>
      </c>
      <c r="CQ107" s="226">
        <f>IF(CQ$90='Capital Structure'!$H$7,(CQ105-CQ104),0)</f>
        <v>0</v>
      </c>
      <c r="CR107" s="226">
        <f>IF(CR$90='Capital Structure'!$H$7,(CR105-CR104),0)</f>
        <v>0</v>
      </c>
      <c r="CS107" s="226">
        <f>IF(CS$90='Capital Structure'!$H$7,(CS105-CS104),0)</f>
        <v>0</v>
      </c>
      <c r="CT107" s="226">
        <f>IF(CT$90='Capital Structure'!$H$7,(CT105-CT104),0)</f>
        <v>0</v>
      </c>
      <c r="CU107" s="226">
        <f>IF(CU$90='Capital Structure'!$H$7,(CU105-CU104),0)</f>
        <v>0</v>
      </c>
      <c r="CV107" s="226">
        <f>IF(CV$90='Capital Structure'!$H$7,(CV105-CV104),0)</f>
        <v>0</v>
      </c>
      <c r="CW107" s="226">
        <f>IF(CW$90='Capital Structure'!$H$7,(CW105-CW104),0)</f>
        <v>0</v>
      </c>
      <c r="CX107" s="226">
        <f>IF(CX$90='Capital Structure'!$H$7,(CX105-CX104),0)</f>
        <v>0</v>
      </c>
      <c r="CY107" s="226">
        <f>IF(CY$90='Capital Structure'!$H$7,(CY105-CY104),0)</f>
        <v>0</v>
      </c>
      <c r="CZ107" s="226">
        <f>IF(CZ$90='Capital Structure'!$H$7,(CZ105-CZ104),0)</f>
        <v>0</v>
      </c>
      <c r="DA107" s="226">
        <f>IF(DA$90='Capital Structure'!$H$7,(DA105-DA104),0)</f>
        <v>0</v>
      </c>
      <c r="DB107" s="226">
        <f>IF(DB$90='Capital Structure'!$H$7,(DB105-DB104),0)</f>
        <v>0</v>
      </c>
      <c r="DC107" s="226">
        <f>IF(DC$90='Capital Structure'!$H$7,(DC105-DC104),0)</f>
        <v>0</v>
      </c>
      <c r="DD107" s="226">
        <f>IF(DD$90='Capital Structure'!$H$7,(DD105-DD104),0)</f>
        <v>0</v>
      </c>
      <c r="DE107" s="226">
        <f>IF(DE$90='Capital Structure'!$H$7,(DE105-DE104),0)</f>
        <v>0</v>
      </c>
      <c r="DF107" s="226">
        <f>IF(DF$90='Capital Structure'!$H$7,(DF105-DF104),0)</f>
        <v>0</v>
      </c>
      <c r="DG107" s="226">
        <f>IF(DG$90='Capital Structure'!$H$7,(DG105-DG104),0)</f>
        <v>0</v>
      </c>
      <c r="DH107" s="226">
        <f>IF(DH$90='Capital Structure'!$H$7,(DH105-DH104),0)</f>
        <v>0</v>
      </c>
      <c r="DI107" s="226">
        <f>IF(DI$90='Capital Structure'!$H$7,(DI105-DI104),0)</f>
        <v>0</v>
      </c>
      <c r="DJ107" s="226">
        <f>IF(DJ$90='Capital Structure'!$H$7,(DJ105-DJ104),0)</f>
        <v>0</v>
      </c>
      <c r="DK107" s="226">
        <f>IF(DK$90='Capital Structure'!$H$7,(DK105-DK104),0)</f>
        <v>0</v>
      </c>
      <c r="DL107" s="226">
        <f>IF(DL$90='Capital Structure'!$H$7,(DL105-DL104),0)</f>
        <v>0</v>
      </c>
      <c r="DM107" s="226">
        <f>IF(DM$90='Capital Structure'!$H$7,(DM105-DM104),0)</f>
        <v>0</v>
      </c>
      <c r="DN107" s="226">
        <f>IF(DN$90='Capital Structure'!$H$7,(DN105-DN104),0)</f>
        <v>0</v>
      </c>
      <c r="DO107" s="226">
        <f>IF(DO$90='Capital Structure'!$H$7,(DO105-DO104),0)</f>
        <v>0</v>
      </c>
      <c r="DP107" s="226">
        <f>IF(DP$90='Capital Structure'!$H$7,(DP105-DP104),0)</f>
        <v>0</v>
      </c>
      <c r="DQ107" s="226">
        <f>IF(DQ$90='Capital Structure'!$H$7,(DQ105-DQ104),0)</f>
        <v>0</v>
      </c>
      <c r="DR107" s="226">
        <f>IF(DR$90='Capital Structure'!$H$7,(DR105-DR104),0)</f>
        <v>0</v>
      </c>
      <c r="DS107" s="226">
        <f>IF(DS$90='Capital Structure'!$H$7,(DS105-DS104),0)</f>
        <v>0</v>
      </c>
      <c r="DT107" s="226">
        <f>IF(DT$90='Capital Structure'!$H$7,(DT105-DT104),0)</f>
        <v>0</v>
      </c>
      <c r="DU107" s="226">
        <f>IF(DU$90='Capital Structure'!$H$7,(DU105-DU104),0)</f>
        <v>0</v>
      </c>
      <c r="DV107" s="226">
        <f>IF(DV$90='Capital Structure'!$H$7,(DV105-DV104),0)</f>
        <v>0</v>
      </c>
      <c r="DW107" s="226">
        <f>IF(DW$90='Capital Structure'!$H$7,(DW105-DW104),0)</f>
        <v>0</v>
      </c>
      <c r="DX107" s="226">
        <f>IF(DX$90='Capital Structure'!$H$7,(DX105-DX104),0)</f>
        <v>0</v>
      </c>
      <c r="DY107" s="226">
        <f>IF(DY$90='Capital Structure'!$H$7,(DY105-DY104),0)</f>
        <v>0</v>
      </c>
      <c r="DZ107" s="226">
        <f>IF(DZ$90='Capital Structure'!$H$7,(DZ105-DZ104),0)</f>
        <v>0</v>
      </c>
      <c r="EA107" s="226">
        <f>IF(EA$90='Capital Structure'!$H$7,(EA105-EA104),0)</f>
        <v>0</v>
      </c>
      <c r="EB107" s="226">
        <f>IF(EB$90='Capital Structure'!$H$7,(EB105-EB104),0)</f>
        <v>0</v>
      </c>
      <c r="EC107" s="226">
        <f>IF(EC$90='Capital Structure'!$H$7,(EC105-EC104),0)</f>
        <v>0</v>
      </c>
      <c r="ED107" s="226">
        <f>IF(ED$90='Capital Structure'!$H$7,(ED105-ED104),0)</f>
        <v>0</v>
      </c>
      <c r="EE107" s="226">
        <f>IF(EE$90='Capital Structure'!$H$7,(EE105-EE104),0)</f>
        <v>0</v>
      </c>
      <c r="EF107" s="226">
        <f>IF(EF$90='Capital Structure'!$H$7,(EF105-EF104),0)</f>
        <v>0</v>
      </c>
      <c r="EG107" s="226">
        <f>IF(EG$90='Capital Structure'!$H$7,(EG105-EG104),0)</f>
        <v>0</v>
      </c>
      <c r="EH107" s="226">
        <f>IF(EH$90='Capital Structure'!$H$7,(EH105-EH104),0)</f>
        <v>0</v>
      </c>
      <c r="EI107" s="226">
        <f>IF(EI$90='Capital Structure'!$H$7,(EI105-EI104),0)</f>
        <v>0</v>
      </c>
      <c r="EJ107" s="226">
        <f>IF(EJ$90='Capital Structure'!$H$7,(EJ105-EJ104),0)</f>
        <v>0</v>
      </c>
      <c r="EK107" s="226">
        <f>IF(EK$90='Capital Structure'!$H$7,(EK105-EK104),0)</f>
        <v>0</v>
      </c>
      <c r="EL107" s="226">
        <f>IF(EL$90='Capital Structure'!$H$7,(EL105-EL104),0)</f>
        <v>0</v>
      </c>
      <c r="EM107" s="226">
        <f>IF(EM$90='Capital Structure'!$H$7,(EM105-EM104),0)</f>
        <v>0</v>
      </c>
      <c r="EN107" s="226">
        <f>IF(EN$90='Capital Structure'!$H$7,(EN105-EN104),0)</f>
        <v>0</v>
      </c>
      <c r="EO107" s="226">
        <f>IF(EO$90='Capital Structure'!$H$7,(EO105-EO104),0)</f>
        <v>0</v>
      </c>
      <c r="EP107" s="226">
        <f>IF(EP$90='Capital Structure'!$H$7,(EP105-EP104),0)</f>
        <v>0</v>
      </c>
      <c r="EQ107" s="226">
        <f>IF(EQ$90='Capital Structure'!$H$7,(EQ105-EQ104),0)</f>
        <v>0</v>
      </c>
      <c r="ER107" s="226">
        <f>IF(ER$90='Capital Structure'!$H$7,(ER105-ER104),0)</f>
        <v>0</v>
      </c>
      <c r="ES107" s="226">
        <f>IF(ES$90='Capital Structure'!$H$7,(ES105-ES104),0)</f>
        <v>0</v>
      </c>
      <c r="ET107" s="226">
        <f>IF(ET$90='Capital Structure'!$H$7,(ET105-ET104),0)</f>
        <v>0</v>
      </c>
      <c r="EU107" s="226">
        <f>IF(EU$90='Capital Structure'!$H$7,(EU105-EU104),0)</f>
        <v>0</v>
      </c>
      <c r="EV107" s="226">
        <f>IF(EV$90='Capital Structure'!$H$7,(EV105-EV104),0)</f>
        <v>0</v>
      </c>
      <c r="EW107" s="226">
        <f>IF(EW$90='Capital Structure'!$H$7,(EW105-EW104),0)</f>
        <v>0</v>
      </c>
      <c r="EX107" s="226">
        <f>IF(EX$90='Capital Structure'!$H$7,(EX105-EX104),0)</f>
        <v>0</v>
      </c>
      <c r="EY107" s="226">
        <f>IF(EY$90='Capital Structure'!$H$7,(EY105-EY104),0)</f>
        <v>0</v>
      </c>
      <c r="EZ107" s="226">
        <f>IF(EZ$90='Capital Structure'!$H$7,(EZ105-EZ104),0)</f>
        <v>0</v>
      </c>
      <c r="FA107" s="226">
        <f>IF(FA$90='Capital Structure'!$H$7,(FA105-FA104),0)</f>
        <v>0</v>
      </c>
      <c r="FB107" s="226">
        <f>IF(FB$90='Capital Structure'!$H$7,(FB105-FB104),0)</f>
        <v>0</v>
      </c>
      <c r="FC107" s="226"/>
      <c r="FD107" s="226"/>
      <c r="FE107" s="226"/>
      <c r="FF107" s="226"/>
      <c r="FG107" s="226"/>
      <c r="FH107" s="226"/>
      <c r="FI107" s="226"/>
      <c r="FJ107" s="226"/>
      <c r="FK107" s="226"/>
      <c r="FL107" s="226"/>
      <c r="FM107" s="226"/>
      <c r="FN107" s="226"/>
      <c r="FO107" s="226"/>
      <c r="FP107" s="226"/>
      <c r="FQ107" s="226"/>
      <c r="FR107" s="226"/>
      <c r="FS107" s="226"/>
      <c r="FT107" s="226"/>
      <c r="FU107" s="226"/>
      <c r="FV107" s="226"/>
      <c r="FW107" s="226"/>
      <c r="FX107" s="226"/>
      <c r="FY107" s="226"/>
      <c r="FZ107" s="226"/>
      <c r="GA107" s="226"/>
      <c r="GB107" s="226"/>
      <c r="GC107" s="226"/>
      <c r="GD107" s="226"/>
      <c r="GE107" s="226"/>
      <c r="GF107" s="226"/>
      <c r="GG107" s="226"/>
      <c r="GH107" s="226"/>
      <c r="GI107" s="226"/>
      <c r="GJ107" s="226"/>
      <c r="GK107" s="226"/>
      <c r="GL107" s="226"/>
      <c r="GM107" s="226"/>
      <c r="GN107" s="226"/>
      <c r="GO107" s="226"/>
      <c r="GP107" s="226"/>
      <c r="GQ107" s="226"/>
      <c r="GR107" s="226"/>
      <c r="GS107" s="226"/>
      <c r="GT107" s="226"/>
      <c r="GU107" s="226"/>
      <c r="GV107" s="226"/>
      <c r="GW107" s="226"/>
      <c r="GX107" s="226"/>
    </row>
    <row r="108" spans="2:206">
      <c r="B108" s="465"/>
      <c r="E108" s="465"/>
      <c r="F108" s="465"/>
      <c r="G108" s="465"/>
      <c r="H108" s="465"/>
      <c r="I108" s="465"/>
      <c r="J108" s="465"/>
      <c r="K108" s="465"/>
      <c r="L108" s="465"/>
      <c r="M108" s="465"/>
      <c r="N108" s="465"/>
      <c r="O108" s="465"/>
      <c r="P108" s="465"/>
      <c r="Q108" s="465"/>
      <c r="R108" s="465"/>
      <c r="S108" s="465"/>
      <c r="T108" s="465"/>
      <c r="U108" s="465"/>
      <c r="V108" s="465"/>
      <c r="W108" s="465"/>
      <c r="X108" s="465"/>
      <c r="Y108" s="465"/>
      <c r="Z108" s="465"/>
      <c r="AA108" s="465"/>
      <c r="AB108" s="465"/>
      <c r="AC108" s="465"/>
      <c r="AD108" s="465"/>
      <c r="AE108" s="465"/>
      <c r="AF108" s="465"/>
      <c r="AG108" s="465"/>
      <c r="AH108" s="465"/>
      <c r="AI108" s="465"/>
      <c r="AJ108" s="465"/>
      <c r="AK108" s="465"/>
      <c r="AL108" s="465"/>
      <c r="AM108" s="465"/>
      <c r="AN108" s="465"/>
      <c r="AO108" s="465"/>
      <c r="AP108" s="465"/>
      <c r="AQ108" s="465"/>
      <c r="AR108" s="465"/>
      <c r="AS108" s="465"/>
      <c r="AT108" s="465"/>
      <c r="AU108" s="465"/>
      <c r="AV108" s="465"/>
      <c r="AW108" s="465"/>
      <c r="AX108" s="465"/>
      <c r="AY108" s="465"/>
      <c r="AZ108" s="465"/>
      <c r="BA108" s="465"/>
      <c r="BB108" s="465"/>
      <c r="BC108" s="465"/>
      <c r="BD108" s="465"/>
      <c r="BE108" s="465"/>
      <c r="BF108" s="465"/>
      <c r="BG108" s="465"/>
      <c r="BH108" s="465"/>
      <c r="BI108" s="465"/>
      <c r="BJ108" s="465"/>
      <c r="BK108" s="465"/>
      <c r="BL108" s="465"/>
      <c r="BM108" s="465"/>
      <c r="BN108" s="465"/>
      <c r="BO108" s="465"/>
      <c r="BP108" s="465"/>
      <c r="BQ108" s="465"/>
      <c r="BR108" s="465"/>
      <c r="BS108" s="465"/>
      <c r="BT108" s="465"/>
      <c r="BU108" s="465"/>
      <c r="BV108" s="465"/>
      <c r="BW108" s="465"/>
      <c r="BX108" s="465"/>
      <c r="BY108" s="465"/>
      <c r="BZ108" s="465"/>
      <c r="CA108" s="465"/>
      <c r="CB108" s="465"/>
      <c r="CC108" s="465"/>
      <c r="CD108" s="465"/>
      <c r="CE108" s="465"/>
      <c r="CF108" s="465"/>
      <c r="CG108" s="465"/>
      <c r="CH108" s="465"/>
      <c r="CI108" s="465"/>
      <c r="CJ108" s="465"/>
      <c r="CK108" s="465"/>
      <c r="CL108" s="465"/>
      <c r="CM108" s="465"/>
      <c r="CN108" s="465"/>
      <c r="CO108" s="465"/>
      <c r="CP108" s="465"/>
      <c r="CQ108" s="465"/>
      <c r="CR108" s="465"/>
      <c r="CS108" s="465"/>
      <c r="CT108" s="465"/>
      <c r="CU108" s="465"/>
      <c r="CV108" s="465"/>
      <c r="CW108" s="465"/>
      <c r="CX108" s="465"/>
      <c r="CY108" s="465"/>
      <c r="CZ108" s="465"/>
      <c r="DA108" s="465"/>
      <c r="DB108" s="465"/>
      <c r="DC108" s="465"/>
      <c r="DD108" s="465"/>
      <c r="DE108" s="465"/>
      <c r="DF108" s="465"/>
      <c r="DG108" s="465"/>
      <c r="DH108" s="465"/>
      <c r="DI108" s="465"/>
      <c r="DJ108" s="465"/>
      <c r="DK108" s="465"/>
      <c r="DL108" s="465"/>
      <c r="DM108" s="465"/>
      <c r="DN108" s="465"/>
      <c r="DO108" s="465"/>
      <c r="DP108" s="465"/>
      <c r="DQ108" s="465"/>
      <c r="DR108" s="465"/>
      <c r="DS108" s="465"/>
      <c r="DT108" s="465"/>
      <c r="DU108" s="465"/>
      <c r="DV108" s="465"/>
      <c r="DW108" s="465"/>
      <c r="DX108" s="465"/>
      <c r="DY108" s="465"/>
      <c r="DZ108" s="465"/>
      <c r="EA108" s="465"/>
      <c r="EB108" s="465"/>
      <c r="EC108" s="465"/>
      <c r="ED108" s="465"/>
      <c r="EE108" s="465"/>
      <c r="EF108" s="465"/>
      <c r="EG108" s="465"/>
      <c r="EH108" s="465"/>
      <c r="EI108" s="465"/>
      <c r="EJ108" s="465"/>
      <c r="EK108" s="465"/>
      <c r="EL108" s="465"/>
      <c r="EM108" s="465"/>
      <c r="EN108" s="465"/>
      <c r="EO108" s="465"/>
      <c r="EP108" s="465"/>
      <c r="EQ108" s="465"/>
      <c r="ER108" s="465"/>
      <c r="ES108" s="465"/>
      <c r="ET108" s="465"/>
      <c r="EU108" s="465"/>
      <c r="EV108" s="465"/>
      <c r="EW108" s="465"/>
      <c r="EX108" s="465"/>
      <c r="EY108" s="465"/>
      <c r="EZ108" s="465"/>
      <c r="FA108" s="465"/>
      <c r="FB108" s="465"/>
    </row>
    <row r="109" spans="2:206">
      <c r="B109" s="465" t="s">
        <v>182</v>
      </c>
      <c r="E109" s="465">
        <f>MAX((SUM($E$102:E102)-SUM($E$111:E111)-SUM($E$110:E110))*'Capital Structure'!$H$21/12,0)</f>
        <v>0</v>
      </c>
      <c r="F109" s="465">
        <f>MAX((SUM($E$102:F102)-SUM($E$111:F111)-SUM($E$110:F110))*'Capital Structure'!$H$21/12,0)</f>
        <v>0</v>
      </c>
      <c r="G109" s="465">
        <f>MAX((SUM($E$102:G102)-SUM($E$111:G111)-SUM($E$110:G110))*'Capital Structure'!$H$21/12,0)</f>
        <v>0</v>
      </c>
      <c r="H109" s="465">
        <f>MAX((SUM($E$102:H102)-SUM($E$111:H111)-SUM($E$110:H110))*'Capital Structure'!$H$21/12,0)</f>
        <v>0</v>
      </c>
      <c r="I109" s="465">
        <f>MAX((SUM($E$102:I102)-SUM($E$111:I111)-SUM($E$110:I110))*'Capital Structure'!$H$21/12,0)</f>
        <v>0</v>
      </c>
      <c r="J109" s="465">
        <f>MAX((SUM($E$102:J102)-SUM($E$111:J111)-SUM($E$110:J110))*'Capital Structure'!$H$21/12,0)</f>
        <v>0</v>
      </c>
      <c r="K109" s="465">
        <f>MAX((SUM($E$102:K102)-SUM($E$111:K111)-SUM($E$110:K110))*'Capital Structure'!$H$21/12,0)</f>
        <v>0</v>
      </c>
      <c r="L109" s="465">
        <f>MAX((SUM($E$102:L102)-SUM($E$111:L111)-SUM($E$110:L110))*'Capital Structure'!$H$21/12,0)</f>
        <v>0</v>
      </c>
      <c r="M109" s="465">
        <f>MAX((SUM($E$102:M102)-SUM($E$111:M111)-SUM($E$110:M110))*'Capital Structure'!$H$21/12,0)</f>
        <v>0</v>
      </c>
      <c r="N109" s="465">
        <f>MAX((SUM($E$102:N102)-SUM($E$111:N111)-SUM($E$110:N110))*'Capital Structure'!$H$21/12,0)</f>
        <v>0</v>
      </c>
      <c r="O109" s="465">
        <f>MAX((SUM($E$102:O102)-SUM($E$111:O111)-SUM($E$110:O110))*'Capital Structure'!$H$21/12,0)</f>
        <v>0</v>
      </c>
      <c r="P109" s="465">
        <f>MAX((SUM($E$102:P102)-SUM($E$111:P111)-SUM($E$110:P110))*'Capital Structure'!$H$21/12,0)</f>
        <v>0</v>
      </c>
      <c r="Q109" s="465">
        <f>MAX((SUM($E$102:Q102)-SUM($E$111:Q111)-SUM($E$110:Q110))*'Capital Structure'!$H$21/12,0)</f>
        <v>0</v>
      </c>
      <c r="R109" s="465">
        <f>MAX((SUM($E$102:R102)-SUM($E$111:R111)-SUM($E$110:R110))*'Capital Structure'!$H$21/12,0)</f>
        <v>0</v>
      </c>
      <c r="S109" s="465">
        <f>MAX((SUM($E$102:S102)-SUM($E$111:S111)-SUM($E$110:S110))*'Capital Structure'!$H$21/12,0)</f>
        <v>0</v>
      </c>
      <c r="T109" s="465">
        <f>MAX((SUM($E$102:T102)-SUM($E$111:T111)-SUM($E$110:T110))*'Capital Structure'!$H$21/12,0)</f>
        <v>0</v>
      </c>
      <c r="U109" s="465">
        <f>MAX((SUM($E$102:U102)-SUM($E$111:U111)-SUM($E$110:U110))*'Capital Structure'!$H$21/12,0)</f>
        <v>0</v>
      </c>
      <c r="V109" s="465">
        <f>MAX((SUM($E$102:V102)-SUM($E$111:V111)-SUM($E$110:V110))*'Capital Structure'!$H$21/12,0)</f>
        <v>0</v>
      </c>
      <c r="W109" s="465">
        <f>MAX((SUM($E$102:W102)-SUM($E$111:W111)-SUM($E$110:W110))*'Capital Structure'!$H$21/12,0)</f>
        <v>0</v>
      </c>
      <c r="X109" s="465">
        <f>MAX((SUM($E$102:X102)-SUM($E$111:X111)-SUM($E$110:X110))*'Capital Structure'!$H$21/12,0)</f>
        <v>0</v>
      </c>
      <c r="Y109" s="465">
        <f>MAX((SUM($E$102:Y102)-SUM($E$111:Y111)-SUM($E$110:Y110))*'Capital Structure'!$H$21/12,0)</f>
        <v>0</v>
      </c>
      <c r="Z109" s="465">
        <f>MAX((SUM($E$102:Z102)-SUM($E$111:Z111)-SUM($E$110:Z110))*'Capital Structure'!$H$21/12,0)</f>
        <v>0</v>
      </c>
      <c r="AA109" s="465">
        <f>MAX((SUM($E$102:AA102)-SUM($E$111:AA111)-SUM($E$110:AA110))*'Capital Structure'!$H$21/12,0)</f>
        <v>0</v>
      </c>
      <c r="AB109" s="465">
        <f>MAX((SUM($E$102:AB102)-SUM($E$111:AB111)-SUM($E$110:AB110))*'Capital Structure'!$H$21/12,0)</f>
        <v>0</v>
      </c>
      <c r="AC109" s="465">
        <f>MAX((SUM($E$102:AC102)-SUM($E$111:AC111)-SUM($E$110:AC110))*'Capital Structure'!$H$21/12,0)</f>
        <v>0</v>
      </c>
      <c r="AD109" s="465">
        <f>MAX((SUM($E$102:AD102)-SUM($E$111:AD111)-SUM($E$110:AD110))*'Capital Structure'!$H$21/12,0)</f>
        <v>0</v>
      </c>
      <c r="AE109" s="465">
        <f>MAX((SUM($E$102:AE102)-SUM($E$111:AE111)-SUM($E$110:AE110))*'Capital Structure'!$H$21/12,0)</f>
        <v>0</v>
      </c>
      <c r="AF109" s="465">
        <f>MAX((SUM($E$102:AF102)-SUM($E$111:AF111)-SUM($E$110:AF110))*'Capital Structure'!$H$21/12,0)</f>
        <v>0</v>
      </c>
      <c r="AG109" s="465">
        <f>MAX((SUM($E$102:AG102)-SUM($E$111:AG111)-SUM($E$110:AG110))*'Capital Structure'!$H$21/12,0)</f>
        <v>0</v>
      </c>
      <c r="AH109" s="465">
        <f>MAX((SUM($E$102:AH102)-SUM($E$111:AH111)-SUM($E$110:AH110))*'Capital Structure'!$H$21/12,0)</f>
        <v>0</v>
      </c>
      <c r="AI109" s="465">
        <f>MAX((SUM($E$102:AI102)-SUM($E$111:AI111)-SUM($E$110:AI110))*'Capital Structure'!$H$21/12,0)</f>
        <v>0</v>
      </c>
      <c r="AJ109" s="465">
        <f>MAX((SUM($E$102:AJ102)-SUM($E$111:AJ111)-SUM($E$110:AJ110))*'Capital Structure'!$H$21/12,0)</f>
        <v>0</v>
      </c>
      <c r="AK109" s="465">
        <f>MAX((SUM($E$102:AK102)-SUM($E$111:AK111)-SUM($E$110:AK110))*'Capital Structure'!$H$21/12,0)</f>
        <v>0</v>
      </c>
      <c r="AL109" s="465">
        <f>MAX((SUM($E$102:AL102)-SUM($E$111:AL111)-SUM($E$110:AL110))*'Capital Structure'!$H$21/12,0)</f>
        <v>0</v>
      </c>
      <c r="AM109" s="465">
        <f>MAX((SUM($E$102:AM102)-SUM($E$111:AM111)-SUM($E$110:AM110))*'Capital Structure'!$H$21/12,0)</f>
        <v>0</v>
      </c>
      <c r="AN109" s="465">
        <f>MAX((SUM($E$102:AN102)-SUM($E$111:AN111)-SUM($E$110:AN110))*'Capital Structure'!$H$21/12,0)</f>
        <v>0</v>
      </c>
      <c r="AO109" s="465">
        <f>MAX((SUM($E$102:AO102)-SUM($E$111:AO111)-SUM($E$110:AO110))*'Capital Structure'!$H$21/12,0)</f>
        <v>0</v>
      </c>
      <c r="AP109" s="465">
        <f>MAX((SUM($E$102:AP102)-SUM($E$111:AP111)-SUM($E$110:AP110))*'Capital Structure'!$H$21/12,0)</f>
        <v>0</v>
      </c>
      <c r="AQ109" s="465">
        <f>MAX((SUM($E$102:AQ102)-SUM($E$111:AQ111)-SUM($E$110:AQ110))*'Capital Structure'!$H$21/12,0)</f>
        <v>0</v>
      </c>
      <c r="AR109" s="465">
        <f>MAX((SUM($E$102:AR102)-SUM($E$111:AR111)-SUM($E$110:AR110))*'Capital Structure'!$H$21/12,0)</f>
        <v>0</v>
      </c>
      <c r="AS109" s="465">
        <f>MAX((SUM($E$102:AS102)-SUM($E$111:AS111)-SUM($E$110:AS110))*'Capital Structure'!$H$21/12,0)</f>
        <v>0</v>
      </c>
      <c r="AT109" s="465">
        <f>MAX((SUM($E$102:AT102)-SUM($E$111:AT111)-SUM($E$110:AT110))*'Capital Structure'!$H$21/12,0)</f>
        <v>0</v>
      </c>
      <c r="AU109" s="465">
        <f>MAX((SUM($E$102:AU102)-SUM($E$111:AU111)-SUM($E$110:AU110))*'Capital Structure'!$H$21/12,0)</f>
        <v>0</v>
      </c>
      <c r="AV109" s="465">
        <f>MAX((SUM($E$102:AV102)-SUM($E$111:AV111)-SUM($E$110:AV110))*'Capital Structure'!$H$21/12,0)</f>
        <v>0</v>
      </c>
      <c r="AW109" s="465">
        <f>MAX((SUM($E$102:AW102)-SUM($E$111:AW111)-SUM($E$110:AW110))*'Capital Structure'!$H$21/12,0)</f>
        <v>0</v>
      </c>
      <c r="AX109" s="465">
        <f>MAX((SUM($E$102:AX102)-SUM($E$111:AX111)-SUM($E$110:AX110))*'Capital Structure'!$H$21/12,0)</f>
        <v>0</v>
      </c>
      <c r="AY109" s="465">
        <f>MAX((SUM($E$102:AY102)-SUM($E$111:AY111)-SUM($E$110:AY110))*'Capital Structure'!$H$21/12,0)</f>
        <v>0</v>
      </c>
      <c r="AZ109" s="465">
        <f>MAX((SUM($E$102:AZ102)-SUM($E$111:AZ111)-SUM($E$110:AZ110))*'Capital Structure'!$H$21/12,0)</f>
        <v>0</v>
      </c>
      <c r="BA109" s="465">
        <f>MAX((SUM($E$102:BA102)-SUM($E$111:BA111)-SUM($E$110:BA110))*'Capital Structure'!$H$21/12,0)</f>
        <v>0</v>
      </c>
      <c r="BB109" s="465">
        <f>MAX((SUM($E$102:BB102)-SUM($E$111:BB111)-SUM($E$110:BB110))*'Capital Structure'!$H$21/12,0)</f>
        <v>0</v>
      </c>
      <c r="BC109" s="465">
        <f>MAX((SUM($E$102:BC102)-SUM($E$111:BC111)-SUM($E$110:BC110))*'Capital Structure'!$H$21/12,0)</f>
        <v>0</v>
      </c>
      <c r="BD109" s="465">
        <f>MAX((SUM($E$102:BD102)-SUM($E$111:BD111)-SUM($E$110:BD110))*'Capital Structure'!$H$21/12,0)</f>
        <v>52884.615384615383</v>
      </c>
      <c r="BE109" s="465">
        <f>MAX((SUM($E$102:BE102)-SUM($E$111:BE111)-SUM($E$110:BE110))*'Capital Structure'!$H$21/12,0)</f>
        <v>105769.23076923077</v>
      </c>
      <c r="BF109" s="465">
        <f>MAX((SUM($E$102:BF102)-SUM($E$111:BF111)-SUM($E$110:BF110))*'Capital Structure'!$H$21/12,0)</f>
        <v>158653.84615384616</v>
      </c>
      <c r="BG109" s="465">
        <f>MAX((SUM($E$102:BG102)-SUM($E$111:BG111)-SUM($E$110:BG110))*'Capital Structure'!$H$21/12,0)</f>
        <v>211538.46153846153</v>
      </c>
      <c r="BH109" s="465">
        <f>MAX((SUM($E$102:BH102)-SUM($E$111:BH111)-SUM($E$110:BH110))*'Capital Structure'!$H$21/12,0)</f>
        <v>264423.07692307694</v>
      </c>
      <c r="BI109" s="465">
        <f>MAX((SUM($E$102:BI102)-SUM($E$111:BI111)-SUM($E$110:BI110))*'Capital Structure'!$H$21/12,0)</f>
        <v>317307.69230769231</v>
      </c>
      <c r="BJ109" s="465">
        <f>MAX((SUM($E$102:BJ102)-SUM($E$111:BJ111)-SUM($E$110:BJ110))*'Capital Structure'!$H$21/12,0)</f>
        <v>367500</v>
      </c>
      <c r="BK109" s="465">
        <f>MAX((SUM($E$102:BK102)-SUM($E$111:BK111)-SUM($E$110:BK110))*'Capital Structure'!$H$21/12,0)</f>
        <v>367500</v>
      </c>
      <c r="BL109" s="465">
        <f>MAX((SUM($E$102:BL102)-SUM($E$111:BL111)-SUM($E$110:BL110))*'Capital Structure'!$H$21/12,0)</f>
        <v>367500</v>
      </c>
      <c r="BM109" s="465">
        <f>MAX((SUM($E$102:BM102)-SUM($E$111:BM111)-SUM($E$110:BM110))*'Capital Structure'!$H$21/12,0)</f>
        <v>367500</v>
      </c>
      <c r="BN109" s="465">
        <f>MAX((SUM($E$102:BN102)-SUM($E$111:BN111)-SUM($E$110:BN110))*'Capital Structure'!$H$21/12,0)</f>
        <v>367500</v>
      </c>
      <c r="BO109" s="465">
        <f>MAX((SUM($E$102:BO102)-SUM($E$111:BO111)-SUM($E$110:BO110))*'Capital Structure'!$H$21/12,0)</f>
        <v>367500</v>
      </c>
      <c r="BP109" s="465">
        <f>MAX((SUM($E$102:BP102)-SUM($E$111:BP111)-SUM($E$110:BP110))*'Capital Structure'!$H$21/12,0)</f>
        <v>367500</v>
      </c>
      <c r="BQ109" s="465">
        <f>MAX((SUM($E$102:BQ102)-SUM($E$111:BQ111)-SUM($E$110:BQ110))*'Capital Structure'!$H$21/12,0)</f>
        <v>367500</v>
      </c>
      <c r="BR109" s="465">
        <f>MAX((SUM($E$102:BR102)-SUM($E$111:BR111)-SUM($E$110:BR110))*'Capital Structure'!$H$21/12,0)</f>
        <v>367500</v>
      </c>
      <c r="BS109" s="465">
        <f>MAX((SUM($E$102:BS102)-SUM($E$111:BS111)-SUM($E$110:BS110))*'Capital Structure'!$H$21/12,0)</f>
        <v>367500</v>
      </c>
      <c r="BT109" s="465">
        <f>MAX((SUM($E$102:BT102)-SUM($E$111:BT111)-SUM($E$110:BT110))*'Capital Structure'!$H$21/12,0)</f>
        <v>367500</v>
      </c>
      <c r="BU109" s="465">
        <f>MAX((SUM($E$102:BU102)-SUM($E$111:BU111)-SUM($E$110:BU110))*'Capital Structure'!$H$21/12,0)</f>
        <v>367500</v>
      </c>
      <c r="BV109" s="465">
        <f>MAX((SUM($E$102:BV102)-SUM($E$111:BV111)-SUM($E$110:BV110))*'Capital Structure'!$H$21/12,0)</f>
        <v>367500</v>
      </c>
      <c r="BW109" s="465">
        <f>MAX((SUM($E$102:BW102)-SUM($E$111:BW111)-SUM($E$110:BW110))*'Capital Structure'!$H$21/12,0)</f>
        <v>367500</v>
      </c>
      <c r="BX109" s="465">
        <f>MAX((SUM($E$102:BX102)-SUM($E$111:BX111)-SUM($E$110:BX110))*'Capital Structure'!$H$21/12,0)</f>
        <v>367500</v>
      </c>
      <c r="BY109" s="465">
        <f>MAX((SUM($E$102:BY102)-SUM($E$111:BY111)-SUM($E$110:BY110))*'Capital Structure'!$H$21/12,0)</f>
        <v>367500</v>
      </c>
      <c r="BZ109" s="465">
        <f>MAX((SUM($E$102:BZ102)-SUM($E$111:BZ111)-SUM($E$110:BZ110))*'Capital Structure'!$H$21/12,0)</f>
        <v>367500</v>
      </c>
      <c r="CA109" s="465">
        <f>MAX((SUM($E$102:CA102)-SUM($E$111:CA111)-SUM($E$110:CA110))*'Capital Structure'!$H$21/12,0)</f>
        <v>367500</v>
      </c>
      <c r="CB109" s="465">
        <f>MAX((SUM($E$102:CB102)-SUM($E$111:CB111)-SUM($E$110:CB110))*'Capital Structure'!$H$21/12,0)</f>
        <v>367500</v>
      </c>
      <c r="CC109" s="465">
        <f>MAX((SUM($E$102:CC102)-SUM($E$111:CC111)-SUM($E$110:CC110))*'Capital Structure'!$H$21/12,0)</f>
        <v>367500</v>
      </c>
      <c r="CD109" s="465">
        <f>MAX((SUM($E$102:CD102)-SUM($E$111:CD111)-SUM($E$110:CD110))*'Capital Structure'!$H$21/12,0)</f>
        <v>0</v>
      </c>
      <c r="CE109" s="465">
        <f>MAX((SUM($E$102:CE102)-SUM($E$111:CE111)-SUM($E$110:CE110))*'Capital Structure'!$H$21/12,0)</f>
        <v>0</v>
      </c>
      <c r="CF109" s="465">
        <f>MAX((SUM($E$102:CF102)-SUM($E$111:CF111)-SUM($E$110:CF110))*'Capital Structure'!$H$21/12,0)</f>
        <v>0</v>
      </c>
      <c r="CG109" s="465">
        <f>MAX((SUM($E$102:CG102)-SUM($E$111:CG111)-SUM($E$110:CG110))*'Capital Structure'!$H$21/12,0)</f>
        <v>0</v>
      </c>
      <c r="CH109" s="465">
        <f>MAX((SUM($E$102:CH102)-SUM($E$111:CH111)-SUM($E$110:CH110))*'Capital Structure'!$H$21/12,0)</f>
        <v>0</v>
      </c>
      <c r="CI109" s="465">
        <f>MAX((SUM($E$102:CI102)-SUM($E$111:CI111)-SUM($E$110:CI110))*'Capital Structure'!$H$21/12,0)</f>
        <v>0</v>
      </c>
      <c r="CJ109" s="465">
        <f>MAX((SUM($E$102:CJ102)-SUM($E$111:CJ111)-SUM($E$110:CJ110))*'Capital Structure'!$H$21/12,0)</f>
        <v>0</v>
      </c>
      <c r="CK109" s="465">
        <f>MAX((SUM($E$102:CK102)-SUM($E$111:CK111)-SUM($E$110:CK110))*'Capital Structure'!$H$21/12,0)</f>
        <v>0</v>
      </c>
      <c r="CL109" s="465">
        <f>MAX((SUM($E$102:CL102)-SUM($E$111:CL111)-SUM($E$110:CL110))*'Capital Structure'!$H$21/12,0)</f>
        <v>0</v>
      </c>
      <c r="CM109" s="465">
        <f>MAX((SUM($E$102:CM102)-SUM($E$111:CM111)-SUM($E$110:CM110))*'Capital Structure'!$H$21/12,0)</f>
        <v>0</v>
      </c>
      <c r="CN109" s="465">
        <f>MAX((SUM($E$102:CN102)-SUM($E$111:CN111)-SUM($E$110:CN110))*'Capital Structure'!$H$21/12,0)</f>
        <v>0</v>
      </c>
      <c r="CO109" s="465">
        <f>MAX((SUM($E$102:CO102)-SUM($E$111:CO111)-SUM($E$110:CO110))*'Capital Structure'!$H$21/12,0)</f>
        <v>0</v>
      </c>
      <c r="CP109" s="465">
        <f>MAX((SUM($E$102:CP102)-SUM($E$111:CP111)-SUM($E$110:CP110))*'Capital Structure'!$H$21/12,0)</f>
        <v>0</v>
      </c>
      <c r="CQ109" s="465">
        <f>MAX((SUM($E$102:CQ102)-SUM($E$111:CQ111)-SUM($E$110:CQ110))*'Capital Structure'!$H$21/12,0)</f>
        <v>0</v>
      </c>
      <c r="CR109" s="465">
        <f>MAX((SUM($E$102:CR102)-SUM($E$111:CR111)-SUM($E$110:CR110))*'Capital Structure'!$H$21/12,0)</f>
        <v>0</v>
      </c>
      <c r="CS109" s="465">
        <f>MAX((SUM($E$102:CS102)-SUM($E$111:CS111)-SUM($E$110:CS110))*'Capital Structure'!$H$21/12,0)</f>
        <v>0</v>
      </c>
      <c r="CT109" s="465">
        <f>MAX((SUM($E$102:CT102)-SUM($E$111:CT111)-SUM($E$110:CT110))*'Capital Structure'!$H$21/12,0)</f>
        <v>0</v>
      </c>
      <c r="CU109" s="465">
        <f>MAX((SUM($E$102:CU102)-SUM($E$111:CU111)-SUM($E$110:CU110))*'Capital Structure'!$H$21/12,0)</f>
        <v>0</v>
      </c>
      <c r="CV109" s="465">
        <f>MAX((SUM($E$102:CV102)-SUM($E$111:CV111)-SUM($E$110:CV110))*'Capital Structure'!$H$21/12,0)</f>
        <v>0</v>
      </c>
      <c r="CW109" s="465">
        <f>MAX((SUM($E$102:CW102)-SUM($E$111:CW111)-SUM($E$110:CW110))*'Capital Structure'!$H$21/12,0)</f>
        <v>0</v>
      </c>
      <c r="CX109" s="465">
        <f>MAX((SUM($E$102:CX102)-SUM($E$111:CX111)-SUM($E$110:CX110))*'Capital Structure'!$H$21/12,0)</f>
        <v>0</v>
      </c>
      <c r="CY109" s="465">
        <f>MAX((SUM($E$102:CY102)-SUM($E$111:CY111)-SUM($E$110:CY110))*'Capital Structure'!$H$21/12,0)</f>
        <v>0</v>
      </c>
      <c r="CZ109" s="465">
        <f>MAX((SUM($E$102:CZ102)-SUM($E$111:CZ111)-SUM($E$110:CZ110))*'Capital Structure'!$H$21/12,0)</f>
        <v>0</v>
      </c>
      <c r="DA109" s="465">
        <f>MAX((SUM($E$102:DA102)-SUM($E$111:DA111)-SUM($E$110:DA110))*'Capital Structure'!$H$21/12,0)</f>
        <v>0</v>
      </c>
      <c r="DB109" s="465">
        <f>MAX((SUM($E$102:DB102)-SUM($E$111:DB111)-SUM($E$110:DB110))*'Capital Structure'!$H$21/12,0)</f>
        <v>0</v>
      </c>
      <c r="DC109" s="465">
        <f>MAX((SUM($E$102:DC102)-SUM($E$111:DC111)-SUM($E$110:DC110))*'Capital Structure'!$H$21/12,0)</f>
        <v>0</v>
      </c>
      <c r="DD109" s="465">
        <f>MAX((SUM($E$102:DD102)-SUM($E$111:DD111)-SUM($E$110:DD110))*'Capital Structure'!$H$21/12,0)</f>
        <v>0</v>
      </c>
      <c r="DE109" s="465">
        <f>MAX((SUM($E$102:DE102)-SUM($E$111:DE111)-SUM($E$110:DE110))*'Capital Structure'!$H$21/12,0)</f>
        <v>0</v>
      </c>
      <c r="DF109" s="465">
        <f>MAX((SUM($E$102:DF102)-SUM($E$111:DF111)-SUM($E$110:DF110))*'Capital Structure'!$H$21/12,0)</f>
        <v>0</v>
      </c>
      <c r="DG109" s="465">
        <f>MAX((SUM($E$102:DG102)-SUM($E$111:DG111)-SUM($E$110:DG110))*'Capital Structure'!$H$21/12,0)</f>
        <v>0</v>
      </c>
      <c r="DH109" s="465">
        <f>MAX((SUM($E$102:DH102)-SUM($E$111:DH111)-SUM($E$110:DH110))*'Capital Structure'!$H$21/12,0)</f>
        <v>0</v>
      </c>
      <c r="DI109" s="465">
        <f>MAX((SUM($E$102:DI102)-SUM($E$111:DI111)-SUM($E$110:DI110))*'Capital Structure'!$H$21/12,0)</f>
        <v>0</v>
      </c>
      <c r="DJ109" s="465">
        <f>MAX((SUM($E$102:DJ102)-SUM($E$111:DJ111)-SUM($E$110:DJ110))*'Capital Structure'!$H$21/12,0)</f>
        <v>0</v>
      </c>
      <c r="DK109" s="465">
        <f>MAX((SUM($E$102:DK102)-SUM($E$111:DK111)-SUM($E$110:DK110))*'Capital Structure'!$H$21/12,0)</f>
        <v>0</v>
      </c>
      <c r="DL109" s="465">
        <f>MAX((SUM($E$102:DL102)-SUM($E$111:DL111)-SUM($E$110:DL110))*'Capital Structure'!$H$21/12,0)</f>
        <v>0</v>
      </c>
      <c r="DM109" s="465">
        <f>MAX((SUM($E$102:DM102)-SUM($E$111:DM111)-SUM($E$110:DM110))*'Capital Structure'!$H$21/12,0)</f>
        <v>0</v>
      </c>
      <c r="DN109" s="465">
        <f>MAX((SUM($E$102:DN102)-SUM($E$111:DN111)-SUM($E$110:DN110))*'Capital Structure'!$H$21/12,0)</f>
        <v>0</v>
      </c>
      <c r="DO109" s="465">
        <f>MAX((SUM($E$102:DO102)-SUM($E$111:DO111)-SUM($E$110:DO110))*'Capital Structure'!$H$21/12,0)</f>
        <v>0</v>
      </c>
      <c r="DP109" s="465">
        <f>MAX((SUM($E$102:DP102)-SUM($E$111:DP111)-SUM($E$110:DP110))*'Capital Structure'!$H$21/12,0)</f>
        <v>0</v>
      </c>
      <c r="DQ109" s="465">
        <f>MAX((SUM($E$102:DQ102)-SUM($E$111:DQ111)-SUM($E$110:DQ110))*'Capital Structure'!$H$21/12,0)</f>
        <v>0</v>
      </c>
      <c r="DR109" s="465">
        <f>MAX((SUM($E$102:DR102)-SUM($E$111:DR111)-SUM($E$110:DR110))*'Capital Structure'!$H$21/12,0)</f>
        <v>0</v>
      </c>
      <c r="DS109" s="465">
        <f>MAX((SUM($E$102:DS102)-SUM($E$111:DS111)-SUM($E$110:DS110))*'Capital Structure'!$H$21/12,0)</f>
        <v>0</v>
      </c>
      <c r="DT109" s="465">
        <f>MAX((SUM($E$102:DT102)-SUM($E$111:DT111)-SUM($E$110:DT110))*'Capital Structure'!$H$21/12,0)</f>
        <v>0</v>
      </c>
      <c r="DU109" s="465">
        <f>MAX((SUM($E$102:DU102)-SUM($E$111:DU111)-SUM($E$110:DU110))*'Capital Structure'!$H$21/12,0)</f>
        <v>0</v>
      </c>
      <c r="DV109" s="465">
        <f>MAX((SUM($E$102:DV102)-SUM($E$111:DV111)-SUM($E$110:DV110))*'Capital Structure'!$H$21/12,0)</f>
        <v>0</v>
      </c>
      <c r="DW109" s="465">
        <f>MAX((SUM($E$102:DW102)-SUM($E$111:DW111)-SUM($E$110:DW110))*'Capital Structure'!$H$21/12,0)</f>
        <v>0</v>
      </c>
      <c r="DX109" s="465">
        <f>MAX((SUM($E$102:DX102)-SUM($E$111:DX111)-SUM($E$110:DX110))*'Capital Structure'!$H$21/12,0)</f>
        <v>0</v>
      </c>
      <c r="DY109" s="465">
        <f>MAX((SUM($E$102:DY102)-SUM($E$111:DY111)-SUM($E$110:DY110))*'Capital Structure'!$H$21/12,0)</f>
        <v>0</v>
      </c>
      <c r="DZ109" s="465">
        <f>MAX((SUM($E$102:DZ102)-SUM($E$111:DZ111)-SUM($E$110:DZ110))*'Capital Structure'!$H$21/12,0)</f>
        <v>0</v>
      </c>
      <c r="EA109" s="465">
        <f>MAX((SUM($E$102:EA102)-SUM($E$111:EA111)-SUM($E$110:EA110))*'Capital Structure'!$H$21/12,0)</f>
        <v>0</v>
      </c>
      <c r="EB109" s="465">
        <f>MAX((SUM($E$102:EB102)-SUM($E$111:EB111)-SUM($E$110:EB110))*'Capital Structure'!$H$21/12,0)</f>
        <v>0</v>
      </c>
      <c r="EC109" s="465">
        <f>MAX((SUM($E$102:EC102)-SUM($E$111:EC111)-SUM($E$110:EC110))*'Capital Structure'!$H$21/12,0)</f>
        <v>0</v>
      </c>
      <c r="ED109" s="465">
        <f>MAX((SUM($E$102:ED102)-SUM($E$111:ED111)-SUM($E$110:ED110))*'Capital Structure'!$H$21/12,0)</f>
        <v>0</v>
      </c>
      <c r="EE109" s="465">
        <f>MAX((SUM($E$102:EE102)-SUM($E$111:EE111)-SUM($E$110:EE110))*'Capital Structure'!$H$21/12,0)</f>
        <v>0</v>
      </c>
      <c r="EF109" s="465">
        <f>MAX((SUM($E$102:EF102)-SUM($E$111:EF111)-SUM($E$110:EF110))*'Capital Structure'!$H$21/12,0)</f>
        <v>0</v>
      </c>
      <c r="EG109" s="465">
        <f>MAX((SUM($E$102:EG102)-SUM($E$111:EG111)-SUM($E$110:EG110))*'Capital Structure'!$H$21/12,0)</f>
        <v>0</v>
      </c>
      <c r="EH109" s="465">
        <f>MAX((SUM($E$102:EH102)-SUM($E$111:EH111)-SUM($E$110:EH110))*'Capital Structure'!$H$21/12,0)</f>
        <v>0</v>
      </c>
      <c r="EI109" s="465">
        <f>MAX((SUM($E$102:EI102)-SUM($E$111:EI111)-SUM($E$110:EI110))*'Capital Structure'!$H$21/12,0)</f>
        <v>0</v>
      </c>
      <c r="EJ109" s="465">
        <f>MAX((SUM($E$102:EJ102)-SUM($E$111:EJ111)-SUM($E$110:EJ110))*'Capital Structure'!$H$21/12,0)</f>
        <v>0</v>
      </c>
      <c r="EK109" s="465">
        <f>MAX((SUM($E$102:EK102)-SUM($E$111:EK111)-SUM($E$110:EK110))*'Capital Structure'!$H$21/12,0)</f>
        <v>0</v>
      </c>
      <c r="EL109" s="465">
        <f>MAX((SUM($E$102:EL102)-SUM($E$111:EL111)-SUM($E$110:EL110))*'Capital Structure'!$H$21/12,0)</f>
        <v>0</v>
      </c>
      <c r="EM109" s="465">
        <f>MAX((SUM($E$102:EM102)-SUM($E$111:EM111)-SUM($E$110:EM110))*'Capital Structure'!$H$21/12,0)</f>
        <v>0</v>
      </c>
      <c r="EN109" s="465">
        <f>MAX((SUM($E$102:EN102)-SUM($E$111:EN111)-SUM($E$110:EN110))*'Capital Structure'!$H$21/12,0)</f>
        <v>0</v>
      </c>
      <c r="EO109" s="465">
        <f>MAX((SUM($E$102:EO102)-SUM($E$111:EO111)-SUM($E$110:EO110))*'Capital Structure'!$H$21/12,0)</f>
        <v>0</v>
      </c>
      <c r="EP109" s="465">
        <f>MAX((SUM($E$102:EP102)-SUM($E$111:EP111)-SUM($E$110:EP110))*'Capital Structure'!$H$21/12,0)</f>
        <v>0</v>
      </c>
      <c r="EQ109" s="465">
        <f>MAX((SUM($E$102:EQ102)-SUM($E$111:EQ111)-SUM($E$110:EQ110))*'Capital Structure'!$H$21/12,0)</f>
        <v>0</v>
      </c>
      <c r="ER109" s="465">
        <f>MAX((SUM($E$102:ER102)-SUM($E$111:ER111)-SUM($E$110:ER110))*'Capital Structure'!$H$21/12,0)</f>
        <v>0</v>
      </c>
      <c r="ES109" s="465">
        <f>MAX((SUM($E$102:ES102)-SUM($E$111:ES111)-SUM($E$110:ES110))*'Capital Structure'!$H$21/12,0)</f>
        <v>0</v>
      </c>
      <c r="ET109" s="465">
        <f>MAX((SUM($E$102:ET102)-SUM($E$111:ET111)-SUM($E$110:ET110))*'Capital Structure'!$H$21/12,0)</f>
        <v>0</v>
      </c>
      <c r="EU109" s="465">
        <f>MAX((SUM($E$102:EU102)-SUM($E$111:EU111)-SUM($E$110:EU110))*'Capital Structure'!$H$21/12,0)</f>
        <v>0</v>
      </c>
      <c r="EV109" s="465">
        <f>MAX((SUM($E$102:EV102)-SUM($E$111:EV111)-SUM($E$110:EV110))*'Capital Structure'!$H$21/12,0)</f>
        <v>0</v>
      </c>
      <c r="EW109" s="465">
        <f>MAX((SUM($E$102:EW102)-SUM($E$111:EW111)-SUM($E$110:EW110))*'Capital Structure'!$H$21/12,0)</f>
        <v>0</v>
      </c>
      <c r="EX109" s="465">
        <f>MAX((SUM($E$102:EX102)-SUM($E$111:EX111)-SUM($E$110:EX110))*'Capital Structure'!$H$21/12,0)</f>
        <v>0</v>
      </c>
      <c r="EY109" s="465">
        <f>MAX((SUM($E$102:EY102)-SUM($E$111:EY111)-SUM($E$110:EY110))*'Capital Structure'!$H$21/12,0)</f>
        <v>0</v>
      </c>
      <c r="EZ109" s="465">
        <f>MAX((SUM($E$102:EZ102)-SUM($E$111:EZ111)-SUM($E$110:EZ110))*'Capital Structure'!$H$21/12,0)</f>
        <v>0</v>
      </c>
      <c r="FA109" s="465">
        <f>MAX((SUM($E$102:FA102)-SUM($E$111:FA111)-SUM($E$110:FA110))*'Capital Structure'!$H$21/12,0)</f>
        <v>0</v>
      </c>
      <c r="FB109" s="465">
        <f>MAX((SUM($E$102:FB102)-SUM($E$111:FB111)-SUM($E$110:FB110))*'Capital Structure'!$H$21/12,0)</f>
        <v>0</v>
      </c>
      <c r="FC109" s="465"/>
      <c r="FD109" s="465"/>
      <c r="FE109" s="465"/>
      <c r="FF109" s="465"/>
      <c r="FG109" s="465"/>
      <c r="FH109" s="465"/>
      <c r="FI109" s="465"/>
      <c r="FJ109" s="465"/>
      <c r="FK109" s="465"/>
      <c r="FL109" s="465"/>
      <c r="FM109" s="465"/>
      <c r="FN109" s="465"/>
      <c r="FO109" s="465"/>
      <c r="FP109" s="465"/>
      <c r="FQ109" s="465"/>
      <c r="FR109" s="465"/>
      <c r="FS109" s="465"/>
      <c r="FT109" s="465"/>
      <c r="FU109" s="465"/>
      <c r="FV109" s="465"/>
      <c r="FW109" s="465"/>
      <c r="FX109" s="465"/>
      <c r="FY109" s="465"/>
      <c r="FZ109" s="465"/>
      <c r="GA109" s="465"/>
      <c r="GB109" s="465"/>
      <c r="GC109" s="465"/>
      <c r="GD109" s="465"/>
      <c r="GE109" s="465"/>
      <c r="GF109" s="465"/>
      <c r="GG109" s="465"/>
      <c r="GH109" s="465"/>
      <c r="GI109" s="465"/>
      <c r="GJ109" s="465"/>
      <c r="GK109" s="465"/>
      <c r="GL109" s="465"/>
      <c r="GM109" s="465"/>
      <c r="GN109" s="465"/>
      <c r="GO109" s="465"/>
      <c r="GP109" s="465"/>
      <c r="GQ109" s="465"/>
      <c r="GR109" s="465"/>
      <c r="GS109" s="465"/>
      <c r="GT109" s="465"/>
      <c r="GU109" s="465"/>
      <c r="GV109" s="465"/>
      <c r="GW109" s="465"/>
      <c r="GX109" s="465"/>
    </row>
    <row r="110" spans="2:206">
      <c r="B110" s="465" t="s">
        <v>208</v>
      </c>
      <c r="E110" s="465">
        <f>IFERROR(VLOOKUP(E$90,'Capital Structure'!$H$27:$I$29,2,FALSE),0)</f>
        <v>0</v>
      </c>
      <c r="F110" s="465">
        <f>IFERROR(VLOOKUP(F$90,'Capital Structure'!$H$27:$I$29,2,FALSE),0)</f>
        <v>0</v>
      </c>
      <c r="G110" s="465">
        <f>IFERROR(VLOOKUP(G$90,'Capital Structure'!$H$27:$I$29,2,FALSE),0)</f>
        <v>0</v>
      </c>
      <c r="H110" s="465">
        <f>IFERROR(VLOOKUP(H$90,'Capital Structure'!$H$27:$I$29,2,FALSE),0)</f>
        <v>0</v>
      </c>
      <c r="I110" s="465">
        <f>IFERROR(VLOOKUP(I$90,'Capital Structure'!$H$27:$I$29,2,FALSE),0)</f>
        <v>0</v>
      </c>
      <c r="J110" s="465">
        <f>IFERROR(VLOOKUP(J$90,'Capital Structure'!$H$27:$I$29,2,FALSE),0)</f>
        <v>0</v>
      </c>
      <c r="K110" s="465">
        <f>IFERROR(VLOOKUP(K$90,'Capital Structure'!$H$27:$I$29,2,FALSE),0)</f>
        <v>0</v>
      </c>
      <c r="L110" s="465">
        <f>IFERROR(VLOOKUP(L$90,'Capital Structure'!$H$27:$I$29,2,FALSE),0)</f>
        <v>0</v>
      </c>
      <c r="M110" s="465">
        <f>IFERROR(VLOOKUP(M$90,'Capital Structure'!$H$27:$I$29,2,FALSE),0)</f>
        <v>0</v>
      </c>
      <c r="N110" s="465">
        <f>IFERROR(VLOOKUP(N$90,'Capital Structure'!$H$27:$I$29,2,FALSE),0)</f>
        <v>0</v>
      </c>
      <c r="O110" s="465">
        <f>IFERROR(VLOOKUP(O$90,'Capital Structure'!$H$27:$I$29,2,FALSE),0)</f>
        <v>0</v>
      </c>
      <c r="P110" s="465">
        <f>IFERROR(VLOOKUP(P$90,'Capital Structure'!$H$27:$I$29,2,FALSE),0)</f>
        <v>0</v>
      </c>
      <c r="Q110" s="465">
        <f>IFERROR(VLOOKUP(Q$90,'Capital Structure'!$H$27:$I$29,2,FALSE),0)</f>
        <v>0</v>
      </c>
      <c r="R110" s="465">
        <f>IFERROR(VLOOKUP(R$90,'Capital Structure'!$H$27:$I$29,2,FALSE),0)</f>
        <v>0</v>
      </c>
      <c r="S110" s="465">
        <f>IFERROR(VLOOKUP(S$90,'Capital Structure'!$H$27:$I$29,2,FALSE),0)</f>
        <v>0</v>
      </c>
      <c r="T110" s="465">
        <f>IFERROR(VLOOKUP(T$90,'Capital Structure'!$H$27:$I$29,2,FALSE),0)</f>
        <v>0</v>
      </c>
      <c r="U110" s="465">
        <f>IFERROR(VLOOKUP(U$90,'Capital Structure'!$H$27:$I$29,2,FALSE),0)</f>
        <v>0</v>
      </c>
      <c r="V110" s="465">
        <f>IFERROR(VLOOKUP(V$90,'Capital Structure'!$H$27:$I$29,2,FALSE),0)</f>
        <v>0</v>
      </c>
      <c r="W110" s="465">
        <f>IFERROR(VLOOKUP(W$90,'Capital Structure'!$H$27:$I$29,2,FALSE),0)</f>
        <v>0</v>
      </c>
      <c r="X110" s="465">
        <f>IFERROR(VLOOKUP(X$90,'Capital Structure'!$H$27:$I$29,2,FALSE),0)</f>
        <v>0</v>
      </c>
      <c r="Y110" s="465">
        <f>IFERROR(VLOOKUP(Y$90,'Capital Structure'!$H$27:$I$29,2,FALSE),0)</f>
        <v>0</v>
      </c>
      <c r="Z110" s="465">
        <f>IFERROR(VLOOKUP(Z$90,'Capital Structure'!$H$27:$I$29,2,FALSE),0)</f>
        <v>0</v>
      </c>
      <c r="AA110" s="465">
        <f>IFERROR(VLOOKUP(AA$90,'Capital Structure'!$H$27:$I$29,2,FALSE),0)</f>
        <v>0</v>
      </c>
      <c r="AB110" s="465">
        <f>IFERROR(VLOOKUP(AB$90,'Capital Structure'!$H$27:$I$29,2,FALSE),0)</f>
        <v>0</v>
      </c>
      <c r="AC110" s="465">
        <f>IFERROR(VLOOKUP(AC$90,'Capital Structure'!$H$27:$I$29,2,FALSE),0)</f>
        <v>0</v>
      </c>
      <c r="AD110" s="465">
        <f>IFERROR(VLOOKUP(AD$90,'Capital Structure'!$H$27:$I$29,2,FALSE),0)</f>
        <v>0</v>
      </c>
      <c r="AE110" s="465">
        <f>IFERROR(VLOOKUP(AE$90,'Capital Structure'!$H$27:$I$29,2,FALSE),0)</f>
        <v>0</v>
      </c>
      <c r="AF110" s="465">
        <f>IFERROR(VLOOKUP(AF$90,'Capital Structure'!$H$27:$I$29,2,FALSE),0)</f>
        <v>0</v>
      </c>
      <c r="AG110" s="465">
        <f>IFERROR(VLOOKUP(AG$90,'Capital Structure'!$H$27:$I$29,2,FALSE),0)</f>
        <v>0</v>
      </c>
      <c r="AH110" s="465">
        <f>IFERROR(VLOOKUP(AH$90,'Capital Structure'!$H$27:$I$29,2,FALSE),0)</f>
        <v>0</v>
      </c>
      <c r="AI110" s="465">
        <f>IFERROR(VLOOKUP(AI$90,'Capital Structure'!$H$27:$I$29,2,FALSE),0)</f>
        <v>0</v>
      </c>
      <c r="AJ110" s="465">
        <f>IFERROR(VLOOKUP(AJ$90,'Capital Structure'!$H$27:$I$29,2,FALSE),0)</f>
        <v>0</v>
      </c>
      <c r="AK110" s="465">
        <f>IFERROR(VLOOKUP(AK$90,'Capital Structure'!$H$27:$I$29,2,FALSE),0)</f>
        <v>0</v>
      </c>
      <c r="AL110" s="465">
        <f>IFERROR(VLOOKUP(AL$90,'Capital Structure'!$H$27:$I$29,2,FALSE),0)</f>
        <v>0</v>
      </c>
      <c r="AM110" s="465">
        <f>IFERROR(VLOOKUP(AM$90,'Capital Structure'!$H$27:$I$29,2,FALSE),0)</f>
        <v>0</v>
      </c>
      <c r="AN110" s="465">
        <f>IFERROR(VLOOKUP(AN$90,'Capital Structure'!$H$27:$I$29,2,FALSE),0)</f>
        <v>0</v>
      </c>
      <c r="AO110" s="465">
        <f>IFERROR(VLOOKUP(AO$90,'Capital Structure'!$H$27:$I$29,2,FALSE),0)</f>
        <v>0</v>
      </c>
      <c r="AP110" s="465">
        <f>IFERROR(VLOOKUP(AP$90,'Capital Structure'!$H$27:$I$29,2,FALSE),0)</f>
        <v>0</v>
      </c>
      <c r="AQ110" s="465">
        <f>IFERROR(VLOOKUP(AQ$90,'Capital Structure'!$H$27:$I$29,2,FALSE),0)</f>
        <v>0</v>
      </c>
      <c r="AR110" s="465">
        <f>IFERROR(VLOOKUP(AR$90,'Capital Structure'!$H$27:$I$29,2,FALSE),0)</f>
        <v>0</v>
      </c>
      <c r="AS110" s="465">
        <f>IFERROR(VLOOKUP(AS$90,'Capital Structure'!$H$27:$I$29,2,FALSE),0)</f>
        <v>0</v>
      </c>
      <c r="AT110" s="465">
        <f>IFERROR(VLOOKUP(AT$90,'Capital Structure'!$H$27:$I$29,2,FALSE),0)</f>
        <v>0</v>
      </c>
      <c r="AU110" s="465">
        <f>IFERROR(VLOOKUP(AU$90,'Capital Structure'!$H$27:$I$29,2,FALSE),0)</f>
        <v>0</v>
      </c>
      <c r="AV110" s="465">
        <f>IFERROR(VLOOKUP(AV$90,'Capital Structure'!$H$27:$I$29,2,FALSE),0)</f>
        <v>0</v>
      </c>
      <c r="AW110" s="465">
        <f>IFERROR(VLOOKUP(AW$90,'Capital Structure'!$H$27:$I$29,2,FALSE),0)</f>
        <v>0</v>
      </c>
      <c r="AX110" s="465">
        <f>IFERROR(VLOOKUP(AX$90,'Capital Structure'!$H$27:$I$29,2,FALSE),0)</f>
        <v>0</v>
      </c>
      <c r="AY110" s="465">
        <f>IFERROR(VLOOKUP(AY$90,'Capital Structure'!$H$27:$I$29,2,FALSE),0)</f>
        <v>0</v>
      </c>
      <c r="AZ110" s="465">
        <f>IFERROR(VLOOKUP(AZ$90,'Capital Structure'!$H$27:$I$29,2,FALSE),0)</f>
        <v>0</v>
      </c>
      <c r="BA110" s="465">
        <f>IFERROR(VLOOKUP(BA$90,'Capital Structure'!$H$27:$I$29,2,FALSE),0)</f>
        <v>0</v>
      </c>
      <c r="BB110" s="465">
        <f>IFERROR(VLOOKUP(BB$90,'Capital Structure'!$H$27:$I$29,2,FALSE),0)</f>
        <v>0</v>
      </c>
      <c r="BC110" s="465">
        <f>IFERROR(VLOOKUP(BC$90,'Capital Structure'!$H$27:$I$29,2,FALSE),0)</f>
        <v>0</v>
      </c>
      <c r="BD110" s="465">
        <f>IFERROR(VLOOKUP(BD$90,'Capital Structure'!$H$27:$I$29,2,FALSE),0)</f>
        <v>0</v>
      </c>
      <c r="BE110" s="465">
        <f>IFERROR(VLOOKUP(BE$90,'Capital Structure'!$H$27:$I$29,2,FALSE),0)</f>
        <v>0</v>
      </c>
      <c r="BF110" s="465">
        <f>IFERROR(VLOOKUP(BF$90,'Capital Structure'!$H$27:$I$29,2,FALSE),0)</f>
        <v>0</v>
      </c>
      <c r="BG110" s="465">
        <f>IFERROR(VLOOKUP(BG$90,'Capital Structure'!$H$27:$I$29,2,FALSE),0)</f>
        <v>0</v>
      </c>
      <c r="BH110" s="465">
        <f>IFERROR(VLOOKUP(BH$90,'Capital Structure'!$H$27:$I$29,2,FALSE),0)</f>
        <v>0</v>
      </c>
      <c r="BI110" s="465">
        <f>IFERROR(VLOOKUP(BI$90,'Capital Structure'!$H$27:$I$29,2,FALSE),0)</f>
        <v>0</v>
      </c>
      <c r="BJ110" s="465">
        <f>IFERROR(VLOOKUP(BJ$90,'Capital Structure'!$H$27:$I$29,2,FALSE),0)</f>
        <v>0</v>
      </c>
      <c r="BK110" s="465">
        <f>IFERROR(VLOOKUP(BK$90,'Capital Structure'!$H$27:$I$29,2,FALSE),0)</f>
        <v>0</v>
      </c>
      <c r="BL110" s="465">
        <f>IFERROR(VLOOKUP(BL$90,'Capital Structure'!$H$27:$I$29,2,FALSE),0)</f>
        <v>0</v>
      </c>
      <c r="BM110" s="465">
        <f>IFERROR(VLOOKUP(BM$90,'Capital Structure'!$H$27:$I$29,2,FALSE),0)</f>
        <v>0</v>
      </c>
      <c r="BN110" s="465">
        <f>IFERROR(VLOOKUP(BN$90,'Capital Structure'!$H$27:$I$29,2,FALSE),0)</f>
        <v>0</v>
      </c>
      <c r="BO110" s="465">
        <f>IFERROR(VLOOKUP(BO$90,'Capital Structure'!$H$27:$I$29,2,FALSE),0)</f>
        <v>0</v>
      </c>
      <c r="BP110" s="465">
        <f>IFERROR(VLOOKUP(BP$90,'Capital Structure'!$H$27:$I$29,2,FALSE),0)</f>
        <v>0</v>
      </c>
      <c r="BQ110" s="465">
        <f>IFERROR(VLOOKUP(BQ$90,'Capital Structure'!$H$27:$I$29,2,FALSE),0)</f>
        <v>0</v>
      </c>
      <c r="BR110" s="465">
        <f>IFERROR(VLOOKUP(BR$90,'Capital Structure'!$H$27:$I$29,2,FALSE),0)</f>
        <v>0</v>
      </c>
      <c r="BS110" s="465">
        <f>IFERROR(VLOOKUP(BS$90,'Capital Structure'!$H$27:$I$29,2,FALSE),0)</f>
        <v>0</v>
      </c>
      <c r="BT110" s="465">
        <f>IFERROR(VLOOKUP(BT$90,'Capital Structure'!$H$27:$I$29,2,FALSE),0)</f>
        <v>0</v>
      </c>
      <c r="BU110" s="465">
        <f>IFERROR(VLOOKUP(BU$90,'Capital Structure'!$H$27:$I$29,2,FALSE),0)</f>
        <v>0</v>
      </c>
      <c r="BV110" s="465">
        <f>IFERROR(VLOOKUP(BV$90,'Capital Structure'!$H$27:$I$29,2,FALSE),0)</f>
        <v>0</v>
      </c>
      <c r="BW110" s="465">
        <f>IFERROR(VLOOKUP(BW$90,'Capital Structure'!$H$27:$I$29,2,FALSE),0)</f>
        <v>0</v>
      </c>
      <c r="BX110" s="465">
        <f>IFERROR(VLOOKUP(BX$90,'Capital Structure'!$H$27:$I$29,2,FALSE),0)</f>
        <v>0</v>
      </c>
      <c r="BY110" s="465">
        <f>IFERROR(VLOOKUP(BY$90,'Capital Structure'!$H$27:$I$29,2,FALSE),0)</f>
        <v>0</v>
      </c>
      <c r="BZ110" s="465">
        <f>IFERROR(VLOOKUP(BZ$90,'Capital Structure'!$H$27:$I$29,2,FALSE),0)</f>
        <v>0</v>
      </c>
      <c r="CA110" s="465">
        <f>IFERROR(VLOOKUP(CA$90,'Capital Structure'!$H$27:$I$29,2,FALSE),0)</f>
        <v>0</v>
      </c>
      <c r="CB110" s="465">
        <f>IFERROR(VLOOKUP(CB$90,'Capital Structure'!$H$27:$I$29,2,FALSE),0)</f>
        <v>0</v>
      </c>
      <c r="CC110" s="465">
        <f>IFERROR(VLOOKUP(CC$90,'Capital Structure'!$H$27:$I$29,2,FALSE),0)</f>
        <v>0</v>
      </c>
      <c r="CD110" s="465">
        <f>IFERROR(VLOOKUP(CD$90,'Capital Structure'!$H$27:$I$29,2,FALSE),0)</f>
        <v>0</v>
      </c>
      <c r="CE110" s="465">
        <f>IFERROR(VLOOKUP(CE$90,'Capital Structure'!$H$27:$I$29,2,FALSE),0)</f>
        <v>0</v>
      </c>
      <c r="CF110" s="465">
        <f>IFERROR(VLOOKUP(CF$90,'Capital Structure'!$H$27:$I$29,2,FALSE),0)</f>
        <v>0</v>
      </c>
      <c r="CG110" s="465">
        <f>IFERROR(VLOOKUP(CG$90,'Capital Structure'!$H$27:$I$29,2,FALSE),0)</f>
        <v>0</v>
      </c>
      <c r="CH110" s="465">
        <f>IFERROR(VLOOKUP(CH$90,'Capital Structure'!$H$27:$I$29,2,FALSE),0)</f>
        <v>0</v>
      </c>
      <c r="CI110" s="465">
        <f>IFERROR(VLOOKUP(CI$90,'Capital Structure'!$H$27:$I$29,2,FALSE),0)</f>
        <v>0</v>
      </c>
      <c r="CJ110" s="465">
        <f>IFERROR(VLOOKUP(CJ$90,'Capital Structure'!$H$27:$I$29,2,FALSE),0)</f>
        <v>0</v>
      </c>
      <c r="CK110" s="465">
        <f>IFERROR(VLOOKUP(CK$90,'Capital Structure'!$H$27:$I$29,2,FALSE),0)</f>
        <v>0</v>
      </c>
      <c r="CL110" s="465">
        <f>IFERROR(VLOOKUP(CL$90,'Capital Structure'!$H$27:$I$29,2,FALSE),0)</f>
        <v>0</v>
      </c>
      <c r="CM110" s="465">
        <f>IFERROR(VLOOKUP(CM$90,'Capital Structure'!$H$27:$I$29,2,FALSE),0)</f>
        <v>0</v>
      </c>
      <c r="CN110" s="465">
        <f>IFERROR(VLOOKUP(CN$90,'Capital Structure'!$H$27:$I$29,2,FALSE),0)</f>
        <v>0</v>
      </c>
      <c r="CO110" s="465">
        <f>IFERROR(VLOOKUP(CO$90,'Capital Structure'!$H$27:$I$29,2,FALSE),0)</f>
        <v>0</v>
      </c>
      <c r="CP110" s="465">
        <f>IFERROR(VLOOKUP(CP$90,'Capital Structure'!$H$27:$I$29,2,FALSE),0)</f>
        <v>0</v>
      </c>
      <c r="CQ110" s="465">
        <f>IFERROR(VLOOKUP(CQ$90,'Capital Structure'!$H$27:$I$29,2,FALSE),0)</f>
        <v>0</v>
      </c>
      <c r="CR110" s="465">
        <f>IFERROR(VLOOKUP(CR$90,'Capital Structure'!$H$27:$I$29,2,FALSE),0)</f>
        <v>0</v>
      </c>
      <c r="CS110" s="465">
        <f>IFERROR(VLOOKUP(CS$90,'Capital Structure'!$H$27:$I$29,2,FALSE),0)</f>
        <v>0</v>
      </c>
      <c r="CT110" s="465">
        <f>IFERROR(VLOOKUP(CT$90,'Capital Structure'!$H$27:$I$29,2,FALSE),0)</f>
        <v>0</v>
      </c>
      <c r="CU110" s="465">
        <f>IFERROR(VLOOKUP(CU$90,'Capital Structure'!$H$27:$I$29,2,FALSE),0)</f>
        <v>0</v>
      </c>
      <c r="CV110" s="465">
        <f>IFERROR(VLOOKUP(CV$90,'Capital Structure'!$H$27:$I$29,2,FALSE),0)</f>
        <v>0</v>
      </c>
      <c r="CW110" s="465">
        <f>IFERROR(VLOOKUP(CW$90,'Capital Structure'!$H$27:$I$29,2,FALSE),0)</f>
        <v>0</v>
      </c>
      <c r="CX110" s="465">
        <f>IFERROR(VLOOKUP(CX$90,'Capital Structure'!$H$27:$I$29,2,FALSE),0)</f>
        <v>0</v>
      </c>
      <c r="CY110" s="465">
        <f>IFERROR(VLOOKUP(CY$90,'Capital Structure'!$H$27:$I$29,2,FALSE),0)</f>
        <v>0</v>
      </c>
      <c r="CZ110" s="465">
        <f>IFERROR(VLOOKUP(CZ$90,'Capital Structure'!$H$27:$I$29,2,FALSE),0)</f>
        <v>0</v>
      </c>
      <c r="DA110" s="465">
        <f>IFERROR(VLOOKUP(DA$90,'Capital Structure'!$H$27:$I$29,2,FALSE),0)</f>
        <v>0</v>
      </c>
      <c r="DB110" s="465">
        <f>IFERROR(VLOOKUP(DB$90,'Capital Structure'!$H$27:$I$29,2,FALSE),0)</f>
        <v>0</v>
      </c>
      <c r="DC110" s="465">
        <f>IFERROR(VLOOKUP(DC$90,'Capital Structure'!$H$27:$I$29,2,FALSE),0)</f>
        <v>0</v>
      </c>
      <c r="DD110" s="465">
        <f>IFERROR(VLOOKUP(DD$90,'Capital Structure'!$H$27:$I$29,2,FALSE),0)</f>
        <v>0</v>
      </c>
      <c r="DE110" s="465">
        <f>IFERROR(VLOOKUP(DE$90,'Capital Structure'!$H$27:$I$29,2,FALSE),0)</f>
        <v>0</v>
      </c>
      <c r="DF110" s="465">
        <f>IFERROR(VLOOKUP(DF$90,'Capital Structure'!$H$27:$I$29,2,FALSE),0)</f>
        <v>0</v>
      </c>
      <c r="DG110" s="465">
        <f>IFERROR(VLOOKUP(DG$90,'Capital Structure'!$H$27:$I$29,2,FALSE),0)</f>
        <v>0</v>
      </c>
      <c r="DH110" s="465">
        <f>IFERROR(VLOOKUP(DH$90,'Capital Structure'!$H$27:$I$29,2,FALSE),0)</f>
        <v>0</v>
      </c>
      <c r="DI110" s="465">
        <f>IFERROR(VLOOKUP(DI$90,'Capital Structure'!$H$27:$I$29,2,FALSE),0)</f>
        <v>0</v>
      </c>
      <c r="DJ110" s="465">
        <f>IFERROR(VLOOKUP(DJ$90,'Capital Structure'!$H$27:$I$29,2,FALSE),0)</f>
        <v>0</v>
      </c>
      <c r="DK110" s="465">
        <f>IFERROR(VLOOKUP(DK$90,'Capital Structure'!$H$27:$I$29,2,FALSE),0)</f>
        <v>0</v>
      </c>
      <c r="DL110" s="465">
        <f>IFERROR(VLOOKUP(DL$90,'Capital Structure'!$H$27:$I$29,2,FALSE),0)</f>
        <v>0</v>
      </c>
      <c r="DM110" s="465">
        <f>IFERROR(VLOOKUP(DM$90,'Capital Structure'!$H$27:$I$29,2,FALSE),0)</f>
        <v>0</v>
      </c>
      <c r="DN110" s="465">
        <f>IFERROR(VLOOKUP(DN$90,'Capital Structure'!$H$27:$I$29,2,FALSE),0)</f>
        <v>0</v>
      </c>
      <c r="DO110" s="465">
        <f>IFERROR(VLOOKUP(DO$90,'Capital Structure'!$H$27:$I$29,2,FALSE),0)</f>
        <v>0</v>
      </c>
      <c r="DP110" s="465">
        <f>IFERROR(VLOOKUP(DP$90,'Capital Structure'!$H$27:$I$29,2,FALSE),0)</f>
        <v>0</v>
      </c>
      <c r="DQ110" s="465">
        <f>IFERROR(VLOOKUP(DQ$90,'Capital Structure'!$H$27:$I$29,2,FALSE),0)</f>
        <v>0</v>
      </c>
      <c r="DR110" s="465">
        <f>IFERROR(VLOOKUP(DR$90,'Capital Structure'!$H$27:$I$29,2,FALSE),0)</f>
        <v>0</v>
      </c>
      <c r="DS110" s="465">
        <f>IFERROR(VLOOKUP(DS$90,'Capital Structure'!$H$27:$I$29,2,FALSE),0)</f>
        <v>0</v>
      </c>
      <c r="DT110" s="465">
        <f>IFERROR(VLOOKUP(DT$90,'Capital Structure'!$H$27:$I$29,2,FALSE),0)</f>
        <v>0</v>
      </c>
      <c r="DU110" s="465">
        <f>IFERROR(VLOOKUP(DU$90,'Capital Structure'!$H$27:$I$29,2,FALSE),0)</f>
        <v>0</v>
      </c>
      <c r="DV110" s="465">
        <f>IFERROR(VLOOKUP(DV$90,'Capital Structure'!$H$27:$I$29,2,FALSE),0)</f>
        <v>0</v>
      </c>
      <c r="DW110" s="465">
        <f>IFERROR(VLOOKUP(DW$90,'Capital Structure'!$H$27:$I$29,2,FALSE),0)</f>
        <v>0</v>
      </c>
      <c r="DX110" s="465">
        <f>IFERROR(VLOOKUP(DX$90,'Capital Structure'!$H$27:$I$29,2,FALSE),0)</f>
        <v>0</v>
      </c>
      <c r="DY110" s="465">
        <f>IFERROR(VLOOKUP(DY$90,'Capital Structure'!$H$27:$I$29,2,FALSE),0)</f>
        <v>0</v>
      </c>
      <c r="DZ110" s="465">
        <f>IFERROR(VLOOKUP(DZ$90,'Capital Structure'!$H$27:$I$29,2,FALSE),0)</f>
        <v>0</v>
      </c>
      <c r="EA110" s="465">
        <f>IFERROR(VLOOKUP(EA$90,'Capital Structure'!$H$27:$I$29,2,FALSE),0)</f>
        <v>0</v>
      </c>
      <c r="EB110" s="465">
        <f>IFERROR(VLOOKUP(EB$90,'Capital Structure'!$H$27:$I$29,2,FALSE),0)</f>
        <v>0</v>
      </c>
      <c r="EC110" s="465">
        <f>IFERROR(VLOOKUP(EC$90,'Capital Structure'!$H$27:$I$29,2,FALSE),0)</f>
        <v>0</v>
      </c>
      <c r="ED110" s="465">
        <f>IFERROR(VLOOKUP(ED$90,'Capital Structure'!$H$27:$I$29,2,FALSE),0)</f>
        <v>0</v>
      </c>
      <c r="EE110" s="465">
        <f>IFERROR(VLOOKUP(EE$90,'Capital Structure'!$H$27:$I$29,2,FALSE),0)</f>
        <v>0</v>
      </c>
      <c r="EF110" s="465">
        <f>IFERROR(VLOOKUP(EF$90,'Capital Structure'!$H$27:$I$29,2,FALSE),0)</f>
        <v>0</v>
      </c>
      <c r="EG110" s="465">
        <f>IFERROR(VLOOKUP(EG$90,'Capital Structure'!$H$27:$I$29,2,FALSE),0)</f>
        <v>0</v>
      </c>
      <c r="EH110" s="465">
        <f>IFERROR(VLOOKUP(EH$90,'Capital Structure'!$H$27:$I$29,2,FALSE),0)</f>
        <v>0</v>
      </c>
      <c r="EI110" s="465">
        <f>IFERROR(VLOOKUP(EI$90,'Capital Structure'!$H$27:$I$29,2,FALSE),0)</f>
        <v>0</v>
      </c>
      <c r="EJ110" s="465">
        <f>IFERROR(VLOOKUP(EJ$90,'Capital Structure'!$H$27:$I$29,2,FALSE),0)</f>
        <v>0</v>
      </c>
      <c r="EK110" s="465">
        <f>IFERROR(VLOOKUP(EK$90,'Capital Structure'!$H$27:$I$29,2,FALSE),0)</f>
        <v>0</v>
      </c>
      <c r="EL110" s="465">
        <f>IFERROR(VLOOKUP(EL$90,'Capital Structure'!$H$27:$I$29,2,FALSE),0)</f>
        <v>0</v>
      </c>
      <c r="EM110" s="465">
        <f>IFERROR(VLOOKUP(EM$90,'Capital Structure'!$H$27:$I$29,2,FALSE),0)</f>
        <v>0</v>
      </c>
      <c r="EN110" s="465">
        <f>IFERROR(VLOOKUP(EN$90,'Capital Structure'!$H$27:$I$29,2,FALSE),0)</f>
        <v>0</v>
      </c>
      <c r="EO110" s="465">
        <f>IFERROR(VLOOKUP(EO$90,'Capital Structure'!$H$27:$I$29,2,FALSE),0)</f>
        <v>0</v>
      </c>
      <c r="EP110" s="465">
        <f>IFERROR(VLOOKUP(EP$90,'Capital Structure'!$H$27:$I$29,2,FALSE),0)</f>
        <v>0</v>
      </c>
      <c r="EQ110" s="465">
        <f>IFERROR(VLOOKUP(EQ$90,'Capital Structure'!$H$27:$I$29,2,FALSE),0)</f>
        <v>0</v>
      </c>
      <c r="ER110" s="465">
        <f>IFERROR(VLOOKUP(ER$90,'Capital Structure'!$H$27:$I$29,2,FALSE),0)</f>
        <v>0</v>
      </c>
      <c r="ES110" s="465">
        <f>IFERROR(VLOOKUP(ES$90,'Capital Structure'!$H$27:$I$29,2,FALSE),0)</f>
        <v>0</v>
      </c>
      <c r="ET110" s="465">
        <f>IFERROR(VLOOKUP(ET$90,'Capital Structure'!$H$27:$I$29,2,FALSE),0)</f>
        <v>0</v>
      </c>
      <c r="EU110" s="465">
        <f>IFERROR(VLOOKUP(EU$90,'Capital Structure'!$H$27:$I$29,2,FALSE),0)</f>
        <v>0</v>
      </c>
      <c r="EV110" s="465">
        <f>IFERROR(VLOOKUP(EV$90,'Capital Structure'!$H$27:$I$29,2,FALSE),0)</f>
        <v>0</v>
      </c>
      <c r="EW110" s="465">
        <f>IFERROR(VLOOKUP(EW$90,'Capital Structure'!$H$27:$I$29,2,FALSE),0)</f>
        <v>0</v>
      </c>
      <c r="EX110" s="465">
        <f>IFERROR(VLOOKUP(EX$90,'Capital Structure'!$H$27:$I$29,2,FALSE),0)</f>
        <v>0</v>
      </c>
      <c r="EY110" s="465">
        <f>IFERROR(VLOOKUP(EY$90,'Capital Structure'!$H$27:$I$29,2,FALSE),0)</f>
        <v>0</v>
      </c>
      <c r="EZ110" s="465">
        <f>IFERROR(VLOOKUP(EZ$90,'Capital Structure'!$H$27:$I$29,2,FALSE),0)</f>
        <v>0</v>
      </c>
      <c r="FA110" s="465">
        <f>IFERROR(VLOOKUP(FA$90,'Capital Structure'!$H$27:$I$29,2,FALSE),0)</f>
        <v>0</v>
      </c>
      <c r="FB110" s="465">
        <f>IFERROR(VLOOKUP(FB$90,'Capital Structure'!$H$27:$I$29,2,FALSE),0)</f>
        <v>0</v>
      </c>
      <c r="FC110" s="465"/>
      <c r="FD110" s="465"/>
      <c r="FE110" s="465"/>
      <c r="FF110" s="465"/>
      <c r="FG110" s="465"/>
      <c r="FH110" s="465"/>
      <c r="FI110" s="465"/>
      <c r="FJ110" s="465"/>
      <c r="FK110" s="465"/>
      <c r="FL110" s="465"/>
      <c r="FM110" s="465"/>
      <c r="FN110" s="465"/>
      <c r="FO110" s="465"/>
      <c r="FP110" s="465"/>
      <c r="FQ110" s="465"/>
      <c r="FR110" s="465"/>
      <c r="FS110" s="465"/>
      <c r="FT110" s="465"/>
      <c r="FU110" s="465"/>
      <c r="FV110" s="465"/>
      <c r="FW110" s="465"/>
      <c r="FX110" s="465"/>
      <c r="FY110" s="465"/>
      <c r="FZ110" s="465"/>
      <c r="GA110" s="465"/>
      <c r="GB110" s="465"/>
      <c r="GC110" s="465"/>
      <c r="GD110" s="465"/>
      <c r="GE110" s="465"/>
      <c r="GF110" s="465"/>
      <c r="GG110" s="465"/>
      <c r="GH110" s="465"/>
      <c r="GI110" s="465"/>
      <c r="GJ110" s="465"/>
      <c r="GK110" s="465"/>
      <c r="GL110" s="465"/>
      <c r="GM110" s="465"/>
      <c r="GN110" s="465"/>
      <c r="GO110" s="465"/>
      <c r="GP110" s="465"/>
      <c r="GQ110" s="465"/>
      <c r="GR110" s="465"/>
      <c r="GS110" s="465"/>
      <c r="GT110" s="465"/>
      <c r="GU110" s="465"/>
      <c r="GV110" s="465"/>
      <c r="GW110" s="465"/>
      <c r="GX110" s="465"/>
    </row>
    <row r="111" spans="2:206">
      <c r="B111" s="465" t="s">
        <v>205</v>
      </c>
      <c r="E111" s="465">
        <f>IF(E$90='Capital Structure'!$H$7,SUM($E$102:E102)-SUM($E$110:E110),0)</f>
        <v>0</v>
      </c>
      <c r="F111" s="465">
        <f>IF(F$90='Capital Structure'!$H$7,SUM($E$102:F102)-SUM($E$110:F110),0)</f>
        <v>0</v>
      </c>
      <c r="G111" s="465">
        <f>IF(G$90='Capital Structure'!$H$7,SUM($E$102:G102)-SUM($E$110:G110),0)</f>
        <v>0</v>
      </c>
      <c r="H111" s="465">
        <f>IF(H$90='Capital Structure'!$H$7,SUM($E$102:H102)-SUM($E$110:H110),0)</f>
        <v>0</v>
      </c>
      <c r="I111" s="465">
        <f>IF(I$90='Capital Structure'!$H$7,SUM($E$102:I102)-SUM($E$110:I110),0)</f>
        <v>0</v>
      </c>
      <c r="J111" s="465">
        <f>IF(J$90='Capital Structure'!$H$7,SUM($E$102:J102)-SUM($E$110:J110),0)</f>
        <v>0</v>
      </c>
      <c r="K111" s="465">
        <f>IF(K$90='Capital Structure'!$H$7,SUM($E$102:K102)-SUM($E$110:K110),0)</f>
        <v>0</v>
      </c>
      <c r="L111" s="465">
        <f>IF(L$90='Capital Structure'!$H$7,SUM($E$102:L102)-SUM($E$110:L110),0)</f>
        <v>0</v>
      </c>
      <c r="M111" s="465">
        <f>IF(M$90='Capital Structure'!$H$7,SUM($E$102:M102)-SUM($E$110:M110),0)</f>
        <v>0</v>
      </c>
      <c r="N111" s="465">
        <f>IF(N$90='Capital Structure'!$H$7,SUM($E$102:N102)-SUM($E$110:N110),0)</f>
        <v>0</v>
      </c>
      <c r="O111" s="465">
        <f>IF(O$90='Capital Structure'!$H$7,SUM($E$102:O102)-SUM($E$110:O110),0)</f>
        <v>0</v>
      </c>
      <c r="P111" s="465">
        <f>IF(P$90='Capital Structure'!$H$7,SUM($E$102:P102)-SUM($E$110:P110),0)</f>
        <v>0</v>
      </c>
      <c r="Q111" s="465">
        <f>IF(Q$90='Capital Structure'!$H$7,SUM($E$102:Q102)-SUM($E$110:Q110),0)</f>
        <v>0</v>
      </c>
      <c r="R111" s="465">
        <f>IF(R$90='Capital Structure'!$H$7,SUM($E$102:R102)-SUM($E$110:R110),0)</f>
        <v>0</v>
      </c>
      <c r="S111" s="465">
        <f>IF(S$90='Capital Structure'!$H$7,SUM($E$102:S102)-SUM($E$110:S110),0)</f>
        <v>0</v>
      </c>
      <c r="T111" s="465">
        <f>IF(T$90='Capital Structure'!$H$7,SUM($E$102:T102)-SUM($E$110:T110),0)</f>
        <v>0</v>
      </c>
      <c r="U111" s="465">
        <f>IF(U$90='Capital Structure'!$H$7,SUM($E$102:U102)-SUM($E$110:U110),0)</f>
        <v>0</v>
      </c>
      <c r="V111" s="465">
        <f>IF(V$90='Capital Structure'!$H$7,SUM($E$102:V102)-SUM($E$110:V110),0)</f>
        <v>0</v>
      </c>
      <c r="W111" s="465">
        <f>IF(W$90='Capital Structure'!$H$7,SUM($E$102:W102)-SUM($E$110:W110),0)</f>
        <v>0</v>
      </c>
      <c r="X111" s="465">
        <f>IF(X$90='Capital Structure'!$H$7,SUM($E$102:X102)-SUM($E$110:X110),0)</f>
        <v>0</v>
      </c>
      <c r="Y111" s="465">
        <f>IF(Y$90='Capital Structure'!$H$7,SUM($E$102:Y102)-SUM($E$110:Y110),0)</f>
        <v>0</v>
      </c>
      <c r="Z111" s="465">
        <f>IF(Z$90='Capital Structure'!$H$7,SUM($E$102:Z102)-SUM($E$110:Z110),0)</f>
        <v>0</v>
      </c>
      <c r="AA111" s="465">
        <f>IF(AA$90='Capital Structure'!$H$7,SUM($E$102:AA102)-SUM($E$110:AA110),0)</f>
        <v>0</v>
      </c>
      <c r="AB111" s="465">
        <f>IF(AB$90='Capital Structure'!$H$7,SUM($E$102:AB102)-SUM($E$110:AB110),0)</f>
        <v>0</v>
      </c>
      <c r="AC111" s="465">
        <f>IF(AC$90='Capital Structure'!$H$7,SUM($E$102:AC102)-SUM($E$110:AC110),0)</f>
        <v>0</v>
      </c>
      <c r="AD111" s="465">
        <f>IF(AD$90='Capital Structure'!$H$7,SUM($E$102:AD102)-SUM($E$110:AD110),0)</f>
        <v>0</v>
      </c>
      <c r="AE111" s="465">
        <f>IF(AE$90='Capital Structure'!$H$7,SUM($E$102:AE102)-SUM($E$110:AE110),0)</f>
        <v>0</v>
      </c>
      <c r="AF111" s="465">
        <f>IF(AF$90='Capital Structure'!$H$7,SUM($E$102:AF102)-SUM($E$110:AF110),0)</f>
        <v>0</v>
      </c>
      <c r="AG111" s="465">
        <f>IF(AG$90='Capital Structure'!$H$7,SUM($E$102:AG102)-SUM($E$110:AG110),0)</f>
        <v>0</v>
      </c>
      <c r="AH111" s="465">
        <f>IF(AH$90='Capital Structure'!$H$7,SUM($E$102:AH102)-SUM($E$110:AH110),0)</f>
        <v>0</v>
      </c>
      <c r="AI111" s="465">
        <f>IF(AI$90='Capital Structure'!$H$7,SUM($E$102:AI102)-SUM($E$110:AI110),0)</f>
        <v>0</v>
      </c>
      <c r="AJ111" s="465">
        <f>IF(AJ$90='Capital Structure'!$H$7,SUM($E$102:AJ102)-SUM($E$110:AJ110),0)</f>
        <v>0</v>
      </c>
      <c r="AK111" s="465">
        <f>IF(AK$90='Capital Structure'!$H$7,SUM($E$102:AK102)-SUM($E$110:AK110),0)</f>
        <v>0</v>
      </c>
      <c r="AL111" s="465">
        <f>IF(AL$90='Capital Structure'!$H$7,SUM($E$102:AL102)-SUM($E$110:AL110),0)</f>
        <v>0</v>
      </c>
      <c r="AM111" s="465">
        <f>IF(AM$90='Capital Structure'!$H$7,SUM($E$102:AM102)-SUM($E$110:AM110),0)</f>
        <v>0</v>
      </c>
      <c r="AN111" s="465">
        <f>IF(AN$90='Capital Structure'!$H$7,SUM($E$102:AN102)-SUM($E$110:AN110),0)</f>
        <v>0</v>
      </c>
      <c r="AO111" s="465">
        <f>IF(AO$90='Capital Structure'!$H$7,SUM($E$102:AO102)-SUM($E$110:AO110),0)</f>
        <v>0</v>
      </c>
      <c r="AP111" s="465">
        <f>IF(AP$90='Capital Structure'!$H$7,SUM($E$102:AP102)-SUM($E$110:AP110),0)</f>
        <v>0</v>
      </c>
      <c r="AQ111" s="465">
        <f>IF(AQ$90='Capital Structure'!$H$7,SUM($E$102:AQ102)-SUM($E$110:AQ110),0)</f>
        <v>0</v>
      </c>
      <c r="AR111" s="465">
        <f>IF(AR$90='Capital Structure'!$H$7,SUM($E$102:AR102)-SUM($E$110:AR110),0)</f>
        <v>0</v>
      </c>
      <c r="AS111" s="465">
        <f>IF(AS$90='Capital Structure'!$H$7,SUM($E$102:AS102)-SUM($E$110:AS110),0)</f>
        <v>0</v>
      </c>
      <c r="AT111" s="465">
        <f>IF(AT$90='Capital Structure'!$H$7,SUM($E$102:AT102)-SUM($E$110:AT110),0)</f>
        <v>0</v>
      </c>
      <c r="AU111" s="465">
        <f>IF(AU$90='Capital Structure'!$H$7,SUM($E$102:AU102)-SUM($E$110:AU110),0)</f>
        <v>0</v>
      </c>
      <c r="AV111" s="465">
        <f>IF(AV$90='Capital Structure'!$H$7,SUM($E$102:AV102)-SUM($E$110:AV110),0)</f>
        <v>0</v>
      </c>
      <c r="AW111" s="465">
        <f>IF(AW$90='Capital Structure'!$H$7,SUM($E$102:AW102)-SUM($E$110:AW110),0)</f>
        <v>0</v>
      </c>
      <c r="AX111" s="465">
        <f>IF(AX$90='Capital Structure'!$H$7,SUM($E$102:AX102)-SUM($E$110:AX110),0)</f>
        <v>0</v>
      </c>
      <c r="AY111" s="465">
        <f>IF(AY$90='Capital Structure'!$H$7,SUM($E$102:AY102)-SUM($E$110:AY110),0)</f>
        <v>0</v>
      </c>
      <c r="AZ111" s="465">
        <f>IF(AZ$90='Capital Structure'!$H$7,SUM($E$102:AZ102)-SUM($E$110:AZ110),0)</f>
        <v>0</v>
      </c>
      <c r="BA111" s="465">
        <f>IF(BA$90='Capital Structure'!$H$7,SUM($E$102:BA102)-SUM($E$110:BA110),0)</f>
        <v>0</v>
      </c>
      <c r="BB111" s="465">
        <f>IF(BB$90='Capital Structure'!$H$7,SUM($E$102:BB102)-SUM($E$110:BB110),0)</f>
        <v>0</v>
      </c>
      <c r="BC111" s="465">
        <f>IF(BC$90='Capital Structure'!$H$7,SUM($E$102:BC102)-SUM($E$110:BC110),0)</f>
        <v>0</v>
      </c>
      <c r="BD111" s="465">
        <f>IF(BD$90='Capital Structure'!$H$7,SUM($E$102:BD102)-SUM($E$110:BD110),0)</f>
        <v>0</v>
      </c>
      <c r="BE111" s="465">
        <f>IF(BE$90='Capital Structure'!$H$7,SUM($E$102:BE102)-SUM($E$110:BE110),0)</f>
        <v>0</v>
      </c>
      <c r="BF111" s="465">
        <f>IF(BF$90='Capital Structure'!$H$7,SUM($E$102:BF102)-SUM($E$110:BF110),0)</f>
        <v>0</v>
      </c>
      <c r="BG111" s="465">
        <f>IF(BG$90='Capital Structure'!$H$7,SUM($E$102:BG102)-SUM($E$110:BG110),0)</f>
        <v>0</v>
      </c>
      <c r="BH111" s="465">
        <f>IF(BH$90='Capital Structure'!$H$7,SUM($E$102:BH102)-SUM($E$110:BH110),0)</f>
        <v>0</v>
      </c>
      <c r="BI111" s="465">
        <f>IF(BI$90='Capital Structure'!$H$7,SUM($E$102:BI102)-SUM($E$110:BI110),0)</f>
        <v>0</v>
      </c>
      <c r="BJ111" s="465">
        <f>IF(BJ$90='Capital Structure'!$H$7,SUM($E$102:BJ102)-SUM($E$110:BJ110),0)</f>
        <v>0</v>
      </c>
      <c r="BK111" s="465">
        <f>IF(BK$90='Capital Structure'!$H$7,SUM($E$102:BK102)-SUM($E$110:BK110),0)</f>
        <v>0</v>
      </c>
      <c r="BL111" s="465">
        <f>IF(BL$90='Capital Structure'!$H$7,SUM($E$102:BL102)-SUM($E$110:BL110),0)</f>
        <v>0</v>
      </c>
      <c r="BM111" s="465">
        <f>IF(BM$90='Capital Structure'!$H$7,SUM($E$102:BM102)-SUM($E$110:BM110),0)</f>
        <v>0</v>
      </c>
      <c r="BN111" s="465">
        <f>IF(BN$90='Capital Structure'!$H$7,SUM($E$102:BN102)-SUM($E$110:BN110),0)</f>
        <v>0</v>
      </c>
      <c r="BO111" s="465">
        <f>IF(BO$90='Capital Structure'!$H$7,SUM($E$102:BO102)-SUM($E$110:BO110),0)</f>
        <v>0</v>
      </c>
      <c r="BP111" s="465">
        <f>IF(BP$90='Capital Structure'!$H$7,SUM($E$102:BP102)-SUM($E$110:BP110),0)</f>
        <v>0</v>
      </c>
      <c r="BQ111" s="465">
        <f>IF(BQ$90='Capital Structure'!$H$7,SUM($E$102:BQ102)-SUM($E$110:BQ110),0)</f>
        <v>0</v>
      </c>
      <c r="BR111" s="465">
        <f>IF(BR$90='Capital Structure'!$H$7,SUM($E$102:BR102)-SUM($E$110:BR110),0)</f>
        <v>0</v>
      </c>
      <c r="BS111" s="465">
        <f>IF(BS$90='Capital Structure'!$H$7,SUM($E$102:BS102)-SUM($E$110:BS110),0)</f>
        <v>0</v>
      </c>
      <c r="BT111" s="465">
        <f>IF(BT$90='Capital Structure'!$H$7,SUM($E$102:BT102)-SUM($E$110:BT110),0)</f>
        <v>0</v>
      </c>
      <c r="BU111" s="465">
        <f>IF(BU$90='Capital Structure'!$H$7,SUM($E$102:BU102)-SUM($E$110:BU110),0)</f>
        <v>0</v>
      </c>
      <c r="BV111" s="465">
        <f>IF(BV$90='Capital Structure'!$H$7,SUM($E$102:BV102)-SUM($E$110:BV110),0)</f>
        <v>0</v>
      </c>
      <c r="BW111" s="465">
        <f>IF(BW$90='Capital Structure'!$H$7,SUM($E$102:BW102)-SUM($E$110:BW110),0)</f>
        <v>0</v>
      </c>
      <c r="BX111" s="465">
        <f>IF(BX$90='Capital Structure'!$H$7,SUM($E$102:BX102)-SUM($E$110:BX110),0)</f>
        <v>0</v>
      </c>
      <c r="BY111" s="465">
        <f>IF(BY$90='Capital Structure'!$H$7,SUM($E$102:BY102)-SUM($E$110:BY110),0)</f>
        <v>0</v>
      </c>
      <c r="BZ111" s="465">
        <f>IF(BZ$90='Capital Structure'!$H$7,SUM($E$102:BZ102)-SUM($E$110:BZ110),0)</f>
        <v>0</v>
      </c>
      <c r="CA111" s="465">
        <f>IF(CA$90='Capital Structure'!$H$7,SUM($E$102:CA102)-SUM($E$110:CA110),0)</f>
        <v>0</v>
      </c>
      <c r="CB111" s="465">
        <f>IF(CB$90='Capital Structure'!$H$7,SUM($E$102:CB102)-SUM($E$110:CB110),0)</f>
        <v>0</v>
      </c>
      <c r="CC111" s="465">
        <f>IF(CC$90='Capital Structure'!$H$7,SUM($E$102:CC102)-SUM($E$110:CC110),0)</f>
        <v>0</v>
      </c>
      <c r="CD111" s="465">
        <f>IF(CD$90='Capital Structure'!$H$7,SUM($E$102:CD102)-SUM($E$110:CD110),0)</f>
        <v>88200000</v>
      </c>
      <c r="CE111" s="465">
        <f>IF(CE$90='Capital Structure'!$H$7,SUM($E$102:CE102)-SUM($E$110:CE110),0)</f>
        <v>0</v>
      </c>
      <c r="CF111" s="465">
        <f>IF(CF$90='Capital Structure'!$H$7,SUM($E$102:CF102)-SUM($E$110:CF110),0)</f>
        <v>0</v>
      </c>
      <c r="CG111" s="465">
        <f>IF(CG$90='Capital Structure'!$H$7,SUM($E$102:CG102)-SUM($E$110:CG110),0)</f>
        <v>0</v>
      </c>
      <c r="CH111" s="465">
        <f>IF(CH$90='Capital Structure'!$H$7,SUM($E$102:CH102)-SUM($E$110:CH110),0)</f>
        <v>0</v>
      </c>
      <c r="CI111" s="465">
        <f>IF(CI$90='Capital Structure'!$H$7,SUM($E$102:CI102)-SUM($E$110:CI110),0)</f>
        <v>0</v>
      </c>
      <c r="CJ111" s="465">
        <f>IF(CJ$90='Capital Structure'!$H$7,SUM($E$102:CJ102)-SUM($E$110:CJ110),0)</f>
        <v>0</v>
      </c>
      <c r="CK111" s="465">
        <f>IF(CK$90='Capital Structure'!$H$7,SUM($E$102:CK102)-SUM($E$110:CK110),0)</f>
        <v>0</v>
      </c>
      <c r="CL111" s="465">
        <f>IF(CL$90='Capital Structure'!$H$7,SUM($E$102:CL102)-SUM($E$110:CL110),0)</f>
        <v>0</v>
      </c>
      <c r="CM111" s="465">
        <f>IF(CM$90='Capital Structure'!$H$7,SUM($E$102:CM102)-SUM($E$110:CM110),0)</f>
        <v>0</v>
      </c>
      <c r="CN111" s="465">
        <f>IF(CN$90='Capital Structure'!$H$7,SUM($E$102:CN102)-SUM($E$110:CN110),0)</f>
        <v>0</v>
      </c>
      <c r="CO111" s="465">
        <f>IF(CO$90='Capital Structure'!$H$7,SUM($E$102:CO102)-SUM($E$110:CO110),0)</f>
        <v>0</v>
      </c>
      <c r="CP111" s="465">
        <f>IF(CP$90='Capital Structure'!$H$7,SUM($E$102:CP102)-SUM($E$110:CP110),0)</f>
        <v>0</v>
      </c>
      <c r="CQ111" s="465">
        <f>IF(CQ$90='Capital Structure'!$H$7,SUM($E$102:CQ102)-SUM($E$110:CQ110),0)</f>
        <v>0</v>
      </c>
      <c r="CR111" s="465">
        <f>IF(CR$90='Capital Structure'!$H$7,SUM($E$102:CR102)-SUM($E$110:CR110),0)</f>
        <v>0</v>
      </c>
      <c r="CS111" s="465">
        <f>IF(CS$90='Capital Structure'!$H$7,SUM($E$102:CS102)-SUM($E$110:CS110),0)</f>
        <v>0</v>
      </c>
      <c r="CT111" s="465">
        <f>IF(CT$90='Capital Structure'!$H$7,SUM($E$102:CT102)-SUM($E$110:CT110),0)</f>
        <v>0</v>
      </c>
      <c r="CU111" s="465">
        <f>IF(CU$90='Capital Structure'!$H$7,SUM($E$102:CU102)-SUM($E$110:CU110),0)</f>
        <v>0</v>
      </c>
      <c r="CV111" s="465">
        <f>IF(CV$90='Capital Structure'!$H$7,SUM($E$102:CV102)-SUM($E$110:CV110),0)</f>
        <v>0</v>
      </c>
      <c r="CW111" s="465">
        <f>IF(CW$90='Capital Structure'!$H$7,SUM($E$102:CW102)-SUM($E$110:CW110),0)</f>
        <v>0</v>
      </c>
      <c r="CX111" s="465">
        <f>IF(CX$90='Capital Structure'!$H$7,SUM($E$102:CX102)-SUM($E$110:CX110),0)</f>
        <v>0</v>
      </c>
      <c r="CY111" s="465">
        <f>IF(CY$90='Capital Structure'!$H$7,SUM($E$102:CY102)-SUM($E$110:CY110),0)</f>
        <v>0</v>
      </c>
      <c r="CZ111" s="465">
        <f>IF(CZ$90='Capital Structure'!$H$7,SUM($E$102:CZ102)-SUM($E$110:CZ110),0)</f>
        <v>0</v>
      </c>
      <c r="DA111" s="465">
        <f>IF(DA$90='Capital Structure'!$H$7,SUM($E$102:DA102)-SUM($E$110:DA110),0)</f>
        <v>0</v>
      </c>
      <c r="DB111" s="465">
        <f>IF(DB$90='Capital Structure'!$H$7,SUM($E$102:DB102)-SUM($E$110:DB110),0)</f>
        <v>0</v>
      </c>
      <c r="DC111" s="465">
        <f>IF(DC$90='Capital Structure'!$H$7,SUM($E$102:DC102)-SUM($E$110:DC110),0)</f>
        <v>0</v>
      </c>
      <c r="DD111" s="465">
        <f>IF(DD$90='Capital Structure'!$H$7,SUM($E$102:DD102)-SUM($E$110:DD110),0)</f>
        <v>0</v>
      </c>
      <c r="DE111" s="465">
        <f>IF(DE$90='Capital Structure'!$H$7,SUM($E$102:DE102)-SUM($E$110:DE110),0)</f>
        <v>0</v>
      </c>
      <c r="DF111" s="465">
        <f>IF(DF$90='Capital Structure'!$H$7,SUM($E$102:DF102)-SUM($E$110:DF110),0)</f>
        <v>0</v>
      </c>
      <c r="DG111" s="465">
        <f>IF(DG$90='Capital Structure'!$H$7,SUM($E$102:DG102)-SUM($E$110:DG110),0)</f>
        <v>0</v>
      </c>
      <c r="DH111" s="465">
        <f>IF(DH$90='Capital Structure'!$H$7,SUM($E$102:DH102)-SUM($E$110:DH110),0)</f>
        <v>0</v>
      </c>
      <c r="DI111" s="465">
        <f>IF(DI$90='Capital Structure'!$H$7,SUM($E$102:DI102)-SUM($E$110:DI110),0)</f>
        <v>0</v>
      </c>
      <c r="DJ111" s="465">
        <f>IF(DJ$90='Capital Structure'!$H$7,SUM($E$102:DJ102)-SUM($E$110:DJ110),0)</f>
        <v>0</v>
      </c>
      <c r="DK111" s="465">
        <f>IF(DK$90='Capital Structure'!$H$7,SUM($E$102:DK102)-SUM($E$110:DK110),0)</f>
        <v>0</v>
      </c>
      <c r="DL111" s="465">
        <f>IF(DL$90='Capital Structure'!$H$7,SUM($E$102:DL102)-SUM($E$110:DL110),0)</f>
        <v>0</v>
      </c>
      <c r="DM111" s="465">
        <f>IF(DM$90='Capital Structure'!$H$7,SUM($E$102:DM102)-SUM($E$110:DM110),0)</f>
        <v>0</v>
      </c>
      <c r="DN111" s="465">
        <f>IF(DN$90='Capital Structure'!$H$7,SUM($E$102:DN102)-SUM($E$110:DN110),0)</f>
        <v>0</v>
      </c>
      <c r="DO111" s="465">
        <f>IF(DO$90='Capital Structure'!$H$7,SUM($E$102:DO102)-SUM($E$110:DO110),0)</f>
        <v>0</v>
      </c>
      <c r="DP111" s="465">
        <f>IF(DP$90='Capital Structure'!$H$7,SUM($E$102:DP102)-SUM($E$110:DP110),0)</f>
        <v>0</v>
      </c>
      <c r="DQ111" s="465">
        <f>IF(DQ$90='Capital Structure'!$H$7,SUM($E$102:DQ102)-SUM($E$110:DQ110),0)</f>
        <v>0</v>
      </c>
      <c r="DR111" s="465">
        <f>IF(DR$90='Capital Structure'!$H$7,SUM($E$102:DR102)-SUM($E$110:DR110),0)</f>
        <v>0</v>
      </c>
      <c r="DS111" s="465">
        <f>IF(DS$90='Capital Structure'!$H$7,SUM($E$102:DS102)-SUM($E$110:DS110),0)</f>
        <v>0</v>
      </c>
      <c r="DT111" s="465">
        <f>IF(DT$90='Capital Structure'!$H$7,SUM($E$102:DT102)-SUM($E$110:DT110),0)</f>
        <v>0</v>
      </c>
      <c r="DU111" s="465">
        <f>IF(DU$90='Capital Structure'!$H$7,SUM($E$102:DU102)-SUM($E$110:DU110),0)</f>
        <v>0</v>
      </c>
      <c r="DV111" s="465">
        <f>IF(DV$90='Capital Structure'!$H$7,SUM($E$102:DV102)-SUM($E$110:DV110),0)</f>
        <v>0</v>
      </c>
      <c r="DW111" s="465">
        <f>IF(DW$90='Capital Structure'!$H$7,SUM($E$102:DW102)-SUM($E$110:DW110),0)</f>
        <v>0</v>
      </c>
      <c r="DX111" s="465">
        <f>IF(DX$90='Capital Structure'!$H$7,SUM($E$102:DX102)-SUM($E$110:DX110),0)</f>
        <v>0</v>
      </c>
      <c r="DY111" s="465">
        <f>IF(DY$90='Capital Structure'!$H$7,SUM($E$102:DY102)-SUM($E$110:DY110),0)</f>
        <v>0</v>
      </c>
      <c r="DZ111" s="465">
        <f>IF(DZ$90='Capital Structure'!$H$7,SUM($E$102:DZ102)-SUM($E$110:DZ110),0)</f>
        <v>0</v>
      </c>
      <c r="EA111" s="465">
        <f>IF(EA$90='Capital Structure'!$H$7,SUM($E$102:EA102)-SUM($E$110:EA110),0)</f>
        <v>0</v>
      </c>
      <c r="EB111" s="465">
        <f>IF(EB$90='Capital Structure'!$H$7,SUM($E$102:EB102)-SUM($E$110:EB110),0)</f>
        <v>0</v>
      </c>
      <c r="EC111" s="465">
        <f>IF(EC$90='Capital Structure'!$H$7,SUM($E$102:EC102)-SUM($E$110:EC110),0)</f>
        <v>0</v>
      </c>
      <c r="ED111" s="465">
        <f>IF(ED$90='Capital Structure'!$H$7,SUM($E$102:ED102)-SUM($E$110:ED110),0)</f>
        <v>0</v>
      </c>
      <c r="EE111" s="465">
        <f>IF(EE$90='Capital Structure'!$H$7,SUM($E$102:EE102)-SUM($E$110:EE110),0)</f>
        <v>0</v>
      </c>
      <c r="EF111" s="465">
        <f>IF(EF$90='Capital Structure'!$H$7,SUM($E$102:EF102)-SUM($E$110:EF110),0)</f>
        <v>0</v>
      </c>
      <c r="EG111" s="465">
        <f>IF(EG$90='Capital Structure'!$H$7,SUM($E$102:EG102)-SUM($E$110:EG110),0)</f>
        <v>0</v>
      </c>
      <c r="EH111" s="465">
        <f>IF(EH$90='Capital Structure'!$H$7,SUM($E$102:EH102)-SUM($E$110:EH110),0)</f>
        <v>0</v>
      </c>
      <c r="EI111" s="465">
        <f>IF(EI$90='Capital Structure'!$H$7,SUM($E$102:EI102)-SUM($E$110:EI110),0)</f>
        <v>0</v>
      </c>
      <c r="EJ111" s="465">
        <f>IF(EJ$90='Capital Structure'!$H$7,SUM($E$102:EJ102)-SUM($E$110:EJ110),0)</f>
        <v>0</v>
      </c>
      <c r="EK111" s="465">
        <f>IF(EK$90='Capital Structure'!$H$7,SUM($E$102:EK102)-SUM($E$110:EK110),0)</f>
        <v>0</v>
      </c>
      <c r="EL111" s="465">
        <f>IF(EL$90='Capital Structure'!$H$7,SUM($E$102:EL102)-SUM($E$110:EL110),0)</f>
        <v>0</v>
      </c>
      <c r="EM111" s="465">
        <f>IF(EM$90='Capital Structure'!$H$7,SUM($E$102:EM102)-SUM($E$110:EM110),0)</f>
        <v>0</v>
      </c>
      <c r="EN111" s="465">
        <f>IF(EN$90='Capital Structure'!$H$7,SUM($E$102:EN102)-SUM($E$110:EN110),0)</f>
        <v>0</v>
      </c>
      <c r="EO111" s="465">
        <f>IF(EO$90='Capital Structure'!$H$7,SUM($E$102:EO102)-SUM($E$110:EO110),0)</f>
        <v>0</v>
      </c>
      <c r="EP111" s="465">
        <f>IF(EP$90='Capital Structure'!$H$7,SUM($E$102:EP102)-SUM($E$110:EP110),0)</f>
        <v>0</v>
      </c>
      <c r="EQ111" s="465">
        <f>IF(EQ$90='Capital Structure'!$H$7,SUM($E$102:EQ102)-SUM($E$110:EQ110),0)</f>
        <v>0</v>
      </c>
      <c r="ER111" s="465">
        <f>IF(ER$90='Capital Structure'!$H$7,SUM($E$102:ER102)-SUM($E$110:ER110),0)</f>
        <v>0</v>
      </c>
      <c r="ES111" s="465">
        <f>IF(ES$90='Capital Structure'!$H$7,SUM($E$102:ES102)-SUM($E$110:ES110),0)</f>
        <v>0</v>
      </c>
      <c r="ET111" s="465">
        <f>IF(ET$90='Capital Structure'!$H$7,SUM($E$102:ET102)-SUM($E$110:ET110),0)</f>
        <v>0</v>
      </c>
      <c r="EU111" s="465">
        <f>IF(EU$90='Capital Structure'!$H$7,SUM($E$102:EU102)-SUM($E$110:EU110),0)</f>
        <v>0</v>
      </c>
      <c r="EV111" s="465">
        <f>IF(EV$90='Capital Structure'!$H$7,SUM($E$102:EV102)-SUM($E$110:EV110),0)</f>
        <v>0</v>
      </c>
      <c r="EW111" s="465">
        <f>IF(EW$90='Capital Structure'!$H$7,SUM($E$102:EW102)-SUM($E$110:EW110),0)</f>
        <v>0</v>
      </c>
      <c r="EX111" s="465">
        <f>IF(EX$90='Capital Structure'!$H$7,SUM($E$102:EX102)-SUM($E$110:EX110),0)</f>
        <v>0</v>
      </c>
      <c r="EY111" s="465">
        <f>IF(EY$90='Capital Structure'!$H$7,SUM($E$102:EY102)-SUM($E$110:EY110),0)</f>
        <v>0</v>
      </c>
      <c r="EZ111" s="465">
        <f>IF(EZ$90='Capital Structure'!$H$7,SUM($E$102:EZ102)-SUM($E$110:EZ110),0)</f>
        <v>0</v>
      </c>
      <c r="FA111" s="465">
        <f>IF(FA$90='Capital Structure'!$H$7,SUM($E$102:FA102)-SUM($E$110:FA110),0)</f>
        <v>0</v>
      </c>
      <c r="FB111" s="465">
        <f>IF(FB$90='Capital Structure'!$H$7,SUM($E$102:FB102)-SUM($E$110:FB110),0)</f>
        <v>0</v>
      </c>
      <c r="FC111" s="465"/>
      <c r="FD111" s="465"/>
      <c r="FE111" s="465"/>
      <c r="FF111" s="465"/>
      <c r="FG111" s="465"/>
      <c r="FH111" s="465"/>
      <c r="FI111" s="465"/>
      <c r="FJ111" s="465"/>
      <c r="FK111" s="465"/>
      <c r="FL111" s="465"/>
      <c r="FM111" s="465"/>
      <c r="FN111" s="465"/>
      <c r="FO111" s="465"/>
      <c r="FP111" s="465"/>
      <c r="FQ111" s="465"/>
      <c r="FR111" s="465"/>
      <c r="FS111" s="465"/>
      <c r="FT111" s="465"/>
      <c r="FU111" s="465"/>
      <c r="FV111" s="465"/>
      <c r="FW111" s="465"/>
      <c r="FX111" s="465"/>
      <c r="FY111" s="465"/>
      <c r="FZ111" s="465"/>
      <c r="GA111" s="465"/>
      <c r="GB111" s="465"/>
      <c r="GC111" s="465"/>
      <c r="GD111" s="465"/>
      <c r="GE111" s="465"/>
      <c r="GF111" s="465"/>
      <c r="GG111" s="465"/>
      <c r="GH111" s="465"/>
      <c r="GI111" s="465"/>
      <c r="GJ111" s="465"/>
      <c r="GK111" s="465"/>
      <c r="GL111" s="465"/>
      <c r="GM111" s="465"/>
      <c r="GN111" s="465"/>
      <c r="GO111" s="465"/>
      <c r="GP111" s="465"/>
      <c r="GQ111" s="465"/>
      <c r="GR111" s="465"/>
      <c r="GS111" s="465"/>
      <c r="GT111" s="465"/>
      <c r="GU111" s="465"/>
      <c r="GV111" s="465"/>
      <c r="GW111" s="465"/>
      <c r="GX111" s="465"/>
    </row>
    <row r="112" spans="2:206">
      <c r="B112" s="465"/>
      <c r="E112" s="465"/>
      <c r="F112" s="465"/>
      <c r="G112" s="465"/>
      <c r="H112" s="465"/>
      <c r="I112" s="465"/>
      <c r="J112" s="465"/>
      <c r="K112" s="465"/>
      <c r="L112" s="465"/>
      <c r="M112" s="465"/>
      <c r="N112" s="465"/>
      <c r="O112" s="465"/>
      <c r="P112" s="465"/>
      <c r="Q112" s="465"/>
      <c r="R112" s="465"/>
      <c r="S112" s="465"/>
      <c r="T112" s="465"/>
      <c r="U112" s="465"/>
      <c r="V112" s="465"/>
      <c r="W112" s="465"/>
      <c r="X112" s="465"/>
      <c r="Y112" s="465"/>
      <c r="Z112" s="465"/>
      <c r="AA112" s="465"/>
      <c r="AB112" s="465"/>
      <c r="AC112" s="465"/>
      <c r="AD112" s="465"/>
      <c r="AE112" s="465"/>
      <c r="AF112" s="465"/>
      <c r="AG112" s="465"/>
      <c r="AH112" s="465"/>
      <c r="AI112" s="465"/>
      <c r="AJ112" s="465"/>
      <c r="AK112" s="465"/>
      <c r="AL112" s="465"/>
      <c r="AM112" s="465"/>
      <c r="AN112" s="465"/>
      <c r="AO112" s="465"/>
      <c r="AP112" s="465"/>
      <c r="AQ112" s="465"/>
      <c r="AR112" s="465"/>
      <c r="AS112" s="465"/>
      <c r="AT112" s="465"/>
      <c r="AU112" s="465"/>
      <c r="AV112" s="465"/>
      <c r="AW112" s="465"/>
      <c r="AX112" s="465"/>
      <c r="AY112" s="465"/>
      <c r="AZ112" s="465"/>
      <c r="BA112" s="465"/>
      <c r="BB112" s="465"/>
      <c r="BC112" s="465"/>
      <c r="BD112" s="465"/>
      <c r="BE112" s="465"/>
      <c r="BF112" s="465"/>
      <c r="BG112" s="465"/>
      <c r="BH112" s="465"/>
      <c r="BI112" s="465"/>
      <c r="BJ112" s="465"/>
      <c r="BK112" s="465"/>
      <c r="BL112" s="465"/>
      <c r="BM112" s="465"/>
      <c r="BN112" s="465"/>
      <c r="BO112" s="465"/>
      <c r="BP112" s="465"/>
      <c r="BQ112" s="465"/>
      <c r="BR112" s="465"/>
      <c r="BS112" s="465"/>
      <c r="BT112" s="465"/>
      <c r="BU112" s="465"/>
      <c r="BV112" s="465"/>
      <c r="BW112" s="465"/>
      <c r="BX112" s="465"/>
      <c r="BY112" s="465"/>
      <c r="BZ112" s="465"/>
      <c r="CA112" s="465"/>
      <c r="CB112" s="465"/>
      <c r="CC112" s="465"/>
      <c r="CD112" s="465"/>
      <c r="CE112" s="465"/>
      <c r="CF112" s="465"/>
      <c r="CG112" s="465"/>
      <c r="CH112" s="465"/>
      <c r="CI112" s="465"/>
      <c r="CJ112" s="465"/>
      <c r="CK112" s="465"/>
      <c r="CL112" s="465"/>
      <c r="CM112" s="465"/>
      <c r="CN112" s="465"/>
      <c r="CO112" s="465"/>
      <c r="CP112" s="465"/>
      <c r="CQ112" s="465"/>
      <c r="CR112" s="465"/>
      <c r="CS112" s="465"/>
      <c r="CT112" s="465"/>
      <c r="CU112" s="465"/>
      <c r="CV112" s="465"/>
      <c r="CW112" s="465"/>
      <c r="CX112" s="465"/>
      <c r="CY112" s="465"/>
      <c r="CZ112" s="465"/>
      <c r="DA112" s="465"/>
      <c r="DB112" s="465"/>
      <c r="DC112" s="465"/>
      <c r="DD112" s="465"/>
      <c r="DE112" s="465"/>
      <c r="DF112" s="465"/>
      <c r="DG112" s="465"/>
      <c r="DH112" s="465"/>
      <c r="DI112" s="465"/>
      <c r="DJ112" s="465"/>
      <c r="DK112" s="465"/>
      <c r="DL112" s="465"/>
      <c r="DM112" s="465"/>
      <c r="DN112" s="465"/>
      <c r="DO112" s="465"/>
      <c r="DP112" s="465"/>
      <c r="DQ112" s="465"/>
      <c r="DR112" s="465"/>
      <c r="DS112" s="465"/>
      <c r="DT112" s="465"/>
      <c r="DU112" s="465"/>
      <c r="DV112" s="465"/>
      <c r="DW112" s="465"/>
      <c r="DX112" s="465"/>
      <c r="DY112" s="465"/>
      <c r="DZ112" s="465"/>
      <c r="EA112" s="465"/>
      <c r="EB112" s="465"/>
      <c r="EC112" s="465"/>
      <c r="ED112" s="465"/>
      <c r="EE112" s="465"/>
      <c r="EF112" s="465"/>
      <c r="EG112" s="465"/>
      <c r="EH112" s="465"/>
      <c r="EI112" s="465"/>
      <c r="EJ112" s="465"/>
      <c r="EK112" s="465"/>
      <c r="EL112" s="465"/>
      <c r="EM112" s="465"/>
      <c r="EN112" s="465"/>
      <c r="EO112" s="465"/>
      <c r="EP112" s="465"/>
      <c r="EQ112" s="465"/>
      <c r="ER112" s="465"/>
      <c r="ES112" s="465"/>
      <c r="ET112" s="465"/>
      <c r="EU112" s="465"/>
      <c r="EV112" s="465"/>
      <c r="EW112" s="465"/>
      <c r="EX112" s="465"/>
      <c r="EY112" s="465"/>
      <c r="EZ112" s="465"/>
      <c r="FA112" s="465"/>
      <c r="FB112" s="465"/>
    </row>
    <row r="113" spans="2:206" s="230" customFormat="1">
      <c r="B113" s="474" t="s">
        <v>184</v>
      </c>
      <c r="E113" s="231">
        <f>E85</f>
        <v>0</v>
      </c>
      <c r="F113" s="231">
        <f t="shared" ref="F113:BQ113" si="47">F85</f>
        <v>0</v>
      </c>
      <c r="G113" s="231">
        <f t="shared" si="47"/>
        <v>0</v>
      </c>
      <c r="H113" s="231">
        <f t="shared" si="47"/>
        <v>0</v>
      </c>
      <c r="I113" s="231">
        <f t="shared" si="47"/>
        <v>0</v>
      </c>
      <c r="J113" s="231">
        <f t="shared" si="47"/>
        <v>0</v>
      </c>
      <c r="K113" s="231">
        <f t="shared" si="47"/>
        <v>0</v>
      </c>
      <c r="L113" s="231">
        <f t="shared" si="47"/>
        <v>0</v>
      </c>
      <c r="M113" s="231">
        <f t="shared" si="47"/>
        <v>0</v>
      </c>
      <c r="N113" s="231">
        <f t="shared" si="47"/>
        <v>0</v>
      </c>
      <c r="O113" s="231">
        <f t="shared" si="47"/>
        <v>0</v>
      </c>
      <c r="P113" s="231">
        <f t="shared" si="47"/>
        <v>0</v>
      </c>
      <c r="Q113" s="231">
        <f t="shared" si="47"/>
        <v>0</v>
      </c>
      <c r="R113" s="231">
        <f t="shared" si="47"/>
        <v>0</v>
      </c>
      <c r="S113" s="231">
        <f t="shared" si="47"/>
        <v>0</v>
      </c>
      <c r="T113" s="231">
        <f t="shared" si="47"/>
        <v>0</v>
      </c>
      <c r="U113" s="231">
        <f t="shared" si="47"/>
        <v>0</v>
      </c>
      <c r="V113" s="231">
        <f t="shared" si="47"/>
        <v>0</v>
      </c>
      <c r="W113" s="231">
        <f t="shared" si="47"/>
        <v>0</v>
      </c>
      <c r="X113" s="231">
        <f t="shared" si="47"/>
        <v>0</v>
      </c>
      <c r="Y113" s="231">
        <f t="shared" si="47"/>
        <v>0</v>
      </c>
      <c r="Z113" s="231">
        <f t="shared" si="47"/>
        <v>0</v>
      </c>
      <c r="AA113" s="231">
        <f t="shared" si="47"/>
        <v>0</v>
      </c>
      <c r="AB113" s="231">
        <f t="shared" si="47"/>
        <v>0</v>
      </c>
      <c r="AC113" s="231">
        <f t="shared" si="47"/>
        <v>0</v>
      </c>
      <c r="AD113" s="231">
        <f t="shared" si="47"/>
        <v>0</v>
      </c>
      <c r="AE113" s="231">
        <f t="shared" si="47"/>
        <v>0</v>
      </c>
      <c r="AF113" s="231">
        <f t="shared" si="47"/>
        <v>0</v>
      </c>
      <c r="AG113" s="231">
        <f t="shared" si="47"/>
        <v>0</v>
      </c>
      <c r="AH113" s="231">
        <f t="shared" si="47"/>
        <v>0</v>
      </c>
      <c r="AI113" s="231">
        <f t="shared" si="47"/>
        <v>0</v>
      </c>
      <c r="AJ113" s="231">
        <f t="shared" si="47"/>
        <v>0</v>
      </c>
      <c r="AK113" s="231">
        <f t="shared" si="47"/>
        <v>0</v>
      </c>
      <c r="AL113" s="231">
        <f t="shared" si="47"/>
        <v>0</v>
      </c>
      <c r="AM113" s="231">
        <f t="shared" si="47"/>
        <v>0</v>
      </c>
      <c r="AN113" s="231">
        <f t="shared" si="47"/>
        <v>0</v>
      </c>
      <c r="AO113" s="231">
        <f t="shared" si="47"/>
        <v>0</v>
      </c>
      <c r="AP113" s="231">
        <f t="shared" si="47"/>
        <v>0</v>
      </c>
      <c r="AQ113" s="231">
        <f t="shared" si="47"/>
        <v>0</v>
      </c>
      <c r="AR113" s="231">
        <f t="shared" si="47"/>
        <v>0</v>
      </c>
      <c r="AS113" s="231">
        <f t="shared" si="47"/>
        <v>0</v>
      </c>
      <c r="AT113" s="231">
        <f t="shared" si="47"/>
        <v>0</v>
      </c>
      <c r="AU113" s="231">
        <f t="shared" si="47"/>
        <v>0</v>
      </c>
      <c r="AV113" s="231">
        <f t="shared" si="47"/>
        <v>0</v>
      </c>
      <c r="AW113" s="231">
        <f t="shared" si="47"/>
        <v>0</v>
      </c>
      <c r="AX113" s="231">
        <f t="shared" si="47"/>
        <v>0</v>
      </c>
      <c r="AY113" s="231">
        <f t="shared" si="47"/>
        <v>0</v>
      </c>
      <c r="AZ113" s="231">
        <f t="shared" si="47"/>
        <v>0</v>
      </c>
      <c r="BA113" s="231">
        <f t="shared" si="47"/>
        <v>0</v>
      </c>
      <c r="BB113" s="231">
        <f t="shared" si="47"/>
        <v>0</v>
      </c>
      <c r="BC113" s="231">
        <f t="shared" si="47"/>
        <v>0</v>
      </c>
      <c r="BD113" s="231">
        <f t="shared" si="47"/>
        <v>3392307.6923076925</v>
      </c>
      <c r="BE113" s="231">
        <f t="shared" si="47"/>
        <v>3392307.6923076925</v>
      </c>
      <c r="BF113" s="231">
        <f t="shared" si="47"/>
        <v>3392307.6923076925</v>
      </c>
      <c r="BG113" s="231">
        <f t="shared" si="47"/>
        <v>3392307.6923076925</v>
      </c>
      <c r="BH113" s="231">
        <f t="shared" si="47"/>
        <v>3392307.6923076925</v>
      </c>
      <c r="BI113" s="231">
        <f t="shared" si="47"/>
        <v>3392307.6923076925</v>
      </c>
      <c r="BJ113" s="231">
        <f t="shared" si="47"/>
        <v>3392307.6923076925</v>
      </c>
      <c r="BK113" s="231">
        <f t="shared" si="47"/>
        <v>3392307.6923076925</v>
      </c>
      <c r="BL113" s="231">
        <f t="shared" si="47"/>
        <v>3392307.6923076925</v>
      </c>
      <c r="BM113" s="231">
        <f t="shared" si="47"/>
        <v>3392307.6923076925</v>
      </c>
      <c r="BN113" s="231">
        <f t="shared" si="47"/>
        <v>3392307.6923076925</v>
      </c>
      <c r="BO113" s="231">
        <f t="shared" si="47"/>
        <v>3392307.6923076925</v>
      </c>
      <c r="BP113" s="231">
        <f t="shared" si="47"/>
        <v>3392307.6923076925</v>
      </c>
      <c r="BQ113" s="231">
        <f t="shared" si="47"/>
        <v>3392307.6923076925</v>
      </c>
      <c r="BR113" s="231">
        <f t="shared" ref="BR113:EC113" si="48">BR85</f>
        <v>3392307.6923076925</v>
      </c>
      <c r="BS113" s="231">
        <f t="shared" si="48"/>
        <v>3392307.6923076925</v>
      </c>
      <c r="BT113" s="231">
        <f t="shared" si="48"/>
        <v>3392307.6923076925</v>
      </c>
      <c r="BU113" s="231">
        <f t="shared" si="48"/>
        <v>3392307.6923076925</v>
      </c>
      <c r="BV113" s="231">
        <f t="shared" si="48"/>
        <v>3392307.6923076925</v>
      </c>
      <c r="BW113" s="231">
        <f t="shared" si="48"/>
        <v>3392307.6923076925</v>
      </c>
      <c r="BX113" s="231">
        <f t="shared" si="48"/>
        <v>3392307.6923076925</v>
      </c>
      <c r="BY113" s="231">
        <f t="shared" si="48"/>
        <v>3392307.6923076925</v>
      </c>
      <c r="BZ113" s="231">
        <f t="shared" si="48"/>
        <v>3392307.6923076925</v>
      </c>
      <c r="CA113" s="231">
        <f t="shared" si="48"/>
        <v>3392307.6923076925</v>
      </c>
      <c r="CB113" s="231">
        <f t="shared" si="48"/>
        <v>3392307.6923076925</v>
      </c>
      <c r="CC113" s="231">
        <f t="shared" si="48"/>
        <v>3392307.6923076361</v>
      </c>
      <c r="CD113" s="231">
        <f t="shared" si="48"/>
        <v>0</v>
      </c>
      <c r="CE113" s="231">
        <f t="shared" si="48"/>
        <v>0</v>
      </c>
      <c r="CF113" s="231">
        <f t="shared" si="48"/>
        <v>0</v>
      </c>
      <c r="CG113" s="231">
        <f t="shared" si="48"/>
        <v>0</v>
      </c>
      <c r="CH113" s="231">
        <f t="shared" si="48"/>
        <v>0</v>
      </c>
      <c r="CI113" s="231">
        <f t="shared" si="48"/>
        <v>0</v>
      </c>
      <c r="CJ113" s="231">
        <f t="shared" si="48"/>
        <v>0</v>
      </c>
      <c r="CK113" s="231">
        <f t="shared" si="48"/>
        <v>0</v>
      </c>
      <c r="CL113" s="231">
        <f t="shared" si="48"/>
        <v>0</v>
      </c>
      <c r="CM113" s="231">
        <f t="shared" si="48"/>
        <v>0</v>
      </c>
      <c r="CN113" s="231">
        <f t="shared" si="48"/>
        <v>0</v>
      </c>
      <c r="CO113" s="231">
        <f t="shared" si="48"/>
        <v>0</v>
      </c>
      <c r="CP113" s="231">
        <f t="shared" si="48"/>
        <v>0</v>
      </c>
      <c r="CQ113" s="231">
        <f t="shared" si="48"/>
        <v>0</v>
      </c>
      <c r="CR113" s="231">
        <f t="shared" si="48"/>
        <v>0</v>
      </c>
      <c r="CS113" s="231">
        <f t="shared" si="48"/>
        <v>0</v>
      </c>
      <c r="CT113" s="231">
        <f t="shared" si="48"/>
        <v>0</v>
      </c>
      <c r="CU113" s="231">
        <f t="shared" si="48"/>
        <v>0</v>
      </c>
      <c r="CV113" s="231">
        <f t="shared" si="48"/>
        <v>0</v>
      </c>
      <c r="CW113" s="231">
        <f t="shared" si="48"/>
        <v>0</v>
      </c>
      <c r="CX113" s="231">
        <f t="shared" si="48"/>
        <v>0</v>
      </c>
      <c r="CY113" s="231">
        <f t="shared" si="48"/>
        <v>0</v>
      </c>
      <c r="CZ113" s="231">
        <f t="shared" si="48"/>
        <v>0</v>
      </c>
      <c r="DA113" s="231">
        <f t="shared" si="48"/>
        <v>0</v>
      </c>
      <c r="DB113" s="231">
        <f t="shared" si="48"/>
        <v>0</v>
      </c>
      <c r="DC113" s="231">
        <f t="shared" si="48"/>
        <v>0</v>
      </c>
      <c r="DD113" s="231">
        <f t="shared" si="48"/>
        <v>0</v>
      </c>
      <c r="DE113" s="231">
        <f t="shared" si="48"/>
        <v>0</v>
      </c>
      <c r="DF113" s="231">
        <f t="shared" si="48"/>
        <v>0</v>
      </c>
      <c r="DG113" s="231">
        <f t="shared" si="48"/>
        <v>0</v>
      </c>
      <c r="DH113" s="231">
        <f t="shared" si="48"/>
        <v>0</v>
      </c>
      <c r="DI113" s="231">
        <f t="shared" si="48"/>
        <v>0</v>
      </c>
      <c r="DJ113" s="231">
        <f t="shared" si="48"/>
        <v>0</v>
      </c>
      <c r="DK113" s="231">
        <f t="shared" si="48"/>
        <v>0</v>
      </c>
      <c r="DL113" s="231">
        <f t="shared" si="48"/>
        <v>0</v>
      </c>
      <c r="DM113" s="231">
        <f t="shared" si="48"/>
        <v>0</v>
      </c>
      <c r="DN113" s="231">
        <f t="shared" si="48"/>
        <v>0</v>
      </c>
      <c r="DO113" s="231">
        <f t="shared" si="48"/>
        <v>0</v>
      </c>
      <c r="DP113" s="231">
        <f t="shared" si="48"/>
        <v>0</v>
      </c>
      <c r="DQ113" s="231">
        <f t="shared" si="48"/>
        <v>0</v>
      </c>
      <c r="DR113" s="231">
        <f t="shared" si="48"/>
        <v>0</v>
      </c>
      <c r="DS113" s="231">
        <f t="shared" si="48"/>
        <v>0</v>
      </c>
      <c r="DT113" s="231">
        <f t="shared" si="48"/>
        <v>0</v>
      </c>
      <c r="DU113" s="231">
        <f t="shared" si="48"/>
        <v>0</v>
      </c>
      <c r="DV113" s="231">
        <f t="shared" si="48"/>
        <v>0</v>
      </c>
      <c r="DW113" s="231">
        <f t="shared" si="48"/>
        <v>0</v>
      </c>
      <c r="DX113" s="231">
        <f t="shared" si="48"/>
        <v>0</v>
      </c>
      <c r="DY113" s="231">
        <f t="shared" si="48"/>
        <v>0</v>
      </c>
      <c r="DZ113" s="231">
        <f t="shared" si="48"/>
        <v>0</v>
      </c>
      <c r="EA113" s="231">
        <f t="shared" si="48"/>
        <v>0</v>
      </c>
      <c r="EB113" s="231">
        <f t="shared" si="48"/>
        <v>0</v>
      </c>
      <c r="EC113" s="231">
        <f t="shared" si="48"/>
        <v>0</v>
      </c>
      <c r="ED113" s="231">
        <f t="shared" ref="ED113:FB113" si="49">ED85</f>
        <v>0</v>
      </c>
      <c r="EE113" s="231">
        <f t="shared" si="49"/>
        <v>0</v>
      </c>
      <c r="EF113" s="231">
        <f t="shared" si="49"/>
        <v>0</v>
      </c>
      <c r="EG113" s="231">
        <f t="shared" si="49"/>
        <v>0</v>
      </c>
      <c r="EH113" s="231">
        <f t="shared" si="49"/>
        <v>0</v>
      </c>
      <c r="EI113" s="231">
        <f t="shared" si="49"/>
        <v>0</v>
      </c>
      <c r="EJ113" s="231">
        <f t="shared" si="49"/>
        <v>0</v>
      </c>
      <c r="EK113" s="231">
        <f t="shared" si="49"/>
        <v>0</v>
      </c>
      <c r="EL113" s="231">
        <f t="shared" si="49"/>
        <v>0</v>
      </c>
      <c r="EM113" s="231">
        <f t="shared" si="49"/>
        <v>0</v>
      </c>
      <c r="EN113" s="231">
        <f t="shared" si="49"/>
        <v>0</v>
      </c>
      <c r="EO113" s="231">
        <f t="shared" si="49"/>
        <v>0</v>
      </c>
      <c r="EP113" s="231">
        <f t="shared" si="49"/>
        <v>0</v>
      </c>
      <c r="EQ113" s="231">
        <f t="shared" si="49"/>
        <v>0</v>
      </c>
      <c r="ER113" s="231">
        <f t="shared" si="49"/>
        <v>0</v>
      </c>
      <c r="ES113" s="231">
        <f t="shared" si="49"/>
        <v>0</v>
      </c>
      <c r="ET113" s="231">
        <f t="shared" si="49"/>
        <v>0</v>
      </c>
      <c r="EU113" s="231">
        <f t="shared" si="49"/>
        <v>0</v>
      </c>
      <c r="EV113" s="231">
        <f t="shared" si="49"/>
        <v>0</v>
      </c>
      <c r="EW113" s="231">
        <f t="shared" si="49"/>
        <v>0</v>
      </c>
      <c r="EX113" s="231">
        <f t="shared" si="49"/>
        <v>0</v>
      </c>
      <c r="EY113" s="231">
        <f t="shared" si="49"/>
        <v>0</v>
      </c>
      <c r="EZ113" s="231">
        <f t="shared" si="49"/>
        <v>0</v>
      </c>
      <c r="FA113" s="231">
        <f t="shared" si="49"/>
        <v>0</v>
      </c>
      <c r="FB113" s="231">
        <f t="shared" si="49"/>
        <v>0</v>
      </c>
      <c r="FC113" s="231"/>
      <c r="FD113" s="231"/>
      <c r="FE113" s="231"/>
      <c r="FF113" s="231"/>
      <c r="FG113" s="231"/>
      <c r="FH113" s="231"/>
      <c r="FI113" s="231"/>
      <c r="FJ113" s="231"/>
      <c r="FK113" s="231"/>
      <c r="FL113" s="231"/>
      <c r="FM113" s="231"/>
      <c r="FN113" s="231"/>
      <c r="FO113" s="231"/>
      <c r="FP113" s="231"/>
      <c r="FQ113" s="231"/>
      <c r="FR113" s="231"/>
      <c r="FS113" s="231"/>
      <c r="FT113" s="231"/>
      <c r="FU113" s="231"/>
      <c r="FV113" s="231"/>
      <c r="FW113" s="231"/>
      <c r="FX113" s="231"/>
      <c r="FY113" s="231"/>
      <c r="FZ113" s="231"/>
      <c r="GA113" s="231"/>
      <c r="GB113" s="231"/>
      <c r="GC113" s="231"/>
      <c r="GD113" s="231"/>
      <c r="GE113" s="231"/>
      <c r="GF113" s="231"/>
      <c r="GG113" s="231"/>
      <c r="GH113" s="231"/>
      <c r="GI113" s="231"/>
      <c r="GJ113" s="231"/>
      <c r="GK113" s="231"/>
      <c r="GL113" s="231"/>
      <c r="GM113" s="231"/>
      <c r="GN113" s="231"/>
      <c r="GO113" s="231"/>
      <c r="GP113" s="231"/>
      <c r="GQ113" s="231"/>
      <c r="GR113" s="231"/>
      <c r="GS113" s="231"/>
      <c r="GT113" s="231"/>
      <c r="GU113" s="231"/>
      <c r="GV113" s="231"/>
      <c r="GW113" s="231"/>
      <c r="GX113" s="231"/>
    </row>
    <row r="114" spans="2:206">
      <c r="B114" s="465" t="s">
        <v>207</v>
      </c>
      <c r="E114" s="460">
        <f>MAX((E116-E118)*'Capital Structure'!$H$21/12,0)</f>
        <v>0</v>
      </c>
      <c r="F114" s="460">
        <f>MAX((F116-F118)*'Capital Structure'!$H$21/12,0)</f>
        <v>0</v>
      </c>
      <c r="G114" s="460">
        <f>MAX((G116-G118)*'Capital Structure'!$H$21/12,0)</f>
        <v>0</v>
      </c>
      <c r="H114" s="460">
        <f>MAX((H116-H118)*'Capital Structure'!$H$21/12,0)</f>
        <v>0</v>
      </c>
      <c r="I114" s="460">
        <f>MAX((I116-I118)*'Capital Structure'!$H$21/12,0)</f>
        <v>0</v>
      </c>
      <c r="J114" s="460">
        <f>MAX((J116-J118)*'Capital Structure'!$H$21/12,0)</f>
        <v>0</v>
      </c>
      <c r="K114" s="460">
        <f>MAX((K116-K118)*'Capital Structure'!$H$21/12,0)</f>
        <v>0</v>
      </c>
      <c r="L114" s="460">
        <f>MAX((L116-L118)*'Capital Structure'!$H$21/12,0)</f>
        <v>0</v>
      </c>
      <c r="M114" s="460">
        <f>MAX((M116-M118)*'Capital Structure'!$H$21/12,0)</f>
        <v>0</v>
      </c>
      <c r="N114" s="460">
        <f>MAX((N116-N118)*'Capital Structure'!$H$21/12,0)</f>
        <v>0</v>
      </c>
      <c r="O114" s="460">
        <f>MAX((O116-O118)*'Capital Structure'!$H$21/12,0)</f>
        <v>0</v>
      </c>
      <c r="P114" s="460">
        <f>MAX((P116-P118)*'Capital Structure'!$H$21/12,0)</f>
        <v>0</v>
      </c>
      <c r="Q114" s="460">
        <f>MAX((Q116-Q118)*'Capital Structure'!$H$21/12,0)</f>
        <v>0</v>
      </c>
      <c r="R114" s="460">
        <f>MAX((R116-R118)*'Capital Structure'!$H$21/12,0)</f>
        <v>0</v>
      </c>
      <c r="S114" s="460">
        <f>MAX((S116-S118)*'Capital Structure'!$H$21/12,0)</f>
        <v>0</v>
      </c>
      <c r="T114" s="460">
        <f>MAX((T116-T118)*'Capital Structure'!$H$21/12,0)</f>
        <v>0</v>
      </c>
      <c r="U114" s="460">
        <f>MAX((U116-U118)*'Capital Structure'!$H$21/12,0)</f>
        <v>0</v>
      </c>
      <c r="V114" s="460">
        <f>MAX((V116-V118)*'Capital Structure'!$H$21/12,0)</f>
        <v>0</v>
      </c>
      <c r="W114" s="460">
        <f>MAX((W116-W118)*'Capital Structure'!$H$21/12,0)</f>
        <v>0</v>
      </c>
      <c r="X114" s="460">
        <f>MAX((X116-X118)*'Capital Structure'!$H$21/12,0)</f>
        <v>0</v>
      </c>
      <c r="Y114" s="460">
        <f>MAX((Y116-Y118)*'Capital Structure'!$H$21/12,0)</f>
        <v>0</v>
      </c>
      <c r="Z114" s="460">
        <f>MAX((Z116-Z118)*'Capital Structure'!$H$21/12,0)</f>
        <v>0</v>
      </c>
      <c r="AA114" s="460">
        <f>MAX((AA116-AA118)*'Capital Structure'!$H$21/12,0)</f>
        <v>0</v>
      </c>
      <c r="AB114" s="460">
        <f>MAX((AB116-AB118)*'Capital Structure'!$H$21/12,0)</f>
        <v>0</v>
      </c>
      <c r="AC114" s="460">
        <f>MAX((AC116-AC118)*'Capital Structure'!$H$21/12,0)</f>
        <v>0</v>
      </c>
      <c r="AD114" s="460">
        <f>MAX((AD116-AD118)*'Capital Structure'!$H$21/12,0)</f>
        <v>0</v>
      </c>
      <c r="AE114" s="460">
        <f>MAX((AE116-AE118)*'Capital Structure'!$H$21/12,0)</f>
        <v>0</v>
      </c>
      <c r="AF114" s="460">
        <f>MAX((AF116-AF118)*'Capital Structure'!$H$21/12,0)</f>
        <v>0</v>
      </c>
      <c r="AG114" s="460">
        <f>MAX((AG116-AG118)*'Capital Structure'!$H$21/12,0)</f>
        <v>0</v>
      </c>
      <c r="AH114" s="460">
        <f>MAX((AH116-AH118)*'Capital Structure'!$H$21/12,0)</f>
        <v>0</v>
      </c>
      <c r="AI114" s="460">
        <f>MAX((AI116-AI118)*'Capital Structure'!$H$21/12,0)</f>
        <v>0</v>
      </c>
      <c r="AJ114" s="460">
        <f>MAX((AJ116-AJ118)*'Capital Structure'!$H$21/12,0)</f>
        <v>0</v>
      </c>
      <c r="AK114" s="460">
        <f>MAX((AK116-AK118)*'Capital Structure'!$H$21/12,0)</f>
        <v>0</v>
      </c>
      <c r="AL114" s="460">
        <f>MAX((AL116-AL118)*'Capital Structure'!$H$21/12,0)</f>
        <v>0</v>
      </c>
      <c r="AM114" s="460">
        <f>MAX((AM116-AM118)*'Capital Structure'!$H$21/12,0)</f>
        <v>0</v>
      </c>
      <c r="AN114" s="460">
        <f>MAX((AN116-AN118)*'Capital Structure'!$H$21/12,0)</f>
        <v>0</v>
      </c>
      <c r="AO114" s="460">
        <f>MAX((AO116-AO118)*'Capital Structure'!$H$21/12,0)</f>
        <v>0</v>
      </c>
      <c r="AP114" s="460">
        <f>MAX((AP116-AP118)*'Capital Structure'!$H$21/12,0)</f>
        <v>0</v>
      </c>
      <c r="AQ114" s="460">
        <f>MAX((AQ116-AQ118)*'Capital Structure'!$H$21/12,0)</f>
        <v>0</v>
      </c>
      <c r="AR114" s="460">
        <f>MAX((AR116-AR118)*'Capital Structure'!$H$21/12,0)</f>
        <v>0</v>
      </c>
      <c r="AS114" s="460">
        <f>MAX((AS116-AS118)*'Capital Structure'!$H$21/12,0)</f>
        <v>0</v>
      </c>
      <c r="AT114" s="460">
        <f>MAX((AT116-AT118)*'Capital Structure'!$H$21/12,0)</f>
        <v>0</v>
      </c>
      <c r="AU114" s="460">
        <f>MAX((AU116-AU118)*'Capital Structure'!$H$21/12,0)</f>
        <v>0</v>
      </c>
      <c r="AV114" s="460">
        <f>MAX((AV116-AV118)*'Capital Structure'!$H$21/12,0)</f>
        <v>0</v>
      </c>
      <c r="AW114" s="460">
        <f>MAX((AW116-AW118)*'Capital Structure'!$H$21/12,0)</f>
        <v>0</v>
      </c>
      <c r="AX114" s="460">
        <f>MAX((AX116-AX118)*'Capital Structure'!$H$21/12,0)</f>
        <v>0</v>
      </c>
      <c r="AY114" s="460">
        <f>MAX((AY116-AY118)*'Capital Structure'!$H$21/12,0)</f>
        <v>0</v>
      </c>
      <c r="AZ114" s="460">
        <f>MAX((AZ116-AZ118)*'Capital Structure'!$H$21/12,0)</f>
        <v>0</v>
      </c>
      <c r="BA114" s="460">
        <f>MAX((BA116-BA118)*'Capital Structure'!$H$21/12,0)</f>
        <v>0</v>
      </c>
      <c r="BB114" s="460">
        <f>MAX((BB116-BB118)*'Capital Structure'!$H$21/12,0)</f>
        <v>0</v>
      </c>
      <c r="BC114" s="460">
        <f>MAX((BC116-BC118)*'Capital Structure'!$H$21/12,0)</f>
        <v>0</v>
      </c>
      <c r="BD114" s="460">
        <f>MAX((BD116-BD118)*'Capital Structure'!$H$21/12,0)</f>
        <v>14134.615384615385</v>
      </c>
      <c r="BE114" s="460">
        <f>MAX((BE116-BE118)*'Capital Structure'!$H$21/12,0)</f>
        <v>28328.125</v>
      </c>
      <c r="BF114" s="460">
        <f>MAX((BF116-BF118)*'Capital Structure'!$H$21/12,0)</f>
        <v>42580.774238782062</v>
      </c>
      <c r="BG114" s="460">
        <f>MAX((BG116-BG118)*'Capital Structure'!$H$21/12,0)</f>
        <v>56892.809516059038</v>
      </c>
      <c r="BH114" s="460">
        <f>MAX((BH116-BH118)*'Capital Structure'!$H$21/12,0)</f>
        <v>71264.478273658009</v>
      </c>
      <c r="BI114" s="460">
        <f>MAX((BI116-BI118)*'Capital Structure'!$H$21/12,0)</f>
        <v>85696.028984413628</v>
      </c>
      <c r="BJ114" s="460">
        <f>MAX((BJ116-BJ118)*'Capital Structure'!$H$21/12,0)</f>
        <v>100187.71115646408</v>
      </c>
      <c r="BK114" s="460">
        <f>MAX((BK116-BK118)*'Capital Structure'!$H$21/12,0)</f>
        <v>114739.77533756472</v>
      </c>
      <c r="BL114" s="460">
        <f>MAX((BL116-BL118)*'Capital Structure'!$H$21/12,0)</f>
        <v>129352.47311941996</v>
      </c>
      <c r="BM114" s="460">
        <f>MAX((BM116-BM118)*'Capital Structure'!$H$21/12,0)</f>
        <v>144026.05714203292</v>
      </c>
      <c r="BN114" s="460">
        <f>MAX((BN116-BN118)*'Capital Structure'!$H$21/12,0)</f>
        <v>158760.78109807349</v>
      </c>
      <c r="BO114" s="460">
        <f>MAX((BO116-BO118)*'Capital Structure'!$H$21/12,0)</f>
        <v>173556.89973726418</v>
      </c>
      <c r="BP114" s="460">
        <f>MAX((BP116-BP118)*'Capital Structure'!$H$21/12,0)</f>
        <v>188414.66887078484</v>
      </c>
      <c r="BQ114" s="460">
        <f>MAX((BQ116-BQ118)*'Capital Structure'!$H$21/12,0)</f>
        <v>203334.34537569518</v>
      </c>
      <c r="BR114" s="460">
        <f>MAX((BR116-BR118)*'Capital Structure'!$H$21/12,0)</f>
        <v>218316.18719937597</v>
      </c>
      <c r="BS114" s="460">
        <f>MAX((BS116-BS118)*'Capital Structure'!$H$21/12,0)</f>
        <v>233360.45336398878</v>
      </c>
      <c r="BT114" s="460">
        <f>MAX((BT116-BT118)*'Capital Structure'!$H$21/12,0)</f>
        <v>248467.40397095415</v>
      </c>
      <c r="BU114" s="460">
        <f>MAX((BU116-BU118)*'Capital Structure'!$H$21/12,0)</f>
        <v>263637.30020544847</v>
      </c>
      <c r="BV114" s="460">
        <f>MAX((BV116-BV118)*'Capital Structure'!$H$21/12,0)</f>
        <v>278870.40434091998</v>
      </c>
      <c r="BW114" s="460">
        <f>MAX((BW116-BW118)*'Capital Structure'!$H$21/12,0)</f>
        <v>294166.97974362253</v>
      </c>
      <c r="BX114" s="460">
        <f>MAX((BX116-BX118)*'Capital Structure'!$H$21/12,0)</f>
        <v>309527.2908771697</v>
      </c>
      <c r="BY114" s="460">
        <f>MAX((BY116-BY118)*'Capital Structure'!$H$21/12,0)</f>
        <v>324951.60330710659</v>
      </c>
      <c r="BZ114" s="460">
        <f>MAX((BZ116-BZ118)*'Capital Structure'!$H$21/12,0)</f>
        <v>340440.18370550167</v>
      </c>
      <c r="CA114" s="460">
        <f>MAX((CA116-CA118)*'Capital Structure'!$H$21/12,0)</f>
        <v>355993.29985555657</v>
      </c>
      <c r="CB114" s="460">
        <f>MAX((CB116-CB118)*'Capital Structure'!$H$21/12,0)</f>
        <v>371611.22065623687</v>
      </c>
      <c r="CC114" s="460">
        <f>MAX((CC116-CC118)*'Capital Structure'!$H$21/12,0)</f>
        <v>387294.21612691967</v>
      </c>
      <c r="CD114" s="460">
        <f>MAX((CD116-CD118)*'Capital Structure'!$H$21/12,0)</f>
        <v>0</v>
      </c>
      <c r="CE114" s="460">
        <f>MAX((CE116-CE118)*'Capital Structure'!$H$21/12,0)</f>
        <v>0</v>
      </c>
      <c r="CF114" s="460">
        <f>MAX((CF116-CF118)*'Capital Structure'!$H$21/12,0)</f>
        <v>0</v>
      </c>
      <c r="CG114" s="460">
        <f>MAX((CG116-CG118)*'Capital Structure'!$H$21/12,0)</f>
        <v>0</v>
      </c>
      <c r="CH114" s="460">
        <f>MAX((CH116-CH118)*'Capital Structure'!$H$21/12,0)</f>
        <v>0</v>
      </c>
      <c r="CI114" s="460">
        <f>MAX((CI116-CI118)*'Capital Structure'!$H$21/12,0)</f>
        <v>0</v>
      </c>
      <c r="CJ114" s="460">
        <f>MAX((CJ116-CJ118)*'Capital Structure'!$H$21/12,0)</f>
        <v>0</v>
      </c>
      <c r="CK114" s="460">
        <f>MAX((CK116-CK118)*'Capital Structure'!$H$21/12,0)</f>
        <v>0</v>
      </c>
      <c r="CL114" s="460">
        <f>MAX((CL116-CL118)*'Capital Structure'!$H$21/12,0)</f>
        <v>0</v>
      </c>
      <c r="CM114" s="460">
        <f>MAX((CM116-CM118)*'Capital Structure'!$H$21/12,0)</f>
        <v>0</v>
      </c>
      <c r="CN114" s="460">
        <f>MAX((CN116-CN118)*'Capital Structure'!$H$21/12,0)</f>
        <v>0</v>
      </c>
      <c r="CO114" s="460">
        <f>MAX((CO116-CO118)*'Capital Structure'!$H$21/12,0)</f>
        <v>0</v>
      </c>
      <c r="CP114" s="460">
        <f>MAX((CP116-CP118)*'Capital Structure'!$H$21/12,0)</f>
        <v>0</v>
      </c>
      <c r="CQ114" s="460">
        <f>MAX((CQ116-CQ118)*'Capital Structure'!$H$21/12,0)</f>
        <v>0</v>
      </c>
      <c r="CR114" s="460">
        <f>MAX((CR116-CR118)*'Capital Structure'!$H$21/12,0)</f>
        <v>0</v>
      </c>
      <c r="CS114" s="460">
        <f>MAX((CS116-CS118)*'Capital Structure'!$H$21/12,0)</f>
        <v>0</v>
      </c>
      <c r="CT114" s="460">
        <f>MAX((CT116-CT118)*'Capital Structure'!$H$21/12,0)</f>
        <v>0</v>
      </c>
      <c r="CU114" s="460">
        <f>MAX((CU116-CU118)*'Capital Structure'!$H$21/12,0)</f>
        <v>0</v>
      </c>
      <c r="CV114" s="460">
        <f>MAX((CV116-CV118)*'Capital Structure'!$H$21/12,0)</f>
        <v>0</v>
      </c>
      <c r="CW114" s="460">
        <f>MAX((CW116-CW118)*'Capital Structure'!$H$21/12,0)</f>
        <v>0</v>
      </c>
      <c r="CX114" s="460">
        <f>MAX((CX116-CX118)*'Capital Structure'!$H$21/12,0)</f>
        <v>0</v>
      </c>
      <c r="CY114" s="460">
        <f>MAX((CY116-CY118)*'Capital Structure'!$H$21/12,0)</f>
        <v>0</v>
      </c>
      <c r="CZ114" s="460">
        <f>MAX((CZ116-CZ118)*'Capital Structure'!$H$21/12,0)</f>
        <v>0</v>
      </c>
      <c r="DA114" s="460">
        <f>MAX((DA116-DA118)*'Capital Structure'!$H$21/12,0)</f>
        <v>0</v>
      </c>
      <c r="DB114" s="460">
        <f>MAX((DB116-DB118)*'Capital Structure'!$H$21/12,0)</f>
        <v>0</v>
      </c>
      <c r="DC114" s="460">
        <f>MAX((DC116-DC118)*'Capital Structure'!$H$21/12,0)</f>
        <v>0</v>
      </c>
      <c r="DD114" s="460">
        <f>MAX((DD116-DD118)*'Capital Structure'!$H$21/12,0)</f>
        <v>0</v>
      </c>
      <c r="DE114" s="460">
        <f>MAX((DE116-DE118)*'Capital Structure'!$H$21/12,0)</f>
        <v>0</v>
      </c>
      <c r="DF114" s="460">
        <f>MAX((DF116-DF118)*'Capital Structure'!$H$21/12,0)</f>
        <v>0</v>
      </c>
      <c r="DG114" s="460">
        <f>MAX((DG116-DG118)*'Capital Structure'!$H$21/12,0)</f>
        <v>0</v>
      </c>
      <c r="DH114" s="460">
        <f>MAX((DH116-DH118)*'Capital Structure'!$H$21/12,0)</f>
        <v>0</v>
      </c>
      <c r="DI114" s="460">
        <f>MAX((DI116-DI118)*'Capital Structure'!$H$21/12,0)</f>
        <v>0</v>
      </c>
      <c r="DJ114" s="460">
        <f>MAX((DJ116-DJ118)*'Capital Structure'!$H$21/12,0)</f>
        <v>0</v>
      </c>
      <c r="DK114" s="460">
        <f>MAX((DK116-DK118)*'Capital Structure'!$H$21/12,0)</f>
        <v>0</v>
      </c>
      <c r="DL114" s="460">
        <f>MAX((DL116-DL118)*'Capital Structure'!$H$21/12,0)</f>
        <v>0</v>
      </c>
      <c r="DM114" s="460">
        <f>MAX((DM116-DM118)*'Capital Structure'!$H$21/12,0)</f>
        <v>0</v>
      </c>
      <c r="DN114" s="460">
        <f>MAX((DN116-DN118)*'Capital Structure'!$H$21/12,0)</f>
        <v>0</v>
      </c>
      <c r="DO114" s="460">
        <f>MAX((DO116-DO118)*'Capital Structure'!$H$21/12,0)</f>
        <v>0</v>
      </c>
      <c r="DP114" s="460">
        <f>MAX((DP116-DP118)*'Capital Structure'!$H$21/12,0)</f>
        <v>0</v>
      </c>
      <c r="DQ114" s="460">
        <f>MAX((DQ116-DQ118)*'Capital Structure'!$H$21/12,0)</f>
        <v>0</v>
      </c>
      <c r="DR114" s="460">
        <f>MAX((DR116-DR118)*'Capital Structure'!$H$21/12,0)</f>
        <v>0</v>
      </c>
      <c r="DS114" s="460">
        <f>MAX((DS116-DS118)*'Capital Structure'!$H$21/12,0)</f>
        <v>0</v>
      </c>
      <c r="DT114" s="460">
        <f>MAX((DT116-DT118)*'Capital Structure'!$H$21/12,0)</f>
        <v>0</v>
      </c>
      <c r="DU114" s="460">
        <f>MAX((DU116-DU118)*'Capital Structure'!$H$21/12,0)</f>
        <v>0</v>
      </c>
      <c r="DV114" s="460">
        <f>MAX((DV116-DV118)*'Capital Structure'!$H$21/12,0)</f>
        <v>0</v>
      </c>
      <c r="DW114" s="460">
        <f>MAX((DW116-DW118)*'Capital Structure'!$H$21/12,0)</f>
        <v>0</v>
      </c>
      <c r="DX114" s="460">
        <f>MAX((DX116-DX118)*'Capital Structure'!$H$21/12,0)</f>
        <v>0</v>
      </c>
      <c r="DY114" s="460">
        <f>MAX((DY116-DY118)*'Capital Structure'!$H$21/12,0)</f>
        <v>0</v>
      </c>
      <c r="DZ114" s="460">
        <f>MAX((DZ116-DZ118)*'Capital Structure'!$H$21/12,0)</f>
        <v>0</v>
      </c>
      <c r="EA114" s="460">
        <f>MAX((EA116-EA118)*'Capital Structure'!$H$21/12,0)</f>
        <v>0</v>
      </c>
      <c r="EB114" s="460">
        <f>MAX((EB116-EB118)*'Capital Structure'!$H$21/12,0)</f>
        <v>0</v>
      </c>
      <c r="EC114" s="460">
        <f>MAX((EC116-EC118)*'Capital Structure'!$H$21/12,0)</f>
        <v>0</v>
      </c>
      <c r="ED114" s="460">
        <f>MAX((ED116-ED118)*'Capital Structure'!$H$21/12,0)</f>
        <v>0</v>
      </c>
      <c r="EE114" s="460">
        <f>MAX((EE116-EE118)*'Capital Structure'!$H$21/12,0)</f>
        <v>0</v>
      </c>
      <c r="EF114" s="460">
        <f>MAX((EF116-EF118)*'Capital Structure'!$H$21/12,0)</f>
        <v>0</v>
      </c>
      <c r="EG114" s="460">
        <f>MAX((EG116-EG118)*'Capital Structure'!$H$21/12,0)</f>
        <v>0</v>
      </c>
      <c r="EH114" s="460">
        <f>MAX((EH116-EH118)*'Capital Structure'!$H$21/12,0)</f>
        <v>0</v>
      </c>
      <c r="EI114" s="460">
        <f>MAX((EI116-EI118)*'Capital Structure'!$H$21/12,0)</f>
        <v>0</v>
      </c>
      <c r="EJ114" s="460">
        <f>MAX((EJ116-EJ118)*'Capital Structure'!$H$21/12,0)</f>
        <v>0</v>
      </c>
      <c r="EK114" s="460">
        <f>MAX((EK116-EK118)*'Capital Structure'!$H$21/12,0)</f>
        <v>0</v>
      </c>
      <c r="EL114" s="460">
        <f>MAX((EL116-EL118)*'Capital Structure'!$H$21/12,0)</f>
        <v>0</v>
      </c>
      <c r="EM114" s="460">
        <f>MAX((EM116-EM118)*'Capital Structure'!$H$21/12,0)</f>
        <v>0</v>
      </c>
      <c r="EN114" s="460">
        <f>MAX((EN116-EN118)*'Capital Structure'!$H$21/12,0)</f>
        <v>0</v>
      </c>
      <c r="EO114" s="460">
        <f>MAX((EO116-EO118)*'Capital Structure'!$H$21/12,0)</f>
        <v>0</v>
      </c>
      <c r="EP114" s="460">
        <f>MAX((EP116-EP118)*'Capital Structure'!$H$21/12,0)</f>
        <v>0</v>
      </c>
      <c r="EQ114" s="460">
        <f>MAX((EQ116-EQ118)*'Capital Structure'!$H$21/12,0)</f>
        <v>0</v>
      </c>
      <c r="ER114" s="460">
        <f>MAX((ER116-ER118)*'Capital Structure'!$H$21/12,0)</f>
        <v>0</v>
      </c>
      <c r="ES114" s="460">
        <f>MAX((ES116-ES118)*'Capital Structure'!$H$21/12,0)</f>
        <v>0</v>
      </c>
      <c r="ET114" s="460">
        <f>MAX((ET116-ET118)*'Capital Structure'!$H$21/12,0)</f>
        <v>0</v>
      </c>
      <c r="EU114" s="460">
        <f>MAX((EU116-EU118)*'Capital Structure'!$H$21/12,0)</f>
        <v>0</v>
      </c>
      <c r="EV114" s="460">
        <f>MAX((EV116-EV118)*'Capital Structure'!$H$21/12,0)</f>
        <v>0</v>
      </c>
      <c r="EW114" s="460">
        <f>MAX((EW116-EW118)*'Capital Structure'!$H$21/12,0)</f>
        <v>0</v>
      </c>
      <c r="EX114" s="460">
        <f>MAX((EX116-EX118)*'Capital Structure'!$H$21/12,0)</f>
        <v>0</v>
      </c>
      <c r="EY114" s="460">
        <f>MAX((EY116-EY118)*'Capital Structure'!$H$21/12,0)</f>
        <v>0</v>
      </c>
      <c r="EZ114" s="460">
        <f>MAX((EZ116-EZ118)*'Capital Structure'!$H$21/12,0)</f>
        <v>0</v>
      </c>
      <c r="FA114" s="460">
        <f>MAX((FA116-FA118)*'Capital Structure'!$H$21/12,0)</f>
        <v>0</v>
      </c>
      <c r="FB114" s="460">
        <f>MAX((FB116-FB118)*'Capital Structure'!$H$21/12,0)</f>
        <v>0</v>
      </c>
      <c r="FC114" s="460"/>
      <c r="FD114" s="460"/>
      <c r="FE114" s="460"/>
      <c r="FF114" s="460"/>
      <c r="FG114" s="460"/>
      <c r="FH114" s="460"/>
      <c r="FI114" s="460"/>
      <c r="FJ114" s="460"/>
      <c r="FK114" s="460"/>
      <c r="FL114" s="460"/>
      <c r="FM114" s="460"/>
      <c r="FN114" s="460"/>
      <c r="FO114" s="460"/>
      <c r="FP114" s="460"/>
      <c r="FQ114" s="460"/>
      <c r="FR114" s="460"/>
      <c r="FS114" s="460"/>
      <c r="FT114" s="460"/>
      <c r="FU114" s="460"/>
      <c r="FV114" s="460"/>
      <c r="FW114" s="460"/>
      <c r="FX114" s="460"/>
      <c r="FY114" s="460"/>
      <c r="FZ114" s="460"/>
      <c r="GA114" s="460"/>
      <c r="GB114" s="460"/>
      <c r="GC114" s="460"/>
      <c r="GD114" s="460"/>
      <c r="GE114" s="460"/>
      <c r="GF114" s="460"/>
      <c r="GG114" s="460"/>
      <c r="GH114" s="460"/>
      <c r="GI114" s="460"/>
      <c r="GJ114" s="460"/>
      <c r="GK114" s="460"/>
      <c r="GL114" s="460"/>
      <c r="GM114" s="460"/>
      <c r="GN114" s="460"/>
      <c r="GO114" s="460"/>
      <c r="GP114" s="460"/>
      <c r="GQ114" s="460"/>
      <c r="GR114" s="460"/>
      <c r="GS114" s="460"/>
      <c r="GT114" s="460"/>
      <c r="GU114" s="460"/>
      <c r="GV114" s="460"/>
      <c r="GW114" s="460"/>
      <c r="GX114" s="460"/>
    </row>
    <row r="115" spans="2:206">
      <c r="B115" s="465" t="s">
        <v>208</v>
      </c>
      <c r="E115" s="460">
        <f>IFERROR(VLOOKUP(E$90,'Capital Structure'!$H$27:$I$29,2,FALSE),0)</f>
        <v>0</v>
      </c>
      <c r="F115" s="460">
        <f>IFERROR(VLOOKUP(F$90,'Capital Structure'!$H$27:$I$29,2,FALSE),0)</f>
        <v>0</v>
      </c>
      <c r="G115" s="460">
        <f>IFERROR(VLOOKUP(G$90,'Capital Structure'!$H$27:$I$29,2,FALSE),0)</f>
        <v>0</v>
      </c>
      <c r="H115" s="460">
        <f>IFERROR(VLOOKUP(H$90,'Capital Structure'!$H$27:$I$29,2,FALSE),0)</f>
        <v>0</v>
      </c>
      <c r="I115" s="460">
        <f>IFERROR(VLOOKUP(I$90,'Capital Structure'!$H$27:$I$29,2,FALSE),0)</f>
        <v>0</v>
      </c>
      <c r="J115" s="460">
        <f>IFERROR(VLOOKUP(J$90,'Capital Structure'!$H$27:$I$29,2,FALSE),0)</f>
        <v>0</v>
      </c>
      <c r="K115" s="460">
        <f>IFERROR(VLOOKUP(K$90,'Capital Structure'!$H$27:$I$29,2,FALSE),0)</f>
        <v>0</v>
      </c>
      <c r="L115" s="460">
        <f>IFERROR(VLOOKUP(L$90,'Capital Structure'!$H$27:$I$29,2,FALSE),0)</f>
        <v>0</v>
      </c>
      <c r="M115" s="460">
        <f>IFERROR(VLOOKUP(M$90,'Capital Structure'!$H$27:$I$29,2,FALSE),0)</f>
        <v>0</v>
      </c>
      <c r="N115" s="460">
        <f>IFERROR(VLOOKUP(N$90,'Capital Structure'!$H$27:$I$29,2,FALSE),0)</f>
        <v>0</v>
      </c>
      <c r="O115" s="460">
        <f>IFERROR(VLOOKUP(O$90,'Capital Structure'!$H$27:$I$29,2,FALSE),0)</f>
        <v>0</v>
      </c>
      <c r="P115" s="460">
        <f>IFERROR(VLOOKUP(P$90,'Capital Structure'!$H$27:$I$29,2,FALSE),0)</f>
        <v>0</v>
      </c>
      <c r="Q115" s="460">
        <f>IFERROR(VLOOKUP(Q$90,'Capital Structure'!$H$27:$I$29,2,FALSE),0)</f>
        <v>0</v>
      </c>
      <c r="R115" s="460">
        <f>IFERROR(VLOOKUP(R$90,'Capital Structure'!$H$27:$I$29,2,FALSE),0)</f>
        <v>0</v>
      </c>
      <c r="S115" s="460">
        <f>IFERROR(VLOOKUP(S$90,'Capital Structure'!$H$27:$I$29,2,FALSE),0)</f>
        <v>0</v>
      </c>
      <c r="T115" s="460">
        <f>IFERROR(VLOOKUP(T$90,'Capital Structure'!$H$27:$I$29,2,FALSE),0)</f>
        <v>0</v>
      </c>
      <c r="U115" s="460">
        <f>IFERROR(VLOOKUP(U$90,'Capital Structure'!$H$27:$I$29,2,FALSE),0)</f>
        <v>0</v>
      </c>
      <c r="V115" s="460">
        <f>IFERROR(VLOOKUP(V$90,'Capital Structure'!$H$27:$I$29,2,FALSE),0)</f>
        <v>0</v>
      </c>
      <c r="W115" s="460">
        <f>IFERROR(VLOOKUP(W$90,'Capital Structure'!$H$27:$I$29,2,FALSE),0)</f>
        <v>0</v>
      </c>
      <c r="X115" s="460">
        <f>IFERROR(VLOOKUP(X$90,'Capital Structure'!$H$27:$I$29,2,FALSE),0)</f>
        <v>0</v>
      </c>
      <c r="Y115" s="460">
        <f>IFERROR(VLOOKUP(Y$90,'Capital Structure'!$H$27:$I$29,2,FALSE),0)</f>
        <v>0</v>
      </c>
      <c r="Z115" s="460">
        <f>IFERROR(VLOOKUP(Z$90,'Capital Structure'!$H$27:$I$29,2,FALSE),0)</f>
        <v>0</v>
      </c>
      <c r="AA115" s="460">
        <f>IFERROR(VLOOKUP(AA$90,'Capital Structure'!$H$27:$I$29,2,FALSE),0)</f>
        <v>0</v>
      </c>
      <c r="AB115" s="460">
        <f>IFERROR(VLOOKUP(AB$90,'Capital Structure'!$H$27:$I$29,2,FALSE),0)</f>
        <v>0</v>
      </c>
      <c r="AC115" s="460">
        <f>IFERROR(VLOOKUP(AC$90,'Capital Structure'!$H$27:$I$29,2,FALSE),0)</f>
        <v>0</v>
      </c>
      <c r="AD115" s="460">
        <f>IFERROR(VLOOKUP(AD$90,'Capital Structure'!$H$27:$I$29,2,FALSE),0)</f>
        <v>0</v>
      </c>
      <c r="AE115" s="460">
        <f>IFERROR(VLOOKUP(AE$90,'Capital Structure'!$H$27:$I$29,2,FALSE),0)</f>
        <v>0</v>
      </c>
      <c r="AF115" s="460">
        <f>IFERROR(VLOOKUP(AF$90,'Capital Structure'!$H$27:$I$29,2,FALSE),0)</f>
        <v>0</v>
      </c>
      <c r="AG115" s="460">
        <f>IFERROR(VLOOKUP(AG$90,'Capital Structure'!$H$27:$I$29,2,FALSE),0)</f>
        <v>0</v>
      </c>
      <c r="AH115" s="460">
        <f>IFERROR(VLOOKUP(AH$90,'Capital Structure'!$H$27:$I$29,2,FALSE),0)</f>
        <v>0</v>
      </c>
      <c r="AI115" s="460">
        <f>IFERROR(VLOOKUP(AI$90,'Capital Structure'!$H$27:$I$29,2,FALSE),0)</f>
        <v>0</v>
      </c>
      <c r="AJ115" s="460">
        <f>IFERROR(VLOOKUP(AJ$90,'Capital Structure'!$H$27:$I$29,2,FALSE),0)</f>
        <v>0</v>
      </c>
      <c r="AK115" s="460">
        <f>IFERROR(VLOOKUP(AK$90,'Capital Structure'!$H$27:$I$29,2,FALSE),0)</f>
        <v>0</v>
      </c>
      <c r="AL115" s="460">
        <f>IFERROR(VLOOKUP(AL$90,'Capital Structure'!$H$27:$I$29,2,FALSE),0)</f>
        <v>0</v>
      </c>
      <c r="AM115" s="460">
        <f>IFERROR(VLOOKUP(AM$90,'Capital Structure'!$H$27:$I$29,2,FALSE),0)</f>
        <v>0</v>
      </c>
      <c r="AN115" s="460">
        <f>IFERROR(VLOOKUP(AN$90,'Capital Structure'!$H$27:$I$29,2,FALSE),0)</f>
        <v>0</v>
      </c>
      <c r="AO115" s="460">
        <f>IFERROR(VLOOKUP(AO$90,'Capital Structure'!$H$27:$I$29,2,FALSE),0)</f>
        <v>0</v>
      </c>
      <c r="AP115" s="460">
        <f>IFERROR(VLOOKUP(AP$90,'Capital Structure'!$H$27:$I$29,2,FALSE),0)</f>
        <v>0</v>
      </c>
      <c r="AQ115" s="460">
        <f>IFERROR(VLOOKUP(AQ$90,'Capital Structure'!$H$27:$I$29,2,FALSE),0)</f>
        <v>0</v>
      </c>
      <c r="AR115" s="460">
        <f>IFERROR(VLOOKUP(AR$90,'Capital Structure'!$H$27:$I$29,2,FALSE),0)</f>
        <v>0</v>
      </c>
      <c r="AS115" s="460">
        <f>IFERROR(VLOOKUP(AS$90,'Capital Structure'!$H$27:$I$29,2,FALSE),0)</f>
        <v>0</v>
      </c>
      <c r="AT115" s="460">
        <f>IFERROR(VLOOKUP(AT$90,'Capital Structure'!$H$27:$I$29,2,FALSE),0)</f>
        <v>0</v>
      </c>
      <c r="AU115" s="460">
        <f>IFERROR(VLOOKUP(AU$90,'Capital Structure'!$H$27:$I$29,2,FALSE),0)</f>
        <v>0</v>
      </c>
      <c r="AV115" s="460">
        <f>IFERROR(VLOOKUP(AV$90,'Capital Structure'!$H$27:$I$29,2,FALSE),0)</f>
        <v>0</v>
      </c>
      <c r="AW115" s="460">
        <f>IFERROR(VLOOKUP(AW$90,'Capital Structure'!$H$27:$I$29,2,FALSE),0)</f>
        <v>0</v>
      </c>
      <c r="AX115" s="460">
        <f>IFERROR(VLOOKUP(AX$90,'Capital Structure'!$H$27:$I$29,2,FALSE),0)</f>
        <v>0</v>
      </c>
      <c r="AY115" s="460">
        <f>IFERROR(VLOOKUP(AY$90,'Capital Structure'!$H$27:$I$29,2,FALSE),0)</f>
        <v>0</v>
      </c>
      <c r="AZ115" s="460">
        <f>IFERROR(VLOOKUP(AZ$90,'Capital Structure'!$H$27:$I$29,2,FALSE),0)</f>
        <v>0</v>
      </c>
      <c r="BA115" s="460">
        <f>IFERROR(VLOOKUP(BA$90,'Capital Structure'!$H$27:$I$29,2,FALSE),0)</f>
        <v>0</v>
      </c>
      <c r="BB115" s="460">
        <f>IFERROR(VLOOKUP(BB$90,'Capital Structure'!$H$27:$I$29,2,FALSE),0)</f>
        <v>0</v>
      </c>
      <c r="BC115" s="460">
        <f>IFERROR(VLOOKUP(BC$90,'Capital Structure'!$H$27:$I$29,2,FALSE),0)</f>
        <v>0</v>
      </c>
      <c r="BD115" s="460">
        <f>IFERROR(VLOOKUP(BD$90,'Capital Structure'!$H$27:$I$29,2,FALSE),0)</f>
        <v>0</v>
      </c>
      <c r="BE115" s="460">
        <f>IFERROR(VLOOKUP(BE$90,'Capital Structure'!$H$27:$I$29,2,FALSE),0)</f>
        <v>0</v>
      </c>
      <c r="BF115" s="460">
        <f>IFERROR(VLOOKUP(BF$90,'Capital Structure'!$H$27:$I$29,2,FALSE),0)</f>
        <v>0</v>
      </c>
      <c r="BG115" s="460">
        <f>IFERROR(VLOOKUP(BG$90,'Capital Structure'!$H$27:$I$29,2,FALSE),0)</f>
        <v>0</v>
      </c>
      <c r="BH115" s="460">
        <f>IFERROR(VLOOKUP(BH$90,'Capital Structure'!$H$27:$I$29,2,FALSE),0)</f>
        <v>0</v>
      </c>
      <c r="BI115" s="460">
        <f>IFERROR(VLOOKUP(BI$90,'Capital Structure'!$H$27:$I$29,2,FALSE),0)</f>
        <v>0</v>
      </c>
      <c r="BJ115" s="460">
        <f>IFERROR(VLOOKUP(BJ$90,'Capital Structure'!$H$27:$I$29,2,FALSE),0)</f>
        <v>0</v>
      </c>
      <c r="BK115" s="460">
        <f>IFERROR(VLOOKUP(BK$90,'Capital Structure'!$H$27:$I$29,2,FALSE),0)</f>
        <v>0</v>
      </c>
      <c r="BL115" s="460">
        <f>IFERROR(VLOOKUP(BL$90,'Capital Structure'!$H$27:$I$29,2,FALSE),0)</f>
        <v>0</v>
      </c>
      <c r="BM115" s="460">
        <f>IFERROR(VLOOKUP(BM$90,'Capital Structure'!$H$27:$I$29,2,FALSE),0)</f>
        <v>0</v>
      </c>
      <c r="BN115" s="460">
        <f>IFERROR(VLOOKUP(BN$90,'Capital Structure'!$H$27:$I$29,2,FALSE),0)</f>
        <v>0</v>
      </c>
      <c r="BO115" s="460">
        <f>IFERROR(VLOOKUP(BO$90,'Capital Structure'!$H$27:$I$29,2,FALSE),0)</f>
        <v>0</v>
      </c>
      <c r="BP115" s="460">
        <f>IFERROR(VLOOKUP(BP$90,'Capital Structure'!$H$27:$I$29,2,FALSE),0)</f>
        <v>0</v>
      </c>
      <c r="BQ115" s="460">
        <f>IFERROR(VLOOKUP(BQ$90,'Capital Structure'!$H$27:$I$29,2,FALSE),0)</f>
        <v>0</v>
      </c>
      <c r="BR115" s="460">
        <f>IFERROR(VLOOKUP(BR$90,'Capital Structure'!$H$27:$I$29,2,FALSE),0)</f>
        <v>0</v>
      </c>
      <c r="BS115" s="460">
        <f>IFERROR(VLOOKUP(BS$90,'Capital Structure'!$H$27:$I$29,2,FALSE),0)</f>
        <v>0</v>
      </c>
      <c r="BT115" s="460">
        <f>IFERROR(VLOOKUP(BT$90,'Capital Structure'!$H$27:$I$29,2,FALSE),0)</f>
        <v>0</v>
      </c>
      <c r="BU115" s="460">
        <f>IFERROR(VLOOKUP(BU$90,'Capital Structure'!$H$27:$I$29,2,FALSE),0)</f>
        <v>0</v>
      </c>
      <c r="BV115" s="460">
        <f>IFERROR(VLOOKUP(BV$90,'Capital Structure'!$H$27:$I$29,2,FALSE),0)</f>
        <v>0</v>
      </c>
      <c r="BW115" s="460">
        <f>IFERROR(VLOOKUP(BW$90,'Capital Structure'!$H$27:$I$29,2,FALSE),0)</f>
        <v>0</v>
      </c>
      <c r="BX115" s="460">
        <f>IFERROR(VLOOKUP(BX$90,'Capital Structure'!$H$27:$I$29,2,FALSE),0)</f>
        <v>0</v>
      </c>
      <c r="BY115" s="460">
        <f>IFERROR(VLOOKUP(BY$90,'Capital Structure'!$H$27:$I$29,2,FALSE),0)</f>
        <v>0</v>
      </c>
      <c r="BZ115" s="460">
        <f>IFERROR(VLOOKUP(BZ$90,'Capital Structure'!$H$27:$I$29,2,FALSE),0)</f>
        <v>0</v>
      </c>
      <c r="CA115" s="460">
        <f>IFERROR(VLOOKUP(CA$90,'Capital Structure'!$H$27:$I$29,2,FALSE),0)</f>
        <v>0</v>
      </c>
      <c r="CB115" s="460">
        <f>IFERROR(VLOOKUP(CB$90,'Capital Structure'!$H$27:$I$29,2,FALSE),0)</f>
        <v>0</v>
      </c>
      <c r="CC115" s="460">
        <f>IFERROR(VLOOKUP(CC$90,'Capital Structure'!$H$27:$I$29,2,FALSE),0)</f>
        <v>0</v>
      </c>
      <c r="CD115" s="460">
        <f>IFERROR(VLOOKUP(CD$90,'Capital Structure'!$H$27:$I$29,2,FALSE),0)</f>
        <v>0</v>
      </c>
      <c r="CE115" s="460">
        <f>IFERROR(VLOOKUP(CE$90,'Capital Structure'!$H$27:$I$29,2,FALSE),0)</f>
        <v>0</v>
      </c>
      <c r="CF115" s="460">
        <f>IFERROR(VLOOKUP(CF$90,'Capital Structure'!$H$27:$I$29,2,FALSE),0)</f>
        <v>0</v>
      </c>
      <c r="CG115" s="460">
        <f>IFERROR(VLOOKUP(CG$90,'Capital Structure'!$H$27:$I$29,2,FALSE),0)</f>
        <v>0</v>
      </c>
      <c r="CH115" s="460">
        <f>IFERROR(VLOOKUP(CH$90,'Capital Structure'!$H$27:$I$29,2,FALSE),0)</f>
        <v>0</v>
      </c>
      <c r="CI115" s="460">
        <f>IFERROR(VLOOKUP(CI$90,'Capital Structure'!$H$27:$I$29,2,FALSE),0)</f>
        <v>0</v>
      </c>
      <c r="CJ115" s="460">
        <f>IFERROR(VLOOKUP(CJ$90,'Capital Structure'!$H$27:$I$29,2,FALSE),0)</f>
        <v>0</v>
      </c>
      <c r="CK115" s="460">
        <f>IFERROR(VLOOKUP(CK$90,'Capital Structure'!$H$27:$I$29,2,FALSE),0)</f>
        <v>0</v>
      </c>
      <c r="CL115" s="460">
        <f>IFERROR(VLOOKUP(CL$90,'Capital Structure'!$H$27:$I$29,2,FALSE),0)</f>
        <v>0</v>
      </c>
      <c r="CM115" s="460">
        <f>IFERROR(VLOOKUP(CM$90,'Capital Structure'!$H$27:$I$29,2,FALSE),0)</f>
        <v>0</v>
      </c>
      <c r="CN115" s="460">
        <f>IFERROR(VLOOKUP(CN$90,'Capital Structure'!$H$27:$I$29,2,FALSE),0)</f>
        <v>0</v>
      </c>
      <c r="CO115" s="460">
        <f>IFERROR(VLOOKUP(CO$90,'Capital Structure'!$H$27:$I$29,2,FALSE),0)</f>
        <v>0</v>
      </c>
      <c r="CP115" s="460">
        <f>IFERROR(VLOOKUP(CP$90,'Capital Structure'!$H$27:$I$29,2,FALSE),0)</f>
        <v>0</v>
      </c>
      <c r="CQ115" s="460">
        <f>IFERROR(VLOOKUP(CQ$90,'Capital Structure'!$H$27:$I$29,2,FALSE),0)</f>
        <v>0</v>
      </c>
      <c r="CR115" s="460">
        <f>IFERROR(VLOOKUP(CR$90,'Capital Structure'!$H$27:$I$29,2,FALSE),0)</f>
        <v>0</v>
      </c>
      <c r="CS115" s="460">
        <f>IFERROR(VLOOKUP(CS$90,'Capital Structure'!$H$27:$I$29,2,FALSE),0)</f>
        <v>0</v>
      </c>
      <c r="CT115" s="460">
        <f>IFERROR(VLOOKUP(CT$90,'Capital Structure'!$H$27:$I$29,2,FALSE),0)</f>
        <v>0</v>
      </c>
      <c r="CU115" s="460">
        <f>IFERROR(VLOOKUP(CU$90,'Capital Structure'!$H$27:$I$29,2,FALSE),0)</f>
        <v>0</v>
      </c>
      <c r="CV115" s="460">
        <f>IFERROR(VLOOKUP(CV$90,'Capital Structure'!$H$27:$I$29,2,FALSE),0)</f>
        <v>0</v>
      </c>
      <c r="CW115" s="460">
        <f>IFERROR(VLOOKUP(CW$90,'Capital Structure'!$H$27:$I$29,2,FALSE),0)</f>
        <v>0</v>
      </c>
      <c r="CX115" s="460">
        <f>IFERROR(VLOOKUP(CX$90,'Capital Structure'!$H$27:$I$29,2,FALSE),0)</f>
        <v>0</v>
      </c>
      <c r="CY115" s="460">
        <f>IFERROR(VLOOKUP(CY$90,'Capital Structure'!$H$27:$I$29,2,FALSE),0)</f>
        <v>0</v>
      </c>
      <c r="CZ115" s="460">
        <f>IFERROR(VLOOKUP(CZ$90,'Capital Structure'!$H$27:$I$29,2,FALSE),0)</f>
        <v>0</v>
      </c>
      <c r="DA115" s="460">
        <f>IFERROR(VLOOKUP(DA$90,'Capital Structure'!$H$27:$I$29,2,FALSE),0)</f>
        <v>0</v>
      </c>
      <c r="DB115" s="460">
        <f>IFERROR(VLOOKUP(DB$90,'Capital Structure'!$H$27:$I$29,2,FALSE),0)</f>
        <v>0</v>
      </c>
      <c r="DC115" s="460">
        <f>IFERROR(VLOOKUP(DC$90,'Capital Structure'!$H$27:$I$29,2,FALSE),0)</f>
        <v>0</v>
      </c>
      <c r="DD115" s="460">
        <f>IFERROR(VLOOKUP(DD$90,'Capital Structure'!$H$27:$I$29,2,FALSE),0)</f>
        <v>0</v>
      </c>
      <c r="DE115" s="460">
        <f>IFERROR(VLOOKUP(DE$90,'Capital Structure'!$H$27:$I$29,2,FALSE),0)</f>
        <v>0</v>
      </c>
      <c r="DF115" s="460">
        <f>IFERROR(VLOOKUP(DF$90,'Capital Structure'!$H$27:$I$29,2,FALSE),0)</f>
        <v>0</v>
      </c>
      <c r="DG115" s="460">
        <f>IFERROR(VLOOKUP(DG$90,'Capital Structure'!$H$27:$I$29,2,FALSE),0)</f>
        <v>0</v>
      </c>
      <c r="DH115" s="460">
        <f>IFERROR(VLOOKUP(DH$90,'Capital Structure'!$H$27:$I$29,2,FALSE),0)</f>
        <v>0</v>
      </c>
      <c r="DI115" s="460">
        <f>IFERROR(VLOOKUP(DI$90,'Capital Structure'!$H$27:$I$29,2,FALSE),0)</f>
        <v>0</v>
      </c>
      <c r="DJ115" s="460">
        <f>IFERROR(VLOOKUP(DJ$90,'Capital Structure'!$H$27:$I$29,2,FALSE),0)</f>
        <v>0</v>
      </c>
      <c r="DK115" s="460">
        <f>IFERROR(VLOOKUP(DK$90,'Capital Structure'!$H$27:$I$29,2,FALSE),0)</f>
        <v>0</v>
      </c>
      <c r="DL115" s="460">
        <f>IFERROR(VLOOKUP(DL$90,'Capital Structure'!$H$27:$I$29,2,FALSE),0)</f>
        <v>0</v>
      </c>
      <c r="DM115" s="460">
        <f>IFERROR(VLOOKUP(DM$90,'Capital Structure'!$H$27:$I$29,2,FALSE),0)</f>
        <v>0</v>
      </c>
      <c r="DN115" s="460">
        <f>IFERROR(VLOOKUP(DN$90,'Capital Structure'!$H$27:$I$29,2,FALSE),0)</f>
        <v>0</v>
      </c>
      <c r="DO115" s="460">
        <f>IFERROR(VLOOKUP(DO$90,'Capital Structure'!$H$27:$I$29,2,FALSE),0)</f>
        <v>0</v>
      </c>
      <c r="DP115" s="460">
        <f>IFERROR(VLOOKUP(DP$90,'Capital Structure'!$H$27:$I$29,2,FALSE),0)</f>
        <v>0</v>
      </c>
      <c r="DQ115" s="460">
        <f>IFERROR(VLOOKUP(DQ$90,'Capital Structure'!$H$27:$I$29,2,FALSE),0)</f>
        <v>0</v>
      </c>
      <c r="DR115" s="460">
        <f>IFERROR(VLOOKUP(DR$90,'Capital Structure'!$H$27:$I$29,2,FALSE),0)</f>
        <v>0</v>
      </c>
      <c r="DS115" s="460">
        <f>IFERROR(VLOOKUP(DS$90,'Capital Structure'!$H$27:$I$29,2,FALSE),0)</f>
        <v>0</v>
      </c>
      <c r="DT115" s="460">
        <f>IFERROR(VLOOKUP(DT$90,'Capital Structure'!$H$27:$I$29,2,FALSE),0)</f>
        <v>0</v>
      </c>
      <c r="DU115" s="460">
        <f>IFERROR(VLOOKUP(DU$90,'Capital Structure'!$H$27:$I$29,2,FALSE),0)</f>
        <v>0</v>
      </c>
      <c r="DV115" s="460">
        <f>IFERROR(VLOOKUP(DV$90,'Capital Structure'!$H$27:$I$29,2,FALSE),0)</f>
        <v>0</v>
      </c>
      <c r="DW115" s="460">
        <f>IFERROR(VLOOKUP(DW$90,'Capital Structure'!$H$27:$I$29,2,FALSE),0)</f>
        <v>0</v>
      </c>
      <c r="DX115" s="460">
        <f>IFERROR(VLOOKUP(DX$90,'Capital Structure'!$H$27:$I$29,2,FALSE),0)</f>
        <v>0</v>
      </c>
      <c r="DY115" s="460">
        <f>IFERROR(VLOOKUP(DY$90,'Capital Structure'!$H$27:$I$29,2,FALSE),0)</f>
        <v>0</v>
      </c>
      <c r="DZ115" s="460">
        <f>IFERROR(VLOOKUP(DZ$90,'Capital Structure'!$H$27:$I$29,2,FALSE),0)</f>
        <v>0</v>
      </c>
      <c r="EA115" s="460">
        <f>IFERROR(VLOOKUP(EA$90,'Capital Structure'!$H$27:$I$29,2,FALSE),0)</f>
        <v>0</v>
      </c>
      <c r="EB115" s="460">
        <f>IFERROR(VLOOKUP(EB$90,'Capital Structure'!$H$27:$I$29,2,FALSE),0)</f>
        <v>0</v>
      </c>
      <c r="EC115" s="460">
        <f>IFERROR(VLOOKUP(EC$90,'Capital Structure'!$H$27:$I$29,2,FALSE),0)</f>
        <v>0</v>
      </c>
      <c r="ED115" s="460">
        <f>IFERROR(VLOOKUP(ED$90,'Capital Structure'!$H$27:$I$29,2,FALSE),0)</f>
        <v>0</v>
      </c>
      <c r="EE115" s="460">
        <f>IFERROR(VLOOKUP(EE$90,'Capital Structure'!$H$27:$I$29,2,FALSE),0)</f>
        <v>0</v>
      </c>
      <c r="EF115" s="460">
        <f>IFERROR(VLOOKUP(EF$90,'Capital Structure'!$H$27:$I$29,2,FALSE),0)</f>
        <v>0</v>
      </c>
      <c r="EG115" s="460">
        <f>IFERROR(VLOOKUP(EG$90,'Capital Structure'!$H$27:$I$29,2,FALSE),0)</f>
        <v>0</v>
      </c>
      <c r="EH115" s="460">
        <f>IFERROR(VLOOKUP(EH$90,'Capital Structure'!$H$27:$I$29,2,FALSE),0)</f>
        <v>0</v>
      </c>
      <c r="EI115" s="460">
        <f>IFERROR(VLOOKUP(EI$90,'Capital Structure'!$H$27:$I$29,2,FALSE),0)</f>
        <v>0</v>
      </c>
      <c r="EJ115" s="460">
        <f>IFERROR(VLOOKUP(EJ$90,'Capital Structure'!$H$27:$I$29,2,FALSE),0)</f>
        <v>0</v>
      </c>
      <c r="EK115" s="460">
        <f>IFERROR(VLOOKUP(EK$90,'Capital Structure'!$H$27:$I$29,2,FALSE),0)</f>
        <v>0</v>
      </c>
      <c r="EL115" s="460">
        <f>IFERROR(VLOOKUP(EL$90,'Capital Structure'!$H$27:$I$29,2,FALSE),0)</f>
        <v>0</v>
      </c>
      <c r="EM115" s="460">
        <f>IFERROR(VLOOKUP(EM$90,'Capital Structure'!$H$27:$I$29,2,FALSE),0)</f>
        <v>0</v>
      </c>
      <c r="EN115" s="460">
        <f>IFERROR(VLOOKUP(EN$90,'Capital Structure'!$H$27:$I$29,2,FALSE),0)</f>
        <v>0</v>
      </c>
      <c r="EO115" s="460">
        <f>IFERROR(VLOOKUP(EO$90,'Capital Structure'!$H$27:$I$29,2,FALSE),0)</f>
        <v>0</v>
      </c>
      <c r="EP115" s="460">
        <f>IFERROR(VLOOKUP(EP$90,'Capital Structure'!$H$27:$I$29,2,FALSE),0)</f>
        <v>0</v>
      </c>
      <c r="EQ115" s="460">
        <f>IFERROR(VLOOKUP(EQ$90,'Capital Structure'!$H$27:$I$29,2,FALSE),0)</f>
        <v>0</v>
      </c>
      <c r="ER115" s="460">
        <f>IFERROR(VLOOKUP(ER$90,'Capital Structure'!$H$27:$I$29,2,FALSE),0)</f>
        <v>0</v>
      </c>
      <c r="ES115" s="460">
        <f>IFERROR(VLOOKUP(ES$90,'Capital Structure'!$H$27:$I$29,2,FALSE),0)</f>
        <v>0</v>
      </c>
      <c r="ET115" s="460">
        <f>IFERROR(VLOOKUP(ET$90,'Capital Structure'!$H$27:$I$29,2,FALSE),0)</f>
        <v>0</v>
      </c>
      <c r="EU115" s="460">
        <f>IFERROR(VLOOKUP(EU$90,'Capital Structure'!$H$27:$I$29,2,FALSE),0)</f>
        <v>0</v>
      </c>
      <c r="EV115" s="460">
        <f>IFERROR(VLOOKUP(EV$90,'Capital Structure'!$H$27:$I$29,2,FALSE),0)</f>
        <v>0</v>
      </c>
      <c r="EW115" s="460">
        <f>IFERROR(VLOOKUP(EW$90,'Capital Structure'!$H$27:$I$29,2,FALSE),0)</f>
        <v>0</v>
      </c>
      <c r="EX115" s="460">
        <f>IFERROR(VLOOKUP(EX$90,'Capital Structure'!$H$27:$I$29,2,FALSE),0)</f>
        <v>0</v>
      </c>
      <c r="EY115" s="460">
        <f>IFERROR(VLOOKUP(EY$90,'Capital Structure'!$H$27:$I$29,2,FALSE),0)</f>
        <v>0</v>
      </c>
      <c r="EZ115" s="460">
        <f>IFERROR(VLOOKUP(EZ$90,'Capital Structure'!$H$27:$I$29,2,FALSE),0)</f>
        <v>0</v>
      </c>
      <c r="FA115" s="460">
        <f>IFERROR(VLOOKUP(FA$90,'Capital Structure'!$H$27:$I$29,2,FALSE),0)</f>
        <v>0</v>
      </c>
      <c r="FB115" s="460">
        <f>IFERROR(VLOOKUP(FB$90,'Capital Structure'!$H$27:$I$29,2,FALSE),0)</f>
        <v>0</v>
      </c>
      <c r="FC115" s="460"/>
      <c r="FD115" s="460"/>
      <c r="FE115" s="460"/>
      <c r="FF115" s="460"/>
      <c r="FG115" s="460"/>
      <c r="FH115" s="460"/>
      <c r="FI115" s="460"/>
      <c r="FJ115" s="460"/>
      <c r="FK115" s="460"/>
      <c r="FL115" s="460"/>
      <c r="FM115" s="460"/>
      <c r="FN115" s="460"/>
      <c r="FO115" s="460"/>
      <c r="FP115" s="460"/>
      <c r="FQ115" s="460"/>
      <c r="FR115" s="460"/>
      <c r="FS115" s="460"/>
      <c r="FT115" s="460"/>
      <c r="FU115" s="460"/>
      <c r="FV115" s="460"/>
      <c r="FW115" s="460"/>
      <c r="FX115" s="460"/>
      <c r="FY115" s="460"/>
      <c r="FZ115" s="460"/>
      <c r="GA115" s="460"/>
      <c r="GB115" s="460"/>
      <c r="GC115" s="460"/>
      <c r="GD115" s="460"/>
      <c r="GE115" s="460"/>
      <c r="GF115" s="460"/>
      <c r="GG115" s="460"/>
      <c r="GH115" s="460"/>
      <c r="GI115" s="460"/>
      <c r="GJ115" s="460"/>
      <c r="GK115" s="460"/>
      <c r="GL115" s="460"/>
      <c r="GM115" s="460"/>
      <c r="GN115" s="460"/>
      <c r="GO115" s="460"/>
      <c r="GP115" s="460"/>
      <c r="GQ115" s="460"/>
      <c r="GR115" s="460"/>
      <c r="GS115" s="460"/>
      <c r="GT115" s="460"/>
      <c r="GU115" s="460"/>
      <c r="GV115" s="460"/>
      <c r="GW115" s="460"/>
      <c r="GX115" s="460"/>
    </row>
    <row r="116" spans="2:206">
      <c r="B116" s="465" t="s">
        <v>209</v>
      </c>
      <c r="E116" s="460">
        <f>SUM($E$113:E113)-SUM($E$115:E115)+SUM($D$114:D114)-SUM($D$118:D118)</f>
        <v>0</v>
      </c>
      <c r="F116" s="460">
        <f>SUM($E$113:F113)-SUM($E$115:F115)+SUM($D$114:E114)-SUM($D$118:E118)</f>
        <v>0</v>
      </c>
      <c r="G116" s="460">
        <f>SUM($E$113:G113)-SUM($E$115:G115)+SUM($D$114:F114)-SUM($D$118:F118)</f>
        <v>0</v>
      </c>
      <c r="H116" s="460">
        <f>SUM($E$113:H113)-SUM($E$115:H115)+SUM($D$114:G114)-SUM($D$118:G118)</f>
        <v>0</v>
      </c>
      <c r="I116" s="460">
        <f>SUM($E$113:I113)-SUM($E$115:I115)+SUM($D$114:H114)-SUM($D$118:H118)</f>
        <v>0</v>
      </c>
      <c r="J116" s="460">
        <f>SUM($E$113:J113)-SUM($E$115:J115)+SUM($D$114:I114)-SUM($D$118:I118)</f>
        <v>0</v>
      </c>
      <c r="K116" s="460">
        <f>SUM($E$113:K113)-SUM($E$115:K115)+SUM($D$114:J114)-SUM($D$118:J118)</f>
        <v>0</v>
      </c>
      <c r="L116" s="460">
        <f>SUM($E$113:L113)-SUM($E$115:L115)+SUM($D$114:K114)-SUM($D$118:K118)</f>
        <v>0</v>
      </c>
      <c r="M116" s="460">
        <f>SUM($E$113:M113)-SUM($E$115:M115)+SUM($D$114:L114)-SUM($D$118:L118)</f>
        <v>0</v>
      </c>
      <c r="N116" s="460">
        <f>SUM($E$113:N113)-SUM($E$115:N115)+SUM($D$114:M114)-SUM($D$118:M118)</f>
        <v>0</v>
      </c>
      <c r="O116" s="460">
        <f>SUM($E$113:O113)-SUM($E$115:O115)+SUM($D$114:N114)-SUM($D$118:N118)</f>
        <v>0</v>
      </c>
      <c r="P116" s="460">
        <f>SUM($E$113:P113)-SUM($E$115:P115)+SUM($D$114:O114)-SUM($D$118:O118)</f>
        <v>0</v>
      </c>
      <c r="Q116" s="460">
        <f>SUM($E$113:Q113)-SUM($E$115:Q115)+SUM($D$114:P114)-SUM($D$118:P118)</f>
        <v>0</v>
      </c>
      <c r="R116" s="460">
        <f>SUM($E$113:R113)-SUM($E$115:R115)+SUM($D$114:Q114)-SUM($D$118:Q118)</f>
        <v>0</v>
      </c>
      <c r="S116" s="460">
        <f>SUM($E$113:S113)-SUM($E$115:S115)+SUM($D$114:R114)-SUM($D$118:R118)</f>
        <v>0</v>
      </c>
      <c r="T116" s="460">
        <f>SUM($E$113:T113)-SUM($E$115:T115)+SUM($D$114:S114)-SUM($D$118:S118)</f>
        <v>0</v>
      </c>
      <c r="U116" s="460">
        <f>SUM($E$113:U113)-SUM($E$115:U115)+SUM($D$114:T114)-SUM($D$118:T118)</f>
        <v>0</v>
      </c>
      <c r="V116" s="460">
        <f>SUM($E$113:V113)-SUM($E$115:V115)+SUM($D$114:U114)-SUM($D$118:U118)</f>
        <v>0</v>
      </c>
      <c r="W116" s="460">
        <f>SUM($E$113:W113)-SUM($E$115:W115)+SUM($D$114:V114)-SUM($D$118:V118)</f>
        <v>0</v>
      </c>
      <c r="X116" s="460">
        <f>SUM($E$113:X113)-SUM($E$115:X115)+SUM($D$114:W114)-SUM($D$118:W118)</f>
        <v>0</v>
      </c>
      <c r="Y116" s="460">
        <f>SUM($E$113:Y113)-SUM($E$115:Y115)+SUM($D$114:X114)-SUM($D$118:X118)</f>
        <v>0</v>
      </c>
      <c r="Z116" s="460">
        <f>SUM($E$113:Z113)-SUM($E$115:Z115)+SUM($D$114:Y114)-SUM($D$118:Y118)</f>
        <v>0</v>
      </c>
      <c r="AA116" s="460">
        <f>SUM($E$113:AA113)-SUM($E$115:AA115)+SUM($D$114:Z114)-SUM($D$118:Z118)</f>
        <v>0</v>
      </c>
      <c r="AB116" s="460">
        <f>SUM($E$113:AB113)-SUM($E$115:AB115)+SUM($D$114:AA114)-SUM($D$118:AA118)</f>
        <v>0</v>
      </c>
      <c r="AC116" s="460">
        <f>SUM($E$113:AC113)-SUM($E$115:AC115)+SUM($D$114:AB114)-SUM($D$118:AB118)</f>
        <v>0</v>
      </c>
      <c r="AD116" s="460">
        <f>SUM($E$113:AD113)-SUM($E$115:AD115)+SUM($D$114:AC114)-SUM($D$118:AC118)</f>
        <v>0</v>
      </c>
      <c r="AE116" s="460">
        <f>SUM($E$113:AE113)-SUM($E$115:AE115)+SUM($D$114:AD114)-SUM($D$118:AD118)</f>
        <v>0</v>
      </c>
      <c r="AF116" s="460">
        <f>SUM($E$113:AF113)-SUM($E$115:AF115)+SUM($D$114:AE114)-SUM($D$118:AE118)</f>
        <v>0</v>
      </c>
      <c r="AG116" s="460">
        <f>SUM($E$113:AG113)-SUM($E$115:AG115)+SUM($D$114:AF114)-SUM($D$118:AF118)</f>
        <v>0</v>
      </c>
      <c r="AH116" s="460">
        <f>SUM($E$113:AH113)-SUM($E$115:AH115)+SUM($D$114:AG114)-SUM($D$118:AG118)</f>
        <v>0</v>
      </c>
      <c r="AI116" s="460">
        <f>SUM($E$113:AI113)-SUM($E$115:AI115)+SUM($D$114:AH114)-SUM($D$118:AH118)</f>
        <v>0</v>
      </c>
      <c r="AJ116" s="460">
        <f>SUM($E$113:AJ113)-SUM($E$115:AJ115)+SUM($D$114:AI114)-SUM($D$118:AI118)</f>
        <v>0</v>
      </c>
      <c r="AK116" s="460">
        <f>SUM($E$113:AK113)-SUM($E$115:AK115)+SUM($D$114:AJ114)-SUM($D$118:AJ118)</f>
        <v>0</v>
      </c>
      <c r="AL116" s="460">
        <f>SUM($E$113:AL113)-SUM($E$115:AL115)+SUM($D$114:AK114)-SUM($D$118:AK118)</f>
        <v>0</v>
      </c>
      <c r="AM116" s="460">
        <f>SUM($E$113:AM113)-SUM($E$115:AM115)+SUM($D$114:AL114)-SUM($D$118:AL118)</f>
        <v>0</v>
      </c>
      <c r="AN116" s="460">
        <f>SUM($E$113:AN113)-SUM($E$115:AN115)+SUM($D$114:AM114)-SUM($D$118:AM118)</f>
        <v>0</v>
      </c>
      <c r="AO116" s="460">
        <f>SUM($E$113:AO113)-SUM($E$115:AO115)+SUM($D$114:AN114)-SUM($D$118:AN118)</f>
        <v>0</v>
      </c>
      <c r="AP116" s="460">
        <f>SUM($E$113:AP113)-SUM($E$115:AP115)+SUM($D$114:AO114)-SUM($D$118:AO118)</f>
        <v>0</v>
      </c>
      <c r="AQ116" s="460">
        <f>SUM($E$113:AQ113)-SUM($E$115:AQ115)+SUM($D$114:AP114)-SUM($D$118:AP118)</f>
        <v>0</v>
      </c>
      <c r="AR116" s="460">
        <f>SUM($E$113:AR113)-SUM($E$115:AR115)+SUM($D$114:AQ114)-SUM($D$118:AQ118)</f>
        <v>0</v>
      </c>
      <c r="AS116" s="460">
        <f>SUM($E$113:AS113)-SUM($E$115:AS115)+SUM($D$114:AR114)-SUM($D$118:AR118)</f>
        <v>0</v>
      </c>
      <c r="AT116" s="460">
        <f>SUM($E$113:AT113)-SUM($E$115:AT115)+SUM($D$114:AS114)-SUM($D$118:AS118)</f>
        <v>0</v>
      </c>
      <c r="AU116" s="460">
        <f>SUM($E$113:AU113)-SUM($E$115:AU115)+SUM($D$114:AT114)-SUM($D$118:AT118)</f>
        <v>0</v>
      </c>
      <c r="AV116" s="460">
        <f>SUM($E$113:AV113)-SUM($E$115:AV115)+SUM($D$114:AU114)-SUM($D$118:AU118)</f>
        <v>0</v>
      </c>
      <c r="AW116" s="460">
        <f>SUM($E$113:AW113)-SUM($E$115:AW115)+SUM($D$114:AV114)-SUM($D$118:AV118)</f>
        <v>0</v>
      </c>
      <c r="AX116" s="460">
        <f>SUM($E$113:AX113)-SUM($E$115:AX115)+SUM($D$114:AW114)-SUM($D$118:AW118)</f>
        <v>0</v>
      </c>
      <c r="AY116" s="460">
        <f>SUM($E$113:AY113)-SUM($E$115:AY115)+SUM($D$114:AX114)-SUM($D$118:AX118)</f>
        <v>0</v>
      </c>
      <c r="AZ116" s="460">
        <f>SUM($E$113:AZ113)-SUM($E$115:AZ115)+SUM($D$114:AY114)-SUM($D$118:AY118)</f>
        <v>0</v>
      </c>
      <c r="BA116" s="460">
        <f>SUM($E$113:BA113)-SUM($E$115:BA115)+SUM($D$114:AZ114)-SUM($D$118:AZ118)</f>
        <v>0</v>
      </c>
      <c r="BB116" s="460">
        <f>SUM($E$113:BB113)-SUM($E$115:BB115)+SUM($D$114:BA114)-SUM($D$118:BA118)</f>
        <v>0</v>
      </c>
      <c r="BC116" s="460">
        <f>SUM($E$113:BC113)-SUM($E$115:BC115)+SUM($D$114:BB114)-SUM($D$118:BB118)</f>
        <v>0</v>
      </c>
      <c r="BD116" s="460">
        <f>SUM($E$113:BD113)-SUM($E$115:BD115)+SUM($D$114:BC114)-SUM($D$118:BC118)</f>
        <v>3392307.6923076925</v>
      </c>
      <c r="BE116" s="460">
        <f>SUM($E$113:BE113)-SUM($E$115:BE115)+SUM($D$114:BD114)-SUM($D$118:BD118)</f>
        <v>6798750</v>
      </c>
      <c r="BF116" s="460">
        <f>SUM($E$113:BF113)-SUM($E$115:BF115)+SUM($D$114:BE114)-SUM($D$118:BE118)</f>
        <v>10219385.817307694</v>
      </c>
      <c r="BG116" s="460">
        <f>SUM($E$113:BG113)-SUM($E$115:BG115)+SUM($D$114:BF114)-SUM($D$118:BF118)</f>
        <v>13654274.283854168</v>
      </c>
      <c r="BH116" s="460">
        <f>SUM($E$113:BH113)-SUM($E$115:BH115)+SUM($D$114:BG114)-SUM($D$118:BG118)</f>
        <v>17103474.785677921</v>
      </c>
      <c r="BI116" s="460">
        <f>SUM($E$113:BI113)-SUM($E$115:BI115)+SUM($D$114:BH114)-SUM($D$118:BH118)</f>
        <v>20567046.956259269</v>
      </c>
      <c r="BJ116" s="460">
        <f>SUM($E$113:BJ113)-SUM($E$115:BJ115)+SUM($D$114:BI114)-SUM($D$118:BI118)</f>
        <v>24045050.677551378</v>
      </c>
      <c r="BK116" s="460">
        <f>SUM($E$113:BK113)-SUM($E$115:BK115)+SUM($D$114:BJ114)-SUM($D$118:BJ118)</f>
        <v>27537546.081015531</v>
      </c>
      <c r="BL116" s="460">
        <f>SUM($E$113:BL113)-SUM($E$115:BL115)+SUM($D$114:BK114)-SUM($D$118:BK118)</f>
        <v>31044593.548660789</v>
      </c>
      <c r="BM116" s="460">
        <f>SUM($E$113:BM113)-SUM($E$115:BM115)+SUM($D$114:BL114)-SUM($D$118:BL118)</f>
        <v>34566253.714087903</v>
      </c>
      <c r="BN116" s="460">
        <f>SUM($E$113:BN113)-SUM($E$115:BN115)+SUM($D$114:BM114)-SUM($D$118:BM118)</f>
        <v>38102587.463537633</v>
      </c>
      <c r="BO116" s="460">
        <f>SUM($E$113:BO113)-SUM($E$115:BO115)+SUM($D$114:BN114)-SUM($D$118:BN118)</f>
        <v>41653655.936943404</v>
      </c>
      <c r="BP116" s="460">
        <f>SUM($E$113:BP113)-SUM($E$115:BP115)+SUM($D$114:BO114)-SUM($D$118:BO118)</f>
        <v>45219520.528988361</v>
      </c>
      <c r="BQ116" s="460">
        <f>SUM($E$113:BQ113)-SUM($E$115:BQ115)+SUM($D$114:BP114)-SUM($D$118:BP118)</f>
        <v>48800242.890166841</v>
      </c>
      <c r="BR116" s="460">
        <f>SUM($E$113:BR113)-SUM($E$115:BR115)+SUM($D$114:BQ114)-SUM($D$118:BQ118)</f>
        <v>52395884.927850232</v>
      </c>
      <c r="BS116" s="460">
        <f>SUM($E$113:BS113)-SUM($E$115:BS115)+SUM($D$114:BR114)-SUM($D$118:BR118)</f>
        <v>56006508.807357304</v>
      </c>
      <c r="BT116" s="460">
        <f>SUM($E$113:BT113)-SUM($E$115:BT115)+SUM($D$114:BS114)-SUM($D$118:BS118)</f>
        <v>59632176.953028992</v>
      </c>
      <c r="BU116" s="460">
        <f>SUM($E$113:BU113)-SUM($E$115:BU115)+SUM($D$114:BT114)-SUM($D$118:BT118)</f>
        <v>63272952.049307637</v>
      </c>
      <c r="BV116" s="460">
        <f>SUM($E$113:BV113)-SUM($E$115:BV115)+SUM($D$114:BU114)-SUM($D$118:BU118)</f>
        <v>66928897.041820787</v>
      </c>
      <c r="BW116" s="460">
        <f>SUM($E$113:BW113)-SUM($E$115:BW115)+SUM($D$114:BV114)-SUM($D$118:BV118)</f>
        <v>70600075.138469398</v>
      </c>
      <c r="BX116" s="460">
        <f>SUM($E$113:BX113)-SUM($E$115:BX115)+SUM($D$114:BW114)-SUM($D$118:BW118)</f>
        <v>74286549.810520723</v>
      </c>
      <c r="BY116" s="460">
        <f>SUM($E$113:BY113)-SUM($E$115:BY115)+SUM($D$114:BX114)-SUM($D$118:BX118)</f>
        <v>77988384.793705583</v>
      </c>
      <c r="BZ116" s="460">
        <f>SUM($E$113:BZ113)-SUM($E$115:BZ115)+SUM($D$114:BY114)-SUM($D$118:BY118)</f>
        <v>81705644.089320391</v>
      </c>
      <c r="CA116" s="460">
        <f>SUM($E$113:CA113)-SUM($E$115:CA115)+SUM($D$114:BZ114)-SUM($D$118:BZ118)</f>
        <v>85438391.965333581</v>
      </c>
      <c r="CB116" s="460">
        <f>SUM($E$113:CB113)-SUM($E$115:CB115)+SUM($D$114:CA114)-SUM($D$118:CA118)</f>
        <v>89186692.957496837</v>
      </c>
      <c r="CC116" s="460">
        <f>SUM($E$113:CC113)-SUM($E$115:CC115)+SUM($D$114:CB114)-SUM($D$118:CB118)</f>
        <v>92950611.870460704</v>
      </c>
      <c r="CD116" s="460">
        <f>SUM($E$113:CD113)-SUM($E$115:CD115)+SUM($D$114:CC114)-SUM($D$118:CC118)</f>
        <v>93337906.086587623</v>
      </c>
      <c r="CE116" s="460">
        <f>SUM($E$113:CE113)-SUM($E$115:CE115)+SUM($D$114:CD114)-SUM($D$118:CD118)</f>
        <v>0</v>
      </c>
      <c r="CF116" s="460">
        <f>SUM($E$113:CF113)-SUM($E$115:CF115)+SUM($D$114:CE114)-SUM($D$118:CE118)</f>
        <v>0</v>
      </c>
      <c r="CG116" s="460">
        <f>SUM($E$113:CG113)-SUM($E$115:CG115)+SUM($D$114:CF114)-SUM($D$118:CF118)</f>
        <v>0</v>
      </c>
      <c r="CH116" s="460">
        <f>SUM($E$113:CH113)-SUM($E$115:CH115)+SUM($D$114:CG114)-SUM($D$118:CG118)</f>
        <v>0</v>
      </c>
      <c r="CI116" s="460">
        <f>SUM($E$113:CI113)-SUM($E$115:CI115)+SUM($D$114:CH114)-SUM($D$118:CH118)</f>
        <v>0</v>
      </c>
      <c r="CJ116" s="460">
        <f>SUM($E$113:CJ113)-SUM($E$115:CJ115)+SUM($D$114:CI114)-SUM($D$118:CI118)</f>
        <v>0</v>
      </c>
      <c r="CK116" s="460">
        <f>SUM($E$113:CK113)-SUM($E$115:CK115)+SUM($D$114:CJ114)-SUM($D$118:CJ118)</f>
        <v>0</v>
      </c>
      <c r="CL116" s="460">
        <f>SUM($E$113:CL113)-SUM($E$115:CL115)+SUM($D$114:CK114)-SUM($D$118:CK118)</f>
        <v>0</v>
      </c>
      <c r="CM116" s="460">
        <f>SUM($E$113:CM113)-SUM($E$115:CM115)+SUM($D$114:CL114)-SUM($D$118:CL118)</f>
        <v>0</v>
      </c>
      <c r="CN116" s="460">
        <f>SUM($E$113:CN113)-SUM($E$115:CN115)+SUM($D$114:CM114)-SUM($D$118:CM118)</f>
        <v>0</v>
      </c>
      <c r="CO116" s="460">
        <f>SUM($E$113:CO113)-SUM($E$115:CO115)+SUM($D$114:CN114)-SUM($D$118:CN118)</f>
        <v>0</v>
      </c>
      <c r="CP116" s="460">
        <f>SUM($E$113:CP113)-SUM($E$115:CP115)+SUM($D$114:CO114)-SUM($D$118:CO118)</f>
        <v>0</v>
      </c>
      <c r="CQ116" s="460">
        <f>SUM($E$113:CQ113)-SUM($E$115:CQ115)+SUM($D$114:CP114)-SUM($D$118:CP118)</f>
        <v>0</v>
      </c>
      <c r="CR116" s="460">
        <f>SUM($E$113:CR113)-SUM($E$115:CR115)+SUM($D$114:CQ114)-SUM($D$118:CQ118)</f>
        <v>0</v>
      </c>
      <c r="CS116" s="460">
        <f>SUM($E$113:CS113)-SUM($E$115:CS115)+SUM($D$114:CR114)-SUM($D$118:CR118)</f>
        <v>0</v>
      </c>
      <c r="CT116" s="460">
        <f>SUM($E$113:CT113)-SUM($E$115:CT115)+SUM($D$114:CS114)-SUM($D$118:CS118)</f>
        <v>0</v>
      </c>
      <c r="CU116" s="460">
        <f>SUM($E$113:CU113)-SUM($E$115:CU115)+SUM($D$114:CT114)-SUM($D$118:CT118)</f>
        <v>0</v>
      </c>
      <c r="CV116" s="460">
        <f>SUM($E$113:CV113)-SUM($E$115:CV115)+SUM($D$114:CU114)-SUM($D$118:CU118)</f>
        <v>0</v>
      </c>
      <c r="CW116" s="460">
        <f>SUM($E$113:CW113)-SUM($E$115:CW115)+SUM($D$114:CV114)-SUM($D$118:CV118)</f>
        <v>0</v>
      </c>
      <c r="CX116" s="460">
        <f>SUM($E$113:CX113)-SUM($E$115:CX115)+SUM($D$114:CW114)-SUM($D$118:CW118)</f>
        <v>0</v>
      </c>
      <c r="CY116" s="460">
        <f>SUM($E$113:CY113)-SUM($E$115:CY115)+SUM($D$114:CX114)-SUM($D$118:CX118)</f>
        <v>0</v>
      </c>
      <c r="CZ116" s="460">
        <f>SUM($E$113:CZ113)-SUM($E$115:CZ115)+SUM($D$114:CY114)-SUM($D$118:CY118)</f>
        <v>0</v>
      </c>
      <c r="DA116" s="460">
        <f>SUM($E$113:DA113)-SUM($E$115:DA115)+SUM($D$114:CZ114)-SUM($D$118:CZ118)</f>
        <v>0</v>
      </c>
      <c r="DB116" s="460">
        <f>SUM($E$113:DB113)-SUM($E$115:DB115)+SUM($D$114:DA114)-SUM($D$118:DA118)</f>
        <v>0</v>
      </c>
      <c r="DC116" s="460">
        <f>SUM($E$113:DC113)-SUM($E$115:DC115)+SUM($D$114:DB114)-SUM($D$118:DB118)</f>
        <v>0</v>
      </c>
      <c r="DD116" s="460">
        <f>SUM($E$113:DD113)-SUM($E$115:DD115)+SUM($D$114:DC114)-SUM($D$118:DC118)</f>
        <v>0</v>
      </c>
      <c r="DE116" s="460">
        <f>SUM($E$113:DE113)-SUM($E$115:DE115)+SUM($D$114:DD114)-SUM($D$118:DD118)</f>
        <v>0</v>
      </c>
      <c r="DF116" s="460">
        <f>SUM($E$113:DF113)-SUM($E$115:DF115)+SUM($D$114:DE114)-SUM($D$118:DE118)</f>
        <v>0</v>
      </c>
      <c r="DG116" s="460">
        <f>SUM($E$113:DG113)-SUM($E$115:DG115)+SUM($D$114:DF114)-SUM($D$118:DF118)</f>
        <v>0</v>
      </c>
      <c r="DH116" s="460">
        <f>SUM($E$113:DH113)-SUM($E$115:DH115)+SUM($D$114:DG114)-SUM($D$118:DG118)</f>
        <v>0</v>
      </c>
      <c r="DI116" s="460">
        <f>SUM($E$113:DI113)-SUM($E$115:DI115)+SUM($D$114:DH114)-SUM($D$118:DH118)</f>
        <v>0</v>
      </c>
      <c r="DJ116" s="460">
        <f>SUM($E$113:DJ113)-SUM($E$115:DJ115)+SUM($D$114:DI114)-SUM($D$118:DI118)</f>
        <v>0</v>
      </c>
      <c r="DK116" s="460">
        <f>SUM($E$113:DK113)-SUM($E$115:DK115)+SUM($D$114:DJ114)-SUM($D$118:DJ118)</f>
        <v>0</v>
      </c>
      <c r="DL116" s="460">
        <f>SUM($E$113:DL113)-SUM($E$115:DL115)+SUM($D$114:DK114)-SUM($D$118:DK118)</f>
        <v>0</v>
      </c>
      <c r="DM116" s="460">
        <f>SUM($E$113:DM113)-SUM($E$115:DM115)+SUM($D$114:DL114)-SUM($D$118:DL118)</f>
        <v>0</v>
      </c>
      <c r="DN116" s="460">
        <f>SUM($E$113:DN113)-SUM($E$115:DN115)+SUM($D$114:DM114)-SUM($D$118:DM118)</f>
        <v>0</v>
      </c>
      <c r="DO116" s="460">
        <f>SUM($E$113:DO113)-SUM($E$115:DO115)+SUM($D$114:DN114)-SUM($D$118:DN118)</f>
        <v>0</v>
      </c>
      <c r="DP116" s="460">
        <f>SUM($E$113:DP113)-SUM($E$115:DP115)+SUM($D$114:DO114)-SUM($D$118:DO118)</f>
        <v>0</v>
      </c>
      <c r="DQ116" s="460">
        <f>SUM($E$113:DQ113)-SUM($E$115:DQ115)+SUM($D$114:DP114)-SUM($D$118:DP118)</f>
        <v>0</v>
      </c>
      <c r="DR116" s="460">
        <f>SUM($E$113:DR113)-SUM($E$115:DR115)+SUM($D$114:DQ114)-SUM($D$118:DQ118)</f>
        <v>0</v>
      </c>
      <c r="DS116" s="460">
        <f>SUM($E$113:DS113)-SUM($E$115:DS115)+SUM($D$114:DR114)-SUM($D$118:DR118)</f>
        <v>0</v>
      </c>
      <c r="DT116" s="460">
        <f>SUM($E$113:DT113)-SUM($E$115:DT115)+SUM($D$114:DS114)-SUM($D$118:DS118)</f>
        <v>0</v>
      </c>
      <c r="DU116" s="460">
        <f>SUM($E$113:DU113)-SUM($E$115:DU115)+SUM($D$114:DT114)-SUM($D$118:DT118)</f>
        <v>0</v>
      </c>
      <c r="DV116" s="460">
        <f>SUM($E$113:DV113)-SUM($E$115:DV115)+SUM($D$114:DU114)-SUM($D$118:DU118)</f>
        <v>0</v>
      </c>
      <c r="DW116" s="460">
        <f>SUM($E$113:DW113)-SUM($E$115:DW115)+SUM($D$114:DV114)-SUM($D$118:DV118)</f>
        <v>0</v>
      </c>
      <c r="DX116" s="460">
        <f>SUM($E$113:DX113)-SUM($E$115:DX115)+SUM($D$114:DW114)-SUM($D$118:DW118)</f>
        <v>0</v>
      </c>
      <c r="DY116" s="460">
        <f>SUM($E$113:DY113)-SUM($E$115:DY115)+SUM($D$114:DX114)-SUM($D$118:DX118)</f>
        <v>0</v>
      </c>
      <c r="DZ116" s="460">
        <f>SUM($E$113:DZ113)-SUM($E$115:DZ115)+SUM($D$114:DY114)-SUM($D$118:DY118)</f>
        <v>0</v>
      </c>
      <c r="EA116" s="460">
        <f>SUM($E$113:EA113)-SUM($E$115:EA115)+SUM($D$114:DZ114)-SUM($D$118:DZ118)</f>
        <v>0</v>
      </c>
      <c r="EB116" s="460">
        <f>SUM($E$113:EB113)-SUM($E$115:EB115)+SUM($D$114:EA114)-SUM($D$118:EA118)</f>
        <v>0</v>
      </c>
      <c r="EC116" s="460">
        <f>SUM($E$113:EC113)-SUM($E$115:EC115)+SUM($D$114:EB114)-SUM($D$118:EB118)</f>
        <v>0</v>
      </c>
      <c r="ED116" s="460">
        <f>SUM($E$113:ED113)-SUM($E$115:ED115)+SUM($D$114:EC114)-SUM($D$118:EC118)</f>
        <v>0</v>
      </c>
      <c r="EE116" s="460">
        <f>SUM($E$113:EE113)-SUM($E$115:EE115)+SUM($D$114:ED114)-SUM($D$118:ED118)</f>
        <v>0</v>
      </c>
      <c r="EF116" s="460">
        <f>SUM($E$113:EF113)-SUM($E$115:EF115)+SUM($D$114:EE114)-SUM($D$118:EE118)</f>
        <v>0</v>
      </c>
      <c r="EG116" s="460">
        <f>SUM($E$113:EG113)-SUM($E$115:EG115)+SUM($D$114:EF114)-SUM($D$118:EF118)</f>
        <v>0</v>
      </c>
      <c r="EH116" s="460">
        <f>SUM($E$113:EH113)-SUM($E$115:EH115)+SUM($D$114:EG114)-SUM($D$118:EG118)</f>
        <v>0</v>
      </c>
      <c r="EI116" s="460">
        <f>SUM($E$113:EI113)-SUM($E$115:EI115)+SUM($D$114:EH114)-SUM($D$118:EH118)</f>
        <v>0</v>
      </c>
      <c r="EJ116" s="460">
        <f>SUM($E$113:EJ113)-SUM($E$115:EJ115)+SUM($D$114:EI114)-SUM($D$118:EI118)</f>
        <v>0</v>
      </c>
      <c r="EK116" s="460">
        <f>SUM($E$113:EK113)-SUM($E$115:EK115)+SUM($D$114:EJ114)-SUM($D$118:EJ118)</f>
        <v>0</v>
      </c>
      <c r="EL116" s="460">
        <f>SUM($E$113:EL113)-SUM($E$115:EL115)+SUM($D$114:EK114)-SUM($D$118:EK118)</f>
        <v>0</v>
      </c>
      <c r="EM116" s="460">
        <f>SUM($E$113:EM113)-SUM($E$115:EM115)+SUM($D$114:EL114)-SUM($D$118:EL118)</f>
        <v>0</v>
      </c>
      <c r="EN116" s="460">
        <f>SUM($E$113:EN113)-SUM($E$115:EN115)+SUM($D$114:EM114)-SUM($D$118:EM118)</f>
        <v>0</v>
      </c>
      <c r="EO116" s="460">
        <f>SUM($E$113:EO113)-SUM($E$115:EO115)+SUM($D$114:EN114)-SUM($D$118:EN118)</f>
        <v>0</v>
      </c>
      <c r="EP116" s="460">
        <f>SUM($E$113:EP113)-SUM($E$115:EP115)+SUM($D$114:EO114)-SUM($D$118:EO118)</f>
        <v>0</v>
      </c>
      <c r="EQ116" s="460">
        <f>SUM($E$113:EQ113)-SUM($E$115:EQ115)+SUM($D$114:EP114)-SUM($D$118:EP118)</f>
        <v>0</v>
      </c>
      <c r="ER116" s="460">
        <f>SUM($E$113:ER113)-SUM($E$115:ER115)+SUM($D$114:EQ114)-SUM($D$118:EQ118)</f>
        <v>0</v>
      </c>
      <c r="ES116" s="460">
        <f>SUM($E$113:ES113)-SUM($E$115:ES115)+SUM($D$114:ER114)-SUM($D$118:ER118)</f>
        <v>0</v>
      </c>
      <c r="ET116" s="460">
        <f>SUM($E$113:ET113)-SUM($E$115:ET115)+SUM($D$114:ES114)-SUM($D$118:ES118)</f>
        <v>0</v>
      </c>
      <c r="EU116" s="460">
        <f>SUM($E$113:EU113)-SUM($E$115:EU115)+SUM($D$114:ET114)-SUM($D$118:ET118)</f>
        <v>0</v>
      </c>
      <c r="EV116" s="460">
        <f>SUM($E$113:EV113)-SUM($E$115:EV115)+SUM($D$114:EU114)-SUM($D$118:EU118)</f>
        <v>0</v>
      </c>
      <c r="EW116" s="460">
        <f>SUM($E$113:EW113)-SUM($E$115:EW115)+SUM($D$114:EV114)-SUM($D$118:EV118)</f>
        <v>0</v>
      </c>
      <c r="EX116" s="460">
        <f>SUM($E$113:EX113)-SUM($E$115:EX115)+SUM($D$114:EW114)-SUM($D$118:EW118)</f>
        <v>0</v>
      </c>
      <c r="EY116" s="460">
        <f>SUM($E$113:EY113)-SUM($E$115:EY115)+SUM($D$114:EX114)-SUM($D$118:EX118)</f>
        <v>0</v>
      </c>
      <c r="EZ116" s="460">
        <f>SUM($E$113:EZ113)-SUM($E$115:EZ115)+SUM($D$114:EY114)-SUM($D$118:EY118)</f>
        <v>0</v>
      </c>
      <c r="FA116" s="460">
        <f>SUM($E$113:FA113)-SUM($E$115:FA115)+SUM($D$114:EZ114)-SUM($D$118:EZ118)</f>
        <v>0</v>
      </c>
      <c r="FB116" s="460">
        <f>SUM($E$113:FB113)-SUM($E$115:FB115)+SUM($D$114:FA114)-SUM($D$118:FA118)</f>
        <v>0</v>
      </c>
      <c r="FC116" s="460"/>
      <c r="FD116" s="460"/>
      <c r="FE116" s="460"/>
      <c r="FF116" s="460"/>
      <c r="FG116" s="460"/>
      <c r="FH116" s="460"/>
      <c r="FI116" s="460"/>
      <c r="FJ116" s="460"/>
      <c r="FK116" s="460"/>
      <c r="FL116" s="460"/>
      <c r="FM116" s="460"/>
      <c r="FN116" s="460"/>
      <c r="FO116" s="460"/>
      <c r="FP116" s="460"/>
      <c r="FQ116" s="460"/>
      <c r="FR116" s="460"/>
      <c r="FS116" s="460"/>
      <c r="FT116" s="460"/>
      <c r="FU116" s="460"/>
      <c r="FV116" s="460"/>
      <c r="FW116" s="460"/>
      <c r="FX116" s="460"/>
      <c r="FY116" s="460"/>
      <c r="FZ116" s="460"/>
      <c r="GA116" s="460"/>
      <c r="GB116" s="460"/>
      <c r="GC116" s="460"/>
      <c r="GD116" s="460"/>
      <c r="GE116" s="460"/>
      <c r="GF116" s="460"/>
      <c r="GG116" s="460"/>
      <c r="GH116" s="460"/>
      <c r="GI116" s="460"/>
      <c r="GJ116" s="460"/>
      <c r="GK116" s="460"/>
      <c r="GL116" s="460"/>
      <c r="GM116" s="460"/>
      <c r="GN116" s="460"/>
      <c r="GO116" s="460"/>
      <c r="GP116" s="460"/>
      <c r="GQ116" s="460"/>
      <c r="GR116" s="460"/>
      <c r="GS116" s="460"/>
      <c r="GT116" s="460"/>
      <c r="GU116" s="460"/>
      <c r="GV116" s="460"/>
      <c r="GW116" s="460"/>
      <c r="GX116" s="460"/>
    </row>
    <row r="117" spans="2:206">
      <c r="B117" s="184" t="s">
        <v>210</v>
      </c>
      <c r="E117" s="460"/>
      <c r="F117" s="460"/>
      <c r="G117" s="460"/>
      <c r="H117" s="460"/>
      <c r="I117" s="460"/>
      <c r="J117" s="460"/>
      <c r="K117" s="460"/>
      <c r="L117" s="460"/>
      <c r="M117" s="460"/>
      <c r="N117" s="460"/>
      <c r="O117" s="460"/>
      <c r="P117" s="460"/>
      <c r="Q117" s="460"/>
      <c r="R117" s="460"/>
      <c r="S117" s="460"/>
      <c r="T117" s="460"/>
      <c r="U117" s="460"/>
      <c r="V117" s="460"/>
      <c r="W117" s="460"/>
      <c r="X117" s="460"/>
      <c r="Y117" s="460"/>
      <c r="Z117" s="460"/>
      <c r="AA117" s="460"/>
      <c r="AB117" s="460"/>
      <c r="AC117" s="460"/>
      <c r="AD117" s="460"/>
      <c r="AE117" s="460"/>
      <c r="AF117" s="460"/>
      <c r="AG117" s="460"/>
      <c r="AH117" s="460"/>
      <c r="AI117" s="460"/>
      <c r="AJ117" s="460"/>
      <c r="AK117" s="460"/>
      <c r="AL117" s="460"/>
      <c r="AM117" s="460"/>
      <c r="AN117" s="460"/>
      <c r="AO117" s="460"/>
      <c r="AP117" s="460"/>
      <c r="AQ117" s="460"/>
      <c r="AR117" s="460"/>
      <c r="AS117" s="460"/>
      <c r="AT117" s="460"/>
      <c r="AU117" s="460"/>
      <c r="AV117" s="460"/>
      <c r="AW117" s="460"/>
      <c r="AX117" s="460"/>
      <c r="AY117" s="460"/>
      <c r="AZ117" s="460"/>
      <c r="BA117" s="460"/>
      <c r="BB117" s="460"/>
      <c r="BC117" s="460"/>
      <c r="BD117" s="460"/>
      <c r="BE117" s="460"/>
      <c r="BF117" s="460"/>
      <c r="BG117" s="460"/>
      <c r="BH117" s="460"/>
      <c r="BI117" s="460"/>
      <c r="BJ117" s="460"/>
      <c r="BK117" s="460"/>
      <c r="BL117" s="460"/>
      <c r="BM117" s="460"/>
      <c r="BN117" s="460"/>
      <c r="BO117" s="460"/>
      <c r="BP117" s="460"/>
      <c r="BQ117" s="460"/>
      <c r="BR117" s="460"/>
      <c r="BS117" s="460"/>
      <c r="BT117" s="460"/>
      <c r="BU117" s="460"/>
      <c r="BV117" s="460"/>
      <c r="BW117" s="460"/>
      <c r="BX117" s="460"/>
      <c r="BY117" s="460"/>
      <c r="BZ117" s="460"/>
      <c r="CA117" s="460"/>
      <c r="CB117" s="460"/>
      <c r="CC117" s="460"/>
      <c r="CD117" s="460"/>
      <c r="CE117" s="460"/>
      <c r="CF117" s="460"/>
      <c r="CG117" s="460"/>
      <c r="CH117" s="460"/>
      <c r="CI117" s="460"/>
      <c r="CJ117" s="460"/>
      <c r="CK117" s="460"/>
      <c r="CL117" s="460"/>
      <c r="CM117" s="460"/>
      <c r="CN117" s="460"/>
      <c r="CO117" s="460"/>
      <c r="CP117" s="460"/>
      <c r="CQ117" s="460"/>
      <c r="CR117" s="460"/>
      <c r="CS117" s="460"/>
      <c r="CT117" s="460"/>
      <c r="CU117" s="460"/>
      <c r="CV117" s="460"/>
      <c r="CW117" s="460"/>
      <c r="CX117" s="460"/>
      <c r="CY117" s="460"/>
      <c r="CZ117" s="460"/>
      <c r="DA117" s="460"/>
      <c r="DB117" s="460"/>
      <c r="DC117" s="460"/>
      <c r="DD117" s="460"/>
      <c r="DE117" s="460"/>
      <c r="DF117" s="460"/>
      <c r="DG117" s="460"/>
      <c r="DH117" s="460"/>
      <c r="DI117" s="460"/>
      <c r="DJ117" s="460"/>
      <c r="DK117" s="460"/>
      <c r="DL117" s="460"/>
      <c r="DM117" s="460"/>
      <c r="DN117" s="460"/>
      <c r="DO117" s="460"/>
      <c r="DP117" s="460"/>
      <c r="DQ117" s="460"/>
      <c r="DR117" s="460"/>
      <c r="DS117" s="460"/>
      <c r="DT117" s="460"/>
      <c r="DU117" s="460"/>
      <c r="DV117" s="460"/>
      <c r="DW117" s="460"/>
      <c r="DX117" s="460"/>
      <c r="DY117" s="460"/>
      <c r="DZ117" s="460"/>
      <c r="EA117" s="460"/>
      <c r="EB117" s="460"/>
      <c r="EC117" s="460"/>
      <c r="ED117" s="460"/>
      <c r="EE117" s="460"/>
      <c r="EF117" s="460"/>
      <c r="EG117" s="460"/>
      <c r="EH117" s="460"/>
      <c r="EI117" s="460"/>
      <c r="EJ117" s="460"/>
      <c r="EK117" s="460"/>
      <c r="EL117" s="460"/>
      <c r="EM117" s="460"/>
      <c r="EN117" s="460"/>
      <c r="EO117" s="460"/>
      <c r="EP117" s="460"/>
      <c r="EQ117" s="460"/>
      <c r="ER117" s="460"/>
      <c r="ES117" s="460"/>
      <c r="ET117" s="460"/>
      <c r="EU117" s="460"/>
      <c r="EV117" s="460"/>
      <c r="EW117" s="460"/>
      <c r="EX117" s="460"/>
      <c r="EY117" s="460"/>
      <c r="EZ117" s="460"/>
      <c r="FA117" s="460"/>
      <c r="FB117" s="460"/>
      <c r="FC117" s="460"/>
      <c r="FD117" s="460"/>
      <c r="FE117" s="460"/>
      <c r="FF117" s="460"/>
      <c r="FG117" s="460"/>
      <c r="FH117" s="460"/>
      <c r="FI117" s="460"/>
      <c r="FJ117" s="460"/>
      <c r="FK117" s="460"/>
      <c r="FL117" s="460"/>
      <c r="FM117" s="460"/>
      <c r="FN117" s="460"/>
      <c r="FO117" s="460"/>
      <c r="FP117" s="460"/>
      <c r="FQ117" s="460"/>
      <c r="FR117" s="460"/>
      <c r="FS117" s="460"/>
      <c r="FT117" s="460"/>
      <c r="FU117" s="460"/>
      <c r="FV117" s="460"/>
      <c r="FW117" s="460"/>
      <c r="FX117" s="460"/>
      <c r="FY117" s="460"/>
      <c r="FZ117" s="460"/>
      <c r="GA117" s="460"/>
      <c r="GB117" s="460"/>
      <c r="GC117" s="460"/>
      <c r="GD117" s="460"/>
      <c r="GE117" s="460"/>
      <c r="GF117" s="460"/>
      <c r="GG117" s="460"/>
      <c r="GH117" s="460"/>
      <c r="GI117" s="460"/>
      <c r="GJ117" s="460"/>
      <c r="GK117" s="460"/>
      <c r="GL117" s="460"/>
      <c r="GM117" s="460"/>
      <c r="GN117" s="460"/>
      <c r="GO117" s="460"/>
      <c r="GP117" s="460"/>
      <c r="GQ117" s="460"/>
      <c r="GR117" s="460"/>
      <c r="GS117" s="460"/>
      <c r="GT117" s="460"/>
      <c r="GU117" s="460"/>
      <c r="GV117" s="460"/>
      <c r="GW117" s="460"/>
      <c r="GX117" s="460"/>
    </row>
    <row r="118" spans="2:206">
      <c r="B118" s="465" t="s">
        <v>205</v>
      </c>
      <c r="E118" s="226">
        <f>IF(E$90='Capital Structure'!$H$7,(E116-E115),0)</f>
        <v>0</v>
      </c>
      <c r="F118" s="226">
        <f>IF(F$90='Capital Structure'!$H$7,(F116-F115),0)</f>
        <v>0</v>
      </c>
      <c r="G118" s="226">
        <f>IF(G$90='Capital Structure'!$H$7,(G116-G115),0)</f>
        <v>0</v>
      </c>
      <c r="H118" s="226">
        <f>IF(H$90='Capital Structure'!$H$7,(H116-H115),0)</f>
        <v>0</v>
      </c>
      <c r="I118" s="226">
        <f>IF(I$90='Capital Structure'!$H$7,(I116-I115),0)</f>
        <v>0</v>
      </c>
      <c r="J118" s="226">
        <f>IF(J$90='Capital Structure'!$H$7,(J116-J115),0)</f>
        <v>0</v>
      </c>
      <c r="K118" s="226">
        <f>IF(K$90='Capital Structure'!$H$7,(K116-K115),0)</f>
        <v>0</v>
      </c>
      <c r="L118" s="226">
        <f>IF(L$90='Capital Structure'!$H$7,(L116-L115),0)</f>
        <v>0</v>
      </c>
      <c r="M118" s="226">
        <f>IF(M$90='Capital Structure'!$H$7,(M116-M115),0)</f>
        <v>0</v>
      </c>
      <c r="N118" s="226">
        <f>IF(N$90='Capital Structure'!$H$7,(N116-N115),0)</f>
        <v>0</v>
      </c>
      <c r="O118" s="226">
        <f>IF(O$90='Capital Structure'!$H$7,(O116-O115),0)</f>
        <v>0</v>
      </c>
      <c r="P118" s="226">
        <f>IF(P$90='Capital Structure'!$H$7,(P116-P115),0)</f>
        <v>0</v>
      </c>
      <c r="Q118" s="226">
        <f>IF(Q$90='Capital Structure'!$H$7,(Q116-Q115),0)</f>
        <v>0</v>
      </c>
      <c r="R118" s="226">
        <f>IF(R$90='Capital Structure'!$H$7,(R116-R115),0)</f>
        <v>0</v>
      </c>
      <c r="S118" s="226">
        <f>IF(S$90='Capital Structure'!$H$7,(S116-S115),0)</f>
        <v>0</v>
      </c>
      <c r="T118" s="226">
        <f>IF(T$90='Capital Structure'!$H$7,(T116-T115),0)</f>
        <v>0</v>
      </c>
      <c r="U118" s="226">
        <f>IF(U$90='Capital Structure'!$H$7,(U116-U115),0)</f>
        <v>0</v>
      </c>
      <c r="V118" s="226">
        <f>IF(V$90='Capital Structure'!$H$7,(V116-V115),0)</f>
        <v>0</v>
      </c>
      <c r="W118" s="226">
        <f>IF(W$90='Capital Structure'!$H$7,(W116-W115),0)</f>
        <v>0</v>
      </c>
      <c r="X118" s="226">
        <f>IF(X$90='Capital Structure'!$H$7,(X116-X115),0)</f>
        <v>0</v>
      </c>
      <c r="Y118" s="226">
        <f>IF(Y$90='Capital Structure'!$H$7,(Y116-Y115),0)</f>
        <v>0</v>
      </c>
      <c r="Z118" s="226">
        <f>IF(Z$90='Capital Structure'!$H$7,(Z116-Z115),0)</f>
        <v>0</v>
      </c>
      <c r="AA118" s="226">
        <f>IF(AA$90='Capital Structure'!$H$7,(AA116-AA115),0)</f>
        <v>0</v>
      </c>
      <c r="AB118" s="226">
        <f>IF(AB$90='Capital Structure'!$H$7,(AB116-AB115),0)</f>
        <v>0</v>
      </c>
      <c r="AC118" s="226">
        <f>IF(AC$90='Capital Structure'!$H$7,(AC116-AC115),0)</f>
        <v>0</v>
      </c>
      <c r="AD118" s="226">
        <f>IF(AD$90='Capital Structure'!$H$7,(AD116-AD115),0)</f>
        <v>0</v>
      </c>
      <c r="AE118" s="226">
        <f>IF(AE$90='Capital Structure'!$H$7,(AE116-AE115),0)</f>
        <v>0</v>
      </c>
      <c r="AF118" s="226">
        <f>IF(AF$90='Capital Structure'!$H$7,(AF116-AF115),0)</f>
        <v>0</v>
      </c>
      <c r="AG118" s="226">
        <f>IF(AG$90='Capital Structure'!$H$7,(AG116-AG115),0)</f>
        <v>0</v>
      </c>
      <c r="AH118" s="226">
        <f>IF(AH$90='Capital Structure'!$H$7,(AH116-AH115),0)</f>
        <v>0</v>
      </c>
      <c r="AI118" s="226">
        <f>IF(AI$90='Capital Structure'!$H$7,(AI116-AI115),0)</f>
        <v>0</v>
      </c>
      <c r="AJ118" s="226">
        <f>IF(AJ$90='Capital Structure'!$H$7,(AJ116-AJ115),0)</f>
        <v>0</v>
      </c>
      <c r="AK118" s="226">
        <f>IF(AK$90='Capital Structure'!$H$7,(AK116-AK115),0)</f>
        <v>0</v>
      </c>
      <c r="AL118" s="226">
        <f>IF(AL$90='Capital Structure'!$H$7,(AL116-AL115),0)</f>
        <v>0</v>
      </c>
      <c r="AM118" s="226">
        <f>IF(AM$90='Capital Structure'!$H$7,(AM116-AM115),0)</f>
        <v>0</v>
      </c>
      <c r="AN118" s="226">
        <f>IF(AN$90='Capital Structure'!$H$7,(AN116-AN115),0)</f>
        <v>0</v>
      </c>
      <c r="AO118" s="226">
        <f>IF(AO$90='Capital Structure'!$H$7,(AO116-AO115),0)</f>
        <v>0</v>
      </c>
      <c r="AP118" s="226">
        <f>IF(AP$90='Capital Structure'!$H$7,(AP116-AP115),0)</f>
        <v>0</v>
      </c>
      <c r="AQ118" s="226">
        <f>IF(AQ$90='Capital Structure'!$H$7,(AQ116-AQ115),0)</f>
        <v>0</v>
      </c>
      <c r="AR118" s="226">
        <f>IF(AR$90='Capital Structure'!$H$7,(AR116-AR115),0)</f>
        <v>0</v>
      </c>
      <c r="AS118" s="226">
        <f>IF(AS$90='Capital Structure'!$H$7,(AS116-AS115),0)</f>
        <v>0</v>
      </c>
      <c r="AT118" s="226">
        <f>IF(AT$90='Capital Structure'!$H$7,(AT116-AT115),0)</f>
        <v>0</v>
      </c>
      <c r="AU118" s="226">
        <f>IF(AU$90='Capital Structure'!$H$7,(AU116-AU115),0)</f>
        <v>0</v>
      </c>
      <c r="AV118" s="226">
        <f>IF(AV$90='Capital Structure'!$H$7,(AV116-AV115),0)</f>
        <v>0</v>
      </c>
      <c r="AW118" s="226">
        <f>IF(AW$90='Capital Structure'!$H$7,(AW116-AW115),0)</f>
        <v>0</v>
      </c>
      <c r="AX118" s="226">
        <f>IF(AX$90='Capital Structure'!$H$7,(AX116-AX115),0)</f>
        <v>0</v>
      </c>
      <c r="AY118" s="226">
        <f>IF(AY$90='Capital Structure'!$H$7,(AY116-AY115),0)</f>
        <v>0</v>
      </c>
      <c r="AZ118" s="226">
        <f>IF(AZ$90='Capital Structure'!$H$7,(AZ116-AZ115),0)</f>
        <v>0</v>
      </c>
      <c r="BA118" s="226">
        <f>IF(BA$90='Capital Structure'!$H$7,(BA116-BA115),0)</f>
        <v>0</v>
      </c>
      <c r="BB118" s="226">
        <f>IF(BB$90='Capital Structure'!$H$7,(BB116-BB115),0)</f>
        <v>0</v>
      </c>
      <c r="BC118" s="226">
        <f>IF(BC$90='Capital Structure'!$H$7,(BC116-BC115),0)</f>
        <v>0</v>
      </c>
      <c r="BD118" s="226">
        <f>IF(BD$90='Capital Structure'!$H$7,(BD116-BD115),0)</f>
        <v>0</v>
      </c>
      <c r="BE118" s="226">
        <f>IF(BE$90='Capital Structure'!$H$7,(BE116-BE115),0)</f>
        <v>0</v>
      </c>
      <c r="BF118" s="226">
        <f>IF(BF$90='Capital Structure'!$H$7,(BF116-BF115),0)</f>
        <v>0</v>
      </c>
      <c r="BG118" s="226">
        <f>IF(BG$90='Capital Structure'!$H$7,(BG116-BG115),0)</f>
        <v>0</v>
      </c>
      <c r="BH118" s="226">
        <f>IF(BH$90='Capital Structure'!$H$7,(BH116-BH115),0)</f>
        <v>0</v>
      </c>
      <c r="BI118" s="226">
        <f>IF(BI$90='Capital Structure'!$H$7,(BI116-BI115),0)</f>
        <v>0</v>
      </c>
      <c r="BJ118" s="226">
        <f>IF(BJ$90='Capital Structure'!$H$7,(BJ116-BJ115),0)</f>
        <v>0</v>
      </c>
      <c r="BK118" s="226">
        <f>IF(BK$90='Capital Structure'!$H$7,(BK116-BK115),0)</f>
        <v>0</v>
      </c>
      <c r="BL118" s="226">
        <f>IF(BL$90='Capital Structure'!$H$7,(BL116-BL115),0)</f>
        <v>0</v>
      </c>
      <c r="BM118" s="226">
        <f>IF(BM$90='Capital Structure'!$H$7,(BM116-BM115),0)</f>
        <v>0</v>
      </c>
      <c r="BN118" s="226">
        <f>IF(BN$90='Capital Structure'!$H$7,(BN116-BN115),0)</f>
        <v>0</v>
      </c>
      <c r="BO118" s="226">
        <f>IF(BO$90='Capital Structure'!$H$7,(BO116-BO115),0)</f>
        <v>0</v>
      </c>
      <c r="BP118" s="226">
        <f>IF(BP$90='Capital Structure'!$H$7,(BP116-BP115),0)</f>
        <v>0</v>
      </c>
      <c r="BQ118" s="226">
        <f>IF(BQ$90='Capital Structure'!$H$7,(BQ116-BQ115),0)</f>
        <v>0</v>
      </c>
      <c r="BR118" s="226">
        <f>IF(BR$90='Capital Structure'!$H$7,(BR116-BR115),0)</f>
        <v>0</v>
      </c>
      <c r="BS118" s="226">
        <f>IF(BS$90='Capital Structure'!$H$7,(BS116-BS115),0)</f>
        <v>0</v>
      </c>
      <c r="BT118" s="226">
        <f>IF(BT$90='Capital Structure'!$H$7,(BT116-BT115),0)</f>
        <v>0</v>
      </c>
      <c r="BU118" s="226">
        <f>IF(BU$90='Capital Structure'!$H$7,(BU116-BU115),0)</f>
        <v>0</v>
      </c>
      <c r="BV118" s="226">
        <f>IF(BV$90='Capital Structure'!$H$7,(BV116-BV115),0)</f>
        <v>0</v>
      </c>
      <c r="BW118" s="226">
        <f>IF(BW$90='Capital Structure'!$H$7,(BW116-BW115),0)</f>
        <v>0</v>
      </c>
      <c r="BX118" s="226">
        <f>IF(BX$90='Capital Structure'!$H$7,(BX116-BX115),0)</f>
        <v>0</v>
      </c>
      <c r="BY118" s="226">
        <f>IF(BY$90='Capital Structure'!$H$7,(BY116-BY115),0)</f>
        <v>0</v>
      </c>
      <c r="BZ118" s="226">
        <f>IF(BZ$90='Capital Structure'!$H$7,(BZ116-BZ115),0)</f>
        <v>0</v>
      </c>
      <c r="CA118" s="226">
        <f>IF(CA$90='Capital Structure'!$H$7,(CA116-CA115),0)</f>
        <v>0</v>
      </c>
      <c r="CB118" s="226">
        <f>IF(CB$90='Capital Structure'!$H$7,(CB116-CB115),0)</f>
        <v>0</v>
      </c>
      <c r="CC118" s="226">
        <f>IF(CC$90='Capital Structure'!$H$7,(CC116-CC115),0)</f>
        <v>0</v>
      </c>
      <c r="CD118" s="226">
        <f>IF(CD$90='Capital Structure'!$H$7,(CD116-CD115),0)</f>
        <v>93337906.086587623</v>
      </c>
      <c r="CE118" s="226">
        <f>IF(CE$90='Capital Structure'!$H$7,(CE116-CE115),0)</f>
        <v>0</v>
      </c>
      <c r="CF118" s="226">
        <f>IF(CF$90='Capital Structure'!$H$7,(CF116-CF115),0)</f>
        <v>0</v>
      </c>
      <c r="CG118" s="226">
        <f>IF(CG$90='Capital Structure'!$H$7,(CG116-CG115),0)</f>
        <v>0</v>
      </c>
      <c r="CH118" s="226">
        <f>IF(CH$90='Capital Structure'!$H$7,(CH116-CH115),0)</f>
        <v>0</v>
      </c>
      <c r="CI118" s="226">
        <f>IF(CI$90='Capital Structure'!$H$7,(CI116-CI115),0)</f>
        <v>0</v>
      </c>
      <c r="CJ118" s="226">
        <f>IF(CJ$90='Capital Structure'!$H$7,(CJ116-CJ115),0)</f>
        <v>0</v>
      </c>
      <c r="CK118" s="226">
        <f>IF(CK$90='Capital Structure'!$H$7,(CK116-CK115),0)</f>
        <v>0</v>
      </c>
      <c r="CL118" s="226">
        <f>IF(CL$90='Capital Structure'!$H$7,(CL116-CL115),0)</f>
        <v>0</v>
      </c>
      <c r="CM118" s="226">
        <f>IF(CM$90='Capital Structure'!$H$7,(CM116-CM115),0)</f>
        <v>0</v>
      </c>
      <c r="CN118" s="226">
        <f>IF(CN$90='Capital Structure'!$H$7,(CN116-CN115),0)</f>
        <v>0</v>
      </c>
      <c r="CO118" s="226">
        <f>IF(CO$90='Capital Structure'!$H$7,(CO116-CO115),0)</f>
        <v>0</v>
      </c>
      <c r="CP118" s="226">
        <f>IF(CP$90='Capital Structure'!$H$7,(CP116-CP115),0)</f>
        <v>0</v>
      </c>
      <c r="CQ118" s="226">
        <f>IF(CQ$90='Capital Structure'!$H$7,(CQ116-CQ115),0)</f>
        <v>0</v>
      </c>
      <c r="CR118" s="226">
        <f>IF(CR$90='Capital Structure'!$H$7,(CR116-CR115),0)</f>
        <v>0</v>
      </c>
      <c r="CS118" s="226">
        <f>IF(CS$90='Capital Structure'!$H$7,(CS116-CS115),0)</f>
        <v>0</v>
      </c>
      <c r="CT118" s="226">
        <f>IF(CT$90='Capital Structure'!$H$7,(CT116-CT115),0)</f>
        <v>0</v>
      </c>
      <c r="CU118" s="226">
        <f>IF(CU$90='Capital Structure'!$H$7,(CU116-CU115),0)</f>
        <v>0</v>
      </c>
      <c r="CV118" s="226">
        <f>IF(CV$90='Capital Structure'!$H$7,(CV116-CV115),0)</f>
        <v>0</v>
      </c>
      <c r="CW118" s="226">
        <f>IF(CW$90='Capital Structure'!$H$7,(CW116-CW115),0)</f>
        <v>0</v>
      </c>
      <c r="CX118" s="226">
        <f>IF(CX$90='Capital Structure'!$H$7,(CX116-CX115),0)</f>
        <v>0</v>
      </c>
      <c r="CY118" s="226">
        <f>IF(CY$90='Capital Structure'!$H$7,(CY116-CY115),0)</f>
        <v>0</v>
      </c>
      <c r="CZ118" s="226">
        <f>IF(CZ$90='Capital Structure'!$H$7,(CZ116-CZ115),0)</f>
        <v>0</v>
      </c>
      <c r="DA118" s="226">
        <f>IF(DA$90='Capital Structure'!$H$7,(DA116-DA115),0)</f>
        <v>0</v>
      </c>
      <c r="DB118" s="226">
        <f>IF(DB$90='Capital Structure'!$H$7,(DB116-DB115),0)</f>
        <v>0</v>
      </c>
      <c r="DC118" s="226">
        <f>IF(DC$90='Capital Structure'!$H$7,(DC116-DC115),0)</f>
        <v>0</v>
      </c>
      <c r="DD118" s="226">
        <f>IF(DD$90='Capital Structure'!$H$7,(DD116-DD115),0)</f>
        <v>0</v>
      </c>
      <c r="DE118" s="226">
        <f>IF(DE$90='Capital Structure'!$H$7,(DE116-DE115),0)</f>
        <v>0</v>
      </c>
      <c r="DF118" s="226">
        <f>IF(DF$90='Capital Structure'!$H$7,(DF116-DF115),0)</f>
        <v>0</v>
      </c>
      <c r="DG118" s="226">
        <f>IF(DG$90='Capital Structure'!$H$7,(DG116-DG115),0)</f>
        <v>0</v>
      </c>
      <c r="DH118" s="226">
        <f>IF(DH$90='Capital Structure'!$H$7,(DH116-DH115),0)</f>
        <v>0</v>
      </c>
      <c r="DI118" s="226">
        <f>IF(DI$90='Capital Structure'!$H$7,(DI116-DI115),0)</f>
        <v>0</v>
      </c>
      <c r="DJ118" s="226">
        <f>IF(DJ$90='Capital Structure'!$H$7,(DJ116-DJ115),0)</f>
        <v>0</v>
      </c>
      <c r="DK118" s="226">
        <f>IF(DK$90='Capital Structure'!$H$7,(DK116-DK115),0)</f>
        <v>0</v>
      </c>
      <c r="DL118" s="226">
        <f>IF(DL$90='Capital Structure'!$H$7,(DL116-DL115),0)</f>
        <v>0</v>
      </c>
      <c r="DM118" s="226">
        <f>IF(DM$90='Capital Structure'!$H$7,(DM116-DM115),0)</f>
        <v>0</v>
      </c>
      <c r="DN118" s="226">
        <f>IF(DN$90='Capital Structure'!$H$7,(DN116-DN115),0)</f>
        <v>0</v>
      </c>
      <c r="DO118" s="226">
        <f>IF(DO$90='Capital Structure'!$H$7,(DO116-DO115),0)</f>
        <v>0</v>
      </c>
      <c r="DP118" s="226">
        <f>IF(DP$90='Capital Structure'!$H$7,(DP116-DP115),0)</f>
        <v>0</v>
      </c>
      <c r="DQ118" s="226">
        <f>IF(DQ$90='Capital Structure'!$H$7,(DQ116-DQ115),0)</f>
        <v>0</v>
      </c>
      <c r="DR118" s="226">
        <f>IF(DR$90='Capital Structure'!$H$7,(DR116-DR115),0)</f>
        <v>0</v>
      </c>
      <c r="DS118" s="226">
        <f>IF(DS$90='Capital Structure'!$H$7,(DS116-DS115),0)</f>
        <v>0</v>
      </c>
      <c r="DT118" s="226">
        <f>IF(DT$90='Capital Structure'!$H$7,(DT116-DT115),0)</f>
        <v>0</v>
      </c>
      <c r="DU118" s="226">
        <f>IF(DU$90='Capital Structure'!$H$7,(DU116-DU115),0)</f>
        <v>0</v>
      </c>
      <c r="DV118" s="226">
        <f>IF(DV$90='Capital Structure'!$H$7,(DV116-DV115),0)</f>
        <v>0</v>
      </c>
      <c r="DW118" s="226">
        <f>IF(DW$90='Capital Structure'!$H$7,(DW116-DW115),0)</f>
        <v>0</v>
      </c>
      <c r="DX118" s="226">
        <f>IF(DX$90='Capital Structure'!$H$7,(DX116-DX115),0)</f>
        <v>0</v>
      </c>
      <c r="DY118" s="226">
        <f>IF(DY$90='Capital Structure'!$H$7,(DY116-DY115),0)</f>
        <v>0</v>
      </c>
      <c r="DZ118" s="226">
        <f>IF(DZ$90='Capital Structure'!$H$7,(DZ116-DZ115),0)</f>
        <v>0</v>
      </c>
      <c r="EA118" s="226">
        <f>IF(EA$90='Capital Structure'!$H$7,(EA116-EA115),0)</f>
        <v>0</v>
      </c>
      <c r="EB118" s="226">
        <f>IF(EB$90='Capital Structure'!$H$7,(EB116-EB115),0)</f>
        <v>0</v>
      </c>
      <c r="EC118" s="226">
        <f>IF(EC$90='Capital Structure'!$H$7,(EC116-EC115),0)</f>
        <v>0</v>
      </c>
      <c r="ED118" s="226">
        <f>IF(ED$90='Capital Structure'!$H$7,(ED116-ED115),0)</f>
        <v>0</v>
      </c>
      <c r="EE118" s="226">
        <f>IF(EE$90='Capital Structure'!$H$7,(EE116-EE115),0)</f>
        <v>0</v>
      </c>
      <c r="EF118" s="226">
        <f>IF(EF$90='Capital Structure'!$H$7,(EF116-EF115),0)</f>
        <v>0</v>
      </c>
      <c r="EG118" s="226">
        <f>IF(EG$90='Capital Structure'!$H$7,(EG116-EG115),0)</f>
        <v>0</v>
      </c>
      <c r="EH118" s="226">
        <f>IF(EH$90='Capital Structure'!$H$7,(EH116-EH115),0)</f>
        <v>0</v>
      </c>
      <c r="EI118" s="226">
        <f>IF(EI$90='Capital Structure'!$H$7,(EI116-EI115),0)</f>
        <v>0</v>
      </c>
      <c r="EJ118" s="226">
        <f>IF(EJ$90='Capital Structure'!$H$7,(EJ116-EJ115),0)</f>
        <v>0</v>
      </c>
      <c r="EK118" s="226">
        <f>IF(EK$90='Capital Structure'!$H$7,(EK116-EK115),0)</f>
        <v>0</v>
      </c>
      <c r="EL118" s="226">
        <f>IF(EL$90='Capital Structure'!$H$7,(EL116-EL115),0)</f>
        <v>0</v>
      </c>
      <c r="EM118" s="226">
        <f>IF(EM$90='Capital Structure'!$H$7,(EM116-EM115),0)</f>
        <v>0</v>
      </c>
      <c r="EN118" s="226">
        <f>IF(EN$90='Capital Structure'!$H$7,(EN116-EN115),0)</f>
        <v>0</v>
      </c>
      <c r="EO118" s="226">
        <f>IF(EO$90='Capital Structure'!$H$7,(EO116-EO115),0)</f>
        <v>0</v>
      </c>
      <c r="EP118" s="226">
        <f>IF(EP$90='Capital Structure'!$H$7,(EP116-EP115),0)</f>
        <v>0</v>
      </c>
      <c r="EQ118" s="226">
        <f>IF(EQ$90='Capital Structure'!$H$7,(EQ116-EQ115),0)</f>
        <v>0</v>
      </c>
      <c r="ER118" s="226">
        <f>IF(ER$90='Capital Structure'!$H$7,(ER116-ER115),0)</f>
        <v>0</v>
      </c>
      <c r="ES118" s="226">
        <f>IF(ES$90='Capital Structure'!$H$7,(ES116-ES115),0)</f>
        <v>0</v>
      </c>
      <c r="ET118" s="226">
        <f>IF(ET$90='Capital Structure'!$H$7,(ET116-ET115),0)</f>
        <v>0</v>
      </c>
      <c r="EU118" s="226">
        <f>IF(EU$90='Capital Structure'!$H$7,(EU116-EU115),0)</f>
        <v>0</v>
      </c>
      <c r="EV118" s="226">
        <f>IF(EV$90='Capital Structure'!$H$7,(EV116-EV115),0)</f>
        <v>0</v>
      </c>
      <c r="EW118" s="226">
        <f>IF(EW$90='Capital Structure'!$H$7,(EW116-EW115),0)</f>
        <v>0</v>
      </c>
      <c r="EX118" s="226">
        <f>IF(EX$90='Capital Structure'!$H$7,(EX116-EX115),0)</f>
        <v>0</v>
      </c>
      <c r="EY118" s="226">
        <f>IF(EY$90='Capital Structure'!$H$7,(EY116-EY115),0)</f>
        <v>0</v>
      </c>
      <c r="EZ118" s="226">
        <f>IF(EZ$90='Capital Structure'!$H$7,(EZ116-EZ115),0)</f>
        <v>0</v>
      </c>
      <c r="FA118" s="226">
        <f>IF(FA$90='Capital Structure'!$H$7,(FA116-FA115),0)</f>
        <v>0</v>
      </c>
      <c r="FB118" s="226">
        <f>IF(FB$90='Capital Structure'!$H$7,(FB116-FB115),0)</f>
        <v>0</v>
      </c>
      <c r="FC118" s="226"/>
      <c r="FD118" s="226"/>
      <c r="FE118" s="226"/>
      <c r="FF118" s="226"/>
      <c r="FG118" s="226"/>
      <c r="FH118" s="226"/>
      <c r="FI118" s="226"/>
      <c r="FJ118" s="226"/>
      <c r="FK118" s="226"/>
      <c r="FL118" s="226"/>
      <c r="FM118" s="226"/>
      <c r="FN118" s="226"/>
      <c r="FO118" s="226"/>
      <c r="FP118" s="226"/>
      <c r="FQ118" s="226"/>
      <c r="FR118" s="226"/>
      <c r="FS118" s="226"/>
      <c r="FT118" s="226"/>
      <c r="FU118" s="226"/>
      <c r="FV118" s="226"/>
      <c r="FW118" s="226"/>
      <c r="FX118" s="226"/>
      <c r="FY118" s="226"/>
      <c r="FZ118" s="226"/>
      <c r="GA118" s="226"/>
      <c r="GB118" s="226"/>
      <c r="GC118" s="226"/>
      <c r="GD118" s="226"/>
      <c r="GE118" s="226"/>
      <c r="GF118" s="226"/>
      <c r="GG118" s="226"/>
      <c r="GH118" s="226"/>
      <c r="GI118" s="226"/>
      <c r="GJ118" s="226"/>
      <c r="GK118" s="226"/>
      <c r="GL118" s="226"/>
      <c r="GM118" s="226"/>
      <c r="GN118" s="226"/>
      <c r="GO118" s="226"/>
      <c r="GP118" s="226"/>
      <c r="GQ118" s="226"/>
      <c r="GR118" s="226"/>
      <c r="GS118" s="226"/>
      <c r="GT118" s="226"/>
      <c r="GU118" s="226"/>
      <c r="GV118" s="226"/>
      <c r="GW118" s="226"/>
      <c r="GX118" s="226"/>
    </row>
    <row r="119" spans="2:206">
      <c r="B119" s="465"/>
      <c r="E119" s="465"/>
      <c r="F119" s="465"/>
      <c r="G119" s="465"/>
      <c r="H119" s="465"/>
      <c r="I119" s="465"/>
      <c r="J119" s="465"/>
      <c r="K119" s="465"/>
      <c r="L119" s="465"/>
      <c r="M119" s="465"/>
      <c r="N119" s="465"/>
      <c r="O119" s="465"/>
      <c r="P119" s="465"/>
      <c r="Q119" s="465"/>
      <c r="R119" s="465"/>
      <c r="S119" s="465"/>
      <c r="T119" s="465"/>
      <c r="U119" s="465"/>
      <c r="V119" s="465"/>
      <c r="W119" s="465"/>
      <c r="X119" s="465"/>
      <c r="Y119" s="465"/>
      <c r="Z119" s="465"/>
      <c r="AA119" s="465"/>
      <c r="AB119" s="465"/>
      <c r="AC119" s="465"/>
      <c r="AD119" s="465"/>
      <c r="AE119" s="465"/>
      <c r="AF119" s="465"/>
      <c r="AG119" s="465"/>
      <c r="AH119" s="465"/>
      <c r="AI119" s="465"/>
      <c r="AJ119" s="465"/>
      <c r="AK119" s="465"/>
      <c r="AL119" s="465"/>
      <c r="AM119" s="465"/>
      <c r="AN119" s="465"/>
      <c r="AO119" s="465"/>
      <c r="AP119" s="465"/>
      <c r="AQ119" s="465"/>
      <c r="AR119" s="465"/>
      <c r="AS119" s="465"/>
      <c r="AT119" s="465"/>
      <c r="AU119" s="465"/>
      <c r="AV119" s="465"/>
      <c r="AW119" s="465"/>
      <c r="AX119" s="465"/>
      <c r="AY119" s="465"/>
      <c r="AZ119" s="465"/>
      <c r="BA119" s="465"/>
      <c r="BB119" s="465"/>
      <c r="BC119" s="465"/>
      <c r="BD119" s="465"/>
      <c r="BE119" s="465"/>
      <c r="BF119" s="465"/>
      <c r="BG119" s="465"/>
      <c r="BH119" s="465"/>
      <c r="BI119" s="465"/>
      <c r="BJ119" s="465"/>
      <c r="BK119" s="465"/>
      <c r="BL119" s="465"/>
      <c r="BM119" s="465"/>
      <c r="BN119" s="465"/>
      <c r="BO119" s="465"/>
      <c r="BP119" s="465"/>
      <c r="BQ119" s="465"/>
      <c r="BR119" s="465"/>
      <c r="BS119" s="465"/>
      <c r="BT119" s="465"/>
      <c r="BU119" s="465"/>
      <c r="BV119" s="465"/>
      <c r="BW119" s="465"/>
      <c r="BX119" s="465"/>
      <c r="BY119" s="465"/>
      <c r="BZ119" s="465"/>
      <c r="CA119" s="465"/>
      <c r="CB119" s="465"/>
      <c r="CC119" s="465"/>
      <c r="CD119" s="465"/>
      <c r="CE119" s="465"/>
      <c r="CF119" s="465"/>
      <c r="CG119" s="465"/>
      <c r="CH119" s="465"/>
      <c r="CI119" s="465"/>
      <c r="CJ119" s="465"/>
      <c r="CK119" s="465"/>
      <c r="CL119" s="465"/>
      <c r="CM119" s="465"/>
      <c r="CN119" s="465"/>
      <c r="CO119" s="465"/>
      <c r="CP119" s="465"/>
      <c r="CQ119" s="465"/>
      <c r="CR119" s="465"/>
      <c r="CS119" s="465"/>
      <c r="CT119" s="465"/>
      <c r="CU119" s="465"/>
      <c r="CV119" s="465"/>
      <c r="CW119" s="465"/>
      <c r="CX119" s="465"/>
      <c r="CY119" s="465"/>
      <c r="CZ119" s="465"/>
      <c r="DA119" s="465"/>
      <c r="DB119" s="465"/>
      <c r="DC119" s="465"/>
      <c r="DD119" s="465"/>
      <c r="DE119" s="465"/>
      <c r="DF119" s="465"/>
      <c r="DG119" s="465"/>
      <c r="DH119" s="465"/>
      <c r="DI119" s="465"/>
      <c r="DJ119" s="465"/>
      <c r="DK119" s="465"/>
      <c r="DL119" s="465"/>
      <c r="DM119" s="465"/>
      <c r="DN119" s="465"/>
      <c r="DO119" s="465"/>
      <c r="DP119" s="465"/>
      <c r="DQ119" s="465"/>
      <c r="DR119" s="465"/>
      <c r="DS119" s="465"/>
      <c r="DT119" s="465"/>
      <c r="DU119" s="465"/>
      <c r="DV119" s="465"/>
      <c r="DW119" s="465"/>
      <c r="DX119" s="465"/>
      <c r="DY119" s="465"/>
      <c r="DZ119" s="465"/>
      <c r="EA119" s="465"/>
      <c r="EB119" s="465"/>
      <c r="EC119" s="465"/>
      <c r="ED119" s="465"/>
      <c r="EE119" s="465"/>
      <c r="EF119" s="465"/>
      <c r="EG119" s="465"/>
      <c r="EH119" s="465"/>
      <c r="EI119" s="465"/>
      <c r="EJ119" s="465"/>
      <c r="EK119" s="465"/>
      <c r="EL119" s="465"/>
      <c r="EM119" s="465"/>
      <c r="EN119" s="465"/>
      <c r="EO119" s="465"/>
      <c r="EP119" s="465"/>
      <c r="EQ119" s="465"/>
      <c r="ER119" s="465"/>
      <c r="ES119" s="465"/>
      <c r="ET119" s="465"/>
      <c r="EU119" s="465"/>
      <c r="EV119" s="465"/>
      <c r="EW119" s="465"/>
      <c r="EX119" s="465"/>
      <c r="EY119" s="465"/>
      <c r="EZ119" s="465"/>
      <c r="FA119" s="465"/>
      <c r="FB119" s="465"/>
      <c r="FC119" s="465"/>
      <c r="FD119" s="465"/>
      <c r="FE119" s="465"/>
      <c r="FF119" s="465"/>
      <c r="FG119" s="465"/>
      <c r="FH119" s="465"/>
      <c r="FI119" s="465"/>
      <c r="FJ119" s="465"/>
      <c r="FK119" s="465"/>
      <c r="FL119" s="465"/>
      <c r="FM119" s="465"/>
      <c r="FN119" s="465"/>
      <c r="FO119" s="465"/>
      <c r="FP119" s="465"/>
      <c r="FQ119" s="465"/>
      <c r="FR119" s="465"/>
      <c r="FS119" s="465"/>
      <c r="FT119" s="465"/>
      <c r="FU119" s="465"/>
      <c r="FV119" s="465"/>
      <c r="FW119" s="465"/>
      <c r="FX119" s="465"/>
      <c r="FY119" s="465"/>
      <c r="FZ119" s="465"/>
      <c r="GA119" s="465"/>
      <c r="GB119" s="465"/>
      <c r="GC119" s="465"/>
      <c r="GD119" s="465"/>
      <c r="GE119" s="465"/>
      <c r="GF119" s="465"/>
      <c r="GG119" s="465"/>
      <c r="GH119" s="465"/>
      <c r="GI119" s="465"/>
      <c r="GJ119" s="465"/>
      <c r="GK119" s="465"/>
      <c r="GL119" s="465"/>
      <c r="GM119" s="465"/>
      <c r="GN119" s="465"/>
      <c r="GO119" s="465"/>
      <c r="GP119" s="465"/>
      <c r="GQ119" s="465"/>
      <c r="GR119" s="465"/>
      <c r="GS119" s="465"/>
      <c r="GT119" s="465"/>
      <c r="GU119" s="465"/>
      <c r="GV119" s="465"/>
      <c r="GW119" s="465"/>
      <c r="GX119" s="465"/>
    </row>
    <row r="120" spans="2:206">
      <c r="B120" s="465" t="s">
        <v>182</v>
      </c>
      <c r="E120" s="465">
        <f>MAX((SUM($E$113:E113)-SUM($E$122:E122)-SUM($E$121:E121))*'Capital Structure'!$H$21/12,0)</f>
        <v>0</v>
      </c>
      <c r="F120" s="465">
        <f>MAX((SUM($E$113:F113)-SUM($E$122:F122)-SUM($E$121:F121))*'Capital Structure'!$H$21/12,0)</f>
        <v>0</v>
      </c>
      <c r="G120" s="465">
        <f>MAX((SUM($E$113:G113)-SUM($E$122:G122)-SUM($E$121:G121))*'Capital Structure'!$H$21/12,0)</f>
        <v>0</v>
      </c>
      <c r="H120" s="465">
        <f>MAX((SUM($E$113:H113)-SUM($E$122:H122)-SUM($E$121:H121))*'Capital Structure'!$H$21/12,0)</f>
        <v>0</v>
      </c>
      <c r="I120" s="465">
        <f>MAX((SUM($E$113:I113)-SUM($E$122:I122)-SUM($E$121:I121))*'Capital Structure'!$H$21/12,0)</f>
        <v>0</v>
      </c>
      <c r="J120" s="465">
        <f>MAX((SUM($E$113:J113)-SUM($E$122:J122)-SUM($E$121:J121))*'Capital Structure'!$H$21/12,0)</f>
        <v>0</v>
      </c>
      <c r="K120" s="465">
        <f>MAX((SUM($E$113:K113)-SUM($E$122:K122)-SUM($E$121:K121))*'Capital Structure'!$H$21/12,0)</f>
        <v>0</v>
      </c>
      <c r="L120" s="465">
        <f>MAX((SUM($E$113:L113)-SUM($E$122:L122)-SUM($E$121:L121))*'Capital Structure'!$H$21/12,0)</f>
        <v>0</v>
      </c>
      <c r="M120" s="465">
        <f>MAX((SUM($E$113:M113)-SUM($E$122:M122)-SUM($E$121:M121))*'Capital Structure'!$H$21/12,0)</f>
        <v>0</v>
      </c>
      <c r="N120" s="465">
        <f>MAX((SUM($E$113:N113)-SUM($E$122:N122)-SUM($E$121:N121))*'Capital Structure'!$H$21/12,0)</f>
        <v>0</v>
      </c>
      <c r="O120" s="465">
        <f>MAX((SUM($E$113:O113)-SUM($E$122:O122)-SUM($E$121:O121))*'Capital Structure'!$H$21/12,0)</f>
        <v>0</v>
      </c>
      <c r="P120" s="465">
        <f>MAX((SUM($E$113:P113)-SUM($E$122:P122)-SUM($E$121:P121))*'Capital Structure'!$H$21/12,0)</f>
        <v>0</v>
      </c>
      <c r="Q120" s="465">
        <f>MAX((SUM($E$113:Q113)-SUM($E$122:Q122)-SUM($E$121:Q121))*'Capital Structure'!$H$21/12,0)</f>
        <v>0</v>
      </c>
      <c r="R120" s="465">
        <f>MAX((SUM($E$113:R113)-SUM($E$122:R122)-SUM($E$121:R121))*'Capital Structure'!$H$21/12,0)</f>
        <v>0</v>
      </c>
      <c r="S120" s="465">
        <f>MAX((SUM($E$113:S113)-SUM($E$122:S122)-SUM($E$121:S121))*'Capital Structure'!$H$21/12,0)</f>
        <v>0</v>
      </c>
      <c r="T120" s="465">
        <f>MAX((SUM($E$113:T113)-SUM($E$122:T122)-SUM($E$121:T121))*'Capital Structure'!$H$21/12,0)</f>
        <v>0</v>
      </c>
      <c r="U120" s="465">
        <f>MAX((SUM($E$113:U113)-SUM($E$122:U122)-SUM($E$121:U121))*'Capital Structure'!$H$21/12,0)</f>
        <v>0</v>
      </c>
      <c r="V120" s="465">
        <f>MAX((SUM($E$113:V113)-SUM($E$122:V122)-SUM($E$121:V121))*'Capital Structure'!$H$21/12,0)</f>
        <v>0</v>
      </c>
      <c r="W120" s="465">
        <f>MAX((SUM($E$113:W113)-SUM($E$122:W122)-SUM($E$121:W121))*'Capital Structure'!$H$21/12,0)</f>
        <v>0</v>
      </c>
      <c r="X120" s="465">
        <f>MAX((SUM($E$113:X113)-SUM($E$122:X122)-SUM($E$121:X121))*'Capital Structure'!$H$21/12,0)</f>
        <v>0</v>
      </c>
      <c r="Y120" s="465">
        <f>MAX((SUM($E$113:Y113)-SUM($E$122:Y122)-SUM($E$121:Y121))*'Capital Structure'!$H$21/12,0)</f>
        <v>0</v>
      </c>
      <c r="Z120" s="465">
        <f>MAX((SUM($E$113:Z113)-SUM($E$122:Z122)-SUM($E$121:Z121))*'Capital Structure'!$H$21/12,0)</f>
        <v>0</v>
      </c>
      <c r="AA120" s="465">
        <f>MAX((SUM($E$113:AA113)-SUM($E$122:AA122)-SUM($E$121:AA121))*'Capital Structure'!$H$21/12,0)</f>
        <v>0</v>
      </c>
      <c r="AB120" s="465">
        <f>MAX((SUM($E$113:AB113)-SUM($E$122:AB122)-SUM($E$121:AB121))*'Capital Structure'!$H$21/12,0)</f>
        <v>0</v>
      </c>
      <c r="AC120" s="465">
        <f>MAX((SUM($E$113:AC113)-SUM($E$122:AC122)-SUM($E$121:AC121))*'Capital Structure'!$H$21/12,0)</f>
        <v>0</v>
      </c>
      <c r="AD120" s="465">
        <f>MAX((SUM($E$113:AD113)-SUM($E$122:AD122)-SUM($E$121:AD121))*'Capital Structure'!$H$21/12,0)</f>
        <v>0</v>
      </c>
      <c r="AE120" s="465">
        <f>MAX((SUM($E$113:AE113)-SUM($E$122:AE122)-SUM($E$121:AE121))*'Capital Structure'!$H$21/12,0)</f>
        <v>0</v>
      </c>
      <c r="AF120" s="465">
        <f>MAX((SUM($E$113:AF113)-SUM($E$122:AF122)-SUM($E$121:AF121))*'Capital Structure'!$H$21/12,0)</f>
        <v>0</v>
      </c>
      <c r="AG120" s="465">
        <f>MAX((SUM($E$113:AG113)-SUM($E$122:AG122)-SUM($E$121:AG121))*'Capital Structure'!$H$21/12,0)</f>
        <v>0</v>
      </c>
      <c r="AH120" s="465">
        <f>MAX((SUM($E$113:AH113)-SUM($E$122:AH122)-SUM($E$121:AH121))*'Capital Structure'!$H$21/12,0)</f>
        <v>0</v>
      </c>
      <c r="AI120" s="465">
        <f>MAX((SUM($E$113:AI113)-SUM($E$122:AI122)-SUM($E$121:AI121))*'Capital Structure'!$H$21/12,0)</f>
        <v>0</v>
      </c>
      <c r="AJ120" s="465">
        <f>MAX((SUM($E$113:AJ113)-SUM($E$122:AJ122)-SUM($E$121:AJ121))*'Capital Structure'!$H$21/12,0)</f>
        <v>0</v>
      </c>
      <c r="AK120" s="465">
        <f>MAX((SUM($E$113:AK113)-SUM($E$122:AK122)-SUM($E$121:AK121))*'Capital Structure'!$H$21/12,0)</f>
        <v>0</v>
      </c>
      <c r="AL120" s="465">
        <f>MAX((SUM($E$113:AL113)-SUM($E$122:AL122)-SUM($E$121:AL121))*'Capital Structure'!$H$21/12,0)</f>
        <v>0</v>
      </c>
      <c r="AM120" s="465">
        <f>MAX((SUM($E$113:AM113)-SUM($E$122:AM122)-SUM($E$121:AM121))*'Capital Structure'!$H$21/12,0)</f>
        <v>0</v>
      </c>
      <c r="AN120" s="465">
        <f>MAX((SUM($E$113:AN113)-SUM($E$122:AN122)-SUM($E$121:AN121))*'Capital Structure'!$H$21/12,0)</f>
        <v>0</v>
      </c>
      <c r="AO120" s="465">
        <f>MAX((SUM($E$113:AO113)-SUM($E$122:AO122)-SUM($E$121:AO121))*'Capital Structure'!$H$21/12,0)</f>
        <v>0</v>
      </c>
      <c r="AP120" s="465">
        <f>MAX((SUM($E$113:AP113)-SUM($E$122:AP122)-SUM($E$121:AP121))*'Capital Structure'!$H$21/12,0)</f>
        <v>0</v>
      </c>
      <c r="AQ120" s="465">
        <f>MAX((SUM($E$113:AQ113)-SUM($E$122:AQ122)-SUM($E$121:AQ121))*'Capital Structure'!$H$21/12,0)</f>
        <v>0</v>
      </c>
      <c r="AR120" s="465">
        <f>MAX((SUM($E$113:AR113)-SUM($E$122:AR122)-SUM($E$121:AR121))*'Capital Structure'!$H$21/12,0)</f>
        <v>0</v>
      </c>
      <c r="AS120" s="465">
        <f>MAX((SUM($E$113:AS113)-SUM($E$122:AS122)-SUM($E$121:AS121))*'Capital Structure'!$H$21/12,0)</f>
        <v>0</v>
      </c>
      <c r="AT120" s="465">
        <f>MAX((SUM($E$113:AT113)-SUM($E$122:AT122)-SUM($E$121:AT121))*'Capital Structure'!$H$21/12,0)</f>
        <v>0</v>
      </c>
      <c r="AU120" s="465">
        <f>MAX((SUM($E$113:AU113)-SUM($E$122:AU122)-SUM($E$121:AU121))*'Capital Structure'!$H$21/12,0)</f>
        <v>0</v>
      </c>
      <c r="AV120" s="465">
        <f>MAX((SUM($E$113:AV113)-SUM($E$122:AV122)-SUM($E$121:AV121))*'Capital Structure'!$H$21/12,0)</f>
        <v>0</v>
      </c>
      <c r="AW120" s="465">
        <f>MAX((SUM($E$113:AW113)-SUM($E$122:AW122)-SUM($E$121:AW121))*'Capital Structure'!$H$21/12,0)</f>
        <v>0</v>
      </c>
      <c r="AX120" s="465">
        <f>MAX((SUM($E$113:AX113)-SUM($E$122:AX122)-SUM($E$121:AX121))*'Capital Structure'!$H$21/12,0)</f>
        <v>0</v>
      </c>
      <c r="AY120" s="465">
        <f>MAX((SUM($E$113:AY113)-SUM($E$122:AY122)-SUM($E$121:AY121))*'Capital Structure'!$H$21/12,0)</f>
        <v>0</v>
      </c>
      <c r="AZ120" s="465">
        <f>MAX((SUM($E$113:AZ113)-SUM($E$122:AZ122)-SUM($E$121:AZ121))*'Capital Structure'!$H$21/12,0)</f>
        <v>0</v>
      </c>
      <c r="BA120" s="465">
        <f>MAX((SUM($E$113:BA113)-SUM($E$122:BA122)-SUM($E$121:BA121))*'Capital Structure'!$H$21/12,0)</f>
        <v>0</v>
      </c>
      <c r="BB120" s="465">
        <f>MAX((SUM($E$113:BB113)-SUM($E$122:BB122)-SUM($E$121:BB121))*'Capital Structure'!$H$21/12,0)</f>
        <v>0</v>
      </c>
      <c r="BC120" s="465">
        <f>MAX((SUM($E$113:BC113)-SUM($E$122:BC122)-SUM($E$121:BC121))*'Capital Structure'!$H$21/12,0)</f>
        <v>0</v>
      </c>
      <c r="BD120" s="465">
        <f>MAX((SUM($E$113:BD113)-SUM($E$122:BD122)-SUM($E$121:BD121))*'Capital Structure'!$H$21/12,0)</f>
        <v>14134.615384615385</v>
      </c>
      <c r="BE120" s="465">
        <f>MAX((SUM($E$113:BE113)-SUM($E$122:BE122)-SUM($E$121:BE121))*'Capital Structure'!$H$21/12,0)</f>
        <v>28269.23076923077</v>
      </c>
      <c r="BF120" s="465">
        <f>MAX((SUM($E$113:BF113)-SUM($E$122:BF122)-SUM($E$121:BF121))*'Capital Structure'!$H$21/12,0)</f>
        <v>42403.846153846163</v>
      </c>
      <c r="BG120" s="465">
        <f>MAX((SUM($E$113:BG113)-SUM($E$122:BG122)-SUM($E$121:BG121))*'Capital Structure'!$H$21/12,0)</f>
        <v>56538.461538461539</v>
      </c>
      <c r="BH120" s="465">
        <f>MAX((SUM($E$113:BH113)-SUM($E$122:BH122)-SUM($E$121:BH121))*'Capital Structure'!$H$21/12,0)</f>
        <v>70673.076923076937</v>
      </c>
      <c r="BI120" s="465">
        <f>MAX((SUM($E$113:BI113)-SUM($E$122:BI122)-SUM($E$121:BI121))*'Capital Structure'!$H$21/12,0)</f>
        <v>84807.692307692327</v>
      </c>
      <c r="BJ120" s="465">
        <f>MAX((SUM($E$113:BJ113)-SUM($E$122:BJ122)-SUM($E$121:BJ121))*'Capital Structure'!$H$21/12,0)</f>
        <v>98942.307692307702</v>
      </c>
      <c r="BK120" s="465">
        <f>MAX((SUM($E$113:BK113)-SUM($E$122:BK122)-SUM($E$121:BK121))*'Capital Structure'!$H$21/12,0)</f>
        <v>113076.92307692308</v>
      </c>
      <c r="BL120" s="465">
        <f>MAX((SUM($E$113:BL113)-SUM($E$122:BL122)-SUM($E$121:BL121))*'Capital Structure'!$H$21/12,0)</f>
        <v>127211.53846153848</v>
      </c>
      <c r="BM120" s="465">
        <f>MAX((SUM($E$113:BM113)-SUM($E$122:BM122)-SUM($E$121:BM121))*'Capital Structure'!$H$21/12,0)</f>
        <v>141346.15384615387</v>
      </c>
      <c r="BN120" s="465">
        <f>MAX((SUM($E$113:BN113)-SUM($E$122:BN122)-SUM($E$121:BN121))*'Capital Structure'!$H$21/12,0)</f>
        <v>155480.76923076928</v>
      </c>
      <c r="BO120" s="465">
        <f>MAX((SUM($E$113:BO113)-SUM($E$122:BO122)-SUM($E$121:BO121))*'Capital Structure'!$H$21/12,0)</f>
        <v>169615.38461538465</v>
      </c>
      <c r="BP120" s="465">
        <f>MAX((SUM($E$113:BP113)-SUM($E$122:BP122)-SUM($E$121:BP121))*'Capital Structure'!$H$21/12,0)</f>
        <v>183750.00000000009</v>
      </c>
      <c r="BQ120" s="465">
        <f>MAX((SUM($E$113:BQ113)-SUM($E$122:BQ122)-SUM($E$121:BQ121))*'Capital Structure'!$H$21/12,0)</f>
        <v>197884.61538461546</v>
      </c>
      <c r="BR120" s="465">
        <f>MAX((SUM($E$113:BR113)-SUM($E$122:BR122)-SUM($E$121:BR121))*'Capital Structure'!$H$21/12,0)</f>
        <v>212019.23076923087</v>
      </c>
      <c r="BS120" s="465">
        <f>MAX((SUM($E$113:BS113)-SUM($E$122:BS122)-SUM($E$121:BS121))*'Capital Structure'!$H$21/12,0)</f>
        <v>226153.84615384627</v>
      </c>
      <c r="BT120" s="465">
        <f>MAX((SUM($E$113:BT113)-SUM($E$122:BT122)-SUM($E$121:BT121))*'Capital Structure'!$H$21/12,0)</f>
        <v>240288.46153846165</v>
      </c>
      <c r="BU120" s="465">
        <f>MAX((SUM($E$113:BU113)-SUM($E$122:BU122)-SUM($E$121:BU121))*'Capital Structure'!$H$21/12,0)</f>
        <v>254423.07692307708</v>
      </c>
      <c r="BV120" s="465">
        <f>MAX((SUM($E$113:BV113)-SUM($E$122:BV122)-SUM($E$121:BV121))*'Capital Structure'!$H$21/12,0)</f>
        <v>268557.69230769249</v>
      </c>
      <c r="BW120" s="465">
        <f>MAX((SUM($E$113:BW113)-SUM($E$122:BW122)-SUM($E$121:BW121))*'Capital Structure'!$H$21/12,0)</f>
        <v>282692.30769230786</v>
      </c>
      <c r="BX120" s="465">
        <f>MAX((SUM($E$113:BX113)-SUM($E$122:BX122)-SUM($E$121:BX121))*'Capital Structure'!$H$21/12,0)</f>
        <v>296826.9230769233</v>
      </c>
      <c r="BY120" s="465">
        <f>MAX((SUM($E$113:BY113)-SUM($E$122:BY122)-SUM($E$121:BY121))*'Capital Structure'!$H$21/12,0)</f>
        <v>310961.53846153867</v>
      </c>
      <c r="BZ120" s="465">
        <f>MAX((SUM($E$113:BZ113)-SUM($E$122:BZ122)-SUM($E$121:BZ121))*'Capital Structure'!$H$21/12,0)</f>
        <v>325096.15384615405</v>
      </c>
      <c r="CA120" s="465">
        <f>MAX((SUM($E$113:CA113)-SUM($E$122:CA122)-SUM($E$121:CA121))*'Capital Structure'!$H$21/12,0)</f>
        <v>339230.76923076948</v>
      </c>
      <c r="CB120" s="465">
        <f>MAX((SUM($E$113:CB113)-SUM($E$122:CB122)-SUM($E$121:CB121))*'Capital Structure'!$H$21/12,0)</f>
        <v>353365.38461538492</v>
      </c>
      <c r="CC120" s="465">
        <f>MAX((SUM($E$113:CC113)-SUM($E$122:CC122)-SUM($E$121:CC121))*'Capital Structure'!$H$21/12,0)</f>
        <v>367500</v>
      </c>
      <c r="CD120" s="465">
        <f>MAX((SUM($E$113:CD113)-SUM($E$122:CD122)-SUM($E$121:CD121))*'Capital Structure'!$H$21/12,0)</f>
        <v>0</v>
      </c>
      <c r="CE120" s="465">
        <f>MAX((SUM($E$113:CE113)-SUM($E$122:CE122)-SUM($E$121:CE121))*'Capital Structure'!$H$21/12,0)</f>
        <v>0</v>
      </c>
      <c r="CF120" s="465">
        <f>MAX((SUM($E$113:CF113)-SUM($E$122:CF122)-SUM($E$121:CF121))*'Capital Structure'!$H$21/12,0)</f>
        <v>0</v>
      </c>
      <c r="CG120" s="465">
        <f>MAX((SUM($E$113:CG113)-SUM($E$122:CG122)-SUM($E$121:CG121))*'Capital Structure'!$H$21/12,0)</f>
        <v>0</v>
      </c>
      <c r="CH120" s="465">
        <f>MAX((SUM($E$113:CH113)-SUM($E$122:CH122)-SUM($E$121:CH121))*'Capital Structure'!$H$21/12,0)</f>
        <v>0</v>
      </c>
      <c r="CI120" s="465">
        <f>MAX((SUM($E$113:CI113)-SUM($E$122:CI122)-SUM($E$121:CI121))*'Capital Structure'!$H$21/12,0)</f>
        <v>0</v>
      </c>
      <c r="CJ120" s="465">
        <f>MAX((SUM($E$113:CJ113)-SUM($E$122:CJ122)-SUM($E$121:CJ121))*'Capital Structure'!$H$21/12,0)</f>
        <v>0</v>
      </c>
      <c r="CK120" s="465">
        <f>MAX((SUM($E$113:CK113)-SUM($E$122:CK122)-SUM($E$121:CK121))*'Capital Structure'!$H$21/12,0)</f>
        <v>0</v>
      </c>
      <c r="CL120" s="465">
        <f>MAX((SUM($E$113:CL113)-SUM($E$122:CL122)-SUM($E$121:CL121))*'Capital Structure'!$H$21/12,0)</f>
        <v>0</v>
      </c>
      <c r="CM120" s="465">
        <f>MAX((SUM($E$113:CM113)-SUM($E$122:CM122)-SUM($E$121:CM121))*'Capital Structure'!$H$21/12,0)</f>
        <v>0</v>
      </c>
      <c r="CN120" s="465">
        <f>MAX((SUM($E$113:CN113)-SUM($E$122:CN122)-SUM($E$121:CN121))*'Capital Structure'!$H$21/12,0)</f>
        <v>0</v>
      </c>
      <c r="CO120" s="465">
        <f>MAX((SUM($E$113:CO113)-SUM($E$122:CO122)-SUM($E$121:CO121))*'Capital Structure'!$H$21/12,0)</f>
        <v>0</v>
      </c>
      <c r="CP120" s="465">
        <f>MAX((SUM($E$113:CP113)-SUM($E$122:CP122)-SUM($E$121:CP121))*'Capital Structure'!$H$21/12,0)</f>
        <v>0</v>
      </c>
      <c r="CQ120" s="465">
        <f>MAX((SUM($E$113:CQ113)-SUM($E$122:CQ122)-SUM($E$121:CQ121))*'Capital Structure'!$H$21/12,0)</f>
        <v>0</v>
      </c>
      <c r="CR120" s="465">
        <f>MAX((SUM($E$113:CR113)-SUM($E$122:CR122)-SUM($E$121:CR121))*'Capital Structure'!$H$21/12,0)</f>
        <v>0</v>
      </c>
      <c r="CS120" s="465">
        <f>MAX((SUM($E$113:CS113)-SUM($E$122:CS122)-SUM($E$121:CS121))*'Capital Structure'!$H$21/12,0)</f>
        <v>0</v>
      </c>
      <c r="CT120" s="465">
        <f>MAX((SUM($E$113:CT113)-SUM($E$122:CT122)-SUM($E$121:CT121))*'Capital Structure'!$H$21/12,0)</f>
        <v>0</v>
      </c>
      <c r="CU120" s="465">
        <f>MAX((SUM($E$113:CU113)-SUM($E$122:CU122)-SUM($E$121:CU121))*'Capital Structure'!$H$21/12,0)</f>
        <v>0</v>
      </c>
      <c r="CV120" s="465">
        <f>MAX((SUM($E$113:CV113)-SUM($E$122:CV122)-SUM($E$121:CV121))*'Capital Structure'!$H$21/12,0)</f>
        <v>0</v>
      </c>
      <c r="CW120" s="465">
        <f>MAX((SUM($E$113:CW113)-SUM($E$122:CW122)-SUM($E$121:CW121))*'Capital Structure'!$H$21/12,0)</f>
        <v>0</v>
      </c>
      <c r="CX120" s="465">
        <f>MAX((SUM($E$113:CX113)-SUM($E$122:CX122)-SUM($E$121:CX121))*'Capital Structure'!$H$21/12,0)</f>
        <v>0</v>
      </c>
      <c r="CY120" s="465">
        <f>MAX((SUM($E$113:CY113)-SUM($E$122:CY122)-SUM($E$121:CY121))*'Capital Structure'!$H$21/12,0)</f>
        <v>0</v>
      </c>
      <c r="CZ120" s="465">
        <f>MAX((SUM($E$113:CZ113)-SUM($E$122:CZ122)-SUM($E$121:CZ121))*'Capital Structure'!$H$21/12,0)</f>
        <v>0</v>
      </c>
      <c r="DA120" s="465">
        <f>MAX((SUM($E$113:DA113)-SUM($E$122:DA122)-SUM($E$121:DA121))*'Capital Structure'!$H$21/12,0)</f>
        <v>0</v>
      </c>
      <c r="DB120" s="465">
        <f>MAX((SUM($E$113:DB113)-SUM($E$122:DB122)-SUM($E$121:DB121))*'Capital Structure'!$H$21/12,0)</f>
        <v>0</v>
      </c>
      <c r="DC120" s="465">
        <f>MAX((SUM($E$113:DC113)-SUM($E$122:DC122)-SUM($E$121:DC121))*'Capital Structure'!$H$21/12,0)</f>
        <v>0</v>
      </c>
      <c r="DD120" s="465">
        <f>MAX((SUM($E$113:DD113)-SUM($E$122:DD122)-SUM($E$121:DD121))*'Capital Structure'!$H$21/12,0)</f>
        <v>0</v>
      </c>
      <c r="DE120" s="465">
        <f>MAX((SUM($E$113:DE113)-SUM($E$122:DE122)-SUM($E$121:DE121))*'Capital Structure'!$H$21/12,0)</f>
        <v>0</v>
      </c>
      <c r="DF120" s="465">
        <f>MAX((SUM($E$113:DF113)-SUM($E$122:DF122)-SUM($E$121:DF121))*'Capital Structure'!$H$21/12,0)</f>
        <v>0</v>
      </c>
      <c r="DG120" s="465">
        <f>MAX((SUM($E$113:DG113)-SUM($E$122:DG122)-SUM($E$121:DG121))*'Capital Structure'!$H$21/12,0)</f>
        <v>0</v>
      </c>
      <c r="DH120" s="465">
        <f>MAX((SUM($E$113:DH113)-SUM($E$122:DH122)-SUM($E$121:DH121))*'Capital Structure'!$H$21/12,0)</f>
        <v>0</v>
      </c>
      <c r="DI120" s="465">
        <f>MAX((SUM($E$113:DI113)-SUM($E$122:DI122)-SUM($E$121:DI121))*'Capital Structure'!$H$21/12,0)</f>
        <v>0</v>
      </c>
      <c r="DJ120" s="465">
        <f>MAX((SUM($E$113:DJ113)-SUM($E$122:DJ122)-SUM($E$121:DJ121))*'Capital Structure'!$H$21/12,0)</f>
        <v>0</v>
      </c>
      <c r="DK120" s="465">
        <f>MAX((SUM($E$113:DK113)-SUM($E$122:DK122)-SUM($E$121:DK121))*'Capital Structure'!$H$21/12,0)</f>
        <v>0</v>
      </c>
      <c r="DL120" s="465">
        <f>MAX((SUM($E$113:DL113)-SUM($E$122:DL122)-SUM($E$121:DL121))*'Capital Structure'!$H$21/12,0)</f>
        <v>0</v>
      </c>
      <c r="DM120" s="465">
        <f>MAX((SUM($E$113:DM113)-SUM($E$122:DM122)-SUM($E$121:DM121))*'Capital Structure'!$H$21/12,0)</f>
        <v>0</v>
      </c>
      <c r="DN120" s="465">
        <f>MAX((SUM($E$113:DN113)-SUM($E$122:DN122)-SUM($E$121:DN121))*'Capital Structure'!$H$21/12,0)</f>
        <v>0</v>
      </c>
      <c r="DO120" s="465">
        <f>MAX((SUM($E$113:DO113)-SUM($E$122:DO122)-SUM($E$121:DO121))*'Capital Structure'!$H$21/12,0)</f>
        <v>0</v>
      </c>
      <c r="DP120" s="465">
        <f>MAX((SUM($E$113:DP113)-SUM($E$122:DP122)-SUM($E$121:DP121))*'Capital Structure'!$H$21/12,0)</f>
        <v>0</v>
      </c>
      <c r="DQ120" s="465">
        <f>MAX((SUM($E$113:DQ113)-SUM($E$122:DQ122)-SUM($E$121:DQ121))*'Capital Structure'!$H$21/12,0)</f>
        <v>0</v>
      </c>
      <c r="DR120" s="465">
        <f>MAX((SUM($E$113:DR113)-SUM($E$122:DR122)-SUM($E$121:DR121))*'Capital Structure'!$H$21/12,0)</f>
        <v>0</v>
      </c>
      <c r="DS120" s="465">
        <f>MAX((SUM($E$113:DS113)-SUM($E$122:DS122)-SUM($E$121:DS121))*'Capital Structure'!$H$21/12,0)</f>
        <v>0</v>
      </c>
      <c r="DT120" s="465">
        <f>MAX((SUM($E$113:DT113)-SUM($E$122:DT122)-SUM($E$121:DT121))*'Capital Structure'!$H$21/12,0)</f>
        <v>0</v>
      </c>
      <c r="DU120" s="465">
        <f>MAX((SUM($E$113:DU113)-SUM($E$122:DU122)-SUM($E$121:DU121))*'Capital Structure'!$H$21/12,0)</f>
        <v>0</v>
      </c>
      <c r="DV120" s="465">
        <f>MAX((SUM($E$113:DV113)-SUM($E$122:DV122)-SUM($E$121:DV121))*'Capital Structure'!$H$21/12,0)</f>
        <v>0</v>
      </c>
      <c r="DW120" s="465">
        <f>MAX((SUM($E$113:DW113)-SUM($E$122:DW122)-SUM($E$121:DW121))*'Capital Structure'!$H$21/12,0)</f>
        <v>0</v>
      </c>
      <c r="DX120" s="465">
        <f>MAX((SUM($E$113:DX113)-SUM($E$122:DX122)-SUM($E$121:DX121))*'Capital Structure'!$H$21/12,0)</f>
        <v>0</v>
      </c>
      <c r="DY120" s="465">
        <f>MAX((SUM($E$113:DY113)-SUM($E$122:DY122)-SUM($E$121:DY121))*'Capital Structure'!$H$21/12,0)</f>
        <v>0</v>
      </c>
      <c r="DZ120" s="465">
        <f>MAX((SUM($E$113:DZ113)-SUM($E$122:DZ122)-SUM($E$121:DZ121))*'Capital Structure'!$H$21/12,0)</f>
        <v>0</v>
      </c>
      <c r="EA120" s="465">
        <f>MAX((SUM($E$113:EA113)-SUM($E$122:EA122)-SUM($E$121:EA121))*'Capital Structure'!$H$21/12,0)</f>
        <v>0</v>
      </c>
      <c r="EB120" s="465">
        <f>MAX((SUM($E$113:EB113)-SUM($E$122:EB122)-SUM($E$121:EB121))*'Capital Structure'!$H$21/12,0)</f>
        <v>0</v>
      </c>
      <c r="EC120" s="465">
        <f>MAX((SUM($E$113:EC113)-SUM($E$122:EC122)-SUM($E$121:EC121))*'Capital Structure'!$H$21/12,0)</f>
        <v>0</v>
      </c>
      <c r="ED120" s="465">
        <f>MAX((SUM($E$113:ED113)-SUM($E$122:ED122)-SUM($E$121:ED121))*'Capital Structure'!$H$21/12,0)</f>
        <v>0</v>
      </c>
      <c r="EE120" s="465">
        <f>MAX((SUM($E$113:EE113)-SUM($E$122:EE122)-SUM($E$121:EE121))*'Capital Structure'!$H$21/12,0)</f>
        <v>0</v>
      </c>
      <c r="EF120" s="465">
        <f>MAX((SUM($E$113:EF113)-SUM($E$122:EF122)-SUM($E$121:EF121))*'Capital Structure'!$H$21/12,0)</f>
        <v>0</v>
      </c>
      <c r="EG120" s="465">
        <f>MAX((SUM($E$113:EG113)-SUM($E$122:EG122)-SUM($E$121:EG121))*'Capital Structure'!$H$21/12,0)</f>
        <v>0</v>
      </c>
      <c r="EH120" s="465">
        <f>MAX((SUM($E$113:EH113)-SUM($E$122:EH122)-SUM($E$121:EH121))*'Capital Structure'!$H$21/12,0)</f>
        <v>0</v>
      </c>
      <c r="EI120" s="465">
        <f>MAX((SUM($E$113:EI113)-SUM($E$122:EI122)-SUM($E$121:EI121))*'Capital Structure'!$H$21/12,0)</f>
        <v>0</v>
      </c>
      <c r="EJ120" s="465">
        <f>MAX((SUM($E$113:EJ113)-SUM($E$122:EJ122)-SUM($E$121:EJ121))*'Capital Structure'!$H$21/12,0)</f>
        <v>0</v>
      </c>
      <c r="EK120" s="465">
        <f>MAX((SUM($E$113:EK113)-SUM($E$122:EK122)-SUM($E$121:EK121))*'Capital Structure'!$H$21/12,0)</f>
        <v>0</v>
      </c>
      <c r="EL120" s="465">
        <f>MAX((SUM($E$113:EL113)-SUM($E$122:EL122)-SUM($E$121:EL121))*'Capital Structure'!$H$21/12,0)</f>
        <v>0</v>
      </c>
      <c r="EM120" s="465">
        <f>MAX((SUM($E$113:EM113)-SUM($E$122:EM122)-SUM($E$121:EM121))*'Capital Structure'!$H$21/12,0)</f>
        <v>0</v>
      </c>
      <c r="EN120" s="465">
        <f>MAX((SUM($E$113:EN113)-SUM($E$122:EN122)-SUM($E$121:EN121))*'Capital Structure'!$H$21/12,0)</f>
        <v>0</v>
      </c>
      <c r="EO120" s="465">
        <f>MAX((SUM($E$113:EO113)-SUM($E$122:EO122)-SUM($E$121:EO121))*'Capital Structure'!$H$21/12,0)</f>
        <v>0</v>
      </c>
      <c r="EP120" s="465">
        <f>MAX((SUM($E$113:EP113)-SUM($E$122:EP122)-SUM($E$121:EP121))*'Capital Structure'!$H$21/12,0)</f>
        <v>0</v>
      </c>
      <c r="EQ120" s="465">
        <f>MAX((SUM($E$113:EQ113)-SUM($E$122:EQ122)-SUM($E$121:EQ121))*'Capital Structure'!$H$21/12,0)</f>
        <v>0</v>
      </c>
      <c r="ER120" s="465">
        <f>MAX((SUM($E$113:ER113)-SUM($E$122:ER122)-SUM($E$121:ER121))*'Capital Structure'!$H$21/12,0)</f>
        <v>0</v>
      </c>
      <c r="ES120" s="465">
        <f>MAX((SUM($E$113:ES113)-SUM($E$122:ES122)-SUM($E$121:ES121))*'Capital Structure'!$H$21/12,0)</f>
        <v>0</v>
      </c>
      <c r="ET120" s="465">
        <f>MAX((SUM($E$113:ET113)-SUM($E$122:ET122)-SUM($E$121:ET121))*'Capital Structure'!$H$21/12,0)</f>
        <v>0</v>
      </c>
      <c r="EU120" s="465">
        <f>MAX((SUM($E$113:EU113)-SUM($E$122:EU122)-SUM($E$121:EU121))*'Capital Structure'!$H$21/12,0)</f>
        <v>0</v>
      </c>
      <c r="EV120" s="465">
        <f>MAX((SUM($E$113:EV113)-SUM($E$122:EV122)-SUM($E$121:EV121))*'Capital Structure'!$H$21/12,0)</f>
        <v>0</v>
      </c>
      <c r="EW120" s="465">
        <f>MAX((SUM($E$113:EW113)-SUM($E$122:EW122)-SUM($E$121:EW121))*'Capital Structure'!$H$21/12,0)</f>
        <v>0</v>
      </c>
      <c r="EX120" s="465">
        <f>MAX((SUM($E$113:EX113)-SUM($E$122:EX122)-SUM($E$121:EX121))*'Capital Structure'!$H$21/12,0)</f>
        <v>0</v>
      </c>
      <c r="EY120" s="465">
        <f>MAX((SUM($E$113:EY113)-SUM($E$122:EY122)-SUM($E$121:EY121))*'Capital Structure'!$H$21/12,0)</f>
        <v>0</v>
      </c>
      <c r="EZ120" s="465">
        <f>MAX((SUM($E$113:EZ113)-SUM($E$122:EZ122)-SUM($E$121:EZ121))*'Capital Structure'!$H$21/12,0)</f>
        <v>0</v>
      </c>
      <c r="FA120" s="465">
        <f>MAX((SUM($E$113:FA113)-SUM($E$122:FA122)-SUM($E$121:FA121))*'Capital Structure'!$H$21/12,0)</f>
        <v>0</v>
      </c>
      <c r="FB120" s="465">
        <f>MAX((SUM($E$113:FB113)-SUM($E$122:FB122)-SUM($E$121:FB121))*'Capital Structure'!$H$21/12,0)</f>
        <v>0</v>
      </c>
      <c r="FC120" s="465"/>
      <c r="FD120" s="465"/>
      <c r="FE120" s="465"/>
      <c r="FF120" s="465"/>
      <c r="FG120" s="465"/>
      <c r="FH120" s="465"/>
      <c r="FI120" s="465"/>
      <c r="FJ120" s="465"/>
      <c r="FK120" s="465"/>
      <c r="FL120" s="465"/>
      <c r="FM120" s="465"/>
      <c r="FN120" s="465"/>
      <c r="FO120" s="465"/>
      <c r="FP120" s="465"/>
      <c r="FQ120" s="465"/>
      <c r="FR120" s="465"/>
      <c r="FS120" s="465"/>
      <c r="FT120" s="465"/>
      <c r="FU120" s="465"/>
      <c r="FV120" s="465"/>
      <c r="FW120" s="465"/>
      <c r="FX120" s="465"/>
      <c r="FY120" s="465"/>
      <c r="FZ120" s="465"/>
      <c r="GA120" s="465"/>
      <c r="GB120" s="465"/>
      <c r="GC120" s="465"/>
      <c r="GD120" s="465"/>
      <c r="GE120" s="465"/>
      <c r="GF120" s="465"/>
      <c r="GG120" s="465"/>
      <c r="GH120" s="465"/>
      <c r="GI120" s="465"/>
      <c r="GJ120" s="465"/>
      <c r="GK120" s="465"/>
      <c r="GL120" s="465"/>
      <c r="GM120" s="465"/>
      <c r="GN120" s="465"/>
      <c r="GO120" s="465"/>
      <c r="GP120" s="465"/>
      <c r="GQ120" s="465"/>
      <c r="GR120" s="465"/>
      <c r="GS120" s="465"/>
      <c r="GT120" s="465"/>
      <c r="GU120" s="465"/>
      <c r="GV120" s="465"/>
      <c r="GW120" s="465"/>
      <c r="GX120" s="465"/>
    </row>
    <row r="121" spans="2:206">
      <c r="B121" s="465" t="s">
        <v>208</v>
      </c>
      <c r="E121" s="465">
        <f>IFERROR(VLOOKUP(E$90,'Capital Structure'!$H$27:$I$29,2,FALSE),0)</f>
        <v>0</v>
      </c>
      <c r="F121" s="465">
        <f>IFERROR(VLOOKUP(F$90,'Capital Structure'!$H$27:$I$29,2,FALSE),0)</f>
        <v>0</v>
      </c>
      <c r="G121" s="465">
        <f>IFERROR(VLOOKUP(G$90,'Capital Structure'!$H$27:$I$29,2,FALSE),0)</f>
        <v>0</v>
      </c>
      <c r="H121" s="465">
        <f>IFERROR(VLOOKUP(H$90,'Capital Structure'!$H$27:$I$29,2,FALSE),0)</f>
        <v>0</v>
      </c>
      <c r="I121" s="465">
        <f>IFERROR(VLOOKUP(I$90,'Capital Structure'!$H$27:$I$29,2,FALSE),0)</f>
        <v>0</v>
      </c>
      <c r="J121" s="465">
        <f>IFERROR(VLOOKUP(J$90,'Capital Structure'!$H$27:$I$29,2,FALSE),0)</f>
        <v>0</v>
      </c>
      <c r="K121" s="465">
        <f>IFERROR(VLOOKUP(K$90,'Capital Structure'!$H$27:$I$29,2,FALSE),0)</f>
        <v>0</v>
      </c>
      <c r="L121" s="465">
        <f>IFERROR(VLOOKUP(L$90,'Capital Structure'!$H$27:$I$29,2,FALSE),0)</f>
        <v>0</v>
      </c>
      <c r="M121" s="465">
        <f>IFERROR(VLOOKUP(M$90,'Capital Structure'!$H$27:$I$29,2,FALSE),0)</f>
        <v>0</v>
      </c>
      <c r="N121" s="465">
        <f>IFERROR(VLOOKUP(N$90,'Capital Structure'!$H$27:$I$29,2,FALSE),0)</f>
        <v>0</v>
      </c>
      <c r="O121" s="465">
        <f>IFERROR(VLOOKUP(O$90,'Capital Structure'!$H$27:$I$29,2,FALSE),0)</f>
        <v>0</v>
      </c>
      <c r="P121" s="465">
        <f>IFERROR(VLOOKUP(P$90,'Capital Structure'!$H$27:$I$29,2,FALSE),0)</f>
        <v>0</v>
      </c>
      <c r="Q121" s="465">
        <f>IFERROR(VLOOKUP(Q$90,'Capital Structure'!$H$27:$I$29,2,FALSE),0)</f>
        <v>0</v>
      </c>
      <c r="R121" s="465">
        <f>IFERROR(VLOOKUP(R$90,'Capital Structure'!$H$27:$I$29,2,FALSE),0)</f>
        <v>0</v>
      </c>
      <c r="S121" s="465">
        <f>IFERROR(VLOOKUP(S$90,'Capital Structure'!$H$27:$I$29,2,FALSE),0)</f>
        <v>0</v>
      </c>
      <c r="T121" s="465">
        <f>IFERROR(VLOOKUP(T$90,'Capital Structure'!$H$27:$I$29,2,FALSE),0)</f>
        <v>0</v>
      </c>
      <c r="U121" s="465">
        <f>IFERROR(VLOOKUP(U$90,'Capital Structure'!$H$27:$I$29,2,FALSE),0)</f>
        <v>0</v>
      </c>
      <c r="V121" s="465">
        <f>IFERROR(VLOOKUP(V$90,'Capital Structure'!$H$27:$I$29,2,FALSE),0)</f>
        <v>0</v>
      </c>
      <c r="W121" s="465">
        <f>IFERROR(VLOOKUP(W$90,'Capital Structure'!$H$27:$I$29,2,FALSE),0)</f>
        <v>0</v>
      </c>
      <c r="X121" s="465">
        <f>IFERROR(VLOOKUP(X$90,'Capital Structure'!$H$27:$I$29,2,FALSE),0)</f>
        <v>0</v>
      </c>
      <c r="Y121" s="465">
        <f>IFERROR(VLOOKUP(Y$90,'Capital Structure'!$H$27:$I$29,2,FALSE),0)</f>
        <v>0</v>
      </c>
      <c r="Z121" s="465">
        <f>IFERROR(VLOOKUP(Z$90,'Capital Structure'!$H$27:$I$29,2,FALSE),0)</f>
        <v>0</v>
      </c>
      <c r="AA121" s="465">
        <f>IFERROR(VLOOKUP(AA$90,'Capital Structure'!$H$27:$I$29,2,FALSE),0)</f>
        <v>0</v>
      </c>
      <c r="AB121" s="465">
        <f>IFERROR(VLOOKUP(AB$90,'Capital Structure'!$H$27:$I$29,2,FALSE),0)</f>
        <v>0</v>
      </c>
      <c r="AC121" s="465">
        <f>IFERROR(VLOOKUP(AC$90,'Capital Structure'!$H$27:$I$29,2,FALSE),0)</f>
        <v>0</v>
      </c>
      <c r="AD121" s="465">
        <f>IFERROR(VLOOKUP(AD$90,'Capital Structure'!$H$27:$I$29,2,FALSE),0)</f>
        <v>0</v>
      </c>
      <c r="AE121" s="465">
        <f>IFERROR(VLOOKUP(AE$90,'Capital Structure'!$H$27:$I$29,2,FALSE),0)</f>
        <v>0</v>
      </c>
      <c r="AF121" s="465">
        <f>IFERROR(VLOOKUP(AF$90,'Capital Structure'!$H$27:$I$29,2,FALSE),0)</f>
        <v>0</v>
      </c>
      <c r="AG121" s="465">
        <f>IFERROR(VLOOKUP(AG$90,'Capital Structure'!$H$27:$I$29,2,FALSE),0)</f>
        <v>0</v>
      </c>
      <c r="AH121" s="465">
        <f>IFERROR(VLOOKUP(AH$90,'Capital Structure'!$H$27:$I$29,2,FALSE),0)</f>
        <v>0</v>
      </c>
      <c r="AI121" s="465">
        <f>IFERROR(VLOOKUP(AI$90,'Capital Structure'!$H$27:$I$29,2,FALSE),0)</f>
        <v>0</v>
      </c>
      <c r="AJ121" s="465">
        <f>IFERROR(VLOOKUP(AJ$90,'Capital Structure'!$H$27:$I$29,2,FALSE),0)</f>
        <v>0</v>
      </c>
      <c r="AK121" s="465">
        <f>IFERROR(VLOOKUP(AK$90,'Capital Structure'!$H$27:$I$29,2,FALSE),0)</f>
        <v>0</v>
      </c>
      <c r="AL121" s="465">
        <f>IFERROR(VLOOKUP(AL$90,'Capital Structure'!$H$27:$I$29,2,FALSE),0)</f>
        <v>0</v>
      </c>
      <c r="AM121" s="465">
        <f>IFERROR(VLOOKUP(AM$90,'Capital Structure'!$H$27:$I$29,2,FALSE),0)</f>
        <v>0</v>
      </c>
      <c r="AN121" s="465">
        <f>IFERROR(VLOOKUP(AN$90,'Capital Structure'!$H$27:$I$29,2,FALSE),0)</f>
        <v>0</v>
      </c>
      <c r="AO121" s="465">
        <f>IFERROR(VLOOKUP(AO$90,'Capital Structure'!$H$27:$I$29,2,FALSE),0)</f>
        <v>0</v>
      </c>
      <c r="AP121" s="465">
        <f>IFERROR(VLOOKUP(AP$90,'Capital Structure'!$H$27:$I$29,2,FALSE),0)</f>
        <v>0</v>
      </c>
      <c r="AQ121" s="465">
        <f>IFERROR(VLOOKUP(AQ$90,'Capital Structure'!$H$27:$I$29,2,FALSE),0)</f>
        <v>0</v>
      </c>
      <c r="AR121" s="465">
        <f>IFERROR(VLOOKUP(AR$90,'Capital Structure'!$H$27:$I$29,2,FALSE),0)</f>
        <v>0</v>
      </c>
      <c r="AS121" s="465">
        <f>IFERROR(VLOOKUP(AS$90,'Capital Structure'!$H$27:$I$29,2,FALSE),0)</f>
        <v>0</v>
      </c>
      <c r="AT121" s="465">
        <f>IFERROR(VLOOKUP(AT$90,'Capital Structure'!$H$27:$I$29,2,FALSE),0)</f>
        <v>0</v>
      </c>
      <c r="AU121" s="465">
        <f>IFERROR(VLOOKUP(AU$90,'Capital Structure'!$H$27:$I$29,2,FALSE),0)</f>
        <v>0</v>
      </c>
      <c r="AV121" s="465">
        <f>IFERROR(VLOOKUP(AV$90,'Capital Structure'!$H$27:$I$29,2,FALSE),0)</f>
        <v>0</v>
      </c>
      <c r="AW121" s="465">
        <f>IFERROR(VLOOKUP(AW$90,'Capital Structure'!$H$27:$I$29,2,FALSE),0)</f>
        <v>0</v>
      </c>
      <c r="AX121" s="465">
        <f>IFERROR(VLOOKUP(AX$90,'Capital Structure'!$H$27:$I$29,2,FALSE),0)</f>
        <v>0</v>
      </c>
      <c r="AY121" s="465">
        <f>IFERROR(VLOOKUP(AY$90,'Capital Structure'!$H$27:$I$29,2,FALSE),0)</f>
        <v>0</v>
      </c>
      <c r="AZ121" s="465">
        <f>IFERROR(VLOOKUP(AZ$90,'Capital Structure'!$H$27:$I$29,2,FALSE),0)</f>
        <v>0</v>
      </c>
      <c r="BA121" s="465">
        <f>IFERROR(VLOOKUP(BA$90,'Capital Structure'!$H$27:$I$29,2,FALSE),0)</f>
        <v>0</v>
      </c>
      <c r="BB121" s="465">
        <f>IFERROR(VLOOKUP(BB$90,'Capital Structure'!$H$27:$I$29,2,FALSE),0)</f>
        <v>0</v>
      </c>
      <c r="BC121" s="465">
        <f>IFERROR(VLOOKUP(BC$90,'Capital Structure'!$H$27:$I$29,2,FALSE),0)</f>
        <v>0</v>
      </c>
      <c r="BD121" s="465">
        <f>IFERROR(VLOOKUP(BD$90,'Capital Structure'!$H$27:$I$29,2,FALSE),0)</f>
        <v>0</v>
      </c>
      <c r="BE121" s="465">
        <f>IFERROR(VLOOKUP(BE$90,'Capital Structure'!$H$27:$I$29,2,FALSE),0)</f>
        <v>0</v>
      </c>
      <c r="BF121" s="465">
        <f>IFERROR(VLOOKUP(BF$90,'Capital Structure'!$H$27:$I$29,2,FALSE),0)</f>
        <v>0</v>
      </c>
      <c r="BG121" s="465">
        <f>IFERROR(VLOOKUP(BG$90,'Capital Structure'!$H$27:$I$29,2,FALSE),0)</f>
        <v>0</v>
      </c>
      <c r="BH121" s="465">
        <f>IFERROR(VLOOKUP(BH$90,'Capital Structure'!$H$27:$I$29,2,FALSE),0)</f>
        <v>0</v>
      </c>
      <c r="BI121" s="465">
        <f>IFERROR(VLOOKUP(BI$90,'Capital Structure'!$H$27:$I$29,2,FALSE),0)</f>
        <v>0</v>
      </c>
      <c r="BJ121" s="465">
        <f>IFERROR(VLOOKUP(BJ$90,'Capital Structure'!$H$27:$I$29,2,FALSE),0)</f>
        <v>0</v>
      </c>
      <c r="BK121" s="465">
        <f>IFERROR(VLOOKUP(BK$90,'Capital Structure'!$H$27:$I$29,2,FALSE),0)</f>
        <v>0</v>
      </c>
      <c r="BL121" s="465">
        <f>IFERROR(VLOOKUP(BL$90,'Capital Structure'!$H$27:$I$29,2,FALSE),0)</f>
        <v>0</v>
      </c>
      <c r="BM121" s="465">
        <f>IFERROR(VLOOKUP(BM$90,'Capital Structure'!$H$27:$I$29,2,FALSE),0)</f>
        <v>0</v>
      </c>
      <c r="BN121" s="465">
        <f>IFERROR(VLOOKUP(BN$90,'Capital Structure'!$H$27:$I$29,2,FALSE),0)</f>
        <v>0</v>
      </c>
      <c r="BO121" s="465">
        <f>IFERROR(VLOOKUP(BO$90,'Capital Structure'!$H$27:$I$29,2,FALSE),0)</f>
        <v>0</v>
      </c>
      <c r="BP121" s="465">
        <f>IFERROR(VLOOKUP(BP$90,'Capital Structure'!$H$27:$I$29,2,FALSE),0)</f>
        <v>0</v>
      </c>
      <c r="BQ121" s="465">
        <f>IFERROR(VLOOKUP(BQ$90,'Capital Structure'!$H$27:$I$29,2,FALSE),0)</f>
        <v>0</v>
      </c>
      <c r="BR121" s="465">
        <f>IFERROR(VLOOKUP(BR$90,'Capital Structure'!$H$27:$I$29,2,FALSE),0)</f>
        <v>0</v>
      </c>
      <c r="BS121" s="465">
        <f>IFERROR(VLOOKUP(BS$90,'Capital Structure'!$H$27:$I$29,2,FALSE),0)</f>
        <v>0</v>
      </c>
      <c r="BT121" s="465">
        <f>IFERROR(VLOOKUP(BT$90,'Capital Structure'!$H$27:$I$29,2,FALSE),0)</f>
        <v>0</v>
      </c>
      <c r="BU121" s="465">
        <f>IFERROR(VLOOKUP(BU$90,'Capital Structure'!$H$27:$I$29,2,FALSE),0)</f>
        <v>0</v>
      </c>
      <c r="BV121" s="465">
        <f>IFERROR(VLOOKUP(BV$90,'Capital Structure'!$H$27:$I$29,2,FALSE),0)</f>
        <v>0</v>
      </c>
      <c r="BW121" s="465">
        <f>IFERROR(VLOOKUP(BW$90,'Capital Structure'!$H$27:$I$29,2,FALSE),0)</f>
        <v>0</v>
      </c>
      <c r="BX121" s="465">
        <f>IFERROR(VLOOKUP(BX$90,'Capital Structure'!$H$27:$I$29,2,FALSE),0)</f>
        <v>0</v>
      </c>
      <c r="BY121" s="465">
        <f>IFERROR(VLOOKUP(BY$90,'Capital Structure'!$H$27:$I$29,2,FALSE),0)</f>
        <v>0</v>
      </c>
      <c r="BZ121" s="465">
        <f>IFERROR(VLOOKUP(BZ$90,'Capital Structure'!$H$27:$I$29,2,FALSE),0)</f>
        <v>0</v>
      </c>
      <c r="CA121" s="465">
        <f>IFERROR(VLOOKUP(CA$90,'Capital Structure'!$H$27:$I$29,2,FALSE),0)</f>
        <v>0</v>
      </c>
      <c r="CB121" s="465">
        <f>IFERROR(VLOOKUP(CB$90,'Capital Structure'!$H$27:$I$29,2,FALSE),0)</f>
        <v>0</v>
      </c>
      <c r="CC121" s="465">
        <f>IFERROR(VLOOKUP(CC$90,'Capital Structure'!$H$27:$I$29,2,FALSE),0)</f>
        <v>0</v>
      </c>
      <c r="CD121" s="465">
        <f>IFERROR(VLOOKUP(CD$90,'Capital Structure'!$H$27:$I$29,2,FALSE),0)</f>
        <v>0</v>
      </c>
      <c r="CE121" s="465">
        <f>IFERROR(VLOOKUP(CE$90,'Capital Structure'!$H$27:$I$29,2,FALSE),0)</f>
        <v>0</v>
      </c>
      <c r="CF121" s="465">
        <f>IFERROR(VLOOKUP(CF$90,'Capital Structure'!$H$27:$I$29,2,FALSE),0)</f>
        <v>0</v>
      </c>
      <c r="CG121" s="465">
        <f>IFERROR(VLOOKUP(CG$90,'Capital Structure'!$H$27:$I$29,2,FALSE),0)</f>
        <v>0</v>
      </c>
      <c r="CH121" s="465">
        <f>IFERROR(VLOOKUP(CH$90,'Capital Structure'!$H$27:$I$29,2,FALSE),0)</f>
        <v>0</v>
      </c>
      <c r="CI121" s="465">
        <f>IFERROR(VLOOKUP(CI$90,'Capital Structure'!$H$27:$I$29,2,FALSE),0)</f>
        <v>0</v>
      </c>
      <c r="CJ121" s="465">
        <f>IFERROR(VLOOKUP(CJ$90,'Capital Structure'!$H$27:$I$29,2,FALSE),0)</f>
        <v>0</v>
      </c>
      <c r="CK121" s="465">
        <f>IFERROR(VLOOKUP(CK$90,'Capital Structure'!$H$27:$I$29,2,FALSE),0)</f>
        <v>0</v>
      </c>
      <c r="CL121" s="465">
        <f>IFERROR(VLOOKUP(CL$90,'Capital Structure'!$H$27:$I$29,2,FALSE),0)</f>
        <v>0</v>
      </c>
      <c r="CM121" s="465">
        <f>IFERROR(VLOOKUP(CM$90,'Capital Structure'!$H$27:$I$29,2,FALSE),0)</f>
        <v>0</v>
      </c>
      <c r="CN121" s="465">
        <f>IFERROR(VLOOKUP(CN$90,'Capital Structure'!$H$27:$I$29,2,FALSE),0)</f>
        <v>0</v>
      </c>
      <c r="CO121" s="465">
        <f>IFERROR(VLOOKUP(CO$90,'Capital Structure'!$H$27:$I$29,2,FALSE),0)</f>
        <v>0</v>
      </c>
      <c r="CP121" s="465">
        <f>IFERROR(VLOOKUP(CP$90,'Capital Structure'!$H$27:$I$29,2,FALSE),0)</f>
        <v>0</v>
      </c>
      <c r="CQ121" s="465">
        <f>IFERROR(VLOOKUP(CQ$90,'Capital Structure'!$H$27:$I$29,2,FALSE),0)</f>
        <v>0</v>
      </c>
      <c r="CR121" s="465">
        <f>IFERROR(VLOOKUP(CR$90,'Capital Structure'!$H$27:$I$29,2,FALSE),0)</f>
        <v>0</v>
      </c>
      <c r="CS121" s="465">
        <f>IFERROR(VLOOKUP(CS$90,'Capital Structure'!$H$27:$I$29,2,FALSE),0)</f>
        <v>0</v>
      </c>
      <c r="CT121" s="465">
        <f>IFERROR(VLOOKUP(CT$90,'Capital Structure'!$H$27:$I$29,2,FALSE),0)</f>
        <v>0</v>
      </c>
      <c r="CU121" s="465">
        <f>IFERROR(VLOOKUP(CU$90,'Capital Structure'!$H$27:$I$29,2,FALSE),0)</f>
        <v>0</v>
      </c>
      <c r="CV121" s="465">
        <f>IFERROR(VLOOKUP(CV$90,'Capital Structure'!$H$27:$I$29,2,FALSE),0)</f>
        <v>0</v>
      </c>
      <c r="CW121" s="465">
        <f>IFERROR(VLOOKUP(CW$90,'Capital Structure'!$H$27:$I$29,2,FALSE),0)</f>
        <v>0</v>
      </c>
      <c r="CX121" s="465">
        <f>IFERROR(VLOOKUP(CX$90,'Capital Structure'!$H$27:$I$29,2,FALSE),0)</f>
        <v>0</v>
      </c>
      <c r="CY121" s="465">
        <f>IFERROR(VLOOKUP(CY$90,'Capital Structure'!$H$27:$I$29,2,FALSE),0)</f>
        <v>0</v>
      </c>
      <c r="CZ121" s="465">
        <f>IFERROR(VLOOKUP(CZ$90,'Capital Structure'!$H$27:$I$29,2,FALSE),0)</f>
        <v>0</v>
      </c>
      <c r="DA121" s="465">
        <f>IFERROR(VLOOKUP(DA$90,'Capital Structure'!$H$27:$I$29,2,FALSE),0)</f>
        <v>0</v>
      </c>
      <c r="DB121" s="465">
        <f>IFERROR(VLOOKUP(DB$90,'Capital Structure'!$H$27:$I$29,2,FALSE),0)</f>
        <v>0</v>
      </c>
      <c r="DC121" s="465">
        <f>IFERROR(VLOOKUP(DC$90,'Capital Structure'!$H$27:$I$29,2,FALSE),0)</f>
        <v>0</v>
      </c>
      <c r="DD121" s="465">
        <f>IFERROR(VLOOKUP(DD$90,'Capital Structure'!$H$27:$I$29,2,FALSE),0)</f>
        <v>0</v>
      </c>
      <c r="DE121" s="465">
        <f>IFERROR(VLOOKUP(DE$90,'Capital Structure'!$H$27:$I$29,2,FALSE),0)</f>
        <v>0</v>
      </c>
      <c r="DF121" s="465">
        <f>IFERROR(VLOOKUP(DF$90,'Capital Structure'!$H$27:$I$29,2,FALSE),0)</f>
        <v>0</v>
      </c>
      <c r="DG121" s="465">
        <f>IFERROR(VLOOKUP(DG$90,'Capital Structure'!$H$27:$I$29,2,FALSE),0)</f>
        <v>0</v>
      </c>
      <c r="DH121" s="465">
        <f>IFERROR(VLOOKUP(DH$90,'Capital Structure'!$H$27:$I$29,2,FALSE),0)</f>
        <v>0</v>
      </c>
      <c r="DI121" s="465">
        <f>IFERROR(VLOOKUP(DI$90,'Capital Structure'!$H$27:$I$29,2,FALSE),0)</f>
        <v>0</v>
      </c>
      <c r="DJ121" s="465">
        <f>IFERROR(VLOOKUP(DJ$90,'Capital Structure'!$H$27:$I$29,2,FALSE),0)</f>
        <v>0</v>
      </c>
      <c r="DK121" s="465">
        <f>IFERROR(VLOOKUP(DK$90,'Capital Structure'!$H$27:$I$29,2,FALSE),0)</f>
        <v>0</v>
      </c>
      <c r="DL121" s="465">
        <f>IFERROR(VLOOKUP(DL$90,'Capital Structure'!$H$27:$I$29,2,FALSE),0)</f>
        <v>0</v>
      </c>
      <c r="DM121" s="465">
        <f>IFERROR(VLOOKUP(DM$90,'Capital Structure'!$H$27:$I$29,2,FALSE),0)</f>
        <v>0</v>
      </c>
      <c r="DN121" s="465">
        <f>IFERROR(VLOOKUP(DN$90,'Capital Structure'!$H$27:$I$29,2,FALSE),0)</f>
        <v>0</v>
      </c>
      <c r="DO121" s="465">
        <f>IFERROR(VLOOKUP(DO$90,'Capital Structure'!$H$27:$I$29,2,FALSE),0)</f>
        <v>0</v>
      </c>
      <c r="DP121" s="465">
        <f>IFERROR(VLOOKUP(DP$90,'Capital Structure'!$H$27:$I$29,2,FALSE),0)</f>
        <v>0</v>
      </c>
      <c r="DQ121" s="465">
        <f>IFERROR(VLOOKUP(DQ$90,'Capital Structure'!$H$27:$I$29,2,FALSE),0)</f>
        <v>0</v>
      </c>
      <c r="DR121" s="465">
        <f>IFERROR(VLOOKUP(DR$90,'Capital Structure'!$H$27:$I$29,2,FALSE),0)</f>
        <v>0</v>
      </c>
      <c r="DS121" s="465">
        <f>IFERROR(VLOOKUP(DS$90,'Capital Structure'!$H$27:$I$29,2,FALSE),0)</f>
        <v>0</v>
      </c>
      <c r="DT121" s="465">
        <f>IFERROR(VLOOKUP(DT$90,'Capital Structure'!$H$27:$I$29,2,FALSE),0)</f>
        <v>0</v>
      </c>
      <c r="DU121" s="465">
        <f>IFERROR(VLOOKUP(DU$90,'Capital Structure'!$H$27:$I$29,2,FALSE),0)</f>
        <v>0</v>
      </c>
      <c r="DV121" s="465">
        <f>IFERROR(VLOOKUP(DV$90,'Capital Structure'!$H$27:$I$29,2,FALSE),0)</f>
        <v>0</v>
      </c>
      <c r="DW121" s="465">
        <f>IFERROR(VLOOKUP(DW$90,'Capital Structure'!$H$27:$I$29,2,FALSE),0)</f>
        <v>0</v>
      </c>
      <c r="DX121" s="465">
        <f>IFERROR(VLOOKUP(DX$90,'Capital Structure'!$H$27:$I$29,2,FALSE),0)</f>
        <v>0</v>
      </c>
      <c r="DY121" s="465">
        <f>IFERROR(VLOOKUP(DY$90,'Capital Structure'!$H$27:$I$29,2,FALSE),0)</f>
        <v>0</v>
      </c>
      <c r="DZ121" s="465">
        <f>IFERROR(VLOOKUP(DZ$90,'Capital Structure'!$H$27:$I$29,2,FALSE),0)</f>
        <v>0</v>
      </c>
      <c r="EA121" s="465">
        <f>IFERROR(VLOOKUP(EA$90,'Capital Structure'!$H$27:$I$29,2,FALSE),0)</f>
        <v>0</v>
      </c>
      <c r="EB121" s="465">
        <f>IFERROR(VLOOKUP(EB$90,'Capital Structure'!$H$27:$I$29,2,FALSE),0)</f>
        <v>0</v>
      </c>
      <c r="EC121" s="465">
        <f>IFERROR(VLOOKUP(EC$90,'Capital Structure'!$H$27:$I$29,2,FALSE),0)</f>
        <v>0</v>
      </c>
      <c r="ED121" s="465">
        <f>IFERROR(VLOOKUP(ED$90,'Capital Structure'!$H$27:$I$29,2,FALSE),0)</f>
        <v>0</v>
      </c>
      <c r="EE121" s="465">
        <f>IFERROR(VLOOKUP(EE$90,'Capital Structure'!$H$27:$I$29,2,FALSE),0)</f>
        <v>0</v>
      </c>
      <c r="EF121" s="465">
        <f>IFERROR(VLOOKUP(EF$90,'Capital Structure'!$H$27:$I$29,2,FALSE),0)</f>
        <v>0</v>
      </c>
      <c r="EG121" s="465">
        <f>IFERROR(VLOOKUP(EG$90,'Capital Structure'!$H$27:$I$29,2,FALSE),0)</f>
        <v>0</v>
      </c>
      <c r="EH121" s="465">
        <f>IFERROR(VLOOKUP(EH$90,'Capital Structure'!$H$27:$I$29,2,FALSE),0)</f>
        <v>0</v>
      </c>
      <c r="EI121" s="465">
        <f>IFERROR(VLOOKUP(EI$90,'Capital Structure'!$H$27:$I$29,2,FALSE),0)</f>
        <v>0</v>
      </c>
      <c r="EJ121" s="465">
        <f>IFERROR(VLOOKUP(EJ$90,'Capital Structure'!$H$27:$I$29,2,FALSE),0)</f>
        <v>0</v>
      </c>
      <c r="EK121" s="465">
        <f>IFERROR(VLOOKUP(EK$90,'Capital Structure'!$H$27:$I$29,2,FALSE),0)</f>
        <v>0</v>
      </c>
      <c r="EL121" s="465">
        <f>IFERROR(VLOOKUP(EL$90,'Capital Structure'!$H$27:$I$29,2,FALSE),0)</f>
        <v>0</v>
      </c>
      <c r="EM121" s="465">
        <f>IFERROR(VLOOKUP(EM$90,'Capital Structure'!$H$27:$I$29,2,FALSE),0)</f>
        <v>0</v>
      </c>
      <c r="EN121" s="465">
        <f>IFERROR(VLOOKUP(EN$90,'Capital Structure'!$H$27:$I$29,2,FALSE),0)</f>
        <v>0</v>
      </c>
      <c r="EO121" s="465">
        <f>IFERROR(VLOOKUP(EO$90,'Capital Structure'!$H$27:$I$29,2,FALSE),0)</f>
        <v>0</v>
      </c>
      <c r="EP121" s="465">
        <f>IFERROR(VLOOKUP(EP$90,'Capital Structure'!$H$27:$I$29,2,FALSE),0)</f>
        <v>0</v>
      </c>
      <c r="EQ121" s="465">
        <f>IFERROR(VLOOKUP(EQ$90,'Capital Structure'!$H$27:$I$29,2,FALSE),0)</f>
        <v>0</v>
      </c>
      <c r="ER121" s="465">
        <f>IFERROR(VLOOKUP(ER$90,'Capital Structure'!$H$27:$I$29,2,FALSE),0)</f>
        <v>0</v>
      </c>
      <c r="ES121" s="465">
        <f>IFERROR(VLOOKUP(ES$90,'Capital Structure'!$H$27:$I$29,2,FALSE),0)</f>
        <v>0</v>
      </c>
      <c r="ET121" s="465">
        <f>IFERROR(VLOOKUP(ET$90,'Capital Structure'!$H$27:$I$29,2,FALSE),0)</f>
        <v>0</v>
      </c>
      <c r="EU121" s="465">
        <f>IFERROR(VLOOKUP(EU$90,'Capital Structure'!$H$27:$I$29,2,FALSE),0)</f>
        <v>0</v>
      </c>
      <c r="EV121" s="465">
        <f>IFERROR(VLOOKUP(EV$90,'Capital Structure'!$H$27:$I$29,2,FALSE),0)</f>
        <v>0</v>
      </c>
      <c r="EW121" s="465">
        <f>IFERROR(VLOOKUP(EW$90,'Capital Structure'!$H$27:$I$29,2,FALSE),0)</f>
        <v>0</v>
      </c>
      <c r="EX121" s="465">
        <f>IFERROR(VLOOKUP(EX$90,'Capital Structure'!$H$27:$I$29,2,FALSE),0)</f>
        <v>0</v>
      </c>
      <c r="EY121" s="465">
        <f>IFERROR(VLOOKUP(EY$90,'Capital Structure'!$H$27:$I$29,2,FALSE),0)</f>
        <v>0</v>
      </c>
      <c r="EZ121" s="465">
        <f>IFERROR(VLOOKUP(EZ$90,'Capital Structure'!$H$27:$I$29,2,FALSE),0)</f>
        <v>0</v>
      </c>
      <c r="FA121" s="465">
        <f>IFERROR(VLOOKUP(FA$90,'Capital Structure'!$H$27:$I$29,2,FALSE),0)</f>
        <v>0</v>
      </c>
      <c r="FB121" s="465">
        <f>IFERROR(VLOOKUP(FB$90,'Capital Structure'!$H$27:$I$29,2,FALSE),0)</f>
        <v>0</v>
      </c>
      <c r="FC121" s="465"/>
      <c r="FD121" s="465"/>
      <c r="FE121" s="465"/>
      <c r="FF121" s="465"/>
      <c r="FG121" s="465"/>
      <c r="FH121" s="465"/>
      <c r="FI121" s="465"/>
      <c r="FJ121" s="465"/>
      <c r="FK121" s="465"/>
      <c r="FL121" s="465"/>
      <c r="FM121" s="465"/>
      <c r="FN121" s="465"/>
      <c r="FO121" s="465"/>
      <c r="FP121" s="465"/>
      <c r="FQ121" s="465"/>
      <c r="FR121" s="465"/>
      <c r="FS121" s="465"/>
      <c r="FT121" s="465"/>
      <c r="FU121" s="465"/>
      <c r="FV121" s="465"/>
      <c r="FW121" s="465"/>
      <c r="FX121" s="465"/>
      <c r="FY121" s="465"/>
      <c r="FZ121" s="465"/>
      <c r="GA121" s="465"/>
      <c r="GB121" s="465"/>
      <c r="GC121" s="465"/>
      <c r="GD121" s="465"/>
      <c r="GE121" s="465"/>
      <c r="GF121" s="465"/>
      <c r="GG121" s="465"/>
      <c r="GH121" s="465"/>
      <c r="GI121" s="465"/>
      <c r="GJ121" s="465"/>
      <c r="GK121" s="465"/>
      <c r="GL121" s="465"/>
      <c r="GM121" s="465"/>
      <c r="GN121" s="465"/>
      <c r="GO121" s="465"/>
      <c r="GP121" s="465"/>
      <c r="GQ121" s="465"/>
      <c r="GR121" s="465"/>
      <c r="GS121" s="465"/>
      <c r="GT121" s="465"/>
      <c r="GU121" s="465"/>
      <c r="GV121" s="465"/>
      <c r="GW121" s="465"/>
      <c r="GX121" s="465"/>
    </row>
    <row r="122" spans="2:206">
      <c r="B122" s="465" t="s">
        <v>205</v>
      </c>
      <c r="E122" s="465">
        <f>IF(E$90='Capital Structure'!$H$7,SUM($E$113:E113)-SUM($E$121:E121),0)</f>
        <v>0</v>
      </c>
      <c r="F122" s="465">
        <f>IF(F$90='Capital Structure'!$H$7,SUM($E$113:F113)-SUM($E$121:F121),0)</f>
        <v>0</v>
      </c>
      <c r="G122" s="465">
        <f>IF(G$90='Capital Structure'!$H$7,SUM($E$113:G113)-SUM($E$121:G121),0)</f>
        <v>0</v>
      </c>
      <c r="H122" s="465">
        <f>IF(H$90='Capital Structure'!$H$7,SUM($E$113:H113)-SUM($E$121:H121),0)</f>
        <v>0</v>
      </c>
      <c r="I122" s="465">
        <f>IF(I$90='Capital Structure'!$H$7,SUM($E$113:I113)-SUM($E$121:I121),0)</f>
        <v>0</v>
      </c>
      <c r="J122" s="465">
        <f>IF(J$90='Capital Structure'!$H$7,SUM($E$113:J113)-SUM($E$121:J121),0)</f>
        <v>0</v>
      </c>
      <c r="K122" s="465">
        <f>IF(K$90='Capital Structure'!$H$7,SUM($E$113:K113)-SUM($E$121:K121),0)</f>
        <v>0</v>
      </c>
      <c r="L122" s="465">
        <f>IF(L$90='Capital Structure'!$H$7,SUM($E$113:L113)-SUM($E$121:L121),0)</f>
        <v>0</v>
      </c>
      <c r="M122" s="465">
        <f>IF(M$90='Capital Structure'!$H$7,SUM($E$113:M113)-SUM($E$121:M121),0)</f>
        <v>0</v>
      </c>
      <c r="N122" s="465">
        <f>IF(N$90='Capital Structure'!$H$7,SUM($E$113:N113)-SUM($E$121:N121),0)</f>
        <v>0</v>
      </c>
      <c r="O122" s="465">
        <f>IF(O$90='Capital Structure'!$H$7,SUM($E$113:O113)-SUM($E$121:O121),0)</f>
        <v>0</v>
      </c>
      <c r="P122" s="465">
        <f>IF(P$90='Capital Structure'!$H$7,SUM($E$113:P113)-SUM($E$121:P121),0)</f>
        <v>0</v>
      </c>
      <c r="Q122" s="465">
        <f>IF(Q$90='Capital Structure'!$H$7,SUM($E$113:Q113)-SUM($E$121:Q121),0)</f>
        <v>0</v>
      </c>
      <c r="R122" s="465">
        <f>IF(R$90='Capital Structure'!$H$7,SUM($E$113:R113)-SUM($E$121:R121),0)</f>
        <v>0</v>
      </c>
      <c r="S122" s="465">
        <f>IF(S$90='Capital Structure'!$H$7,SUM($E$113:S113)-SUM($E$121:S121),0)</f>
        <v>0</v>
      </c>
      <c r="T122" s="465">
        <f>IF(T$90='Capital Structure'!$H$7,SUM($E$113:T113)-SUM($E$121:T121),0)</f>
        <v>0</v>
      </c>
      <c r="U122" s="465">
        <f>IF(U$90='Capital Structure'!$H$7,SUM($E$113:U113)-SUM($E$121:U121),0)</f>
        <v>0</v>
      </c>
      <c r="V122" s="465">
        <f>IF(V$90='Capital Structure'!$H$7,SUM($E$113:V113)-SUM($E$121:V121),0)</f>
        <v>0</v>
      </c>
      <c r="W122" s="465">
        <f>IF(W$90='Capital Structure'!$H$7,SUM($E$113:W113)-SUM($E$121:W121),0)</f>
        <v>0</v>
      </c>
      <c r="X122" s="465">
        <f>IF(X$90='Capital Structure'!$H$7,SUM($E$113:X113)-SUM($E$121:X121),0)</f>
        <v>0</v>
      </c>
      <c r="Y122" s="465">
        <f>IF(Y$90='Capital Structure'!$H$7,SUM($E$113:Y113)-SUM($E$121:Y121),0)</f>
        <v>0</v>
      </c>
      <c r="Z122" s="465">
        <f>IF(Z$90='Capital Structure'!$H$7,SUM($E$113:Z113)-SUM($E$121:Z121),0)</f>
        <v>0</v>
      </c>
      <c r="AA122" s="465">
        <f>IF(AA$90='Capital Structure'!$H$7,SUM($E$113:AA113)-SUM($E$121:AA121),0)</f>
        <v>0</v>
      </c>
      <c r="AB122" s="465">
        <f>IF(AB$90='Capital Structure'!$H$7,SUM($E$113:AB113)-SUM($E$121:AB121),0)</f>
        <v>0</v>
      </c>
      <c r="AC122" s="465">
        <f>IF(AC$90='Capital Structure'!$H$7,SUM($E$113:AC113)-SUM($E$121:AC121),0)</f>
        <v>0</v>
      </c>
      <c r="AD122" s="465">
        <f>IF(AD$90='Capital Structure'!$H$7,SUM($E$113:AD113)-SUM($E$121:AD121),0)</f>
        <v>0</v>
      </c>
      <c r="AE122" s="465">
        <f>IF(AE$90='Capital Structure'!$H$7,SUM($E$113:AE113)-SUM($E$121:AE121),0)</f>
        <v>0</v>
      </c>
      <c r="AF122" s="465">
        <f>IF(AF$90='Capital Structure'!$H$7,SUM($E$113:AF113)-SUM($E$121:AF121),0)</f>
        <v>0</v>
      </c>
      <c r="AG122" s="465">
        <f>IF(AG$90='Capital Structure'!$H$7,SUM($E$113:AG113)-SUM($E$121:AG121),0)</f>
        <v>0</v>
      </c>
      <c r="AH122" s="465">
        <f>IF(AH$90='Capital Structure'!$H$7,SUM($E$113:AH113)-SUM($E$121:AH121),0)</f>
        <v>0</v>
      </c>
      <c r="AI122" s="465">
        <f>IF(AI$90='Capital Structure'!$H$7,SUM($E$113:AI113)-SUM($E$121:AI121),0)</f>
        <v>0</v>
      </c>
      <c r="AJ122" s="465">
        <f>IF(AJ$90='Capital Structure'!$H$7,SUM($E$113:AJ113)-SUM($E$121:AJ121),0)</f>
        <v>0</v>
      </c>
      <c r="AK122" s="465">
        <f>IF(AK$90='Capital Structure'!$H$7,SUM($E$113:AK113)-SUM($E$121:AK121),0)</f>
        <v>0</v>
      </c>
      <c r="AL122" s="465">
        <f>IF(AL$90='Capital Structure'!$H$7,SUM($E$113:AL113)-SUM($E$121:AL121),0)</f>
        <v>0</v>
      </c>
      <c r="AM122" s="465">
        <f>IF(AM$90='Capital Structure'!$H$7,SUM($E$113:AM113)-SUM($E$121:AM121),0)</f>
        <v>0</v>
      </c>
      <c r="AN122" s="465">
        <f>IF(AN$90='Capital Structure'!$H$7,SUM($E$113:AN113)-SUM($E$121:AN121),0)</f>
        <v>0</v>
      </c>
      <c r="AO122" s="465">
        <f>IF(AO$90='Capital Structure'!$H$7,SUM($E$113:AO113)-SUM($E$121:AO121),0)</f>
        <v>0</v>
      </c>
      <c r="AP122" s="465">
        <f>IF(AP$90='Capital Structure'!$H$7,SUM($E$113:AP113)-SUM($E$121:AP121),0)</f>
        <v>0</v>
      </c>
      <c r="AQ122" s="465">
        <f>IF(AQ$90='Capital Structure'!$H$7,SUM($E$113:AQ113)-SUM($E$121:AQ121),0)</f>
        <v>0</v>
      </c>
      <c r="AR122" s="465">
        <f>IF(AR$90='Capital Structure'!$H$7,SUM($E$113:AR113)-SUM($E$121:AR121),0)</f>
        <v>0</v>
      </c>
      <c r="AS122" s="465">
        <f>IF(AS$90='Capital Structure'!$H$7,SUM($E$113:AS113)-SUM($E$121:AS121),0)</f>
        <v>0</v>
      </c>
      <c r="AT122" s="465">
        <f>IF(AT$90='Capital Structure'!$H$7,SUM($E$113:AT113)-SUM($E$121:AT121),0)</f>
        <v>0</v>
      </c>
      <c r="AU122" s="465">
        <f>IF(AU$90='Capital Structure'!$H$7,SUM($E$113:AU113)-SUM($E$121:AU121),0)</f>
        <v>0</v>
      </c>
      <c r="AV122" s="465">
        <f>IF(AV$90='Capital Structure'!$H$7,SUM($E$113:AV113)-SUM($E$121:AV121),0)</f>
        <v>0</v>
      </c>
      <c r="AW122" s="465">
        <f>IF(AW$90='Capital Structure'!$H$7,SUM($E$113:AW113)-SUM($E$121:AW121),0)</f>
        <v>0</v>
      </c>
      <c r="AX122" s="465">
        <f>IF(AX$90='Capital Structure'!$H$7,SUM($E$113:AX113)-SUM($E$121:AX121),0)</f>
        <v>0</v>
      </c>
      <c r="AY122" s="465">
        <f>IF(AY$90='Capital Structure'!$H$7,SUM($E$113:AY113)-SUM($E$121:AY121),0)</f>
        <v>0</v>
      </c>
      <c r="AZ122" s="465">
        <f>IF(AZ$90='Capital Structure'!$H$7,SUM($E$113:AZ113)-SUM($E$121:AZ121),0)</f>
        <v>0</v>
      </c>
      <c r="BA122" s="465">
        <f>IF(BA$90='Capital Structure'!$H$7,SUM($E$113:BA113)-SUM($E$121:BA121),0)</f>
        <v>0</v>
      </c>
      <c r="BB122" s="465">
        <f>IF(BB$90='Capital Structure'!$H$7,SUM($E$113:BB113)-SUM($E$121:BB121),0)</f>
        <v>0</v>
      </c>
      <c r="BC122" s="465">
        <f>IF(BC$90='Capital Structure'!$H$7,SUM($E$113:BC113)-SUM($E$121:BC121),0)</f>
        <v>0</v>
      </c>
      <c r="BD122" s="465">
        <f>IF(BD$90='Capital Structure'!$H$7,SUM($E$113:BD113)-SUM($E$121:BD121),0)</f>
        <v>0</v>
      </c>
      <c r="BE122" s="465">
        <f>IF(BE$90='Capital Structure'!$H$7,SUM($E$113:BE113)-SUM($E$121:BE121),0)</f>
        <v>0</v>
      </c>
      <c r="BF122" s="465">
        <f>IF(BF$90='Capital Structure'!$H$7,SUM($E$113:BF113)-SUM($E$121:BF121),0)</f>
        <v>0</v>
      </c>
      <c r="BG122" s="465">
        <f>IF(BG$90='Capital Structure'!$H$7,SUM($E$113:BG113)-SUM($E$121:BG121),0)</f>
        <v>0</v>
      </c>
      <c r="BH122" s="465">
        <f>IF(BH$90='Capital Structure'!$H$7,SUM($E$113:BH113)-SUM($E$121:BH121),0)</f>
        <v>0</v>
      </c>
      <c r="BI122" s="465">
        <f>IF(BI$90='Capital Structure'!$H$7,SUM($E$113:BI113)-SUM($E$121:BI121),0)</f>
        <v>0</v>
      </c>
      <c r="BJ122" s="465">
        <f>IF(BJ$90='Capital Structure'!$H$7,SUM($E$113:BJ113)-SUM($E$121:BJ121),0)</f>
        <v>0</v>
      </c>
      <c r="BK122" s="465">
        <f>IF(BK$90='Capital Structure'!$H$7,SUM($E$113:BK113)-SUM($E$121:BK121),0)</f>
        <v>0</v>
      </c>
      <c r="BL122" s="465">
        <f>IF(BL$90='Capital Structure'!$H$7,SUM($E$113:BL113)-SUM($E$121:BL121),0)</f>
        <v>0</v>
      </c>
      <c r="BM122" s="465">
        <f>IF(BM$90='Capital Structure'!$H$7,SUM($E$113:BM113)-SUM($E$121:BM121),0)</f>
        <v>0</v>
      </c>
      <c r="BN122" s="465">
        <f>IF(BN$90='Capital Structure'!$H$7,SUM($E$113:BN113)-SUM($E$121:BN121),0)</f>
        <v>0</v>
      </c>
      <c r="BO122" s="465">
        <f>IF(BO$90='Capital Structure'!$H$7,SUM($E$113:BO113)-SUM($E$121:BO121),0)</f>
        <v>0</v>
      </c>
      <c r="BP122" s="465">
        <f>IF(BP$90='Capital Structure'!$H$7,SUM($E$113:BP113)-SUM($E$121:BP121),0)</f>
        <v>0</v>
      </c>
      <c r="BQ122" s="465">
        <f>IF(BQ$90='Capital Structure'!$H$7,SUM($E$113:BQ113)-SUM($E$121:BQ121),0)</f>
        <v>0</v>
      </c>
      <c r="BR122" s="465">
        <f>IF(BR$90='Capital Structure'!$H$7,SUM($E$113:BR113)-SUM($E$121:BR121),0)</f>
        <v>0</v>
      </c>
      <c r="BS122" s="465">
        <f>IF(BS$90='Capital Structure'!$H$7,SUM($E$113:BS113)-SUM($E$121:BS121),0)</f>
        <v>0</v>
      </c>
      <c r="BT122" s="465">
        <f>IF(BT$90='Capital Structure'!$H$7,SUM($E$113:BT113)-SUM($E$121:BT121),0)</f>
        <v>0</v>
      </c>
      <c r="BU122" s="465">
        <f>IF(BU$90='Capital Structure'!$H$7,SUM($E$113:BU113)-SUM($E$121:BU121),0)</f>
        <v>0</v>
      </c>
      <c r="BV122" s="465">
        <f>IF(BV$90='Capital Structure'!$H$7,SUM($E$113:BV113)-SUM($E$121:BV121),0)</f>
        <v>0</v>
      </c>
      <c r="BW122" s="465">
        <f>IF(BW$90='Capital Structure'!$H$7,SUM($E$113:BW113)-SUM($E$121:BW121),0)</f>
        <v>0</v>
      </c>
      <c r="BX122" s="465">
        <f>IF(BX$90='Capital Structure'!$H$7,SUM($E$113:BX113)-SUM($E$121:BX121),0)</f>
        <v>0</v>
      </c>
      <c r="BY122" s="465">
        <f>IF(BY$90='Capital Structure'!$H$7,SUM($E$113:BY113)-SUM($E$121:BY121),0)</f>
        <v>0</v>
      </c>
      <c r="BZ122" s="465">
        <f>IF(BZ$90='Capital Structure'!$H$7,SUM($E$113:BZ113)-SUM($E$121:BZ121),0)</f>
        <v>0</v>
      </c>
      <c r="CA122" s="465">
        <f>IF(CA$90='Capital Structure'!$H$7,SUM($E$113:CA113)-SUM($E$121:CA121),0)</f>
        <v>0</v>
      </c>
      <c r="CB122" s="465">
        <f>IF(CB$90='Capital Structure'!$H$7,SUM($E$113:CB113)-SUM($E$121:CB121),0)</f>
        <v>0</v>
      </c>
      <c r="CC122" s="465">
        <f>IF(CC$90='Capital Structure'!$H$7,SUM($E$113:CC113)-SUM($E$121:CC121),0)</f>
        <v>0</v>
      </c>
      <c r="CD122" s="465">
        <f>IF(CD$90='Capital Structure'!$H$7,SUM($E$113:CD113)-SUM($E$121:CD121),0)</f>
        <v>88200000</v>
      </c>
      <c r="CE122" s="465">
        <f>IF(CE$90='Capital Structure'!$H$7,SUM($E$113:CE113)-SUM($E$121:CE121),0)</f>
        <v>0</v>
      </c>
      <c r="CF122" s="465">
        <f>IF(CF$90='Capital Structure'!$H$7,SUM($E$113:CF113)-SUM($E$121:CF121),0)</f>
        <v>0</v>
      </c>
      <c r="CG122" s="465">
        <f>IF(CG$90='Capital Structure'!$H$7,SUM($E$113:CG113)-SUM($E$121:CG121),0)</f>
        <v>0</v>
      </c>
      <c r="CH122" s="465">
        <f>IF(CH$90='Capital Structure'!$H$7,SUM($E$113:CH113)-SUM($E$121:CH121),0)</f>
        <v>0</v>
      </c>
      <c r="CI122" s="465">
        <f>IF(CI$90='Capital Structure'!$H$7,SUM($E$113:CI113)-SUM($E$121:CI121),0)</f>
        <v>0</v>
      </c>
      <c r="CJ122" s="465">
        <f>IF(CJ$90='Capital Structure'!$H$7,SUM($E$113:CJ113)-SUM($E$121:CJ121),0)</f>
        <v>0</v>
      </c>
      <c r="CK122" s="465">
        <f>IF(CK$90='Capital Structure'!$H$7,SUM($E$113:CK113)-SUM($E$121:CK121),0)</f>
        <v>0</v>
      </c>
      <c r="CL122" s="465">
        <f>IF(CL$90='Capital Structure'!$H$7,SUM($E$113:CL113)-SUM($E$121:CL121),0)</f>
        <v>0</v>
      </c>
      <c r="CM122" s="465">
        <f>IF(CM$90='Capital Structure'!$H$7,SUM($E$113:CM113)-SUM($E$121:CM121),0)</f>
        <v>0</v>
      </c>
      <c r="CN122" s="465">
        <f>IF(CN$90='Capital Structure'!$H$7,SUM($E$113:CN113)-SUM($E$121:CN121),0)</f>
        <v>0</v>
      </c>
      <c r="CO122" s="465">
        <f>IF(CO$90='Capital Structure'!$H$7,SUM($E$113:CO113)-SUM($E$121:CO121),0)</f>
        <v>0</v>
      </c>
      <c r="CP122" s="465">
        <f>IF(CP$90='Capital Structure'!$H$7,SUM($E$113:CP113)-SUM($E$121:CP121),0)</f>
        <v>0</v>
      </c>
      <c r="CQ122" s="465">
        <f>IF(CQ$90='Capital Structure'!$H$7,SUM($E$113:CQ113)-SUM($E$121:CQ121),0)</f>
        <v>0</v>
      </c>
      <c r="CR122" s="465">
        <f>IF(CR$90='Capital Structure'!$H$7,SUM($E$113:CR113)-SUM($E$121:CR121),0)</f>
        <v>0</v>
      </c>
      <c r="CS122" s="465">
        <f>IF(CS$90='Capital Structure'!$H$7,SUM($E$113:CS113)-SUM($E$121:CS121),0)</f>
        <v>0</v>
      </c>
      <c r="CT122" s="465">
        <f>IF(CT$90='Capital Structure'!$H$7,SUM($E$113:CT113)-SUM($E$121:CT121),0)</f>
        <v>0</v>
      </c>
      <c r="CU122" s="465">
        <f>IF(CU$90='Capital Structure'!$H$7,SUM($E$113:CU113)-SUM($E$121:CU121),0)</f>
        <v>0</v>
      </c>
      <c r="CV122" s="465">
        <f>IF(CV$90='Capital Structure'!$H$7,SUM($E$113:CV113)-SUM($E$121:CV121),0)</f>
        <v>0</v>
      </c>
      <c r="CW122" s="465">
        <f>IF(CW$90='Capital Structure'!$H$7,SUM($E$113:CW113)-SUM($E$121:CW121),0)</f>
        <v>0</v>
      </c>
      <c r="CX122" s="465">
        <f>IF(CX$90='Capital Structure'!$H$7,SUM($E$113:CX113)-SUM($E$121:CX121),0)</f>
        <v>0</v>
      </c>
      <c r="CY122" s="465">
        <f>IF(CY$90='Capital Structure'!$H$7,SUM($E$113:CY113)-SUM($E$121:CY121),0)</f>
        <v>0</v>
      </c>
      <c r="CZ122" s="465">
        <f>IF(CZ$90='Capital Structure'!$H$7,SUM($E$113:CZ113)-SUM($E$121:CZ121),0)</f>
        <v>0</v>
      </c>
      <c r="DA122" s="465">
        <f>IF(DA$90='Capital Structure'!$H$7,SUM($E$113:DA113)-SUM($E$121:DA121),0)</f>
        <v>0</v>
      </c>
      <c r="DB122" s="465">
        <f>IF(DB$90='Capital Structure'!$H$7,SUM($E$113:DB113)-SUM($E$121:DB121),0)</f>
        <v>0</v>
      </c>
      <c r="DC122" s="465">
        <f>IF(DC$90='Capital Structure'!$H$7,SUM($E$113:DC113)-SUM($E$121:DC121),0)</f>
        <v>0</v>
      </c>
      <c r="DD122" s="465">
        <f>IF(DD$90='Capital Structure'!$H$7,SUM($E$113:DD113)-SUM($E$121:DD121),0)</f>
        <v>0</v>
      </c>
      <c r="DE122" s="465">
        <f>IF(DE$90='Capital Structure'!$H$7,SUM($E$113:DE113)-SUM($E$121:DE121),0)</f>
        <v>0</v>
      </c>
      <c r="DF122" s="465">
        <f>IF(DF$90='Capital Structure'!$H$7,SUM($E$113:DF113)-SUM($E$121:DF121),0)</f>
        <v>0</v>
      </c>
      <c r="DG122" s="465">
        <f>IF(DG$90='Capital Structure'!$H$7,SUM($E$113:DG113)-SUM($E$121:DG121),0)</f>
        <v>0</v>
      </c>
      <c r="DH122" s="465">
        <f>IF(DH$90='Capital Structure'!$H$7,SUM($E$113:DH113)-SUM($E$121:DH121),0)</f>
        <v>0</v>
      </c>
      <c r="DI122" s="465">
        <f>IF(DI$90='Capital Structure'!$H$7,SUM($E$113:DI113)-SUM($E$121:DI121),0)</f>
        <v>0</v>
      </c>
      <c r="DJ122" s="465">
        <f>IF(DJ$90='Capital Structure'!$H$7,SUM($E$113:DJ113)-SUM($E$121:DJ121),0)</f>
        <v>0</v>
      </c>
      <c r="DK122" s="465">
        <f>IF(DK$90='Capital Structure'!$H$7,SUM($E$113:DK113)-SUM($E$121:DK121),0)</f>
        <v>0</v>
      </c>
      <c r="DL122" s="465">
        <f>IF(DL$90='Capital Structure'!$H$7,SUM($E$113:DL113)-SUM($E$121:DL121),0)</f>
        <v>0</v>
      </c>
      <c r="DM122" s="465">
        <f>IF(DM$90='Capital Structure'!$H$7,SUM($E$113:DM113)-SUM($E$121:DM121),0)</f>
        <v>0</v>
      </c>
      <c r="DN122" s="465">
        <f>IF(DN$90='Capital Structure'!$H$7,SUM($E$113:DN113)-SUM($E$121:DN121),0)</f>
        <v>0</v>
      </c>
      <c r="DO122" s="465">
        <f>IF(DO$90='Capital Structure'!$H$7,SUM($E$113:DO113)-SUM($E$121:DO121),0)</f>
        <v>0</v>
      </c>
      <c r="DP122" s="465">
        <f>IF(DP$90='Capital Structure'!$H$7,SUM($E$113:DP113)-SUM($E$121:DP121),0)</f>
        <v>0</v>
      </c>
      <c r="DQ122" s="465">
        <f>IF(DQ$90='Capital Structure'!$H$7,SUM($E$113:DQ113)-SUM($E$121:DQ121),0)</f>
        <v>0</v>
      </c>
      <c r="DR122" s="465">
        <f>IF(DR$90='Capital Structure'!$H$7,SUM($E$113:DR113)-SUM($E$121:DR121),0)</f>
        <v>0</v>
      </c>
      <c r="DS122" s="465">
        <f>IF(DS$90='Capital Structure'!$H$7,SUM($E$113:DS113)-SUM($E$121:DS121),0)</f>
        <v>0</v>
      </c>
      <c r="DT122" s="465">
        <f>IF(DT$90='Capital Structure'!$H$7,SUM($E$113:DT113)-SUM($E$121:DT121),0)</f>
        <v>0</v>
      </c>
      <c r="DU122" s="465">
        <f>IF(DU$90='Capital Structure'!$H$7,SUM($E$113:DU113)-SUM($E$121:DU121),0)</f>
        <v>0</v>
      </c>
      <c r="DV122" s="465">
        <f>IF(DV$90='Capital Structure'!$H$7,SUM($E$113:DV113)-SUM($E$121:DV121),0)</f>
        <v>0</v>
      </c>
      <c r="DW122" s="465">
        <f>IF(DW$90='Capital Structure'!$H$7,SUM($E$113:DW113)-SUM($E$121:DW121),0)</f>
        <v>0</v>
      </c>
      <c r="DX122" s="465">
        <f>IF(DX$90='Capital Structure'!$H$7,SUM($E$113:DX113)-SUM($E$121:DX121),0)</f>
        <v>0</v>
      </c>
      <c r="DY122" s="465">
        <f>IF(DY$90='Capital Structure'!$H$7,SUM($E$113:DY113)-SUM($E$121:DY121),0)</f>
        <v>0</v>
      </c>
      <c r="DZ122" s="465">
        <f>IF(DZ$90='Capital Structure'!$H$7,SUM($E$113:DZ113)-SUM($E$121:DZ121),0)</f>
        <v>0</v>
      </c>
      <c r="EA122" s="465">
        <f>IF(EA$90='Capital Structure'!$H$7,SUM($E$113:EA113)-SUM($E$121:EA121),0)</f>
        <v>0</v>
      </c>
      <c r="EB122" s="465">
        <f>IF(EB$90='Capital Structure'!$H$7,SUM($E$113:EB113)-SUM($E$121:EB121),0)</f>
        <v>0</v>
      </c>
      <c r="EC122" s="465">
        <f>IF(EC$90='Capital Structure'!$H$7,SUM($E$113:EC113)-SUM($E$121:EC121),0)</f>
        <v>0</v>
      </c>
      <c r="ED122" s="465">
        <f>IF(ED$90='Capital Structure'!$H$7,SUM($E$113:ED113)-SUM($E$121:ED121),0)</f>
        <v>0</v>
      </c>
      <c r="EE122" s="465">
        <f>IF(EE$90='Capital Structure'!$H$7,SUM($E$113:EE113)-SUM($E$121:EE121),0)</f>
        <v>0</v>
      </c>
      <c r="EF122" s="465">
        <f>IF(EF$90='Capital Structure'!$H$7,SUM($E$113:EF113)-SUM($E$121:EF121),0)</f>
        <v>0</v>
      </c>
      <c r="EG122" s="465">
        <f>IF(EG$90='Capital Structure'!$H$7,SUM($E$113:EG113)-SUM($E$121:EG121),0)</f>
        <v>0</v>
      </c>
      <c r="EH122" s="465">
        <f>IF(EH$90='Capital Structure'!$H$7,SUM($E$113:EH113)-SUM($E$121:EH121),0)</f>
        <v>0</v>
      </c>
      <c r="EI122" s="465">
        <f>IF(EI$90='Capital Structure'!$H$7,SUM($E$113:EI113)-SUM($E$121:EI121),0)</f>
        <v>0</v>
      </c>
      <c r="EJ122" s="465">
        <f>IF(EJ$90='Capital Structure'!$H$7,SUM($E$113:EJ113)-SUM($E$121:EJ121),0)</f>
        <v>0</v>
      </c>
      <c r="EK122" s="465">
        <f>IF(EK$90='Capital Structure'!$H$7,SUM($E$113:EK113)-SUM($E$121:EK121),0)</f>
        <v>0</v>
      </c>
      <c r="EL122" s="465">
        <f>IF(EL$90='Capital Structure'!$H$7,SUM($E$113:EL113)-SUM($E$121:EL121),0)</f>
        <v>0</v>
      </c>
      <c r="EM122" s="465">
        <f>IF(EM$90='Capital Structure'!$H$7,SUM($E$113:EM113)-SUM($E$121:EM121),0)</f>
        <v>0</v>
      </c>
      <c r="EN122" s="465">
        <f>IF(EN$90='Capital Structure'!$H$7,SUM($E$113:EN113)-SUM($E$121:EN121),0)</f>
        <v>0</v>
      </c>
      <c r="EO122" s="465">
        <f>IF(EO$90='Capital Structure'!$H$7,SUM($E$113:EO113)-SUM($E$121:EO121),0)</f>
        <v>0</v>
      </c>
      <c r="EP122" s="465">
        <f>IF(EP$90='Capital Structure'!$H$7,SUM($E$113:EP113)-SUM($E$121:EP121),0)</f>
        <v>0</v>
      </c>
      <c r="EQ122" s="465">
        <f>IF(EQ$90='Capital Structure'!$H$7,SUM($E$113:EQ113)-SUM($E$121:EQ121),0)</f>
        <v>0</v>
      </c>
      <c r="ER122" s="465">
        <f>IF(ER$90='Capital Structure'!$H$7,SUM($E$113:ER113)-SUM($E$121:ER121),0)</f>
        <v>0</v>
      </c>
      <c r="ES122" s="465">
        <f>IF(ES$90='Capital Structure'!$H$7,SUM($E$113:ES113)-SUM($E$121:ES121),0)</f>
        <v>0</v>
      </c>
      <c r="ET122" s="465">
        <f>IF(ET$90='Capital Structure'!$H$7,SUM($E$113:ET113)-SUM($E$121:ET121),0)</f>
        <v>0</v>
      </c>
      <c r="EU122" s="465">
        <f>IF(EU$90='Capital Structure'!$H$7,SUM($E$113:EU113)-SUM($E$121:EU121),0)</f>
        <v>0</v>
      </c>
      <c r="EV122" s="465">
        <f>IF(EV$90='Capital Structure'!$H$7,SUM($E$113:EV113)-SUM($E$121:EV121),0)</f>
        <v>0</v>
      </c>
      <c r="EW122" s="465">
        <f>IF(EW$90='Capital Structure'!$H$7,SUM($E$113:EW113)-SUM($E$121:EW121),0)</f>
        <v>0</v>
      </c>
      <c r="EX122" s="465">
        <f>IF(EX$90='Capital Structure'!$H$7,SUM($E$113:EX113)-SUM($E$121:EX121),0)</f>
        <v>0</v>
      </c>
      <c r="EY122" s="465">
        <f>IF(EY$90='Capital Structure'!$H$7,SUM($E$113:EY113)-SUM($E$121:EY121),0)</f>
        <v>0</v>
      </c>
      <c r="EZ122" s="465">
        <f>IF(EZ$90='Capital Structure'!$H$7,SUM($E$113:EZ113)-SUM($E$121:EZ121),0)</f>
        <v>0</v>
      </c>
      <c r="FA122" s="465">
        <f>IF(FA$90='Capital Structure'!$H$7,SUM($E$113:FA113)-SUM($E$121:FA121),0)</f>
        <v>0</v>
      </c>
      <c r="FB122" s="465">
        <f>IF(FB$90='Capital Structure'!$H$7,SUM($E$113:FB113)-SUM($E$121:FB121),0)</f>
        <v>0</v>
      </c>
      <c r="FC122" s="465"/>
      <c r="FD122" s="465"/>
      <c r="FE122" s="465"/>
      <c r="FF122" s="465"/>
      <c r="FG122" s="465"/>
      <c r="FH122" s="465"/>
      <c r="FI122" s="465"/>
      <c r="FJ122" s="465"/>
      <c r="FK122" s="465"/>
      <c r="FL122" s="465"/>
      <c r="FM122" s="465"/>
      <c r="FN122" s="465"/>
      <c r="FO122" s="465"/>
      <c r="FP122" s="465"/>
      <c r="FQ122" s="465"/>
      <c r="FR122" s="465"/>
      <c r="FS122" s="465"/>
      <c r="FT122" s="465"/>
      <c r="FU122" s="465"/>
      <c r="FV122" s="465"/>
      <c r="FW122" s="465"/>
      <c r="FX122" s="465"/>
      <c r="FY122" s="465"/>
      <c r="FZ122" s="465"/>
      <c r="GA122" s="465"/>
      <c r="GB122" s="465"/>
      <c r="GC122" s="465"/>
      <c r="GD122" s="465"/>
      <c r="GE122" s="465"/>
      <c r="GF122" s="465"/>
      <c r="GG122" s="465"/>
      <c r="GH122" s="465"/>
      <c r="GI122" s="465"/>
      <c r="GJ122" s="465"/>
      <c r="GK122" s="465"/>
      <c r="GL122" s="465"/>
      <c r="GM122" s="465"/>
      <c r="GN122" s="465"/>
      <c r="GO122" s="465"/>
      <c r="GP122" s="465"/>
      <c r="GQ122" s="465"/>
      <c r="GR122" s="465"/>
      <c r="GS122" s="465"/>
      <c r="GT122" s="465"/>
      <c r="GU122" s="465"/>
      <c r="GV122" s="465"/>
      <c r="GW122" s="465"/>
      <c r="GX122" s="465"/>
    </row>
    <row r="123" spans="2:206">
      <c r="B123" s="465"/>
      <c r="E123" s="465"/>
      <c r="F123" s="465"/>
      <c r="G123" s="465"/>
      <c r="H123" s="465"/>
      <c r="I123" s="465"/>
      <c r="J123" s="465"/>
      <c r="K123" s="465"/>
      <c r="L123" s="465"/>
      <c r="M123" s="465"/>
      <c r="N123" s="465"/>
      <c r="O123" s="465"/>
      <c r="P123" s="465"/>
      <c r="Q123" s="465"/>
      <c r="R123" s="465"/>
      <c r="S123" s="465"/>
      <c r="T123" s="465"/>
      <c r="U123" s="465"/>
      <c r="V123" s="465"/>
      <c r="W123" s="465"/>
      <c r="X123" s="465"/>
      <c r="Y123" s="465"/>
      <c r="Z123" s="465"/>
      <c r="AA123" s="465"/>
      <c r="AB123" s="465"/>
      <c r="AC123" s="465"/>
      <c r="AD123" s="465"/>
      <c r="AE123" s="465"/>
      <c r="AF123" s="465"/>
      <c r="AG123" s="465"/>
      <c r="AH123" s="465"/>
      <c r="AI123" s="465"/>
      <c r="AJ123" s="465"/>
      <c r="AK123" s="465"/>
      <c r="AL123" s="465"/>
      <c r="AM123" s="465"/>
      <c r="AN123" s="465"/>
      <c r="AO123" s="465"/>
      <c r="AP123" s="465"/>
      <c r="AQ123" s="465"/>
      <c r="AR123" s="465"/>
      <c r="AS123" s="465"/>
      <c r="AT123" s="465"/>
      <c r="AU123" s="465"/>
      <c r="AV123" s="465"/>
      <c r="AW123" s="465"/>
      <c r="AX123" s="465"/>
      <c r="AY123" s="465"/>
      <c r="AZ123" s="465"/>
      <c r="BA123" s="465"/>
      <c r="BB123" s="465"/>
      <c r="BC123" s="465"/>
      <c r="BD123" s="465"/>
      <c r="BE123" s="465"/>
      <c r="BF123" s="465"/>
      <c r="BG123" s="465"/>
      <c r="BH123" s="465"/>
      <c r="BI123" s="465"/>
      <c r="BJ123" s="465"/>
      <c r="BK123" s="465"/>
      <c r="BL123" s="465"/>
      <c r="BM123" s="465"/>
      <c r="BN123" s="465"/>
      <c r="BO123" s="465"/>
      <c r="BP123" s="465"/>
      <c r="BQ123" s="465"/>
      <c r="BR123" s="465"/>
      <c r="BS123" s="465"/>
      <c r="BT123" s="465"/>
      <c r="BU123" s="465"/>
      <c r="BV123" s="465"/>
      <c r="BW123" s="465"/>
      <c r="BX123" s="465"/>
      <c r="BY123" s="465"/>
      <c r="BZ123" s="465"/>
      <c r="CA123" s="465"/>
      <c r="CB123" s="465"/>
      <c r="CC123" s="465"/>
      <c r="CD123" s="465"/>
      <c r="CE123" s="465"/>
      <c r="CF123" s="465"/>
      <c r="CG123" s="465"/>
      <c r="CH123" s="465"/>
      <c r="CI123" s="465"/>
      <c r="CJ123" s="465"/>
      <c r="CK123" s="465"/>
      <c r="CL123" s="465"/>
      <c r="CM123" s="465"/>
      <c r="CN123" s="465"/>
      <c r="CO123" s="465"/>
      <c r="CP123" s="465"/>
      <c r="CQ123" s="465"/>
      <c r="CR123" s="465"/>
      <c r="CS123" s="465"/>
      <c r="CT123" s="465"/>
      <c r="CU123" s="465"/>
      <c r="CV123" s="465"/>
      <c r="CW123" s="465"/>
      <c r="CX123" s="465"/>
      <c r="CY123" s="465"/>
      <c r="CZ123" s="465"/>
      <c r="DA123" s="465"/>
      <c r="DB123" s="465"/>
      <c r="DC123" s="465"/>
      <c r="DD123" s="465"/>
      <c r="DE123" s="465"/>
      <c r="DF123" s="465"/>
      <c r="DG123" s="465"/>
      <c r="DH123" s="465"/>
      <c r="DI123" s="465"/>
      <c r="DJ123" s="465"/>
      <c r="DK123" s="465"/>
      <c r="DL123" s="465"/>
      <c r="DM123" s="465"/>
      <c r="DN123" s="465"/>
      <c r="DO123" s="465"/>
      <c r="DP123" s="465"/>
      <c r="DQ123" s="465"/>
      <c r="DR123" s="465"/>
      <c r="DS123" s="465"/>
      <c r="DT123" s="465"/>
      <c r="DU123" s="465"/>
      <c r="DV123" s="465"/>
      <c r="DW123" s="465"/>
      <c r="DX123" s="465"/>
      <c r="DY123" s="465"/>
      <c r="DZ123" s="465"/>
      <c r="EA123" s="465"/>
      <c r="EB123" s="465"/>
      <c r="EC123" s="465"/>
      <c r="ED123" s="465"/>
      <c r="EE123" s="465"/>
      <c r="EF123" s="465"/>
      <c r="EG123" s="465"/>
      <c r="EH123" s="465"/>
      <c r="EI123" s="465"/>
      <c r="EJ123" s="465"/>
      <c r="EK123" s="465"/>
      <c r="EL123" s="465"/>
      <c r="EM123" s="465"/>
      <c r="EN123" s="465"/>
      <c r="EO123" s="465"/>
      <c r="EP123" s="465"/>
      <c r="EQ123" s="465"/>
      <c r="ER123" s="465"/>
      <c r="ES123" s="465"/>
      <c r="ET123" s="465"/>
      <c r="EU123" s="465"/>
      <c r="EV123" s="465"/>
      <c r="EW123" s="465"/>
      <c r="EX123" s="465"/>
      <c r="EY123" s="465"/>
      <c r="EZ123" s="465"/>
      <c r="FA123" s="465"/>
      <c r="FB123" s="465"/>
    </row>
    <row r="124" spans="2:206" s="230" customFormat="1">
      <c r="B124" s="474" t="s">
        <v>185</v>
      </c>
    </row>
    <row r="125" spans="2:206">
      <c r="B125" s="465" t="s">
        <v>207</v>
      </c>
      <c r="E125" s="460">
        <f>MAX((E127-E129)*'Capital Structure'!$H$21/12,0)</f>
        <v>0</v>
      </c>
      <c r="F125" s="460">
        <f>MAX((F127-F129)*'Capital Structure'!$H$21/12,0)</f>
        <v>0</v>
      </c>
      <c r="G125" s="460">
        <f>MAX((G127-G129)*'Capital Structure'!$H$21/12,0)</f>
        <v>0</v>
      </c>
      <c r="H125" s="460">
        <f>MAX((H127-H129)*'Capital Structure'!$H$21/12,0)</f>
        <v>0</v>
      </c>
      <c r="I125" s="460">
        <f>MAX((I127-I129)*'Capital Structure'!$H$21/12,0)</f>
        <v>0</v>
      </c>
      <c r="J125" s="460">
        <f>MAX((J127-J129)*'Capital Structure'!$H$21/12,0)</f>
        <v>0</v>
      </c>
      <c r="K125" s="460">
        <f>MAX((K127-K129)*'Capital Structure'!$H$21/12,0)</f>
        <v>0</v>
      </c>
      <c r="L125" s="460">
        <f>MAX((L127-L129)*'Capital Structure'!$H$21/12,0)</f>
        <v>0</v>
      </c>
      <c r="M125" s="460">
        <f>MAX((M127-M129)*'Capital Structure'!$H$21/12,0)</f>
        <v>0</v>
      </c>
      <c r="N125" s="460">
        <f>MAX((N127-N129)*'Capital Structure'!$H$21/12,0)</f>
        <v>0</v>
      </c>
      <c r="O125" s="460">
        <f>MAX((O127-O129)*'Capital Structure'!$H$21/12,0)</f>
        <v>0</v>
      </c>
      <c r="P125" s="460">
        <f>MAX((P127-P129)*'Capital Structure'!$H$21/12,0)</f>
        <v>0</v>
      </c>
      <c r="Q125" s="460">
        <f>MAX((Q127-Q129)*'Capital Structure'!$H$21/12,0)</f>
        <v>0</v>
      </c>
      <c r="R125" s="460">
        <f>MAX((R127-R129)*'Capital Structure'!$H$21/12,0)</f>
        <v>0</v>
      </c>
      <c r="S125" s="460">
        <f>MAX((S127-S129)*'Capital Structure'!$H$21/12,0)</f>
        <v>0</v>
      </c>
      <c r="T125" s="460">
        <f>MAX((T127-T129)*'Capital Structure'!$H$21/12,0)</f>
        <v>0</v>
      </c>
      <c r="U125" s="460">
        <f>MAX((U127-U129)*'Capital Structure'!$H$21/12,0)</f>
        <v>0</v>
      </c>
      <c r="V125" s="460">
        <f>MAX((V127-V129)*'Capital Structure'!$H$21/12,0)</f>
        <v>0</v>
      </c>
      <c r="W125" s="460">
        <f>MAX((W127-W129)*'Capital Structure'!$H$21/12,0)</f>
        <v>0</v>
      </c>
      <c r="X125" s="460">
        <f>MAX((X127-X129)*'Capital Structure'!$H$21/12,0)</f>
        <v>0</v>
      </c>
      <c r="Y125" s="460">
        <f>MAX((Y127-Y129)*'Capital Structure'!$H$21/12,0)</f>
        <v>0</v>
      </c>
      <c r="Z125" s="460">
        <f>MAX((Z127-Z129)*'Capital Structure'!$H$21/12,0)</f>
        <v>0</v>
      </c>
      <c r="AA125" s="460">
        <f>MAX((AA127-AA129)*'Capital Structure'!$H$21/12,0)</f>
        <v>0</v>
      </c>
      <c r="AB125" s="460">
        <f>MAX((AB127-AB129)*'Capital Structure'!$H$21/12,0)</f>
        <v>0</v>
      </c>
      <c r="AC125" s="460">
        <f>MAX((AC127-AC129)*'Capital Structure'!$H$21/12,0)</f>
        <v>0</v>
      </c>
      <c r="AD125" s="460">
        <f>MAX((AD127-AD129)*'Capital Structure'!$H$21/12,0)</f>
        <v>0</v>
      </c>
      <c r="AE125" s="460">
        <f>MAX((AE127-AE129)*'Capital Structure'!$H$21/12,0)</f>
        <v>0</v>
      </c>
      <c r="AF125" s="460">
        <f>MAX((AF127-AF129)*'Capital Structure'!$H$21/12,0)</f>
        <v>0</v>
      </c>
      <c r="AG125" s="460">
        <f>MAX((AG127-AG129)*'Capital Structure'!$H$21/12,0)</f>
        <v>0</v>
      </c>
      <c r="AH125" s="460">
        <f>MAX((AH127-AH129)*'Capital Structure'!$H$21/12,0)</f>
        <v>0</v>
      </c>
      <c r="AI125" s="460">
        <f>MAX((AI127-AI129)*'Capital Structure'!$H$21/12,0)</f>
        <v>0</v>
      </c>
      <c r="AJ125" s="460">
        <f>MAX((AJ127-AJ129)*'Capital Structure'!$H$21/12,0)</f>
        <v>0</v>
      </c>
      <c r="AK125" s="460">
        <f>MAX((AK127-AK129)*'Capital Structure'!$H$21/12,0)</f>
        <v>0</v>
      </c>
      <c r="AL125" s="460">
        <f>MAX((AL127-AL129)*'Capital Structure'!$H$21/12,0)</f>
        <v>0</v>
      </c>
      <c r="AM125" s="460">
        <f>MAX((AM127-AM129)*'Capital Structure'!$H$21/12,0)</f>
        <v>0</v>
      </c>
      <c r="AN125" s="460">
        <f>MAX((AN127-AN129)*'Capital Structure'!$H$21/12,0)</f>
        <v>0</v>
      </c>
      <c r="AO125" s="460">
        <f>MAX((AO127-AO129)*'Capital Structure'!$H$21/12,0)</f>
        <v>0</v>
      </c>
      <c r="AP125" s="460">
        <f>MAX((AP127-AP129)*'Capital Structure'!$H$21/12,0)</f>
        <v>0</v>
      </c>
      <c r="AQ125" s="460">
        <f>MAX((AQ127-AQ129)*'Capital Structure'!$H$21/12,0)</f>
        <v>0</v>
      </c>
      <c r="AR125" s="460">
        <f>MAX((AR127-AR129)*'Capital Structure'!$H$21/12,0)</f>
        <v>0</v>
      </c>
      <c r="AS125" s="460">
        <f>MAX((AS127-AS129)*'Capital Structure'!$H$21/12,0)</f>
        <v>0</v>
      </c>
      <c r="AT125" s="460">
        <f>MAX((AT127-AT129)*'Capital Structure'!$H$21/12,0)</f>
        <v>0</v>
      </c>
      <c r="AU125" s="460">
        <f>MAX((AU127-AU129)*'Capital Structure'!$H$21/12,0)</f>
        <v>0</v>
      </c>
      <c r="AV125" s="460">
        <f>MAX((AV127-AV129)*'Capital Structure'!$H$21/12,0)</f>
        <v>0</v>
      </c>
      <c r="AW125" s="460">
        <f>MAX((AW127-AW129)*'Capital Structure'!$H$21/12,0)</f>
        <v>0</v>
      </c>
      <c r="AX125" s="460">
        <f>MAX((AX127-AX129)*'Capital Structure'!$H$21/12,0)</f>
        <v>0</v>
      </c>
      <c r="AY125" s="460">
        <f>MAX((AY127-AY129)*'Capital Structure'!$H$21/12,0)</f>
        <v>0</v>
      </c>
      <c r="AZ125" s="460">
        <f>MAX((AZ127-AZ129)*'Capital Structure'!$H$21/12,0)</f>
        <v>0</v>
      </c>
      <c r="BA125" s="460">
        <f>MAX((BA127-BA129)*'Capital Structure'!$H$21/12,0)</f>
        <v>0</v>
      </c>
      <c r="BB125" s="460">
        <f>MAX((BB127-BB129)*'Capital Structure'!$H$21/12,0)</f>
        <v>0</v>
      </c>
      <c r="BC125" s="460">
        <f>MAX((BC127-BC129)*'Capital Structure'!$H$21/12,0)</f>
        <v>0</v>
      </c>
      <c r="BD125" s="460">
        <f>MAX((BD127-BD129)*'Capital Structure'!$H$21/12,0)</f>
        <v>0</v>
      </c>
      <c r="BE125" s="460">
        <f>MAX((BE127-BE129)*'Capital Structure'!$H$21/12,0)</f>
        <v>0</v>
      </c>
      <c r="BF125" s="460">
        <f>MAX((BF127-BF129)*'Capital Structure'!$H$21/12,0)</f>
        <v>0</v>
      </c>
      <c r="BG125" s="460">
        <f>MAX((BG127-BG129)*'Capital Structure'!$H$21/12,0)</f>
        <v>0</v>
      </c>
      <c r="BH125" s="460">
        <f>MAX((BH127-BH129)*'Capital Structure'!$H$21/12,0)</f>
        <v>0</v>
      </c>
      <c r="BI125" s="460">
        <f>MAX((BI127-BI129)*'Capital Structure'!$H$21/12,0)</f>
        <v>0</v>
      </c>
      <c r="BJ125" s="460">
        <f>MAX((BJ127-BJ129)*'Capital Structure'!$H$21/12,0)</f>
        <v>0</v>
      </c>
      <c r="BK125" s="460">
        <f>MAX((BK127-BK129)*'Capital Structure'!$H$21/12,0)</f>
        <v>0</v>
      </c>
      <c r="BL125" s="460">
        <f>MAX((BL127-BL129)*'Capital Structure'!$H$21/12,0)</f>
        <v>0</v>
      </c>
      <c r="BM125" s="460">
        <f>MAX((BM127-BM129)*'Capital Structure'!$H$21/12,0)</f>
        <v>0</v>
      </c>
      <c r="BN125" s="460">
        <f>MAX((BN127-BN129)*'Capital Structure'!$H$21/12,0)</f>
        <v>0</v>
      </c>
      <c r="BO125" s="460">
        <f>MAX((BO127-BO129)*'Capital Structure'!$H$21/12,0)</f>
        <v>0</v>
      </c>
      <c r="BP125" s="460">
        <f>MAX((BP127-BP129)*'Capital Structure'!$H$21/12,0)</f>
        <v>0</v>
      </c>
      <c r="BQ125" s="460">
        <f>MAX((BQ127-BQ129)*'Capital Structure'!$H$21/12,0)</f>
        <v>0</v>
      </c>
      <c r="BR125" s="460">
        <f>MAX((BR127-BR129)*'Capital Structure'!$H$21/12,0)</f>
        <v>0</v>
      </c>
      <c r="BS125" s="460">
        <f>MAX((BS127-BS129)*'Capital Structure'!$H$21/12,0)</f>
        <v>0</v>
      </c>
      <c r="BT125" s="460">
        <f>MAX((BT127-BT129)*'Capital Structure'!$H$21/12,0)</f>
        <v>0</v>
      </c>
      <c r="BU125" s="460">
        <f>MAX((BU127-BU129)*'Capital Structure'!$H$21/12,0)</f>
        <v>0</v>
      </c>
      <c r="BV125" s="460">
        <f>MAX((BV127-BV129)*'Capital Structure'!$H$21/12,0)</f>
        <v>0</v>
      </c>
      <c r="BW125" s="460">
        <f>MAX((BW127-BW129)*'Capital Structure'!$H$21/12,0)</f>
        <v>0</v>
      </c>
      <c r="BX125" s="460">
        <f>MAX((BX127-BX129)*'Capital Structure'!$H$21/12,0)</f>
        <v>0</v>
      </c>
      <c r="BY125" s="460">
        <f>MAX((BY127-BY129)*'Capital Structure'!$H$21/12,0)</f>
        <v>0</v>
      </c>
      <c r="BZ125" s="460">
        <f>MAX((BZ127-BZ129)*'Capital Structure'!$H$21/12,0)</f>
        <v>0</v>
      </c>
      <c r="CA125" s="460">
        <f>MAX((CA127-CA129)*'Capital Structure'!$H$21/12,0)</f>
        <v>0</v>
      </c>
      <c r="CB125" s="460">
        <f>MAX((CB127-CB129)*'Capital Structure'!$H$21/12,0)</f>
        <v>0</v>
      </c>
      <c r="CC125" s="460">
        <f>MAX((CC127-CC129)*'Capital Structure'!$H$21/12,0)</f>
        <v>0</v>
      </c>
      <c r="CD125" s="460">
        <f>MAX((CD127-CD129)*'Capital Structure'!$H$21/12,0)</f>
        <v>0</v>
      </c>
      <c r="CE125" s="460">
        <f>MAX((CE127-CE129)*'Capital Structure'!$H$21/12,0)</f>
        <v>0</v>
      </c>
      <c r="CF125" s="460">
        <f>MAX((CF127-CF129)*'Capital Structure'!$H$21/12,0)</f>
        <v>0</v>
      </c>
      <c r="CG125" s="460">
        <f>MAX((CG127-CG129)*'Capital Structure'!$H$21/12,0)</f>
        <v>0</v>
      </c>
      <c r="CH125" s="460">
        <f>MAX((CH127-CH129)*'Capital Structure'!$H$21/12,0)</f>
        <v>0</v>
      </c>
      <c r="CI125" s="460">
        <f>MAX((CI127-CI129)*'Capital Structure'!$H$21/12,0)</f>
        <v>0</v>
      </c>
      <c r="CJ125" s="460">
        <f>MAX((CJ127-CJ129)*'Capital Structure'!$H$21/12,0)</f>
        <v>0</v>
      </c>
      <c r="CK125" s="460">
        <f>MAX((CK127-CK129)*'Capital Structure'!$H$21/12,0)</f>
        <v>0</v>
      </c>
      <c r="CL125" s="460">
        <f>MAX((CL127-CL129)*'Capital Structure'!$H$21/12,0)</f>
        <v>0</v>
      </c>
      <c r="CM125" s="460">
        <f>MAX((CM127-CM129)*'Capital Structure'!$H$21/12,0)</f>
        <v>0</v>
      </c>
      <c r="CN125" s="460">
        <f>MAX((CN127-CN129)*'Capital Structure'!$H$21/12,0)</f>
        <v>0</v>
      </c>
      <c r="CO125" s="460">
        <f>MAX((CO127-CO129)*'Capital Structure'!$H$21/12,0)</f>
        <v>0</v>
      </c>
      <c r="CP125" s="460">
        <f>MAX((CP127-CP129)*'Capital Structure'!$H$21/12,0)</f>
        <v>0</v>
      </c>
      <c r="CQ125" s="460">
        <f>MAX((CQ127-CQ129)*'Capital Structure'!$H$21/12,0)</f>
        <v>0</v>
      </c>
      <c r="CR125" s="460">
        <f>MAX((CR127-CR129)*'Capital Structure'!$H$21/12,0)</f>
        <v>0</v>
      </c>
      <c r="CS125" s="460">
        <f>MAX((CS127-CS129)*'Capital Structure'!$H$21/12,0)</f>
        <v>0</v>
      </c>
      <c r="CT125" s="460">
        <f>MAX((CT127-CT129)*'Capital Structure'!$H$21/12,0)</f>
        <v>0</v>
      </c>
      <c r="CU125" s="460">
        <f>MAX((CU127-CU129)*'Capital Structure'!$H$21/12,0)</f>
        <v>0</v>
      </c>
      <c r="CV125" s="460">
        <f>MAX((CV127-CV129)*'Capital Structure'!$H$21/12,0)</f>
        <v>0</v>
      </c>
      <c r="CW125" s="460">
        <f>MAX((CW127-CW129)*'Capital Structure'!$H$21/12,0)</f>
        <v>0</v>
      </c>
      <c r="CX125" s="460">
        <f>MAX((CX127-CX129)*'Capital Structure'!$H$21/12,0)</f>
        <v>0</v>
      </c>
      <c r="CY125" s="460">
        <f>MAX((CY127-CY129)*'Capital Structure'!$H$21/12,0)</f>
        <v>0</v>
      </c>
      <c r="CZ125" s="460">
        <f>MAX((CZ127-CZ129)*'Capital Structure'!$H$21/12,0)</f>
        <v>0</v>
      </c>
      <c r="DA125" s="460">
        <f>MAX((DA127-DA129)*'Capital Structure'!$H$21/12,0)</f>
        <v>0</v>
      </c>
      <c r="DB125" s="460">
        <f>MAX((DB127-DB129)*'Capital Structure'!$H$21/12,0)</f>
        <v>0</v>
      </c>
      <c r="DC125" s="460">
        <f>MAX((DC127-DC129)*'Capital Structure'!$H$21/12,0)</f>
        <v>0</v>
      </c>
      <c r="DD125" s="460">
        <f>MAX((DD127-DD129)*'Capital Structure'!$H$21/12,0)</f>
        <v>0</v>
      </c>
      <c r="DE125" s="460">
        <f>MAX((DE127-DE129)*'Capital Structure'!$H$21/12,0)</f>
        <v>0</v>
      </c>
      <c r="DF125" s="460">
        <f>MAX((DF127-DF129)*'Capital Structure'!$H$21/12,0)</f>
        <v>0</v>
      </c>
      <c r="DG125" s="460">
        <f>MAX((DG127-DG129)*'Capital Structure'!$H$21/12,0)</f>
        <v>0</v>
      </c>
      <c r="DH125" s="460">
        <f>MAX((DH127-DH129)*'Capital Structure'!$H$21/12,0)</f>
        <v>0</v>
      </c>
      <c r="DI125" s="460">
        <f>MAX((DI127-DI129)*'Capital Structure'!$H$21/12,0)</f>
        <v>0</v>
      </c>
      <c r="DJ125" s="460">
        <f>MAX((DJ127-DJ129)*'Capital Structure'!$H$21/12,0)</f>
        <v>0</v>
      </c>
      <c r="DK125" s="460">
        <f>MAX((DK127-DK129)*'Capital Structure'!$H$21/12,0)</f>
        <v>0</v>
      </c>
      <c r="DL125" s="460">
        <f>MAX((DL127-DL129)*'Capital Structure'!$H$21/12,0)</f>
        <v>0</v>
      </c>
      <c r="DM125" s="460">
        <f>MAX((DM127-DM129)*'Capital Structure'!$H$21/12,0)</f>
        <v>0</v>
      </c>
      <c r="DN125" s="460">
        <f>MAX((DN127-DN129)*'Capital Structure'!$H$21/12,0)</f>
        <v>0</v>
      </c>
      <c r="DO125" s="460">
        <f>MAX((DO127-DO129)*'Capital Structure'!$H$21/12,0)</f>
        <v>0</v>
      </c>
      <c r="DP125" s="460">
        <f>MAX((DP127-DP129)*'Capital Structure'!$H$21/12,0)</f>
        <v>0</v>
      </c>
      <c r="DQ125" s="460">
        <f>MAX((DQ127-DQ129)*'Capital Structure'!$H$21/12,0)</f>
        <v>0</v>
      </c>
      <c r="DR125" s="460">
        <f>MAX((DR127-DR129)*'Capital Structure'!$H$21/12,0)</f>
        <v>0</v>
      </c>
      <c r="DS125" s="460">
        <f>MAX((DS127-DS129)*'Capital Structure'!$H$21/12,0)</f>
        <v>0</v>
      </c>
      <c r="DT125" s="460">
        <f>MAX((DT127-DT129)*'Capital Structure'!$H$21/12,0)</f>
        <v>0</v>
      </c>
      <c r="DU125" s="460">
        <f>MAX((DU127-DU129)*'Capital Structure'!$H$21/12,0)</f>
        <v>0</v>
      </c>
      <c r="DV125" s="460">
        <f>MAX((DV127-DV129)*'Capital Structure'!$H$21/12,0)</f>
        <v>0</v>
      </c>
      <c r="DW125" s="460">
        <f>MAX((DW127-DW129)*'Capital Structure'!$H$21/12,0)</f>
        <v>0</v>
      </c>
      <c r="DX125" s="460">
        <f>MAX((DX127-DX129)*'Capital Structure'!$H$21/12,0)</f>
        <v>0</v>
      </c>
      <c r="DY125" s="460">
        <f>MAX((DY127-DY129)*'Capital Structure'!$H$21/12,0)</f>
        <v>0</v>
      </c>
      <c r="DZ125" s="460">
        <f>MAX((DZ127-DZ129)*'Capital Structure'!$H$21/12,0)</f>
        <v>0</v>
      </c>
      <c r="EA125" s="460">
        <f>MAX((EA127-EA129)*'Capital Structure'!$H$21/12,0)</f>
        <v>0</v>
      </c>
      <c r="EB125" s="460">
        <f>MAX((EB127-EB129)*'Capital Structure'!$H$21/12,0)</f>
        <v>0</v>
      </c>
      <c r="EC125" s="460">
        <f>MAX((EC127-EC129)*'Capital Structure'!$H$21/12,0)</f>
        <v>0</v>
      </c>
      <c r="ED125" s="460">
        <f>MAX((ED127-ED129)*'Capital Structure'!$H$21/12,0)</f>
        <v>0</v>
      </c>
      <c r="EE125" s="460">
        <f>MAX((EE127-EE129)*'Capital Structure'!$H$21/12,0)</f>
        <v>0</v>
      </c>
      <c r="EF125" s="460">
        <f>MAX((EF127-EF129)*'Capital Structure'!$H$21/12,0)</f>
        <v>0</v>
      </c>
      <c r="EG125" s="460">
        <f>MAX((EG127-EG129)*'Capital Structure'!$H$21/12,0)</f>
        <v>0</v>
      </c>
      <c r="EH125" s="460">
        <f>MAX((EH127-EH129)*'Capital Structure'!$H$21/12,0)</f>
        <v>0</v>
      </c>
      <c r="EI125" s="460">
        <f>MAX((EI127-EI129)*'Capital Structure'!$H$21/12,0)</f>
        <v>0</v>
      </c>
      <c r="EJ125" s="460">
        <f>MAX((EJ127-EJ129)*'Capital Structure'!$H$21/12,0)</f>
        <v>0</v>
      </c>
      <c r="EK125" s="460">
        <f>MAX((EK127-EK129)*'Capital Structure'!$H$21/12,0)</f>
        <v>0</v>
      </c>
      <c r="EL125" s="460">
        <f>MAX((EL127-EL129)*'Capital Structure'!$H$21/12,0)</f>
        <v>0</v>
      </c>
      <c r="EM125" s="460">
        <f>MAX((EM127-EM129)*'Capital Structure'!$H$21/12,0)</f>
        <v>0</v>
      </c>
      <c r="EN125" s="460">
        <f>MAX((EN127-EN129)*'Capital Structure'!$H$21/12,0)</f>
        <v>0</v>
      </c>
      <c r="EO125" s="460">
        <f>MAX((EO127-EO129)*'Capital Structure'!$H$21/12,0)</f>
        <v>0</v>
      </c>
      <c r="EP125" s="460">
        <f>MAX((EP127-EP129)*'Capital Structure'!$H$21/12,0)</f>
        <v>0</v>
      </c>
      <c r="EQ125" s="460">
        <f>MAX((EQ127-EQ129)*'Capital Structure'!$H$21/12,0)</f>
        <v>0</v>
      </c>
      <c r="ER125" s="460">
        <f>MAX((ER127-ER129)*'Capital Structure'!$H$21/12,0)</f>
        <v>0</v>
      </c>
      <c r="ES125" s="460">
        <f>MAX((ES127-ES129)*'Capital Structure'!$H$21/12,0)</f>
        <v>0</v>
      </c>
      <c r="ET125" s="460">
        <f>MAX((ET127-ET129)*'Capital Structure'!$H$21/12,0)</f>
        <v>0</v>
      </c>
      <c r="EU125" s="460">
        <f>MAX((EU127-EU129)*'Capital Structure'!$H$21/12,0)</f>
        <v>0</v>
      </c>
      <c r="EV125" s="460">
        <f>MAX((EV127-EV129)*'Capital Structure'!$H$21/12,0)</f>
        <v>0</v>
      </c>
      <c r="EW125" s="460">
        <f>MAX((EW127-EW129)*'Capital Structure'!$H$21/12,0)</f>
        <v>0</v>
      </c>
      <c r="EX125" s="460">
        <f>MAX((EX127-EX129)*'Capital Structure'!$H$21/12,0)</f>
        <v>0</v>
      </c>
      <c r="EY125" s="460">
        <f>MAX((EY127-EY129)*'Capital Structure'!$H$21/12,0)</f>
        <v>0</v>
      </c>
      <c r="EZ125" s="460">
        <f>MAX((EZ127-EZ129)*'Capital Structure'!$H$21/12,0)</f>
        <v>0</v>
      </c>
      <c r="FA125" s="460">
        <f>MAX((FA127-FA129)*'Capital Structure'!$H$21/12,0)</f>
        <v>0</v>
      </c>
      <c r="FB125" s="460">
        <f>MAX((FB127-FB129)*'Capital Structure'!$H$21/12,0)</f>
        <v>0</v>
      </c>
      <c r="FC125" s="460"/>
      <c r="FD125" s="460"/>
      <c r="FE125" s="460"/>
      <c r="FF125" s="460"/>
      <c r="FG125" s="460"/>
      <c r="FH125" s="460"/>
      <c r="FI125" s="460"/>
      <c r="FJ125" s="460"/>
      <c r="FK125" s="460"/>
      <c r="FL125" s="460"/>
      <c r="FM125" s="460"/>
      <c r="FN125" s="460"/>
      <c r="FO125" s="460"/>
      <c r="FP125" s="460"/>
      <c r="FQ125" s="460"/>
      <c r="FR125" s="460"/>
      <c r="FS125" s="460"/>
      <c r="FT125" s="460"/>
      <c r="FU125" s="460"/>
      <c r="FV125" s="460"/>
      <c r="FW125" s="460"/>
      <c r="FX125" s="460"/>
      <c r="FY125" s="460"/>
      <c r="FZ125" s="460"/>
      <c r="GA125" s="460"/>
      <c r="GB125" s="460"/>
      <c r="GC125" s="460"/>
      <c r="GD125" s="460"/>
      <c r="GE125" s="460"/>
      <c r="GF125" s="460"/>
      <c r="GG125" s="460"/>
      <c r="GH125" s="460"/>
      <c r="GI125" s="460"/>
      <c r="GJ125" s="460"/>
      <c r="GK125" s="460"/>
      <c r="GL125" s="460"/>
      <c r="GM125" s="460"/>
      <c r="GN125" s="460"/>
      <c r="GO125" s="460"/>
      <c r="GP125" s="460"/>
      <c r="GQ125" s="460"/>
      <c r="GR125" s="460"/>
      <c r="GS125" s="460"/>
      <c r="GT125" s="460"/>
      <c r="GU125" s="460"/>
      <c r="GV125" s="460"/>
      <c r="GW125" s="460"/>
      <c r="GX125" s="460"/>
    </row>
    <row r="126" spans="2:206">
      <c r="B126" s="465" t="s">
        <v>208</v>
      </c>
      <c r="E126" s="460">
        <f>IFERROR(VLOOKUP(E$90,'Capital Structure'!$H$27:$I$29,2,FALSE),0)</f>
        <v>0</v>
      </c>
      <c r="F126" s="460">
        <f>IFERROR(VLOOKUP(F$90,'Capital Structure'!$H$27:$I$29,2,FALSE),0)</f>
        <v>0</v>
      </c>
      <c r="G126" s="460">
        <f>IFERROR(VLOOKUP(G$90,'Capital Structure'!$H$27:$I$29,2,FALSE),0)</f>
        <v>0</v>
      </c>
      <c r="H126" s="460">
        <f>IFERROR(VLOOKUP(H$90,'Capital Structure'!$H$27:$I$29,2,FALSE),0)</f>
        <v>0</v>
      </c>
      <c r="I126" s="460">
        <f>IFERROR(VLOOKUP(I$90,'Capital Structure'!$H$27:$I$29,2,FALSE),0)</f>
        <v>0</v>
      </c>
      <c r="J126" s="460">
        <f>IFERROR(VLOOKUP(J$90,'Capital Structure'!$H$27:$I$29,2,FALSE),0)</f>
        <v>0</v>
      </c>
      <c r="K126" s="460">
        <f>IFERROR(VLOOKUP(K$90,'Capital Structure'!$H$27:$I$29,2,FALSE),0)</f>
        <v>0</v>
      </c>
      <c r="L126" s="460">
        <f>IFERROR(VLOOKUP(L$90,'Capital Structure'!$H$27:$I$29,2,FALSE),0)</f>
        <v>0</v>
      </c>
      <c r="M126" s="460">
        <f>IFERROR(VLOOKUP(M$90,'Capital Structure'!$H$27:$I$29,2,FALSE),0)</f>
        <v>0</v>
      </c>
      <c r="N126" s="460">
        <f>IFERROR(VLOOKUP(N$90,'Capital Structure'!$H$27:$I$29,2,FALSE),0)</f>
        <v>0</v>
      </c>
      <c r="O126" s="460">
        <f>IFERROR(VLOOKUP(O$90,'Capital Structure'!$H$27:$I$29,2,FALSE),0)</f>
        <v>0</v>
      </c>
      <c r="P126" s="460">
        <f>IFERROR(VLOOKUP(P$90,'Capital Structure'!$H$27:$I$29,2,FALSE),0)</f>
        <v>0</v>
      </c>
      <c r="Q126" s="460">
        <f>IFERROR(VLOOKUP(Q$90,'Capital Structure'!$H$27:$I$29,2,FALSE),0)</f>
        <v>0</v>
      </c>
      <c r="R126" s="460">
        <f>IFERROR(VLOOKUP(R$90,'Capital Structure'!$H$27:$I$29,2,FALSE),0)</f>
        <v>0</v>
      </c>
      <c r="S126" s="460">
        <f>IFERROR(VLOOKUP(S$90,'Capital Structure'!$H$27:$I$29,2,FALSE),0)</f>
        <v>0</v>
      </c>
      <c r="T126" s="460">
        <f>IFERROR(VLOOKUP(T$90,'Capital Structure'!$H$27:$I$29,2,FALSE),0)</f>
        <v>0</v>
      </c>
      <c r="U126" s="460">
        <f>IFERROR(VLOOKUP(U$90,'Capital Structure'!$H$27:$I$29,2,FALSE),0)</f>
        <v>0</v>
      </c>
      <c r="V126" s="460">
        <f>IFERROR(VLOOKUP(V$90,'Capital Structure'!$H$27:$I$29,2,FALSE),0)</f>
        <v>0</v>
      </c>
      <c r="W126" s="460">
        <f>IFERROR(VLOOKUP(W$90,'Capital Structure'!$H$27:$I$29,2,FALSE),0)</f>
        <v>0</v>
      </c>
      <c r="X126" s="460">
        <f>IFERROR(VLOOKUP(X$90,'Capital Structure'!$H$27:$I$29,2,FALSE),0)</f>
        <v>0</v>
      </c>
      <c r="Y126" s="460">
        <f>IFERROR(VLOOKUP(Y$90,'Capital Structure'!$H$27:$I$29,2,FALSE),0)</f>
        <v>0</v>
      </c>
      <c r="Z126" s="460">
        <f>IFERROR(VLOOKUP(Z$90,'Capital Structure'!$H$27:$I$29,2,FALSE),0)</f>
        <v>0</v>
      </c>
      <c r="AA126" s="460">
        <f>IFERROR(VLOOKUP(AA$90,'Capital Structure'!$H$27:$I$29,2,FALSE),0)</f>
        <v>0</v>
      </c>
      <c r="AB126" s="460">
        <f>IFERROR(VLOOKUP(AB$90,'Capital Structure'!$H$27:$I$29,2,FALSE),0)</f>
        <v>0</v>
      </c>
      <c r="AC126" s="460">
        <f>IFERROR(VLOOKUP(AC$90,'Capital Structure'!$H$27:$I$29,2,FALSE),0)</f>
        <v>0</v>
      </c>
      <c r="AD126" s="460">
        <f>IFERROR(VLOOKUP(AD$90,'Capital Structure'!$H$27:$I$29,2,FALSE),0)</f>
        <v>0</v>
      </c>
      <c r="AE126" s="460">
        <f>IFERROR(VLOOKUP(AE$90,'Capital Structure'!$H$27:$I$29,2,FALSE),0)</f>
        <v>0</v>
      </c>
      <c r="AF126" s="460">
        <f>IFERROR(VLOOKUP(AF$90,'Capital Structure'!$H$27:$I$29,2,FALSE),0)</f>
        <v>0</v>
      </c>
      <c r="AG126" s="460">
        <f>IFERROR(VLOOKUP(AG$90,'Capital Structure'!$H$27:$I$29,2,FALSE),0)</f>
        <v>0</v>
      </c>
      <c r="AH126" s="460">
        <f>IFERROR(VLOOKUP(AH$90,'Capital Structure'!$H$27:$I$29,2,FALSE),0)</f>
        <v>0</v>
      </c>
      <c r="AI126" s="460">
        <f>IFERROR(VLOOKUP(AI$90,'Capital Structure'!$H$27:$I$29,2,FALSE),0)</f>
        <v>0</v>
      </c>
      <c r="AJ126" s="460">
        <f>IFERROR(VLOOKUP(AJ$90,'Capital Structure'!$H$27:$I$29,2,FALSE),0)</f>
        <v>0</v>
      </c>
      <c r="AK126" s="460">
        <f>IFERROR(VLOOKUP(AK$90,'Capital Structure'!$H$27:$I$29,2,FALSE),0)</f>
        <v>0</v>
      </c>
      <c r="AL126" s="460">
        <f>IFERROR(VLOOKUP(AL$90,'Capital Structure'!$H$27:$I$29,2,FALSE),0)</f>
        <v>0</v>
      </c>
      <c r="AM126" s="460">
        <f>IFERROR(VLOOKUP(AM$90,'Capital Structure'!$H$27:$I$29,2,FALSE),0)</f>
        <v>0</v>
      </c>
      <c r="AN126" s="460">
        <f>IFERROR(VLOOKUP(AN$90,'Capital Structure'!$H$27:$I$29,2,FALSE),0)</f>
        <v>0</v>
      </c>
      <c r="AO126" s="460">
        <f>IFERROR(VLOOKUP(AO$90,'Capital Structure'!$H$27:$I$29,2,FALSE),0)</f>
        <v>0</v>
      </c>
      <c r="AP126" s="460">
        <f>IFERROR(VLOOKUP(AP$90,'Capital Structure'!$H$27:$I$29,2,FALSE),0)</f>
        <v>0</v>
      </c>
      <c r="AQ126" s="460">
        <f>IFERROR(VLOOKUP(AQ$90,'Capital Structure'!$H$27:$I$29,2,FALSE),0)</f>
        <v>0</v>
      </c>
      <c r="AR126" s="460">
        <f>IFERROR(VLOOKUP(AR$90,'Capital Structure'!$H$27:$I$29,2,FALSE),0)</f>
        <v>0</v>
      </c>
      <c r="AS126" s="460">
        <f>IFERROR(VLOOKUP(AS$90,'Capital Structure'!$H$27:$I$29,2,FALSE),0)</f>
        <v>0</v>
      </c>
      <c r="AT126" s="460">
        <f>IFERROR(VLOOKUP(AT$90,'Capital Structure'!$H$27:$I$29,2,FALSE),0)</f>
        <v>0</v>
      </c>
      <c r="AU126" s="460">
        <f>IFERROR(VLOOKUP(AU$90,'Capital Structure'!$H$27:$I$29,2,FALSE),0)</f>
        <v>0</v>
      </c>
      <c r="AV126" s="460">
        <f>IFERROR(VLOOKUP(AV$90,'Capital Structure'!$H$27:$I$29,2,FALSE),0)</f>
        <v>0</v>
      </c>
      <c r="AW126" s="460">
        <f>IFERROR(VLOOKUP(AW$90,'Capital Structure'!$H$27:$I$29,2,FALSE),0)</f>
        <v>0</v>
      </c>
      <c r="AX126" s="460">
        <f>IFERROR(VLOOKUP(AX$90,'Capital Structure'!$H$27:$I$29,2,FALSE),0)</f>
        <v>0</v>
      </c>
      <c r="AY126" s="460">
        <f>IFERROR(VLOOKUP(AY$90,'Capital Structure'!$H$27:$I$29,2,FALSE),0)</f>
        <v>0</v>
      </c>
      <c r="AZ126" s="460">
        <f>IFERROR(VLOOKUP(AZ$90,'Capital Structure'!$H$27:$I$29,2,FALSE),0)</f>
        <v>0</v>
      </c>
      <c r="BA126" s="460">
        <f>IFERROR(VLOOKUP(BA$90,'Capital Structure'!$H$27:$I$29,2,FALSE),0)</f>
        <v>0</v>
      </c>
      <c r="BB126" s="460">
        <f>IFERROR(VLOOKUP(BB$90,'Capital Structure'!$H$27:$I$29,2,FALSE),0)</f>
        <v>0</v>
      </c>
      <c r="BC126" s="460">
        <f>IFERROR(VLOOKUP(BC$90,'Capital Structure'!$H$27:$I$29,2,FALSE),0)</f>
        <v>0</v>
      </c>
      <c r="BD126" s="460">
        <f>IFERROR(VLOOKUP(BD$90,'Capital Structure'!$H$27:$I$29,2,FALSE),0)</f>
        <v>0</v>
      </c>
      <c r="BE126" s="460">
        <f>IFERROR(VLOOKUP(BE$90,'Capital Structure'!$H$27:$I$29,2,FALSE),0)</f>
        <v>0</v>
      </c>
      <c r="BF126" s="460">
        <f>IFERROR(VLOOKUP(BF$90,'Capital Structure'!$H$27:$I$29,2,FALSE),0)</f>
        <v>0</v>
      </c>
      <c r="BG126" s="460">
        <f>IFERROR(VLOOKUP(BG$90,'Capital Structure'!$H$27:$I$29,2,FALSE),0)</f>
        <v>0</v>
      </c>
      <c r="BH126" s="460">
        <f>IFERROR(VLOOKUP(BH$90,'Capital Structure'!$H$27:$I$29,2,FALSE),0)</f>
        <v>0</v>
      </c>
      <c r="BI126" s="460">
        <f>IFERROR(VLOOKUP(BI$90,'Capital Structure'!$H$27:$I$29,2,FALSE),0)</f>
        <v>0</v>
      </c>
      <c r="BJ126" s="460">
        <f>IFERROR(VLOOKUP(BJ$90,'Capital Structure'!$H$27:$I$29,2,FALSE),0)</f>
        <v>0</v>
      </c>
      <c r="BK126" s="460">
        <f>IFERROR(VLOOKUP(BK$90,'Capital Structure'!$H$27:$I$29,2,FALSE),0)</f>
        <v>0</v>
      </c>
      <c r="BL126" s="460">
        <f>IFERROR(VLOOKUP(BL$90,'Capital Structure'!$H$27:$I$29,2,FALSE),0)</f>
        <v>0</v>
      </c>
      <c r="BM126" s="460">
        <f>IFERROR(VLOOKUP(BM$90,'Capital Structure'!$H$27:$I$29,2,FALSE),0)</f>
        <v>0</v>
      </c>
      <c r="BN126" s="460">
        <f>IFERROR(VLOOKUP(BN$90,'Capital Structure'!$H$27:$I$29,2,FALSE),0)</f>
        <v>0</v>
      </c>
      <c r="BO126" s="460">
        <f>IFERROR(VLOOKUP(BO$90,'Capital Structure'!$H$27:$I$29,2,FALSE),0)</f>
        <v>0</v>
      </c>
      <c r="BP126" s="460">
        <f>IFERROR(VLOOKUP(BP$90,'Capital Structure'!$H$27:$I$29,2,FALSE),0)</f>
        <v>0</v>
      </c>
      <c r="BQ126" s="460">
        <f>IFERROR(VLOOKUP(BQ$90,'Capital Structure'!$H$27:$I$29,2,FALSE),0)</f>
        <v>0</v>
      </c>
      <c r="BR126" s="460">
        <f>IFERROR(VLOOKUP(BR$90,'Capital Structure'!$H$27:$I$29,2,FALSE),0)</f>
        <v>0</v>
      </c>
      <c r="BS126" s="460">
        <f>IFERROR(VLOOKUP(BS$90,'Capital Structure'!$H$27:$I$29,2,FALSE),0)</f>
        <v>0</v>
      </c>
      <c r="BT126" s="460">
        <f>IFERROR(VLOOKUP(BT$90,'Capital Structure'!$H$27:$I$29,2,FALSE),0)</f>
        <v>0</v>
      </c>
      <c r="BU126" s="460">
        <f>IFERROR(VLOOKUP(BU$90,'Capital Structure'!$H$27:$I$29,2,FALSE),0)</f>
        <v>0</v>
      </c>
      <c r="BV126" s="460">
        <f>IFERROR(VLOOKUP(BV$90,'Capital Structure'!$H$27:$I$29,2,FALSE),0)</f>
        <v>0</v>
      </c>
      <c r="BW126" s="460">
        <f>IFERROR(VLOOKUP(BW$90,'Capital Structure'!$H$27:$I$29,2,FALSE),0)</f>
        <v>0</v>
      </c>
      <c r="BX126" s="460">
        <f>IFERROR(VLOOKUP(BX$90,'Capital Structure'!$H$27:$I$29,2,FALSE),0)</f>
        <v>0</v>
      </c>
      <c r="BY126" s="460">
        <f>IFERROR(VLOOKUP(BY$90,'Capital Structure'!$H$27:$I$29,2,FALSE),0)</f>
        <v>0</v>
      </c>
      <c r="BZ126" s="460">
        <f>IFERROR(VLOOKUP(BZ$90,'Capital Structure'!$H$27:$I$29,2,FALSE),0)</f>
        <v>0</v>
      </c>
      <c r="CA126" s="460">
        <f>IFERROR(VLOOKUP(CA$90,'Capital Structure'!$H$27:$I$29,2,FALSE),0)</f>
        <v>0</v>
      </c>
      <c r="CB126" s="460">
        <f>IFERROR(VLOOKUP(CB$90,'Capital Structure'!$H$27:$I$29,2,FALSE),0)</f>
        <v>0</v>
      </c>
      <c r="CC126" s="460">
        <f>IFERROR(VLOOKUP(CC$90,'Capital Structure'!$H$27:$I$29,2,FALSE),0)</f>
        <v>0</v>
      </c>
      <c r="CD126" s="460">
        <f>IFERROR(VLOOKUP(CD$90,'Capital Structure'!$H$27:$I$29,2,FALSE),0)</f>
        <v>0</v>
      </c>
      <c r="CE126" s="460">
        <f>IFERROR(VLOOKUP(CE$90,'Capital Structure'!$H$27:$I$29,2,FALSE),0)</f>
        <v>0</v>
      </c>
      <c r="CF126" s="460">
        <f>IFERROR(VLOOKUP(CF$90,'Capital Structure'!$H$27:$I$29,2,FALSE),0)</f>
        <v>0</v>
      </c>
      <c r="CG126" s="460">
        <f>IFERROR(VLOOKUP(CG$90,'Capital Structure'!$H$27:$I$29,2,FALSE),0)</f>
        <v>0</v>
      </c>
      <c r="CH126" s="460">
        <f>IFERROR(VLOOKUP(CH$90,'Capital Structure'!$H$27:$I$29,2,FALSE),0)</f>
        <v>0</v>
      </c>
      <c r="CI126" s="460">
        <f>IFERROR(VLOOKUP(CI$90,'Capital Structure'!$H$27:$I$29,2,FALSE),0)</f>
        <v>0</v>
      </c>
      <c r="CJ126" s="460">
        <f>IFERROR(VLOOKUP(CJ$90,'Capital Structure'!$H$27:$I$29,2,FALSE),0)</f>
        <v>0</v>
      </c>
      <c r="CK126" s="460">
        <f>IFERROR(VLOOKUP(CK$90,'Capital Structure'!$H$27:$I$29,2,FALSE),0)</f>
        <v>0</v>
      </c>
      <c r="CL126" s="460">
        <f>IFERROR(VLOOKUP(CL$90,'Capital Structure'!$H$27:$I$29,2,FALSE),0)</f>
        <v>0</v>
      </c>
      <c r="CM126" s="460">
        <f>IFERROR(VLOOKUP(CM$90,'Capital Structure'!$H$27:$I$29,2,FALSE),0)</f>
        <v>0</v>
      </c>
      <c r="CN126" s="460">
        <f>IFERROR(VLOOKUP(CN$90,'Capital Structure'!$H$27:$I$29,2,FALSE),0)</f>
        <v>0</v>
      </c>
      <c r="CO126" s="460">
        <f>IFERROR(VLOOKUP(CO$90,'Capital Structure'!$H$27:$I$29,2,FALSE),0)</f>
        <v>0</v>
      </c>
      <c r="CP126" s="460">
        <f>IFERROR(VLOOKUP(CP$90,'Capital Structure'!$H$27:$I$29,2,FALSE),0)</f>
        <v>0</v>
      </c>
      <c r="CQ126" s="460">
        <f>IFERROR(VLOOKUP(CQ$90,'Capital Structure'!$H$27:$I$29,2,FALSE),0)</f>
        <v>0</v>
      </c>
      <c r="CR126" s="460">
        <f>IFERROR(VLOOKUP(CR$90,'Capital Structure'!$H$27:$I$29,2,FALSE),0)</f>
        <v>0</v>
      </c>
      <c r="CS126" s="460">
        <f>IFERROR(VLOOKUP(CS$90,'Capital Structure'!$H$27:$I$29,2,FALSE),0)</f>
        <v>0</v>
      </c>
      <c r="CT126" s="460">
        <f>IFERROR(VLOOKUP(CT$90,'Capital Structure'!$H$27:$I$29,2,FALSE),0)</f>
        <v>0</v>
      </c>
      <c r="CU126" s="460">
        <f>IFERROR(VLOOKUP(CU$90,'Capital Structure'!$H$27:$I$29,2,FALSE),0)</f>
        <v>0</v>
      </c>
      <c r="CV126" s="460">
        <f>IFERROR(VLOOKUP(CV$90,'Capital Structure'!$H$27:$I$29,2,FALSE),0)</f>
        <v>0</v>
      </c>
      <c r="CW126" s="460">
        <f>IFERROR(VLOOKUP(CW$90,'Capital Structure'!$H$27:$I$29,2,FALSE),0)</f>
        <v>0</v>
      </c>
      <c r="CX126" s="460">
        <f>IFERROR(VLOOKUP(CX$90,'Capital Structure'!$H$27:$I$29,2,FALSE),0)</f>
        <v>0</v>
      </c>
      <c r="CY126" s="460">
        <f>IFERROR(VLOOKUP(CY$90,'Capital Structure'!$H$27:$I$29,2,FALSE),0)</f>
        <v>0</v>
      </c>
      <c r="CZ126" s="460">
        <f>IFERROR(VLOOKUP(CZ$90,'Capital Structure'!$H$27:$I$29,2,FALSE),0)</f>
        <v>0</v>
      </c>
      <c r="DA126" s="460">
        <f>IFERROR(VLOOKUP(DA$90,'Capital Structure'!$H$27:$I$29,2,FALSE),0)</f>
        <v>0</v>
      </c>
      <c r="DB126" s="460">
        <f>IFERROR(VLOOKUP(DB$90,'Capital Structure'!$H$27:$I$29,2,FALSE),0)</f>
        <v>0</v>
      </c>
      <c r="DC126" s="460">
        <f>IFERROR(VLOOKUP(DC$90,'Capital Structure'!$H$27:$I$29,2,FALSE),0)</f>
        <v>0</v>
      </c>
      <c r="DD126" s="460">
        <f>IFERROR(VLOOKUP(DD$90,'Capital Structure'!$H$27:$I$29,2,FALSE),0)</f>
        <v>0</v>
      </c>
      <c r="DE126" s="460">
        <f>IFERROR(VLOOKUP(DE$90,'Capital Structure'!$H$27:$I$29,2,FALSE),0)</f>
        <v>0</v>
      </c>
      <c r="DF126" s="460">
        <f>IFERROR(VLOOKUP(DF$90,'Capital Structure'!$H$27:$I$29,2,FALSE),0)</f>
        <v>0</v>
      </c>
      <c r="DG126" s="460">
        <f>IFERROR(VLOOKUP(DG$90,'Capital Structure'!$H$27:$I$29,2,FALSE),0)</f>
        <v>0</v>
      </c>
      <c r="DH126" s="460">
        <f>IFERROR(VLOOKUP(DH$90,'Capital Structure'!$H$27:$I$29,2,FALSE),0)</f>
        <v>0</v>
      </c>
      <c r="DI126" s="460">
        <f>IFERROR(VLOOKUP(DI$90,'Capital Structure'!$H$27:$I$29,2,FALSE),0)</f>
        <v>0</v>
      </c>
      <c r="DJ126" s="460">
        <f>IFERROR(VLOOKUP(DJ$90,'Capital Structure'!$H$27:$I$29,2,FALSE),0)</f>
        <v>0</v>
      </c>
      <c r="DK126" s="460">
        <f>IFERROR(VLOOKUP(DK$90,'Capital Structure'!$H$27:$I$29,2,FALSE),0)</f>
        <v>0</v>
      </c>
      <c r="DL126" s="460">
        <f>IFERROR(VLOOKUP(DL$90,'Capital Structure'!$H$27:$I$29,2,FALSE),0)</f>
        <v>0</v>
      </c>
      <c r="DM126" s="460">
        <f>IFERROR(VLOOKUP(DM$90,'Capital Structure'!$H$27:$I$29,2,FALSE),0)</f>
        <v>0</v>
      </c>
      <c r="DN126" s="460">
        <f>IFERROR(VLOOKUP(DN$90,'Capital Structure'!$H$27:$I$29,2,FALSE),0)</f>
        <v>0</v>
      </c>
      <c r="DO126" s="460">
        <f>IFERROR(VLOOKUP(DO$90,'Capital Structure'!$H$27:$I$29,2,FALSE),0)</f>
        <v>0</v>
      </c>
      <c r="DP126" s="460">
        <f>IFERROR(VLOOKUP(DP$90,'Capital Structure'!$H$27:$I$29,2,FALSE),0)</f>
        <v>0</v>
      </c>
      <c r="DQ126" s="460">
        <f>IFERROR(VLOOKUP(DQ$90,'Capital Structure'!$H$27:$I$29,2,FALSE),0)</f>
        <v>0</v>
      </c>
      <c r="DR126" s="460">
        <f>IFERROR(VLOOKUP(DR$90,'Capital Structure'!$H$27:$I$29,2,FALSE),0)</f>
        <v>0</v>
      </c>
      <c r="DS126" s="460">
        <f>IFERROR(VLOOKUP(DS$90,'Capital Structure'!$H$27:$I$29,2,FALSE),0)</f>
        <v>0</v>
      </c>
      <c r="DT126" s="460">
        <f>IFERROR(VLOOKUP(DT$90,'Capital Structure'!$H$27:$I$29,2,FALSE),0)</f>
        <v>0</v>
      </c>
      <c r="DU126" s="460">
        <f>IFERROR(VLOOKUP(DU$90,'Capital Structure'!$H$27:$I$29,2,FALSE),0)</f>
        <v>0</v>
      </c>
      <c r="DV126" s="460">
        <f>IFERROR(VLOOKUP(DV$90,'Capital Structure'!$H$27:$I$29,2,FALSE),0)</f>
        <v>0</v>
      </c>
      <c r="DW126" s="460">
        <f>IFERROR(VLOOKUP(DW$90,'Capital Structure'!$H$27:$I$29,2,FALSE),0)</f>
        <v>0</v>
      </c>
      <c r="DX126" s="460">
        <f>IFERROR(VLOOKUP(DX$90,'Capital Structure'!$H$27:$I$29,2,FALSE),0)</f>
        <v>0</v>
      </c>
      <c r="DY126" s="460">
        <f>IFERROR(VLOOKUP(DY$90,'Capital Structure'!$H$27:$I$29,2,FALSE),0)</f>
        <v>0</v>
      </c>
      <c r="DZ126" s="460">
        <f>IFERROR(VLOOKUP(DZ$90,'Capital Structure'!$H$27:$I$29,2,FALSE),0)</f>
        <v>0</v>
      </c>
      <c r="EA126" s="460">
        <f>IFERROR(VLOOKUP(EA$90,'Capital Structure'!$H$27:$I$29,2,FALSE),0)</f>
        <v>0</v>
      </c>
      <c r="EB126" s="460">
        <f>IFERROR(VLOOKUP(EB$90,'Capital Structure'!$H$27:$I$29,2,FALSE),0)</f>
        <v>0</v>
      </c>
      <c r="EC126" s="460">
        <f>IFERROR(VLOOKUP(EC$90,'Capital Structure'!$H$27:$I$29,2,FALSE),0)</f>
        <v>0</v>
      </c>
      <c r="ED126" s="460">
        <f>IFERROR(VLOOKUP(ED$90,'Capital Structure'!$H$27:$I$29,2,FALSE),0)</f>
        <v>0</v>
      </c>
      <c r="EE126" s="460">
        <f>IFERROR(VLOOKUP(EE$90,'Capital Structure'!$H$27:$I$29,2,FALSE),0)</f>
        <v>0</v>
      </c>
      <c r="EF126" s="460">
        <f>IFERROR(VLOOKUP(EF$90,'Capital Structure'!$H$27:$I$29,2,FALSE),0)</f>
        <v>0</v>
      </c>
      <c r="EG126" s="460">
        <f>IFERROR(VLOOKUP(EG$90,'Capital Structure'!$H$27:$I$29,2,FALSE),0)</f>
        <v>0</v>
      </c>
      <c r="EH126" s="460">
        <f>IFERROR(VLOOKUP(EH$90,'Capital Structure'!$H$27:$I$29,2,FALSE),0)</f>
        <v>0</v>
      </c>
      <c r="EI126" s="460">
        <f>IFERROR(VLOOKUP(EI$90,'Capital Structure'!$H$27:$I$29,2,FALSE),0)</f>
        <v>0</v>
      </c>
      <c r="EJ126" s="460">
        <f>IFERROR(VLOOKUP(EJ$90,'Capital Structure'!$H$27:$I$29,2,FALSE),0)</f>
        <v>0</v>
      </c>
      <c r="EK126" s="460">
        <f>IFERROR(VLOOKUP(EK$90,'Capital Structure'!$H$27:$I$29,2,FALSE),0)</f>
        <v>0</v>
      </c>
      <c r="EL126" s="460">
        <f>IFERROR(VLOOKUP(EL$90,'Capital Structure'!$H$27:$I$29,2,FALSE),0)</f>
        <v>0</v>
      </c>
      <c r="EM126" s="460">
        <f>IFERROR(VLOOKUP(EM$90,'Capital Structure'!$H$27:$I$29,2,FALSE),0)</f>
        <v>0</v>
      </c>
      <c r="EN126" s="460">
        <f>IFERROR(VLOOKUP(EN$90,'Capital Structure'!$H$27:$I$29,2,FALSE),0)</f>
        <v>0</v>
      </c>
      <c r="EO126" s="460">
        <f>IFERROR(VLOOKUP(EO$90,'Capital Structure'!$H$27:$I$29,2,FALSE),0)</f>
        <v>0</v>
      </c>
      <c r="EP126" s="460">
        <f>IFERROR(VLOOKUP(EP$90,'Capital Structure'!$H$27:$I$29,2,FALSE),0)</f>
        <v>0</v>
      </c>
      <c r="EQ126" s="460">
        <f>IFERROR(VLOOKUP(EQ$90,'Capital Structure'!$H$27:$I$29,2,FALSE),0)</f>
        <v>0</v>
      </c>
      <c r="ER126" s="460">
        <f>IFERROR(VLOOKUP(ER$90,'Capital Structure'!$H$27:$I$29,2,FALSE),0)</f>
        <v>0</v>
      </c>
      <c r="ES126" s="460">
        <f>IFERROR(VLOOKUP(ES$90,'Capital Structure'!$H$27:$I$29,2,FALSE),0)</f>
        <v>0</v>
      </c>
      <c r="ET126" s="460">
        <f>IFERROR(VLOOKUP(ET$90,'Capital Structure'!$H$27:$I$29,2,FALSE),0)</f>
        <v>0</v>
      </c>
      <c r="EU126" s="460">
        <f>IFERROR(VLOOKUP(EU$90,'Capital Structure'!$H$27:$I$29,2,FALSE),0)</f>
        <v>0</v>
      </c>
      <c r="EV126" s="460">
        <f>IFERROR(VLOOKUP(EV$90,'Capital Structure'!$H$27:$I$29,2,FALSE),0)</f>
        <v>0</v>
      </c>
      <c r="EW126" s="460">
        <f>IFERROR(VLOOKUP(EW$90,'Capital Structure'!$H$27:$I$29,2,FALSE),0)</f>
        <v>0</v>
      </c>
      <c r="EX126" s="460">
        <f>IFERROR(VLOOKUP(EX$90,'Capital Structure'!$H$27:$I$29,2,FALSE),0)</f>
        <v>0</v>
      </c>
      <c r="EY126" s="460">
        <f>IFERROR(VLOOKUP(EY$90,'Capital Structure'!$H$27:$I$29,2,FALSE),0)</f>
        <v>0</v>
      </c>
      <c r="EZ126" s="460">
        <f>IFERROR(VLOOKUP(EZ$90,'Capital Structure'!$H$27:$I$29,2,FALSE),0)</f>
        <v>0</v>
      </c>
      <c r="FA126" s="460">
        <f>IFERROR(VLOOKUP(FA$90,'Capital Structure'!$H$27:$I$29,2,FALSE),0)</f>
        <v>0</v>
      </c>
      <c r="FB126" s="460">
        <f>IFERROR(VLOOKUP(FB$90,'Capital Structure'!$H$27:$I$29,2,FALSE),0)</f>
        <v>0</v>
      </c>
      <c r="FC126" s="460"/>
      <c r="FD126" s="460"/>
      <c r="FE126" s="460"/>
      <c r="FF126" s="460"/>
      <c r="FG126" s="460"/>
      <c r="FH126" s="460"/>
      <c r="FI126" s="460"/>
      <c r="FJ126" s="460"/>
      <c r="FK126" s="460"/>
      <c r="FL126" s="460"/>
      <c r="FM126" s="460"/>
      <c r="FN126" s="460"/>
      <c r="FO126" s="460"/>
      <c r="FP126" s="460"/>
      <c r="FQ126" s="460"/>
      <c r="FR126" s="460"/>
      <c r="FS126" s="460"/>
      <c r="FT126" s="460"/>
      <c r="FU126" s="460"/>
      <c r="FV126" s="460"/>
      <c r="FW126" s="460"/>
      <c r="FX126" s="460"/>
      <c r="FY126" s="460"/>
      <c r="FZ126" s="460"/>
      <c r="GA126" s="460"/>
      <c r="GB126" s="460"/>
      <c r="GC126" s="460"/>
      <c r="GD126" s="460"/>
      <c r="GE126" s="460"/>
      <c r="GF126" s="460"/>
      <c r="GG126" s="460"/>
      <c r="GH126" s="460"/>
      <c r="GI126" s="460"/>
      <c r="GJ126" s="460"/>
      <c r="GK126" s="460"/>
      <c r="GL126" s="460"/>
      <c r="GM126" s="460"/>
      <c r="GN126" s="460"/>
      <c r="GO126" s="460"/>
      <c r="GP126" s="460"/>
      <c r="GQ126" s="460"/>
      <c r="GR126" s="460"/>
      <c r="GS126" s="460"/>
      <c r="GT126" s="460"/>
      <c r="GU126" s="460"/>
      <c r="GV126" s="460"/>
      <c r="GW126" s="460"/>
      <c r="GX126" s="460"/>
    </row>
    <row r="127" spans="2:206">
      <c r="B127" s="465" t="s">
        <v>209</v>
      </c>
      <c r="E127" s="460">
        <f>SUM($E$124:E124)-SUM($E$126:E126)+SUM($D$125:D125)-SUM($D$129:D129)</f>
        <v>0</v>
      </c>
      <c r="F127" s="460">
        <f>SUM($E$124:F124)-SUM($E$126:F126)+SUM($D$125:E125)-SUM($D$129:E129)</f>
        <v>0</v>
      </c>
      <c r="G127" s="460">
        <f>SUM($E$124:G124)-SUM($E$126:G126)+SUM($D$125:F125)-SUM($D$129:F129)</f>
        <v>0</v>
      </c>
      <c r="H127" s="460">
        <f>SUM($E$124:H124)-SUM($E$126:H126)+SUM($D$125:G125)-SUM($D$129:G129)</f>
        <v>0</v>
      </c>
      <c r="I127" s="460">
        <f>SUM($E$124:I124)-SUM($E$126:I126)+SUM($D$125:H125)-SUM($D$129:H129)</f>
        <v>0</v>
      </c>
      <c r="J127" s="460">
        <f>SUM($E$124:J124)-SUM($E$126:J126)+SUM($D$125:I125)-SUM($D$129:I129)</f>
        <v>0</v>
      </c>
      <c r="K127" s="460">
        <f>SUM($E$124:K124)-SUM($E$126:K126)+SUM($D$125:J125)-SUM($D$129:J129)</f>
        <v>0</v>
      </c>
      <c r="L127" s="460">
        <f>SUM($E$124:L124)-SUM($E$126:L126)+SUM($D$125:K125)-SUM($D$129:K129)</f>
        <v>0</v>
      </c>
      <c r="M127" s="460">
        <f>SUM($E$124:M124)-SUM($E$126:M126)+SUM($D$125:L125)-SUM($D$129:L129)</f>
        <v>0</v>
      </c>
      <c r="N127" s="460">
        <f>SUM($E$124:N124)-SUM($E$126:N126)+SUM($D$125:M125)-SUM($D$129:M129)</f>
        <v>0</v>
      </c>
      <c r="O127" s="460">
        <f>SUM($E$124:O124)-SUM($E$126:O126)+SUM($D$125:N125)-SUM($D$129:N129)</f>
        <v>0</v>
      </c>
      <c r="P127" s="460">
        <f>SUM($E$124:P124)-SUM($E$126:P126)+SUM($D$125:O125)-SUM($D$129:O129)</f>
        <v>0</v>
      </c>
      <c r="Q127" s="460">
        <f>SUM($E$124:Q124)-SUM($E$126:Q126)+SUM($D$125:P125)-SUM($D$129:P129)</f>
        <v>0</v>
      </c>
      <c r="R127" s="460">
        <f>SUM($E$124:R124)-SUM($E$126:R126)+SUM($D$125:Q125)-SUM($D$129:Q129)</f>
        <v>0</v>
      </c>
      <c r="S127" s="460">
        <f>SUM($E$124:S124)-SUM($E$126:S126)+SUM($D$125:R125)-SUM($D$129:R129)</f>
        <v>0</v>
      </c>
      <c r="T127" s="460">
        <f>SUM($E$124:T124)-SUM($E$126:T126)+SUM($D$125:S125)-SUM($D$129:S129)</f>
        <v>0</v>
      </c>
      <c r="U127" s="460">
        <f>SUM($E$124:U124)-SUM($E$126:U126)+SUM($D$125:T125)-SUM($D$129:T129)</f>
        <v>0</v>
      </c>
      <c r="V127" s="460">
        <f>SUM($E$124:V124)-SUM($E$126:V126)+SUM($D$125:U125)-SUM($D$129:U129)</f>
        <v>0</v>
      </c>
      <c r="W127" s="460">
        <f>SUM($E$124:W124)-SUM($E$126:W126)+SUM($D$125:V125)-SUM($D$129:V129)</f>
        <v>0</v>
      </c>
      <c r="X127" s="460">
        <f>SUM($E$124:X124)-SUM($E$126:X126)+SUM($D$125:W125)-SUM($D$129:W129)</f>
        <v>0</v>
      </c>
      <c r="Y127" s="460">
        <f>SUM($E$124:Y124)-SUM($E$126:Y126)+SUM($D$125:X125)-SUM($D$129:X129)</f>
        <v>0</v>
      </c>
      <c r="Z127" s="460">
        <f>SUM($E$124:Z124)-SUM($E$126:Z126)+SUM($D$125:Y125)-SUM($D$129:Y129)</f>
        <v>0</v>
      </c>
      <c r="AA127" s="460">
        <f>SUM($E$124:AA124)-SUM($E$126:AA126)+SUM($D$125:Z125)-SUM($D$129:Z129)</f>
        <v>0</v>
      </c>
      <c r="AB127" s="460">
        <f>SUM($E$124:AB124)-SUM($E$126:AB126)+SUM($D$125:AA125)-SUM($D$129:AA129)</f>
        <v>0</v>
      </c>
      <c r="AC127" s="460">
        <f>SUM($E$124:AC124)-SUM($E$126:AC126)+SUM($D$125:AB125)-SUM($D$129:AB129)</f>
        <v>0</v>
      </c>
      <c r="AD127" s="460">
        <f>SUM($E$124:AD124)-SUM($E$126:AD126)+SUM($D$125:AC125)-SUM($D$129:AC129)</f>
        <v>0</v>
      </c>
      <c r="AE127" s="460">
        <f>SUM($E$124:AE124)-SUM($E$126:AE126)+SUM($D$125:AD125)-SUM($D$129:AD129)</f>
        <v>0</v>
      </c>
      <c r="AF127" s="460">
        <f>SUM($E$124:AF124)-SUM($E$126:AF126)+SUM($D$125:AE125)-SUM($D$129:AE129)</f>
        <v>0</v>
      </c>
      <c r="AG127" s="460">
        <f>SUM($E$124:AG124)-SUM($E$126:AG126)+SUM($D$125:AF125)-SUM($D$129:AF129)</f>
        <v>0</v>
      </c>
      <c r="AH127" s="460">
        <f>SUM($E$124:AH124)-SUM($E$126:AH126)+SUM($D$125:AG125)-SUM($D$129:AG129)</f>
        <v>0</v>
      </c>
      <c r="AI127" s="460">
        <f>SUM($E$124:AI124)-SUM($E$126:AI126)+SUM($D$125:AH125)-SUM($D$129:AH129)</f>
        <v>0</v>
      </c>
      <c r="AJ127" s="460">
        <f>SUM($E$124:AJ124)-SUM($E$126:AJ126)+SUM($D$125:AI125)-SUM($D$129:AI129)</f>
        <v>0</v>
      </c>
      <c r="AK127" s="460">
        <f>SUM($E$124:AK124)-SUM($E$126:AK126)+SUM($D$125:AJ125)-SUM($D$129:AJ129)</f>
        <v>0</v>
      </c>
      <c r="AL127" s="460">
        <f>SUM($E$124:AL124)-SUM($E$126:AL126)+SUM($D$125:AK125)-SUM($D$129:AK129)</f>
        <v>0</v>
      </c>
      <c r="AM127" s="460">
        <f>SUM($E$124:AM124)-SUM($E$126:AM126)+SUM($D$125:AL125)-SUM($D$129:AL129)</f>
        <v>0</v>
      </c>
      <c r="AN127" s="460">
        <f>SUM($E$124:AN124)-SUM($E$126:AN126)+SUM($D$125:AM125)-SUM($D$129:AM129)</f>
        <v>0</v>
      </c>
      <c r="AO127" s="460">
        <f>SUM($E$124:AO124)-SUM($E$126:AO126)+SUM($D$125:AN125)-SUM($D$129:AN129)</f>
        <v>0</v>
      </c>
      <c r="AP127" s="460">
        <f>SUM($E$124:AP124)-SUM($E$126:AP126)+SUM($D$125:AO125)-SUM($D$129:AO129)</f>
        <v>0</v>
      </c>
      <c r="AQ127" s="460">
        <f>SUM($E$124:AQ124)-SUM($E$126:AQ126)+SUM($D$125:AP125)-SUM($D$129:AP129)</f>
        <v>0</v>
      </c>
      <c r="AR127" s="460">
        <f>SUM($E$124:AR124)-SUM($E$126:AR126)+SUM($D$125:AQ125)-SUM($D$129:AQ129)</f>
        <v>0</v>
      </c>
      <c r="AS127" s="460">
        <f>SUM($E$124:AS124)-SUM($E$126:AS126)+SUM($D$125:AR125)-SUM($D$129:AR129)</f>
        <v>0</v>
      </c>
      <c r="AT127" s="460">
        <f>SUM($E$124:AT124)-SUM($E$126:AT126)+SUM($D$125:AS125)-SUM($D$129:AS129)</f>
        <v>0</v>
      </c>
      <c r="AU127" s="460">
        <f>SUM($E$124:AU124)-SUM($E$126:AU126)+SUM($D$125:AT125)-SUM($D$129:AT129)</f>
        <v>0</v>
      </c>
      <c r="AV127" s="460">
        <f>SUM($E$124:AV124)-SUM($E$126:AV126)+SUM($D$125:AU125)-SUM($D$129:AU129)</f>
        <v>0</v>
      </c>
      <c r="AW127" s="460">
        <f>SUM($E$124:AW124)-SUM($E$126:AW126)+SUM($D$125:AV125)-SUM($D$129:AV129)</f>
        <v>0</v>
      </c>
      <c r="AX127" s="460">
        <f>SUM($E$124:AX124)-SUM($E$126:AX126)+SUM($D$125:AW125)-SUM($D$129:AW129)</f>
        <v>0</v>
      </c>
      <c r="AY127" s="460">
        <f>SUM($E$124:AY124)-SUM($E$126:AY126)+SUM($D$125:AX125)-SUM($D$129:AX129)</f>
        <v>0</v>
      </c>
      <c r="AZ127" s="460">
        <f>SUM($E$124:AZ124)-SUM($E$126:AZ126)+SUM($D$125:AY125)-SUM($D$129:AY129)</f>
        <v>0</v>
      </c>
      <c r="BA127" s="460">
        <f>SUM($E$124:BA124)-SUM($E$126:BA126)+SUM($D$125:AZ125)-SUM($D$129:AZ129)</f>
        <v>0</v>
      </c>
      <c r="BB127" s="460">
        <f>SUM($E$124:BB124)-SUM($E$126:BB126)+SUM($D$125:BA125)-SUM($D$129:BA129)</f>
        <v>0</v>
      </c>
      <c r="BC127" s="460">
        <f>SUM($E$124:BC124)-SUM($E$126:BC126)+SUM($D$125:BB125)-SUM($D$129:BB129)</f>
        <v>0</v>
      </c>
      <c r="BD127" s="460">
        <f>SUM($E$124:BD124)-SUM($E$126:BD126)+SUM($D$125:BC125)-SUM($D$129:BC129)</f>
        <v>0</v>
      </c>
      <c r="BE127" s="460">
        <f>SUM($E$124:BE124)-SUM($E$126:BE126)+SUM($D$125:BD125)-SUM($D$129:BD129)</f>
        <v>0</v>
      </c>
      <c r="BF127" s="460">
        <f>SUM($E$124:BF124)-SUM($E$126:BF126)+SUM($D$125:BE125)-SUM($D$129:BE129)</f>
        <v>0</v>
      </c>
      <c r="BG127" s="460">
        <f>SUM($E$124:BG124)-SUM($E$126:BG126)+SUM($D$125:BF125)-SUM($D$129:BF129)</f>
        <v>0</v>
      </c>
      <c r="BH127" s="460">
        <f>SUM($E$124:BH124)-SUM($E$126:BH126)+SUM($D$125:BG125)-SUM($D$129:BG129)</f>
        <v>0</v>
      </c>
      <c r="BI127" s="460">
        <f>SUM($E$124:BI124)-SUM($E$126:BI126)+SUM($D$125:BH125)-SUM($D$129:BH129)</f>
        <v>0</v>
      </c>
      <c r="BJ127" s="460">
        <f>SUM($E$124:BJ124)-SUM($E$126:BJ126)+SUM($D$125:BI125)-SUM($D$129:BI129)</f>
        <v>0</v>
      </c>
      <c r="BK127" s="460">
        <f>SUM($E$124:BK124)-SUM($E$126:BK126)+SUM($D$125:BJ125)-SUM($D$129:BJ129)</f>
        <v>0</v>
      </c>
      <c r="BL127" s="460">
        <f>SUM($E$124:BL124)-SUM($E$126:BL126)+SUM($D$125:BK125)-SUM($D$129:BK129)</f>
        <v>0</v>
      </c>
      <c r="BM127" s="460">
        <f>SUM($E$124:BM124)-SUM($E$126:BM126)+SUM($D$125:BL125)-SUM($D$129:BL129)</f>
        <v>0</v>
      </c>
      <c r="BN127" s="460">
        <f>SUM($E$124:BN124)-SUM($E$126:BN126)+SUM($D$125:BM125)-SUM($D$129:BM129)</f>
        <v>0</v>
      </c>
      <c r="BO127" s="460">
        <f>SUM($E$124:BO124)-SUM($E$126:BO126)+SUM($D$125:BN125)-SUM($D$129:BN129)</f>
        <v>0</v>
      </c>
      <c r="BP127" s="460">
        <f>SUM($E$124:BP124)-SUM($E$126:BP126)+SUM($D$125:BO125)-SUM($D$129:BO129)</f>
        <v>0</v>
      </c>
      <c r="BQ127" s="460">
        <f>SUM($E$124:BQ124)-SUM($E$126:BQ126)+SUM($D$125:BP125)-SUM($D$129:BP129)</f>
        <v>0</v>
      </c>
      <c r="BR127" s="460">
        <f>SUM($E$124:BR124)-SUM($E$126:BR126)+SUM($D$125:BQ125)-SUM($D$129:BQ129)</f>
        <v>0</v>
      </c>
      <c r="BS127" s="460">
        <f>SUM($E$124:BS124)-SUM($E$126:BS126)+SUM($D$125:BR125)-SUM($D$129:BR129)</f>
        <v>0</v>
      </c>
      <c r="BT127" s="460">
        <f>SUM($E$124:BT124)-SUM($E$126:BT126)+SUM($D$125:BS125)-SUM($D$129:BS129)</f>
        <v>0</v>
      </c>
      <c r="BU127" s="460">
        <f>SUM($E$124:BU124)-SUM($E$126:BU126)+SUM($D$125:BT125)-SUM($D$129:BT129)</f>
        <v>0</v>
      </c>
      <c r="BV127" s="460">
        <f>SUM($E$124:BV124)-SUM($E$126:BV126)+SUM($D$125:BU125)-SUM($D$129:BU129)</f>
        <v>0</v>
      </c>
      <c r="BW127" s="460">
        <f>SUM($E$124:BW124)-SUM($E$126:BW126)+SUM($D$125:BV125)-SUM($D$129:BV129)</f>
        <v>0</v>
      </c>
      <c r="BX127" s="460">
        <f>SUM($E$124:BX124)-SUM($E$126:BX126)+SUM($D$125:BW125)-SUM($D$129:BW129)</f>
        <v>0</v>
      </c>
      <c r="BY127" s="460">
        <f>SUM($E$124:BY124)-SUM($E$126:BY126)+SUM($D$125:BX125)-SUM($D$129:BX129)</f>
        <v>0</v>
      </c>
      <c r="BZ127" s="460">
        <f>SUM($E$124:BZ124)-SUM($E$126:BZ126)+SUM($D$125:BY125)-SUM($D$129:BY129)</f>
        <v>0</v>
      </c>
      <c r="CA127" s="460">
        <f>SUM($E$124:CA124)-SUM($E$126:CA126)+SUM($D$125:BZ125)-SUM($D$129:BZ129)</f>
        <v>0</v>
      </c>
      <c r="CB127" s="460">
        <f>SUM($E$124:CB124)-SUM($E$126:CB126)+SUM($D$125:CA125)-SUM($D$129:CA129)</f>
        <v>0</v>
      </c>
      <c r="CC127" s="460">
        <f>SUM($E$124:CC124)-SUM($E$126:CC126)+SUM($D$125:CB125)-SUM($D$129:CB129)</f>
        <v>0</v>
      </c>
      <c r="CD127" s="460">
        <f>SUM($E$124:CD124)-SUM($E$126:CD126)+SUM($D$125:CC125)-SUM($D$129:CC129)</f>
        <v>0</v>
      </c>
      <c r="CE127" s="460">
        <f>SUM($E$124:CE124)-SUM($E$126:CE126)+SUM($D$125:CD125)-SUM($D$129:CD129)</f>
        <v>0</v>
      </c>
      <c r="CF127" s="460">
        <f>SUM($E$124:CF124)-SUM($E$126:CF126)+SUM($D$125:CE125)-SUM($D$129:CE129)</f>
        <v>0</v>
      </c>
      <c r="CG127" s="460">
        <f>SUM($E$124:CG124)-SUM($E$126:CG126)+SUM($D$125:CF125)-SUM($D$129:CF129)</f>
        <v>0</v>
      </c>
      <c r="CH127" s="460">
        <f>SUM($E$124:CH124)-SUM($E$126:CH126)+SUM($D$125:CG125)-SUM($D$129:CG129)</f>
        <v>0</v>
      </c>
      <c r="CI127" s="460">
        <f>SUM($E$124:CI124)-SUM($E$126:CI126)+SUM($D$125:CH125)-SUM($D$129:CH129)</f>
        <v>0</v>
      </c>
      <c r="CJ127" s="460">
        <f>SUM($E$124:CJ124)-SUM($E$126:CJ126)+SUM($D$125:CI125)-SUM($D$129:CI129)</f>
        <v>0</v>
      </c>
      <c r="CK127" s="460">
        <f>SUM($E$124:CK124)-SUM($E$126:CK126)+SUM($D$125:CJ125)-SUM($D$129:CJ129)</f>
        <v>0</v>
      </c>
      <c r="CL127" s="460">
        <f>SUM($E$124:CL124)-SUM($E$126:CL126)+SUM($D$125:CK125)-SUM($D$129:CK129)</f>
        <v>0</v>
      </c>
      <c r="CM127" s="460">
        <f>SUM($E$124:CM124)-SUM($E$126:CM126)+SUM($D$125:CL125)-SUM($D$129:CL129)</f>
        <v>0</v>
      </c>
      <c r="CN127" s="460">
        <f>SUM($E$124:CN124)-SUM($E$126:CN126)+SUM($D$125:CM125)-SUM($D$129:CM129)</f>
        <v>0</v>
      </c>
      <c r="CO127" s="460">
        <f>SUM($E$124:CO124)-SUM($E$126:CO126)+SUM($D$125:CN125)-SUM($D$129:CN129)</f>
        <v>0</v>
      </c>
      <c r="CP127" s="460">
        <f>SUM($E$124:CP124)-SUM($E$126:CP126)+SUM($D$125:CO125)-SUM($D$129:CO129)</f>
        <v>0</v>
      </c>
      <c r="CQ127" s="460">
        <f>SUM($E$124:CQ124)-SUM($E$126:CQ126)+SUM($D$125:CP125)-SUM($D$129:CP129)</f>
        <v>0</v>
      </c>
      <c r="CR127" s="460">
        <f>SUM($E$124:CR124)-SUM($E$126:CR126)+SUM($D$125:CQ125)-SUM($D$129:CQ129)</f>
        <v>0</v>
      </c>
      <c r="CS127" s="460">
        <f>SUM($E$124:CS124)-SUM($E$126:CS126)+SUM($D$125:CR125)-SUM($D$129:CR129)</f>
        <v>0</v>
      </c>
      <c r="CT127" s="460">
        <f>SUM($E$124:CT124)-SUM($E$126:CT126)+SUM($D$125:CS125)-SUM($D$129:CS129)</f>
        <v>0</v>
      </c>
      <c r="CU127" s="460">
        <f>SUM($E$124:CU124)-SUM($E$126:CU126)+SUM($D$125:CT125)-SUM($D$129:CT129)</f>
        <v>0</v>
      </c>
      <c r="CV127" s="460">
        <f>SUM($E$124:CV124)-SUM($E$126:CV126)+SUM($D$125:CU125)-SUM($D$129:CU129)</f>
        <v>0</v>
      </c>
      <c r="CW127" s="460">
        <f>SUM($E$124:CW124)-SUM($E$126:CW126)+SUM($D$125:CV125)-SUM($D$129:CV129)</f>
        <v>0</v>
      </c>
      <c r="CX127" s="460">
        <f>SUM($E$124:CX124)-SUM($E$126:CX126)+SUM($D$125:CW125)-SUM($D$129:CW129)</f>
        <v>0</v>
      </c>
      <c r="CY127" s="460">
        <f>SUM($E$124:CY124)-SUM($E$126:CY126)+SUM($D$125:CX125)-SUM($D$129:CX129)</f>
        <v>0</v>
      </c>
      <c r="CZ127" s="460">
        <f>SUM($E$124:CZ124)-SUM($E$126:CZ126)+SUM($D$125:CY125)-SUM($D$129:CY129)</f>
        <v>0</v>
      </c>
      <c r="DA127" s="460">
        <f>SUM($E$124:DA124)-SUM($E$126:DA126)+SUM($D$125:CZ125)-SUM($D$129:CZ129)</f>
        <v>0</v>
      </c>
      <c r="DB127" s="460">
        <f>SUM($E$124:DB124)-SUM($E$126:DB126)+SUM($D$125:DA125)-SUM($D$129:DA129)</f>
        <v>0</v>
      </c>
      <c r="DC127" s="460">
        <f>SUM($E$124:DC124)-SUM($E$126:DC126)+SUM($D$125:DB125)-SUM($D$129:DB129)</f>
        <v>0</v>
      </c>
      <c r="DD127" s="460">
        <f>SUM($E$124:DD124)-SUM($E$126:DD126)+SUM($D$125:DC125)-SUM($D$129:DC129)</f>
        <v>0</v>
      </c>
      <c r="DE127" s="460">
        <f>SUM($E$124:DE124)-SUM($E$126:DE126)+SUM($D$125:DD125)-SUM($D$129:DD129)</f>
        <v>0</v>
      </c>
      <c r="DF127" s="460">
        <f>SUM($E$124:DF124)-SUM($E$126:DF126)+SUM($D$125:DE125)-SUM($D$129:DE129)</f>
        <v>0</v>
      </c>
      <c r="DG127" s="460">
        <f>SUM($E$124:DG124)-SUM($E$126:DG126)+SUM($D$125:DF125)-SUM($D$129:DF129)</f>
        <v>0</v>
      </c>
      <c r="DH127" s="460">
        <f>SUM($E$124:DH124)-SUM($E$126:DH126)+SUM($D$125:DG125)-SUM($D$129:DG129)</f>
        <v>0</v>
      </c>
      <c r="DI127" s="460">
        <f>SUM($E$124:DI124)-SUM($E$126:DI126)+SUM($D$125:DH125)-SUM($D$129:DH129)</f>
        <v>0</v>
      </c>
      <c r="DJ127" s="460">
        <f>SUM($E$124:DJ124)-SUM($E$126:DJ126)+SUM($D$125:DI125)-SUM($D$129:DI129)</f>
        <v>0</v>
      </c>
      <c r="DK127" s="460">
        <f>SUM($E$124:DK124)-SUM($E$126:DK126)+SUM($D$125:DJ125)-SUM($D$129:DJ129)</f>
        <v>0</v>
      </c>
      <c r="DL127" s="460">
        <f>SUM($E$124:DL124)-SUM($E$126:DL126)+SUM($D$125:DK125)-SUM($D$129:DK129)</f>
        <v>0</v>
      </c>
      <c r="DM127" s="460">
        <f>SUM($E$124:DM124)-SUM($E$126:DM126)+SUM($D$125:DL125)-SUM($D$129:DL129)</f>
        <v>0</v>
      </c>
      <c r="DN127" s="460">
        <f>SUM($E$124:DN124)-SUM($E$126:DN126)+SUM($D$125:DM125)-SUM($D$129:DM129)</f>
        <v>0</v>
      </c>
      <c r="DO127" s="460">
        <f>SUM($E$124:DO124)-SUM($E$126:DO126)+SUM($D$125:DN125)-SUM($D$129:DN129)</f>
        <v>0</v>
      </c>
      <c r="DP127" s="460">
        <f>SUM($E$124:DP124)-SUM($E$126:DP126)+SUM($D$125:DO125)-SUM($D$129:DO129)</f>
        <v>0</v>
      </c>
      <c r="DQ127" s="460">
        <f>SUM($E$124:DQ124)-SUM($E$126:DQ126)+SUM($D$125:DP125)-SUM($D$129:DP129)</f>
        <v>0</v>
      </c>
      <c r="DR127" s="460">
        <f>SUM($E$124:DR124)-SUM($E$126:DR126)+SUM($D$125:DQ125)-SUM($D$129:DQ129)</f>
        <v>0</v>
      </c>
      <c r="DS127" s="460">
        <f>SUM($E$124:DS124)-SUM($E$126:DS126)+SUM($D$125:DR125)-SUM($D$129:DR129)</f>
        <v>0</v>
      </c>
      <c r="DT127" s="460">
        <f>SUM($E$124:DT124)-SUM($E$126:DT126)+SUM($D$125:DS125)-SUM($D$129:DS129)</f>
        <v>0</v>
      </c>
      <c r="DU127" s="460">
        <f>SUM($E$124:DU124)-SUM($E$126:DU126)+SUM($D$125:DT125)-SUM($D$129:DT129)</f>
        <v>0</v>
      </c>
      <c r="DV127" s="460">
        <f>SUM($E$124:DV124)-SUM($E$126:DV126)+SUM($D$125:DU125)-SUM($D$129:DU129)</f>
        <v>0</v>
      </c>
      <c r="DW127" s="460">
        <f>SUM($E$124:DW124)-SUM($E$126:DW126)+SUM($D$125:DV125)-SUM($D$129:DV129)</f>
        <v>0</v>
      </c>
      <c r="DX127" s="460">
        <f>SUM($E$124:DX124)-SUM($E$126:DX126)+SUM($D$125:DW125)-SUM($D$129:DW129)</f>
        <v>0</v>
      </c>
      <c r="DY127" s="460">
        <f>SUM($E$124:DY124)-SUM($E$126:DY126)+SUM($D$125:DX125)-SUM($D$129:DX129)</f>
        <v>0</v>
      </c>
      <c r="DZ127" s="460">
        <f>SUM($E$124:DZ124)-SUM($E$126:DZ126)+SUM($D$125:DY125)-SUM($D$129:DY129)</f>
        <v>0</v>
      </c>
      <c r="EA127" s="460">
        <f>SUM($E$124:EA124)-SUM($E$126:EA126)+SUM($D$125:DZ125)-SUM($D$129:DZ129)</f>
        <v>0</v>
      </c>
      <c r="EB127" s="460">
        <f>SUM($E$124:EB124)-SUM($E$126:EB126)+SUM($D$125:EA125)-SUM($D$129:EA129)</f>
        <v>0</v>
      </c>
      <c r="EC127" s="460">
        <f>SUM($E$124:EC124)-SUM($E$126:EC126)+SUM($D$125:EB125)-SUM($D$129:EB129)</f>
        <v>0</v>
      </c>
      <c r="ED127" s="460">
        <f>SUM($E$124:ED124)-SUM($E$126:ED126)+SUM($D$125:EC125)-SUM($D$129:EC129)</f>
        <v>0</v>
      </c>
      <c r="EE127" s="460">
        <f>SUM($E$124:EE124)-SUM($E$126:EE126)+SUM($D$125:ED125)-SUM($D$129:ED129)</f>
        <v>0</v>
      </c>
      <c r="EF127" s="460">
        <f>SUM($E$124:EF124)-SUM($E$126:EF126)+SUM($D$125:EE125)-SUM($D$129:EE129)</f>
        <v>0</v>
      </c>
      <c r="EG127" s="460">
        <f>SUM($E$124:EG124)-SUM($E$126:EG126)+SUM($D$125:EF125)-SUM($D$129:EF129)</f>
        <v>0</v>
      </c>
      <c r="EH127" s="460">
        <f>SUM($E$124:EH124)-SUM($E$126:EH126)+SUM($D$125:EG125)-SUM($D$129:EG129)</f>
        <v>0</v>
      </c>
      <c r="EI127" s="460">
        <f>SUM($E$124:EI124)-SUM($E$126:EI126)+SUM($D$125:EH125)-SUM($D$129:EH129)</f>
        <v>0</v>
      </c>
      <c r="EJ127" s="460">
        <f>SUM($E$124:EJ124)-SUM($E$126:EJ126)+SUM($D$125:EI125)-SUM($D$129:EI129)</f>
        <v>0</v>
      </c>
      <c r="EK127" s="460">
        <f>SUM($E$124:EK124)-SUM($E$126:EK126)+SUM($D$125:EJ125)-SUM($D$129:EJ129)</f>
        <v>0</v>
      </c>
      <c r="EL127" s="460">
        <f>SUM($E$124:EL124)-SUM($E$126:EL126)+SUM($D$125:EK125)-SUM($D$129:EK129)</f>
        <v>0</v>
      </c>
      <c r="EM127" s="460">
        <f>SUM($E$124:EM124)-SUM($E$126:EM126)+SUM($D$125:EL125)-SUM($D$129:EL129)</f>
        <v>0</v>
      </c>
      <c r="EN127" s="460">
        <f>SUM($E$124:EN124)-SUM($E$126:EN126)+SUM($D$125:EM125)-SUM($D$129:EM129)</f>
        <v>0</v>
      </c>
      <c r="EO127" s="460">
        <f>SUM($E$124:EO124)-SUM($E$126:EO126)+SUM($D$125:EN125)-SUM($D$129:EN129)</f>
        <v>0</v>
      </c>
      <c r="EP127" s="460">
        <f>SUM($E$124:EP124)-SUM($E$126:EP126)+SUM($D$125:EO125)-SUM($D$129:EO129)</f>
        <v>0</v>
      </c>
      <c r="EQ127" s="460">
        <f>SUM($E$124:EQ124)-SUM($E$126:EQ126)+SUM($D$125:EP125)-SUM($D$129:EP129)</f>
        <v>0</v>
      </c>
      <c r="ER127" s="460">
        <f>SUM($E$124:ER124)-SUM($E$126:ER126)+SUM($D$125:EQ125)-SUM($D$129:EQ129)</f>
        <v>0</v>
      </c>
      <c r="ES127" s="460">
        <f>SUM($E$124:ES124)-SUM($E$126:ES126)+SUM($D$125:ER125)-SUM($D$129:ER129)</f>
        <v>0</v>
      </c>
      <c r="ET127" s="460">
        <f>SUM($E$124:ET124)-SUM($E$126:ET126)+SUM($D$125:ES125)-SUM($D$129:ES129)</f>
        <v>0</v>
      </c>
      <c r="EU127" s="460">
        <f>SUM($E$124:EU124)-SUM($E$126:EU126)+SUM($D$125:ET125)-SUM($D$129:ET129)</f>
        <v>0</v>
      </c>
      <c r="EV127" s="460">
        <f>SUM($E$124:EV124)-SUM($E$126:EV126)+SUM($D$125:EU125)-SUM($D$129:EU129)</f>
        <v>0</v>
      </c>
      <c r="EW127" s="460">
        <f>SUM($E$124:EW124)-SUM($E$126:EW126)+SUM($D$125:EV125)-SUM($D$129:EV129)</f>
        <v>0</v>
      </c>
      <c r="EX127" s="460">
        <f>SUM($E$124:EX124)-SUM($E$126:EX126)+SUM($D$125:EW125)-SUM($D$129:EW129)</f>
        <v>0</v>
      </c>
      <c r="EY127" s="460">
        <f>SUM($E$124:EY124)-SUM($E$126:EY126)+SUM($D$125:EX125)-SUM($D$129:EX129)</f>
        <v>0</v>
      </c>
      <c r="EZ127" s="460">
        <f>SUM($E$124:EZ124)-SUM($E$126:EZ126)+SUM($D$125:EY125)-SUM($D$129:EY129)</f>
        <v>0</v>
      </c>
      <c r="FA127" s="460">
        <f>SUM($E$124:FA124)-SUM($E$126:FA126)+SUM($D$125:EZ125)-SUM($D$129:EZ129)</f>
        <v>0</v>
      </c>
      <c r="FB127" s="460">
        <f>SUM($E$124:FB124)-SUM($E$126:FB126)+SUM($D$125:FA125)-SUM($D$129:FA129)</f>
        <v>0</v>
      </c>
      <c r="FC127" s="460"/>
      <c r="FD127" s="460"/>
      <c r="FE127" s="460"/>
      <c r="FF127" s="460"/>
      <c r="FG127" s="460"/>
      <c r="FH127" s="460"/>
      <c r="FI127" s="460"/>
      <c r="FJ127" s="460"/>
      <c r="FK127" s="460"/>
      <c r="FL127" s="460"/>
      <c r="FM127" s="460"/>
      <c r="FN127" s="460"/>
      <c r="FO127" s="460"/>
      <c r="FP127" s="460"/>
      <c r="FQ127" s="460"/>
      <c r="FR127" s="460"/>
      <c r="FS127" s="460"/>
      <c r="FT127" s="460"/>
      <c r="FU127" s="460"/>
      <c r="FV127" s="460"/>
      <c r="FW127" s="460"/>
      <c r="FX127" s="460"/>
      <c r="FY127" s="460"/>
      <c r="FZ127" s="460"/>
      <c r="GA127" s="460"/>
      <c r="GB127" s="460"/>
      <c r="GC127" s="460"/>
      <c r="GD127" s="460"/>
      <c r="GE127" s="460"/>
      <c r="GF127" s="460"/>
      <c r="GG127" s="460"/>
      <c r="GH127" s="460"/>
      <c r="GI127" s="460"/>
      <c r="GJ127" s="460"/>
      <c r="GK127" s="460"/>
      <c r="GL127" s="460"/>
      <c r="GM127" s="460"/>
      <c r="GN127" s="460"/>
      <c r="GO127" s="460"/>
      <c r="GP127" s="460"/>
      <c r="GQ127" s="460"/>
      <c r="GR127" s="460"/>
      <c r="GS127" s="460"/>
      <c r="GT127" s="460"/>
      <c r="GU127" s="460"/>
      <c r="GV127" s="460"/>
      <c r="GW127" s="460"/>
      <c r="GX127" s="460"/>
    </row>
    <row r="128" spans="2:206">
      <c r="B128" s="184" t="s">
        <v>210</v>
      </c>
      <c r="E128" s="460"/>
      <c r="F128" s="460"/>
      <c r="G128" s="460"/>
      <c r="H128" s="460"/>
      <c r="I128" s="460"/>
      <c r="J128" s="460"/>
      <c r="K128" s="460"/>
      <c r="L128" s="460"/>
      <c r="M128" s="460"/>
      <c r="N128" s="460"/>
      <c r="O128" s="460"/>
      <c r="P128" s="460"/>
      <c r="Q128" s="460"/>
      <c r="R128" s="460"/>
      <c r="S128" s="460"/>
      <c r="T128" s="460"/>
      <c r="U128" s="460"/>
      <c r="V128" s="460"/>
      <c r="W128" s="460"/>
      <c r="X128" s="460"/>
      <c r="Y128" s="460"/>
      <c r="Z128" s="460"/>
      <c r="AA128" s="460"/>
      <c r="AB128" s="460"/>
      <c r="AC128" s="460"/>
      <c r="AD128" s="460"/>
      <c r="AE128" s="460"/>
      <c r="AF128" s="460"/>
      <c r="AG128" s="460"/>
      <c r="AH128" s="460"/>
      <c r="AI128" s="460"/>
      <c r="AJ128" s="460"/>
      <c r="AK128" s="460"/>
      <c r="AL128" s="460"/>
      <c r="AM128" s="460"/>
      <c r="AN128" s="460"/>
      <c r="AO128" s="460"/>
      <c r="AP128" s="460"/>
      <c r="AQ128" s="460"/>
      <c r="AR128" s="460"/>
      <c r="AS128" s="460"/>
      <c r="AT128" s="460"/>
      <c r="AU128" s="460"/>
      <c r="AV128" s="460"/>
      <c r="AW128" s="460"/>
      <c r="AX128" s="460"/>
      <c r="AY128" s="460"/>
      <c r="AZ128" s="460"/>
      <c r="BA128" s="460"/>
      <c r="BB128" s="460"/>
      <c r="BC128" s="460"/>
      <c r="BD128" s="460"/>
      <c r="BE128" s="460"/>
      <c r="BF128" s="460"/>
      <c r="BG128" s="460"/>
      <c r="BH128" s="460"/>
      <c r="BI128" s="460"/>
      <c r="BJ128" s="460"/>
      <c r="BK128" s="460"/>
      <c r="BL128" s="460"/>
      <c r="BM128" s="460"/>
      <c r="BN128" s="460"/>
      <c r="BO128" s="460"/>
      <c r="BP128" s="460"/>
      <c r="BQ128" s="460"/>
      <c r="BR128" s="460"/>
      <c r="BS128" s="460"/>
      <c r="BT128" s="460"/>
      <c r="BU128" s="460"/>
      <c r="BV128" s="460"/>
      <c r="BW128" s="460"/>
      <c r="BX128" s="460"/>
      <c r="BY128" s="460"/>
      <c r="BZ128" s="460"/>
      <c r="CA128" s="460"/>
      <c r="CB128" s="460"/>
      <c r="CC128" s="460"/>
      <c r="CD128" s="460"/>
      <c r="CE128" s="460"/>
      <c r="CF128" s="460"/>
      <c r="CG128" s="460"/>
      <c r="CH128" s="460"/>
      <c r="CI128" s="460"/>
      <c r="CJ128" s="460"/>
      <c r="CK128" s="460"/>
      <c r="CL128" s="460"/>
      <c r="CM128" s="460"/>
      <c r="CN128" s="460"/>
      <c r="CO128" s="460"/>
      <c r="CP128" s="460"/>
      <c r="CQ128" s="460"/>
      <c r="CR128" s="460"/>
      <c r="CS128" s="460"/>
      <c r="CT128" s="460"/>
      <c r="CU128" s="460"/>
      <c r="CV128" s="460"/>
      <c r="CW128" s="460"/>
      <c r="CX128" s="460"/>
      <c r="CY128" s="460"/>
      <c r="CZ128" s="460"/>
      <c r="DA128" s="460"/>
      <c r="DB128" s="460"/>
      <c r="DC128" s="460"/>
      <c r="DD128" s="460"/>
      <c r="DE128" s="460"/>
      <c r="DF128" s="460"/>
      <c r="DG128" s="460"/>
      <c r="DH128" s="460"/>
      <c r="DI128" s="460"/>
      <c r="DJ128" s="460"/>
      <c r="DK128" s="460"/>
      <c r="DL128" s="460"/>
      <c r="DM128" s="460"/>
      <c r="DN128" s="460"/>
      <c r="DO128" s="460"/>
      <c r="DP128" s="460"/>
      <c r="DQ128" s="460"/>
      <c r="DR128" s="460"/>
      <c r="DS128" s="460"/>
      <c r="DT128" s="460"/>
      <c r="DU128" s="460"/>
      <c r="DV128" s="460"/>
      <c r="DW128" s="460"/>
      <c r="DX128" s="460"/>
      <c r="DY128" s="460"/>
      <c r="DZ128" s="460"/>
      <c r="EA128" s="460"/>
      <c r="EB128" s="460"/>
      <c r="EC128" s="460"/>
      <c r="ED128" s="460"/>
      <c r="EE128" s="460"/>
      <c r="EF128" s="460"/>
      <c r="EG128" s="460"/>
      <c r="EH128" s="460"/>
      <c r="EI128" s="460"/>
      <c r="EJ128" s="460"/>
      <c r="EK128" s="460"/>
      <c r="EL128" s="460"/>
      <c r="EM128" s="460"/>
      <c r="EN128" s="460"/>
      <c r="EO128" s="460"/>
      <c r="EP128" s="460"/>
      <c r="EQ128" s="460"/>
      <c r="ER128" s="460"/>
      <c r="ES128" s="460"/>
      <c r="ET128" s="460"/>
      <c r="EU128" s="460"/>
      <c r="EV128" s="460"/>
      <c r="EW128" s="460"/>
      <c r="EX128" s="460"/>
      <c r="EY128" s="460"/>
      <c r="EZ128" s="460"/>
      <c r="FA128" s="460"/>
      <c r="FB128" s="460"/>
      <c r="FC128" s="460"/>
      <c r="FD128" s="460"/>
      <c r="FE128" s="460"/>
      <c r="FF128" s="460"/>
      <c r="FG128" s="460"/>
      <c r="FH128" s="460"/>
      <c r="FI128" s="460"/>
      <c r="FJ128" s="460"/>
      <c r="FK128" s="460"/>
      <c r="FL128" s="460"/>
      <c r="FM128" s="460"/>
      <c r="FN128" s="460"/>
      <c r="FO128" s="460"/>
      <c r="FP128" s="460"/>
      <c r="FQ128" s="460"/>
      <c r="FR128" s="460"/>
      <c r="FS128" s="460"/>
      <c r="FT128" s="460"/>
      <c r="FU128" s="460"/>
      <c r="FV128" s="460"/>
      <c r="FW128" s="460"/>
      <c r="FX128" s="460"/>
      <c r="FY128" s="460"/>
      <c r="FZ128" s="460"/>
      <c r="GA128" s="460"/>
      <c r="GB128" s="460"/>
      <c r="GC128" s="460"/>
      <c r="GD128" s="460"/>
      <c r="GE128" s="460"/>
      <c r="GF128" s="460"/>
      <c r="GG128" s="460"/>
      <c r="GH128" s="460"/>
      <c r="GI128" s="460"/>
      <c r="GJ128" s="460"/>
      <c r="GK128" s="460"/>
      <c r="GL128" s="460"/>
      <c r="GM128" s="460"/>
      <c r="GN128" s="460"/>
      <c r="GO128" s="460"/>
      <c r="GP128" s="460"/>
      <c r="GQ128" s="460"/>
      <c r="GR128" s="460"/>
      <c r="GS128" s="460"/>
      <c r="GT128" s="460"/>
      <c r="GU128" s="460"/>
      <c r="GV128" s="460"/>
      <c r="GW128" s="460"/>
      <c r="GX128" s="460"/>
    </row>
    <row r="129" spans="1:206">
      <c r="B129" s="465" t="s">
        <v>205</v>
      </c>
      <c r="E129" s="226">
        <f>IF(E$90='Capital Structure'!$H$7,(E127-E126),0)</f>
        <v>0</v>
      </c>
      <c r="F129" s="226">
        <f>IF(F$90='Capital Structure'!$H$7,(F127-F126),0)</f>
        <v>0</v>
      </c>
      <c r="G129" s="226">
        <f>IF(G$90='Capital Structure'!$H$7,(G127-G126),0)</f>
        <v>0</v>
      </c>
      <c r="H129" s="226">
        <f>IF(H$90='Capital Structure'!$H$7,(H127-H126),0)</f>
        <v>0</v>
      </c>
      <c r="I129" s="226">
        <f>IF(I$90='Capital Structure'!$H$7,(I127-I126),0)</f>
        <v>0</v>
      </c>
      <c r="J129" s="226">
        <f>IF(J$90='Capital Structure'!$H$7,(J127-J126),0)</f>
        <v>0</v>
      </c>
      <c r="K129" s="226">
        <f>IF(K$90='Capital Structure'!$H$7,(K127-K126),0)</f>
        <v>0</v>
      </c>
      <c r="L129" s="226">
        <f>IF(L$90='Capital Structure'!$H$7,(L127-L126),0)</f>
        <v>0</v>
      </c>
      <c r="M129" s="226">
        <f>IF(M$90='Capital Structure'!$H$7,(M127-M126),0)</f>
        <v>0</v>
      </c>
      <c r="N129" s="226">
        <f>IF(N$90='Capital Structure'!$H$7,(N127-N126),0)</f>
        <v>0</v>
      </c>
      <c r="O129" s="226">
        <f>IF(O$90='Capital Structure'!$H$7,(O127-O126),0)</f>
        <v>0</v>
      </c>
      <c r="P129" s="226">
        <f>IF(P$90='Capital Structure'!$H$7,(P127-P126),0)</f>
        <v>0</v>
      </c>
      <c r="Q129" s="226">
        <f>IF(Q$90='Capital Structure'!$H$7,(Q127-Q126),0)</f>
        <v>0</v>
      </c>
      <c r="R129" s="226">
        <f>IF(R$90='Capital Structure'!$H$7,(R127-R126),0)</f>
        <v>0</v>
      </c>
      <c r="S129" s="226">
        <f>IF(S$90='Capital Structure'!$H$7,(S127-S126),0)</f>
        <v>0</v>
      </c>
      <c r="T129" s="226">
        <f>IF(T$90='Capital Structure'!$H$7,(T127-T126),0)</f>
        <v>0</v>
      </c>
      <c r="U129" s="226">
        <f>IF(U$90='Capital Structure'!$H$7,(U127-U126),0)</f>
        <v>0</v>
      </c>
      <c r="V129" s="226">
        <f>IF(V$90='Capital Structure'!$H$7,(V127-V126),0)</f>
        <v>0</v>
      </c>
      <c r="W129" s="226">
        <f>IF(W$90='Capital Structure'!$H$7,(W127-W126),0)</f>
        <v>0</v>
      </c>
      <c r="X129" s="226">
        <f>IF(X$90='Capital Structure'!$H$7,(X127-X126),0)</f>
        <v>0</v>
      </c>
      <c r="Y129" s="226">
        <f>IF(Y$90='Capital Structure'!$H$7,(Y127-Y126),0)</f>
        <v>0</v>
      </c>
      <c r="Z129" s="226">
        <f>IF(Z$90='Capital Structure'!$H$7,(Z127-Z126),0)</f>
        <v>0</v>
      </c>
      <c r="AA129" s="226">
        <f>IF(AA$90='Capital Structure'!$H$7,(AA127-AA126),0)</f>
        <v>0</v>
      </c>
      <c r="AB129" s="226">
        <f>IF(AB$90='Capital Structure'!$H$7,(AB127-AB126),0)</f>
        <v>0</v>
      </c>
      <c r="AC129" s="226">
        <f>IF(AC$90='Capital Structure'!$H$7,(AC127-AC126),0)</f>
        <v>0</v>
      </c>
      <c r="AD129" s="226">
        <f>IF(AD$90='Capital Structure'!$H$7,(AD127-AD126),0)</f>
        <v>0</v>
      </c>
      <c r="AE129" s="226">
        <f>IF(AE$90='Capital Structure'!$H$7,(AE127-AE126),0)</f>
        <v>0</v>
      </c>
      <c r="AF129" s="226">
        <f>IF(AF$90='Capital Structure'!$H$7,(AF127-AF126),0)</f>
        <v>0</v>
      </c>
      <c r="AG129" s="226">
        <f>IF(AG$90='Capital Structure'!$H$7,(AG127-AG126),0)</f>
        <v>0</v>
      </c>
      <c r="AH129" s="226">
        <f>IF(AH$90='Capital Structure'!$H$7,(AH127-AH126),0)</f>
        <v>0</v>
      </c>
      <c r="AI129" s="226">
        <f>IF(AI$90='Capital Structure'!$H$7,(AI127-AI126),0)</f>
        <v>0</v>
      </c>
      <c r="AJ129" s="226">
        <f>IF(AJ$90='Capital Structure'!$H$7,(AJ127-AJ126),0)</f>
        <v>0</v>
      </c>
      <c r="AK129" s="226">
        <f>IF(AK$90='Capital Structure'!$H$7,(AK127-AK126),0)</f>
        <v>0</v>
      </c>
      <c r="AL129" s="226">
        <f>IF(AL$90='Capital Structure'!$H$7,(AL127-AL126),0)</f>
        <v>0</v>
      </c>
      <c r="AM129" s="226">
        <f>IF(AM$90='Capital Structure'!$H$7,(AM127-AM126),0)</f>
        <v>0</v>
      </c>
      <c r="AN129" s="226">
        <f>IF(AN$90='Capital Structure'!$H$7,(AN127-AN126),0)</f>
        <v>0</v>
      </c>
      <c r="AO129" s="226">
        <f>IF(AO$90='Capital Structure'!$H$7,(AO127-AO126),0)</f>
        <v>0</v>
      </c>
      <c r="AP129" s="226">
        <f>IF(AP$90='Capital Structure'!$H$7,(AP127-AP126),0)</f>
        <v>0</v>
      </c>
      <c r="AQ129" s="226">
        <f>IF(AQ$90='Capital Structure'!$H$7,(AQ127-AQ126),0)</f>
        <v>0</v>
      </c>
      <c r="AR129" s="226">
        <f>IF(AR$90='Capital Structure'!$H$7,(AR127-AR126),0)</f>
        <v>0</v>
      </c>
      <c r="AS129" s="226">
        <f>IF(AS$90='Capital Structure'!$H$7,(AS127-AS126),0)</f>
        <v>0</v>
      </c>
      <c r="AT129" s="226">
        <f>IF(AT$90='Capital Structure'!$H$7,(AT127-AT126),0)</f>
        <v>0</v>
      </c>
      <c r="AU129" s="226">
        <f>IF(AU$90='Capital Structure'!$H$7,(AU127-AU126),0)</f>
        <v>0</v>
      </c>
      <c r="AV129" s="226">
        <f>IF(AV$90='Capital Structure'!$H$7,(AV127-AV126),0)</f>
        <v>0</v>
      </c>
      <c r="AW129" s="226">
        <f>IF(AW$90='Capital Structure'!$H$7,(AW127-AW126),0)</f>
        <v>0</v>
      </c>
      <c r="AX129" s="226">
        <f>IF(AX$90='Capital Structure'!$H$7,(AX127-AX126),0)</f>
        <v>0</v>
      </c>
      <c r="AY129" s="226">
        <f>IF(AY$90='Capital Structure'!$H$7,(AY127-AY126),0)</f>
        <v>0</v>
      </c>
      <c r="AZ129" s="226">
        <f>IF(AZ$90='Capital Structure'!$H$7,(AZ127-AZ126),0)</f>
        <v>0</v>
      </c>
      <c r="BA129" s="226">
        <f>IF(BA$90='Capital Structure'!$H$7,(BA127-BA126),0)</f>
        <v>0</v>
      </c>
      <c r="BB129" s="226">
        <f>IF(BB$90='Capital Structure'!$H$7,(BB127-BB126),0)</f>
        <v>0</v>
      </c>
      <c r="BC129" s="226">
        <f>IF(BC$90='Capital Structure'!$H$7,(BC127-BC126),0)</f>
        <v>0</v>
      </c>
      <c r="BD129" s="226">
        <f>IF(BD$90='Capital Structure'!$H$7,(BD127-BD126),0)</f>
        <v>0</v>
      </c>
      <c r="BE129" s="226">
        <f>IF(BE$90='Capital Structure'!$H$7,(BE127-BE126),0)</f>
        <v>0</v>
      </c>
      <c r="BF129" s="226">
        <f>IF(BF$90='Capital Structure'!$H$7,(BF127-BF126),0)</f>
        <v>0</v>
      </c>
      <c r="BG129" s="226">
        <f>IF(BG$90='Capital Structure'!$H$7,(BG127-BG126),0)</f>
        <v>0</v>
      </c>
      <c r="BH129" s="226">
        <f>IF(BH$90='Capital Structure'!$H$7,(BH127-BH126),0)</f>
        <v>0</v>
      </c>
      <c r="BI129" s="226">
        <f>IF(BI$90='Capital Structure'!$H$7,(BI127-BI126),0)</f>
        <v>0</v>
      </c>
      <c r="BJ129" s="226">
        <f>IF(BJ$90='Capital Structure'!$H$7,(BJ127-BJ126),0)</f>
        <v>0</v>
      </c>
      <c r="BK129" s="226">
        <f>IF(BK$90='Capital Structure'!$H$7,(BK127-BK126),0)</f>
        <v>0</v>
      </c>
      <c r="BL129" s="226">
        <f>IF(BL$90='Capital Structure'!$H$7,(BL127-BL126),0)</f>
        <v>0</v>
      </c>
      <c r="BM129" s="226">
        <f>IF(BM$90='Capital Structure'!$H$7,(BM127-BM126),0)</f>
        <v>0</v>
      </c>
      <c r="BN129" s="226">
        <f>IF(BN$90='Capital Structure'!$H$7,(BN127-BN126),0)</f>
        <v>0</v>
      </c>
      <c r="BO129" s="226">
        <f>IF(BO$90='Capital Structure'!$H$7,(BO127-BO126),0)</f>
        <v>0</v>
      </c>
      <c r="BP129" s="226">
        <f>IF(BP$90='Capital Structure'!$H$7,(BP127-BP126),0)</f>
        <v>0</v>
      </c>
      <c r="BQ129" s="226">
        <f>IF(BQ$90='Capital Structure'!$H$7,(BQ127-BQ126),0)</f>
        <v>0</v>
      </c>
      <c r="BR129" s="226">
        <f>IF(BR$90='Capital Structure'!$H$7,(BR127-BR126),0)</f>
        <v>0</v>
      </c>
      <c r="BS129" s="226">
        <f>IF(BS$90='Capital Structure'!$H$7,(BS127-BS126),0)</f>
        <v>0</v>
      </c>
      <c r="BT129" s="226">
        <f>IF(BT$90='Capital Structure'!$H$7,(BT127-BT126),0)</f>
        <v>0</v>
      </c>
      <c r="BU129" s="226">
        <f>IF(BU$90='Capital Structure'!$H$7,(BU127-BU126),0)</f>
        <v>0</v>
      </c>
      <c r="BV129" s="226">
        <f>IF(BV$90='Capital Structure'!$H$7,(BV127-BV126),0)</f>
        <v>0</v>
      </c>
      <c r="BW129" s="226">
        <f>IF(BW$90='Capital Structure'!$H$7,(BW127-BW126),0)</f>
        <v>0</v>
      </c>
      <c r="BX129" s="226">
        <f>IF(BX$90='Capital Structure'!$H$7,(BX127-BX126),0)</f>
        <v>0</v>
      </c>
      <c r="BY129" s="226">
        <f>IF(BY$90='Capital Structure'!$H$7,(BY127-BY126),0)</f>
        <v>0</v>
      </c>
      <c r="BZ129" s="226">
        <f>IF(BZ$90='Capital Structure'!$H$7,(BZ127-BZ126),0)</f>
        <v>0</v>
      </c>
      <c r="CA129" s="226">
        <f>IF(CA$90='Capital Structure'!$H$7,(CA127-CA126),0)</f>
        <v>0</v>
      </c>
      <c r="CB129" s="226">
        <f>IF(CB$90='Capital Structure'!$H$7,(CB127-CB126),0)</f>
        <v>0</v>
      </c>
      <c r="CC129" s="226">
        <f>IF(CC$90='Capital Structure'!$H$7,(CC127-CC126),0)</f>
        <v>0</v>
      </c>
      <c r="CD129" s="226">
        <f>IF(CD$90='Capital Structure'!$H$7,(CD127-CD126),0)</f>
        <v>0</v>
      </c>
      <c r="CE129" s="226">
        <f>IF(CE$90='Capital Structure'!$H$7,(CE127-CE126),0)</f>
        <v>0</v>
      </c>
      <c r="CF129" s="226">
        <f>IF(CF$90='Capital Structure'!$H$7,(CF127-CF126),0)</f>
        <v>0</v>
      </c>
      <c r="CG129" s="226">
        <f>IF(CG$90='Capital Structure'!$H$7,(CG127-CG126),0)</f>
        <v>0</v>
      </c>
      <c r="CH129" s="226">
        <f>IF(CH$90='Capital Structure'!$H$7,(CH127-CH126),0)</f>
        <v>0</v>
      </c>
      <c r="CI129" s="226">
        <f>IF(CI$90='Capital Structure'!$H$7,(CI127-CI126),0)</f>
        <v>0</v>
      </c>
      <c r="CJ129" s="226">
        <f>IF(CJ$90='Capital Structure'!$H$7,(CJ127-CJ126),0)</f>
        <v>0</v>
      </c>
      <c r="CK129" s="226">
        <f>IF(CK$90='Capital Structure'!$H$7,(CK127-CK126),0)</f>
        <v>0</v>
      </c>
      <c r="CL129" s="226">
        <f>IF(CL$90='Capital Structure'!$H$7,(CL127-CL126),0)</f>
        <v>0</v>
      </c>
      <c r="CM129" s="226">
        <f>IF(CM$90='Capital Structure'!$H$7,(CM127-CM126),0)</f>
        <v>0</v>
      </c>
      <c r="CN129" s="226">
        <f>IF(CN$90='Capital Structure'!$H$7,(CN127-CN126),0)</f>
        <v>0</v>
      </c>
      <c r="CO129" s="226">
        <f>IF(CO$90='Capital Structure'!$H$7,(CO127-CO126),0)</f>
        <v>0</v>
      </c>
      <c r="CP129" s="226">
        <f>IF(CP$90='Capital Structure'!$H$7,(CP127-CP126),0)</f>
        <v>0</v>
      </c>
      <c r="CQ129" s="226">
        <f>IF(CQ$90='Capital Structure'!$H$7,(CQ127-CQ126),0)</f>
        <v>0</v>
      </c>
      <c r="CR129" s="226">
        <f>IF(CR$90='Capital Structure'!$H$7,(CR127-CR126),0)</f>
        <v>0</v>
      </c>
      <c r="CS129" s="226">
        <f>IF(CS$90='Capital Structure'!$H$7,(CS127-CS126),0)</f>
        <v>0</v>
      </c>
      <c r="CT129" s="226">
        <f>IF(CT$90='Capital Structure'!$H$7,(CT127-CT126),0)</f>
        <v>0</v>
      </c>
      <c r="CU129" s="226">
        <f>IF(CU$90='Capital Structure'!$H$7,(CU127-CU126),0)</f>
        <v>0</v>
      </c>
      <c r="CV129" s="226">
        <f>IF(CV$90='Capital Structure'!$H$7,(CV127-CV126),0)</f>
        <v>0</v>
      </c>
      <c r="CW129" s="226">
        <f>IF(CW$90='Capital Structure'!$H$7,(CW127-CW126),0)</f>
        <v>0</v>
      </c>
      <c r="CX129" s="226">
        <f>IF(CX$90='Capital Structure'!$H$7,(CX127-CX126),0)</f>
        <v>0</v>
      </c>
      <c r="CY129" s="226">
        <f>IF(CY$90='Capital Structure'!$H$7,(CY127-CY126),0)</f>
        <v>0</v>
      </c>
      <c r="CZ129" s="226">
        <f>IF(CZ$90='Capital Structure'!$H$7,(CZ127-CZ126),0)</f>
        <v>0</v>
      </c>
      <c r="DA129" s="226">
        <f>IF(DA$90='Capital Structure'!$H$7,(DA127-DA126),0)</f>
        <v>0</v>
      </c>
      <c r="DB129" s="226">
        <f>IF(DB$90='Capital Structure'!$H$7,(DB127-DB126),0)</f>
        <v>0</v>
      </c>
      <c r="DC129" s="226">
        <f>IF(DC$90='Capital Structure'!$H$7,(DC127-DC126),0)</f>
        <v>0</v>
      </c>
      <c r="DD129" s="226">
        <f>IF(DD$90='Capital Structure'!$H$7,(DD127-DD126),0)</f>
        <v>0</v>
      </c>
      <c r="DE129" s="226">
        <f>IF(DE$90='Capital Structure'!$H$7,(DE127-DE126),0)</f>
        <v>0</v>
      </c>
      <c r="DF129" s="226">
        <f>IF(DF$90='Capital Structure'!$H$7,(DF127-DF126),0)</f>
        <v>0</v>
      </c>
      <c r="DG129" s="226">
        <f>IF(DG$90='Capital Structure'!$H$7,(DG127-DG126),0)</f>
        <v>0</v>
      </c>
      <c r="DH129" s="226">
        <f>IF(DH$90='Capital Structure'!$H$7,(DH127-DH126),0)</f>
        <v>0</v>
      </c>
      <c r="DI129" s="226">
        <f>IF(DI$90='Capital Structure'!$H$7,(DI127-DI126),0)</f>
        <v>0</v>
      </c>
      <c r="DJ129" s="226">
        <f>IF(DJ$90='Capital Structure'!$H$7,(DJ127-DJ126),0)</f>
        <v>0</v>
      </c>
      <c r="DK129" s="226">
        <f>IF(DK$90='Capital Structure'!$H$7,(DK127-DK126),0)</f>
        <v>0</v>
      </c>
      <c r="DL129" s="226">
        <f>IF(DL$90='Capital Structure'!$H$7,(DL127-DL126),0)</f>
        <v>0</v>
      </c>
      <c r="DM129" s="226">
        <f>IF(DM$90='Capital Structure'!$H$7,(DM127-DM126),0)</f>
        <v>0</v>
      </c>
      <c r="DN129" s="226">
        <f>IF(DN$90='Capital Structure'!$H$7,(DN127-DN126),0)</f>
        <v>0</v>
      </c>
      <c r="DO129" s="226">
        <f>IF(DO$90='Capital Structure'!$H$7,(DO127-DO126),0)</f>
        <v>0</v>
      </c>
      <c r="DP129" s="226">
        <f>IF(DP$90='Capital Structure'!$H$7,(DP127-DP126),0)</f>
        <v>0</v>
      </c>
      <c r="DQ129" s="226">
        <f>IF(DQ$90='Capital Structure'!$H$7,(DQ127-DQ126),0)</f>
        <v>0</v>
      </c>
      <c r="DR129" s="226">
        <f>IF(DR$90='Capital Structure'!$H$7,(DR127-DR126),0)</f>
        <v>0</v>
      </c>
      <c r="DS129" s="226">
        <f>IF(DS$90='Capital Structure'!$H$7,(DS127-DS126),0)</f>
        <v>0</v>
      </c>
      <c r="DT129" s="226">
        <f>IF(DT$90='Capital Structure'!$H$7,(DT127-DT126),0)</f>
        <v>0</v>
      </c>
      <c r="DU129" s="226">
        <f>IF(DU$90='Capital Structure'!$H$7,(DU127-DU126),0)</f>
        <v>0</v>
      </c>
      <c r="DV129" s="226">
        <f>IF(DV$90='Capital Structure'!$H$7,(DV127-DV126),0)</f>
        <v>0</v>
      </c>
      <c r="DW129" s="226">
        <f>IF(DW$90='Capital Structure'!$H$7,(DW127-DW126),0)</f>
        <v>0</v>
      </c>
      <c r="DX129" s="226">
        <f>IF(DX$90='Capital Structure'!$H$7,(DX127-DX126),0)</f>
        <v>0</v>
      </c>
      <c r="DY129" s="226">
        <f>IF(DY$90='Capital Structure'!$H$7,(DY127-DY126),0)</f>
        <v>0</v>
      </c>
      <c r="DZ129" s="226">
        <f>IF(DZ$90='Capital Structure'!$H$7,(DZ127-DZ126),0)</f>
        <v>0</v>
      </c>
      <c r="EA129" s="226">
        <f>IF(EA$90='Capital Structure'!$H$7,(EA127-EA126),0)</f>
        <v>0</v>
      </c>
      <c r="EB129" s="226">
        <f>IF(EB$90='Capital Structure'!$H$7,(EB127-EB126),0)</f>
        <v>0</v>
      </c>
      <c r="EC129" s="226">
        <f>IF(EC$90='Capital Structure'!$H$7,(EC127-EC126),0)</f>
        <v>0</v>
      </c>
      <c r="ED129" s="226">
        <f>IF(ED$90='Capital Structure'!$H$7,(ED127-ED126),0)</f>
        <v>0</v>
      </c>
      <c r="EE129" s="226">
        <f>IF(EE$90='Capital Structure'!$H$7,(EE127-EE126),0)</f>
        <v>0</v>
      </c>
      <c r="EF129" s="226">
        <f>IF(EF$90='Capital Structure'!$H$7,(EF127-EF126),0)</f>
        <v>0</v>
      </c>
      <c r="EG129" s="226">
        <f>IF(EG$90='Capital Structure'!$H$7,(EG127-EG126),0)</f>
        <v>0</v>
      </c>
      <c r="EH129" s="226">
        <f>IF(EH$90='Capital Structure'!$H$7,(EH127-EH126),0)</f>
        <v>0</v>
      </c>
      <c r="EI129" s="226">
        <f>IF(EI$90='Capital Structure'!$H$7,(EI127-EI126),0)</f>
        <v>0</v>
      </c>
      <c r="EJ129" s="226">
        <f>IF(EJ$90='Capital Structure'!$H$7,(EJ127-EJ126),0)</f>
        <v>0</v>
      </c>
      <c r="EK129" s="226">
        <f>IF(EK$90='Capital Structure'!$H$7,(EK127-EK126),0)</f>
        <v>0</v>
      </c>
      <c r="EL129" s="226">
        <f>IF(EL$90='Capital Structure'!$H$7,(EL127-EL126),0)</f>
        <v>0</v>
      </c>
      <c r="EM129" s="226">
        <f>IF(EM$90='Capital Structure'!$H$7,(EM127-EM126),0)</f>
        <v>0</v>
      </c>
      <c r="EN129" s="226">
        <f>IF(EN$90='Capital Structure'!$H$7,(EN127-EN126),0)</f>
        <v>0</v>
      </c>
      <c r="EO129" s="226">
        <f>IF(EO$90='Capital Structure'!$H$7,(EO127-EO126),0)</f>
        <v>0</v>
      </c>
      <c r="EP129" s="226">
        <f>IF(EP$90='Capital Structure'!$H$7,(EP127-EP126),0)</f>
        <v>0</v>
      </c>
      <c r="EQ129" s="226">
        <f>IF(EQ$90='Capital Structure'!$H$7,(EQ127-EQ126),0)</f>
        <v>0</v>
      </c>
      <c r="ER129" s="226">
        <f>IF(ER$90='Capital Structure'!$H$7,(ER127-ER126),0)</f>
        <v>0</v>
      </c>
      <c r="ES129" s="226">
        <f>IF(ES$90='Capital Structure'!$H$7,(ES127-ES126),0)</f>
        <v>0</v>
      </c>
      <c r="ET129" s="226">
        <f>IF(ET$90='Capital Structure'!$H$7,(ET127-ET126),0)</f>
        <v>0</v>
      </c>
      <c r="EU129" s="226">
        <f>IF(EU$90='Capital Structure'!$H$7,(EU127-EU126),0)</f>
        <v>0</v>
      </c>
      <c r="EV129" s="226">
        <f>IF(EV$90='Capital Structure'!$H$7,(EV127-EV126),0)</f>
        <v>0</v>
      </c>
      <c r="EW129" s="226">
        <f>IF(EW$90='Capital Structure'!$H$7,(EW127-EW126),0)</f>
        <v>0</v>
      </c>
      <c r="EX129" s="226">
        <f>IF(EX$90='Capital Structure'!$H$7,(EX127-EX126),0)</f>
        <v>0</v>
      </c>
      <c r="EY129" s="226">
        <f>IF(EY$90='Capital Structure'!$H$7,(EY127-EY126),0)</f>
        <v>0</v>
      </c>
      <c r="EZ129" s="226">
        <f>IF(EZ$90='Capital Structure'!$H$7,(EZ127-EZ126),0)</f>
        <v>0</v>
      </c>
      <c r="FA129" s="226">
        <f>IF(FA$90='Capital Structure'!$H$7,(FA127-FA126),0)</f>
        <v>0</v>
      </c>
      <c r="FB129" s="226">
        <f>IF(FB$90='Capital Structure'!$H$7,(FB127-FB126),0)</f>
        <v>0</v>
      </c>
      <c r="FC129" s="226"/>
      <c r="FD129" s="226"/>
      <c r="FE129" s="226"/>
      <c r="FF129" s="226"/>
      <c r="FG129" s="226"/>
      <c r="FH129" s="226"/>
      <c r="FI129" s="226"/>
      <c r="FJ129" s="226"/>
      <c r="FK129" s="226"/>
      <c r="FL129" s="226"/>
      <c r="FM129" s="226"/>
      <c r="FN129" s="226"/>
      <c r="FO129" s="226"/>
      <c r="FP129" s="226"/>
      <c r="FQ129" s="226"/>
      <c r="FR129" s="226"/>
      <c r="FS129" s="226"/>
      <c r="FT129" s="226"/>
      <c r="FU129" s="226"/>
      <c r="FV129" s="226"/>
      <c r="FW129" s="226"/>
      <c r="FX129" s="226"/>
      <c r="FY129" s="226"/>
      <c r="FZ129" s="226"/>
      <c r="GA129" s="226"/>
      <c r="GB129" s="226"/>
      <c r="GC129" s="226"/>
      <c r="GD129" s="226"/>
      <c r="GE129" s="226"/>
      <c r="GF129" s="226"/>
      <c r="GG129" s="226"/>
      <c r="GH129" s="226"/>
      <c r="GI129" s="226"/>
      <c r="GJ129" s="226"/>
      <c r="GK129" s="226"/>
      <c r="GL129" s="226"/>
      <c r="GM129" s="226"/>
      <c r="GN129" s="226"/>
      <c r="GO129" s="226"/>
      <c r="GP129" s="226"/>
      <c r="GQ129" s="226"/>
      <c r="GR129" s="226"/>
      <c r="GS129" s="226"/>
      <c r="GT129" s="226"/>
      <c r="GU129" s="226"/>
      <c r="GV129" s="226"/>
      <c r="GW129" s="226"/>
      <c r="GX129" s="226"/>
    </row>
    <row r="130" spans="1:206">
      <c r="B130" s="465"/>
      <c r="E130" s="465"/>
      <c r="F130" s="465"/>
      <c r="G130" s="465"/>
      <c r="H130" s="465"/>
      <c r="I130" s="465"/>
      <c r="J130" s="465"/>
      <c r="K130" s="465"/>
      <c r="L130" s="465"/>
      <c r="M130" s="465"/>
      <c r="N130" s="465"/>
      <c r="O130" s="465"/>
      <c r="P130" s="465"/>
      <c r="Q130" s="465"/>
      <c r="R130" s="465"/>
      <c r="S130" s="465"/>
      <c r="T130" s="465"/>
      <c r="U130" s="465"/>
      <c r="V130" s="465"/>
      <c r="W130" s="465"/>
      <c r="X130" s="465"/>
      <c r="Y130" s="465"/>
      <c r="Z130" s="465"/>
      <c r="AA130" s="465"/>
      <c r="AB130" s="465"/>
      <c r="AC130" s="465"/>
      <c r="AD130" s="465"/>
      <c r="AE130" s="465"/>
      <c r="AF130" s="465"/>
      <c r="AG130" s="465"/>
      <c r="AH130" s="465"/>
      <c r="AI130" s="465"/>
      <c r="AJ130" s="465"/>
      <c r="AK130" s="465"/>
      <c r="AL130" s="465"/>
      <c r="AM130" s="465"/>
      <c r="AN130" s="465"/>
      <c r="AO130" s="465"/>
      <c r="AP130" s="465"/>
      <c r="AQ130" s="465"/>
      <c r="AR130" s="465"/>
      <c r="AS130" s="465"/>
      <c r="AT130" s="465"/>
      <c r="AU130" s="465"/>
      <c r="AV130" s="465"/>
      <c r="AW130" s="465"/>
      <c r="AX130" s="465"/>
      <c r="AY130" s="465"/>
      <c r="AZ130" s="465"/>
      <c r="BA130" s="465"/>
      <c r="BB130" s="465"/>
      <c r="BC130" s="465"/>
      <c r="BD130" s="465"/>
      <c r="BE130" s="465"/>
      <c r="BF130" s="465"/>
      <c r="BG130" s="465"/>
      <c r="BH130" s="465"/>
      <c r="BI130" s="465"/>
      <c r="BJ130" s="465"/>
      <c r="BK130" s="465"/>
      <c r="BL130" s="465"/>
      <c r="BM130" s="465"/>
      <c r="BN130" s="465"/>
      <c r="BO130" s="465"/>
      <c r="BP130" s="465"/>
      <c r="BQ130" s="465"/>
      <c r="BR130" s="465"/>
      <c r="BS130" s="465"/>
      <c r="BT130" s="465"/>
      <c r="BU130" s="465"/>
      <c r="BV130" s="465"/>
      <c r="BW130" s="465"/>
      <c r="BX130" s="465"/>
      <c r="BY130" s="465"/>
      <c r="BZ130" s="465"/>
      <c r="CA130" s="465"/>
      <c r="CB130" s="465"/>
      <c r="CC130" s="465"/>
      <c r="CD130" s="465"/>
      <c r="CE130" s="465"/>
      <c r="CF130" s="465"/>
      <c r="CG130" s="465"/>
      <c r="CH130" s="465"/>
      <c r="CI130" s="465"/>
      <c r="CJ130" s="465"/>
      <c r="CK130" s="465"/>
      <c r="CL130" s="465"/>
      <c r="CM130" s="465"/>
      <c r="CN130" s="465"/>
      <c r="CO130" s="465"/>
      <c r="CP130" s="465"/>
      <c r="CQ130" s="465"/>
      <c r="CR130" s="465"/>
      <c r="CS130" s="465"/>
      <c r="CT130" s="465"/>
      <c r="CU130" s="465"/>
      <c r="CV130" s="465"/>
      <c r="CW130" s="465"/>
      <c r="CX130" s="465"/>
      <c r="CY130" s="465"/>
      <c r="CZ130" s="465"/>
      <c r="DA130" s="465"/>
      <c r="DB130" s="465"/>
      <c r="DC130" s="465"/>
      <c r="DD130" s="465"/>
      <c r="DE130" s="465"/>
      <c r="DF130" s="465"/>
      <c r="DG130" s="465"/>
      <c r="DH130" s="465"/>
      <c r="DI130" s="465"/>
      <c r="DJ130" s="465"/>
      <c r="DK130" s="465"/>
      <c r="DL130" s="465"/>
      <c r="DM130" s="465"/>
      <c r="DN130" s="465"/>
      <c r="DO130" s="465"/>
      <c r="DP130" s="465"/>
      <c r="DQ130" s="465"/>
      <c r="DR130" s="465"/>
      <c r="DS130" s="465"/>
      <c r="DT130" s="465"/>
      <c r="DU130" s="465"/>
      <c r="DV130" s="465"/>
      <c r="DW130" s="465"/>
      <c r="DX130" s="465"/>
      <c r="DY130" s="465"/>
      <c r="DZ130" s="465"/>
      <c r="EA130" s="465"/>
      <c r="EB130" s="465"/>
      <c r="EC130" s="465"/>
      <c r="ED130" s="465"/>
      <c r="EE130" s="465"/>
      <c r="EF130" s="465"/>
      <c r="EG130" s="465"/>
      <c r="EH130" s="465"/>
      <c r="EI130" s="465"/>
      <c r="EJ130" s="465"/>
      <c r="EK130" s="465"/>
      <c r="EL130" s="465"/>
      <c r="EM130" s="465"/>
      <c r="EN130" s="465"/>
      <c r="EO130" s="465"/>
      <c r="EP130" s="465"/>
      <c r="EQ130" s="465"/>
      <c r="ER130" s="465"/>
      <c r="ES130" s="465"/>
      <c r="ET130" s="465"/>
      <c r="EU130" s="465"/>
      <c r="EV130" s="465"/>
      <c r="EW130" s="465"/>
      <c r="EX130" s="465"/>
      <c r="EY130" s="465"/>
      <c r="EZ130" s="465"/>
      <c r="FA130" s="465"/>
      <c r="FB130" s="465"/>
      <c r="FC130" s="465"/>
      <c r="FD130" s="465"/>
      <c r="FE130" s="465"/>
      <c r="FF130" s="465"/>
      <c r="FG130" s="465"/>
      <c r="FH130" s="465"/>
      <c r="FI130" s="465"/>
      <c r="FJ130" s="465"/>
      <c r="FK130" s="465"/>
      <c r="FL130" s="465"/>
      <c r="FM130" s="465"/>
      <c r="FN130" s="465"/>
      <c r="FO130" s="465"/>
      <c r="FP130" s="465"/>
      <c r="FQ130" s="465"/>
      <c r="FR130" s="465"/>
      <c r="FS130" s="465"/>
      <c r="FT130" s="465"/>
      <c r="FU130" s="465"/>
      <c r="FV130" s="465"/>
      <c r="FW130" s="465"/>
      <c r="FX130" s="465"/>
      <c r="FY130" s="465"/>
      <c r="FZ130" s="465"/>
      <c r="GA130" s="465"/>
      <c r="GB130" s="465"/>
      <c r="GC130" s="465"/>
      <c r="GD130" s="465"/>
      <c r="GE130" s="465"/>
      <c r="GF130" s="465"/>
      <c r="GG130" s="465"/>
      <c r="GH130" s="465"/>
      <c r="GI130" s="465"/>
      <c r="GJ130" s="465"/>
      <c r="GK130" s="465"/>
      <c r="GL130" s="465"/>
      <c r="GM130" s="465"/>
      <c r="GN130" s="465"/>
      <c r="GO130" s="465"/>
      <c r="GP130" s="465"/>
      <c r="GQ130" s="465"/>
      <c r="GR130" s="465"/>
      <c r="GS130" s="465"/>
      <c r="GT130" s="465"/>
      <c r="GU130" s="465"/>
      <c r="GV130" s="465"/>
      <c r="GW130" s="465"/>
      <c r="GX130" s="465"/>
    </row>
    <row r="131" spans="1:206">
      <c r="B131" s="465" t="s">
        <v>182</v>
      </c>
      <c r="E131" s="465">
        <f>MAX((SUM($E$124:E124)-SUM($E$133:E133)-SUM($E$132:E132))*'Capital Structure'!$H$21/12,0)</f>
        <v>0</v>
      </c>
      <c r="F131" s="465">
        <f>MAX((SUM($E$124:F124)-SUM($E$133:F133)-SUM($E$132:F132))*'Capital Structure'!$H$21/12,0)</f>
        <v>0</v>
      </c>
      <c r="G131" s="465">
        <f>MAX((SUM($E$124:G124)-SUM($E$133:G133)-SUM($E$132:G132))*'Capital Structure'!$H$21/12,0)</f>
        <v>0</v>
      </c>
      <c r="H131" s="465">
        <f>MAX((SUM($E$124:H124)-SUM($E$133:H133)-SUM($E$132:H132))*'Capital Structure'!$H$21/12,0)</f>
        <v>0</v>
      </c>
      <c r="I131" s="465">
        <f>MAX((SUM($E$124:I124)-SUM($E$133:I133)-SUM($E$132:I132))*'Capital Structure'!$H$21/12,0)</f>
        <v>0</v>
      </c>
      <c r="J131" s="465">
        <f>MAX((SUM($E$124:J124)-SUM($E$133:J133)-SUM($E$132:J132))*'Capital Structure'!$H$21/12,0)</f>
        <v>0</v>
      </c>
      <c r="K131" s="465">
        <f>MAX((SUM($E$124:K124)-SUM($E$133:K133)-SUM($E$132:K132))*'Capital Structure'!$H$21/12,0)</f>
        <v>0</v>
      </c>
      <c r="L131" s="465">
        <f>MAX((SUM($E$124:L124)-SUM($E$133:L133)-SUM($E$132:L132))*'Capital Structure'!$H$21/12,0)</f>
        <v>0</v>
      </c>
      <c r="M131" s="465">
        <f>MAX((SUM($E$124:M124)-SUM($E$133:M133)-SUM($E$132:M132))*'Capital Structure'!$H$21/12,0)</f>
        <v>0</v>
      </c>
      <c r="N131" s="465">
        <f>MAX((SUM($E$124:N124)-SUM($E$133:N133)-SUM($E$132:N132))*'Capital Structure'!$H$21/12,0)</f>
        <v>0</v>
      </c>
      <c r="O131" s="465">
        <f>MAX((SUM($E$124:O124)-SUM($E$133:O133)-SUM($E$132:O132))*'Capital Structure'!$H$21/12,0)</f>
        <v>0</v>
      </c>
      <c r="P131" s="465">
        <f>MAX((SUM($E$124:P124)-SUM($E$133:P133)-SUM($E$132:P132))*'Capital Structure'!$H$21/12,0)</f>
        <v>0</v>
      </c>
      <c r="Q131" s="465">
        <f>MAX((SUM($E$124:Q124)-SUM($E$133:Q133)-SUM($E$132:Q132))*'Capital Structure'!$H$21/12,0)</f>
        <v>0</v>
      </c>
      <c r="R131" s="465">
        <f>MAX((SUM($E$124:R124)-SUM($E$133:R133)-SUM($E$132:R132))*'Capital Structure'!$H$21/12,0)</f>
        <v>0</v>
      </c>
      <c r="S131" s="465">
        <f>MAX((SUM($E$124:S124)-SUM($E$133:S133)-SUM($E$132:S132))*'Capital Structure'!$H$21/12,0)</f>
        <v>0</v>
      </c>
      <c r="T131" s="465">
        <f>MAX((SUM($E$124:T124)-SUM($E$133:T133)-SUM($E$132:T132))*'Capital Structure'!$H$21/12,0)</f>
        <v>0</v>
      </c>
      <c r="U131" s="465">
        <f>MAX((SUM($E$124:U124)-SUM($E$133:U133)-SUM($E$132:U132))*'Capital Structure'!$H$21/12,0)</f>
        <v>0</v>
      </c>
      <c r="V131" s="465">
        <f>MAX((SUM($E$124:V124)-SUM($E$133:V133)-SUM($E$132:V132))*'Capital Structure'!$H$21/12,0)</f>
        <v>0</v>
      </c>
      <c r="W131" s="465">
        <f>MAX((SUM($E$124:W124)-SUM($E$133:W133)-SUM($E$132:W132))*'Capital Structure'!$H$21/12,0)</f>
        <v>0</v>
      </c>
      <c r="X131" s="465">
        <f>MAX((SUM($E$124:X124)-SUM($E$133:X133)-SUM($E$132:X132))*'Capital Structure'!$H$21/12,0)</f>
        <v>0</v>
      </c>
      <c r="Y131" s="465">
        <f>MAX((SUM($E$124:Y124)-SUM($E$133:Y133)-SUM($E$132:Y132))*'Capital Structure'!$H$21/12,0)</f>
        <v>0</v>
      </c>
      <c r="Z131" s="465">
        <f>MAX((SUM($E$124:Z124)-SUM($E$133:Z133)-SUM($E$132:Z132))*'Capital Structure'!$H$21/12,0)</f>
        <v>0</v>
      </c>
      <c r="AA131" s="465">
        <f>MAX((SUM($E$124:AA124)-SUM($E$133:AA133)-SUM($E$132:AA132))*'Capital Structure'!$H$21/12,0)</f>
        <v>0</v>
      </c>
      <c r="AB131" s="465">
        <f>MAX((SUM($E$124:AB124)-SUM($E$133:AB133)-SUM($E$132:AB132))*'Capital Structure'!$H$21/12,0)</f>
        <v>0</v>
      </c>
      <c r="AC131" s="465">
        <f>MAX((SUM($E$124:AC124)-SUM($E$133:AC133)-SUM($E$132:AC132))*'Capital Structure'!$H$21/12,0)</f>
        <v>0</v>
      </c>
      <c r="AD131" s="465">
        <f>MAX((SUM($E$124:AD124)-SUM($E$133:AD133)-SUM($E$132:AD132))*'Capital Structure'!$H$21/12,0)</f>
        <v>0</v>
      </c>
      <c r="AE131" s="465">
        <f>MAX((SUM($E$124:AE124)-SUM($E$133:AE133)-SUM($E$132:AE132))*'Capital Structure'!$H$21/12,0)</f>
        <v>0</v>
      </c>
      <c r="AF131" s="465">
        <f>MAX((SUM($E$124:AF124)-SUM($E$133:AF133)-SUM($E$132:AF132))*'Capital Structure'!$H$21/12,0)</f>
        <v>0</v>
      </c>
      <c r="AG131" s="465">
        <f>MAX((SUM($E$124:AG124)-SUM($E$133:AG133)-SUM($E$132:AG132))*'Capital Structure'!$H$21/12,0)</f>
        <v>0</v>
      </c>
      <c r="AH131" s="465">
        <f>MAX((SUM($E$124:AH124)-SUM($E$133:AH133)-SUM($E$132:AH132))*'Capital Structure'!$H$21/12,0)</f>
        <v>0</v>
      </c>
      <c r="AI131" s="465">
        <f>MAX((SUM($E$124:AI124)-SUM($E$133:AI133)-SUM($E$132:AI132))*'Capital Structure'!$H$21/12,0)</f>
        <v>0</v>
      </c>
      <c r="AJ131" s="465">
        <f>MAX((SUM($E$124:AJ124)-SUM($E$133:AJ133)-SUM($E$132:AJ132))*'Capital Structure'!$H$21/12,0)</f>
        <v>0</v>
      </c>
      <c r="AK131" s="465">
        <f>MAX((SUM($E$124:AK124)-SUM($E$133:AK133)-SUM($E$132:AK132))*'Capital Structure'!$H$21/12,0)</f>
        <v>0</v>
      </c>
      <c r="AL131" s="465">
        <f>MAX((SUM($E$124:AL124)-SUM($E$133:AL133)-SUM($E$132:AL132))*'Capital Structure'!$H$21/12,0)</f>
        <v>0</v>
      </c>
      <c r="AM131" s="465">
        <f>MAX((SUM($E$124:AM124)-SUM($E$133:AM133)-SUM($E$132:AM132))*'Capital Structure'!$H$21/12,0)</f>
        <v>0</v>
      </c>
      <c r="AN131" s="465">
        <f>MAX((SUM($E$124:AN124)-SUM($E$133:AN133)-SUM($E$132:AN132))*'Capital Structure'!$H$21/12,0)</f>
        <v>0</v>
      </c>
      <c r="AO131" s="465">
        <f>MAX((SUM($E$124:AO124)-SUM($E$133:AO133)-SUM($E$132:AO132))*'Capital Structure'!$H$21/12,0)</f>
        <v>0</v>
      </c>
      <c r="AP131" s="465">
        <f>MAX((SUM($E$124:AP124)-SUM($E$133:AP133)-SUM($E$132:AP132))*'Capital Structure'!$H$21/12,0)</f>
        <v>0</v>
      </c>
      <c r="AQ131" s="465">
        <f>MAX((SUM($E$124:AQ124)-SUM($E$133:AQ133)-SUM($E$132:AQ132))*'Capital Structure'!$H$21/12,0)</f>
        <v>0</v>
      </c>
      <c r="AR131" s="465">
        <f>MAX((SUM($E$124:AR124)-SUM($E$133:AR133)-SUM($E$132:AR132))*'Capital Structure'!$H$21/12,0)</f>
        <v>0</v>
      </c>
      <c r="AS131" s="465">
        <f>MAX((SUM($E$124:AS124)-SUM($E$133:AS133)-SUM($E$132:AS132))*'Capital Structure'!$H$21/12,0)</f>
        <v>0</v>
      </c>
      <c r="AT131" s="465">
        <f>MAX((SUM($E$124:AT124)-SUM($E$133:AT133)-SUM($E$132:AT132))*'Capital Structure'!$H$21/12,0)</f>
        <v>0</v>
      </c>
      <c r="AU131" s="465">
        <f>MAX((SUM($E$124:AU124)-SUM($E$133:AU133)-SUM($E$132:AU132))*'Capital Structure'!$H$21/12,0)</f>
        <v>0</v>
      </c>
      <c r="AV131" s="465">
        <f>MAX((SUM($E$124:AV124)-SUM($E$133:AV133)-SUM($E$132:AV132))*'Capital Structure'!$H$21/12,0)</f>
        <v>0</v>
      </c>
      <c r="AW131" s="465">
        <f>MAX((SUM($E$124:AW124)-SUM($E$133:AW133)-SUM($E$132:AW132))*'Capital Structure'!$H$21/12,0)</f>
        <v>0</v>
      </c>
      <c r="AX131" s="465">
        <f>MAX((SUM($E$124:AX124)-SUM($E$133:AX133)-SUM($E$132:AX132))*'Capital Structure'!$H$21/12,0)</f>
        <v>0</v>
      </c>
      <c r="AY131" s="465">
        <f>MAX((SUM($E$124:AY124)-SUM($E$133:AY133)-SUM($E$132:AY132))*'Capital Structure'!$H$21/12,0)</f>
        <v>0</v>
      </c>
      <c r="AZ131" s="465">
        <f>MAX((SUM($E$124:AZ124)-SUM($E$133:AZ133)-SUM($E$132:AZ132))*'Capital Structure'!$H$21/12,0)</f>
        <v>0</v>
      </c>
      <c r="BA131" s="465">
        <f>MAX((SUM($E$124:BA124)-SUM($E$133:BA133)-SUM($E$132:BA132))*'Capital Structure'!$H$21/12,0)</f>
        <v>0</v>
      </c>
      <c r="BB131" s="465">
        <f>MAX((SUM($E$124:BB124)-SUM($E$133:BB133)-SUM($E$132:BB132))*'Capital Structure'!$H$21/12,0)</f>
        <v>0</v>
      </c>
      <c r="BC131" s="465">
        <f>MAX((SUM($E$124:BC124)-SUM($E$133:BC133)-SUM($E$132:BC132))*'Capital Structure'!$H$21/12,0)</f>
        <v>0</v>
      </c>
      <c r="BD131" s="465">
        <f>MAX((SUM($E$124:BD124)-SUM($E$133:BD133)-SUM($E$132:BD132))*'Capital Structure'!$H$21/12,0)</f>
        <v>0</v>
      </c>
      <c r="BE131" s="465">
        <f>MAX((SUM($E$124:BE124)-SUM($E$133:BE133)-SUM($E$132:BE132))*'Capital Structure'!$H$21/12,0)</f>
        <v>0</v>
      </c>
      <c r="BF131" s="465">
        <f>MAX((SUM($E$124:BF124)-SUM($E$133:BF133)-SUM($E$132:BF132))*'Capital Structure'!$H$21/12,0)</f>
        <v>0</v>
      </c>
      <c r="BG131" s="465">
        <f>MAX((SUM($E$124:BG124)-SUM($E$133:BG133)-SUM($E$132:BG132))*'Capital Structure'!$H$21/12,0)</f>
        <v>0</v>
      </c>
      <c r="BH131" s="465">
        <f>MAX((SUM($E$124:BH124)-SUM($E$133:BH133)-SUM($E$132:BH132))*'Capital Structure'!$H$21/12,0)</f>
        <v>0</v>
      </c>
      <c r="BI131" s="465">
        <f>MAX((SUM($E$124:BI124)-SUM($E$133:BI133)-SUM($E$132:BI132))*'Capital Structure'!$H$21/12,0)</f>
        <v>0</v>
      </c>
      <c r="BJ131" s="465">
        <f>MAX((SUM($E$124:BJ124)-SUM($E$133:BJ133)-SUM($E$132:BJ132))*'Capital Structure'!$H$21/12,0)</f>
        <v>0</v>
      </c>
      <c r="BK131" s="465">
        <f>MAX((SUM($E$124:BK124)-SUM($E$133:BK133)-SUM($E$132:BK132))*'Capital Structure'!$H$21/12,0)</f>
        <v>0</v>
      </c>
      <c r="BL131" s="465">
        <f>MAX((SUM($E$124:BL124)-SUM($E$133:BL133)-SUM($E$132:BL132))*'Capital Structure'!$H$21/12,0)</f>
        <v>0</v>
      </c>
      <c r="BM131" s="465">
        <f>MAX((SUM($E$124:BM124)-SUM($E$133:BM133)-SUM($E$132:BM132))*'Capital Structure'!$H$21/12,0)</f>
        <v>0</v>
      </c>
      <c r="BN131" s="465">
        <f>MAX((SUM($E$124:BN124)-SUM($E$133:BN133)-SUM($E$132:BN132))*'Capital Structure'!$H$21/12,0)</f>
        <v>0</v>
      </c>
      <c r="BO131" s="465">
        <f>MAX((SUM($E$124:BO124)-SUM($E$133:BO133)-SUM($E$132:BO132))*'Capital Structure'!$H$21/12,0)</f>
        <v>0</v>
      </c>
      <c r="BP131" s="465">
        <f>MAX((SUM($E$124:BP124)-SUM($E$133:BP133)-SUM($E$132:BP132))*'Capital Structure'!$H$21/12,0)</f>
        <v>0</v>
      </c>
      <c r="BQ131" s="465">
        <f>MAX((SUM($E$124:BQ124)-SUM($E$133:BQ133)-SUM($E$132:BQ132))*'Capital Structure'!$H$21/12,0)</f>
        <v>0</v>
      </c>
      <c r="BR131" s="465">
        <f>MAX((SUM($E$124:BR124)-SUM($E$133:BR133)-SUM($E$132:BR132))*'Capital Structure'!$H$21/12,0)</f>
        <v>0</v>
      </c>
      <c r="BS131" s="465">
        <f>MAX((SUM($E$124:BS124)-SUM($E$133:BS133)-SUM($E$132:BS132))*'Capital Structure'!$H$21/12,0)</f>
        <v>0</v>
      </c>
      <c r="BT131" s="465">
        <f>MAX((SUM($E$124:BT124)-SUM($E$133:BT133)-SUM($E$132:BT132))*'Capital Structure'!$H$21/12,0)</f>
        <v>0</v>
      </c>
      <c r="BU131" s="465">
        <f>MAX((SUM($E$124:BU124)-SUM($E$133:BU133)-SUM($E$132:BU132))*'Capital Structure'!$H$21/12,0)</f>
        <v>0</v>
      </c>
      <c r="BV131" s="465">
        <f>MAX((SUM($E$124:BV124)-SUM($E$133:BV133)-SUM($E$132:BV132))*'Capital Structure'!$H$21/12,0)</f>
        <v>0</v>
      </c>
      <c r="BW131" s="465">
        <f>MAX((SUM($E$124:BW124)-SUM($E$133:BW133)-SUM($E$132:BW132))*'Capital Structure'!$H$21/12,0)</f>
        <v>0</v>
      </c>
      <c r="BX131" s="465">
        <f>MAX((SUM($E$124:BX124)-SUM($E$133:BX133)-SUM($E$132:BX132))*'Capital Structure'!$H$21/12,0)</f>
        <v>0</v>
      </c>
      <c r="BY131" s="465">
        <f>MAX((SUM($E$124:BY124)-SUM($E$133:BY133)-SUM($E$132:BY132))*'Capital Structure'!$H$21/12,0)</f>
        <v>0</v>
      </c>
      <c r="BZ131" s="465">
        <f>MAX((SUM($E$124:BZ124)-SUM($E$133:BZ133)-SUM($E$132:BZ132))*'Capital Structure'!$H$21/12,0)</f>
        <v>0</v>
      </c>
      <c r="CA131" s="465">
        <f>MAX((SUM($E$124:CA124)-SUM($E$133:CA133)-SUM($E$132:CA132))*'Capital Structure'!$H$21/12,0)</f>
        <v>0</v>
      </c>
      <c r="CB131" s="465">
        <f>MAX((SUM($E$124:CB124)-SUM($E$133:CB133)-SUM($E$132:CB132))*'Capital Structure'!$H$21/12,0)</f>
        <v>0</v>
      </c>
      <c r="CC131" s="465">
        <f>MAX((SUM($E$124:CC124)-SUM($E$133:CC133)-SUM($E$132:CC132))*'Capital Structure'!$H$21/12,0)</f>
        <v>0</v>
      </c>
      <c r="CD131" s="465">
        <f>MAX((SUM($E$124:CD124)-SUM($E$133:CD133)-SUM($E$132:CD132))*'Capital Structure'!$H$21/12,0)</f>
        <v>0</v>
      </c>
      <c r="CE131" s="465">
        <f>MAX((SUM($E$124:CE124)-SUM($E$133:CE133)-SUM($E$132:CE132))*'Capital Structure'!$H$21/12,0)</f>
        <v>0</v>
      </c>
      <c r="CF131" s="465">
        <f>MAX((SUM($E$124:CF124)-SUM($E$133:CF133)-SUM($E$132:CF132))*'Capital Structure'!$H$21/12,0)</f>
        <v>0</v>
      </c>
      <c r="CG131" s="465">
        <f>MAX((SUM($E$124:CG124)-SUM($E$133:CG133)-SUM($E$132:CG132))*'Capital Structure'!$H$21/12,0)</f>
        <v>0</v>
      </c>
      <c r="CH131" s="465">
        <f>MAX((SUM($E$124:CH124)-SUM($E$133:CH133)-SUM($E$132:CH132))*'Capital Structure'!$H$21/12,0)</f>
        <v>0</v>
      </c>
      <c r="CI131" s="465">
        <f>MAX((SUM($E$124:CI124)-SUM($E$133:CI133)-SUM($E$132:CI132))*'Capital Structure'!$H$21/12,0)</f>
        <v>0</v>
      </c>
      <c r="CJ131" s="465">
        <f>MAX((SUM($E$124:CJ124)-SUM($E$133:CJ133)-SUM($E$132:CJ132))*'Capital Structure'!$H$21/12,0)</f>
        <v>0</v>
      </c>
      <c r="CK131" s="465">
        <f>MAX((SUM($E$124:CK124)-SUM($E$133:CK133)-SUM($E$132:CK132))*'Capital Structure'!$H$21/12,0)</f>
        <v>0</v>
      </c>
      <c r="CL131" s="465">
        <f>MAX((SUM($E$124:CL124)-SUM($E$133:CL133)-SUM($E$132:CL132))*'Capital Structure'!$H$21/12,0)</f>
        <v>0</v>
      </c>
      <c r="CM131" s="465">
        <f>MAX((SUM($E$124:CM124)-SUM($E$133:CM133)-SUM($E$132:CM132))*'Capital Structure'!$H$21/12,0)</f>
        <v>0</v>
      </c>
      <c r="CN131" s="465">
        <f>MAX((SUM($E$124:CN124)-SUM($E$133:CN133)-SUM($E$132:CN132))*'Capital Structure'!$H$21/12,0)</f>
        <v>0</v>
      </c>
      <c r="CO131" s="465">
        <f>MAX((SUM($E$124:CO124)-SUM($E$133:CO133)-SUM($E$132:CO132))*'Capital Structure'!$H$21/12,0)</f>
        <v>0</v>
      </c>
      <c r="CP131" s="465">
        <f>MAX((SUM($E$124:CP124)-SUM($E$133:CP133)-SUM($E$132:CP132))*'Capital Structure'!$H$21/12,0)</f>
        <v>0</v>
      </c>
      <c r="CQ131" s="465">
        <f>MAX((SUM($E$124:CQ124)-SUM($E$133:CQ133)-SUM($E$132:CQ132))*'Capital Structure'!$H$21/12,0)</f>
        <v>0</v>
      </c>
      <c r="CR131" s="465">
        <f>MAX((SUM($E$124:CR124)-SUM($E$133:CR133)-SUM($E$132:CR132))*'Capital Structure'!$H$21/12,0)</f>
        <v>0</v>
      </c>
      <c r="CS131" s="465">
        <f>MAX((SUM($E$124:CS124)-SUM($E$133:CS133)-SUM($E$132:CS132))*'Capital Structure'!$H$21/12,0)</f>
        <v>0</v>
      </c>
      <c r="CT131" s="465">
        <f>MAX((SUM($E$124:CT124)-SUM($E$133:CT133)-SUM($E$132:CT132))*'Capital Structure'!$H$21/12,0)</f>
        <v>0</v>
      </c>
      <c r="CU131" s="465">
        <f>MAX((SUM($E$124:CU124)-SUM($E$133:CU133)-SUM($E$132:CU132))*'Capital Structure'!$H$21/12,0)</f>
        <v>0</v>
      </c>
      <c r="CV131" s="465">
        <f>MAX((SUM($E$124:CV124)-SUM($E$133:CV133)-SUM($E$132:CV132))*'Capital Structure'!$H$21/12,0)</f>
        <v>0</v>
      </c>
      <c r="CW131" s="465">
        <f>MAX((SUM($E$124:CW124)-SUM($E$133:CW133)-SUM($E$132:CW132))*'Capital Structure'!$H$21/12,0)</f>
        <v>0</v>
      </c>
      <c r="CX131" s="465">
        <f>MAX((SUM($E$124:CX124)-SUM($E$133:CX133)-SUM($E$132:CX132))*'Capital Structure'!$H$21/12,0)</f>
        <v>0</v>
      </c>
      <c r="CY131" s="465">
        <f>MAX((SUM($E$124:CY124)-SUM($E$133:CY133)-SUM($E$132:CY132))*'Capital Structure'!$H$21/12,0)</f>
        <v>0</v>
      </c>
      <c r="CZ131" s="465">
        <f>MAX((SUM($E$124:CZ124)-SUM($E$133:CZ133)-SUM($E$132:CZ132))*'Capital Structure'!$H$21/12,0)</f>
        <v>0</v>
      </c>
      <c r="DA131" s="465">
        <f>MAX((SUM($E$124:DA124)-SUM($E$133:DA133)-SUM($E$132:DA132))*'Capital Structure'!$H$21/12,0)</f>
        <v>0</v>
      </c>
      <c r="DB131" s="465">
        <f>MAX((SUM($E$124:DB124)-SUM($E$133:DB133)-SUM($E$132:DB132))*'Capital Structure'!$H$21/12,0)</f>
        <v>0</v>
      </c>
      <c r="DC131" s="465">
        <f>MAX((SUM($E$124:DC124)-SUM($E$133:DC133)-SUM($E$132:DC132))*'Capital Structure'!$H$21/12,0)</f>
        <v>0</v>
      </c>
      <c r="DD131" s="465">
        <f>MAX((SUM($E$124:DD124)-SUM($E$133:DD133)-SUM($E$132:DD132))*'Capital Structure'!$H$21/12,0)</f>
        <v>0</v>
      </c>
      <c r="DE131" s="465">
        <f>MAX((SUM($E$124:DE124)-SUM($E$133:DE133)-SUM($E$132:DE132))*'Capital Structure'!$H$21/12,0)</f>
        <v>0</v>
      </c>
      <c r="DF131" s="465">
        <f>MAX((SUM($E$124:DF124)-SUM($E$133:DF133)-SUM($E$132:DF132))*'Capital Structure'!$H$21/12,0)</f>
        <v>0</v>
      </c>
      <c r="DG131" s="465">
        <f>MAX((SUM($E$124:DG124)-SUM($E$133:DG133)-SUM($E$132:DG132))*'Capital Structure'!$H$21/12,0)</f>
        <v>0</v>
      </c>
      <c r="DH131" s="465">
        <f>MAX((SUM($E$124:DH124)-SUM($E$133:DH133)-SUM($E$132:DH132))*'Capital Structure'!$H$21/12,0)</f>
        <v>0</v>
      </c>
      <c r="DI131" s="465">
        <f>MAX((SUM($E$124:DI124)-SUM($E$133:DI133)-SUM($E$132:DI132))*'Capital Structure'!$H$21/12,0)</f>
        <v>0</v>
      </c>
      <c r="DJ131" s="465">
        <f>MAX((SUM($E$124:DJ124)-SUM($E$133:DJ133)-SUM($E$132:DJ132))*'Capital Structure'!$H$21/12,0)</f>
        <v>0</v>
      </c>
      <c r="DK131" s="465">
        <f>MAX((SUM($E$124:DK124)-SUM($E$133:DK133)-SUM($E$132:DK132))*'Capital Structure'!$H$21/12,0)</f>
        <v>0</v>
      </c>
      <c r="DL131" s="465">
        <f>MAX((SUM($E$124:DL124)-SUM($E$133:DL133)-SUM($E$132:DL132))*'Capital Structure'!$H$21/12,0)</f>
        <v>0</v>
      </c>
      <c r="DM131" s="465">
        <f>MAX((SUM($E$124:DM124)-SUM($E$133:DM133)-SUM($E$132:DM132))*'Capital Structure'!$H$21/12,0)</f>
        <v>0</v>
      </c>
      <c r="DN131" s="465">
        <f>MAX((SUM($E$124:DN124)-SUM($E$133:DN133)-SUM($E$132:DN132))*'Capital Structure'!$H$21/12,0)</f>
        <v>0</v>
      </c>
      <c r="DO131" s="465">
        <f>MAX((SUM($E$124:DO124)-SUM($E$133:DO133)-SUM($E$132:DO132))*'Capital Structure'!$H$21/12,0)</f>
        <v>0</v>
      </c>
      <c r="DP131" s="465">
        <f>MAX((SUM($E$124:DP124)-SUM($E$133:DP133)-SUM($E$132:DP132))*'Capital Structure'!$H$21/12,0)</f>
        <v>0</v>
      </c>
      <c r="DQ131" s="465">
        <f>MAX((SUM($E$124:DQ124)-SUM($E$133:DQ133)-SUM($E$132:DQ132))*'Capital Structure'!$H$21/12,0)</f>
        <v>0</v>
      </c>
      <c r="DR131" s="465">
        <f>MAX((SUM($E$124:DR124)-SUM($E$133:DR133)-SUM($E$132:DR132))*'Capital Structure'!$H$21/12,0)</f>
        <v>0</v>
      </c>
      <c r="DS131" s="465">
        <f>MAX((SUM($E$124:DS124)-SUM($E$133:DS133)-SUM($E$132:DS132))*'Capital Structure'!$H$21/12,0)</f>
        <v>0</v>
      </c>
      <c r="DT131" s="465">
        <f>MAX((SUM($E$124:DT124)-SUM($E$133:DT133)-SUM($E$132:DT132))*'Capital Structure'!$H$21/12,0)</f>
        <v>0</v>
      </c>
      <c r="DU131" s="465">
        <f>MAX((SUM($E$124:DU124)-SUM($E$133:DU133)-SUM($E$132:DU132))*'Capital Structure'!$H$21/12,0)</f>
        <v>0</v>
      </c>
      <c r="DV131" s="465">
        <f>MAX((SUM($E$124:DV124)-SUM($E$133:DV133)-SUM($E$132:DV132))*'Capital Structure'!$H$21/12,0)</f>
        <v>0</v>
      </c>
      <c r="DW131" s="465">
        <f>MAX((SUM($E$124:DW124)-SUM($E$133:DW133)-SUM($E$132:DW132))*'Capital Structure'!$H$21/12,0)</f>
        <v>0</v>
      </c>
      <c r="DX131" s="465">
        <f>MAX((SUM($E$124:DX124)-SUM($E$133:DX133)-SUM($E$132:DX132))*'Capital Structure'!$H$21/12,0)</f>
        <v>0</v>
      </c>
      <c r="DY131" s="465">
        <f>MAX((SUM($E$124:DY124)-SUM($E$133:DY133)-SUM($E$132:DY132))*'Capital Structure'!$H$21/12,0)</f>
        <v>0</v>
      </c>
      <c r="DZ131" s="465">
        <f>MAX((SUM($E$124:DZ124)-SUM($E$133:DZ133)-SUM($E$132:DZ132))*'Capital Structure'!$H$21/12,0)</f>
        <v>0</v>
      </c>
      <c r="EA131" s="465">
        <f>MAX((SUM($E$124:EA124)-SUM($E$133:EA133)-SUM($E$132:EA132))*'Capital Structure'!$H$21/12,0)</f>
        <v>0</v>
      </c>
      <c r="EB131" s="465">
        <f>MAX((SUM($E$124:EB124)-SUM($E$133:EB133)-SUM($E$132:EB132))*'Capital Structure'!$H$21/12,0)</f>
        <v>0</v>
      </c>
      <c r="EC131" s="465">
        <f>MAX((SUM($E$124:EC124)-SUM($E$133:EC133)-SUM($E$132:EC132))*'Capital Structure'!$H$21/12,0)</f>
        <v>0</v>
      </c>
      <c r="ED131" s="465">
        <f>MAX((SUM($E$124:ED124)-SUM($E$133:ED133)-SUM($E$132:ED132))*'Capital Structure'!$H$21/12,0)</f>
        <v>0</v>
      </c>
      <c r="EE131" s="465">
        <f>MAX((SUM($E$124:EE124)-SUM($E$133:EE133)-SUM($E$132:EE132))*'Capital Structure'!$H$21/12,0)</f>
        <v>0</v>
      </c>
      <c r="EF131" s="465">
        <f>MAX((SUM($E$124:EF124)-SUM($E$133:EF133)-SUM($E$132:EF132))*'Capital Structure'!$H$21/12,0)</f>
        <v>0</v>
      </c>
      <c r="EG131" s="465">
        <f>MAX((SUM($E$124:EG124)-SUM($E$133:EG133)-SUM($E$132:EG132))*'Capital Structure'!$H$21/12,0)</f>
        <v>0</v>
      </c>
      <c r="EH131" s="465">
        <f>MAX((SUM($E$124:EH124)-SUM($E$133:EH133)-SUM($E$132:EH132))*'Capital Structure'!$H$21/12,0)</f>
        <v>0</v>
      </c>
      <c r="EI131" s="465">
        <f>MAX((SUM($E$124:EI124)-SUM($E$133:EI133)-SUM($E$132:EI132))*'Capital Structure'!$H$21/12,0)</f>
        <v>0</v>
      </c>
      <c r="EJ131" s="465">
        <f>MAX((SUM($E$124:EJ124)-SUM($E$133:EJ133)-SUM($E$132:EJ132))*'Capital Structure'!$H$21/12,0)</f>
        <v>0</v>
      </c>
      <c r="EK131" s="465">
        <f>MAX((SUM($E$124:EK124)-SUM($E$133:EK133)-SUM($E$132:EK132))*'Capital Structure'!$H$21/12,0)</f>
        <v>0</v>
      </c>
      <c r="EL131" s="465">
        <f>MAX((SUM($E$124:EL124)-SUM($E$133:EL133)-SUM($E$132:EL132))*'Capital Structure'!$H$21/12,0)</f>
        <v>0</v>
      </c>
      <c r="EM131" s="465">
        <f>MAX((SUM($E$124:EM124)-SUM($E$133:EM133)-SUM($E$132:EM132))*'Capital Structure'!$H$21/12,0)</f>
        <v>0</v>
      </c>
      <c r="EN131" s="465">
        <f>MAX((SUM($E$124:EN124)-SUM($E$133:EN133)-SUM($E$132:EN132))*'Capital Structure'!$H$21/12,0)</f>
        <v>0</v>
      </c>
      <c r="EO131" s="465">
        <f>MAX((SUM($E$124:EO124)-SUM($E$133:EO133)-SUM($E$132:EO132))*'Capital Structure'!$H$21/12,0)</f>
        <v>0</v>
      </c>
      <c r="EP131" s="465">
        <f>MAX((SUM($E$124:EP124)-SUM($E$133:EP133)-SUM($E$132:EP132))*'Capital Structure'!$H$21/12,0)</f>
        <v>0</v>
      </c>
      <c r="EQ131" s="465">
        <f>MAX((SUM($E$124:EQ124)-SUM($E$133:EQ133)-SUM($E$132:EQ132))*'Capital Structure'!$H$21/12,0)</f>
        <v>0</v>
      </c>
      <c r="ER131" s="465">
        <f>MAX((SUM($E$124:ER124)-SUM($E$133:ER133)-SUM($E$132:ER132))*'Capital Structure'!$H$21/12,0)</f>
        <v>0</v>
      </c>
      <c r="ES131" s="465">
        <f>MAX((SUM($E$124:ES124)-SUM($E$133:ES133)-SUM($E$132:ES132))*'Capital Structure'!$H$21/12,0)</f>
        <v>0</v>
      </c>
      <c r="ET131" s="465">
        <f>MAX((SUM($E$124:ET124)-SUM($E$133:ET133)-SUM($E$132:ET132))*'Capital Structure'!$H$21/12,0)</f>
        <v>0</v>
      </c>
      <c r="EU131" s="465">
        <f>MAX((SUM($E$124:EU124)-SUM($E$133:EU133)-SUM($E$132:EU132))*'Capital Structure'!$H$21/12,0)</f>
        <v>0</v>
      </c>
      <c r="EV131" s="465">
        <f>MAX((SUM($E$124:EV124)-SUM($E$133:EV133)-SUM($E$132:EV132))*'Capital Structure'!$H$21/12,0)</f>
        <v>0</v>
      </c>
      <c r="EW131" s="465">
        <f>MAX((SUM($E$124:EW124)-SUM($E$133:EW133)-SUM($E$132:EW132))*'Capital Structure'!$H$21/12,0)</f>
        <v>0</v>
      </c>
      <c r="EX131" s="465">
        <f>MAX((SUM($E$124:EX124)-SUM($E$133:EX133)-SUM($E$132:EX132))*'Capital Structure'!$H$21/12,0)</f>
        <v>0</v>
      </c>
      <c r="EY131" s="465">
        <f>MAX((SUM($E$124:EY124)-SUM($E$133:EY133)-SUM($E$132:EY132))*'Capital Structure'!$H$21/12,0)</f>
        <v>0</v>
      </c>
      <c r="EZ131" s="465">
        <f>MAX((SUM($E$124:EZ124)-SUM($E$133:EZ133)-SUM($E$132:EZ132))*'Capital Structure'!$H$21/12,0)</f>
        <v>0</v>
      </c>
      <c r="FA131" s="465">
        <f>MAX((SUM($E$124:FA124)-SUM($E$133:FA133)-SUM($E$132:FA132))*'Capital Structure'!$H$21/12,0)</f>
        <v>0</v>
      </c>
      <c r="FB131" s="465">
        <f>MAX((SUM($E$124:FB124)-SUM($E$133:FB133)-SUM($E$132:FB132))*'Capital Structure'!$H$21/12,0)</f>
        <v>0</v>
      </c>
      <c r="FC131" s="465"/>
      <c r="FD131" s="465"/>
      <c r="FE131" s="465"/>
      <c r="FF131" s="465"/>
      <c r="FG131" s="465"/>
      <c r="FH131" s="465"/>
      <c r="FI131" s="465"/>
      <c r="FJ131" s="465"/>
      <c r="FK131" s="465"/>
      <c r="FL131" s="465"/>
      <c r="FM131" s="465"/>
      <c r="FN131" s="465"/>
      <c r="FO131" s="465"/>
      <c r="FP131" s="465"/>
      <c r="FQ131" s="465"/>
      <c r="FR131" s="465"/>
      <c r="FS131" s="465"/>
      <c r="FT131" s="465"/>
      <c r="FU131" s="465"/>
      <c r="FV131" s="465"/>
      <c r="FW131" s="465"/>
      <c r="FX131" s="465"/>
      <c r="FY131" s="465"/>
      <c r="FZ131" s="465"/>
      <c r="GA131" s="465"/>
      <c r="GB131" s="465"/>
      <c r="GC131" s="465"/>
      <c r="GD131" s="465"/>
      <c r="GE131" s="465"/>
      <c r="GF131" s="465"/>
      <c r="GG131" s="465"/>
      <c r="GH131" s="465"/>
      <c r="GI131" s="465"/>
      <c r="GJ131" s="465"/>
      <c r="GK131" s="465"/>
      <c r="GL131" s="465"/>
      <c r="GM131" s="465"/>
      <c r="GN131" s="465"/>
      <c r="GO131" s="465"/>
      <c r="GP131" s="465"/>
      <c r="GQ131" s="465"/>
      <c r="GR131" s="465"/>
      <c r="GS131" s="465"/>
      <c r="GT131" s="465"/>
      <c r="GU131" s="465"/>
      <c r="GV131" s="465"/>
      <c r="GW131" s="465"/>
      <c r="GX131" s="465"/>
    </row>
    <row r="132" spans="1:206">
      <c r="B132" s="465" t="s">
        <v>208</v>
      </c>
      <c r="E132" s="465">
        <f>IFERROR(VLOOKUP(E$90,'Capital Structure'!$H$27:$I$29,2,FALSE),0)</f>
        <v>0</v>
      </c>
      <c r="F132" s="465">
        <f>IFERROR(VLOOKUP(F$90,'Capital Structure'!$H$27:$I$29,2,FALSE),0)</f>
        <v>0</v>
      </c>
      <c r="G132" s="465">
        <f>IFERROR(VLOOKUP(G$90,'Capital Structure'!$H$27:$I$29,2,FALSE),0)</f>
        <v>0</v>
      </c>
      <c r="H132" s="465">
        <f>IFERROR(VLOOKUP(H$90,'Capital Structure'!$H$27:$I$29,2,FALSE),0)</f>
        <v>0</v>
      </c>
      <c r="I132" s="465">
        <f>IFERROR(VLOOKUP(I$90,'Capital Structure'!$H$27:$I$29,2,FALSE),0)</f>
        <v>0</v>
      </c>
      <c r="J132" s="465">
        <f>IFERROR(VLOOKUP(J$90,'Capital Structure'!$H$27:$I$29,2,FALSE),0)</f>
        <v>0</v>
      </c>
      <c r="K132" s="465">
        <f>IFERROR(VLOOKUP(K$90,'Capital Structure'!$H$27:$I$29,2,FALSE),0)</f>
        <v>0</v>
      </c>
      <c r="L132" s="465">
        <f>IFERROR(VLOOKUP(L$90,'Capital Structure'!$H$27:$I$29,2,FALSE),0)</f>
        <v>0</v>
      </c>
      <c r="M132" s="465">
        <f>IFERROR(VLOOKUP(M$90,'Capital Structure'!$H$27:$I$29,2,FALSE),0)</f>
        <v>0</v>
      </c>
      <c r="N132" s="465">
        <f>IFERROR(VLOOKUP(N$90,'Capital Structure'!$H$27:$I$29,2,FALSE),0)</f>
        <v>0</v>
      </c>
      <c r="O132" s="465">
        <f>IFERROR(VLOOKUP(O$90,'Capital Structure'!$H$27:$I$29,2,FALSE),0)</f>
        <v>0</v>
      </c>
      <c r="P132" s="465">
        <f>IFERROR(VLOOKUP(P$90,'Capital Structure'!$H$27:$I$29,2,FALSE),0)</f>
        <v>0</v>
      </c>
      <c r="Q132" s="465">
        <f>IFERROR(VLOOKUP(Q$90,'Capital Structure'!$H$27:$I$29,2,FALSE),0)</f>
        <v>0</v>
      </c>
      <c r="R132" s="465">
        <f>IFERROR(VLOOKUP(R$90,'Capital Structure'!$H$27:$I$29,2,FALSE),0)</f>
        <v>0</v>
      </c>
      <c r="S132" s="465">
        <f>IFERROR(VLOOKUP(S$90,'Capital Structure'!$H$27:$I$29,2,FALSE),0)</f>
        <v>0</v>
      </c>
      <c r="T132" s="465">
        <f>IFERROR(VLOOKUP(T$90,'Capital Structure'!$H$27:$I$29,2,FALSE),0)</f>
        <v>0</v>
      </c>
      <c r="U132" s="465">
        <f>IFERROR(VLOOKUP(U$90,'Capital Structure'!$H$27:$I$29,2,FALSE),0)</f>
        <v>0</v>
      </c>
      <c r="V132" s="465">
        <f>IFERROR(VLOOKUP(V$90,'Capital Structure'!$H$27:$I$29,2,FALSE),0)</f>
        <v>0</v>
      </c>
      <c r="W132" s="465">
        <f>IFERROR(VLOOKUP(W$90,'Capital Structure'!$H$27:$I$29,2,FALSE),0)</f>
        <v>0</v>
      </c>
      <c r="X132" s="465">
        <f>IFERROR(VLOOKUP(X$90,'Capital Structure'!$H$27:$I$29,2,FALSE),0)</f>
        <v>0</v>
      </c>
      <c r="Y132" s="465">
        <f>IFERROR(VLOOKUP(Y$90,'Capital Structure'!$H$27:$I$29,2,FALSE),0)</f>
        <v>0</v>
      </c>
      <c r="Z132" s="465">
        <f>IFERROR(VLOOKUP(Z$90,'Capital Structure'!$H$27:$I$29,2,FALSE),0)</f>
        <v>0</v>
      </c>
      <c r="AA132" s="465">
        <f>IFERROR(VLOOKUP(AA$90,'Capital Structure'!$H$27:$I$29,2,FALSE),0)</f>
        <v>0</v>
      </c>
      <c r="AB132" s="465">
        <f>IFERROR(VLOOKUP(AB$90,'Capital Structure'!$H$27:$I$29,2,FALSE),0)</f>
        <v>0</v>
      </c>
      <c r="AC132" s="465">
        <f>IFERROR(VLOOKUP(AC$90,'Capital Structure'!$H$27:$I$29,2,FALSE),0)</f>
        <v>0</v>
      </c>
      <c r="AD132" s="465">
        <f>IFERROR(VLOOKUP(AD$90,'Capital Structure'!$H$27:$I$29,2,FALSE),0)</f>
        <v>0</v>
      </c>
      <c r="AE132" s="465">
        <f>IFERROR(VLOOKUP(AE$90,'Capital Structure'!$H$27:$I$29,2,FALSE),0)</f>
        <v>0</v>
      </c>
      <c r="AF132" s="465">
        <f>IFERROR(VLOOKUP(AF$90,'Capital Structure'!$H$27:$I$29,2,FALSE),0)</f>
        <v>0</v>
      </c>
      <c r="AG132" s="465">
        <f>IFERROR(VLOOKUP(AG$90,'Capital Structure'!$H$27:$I$29,2,FALSE),0)</f>
        <v>0</v>
      </c>
      <c r="AH132" s="465">
        <f>IFERROR(VLOOKUP(AH$90,'Capital Structure'!$H$27:$I$29,2,FALSE),0)</f>
        <v>0</v>
      </c>
      <c r="AI132" s="465">
        <f>IFERROR(VLOOKUP(AI$90,'Capital Structure'!$H$27:$I$29,2,FALSE),0)</f>
        <v>0</v>
      </c>
      <c r="AJ132" s="465">
        <f>IFERROR(VLOOKUP(AJ$90,'Capital Structure'!$H$27:$I$29,2,FALSE),0)</f>
        <v>0</v>
      </c>
      <c r="AK132" s="465">
        <f>IFERROR(VLOOKUP(AK$90,'Capital Structure'!$H$27:$I$29,2,FALSE),0)</f>
        <v>0</v>
      </c>
      <c r="AL132" s="465">
        <f>IFERROR(VLOOKUP(AL$90,'Capital Structure'!$H$27:$I$29,2,FALSE),0)</f>
        <v>0</v>
      </c>
      <c r="AM132" s="465">
        <f>IFERROR(VLOOKUP(AM$90,'Capital Structure'!$H$27:$I$29,2,FALSE),0)</f>
        <v>0</v>
      </c>
      <c r="AN132" s="465">
        <f>IFERROR(VLOOKUP(AN$90,'Capital Structure'!$H$27:$I$29,2,FALSE),0)</f>
        <v>0</v>
      </c>
      <c r="AO132" s="465">
        <f>IFERROR(VLOOKUP(AO$90,'Capital Structure'!$H$27:$I$29,2,FALSE),0)</f>
        <v>0</v>
      </c>
      <c r="AP132" s="465">
        <f>IFERROR(VLOOKUP(AP$90,'Capital Structure'!$H$27:$I$29,2,FALSE),0)</f>
        <v>0</v>
      </c>
      <c r="AQ132" s="465">
        <f>IFERROR(VLOOKUP(AQ$90,'Capital Structure'!$H$27:$I$29,2,FALSE),0)</f>
        <v>0</v>
      </c>
      <c r="AR132" s="465">
        <f>IFERROR(VLOOKUP(AR$90,'Capital Structure'!$H$27:$I$29,2,FALSE),0)</f>
        <v>0</v>
      </c>
      <c r="AS132" s="465">
        <f>IFERROR(VLOOKUP(AS$90,'Capital Structure'!$H$27:$I$29,2,FALSE),0)</f>
        <v>0</v>
      </c>
      <c r="AT132" s="465">
        <f>IFERROR(VLOOKUP(AT$90,'Capital Structure'!$H$27:$I$29,2,FALSE),0)</f>
        <v>0</v>
      </c>
      <c r="AU132" s="465">
        <f>IFERROR(VLOOKUP(AU$90,'Capital Structure'!$H$27:$I$29,2,FALSE),0)</f>
        <v>0</v>
      </c>
      <c r="AV132" s="465">
        <f>IFERROR(VLOOKUP(AV$90,'Capital Structure'!$H$27:$I$29,2,FALSE),0)</f>
        <v>0</v>
      </c>
      <c r="AW132" s="465">
        <f>IFERROR(VLOOKUP(AW$90,'Capital Structure'!$H$27:$I$29,2,FALSE),0)</f>
        <v>0</v>
      </c>
      <c r="AX132" s="465">
        <f>IFERROR(VLOOKUP(AX$90,'Capital Structure'!$H$27:$I$29,2,FALSE),0)</f>
        <v>0</v>
      </c>
      <c r="AY132" s="465">
        <f>IFERROR(VLOOKUP(AY$90,'Capital Structure'!$H$27:$I$29,2,FALSE),0)</f>
        <v>0</v>
      </c>
      <c r="AZ132" s="465">
        <f>IFERROR(VLOOKUP(AZ$90,'Capital Structure'!$H$27:$I$29,2,FALSE),0)</f>
        <v>0</v>
      </c>
      <c r="BA132" s="465">
        <f>IFERROR(VLOOKUP(BA$90,'Capital Structure'!$H$27:$I$29,2,FALSE),0)</f>
        <v>0</v>
      </c>
      <c r="BB132" s="465">
        <f>IFERROR(VLOOKUP(BB$90,'Capital Structure'!$H$27:$I$29,2,FALSE),0)</f>
        <v>0</v>
      </c>
      <c r="BC132" s="465">
        <f>IFERROR(VLOOKUP(BC$90,'Capital Structure'!$H$27:$I$29,2,FALSE),0)</f>
        <v>0</v>
      </c>
      <c r="BD132" s="465">
        <f>IFERROR(VLOOKUP(BD$90,'Capital Structure'!$H$27:$I$29,2,FALSE),0)</f>
        <v>0</v>
      </c>
      <c r="BE132" s="465">
        <f>IFERROR(VLOOKUP(BE$90,'Capital Structure'!$H$27:$I$29,2,FALSE),0)</f>
        <v>0</v>
      </c>
      <c r="BF132" s="465">
        <f>IFERROR(VLOOKUP(BF$90,'Capital Structure'!$H$27:$I$29,2,FALSE),0)</f>
        <v>0</v>
      </c>
      <c r="BG132" s="465">
        <f>IFERROR(VLOOKUP(BG$90,'Capital Structure'!$H$27:$I$29,2,FALSE),0)</f>
        <v>0</v>
      </c>
      <c r="BH132" s="465">
        <f>IFERROR(VLOOKUP(BH$90,'Capital Structure'!$H$27:$I$29,2,FALSE),0)</f>
        <v>0</v>
      </c>
      <c r="BI132" s="465">
        <f>IFERROR(VLOOKUP(BI$90,'Capital Structure'!$H$27:$I$29,2,FALSE),0)</f>
        <v>0</v>
      </c>
      <c r="BJ132" s="465">
        <f>IFERROR(VLOOKUP(BJ$90,'Capital Structure'!$H$27:$I$29,2,FALSE),0)</f>
        <v>0</v>
      </c>
      <c r="BK132" s="465">
        <f>IFERROR(VLOOKUP(BK$90,'Capital Structure'!$H$27:$I$29,2,FALSE),0)</f>
        <v>0</v>
      </c>
      <c r="BL132" s="465">
        <f>IFERROR(VLOOKUP(BL$90,'Capital Structure'!$H$27:$I$29,2,FALSE),0)</f>
        <v>0</v>
      </c>
      <c r="BM132" s="465">
        <f>IFERROR(VLOOKUP(BM$90,'Capital Structure'!$H$27:$I$29,2,FALSE),0)</f>
        <v>0</v>
      </c>
      <c r="BN132" s="465">
        <f>IFERROR(VLOOKUP(BN$90,'Capital Structure'!$H$27:$I$29,2,FALSE),0)</f>
        <v>0</v>
      </c>
      <c r="BO132" s="465">
        <f>IFERROR(VLOOKUP(BO$90,'Capital Structure'!$H$27:$I$29,2,FALSE),0)</f>
        <v>0</v>
      </c>
      <c r="BP132" s="465">
        <f>IFERROR(VLOOKUP(BP$90,'Capital Structure'!$H$27:$I$29,2,FALSE),0)</f>
        <v>0</v>
      </c>
      <c r="BQ132" s="465">
        <f>IFERROR(VLOOKUP(BQ$90,'Capital Structure'!$H$27:$I$29,2,FALSE),0)</f>
        <v>0</v>
      </c>
      <c r="BR132" s="465">
        <f>IFERROR(VLOOKUP(BR$90,'Capital Structure'!$H$27:$I$29,2,FALSE),0)</f>
        <v>0</v>
      </c>
      <c r="BS132" s="465">
        <f>IFERROR(VLOOKUP(BS$90,'Capital Structure'!$H$27:$I$29,2,FALSE),0)</f>
        <v>0</v>
      </c>
      <c r="BT132" s="465">
        <f>IFERROR(VLOOKUP(BT$90,'Capital Structure'!$H$27:$I$29,2,FALSE),0)</f>
        <v>0</v>
      </c>
      <c r="BU132" s="465">
        <f>IFERROR(VLOOKUP(BU$90,'Capital Structure'!$H$27:$I$29,2,FALSE),0)</f>
        <v>0</v>
      </c>
      <c r="BV132" s="465">
        <f>IFERROR(VLOOKUP(BV$90,'Capital Structure'!$H$27:$I$29,2,FALSE),0)</f>
        <v>0</v>
      </c>
      <c r="BW132" s="465">
        <f>IFERROR(VLOOKUP(BW$90,'Capital Structure'!$H$27:$I$29,2,FALSE),0)</f>
        <v>0</v>
      </c>
      <c r="BX132" s="465">
        <f>IFERROR(VLOOKUP(BX$90,'Capital Structure'!$H$27:$I$29,2,FALSE),0)</f>
        <v>0</v>
      </c>
      <c r="BY132" s="465">
        <f>IFERROR(VLOOKUP(BY$90,'Capital Structure'!$H$27:$I$29,2,FALSE),0)</f>
        <v>0</v>
      </c>
      <c r="BZ132" s="465">
        <f>IFERROR(VLOOKUP(BZ$90,'Capital Structure'!$H$27:$I$29,2,FALSE),0)</f>
        <v>0</v>
      </c>
      <c r="CA132" s="465">
        <f>IFERROR(VLOOKUP(CA$90,'Capital Structure'!$H$27:$I$29,2,FALSE),0)</f>
        <v>0</v>
      </c>
      <c r="CB132" s="465">
        <f>IFERROR(VLOOKUP(CB$90,'Capital Structure'!$H$27:$I$29,2,FALSE),0)</f>
        <v>0</v>
      </c>
      <c r="CC132" s="465">
        <f>IFERROR(VLOOKUP(CC$90,'Capital Structure'!$H$27:$I$29,2,FALSE),0)</f>
        <v>0</v>
      </c>
      <c r="CD132" s="465">
        <f>IFERROR(VLOOKUP(CD$90,'Capital Structure'!$H$27:$I$29,2,FALSE),0)</f>
        <v>0</v>
      </c>
      <c r="CE132" s="465">
        <f>IFERROR(VLOOKUP(CE$90,'Capital Structure'!$H$27:$I$29,2,FALSE),0)</f>
        <v>0</v>
      </c>
      <c r="CF132" s="465">
        <f>IFERROR(VLOOKUP(CF$90,'Capital Structure'!$H$27:$I$29,2,FALSE),0)</f>
        <v>0</v>
      </c>
      <c r="CG132" s="465">
        <f>IFERROR(VLOOKUP(CG$90,'Capital Structure'!$H$27:$I$29,2,FALSE),0)</f>
        <v>0</v>
      </c>
      <c r="CH132" s="465">
        <f>IFERROR(VLOOKUP(CH$90,'Capital Structure'!$H$27:$I$29,2,FALSE),0)</f>
        <v>0</v>
      </c>
      <c r="CI132" s="465">
        <f>IFERROR(VLOOKUP(CI$90,'Capital Structure'!$H$27:$I$29,2,FALSE),0)</f>
        <v>0</v>
      </c>
      <c r="CJ132" s="465">
        <f>IFERROR(VLOOKUP(CJ$90,'Capital Structure'!$H$27:$I$29,2,FALSE),0)</f>
        <v>0</v>
      </c>
      <c r="CK132" s="465">
        <f>IFERROR(VLOOKUP(CK$90,'Capital Structure'!$H$27:$I$29,2,FALSE),0)</f>
        <v>0</v>
      </c>
      <c r="CL132" s="465">
        <f>IFERROR(VLOOKUP(CL$90,'Capital Structure'!$H$27:$I$29,2,FALSE),0)</f>
        <v>0</v>
      </c>
      <c r="CM132" s="465">
        <f>IFERROR(VLOOKUP(CM$90,'Capital Structure'!$H$27:$I$29,2,FALSE),0)</f>
        <v>0</v>
      </c>
      <c r="CN132" s="465">
        <f>IFERROR(VLOOKUP(CN$90,'Capital Structure'!$H$27:$I$29,2,FALSE),0)</f>
        <v>0</v>
      </c>
      <c r="CO132" s="465">
        <f>IFERROR(VLOOKUP(CO$90,'Capital Structure'!$H$27:$I$29,2,FALSE),0)</f>
        <v>0</v>
      </c>
      <c r="CP132" s="465">
        <f>IFERROR(VLOOKUP(CP$90,'Capital Structure'!$H$27:$I$29,2,FALSE),0)</f>
        <v>0</v>
      </c>
      <c r="CQ132" s="465">
        <f>IFERROR(VLOOKUP(CQ$90,'Capital Structure'!$H$27:$I$29,2,FALSE),0)</f>
        <v>0</v>
      </c>
      <c r="CR132" s="465">
        <f>IFERROR(VLOOKUP(CR$90,'Capital Structure'!$H$27:$I$29,2,FALSE),0)</f>
        <v>0</v>
      </c>
      <c r="CS132" s="465">
        <f>IFERROR(VLOOKUP(CS$90,'Capital Structure'!$H$27:$I$29,2,FALSE),0)</f>
        <v>0</v>
      </c>
      <c r="CT132" s="465">
        <f>IFERROR(VLOOKUP(CT$90,'Capital Structure'!$H$27:$I$29,2,FALSE),0)</f>
        <v>0</v>
      </c>
      <c r="CU132" s="465">
        <f>IFERROR(VLOOKUP(CU$90,'Capital Structure'!$H$27:$I$29,2,FALSE),0)</f>
        <v>0</v>
      </c>
      <c r="CV132" s="465">
        <f>IFERROR(VLOOKUP(CV$90,'Capital Structure'!$H$27:$I$29,2,FALSE),0)</f>
        <v>0</v>
      </c>
      <c r="CW132" s="465">
        <f>IFERROR(VLOOKUP(CW$90,'Capital Structure'!$H$27:$I$29,2,FALSE),0)</f>
        <v>0</v>
      </c>
      <c r="CX132" s="465">
        <f>IFERROR(VLOOKUP(CX$90,'Capital Structure'!$H$27:$I$29,2,FALSE),0)</f>
        <v>0</v>
      </c>
      <c r="CY132" s="465">
        <f>IFERROR(VLOOKUP(CY$90,'Capital Structure'!$H$27:$I$29,2,FALSE),0)</f>
        <v>0</v>
      </c>
      <c r="CZ132" s="465">
        <f>IFERROR(VLOOKUP(CZ$90,'Capital Structure'!$H$27:$I$29,2,FALSE),0)</f>
        <v>0</v>
      </c>
      <c r="DA132" s="465">
        <f>IFERROR(VLOOKUP(DA$90,'Capital Structure'!$H$27:$I$29,2,FALSE),0)</f>
        <v>0</v>
      </c>
      <c r="DB132" s="465">
        <f>IFERROR(VLOOKUP(DB$90,'Capital Structure'!$H$27:$I$29,2,FALSE),0)</f>
        <v>0</v>
      </c>
      <c r="DC132" s="465">
        <f>IFERROR(VLOOKUP(DC$90,'Capital Structure'!$H$27:$I$29,2,FALSE),0)</f>
        <v>0</v>
      </c>
      <c r="DD132" s="465">
        <f>IFERROR(VLOOKUP(DD$90,'Capital Structure'!$H$27:$I$29,2,FALSE),0)</f>
        <v>0</v>
      </c>
      <c r="DE132" s="465">
        <f>IFERROR(VLOOKUP(DE$90,'Capital Structure'!$H$27:$I$29,2,FALSE),0)</f>
        <v>0</v>
      </c>
      <c r="DF132" s="465">
        <f>IFERROR(VLOOKUP(DF$90,'Capital Structure'!$H$27:$I$29,2,FALSE),0)</f>
        <v>0</v>
      </c>
      <c r="DG132" s="465">
        <f>IFERROR(VLOOKUP(DG$90,'Capital Structure'!$H$27:$I$29,2,FALSE),0)</f>
        <v>0</v>
      </c>
      <c r="DH132" s="465">
        <f>IFERROR(VLOOKUP(DH$90,'Capital Structure'!$H$27:$I$29,2,FALSE),0)</f>
        <v>0</v>
      </c>
      <c r="DI132" s="465">
        <f>IFERROR(VLOOKUP(DI$90,'Capital Structure'!$H$27:$I$29,2,FALSE),0)</f>
        <v>0</v>
      </c>
      <c r="DJ132" s="465">
        <f>IFERROR(VLOOKUP(DJ$90,'Capital Structure'!$H$27:$I$29,2,FALSE),0)</f>
        <v>0</v>
      </c>
      <c r="DK132" s="465">
        <f>IFERROR(VLOOKUP(DK$90,'Capital Structure'!$H$27:$I$29,2,FALSE),0)</f>
        <v>0</v>
      </c>
      <c r="DL132" s="465">
        <f>IFERROR(VLOOKUP(DL$90,'Capital Structure'!$H$27:$I$29,2,FALSE),0)</f>
        <v>0</v>
      </c>
      <c r="DM132" s="465">
        <f>IFERROR(VLOOKUP(DM$90,'Capital Structure'!$H$27:$I$29,2,FALSE),0)</f>
        <v>0</v>
      </c>
      <c r="DN132" s="465">
        <f>IFERROR(VLOOKUP(DN$90,'Capital Structure'!$H$27:$I$29,2,FALSE),0)</f>
        <v>0</v>
      </c>
      <c r="DO132" s="465">
        <f>IFERROR(VLOOKUP(DO$90,'Capital Structure'!$H$27:$I$29,2,FALSE),0)</f>
        <v>0</v>
      </c>
      <c r="DP132" s="465">
        <f>IFERROR(VLOOKUP(DP$90,'Capital Structure'!$H$27:$I$29,2,FALSE),0)</f>
        <v>0</v>
      </c>
      <c r="DQ132" s="465">
        <f>IFERROR(VLOOKUP(DQ$90,'Capital Structure'!$H$27:$I$29,2,FALSE),0)</f>
        <v>0</v>
      </c>
      <c r="DR132" s="465">
        <f>IFERROR(VLOOKUP(DR$90,'Capital Structure'!$H$27:$I$29,2,FALSE),0)</f>
        <v>0</v>
      </c>
      <c r="DS132" s="465">
        <f>IFERROR(VLOOKUP(DS$90,'Capital Structure'!$H$27:$I$29,2,FALSE),0)</f>
        <v>0</v>
      </c>
      <c r="DT132" s="465">
        <f>IFERROR(VLOOKUP(DT$90,'Capital Structure'!$H$27:$I$29,2,FALSE),0)</f>
        <v>0</v>
      </c>
      <c r="DU132" s="465">
        <f>IFERROR(VLOOKUP(DU$90,'Capital Structure'!$H$27:$I$29,2,FALSE),0)</f>
        <v>0</v>
      </c>
      <c r="DV132" s="465">
        <f>IFERROR(VLOOKUP(DV$90,'Capital Structure'!$H$27:$I$29,2,FALSE),0)</f>
        <v>0</v>
      </c>
      <c r="DW132" s="465">
        <f>IFERROR(VLOOKUP(DW$90,'Capital Structure'!$H$27:$I$29,2,FALSE),0)</f>
        <v>0</v>
      </c>
      <c r="DX132" s="465">
        <f>IFERROR(VLOOKUP(DX$90,'Capital Structure'!$H$27:$I$29,2,FALSE),0)</f>
        <v>0</v>
      </c>
      <c r="DY132" s="465">
        <f>IFERROR(VLOOKUP(DY$90,'Capital Structure'!$H$27:$I$29,2,FALSE),0)</f>
        <v>0</v>
      </c>
      <c r="DZ132" s="465">
        <f>IFERROR(VLOOKUP(DZ$90,'Capital Structure'!$H$27:$I$29,2,FALSE),0)</f>
        <v>0</v>
      </c>
      <c r="EA132" s="465">
        <f>IFERROR(VLOOKUP(EA$90,'Capital Structure'!$H$27:$I$29,2,FALSE),0)</f>
        <v>0</v>
      </c>
      <c r="EB132" s="465">
        <f>IFERROR(VLOOKUP(EB$90,'Capital Structure'!$H$27:$I$29,2,FALSE),0)</f>
        <v>0</v>
      </c>
      <c r="EC132" s="465">
        <f>IFERROR(VLOOKUP(EC$90,'Capital Structure'!$H$27:$I$29,2,FALSE),0)</f>
        <v>0</v>
      </c>
      <c r="ED132" s="465">
        <f>IFERROR(VLOOKUP(ED$90,'Capital Structure'!$H$27:$I$29,2,FALSE),0)</f>
        <v>0</v>
      </c>
      <c r="EE132" s="465">
        <f>IFERROR(VLOOKUP(EE$90,'Capital Structure'!$H$27:$I$29,2,FALSE),0)</f>
        <v>0</v>
      </c>
      <c r="EF132" s="465">
        <f>IFERROR(VLOOKUP(EF$90,'Capital Structure'!$H$27:$I$29,2,FALSE),0)</f>
        <v>0</v>
      </c>
      <c r="EG132" s="465">
        <f>IFERROR(VLOOKUP(EG$90,'Capital Structure'!$H$27:$I$29,2,FALSE),0)</f>
        <v>0</v>
      </c>
      <c r="EH132" s="465">
        <f>IFERROR(VLOOKUP(EH$90,'Capital Structure'!$H$27:$I$29,2,FALSE),0)</f>
        <v>0</v>
      </c>
      <c r="EI132" s="465">
        <f>IFERROR(VLOOKUP(EI$90,'Capital Structure'!$H$27:$I$29,2,FALSE),0)</f>
        <v>0</v>
      </c>
      <c r="EJ132" s="465">
        <f>IFERROR(VLOOKUP(EJ$90,'Capital Structure'!$H$27:$I$29,2,FALSE),0)</f>
        <v>0</v>
      </c>
      <c r="EK132" s="465">
        <f>IFERROR(VLOOKUP(EK$90,'Capital Structure'!$H$27:$I$29,2,FALSE),0)</f>
        <v>0</v>
      </c>
      <c r="EL132" s="465">
        <f>IFERROR(VLOOKUP(EL$90,'Capital Structure'!$H$27:$I$29,2,FALSE),0)</f>
        <v>0</v>
      </c>
      <c r="EM132" s="465">
        <f>IFERROR(VLOOKUP(EM$90,'Capital Structure'!$H$27:$I$29,2,FALSE),0)</f>
        <v>0</v>
      </c>
      <c r="EN132" s="465">
        <f>IFERROR(VLOOKUP(EN$90,'Capital Structure'!$H$27:$I$29,2,FALSE),0)</f>
        <v>0</v>
      </c>
      <c r="EO132" s="465">
        <f>IFERROR(VLOOKUP(EO$90,'Capital Structure'!$H$27:$I$29,2,FALSE),0)</f>
        <v>0</v>
      </c>
      <c r="EP132" s="465">
        <f>IFERROR(VLOOKUP(EP$90,'Capital Structure'!$H$27:$I$29,2,FALSE),0)</f>
        <v>0</v>
      </c>
      <c r="EQ132" s="465">
        <f>IFERROR(VLOOKUP(EQ$90,'Capital Structure'!$H$27:$I$29,2,FALSE),0)</f>
        <v>0</v>
      </c>
      <c r="ER132" s="465">
        <f>IFERROR(VLOOKUP(ER$90,'Capital Structure'!$H$27:$I$29,2,FALSE),0)</f>
        <v>0</v>
      </c>
      <c r="ES132" s="465">
        <f>IFERROR(VLOOKUP(ES$90,'Capital Structure'!$H$27:$I$29,2,FALSE),0)</f>
        <v>0</v>
      </c>
      <c r="ET132" s="465">
        <f>IFERROR(VLOOKUP(ET$90,'Capital Structure'!$H$27:$I$29,2,FALSE),0)</f>
        <v>0</v>
      </c>
      <c r="EU132" s="465">
        <f>IFERROR(VLOOKUP(EU$90,'Capital Structure'!$H$27:$I$29,2,FALSE),0)</f>
        <v>0</v>
      </c>
      <c r="EV132" s="465">
        <f>IFERROR(VLOOKUP(EV$90,'Capital Structure'!$H$27:$I$29,2,FALSE),0)</f>
        <v>0</v>
      </c>
      <c r="EW132" s="465">
        <f>IFERROR(VLOOKUP(EW$90,'Capital Structure'!$H$27:$I$29,2,FALSE),0)</f>
        <v>0</v>
      </c>
      <c r="EX132" s="465">
        <f>IFERROR(VLOOKUP(EX$90,'Capital Structure'!$H$27:$I$29,2,FALSE),0)</f>
        <v>0</v>
      </c>
      <c r="EY132" s="465">
        <f>IFERROR(VLOOKUP(EY$90,'Capital Structure'!$H$27:$I$29,2,FALSE),0)</f>
        <v>0</v>
      </c>
      <c r="EZ132" s="465">
        <f>IFERROR(VLOOKUP(EZ$90,'Capital Structure'!$H$27:$I$29,2,FALSE),0)</f>
        <v>0</v>
      </c>
      <c r="FA132" s="465">
        <f>IFERROR(VLOOKUP(FA$90,'Capital Structure'!$H$27:$I$29,2,FALSE),0)</f>
        <v>0</v>
      </c>
      <c r="FB132" s="465">
        <f>IFERROR(VLOOKUP(FB$90,'Capital Structure'!$H$27:$I$29,2,FALSE),0)</f>
        <v>0</v>
      </c>
      <c r="FC132" s="465"/>
      <c r="FD132" s="465"/>
      <c r="FE132" s="465"/>
      <c r="FF132" s="465"/>
      <c r="FG132" s="465"/>
      <c r="FH132" s="465"/>
      <c r="FI132" s="465"/>
      <c r="FJ132" s="465"/>
      <c r="FK132" s="465"/>
      <c r="FL132" s="465"/>
      <c r="FM132" s="465"/>
      <c r="FN132" s="465"/>
      <c r="FO132" s="465"/>
      <c r="FP132" s="465"/>
      <c r="FQ132" s="465"/>
      <c r="FR132" s="465"/>
      <c r="FS132" s="465"/>
      <c r="FT132" s="465"/>
      <c r="FU132" s="465"/>
      <c r="FV132" s="465"/>
      <c r="FW132" s="465"/>
      <c r="FX132" s="465"/>
      <c r="FY132" s="465"/>
      <c r="FZ132" s="465"/>
      <c r="GA132" s="465"/>
      <c r="GB132" s="465"/>
      <c r="GC132" s="465"/>
      <c r="GD132" s="465"/>
      <c r="GE132" s="465"/>
      <c r="GF132" s="465"/>
      <c r="GG132" s="465"/>
      <c r="GH132" s="465"/>
      <c r="GI132" s="465"/>
      <c r="GJ132" s="465"/>
      <c r="GK132" s="465"/>
      <c r="GL132" s="465"/>
      <c r="GM132" s="465"/>
      <c r="GN132" s="465"/>
      <c r="GO132" s="465"/>
      <c r="GP132" s="465"/>
      <c r="GQ132" s="465"/>
      <c r="GR132" s="465"/>
      <c r="GS132" s="465"/>
      <c r="GT132" s="465"/>
      <c r="GU132" s="465"/>
      <c r="GV132" s="465"/>
      <c r="GW132" s="465"/>
      <c r="GX132" s="465"/>
    </row>
    <row r="133" spans="1:206">
      <c r="B133" s="465" t="s">
        <v>205</v>
      </c>
      <c r="E133" s="465">
        <f>IF(E$90='Capital Structure'!$H$7,SUM($E$124:E124)-SUM($E$132:E132),0)</f>
        <v>0</v>
      </c>
      <c r="F133" s="465">
        <f>IF(F$90='Capital Structure'!$H$7,SUM($E$124:F124)-SUM($E$132:F132),0)</f>
        <v>0</v>
      </c>
      <c r="G133" s="465">
        <f>IF(G$90='Capital Structure'!$H$7,SUM($E$124:G124)-SUM($E$132:G132),0)</f>
        <v>0</v>
      </c>
      <c r="H133" s="465">
        <f>IF(H$90='Capital Structure'!$H$7,SUM($E$124:H124)-SUM($E$132:H132),0)</f>
        <v>0</v>
      </c>
      <c r="I133" s="465">
        <f>IF(I$90='Capital Structure'!$H$7,SUM($E$124:I124)-SUM($E$132:I132),0)</f>
        <v>0</v>
      </c>
      <c r="J133" s="465">
        <f>IF(J$90='Capital Structure'!$H$7,SUM($E$124:J124)-SUM($E$132:J132),0)</f>
        <v>0</v>
      </c>
      <c r="K133" s="465">
        <f>IF(K$90='Capital Structure'!$H$7,SUM($E$124:K124)-SUM($E$132:K132),0)</f>
        <v>0</v>
      </c>
      <c r="L133" s="465">
        <f>IF(L$90='Capital Structure'!$H$7,SUM($E$124:L124)-SUM($E$132:L132),0)</f>
        <v>0</v>
      </c>
      <c r="M133" s="465">
        <f>IF(M$90='Capital Structure'!$H$7,SUM($E$124:M124)-SUM($E$132:M132),0)</f>
        <v>0</v>
      </c>
      <c r="N133" s="465">
        <f>IF(N$90='Capital Structure'!$H$7,SUM($E$124:N124)-SUM($E$132:N132),0)</f>
        <v>0</v>
      </c>
      <c r="O133" s="465">
        <f>IF(O$90='Capital Structure'!$H$7,SUM($E$124:O124)-SUM($E$132:O132),0)</f>
        <v>0</v>
      </c>
      <c r="P133" s="465">
        <f>IF(P$90='Capital Structure'!$H$7,SUM($E$124:P124)-SUM($E$132:P132),0)</f>
        <v>0</v>
      </c>
      <c r="Q133" s="465">
        <f>IF(Q$90='Capital Structure'!$H$7,SUM($E$124:Q124)-SUM($E$132:Q132),0)</f>
        <v>0</v>
      </c>
      <c r="R133" s="465">
        <f>IF(R$90='Capital Structure'!$H$7,SUM($E$124:R124)-SUM($E$132:R132),0)</f>
        <v>0</v>
      </c>
      <c r="S133" s="465">
        <f>IF(S$90='Capital Structure'!$H$7,SUM($E$124:S124)-SUM($E$132:S132),0)</f>
        <v>0</v>
      </c>
      <c r="T133" s="465">
        <f>IF(T$90='Capital Structure'!$H$7,SUM($E$124:T124)-SUM($E$132:T132),0)</f>
        <v>0</v>
      </c>
      <c r="U133" s="465">
        <f>IF(U$90='Capital Structure'!$H$7,SUM($E$124:U124)-SUM($E$132:U132),0)</f>
        <v>0</v>
      </c>
      <c r="V133" s="465">
        <f>IF(V$90='Capital Structure'!$H$7,SUM($E$124:V124)-SUM($E$132:V132),0)</f>
        <v>0</v>
      </c>
      <c r="W133" s="465">
        <f>IF(W$90='Capital Structure'!$H$7,SUM($E$124:W124)-SUM($E$132:W132),0)</f>
        <v>0</v>
      </c>
      <c r="X133" s="465">
        <f>IF(X$90='Capital Structure'!$H$7,SUM($E$124:X124)-SUM($E$132:X132),0)</f>
        <v>0</v>
      </c>
      <c r="Y133" s="465">
        <f>IF(Y$90='Capital Structure'!$H$7,SUM($E$124:Y124)-SUM($E$132:Y132),0)</f>
        <v>0</v>
      </c>
      <c r="Z133" s="465">
        <f>IF(Z$90='Capital Structure'!$H$7,SUM($E$124:Z124)-SUM($E$132:Z132),0)</f>
        <v>0</v>
      </c>
      <c r="AA133" s="465">
        <f>IF(AA$90='Capital Structure'!$H$7,SUM($E$124:AA124)-SUM($E$132:AA132),0)</f>
        <v>0</v>
      </c>
      <c r="AB133" s="465">
        <f>IF(AB$90='Capital Structure'!$H$7,SUM($E$124:AB124)-SUM($E$132:AB132),0)</f>
        <v>0</v>
      </c>
      <c r="AC133" s="465">
        <f>IF(AC$90='Capital Structure'!$H$7,SUM($E$124:AC124)-SUM($E$132:AC132),0)</f>
        <v>0</v>
      </c>
      <c r="AD133" s="465">
        <f>IF(AD$90='Capital Structure'!$H$7,SUM($E$124:AD124)-SUM($E$132:AD132),0)</f>
        <v>0</v>
      </c>
      <c r="AE133" s="465">
        <f>IF(AE$90='Capital Structure'!$H$7,SUM($E$124:AE124)-SUM($E$132:AE132),0)</f>
        <v>0</v>
      </c>
      <c r="AF133" s="465">
        <f>IF(AF$90='Capital Structure'!$H$7,SUM($E$124:AF124)-SUM($E$132:AF132),0)</f>
        <v>0</v>
      </c>
      <c r="AG133" s="465">
        <f>IF(AG$90='Capital Structure'!$H$7,SUM($E$124:AG124)-SUM($E$132:AG132),0)</f>
        <v>0</v>
      </c>
      <c r="AH133" s="465">
        <f>IF(AH$90='Capital Structure'!$H$7,SUM($E$124:AH124)-SUM($E$132:AH132),0)</f>
        <v>0</v>
      </c>
      <c r="AI133" s="465">
        <f>IF(AI$90='Capital Structure'!$H$7,SUM($E$124:AI124)-SUM($E$132:AI132),0)</f>
        <v>0</v>
      </c>
      <c r="AJ133" s="465">
        <f>IF(AJ$90='Capital Structure'!$H$7,SUM($E$124:AJ124)-SUM($E$132:AJ132),0)</f>
        <v>0</v>
      </c>
      <c r="AK133" s="465">
        <f>IF(AK$90='Capital Structure'!$H$7,SUM($E$124:AK124)-SUM($E$132:AK132),0)</f>
        <v>0</v>
      </c>
      <c r="AL133" s="465">
        <f>IF(AL$90='Capital Structure'!$H$7,SUM($E$124:AL124)-SUM($E$132:AL132),0)</f>
        <v>0</v>
      </c>
      <c r="AM133" s="465">
        <f>IF(AM$90='Capital Structure'!$H$7,SUM($E$124:AM124)-SUM($E$132:AM132),0)</f>
        <v>0</v>
      </c>
      <c r="AN133" s="465">
        <f>IF(AN$90='Capital Structure'!$H$7,SUM($E$124:AN124)-SUM($E$132:AN132),0)</f>
        <v>0</v>
      </c>
      <c r="AO133" s="465">
        <f>IF(AO$90='Capital Structure'!$H$7,SUM($E$124:AO124)-SUM($E$132:AO132),0)</f>
        <v>0</v>
      </c>
      <c r="AP133" s="465">
        <f>IF(AP$90='Capital Structure'!$H$7,SUM($E$124:AP124)-SUM($E$132:AP132),0)</f>
        <v>0</v>
      </c>
      <c r="AQ133" s="465">
        <f>IF(AQ$90='Capital Structure'!$H$7,SUM($E$124:AQ124)-SUM($E$132:AQ132),0)</f>
        <v>0</v>
      </c>
      <c r="AR133" s="465">
        <f>IF(AR$90='Capital Structure'!$H$7,SUM($E$124:AR124)-SUM($E$132:AR132),0)</f>
        <v>0</v>
      </c>
      <c r="AS133" s="465">
        <f>IF(AS$90='Capital Structure'!$H$7,SUM($E$124:AS124)-SUM($E$132:AS132),0)</f>
        <v>0</v>
      </c>
      <c r="AT133" s="465">
        <f>IF(AT$90='Capital Structure'!$H$7,SUM($E$124:AT124)-SUM($E$132:AT132),0)</f>
        <v>0</v>
      </c>
      <c r="AU133" s="465">
        <f>IF(AU$90='Capital Structure'!$H$7,SUM($E$124:AU124)-SUM($E$132:AU132),0)</f>
        <v>0</v>
      </c>
      <c r="AV133" s="465">
        <f>IF(AV$90='Capital Structure'!$H$7,SUM($E$124:AV124)-SUM($E$132:AV132),0)</f>
        <v>0</v>
      </c>
      <c r="AW133" s="465">
        <f>IF(AW$90='Capital Structure'!$H$7,SUM($E$124:AW124)-SUM($E$132:AW132),0)</f>
        <v>0</v>
      </c>
      <c r="AX133" s="465">
        <f>IF(AX$90='Capital Structure'!$H$7,SUM($E$124:AX124)-SUM($E$132:AX132),0)</f>
        <v>0</v>
      </c>
      <c r="AY133" s="465">
        <f>IF(AY$90='Capital Structure'!$H$7,SUM($E$124:AY124)-SUM($E$132:AY132),0)</f>
        <v>0</v>
      </c>
      <c r="AZ133" s="465">
        <f>IF(AZ$90='Capital Structure'!$H$7,SUM($E$124:AZ124)-SUM($E$132:AZ132),0)</f>
        <v>0</v>
      </c>
      <c r="BA133" s="465">
        <f>IF(BA$90='Capital Structure'!$H$7,SUM($E$124:BA124)-SUM($E$132:BA132),0)</f>
        <v>0</v>
      </c>
      <c r="BB133" s="465">
        <f>IF(BB$90='Capital Structure'!$H$7,SUM($E$124:BB124)-SUM($E$132:BB132),0)</f>
        <v>0</v>
      </c>
      <c r="BC133" s="465">
        <f>IF(BC$90='Capital Structure'!$H$7,SUM($E$124:BC124)-SUM($E$132:BC132),0)</f>
        <v>0</v>
      </c>
      <c r="BD133" s="465">
        <f>IF(BD$90='Capital Structure'!$H$7,SUM($E$124:BD124)-SUM($E$132:BD132),0)</f>
        <v>0</v>
      </c>
      <c r="BE133" s="465">
        <f>IF(BE$90='Capital Structure'!$H$7,SUM($E$124:BE124)-SUM($E$132:BE132),0)</f>
        <v>0</v>
      </c>
      <c r="BF133" s="465">
        <f>IF(BF$90='Capital Structure'!$H$7,SUM($E$124:BF124)-SUM($E$132:BF132),0)</f>
        <v>0</v>
      </c>
      <c r="BG133" s="465">
        <f>IF(BG$90='Capital Structure'!$H$7,SUM($E$124:BG124)-SUM($E$132:BG132),0)</f>
        <v>0</v>
      </c>
      <c r="BH133" s="465">
        <f>IF(BH$90='Capital Structure'!$H$7,SUM($E$124:BH124)-SUM($E$132:BH132),0)</f>
        <v>0</v>
      </c>
      <c r="BI133" s="465">
        <f>IF(BI$90='Capital Structure'!$H$7,SUM($E$124:BI124)-SUM($E$132:BI132),0)</f>
        <v>0</v>
      </c>
      <c r="BJ133" s="465">
        <f>IF(BJ$90='Capital Structure'!$H$7,SUM($E$124:BJ124)-SUM($E$132:BJ132),0)</f>
        <v>0</v>
      </c>
      <c r="BK133" s="465">
        <f>IF(BK$90='Capital Structure'!$H$7,SUM($E$124:BK124)-SUM($E$132:BK132),0)</f>
        <v>0</v>
      </c>
      <c r="BL133" s="465">
        <f>IF(BL$90='Capital Structure'!$H$7,SUM($E$124:BL124)-SUM($E$132:BL132),0)</f>
        <v>0</v>
      </c>
      <c r="BM133" s="465">
        <f>IF(BM$90='Capital Structure'!$H$7,SUM($E$124:BM124)-SUM($E$132:BM132),0)</f>
        <v>0</v>
      </c>
      <c r="BN133" s="465">
        <f>IF(BN$90='Capital Structure'!$H$7,SUM($E$124:BN124)-SUM($E$132:BN132),0)</f>
        <v>0</v>
      </c>
      <c r="BO133" s="465">
        <f>IF(BO$90='Capital Structure'!$H$7,SUM($E$124:BO124)-SUM($E$132:BO132),0)</f>
        <v>0</v>
      </c>
      <c r="BP133" s="465">
        <f>IF(BP$90='Capital Structure'!$H$7,SUM($E$124:BP124)-SUM($E$132:BP132),0)</f>
        <v>0</v>
      </c>
      <c r="BQ133" s="465">
        <f>IF(BQ$90='Capital Structure'!$H$7,SUM($E$124:BQ124)-SUM($E$132:BQ132),0)</f>
        <v>0</v>
      </c>
      <c r="BR133" s="465">
        <f>IF(BR$90='Capital Structure'!$H$7,SUM($E$124:BR124)-SUM($E$132:BR132),0)</f>
        <v>0</v>
      </c>
      <c r="BS133" s="465">
        <f>IF(BS$90='Capital Structure'!$H$7,SUM($E$124:BS124)-SUM($E$132:BS132),0)</f>
        <v>0</v>
      </c>
      <c r="BT133" s="465">
        <f>IF(BT$90='Capital Structure'!$H$7,SUM($E$124:BT124)-SUM($E$132:BT132),0)</f>
        <v>0</v>
      </c>
      <c r="BU133" s="465">
        <f>IF(BU$90='Capital Structure'!$H$7,SUM($E$124:BU124)-SUM($E$132:BU132),0)</f>
        <v>0</v>
      </c>
      <c r="BV133" s="465">
        <f>IF(BV$90='Capital Structure'!$H$7,SUM($E$124:BV124)-SUM($E$132:BV132),0)</f>
        <v>0</v>
      </c>
      <c r="BW133" s="465">
        <f>IF(BW$90='Capital Structure'!$H$7,SUM($E$124:BW124)-SUM($E$132:BW132),0)</f>
        <v>0</v>
      </c>
      <c r="BX133" s="465">
        <f>IF(BX$90='Capital Structure'!$H$7,SUM($E$124:BX124)-SUM($E$132:BX132),0)</f>
        <v>0</v>
      </c>
      <c r="BY133" s="465">
        <f>IF(BY$90='Capital Structure'!$H$7,SUM($E$124:BY124)-SUM($E$132:BY132),0)</f>
        <v>0</v>
      </c>
      <c r="BZ133" s="465">
        <f>IF(BZ$90='Capital Structure'!$H$7,SUM($E$124:BZ124)-SUM($E$132:BZ132),0)</f>
        <v>0</v>
      </c>
      <c r="CA133" s="465">
        <f>IF(CA$90='Capital Structure'!$H$7,SUM($E$124:CA124)-SUM($E$132:CA132),0)</f>
        <v>0</v>
      </c>
      <c r="CB133" s="465">
        <f>IF(CB$90='Capital Structure'!$H$7,SUM($E$124:CB124)-SUM($E$132:CB132),0)</f>
        <v>0</v>
      </c>
      <c r="CC133" s="465">
        <f>IF(CC$90='Capital Structure'!$H$7,SUM($E$124:CC124)-SUM($E$132:CC132),0)</f>
        <v>0</v>
      </c>
      <c r="CD133" s="465">
        <f>IF(CD$90='Capital Structure'!$H$7,SUM($E$124:CD124)-SUM($E$132:CD132),0)</f>
        <v>0</v>
      </c>
      <c r="CE133" s="465">
        <f>IF(CE$90='Capital Structure'!$H$7,SUM($E$124:CE124)-SUM($E$132:CE132),0)</f>
        <v>0</v>
      </c>
      <c r="CF133" s="465">
        <f>IF(CF$90='Capital Structure'!$H$7,SUM($E$124:CF124)-SUM($E$132:CF132),0)</f>
        <v>0</v>
      </c>
      <c r="CG133" s="465">
        <f>IF(CG$90='Capital Structure'!$H$7,SUM($E$124:CG124)-SUM($E$132:CG132),0)</f>
        <v>0</v>
      </c>
      <c r="CH133" s="465">
        <f>IF(CH$90='Capital Structure'!$H$7,SUM($E$124:CH124)-SUM($E$132:CH132),0)</f>
        <v>0</v>
      </c>
      <c r="CI133" s="465">
        <f>IF(CI$90='Capital Structure'!$H$7,SUM($E$124:CI124)-SUM($E$132:CI132),0)</f>
        <v>0</v>
      </c>
      <c r="CJ133" s="465">
        <f>IF(CJ$90='Capital Structure'!$H$7,SUM($E$124:CJ124)-SUM($E$132:CJ132),0)</f>
        <v>0</v>
      </c>
      <c r="CK133" s="465">
        <f>IF(CK$90='Capital Structure'!$H$7,SUM($E$124:CK124)-SUM($E$132:CK132),0)</f>
        <v>0</v>
      </c>
      <c r="CL133" s="465">
        <f>IF(CL$90='Capital Structure'!$H$7,SUM($E$124:CL124)-SUM($E$132:CL132),0)</f>
        <v>0</v>
      </c>
      <c r="CM133" s="465">
        <f>IF(CM$90='Capital Structure'!$H$7,SUM($E$124:CM124)-SUM($E$132:CM132),0)</f>
        <v>0</v>
      </c>
      <c r="CN133" s="465">
        <f>IF(CN$90='Capital Structure'!$H$7,SUM($E$124:CN124)-SUM($E$132:CN132),0)</f>
        <v>0</v>
      </c>
      <c r="CO133" s="465">
        <f>IF(CO$90='Capital Structure'!$H$7,SUM($E$124:CO124)-SUM($E$132:CO132),0)</f>
        <v>0</v>
      </c>
      <c r="CP133" s="465">
        <f>IF(CP$90='Capital Structure'!$H$7,SUM($E$124:CP124)-SUM($E$132:CP132),0)</f>
        <v>0</v>
      </c>
      <c r="CQ133" s="465">
        <f>IF(CQ$90='Capital Structure'!$H$7,SUM($E$124:CQ124)-SUM($E$132:CQ132),0)</f>
        <v>0</v>
      </c>
      <c r="CR133" s="465">
        <f>IF(CR$90='Capital Structure'!$H$7,SUM($E$124:CR124)-SUM($E$132:CR132),0)</f>
        <v>0</v>
      </c>
      <c r="CS133" s="465">
        <f>IF(CS$90='Capital Structure'!$H$7,SUM($E$124:CS124)-SUM($E$132:CS132),0)</f>
        <v>0</v>
      </c>
      <c r="CT133" s="465">
        <f>IF(CT$90='Capital Structure'!$H$7,SUM($E$124:CT124)-SUM($E$132:CT132),0)</f>
        <v>0</v>
      </c>
      <c r="CU133" s="465">
        <f>IF(CU$90='Capital Structure'!$H$7,SUM($E$124:CU124)-SUM($E$132:CU132),0)</f>
        <v>0</v>
      </c>
      <c r="CV133" s="465">
        <f>IF(CV$90='Capital Structure'!$H$7,SUM($E$124:CV124)-SUM($E$132:CV132),0)</f>
        <v>0</v>
      </c>
      <c r="CW133" s="465">
        <f>IF(CW$90='Capital Structure'!$H$7,SUM($E$124:CW124)-SUM($E$132:CW132),0)</f>
        <v>0</v>
      </c>
      <c r="CX133" s="465">
        <f>IF(CX$90='Capital Structure'!$H$7,SUM($E$124:CX124)-SUM($E$132:CX132),0)</f>
        <v>0</v>
      </c>
      <c r="CY133" s="465">
        <f>IF(CY$90='Capital Structure'!$H$7,SUM($E$124:CY124)-SUM($E$132:CY132),0)</f>
        <v>0</v>
      </c>
      <c r="CZ133" s="465">
        <f>IF(CZ$90='Capital Structure'!$H$7,SUM($E$124:CZ124)-SUM($E$132:CZ132),0)</f>
        <v>0</v>
      </c>
      <c r="DA133" s="465">
        <f>IF(DA$90='Capital Structure'!$H$7,SUM($E$124:DA124)-SUM($E$132:DA132),0)</f>
        <v>0</v>
      </c>
      <c r="DB133" s="465">
        <f>IF(DB$90='Capital Structure'!$H$7,SUM($E$124:DB124)-SUM($E$132:DB132),0)</f>
        <v>0</v>
      </c>
      <c r="DC133" s="465">
        <f>IF(DC$90='Capital Structure'!$H$7,SUM($E$124:DC124)-SUM($E$132:DC132),0)</f>
        <v>0</v>
      </c>
      <c r="DD133" s="465">
        <f>IF(DD$90='Capital Structure'!$H$7,SUM($E$124:DD124)-SUM($E$132:DD132),0)</f>
        <v>0</v>
      </c>
      <c r="DE133" s="465">
        <f>IF(DE$90='Capital Structure'!$H$7,SUM($E$124:DE124)-SUM($E$132:DE132),0)</f>
        <v>0</v>
      </c>
      <c r="DF133" s="465">
        <f>IF(DF$90='Capital Structure'!$H$7,SUM($E$124:DF124)-SUM($E$132:DF132),0)</f>
        <v>0</v>
      </c>
      <c r="DG133" s="465">
        <f>IF(DG$90='Capital Structure'!$H$7,SUM($E$124:DG124)-SUM($E$132:DG132),0)</f>
        <v>0</v>
      </c>
      <c r="DH133" s="465">
        <f>IF(DH$90='Capital Structure'!$H$7,SUM($E$124:DH124)-SUM($E$132:DH132),0)</f>
        <v>0</v>
      </c>
      <c r="DI133" s="465">
        <f>IF(DI$90='Capital Structure'!$H$7,SUM($E$124:DI124)-SUM($E$132:DI132),0)</f>
        <v>0</v>
      </c>
      <c r="DJ133" s="465">
        <f>IF(DJ$90='Capital Structure'!$H$7,SUM($E$124:DJ124)-SUM($E$132:DJ132),0)</f>
        <v>0</v>
      </c>
      <c r="DK133" s="465">
        <f>IF(DK$90='Capital Structure'!$H$7,SUM($E$124:DK124)-SUM($E$132:DK132),0)</f>
        <v>0</v>
      </c>
      <c r="DL133" s="465">
        <f>IF(DL$90='Capital Structure'!$H$7,SUM($E$124:DL124)-SUM($E$132:DL132),0)</f>
        <v>0</v>
      </c>
      <c r="DM133" s="465">
        <f>IF(DM$90='Capital Structure'!$H$7,SUM($E$124:DM124)-SUM($E$132:DM132),0)</f>
        <v>0</v>
      </c>
      <c r="DN133" s="465">
        <f>IF(DN$90='Capital Structure'!$H$7,SUM($E$124:DN124)-SUM($E$132:DN132),0)</f>
        <v>0</v>
      </c>
      <c r="DO133" s="465">
        <f>IF(DO$90='Capital Structure'!$H$7,SUM($E$124:DO124)-SUM($E$132:DO132),0)</f>
        <v>0</v>
      </c>
      <c r="DP133" s="465">
        <f>IF(DP$90='Capital Structure'!$H$7,SUM($E$124:DP124)-SUM($E$132:DP132),0)</f>
        <v>0</v>
      </c>
      <c r="DQ133" s="465">
        <f>IF(DQ$90='Capital Structure'!$H$7,SUM($E$124:DQ124)-SUM($E$132:DQ132),0)</f>
        <v>0</v>
      </c>
      <c r="DR133" s="465">
        <f>IF(DR$90='Capital Structure'!$H$7,SUM($E$124:DR124)-SUM($E$132:DR132),0)</f>
        <v>0</v>
      </c>
      <c r="DS133" s="465">
        <f>IF(DS$90='Capital Structure'!$H$7,SUM($E$124:DS124)-SUM($E$132:DS132),0)</f>
        <v>0</v>
      </c>
      <c r="DT133" s="465">
        <f>IF(DT$90='Capital Structure'!$H$7,SUM($E$124:DT124)-SUM($E$132:DT132),0)</f>
        <v>0</v>
      </c>
      <c r="DU133" s="465">
        <f>IF(DU$90='Capital Structure'!$H$7,SUM($E$124:DU124)-SUM($E$132:DU132),0)</f>
        <v>0</v>
      </c>
      <c r="DV133" s="465">
        <f>IF(DV$90='Capital Structure'!$H$7,SUM($E$124:DV124)-SUM($E$132:DV132),0)</f>
        <v>0</v>
      </c>
      <c r="DW133" s="465">
        <f>IF(DW$90='Capital Structure'!$H$7,SUM($E$124:DW124)-SUM($E$132:DW132),0)</f>
        <v>0</v>
      </c>
      <c r="DX133" s="465">
        <f>IF(DX$90='Capital Structure'!$H$7,SUM($E$124:DX124)-SUM($E$132:DX132),0)</f>
        <v>0</v>
      </c>
      <c r="DY133" s="465">
        <f>IF(DY$90='Capital Structure'!$H$7,SUM($E$124:DY124)-SUM($E$132:DY132),0)</f>
        <v>0</v>
      </c>
      <c r="DZ133" s="465">
        <f>IF(DZ$90='Capital Structure'!$H$7,SUM($E$124:DZ124)-SUM($E$132:DZ132),0)</f>
        <v>0</v>
      </c>
      <c r="EA133" s="465">
        <f>IF(EA$90='Capital Structure'!$H$7,SUM($E$124:EA124)-SUM($E$132:EA132),0)</f>
        <v>0</v>
      </c>
      <c r="EB133" s="465">
        <f>IF(EB$90='Capital Structure'!$H$7,SUM($E$124:EB124)-SUM($E$132:EB132),0)</f>
        <v>0</v>
      </c>
      <c r="EC133" s="465">
        <f>IF(EC$90='Capital Structure'!$H$7,SUM($E$124:EC124)-SUM($E$132:EC132),0)</f>
        <v>0</v>
      </c>
      <c r="ED133" s="465">
        <f>IF(ED$90='Capital Structure'!$H$7,SUM($E$124:ED124)-SUM($E$132:ED132),0)</f>
        <v>0</v>
      </c>
      <c r="EE133" s="465">
        <f>IF(EE$90='Capital Structure'!$H$7,SUM($E$124:EE124)-SUM($E$132:EE132),0)</f>
        <v>0</v>
      </c>
      <c r="EF133" s="465">
        <f>IF(EF$90='Capital Structure'!$H$7,SUM($E$124:EF124)-SUM($E$132:EF132),0)</f>
        <v>0</v>
      </c>
      <c r="EG133" s="465">
        <f>IF(EG$90='Capital Structure'!$H$7,SUM($E$124:EG124)-SUM($E$132:EG132),0)</f>
        <v>0</v>
      </c>
      <c r="EH133" s="465">
        <f>IF(EH$90='Capital Structure'!$H$7,SUM($E$124:EH124)-SUM($E$132:EH132),0)</f>
        <v>0</v>
      </c>
      <c r="EI133" s="465">
        <f>IF(EI$90='Capital Structure'!$H$7,SUM($E$124:EI124)-SUM($E$132:EI132),0)</f>
        <v>0</v>
      </c>
      <c r="EJ133" s="465">
        <f>IF(EJ$90='Capital Structure'!$H$7,SUM($E$124:EJ124)-SUM($E$132:EJ132),0)</f>
        <v>0</v>
      </c>
      <c r="EK133" s="465">
        <f>IF(EK$90='Capital Structure'!$H$7,SUM($E$124:EK124)-SUM($E$132:EK132),0)</f>
        <v>0</v>
      </c>
      <c r="EL133" s="465">
        <f>IF(EL$90='Capital Structure'!$H$7,SUM($E$124:EL124)-SUM($E$132:EL132),0)</f>
        <v>0</v>
      </c>
      <c r="EM133" s="465">
        <f>IF(EM$90='Capital Structure'!$H$7,SUM($E$124:EM124)-SUM($E$132:EM132),0)</f>
        <v>0</v>
      </c>
      <c r="EN133" s="465">
        <f>IF(EN$90='Capital Structure'!$H$7,SUM($E$124:EN124)-SUM($E$132:EN132),0)</f>
        <v>0</v>
      </c>
      <c r="EO133" s="465">
        <f>IF(EO$90='Capital Structure'!$H$7,SUM($E$124:EO124)-SUM($E$132:EO132),0)</f>
        <v>0</v>
      </c>
      <c r="EP133" s="465">
        <f>IF(EP$90='Capital Structure'!$H$7,SUM($E$124:EP124)-SUM($E$132:EP132),0)</f>
        <v>0</v>
      </c>
      <c r="EQ133" s="465">
        <f>IF(EQ$90='Capital Structure'!$H$7,SUM($E$124:EQ124)-SUM($E$132:EQ132),0)</f>
        <v>0</v>
      </c>
      <c r="ER133" s="465">
        <f>IF(ER$90='Capital Structure'!$H$7,SUM($E$124:ER124)-SUM($E$132:ER132),0)</f>
        <v>0</v>
      </c>
      <c r="ES133" s="465">
        <f>IF(ES$90='Capital Structure'!$H$7,SUM($E$124:ES124)-SUM($E$132:ES132),0)</f>
        <v>0</v>
      </c>
      <c r="ET133" s="465">
        <f>IF(ET$90='Capital Structure'!$H$7,SUM($E$124:ET124)-SUM($E$132:ET132),0)</f>
        <v>0</v>
      </c>
      <c r="EU133" s="465">
        <f>IF(EU$90='Capital Structure'!$H$7,SUM($E$124:EU124)-SUM($E$132:EU132),0)</f>
        <v>0</v>
      </c>
      <c r="EV133" s="465">
        <f>IF(EV$90='Capital Structure'!$H$7,SUM($E$124:EV124)-SUM($E$132:EV132),0)</f>
        <v>0</v>
      </c>
      <c r="EW133" s="465">
        <f>IF(EW$90='Capital Structure'!$H$7,SUM($E$124:EW124)-SUM($E$132:EW132),0)</f>
        <v>0</v>
      </c>
      <c r="EX133" s="465">
        <f>IF(EX$90='Capital Structure'!$H$7,SUM($E$124:EX124)-SUM($E$132:EX132),0)</f>
        <v>0</v>
      </c>
      <c r="EY133" s="465">
        <f>IF(EY$90='Capital Structure'!$H$7,SUM($E$124:EY124)-SUM($E$132:EY132),0)</f>
        <v>0</v>
      </c>
      <c r="EZ133" s="465">
        <f>IF(EZ$90='Capital Structure'!$H$7,SUM($E$124:EZ124)-SUM($E$132:EZ132),0)</f>
        <v>0</v>
      </c>
      <c r="FA133" s="465">
        <f>IF(FA$90='Capital Structure'!$H$7,SUM($E$124:FA124)-SUM($E$132:FA132),0)</f>
        <v>0</v>
      </c>
      <c r="FB133" s="465">
        <f>IF(FB$90='Capital Structure'!$H$7,SUM($E$124:FB124)-SUM($E$132:FB132),0)</f>
        <v>0</v>
      </c>
      <c r="FC133" s="465"/>
      <c r="FD133" s="465"/>
      <c r="FE133" s="465"/>
      <c r="FF133" s="465"/>
      <c r="FG133" s="465"/>
      <c r="FH133" s="465"/>
      <c r="FI133" s="465"/>
      <c r="FJ133" s="465"/>
      <c r="FK133" s="465"/>
      <c r="FL133" s="465"/>
      <c r="FM133" s="465"/>
      <c r="FN133" s="465"/>
      <c r="FO133" s="465"/>
      <c r="FP133" s="465"/>
      <c r="FQ133" s="465"/>
      <c r="FR133" s="465"/>
      <c r="FS133" s="465"/>
      <c r="FT133" s="465"/>
      <c r="FU133" s="465"/>
      <c r="FV133" s="465"/>
      <c r="FW133" s="465"/>
      <c r="FX133" s="465"/>
      <c r="FY133" s="465"/>
      <c r="FZ133" s="465"/>
      <c r="GA133" s="465"/>
      <c r="GB133" s="465"/>
      <c r="GC133" s="465"/>
      <c r="GD133" s="465"/>
      <c r="GE133" s="465"/>
      <c r="GF133" s="465"/>
      <c r="GG133" s="465"/>
      <c r="GH133" s="465"/>
      <c r="GI133" s="465"/>
      <c r="GJ133" s="465"/>
      <c r="GK133" s="465"/>
      <c r="GL133" s="465"/>
      <c r="GM133" s="465"/>
      <c r="GN133" s="465"/>
      <c r="GO133" s="465"/>
      <c r="GP133" s="465"/>
      <c r="GQ133" s="465"/>
      <c r="GR133" s="465"/>
      <c r="GS133" s="465"/>
      <c r="GT133" s="465"/>
      <c r="GU133" s="465"/>
      <c r="GV133" s="465"/>
      <c r="GW133" s="465"/>
      <c r="GX133" s="465"/>
    </row>
    <row r="134" spans="1:206">
      <c r="B134" s="465"/>
      <c r="E134" s="465"/>
      <c r="F134" s="465"/>
      <c r="G134" s="465"/>
      <c r="H134" s="465"/>
      <c r="I134" s="465"/>
      <c r="J134" s="465"/>
      <c r="K134" s="465"/>
      <c r="L134" s="465"/>
      <c r="M134" s="465"/>
      <c r="N134" s="465"/>
      <c r="O134" s="465"/>
      <c r="P134" s="465"/>
      <c r="Q134" s="465"/>
      <c r="R134" s="465"/>
      <c r="S134" s="465"/>
      <c r="T134" s="465"/>
      <c r="U134" s="465"/>
      <c r="V134" s="465"/>
      <c r="W134" s="465"/>
      <c r="X134" s="465"/>
      <c r="Y134" s="465"/>
      <c r="Z134" s="465"/>
      <c r="AA134" s="465"/>
      <c r="AB134" s="465"/>
      <c r="AC134" s="465"/>
      <c r="AD134" s="465"/>
      <c r="AE134" s="465"/>
      <c r="AF134" s="465"/>
      <c r="AG134" s="465"/>
      <c r="AH134" s="465"/>
      <c r="AI134" s="465"/>
      <c r="AJ134" s="465"/>
      <c r="AK134" s="465"/>
      <c r="AL134" s="465"/>
      <c r="AM134" s="465"/>
      <c r="AN134" s="465"/>
      <c r="AO134" s="465"/>
      <c r="AP134" s="465"/>
      <c r="AQ134" s="465"/>
      <c r="AR134" s="465"/>
      <c r="AS134" s="465"/>
      <c r="AT134" s="465"/>
      <c r="AU134" s="465"/>
      <c r="AV134" s="465"/>
      <c r="AW134" s="465"/>
      <c r="AX134" s="465"/>
      <c r="AY134" s="465"/>
      <c r="AZ134" s="465"/>
      <c r="BA134" s="465"/>
      <c r="BB134" s="465"/>
      <c r="BC134" s="465"/>
      <c r="BD134" s="465"/>
      <c r="BE134" s="465"/>
      <c r="BF134" s="465"/>
      <c r="BG134" s="465"/>
      <c r="BH134" s="465"/>
      <c r="BI134" s="465"/>
      <c r="BJ134" s="465"/>
      <c r="BK134" s="465"/>
      <c r="BL134" s="465"/>
    </row>
    <row r="135" spans="1:206" s="229" customFormat="1">
      <c r="B135" s="476" t="s">
        <v>211</v>
      </c>
      <c r="E135" s="477"/>
      <c r="F135" s="477"/>
      <c r="G135" s="477"/>
      <c r="H135" s="477"/>
      <c r="I135" s="477"/>
      <c r="J135" s="477"/>
      <c r="K135" s="477"/>
      <c r="L135" s="477"/>
      <c r="M135" s="477"/>
      <c r="N135" s="477"/>
      <c r="O135" s="477"/>
      <c r="P135" s="477"/>
      <c r="Q135" s="477"/>
      <c r="R135" s="477"/>
      <c r="S135" s="477"/>
      <c r="T135" s="477"/>
      <c r="U135" s="477"/>
      <c r="V135" s="477"/>
      <c r="W135" s="477"/>
      <c r="X135" s="477"/>
      <c r="Y135" s="477"/>
      <c r="Z135" s="477"/>
      <c r="AA135" s="477"/>
      <c r="AB135" s="477"/>
      <c r="AC135" s="477"/>
      <c r="AD135" s="477"/>
      <c r="AE135" s="477"/>
      <c r="AF135" s="477"/>
      <c r="AG135" s="477"/>
      <c r="AH135" s="477"/>
      <c r="AI135" s="477"/>
      <c r="AJ135" s="477"/>
      <c r="AK135" s="477"/>
      <c r="AL135" s="477"/>
      <c r="AM135" s="477"/>
      <c r="AN135" s="477"/>
      <c r="AO135" s="477"/>
      <c r="AP135" s="477"/>
      <c r="AQ135" s="477"/>
      <c r="AR135" s="477"/>
      <c r="AS135" s="477"/>
      <c r="AT135" s="477"/>
      <c r="AU135" s="477"/>
      <c r="AV135" s="477"/>
      <c r="AW135" s="477"/>
      <c r="AX135" s="477"/>
      <c r="AY135" s="477"/>
      <c r="AZ135" s="477"/>
      <c r="BA135" s="477"/>
      <c r="BB135" s="477"/>
      <c r="BC135" s="477"/>
      <c r="BD135" s="477"/>
      <c r="BE135" s="477"/>
      <c r="BF135" s="477"/>
      <c r="BG135" s="477"/>
      <c r="BH135" s="477"/>
      <c r="BI135" s="477"/>
      <c r="BJ135" s="477"/>
      <c r="BK135" s="477"/>
      <c r="BL135" s="477"/>
    </row>
    <row r="136" spans="1:206">
      <c r="A136" s="184" t="s">
        <v>173</v>
      </c>
      <c r="B136" s="478" t="s">
        <v>212</v>
      </c>
      <c r="D136" s="465"/>
      <c r="E136" s="465">
        <f>IF('Capital Structure'!$H$15='Capital Structure'!$G$16,E91,IF('Capital Structure'!$H$15='Capital Structure'!$G$17,E102,IF('Capital Structure'!$H$15='Capital Structure'!$G$18,E113,E124)))</f>
        <v>0</v>
      </c>
      <c r="F136" s="465">
        <f>IF('Capital Structure'!$H$15='Capital Structure'!$G$16,F91,IF('Capital Structure'!$H$15='Capital Structure'!$G$17,F102,IF('Capital Structure'!$H$15='Capital Structure'!$G$18,F113,F124)))</f>
        <v>0</v>
      </c>
      <c r="G136" s="465">
        <f>IF('Capital Structure'!$H$15='Capital Structure'!$G$16,G91,IF('Capital Structure'!$H$15='Capital Structure'!$G$17,G102,IF('Capital Structure'!$H$15='Capital Structure'!$G$18,G113,G124)))</f>
        <v>0</v>
      </c>
      <c r="H136" s="465">
        <f>IF('Capital Structure'!$H$15='Capital Structure'!$G$16,H91,IF('Capital Structure'!$H$15='Capital Structure'!$G$17,H102,IF('Capital Structure'!$H$15='Capital Structure'!$G$18,H113,H124)))</f>
        <v>0</v>
      </c>
      <c r="I136" s="465">
        <f>IF('Capital Structure'!$H$15='Capital Structure'!$G$16,I91,IF('Capital Structure'!$H$15='Capital Structure'!$G$17,I102,IF('Capital Structure'!$H$15='Capital Structure'!$G$18,I113,I124)))</f>
        <v>0</v>
      </c>
      <c r="J136" s="465">
        <f>IF('Capital Structure'!$H$15='Capital Structure'!$G$16,J91,IF('Capital Structure'!$H$15='Capital Structure'!$G$17,J102,IF('Capital Structure'!$H$15='Capital Structure'!$G$18,J113,J124)))</f>
        <v>0</v>
      </c>
      <c r="K136" s="465">
        <f>IF('Capital Structure'!$H$15='Capital Structure'!$G$16,K91,IF('Capital Structure'!$H$15='Capital Structure'!$G$17,K102,IF('Capital Structure'!$H$15='Capital Structure'!$G$18,K113,K124)))</f>
        <v>0</v>
      </c>
      <c r="L136" s="465">
        <f>IF('Capital Structure'!$H$15='Capital Structure'!$G$16,L91,IF('Capital Structure'!$H$15='Capital Structure'!$G$17,L102,IF('Capital Structure'!$H$15='Capital Structure'!$G$18,L113,L124)))</f>
        <v>0</v>
      </c>
      <c r="M136" s="465">
        <f>IF('Capital Structure'!$H$15='Capital Structure'!$G$16,M91,IF('Capital Structure'!$H$15='Capital Structure'!$G$17,M102,IF('Capital Structure'!$H$15='Capital Structure'!$G$18,M113,M124)))</f>
        <v>0</v>
      </c>
      <c r="N136" s="465">
        <f>IF('Capital Structure'!$H$15='Capital Structure'!$G$16,N91,IF('Capital Structure'!$H$15='Capital Structure'!$G$17,N102,IF('Capital Structure'!$H$15='Capital Structure'!$G$18,N113,N124)))</f>
        <v>0</v>
      </c>
      <c r="O136" s="465">
        <f>IF('Capital Structure'!$H$15='Capital Structure'!$G$16,O91,IF('Capital Structure'!$H$15='Capital Structure'!$G$17,O102,IF('Capital Structure'!$H$15='Capital Structure'!$G$18,O113,O124)))</f>
        <v>0</v>
      </c>
      <c r="P136" s="465">
        <f>IF('Capital Structure'!$H$15='Capital Structure'!$G$16,P91,IF('Capital Structure'!$H$15='Capital Structure'!$G$17,P102,IF('Capital Structure'!$H$15='Capital Structure'!$G$18,P113,P124)))</f>
        <v>0</v>
      </c>
      <c r="Q136" s="465">
        <f>IF('Capital Structure'!$H$15='Capital Structure'!$G$16,Q91,IF('Capital Structure'!$H$15='Capital Structure'!$G$17,Q102,IF('Capital Structure'!$H$15='Capital Structure'!$G$18,Q113,Q124)))</f>
        <v>0</v>
      </c>
      <c r="R136" s="465">
        <f>IF('Capital Structure'!$H$15='Capital Structure'!$G$16,R91,IF('Capital Structure'!$H$15='Capital Structure'!$G$17,R102,IF('Capital Structure'!$H$15='Capital Structure'!$G$18,R113,R124)))</f>
        <v>0</v>
      </c>
      <c r="S136" s="465">
        <f>IF('Capital Structure'!$H$15='Capital Structure'!$G$16,S91,IF('Capital Structure'!$H$15='Capital Structure'!$G$17,S102,IF('Capital Structure'!$H$15='Capital Structure'!$G$18,S113,S124)))</f>
        <v>0</v>
      </c>
      <c r="T136" s="465">
        <f>IF('Capital Structure'!$H$15='Capital Structure'!$G$16,T91,IF('Capital Structure'!$H$15='Capital Structure'!$G$17,T102,IF('Capital Structure'!$H$15='Capital Structure'!$G$18,T113,T124)))</f>
        <v>0</v>
      </c>
      <c r="U136" s="465">
        <f>IF('Capital Structure'!$H$15='Capital Structure'!$G$16,U91,IF('Capital Structure'!$H$15='Capital Structure'!$G$17,U102,IF('Capital Structure'!$H$15='Capital Structure'!$G$18,U113,U124)))</f>
        <v>0</v>
      </c>
      <c r="V136" s="465">
        <f>IF('Capital Structure'!$H$15='Capital Structure'!$G$16,V91,IF('Capital Structure'!$H$15='Capital Structure'!$G$17,V102,IF('Capital Structure'!$H$15='Capital Structure'!$G$18,V113,V124)))</f>
        <v>0</v>
      </c>
      <c r="W136" s="465">
        <f>IF('Capital Structure'!$H$15='Capital Structure'!$G$16,W91,IF('Capital Structure'!$H$15='Capital Structure'!$G$17,W102,IF('Capital Structure'!$H$15='Capital Structure'!$G$18,W113,W124)))</f>
        <v>0</v>
      </c>
      <c r="X136" s="465">
        <f>IF('Capital Structure'!$H$15='Capital Structure'!$G$16,X91,IF('Capital Structure'!$H$15='Capital Structure'!$G$17,X102,IF('Capital Structure'!$H$15='Capital Structure'!$G$18,X113,X124)))</f>
        <v>0</v>
      </c>
      <c r="Y136" s="465">
        <f>IF('Capital Structure'!$H$15='Capital Structure'!$G$16,Y91,IF('Capital Structure'!$H$15='Capital Structure'!$G$17,Y102,IF('Capital Structure'!$H$15='Capital Structure'!$G$18,Y113,Y124)))</f>
        <v>0</v>
      </c>
      <c r="Z136" s="465">
        <f>IF('Capital Structure'!$H$15='Capital Structure'!$G$16,Z91,IF('Capital Structure'!$H$15='Capital Structure'!$G$17,Z102,IF('Capital Structure'!$H$15='Capital Structure'!$G$18,Z113,Z124)))</f>
        <v>0</v>
      </c>
      <c r="AA136" s="465">
        <f>IF('Capital Structure'!$H$15='Capital Structure'!$G$16,AA91,IF('Capital Structure'!$H$15='Capital Structure'!$G$17,AA102,IF('Capital Structure'!$H$15='Capital Structure'!$G$18,AA113,AA124)))</f>
        <v>0</v>
      </c>
      <c r="AB136" s="465">
        <f>IF('Capital Structure'!$H$15='Capital Structure'!$G$16,AB91,IF('Capital Structure'!$H$15='Capital Structure'!$G$17,AB102,IF('Capital Structure'!$H$15='Capital Structure'!$G$18,AB113,AB124)))</f>
        <v>0</v>
      </c>
      <c r="AC136" s="465">
        <f>IF('Capital Structure'!$H$15='Capital Structure'!$G$16,AC91,IF('Capital Structure'!$H$15='Capital Structure'!$G$17,AC102,IF('Capital Structure'!$H$15='Capital Structure'!$G$18,AC113,AC124)))</f>
        <v>0</v>
      </c>
      <c r="AD136" s="465">
        <f>IF('Capital Structure'!$H$15='Capital Structure'!$G$16,AD91,IF('Capital Structure'!$H$15='Capital Structure'!$G$17,AD102,IF('Capital Structure'!$H$15='Capital Structure'!$G$18,AD113,AD124)))</f>
        <v>0</v>
      </c>
      <c r="AE136" s="465">
        <f>IF('Capital Structure'!$H$15='Capital Structure'!$G$16,AE91,IF('Capital Structure'!$H$15='Capital Structure'!$G$17,AE102,IF('Capital Structure'!$H$15='Capital Structure'!$G$18,AE113,AE124)))</f>
        <v>0</v>
      </c>
      <c r="AF136" s="465">
        <f>IF('Capital Structure'!$H$15='Capital Structure'!$G$16,AF91,IF('Capital Structure'!$H$15='Capital Structure'!$G$17,AF102,IF('Capital Structure'!$H$15='Capital Structure'!$G$18,AF113,AF124)))</f>
        <v>0</v>
      </c>
      <c r="AG136" s="465">
        <f>IF('Capital Structure'!$H$15='Capital Structure'!$G$16,AG91,IF('Capital Structure'!$H$15='Capital Structure'!$G$17,AG102,IF('Capital Structure'!$H$15='Capital Structure'!$G$18,AG113,AG124)))</f>
        <v>0</v>
      </c>
      <c r="AH136" s="465">
        <f>IF('Capital Structure'!$H$15='Capital Structure'!$G$16,AH91,IF('Capital Structure'!$H$15='Capital Structure'!$G$17,AH102,IF('Capital Structure'!$H$15='Capital Structure'!$G$18,AH113,AH124)))</f>
        <v>0</v>
      </c>
      <c r="AI136" s="465">
        <f>IF('Capital Structure'!$H$15='Capital Structure'!$G$16,AI91,IF('Capital Structure'!$H$15='Capital Structure'!$G$17,AI102,IF('Capital Structure'!$H$15='Capital Structure'!$G$18,AI113,AI124)))</f>
        <v>0</v>
      </c>
      <c r="AJ136" s="465">
        <f>IF('Capital Structure'!$H$15='Capital Structure'!$G$16,AJ91,IF('Capital Structure'!$H$15='Capital Structure'!$G$17,AJ102,IF('Capital Structure'!$H$15='Capital Structure'!$G$18,AJ113,AJ124)))</f>
        <v>0</v>
      </c>
      <c r="AK136" s="465">
        <f>IF('Capital Structure'!$H$15='Capital Structure'!$G$16,AK91,IF('Capital Structure'!$H$15='Capital Structure'!$G$17,AK102,IF('Capital Structure'!$H$15='Capital Structure'!$G$18,AK113,AK124)))</f>
        <v>0</v>
      </c>
      <c r="AL136" s="465">
        <f>IF('Capital Structure'!$H$15='Capital Structure'!$G$16,AL91,IF('Capital Structure'!$H$15='Capital Structure'!$G$17,AL102,IF('Capital Structure'!$H$15='Capital Structure'!$G$18,AL113,AL124)))</f>
        <v>0</v>
      </c>
      <c r="AM136" s="465">
        <f>IF('Capital Structure'!$H$15='Capital Structure'!$G$16,AM91,IF('Capital Structure'!$H$15='Capital Structure'!$G$17,AM102,IF('Capital Structure'!$H$15='Capital Structure'!$G$18,AM113,AM124)))</f>
        <v>0</v>
      </c>
      <c r="AN136" s="465">
        <f>IF('Capital Structure'!$H$15='Capital Structure'!$G$16,AN91,IF('Capital Structure'!$H$15='Capital Structure'!$G$17,AN102,IF('Capital Structure'!$H$15='Capital Structure'!$G$18,AN113,AN124)))</f>
        <v>0</v>
      </c>
      <c r="AO136" s="465">
        <f>IF('Capital Structure'!$H$15='Capital Structure'!$G$16,AO91,IF('Capital Structure'!$H$15='Capital Structure'!$G$17,AO102,IF('Capital Structure'!$H$15='Capital Structure'!$G$18,AO113,AO124)))</f>
        <v>0</v>
      </c>
      <c r="AP136" s="465">
        <f>IF('Capital Structure'!$H$15='Capital Structure'!$G$16,AP91,IF('Capital Structure'!$H$15='Capital Structure'!$G$17,AP102,IF('Capital Structure'!$H$15='Capital Structure'!$G$18,AP113,AP124)))</f>
        <v>0</v>
      </c>
      <c r="AQ136" s="465">
        <f>IF('Capital Structure'!$H$15='Capital Structure'!$G$16,AQ91,IF('Capital Structure'!$H$15='Capital Structure'!$G$17,AQ102,IF('Capital Structure'!$H$15='Capital Structure'!$G$18,AQ113,AQ124)))</f>
        <v>0</v>
      </c>
      <c r="AR136" s="465">
        <f>IF('Capital Structure'!$H$15='Capital Structure'!$G$16,AR91,IF('Capital Structure'!$H$15='Capital Structure'!$G$17,AR102,IF('Capital Structure'!$H$15='Capital Structure'!$G$18,AR113,AR124)))</f>
        <v>0</v>
      </c>
      <c r="AS136" s="465">
        <f>IF('Capital Structure'!$H$15='Capital Structure'!$G$16,AS91,IF('Capital Structure'!$H$15='Capital Structure'!$G$17,AS102,IF('Capital Structure'!$H$15='Capital Structure'!$G$18,AS113,AS124)))</f>
        <v>0</v>
      </c>
      <c r="AT136" s="465">
        <f>IF('Capital Structure'!$H$15='Capital Structure'!$G$16,AT91,IF('Capital Structure'!$H$15='Capital Structure'!$G$17,AT102,IF('Capital Structure'!$H$15='Capital Structure'!$G$18,AT113,AT124)))</f>
        <v>0</v>
      </c>
      <c r="AU136" s="465">
        <f>IF('Capital Structure'!$H$15='Capital Structure'!$G$16,AU91,IF('Capital Structure'!$H$15='Capital Structure'!$G$17,AU102,IF('Capital Structure'!$H$15='Capital Structure'!$G$18,AU113,AU124)))</f>
        <v>0</v>
      </c>
      <c r="AV136" s="465">
        <f>IF('Capital Structure'!$H$15='Capital Structure'!$G$16,AV91,IF('Capital Structure'!$H$15='Capital Structure'!$G$17,AV102,IF('Capital Structure'!$H$15='Capital Structure'!$G$18,AV113,AV124)))</f>
        <v>0</v>
      </c>
      <c r="AW136" s="465">
        <f>IF('Capital Structure'!$H$15='Capital Structure'!$G$16,AW91,IF('Capital Structure'!$H$15='Capital Structure'!$G$17,AW102,IF('Capital Structure'!$H$15='Capital Structure'!$G$18,AW113,AW124)))</f>
        <v>0</v>
      </c>
      <c r="AX136" s="465">
        <f>IF('Capital Structure'!$H$15='Capital Structure'!$G$16,AX91,IF('Capital Structure'!$H$15='Capital Structure'!$G$17,AX102,IF('Capital Structure'!$H$15='Capital Structure'!$G$18,AX113,AX124)))</f>
        <v>0</v>
      </c>
      <c r="AY136" s="465">
        <f>IF('Capital Structure'!$H$15='Capital Structure'!$G$16,AY91,IF('Capital Structure'!$H$15='Capital Structure'!$G$17,AY102,IF('Capital Structure'!$H$15='Capital Structure'!$G$18,AY113,AY124)))</f>
        <v>0</v>
      </c>
      <c r="AZ136" s="465">
        <f>IF('Capital Structure'!$H$15='Capital Structure'!$G$16,AZ91,IF('Capital Structure'!$H$15='Capital Structure'!$G$17,AZ102,IF('Capital Structure'!$H$15='Capital Structure'!$G$18,AZ113,AZ124)))</f>
        <v>0</v>
      </c>
      <c r="BA136" s="465">
        <f>IF('Capital Structure'!$H$15='Capital Structure'!$G$16,BA91,IF('Capital Structure'!$H$15='Capital Structure'!$G$17,BA102,IF('Capital Structure'!$H$15='Capital Structure'!$G$18,BA113,BA124)))</f>
        <v>0</v>
      </c>
      <c r="BB136" s="465">
        <f>IF('Capital Structure'!$H$15='Capital Structure'!$G$16,BB91,IF('Capital Structure'!$H$15='Capital Structure'!$G$17,BB102,IF('Capital Structure'!$H$15='Capital Structure'!$G$18,BB113,BB124)))</f>
        <v>0</v>
      </c>
      <c r="BC136" s="465">
        <f>IF('Capital Structure'!$H$15='Capital Structure'!$G$16,BC91,IF('Capital Structure'!$H$15='Capital Structure'!$G$17,BC102,IF('Capital Structure'!$H$15='Capital Structure'!$G$18,BC113,BC124)))</f>
        <v>0</v>
      </c>
      <c r="BD136" s="465">
        <f>IF('Capital Structure'!$H$15='Capital Structure'!$G$16,BD91,IF('Capital Structure'!$H$15='Capital Structure'!$G$17,BD102,IF('Capital Structure'!$H$15='Capital Structure'!$G$18,BD113,BD124)))</f>
        <v>3392307.6923076925</v>
      </c>
      <c r="BE136" s="465">
        <f>IF('Capital Structure'!$H$15='Capital Structure'!$G$16,BE91,IF('Capital Structure'!$H$15='Capital Structure'!$G$17,BE102,IF('Capital Structure'!$H$15='Capital Structure'!$G$18,BE113,BE124)))</f>
        <v>3392307.6923076925</v>
      </c>
      <c r="BF136" s="465">
        <f>IF('Capital Structure'!$H$15='Capital Structure'!$G$16,BF91,IF('Capital Structure'!$H$15='Capital Structure'!$G$17,BF102,IF('Capital Structure'!$H$15='Capital Structure'!$G$18,BF113,BF124)))</f>
        <v>3392307.6923076925</v>
      </c>
      <c r="BG136" s="465">
        <f>IF('Capital Structure'!$H$15='Capital Structure'!$G$16,BG91,IF('Capital Structure'!$H$15='Capital Structure'!$G$17,BG102,IF('Capital Structure'!$H$15='Capital Structure'!$G$18,BG113,BG124)))</f>
        <v>3392307.6923076925</v>
      </c>
      <c r="BH136" s="465">
        <f>IF('Capital Structure'!$H$15='Capital Structure'!$G$16,BH91,IF('Capital Structure'!$H$15='Capital Structure'!$G$17,BH102,IF('Capital Structure'!$H$15='Capital Structure'!$G$18,BH113,BH124)))</f>
        <v>3392307.6923076925</v>
      </c>
      <c r="BI136" s="465">
        <f>IF('Capital Structure'!$H$15='Capital Structure'!$G$16,BI91,IF('Capital Structure'!$H$15='Capital Structure'!$G$17,BI102,IF('Capital Structure'!$H$15='Capital Structure'!$G$18,BI113,BI124)))</f>
        <v>3392307.6923076925</v>
      </c>
      <c r="BJ136" s="465">
        <f>IF('Capital Structure'!$H$15='Capital Structure'!$G$16,BJ91,IF('Capital Structure'!$H$15='Capital Structure'!$G$17,BJ102,IF('Capital Structure'!$H$15='Capital Structure'!$G$18,BJ113,BJ124)))</f>
        <v>3392307.6923076925</v>
      </c>
      <c r="BK136" s="465">
        <f>IF('Capital Structure'!$H$15='Capital Structure'!$G$16,BK91,IF('Capital Structure'!$H$15='Capital Structure'!$G$17,BK102,IF('Capital Structure'!$H$15='Capital Structure'!$G$18,BK113,BK124)))</f>
        <v>3392307.6923076925</v>
      </c>
      <c r="BL136" s="465">
        <f>IF('Capital Structure'!$H$15='Capital Structure'!$G$16,BL91,IF('Capital Structure'!$H$15='Capital Structure'!$G$17,BL102,IF('Capital Structure'!$H$15='Capital Structure'!$G$18,BL113,BL124)))</f>
        <v>3392307.6923076925</v>
      </c>
      <c r="BM136" s="465">
        <f>IF('Capital Structure'!$H$15='Capital Structure'!$G$16,BM91,IF('Capital Structure'!$H$15='Capital Structure'!$G$17,BM102,IF('Capital Structure'!$H$15='Capital Structure'!$G$18,BM113,BM124)))</f>
        <v>3392307.6923076925</v>
      </c>
      <c r="BN136" s="465">
        <f>IF('Capital Structure'!$H$15='Capital Structure'!$G$16,BN91,IF('Capital Structure'!$H$15='Capital Structure'!$G$17,BN102,IF('Capital Structure'!$H$15='Capital Structure'!$G$18,BN113,BN124)))</f>
        <v>3392307.6923076925</v>
      </c>
      <c r="BO136" s="465">
        <f>IF('Capital Structure'!$H$15='Capital Structure'!$G$16,BO91,IF('Capital Structure'!$H$15='Capital Structure'!$G$17,BO102,IF('Capital Structure'!$H$15='Capital Structure'!$G$18,BO113,BO124)))</f>
        <v>3392307.6923076925</v>
      </c>
      <c r="BP136" s="465">
        <f>IF('Capital Structure'!$H$15='Capital Structure'!$G$16,BP91,IF('Capital Structure'!$H$15='Capital Structure'!$G$17,BP102,IF('Capital Structure'!$H$15='Capital Structure'!$G$18,BP113,BP124)))</f>
        <v>3392307.6923076925</v>
      </c>
      <c r="BQ136" s="465">
        <f>IF('Capital Structure'!$H$15='Capital Structure'!$G$16,BQ91,IF('Capital Structure'!$H$15='Capital Structure'!$G$17,BQ102,IF('Capital Structure'!$H$15='Capital Structure'!$G$18,BQ113,BQ124)))</f>
        <v>3392307.6923076925</v>
      </c>
      <c r="BR136" s="465">
        <f>IF('Capital Structure'!$H$15='Capital Structure'!$G$16,BR91,IF('Capital Structure'!$H$15='Capital Structure'!$G$17,BR102,IF('Capital Structure'!$H$15='Capital Structure'!$G$18,BR113,BR124)))</f>
        <v>3392307.6923076925</v>
      </c>
      <c r="BS136" s="465">
        <f>IF('Capital Structure'!$H$15='Capital Structure'!$G$16,BS91,IF('Capital Structure'!$H$15='Capital Structure'!$G$17,BS102,IF('Capital Structure'!$H$15='Capital Structure'!$G$18,BS113,BS124)))</f>
        <v>3392307.6923076925</v>
      </c>
      <c r="BT136" s="465">
        <f>IF('Capital Structure'!$H$15='Capital Structure'!$G$16,BT91,IF('Capital Structure'!$H$15='Capital Structure'!$G$17,BT102,IF('Capital Structure'!$H$15='Capital Structure'!$G$18,BT113,BT124)))</f>
        <v>3392307.6923076925</v>
      </c>
      <c r="BU136" s="465">
        <f>IF('Capital Structure'!$H$15='Capital Structure'!$G$16,BU91,IF('Capital Structure'!$H$15='Capital Structure'!$G$17,BU102,IF('Capital Structure'!$H$15='Capital Structure'!$G$18,BU113,BU124)))</f>
        <v>3392307.6923076925</v>
      </c>
      <c r="BV136" s="465">
        <f>IF('Capital Structure'!$H$15='Capital Structure'!$G$16,BV91,IF('Capital Structure'!$H$15='Capital Structure'!$G$17,BV102,IF('Capital Structure'!$H$15='Capital Structure'!$G$18,BV113,BV124)))</f>
        <v>3392307.6923076925</v>
      </c>
      <c r="BW136" s="465">
        <f>IF('Capital Structure'!$H$15='Capital Structure'!$G$16,BW91,IF('Capital Structure'!$H$15='Capital Structure'!$G$17,BW102,IF('Capital Structure'!$H$15='Capital Structure'!$G$18,BW113,BW124)))</f>
        <v>3392307.6923076925</v>
      </c>
      <c r="BX136" s="465">
        <f>IF('Capital Structure'!$H$15='Capital Structure'!$G$16,BX91,IF('Capital Structure'!$H$15='Capital Structure'!$G$17,BX102,IF('Capital Structure'!$H$15='Capital Structure'!$G$18,BX113,BX124)))</f>
        <v>3392307.6923076925</v>
      </c>
      <c r="BY136" s="465">
        <f>IF('Capital Structure'!$H$15='Capital Structure'!$G$16,BY91,IF('Capital Structure'!$H$15='Capital Structure'!$G$17,BY102,IF('Capital Structure'!$H$15='Capital Structure'!$G$18,BY113,BY124)))</f>
        <v>3392307.6923076925</v>
      </c>
      <c r="BZ136" s="465">
        <f>IF('Capital Structure'!$H$15='Capital Structure'!$G$16,BZ91,IF('Capital Structure'!$H$15='Capital Structure'!$G$17,BZ102,IF('Capital Structure'!$H$15='Capital Structure'!$G$18,BZ113,BZ124)))</f>
        <v>3392307.6923076925</v>
      </c>
      <c r="CA136" s="465">
        <f>IF('Capital Structure'!$H$15='Capital Structure'!$G$16,CA91,IF('Capital Structure'!$H$15='Capital Structure'!$G$17,CA102,IF('Capital Structure'!$H$15='Capital Structure'!$G$18,CA113,CA124)))</f>
        <v>3392307.6923076925</v>
      </c>
      <c r="CB136" s="465">
        <f>IF('Capital Structure'!$H$15='Capital Structure'!$G$16,CB91,IF('Capital Structure'!$H$15='Capital Structure'!$G$17,CB102,IF('Capital Structure'!$H$15='Capital Structure'!$G$18,CB113,CB124)))</f>
        <v>3392307.6923076925</v>
      </c>
      <c r="CC136" s="465">
        <f>IF('Capital Structure'!$H$15='Capital Structure'!$G$16,CC91,IF('Capital Structure'!$H$15='Capital Structure'!$G$17,CC102,IF('Capital Structure'!$H$15='Capital Structure'!$G$18,CC113,CC124)))</f>
        <v>3392307.6923076361</v>
      </c>
      <c r="CD136" s="465">
        <f>IF('Capital Structure'!$H$15='Capital Structure'!$G$16,CD91,IF('Capital Structure'!$H$15='Capital Structure'!$G$17,CD102,IF('Capital Structure'!$H$15='Capital Structure'!$G$18,CD113,CD124)))</f>
        <v>0</v>
      </c>
      <c r="CE136" s="465">
        <f>IF('Capital Structure'!$H$15='Capital Structure'!$G$16,CE91,IF('Capital Structure'!$H$15='Capital Structure'!$G$17,CE102,IF('Capital Structure'!$H$15='Capital Structure'!$G$18,CE113,CE124)))</f>
        <v>0</v>
      </c>
      <c r="CF136" s="465">
        <f>IF('Capital Structure'!$H$15='Capital Structure'!$G$16,CF91,IF('Capital Structure'!$H$15='Capital Structure'!$G$17,CF102,IF('Capital Structure'!$H$15='Capital Structure'!$G$18,CF113,CF124)))</f>
        <v>0</v>
      </c>
      <c r="CG136" s="465">
        <f>IF('Capital Structure'!$H$15='Capital Structure'!$G$16,CG91,IF('Capital Structure'!$H$15='Capital Structure'!$G$17,CG102,IF('Capital Structure'!$H$15='Capital Structure'!$G$18,CG113,CG124)))</f>
        <v>0</v>
      </c>
      <c r="CH136" s="465">
        <f>IF('Capital Structure'!$H$15='Capital Structure'!$G$16,CH91,IF('Capital Structure'!$H$15='Capital Structure'!$G$17,CH102,IF('Capital Structure'!$H$15='Capital Structure'!$G$18,CH113,CH124)))</f>
        <v>0</v>
      </c>
      <c r="CI136" s="465">
        <f>IF('Capital Structure'!$H$15='Capital Structure'!$G$16,CI91,IF('Capital Structure'!$H$15='Capital Structure'!$G$17,CI102,IF('Capital Structure'!$H$15='Capital Structure'!$G$18,CI113,CI124)))</f>
        <v>0</v>
      </c>
      <c r="CJ136" s="465">
        <f>IF('Capital Structure'!$H$15='Capital Structure'!$G$16,CJ91,IF('Capital Structure'!$H$15='Capital Structure'!$G$17,CJ102,IF('Capital Structure'!$H$15='Capital Structure'!$G$18,CJ113,CJ124)))</f>
        <v>0</v>
      </c>
      <c r="CK136" s="465">
        <f>IF('Capital Structure'!$H$15='Capital Structure'!$G$16,CK91,IF('Capital Structure'!$H$15='Capital Structure'!$G$17,CK102,IF('Capital Structure'!$H$15='Capital Structure'!$G$18,CK113,CK124)))</f>
        <v>0</v>
      </c>
      <c r="CL136" s="465">
        <f>IF('Capital Structure'!$H$15='Capital Structure'!$G$16,CL91,IF('Capital Structure'!$H$15='Capital Structure'!$G$17,CL102,IF('Capital Structure'!$H$15='Capital Structure'!$G$18,CL113,CL124)))</f>
        <v>0</v>
      </c>
      <c r="CM136" s="465">
        <f>IF('Capital Structure'!$H$15='Capital Structure'!$G$16,CM91,IF('Capital Structure'!$H$15='Capital Structure'!$G$17,CM102,IF('Capital Structure'!$H$15='Capital Structure'!$G$18,CM113,CM124)))</f>
        <v>0</v>
      </c>
      <c r="CN136" s="465">
        <f>IF('Capital Structure'!$H$15='Capital Structure'!$G$16,CN91,IF('Capital Structure'!$H$15='Capital Structure'!$G$17,CN102,IF('Capital Structure'!$H$15='Capital Structure'!$G$18,CN113,CN124)))</f>
        <v>0</v>
      </c>
      <c r="CO136" s="465">
        <f>IF('Capital Structure'!$H$15='Capital Structure'!$G$16,CO91,IF('Capital Structure'!$H$15='Capital Structure'!$G$17,CO102,IF('Capital Structure'!$H$15='Capital Structure'!$G$18,CO113,CO124)))</f>
        <v>0</v>
      </c>
      <c r="CP136" s="465">
        <f>IF('Capital Structure'!$H$15='Capital Structure'!$G$16,CP91,IF('Capital Structure'!$H$15='Capital Structure'!$G$17,CP102,IF('Capital Structure'!$H$15='Capital Structure'!$G$18,CP113,CP124)))</f>
        <v>0</v>
      </c>
      <c r="CQ136" s="465">
        <f>IF('Capital Structure'!$H$15='Capital Structure'!$G$16,CQ91,IF('Capital Structure'!$H$15='Capital Structure'!$G$17,CQ102,IF('Capital Structure'!$H$15='Capital Structure'!$G$18,CQ113,CQ124)))</f>
        <v>0</v>
      </c>
      <c r="CR136" s="465">
        <f>IF('Capital Structure'!$H$15='Capital Structure'!$G$16,CR91,IF('Capital Structure'!$H$15='Capital Structure'!$G$17,CR102,IF('Capital Structure'!$H$15='Capital Structure'!$G$18,CR113,CR124)))</f>
        <v>0</v>
      </c>
      <c r="CS136" s="465">
        <f>IF('Capital Structure'!$H$15='Capital Structure'!$G$16,CS91,IF('Capital Structure'!$H$15='Capital Structure'!$G$17,CS102,IF('Capital Structure'!$H$15='Capital Structure'!$G$18,CS113,CS124)))</f>
        <v>0</v>
      </c>
      <c r="CT136" s="465">
        <f>IF('Capital Structure'!$H$15='Capital Structure'!$G$16,CT91,IF('Capital Structure'!$H$15='Capital Structure'!$G$17,CT102,IF('Capital Structure'!$H$15='Capital Structure'!$G$18,CT113,CT124)))</f>
        <v>0</v>
      </c>
      <c r="CU136" s="465">
        <f>IF('Capital Structure'!$H$15='Capital Structure'!$G$16,CU91,IF('Capital Structure'!$H$15='Capital Structure'!$G$17,CU102,IF('Capital Structure'!$H$15='Capital Structure'!$G$18,CU113,CU124)))</f>
        <v>0</v>
      </c>
      <c r="CV136" s="465">
        <f>IF('Capital Structure'!$H$15='Capital Structure'!$G$16,CV91,IF('Capital Structure'!$H$15='Capital Structure'!$G$17,CV102,IF('Capital Structure'!$H$15='Capital Structure'!$G$18,CV113,CV124)))</f>
        <v>0</v>
      </c>
      <c r="CW136" s="465">
        <f>IF('Capital Structure'!$H$15='Capital Structure'!$G$16,CW91,IF('Capital Structure'!$H$15='Capital Structure'!$G$17,CW102,IF('Capital Structure'!$H$15='Capital Structure'!$G$18,CW113,CW124)))</f>
        <v>0</v>
      </c>
      <c r="CX136" s="465">
        <f>IF('Capital Structure'!$H$15='Capital Structure'!$G$16,CX91,IF('Capital Structure'!$H$15='Capital Structure'!$G$17,CX102,IF('Capital Structure'!$H$15='Capital Structure'!$G$18,CX113,CX124)))</f>
        <v>0</v>
      </c>
      <c r="CY136" s="465">
        <f>IF('Capital Structure'!$H$15='Capital Structure'!$G$16,CY91,IF('Capital Structure'!$H$15='Capital Structure'!$G$17,CY102,IF('Capital Structure'!$H$15='Capital Structure'!$G$18,CY113,CY124)))</f>
        <v>0</v>
      </c>
      <c r="CZ136" s="465">
        <f>IF('Capital Structure'!$H$15='Capital Structure'!$G$16,CZ91,IF('Capital Structure'!$H$15='Capital Structure'!$G$17,CZ102,IF('Capital Structure'!$H$15='Capital Structure'!$G$18,CZ113,CZ124)))</f>
        <v>0</v>
      </c>
      <c r="DA136" s="465">
        <f>IF('Capital Structure'!$H$15='Capital Structure'!$G$16,DA91,IF('Capital Structure'!$H$15='Capital Structure'!$G$17,DA102,IF('Capital Structure'!$H$15='Capital Structure'!$G$18,DA113,DA124)))</f>
        <v>0</v>
      </c>
      <c r="DB136" s="465">
        <f>IF('Capital Structure'!$H$15='Capital Structure'!$G$16,DB91,IF('Capital Structure'!$H$15='Capital Structure'!$G$17,DB102,IF('Capital Structure'!$H$15='Capital Structure'!$G$18,DB113,DB124)))</f>
        <v>0</v>
      </c>
      <c r="DC136" s="465">
        <f>IF('Capital Structure'!$H$15='Capital Structure'!$G$16,DC91,IF('Capital Structure'!$H$15='Capital Structure'!$G$17,DC102,IF('Capital Structure'!$H$15='Capital Structure'!$G$18,DC113,DC124)))</f>
        <v>0</v>
      </c>
      <c r="DD136" s="465">
        <f>IF('Capital Structure'!$H$15='Capital Structure'!$G$16,DD91,IF('Capital Structure'!$H$15='Capital Structure'!$G$17,DD102,IF('Capital Structure'!$H$15='Capital Structure'!$G$18,DD113,DD124)))</f>
        <v>0</v>
      </c>
      <c r="DE136" s="465">
        <f>IF('Capital Structure'!$H$15='Capital Structure'!$G$16,DE91,IF('Capital Structure'!$H$15='Capital Structure'!$G$17,DE102,IF('Capital Structure'!$H$15='Capital Structure'!$G$18,DE113,DE124)))</f>
        <v>0</v>
      </c>
      <c r="DF136" s="465">
        <f>IF('Capital Structure'!$H$15='Capital Structure'!$G$16,DF91,IF('Capital Structure'!$H$15='Capital Structure'!$G$17,DF102,IF('Capital Structure'!$H$15='Capital Structure'!$G$18,DF113,DF124)))</f>
        <v>0</v>
      </c>
      <c r="DG136" s="465">
        <f>IF('Capital Structure'!$H$15='Capital Structure'!$G$16,DG91,IF('Capital Structure'!$H$15='Capital Structure'!$G$17,DG102,IF('Capital Structure'!$H$15='Capital Structure'!$G$18,DG113,DG124)))</f>
        <v>0</v>
      </c>
      <c r="DH136" s="465">
        <f>IF('Capital Structure'!$H$15='Capital Structure'!$G$16,DH91,IF('Capital Structure'!$H$15='Capital Structure'!$G$17,DH102,IF('Capital Structure'!$H$15='Capital Structure'!$G$18,DH113,DH124)))</f>
        <v>0</v>
      </c>
      <c r="DI136" s="465">
        <f>IF('Capital Structure'!$H$15='Capital Structure'!$G$16,DI91,IF('Capital Structure'!$H$15='Capital Structure'!$G$17,DI102,IF('Capital Structure'!$H$15='Capital Structure'!$G$18,DI113,DI124)))</f>
        <v>0</v>
      </c>
      <c r="DJ136" s="465">
        <f>IF('Capital Structure'!$H$15='Capital Structure'!$G$16,DJ91,IF('Capital Structure'!$H$15='Capital Structure'!$G$17,DJ102,IF('Capital Structure'!$H$15='Capital Structure'!$G$18,DJ113,DJ124)))</f>
        <v>0</v>
      </c>
      <c r="DK136" s="465">
        <f>IF('Capital Structure'!$H$15='Capital Structure'!$G$16,DK91,IF('Capital Structure'!$H$15='Capital Structure'!$G$17,DK102,IF('Capital Structure'!$H$15='Capital Structure'!$G$18,DK113,DK124)))</f>
        <v>0</v>
      </c>
      <c r="DL136" s="465">
        <f>IF('Capital Structure'!$H$15='Capital Structure'!$G$16,DL91,IF('Capital Structure'!$H$15='Capital Structure'!$G$17,DL102,IF('Capital Structure'!$H$15='Capital Structure'!$G$18,DL113,DL124)))</f>
        <v>0</v>
      </c>
      <c r="DM136" s="465">
        <f>IF('Capital Structure'!$H$15='Capital Structure'!$G$16,DM91,IF('Capital Structure'!$H$15='Capital Structure'!$G$17,DM102,IF('Capital Structure'!$H$15='Capital Structure'!$G$18,DM113,DM124)))</f>
        <v>0</v>
      </c>
      <c r="DN136" s="465">
        <f>IF('Capital Structure'!$H$15='Capital Structure'!$G$16,DN91,IF('Capital Structure'!$H$15='Capital Structure'!$G$17,DN102,IF('Capital Structure'!$H$15='Capital Structure'!$G$18,DN113,DN124)))</f>
        <v>0</v>
      </c>
      <c r="DO136" s="465">
        <f>IF('Capital Structure'!$H$15='Capital Structure'!$G$16,DO91,IF('Capital Structure'!$H$15='Capital Structure'!$G$17,DO102,IF('Capital Structure'!$H$15='Capital Structure'!$G$18,DO113,DO124)))</f>
        <v>0</v>
      </c>
      <c r="DP136" s="465">
        <f>IF('Capital Structure'!$H$15='Capital Structure'!$G$16,DP91,IF('Capital Structure'!$H$15='Capital Structure'!$G$17,DP102,IF('Capital Structure'!$H$15='Capital Structure'!$G$18,DP113,DP124)))</f>
        <v>0</v>
      </c>
      <c r="DQ136" s="465">
        <f>IF('Capital Structure'!$H$15='Capital Structure'!$G$16,DQ91,IF('Capital Structure'!$H$15='Capital Structure'!$G$17,DQ102,IF('Capital Structure'!$H$15='Capital Structure'!$G$18,DQ113,DQ124)))</f>
        <v>0</v>
      </c>
      <c r="DR136" s="465">
        <f>IF('Capital Structure'!$H$15='Capital Structure'!$G$16,DR91,IF('Capital Structure'!$H$15='Capital Structure'!$G$17,DR102,IF('Capital Structure'!$H$15='Capital Structure'!$G$18,DR113,DR124)))</f>
        <v>0</v>
      </c>
      <c r="DS136" s="465">
        <f>IF('Capital Structure'!$H$15='Capital Structure'!$G$16,DS91,IF('Capital Structure'!$H$15='Capital Structure'!$G$17,DS102,IF('Capital Structure'!$H$15='Capital Structure'!$G$18,DS113,DS124)))</f>
        <v>0</v>
      </c>
      <c r="DT136" s="465">
        <f>IF('Capital Structure'!$H$15='Capital Structure'!$G$16,DT91,IF('Capital Structure'!$H$15='Capital Structure'!$G$17,DT102,IF('Capital Structure'!$H$15='Capital Structure'!$G$18,DT113,DT124)))</f>
        <v>0</v>
      </c>
      <c r="DU136" s="465">
        <f>IF('Capital Structure'!$H$15='Capital Structure'!$G$16,DU91,IF('Capital Structure'!$H$15='Capital Structure'!$G$17,DU102,IF('Capital Structure'!$H$15='Capital Structure'!$G$18,DU113,DU124)))</f>
        <v>0</v>
      </c>
      <c r="DV136" s="465">
        <f>IF('Capital Structure'!$H$15='Capital Structure'!$G$16,DV91,IF('Capital Structure'!$H$15='Capital Structure'!$G$17,DV102,IF('Capital Structure'!$H$15='Capital Structure'!$G$18,DV113,DV124)))</f>
        <v>0</v>
      </c>
      <c r="DW136" s="465">
        <f>IF('Capital Structure'!$H$15='Capital Structure'!$G$16,DW91,IF('Capital Structure'!$H$15='Capital Structure'!$G$17,DW102,IF('Capital Structure'!$H$15='Capital Structure'!$G$18,DW113,DW124)))</f>
        <v>0</v>
      </c>
      <c r="DX136" s="465">
        <f>IF('Capital Structure'!$H$15='Capital Structure'!$G$16,DX91,IF('Capital Structure'!$H$15='Capital Structure'!$G$17,DX102,IF('Capital Structure'!$H$15='Capital Structure'!$G$18,DX113,DX124)))</f>
        <v>0</v>
      </c>
      <c r="DY136" s="465">
        <f>IF('Capital Structure'!$H$15='Capital Structure'!$G$16,DY91,IF('Capital Structure'!$H$15='Capital Structure'!$G$17,DY102,IF('Capital Structure'!$H$15='Capital Structure'!$G$18,DY113,DY124)))</f>
        <v>0</v>
      </c>
      <c r="DZ136" s="465">
        <f>IF('Capital Structure'!$H$15='Capital Structure'!$G$16,DZ91,IF('Capital Structure'!$H$15='Capital Structure'!$G$17,DZ102,IF('Capital Structure'!$H$15='Capital Structure'!$G$18,DZ113,DZ124)))</f>
        <v>0</v>
      </c>
      <c r="EA136" s="465">
        <f>IF('Capital Structure'!$H$15='Capital Structure'!$G$16,EA91,IF('Capital Structure'!$H$15='Capital Structure'!$G$17,EA102,IF('Capital Structure'!$H$15='Capital Structure'!$G$18,EA113,EA124)))</f>
        <v>0</v>
      </c>
      <c r="EB136" s="465">
        <f>IF('Capital Structure'!$H$15='Capital Structure'!$G$16,EB91,IF('Capital Structure'!$H$15='Capital Structure'!$G$17,EB102,IF('Capital Structure'!$H$15='Capital Structure'!$G$18,EB113,EB124)))</f>
        <v>0</v>
      </c>
      <c r="EC136" s="465">
        <f>IF('Capital Structure'!$H$15='Capital Structure'!$G$16,EC91,IF('Capital Structure'!$H$15='Capital Structure'!$G$17,EC102,IF('Capital Structure'!$H$15='Capital Structure'!$G$18,EC113,EC124)))</f>
        <v>0</v>
      </c>
      <c r="ED136" s="465">
        <f>IF('Capital Structure'!$H$15='Capital Structure'!$G$16,ED91,IF('Capital Structure'!$H$15='Capital Structure'!$G$17,ED102,IF('Capital Structure'!$H$15='Capital Structure'!$G$18,ED113,ED124)))</f>
        <v>0</v>
      </c>
      <c r="EE136" s="465">
        <f>IF('Capital Structure'!$H$15='Capital Structure'!$G$16,EE91,IF('Capital Structure'!$H$15='Capital Structure'!$G$17,EE102,IF('Capital Structure'!$H$15='Capital Structure'!$G$18,EE113,EE124)))</f>
        <v>0</v>
      </c>
      <c r="EF136" s="465">
        <f>IF('Capital Structure'!$H$15='Capital Structure'!$G$16,EF91,IF('Capital Structure'!$H$15='Capital Structure'!$G$17,EF102,IF('Capital Structure'!$H$15='Capital Structure'!$G$18,EF113,EF124)))</f>
        <v>0</v>
      </c>
      <c r="EG136" s="465">
        <f>IF('Capital Structure'!$H$15='Capital Structure'!$G$16,EG91,IF('Capital Structure'!$H$15='Capital Structure'!$G$17,EG102,IF('Capital Structure'!$H$15='Capital Structure'!$G$18,EG113,EG124)))</f>
        <v>0</v>
      </c>
      <c r="EH136" s="465">
        <f>IF('Capital Structure'!$H$15='Capital Structure'!$G$16,EH91,IF('Capital Structure'!$H$15='Capital Structure'!$G$17,EH102,IF('Capital Structure'!$H$15='Capital Structure'!$G$18,EH113,EH124)))</f>
        <v>0</v>
      </c>
      <c r="EI136" s="465">
        <f>IF('Capital Structure'!$H$15='Capital Structure'!$G$16,EI91,IF('Capital Structure'!$H$15='Capital Structure'!$G$17,EI102,IF('Capital Structure'!$H$15='Capital Structure'!$G$18,EI113,EI124)))</f>
        <v>0</v>
      </c>
      <c r="EJ136" s="465">
        <f>IF('Capital Structure'!$H$15='Capital Structure'!$G$16,EJ91,IF('Capital Structure'!$H$15='Capital Structure'!$G$17,EJ102,IF('Capital Structure'!$H$15='Capital Structure'!$G$18,EJ113,EJ124)))</f>
        <v>0</v>
      </c>
      <c r="EK136" s="465">
        <f>IF('Capital Structure'!$H$15='Capital Structure'!$G$16,EK91,IF('Capital Structure'!$H$15='Capital Structure'!$G$17,EK102,IF('Capital Structure'!$H$15='Capital Structure'!$G$18,EK113,EK124)))</f>
        <v>0</v>
      </c>
      <c r="EL136" s="465">
        <f>IF('Capital Structure'!$H$15='Capital Structure'!$G$16,EL91,IF('Capital Structure'!$H$15='Capital Structure'!$G$17,EL102,IF('Capital Structure'!$H$15='Capital Structure'!$G$18,EL113,EL124)))</f>
        <v>0</v>
      </c>
      <c r="EM136" s="465">
        <f>IF('Capital Structure'!$H$15='Capital Structure'!$G$16,EM91,IF('Capital Structure'!$H$15='Capital Structure'!$G$17,EM102,IF('Capital Structure'!$H$15='Capital Structure'!$G$18,EM113,EM124)))</f>
        <v>0</v>
      </c>
      <c r="EN136" s="465">
        <f>IF('Capital Structure'!$H$15='Capital Structure'!$G$16,EN91,IF('Capital Structure'!$H$15='Capital Structure'!$G$17,EN102,IF('Capital Structure'!$H$15='Capital Structure'!$G$18,EN113,EN124)))</f>
        <v>0</v>
      </c>
      <c r="EO136" s="465">
        <f>IF('Capital Structure'!$H$15='Capital Structure'!$G$16,EO91,IF('Capital Structure'!$H$15='Capital Structure'!$G$17,EO102,IF('Capital Structure'!$H$15='Capital Structure'!$G$18,EO113,EO124)))</f>
        <v>0</v>
      </c>
      <c r="EP136" s="465">
        <f>IF('Capital Structure'!$H$15='Capital Structure'!$G$16,EP91,IF('Capital Structure'!$H$15='Capital Structure'!$G$17,EP102,IF('Capital Structure'!$H$15='Capital Structure'!$G$18,EP113,EP124)))</f>
        <v>0</v>
      </c>
      <c r="EQ136" s="465">
        <f>IF('Capital Structure'!$H$15='Capital Structure'!$G$16,EQ91,IF('Capital Structure'!$H$15='Capital Structure'!$G$17,EQ102,IF('Capital Structure'!$H$15='Capital Structure'!$G$18,EQ113,EQ124)))</f>
        <v>0</v>
      </c>
      <c r="ER136" s="465">
        <f>IF('Capital Structure'!$H$15='Capital Structure'!$G$16,ER91,IF('Capital Structure'!$H$15='Capital Structure'!$G$17,ER102,IF('Capital Structure'!$H$15='Capital Structure'!$G$18,ER113,ER124)))</f>
        <v>0</v>
      </c>
      <c r="ES136" s="465">
        <f>IF('Capital Structure'!$H$15='Capital Structure'!$G$16,ES91,IF('Capital Structure'!$H$15='Capital Structure'!$G$17,ES102,IF('Capital Structure'!$H$15='Capital Structure'!$G$18,ES113,ES124)))</f>
        <v>0</v>
      </c>
      <c r="ET136" s="465">
        <f>IF('Capital Structure'!$H$15='Capital Structure'!$G$16,ET91,IF('Capital Structure'!$H$15='Capital Structure'!$G$17,ET102,IF('Capital Structure'!$H$15='Capital Structure'!$G$18,ET113,ET124)))</f>
        <v>0</v>
      </c>
      <c r="EU136" s="465">
        <f>IF('Capital Structure'!$H$15='Capital Structure'!$G$16,EU91,IF('Capital Structure'!$H$15='Capital Structure'!$G$17,EU102,IF('Capital Structure'!$H$15='Capital Structure'!$G$18,EU113,EU124)))</f>
        <v>0</v>
      </c>
      <c r="EV136" s="465">
        <f>IF('Capital Structure'!$H$15='Capital Structure'!$G$16,EV91,IF('Capital Structure'!$H$15='Capital Structure'!$G$17,EV102,IF('Capital Structure'!$H$15='Capital Structure'!$G$18,EV113,EV124)))</f>
        <v>0</v>
      </c>
      <c r="EW136" s="465">
        <f>IF('Capital Structure'!$H$15='Capital Structure'!$G$16,EW91,IF('Capital Structure'!$H$15='Capital Structure'!$G$17,EW102,IF('Capital Structure'!$H$15='Capital Structure'!$G$18,EW113,EW124)))</f>
        <v>0</v>
      </c>
      <c r="EX136" s="465">
        <f>IF('Capital Structure'!$H$15='Capital Structure'!$G$16,EX91,IF('Capital Structure'!$H$15='Capital Structure'!$G$17,EX102,IF('Capital Structure'!$H$15='Capital Structure'!$G$18,EX113,EX124)))</f>
        <v>0</v>
      </c>
      <c r="EY136" s="465">
        <f>IF('Capital Structure'!$H$15='Capital Structure'!$G$16,EY91,IF('Capital Structure'!$H$15='Capital Structure'!$G$17,EY102,IF('Capital Structure'!$H$15='Capital Structure'!$G$18,EY113,EY124)))</f>
        <v>0</v>
      </c>
      <c r="EZ136" s="465">
        <f>IF('Capital Structure'!$H$15='Capital Structure'!$G$16,EZ91,IF('Capital Structure'!$H$15='Capital Structure'!$G$17,EZ102,IF('Capital Structure'!$H$15='Capital Structure'!$G$18,EZ113,EZ124)))</f>
        <v>0</v>
      </c>
      <c r="FA136" s="465">
        <f>IF('Capital Structure'!$H$15='Capital Structure'!$G$16,FA91,IF('Capital Structure'!$H$15='Capital Structure'!$G$17,FA102,IF('Capital Structure'!$H$15='Capital Structure'!$G$18,FA113,FA124)))</f>
        <v>0</v>
      </c>
      <c r="FB136" s="465">
        <f>IF('Capital Structure'!$H$15='Capital Structure'!$G$16,FB91,IF('Capital Structure'!$H$15='Capital Structure'!$G$17,FB102,IF('Capital Structure'!$H$15='Capital Structure'!$G$18,FB113,FB124)))</f>
        <v>0</v>
      </c>
      <c r="FC136" s="465"/>
      <c r="FD136" s="465"/>
      <c r="FE136" s="465"/>
      <c r="FF136" s="465"/>
      <c r="FG136" s="465"/>
      <c r="FH136" s="465"/>
      <c r="FI136" s="465"/>
      <c r="FJ136" s="465"/>
      <c r="FK136" s="465"/>
      <c r="FL136" s="465"/>
      <c r="FM136" s="465"/>
      <c r="FN136" s="465"/>
      <c r="FO136" s="465"/>
      <c r="FP136" s="465"/>
      <c r="FQ136" s="465"/>
      <c r="FR136" s="465"/>
      <c r="FS136" s="465"/>
      <c r="FT136" s="465"/>
      <c r="FU136" s="465"/>
      <c r="FV136" s="465"/>
      <c r="FW136" s="465"/>
      <c r="FX136" s="465"/>
      <c r="FY136" s="465"/>
      <c r="FZ136" s="465"/>
      <c r="GA136" s="465"/>
      <c r="GB136" s="465"/>
      <c r="GC136" s="465"/>
      <c r="GD136" s="465"/>
      <c r="GE136" s="465"/>
      <c r="GF136" s="465"/>
      <c r="GG136" s="465"/>
      <c r="GH136" s="465"/>
      <c r="GI136" s="465"/>
      <c r="GJ136" s="465"/>
      <c r="GK136" s="465"/>
      <c r="GL136" s="465"/>
      <c r="GM136" s="465"/>
      <c r="GN136" s="465"/>
      <c r="GO136" s="465"/>
      <c r="GP136" s="465"/>
      <c r="GQ136" s="465"/>
      <c r="GR136" s="465"/>
      <c r="GS136" s="465"/>
      <c r="GT136" s="465"/>
      <c r="GU136" s="465"/>
      <c r="GV136" s="465"/>
      <c r="GW136" s="465"/>
      <c r="GX136" s="465"/>
    </row>
    <row r="137" spans="1:206">
      <c r="B137" s="478" t="s">
        <v>207</v>
      </c>
      <c r="D137" s="228"/>
      <c r="E137" s="465">
        <f>IF('Capital Structure'!$H$15='Capital Structure'!$G$16,E92,IF('Capital Structure'!$H$15='Capital Structure'!$G$17,E103,IF('Capital Structure'!$H$15='Capital Structure'!$G$18,E114,E125)))</f>
        <v>0</v>
      </c>
      <c r="F137" s="465">
        <f>IF('Capital Structure'!$H$15='Capital Structure'!$G$16,F92,IF('Capital Structure'!$H$15='Capital Structure'!$G$17,F103,IF('Capital Structure'!$H$15='Capital Structure'!$G$18,F114,F125)))</f>
        <v>0</v>
      </c>
      <c r="G137" s="465">
        <f>IF('Capital Structure'!$H$15='Capital Structure'!$G$16,G92,IF('Capital Structure'!$H$15='Capital Structure'!$G$17,G103,IF('Capital Structure'!$H$15='Capital Structure'!$G$18,G114,G125)))</f>
        <v>0</v>
      </c>
      <c r="H137" s="465">
        <f>IF('Capital Structure'!$H$15='Capital Structure'!$G$16,H92,IF('Capital Structure'!$H$15='Capital Structure'!$G$17,H103,IF('Capital Structure'!$H$15='Capital Structure'!$G$18,H114,H125)))</f>
        <v>0</v>
      </c>
      <c r="I137" s="465">
        <f>IF('Capital Structure'!$H$15='Capital Structure'!$G$16,I92,IF('Capital Structure'!$H$15='Capital Structure'!$G$17,I103,IF('Capital Structure'!$H$15='Capital Structure'!$G$18,I114,I125)))</f>
        <v>0</v>
      </c>
      <c r="J137" s="465">
        <f>IF('Capital Structure'!$H$15='Capital Structure'!$G$16,J92,IF('Capital Structure'!$H$15='Capital Structure'!$G$17,J103,IF('Capital Structure'!$H$15='Capital Structure'!$G$18,J114,J125)))</f>
        <v>0</v>
      </c>
      <c r="K137" s="465">
        <f>IF('Capital Structure'!$H$15='Capital Structure'!$G$16,K92,IF('Capital Structure'!$H$15='Capital Structure'!$G$17,K103,IF('Capital Structure'!$H$15='Capital Structure'!$G$18,K114,K125)))</f>
        <v>0</v>
      </c>
      <c r="L137" s="465">
        <f>IF('Capital Structure'!$H$15='Capital Structure'!$G$16,L92,IF('Capital Structure'!$H$15='Capital Structure'!$G$17,L103,IF('Capital Structure'!$H$15='Capital Structure'!$G$18,L114,L125)))</f>
        <v>0</v>
      </c>
      <c r="M137" s="465">
        <f>IF('Capital Structure'!$H$15='Capital Structure'!$G$16,M92,IF('Capital Structure'!$H$15='Capital Structure'!$G$17,M103,IF('Capital Structure'!$H$15='Capital Structure'!$G$18,M114,M125)))</f>
        <v>0</v>
      </c>
      <c r="N137" s="465">
        <f>IF('Capital Structure'!$H$15='Capital Structure'!$G$16,N92,IF('Capital Structure'!$H$15='Capital Structure'!$G$17,N103,IF('Capital Structure'!$H$15='Capital Structure'!$G$18,N114,N125)))</f>
        <v>0</v>
      </c>
      <c r="O137" s="465">
        <f>IF('Capital Structure'!$H$15='Capital Structure'!$G$16,O92,IF('Capital Structure'!$H$15='Capital Structure'!$G$17,O103,IF('Capital Structure'!$H$15='Capital Structure'!$G$18,O114,O125)))</f>
        <v>0</v>
      </c>
      <c r="P137" s="465">
        <f>IF('Capital Structure'!$H$15='Capital Structure'!$G$16,P92,IF('Capital Structure'!$H$15='Capital Structure'!$G$17,P103,IF('Capital Structure'!$H$15='Capital Structure'!$G$18,P114,P125)))</f>
        <v>0</v>
      </c>
      <c r="Q137" s="465">
        <f>IF('Capital Structure'!$H$15='Capital Structure'!$G$16,Q92,IF('Capital Structure'!$H$15='Capital Structure'!$G$17,Q103,IF('Capital Structure'!$H$15='Capital Structure'!$G$18,Q114,Q125)))</f>
        <v>0</v>
      </c>
      <c r="R137" s="465">
        <f>IF('Capital Structure'!$H$15='Capital Structure'!$G$16,R92,IF('Capital Structure'!$H$15='Capital Structure'!$G$17,R103,IF('Capital Structure'!$H$15='Capital Structure'!$G$18,R114,R125)))</f>
        <v>0</v>
      </c>
      <c r="S137" s="465">
        <f>IF('Capital Structure'!$H$15='Capital Structure'!$G$16,S92,IF('Capital Structure'!$H$15='Capital Structure'!$G$17,S103,IF('Capital Structure'!$H$15='Capital Structure'!$G$18,S114,S125)))</f>
        <v>0</v>
      </c>
      <c r="T137" s="465">
        <f>IF('Capital Structure'!$H$15='Capital Structure'!$G$16,T92,IF('Capital Structure'!$H$15='Capital Structure'!$G$17,T103,IF('Capital Structure'!$H$15='Capital Structure'!$G$18,T114,T125)))</f>
        <v>0</v>
      </c>
      <c r="U137" s="465">
        <f>IF('Capital Structure'!$H$15='Capital Structure'!$G$16,U92,IF('Capital Structure'!$H$15='Capital Structure'!$G$17,U103,IF('Capital Structure'!$H$15='Capital Structure'!$G$18,U114,U125)))</f>
        <v>0</v>
      </c>
      <c r="V137" s="465">
        <f>IF('Capital Structure'!$H$15='Capital Structure'!$G$16,V92,IF('Capital Structure'!$H$15='Capital Structure'!$G$17,V103,IF('Capital Structure'!$H$15='Capital Structure'!$G$18,V114,V125)))</f>
        <v>0</v>
      </c>
      <c r="W137" s="465">
        <f>IF('Capital Structure'!$H$15='Capital Structure'!$G$16,W92,IF('Capital Structure'!$H$15='Capital Structure'!$G$17,W103,IF('Capital Structure'!$H$15='Capital Structure'!$G$18,W114,W125)))</f>
        <v>0</v>
      </c>
      <c r="X137" s="465">
        <f>IF('Capital Structure'!$H$15='Capital Structure'!$G$16,X92,IF('Capital Structure'!$H$15='Capital Structure'!$G$17,X103,IF('Capital Structure'!$H$15='Capital Structure'!$G$18,X114,X125)))</f>
        <v>0</v>
      </c>
      <c r="Y137" s="465">
        <f>IF('Capital Structure'!$H$15='Capital Structure'!$G$16,Y92,IF('Capital Structure'!$H$15='Capital Structure'!$G$17,Y103,IF('Capital Structure'!$H$15='Capital Structure'!$G$18,Y114,Y125)))</f>
        <v>0</v>
      </c>
      <c r="Z137" s="465">
        <f>IF('Capital Structure'!$H$15='Capital Structure'!$G$16,Z92,IF('Capital Structure'!$H$15='Capital Structure'!$G$17,Z103,IF('Capital Structure'!$H$15='Capital Structure'!$G$18,Z114,Z125)))</f>
        <v>0</v>
      </c>
      <c r="AA137" s="465">
        <f>IF('Capital Structure'!$H$15='Capital Structure'!$G$16,AA92,IF('Capital Structure'!$H$15='Capital Structure'!$G$17,AA103,IF('Capital Structure'!$H$15='Capital Structure'!$G$18,AA114,AA125)))</f>
        <v>0</v>
      </c>
      <c r="AB137" s="465">
        <f>IF('Capital Structure'!$H$15='Capital Structure'!$G$16,AB92,IF('Capital Structure'!$H$15='Capital Structure'!$G$17,AB103,IF('Capital Structure'!$H$15='Capital Structure'!$G$18,AB114,AB125)))</f>
        <v>0</v>
      </c>
      <c r="AC137" s="465">
        <f>IF('Capital Structure'!$H$15='Capital Structure'!$G$16,AC92,IF('Capital Structure'!$H$15='Capital Structure'!$G$17,AC103,IF('Capital Structure'!$H$15='Capital Structure'!$G$18,AC114,AC125)))</f>
        <v>0</v>
      </c>
      <c r="AD137" s="465">
        <f>IF('Capital Structure'!$H$15='Capital Structure'!$G$16,AD92,IF('Capital Structure'!$H$15='Capital Structure'!$G$17,AD103,IF('Capital Structure'!$H$15='Capital Structure'!$G$18,AD114,AD125)))</f>
        <v>0</v>
      </c>
      <c r="AE137" s="465">
        <f>IF('Capital Structure'!$H$15='Capital Structure'!$G$16,AE92,IF('Capital Structure'!$H$15='Capital Structure'!$G$17,AE103,IF('Capital Structure'!$H$15='Capital Structure'!$G$18,AE114,AE125)))</f>
        <v>0</v>
      </c>
      <c r="AF137" s="465">
        <f>IF('Capital Structure'!$H$15='Capital Structure'!$G$16,AF92,IF('Capital Structure'!$H$15='Capital Structure'!$G$17,AF103,IF('Capital Structure'!$H$15='Capital Structure'!$G$18,AF114,AF125)))</f>
        <v>0</v>
      </c>
      <c r="AG137" s="465">
        <f>IF('Capital Structure'!$H$15='Capital Structure'!$G$16,AG92,IF('Capital Structure'!$H$15='Capital Structure'!$G$17,AG103,IF('Capital Structure'!$H$15='Capital Structure'!$G$18,AG114,AG125)))</f>
        <v>0</v>
      </c>
      <c r="AH137" s="465">
        <f>IF('Capital Structure'!$H$15='Capital Structure'!$G$16,AH92,IF('Capital Structure'!$H$15='Capital Structure'!$G$17,AH103,IF('Capital Structure'!$H$15='Capital Structure'!$G$18,AH114,AH125)))</f>
        <v>0</v>
      </c>
      <c r="AI137" s="465">
        <f>IF('Capital Structure'!$H$15='Capital Structure'!$G$16,AI92,IF('Capital Structure'!$H$15='Capital Structure'!$G$17,AI103,IF('Capital Structure'!$H$15='Capital Structure'!$G$18,AI114,AI125)))</f>
        <v>0</v>
      </c>
      <c r="AJ137" s="465">
        <f>IF('Capital Structure'!$H$15='Capital Structure'!$G$16,AJ92,IF('Capital Structure'!$H$15='Capital Structure'!$G$17,AJ103,IF('Capital Structure'!$H$15='Capital Structure'!$G$18,AJ114,AJ125)))</f>
        <v>0</v>
      </c>
      <c r="AK137" s="465">
        <f>IF('Capital Structure'!$H$15='Capital Structure'!$G$16,AK92,IF('Capital Structure'!$H$15='Capital Structure'!$G$17,AK103,IF('Capital Structure'!$H$15='Capital Structure'!$G$18,AK114,AK125)))</f>
        <v>0</v>
      </c>
      <c r="AL137" s="465">
        <f>IF('Capital Structure'!$H$15='Capital Structure'!$G$16,AL92,IF('Capital Structure'!$H$15='Capital Structure'!$G$17,AL103,IF('Capital Structure'!$H$15='Capital Structure'!$G$18,AL114,AL125)))</f>
        <v>0</v>
      </c>
      <c r="AM137" s="465">
        <f>IF('Capital Structure'!$H$15='Capital Structure'!$G$16,AM92,IF('Capital Structure'!$H$15='Capital Structure'!$G$17,AM103,IF('Capital Structure'!$H$15='Capital Structure'!$G$18,AM114,AM125)))</f>
        <v>0</v>
      </c>
      <c r="AN137" s="465">
        <f>IF('Capital Structure'!$H$15='Capital Structure'!$G$16,AN92,IF('Capital Structure'!$H$15='Capital Structure'!$G$17,AN103,IF('Capital Structure'!$H$15='Capital Structure'!$G$18,AN114,AN125)))</f>
        <v>0</v>
      </c>
      <c r="AO137" s="465">
        <f>IF('Capital Structure'!$H$15='Capital Structure'!$G$16,AO92,IF('Capital Structure'!$H$15='Capital Structure'!$G$17,AO103,IF('Capital Structure'!$H$15='Capital Structure'!$G$18,AO114,AO125)))</f>
        <v>0</v>
      </c>
      <c r="AP137" s="465">
        <f>IF('Capital Structure'!$H$15='Capital Structure'!$G$16,AP92,IF('Capital Structure'!$H$15='Capital Structure'!$G$17,AP103,IF('Capital Structure'!$H$15='Capital Structure'!$G$18,AP114,AP125)))</f>
        <v>0</v>
      </c>
      <c r="AQ137" s="465">
        <f>IF('Capital Structure'!$H$15='Capital Structure'!$G$16,AQ92,IF('Capital Structure'!$H$15='Capital Structure'!$G$17,AQ103,IF('Capital Structure'!$H$15='Capital Structure'!$G$18,AQ114,AQ125)))</f>
        <v>0</v>
      </c>
      <c r="AR137" s="465">
        <f>IF('Capital Structure'!$H$15='Capital Structure'!$G$16,AR92,IF('Capital Structure'!$H$15='Capital Structure'!$G$17,AR103,IF('Capital Structure'!$H$15='Capital Structure'!$G$18,AR114,AR125)))</f>
        <v>0</v>
      </c>
      <c r="AS137" s="465">
        <f>IF('Capital Structure'!$H$15='Capital Structure'!$G$16,AS92,IF('Capital Structure'!$H$15='Capital Structure'!$G$17,AS103,IF('Capital Structure'!$H$15='Capital Structure'!$G$18,AS114,AS125)))</f>
        <v>0</v>
      </c>
      <c r="AT137" s="465">
        <f>IF('Capital Structure'!$H$15='Capital Structure'!$G$16,AT92,IF('Capital Structure'!$H$15='Capital Structure'!$G$17,AT103,IF('Capital Structure'!$H$15='Capital Structure'!$G$18,AT114,AT125)))</f>
        <v>0</v>
      </c>
      <c r="AU137" s="465">
        <f>IF('Capital Structure'!$H$15='Capital Structure'!$G$16,AU92,IF('Capital Structure'!$H$15='Capital Structure'!$G$17,AU103,IF('Capital Structure'!$H$15='Capital Structure'!$G$18,AU114,AU125)))</f>
        <v>0</v>
      </c>
      <c r="AV137" s="465">
        <f>IF('Capital Structure'!$H$15='Capital Structure'!$G$16,AV92,IF('Capital Structure'!$H$15='Capital Structure'!$G$17,AV103,IF('Capital Structure'!$H$15='Capital Structure'!$G$18,AV114,AV125)))</f>
        <v>0</v>
      </c>
      <c r="AW137" s="465">
        <f>IF('Capital Structure'!$H$15='Capital Structure'!$G$16,AW92,IF('Capital Structure'!$H$15='Capital Structure'!$G$17,AW103,IF('Capital Structure'!$H$15='Capital Structure'!$G$18,AW114,AW125)))</f>
        <v>0</v>
      </c>
      <c r="AX137" s="465">
        <f>IF('Capital Structure'!$H$15='Capital Structure'!$G$16,AX92,IF('Capital Structure'!$H$15='Capital Structure'!$G$17,AX103,IF('Capital Structure'!$H$15='Capital Structure'!$G$18,AX114,AX125)))</f>
        <v>0</v>
      </c>
      <c r="AY137" s="465">
        <f>IF('Capital Structure'!$H$15='Capital Structure'!$G$16,AY92,IF('Capital Structure'!$H$15='Capital Structure'!$G$17,AY103,IF('Capital Structure'!$H$15='Capital Structure'!$G$18,AY114,AY125)))</f>
        <v>0</v>
      </c>
      <c r="AZ137" s="465">
        <f>IF('Capital Structure'!$H$15='Capital Structure'!$G$16,AZ92,IF('Capital Structure'!$H$15='Capital Structure'!$G$17,AZ103,IF('Capital Structure'!$H$15='Capital Structure'!$G$18,AZ114,AZ125)))</f>
        <v>0</v>
      </c>
      <c r="BA137" s="465">
        <f>IF('Capital Structure'!$H$15='Capital Structure'!$G$16,BA92,IF('Capital Structure'!$H$15='Capital Structure'!$G$17,BA103,IF('Capital Structure'!$H$15='Capital Structure'!$G$18,BA114,BA125)))</f>
        <v>0</v>
      </c>
      <c r="BB137" s="465">
        <f>IF('Capital Structure'!$H$15='Capital Structure'!$G$16,BB92,IF('Capital Structure'!$H$15='Capital Structure'!$G$17,BB103,IF('Capital Structure'!$H$15='Capital Structure'!$G$18,BB114,BB125)))</f>
        <v>0</v>
      </c>
      <c r="BC137" s="465">
        <f>IF('Capital Structure'!$H$15='Capital Structure'!$G$16,BC92,IF('Capital Structure'!$H$15='Capital Structure'!$G$17,BC103,IF('Capital Structure'!$H$15='Capital Structure'!$G$18,BC114,BC125)))</f>
        <v>0</v>
      </c>
      <c r="BD137" s="465">
        <f>IF('Capital Structure'!$H$15='Capital Structure'!$G$16,BD92,IF('Capital Structure'!$H$15='Capital Structure'!$G$17,BD103,IF('Capital Structure'!$H$15='Capital Structure'!$G$18,BD114,BD125)))</f>
        <v>14134.615384615385</v>
      </c>
      <c r="BE137" s="465">
        <f>IF('Capital Structure'!$H$15='Capital Structure'!$G$16,BE92,IF('Capital Structure'!$H$15='Capital Structure'!$G$17,BE103,IF('Capital Structure'!$H$15='Capital Structure'!$G$18,BE114,BE125)))</f>
        <v>28328.125</v>
      </c>
      <c r="BF137" s="465">
        <f>IF('Capital Structure'!$H$15='Capital Structure'!$G$16,BF92,IF('Capital Structure'!$H$15='Capital Structure'!$G$17,BF103,IF('Capital Structure'!$H$15='Capital Structure'!$G$18,BF114,BF125)))</f>
        <v>42580.774238782062</v>
      </c>
      <c r="BG137" s="465">
        <f>IF('Capital Structure'!$H$15='Capital Structure'!$G$16,BG92,IF('Capital Structure'!$H$15='Capital Structure'!$G$17,BG103,IF('Capital Structure'!$H$15='Capital Structure'!$G$18,BG114,BG125)))</f>
        <v>56892.809516059038</v>
      </c>
      <c r="BH137" s="465">
        <f>IF('Capital Structure'!$H$15='Capital Structure'!$G$16,BH92,IF('Capital Structure'!$H$15='Capital Structure'!$G$17,BH103,IF('Capital Structure'!$H$15='Capital Structure'!$G$18,BH114,BH125)))</f>
        <v>71264.478273658009</v>
      </c>
      <c r="BI137" s="465">
        <f>IF('Capital Structure'!$H$15='Capital Structure'!$G$16,BI92,IF('Capital Structure'!$H$15='Capital Structure'!$G$17,BI103,IF('Capital Structure'!$H$15='Capital Structure'!$G$18,BI114,BI125)))</f>
        <v>85696.028984413628</v>
      </c>
      <c r="BJ137" s="465">
        <f>IF('Capital Structure'!$H$15='Capital Structure'!$G$16,BJ92,IF('Capital Structure'!$H$15='Capital Structure'!$G$17,BJ103,IF('Capital Structure'!$H$15='Capital Structure'!$G$18,BJ114,BJ125)))</f>
        <v>100187.71115646408</v>
      </c>
      <c r="BK137" s="465">
        <f>IF('Capital Structure'!$H$15='Capital Structure'!$G$16,BK92,IF('Capital Structure'!$H$15='Capital Structure'!$G$17,BK103,IF('Capital Structure'!$H$15='Capital Structure'!$G$18,BK114,BK125)))</f>
        <v>114739.77533756472</v>
      </c>
      <c r="BL137" s="465">
        <f>IF('Capital Structure'!$H$15='Capital Structure'!$G$16,BL92,IF('Capital Structure'!$H$15='Capital Structure'!$G$17,BL103,IF('Capital Structure'!$H$15='Capital Structure'!$G$18,BL114,BL125)))</f>
        <v>129352.47311941996</v>
      </c>
      <c r="BM137" s="465">
        <f>IF('Capital Structure'!$H$15='Capital Structure'!$G$16,BM92,IF('Capital Structure'!$H$15='Capital Structure'!$G$17,BM103,IF('Capital Structure'!$H$15='Capital Structure'!$G$18,BM114,BM125)))</f>
        <v>144026.05714203292</v>
      </c>
      <c r="BN137" s="465">
        <f>IF('Capital Structure'!$H$15='Capital Structure'!$G$16,BN92,IF('Capital Structure'!$H$15='Capital Structure'!$G$17,BN103,IF('Capital Structure'!$H$15='Capital Structure'!$G$18,BN114,BN125)))</f>
        <v>158760.78109807349</v>
      </c>
      <c r="BO137" s="465">
        <f>IF('Capital Structure'!$H$15='Capital Structure'!$G$16,BO92,IF('Capital Structure'!$H$15='Capital Structure'!$G$17,BO103,IF('Capital Structure'!$H$15='Capital Structure'!$G$18,BO114,BO125)))</f>
        <v>173556.89973726418</v>
      </c>
      <c r="BP137" s="465">
        <f>IF('Capital Structure'!$H$15='Capital Structure'!$G$16,BP92,IF('Capital Structure'!$H$15='Capital Structure'!$G$17,BP103,IF('Capital Structure'!$H$15='Capital Structure'!$G$18,BP114,BP125)))</f>
        <v>188414.66887078484</v>
      </c>
      <c r="BQ137" s="465">
        <f>IF('Capital Structure'!$H$15='Capital Structure'!$G$16,BQ92,IF('Capital Structure'!$H$15='Capital Structure'!$G$17,BQ103,IF('Capital Structure'!$H$15='Capital Structure'!$G$18,BQ114,BQ125)))</f>
        <v>203334.34537569518</v>
      </c>
      <c r="BR137" s="465">
        <f>IF('Capital Structure'!$H$15='Capital Structure'!$G$16,BR92,IF('Capital Structure'!$H$15='Capital Structure'!$G$17,BR103,IF('Capital Structure'!$H$15='Capital Structure'!$G$18,BR114,BR125)))</f>
        <v>218316.18719937597</v>
      </c>
      <c r="BS137" s="465">
        <f>IF('Capital Structure'!$H$15='Capital Structure'!$G$16,BS92,IF('Capital Structure'!$H$15='Capital Structure'!$G$17,BS103,IF('Capital Structure'!$H$15='Capital Structure'!$G$18,BS114,BS125)))</f>
        <v>233360.45336398878</v>
      </c>
      <c r="BT137" s="465">
        <f>IF('Capital Structure'!$H$15='Capital Structure'!$G$16,BT92,IF('Capital Structure'!$H$15='Capital Structure'!$G$17,BT103,IF('Capital Structure'!$H$15='Capital Structure'!$G$18,BT114,BT125)))</f>
        <v>248467.40397095415</v>
      </c>
      <c r="BU137" s="465">
        <f>IF('Capital Structure'!$H$15='Capital Structure'!$G$16,BU92,IF('Capital Structure'!$H$15='Capital Structure'!$G$17,BU103,IF('Capital Structure'!$H$15='Capital Structure'!$G$18,BU114,BU125)))</f>
        <v>263637.30020544847</v>
      </c>
      <c r="BV137" s="465">
        <f>IF('Capital Structure'!$H$15='Capital Structure'!$G$16,BV92,IF('Capital Structure'!$H$15='Capital Structure'!$G$17,BV103,IF('Capital Structure'!$H$15='Capital Structure'!$G$18,BV114,BV125)))</f>
        <v>278870.40434091998</v>
      </c>
      <c r="BW137" s="465">
        <f>IF('Capital Structure'!$H$15='Capital Structure'!$G$16,BW92,IF('Capital Structure'!$H$15='Capital Structure'!$G$17,BW103,IF('Capital Structure'!$H$15='Capital Structure'!$G$18,BW114,BW125)))</f>
        <v>294166.97974362253</v>
      </c>
      <c r="BX137" s="465">
        <f>IF('Capital Structure'!$H$15='Capital Structure'!$G$16,BX92,IF('Capital Structure'!$H$15='Capital Structure'!$G$17,BX103,IF('Capital Structure'!$H$15='Capital Structure'!$G$18,BX114,BX125)))</f>
        <v>309527.2908771697</v>
      </c>
      <c r="BY137" s="465">
        <f>IF('Capital Structure'!$H$15='Capital Structure'!$G$16,BY92,IF('Capital Structure'!$H$15='Capital Structure'!$G$17,BY103,IF('Capital Structure'!$H$15='Capital Structure'!$G$18,BY114,BY125)))</f>
        <v>324951.60330710659</v>
      </c>
      <c r="BZ137" s="465">
        <f>IF('Capital Structure'!$H$15='Capital Structure'!$G$16,BZ92,IF('Capital Structure'!$H$15='Capital Structure'!$G$17,BZ103,IF('Capital Structure'!$H$15='Capital Structure'!$G$18,BZ114,BZ125)))</f>
        <v>340440.18370550167</v>
      </c>
      <c r="CA137" s="465">
        <f>IF('Capital Structure'!$H$15='Capital Structure'!$G$16,CA92,IF('Capital Structure'!$H$15='Capital Structure'!$G$17,CA103,IF('Capital Structure'!$H$15='Capital Structure'!$G$18,CA114,CA125)))</f>
        <v>355993.29985555657</v>
      </c>
      <c r="CB137" s="465">
        <f>IF('Capital Structure'!$H$15='Capital Structure'!$G$16,CB92,IF('Capital Structure'!$H$15='Capital Structure'!$G$17,CB103,IF('Capital Structure'!$H$15='Capital Structure'!$G$18,CB114,CB125)))</f>
        <v>371611.22065623687</v>
      </c>
      <c r="CC137" s="465">
        <f>IF('Capital Structure'!$H$15='Capital Structure'!$G$16,CC92,IF('Capital Structure'!$H$15='Capital Structure'!$G$17,CC103,IF('Capital Structure'!$H$15='Capital Structure'!$G$18,CC114,CC125)))</f>
        <v>387294.21612691967</v>
      </c>
      <c r="CD137" s="465">
        <f>IF('Capital Structure'!$H$15='Capital Structure'!$G$16,CD92,IF('Capital Structure'!$H$15='Capital Structure'!$G$17,CD103,IF('Capital Structure'!$H$15='Capital Structure'!$G$18,CD114,CD125)))</f>
        <v>0</v>
      </c>
      <c r="CE137" s="465">
        <f>IF('Capital Structure'!$H$15='Capital Structure'!$G$16,CE92,IF('Capital Structure'!$H$15='Capital Structure'!$G$17,CE103,IF('Capital Structure'!$H$15='Capital Structure'!$G$18,CE114,CE125)))</f>
        <v>0</v>
      </c>
      <c r="CF137" s="465">
        <f>IF('Capital Structure'!$H$15='Capital Structure'!$G$16,CF92,IF('Capital Structure'!$H$15='Capital Structure'!$G$17,CF103,IF('Capital Structure'!$H$15='Capital Structure'!$G$18,CF114,CF125)))</f>
        <v>0</v>
      </c>
      <c r="CG137" s="465">
        <f>IF('Capital Structure'!$H$15='Capital Structure'!$G$16,CG92,IF('Capital Structure'!$H$15='Capital Structure'!$G$17,CG103,IF('Capital Structure'!$H$15='Capital Structure'!$G$18,CG114,CG125)))</f>
        <v>0</v>
      </c>
      <c r="CH137" s="465">
        <f>IF('Capital Structure'!$H$15='Capital Structure'!$G$16,CH92,IF('Capital Structure'!$H$15='Capital Structure'!$G$17,CH103,IF('Capital Structure'!$H$15='Capital Structure'!$G$18,CH114,CH125)))</f>
        <v>0</v>
      </c>
      <c r="CI137" s="465">
        <f>IF('Capital Structure'!$H$15='Capital Structure'!$G$16,CI92,IF('Capital Structure'!$H$15='Capital Structure'!$G$17,CI103,IF('Capital Structure'!$H$15='Capital Structure'!$G$18,CI114,CI125)))</f>
        <v>0</v>
      </c>
      <c r="CJ137" s="465">
        <f>IF('Capital Structure'!$H$15='Capital Structure'!$G$16,CJ92,IF('Capital Structure'!$H$15='Capital Structure'!$G$17,CJ103,IF('Capital Structure'!$H$15='Capital Structure'!$G$18,CJ114,CJ125)))</f>
        <v>0</v>
      </c>
      <c r="CK137" s="465">
        <f>IF('Capital Structure'!$H$15='Capital Structure'!$G$16,CK92,IF('Capital Structure'!$H$15='Capital Structure'!$G$17,CK103,IF('Capital Structure'!$H$15='Capital Structure'!$G$18,CK114,CK125)))</f>
        <v>0</v>
      </c>
      <c r="CL137" s="465">
        <f>IF('Capital Structure'!$H$15='Capital Structure'!$G$16,CL92,IF('Capital Structure'!$H$15='Capital Structure'!$G$17,CL103,IF('Capital Structure'!$H$15='Capital Structure'!$G$18,CL114,CL125)))</f>
        <v>0</v>
      </c>
      <c r="CM137" s="465">
        <f>IF('Capital Structure'!$H$15='Capital Structure'!$G$16,CM92,IF('Capital Structure'!$H$15='Capital Structure'!$G$17,CM103,IF('Capital Structure'!$H$15='Capital Structure'!$G$18,CM114,CM125)))</f>
        <v>0</v>
      </c>
      <c r="CN137" s="465">
        <f>IF('Capital Structure'!$H$15='Capital Structure'!$G$16,CN92,IF('Capital Structure'!$H$15='Capital Structure'!$G$17,CN103,IF('Capital Structure'!$H$15='Capital Structure'!$G$18,CN114,CN125)))</f>
        <v>0</v>
      </c>
      <c r="CO137" s="465">
        <f>IF('Capital Structure'!$H$15='Capital Structure'!$G$16,CO92,IF('Capital Structure'!$H$15='Capital Structure'!$G$17,CO103,IF('Capital Structure'!$H$15='Capital Structure'!$G$18,CO114,CO125)))</f>
        <v>0</v>
      </c>
      <c r="CP137" s="465">
        <f>IF('Capital Structure'!$H$15='Capital Structure'!$G$16,CP92,IF('Capital Structure'!$H$15='Capital Structure'!$G$17,CP103,IF('Capital Structure'!$H$15='Capital Structure'!$G$18,CP114,CP125)))</f>
        <v>0</v>
      </c>
      <c r="CQ137" s="465">
        <f>IF('Capital Structure'!$H$15='Capital Structure'!$G$16,CQ92,IF('Capital Structure'!$H$15='Capital Structure'!$G$17,CQ103,IF('Capital Structure'!$H$15='Capital Structure'!$G$18,CQ114,CQ125)))</f>
        <v>0</v>
      </c>
      <c r="CR137" s="465">
        <f>IF('Capital Structure'!$H$15='Capital Structure'!$G$16,CR92,IF('Capital Structure'!$H$15='Capital Structure'!$G$17,CR103,IF('Capital Structure'!$H$15='Capital Structure'!$G$18,CR114,CR125)))</f>
        <v>0</v>
      </c>
      <c r="CS137" s="465">
        <f>IF('Capital Structure'!$H$15='Capital Structure'!$G$16,CS92,IF('Capital Structure'!$H$15='Capital Structure'!$G$17,CS103,IF('Capital Structure'!$H$15='Capital Structure'!$G$18,CS114,CS125)))</f>
        <v>0</v>
      </c>
      <c r="CT137" s="465">
        <f>IF('Capital Structure'!$H$15='Capital Structure'!$G$16,CT92,IF('Capital Structure'!$H$15='Capital Structure'!$G$17,CT103,IF('Capital Structure'!$H$15='Capital Structure'!$G$18,CT114,CT125)))</f>
        <v>0</v>
      </c>
      <c r="CU137" s="465">
        <f>IF('Capital Structure'!$H$15='Capital Structure'!$G$16,CU92,IF('Capital Structure'!$H$15='Capital Structure'!$G$17,CU103,IF('Capital Structure'!$H$15='Capital Structure'!$G$18,CU114,CU125)))</f>
        <v>0</v>
      </c>
      <c r="CV137" s="465">
        <f>IF('Capital Structure'!$H$15='Capital Structure'!$G$16,CV92,IF('Capital Structure'!$H$15='Capital Structure'!$G$17,CV103,IF('Capital Structure'!$H$15='Capital Structure'!$G$18,CV114,CV125)))</f>
        <v>0</v>
      </c>
      <c r="CW137" s="465">
        <f>IF('Capital Structure'!$H$15='Capital Structure'!$G$16,CW92,IF('Capital Structure'!$H$15='Capital Structure'!$G$17,CW103,IF('Capital Structure'!$H$15='Capital Structure'!$G$18,CW114,CW125)))</f>
        <v>0</v>
      </c>
      <c r="CX137" s="465">
        <f>IF('Capital Structure'!$H$15='Capital Structure'!$G$16,CX92,IF('Capital Structure'!$H$15='Capital Structure'!$G$17,CX103,IF('Capital Structure'!$H$15='Capital Structure'!$G$18,CX114,CX125)))</f>
        <v>0</v>
      </c>
      <c r="CY137" s="465">
        <f>IF('Capital Structure'!$H$15='Capital Structure'!$G$16,CY92,IF('Capital Structure'!$H$15='Capital Structure'!$G$17,CY103,IF('Capital Structure'!$H$15='Capital Structure'!$G$18,CY114,CY125)))</f>
        <v>0</v>
      </c>
      <c r="CZ137" s="465">
        <f>IF('Capital Structure'!$H$15='Capital Structure'!$G$16,CZ92,IF('Capital Structure'!$H$15='Capital Structure'!$G$17,CZ103,IF('Capital Structure'!$H$15='Capital Structure'!$G$18,CZ114,CZ125)))</f>
        <v>0</v>
      </c>
      <c r="DA137" s="465">
        <f>IF('Capital Structure'!$H$15='Capital Structure'!$G$16,DA92,IF('Capital Structure'!$H$15='Capital Structure'!$G$17,DA103,IF('Capital Structure'!$H$15='Capital Structure'!$G$18,DA114,DA125)))</f>
        <v>0</v>
      </c>
      <c r="DB137" s="465">
        <f>IF('Capital Structure'!$H$15='Capital Structure'!$G$16,DB92,IF('Capital Structure'!$H$15='Capital Structure'!$G$17,DB103,IF('Capital Structure'!$H$15='Capital Structure'!$G$18,DB114,DB125)))</f>
        <v>0</v>
      </c>
      <c r="DC137" s="465">
        <f>IF('Capital Structure'!$H$15='Capital Structure'!$G$16,DC92,IF('Capital Structure'!$H$15='Capital Structure'!$G$17,DC103,IF('Capital Structure'!$H$15='Capital Structure'!$G$18,DC114,DC125)))</f>
        <v>0</v>
      </c>
      <c r="DD137" s="465">
        <f>IF('Capital Structure'!$H$15='Capital Structure'!$G$16,DD92,IF('Capital Structure'!$H$15='Capital Structure'!$G$17,DD103,IF('Capital Structure'!$H$15='Capital Structure'!$G$18,DD114,DD125)))</f>
        <v>0</v>
      </c>
      <c r="DE137" s="465">
        <f>IF('Capital Structure'!$H$15='Capital Structure'!$G$16,DE92,IF('Capital Structure'!$H$15='Capital Structure'!$G$17,DE103,IF('Capital Structure'!$H$15='Capital Structure'!$G$18,DE114,DE125)))</f>
        <v>0</v>
      </c>
      <c r="DF137" s="465">
        <f>IF('Capital Structure'!$H$15='Capital Structure'!$G$16,DF92,IF('Capital Structure'!$H$15='Capital Structure'!$G$17,DF103,IF('Capital Structure'!$H$15='Capital Structure'!$G$18,DF114,DF125)))</f>
        <v>0</v>
      </c>
      <c r="DG137" s="465">
        <f>IF('Capital Structure'!$H$15='Capital Structure'!$G$16,DG92,IF('Capital Structure'!$H$15='Capital Structure'!$G$17,DG103,IF('Capital Structure'!$H$15='Capital Structure'!$G$18,DG114,DG125)))</f>
        <v>0</v>
      </c>
      <c r="DH137" s="465">
        <f>IF('Capital Structure'!$H$15='Capital Structure'!$G$16,DH92,IF('Capital Structure'!$H$15='Capital Structure'!$G$17,DH103,IF('Capital Structure'!$H$15='Capital Structure'!$G$18,DH114,DH125)))</f>
        <v>0</v>
      </c>
      <c r="DI137" s="465">
        <f>IF('Capital Structure'!$H$15='Capital Structure'!$G$16,DI92,IF('Capital Structure'!$H$15='Capital Structure'!$G$17,DI103,IF('Capital Structure'!$H$15='Capital Structure'!$G$18,DI114,DI125)))</f>
        <v>0</v>
      </c>
      <c r="DJ137" s="465">
        <f>IF('Capital Structure'!$H$15='Capital Structure'!$G$16,DJ92,IF('Capital Structure'!$H$15='Capital Structure'!$G$17,DJ103,IF('Capital Structure'!$H$15='Capital Structure'!$G$18,DJ114,DJ125)))</f>
        <v>0</v>
      </c>
      <c r="DK137" s="465">
        <f>IF('Capital Structure'!$H$15='Capital Structure'!$G$16,DK92,IF('Capital Structure'!$H$15='Capital Structure'!$G$17,DK103,IF('Capital Structure'!$H$15='Capital Structure'!$G$18,DK114,DK125)))</f>
        <v>0</v>
      </c>
      <c r="DL137" s="465">
        <f>IF('Capital Structure'!$H$15='Capital Structure'!$G$16,DL92,IF('Capital Structure'!$H$15='Capital Structure'!$G$17,DL103,IF('Capital Structure'!$H$15='Capital Structure'!$G$18,DL114,DL125)))</f>
        <v>0</v>
      </c>
      <c r="DM137" s="465">
        <f>IF('Capital Structure'!$H$15='Capital Structure'!$G$16,DM92,IF('Capital Structure'!$H$15='Capital Structure'!$G$17,DM103,IF('Capital Structure'!$H$15='Capital Structure'!$G$18,DM114,DM125)))</f>
        <v>0</v>
      </c>
      <c r="DN137" s="465">
        <f>IF('Capital Structure'!$H$15='Capital Structure'!$G$16,DN92,IF('Capital Structure'!$H$15='Capital Structure'!$G$17,DN103,IF('Capital Structure'!$H$15='Capital Structure'!$G$18,DN114,DN125)))</f>
        <v>0</v>
      </c>
      <c r="DO137" s="465">
        <f>IF('Capital Structure'!$H$15='Capital Structure'!$G$16,DO92,IF('Capital Structure'!$H$15='Capital Structure'!$G$17,DO103,IF('Capital Structure'!$H$15='Capital Structure'!$G$18,DO114,DO125)))</f>
        <v>0</v>
      </c>
      <c r="DP137" s="465">
        <f>IF('Capital Structure'!$H$15='Capital Structure'!$G$16,DP92,IF('Capital Structure'!$H$15='Capital Structure'!$G$17,DP103,IF('Capital Structure'!$H$15='Capital Structure'!$G$18,DP114,DP125)))</f>
        <v>0</v>
      </c>
      <c r="DQ137" s="465">
        <f>IF('Capital Structure'!$H$15='Capital Structure'!$G$16,DQ92,IF('Capital Structure'!$H$15='Capital Structure'!$G$17,DQ103,IF('Capital Structure'!$H$15='Capital Structure'!$G$18,DQ114,DQ125)))</f>
        <v>0</v>
      </c>
      <c r="DR137" s="465">
        <f>IF('Capital Structure'!$H$15='Capital Structure'!$G$16,DR92,IF('Capital Structure'!$H$15='Capital Structure'!$G$17,DR103,IF('Capital Structure'!$H$15='Capital Structure'!$G$18,DR114,DR125)))</f>
        <v>0</v>
      </c>
      <c r="DS137" s="465">
        <f>IF('Capital Structure'!$H$15='Capital Structure'!$G$16,DS92,IF('Capital Structure'!$H$15='Capital Structure'!$G$17,DS103,IF('Capital Structure'!$H$15='Capital Structure'!$G$18,DS114,DS125)))</f>
        <v>0</v>
      </c>
      <c r="DT137" s="465">
        <f>IF('Capital Structure'!$H$15='Capital Structure'!$G$16,DT92,IF('Capital Structure'!$H$15='Capital Structure'!$G$17,DT103,IF('Capital Structure'!$H$15='Capital Structure'!$G$18,DT114,DT125)))</f>
        <v>0</v>
      </c>
      <c r="DU137" s="465">
        <f>IF('Capital Structure'!$H$15='Capital Structure'!$G$16,DU92,IF('Capital Structure'!$H$15='Capital Structure'!$G$17,DU103,IF('Capital Structure'!$H$15='Capital Structure'!$G$18,DU114,DU125)))</f>
        <v>0</v>
      </c>
      <c r="DV137" s="465">
        <f>IF('Capital Structure'!$H$15='Capital Structure'!$G$16,DV92,IF('Capital Structure'!$H$15='Capital Structure'!$G$17,DV103,IF('Capital Structure'!$H$15='Capital Structure'!$G$18,DV114,DV125)))</f>
        <v>0</v>
      </c>
      <c r="DW137" s="465">
        <f>IF('Capital Structure'!$H$15='Capital Structure'!$G$16,DW92,IF('Capital Structure'!$H$15='Capital Structure'!$G$17,DW103,IF('Capital Structure'!$H$15='Capital Structure'!$G$18,DW114,DW125)))</f>
        <v>0</v>
      </c>
      <c r="DX137" s="465">
        <f>IF('Capital Structure'!$H$15='Capital Structure'!$G$16,DX92,IF('Capital Structure'!$H$15='Capital Structure'!$G$17,DX103,IF('Capital Structure'!$H$15='Capital Structure'!$G$18,DX114,DX125)))</f>
        <v>0</v>
      </c>
      <c r="DY137" s="465">
        <f>IF('Capital Structure'!$H$15='Capital Structure'!$G$16,DY92,IF('Capital Structure'!$H$15='Capital Structure'!$G$17,DY103,IF('Capital Structure'!$H$15='Capital Structure'!$G$18,DY114,DY125)))</f>
        <v>0</v>
      </c>
      <c r="DZ137" s="465">
        <f>IF('Capital Structure'!$H$15='Capital Structure'!$G$16,DZ92,IF('Capital Structure'!$H$15='Capital Structure'!$G$17,DZ103,IF('Capital Structure'!$H$15='Capital Structure'!$G$18,DZ114,DZ125)))</f>
        <v>0</v>
      </c>
      <c r="EA137" s="465">
        <f>IF('Capital Structure'!$H$15='Capital Structure'!$G$16,EA92,IF('Capital Structure'!$H$15='Capital Structure'!$G$17,EA103,IF('Capital Structure'!$H$15='Capital Structure'!$G$18,EA114,EA125)))</f>
        <v>0</v>
      </c>
      <c r="EB137" s="465">
        <f>IF('Capital Structure'!$H$15='Capital Structure'!$G$16,EB92,IF('Capital Structure'!$H$15='Capital Structure'!$G$17,EB103,IF('Capital Structure'!$H$15='Capital Structure'!$G$18,EB114,EB125)))</f>
        <v>0</v>
      </c>
      <c r="EC137" s="465">
        <f>IF('Capital Structure'!$H$15='Capital Structure'!$G$16,EC92,IF('Capital Structure'!$H$15='Capital Structure'!$G$17,EC103,IF('Capital Structure'!$H$15='Capital Structure'!$G$18,EC114,EC125)))</f>
        <v>0</v>
      </c>
      <c r="ED137" s="465">
        <f>IF('Capital Structure'!$H$15='Capital Structure'!$G$16,ED92,IF('Capital Structure'!$H$15='Capital Structure'!$G$17,ED103,IF('Capital Structure'!$H$15='Capital Structure'!$G$18,ED114,ED125)))</f>
        <v>0</v>
      </c>
      <c r="EE137" s="465">
        <f>IF('Capital Structure'!$H$15='Capital Structure'!$G$16,EE92,IF('Capital Structure'!$H$15='Capital Structure'!$G$17,EE103,IF('Capital Structure'!$H$15='Capital Structure'!$G$18,EE114,EE125)))</f>
        <v>0</v>
      </c>
      <c r="EF137" s="465">
        <f>IF('Capital Structure'!$H$15='Capital Structure'!$G$16,EF92,IF('Capital Structure'!$H$15='Capital Structure'!$G$17,EF103,IF('Capital Structure'!$H$15='Capital Structure'!$G$18,EF114,EF125)))</f>
        <v>0</v>
      </c>
      <c r="EG137" s="465">
        <f>IF('Capital Structure'!$H$15='Capital Structure'!$G$16,EG92,IF('Capital Structure'!$H$15='Capital Structure'!$G$17,EG103,IF('Capital Structure'!$H$15='Capital Structure'!$G$18,EG114,EG125)))</f>
        <v>0</v>
      </c>
      <c r="EH137" s="465">
        <f>IF('Capital Structure'!$H$15='Capital Structure'!$G$16,EH92,IF('Capital Structure'!$H$15='Capital Structure'!$G$17,EH103,IF('Capital Structure'!$H$15='Capital Structure'!$G$18,EH114,EH125)))</f>
        <v>0</v>
      </c>
      <c r="EI137" s="465">
        <f>IF('Capital Structure'!$H$15='Capital Structure'!$G$16,EI92,IF('Capital Structure'!$H$15='Capital Structure'!$G$17,EI103,IF('Capital Structure'!$H$15='Capital Structure'!$G$18,EI114,EI125)))</f>
        <v>0</v>
      </c>
      <c r="EJ137" s="465">
        <f>IF('Capital Structure'!$H$15='Capital Structure'!$G$16,EJ92,IF('Capital Structure'!$H$15='Capital Structure'!$G$17,EJ103,IF('Capital Structure'!$H$15='Capital Structure'!$G$18,EJ114,EJ125)))</f>
        <v>0</v>
      </c>
      <c r="EK137" s="465">
        <f>IF('Capital Structure'!$H$15='Capital Structure'!$G$16,EK92,IF('Capital Structure'!$H$15='Capital Structure'!$G$17,EK103,IF('Capital Structure'!$H$15='Capital Structure'!$G$18,EK114,EK125)))</f>
        <v>0</v>
      </c>
      <c r="EL137" s="465">
        <f>IF('Capital Structure'!$H$15='Capital Structure'!$G$16,EL92,IF('Capital Structure'!$H$15='Capital Structure'!$G$17,EL103,IF('Capital Structure'!$H$15='Capital Structure'!$G$18,EL114,EL125)))</f>
        <v>0</v>
      </c>
      <c r="EM137" s="465">
        <f>IF('Capital Structure'!$H$15='Capital Structure'!$G$16,EM92,IF('Capital Structure'!$H$15='Capital Structure'!$G$17,EM103,IF('Capital Structure'!$H$15='Capital Structure'!$G$18,EM114,EM125)))</f>
        <v>0</v>
      </c>
      <c r="EN137" s="465">
        <f>IF('Capital Structure'!$H$15='Capital Structure'!$G$16,EN92,IF('Capital Structure'!$H$15='Capital Structure'!$G$17,EN103,IF('Capital Structure'!$H$15='Capital Structure'!$G$18,EN114,EN125)))</f>
        <v>0</v>
      </c>
      <c r="EO137" s="465">
        <f>IF('Capital Structure'!$H$15='Capital Structure'!$G$16,EO92,IF('Capital Structure'!$H$15='Capital Structure'!$G$17,EO103,IF('Capital Structure'!$H$15='Capital Structure'!$G$18,EO114,EO125)))</f>
        <v>0</v>
      </c>
      <c r="EP137" s="465">
        <f>IF('Capital Structure'!$H$15='Capital Structure'!$G$16,EP92,IF('Capital Structure'!$H$15='Capital Structure'!$G$17,EP103,IF('Capital Structure'!$H$15='Capital Structure'!$G$18,EP114,EP125)))</f>
        <v>0</v>
      </c>
      <c r="EQ137" s="465">
        <f>IF('Capital Structure'!$H$15='Capital Structure'!$G$16,EQ92,IF('Capital Structure'!$H$15='Capital Structure'!$G$17,EQ103,IF('Capital Structure'!$H$15='Capital Structure'!$G$18,EQ114,EQ125)))</f>
        <v>0</v>
      </c>
      <c r="ER137" s="465">
        <f>IF('Capital Structure'!$H$15='Capital Structure'!$G$16,ER92,IF('Capital Structure'!$H$15='Capital Structure'!$G$17,ER103,IF('Capital Structure'!$H$15='Capital Structure'!$G$18,ER114,ER125)))</f>
        <v>0</v>
      </c>
      <c r="ES137" s="465">
        <f>IF('Capital Structure'!$H$15='Capital Structure'!$G$16,ES92,IF('Capital Structure'!$H$15='Capital Structure'!$G$17,ES103,IF('Capital Structure'!$H$15='Capital Structure'!$G$18,ES114,ES125)))</f>
        <v>0</v>
      </c>
      <c r="ET137" s="465">
        <f>IF('Capital Structure'!$H$15='Capital Structure'!$G$16,ET92,IF('Capital Structure'!$H$15='Capital Structure'!$G$17,ET103,IF('Capital Structure'!$H$15='Capital Structure'!$G$18,ET114,ET125)))</f>
        <v>0</v>
      </c>
      <c r="EU137" s="465">
        <f>IF('Capital Structure'!$H$15='Capital Structure'!$G$16,EU92,IF('Capital Structure'!$H$15='Capital Structure'!$G$17,EU103,IF('Capital Structure'!$H$15='Capital Structure'!$G$18,EU114,EU125)))</f>
        <v>0</v>
      </c>
      <c r="EV137" s="465">
        <f>IF('Capital Structure'!$H$15='Capital Structure'!$G$16,EV92,IF('Capital Structure'!$H$15='Capital Structure'!$G$17,EV103,IF('Capital Structure'!$H$15='Capital Structure'!$G$18,EV114,EV125)))</f>
        <v>0</v>
      </c>
      <c r="EW137" s="465">
        <f>IF('Capital Structure'!$H$15='Capital Structure'!$G$16,EW92,IF('Capital Structure'!$H$15='Capital Structure'!$G$17,EW103,IF('Capital Structure'!$H$15='Capital Structure'!$G$18,EW114,EW125)))</f>
        <v>0</v>
      </c>
      <c r="EX137" s="465">
        <f>IF('Capital Structure'!$H$15='Capital Structure'!$G$16,EX92,IF('Capital Structure'!$H$15='Capital Structure'!$G$17,EX103,IF('Capital Structure'!$H$15='Capital Structure'!$G$18,EX114,EX125)))</f>
        <v>0</v>
      </c>
      <c r="EY137" s="465">
        <f>IF('Capital Structure'!$H$15='Capital Structure'!$G$16,EY92,IF('Capital Structure'!$H$15='Capital Structure'!$G$17,EY103,IF('Capital Structure'!$H$15='Capital Structure'!$G$18,EY114,EY125)))</f>
        <v>0</v>
      </c>
      <c r="EZ137" s="465">
        <f>IF('Capital Structure'!$H$15='Capital Structure'!$G$16,EZ92,IF('Capital Structure'!$H$15='Capital Structure'!$G$17,EZ103,IF('Capital Structure'!$H$15='Capital Structure'!$G$18,EZ114,EZ125)))</f>
        <v>0</v>
      </c>
      <c r="FA137" s="465">
        <f>IF('Capital Structure'!$H$15='Capital Structure'!$G$16,FA92,IF('Capital Structure'!$H$15='Capital Structure'!$G$17,FA103,IF('Capital Structure'!$H$15='Capital Structure'!$G$18,FA114,FA125)))</f>
        <v>0</v>
      </c>
      <c r="FB137" s="465">
        <f>IF('Capital Structure'!$H$15='Capital Structure'!$G$16,FB92,IF('Capital Structure'!$H$15='Capital Structure'!$G$17,FB103,IF('Capital Structure'!$H$15='Capital Structure'!$G$18,FB114,FB125)))</f>
        <v>0</v>
      </c>
      <c r="FC137" s="465"/>
      <c r="FD137" s="465"/>
      <c r="FE137" s="465"/>
      <c r="FF137" s="465"/>
      <c r="FG137" s="465"/>
      <c r="FH137" s="465"/>
      <c r="FI137" s="465"/>
      <c r="FJ137" s="465"/>
      <c r="FK137" s="465"/>
      <c r="FL137" s="465"/>
      <c r="FM137" s="465"/>
      <c r="FN137" s="465"/>
      <c r="FO137" s="465"/>
      <c r="FP137" s="465"/>
      <c r="FQ137" s="465"/>
      <c r="FR137" s="465"/>
      <c r="FS137" s="465"/>
      <c r="FT137" s="465"/>
      <c r="FU137" s="465"/>
      <c r="FV137" s="465"/>
      <c r="FW137" s="465"/>
      <c r="FX137" s="465"/>
      <c r="FY137" s="465"/>
      <c r="FZ137" s="465"/>
      <c r="GA137" s="465"/>
      <c r="GB137" s="465"/>
      <c r="GC137" s="465"/>
      <c r="GD137" s="465"/>
      <c r="GE137" s="465"/>
      <c r="GF137" s="465"/>
      <c r="GG137" s="465"/>
      <c r="GH137" s="465"/>
      <c r="GI137" s="465"/>
      <c r="GJ137" s="465"/>
      <c r="GK137" s="465"/>
      <c r="GL137" s="465"/>
      <c r="GM137" s="465"/>
      <c r="GN137" s="465"/>
      <c r="GO137" s="465"/>
      <c r="GP137" s="465"/>
      <c r="GQ137" s="465"/>
      <c r="GR137" s="465"/>
      <c r="GS137" s="465"/>
      <c r="GT137" s="465"/>
      <c r="GU137" s="465"/>
      <c r="GV137" s="465"/>
      <c r="GW137" s="465"/>
      <c r="GX137" s="465"/>
    </row>
    <row r="138" spans="1:206">
      <c r="B138" s="478" t="s">
        <v>208</v>
      </c>
      <c r="D138" s="228"/>
      <c r="E138" s="465">
        <f>IF('Capital Structure'!$H$15='Capital Structure'!$G$16,E93,IF('Capital Structure'!$H$15='Capital Structure'!$G$17,E104,IF('Capital Structure'!$H$15='Capital Structure'!$G$18,E115,E126)))</f>
        <v>0</v>
      </c>
      <c r="F138" s="465">
        <f>IF('Capital Structure'!$H$15='Capital Structure'!$G$16,F93,IF('Capital Structure'!$H$15='Capital Structure'!$G$17,F104,IF('Capital Structure'!$H$15='Capital Structure'!$G$18,F115,F126)))</f>
        <v>0</v>
      </c>
      <c r="G138" s="465">
        <f>IF('Capital Structure'!$H$15='Capital Structure'!$G$16,G93,IF('Capital Structure'!$H$15='Capital Structure'!$G$17,G104,IF('Capital Structure'!$H$15='Capital Structure'!$G$18,G115,G126)))</f>
        <v>0</v>
      </c>
      <c r="H138" s="465">
        <f>IF('Capital Structure'!$H$15='Capital Structure'!$G$16,H93,IF('Capital Structure'!$H$15='Capital Structure'!$G$17,H104,IF('Capital Structure'!$H$15='Capital Structure'!$G$18,H115,H126)))</f>
        <v>0</v>
      </c>
      <c r="I138" s="465">
        <f>IF('Capital Structure'!$H$15='Capital Structure'!$G$16,I93,IF('Capital Structure'!$H$15='Capital Structure'!$G$17,I104,IF('Capital Structure'!$H$15='Capital Structure'!$G$18,I115,I126)))</f>
        <v>0</v>
      </c>
      <c r="J138" s="465">
        <f>IF('Capital Structure'!$H$15='Capital Structure'!$G$16,J93,IF('Capital Structure'!$H$15='Capital Structure'!$G$17,J104,IF('Capital Structure'!$H$15='Capital Structure'!$G$18,J115,J126)))</f>
        <v>0</v>
      </c>
      <c r="K138" s="465">
        <f>IF('Capital Structure'!$H$15='Capital Structure'!$G$16,K93,IF('Capital Structure'!$H$15='Capital Structure'!$G$17,K104,IF('Capital Structure'!$H$15='Capital Structure'!$G$18,K115,K126)))</f>
        <v>0</v>
      </c>
      <c r="L138" s="465">
        <f>IF('Capital Structure'!$H$15='Capital Structure'!$G$16,L93,IF('Capital Structure'!$H$15='Capital Structure'!$G$17,L104,IF('Capital Structure'!$H$15='Capital Structure'!$G$18,L115,L126)))</f>
        <v>0</v>
      </c>
      <c r="M138" s="465">
        <f>IF('Capital Structure'!$H$15='Capital Structure'!$G$16,M93,IF('Capital Structure'!$H$15='Capital Structure'!$G$17,M104,IF('Capital Structure'!$H$15='Capital Structure'!$G$18,M115,M126)))</f>
        <v>0</v>
      </c>
      <c r="N138" s="465">
        <f>IF('Capital Structure'!$H$15='Capital Structure'!$G$16,N93,IF('Capital Structure'!$H$15='Capital Structure'!$G$17,N104,IF('Capital Structure'!$H$15='Capital Structure'!$G$18,N115,N126)))</f>
        <v>0</v>
      </c>
      <c r="O138" s="465">
        <f>IF('Capital Structure'!$H$15='Capital Structure'!$G$16,O93,IF('Capital Structure'!$H$15='Capital Structure'!$G$17,O104,IF('Capital Structure'!$H$15='Capital Structure'!$G$18,O115,O126)))</f>
        <v>0</v>
      </c>
      <c r="P138" s="465">
        <f>IF('Capital Structure'!$H$15='Capital Structure'!$G$16,P93,IF('Capital Structure'!$H$15='Capital Structure'!$G$17,P104,IF('Capital Structure'!$H$15='Capital Structure'!$G$18,P115,P126)))</f>
        <v>0</v>
      </c>
      <c r="Q138" s="465">
        <f>IF('Capital Structure'!$H$15='Capital Structure'!$G$16,Q93,IF('Capital Structure'!$H$15='Capital Structure'!$G$17,Q104,IF('Capital Structure'!$H$15='Capital Structure'!$G$18,Q115,Q126)))</f>
        <v>0</v>
      </c>
      <c r="R138" s="465">
        <f>IF('Capital Structure'!$H$15='Capital Structure'!$G$16,R93,IF('Capital Structure'!$H$15='Capital Structure'!$G$17,R104,IF('Capital Structure'!$H$15='Capital Structure'!$G$18,R115,R126)))</f>
        <v>0</v>
      </c>
      <c r="S138" s="465">
        <f>IF('Capital Structure'!$H$15='Capital Structure'!$G$16,S93,IF('Capital Structure'!$H$15='Capital Structure'!$G$17,S104,IF('Capital Structure'!$H$15='Capital Structure'!$G$18,S115,S126)))</f>
        <v>0</v>
      </c>
      <c r="T138" s="465">
        <f>IF('Capital Structure'!$H$15='Capital Structure'!$G$16,T93,IF('Capital Structure'!$H$15='Capital Structure'!$G$17,T104,IF('Capital Structure'!$H$15='Capital Structure'!$G$18,T115,T126)))</f>
        <v>0</v>
      </c>
      <c r="U138" s="465">
        <f>IF('Capital Structure'!$H$15='Capital Structure'!$G$16,U93,IF('Capital Structure'!$H$15='Capital Structure'!$G$17,U104,IF('Capital Structure'!$H$15='Capital Structure'!$G$18,U115,U126)))</f>
        <v>0</v>
      </c>
      <c r="V138" s="465">
        <f>IF('Capital Structure'!$H$15='Capital Structure'!$G$16,V93,IF('Capital Structure'!$H$15='Capital Structure'!$G$17,V104,IF('Capital Structure'!$H$15='Capital Structure'!$G$18,V115,V126)))</f>
        <v>0</v>
      </c>
      <c r="W138" s="465">
        <f>IF('Capital Structure'!$H$15='Capital Structure'!$G$16,W93,IF('Capital Structure'!$H$15='Capital Structure'!$G$17,W104,IF('Capital Structure'!$H$15='Capital Structure'!$G$18,W115,W126)))</f>
        <v>0</v>
      </c>
      <c r="X138" s="465">
        <f>IF('Capital Structure'!$H$15='Capital Structure'!$G$16,X93,IF('Capital Structure'!$H$15='Capital Structure'!$G$17,X104,IF('Capital Structure'!$H$15='Capital Structure'!$G$18,X115,X126)))</f>
        <v>0</v>
      </c>
      <c r="Y138" s="465">
        <f>IF('Capital Structure'!$H$15='Capital Structure'!$G$16,Y93,IF('Capital Structure'!$H$15='Capital Structure'!$G$17,Y104,IF('Capital Structure'!$H$15='Capital Structure'!$G$18,Y115,Y126)))</f>
        <v>0</v>
      </c>
      <c r="Z138" s="465">
        <f>IF('Capital Structure'!$H$15='Capital Structure'!$G$16,Z93,IF('Capital Structure'!$H$15='Capital Structure'!$G$17,Z104,IF('Capital Structure'!$H$15='Capital Structure'!$G$18,Z115,Z126)))</f>
        <v>0</v>
      </c>
      <c r="AA138" s="465">
        <f>IF('Capital Structure'!$H$15='Capital Structure'!$G$16,AA93,IF('Capital Structure'!$H$15='Capital Structure'!$G$17,AA104,IF('Capital Structure'!$H$15='Capital Structure'!$G$18,AA115,AA126)))</f>
        <v>0</v>
      </c>
      <c r="AB138" s="465">
        <f>IF('Capital Structure'!$H$15='Capital Structure'!$G$16,AB93,IF('Capital Structure'!$H$15='Capital Structure'!$G$17,AB104,IF('Capital Structure'!$H$15='Capital Structure'!$G$18,AB115,AB126)))</f>
        <v>0</v>
      </c>
      <c r="AC138" s="465">
        <f>IF('Capital Structure'!$H$15='Capital Structure'!$G$16,AC93,IF('Capital Structure'!$H$15='Capital Structure'!$G$17,AC104,IF('Capital Structure'!$H$15='Capital Structure'!$G$18,AC115,AC126)))</f>
        <v>0</v>
      </c>
      <c r="AD138" s="465">
        <f>IF('Capital Structure'!$H$15='Capital Structure'!$G$16,AD93,IF('Capital Structure'!$H$15='Capital Structure'!$G$17,AD104,IF('Capital Structure'!$H$15='Capital Structure'!$G$18,AD115,AD126)))</f>
        <v>0</v>
      </c>
      <c r="AE138" s="465">
        <f>IF('Capital Structure'!$H$15='Capital Structure'!$G$16,AE93,IF('Capital Structure'!$H$15='Capital Structure'!$G$17,AE104,IF('Capital Structure'!$H$15='Capital Structure'!$G$18,AE115,AE126)))</f>
        <v>0</v>
      </c>
      <c r="AF138" s="465">
        <f>IF('Capital Structure'!$H$15='Capital Structure'!$G$16,AF93,IF('Capital Structure'!$H$15='Capital Structure'!$G$17,AF104,IF('Capital Structure'!$H$15='Capital Structure'!$G$18,AF115,AF126)))</f>
        <v>0</v>
      </c>
      <c r="AG138" s="465">
        <f>IF('Capital Structure'!$H$15='Capital Structure'!$G$16,AG93,IF('Capital Structure'!$H$15='Capital Structure'!$G$17,AG104,IF('Capital Structure'!$H$15='Capital Structure'!$G$18,AG115,AG126)))</f>
        <v>0</v>
      </c>
      <c r="AH138" s="465">
        <f>IF('Capital Structure'!$H$15='Capital Structure'!$G$16,AH93,IF('Capital Structure'!$H$15='Capital Structure'!$G$17,AH104,IF('Capital Structure'!$H$15='Capital Structure'!$G$18,AH115,AH126)))</f>
        <v>0</v>
      </c>
      <c r="AI138" s="465">
        <f>IF('Capital Structure'!$H$15='Capital Structure'!$G$16,AI93,IF('Capital Structure'!$H$15='Capital Structure'!$G$17,AI104,IF('Capital Structure'!$H$15='Capital Structure'!$G$18,AI115,AI126)))</f>
        <v>0</v>
      </c>
      <c r="AJ138" s="465">
        <f>IF('Capital Structure'!$H$15='Capital Structure'!$G$16,AJ93,IF('Capital Structure'!$H$15='Capital Structure'!$G$17,AJ104,IF('Capital Structure'!$H$15='Capital Structure'!$G$18,AJ115,AJ126)))</f>
        <v>0</v>
      </c>
      <c r="AK138" s="465">
        <f>IF('Capital Structure'!$H$15='Capital Structure'!$G$16,AK93,IF('Capital Structure'!$H$15='Capital Structure'!$G$17,AK104,IF('Capital Structure'!$H$15='Capital Structure'!$G$18,AK115,AK126)))</f>
        <v>0</v>
      </c>
      <c r="AL138" s="465">
        <f>IF('Capital Structure'!$H$15='Capital Structure'!$G$16,AL93,IF('Capital Structure'!$H$15='Capital Structure'!$G$17,AL104,IF('Capital Structure'!$H$15='Capital Structure'!$G$18,AL115,AL126)))</f>
        <v>0</v>
      </c>
      <c r="AM138" s="465">
        <f>IF('Capital Structure'!$H$15='Capital Structure'!$G$16,AM93,IF('Capital Structure'!$H$15='Capital Structure'!$G$17,AM104,IF('Capital Structure'!$H$15='Capital Structure'!$G$18,AM115,AM126)))</f>
        <v>0</v>
      </c>
      <c r="AN138" s="465">
        <f>IF('Capital Structure'!$H$15='Capital Structure'!$G$16,AN93,IF('Capital Structure'!$H$15='Capital Structure'!$G$17,AN104,IF('Capital Structure'!$H$15='Capital Structure'!$G$18,AN115,AN126)))</f>
        <v>0</v>
      </c>
      <c r="AO138" s="465">
        <f>IF('Capital Structure'!$H$15='Capital Structure'!$G$16,AO93,IF('Capital Structure'!$H$15='Capital Structure'!$G$17,AO104,IF('Capital Structure'!$H$15='Capital Structure'!$G$18,AO115,AO126)))</f>
        <v>0</v>
      </c>
      <c r="AP138" s="465">
        <f>IF('Capital Structure'!$H$15='Capital Structure'!$G$16,AP93,IF('Capital Structure'!$H$15='Capital Structure'!$G$17,AP104,IF('Capital Structure'!$H$15='Capital Structure'!$G$18,AP115,AP126)))</f>
        <v>0</v>
      </c>
      <c r="AQ138" s="465">
        <f>IF('Capital Structure'!$H$15='Capital Structure'!$G$16,AQ93,IF('Capital Structure'!$H$15='Capital Structure'!$G$17,AQ104,IF('Capital Structure'!$H$15='Capital Structure'!$G$18,AQ115,AQ126)))</f>
        <v>0</v>
      </c>
      <c r="AR138" s="465">
        <f>IF('Capital Structure'!$H$15='Capital Structure'!$G$16,AR93,IF('Capital Structure'!$H$15='Capital Structure'!$G$17,AR104,IF('Capital Structure'!$H$15='Capital Structure'!$G$18,AR115,AR126)))</f>
        <v>0</v>
      </c>
      <c r="AS138" s="465">
        <f>IF('Capital Structure'!$H$15='Capital Structure'!$G$16,AS93,IF('Capital Structure'!$H$15='Capital Structure'!$G$17,AS104,IF('Capital Structure'!$H$15='Capital Structure'!$G$18,AS115,AS126)))</f>
        <v>0</v>
      </c>
      <c r="AT138" s="465">
        <f>IF('Capital Structure'!$H$15='Capital Structure'!$G$16,AT93,IF('Capital Structure'!$H$15='Capital Structure'!$G$17,AT104,IF('Capital Structure'!$H$15='Capital Structure'!$G$18,AT115,AT126)))</f>
        <v>0</v>
      </c>
      <c r="AU138" s="465">
        <f>IF('Capital Structure'!$H$15='Capital Structure'!$G$16,AU93,IF('Capital Structure'!$H$15='Capital Structure'!$G$17,AU104,IF('Capital Structure'!$H$15='Capital Structure'!$G$18,AU115,AU126)))</f>
        <v>0</v>
      </c>
      <c r="AV138" s="465">
        <f>IF('Capital Structure'!$H$15='Capital Structure'!$G$16,AV93,IF('Capital Structure'!$H$15='Capital Structure'!$G$17,AV104,IF('Capital Structure'!$H$15='Capital Structure'!$G$18,AV115,AV126)))</f>
        <v>0</v>
      </c>
      <c r="AW138" s="465">
        <f>IF('Capital Structure'!$H$15='Capital Structure'!$G$16,AW93,IF('Capital Structure'!$H$15='Capital Structure'!$G$17,AW104,IF('Capital Structure'!$H$15='Capital Structure'!$G$18,AW115,AW126)))</f>
        <v>0</v>
      </c>
      <c r="AX138" s="465">
        <f>IF('Capital Structure'!$H$15='Capital Structure'!$G$16,AX93,IF('Capital Structure'!$H$15='Capital Structure'!$G$17,AX104,IF('Capital Structure'!$H$15='Capital Structure'!$G$18,AX115,AX126)))</f>
        <v>0</v>
      </c>
      <c r="AY138" s="465">
        <f>IF('Capital Structure'!$H$15='Capital Structure'!$G$16,AY93,IF('Capital Structure'!$H$15='Capital Structure'!$G$17,AY104,IF('Capital Structure'!$H$15='Capital Structure'!$G$18,AY115,AY126)))</f>
        <v>0</v>
      </c>
      <c r="AZ138" s="465">
        <f>IF('Capital Structure'!$H$15='Capital Structure'!$G$16,AZ93,IF('Capital Structure'!$H$15='Capital Structure'!$G$17,AZ104,IF('Capital Structure'!$H$15='Capital Structure'!$G$18,AZ115,AZ126)))</f>
        <v>0</v>
      </c>
      <c r="BA138" s="465">
        <f>IF('Capital Structure'!$H$15='Capital Structure'!$G$16,BA93,IF('Capital Structure'!$H$15='Capital Structure'!$G$17,BA104,IF('Capital Structure'!$H$15='Capital Structure'!$G$18,BA115,BA126)))</f>
        <v>0</v>
      </c>
      <c r="BB138" s="465">
        <f>IF('Capital Structure'!$H$15='Capital Structure'!$G$16,BB93,IF('Capital Structure'!$H$15='Capital Structure'!$G$17,BB104,IF('Capital Structure'!$H$15='Capital Structure'!$G$18,BB115,BB126)))</f>
        <v>0</v>
      </c>
      <c r="BC138" s="465">
        <f>IF('Capital Structure'!$H$15='Capital Structure'!$G$16,BC93,IF('Capital Structure'!$H$15='Capital Structure'!$G$17,BC104,IF('Capital Structure'!$H$15='Capital Structure'!$G$18,BC115,BC126)))</f>
        <v>0</v>
      </c>
      <c r="BD138" s="465">
        <f>IF('Capital Structure'!$H$15='Capital Structure'!$G$16,BD93,IF('Capital Structure'!$H$15='Capital Structure'!$G$17,BD104,IF('Capital Structure'!$H$15='Capital Structure'!$G$18,BD115,BD126)))</f>
        <v>0</v>
      </c>
      <c r="BE138" s="465">
        <f>IF('Capital Structure'!$H$15='Capital Structure'!$G$16,BE93,IF('Capital Structure'!$H$15='Capital Structure'!$G$17,BE104,IF('Capital Structure'!$H$15='Capital Structure'!$G$18,BE115,BE126)))</f>
        <v>0</v>
      </c>
      <c r="BF138" s="465">
        <f>IF('Capital Structure'!$H$15='Capital Structure'!$G$16,BF93,IF('Capital Structure'!$H$15='Capital Structure'!$G$17,BF104,IF('Capital Structure'!$H$15='Capital Structure'!$G$18,BF115,BF126)))</f>
        <v>0</v>
      </c>
      <c r="BG138" s="465">
        <f>IF('Capital Structure'!$H$15='Capital Structure'!$G$16,BG93,IF('Capital Structure'!$H$15='Capital Structure'!$G$17,BG104,IF('Capital Structure'!$H$15='Capital Structure'!$G$18,BG115,BG126)))</f>
        <v>0</v>
      </c>
      <c r="BH138" s="465">
        <f>IF('Capital Structure'!$H$15='Capital Structure'!$G$16,BH93,IF('Capital Structure'!$H$15='Capital Structure'!$G$17,BH104,IF('Capital Structure'!$H$15='Capital Structure'!$G$18,BH115,BH126)))</f>
        <v>0</v>
      </c>
      <c r="BI138" s="465">
        <f>IF('Capital Structure'!$H$15='Capital Structure'!$G$16,BI93,IF('Capital Structure'!$H$15='Capital Structure'!$G$17,BI104,IF('Capital Structure'!$H$15='Capital Structure'!$G$18,BI115,BI126)))</f>
        <v>0</v>
      </c>
      <c r="BJ138" s="465">
        <f>IF('Capital Structure'!$H$15='Capital Structure'!$G$16,BJ93,IF('Capital Structure'!$H$15='Capital Structure'!$G$17,BJ104,IF('Capital Structure'!$H$15='Capital Structure'!$G$18,BJ115,BJ126)))</f>
        <v>0</v>
      </c>
      <c r="BK138" s="465">
        <f>IF('Capital Structure'!$H$15='Capital Structure'!$G$16,BK93,IF('Capital Structure'!$H$15='Capital Structure'!$G$17,BK104,IF('Capital Structure'!$H$15='Capital Structure'!$G$18,BK115,BK126)))</f>
        <v>0</v>
      </c>
      <c r="BL138" s="465">
        <f>IF('Capital Structure'!$H$15='Capital Structure'!$G$16,BL93,IF('Capital Structure'!$H$15='Capital Structure'!$G$17,BL104,IF('Capital Structure'!$H$15='Capital Structure'!$G$18,BL115,BL126)))</f>
        <v>0</v>
      </c>
      <c r="BM138" s="465">
        <f>IF('Capital Structure'!$H$15='Capital Structure'!$G$16,BM93,IF('Capital Structure'!$H$15='Capital Structure'!$G$17,BM104,IF('Capital Structure'!$H$15='Capital Structure'!$G$18,BM115,BM126)))</f>
        <v>0</v>
      </c>
      <c r="BN138" s="465">
        <f>IF('Capital Structure'!$H$15='Capital Structure'!$G$16,BN93,IF('Capital Structure'!$H$15='Capital Structure'!$G$17,BN104,IF('Capital Structure'!$H$15='Capital Structure'!$G$18,BN115,BN126)))</f>
        <v>0</v>
      </c>
      <c r="BO138" s="465">
        <f>IF('Capital Structure'!$H$15='Capital Structure'!$G$16,BO93,IF('Capital Structure'!$H$15='Capital Structure'!$G$17,BO104,IF('Capital Structure'!$H$15='Capital Structure'!$G$18,BO115,BO126)))</f>
        <v>0</v>
      </c>
      <c r="BP138" s="465">
        <f>IF('Capital Structure'!$H$15='Capital Structure'!$G$16,BP93,IF('Capital Structure'!$H$15='Capital Structure'!$G$17,BP104,IF('Capital Structure'!$H$15='Capital Structure'!$G$18,BP115,BP126)))</f>
        <v>0</v>
      </c>
      <c r="BQ138" s="465">
        <f>IF('Capital Structure'!$H$15='Capital Structure'!$G$16,BQ93,IF('Capital Structure'!$H$15='Capital Structure'!$G$17,BQ104,IF('Capital Structure'!$H$15='Capital Structure'!$G$18,BQ115,BQ126)))</f>
        <v>0</v>
      </c>
      <c r="BR138" s="465">
        <f>IF('Capital Structure'!$H$15='Capital Structure'!$G$16,BR93,IF('Capital Structure'!$H$15='Capital Structure'!$G$17,BR104,IF('Capital Structure'!$H$15='Capital Structure'!$G$18,BR115,BR126)))</f>
        <v>0</v>
      </c>
      <c r="BS138" s="465">
        <f>IF('Capital Structure'!$H$15='Capital Structure'!$G$16,BS93,IF('Capital Structure'!$H$15='Capital Structure'!$G$17,BS104,IF('Capital Structure'!$H$15='Capital Structure'!$G$18,BS115,BS126)))</f>
        <v>0</v>
      </c>
      <c r="BT138" s="465">
        <f>IF('Capital Structure'!$H$15='Capital Structure'!$G$16,BT93,IF('Capital Structure'!$H$15='Capital Structure'!$G$17,BT104,IF('Capital Structure'!$H$15='Capital Structure'!$G$18,BT115,BT126)))</f>
        <v>0</v>
      </c>
      <c r="BU138" s="465">
        <f>IF('Capital Structure'!$H$15='Capital Structure'!$G$16,BU93,IF('Capital Structure'!$H$15='Capital Structure'!$G$17,BU104,IF('Capital Structure'!$H$15='Capital Structure'!$G$18,BU115,BU126)))</f>
        <v>0</v>
      </c>
      <c r="BV138" s="465">
        <f>IF('Capital Structure'!$H$15='Capital Structure'!$G$16,BV93,IF('Capital Structure'!$H$15='Capital Structure'!$G$17,BV104,IF('Capital Structure'!$H$15='Capital Structure'!$G$18,BV115,BV126)))</f>
        <v>0</v>
      </c>
      <c r="BW138" s="465">
        <f>IF('Capital Structure'!$H$15='Capital Structure'!$G$16,BW93,IF('Capital Structure'!$H$15='Capital Structure'!$G$17,BW104,IF('Capital Structure'!$H$15='Capital Structure'!$G$18,BW115,BW126)))</f>
        <v>0</v>
      </c>
      <c r="BX138" s="465">
        <f>IF('Capital Structure'!$H$15='Capital Structure'!$G$16,BX93,IF('Capital Structure'!$H$15='Capital Structure'!$G$17,BX104,IF('Capital Structure'!$H$15='Capital Structure'!$G$18,BX115,BX126)))</f>
        <v>0</v>
      </c>
      <c r="BY138" s="465">
        <f>IF('Capital Structure'!$H$15='Capital Structure'!$G$16,BY93,IF('Capital Structure'!$H$15='Capital Structure'!$G$17,BY104,IF('Capital Structure'!$H$15='Capital Structure'!$G$18,BY115,BY126)))</f>
        <v>0</v>
      </c>
      <c r="BZ138" s="465">
        <f>IF('Capital Structure'!$H$15='Capital Structure'!$G$16,BZ93,IF('Capital Structure'!$H$15='Capital Structure'!$G$17,BZ104,IF('Capital Structure'!$H$15='Capital Structure'!$G$18,BZ115,BZ126)))</f>
        <v>0</v>
      </c>
      <c r="CA138" s="465">
        <f>IF('Capital Structure'!$H$15='Capital Structure'!$G$16,CA93,IF('Capital Structure'!$H$15='Capital Structure'!$G$17,CA104,IF('Capital Structure'!$H$15='Capital Structure'!$G$18,CA115,CA126)))</f>
        <v>0</v>
      </c>
      <c r="CB138" s="465">
        <f>IF('Capital Structure'!$H$15='Capital Structure'!$G$16,CB93,IF('Capital Structure'!$H$15='Capital Structure'!$G$17,CB104,IF('Capital Structure'!$H$15='Capital Structure'!$G$18,CB115,CB126)))</f>
        <v>0</v>
      </c>
      <c r="CC138" s="465">
        <f>IF('Capital Structure'!$H$15='Capital Structure'!$G$16,CC93,IF('Capital Structure'!$H$15='Capital Structure'!$G$17,CC104,IF('Capital Structure'!$H$15='Capital Structure'!$G$18,CC115,CC126)))</f>
        <v>0</v>
      </c>
      <c r="CD138" s="465">
        <f>IF('Capital Structure'!$H$15='Capital Structure'!$G$16,CD93,IF('Capital Structure'!$H$15='Capital Structure'!$G$17,CD104,IF('Capital Structure'!$H$15='Capital Structure'!$G$18,CD115,CD126)))</f>
        <v>0</v>
      </c>
      <c r="CE138" s="465">
        <f>IF('Capital Structure'!$H$15='Capital Structure'!$G$16,CE93,IF('Capital Structure'!$H$15='Capital Structure'!$G$17,CE104,IF('Capital Structure'!$H$15='Capital Structure'!$G$18,CE115,CE126)))</f>
        <v>0</v>
      </c>
      <c r="CF138" s="465">
        <f>IF('Capital Structure'!$H$15='Capital Structure'!$G$16,CF93,IF('Capital Structure'!$H$15='Capital Structure'!$G$17,CF104,IF('Capital Structure'!$H$15='Capital Structure'!$G$18,CF115,CF126)))</f>
        <v>0</v>
      </c>
      <c r="CG138" s="465">
        <f>IF('Capital Structure'!$H$15='Capital Structure'!$G$16,CG93,IF('Capital Structure'!$H$15='Capital Structure'!$G$17,CG104,IF('Capital Structure'!$H$15='Capital Structure'!$G$18,CG115,CG126)))</f>
        <v>0</v>
      </c>
      <c r="CH138" s="465">
        <f>IF('Capital Structure'!$H$15='Capital Structure'!$G$16,CH93,IF('Capital Structure'!$H$15='Capital Structure'!$G$17,CH104,IF('Capital Structure'!$H$15='Capital Structure'!$G$18,CH115,CH126)))</f>
        <v>0</v>
      </c>
      <c r="CI138" s="465">
        <f>IF('Capital Structure'!$H$15='Capital Structure'!$G$16,CI93,IF('Capital Structure'!$H$15='Capital Structure'!$G$17,CI104,IF('Capital Structure'!$H$15='Capital Structure'!$G$18,CI115,CI126)))</f>
        <v>0</v>
      </c>
      <c r="CJ138" s="465">
        <f>IF('Capital Structure'!$H$15='Capital Structure'!$G$16,CJ93,IF('Capital Structure'!$H$15='Capital Structure'!$G$17,CJ104,IF('Capital Structure'!$H$15='Capital Structure'!$G$18,CJ115,CJ126)))</f>
        <v>0</v>
      </c>
      <c r="CK138" s="465">
        <f>IF('Capital Structure'!$H$15='Capital Structure'!$G$16,CK93,IF('Capital Structure'!$H$15='Capital Structure'!$G$17,CK104,IF('Capital Structure'!$H$15='Capital Structure'!$G$18,CK115,CK126)))</f>
        <v>0</v>
      </c>
      <c r="CL138" s="465">
        <f>IF('Capital Structure'!$H$15='Capital Structure'!$G$16,CL93,IF('Capital Structure'!$H$15='Capital Structure'!$G$17,CL104,IF('Capital Structure'!$H$15='Capital Structure'!$G$18,CL115,CL126)))</f>
        <v>0</v>
      </c>
      <c r="CM138" s="465">
        <f>IF('Capital Structure'!$H$15='Capital Structure'!$G$16,CM93,IF('Capital Structure'!$H$15='Capital Structure'!$G$17,CM104,IF('Capital Structure'!$H$15='Capital Structure'!$G$18,CM115,CM126)))</f>
        <v>0</v>
      </c>
      <c r="CN138" s="465">
        <f>IF('Capital Structure'!$H$15='Capital Structure'!$G$16,CN93,IF('Capital Structure'!$H$15='Capital Structure'!$G$17,CN104,IF('Capital Structure'!$H$15='Capital Structure'!$G$18,CN115,CN126)))</f>
        <v>0</v>
      </c>
      <c r="CO138" s="465">
        <f>IF('Capital Structure'!$H$15='Capital Structure'!$G$16,CO93,IF('Capital Structure'!$H$15='Capital Structure'!$G$17,CO104,IF('Capital Structure'!$H$15='Capital Structure'!$G$18,CO115,CO126)))</f>
        <v>0</v>
      </c>
      <c r="CP138" s="465">
        <f>IF('Capital Structure'!$H$15='Capital Structure'!$G$16,CP93,IF('Capital Structure'!$H$15='Capital Structure'!$G$17,CP104,IF('Capital Structure'!$H$15='Capital Structure'!$G$18,CP115,CP126)))</f>
        <v>0</v>
      </c>
      <c r="CQ138" s="465">
        <f>IF('Capital Structure'!$H$15='Capital Structure'!$G$16,CQ93,IF('Capital Structure'!$H$15='Capital Structure'!$G$17,CQ104,IF('Capital Structure'!$H$15='Capital Structure'!$G$18,CQ115,CQ126)))</f>
        <v>0</v>
      </c>
      <c r="CR138" s="465">
        <f>IF('Capital Structure'!$H$15='Capital Structure'!$G$16,CR93,IF('Capital Structure'!$H$15='Capital Structure'!$G$17,CR104,IF('Capital Structure'!$H$15='Capital Structure'!$G$18,CR115,CR126)))</f>
        <v>0</v>
      </c>
      <c r="CS138" s="465">
        <f>IF('Capital Structure'!$H$15='Capital Structure'!$G$16,CS93,IF('Capital Structure'!$H$15='Capital Structure'!$G$17,CS104,IF('Capital Structure'!$H$15='Capital Structure'!$G$18,CS115,CS126)))</f>
        <v>0</v>
      </c>
      <c r="CT138" s="465">
        <f>IF('Capital Structure'!$H$15='Capital Structure'!$G$16,CT93,IF('Capital Structure'!$H$15='Capital Structure'!$G$17,CT104,IF('Capital Structure'!$H$15='Capital Structure'!$G$18,CT115,CT126)))</f>
        <v>0</v>
      </c>
      <c r="CU138" s="465">
        <f>IF('Capital Structure'!$H$15='Capital Structure'!$G$16,CU93,IF('Capital Structure'!$H$15='Capital Structure'!$G$17,CU104,IF('Capital Structure'!$H$15='Capital Structure'!$G$18,CU115,CU126)))</f>
        <v>0</v>
      </c>
      <c r="CV138" s="465">
        <f>IF('Capital Structure'!$H$15='Capital Structure'!$G$16,CV93,IF('Capital Structure'!$H$15='Capital Structure'!$G$17,CV104,IF('Capital Structure'!$H$15='Capital Structure'!$G$18,CV115,CV126)))</f>
        <v>0</v>
      </c>
      <c r="CW138" s="465">
        <f>IF('Capital Structure'!$H$15='Capital Structure'!$G$16,CW93,IF('Capital Structure'!$H$15='Capital Structure'!$G$17,CW104,IF('Capital Structure'!$H$15='Capital Structure'!$G$18,CW115,CW126)))</f>
        <v>0</v>
      </c>
      <c r="CX138" s="465">
        <f>IF('Capital Structure'!$H$15='Capital Structure'!$G$16,CX93,IF('Capital Structure'!$H$15='Capital Structure'!$G$17,CX104,IF('Capital Structure'!$H$15='Capital Structure'!$G$18,CX115,CX126)))</f>
        <v>0</v>
      </c>
      <c r="CY138" s="465">
        <f>IF('Capital Structure'!$H$15='Capital Structure'!$G$16,CY93,IF('Capital Structure'!$H$15='Capital Structure'!$G$17,CY104,IF('Capital Structure'!$H$15='Capital Structure'!$G$18,CY115,CY126)))</f>
        <v>0</v>
      </c>
      <c r="CZ138" s="465">
        <f>IF('Capital Structure'!$H$15='Capital Structure'!$G$16,CZ93,IF('Capital Structure'!$H$15='Capital Structure'!$G$17,CZ104,IF('Capital Structure'!$H$15='Capital Structure'!$G$18,CZ115,CZ126)))</f>
        <v>0</v>
      </c>
      <c r="DA138" s="465">
        <f>IF('Capital Structure'!$H$15='Capital Structure'!$G$16,DA93,IF('Capital Structure'!$H$15='Capital Structure'!$G$17,DA104,IF('Capital Structure'!$H$15='Capital Structure'!$G$18,DA115,DA126)))</f>
        <v>0</v>
      </c>
      <c r="DB138" s="465">
        <f>IF('Capital Structure'!$H$15='Capital Structure'!$G$16,DB93,IF('Capital Structure'!$H$15='Capital Structure'!$G$17,DB104,IF('Capital Structure'!$H$15='Capital Structure'!$G$18,DB115,DB126)))</f>
        <v>0</v>
      </c>
      <c r="DC138" s="465">
        <f>IF('Capital Structure'!$H$15='Capital Structure'!$G$16,DC93,IF('Capital Structure'!$H$15='Capital Structure'!$G$17,DC104,IF('Capital Structure'!$H$15='Capital Structure'!$G$18,DC115,DC126)))</f>
        <v>0</v>
      </c>
      <c r="DD138" s="465">
        <f>IF('Capital Structure'!$H$15='Capital Structure'!$G$16,DD93,IF('Capital Structure'!$H$15='Capital Structure'!$G$17,DD104,IF('Capital Structure'!$H$15='Capital Structure'!$G$18,DD115,DD126)))</f>
        <v>0</v>
      </c>
      <c r="DE138" s="465">
        <f>IF('Capital Structure'!$H$15='Capital Structure'!$G$16,DE93,IF('Capital Structure'!$H$15='Capital Structure'!$G$17,DE104,IF('Capital Structure'!$H$15='Capital Structure'!$G$18,DE115,DE126)))</f>
        <v>0</v>
      </c>
      <c r="DF138" s="465">
        <f>IF('Capital Structure'!$H$15='Capital Structure'!$G$16,DF93,IF('Capital Structure'!$H$15='Capital Structure'!$G$17,DF104,IF('Capital Structure'!$H$15='Capital Structure'!$G$18,DF115,DF126)))</f>
        <v>0</v>
      </c>
      <c r="DG138" s="465">
        <f>IF('Capital Structure'!$H$15='Capital Structure'!$G$16,DG93,IF('Capital Structure'!$H$15='Capital Structure'!$G$17,DG104,IF('Capital Structure'!$H$15='Capital Structure'!$G$18,DG115,DG126)))</f>
        <v>0</v>
      </c>
      <c r="DH138" s="465">
        <f>IF('Capital Structure'!$H$15='Capital Structure'!$G$16,DH93,IF('Capital Structure'!$H$15='Capital Structure'!$G$17,DH104,IF('Capital Structure'!$H$15='Capital Structure'!$G$18,DH115,DH126)))</f>
        <v>0</v>
      </c>
      <c r="DI138" s="465">
        <f>IF('Capital Structure'!$H$15='Capital Structure'!$G$16,DI93,IF('Capital Structure'!$H$15='Capital Structure'!$G$17,DI104,IF('Capital Structure'!$H$15='Capital Structure'!$G$18,DI115,DI126)))</f>
        <v>0</v>
      </c>
      <c r="DJ138" s="465">
        <f>IF('Capital Structure'!$H$15='Capital Structure'!$G$16,DJ93,IF('Capital Structure'!$H$15='Capital Structure'!$G$17,DJ104,IF('Capital Structure'!$H$15='Capital Structure'!$G$18,DJ115,DJ126)))</f>
        <v>0</v>
      </c>
      <c r="DK138" s="465">
        <f>IF('Capital Structure'!$H$15='Capital Structure'!$G$16,DK93,IF('Capital Structure'!$H$15='Capital Structure'!$G$17,DK104,IF('Capital Structure'!$H$15='Capital Structure'!$G$18,DK115,DK126)))</f>
        <v>0</v>
      </c>
      <c r="DL138" s="465">
        <f>IF('Capital Structure'!$H$15='Capital Structure'!$G$16,DL93,IF('Capital Structure'!$H$15='Capital Structure'!$G$17,DL104,IF('Capital Structure'!$H$15='Capital Structure'!$G$18,DL115,DL126)))</f>
        <v>0</v>
      </c>
      <c r="DM138" s="465">
        <f>IF('Capital Structure'!$H$15='Capital Structure'!$G$16,DM93,IF('Capital Structure'!$H$15='Capital Structure'!$G$17,DM104,IF('Capital Structure'!$H$15='Capital Structure'!$G$18,DM115,DM126)))</f>
        <v>0</v>
      </c>
      <c r="DN138" s="465">
        <f>IF('Capital Structure'!$H$15='Capital Structure'!$G$16,DN93,IF('Capital Structure'!$H$15='Capital Structure'!$G$17,DN104,IF('Capital Structure'!$H$15='Capital Structure'!$G$18,DN115,DN126)))</f>
        <v>0</v>
      </c>
      <c r="DO138" s="465">
        <f>IF('Capital Structure'!$H$15='Capital Structure'!$G$16,DO93,IF('Capital Structure'!$H$15='Capital Structure'!$G$17,DO104,IF('Capital Structure'!$H$15='Capital Structure'!$G$18,DO115,DO126)))</f>
        <v>0</v>
      </c>
      <c r="DP138" s="465">
        <f>IF('Capital Structure'!$H$15='Capital Structure'!$G$16,DP93,IF('Capital Structure'!$H$15='Capital Structure'!$G$17,DP104,IF('Capital Structure'!$H$15='Capital Structure'!$G$18,DP115,DP126)))</f>
        <v>0</v>
      </c>
      <c r="DQ138" s="465">
        <f>IF('Capital Structure'!$H$15='Capital Structure'!$G$16,DQ93,IF('Capital Structure'!$H$15='Capital Structure'!$G$17,DQ104,IF('Capital Structure'!$H$15='Capital Structure'!$G$18,DQ115,DQ126)))</f>
        <v>0</v>
      </c>
      <c r="DR138" s="465">
        <f>IF('Capital Structure'!$H$15='Capital Structure'!$G$16,DR93,IF('Capital Structure'!$H$15='Capital Structure'!$G$17,DR104,IF('Capital Structure'!$H$15='Capital Structure'!$G$18,DR115,DR126)))</f>
        <v>0</v>
      </c>
      <c r="DS138" s="465">
        <f>IF('Capital Structure'!$H$15='Capital Structure'!$G$16,DS93,IF('Capital Structure'!$H$15='Capital Structure'!$G$17,DS104,IF('Capital Structure'!$H$15='Capital Structure'!$G$18,DS115,DS126)))</f>
        <v>0</v>
      </c>
      <c r="DT138" s="465">
        <f>IF('Capital Structure'!$H$15='Capital Structure'!$G$16,DT93,IF('Capital Structure'!$H$15='Capital Structure'!$G$17,DT104,IF('Capital Structure'!$H$15='Capital Structure'!$G$18,DT115,DT126)))</f>
        <v>0</v>
      </c>
      <c r="DU138" s="465">
        <f>IF('Capital Structure'!$H$15='Capital Structure'!$G$16,DU93,IF('Capital Structure'!$H$15='Capital Structure'!$G$17,DU104,IF('Capital Structure'!$H$15='Capital Structure'!$G$18,DU115,DU126)))</f>
        <v>0</v>
      </c>
      <c r="DV138" s="465">
        <f>IF('Capital Structure'!$H$15='Capital Structure'!$G$16,DV93,IF('Capital Structure'!$H$15='Capital Structure'!$G$17,DV104,IF('Capital Structure'!$H$15='Capital Structure'!$G$18,DV115,DV126)))</f>
        <v>0</v>
      </c>
      <c r="DW138" s="465">
        <f>IF('Capital Structure'!$H$15='Capital Structure'!$G$16,DW93,IF('Capital Structure'!$H$15='Capital Structure'!$G$17,DW104,IF('Capital Structure'!$H$15='Capital Structure'!$G$18,DW115,DW126)))</f>
        <v>0</v>
      </c>
      <c r="DX138" s="465">
        <f>IF('Capital Structure'!$H$15='Capital Structure'!$G$16,DX93,IF('Capital Structure'!$H$15='Capital Structure'!$G$17,DX104,IF('Capital Structure'!$H$15='Capital Structure'!$G$18,DX115,DX126)))</f>
        <v>0</v>
      </c>
      <c r="DY138" s="465">
        <f>IF('Capital Structure'!$H$15='Capital Structure'!$G$16,DY93,IF('Capital Structure'!$H$15='Capital Structure'!$G$17,DY104,IF('Capital Structure'!$H$15='Capital Structure'!$G$18,DY115,DY126)))</f>
        <v>0</v>
      </c>
      <c r="DZ138" s="465">
        <f>IF('Capital Structure'!$H$15='Capital Structure'!$G$16,DZ93,IF('Capital Structure'!$H$15='Capital Structure'!$G$17,DZ104,IF('Capital Structure'!$H$15='Capital Structure'!$G$18,DZ115,DZ126)))</f>
        <v>0</v>
      </c>
      <c r="EA138" s="465">
        <f>IF('Capital Structure'!$H$15='Capital Structure'!$G$16,EA93,IF('Capital Structure'!$H$15='Capital Structure'!$G$17,EA104,IF('Capital Structure'!$H$15='Capital Structure'!$G$18,EA115,EA126)))</f>
        <v>0</v>
      </c>
      <c r="EB138" s="465">
        <f>IF('Capital Structure'!$H$15='Capital Structure'!$G$16,EB93,IF('Capital Structure'!$H$15='Capital Structure'!$G$17,EB104,IF('Capital Structure'!$H$15='Capital Structure'!$G$18,EB115,EB126)))</f>
        <v>0</v>
      </c>
      <c r="EC138" s="465">
        <f>IF('Capital Structure'!$H$15='Capital Structure'!$G$16,EC93,IF('Capital Structure'!$H$15='Capital Structure'!$G$17,EC104,IF('Capital Structure'!$H$15='Capital Structure'!$G$18,EC115,EC126)))</f>
        <v>0</v>
      </c>
      <c r="ED138" s="465">
        <f>IF('Capital Structure'!$H$15='Capital Structure'!$G$16,ED93,IF('Capital Structure'!$H$15='Capital Structure'!$G$17,ED104,IF('Capital Structure'!$H$15='Capital Structure'!$G$18,ED115,ED126)))</f>
        <v>0</v>
      </c>
      <c r="EE138" s="465">
        <f>IF('Capital Structure'!$H$15='Capital Structure'!$G$16,EE93,IF('Capital Structure'!$H$15='Capital Structure'!$G$17,EE104,IF('Capital Structure'!$H$15='Capital Structure'!$G$18,EE115,EE126)))</f>
        <v>0</v>
      </c>
      <c r="EF138" s="465">
        <f>IF('Capital Structure'!$H$15='Capital Structure'!$G$16,EF93,IF('Capital Structure'!$H$15='Capital Structure'!$G$17,EF104,IF('Capital Structure'!$H$15='Capital Structure'!$G$18,EF115,EF126)))</f>
        <v>0</v>
      </c>
      <c r="EG138" s="465">
        <f>IF('Capital Structure'!$H$15='Capital Structure'!$G$16,EG93,IF('Capital Structure'!$H$15='Capital Structure'!$G$17,EG104,IF('Capital Structure'!$H$15='Capital Structure'!$G$18,EG115,EG126)))</f>
        <v>0</v>
      </c>
      <c r="EH138" s="465">
        <f>IF('Capital Structure'!$H$15='Capital Structure'!$G$16,EH93,IF('Capital Structure'!$H$15='Capital Structure'!$G$17,EH104,IF('Capital Structure'!$H$15='Capital Structure'!$G$18,EH115,EH126)))</f>
        <v>0</v>
      </c>
      <c r="EI138" s="465">
        <f>IF('Capital Structure'!$H$15='Capital Structure'!$G$16,EI93,IF('Capital Structure'!$H$15='Capital Structure'!$G$17,EI104,IF('Capital Structure'!$H$15='Capital Structure'!$G$18,EI115,EI126)))</f>
        <v>0</v>
      </c>
      <c r="EJ138" s="465">
        <f>IF('Capital Structure'!$H$15='Capital Structure'!$G$16,EJ93,IF('Capital Structure'!$H$15='Capital Structure'!$G$17,EJ104,IF('Capital Structure'!$H$15='Capital Structure'!$G$18,EJ115,EJ126)))</f>
        <v>0</v>
      </c>
      <c r="EK138" s="465">
        <f>IF('Capital Structure'!$H$15='Capital Structure'!$G$16,EK93,IF('Capital Structure'!$H$15='Capital Structure'!$G$17,EK104,IF('Capital Structure'!$H$15='Capital Structure'!$G$18,EK115,EK126)))</f>
        <v>0</v>
      </c>
      <c r="EL138" s="465">
        <f>IF('Capital Structure'!$H$15='Capital Structure'!$G$16,EL93,IF('Capital Structure'!$H$15='Capital Structure'!$G$17,EL104,IF('Capital Structure'!$H$15='Capital Structure'!$G$18,EL115,EL126)))</f>
        <v>0</v>
      </c>
      <c r="EM138" s="465">
        <f>IF('Capital Structure'!$H$15='Capital Structure'!$G$16,EM93,IF('Capital Structure'!$H$15='Capital Structure'!$G$17,EM104,IF('Capital Structure'!$H$15='Capital Structure'!$G$18,EM115,EM126)))</f>
        <v>0</v>
      </c>
      <c r="EN138" s="465">
        <f>IF('Capital Structure'!$H$15='Capital Structure'!$G$16,EN93,IF('Capital Structure'!$H$15='Capital Structure'!$G$17,EN104,IF('Capital Structure'!$H$15='Capital Structure'!$G$18,EN115,EN126)))</f>
        <v>0</v>
      </c>
      <c r="EO138" s="465">
        <f>IF('Capital Structure'!$H$15='Capital Structure'!$G$16,EO93,IF('Capital Structure'!$H$15='Capital Structure'!$G$17,EO104,IF('Capital Structure'!$H$15='Capital Structure'!$G$18,EO115,EO126)))</f>
        <v>0</v>
      </c>
      <c r="EP138" s="465">
        <f>IF('Capital Structure'!$H$15='Capital Structure'!$G$16,EP93,IF('Capital Structure'!$H$15='Capital Structure'!$G$17,EP104,IF('Capital Structure'!$H$15='Capital Structure'!$G$18,EP115,EP126)))</f>
        <v>0</v>
      </c>
      <c r="EQ138" s="465">
        <f>IF('Capital Structure'!$H$15='Capital Structure'!$G$16,EQ93,IF('Capital Structure'!$H$15='Capital Structure'!$G$17,EQ104,IF('Capital Structure'!$H$15='Capital Structure'!$G$18,EQ115,EQ126)))</f>
        <v>0</v>
      </c>
      <c r="ER138" s="465">
        <f>IF('Capital Structure'!$H$15='Capital Structure'!$G$16,ER93,IF('Capital Structure'!$H$15='Capital Structure'!$G$17,ER104,IF('Capital Structure'!$H$15='Capital Structure'!$G$18,ER115,ER126)))</f>
        <v>0</v>
      </c>
      <c r="ES138" s="465">
        <f>IF('Capital Structure'!$H$15='Capital Structure'!$G$16,ES93,IF('Capital Structure'!$H$15='Capital Structure'!$G$17,ES104,IF('Capital Structure'!$H$15='Capital Structure'!$G$18,ES115,ES126)))</f>
        <v>0</v>
      </c>
      <c r="ET138" s="465">
        <f>IF('Capital Structure'!$H$15='Capital Structure'!$G$16,ET93,IF('Capital Structure'!$H$15='Capital Structure'!$G$17,ET104,IF('Capital Structure'!$H$15='Capital Structure'!$G$18,ET115,ET126)))</f>
        <v>0</v>
      </c>
      <c r="EU138" s="465">
        <f>IF('Capital Structure'!$H$15='Capital Structure'!$G$16,EU93,IF('Capital Structure'!$H$15='Capital Structure'!$G$17,EU104,IF('Capital Structure'!$H$15='Capital Structure'!$G$18,EU115,EU126)))</f>
        <v>0</v>
      </c>
      <c r="EV138" s="465">
        <f>IF('Capital Structure'!$H$15='Capital Structure'!$G$16,EV93,IF('Capital Structure'!$H$15='Capital Structure'!$G$17,EV104,IF('Capital Structure'!$H$15='Capital Structure'!$G$18,EV115,EV126)))</f>
        <v>0</v>
      </c>
      <c r="EW138" s="465">
        <f>IF('Capital Structure'!$H$15='Capital Structure'!$G$16,EW93,IF('Capital Structure'!$H$15='Capital Structure'!$G$17,EW104,IF('Capital Structure'!$H$15='Capital Structure'!$G$18,EW115,EW126)))</f>
        <v>0</v>
      </c>
      <c r="EX138" s="465">
        <f>IF('Capital Structure'!$H$15='Capital Structure'!$G$16,EX93,IF('Capital Structure'!$H$15='Capital Structure'!$G$17,EX104,IF('Capital Structure'!$H$15='Capital Structure'!$G$18,EX115,EX126)))</f>
        <v>0</v>
      </c>
      <c r="EY138" s="465">
        <f>IF('Capital Structure'!$H$15='Capital Structure'!$G$16,EY93,IF('Capital Structure'!$H$15='Capital Structure'!$G$17,EY104,IF('Capital Structure'!$H$15='Capital Structure'!$G$18,EY115,EY126)))</f>
        <v>0</v>
      </c>
      <c r="EZ138" s="465">
        <f>IF('Capital Structure'!$H$15='Capital Structure'!$G$16,EZ93,IF('Capital Structure'!$H$15='Capital Structure'!$G$17,EZ104,IF('Capital Structure'!$H$15='Capital Structure'!$G$18,EZ115,EZ126)))</f>
        <v>0</v>
      </c>
      <c r="FA138" s="465">
        <f>IF('Capital Structure'!$H$15='Capital Structure'!$G$16,FA93,IF('Capital Structure'!$H$15='Capital Structure'!$G$17,FA104,IF('Capital Structure'!$H$15='Capital Structure'!$G$18,FA115,FA126)))</f>
        <v>0</v>
      </c>
      <c r="FB138" s="465">
        <f>IF('Capital Structure'!$H$15='Capital Structure'!$G$16,FB93,IF('Capital Structure'!$H$15='Capital Structure'!$G$17,FB104,IF('Capital Structure'!$H$15='Capital Structure'!$G$18,FB115,FB126)))</f>
        <v>0</v>
      </c>
      <c r="FC138" s="465"/>
      <c r="FD138" s="465"/>
      <c r="FE138" s="465"/>
      <c r="FF138" s="465"/>
      <c r="FG138" s="465"/>
      <c r="FH138" s="465"/>
      <c r="FI138" s="465"/>
      <c r="FJ138" s="465"/>
      <c r="FK138" s="465"/>
      <c r="FL138" s="465"/>
      <c r="FM138" s="465"/>
      <c r="FN138" s="465"/>
      <c r="FO138" s="465"/>
      <c r="FP138" s="465"/>
      <c r="FQ138" s="465"/>
      <c r="FR138" s="465"/>
      <c r="FS138" s="465"/>
      <c r="FT138" s="465"/>
      <c r="FU138" s="465"/>
      <c r="FV138" s="465"/>
      <c r="FW138" s="465"/>
      <c r="FX138" s="465"/>
      <c r="FY138" s="465"/>
      <c r="FZ138" s="465"/>
      <c r="GA138" s="465"/>
      <c r="GB138" s="465"/>
      <c r="GC138" s="465"/>
      <c r="GD138" s="465"/>
      <c r="GE138" s="465"/>
      <c r="GF138" s="465"/>
      <c r="GG138" s="465"/>
      <c r="GH138" s="465"/>
      <c r="GI138" s="465"/>
      <c r="GJ138" s="465"/>
      <c r="GK138" s="465"/>
      <c r="GL138" s="465"/>
      <c r="GM138" s="465"/>
      <c r="GN138" s="465"/>
      <c r="GO138" s="465"/>
      <c r="GP138" s="465"/>
      <c r="GQ138" s="465"/>
      <c r="GR138" s="465"/>
      <c r="GS138" s="465"/>
      <c r="GT138" s="465"/>
      <c r="GU138" s="465"/>
      <c r="GV138" s="465"/>
      <c r="GW138" s="465"/>
      <c r="GX138" s="465"/>
    </row>
    <row r="139" spans="1:206">
      <c r="B139" s="478" t="s">
        <v>209</v>
      </c>
      <c r="E139" s="465">
        <f>IF('Capital Structure'!$H$15='Capital Structure'!$G$16,E94,IF('Capital Structure'!$H$15='Capital Structure'!$G$17,E105,IF('Capital Structure'!$H$15='Capital Structure'!$G$18,E116,E127)))</f>
        <v>0</v>
      </c>
      <c r="F139" s="465">
        <f>IF('Capital Structure'!$H$15='Capital Structure'!$G$16,F94,IF('Capital Structure'!$H$15='Capital Structure'!$G$17,F105,IF('Capital Structure'!$H$15='Capital Structure'!$G$18,F116,F127)))</f>
        <v>0</v>
      </c>
      <c r="G139" s="465">
        <f>IF('Capital Structure'!$H$15='Capital Structure'!$G$16,G94,IF('Capital Structure'!$H$15='Capital Structure'!$G$17,G105,IF('Capital Structure'!$H$15='Capital Structure'!$G$18,G116,G127)))</f>
        <v>0</v>
      </c>
      <c r="H139" s="465">
        <f>IF('Capital Structure'!$H$15='Capital Structure'!$G$16,H94,IF('Capital Structure'!$H$15='Capital Structure'!$G$17,H105,IF('Capital Structure'!$H$15='Capital Structure'!$G$18,H116,H127)))</f>
        <v>0</v>
      </c>
      <c r="I139" s="465">
        <f>IF('Capital Structure'!$H$15='Capital Structure'!$G$16,I94,IF('Capital Structure'!$H$15='Capital Structure'!$G$17,I105,IF('Capital Structure'!$H$15='Capital Structure'!$G$18,I116,I127)))</f>
        <v>0</v>
      </c>
      <c r="J139" s="465">
        <f>IF('Capital Structure'!$H$15='Capital Structure'!$G$16,J94,IF('Capital Structure'!$H$15='Capital Structure'!$G$17,J105,IF('Capital Structure'!$H$15='Capital Structure'!$G$18,J116,J127)))</f>
        <v>0</v>
      </c>
      <c r="K139" s="465">
        <f>IF('Capital Structure'!$H$15='Capital Structure'!$G$16,K94,IF('Capital Structure'!$H$15='Capital Structure'!$G$17,K105,IF('Capital Structure'!$H$15='Capital Structure'!$G$18,K116,K127)))</f>
        <v>0</v>
      </c>
      <c r="L139" s="465">
        <f>IF('Capital Structure'!$H$15='Capital Structure'!$G$16,L94,IF('Capital Structure'!$H$15='Capital Structure'!$G$17,L105,IF('Capital Structure'!$H$15='Capital Structure'!$G$18,L116,L127)))</f>
        <v>0</v>
      </c>
      <c r="M139" s="465">
        <f>IF('Capital Structure'!$H$15='Capital Structure'!$G$16,M94,IF('Capital Structure'!$H$15='Capital Structure'!$G$17,M105,IF('Capital Structure'!$H$15='Capital Structure'!$G$18,M116,M127)))</f>
        <v>0</v>
      </c>
      <c r="N139" s="465">
        <f>IF('Capital Structure'!$H$15='Capital Structure'!$G$16,N94,IF('Capital Structure'!$H$15='Capital Structure'!$G$17,N105,IF('Capital Structure'!$H$15='Capital Structure'!$G$18,N116,N127)))</f>
        <v>0</v>
      </c>
      <c r="O139" s="465">
        <f>IF('Capital Structure'!$H$15='Capital Structure'!$G$16,O94,IF('Capital Structure'!$H$15='Capital Structure'!$G$17,O105,IF('Capital Structure'!$H$15='Capital Structure'!$G$18,O116,O127)))</f>
        <v>0</v>
      </c>
      <c r="P139" s="465">
        <f>IF('Capital Structure'!$H$15='Capital Structure'!$G$16,P94,IF('Capital Structure'!$H$15='Capital Structure'!$G$17,P105,IF('Capital Structure'!$H$15='Capital Structure'!$G$18,P116,P127)))</f>
        <v>0</v>
      </c>
      <c r="Q139" s="465">
        <f>IF('Capital Structure'!$H$15='Capital Structure'!$G$16,Q94,IF('Capital Structure'!$H$15='Capital Structure'!$G$17,Q105,IF('Capital Structure'!$H$15='Capital Structure'!$G$18,Q116,Q127)))</f>
        <v>0</v>
      </c>
      <c r="R139" s="465">
        <f>IF('Capital Structure'!$H$15='Capital Structure'!$G$16,R94,IF('Capital Structure'!$H$15='Capital Structure'!$G$17,R105,IF('Capital Structure'!$H$15='Capital Structure'!$G$18,R116,R127)))</f>
        <v>0</v>
      </c>
      <c r="S139" s="465">
        <f>IF('Capital Structure'!$H$15='Capital Structure'!$G$16,S94,IF('Capital Structure'!$H$15='Capital Structure'!$G$17,S105,IF('Capital Structure'!$H$15='Capital Structure'!$G$18,S116,S127)))</f>
        <v>0</v>
      </c>
      <c r="T139" s="465">
        <f>IF('Capital Structure'!$H$15='Capital Structure'!$G$16,T94,IF('Capital Structure'!$H$15='Capital Structure'!$G$17,T105,IF('Capital Structure'!$H$15='Capital Structure'!$G$18,T116,T127)))</f>
        <v>0</v>
      </c>
      <c r="U139" s="465">
        <f>IF('Capital Structure'!$H$15='Capital Structure'!$G$16,U94,IF('Capital Structure'!$H$15='Capital Structure'!$G$17,U105,IF('Capital Structure'!$H$15='Capital Structure'!$G$18,U116,U127)))</f>
        <v>0</v>
      </c>
      <c r="V139" s="465">
        <f>IF('Capital Structure'!$H$15='Capital Structure'!$G$16,V94,IF('Capital Structure'!$H$15='Capital Structure'!$G$17,V105,IF('Capital Structure'!$H$15='Capital Structure'!$G$18,V116,V127)))</f>
        <v>0</v>
      </c>
      <c r="W139" s="465">
        <f>IF('Capital Structure'!$H$15='Capital Structure'!$G$16,W94,IF('Capital Structure'!$H$15='Capital Structure'!$G$17,W105,IF('Capital Structure'!$H$15='Capital Structure'!$G$18,W116,W127)))</f>
        <v>0</v>
      </c>
      <c r="X139" s="465">
        <f>IF('Capital Structure'!$H$15='Capital Structure'!$G$16,X94,IF('Capital Structure'!$H$15='Capital Structure'!$G$17,X105,IF('Capital Structure'!$H$15='Capital Structure'!$G$18,X116,X127)))</f>
        <v>0</v>
      </c>
      <c r="Y139" s="465">
        <f>IF('Capital Structure'!$H$15='Capital Structure'!$G$16,Y94,IF('Capital Structure'!$H$15='Capital Structure'!$G$17,Y105,IF('Capital Structure'!$H$15='Capital Structure'!$G$18,Y116,Y127)))</f>
        <v>0</v>
      </c>
      <c r="Z139" s="465">
        <f>IF('Capital Structure'!$H$15='Capital Structure'!$G$16,Z94,IF('Capital Structure'!$H$15='Capital Structure'!$G$17,Z105,IF('Capital Structure'!$H$15='Capital Structure'!$G$18,Z116,Z127)))</f>
        <v>0</v>
      </c>
      <c r="AA139" s="465">
        <f>IF('Capital Structure'!$H$15='Capital Structure'!$G$16,AA94,IF('Capital Structure'!$H$15='Capital Structure'!$G$17,AA105,IF('Capital Structure'!$H$15='Capital Structure'!$G$18,AA116,AA127)))</f>
        <v>0</v>
      </c>
      <c r="AB139" s="465">
        <f>IF('Capital Structure'!$H$15='Capital Structure'!$G$16,AB94,IF('Capital Structure'!$H$15='Capital Structure'!$G$17,AB105,IF('Capital Structure'!$H$15='Capital Structure'!$G$18,AB116,AB127)))</f>
        <v>0</v>
      </c>
      <c r="AC139" s="465">
        <f>IF('Capital Structure'!$H$15='Capital Structure'!$G$16,AC94,IF('Capital Structure'!$H$15='Capital Structure'!$G$17,AC105,IF('Capital Structure'!$H$15='Capital Structure'!$G$18,AC116,AC127)))</f>
        <v>0</v>
      </c>
      <c r="AD139" s="465">
        <f>IF('Capital Structure'!$H$15='Capital Structure'!$G$16,AD94,IF('Capital Structure'!$H$15='Capital Structure'!$G$17,AD105,IF('Capital Structure'!$H$15='Capital Structure'!$G$18,AD116,AD127)))</f>
        <v>0</v>
      </c>
      <c r="AE139" s="465">
        <f>IF('Capital Structure'!$H$15='Capital Structure'!$G$16,AE94,IF('Capital Structure'!$H$15='Capital Structure'!$G$17,AE105,IF('Capital Structure'!$H$15='Capital Structure'!$G$18,AE116,AE127)))</f>
        <v>0</v>
      </c>
      <c r="AF139" s="465">
        <f>IF('Capital Structure'!$H$15='Capital Structure'!$G$16,AF94,IF('Capital Structure'!$H$15='Capital Structure'!$G$17,AF105,IF('Capital Structure'!$H$15='Capital Structure'!$G$18,AF116,AF127)))</f>
        <v>0</v>
      </c>
      <c r="AG139" s="465">
        <f>IF('Capital Structure'!$H$15='Capital Structure'!$G$16,AG94,IF('Capital Structure'!$H$15='Capital Structure'!$G$17,AG105,IF('Capital Structure'!$H$15='Capital Structure'!$G$18,AG116,AG127)))</f>
        <v>0</v>
      </c>
      <c r="AH139" s="465">
        <f>IF('Capital Structure'!$H$15='Capital Structure'!$G$16,AH94,IF('Capital Structure'!$H$15='Capital Structure'!$G$17,AH105,IF('Capital Structure'!$H$15='Capital Structure'!$G$18,AH116,AH127)))</f>
        <v>0</v>
      </c>
      <c r="AI139" s="465">
        <f>IF('Capital Structure'!$H$15='Capital Structure'!$G$16,AI94,IF('Capital Structure'!$H$15='Capital Structure'!$G$17,AI105,IF('Capital Structure'!$H$15='Capital Structure'!$G$18,AI116,AI127)))</f>
        <v>0</v>
      </c>
      <c r="AJ139" s="465">
        <f>IF('Capital Structure'!$H$15='Capital Structure'!$G$16,AJ94,IF('Capital Structure'!$H$15='Capital Structure'!$G$17,AJ105,IF('Capital Structure'!$H$15='Capital Structure'!$G$18,AJ116,AJ127)))</f>
        <v>0</v>
      </c>
      <c r="AK139" s="465">
        <f>IF('Capital Structure'!$H$15='Capital Structure'!$G$16,AK94,IF('Capital Structure'!$H$15='Capital Structure'!$G$17,AK105,IF('Capital Structure'!$H$15='Capital Structure'!$G$18,AK116,AK127)))</f>
        <v>0</v>
      </c>
      <c r="AL139" s="465">
        <f>IF('Capital Structure'!$H$15='Capital Structure'!$G$16,AL94,IF('Capital Structure'!$H$15='Capital Structure'!$G$17,AL105,IF('Capital Structure'!$H$15='Capital Structure'!$G$18,AL116,AL127)))</f>
        <v>0</v>
      </c>
      <c r="AM139" s="465">
        <f>IF('Capital Structure'!$H$15='Capital Structure'!$G$16,AM94,IF('Capital Structure'!$H$15='Capital Structure'!$G$17,AM105,IF('Capital Structure'!$H$15='Capital Structure'!$G$18,AM116,AM127)))</f>
        <v>0</v>
      </c>
      <c r="AN139" s="465">
        <f>IF('Capital Structure'!$H$15='Capital Structure'!$G$16,AN94,IF('Capital Structure'!$H$15='Capital Structure'!$G$17,AN105,IF('Capital Structure'!$H$15='Capital Structure'!$G$18,AN116,AN127)))</f>
        <v>0</v>
      </c>
      <c r="AO139" s="465">
        <f>IF('Capital Structure'!$H$15='Capital Structure'!$G$16,AO94,IF('Capital Structure'!$H$15='Capital Structure'!$G$17,AO105,IF('Capital Structure'!$H$15='Capital Structure'!$G$18,AO116,AO127)))</f>
        <v>0</v>
      </c>
      <c r="AP139" s="465">
        <f>IF('Capital Structure'!$H$15='Capital Structure'!$G$16,AP94,IF('Capital Structure'!$H$15='Capital Structure'!$G$17,AP105,IF('Capital Structure'!$H$15='Capital Structure'!$G$18,AP116,AP127)))</f>
        <v>0</v>
      </c>
      <c r="AQ139" s="465">
        <f>IF('Capital Structure'!$H$15='Capital Structure'!$G$16,AQ94,IF('Capital Structure'!$H$15='Capital Structure'!$G$17,AQ105,IF('Capital Structure'!$H$15='Capital Structure'!$G$18,AQ116,AQ127)))</f>
        <v>0</v>
      </c>
      <c r="AR139" s="465">
        <f>IF('Capital Structure'!$H$15='Capital Structure'!$G$16,AR94,IF('Capital Structure'!$H$15='Capital Structure'!$G$17,AR105,IF('Capital Structure'!$H$15='Capital Structure'!$G$18,AR116,AR127)))</f>
        <v>0</v>
      </c>
      <c r="AS139" s="465">
        <f>IF('Capital Structure'!$H$15='Capital Structure'!$G$16,AS94,IF('Capital Structure'!$H$15='Capital Structure'!$G$17,AS105,IF('Capital Structure'!$H$15='Capital Structure'!$G$18,AS116,AS127)))</f>
        <v>0</v>
      </c>
      <c r="AT139" s="465">
        <f>IF('Capital Structure'!$H$15='Capital Structure'!$G$16,AT94,IF('Capital Structure'!$H$15='Capital Structure'!$G$17,AT105,IF('Capital Structure'!$H$15='Capital Structure'!$G$18,AT116,AT127)))</f>
        <v>0</v>
      </c>
      <c r="AU139" s="465">
        <f>IF('Capital Structure'!$H$15='Capital Structure'!$G$16,AU94,IF('Capital Structure'!$H$15='Capital Structure'!$G$17,AU105,IF('Capital Structure'!$H$15='Capital Structure'!$G$18,AU116,AU127)))</f>
        <v>0</v>
      </c>
      <c r="AV139" s="465">
        <f>IF('Capital Structure'!$H$15='Capital Structure'!$G$16,AV94,IF('Capital Structure'!$H$15='Capital Structure'!$G$17,AV105,IF('Capital Structure'!$H$15='Capital Structure'!$G$18,AV116,AV127)))</f>
        <v>0</v>
      </c>
      <c r="AW139" s="465">
        <f>IF('Capital Structure'!$H$15='Capital Structure'!$G$16,AW94,IF('Capital Structure'!$H$15='Capital Structure'!$G$17,AW105,IF('Capital Structure'!$H$15='Capital Structure'!$G$18,AW116,AW127)))</f>
        <v>0</v>
      </c>
      <c r="AX139" s="465">
        <f>IF('Capital Structure'!$H$15='Capital Structure'!$G$16,AX94,IF('Capital Structure'!$H$15='Capital Structure'!$G$17,AX105,IF('Capital Structure'!$H$15='Capital Structure'!$G$18,AX116,AX127)))</f>
        <v>0</v>
      </c>
      <c r="AY139" s="465">
        <f>IF('Capital Structure'!$H$15='Capital Structure'!$G$16,AY94,IF('Capital Structure'!$H$15='Capital Structure'!$G$17,AY105,IF('Capital Structure'!$H$15='Capital Structure'!$G$18,AY116,AY127)))</f>
        <v>0</v>
      </c>
      <c r="AZ139" s="465">
        <f>IF('Capital Structure'!$H$15='Capital Structure'!$G$16,AZ94,IF('Capital Structure'!$H$15='Capital Structure'!$G$17,AZ105,IF('Capital Structure'!$H$15='Capital Structure'!$G$18,AZ116,AZ127)))</f>
        <v>0</v>
      </c>
      <c r="BA139" s="465">
        <f>IF('Capital Structure'!$H$15='Capital Structure'!$G$16,BA94,IF('Capital Structure'!$H$15='Capital Structure'!$G$17,BA105,IF('Capital Structure'!$H$15='Capital Structure'!$G$18,BA116,BA127)))</f>
        <v>0</v>
      </c>
      <c r="BB139" s="465">
        <f>IF('Capital Structure'!$H$15='Capital Structure'!$G$16,BB94,IF('Capital Structure'!$H$15='Capital Structure'!$G$17,BB105,IF('Capital Structure'!$H$15='Capital Structure'!$G$18,BB116,BB127)))</f>
        <v>0</v>
      </c>
      <c r="BC139" s="465">
        <f>IF('Capital Structure'!$H$15='Capital Structure'!$G$16,BC94,IF('Capital Structure'!$H$15='Capital Structure'!$G$17,BC105,IF('Capital Structure'!$H$15='Capital Structure'!$G$18,BC116,BC127)))</f>
        <v>0</v>
      </c>
      <c r="BD139" s="465">
        <f>IF('Capital Structure'!$H$15='Capital Structure'!$G$16,BD94,IF('Capital Structure'!$H$15='Capital Structure'!$G$17,BD105,IF('Capital Structure'!$H$15='Capital Structure'!$G$18,BD116,BD127)))</f>
        <v>3392307.6923076925</v>
      </c>
      <c r="BE139" s="465">
        <f>IF('Capital Structure'!$H$15='Capital Structure'!$G$16,BE94,IF('Capital Structure'!$H$15='Capital Structure'!$G$17,BE105,IF('Capital Structure'!$H$15='Capital Structure'!$G$18,BE116,BE127)))</f>
        <v>6798750</v>
      </c>
      <c r="BF139" s="465">
        <f>IF('Capital Structure'!$H$15='Capital Structure'!$G$16,BF94,IF('Capital Structure'!$H$15='Capital Structure'!$G$17,BF105,IF('Capital Structure'!$H$15='Capital Structure'!$G$18,BF116,BF127)))</f>
        <v>10219385.817307694</v>
      </c>
      <c r="BG139" s="465">
        <f>IF('Capital Structure'!$H$15='Capital Structure'!$G$16,BG94,IF('Capital Structure'!$H$15='Capital Structure'!$G$17,BG105,IF('Capital Structure'!$H$15='Capital Structure'!$G$18,BG116,BG127)))</f>
        <v>13654274.283854168</v>
      </c>
      <c r="BH139" s="465">
        <f>IF('Capital Structure'!$H$15='Capital Structure'!$G$16,BH94,IF('Capital Structure'!$H$15='Capital Structure'!$G$17,BH105,IF('Capital Structure'!$H$15='Capital Structure'!$G$18,BH116,BH127)))</f>
        <v>17103474.785677921</v>
      </c>
      <c r="BI139" s="465">
        <f>IF('Capital Structure'!$H$15='Capital Structure'!$G$16,BI94,IF('Capital Structure'!$H$15='Capital Structure'!$G$17,BI105,IF('Capital Structure'!$H$15='Capital Structure'!$G$18,BI116,BI127)))</f>
        <v>20567046.956259269</v>
      </c>
      <c r="BJ139" s="465">
        <f>IF('Capital Structure'!$H$15='Capital Structure'!$G$16,BJ94,IF('Capital Structure'!$H$15='Capital Structure'!$G$17,BJ105,IF('Capital Structure'!$H$15='Capital Structure'!$G$18,BJ116,BJ127)))</f>
        <v>24045050.677551378</v>
      </c>
      <c r="BK139" s="465">
        <f>IF('Capital Structure'!$H$15='Capital Structure'!$G$16,BK94,IF('Capital Structure'!$H$15='Capital Structure'!$G$17,BK105,IF('Capital Structure'!$H$15='Capital Structure'!$G$18,BK116,BK127)))</f>
        <v>27537546.081015531</v>
      </c>
      <c r="BL139" s="465">
        <f>IF('Capital Structure'!$H$15='Capital Structure'!$G$16,BL94,IF('Capital Structure'!$H$15='Capital Structure'!$G$17,BL105,IF('Capital Structure'!$H$15='Capital Structure'!$G$18,BL116,BL127)))</f>
        <v>31044593.548660789</v>
      </c>
      <c r="BM139" s="465">
        <f>IF('Capital Structure'!$H$15='Capital Structure'!$G$16,BM94,IF('Capital Structure'!$H$15='Capital Structure'!$G$17,BM105,IF('Capital Structure'!$H$15='Capital Structure'!$G$18,BM116,BM127)))</f>
        <v>34566253.714087903</v>
      </c>
      <c r="BN139" s="465">
        <f>IF('Capital Structure'!$H$15='Capital Structure'!$G$16,BN94,IF('Capital Structure'!$H$15='Capital Structure'!$G$17,BN105,IF('Capital Structure'!$H$15='Capital Structure'!$G$18,BN116,BN127)))</f>
        <v>38102587.463537633</v>
      </c>
      <c r="BO139" s="465">
        <f>IF('Capital Structure'!$H$15='Capital Structure'!$G$16,BO94,IF('Capital Structure'!$H$15='Capital Structure'!$G$17,BO105,IF('Capital Structure'!$H$15='Capital Structure'!$G$18,BO116,BO127)))</f>
        <v>41653655.936943404</v>
      </c>
      <c r="BP139" s="465">
        <f>IF('Capital Structure'!$H$15='Capital Structure'!$G$16,BP94,IF('Capital Structure'!$H$15='Capital Structure'!$G$17,BP105,IF('Capital Structure'!$H$15='Capital Structure'!$G$18,BP116,BP127)))</f>
        <v>45219520.528988361</v>
      </c>
      <c r="BQ139" s="465">
        <f>IF('Capital Structure'!$H$15='Capital Structure'!$G$16,BQ94,IF('Capital Structure'!$H$15='Capital Structure'!$G$17,BQ105,IF('Capital Structure'!$H$15='Capital Structure'!$G$18,BQ116,BQ127)))</f>
        <v>48800242.890166841</v>
      </c>
      <c r="BR139" s="465">
        <f>IF('Capital Structure'!$H$15='Capital Structure'!$G$16,BR94,IF('Capital Structure'!$H$15='Capital Structure'!$G$17,BR105,IF('Capital Structure'!$H$15='Capital Structure'!$G$18,BR116,BR127)))</f>
        <v>52395884.927850232</v>
      </c>
      <c r="BS139" s="465">
        <f>IF('Capital Structure'!$H$15='Capital Structure'!$G$16,BS94,IF('Capital Structure'!$H$15='Capital Structure'!$G$17,BS105,IF('Capital Structure'!$H$15='Capital Structure'!$G$18,BS116,BS127)))</f>
        <v>56006508.807357304</v>
      </c>
      <c r="BT139" s="465">
        <f>IF('Capital Structure'!$H$15='Capital Structure'!$G$16,BT94,IF('Capital Structure'!$H$15='Capital Structure'!$G$17,BT105,IF('Capital Structure'!$H$15='Capital Structure'!$G$18,BT116,BT127)))</f>
        <v>59632176.953028992</v>
      </c>
      <c r="BU139" s="465">
        <f>IF('Capital Structure'!$H$15='Capital Structure'!$G$16,BU94,IF('Capital Structure'!$H$15='Capital Structure'!$G$17,BU105,IF('Capital Structure'!$H$15='Capital Structure'!$G$18,BU116,BU127)))</f>
        <v>63272952.049307637</v>
      </c>
      <c r="BV139" s="465">
        <f>IF('Capital Structure'!$H$15='Capital Structure'!$G$16,BV94,IF('Capital Structure'!$H$15='Capital Structure'!$G$17,BV105,IF('Capital Structure'!$H$15='Capital Structure'!$G$18,BV116,BV127)))</f>
        <v>66928897.041820787</v>
      </c>
      <c r="BW139" s="465">
        <f>IF('Capital Structure'!$H$15='Capital Structure'!$G$16,BW94,IF('Capital Structure'!$H$15='Capital Structure'!$G$17,BW105,IF('Capital Structure'!$H$15='Capital Structure'!$G$18,BW116,BW127)))</f>
        <v>70600075.138469398</v>
      </c>
      <c r="BX139" s="465">
        <f>IF('Capital Structure'!$H$15='Capital Structure'!$G$16,BX94,IF('Capital Structure'!$H$15='Capital Structure'!$G$17,BX105,IF('Capital Structure'!$H$15='Capital Structure'!$G$18,BX116,BX127)))</f>
        <v>74286549.810520723</v>
      </c>
      <c r="BY139" s="465">
        <f>IF('Capital Structure'!$H$15='Capital Structure'!$G$16,BY94,IF('Capital Structure'!$H$15='Capital Structure'!$G$17,BY105,IF('Capital Structure'!$H$15='Capital Structure'!$G$18,BY116,BY127)))</f>
        <v>77988384.793705583</v>
      </c>
      <c r="BZ139" s="465">
        <f>IF('Capital Structure'!$H$15='Capital Structure'!$G$16,BZ94,IF('Capital Structure'!$H$15='Capital Structure'!$G$17,BZ105,IF('Capital Structure'!$H$15='Capital Structure'!$G$18,BZ116,BZ127)))</f>
        <v>81705644.089320391</v>
      </c>
      <c r="CA139" s="465">
        <f>IF('Capital Structure'!$H$15='Capital Structure'!$G$16,CA94,IF('Capital Structure'!$H$15='Capital Structure'!$G$17,CA105,IF('Capital Structure'!$H$15='Capital Structure'!$G$18,CA116,CA127)))</f>
        <v>85438391.965333581</v>
      </c>
      <c r="CB139" s="465">
        <f>IF('Capital Structure'!$H$15='Capital Structure'!$G$16,CB94,IF('Capital Structure'!$H$15='Capital Structure'!$G$17,CB105,IF('Capital Structure'!$H$15='Capital Structure'!$G$18,CB116,CB127)))</f>
        <v>89186692.957496837</v>
      </c>
      <c r="CC139" s="465">
        <f>IF('Capital Structure'!$H$15='Capital Structure'!$G$16,CC94,IF('Capital Structure'!$H$15='Capital Structure'!$G$17,CC105,IF('Capital Structure'!$H$15='Capital Structure'!$G$18,CC116,CC127)))</f>
        <v>92950611.870460704</v>
      </c>
      <c r="CD139" s="465">
        <f>IF('Capital Structure'!$H$15='Capital Structure'!$G$16,CD94,IF('Capital Structure'!$H$15='Capital Structure'!$G$17,CD105,IF('Capital Structure'!$H$15='Capital Structure'!$G$18,CD116,CD127)))</f>
        <v>93337906.086587623</v>
      </c>
      <c r="CE139" s="465">
        <f>IF('Capital Structure'!$H$15='Capital Structure'!$G$16,CE94,IF('Capital Structure'!$H$15='Capital Structure'!$G$17,CE105,IF('Capital Structure'!$H$15='Capital Structure'!$G$18,CE116,CE127)))</f>
        <v>0</v>
      </c>
      <c r="CF139" s="465">
        <f>IF('Capital Structure'!$H$15='Capital Structure'!$G$16,CF94,IF('Capital Structure'!$H$15='Capital Structure'!$G$17,CF105,IF('Capital Structure'!$H$15='Capital Structure'!$G$18,CF116,CF127)))</f>
        <v>0</v>
      </c>
      <c r="CG139" s="465">
        <f>IF('Capital Structure'!$H$15='Capital Structure'!$G$16,CG94,IF('Capital Structure'!$H$15='Capital Structure'!$G$17,CG105,IF('Capital Structure'!$H$15='Capital Structure'!$G$18,CG116,CG127)))</f>
        <v>0</v>
      </c>
      <c r="CH139" s="465">
        <f>IF('Capital Structure'!$H$15='Capital Structure'!$G$16,CH94,IF('Capital Structure'!$H$15='Capital Structure'!$G$17,CH105,IF('Capital Structure'!$H$15='Capital Structure'!$G$18,CH116,CH127)))</f>
        <v>0</v>
      </c>
      <c r="CI139" s="465">
        <f>IF('Capital Structure'!$H$15='Capital Structure'!$G$16,CI94,IF('Capital Structure'!$H$15='Capital Structure'!$G$17,CI105,IF('Capital Structure'!$H$15='Capital Structure'!$G$18,CI116,CI127)))</f>
        <v>0</v>
      </c>
      <c r="CJ139" s="465">
        <f>IF('Capital Structure'!$H$15='Capital Structure'!$G$16,CJ94,IF('Capital Structure'!$H$15='Capital Structure'!$G$17,CJ105,IF('Capital Structure'!$H$15='Capital Structure'!$G$18,CJ116,CJ127)))</f>
        <v>0</v>
      </c>
      <c r="CK139" s="465">
        <f>IF('Capital Structure'!$H$15='Capital Structure'!$G$16,CK94,IF('Capital Structure'!$H$15='Capital Structure'!$G$17,CK105,IF('Capital Structure'!$H$15='Capital Structure'!$G$18,CK116,CK127)))</f>
        <v>0</v>
      </c>
      <c r="CL139" s="465">
        <f>IF('Capital Structure'!$H$15='Capital Structure'!$G$16,CL94,IF('Capital Structure'!$H$15='Capital Structure'!$G$17,CL105,IF('Capital Structure'!$H$15='Capital Structure'!$G$18,CL116,CL127)))</f>
        <v>0</v>
      </c>
      <c r="CM139" s="465">
        <f>IF('Capital Structure'!$H$15='Capital Structure'!$G$16,CM94,IF('Capital Structure'!$H$15='Capital Structure'!$G$17,CM105,IF('Capital Structure'!$H$15='Capital Structure'!$G$18,CM116,CM127)))</f>
        <v>0</v>
      </c>
      <c r="CN139" s="465">
        <f>IF('Capital Structure'!$H$15='Capital Structure'!$G$16,CN94,IF('Capital Structure'!$H$15='Capital Structure'!$G$17,CN105,IF('Capital Structure'!$H$15='Capital Structure'!$G$18,CN116,CN127)))</f>
        <v>0</v>
      </c>
      <c r="CO139" s="465">
        <f>IF('Capital Structure'!$H$15='Capital Structure'!$G$16,CO94,IF('Capital Structure'!$H$15='Capital Structure'!$G$17,CO105,IF('Capital Structure'!$H$15='Capital Structure'!$G$18,CO116,CO127)))</f>
        <v>0</v>
      </c>
      <c r="CP139" s="465">
        <f>IF('Capital Structure'!$H$15='Capital Structure'!$G$16,CP94,IF('Capital Structure'!$H$15='Capital Structure'!$G$17,CP105,IF('Capital Structure'!$H$15='Capital Structure'!$G$18,CP116,CP127)))</f>
        <v>0</v>
      </c>
      <c r="CQ139" s="465">
        <f>IF('Capital Structure'!$H$15='Capital Structure'!$G$16,CQ94,IF('Capital Structure'!$H$15='Capital Structure'!$G$17,CQ105,IF('Capital Structure'!$H$15='Capital Structure'!$G$18,CQ116,CQ127)))</f>
        <v>0</v>
      </c>
      <c r="CR139" s="465">
        <f>IF('Capital Structure'!$H$15='Capital Structure'!$G$16,CR94,IF('Capital Structure'!$H$15='Capital Structure'!$G$17,CR105,IF('Capital Structure'!$H$15='Capital Structure'!$G$18,CR116,CR127)))</f>
        <v>0</v>
      </c>
      <c r="CS139" s="465">
        <f>IF('Capital Structure'!$H$15='Capital Structure'!$G$16,CS94,IF('Capital Structure'!$H$15='Capital Structure'!$G$17,CS105,IF('Capital Structure'!$H$15='Capital Structure'!$G$18,CS116,CS127)))</f>
        <v>0</v>
      </c>
      <c r="CT139" s="465">
        <f>IF('Capital Structure'!$H$15='Capital Structure'!$G$16,CT94,IF('Capital Structure'!$H$15='Capital Structure'!$G$17,CT105,IF('Capital Structure'!$H$15='Capital Structure'!$G$18,CT116,CT127)))</f>
        <v>0</v>
      </c>
      <c r="CU139" s="465">
        <f>IF('Capital Structure'!$H$15='Capital Structure'!$G$16,CU94,IF('Capital Structure'!$H$15='Capital Structure'!$G$17,CU105,IF('Capital Structure'!$H$15='Capital Structure'!$G$18,CU116,CU127)))</f>
        <v>0</v>
      </c>
      <c r="CV139" s="465">
        <f>IF('Capital Structure'!$H$15='Capital Structure'!$G$16,CV94,IF('Capital Structure'!$H$15='Capital Structure'!$G$17,CV105,IF('Capital Structure'!$H$15='Capital Structure'!$G$18,CV116,CV127)))</f>
        <v>0</v>
      </c>
      <c r="CW139" s="465">
        <f>IF('Capital Structure'!$H$15='Capital Structure'!$G$16,CW94,IF('Capital Structure'!$H$15='Capital Structure'!$G$17,CW105,IF('Capital Structure'!$H$15='Capital Structure'!$G$18,CW116,CW127)))</f>
        <v>0</v>
      </c>
      <c r="CX139" s="465">
        <f>IF('Capital Structure'!$H$15='Capital Structure'!$G$16,CX94,IF('Capital Structure'!$H$15='Capital Structure'!$G$17,CX105,IF('Capital Structure'!$H$15='Capital Structure'!$G$18,CX116,CX127)))</f>
        <v>0</v>
      </c>
      <c r="CY139" s="465">
        <f>IF('Capital Structure'!$H$15='Capital Structure'!$G$16,CY94,IF('Capital Structure'!$H$15='Capital Structure'!$G$17,CY105,IF('Capital Structure'!$H$15='Capital Structure'!$G$18,CY116,CY127)))</f>
        <v>0</v>
      </c>
      <c r="CZ139" s="465">
        <f>IF('Capital Structure'!$H$15='Capital Structure'!$G$16,CZ94,IF('Capital Structure'!$H$15='Capital Structure'!$G$17,CZ105,IF('Capital Structure'!$H$15='Capital Structure'!$G$18,CZ116,CZ127)))</f>
        <v>0</v>
      </c>
      <c r="DA139" s="465">
        <f>IF('Capital Structure'!$H$15='Capital Structure'!$G$16,DA94,IF('Capital Structure'!$H$15='Capital Structure'!$G$17,DA105,IF('Capital Structure'!$H$15='Capital Structure'!$G$18,DA116,DA127)))</f>
        <v>0</v>
      </c>
      <c r="DB139" s="465">
        <f>IF('Capital Structure'!$H$15='Capital Structure'!$G$16,DB94,IF('Capital Structure'!$H$15='Capital Structure'!$G$17,DB105,IF('Capital Structure'!$H$15='Capital Structure'!$G$18,DB116,DB127)))</f>
        <v>0</v>
      </c>
      <c r="DC139" s="465">
        <f>IF('Capital Structure'!$H$15='Capital Structure'!$G$16,DC94,IF('Capital Structure'!$H$15='Capital Structure'!$G$17,DC105,IF('Capital Structure'!$H$15='Capital Structure'!$G$18,DC116,DC127)))</f>
        <v>0</v>
      </c>
      <c r="DD139" s="465">
        <f>IF('Capital Structure'!$H$15='Capital Structure'!$G$16,DD94,IF('Capital Structure'!$H$15='Capital Structure'!$G$17,DD105,IF('Capital Structure'!$H$15='Capital Structure'!$G$18,DD116,DD127)))</f>
        <v>0</v>
      </c>
      <c r="DE139" s="465">
        <f>IF('Capital Structure'!$H$15='Capital Structure'!$G$16,DE94,IF('Capital Structure'!$H$15='Capital Structure'!$G$17,DE105,IF('Capital Structure'!$H$15='Capital Structure'!$G$18,DE116,DE127)))</f>
        <v>0</v>
      </c>
      <c r="DF139" s="465">
        <f>IF('Capital Structure'!$H$15='Capital Structure'!$G$16,DF94,IF('Capital Structure'!$H$15='Capital Structure'!$G$17,DF105,IF('Capital Structure'!$H$15='Capital Structure'!$G$18,DF116,DF127)))</f>
        <v>0</v>
      </c>
      <c r="DG139" s="465">
        <f>IF('Capital Structure'!$H$15='Capital Structure'!$G$16,DG94,IF('Capital Structure'!$H$15='Capital Structure'!$G$17,DG105,IF('Capital Structure'!$H$15='Capital Structure'!$G$18,DG116,DG127)))</f>
        <v>0</v>
      </c>
      <c r="DH139" s="465">
        <f>IF('Capital Structure'!$H$15='Capital Structure'!$G$16,DH94,IF('Capital Structure'!$H$15='Capital Structure'!$G$17,DH105,IF('Capital Structure'!$H$15='Capital Structure'!$G$18,DH116,DH127)))</f>
        <v>0</v>
      </c>
      <c r="DI139" s="465">
        <f>IF('Capital Structure'!$H$15='Capital Structure'!$G$16,DI94,IF('Capital Structure'!$H$15='Capital Structure'!$G$17,DI105,IF('Capital Structure'!$H$15='Capital Structure'!$G$18,DI116,DI127)))</f>
        <v>0</v>
      </c>
      <c r="DJ139" s="465">
        <f>IF('Capital Structure'!$H$15='Capital Structure'!$G$16,DJ94,IF('Capital Structure'!$H$15='Capital Structure'!$G$17,DJ105,IF('Capital Structure'!$H$15='Capital Structure'!$G$18,DJ116,DJ127)))</f>
        <v>0</v>
      </c>
      <c r="DK139" s="465">
        <f>IF('Capital Structure'!$H$15='Capital Structure'!$G$16,DK94,IF('Capital Structure'!$H$15='Capital Structure'!$G$17,DK105,IF('Capital Structure'!$H$15='Capital Structure'!$G$18,DK116,DK127)))</f>
        <v>0</v>
      </c>
      <c r="DL139" s="465">
        <f>IF('Capital Structure'!$H$15='Capital Structure'!$G$16,DL94,IF('Capital Structure'!$H$15='Capital Structure'!$G$17,DL105,IF('Capital Structure'!$H$15='Capital Structure'!$G$18,DL116,DL127)))</f>
        <v>0</v>
      </c>
      <c r="DM139" s="465">
        <f>IF('Capital Structure'!$H$15='Capital Structure'!$G$16,DM94,IF('Capital Structure'!$H$15='Capital Structure'!$G$17,DM105,IF('Capital Structure'!$H$15='Capital Structure'!$G$18,DM116,DM127)))</f>
        <v>0</v>
      </c>
      <c r="DN139" s="465">
        <f>IF('Capital Structure'!$H$15='Capital Structure'!$G$16,DN94,IF('Capital Structure'!$H$15='Capital Structure'!$G$17,DN105,IF('Capital Structure'!$H$15='Capital Structure'!$G$18,DN116,DN127)))</f>
        <v>0</v>
      </c>
      <c r="DO139" s="465">
        <f>IF('Capital Structure'!$H$15='Capital Structure'!$G$16,DO94,IF('Capital Structure'!$H$15='Capital Structure'!$G$17,DO105,IF('Capital Structure'!$H$15='Capital Structure'!$G$18,DO116,DO127)))</f>
        <v>0</v>
      </c>
      <c r="DP139" s="465">
        <f>IF('Capital Structure'!$H$15='Capital Structure'!$G$16,DP94,IF('Capital Structure'!$H$15='Capital Structure'!$G$17,DP105,IF('Capital Structure'!$H$15='Capital Structure'!$G$18,DP116,DP127)))</f>
        <v>0</v>
      </c>
      <c r="DQ139" s="465">
        <f>IF('Capital Structure'!$H$15='Capital Structure'!$G$16,DQ94,IF('Capital Structure'!$H$15='Capital Structure'!$G$17,DQ105,IF('Capital Structure'!$H$15='Capital Structure'!$G$18,DQ116,DQ127)))</f>
        <v>0</v>
      </c>
      <c r="DR139" s="465">
        <f>IF('Capital Structure'!$H$15='Capital Structure'!$G$16,DR94,IF('Capital Structure'!$H$15='Capital Structure'!$G$17,DR105,IF('Capital Structure'!$H$15='Capital Structure'!$G$18,DR116,DR127)))</f>
        <v>0</v>
      </c>
      <c r="DS139" s="465">
        <f>IF('Capital Structure'!$H$15='Capital Structure'!$G$16,DS94,IF('Capital Structure'!$H$15='Capital Structure'!$G$17,DS105,IF('Capital Structure'!$H$15='Capital Structure'!$G$18,DS116,DS127)))</f>
        <v>0</v>
      </c>
      <c r="DT139" s="465">
        <f>IF('Capital Structure'!$H$15='Capital Structure'!$G$16,DT94,IF('Capital Structure'!$H$15='Capital Structure'!$G$17,DT105,IF('Capital Structure'!$H$15='Capital Structure'!$G$18,DT116,DT127)))</f>
        <v>0</v>
      </c>
      <c r="DU139" s="465">
        <f>IF('Capital Structure'!$H$15='Capital Structure'!$G$16,DU94,IF('Capital Structure'!$H$15='Capital Structure'!$G$17,DU105,IF('Capital Structure'!$H$15='Capital Structure'!$G$18,DU116,DU127)))</f>
        <v>0</v>
      </c>
      <c r="DV139" s="465">
        <f>IF('Capital Structure'!$H$15='Capital Structure'!$G$16,DV94,IF('Capital Structure'!$H$15='Capital Structure'!$G$17,DV105,IF('Capital Structure'!$H$15='Capital Structure'!$G$18,DV116,DV127)))</f>
        <v>0</v>
      </c>
      <c r="DW139" s="465">
        <f>IF('Capital Structure'!$H$15='Capital Structure'!$G$16,DW94,IF('Capital Structure'!$H$15='Capital Structure'!$G$17,DW105,IF('Capital Structure'!$H$15='Capital Structure'!$G$18,DW116,DW127)))</f>
        <v>0</v>
      </c>
      <c r="DX139" s="465">
        <f>IF('Capital Structure'!$H$15='Capital Structure'!$G$16,DX94,IF('Capital Structure'!$H$15='Capital Structure'!$G$17,DX105,IF('Capital Structure'!$H$15='Capital Structure'!$G$18,DX116,DX127)))</f>
        <v>0</v>
      </c>
      <c r="DY139" s="465">
        <f>IF('Capital Structure'!$H$15='Capital Structure'!$G$16,DY94,IF('Capital Structure'!$H$15='Capital Structure'!$G$17,DY105,IF('Capital Structure'!$H$15='Capital Structure'!$G$18,DY116,DY127)))</f>
        <v>0</v>
      </c>
      <c r="DZ139" s="465">
        <f>IF('Capital Structure'!$H$15='Capital Structure'!$G$16,DZ94,IF('Capital Structure'!$H$15='Capital Structure'!$G$17,DZ105,IF('Capital Structure'!$H$15='Capital Structure'!$G$18,DZ116,DZ127)))</f>
        <v>0</v>
      </c>
      <c r="EA139" s="465">
        <f>IF('Capital Structure'!$H$15='Capital Structure'!$G$16,EA94,IF('Capital Structure'!$H$15='Capital Structure'!$G$17,EA105,IF('Capital Structure'!$H$15='Capital Structure'!$G$18,EA116,EA127)))</f>
        <v>0</v>
      </c>
      <c r="EB139" s="465">
        <f>IF('Capital Structure'!$H$15='Capital Structure'!$G$16,EB94,IF('Capital Structure'!$H$15='Capital Structure'!$G$17,EB105,IF('Capital Structure'!$H$15='Capital Structure'!$G$18,EB116,EB127)))</f>
        <v>0</v>
      </c>
      <c r="EC139" s="465">
        <f>IF('Capital Structure'!$H$15='Capital Structure'!$G$16,EC94,IF('Capital Structure'!$H$15='Capital Structure'!$G$17,EC105,IF('Capital Structure'!$H$15='Capital Structure'!$G$18,EC116,EC127)))</f>
        <v>0</v>
      </c>
      <c r="ED139" s="465">
        <f>IF('Capital Structure'!$H$15='Capital Structure'!$G$16,ED94,IF('Capital Structure'!$H$15='Capital Structure'!$G$17,ED105,IF('Capital Structure'!$H$15='Capital Structure'!$G$18,ED116,ED127)))</f>
        <v>0</v>
      </c>
      <c r="EE139" s="465">
        <f>IF('Capital Structure'!$H$15='Capital Structure'!$G$16,EE94,IF('Capital Structure'!$H$15='Capital Structure'!$G$17,EE105,IF('Capital Structure'!$H$15='Capital Structure'!$G$18,EE116,EE127)))</f>
        <v>0</v>
      </c>
      <c r="EF139" s="465">
        <f>IF('Capital Structure'!$H$15='Capital Structure'!$G$16,EF94,IF('Capital Structure'!$H$15='Capital Structure'!$G$17,EF105,IF('Capital Structure'!$H$15='Capital Structure'!$G$18,EF116,EF127)))</f>
        <v>0</v>
      </c>
      <c r="EG139" s="465">
        <f>IF('Capital Structure'!$H$15='Capital Structure'!$G$16,EG94,IF('Capital Structure'!$H$15='Capital Structure'!$G$17,EG105,IF('Capital Structure'!$H$15='Capital Structure'!$G$18,EG116,EG127)))</f>
        <v>0</v>
      </c>
      <c r="EH139" s="465">
        <f>IF('Capital Structure'!$H$15='Capital Structure'!$G$16,EH94,IF('Capital Structure'!$H$15='Capital Structure'!$G$17,EH105,IF('Capital Structure'!$H$15='Capital Structure'!$G$18,EH116,EH127)))</f>
        <v>0</v>
      </c>
      <c r="EI139" s="465">
        <f>IF('Capital Structure'!$H$15='Capital Structure'!$G$16,EI94,IF('Capital Structure'!$H$15='Capital Structure'!$G$17,EI105,IF('Capital Structure'!$H$15='Capital Structure'!$G$18,EI116,EI127)))</f>
        <v>0</v>
      </c>
      <c r="EJ139" s="465">
        <f>IF('Capital Structure'!$H$15='Capital Structure'!$G$16,EJ94,IF('Capital Structure'!$H$15='Capital Structure'!$G$17,EJ105,IF('Capital Structure'!$H$15='Capital Structure'!$G$18,EJ116,EJ127)))</f>
        <v>0</v>
      </c>
      <c r="EK139" s="465">
        <f>IF('Capital Structure'!$H$15='Capital Structure'!$G$16,EK94,IF('Capital Structure'!$H$15='Capital Structure'!$G$17,EK105,IF('Capital Structure'!$H$15='Capital Structure'!$G$18,EK116,EK127)))</f>
        <v>0</v>
      </c>
      <c r="EL139" s="465">
        <f>IF('Capital Structure'!$H$15='Capital Structure'!$G$16,EL94,IF('Capital Structure'!$H$15='Capital Structure'!$G$17,EL105,IF('Capital Structure'!$H$15='Capital Structure'!$G$18,EL116,EL127)))</f>
        <v>0</v>
      </c>
      <c r="EM139" s="465">
        <f>IF('Capital Structure'!$H$15='Capital Structure'!$G$16,EM94,IF('Capital Structure'!$H$15='Capital Structure'!$G$17,EM105,IF('Capital Structure'!$H$15='Capital Structure'!$G$18,EM116,EM127)))</f>
        <v>0</v>
      </c>
      <c r="EN139" s="465">
        <f>IF('Capital Structure'!$H$15='Capital Structure'!$G$16,EN94,IF('Capital Structure'!$H$15='Capital Structure'!$G$17,EN105,IF('Capital Structure'!$H$15='Capital Structure'!$G$18,EN116,EN127)))</f>
        <v>0</v>
      </c>
      <c r="EO139" s="465">
        <f>IF('Capital Structure'!$H$15='Capital Structure'!$G$16,EO94,IF('Capital Structure'!$H$15='Capital Structure'!$G$17,EO105,IF('Capital Structure'!$H$15='Capital Structure'!$G$18,EO116,EO127)))</f>
        <v>0</v>
      </c>
      <c r="EP139" s="465">
        <f>IF('Capital Structure'!$H$15='Capital Structure'!$G$16,EP94,IF('Capital Structure'!$H$15='Capital Structure'!$G$17,EP105,IF('Capital Structure'!$H$15='Capital Structure'!$G$18,EP116,EP127)))</f>
        <v>0</v>
      </c>
      <c r="EQ139" s="465">
        <f>IF('Capital Structure'!$H$15='Capital Structure'!$G$16,EQ94,IF('Capital Structure'!$H$15='Capital Structure'!$G$17,EQ105,IF('Capital Structure'!$H$15='Capital Structure'!$G$18,EQ116,EQ127)))</f>
        <v>0</v>
      </c>
      <c r="ER139" s="465">
        <f>IF('Capital Structure'!$H$15='Capital Structure'!$G$16,ER94,IF('Capital Structure'!$H$15='Capital Structure'!$G$17,ER105,IF('Capital Structure'!$H$15='Capital Structure'!$G$18,ER116,ER127)))</f>
        <v>0</v>
      </c>
      <c r="ES139" s="465">
        <f>IF('Capital Structure'!$H$15='Capital Structure'!$G$16,ES94,IF('Capital Structure'!$H$15='Capital Structure'!$G$17,ES105,IF('Capital Structure'!$H$15='Capital Structure'!$G$18,ES116,ES127)))</f>
        <v>0</v>
      </c>
      <c r="ET139" s="465">
        <f>IF('Capital Structure'!$H$15='Capital Structure'!$G$16,ET94,IF('Capital Structure'!$H$15='Capital Structure'!$G$17,ET105,IF('Capital Structure'!$H$15='Capital Structure'!$G$18,ET116,ET127)))</f>
        <v>0</v>
      </c>
      <c r="EU139" s="465">
        <f>IF('Capital Structure'!$H$15='Capital Structure'!$G$16,EU94,IF('Capital Structure'!$H$15='Capital Structure'!$G$17,EU105,IF('Capital Structure'!$H$15='Capital Structure'!$G$18,EU116,EU127)))</f>
        <v>0</v>
      </c>
      <c r="EV139" s="465">
        <f>IF('Capital Structure'!$H$15='Capital Structure'!$G$16,EV94,IF('Capital Structure'!$H$15='Capital Structure'!$G$17,EV105,IF('Capital Structure'!$H$15='Capital Structure'!$G$18,EV116,EV127)))</f>
        <v>0</v>
      </c>
      <c r="EW139" s="465">
        <f>IF('Capital Structure'!$H$15='Capital Structure'!$G$16,EW94,IF('Capital Structure'!$H$15='Capital Structure'!$G$17,EW105,IF('Capital Structure'!$H$15='Capital Structure'!$G$18,EW116,EW127)))</f>
        <v>0</v>
      </c>
      <c r="EX139" s="465">
        <f>IF('Capital Structure'!$H$15='Capital Structure'!$G$16,EX94,IF('Capital Structure'!$H$15='Capital Structure'!$G$17,EX105,IF('Capital Structure'!$H$15='Capital Structure'!$G$18,EX116,EX127)))</f>
        <v>0</v>
      </c>
      <c r="EY139" s="465">
        <f>IF('Capital Structure'!$H$15='Capital Structure'!$G$16,EY94,IF('Capital Structure'!$H$15='Capital Structure'!$G$17,EY105,IF('Capital Structure'!$H$15='Capital Structure'!$G$18,EY116,EY127)))</f>
        <v>0</v>
      </c>
      <c r="EZ139" s="465">
        <f>IF('Capital Structure'!$H$15='Capital Structure'!$G$16,EZ94,IF('Capital Structure'!$H$15='Capital Structure'!$G$17,EZ105,IF('Capital Structure'!$H$15='Capital Structure'!$G$18,EZ116,EZ127)))</f>
        <v>0</v>
      </c>
      <c r="FA139" s="465">
        <f>IF('Capital Structure'!$H$15='Capital Structure'!$G$16,FA94,IF('Capital Structure'!$H$15='Capital Structure'!$G$17,FA105,IF('Capital Structure'!$H$15='Capital Structure'!$G$18,FA116,FA127)))</f>
        <v>0</v>
      </c>
      <c r="FB139" s="465">
        <f>IF('Capital Structure'!$H$15='Capital Structure'!$G$16,FB94,IF('Capital Structure'!$H$15='Capital Structure'!$G$17,FB105,IF('Capital Structure'!$H$15='Capital Structure'!$G$18,FB116,FB127)))</f>
        <v>0</v>
      </c>
      <c r="FC139" s="465"/>
      <c r="FD139" s="465"/>
      <c r="FE139" s="465"/>
      <c r="FF139" s="465"/>
      <c r="FG139" s="465"/>
      <c r="FH139" s="465"/>
      <c r="FI139" s="465"/>
      <c r="FJ139" s="465"/>
      <c r="FK139" s="465"/>
      <c r="FL139" s="465"/>
      <c r="FM139" s="465"/>
      <c r="FN139" s="465"/>
      <c r="FO139" s="465"/>
      <c r="FP139" s="465"/>
      <c r="FQ139" s="465"/>
      <c r="FR139" s="465"/>
      <c r="FS139" s="465"/>
      <c r="FT139" s="465"/>
      <c r="FU139" s="465"/>
      <c r="FV139" s="465"/>
      <c r="FW139" s="465"/>
      <c r="FX139" s="465"/>
      <c r="FY139" s="465"/>
      <c r="FZ139" s="465"/>
      <c r="GA139" s="465"/>
      <c r="GB139" s="465"/>
      <c r="GC139" s="465"/>
      <c r="GD139" s="465"/>
      <c r="GE139" s="465"/>
      <c r="GF139" s="465"/>
      <c r="GG139" s="465"/>
      <c r="GH139" s="465"/>
      <c r="GI139" s="465"/>
      <c r="GJ139" s="465"/>
      <c r="GK139" s="465"/>
      <c r="GL139" s="465"/>
      <c r="GM139" s="465"/>
      <c r="GN139" s="465"/>
      <c r="GO139" s="465"/>
      <c r="GP139" s="465"/>
      <c r="GQ139" s="465"/>
      <c r="GR139" s="465"/>
      <c r="GS139" s="465"/>
      <c r="GT139" s="465"/>
      <c r="GU139" s="465"/>
      <c r="GV139" s="465"/>
      <c r="GW139" s="465"/>
      <c r="GX139" s="465"/>
    </row>
    <row r="140" spans="1:206">
      <c r="B140" s="478" t="s">
        <v>213</v>
      </c>
      <c r="D140" s="228"/>
      <c r="E140" s="465">
        <f>IF('Capital Structure'!$H$15='Capital Structure'!$G$16,E96,IF('Capital Structure'!$H$15='Capital Structure'!$G$17,E107,IF('Capital Structure'!$H$15='Capital Structure'!$G$18,E118,E129)))</f>
        <v>0</v>
      </c>
      <c r="F140" s="465">
        <f>IF('Capital Structure'!$H$15='Capital Structure'!$G$16,F96,IF('Capital Structure'!$H$15='Capital Structure'!$G$17,F107,IF('Capital Structure'!$H$15='Capital Structure'!$G$18,F118,F129)))</f>
        <v>0</v>
      </c>
      <c r="G140" s="465">
        <f>IF('Capital Structure'!$H$15='Capital Structure'!$G$16,G96,IF('Capital Structure'!$H$15='Capital Structure'!$G$17,G107,IF('Capital Structure'!$H$15='Capital Structure'!$G$18,G118,G129)))</f>
        <v>0</v>
      </c>
      <c r="H140" s="465">
        <f>IF('Capital Structure'!$H$15='Capital Structure'!$G$16,H96,IF('Capital Structure'!$H$15='Capital Structure'!$G$17,H107,IF('Capital Structure'!$H$15='Capital Structure'!$G$18,H118,H129)))</f>
        <v>0</v>
      </c>
      <c r="I140" s="465">
        <f>IF('Capital Structure'!$H$15='Capital Structure'!$G$16,I96,IF('Capital Structure'!$H$15='Capital Structure'!$G$17,I107,IF('Capital Structure'!$H$15='Capital Structure'!$G$18,I118,I129)))</f>
        <v>0</v>
      </c>
      <c r="J140" s="465">
        <f>IF('Capital Structure'!$H$15='Capital Structure'!$G$16,J96,IF('Capital Structure'!$H$15='Capital Structure'!$G$17,J107,IF('Capital Structure'!$H$15='Capital Structure'!$G$18,J118,J129)))</f>
        <v>0</v>
      </c>
      <c r="K140" s="465">
        <f>IF('Capital Structure'!$H$15='Capital Structure'!$G$16,K96,IF('Capital Structure'!$H$15='Capital Structure'!$G$17,K107,IF('Capital Structure'!$H$15='Capital Structure'!$G$18,K118,K129)))</f>
        <v>0</v>
      </c>
      <c r="L140" s="465">
        <f>IF('Capital Structure'!$H$15='Capital Structure'!$G$16,L96,IF('Capital Structure'!$H$15='Capital Structure'!$G$17,L107,IF('Capital Structure'!$H$15='Capital Structure'!$G$18,L118,L129)))</f>
        <v>0</v>
      </c>
      <c r="M140" s="465">
        <f>IF('Capital Structure'!$H$15='Capital Structure'!$G$16,M96,IF('Capital Structure'!$H$15='Capital Structure'!$G$17,M107,IF('Capital Structure'!$H$15='Capital Structure'!$G$18,M118,M129)))</f>
        <v>0</v>
      </c>
      <c r="N140" s="465">
        <f>IF('Capital Structure'!$H$15='Capital Structure'!$G$16,N96,IF('Capital Structure'!$H$15='Capital Structure'!$G$17,N107,IF('Capital Structure'!$H$15='Capital Structure'!$G$18,N118,N129)))</f>
        <v>0</v>
      </c>
      <c r="O140" s="465">
        <f>IF('Capital Structure'!$H$15='Capital Structure'!$G$16,O96,IF('Capital Structure'!$H$15='Capital Structure'!$G$17,O107,IF('Capital Structure'!$H$15='Capital Structure'!$G$18,O118,O129)))</f>
        <v>0</v>
      </c>
      <c r="P140" s="465">
        <f>IF('Capital Structure'!$H$15='Capital Structure'!$G$16,P96,IF('Capital Structure'!$H$15='Capital Structure'!$G$17,P107,IF('Capital Structure'!$H$15='Capital Structure'!$G$18,P118,P129)))</f>
        <v>0</v>
      </c>
      <c r="Q140" s="465">
        <f>IF('Capital Structure'!$H$15='Capital Structure'!$G$16,Q96,IF('Capital Structure'!$H$15='Capital Structure'!$G$17,Q107,IF('Capital Structure'!$H$15='Capital Structure'!$G$18,Q118,Q129)))</f>
        <v>0</v>
      </c>
      <c r="R140" s="465">
        <f>IF('Capital Structure'!$H$15='Capital Structure'!$G$16,R96,IF('Capital Structure'!$H$15='Capital Structure'!$G$17,R107,IF('Capital Structure'!$H$15='Capital Structure'!$G$18,R118,R129)))</f>
        <v>0</v>
      </c>
      <c r="S140" s="465">
        <f>IF('Capital Structure'!$H$15='Capital Structure'!$G$16,S96,IF('Capital Structure'!$H$15='Capital Structure'!$G$17,S107,IF('Capital Structure'!$H$15='Capital Structure'!$G$18,S118,S129)))</f>
        <v>0</v>
      </c>
      <c r="T140" s="465">
        <f>IF('Capital Structure'!$H$15='Capital Structure'!$G$16,T96,IF('Capital Structure'!$H$15='Capital Structure'!$G$17,T107,IF('Capital Structure'!$H$15='Capital Structure'!$G$18,T118,T129)))</f>
        <v>0</v>
      </c>
      <c r="U140" s="465">
        <f>IF('Capital Structure'!$H$15='Capital Structure'!$G$16,U96,IF('Capital Structure'!$H$15='Capital Structure'!$G$17,U107,IF('Capital Structure'!$H$15='Capital Structure'!$G$18,U118,U129)))</f>
        <v>0</v>
      </c>
      <c r="V140" s="465">
        <f>IF('Capital Structure'!$H$15='Capital Structure'!$G$16,V96,IF('Capital Structure'!$H$15='Capital Structure'!$G$17,V107,IF('Capital Structure'!$H$15='Capital Structure'!$G$18,V118,V129)))</f>
        <v>0</v>
      </c>
      <c r="W140" s="465">
        <f>IF('Capital Structure'!$H$15='Capital Structure'!$G$16,W96,IF('Capital Structure'!$H$15='Capital Structure'!$G$17,W107,IF('Capital Structure'!$H$15='Capital Structure'!$G$18,W118,W129)))</f>
        <v>0</v>
      </c>
      <c r="X140" s="465">
        <f>IF('Capital Structure'!$H$15='Capital Structure'!$G$16,X96,IF('Capital Structure'!$H$15='Capital Structure'!$G$17,X107,IF('Capital Structure'!$H$15='Capital Structure'!$G$18,X118,X129)))</f>
        <v>0</v>
      </c>
      <c r="Y140" s="465">
        <f>IF('Capital Structure'!$H$15='Capital Structure'!$G$16,Y96,IF('Capital Structure'!$H$15='Capital Structure'!$G$17,Y107,IF('Capital Structure'!$H$15='Capital Structure'!$G$18,Y118,Y129)))</f>
        <v>0</v>
      </c>
      <c r="Z140" s="465">
        <f>IF('Capital Structure'!$H$15='Capital Structure'!$G$16,Z96,IF('Capital Structure'!$H$15='Capital Structure'!$G$17,Z107,IF('Capital Structure'!$H$15='Capital Structure'!$G$18,Z118,Z129)))</f>
        <v>0</v>
      </c>
      <c r="AA140" s="465">
        <f>IF('Capital Structure'!$H$15='Capital Structure'!$G$16,AA96,IF('Capital Structure'!$H$15='Capital Structure'!$G$17,AA107,IF('Capital Structure'!$H$15='Capital Structure'!$G$18,AA118,AA129)))</f>
        <v>0</v>
      </c>
      <c r="AB140" s="465">
        <f>IF('Capital Structure'!$H$15='Capital Structure'!$G$16,AB96,IF('Capital Structure'!$H$15='Capital Structure'!$G$17,AB107,IF('Capital Structure'!$H$15='Capital Structure'!$G$18,AB118,AB129)))</f>
        <v>0</v>
      </c>
      <c r="AC140" s="465">
        <f>IF('Capital Structure'!$H$15='Capital Structure'!$G$16,AC96,IF('Capital Structure'!$H$15='Capital Structure'!$G$17,AC107,IF('Capital Structure'!$H$15='Capital Structure'!$G$18,AC118,AC129)))</f>
        <v>0</v>
      </c>
      <c r="AD140" s="465">
        <f>IF('Capital Structure'!$H$15='Capital Structure'!$G$16,AD96,IF('Capital Structure'!$H$15='Capital Structure'!$G$17,AD107,IF('Capital Structure'!$H$15='Capital Structure'!$G$18,AD118,AD129)))</f>
        <v>0</v>
      </c>
      <c r="AE140" s="465">
        <f>IF('Capital Structure'!$H$15='Capital Structure'!$G$16,AE96,IF('Capital Structure'!$H$15='Capital Structure'!$G$17,AE107,IF('Capital Structure'!$H$15='Capital Structure'!$G$18,AE118,AE129)))</f>
        <v>0</v>
      </c>
      <c r="AF140" s="465">
        <f>IF('Capital Structure'!$H$15='Capital Structure'!$G$16,AF96,IF('Capital Structure'!$H$15='Capital Structure'!$G$17,AF107,IF('Capital Structure'!$H$15='Capital Structure'!$G$18,AF118,AF129)))</f>
        <v>0</v>
      </c>
      <c r="AG140" s="465">
        <f>IF('Capital Structure'!$H$15='Capital Structure'!$G$16,AG96,IF('Capital Structure'!$H$15='Capital Structure'!$G$17,AG107,IF('Capital Structure'!$H$15='Capital Structure'!$G$18,AG118,AG129)))</f>
        <v>0</v>
      </c>
      <c r="AH140" s="465">
        <f>IF('Capital Structure'!$H$15='Capital Structure'!$G$16,AH96,IF('Capital Structure'!$H$15='Capital Structure'!$G$17,AH107,IF('Capital Structure'!$H$15='Capital Structure'!$G$18,AH118,AH129)))</f>
        <v>0</v>
      </c>
      <c r="AI140" s="465">
        <f>IF('Capital Structure'!$H$15='Capital Structure'!$G$16,AI96,IF('Capital Structure'!$H$15='Capital Structure'!$G$17,AI107,IF('Capital Structure'!$H$15='Capital Structure'!$G$18,AI118,AI129)))</f>
        <v>0</v>
      </c>
      <c r="AJ140" s="465">
        <f>IF('Capital Structure'!$H$15='Capital Structure'!$G$16,AJ96,IF('Capital Structure'!$H$15='Capital Structure'!$G$17,AJ107,IF('Capital Structure'!$H$15='Capital Structure'!$G$18,AJ118,AJ129)))</f>
        <v>0</v>
      </c>
      <c r="AK140" s="465">
        <f>IF('Capital Structure'!$H$15='Capital Structure'!$G$16,AK96,IF('Capital Structure'!$H$15='Capital Structure'!$G$17,AK107,IF('Capital Structure'!$H$15='Capital Structure'!$G$18,AK118,AK129)))</f>
        <v>0</v>
      </c>
      <c r="AL140" s="465">
        <f>IF('Capital Structure'!$H$15='Capital Structure'!$G$16,AL96,IF('Capital Structure'!$H$15='Capital Structure'!$G$17,AL107,IF('Capital Structure'!$H$15='Capital Structure'!$G$18,AL118,AL129)))</f>
        <v>0</v>
      </c>
      <c r="AM140" s="465">
        <f>IF('Capital Structure'!$H$15='Capital Structure'!$G$16,AM96,IF('Capital Structure'!$H$15='Capital Structure'!$G$17,AM107,IF('Capital Structure'!$H$15='Capital Structure'!$G$18,AM118,AM129)))</f>
        <v>0</v>
      </c>
      <c r="AN140" s="465">
        <f>IF('Capital Structure'!$H$15='Capital Structure'!$G$16,AN96,IF('Capital Structure'!$H$15='Capital Structure'!$G$17,AN107,IF('Capital Structure'!$H$15='Capital Structure'!$G$18,AN118,AN129)))</f>
        <v>0</v>
      </c>
      <c r="AO140" s="465">
        <f>IF('Capital Structure'!$H$15='Capital Structure'!$G$16,AO96,IF('Capital Structure'!$H$15='Capital Structure'!$G$17,AO107,IF('Capital Structure'!$H$15='Capital Structure'!$G$18,AO118,AO129)))</f>
        <v>0</v>
      </c>
      <c r="AP140" s="465">
        <f>IF('Capital Structure'!$H$15='Capital Structure'!$G$16,AP96,IF('Capital Structure'!$H$15='Capital Structure'!$G$17,AP107,IF('Capital Structure'!$H$15='Capital Structure'!$G$18,AP118,AP129)))</f>
        <v>0</v>
      </c>
      <c r="AQ140" s="465">
        <f>IF('Capital Structure'!$H$15='Capital Structure'!$G$16,AQ96,IF('Capital Structure'!$H$15='Capital Structure'!$G$17,AQ107,IF('Capital Structure'!$H$15='Capital Structure'!$G$18,AQ118,AQ129)))</f>
        <v>0</v>
      </c>
      <c r="AR140" s="465">
        <f>IF('Capital Structure'!$H$15='Capital Structure'!$G$16,AR96,IF('Capital Structure'!$H$15='Capital Structure'!$G$17,AR107,IF('Capital Structure'!$H$15='Capital Structure'!$G$18,AR118,AR129)))</f>
        <v>0</v>
      </c>
      <c r="AS140" s="465">
        <f>IF('Capital Structure'!$H$15='Capital Structure'!$G$16,AS96,IF('Capital Structure'!$H$15='Capital Structure'!$G$17,AS107,IF('Capital Structure'!$H$15='Capital Structure'!$G$18,AS118,AS129)))</f>
        <v>0</v>
      </c>
      <c r="AT140" s="465">
        <f>IF('Capital Structure'!$H$15='Capital Structure'!$G$16,AT96,IF('Capital Structure'!$H$15='Capital Structure'!$G$17,AT107,IF('Capital Structure'!$H$15='Capital Structure'!$G$18,AT118,AT129)))</f>
        <v>0</v>
      </c>
      <c r="AU140" s="465">
        <f>IF('Capital Structure'!$H$15='Capital Structure'!$G$16,AU96,IF('Capital Structure'!$H$15='Capital Structure'!$G$17,AU107,IF('Capital Structure'!$H$15='Capital Structure'!$G$18,AU118,AU129)))</f>
        <v>0</v>
      </c>
      <c r="AV140" s="465">
        <f>IF('Capital Structure'!$H$15='Capital Structure'!$G$16,AV96,IF('Capital Structure'!$H$15='Capital Structure'!$G$17,AV107,IF('Capital Structure'!$H$15='Capital Structure'!$G$18,AV118,AV129)))</f>
        <v>0</v>
      </c>
      <c r="AW140" s="465">
        <f>IF('Capital Structure'!$H$15='Capital Structure'!$G$16,AW96,IF('Capital Structure'!$H$15='Capital Structure'!$G$17,AW107,IF('Capital Structure'!$H$15='Capital Structure'!$G$18,AW118,AW129)))</f>
        <v>0</v>
      </c>
      <c r="AX140" s="465">
        <f>IF('Capital Structure'!$H$15='Capital Structure'!$G$16,AX96,IF('Capital Structure'!$H$15='Capital Structure'!$G$17,AX107,IF('Capital Structure'!$H$15='Capital Structure'!$G$18,AX118,AX129)))</f>
        <v>0</v>
      </c>
      <c r="AY140" s="465">
        <f>IF('Capital Structure'!$H$15='Capital Structure'!$G$16,AY96,IF('Capital Structure'!$H$15='Capital Structure'!$G$17,AY107,IF('Capital Structure'!$H$15='Capital Structure'!$G$18,AY118,AY129)))</f>
        <v>0</v>
      </c>
      <c r="AZ140" s="465">
        <f>IF('Capital Structure'!$H$15='Capital Structure'!$G$16,AZ96,IF('Capital Structure'!$H$15='Capital Structure'!$G$17,AZ107,IF('Capital Structure'!$H$15='Capital Structure'!$G$18,AZ118,AZ129)))</f>
        <v>0</v>
      </c>
      <c r="BA140" s="465">
        <f>IF('Capital Structure'!$H$15='Capital Structure'!$G$16,BA96,IF('Capital Structure'!$H$15='Capital Structure'!$G$17,BA107,IF('Capital Structure'!$H$15='Capital Structure'!$G$18,BA118,BA129)))</f>
        <v>0</v>
      </c>
      <c r="BB140" s="465">
        <f>IF('Capital Structure'!$H$15='Capital Structure'!$G$16,BB96,IF('Capital Structure'!$H$15='Capital Structure'!$G$17,BB107,IF('Capital Structure'!$H$15='Capital Structure'!$G$18,BB118,BB129)))</f>
        <v>0</v>
      </c>
      <c r="BC140" s="465">
        <f>IF('Capital Structure'!$H$15='Capital Structure'!$G$16,BC96,IF('Capital Structure'!$H$15='Capital Structure'!$G$17,BC107,IF('Capital Structure'!$H$15='Capital Structure'!$G$18,BC118,BC129)))</f>
        <v>0</v>
      </c>
      <c r="BD140" s="465">
        <f>IF('Capital Structure'!$H$15='Capital Structure'!$G$16,BD96,IF('Capital Structure'!$H$15='Capital Structure'!$G$17,BD107,IF('Capital Structure'!$H$15='Capital Structure'!$G$18,BD118,BD129)))</f>
        <v>0</v>
      </c>
      <c r="BE140" s="465">
        <f>IF('Capital Structure'!$H$15='Capital Structure'!$G$16,BE96,IF('Capital Structure'!$H$15='Capital Structure'!$G$17,BE107,IF('Capital Structure'!$H$15='Capital Structure'!$G$18,BE118,BE129)))</f>
        <v>0</v>
      </c>
      <c r="BF140" s="465">
        <f>IF('Capital Structure'!$H$15='Capital Structure'!$G$16,BF96,IF('Capital Structure'!$H$15='Capital Structure'!$G$17,BF107,IF('Capital Structure'!$H$15='Capital Structure'!$G$18,BF118,BF129)))</f>
        <v>0</v>
      </c>
      <c r="BG140" s="465">
        <f>IF('Capital Structure'!$H$15='Capital Structure'!$G$16,BG96,IF('Capital Structure'!$H$15='Capital Structure'!$G$17,BG107,IF('Capital Structure'!$H$15='Capital Structure'!$G$18,BG118,BG129)))</f>
        <v>0</v>
      </c>
      <c r="BH140" s="465">
        <f>IF('Capital Structure'!$H$15='Capital Structure'!$G$16,BH96,IF('Capital Structure'!$H$15='Capital Structure'!$G$17,BH107,IF('Capital Structure'!$H$15='Capital Structure'!$G$18,BH118,BH129)))</f>
        <v>0</v>
      </c>
      <c r="BI140" s="465">
        <f>IF('Capital Structure'!$H$15='Capital Structure'!$G$16,BI96,IF('Capital Structure'!$H$15='Capital Structure'!$G$17,BI107,IF('Capital Structure'!$H$15='Capital Structure'!$G$18,BI118,BI129)))</f>
        <v>0</v>
      </c>
      <c r="BJ140" s="465">
        <f>IF('Capital Structure'!$H$15='Capital Structure'!$G$16,BJ96,IF('Capital Structure'!$H$15='Capital Structure'!$G$17,BJ107,IF('Capital Structure'!$H$15='Capital Structure'!$G$18,BJ118,BJ129)))</f>
        <v>0</v>
      </c>
      <c r="BK140" s="465">
        <f>IF('Capital Structure'!$H$15='Capital Structure'!$G$16,BK96,IF('Capital Structure'!$H$15='Capital Structure'!$G$17,BK107,IF('Capital Structure'!$H$15='Capital Structure'!$G$18,BK118,BK129)))</f>
        <v>0</v>
      </c>
      <c r="BL140" s="465">
        <f>IF('Capital Structure'!$H$15='Capital Structure'!$G$16,BL96,IF('Capital Structure'!$H$15='Capital Structure'!$G$17,BL107,IF('Capital Structure'!$H$15='Capital Structure'!$G$18,BL118,BL129)))</f>
        <v>0</v>
      </c>
      <c r="BM140" s="465">
        <f>IF('Capital Structure'!$H$15='Capital Structure'!$G$16,BM96,IF('Capital Structure'!$H$15='Capital Structure'!$G$17,BM107,IF('Capital Structure'!$H$15='Capital Structure'!$G$18,BM118,BM129)))</f>
        <v>0</v>
      </c>
      <c r="BN140" s="465">
        <f>IF('Capital Structure'!$H$15='Capital Structure'!$G$16,BN96,IF('Capital Structure'!$H$15='Capital Structure'!$G$17,BN107,IF('Capital Structure'!$H$15='Capital Structure'!$G$18,BN118,BN129)))</f>
        <v>0</v>
      </c>
      <c r="BO140" s="465">
        <f>IF('Capital Structure'!$H$15='Capital Structure'!$G$16,BO96,IF('Capital Structure'!$H$15='Capital Structure'!$G$17,BO107,IF('Capital Structure'!$H$15='Capital Structure'!$G$18,BO118,BO129)))</f>
        <v>0</v>
      </c>
      <c r="BP140" s="465">
        <f>IF('Capital Structure'!$H$15='Capital Structure'!$G$16,BP96,IF('Capital Structure'!$H$15='Capital Structure'!$G$17,BP107,IF('Capital Structure'!$H$15='Capital Structure'!$G$18,BP118,BP129)))</f>
        <v>0</v>
      </c>
      <c r="BQ140" s="465">
        <f>IF('Capital Structure'!$H$15='Capital Structure'!$G$16,BQ96,IF('Capital Structure'!$H$15='Capital Structure'!$G$17,BQ107,IF('Capital Structure'!$H$15='Capital Structure'!$G$18,BQ118,BQ129)))</f>
        <v>0</v>
      </c>
      <c r="BR140" s="465">
        <f>IF('Capital Structure'!$H$15='Capital Structure'!$G$16,BR96,IF('Capital Structure'!$H$15='Capital Structure'!$G$17,BR107,IF('Capital Structure'!$H$15='Capital Structure'!$G$18,BR118,BR129)))</f>
        <v>0</v>
      </c>
      <c r="BS140" s="465">
        <f>IF('Capital Structure'!$H$15='Capital Structure'!$G$16,BS96,IF('Capital Structure'!$H$15='Capital Structure'!$G$17,BS107,IF('Capital Structure'!$H$15='Capital Structure'!$G$18,BS118,BS129)))</f>
        <v>0</v>
      </c>
      <c r="BT140" s="465">
        <f>IF('Capital Structure'!$H$15='Capital Structure'!$G$16,BT96,IF('Capital Structure'!$H$15='Capital Structure'!$G$17,BT107,IF('Capital Structure'!$H$15='Capital Structure'!$G$18,BT118,BT129)))</f>
        <v>0</v>
      </c>
      <c r="BU140" s="465">
        <f>IF('Capital Structure'!$H$15='Capital Structure'!$G$16,BU96,IF('Capital Structure'!$H$15='Capital Structure'!$G$17,BU107,IF('Capital Structure'!$H$15='Capital Structure'!$G$18,BU118,BU129)))</f>
        <v>0</v>
      </c>
      <c r="BV140" s="465">
        <f>IF('Capital Structure'!$H$15='Capital Structure'!$G$16,BV96,IF('Capital Structure'!$H$15='Capital Structure'!$G$17,BV107,IF('Capital Structure'!$H$15='Capital Structure'!$G$18,BV118,BV129)))</f>
        <v>0</v>
      </c>
      <c r="BW140" s="465">
        <f>IF('Capital Structure'!$H$15='Capital Structure'!$G$16,BW96,IF('Capital Structure'!$H$15='Capital Structure'!$G$17,BW107,IF('Capital Structure'!$H$15='Capital Structure'!$G$18,BW118,BW129)))</f>
        <v>0</v>
      </c>
      <c r="BX140" s="465">
        <f>IF('Capital Structure'!$H$15='Capital Structure'!$G$16,BX96,IF('Capital Structure'!$H$15='Capital Structure'!$G$17,BX107,IF('Capital Structure'!$H$15='Capital Structure'!$G$18,BX118,BX129)))</f>
        <v>0</v>
      </c>
      <c r="BY140" s="465">
        <f>IF('Capital Structure'!$H$15='Capital Structure'!$G$16,BY96,IF('Capital Structure'!$H$15='Capital Structure'!$G$17,BY107,IF('Capital Structure'!$H$15='Capital Structure'!$G$18,BY118,BY129)))</f>
        <v>0</v>
      </c>
      <c r="BZ140" s="465">
        <f>IF('Capital Structure'!$H$15='Capital Structure'!$G$16,BZ96,IF('Capital Structure'!$H$15='Capital Structure'!$G$17,BZ107,IF('Capital Structure'!$H$15='Capital Structure'!$G$18,BZ118,BZ129)))</f>
        <v>0</v>
      </c>
      <c r="CA140" s="465">
        <f>IF('Capital Structure'!$H$15='Capital Structure'!$G$16,CA96,IF('Capital Structure'!$H$15='Capital Structure'!$G$17,CA107,IF('Capital Structure'!$H$15='Capital Structure'!$G$18,CA118,CA129)))</f>
        <v>0</v>
      </c>
      <c r="CB140" s="465">
        <f>IF('Capital Structure'!$H$15='Capital Structure'!$G$16,CB96,IF('Capital Structure'!$H$15='Capital Structure'!$G$17,CB107,IF('Capital Structure'!$H$15='Capital Structure'!$G$18,CB118,CB129)))</f>
        <v>0</v>
      </c>
      <c r="CC140" s="465">
        <f>IF('Capital Structure'!$H$15='Capital Structure'!$G$16,CC96,IF('Capital Structure'!$H$15='Capital Structure'!$G$17,CC107,IF('Capital Structure'!$H$15='Capital Structure'!$G$18,CC118,CC129)))</f>
        <v>0</v>
      </c>
      <c r="CD140" s="465">
        <f>IF('Capital Structure'!$H$15='Capital Structure'!$G$16,CD96,IF('Capital Structure'!$H$15='Capital Structure'!$G$17,CD107,IF('Capital Structure'!$H$15='Capital Structure'!$G$18,CD118,CD129)))</f>
        <v>93337906.086587623</v>
      </c>
      <c r="CE140" s="465">
        <f>IF('Capital Structure'!$H$15='Capital Structure'!$G$16,CE96,IF('Capital Structure'!$H$15='Capital Structure'!$G$17,CE107,IF('Capital Structure'!$H$15='Capital Structure'!$G$18,CE118,CE129)))</f>
        <v>0</v>
      </c>
      <c r="CF140" s="465">
        <f>IF('Capital Structure'!$H$15='Capital Structure'!$G$16,CF96,IF('Capital Structure'!$H$15='Capital Structure'!$G$17,CF107,IF('Capital Structure'!$H$15='Capital Structure'!$G$18,CF118,CF129)))</f>
        <v>0</v>
      </c>
      <c r="CG140" s="465">
        <f>IF('Capital Structure'!$H$15='Capital Structure'!$G$16,CG96,IF('Capital Structure'!$H$15='Capital Structure'!$G$17,CG107,IF('Capital Structure'!$H$15='Capital Structure'!$G$18,CG118,CG129)))</f>
        <v>0</v>
      </c>
      <c r="CH140" s="465">
        <f>IF('Capital Structure'!$H$15='Capital Structure'!$G$16,CH96,IF('Capital Structure'!$H$15='Capital Structure'!$G$17,CH107,IF('Capital Structure'!$H$15='Capital Structure'!$G$18,CH118,CH129)))</f>
        <v>0</v>
      </c>
      <c r="CI140" s="465">
        <f>IF('Capital Structure'!$H$15='Capital Structure'!$G$16,CI96,IF('Capital Structure'!$H$15='Capital Structure'!$G$17,CI107,IF('Capital Structure'!$H$15='Capital Structure'!$G$18,CI118,CI129)))</f>
        <v>0</v>
      </c>
      <c r="CJ140" s="465">
        <f>IF('Capital Structure'!$H$15='Capital Structure'!$G$16,CJ96,IF('Capital Structure'!$H$15='Capital Structure'!$G$17,CJ107,IF('Capital Structure'!$H$15='Capital Structure'!$G$18,CJ118,CJ129)))</f>
        <v>0</v>
      </c>
      <c r="CK140" s="465">
        <f>IF('Capital Structure'!$H$15='Capital Structure'!$G$16,CK96,IF('Capital Structure'!$H$15='Capital Structure'!$G$17,CK107,IF('Capital Structure'!$H$15='Capital Structure'!$G$18,CK118,CK129)))</f>
        <v>0</v>
      </c>
      <c r="CL140" s="465">
        <f>IF('Capital Structure'!$H$15='Capital Structure'!$G$16,CL96,IF('Capital Structure'!$H$15='Capital Structure'!$G$17,CL107,IF('Capital Structure'!$H$15='Capital Structure'!$G$18,CL118,CL129)))</f>
        <v>0</v>
      </c>
      <c r="CM140" s="465">
        <f>IF('Capital Structure'!$H$15='Capital Structure'!$G$16,CM96,IF('Capital Structure'!$H$15='Capital Structure'!$G$17,CM107,IF('Capital Structure'!$H$15='Capital Structure'!$G$18,CM118,CM129)))</f>
        <v>0</v>
      </c>
      <c r="CN140" s="465">
        <f>IF('Capital Structure'!$H$15='Capital Structure'!$G$16,CN96,IF('Capital Structure'!$H$15='Capital Structure'!$G$17,CN107,IF('Capital Structure'!$H$15='Capital Structure'!$G$18,CN118,CN129)))</f>
        <v>0</v>
      </c>
      <c r="CO140" s="465">
        <f>IF('Capital Structure'!$H$15='Capital Structure'!$G$16,CO96,IF('Capital Structure'!$H$15='Capital Structure'!$G$17,CO107,IF('Capital Structure'!$H$15='Capital Structure'!$G$18,CO118,CO129)))</f>
        <v>0</v>
      </c>
      <c r="CP140" s="465">
        <f>IF('Capital Structure'!$H$15='Capital Structure'!$G$16,CP96,IF('Capital Structure'!$H$15='Capital Structure'!$G$17,CP107,IF('Capital Structure'!$H$15='Capital Structure'!$G$18,CP118,CP129)))</f>
        <v>0</v>
      </c>
      <c r="CQ140" s="465">
        <f>IF('Capital Structure'!$H$15='Capital Structure'!$G$16,CQ96,IF('Capital Structure'!$H$15='Capital Structure'!$G$17,CQ107,IF('Capital Structure'!$H$15='Capital Structure'!$G$18,CQ118,CQ129)))</f>
        <v>0</v>
      </c>
      <c r="CR140" s="465">
        <f>IF('Capital Structure'!$H$15='Capital Structure'!$G$16,CR96,IF('Capital Structure'!$H$15='Capital Structure'!$G$17,CR107,IF('Capital Structure'!$H$15='Capital Structure'!$G$18,CR118,CR129)))</f>
        <v>0</v>
      </c>
      <c r="CS140" s="465">
        <f>IF('Capital Structure'!$H$15='Capital Structure'!$G$16,CS96,IF('Capital Structure'!$H$15='Capital Structure'!$G$17,CS107,IF('Capital Structure'!$H$15='Capital Structure'!$G$18,CS118,CS129)))</f>
        <v>0</v>
      </c>
      <c r="CT140" s="465">
        <f>IF('Capital Structure'!$H$15='Capital Structure'!$G$16,CT96,IF('Capital Structure'!$H$15='Capital Structure'!$G$17,CT107,IF('Capital Structure'!$H$15='Capital Structure'!$G$18,CT118,CT129)))</f>
        <v>0</v>
      </c>
      <c r="CU140" s="465">
        <f>IF('Capital Structure'!$H$15='Capital Structure'!$G$16,CU96,IF('Capital Structure'!$H$15='Capital Structure'!$G$17,CU107,IF('Capital Structure'!$H$15='Capital Structure'!$G$18,CU118,CU129)))</f>
        <v>0</v>
      </c>
      <c r="CV140" s="465">
        <f>IF('Capital Structure'!$H$15='Capital Structure'!$G$16,CV96,IF('Capital Structure'!$H$15='Capital Structure'!$G$17,CV107,IF('Capital Structure'!$H$15='Capital Structure'!$G$18,CV118,CV129)))</f>
        <v>0</v>
      </c>
      <c r="CW140" s="465">
        <f>IF('Capital Structure'!$H$15='Capital Structure'!$G$16,CW96,IF('Capital Structure'!$H$15='Capital Structure'!$G$17,CW107,IF('Capital Structure'!$H$15='Capital Structure'!$G$18,CW118,CW129)))</f>
        <v>0</v>
      </c>
      <c r="CX140" s="465">
        <f>IF('Capital Structure'!$H$15='Capital Structure'!$G$16,CX96,IF('Capital Structure'!$H$15='Capital Structure'!$G$17,CX107,IF('Capital Structure'!$H$15='Capital Structure'!$G$18,CX118,CX129)))</f>
        <v>0</v>
      </c>
      <c r="CY140" s="465">
        <f>IF('Capital Structure'!$H$15='Capital Structure'!$G$16,CY96,IF('Capital Structure'!$H$15='Capital Structure'!$G$17,CY107,IF('Capital Structure'!$H$15='Capital Structure'!$G$18,CY118,CY129)))</f>
        <v>0</v>
      </c>
      <c r="CZ140" s="465">
        <f>IF('Capital Structure'!$H$15='Capital Structure'!$G$16,CZ96,IF('Capital Structure'!$H$15='Capital Structure'!$G$17,CZ107,IF('Capital Structure'!$H$15='Capital Structure'!$G$18,CZ118,CZ129)))</f>
        <v>0</v>
      </c>
      <c r="DA140" s="465">
        <f>IF('Capital Structure'!$H$15='Capital Structure'!$G$16,DA96,IF('Capital Structure'!$H$15='Capital Structure'!$G$17,DA107,IF('Capital Structure'!$H$15='Capital Structure'!$G$18,DA118,DA129)))</f>
        <v>0</v>
      </c>
      <c r="DB140" s="465">
        <f>IF('Capital Structure'!$H$15='Capital Structure'!$G$16,DB96,IF('Capital Structure'!$H$15='Capital Structure'!$G$17,DB107,IF('Capital Structure'!$H$15='Capital Structure'!$G$18,DB118,DB129)))</f>
        <v>0</v>
      </c>
      <c r="DC140" s="465">
        <f>IF('Capital Structure'!$H$15='Capital Structure'!$G$16,DC96,IF('Capital Structure'!$H$15='Capital Structure'!$G$17,DC107,IF('Capital Structure'!$H$15='Capital Structure'!$G$18,DC118,DC129)))</f>
        <v>0</v>
      </c>
      <c r="DD140" s="465">
        <f>IF('Capital Structure'!$H$15='Capital Structure'!$G$16,DD96,IF('Capital Structure'!$H$15='Capital Structure'!$G$17,DD107,IF('Capital Structure'!$H$15='Capital Structure'!$G$18,DD118,DD129)))</f>
        <v>0</v>
      </c>
      <c r="DE140" s="465">
        <f>IF('Capital Structure'!$H$15='Capital Structure'!$G$16,DE96,IF('Capital Structure'!$H$15='Capital Structure'!$G$17,DE107,IF('Capital Structure'!$H$15='Capital Structure'!$G$18,DE118,DE129)))</f>
        <v>0</v>
      </c>
      <c r="DF140" s="465">
        <f>IF('Capital Structure'!$H$15='Capital Structure'!$G$16,DF96,IF('Capital Structure'!$H$15='Capital Structure'!$G$17,DF107,IF('Capital Structure'!$H$15='Capital Structure'!$G$18,DF118,DF129)))</f>
        <v>0</v>
      </c>
      <c r="DG140" s="465">
        <f>IF('Capital Structure'!$H$15='Capital Structure'!$G$16,DG96,IF('Capital Structure'!$H$15='Capital Structure'!$G$17,DG107,IF('Capital Structure'!$H$15='Capital Structure'!$G$18,DG118,DG129)))</f>
        <v>0</v>
      </c>
      <c r="DH140" s="465">
        <f>IF('Capital Structure'!$H$15='Capital Structure'!$G$16,DH96,IF('Capital Structure'!$H$15='Capital Structure'!$G$17,DH107,IF('Capital Structure'!$H$15='Capital Structure'!$G$18,DH118,DH129)))</f>
        <v>0</v>
      </c>
      <c r="DI140" s="465">
        <f>IF('Capital Structure'!$H$15='Capital Structure'!$G$16,DI96,IF('Capital Structure'!$H$15='Capital Structure'!$G$17,DI107,IF('Capital Structure'!$H$15='Capital Structure'!$G$18,DI118,DI129)))</f>
        <v>0</v>
      </c>
      <c r="DJ140" s="465">
        <f>IF('Capital Structure'!$H$15='Capital Structure'!$G$16,DJ96,IF('Capital Structure'!$H$15='Capital Structure'!$G$17,DJ107,IF('Capital Structure'!$H$15='Capital Structure'!$G$18,DJ118,DJ129)))</f>
        <v>0</v>
      </c>
      <c r="DK140" s="465">
        <f>IF('Capital Structure'!$H$15='Capital Structure'!$G$16,DK96,IF('Capital Structure'!$H$15='Capital Structure'!$G$17,DK107,IF('Capital Structure'!$H$15='Capital Structure'!$G$18,DK118,DK129)))</f>
        <v>0</v>
      </c>
      <c r="DL140" s="465">
        <f>IF('Capital Structure'!$H$15='Capital Structure'!$G$16,DL96,IF('Capital Structure'!$H$15='Capital Structure'!$G$17,DL107,IF('Capital Structure'!$H$15='Capital Structure'!$G$18,DL118,DL129)))</f>
        <v>0</v>
      </c>
      <c r="DM140" s="465">
        <f>IF('Capital Structure'!$H$15='Capital Structure'!$G$16,DM96,IF('Capital Structure'!$H$15='Capital Structure'!$G$17,DM107,IF('Capital Structure'!$H$15='Capital Structure'!$G$18,DM118,DM129)))</f>
        <v>0</v>
      </c>
      <c r="DN140" s="465">
        <f>IF('Capital Structure'!$H$15='Capital Structure'!$G$16,DN96,IF('Capital Structure'!$H$15='Capital Structure'!$G$17,DN107,IF('Capital Structure'!$H$15='Capital Structure'!$G$18,DN118,DN129)))</f>
        <v>0</v>
      </c>
      <c r="DO140" s="465">
        <f>IF('Capital Structure'!$H$15='Capital Structure'!$G$16,DO96,IF('Capital Structure'!$H$15='Capital Structure'!$G$17,DO107,IF('Capital Structure'!$H$15='Capital Structure'!$G$18,DO118,DO129)))</f>
        <v>0</v>
      </c>
      <c r="DP140" s="465">
        <f>IF('Capital Structure'!$H$15='Capital Structure'!$G$16,DP96,IF('Capital Structure'!$H$15='Capital Structure'!$G$17,DP107,IF('Capital Structure'!$H$15='Capital Structure'!$G$18,DP118,DP129)))</f>
        <v>0</v>
      </c>
      <c r="DQ140" s="465">
        <f>IF('Capital Structure'!$H$15='Capital Structure'!$G$16,DQ96,IF('Capital Structure'!$H$15='Capital Structure'!$G$17,DQ107,IF('Capital Structure'!$H$15='Capital Structure'!$G$18,DQ118,DQ129)))</f>
        <v>0</v>
      </c>
      <c r="DR140" s="465">
        <f>IF('Capital Structure'!$H$15='Capital Structure'!$G$16,DR96,IF('Capital Structure'!$H$15='Capital Structure'!$G$17,DR107,IF('Capital Structure'!$H$15='Capital Structure'!$G$18,DR118,DR129)))</f>
        <v>0</v>
      </c>
      <c r="DS140" s="465">
        <f>IF('Capital Structure'!$H$15='Capital Structure'!$G$16,DS96,IF('Capital Structure'!$H$15='Capital Structure'!$G$17,DS107,IF('Capital Structure'!$H$15='Capital Structure'!$G$18,DS118,DS129)))</f>
        <v>0</v>
      </c>
      <c r="DT140" s="465">
        <f>IF('Capital Structure'!$H$15='Capital Structure'!$G$16,DT96,IF('Capital Structure'!$H$15='Capital Structure'!$G$17,DT107,IF('Capital Structure'!$H$15='Capital Structure'!$G$18,DT118,DT129)))</f>
        <v>0</v>
      </c>
      <c r="DU140" s="465">
        <f>IF('Capital Structure'!$H$15='Capital Structure'!$G$16,DU96,IF('Capital Structure'!$H$15='Capital Structure'!$G$17,DU107,IF('Capital Structure'!$H$15='Capital Structure'!$G$18,DU118,DU129)))</f>
        <v>0</v>
      </c>
      <c r="DV140" s="465">
        <f>IF('Capital Structure'!$H$15='Capital Structure'!$G$16,DV96,IF('Capital Structure'!$H$15='Capital Structure'!$G$17,DV107,IF('Capital Structure'!$H$15='Capital Structure'!$G$18,DV118,DV129)))</f>
        <v>0</v>
      </c>
      <c r="DW140" s="465">
        <f>IF('Capital Structure'!$H$15='Capital Structure'!$G$16,DW96,IF('Capital Structure'!$H$15='Capital Structure'!$G$17,DW107,IF('Capital Structure'!$H$15='Capital Structure'!$G$18,DW118,DW129)))</f>
        <v>0</v>
      </c>
      <c r="DX140" s="465">
        <f>IF('Capital Structure'!$H$15='Capital Structure'!$G$16,DX96,IF('Capital Structure'!$H$15='Capital Structure'!$G$17,DX107,IF('Capital Structure'!$H$15='Capital Structure'!$G$18,DX118,DX129)))</f>
        <v>0</v>
      </c>
      <c r="DY140" s="465">
        <f>IF('Capital Structure'!$H$15='Capital Structure'!$G$16,DY96,IF('Capital Structure'!$H$15='Capital Structure'!$G$17,DY107,IF('Capital Structure'!$H$15='Capital Structure'!$G$18,DY118,DY129)))</f>
        <v>0</v>
      </c>
      <c r="DZ140" s="465">
        <f>IF('Capital Structure'!$H$15='Capital Structure'!$G$16,DZ96,IF('Capital Structure'!$H$15='Capital Structure'!$G$17,DZ107,IF('Capital Structure'!$H$15='Capital Structure'!$G$18,DZ118,DZ129)))</f>
        <v>0</v>
      </c>
      <c r="EA140" s="465">
        <f>IF('Capital Structure'!$H$15='Capital Structure'!$G$16,EA96,IF('Capital Structure'!$H$15='Capital Structure'!$G$17,EA107,IF('Capital Structure'!$H$15='Capital Structure'!$G$18,EA118,EA129)))</f>
        <v>0</v>
      </c>
      <c r="EB140" s="465">
        <f>IF('Capital Structure'!$H$15='Capital Structure'!$G$16,EB96,IF('Capital Structure'!$H$15='Capital Structure'!$G$17,EB107,IF('Capital Structure'!$H$15='Capital Structure'!$G$18,EB118,EB129)))</f>
        <v>0</v>
      </c>
      <c r="EC140" s="465">
        <f>IF('Capital Structure'!$H$15='Capital Structure'!$G$16,EC96,IF('Capital Structure'!$H$15='Capital Structure'!$G$17,EC107,IF('Capital Structure'!$H$15='Capital Structure'!$G$18,EC118,EC129)))</f>
        <v>0</v>
      </c>
      <c r="ED140" s="465">
        <f>IF('Capital Structure'!$H$15='Capital Structure'!$G$16,ED96,IF('Capital Structure'!$H$15='Capital Structure'!$G$17,ED107,IF('Capital Structure'!$H$15='Capital Structure'!$G$18,ED118,ED129)))</f>
        <v>0</v>
      </c>
      <c r="EE140" s="465">
        <f>IF('Capital Structure'!$H$15='Capital Structure'!$G$16,EE96,IF('Capital Structure'!$H$15='Capital Structure'!$G$17,EE107,IF('Capital Structure'!$H$15='Capital Structure'!$G$18,EE118,EE129)))</f>
        <v>0</v>
      </c>
      <c r="EF140" s="465">
        <f>IF('Capital Structure'!$H$15='Capital Structure'!$G$16,EF96,IF('Capital Structure'!$H$15='Capital Structure'!$G$17,EF107,IF('Capital Structure'!$H$15='Capital Structure'!$G$18,EF118,EF129)))</f>
        <v>0</v>
      </c>
      <c r="EG140" s="465">
        <f>IF('Capital Structure'!$H$15='Capital Structure'!$G$16,EG96,IF('Capital Structure'!$H$15='Capital Structure'!$G$17,EG107,IF('Capital Structure'!$H$15='Capital Structure'!$G$18,EG118,EG129)))</f>
        <v>0</v>
      </c>
      <c r="EH140" s="465">
        <f>IF('Capital Structure'!$H$15='Capital Structure'!$G$16,EH96,IF('Capital Structure'!$H$15='Capital Structure'!$G$17,EH107,IF('Capital Structure'!$H$15='Capital Structure'!$G$18,EH118,EH129)))</f>
        <v>0</v>
      </c>
      <c r="EI140" s="465">
        <f>IF('Capital Structure'!$H$15='Capital Structure'!$G$16,EI96,IF('Capital Structure'!$H$15='Capital Structure'!$G$17,EI107,IF('Capital Structure'!$H$15='Capital Structure'!$G$18,EI118,EI129)))</f>
        <v>0</v>
      </c>
      <c r="EJ140" s="465">
        <f>IF('Capital Structure'!$H$15='Capital Structure'!$G$16,EJ96,IF('Capital Structure'!$H$15='Capital Structure'!$G$17,EJ107,IF('Capital Structure'!$H$15='Capital Structure'!$G$18,EJ118,EJ129)))</f>
        <v>0</v>
      </c>
      <c r="EK140" s="465">
        <f>IF('Capital Structure'!$H$15='Capital Structure'!$G$16,EK96,IF('Capital Structure'!$H$15='Capital Structure'!$G$17,EK107,IF('Capital Structure'!$H$15='Capital Structure'!$G$18,EK118,EK129)))</f>
        <v>0</v>
      </c>
      <c r="EL140" s="465">
        <f>IF('Capital Structure'!$H$15='Capital Structure'!$G$16,EL96,IF('Capital Structure'!$H$15='Capital Structure'!$G$17,EL107,IF('Capital Structure'!$H$15='Capital Structure'!$G$18,EL118,EL129)))</f>
        <v>0</v>
      </c>
      <c r="EM140" s="465">
        <f>IF('Capital Structure'!$H$15='Capital Structure'!$G$16,EM96,IF('Capital Structure'!$H$15='Capital Structure'!$G$17,EM107,IF('Capital Structure'!$H$15='Capital Structure'!$G$18,EM118,EM129)))</f>
        <v>0</v>
      </c>
      <c r="EN140" s="465">
        <f>IF('Capital Structure'!$H$15='Capital Structure'!$G$16,EN96,IF('Capital Structure'!$H$15='Capital Structure'!$G$17,EN107,IF('Capital Structure'!$H$15='Capital Structure'!$G$18,EN118,EN129)))</f>
        <v>0</v>
      </c>
      <c r="EO140" s="465">
        <f>IF('Capital Structure'!$H$15='Capital Structure'!$G$16,EO96,IF('Capital Structure'!$H$15='Capital Structure'!$G$17,EO107,IF('Capital Structure'!$H$15='Capital Structure'!$G$18,EO118,EO129)))</f>
        <v>0</v>
      </c>
      <c r="EP140" s="465">
        <f>IF('Capital Structure'!$H$15='Capital Structure'!$G$16,EP96,IF('Capital Structure'!$H$15='Capital Structure'!$G$17,EP107,IF('Capital Structure'!$H$15='Capital Structure'!$G$18,EP118,EP129)))</f>
        <v>0</v>
      </c>
      <c r="EQ140" s="465">
        <f>IF('Capital Structure'!$H$15='Capital Structure'!$G$16,EQ96,IF('Capital Structure'!$H$15='Capital Structure'!$G$17,EQ107,IF('Capital Structure'!$H$15='Capital Structure'!$G$18,EQ118,EQ129)))</f>
        <v>0</v>
      </c>
      <c r="ER140" s="465">
        <f>IF('Capital Structure'!$H$15='Capital Structure'!$G$16,ER96,IF('Capital Structure'!$H$15='Capital Structure'!$G$17,ER107,IF('Capital Structure'!$H$15='Capital Structure'!$G$18,ER118,ER129)))</f>
        <v>0</v>
      </c>
      <c r="ES140" s="465">
        <f>IF('Capital Structure'!$H$15='Capital Structure'!$G$16,ES96,IF('Capital Structure'!$H$15='Capital Structure'!$G$17,ES107,IF('Capital Structure'!$H$15='Capital Structure'!$G$18,ES118,ES129)))</f>
        <v>0</v>
      </c>
      <c r="ET140" s="465">
        <f>IF('Capital Structure'!$H$15='Capital Structure'!$G$16,ET96,IF('Capital Structure'!$H$15='Capital Structure'!$G$17,ET107,IF('Capital Structure'!$H$15='Capital Structure'!$G$18,ET118,ET129)))</f>
        <v>0</v>
      </c>
      <c r="EU140" s="465">
        <f>IF('Capital Structure'!$H$15='Capital Structure'!$G$16,EU96,IF('Capital Structure'!$H$15='Capital Structure'!$G$17,EU107,IF('Capital Structure'!$H$15='Capital Structure'!$G$18,EU118,EU129)))</f>
        <v>0</v>
      </c>
      <c r="EV140" s="465">
        <f>IF('Capital Structure'!$H$15='Capital Structure'!$G$16,EV96,IF('Capital Structure'!$H$15='Capital Structure'!$G$17,EV107,IF('Capital Structure'!$H$15='Capital Structure'!$G$18,EV118,EV129)))</f>
        <v>0</v>
      </c>
      <c r="EW140" s="465">
        <f>IF('Capital Structure'!$H$15='Capital Structure'!$G$16,EW96,IF('Capital Structure'!$H$15='Capital Structure'!$G$17,EW107,IF('Capital Structure'!$H$15='Capital Structure'!$G$18,EW118,EW129)))</f>
        <v>0</v>
      </c>
      <c r="EX140" s="465">
        <f>IF('Capital Structure'!$H$15='Capital Structure'!$G$16,EX96,IF('Capital Structure'!$H$15='Capital Structure'!$G$17,EX107,IF('Capital Structure'!$H$15='Capital Structure'!$G$18,EX118,EX129)))</f>
        <v>0</v>
      </c>
      <c r="EY140" s="465">
        <f>IF('Capital Structure'!$H$15='Capital Structure'!$G$16,EY96,IF('Capital Structure'!$H$15='Capital Structure'!$G$17,EY107,IF('Capital Structure'!$H$15='Capital Structure'!$G$18,EY118,EY129)))</f>
        <v>0</v>
      </c>
      <c r="EZ140" s="465">
        <f>IF('Capital Structure'!$H$15='Capital Structure'!$G$16,EZ96,IF('Capital Structure'!$H$15='Capital Structure'!$G$17,EZ107,IF('Capital Structure'!$H$15='Capital Structure'!$G$18,EZ118,EZ129)))</f>
        <v>0</v>
      </c>
      <c r="FA140" s="465">
        <f>IF('Capital Structure'!$H$15='Capital Structure'!$G$16,FA96,IF('Capital Structure'!$H$15='Capital Structure'!$G$17,FA107,IF('Capital Structure'!$H$15='Capital Structure'!$G$18,FA118,FA129)))</f>
        <v>0</v>
      </c>
      <c r="FB140" s="465">
        <f>IF('Capital Structure'!$H$15='Capital Structure'!$G$16,FB96,IF('Capital Structure'!$H$15='Capital Structure'!$G$17,FB107,IF('Capital Structure'!$H$15='Capital Structure'!$G$18,FB118,FB129)))</f>
        <v>0</v>
      </c>
      <c r="FC140" s="465"/>
      <c r="FD140" s="465"/>
      <c r="FE140" s="465"/>
      <c r="FF140" s="465"/>
      <c r="FG140" s="465"/>
      <c r="FH140" s="465"/>
      <c r="FI140" s="465"/>
      <c r="FJ140" s="465"/>
      <c r="FK140" s="465"/>
      <c r="FL140" s="465"/>
      <c r="FM140" s="465"/>
      <c r="FN140" s="465"/>
      <c r="FO140" s="465"/>
      <c r="FP140" s="465"/>
      <c r="FQ140" s="465"/>
      <c r="FR140" s="465"/>
      <c r="FS140" s="465"/>
      <c r="FT140" s="465"/>
      <c r="FU140" s="465"/>
      <c r="FV140" s="465"/>
      <c r="FW140" s="465"/>
      <c r="FX140" s="465"/>
      <c r="FY140" s="465"/>
      <c r="FZ140" s="465"/>
      <c r="GA140" s="465"/>
      <c r="GB140" s="465"/>
      <c r="GC140" s="465"/>
      <c r="GD140" s="465"/>
      <c r="GE140" s="465"/>
      <c r="GF140" s="465"/>
      <c r="GG140" s="465"/>
      <c r="GH140" s="465"/>
      <c r="GI140" s="465"/>
      <c r="GJ140" s="465"/>
      <c r="GK140" s="465"/>
      <c r="GL140" s="465"/>
      <c r="GM140" s="465"/>
      <c r="GN140" s="465"/>
      <c r="GO140" s="465"/>
      <c r="GP140" s="465"/>
      <c r="GQ140" s="465"/>
      <c r="GR140" s="465"/>
      <c r="GS140" s="465"/>
      <c r="GT140" s="465"/>
      <c r="GU140" s="465"/>
      <c r="GV140" s="465"/>
      <c r="GW140" s="465"/>
      <c r="GX140" s="465"/>
    </row>
    <row r="141" spans="1:206">
      <c r="B141" s="479"/>
      <c r="E141" s="465"/>
      <c r="F141" s="465"/>
      <c r="G141" s="465"/>
      <c r="H141" s="465"/>
      <c r="I141" s="465"/>
      <c r="J141" s="465"/>
      <c r="K141" s="465"/>
      <c r="L141" s="465"/>
      <c r="M141" s="465"/>
      <c r="N141" s="465"/>
      <c r="O141" s="465"/>
      <c r="P141" s="465"/>
      <c r="Q141" s="465"/>
      <c r="R141" s="465"/>
      <c r="S141" s="465"/>
      <c r="T141" s="465"/>
      <c r="U141" s="465"/>
      <c r="V141" s="465"/>
      <c r="W141" s="465"/>
      <c r="X141" s="465"/>
      <c r="Y141" s="465"/>
      <c r="Z141" s="465"/>
      <c r="AA141" s="465"/>
      <c r="AB141" s="465"/>
      <c r="AC141" s="465"/>
      <c r="AD141" s="465"/>
      <c r="AE141" s="465"/>
      <c r="AF141" s="465"/>
      <c r="AG141" s="465"/>
      <c r="AH141" s="465"/>
      <c r="AI141" s="465"/>
      <c r="AJ141" s="465"/>
      <c r="AK141" s="465"/>
      <c r="AL141" s="465"/>
      <c r="AM141" s="465"/>
      <c r="AN141" s="465"/>
      <c r="AO141" s="465"/>
      <c r="AP141" s="465"/>
      <c r="AQ141" s="465"/>
      <c r="AR141" s="465"/>
      <c r="AS141" s="465"/>
      <c r="AT141" s="465"/>
      <c r="AU141" s="465"/>
      <c r="AV141" s="465"/>
      <c r="AW141" s="465"/>
      <c r="AX141" s="465"/>
      <c r="AY141" s="465"/>
      <c r="AZ141" s="465"/>
      <c r="BA141" s="465"/>
      <c r="BB141" s="465"/>
      <c r="BC141" s="465"/>
      <c r="BD141" s="465"/>
      <c r="BE141" s="465"/>
      <c r="BF141" s="465"/>
      <c r="BG141" s="465"/>
      <c r="BH141" s="465"/>
      <c r="BI141" s="465"/>
      <c r="BJ141" s="465"/>
      <c r="BK141" s="465"/>
      <c r="BL141" s="465"/>
      <c r="BM141" s="465"/>
      <c r="BN141" s="465"/>
      <c r="BO141" s="465"/>
      <c r="BP141" s="465"/>
      <c r="BQ141" s="465"/>
      <c r="BR141" s="465"/>
      <c r="BS141" s="465"/>
      <c r="BT141" s="465"/>
      <c r="BU141" s="465"/>
      <c r="BV141" s="465"/>
      <c r="BW141" s="465"/>
      <c r="BX141" s="465"/>
      <c r="BY141" s="465"/>
      <c r="BZ141" s="465"/>
      <c r="CA141" s="465"/>
      <c r="CB141" s="465"/>
      <c r="CC141" s="465"/>
      <c r="CD141" s="465"/>
      <c r="CE141" s="465"/>
      <c r="CF141" s="465"/>
      <c r="CG141" s="465"/>
      <c r="CH141" s="465"/>
      <c r="CI141" s="465"/>
      <c r="CJ141" s="465"/>
      <c r="CK141" s="465"/>
      <c r="CL141" s="465"/>
      <c r="CM141" s="465"/>
      <c r="CN141" s="465"/>
      <c r="CO141" s="465"/>
      <c r="CP141" s="465"/>
      <c r="CQ141" s="465"/>
      <c r="CR141" s="465"/>
      <c r="CS141" s="465"/>
      <c r="CT141" s="465"/>
      <c r="CU141" s="465"/>
      <c r="CV141" s="465"/>
      <c r="CW141" s="465"/>
      <c r="CX141" s="465"/>
      <c r="CY141" s="465"/>
      <c r="CZ141" s="465"/>
      <c r="DA141" s="465"/>
      <c r="DB141" s="465"/>
      <c r="DC141" s="465"/>
      <c r="DD141" s="465"/>
      <c r="DE141" s="465"/>
      <c r="DF141" s="465"/>
      <c r="DG141" s="465"/>
      <c r="DH141" s="465"/>
      <c r="DI141" s="465"/>
      <c r="DJ141" s="465"/>
      <c r="DK141" s="465"/>
      <c r="DL141" s="465"/>
      <c r="DM141" s="465"/>
      <c r="DN141" s="465"/>
      <c r="DO141" s="465"/>
      <c r="DP141" s="465"/>
      <c r="DQ141" s="465"/>
      <c r="DR141" s="465"/>
      <c r="DS141" s="465"/>
      <c r="DT141" s="465"/>
      <c r="DU141" s="465"/>
      <c r="DV141" s="465"/>
      <c r="DW141" s="465"/>
      <c r="DX141" s="465"/>
      <c r="DY141" s="465"/>
      <c r="DZ141" s="465"/>
      <c r="EA141" s="465"/>
      <c r="EB141" s="465"/>
      <c r="EC141" s="465"/>
      <c r="ED141" s="465"/>
      <c r="EE141" s="465"/>
      <c r="EF141" s="465"/>
      <c r="EG141" s="465"/>
      <c r="EH141" s="465"/>
      <c r="EI141" s="465"/>
      <c r="EJ141" s="465"/>
      <c r="EK141" s="465"/>
      <c r="EL141" s="465"/>
      <c r="EM141" s="465"/>
      <c r="EN141" s="465"/>
      <c r="EO141" s="465"/>
      <c r="EP141" s="465"/>
      <c r="EQ141" s="465"/>
      <c r="ER141" s="465"/>
      <c r="ES141" s="465"/>
      <c r="ET141" s="465"/>
      <c r="EU141" s="465"/>
      <c r="EV141" s="465"/>
      <c r="EW141" s="465"/>
      <c r="EX141" s="465"/>
      <c r="EY141" s="465"/>
      <c r="EZ141" s="465"/>
      <c r="FA141" s="465"/>
      <c r="FB141" s="465"/>
      <c r="FC141" s="465"/>
      <c r="FD141" s="465"/>
      <c r="FE141" s="465"/>
      <c r="FF141" s="465"/>
      <c r="FG141" s="465"/>
      <c r="FH141" s="465"/>
      <c r="FI141" s="465"/>
      <c r="FJ141" s="465"/>
      <c r="FK141" s="465"/>
      <c r="FL141" s="465"/>
      <c r="FM141" s="465"/>
      <c r="FN141" s="465"/>
      <c r="FO141" s="465"/>
      <c r="FP141" s="465"/>
      <c r="FQ141" s="465"/>
      <c r="FR141" s="465"/>
      <c r="FS141" s="465"/>
      <c r="FT141" s="465"/>
      <c r="FU141" s="465"/>
      <c r="FV141" s="465"/>
      <c r="FW141" s="465"/>
      <c r="FX141" s="465"/>
      <c r="FY141" s="465"/>
      <c r="FZ141" s="465"/>
      <c r="GA141" s="465"/>
      <c r="GB141" s="465"/>
      <c r="GC141" s="465"/>
      <c r="GD141" s="465"/>
      <c r="GE141" s="465"/>
      <c r="GF141" s="465"/>
      <c r="GG141" s="465"/>
      <c r="GH141" s="465"/>
      <c r="GI141" s="465"/>
      <c r="GJ141" s="465"/>
      <c r="GK141" s="465"/>
      <c r="GL141" s="465"/>
      <c r="GM141" s="465"/>
      <c r="GN141" s="465"/>
      <c r="GO141" s="465"/>
      <c r="GP141" s="465"/>
      <c r="GQ141" s="465"/>
      <c r="GR141" s="465"/>
      <c r="GS141" s="465"/>
      <c r="GT141" s="465"/>
      <c r="GU141" s="465"/>
      <c r="GV141" s="465"/>
      <c r="GW141" s="465"/>
      <c r="GX141" s="465"/>
    </row>
    <row r="142" spans="1:206">
      <c r="A142" s="184" t="s">
        <v>215</v>
      </c>
      <c r="B142" s="480" t="s">
        <v>212</v>
      </c>
      <c r="D142" s="228"/>
      <c r="E142" s="481">
        <f>IF('Capital Structure'!$H$15='Capital Structure'!$G$16,E91,IF('Capital Structure'!$H$15='Capital Structure'!$G$17,E102,IF('Capital Structure'!$H$15='Capital Structure'!$G$18,E113,E124)))</f>
        <v>0</v>
      </c>
      <c r="F142" s="481">
        <f>IF('Capital Structure'!$H$15='Capital Structure'!$G$16,F91,IF('Capital Structure'!$H$15='Capital Structure'!$G$17,F102,IF('Capital Structure'!$H$15='Capital Structure'!$G$18,F113,F124)))</f>
        <v>0</v>
      </c>
      <c r="G142" s="481">
        <f>IF('Capital Structure'!$H$15='Capital Structure'!$G$16,G91,IF('Capital Structure'!$H$15='Capital Structure'!$G$17,G102,IF('Capital Structure'!$H$15='Capital Structure'!$G$18,G113,G124)))</f>
        <v>0</v>
      </c>
      <c r="H142" s="481">
        <f>IF('Capital Structure'!$H$15='Capital Structure'!$G$16,H91,IF('Capital Structure'!$H$15='Capital Structure'!$G$17,H102,IF('Capital Structure'!$H$15='Capital Structure'!$G$18,H113,H124)))</f>
        <v>0</v>
      </c>
      <c r="I142" s="481">
        <f>IF('Capital Structure'!$H$15='Capital Structure'!$G$16,I91,IF('Capital Structure'!$H$15='Capital Structure'!$G$17,I102,IF('Capital Structure'!$H$15='Capital Structure'!$G$18,I113,I124)))</f>
        <v>0</v>
      </c>
      <c r="J142" s="481">
        <f>IF('Capital Structure'!$H$15='Capital Structure'!$G$16,J91,IF('Capital Structure'!$H$15='Capital Structure'!$G$17,J102,IF('Capital Structure'!$H$15='Capital Structure'!$G$18,J113,J124)))</f>
        <v>0</v>
      </c>
      <c r="K142" s="481">
        <f>IF('Capital Structure'!$H$15='Capital Structure'!$G$16,K91,IF('Capital Structure'!$H$15='Capital Structure'!$G$17,K102,IF('Capital Structure'!$H$15='Capital Structure'!$G$18,K113,K124)))</f>
        <v>0</v>
      </c>
      <c r="L142" s="481">
        <f>IF('Capital Structure'!$H$15='Capital Structure'!$G$16,L91,IF('Capital Structure'!$H$15='Capital Structure'!$G$17,L102,IF('Capital Structure'!$H$15='Capital Structure'!$G$18,L113,L124)))</f>
        <v>0</v>
      </c>
      <c r="M142" s="481">
        <f>IF('Capital Structure'!$H$15='Capital Structure'!$G$16,M91,IF('Capital Structure'!$H$15='Capital Structure'!$G$17,M102,IF('Capital Structure'!$H$15='Capital Structure'!$G$18,M113,M124)))</f>
        <v>0</v>
      </c>
      <c r="N142" s="481">
        <f>IF('Capital Structure'!$H$15='Capital Structure'!$G$16,N91,IF('Capital Structure'!$H$15='Capital Structure'!$G$17,N102,IF('Capital Structure'!$H$15='Capital Structure'!$G$18,N113,N124)))</f>
        <v>0</v>
      </c>
      <c r="O142" s="481">
        <f>IF('Capital Structure'!$H$15='Capital Structure'!$G$16,O91,IF('Capital Structure'!$H$15='Capital Structure'!$G$17,O102,IF('Capital Structure'!$H$15='Capital Structure'!$G$18,O113,O124)))</f>
        <v>0</v>
      </c>
      <c r="P142" s="481">
        <f>IF('Capital Structure'!$H$15='Capital Structure'!$G$16,P91,IF('Capital Structure'!$H$15='Capital Structure'!$G$17,P102,IF('Capital Structure'!$H$15='Capital Structure'!$G$18,P113,P124)))</f>
        <v>0</v>
      </c>
      <c r="Q142" s="481">
        <f>IF('Capital Structure'!$H$15='Capital Structure'!$G$16,Q91,IF('Capital Structure'!$H$15='Capital Structure'!$G$17,Q102,IF('Capital Structure'!$H$15='Capital Structure'!$G$18,Q113,Q124)))</f>
        <v>0</v>
      </c>
      <c r="R142" s="481">
        <f>IF('Capital Structure'!$H$15='Capital Structure'!$G$16,R91,IF('Capital Structure'!$H$15='Capital Structure'!$G$17,R102,IF('Capital Structure'!$H$15='Capital Structure'!$G$18,R113,R124)))</f>
        <v>0</v>
      </c>
      <c r="S142" s="481">
        <f>IF('Capital Structure'!$H$15='Capital Structure'!$G$16,S91,IF('Capital Structure'!$H$15='Capital Structure'!$G$17,S102,IF('Capital Structure'!$H$15='Capital Structure'!$G$18,S113,S124)))</f>
        <v>0</v>
      </c>
      <c r="T142" s="481">
        <f>IF('Capital Structure'!$H$15='Capital Structure'!$G$16,T91,IF('Capital Structure'!$H$15='Capital Structure'!$G$17,T102,IF('Capital Structure'!$H$15='Capital Structure'!$G$18,T113,T124)))</f>
        <v>0</v>
      </c>
      <c r="U142" s="481">
        <f>IF('Capital Structure'!$H$15='Capital Structure'!$G$16,U91,IF('Capital Structure'!$H$15='Capital Structure'!$G$17,U102,IF('Capital Structure'!$H$15='Capital Structure'!$G$18,U113,U124)))</f>
        <v>0</v>
      </c>
      <c r="V142" s="481">
        <f>IF('Capital Structure'!$H$15='Capital Structure'!$G$16,V91,IF('Capital Structure'!$H$15='Capital Structure'!$G$17,V102,IF('Capital Structure'!$H$15='Capital Structure'!$G$18,V113,V124)))</f>
        <v>0</v>
      </c>
      <c r="W142" s="481">
        <f>IF('Capital Structure'!$H$15='Capital Structure'!$G$16,W91,IF('Capital Structure'!$H$15='Capital Structure'!$G$17,W102,IF('Capital Structure'!$H$15='Capital Structure'!$G$18,W113,W124)))</f>
        <v>0</v>
      </c>
      <c r="X142" s="481">
        <f>IF('Capital Structure'!$H$15='Capital Structure'!$G$16,X91,IF('Capital Structure'!$H$15='Capital Structure'!$G$17,X102,IF('Capital Structure'!$H$15='Capital Structure'!$G$18,X113,X124)))</f>
        <v>0</v>
      </c>
      <c r="Y142" s="481">
        <f>IF('Capital Structure'!$H$15='Capital Structure'!$G$16,Y91,IF('Capital Structure'!$H$15='Capital Structure'!$G$17,Y102,IF('Capital Structure'!$H$15='Capital Structure'!$G$18,Y113,Y124)))</f>
        <v>0</v>
      </c>
      <c r="Z142" s="481">
        <f>IF('Capital Structure'!$H$15='Capital Structure'!$G$16,Z91,IF('Capital Structure'!$H$15='Capital Structure'!$G$17,Z102,IF('Capital Structure'!$H$15='Capital Structure'!$G$18,Z113,Z124)))</f>
        <v>0</v>
      </c>
      <c r="AA142" s="481">
        <f>IF('Capital Structure'!$H$15='Capital Structure'!$G$16,AA91,IF('Capital Structure'!$H$15='Capital Structure'!$G$17,AA102,IF('Capital Structure'!$H$15='Capital Structure'!$G$18,AA113,AA124)))</f>
        <v>0</v>
      </c>
      <c r="AB142" s="481">
        <f>IF('Capital Structure'!$H$15='Capital Structure'!$G$16,AB91,IF('Capital Structure'!$H$15='Capital Structure'!$G$17,AB102,IF('Capital Structure'!$H$15='Capital Structure'!$G$18,AB113,AB124)))</f>
        <v>0</v>
      </c>
      <c r="AC142" s="481">
        <f>IF('Capital Structure'!$H$15='Capital Structure'!$G$16,AC91,IF('Capital Structure'!$H$15='Capital Structure'!$G$17,AC102,IF('Capital Structure'!$H$15='Capital Structure'!$G$18,AC113,AC124)))</f>
        <v>0</v>
      </c>
      <c r="AD142" s="481">
        <f>IF('Capital Structure'!$H$15='Capital Structure'!$G$16,AD91,IF('Capital Structure'!$H$15='Capital Structure'!$G$17,AD102,IF('Capital Structure'!$H$15='Capital Structure'!$G$18,AD113,AD124)))</f>
        <v>0</v>
      </c>
      <c r="AE142" s="481">
        <f>IF('Capital Structure'!$H$15='Capital Structure'!$G$16,AE91,IF('Capital Structure'!$H$15='Capital Structure'!$G$17,AE102,IF('Capital Structure'!$H$15='Capital Structure'!$G$18,AE113,AE124)))</f>
        <v>0</v>
      </c>
      <c r="AF142" s="481">
        <f>IF('Capital Structure'!$H$15='Capital Structure'!$G$16,AF91,IF('Capital Structure'!$H$15='Capital Structure'!$G$17,AF102,IF('Capital Structure'!$H$15='Capital Structure'!$G$18,AF113,AF124)))</f>
        <v>0</v>
      </c>
      <c r="AG142" s="481">
        <f>IF('Capital Structure'!$H$15='Capital Structure'!$G$16,AG91,IF('Capital Structure'!$H$15='Capital Structure'!$G$17,AG102,IF('Capital Structure'!$H$15='Capital Structure'!$G$18,AG113,AG124)))</f>
        <v>0</v>
      </c>
      <c r="AH142" s="481">
        <f>IF('Capital Structure'!$H$15='Capital Structure'!$G$16,AH91,IF('Capital Structure'!$H$15='Capital Structure'!$G$17,AH102,IF('Capital Structure'!$H$15='Capital Structure'!$G$18,AH113,AH124)))</f>
        <v>0</v>
      </c>
      <c r="AI142" s="481">
        <f>IF('Capital Structure'!$H$15='Capital Structure'!$G$16,AI91,IF('Capital Structure'!$H$15='Capital Structure'!$G$17,AI102,IF('Capital Structure'!$H$15='Capital Structure'!$G$18,AI113,AI124)))</f>
        <v>0</v>
      </c>
      <c r="AJ142" s="481">
        <f>IF('Capital Structure'!$H$15='Capital Structure'!$G$16,AJ91,IF('Capital Structure'!$H$15='Capital Structure'!$G$17,AJ102,IF('Capital Structure'!$H$15='Capital Structure'!$G$18,AJ113,AJ124)))</f>
        <v>0</v>
      </c>
      <c r="AK142" s="481">
        <f>IF('Capital Structure'!$H$15='Capital Structure'!$G$16,AK91,IF('Capital Structure'!$H$15='Capital Structure'!$G$17,AK102,IF('Capital Structure'!$H$15='Capital Structure'!$G$18,AK113,AK124)))</f>
        <v>0</v>
      </c>
      <c r="AL142" s="481">
        <f>IF('Capital Structure'!$H$15='Capital Structure'!$G$16,AL91,IF('Capital Structure'!$H$15='Capital Structure'!$G$17,AL102,IF('Capital Structure'!$H$15='Capital Structure'!$G$18,AL113,AL124)))</f>
        <v>0</v>
      </c>
      <c r="AM142" s="481">
        <f>IF('Capital Structure'!$H$15='Capital Structure'!$G$16,AM91,IF('Capital Structure'!$H$15='Capital Structure'!$G$17,AM102,IF('Capital Structure'!$H$15='Capital Structure'!$G$18,AM113,AM124)))</f>
        <v>0</v>
      </c>
      <c r="AN142" s="481">
        <f>IF('Capital Structure'!$H$15='Capital Structure'!$G$16,AN91,IF('Capital Structure'!$H$15='Capital Structure'!$G$17,AN102,IF('Capital Structure'!$H$15='Capital Structure'!$G$18,AN113,AN124)))</f>
        <v>0</v>
      </c>
      <c r="AO142" s="481">
        <f>IF('Capital Structure'!$H$15='Capital Structure'!$G$16,AO91,IF('Capital Structure'!$H$15='Capital Structure'!$G$17,AO102,IF('Capital Structure'!$H$15='Capital Structure'!$G$18,AO113,AO124)))</f>
        <v>0</v>
      </c>
      <c r="AP142" s="481">
        <f>IF('Capital Structure'!$H$15='Capital Structure'!$G$16,AP91,IF('Capital Structure'!$H$15='Capital Structure'!$G$17,AP102,IF('Capital Structure'!$H$15='Capital Structure'!$G$18,AP113,AP124)))</f>
        <v>0</v>
      </c>
      <c r="AQ142" s="481">
        <f>IF('Capital Structure'!$H$15='Capital Structure'!$G$16,AQ91,IF('Capital Structure'!$H$15='Capital Structure'!$G$17,AQ102,IF('Capital Structure'!$H$15='Capital Structure'!$G$18,AQ113,AQ124)))</f>
        <v>0</v>
      </c>
      <c r="AR142" s="481">
        <f>IF('Capital Structure'!$H$15='Capital Structure'!$G$16,AR91,IF('Capital Structure'!$H$15='Capital Structure'!$G$17,AR102,IF('Capital Structure'!$H$15='Capital Structure'!$G$18,AR113,AR124)))</f>
        <v>0</v>
      </c>
      <c r="AS142" s="481">
        <f>IF('Capital Structure'!$H$15='Capital Structure'!$G$16,AS91,IF('Capital Structure'!$H$15='Capital Structure'!$G$17,AS102,IF('Capital Structure'!$H$15='Capital Structure'!$G$18,AS113,AS124)))</f>
        <v>0</v>
      </c>
      <c r="AT142" s="481">
        <f>IF('Capital Structure'!$H$15='Capital Structure'!$G$16,AT91,IF('Capital Structure'!$H$15='Capital Structure'!$G$17,AT102,IF('Capital Structure'!$H$15='Capital Structure'!$G$18,AT113,AT124)))</f>
        <v>0</v>
      </c>
      <c r="AU142" s="481">
        <f>IF('Capital Structure'!$H$15='Capital Structure'!$G$16,AU91,IF('Capital Structure'!$H$15='Capital Structure'!$G$17,AU102,IF('Capital Structure'!$H$15='Capital Structure'!$G$18,AU113,AU124)))</f>
        <v>0</v>
      </c>
      <c r="AV142" s="481">
        <f>IF('Capital Structure'!$H$15='Capital Structure'!$G$16,AV91,IF('Capital Structure'!$H$15='Capital Structure'!$G$17,AV102,IF('Capital Structure'!$H$15='Capital Structure'!$G$18,AV113,AV124)))</f>
        <v>0</v>
      </c>
      <c r="AW142" s="481">
        <f>IF('Capital Structure'!$H$15='Capital Structure'!$G$16,AW91,IF('Capital Structure'!$H$15='Capital Structure'!$G$17,AW102,IF('Capital Structure'!$H$15='Capital Structure'!$G$18,AW113,AW124)))</f>
        <v>0</v>
      </c>
      <c r="AX142" s="481">
        <f>IF('Capital Structure'!$H$15='Capital Structure'!$G$16,AX91,IF('Capital Structure'!$H$15='Capital Structure'!$G$17,AX102,IF('Capital Structure'!$H$15='Capital Structure'!$G$18,AX113,AX124)))</f>
        <v>0</v>
      </c>
      <c r="AY142" s="481">
        <f>IF('Capital Structure'!$H$15='Capital Structure'!$G$16,AY91,IF('Capital Structure'!$H$15='Capital Structure'!$G$17,AY102,IF('Capital Structure'!$H$15='Capital Structure'!$G$18,AY113,AY124)))</f>
        <v>0</v>
      </c>
      <c r="AZ142" s="481">
        <f>IF('Capital Structure'!$H$15='Capital Structure'!$G$16,AZ91,IF('Capital Structure'!$H$15='Capital Structure'!$G$17,AZ102,IF('Capital Structure'!$H$15='Capital Structure'!$G$18,AZ113,AZ124)))</f>
        <v>0</v>
      </c>
      <c r="BA142" s="481">
        <f>IF('Capital Structure'!$H$15='Capital Structure'!$G$16,BA91,IF('Capital Structure'!$H$15='Capital Structure'!$G$17,BA102,IF('Capital Structure'!$H$15='Capital Structure'!$G$18,BA113,BA124)))</f>
        <v>0</v>
      </c>
      <c r="BB142" s="481">
        <f>IF('Capital Structure'!$H$15='Capital Structure'!$G$16,BB91,IF('Capital Structure'!$H$15='Capital Structure'!$G$17,BB102,IF('Capital Structure'!$H$15='Capital Structure'!$G$18,BB113,BB124)))</f>
        <v>0</v>
      </c>
      <c r="BC142" s="481">
        <f>IF('Capital Structure'!$H$15='Capital Structure'!$G$16,BC91,IF('Capital Structure'!$H$15='Capital Structure'!$G$17,BC102,IF('Capital Structure'!$H$15='Capital Structure'!$G$18,BC113,BC124)))</f>
        <v>0</v>
      </c>
      <c r="BD142" s="481">
        <f>IF('Capital Structure'!$H$15='Capital Structure'!$G$16,BD91,IF('Capital Structure'!$H$15='Capital Structure'!$G$17,BD102,IF('Capital Structure'!$H$15='Capital Structure'!$G$18,BD113,BD124)))</f>
        <v>3392307.6923076925</v>
      </c>
      <c r="BE142" s="481">
        <f>IF('Capital Structure'!$H$15='Capital Structure'!$G$16,BE91,IF('Capital Structure'!$H$15='Capital Structure'!$G$17,BE102,IF('Capital Structure'!$H$15='Capital Structure'!$G$18,BE113,BE124)))</f>
        <v>3392307.6923076925</v>
      </c>
      <c r="BF142" s="481">
        <f>IF('Capital Structure'!$H$15='Capital Structure'!$G$16,BF91,IF('Capital Structure'!$H$15='Capital Structure'!$G$17,BF102,IF('Capital Structure'!$H$15='Capital Structure'!$G$18,BF113,BF124)))</f>
        <v>3392307.6923076925</v>
      </c>
      <c r="BG142" s="481">
        <f>IF('Capital Structure'!$H$15='Capital Structure'!$G$16,BG91,IF('Capital Structure'!$H$15='Capital Structure'!$G$17,BG102,IF('Capital Structure'!$H$15='Capital Structure'!$G$18,BG113,BG124)))</f>
        <v>3392307.6923076925</v>
      </c>
      <c r="BH142" s="481">
        <f>IF('Capital Structure'!$H$15='Capital Structure'!$G$16,BH91,IF('Capital Structure'!$H$15='Capital Structure'!$G$17,BH102,IF('Capital Structure'!$H$15='Capital Structure'!$G$18,BH113,BH124)))</f>
        <v>3392307.6923076925</v>
      </c>
      <c r="BI142" s="481">
        <f>IF('Capital Structure'!$H$15='Capital Structure'!$G$16,BI91,IF('Capital Structure'!$H$15='Capital Structure'!$G$17,BI102,IF('Capital Structure'!$H$15='Capital Structure'!$G$18,BI113,BI124)))</f>
        <v>3392307.6923076925</v>
      </c>
      <c r="BJ142" s="481">
        <f>IF('Capital Structure'!$H$15='Capital Structure'!$G$16,BJ91,IF('Capital Structure'!$H$15='Capital Structure'!$G$17,BJ102,IF('Capital Structure'!$H$15='Capital Structure'!$G$18,BJ113,BJ124)))</f>
        <v>3392307.6923076925</v>
      </c>
      <c r="BK142" s="481">
        <f>IF('Capital Structure'!$H$15='Capital Structure'!$G$16,BK91,IF('Capital Structure'!$H$15='Capital Structure'!$G$17,BK102,IF('Capital Structure'!$H$15='Capital Structure'!$G$18,BK113,BK124)))</f>
        <v>3392307.6923076925</v>
      </c>
      <c r="BL142" s="481">
        <f>IF('Capital Structure'!$H$15='Capital Structure'!$G$16,BL91,IF('Capital Structure'!$H$15='Capital Structure'!$G$17,BL102,IF('Capital Structure'!$H$15='Capital Structure'!$G$18,BL113,BL124)))</f>
        <v>3392307.6923076925</v>
      </c>
      <c r="BM142" s="481">
        <f>IF('Capital Structure'!$H$15='Capital Structure'!$G$16,BM91,IF('Capital Structure'!$H$15='Capital Structure'!$G$17,BM102,IF('Capital Structure'!$H$15='Capital Structure'!$G$18,BM113,BM124)))</f>
        <v>3392307.6923076925</v>
      </c>
      <c r="BN142" s="481">
        <f>IF('Capital Structure'!$H$15='Capital Structure'!$G$16,BN91,IF('Capital Structure'!$H$15='Capital Structure'!$G$17,BN102,IF('Capital Structure'!$H$15='Capital Structure'!$G$18,BN113,BN124)))</f>
        <v>3392307.6923076925</v>
      </c>
      <c r="BO142" s="481">
        <f>IF('Capital Structure'!$H$15='Capital Structure'!$G$16,BO91,IF('Capital Structure'!$H$15='Capital Structure'!$G$17,BO102,IF('Capital Structure'!$H$15='Capital Structure'!$G$18,BO113,BO124)))</f>
        <v>3392307.6923076925</v>
      </c>
      <c r="BP142" s="481">
        <f>IF('Capital Structure'!$H$15='Capital Structure'!$G$16,BP91,IF('Capital Structure'!$H$15='Capital Structure'!$G$17,BP102,IF('Capital Structure'!$H$15='Capital Structure'!$G$18,BP113,BP124)))</f>
        <v>3392307.6923076925</v>
      </c>
      <c r="BQ142" s="481">
        <f>IF('Capital Structure'!$H$15='Capital Structure'!$G$16,BQ91,IF('Capital Structure'!$H$15='Capital Structure'!$G$17,BQ102,IF('Capital Structure'!$H$15='Capital Structure'!$G$18,BQ113,BQ124)))</f>
        <v>3392307.6923076925</v>
      </c>
      <c r="BR142" s="481">
        <f>IF('Capital Structure'!$H$15='Capital Structure'!$G$16,BR91,IF('Capital Structure'!$H$15='Capital Structure'!$G$17,BR102,IF('Capital Structure'!$H$15='Capital Structure'!$G$18,BR113,BR124)))</f>
        <v>3392307.6923076925</v>
      </c>
      <c r="BS142" s="481">
        <f>IF('Capital Structure'!$H$15='Capital Structure'!$G$16,BS91,IF('Capital Structure'!$H$15='Capital Structure'!$G$17,BS102,IF('Capital Structure'!$H$15='Capital Structure'!$G$18,BS113,BS124)))</f>
        <v>3392307.6923076925</v>
      </c>
      <c r="BT142" s="481">
        <f>IF('Capital Structure'!$H$15='Capital Structure'!$G$16,BT91,IF('Capital Structure'!$H$15='Capital Structure'!$G$17,BT102,IF('Capital Structure'!$H$15='Capital Structure'!$G$18,BT113,BT124)))</f>
        <v>3392307.6923076925</v>
      </c>
      <c r="BU142" s="481">
        <f>IF('Capital Structure'!$H$15='Capital Structure'!$G$16,BU91,IF('Capital Structure'!$H$15='Capital Structure'!$G$17,BU102,IF('Capital Structure'!$H$15='Capital Structure'!$G$18,BU113,BU124)))</f>
        <v>3392307.6923076925</v>
      </c>
      <c r="BV142" s="481">
        <f>IF('Capital Structure'!$H$15='Capital Structure'!$G$16,BV91,IF('Capital Structure'!$H$15='Capital Structure'!$G$17,BV102,IF('Capital Structure'!$H$15='Capital Structure'!$G$18,BV113,BV124)))</f>
        <v>3392307.6923076925</v>
      </c>
      <c r="BW142" s="481">
        <f>IF('Capital Structure'!$H$15='Capital Structure'!$G$16,BW91,IF('Capital Structure'!$H$15='Capital Structure'!$G$17,BW102,IF('Capital Structure'!$H$15='Capital Structure'!$G$18,BW113,BW124)))</f>
        <v>3392307.6923076925</v>
      </c>
      <c r="BX142" s="481">
        <f>IF('Capital Structure'!$H$15='Capital Structure'!$G$16,BX91,IF('Capital Structure'!$H$15='Capital Structure'!$G$17,BX102,IF('Capital Structure'!$H$15='Capital Structure'!$G$18,BX113,BX124)))</f>
        <v>3392307.6923076925</v>
      </c>
      <c r="BY142" s="481">
        <f>IF('Capital Structure'!$H$15='Capital Structure'!$G$16,BY91,IF('Capital Structure'!$H$15='Capital Structure'!$G$17,BY102,IF('Capital Structure'!$H$15='Capital Structure'!$G$18,BY113,BY124)))</f>
        <v>3392307.6923076925</v>
      </c>
      <c r="BZ142" s="481">
        <f>IF('Capital Structure'!$H$15='Capital Structure'!$G$16,BZ91,IF('Capital Structure'!$H$15='Capital Structure'!$G$17,BZ102,IF('Capital Structure'!$H$15='Capital Structure'!$G$18,BZ113,BZ124)))</f>
        <v>3392307.6923076925</v>
      </c>
      <c r="CA142" s="481">
        <f>IF('Capital Structure'!$H$15='Capital Structure'!$G$16,CA91,IF('Capital Structure'!$H$15='Capital Structure'!$G$17,CA102,IF('Capital Structure'!$H$15='Capital Structure'!$G$18,CA113,CA124)))</f>
        <v>3392307.6923076925</v>
      </c>
      <c r="CB142" s="481">
        <f>IF('Capital Structure'!$H$15='Capital Structure'!$G$16,CB91,IF('Capital Structure'!$H$15='Capital Structure'!$G$17,CB102,IF('Capital Structure'!$H$15='Capital Structure'!$G$18,CB113,CB124)))</f>
        <v>3392307.6923076925</v>
      </c>
      <c r="CC142" s="481">
        <f>IF('Capital Structure'!$H$15='Capital Structure'!$G$16,CC91,IF('Capital Structure'!$H$15='Capital Structure'!$G$17,CC102,IF('Capital Structure'!$H$15='Capital Structure'!$G$18,CC113,CC124)))</f>
        <v>3392307.6923076361</v>
      </c>
      <c r="CD142" s="481">
        <f>IF('Capital Structure'!$H$15='Capital Structure'!$G$16,CD91,IF('Capital Structure'!$H$15='Capital Structure'!$G$17,CD102,IF('Capital Structure'!$H$15='Capital Structure'!$G$18,CD113,CD124)))</f>
        <v>0</v>
      </c>
      <c r="CE142" s="481">
        <f>IF('Capital Structure'!$H$15='Capital Structure'!$G$16,CE91,IF('Capital Structure'!$H$15='Capital Structure'!$G$17,CE102,IF('Capital Structure'!$H$15='Capital Structure'!$G$18,CE113,CE124)))</f>
        <v>0</v>
      </c>
      <c r="CF142" s="481">
        <f>IF('Capital Structure'!$H$15='Capital Structure'!$G$16,CF91,IF('Capital Structure'!$H$15='Capital Structure'!$G$17,CF102,IF('Capital Structure'!$H$15='Capital Structure'!$G$18,CF113,CF124)))</f>
        <v>0</v>
      </c>
      <c r="CG142" s="481">
        <f>IF('Capital Structure'!$H$15='Capital Structure'!$G$16,CG91,IF('Capital Structure'!$H$15='Capital Structure'!$G$17,CG102,IF('Capital Structure'!$H$15='Capital Structure'!$G$18,CG113,CG124)))</f>
        <v>0</v>
      </c>
      <c r="CH142" s="481">
        <f>IF('Capital Structure'!$H$15='Capital Structure'!$G$16,CH91,IF('Capital Structure'!$H$15='Capital Structure'!$G$17,CH102,IF('Capital Structure'!$H$15='Capital Structure'!$G$18,CH113,CH124)))</f>
        <v>0</v>
      </c>
      <c r="CI142" s="481">
        <f>IF('Capital Structure'!$H$15='Capital Structure'!$G$16,CI91,IF('Capital Structure'!$H$15='Capital Structure'!$G$17,CI102,IF('Capital Structure'!$H$15='Capital Structure'!$G$18,CI113,CI124)))</f>
        <v>0</v>
      </c>
      <c r="CJ142" s="481">
        <f>IF('Capital Structure'!$H$15='Capital Structure'!$G$16,CJ91,IF('Capital Structure'!$H$15='Capital Structure'!$G$17,CJ102,IF('Capital Structure'!$H$15='Capital Structure'!$G$18,CJ113,CJ124)))</f>
        <v>0</v>
      </c>
      <c r="CK142" s="481">
        <f>IF('Capital Structure'!$H$15='Capital Structure'!$G$16,CK91,IF('Capital Structure'!$H$15='Capital Structure'!$G$17,CK102,IF('Capital Structure'!$H$15='Capital Structure'!$G$18,CK113,CK124)))</f>
        <v>0</v>
      </c>
      <c r="CL142" s="481">
        <f>IF('Capital Structure'!$H$15='Capital Structure'!$G$16,CL91,IF('Capital Structure'!$H$15='Capital Structure'!$G$17,CL102,IF('Capital Structure'!$H$15='Capital Structure'!$G$18,CL113,CL124)))</f>
        <v>0</v>
      </c>
      <c r="CM142" s="481">
        <f>IF('Capital Structure'!$H$15='Capital Structure'!$G$16,CM91,IF('Capital Structure'!$H$15='Capital Structure'!$G$17,CM102,IF('Capital Structure'!$H$15='Capital Structure'!$G$18,CM113,CM124)))</f>
        <v>0</v>
      </c>
      <c r="CN142" s="481">
        <f>IF('Capital Structure'!$H$15='Capital Structure'!$G$16,CN91,IF('Capital Structure'!$H$15='Capital Structure'!$G$17,CN102,IF('Capital Structure'!$H$15='Capital Structure'!$G$18,CN113,CN124)))</f>
        <v>0</v>
      </c>
      <c r="CO142" s="481">
        <f>IF('Capital Structure'!$H$15='Capital Structure'!$G$16,CO91,IF('Capital Structure'!$H$15='Capital Structure'!$G$17,CO102,IF('Capital Structure'!$H$15='Capital Structure'!$G$18,CO113,CO124)))</f>
        <v>0</v>
      </c>
      <c r="CP142" s="481">
        <f>IF('Capital Structure'!$H$15='Capital Structure'!$G$16,CP91,IF('Capital Structure'!$H$15='Capital Structure'!$G$17,CP102,IF('Capital Structure'!$H$15='Capital Structure'!$G$18,CP113,CP124)))</f>
        <v>0</v>
      </c>
      <c r="CQ142" s="481">
        <f>IF('Capital Structure'!$H$15='Capital Structure'!$G$16,CQ91,IF('Capital Structure'!$H$15='Capital Structure'!$G$17,CQ102,IF('Capital Structure'!$H$15='Capital Structure'!$G$18,CQ113,CQ124)))</f>
        <v>0</v>
      </c>
      <c r="CR142" s="481">
        <f>IF('Capital Structure'!$H$15='Capital Structure'!$G$16,CR91,IF('Capital Structure'!$H$15='Capital Structure'!$G$17,CR102,IF('Capital Structure'!$H$15='Capital Structure'!$G$18,CR113,CR124)))</f>
        <v>0</v>
      </c>
      <c r="CS142" s="481">
        <f>IF('Capital Structure'!$H$15='Capital Structure'!$G$16,CS91,IF('Capital Structure'!$H$15='Capital Structure'!$G$17,CS102,IF('Capital Structure'!$H$15='Capital Structure'!$G$18,CS113,CS124)))</f>
        <v>0</v>
      </c>
      <c r="CT142" s="481">
        <f>IF('Capital Structure'!$H$15='Capital Structure'!$G$16,CT91,IF('Capital Structure'!$H$15='Capital Structure'!$G$17,CT102,IF('Capital Structure'!$H$15='Capital Structure'!$G$18,CT113,CT124)))</f>
        <v>0</v>
      </c>
      <c r="CU142" s="481">
        <f>IF('Capital Structure'!$H$15='Capital Structure'!$G$16,CU91,IF('Capital Structure'!$H$15='Capital Structure'!$G$17,CU102,IF('Capital Structure'!$H$15='Capital Structure'!$G$18,CU113,CU124)))</f>
        <v>0</v>
      </c>
      <c r="CV142" s="481">
        <f>IF('Capital Structure'!$H$15='Capital Structure'!$G$16,CV91,IF('Capital Structure'!$H$15='Capital Structure'!$G$17,CV102,IF('Capital Structure'!$H$15='Capital Structure'!$G$18,CV113,CV124)))</f>
        <v>0</v>
      </c>
      <c r="CW142" s="481">
        <f>IF('Capital Structure'!$H$15='Capital Structure'!$G$16,CW91,IF('Capital Structure'!$H$15='Capital Structure'!$G$17,CW102,IF('Capital Structure'!$H$15='Capital Structure'!$G$18,CW113,CW124)))</f>
        <v>0</v>
      </c>
      <c r="CX142" s="481">
        <f>IF('Capital Structure'!$H$15='Capital Structure'!$G$16,CX91,IF('Capital Structure'!$H$15='Capital Structure'!$G$17,CX102,IF('Capital Structure'!$H$15='Capital Structure'!$G$18,CX113,CX124)))</f>
        <v>0</v>
      </c>
      <c r="CY142" s="481">
        <f>IF('Capital Structure'!$H$15='Capital Structure'!$G$16,CY91,IF('Capital Structure'!$H$15='Capital Structure'!$G$17,CY102,IF('Capital Structure'!$H$15='Capital Structure'!$G$18,CY113,CY124)))</f>
        <v>0</v>
      </c>
      <c r="CZ142" s="481">
        <f>IF('Capital Structure'!$H$15='Capital Structure'!$G$16,CZ91,IF('Capital Structure'!$H$15='Capital Structure'!$G$17,CZ102,IF('Capital Structure'!$H$15='Capital Structure'!$G$18,CZ113,CZ124)))</f>
        <v>0</v>
      </c>
      <c r="DA142" s="481">
        <f>IF('Capital Structure'!$H$15='Capital Structure'!$G$16,DA91,IF('Capital Structure'!$H$15='Capital Structure'!$G$17,DA102,IF('Capital Structure'!$H$15='Capital Structure'!$G$18,DA113,DA124)))</f>
        <v>0</v>
      </c>
      <c r="DB142" s="481">
        <f>IF('Capital Structure'!$H$15='Capital Structure'!$G$16,DB91,IF('Capital Structure'!$H$15='Capital Structure'!$G$17,DB102,IF('Capital Structure'!$H$15='Capital Structure'!$G$18,DB113,DB124)))</f>
        <v>0</v>
      </c>
      <c r="DC142" s="481">
        <f>IF('Capital Structure'!$H$15='Capital Structure'!$G$16,DC91,IF('Capital Structure'!$H$15='Capital Structure'!$G$17,DC102,IF('Capital Structure'!$H$15='Capital Structure'!$G$18,DC113,DC124)))</f>
        <v>0</v>
      </c>
      <c r="DD142" s="481">
        <f>IF('Capital Structure'!$H$15='Capital Structure'!$G$16,DD91,IF('Capital Structure'!$H$15='Capital Structure'!$G$17,DD102,IF('Capital Structure'!$H$15='Capital Structure'!$G$18,DD113,DD124)))</f>
        <v>0</v>
      </c>
      <c r="DE142" s="481">
        <f>IF('Capital Structure'!$H$15='Capital Structure'!$G$16,DE91,IF('Capital Structure'!$H$15='Capital Structure'!$G$17,DE102,IF('Capital Structure'!$H$15='Capital Structure'!$G$18,DE113,DE124)))</f>
        <v>0</v>
      </c>
      <c r="DF142" s="481">
        <f>IF('Capital Structure'!$H$15='Capital Structure'!$G$16,DF91,IF('Capital Structure'!$H$15='Capital Structure'!$G$17,DF102,IF('Capital Structure'!$H$15='Capital Structure'!$G$18,DF113,DF124)))</f>
        <v>0</v>
      </c>
      <c r="DG142" s="481">
        <f>IF('Capital Structure'!$H$15='Capital Structure'!$G$16,DG91,IF('Capital Structure'!$H$15='Capital Structure'!$G$17,DG102,IF('Capital Structure'!$H$15='Capital Structure'!$G$18,DG113,DG124)))</f>
        <v>0</v>
      </c>
      <c r="DH142" s="481">
        <f>IF('Capital Structure'!$H$15='Capital Structure'!$G$16,DH91,IF('Capital Structure'!$H$15='Capital Structure'!$G$17,DH102,IF('Capital Structure'!$H$15='Capital Structure'!$G$18,DH113,DH124)))</f>
        <v>0</v>
      </c>
      <c r="DI142" s="481">
        <f>IF('Capital Structure'!$H$15='Capital Structure'!$G$16,DI91,IF('Capital Structure'!$H$15='Capital Structure'!$G$17,DI102,IF('Capital Structure'!$H$15='Capital Structure'!$G$18,DI113,DI124)))</f>
        <v>0</v>
      </c>
      <c r="DJ142" s="481">
        <f>IF('Capital Structure'!$H$15='Capital Structure'!$G$16,DJ91,IF('Capital Structure'!$H$15='Capital Structure'!$G$17,DJ102,IF('Capital Structure'!$H$15='Capital Structure'!$G$18,DJ113,DJ124)))</f>
        <v>0</v>
      </c>
      <c r="DK142" s="481">
        <f>IF('Capital Structure'!$H$15='Capital Structure'!$G$16,DK91,IF('Capital Structure'!$H$15='Capital Structure'!$G$17,DK102,IF('Capital Structure'!$H$15='Capital Structure'!$G$18,DK113,DK124)))</f>
        <v>0</v>
      </c>
      <c r="DL142" s="481">
        <f>IF('Capital Structure'!$H$15='Capital Structure'!$G$16,DL91,IF('Capital Structure'!$H$15='Capital Structure'!$G$17,DL102,IF('Capital Structure'!$H$15='Capital Structure'!$G$18,DL113,DL124)))</f>
        <v>0</v>
      </c>
      <c r="DM142" s="481">
        <f>IF('Capital Structure'!$H$15='Capital Structure'!$G$16,DM91,IF('Capital Structure'!$H$15='Capital Structure'!$G$17,DM102,IF('Capital Structure'!$H$15='Capital Structure'!$G$18,DM113,DM124)))</f>
        <v>0</v>
      </c>
      <c r="DN142" s="481">
        <f>IF('Capital Structure'!$H$15='Capital Structure'!$G$16,DN91,IF('Capital Structure'!$H$15='Capital Structure'!$G$17,DN102,IF('Capital Structure'!$H$15='Capital Structure'!$G$18,DN113,DN124)))</f>
        <v>0</v>
      </c>
      <c r="DO142" s="481">
        <f>IF('Capital Structure'!$H$15='Capital Structure'!$G$16,DO91,IF('Capital Structure'!$H$15='Capital Structure'!$G$17,DO102,IF('Capital Structure'!$H$15='Capital Structure'!$G$18,DO113,DO124)))</f>
        <v>0</v>
      </c>
      <c r="DP142" s="481">
        <f>IF('Capital Structure'!$H$15='Capital Structure'!$G$16,DP91,IF('Capital Structure'!$H$15='Capital Structure'!$G$17,DP102,IF('Capital Structure'!$H$15='Capital Structure'!$G$18,DP113,DP124)))</f>
        <v>0</v>
      </c>
      <c r="DQ142" s="481">
        <f>IF('Capital Structure'!$H$15='Capital Structure'!$G$16,DQ91,IF('Capital Structure'!$H$15='Capital Structure'!$G$17,DQ102,IF('Capital Structure'!$H$15='Capital Structure'!$G$18,DQ113,DQ124)))</f>
        <v>0</v>
      </c>
      <c r="DR142" s="481">
        <f>IF('Capital Structure'!$H$15='Capital Structure'!$G$16,DR91,IF('Capital Structure'!$H$15='Capital Structure'!$G$17,DR102,IF('Capital Structure'!$H$15='Capital Structure'!$G$18,DR113,DR124)))</f>
        <v>0</v>
      </c>
      <c r="DS142" s="481">
        <f>IF('Capital Structure'!$H$15='Capital Structure'!$G$16,DS91,IF('Capital Structure'!$H$15='Capital Structure'!$G$17,DS102,IF('Capital Structure'!$H$15='Capital Structure'!$G$18,DS113,DS124)))</f>
        <v>0</v>
      </c>
      <c r="DT142" s="481">
        <f>IF('Capital Structure'!$H$15='Capital Structure'!$G$16,DT91,IF('Capital Structure'!$H$15='Capital Structure'!$G$17,DT102,IF('Capital Structure'!$H$15='Capital Structure'!$G$18,DT113,DT124)))</f>
        <v>0</v>
      </c>
      <c r="DU142" s="481">
        <f>IF('Capital Structure'!$H$15='Capital Structure'!$G$16,DU91,IF('Capital Structure'!$H$15='Capital Structure'!$G$17,DU102,IF('Capital Structure'!$H$15='Capital Structure'!$G$18,DU113,DU124)))</f>
        <v>0</v>
      </c>
      <c r="DV142" s="481">
        <f>IF('Capital Structure'!$H$15='Capital Structure'!$G$16,DV91,IF('Capital Structure'!$H$15='Capital Structure'!$G$17,DV102,IF('Capital Structure'!$H$15='Capital Structure'!$G$18,DV113,DV124)))</f>
        <v>0</v>
      </c>
      <c r="DW142" s="481">
        <f>IF('Capital Structure'!$H$15='Capital Structure'!$G$16,DW91,IF('Capital Structure'!$H$15='Capital Structure'!$G$17,DW102,IF('Capital Structure'!$H$15='Capital Structure'!$G$18,DW113,DW124)))</f>
        <v>0</v>
      </c>
      <c r="DX142" s="481">
        <f>IF('Capital Structure'!$H$15='Capital Structure'!$G$16,DX91,IF('Capital Structure'!$H$15='Capital Structure'!$G$17,DX102,IF('Capital Structure'!$H$15='Capital Structure'!$G$18,DX113,DX124)))</f>
        <v>0</v>
      </c>
      <c r="DY142" s="481">
        <f>IF('Capital Structure'!$H$15='Capital Structure'!$G$16,DY91,IF('Capital Structure'!$H$15='Capital Structure'!$G$17,DY102,IF('Capital Structure'!$H$15='Capital Structure'!$G$18,DY113,DY124)))</f>
        <v>0</v>
      </c>
      <c r="DZ142" s="481">
        <f>IF('Capital Structure'!$H$15='Capital Structure'!$G$16,DZ91,IF('Capital Structure'!$H$15='Capital Structure'!$G$17,DZ102,IF('Capital Structure'!$H$15='Capital Structure'!$G$18,DZ113,DZ124)))</f>
        <v>0</v>
      </c>
      <c r="EA142" s="481">
        <f>IF('Capital Structure'!$H$15='Capital Structure'!$G$16,EA91,IF('Capital Structure'!$H$15='Capital Structure'!$G$17,EA102,IF('Capital Structure'!$H$15='Capital Structure'!$G$18,EA113,EA124)))</f>
        <v>0</v>
      </c>
      <c r="EB142" s="481">
        <f>IF('Capital Structure'!$H$15='Capital Structure'!$G$16,EB91,IF('Capital Structure'!$H$15='Capital Structure'!$G$17,EB102,IF('Capital Structure'!$H$15='Capital Structure'!$G$18,EB113,EB124)))</f>
        <v>0</v>
      </c>
      <c r="EC142" s="481">
        <f>IF('Capital Structure'!$H$15='Capital Structure'!$G$16,EC91,IF('Capital Structure'!$H$15='Capital Structure'!$G$17,EC102,IF('Capital Structure'!$H$15='Capital Structure'!$G$18,EC113,EC124)))</f>
        <v>0</v>
      </c>
      <c r="ED142" s="481">
        <f>IF('Capital Structure'!$H$15='Capital Structure'!$G$16,ED91,IF('Capital Structure'!$H$15='Capital Structure'!$G$17,ED102,IF('Capital Structure'!$H$15='Capital Structure'!$G$18,ED113,ED124)))</f>
        <v>0</v>
      </c>
      <c r="EE142" s="481">
        <f>IF('Capital Structure'!$H$15='Capital Structure'!$G$16,EE91,IF('Capital Structure'!$H$15='Capital Structure'!$G$17,EE102,IF('Capital Structure'!$H$15='Capital Structure'!$G$18,EE113,EE124)))</f>
        <v>0</v>
      </c>
      <c r="EF142" s="481">
        <f>IF('Capital Structure'!$H$15='Capital Structure'!$G$16,EF91,IF('Capital Structure'!$H$15='Capital Structure'!$G$17,EF102,IF('Capital Structure'!$H$15='Capital Structure'!$G$18,EF113,EF124)))</f>
        <v>0</v>
      </c>
      <c r="EG142" s="481">
        <f>IF('Capital Structure'!$H$15='Capital Structure'!$G$16,EG91,IF('Capital Structure'!$H$15='Capital Structure'!$G$17,EG102,IF('Capital Structure'!$H$15='Capital Structure'!$G$18,EG113,EG124)))</f>
        <v>0</v>
      </c>
      <c r="EH142" s="481">
        <f>IF('Capital Structure'!$H$15='Capital Structure'!$G$16,EH91,IF('Capital Structure'!$H$15='Capital Structure'!$G$17,EH102,IF('Capital Structure'!$H$15='Capital Structure'!$G$18,EH113,EH124)))</f>
        <v>0</v>
      </c>
      <c r="EI142" s="481">
        <f>IF('Capital Structure'!$H$15='Capital Structure'!$G$16,EI91,IF('Capital Structure'!$H$15='Capital Structure'!$G$17,EI102,IF('Capital Structure'!$H$15='Capital Structure'!$G$18,EI113,EI124)))</f>
        <v>0</v>
      </c>
      <c r="EJ142" s="481">
        <f>IF('Capital Structure'!$H$15='Capital Structure'!$G$16,EJ91,IF('Capital Structure'!$H$15='Capital Structure'!$G$17,EJ102,IF('Capital Structure'!$H$15='Capital Structure'!$G$18,EJ113,EJ124)))</f>
        <v>0</v>
      </c>
      <c r="EK142" s="481">
        <f>IF('Capital Structure'!$H$15='Capital Structure'!$G$16,EK91,IF('Capital Structure'!$H$15='Capital Structure'!$G$17,EK102,IF('Capital Structure'!$H$15='Capital Structure'!$G$18,EK113,EK124)))</f>
        <v>0</v>
      </c>
      <c r="EL142" s="481">
        <f>IF('Capital Structure'!$H$15='Capital Structure'!$G$16,EL91,IF('Capital Structure'!$H$15='Capital Structure'!$G$17,EL102,IF('Capital Structure'!$H$15='Capital Structure'!$G$18,EL113,EL124)))</f>
        <v>0</v>
      </c>
      <c r="EM142" s="481">
        <f>IF('Capital Structure'!$H$15='Capital Structure'!$G$16,EM91,IF('Capital Structure'!$H$15='Capital Structure'!$G$17,EM102,IF('Capital Structure'!$H$15='Capital Structure'!$G$18,EM113,EM124)))</f>
        <v>0</v>
      </c>
      <c r="EN142" s="481">
        <f>IF('Capital Structure'!$H$15='Capital Structure'!$G$16,EN91,IF('Capital Structure'!$H$15='Capital Structure'!$G$17,EN102,IF('Capital Structure'!$H$15='Capital Structure'!$G$18,EN113,EN124)))</f>
        <v>0</v>
      </c>
      <c r="EO142" s="481">
        <f>IF('Capital Structure'!$H$15='Capital Structure'!$G$16,EO91,IF('Capital Structure'!$H$15='Capital Structure'!$G$17,EO102,IF('Capital Structure'!$H$15='Capital Structure'!$G$18,EO113,EO124)))</f>
        <v>0</v>
      </c>
      <c r="EP142" s="481">
        <f>IF('Capital Structure'!$H$15='Capital Structure'!$G$16,EP91,IF('Capital Structure'!$H$15='Capital Structure'!$G$17,EP102,IF('Capital Structure'!$H$15='Capital Structure'!$G$18,EP113,EP124)))</f>
        <v>0</v>
      </c>
      <c r="EQ142" s="481">
        <f>IF('Capital Structure'!$H$15='Capital Structure'!$G$16,EQ91,IF('Capital Structure'!$H$15='Capital Structure'!$G$17,EQ102,IF('Capital Structure'!$H$15='Capital Structure'!$G$18,EQ113,EQ124)))</f>
        <v>0</v>
      </c>
      <c r="ER142" s="481">
        <f>IF('Capital Structure'!$H$15='Capital Structure'!$G$16,ER91,IF('Capital Structure'!$H$15='Capital Structure'!$G$17,ER102,IF('Capital Structure'!$H$15='Capital Structure'!$G$18,ER113,ER124)))</f>
        <v>0</v>
      </c>
      <c r="ES142" s="481">
        <f>IF('Capital Structure'!$H$15='Capital Structure'!$G$16,ES91,IF('Capital Structure'!$H$15='Capital Structure'!$G$17,ES102,IF('Capital Structure'!$H$15='Capital Structure'!$G$18,ES113,ES124)))</f>
        <v>0</v>
      </c>
      <c r="ET142" s="481">
        <f>IF('Capital Structure'!$H$15='Capital Structure'!$G$16,ET91,IF('Capital Structure'!$H$15='Capital Structure'!$G$17,ET102,IF('Capital Structure'!$H$15='Capital Structure'!$G$18,ET113,ET124)))</f>
        <v>0</v>
      </c>
      <c r="EU142" s="481">
        <f>IF('Capital Structure'!$H$15='Capital Structure'!$G$16,EU91,IF('Capital Structure'!$H$15='Capital Structure'!$G$17,EU102,IF('Capital Structure'!$H$15='Capital Structure'!$G$18,EU113,EU124)))</f>
        <v>0</v>
      </c>
      <c r="EV142" s="481">
        <f>IF('Capital Structure'!$H$15='Capital Structure'!$G$16,EV91,IF('Capital Structure'!$H$15='Capital Structure'!$G$17,EV102,IF('Capital Structure'!$H$15='Capital Structure'!$G$18,EV113,EV124)))</f>
        <v>0</v>
      </c>
      <c r="EW142" s="481">
        <f>IF('Capital Structure'!$H$15='Capital Structure'!$G$16,EW91,IF('Capital Structure'!$H$15='Capital Structure'!$G$17,EW102,IF('Capital Structure'!$H$15='Capital Structure'!$G$18,EW113,EW124)))</f>
        <v>0</v>
      </c>
      <c r="EX142" s="481">
        <f>IF('Capital Structure'!$H$15='Capital Structure'!$G$16,EX91,IF('Capital Structure'!$H$15='Capital Structure'!$G$17,EX102,IF('Capital Structure'!$H$15='Capital Structure'!$G$18,EX113,EX124)))</f>
        <v>0</v>
      </c>
      <c r="EY142" s="481">
        <f>IF('Capital Structure'!$H$15='Capital Structure'!$G$16,EY91,IF('Capital Structure'!$H$15='Capital Structure'!$G$17,EY102,IF('Capital Structure'!$H$15='Capital Structure'!$G$18,EY113,EY124)))</f>
        <v>0</v>
      </c>
      <c r="EZ142" s="481">
        <f>IF('Capital Structure'!$H$15='Capital Structure'!$G$16,EZ91,IF('Capital Structure'!$H$15='Capital Structure'!$G$17,EZ102,IF('Capital Structure'!$H$15='Capital Structure'!$G$18,EZ113,EZ124)))</f>
        <v>0</v>
      </c>
      <c r="FA142" s="481">
        <f>IF('Capital Structure'!$H$15='Capital Structure'!$G$16,FA91,IF('Capital Structure'!$H$15='Capital Structure'!$G$17,FA102,IF('Capital Structure'!$H$15='Capital Structure'!$G$18,FA113,FA124)))</f>
        <v>0</v>
      </c>
      <c r="FB142" s="481">
        <f>IF('Capital Structure'!$H$15='Capital Structure'!$G$16,FB91,IF('Capital Structure'!$H$15='Capital Structure'!$G$17,FB102,IF('Capital Structure'!$H$15='Capital Structure'!$G$18,FB113,FB124)))</f>
        <v>0</v>
      </c>
      <c r="FC142" s="460"/>
      <c r="FD142" s="460"/>
      <c r="FE142" s="460"/>
      <c r="FF142" s="460"/>
      <c r="FG142" s="460"/>
      <c r="FH142" s="460"/>
      <c r="FI142" s="460"/>
      <c r="FJ142" s="460"/>
      <c r="FK142" s="460"/>
      <c r="FL142" s="460"/>
      <c r="FM142" s="460"/>
      <c r="FN142" s="460"/>
      <c r="FO142" s="460"/>
      <c r="FP142" s="460"/>
      <c r="FQ142" s="460"/>
      <c r="FR142" s="460"/>
      <c r="FS142" s="460"/>
      <c r="FT142" s="460"/>
      <c r="FU142" s="460"/>
      <c r="FV142" s="460"/>
      <c r="FW142" s="460"/>
      <c r="FX142" s="460"/>
      <c r="FY142" s="460"/>
      <c r="FZ142" s="460"/>
      <c r="GA142" s="460"/>
      <c r="GB142" s="460"/>
      <c r="GC142" s="460"/>
      <c r="GD142" s="460"/>
      <c r="GE142" s="460"/>
      <c r="GF142" s="460"/>
      <c r="GG142" s="460"/>
      <c r="GH142" s="460"/>
      <c r="GI142" s="460"/>
      <c r="GJ142" s="460"/>
      <c r="GK142" s="460"/>
      <c r="GL142" s="460"/>
      <c r="GM142" s="460"/>
      <c r="GN142" s="460"/>
      <c r="GO142" s="460"/>
      <c r="GP142" s="460"/>
      <c r="GQ142" s="460"/>
      <c r="GR142" s="460"/>
      <c r="GS142" s="460"/>
      <c r="GT142" s="460"/>
      <c r="GU142" s="460"/>
      <c r="GV142" s="460"/>
      <c r="GW142" s="460"/>
      <c r="GX142" s="460"/>
    </row>
    <row r="143" spans="1:206">
      <c r="B143" s="478" t="s">
        <v>182</v>
      </c>
      <c r="D143" s="228"/>
      <c r="E143" s="481">
        <f>IF('Capital Structure'!$H$15='Capital Structure'!$G$16,E98,IF('Capital Structure'!$H$15='Capital Structure'!$G$17,E109,IF('Capital Structure'!$H$15='Capital Structure'!$G$18,E120,E131)))</f>
        <v>0</v>
      </c>
      <c r="F143" s="481">
        <f>IF('Capital Structure'!$H$15='Capital Structure'!$G$16,F98,IF('Capital Structure'!$H$15='Capital Structure'!$G$17,F109,IF('Capital Structure'!$H$15='Capital Structure'!$G$18,F120,F131)))</f>
        <v>0</v>
      </c>
      <c r="G143" s="481">
        <f>IF('Capital Structure'!$H$15='Capital Structure'!$G$16,G98,IF('Capital Structure'!$H$15='Capital Structure'!$G$17,G109,IF('Capital Structure'!$H$15='Capital Structure'!$G$18,G120,G131)))</f>
        <v>0</v>
      </c>
      <c r="H143" s="481">
        <f>IF('Capital Structure'!$H$15='Capital Structure'!$G$16,H98,IF('Capital Structure'!$H$15='Capital Structure'!$G$17,H109,IF('Capital Structure'!$H$15='Capital Structure'!$G$18,H120,H131)))</f>
        <v>0</v>
      </c>
      <c r="I143" s="481">
        <f>IF('Capital Structure'!$H$15='Capital Structure'!$G$16,I98,IF('Capital Structure'!$H$15='Capital Structure'!$G$17,I109,IF('Capital Structure'!$H$15='Capital Structure'!$G$18,I120,I131)))</f>
        <v>0</v>
      </c>
      <c r="J143" s="481">
        <f>IF('Capital Structure'!$H$15='Capital Structure'!$G$16,J98,IF('Capital Structure'!$H$15='Capital Structure'!$G$17,J109,IF('Capital Structure'!$H$15='Capital Structure'!$G$18,J120,J131)))</f>
        <v>0</v>
      </c>
      <c r="K143" s="481">
        <f>IF('Capital Structure'!$H$15='Capital Structure'!$G$16,K98,IF('Capital Structure'!$H$15='Capital Structure'!$G$17,K109,IF('Capital Structure'!$H$15='Capital Structure'!$G$18,K120,K131)))</f>
        <v>0</v>
      </c>
      <c r="L143" s="481">
        <f>IF('Capital Structure'!$H$15='Capital Structure'!$G$16,L98,IF('Capital Structure'!$H$15='Capital Structure'!$G$17,L109,IF('Capital Structure'!$H$15='Capital Structure'!$G$18,L120,L131)))</f>
        <v>0</v>
      </c>
      <c r="M143" s="481">
        <f>IF('Capital Structure'!$H$15='Capital Structure'!$G$16,M98,IF('Capital Structure'!$H$15='Capital Structure'!$G$17,M109,IF('Capital Structure'!$H$15='Capital Structure'!$G$18,M120,M131)))</f>
        <v>0</v>
      </c>
      <c r="N143" s="481">
        <f>IF('Capital Structure'!$H$15='Capital Structure'!$G$16,N98,IF('Capital Structure'!$H$15='Capital Structure'!$G$17,N109,IF('Capital Structure'!$H$15='Capital Structure'!$G$18,N120,N131)))</f>
        <v>0</v>
      </c>
      <c r="O143" s="481">
        <f>IF('Capital Structure'!$H$15='Capital Structure'!$G$16,O98,IF('Capital Structure'!$H$15='Capital Structure'!$G$17,O109,IF('Capital Structure'!$H$15='Capital Structure'!$G$18,O120,O131)))</f>
        <v>0</v>
      </c>
      <c r="P143" s="481">
        <f>IF('Capital Structure'!$H$15='Capital Structure'!$G$16,P98,IF('Capital Structure'!$H$15='Capital Structure'!$G$17,P109,IF('Capital Structure'!$H$15='Capital Structure'!$G$18,P120,P131)))</f>
        <v>0</v>
      </c>
      <c r="Q143" s="481">
        <f>IF('Capital Structure'!$H$15='Capital Structure'!$G$16,Q98,IF('Capital Structure'!$H$15='Capital Structure'!$G$17,Q109,IF('Capital Structure'!$H$15='Capital Structure'!$G$18,Q120,Q131)))</f>
        <v>0</v>
      </c>
      <c r="R143" s="481">
        <f>IF('Capital Structure'!$H$15='Capital Structure'!$G$16,R98,IF('Capital Structure'!$H$15='Capital Structure'!$G$17,R109,IF('Capital Structure'!$H$15='Capital Structure'!$G$18,R120,R131)))</f>
        <v>0</v>
      </c>
      <c r="S143" s="481">
        <f>IF('Capital Structure'!$H$15='Capital Structure'!$G$16,S98,IF('Capital Structure'!$H$15='Capital Structure'!$G$17,S109,IF('Capital Structure'!$H$15='Capital Structure'!$G$18,S120,S131)))</f>
        <v>0</v>
      </c>
      <c r="T143" s="481">
        <f>IF('Capital Structure'!$H$15='Capital Structure'!$G$16,T98,IF('Capital Structure'!$H$15='Capital Structure'!$G$17,T109,IF('Capital Structure'!$H$15='Capital Structure'!$G$18,T120,T131)))</f>
        <v>0</v>
      </c>
      <c r="U143" s="481">
        <f>IF('Capital Structure'!$H$15='Capital Structure'!$G$16,U98,IF('Capital Structure'!$H$15='Capital Structure'!$G$17,U109,IF('Capital Structure'!$H$15='Capital Structure'!$G$18,U120,U131)))</f>
        <v>0</v>
      </c>
      <c r="V143" s="481">
        <f>IF('Capital Structure'!$H$15='Capital Structure'!$G$16,V98,IF('Capital Structure'!$H$15='Capital Structure'!$G$17,V109,IF('Capital Structure'!$H$15='Capital Structure'!$G$18,V120,V131)))</f>
        <v>0</v>
      </c>
      <c r="W143" s="481">
        <f>IF('Capital Structure'!$H$15='Capital Structure'!$G$16,W98,IF('Capital Structure'!$H$15='Capital Structure'!$G$17,W109,IF('Capital Structure'!$H$15='Capital Structure'!$G$18,W120,W131)))</f>
        <v>0</v>
      </c>
      <c r="X143" s="481">
        <f>IF('Capital Structure'!$H$15='Capital Structure'!$G$16,X98,IF('Capital Structure'!$H$15='Capital Structure'!$G$17,X109,IF('Capital Structure'!$H$15='Capital Structure'!$G$18,X120,X131)))</f>
        <v>0</v>
      </c>
      <c r="Y143" s="481">
        <f>IF('Capital Structure'!$H$15='Capital Structure'!$G$16,Y98,IF('Capital Structure'!$H$15='Capital Structure'!$G$17,Y109,IF('Capital Structure'!$H$15='Capital Structure'!$G$18,Y120,Y131)))</f>
        <v>0</v>
      </c>
      <c r="Z143" s="481">
        <f>IF('Capital Structure'!$H$15='Capital Structure'!$G$16,Z98,IF('Capital Structure'!$H$15='Capital Structure'!$G$17,Z109,IF('Capital Structure'!$H$15='Capital Structure'!$G$18,Z120,Z131)))</f>
        <v>0</v>
      </c>
      <c r="AA143" s="481">
        <f>IF('Capital Structure'!$H$15='Capital Structure'!$G$16,AA98,IF('Capital Structure'!$H$15='Capital Structure'!$G$17,AA109,IF('Capital Structure'!$H$15='Capital Structure'!$G$18,AA120,AA131)))</f>
        <v>0</v>
      </c>
      <c r="AB143" s="481">
        <f>IF('Capital Structure'!$H$15='Capital Structure'!$G$16,AB98,IF('Capital Structure'!$H$15='Capital Structure'!$G$17,AB109,IF('Capital Structure'!$H$15='Capital Structure'!$G$18,AB120,AB131)))</f>
        <v>0</v>
      </c>
      <c r="AC143" s="481">
        <f>IF('Capital Structure'!$H$15='Capital Structure'!$G$16,AC98,IF('Capital Structure'!$H$15='Capital Structure'!$G$17,AC109,IF('Capital Structure'!$H$15='Capital Structure'!$G$18,AC120,AC131)))</f>
        <v>0</v>
      </c>
      <c r="AD143" s="481">
        <f>IF('Capital Structure'!$H$15='Capital Structure'!$G$16,AD98,IF('Capital Structure'!$H$15='Capital Structure'!$G$17,AD109,IF('Capital Structure'!$H$15='Capital Structure'!$G$18,AD120,AD131)))</f>
        <v>0</v>
      </c>
      <c r="AE143" s="481">
        <f>IF('Capital Structure'!$H$15='Capital Structure'!$G$16,AE98,IF('Capital Structure'!$H$15='Capital Structure'!$G$17,AE109,IF('Capital Structure'!$H$15='Capital Structure'!$G$18,AE120,AE131)))</f>
        <v>0</v>
      </c>
      <c r="AF143" s="481">
        <f>IF('Capital Structure'!$H$15='Capital Structure'!$G$16,AF98,IF('Capital Structure'!$H$15='Capital Structure'!$G$17,AF109,IF('Capital Structure'!$H$15='Capital Structure'!$G$18,AF120,AF131)))</f>
        <v>0</v>
      </c>
      <c r="AG143" s="481">
        <f>IF('Capital Structure'!$H$15='Capital Structure'!$G$16,AG98,IF('Capital Structure'!$H$15='Capital Structure'!$G$17,AG109,IF('Capital Structure'!$H$15='Capital Structure'!$G$18,AG120,AG131)))</f>
        <v>0</v>
      </c>
      <c r="AH143" s="481">
        <f>IF('Capital Structure'!$H$15='Capital Structure'!$G$16,AH98,IF('Capital Structure'!$H$15='Capital Structure'!$G$17,AH109,IF('Capital Structure'!$H$15='Capital Structure'!$G$18,AH120,AH131)))</f>
        <v>0</v>
      </c>
      <c r="AI143" s="481">
        <f>IF('Capital Structure'!$H$15='Capital Structure'!$G$16,AI98,IF('Capital Structure'!$H$15='Capital Structure'!$G$17,AI109,IF('Capital Structure'!$H$15='Capital Structure'!$G$18,AI120,AI131)))</f>
        <v>0</v>
      </c>
      <c r="AJ143" s="481">
        <f>IF('Capital Structure'!$H$15='Capital Structure'!$G$16,AJ98,IF('Capital Structure'!$H$15='Capital Structure'!$G$17,AJ109,IF('Capital Structure'!$H$15='Capital Structure'!$G$18,AJ120,AJ131)))</f>
        <v>0</v>
      </c>
      <c r="AK143" s="481">
        <f>IF('Capital Structure'!$H$15='Capital Structure'!$G$16,AK98,IF('Capital Structure'!$H$15='Capital Structure'!$G$17,AK109,IF('Capital Structure'!$H$15='Capital Structure'!$G$18,AK120,AK131)))</f>
        <v>0</v>
      </c>
      <c r="AL143" s="481">
        <f>IF('Capital Structure'!$H$15='Capital Structure'!$G$16,AL98,IF('Capital Structure'!$H$15='Capital Structure'!$G$17,AL109,IF('Capital Structure'!$H$15='Capital Structure'!$G$18,AL120,AL131)))</f>
        <v>0</v>
      </c>
      <c r="AM143" s="481">
        <f>IF('Capital Structure'!$H$15='Capital Structure'!$G$16,AM98,IF('Capital Structure'!$H$15='Capital Structure'!$G$17,AM109,IF('Capital Structure'!$H$15='Capital Structure'!$G$18,AM120,AM131)))</f>
        <v>0</v>
      </c>
      <c r="AN143" s="481">
        <f>IF('Capital Structure'!$H$15='Capital Structure'!$G$16,AN98,IF('Capital Structure'!$H$15='Capital Structure'!$G$17,AN109,IF('Capital Structure'!$H$15='Capital Structure'!$G$18,AN120,AN131)))</f>
        <v>0</v>
      </c>
      <c r="AO143" s="481">
        <f>IF('Capital Structure'!$H$15='Capital Structure'!$G$16,AO98,IF('Capital Structure'!$H$15='Capital Structure'!$G$17,AO109,IF('Capital Structure'!$H$15='Capital Structure'!$G$18,AO120,AO131)))</f>
        <v>0</v>
      </c>
      <c r="AP143" s="481">
        <f>IF('Capital Structure'!$H$15='Capital Structure'!$G$16,AP98,IF('Capital Structure'!$H$15='Capital Structure'!$G$17,AP109,IF('Capital Structure'!$H$15='Capital Structure'!$G$18,AP120,AP131)))</f>
        <v>0</v>
      </c>
      <c r="AQ143" s="481">
        <f>IF('Capital Structure'!$H$15='Capital Structure'!$G$16,AQ98,IF('Capital Structure'!$H$15='Capital Structure'!$G$17,AQ109,IF('Capital Structure'!$H$15='Capital Structure'!$G$18,AQ120,AQ131)))</f>
        <v>0</v>
      </c>
      <c r="AR143" s="481">
        <f>IF('Capital Structure'!$H$15='Capital Structure'!$G$16,AR98,IF('Capital Structure'!$H$15='Capital Structure'!$G$17,AR109,IF('Capital Structure'!$H$15='Capital Structure'!$G$18,AR120,AR131)))</f>
        <v>0</v>
      </c>
      <c r="AS143" s="481">
        <f>IF('Capital Structure'!$H$15='Capital Structure'!$G$16,AS98,IF('Capital Structure'!$H$15='Capital Structure'!$G$17,AS109,IF('Capital Structure'!$H$15='Capital Structure'!$G$18,AS120,AS131)))</f>
        <v>0</v>
      </c>
      <c r="AT143" s="481">
        <f>IF('Capital Structure'!$H$15='Capital Structure'!$G$16,AT98,IF('Capital Structure'!$H$15='Capital Structure'!$G$17,AT109,IF('Capital Structure'!$H$15='Capital Structure'!$G$18,AT120,AT131)))</f>
        <v>0</v>
      </c>
      <c r="AU143" s="481">
        <f>IF('Capital Structure'!$H$15='Capital Structure'!$G$16,AU98,IF('Capital Structure'!$H$15='Capital Structure'!$G$17,AU109,IF('Capital Structure'!$H$15='Capital Structure'!$G$18,AU120,AU131)))</f>
        <v>0</v>
      </c>
      <c r="AV143" s="481">
        <f>IF('Capital Structure'!$H$15='Capital Structure'!$G$16,AV98,IF('Capital Structure'!$H$15='Capital Structure'!$G$17,AV109,IF('Capital Structure'!$H$15='Capital Structure'!$G$18,AV120,AV131)))</f>
        <v>0</v>
      </c>
      <c r="AW143" s="481">
        <f>IF('Capital Structure'!$H$15='Capital Structure'!$G$16,AW98,IF('Capital Structure'!$H$15='Capital Structure'!$G$17,AW109,IF('Capital Structure'!$H$15='Capital Structure'!$G$18,AW120,AW131)))</f>
        <v>0</v>
      </c>
      <c r="AX143" s="481">
        <f>IF('Capital Structure'!$H$15='Capital Structure'!$G$16,AX98,IF('Capital Structure'!$H$15='Capital Structure'!$G$17,AX109,IF('Capital Structure'!$H$15='Capital Structure'!$G$18,AX120,AX131)))</f>
        <v>0</v>
      </c>
      <c r="AY143" s="481">
        <f>IF('Capital Structure'!$H$15='Capital Structure'!$G$16,AY98,IF('Capital Structure'!$H$15='Capital Structure'!$G$17,AY109,IF('Capital Structure'!$H$15='Capital Structure'!$G$18,AY120,AY131)))</f>
        <v>0</v>
      </c>
      <c r="AZ143" s="481">
        <f>IF('Capital Structure'!$H$15='Capital Structure'!$G$16,AZ98,IF('Capital Structure'!$H$15='Capital Structure'!$G$17,AZ109,IF('Capital Structure'!$H$15='Capital Structure'!$G$18,AZ120,AZ131)))</f>
        <v>0</v>
      </c>
      <c r="BA143" s="481">
        <f>IF('Capital Structure'!$H$15='Capital Structure'!$G$16,BA98,IF('Capital Structure'!$H$15='Capital Structure'!$G$17,BA109,IF('Capital Structure'!$H$15='Capital Structure'!$G$18,BA120,BA131)))</f>
        <v>0</v>
      </c>
      <c r="BB143" s="481">
        <f>IF('Capital Structure'!$H$15='Capital Structure'!$G$16,BB98,IF('Capital Structure'!$H$15='Capital Structure'!$G$17,BB109,IF('Capital Structure'!$H$15='Capital Structure'!$G$18,BB120,BB131)))</f>
        <v>0</v>
      </c>
      <c r="BC143" s="481">
        <f>IF('Capital Structure'!$H$15='Capital Structure'!$G$16,BC98,IF('Capital Structure'!$H$15='Capital Structure'!$G$17,BC109,IF('Capital Structure'!$H$15='Capital Structure'!$G$18,BC120,BC131)))</f>
        <v>0</v>
      </c>
      <c r="BD143" s="481">
        <f>IF('Capital Structure'!$H$15='Capital Structure'!$G$16,BD98,IF('Capital Structure'!$H$15='Capital Structure'!$G$17,BD109,IF('Capital Structure'!$H$15='Capital Structure'!$G$18,BD120,BD131)))</f>
        <v>14134.615384615385</v>
      </c>
      <c r="BE143" s="481">
        <f>IF('Capital Structure'!$H$15='Capital Structure'!$G$16,BE98,IF('Capital Structure'!$H$15='Capital Structure'!$G$17,BE109,IF('Capital Structure'!$H$15='Capital Structure'!$G$18,BE120,BE131)))</f>
        <v>28269.23076923077</v>
      </c>
      <c r="BF143" s="481">
        <f>IF('Capital Structure'!$H$15='Capital Structure'!$G$16,BF98,IF('Capital Structure'!$H$15='Capital Structure'!$G$17,BF109,IF('Capital Structure'!$H$15='Capital Structure'!$G$18,BF120,BF131)))</f>
        <v>42403.846153846163</v>
      </c>
      <c r="BG143" s="481">
        <f>IF('Capital Structure'!$H$15='Capital Structure'!$G$16,BG98,IF('Capital Structure'!$H$15='Capital Structure'!$G$17,BG109,IF('Capital Structure'!$H$15='Capital Structure'!$G$18,BG120,BG131)))</f>
        <v>56538.461538461539</v>
      </c>
      <c r="BH143" s="481">
        <f>IF('Capital Structure'!$H$15='Capital Structure'!$G$16,BH98,IF('Capital Structure'!$H$15='Capital Structure'!$G$17,BH109,IF('Capital Structure'!$H$15='Capital Structure'!$G$18,BH120,BH131)))</f>
        <v>70673.076923076937</v>
      </c>
      <c r="BI143" s="481">
        <f>IF('Capital Structure'!$H$15='Capital Structure'!$G$16,BI98,IF('Capital Structure'!$H$15='Capital Structure'!$G$17,BI109,IF('Capital Structure'!$H$15='Capital Structure'!$G$18,BI120,BI131)))</f>
        <v>84807.692307692327</v>
      </c>
      <c r="BJ143" s="481">
        <f>IF('Capital Structure'!$H$15='Capital Structure'!$G$16,BJ98,IF('Capital Structure'!$H$15='Capital Structure'!$G$17,BJ109,IF('Capital Structure'!$H$15='Capital Structure'!$G$18,BJ120,BJ131)))</f>
        <v>98942.307692307702</v>
      </c>
      <c r="BK143" s="481">
        <f>IF('Capital Structure'!$H$15='Capital Structure'!$G$16,BK98,IF('Capital Structure'!$H$15='Capital Structure'!$G$17,BK109,IF('Capital Structure'!$H$15='Capital Structure'!$G$18,BK120,BK131)))</f>
        <v>113076.92307692308</v>
      </c>
      <c r="BL143" s="481">
        <f>IF('Capital Structure'!$H$15='Capital Structure'!$G$16,BL98,IF('Capital Structure'!$H$15='Capital Structure'!$G$17,BL109,IF('Capital Structure'!$H$15='Capital Structure'!$G$18,BL120,BL131)))</f>
        <v>127211.53846153848</v>
      </c>
      <c r="BM143" s="481">
        <f>IF('Capital Structure'!$H$15='Capital Structure'!$G$16,BM98,IF('Capital Structure'!$H$15='Capital Structure'!$G$17,BM109,IF('Capital Structure'!$H$15='Capital Structure'!$G$18,BM120,BM131)))</f>
        <v>141346.15384615387</v>
      </c>
      <c r="BN143" s="481">
        <f>IF('Capital Structure'!$H$15='Capital Structure'!$G$16,BN98,IF('Capital Structure'!$H$15='Capital Structure'!$G$17,BN109,IF('Capital Structure'!$H$15='Capital Structure'!$G$18,BN120,BN131)))</f>
        <v>155480.76923076928</v>
      </c>
      <c r="BO143" s="481">
        <f>IF('Capital Structure'!$H$15='Capital Structure'!$G$16,BO98,IF('Capital Structure'!$H$15='Capital Structure'!$G$17,BO109,IF('Capital Structure'!$H$15='Capital Structure'!$G$18,BO120,BO131)))</f>
        <v>169615.38461538465</v>
      </c>
      <c r="BP143" s="481">
        <f>IF('Capital Structure'!$H$15='Capital Structure'!$G$16,BP98,IF('Capital Structure'!$H$15='Capital Structure'!$G$17,BP109,IF('Capital Structure'!$H$15='Capital Structure'!$G$18,BP120,BP131)))</f>
        <v>183750.00000000009</v>
      </c>
      <c r="BQ143" s="481">
        <f>IF('Capital Structure'!$H$15='Capital Structure'!$G$16,BQ98,IF('Capital Structure'!$H$15='Capital Structure'!$G$17,BQ109,IF('Capital Structure'!$H$15='Capital Structure'!$G$18,BQ120,BQ131)))</f>
        <v>197884.61538461546</v>
      </c>
      <c r="BR143" s="481">
        <f>IF('Capital Structure'!$H$15='Capital Structure'!$G$16,BR98,IF('Capital Structure'!$H$15='Capital Structure'!$G$17,BR109,IF('Capital Structure'!$H$15='Capital Structure'!$G$18,BR120,BR131)))</f>
        <v>212019.23076923087</v>
      </c>
      <c r="BS143" s="481">
        <f>IF('Capital Structure'!$H$15='Capital Structure'!$G$16,BS98,IF('Capital Structure'!$H$15='Capital Structure'!$G$17,BS109,IF('Capital Structure'!$H$15='Capital Structure'!$G$18,BS120,BS131)))</f>
        <v>226153.84615384627</v>
      </c>
      <c r="BT143" s="481">
        <f>IF('Capital Structure'!$H$15='Capital Structure'!$G$16,BT98,IF('Capital Structure'!$H$15='Capital Structure'!$G$17,BT109,IF('Capital Structure'!$H$15='Capital Structure'!$G$18,BT120,BT131)))</f>
        <v>240288.46153846165</v>
      </c>
      <c r="BU143" s="481">
        <f>IF('Capital Structure'!$H$15='Capital Structure'!$G$16,BU98,IF('Capital Structure'!$H$15='Capital Structure'!$G$17,BU109,IF('Capital Structure'!$H$15='Capital Structure'!$G$18,BU120,BU131)))</f>
        <v>254423.07692307708</v>
      </c>
      <c r="BV143" s="481">
        <f>IF('Capital Structure'!$H$15='Capital Structure'!$G$16,BV98,IF('Capital Structure'!$H$15='Capital Structure'!$G$17,BV109,IF('Capital Structure'!$H$15='Capital Structure'!$G$18,BV120,BV131)))</f>
        <v>268557.69230769249</v>
      </c>
      <c r="BW143" s="481">
        <f>IF('Capital Structure'!$H$15='Capital Structure'!$G$16,BW98,IF('Capital Structure'!$H$15='Capital Structure'!$G$17,BW109,IF('Capital Structure'!$H$15='Capital Structure'!$G$18,BW120,BW131)))</f>
        <v>282692.30769230786</v>
      </c>
      <c r="BX143" s="481">
        <f>IF('Capital Structure'!$H$15='Capital Structure'!$G$16,BX98,IF('Capital Structure'!$H$15='Capital Structure'!$G$17,BX109,IF('Capital Structure'!$H$15='Capital Structure'!$G$18,BX120,BX131)))</f>
        <v>296826.9230769233</v>
      </c>
      <c r="BY143" s="481">
        <f>IF('Capital Structure'!$H$15='Capital Structure'!$G$16,BY98,IF('Capital Structure'!$H$15='Capital Structure'!$G$17,BY109,IF('Capital Structure'!$H$15='Capital Structure'!$G$18,BY120,BY131)))</f>
        <v>310961.53846153867</v>
      </c>
      <c r="BZ143" s="481">
        <f>IF('Capital Structure'!$H$15='Capital Structure'!$G$16,BZ98,IF('Capital Structure'!$H$15='Capital Structure'!$G$17,BZ109,IF('Capital Structure'!$H$15='Capital Structure'!$G$18,BZ120,BZ131)))</f>
        <v>325096.15384615405</v>
      </c>
      <c r="CA143" s="481">
        <f>IF('Capital Structure'!$H$15='Capital Structure'!$G$16,CA98,IF('Capital Structure'!$H$15='Capital Structure'!$G$17,CA109,IF('Capital Structure'!$H$15='Capital Structure'!$G$18,CA120,CA131)))</f>
        <v>339230.76923076948</v>
      </c>
      <c r="CB143" s="481">
        <f>IF('Capital Structure'!$H$15='Capital Structure'!$G$16,CB98,IF('Capital Structure'!$H$15='Capital Structure'!$G$17,CB109,IF('Capital Structure'!$H$15='Capital Structure'!$G$18,CB120,CB131)))</f>
        <v>353365.38461538492</v>
      </c>
      <c r="CC143" s="481">
        <f>IF('Capital Structure'!$H$15='Capital Structure'!$G$16,CC98,IF('Capital Structure'!$H$15='Capital Structure'!$G$17,CC109,IF('Capital Structure'!$H$15='Capital Structure'!$G$18,CC120,CC131)))</f>
        <v>367500</v>
      </c>
      <c r="CD143" s="481">
        <f>IF('Capital Structure'!$H$15='Capital Structure'!$G$16,CD98,IF('Capital Structure'!$H$15='Capital Structure'!$G$17,CD109,IF('Capital Structure'!$H$15='Capital Structure'!$G$18,CD120,CD131)))</f>
        <v>0</v>
      </c>
      <c r="CE143" s="481">
        <f>IF('Capital Structure'!$H$15='Capital Structure'!$G$16,CE98,IF('Capital Structure'!$H$15='Capital Structure'!$G$17,CE109,IF('Capital Structure'!$H$15='Capital Structure'!$G$18,CE120,CE131)))</f>
        <v>0</v>
      </c>
      <c r="CF143" s="481">
        <f>IF('Capital Structure'!$H$15='Capital Structure'!$G$16,CF98,IF('Capital Structure'!$H$15='Capital Structure'!$G$17,CF109,IF('Capital Structure'!$H$15='Capital Structure'!$G$18,CF120,CF131)))</f>
        <v>0</v>
      </c>
      <c r="CG143" s="481">
        <f>IF('Capital Structure'!$H$15='Capital Structure'!$G$16,CG98,IF('Capital Structure'!$H$15='Capital Structure'!$G$17,CG109,IF('Capital Structure'!$H$15='Capital Structure'!$G$18,CG120,CG131)))</f>
        <v>0</v>
      </c>
      <c r="CH143" s="481">
        <f>IF('Capital Structure'!$H$15='Capital Structure'!$G$16,CH98,IF('Capital Structure'!$H$15='Capital Structure'!$G$17,CH109,IF('Capital Structure'!$H$15='Capital Structure'!$G$18,CH120,CH131)))</f>
        <v>0</v>
      </c>
      <c r="CI143" s="481">
        <f>IF('Capital Structure'!$H$15='Capital Structure'!$G$16,CI98,IF('Capital Structure'!$H$15='Capital Structure'!$G$17,CI109,IF('Capital Structure'!$H$15='Capital Structure'!$G$18,CI120,CI131)))</f>
        <v>0</v>
      </c>
      <c r="CJ143" s="481">
        <f>IF('Capital Structure'!$H$15='Capital Structure'!$G$16,CJ98,IF('Capital Structure'!$H$15='Capital Structure'!$G$17,CJ109,IF('Capital Structure'!$H$15='Capital Structure'!$G$18,CJ120,CJ131)))</f>
        <v>0</v>
      </c>
      <c r="CK143" s="481">
        <f>IF('Capital Structure'!$H$15='Capital Structure'!$G$16,CK98,IF('Capital Structure'!$H$15='Capital Structure'!$G$17,CK109,IF('Capital Structure'!$H$15='Capital Structure'!$G$18,CK120,CK131)))</f>
        <v>0</v>
      </c>
      <c r="CL143" s="481">
        <f>IF('Capital Structure'!$H$15='Capital Structure'!$G$16,CL98,IF('Capital Structure'!$H$15='Capital Structure'!$G$17,CL109,IF('Capital Structure'!$H$15='Capital Structure'!$G$18,CL120,CL131)))</f>
        <v>0</v>
      </c>
      <c r="CM143" s="481">
        <f>IF('Capital Structure'!$H$15='Capital Structure'!$G$16,CM98,IF('Capital Structure'!$H$15='Capital Structure'!$G$17,CM109,IF('Capital Structure'!$H$15='Capital Structure'!$G$18,CM120,CM131)))</f>
        <v>0</v>
      </c>
      <c r="CN143" s="481">
        <f>IF('Capital Structure'!$H$15='Capital Structure'!$G$16,CN98,IF('Capital Structure'!$H$15='Capital Structure'!$G$17,CN109,IF('Capital Structure'!$H$15='Capital Structure'!$G$18,CN120,CN131)))</f>
        <v>0</v>
      </c>
      <c r="CO143" s="481">
        <f>IF('Capital Structure'!$H$15='Capital Structure'!$G$16,CO98,IF('Capital Structure'!$H$15='Capital Structure'!$G$17,CO109,IF('Capital Structure'!$H$15='Capital Structure'!$G$18,CO120,CO131)))</f>
        <v>0</v>
      </c>
      <c r="CP143" s="481">
        <f>IF('Capital Structure'!$H$15='Capital Structure'!$G$16,CP98,IF('Capital Structure'!$H$15='Capital Structure'!$G$17,CP109,IF('Capital Structure'!$H$15='Capital Structure'!$G$18,CP120,CP131)))</f>
        <v>0</v>
      </c>
      <c r="CQ143" s="481">
        <f>IF('Capital Structure'!$H$15='Capital Structure'!$G$16,CQ98,IF('Capital Structure'!$H$15='Capital Structure'!$G$17,CQ109,IF('Capital Structure'!$H$15='Capital Structure'!$G$18,CQ120,CQ131)))</f>
        <v>0</v>
      </c>
      <c r="CR143" s="481">
        <f>IF('Capital Structure'!$H$15='Capital Structure'!$G$16,CR98,IF('Capital Structure'!$H$15='Capital Structure'!$G$17,CR109,IF('Capital Structure'!$H$15='Capital Structure'!$G$18,CR120,CR131)))</f>
        <v>0</v>
      </c>
      <c r="CS143" s="481">
        <f>IF('Capital Structure'!$H$15='Capital Structure'!$G$16,CS98,IF('Capital Structure'!$H$15='Capital Structure'!$G$17,CS109,IF('Capital Structure'!$H$15='Capital Structure'!$G$18,CS120,CS131)))</f>
        <v>0</v>
      </c>
      <c r="CT143" s="481">
        <f>IF('Capital Structure'!$H$15='Capital Structure'!$G$16,CT98,IF('Capital Structure'!$H$15='Capital Structure'!$G$17,CT109,IF('Capital Structure'!$H$15='Capital Structure'!$G$18,CT120,CT131)))</f>
        <v>0</v>
      </c>
      <c r="CU143" s="481">
        <f>IF('Capital Structure'!$H$15='Capital Structure'!$G$16,CU98,IF('Capital Structure'!$H$15='Capital Structure'!$G$17,CU109,IF('Capital Structure'!$H$15='Capital Structure'!$G$18,CU120,CU131)))</f>
        <v>0</v>
      </c>
      <c r="CV143" s="481">
        <f>IF('Capital Structure'!$H$15='Capital Structure'!$G$16,CV98,IF('Capital Structure'!$H$15='Capital Structure'!$G$17,CV109,IF('Capital Structure'!$H$15='Capital Structure'!$G$18,CV120,CV131)))</f>
        <v>0</v>
      </c>
      <c r="CW143" s="481">
        <f>IF('Capital Structure'!$H$15='Capital Structure'!$G$16,CW98,IF('Capital Structure'!$H$15='Capital Structure'!$G$17,CW109,IF('Capital Structure'!$H$15='Capital Structure'!$G$18,CW120,CW131)))</f>
        <v>0</v>
      </c>
      <c r="CX143" s="481">
        <f>IF('Capital Structure'!$H$15='Capital Structure'!$G$16,CX98,IF('Capital Structure'!$H$15='Capital Structure'!$G$17,CX109,IF('Capital Structure'!$H$15='Capital Structure'!$G$18,CX120,CX131)))</f>
        <v>0</v>
      </c>
      <c r="CY143" s="481">
        <f>IF('Capital Structure'!$H$15='Capital Structure'!$G$16,CY98,IF('Capital Structure'!$H$15='Capital Structure'!$G$17,CY109,IF('Capital Structure'!$H$15='Capital Structure'!$G$18,CY120,CY131)))</f>
        <v>0</v>
      </c>
      <c r="CZ143" s="481">
        <f>IF('Capital Structure'!$H$15='Capital Structure'!$G$16,CZ98,IF('Capital Structure'!$H$15='Capital Structure'!$G$17,CZ109,IF('Capital Structure'!$H$15='Capital Structure'!$G$18,CZ120,CZ131)))</f>
        <v>0</v>
      </c>
      <c r="DA143" s="481">
        <f>IF('Capital Structure'!$H$15='Capital Structure'!$G$16,DA98,IF('Capital Structure'!$H$15='Capital Structure'!$G$17,DA109,IF('Capital Structure'!$H$15='Capital Structure'!$G$18,DA120,DA131)))</f>
        <v>0</v>
      </c>
      <c r="DB143" s="481">
        <f>IF('Capital Structure'!$H$15='Capital Structure'!$G$16,DB98,IF('Capital Structure'!$H$15='Capital Structure'!$G$17,DB109,IF('Capital Structure'!$H$15='Capital Structure'!$G$18,DB120,DB131)))</f>
        <v>0</v>
      </c>
      <c r="DC143" s="481">
        <f>IF('Capital Structure'!$H$15='Capital Structure'!$G$16,DC98,IF('Capital Structure'!$H$15='Capital Structure'!$G$17,DC109,IF('Capital Structure'!$H$15='Capital Structure'!$G$18,DC120,DC131)))</f>
        <v>0</v>
      </c>
      <c r="DD143" s="481">
        <f>IF('Capital Structure'!$H$15='Capital Structure'!$G$16,DD98,IF('Capital Structure'!$H$15='Capital Structure'!$G$17,DD109,IF('Capital Structure'!$H$15='Capital Structure'!$G$18,DD120,DD131)))</f>
        <v>0</v>
      </c>
      <c r="DE143" s="481">
        <f>IF('Capital Structure'!$H$15='Capital Structure'!$G$16,DE98,IF('Capital Structure'!$H$15='Capital Structure'!$G$17,DE109,IF('Capital Structure'!$H$15='Capital Structure'!$G$18,DE120,DE131)))</f>
        <v>0</v>
      </c>
      <c r="DF143" s="481">
        <f>IF('Capital Structure'!$H$15='Capital Structure'!$G$16,DF98,IF('Capital Structure'!$H$15='Capital Structure'!$G$17,DF109,IF('Capital Structure'!$H$15='Capital Structure'!$G$18,DF120,DF131)))</f>
        <v>0</v>
      </c>
      <c r="DG143" s="481">
        <f>IF('Capital Structure'!$H$15='Capital Structure'!$G$16,DG98,IF('Capital Structure'!$H$15='Capital Structure'!$G$17,DG109,IF('Capital Structure'!$H$15='Capital Structure'!$G$18,DG120,DG131)))</f>
        <v>0</v>
      </c>
      <c r="DH143" s="481">
        <f>IF('Capital Structure'!$H$15='Capital Structure'!$G$16,DH98,IF('Capital Structure'!$H$15='Capital Structure'!$G$17,DH109,IF('Capital Structure'!$H$15='Capital Structure'!$G$18,DH120,DH131)))</f>
        <v>0</v>
      </c>
      <c r="DI143" s="481">
        <f>IF('Capital Structure'!$H$15='Capital Structure'!$G$16,DI98,IF('Capital Structure'!$H$15='Capital Structure'!$G$17,DI109,IF('Capital Structure'!$H$15='Capital Structure'!$G$18,DI120,DI131)))</f>
        <v>0</v>
      </c>
      <c r="DJ143" s="481">
        <f>IF('Capital Structure'!$H$15='Capital Structure'!$G$16,DJ98,IF('Capital Structure'!$H$15='Capital Structure'!$G$17,DJ109,IF('Capital Structure'!$H$15='Capital Structure'!$G$18,DJ120,DJ131)))</f>
        <v>0</v>
      </c>
      <c r="DK143" s="481">
        <f>IF('Capital Structure'!$H$15='Capital Structure'!$G$16,DK98,IF('Capital Structure'!$H$15='Capital Structure'!$G$17,DK109,IF('Capital Structure'!$H$15='Capital Structure'!$G$18,DK120,DK131)))</f>
        <v>0</v>
      </c>
      <c r="DL143" s="481">
        <f>IF('Capital Structure'!$H$15='Capital Structure'!$G$16,DL98,IF('Capital Structure'!$H$15='Capital Structure'!$G$17,DL109,IF('Capital Structure'!$H$15='Capital Structure'!$G$18,DL120,DL131)))</f>
        <v>0</v>
      </c>
      <c r="DM143" s="481">
        <f>IF('Capital Structure'!$H$15='Capital Structure'!$G$16,DM98,IF('Capital Structure'!$H$15='Capital Structure'!$G$17,DM109,IF('Capital Structure'!$H$15='Capital Structure'!$G$18,DM120,DM131)))</f>
        <v>0</v>
      </c>
      <c r="DN143" s="481">
        <f>IF('Capital Structure'!$H$15='Capital Structure'!$G$16,DN98,IF('Capital Structure'!$H$15='Capital Structure'!$G$17,DN109,IF('Capital Structure'!$H$15='Capital Structure'!$G$18,DN120,DN131)))</f>
        <v>0</v>
      </c>
      <c r="DO143" s="481">
        <f>IF('Capital Structure'!$H$15='Capital Structure'!$G$16,DO98,IF('Capital Structure'!$H$15='Capital Structure'!$G$17,DO109,IF('Capital Structure'!$H$15='Capital Structure'!$G$18,DO120,DO131)))</f>
        <v>0</v>
      </c>
      <c r="DP143" s="481">
        <f>IF('Capital Structure'!$H$15='Capital Structure'!$G$16,DP98,IF('Capital Structure'!$H$15='Capital Structure'!$G$17,DP109,IF('Capital Structure'!$H$15='Capital Structure'!$G$18,DP120,DP131)))</f>
        <v>0</v>
      </c>
      <c r="DQ143" s="481">
        <f>IF('Capital Structure'!$H$15='Capital Structure'!$G$16,DQ98,IF('Capital Structure'!$H$15='Capital Structure'!$G$17,DQ109,IF('Capital Structure'!$H$15='Capital Structure'!$G$18,DQ120,DQ131)))</f>
        <v>0</v>
      </c>
      <c r="DR143" s="481">
        <f>IF('Capital Structure'!$H$15='Capital Structure'!$G$16,DR98,IF('Capital Structure'!$H$15='Capital Structure'!$G$17,DR109,IF('Capital Structure'!$H$15='Capital Structure'!$G$18,DR120,DR131)))</f>
        <v>0</v>
      </c>
      <c r="DS143" s="481">
        <f>IF('Capital Structure'!$H$15='Capital Structure'!$G$16,DS98,IF('Capital Structure'!$H$15='Capital Structure'!$G$17,DS109,IF('Capital Structure'!$H$15='Capital Structure'!$G$18,DS120,DS131)))</f>
        <v>0</v>
      </c>
      <c r="DT143" s="481">
        <f>IF('Capital Structure'!$H$15='Capital Structure'!$G$16,DT98,IF('Capital Structure'!$H$15='Capital Structure'!$G$17,DT109,IF('Capital Structure'!$H$15='Capital Structure'!$G$18,DT120,DT131)))</f>
        <v>0</v>
      </c>
      <c r="DU143" s="481">
        <f>IF('Capital Structure'!$H$15='Capital Structure'!$G$16,DU98,IF('Capital Structure'!$H$15='Capital Structure'!$G$17,DU109,IF('Capital Structure'!$H$15='Capital Structure'!$G$18,DU120,DU131)))</f>
        <v>0</v>
      </c>
      <c r="DV143" s="481">
        <f>IF('Capital Structure'!$H$15='Capital Structure'!$G$16,DV98,IF('Capital Structure'!$H$15='Capital Structure'!$G$17,DV109,IF('Capital Structure'!$H$15='Capital Structure'!$G$18,DV120,DV131)))</f>
        <v>0</v>
      </c>
      <c r="DW143" s="481">
        <f>IF('Capital Structure'!$H$15='Capital Structure'!$G$16,DW98,IF('Capital Structure'!$H$15='Capital Structure'!$G$17,DW109,IF('Capital Structure'!$H$15='Capital Structure'!$G$18,DW120,DW131)))</f>
        <v>0</v>
      </c>
      <c r="DX143" s="481">
        <f>IF('Capital Structure'!$H$15='Capital Structure'!$G$16,DX98,IF('Capital Structure'!$H$15='Capital Structure'!$G$17,DX109,IF('Capital Structure'!$H$15='Capital Structure'!$G$18,DX120,DX131)))</f>
        <v>0</v>
      </c>
      <c r="DY143" s="481">
        <f>IF('Capital Structure'!$H$15='Capital Structure'!$G$16,DY98,IF('Capital Structure'!$H$15='Capital Structure'!$G$17,DY109,IF('Capital Structure'!$H$15='Capital Structure'!$G$18,DY120,DY131)))</f>
        <v>0</v>
      </c>
      <c r="DZ143" s="481">
        <f>IF('Capital Structure'!$H$15='Capital Structure'!$G$16,DZ98,IF('Capital Structure'!$H$15='Capital Structure'!$G$17,DZ109,IF('Capital Structure'!$H$15='Capital Structure'!$G$18,DZ120,DZ131)))</f>
        <v>0</v>
      </c>
      <c r="EA143" s="481">
        <f>IF('Capital Structure'!$H$15='Capital Structure'!$G$16,EA98,IF('Capital Structure'!$H$15='Capital Structure'!$G$17,EA109,IF('Capital Structure'!$H$15='Capital Structure'!$G$18,EA120,EA131)))</f>
        <v>0</v>
      </c>
      <c r="EB143" s="481">
        <f>IF('Capital Structure'!$H$15='Capital Structure'!$G$16,EB98,IF('Capital Structure'!$H$15='Capital Structure'!$G$17,EB109,IF('Capital Structure'!$H$15='Capital Structure'!$G$18,EB120,EB131)))</f>
        <v>0</v>
      </c>
      <c r="EC143" s="481">
        <f>IF('Capital Structure'!$H$15='Capital Structure'!$G$16,EC98,IF('Capital Structure'!$H$15='Capital Structure'!$G$17,EC109,IF('Capital Structure'!$H$15='Capital Structure'!$G$18,EC120,EC131)))</f>
        <v>0</v>
      </c>
      <c r="ED143" s="481">
        <f>IF('Capital Structure'!$H$15='Capital Structure'!$G$16,ED98,IF('Capital Structure'!$H$15='Capital Structure'!$G$17,ED109,IF('Capital Structure'!$H$15='Capital Structure'!$G$18,ED120,ED131)))</f>
        <v>0</v>
      </c>
      <c r="EE143" s="481">
        <f>IF('Capital Structure'!$H$15='Capital Structure'!$G$16,EE98,IF('Capital Structure'!$H$15='Capital Structure'!$G$17,EE109,IF('Capital Structure'!$H$15='Capital Structure'!$G$18,EE120,EE131)))</f>
        <v>0</v>
      </c>
      <c r="EF143" s="481">
        <f>IF('Capital Structure'!$H$15='Capital Structure'!$G$16,EF98,IF('Capital Structure'!$H$15='Capital Structure'!$G$17,EF109,IF('Capital Structure'!$H$15='Capital Structure'!$G$18,EF120,EF131)))</f>
        <v>0</v>
      </c>
      <c r="EG143" s="481">
        <f>IF('Capital Structure'!$H$15='Capital Structure'!$G$16,EG98,IF('Capital Structure'!$H$15='Capital Structure'!$G$17,EG109,IF('Capital Structure'!$H$15='Capital Structure'!$G$18,EG120,EG131)))</f>
        <v>0</v>
      </c>
      <c r="EH143" s="481">
        <f>IF('Capital Structure'!$H$15='Capital Structure'!$G$16,EH98,IF('Capital Structure'!$H$15='Capital Structure'!$G$17,EH109,IF('Capital Structure'!$H$15='Capital Structure'!$G$18,EH120,EH131)))</f>
        <v>0</v>
      </c>
      <c r="EI143" s="481">
        <f>IF('Capital Structure'!$H$15='Capital Structure'!$G$16,EI98,IF('Capital Structure'!$H$15='Capital Structure'!$G$17,EI109,IF('Capital Structure'!$H$15='Capital Structure'!$G$18,EI120,EI131)))</f>
        <v>0</v>
      </c>
      <c r="EJ143" s="481">
        <f>IF('Capital Structure'!$H$15='Capital Structure'!$G$16,EJ98,IF('Capital Structure'!$H$15='Capital Structure'!$G$17,EJ109,IF('Capital Structure'!$H$15='Capital Structure'!$G$18,EJ120,EJ131)))</f>
        <v>0</v>
      </c>
      <c r="EK143" s="481">
        <f>IF('Capital Structure'!$H$15='Capital Structure'!$G$16,EK98,IF('Capital Structure'!$H$15='Capital Structure'!$G$17,EK109,IF('Capital Structure'!$H$15='Capital Structure'!$G$18,EK120,EK131)))</f>
        <v>0</v>
      </c>
      <c r="EL143" s="481">
        <f>IF('Capital Structure'!$H$15='Capital Structure'!$G$16,EL98,IF('Capital Structure'!$H$15='Capital Structure'!$G$17,EL109,IF('Capital Structure'!$H$15='Capital Structure'!$G$18,EL120,EL131)))</f>
        <v>0</v>
      </c>
      <c r="EM143" s="481">
        <f>IF('Capital Structure'!$H$15='Capital Structure'!$G$16,EM98,IF('Capital Structure'!$H$15='Capital Structure'!$G$17,EM109,IF('Capital Structure'!$H$15='Capital Structure'!$G$18,EM120,EM131)))</f>
        <v>0</v>
      </c>
      <c r="EN143" s="481">
        <f>IF('Capital Structure'!$H$15='Capital Structure'!$G$16,EN98,IF('Capital Structure'!$H$15='Capital Structure'!$G$17,EN109,IF('Capital Structure'!$H$15='Capital Structure'!$G$18,EN120,EN131)))</f>
        <v>0</v>
      </c>
      <c r="EO143" s="481">
        <f>IF('Capital Structure'!$H$15='Capital Structure'!$G$16,EO98,IF('Capital Structure'!$H$15='Capital Structure'!$G$17,EO109,IF('Capital Structure'!$H$15='Capital Structure'!$G$18,EO120,EO131)))</f>
        <v>0</v>
      </c>
      <c r="EP143" s="481">
        <f>IF('Capital Structure'!$H$15='Capital Structure'!$G$16,EP98,IF('Capital Structure'!$H$15='Capital Structure'!$G$17,EP109,IF('Capital Structure'!$H$15='Capital Structure'!$G$18,EP120,EP131)))</f>
        <v>0</v>
      </c>
      <c r="EQ143" s="481">
        <f>IF('Capital Structure'!$H$15='Capital Structure'!$G$16,EQ98,IF('Capital Structure'!$H$15='Capital Structure'!$G$17,EQ109,IF('Capital Structure'!$H$15='Capital Structure'!$G$18,EQ120,EQ131)))</f>
        <v>0</v>
      </c>
      <c r="ER143" s="481">
        <f>IF('Capital Structure'!$H$15='Capital Structure'!$G$16,ER98,IF('Capital Structure'!$H$15='Capital Structure'!$G$17,ER109,IF('Capital Structure'!$H$15='Capital Structure'!$G$18,ER120,ER131)))</f>
        <v>0</v>
      </c>
      <c r="ES143" s="481">
        <f>IF('Capital Structure'!$H$15='Capital Structure'!$G$16,ES98,IF('Capital Structure'!$H$15='Capital Structure'!$G$17,ES109,IF('Capital Structure'!$H$15='Capital Structure'!$G$18,ES120,ES131)))</f>
        <v>0</v>
      </c>
      <c r="ET143" s="481">
        <f>IF('Capital Structure'!$H$15='Capital Structure'!$G$16,ET98,IF('Capital Structure'!$H$15='Capital Structure'!$G$17,ET109,IF('Capital Structure'!$H$15='Capital Structure'!$G$18,ET120,ET131)))</f>
        <v>0</v>
      </c>
      <c r="EU143" s="481">
        <f>IF('Capital Structure'!$H$15='Capital Structure'!$G$16,EU98,IF('Capital Structure'!$H$15='Capital Structure'!$G$17,EU109,IF('Capital Structure'!$H$15='Capital Structure'!$G$18,EU120,EU131)))</f>
        <v>0</v>
      </c>
      <c r="EV143" s="481">
        <f>IF('Capital Structure'!$H$15='Capital Structure'!$G$16,EV98,IF('Capital Structure'!$H$15='Capital Structure'!$G$17,EV109,IF('Capital Structure'!$H$15='Capital Structure'!$G$18,EV120,EV131)))</f>
        <v>0</v>
      </c>
      <c r="EW143" s="481">
        <f>IF('Capital Structure'!$H$15='Capital Structure'!$G$16,EW98,IF('Capital Structure'!$H$15='Capital Structure'!$G$17,EW109,IF('Capital Structure'!$H$15='Capital Structure'!$G$18,EW120,EW131)))</f>
        <v>0</v>
      </c>
      <c r="EX143" s="481">
        <f>IF('Capital Structure'!$H$15='Capital Structure'!$G$16,EX98,IF('Capital Structure'!$H$15='Capital Structure'!$G$17,EX109,IF('Capital Structure'!$H$15='Capital Structure'!$G$18,EX120,EX131)))</f>
        <v>0</v>
      </c>
      <c r="EY143" s="481">
        <f>IF('Capital Structure'!$H$15='Capital Structure'!$G$16,EY98,IF('Capital Structure'!$H$15='Capital Structure'!$G$17,EY109,IF('Capital Structure'!$H$15='Capital Structure'!$G$18,EY120,EY131)))</f>
        <v>0</v>
      </c>
      <c r="EZ143" s="481">
        <f>IF('Capital Structure'!$H$15='Capital Structure'!$G$16,EZ98,IF('Capital Structure'!$H$15='Capital Structure'!$G$17,EZ109,IF('Capital Structure'!$H$15='Capital Structure'!$G$18,EZ120,EZ131)))</f>
        <v>0</v>
      </c>
      <c r="FA143" s="481">
        <f>IF('Capital Structure'!$H$15='Capital Structure'!$G$16,FA98,IF('Capital Structure'!$H$15='Capital Structure'!$G$17,FA109,IF('Capital Structure'!$H$15='Capital Structure'!$G$18,FA120,FA131)))</f>
        <v>0</v>
      </c>
      <c r="FB143" s="481">
        <f>IF('Capital Structure'!$H$15='Capital Structure'!$G$16,FB98,IF('Capital Structure'!$H$15='Capital Structure'!$G$17,FB109,IF('Capital Structure'!$H$15='Capital Structure'!$G$18,FB120,FB131)))</f>
        <v>0</v>
      </c>
      <c r="FC143" s="460"/>
      <c r="FD143" s="460"/>
      <c r="FE143" s="460"/>
      <c r="FF143" s="460"/>
      <c r="FG143" s="460"/>
      <c r="FH143" s="460"/>
      <c r="FI143" s="460"/>
      <c r="FJ143" s="460"/>
      <c r="FK143" s="460"/>
      <c r="FL143" s="460"/>
      <c r="FM143" s="460"/>
      <c r="FN143" s="460"/>
      <c r="FO143" s="460"/>
      <c r="FP143" s="460"/>
      <c r="FQ143" s="460"/>
      <c r="FR143" s="460"/>
      <c r="FS143" s="460"/>
      <c r="FT143" s="460"/>
      <c r="FU143" s="460"/>
      <c r="FV143" s="460"/>
      <c r="FW143" s="460"/>
      <c r="FX143" s="460"/>
      <c r="FY143" s="460"/>
      <c r="FZ143" s="460"/>
      <c r="GA143" s="460"/>
      <c r="GB143" s="460"/>
      <c r="GC143" s="460"/>
      <c r="GD143" s="460"/>
      <c r="GE143" s="460"/>
      <c r="GF143" s="460"/>
      <c r="GG143" s="460"/>
      <c r="GH143" s="460"/>
      <c r="GI143" s="460"/>
      <c r="GJ143" s="460"/>
      <c r="GK143" s="460"/>
      <c r="GL143" s="460"/>
      <c r="GM143" s="460"/>
      <c r="GN143" s="460"/>
      <c r="GO143" s="460"/>
      <c r="GP143" s="460"/>
      <c r="GQ143" s="460"/>
      <c r="GR143" s="460"/>
      <c r="GS143" s="460"/>
      <c r="GT143" s="460"/>
      <c r="GU143" s="460"/>
      <c r="GV143" s="460"/>
      <c r="GW143" s="460"/>
      <c r="GX143" s="460"/>
    </row>
    <row r="144" spans="1:206">
      <c r="B144" s="478" t="s">
        <v>208</v>
      </c>
      <c r="D144" s="228"/>
      <c r="E144" s="481">
        <f>IF('Capital Structure'!$H$15='Capital Structure'!$G$16,E99,IF('Capital Structure'!$H$15='Capital Structure'!$G$17,E110,IF('Capital Structure'!$H$15='Capital Structure'!$G$18,E121,E132)))</f>
        <v>0</v>
      </c>
      <c r="F144" s="481">
        <f>IF('Capital Structure'!$H$15='Capital Structure'!$G$16,F99,IF('Capital Structure'!$H$15='Capital Structure'!$G$17,F110,IF('Capital Structure'!$H$15='Capital Structure'!$G$18,F121,F132)))</f>
        <v>0</v>
      </c>
      <c r="G144" s="481">
        <f>IF('Capital Structure'!$H$15='Capital Structure'!$G$16,G99,IF('Capital Structure'!$H$15='Capital Structure'!$G$17,G110,IF('Capital Structure'!$H$15='Capital Structure'!$G$18,G121,G132)))</f>
        <v>0</v>
      </c>
      <c r="H144" s="481">
        <f>IF('Capital Structure'!$H$15='Capital Structure'!$G$16,H99,IF('Capital Structure'!$H$15='Capital Structure'!$G$17,H110,IF('Capital Structure'!$H$15='Capital Structure'!$G$18,H121,H132)))</f>
        <v>0</v>
      </c>
      <c r="I144" s="481">
        <f>IF('Capital Structure'!$H$15='Capital Structure'!$G$16,I99,IF('Capital Structure'!$H$15='Capital Structure'!$G$17,I110,IF('Capital Structure'!$H$15='Capital Structure'!$G$18,I121,I132)))</f>
        <v>0</v>
      </c>
      <c r="J144" s="481">
        <f>IF('Capital Structure'!$H$15='Capital Structure'!$G$16,J99,IF('Capital Structure'!$H$15='Capital Structure'!$G$17,J110,IF('Capital Structure'!$H$15='Capital Structure'!$G$18,J121,J132)))</f>
        <v>0</v>
      </c>
      <c r="K144" s="481">
        <f>IF('Capital Structure'!$H$15='Capital Structure'!$G$16,K99,IF('Capital Structure'!$H$15='Capital Structure'!$G$17,K110,IF('Capital Structure'!$H$15='Capital Structure'!$G$18,K121,K132)))</f>
        <v>0</v>
      </c>
      <c r="L144" s="481">
        <f>IF('Capital Structure'!$H$15='Capital Structure'!$G$16,L99,IF('Capital Structure'!$H$15='Capital Structure'!$G$17,L110,IF('Capital Structure'!$H$15='Capital Structure'!$G$18,L121,L132)))</f>
        <v>0</v>
      </c>
      <c r="M144" s="481">
        <f>IF('Capital Structure'!$H$15='Capital Structure'!$G$16,M99,IF('Capital Structure'!$H$15='Capital Structure'!$G$17,M110,IF('Capital Structure'!$H$15='Capital Structure'!$G$18,M121,M132)))</f>
        <v>0</v>
      </c>
      <c r="N144" s="481">
        <f>IF('Capital Structure'!$H$15='Capital Structure'!$G$16,N99,IF('Capital Structure'!$H$15='Capital Structure'!$G$17,N110,IF('Capital Structure'!$H$15='Capital Structure'!$G$18,N121,N132)))</f>
        <v>0</v>
      </c>
      <c r="O144" s="481">
        <f>IF('Capital Structure'!$H$15='Capital Structure'!$G$16,O99,IF('Capital Structure'!$H$15='Capital Structure'!$G$17,O110,IF('Capital Structure'!$H$15='Capital Structure'!$G$18,O121,O132)))</f>
        <v>0</v>
      </c>
      <c r="P144" s="481">
        <f>IF('Capital Structure'!$H$15='Capital Structure'!$G$16,P99,IF('Capital Structure'!$H$15='Capital Structure'!$G$17,P110,IF('Capital Structure'!$H$15='Capital Structure'!$G$18,P121,P132)))</f>
        <v>0</v>
      </c>
      <c r="Q144" s="481">
        <f>IF('Capital Structure'!$H$15='Capital Structure'!$G$16,Q99,IF('Capital Structure'!$H$15='Capital Structure'!$G$17,Q110,IF('Capital Structure'!$H$15='Capital Structure'!$G$18,Q121,Q132)))</f>
        <v>0</v>
      </c>
      <c r="R144" s="481">
        <f>IF('Capital Structure'!$H$15='Capital Structure'!$G$16,R99,IF('Capital Structure'!$H$15='Capital Structure'!$G$17,R110,IF('Capital Structure'!$H$15='Capital Structure'!$G$18,R121,R132)))</f>
        <v>0</v>
      </c>
      <c r="S144" s="481">
        <f>IF('Capital Structure'!$H$15='Capital Structure'!$G$16,S99,IF('Capital Structure'!$H$15='Capital Structure'!$G$17,S110,IF('Capital Structure'!$H$15='Capital Structure'!$G$18,S121,S132)))</f>
        <v>0</v>
      </c>
      <c r="T144" s="481">
        <f>IF('Capital Structure'!$H$15='Capital Structure'!$G$16,T99,IF('Capital Structure'!$H$15='Capital Structure'!$G$17,T110,IF('Capital Structure'!$H$15='Capital Structure'!$G$18,T121,T132)))</f>
        <v>0</v>
      </c>
      <c r="U144" s="481">
        <f>IF('Capital Structure'!$H$15='Capital Structure'!$G$16,U99,IF('Capital Structure'!$H$15='Capital Structure'!$G$17,U110,IF('Capital Structure'!$H$15='Capital Structure'!$G$18,U121,U132)))</f>
        <v>0</v>
      </c>
      <c r="V144" s="481">
        <f>IF('Capital Structure'!$H$15='Capital Structure'!$G$16,V99,IF('Capital Structure'!$H$15='Capital Structure'!$G$17,V110,IF('Capital Structure'!$H$15='Capital Structure'!$G$18,V121,V132)))</f>
        <v>0</v>
      </c>
      <c r="W144" s="481">
        <f>IF('Capital Structure'!$H$15='Capital Structure'!$G$16,W99,IF('Capital Structure'!$H$15='Capital Structure'!$G$17,W110,IF('Capital Structure'!$H$15='Capital Structure'!$G$18,W121,W132)))</f>
        <v>0</v>
      </c>
      <c r="X144" s="481">
        <f>IF('Capital Structure'!$H$15='Capital Structure'!$G$16,X99,IF('Capital Structure'!$H$15='Capital Structure'!$G$17,X110,IF('Capital Structure'!$H$15='Capital Structure'!$G$18,X121,X132)))</f>
        <v>0</v>
      </c>
      <c r="Y144" s="481">
        <f>IF('Capital Structure'!$H$15='Capital Structure'!$G$16,Y99,IF('Capital Structure'!$H$15='Capital Structure'!$G$17,Y110,IF('Capital Structure'!$H$15='Capital Structure'!$G$18,Y121,Y132)))</f>
        <v>0</v>
      </c>
      <c r="Z144" s="481">
        <f>IF('Capital Structure'!$H$15='Capital Structure'!$G$16,Z99,IF('Capital Structure'!$H$15='Capital Structure'!$G$17,Z110,IF('Capital Structure'!$H$15='Capital Structure'!$G$18,Z121,Z132)))</f>
        <v>0</v>
      </c>
      <c r="AA144" s="481">
        <f>IF('Capital Structure'!$H$15='Capital Structure'!$G$16,AA99,IF('Capital Structure'!$H$15='Capital Structure'!$G$17,AA110,IF('Capital Structure'!$H$15='Capital Structure'!$G$18,AA121,AA132)))</f>
        <v>0</v>
      </c>
      <c r="AB144" s="481">
        <f>IF('Capital Structure'!$H$15='Capital Structure'!$G$16,AB99,IF('Capital Structure'!$H$15='Capital Structure'!$G$17,AB110,IF('Capital Structure'!$H$15='Capital Structure'!$G$18,AB121,AB132)))</f>
        <v>0</v>
      </c>
      <c r="AC144" s="481">
        <f>IF('Capital Structure'!$H$15='Capital Structure'!$G$16,AC99,IF('Capital Structure'!$H$15='Capital Structure'!$G$17,AC110,IF('Capital Structure'!$H$15='Capital Structure'!$G$18,AC121,AC132)))</f>
        <v>0</v>
      </c>
      <c r="AD144" s="481">
        <f>IF('Capital Structure'!$H$15='Capital Structure'!$G$16,AD99,IF('Capital Structure'!$H$15='Capital Structure'!$G$17,AD110,IF('Capital Structure'!$H$15='Capital Structure'!$G$18,AD121,AD132)))</f>
        <v>0</v>
      </c>
      <c r="AE144" s="481">
        <f>IF('Capital Structure'!$H$15='Capital Structure'!$G$16,AE99,IF('Capital Structure'!$H$15='Capital Structure'!$G$17,AE110,IF('Capital Structure'!$H$15='Capital Structure'!$G$18,AE121,AE132)))</f>
        <v>0</v>
      </c>
      <c r="AF144" s="481">
        <f>IF('Capital Structure'!$H$15='Capital Structure'!$G$16,AF99,IF('Capital Structure'!$H$15='Capital Structure'!$G$17,AF110,IF('Capital Structure'!$H$15='Capital Structure'!$G$18,AF121,AF132)))</f>
        <v>0</v>
      </c>
      <c r="AG144" s="481">
        <f>IF('Capital Structure'!$H$15='Capital Structure'!$G$16,AG99,IF('Capital Structure'!$H$15='Capital Structure'!$G$17,AG110,IF('Capital Structure'!$H$15='Capital Structure'!$G$18,AG121,AG132)))</f>
        <v>0</v>
      </c>
      <c r="AH144" s="481">
        <f>IF('Capital Structure'!$H$15='Capital Structure'!$G$16,AH99,IF('Capital Structure'!$H$15='Capital Structure'!$G$17,AH110,IF('Capital Structure'!$H$15='Capital Structure'!$G$18,AH121,AH132)))</f>
        <v>0</v>
      </c>
      <c r="AI144" s="481">
        <f>IF('Capital Structure'!$H$15='Capital Structure'!$G$16,AI99,IF('Capital Structure'!$H$15='Capital Structure'!$G$17,AI110,IF('Capital Structure'!$H$15='Capital Structure'!$G$18,AI121,AI132)))</f>
        <v>0</v>
      </c>
      <c r="AJ144" s="481">
        <f>IF('Capital Structure'!$H$15='Capital Structure'!$G$16,AJ99,IF('Capital Structure'!$H$15='Capital Structure'!$G$17,AJ110,IF('Capital Structure'!$H$15='Capital Structure'!$G$18,AJ121,AJ132)))</f>
        <v>0</v>
      </c>
      <c r="AK144" s="481">
        <f>IF('Capital Structure'!$H$15='Capital Structure'!$G$16,AK99,IF('Capital Structure'!$H$15='Capital Structure'!$G$17,AK110,IF('Capital Structure'!$H$15='Capital Structure'!$G$18,AK121,AK132)))</f>
        <v>0</v>
      </c>
      <c r="AL144" s="481">
        <f>IF('Capital Structure'!$H$15='Capital Structure'!$G$16,AL99,IF('Capital Structure'!$H$15='Capital Structure'!$G$17,AL110,IF('Capital Structure'!$H$15='Capital Structure'!$G$18,AL121,AL132)))</f>
        <v>0</v>
      </c>
      <c r="AM144" s="481">
        <f>IF('Capital Structure'!$H$15='Capital Structure'!$G$16,AM99,IF('Capital Structure'!$H$15='Capital Structure'!$G$17,AM110,IF('Capital Structure'!$H$15='Capital Structure'!$G$18,AM121,AM132)))</f>
        <v>0</v>
      </c>
      <c r="AN144" s="481">
        <f>IF('Capital Structure'!$H$15='Capital Structure'!$G$16,AN99,IF('Capital Structure'!$H$15='Capital Structure'!$G$17,AN110,IF('Capital Structure'!$H$15='Capital Structure'!$G$18,AN121,AN132)))</f>
        <v>0</v>
      </c>
      <c r="AO144" s="481">
        <f>IF('Capital Structure'!$H$15='Capital Structure'!$G$16,AO99,IF('Capital Structure'!$H$15='Capital Structure'!$G$17,AO110,IF('Capital Structure'!$H$15='Capital Structure'!$G$18,AO121,AO132)))</f>
        <v>0</v>
      </c>
      <c r="AP144" s="481">
        <f>IF('Capital Structure'!$H$15='Capital Structure'!$G$16,AP99,IF('Capital Structure'!$H$15='Capital Structure'!$G$17,AP110,IF('Capital Structure'!$H$15='Capital Structure'!$G$18,AP121,AP132)))</f>
        <v>0</v>
      </c>
      <c r="AQ144" s="481">
        <f>IF('Capital Structure'!$H$15='Capital Structure'!$G$16,AQ99,IF('Capital Structure'!$H$15='Capital Structure'!$G$17,AQ110,IF('Capital Structure'!$H$15='Capital Structure'!$G$18,AQ121,AQ132)))</f>
        <v>0</v>
      </c>
      <c r="AR144" s="481">
        <f>IF('Capital Structure'!$H$15='Capital Structure'!$G$16,AR99,IF('Capital Structure'!$H$15='Capital Structure'!$G$17,AR110,IF('Capital Structure'!$H$15='Capital Structure'!$G$18,AR121,AR132)))</f>
        <v>0</v>
      </c>
      <c r="AS144" s="481">
        <f>IF('Capital Structure'!$H$15='Capital Structure'!$G$16,AS99,IF('Capital Structure'!$H$15='Capital Structure'!$G$17,AS110,IF('Capital Structure'!$H$15='Capital Structure'!$G$18,AS121,AS132)))</f>
        <v>0</v>
      </c>
      <c r="AT144" s="481">
        <f>IF('Capital Structure'!$H$15='Capital Structure'!$G$16,AT99,IF('Capital Structure'!$H$15='Capital Structure'!$G$17,AT110,IF('Capital Structure'!$H$15='Capital Structure'!$G$18,AT121,AT132)))</f>
        <v>0</v>
      </c>
      <c r="AU144" s="481">
        <f>IF('Capital Structure'!$H$15='Capital Structure'!$G$16,AU99,IF('Capital Structure'!$H$15='Capital Structure'!$G$17,AU110,IF('Capital Structure'!$H$15='Capital Structure'!$G$18,AU121,AU132)))</f>
        <v>0</v>
      </c>
      <c r="AV144" s="481">
        <f>IF('Capital Structure'!$H$15='Capital Structure'!$G$16,AV99,IF('Capital Structure'!$H$15='Capital Structure'!$G$17,AV110,IF('Capital Structure'!$H$15='Capital Structure'!$G$18,AV121,AV132)))</f>
        <v>0</v>
      </c>
      <c r="AW144" s="481">
        <f>IF('Capital Structure'!$H$15='Capital Structure'!$G$16,AW99,IF('Capital Structure'!$H$15='Capital Structure'!$G$17,AW110,IF('Capital Structure'!$H$15='Capital Structure'!$G$18,AW121,AW132)))</f>
        <v>0</v>
      </c>
      <c r="AX144" s="481">
        <f>IF('Capital Structure'!$H$15='Capital Structure'!$G$16,AX99,IF('Capital Structure'!$H$15='Capital Structure'!$G$17,AX110,IF('Capital Structure'!$H$15='Capital Structure'!$G$18,AX121,AX132)))</f>
        <v>0</v>
      </c>
      <c r="AY144" s="481">
        <f>IF('Capital Structure'!$H$15='Capital Structure'!$G$16,AY99,IF('Capital Structure'!$H$15='Capital Structure'!$G$17,AY110,IF('Capital Structure'!$H$15='Capital Structure'!$G$18,AY121,AY132)))</f>
        <v>0</v>
      </c>
      <c r="AZ144" s="481">
        <f>IF('Capital Structure'!$H$15='Capital Structure'!$G$16,AZ99,IF('Capital Structure'!$H$15='Capital Structure'!$G$17,AZ110,IF('Capital Structure'!$H$15='Capital Structure'!$G$18,AZ121,AZ132)))</f>
        <v>0</v>
      </c>
      <c r="BA144" s="481">
        <f>IF('Capital Structure'!$H$15='Capital Structure'!$G$16,BA99,IF('Capital Structure'!$H$15='Capital Structure'!$G$17,BA110,IF('Capital Structure'!$H$15='Capital Structure'!$G$18,BA121,BA132)))</f>
        <v>0</v>
      </c>
      <c r="BB144" s="481">
        <f>IF('Capital Structure'!$H$15='Capital Structure'!$G$16,BB99,IF('Capital Structure'!$H$15='Capital Structure'!$G$17,BB110,IF('Capital Structure'!$H$15='Capital Structure'!$G$18,BB121,BB132)))</f>
        <v>0</v>
      </c>
      <c r="BC144" s="481">
        <f>IF('Capital Structure'!$H$15='Capital Structure'!$G$16,BC99,IF('Capital Structure'!$H$15='Capital Structure'!$G$17,BC110,IF('Capital Structure'!$H$15='Capital Structure'!$G$18,BC121,BC132)))</f>
        <v>0</v>
      </c>
      <c r="BD144" s="481">
        <f>IF('Capital Structure'!$H$15='Capital Structure'!$G$16,BD99,IF('Capital Structure'!$H$15='Capital Structure'!$G$17,BD110,IF('Capital Structure'!$H$15='Capital Structure'!$G$18,BD121,BD132)))</f>
        <v>0</v>
      </c>
      <c r="BE144" s="481">
        <f>IF('Capital Structure'!$H$15='Capital Structure'!$G$16,BE99,IF('Capital Structure'!$H$15='Capital Structure'!$G$17,BE110,IF('Capital Structure'!$H$15='Capital Structure'!$G$18,BE121,BE132)))</f>
        <v>0</v>
      </c>
      <c r="BF144" s="481">
        <f>IF('Capital Structure'!$H$15='Capital Structure'!$G$16,BF99,IF('Capital Structure'!$H$15='Capital Structure'!$G$17,BF110,IF('Capital Structure'!$H$15='Capital Structure'!$G$18,BF121,BF132)))</f>
        <v>0</v>
      </c>
      <c r="BG144" s="481">
        <f>IF('Capital Structure'!$H$15='Capital Structure'!$G$16,BG99,IF('Capital Structure'!$H$15='Capital Structure'!$G$17,BG110,IF('Capital Structure'!$H$15='Capital Structure'!$G$18,BG121,BG132)))</f>
        <v>0</v>
      </c>
      <c r="BH144" s="481">
        <f>IF('Capital Structure'!$H$15='Capital Structure'!$G$16,BH99,IF('Capital Structure'!$H$15='Capital Structure'!$G$17,BH110,IF('Capital Structure'!$H$15='Capital Structure'!$G$18,BH121,BH132)))</f>
        <v>0</v>
      </c>
      <c r="BI144" s="481">
        <f>IF('Capital Structure'!$H$15='Capital Structure'!$G$16,BI99,IF('Capital Structure'!$H$15='Capital Structure'!$G$17,BI110,IF('Capital Structure'!$H$15='Capital Structure'!$G$18,BI121,BI132)))</f>
        <v>0</v>
      </c>
      <c r="BJ144" s="481">
        <f>IF('Capital Structure'!$H$15='Capital Structure'!$G$16,BJ99,IF('Capital Structure'!$H$15='Capital Structure'!$G$17,BJ110,IF('Capital Structure'!$H$15='Capital Structure'!$G$18,BJ121,BJ132)))</f>
        <v>0</v>
      </c>
      <c r="BK144" s="481">
        <f>IF('Capital Structure'!$H$15='Capital Structure'!$G$16,BK99,IF('Capital Structure'!$H$15='Capital Structure'!$G$17,BK110,IF('Capital Structure'!$H$15='Capital Structure'!$G$18,BK121,BK132)))</f>
        <v>0</v>
      </c>
      <c r="BL144" s="481">
        <f>IF('Capital Structure'!$H$15='Capital Structure'!$G$16,BL99,IF('Capital Structure'!$H$15='Capital Structure'!$G$17,BL110,IF('Capital Structure'!$H$15='Capital Structure'!$G$18,BL121,BL132)))</f>
        <v>0</v>
      </c>
      <c r="BM144" s="481">
        <f>IF('Capital Structure'!$H$15='Capital Structure'!$G$16,BM99,IF('Capital Structure'!$H$15='Capital Structure'!$G$17,BM110,IF('Capital Structure'!$H$15='Capital Structure'!$G$18,BM121,BM132)))</f>
        <v>0</v>
      </c>
      <c r="BN144" s="481">
        <f>IF('Capital Structure'!$H$15='Capital Structure'!$G$16,BN99,IF('Capital Structure'!$H$15='Capital Structure'!$G$17,BN110,IF('Capital Structure'!$H$15='Capital Structure'!$G$18,BN121,BN132)))</f>
        <v>0</v>
      </c>
      <c r="BO144" s="481">
        <f>IF('Capital Structure'!$H$15='Capital Structure'!$G$16,BO99,IF('Capital Structure'!$H$15='Capital Structure'!$G$17,BO110,IF('Capital Structure'!$H$15='Capital Structure'!$G$18,BO121,BO132)))</f>
        <v>0</v>
      </c>
      <c r="BP144" s="481">
        <f>IF('Capital Structure'!$H$15='Capital Structure'!$G$16,BP99,IF('Capital Structure'!$H$15='Capital Structure'!$G$17,BP110,IF('Capital Structure'!$H$15='Capital Structure'!$G$18,BP121,BP132)))</f>
        <v>0</v>
      </c>
      <c r="BQ144" s="481">
        <f>IF('Capital Structure'!$H$15='Capital Structure'!$G$16,BQ99,IF('Capital Structure'!$H$15='Capital Structure'!$G$17,BQ110,IF('Capital Structure'!$H$15='Capital Structure'!$G$18,BQ121,BQ132)))</f>
        <v>0</v>
      </c>
      <c r="BR144" s="481">
        <f>IF('Capital Structure'!$H$15='Capital Structure'!$G$16,BR99,IF('Capital Structure'!$H$15='Capital Structure'!$G$17,BR110,IF('Capital Structure'!$H$15='Capital Structure'!$G$18,BR121,BR132)))</f>
        <v>0</v>
      </c>
      <c r="BS144" s="481">
        <f>IF('Capital Structure'!$H$15='Capital Structure'!$G$16,BS99,IF('Capital Structure'!$H$15='Capital Structure'!$G$17,BS110,IF('Capital Structure'!$H$15='Capital Structure'!$G$18,BS121,BS132)))</f>
        <v>0</v>
      </c>
      <c r="BT144" s="481">
        <f>IF('Capital Structure'!$H$15='Capital Structure'!$G$16,BT99,IF('Capital Structure'!$H$15='Capital Structure'!$G$17,BT110,IF('Capital Structure'!$H$15='Capital Structure'!$G$18,BT121,BT132)))</f>
        <v>0</v>
      </c>
      <c r="BU144" s="481">
        <f>IF('Capital Structure'!$H$15='Capital Structure'!$G$16,BU99,IF('Capital Structure'!$H$15='Capital Structure'!$G$17,BU110,IF('Capital Structure'!$H$15='Capital Structure'!$G$18,BU121,BU132)))</f>
        <v>0</v>
      </c>
      <c r="BV144" s="481">
        <f>IF('Capital Structure'!$H$15='Capital Structure'!$G$16,BV99,IF('Capital Structure'!$H$15='Capital Structure'!$G$17,BV110,IF('Capital Structure'!$H$15='Capital Structure'!$G$18,BV121,BV132)))</f>
        <v>0</v>
      </c>
      <c r="BW144" s="481">
        <f>IF('Capital Structure'!$H$15='Capital Structure'!$G$16,BW99,IF('Capital Structure'!$H$15='Capital Structure'!$G$17,BW110,IF('Capital Structure'!$H$15='Capital Structure'!$G$18,BW121,BW132)))</f>
        <v>0</v>
      </c>
      <c r="BX144" s="481">
        <f>IF('Capital Structure'!$H$15='Capital Structure'!$G$16,BX99,IF('Capital Structure'!$H$15='Capital Structure'!$G$17,BX110,IF('Capital Structure'!$H$15='Capital Structure'!$G$18,BX121,BX132)))</f>
        <v>0</v>
      </c>
      <c r="BY144" s="481">
        <f>IF('Capital Structure'!$H$15='Capital Structure'!$G$16,BY99,IF('Capital Structure'!$H$15='Capital Structure'!$G$17,BY110,IF('Capital Structure'!$H$15='Capital Structure'!$G$18,BY121,BY132)))</f>
        <v>0</v>
      </c>
      <c r="BZ144" s="481">
        <f>IF('Capital Structure'!$H$15='Capital Structure'!$G$16,BZ99,IF('Capital Structure'!$H$15='Capital Structure'!$G$17,BZ110,IF('Capital Structure'!$H$15='Capital Structure'!$G$18,BZ121,BZ132)))</f>
        <v>0</v>
      </c>
      <c r="CA144" s="481">
        <f>IF('Capital Structure'!$H$15='Capital Structure'!$G$16,CA99,IF('Capital Structure'!$H$15='Capital Structure'!$G$17,CA110,IF('Capital Structure'!$H$15='Capital Structure'!$G$18,CA121,CA132)))</f>
        <v>0</v>
      </c>
      <c r="CB144" s="481">
        <f>IF('Capital Structure'!$H$15='Capital Structure'!$G$16,CB99,IF('Capital Structure'!$H$15='Capital Structure'!$G$17,CB110,IF('Capital Structure'!$H$15='Capital Structure'!$G$18,CB121,CB132)))</f>
        <v>0</v>
      </c>
      <c r="CC144" s="481">
        <f>IF('Capital Structure'!$H$15='Capital Structure'!$G$16,CC99,IF('Capital Structure'!$H$15='Capital Structure'!$G$17,CC110,IF('Capital Structure'!$H$15='Capital Structure'!$G$18,CC121,CC132)))</f>
        <v>0</v>
      </c>
      <c r="CD144" s="481">
        <f>IF('Capital Structure'!$H$15='Capital Structure'!$G$16,CD99,IF('Capital Structure'!$H$15='Capital Structure'!$G$17,CD110,IF('Capital Structure'!$H$15='Capital Structure'!$G$18,CD121,CD132)))</f>
        <v>0</v>
      </c>
      <c r="CE144" s="481">
        <f>IF('Capital Structure'!$H$15='Capital Structure'!$G$16,CE99,IF('Capital Structure'!$H$15='Capital Structure'!$G$17,CE110,IF('Capital Structure'!$H$15='Capital Structure'!$G$18,CE121,CE132)))</f>
        <v>0</v>
      </c>
      <c r="CF144" s="481">
        <f>IF('Capital Structure'!$H$15='Capital Structure'!$G$16,CF99,IF('Capital Structure'!$H$15='Capital Structure'!$G$17,CF110,IF('Capital Structure'!$H$15='Capital Structure'!$G$18,CF121,CF132)))</f>
        <v>0</v>
      </c>
      <c r="CG144" s="481">
        <f>IF('Capital Structure'!$H$15='Capital Structure'!$G$16,CG99,IF('Capital Structure'!$H$15='Capital Structure'!$G$17,CG110,IF('Capital Structure'!$H$15='Capital Structure'!$G$18,CG121,CG132)))</f>
        <v>0</v>
      </c>
      <c r="CH144" s="481">
        <f>IF('Capital Structure'!$H$15='Capital Structure'!$G$16,CH99,IF('Capital Structure'!$H$15='Capital Structure'!$G$17,CH110,IF('Capital Structure'!$H$15='Capital Structure'!$G$18,CH121,CH132)))</f>
        <v>0</v>
      </c>
      <c r="CI144" s="481">
        <f>IF('Capital Structure'!$H$15='Capital Structure'!$G$16,CI99,IF('Capital Structure'!$H$15='Capital Structure'!$G$17,CI110,IF('Capital Structure'!$H$15='Capital Structure'!$G$18,CI121,CI132)))</f>
        <v>0</v>
      </c>
      <c r="CJ144" s="481">
        <f>IF('Capital Structure'!$H$15='Capital Structure'!$G$16,CJ99,IF('Capital Structure'!$H$15='Capital Structure'!$G$17,CJ110,IF('Capital Structure'!$H$15='Capital Structure'!$G$18,CJ121,CJ132)))</f>
        <v>0</v>
      </c>
      <c r="CK144" s="481">
        <f>IF('Capital Structure'!$H$15='Capital Structure'!$G$16,CK99,IF('Capital Structure'!$H$15='Capital Structure'!$G$17,CK110,IF('Capital Structure'!$H$15='Capital Structure'!$G$18,CK121,CK132)))</f>
        <v>0</v>
      </c>
      <c r="CL144" s="481">
        <f>IF('Capital Structure'!$H$15='Capital Structure'!$G$16,CL99,IF('Capital Structure'!$H$15='Capital Structure'!$G$17,CL110,IF('Capital Structure'!$H$15='Capital Structure'!$G$18,CL121,CL132)))</f>
        <v>0</v>
      </c>
      <c r="CM144" s="481">
        <f>IF('Capital Structure'!$H$15='Capital Structure'!$G$16,CM99,IF('Capital Structure'!$H$15='Capital Structure'!$G$17,CM110,IF('Capital Structure'!$H$15='Capital Structure'!$G$18,CM121,CM132)))</f>
        <v>0</v>
      </c>
      <c r="CN144" s="481">
        <f>IF('Capital Structure'!$H$15='Capital Structure'!$G$16,CN99,IF('Capital Structure'!$H$15='Capital Structure'!$G$17,CN110,IF('Capital Structure'!$H$15='Capital Structure'!$G$18,CN121,CN132)))</f>
        <v>0</v>
      </c>
      <c r="CO144" s="481">
        <f>IF('Capital Structure'!$H$15='Capital Structure'!$G$16,CO99,IF('Capital Structure'!$H$15='Capital Structure'!$G$17,CO110,IF('Capital Structure'!$H$15='Capital Structure'!$G$18,CO121,CO132)))</f>
        <v>0</v>
      </c>
      <c r="CP144" s="481">
        <f>IF('Capital Structure'!$H$15='Capital Structure'!$G$16,CP99,IF('Capital Structure'!$H$15='Capital Structure'!$G$17,CP110,IF('Capital Structure'!$H$15='Capital Structure'!$G$18,CP121,CP132)))</f>
        <v>0</v>
      </c>
      <c r="CQ144" s="481">
        <f>IF('Capital Structure'!$H$15='Capital Structure'!$G$16,CQ99,IF('Capital Structure'!$H$15='Capital Structure'!$G$17,CQ110,IF('Capital Structure'!$H$15='Capital Structure'!$G$18,CQ121,CQ132)))</f>
        <v>0</v>
      </c>
      <c r="CR144" s="481">
        <f>IF('Capital Structure'!$H$15='Capital Structure'!$G$16,CR99,IF('Capital Structure'!$H$15='Capital Structure'!$G$17,CR110,IF('Capital Structure'!$H$15='Capital Structure'!$G$18,CR121,CR132)))</f>
        <v>0</v>
      </c>
      <c r="CS144" s="481">
        <f>IF('Capital Structure'!$H$15='Capital Structure'!$G$16,CS99,IF('Capital Structure'!$H$15='Capital Structure'!$G$17,CS110,IF('Capital Structure'!$H$15='Capital Structure'!$G$18,CS121,CS132)))</f>
        <v>0</v>
      </c>
      <c r="CT144" s="481">
        <f>IF('Capital Structure'!$H$15='Capital Structure'!$G$16,CT99,IF('Capital Structure'!$H$15='Capital Structure'!$G$17,CT110,IF('Capital Structure'!$H$15='Capital Structure'!$G$18,CT121,CT132)))</f>
        <v>0</v>
      </c>
      <c r="CU144" s="481">
        <f>IF('Capital Structure'!$H$15='Capital Structure'!$G$16,CU99,IF('Capital Structure'!$H$15='Capital Structure'!$G$17,CU110,IF('Capital Structure'!$H$15='Capital Structure'!$G$18,CU121,CU132)))</f>
        <v>0</v>
      </c>
      <c r="CV144" s="481">
        <f>IF('Capital Structure'!$H$15='Capital Structure'!$G$16,CV99,IF('Capital Structure'!$H$15='Capital Structure'!$G$17,CV110,IF('Capital Structure'!$H$15='Capital Structure'!$G$18,CV121,CV132)))</f>
        <v>0</v>
      </c>
      <c r="CW144" s="481">
        <f>IF('Capital Structure'!$H$15='Capital Structure'!$G$16,CW99,IF('Capital Structure'!$H$15='Capital Structure'!$G$17,CW110,IF('Capital Structure'!$H$15='Capital Structure'!$G$18,CW121,CW132)))</f>
        <v>0</v>
      </c>
      <c r="CX144" s="481">
        <f>IF('Capital Structure'!$H$15='Capital Structure'!$G$16,CX99,IF('Capital Structure'!$H$15='Capital Structure'!$G$17,CX110,IF('Capital Structure'!$H$15='Capital Structure'!$G$18,CX121,CX132)))</f>
        <v>0</v>
      </c>
      <c r="CY144" s="481">
        <f>IF('Capital Structure'!$H$15='Capital Structure'!$G$16,CY99,IF('Capital Structure'!$H$15='Capital Structure'!$G$17,CY110,IF('Capital Structure'!$H$15='Capital Structure'!$G$18,CY121,CY132)))</f>
        <v>0</v>
      </c>
      <c r="CZ144" s="481">
        <f>IF('Capital Structure'!$H$15='Capital Structure'!$G$16,CZ99,IF('Capital Structure'!$H$15='Capital Structure'!$G$17,CZ110,IF('Capital Structure'!$H$15='Capital Structure'!$G$18,CZ121,CZ132)))</f>
        <v>0</v>
      </c>
      <c r="DA144" s="481">
        <f>IF('Capital Structure'!$H$15='Capital Structure'!$G$16,DA99,IF('Capital Structure'!$H$15='Capital Structure'!$G$17,DA110,IF('Capital Structure'!$H$15='Capital Structure'!$G$18,DA121,DA132)))</f>
        <v>0</v>
      </c>
      <c r="DB144" s="481">
        <f>IF('Capital Structure'!$H$15='Capital Structure'!$G$16,DB99,IF('Capital Structure'!$H$15='Capital Structure'!$G$17,DB110,IF('Capital Structure'!$H$15='Capital Structure'!$G$18,DB121,DB132)))</f>
        <v>0</v>
      </c>
      <c r="DC144" s="481">
        <f>IF('Capital Structure'!$H$15='Capital Structure'!$G$16,DC99,IF('Capital Structure'!$H$15='Capital Structure'!$G$17,DC110,IF('Capital Structure'!$H$15='Capital Structure'!$G$18,DC121,DC132)))</f>
        <v>0</v>
      </c>
      <c r="DD144" s="481">
        <f>IF('Capital Structure'!$H$15='Capital Structure'!$G$16,DD99,IF('Capital Structure'!$H$15='Capital Structure'!$G$17,DD110,IF('Capital Structure'!$H$15='Capital Structure'!$G$18,DD121,DD132)))</f>
        <v>0</v>
      </c>
      <c r="DE144" s="481">
        <f>IF('Capital Structure'!$H$15='Capital Structure'!$G$16,DE99,IF('Capital Structure'!$H$15='Capital Structure'!$G$17,DE110,IF('Capital Structure'!$H$15='Capital Structure'!$G$18,DE121,DE132)))</f>
        <v>0</v>
      </c>
      <c r="DF144" s="481">
        <f>IF('Capital Structure'!$H$15='Capital Structure'!$G$16,DF99,IF('Capital Structure'!$H$15='Capital Structure'!$G$17,DF110,IF('Capital Structure'!$H$15='Capital Structure'!$G$18,DF121,DF132)))</f>
        <v>0</v>
      </c>
      <c r="DG144" s="481">
        <f>IF('Capital Structure'!$H$15='Capital Structure'!$G$16,DG99,IF('Capital Structure'!$H$15='Capital Structure'!$G$17,DG110,IF('Capital Structure'!$H$15='Capital Structure'!$G$18,DG121,DG132)))</f>
        <v>0</v>
      </c>
      <c r="DH144" s="481">
        <f>IF('Capital Structure'!$H$15='Capital Structure'!$G$16,DH99,IF('Capital Structure'!$H$15='Capital Structure'!$G$17,DH110,IF('Capital Structure'!$H$15='Capital Structure'!$G$18,DH121,DH132)))</f>
        <v>0</v>
      </c>
      <c r="DI144" s="481">
        <f>IF('Capital Structure'!$H$15='Capital Structure'!$G$16,DI99,IF('Capital Structure'!$H$15='Capital Structure'!$G$17,DI110,IF('Capital Structure'!$H$15='Capital Structure'!$G$18,DI121,DI132)))</f>
        <v>0</v>
      </c>
      <c r="DJ144" s="481">
        <f>IF('Capital Structure'!$H$15='Capital Structure'!$G$16,DJ99,IF('Capital Structure'!$H$15='Capital Structure'!$G$17,DJ110,IF('Capital Structure'!$H$15='Capital Structure'!$G$18,DJ121,DJ132)))</f>
        <v>0</v>
      </c>
      <c r="DK144" s="481">
        <f>IF('Capital Structure'!$H$15='Capital Structure'!$G$16,DK99,IF('Capital Structure'!$H$15='Capital Structure'!$G$17,DK110,IF('Capital Structure'!$H$15='Capital Structure'!$G$18,DK121,DK132)))</f>
        <v>0</v>
      </c>
      <c r="DL144" s="481">
        <f>IF('Capital Structure'!$H$15='Capital Structure'!$G$16,DL99,IF('Capital Structure'!$H$15='Capital Structure'!$G$17,DL110,IF('Capital Structure'!$H$15='Capital Structure'!$G$18,DL121,DL132)))</f>
        <v>0</v>
      </c>
      <c r="DM144" s="481">
        <f>IF('Capital Structure'!$H$15='Capital Structure'!$G$16,DM99,IF('Capital Structure'!$H$15='Capital Structure'!$G$17,DM110,IF('Capital Structure'!$H$15='Capital Structure'!$G$18,DM121,DM132)))</f>
        <v>0</v>
      </c>
      <c r="DN144" s="481">
        <f>IF('Capital Structure'!$H$15='Capital Structure'!$G$16,DN99,IF('Capital Structure'!$H$15='Capital Structure'!$G$17,DN110,IF('Capital Structure'!$H$15='Capital Structure'!$G$18,DN121,DN132)))</f>
        <v>0</v>
      </c>
      <c r="DO144" s="481">
        <f>IF('Capital Structure'!$H$15='Capital Structure'!$G$16,DO99,IF('Capital Structure'!$H$15='Capital Structure'!$G$17,DO110,IF('Capital Structure'!$H$15='Capital Structure'!$G$18,DO121,DO132)))</f>
        <v>0</v>
      </c>
      <c r="DP144" s="481">
        <f>IF('Capital Structure'!$H$15='Capital Structure'!$G$16,DP99,IF('Capital Structure'!$H$15='Capital Structure'!$G$17,DP110,IF('Capital Structure'!$H$15='Capital Structure'!$G$18,DP121,DP132)))</f>
        <v>0</v>
      </c>
      <c r="DQ144" s="481">
        <f>IF('Capital Structure'!$H$15='Capital Structure'!$G$16,DQ99,IF('Capital Structure'!$H$15='Capital Structure'!$G$17,DQ110,IF('Capital Structure'!$H$15='Capital Structure'!$G$18,DQ121,DQ132)))</f>
        <v>0</v>
      </c>
      <c r="DR144" s="481">
        <f>IF('Capital Structure'!$H$15='Capital Structure'!$G$16,DR99,IF('Capital Structure'!$H$15='Capital Structure'!$G$17,DR110,IF('Capital Structure'!$H$15='Capital Structure'!$G$18,DR121,DR132)))</f>
        <v>0</v>
      </c>
      <c r="DS144" s="481">
        <f>IF('Capital Structure'!$H$15='Capital Structure'!$G$16,DS99,IF('Capital Structure'!$H$15='Capital Structure'!$G$17,DS110,IF('Capital Structure'!$H$15='Capital Structure'!$G$18,DS121,DS132)))</f>
        <v>0</v>
      </c>
      <c r="DT144" s="481">
        <f>IF('Capital Structure'!$H$15='Capital Structure'!$G$16,DT99,IF('Capital Structure'!$H$15='Capital Structure'!$G$17,DT110,IF('Capital Structure'!$H$15='Capital Structure'!$G$18,DT121,DT132)))</f>
        <v>0</v>
      </c>
      <c r="DU144" s="481">
        <f>IF('Capital Structure'!$H$15='Capital Structure'!$G$16,DU99,IF('Capital Structure'!$H$15='Capital Structure'!$G$17,DU110,IF('Capital Structure'!$H$15='Capital Structure'!$G$18,DU121,DU132)))</f>
        <v>0</v>
      </c>
      <c r="DV144" s="481">
        <f>IF('Capital Structure'!$H$15='Capital Structure'!$G$16,DV99,IF('Capital Structure'!$H$15='Capital Structure'!$G$17,DV110,IF('Capital Structure'!$H$15='Capital Structure'!$G$18,DV121,DV132)))</f>
        <v>0</v>
      </c>
      <c r="DW144" s="481">
        <f>IF('Capital Structure'!$H$15='Capital Structure'!$G$16,DW99,IF('Capital Structure'!$H$15='Capital Structure'!$G$17,DW110,IF('Capital Structure'!$H$15='Capital Structure'!$G$18,DW121,DW132)))</f>
        <v>0</v>
      </c>
      <c r="DX144" s="481">
        <f>IF('Capital Structure'!$H$15='Capital Structure'!$G$16,DX99,IF('Capital Structure'!$H$15='Capital Structure'!$G$17,DX110,IF('Capital Structure'!$H$15='Capital Structure'!$G$18,DX121,DX132)))</f>
        <v>0</v>
      </c>
      <c r="DY144" s="481">
        <f>IF('Capital Structure'!$H$15='Capital Structure'!$G$16,DY99,IF('Capital Structure'!$H$15='Capital Structure'!$G$17,DY110,IF('Capital Structure'!$H$15='Capital Structure'!$G$18,DY121,DY132)))</f>
        <v>0</v>
      </c>
      <c r="DZ144" s="481">
        <f>IF('Capital Structure'!$H$15='Capital Structure'!$G$16,DZ99,IF('Capital Structure'!$H$15='Capital Structure'!$G$17,DZ110,IF('Capital Structure'!$H$15='Capital Structure'!$G$18,DZ121,DZ132)))</f>
        <v>0</v>
      </c>
      <c r="EA144" s="481">
        <f>IF('Capital Structure'!$H$15='Capital Structure'!$G$16,EA99,IF('Capital Structure'!$H$15='Capital Structure'!$G$17,EA110,IF('Capital Structure'!$H$15='Capital Structure'!$G$18,EA121,EA132)))</f>
        <v>0</v>
      </c>
      <c r="EB144" s="481">
        <f>IF('Capital Structure'!$H$15='Capital Structure'!$G$16,EB99,IF('Capital Structure'!$H$15='Capital Structure'!$G$17,EB110,IF('Capital Structure'!$H$15='Capital Structure'!$G$18,EB121,EB132)))</f>
        <v>0</v>
      </c>
      <c r="EC144" s="481">
        <f>IF('Capital Structure'!$H$15='Capital Structure'!$G$16,EC99,IF('Capital Structure'!$H$15='Capital Structure'!$G$17,EC110,IF('Capital Structure'!$H$15='Capital Structure'!$G$18,EC121,EC132)))</f>
        <v>0</v>
      </c>
      <c r="ED144" s="481">
        <f>IF('Capital Structure'!$H$15='Capital Structure'!$G$16,ED99,IF('Capital Structure'!$H$15='Capital Structure'!$G$17,ED110,IF('Capital Structure'!$H$15='Capital Structure'!$G$18,ED121,ED132)))</f>
        <v>0</v>
      </c>
      <c r="EE144" s="481">
        <f>IF('Capital Structure'!$H$15='Capital Structure'!$G$16,EE99,IF('Capital Structure'!$H$15='Capital Structure'!$G$17,EE110,IF('Capital Structure'!$H$15='Capital Structure'!$G$18,EE121,EE132)))</f>
        <v>0</v>
      </c>
      <c r="EF144" s="481">
        <f>IF('Capital Structure'!$H$15='Capital Structure'!$G$16,EF99,IF('Capital Structure'!$H$15='Capital Structure'!$G$17,EF110,IF('Capital Structure'!$H$15='Capital Structure'!$G$18,EF121,EF132)))</f>
        <v>0</v>
      </c>
      <c r="EG144" s="481">
        <f>IF('Capital Structure'!$H$15='Capital Structure'!$G$16,EG99,IF('Capital Structure'!$H$15='Capital Structure'!$G$17,EG110,IF('Capital Structure'!$H$15='Capital Structure'!$G$18,EG121,EG132)))</f>
        <v>0</v>
      </c>
      <c r="EH144" s="481">
        <f>IF('Capital Structure'!$H$15='Capital Structure'!$G$16,EH99,IF('Capital Structure'!$H$15='Capital Structure'!$G$17,EH110,IF('Capital Structure'!$H$15='Capital Structure'!$G$18,EH121,EH132)))</f>
        <v>0</v>
      </c>
      <c r="EI144" s="481">
        <f>IF('Capital Structure'!$H$15='Capital Structure'!$G$16,EI99,IF('Capital Structure'!$H$15='Capital Structure'!$G$17,EI110,IF('Capital Structure'!$H$15='Capital Structure'!$G$18,EI121,EI132)))</f>
        <v>0</v>
      </c>
      <c r="EJ144" s="481">
        <f>IF('Capital Structure'!$H$15='Capital Structure'!$G$16,EJ99,IF('Capital Structure'!$H$15='Capital Structure'!$G$17,EJ110,IF('Capital Structure'!$H$15='Capital Structure'!$G$18,EJ121,EJ132)))</f>
        <v>0</v>
      </c>
      <c r="EK144" s="481">
        <f>IF('Capital Structure'!$H$15='Capital Structure'!$G$16,EK99,IF('Capital Structure'!$H$15='Capital Structure'!$G$17,EK110,IF('Capital Structure'!$H$15='Capital Structure'!$G$18,EK121,EK132)))</f>
        <v>0</v>
      </c>
      <c r="EL144" s="481">
        <f>IF('Capital Structure'!$H$15='Capital Structure'!$G$16,EL99,IF('Capital Structure'!$H$15='Capital Structure'!$G$17,EL110,IF('Capital Structure'!$H$15='Capital Structure'!$G$18,EL121,EL132)))</f>
        <v>0</v>
      </c>
      <c r="EM144" s="481">
        <f>IF('Capital Structure'!$H$15='Capital Structure'!$G$16,EM99,IF('Capital Structure'!$H$15='Capital Structure'!$G$17,EM110,IF('Capital Structure'!$H$15='Capital Structure'!$G$18,EM121,EM132)))</f>
        <v>0</v>
      </c>
      <c r="EN144" s="481">
        <f>IF('Capital Structure'!$H$15='Capital Structure'!$G$16,EN99,IF('Capital Structure'!$H$15='Capital Structure'!$G$17,EN110,IF('Capital Structure'!$H$15='Capital Structure'!$G$18,EN121,EN132)))</f>
        <v>0</v>
      </c>
      <c r="EO144" s="481">
        <f>IF('Capital Structure'!$H$15='Capital Structure'!$G$16,EO99,IF('Capital Structure'!$H$15='Capital Structure'!$G$17,EO110,IF('Capital Structure'!$H$15='Capital Structure'!$G$18,EO121,EO132)))</f>
        <v>0</v>
      </c>
      <c r="EP144" s="481">
        <f>IF('Capital Structure'!$H$15='Capital Structure'!$G$16,EP99,IF('Capital Structure'!$H$15='Capital Structure'!$G$17,EP110,IF('Capital Structure'!$H$15='Capital Structure'!$G$18,EP121,EP132)))</f>
        <v>0</v>
      </c>
      <c r="EQ144" s="481">
        <f>IF('Capital Structure'!$H$15='Capital Structure'!$G$16,EQ99,IF('Capital Structure'!$H$15='Capital Structure'!$G$17,EQ110,IF('Capital Structure'!$H$15='Capital Structure'!$G$18,EQ121,EQ132)))</f>
        <v>0</v>
      </c>
      <c r="ER144" s="481">
        <f>IF('Capital Structure'!$H$15='Capital Structure'!$G$16,ER99,IF('Capital Structure'!$H$15='Capital Structure'!$G$17,ER110,IF('Capital Structure'!$H$15='Capital Structure'!$G$18,ER121,ER132)))</f>
        <v>0</v>
      </c>
      <c r="ES144" s="481">
        <f>IF('Capital Structure'!$H$15='Capital Structure'!$G$16,ES99,IF('Capital Structure'!$H$15='Capital Structure'!$G$17,ES110,IF('Capital Structure'!$H$15='Capital Structure'!$G$18,ES121,ES132)))</f>
        <v>0</v>
      </c>
      <c r="ET144" s="481">
        <f>IF('Capital Structure'!$H$15='Capital Structure'!$G$16,ET99,IF('Capital Structure'!$H$15='Capital Structure'!$G$17,ET110,IF('Capital Structure'!$H$15='Capital Structure'!$G$18,ET121,ET132)))</f>
        <v>0</v>
      </c>
      <c r="EU144" s="481">
        <f>IF('Capital Structure'!$H$15='Capital Structure'!$G$16,EU99,IF('Capital Structure'!$H$15='Capital Structure'!$G$17,EU110,IF('Capital Structure'!$H$15='Capital Structure'!$G$18,EU121,EU132)))</f>
        <v>0</v>
      </c>
      <c r="EV144" s="481">
        <f>IF('Capital Structure'!$H$15='Capital Structure'!$G$16,EV99,IF('Capital Structure'!$H$15='Capital Structure'!$G$17,EV110,IF('Capital Structure'!$H$15='Capital Structure'!$G$18,EV121,EV132)))</f>
        <v>0</v>
      </c>
      <c r="EW144" s="481">
        <f>IF('Capital Structure'!$H$15='Capital Structure'!$G$16,EW99,IF('Capital Structure'!$H$15='Capital Structure'!$G$17,EW110,IF('Capital Structure'!$H$15='Capital Structure'!$G$18,EW121,EW132)))</f>
        <v>0</v>
      </c>
      <c r="EX144" s="481">
        <f>IF('Capital Structure'!$H$15='Capital Structure'!$G$16,EX99,IF('Capital Structure'!$H$15='Capital Structure'!$G$17,EX110,IF('Capital Structure'!$H$15='Capital Structure'!$G$18,EX121,EX132)))</f>
        <v>0</v>
      </c>
      <c r="EY144" s="481">
        <f>IF('Capital Structure'!$H$15='Capital Structure'!$G$16,EY99,IF('Capital Structure'!$H$15='Capital Structure'!$G$17,EY110,IF('Capital Structure'!$H$15='Capital Structure'!$G$18,EY121,EY132)))</f>
        <v>0</v>
      </c>
      <c r="EZ144" s="481">
        <f>IF('Capital Structure'!$H$15='Capital Structure'!$G$16,EZ99,IF('Capital Structure'!$H$15='Capital Structure'!$G$17,EZ110,IF('Capital Structure'!$H$15='Capital Structure'!$G$18,EZ121,EZ132)))</f>
        <v>0</v>
      </c>
      <c r="FA144" s="481">
        <f>IF('Capital Structure'!$H$15='Capital Structure'!$G$16,FA99,IF('Capital Structure'!$H$15='Capital Structure'!$G$17,FA110,IF('Capital Structure'!$H$15='Capital Structure'!$G$18,FA121,FA132)))</f>
        <v>0</v>
      </c>
      <c r="FB144" s="481">
        <f>IF('Capital Structure'!$H$15='Capital Structure'!$G$16,FB99,IF('Capital Structure'!$H$15='Capital Structure'!$G$17,FB110,IF('Capital Structure'!$H$15='Capital Structure'!$G$18,FB121,FB132)))</f>
        <v>0</v>
      </c>
      <c r="FC144" s="191"/>
      <c r="FD144" s="191"/>
      <c r="FE144" s="191"/>
      <c r="FF144" s="191"/>
      <c r="FG144" s="191"/>
      <c r="FH144" s="191"/>
      <c r="FI144" s="191"/>
      <c r="FJ144" s="191"/>
      <c r="FK144" s="191"/>
      <c r="FL144" s="191"/>
      <c r="FM144" s="191"/>
      <c r="FN144" s="191"/>
      <c r="FO144" s="191"/>
      <c r="FP144" s="191"/>
      <c r="FQ144" s="191"/>
      <c r="FR144" s="191"/>
      <c r="FS144" s="191"/>
      <c r="FT144" s="191"/>
      <c r="FU144" s="191"/>
      <c r="FV144" s="191"/>
      <c r="FW144" s="191"/>
      <c r="FX144" s="191"/>
      <c r="FY144" s="191"/>
      <c r="FZ144" s="191"/>
      <c r="GA144" s="191"/>
      <c r="GB144" s="191"/>
      <c r="GC144" s="191"/>
      <c r="GD144" s="191"/>
      <c r="GE144" s="191"/>
      <c r="GF144" s="191"/>
      <c r="GG144" s="191"/>
      <c r="GH144" s="191"/>
      <c r="GI144" s="191"/>
      <c r="GJ144" s="191"/>
      <c r="GK144" s="191"/>
      <c r="GL144" s="191"/>
      <c r="GM144" s="191"/>
      <c r="GN144" s="191"/>
      <c r="GO144" s="191"/>
      <c r="GP144" s="191"/>
      <c r="GQ144" s="191"/>
      <c r="GR144" s="191"/>
      <c r="GS144" s="191"/>
      <c r="GT144" s="191"/>
      <c r="GU144" s="191"/>
      <c r="GV144" s="191"/>
      <c r="GW144" s="191"/>
      <c r="GX144" s="191"/>
    </row>
    <row r="145" spans="2:206">
      <c r="B145" s="478" t="s">
        <v>209</v>
      </c>
      <c r="E145" s="481">
        <f>SUM($E$142:E142)-SUM($E$146:E146)-SUM($E$144:E144)</f>
        <v>0</v>
      </c>
      <c r="F145" s="481">
        <f>SUM($E$142:F142)-SUM($E$146:F146)-SUM($E$144:F144)</f>
        <v>0</v>
      </c>
      <c r="G145" s="481">
        <f>SUM($E$142:G142)-SUM($E$146:G146)-SUM($E$144:G144)</f>
        <v>0</v>
      </c>
      <c r="H145" s="481">
        <f>SUM($E$142:H142)-SUM($E$146:H146)-SUM($E$144:H144)</f>
        <v>0</v>
      </c>
      <c r="I145" s="481">
        <f>SUM($E$142:I142)-SUM($E$146:I146)-SUM($E$144:I144)</f>
        <v>0</v>
      </c>
      <c r="J145" s="481">
        <f>SUM($E$142:J142)-SUM($E$146:J146)-SUM($E$144:J144)</f>
        <v>0</v>
      </c>
      <c r="K145" s="481">
        <f>SUM($E$142:K142)-SUM($E$146:K146)-SUM($E$144:K144)</f>
        <v>0</v>
      </c>
      <c r="L145" s="481">
        <f>SUM($E$142:L142)-SUM($E$146:L146)-SUM($E$144:L144)</f>
        <v>0</v>
      </c>
      <c r="M145" s="481">
        <f>SUM($E$142:M142)-SUM($E$146:M146)-SUM($E$144:M144)</f>
        <v>0</v>
      </c>
      <c r="N145" s="481">
        <f>SUM($E$142:N142)-SUM($E$146:N146)-SUM($E$144:N144)</f>
        <v>0</v>
      </c>
      <c r="O145" s="481">
        <f>SUM($E$142:O142)-SUM($E$146:O146)-SUM($E$144:O144)</f>
        <v>0</v>
      </c>
      <c r="P145" s="481">
        <f>SUM($E$142:P142)-SUM($E$146:P146)-SUM($E$144:P144)</f>
        <v>0</v>
      </c>
      <c r="Q145" s="481">
        <f>SUM($E$142:Q142)-SUM($E$146:Q146)-SUM($E$144:Q144)</f>
        <v>0</v>
      </c>
      <c r="R145" s="481">
        <f>SUM($E$142:R142)-SUM($E$146:R146)-SUM($E$144:R144)</f>
        <v>0</v>
      </c>
      <c r="S145" s="481">
        <f>SUM($E$142:S142)-SUM($E$146:S146)-SUM($E$144:S144)</f>
        <v>0</v>
      </c>
      <c r="T145" s="481">
        <f>SUM($E$142:T142)-SUM($E$146:T146)-SUM($E$144:T144)</f>
        <v>0</v>
      </c>
      <c r="U145" s="481">
        <f>SUM($E$142:U142)-SUM($E$146:U146)-SUM($E$144:U144)</f>
        <v>0</v>
      </c>
      <c r="V145" s="481">
        <f>SUM($E$142:V142)-SUM($E$146:V146)-SUM($E$144:V144)</f>
        <v>0</v>
      </c>
      <c r="W145" s="481">
        <f>SUM($E$142:W142)-SUM($E$146:W146)-SUM($E$144:W144)</f>
        <v>0</v>
      </c>
      <c r="X145" s="481">
        <f>SUM($E$142:X142)-SUM($E$146:X146)-SUM($E$144:X144)</f>
        <v>0</v>
      </c>
      <c r="Y145" s="481">
        <f>SUM($E$142:Y142)-SUM($E$146:Y146)-SUM($E$144:Y144)</f>
        <v>0</v>
      </c>
      <c r="Z145" s="481">
        <f>SUM($E$142:Z142)-SUM($E$146:Z146)-SUM($E$144:Z144)</f>
        <v>0</v>
      </c>
      <c r="AA145" s="481">
        <f>SUM($E$142:AA142)-SUM($E$146:AA146)-SUM($E$144:AA144)</f>
        <v>0</v>
      </c>
      <c r="AB145" s="481">
        <f>SUM($E$142:AB142)-SUM($E$146:AB146)-SUM($E$144:AB144)</f>
        <v>0</v>
      </c>
      <c r="AC145" s="481">
        <f>SUM($E$142:AC142)-SUM($E$146:AC146)-SUM($E$144:AC144)</f>
        <v>0</v>
      </c>
      <c r="AD145" s="481">
        <f>SUM($E$142:AD142)-SUM($E$146:AD146)-SUM($E$144:AD144)</f>
        <v>0</v>
      </c>
      <c r="AE145" s="481">
        <f>SUM($E$142:AE142)-SUM($E$146:AE146)-SUM($E$144:AE144)</f>
        <v>0</v>
      </c>
      <c r="AF145" s="481">
        <f>SUM($E$142:AF142)-SUM($E$146:AF146)-SUM($E$144:AF144)</f>
        <v>0</v>
      </c>
      <c r="AG145" s="481">
        <f>SUM($E$142:AG142)-SUM($E$146:AG146)-SUM($E$144:AG144)</f>
        <v>0</v>
      </c>
      <c r="AH145" s="481">
        <f>SUM($E$142:AH142)-SUM($E$146:AH146)-SUM($E$144:AH144)</f>
        <v>0</v>
      </c>
      <c r="AI145" s="481">
        <f>SUM($E$142:AI142)-SUM($E$146:AI146)-SUM($E$144:AI144)</f>
        <v>0</v>
      </c>
      <c r="AJ145" s="481">
        <f>SUM($E$142:AJ142)-SUM($E$146:AJ146)-SUM($E$144:AJ144)</f>
        <v>0</v>
      </c>
      <c r="AK145" s="481">
        <f>SUM($E$142:AK142)-SUM($E$146:AK146)-SUM($E$144:AK144)</f>
        <v>0</v>
      </c>
      <c r="AL145" s="481">
        <f>SUM($E$142:AL142)-SUM($E$146:AL146)-SUM($E$144:AL144)</f>
        <v>0</v>
      </c>
      <c r="AM145" s="481">
        <f>SUM($E$142:AM142)-SUM($E$146:AM146)-SUM($E$144:AM144)</f>
        <v>0</v>
      </c>
      <c r="AN145" s="481">
        <f>SUM($E$142:AN142)-SUM($E$146:AN146)-SUM($E$144:AN144)</f>
        <v>0</v>
      </c>
      <c r="AO145" s="481">
        <f>SUM($E$142:AO142)-SUM($E$146:AO146)-SUM($E$144:AO144)</f>
        <v>0</v>
      </c>
      <c r="AP145" s="481">
        <f>SUM($E$142:AP142)-SUM($E$146:AP146)-SUM($E$144:AP144)</f>
        <v>0</v>
      </c>
      <c r="AQ145" s="481">
        <f>SUM($E$142:AQ142)-SUM($E$146:AQ146)-SUM($E$144:AQ144)</f>
        <v>0</v>
      </c>
      <c r="AR145" s="481">
        <f>SUM($E$142:AR142)-SUM($E$146:AR146)-SUM($E$144:AR144)</f>
        <v>0</v>
      </c>
      <c r="AS145" s="481">
        <f>SUM($E$142:AS142)-SUM($E$146:AS146)-SUM($E$144:AS144)</f>
        <v>0</v>
      </c>
      <c r="AT145" s="481">
        <f>SUM($E$142:AT142)-SUM($E$146:AT146)-SUM($E$144:AT144)</f>
        <v>0</v>
      </c>
      <c r="AU145" s="481">
        <f>SUM($E$142:AU142)-SUM($E$146:AU146)-SUM($E$144:AU144)</f>
        <v>0</v>
      </c>
      <c r="AV145" s="481">
        <f>SUM($E$142:AV142)-SUM($E$146:AV146)-SUM($E$144:AV144)</f>
        <v>0</v>
      </c>
      <c r="AW145" s="481">
        <f>SUM($E$142:AW142)-SUM($E$146:AW146)-SUM($E$144:AW144)</f>
        <v>0</v>
      </c>
      <c r="AX145" s="481">
        <f>SUM($E$142:AX142)-SUM($E$146:AX146)-SUM($E$144:AX144)</f>
        <v>0</v>
      </c>
      <c r="AY145" s="481">
        <f>SUM($E$142:AY142)-SUM($E$146:AY146)-SUM($E$144:AY144)</f>
        <v>0</v>
      </c>
      <c r="AZ145" s="481">
        <f>SUM($E$142:AZ142)-SUM($E$146:AZ146)-SUM($E$144:AZ144)</f>
        <v>0</v>
      </c>
      <c r="BA145" s="481">
        <f>SUM($E$142:BA142)-SUM($E$146:BA146)-SUM($E$144:BA144)</f>
        <v>0</v>
      </c>
      <c r="BB145" s="481">
        <f>SUM($E$142:BB142)-SUM($E$146:BB146)-SUM($E$144:BB144)</f>
        <v>0</v>
      </c>
      <c r="BC145" s="481">
        <f>SUM($E$142:BC142)-SUM($E$146:BC146)-SUM($E$144:BC144)</f>
        <v>0</v>
      </c>
      <c r="BD145" s="481">
        <f>SUM($E$142:BD142)-SUM($E$146:BD146)-SUM($E$144:BD144)</f>
        <v>3392307.6923076925</v>
      </c>
      <c r="BE145" s="481">
        <f>SUM($E$142:BE142)-SUM($E$146:BE146)-SUM($E$144:BE144)</f>
        <v>6784615.384615385</v>
      </c>
      <c r="BF145" s="481">
        <f>SUM($E$142:BF142)-SUM($E$146:BF146)-SUM($E$144:BF144)</f>
        <v>10176923.076923078</v>
      </c>
      <c r="BG145" s="481">
        <f>SUM($E$142:BG142)-SUM($E$146:BG146)-SUM($E$144:BG144)</f>
        <v>13569230.76923077</v>
      </c>
      <c r="BH145" s="481">
        <f>SUM($E$142:BH142)-SUM($E$146:BH146)-SUM($E$144:BH144)</f>
        <v>16961538.461538464</v>
      </c>
      <c r="BI145" s="481">
        <f>SUM($E$142:BI142)-SUM($E$146:BI146)-SUM($E$144:BI144)</f>
        <v>20353846.153846156</v>
      </c>
      <c r="BJ145" s="481">
        <f>SUM($E$142:BJ142)-SUM($E$146:BJ146)-SUM($E$144:BJ144)</f>
        <v>23746153.846153848</v>
      </c>
      <c r="BK145" s="481">
        <f>SUM($E$142:BK142)-SUM($E$146:BK146)-SUM($E$144:BK144)</f>
        <v>27138461.53846154</v>
      </c>
      <c r="BL145" s="481">
        <f>SUM($E$142:BL142)-SUM($E$146:BL146)-SUM($E$144:BL144)</f>
        <v>30530769.230769232</v>
      </c>
      <c r="BM145" s="481">
        <f>SUM($E$142:BM142)-SUM($E$146:BM146)-SUM($E$144:BM144)</f>
        <v>33923076.923076928</v>
      </c>
      <c r="BN145" s="481">
        <f>SUM($E$142:BN142)-SUM($E$146:BN146)-SUM($E$144:BN144)</f>
        <v>37315384.615384623</v>
      </c>
      <c r="BO145" s="481">
        <f>SUM($E$142:BO142)-SUM($E$146:BO146)-SUM($E$144:BO144)</f>
        <v>40707692.307692319</v>
      </c>
      <c r="BP145" s="481">
        <f>SUM($E$142:BP142)-SUM($E$146:BP146)-SUM($E$144:BP144)</f>
        <v>44100000.000000015</v>
      </c>
      <c r="BQ145" s="481">
        <f>SUM($E$142:BQ142)-SUM($E$146:BQ146)-SUM($E$144:BQ144)</f>
        <v>47492307.692307711</v>
      </c>
      <c r="BR145" s="481">
        <f>SUM($E$142:BR142)-SUM($E$146:BR146)-SUM($E$144:BR144)</f>
        <v>50884615.384615406</v>
      </c>
      <c r="BS145" s="481">
        <f>SUM($E$142:BS142)-SUM($E$146:BS146)-SUM($E$144:BS144)</f>
        <v>54276923.076923102</v>
      </c>
      <c r="BT145" s="481">
        <f>SUM($E$142:BT142)-SUM($E$146:BT146)-SUM($E$144:BT144)</f>
        <v>57669230.769230798</v>
      </c>
      <c r="BU145" s="481">
        <f>SUM($E$142:BU142)-SUM($E$146:BU146)-SUM($E$144:BU144)</f>
        <v>61061538.461538494</v>
      </c>
      <c r="BV145" s="481">
        <f>SUM($E$142:BV142)-SUM($E$146:BV146)-SUM($E$144:BV144)</f>
        <v>64453846.153846189</v>
      </c>
      <c r="BW145" s="481">
        <f>SUM($E$142:BW142)-SUM($E$146:BW146)-SUM($E$144:BW144)</f>
        <v>67846153.846153885</v>
      </c>
      <c r="BX145" s="481">
        <f>SUM($E$142:BX142)-SUM($E$146:BX146)-SUM($E$144:BX144)</f>
        <v>71238461.538461581</v>
      </c>
      <c r="BY145" s="481">
        <f>SUM($E$142:BY142)-SUM($E$146:BY146)-SUM($E$144:BY144)</f>
        <v>74630769.230769277</v>
      </c>
      <c r="BZ145" s="481">
        <f>SUM($E$142:BZ142)-SUM($E$146:BZ146)-SUM($E$144:BZ144)</f>
        <v>78023076.923076972</v>
      </c>
      <c r="CA145" s="481">
        <f>SUM($E$142:CA142)-SUM($E$146:CA146)-SUM($E$144:CA144)</f>
        <v>81415384.615384668</v>
      </c>
      <c r="CB145" s="481">
        <f>SUM($E$142:CB142)-SUM($E$146:CB146)-SUM($E$144:CB144)</f>
        <v>84807692.307692364</v>
      </c>
      <c r="CC145" s="481">
        <f>SUM($E$142:CC142)-SUM($E$146:CC146)-SUM($E$144:CC144)</f>
        <v>88200000</v>
      </c>
      <c r="CD145" s="481">
        <f>SUM($E$142:CD142)-SUM($E$146:CD146)-SUM($E$144:CD144)</f>
        <v>0</v>
      </c>
      <c r="CE145" s="481">
        <f>SUM($E$142:CE142)-SUM($E$146:CE146)-SUM($E$144:CE144)</f>
        <v>0</v>
      </c>
      <c r="CF145" s="481">
        <f>SUM($E$142:CF142)-SUM($E$146:CF146)-SUM($E$144:CF144)</f>
        <v>0</v>
      </c>
      <c r="CG145" s="481">
        <f>SUM($E$142:CG142)-SUM($E$146:CG146)-SUM($E$144:CG144)</f>
        <v>0</v>
      </c>
      <c r="CH145" s="481">
        <f>SUM($E$142:CH142)-SUM($E$146:CH146)-SUM($E$144:CH144)</f>
        <v>0</v>
      </c>
      <c r="CI145" s="481">
        <f>SUM($E$142:CI142)-SUM($E$146:CI146)-SUM($E$144:CI144)</f>
        <v>0</v>
      </c>
      <c r="CJ145" s="481">
        <f>SUM($E$142:CJ142)-SUM($E$146:CJ146)-SUM($E$144:CJ144)</f>
        <v>0</v>
      </c>
      <c r="CK145" s="481">
        <f>SUM($E$142:CK142)-SUM($E$146:CK146)-SUM($E$144:CK144)</f>
        <v>0</v>
      </c>
      <c r="CL145" s="481">
        <f>SUM($E$142:CL142)-SUM($E$146:CL146)-SUM($E$144:CL144)</f>
        <v>0</v>
      </c>
      <c r="CM145" s="481">
        <f>SUM($E$142:CM142)-SUM($E$146:CM146)-SUM($E$144:CM144)</f>
        <v>0</v>
      </c>
      <c r="CN145" s="481">
        <f>SUM($E$142:CN142)-SUM($E$146:CN146)-SUM($E$144:CN144)</f>
        <v>0</v>
      </c>
      <c r="CO145" s="481">
        <f>SUM($E$142:CO142)-SUM($E$146:CO146)-SUM($E$144:CO144)</f>
        <v>0</v>
      </c>
      <c r="CP145" s="481">
        <f>SUM($E$142:CP142)-SUM($E$146:CP146)-SUM($E$144:CP144)</f>
        <v>0</v>
      </c>
      <c r="CQ145" s="481">
        <f>SUM($E$142:CQ142)-SUM($E$146:CQ146)-SUM($E$144:CQ144)</f>
        <v>0</v>
      </c>
      <c r="CR145" s="481">
        <f>SUM($E$142:CR142)-SUM($E$146:CR146)-SUM($E$144:CR144)</f>
        <v>0</v>
      </c>
      <c r="CS145" s="481">
        <f>SUM($E$142:CS142)-SUM($E$146:CS146)-SUM($E$144:CS144)</f>
        <v>0</v>
      </c>
      <c r="CT145" s="481">
        <f>SUM($E$142:CT142)-SUM($E$146:CT146)-SUM($E$144:CT144)</f>
        <v>0</v>
      </c>
      <c r="CU145" s="481">
        <f>SUM($E$142:CU142)-SUM($E$146:CU146)-SUM($E$144:CU144)</f>
        <v>0</v>
      </c>
      <c r="CV145" s="481">
        <f>SUM($E$142:CV142)-SUM($E$146:CV146)-SUM($E$144:CV144)</f>
        <v>0</v>
      </c>
      <c r="CW145" s="481">
        <f>SUM($E$142:CW142)-SUM($E$146:CW146)-SUM($E$144:CW144)</f>
        <v>0</v>
      </c>
      <c r="CX145" s="481">
        <f>SUM($E$142:CX142)-SUM($E$146:CX146)-SUM($E$144:CX144)</f>
        <v>0</v>
      </c>
      <c r="CY145" s="481">
        <f>SUM($E$142:CY142)-SUM($E$146:CY146)-SUM($E$144:CY144)</f>
        <v>0</v>
      </c>
      <c r="CZ145" s="481">
        <f>SUM($E$142:CZ142)-SUM($E$146:CZ146)-SUM($E$144:CZ144)</f>
        <v>0</v>
      </c>
      <c r="DA145" s="481">
        <f>SUM($E$142:DA142)-SUM($E$146:DA146)-SUM($E$144:DA144)</f>
        <v>0</v>
      </c>
      <c r="DB145" s="481">
        <f>SUM($E$142:DB142)-SUM($E$146:DB146)-SUM($E$144:DB144)</f>
        <v>0</v>
      </c>
      <c r="DC145" s="481">
        <f>SUM($E$142:DC142)-SUM($E$146:DC146)-SUM($E$144:DC144)</f>
        <v>0</v>
      </c>
      <c r="DD145" s="481">
        <f>SUM($E$142:DD142)-SUM($E$146:DD146)-SUM($E$144:DD144)</f>
        <v>0</v>
      </c>
      <c r="DE145" s="481">
        <f>SUM($E$142:DE142)-SUM($E$146:DE146)-SUM($E$144:DE144)</f>
        <v>0</v>
      </c>
      <c r="DF145" s="481">
        <f>SUM($E$142:DF142)-SUM($E$146:DF146)-SUM($E$144:DF144)</f>
        <v>0</v>
      </c>
      <c r="DG145" s="481">
        <f>SUM($E$142:DG142)-SUM($E$146:DG146)-SUM($E$144:DG144)</f>
        <v>0</v>
      </c>
      <c r="DH145" s="481">
        <f>SUM($E$142:DH142)-SUM($E$146:DH146)-SUM($E$144:DH144)</f>
        <v>0</v>
      </c>
      <c r="DI145" s="481">
        <f>SUM($E$142:DI142)-SUM($E$146:DI146)-SUM($E$144:DI144)</f>
        <v>0</v>
      </c>
      <c r="DJ145" s="481">
        <f>SUM($E$142:DJ142)-SUM($E$146:DJ146)-SUM($E$144:DJ144)</f>
        <v>0</v>
      </c>
      <c r="DK145" s="481">
        <f>SUM($E$142:DK142)-SUM($E$146:DK146)-SUM($E$144:DK144)</f>
        <v>0</v>
      </c>
      <c r="DL145" s="481">
        <f>SUM($E$142:DL142)-SUM($E$146:DL146)-SUM($E$144:DL144)</f>
        <v>0</v>
      </c>
      <c r="DM145" s="481">
        <f>SUM($E$142:DM142)-SUM($E$146:DM146)-SUM($E$144:DM144)</f>
        <v>0</v>
      </c>
      <c r="DN145" s="481">
        <f>SUM($E$142:DN142)-SUM($E$146:DN146)-SUM($E$144:DN144)</f>
        <v>0</v>
      </c>
      <c r="DO145" s="481">
        <f>SUM($E$142:DO142)-SUM($E$146:DO146)-SUM($E$144:DO144)</f>
        <v>0</v>
      </c>
      <c r="DP145" s="481">
        <f>SUM($E$142:DP142)-SUM($E$146:DP146)-SUM($E$144:DP144)</f>
        <v>0</v>
      </c>
      <c r="DQ145" s="481">
        <f>SUM($E$142:DQ142)-SUM($E$146:DQ146)-SUM($E$144:DQ144)</f>
        <v>0</v>
      </c>
      <c r="DR145" s="481">
        <f>SUM($E$142:DR142)-SUM($E$146:DR146)-SUM($E$144:DR144)</f>
        <v>0</v>
      </c>
      <c r="DS145" s="481">
        <f>SUM($E$142:DS142)-SUM($E$146:DS146)-SUM($E$144:DS144)</f>
        <v>0</v>
      </c>
      <c r="DT145" s="481">
        <f>SUM($E$142:DT142)-SUM($E$146:DT146)-SUM($E$144:DT144)</f>
        <v>0</v>
      </c>
      <c r="DU145" s="481">
        <f>SUM($E$142:DU142)-SUM($E$146:DU146)-SUM($E$144:DU144)</f>
        <v>0</v>
      </c>
      <c r="DV145" s="481">
        <f>SUM($E$142:DV142)-SUM($E$146:DV146)-SUM($E$144:DV144)</f>
        <v>0</v>
      </c>
      <c r="DW145" s="481">
        <f>SUM($E$142:DW142)-SUM($E$146:DW146)-SUM($E$144:DW144)</f>
        <v>0</v>
      </c>
      <c r="DX145" s="481">
        <f>SUM($E$142:DX142)-SUM($E$146:DX146)-SUM($E$144:DX144)</f>
        <v>0</v>
      </c>
      <c r="DY145" s="481">
        <f>SUM($E$142:DY142)-SUM($E$146:DY146)-SUM($E$144:DY144)</f>
        <v>0</v>
      </c>
      <c r="DZ145" s="481">
        <f>SUM($E$142:DZ142)-SUM($E$146:DZ146)-SUM($E$144:DZ144)</f>
        <v>0</v>
      </c>
      <c r="EA145" s="481">
        <f>SUM($E$142:EA142)-SUM($E$146:EA146)-SUM($E$144:EA144)</f>
        <v>0</v>
      </c>
      <c r="EB145" s="481">
        <f>SUM($E$142:EB142)-SUM($E$146:EB146)-SUM($E$144:EB144)</f>
        <v>0</v>
      </c>
      <c r="EC145" s="481">
        <f>SUM($E$142:EC142)-SUM($E$146:EC146)-SUM($E$144:EC144)</f>
        <v>0</v>
      </c>
      <c r="ED145" s="481">
        <f>SUM($E$142:ED142)-SUM($E$146:ED146)-SUM($E$144:ED144)</f>
        <v>0</v>
      </c>
      <c r="EE145" s="481">
        <f>SUM($E$142:EE142)-SUM($E$146:EE146)-SUM($E$144:EE144)</f>
        <v>0</v>
      </c>
      <c r="EF145" s="481">
        <f>SUM($E$142:EF142)-SUM($E$146:EF146)-SUM($E$144:EF144)</f>
        <v>0</v>
      </c>
      <c r="EG145" s="481">
        <f>SUM($E$142:EG142)-SUM($E$146:EG146)-SUM($E$144:EG144)</f>
        <v>0</v>
      </c>
      <c r="EH145" s="481">
        <f>SUM($E$142:EH142)-SUM($E$146:EH146)-SUM($E$144:EH144)</f>
        <v>0</v>
      </c>
      <c r="EI145" s="481">
        <f>SUM($E$142:EI142)-SUM($E$146:EI146)-SUM($E$144:EI144)</f>
        <v>0</v>
      </c>
      <c r="EJ145" s="481">
        <f>SUM($E$142:EJ142)-SUM($E$146:EJ146)-SUM($E$144:EJ144)</f>
        <v>0</v>
      </c>
      <c r="EK145" s="481">
        <f>SUM($E$142:EK142)-SUM($E$146:EK146)-SUM($E$144:EK144)</f>
        <v>0</v>
      </c>
      <c r="EL145" s="481">
        <f>SUM($E$142:EL142)-SUM($E$146:EL146)-SUM($E$144:EL144)</f>
        <v>0</v>
      </c>
      <c r="EM145" s="481">
        <f>SUM($E$142:EM142)-SUM($E$146:EM146)-SUM($E$144:EM144)</f>
        <v>0</v>
      </c>
      <c r="EN145" s="481">
        <f>SUM($E$142:EN142)-SUM($E$146:EN146)-SUM($E$144:EN144)</f>
        <v>0</v>
      </c>
      <c r="EO145" s="481">
        <f>SUM($E$142:EO142)-SUM($E$146:EO146)-SUM($E$144:EO144)</f>
        <v>0</v>
      </c>
      <c r="EP145" s="481">
        <f>SUM($E$142:EP142)-SUM($E$146:EP146)-SUM($E$144:EP144)</f>
        <v>0</v>
      </c>
      <c r="EQ145" s="481">
        <f>SUM($E$142:EQ142)-SUM($E$146:EQ146)-SUM($E$144:EQ144)</f>
        <v>0</v>
      </c>
      <c r="ER145" s="481">
        <f>SUM($E$142:ER142)-SUM($E$146:ER146)-SUM($E$144:ER144)</f>
        <v>0</v>
      </c>
      <c r="ES145" s="481">
        <f>SUM($E$142:ES142)-SUM($E$146:ES146)-SUM($E$144:ES144)</f>
        <v>0</v>
      </c>
      <c r="ET145" s="481">
        <f>SUM($E$142:ET142)-SUM($E$146:ET146)-SUM($E$144:ET144)</f>
        <v>0</v>
      </c>
      <c r="EU145" s="481">
        <f>SUM($E$142:EU142)-SUM($E$146:EU146)-SUM($E$144:EU144)</f>
        <v>0</v>
      </c>
      <c r="EV145" s="481">
        <f>SUM($E$142:EV142)-SUM($E$146:EV146)-SUM($E$144:EV144)</f>
        <v>0</v>
      </c>
      <c r="EW145" s="481">
        <f>SUM($E$142:EW142)-SUM($E$146:EW146)-SUM($E$144:EW144)</f>
        <v>0</v>
      </c>
      <c r="EX145" s="481">
        <f>SUM($E$142:EX142)-SUM($E$146:EX146)-SUM($E$144:EX144)</f>
        <v>0</v>
      </c>
      <c r="EY145" s="481">
        <f>SUM($E$142:EY142)-SUM($E$146:EY146)-SUM($E$144:EY144)</f>
        <v>0</v>
      </c>
      <c r="EZ145" s="481">
        <f>SUM($E$142:EZ142)-SUM($E$146:EZ146)-SUM($E$144:EZ144)</f>
        <v>0</v>
      </c>
      <c r="FA145" s="481">
        <f>SUM($E$142:FA142)-SUM($E$146:FA146)-SUM($E$144:FA144)</f>
        <v>0</v>
      </c>
      <c r="FB145" s="481">
        <f>SUM($E$142:FB142)-SUM($E$146:FB146)-SUM($E$144:FB144)</f>
        <v>0</v>
      </c>
      <c r="FC145" s="460"/>
      <c r="FD145" s="460"/>
      <c r="FE145" s="460"/>
      <c r="FF145" s="460"/>
      <c r="FG145" s="460"/>
      <c r="FH145" s="460"/>
      <c r="FI145" s="460"/>
      <c r="FJ145" s="460"/>
      <c r="FK145" s="460"/>
      <c r="FL145" s="460"/>
      <c r="FM145" s="460"/>
      <c r="FN145" s="460"/>
      <c r="FO145" s="460"/>
      <c r="FP145" s="460"/>
      <c r="FQ145" s="460"/>
      <c r="FR145" s="460"/>
      <c r="FS145" s="460"/>
      <c r="FT145" s="460"/>
      <c r="FU145" s="460"/>
      <c r="FV145" s="460"/>
      <c r="FW145" s="460"/>
      <c r="FX145" s="460"/>
      <c r="FY145" s="460"/>
      <c r="FZ145" s="460"/>
      <c r="GA145" s="460"/>
      <c r="GB145" s="460"/>
      <c r="GC145" s="460"/>
      <c r="GD145" s="460"/>
      <c r="GE145" s="460"/>
      <c r="GF145" s="460"/>
      <c r="GG145" s="460"/>
      <c r="GH145" s="460"/>
      <c r="GI145" s="460"/>
      <c r="GJ145" s="460"/>
      <c r="GK145" s="460"/>
      <c r="GL145" s="460"/>
      <c r="GM145" s="460"/>
      <c r="GN145" s="460"/>
      <c r="GO145" s="460"/>
      <c r="GP145" s="460"/>
      <c r="GQ145" s="460"/>
      <c r="GR145" s="460"/>
      <c r="GS145" s="460"/>
      <c r="GT145" s="460"/>
      <c r="GU145" s="460"/>
      <c r="GV145" s="460"/>
      <c r="GW145" s="460"/>
      <c r="GX145" s="460"/>
    </row>
    <row r="146" spans="2:206">
      <c r="B146" s="478" t="s">
        <v>213</v>
      </c>
      <c r="D146" s="228"/>
      <c r="E146" s="481">
        <f>IF('Capital Structure'!$H$15='Capital Structure'!$G$16,E100,IF('Capital Structure'!$H$15='Capital Structure'!$G$17,E111,IF('Capital Structure'!$H$15='Capital Structure'!$G$18,E122,E133)))</f>
        <v>0</v>
      </c>
      <c r="F146" s="481">
        <f>IF('Capital Structure'!$H$15='Capital Structure'!$G$16,F100,IF('Capital Structure'!$H$15='Capital Structure'!$G$17,F111,IF('Capital Structure'!$H$15='Capital Structure'!$G$18,F122,F133)))</f>
        <v>0</v>
      </c>
      <c r="G146" s="481">
        <f>IF('Capital Structure'!$H$15='Capital Structure'!$G$16,G100,IF('Capital Structure'!$H$15='Capital Structure'!$G$17,G111,IF('Capital Structure'!$H$15='Capital Structure'!$G$18,G122,G133)))</f>
        <v>0</v>
      </c>
      <c r="H146" s="481">
        <f>IF('Capital Structure'!$H$15='Capital Structure'!$G$16,H100,IF('Capital Structure'!$H$15='Capital Structure'!$G$17,H111,IF('Capital Structure'!$H$15='Capital Structure'!$G$18,H122,H133)))</f>
        <v>0</v>
      </c>
      <c r="I146" s="481">
        <f>IF('Capital Structure'!$H$15='Capital Structure'!$G$16,I100,IF('Capital Structure'!$H$15='Capital Structure'!$G$17,I111,IF('Capital Structure'!$H$15='Capital Structure'!$G$18,I122,I133)))</f>
        <v>0</v>
      </c>
      <c r="J146" s="481">
        <f>IF('Capital Structure'!$H$15='Capital Structure'!$G$16,J100,IF('Capital Structure'!$H$15='Capital Structure'!$G$17,J111,IF('Capital Structure'!$H$15='Capital Structure'!$G$18,J122,J133)))</f>
        <v>0</v>
      </c>
      <c r="K146" s="481">
        <f>IF('Capital Structure'!$H$15='Capital Structure'!$G$16,K100,IF('Capital Structure'!$H$15='Capital Structure'!$G$17,K111,IF('Capital Structure'!$H$15='Capital Structure'!$G$18,K122,K133)))</f>
        <v>0</v>
      </c>
      <c r="L146" s="481">
        <f>IF('Capital Structure'!$H$15='Capital Structure'!$G$16,L100,IF('Capital Structure'!$H$15='Capital Structure'!$G$17,L111,IF('Capital Structure'!$H$15='Capital Structure'!$G$18,L122,L133)))</f>
        <v>0</v>
      </c>
      <c r="M146" s="481">
        <f>IF('Capital Structure'!$H$15='Capital Structure'!$G$16,M100,IF('Capital Structure'!$H$15='Capital Structure'!$G$17,M111,IF('Capital Structure'!$H$15='Capital Structure'!$G$18,M122,M133)))</f>
        <v>0</v>
      </c>
      <c r="N146" s="481">
        <f>IF('Capital Structure'!$H$15='Capital Structure'!$G$16,N100,IF('Capital Structure'!$H$15='Capital Structure'!$G$17,N111,IF('Capital Structure'!$H$15='Capital Structure'!$G$18,N122,N133)))</f>
        <v>0</v>
      </c>
      <c r="O146" s="481">
        <f>IF('Capital Structure'!$H$15='Capital Structure'!$G$16,O100,IF('Capital Structure'!$H$15='Capital Structure'!$G$17,O111,IF('Capital Structure'!$H$15='Capital Structure'!$G$18,O122,O133)))</f>
        <v>0</v>
      </c>
      <c r="P146" s="481">
        <f>IF('Capital Structure'!$H$15='Capital Structure'!$G$16,P100,IF('Capital Structure'!$H$15='Capital Structure'!$G$17,P111,IF('Capital Structure'!$H$15='Capital Structure'!$G$18,P122,P133)))</f>
        <v>0</v>
      </c>
      <c r="Q146" s="481">
        <f>IF('Capital Structure'!$H$15='Capital Structure'!$G$16,Q100,IF('Capital Structure'!$H$15='Capital Structure'!$G$17,Q111,IF('Capital Structure'!$H$15='Capital Structure'!$G$18,Q122,Q133)))</f>
        <v>0</v>
      </c>
      <c r="R146" s="481">
        <f>IF('Capital Structure'!$H$15='Capital Structure'!$G$16,R100,IF('Capital Structure'!$H$15='Capital Structure'!$G$17,R111,IF('Capital Structure'!$H$15='Capital Structure'!$G$18,R122,R133)))</f>
        <v>0</v>
      </c>
      <c r="S146" s="481">
        <f>IF('Capital Structure'!$H$15='Capital Structure'!$G$16,S100,IF('Capital Structure'!$H$15='Capital Structure'!$G$17,S111,IF('Capital Structure'!$H$15='Capital Structure'!$G$18,S122,S133)))</f>
        <v>0</v>
      </c>
      <c r="T146" s="481">
        <f>IF('Capital Structure'!$H$15='Capital Structure'!$G$16,T100,IF('Capital Structure'!$H$15='Capital Structure'!$G$17,T111,IF('Capital Structure'!$H$15='Capital Structure'!$G$18,T122,T133)))</f>
        <v>0</v>
      </c>
      <c r="U146" s="481">
        <f>IF('Capital Structure'!$H$15='Capital Structure'!$G$16,U100,IF('Capital Structure'!$H$15='Capital Structure'!$G$17,U111,IF('Capital Structure'!$H$15='Capital Structure'!$G$18,U122,U133)))</f>
        <v>0</v>
      </c>
      <c r="V146" s="481">
        <f>IF('Capital Structure'!$H$15='Capital Structure'!$G$16,V100,IF('Capital Structure'!$H$15='Capital Structure'!$G$17,V111,IF('Capital Structure'!$H$15='Capital Structure'!$G$18,V122,V133)))</f>
        <v>0</v>
      </c>
      <c r="W146" s="481">
        <f>IF('Capital Structure'!$H$15='Capital Structure'!$G$16,W100,IF('Capital Structure'!$H$15='Capital Structure'!$G$17,W111,IF('Capital Structure'!$H$15='Capital Structure'!$G$18,W122,W133)))</f>
        <v>0</v>
      </c>
      <c r="X146" s="481">
        <f>IF('Capital Structure'!$H$15='Capital Structure'!$G$16,X100,IF('Capital Structure'!$H$15='Capital Structure'!$G$17,X111,IF('Capital Structure'!$H$15='Capital Structure'!$G$18,X122,X133)))</f>
        <v>0</v>
      </c>
      <c r="Y146" s="481">
        <f>IF('Capital Structure'!$H$15='Capital Structure'!$G$16,Y100,IF('Capital Structure'!$H$15='Capital Structure'!$G$17,Y111,IF('Capital Structure'!$H$15='Capital Structure'!$G$18,Y122,Y133)))</f>
        <v>0</v>
      </c>
      <c r="Z146" s="481">
        <f>IF('Capital Structure'!$H$15='Capital Structure'!$G$16,Z100,IF('Capital Structure'!$H$15='Capital Structure'!$G$17,Z111,IF('Capital Structure'!$H$15='Capital Structure'!$G$18,Z122,Z133)))</f>
        <v>0</v>
      </c>
      <c r="AA146" s="481">
        <f>IF('Capital Structure'!$H$15='Capital Structure'!$G$16,AA100,IF('Capital Structure'!$H$15='Capital Structure'!$G$17,AA111,IF('Capital Structure'!$H$15='Capital Structure'!$G$18,AA122,AA133)))</f>
        <v>0</v>
      </c>
      <c r="AB146" s="481">
        <f>IF('Capital Structure'!$H$15='Capital Structure'!$G$16,AB100,IF('Capital Structure'!$H$15='Capital Structure'!$G$17,AB111,IF('Capital Structure'!$H$15='Capital Structure'!$G$18,AB122,AB133)))</f>
        <v>0</v>
      </c>
      <c r="AC146" s="481">
        <f>IF('Capital Structure'!$H$15='Capital Structure'!$G$16,AC100,IF('Capital Structure'!$H$15='Capital Structure'!$G$17,AC111,IF('Capital Structure'!$H$15='Capital Structure'!$G$18,AC122,AC133)))</f>
        <v>0</v>
      </c>
      <c r="AD146" s="481">
        <f>IF('Capital Structure'!$H$15='Capital Structure'!$G$16,AD100,IF('Capital Structure'!$H$15='Capital Structure'!$G$17,AD111,IF('Capital Structure'!$H$15='Capital Structure'!$G$18,AD122,AD133)))</f>
        <v>0</v>
      </c>
      <c r="AE146" s="481">
        <f>IF('Capital Structure'!$H$15='Capital Structure'!$G$16,AE100,IF('Capital Structure'!$H$15='Capital Structure'!$G$17,AE111,IF('Capital Structure'!$H$15='Capital Structure'!$G$18,AE122,AE133)))</f>
        <v>0</v>
      </c>
      <c r="AF146" s="481">
        <f>IF('Capital Structure'!$H$15='Capital Structure'!$G$16,AF100,IF('Capital Structure'!$H$15='Capital Structure'!$G$17,AF111,IF('Capital Structure'!$H$15='Capital Structure'!$G$18,AF122,AF133)))</f>
        <v>0</v>
      </c>
      <c r="AG146" s="481">
        <f>IF('Capital Structure'!$H$15='Capital Structure'!$G$16,AG100,IF('Capital Structure'!$H$15='Capital Structure'!$G$17,AG111,IF('Capital Structure'!$H$15='Capital Structure'!$G$18,AG122,AG133)))</f>
        <v>0</v>
      </c>
      <c r="AH146" s="481">
        <f>IF('Capital Structure'!$H$15='Capital Structure'!$G$16,AH100,IF('Capital Structure'!$H$15='Capital Structure'!$G$17,AH111,IF('Capital Structure'!$H$15='Capital Structure'!$G$18,AH122,AH133)))</f>
        <v>0</v>
      </c>
      <c r="AI146" s="481">
        <f>IF('Capital Structure'!$H$15='Capital Structure'!$G$16,AI100,IF('Capital Structure'!$H$15='Capital Structure'!$G$17,AI111,IF('Capital Structure'!$H$15='Capital Structure'!$G$18,AI122,AI133)))</f>
        <v>0</v>
      </c>
      <c r="AJ146" s="481">
        <f>IF('Capital Structure'!$H$15='Capital Structure'!$G$16,AJ100,IF('Capital Structure'!$H$15='Capital Structure'!$G$17,AJ111,IF('Capital Structure'!$H$15='Capital Structure'!$G$18,AJ122,AJ133)))</f>
        <v>0</v>
      </c>
      <c r="AK146" s="481">
        <f>IF('Capital Structure'!$H$15='Capital Structure'!$G$16,AK100,IF('Capital Structure'!$H$15='Capital Structure'!$G$17,AK111,IF('Capital Structure'!$H$15='Capital Structure'!$G$18,AK122,AK133)))</f>
        <v>0</v>
      </c>
      <c r="AL146" s="481">
        <f>IF('Capital Structure'!$H$15='Capital Structure'!$G$16,AL100,IF('Capital Structure'!$H$15='Capital Structure'!$G$17,AL111,IF('Capital Structure'!$H$15='Capital Structure'!$G$18,AL122,AL133)))</f>
        <v>0</v>
      </c>
      <c r="AM146" s="481">
        <f>IF('Capital Structure'!$H$15='Capital Structure'!$G$16,AM100,IF('Capital Structure'!$H$15='Capital Structure'!$G$17,AM111,IF('Capital Structure'!$H$15='Capital Structure'!$G$18,AM122,AM133)))</f>
        <v>0</v>
      </c>
      <c r="AN146" s="481">
        <f>IF('Capital Structure'!$H$15='Capital Structure'!$G$16,AN100,IF('Capital Structure'!$H$15='Capital Structure'!$G$17,AN111,IF('Capital Structure'!$H$15='Capital Structure'!$G$18,AN122,AN133)))</f>
        <v>0</v>
      </c>
      <c r="AO146" s="481">
        <f>IF('Capital Structure'!$H$15='Capital Structure'!$G$16,AO100,IF('Capital Structure'!$H$15='Capital Structure'!$G$17,AO111,IF('Capital Structure'!$H$15='Capital Structure'!$G$18,AO122,AO133)))</f>
        <v>0</v>
      </c>
      <c r="AP146" s="481">
        <f>IF('Capital Structure'!$H$15='Capital Structure'!$G$16,AP100,IF('Capital Structure'!$H$15='Capital Structure'!$G$17,AP111,IF('Capital Structure'!$H$15='Capital Structure'!$G$18,AP122,AP133)))</f>
        <v>0</v>
      </c>
      <c r="AQ146" s="481">
        <f>IF('Capital Structure'!$H$15='Capital Structure'!$G$16,AQ100,IF('Capital Structure'!$H$15='Capital Structure'!$G$17,AQ111,IF('Capital Structure'!$H$15='Capital Structure'!$G$18,AQ122,AQ133)))</f>
        <v>0</v>
      </c>
      <c r="AR146" s="481">
        <f>IF('Capital Structure'!$H$15='Capital Structure'!$G$16,AR100,IF('Capital Structure'!$H$15='Capital Structure'!$G$17,AR111,IF('Capital Structure'!$H$15='Capital Structure'!$G$18,AR122,AR133)))</f>
        <v>0</v>
      </c>
      <c r="AS146" s="481">
        <f>IF('Capital Structure'!$H$15='Capital Structure'!$G$16,AS100,IF('Capital Structure'!$H$15='Capital Structure'!$G$17,AS111,IF('Capital Structure'!$H$15='Capital Structure'!$G$18,AS122,AS133)))</f>
        <v>0</v>
      </c>
      <c r="AT146" s="481">
        <f>IF('Capital Structure'!$H$15='Capital Structure'!$G$16,AT100,IF('Capital Structure'!$H$15='Capital Structure'!$G$17,AT111,IF('Capital Structure'!$H$15='Capital Structure'!$G$18,AT122,AT133)))</f>
        <v>0</v>
      </c>
      <c r="AU146" s="481">
        <f>IF('Capital Structure'!$H$15='Capital Structure'!$G$16,AU100,IF('Capital Structure'!$H$15='Capital Structure'!$G$17,AU111,IF('Capital Structure'!$H$15='Capital Structure'!$G$18,AU122,AU133)))</f>
        <v>0</v>
      </c>
      <c r="AV146" s="481">
        <f>IF('Capital Structure'!$H$15='Capital Structure'!$G$16,AV100,IF('Capital Structure'!$H$15='Capital Structure'!$G$17,AV111,IF('Capital Structure'!$H$15='Capital Structure'!$G$18,AV122,AV133)))</f>
        <v>0</v>
      </c>
      <c r="AW146" s="481">
        <f>IF('Capital Structure'!$H$15='Capital Structure'!$G$16,AW100,IF('Capital Structure'!$H$15='Capital Structure'!$G$17,AW111,IF('Capital Structure'!$H$15='Capital Structure'!$G$18,AW122,AW133)))</f>
        <v>0</v>
      </c>
      <c r="AX146" s="481">
        <f>IF('Capital Structure'!$H$15='Capital Structure'!$G$16,AX100,IF('Capital Structure'!$H$15='Capital Structure'!$G$17,AX111,IF('Capital Structure'!$H$15='Capital Structure'!$G$18,AX122,AX133)))</f>
        <v>0</v>
      </c>
      <c r="AY146" s="481">
        <f>IF('Capital Structure'!$H$15='Capital Structure'!$G$16,AY100,IF('Capital Structure'!$H$15='Capital Structure'!$G$17,AY111,IF('Capital Structure'!$H$15='Capital Structure'!$G$18,AY122,AY133)))</f>
        <v>0</v>
      </c>
      <c r="AZ146" s="481">
        <f>IF('Capital Structure'!$H$15='Capital Structure'!$G$16,AZ100,IF('Capital Structure'!$H$15='Capital Structure'!$G$17,AZ111,IF('Capital Structure'!$H$15='Capital Structure'!$G$18,AZ122,AZ133)))</f>
        <v>0</v>
      </c>
      <c r="BA146" s="481">
        <f>IF('Capital Structure'!$H$15='Capital Structure'!$G$16,BA100,IF('Capital Structure'!$H$15='Capital Structure'!$G$17,BA111,IF('Capital Structure'!$H$15='Capital Structure'!$G$18,BA122,BA133)))</f>
        <v>0</v>
      </c>
      <c r="BB146" s="481">
        <f>IF('Capital Structure'!$H$15='Capital Structure'!$G$16,BB100,IF('Capital Structure'!$H$15='Capital Structure'!$G$17,BB111,IF('Capital Structure'!$H$15='Capital Structure'!$G$18,BB122,BB133)))</f>
        <v>0</v>
      </c>
      <c r="BC146" s="481">
        <f>IF('Capital Structure'!$H$15='Capital Structure'!$G$16,BC100,IF('Capital Structure'!$H$15='Capital Structure'!$G$17,BC111,IF('Capital Structure'!$H$15='Capital Structure'!$G$18,BC122,BC133)))</f>
        <v>0</v>
      </c>
      <c r="BD146" s="481">
        <f>IF('Capital Structure'!$H$15='Capital Structure'!$G$16,BD100,IF('Capital Structure'!$H$15='Capital Structure'!$G$17,BD111,IF('Capital Structure'!$H$15='Capital Structure'!$G$18,BD122,BD133)))</f>
        <v>0</v>
      </c>
      <c r="BE146" s="481">
        <f>IF('Capital Structure'!$H$15='Capital Structure'!$G$16,BE100,IF('Capital Structure'!$H$15='Capital Structure'!$G$17,BE111,IF('Capital Structure'!$H$15='Capital Structure'!$G$18,BE122,BE133)))</f>
        <v>0</v>
      </c>
      <c r="BF146" s="481">
        <f>IF('Capital Structure'!$H$15='Capital Structure'!$G$16,BF100,IF('Capital Structure'!$H$15='Capital Structure'!$G$17,BF111,IF('Capital Structure'!$H$15='Capital Structure'!$G$18,BF122,BF133)))</f>
        <v>0</v>
      </c>
      <c r="BG146" s="481">
        <f>IF('Capital Structure'!$H$15='Capital Structure'!$G$16,BG100,IF('Capital Structure'!$H$15='Capital Structure'!$G$17,BG111,IF('Capital Structure'!$H$15='Capital Structure'!$G$18,BG122,BG133)))</f>
        <v>0</v>
      </c>
      <c r="BH146" s="481">
        <f>IF('Capital Structure'!$H$15='Capital Structure'!$G$16,BH100,IF('Capital Structure'!$H$15='Capital Structure'!$G$17,BH111,IF('Capital Structure'!$H$15='Capital Structure'!$G$18,BH122,BH133)))</f>
        <v>0</v>
      </c>
      <c r="BI146" s="481">
        <f>IF('Capital Structure'!$H$15='Capital Structure'!$G$16,BI100,IF('Capital Structure'!$H$15='Capital Structure'!$G$17,BI111,IF('Capital Structure'!$H$15='Capital Structure'!$G$18,BI122,BI133)))</f>
        <v>0</v>
      </c>
      <c r="BJ146" s="481">
        <f>IF('Capital Structure'!$H$15='Capital Structure'!$G$16,BJ100,IF('Capital Structure'!$H$15='Capital Structure'!$G$17,BJ111,IF('Capital Structure'!$H$15='Capital Structure'!$G$18,BJ122,BJ133)))</f>
        <v>0</v>
      </c>
      <c r="BK146" s="481">
        <f>IF('Capital Structure'!$H$15='Capital Structure'!$G$16,BK100,IF('Capital Structure'!$H$15='Capital Structure'!$G$17,BK111,IF('Capital Structure'!$H$15='Capital Structure'!$G$18,BK122,BK133)))</f>
        <v>0</v>
      </c>
      <c r="BL146" s="481">
        <f>IF('Capital Structure'!$H$15='Capital Structure'!$G$16,BL100,IF('Capital Structure'!$H$15='Capital Structure'!$G$17,BL111,IF('Capital Structure'!$H$15='Capital Structure'!$G$18,BL122,BL133)))</f>
        <v>0</v>
      </c>
      <c r="BM146" s="481">
        <f>IF('Capital Structure'!$H$15='Capital Structure'!$G$16,BM100,IF('Capital Structure'!$H$15='Capital Structure'!$G$17,BM111,IF('Capital Structure'!$H$15='Capital Structure'!$G$18,BM122,BM133)))</f>
        <v>0</v>
      </c>
      <c r="BN146" s="481">
        <f>IF('Capital Structure'!$H$15='Capital Structure'!$G$16,BN100,IF('Capital Structure'!$H$15='Capital Structure'!$G$17,BN111,IF('Capital Structure'!$H$15='Capital Structure'!$G$18,BN122,BN133)))</f>
        <v>0</v>
      </c>
      <c r="BO146" s="481">
        <f>IF('Capital Structure'!$H$15='Capital Structure'!$G$16,BO100,IF('Capital Structure'!$H$15='Capital Structure'!$G$17,BO111,IF('Capital Structure'!$H$15='Capital Structure'!$G$18,BO122,BO133)))</f>
        <v>0</v>
      </c>
      <c r="BP146" s="481">
        <f>IF('Capital Structure'!$H$15='Capital Structure'!$G$16,BP100,IF('Capital Structure'!$H$15='Capital Structure'!$G$17,BP111,IF('Capital Structure'!$H$15='Capital Structure'!$G$18,BP122,BP133)))</f>
        <v>0</v>
      </c>
      <c r="BQ146" s="481">
        <f>IF('Capital Structure'!$H$15='Capital Structure'!$G$16,BQ100,IF('Capital Structure'!$H$15='Capital Structure'!$G$17,BQ111,IF('Capital Structure'!$H$15='Capital Structure'!$G$18,BQ122,BQ133)))</f>
        <v>0</v>
      </c>
      <c r="BR146" s="481">
        <f>IF('Capital Structure'!$H$15='Capital Structure'!$G$16,BR100,IF('Capital Structure'!$H$15='Capital Structure'!$G$17,BR111,IF('Capital Structure'!$H$15='Capital Structure'!$G$18,BR122,BR133)))</f>
        <v>0</v>
      </c>
      <c r="BS146" s="481">
        <f>IF('Capital Structure'!$H$15='Capital Structure'!$G$16,BS100,IF('Capital Structure'!$H$15='Capital Structure'!$G$17,BS111,IF('Capital Structure'!$H$15='Capital Structure'!$G$18,BS122,BS133)))</f>
        <v>0</v>
      </c>
      <c r="BT146" s="481">
        <f>IF('Capital Structure'!$H$15='Capital Structure'!$G$16,BT100,IF('Capital Structure'!$H$15='Capital Structure'!$G$17,BT111,IF('Capital Structure'!$H$15='Capital Structure'!$G$18,BT122,BT133)))</f>
        <v>0</v>
      </c>
      <c r="BU146" s="481">
        <f>IF('Capital Structure'!$H$15='Capital Structure'!$G$16,BU100,IF('Capital Structure'!$H$15='Capital Structure'!$G$17,BU111,IF('Capital Structure'!$H$15='Capital Structure'!$G$18,BU122,BU133)))</f>
        <v>0</v>
      </c>
      <c r="BV146" s="481">
        <f>IF('Capital Structure'!$H$15='Capital Structure'!$G$16,BV100,IF('Capital Structure'!$H$15='Capital Structure'!$G$17,BV111,IF('Capital Structure'!$H$15='Capital Structure'!$G$18,BV122,BV133)))</f>
        <v>0</v>
      </c>
      <c r="BW146" s="481">
        <f>IF('Capital Structure'!$H$15='Capital Structure'!$G$16,BW100,IF('Capital Structure'!$H$15='Capital Structure'!$G$17,BW111,IF('Capital Structure'!$H$15='Capital Structure'!$G$18,BW122,BW133)))</f>
        <v>0</v>
      </c>
      <c r="BX146" s="481">
        <f>IF('Capital Structure'!$H$15='Capital Structure'!$G$16,BX100,IF('Capital Structure'!$H$15='Capital Structure'!$G$17,BX111,IF('Capital Structure'!$H$15='Capital Structure'!$G$18,BX122,BX133)))</f>
        <v>0</v>
      </c>
      <c r="BY146" s="481">
        <f>IF('Capital Structure'!$H$15='Capital Structure'!$G$16,BY100,IF('Capital Structure'!$H$15='Capital Structure'!$G$17,BY111,IF('Capital Structure'!$H$15='Capital Structure'!$G$18,BY122,BY133)))</f>
        <v>0</v>
      </c>
      <c r="BZ146" s="481">
        <f>IF('Capital Structure'!$H$15='Capital Structure'!$G$16,BZ100,IF('Capital Structure'!$H$15='Capital Structure'!$G$17,BZ111,IF('Capital Structure'!$H$15='Capital Structure'!$G$18,BZ122,BZ133)))</f>
        <v>0</v>
      </c>
      <c r="CA146" s="481">
        <f>IF('Capital Structure'!$H$15='Capital Structure'!$G$16,CA100,IF('Capital Structure'!$H$15='Capital Structure'!$G$17,CA111,IF('Capital Structure'!$H$15='Capital Structure'!$G$18,CA122,CA133)))</f>
        <v>0</v>
      </c>
      <c r="CB146" s="481">
        <f>IF('Capital Structure'!$H$15='Capital Structure'!$G$16,CB100,IF('Capital Structure'!$H$15='Capital Structure'!$G$17,CB111,IF('Capital Structure'!$H$15='Capital Structure'!$G$18,CB122,CB133)))</f>
        <v>0</v>
      </c>
      <c r="CC146" s="481">
        <f>IF('Capital Structure'!$H$15='Capital Structure'!$G$16,CC100,IF('Capital Structure'!$H$15='Capital Structure'!$G$17,CC111,IF('Capital Structure'!$H$15='Capital Structure'!$G$18,CC122,CC133)))</f>
        <v>0</v>
      </c>
      <c r="CD146" s="481">
        <f>IF('Capital Structure'!$H$15='Capital Structure'!$G$16,CD100,IF('Capital Structure'!$H$15='Capital Structure'!$G$17,CD111,IF('Capital Structure'!$H$15='Capital Structure'!$G$18,CD122,CD133)))</f>
        <v>88200000</v>
      </c>
      <c r="CE146" s="481">
        <f>IF('Capital Structure'!$H$15='Capital Structure'!$G$16,CE100,IF('Capital Structure'!$H$15='Capital Structure'!$G$17,CE111,IF('Capital Structure'!$H$15='Capital Structure'!$G$18,CE122,CE133)))</f>
        <v>0</v>
      </c>
      <c r="CF146" s="481">
        <f>IF('Capital Structure'!$H$15='Capital Structure'!$G$16,CF100,IF('Capital Structure'!$H$15='Capital Structure'!$G$17,CF111,IF('Capital Structure'!$H$15='Capital Structure'!$G$18,CF122,CF133)))</f>
        <v>0</v>
      </c>
      <c r="CG146" s="481">
        <f>IF('Capital Structure'!$H$15='Capital Structure'!$G$16,CG100,IF('Capital Structure'!$H$15='Capital Structure'!$G$17,CG111,IF('Capital Structure'!$H$15='Capital Structure'!$G$18,CG122,CG133)))</f>
        <v>0</v>
      </c>
      <c r="CH146" s="481">
        <f>IF('Capital Structure'!$H$15='Capital Structure'!$G$16,CH100,IF('Capital Structure'!$H$15='Capital Structure'!$G$17,CH111,IF('Capital Structure'!$H$15='Capital Structure'!$G$18,CH122,CH133)))</f>
        <v>0</v>
      </c>
      <c r="CI146" s="481">
        <f>IF('Capital Structure'!$H$15='Capital Structure'!$G$16,CI100,IF('Capital Structure'!$H$15='Capital Structure'!$G$17,CI111,IF('Capital Structure'!$H$15='Capital Structure'!$G$18,CI122,CI133)))</f>
        <v>0</v>
      </c>
      <c r="CJ146" s="481">
        <f>IF('Capital Structure'!$H$15='Capital Structure'!$G$16,CJ100,IF('Capital Structure'!$H$15='Capital Structure'!$G$17,CJ111,IF('Capital Structure'!$H$15='Capital Structure'!$G$18,CJ122,CJ133)))</f>
        <v>0</v>
      </c>
      <c r="CK146" s="481">
        <f>IF('Capital Structure'!$H$15='Capital Structure'!$G$16,CK100,IF('Capital Structure'!$H$15='Capital Structure'!$G$17,CK111,IF('Capital Structure'!$H$15='Capital Structure'!$G$18,CK122,CK133)))</f>
        <v>0</v>
      </c>
      <c r="CL146" s="481">
        <f>IF('Capital Structure'!$H$15='Capital Structure'!$G$16,CL100,IF('Capital Structure'!$H$15='Capital Structure'!$G$17,CL111,IF('Capital Structure'!$H$15='Capital Structure'!$G$18,CL122,CL133)))</f>
        <v>0</v>
      </c>
      <c r="CM146" s="481">
        <f>IF('Capital Structure'!$H$15='Capital Structure'!$G$16,CM100,IF('Capital Structure'!$H$15='Capital Structure'!$G$17,CM111,IF('Capital Structure'!$H$15='Capital Structure'!$G$18,CM122,CM133)))</f>
        <v>0</v>
      </c>
      <c r="CN146" s="481">
        <f>IF('Capital Structure'!$H$15='Capital Structure'!$G$16,CN100,IF('Capital Structure'!$H$15='Capital Structure'!$G$17,CN111,IF('Capital Structure'!$H$15='Capital Structure'!$G$18,CN122,CN133)))</f>
        <v>0</v>
      </c>
      <c r="CO146" s="481">
        <f>IF('Capital Structure'!$H$15='Capital Structure'!$G$16,CO100,IF('Capital Structure'!$H$15='Capital Structure'!$G$17,CO111,IF('Capital Structure'!$H$15='Capital Structure'!$G$18,CO122,CO133)))</f>
        <v>0</v>
      </c>
      <c r="CP146" s="481">
        <f>IF('Capital Structure'!$H$15='Capital Structure'!$G$16,CP100,IF('Capital Structure'!$H$15='Capital Structure'!$G$17,CP111,IF('Capital Structure'!$H$15='Capital Structure'!$G$18,CP122,CP133)))</f>
        <v>0</v>
      </c>
      <c r="CQ146" s="481">
        <f>IF('Capital Structure'!$H$15='Capital Structure'!$G$16,CQ100,IF('Capital Structure'!$H$15='Capital Structure'!$G$17,CQ111,IF('Capital Structure'!$H$15='Capital Structure'!$G$18,CQ122,CQ133)))</f>
        <v>0</v>
      </c>
      <c r="CR146" s="481">
        <f>IF('Capital Structure'!$H$15='Capital Structure'!$G$16,CR100,IF('Capital Structure'!$H$15='Capital Structure'!$G$17,CR111,IF('Capital Structure'!$H$15='Capital Structure'!$G$18,CR122,CR133)))</f>
        <v>0</v>
      </c>
      <c r="CS146" s="481">
        <f>IF('Capital Structure'!$H$15='Capital Structure'!$G$16,CS100,IF('Capital Structure'!$H$15='Capital Structure'!$G$17,CS111,IF('Capital Structure'!$H$15='Capital Structure'!$G$18,CS122,CS133)))</f>
        <v>0</v>
      </c>
      <c r="CT146" s="481">
        <f>IF('Capital Structure'!$H$15='Capital Structure'!$G$16,CT100,IF('Capital Structure'!$H$15='Capital Structure'!$G$17,CT111,IF('Capital Structure'!$H$15='Capital Structure'!$G$18,CT122,CT133)))</f>
        <v>0</v>
      </c>
      <c r="CU146" s="481">
        <f>IF('Capital Structure'!$H$15='Capital Structure'!$G$16,CU100,IF('Capital Structure'!$H$15='Capital Structure'!$G$17,CU111,IF('Capital Structure'!$H$15='Capital Structure'!$G$18,CU122,CU133)))</f>
        <v>0</v>
      </c>
      <c r="CV146" s="481">
        <f>IF('Capital Structure'!$H$15='Capital Structure'!$G$16,CV100,IF('Capital Structure'!$H$15='Capital Structure'!$G$17,CV111,IF('Capital Structure'!$H$15='Capital Structure'!$G$18,CV122,CV133)))</f>
        <v>0</v>
      </c>
      <c r="CW146" s="481">
        <f>IF('Capital Structure'!$H$15='Capital Structure'!$G$16,CW100,IF('Capital Structure'!$H$15='Capital Structure'!$G$17,CW111,IF('Capital Structure'!$H$15='Capital Structure'!$G$18,CW122,CW133)))</f>
        <v>0</v>
      </c>
      <c r="CX146" s="481">
        <f>IF('Capital Structure'!$H$15='Capital Structure'!$G$16,CX100,IF('Capital Structure'!$H$15='Capital Structure'!$G$17,CX111,IF('Capital Structure'!$H$15='Capital Structure'!$G$18,CX122,CX133)))</f>
        <v>0</v>
      </c>
      <c r="CY146" s="481">
        <f>IF('Capital Structure'!$H$15='Capital Structure'!$G$16,CY100,IF('Capital Structure'!$H$15='Capital Structure'!$G$17,CY111,IF('Capital Structure'!$H$15='Capital Structure'!$G$18,CY122,CY133)))</f>
        <v>0</v>
      </c>
      <c r="CZ146" s="481">
        <f>IF('Capital Structure'!$H$15='Capital Structure'!$G$16,CZ100,IF('Capital Structure'!$H$15='Capital Structure'!$G$17,CZ111,IF('Capital Structure'!$H$15='Capital Structure'!$G$18,CZ122,CZ133)))</f>
        <v>0</v>
      </c>
      <c r="DA146" s="481">
        <f>IF('Capital Structure'!$H$15='Capital Structure'!$G$16,DA100,IF('Capital Structure'!$H$15='Capital Structure'!$G$17,DA111,IF('Capital Structure'!$H$15='Capital Structure'!$G$18,DA122,DA133)))</f>
        <v>0</v>
      </c>
      <c r="DB146" s="481">
        <f>IF('Capital Structure'!$H$15='Capital Structure'!$G$16,DB100,IF('Capital Structure'!$H$15='Capital Structure'!$G$17,DB111,IF('Capital Structure'!$H$15='Capital Structure'!$G$18,DB122,DB133)))</f>
        <v>0</v>
      </c>
      <c r="DC146" s="481">
        <f>IF('Capital Structure'!$H$15='Capital Structure'!$G$16,DC100,IF('Capital Structure'!$H$15='Capital Structure'!$G$17,DC111,IF('Capital Structure'!$H$15='Capital Structure'!$G$18,DC122,DC133)))</f>
        <v>0</v>
      </c>
      <c r="DD146" s="481">
        <f>IF('Capital Structure'!$H$15='Capital Structure'!$G$16,DD100,IF('Capital Structure'!$H$15='Capital Structure'!$G$17,DD111,IF('Capital Structure'!$H$15='Capital Structure'!$G$18,DD122,DD133)))</f>
        <v>0</v>
      </c>
      <c r="DE146" s="481">
        <f>IF('Capital Structure'!$H$15='Capital Structure'!$G$16,DE100,IF('Capital Structure'!$H$15='Capital Structure'!$G$17,DE111,IF('Capital Structure'!$H$15='Capital Structure'!$G$18,DE122,DE133)))</f>
        <v>0</v>
      </c>
      <c r="DF146" s="481">
        <f>IF('Capital Structure'!$H$15='Capital Structure'!$G$16,DF100,IF('Capital Structure'!$H$15='Capital Structure'!$G$17,DF111,IF('Capital Structure'!$H$15='Capital Structure'!$G$18,DF122,DF133)))</f>
        <v>0</v>
      </c>
      <c r="DG146" s="481">
        <f>IF('Capital Structure'!$H$15='Capital Structure'!$G$16,DG100,IF('Capital Structure'!$H$15='Capital Structure'!$G$17,DG111,IF('Capital Structure'!$H$15='Capital Structure'!$G$18,DG122,DG133)))</f>
        <v>0</v>
      </c>
      <c r="DH146" s="481">
        <f>IF('Capital Structure'!$H$15='Capital Structure'!$G$16,DH100,IF('Capital Structure'!$H$15='Capital Structure'!$G$17,DH111,IF('Capital Structure'!$H$15='Capital Structure'!$G$18,DH122,DH133)))</f>
        <v>0</v>
      </c>
      <c r="DI146" s="481">
        <f>IF('Capital Structure'!$H$15='Capital Structure'!$G$16,DI100,IF('Capital Structure'!$H$15='Capital Structure'!$G$17,DI111,IF('Capital Structure'!$H$15='Capital Structure'!$G$18,DI122,DI133)))</f>
        <v>0</v>
      </c>
      <c r="DJ146" s="481">
        <f>IF('Capital Structure'!$H$15='Capital Structure'!$G$16,DJ100,IF('Capital Structure'!$H$15='Capital Structure'!$G$17,DJ111,IF('Capital Structure'!$H$15='Capital Structure'!$G$18,DJ122,DJ133)))</f>
        <v>0</v>
      </c>
      <c r="DK146" s="481">
        <f>IF('Capital Structure'!$H$15='Capital Structure'!$G$16,DK100,IF('Capital Structure'!$H$15='Capital Structure'!$G$17,DK111,IF('Capital Structure'!$H$15='Capital Structure'!$G$18,DK122,DK133)))</f>
        <v>0</v>
      </c>
      <c r="DL146" s="481">
        <f>IF('Capital Structure'!$H$15='Capital Structure'!$G$16,DL100,IF('Capital Structure'!$H$15='Capital Structure'!$G$17,DL111,IF('Capital Structure'!$H$15='Capital Structure'!$G$18,DL122,DL133)))</f>
        <v>0</v>
      </c>
      <c r="DM146" s="481">
        <f>IF('Capital Structure'!$H$15='Capital Structure'!$G$16,DM100,IF('Capital Structure'!$H$15='Capital Structure'!$G$17,DM111,IF('Capital Structure'!$H$15='Capital Structure'!$G$18,DM122,DM133)))</f>
        <v>0</v>
      </c>
      <c r="DN146" s="481">
        <f>IF('Capital Structure'!$H$15='Capital Structure'!$G$16,DN100,IF('Capital Structure'!$H$15='Capital Structure'!$G$17,DN111,IF('Capital Structure'!$H$15='Capital Structure'!$G$18,DN122,DN133)))</f>
        <v>0</v>
      </c>
      <c r="DO146" s="481">
        <f>IF('Capital Structure'!$H$15='Capital Structure'!$G$16,DO100,IF('Capital Structure'!$H$15='Capital Structure'!$G$17,DO111,IF('Capital Structure'!$H$15='Capital Structure'!$G$18,DO122,DO133)))</f>
        <v>0</v>
      </c>
      <c r="DP146" s="481">
        <f>IF('Capital Structure'!$H$15='Capital Structure'!$G$16,DP100,IF('Capital Structure'!$H$15='Capital Structure'!$G$17,DP111,IF('Capital Structure'!$H$15='Capital Structure'!$G$18,DP122,DP133)))</f>
        <v>0</v>
      </c>
      <c r="DQ146" s="481">
        <f>IF('Capital Structure'!$H$15='Capital Structure'!$G$16,DQ100,IF('Capital Structure'!$H$15='Capital Structure'!$G$17,DQ111,IF('Capital Structure'!$H$15='Capital Structure'!$G$18,DQ122,DQ133)))</f>
        <v>0</v>
      </c>
      <c r="DR146" s="481">
        <f>IF('Capital Structure'!$H$15='Capital Structure'!$G$16,DR100,IF('Capital Structure'!$H$15='Capital Structure'!$G$17,DR111,IF('Capital Structure'!$H$15='Capital Structure'!$G$18,DR122,DR133)))</f>
        <v>0</v>
      </c>
      <c r="DS146" s="481">
        <f>IF('Capital Structure'!$H$15='Capital Structure'!$G$16,DS100,IF('Capital Structure'!$H$15='Capital Structure'!$G$17,DS111,IF('Capital Structure'!$H$15='Capital Structure'!$G$18,DS122,DS133)))</f>
        <v>0</v>
      </c>
      <c r="DT146" s="481">
        <f>IF('Capital Structure'!$H$15='Capital Structure'!$G$16,DT100,IF('Capital Structure'!$H$15='Capital Structure'!$G$17,DT111,IF('Capital Structure'!$H$15='Capital Structure'!$G$18,DT122,DT133)))</f>
        <v>0</v>
      </c>
      <c r="DU146" s="481">
        <f>IF('Capital Structure'!$H$15='Capital Structure'!$G$16,DU100,IF('Capital Structure'!$H$15='Capital Structure'!$G$17,DU111,IF('Capital Structure'!$H$15='Capital Structure'!$G$18,DU122,DU133)))</f>
        <v>0</v>
      </c>
      <c r="DV146" s="481">
        <f>IF('Capital Structure'!$H$15='Capital Structure'!$G$16,DV100,IF('Capital Structure'!$H$15='Capital Structure'!$G$17,DV111,IF('Capital Structure'!$H$15='Capital Structure'!$G$18,DV122,DV133)))</f>
        <v>0</v>
      </c>
      <c r="DW146" s="481">
        <f>IF('Capital Structure'!$H$15='Capital Structure'!$G$16,DW100,IF('Capital Structure'!$H$15='Capital Structure'!$G$17,DW111,IF('Capital Structure'!$H$15='Capital Structure'!$G$18,DW122,DW133)))</f>
        <v>0</v>
      </c>
      <c r="DX146" s="481">
        <f>IF('Capital Structure'!$H$15='Capital Structure'!$G$16,DX100,IF('Capital Structure'!$H$15='Capital Structure'!$G$17,DX111,IF('Capital Structure'!$H$15='Capital Structure'!$G$18,DX122,DX133)))</f>
        <v>0</v>
      </c>
      <c r="DY146" s="481">
        <f>IF('Capital Structure'!$H$15='Capital Structure'!$G$16,DY100,IF('Capital Structure'!$H$15='Capital Structure'!$G$17,DY111,IF('Capital Structure'!$H$15='Capital Structure'!$G$18,DY122,DY133)))</f>
        <v>0</v>
      </c>
      <c r="DZ146" s="481">
        <f>IF('Capital Structure'!$H$15='Capital Structure'!$G$16,DZ100,IF('Capital Structure'!$H$15='Capital Structure'!$G$17,DZ111,IF('Capital Structure'!$H$15='Capital Structure'!$G$18,DZ122,DZ133)))</f>
        <v>0</v>
      </c>
      <c r="EA146" s="481">
        <f>IF('Capital Structure'!$H$15='Capital Structure'!$G$16,EA100,IF('Capital Structure'!$H$15='Capital Structure'!$G$17,EA111,IF('Capital Structure'!$H$15='Capital Structure'!$G$18,EA122,EA133)))</f>
        <v>0</v>
      </c>
      <c r="EB146" s="481">
        <f>IF('Capital Structure'!$H$15='Capital Structure'!$G$16,EB100,IF('Capital Structure'!$H$15='Capital Structure'!$G$17,EB111,IF('Capital Structure'!$H$15='Capital Structure'!$G$18,EB122,EB133)))</f>
        <v>0</v>
      </c>
      <c r="EC146" s="481">
        <f>IF('Capital Structure'!$H$15='Capital Structure'!$G$16,EC100,IF('Capital Structure'!$H$15='Capital Structure'!$G$17,EC111,IF('Capital Structure'!$H$15='Capital Structure'!$G$18,EC122,EC133)))</f>
        <v>0</v>
      </c>
      <c r="ED146" s="481">
        <f>IF('Capital Structure'!$H$15='Capital Structure'!$G$16,ED100,IF('Capital Structure'!$H$15='Capital Structure'!$G$17,ED111,IF('Capital Structure'!$H$15='Capital Structure'!$G$18,ED122,ED133)))</f>
        <v>0</v>
      </c>
      <c r="EE146" s="481">
        <f>IF('Capital Structure'!$H$15='Capital Structure'!$G$16,EE100,IF('Capital Structure'!$H$15='Capital Structure'!$G$17,EE111,IF('Capital Structure'!$H$15='Capital Structure'!$G$18,EE122,EE133)))</f>
        <v>0</v>
      </c>
      <c r="EF146" s="481">
        <f>IF('Capital Structure'!$H$15='Capital Structure'!$G$16,EF100,IF('Capital Structure'!$H$15='Capital Structure'!$G$17,EF111,IF('Capital Structure'!$H$15='Capital Structure'!$G$18,EF122,EF133)))</f>
        <v>0</v>
      </c>
      <c r="EG146" s="481">
        <f>IF('Capital Structure'!$H$15='Capital Structure'!$G$16,EG100,IF('Capital Structure'!$H$15='Capital Structure'!$G$17,EG111,IF('Capital Structure'!$H$15='Capital Structure'!$G$18,EG122,EG133)))</f>
        <v>0</v>
      </c>
      <c r="EH146" s="481">
        <f>IF('Capital Structure'!$H$15='Capital Structure'!$G$16,EH100,IF('Capital Structure'!$H$15='Capital Structure'!$G$17,EH111,IF('Capital Structure'!$H$15='Capital Structure'!$G$18,EH122,EH133)))</f>
        <v>0</v>
      </c>
      <c r="EI146" s="481">
        <f>IF('Capital Structure'!$H$15='Capital Structure'!$G$16,EI100,IF('Capital Structure'!$H$15='Capital Structure'!$G$17,EI111,IF('Capital Structure'!$H$15='Capital Structure'!$G$18,EI122,EI133)))</f>
        <v>0</v>
      </c>
      <c r="EJ146" s="481">
        <f>IF('Capital Structure'!$H$15='Capital Structure'!$G$16,EJ100,IF('Capital Structure'!$H$15='Capital Structure'!$G$17,EJ111,IF('Capital Structure'!$H$15='Capital Structure'!$G$18,EJ122,EJ133)))</f>
        <v>0</v>
      </c>
      <c r="EK146" s="481">
        <f>IF('Capital Structure'!$H$15='Capital Structure'!$G$16,EK100,IF('Capital Structure'!$H$15='Capital Structure'!$G$17,EK111,IF('Capital Structure'!$H$15='Capital Structure'!$G$18,EK122,EK133)))</f>
        <v>0</v>
      </c>
      <c r="EL146" s="481">
        <f>IF('Capital Structure'!$H$15='Capital Structure'!$G$16,EL100,IF('Capital Structure'!$H$15='Capital Structure'!$G$17,EL111,IF('Capital Structure'!$H$15='Capital Structure'!$G$18,EL122,EL133)))</f>
        <v>0</v>
      </c>
      <c r="EM146" s="481">
        <f>IF('Capital Structure'!$H$15='Capital Structure'!$G$16,EM100,IF('Capital Structure'!$H$15='Capital Structure'!$G$17,EM111,IF('Capital Structure'!$H$15='Capital Structure'!$G$18,EM122,EM133)))</f>
        <v>0</v>
      </c>
      <c r="EN146" s="481">
        <f>IF('Capital Structure'!$H$15='Capital Structure'!$G$16,EN100,IF('Capital Structure'!$H$15='Capital Structure'!$G$17,EN111,IF('Capital Structure'!$H$15='Capital Structure'!$G$18,EN122,EN133)))</f>
        <v>0</v>
      </c>
      <c r="EO146" s="481">
        <f>IF('Capital Structure'!$H$15='Capital Structure'!$G$16,EO100,IF('Capital Structure'!$H$15='Capital Structure'!$G$17,EO111,IF('Capital Structure'!$H$15='Capital Structure'!$G$18,EO122,EO133)))</f>
        <v>0</v>
      </c>
      <c r="EP146" s="481">
        <f>IF('Capital Structure'!$H$15='Capital Structure'!$G$16,EP100,IF('Capital Structure'!$H$15='Capital Structure'!$G$17,EP111,IF('Capital Structure'!$H$15='Capital Structure'!$G$18,EP122,EP133)))</f>
        <v>0</v>
      </c>
      <c r="EQ146" s="481">
        <f>IF('Capital Structure'!$H$15='Capital Structure'!$G$16,EQ100,IF('Capital Structure'!$H$15='Capital Structure'!$G$17,EQ111,IF('Capital Structure'!$H$15='Capital Structure'!$G$18,EQ122,EQ133)))</f>
        <v>0</v>
      </c>
      <c r="ER146" s="481">
        <f>IF('Capital Structure'!$H$15='Capital Structure'!$G$16,ER100,IF('Capital Structure'!$H$15='Capital Structure'!$G$17,ER111,IF('Capital Structure'!$H$15='Capital Structure'!$G$18,ER122,ER133)))</f>
        <v>0</v>
      </c>
      <c r="ES146" s="481">
        <f>IF('Capital Structure'!$H$15='Capital Structure'!$G$16,ES100,IF('Capital Structure'!$H$15='Capital Structure'!$G$17,ES111,IF('Capital Structure'!$H$15='Capital Structure'!$G$18,ES122,ES133)))</f>
        <v>0</v>
      </c>
      <c r="ET146" s="481">
        <f>IF('Capital Structure'!$H$15='Capital Structure'!$G$16,ET100,IF('Capital Structure'!$H$15='Capital Structure'!$G$17,ET111,IF('Capital Structure'!$H$15='Capital Structure'!$G$18,ET122,ET133)))</f>
        <v>0</v>
      </c>
      <c r="EU146" s="481">
        <f>IF('Capital Structure'!$H$15='Capital Structure'!$G$16,EU100,IF('Capital Structure'!$H$15='Capital Structure'!$G$17,EU111,IF('Capital Structure'!$H$15='Capital Structure'!$G$18,EU122,EU133)))</f>
        <v>0</v>
      </c>
      <c r="EV146" s="481">
        <f>IF('Capital Structure'!$H$15='Capital Structure'!$G$16,EV100,IF('Capital Structure'!$H$15='Capital Structure'!$G$17,EV111,IF('Capital Structure'!$H$15='Capital Structure'!$G$18,EV122,EV133)))</f>
        <v>0</v>
      </c>
      <c r="EW146" s="481">
        <f>IF('Capital Structure'!$H$15='Capital Structure'!$G$16,EW100,IF('Capital Structure'!$H$15='Capital Structure'!$G$17,EW111,IF('Capital Structure'!$H$15='Capital Structure'!$G$18,EW122,EW133)))</f>
        <v>0</v>
      </c>
      <c r="EX146" s="481">
        <f>IF('Capital Structure'!$H$15='Capital Structure'!$G$16,EX100,IF('Capital Structure'!$H$15='Capital Structure'!$G$17,EX111,IF('Capital Structure'!$H$15='Capital Structure'!$G$18,EX122,EX133)))</f>
        <v>0</v>
      </c>
      <c r="EY146" s="481">
        <f>IF('Capital Structure'!$H$15='Capital Structure'!$G$16,EY100,IF('Capital Structure'!$H$15='Capital Structure'!$G$17,EY111,IF('Capital Structure'!$H$15='Capital Structure'!$G$18,EY122,EY133)))</f>
        <v>0</v>
      </c>
      <c r="EZ146" s="481">
        <f>IF('Capital Structure'!$H$15='Capital Structure'!$G$16,EZ100,IF('Capital Structure'!$H$15='Capital Structure'!$G$17,EZ111,IF('Capital Structure'!$H$15='Capital Structure'!$G$18,EZ122,EZ133)))</f>
        <v>0</v>
      </c>
      <c r="FA146" s="481">
        <f>IF('Capital Structure'!$H$15='Capital Structure'!$G$16,FA100,IF('Capital Structure'!$H$15='Capital Structure'!$G$17,FA111,IF('Capital Structure'!$H$15='Capital Structure'!$G$18,FA122,FA133)))</f>
        <v>0</v>
      </c>
      <c r="FB146" s="481">
        <f>IF('Capital Structure'!$H$15='Capital Structure'!$G$16,FB100,IF('Capital Structure'!$H$15='Capital Structure'!$G$17,FB111,IF('Capital Structure'!$H$15='Capital Structure'!$G$18,FB122,FB133)))</f>
        <v>0</v>
      </c>
      <c r="FC146" s="460"/>
      <c r="FD146" s="460"/>
      <c r="FE146" s="460"/>
      <c r="FF146" s="460"/>
      <c r="FG146" s="460"/>
      <c r="FH146" s="460"/>
      <c r="FI146" s="460"/>
      <c r="FJ146" s="460"/>
      <c r="FK146" s="460"/>
      <c r="FL146" s="460"/>
      <c r="FM146" s="460"/>
      <c r="FN146" s="460"/>
      <c r="FO146" s="460"/>
      <c r="FP146" s="460"/>
      <c r="FQ146" s="460"/>
      <c r="FR146" s="460"/>
      <c r="FS146" s="460"/>
      <c r="FT146" s="460"/>
      <c r="FU146" s="460"/>
      <c r="FV146" s="460"/>
      <c r="FW146" s="460"/>
      <c r="FX146" s="460"/>
      <c r="FY146" s="460"/>
      <c r="FZ146" s="460"/>
      <c r="GA146" s="460"/>
      <c r="GB146" s="460"/>
      <c r="GC146" s="460"/>
      <c r="GD146" s="460"/>
      <c r="GE146" s="460"/>
      <c r="GF146" s="460"/>
      <c r="GG146" s="460"/>
      <c r="GH146" s="460"/>
      <c r="GI146" s="460"/>
      <c r="GJ146" s="460"/>
      <c r="GK146" s="460"/>
      <c r="GL146" s="460"/>
      <c r="GM146" s="460"/>
      <c r="GN146" s="460"/>
      <c r="GO146" s="460"/>
      <c r="GP146" s="460"/>
      <c r="GQ146" s="460"/>
      <c r="GR146" s="460"/>
      <c r="GS146" s="460"/>
      <c r="GT146" s="460"/>
      <c r="GU146" s="460"/>
      <c r="GV146" s="460"/>
      <c r="GW146" s="460"/>
      <c r="GX146" s="460"/>
    </row>
    <row r="147" spans="2:206">
      <c r="B147" s="480"/>
      <c r="E147" s="460"/>
      <c r="F147" s="460"/>
      <c r="G147" s="460"/>
      <c r="H147" s="460"/>
      <c r="I147" s="460"/>
      <c r="J147" s="460"/>
      <c r="K147" s="460"/>
      <c r="L147" s="460"/>
      <c r="M147" s="460"/>
      <c r="N147" s="460"/>
      <c r="O147" s="460"/>
      <c r="P147" s="460"/>
      <c r="Q147" s="460"/>
      <c r="R147" s="460"/>
      <c r="S147" s="460"/>
      <c r="T147" s="460"/>
      <c r="U147" s="460"/>
      <c r="V147" s="460"/>
      <c r="W147" s="460"/>
      <c r="X147" s="460"/>
      <c r="Y147" s="460"/>
      <c r="Z147" s="460"/>
      <c r="AA147" s="460"/>
      <c r="AB147" s="460"/>
      <c r="AC147" s="460"/>
      <c r="AD147" s="460"/>
      <c r="AE147" s="460"/>
      <c r="AF147" s="460"/>
      <c r="AG147" s="460"/>
      <c r="AH147" s="460"/>
      <c r="AI147" s="460"/>
      <c r="AJ147" s="460"/>
      <c r="AK147" s="460"/>
      <c r="AL147" s="460"/>
      <c r="AM147" s="460"/>
      <c r="AN147" s="460"/>
      <c r="AO147" s="460"/>
      <c r="AP147" s="460"/>
      <c r="AQ147" s="460"/>
      <c r="AR147" s="460"/>
      <c r="AS147" s="460"/>
      <c r="AT147" s="460"/>
      <c r="AU147" s="460"/>
      <c r="AV147" s="460"/>
      <c r="AW147" s="460"/>
      <c r="AX147" s="460"/>
      <c r="AY147" s="460"/>
      <c r="AZ147" s="460"/>
      <c r="BA147" s="460"/>
      <c r="BB147" s="460"/>
      <c r="BC147" s="460"/>
      <c r="BD147" s="460"/>
      <c r="BE147" s="460"/>
      <c r="BF147" s="460"/>
      <c r="BG147" s="460"/>
      <c r="BH147" s="460"/>
      <c r="BI147" s="460"/>
      <c r="BJ147" s="460"/>
      <c r="BK147" s="460"/>
      <c r="BL147" s="460"/>
      <c r="BM147" s="460"/>
      <c r="BN147" s="460"/>
      <c r="BO147" s="460"/>
      <c r="BP147" s="460"/>
      <c r="BQ147" s="460"/>
      <c r="BR147" s="460"/>
      <c r="BS147" s="460"/>
      <c r="BT147" s="460"/>
      <c r="BU147" s="460"/>
      <c r="BV147" s="460"/>
      <c r="BW147" s="460"/>
      <c r="BX147" s="460"/>
      <c r="BY147" s="460"/>
      <c r="BZ147" s="460"/>
      <c r="CA147" s="460"/>
      <c r="CB147" s="460"/>
      <c r="CC147" s="460"/>
      <c r="CD147" s="460"/>
      <c r="CE147" s="460"/>
      <c r="CF147" s="460"/>
      <c r="CG147" s="460"/>
      <c r="CH147" s="460"/>
      <c r="CI147" s="460"/>
      <c r="CJ147" s="460"/>
      <c r="CK147" s="460"/>
      <c r="CL147" s="460"/>
      <c r="CM147" s="460"/>
      <c r="CN147" s="460"/>
      <c r="CO147" s="460"/>
      <c r="CP147" s="460"/>
      <c r="CQ147" s="460"/>
      <c r="CR147" s="460"/>
      <c r="CS147" s="460"/>
      <c r="CT147" s="460"/>
      <c r="CU147" s="460"/>
      <c r="CV147" s="460"/>
      <c r="CW147" s="460"/>
      <c r="CX147" s="460"/>
      <c r="CY147" s="460"/>
      <c r="CZ147" s="460"/>
      <c r="DA147" s="460"/>
      <c r="DB147" s="460"/>
      <c r="DC147" s="460"/>
      <c r="DD147" s="460"/>
      <c r="DE147" s="460"/>
      <c r="DF147" s="460"/>
      <c r="DG147" s="460"/>
      <c r="DH147" s="460"/>
      <c r="DI147" s="460"/>
      <c r="DJ147" s="460"/>
      <c r="DK147" s="460"/>
      <c r="DL147" s="460"/>
      <c r="DM147" s="460"/>
      <c r="DN147" s="460"/>
      <c r="DO147" s="460"/>
      <c r="DP147" s="460"/>
      <c r="DQ147" s="460"/>
      <c r="DR147" s="460"/>
      <c r="DS147" s="460"/>
      <c r="DT147" s="460"/>
      <c r="DU147" s="460"/>
      <c r="DV147" s="460"/>
      <c r="DW147" s="460"/>
      <c r="DX147" s="460"/>
      <c r="DY147" s="460"/>
      <c r="DZ147" s="460"/>
      <c r="EA147" s="460"/>
      <c r="EB147" s="460"/>
      <c r="EC147" s="460"/>
      <c r="ED147" s="460"/>
      <c r="EE147" s="460"/>
      <c r="EF147" s="460"/>
      <c r="EG147" s="460"/>
      <c r="EH147" s="460"/>
      <c r="EI147" s="460"/>
      <c r="EJ147" s="460"/>
      <c r="EK147" s="460"/>
      <c r="EL147" s="460"/>
      <c r="EM147" s="460"/>
      <c r="EN147" s="460"/>
      <c r="EO147" s="460"/>
      <c r="EP147" s="460"/>
      <c r="EQ147" s="460"/>
      <c r="ER147" s="460"/>
      <c r="ES147" s="460"/>
      <c r="ET147" s="460"/>
      <c r="EU147" s="460"/>
      <c r="EV147" s="460"/>
      <c r="EW147" s="460"/>
      <c r="EX147" s="460"/>
      <c r="EY147" s="460"/>
      <c r="EZ147" s="460"/>
      <c r="FA147" s="460"/>
      <c r="FB147" s="460"/>
      <c r="FC147" s="460"/>
      <c r="FD147" s="460"/>
      <c r="FE147" s="460"/>
      <c r="FF147" s="460"/>
      <c r="FG147" s="460"/>
      <c r="FH147" s="460"/>
      <c r="FI147" s="460"/>
      <c r="FJ147" s="460"/>
      <c r="FK147" s="460"/>
      <c r="FL147" s="460"/>
      <c r="FM147" s="460"/>
      <c r="FN147" s="460"/>
      <c r="FO147" s="460"/>
      <c r="FP147" s="460"/>
      <c r="FQ147" s="460"/>
      <c r="FR147" s="460"/>
      <c r="FS147" s="460"/>
      <c r="FT147" s="460"/>
      <c r="FU147" s="460"/>
      <c r="FV147" s="460"/>
      <c r="FW147" s="460"/>
      <c r="FX147" s="460"/>
      <c r="FY147" s="460"/>
      <c r="FZ147" s="460"/>
      <c r="GA147" s="460"/>
      <c r="GB147" s="460"/>
      <c r="GC147" s="460"/>
      <c r="GD147" s="460"/>
      <c r="GE147" s="460"/>
      <c r="GF147" s="460"/>
      <c r="GG147" s="460"/>
      <c r="GH147" s="460"/>
      <c r="GI147" s="460"/>
      <c r="GJ147" s="460"/>
      <c r="GK147" s="460"/>
      <c r="GL147" s="460"/>
      <c r="GM147" s="460"/>
      <c r="GN147" s="460"/>
      <c r="GO147" s="460"/>
      <c r="GP147" s="460"/>
      <c r="GQ147" s="460"/>
      <c r="GR147" s="460"/>
      <c r="GS147" s="460"/>
      <c r="GT147" s="460"/>
      <c r="GU147" s="460"/>
      <c r="GV147" s="460"/>
      <c r="GW147" s="460"/>
      <c r="GX147" s="460"/>
    </row>
    <row r="148" spans="2:206">
      <c r="B148" s="469" t="s">
        <v>222</v>
      </c>
      <c r="D148" s="228"/>
      <c r="E148" s="460">
        <f>IF('Capital Structure'!$H$23='Capital Structure'!$E$17,E136,E142)</f>
        <v>0</v>
      </c>
      <c r="F148" s="460">
        <f>IF('Capital Structure'!$H$23='Capital Structure'!$E$17,F136,F142)</f>
        <v>0</v>
      </c>
      <c r="G148" s="460">
        <f>IF('Capital Structure'!$H$23='Capital Structure'!$E$17,G136,G142)</f>
        <v>0</v>
      </c>
      <c r="H148" s="460">
        <f>IF('Capital Structure'!$H$23='Capital Structure'!$E$17,H136,H142)</f>
        <v>0</v>
      </c>
      <c r="I148" s="460">
        <f>IF('Capital Structure'!$H$23='Capital Structure'!$E$17,I136,I142)</f>
        <v>0</v>
      </c>
      <c r="J148" s="460">
        <f>IF('Capital Structure'!$H$23='Capital Structure'!$E$17,J136,J142)</f>
        <v>0</v>
      </c>
      <c r="K148" s="460">
        <f>IF('Capital Structure'!$H$23='Capital Structure'!$E$17,K136,K142)</f>
        <v>0</v>
      </c>
      <c r="L148" s="460">
        <f>IF('Capital Structure'!$H$23='Capital Structure'!$E$17,L136,L142)</f>
        <v>0</v>
      </c>
      <c r="M148" s="460">
        <f>IF('Capital Structure'!$H$23='Capital Structure'!$E$17,M136,M142)</f>
        <v>0</v>
      </c>
      <c r="N148" s="460">
        <f>IF('Capital Structure'!$H$23='Capital Structure'!$E$17,N136,N142)</f>
        <v>0</v>
      </c>
      <c r="O148" s="460">
        <f>IF('Capital Structure'!$H$23='Capital Structure'!$E$17,O136,O142)</f>
        <v>0</v>
      </c>
      <c r="P148" s="460">
        <f>IF('Capital Structure'!$H$23='Capital Structure'!$E$17,P136,P142)</f>
        <v>0</v>
      </c>
      <c r="Q148" s="460">
        <f>IF('Capital Structure'!$H$23='Capital Structure'!$E$17,Q136,Q142)</f>
        <v>0</v>
      </c>
      <c r="R148" s="460">
        <f>IF('Capital Structure'!$H$23='Capital Structure'!$E$17,R136,R142)</f>
        <v>0</v>
      </c>
      <c r="S148" s="460">
        <f>IF('Capital Structure'!$H$23='Capital Structure'!$E$17,S136,S142)</f>
        <v>0</v>
      </c>
      <c r="T148" s="460">
        <f>IF('Capital Structure'!$H$23='Capital Structure'!$E$17,T136,T142)</f>
        <v>0</v>
      </c>
      <c r="U148" s="460">
        <f>IF('Capital Structure'!$H$23='Capital Structure'!$E$17,U136,U142)</f>
        <v>0</v>
      </c>
      <c r="V148" s="460">
        <f>IF('Capital Structure'!$H$23='Capital Structure'!$E$17,V136,V142)</f>
        <v>0</v>
      </c>
      <c r="W148" s="460">
        <f>IF('Capital Structure'!$H$23='Capital Structure'!$E$17,W136,W142)</f>
        <v>0</v>
      </c>
      <c r="X148" s="460">
        <f>IF('Capital Structure'!$H$23='Capital Structure'!$E$17,X136,X142)</f>
        <v>0</v>
      </c>
      <c r="Y148" s="460">
        <f>IF('Capital Structure'!$H$23='Capital Structure'!$E$17,Y136,Y142)</f>
        <v>0</v>
      </c>
      <c r="Z148" s="460">
        <f>IF('Capital Structure'!$H$23='Capital Structure'!$E$17,Z136,Z142)</f>
        <v>0</v>
      </c>
      <c r="AA148" s="460">
        <f>IF('Capital Structure'!$H$23='Capital Structure'!$E$17,AA136,AA142)</f>
        <v>0</v>
      </c>
      <c r="AB148" s="460">
        <f>IF('Capital Structure'!$H$23='Capital Structure'!$E$17,AB136,AB142)</f>
        <v>0</v>
      </c>
      <c r="AC148" s="460">
        <f>IF('Capital Structure'!$H$23='Capital Structure'!$E$17,AC136,AC142)</f>
        <v>0</v>
      </c>
      <c r="AD148" s="460">
        <f>IF('Capital Structure'!$H$23='Capital Structure'!$E$17,AD136,AD142)</f>
        <v>0</v>
      </c>
      <c r="AE148" s="460">
        <f>IF('Capital Structure'!$H$23='Capital Structure'!$E$17,AE136,AE142)</f>
        <v>0</v>
      </c>
      <c r="AF148" s="460">
        <f>IF('Capital Structure'!$H$23='Capital Structure'!$E$17,AF136,AF142)</f>
        <v>0</v>
      </c>
      <c r="AG148" s="460">
        <f>IF('Capital Structure'!$H$23='Capital Structure'!$E$17,AG136,AG142)</f>
        <v>0</v>
      </c>
      <c r="AH148" s="460">
        <f>IF('Capital Structure'!$H$23='Capital Structure'!$E$17,AH136,AH142)</f>
        <v>0</v>
      </c>
      <c r="AI148" s="460">
        <f>IF('Capital Structure'!$H$23='Capital Structure'!$E$17,AI136,AI142)</f>
        <v>0</v>
      </c>
      <c r="AJ148" s="460">
        <f>IF('Capital Structure'!$H$23='Capital Structure'!$E$17,AJ136,AJ142)</f>
        <v>0</v>
      </c>
      <c r="AK148" s="460">
        <f>IF('Capital Structure'!$H$23='Capital Structure'!$E$17,AK136,AK142)</f>
        <v>0</v>
      </c>
      <c r="AL148" s="460">
        <f>IF('Capital Structure'!$H$23='Capital Structure'!$E$17,AL136,AL142)</f>
        <v>0</v>
      </c>
      <c r="AM148" s="460">
        <f>IF('Capital Structure'!$H$23='Capital Structure'!$E$17,AM136,AM142)</f>
        <v>0</v>
      </c>
      <c r="AN148" s="460">
        <f>IF('Capital Structure'!$H$23='Capital Structure'!$E$17,AN136,AN142)</f>
        <v>0</v>
      </c>
      <c r="AO148" s="460">
        <f>IF('Capital Structure'!$H$23='Capital Structure'!$E$17,AO136,AO142)</f>
        <v>0</v>
      </c>
      <c r="AP148" s="460">
        <f>IF('Capital Structure'!$H$23='Capital Structure'!$E$17,AP136,AP142)</f>
        <v>0</v>
      </c>
      <c r="AQ148" s="460">
        <f>IF('Capital Structure'!$H$23='Capital Structure'!$E$17,AQ136,AQ142)</f>
        <v>0</v>
      </c>
      <c r="AR148" s="460">
        <f>IF('Capital Structure'!$H$23='Capital Structure'!$E$17,AR136,AR142)</f>
        <v>0</v>
      </c>
      <c r="AS148" s="460">
        <f>IF('Capital Structure'!$H$23='Capital Structure'!$E$17,AS136,AS142)</f>
        <v>0</v>
      </c>
      <c r="AT148" s="460">
        <f>IF('Capital Structure'!$H$23='Capital Structure'!$E$17,AT136,AT142)</f>
        <v>0</v>
      </c>
      <c r="AU148" s="460">
        <f>IF('Capital Structure'!$H$23='Capital Structure'!$E$17,AU136,AU142)</f>
        <v>0</v>
      </c>
      <c r="AV148" s="460">
        <f>IF('Capital Structure'!$H$23='Capital Structure'!$E$17,AV136,AV142)</f>
        <v>0</v>
      </c>
      <c r="AW148" s="460">
        <f>IF('Capital Structure'!$H$23='Capital Structure'!$E$17,AW136,AW142)</f>
        <v>0</v>
      </c>
      <c r="AX148" s="460">
        <f>IF('Capital Structure'!$H$23='Capital Structure'!$E$17,AX136,AX142)</f>
        <v>0</v>
      </c>
      <c r="AY148" s="460">
        <f>IF('Capital Structure'!$H$23='Capital Structure'!$E$17,AY136,AY142)</f>
        <v>0</v>
      </c>
      <c r="AZ148" s="460">
        <f>IF('Capital Structure'!$H$23='Capital Structure'!$E$17,AZ136,AZ142)</f>
        <v>0</v>
      </c>
      <c r="BA148" s="460">
        <f>IF('Capital Structure'!$H$23='Capital Structure'!$E$17,BA136,BA142)</f>
        <v>0</v>
      </c>
      <c r="BB148" s="460">
        <f>IF('Capital Structure'!$H$23='Capital Structure'!$E$17,BB136,BB142)</f>
        <v>0</v>
      </c>
      <c r="BC148" s="460">
        <f>IF('Capital Structure'!$H$23='Capital Structure'!$E$17,BC136,BC142)</f>
        <v>0</v>
      </c>
      <c r="BD148" s="460">
        <f>IF('Capital Structure'!$H$23='Capital Structure'!$E$17,BD136,BD142)</f>
        <v>3392307.6923076925</v>
      </c>
      <c r="BE148" s="460">
        <f>IF('Capital Structure'!$H$23='Capital Structure'!$E$17,BE136,BE142)</f>
        <v>3392307.6923076925</v>
      </c>
      <c r="BF148" s="460">
        <f>IF('Capital Structure'!$H$23='Capital Structure'!$E$17,BF136,BF142)</f>
        <v>3392307.6923076925</v>
      </c>
      <c r="BG148" s="460">
        <f>IF('Capital Structure'!$H$23='Capital Structure'!$E$17,BG136,BG142)</f>
        <v>3392307.6923076925</v>
      </c>
      <c r="BH148" s="460">
        <f>IF('Capital Structure'!$H$23='Capital Structure'!$E$17,BH136,BH142)</f>
        <v>3392307.6923076925</v>
      </c>
      <c r="BI148" s="460">
        <f>IF('Capital Structure'!$H$23='Capital Structure'!$E$17,BI136,BI142)</f>
        <v>3392307.6923076925</v>
      </c>
      <c r="BJ148" s="460">
        <f>IF('Capital Structure'!$H$23='Capital Structure'!$E$17,BJ136,BJ142)</f>
        <v>3392307.6923076925</v>
      </c>
      <c r="BK148" s="460">
        <f>IF('Capital Structure'!$H$23='Capital Structure'!$E$17,BK136,BK142)</f>
        <v>3392307.6923076925</v>
      </c>
      <c r="BL148" s="460">
        <f>IF('Capital Structure'!$H$23='Capital Structure'!$E$17,BL136,BL142)</f>
        <v>3392307.6923076925</v>
      </c>
      <c r="BM148" s="460">
        <f>IF('Capital Structure'!$H$23='Capital Structure'!$E$17,BM136,BM142)</f>
        <v>3392307.6923076925</v>
      </c>
      <c r="BN148" s="460">
        <f>IF('Capital Structure'!$H$23='Capital Structure'!$E$17,BN136,BN142)</f>
        <v>3392307.6923076925</v>
      </c>
      <c r="BO148" s="460">
        <f>IF('Capital Structure'!$H$23='Capital Structure'!$E$17,BO136,BO142)</f>
        <v>3392307.6923076925</v>
      </c>
      <c r="BP148" s="460">
        <f>IF('Capital Structure'!$H$23='Capital Structure'!$E$17,BP136,BP142)</f>
        <v>3392307.6923076925</v>
      </c>
      <c r="BQ148" s="460">
        <f>IF('Capital Structure'!$H$23='Capital Structure'!$E$17,BQ136,BQ142)</f>
        <v>3392307.6923076925</v>
      </c>
      <c r="BR148" s="460">
        <f>IF('Capital Structure'!$H$23='Capital Structure'!$E$17,BR136,BR142)</f>
        <v>3392307.6923076925</v>
      </c>
      <c r="BS148" s="460">
        <f>IF('Capital Structure'!$H$23='Capital Structure'!$E$17,BS136,BS142)</f>
        <v>3392307.6923076925</v>
      </c>
      <c r="BT148" s="460">
        <f>IF('Capital Structure'!$H$23='Capital Structure'!$E$17,BT136,BT142)</f>
        <v>3392307.6923076925</v>
      </c>
      <c r="BU148" s="460">
        <f>IF('Capital Structure'!$H$23='Capital Structure'!$E$17,BU136,BU142)</f>
        <v>3392307.6923076925</v>
      </c>
      <c r="BV148" s="460">
        <f>IF('Capital Structure'!$H$23='Capital Structure'!$E$17,BV136,BV142)</f>
        <v>3392307.6923076925</v>
      </c>
      <c r="BW148" s="460">
        <f>IF('Capital Structure'!$H$23='Capital Structure'!$E$17,BW136,BW142)</f>
        <v>3392307.6923076925</v>
      </c>
      <c r="BX148" s="460">
        <f>IF('Capital Structure'!$H$23='Capital Structure'!$E$17,BX136,BX142)</f>
        <v>3392307.6923076925</v>
      </c>
      <c r="BY148" s="460">
        <f>IF('Capital Structure'!$H$23='Capital Structure'!$E$17,BY136,BY142)</f>
        <v>3392307.6923076925</v>
      </c>
      <c r="BZ148" s="460">
        <f>IF('Capital Structure'!$H$23='Capital Structure'!$E$17,BZ136,BZ142)</f>
        <v>3392307.6923076925</v>
      </c>
      <c r="CA148" s="460">
        <f>IF('Capital Structure'!$H$23='Capital Structure'!$E$17,CA136,CA142)</f>
        <v>3392307.6923076925</v>
      </c>
      <c r="CB148" s="460">
        <f>IF('Capital Structure'!$H$23='Capital Structure'!$E$17,CB136,CB142)</f>
        <v>3392307.6923076925</v>
      </c>
      <c r="CC148" s="460">
        <f>IF('Capital Structure'!$H$23='Capital Structure'!$E$17,CC136,CC142)</f>
        <v>3392307.6923076361</v>
      </c>
      <c r="CD148" s="460">
        <f>IF('Capital Structure'!$H$23='Capital Structure'!$E$17,CD136,CD142)</f>
        <v>0</v>
      </c>
      <c r="CE148" s="460">
        <f>IF('Capital Structure'!$H$23='Capital Structure'!$E$17,CE136,CE142)</f>
        <v>0</v>
      </c>
      <c r="CF148" s="460">
        <f>IF('Capital Structure'!$H$23='Capital Structure'!$E$17,CF136,CF142)</f>
        <v>0</v>
      </c>
      <c r="CG148" s="460">
        <f>IF('Capital Structure'!$H$23='Capital Structure'!$E$17,CG136,CG142)</f>
        <v>0</v>
      </c>
      <c r="CH148" s="460">
        <f>IF('Capital Structure'!$H$23='Capital Structure'!$E$17,CH136,CH142)</f>
        <v>0</v>
      </c>
      <c r="CI148" s="460">
        <f>IF('Capital Structure'!$H$23='Capital Structure'!$E$17,CI136,CI142)</f>
        <v>0</v>
      </c>
      <c r="CJ148" s="460">
        <f>IF('Capital Structure'!$H$23='Capital Structure'!$E$17,CJ136,CJ142)</f>
        <v>0</v>
      </c>
      <c r="CK148" s="460">
        <f>IF('Capital Structure'!$H$23='Capital Structure'!$E$17,CK136,CK142)</f>
        <v>0</v>
      </c>
      <c r="CL148" s="460">
        <f>IF('Capital Structure'!$H$23='Capital Structure'!$E$17,CL136,CL142)</f>
        <v>0</v>
      </c>
      <c r="CM148" s="460">
        <f>IF('Capital Structure'!$H$23='Capital Structure'!$E$17,CM136,CM142)</f>
        <v>0</v>
      </c>
      <c r="CN148" s="460">
        <f>IF('Capital Structure'!$H$23='Capital Structure'!$E$17,CN136,CN142)</f>
        <v>0</v>
      </c>
      <c r="CO148" s="460">
        <f>IF('Capital Structure'!$H$23='Capital Structure'!$E$17,CO136,CO142)</f>
        <v>0</v>
      </c>
      <c r="CP148" s="460">
        <f>IF('Capital Structure'!$H$23='Capital Structure'!$E$17,CP136,CP142)</f>
        <v>0</v>
      </c>
      <c r="CQ148" s="460">
        <f>IF('Capital Structure'!$H$23='Capital Structure'!$E$17,CQ136,CQ142)</f>
        <v>0</v>
      </c>
      <c r="CR148" s="460">
        <f>IF('Capital Structure'!$H$23='Capital Structure'!$E$17,CR136,CR142)</f>
        <v>0</v>
      </c>
      <c r="CS148" s="460">
        <f>IF('Capital Structure'!$H$23='Capital Structure'!$E$17,CS136,CS142)</f>
        <v>0</v>
      </c>
      <c r="CT148" s="460">
        <f>IF('Capital Structure'!$H$23='Capital Structure'!$E$17,CT136,CT142)</f>
        <v>0</v>
      </c>
      <c r="CU148" s="460">
        <f>IF('Capital Structure'!$H$23='Capital Structure'!$E$17,CU136,CU142)</f>
        <v>0</v>
      </c>
      <c r="CV148" s="460">
        <f>IF('Capital Structure'!$H$23='Capital Structure'!$E$17,CV136,CV142)</f>
        <v>0</v>
      </c>
      <c r="CW148" s="460">
        <f>IF('Capital Structure'!$H$23='Capital Structure'!$E$17,CW136,CW142)</f>
        <v>0</v>
      </c>
      <c r="CX148" s="460">
        <f>IF('Capital Structure'!$H$23='Capital Structure'!$E$17,CX136,CX142)</f>
        <v>0</v>
      </c>
      <c r="CY148" s="460">
        <f>IF('Capital Structure'!$H$23='Capital Structure'!$E$17,CY136,CY142)</f>
        <v>0</v>
      </c>
      <c r="CZ148" s="460">
        <f>IF('Capital Structure'!$H$23='Capital Structure'!$E$17,CZ136,CZ142)</f>
        <v>0</v>
      </c>
      <c r="DA148" s="460">
        <f>IF('Capital Structure'!$H$23='Capital Structure'!$E$17,DA136,DA142)</f>
        <v>0</v>
      </c>
      <c r="DB148" s="460">
        <f>IF('Capital Structure'!$H$23='Capital Structure'!$E$17,DB136,DB142)</f>
        <v>0</v>
      </c>
      <c r="DC148" s="460">
        <f>IF('Capital Structure'!$H$23='Capital Structure'!$E$17,DC136,DC142)</f>
        <v>0</v>
      </c>
      <c r="DD148" s="460">
        <f>IF('Capital Structure'!$H$23='Capital Structure'!$E$17,DD136,DD142)</f>
        <v>0</v>
      </c>
      <c r="DE148" s="460">
        <f>IF('Capital Structure'!$H$23='Capital Structure'!$E$17,DE136,DE142)</f>
        <v>0</v>
      </c>
      <c r="DF148" s="460">
        <f>IF('Capital Structure'!$H$23='Capital Structure'!$E$17,DF136,DF142)</f>
        <v>0</v>
      </c>
      <c r="DG148" s="460">
        <f>IF('Capital Structure'!$H$23='Capital Structure'!$E$17,DG136,DG142)</f>
        <v>0</v>
      </c>
      <c r="DH148" s="460">
        <f>IF('Capital Structure'!$H$23='Capital Structure'!$E$17,DH136,DH142)</f>
        <v>0</v>
      </c>
      <c r="DI148" s="460">
        <f>IF('Capital Structure'!$H$23='Capital Structure'!$E$17,DI136,DI142)</f>
        <v>0</v>
      </c>
      <c r="DJ148" s="460">
        <f>IF('Capital Structure'!$H$23='Capital Structure'!$E$17,DJ136,DJ142)</f>
        <v>0</v>
      </c>
      <c r="DK148" s="460">
        <f>IF('Capital Structure'!$H$23='Capital Structure'!$E$17,DK136,DK142)</f>
        <v>0</v>
      </c>
      <c r="DL148" s="460">
        <f>IF('Capital Structure'!$H$23='Capital Structure'!$E$17,DL136,DL142)</f>
        <v>0</v>
      </c>
      <c r="DM148" s="460">
        <f>IF('Capital Structure'!$H$23='Capital Structure'!$E$17,DM136,DM142)</f>
        <v>0</v>
      </c>
      <c r="DN148" s="460">
        <f>IF('Capital Structure'!$H$23='Capital Structure'!$E$17,DN136,DN142)</f>
        <v>0</v>
      </c>
      <c r="DO148" s="460">
        <f>IF('Capital Structure'!$H$23='Capital Structure'!$E$17,DO136,DO142)</f>
        <v>0</v>
      </c>
      <c r="DP148" s="460">
        <f>IF('Capital Structure'!$H$23='Capital Structure'!$E$17,DP136,DP142)</f>
        <v>0</v>
      </c>
      <c r="DQ148" s="460">
        <f>IF('Capital Structure'!$H$23='Capital Structure'!$E$17,DQ136,DQ142)</f>
        <v>0</v>
      </c>
      <c r="DR148" s="460">
        <f>IF('Capital Structure'!$H$23='Capital Structure'!$E$17,DR136,DR142)</f>
        <v>0</v>
      </c>
      <c r="DS148" s="460">
        <f>IF('Capital Structure'!$H$23='Capital Structure'!$E$17,DS136,DS142)</f>
        <v>0</v>
      </c>
      <c r="DT148" s="460">
        <f>IF('Capital Structure'!$H$23='Capital Structure'!$E$17,DT136,DT142)</f>
        <v>0</v>
      </c>
      <c r="DU148" s="460">
        <f>IF('Capital Structure'!$H$23='Capital Structure'!$E$17,DU136,DU142)</f>
        <v>0</v>
      </c>
      <c r="DV148" s="460">
        <f>IF('Capital Structure'!$H$23='Capital Structure'!$E$17,DV136,DV142)</f>
        <v>0</v>
      </c>
      <c r="DW148" s="460">
        <f>IF('Capital Structure'!$H$23='Capital Structure'!$E$17,DW136,DW142)</f>
        <v>0</v>
      </c>
      <c r="DX148" s="460">
        <f>IF('Capital Structure'!$H$23='Capital Structure'!$E$17,DX136,DX142)</f>
        <v>0</v>
      </c>
      <c r="DY148" s="460">
        <f>IF('Capital Structure'!$H$23='Capital Structure'!$E$17,DY136,DY142)</f>
        <v>0</v>
      </c>
      <c r="DZ148" s="460">
        <f>IF('Capital Structure'!$H$23='Capital Structure'!$E$17,DZ136,DZ142)</f>
        <v>0</v>
      </c>
      <c r="EA148" s="460">
        <f>IF('Capital Structure'!$H$23='Capital Structure'!$E$17,EA136,EA142)</f>
        <v>0</v>
      </c>
      <c r="EB148" s="460">
        <f>IF('Capital Structure'!$H$23='Capital Structure'!$E$17,EB136,EB142)</f>
        <v>0</v>
      </c>
      <c r="EC148" s="460">
        <f>IF('Capital Structure'!$H$23='Capital Structure'!$E$17,EC136,EC142)</f>
        <v>0</v>
      </c>
      <c r="ED148" s="460">
        <f>IF('Capital Structure'!$H$23='Capital Structure'!$E$17,ED136,ED142)</f>
        <v>0</v>
      </c>
      <c r="EE148" s="460">
        <f>IF('Capital Structure'!$H$23='Capital Structure'!$E$17,EE136,EE142)</f>
        <v>0</v>
      </c>
      <c r="EF148" s="460">
        <f>IF('Capital Structure'!$H$23='Capital Structure'!$E$17,EF136,EF142)</f>
        <v>0</v>
      </c>
      <c r="EG148" s="460">
        <f>IF('Capital Structure'!$H$23='Capital Structure'!$E$17,EG136,EG142)</f>
        <v>0</v>
      </c>
      <c r="EH148" s="460">
        <f>IF('Capital Structure'!$H$23='Capital Structure'!$E$17,EH136,EH142)</f>
        <v>0</v>
      </c>
      <c r="EI148" s="460">
        <f>IF('Capital Structure'!$H$23='Capital Structure'!$E$17,EI136,EI142)</f>
        <v>0</v>
      </c>
      <c r="EJ148" s="460">
        <f>IF('Capital Structure'!$H$23='Capital Structure'!$E$17,EJ136,EJ142)</f>
        <v>0</v>
      </c>
      <c r="EK148" s="460">
        <f>IF('Capital Structure'!$H$23='Capital Structure'!$E$17,EK136,EK142)</f>
        <v>0</v>
      </c>
      <c r="EL148" s="460">
        <f>IF('Capital Structure'!$H$23='Capital Structure'!$E$17,EL136,EL142)</f>
        <v>0</v>
      </c>
      <c r="EM148" s="460">
        <f>IF('Capital Structure'!$H$23='Capital Structure'!$E$17,EM136,EM142)</f>
        <v>0</v>
      </c>
      <c r="EN148" s="460">
        <f>IF('Capital Structure'!$H$23='Capital Structure'!$E$17,EN136,EN142)</f>
        <v>0</v>
      </c>
      <c r="EO148" s="460">
        <f>IF('Capital Structure'!$H$23='Capital Structure'!$E$17,EO136,EO142)</f>
        <v>0</v>
      </c>
      <c r="EP148" s="460">
        <f>IF('Capital Structure'!$H$23='Capital Structure'!$E$17,EP136,EP142)</f>
        <v>0</v>
      </c>
      <c r="EQ148" s="460">
        <f>IF('Capital Structure'!$H$23='Capital Structure'!$E$17,EQ136,EQ142)</f>
        <v>0</v>
      </c>
      <c r="ER148" s="460">
        <f>IF('Capital Structure'!$H$23='Capital Structure'!$E$17,ER136,ER142)</f>
        <v>0</v>
      </c>
      <c r="ES148" s="460">
        <f>IF('Capital Structure'!$H$23='Capital Structure'!$E$17,ES136,ES142)</f>
        <v>0</v>
      </c>
      <c r="ET148" s="460">
        <f>IF('Capital Structure'!$H$23='Capital Structure'!$E$17,ET136,ET142)</f>
        <v>0</v>
      </c>
      <c r="EU148" s="460">
        <f>IF('Capital Structure'!$H$23='Capital Structure'!$E$17,EU136,EU142)</f>
        <v>0</v>
      </c>
      <c r="EV148" s="460">
        <f>IF('Capital Structure'!$H$23='Capital Structure'!$E$17,EV136,EV142)</f>
        <v>0</v>
      </c>
      <c r="EW148" s="460">
        <f>IF('Capital Structure'!$H$23='Capital Structure'!$E$17,EW136,EW142)</f>
        <v>0</v>
      </c>
      <c r="EX148" s="460">
        <f>IF('Capital Structure'!$H$23='Capital Structure'!$E$17,EX136,EX142)</f>
        <v>0</v>
      </c>
      <c r="EY148" s="460">
        <f>IF('Capital Structure'!$H$23='Capital Structure'!$E$17,EY136,EY142)</f>
        <v>0</v>
      </c>
      <c r="EZ148" s="460">
        <f>IF('Capital Structure'!$H$23='Capital Structure'!$E$17,EZ136,EZ142)</f>
        <v>0</v>
      </c>
      <c r="FA148" s="460">
        <f>IF('Capital Structure'!$H$23='Capital Structure'!$E$17,FA136,FA142)</f>
        <v>0</v>
      </c>
      <c r="FB148" s="460">
        <f>IF('Capital Structure'!$H$23='Capital Structure'!$E$17,FB136,FB142)</f>
        <v>0</v>
      </c>
      <c r="FC148" s="460"/>
      <c r="FD148" s="460"/>
      <c r="FE148" s="460"/>
      <c r="FF148" s="460"/>
      <c r="FG148" s="460"/>
      <c r="FH148" s="460"/>
      <c r="FI148" s="460"/>
      <c r="FJ148" s="460"/>
      <c r="FK148" s="460"/>
      <c r="FL148" s="460"/>
      <c r="FM148" s="460"/>
      <c r="FN148" s="460"/>
      <c r="FO148" s="460"/>
      <c r="FP148" s="460"/>
      <c r="FQ148" s="460"/>
      <c r="FR148" s="460"/>
      <c r="FS148" s="460"/>
      <c r="FT148" s="460"/>
      <c r="FU148" s="460"/>
      <c r="FV148" s="460"/>
      <c r="FW148" s="460"/>
      <c r="FX148" s="460"/>
      <c r="FY148" s="460"/>
      <c r="FZ148" s="460"/>
      <c r="GA148" s="460"/>
      <c r="GB148" s="460"/>
      <c r="GC148" s="460"/>
      <c r="GD148" s="460"/>
      <c r="GE148" s="460"/>
      <c r="GF148" s="460"/>
      <c r="GG148" s="460"/>
      <c r="GH148" s="460"/>
      <c r="GI148" s="460"/>
      <c r="GJ148" s="460"/>
      <c r="GK148" s="460"/>
      <c r="GL148" s="460"/>
      <c r="GM148" s="460"/>
      <c r="GN148" s="460"/>
      <c r="GO148" s="460"/>
      <c r="GP148" s="460"/>
      <c r="GQ148" s="460"/>
      <c r="GR148" s="460"/>
      <c r="GS148" s="460"/>
      <c r="GT148" s="460"/>
      <c r="GU148" s="460"/>
      <c r="GV148" s="460"/>
      <c r="GW148" s="460"/>
      <c r="GX148" s="460"/>
    </row>
    <row r="149" spans="2:206">
      <c r="B149" s="469" t="s">
        <v>207</v>
      </c>
      <c r="D149" s="465"/>
      <c r="E149" s="460">
        <f>IF('Capital Structure'!$H$23='Capital Structure'!$E$17,0,E143)</f>
        <v>0</v>
      </c>
      <c r="F149" s="460">
        <f>IF('Capital Structure'!$H$23='Capital Structure'!$E$17,0,F143)</f>
        <v>0</v>
      </c>
      <c r="G149" s="460">
        <f>IF('Capital Structure'!$H$23='Capital Structure'!$E$17,0,G143)</f>
        <v>0</v>
      </c>
      <c r="H149" s="460">
        <f>IF('Capital Structure'!$H$23='Capital Structure'!$E$17,0,H143)</f>
        <v>0</v>
      </c>
      <c r="I149" s="460">
        <f>IF('Capital Structure'!$H$23='Capital Structure'!$E$17,0,I143)</f>
        <v>0</v>
      </c>
      <c r="J149" s="460">
        <f>IF('Capital Structure'!$H$23='Capital Structure'!$E$17,0,J143)</f>
        <v>0</v>
      </c>
      <c r="K149" s="460">
        <f>IF('Capital Structure'!$H$23='Capital Structure'!$E$17,0,K143)</f>
        <v>0</v>
      </c>
      <c r="L149" s="460">
        <f>IF('Capital Structure'!$H$23='Capital Structure'!$E$17,0,L143)</f>
        <v>0</v>
      </c>
      <c r="M149" s="460">
        <f>IF('Capital Structure'!$H$23='Capital Structure'!$E$17,0,M143)</f>
        <v>0</v>
      </c>
      <c r="N149" s="460">
        <f>IF('Capital Structure'!$H$23='Capital Structure'!$E$17,0,N143)</f>
        <v>0</v>
      </c>
      <c r="O149" s="460">
        <f>IF('Capital Structure'!$H$23='Capital Structure'!$E$17,0,O143)</f>
        <v>0</v>
      </c>
      <c r="P149" s="460">
        <f>IF('Capital Structure'!$H$23='Capital Structure'!$E$17,0,P143)</f>
        <v>0</v>
      </c>
      <c r="Q149" s="460">
        <f>IF('Capital Structure'!$H$23='Capital Structure'!$E$17,0,Q143)</f>
        <v>0</v>
      </c>
      <c r="R149" s="460">
        <f>IF('Capital Structure'!$H$23='Capital Structure'!$E$17,0,R143)</f>
        <v>0</v>
      </c>
      <c r="S149" s="460">
        <f>IF('Capital Structure'!$H$23='Capital Structure'!$E$17,0,S143)</f>
        <v>0</v>
      </c>
      <c r="T149" s="460">
        <f>IF('Capital Structure'!$H$23='Capital Structure'!$E$17,0,T143)</f>
        <v>0</v>
      </c>
      <c r="U149" s="460">
        <f>IF('Capital Structure'!$H$23='Capital Structure'!$E$17,0,U143)</f>
        <v>0</v>
      </c>
      <c r="V149" s="460">
        <f>IF('Capital Structure'!$H$23='Capital Structure'!$E$17,0,V143)</f>
        <v>0</v>
      </c>
      <c r="W149" s="460">
        <f>IF('Capital Structure'!$H$23='Capital Structure'!$E$17,0,W143)</f>
        <v>0</v>
      </c>
      <c r="X149" s="460">
        <f>IF('Capital Structure'!$H$23='Capital Structure'!$E$17,0,X143)</f>
        <v>0</v>
      </c>
      <c r="Y149" s="460">
        <f>IF('Capital Structure'!$H$23='Capital Structure'!$E$17,0,Y143)</f>
        <v>0</v>
      </c>
      <c r="Z149" s="460">
        <f>IF('Capital Structure'!$H$23='Capital Structure'!$E$17,0,Z143)</f>
        <v>0</v>
      </c>
      <c r="AA149" s="460">
        <f>IF('Capital Structure'!$H$23='Capital Structure'!$E$17,0,AA143)</f>
        <v>0</v>
      </c>
      <c r="AB149" s="460">
        <f>IF('Capital Structure'!$H$23='Capital Structure'!$E$17,0,AB143)</f>
        <v>0</v>
      </c>
      <c r="AC149" s="460">
        <f>IF('Capital Structure'!$H$23='Capital Structure'!$E$17,0,AC143)</f>
        <v>0</v>
      </c>
      <c r="AD149" s="460">
        <f>IF('Capital Structure'!$H$23='Capital Structure'!$E$17,0,AD143)</f>
        <v>0</v>
      </c>
      <c r="AE149" s="460">
        <f>IF('Capital Structure'!$H$23='Capital Structure'!$E$17,0,AE143)</f>
        <v>0</v>
      </c>
      <c r="AF149" s="460">
        <f>IF('Capital Structure'!$H$23='Capital Structure'!$E$17,0,AF143)</f>
        <v>0</v>
      </c>
      <c r="AG149" s="460">
        <f>IF('Capital Structure'!$H$23='Capital Structure'!$E$17,0,AG143)</f>
        <v>0</v>
      </c>
      <c r="AH149" s="460">
        <f>IF('Capital Structure'!$H$23='Capital Structure'!$E$17,0,AH143)</f>
        <v>0</v>
      </c>
      <c r="AI149" s="460">
        <f>IF('Capital Structure'!$H$23='Capital Structure'!$E$17,0,AI143)</f>
        <v>0</v>
      </c>
      <c r="AJ149" s="460">
        <f>IF('Capital Structure'!$H$23='Capital Structure'!$E$17,0,AJ143)</f>
        <v>0</v>
      </c>
      <c r="AK149" s="460">
        <f>IF('Capital Structure'!$H$23='Capital Structure'!$E$17,0,AK143)</f>
        <v>0</v>
      </c>
      <c r="AL149" s="460">
        <f>IF('Capital Structure'!$H$23='Capital Structure'!$E$17,0,AL143)</f>
        <v>0</v>
      </c>
      <c r="AM149" s="460">
        <f>IF('Capital Structure'!$H$23='Capital Structure'!$E$17,0,AM143)</f>
        <v>0</v>
      </c>
      <c r="AN149" s="460">
        <f>IF('Capital Structure'!$H$23='Capital Structure'!$E$17,0,AN143)</f>
        <v>0</v>
      </c>
      <c r="AO149" s="460">
        <f>IF('Capital Structure'!$H$23='Capital Structure'!$E$17,0,AO143)</f>
        <v>0</v>
      </c>
      <c r="AP149" s="460">
        <f>IF('Capital Structure'!$H$23='Capital Structure'!$E$17,0,AP143)</f>
        <v>0</v>
      </c>
      <c r="AQ149" s="460">
        <f>IF('Capital Structure'!$H$23='Capital Structure'!$E$17,0,AQ143)</f>
        <v>0</v>
      </c>
      <c r="AR149" s="460">
        <f>IF('Capital Structure'!$H$23='Capital Structure'!$E$17,0,AR143)</f>
        <v>0</v>
      </c>
      <c r="AS149" s="460">
        <f>IF('Capital Structure'!$H$23='Capital Structure'!$E$17,0,AS143)</f>
        <v>0</v>
      </c>
      <c r="AT149" s="460">
        <f>IF('Capital Structure'!$H$23='Capital Structure'!$E$17,0,AT143)</f>
        <v>0</v>
      </c>
      <c r="AU149" s="460">
        <f>IF('Capital Structure'!$H$23='Capital Structure'!$E$17,0,AU143)</f>
        <v>0</v>
      </c>
      <c r="AV149" s="460">
        <f>IF('Capital Structure'!$H$23='Capital Structure'!$E$17,0,AV143)</f>
        <v>0</v>
      </c>
      <c r="AW149" s="460">
        <f>IF('Capital Structure'!$H$23='Capital Structure'!$E$17,0,AW143)</f>
        <v>0</v>
      </c>
      <c r="AX149" s="460">
        <f>IF('Capital Structure'!$H$23='Capital Structure'!$E$17,0,AX143)</f>
        <v>0</v>
      </c>
      <c r="AY149" s="460">
        <f>IF('Capital Structure'!$H$23='Capital Structure'!$E$17,0,AY143)</f>
        <v>0</v>
      </c>
      <c r="AZ149" s="460">
        <f>IF('Capital Structure'!$H$23='Capital Structure'!$E$17,0,AZ143)</f>
        <v>0</v>
      </c>
      <c r="BA149" s="460">
        <f>IF('Capital Structure'!$H$23='Capital Structure'!$E$17,0,BA143)</f>
        <v>0</v>
      </c>
      <c r="BB149" s="460">
        <f>IF('Capital Structure'!$H$23='Capital Structure'!$E$17,0,BB143)</f>
        <v>0</v>
      </c>
      <c r="BC149" s="460">
        <f>IF('Capital Structure'!$H$23='Capital Structure'!$E$17,0,BC143)</f>
        <v>0</v>
      </c>
      <c r="BD149" s="460">
        <f>IF('Capital Structure'!$H$23='Capital Structure'!$E$17,0,BD143)</f>
        <v>0</v>
      </c>
      <c r="BE149" s="460">
        <f>IF('Capital Structure'!$H$23='Capital Structure'!$E$17,0,BE143)</f>
        <v>0</v>
      </c>
      <c r="BF149" s="460">
        <f>IF('Capital Structure'!$H$23='Capital Structure'!$E$17,0,BF143)</f>
        <v>0</v>
      </c>
      <c r="BG149" s="460">
        <f>IF('Capital Structure'!$H$23='Capital Structure'!$E$17,0,BG143)</f>
        <v>0</v>
      </c>
      <c r="BH149" s="460">
        <f>IF('Capital Structure'!$H$23='Capital Structure'!$E$17,0,BH143)</f>
        <v>0</v>
      </c>
      <c r="BI149" s="460">
        <f>IF('Capital Structure'!$H$23='Capital Structure'!$E$17,0,BI143)</f>
        <v>0</v>
      </c>
      <c r="BJ149" s="460">
        <f>IF('Capital Structure'!$H$23='Capital Structure'!$E$17,0,BJ143)</f>
        <v>0</v>
      </c>
      <c r="BK149" s="460">
        <f>IF('Capital Structure'!$H$23='Capital Structure'!$E$17,0,BK143)</f>
        <v>0</v>
      </c>
      <c r="BL149" s="460">
        <f>IF('Capital Structure'!$H$23='Capital Structure'!$E$17,0,BL143)</f>
        <v>0</v>
      </c>
      <c r="BM149" s="460">
        <f>IF('Capital Structure'!$H$23='Capital Structure'!$E$17,0,BM143)</f>
        <v>0</v>
      </c>
      <c r="BN149" s="460">
        <f>IF('Capital Structure'!$H$23='Capital Structure'!$E$17,0,BN143)</f>
        <v>0</v>
      </c>
      <c r="BO149" s="460">
        <f>IF('Capital Structure'!$H$23='Capital Structure'!$E$17,0,BO143)</f>
        <v>0</v>
      </c>
      <c r="BP149" s="460">
        <f>IF('Capital Structure'!$H$23='Capital Structure'!$E$17,0,BP143)</f>
        <v>0</v>
      </c>
      <c r="BQ149" s="460">
        <f>IF('Capital Structure'!$H$23='Capital Structure'!$E$17,0,BQ143)</f>
        <v>0</v>
      </c>
      <c r="BR149" s="460">
        <f>IF('Capital Structure'!$H$23='Capital Structure'!$E$17,0,BR143)</f>
        <v>0</v>
      </c>
      <c r="BS149" s="460">
        <f>IF('Capital Structure'!$H$23='Capital Structure'!$E$17,0,BS143)</f>
        <v>0</v>
      </c>
      <c r="BT149" s="460">
        <f>IF('Capital Structure'!$H$23='Capital Structure'!$E$17,0,BT143)</f>
        <v>0</v>
      </c>
      <c r="BU149" s="460">
        <f>IF('Capital Structure'!$H$23='Capital Structure'!$E$17,0,BU143)</f>
        <v>0</v>
      </c>
      <c r="BV149" s="460">
        <f>IF('Capital Structure'!$H$23='Capital Structure'!$E$17,0,BV143)</f>
        <v>0</v>
      </c>
      <c r="BW149" s="460">
        <f>IF('Capital Structure'!$H$23='Capital Structure'!$E$17,0,BW143)</f>
        <v>0</v>
      </c>
      <c r="BX149" s="460">
        <f>IF('Capital Structure'!$H$23='Capital Structure'!$E$17,0,BX143)</f>
        <v>0</v>
      </c>
      <c r="BY149" s="460">
        <f>IF('Capital Structure'!$H$23='Capital Structure'!$E$17,0,BY143)</f>
        <v>0</v>
      </c>
      <c r="BZ149" s="460">
        <f>IF('Capital Structure'!$H$23='Capital Structure'!$E$17,0,BZ143)</f>
        <v>0</v>
      </c>
      <c r="CA149" s="460">
        <f>IF('Capital Structure'!$H$23='Capital Structure'!$E$17,0,CA143)</f>
        <v>0</v>
      </c>
      <c r="CB149" s="460">
        <f>IF('Capital Structure'!$H$23='Capital Structure'!$E$17,0,CB143)</f>
        <v>0</v>
      </c>
      <c r="CC149" s="460">
        <f>IF('Capital Structure'!$H$23='Capital Structure'!$E$17,0,CC143)</f>
        <v>0</v>
      </c>
      <c r="CD149" s="460">
        <f>IF('Capital Structure'!$H$23='Capital Structure'!$E$17,0,CD143)</f>
        <v>0</v>
      </c>
      <c r="CE149" s="460">
        <f>IF('Capital Structure'!$H$23='Capital Structure'!$E$17,0,CE143)</f>
        <v>0</v>
      </c>
      <c r="CF149" s="460">
        <f>IF('Capital Structure'!$H$23='Capital Structure'!$E$17,0,CF143)</f>
        <v>0</v>
      </c>
      <c r="CG149" s="460">
        <f>IF('Capital Structure'!$H$23='Capital Structure'!$E$17,0,CG143)</f>
        <v>0</v>
      </c>
      <c r="CH149" s="460">
        <f>IF('Capital Structure'!$H$23='Capital Structure'!$E$17,0,CH143)</f>
        <v>0</v>
      </c>
      <c r="CI149" s="460">
        <f>IF('Capital Structure'!$H$23='Capital Structure'!$E$17,0,CI143)</f>
        <v>0</v>
      </c>
      <c r="CJ149" s="460">
        <f>IF('Capital Structure'!$H$23='Capital Structure'!$E$17,0,CJ143)</f>
        <v>0</v>
      </c>
      <c r="CK149" s="460">
        <f>IF('Capital Structure'!$H$23='Capital Structure'!$E$17,0,CK143)</f>
        <v>0</v>
      </c>
      <c r="CL149" s="460">
        <f>IF('Capital Structure'!$H$23='Capital Structure'!$E$17,0,CL143)</f>
        <v>0</v>
      </c>
      <c r="CM149" s="460">
        <f>IF('Capital Structure'!$H$23='Capital Structure'!$E$17,0,CM143)</f>
        <v>0</v>
      </c>
      <c r="CN149" s="460">
        <f>IF('Capital Structure'!$H$23='Capital Structure'!$E$17,0,CN143)</f>
        <v>0</v>
      </c>
      <c r="CO149" s="460">
        <f>IF('Capital Structure'!$H$23='Capital Structure'!$E$17,0,CO143)</f>
        <v>0</v>
      </c>
      <c r="CP149" s="460">
        <f>IF('Capital Structure'!$H$23='Capital Structure'!$E$17,0,CP143)</f>
        <v>0</v>
      </c>
      <c r="CQ149" s="460">
        <f>IF('Capital Structure'!$H$23='Capital Structure'!$E$17,0,CQ143)</f>
        <v>0</v>
      </c>
      <c r="CR149" s="460">
        <f>IF('Capital Structure'!$H$23='Capital Structure'!$E$17,0,CR143)</f>
        <v>0</v>
      </c>
      <c r="CS149" s="460">
        <f>IF('Capital Structure'!$H$23='Capital Structure'!$E$17,0,CS143)</f>
        <v>0</v>
      </c>
      <c r="CT149" s="460">
        <f>IF('Capital Structure'!$H$23='Capital Structure'!$E$17,0,CT143)</f>
        <v>0</v>
      </c>
      <c r="CU149" s="460">
        <f>IF('Capital Structure'!$H$23='Capital Structure'!$E$17,0,CU143)</f>
        <v>0</v>
      </c>
      <c r="CV149" s="460">
        <f>IF('Capital Structure'!$H$23='Capital Structure'!$E$17,0,CV143)</f>
        <v>0</v>
      </c>
      <c r="CW149" s="460">
        <f>IF('Capital Structure'!$H$23='Capital Structure'!$E$17,0,CW143)</f>
        <v>0</v>
      </c>
      <c r="CX149" s="460">
        <f>IF('Capital Structure'!$H$23='Capital Structure'!$E$17,0,CX143)</f>
        <v>0</v>
      </c>
      <c r="CY149" s="460">
        <f>IF('Capital Structure'!$H$23='Capital Structure'!$E$17,0,CY143)</f>
        <v>0</v>
      </c>
      <c r="CZ149" s="460">
        <f>IF('Capital Structure'!$H$23='Capital Structure'!$E$17,0,CZ143)</f>
        <v>0</v>
      </c>
      <c r="DA149" s="460">
        <f>IF('Capital Structure'!$H$23='Capital Structure'!$E$17,0,DA143)</f>
        <v>0</v>
      </c>
      <c r="DB149" s="460">
        <f>IF('Capital Structure'!$H$23='Capital Structure'!$E$17,0,DB143)</f>
        <v>0</v>
      </c>
      <c r="DC149" s="460">
        <f>IF('Capital Structure'!$H$23='Capital Structure'!$E$17,0,DC143)</f>
        <v>0</v>
      </c>
      <c r="DD149" s="460">
        <f>IF('Capital Structure'!$H$23='Capital Structure'!$E$17,0,DD143)</f>
        <v>0</v>
      </c>
      <c r="DE149" s="460">
        <f>IF('Capital Structure'!$H$23='Capital Structure'!$E$17,0,DE143)</f>
        <v>0</v>
      </c>
      <c r="DF149" s="460">
        <f>IF('Capital Structure'!$H$23='Capital Structure'!$E$17,0,DF143)</f>
        <v>0</v>
      </c>
      <c r="DG149" s="460">
        <f>IF('Capital Structure'!$H$23='Capital Structure'!$E$17,0,DG143)</f>
        <v>0</v>
      </c>
      <c r="DH149" s="460">
        <f>IF('Capital Structure'!$H$23='Capital Structure'!$E$17,0,DH143)</f>
        <v>0</v>
      </c>
      <c r="DI149" s="460">
        <f>IF('Capital Structure'!$H$23='Capital Structure'!$E$17,0,DI143)</f>
        <v>0</v>
      </c>
      <c r="DJ149" s="460">
        <f>IF('Capital Structure'!$H$23='Capital Structure'!$E$17,0,DJ143)</f>
        <v>0</v>
      </c>
      <c r="DK149" s="460">
        <f>IF('Capital Structure'!$H$23='Capital Structure'!$E$17,0,DK143)</f>
        <v>0</v>
      </c>
      <c r="DL149" s="460">
        <f>IF('Capital Structure'!$H$23='Capital Structure'!$E$17,0,DL143)</f>
        <v>0</v>
      </c>
      <c r="DM149" s="460">
        <f>IF('Capital Structure'!$H$23='Capital Structure'!$E$17,0,DM143)</f>
        <v>0</v>
      </c>
      <c r="DN149" s="460">
        <f>IF('Capital Structure'!$H$23='Capital Structure'!$E$17,0,DN143)</f>
        <v>0</v>
      </c>
      <c r="DO149" s="460">
        <f>IF('Capital Structure'!$H$23='Capital Structure'!$E$17,0,DO143)</f>
        <v>0</v>
      </c>
      <c r="DP149" s="460">
        <f>IF('Capital Structure'!$H$23='Capital Structure'!$E$17,0,DP143)</f>
        <v>0</v>
      </c>
      <c r="DQ149" s="460">
        <f>IF('Capital Structure'!$H$23='Capital Structure'!$E$17,0,DQ143)</f>
        <v>0</v>
      </c>
      <c r="DR149" s="460">
        <f>IF('Capital Structure'!$H$23='Capital Structure'!$E$17,0,DR143)</f>
        <v>0</v>
      </c>
      <c r="DS149" s="460">
        <f>IF('Capital Structure'!$H$23='Capital Structure'!$E$17,0,DS143)</f>
        <v>0</v>
      </c>
      <c r="DT149" s="460">
        <f>IF('Capital Structure'!$H$23='Capital Structure'!$E$17,0,DT143)</f>
        <v>0</v>
      </c>
      <c r="DU149" s="460">
        <f>IF('Capital Structure'!$H$23='Capital Structure'!$E$17,0,DU143)</f>
        <v>0</v>
      </c>
      <c r="DV149" s="460">
        <f>IF('Capital Structure'!$H$23='Capital Structure'!$E$17,0,DV143)</f>
        <v>0</v>
      </c>
      <c r="DW149" s="460">
        <f>IF('Capital Structure'!$H$23='Capital Structure'!$E$17,0,DW143)</f>
        <v>0</v>
      </c>
      <c r="DX149" s="460">
        <f>IF('Capital Structure'!$H$23='Capital Structure'!$E$17,0,DX143)</f>
        <v>0</v>
      </c>
      <c r="DY149" s="460">
        <f>IF('Capital Structure'!$H$23='Capital Structure'!$E$17,0,DY143)</f>
        <v>0</v>
      </c>
      <c r="DZ149" s="460">
        <f>IF('Capital Structure'!$H$23='Capital Structure'!$E$17,0,DZ143)</f>
        <v>0</v>
      </c>
      <c r="EA149" s="460">
        <f>IF('Capital Structure'!$H$23='Capital Structure'!$E$17,0,EA143)</f>
        <v>0</v>
      </c>
      <c r="EB149" s="460">
        <f>IF('Capital Structure'!$H$23='Capital Structure'!$E$17,0,EB143)</f>
        <v>0</v>
      </c>
      <c r="EC149" s="460">
        <f>IF('Capital Structure'!$H$23='Capital Structure'!$E$17,0,EC143)</f>
        <v>0</v>
      </c>
      <c r="ED149" s="460">
        <f>IF('Capital Structure'!$H$23='Capital Structure'!$E$17,0,ED143)</f>
        <v>0</v>
      </c>
      <c r="EE149" s="460">
        <f>IF('Capital Structure'!$H$23='Capital Structure'!$E$17,0,EE143)</f>
        <v>0</v>
      </c>
      <c r="EF149" s="460">
        <f>IF('Capital Structure'!$H$23='Capital Structure'!$E$17,0,EF143)</f>
        <v>0</v>
      </c>
      <c r="EG149" s="460">
        <f>IF('Capital Structure'!$H$23='Capital Structure'!$E$17,0,EG143)</f>
        <v>0</v>
      </c>
      <c r="EH149" s="460">
        <f>IF('Capital Structure'!$H$23='Capital Structure'!$E$17,0,EH143)</f>
        <v>0</v>
      </c>
      <c r="EI149" s="460">
        <f>IF('Capital Structure'!$H$23='Capital Structure'!$E$17,0,EI143)</f>
        <v>0</v>
      </c>
      <c r="EJ149" s="460">
        <f>IF('Capital Structure'!$H$23='Capital Structure'!$E$17,0,EJ143)</f>
        <v>0</v>
      </c>
      <c r="EK149" s="460">
        <f>IF('Capital Structure'!$H$23='Capital Structure'!$E$17,0,EK143)</f>
        <v>0</v>
      </c>
      <c r="EL149" s="460">
        <f>IF('Capital Structure'!$H$23='Capital Structure'!$E$17,0,EL143)</f>
        <v>0</v>
      </c>
      <c r="EM149" s="460">
        <f>IF('Capital Structure'!$H$23='Capital Structure'!$E$17,0,EM143)</f>
        <v>0</v>
      </c>
      <c r="EN149" s="460">
        <f>IF('Capital Structure'!$H$23='Capital Structure'!$E$17,0,EN143)</f>
        <v>0</v>
      </c>
      <c r="EO149" s="460">
        <f>IF('Capital Structure'!$H$23='Capital Structure'!$E$17,0,EO143)</f>
        <v>0</v>
      </c>
      <c r="EP149" s="460">
        <f>IF('Capital Structure'!$H$23='Capital Structure'!$E$17,0,EP143)</f>
        <v>0</v>
      </c>
      <c r="EQ149" s="460">
        <f>IF('Capital Structure'!$H$23='Capital Structure'!$E$17,0,EQ143)</f>
        <v>0</v>
      </c>
      <c r="ER149" s="460">
        <f>IF('Capital Structure'!$H$23='Capital Structure'!$E$17,0,ER143)</f>
        <v>0</v>
      </c>
      <c r="ES149" s="460">
        <f>IF('Capital Structure'!$H$23='Capital Structure'!$E$17,0,ES143)</f>
        <v>0</v>
      </c>
      <c r="ET149" s="460">
        <f>IF('Capital Structure'!$H$23='Capital Structure'!$E$17,0,ET143)</f>
        <v>0</v>
      </c>
      <c r="EU149" s="460">
        <f>IF('Capital Structure'!$H$23='Capital Structure'!$E$17,0,EU143)</f>
        <v>0</v>
      </c>
      <c r="EV149" s="460">
        <f>IF('Capital Structure'!$H$23='Capital Structure'!$E$17,0,EV143)</f>
        <v>0</v>
      </c>
      <c r="EW149" s="460">
        <f>IF('Capital Structure'!$H$23='Capital Structure'!$E$17,0,EW143)</f>
        <v>0</v>
      </c>
      <c r="EX149" s="460">
        <f>IF('Capital Structure'!$H$23='Capital Structure'!$E$17,0,EX143)</f>
        <v>0</v>
      </c>
      <c r="EY149" s="460">
        <f>IF('Capital Structure'!$H$23='Capital Structure'!$E$17,0,EY143)</f>
        <v>0</v>
      </c>
      <c r="EZ149" s="460">
        <f>IF('Capital Structure'!$H$23='Capital Structure'!$E$17,0,EZ143)</f>
        <v>0</v>
      </c>
      <c r="FA149" s="460">
        <f>IF('Capital Structure'!$H$23='Capital Structure'!$E$17,0,FA143)</f>
        <v>0</v>
      </c>
      <c r="FB149" s="460">
        <f>IF('Capital Structure'!$H$23='Capital Structure'!$E$17,0,FB143)</f>
        <v>0</v>
      </c>
      <c r="FC149" s="460"/>
      <c r="FD149" s="460"/>
      <c r="FE149" s="460"/>
      <c r="FF149" s="460"/>
      <c r="FG149" s="460"/>
      <c r="FH149" s="460"/>
      <c r="FI149" s="460"/>
      <c r="FJ149" s="460"/>
      <c r="FK149" s="460"/>
      <c r="FL149" s="460"/>
      <c r="FM149" s="460"/>
      <c r="FN149" s="460"/>
      <c r="FO149" s="460"/>
      <c r="FP149" s="460"/>
      <c r="FQ149" s="460"/>
      <c r="FR149" s="460"/>
      <c r="FS149" s="460"/>
      <c r="FT149" s="460"/>
      <c r="FU149" s="460"/>
      <c r="FV149" s="460"/>
      <c r="FW149" s="460"/>
      <c r="FX149" s="460"/>
      <c r="FY149" s="460"/>
      <c r="FZ149" s="460"/>
      <c r="GA149" s="460"/>
      <c r="GB149" s="460"/>
      <c r="GC149" s="460"/>
      <c r="GD149" s="460"/>
      <c r="GE149" s="460"/>
      <c r="GF149" s="460"/>
      <c r="GG149" s="460"/>
      <c r="GH149" s="460"/>
      <c r="GI149" s="460"/>
      <c r="GJ149" s="460"/>
      <c r="GK149" s="460"/>
      <c r="GL149" s="460"/>
      <c r="GM149" s="460"/>
      <c r="GN149" s="460"/>
      <c r="GO149" s="460"/>
      <c r="GP149" s="460"/>
      <c r="GQ149" s="460"/>
      <c r="GR149" s="460"/>
      <c r="GS149" s="460"/>
      <c r="GT149" s="460"/>
      <c r="GU149" s="460"/>
      <c r="GV149" s="460"/>
      <c r="GW149" s="460"/>
      <c r="GX149" s="460"/>
    </row>
    <row r="150" spans="2:206">
      <c r="B150" s="469" t="s">
        <v>209</v>
      </c>
      <c r="E150" s="460">
        <f>IF('Capital Structure'!$H$23='Capital Structure'!$E$17,E139,E145)</f>
        <v>0</v>
      </c>
      <c r="F150" s="460">
        <f>IF('Capital Structure'!$H$23='Capital Structure'!$E$17,F139,F145)</f>
        <v>0</v>
      </c>
      <c r="G150" s="460">
        <f>IF('Capital Structure'!$H$23='Capital Structure'!$E$17,G139,G145)</f>
        <v>0</v>
      </c>
      <c r="H150" s="460">
        <f>IF('Capital Structure'!$H$23='Capital Structure'!$E$17,H139,H145)</f>
        <v>0</v>
      </c>
      <c r="I150" s="460">
        <f>IF('Capital Structure'!$H$23='Capital Structure'!$E$17,I139,I145)</f>
        <v>0</v>
      </c>
      <c r="J150" s="460">
        <f>IF('Capital Structure'!$H$23='Capital Structure'!$E$17,J139,J145)</f>
        <v>0</v>
      </c>
      <c r="K150" s="460">
        <f>IF('Capital Structure'!$H$23='Capital Structure'!$E$17,K139,K145)</f>
        <v>0</v>
      </c>
      <c r="L150" s="460">
        <f>IF('Capital Structure'!$H$23='Capital Structure'!$E$17,L139,L145)</f>
        <v>0</v>
      </c>
      <c r="M150" s="460">
        <f>IF('Capital Structure'!$H$23='Capital Structure'!$E$17,M139,M145)</f>
        <v>0</v>
      </c>
      <c r="N150" s="460">
        <f>IF('Capital Structure'!$H$23='Capital Structure'!$E$17,N139,N145)</f>
        <v>0</v>
      </c>
      <c r="O150" s="460">
        <f>IF('Capital Structure'!$H$23='Capital Structure'!$E$17,O139,O145)</f>
        <v>0</v>
      </c>
      <c r="P150" s="460">
        <f>IF('Capital Structure'!$H$23='Capital Structure'!$E$17,P139,P145)</f>
        <v>0</v>
      </c>
      <c r="Q150" s="460">
        <f>IF('Capital Structure'!$H$23='Capital Structure'!$E$17,Q139,Q145)</f>
        <v>0</v>
      </c>
      <c r="R150" s="460">
        <f>IF('Capital Structure'!$H$23='Capital Structure'!$E$17,R139,R145)</f>
        <v>0</v>
      </c>
      <c r="S150" s="460">
        <f>IF('Capital Structure'!$H$23='Capital Structure'!$E$17,S139,S145)</f>
        <v>0</v>
      </c>
      <c r="T150" s="460">
        <f>IF('Capital Structure'!$H$23='Capital Structure'!$E$17,T139,T145)</f>
        <v>0</v>
      </c>
      <c r="U150" s="460">
        <f>IF('Capital Structure'!$H$23='Capital Structure'!$E$17,U139,U145)</f>
        <v>0</v>
      </c>
      <c r="V150" s="460">
        <f>IF('Capital Structure'!$H$23='Capital Structure'!$E$17,V139,V145)</f>
        <v>0</v>
      </c>
      <c r="W150" s="460">
        <f>IF('Capital Structure'!$H$23='Capital Structure'!$E$17,W139,W145)</f>
        <v>0</v>
      </c>
      <c r="X150" s="460">
        <f>IF('Capital Structure'!$H$23='Capital Structure'!$E$17,X139,X145)</f>
        <v>0</v>
      </c>
      <c r="Y150" s="460">
        <f>IF('Capital Structure'!$H$23='Capital Structure'!$E$17,Y139,Y145)</f>
        <v>0</v>
      </c>
      <c r="Z150" s="460">
        <f>IF('Capital Structure'!$H$23='Capital Structure'!$E$17,Z139,Z145)</f>
        <v>0</v>
      </c>
      <c r="AA150" s="460">
        <f>IF('Capital Structure'!$H$23='Capital Structure'!$E$17,AA139,AA145)</f>
        <v>0</v>
      </c>
      <c r="AB150" s="460">
        <f>IF('Capital Structure'!$H$23='Capital Structure'!$E$17,AB139,AB145)</f>
        <v>0</v>
      </c>
      <c r="AC150" s="460">
        <f>IF('Capital Structure'!$H$23='Capital Structure'!$E$17,AC139,AC145)</f>
        <v>0</v>
      </c>
      <c r="AD150" s="460">
        <f>IF('Capital Structure'!$H$23='Capital Structure'!$E$17,AD139,AD145)</f>
        <v>0</v>
      </c>
      <c r="AE150" s="460">
        <f>IF('Capital Structure'!$H$23='Capital Structure'!$E$17,AE139,AE145)</f>
        <v>0</v>
      </c>
      <c r="AF150" s="460">
        <f>IF('Capital Structure'!$H$23='Capital Structure'!$E$17,AF139,AF145)</f>
        <v>0</v>
      </c>
      <c r="AG150" s="460">
        <f>IF('Capital Structure'!$H$23='Capital Structure'!$E$17,AG139,AG145)</f>
        <v>0</v>
      </c>
      <c r="AH150" s="460">
        <f>IF('Capital Structure'!$H$23='Capital Structure'!$E$17,AH139,AH145)</f>
        <v>0</v>
      </c>
      <c r="AI150" s="460">
        <f>IF('Capital Structure'!$H$23='Capital Structure'!$E$17,AI139,AI145)</f>
        <v>0</v>
      </c>
      <c r="AJ150" s="460">
        <f>IF('Capital Structure'!$H$23='Capital Structure'!$E$17,AJ139,AJ145)</f>
        <v>0</v>
      </c>
      <c r="AK150" s="460">
        <f>IF('Capital Structure'!$H$23='Capital Structure'!$E$17,AK139,AK145)</f>
        <v>0</v>
      </c>
      <c r="AL150" s="460">
        <f>IF('Capital Structure'!$H$23='Capital Structure'!$E$17,AL139,AL145)</f>
        <v>0</v>
      </c>
      <c r="AM150" s="460">
        <f>IF('Capital Structure'!$H$23='Capital Structure'!$E$17,AM139,AM145)</f>
        <v>0</v>
      </c>
      <c r="AN150" s="460">
        <f>IF('Capital Structure'!$H$23='Capital Structure'!$E$17,AN139,AN145)</f>
        <v>0</v>
      </c>
      <c r="AO150" s="460">
        <f>IF('Capital Structure'!$H$23='Capital Structure'!$E$17,AO139,AO145)</f>
        <v>0</v>
      </c>
      <c r="AP150" s="460">
        <f>IF('Capital Structure'!$H$23='Capital Structure'!$E$17,AP139,AP145)</f>
        <v>0</v>
      </c>
      <c r="AQ150" s="460">
        <f>IF('Capital Structure'!$H$23='Capital Structure'!$E$17,AQ139,AQ145)</f>
        <v>0</v>
      </c>
      <c r="AR150" s="460">
        <f>IF('Capital Structure'!$H$23='Capital Structure'!$E$17,AR139,AR145)</f>
        <v>0</v>
      </c>
      <c r="AS150" s="460">
        <f>IF('Capital Structure'!$H$23='Capital Structure'!$E$17,AS139,AS145)</f>
        <v>0</v>
      </c>
      <c r="AT150" s="460">
        <f>IF('Capital Structure'!$H$23='Capital Structure'!$E$17,AT139,AT145)</f>
        <v>0</v>
      </c>
      <c r="AU150" s="460">
        <f>IF('Capital Structure'!$H$23='Capital Structure'!$E$17,AU139,AU145)</f>
        <v>0</v>
      </c>
      <c r="AV150" s="460">
        <f>IF('Capital Structure'!$H$23='Capital Structure'!$E$17,AV139,AV145)</f>
        <v>0</v>
      </c>
      <c r="AW150" s="460">
        <f>IF('Capital Structure'!$H$23='Capital Structure'!$E$17,AW139,AW145)</f>
        <v>0</v>
      </c>
      <c r="AX150" s="460">
        <f>IF('Capital Structure'!$H$23='Capital Structure'!$E$17,AX139,AX145)</f>
        <v>0</v>
      </c>
      <c r="AY150" s="460">
        <f>IF('Capital Structure'!$H$23='Capital Structure'!$E$17,AY139,AY145)</f>
        <v>0</v>
      </c>
      <c r="AZ150" s="460">
        <f>IF('Capital Structure'!$H$23='Capital Structure'!$E$17,AZ139,AZ145)</f>
        <v>0</v>
      </c>
      <c r="BA150" s="460">
        <f>IF('Capital Structure'!$H$23='Capital Structure'!$E$17,BA139,BA145)</f>
        <v>0</v>
      </c>
      <c r="BB150" s="460">
        <f>IF('Capital Structure'!$H$23='Capital Structure'!$E$17,BB139,BB145)</f>
        <v>0</v>
      </c>
      <c r="BC150" s="460">
        <f>IF('Capital Structure'!$H$23='Capital Structure'!$E$17,BC139,BC145)</f>
        <v>0</v>
      </c>
      <c r="BD150" s="460">
        <f>IF('Capital Structure'!$H$23='Capital Structure'!$E$17,BD139,BD145)</f>
        <v>3392307.6923076925</v>
      </c>
      <c r="BE150" s="460">
        <f>IF('Capital Structure'!$H$23='Capital Structure'!$E$17,BE139,BE145)</f>
        <v>6798750</v>
      </c>
      <c r="BF150" s="460">
        <f>IF('Capital Structure'!$H$23='Capital Structure'!$E$17,BF139,BF145)</f>
        <v>10219385.817307694</v>
      </c>
      <c r="BG150" s="460">
        <f>IF('Capital Structure'!$H$23='Capital Structure'!$E$17,BG139,BG145)</f>
        <v>13654274.283854168</v>
      </c>
      <c r="BH150" s="460">
        <f>IF('Capital Structure'!$H$23='Capital Structure'!$E$17,BH139,BH145)</f>
        <v>17103474.785677921</v>
      </c>
      <c r="BI150" s="460">
        <f>IF('Capital Structure'!$H$23='Capital Structure'!$E$17,BI139,BI145)</f>
        <v>20567046.956259269</v>
      </c>
      <c r="BJ150" s="460">
        <f>IF('Capital Structure'!$H$23='Capital Structure'!$E$17,BJ139,BJ145)</f>
        <v>24045050.677551378</v>
      </c>
      <c r="BK150" s="460">
        <f>IF('Capital Structure'!$H$23='Capital Structure'!$E$17,BK139,BK145)</f>
        <v>27537546.081015531</v>
      </c>
      <c r="BL150" s="460">
        <f>IF('Capital Structure'!$H$23='Capital Structure'!$E$17,BL139,BL145)</f>
        <v>31044593.548660789</v>
      </c>
      <c r="BM150" s="460">
        <f>IF('Capital Structure'!$H$23='Capital Structure'!$E$17,BM139,BM145)</f>
        <v>34566253.714087903</v>
      </c>
      <c r="BN150" s="460">
        <f>IF('Capital Structure'!$H$23='Capital Structure'!$E$17,BN139,BN145)</f>
        <v>38102587.463537633</v>
      </c>
      <c r="BO150" s="460">
        <f>IF('Capital Structure'!$H$23='Capital Structure'!$E$17,BO139,BO145)</f>
        <v>41653655.936943404</v>
      </c>
      <c r="BP150" s="460">
        <f>IF('Capital Structure'!$H$23='Capital Structure'!$E$17,BP139,BP145)</f>
        <v>45219520.528988361</v>
      </c>
      <c r="BQ150" s="460">
        <f>IF('Capital Structure'!$H$23='Capital Structure'!$E$17,BQ139,BQ145)</f>
        <v>48800242.890166841</v>
      </c>
      <c r="BR150" s="460">
        <f>IF('Capital Structure'!$H$23='Capital Structure'!$E$17,BR139,BR145)</f>
        <v>52395884.927850232</v>
      </c>
      <c r="BS150" s="460">
        <f>IF('Capital Structure'!$H$23='Capital Structure'!$E$17,BS139,BS145)</f>
        <v>56006508.807357304</v>
      </c>
      <c r="BT150" s="460">
        <f>IF('Capital Structure'!$H$23='Capital Structure'!$E$17,BT139,BT145)</f>
        <v>59632176.953028992</v>
      </c>
      <c r="BU150" s="460">
        <f>IF('Capital Structure'!$H$23='Capital Structure'!$E$17,BU139,BU145)</f>
        <v>63272952.049307637</v>
      </c>
      <c r="BV150" s="460">
        <f>IF('Capital Structure'!$H$23='Capital Structure'!$E$17,BV139,BV145)</f>
        <v>66928897.041820787</v>
      </c>
      <c r="BW150" s="460">
        <f>IF('Capital Structure'!$H$23='Capital Structure'!$E$17,BW139,BW145)</f>
        <v>70600075.138469398</v>
      </c>
      <c r="BX150" s="460">
        <f>IF('Capital Structure'!$H$23='Capital Structure'!$E$17,BX139,BX145)</f>
        <v>74286549.810520723</v>
      </c>
      <c r="BY150" s="460">
        <f>IF('Capital Structure'!$H$23='Capital Structure'!$E$17,BY139,BY145)</f>
        <v>77988384.793705583</v>
      </c>
      <c r="BZ150" s="460">
        <f>IF('Capital Structure'!$H$23='Capital Structure'!$E$17,BZ139,BZ145)</f>
        <v>81705644.089320391</v>
      </c>
      <c r="CA150" s="460">
        <f>IF('Capital Structure'!$H$23='Capital Structure'!$E$17,CA139,CA145)</f>
        <v>85438391.965333581</v>
      </c>
      <c r="CB150" s="460">
        <f>IF('Capital Structure'!$H$23='Capital Structure'!$E$17,CB139,CB145)</f>
        <v>89186692.957496837</v>
      </c>
      <c r="CC150" s="460">
        <f>IF('Capital Structure'!$H$23='Capital Structure'!$E$17,CC139,CC145)</f>
        <v>92950611.870460704</v>
      </c>
      <c r="CD150" s="460">
        <f>IF('Capital Structure'!$H$23='Capital Structure'!$E$17,CD139,CD145)</f>
        <v>93337906.086587623</v>
      </c>
      <c r="CE150" s="460">
        <f>IF('Capital Structure'!$H$23='Capital Structure'!$E$17,CE139,CE145)</f>
        <v>0</v>
      </c>
      <c r="CF150" s="460">
        <f>IF('Capital Structure'!$H$23='Capital Structure'!$E$17,CF139,CF145)</f>
        <v>0</v>
      </c>
      <c r="CG150" s="460">
        <f>IF('Capital Structure'!$H$23='Capital Structure'!$E$17,CG139,CG145)</f>
        <v>0</v>
      </c>
      <c r="CH150" s="460">
        <f>IF('Capital Structure'!$H$23='Capital Structure'!$E$17,CH139,CH145)</f>
        <v>0</v>
      </c>
      <c r="CI150" s="460">
        <f>IF('Capital Structure'!$H$23='Capital Structure'!$E$17,CI139,CI145)</f>
        <v>0</v>
      </c>
      <c r="CJ150" s="460">
        <f>IF('Capital Structure'!$H$23='Capital Structure'!$E$17,CJ139,CJ145)</f>
        <v>0</v>
      </c>
      <c r="CK150" s="460">
        <f>IF('Capital Structure'!$H$23='Capital Structure'!$E$17,CK139,CK145)</f>
        <v>0</v>
      </c>
      <c r="CL150" s="460">
        <f>IF('Capital Structure'!$H$23='Capital Structure'!$E$17,CL139,CL145)</f>
        <v>0</v>
      </c>
      <c r="CM150" s="460">
        <f>IF('Capital Structure'!$H$23='Capital Structure'!$E$17,CM139,CM145)</f>
        <v>0</v>
      </c>
      <c r="CN150" s="460">
        <f>IF('Capital Structure'!$H$23='Capital Structure'!$E$17,CN139,CN145)</f>
        <v>0</v>
      </c>
      <c r="CO150" s="460">
        <f>IF('Capital Structure'!$H$23='Capital Structure'!$E$17,CO139,CO145)</f>
        <v>0</v>
      </c>
      <c r="CP150" s="460">
        <f>IF('Capital Structure'!$H$23='Capital Structure'!$E$17,CP139,CP145)</f>
        <v>0</v>
      </c>
      <c r="CQ150" s="460">
        <f>IF('Capital Structure'!$H$23='Capital Structure'!$E$17,CQ139,CQ145)</f>
        <v>0</v>
      </c>
      <c r="CR150" s="460">
        <f>IF('Capital Structure'!$H$23='Capital Structure'!$E$17,CR139,CR145)</f>
        <v>0</v>
      </c>
      <c r="CS150" s="460">
        <f>IF('Capital Structure'!$H$23='Capital Structure'!$E$17,CS139,CS145)</f>
        <v>0</v>
      </c>
      <c r="CT150" s="460">
        <f>IF('Capital Structure'!$H$23='Capital Structure'!$E$17,CT139,CT145)</f>
        <v>0</v>
      </c>
      <c r="CU150" s="460">
        <f>IF('Capital Structure'!$H$23='Capital Structure'!$E$17,CU139,CU145)</f>
        <v>0</v>
      </c>
      <c r="CV150" s="460">
        <f>IF('Capital Structure'!$H$23='Capital Structure'!$E$17,CV139,CV145)</f>
        <v>0</v>
      </c>
      <c r="CW150" s="460">
        <f>IF('Capital Structure'!$H$23='Capital Structure'!$E$17,CW139,CW145)</f>
        <v>0</v>
      </c>
      <c r="CX150" s="460">
        <f>IF('Capital Structure'!$H$23='Capital Structure'!$E$17,CX139,CX145)</f>
        <v>0</v>
      </c>
      <c r="CY150" s="460">
        <f>IF('Capital Structure'!$H$23='Capital Structure'!$E$17,CY139,CY145)</f>
        <v>0</v>
      </c>
      <c r="CZ150" s="460">
        <f>IF('Capital Structure'!$H$23='Capital Structure'!$E$17,CZ139,CZ145)</f>
        <v>0</v>
      </c>
      <c r="DA150" s="460">
        <f>IF('Capital Structure'!$H$23='Capital Structure'!$E$17,DA139,DA145)</f>
        <v>0</v>
      </c>
      <c r="DB150" s="460">
        <f>IF('Capital Structure'!$H$23='Capital Structure'!$E$17,DB139,DB145)</f>
        <v>0</v>
      </c>
      <c r="DC150" s="460">
        <f>IF('Capital Structure'!$H$23='Capital Structure'!$E$17,DC139,DC145)</f>
        <v>0</v>
      </c>
      <c r="DD150" s="460">
        <f>IF('Capital Structure'!$H$23='Capital Structure'!$E$17,DD139,DD145)</f>
        <v>0</v>
      </c>
      <c r="DE150" s="460">
        <f>IF('Capital Structure'!$H$23='Capital Structure'!$E$17,DE139,DE145)</f>
        <v>0</v>
      </c>
      <c r="DF150" s="460">
        <f>IF('Capital Structure'!$H$23='Capital Structure'!$E$17,DF139,DF145)</f>
        <v>0</v>
      </c>
      <c r="DG150" s="460">
        <f>IF('Capital Structure'!$H$23='Capital Structure'!$E$17,DG139,DG145)</f>
        <v>0</v>
      </c>
      <c r="DH150" s="460">
        <f>IF('Capital Structure'!$H$23='Capital Structure'!$E$17,DH139,DH145)</f>
        <v>0</v>
      </c>
      <c r="DI150" s="460">
        <f>IF('Capital Structure'!$H$23='Capital Structure'!$E$17,DI139,DI145)</f>
        <v>0</v>
      </c>
      <c r="DJ150" s="460">
        <f>IF('Capital Structure'!$H$23='Capital Structure'!$E$17,DJ139,DJ145)</f>
        <v>0</v>
      </c>
      <c r="DK150" s="460">
        <f>IF('Capital Structure'!$H$23='Capital Structure'!$E$17,DK139,DK145)</f>
        <v>0</v>
      </c>
      <c r="DL150" s="460">
        <f>IF('Capital Structure'!$H$23='Capital Structure'!$E$17,DL139,DL145)</f>
        <v>0</v>
      </c>
      <c r="DM150" s="460">
        <f>IF('Capital Structure'!$H$23='Capital Structure'!$E$17,DM139,DM145)</f>
        <v>0</v>
      </c>
      <c r="DN150" s="460">
        <f>IF('Capital Structure'!$H$23='Capital Structure'!$E$17,DN139,DN145)</f>
        <v>0</v>
      </c>
      <c r="DO150" s="460">
        <f>IF('Capital Structure'!$H$23='Capital Structure'!$E$17,DO139,DO145)</f>
        <v>0</v>
      </c>
      <c r="DP150" s="460">
        <f>IF('Capital Structure'!$H$23='Capital Structure'!$E$17,DP139,DP145)</f>
        <v>0</v>
      </c>
      <c r="DQ150" s="460">
        <f>IF('Capital Structure'!$H$23='Capital Structure'!$E$17,DQ139,DQ145)</f>
        <v>0</v>
      </c>
      <c r="DR150" s="460">
        <f>IF('Capital Structure'!$H$23='Capital Structure'!$E$17,DR139,DR145)</f>
        <v>0</v>
      </c>
      <c r="DS150" s="460">
        <f>IF('Capital Structure'!$H$23='Capital Structure'!$E$17,DS139,DS145)</f>
        <v>0</v>
      </c>
      <c r="DT150" s="460">
        <f>IF('Capital Structure'!$H$23='Capital Structure'!$E$17,DT139,DT145)</f>
        <v>0</v>
      </c>
      <c r="DU150" s="460">
        <f>IF('Capital Structure'!$H$23='Capital Structure'!$E$17,DU139,DU145)</f>
        <v>0</v>
      </c>
      <c r="DV150" s="460">
        <f>IF('Capital Structure'!$H$23='Capital Structure'!$E$17,DV139,DV145)</f>
        <v>0</v>
      </c>
      <c r="DW150" s="460">
        <f>IF('Capital Structure'!$H$23='Capital Structure'!$E$17,DW139,DW145)</f>
        <v>0</v>
      </c>
      <c r="DX150" s="460">
        <f>IF('Capital Structure'!$H$23='Capital Structure'!$E$17,DX139,DX145)</f>
        <v>0</v>
      </c>
      <c r="DY150" s="460">
        <f>IF('Capital Structure'!$H$23='Capital Structure'!$E$17,DY139,DY145)</f>
        <v>0</v>
      </c>
      <c r="DZ150" s="460">
        <f>IF('Capital Structure'!$H$23='Capital Structure'!$E$17,DZ139,DZ145)</f>
        <v>0</v>
      </c>
      <c r="EA150" s="460">
        <f>IF('Capital Structure'!$H$23='Capital Structure'!$E$17,EA139,EA145)</f>
        <v>0</v>
      </c>
      <c r="EB150" s="460">
        <f>IF('Capital Structure'!$H$23='Capital Structure'!$E$17,EB139,EB145)</f>
        <v>0</v>
      </c>
      <c r="EC150" s="460">
        <f>IF('Capital Structure'!$H$23='Capital Structure'!$E$17,EC139,EC145)</f>
        <v>0</v>
      </c>
      <c r="ED150" s="460">
        <f>IF('Capital Structure'!$H$23='Capital Structure'!$E$17,ED139,ED145)</f>
        <v>0</v>
      </c>
      <c r="EE150" s="460">
        <f>IF('Capital Structure'!$H$23='Capital Structure'!$E$17,EE139,EE145)</f>
        <v>0</v>
      </c>
      <c r="EF150" s="460">
        <f>IF('Capital Structure'!$H$23='Capital Structure'!$E$17,EF139,EF145)</f>
        <v>0</v>
      </c>
      <c r="EG150" s="460">
        <f>IF('Capital Structure'!$H$23='Capital Structure'!$E$17,EG139,EG145)</f>
        <v>0</v>
      </c>
      <c r="EH150" s="460">
        <f>IF('Capital Structure'!$H$23='Capital Structure'!$E$17,EH139,EH145)</f>
        <v>0</v>
      </c>
      <c r="EI150" s="460">
        <f>IF('Capital Structure'!$H$23='Capital Structure'!$E$17,EI139,EI145)</f>
        <v>0</v>
      </c>
      <c r="EJ150" s="460">
        <f>IF('Capital Structure'!$H$23='Capital Structure'!$E$17,EJ139,EJ145)</f>
        <v>0</v>
      </c>
      <c r="EK150" s="460">
        <f>IF('Capital Structure'!$H$23='Capital Structure'!$E$17,EK139,EK145)</f>
        <v>0</v>
      </c>
      <c r="EL150" s="460">
        <f>IF('Capital Structure'!$H$23='Capital Structure'!$E$17,EL139,EL145)</f>
        <v>0</v>
      </c>
      <c r="EM150" s="460">
        <f>IF('Capital Structure'!$H$23='Capital Structure'!$E$17,EM139,EM145)</f>
        <v>0</v>
      </c>
      <c r="EN150" s="460">
        <f>IF('Capital Structure'!$H$23='Capital Structure'!$E$17,EN139,EN145)</f>
        <v>0</v>
      </c>
      <c r="EO150" s="460">
        <f>IF('Capital Structure'!$H$23='Capital Structure'!$E$17,EO139,EO145)</f>
        <v>0</v>
      </c>
      <c r="EP150" s="460">
        <f>IF('Capital Structure'!$H$23='Capital Structure'!$E$17,EP139,EP145)</f>
        <v>0</v>
      </c>
      <c r="EQ150" s="460">
        <f>IF('Capital Structure'!$H$23='Capital Structure'!$E$17,EQ139,EQ145)</f>
        <v>0</v>
      </c>
      <c r="ER150" s="460">
        <f>IF('Capital Structure'!$H$23='Capital Structure'!$E$17,ER139,ER145)</f>
        <v>0</v>
      </c>
      <c r="ES150" s="460">
        <f>IF('Capital Structure'!$H$23='Capital Structure'!$E$17,ES139,ES145)</f>
        <v>0</v>
      </c>
      <c r="ET150" s="460">
        <f>IF('Capital Structure'!$H$23='Capital Structure'!$E$17,ET139,ET145)</f>
        <v>0</v>
      </c>
      <c r="EU150" s="460">
        <f>IF('Capital Structure'!$H$23='Capital Structure'!$E$17,EU139,EU145)</f>
        <v>0</v>
      </c>
      <c r="EV150" s="460">
        <f>IF('Capital Structure'!$H$23='Capital Structure'!$E$17,EV139,EV145)</f>
        <v>0</v>
      </c>
      <c r="EW150" s="460">
        <f>IF('Capital Structure'!$H$23='Capital Structure'!$E$17,EW139,EW145)</f>
        <v>0</v>
      </c>
      <c r="EX150" s="460">
        <f>IF('Capital Structure'!$H$23='Capital Structure'!$E$17,EX139,EX145)</f>
        <v>0</v>
      </c>
      <c r="EY150" s="460">
        <f>IF('Capital Structure'!$H$23='Capital Structure'!$E$17,EY139,EY145)</f>
        <v>0</v>
      </c>
      <c r="EZ150" s="460">
        <f>IF('Capital Structure'!$H$23='Capital Structure'!$E$17,EZ139,EZ145)</f>
        <v>0</v>
      </c>
      <c r="FA150" s="460">
        <f>IF('Capital Structure'!$H$23='Capital Structure'!$E$17,FA139,FA145)</f>
        <v>0</v>
      </c>
      <c r="FB150" s="460">
        <f>IF('Capital Structure'!$H$23='Capital Structure'!$E$17,FB139,FB145)</f>
        <v>0</v>
      </c>
      <c r="FC150" s="460"/>
      <c r="FD150" s="460"/>
      <c r="FE150" s="460"/>
      <c r="FF150" s="460"/>
      <c r="FG150" s="460"/>
      <c r="FH150" s="460"/>
      <c r="FI150" s="460"/>
      <c r="FJ150" s="460"/>
      <c r="FK150" s="460"/>
      <c r="FL150" s="460"/>
      <c r="FM150" s="460"/>
      <c r="FN150" s="460"/>
      <c r="FO150" s="460"/>
      <c r="FP150" s="460"/>
      <c r="FQ150" s="460"/>
      <c r="FR150" s="460"/>
      <c r="FS150" s="460"/>
      <c r="FT150" s="460"/>
      <c r="FU150" s="460"/>
      <c r="FV150" s="460"/>
      <c r="FW150" s="460"/>
      <c r="FX150" s="460"/>
      <c r="FY150" s="460"/>
      <c r="FZ150" s="460"/>
      <c r="GA150" s="460"/>
      <c r="GB150" s="460"/>
      <c r="GC150" s="460"/>
      <c r="GD150" s="460"/>
      <c r="GE150" s="460"/>
      <c r="GF150" s="460"/>
      <c r="GG150" s="460"/>
      <c r="GH150" s="460"/>
      <c r="GI150" s="460"/>
      <c r="GJ150" s="460"/>
      <c r="GK150" s="460"/>
      <c r="GL150" s="460"/>
      <c r="GM150" s="460"/>
      <c r="GN150" s="460"/>
      <c r="GO150" s="460"/>
      <c r="GP150" s="460"/>
      <c r="GQ150" s="460"/>
      <c r="GR150" s="460"/>
      <c r="GS150" s="460"/>
      <c r="GT150" s="460"/>
      <c r="GU150" s="460"/>
      <c r="GV150" s="460"/>
      <c r="GW150" s="460"/>
      <c r="GX150" s="460"/>
    </row>
    <row r="151" spans="2:206">
      <c r="B151" s="469" t="s">
        <v>204</v>
      </c>
      <c r="D151" s="228"/>
      <c r="E151" s="460">
        <f>IF('Capital Structure'!$H$23='Capital Structure'!$E$17,E138+E140,E144+E146)</f>
        <v>0</v>
      </c>
      <c r="F151" s="460">
        <f>IF('Capital Structure'!$H$23='Capital Structure'!$E$17,F138+F140,F144+F146)</f>
        <v>0</v>
      </c>
      <c r="G151" s="460">
        <f>IF('Capital Structure'!$H$23='Capital Structure'!$E$17,G138+G140,G144+G146)</f>
        <v>0</v>
      </c>
      <c r="H151" s="460">
        <f>IF('Capital Structure'!$H$23='Capital Structure'!$E$17,H138+H140,H144+H146)</f>
        <v>0</v>
      </c>
      <c r="I151" s="460">
        <f>IF('Capital Structure'!$H$23='Capital Structure'!$E$17,I138+I140,I144+I146)</f>
        <v>0</v>
      </c>
      <c r="J151" s="460">
        <f>IF('Capital Structure'!$H$23='Capital Structure'!$E$17,J138+J140,J144+J146)</f>
        <v>0</v>
      </c>
      <c r="K151" s="460">
        <f>IF('Capital Structure'!$H$23='Capital Structure'!$E$17,K138+K140,K144+K146)</f>
        <v>0</v>
      </c>
      <c r="L151" s="460">
        <f>IF('Capital Structure'!$H$23='Capital Structure'!$E$17,L138+L140,L144+L146)</f>
        <v>0</v>
      </c>
      <c r="M151" s="460">
        <f>IF('Capital Structure'!$H$23='Capital Structure'!$E$17,M138+M140,M144+M146)</f>
        <v>0</v>
      </c>
      <c r="N151" s="460">
        <f>IF('Capital Structure'!$H$23='Capital Structure'!$E$17,N138+N140,N144+N146)</f>
        <v>0</v>
      </c>
      <c r="O151" s="460">
        <f>IF('Capital Structure'!$H$23='Capital Structure'!$E$17,O138+O140,O144+O146)</f>
        <v>0</v>
      </c>
      <c r="P151" s="460">
        <f>IF('Capital Structure'!$H$23='Capital Structure'!$E$17,P138+P140,P144+P146)</f>
        <v>0</v>
      </c>
      <c r="Q151" s="460">
        <f>IF('Capital Structure'!$H$23='Capital Structure'!$E$17,Q138+Q140,Q144+Q146)</f>
        <v>0</v>
      </c>
      <c r="R151" s="460">
        <f>IF('Capital Structure'!$H$23='Capital Structure'!$E$17,R138+R140,R144+R146)</f>
        <v>0</v>
      </c>
      <c r="S151" s="460">
        <f>IF('Capital Structure'!$H$23='Capital Structure'!$E$17,S138+S140,S144+S146)</f>
        <v>0</v>
      </c>
      <c r="T151" s="460">
        <f>IF('Capital Structure'!$H$23='Capital Structure'!$E$17,T138+T140,T144+T146)</f>
        <v>0</v>
      </c>
      <c r="U151" s="460">
        <f>IF('Capital Structure'!$H$23='Capital Structure'!$E$17,U138+U140,U144+U146)</f>
        <v>0</v>
      </c>
      <c r="V151" s="460">
        <f>IF('Capital Structure'!$H$23='Capital Structure'!$E$17,V138+V140,V144+V146)</f>
        <v>0</v>
      </c>
      <c r="W151" s="460">
        <f>IF('Capital Structure'!$H$23='Capital Structure'!$E$17,W138+W140,W144+W146)</f>
        <v>0</v>
      </c>
      <c r="X151" s="460">
        <f>IF('Capital Structure'!$H$23='Capital Structure'!$E$17,X138+X140,X144+X146)</f>
        <v>0</v>
      </c>
      <c r="Y151" s="460">
        <f>IF('Capital Structure'!$H$23='Capital Structure'!$E$17,Y138+Y140,Y144+Y146)</f>
        <v>0</v>
      </c>
      <c r="Z151" s="460">
        <f>IF('Capital Structure'!$H$23='Capital Structure'!$E$17,Z138+Z140,Z144+Z146)</f>
        <v>0</v>
      </c>
      <c r="AA151" s="460">
        <f>IF('Capital Structure'!$H$23='Capital Structure'!$E$17,AA138+AA140,AA144+AA146)</f>
        <v>0</v>
      </c>
      <c r="AB151" s="460">
        <f>IF('Capital Structure'!$H$23='Capital Structure'!$E$17,AB138+AB140,AB144+AB146)</f>
        <v>0</v>
      </c>
      <c r="AC151" s="460">
        <f>IF('Capital Structure'!$H$23='Capital Structure'!$E$17,AC138+AC140,AC144+AC146)</f>
        <v>0</v>
      </c>
      <c r="AD151" s="460">
        <f>IF('Capital Structure'!$H$23='Capital Structure'!$E$17,AD138+AD140,AD144+AD146)</f>
        <v>0</v>
      </c>
      <c r="AE151" s="460">
        <f>IF('Capital Structure'!$H$23='Capital Structure'!$E$17,AE138+AE140,AE144+AE146)</f>
        <v>0</v>
      </c>
      <c r="AF151" s="460">
        <f>IF('Capital Structure'!$H$23='Capital Structure'!$E$17,AF138+AF140,AF144+AF146)</f>
        <v>0</v>
      </c>
      <c r="AG151" s="460">
        <f>IF('Capital Structure'!$H$23='Capital Structure'!$E$17,AG138+AG140,AG144+AG146)</f>
        <v>0</v>
      </c>
      <c r="AH151" s="460">
        <f>IF('Capital Structure'!$H$23='Capital Structure'!$E$17,AH138+AH140,AH144+AH146)</f>
        <v>0</v>
      </c>
      <c r="AI151" s="460">
        <f>IF('Capital Structure'!$H$23='Capital Structure'!$E$17,AI138+AI140,AI144+AI146)</f>
        <v>0</v>
      </c>
      <c r="AJ151" s="460">
        <f>IF('Capital Structure'!$H$23='Capital Structure'!$E$17,AJ138+AJ140,AJ144+AJ146)</f>
        <v>0</v>
      </c>
      <c r="AK151" s="460">
        <f>IF('Capital Structure'!$H$23='Capital Structure'!$E$17,AK138+AK140,AK144+AK146)</f>
        <v>0</v>
      </c>
      <c r="AL151" s="460">
        <f>IF('Capital Structure'!$H$23='Capital Structure'!$E$17,AL138+AL140,AL144+AL146)</f>
        <v>0</v>
      </c>
      <c r="AM151" s="460">
        <f>IF('Capital Structure'!$H$23='Capital Structure'!$E$17,AM138+AM140,AM144+AM146)</f>
        <v>0</v>
      </c>
      <c r="AN151" s="460">
        <f>IF('Capital Structure'!$H$23='Capital Structure'!$E$17,AN138+AN140,AN144+AN146)</f>
        <v>0</v>
      </c>
      <c r="AO151" s="460">
        <f>IF('Capital Structure'!$H$23='Capital Structure'!$E$17,AO138+AO140,AO144+AO146)</f>
        <v>0</v>
      </c>
      <c r="AP151" s="460">
        <f>IF('Capital Structure'!$H$23='Capital Structure'!$E$17,AP138+AP140,AP144+AP146)</f>
        <v>0</v>
      </c>
      <c r="AQ151" s="460">
        <f>IF('Capital Structure'!$H$23='Capital Structure'!$E$17,AQ138+AQ140,AQ144+AQ146)</f>
        <v>0</v>
      </c>
      <c r="AR151" s="460">
        <f>IF('Capital Structure'!$H$23='Capital Structure'!$E$17,AR138+AR140,AR144+AR146)</f>
        <v>0</v>
      </c>
      <c r="AS151" s="460">
        <f>IF('Capital Structure'!$H$23='Capital Structure'!$E$17,AS138+AS140,AS144+AS146)</f>
        <v>0</v>
      </c>
      <c r="AT151" s="460">
        <f>IF('Capital Structure'!$H$23='Capital Structure'!$E$17,AT138+AT140,AT144+AT146)</f>
        <v>0</v>
      </c>
      <c r="AU151" s="460">
        <f>IF('Capital Structure'!$H$23='Capital Structure'!$E$17,AU138+AU140,AU144+AU146)</f>
        <v>0</v>
      </c>
      <c r="AV151" s="460">
        <f>IF('Capital Structure'!$H$23='Capital Structure'!$E$17,AV138+AV140,AV144+AV146)</f>
        <v>0</v>
      </c>
      <c r="AW151" s="460">
        <f>IF('Capital Structure'!$H$23='Capital Structure'!$E$17,AW138+AW140,AW144+AW146)</f>
        <v>0</v>
      </c>
      <c r="AX151" s="460">
        <f>IF('Capital Structure'!$H$23='Capital Structure'!$E$17,AX138+AX140,AX144+AX146)</f>
        <v>0</v>
      </c>
      <c r="AY151" s="460">
        <f>IF('Capital Structure'!$H$23='Capital Structure'!$E$17,AY138+AY140,AY144+AY146)</f>
        <v>0</v>
      </c>
      <c r="AZ151" s="460">
        <f>IF('Capital Structure'!$H$23='Capital Structure'!$E$17,AZ138+AZ140,AZ144+AZ146)</f>
        <v>0</v>
      </c>
      <c r="BA151" s="460">
        <f>IF('Capital Structure'!$H$23='Capital Structure'!$E$17,BA138+BA140,BA144+BA146)</f>
        <v>0</v>
      </c>
      <c r="BB151" s="460">
        <f>IF('Capital Structure'!$H$23='Capital Structure'!$E$17,BB138+BB140,BB144+BB146)</f>
        <v>0</v>
      </c>
      <c r="BC151" s="460">
        <f>IF('Capital Structure'!$H$23='Capital Structure'!$E$17,BC138+BC140,BC144+BC146)</f>
        <v>0</v>
      </c>
      <c r="BD151" s="460">
        <f>IF('Capital Structure'!$H$23='Capital Structure'!$E$17,BD138+BD140,BD144+BD146)</f>
        <v>0</v>
      </c>
      <c r="BE151" s="460">
        <f>IF('Capital Structure'!$H$23='Capital Structure'!$E$17,BE138+BE140,BE144+BE146)</f>
        <v>0</v>
      </c>
      <c r="BF151" s="460">
        <f>IF('Capital Structure'!$H$23='Capital Structure'!$E$17,BF138+BF140,BF144+BF146)</f>
        <v>0</v>
      </c>
      <c r="BG151" s="460">
        <f>IF('Capital Structure'!$H$23='Capital Structure'!$E$17,BG138+BG140,BG144+BG146)</f>
        <v>0</v>
      </c>
      <c r="BH151" s="460">
        <f>IF('Capital Structure'!$H$23='Capital Structure'!$E$17,BH138+BH140,BH144+BH146)</f>
        <v>0</v>
      </c>
      <c r="BI151" s="460">
        <f>IF('Capital Structure'!$H$23='Capital Structure'!$E$17,BI138+BI140,BI144+BI146)</f>
        <v>0</v>
      </c>
      <c r="BJ151" s="460">
        <f>IF('Capital Structure'!$H$23='Capital Structure'!$E$17,BJ138+BJ140,BJ144+BJ146)</f>
        <v>0</v>
      </c>
      <c r="BK151" s="460">
        <f>IF('Capital Structure'!$H$23='Capital Structure'!$E$17,BK138+BK140,BK144+BK146)</f>
        <v>0</v>
      </c>
      <c r="BL151" s="460">
        <f>IF('Capital Structure'!$H$23='Capital Structure'!$E$17,BL138+BL140,BL144+BL146)</f>
        <v>0</v>
      </c>
      <c r="BM151" s="460">
        <f>IF('Capital Structure'!$H$23='Capital Structure'!$E$17,BM138+BM140,BM144+BM146)</f>
        <v>0</v>
      </c>
      <c r="BN151" s="460">
        <f>IF('Capital Structure'!$H$23='Capital Structure'!$E$17,BN138+BN140,BN144+BN146)</f>
        <v>0</v>
      </c>
      <c r="BO151" s="460">
        <f>IF('Capital Structure'!$H$23='Capital Structure'!$E$17,BO138+BO140,BO144+BO146)</f>
        <v>0</v>
      </c>
      <c r="BP151" s="460">
        <f>IF('Capital Structure'!$H$23='Capital Structure'!$E$17,BP138+BP140,BP144+BP146)</f>
        <v>0</v>
      </c>
      <c r="BQ151" s="460">
        <f>IF('Capital Structure'!$H$23='Capital Structure'!$E$17,BQ138+BQ140,BQ144+BQ146)</f>
        <v>0</v>
      </c>
      <c r="BR151" s="460">
        <f>IF('Capital Structure'!$H$23='Capital Structure'!$E$17,BR138+BR140,BR144+BR146)</f>
        <v>0</v>
      </c>
      <c r="BS151" s="460">
        <f>IF('Capital Structure'!$H$23='Capital Structure'!$E$17,BS138+BS140,BS144+BS146)</f>
        <v>0</v>
      </c>
      <c r="BT151" s="460">
        <f>IF('Capital Structure'!$H$23='Capital Structure'!$E$17,BT138+BT140,BT144+BT146)</f>
        <v>0</v>
      </c>
      <c r="BU151" s="460">
        <f>IF('Capital Structure'!$H$23='Capital Structure'!$E$17,BU138+BU140,BU144+BU146)</f>
        <v>0</v>
      </c>
      <c r="BV151" s="460">
        <f>IF('Capital Structure'!$H$23='Capital Structure'!$E$17,BV138+BV140,BV144+BV146)</f>
        <v>0</v>
      </c>
      <c r="BW151" s="460">
        <f>IF('Capital Structure'!$H$23='Capital Structure'!$E$17,BW138+BW140,BW144+BW146)</f>
        <v>0</v>
      </c>
      <c r="BX151" s="460">
        <f>IF('Capital Structure'!$H$23='Capital Structure'!$E$17,BX138+BX140,BX144+BX146)</f>
        <v>0</v>
      </c>
      <c r="BY151" s="460">
        <f>IF('Capital Structure'!$H$23='Capital Structure'!$E$17,BY138+BY140,BY144+BY146)</f>
        <v>0</v>
      </c>
      <c r="BZ151" s="460">
        <f>IF('Capital Structure'!$H$23='Capital Structure'!$E$17,BZ138+BZ140,BZ144+BZ146)</f>
        <v>0</v>
      </c>
      <c r="CA151" s="460">
        <f>IF('Capital Structure'!$H$23='Capital Structure'!$E$17,CA138+CA140,CA144+CA146)</f>
        <v>0</v>
      </c>
      <c r="CB151" s="460">
        <f>IF('Capital Structure'!$H$23='Capital Structure'!$E$17,CB138+CB140,CB144+CB146)</f>
        <v>0</v>
      </c>
      <c r="CC151" s="460">
        <f>IF('Capital Structure'!$H$23='Capital Structure'!$E$17,CC138+CC140,CC144+CC146)</f>
        <v>0</v>
      </c>
      <c r="CD151" s="460">
        <f>IF('Capital Structure'!$H$23='Capital Structure'!$E$17,CD138+CD140,CD144+CD146)</f>
        <v>93337906.086587623</v>
      </c>
      <c r="CE151" s="460">
        <f>IF('Capital Structure'!$H$23='Capital Structure'!$E$17,CE138+CE140,CE144+CE146)</f>
        <v>0</v>
      </c>
      <c r="CF151" s="460">
        <f>IF('Capital Structure'!$H$23='Capital Structure'!$E$17,CF138+CF140,CF144+CF146)</f>
        <v>0</v>
      </c>
      <c r="CG151" s="460">
        <f>IF('Capital Structure'!$H$23='Capital Structure'!$E$17,CG138+CG140,CG144+CG146)</f>
        <v>0</v>
      </c>
      <c r="CH151" s="460">
        <f>IF('Capital Structure'!$H$23='Capital Structure'!$E$17,CH138+CH140,CH144+CH146)</f>
        <v>0</v>
      </c>
      <c r="CI151" s="460">
        <f>IF('Capital Structure'!$H$23='Capital Structure'!$E$17,CI138+CI140,CI144+CI146)</f>
        <v>0</v>
      </c>
      <c r="CJ151" s="460">
        <f>IF('Capital Structure'!$H$23='Capital Structure'!$E$17,CJ138+CJ140,CJ144+CJ146)</f>
        <v>0</v>
      </c>
      <c r="CK151" s="460">
        <f>IF('Capital Structure'!$H$23='Capital Structure'!$E$17,CK138+CK140,CK144+CK146)</f>
        <v>0</v>
      </c>
      <c r="CL151" s="460">
        <f>IF('Capital Structure'!$H$23='Capital Structure'!$E$17,CL138+CL140,CL144+CL146)</f>
        <v>0</v>
      </c>
      <c r="CM151" s="460">
        <f>IF('Capital Structure'!$H$23='Capital Structure'!$E$17,CM138+CM140,CM144+CM146)</f>
        <v>0</v>
      </c>
      <c r="CN151" s="460">
        <f>IF('Capital Structure'!$H$23='Capital Structure'!$E$17,CN138+CN140,CN144+CN146)</f>
        <v>0</v>
      </c>
      <c r="CO151" s="460">
        <f>IF('Capital Structure'!$H$23='Capital Structure'!$E$17,CO138+CO140,CO144+CO146)</f>
        <v>0</v>
      </c>
      <c r="CP151" s="460">
        <f>IF('Capital Structure'!$H$23='Capital Structure'!$E$17,CP138+CP140,CP144+CP146)</f>
        <v>0</v>
      </c>
      <c r="CQ151" s="460">
        <f>IF('Capital Structure'!$H$23='Capital Structure'!$E$17,CQ138+CQ140,CQ144+CQ146)</f>
        <v>0</v>
      </c>
      <c r="CR151" s="460">
        <f>IF('Capital Structure'!$H$23='Capital Structure'!$E$17,CR138+CR140,CR144+CR146)</f>
        <v>0</v>
      </c>
      <c r="CS151" s="460">
        <f>IF('Capital Structure'!$H$23='Capital Structure'!$E$17,CS138+CS140,CS144+CS146)</f>
        <v>0</v>
      </c>
      <c r="CT151" s="460">
        <f>IF('Capital Structure'!$H$23='Capital Structure'!$E$17,CT138+CT140,CT144+CT146)</f>
        <v>0</v>
      </c>
      <c r="CU151" s="460">
        <f>IF('Capital Structure'!$H$23='Capital Structure'!$E$17,CU138+CU140,CU144+CU146)</f>
        <v>0</v>
      </c>
      <c r="CV151" s="460">
        <f>IF('Capital Structure'!$H$23='Capital Structure'!$E$17,CV138+CV140,CV144+CV146)</f>
        <v>0</v>
      </c>
      <c r="CW151" s="460">
        <f>IF('Capital Structure'!$H$23='Capital Structure'!$E$17,CW138+CW140,CW144+CW146)</f>
        <v>0</v>
      </c>
      <c r="CX151" s="460">
        <f>IF('Capital Structure'!$H$23='Capital Structure'!$E$17,CX138+CX140,CX144+CX146)</f>
        <v>0</v>
      </c>
      <c r="CY151" s="460">
        <f>IF('Capital Structure'!$H$23='Capital Structure'!$E$17,CY138+CY140,CY144+CY146)</f>
        <v>0</v>
      </c>
      <c r="CZ151" s="460">
        <f>IF('Capital Structure'!$H$23='Capital Structure'!$E$17,CZ138+CZ140,CZ144+CZ146)</f>
        <v>0</v>
      </c>
      <c r="DA151" s="460">
        <f>IF('Capital Structure'!$H$23='Capital Structure'!$E$17,DA138+DA140,DA144+DA146)</f>
        <v>0</v>
      </c>
      <c r="DB151" s="460">
        <f>IF('Capital Structure'!$H$23='Capital Structure'!$E$17,DB138+DB140,DB144+DB146)</f>
        <v>0</v>
      </c>
      <c r="DC151" s="460">
        <f>IF('Capital Structure'!$H$23='Capital Structure'!$E$17,DC138+DC140,DC144+DC146)</f>
        <v>0</v>
      </c>
      <c r="DD151" s="460">
        <f>IF('Capital Structure'!$H$23='Capital Structure'!$E$17,DD138+DD140,DD144+DD146)</f>
        <v>0</v>
      </c>
      <c r="DE151" s="460">
        <f>IF('Capital Structure'!$H$23='Capital Structure'!$E$17,DE138+DE140,DE144+DE146)</f>
        <v>0</v>
      </c>
      <c r="DF151" s="460">
        <f>IF('Capital Structure'!$H$23='Capital Structure'!$E$17,DF138+DF140,DF144+DF146)</f>
        <v>0</v>
      </c>
      <c r="DG151" s="460">
        <f>IF('Capital Structure'!$H$23='Capital Structure'!$E$17,DG138+DG140,DG144+DG146)</f>
        <v>0</v>
      </c>
      <c r="DH151" s="460">
        <f>IF('Capital Structure'!$H$23='Capital Structure'!$E$17,DH138+DH140,DH144+DH146)</f>
        <v>0</v>
      </c>
      <c r="DI151" s="460">
        <f>IF('Capital Structure'!$H$23='Capital Structure'!$E$17,DI138+DI140,DI144+DI146)</f>
        <v>0</v>
      </c>
      <c r="DJ151" s="460">
        <f>IF('Capital Structure'!$H$23='Capital Structure'!$E$17,DJ138+DJ140,DJ144+DJ146)</f>
        <v>0</v>
      </c>
      <c r="DK151" s="460">
        <f>IF('Capital Structure'!$H$23='Capital Structure'!$E$17,DK138+DK140,DK144+DK146)</f>
        <v>0</v>
      </c>
      <c r="DL151" s="460">
        <f>IF('Capital Structure'!$H$23='Capital Structure'!$E$17,DL138+DL140,DL144+DL146)</f>
        <v>0</v>
      </c>
      <c r="DM151" s="460">
        <f>IF('Capital Structure'!$H$23='Capital Structure'!$E$17,DM138+DM140,DM144+DM146)</f>
        <v>0</v>
      </c>
      <c r="DN151" s="460">
        <f>IF('Capital Structure'!$H$23='Capital Structure'!$E$17,DN138+DN140,DN144+DN146)</f>
        <v>0</v>
      </c>
      <c r="DO151" s="460">
        <f>IF('Capital Structure'!$H$23='Capital Structure'!$E$17,DO138+DO140,DO144+DO146)</f>
        <v>0</v>
      </c>
      <c r="DP151" s="460">
        <f>IF('Capital Structure'!$H$23='Capital Structure'!$E$17,DP138+DP140,DP144+DP146)</f>
        <v>0</v>
      </c>
      <c r="DQ151" s="460">
        <f>IF('Capital Structure'!$H$23='Capital Structure'!$E$17,DQ138+DQ140,DQ144+DQ146)</f>
        <v>0</v>
      </c>
      <c r="DR151" s="460">
        <f>IF('Capital Structure'!$H$23='Capital Structure'!$E$17,DR138+DR140,DR144+DR146)</f>
        <v>0</v>
      </c>
      <c r="DS151" s="460">
        <f>IF('Capital Structure'!$H$23='Capital Structure'!$E$17,DS138+DS140,DS144+DS146)</f>
        <v>0</v>
      </c>
      <c r="DT151" s="460">
        <f>IF('Capital Structure'!$H$23='Capital Structure'!$E$17,DT138+DT140,DT144+DT146)</f>
        <v>0</v>
      </c>
      <c r="DU151" s="460">
        <f>IF('Capital Structure'!$H$23='Capital Structure'!$E$17,DU138+DU140,DU144+DU146)</f>
        <v>0</v>
      </c>
      <c r="DV151" s="460">
        <f>IF('Capital Structure'!$H$23='Capital Structure'!$E$17,DV138+DV140,DV144+DV146)</f>
        <v>0</v>
      </c>
      <c r="DW151" s="460">
        <f>IF('Capital Structure'!$H$23='Capital Structure'!$E$17,DW138+DW140,DW144+DW146)</f>
        <v>0</v>
      </c>
      <c r="DX151" s="460">
        <f>IF('Capital Structure'!$H$23='Capital Structure'!$E$17,DX138+DX140,DX144+DX146)</f>
        <v>0</v>
      </c>
      <c r="DY151" s="460">
        <f>IF('Capital Structure'!$H$23='Capital Structure'!$E$17,DY138+DY140,DY144+DY146)</f>
        <v>0</v>
      </c>
      <c r="DZ151" s="460">
        <f>IF('Capital Structure'!$H$23='Capital Structure'!$E$17,DZ138+DZ140,DZ144+DZ146)</f>
        <v>0</v>
      </c>
      <c r="EA151" s="460">
        <f>IF('Capital Structure'!$H$23='Capital Structure'!$E$17,EA138+EA140,EA144+EA146)</f>
        <v>0</v>
      </c>
      <c r="EB151" s="460">
        <f>IF('Capital Structure'!$H$23='Capital Structure'!$E$17,EB138+EB140,EB144+EB146)</f>
        <v>0</v>
      </c>
      <c r="EC151" s="460">
        <f>IF('Capital Structure'!$H$23='Capital Structure'!$E$17,EC138+EC140,EC144+EC146)</f>
        <v>0</v>
      </c>
      <c r="ED151" s="460">
        <f>IF('Capital Structure'!$H$23='Capital Structure'!$E$17,ED138+ED140,ED144+ED146)</f>
        <v>0</v>
      </c>
      <c r="EE151" s="460">
        <f>IF('Capital Structure'!$H$23='Capital Structure'!$E$17,EE138+EE140,EE144+EE146)</f>
        <v>0</v>
      </c>
      <c r="EF151" s="460">
        <f>IF('Capital Structure'!$H$23='Capital Structure'!$E$17,EF138+EF140,EF144+EF146)</f>
        <v>0</v>
      </c>
      <c r="EG151" s="460">
        <f>IF('Capital Structure'!$H$23='Capital Structure'!$E$17,EG138+EG140,EG144+EG146)</f>
        <v>0</v>
      </c>
      <c r="EH151" s="460">
        <f>IF('Capital Structure'!$H$23='Capital Structure'!$E$17,EH138+EH140,EH144+EH146)</f>
        <v>0</v>
      </c>
      <c r="EI151" s="460">
        <f>IF('Capital Structure'!$H$23='Capital Structure'!$E$17,EI138+EI140,EI144+EI146)</f>
        <v>0</v>
      </c>
      <c r="EJ151" s="460">
        <f>IF('Capital Structure'!$H$23='Capital Structure'!$E$17,EJ138+EJ140,EJ144+EJ146)</f>
        <v>0</v>
      </c>
      <c r="EK151" s="460">
        <f>IF('Capital Structure'!$H$23='Capital Structure'!$E$17,EK138+EK140,EK144+EK146)</f>
        <v>0</v>
      </c>
      <c r="EL151" s="460">
        <f>IF('Capital Structure'!$H$23='Capital Structure'!$E$17,EL138+EL140,EL144+EL146)</f>
        <v>0</v>
      </c>
      <c r="EM151" s="460">
        <f>IF('Capital Structure'!$H$23='Capital Structure'!$E$17,EM138+EM140,EM144+EM146)</f>
        <v>0</v>
      </c>
      <c r="EN151" s="460">
        <f>IF('Capital Structure'!$H$23='Capital Structure'!$E$17,EN138+EN140,EN144+EN146)</f>
        <v>0</v>
      </c>
      <c r="EO151" s="460">
        <f>IF('Capital Structure'!$H$23='Capital Structure'!$E$17,EO138+EO140,EO144+EO146)</f>
        <v>0</v>
      </c>
      <c r="EP151" s="460">
        <f>IF('Capital Structure'!$H$23='Capital Structure'!$E$17,EP138+EP140,EP144+EP146)</f>
        <v>0</v>
      </c>
      <c r="EQ151" s="460">
        <f>IF('Capital Structure'!$H$23='Capital Structure'!$E$17,EQ138+EQ140,EQ144+EQ146)</f>
        <v>0</v>
      </c>
      <c r="ER151" s="460">
        <f>IF('Capital Structure'!$H$23='Capital Structure'!$E$17,ER138+ER140,ER144+ER146)</f>
        <v>0</v>
      </c>
      <c r="ES151" s="460">
        <f>IF('Capital Structure'!$H$23='Capital Structure'!$E$17,ES138+ES140,ES144+ES146)</f>
        <v>0</v>
      </c>
      <c r="ET151" s="460">
        <f>IF('Capital Structure'!$H$23='Capital Structure'!$E$17,ET138+ET140,ET144+ET146)</f>
        <v>0</v>
      </c>
      <c r="EU151" s="460">
        <f>IF('Capital Structure'!$H$23='Capital Structure'!$E$17,EU138+EU140,EU144+EU146)</f>
        <v>0</v>
      </c>
      <c r="EV151" s="460">
        <f>IF('Capital Structure'!$H$23='Capital Structure'!$E$17,EV138+EV140,EV144+EV146)</f>
        <v>0</v>
      </c>
      <c r="EW151" s="460">
        <f>IF('Capital Structure'!$H$23='Capital Structure'!$E$17,EW138+EW140,EW144+EW146)</f>
        <v>0</v>
      </c>
      <c r="EX151" s="460">
        <f>IF('Capital Structure'!$H$23='Capital Structure'!$E$17,EX138+EX140,EX144+EX146)</f>
        <v>0</v>
      </c>
      <c r="EY151" s="460">
        <f>IF('Capital Structure'!$H$23='Capital Structure'!$E$17,EY138+EY140,EY144+EY146)</f>
        <v>0</v>
      </c>
      <c r="EZ151" s="460">
        <f>IF('Capital Structure'!$H$23='Capital Structure'!$E$17,EZ138+EZ140,EZ144+EZ146)</f>
        <v>0</v>
      </c>
      <c r="FA151" s="460">
        <f>IF('Capital Structure'!$H$23='Capital Structure'!$E$17,FA138+FA140,FA144+FA146)</f>
        <v>0</v>
      </c>
      <c r="FB151" s="460">
        <f>IF('Capital Structure'!$H$23='Capital Structure'!$E$17,FB138+FB140,FB144+FB146)</f>
        <v>0</v>
      </c>
      <c r="FC151" s="460"/>
      <c r="FD151" s="460"/>
      <c r="FE151" s="460"/>
      <c r="FF151" s="460"/>
      <c r="FG151" s="460"/>
      <c r="FH151" s="460"/>
      <c r="FI151" s="460"/>
      <c r="FJ151" s="460"/>
      <c r="FK151" s="460"/>
      <c r="FL151" s="460"/>
      <c r="FM151" s="460"/>
      <c r="FN151" s="460"/>
      <c r="FO151" s="460"/>
      <c r="FP151" s="460"/>
      <c r="FQ151" s="460"/>
      <c r="FR151" s="460"/>
      <c r="FS151" s="460"/>
      <c r="FT151" s="460"/>
      <c r="FU151" s="460"/>
      <c r="FV151" s="460"/>
      <c r="FW151" s="460"/>
      <c r="FX151" s="460"/>
      <c r="FY151" s="460"/>
      <c r="FZ151" s="460"/>
      <c r="GA151" s="460"/>
      <c r="GB151" s="460"/>
      <c r="GC151" s="460"/>
      <c r="GD151" s="460"/>
      <c r="GE151" s="460"/>
      <c r="GF151" s="460"/>
      <c r="GG151" s="460"/>
      <c r="GH151" s="460"/>
      <c r="GI151" s="460"/>
      <c r="GJ151" s="460"/>
      <c r="GK151" s="460"/>
      <c r="GL151" s="460"/>
      <c r="GM151" s="460"/>
      <c r="GN151" s="460"/>
      <c r="GO151" s="460"/>
      <c r="GP151" s="460"/>
      <c r="GQ151" s="460"/>
      <c r="GR151" s="460"/>
      <c r="GS151" s="460"/>
      <c r="GT151" s="460"/>
      <c r="GU151" s="460"/>
      <c r="GV151" s="460"/>
      <c r="GW151" s="460"/>
      <c r="GX151" s="460"/>
    </row>
    <row r="152" spans="2:206">
      <c r="B152" s="469" t="s">
        <v>114</v>
      </c>
      <c r="D152" s="228"/>
      <c r="E152" s="460">
        <f>IF('Capital Structure'!$H$23='Capital Structure'!$E$17,E137,E143)</f>
        <v>0</v>
      </c>
      <c r="F152" s="460">
        <f>IF('Capital Structure'!$H$23='Capital Structure'!$E$17,F137,F143)</f>
        <v>0</v>
      </c>
      <c r="G152" s="460">
        <f>IF('Capital Structure'!$H$23='Capital Structure'!$E$17,G137,G143)</f>
        <v>0</v>
      </c>
      <c r="H152" s="460">
        <f>IF('Capital Structure'!$H$23='Capital Structure'!$E$17,H137,H143)</f>
        <v>0</v>
      </c>
      <c r="I152" s="460">
        <f>IF('Capital Structure'!$H$23='Capital Structure'!$E$17,I137,I143)</f>
        <v>0</v>
      </c>
      <c r="J152" s="460">
        <f>IF('Capital Structure'!$H$23='Capital Structure'!$E$17,J137,J143)</f>
        <v>0</v>
      </c>
      <c r="K152" s="460">
        <f>IF('Capital Structure'!$H$23='Capital Structure'!$E$17,K137,K143)</f>
        <v>0</v>
      </c>
      <c r="L152" s="460">
        <f>IF('Capital Structure'!$H$23='Capital Structure'!$E$17,L137,L143)</f>
        <v>0</v>
      </c>
      <c r="M152" s="460">
        <f>IF('Capital Structure'!$H$23='Capital Structure'!$E$17,M137,M143)</f>
        <v>0</v>
      </c>
      <c r="N152" s="460">
        <f>IF('Capital Structure'!$H$23='Capital Structure'!$E$17,N137,N143)</f>
        <v>0</v>
      </c>
      <c r="O152" s="460">
        <f>IF('Capital Structure'!$H$23='Capital Structure'!$E$17,O137,O143)</f>
        <v>0</v>
      </c>
      <c r="P152" s="460">
        <f>IF('Capital Structure'!$H$23='Capital Structure'!$E$17,P137,P143)</f>
        <v>0</v>
      </c>
      <c r="Q152" s="460">
        <f>IF('Capital Structure'!$H$23='Capital Structure'!$E$17,Q137,Q143)</f>
        <v>0</v>
      </c>
      <c r="R152" s="460">
        <f>IF('Capital Structure'!$H$23='Capital Structure'!$E$17,R137,R143)</f>
        <v>0</v>
      </c>
      <c r="S152" s="460">
        <f>IF('Capital Structure'!$H$23='Capital Structure'!$E$17,S137,S143)</f>
        <v>0</v>
      </c>
      <c r="T152" s="460">
        <f>IF('Capital Structure'!$H$23='Capital Structure'!$E$17,T137,T143)</f>
        <v>0</v>
      </c>
      <c r="U152" s="460">
        <f>IF('Capital Structure'!$H$23='Capital Structure'!$E$17,U137,U143)</f>
        <v>0</v>
      </c>
      <c r="V152" s="460">
        <f>IF('Capital Structure'!$H$23='Capital Structure'!$E$17,V137,V143)</f>
        <v>0</v>
      </c>
      <c r="W152" s="460">
        <f>IF('Capital Structure'!$H$23='Capital Structure'!$E$17,W137,W143)</f>
        <v>0</v>
      </c>
      <c r="X152" s="460">
        <f>IF('Capital Structure'!$H$23='Capital Structure'!$E$17,X137,X143)</f>
        <v>0</v>
      </c>
      <c r="Y152" s="460">
        <f>IF('Capital Structure'!$H$23='Capital Structure'!$E$17,Y137,Y143)</f>
        <v>0</v>
      </c>
      <c r="Z152" s="460">
        <f>IF('Capital Structure'!$H$23='Capital Structure'!$E$17,Z137,Z143)</f>
        <v>0</v>
      </c>
      <c r="AA152" s="460">
        <f>IF('Capital Structure'!$H$23='Capital Structure'!$E$17,AA137,AA143)</f>
        <v>0</v>
      </c>
      <c r="AB152" s="460">
        <f>IF('Capital Structure'!$H$23='Capital Structure'!$E$17,AB137,AB143)</f>
        <v>0</v>
      </c>
      <c r="AC152" s="460">
        <f>IF('Capital Structure'!$H$23='Capital Structure'!$E$17,AC137,AC143)</f>
        <v>0</v>
      </c>
      <c r="AD152" s="460">
        <f>IF('Capital Structure'!$H$23='Capital Structure'!$E$17,AD137,AD143)</f>
        <v>0</v>
      </c>
      <c r="AE152" s="460">
        <f>IF('Capital Structure'!$H$23='Capital Structure'!$E$17,AE137,AE143)</f>
        <v>0</v>
      </c>
      <c r="AF152" s="460">
        <f>IF('Capital Structure'!$H$23='Capital Structure'!$E$17,AF137,AF143)</f>
        <v>0</v>
      </c>
      <c r="AG152" s="460">
        <f>IF('Capital Structure'!$H$23='Capital Structure'!$E$17,AG137,AG143)</f>
        <v>0</v>
      </c>
      <c r="AH152" s="460">
        <f>IF('Capital Structure'!$H$23='Capital Structure'!$E$17,AH137,AH143)</f>
        <v>0</v>
      </c>
      <c r="AI152" s="460">
        <f>IF('Capital Structure'!$H$23='Capital Structure'!$E$17,AI137,AI143)</f>
        <v>0</v>
      </c>
      <c r="AJ152" s="460">
        <f>IF('Capital Structure'!$H$23='Capital Structure'!$E$17,AJ137,AJ143)</f>
        <v>0</v>
      </c>
      <c r="AK152" s="460">
        <f>IF('Capital Structure'!$H$23='Capital Structure'!$E$17,AK137,AK143)</f>
        <v>0</v>
      </c>
      <c r="AL152" s="460">
        <f>IF('Capital Structure'!$H$23='Capital Structure'!$E$17,AL137,AL143)</f>
        <v>0</v>
      </c>
      <c r="AM152" s="460">
        <f>IF('Capital Structure'!$H$23='Capital Structure'!$E$17,AM137,AM143)</f>
        <v>0</v>
      </c>
      <c r="AN152" s="460">
        <f>IF('Capital Structure'!$H$23='Capital Structure'!$E$17,AN137,AN143)</f>
        <v>0</v>
      </c>
      <c r="AO152" s="460">
        <f>IF('Capital Structure'!$H$23='Capital Structure'!$E$17,AO137,AO143)</f>
        <v>0</v>
      </c>
      <c r="AP152" s="460">
        <f>IF('Capital Structure'!$H$23='Capital Structure'!$E$17,AP137,AP143)</f>
        <v>0</v>
      </c>
      <c r="AQ152" s="460">
        <f>IF('Capital Structure'!$H$23='Capital Structure'!$E$17,AQ137,AQ143)</f>
        <v>0</v>
      </c>
      <c r="AR152" s="460">
        <f>IF('Capital Structure'!$H$23='Capital Structure'!$E$17,AR137,AR143)</f>
        <v>0</v>
      </c>
      <c r="AS152" s="460">
        <f>IF('Capital Structure'!$H$23='Capital Structure'!$E$17,AS137,AS143)</f>
        <v>0</v>
      </c>
      <c r="AT152" s="460">
        <f>IF('Capital Structure'!$H$23='Capital Structure'!$E$17,AT137,AT143)</f>
        <v>0</v>
      </c>
      <c r="AU152" s="460">
        <f>IF('Capital Structure'!$H$23='Capital Structure'!$E$17,AU137,AU143)</f>
        <v>0</v>
      </c>
      <c r="AV152" s="460">
        <f>IF('Capital Structure'!$H$23='Capital Structure'!$E$17,AV137,AV143)</f>
        <v>0</v>
      </c>
      <c r="AW152" s="460">
        <f>IF('Capital Structure'!$H$23='Capital Structure'!$E$17,AW137,AW143)</f>
        <v>0</v>
      </c>
      <c r="AX152" s="460">
        <f>IF('Capital Structure'!$H$23='Capital Structure'!$E$17,AX137,AX143)</f>
        <v>0</v>
      </c>
      <c r="AY152" s="460">
        <f>IF('Capital Structure'!$H$23='Capital Structure'!$E$17,AY137,AY143)</f>
        <v>0</v>
      </c>
      <c r="AZ152" s="460">
        <f>IF('Capital Structure'!$H$23='Capital Structure'!$E$17,AZ137,AZ143)</f>
        <v>0</v>
      </c>
      <c r="BA152" s="460">
        <f>IF('Capital Structure'!$H$23='Capital Structure'!$E$17,BA137,BA143)</f>
        <v>0</v>
      </c>
      <c r="BB152" s="460">
        <f>IF('Capital Structure'!$H$23='Capital Structure'!$E$17,BB137,BB143)</f>
        <v>0</v>
      </c>
      <c r="BC152" s="460">
        <f>IF('Capital Structure'!$H$23='Capital Structure'!$E$17,BC137,BC143)</f>
        <v>0</v>
      </c>
      <c r="BD152" s="460">
        <f>IF('Capital Structure'!$H$23='Capital Structure'!$E$17,BD137,BD143)</f>
        <v>14134.615384615385</v>
      </c>
      <c r="BE152" s="460">
        <f>IF('Capital Structure'!$H$23='Capital Structure'!$E$17,BE137,BE143)</f>
        <v>28328.125</v>
      </c>
      <c r="BF152" s="460">
        <f>IF('Capital Structure'!$H$23='Capital Structure'!$E$17,BF137,BF143)</f>
        <v>42580.774238782062</v>
      </c>
      <c r="BG152" s="460">
        <f>IF('Capital Structure'!$H$23='Capital Structure'!$E$17,BG137,BG143)</f>
        <v>56892.809516059038</v>
      </c>
      <c r="BH152" s="460">
        <f>IF('Capital Structure'!$H$23='Capital Structure'!$E$17,BH137,BH143)</f>
        <v>71264.478273658009</v>
      </c>
      <c r="BI152" s="460">
        <f>IF('Capital Structure'!$H$23='Capital Structure'!$E$17,BI137,BI143)</f>
        <v>85696.028984413628</v>
      </c>
      <c r="BJ152" s="460">
        <f>IF('Capital Structure'!$H$23='Capital Structure'!$E$17,BJ137,BJ143)</f>
        <v>100187.71115646408</v>
      </c>
      <c r="BK152" s="460">
        <f>IF('Capital Structure'!$H$23='Capital Structure'!$E$17,BK137,BK143)</f>
        <v>114739.77533756472</v>
      </c>
      <c r="BL152" s="460">
        <f>IF('Capital Structure'!$H$23='Capital Structure'!$E$17,BL137,BL143)</f>
        <v>129352.47311941996</v>
      </c>
      <c r="BM152" s="460">
        <f>IF('Capital Structure'!$H$23='Capital Structure'!$E$17,BM137,BM143)</f>
        <v>144026.05714203292</v>
      </c>
      <c r="BN152" s="460">
        <f>IF('Capital Structure'!$H$23='Capital Structure'!$E$17,BN137,BN143)</f>
        <v>158760.78109807349</v>
      </c>
      <c r="BO152" s="460">
        <f>IF('Capital Structure'!$H$23='Capital Structure'!$E$17,BO137,BO143)</f>
        <v>173556.89973726418</v>
      </c>
      <c r="BP152" s="460">
        <f>IF('Capital Structure'!$H$23='Capital Structure'!$E$17,BP137,BP143)</f>
        <v>188414.66887078484</v>
      </c>
      <c r="BQ152" s="460">
        <f>IF('Capital Structure'!$H$23='Capital Structure'!$E$17,BQ137,BQ143)</f>
        <v>203334.34537569518</v>
      </c>
      <c r="BR152" s="460">
        <f>IF('Capital Structure'!$H$23='Capital Structure'!$E$17,BR137,BR143)</f>
        <v>218316.18719937597</v>
      </c>
      <c r="BS152" s="460">
        <f>IF('Capital Structure'!$H$23='Capital Structure'!$E$17,BS137,BS143)</f>
        <v>233360.45336398878</v>
      </c>
      <c r="BT152" s="460">
        <f>IF('Capital Structure'!$H$23='Capital Structure'!$E$17,BT137,BT143)</f>
        <v>248467.40397095415</v>
      </c>
      <c r="BU152" s="460">
        <f>IF('Capital Structure'!$H$23='Capital Structure'!$E$17,BU137,BU143)</f>
        <v>263637.30020544847</v>
      </c>
      <c r="BV152" s="460">
        <f>IF('Capital Structure'!$H$23='Capital Structure'!$E$17,BV137,BV143)</f>
        <v>278870.40434091998</v>
      </c>
      <c r="BW152" s="460">
        <f>IF('Capital Structure'!$H$23='Capital Structure'!$E$17,BW137,BW143)</f>
        <v>294166.97974362253</v>
      </c>
      <c r="BX152" s="460">
        <f>IF('Capital Structure'!$H$23='Capital Structure'!$E$17,BX137,BX143)</f>
        <v>309527.2908771697</v>
      </c>
      <c r="BY152" s="460">
        <f>IF('Capital Structure'!$H$23='Capital Structure'!$E$17,BY137,BY143)</f>
        <v>324951.60330710659</v>
      </c>
      <c r="BZ152" s="460">
        <f>IF('Capital Structure'!$H$23='Capital Structure'!$E$17,BZ137,BZ143)</f>
        <v>340440.18370550167</v>
      </c>
      <c r="CA152" s="460">
        <f>IF('Capital Structure'!$H$23='Capital Structure'!$E$17,CA137,CA143)</f>
        <v>355993.29985555657</v>
      </c>
      <c r="CB152" s="460">
        <f>IF('Capital Structure'!$H$23='Capital Structure'!$E$17,CB137,CB143)</f>
        <v>371611.22065623687</v>
      </c>
      <c r="CC152" s="460">
        <f>IF('Capital Structure'!$H$23='Capital Structure'!$E$17,CC137,CC143)</f>
        <v>387294.21612691967</v>
      </c>
      <c r="CD152" s="460">
        <f>IF('Capital Structure'!$H$23='Capital Structure'!$E$17,CD137,CD143)</f>
        <v>0</v>
      </c>
      <c r="CE152" s="460">
        <f>IF('Capital Structure'!$H$23='Capital Structure'!$E$17,CE137,CE143)</f>
        <v>0</v>
      </c>
      <c r="CF152" s="460">
        <f>IF('Capital Structure'!$H$23='Capital Structure'!$E$17,CF137,CF143)</f>
        <v>0</v>
      </c>
      <c r="CG152" s="460">
        <f>IF('Capital Structure'!$H$23='Capital Structure'!$E$17,CG137,CG143)</f>
        <v>0</v>
      </c>
      <c r="CH152" s="460">
        <f>IF('Capital Structure'!$H$23='Capital Structure'!$E$17,CH137,CH143)</f>
        <v>0</v>
      </c>
      <c r="CI152" s="460">
        <f>IF('Capital Structure'!$H$23='Capital Structure'!$E$17,CI137,CI143)</f>
        <v>0</v>
      </c>
      <c r="CJ152" s="460">
        <f>IF('Capital Structure'!$H$23='Capital Structure'!$E$17,CJ137,CJ143)</f>
        <v>0</v>
      </c>
      <c r="CK152" s="460">
        <f>IF('Capital Structure'!$H$23='Capital Structure'!$E$17,CK137,CK143)</f>
        <v>0</v>
      </c>
      <c r="CL152" s="460">
        <f>IF('Capital Structure'!$H$23='Capital Structure'!$E$17,CL137,CL143)</f>
        <v>0</v>
      </c>
      <c r="CM152" s="460">
        <f>IF('Capital Structure'!$H$23='Capital Structure'!$E$17,CM137,CM143)</f>
        <v>0</v>
      </c>
      <c r="CN152" s="460">
        <f>IF('Capital Structure'!$H$23='Capital Structure'!$E$17,CN137,CN143)</f>
        <v>0</v>
      </c>
      <c r="CO152" s="460">
        <f>IF('Capital Structure'!$H$23='Capital Structure'!$E$17,CO137,CO143)</f>
        <v>0</v>
      </c>
      <c r="CP152" s="460">
        <f>IF('Capital Structure'!$H$23='Capital Structure'!$E$17,CP137,CP143)</f>
        <v>0</v>
      </c>
      <c r="CQ152" s="460">
        <f>IF('Capital Structure'!$H$23='Capital Structure'!$E$17,CQ137,CQ143)</f>
        <v>0</v>
      </c>
      <c r="CR152" s="460">
        <f>IF('Capital Structure'!$H$23='Capital Structure'!$E$17,CR137,CR143)</f>
        <v>0</v>
      </c>
      <c r="CS152" s="460">
        <f>IF('Capital Structure'!$H$23='Capital Structure'!$E$17,CS137,CS143)</f>
        <v>0</v>
      </c>
      <c r="CT152" s="460">
        <f>IF('Capital Structure'!$H$23='Capital Structure'!$E$17,CT137,CT143)</f>
        <v>0</v>
      </c>
      <c r="CU152" s="460">
        <f>IF('Capital Structure'!$H$23='Capital Structure'!$E$17,CU137,CU143)</f>
        <v>0</v>
      </c>
      <c r="CV152" s="460">
        <f>IF('Capital Structure'!$H$23='Capital Structure'!$E$17,CV137,CV143)</f>
        <v>0</v>
      </c>
      <c r="CW152" s="460">
        <f>IF('Capital Structure'!$H$23='Capital Structure'!$E$17,CW137,CW143)</f>
        <v>0</v>
      </c>
      <c r="CX152" s="460">
        <f>IF('Capital Structure'!$H$23='Capital Structure'!$E$17,CX137,CX143)</f>
        <v>0</v>
      </c>
      <c r="CY152" s="460">
        <f>IF('Capital Structure'!$H$23='Capital Structure'!$E$17,CY137,CY143)</f>
        <v>0</v>
      </c>
      <c r="CZ152" s="460">
        <f>IF('Capital Structure'!$H$23='Capital Structure'!$E$17,CZ137,CZ143)</f>
        <v>0</v>
      </c>
      <c r="DA152" s="460">
        <f>IF('Capital Structure'!$H$23='Capital Structure'!$E$17,DA137,DA143)</f>
        <v>0</v>
      </c>
      <c r="DB152" s="460">
        <f>IF('Capital Structure'!$H$23='Capital Structure'!$E$17,DB137,DB143)</f>
        <v>0</v>
      </c>
      <c r="DC152" s="460">
        <f>IF('Capital Structure'!$H$23='Capital Structure'!$E$17,DC137,DC143)</f>
        <v>0</v>
      </c>
      <c r="DD152" s="460">
        <f>IF('Capital Structure'!$H$23='Capital Structure'!$E$17,DD137,DD143)</f>
        <v>0</v>
      </c>
      <c r="DE152" s="460">
        <f>IF('Capital Structure'!$H$23='Capital Structure'!$E$17,DE137,DE143)</f>
        <v>0</v>
      </c>
      <c r="DF152" s="460">
        <f>IF('Capital Structure'!$H$23='Capital Structure'!$E$17,DF137,DF143)</f>
        <v>0</v>
      </c>
      <c r="DG152" s="460">
        <f>IF('Capital Structure'!$H$23='Capital Structure'!$E$17,DG137,DG143)</f>
        <v>0</v>
      </c>
      <c r="DH152" s="460">
        <f>IF('Capital Structure'!$H$23='Capital Structure'!$E$17,DH137,DH143)</f>
        <v>0</v>
      </c>
      <c r="DI152" s="460">
        <f>IF('Capital Structure'!$H$23='Capital Structure'!$E$17,DI137,DI143)</f>
        <v>0</v>
      </c>
      <c r="DJ152" s="460">
        <f>IF('Capital Structure'!$H$23='Capital Structure'!$E$17,DJ137,DJ143)</f>
        <v>0</v>
      </c>
      <c r="DK152" s="460">
        <f>IF('Capital Structure'!$H$23='Capital Structure'!$E$17,DK137,DK143)</f>
        <v>0</v>
      </c>
      <c r="DL152" s="460">
        <f>IF('Capital Structure'!$H$23='Capital Structure'!$E$17,DL137,DL143)</f>
        <v>0</v>
      </c>
      <c r="DM152" s="460">
        <f>IF('Capital Structure'!$H$23='Capital Structure'!$E$17,DM137,DM143)</f>
        <v>0</v>
      </c>
      <c r="DN152" s="460">
        <f>IF('Capital Structure'!$H$23='Capital Structure'!$E$17,DN137,DN143)</f>
        <v>0</v>
      </c>
      <c r="DO152" s="460">
        <f>IF('Capital Structure'!$H$23='Capital Structure'!$E$17,DO137,DO143)</f>
        <v>0</v>
      </c>
      <c r="DP152" s="460">
        <f>IF('Capital Structure'!$H$23='Capital Structure'!$E$17,DP137,DP143)</f>
        <v>0</v>
      </c>
      <c r="DQ152" s="460">
        <f>IF('Capital Structure'!$H$23='Capital Structure'!$E$17,DQ137,DQ143)</f>
        <v>0</v>
      </c>
      <c r="DR152" s="460">
        <f>IF('Capital Structure'!$H$23='Capital Structure'!$E$17,DR137,DR143)</f>
        <v>0</v>
      </c>
      <c r="DS152" s="460">
        <f>IF('Capital Structure'!$H$23='Capital Structure'!$E$17,DS137,DS143)</f>
        <v>0</v>
      </c>
      <c r="DT152" s="460">
        <f>IF('Capital Structure'!$H$23='Capital Structure'!$E$17,DT137,DT143)</f>
        <v>0</v>
      </c>
      <c r="DU152" s="460">
        <f>IF('Capital Structure'!$H$23='Capital Structure'!$E$17,DU137,DU143)</f>
        <v>0</v>
      </c>
      <c r="DV152" s="460">
        <f>IF('Capital Structure'!$H$23='Capital Structure'!$E$17,DV137,DV143)</f>
        <v>0</v>
      </c>
      <c r="DW152" s="460">
        <f>IF('Capital Structure'!$H$23='Capital Structure'!$E$17,DW137,DW143)</f>
        <v>0</v>
      </c>
      <c r="DX152" s="460">
        <f>IF('Capital Structure'!$H$23='Capital Structure'!$E$17,DX137,DX143)</f>
        <v>0</v>
      </c>
      <c r="DY152" s="460">
        <f>IF('Capital Structure'!$H$23='Capital Structure'!$E$17,DY137,DY143)</f>
        <v>0</v>
      </c>
      <c r="DZ152" s="460">
        <f>IF('Capital Structure'!$H$23='Capital Structure'!$E$17,DZ137,DZ143)</f>
        <v>0</v>
      </c>
      <c r="EA152" s="460">
        <f>IF('Capital Structure'!$H$23='Capital Structure'!$E$17,EA137,EA143)</f>
        <v>0</v>
      </c>
      <c r="EB152" s="460">
        <f>IF('Capital Structure'!$H$23='Capital Structure'!$E$17,EB137,EB143)</f>
        <v>0</v>
      </c>
      <c r="EC152" s="460">
        <f>IF('Capital Structure'!$H$23='Capital Structure'!$E$17,EC137,EC143)</f>
        <v>0</v>
      </c>
      <c r="ED152" s="460">
        <f>IF('Capital Structure'!$H$23='Capital Structure'!$E$17,ED137,ED143)</f>
        <v>0</v>
      </c>
      <c r="EE152" s="460">
        <f>IF('Capital Structure'!$H$23='Capital Structure'!$E$17,EE137,EE143)</f>
        <v>0</v>
      </c>
      <c r="EF152" s="460">
        <f>IF('Capital Structure'!$H$23='Capital Structure'!$E$17,EF137,EF143)</f>
        <v>0</v>
      </c>
      <c r="EG152" s="460">
        <f>IF('Capital Structure'!$H$23='Capital Structure'!$E$17,EG137,EG143)</f>
        <v>0</v>
      </c>
      <c r="EH152" s="460">
        <f>IF('Capital Structure'!$H$23='Capital Structure'!$E$17,EH137,EH143)</f>
        <v>0</v>
      </c>
      <c r="EI152" s="460">
        <f>IF('Capital Structure'!$H$23='Capital Structure'!$E$17,EI137,EI143)</f>
        <v>0</v>
      </c>
      <c r="EJ152" s="460">
        <f>IF('Capital Structure'!$H$23='Capital Structure'!$E$17,EJ137,EJ143)</f>
        <v>0</v>
      </c>
      <c r="EK152" s="460">
        <f>IF('Capital Structure'!$H$23='Capital Structure'!$E$17,EK137,EK143)</f>
        <v>0</v>
      </c>
      <c r="EL152" s="460">
        <f>IF('Capital Structure'!$H$23='Capital Structure'!$E$17,EL137,EL143)</f>
        <v>0</v>
      </c>
      <c r="EM152" s="460">
        <f>IF('Capital Structure'!$H$23='Capital Structure'!$E$17,EM137,EM143)</f>
        <v>0</v>
      </c>
      <c r="EN152" s="460">
        <f>IF('Capital Structure'!$H$23='Capital Structure'!$E$17,EN137,EN143)</f>
        <v>0</v>
      </c>
      <c r="EO152" s="460">
        <f>IF('Capital Structure'!$H$23='Capital Structure'!$E$17,EO137,EO143)</f>
        <v>0</v>
      </c>
      <c r="EP152" s="460">
        <f>IF('Capital Structure'!$H$23='Capital Structure'!$E$17,EP137,EP143)</f>
        <v>0</v>
      </c>
      <c r="EQ152" s="460">
        <f>IF('Capital Structure'!$H$23='Capital Structure'!$E$17,EQ137,EQ143)</f>
        <v>0</v>
      </c>
      <c r="ER152" s="460">
        <f>IF('Capital Structure'!$H$23='Capital Structure'!$E$17,ER137,ER143)</f>
        <v>0</v>
      </c>
      <c r="ES152" s="460">
        <f>IF('Capital Structure'!$H$23='Capital Structure'!$E$17,ES137,ES143)</f>
        <v>0</v>
      </c>
      <c r="ET152" s="460">
        <f>IF('Capital Structure'!$H$23='Capital Structure'!$E$17,ET137,ET143)</f>
        <v>0</v>
      </c>
      <c r="EU152" s="460">
        <f>IF('Capital Structure'!$H$23='Capital Structure'!$E$17,EU137,EU143)</f>
        <v>0</v>
      </c>
      <c r="EV152" s="460">
        <f>IF('Capital Structure'!$H$23='Capital Structure'!$E$17,EV137,EV143)</f>
        <v>0</v>
      </c>
      <c r="EW152" s="460">
        <f>IF('Capital Structure'!$H$23='Capital Structure'!$E$17,EW137,EW143)</f>
        <v>0</v>
      </c>
      <c r="EX152" s="460">
        <f>IF('Capital Structure'!$H$23='Capital Structure'!$E$17,EX137,EX143)</f>
        <v>0</v>
      </c>
      <c r="EY152" s="460">
        <f>IF('Capital Structure'!$H$23='Capital Structure'!$E$17,EY137,EY143)</f>
        <v>0</v>
      </c>
      <c r="EZ152" s="460">
        <f>IF('Capital Structure'!$H$23='Capital Structure'!$E$17,EZ137,EZ143)</f>
        <v>0</v>
      </c>
      <c r="FA152" s="460">
        <f>IF('Capital Structure'!$H$23='Capital Structure'!$E$17,FA137,FA143)</f>
        <v>0</v>
      </c>
      <c r="FB152" s="460">
        <f>IF('Capital Structure'!$H$23='Capital Structure'!$E$17,FB137,FB143)</f>
        <v>0</v>
      </c>
      <c r="FC152" s="460"/>
      <c r="FD152" s="460"/>
      <c r="FE152" s="460"/>
      <c r="FF152" s="460"/>
      <c r="FG152" s="460"/>
      <c r="FH152" s="460"/>
      <c r="FI152" s="460"/>
      <c r="FJ152" s="460"/>
      <c r="FK152" s="460"/>
      <c r="FL152" s="460"/>
      <c r="FM152" s="460"/>
      <c r="FN152" s="460"/>
      <c r="FO152" s="460"/>
      <c r="FP152" s="460"/>
      <c r="FQ152" s="460"/>
      <c r="FR152" s="460"/>
      <c r="FS152" s="460"/>
      <c r="FT152" s="460"/>
      <c r="FU152" s="460"/>
      <c r="FV152" s="460"/>
      <c r="FW152" s="460"/>
      <c r="FX152" s="460"/>
      <c r="FY152" s="460"/>
      <c r="FZ152" s="460"/>
      <c r="GA152" s="460"/>
      <c r="GB152" s="460"/>
      <c r="GC152" s="460"/>
      <c r="GD152" s="460"/>
      <c r="GE152" s="460"/>
      <c r="GF152" s="460"/>
      <c r="GG152" s="460"/>
      <c r="GH152" s="460"/>
      <c r="GI152" s="460"/>
      <c r="GJ152" s="460"/>
      <c r="GK152" s="460"/>
      <c r="GL152" s="460"/>
      <c r="GM152" s="460"/>
      <c r="GN152" s="460"/>
      <c r="GO152" s="460"/>
      <c r="GP152" s="460"/>
      <c r="GQ152" s="460"/>
      <c r="GR152" s="460"/>
      <c r="GS152" s="460"/>
      <c r="GT152" s="460"/>
      <c r="GU152" s="460"/>
      <c r="GV152" s="460"/>
      <c r="GW152" s="460"/>
      <c r="GX152" s="460"/>
    </row>
    <row r="153" spans="2:206">
      <c r="B153" s="469"/>
      <c r="D153" s="228"/>
      <c r="E153" s="460"/>
      <c r="F153" s="460"/>
      <c r="G153" s="460"/>
      <c r="H153" s="460"/>
      <c r="I153" s="460"/>
      <c r="J153" s="460"/>
      <c r="K153" s="460"/>
      <c r="L153" s="460"/>
      <c r="M153" s="460"/>
      <c r="N153" s="460"/>
      <c r="O153" s="460"/>
      <c r="P153" s="460"/>
      <c r="Q153" s="460"/>
      <c r="R153" s="460"/>
      <c r="S153" s="460"/>
      <c r="T153" s="460"/>
      <c r="U153" s="460"/>
      <c r="V153" s="460"/>
      <c r="W153" s="460"/>
      <c r="X153" s="460"/>
      <c r="Y153" s="460"/>
      <c r="Z153" s="460"/>
      <c r="AA153" s="460"/>
      <c r="AB153" s="460"/>
      <c r="AC153" s="460"/>
      <c r="AD153" s="460"/>
      <c r="AE153" s="460"/>
      <c r="AF153" s="460"/>
      <c r="AG153" s="460"/>
      <c r="AH153" s="460"/>
      <c r="AI153" s="460"/>
      <c r="AJ153" s="460"/>
      <c r="AK153" s="460"/>
      <c r="AL153" s="460"/>
      <c r="AM153" s="460"/>
      <c r="AN153" s="460"/>
      <c r="AO153" s="460"/>
      <c r="AP153" s="460"/>
      <c r="AQ153" s="460"/>
      <c r="AR153" s="460"/>
      <c r="AS153" s="460"/>
      <c r="AT153" s="460"/>
      <c r="AU153" s="460"/>
      <c r="AV153" s="460"/>
      <c r="AW153" s="460"/>
      <c r="AX153" s="460"/>
      <c r="AY153" s="460"/>
      <c r="AZ153" s="460"/>
      <c r="BA153" s="460"/>
      <c r="BB153" s="460"/>
      <c r="BC153" s="460"/>
      <c r="BD153" s="460"/>
      <c r="BE153" s="460"/>
      <c r="BF153" s="460"/>
      <c r="BG153" s="460"/>
      <c r="BH153" s="460"/>
      <c r="BI153" s="460"/>
      <c r="BJ153" s="460"/>
      <c r="BK153" s="460"/>
      <c r="BL153" s="460"/>
      <c r="BM153" s="460"/>
      <c r="BN153" s="460"/>
      <c r="BO153" s="460"/>
      <c r="BP153" s="460"/>
      <c r="BQ153" s="460"/>
      <c r="BR153" s="460"/>
      <c r="BS153" s="460"/>
      <c r="BT153" s="460"/>
      <c r="BU153" s="460"/>
      <c r="BV153" s="460"/>
      <c r="BW153" s="460"/>
      <c r="BX153" s="460"/>
      <c r="BY153" s="460"/>
      <c r="BZ153" s="460"/>
      <c r="CA153" s="460"/>
      <c r="CB153" s="460"/>
      <c r="CC153" s="460"/>
      <c r="CD153" s="460"/>
      <c r="CE153" s="460"/>
      <c r="CF153" s="460"/>
      <c r="CG153" s="460"/>
      <c r="CH153" s="460"/>
      <c r="CI153" s="460"/>
      <c r="CJ153" s="460"/>
      <c r="CK153" s="460"/>
      <c r="CL153" s="460"/>
      <c r="CM153" s="460"/>
      <c r="CN153" s="460"/>
      <c r="CO153" s="460"/>
      <c r="CP153" s="460"/>
      <c r="CQ153" s="460"/>
      <c r="CR153" s="460"/>
      <c r="CS153" s="460"/>
      <c r="CT153" s="460"/>
      <c r="CU153" s="460"/>
      <c r="CV153" s="460"/>
      <c r="CW153" s="460"/>
      <c r="CX153" s="460"/>
      <c r="CY153" s="460"/>
      <c r="CZ153" s="460"/>
      <c r="DA153" s="460"/>
      <c r="DB153" s="460"/>
      <c r="DC153" s="460"/>
      <c r="DD153" s="460"/>
      <c r="DE153" s="460"/>
      <c r="DF153" s="460"/>
      <c r="DG153" s="460"/>
      <c r="DH153" s="460"/>
      <c r="DI153" s="460"/>
      <c r="DJ153" s="460"/>
      <c r="DK153" s="460"/>
      <c r="DL153" s="460"/>
      <c r="DM153" s="460"/>
      <c r="DN153" s="460"/>
      <c r="DO153" s="460"/>
      <c r="DP153" s="460"/>
      <c r="DQ153" s="460"/>
      <c r="DR153" s="460"/>
      <c r="DS153" s="460"/>
      <c r="DT153" s="460"/>
      <c r="DU153" s="460"/>
      <c r="DV153" s="460"/>
      <c r="DW153" s="460"/>
      <c r="DX153" s="460"/>
      <c r="DY153" s="460"/>
      <c r="DZ153" s="460"/>
      <c r="EA153" s="460"/>
      <c r="EB153" s="460"/>
      <c r="EC153" s="460"/>
      <c r="ED153" s="460"/>
      <c r="EE153" s="460"/>
      <c r="EF153" s="460"/>
      <c r="EG153" s="460"/>
      <c r="EH153" s="460"/>
      <c r="EI153" s="460"/>
      <c r="EJ153" s="460"/>
      <c r="EK153" s="460"/>
      <c r="EL153" s="460"/>
      <c r="EM153" s="460"/>
      <c r="EN153" s="460"/>
      <c r="EO153" s="460"/>
      <c r="EP153" s="460"/>
      <c r="EQ153" s="460"/>
      <c r="ER153" s="460"/>
      <c r="ES153" s="460"/>
      <c r="ET153" s="460"/>
      <c r="EU153" s="460"/>
      <c r="EV153" s="460"/>
      <c r="EW153" s="460"/>
      <c r="EX153" s="460"/>
      <c r="EY153" s="460"/>
      <c r="EZ153" s="460"/>
      <c r="FA153" s="460"/>
      <c r="FB153" s="460"/>
      <c r="FC153" s="460"/>
      <c r="FD153" s="460"/>
      <c r="FE153" s="460"/>
      <c r="FF153" s="460"/>
      <c r="FG153" s="460"/>
      <c r="FH153" s="460"/>
      <c r="FI153" s="460"/>
      <c r="FJ153" s="460"/>
      <c r="FK153" s="460"/>
      <c r="FL153" s="460"/>
      <c r="FM153" s="460"/>
      <c r="FN153" s="460"/>
      <c r="FO153" s="460"/>
      <c r="FP153" s="460"/>
      <c r="FQ153" s="460"/>
      <c r="FR153" s="460"/>
      <c r="FS153" s="460"/>
      <c r="FT153" s="460"/>
      <c r="FU153" s="460"/>
      <c r="FV153" s="460"/>
      <c r="FW153" s="460"/>
      <c r="FX153" s="460"/>
      <c r="FY153" s="460"/>
      <c r="FZ153" s="460"/>
      <c r="GA153" s="460"/>
      <c r="GB153" s="460"/>
      <c r="GC153" s="460"/>
      <c r="GD153" s="460"/>
      <c r="GE153" s="460"/>
      <c r="GF153" s="460"/>
      <c r="GG153" s="460"/>
      <c r="GH153" s="460"/>
      <c r="GI153" s="460"/>
      <c r="GJ153" s="460"/>
      <c r="GK153" s="460"/>
      <c r="GL153" s="460"/>
      <c r="GM153" s="460"/>
      <c r="GN153" s="460"/>
      <c r="GO153" s="460"/>
      <c r="GP153" s="460"/>
      <c r="GQ153" s="460"/>
      <c r="GR153" s="460"/>
      <c r="GS153" s="460"/>
      <c r="GT153" s="460"/>
      <c r="GU153" s="460"/>
      <c r="GV153" s="460"/>
      <c r="GW153" s="460"/>
      <c r="GX153" s="460"/>
    </row>
    <row r="154" spans="2:206" s="229" customFormat="1">
      <c r="B154" s="463" t="s">
        <v>546</v>
      </c>
    </row>
    <row r="159" spans="2:206">
      <c r="E159" s="154">
        <f>E53</f>
        <v>42186</v>
      </c>
      <c r="F159" s="154">
        <f t="shared" ref="F159:BQ159" si="50">F53</f>
        <v>42217</v>
      </c>
      <c r="G159" s="154">
        <f t="shared" si="50"/>
        <v>42248</v>
      </c>
      <c r="H159" s="154">
        <f t="shared" si="50"/>
        <v>42278</v>
      </c>
      <c r="I159" s="154">
        <f t="shared" si="50"/>
        <v>42309</v>
      </c>
      <c r="J159" s="154">
        <f t="shared" si="50"/>
        <v>42339</v>
      </c>
      <c r="K159" s="154">
        <f t="shared" si="50"/>
        <v>42370</v>
      </c>
      <c r="L159" s="154">
        <f t="shared" si="50"/>
        <v>42401</v>
      </c>
      <c r="M159" s="154">
        <f t="shared" si="50"/>
        <v>42430</v>
      </c>
      <c r="N159" s="154">
        <f t="shared" si="50"/>
        <v>42461</v>
      </c>
      <c r="O159" s="154">
        <f t="shared" si="50"/>
        <v>42491</v>
      </c>
      <c r="P159" s="154">
        <f t="shared" si="50"/>
        <v>42522</v>
      </c>
      <c r="Q159" s="154">
        <f t="shared" si="50"/>
        <v>42552</v>
      </c>
      <c r="R159" s="154">
        <f t="shared" si="50"/>
        <v>42583</v>
      </c>
      <c r="S159" s="154">
        <f t="shared" si="50"/>
        <v>42614</v>
      </c>
      <c r="T159" s="154">
        <f t="shared" si="50"/>
        <v>42644</v>
      </c>
      <c r="U159" s="154">
        <f t="shared" si="50"/>
        <v>42675</v>
      </c>
      <c r="V159" s="154">
        <f t="shared" si="50"/>
        <v>42705</v>
      </c>
      <c r="W159" s="154">
        <f t="shared" si="50"/>
        <v>42736</v>
      </c>
      <c r="X159" s="154">
        <f t="shared" si="50"/>
        <v>42767</v>
      </c>
      <c r="Y159" s="154">
        <f t="shared" si="50"/>
        <v>42795</v>
      </c>
      <c r="Z159" s="154">
        <f t="shared" si="50"/>
        <v>42826</v>
      </c>
      <c r="AA159" s="154">
        <f t="shared" si="50"/>
        <v>42856</v>
      </c>
      <c r="AB159" s="154">
        <f t="shared" si="50"/>
        <v>42887</v>
      </c>
      <c r="AC159" s="154">
        <f t="shared" si="50"/>
        <v>42917</v>
      </c>
      <c r="AD159" s="154">
        <f t="shared" si="50"/>
        <v>42948</v>
      </c>
      <c r="AE159" s="154">
        <f t="shared" si="50"/>
        <v>42979</v>
      </c>
      <c r="AF159" s="154">
        <f t="shared" si="50"/>
        <v>43009</v>
      </c>
      <c r="AG159" s="154">
        <f t="shared" si="50"/>
        <v>43040</v>
      </c>
      <c r="AH159" s="154">
        <f t="shared" si="50"/>
        <v>43070</v>
      </c>
      <c r="AI159" s="154">
        <f t="shared" si="50"/>
        <v>43101</v>
      </c>
      <c r="AJ159" s="154">
        <f t="shared" si="50"/>
        <v>43132</v>
      </c>
      <c r="AK159" s="154">
        <f t="shared" si="50"/>
        <v>43160</v>
      </c>
      <c r="AL159" s="154">
        <f t="shared" si="50"/>
        <v>43191</v>
      </c>
      <c r="AM159" s="154">
        <f t="shared" si="50"/>
        <v>43221</v>
      </c>
      <c r="AN159" s="154">
        <f t="shared" si="50"/>
        <v>43252</v>
      </c>
      <c r="AO159" s="154">
        <f t="shared" si="50"/>
        <v>43282</v>
      </c>
      <c r="AP159" s="154">
        <f t="shared" si="50"/>
        <v>43313</v>
      </c>
      <c r="AQ159" s="154">
        <f t="shared" si="50"/>
        <v>43344</v>
      </c>
      <c r="AR159" s="154">
        <f t="shared" si="50"/>
        <v>43374</v>
      </c>
      <c r="AS159" s="154">
        <f t="shared" si="50"/>
        <v>43405</v>
      </c>
      <c r="AT159" s="154">
        <f t="shared" si="50"/>
        <v>43435</v>
      </c>
      <c r="AU159" s="154">
        <f t="shared" si="50"/>
        <v>43466</v>
      </c>
      <c r="AV159" s="154">
        <f t="shared" si="50"/>
        <v>43497</v>
      </c>
      <c r="AW159" s="154">
        <f t="shared" si="50"/>
        <v>43525</v>
      </c>
      <c r="AX159" s="154">
        <f t="shared" si="50"/>
        <v>43556</v>
      </c>
      <c r="AY159" s="154">
        <f t="shared" si="50"/>
        <v>43586</v>
      </c>
      <c r="AZ159" s="154">
        <f t="shared" si="50"/>
        <v>43617</v>
      </c>
      <c r="BA159" s="154">
        <f t="shared" si="50"/>
        <v>43647</v>
      </c>
      <c r="BB159" s="154">
        <f t="shared" si="50"/>
        <v>43678</v>
      </c>
      <c r="BC159" s="154">
        <f t="shared" si="50"/>
        <v>43709</v>
      </c>
      <c r="BD159" s="154">
        <f t="shared" si="50"/>
        <v>43739</v>
      </c>
      <c r="BE159" s="154">
        <f t="shared" si="50"/>
        <v>43770</v>
      </c>
      <c r="BF159" s="154">
        <f t="shared" si="50"/>
        <v>43800</v>
      </c>
      <c r="BG159" s="154">
        <f t="shared" si="50"/>
        <v>43831</v>
      </c>
      <c r="BH159" s="154">
        <f t="shared" si="50"/>
        <v>43862</v>
      </c>
      <c r="BI159" s="154">
        <f t="shared" si="50"/>
        <v>43891</v>
      </c>
      <c r="BJ159" s="154">
        <f t="shared" si="50"/>
        <v>43922</v>
      </c>
      <c r="BK159" s="154">
        <f t="shared" si="50"/>
        <v>43952</v>
      </c>
      <c r="BL159" s="154">
        <f t="shared" si="50"/>
        <v>43983</v>
      </c>
      <c r="BM159" s="154">
        <f t="shared" si="50"/>
        <v>44013</v>
      </c>
      <c r="BN159" s="154">
        <f t="shared" si="50"/>
        <v>44044</v>
      </c>
      <c r="BO159" s="154">
        <f t="shared" si="50"/>
        <v>44075</v>
      </c>
      <c r="BP159" s="154">
        <f t="shared" si="50"/>
        <v>44105</v>
      </c>
      <c r="BQ159" s="154">
        <f t="shared" si="50"/>
        <v>44136</v>
      </c>
      <c r="BR159" s="154">
        <f t="shared" ref="BR159:CN159" si="51">BR53</f>
        <v>44166</v>
      </c>
      <c r="BS159" s="154">
        <f t="shared" si="51"/>
        <v>44197</v>
      </c>
      <c r="BT159" s="154">
        <f t="shared" si="51"/>
        <v>44228</v>
      </c>
      <c r="BU159" s="154">
        <f t="shared" si="51"/>
        <v>44256</v>
      </c>
      <c r="BV159" s="154">
        <f t="shared" si="51"/>
        <v>44287</v>
      </c>
      <c r="BW159" s="154">
        <f t="shared" si="51"/>
        <v>44317</v>
      </c>
      <c r="BX159" s="154">
        <f t="shared" si="51"/>
        <v>44348</v>
      </c>
      <c r="BY159" s="154">
        <f t="shared" si="51"/>
        <v>44378</v>
      </c>
      <c r="BZ159" s="154">
        <f t="shared" si="51"/>
        <v>44409</v>
      </c>
      <c r="CA159" s="154">
        <f t="shared" si="51"/>
        <v>44440</v>
      </c>
      <c r="CB159" s="154">
        <f t="shared" si="51"/>
        <v>44470</v>
      </c>
      <c r="CC159" s="154">
        <f t="shared" si="51"/>
        <v>44501</v>
      </c>
      <c r="CD159" s="154">
        <f t="shared" si="51"/>
        <v>44531</v>
      </c>
      <c r="CE159" s="154">
        <f t="shared" si="51"/>
        <v>44562</v>
      </c>
      <c r="CF159" s="154">
        <f t="shared" si="51"/>
        <v>44593</v>
      </c>
      <c r="CG159" s="154">
        <f t="shared" si="51"/>
        <v>44621</v>
      </c>
      <c r="CH159" s="154">
        <f t="shared" si="51"/>
        <v>44652</v>
      </c>
      <c r="CI159" s="154">
        <f t="shared" si="51"/>
        <v>44682</v>
      </c>
      <c r="CJ159" s="154">
        <f t="shared" si="51"/>
        <v>44713</v>
      </c>
      <c r="CK159" s="154">
        <f t="shared" si="51"/>
        <v>44743</v>
      </c>
      <c r="CL159" s="154">
        <f t="shared" si="51"/>
        <v>44774</v>
      </c>
      <c r="CM159" s="154">
        <f t="shared" si="51"/>
        <v>44805</v>
      </c>
      <c r="CN159" s="154">
        <f t="shared" si="51"/>
        <v>44835</v>
      </c>
      <c r="CO159" s="154">
        <f>CO53</f>
        <v>44866</v>
      </c>
      <c r="CP159" s="154">
        <f t="shared" ref="CP159:EK159" si="52">CP53</f>
        <v>44896</v>
      </c>
      <c r="CQ159" s="154">
        <f t="shared" si="52"/>
        <v>44927</v>
      </c>
      <c r="CR159" s="154">
        <f t="shared" si="52"/>
        <v>44958</v>
      </c>
      <c r="CS159" s="154">
        <f t="shared" si="52"/>
        <v>44986</v>
      </c>
      <c r="CT159" s="154">
        <f t="shared" si="52"/>
        <v>45017</v>
      </c>
      <c r="CU159" s="154">
        <f t="shared" si="52"/>
        <v>45047</v>
      </c>
      <c r="CV159" s="154">
        <f t="shared" si="52"/>
        <v>45078</v>
      </c>
      <c r="CW159" s="154">
        <f t="shared" si="52"/>
        <v>45108</v>
      </c>
      <c r="CX159" s="154">
        <f t="shared" si="52"/>
        <v>45139</v>
      </c>
      <c r="CY159" s="154">
        <f t="shared" si="52"/>
        <v>45170</v>
      </c>
      <c r="CZ159" s="154">
        <f t="shared" si="52"/>
        <v>45200</v>
      </c>
      <c r="DA159" s="154">
        <f t="shared" si="52"/>
        <v>45231</v>
      </c>
      <c r="DB159" s="154">
        <f t="shared" si="52"/>
        <v>45261</v>
      </c>
      <c r="DC159" s="154">
        <f t="shared" si="52"/>
        <v>45292</v>
      </c>
      <c r="DD159" s="154">
        <f t="shared" si="52"/>
        <v>45323</v>
      </c>
      <c r="DE159" s="154">
        <f t="shared" si="52"/>
        <v>45352</v>
      </c>
      <c r="DF159" s="154">
        <f t="shared" si="52"/>
        <v>45383</v>
      </c>
      <c r="DG159" s="154">
        <f t="shared" si="52"/>
        <v>45413</v>
      </c>
      <c r="DH159" s="154">
        <f t="shared" si="52"/>
        <v>45444</v>
      </c>
      <c r="DI159" s="154">
        <f t="shared" si="52"/>
        <v>45474</v>
      </c>
      <c r="DJ159" s="154">
        <f t="shared" si="52"/>
        <v>45505</v>
      </c>
      <c r="DK159" s="154">
        <f t="shared" si="52"/>
        <v>45536</v>
      </c>
      <c r="DL159" s="154">
        <f t="shared" si="52"/>
        <v>45566</v>
      </c>
      <c r="DM159" s="154">
        <f t="shared" si="52"/>
        <v>45597</v>
      </c>
      <c r="DN159" s="154">
        <f t="shared" si="52"/>
        <v>45627</v>
      </c>
      <c r="DO159" s="154">
        <f t="shared" si="52"/>
        <v>45658</v>
      </c>
      <c r="DP159" s="154">
        <f t="shared" si="52"/>
        <v>45689</v>
      </c>
      <c r="DQ159" s="154">
        <f t="shared" si="52"/>
        <v>45717</v>
      </c>
      <c r="DR159" s="154">
        <f t="shared" si="52"/>
        <v>45748</v>
      </c>
      <c r="DS159" s="154">
        <f t="shared" si="52"/>
        <v>45778</v>
      </c>
      <c r="DT159" s="154">
        <f t="shared" si="52"/>
        <v>45809</v>
      </c>
      <c r="DU159" s="154">
        <f t="shared" si="52"/>
        <v>45839</v>
      </c>
      <c r="DV159" s="154">
        <f t="shared" si="52"/>
        <v>45870</v>
      </c>
      <c r="DW159" s="154">
        <f t="shared" si="52"/>
        <v>45901</v>
      </c>
      <c r="DX159" s="154">
        <f t="shared" si="52"/>
        <v>45931</v>
      </c>
      <c r="DY159" s="154">
        <f t="shared" si="52"/>
        <v>45962</v>
      </c>
      <c r="DZ159" s="154">
        <f t="shared" si="52"/>
        <v>0</v>
      </c>
      <c r="EA159" s="154">
        <f t="shared" si="52"/>
        <v>0</v>
      </c>
      <c r="EB159" s="154">
        <f t="shared" si="52"/>
        <v>0</v>
      </c>
      <c r="EC159" s="154">
        <f t="shared" si="52"/>
        <v>0</v>
      </c>
      <c r="ED159" s="154">
        <f t="shared" si="52"/>
        <v>0</v>
      </c>
      <c r="EE159" s="154">
        <f t="shared" si="52"/>
        <v>0</v>
      </c>
      <c r="EF159" s="154">
        <f t="shared" si="52"/>
        <v>0</v>
      </c>
      <c r="EG159" s="154">
        <f t="shared" si="52"/>
        <v>0</v>
      </c>
      <c r="EH159" s="154">
        <f t="shared" si="52"/>
        <v>0</v>
      </c>
      <c r="EI159" s="154">
        <f t="shared" si="52"/>
        <v>0</v>
      </c>
      <c r="EJ159" s="154">
        <f t="shared" si="52"/>
        <v>0</v>
      </c>
      <c r="EK159" s="154">
        <f t="shared" si="52"/>
        <v>0</v>
      </c>
    </row>
    <row r="160" spans="2:206">
      <c r="B160" s="224" t="s">
        <v>581</v>
      </c>
      <c r="E160" s="482">
        <f ca="1">Expense!E178</f>
        <v>1666666.6666666667</v>
      </c>
      <c r="F160" s="482">
        <f ca="1">Expense!F178</f>
        <v>1666666.6666666667</v>
      </c>
      <c r="G160" s="482">
        <f ca="1">Expense!G178</f>
        <v>1666666.6666666667</v>
      </c>
      <c r="H160" s="482">
        <f ca="1">Expense!H178</f>
        <v>1666666.6666666667</v>
      </c>
      <c r="I160" s="482">
        <f ca="1">Expense!I178</f>
        <v>1666666.6666666667</v>
      </c>
      <c r="J160" s="482">
        <f ca="1">Expense!J178</f>
        <v>1466666.6666666667</v>
      </c>
      <c r="K160" s="482">
        <f ca="1">Expense!K178</f>
        <v>833333.33333333337</v>
      </c>
      <c r="L160" s="482">
        <f ca="1">Expense!L178</f>
        <v>833333.33333333337</v>
      </c>
      <c r="M160" s="482">
        <f ca="1">Expense!M178</f>
        <v>833333.33333333337</v>
      </c>
      <c r="N160" s="482">
        <f ca="1">Expense!N178</f>
        <v>833333.33333333337</v>
      </c>
      <c r="O160" s="482">
        <f ca="1">Expense!O178</f>
        <v>833333.33333333337</v>
      </c>
      <c r="P160" s="482">
        <f ca="1">Expense!P178</f>
        <v>833333.33333333337</v>
      </c>
      <c r="Q160" s="482">
        <f ca="1">Expense!Q178</f>
        <v>833333.33333333337</v>
      </c>
      <c r="R160" s="482">
        <f ca="1">Expense!R178</f>
        <v>833333.33333333337</v>
      </c>
      <c r="S160" s="482">
        <f ca="1">Expense!S178</f>
        <v>833333.33333333337</v>
      </c>
      <c r="T160" s="482">
        <f ca="1">Expense!T178</f>
        <v>833333.33333333337</v>
      </c>
      <c r="U160" s="482">
        <f ca="1">Expense!U178</f>
        <v>833333.33333333337</v>
      </c>
      <c r="V160" s="482">
        <f ca="1">Expense!V178</f>
        <v>633333.33333333337</v>
      </c>
      <c r="W160" s="482">
        <f ca="1">Expense!W178</f>
        <v>833333.33333333337</v>
      </c>
      <c r="X160" s="482">
        <f ca="1">Expense!X178</f>
        <v>833333.33333333337</v>
      </c>
      <c r="Y160" s="482">
        <f ca="1">Expense!Y178</f>
        <v>833333.33333333337</v>
      </c>
      <c r="Z160" s="482">
        <f ca="1">Expense!Z178</f>
        <v>833333.33333333337</v>
      </c>
      <c r="AA160" s="482">
        <f ca="1">Expense!AA178</f>
        <v>833333.33333333337</v>
      </c>
      <c r="AB160" s="482">
        <f ca="1">Expense!AB178</f>
        <v>833333.33333333337</v>
      </c>
      <c r="AC160" s="482">
        <f ca="1">Expense!AC178</f>
        <v>833333.33333333337</v>
      </c>
      <c r="AD160" s="482">
        <f ca="1">Expense!AD178</f>
        <v>833333.33333333337</v>
      </c>
      <c r="AE160" s="482">
        <f ca="1">Expense!AE178</f>
        <v>833333.33333333337</v>
      </c>
      <c r="AF160" s="482">
        <f ca="1">Expense!AF178</f>
        <v>833333.33333333337</v>
      </c>
      <c r="AG160" s="482">
        <f ca="1">Expense!AG178</f>
        <v>833333.33333333337</v>
      </c>
      <c r="AH160" s="482">
        <f ca="1">Expense!AH178</f>
        <v>633333.33333333337</v>
      </c>
      <c r="AI160" s="482">
        <f ca="1">Expense!AI178</f>
        <v>833333.33333333337</v>
      </c>
      <c r="AJ160" s="482">
        <f ca="1">Expense!AJ178</f>
        <v>833333.33333333337</v>
      </c>
      <c r="AK160" s="482">
        <f ca="1">Expense!AK178</f>
        <v>833333.33333333337</v>
      </c>
      <c r="AL160" s="482">
        <f ca="1">Expense!AL178</f>
        <v>833333.33333333337</v>
      </c>
      <c r="AM160" s="482">
        <f ca="1">Expense!AM178</f>
        <v>833333.33333333337</v>
      </c>
      <c r="AN160" s="482">
        <f ca="1">Expense!AN178</f>
        <v>833333.33333333337</v>
      </c>
      <c r="AO160" s="482">
        <f ca="1">Expense!AO178</f>
        <v>833333.33333333337</v>
      </c>
      <c r="AP160" s="482">
        <f ca="1">Expense!AP178</f>
        <v>833333.33333333337</v>
      </c>
      <c r="AQ160" s="482">
        <f ca="1">Expense!AQ178</f>
        <v>833333.33333333337</v>
      </c>
      <c r="AR160" s="482">
        <f ca="1">Expense!AR178</f>
        <v>833333.33333333337</v>
      </c>
      <c r="AS160" s="482">
        <f ca="1">Expense!AS178</f>
        <v>833333.33333333337</v>
      </c>
      <c r="AT160" s="482">
        <f ca="1">Expense!AT178</f>
        <v>633333.33333333337</v>
      </c>
      <c r="AU160" s="482">
        <f ca="1">Expense!AU178</f>
        <v>833333.33333333337</v>
      </c>
      <c r="AV160" s="482">
        <f ca="1">Expense!AV178</f>
        <v>833333.33333333337</v>
      </c>
      <c r="AW160" s="482">
        <f ca="1">Expense!AW178</f>
        <v>833333.33333333337</v>
      </c>
      <c r="AX160" s="482">
        <f ca="1">Expense!AX178</f>
        <v>833333.33333333337</v>
      </c>
      <c r="AY160" s="482">
        <f ca="1">Expense!AY178</f>
        <v>833333.33333333337</v>
      </c>
      <c r="AZ160" s="482">
        <f ca="1">Expense!AZ178</f>
        <v>833333.33333333337</v>
      </c>
      <c r="BA160" s="482">
        <f ca="1">Expense!BA178</f>
        <v>833333.33333333337</v>
      </c>
      <c r="BB160" s="482">
        <f ca="1">Expense!BB178</f>
        <v>833333.33333333337</v>
      </c>
      <c r="BC160" s="482">
        <f ca="1">Expense!BC178</f>
        <v>833333.33333333337</v>
      </c>
      <c r="BD160" s="482">
        <f ca="1">Expense!BD178</f>
        <v>833333.33333333337</v>
      </c>
      <c r="BE160" s="482">
        <f ca="1">Expense!BE178</f>
        <v>833333.33333333337</v>
      </c>
      <c r="BF160" s="482">
        <f ca="1">Expense!BF178</f>
        <v>633333.33333333337</v>
      </c>
      <c r="BG160" s="482">
        <f ca="1">Expense!BG178</f>
        <v>833333.33333333337</v>
      </c>
      <c r="BH160" s="482">
        <f ca="1">Expense!BH178</f>
        <v>833333.33333333337</v>
      </c>
      <c r="BI160" s="482">
        <f ca="1">Expense!BI178</f>
        <v>833333.33333333337</v>
      </c>
      <c r="BJ160" s="482">
        <f ca="1">Expense!BJ178</f>
        <v>833333.33333333337</v>
      </c>
      <c r="BK160" s="482">
        <f ca="1">Expense!BK178</f>
        <v>833333.33333333337</v>
      </c>
      <c r="BL160" s="482">
        <f ca="1">Expense!BL178</f>
        <v>833333.33333333337</v>
      </c>
      <c r="BM160" s="482">
        <f ca="1">Expense!BM178</f>
        <v>833333.33333333337</v>
      </c>
      <c r="BN160" s="482">
        <f ca="1">Expense!BN178</f>
        <v>833333.33333333337</v>
      </c>
      <c r="BO160" s="482">
        <f ca="1">Expense!BO178</f>
        <v>833333.33333333337</v>
      </c>
      <c r="BP160" s="482">
        <f ca="1">Expense!BP178</f>
        <v>833333.33333333337</v>
      </c>
      <c r="BQ160" s="482">
        <f ca="1">Expense!BQ178</f>
        <v>833333.33333333337</v>
      </c>
      <c r="BR160" s="482">
        <f ca="1">Expense!BR178</f>
        <v>633333.33333333337</v>
      </c>
      <c r="BS160" s="482">
        <f ca="1">Expense!BS178</f>
        <v>833333.33333333337</v>
      </c>
      <c r="BT160" s="482">
        <f ca="1">Expense!BT178</f>
        <v>833333.33333333337</v>
      </c>
      <c r="BU160" s="482">
        <f ca="1">Expense!BU178</f>
        <v>833333.33333333337</v>
      </c>
      <c r="BV160" s="482">
        <f ca="1">Expense!BV178</f>
        <v>833333.33333333337</v>
      </c>
      <c r="BW160" s="482">
        <f ca="1">Expense!BW178</f>
        <v>833333.33333333337</v>
      </c>
      <c r="BX160" s="482">
        <f ca="1">Expense!BX178</f>
        <v>833333.33333333337</v>
      </c>
      <c r="BY160" s="482">
        <f ca="1">Expense!BY178</f>
        <v>833333.33333333337</v>
      </c>
      <c r="BZ160" s="482">
        <f ca="1">Expense!BZ178</f>
        <v>833333.33333333337</v>
      </c>
      <c r="CA160" s="482">
        <f ca="1">Expense!CA178</f>
        <v>-7443283.9676690111</v>
      </c>
      <c r="CB160" s="482">
        <f ca="1">Expense!CB178</f>
        <v>-450220.81526731711</v>
      </c>
      <c r="CC160" s="482">
        <f ca="1">Expense!CC178</f>
        <v>-393160.69118349394</v>
      </c>
      <c r="CD160" s="482">
        <f ca="1">Expense!CD178</f>
        <v>-791069.76307015459</v>
      </c>
      <c r="CE160" s="482">
        <f ca="1">Expense!CE178</f>
        <v>533104.73471621051</v>
      </c>
      <c r="CF160" s="482">
        <f ca="1">Expense!CF178</f>
        <v>502479.89542909467</v>
      </c>
      <c r="CG160" s="482">
        <f ca="1">Expense!CG178</f>
        <v>502246.63861620252</v>
      </c>
      <c r="CH160" s="482">
        <f ca="1">Expense!CH178</f>
        <v>623251.48970617435</v>
      </c>
      <c r="CI160" s="482">
        <f ca="1">Expense!CI178</f>
        <v>642826.87377621885</v>
      </c>
      <c r="CJ160" s="482">
        <f ca="1">Expense!CJ178</f>
        <v>662402.2578462637</v>
      </c>
      <c r="CK160" s="482">
        <f ca="1">Expense!CK178</f>
        <v>1178746.0653128391</v>
      </c>
      <c r="CL160" s="482">
        <f ca="1">Expense!CL178</f>
        <v>1198321.4493828835</v>
      </c>
      <c r="CM160" s="482">
        <f ca="1">Expense!CM178</f>
        <v>1228552.0214122981</v>
      </c>
      <c r="CN160" s="482">
        <f ca="1">Expense!CN178</f>
        <v>1311048.0449501665</v>
      </c>
      <c r="CO160" s="482">
        <f ca="1">Expense!CO178</f>
        <v>1322704.6716508425</v>
      </c>
      <c r="CP160" s="482">
        <f ca="1">Expense!CP178</f>
        <v>1017908.3738276199</v>
      </c>
      <c r="CQ160" s="482">
        <f ca="1">Expense!CQ178</f>
        <v>1331579.7500150865</v>
      </c>
      <c r="CR160" s="482">
        <f ca="1">Expense!CR178</f>
        <v>1331579.7500150865</v>
      </c>
      <c r="CS160" s="482">
        <f ca="1">Expense!CS178</f>
        <v>1331579.7500150865</v>
      </c>
      <c r="CT160" s="482">
        <f ca="1">Expense!CT178</f>
        <v>1331579.7500150865</v>
      </c>
      <c r="CU160" s="482">
        <f ca="1">Expense!CU178</f>
        <v>1331579.7500150865</v>
      </c>
      <c r="CV160" s="482">
        <f ca="1">Expense!CV178</f>
        <v>1331579.7500150865</v>
      </c>
      <c r="CW160" s="482">
        <f ca="1">Expense!CW178</f>
        <v>1331579.7500150865</v>
      </c>
      <c r="CX160" s="482">
        <f ca="1">Expense!CX178</f>
        <v>1331579.7500150865</v>
      </c>
      <c r="CY160" s="482">
        <f ca="1">Expense!CY178</f>
        <v>1094622.7877741177</v>
      </c>
      <c r="CZ160" s="482">
        <f ca="1">Expense!CZ178</f>
        <v>1319074.7696167775</v>
      </c>
      <c r="DA160" s="482">
        <f ca="1">Expense!DA178</f>
        <v>1397455.5124208115</v>
      </c>
      <c r="DB160" s="482">
        <f ca="1">Expense!DB178</f>
        <v>991976.65110832313</v>
      </c>
      <c r="DC160" s="482">
        <f ca="1">Expense!DC178</f>
        <v>1409778.4169066143</v>
      </c>
      <c r="DD160" s="482">
        <f ca="1">Expense!DD178</f>
        <v>1409778.4169066143</v>
      </c>
      <c r="DE160" s="482">
        <f ca="1">Expense!DE178</f>
        <v>1409778.4169066143</v>
      </c>
      <c r="DF160" s="482">
        <f ca="1">Expense!DF178</f>
        <v>1409778.4169066143</v>
      </c>
      <c r="DG160" s="482">
        <f ca="1">Expense!DG178</f>
        <v>1409778.4169066143</v>
      </c>
      <c r="DH160" s="482">
        <f ca="1">Expense!DH178</f>
        <v>1409778.4169066143</v>
      </c>
      <c r="DI160" s="482">
        <f ca="1">Expense!DI178</f>
        <v>1409778.4169066143</v>
      </c>
      <c r="DJ160" s="482">
        <f ca="1">Expense!DJ178</f>
        <v>1409778.4169066143</v>
      </c>
      <c r="DK160" s="482">
        <f ca="1">Expense!DK178</f>
        <v>936089.35547020868</v>
      </c>
      <c r="DL160" s="482">
        <f ca="1">Expense!DL178</f>
        <v>1330640.0244115212</v>
      </c>
      <c r="DM160" s="482">
        <f ca="1">Expense!DM178</f>
        <v>1330640.0244115212</v>
      </c>
      <c r="DN160" s="482">
        <f ca="1">Expense!DN178</f>
        <v>1059822.4683731387</v>
      </c>
      <c r="DO160" s="482">
        <f ca="1">Expense!DO178</f>
        <v>1491830.0373567897</v>
      </c>
      <c r="DP160" s="482">
        <f ca="1">Expense!DP178</f>
        <v>1491830.0373567897</v>
      </c>
      <c r="DQ160" s="482">
        <f ca="1">Expense!DQ178</f>
        <v>1491830.0373567897</v>
      </c>
      <c r="DR160" s="482">
        <f ca="1">Expense!DR178</f>
        <v>1491830.0373567897</v>
      </c>
      <c r="DS160" s="482">
        <f ca="1">Expense!DS178</f>
        <v>1491830.0373567897</v>
      </c>
      <c r="DT160" s="482">
        <f ca="1">Expense!DT178</f>
        <v>1491830.0373567897</v>
      </c>
      <c r="DU160" s="482">
        <f ca="1">Expense!DU178</f>
        <v>1491830.0373567897</v>
      </c>
      <c r="DV160" s="482">
        <f ca="1">Expense!DV178</f>
        <v>1491830.0373567897</v>
      </c>
      <c r="DW160" s="482">
        <f ca="1">Expense!DW178</f>
        <v>-104228.71217114502</v>
      </c>
      <c r="DX160" s="482">
        <f ca="1">Expense!DX178</f>
        <v>981415.16677832697</v>
      </c>
      <c r="DY160" s="482">
        <f ca="1">Expense!DY178</f>
        <v>1071944.9247169865</v>
      </c>
      <c r="DZ160" s="482">
        <f ca="1">Expense!DZ178</f>
        <v>912553.69879684411</v>
      </c>
      <c r="EA160" s="482">
        <f ca="1">Expense!EA178</f>
        <v>1572402.5965130934</v>
      </c>
      <c r="EB160" s="482">
        <f ca="1">Expense!EB178</f>
        <v>1572402.5965130934</v>
      </c>
      <c r="EC160" s="482">
        <f ca="1">Expense!EC178</f>
        <v>1572402.5965130934</v>
      </c>
      <c r="ED160" s="482">
        <f ca="1">Expense!ED178</f>
        <v>1572402.5965130934</v>
      </c>
      <c r="EE160" s="482">
        <f ca="1">Expense!EE178</f>
        <v>1572402.5965130934</v>
      </c>
      <c r="EF160" s="482">
        <f ca="1">Expense!EF178</f>
        <v>1572402.5965130934</v>
      </c>
      <c r="EG160" s="482">
        <f ca="1">Expense!EG178</f>
        <v>1572402.5965130934</v>
      </c>
      <c r="EH160" s="482">
        <f ca="1">Expense!EH178</f>
        <v>1572402.5965130934</v>
      </c>
      <c r="EI160" s="482">
        <f ca="1">Expense!EI178</f>
        <v>1548806.8857237904</v>
      </c>
      <c r="EJ160" s="482">
        <f ca="1">Expense!EJ178</f>
        <v>1651891.2098950045</v>
      </c>
      <c r="EK160" s="482">
        <f ca="1">Expense!EK178</f>
        <v>1651891.2098950045</v>
      </c>
    </row>
    <row r="161" spans="1:141">
      <c r="B161" s="224" t="s">
        <v>113</v>
      </c>
      <c r="E161" s="482">
        <f>-Cost!D53</f>
        <v>-1980000</v>
      </c>
      <c r="F161" s="482">
        <f>-Cost!E53</f>
        <v>-1980000</v>
      </c>
      <c r="G161" s="482">
        <f>-Cost!F53</f>
        <v>-1980000</v>
      </c>
      <c r="H161" s="482">
        <f>-Cost!G53</f>
        <v>-1980000</v>
      </c>
      <c r="I161" s="482">
        <f>-Cost!H53</f>
        <v>-1980000</v>
      </c>
      <c r="J161" s="482">
        <f>-Cost!I53</f>
        <v>-1980000</v>
      </c>
      <c r="K161" s="482">
        <f>-Cost!J53</f>
        <v>-1980000</v>
      </c>
      <c r="L161" s="482">
        <f>-Cost!K53</f>
        <v>-1980000</v>
      </c>
      <c r="M161" s="482">
        <f>-Cost!L53</f>
        <v>-1980000</v>
      </c>
      <c r="N161" s="482">
        <f>-Cost!M53</f>
        <v>-1980000</v>
      </c>
      <c r="O161" s="482">
        <f>-Cost!N53</f>
        <v>-1980000</v>
      </c>
      <c r="P161" s="482">
        <f>-Cost!O53</f>
        <v>-1980000</v>
      </c>
      <c r="Q161" s="482">
        <f>-Cost!P53</f>
        <v>-1980000</v>
      </c>
      <c r="R161" s="482">
        <f>-Cost!Q53</f>
        <v>-1980000</v>
      </c>
      <c r="S161" s="482">
        <f>-Cost!R53</f>
        <v>-1980000</v>
      </c>
      <c r="T161" s="482">
        <f>-Cost!S53</f>
        <v>-1980000</v>
      </c>
      <c r="U161" s="482">
        <f>-Cost!T53</f>
        <v>-1980000</v>
      </c>
      <c r="V161" s="482">
        <f>-Cost!U53</f>
        <v>-1980000</v>
      </c>
      <c r="W161" s="482">
        <f>-Cost!V53</f>
        <v>-1980000</v>
      </c>
      <c r="X161" s="482">
        <f>-Cost!W53</f>
        <v>-1980000</v>
      </c>
      <c r="Y161" s="482">
        <f>-Cost!X53</f>
        <v>-1980000</v>
      </c>
      <c r="Z161" s="482">
        <f>-Cost!Y53</f>
        <v>-1980000</v>
      </c>
      <c r="AA161" s="482">
        <f>-Cost!Z53</f>
        <v>-1980000</v>
      </c>
      <c r="AB161" s="482">
        <f>-Cost!AA53</f>
        <v>-1980000</v>
      </c>
      <c r="AC161" s="482">
        <f>-Cost!AB53</f>
        <v>-1980000</v>
      </c>
      <c r="AD161" s="482">
        <f>-Cost!AC53</f>
        <v>-1980000</v>
      </c>
      <c r="AE161" s="482">
        <f>-Cost!AD53</f>
        <v>-1980000</v>
      </c>
      <c r="AF161" s="482">
        <f>-Cost!AE53</f>
        <v>-1980000</v>
      </c>
      <c r="AG161" s="482">
        <f>-Cost!AF53</f>
        <v>-1980000</v>
      </c>
      <c r="AH161" s="482">
        <f>-Cost!AG53</f>
        <v>-8579999.9999999981</v>
      </c>
      <c r="AI161" s="482">
        <f>-Cost!AH53</f>
        <v>-5280000</v>
      </c>
      <c r="AJ161" s="482">
        <f>-Cost!AI53</f>
        <v>-5280000</v>
      </c>
      <c r="AK161" s="482">
        <f>-Cost!AJ53</f>
        <v>-5280000</v>
      </c>
      <c r="AL161" s="482">
        <f>-Cost!AK53</f>
        <v>-5280000</v>
      </c>
      <c r="AM161" s="482">
        <f>-Cost!AL53</f>
        <v>-5280000</v>
      </c>
      <c r="AN161" s="482">
        <f>-Cost!AM53</f>
        <v>-5280000</v>
      </c>
      <c r="AO161" s="482">
        <f>-Cost!AN53</f>
        <v>-5280000</v>
      </c>
      <c r="AP161" s="482">
        <f>-Cost!AO53</f>
        <v>-5280000</v>
      </c>
      <c r="AQ161" s="482">
        <f>-Cost!AP53</f>
        <v>-5280000</v>
      </c>
      <c r="AR161" s="482">
        <f>-Cost!AQ53</f>
        <v>-5280000</v>
      </c>
      <c r="AS161" s="482">
        <f>-Cost!AR53</f>
        <v>-5280000</v>
      </c>
      <c r="AT161" s="482">
        <f>-Cost!AS53</f>
        <v>-5280000</v>
      </c>
      <c r="AU161" s="482">
        <f>-Cost!AT53</f>
        <v>-5280000</v>
      </c>
      <c r="AV161" s="482">
        <f>-Cost!AU53</f>
        <v>-5280000</v>
      </c>
      <c r="AW161" s="482">
        <f>-Cost!AV53</f>
        <v>-5280000</v>
      </c>
      <c r="AX161" s="482">
        <f>-Cost!AW53</f>
        <v>-5280000</v>
      </c>
      <c r="AY161" s="482">
        <f>-Cost!AX53</f>
        <v>-5280000</v>
      </c>
      <c r="AZ161" s="482">
        <f>-Cost!AY53</f>
        <v>-5280000</v>
      </c>
      <c r="BA161" s="482">
        <f>-Cost!AZ53</f>
        <v>-5280000</v>
      </c>
      <c r="BB161" s="482">
        <f>-Cost!BA53</f>
        <v>-5280000</v>
      </c>
      <c r="BC161" s="482">
        <f>-Cost!BB53</f>
        <v>-5280000</v>
      </c>
      <c r="BD161" s="482">
        <f>-Cost!BC53</f>
        <v>-5280000</v>
      </c>
      <c r="BE161" s="482">
        <f>-Cost!BD53</f>
        <v>-5280000</v>
      </c>
      <c r="BF161" s="482">
        <f>-Cost!BE53</f>
        <v>-5280000</v>
      </c>
      <c r="BG161" s="482">
        <f>-Cost!BF53</f>
        <v>-5280000</v>
      </c>
      <c r="BH161" s="482">
        <f>-Cost!BG53</f>
        <v>-5280000</v>
      </c>
      <c r="BI161" s="482">
        <f>-Cost!BH53</f>
        <v>-5280000</v>
      </c>
      <c r="BJ161" s="482">
        <f>-Cost!BI53</f>
        <v>-5280000</v>
      </c>
      <c r="BK161" s="482">
        <f>-Cost!BJ53</f>
        <v>-5280000</v>
      </c>
      <c r="BL161" s="482">
        <f>-Cost!BK53</f>
        <v>-5280000</v>
      </c>
      <c r="BM161" s="482">
        <f>-Cost!BL53</f>
        <v>-5280000</v>
      </c>
      <c r="BN161" s="482">
        <f>-Cost!BM53</f>
        <v>-5280000</v>
      </c>
      <c r="BO161" s="482">
        <f>-Cost!BN53</f>
        <v>-5280000</v>
      </c>
      <c r="BP161" s="482">
        <f>-Cost!BO53</f>
        <v>-5280000</v>
      </c>
      <c r="BQ161" s="482">
        <f>-Cost!BP53</f>
        <v>-5280000</v>
      </c>
      <c r="BR161" s="482">
        <f>-Cost!BQ53</f>
        <v>-5280000</v>
      </c>
      <c r="BS161" s="482">
        <f>-Cost!BR53</f>
        <v>-5280000</v>
      </c>
      <c r="BT161" s="482">
        <f>-Cost!BS53</f>
        <v>-5280000</v>
      </c>
      <c r="BU161" s="482">
        <f>-Cost!BT53</f>
        <v>-5280000</v>
      </c>
      <c r="BV161" s="482">
        <f>-Cost!BU53</f>
        <v>-5280000</v>
      </c>
      <c r="BW161" s="482">
        <f>-Cost!BV53</f>
        <v>-5280000</v>
      </c>
      <c r="BX161" s="482">
        <f>-Cost!BW53</f>
        <v>-14519999.999999976</v>
      </c>
      <c r="BY161" s="482">
        <f>-Cost!BX53</f>
        <v>-2640000</v>
      </c>
      <c r="BZ161" s="482">
        <f>-Cost!BY53</f>
        <v>-2640000</v>
      </c>
      <c r="CA161" s="482">
        <f>-Cost!BZ53</f>
        <v>-2640000</v>
      </c>
      <c r="CB161" s="482">
        <f>-Cost!CA53</f>
        <v>-2640000</v>
      </c>
      <c r="CC161" s="482">
        <f>-Cost!CB53</f>
        <v>-2640000</v>
      </c>
      <c r="CD161" s="482">
        <f>-Cost!CC53</f>
        <v>-2640000</v>
      </c>
      <c r="CE161" s="482">
        <f>-Cost!CD53</f>
        <v>-2640000</v>
      </c>
      <c r="CF161" s="482">
        <f>-Cost!CE53</f>
        <v>-2640000</v>
      </c>
      <c r="CG161" s="482">
        <f>-Cost!CF53</f>
        <v>-2640000</v>
      </c>
      <c r="CH161" s="482">
        <f>-Cost!CG53</f>
        <v>-2640000</v>
      </c>
      <c r="CI161" s="482">
        <f>-Cost!CH53</f>
        <v>-2640000</v>
      </c>
      <c r="CJ161" s="482">
        <f>-Cost!CI53</f>
        <v>-3960000.0000000037</v>
      </c>
      <c r="CK161" s="482">
        <f>-Cost!CJ53</f>
        <v>0</v>
      </c>
      <c r="CL161" s="482">
        <f>-Cost!CK53</f>
        <v>0</v>
      </c>
      <c r="CM161" s="482">
        <f>-Cost!CL53</f>
        <v>0</v>
      </c>
      <c r="CN161" s="482">
        <f>-Cost!CM53</f>
        <v>0</v>
      </c>
      <c r="CO161" s="482">
        <f>-Cost!CN53</f>
        <v>0</v>
      </c>
      <c r="CP161" s="482">
        <f>-Cost!CO53</f>
        <v>0</v>
      </c>
      <c r="CQ161" s="482">
        <f>-Cost!CP53</f>
        <v>0</v>
      </c>
      <c r="CR161" s="482">
        <f>-Cost!CQ53</f>
        <v>0</v>
      </c>
      <c r="CS161" s="482">
        <f>-Cost!CR53</f>
        <v>0</v>
      </c>
      <c r="CT161" s="482">
        <f>-Cost!CS53</f>
        <v>0</v>
      </c>
      <c r="CU161" s="482">
        <f>-Cost!CT53</f>
        <v>0</v>
      </c>
      <c r="CV161" s="482">
        <f>-Cost!CU53</f>
        <v>0</v>
      </c>
      <c r="CW161" s="482">
        <f>-Cost!CV53</f>
        <v>0</v>
      </c>
      <c r="CX161" s="482">
        <f>-Cost!CW53</f>
        <v>0</v>
      </c>
      <c r="CY161" s="482">
        <f>-Cost!CX53</f>
        <v>0</v>
      </c>
      <c r="CZ161" s="482">
        <f>-Cost!CY53</f>
        <v>0</v>
      </c>
      <c r="DA161" s="482">
        <f>-Cost!CZ53</f>
        <v>0</v>
      </c>
      <c r="DB161" s="482">
        <f>-Cost!DA53</f>
        <v>0</v>
      </c>
      <c r="DC161" s="482">
        <f>-Cost!DB53</f>
        <v>0</v>
      </c>
      <c r="DD161" s="482">
        <f>-Cost!DC53</f>
        <v>0</v>
      </c>
      <c r="DE161" s="482">
        <f>-Cost!DD53</f>
        <v>0</v>
      </c>
      <c r="DF161" s="482">
        <f>-Cost!DE53</f>
        <v>0</v>
      </c>
      <c r="DG161" s="482">
        <f>-Cost!DF53</f>
        <v>0</v>
      </c>
      <c r="DH161" s="482">
        <f>-Cost!DG53</f>
        <v>0</v>
      </c>
      <c r="DI161" s="482">
        <f>-Cost!DH53</f>
        <v>0</v>
      </c>
      <c r="DJ161" s="482">
        <f>-Cost!DI53</f>
        <v>0</v>
      </c>
      <c r="DK161" s="482">
        <f>-Cost!DJ53</f>
        <v>0</v>
      </c>
      <c r="DL161" s="482">
        <f>-Cost!DK53</f>
        <v>0</v>
      </c>
      <c r="DM161" s="482">
        <f>-Cost!DL53</f>
        <v>0</v>
      </c>
      <c r="DN161" s="482">
        <f>-Cost!DM53</f>
        <v>0</v>
      </c>
      <c r="DO161" s="482">
        <f>-Cost!DN53</f>
        <v>0</v>
      </c>
      <c r="DP161" s="482">
        <f>-Cost!DO53</f>
        <v>0</v>
      </c>
      <c r="DQ161" s="482">
        <f>-Cost!DP53</f>
        <v>0</v>
      </c>
      <c r="DR161" s="482">
        <f>-Cost!DQ53</f>
        <v>0</v>
      </c>
      <c r="DS161" s="482">
        <f>-Cost!DR53</f>
        <v>0</v>
      </c>
      <c r="DT161" s="482">
        <f>-Cost!DS53</f>
        <v>0</v>
      </c>
      <c r="DU161" s="482">
        <f>-Cost!DT53</f>
        <v>0</v>
      </c>
      <c r="DV161" s="482">
        <f>-Cost!DU53</f>
        <v>0</v>
      </c>
      <c r="DW161" s="482">
        <f>-Cost!DV53</f>
        <v>0</v>
      </c>
      <c r="DX161" s="482">
        <f>-Cost!DW53</f>
        <v>0</v>
      </c>
      <c r="DY161" s="482">
        <f>-Cost!DX53</f>
        <v>0</v>
      </c>
      <c r="DZ161" s="482">
        <f>-Cost!DY53</f>
        <v>0</v>
      </c>
      <c r="EA161" s="482">
        <f>-Cost!DZ53</f>
        <v>0</v>
      </c>
      <c r="EB161" s="482">
        <f>-Cost!EA53</f>
        <v>0</v>
      </c>
      <c r="EC161" s="482">
        <f>-Cost!EB53</f>
        <v>0</v>
      </c>
      <c r="ED161" s="482">
        <f>-Cost!EC53</f>
        <v>0</v>
      </c>
      <c r="EE161" s="482">
        <f>-Cost!ED53</f>
        <v>0</v>
      </c>
      <c r="EF161" s="482">
        <f>-Cost!EE53</f>
        <v>0</v>
      </c>
      <c r="EG161" s="482">
        <f>-Cost!EF53</f>
        <v>0</v>
      </c>
      <c r="EH161" s="482">
        <f>-Cost!EG53</f>
        <v>0</v>
      </c>
      <c r="EI161" s="482">
        <f>-Cost!EH53</f>
        <v>0</v>
      </c>
      <c r="EJ161" s="482">
        <f>-Cost!EI53</f>
        <v>0</v>
      </c>
      <c r="EK161" s="482">
        <f>-Cost!EJ53</f>
        <v>0</v>
      </c>
    </row>
    <row r="162" spans="1:141" s="483" customFormat="1">
      <c r="B162" s="484" t="s">
        <v>568</v>
      </c>
      <c r="E162" s="485">
        <f t="shared" ref="E162:BP162" ca="1" si="53">E160-E161</f>
        <v>3646666.666666667</v>
      </c>
      <c r="F162" s="485">
        <f t="shared" ca="1" si="53"/>
        <v>3646666.666666667</v>
      </c>
      <c r="G162" s="485">
        <f t="shared" ca="1" si="53"/>
        <v>3646666.666666667</v>
      </c>
      <c r="H162" s="485">
        <f t="shared" ca="1" si="53"/>
        <v>3646666.666666667</v>
      </c>
      <c r="I162" s="485">
        <f t="shared" ca="1" si="53"/>
        <v>3646666.666666667</v>
      </c>
      <c r="J162" s="485">
        <f t="shared" ca="1" si="53"/>
        <v>3446666.666666667</v>
      </c>
      <c r="K162" s="485">
        <f t="shared" ca="1" si="53"/>
        <v>2813333.3333333335</v>
      </c>
      <c r="L162" s="485">
        <f t="shared" ca="1" si="53"/>
        <v>2813333.3333333335</v>
      </c>
      <c r="M162" s="485">
        <f t="shared" ca="1" si="53"/>
        <v>2813333.3333333335</v>
      </c>
      <c r="N162" s="485">
        <f t="shared" ca="1" si="53"/>
        <v>2813333.3333333335</v>
      </c>
      <c r="O162" s="485">
        <f t="shared" ca="1" si="53"/>
        <v>2813333.3333333335</v>
      </c>
      <c r="P162" s="485">
        <f t="shared" ca="1" si="53"/>
        <v>2813333.3333333335</v>
      </c>
      <c r="Q162" s="485">
        <f t="shared" ca="1" si="53"/>
        <v>2813333.3333333335</v>
      </c>
      <c r="R162" s="485">
        <f t="shared" ca="1" si="53"/>
        <v>2813333.3333333335</v>
      </c>
      <c r="S162" s="485">
        <f t="shared" ca="1" si="53"/>
        <v>2813333.3333333335</v>
      </c>
      <c r="T162" s="485">
        <f t="shared" ca="1" si="53"/>
        <v>2813333.3333333335</v>
      </c>
      <c r="U162" s="485">
        <f t="shared" ca="1" si="53"/>
        <v>2813333.3333333335</v>
      </c>
      <c r="V162" s="485">
        <f t="shared" ca="1" si="53"/>
        <v>2613333.3333333335</v>
      </c>
      <c r="W162" s="485">
        <f t="shared" ca="1" si="53"/>
        <v>2813333.3333333335</v>
      </c>
      <c r="X162" s="485">
        <f t="shared" ca="1" si="53"/>
        <v>2813333.3333333335</v>
      </c>
      <c r="Y162" s="485">
        <f t="shared" ca="1" si="53"/>
        <v>2813333.3333333335</v>
      </c>
      <c r="Z162" s="485">
        <f t="shared" ca="1" si="53"/>
        <v>2813333.3333333335</v>
      </c>
      <c r="AA162" s="485">
        <f t="shared" ca="1" si="53"/>
        <v>2813333.3333333335</v>
      </c>
      <c r="AB162" s="485">
        <f t="shared" ca="1" si="53"/>
        <v>2813333.3333333335</v>
      </c>
      <c r="AC162" s="485">
        <f t="shared" ca="1" si="53"/>
        <v>2813333.3333333335</v>
      </c>
      <c r="AD162" s="485">
        <f t="shared" ca="1" si="53"/>
        <v>2813333.3333333335</v>
      </c>
      <c r="AE162" s="485">
        <f t="shared" ca="1" si="53"/>
        <v>2813333.3333333335</v>
      </c>
      <c r="AF162" s="485">
        <f t="shared" ca="1" si="53"/>
        <v>2813333.3333333335</v>
      </c>
      <c r="AG162" s="485">
        <f t="shared" ca="1" si="53"/>
        <v>2813333.3333333335</v>
      </c>
      <c r="AH162" s="485">
        <f t="shared" ca="1" si="53"/>
        <v>9213333.3333333321</v>
      </c>
      <c r="AI162" s="485">
        <f t="shared" ca="1" si="53"/>
        <v>6113333.333333333</v>
      </c>
      <c r="AJ162" s="485">
        <f t="shared" ca="1" si="53"/>
        <v>6113333.333333333</v>
      </c>
      <c r="AK162" s="485">
        <f t="shared" ca="1" si="53"/>
        <v>6113333.333333333</v>
      </c>
      <c r="AL162" s="485">
        <f t="shared" ca="1" si="53"/>
        <v>6113333.333333333</v>
      </c>
      <c r="AM162" s="485">
        <f t="shared" ca="1" si="53"/>
        <v>6113333.333333333</v>
      </c>
      <c r="AN162" s="485">
        <f t="shared" ca="1" si="53"/>
        <v>6113333.333333333</v>
      </c>
      <c r="AO162" s="485">
        <f t="shared" ca="1" si="53"/>
        <v>6113333.333333333</v>
      </c>
      <c r="AP162" s="485">
        <f t="shared" ca="1" si="53"/>
        <v>6113333.333333333</v>
      </c>
      <c r="AQ162" s="485">
        <f t="shared" ca="1" si="53"/>
        <v>6113333.333333333</v>
      </c>
      <c r="AR162" s="485">
        <f t="shared" ca="1" si="53"/>
        <v>6113333.333333333</v>
      </c>
      <c r="AS162" s="485">
        <f t="shared" ca="1" si="53"/>
        <v>6113333.333333333</v>
      </c>
      <c r="AT162" s="485">
        <f t="shared" ca="1" si="53"/>
        <v>5913333.333333333</v>
      </c>
      <c r="AU162" s="485">
        <f t="shared" ca="1" si="53"/>
        <v>6113333.333333333</v>
      </c>
      <c r="AV162" s="485">
        <f t="shared" ca="1" si="53"/>
        <v>6113333.333333333</v>
      </c>
      <c r="AW162" s="485">
        <f t="shared" ca="1" si="53"/>
        <v>6113333.333333333</v>
      </c>
      <c r="AX162" s="485">
        <f t="shared" ca="1" si="53"/>
        <v>6113333.333333333</v>
      </c>
      <c r="AY162" s="485">
        <f t="shared" ca="1" si="53"/>
        <v>6113333.333333333</v>
      </c>
      <c r="AZ162" s="485">
        <f t="shared" ca="1" si="53"/>
        <v>6113333.333333333</v>
      </c>
      <c r="BA162" s="485">
        <f t="shared" ca="1" si="53"/>
        <v>6113333.333333333</v>
      </c>
      <c r="BB162" s="485">
        <f t="shared" ca="1" si="53"/>
        <v>6113333.333333333</v>
      </c>
      <c r="BC162" s="485">
        <f t="shared" ca="1" si="53"/>
        <v>6113333.333333333</v>
      </c>
      <c r="BD162" s="485">
        <f t="shared" ca="1" si="53"/>
        <v>6113333.333333333</v>
      </c>
      <c r="BE162" s="485">
        <f t="shared" ca="1" si="53"/>
        <v>6113333.333333333</v>
      </c>
      <c r="BF162" s="485">
        <f t="shared" ca="1" si="53"/>
        <v>5913333.333333333</v>
      </c>
      <c r="BG162" s="485">
        <f t="shared" ca="1" si="53"/>
        <v>6113333.333333333</v>
      </c>
      <c r="BH162" s="485">
        <f t="shared" ca="1" si="53"/>
        <v>6113333.333333333</v>
      </c>
      <c r="BI162" s="485">
        <f t="shared" ca="1" si="53"/>
        <v>6113333.333333333</v>
      </c>
      <c r="BJ162" s="485">
        <f t="shared" ca="1" si="53"/>
        <v>6113333.333333333</v>
      </c>
      <c r="BK162" s="485">
        <f t="shared" ca="1" si="53"/>
        <v>6113333.333333333</v>
      </c>
      <c r="BL162" s="485">
        <f t="shared" ca="1" si="53"/>
        <v>6113333.333333333</v>
      </c>
      <c r="BM162" s="485">
        <f t="shared" ca="1" si="53"/>
        <v>6113333.333333333</v>
      </c>
      <c r="BN162" s="485">
        <f t="shared" ca="1" si="53"/>
        <v>6113333.333333333</v>
      </c>
      <c r="BO162" s="485">
        <f t="shared" ca="1" si="53"/>
        <v>6113333.333333333</v>
      </c>
      <c r="BP162" s="485">
        <f t="shared" ca="1" si="53"/>
        <v>6113333.333333333</v>
      </c>
      <c r="BQ162" s="485">
        <f t="shared" ref="BQ162:EB162" ca="1" si="54">BQ160-BQ161</f>
        <v>6113333.333333333</v>
      </c>
      <c r="BR162" s="485">
        <f t="shared" ca="1" si="54"/>
        <v>5913333.333333333</v>
      </c>
      <c r="BS162" s="485">
        <f t="shared" ca="1" si="54"/>
        <v>6113333.333333333</v>
      </c>
      <c r="BT162" s="485">
        <f t="shared" ca="1" si="54"/>
        <v>6113333.333333333</v>
      </c>
      <c r="BU162" s="485">
        <f t="shared" ca="1" si="54"/>
        <v>6113333.333333333</v>
      </c>
      <c r="BV162" s="485">
        <f t="shared" ca="1" si="54"/>
        <v>6113333.333333333</v>
      </c>
      <c r="BW162" s="485">
        <f t="shared" ca="1" si="54"/>
        <v>6113333.333333333</v>
      </c>
      <c r="BX162" s="485">
        <f t="shared" ca="1" si="54"/>
        <v>15353333.33333331</v>
      </c>
      <c r="BY162" s="485">
        <f t="shared" ca="1" si="54"/>
        <v>3473333.3333333335</v>
      </c>
      <c r="BZ162" s="485">
        <f t="shared" ca="1" si="54"/>
        <v>3473333.3333333335</v>
      </c>
      <c r="CA162" s="485">
        <f t="shared" ca="1" si="54"/>
        <v>-4803283.9676690111</v>
      </c>
      <c r="CB162" s="485">
        <f t="shared" ca="1" si="54"/>
        <v>2189779.184732683</v>
      </c>
      <c r="CC162" s="485">
        <f t="shared" ca="1" si="54"/>
        <v>2246839.3088165061</v>
      </c>
      <c r="CD162" s="485">
        <f t="shared" ca="1" si="54"/>
        <v>1848930.2369298455</v>
      </c>
      <c r="CE162" s="485">
        <f t="shared" ca="1" si="54"/>
        <v>3173104.7347162105</v>
      </c>
      <c r="CF162" s="485">
        <f t="shared" ca="1" si="54"/>
        <v>3142479.8954290948</v>
      </c>
      <c r="CG162" s="485">
        <f t="shared" ca="1" si="54"/>
        <v>3142246.6386162024</v>
      </c>
      <c r="CH162" s="485">
        <f t="shared" ca="1" si="54"/>
        <v>3263251.4897061745</v>
      </c>
      <c r="CI162" s="485">
        <f t="shared" ca="1" si="54"/>
        <v>3282826.8737762189</v>
      </c>
      <c r="CJ162" s="485">
        <f t="shared" ca="1" si="54"/>
        <v>4622402.2578462679</v>
      </c>
      <c r="CK162" s="485">
        <f t="shared" ca="1" si="54"/>
        <v>1178746.0653128391</v>
      </c>
      <c r="CL162" s="485">
        <f t="shared" ca="1" si="54"/>
        <v>1198321.4493828835</v>
      </c>
      <c r="CM162" s="485">
        <f t="shared" ca="1" si="54"/>
        <v>1228552.0214122981</v>
      </c>
      <c r="CN162" s="485">
        <f t="shared" ca="1" si="54"/>
        <v>1311048.0449501665</v>
      </c>
      <c r="CO162" s="485">
        <f t="shared" ca="1" si="54"/>
        <v>1322704.6716508425</v>
      </c>
      <c r="CP162" s="485">
        <f t="shared" ca="1" si="54"/>
        <v>1017908.3738276199</v>
      </c>
      <c r="CQ162" s="485">
        <f t="shared" ca="1" si="54"/>
        <v>1331579.7500150865</v>
      </c>
      <c r="CR162" s="485">
        <f t="shared" ca="1" si="54"/>
        <v>1331579.7500150865</v>
      </c>
      <c r="CS162" s="485">
        <f t="shared" ca="1" si="54"/>
        <v>1331579.7500150865</v>
      </c>
      <c r="CT162" s="485">
        <f t="shared" ca="1" si="54"/>
        <v>1331579.7500150865</v>
      </c>
      <c r="CU162" s="485">
        <f t="shared" ca="1" si="54"/>
        <v>1331579.7500150865</v>
      </c>
      <c r="CV162" s="485">
        <f t="shared" ca="1" si="54"/>
        <v>1331579.7500150865</v>
      </c>
      <c r="CW162" s="485">
        <f t="shared" ca="1" si="54"/>
        <v>1331579.7500150865</v>
      </c>
      <c r="CX162" s="485">
        <f t="shared" ca="1" si="54"/>
        <v>1331579.7500150865</v>
      </c>
      <c r="CY162" s="485">
        <f t="shared" ca="1" si="54"/>
        <v>1094622.7877741177</v>
      </c>
      <c r="CZ162" s="485">
        <f t="shared" ca="1" si="54"/>
        <v>1319074.7696167775</v>
      </c>
      <c r="DA162" s="485">
        <f t="shared" ca="1" si="54"/>
        <v>1397455.5124208115</v>
      </c>
      <c r="DB162" s="485">
        <f t="shared" ca="1" si="54"/>
        <v>991976.65110832313</v>
      </c>
      <c r="DC162" s="485">
        <f t="shared" ca="1" si="54"/>
        <v>1409778.4169066143</v>
      </c>
      <c r="DD162" s="485">
        <f t="shared" ca="1" si="54"/>
        <v>1409778.4169066143</v>
      </c>
      <c r="DE162" s="485">
        <f t="shared" ca="1" si="54"/>
        <v>1409778.4169066143</v>
      </c>
      <c r="DF162" s="485">
        <f t="shared" ca="1" si="54"/>
        <v>1409778.4169066143</v>
      </c>
      <c r="DG162" s="485">
        <f t="shared" ca="1" si="54"/>
        <v>1409778.4169066143</v>
      </c>
      <c r="DH162" s="485">
        <f t="shared" ca="1" si="54"/>
        <v>1409778.4169066143</v>
      </c>
      <c r="DI162" s="485">
        <f t="shared" ca="1" si="54"/>
        <v>1409778.4169066143</v>
      </c>
      <c r="DJ162" s="485">
        <f t="shared" ca="1" si="54"/>
        <v>1409778.4169066143</v>
      </c>
      <c r="DK162" s="485">
        <f t="shared" ca="1" si="54"/>
        <v>936089.35547020868</v>
      </c>
      <c r="DL162" s="485">
        <f t="shared" ca="1" si="54"/>
        <v>1330640.0244115212</v>
      </c>
      <c r="DM162" s="485">
        <f t="shared" ca="1" si="54"/>
        <v>1330640.0244115212</v>
      </c>
      <c r="DN162" s="485">
        <f t="shared" ca="1" si="54"/>
        <v>1059822.4683731387</v>
      </c>
      <c r="DO162" s="485">
        <f t="shared" ca="1" si="54"/>
        <v>1491830.0373567897</v>
      </c>
      <c r="DP162" s="485">
        <f t="shared" ca="1" si="54"/>
        <v>1491830.0373567897</v>
      </c>
      <c r="DQ162" s="485">
        <f t="shared" ca="1" si="54"/>
        <v>1491830.0373567897</v>
      </c>
      <c r="DR162" s="485">
        <f t="shared" ca="1" si="54"/>
        <v>1491830.0373567897</v>
      </c>
      <c r="DS162" s="485">
        <f t="shared" ca="1" si="54"/>
        <v>1491830.0373567897</v>
      </c>
      <c r="DT162" s="485">
        <f t="shared" ca="1" si="54"/>
        <v>1491830.0373567897</v>
      </c>
      <c r="DU162" s="485">
        <f t="shared" ca="1" si="54"/>
        <v>1491830.0373567897</v>
      </c>
      <c r="DV162" s="485">
        <f t="shared" ca="1" si="54"/>
        <v>1491830.0373567897</v>
      </c>
      <c r="DW162" s="485">
        <f t="shared" ca="1" si="54"/>
        <v>-104228.71217114502</v>
      </c>
      <c r="DX162" s="485">
        <f t="shared" ca="1" si="54"/>
        <v>981415.16677832697</v>
      </c>
      <c r="DY162" s="485">
        <f t="shared" ca="1" si="54"/>
        <v>1071944.9247169865</v>
      </c>
      <c r="DZ162" s="485">
        <f t="shared" ca="1" si="54"/>
        <v>912553.69879684411</v>
      </c>
      <c r="EA162" s="485">
        <f t="shared" ca="1" si="54"/>
        <v>1572402.5965130934</v>
      </c>
      <c r="EB162" s="485">
        <f t="shared" ca="1" si="54"/>
        <v>1572402.5965130934</v>
      </c>
      <c r="EC162" s="485">
        <f t="shared" ref="EC162:EK162" ca="1" si="55">EC160-EC161</f>
        <v>1572402.5965130934</v>
      </c>
      <c r="ED162" s="485">
        <f t="shared" ca="1" si="55"/>
        <v>1572402.5965130934</v>
      </c>
      <c r="EE162" s="485">
        <f t="shared" ca="1" si="55"/>
        <v>1572402.5965130934</v>
      </c>
      <c r="EF162" s="485">
        <f t="shared" ca="1" si="55"/>
        <v>1572402.5965130934</v>
      </c>
      <c r="EG162" s="485">
        <f t="shared" ca="1" si="55"/>
        <v>1572402.5965130934</v>
      </c>
      <c r="EH162" s="485">
        <f t="shared" ca="1" si="55"/>
        <v>1572402.5965130934</v>
      </c>
      <c r="EI162" s="485">
        <f t="shared" ca="1" si="55"/>
        <v>1548806.8857237904</v>
      </c>
      <c r="EJ162" s="485">
        <f t="shared" ca="1" si="55"/>
        <v>1651891.2098950045</v>
      </c>
      <c r="EK162" s="485">
        <f t="shared" ca="1" si="55"/>
        <v>1651891.2098950045</v>
      </c>
    </row>
    <row r="163" spans="1:141">
      <c r="B163" s="224"/>
      <c r="E163" s="191"/>
      <c r="F163" s="191"/>
      <c r="G163" s="191"/>
      <c r="H163" s="191"/>
      <c r="I163" s="191"/>
      <c r="J163" s="191"/>
      <c r="K163" s="191"/>
      <c r="L163" s="191"/>
      <c r="M163" s="191"/>
      <c r="N163" s="191"/>
      <c r="O163" s="191"/>
      <c r="P163" s="191"/>
      <c r="Q163" s="191"/>
      <c r="R163" s="191"/>
      <c r="S163" s="191"/>
      <c r="T163" s="191"/>
      <c r="U163" s="191"/>
      <c r="V163" s="191"/>
      <c r="W163" s="191"/>
      <c r="X163" s="191"/>
      <c r="Y163" s="191"/>
      <c r="Z163" s="191"/>
      <c r="AA163" s="191"/>
      <c r="AB163" s="191"/>
      <c r="AC163" s="191"/>
      <c r="AD163" s="191"/>
      <c r="AE163" s="191"/>
      <c r="AF163" s="191"/>
      <c r="AG163" s="191"/>
      <c r="AH163" s="191"/>
      <c r="AI163" s="191"/>
      <c r="AJ163" s="191"/>
      <c r="AK163" s="191"/>
      <c r="AL163" s="191"/>
      <c r="AM163" s="191"/>
      <c r="AN163" s="191"/>
      <c r="AO163" s="191"/>
      <c r="AP163" s="191"/>
      <c r="AQ163" s="191"/>
      <c r="AR163" s="191"/>
      <c r="AS163" s="191"/>
      <c r="AT163" s="191"/>
      <c r="AU163" s="191"/>
      <c r="AV163" s="191"/>
      <c r="AW163" s="191"/>
      <c r="AX163" s="191"/>
      <c r="AY163" s="191"/>
      <c r="AZ163" s="191"/>
      <c r="BA163" s="191"/>
      <c r="BB163" s="191"/>
      <c r="BC163" s="191"/>
      <c r="BD163" s="191"/>
      <c r="BE163" s="191"/>
      <c r="BF163" s="191"/>
      <c r="BG163" s="191"/>
      <c r="BH163" s="191"/>
      <c r="BI163" s="191"/>
      <c r="BJ163" s="191"/>
      <c r="BK163" s="191"/>
      <c r="BL163" s="191"/>
      <c r="BM163" s="191"/>
      <c r="BN163" s="191"/>
      <c r="BO163" s="191"/>
      <c r="BP163" s="191"/>
      <c r="BQ163" s="191"/>
      <c r="BR163" s="191"/>
      <c r="BS163" s="191"/>
      <c r="BT163" s="191"/>
      <c r="BU163" s="191"/>
      <c r="BV163" s="191"/>
      <c r="BW163" s="191"/>
      <c r="BX163" s="191"/>
      <c r="BY163" s="191"/>
      <c r="BZ163" s="191"/>
      <c r="CA163" s="191"/>
      <c r="CB163" s="191"/>
      <c r="CC163" s="191"/>
      <c r="CD163" s="191"/>
      <c r="CE163" s="191"/>
      <c r="CF163" s="191"/>
      <c r="CG163" s="191"/>
      <c r="CH163" s="191"/>
      <c r="CI163" s="191"/>
      <c r="CJ163" s="191"/>
      <c r="CK163" s="191"/>
      <c r="CL163" s="191"/>
      <c r="CM163" s="191"/>
      <c r="CN163" s="191"/>
      <c r="CO163" s="191"/>
      <c r="CP163" s="191"/>
      <c r="CQ163" s="191"/>
      <c r="CR163" s="191"/>
      <c r="CS163" s="191"/>
      <c r="CT163" s="191"/>
      <c r="CU163" s="191"/>
      <c r="CV163" s="191"/>
      <c r="CW163" s="191"/>
      <c r="CX163" s="191"/>
      <c r="CY163" s="191"/>
      <c r="CZ163" s="191"/>
      <c r="DA163" s="191"/>
      <c r="DB163" s="191"/>
      <c r="DC163" s="191"/>
      <c r="DD163" s="191"/>
      <c r="DE163" s="191"/>
      <c r="DF163" s="191"/>
      <c r="DG163" s="191"/>
      <c r="DH163" s="191"/>
      <c r="DI163" s="191"/>
      <c r="DJ163" s="191"/>
      <c r="DK163" s="191"/>
      <c r="DL163" s="191"/>
      <c r="DM163" s="191"/>
      <c r="DN163" s="191"/>
      <c r="DO163" s="191"/>
      <c r="DP163" s="191"/>
      <c r="DQ163" s="191"/>
      <c r="DR163" s="191"/>
      <c r="DS163" s="191"/>
      <c r="DT163" s="191"/>
      <c r="DU163" s="191"/>
      <c r="DV163" s="191"/>
      <c r="DW163" s="191"/>
      <c r="DX163" s="191"/>
      <c r="DY163" s="191"/>
      <c r="DZ163" s="191"/>
      <c r="EA163" s="191"/>
      <c r="EB163" s="191"/>
      <c r="EC163" s="191"/>
      <c r="ED163" s="191"/>
      <c r="EE163" s="191"/>
      <c r="EF163" s="191"/>
      <c r="EG163" s="191"/>
      <c r="EH163" s="191"/>
      <c r="EI163" s="191"/>
      <c r="EJ163" s="191"/>
      <c r="EK163" s="191"/>
    </row>
    <row r="164" spans="1:141">
      <c r="B164" s="471" t="s">
        <v>569</v>
      </c>
      <c r="E164" s="460">
        <f>E67</f>
        <v>0</v>
      </c>
      <c r="F164" s="460">
        <f t="shared" ref="F164:BQ164" si="56">F67</f>
        <v>0</v>
      </c>
      <c r="G164" s="460">
        <f t="shared" si="56"/>
        <v>0</v>
      </c>
      <c r="H164" s="460">
        <f t="shared" si="56"/>
        <v>0</v>
      </c>
      <c r="I164" s="460">
        <f t="shared" si="56"/>
        <v>0</v>
      </c>
      <c r="J164" s="460">
        <f t="shared" si="56"/>
        <v>0</v>
      </c>
      <c r="K164" s="460">
        <f t="shared" si="56"/>
        <v>0</v>
      </c>
      <c r="L164" s="460">
        <f t="shared" si="56"/>
        <v>0</v>
      </c>
      <c r="M164" s="460">
        <f t="shared" si="56"/>
        <v>0</v>
      </c>
      <c r="N164" s="460">
        <f t="shared" si="56"/>
        <v>0</v>
      </c>
      <c r="O164" s="460">
        <f t="shared" si="56"/>
        <v>0</v>
      </c>
      <c r="P164" s="460">
        <f t="shared" si="56"/>
        <v>0</v>
      </c>
      <c r="Q164" s="460">
        <f t="shared" si="56"/>
        <v>0</v>
      </c>
      <c r="R164" s="460">
        <f t="shared" si="56"/>
        <v>0</v>
      </c>
      <c r="S164" s="460">
        <f t="shared" si="56"/>
        <v>0</v>
      </c>
      <c r="T164" s="460">
        <f t="shared" si="56"/>
        <v>0</v>
      </c>
      <c r="U164" s="460">
        <f t="shared" si="56"/>
        <v>0</v>
      </c>
      <c r="V164" s="460">
        <f t="shared" si="56"/>
        <v>0</v>
      </c>
      <c r="W164" s="460">
        <f t="shared" si="56"/>
        <v>0</v>
      </c>
      <c r="X164" s="460">
        <f t="shared" si="56"/>
        <v>0</v>
      </c>
      <c r="Y164" s="460">
        <f t="shared" si="56"/>
        <v>0</v>
      </c>
      <c r="Z164" s="460">
        <f t="shared" si="56"/>
        <v>0</v>
      </c>
      <c r="AA164" s="460">
        <f t="shared" si="56"/>
        <v>0</v>
      </c>
      <c r="AB164" s="460">
        <f t="shared" si="56"/>
        <v>0</v>
      </c>
      <c r="AC164" s="460">
        <f t="shared" si="56"/>
        <v>0</v>
      </c>
      <c r="AD164" s="460">
        <f t="shared" si="56"/>
        <v>0</v>
      </c>
      <c r="AE164" s="460">
        <f t="shared" si="56"/>
        <v>0</v>
      </c>
      <c r="AF164" s="460">
        <f t="shared" si="56"/>
        <v>0</v>
      </c>
      <c r="AG164" s="460">
        <f t="shared" si="56"/>
        <v>0</v>
      </c>
      <c r="AH164" s="460">
        <f t="shared" si="56"/>
        <v>0</v>
      </c>
      <c r="AI164" s="460">
        <f t="shared" si="56"/>
        <v>0</v>
      </c>
      <c r="AJ164" s="460">
        <f t="shared" si="56"/>
        <v>0</v>
      </c>
      <c r="AK164" s="460">
        <f t="shared" si="56"/>
        <v>0</v>
      </c>
      <c r="AL164" s="460">
        <f t="shared" si="56"/>
        <v>0</v>
      </c>
      <c r="AM164" s="460">
        <f t="shared" si="56"/>
        <v>0</v>
      </c>
      <c r="AN164" s="460">
        <f t="shared" si="56"/>
        <v>0</v>
      </c>
      <c r="AO164" s="460">
        <f t="shared" si="56"/>
        <v>0</v>
      </c>
      <c r="AP164" s="460">
        <f t="shared" si="56"/>
        <v>0</v>
      </c>
      <c r="AQ164" s="460">
        <f t="shared" si="56"/>
        <v>0</v>
      </c>
      <c r="AR164" s="460">
        <f t="shared" si="56"/>
        <v>0</v>
      </c>
      <c r="AS164" s="460">
        <f t="shared" si="56"/>
        <v>0</v>
      </c>
      <c r="AT164" s="460">
        <f t="shared" si="56"/>
        <v>0</v>
      </c>
      <c r="AU164" s="460">
        <f t="shared" si="56"/>
        <v>0</v>
      </c>
      <c r="AV164" s="460">
        <f t="shared" si="56"/>
        <v>0</v>
      </c>
      <c r="AW164" s="460">
        <f t="shared" si="56"/>
        <v>0</v>
      </c>
      <c r="AX164" s="460">
        <f t="shared" si="56"/>
        <v>0</v>
      </c>
      <c r="AY164" s="460">
        <f t="shared" si="56"/>
        <v>0</v>
      </c>
      <c r="AZ164" s="460">
        <f t="shared" si="56"/>
        <v>0</v>
      </c>
      <c r="BA164" s="460">
        <f t="shared" si="56"/>
        <v>0</v>
      </c>
      <c r="BB164" s="460">
        <f t="shared" si="56"/>
        <v>0</v>
      </c>
      <c r="BC164" s="460">
        <f t="shared" si="56"/>
        <v>0</v>
      </c>
      <c r="BD164" s="460">
        <f t="shared" si="56"/>
        <v>0</v>
      </c>
      <c r="BE164" s="460">
        <f t="shared" si="56"/>
        <v>0</v>
      </c>
      <c r="BF164" s="460">
        <f t="shared" si="56"/>
        <v>0</v>
      </c>
      <c r="BG164" s="460">
        <f t="shared" si="56"/>
        <v>0</v>
      </c>
      <c r="BH164" s="460">
        <f t="shared" si="56"/>
        <v>0</v>
      </c>
      <c r="BI164" s="460">
        <f t="shared" si="56"/>
        <v>0</v>
      </c>
      <c r="BJ164" s="460">
        <f t="shared" si="56"/>
        <v>0</v>
      </c>
      <c r="BK164" s="460">
        <f t="shared" si="56"/>
        <v>0</v>
      </c>
      <c r="BL164" s="460">
        <f t="shared" si="56"/>
        <v>0</v>
      </c>
      <c r="BM164" s="460">
        <f t="shared" si="56"/>
        <v>0</v>
      </c>
      <c r="BN164" s="460">
        <f t="shared" si="56"/>
        <v>0</v>
      </c>
      <c r="BO164" s="460">
        <f t="shared" si="56"/>
        <v>0</v>
      </c>
      <c r="BP164" s="460">
        <f t="shared" si="56"/>
        <v>0</v>
      </c>
      <c r="BQ164" s="460">
        <f t="shared" si="56"/>
        <v>0</v>
      </c>
      <c r="BR164" s="460">
        <f t="shared" ref="BR164:EC164" si="57">BR67</f>
        <v>0</v>
      </c>
      <c r="BS164" s="460">
        <f t="shared" si="57"/>
        <v>0</v>
      </c>
      <c r="BT164" s="460">
        <f t="shared" si="57"/>
        <v>0</v>
      </c>
      <c r="BU164" s="460">
        <f t="shared" si="57"/>
        <v>0</v>
      </c>
      <c r="BV164" s="460">
        <f t="shared" si="57"/>
        <v>0</v>
      </c>
      <c r="BW164" s="460">
        <f t="shared" si="57"/>
        <v>0</v>
      </c>
      <c r="BX164" s="460">
        <f t="shared" si="57"/>
        <v>0</v>
      </c>
      <c r="BY164" s="460">
        <f t="shared" si="57"/>
        <v>0</v>
      </c>
      <c r="BZ164" s="460">
        <f t="shared" si="57"/>
        <v>0</v>
      </c>
      <c r="CA164" s="460">
        <f t="shared" si="57"/>
        <v>0</v>
      </c>
      <c r="CB164" s="460">
        <f t="shared" si="57"/>
        <v>0</v>
      </c>
      <c r="CC164" s="460">
        <f t="shared" si="57"/>
        <v>0</v>
      </c>
      <c r="CD164" s="460">
        <f t="shared" si="57"/>
        <v>0</v>
      </c>
      <c r="CE164" s="460">
        <f t="shared" si="57"/>
        <v>0</v>
      </c>
      <c r="CF164" s="460">
        <f t="shared" si="57"/>
        <v>0</v>
      </c>
      <c r="CG164" s="460">
        <f t="shared" si="57"/>
        <v>0</v>
      </c>
      <c r="CH164" s="460">
        <f t="shared" si="57"/>
        <v>0</v>
      </c>
      <c r="CI164" s="460">
        <f t="shared" si="57"/>
        <v>0</v>
      </c>
      <c r="CJ164" s="460">
        <f t="shared" si="57"/>
        <v>0</v>
      </c>
      <c r="CK164" s="460">
        <f t="shared" si="57"/>
        <v>0</v>
      </c>
      <c r="CL164" s="460">
        <f t="shared" si="57"/>
        <v>0</v>
      </c>
      <c r="CM164" s="460">
        <f t="shared" si="57"/>
        <v>0</v>
      </c>
      <c r="CN164" s="460">
        <f t="shared" si="57"/>
        <v>0</v>
      </c>
      <c r="CO164" s="460">
        <f t="shared" si="57"/>
        <v>0</v>
      </c>
      <c r="CP164" s="460">
        <f t="shared" si="57"/>
        <v>0</v>
      </c>
      <c r="CQ164" s="460">
        <f t="shared" si="57"/>
        <v>0</v>
      </c>
      <c r="CR164" s="460">
        <f t="shared" si="57"/>
        <v>0</v>
      </c>
      <c r="CS164" s="460">
        <f t="shared" si="57"/>
        <v>0</v>
      </c>
      <c r="CT164" s="460">
        <f t="shared" si="57"/>
        <v>0</v>
      </c>
      <c r="CU164" s="460">
        <f t="shared" si="57"/>
        <v>0</v>
      </c>
      <c r="CV164" s="460">
        <f t="shared" si="57"/>
        <v>0</v>
      </c>
      <c r="CW164" s="460">
        <f t="shared" si="57"/>
        <v>0</v>
      </c>
      <c r="CX164" s="460">
        <f t="shared" si="57"/>
        <v>0</v>
      </c>
      <c r="CY164" s="460">
        <f t="shared" si="57"/>
        <v>0</v>
      </c>
      <c r="CZ164" s="460">
        <f t="shared" si="57"/>
        <v>0</v>
      </c>
      <c r="DA164" s="460">
        <f t="shared" si="57"/>
        <v>0</v>
      </c>
      <c r="DB164" s="460">
        <f t="shared" si="57"/>
        <v>0</v>
      </c>
      <c r="DC164" s="460">
        <f t="shared" si="57"/>
        <v>0</v>
      </c>
      <c r="DD164" s="460">
        <f t="shared" si="57"/>
        <v>0</v>
      </c>
      <c r="DE164" s="460">
        <f t="shared" si="57"/>
        <v>0</v>
      </c>
      <c r="DF164" s="460">
        <f t="shared" si="57"/>
        <v>0</v>
      </c>
      <c r="DG164" s="460">
        <f t="shared" si="57"/>
        <v>0</v>
      </c>
      <c r="DH164" s="460">
        <f t="shared" si="57"/>
        <v>0</v>
      </c>
      <c r="DI164" s="460">
        <f t="shared" si="57"/>
        <v>0</v>
      </c>
      <c r="DJ164" s="460">
        <f t="shared" si="57"/>
        <v>0</v>
      </c>
      <c r="DK164" s="460">
        <f t="shared" si="57"/>
        <v>0</v>
      </c>
      <c r="DL164" s="460">
        <f t="shared" si="57"/>
        <v>0</v>
      </c>
      <c r="DM164" s="460">
        <f t="shared" si="57"/>
        <v>0</v>
      </c>
      <c r="DN164" s="460">
        <f t="shared" si="57"/>
        <v>0</v>
      </c>
      <c r="DO164" s="460">
        <f t="shared" si="57"/>
        <v>0</v>
      </c>
      <c r="DP164" s="460">
        <f t="shared" si="57"/>
        <v>0</v>
      </c>
      <c r="DQ164" s="460">
        <f t="shared" si="57"/>
        <v>0</v>
      </c>
      <c r="DR164" s="460">
        <f t="shared" si="57"/>
        <v>0</v>
      </c>
      <c r="DS164" s="460">
        <f t="shared" si="57"/>
        <v>0</v>
      </c>
      <c r="DT164" s="460">
        <f t="shared" si="57"/>
        <v>0</v>
      </c>
      <c r="DU164" s="460">
        <f t="shared" si="57"/>
        <v>0</v>
      </c>
      <c r="DV164" s="460">
        <f t="shared" si="57"/>
        <v>0</v>
      </c>
      <c r="DW164" s="460">
        <f t="shared" si="57"/>
        <v>0</v>
      </c>
      <c r="DX164" s="460">
        <f t="shared" si="57"/>
        <v>0</v>
      </c>
      <c r="DY164" s="460">
        <f t="shared" si="57"/>
        <v>0</v>
      </c>
      <c r="DZ164" s="460">
        <f t="shared" si="57"/>
        <v>0</v>
      </c>
      <c r="EA164" s="460">
        <f t="shared" si="57"/>
        <v>0</v>
      </c>
      <c r="EB164" s="460">
        <f t="shared" si="57"/>
        <v>0</v>
      </c>
      <c r="EC164" s="460">
        <f t="shared" si="57"/>
        <v>0</v>
      </c>
      <c r="ED164" s="460">
        <f t="shared" ref="ED164:EK164" si="58">ED67</f>
        <v>0</v>
      </c>
      <c r="EE164" s="460">
        <f t="shared" si="58"/>
        <v>0</v>
      </c>
      <c r="EF164" s="460">
        <f t="shared" si="58"/>
        <v>0</v>
      </c>
      <c r="EG164" s="460">
        <f t="shared" si="58"/>
        <v>0</v>
      </c>
      <c r="EH164" s="460">
        <f t="shared" si="58"/>
        <v>0</v>
      </c>
      <c r="EI164" s="460">
        <f t="shared" si="58"/>
        <v>0</v>
      </c>
      <c r="EJ164" s="460">
        <f t="shared" si="58"/>
        <v>0</v>
      </c>
      <c r="EK164" s="460">
        <f t="shared" si="58"/>
        <v>0</v>
      </c>
    </row>
    <row r="165" spans="1:141">
      <c r="B165" s="471" t="s">
        <v>570</v>
      </c>
      <c r="E165" s="460">
        <f t="shared" ref="E165:BP165" si="59">E171</f>
        <v>0</v>
      </c>
      <c r="F165" s="460">
        <f t="shared" si="59"/>
        <v>0</v>
      </c>
      <c r="G165" s="460">
        <f t="shared" si="59"/>
        <v>0</v>
      </c>
      <c r="H165" s="460">
        <f t="shared" ca="1" si="59"/>
        <v>0</v>
      </c>
      <c r="I165" s="460">
        <f t="shared" ca="1" si="59"/>
        <v>0</v>
      </c>
      <c r="J165" s="460">
        <f t="shared" ca="1" si="59"/>
        <v>0</v>
      </c>
      <c r="K165" s="460">
        <f t="shared" ca="1" si="59"/>
        <v>0</v>
      </c>
      <c r="L165" s="460">
        <f t="shared" ca="1" si="59"/>
        <v>0</v>
      </c>
      <c r="M165" s="460">
        <f t="shared" ca="1" si="59"/>
        <v>0</v>
      </c>
      <c r="N165" s="460">
        <f t="shared" ca="1" si="59"/>
        <v>0</v>
      </c>
      <c r="O165" s="460">
        <f t="shared" ca="1" si="59"/>
        <v>0</v>
      </c>
      <c r="P165" s="460">
        <f t="shared" ca="1" si="59"/>
        <v>0</v>
      </c>
      <c r="Q165" s="460">
        <f t="shared" ca="1" si="59"/>
        <v>0</v>
      </c>
      <c r="R165" s="460">
        <f t="shared" ca="1" si="59"/>
        <v>0</v>
      </c>
      <c r="S165" s="460">
        <f t="shared" ca="1" si="59"/>
        <v>0</v>
      </c>
      <c r="T165" s="460">
        <f t="shared" ca="1" si="59"/>
        <v>0</v>
      </c>
      <c r="U165" s="460">
        <f t="shared" ca="1" si="59"/>
        <v>0</v>
      </c>
      <c r="V165" s="460">
        <f t="shared" ca="1" si="59"/>
        <v>0</v>
      </c>
      <c r="W165" s="460">
        <f t="shared" ca="1" si="59"/>
        <v>0</v>
      </c>
      <c r="X165" s="460">
        <f t="shared" ca="1" si="59"/>
        <v>0</v>
      </c>
      <c r="Y165" s="460">
        <f t="shared" ca="1" si="59"/>
        <v>0</v>
      </c>
      <c r="Z165" s="460">
        <f t="shared" ca="1" si="59"/>
        <v>0</v>
      </c>
      <c r="AA165" s="460">
        <f t="shared" ca="1" si="59"/>
        <v>0</v>
      </c>
      <c r="AB165" s="460">
        <f t="shared" ca="1" si="59"/>
        <v>0</v>
      </c>
      <c r="AC165" s="460">
        <f t="shared" ca="1" si="59"/>
        <v>0</v>
      </c>
      <c r="AD165" s="460">
        <f t="shared" ca="1" si="59"/>
        <v>0</v>
      </c>
      <c r="AE165" s="460">
        <f t="shared" ca="1" si="59"/>
        <v>0</v>
      </c>
      <c r="AF165" s="460">
        <f t="shared" ca="1" si="59"/>
        <v>0</v>
      </c>
      <c r="AG165" s="460">
        <f t="shared" ca="1" si="59"/>
        <v>0</v>
      </c>
      <c r="AH165" s="460">
        <f t="shared" ca="1" si="59"/>
        <v>0</v>
      </c>
      <c r="AI165" s="460">
        <f t="shared" ca="1" si="59"/>
        <v>0</v>
      </c>
      <c r="AJ165" s="460">
        <f t="shared" ca="1" si="59"/>
        <v>0</v>
      </c>
      <c r="AK165" s="460">
        <f t="shared" ca="1" si="59"/>
        <v>0</v>
      </c>
      <c r="AL165" s="460">
        <f t="shared" ca="1" si="59"/>
        <v>0</v>
      </c>
      <c r="AM165" s="460">
        <f t="shared" ca="1" si="59"/>
        <v>0</v>
      </c>
      <c r="AN165" s="460">
        <f t="shared" ca="1" si="59"/>
        <v>0</v>
      </c>
      <c r="AO165" s="460">
        <f t="shared" ca="1" si="59"/>
        <v>0</v>
      </c>
      <c r="AP165" s="460">
        <f t="shared" ca="1" si="59"/>
        <v>0</v>
      </c>
      <c r="AQ165" s="460">
        <f t="shared" ca="1" si="59"/>
        <v>0</v>
      </c>
      <c r="AR165" s="460">
        <f t="shared" ca="1" si="59"/>
        <v>0</v>
      </c>
      <c r="AS165" s="460">
        <f t="shared" ca="1" si="59"/>
        <v>0</v>
      </c>
      <c r="AT165" s="460">
        <f t="shared" ca="1" si="59"/>
        <v>0</v>
      </c>
      <c r="AU165" s="460">
        <f t="shared" ca="1" si="59"/>
        <v>0</v>
      </c>
      <c r="AV165" s="460">
        <f t="shared" ca="1" si="59"/>
        <v>0</v>
      </c>
      <c r="AW165" s="460">
        <f t="shared" ca="1" si="59"/>
        <v>0</v>
      </c>
      <c r="AX165" s="460">
        <f t="shared" ca="1" si="59"/>
        <v>0</v>
      </c>
      <c r="AY165" s="460">
        <f t="shared" ca="1" si="59"/>
        <v>0</v>
      </c>
      <c r="AZ165" s="460">
        <f t="shared" ca="1" si="59"/>
        <v>0</v>
      </c>
      <c r="BA165" s="460">
        <f t="shared" ca="1" si="59"/>
        <v>0</v>
      </c>
      <c r="BB165" s="460">
        <f t="shared" ca="1" si="59"/>
        <v>0</v>
      </c>
      <c r="BC165" s="460">
        <f t="shared" ca="1" si="59"/>
        <v>0</v>
      </c>
      <c r="BD165" s="460">
        <f t="shared" ca="1" si="59"/>
        <v>0</v>
      </c>
      <c r="BE165" s="460">
        <f t="shared" ca="1" si="59"/>
        <v>0</v>
      </c>
      <c r="BF165" s="460">
        <f t="shared" ca="1" si="59"/>
        <v>0</v>
      </c>
      <c r="BG165" s="460">
        <f t="shared" ca="1" si="59"/>
        <v>0</v>
      </c>
      <c r="BH165" s="460">
        <f t="shared" ca="1" si="59"/>
        <v>0</v>
      </c>
      <c r="BI165" s="460">
        <f t="shared" ca="1" si="59"/>
        <v>0</v>
      </c>
      <c r="BJ165" s="460">
        <f t="shared" ca="1" si="59"/>
        <v>0</v>
      </c>
      <c r="BK165" s="460">
        <f t="shared" ca="1" si="59"/>
        <v>0</v>
      </c>
      <c r="BL165" s="460">
        <f t="shared" ca="1" si="59"/>
        <v>0</v>
      </c>
      <c r="BM165" s="460">
        <f t="shared" ca="1" si="59"/>
        <v>0</v>
      </c>
      <c r="BN165" s="460">
        <f t="shared" ca="1" si="59"/>
        <v>0</v>
      </c>
      <c r="BO165" s="460">
        <f t="shared" ca="1" si="59"/>
        <v>0</v>
      </c>
      <c r="BP165" s="460">
        <f t="shared" ca="1" si="59"/>
        <v>0</v>
      </c>
      <c r="BQ165" s="460">
        <f t="shared" ref="BQ165:EB165" ca="1" si="60">BQ171</f>
        <v>0</v>
      </c>
      <c r="BR165" s="460">
        <f t="shared" ca="1" si="60"/>
        <v>0</v>
      </c>
      <c r="BS165" s="460">
        <f t="shared" ca="1" si="60"/>
        <v>0</v>
      </c>
      <c r="BT165" s="460">
        <f t="shared" ca="1" si="60"/>
        <v>0</v>
      </c>
      <c r="BU165" s="460">
        <f t="shared" ca="1" si="60"/>
        <v>0</v>
      </c>
      <c r="BV165" s="460">
        <f t="shared" ca="1" si="60"/>
        <v>0</v>
      </c>
      <c r="BW165" s="460">
        <f t="shared" ca="1" si="60"/>
        <v>0</v>
      </c>
      <c r="BX165" s="460">
        <f t="shared" ca="1" si="60"/>
        <v>0</v>
      </c>
      <c r="BY165" s="460">
        <f t="shared" ca="1" si="60"/>
        <v>0</v>
      </c>
      <c r="BZ165" s="460">
        <f t="shared" ca="1" si="60"/>
        <v>0</v>
      </c>
      <c r="CA165" s="460">
        <f t="shared" ca="1" si="60"/>
        <v>10006.841599310441</v>
      </c>
      <c r="CB165" s="460">
        <f t="shared" ca="1" si="60"/>
        <v>10048.5367726409</v>
      </c>
      <c r="CC165" s="460">
        <f t="shared" ca="1" si="60"/>
        <v>966.32573947405797</v>
      </c>
      <c r="CD165" s="460">
        <f t="shared" ca="1" si="60"/>
        <v>0</v>
      </c>
      <c r="CE165" s="460">
        <f t="shared" ca="1" si="60"/>
        <v>0</v>
      </c>
      <c r="CF165" s="460">
        <f t="shared" ca="1" si="60"/>
        <v>0</v>
      </c>
      <c r="CG165" s="460">
        <f t="shared" ca="1" si="60"/>
        <v>0</v>
      </c>
      <c r="CH165" s="460">
        <f t="shared" ca="1" si="60"/>
        <v>0</v>
      </c>
      <c r="CI165" s="460">
        <f t="shared" ca="1" si="60"/>
        <v>0</v>
      </c>
      <c r="CJ165" s="460">
        <f t="shared" ca="1" si="60"/>
        <v>0</v>
      </c>
      <c r="CK165" s="460">
        <f t="shared" ca="1" si="60"/>
        <v>0</v>
      </c>
      <c r="CL165" s="460">
        <f t="shared" ca="1" si="60"/>
        <v>0</v>
      </c>
      <c r="CM165" s="460">
        <f t="shared" ca="1" si="60"/>
        <v>0</v>
      </c>
      <c r="CN165" s="460">
        <f t="shared" ca="1" si="60"/>
        <v>0</v>
      </c>
      <c r="CO165" s="460">
        <f t="shared" ca="1" si="60"/>
        <v>0</v>
      </c>
      <c r="CP165" s="460">
        <f t="shared" ca="1" si="60"/>
        <v>0</v>
      </c>
      <c r="CQ165" s="460">
        <f t="shared" si="60"/>
        <v>0</v>
      </c>
      <c r="CR165" s="460">
        <f t="shared" si="60"/>
        <v>0</v>
      </c>
      <c r="CS165" s="460">
        <f t="shared" si="60"/>
        <v>0</v>
      </c>
      <c r="CT165" s="460">
        <f t="shared" si="60"/>
        <v>0</v>
      </c>
      <c r="CU165" s="460">
        <f t="shared" si="60"/>
        <v>0</v>
      </c>
      <c r="CV165" s="460">
        <f t="shared" si="60"/>
        <v>0</v>
      </c>
      <c r="CW165" s="460">
        <f t="shared" si="60"/>
        <v>0</v>
      </c>
      <c r="CX165" s="460">
        <f t="shared" si="60"/>
        <v>0</v>
      </c>
      <c r="CY165" s="460">
        <f t="shared" si="60"/>
        <v>0</v>
      </c>
      <c r="CZ165" s="460">
        <f t="shared" si="60"/>
        <v>0</v>
      </c>
      <c r="DA165" s="460">
        <f t="shared" si="60"/>
        <v>0</v>
      </c>
      <c r="DB165" s="460">
        <f t="shared" si="60"/>
        <v>0</v>
      </c>
      <c r="DC165" s="460">
        <f t="shared" si="60"/>
        <v>0</v>
      </c>
      <c r="DD165" s="460">
        <f t="shared" si="60"/>
        <v>0</v>
      </c>
      <c r="DE165" s="460">
        <f t="shared" si="60"/>
        <v>0</v>
      </c>
      <c r="DF165" s="460">
        <f t="shared" si="60"/>
        <v>0</v>
      </c>
      <c r="DG165" s="460">
        <f t="shared" si="60"/>
        <v>0</v>
      </c>
      <c r="DH165" s="460">
        <f t="shared" si="60"/>
        <v>0</v>
      </c>
      <c r="DI165" s="460">
        <f t="shared" si="60"/>
        <v>0</v>
      </c>
      <c r="DJ165" s="460">
        <f t="shared" si="60"/>
        <v>0</v>
      </c>
      <c r="DK165" s="460">
        <f t="shared" si="60"/>
        <v>0</v>
      </c>
      <c r="DL165" s="460">
        <f t="shared" si="60"/>
        <v>0</v>
      </c>
      <c r="DM165" s="460">
        <f t="shared" si="60"/>
        <v>0</v>
      </c>
      <c r="DN165" s="460">
        <f t="shared" si="60"/>
        <v>0</v>
      </c>
      <c r="DO165" s="460">
        <f t="shared" si="60"/>
        <v>0</v>
      </c>
      <c r="DP165" s="460">
        <f t="shared" si="60"/>
        <v>0</v>
      </c>
      <c r="DQ165" s="460">
        <f t="shared" si="60"/>
        <v>0</v>
      </c>
      <c r="DR165" s="460">
        <f t="shared" si="60"/>
        <v>0</v>
      </c>
      <c r="DS165" s="460">
        <f t="shared" si="60"/>
        <v>0</v>
      </c>
      <c r="DT165" s="460">
        <f t="shared" si="60"/>
        <v>0</v>
      </c>
      <c r="DU165" s="460">
        <f t="shared" si="60"/>
        <v>0</v>
      </c>
      <c r="DV165" s="460">
        <f t="shared" si="60"/>
        <v>0</v>
      </c>
      <c r="DW165" s="460">
        <f t="shared" si="60"/>
        <v>0</v>
      </c>
      <c r="DX165" s="460">
        <f t="shared" si="60"/>
        <v>0</v>
      </c>
      <c r="DY165" s="460">
        <f t="shared" si="60"/>
        <v>0</v>
      </c>
      <c r="DZ165" s="460">
        <f t="shared" si="60"/>
        <v>0</v>
      </c>
      <c r="EA165" s="460">
        <f t="shared" si="60"/>
        <v>0</v>
      </c>
      <c r="EB165" s="460">
        <f t="shared" si="60"/>
        <v>0</v>
      </c>
      <c r="EC165" s="460">
        <f t="shared" ref="EC165:EK165" si="61">EC171</f>
        <v>0</v>
      </c>
      <c r="ED165" s="460">
        <f t="shared" si="61"/>
        <v>0</v>
      </c>
      <c r="EE165" s="460">
        <f t="shared" si="61"/>
        <v>0</v>
      </c>
      <c r="EF165" s="460">
        <f t="shared" si="61"/>
        <v>0</v>
      </c>
      <c r="EG165" s="460">
        <f t="shared" si="61"/>
        <v>0</v>
      </c>
      <c r="EH165" s="460">
        <f t="shared" si="61"/>
        <v>0</v>
      </c>
      <c r="EI165" s="460">
        <f t="shared" si="61"/>
        <v>0</v>
      </c>
      <c r="EJ165" s="460">
        <f t="shared" si="61"/>
        <v>0</v>
      </c>
      <c r="EK165" s="460">
        <f t="shared" si="61"/>
        <v>0</v>
      </c>
    </row>
    <row r="166" spans="1:141">
      <c r="B166" s="471" t="s">
        <v>571</v>
      </c>
      <c r="E166" s="460">
        <f t="shared" ref="E166:BP166" si="62">E181</f>
        <v>0</v>
      </c>
      <c r="F166" s="460">
        <f t="shared" ca="1" si="62"/>
        <v>0</v>
      </c>
      <c r="G166" s="460">
        <f t="shared" ca="1" si="62"/>
        <v>0</v>
      </c>
      <c r="H166" s="460">
        <f t="shared" ca="1" si="62"/>
        <v>0</v>
      </c>
      <c r="I166" s="460">
        <f t="shared" ca="1" si="62"/>
        <v>0</v>
      </c>
      <c r="J166" s="460">
        <f t="shared" ca="1" si="62"/>
        <v>0</v>
      </c>
      <c r="K166" s="460">
        <f t="shared" ca="1" si="62"/>
        <v>0</v>
      </c>
      <c r="L166" s="460">
        <f t="shared" ca="1" si="62"/>
        <v>0</v>
      </c>
      <c r="M166" s="460">
        <f t="shared" ca="1" si="62"/>
        <v>0</v>
      </c>
      <c r="N166" s="460">
        <f t="shared" ca="1" si="62"/>
        <v>0</v>
      </c>
      <c r="O166" s="460">
        <f t="shared" ca="1" si="62"/>
        <v>0</v>
      </c>
      <c r="P166" s="460">
        <f t="shared" ca="1" si="62"/>
        <v>0</v>
      </c>
      <c r="Q166" s="460">
        <f t="shared" ca="1" si="62"/>
        <v>0</v>
      </c>
      <c r="R166" s="460">
        <f t="shared" ca="1" si="62"/>
        <v>0</v>
      </c>
      <c r="S166" s="460">
        <f t="shared" ca="1" si="62"/>
        <v>0</v>
      </c>
      <c r="T166" s="460">
        <f t="shared" ca="1" si="62"/>
        <v>0</v>
      </c>
      <c r="U166" s="460">
        <f t="shared" ca="1" si="62"/>
        <v>0</v>
      </c>
      <c r="V166" s="460">
        <f t="shared" ca="1" si="62"/>
        <v>0</v>
      </c>
      <c r="W166" s="460">
        <f t="shared" ca="1" si="62"/>
        <v>0</v>
      </c>
      <c r="X166" s="460">
        <f t="shared" ca="1" si="62"/>
        <v>0</v>
      </c>
      <c r="Y166" s="460">
        <f t="shared" ca="1" si="62"/>
        <v>0</v>
      </c>
      <c r="Z166" s="460">
        <f t="shared" ca="1" si="62"/>
        <v>0</v>
      </c>
      <c r="AA166" s="460">
        <f t="shared" ca="1" si="62"/>
        <v>0</v>
      </c>
      <c r="AB166" s="460">
        <f t="shared" ca="1" si="62"/>
        <v>0</v>
      </c>
      <c r="AC166" s="460">
        <f t="shared" ca="1" si="62"/>
        <v>0</v>
      </c>
      <c r="AD166" s="460">
        <f t="shared" ca="1" si="62"/>
        <v>0</v>
      </c>
      <c r="AE166" s="460">
        <f t="shared" ca="1" si="62"/>
        <v>0</v>
      </c>
      <c r="AF166" s="460">
        <f t="shared" ca="1" si="62"/>
        <v>0</v>
      </c>
      <c r="AG166" s="460">
        <f t="shared" ca="1" si="62"/>
        <v>0</v>
      </c>
      <c r="AH166" s="460">
        <f t="shared" ca="1" si="62"/>
        <v>0</v>
      </c>
      <c r="AI166" s="460">
        <f t="shared" ca="1" si="62"/>
        <v>0</v>
      </c>
      <c r="AJ166" s="460">
        <f t="shared" ca="1" si="62"/>
        <v>0</v>
      </c>
      <c r="AK166" s="460">
        <f t="shared" ca="1" si="62"/>
        <v>0</v>
      </c>
      <c r="AL166" s="460">
        <f t="shared" ca="1" si="62"/>
        <v>0</v>
      </c>
      <c r="AM166" s="460">
        <f t="shared" ca="1" si="62"/>
        <v>0</v>
      </c>
      <c r="AN166" s="460">
        <f t="shared" ca="1" si="62"/>
        <v>0</v>
      </c>
      <c r="AO166" s="460">
        <f t="shared" ca="1" si="62"/>
        <v>0</v>
      </c>
      <c r="AP166" s="460">
        <f t="shared" ca="1" si="62"/>
        <v>0</v>
      </c>
      <c r="AQ166" s="460">
        <f t="shared" ca="1" si="62"/>
        <v>0</v>
      </c>
      <c r="AR166" s="460">
        <f t="shared" ca="1" si="62"/>
        <v>0</v>
      </c>
      <c r="AS166" s="460">
        <f t="shared" ca="1" si="62"/>
        <v>0</v>
      </c>
      <c r="AT166" s="460">
        <f t="shared" ca="1" si="62"/>
        <v>0</v>
      </c>
      <c r="AU166" s="460">
        <f t="shared" ca="1" si="62"/>
        <v>0</v>
      </c>
      <c r="AV166" s="460">
        <f t="shared" ca="1" si="62"/>
        <v>0</v>
      </c>
      <c r="AW166" s="460">
        <f t="shared" ca="1" si="62"/>
        <v>0</v>
      </c>
      <c r="AX166" s="460">
        <f t="shared" ca="1" si="62"/>
        <v>0</v>
      </c>
      <c r="AY166" s="460">
        <f t="shared" ca="1" si="62"/>
        <v>0</v>
      </c>
      <c r="AZ166" s="460">
        <f t="shared" ca="1" si="62"/>
        <v>0</v>
      </c>
      <c r="BA166" s="460">
        <f t="shared" ca="1" si="62"/>
        <v>0</v>
      </c>
      <c r="BB166" s="460">
        <f t="shared" ca="1" si="62"/>
        <v>0</v>
      </c>
      <c r="BC166" s="460">
        <f t="shared" ca="1" si="62"/>
        <v>0</v>
      </c>
      <c r="BD166" s="460">
        <f t="shared" ca="1" si="62"/>
        <v>0</v>
      </c>
      <c r="BE166" s="460">
        <f t="shared" ca="1" si="62"/>
        <v>0</v>
      </c>
      <c r="BF166" s="460">
        <f t="shared" ca="1" si="62"/>
        <v>0</v>
      </c>
      <c r="BG166" s="460">
        <f t="shared" ca="1" si="62"/>
        <v>0</v>
      </c>
      <c r="BH166" s="460">
        <f t="shared" ca="1" si="62"/>
        <v>0</v>
      </c>
      <c r="BI166" s="460">
        <f t="shared" ca="1" si="62"/>
        <v>0</v>
      </c>
      <c r="BJ166" s="460">
        <f t="shared" ca="1" si="62"/>
        <v>0</v>
      </c>
      <c r="BK166" s="460">
        <f t="shared" ca="1" si="62"/>
        <v>0</v>
      </c>
      <c r="BL166" s="460">
        <f t="shared" ca="1" si="62"/>
        <v>0</v>
      </c>
      <c r="BM166" s="460">
        <f t="shared" ca="1" si="62"/>
        <v>0</v>
      </c>
      <c r="BN166" s="460">
        <f t="shared" ca="1" si="62"/>
        <v>0</v>
      </c>
      <c r="BO166" s="460">
        <f t="shared" ca="1" si="62"/>
        <v>0</v>
      </c>
      <c r="BP166" s="460">
        <f t="shared" ca="1" si="62"/>
        <v>0</v>
      </c>
      <c r="BQ166" s="460">
        <f t="shared" ref="BQ166:EB166" ca="1" si="63">BQ181</f>
        <v>0</v>
      </c>
      <c r="BR166" s="460">
        <f t="shared" ca="1" si="63"/>
        <v>0</v>
      </c>
      <c r="BS166" s="460">
        <f t="shared" ca="1" si="63"/>
        <v>0</v>
      </c>
      <c r="BT166" s="460">
        <f t="shared" ca="1" si="63"/>
        <v>0</v>
      </c>
      <c r="BU166" s="460">
        <f t="shared" ca="1" si="63"/>
        <v>0</v>
      </c>
      <c r="BV166" s="460">
        <f t="shared" ca="1" si="63"/>
        <v>0</v>
      </c>
      <c r="BW166" s="460">
        <f t="shared" ca="1" si="63"/>
        <v>0</v>
      </c>
      <c r="BX166" s="460">
        <f t="shared" ca="1" si="63"/>
        <v>0</v>
      </c>
      <c r="BY166" s="460">
        <f t="shared" ca="1" si="63"/>
        <v>0</v>
      </c>
      <c r="BZ166" s="460">
        <f t="shared" ca="1" si="63"/>
        <v>0</v>
      </c>
      <c r="CA166" s="460">
        <f t="shared" ca="1" si="63"/>
        <v>10006.841599310441</v>
      </c>
      <c r="CB166" s="460">
        <f t="shared" ca="1" si="63"/>
        <v>10006.841599310441</v>
      </c>
      <c r="CC166" s="460">
        <f t="shared" ca="1" si="63"/>
        <v>882.76166292426069</v>
      </c>
      <c r="CD166" s="460">
        <f t="shared" ca="1" si="63"/>
        <v>0</v>
      </c>
      <c r="CE166" s="460">
        <f t="shared" ca="1" si="63"/>
        <v>0</v>
      </c>
      <c r="CF166" s="460">
        <f t="shared" ca="1" si="63"/>
        <v>0</v>
      </c>
      <c r="CG166" s="460">
        <f t="shared" ca="1" si="63"/>
        <v>0</v>
      </c>
      <c r="CH166" s="460">
        <f t="shared" ca="1" si="63"/>
        <v>0</v>
      </c>
      <c r="CI166" s="460">
        <f t="shared" ca="1" si="63"/>
        <v>0</v>
      </c>
      <c r="CJ166" s="460">
        <f t="shared" ca="1" si="63"/>
        <v>0</v>
      </c>
      <c r="CK166" s="460">
        <f t="shared" ca="1" si="63"/>
        <v>0</v>
      </c>
      <c r="CL166" s="460">
        <f t="shared" ca="1" si="63"/>
        <v>0</v>
      </c>
      <c r="CM166" s="460">
        <f t="shared" ca="1" si="63"/>
        <v>0</v>
      </c>
      <c r="CN166" s="460">
        <f t="shared" ca="1" si="63"/>
        <v>0</v>
      </c>
      <c r="CO166" s="460">
        <f t="shared" ca="1" si="63"/>
        <v>0</v>
      </c>
      <c r="CP166" s="460">
        <f t="shared" ca="1" si="63"/>
        <v>0</v>
      </c>
      <c r="CQ166" s="460">
        <f t="shared" ca="1" si="63"/>
        <v>0</v>
      </c>
      <c r="CR166" s="460">
        <f t="shared" ca="1" si="63"/>
        <v>0</v>
      </c>
      <c r="CS166" s="460">
        <f t="shared" ca="1" si="63"/>
        <v>0</v>
      </c>
      <c r="CT166" s="460">
        <f t="shared" ca="1" si="63"/>
        <v>0</v>
      </c>
      <c r="CU166" s="460">
        <f t="shared" ca="1" si="63"/>
        <v>0</v>
      </c>
      <c r="CV166" s="460">
        <f t="shared" ca="1" si="63"/>
        <v>0</v>
      </c>
      <c r="CW166" s="460">
        <f t="shared" ca="1" si="63"/>
        <v>0</v>
      </c>
      <c r="CX166" s="460">
        <f t="shared" ca="1" si="63"/>
        <v>0</v>
      </c>
      <c r="CY166" s="460">
        <f t="shared" ca="1" si="63"/>
        <v>0</v>
      </c>
      <c r="CZ166" s="460">
        <f t="shared" ca="1" si="63"/>
        <v>0</v>
      </c>
      <c r="DA166" s="460">
        <f t="shared" ca="1" si="63"/>
        <v>0</v>
      </c>
      <c r="DB166" s="460">
        <f t="shared" ca="1" si="63"/>
        <v>0</v>
      </c>
      <c r="DC166" s="460">
        <f t="shared" ca="1" si="63"/>
        <v>0</v>
      </c>
      <c r="DD166" s="460">
        <f t="shared" ca="1" si="63"/>
        <v>0</v>
      </c>
      <c r="DE166" s="460">
        <f t="shared" ca="1" si="63"/>
        <v>0</v>
      </c>
      <c r="DF166" s="460">
        <f t="shared" ca="1" si="63"/>
        <v>0</v>
      </c>
      <c r="DG166" s="460">
        <f t="shared" ca="1" si="63"/>
        <v>0</v>
      </c>
      <c r="DH166" s="460">
        <f t="shared" ca="1" si="63"/>
        <v>0</v>
      </c>
      <c r="DI166" s="460">
        <f t="shared" ca="1" si="63"/>
        <v>0</v>
      </c>
      <c r="DJ166" s="460">
        <f t="shared" ca="1" si="63"/>
        <v>0</v>
      </c>
      <c r="DK166" s="460">
        <f t="shared" ca="1" si="63"/>
        <v>0</v>
      </c>
      <c r="DL166" s="460">
        <f t="shared" ca="1" si="63"/>
        <v>0</v>
      </c>
      <c r="DM166" s="460">
        <f t="shared" ca="1" si="63"/>
        <v>0</v>
      </c>
      <c r="DN166" s="460">
        <f t="shared" ca="1" si="63"/>
        <v>0</v>
      </c>
      <c r="DO166" s="460">
        <f t="shared" ca="1" si="63"/>
        <v>0</v>
      </c>
      <c r="DP166" s="460">
        <f t="shared" ca="1" si="63"/>
        <v>0</v>
      </c>
      <c r="DQ166" s="460">
        <f t="shared" ca="1" si="63"/>
        <v>0</v>
      </c>
      <c r="DR166" s="460">
        <f t="shared" ca="1" si="63"/>
        <v>0</v>
      </c>
      <c r="DS166" s="460">
        <f t="shared" ca="1" si="63"/>
        <v>0</v>
      </c>
      <c r="DT166" s="460">
        <f t="shared" ca="1" si="63"/>
        <v>0</v>
      </c>
      <c r="DU166" s="460">
        <f t="shared" ca="1" si="63"/>
        <v>0</v>
      </c>
      <c r="DV166" s="460">
        <f t="shared" ca="1" si="63"/>
        <v>0</v>
      </c>
      <c r="DW166" s="460">
        <f t="shared" ca="1" si="63"/>
        <v>0</v>
      </c>
      <c r="DX166" s="460">
        <f t="shared" ca="1" si="63"/>
        <v>0</v>
      </c>
      <c r="DY166" s="460">
        <f t="shared" ca="1" si="63"/>
        <v>0</v>
      </c>
      <c r="DZ166" s="460">
        <f t="shared" ca="1" si="63"/>
        <v>0</v>
      </c>
      <c r="EA166" s="460">
        <f t="shared" ca="1" si="63"/>
        <v>0</v>
      </c>
      <c r="EB166" s="460">
        <f t="shared" ca="1" si="63"/>
        <v>0</v>
      </c>
      <c r="EC166" s="460">
        <f t="shared" ref="EC166:EK166" ca="1" si="64">EC181</f>
        <v>0</v>
      </c>
      <c r="ED166" s="460">
        <f t="shared" ca="1" si="64"/>
        <v>0</v>
      </c>
      <c r="EE166" s="460">
        <f t="shared" ca="1" si="64"/>
        <v>0</v>
      </c>
      <c r="EF166" s="460">
        <f t="shared" ca="1" si="64"/>
        <v>0</v>
      </c>
      <c r="EG166" s="460">
        <f t="shared" ca="1" si="64"/>
        <v>0</v>
      </c>
      <c r="EH166" s="460">
        <f t="shared" ca="1" si="64"/>
        <v>0</v>
      </c>
      <c r="EI166" s="460">
        <f t="shared" ca="1" si="64"/>
        <v>0</v>
      </c>
      <c r="EJ166" s="460">
        <f t="shared" ca="1" si="64"/>
        <v>0</v>
      </c>
      <c r="EK166" s="460">
        <f t="shared" ca="1" si="64"/>
        <v>0</v>
      </c>
    </row>
    <row r="167" spans="1:141">
      <c r="B167" s="471" t="s">
        <v>572</v>
      </c>
      <c r="E167" s="191">
        <f t="shared" ref="E167:BP167" ca="1" si="65">E162-E164-E165</f>
        <v>3646666.666666667</v>
      </c>
      <c r="F167" s="191">
        <f t="shared" ca="1" si="65"/>
        <v>3646666.666666667</v>
      </c>
      <c r="G167" s="191">
        <f t="shared" ca="1" si="65"/>
        <v>3646666.666666667</v>
      </c>
      <c r="H167" s="191">
        <f t="shared" ca="1" si="65"/>
        <v>3646666.666666667</v>
      </c>
      <c r="I167" s="191">
        <f t="shared" ca="1" si="65"/>
        <v>3646666.666666667</v>
      </c>
      <c r="J167" s="191">
        <f t="shared" ca="1" si="65"/>
        <v>3446666.666666667</v>
      </c>
      <c r="K167" s="191">
        <f t="shared" ca="1" si="65"/>
        <v>2813333.3333333335</v>
      </c>
      <c r="L167" s="191">
        <f t="shared" ca="1" si="65"/>
        <v>2813333.3333333335</v>
      </c>
      <c r="M167" s="191">
        <f t="shared" ca="1" si="65"/>
        <v>2813333.3333333335</v>
      </c>
      <c r="N167" s="191">
        <f t="shared" ca="1" si="65"/>
        <v>2813333.3333333335</v>
      </c>
      <c r="O167" s="191">
        <f t="shared" ca="1" si="65"/>
        <v>2813333.3333333335</v>
      </c>
      <c r="P167" s="191">
        <f t="shared" ca="1" si="65"/>
        <v>2813333.3333333335</v>
      </c>
      <c r="Q167" s="191">
        <f t="shared" ca="1" si="65"/>
        <v>2813333.3333333335</v>
      </c>
      <c r="R167" s="191">
        <f t="shared" ca="1" si="65"/>
        <v>2813333.3333333335</v>
      </c>
      <c r="S167" s="191">
        <f t="shared" ca="1" si="65"/>
        <v>2813333.3333333335</v>
      </c>
      <c r="T167" s="191">
        <f t="shared" ca="1" si="65"/>
        <v>2813333.3333333335</v>
      </c>
      <c r="U167" s="191">
        <f t="shared" ca="1" si="65"/>
        <v>2813333.3333333335</v>
      </c>
      <c r="V167" s="191">
        <f t="shared" ca="1" si="65"/>
        <v>2613333.3333333335</v>
      </c>
      <c r="W167" s="191">
        <f t="shared" ca="1" si="65"/>
        <v>2813333.3333333335</v>
      </c>
      <c r="X167" s="191">
        <f t="shared" ca="1" si="65"/>
        <v>2813333.3333333335</v>
      </c>
      <c r="Y167" s="191">
        <f t="shared" ca="1" si="65"/>
        <v>2813333.3333333335</v>
      </c>
      <c r="Z167" s="191">
        <f t="shared" ca="1" si="65"/>
        <v>2813333.3333333335</v>
      </c>
      <c r="AA167" s="191">
        <f t="shared" ca="1" si="65"/>
        <v>2813333.3333333335</v>
      </c>
      <c r="AB167" s="191">
        <f t="shared" ca="1" si="65"/>
        <v>2813333.3333333335</v>
      </c>
      <c r="AC167" s="191">
        <f t="shared" ca="1" si="65"/>
        <v>2813333.3333333335</v>
      </c>
      <c r="AD167" s="191">
        <f t="shared" ca="1" si="65"/>
        <v>2813333.3333333335</v>
      </c>
      <c r="AE167" s="191">
        <f t="shared" ca="1" si="65"/>
        <v>2813333.3333333335</v>
      </c>
      <c r="AF167" s="191">
        <f t="shared" ca="1" si="65"/>
        <v>2813333.3333333335</v>
      </c>
      <c r="AG167" s="191">
        <f t="shared" ca="1" si="65"/>
        <v>2813333.3333333335</v>
      </c>
      <c r="AH167" s="191">
        <f t="shared" ca="1" si="65"/>
        <v>9213333.3333333321</v>
      </c>
      <c r="AI167" s="191">
        <f t="shared" ca="1" si="65"/>
        <v>6113333.333333333</v>
      </c>
      <c r="AJ167" s="191">
        <f t="shared" ca="1" si="65"/>
        <v>6113333.333333333</v>
      </c>
      <c r="AK167" s="191">
        <f t="shared" ca="1" si="65"/>
        <v>6113333.333333333</v>
      </c>
      <c r="AL167" s="191">
        <f t="shared" ca="1" si="65"/>
        <v>6113333.333333333</v>
      </c>
      <c r="AM167" s="191">
        <f t="shared" ca="1" si="65"/>
        <v>6113333.333333333</v>
      </c>
      <c r="AN167" s="191">
        <f t="shared" ca="1" si="65"/>
        <v>6113333.333333333</v>
      </c>
      <c r="AO167" s="191">
        <f t="shared" ca="1" si="65"/>
        <v>6113333.333333333</v>
      </c>
      <c r="AP167" s="191">
        <f t="shared" ca="1" si="65"/>
        <v>6113333.333333333</v>
      </c>
      <c r="AQ167" s="191">
        <f t="shared" ca="1" si="65"/>
        <v>6113333.333333333</v>
      </c>
      <c r="AR167" s="191">
        <f t="shared" ca="1" si="65"/>
        <v>6113333.333333333</v>
      </c>
      <c r="AS167" s="191">
        <f t="shared" ca="1" si="65"/>
        <v>6113333.333333333</v>
      </c>
      <c r="AT167" s="191">
        <f t="shared" ca="1" si="65"/>
        <v>5913333.333333333</v>
      </c>
      <c r="AU167" s="191">
        <f t="shared" ca="1" si="65"/>
        <v>6113333.333333333</v>
      </c>
      <c r="AV167" s="191">
        <f t="shared" ca="1" si="65"/>
        <v>6113333.333333333</v>
      </c>
      <c r="AW167" s="191">
        <f t="shared" ca="1" si="65"/>
        <v>6113333.333333333</v>
      </c>
      <c r="AX167" s="191">
        <f t="shared" ca="1" si="65"/>
        <v>6113333.333333333</v>
      </c>
      <c r="AY167" s="191">
        <f t="shared" ca="1" si="65"/>
        <v>6113333.333333333</v>
      </c>
      <c r="AZ167" s="191">
        <f t="shared" ca="1" si="65"/>
        <v>6113333.333333333</v>
      </c>
      <c r="BA167" s="191">
        <f t="shared" ca="1" si="65"/>
        <v>6113333.333333333</v>
      </c>
      <c r="BB167" s="191">
        <f t="shared" ca="1" si="65"/>
        <v>6113333.333333333</v>
      </c>
      <c r="BC167" s="191">
        <f t="shared" ca="1" si="65"/>
        <v>6113333.333333333</v>
      </c>
      <c r="BD167" s="191">
        <f t="shared" ca="1" si="65"/>
        <v>6113333.333333333</v>
      </c>
      <c r="BE167" s="191">
        <f t="shared" ca="1" si="65"/>
        <v>6113333.333333333</v>
      </c>
      <c r="BF167" s="191">
        <f t="shared" ca="1" si="65"/>
        <v>5913333.333333333</v>
      </c>
      <c r="BG167" s="191">
        <f t="shared" ca="1" si="65"/>
        <v>6113333.333333333</v>
      </c>
      <c r="BH167" s="191">
        <f t="shared" ca="1" si="65"/>
        <v>6113333.333333333</v>
      </c>
      <c r="BI167" s="191">
        <f t="shared" ca="1" si="65"/>
        <v>6113333.333333333</v>
      </c>
      <c r="BJ167" s="191">
        <f t="shared" ca="1" si="65"/>
        <v>6113333.333333333</v>
      </c>
      <c r="BK167" s="191">
        <f t="shared" ca="1" si="65"/>
        <v>6113333.333333333</v>
      </c>
      <c r="BL167" s="191">
        <f t="shared" ca="1" si="65"/>
        <v>6113333.333333333</v>
      </c>
      <c r="BM167" s="191">
        <f t="shared" ca="1" si="65"/>
        <v>6113333.333333333</v>
      </c>
      <c r="BN167" s="191">
        <f t="shared" ca="1" si="65"/>
        <v>6113333.333333333</v>
      </c>
      <c r="BO167" s="191">
        <f t="shared" ca="1" si="65"/>
        <v>6113333.333333333</v>
      </c>
      <c r="BP167" s="191">
        <f t="shared" ca="1" si="65"/>
        <v>6113333.333333333</v>
      </c>
      <c r="BQ167" s="191">
        <f t="shared" ref="BQ167:EB167" ca="1" si="66">BQ162-BQ164-BQ165</f>
        <v>6113333.333333333</v>
      </c>
      <c r="BR167" s="191">
        <f t="shared" ca="1" si="66"/>
        <v>5913333.333333333</v>
      </c>
      <c r="BS167" s="191">
        <f t="shared" ca="1" si="66"/>
        <v>6113333.333333333</v>
      </c>
      <c r="BT167" s="191">
        <f t="shared" ca="1" si="66"/>
        <v>6113333.333333333</v>
      </c>
      <c r="BU167" s="191">
        <f t="shared" ca="1" si="66"/>
        <v>6113333.333333333</v>
      </c>
      <c r="BV167" s="191">
        <f t="shared" ca="1" si="66"/>
        <v>6113333.333333333</v>
      </c>
      <c r="BW167" s="191">
        <f t="shared" ca="1" si="66"/>
        <v>6113333.333333333</v>
      </c>
      <c r="BX167" s="191">
        <f t="shared" ca="1" si="66"/>
        <v>15353333.33333331</v>
      </c>
      <c r="BY167" s="191">
        <f t="shared" ca="1" si="66"/>
        <v>3473333.3333333335</v>
      </c>
      <c r="BZ167" s="191">
        <f t="shared" ca="1" si="66"/>
        <v>3473333.3333333335</v>
      </c>
      <c r="CA167" s="191">
        <f t="shared" ca="1" si="66"/>
        <v>-4813290.8092683218</v>
      </c>
      <c r="CB167" s="191">
        <f t="shared" ca="1" si="66"/>
        <v>2179730.6479600421</v>
      </c>
      <c r="CC167" s="191">
        <f t="shared" ca="1" si="66"/>
        <v>2245872.983077032</v>
      </c>
      <c r="CD167" s="191">
        <f t="shared" ca="1" si="66"/>
        <v>1848930.2369298455</v>
      </c>
      <c r="CE167" s="191">
        <f t="shared" ca="1" si="66"/>
        <v>3173104.7347162105</v>
      </c>
      <c r="CF167" s="191">
        <f t="shared" ca="1" si="66"/>
        <v>3142479.8954290948</v>
      </c>
      <c r="CG167" s="191">
        <f t="shared" ca="1" si="66"/>
        <v>3142246.6386162024</v>
      </c>
      <c r="CH167" s="191">
        <f t="shared" ca="1" si="66"/>
        <v>3263251.4897061745</v>
      </c>
      <c r="CI167" s="191">
        <f t="shared" ca="1" si="66"/>
        <v>3282826.8737762189</v>
      </c>
      <c r="CJ167" s="191">
        <f t="shared" ca="1" si="66"/>
        <v>4622402.2578462679</v>
      </c>
      <c r="CK167" s="191">
        <f t="shared" ca="1" si="66"/>
        <v>1178746.0653128391</v>
      </c>
      <c r="CL167" s="191">
        <f t="shared" ca="1" si="66"/>
        <v>1198321.4493828835</v>
      </c>
      <c r="CM167" s="191">
        <f t="shared" ca="1" si="66"/>
        <v>1228552.0214122981</v>
      </c>
      <c r="CN167" s="191">
        <f t="shared" ca="1" si="66"/>
        <v>1311048.0449501665</v>
      </c>
      <c r="CO167" s="191">
        <f t="shared" ca="1" si="66"/>
        <v>1322704.6716508425</v>
      </c>
      <c r="CP167" s="191">
        <f t="shared" ca="1" si="66"/>
        <v>1017908.3738276199</v>
      </c>
      <c r="CQ167" s="191">
        <f t="shared" ca="1" si="66"/>
        <v>1331579.7500150865</v>
      </c>
      <c r="CR167" s="191">
        <f t="shared" ca="1" si="66"/>
        <v>1331579.7500150865</v>
      </c>
      <c r="CS167" s="191">
        <f t="shared" ca="1" si="66"/>
        <v>1331579.7500150865</v>
      </c>
      <c r="CT167" s="191">
        <f t="shared" ca="1" si="66"/>
        <v>1331579.7500150865</v>
      </c>
      <c r="CU167" s="191">
        <f t="shared" ca="1" si="66"/>
        <v>1331579.7500150865</v>
      </c>
      <c r="CV167" s="191">
        <f t="shared" ca="1" si="66"/>
        <v>1331579.7500150865</v>
      </c>
      <c r="CW167" s="191">
        <f t="shared" ca="1" si="66"/>
        <v>1331579.7500150865</v>
      </c>
      <c r="CX167" s="191">
        <f t="shared" ca="1" si="66"/>
        <v>1331579.7500150865</v>
      </c>
      <c r="CY167" s="191">
        <f t="shared" ca="1" si="66"/>
        <v>1094622.7877741177</v>
      </c>
      <c r="CZ167" s="191">
        <f t="shared" ca="1" si="66"/>
        <v>1319074.7696167775</v>
      </c>
      <c r="DA167" s="191">
        <f t="shared" ca="1" si="66"/>
        <v>1397455.5124208115</v>
      </c>
      <c r="DB167" s="191">
        <f t="shared" ca="1" si="66"/>
        <v>991976.65110832313</v>
      </c>
      <c r="DC167" s="191">
        <f t="shared" ca="1" si="66"/>
        <v>1409778.4169066143</v>
      </c>
      <c r="DD167" s="191">
        <f t="shared" ca="1" si="66"/>
        <v>1409778.4169066143</v>
      </c>
      <c r="DE167" s="191">
        <f t="shared" ca="1" si="66"/>
        <v>1409778.4169066143</v>
      </c>
      <c r="DF167" s="191">
        <f t="shared" ca="1" si="66"/>
        <v>1409778.4169066143</v>
      </c>
      <c r="DG167" s="191">
        <f t="shared" ca="1" si="66"/>
        <v>1409778.4169066143</v>
      </c>
      <c r="DH167" s="191">
        <f t="shared" ca="1" si="66"/>
        <v>1409778.4169066143</v>
      </c>
      <c r="DI167" s="191">
        <f t="shared" ca="1" si="66"/>
        <v>1409778.4169066143</v>
      </c>
      <c r="DJ167" s="191">
        <f t="shared" ca="1" si="66"/>
        <v>1409778.4169066143</v>
      </c>
      <c r="DK167" s="191">
        <f t="shared" ca="1" si="66"/>
        <v>936089.35547020868</v>
      </c>
      <c r="DL167" s="191">
        <f t="shared" ca="1" si="66"/>
        <v>1330640.0244115212</v>
      </c>
      <c r="DM167" s="191">
        <f t="shared" ca="1" si="66"/>
        <v>1330640.0244115212</v>
      </c>
      <c r="DN167" s="191">
        <f t="shared" ca="1" si="66"/>
        <v>1059822.4683731387</v>
      </c>
      <c r="DO167" s="191">
        <f t="shared" ca="1" si="66"/>
        <v>1491830.0373567897</v>
      </c>
      <c r="DP167" s="191">
        <f t="shared" ca="1" si="66"/>
        <v>1491830.0373567897</v>
      </c>
      <c r="DQ167" s="191">
        <f t="shared" ca="1" si="66"/>
        <v>1491830.0373567897</v>
      </c>
      <c r="DR167" s="191">
        <f t="shared" ca="1" si="66"/>
        <v>1491830.0373567897</v>
      </c>
      <c r="DS167" s="191">
        <f t="shared" ca="1" si="66"/>
        <v>1491830.0373567897</v>
      </c>
      <c r="DT167" s="191">
        <f t="shared" ca="1" si="66"/>
        <v>1491830.0373567897</v>
      </c>
      <c r="DU167" s="191">
        <f t="shared" ca="1" si="66"/>
        <v>1491830.0373567897</v>
      </c>
      <c r="DV167" s="191">
        <f t="shared" ca="1" si="66"/>
        <v>1491830.0373567897</v>
      </c>
      <c r="DW167" s="191">
        <f t="shared" ca="1" si="66"/>
        <v>-104228.71217114502</v>
      </c>
      <c r="DX167" s="191">
        <f t="shared" ca="1" si="66"/>
        <v>981415.16677832697</v>
      </c>
      <c r="DY167" s="191">
        <f t="shared" ca="1" si="66"/>
        <v>1071944.9247169865</v>
      </c>
      <c r="DZ167" s="191">
        <f t="shared" ca="1" si="66"/>
        <v>912553.69879684411</v>
      </c>
      <c r="EA167" s="191">
        <f t="shared" ca="1" si="66"/>
        <v>1572402.5965130934</v>
      </c>
      <c r="EB167" s="191">
        <f t="shared" ca="1" si="66"/>
        <v>1572402.5965130934</v>
      </c>
      <c r="EC167" s="191">
        <f t="shared" ref="EC167:EK167" ca="1" si="67">EC162-EC164-EC165</f>
        <v>1572402.5965130934</v>
      </c>
      <c r="ED167" s="191">
        <f t="shared" ca="1" si="67"/>
        <v>1572402.5965130934</v>
      </c>
      <c r="EE167" s="191">
        <f t="shared" ca="1" si="67"/>
        <v>1572402.5965130934</v>
      </c>
      <c r="EF167" s="191">
        <f t="shared" ca="1" si="67"/>
        <v>1572402.5965130934</v>
      </c>
      <c r="EG167" s="191">
        <f t="shared" ca="1" si="67"/>
        <v>1572402.5965130934</v>
      </c>
      <c r="EH167" s="191">
        <f t="shared" ca="1" si="67"/>
        <v>1572402.5965130934</v>
      </c>
      <c r="EI167" s="191">
        <f t="shared" ca="1" si="67"/>
        <v>1548806.8857237904</v>
      </c>
      <c r="EJ167" s="191">
        <f t="shared" ca="1" si="67"/>
        <v>1651891.2098950045</v>
      </c>
      <c r="EK167" s="191">
        <f t="shared" ca="1" si="67"/>
        <v>1651891.2098950045</v>
      </c>
    </row>
    <row r="168" spans="1:141">
      <c r="D168" s="191"/>
      <c r="E168" s="460"/>
      <c r="F168" s="460"/>
      <c r="G168" s="460"/>
      <c r="H168" s="460"/>
      <c r="I168" s="460"/>
      <c r="J168" s="460"/>
      <c r="K168" s="460"/>
      <c r="L168" s="460"/>
      <c r="M168" s="460"/>
      <c r="N168" s="460"/>
      <c r="O168" s="460"/>
      <c r="P168" s="460"/>
      <c r="Q168" s="460"/>
      <c r="R168" s="460"/>
      <c r="S168" s="460"/>
      <c r="T168" s="460"/>
      <c r="U168" s="460"/>
      <c r="V168" s="460"/>
      <c r="W168" s="460"/>
      <c r="X168" s="460"/>
      <c r="Y168" s="460"/>
      <c r="Z168" s="460"/>
      <c r="AA168" s="460"/>
      <c r="AB168" s="460"/>
      <c r="AC168" s="460"/>
      <c r="AD168" s="460"/>
      <c r="AE168" s="460"/>
      <c r="AF168" s="460"/>
      <c r="AG168" s="460"/>
      <c r="AH168" s="460"/>
      <c r="AI168" s="460"/>
      <c r="AJ168" s="460"/>
      <c r="AK168" s="460"/>
      <c r="AL168" s="460"/>
      <c r="AM168" s="460"/>
      <c r="AN168" s="460"/>
      <c r="AO168" s="460"/>
      <c r="AP168" s="460"/>
      <c r="AQ168" s="460"/>
      <c r="AR168" s="460"/>
      <c r="AS168" s="460"/>
      <c r="AT168" s="460"/>
      <c r="AU168" s="460"/>
      <c r="AV168" s="460"/>
      <c r="AW168" s="460"/>
      <c r="AX168" s="460"/>
      <c r="AY168" s="460"/>
      <c r="AZ168" s="460"/>
      <c r="BA168" s="460"/>
      <c r="BB168" s="460"/>
      <c r="BC168" s="460"/>
      <c r="BD168" s="460"/>
      <c r="BE168" s="460"/>
      <c r="BF168" s="460"/>
      <c r="BG168" s="460"/>
      <c r="BH168" s="460"/>
      <c r="BI168" s="460"/>
      <c r="BJ168" s="460"/>
      <c r="BK168" s="460"/>
      <c r="BL168" s="460"/>
      <c r="BM168" s="460"/>
      <c r="BN168" s="460"/>
      <c r="BO168" s="460"/>
      <c r="BP168" s="460"/>
      <c r="BQ168" s="460"/>
      <c r="BR168" s="460"/>
      <c r="BS168" s="460"/>
      <c r="BT168" s="460"/>
      <c r="BU168" s="460"/>
      <c r="BV168" s="460"/>
      <c r="BW168" s="460"/>
      <c r="BX168" s="460"/>
      <c r="BY168" s="460"/>
      <c r="BZ168" s="460"/>
      <c r="CA168" s="460"/>
      <c r="CB168" s="460"/>
      <c r="CC168" s="460"/>
      <c r="CD168" s="460"/>
      <c r="CE168" s="460"/>
      <c r="CF168" s="460"/>
      <c r="CG168" s="460"/>
      <c r="CH168" s="460"/>
      <c r="CI168" s="460"/>
      <c r="CJ168" s="460"/>
      <c r="CK168" s="460"/>
      <c r="CL168" s="460"/>
      <c r="CM168" s="460"/>
      <c r="CN168" s="460"/>
      <c r="CO168" s="460"/>
      <c r="CP168" s="460"/>
      <c r="CQ168" s="460"/>
      <c r="CR168" s="460"/>
      <c r="CS168" s="460"/>
      <c r="CT168" s="460"/>
      <c r="CU168" s="460"/>
      <c r="CV168" s="460"/>
      <c r="CW168" s="460"/>
      <c r="CX168" s="460"/>
      <c r="CY168" s="460"/>
      <c r="CZ168" s="460"/>
      <c r="DA168" s="460"/>
      <c r="DB168" s="460"/>
      <c r="DC168" s="460"/>
      <c r="DD168" s="460"/>
      <c r="DE168" s="460"/>
      <c r="DF168" s="460"/>
      <c r="DG168" s="460"/>
      <c r="DH168" s="460"/>
      <c r="DI168" s="460"/>
      <c r="DJ168" s="460"/>
      <c r="DK168" s="460"/>
      <c r="DL168" s="460"/>
      <c r="DM168" s="460"/>
      <c r="DN168" s="460"/>
      <c r="DO168" s="460"/>
      <c r="DP168" s="460"/>
      <c r="DQ168" s="460"/>
      <c r="DR168" s="460"/>
      <c r="DS168" s="460"/>
      <c r="DT168" s="460"/>
      <c r="DU168" s="460"/>
      <c r="DV168" s="460"/>
      <c r="DW168" s="460"/>
      <c r="DX168" s="460"/>
      <c r="DY168" s="460"/>
      <c r="DZ168" s="460"/>
      <c r="EA168" s="460"/>
      <c r="EB168" s="460"/>
      <c r="EC168" s="460"/>
      <c r="ED168" s="460"/>
      <c r="EE168" s="460"/>
      <c r="EF168" s="460"/>
      <c r="EG168" s="460"/>
      <c r="EH168" s="460"/>
      <c r="EI168" s="460"/>
      <c r="EJ168" s="460"/>
      <c r="EK168" s="460"/>
    </row>
    <row r="169" spans="1:141" s="229" customFormat="1">
      <c r="B169" s="463" t="s">
        <v>546</v>
      </c>
    </row>
    <row r="170" spans="1:141">
      <c r="A170" s="184" t="s">
        <v>173</v>
      </c>
      <c r="B170" s="486" t="s">
        <v>546</v>
      </c>
      <c r="C170" s="486"/>
      <c r="D170" s="486"/>
      <c r="E170" s="465">
        <f>IF(OR(E159&lt;'Capital Structure'!$K$7,E159&gt;'Capital Structure'!$L$7),0,IF(E162&lt;0,IF(D176&gt;0,MIN(ABS(E162)*'Capital Structure'!$M$13,D176),0),0))</f>
        <v>0</v>
      </c>
      <c r="F170" s="465">
        <f>IF(OR(F159&lt;'Capital Structure'!$K$7,F159&gt;'Capital Structure'!$L$7),0,IF(F162&lt;0,IF(E176&gt;0,MIN(ABS(F162)*'Capital Structure'!$M$13,E176),0),0))</f>
        <v>0</v>
      </c>
      <c r="G170" s="465">
        <f>IF(OR(G159&lt;'Capital Structure'!$K$7,G159&gt;'Capital Structure'!$L$7),0,IF(G162&lt;0,IF(F176&gt;0,MIN(ABS(G162)*'Capital Structure'!$M$13,F176),0),0))</f>
        <v>0</v>
      </c>
      <c r="H170" s="465">
        <f ca="1">IF(OR(H159&lt;'Capital Structure'!$K$7,H159&gt;'Capital Structure'!$L$7),0,IF(H162&lt;0,IF(G176&gt;0,MIN(ABS(H162)*'Capital Structure'!$M$13,G176),0),0))</f>
        <v>0</v>
      </c>
      <c r="I170" s="465">
        <f ca="1">IF(OR(I159&lt;'Capital Structure'!$K$7,I159&gt;'Capital Structure'!$L$7),0,IF(I162&lt;0,IF(H176&gt;0,MIN(ABS(I162)*'Capital Structure'!$M$13,H176),0),0))</f>
        <v>0</v>
      </c>
      <c r="J170" s="465">
        <f ca="1">IF(OR(J159&lt;'Capital Structure'!$K$7,J159&gt;'Capital Structure'!$L$7),0,IF(J162&lt;0,IF(I176&gt;0,MIN(ABS(J162)*'Capital Structure'!$M$13,I176),0),0))</f>
        <v>0</v>
      </c>
      <c r="K170" s="465">
        <f ca="1">IF(OR(K159&lt;'Capital Structure'!$K$7,K159&gt;'Capital Structure'!$L$7),0,IF(K162&lt;0,IF(J176&gt;0,MIN(ABS(K162)*'Capital Structure'!$M$13,J176),0),0))</f>
        <v>0</v>
      </c>
      <c r="L170" s="465">
        <f ca="1">IF(OR(L159&lt;'Capital Structure'!$K$7,L159&gt;'Capital Structure'!$L$7),0,IF(L162&lt;0,IF(K176&gt;0,MIN(ABS(L162)*'Capital Structure'!$M$13,K176),0),0))</f>
        <v>0</v>
      </c>
      <c r="M170" s="465">
        <f ca="1">IF(OR(M159&lt;'Capital Structure'!$K$7,M159&gt;'Capital Structure'!$L$7),0,IF(M162&lt;0,IF(L176&gt;0,MIN(ABS(M162)*'Capital Structure'!$M$13,L176),0),0))</f>
        <v>0</v>
      </c>
      <c r="N170" s="465">
        <f ca="1">IF(OR(N159&lt;'Capital Structure'!$K$7,N159&gt;'Capital Structure'!$L$7),0,IF(N162&lt;0,IF(M176&gt;0,MIN(ABS(N162)*'Capital Structure'!$M$13,M176),0),0))</f>
        <v>0</v>
      </c>
      <c r="O170" s="465">
        <f ca="1">IF(OR(O159&lt;'Capital Structure'!$K$7,O159&gt;'Capital Structure'!$L$7),0,IF(O162&lt;0,IF(N176&gt;0,MIN(ABS(O162)*'Capital Structure'!$M$13,N176),0),0))</f>
        <v>0</v>
      </c>
      <c r="P170" s="465">
        <f ca="1">IF(OR(P159&lt;'Capital Structure'!$K$7,P159&gt;'Capital Structure'!$L$7),0,IF(P162&lt;0,IF(O176&gt;0,MIN(ABS(P162)*'Capital Structure'!$M$13,O176),0),0))</f>
        <v>0</v>
      </c>
      <c r="Q170" s="465">
        <f ca="1">IF(OR(Q159&lt;'Capital Structure'!$K$7,Q159&gt;'Capital Structure'!$L$7),0,IF(Q162&lt;0,IF(P176&gt;0,MIN(ABS(Q162)*'Capital Structure'!$M$13,P176),0),0))</f>
        <v>0</v>
      </c>
      <c r="R170" s="465">
        <f ca="1">IF(OR(R159&lt;'Capital Structure'!$K$7,R159&gt;'Capital Structure'!$L$7),0,IF(R162&lt;0,IF(Q176&gt;0,MIN(ABS(R162)*'Capital Structure'!$M$13,Q176),0),0))</f>
        <v>0</v>
      </c>
      <c r="S170" s="465">
        <f ca="1">IF(OR(S159&lt;'Capital Structure'!$K$7,S159&gt;'Capital Structure'!$L$7),0,IF(S162&lt;0,IF(R176&gt;0,MIN(ABS(S162)*'Capital Structure'!$M$13,R176),0),0))</f>
        <v>0</v>
      </c>
      <c r="T170" s="465">
        <f ca="1">IF(OR(T159&lt;'Capital Structure'!$K$7,T159&gt;'Capital Structure'!$L$7),0,IF(T162&lt;0,IF(S176&gt;0,MIN(ABS(T162)*'Capital Structure'!$M$13,S176),0),0))</f>
        <v>0</v>
      </c>
      <c r="U170" s="465">
        <f ca="1">IF(OR(U159&lt;'Capital Structure'!$K$7,U159&gt;'Capital Structure'!$L$7),0,IF(U162&lt;0,IF(T176&gt;0,MIN(ABS(U162)*'Capital Structure'!$M$13,T176),0),0))</f>
        <v>0</v>
      </c>
      <c r="V170" s="465">
        <f ca="1">IF(OR(V159&lt;'Capital Structure'!$K$7,V159&gt;'Capital Structure'!$L$7),0,IF(V162&lt;0,IF(U176&gt;0,MIN(ABS(V162)*'Capital Structure'!$M$13,U176),0),0))</f>
        <v>0</v>
      </c>
      <c r="W170" s="465">
        <f ca="1">IF(OR(W159&lt;'Capital Structure'!$K$7,W159&gt;'Capital Structure'!$L$7),0,IF(W162&lt;0,IF(V176&gt;0,MIN(ABS(W162)*'Capital Structure'!$M$13,V176),0),0))</f>
        <v>0</v>
      </c>
      <c r="X170" s="465">
        <f ca="1">IF(OR(X159&lt;'Capital Structure'!$K$7,X159&gt;'Capital Structure'!$L$7),0,IF(X162&lt;0,IF(W176&gt;0,MIN(ABS(X162)*'Capital Structure'!$M$13,W176),0),0))</f>
        <v>0</v>
      </c>
      <c r="Y170" s="465">
        <f ca="1">IF(OR(Y159&lt;'Capital Structure'!$K$7,Y159&gt;'Capital Structure'!$L$7),0,IF(Y162&lt;0,IF(X176&gt;0,MIN(ABS(Y162)*'Capital Structure'!$M$13,X176),0),0))</f>
        <v>0</v>
      </c>
      <c r="Z170" s="465">
        <f ca="1">IF(OR(Z159&lt;'Capital Structure'!$K$7,Z159&gt;'Capital Structure'!$L$7),0,IF(Z162&lt;0,IF(Y176&gt;0,MIN(ABS(Z162)*'Capital Structure'!$M$13,Y176),0),0))</f>
        <v>0</v>
      </c>
      <c r="AA170" s="465">
        <f ca="1">IF(OR(AA159&lt;'Capital Structure'!$K$7,AA159&gt;'Capital Structure'!$L$7),0,IF(AA162&lt;0,IF(Z176&gt;0,MIN(ABS(AA162)*'Capital Structure'!$M$13,Z176),0),0))</f>
        <v>0</v>
      </c>
      <c r="AB170" s="465">
        <f ca="1">IF(OR(AB159&lt;'Capital Structure'!$K$7,AB159&gt;'Capital Structure'!$L$7),0,IF(AB162&lt;0,IF(AA176&gt;0,MIN(ABS(AB162)*'Capital Structure'!$M$13,AA176),0),0))</f>
        <v>0</v>
      </c>
      <c r="AC170" s="465">
        <f ca="1">IF(OR(AC159&lt;'Capital Structure'!$K$7,AC159&gt;'Capital Structure'!$L$7),0,IF(AC162&lt;0,IF(AB176&gt;0,MIN(ABS(AC162)*'Capital Structure'!$M$13,AB176),0),0))</f>
        <v>0</v>
      </c>
      <c r="AD170" s="465">
        <f ca="1">IF(OR(AD159&lt;'Capital Structure'!$K$7,AD159&gt;'Capital Structure'!$L$7),0,IF(AD162&lt;0,IF(AC176&gt;0,MIN(ABS(AD162)*'Capital Structure'!$M$13,AC176),0),0))</f>
        <v>0</v>
      </c>
      <c r="AE170" s="465">
        <f ca="1">IF(OR(AE159&lt;'Capital Structure'!$K$7,AE159&gt;'Capital Structure'!$L$7),0,IF(AE162&lt;0,IF(AD176&gt;0,MIN(ABS(AE162)*'Capital Structure'!$M$13,AD176),0),0))</f>
        <v>0</v>
      </c>
      <c r="AF170" s="465">
        <f ca="1">IF(OR(AF159&lt;'Capital Structure'!$K$7,AF159&gt;'Capital Structure'!$L$7),0,IF(AF162&lt;0,IF(AE176&gt;0,MIN(ABS(AF162)*'Capital Structure'!$M$13,AE176),0),0))</f>
        <v>0</v>
      </c>
      <c r="AG170" s="465">
        <f ca="1">IF(OR(AG159&lt;'Capital Structure'!$K$7,AG159&gt;'Capital Structure'!$L$7),0,IF(AG162&lt;0,IF(AF176&gt;0,MIN(ABS(AG162)*'Capital Structure'!$M$13,AF176),0),0))</f>
        <v>0</v>
      </c>
      <c r="AH170" s="465">
        <f ca="1">IF(OR(AH159&lt;'Capital Structure'!$K$7,AH159&gt;'Capital Structure'!$L$7),0,IF(AH162&lt;0,IF(AG176&gt;0,MIN(ABS(AH162)*'Capital Structure'!$M$13,AG176),0),0))</f>
        <v>0</v>
      </c>
      <c r="AI170" s="465">
        <f ca="1">IF(OR(AI159&lt;'Capital Structure'!$K$7,AI159&gt;'Capital Structure'!$L$7),0,IF(AI162&lt;0,IF(AH176&gt;0,MIN(ABS(AI162)*'Capital Structure'!$M$13,AH176),0),0))</f>
        <v>0</v>
      </c>
      <c r="AJ170" s="465">
        <f ca="1">IF(OR(AJ159&lt;'Capital Structure'!$K$7,AJ159&gt;'Capital Structure'!$L$7),0,IF(AJ162&lt;0,IF(AI176&gt;0,MIN(ABS(AJ162)*'Capital Structure'!$M$13,AI176),0),0))</f>
        <v>0</v>
      </c>
      <c r="AK170" s="465">
        <f ca="1">IF(OR(AK159&lt;'Capital Structure'!$K$7,AK159&gt;'Capital Structure'!$L$7),0,IF(AK162&lt;0,IF(AJ176&gt;0,MIN(ABS(AK162)*'Capital Structure'!$M$13,AJ176),0),0))</f>
        <v>0</v>
      </c>
      <c r="AL170" s="465">
        <f ca="1">IF(OR(AL159&lt;'Capital Structure'!$K$7,AL159&gt;'Capital Structure'!$L$7),0,IF(AL162&lt;0,IF(AK176&gt;0,MIN(ABS(AL162)*'Capital Structure'!$M$13,AK176),0),0))</f>
        <v>0</v>
      </c>
      <c r="AM170" s="465">
        <f ca="1">IF(OR(AM159&lt;'Capital Structure'!$K$7,AM159&gt;'Capital Structure'!$L$7),0,IF(AM162&lt;0,IF(AL176&gt;0,MIN(ABS(AM162)*'Capital Structure'!$M$13,AL176),0),0))</f>
        <v>0</v>
      </c>
      <c r="AN170" s="465">
        <f ca="1">IF(OR(AN159&lt;'Capital Structure'!$K$7,AN159&gt;'Capital Structure'!$L$7),0,IF(AN162&lt;0,IF(AM176&gt;0,MIN(ABS(AN162)*'Capital Structure'!$M$13,AM176),0),0))</f>
        <v>0</v>
      </c>
      <c r="AO170" s="465">
        <f ca="1">IF(OR(AO159&lt;'Capital Structure'!$K$7,AO159&gt;'Capital Structure'!$L$7),0,IF(AO162&lt;0,IF(AN176&gt;0,MIN(ABS(AO162)*'Capital Structure'!$M$13,AN176),0),0))</f>
        <v>0</v>
      </c>
      <c r="AP170" s="465">
        <f ca="1">IF(OR(AP159&lt;'Capital Structure'!$K$7,AP159&gt;'Capital Structure'!$L$7),0,IF(AP162&lt;0,IF(AO176&gt;0,MIN(ABS(AP162)*'Capital Structure'!$M$13,AO176),0),0))</f>
        <v>0</v>
      </c>
      <c r="AQ170" s="465">
        <f ca="1">IF(OR(AQ159&lt;'Capital Structure'!$K$7,AQ159&gt;'Capital Structure'!$L$7),0,IF(AQ162&lt;0,IF(AP176&gt;0,MIN(ABS(AQ162)*'Capital Structure'!$M$13,AP176),0),0))</f>
        <v>0</v>
      </c>
      <c r="AR170" s="465">
        <f ca="1">IF(OR(AR159&lt;'Capital Structure'!$K$7,AR159&gt;'Capital Structure'!$L$7),0,IF(AR162&lt;0,IF(AQ176&gt;0,MIN(ABS(AR162)*'Capital Structure'!$M$13,AQ176),0),0))</f>
        <v>0</v>
      </c>
      <c r="AS170" s="465">
        <f ca="1">IF(OR(AS159&lt;'Capital Structure'!$K$7,AS159&gt;'Capital Structure'!$L$7),0,IF(AS162&lt;0,IF(AR176&gt;0,MIN(ABS(AS162)*'Capital Structure'!$M$13,AR176),0),0))</f>
        <v>0</v>
      </c>
      <c r="AT170" s="465">
        <f ca="1">IF(OR(AT159&lt;'Capital Structure'!$K$7,AT159&gt;'Capital Structure'!$L$7),0,IF(AT162&lt;0,IF(AS176&gt;0,MIN(ABS(AT162)*'Capital Structure'!$M$13,AS176),0),0))</f>
        <v>0</v>
      </c>
      <c r="AU170" s="465">
        <f ca="1">IF(OR(AU159&lt;'Capital Structure'!$K$7,AU159&gt;'Capital Structure'!$L$7),0,IF(AU162&lt;0,IF(AT176&gt;0,MIN(ABS(AU162)*'Capital Structure'!$M$13,AT176),0),0))</f>
        <v>0</v>
      </c>
      <c r="AV170" s="465">
        <f ca="1">IF(OR(AV159&lt;'Capital Structure'!$K$7,AV159&gt;'Capital Structure'!$L$7),0,IF(AV162&lt;0,IF(AU176&gt;0,MIN(ABS(AV162)*'Capital Structure'!$M$13,AU176),0),0))</f>
        <v>0</v>
      </c>
      <c r="AW170" s="465">
        <f ca="1">IF(OR(AW159&lt;'Capital Structure'!$K$7,AW159&gt;'Capital Structure'!$L$7),0,IF(AW162&lt;0,IF(AV176&gt;0,MIN(ABS(AW162)*'Capital Structure'!$M$13,AV176),0),0))</f>
        <v>0</v>
      </c>
      <c r="AX170" s="465">
        <f ca="1">IF(OR(AX159&lt;'Capital Structure'!$K$7,AX159&gt;'Capital Structure'!$L$7),0,IF(AX162&lt;0,IF(AW176&gt;0,MIN(ABS(AX162)*'Capital Structure'!$M$13,AW176),0),0))</f>
        <v>0</v>
      </c>
      <c r="AY170" s="465">
        <f ca="1">IF(OR(AY159&lt;'Capital Structure'!$K$7,AY159&gt;'Capital Structure'!$L$7),0,IF(AY162&lt;0,IF(AX176&gt;0,MIN(ABS(AY162)*'Capital Structure'!$M$13,AX176),0),0))</f>
        <v>0</v>
      </c>
      <c r="AZ170" s="465">
        <f ca="1">IF(OR(AZ159&lt;'Capital Structure'!$K$7,AZ159&gt;'Capital Structure'!$L$7),0,IF(AZ162&lt;0,IF(AY176&gt;0,MIN(ABS(AZ162)*'Capital Structure'!$M$13,AY176),0),0))</f>
        <v>0</v>
      </c>
      <c r="BA170" s="465">
        <f ca="1">IF(OR(BA159&lt;'Capital Structure'!$K$7,BA159&gt;'Capital Structure'!$L$7),0,IF(BA162&lt;0,IF(AZ176&gt;0,MIN(ABS(BA162)*'Capital Structure'!$M$13,AZ176),0),0))</f>
        <v>0</v>
      </c>
      <c r="BB170" s="465">
        <f ca="1">IF(OR(BB159&lt;'Capital Structure'!$K$7,BB159&gt;'Capital Structure'!$L$7),0,IF(BB162&lt;0,IF(BA176&gt;0,MIN(ABS(BB162)*'Capital Structure'!$M$13,BA176),0),0))</f>
        <v>0</v>
      </c>
      <c r="BC170" s="465">
        <f ca="1">IF(OR(BC159&lt;'Capital Structure'!$K$7,BC159&gt;'Capital Structure'!$L$7),0,IF(BC162&lt;0,IF(BB176&gt;0,MIN(ABS(BC162)*'Capital Structure'!$M$13,BB176),0),0))</f>
        <v>0</v>
      </c>
      <c r="BD170" s="465">
        <f ca="1">IF(OR(BD159&lt;'Capital Structure'!$K$7,BD159&gt;'Capital Structure'!$L$7),0,IF(BD162&lt;0,IF(BC176&gt;0,MIN(ABS(BD162)*'Capital Structure'!$M$13,BC176),0),0))</f>
        <v>0</v>
      </c>
      <c r="BE170" s="465">
        <f ca="1">IF(OR(BE159&lt;'Capital Structure'!$K$7,BE159&gt;'Capital Structure'!$L$7),0,IF(BE162&lt;0,IF(BD176&gt;0,MIN(ABS(BE162)*'Capital Structure'!$M$13,BD176),0),0))</f>
        <v>0</v>
      </c>
      <c r="BF170" s="465">
        <f ca="1">IF(OR(BF159&lt;'Capital Structure'!$K$7,BF159&gt;'Capital Structure'!$L$7),0,IF(BF162&lt;0,IF(BE176&gt;0,MIN(ABS(BF162)*'Capital Structure'!$M$13,BE176),0),0))</f>
        <v>0</v>
      </c>
      <c r="BG170" s="465">
        <f ca="1">IF(OR(BG159&lt;'Capital Structure'!$K$7,BG159&gt;'Capital Structure'!$L$7),0,IF(BG162&lt;0,IF(BF176&gt;0,MIN(ABS(BG162)*'Capital Structure'!$M$13,BF176),0),0))</f>
        <v>0</v>
      </c>
      <c r="BH170" s="465">
        <f ca="1">IF(OR(BH159&lt;'Capital Structure'!$K$7,BH159&gt;'Capital Structure'!$L$7),0,IF(BH162&lt;0,IF(BG176&gt;0,MIN(ABS(BH162)*'Capital Structure'!$M$13,BG176),0),0))</f>
        <v>0</v>
      </c>
      <c r="BI170" s="465">
        <f ca="1">IF(OR(BI159&lt;'Capital Structure'!$K$7,BI159&gt;'Capital Structure'!$L$7),0,IF(BI162&lt;0,IF(BH176&gt;0,MIN(ABS(BI162)*'Capital Structure'!$M$13,BH176),0),0))</f>
        <v>0</v>
      </c>
      <c r="BJ170" s="465">
        <f ca="1">IF(OR(BJ159&lt;'Capital Structure'!$K$7,BJ159&gt;'Capital Structure'!$L$7),0,IF(BJ162&lt;0,IF(BI176&gt;0,MIN(ABS(BJ162)*'Capital Structure'!$M$13,BI176),0),0))</f>
        <v>0</v>
      </c>
      <c r="BK170" s="465">
        <f ca="1">IF(OR(BK159&lt;'Capital Structure'!$K$7,BK159&gt;'Capital Structure'!$L$7),0,IF(BK162&lt;0,IF(BJ176&gt;0,MIN(ABS(BK162)*'Capital Structure'!$M$13,BJ176),0),0))</f>
        <v>0</v>
      </c>
      <c r="BL170" s="465">
        <f ca="1">IF(OR(BL159&lt;'Capital Structure'!$K$7,BL159&gt;'Capital Structure'!$L$7),0,IF(BL162&lt;0,IF(BK176&gt;0,MIN(ABS(BL162)*'Capital Structure'!$M$13,BK176),0),0))</f>
        <v>0</v>
      </c>
      <c r="BM170" s="465">
        <f ca="1">IF(OR(BM159&lt;'Capital Structure'!$K$7,BM159&gt;'Capital Structure'!$L$7),0,IF(BM162&lt;0,IF(BL176&gt;0,MIN(ABS(BM162)*'Capital Structure'!$M$13,BL176),0),0))</f>
        <v>0</v>
      </c>
      <c r="BN170" s="465">
        <f ca="1">IF(OR(BN159&lt;'Capital Structure'!$K$7,BN159&gt;'Capital Structure'!$L$7),0,IF(BN162&lt;0,IF(BM176&gt;0,MIN(ABS(BN162)*'Capital Structure'!$M$13,BM176),0),0))</f>
        <v>0</v>
      </c>
      <c r="BO170" s="465">
        <f ca="1">IF(OR(BO159&lt;'Capital Structure'!$K$7,BO159&gt;'Capital Structure'!$L$7),0,IF(BO162&lt;0,IF(BN176&gt;0,MIN(ABS(BO162)*'Capital Structure'!$M$13,BN176),0),0))</f>
        <v>0</v>
      </c>
      <c r="BP170" s="465">
        <f ca="1">IF(OR(BP159&lt;'Capital Structure'!$K$7,BP159&gt;'Capital Structure'!$L$7),0,IF(BP162&lt;0,IF(BO176&gt;0,MIN(ABS(BP162)*'Capital Structure'!$M$13,BO176),0),0))</f>
        <v>0</v>
      </c>
      <c r="BQ170" s="465">
        <f ca="1">IF(OR(BQ159&lt;'Capital Structure'!$K$7,BQ159&gt;'Capital Structure'!$L$7),0,IF(BQ162&lt;0,IF(BP176&gt;0,MIN(ABS(BQ162)*'Capital Structure'!$M$13,BP176),0),0))</f>
        <v>0</v>
      </c>
      <c r="BR170" s="465">
        <f ca="1">IF(OR(BR159&lt;'Capital Structure'!$K$7,BR159&gt;'Capital Structure'!$L$7),0,IF(BR162&lt;0,IF(BQ176&gt;0,MIN(ABS(BR162)*'Capital Structure'!$M$13,BQ176),0),0))</f>
        <v>0</v>
      </c>
      <c r="BS170" s="465">
        <f ca="1">IF(OR(BS159&lt;'Capital Structure'!$K$7,BS159&gt;'Capital Structure'!$L$7),0,IF(BS162&lt;0,IF(BR176&gt;0,MIN(ABS(BS162)*'Capital Structure'!$M$13,BR176),0),0))</f>
        <v>0</v>
      </c>
      <c r="BT170" s="465">
        <f ca="1">IF(OR(BT159&lt;'Capital Structure'!$K$7,BT159&gt;'Capital Structure'!$L$7),0,IF(BT162&lt;0,IF(BS176&gt;0,MIN(ABS(BT162)*'Capital Structure'!$M$13,BS176),0),0))</f>
        <v>0</v>
      </c>
      <c r="BU170" s="465">
        <f ca="1">IF(OR(BU159&lt;'Capital Structure'!$K$7,BU159&gt;'Capital Structure'!$L$7),0,IF(BU162&lt;0,IF(BT176&gt;0,MIN(ABS(BU162)*'Capital Structure'!$M$13,BT176),0),0))</f>
        <v>0</v>
      </c>
      <c r="BV170" s="465">
        <f ca="1">IF(OR(BV159&lt;'Capital Structure'!$K$7,BV159&gt;'Capital Structure'!$L$7),0,IF(BV162&lt;0,IF(BU176&gt;0,MIN(ABS(BV162)*'Capital Structure'!$M$13,BU176),0),0))</f>
        <v>0</v>
      </c>
      <c r="BW170" s="465">
        <f ca="1">IF(OR(BW159&lt;'Capital Structure'!$K$7,BW159&gt;'Capital Structure'!$L$7),0,IF(BW162&lt;0,IF(BV176&gt;0,MIN(ABS(BW162)*'Capital Structure'!$M$13,BV176),0),0))</f>
        <v>0</v>
      </c>
      <c r="BX170" s="465">
        <f ca="1">IF(OR(BX159&lt;'Capital Structure'!$K$7,BX159&gt;'Capital Structure'!$L$7),0,IF(BX162&lt;0,IF(BW176&gt;0,MIN(ABS(BX162)*'Capital Structure'!$M$13,BW176),0),0))</f>
        <v>0</v>
      </c>
      <c r="BY170" s="465">
        <f ca="1">IF(OR(BY159&lt;'Capital Structure'!$K$7,BY159&gt;'Capital Structure'!$L$7),0,IF(BY162&lt;0,IF(BX176&gt;0,MIN(ABS(BY162)*'Capital Structure'!$M$13,BX176),0),0))</f>
        <v>0</v>
      </c>
      <c r="BZ170" s="465">
        <f ca="1">IF(OR(BZ159&lt;'Capital Structure'!$K$7,BZ159&gt;'Capital Structure'!$L$7),0,IF(BZ162&lt;0,IF(BY176&gt;0,MIN(ABS(BZ162)*'Capital Structure'!$M$13,BY176),0),0))</f>
        <v>0</v>
      </c>
      <c r="CA170" s="465">
        <f ca="1">IF(OR(CA159&lt;'Capital Structure'!$K$7,CA159&gt;'Capital Structure'!$L$7),0,IF(CA162&lt;0,IF(BZ176&gt;0,MIN(ABS(CA162)*'Capital Structure'!$M$13,BZ176),0),0))</f>
        <v>2401641.9838345055</v>
      </c>
      <c r="CB170" s="465">
        <f ca="1">IF(OR(CB159&lt;'Capital Structure'!$K$7,CB159&gt;'Capital Structure'!$L$7),0,IF(CB162&lt;0,IF(CA176&gt;0,MIN(ABS(CB162)*'Capital Structure'!$M$13,CA176),0),0))</f>
        <v>0</v>
      </c>
      <c r="CC170" s="465">
        <f ca="1">IF(OR(CC159&lt;'Capital Structure'!$K$7,CC159&gt;'Capital Structure'!$L$7),0,IF(CC162&lt;0,IF(CB176&gt;0,MIN(ABS(CC162)*'Capital Structure'!$M$13,CB176),0),0))</f>
        <v>0</v>
      </c>
      <c r="CD170" s="465">
        <f ca="1">IF(OR(CD159&lt;'Capital Structure'!$K$7,CD159&gt;'Capital Structure'!$L$7),0,IF(CD162&lt;0,IF(CC176&gt;0,MIN(ABS(CD162)*'Capital Structure'!$M$13,CC176),0),0))</f>
        <v>0</v>
      </c>
      <c r="CE170" s="465">
        <f ca="1">IF(OR(CE159&lt;'Capital Structure'!$K$7,CE159&gt;'Capital Structure'!$L$7),0,IF(CE162&lt;0,IF(CD176&gt;0,MIN(ABS(CE162)*'Capital Structure'!$M$13,CD176),0),0))</f>
        <v>0</v>
      </c>
      <c r="CF170" s="465">
        <f ca="1">IF(OR(CF159&lt;'Capital Structure'!$K$7,CF159&gt;'Capital Structure'!$L$7),0,IF(CF162&lt;0,IF(CE176&gt;0,MIN(ABS(CF162)*'Capital Structure'!$M$13,CE176),0),0))</f>
        <v>0</v>
      </c>
      <c r="CG170" s="465">
        <f ca="1">IF(OR(CG159&lt;'Capital Structure'!$K$7,CG159&gt;'Capital Structure'!$L$7),0,IF(CG162&lt;0,IF(CF176&gt;0,MIN(ABS(CG162)*'Capital Structure'!$M$13,CF176),0),0))</f>
        <v>0</v>
      </c>
      <c r="CH170" s="465">
        <f ca="1">IF(OR(CH159&lt;'Capital Structure'!$K$7,CH159&gt;'Capital Structure'!$L$7),0,IF(CH162&lt;0,IF(CG176&gt;0,MIN(ABS(CH162)*'Capital Structure'!$M$13,CG176),0),0))</f>
        <v>0</v>
      </c>
      <c r="CI170" s="465">
        <f ca="1">IF(OR(CI159&lt;'Capital Structure'!$K$7,CI159&gt;'Capital Structure'!$L$7),0,IF(CI162&lt;0,IF(CH176&gt;0,MIN(ABS(CI162)*'Capital Structure'!$M$13,CH176),0),0))</f>
        <v>0</v>
      </c>
      <c r="CJ170" s="465">
        <f ca="1">IF(OR(CJ159&lt;'Capital Structure'!$K$7,CJ159&gt;'Capital Structure'!$L$7),0,IF(CJ162&lt;0,IF(CI176&gt;0,MIN(ABS(CJ162)*'Capital Structure'!$M$13,CI176),0),0))</f>
        <v>0</v>
      </c>
      <c r="CK170" s="465">
        <f ca="1">IF(OR(CK159&lt;'Capital Structure'!$K$7,CK159&gt;'Capital Structure'!$L$7),0,IF(CK162&lt;0,IF(CJ176&gt;0,MIN(ABS(CK162)*'Capital Structure'!$M$13,CJ176),0),0))</f>
        <v>0</v>
      </c>
      <c r="CL170" s="465">
        <f ca="1">IF(OR(CL159&lt;'Capital Structure'!$K$7,CL159&gt;'Capital Structure'!$L$7),0,IF(CL162&lt;0,IF(CK176&gt;0,MIN(ABS(CL162)*'Capital Structure'!$M$13,CK176),0),0))</f>
        <v>0</v>
      </c>
      <c r="CM170" s="465">
        <f ca="1">IF(OR(CM159&lt;'Capital Structure'!$K$7,CM159&gt;'Capital Structure'!$L$7),0,IF(CM162&lt;0,IF(CL176&gt;0,MIN(ABS(CM162)*'Capital Structure'!$M$13,CL176),0),0))</f>
        <v>0</v>
      </c>
      <c r="CN170" s="465">
        <f ca="1">IF(OR(CN159&lt;'Capital Structure'!$K$7,CN159&gt;'Capital Structure'!$L$7),0,IF(CN162&lt;0,IF(CM176&gt;0,MIN(ABS(CN162)*'Capital Structure'!$M$13,CM176),0),0))</f>
        <v>0</v>
      </c>
      <c r="CO170" s="465">
        <f ca="1">IF(OR(CO159&lt;'Capital Structure'!$K$7,CO159&gt;'Capital Structure'!$L$7),0,IF(CO162&lt;0,IF(CN176&gt;0,MIN(ABS(CO162)*'Capital Structure'!$M$13,CN176),0),0))</f>
        <v>0</v>
      </c>
      <c r="CP170" s="465">
        <f ca="1">IF(OR(CP159&lt;'Capital Structure'!$K$7,CP159&gt;'Capital Structure'!$L$7),0,IF(CP162&lt;0,IF(CO176&gt;0,MIN(ABS(CP162)*'Capital Structure'!$M$13,CO176),0),0))</f>
        <v>0</v>
      </c>
      <c r="CQ170" s="465">
        <f>IF(OR(CQ159&lt;'Capital Structure'!$K$7,CQ159&gt;'Capital Structure'!$L$7),0,IF(CQ162&lt;0,IF(CP176&gt;0,MIN(ABS(CQ162)*'Capital Structure'!$M$13,CP176),0),0))</f>
        <v>0</v>
      </c>
      <c r="CR170" s="465">
        <f>IF(OR(CR159&lt;'Capital Structure'!$K$7,CR159&gt;'Capital Structure'!$L$7),0,IF(CR162&lt;0,IF(CQ176&gt;0,MIN(ABS(CR162)*'Capital Structure'!$M$13,CQ176),0),0))</f>
        <v>0</v>
      </c>
      <c r="CS170" s="465">
        <f>IF(OR(CS159&lt;'Capital Structure'!$K$7,CS159&gt;'Capital Structure'!$L$7),0,IF(CS162&lt;0,IF(CR176&gt;0,MIN(ABS(CS162)*'Capital Structure'!$M$13,CR176),0),0))</f>
        <v>0</v>
      </c>
      <c r="CT170" s="465">
        <f>IF(OR(CT159&lt;'Capital Structure'!$K$7,CT159&gt;'Capital Structure'!$L$7),0,IF(CT162&lt;0,IF(CS176&gt;0,MIN(ABS(CT162)*'Capital Structure'!$M$13,CS176),0),0))</f>
        <v>0</v>
      </c>
      <c r="CU170" s="465">
        <f>IF(OR(CU159&lt;'Capital Structure'!$K$7,CU159&gt;'Capital Structure'!$L$7),0,IF(CU162&lt;0,IF(CT176&gt;0,MIN(ABS(CU162)*'Capital Structure'!$M$13,CT176),0),0))</f>
        <v>0</v>
      </c>
      <c r="CV170" s="465">
        <f>IF(OR(CV159&lt;'Capital Structure'!$K$7,CV159&gt;'Capital Structure'!$L$7),0,IF(CV162&lt;0,IF(CU176&gt;0,MIN(ABS(CV162)*'Capital Structure'!$M$13,CU176),0),0))</f>
        <v>0</v>
      </c>
      <c r="CW170" s="465">
        <f>IF(OR(CW159&lt;'Capital Structure'!$K$7,CW159&gt;'Capital Structure'!$L$7),0,IF(CW162&lt;0,IF(CV176&gt;0,MIN(ABS(CW162)*'Capital Structure'!$M$13,CV176),0),0))</f>
        <v>0</v>
      </c>
      <c r="CX170" s="465">
        <f>IF(OR(CX159&lt;'Capital Structure'!$K$7,CX159&gt;'Capital Structure'!$L$7),0,IF(CX162&lt;0,IF(CW176&gt;0,MIN(ABS(CX162)*'Capital Structure'!$M$13,CW176),0),0))</f>
        <v>0</v>
      </c>
      <c r="CY170" s="465">
        <f>IF(OR(CY159&lt;'Capital Structure'!$K$7,CY159&gt;'Capital Structure'!$L$7),0,IF(CY162&lt;0,IF(CX176&gt;0,MIN(ABS(CY162)*'Capital Structure'!$M$13,CX176),0),0))</f>
        <v>0</v>
      </c>
      <c r="CZ170" s="465">
        <f>IF(OR(CZ159&lt;'Capital Structure'!$K$7,CZ159&gt;'Capital Structure'!$L$7),0,IF(CZ162&lt;0,IF(CY176&gt;0,MIN(ABS(CZ162)*'Capital Structure'!$M$13,CY176),0),0))</f>
        <v>0</v>
      </c>
      <c r="DA170" s="465">
        <f>IF(OR(DA159&lt;'Capital Structure'!$K$7,DA159&gt;'Capital Structure'!$L$7),0,IF(DA162&lt;0,IF(CZ176&gt;0,MIN(ABS(DA162)*'Capital Structure'!$M$13,CZ176),0),0))</f>
        <v>0</v>
      </c>
      <c r="DB170" s="465">
        <f>IF(OR(DB159&lt;'Capital Structure'!$K$7,DB159&gt;'Capital Structure'!$L$7),0,IF(DB162&lt;0,IF(DA176&gt;0,MIN(ABS(DB162)*'Capital Structure'!$M$13,DA176),0),0))</f>
        <v>0</v>
      </c>
      <c r="DC170" s="465">
        <f>IF(OR(DC159&lt;'Capital Structure'!$K$7,DC159&gt;'Capital Structure'!$L$7),0,IF(DC162&lt;0,IF(DB176&gt;0,MIN(ABS(DC162)*'Capital Structure'!$M$13,DB176),0),0))</f>
        <v>0</v>
      </c>
      <c r="DD170" s="465">
        <f>IF(OR(DD159&lt;'Capital Structure'!$K$7,DD159&gt;'Capital Structure'!$L$7),0,IF(DD162&lt;0,IF(DC176&gt;0,MIN(ABS(DD162)*'Capital Structure'!$M$13,DC176),0),0))</f>
        <v>0</v>
      </c>
      <c r="DE170" s="465">
        <f>IF(OR(DE159&lt;'Capital Structure'!$K$7,DE159&gt;'Capital Structure'!$L$7),0,IF(DE162&lt;0,IF(DD176&gt;0,MIN(ABS(DE162)*'Capital Structure'!$M$13,DD176),0),0))</f>
        <v>0</v>
      </c>
      <c r="DF170" s="465">
        <f>IF(OR(DF159&lt;'Capital Structure'!$K$7,DF159&gt;'Capital Structure'!$L$7),0,IF(DF162&lt;0,IF(DE176&gt;0,MIN(ABS(DF162)*'Capital Structure'!$M$13,DE176),0),0))</f>
        <v>0</v>
      </c>
      <c r="DG170" s="465">
        <f>IF(OR(DG159&lt;'Capital Structure'!$K$7,DG159&gt;'Capital Structure'!$L$7),0,IF(DG162&lt;0,IF(DF176&gt;0,MIN(ABS(DG162)*'Capital Structure'!$M$13,DF176),0),0))</f>
        <v>0</v>
      </c>
      <c r="DH170" s="465">
        <f>IF(OR(DH159&lt;'Capital Structure'!$K$7,DH159&gt;'Capital Structure'!$L$7),0,IF(DH162&lt;0,IF(DG176&gt;0,MIN(ABS(DH162)*'Capital Structure'!$M$13,DG176),0),0))</f>
        <v>0</v>
      </c>
      <c r="DI170" s="465">
        <f>IF(OR(DI159&lt;'Capital Structure'!$K$7,DI159&gt;'Capital Structure'!$L$7),0,IF(DI162&lt;0,IF(DH176&gt;0,MIN(ABS(DI162)*'Capital Structure'!$M$13,DH176),0),0))</f>
        <v>0</v>
      </c>
      <c r="DJ170" s="465">
        <f>IF(OR(DJ159&lt;'Capital Structure'!$K$7,DJ159&gt;'Capital Structure'!$L$7),0,IF(DJ162&lt;0,IF(DI176&gt;0,MIN(ABS(DJ162)*'Capital Structure'!$M$13,DI176),0),0))</f>
        <v>0</v>
      </c>
      <c r="DK170" s="465">
        <f>IF(OR(DK159&lt;'Capital Structure'!$K$7,DK159&gt;'Capital Structure'!$L$7),0,IF(DK162&lt;0,IF(DJ176&gt;0,MIN(ABS(DK162)*'Capital Structure'!$M$13,DJ176),0),0))</f>
        <v>0</v>
      </c>
      <c r="DL170" s="465">
        <f>IF(OR(DL159&lt;'Capital Structure'!$K$7,DL159&gt;'Capital Structure'!$L$7),0,IF(DL162&lt;0,IF(DK176&gt;0,MIN(ABS(DL162)*'Capital Structure'!$M$13,DK176),0),0))</f>
        <v>0</v>
      </c>
      <c r="DM170" s="465">
        <f>IF(OR(DM159&lt;'Capital Structure'!$K$7,DM159&gt;'Capital Structure'!$L$7),0,IF(DM162&lt;0,IF(DL176&gt;0,MIN(ABS(DM162)*'Capital Structure'!$M$13,DL176),0),0))</f>
        <v>0</v>
      </c>
      <c r="DN170" s="465">
        <f>IF(OR(DN159&lt;'Capital Structure'!$K$7,DN159&gt;'Capital Structure'!$L$7),0,IF(DN162&lt;0,IF(DM176&gt;0,MIN(ABS(DN162)*'Capital Structure'!$M$13,DM176),0),0))</f>
        <v>0</v>
      </c>
      <c r="DO170" s="465">
        <f>IF(OR(DO159&lt;'Capital Structure'!$K$7,DO159&gt;'Capital Structure'!$L$7),0,IF(DO162&lt;0,IF(DN176&gt;0,MIN(ABS(DO162)*'Capital Structure'!$M$13,DN176),0),0))</f>
        <v>0</v>
      </c>
      <c r="DP170" s="465">
        <f>IF(OR(DP159&lt;'Capital Structure'!$K$7,DP159&gt;'Capital Structure'!$L$7),0,IF(DP162&lt;0,IF(DO176&gt;0,MIN(ABS(DP162)*'Capital Structure'!$M$13,DO176),0),0))</f>
        <v>0</v>
      </c>
      <c r="DQ170" s="465">
        <f>IF(OR(DQ159&lt;'Capital Structure'!$K$7,DQ159&gt;'Capital Structure'!$L$7),0,IF(DQ162&lt;0,IF(DP176&gt;0,MIN(ABS(DQ162)*'Capital Structure'!$M$13,DP176),0),0))</f>
        <v>0</v>
      </c>
      <c r="DR170" s="465">
        <f>IF(OR(DR159&lt;'Capital Structure'!$K$7,DR159&gt;'Capital Structure'!$L$7),0,IF(DR162&lt;0,IF(DQ176&gt;0,MIN(ABS(DR162)*'Capital Structure'!$M$13,DQ176),0),0))</f>
        <v>0</v>
      </c>
      <c r="DS170" s="465">
        <f>IF(OR(DS159&lt;'Capital Structure'!$K$7,DS159&gt;'Capital Structure'!$L$7),0,IF(DS162&lt;0,IF(DR176&gt;0,MIN(ABS(DS162)*'Capital Structure'!$M$13,DR176),0),0))</f>
        <v>0</v>
      </c>
      <c r="DT170" s="465">
        <f>IF(OR(DT159&lt;'Capital Structure'!$K$7,DT159&gt;'Capital Structure'!$L$7),0,IF(DT162&lt;0,IF(DS176&gt;0,MIN(ABS(DT162)*'Capital Structure'!$M$13,DS176),0),0))</f>
        <v>0</v>
      </c>
      <c r="DU170" s="465">
        <f>IF(OR(DU159&lt;'Capital Structure'!$K$7,DU159&gt;'Capital Structure'!$L$7),0,IF(DU162&lt;0,IF(DT176&gt;0,MIN(ABS(DU162)*'Capital Structure'!$M$13,DT176),0),0))</f>
        <v>0</v>
      </c>
      <c r="DV170" s="465">
        <f>IF(OR(DV159&lt;'Capital Structure'!$K$7,DV159&gt;'Capital Structure'!$L$7),0,IF(DV162&lt;0,IF(DU176&gt;0,MIN(ABS(DV162)*'Capital Structure'!$M$13,DU176),0),0))</f>
        <v>0</v>
      </c>
      <c r="DW170" s="465">
        <f>IF(OR(DW159&lt;'Capital Structure'!$K$7,DW159&gt;'Capital Structure'!$L$7),0,IF(DW162&lt;0,IF(DV176&gt;0,MIN(ABS(DW162)*'Capital Structure'!$M$13,DV176),0),0))</f>
        <v>0</v>
      </c>
      <c r="DX170" s="465">
        <f>IF(OR(DX159&lt;'Capital Structure'!$K$7,DX159&gt;'Capital Structure'!$L$7),0,IF(DX162&lt;0,IF(DW176&gt;0,MIN(ABS(DX162)*'Capital Structure'!$M$13,DW176),0),0))</f>
        <v>0</v>
      </c>
      <c r="DY170" s="465">
        <f>IF(OR(DY159&lt;'Capital Structure'!$K$7,DY159&gt;'Capital Structure'!$L$7),0,IF(DY162&lt;0,IF(DX176&gt;0,MIN(ABS(DY162)*'Capital Structure'!$M$13,DX176),0),0))</f>
        <v>0</v>
      </c>
      <c r="DZ170" s="465">
        <f>IF(OR(DZ159&lt;'Capital Structure'!$K$7,DZ159&gt;'Capital Structure'!$L$7),0,IF(DZ162&lt;0,IF(DY176&gt;0,MIN(ABS(DZ162)*'Capital Structure'!$M$13,DY176),0),0))</f>
        <v>0</v>
      </c>
      <c r="EA170" s="465">
        <f>IF(OR(EA159&lt;'Capital Structure'!$K$7,EA159&gt;'Capital Structure'!$L$7),0,IF(EA162&lt;0,IF(DZ176&gt;0,MIN(ABS(EA162)*'Capital Structure'!$M$13,DZ176),0),0))</f>
        <v>0</v>
      </c>
      <c r="EB170" s="465">
        <f>IF(OR(EB159&lt;'Capital Structure'!$K$7,EB159&gt;'Capital Structure'!$L$7),0,IF(EB162&lt;0,IF(EA176&gt;0,MIN(ABS(EB162)*'Capital Structure'!$M$13,EA176),0),0))</f>
        <v>0</v>
      </c>
      <c r="EC170" s="465">
        <f>IF(OR(EC159&lt;'Capital Structure'!$K$7,EC159&gt;'Capital Structure'!$L$7),0,IF(EC162&lt;0,IF(EB176&gt;0,MIN(ABS(EC162)*'Capital Structure'!$M$13,EB176),0),0))</f>
        <v>0</v>
      </c>
      <c r="ED170" s="465">
        <f>IF(OR(ED159&lt;'Capital Structure'!$K$7,ED159&gt;'Capital Structure'!$L$7),0,IF(ED162&lt;0,IF(EC176&gt;0,MIN(ABS(ED162)*'Capital Structure'!$M$13,EC176),0),0))</f>
        <v>0</v>
      </c>
      <c r="EE170" s="465">
        <f>IF(OR(EE159&lt;'Capital Structure'!$K$7,EE159&gt;'Capital Structure'!$L$7),0,IF(EE162&lt;0,IF(ED176&gt;0,MIN(ABS(EE162)*'Capital Structure'!$M$13,ED176),0),0))</f>
        <v>0</v>
      </c>
      <c r="EF170" s="465">
        <f>IF(OR(EF159&lt;'Capital Structure'!$K$7,EF159&gt;'Capital Structure'!$L$7),0,IF(EF162&lt;0,IF(EE176&gt;0,MIN(ABS(EF162)*'Capital Structure'!$M$13,EE176),0),0))</f>
        <v>0</v>
      </c>
      <c r="EG170" s="465">
        <f>IF(OR(EG159&lt;'Capital Structure'!$K$7,EG159&gt;'Capital Structure'!$L$7),0,IF(EG162&lt;0,IF(EF176&gt;0,MIN(ABS(EG162)*'Capital Structure'!$M$13,EF176),0),0))</f>
        <v>0</v>
      </c>
      <c r="EH170" s="465">
        <f>IF(OR(EH159&lt;'Capital Structure'!$K$7,EH159&gt;'Capital Structure'!$L$7),0,IF(EH162&lt;0,IF(EG176&gt;0,MIN(ABS(EH162)*'Capital Structure'!$M$13,EG176),0),0))</f>
        <v>0</v>
      </c>
      <c r="EI170" s="465">
        <f>IF(OR(EI159&lt;'Capital Structure'!$K$7,EI159&gt;'Capital Structure'!$L$7),0,IF(EI162&lt;0,IF(EH176&gt;0,MIN(ABS(EI162)*'Capital Structure'!$M$13,EH176),0),0))</f>
        <v>0</v>
      </c>
      <c r="EJ170" s="465">
        <f>IF(OR(EJ159&lt;'Capital Structure'!$K$7,EJ159&gt;'Capital Structure'!$L$7),0,IF(EJ162&lt;0,IF(EI176&gt;0,MIN(ABS(EJ162)*'Capital Structure'!$M$13,EI176),0),0))</f>
        <v>0</v>
      </c>
      <c r="EK170" s="465">
        <f>IF(OR(EK159&lt;'Capital Structure'!$K$7,EK159&gt;'Capital Structure'!$L$7),0,IF(EK162&lt;0,IF(EJ176&gt;0,MIN(ABS(EK162)*'Capital Structure'!$M$13,EJ176),0),0))</f>
        <v>0</v>
      </c>
    </row>
    <row r="171" spans="1:141" s="487" customFormat="1">
      <c r="B171" s="487" t="s">
        <v>573</v>
      </c>
      <c r="E171" s="488">
        <f>IF(OR(E159&lt;'Capital Structure'!$K$7,E159&gt;'Capital Structure'!$L$7),0,MAX((D174+E170+D175)*'Capital Structure'!$M$15/12,0))</f>
        <v>0</v>
      </c>
      <c r="F171" s="488">
        <f>IF(OR(F159&lt;'Capital Structure'!$K$7,F159&gt;'Capital Structure'!$L$7),0,MAX((E174+F170+E175)*'Capital Structure'!$M$15/12,0))</f>
        <v>0</v>
      </c>
      <c r="G171" s="488">
        <f>IF(OR(G159&lt;'Capital Structure'!$K$7,G159&gt;'Capital Structure'!$L$7),0,MAX((F174+G170+F175)*'Capital Structure'!$M$15/12,0))</f>
        <v>0</v>
      </c>
      <c r="H171" s="488">
        <f ca="1">IF(OR(H159&lt;'Capital Structure'!$K$7,H159&gt;'Capital Structure'!$L$7),0,MAX((G174+H170+G175)*'Capital Structure'!$M$15/12,0))</f>
        <v>0</v>
      </c>
      <c r="I171" s="488">
        <f ca="1">IF(OR(I159&lt;'Capital Structure'!$K$7,I159&gt;'Capital Structure'!$L$7),0,MAX((H174+I170+H175)*'Capital Structure'!$M$15/12,0))</f>
        <v>0</v>
      </c>
      <c r="J171" s="488">
        <f ca="1">IF(OR(J159&lt;'Capital Structure'!$K$7,J159&gt;'Capital Structure'!$L$7),0,MAX((I174+J170+I175)*'Capital Structure'!$M$15/12,0))</f>
        <v>0</v>
      </c>
      <c r="K171" s="488">
        <f ca="1">IF(OR(K159&lt;'Capital Structure'!$K$7,K159&gt;'Capital Structure'!$L$7),0,MAX((J174+K170+J175)*'Capital Structure'!$M$15/12,0))</f>
        <v>0</v>
      </c>
      <c r="L171" s="488">
        <f ca="1">IF(OR(L159&lt;'Capital Structure'!$K$7,L159&gt;'Capital Structure'!$L$7),0,MAX((K174+L170+K175)*'Capital Structure'!$M$15/12,0))</f>
        <v>0</v>
      </c>
      <c r="M171" s="488">
        <f ca="1">IF(OR(M159&lt;'Capital Structure'!$K$7,M159&gt;'Capital Structure'!$L$7),0,MAX((L174+M170+L175)*'Capital Structure'!$M$15/12,0))</f>
        <v>0</v>
      </c>
      <c r="N171" s="488">
        <f ca="1">IF(OR(N159&lt;'Capital Structure'!$K$7,N159&gt;'Capital Structure'!$L$7),0,MAX((M174+N170+M175)*'Capital Structure'!$M$15/12,0))</f>
        <v>0</v>
      </c>
      <c r="O171" s="488">
        <f ca="1">IF(OR(O159&lt;'Capital Structure'!$K$7,O159&gt;'Capital Structure'!$L$7),0,MAX((N174+O170+N175)*'Capital Structure'!$M$15/12,0))</f>
        <v>0</v>
      </c>
      <c r="P171" s="488">
        <f ca="1">IF(OR(P159&lt;'Capital Structure'!$K$7,P159&gt;'Capital Structure'!$L$7),0,MAX((O174+P170+O175)*'Capital Structure'!$M$15/12,0))</f>
        <v>0</v>
      </c>
      <c r="Q171" s="488">
        <f ca="1">IF(OR(Q159&lt;'Capital Structure'!$K$7,Q159&gt;'Capital Structure'!$L$7),0,MAX((P174+Q170+P175)*'Capital Structure'!$M$15/12,0))</f>
        <v>0</v>
      </c>
      <c r="R171" s="488">
        <f ca="1">IF(OR(R159&lt;'Capital Structure'!$K$7,R159&gt;'Capital Structure'!$L$7),0,MAX((Q174+R170+Q175)*'Capital Structure'!$M$15/12,0))</f>
        <v>0</v>
      </c>
      <c r="S171" s="488">
        <f ca="1">IF(OR(S159&lt;'Capital Structure'!$K$7,S159&gt;'Capital Structure'!$L$7),0,MAX((R174+S170+R175)*'Capital Structure'!$M$15/12,0))</f>
        <v>0</v>
      </c>
      <c r="T171" s="488">
        <f ca="1">IF(OR(T159&lt;'Capital Structure'!$K$7,T159&gt;'Capital Structure'!$L$7),0,MAX((S174+T170+S175)*'Capital Structure'!$M$15/12,0))</f>
        <v>0</v>
      </c>
      <c r="U171" s="488">
        <f ca="1">IF(OR(U159&lt;'Capital Structure'!$K$7,U159&gt;'Capital Structure'!$L$7),0,MAX((T174+U170+T175)*'Capital Structure'!$M$15/12,0))</f>
        <v>0</v>
      </c>
      <c r="V171" s="488">
        <f ca="1">IF(OR(V159&lt;'Capital Structure'!$K$7,V159&gt;'Capital Structure'!$L$7),0,MAX((U174+V170+U175)*'Capital Structure'!$M$15/12,0))</f>
        <v>0</v>
      </c>
      <c r="W171" s="488">
        <f ca="1">IF(OR(W159&lt;'Capital Structure'!$K$7,W159&gt;'Capital Structure'!$L$7),0,MAX((V174+W170+V175)*'Capital Structure'!$M$15/12,0))</f>
        <v>0</v>
      </c>
      <c r="X171" s="488">
        <f ca="1">IF(OR(X159&lt;'Capital Structure'!$K$7,X159&gt;'Capital Structure'!$L$7),0,MAX((W174+X170+W175)*'Capital Structure'!$M$15/12,0))</f>
        <v>0</v>
      </c>
      <c r="Y171" s="488">
        <f ca="1">IF(OR(Y159&lt;'Capital Structure'!$K$7,Y159&gt;'Capital Structure'!$L$7),0,MAX((X174+Y170+X175)*'Capital Structure'!$M$15/12,0))</f>
        <v>0</v>
      </c>
      <c r="Z171" s="488">
        <f ca="1">IF(OR(Z159&lt;'Capital Structure'!$K$7,Z159&gt;'Capital Structure'!$L$7),0,MAX((Y174+Z170+Y175)*'Capital Structure'!$M$15/12,0))</f>
        <v>0</v>
      </c>
      <c r="AA171" s="488">
        <f ca="1">IF(OR(AA159&lt;'Capital Structure'!$K$7,AA159&gt;'Capital Structure'!$L$7),0,MAX((Z174+AA170+Z175)*'Capital Structure'!$M$15/12,0))</f>
        <v>0</v>
      </c>
      <c r="AB171" s="488">
        <f ca="1">IF(OR(AB159&lt;'Capital Structure'!$K$7,AB159&gt;'Capital Structure'!$L$7),0,MAX((AA174+AB170+AA175)*'Capital Structure'!$M$15/12,0))</f>
        <v>0</v>
      </c>
      <c r="AC171" s="488">
        <f ca="1">IF(OR(AC159&lt;'Capital Structure'!$K$7,AC159&gt;'Capital Structure'!$L$7),0,MAX((AB174+AC170+AB175)*'Capital Structure'!$M$15/12,0))</f>
        <v>0</v>
      </c>
      <c r="AD171" s="488">
        <f ca="1">IF(OR(AD159&lt;'Capital Structure'!$K$7,AD159&gt;'Capital Structure'!$L$7),0,MAX((AC174+AD170+AC175)*'Capital Structure'!$M$15/12,0))</f>
        <v>0</v>
      </c>
      <c r="AE171" s="488">
        <f ca="1">IF(OR(AE159&lt;'Capital Structure'!$K$7,AE159&gt;'Capital Structure'!$L$7),0,MAX((AD174+AE170+AD175)*'Capital Structure'!$M$15/12,0))</f>
        <v>0</v>
      </c>
      <c r="AF171" s="488">
        <f ca="1">IF(OR(AF159&lt;'Capital Structure'!$K$7,AF159&gt;'Capital Structure'!$L$7),0,MAX((AE174+AF170+AE175)*'Capital Structure'!$M$15/12,0))</f>
        <v>0</v>
      </c>
      <c r="AG171" s="488">
        <f ca="1">IF(OR(AG159&lt;'Capital Structure'!$K$7,AG159&gt;'Capital Structure'!$L$7),0,MAX((AF174+AG170+AF175)*'Capital Structure'!$M$15/12,0))</f>
        <v>0</v>
      </c>
      <c r="AH171" s="488">
        <f ca="1">IF(OR(AH159&lt;'Capital Structure'!$K$7,AH159&gt;'Capital Structure'!$L$7),0,MAX((AG174+AH170+AG175)*'Capital Structure'!$M$15/12,0))</f>
        <v>0</v>
      </c>
      <c r="AI171" s="488">
        <f ca="1">IF(OR(AI159&lt;'Capital Structure'!$K$7,AI159&gt;'Capital Structure'!$L$7),0,MAX((AH174+AI170+AH175)*'Capital Structure'!$M$15/12,0))</f>
        <v>0</v>
      </c>
      <c r="AJ171" s="488">
        <f ca="1">IF(OR(AJ159&lt;'Capital Structure'!$K$7,AJ159&gt;'Capital Structure'!$L$7),0,MAX((AI174+AJ170+AI175)*'Capital Structure'!$M$15/12,0))</f>
        <v>0</v>
      </c>
      <c r="AK171" s="488">
        <f ca="1">IF(OR(AK159&lt;'Capital Structure'!$K$7,AK159&gt;'Capital Structure'!$L$7),0,MAX((AJ174+AK170+AJ175)*'Capital Structure'!$M$15/12,0))</f>
        <v>0</v>
      </c>
      <c r="AL171" s="488">
        <f ca="1">IF(OR(AL159&lt;'Capital Structure'!$K$7,AL159&gt;'Capital Structure'!$L$7),0,MAX((AK174+AL170+AK175)*'Capital Structure'!$M$15/12,0))</f>
        <v>0</v>
      </c>
      <c r="AM171" s="488">
        <f ca="1">IF(OR(AM159&lt;'Capital Structure'!$K$7,AM159&gt;'Capital Structure'!$L$7),0,MAX((AL174+AM170+AL175)*'Capital Structure'!$M$15/12,0))</f>
        <v>0</v>
      </c>
      <c r="AN171" s="488">
        <f ca="1">IF(OR(AN159&lt;'Capital Structure'!$K$7,AN159&gt;'Capital Structure'!$L$7),0,MAX((AM174+AN170+AM175)*'Capital Structure'!$M$15/12,0))</f>
        <v>0</v>
      </c>
      <c r="AO171" s="488">
        <f ca="1">IF(OR(AO159&lt;'Capital Structure'!$K$7,AO159&gt;'Capital Structure'!$L$7),0,MAX((AN174+AO170+AN175)*'Capital Structure'!$M$15/12,0))</f>
        <v>0</v>
      </c>
      <c r="AP171" s="488">
        <f ca="1">IF(OR(AP159&lt;'Capital Structure'!$K$7,AP159&gt;'Capital Structure'!$L$7),0,MAX((AO174+AP170+AO175)*'Capital Structure'!$M$15/12,0))</f>
        <v>0</v>
      </c>
      <c r="AQ171" s="488">
        <f ca="1">IF(OR(AQ159&lt;'Capital Structure'!$K$7,AQ159&gt;'Capital Structure'!$L$7),0,MAX((AP174+AQ170+AP175)*'Capital Structure'!$M$15/12,0))</f>
        <v>0</v>
      </c>
      <c r="AR171" s="488">
        <f ca="1">IF(OR(AR159&lt;'Capital Structure'!$K$7,AR159&gt;'Capital Structure'!$L$7),0,MAX((AQ174+AR170+AQ175)*'Capital Structure'!$M$15/12,0))</f>
        <v>0</v>
      </c>
      <c r="AS171" s="488">
        <f ca="1">IF(OR(AS159&lt;'Capital Structure'!$K$7,AS159&gt;'Capital Structure'!$L$7),0,MAX((AR174+AS170+AR175)*'Capital Structure'!$M$15/12,0))</f>
        <v>0</v>
      </c>
      <c r="AT171" s="488">
        <f ca="1">IF(OR(AT159&lt;'Capital Structure'!$K$7,AT159&gt;'Capital Structure'!$L$7),0,MAX((AS174+AT170+AS175)*'Capital Structure'!$M$15/12,0))</f>
        <v>0</v>
      </c>
      <c r="AU171" s="488">
        <f ca="1">IF(OR(AU159&lt;'Capital Structure'!$K$7,AU159&gt;'Capital Structure'!$L$7),0,MAX((AT174+AU170+AT175)*'Capital Structure'!$M$15/12,0))</f>
        <v>0</v>
      </c>
      <c r="AV171" s="488">
        <f ca="1">IF(OR(AV159&lt;'Capital Structure'!$K$7,AV159&gt;'Capital Structure'!$L$7),0,MAX((AU174+AV170+AU175)*'Capital Structure'!$M$15/12,0))</f>
        <v>0</v>
      </c>
      <c r="AW171" s="488">
        <f ca="1">IF(OR(AW159&lt;'Capital Structure'!$K$7,AW159&gt;'Capital Structure'!$L$7),0,MAX((AV174+AW170+AV175)*'Capital Structure'!$M$15/12,0))</f>
        <v>0</v>
      </c>
      <c r="AX171" s="488">
        <f ca="1">IF(OR(AX159&lt;'Capital Structure'!$K$7,AX159&gt;'Capital Structure'!$L$7),0,MAX((AW174+AX170+AW175)*'Capital Structure'!$M$15/12,0))</f>
        <v>0</v>
      </c>
      <c r="AY171" s="488">
        <f ca="1">IF(OR(AY159&lt;'Capital Structure'!$K$7,AY159&gt;'Capital Structure'!$L$7),0,MAX((AX174+AY170+AX175)*'Capital Structure'!$M$15/12,0))</f>
        <v>0</v>
      </c>
      <c r="AZ171" s="488">
        <f ca="1">IF(OR(AZ159&lt;'Capital Structure'!$K$7,AZ159&gt;'Capital Structure'!$L$7),0,MAX((AY174+AZ170+AY175)*'Capital Structure'!$M$15/12,0))</f>
        <v>0</v>
      </c>
      <c r="BA171" s="488">
        <f ca="1">IF(OR(BA159&lt;'Capital Structure'!$K$7,BA159&gt;'Capital Structure'!$L$7),0,MAX((AZ174+BA170+AZ175)*'Capital Structure'!$M$15/12,0))</f>
        <v>0</v>
      </c>
      <c r="BB171" s="488">
        <f ca="1">IF(OR(BB159&lt;'Capital Structure'!$K$7,BB159&gt;'Capital Structure'!$L$7),0,MAX((BA174+BB170+BA175)*'Capital Structure'!$M$15/12,0))</f>
        <v>0</v>
      </c>
      <c r="BC171" s="488">
        <f ca="1">IF(OR(BC159&lt;'Capital Structure'!$K$7,BC159&gt;'Capital Structure'!$L$7),0,MAX((BB174+BC170+BB175)*'Capital Structure'!$M$15/12,0))</f>
        <v>0</v>
      </c>
      <c r="BD171" s="488">
        <f ca="1">IF(OR(BD159&lt;'Capital Structure'!$K$7,BD159&gt;'Capital Structure'!$L$7),0,MAX((BC174+BD170+BC175)*'Capital Structure'!$M$15/12,0))</f>
        <v>0</v>
      </c>
      <c r="BE171" s="488">
        <f ca="1">IF(OR(BE159&lt;'Capital Structure'!$K$7,BE159&gt;'Capital Structure'!$L$7),0,MAX((BD174+BE170+BD175)*'Capital Structure'!$M$15/12,0))</f>
        <v>0</v>
      </c>
      <c r="BF171" s="488">
        <f ca="1">IF(OR(BF159&lt;'Capital Structure'!$K$7,BF159&gt;'Capital Structure'!$L$7),0,MAX((BE174+BF170+BE175)*'Capital Structure'!$M$15/12,0))</f>
        <v>0</v>
      </c>
      <c r="BG171" s="488">
        <f ca="1">IF(OR(BG159&lt;'Capital Structure'!$K$7,BG159&gt;'Capital Structure'!$L$7),0,MAX((BF174+BG170+BF175)*'Capital Structure'!$M$15/12,0))</f>
        <v>0</v>
      </c>
      <c r="BH171" s="488">
        <f ca="1">IF(OR(BH159&lt;'Capital Structure'!$K$7,BH159&gt;'Capital Structure'!$L$7),0,MAX((BG174+BH170+BG175)*'Capital Structure'!$M$15/12,0))</f>
        <v>0</v>
      </c>
      <c r="BI171" s="488">
        <f ca="1">IF(OR(BI159&lt;'Capital Structure'!$K$7,BI159&gt;'Capital Structure'!$L$7),0,MAX((BH174+BI170+BH175)*'Capital Structure'!$M$15/12,0))</f>
        <v>0</v>
      </c>
      <c r="BJ171" s="488">
        <f ca="1">IF(OR(BJ159&lt;'Capital Structure'!$K$7,BJ159&gt;'Capital Structure'!$L$7),0,MAX((BI174+BJ170+BI175)*'Capital Structure'!$M$15/12,0))</f>
        <v>0</v>
      </c>
      <c r="BK171" s="488">
        <f ca="1">IF(OR(BK159&lt;'Capital Structure'!$K$7,BK159&gt;'Capital Structure'!$L$7),0,MAX((BJ174+BK170+BJ175)*'Capital Structure'!$M$15/12,0))</f>
        <v>0</v>
      </c>
      <c r="BL171" s="488">
        <f ca="1">IF(OR(BL159&lt;'Capital Structure'!$K$7,BL159&gt;'Capital Structure'!$L$7),0,MAX((BK174+BL170+BK175)*'Capital Structure'!$M$15/12,0))</f>
        <v>0</v>
      </c>
      <c r="BM171" s="488">
        <f ca="1">IF(OR(BM159&lt;'Capital Structure'!$K$7,BM159&gt;'Capital Structure'!$L$7),0,MAX((BL174+BM170+BL175)*'Capital Structure'!$M$15/12,0))</f>
        <v>0</v>
      </c>
      <c r="BN171" s="488">
        <f ca="1">IF(OR(BN159&lt;'Capital Structure'!$K$7,BN159&gt;'Capital Structure'!$L$7),0,MAX((BM174+BN170+BM175)*'Capital Structure'!$M$15/12,0))</f>
        <v>0</v>
      </c>
      <c r="BO171" s="488">
        <f ca="1">IF(OR(BO159&lt;'Capital Structure'!$K$7,BO159&gt;'Capital Structure'!$L$7),0,MAX((BN174+BO170+BN175)*'Capital Structure'!$M$15/12,0))</f>
        <v>0</v>
      </c>
      <c r="BP171" s="488">
        <f ca="1">IF(OR(BP159&lt;'Capital Structure'!$K$7,BP159&gt;'Capital Structure'!$L$7),0,MAX((BO174+BP170+BO175)*'Capital Structure'!$M$15/12,0))</f>
        <v>0</v>
      </c>
      <c r="BQ171" s="488">
        <f ca="1">IF(OR(BQ159&lt;'Capital Structure'!$K$7,BQ159&gt;'Capital Structure'!$L$7),0,MAX((BP174+BQ170+BP175)*'Capital Structure'!$M$15/12,0))</f>
        <v>0</v>
      </c>
      <c r="BR171" s="488">
        <f ca="1">IF(OR(BR159&lt;'Capital Structure'!$K$7,BR159&gt;'Capital Structure'!$L$7),0,MAX((BQ174+BR170+BQ175)*'Capital Structure'!$M$15/12,0))</f>
        <v>0</v>
      </c>
      <c r="BS171" s="488">
        <f ca="1">IF(OR(BS159&lt;'Capital Structure'!$K$7,BS159&gt;'Capital Structure'!$L$7),0,MAX((BR174+BS170+BR175)*'Capital Structure'!$M$15/12,0))</f>
        <v>0</v>
      </c>
      <c r="BT171" s="488">
        <f ca="1">IF(OR(BT159&lt;'Capital Structure'!$K$7,BT159&gt;'Capital Structure'!$L$7),0,MAX((BS174+BT170+BS175)*'Capital Structure'!$M$15/12,0))</f>
        <v>0</v>
      </c>
      <c r="BU171" s="488">
        <f ca="1">IF(OR(BU159&lt;'Capital Structure'!$K$7,BU159&gt;'Capital Structure'!$L$7),0,MAX((BT174+BU170+BT175)*'Capital Structure'!$M$15/12,0))</f>
        <v>0</v>
      </c>
      <c r="BV171" s="488">
        <f ca="1">IF(OR(BV159&lt;'Capital Structure'!$K$7,BV159&gt;'Capital Structure'!$L$7),0,MAX((BU174+BV170+BU175)*'Capital Structure'!$M$15/12,0))</f>
        <v>0</v>
      </c>
      <c r="BW171" s="488">
        <f ca="1">IF(OR(BW159&lt;'Capital Structure'!$K$7,BW159&gt;'Capital Structure'!$L$7),0,MAX((BV174+BW170+BV175)*'Capital Structure'!$M$15/12,0))</f>
        <v>0</v>
      </c>
      <c r="BX171" s="488">
        <f ca="1">IF(OR(BX159&lt;'Capital Structure'!$K$7,BX159&gt;'Capital Structure'!$L$7),0,MAX((BW174+BX170+BW175)*'Capital Structure'!$M$15/12,0))</f>
        <v>0</v>
      </c>
      <c r="BY171" s="488">
        <f ca="1">IF(OR(BY159&lt;'Capital Structure'!$K$7,BY159&gt;'Capital Structure'!$L$7),0,MAX((BX174+BY170+BX175)*'Capital Structure'!$M$15/12,0))</f>
        <v>0</v>
      </c>
      <c r="BZ171" s="488">
        <f ca="1">IF(OR(BZ159&lt;'Capital Structure'!$K$7,BZ159&gt;'Capital Structure'!$L$7),0,MAX((BY174+BZ170+BY175)*'Capital Structure'!$M$15/12,0))</f>
        <v>0</v>
      </c>
      <c r="CA171" s="488">
        <f ca="1">IF(OR(CA159&lt;'Capital Structure'!$K$7,CA159&gt;'Capital Structure'!$L$7),0,MAX((BZ174+CA170+BZ175)*'Capital Structure'!$M$15/12,0))</f>
        <v>10006.841599310441</v>
      </c>
      <c r="CB171" s="488">
        <f ca="1">IF(OR(CB159&lt;'Capital Structure'!$K$7,CB159&gt;'Capital Structure'!$L$7),0,MAX((CA174+CB170+CA175)*'Capital Structure'!$M$15/12,0))</f>
        <v>10048.5367726409</v>
      </c>
      <c r="CC171" s="488">
        <f ca="1">IF(OR(CC159&lt;'Capital Structure'!$K$7,CC159&gt;'Capital Structure'!$L$7),0,MAX((CB174+CC170+CB175)*'Capital Structure'!$M$15/12,0))</f>
        <v>966.32573947405797</v>
      </c>
      <c r="CD171" s="488">
        <f ca="1">IF(OR(CD159&lt;'Capital Structure'!$K$7,CD159&gt;'Capital Structure'!$L$7),0,MAX((CC174+CD170+CC175)*'Capital Structure'!$M$15/12,0))</f>
        <v>0</v>
      </c>
      <c r="CE171" s="488">
        <f ca="1">IF(OR(CE159&lt;'Capital Structure'!$K$7,CE159&gt;'Capital Structure'!$L$7),0,MAX((CD174+CE170+CD175)*'Capital Structure'!$M$15/12,0))</f>
        <v>0</v>
      </c>
      <c r="CF171" s="488">
        <f ca="1">IF(OR(CF159&lt;'Capital Structure'!$K$7,CF159&gt;'Capital Structure'!$L$7),0,MAX((CE174+CF170+CE175)*'Capital Structure'!$M$15/12,0))</f>
        <v>0</v>
      </c>
      <c r="CG171" s="488">
        <f ca="1">IF(OR(CG159&lt;'Capital Structure'!$K$7,CG159&gt;'Capital Structure'!$L$7),0,MAX((CF174+CG170+CF175)*'Capital Structure'!$M$15/12,0))</f>
        <v>0</v>
      </c>
      <c r="CH171" s="488">
        <f ca="1">IF(OR(CH159&lt;'Capital Structure'!$K$7,CH159&gt;'Capital Structure'!$L$7),0,MAX((CG174+CH170+CG175)*'Capital Structure'!$M$15/12,0))</f>
        <v>0</v>
      </c>
      <c r="CI171" s="488">
        <f ca="1">IF(OR(CI159&lt;'Capital Structure'!$K$7,CI159&gt;'Capital Structure'!$L$7),0,MAX((CH174+CI170+CH175)*'Capital Structure'!$M$15/12,0))</f>
        <v>0</v>
      </c>
      <c r="CJ171" s="488">
        <f ca="1">IF(OR(CJ159&lt;'Capital Structure'!$K$7,CJ159&gt;'Capital Structure'!$L$7),0,MAX((CI174+CJ170+CI175)*'Capital Structure'!$M$15/12,0))</f>
        <v>0</v>
      </c>
      <c r="CK171" s="488">
        <f ca="1">IF(OR(CK159&lt;'Capital Structure'!$K$7,CK159&gt;'Capital Structure'!$L$7),0,MAX((CJ174+CK170+CJ175)*'Capital Structure'!$M$15/12,0))</f>
        <v>0</v>
      </c>
      <c r="CL171" s="488">
        <f ca="1">IF(OR(CL159&lt;'Capital Structure'!$K$7,CL159&gt;'Capital Structure'!$L$7),0,MAX((CK174+CL170+CK175)*'Capital Structure'!$M$15/12,0))</f>
        <v>0</v>
      </c>
      <c r="CM171" s="488">
        <f ca="1">IF(OR(CM159&lt;'Capital Structure'!$K$7,CM159&gt;'Capital Structure'!$L$7),0,MAX((CL174+CM170+CL175)*'Capital Structure'!$M$15/12,0))</f>
        <v>0</v>
      </c>
      <c r="CN171" s="488">
        <f ca="1">IF(OR(CN159&lt;'Capital Structure'!$K$7,CN159&gt;'Capital Structure'!$L$7),0,MAX((CM174+CN170+CM175)*'Capital Structure'!$M$15/12,0))</f>
        <v>0</v>
      </c>
      <c r="CO171" s="488">
        <f ca="1">IF(OR(CO159&lt;'Capital Structure'!$K$7,CO159&gt;'Capital Structure'!$L$7),0,MAX((CN174+CO170+CN175)*'Capital Structure'!$M$15/12,0))</f>
        <v>0</v>
      </c>
      <c r="CP171" s="488">
        <f ca="1">IF(OR(CP159&lt;'Capital Structure'!$K$7,CP159&gt;'Capital Structure'!$L$7),0,MAX((CO174+CP170+CO175)*'Capital Structure'!$M$15/12,0))</f>
        <v>0</v>
      </c>
      <c r="CQ171" s="488">
        <f>IF(OR(CQ159&lt;'Capital Structure'!$K$7,CQ159&gt;'Capital Structure'!$L$7),0,MAX((CP174+CQ170+CP175)*'Capital Structure'!$M$15/12,0))</f>
        <v>0</v>
      </c>
      <c r="CR171" s="488">
        <f>IF(OR(CR159&lt;'Capital Structure'!$K$7,CR159&gt;'Capital Structure'!$L$7),0,MAX((CQ174+CR170+CQ175)*'Capital Structure'!$M$15/12,0))</f>
        <v>0</v>
      </c>
      <c r="CS171" s="488">
        <f>IF(OR(CS159&lt;'Capital Structure'!$K$7,CS159&gt;'Capital Structure'!$L$7),0,MAX((CR174+CS170+CR175)*'Capital Structure'!$M$15/12,0))</f>
        <v>0</v>
      </c>
      <c r="CT171" s="488">
        <f>IF(OR(CT159&lt;'Capital Structure'!$K$7,CT159&gt;'Capital Structure'!$L$7),0,MAX((CS174+CT170+CS175)*'Capital Structure'!$M$15/12,0))</f>
        <v>0</v>
      </c>
      <c r="CU171" s="488">
        <f>IF(OR(CU159&lt;'Capital Structure'!$K$7,CU159&gt;'Capital Structure'!$L$7),0,MAX((CT174+CU170+CT175)*'Capital Structure'!$M$15/12,0))</f>
        <v>0</v>
      </c>
      <c r="CV171" s="488">
        <f>IF(OR(CV159&lt;'Capital Structure'!$K$7,CV159&gt;'Capital Structure'!$L$7),0,MAX((CU174+CV170+CU175)*'Capital Structure'!$M$15/12,0))</f>
        <v>0</v>
      </c>
      <c r="CW171" s="488">
        <f>IF(OR(CW159&lt;'Capital Structure'!$K$7,CW159&gt;'Capital Structure'!$L$7),0,MAX((CV174+CW170+CV175)*'Capital Structure'!$M$15/12,0))</f>
        <v>0</v>
      </c>
      <c r="CX171" s="488">
        <f>IF(OR(CX159&lt;'Capital Structure'!$K$7,CX159&gt;'Capital Structure'!$L$7),0,MAX((CW174+CX170+CW175)*'Capital Structure'!$M$15/12,0))</f>
        <v>0</v>
      </c>
      <c r="CY171" s="488">
        <f>IF(OR(CY159&lt;'Capital Structure'!$K$7,CY159&gt;'Capital Structure'!$L$7),0,MAX((CX174+CY170+CX175)*'Capital Structure'!$M$15/12,0))</f>
        <v>0</v>
      </c>
      <c r="CZ171" s="488">
        <f>IF(OR(CZ159&lt;'Capital Structure'!$K$7,CZ159&gt;'Capital Structure'!$L$7),0,MAX((CY174+CZ170+CY175)*'Capital Structure'!$M$15/12,0))</f>
        <v>0</v>
      </c>
      <c r="DA171" s="488">
        <f>IF(OR(DA159&lt;'Capital Structure'!$K$7,DA159&gt;'Capital Structure'!$L$7),0,MAX((CZ174+DA170+CZ175)*'Capital Structure'!$M$15/12,0))</f>
        <v>0</v>
      </c>
      <c r="DB171" s="488">
        <f>IF(OR(DB159&lt;'Capital Structure'!$K$7,DB159&gt;'Capital Structure'!$L$7),0,MAX((DA174+DB170+DA175)*'Capital Structure'!$M$15/12,0))</f>
        <v>0</v>
      </c>
      <c r="DC171" s="488">
        <f>IF(OR(DC159&lt;'Capital Structure'!$K$7,DC159&gt;'Capital Structure'!$L$7),0,MAX((DB174+DC170+DB175)*'Capital Structure'!$M$15/12,0))</f>
        <v>0</v>
      </c>
      <c r="DD171" s="488">
        <f>IF(OR(DD159&lt;'Capital Structure'!$K$7,DD159&gt;'Capital Structure'!$L$7),0,MAX((DC174+DD170+DC175)*'Capital Structure'!$M$15/12,0))</f>
        <v>0</v>
      </c>
      <c r="DE171" s="488">
        <f>IF(OR(DE159&lt;'Capital Structure'!$K$7,DE159&gt;'Capital Structure'!$L$7),0,MAX((DD174+DE170+DD175)*'Capital Structure'!$M$15/12,0))</f>
        <v>0</v>
      </c>
      <c r="DF171" s="488">
        <f>IF(OR(DF159&lt;'Capital Structure'!$K$7,DF159&gt;'Capital Structure'!$L$7),0,MAX((DE174+DF170+DE175)*'Capital Structure'!$M$15/12,0))</f>
        <v>0</v>
      </c>
      <c r="DG171" s="488">
        <f>IF(OR(DG159&lt;'Capital Structure'!$K$7,DG159&gt;'Capital Structure'!$L$7),0,MAX((DF174+DG170+DF175)*'Capital Structure'!$M$15/12,0))</f>
        <v>0</v>
      </c>
      <c r="DH171" s="488">
        <f>IF(OR(DH159&lt;'Capital Structure'!$K$7,DH159&gt;'Capital Structure'!$L$7),0,MAX((DG174+DH170+DG175)*'Capital Structure'!$M$15/12,0))</f>
        <v>0</v>
      </c>
      <c r="DI171" s="488">
        <f>IF(OR(DI159&lt;'Capital Structure'!$K$7,DI159&gt;'Capital Structure'!$L$7),0,MAX((DH174+DI170+DH175)*'Capital Structure'!$M$15/12,0))</f>
        <v>0</v>
      </c>
      <c r="DJ171" s="488">
        <f>IF(OR(DJ159&lt;'Capital Structure'!$K$7,DJ159&gt;'Capital Structure'!$L$7),0,MAX((DI174+DJ170+DI175)*'Capital Structure'!$M$15/12,0))</f>
        <v>0</v>
      </c>
      <c r="DK171" s="488">
        <f>IF(OR(DK159&lt;'Capital Structure'!$K$7,DK159&gt;'Capital Structure'!$L$7),0,MAX((DJ174+DK170+DJ175)*'Capital Structure'!$M$15/12,0))</f>
        <v>0</v>
      </c>
      <c r="DL171" s="488">
        <f>IF(OR(DL159&lt;'Capital Structure'!$K$7,DL159&gt;'Capital Structure'!$L$7),0,MAX((DK174+DL170+DK175)*'Capital Structure'!$M$15/12,0))</f>
        <v>0</v>
      </c>
      <c r="DM171" s="488">
        <f>IF(OR(DM159&lt;'Capital Structure'!$K$7,DM159&gt;'Capital Structure'!$L$7),0,MAX((DL174+DM170+DL175)*'Capital Structure'!$M$15/12,0))</f>
        <v>0</v>
      </c>
      <c r="DN171" s="488">
        <f>IF(OR(DN159&lt;'Capital Structure'!$K$7,DN159&gt;'Capital Structure'!$L$7),0,MAX((DM174+DN170+DM175)*'Capital Structure'!$M$15/12,0))</f>
        <v>0</v>
      </c>
      <c r="DO171" s="488">
        <f>IF(OR(DO159&lt;'Capital Structure'!$K$7,DO159&gt;'Capital Structure'!$L$7),0,MAX((DN174+DO170+DN175)*'Capital Structure'!$M$15/12,0))</f>
        <v>0</v>
      </c>
      <c r="DP171" s="488">
        <f>IF(OR(DP159&lt;'Capital Structure'!$K$7,DP159&gt;'Capital Structure'!$L$7),0,MAX((DO174+DP170+DO175)*'Capital Structure'!$M$15/12,0))</f>
        <v>0</v>
      </c>
      <c r="DQ171" s="488">
        <f>IF(OR(DQ159&lt;'Capital Structure'!$K$7,DQ159&gt;'Capital Structure'!$L$7),0,MAX((DP174+DQ170+DP175)*'Capital Structure'!$M$15/12,0))</f>
        <v>0</v>
      </c>
      <c r="DR171" s="488">
        <f>IF(OR(DR159&lt;'Capital Structure'!$K$7,DR159&gt;'Capital Structure'!$L$7),0,MAX((DQ174+DR170+DQ175)*'Capital Structure'!$M$15/12,0))</f>
        <v>0</v>
      </c>
      <c r="DS171" s="488">
        <f>IF(OR(DS159&lt;'Capital Structure'!$K$7,DS159&gt;'Capital Structure'!$L$7),0,MAX((DR174+DS170+DR175)*'Capital Structure'!$M$15/12,0))</f>
        <v>0</v>
      </c>
      <c r="DT171" s="488">
        <f>IF(OR(DT159&lt;'Capital Structure'!$K$7,DT159&gt;'Capital Structure'!$L$7),0,MAX((DS174+DT170+DS175)*'Capital Structure'!$M$15/12,0))</f>
        <v>0</v>
      </c>
      <c r="DU171" s="488">
        <f>IF(OR(DU159&lt;'Capital Structure'!$K$7,DU159&gt;'Capital Structure'!$L$7),0,MAX((DT174+DU170+DT175)*'Capital Structure'!$M$15/12,0))</f>
        <v>0</v>
      </c>
      <c r="DV171" s="488">
        <f>IF(OR(DV159&lt;'Capital Structure'!$K$7,DV159&gt;'Capital Structure'!$L$7),0,MAX((DU174+DV170+DU175)*'Capital Structure'!$M$15/12,0))</f>
        <v>0</v>
      </c>
      <c r="DW171" s="488">
        <f>IF(OR(DW159&lt;'Capital Structure'!$K$7,DW159&gt;'Capital Structure'!$L$7),0,MAX((DV174+DW170+DV175)*'Capital Structure'!$M$15/12,0))</f>
        <v>0</v>
      </c>
      <c r="DX171" s="488">
        <f>IF(OR(DX159&lt;'Capital Structure'!$K$7,DX159&gt;'Capital Structure'!$L$7),0,MAX((DW174+DX170+DW175)*'Capital Structure'!$M$15/12,0))</f>
        <v>0</v>
      </c>
      <c r="DY171" s="488">
        <f>IF(OR(DY159&lt;'Capital Structure'!$K$7,DY159&gt;'Capital Structure'!$L$7),0,MAX((DX174+DY170+DX175)*'Capital Structure'!$M$15/12,0))</f>
        <v>0</v>
      </c>
      <c r="DZ171" s="488">
        <f>IF(OR(DZ159&lt;'Capital Structure'!$K$7,DZ159&gt;'Capital Structure'!$L$7),0,MAX((DY174+DZ170+DY175)*'Capital Structure'!$M$15/12,0))</f>
        <v>0</v>
      </c>
      <c r="EA171" s="488">
        <f>IF(OR(EA159&lt;'Capital Structure'!$K$7,EA159&gt;'Capital Structure'!$L$7),0,MAX((DZ174+EA170+DZ175)*'Capital Structure'!$M$15/12,0))</f>
        <v>0</v>
      </c>
      <c r="EB171" s="488">
        <f>IF(OR(EB159&lt;'Capital Structure'!$K$7,EB159&gt;'Capital Structure'!$L$7),0,MAX((EA174+EB170+EA175)*'Capital Structure'!$M$15/12,0))</f>
        <v>0</v>
      </c>
      <c r="EC171" s="488">
        <f>IF(OR(EC159&lt;'Capital Structure'!$K$7,EC159&gt;'Capital Structure'!$L$7),0,MAX((EB174+EC170+EB175)*'Capital Structure'!$M$15/12,0))</f>
        <v>0</v>
      </c>
      <c r="ED171" s="488">
        <f>IF(OR(ED159&lt;'Capital Structure'!$K$7,ED159&gt;'Capital Structure'!$L$7),0,MAX((EC174+ED170+EC175)*'Capital Structure'!$M$15/12,0))</f>
        <v>0</v>
      </c>
      <c r="EE171" s="488">
        <f>IF(OR(EE159&lt;'Capital Structure'!$K$7,EE159&gt;'Capital Structure'!$L$7),0,MAX((ED174+EE170+ED175)*'Capital Structure'!$M$15/12,0))</f>
        <v>0</v>
      </c>
      <c r="EF171" s="488">
        <f>IF(OR(EF159&lt;'Capital Structure'!$K$7,EF159&gt;'Capital Structure'!$L$7),0,MAX((EE174+EF170+EE175)*'Capital Structure'!$M$15/12,0))</f>
        <v>0</v>
      </c>
      <c r="EG171" s="488">
        <f>IF(OR(EG159&lt;'Capital Structure'!$K$7,EG159&gt;'Capital Structure'!$L$7),0,MAX((EF174+EG170+EF175)*'Capital Structure'!$M$15/12,0))</f>
        <v>0</v>
      </c>
      <c r="EH171" s="488">
        <f>IF(OR(EH159&lt;'Capital Structure'!$K$7,EH159&gt;'Capital Structure'!$L$7),0,MAX((EG174+EH170+EG175)*'Capital Structure'!$M$15/12,0))</f>
        <v>0</v>
      </c>
      <c r="EI171" s="488">
        <f>IF(OR(EI159&lt;'Capital Structure'!$K$7,EI159&gt;'Capital Structure'!$L$7),0,MAX((EH174+EI170+EH175)*'Capital Structure'!$M$15/12,0))</f>
        <v>0</v>
      </c>
      <c r="EJ171" s="488">
        <f>IF(OR(EJ159&lt;'Capital Structure'!$K$7,EJ159&gt;'Capital Structure'!$L$7),0,MAX((EI174+EJ170+EI175)*'Capital Structure'!$M$15/12,0))</f>
        <v>0</v>
      </c>
      <c r="EK171" s="488">
        <f>IF(OR(EK159&lt;'Capital Structure'!$K$7,EK159&gt;'Capital Structure'!$L$7),0,MAX((EJ174+EK170+EJ175)*'Capital Structure'!$M$15/12,0))</f>
        <v>0</v>
      </c>
    </row>
    <row r="172" spans="1:141">
      <c r="B172" s="486" t="s">
        <v>574</v>
      </c>
      <c r="C172" s="486"/>
      <c r="D172" s="486"/>
      <c r="E172" s="465">
        <f ca="1">IF((E162)&gt;0,MIN(E162,D174),0)</f>
        <v>0</v>
      </c>
      <c r="F172" s="465">
        <f t="shared" ref="F172:BQ172" ca="1" si="68">IF((F162)&gt;0,MIN(F162,E174),0)</f>
        <v>0</v>
      </c>
      <c r="G172" s="465">
        <f t="shared" ca="1" si="68"/>
        <v>0</v>
      </c>
      <c r="H172" s="465">
        <f t="shared" ca="1" si="68"/>
        <v>0</v>
      </c>
      <c r="I172" s="465">
        <f t="shared" ca="1" si="68"/>
        <v>0</v>
      </c>
      <c r="J172" s="465">
        <f t="shared" ca="1" si="68"/>
        <v>0</v>
      </c>
      <c r="K172" s="465">
        <f t="shared" ca="1" si="68"/>
        <v>0</v>
      </c>
      <c r="L172" s="465">
        <f t="shared" ca="1" si="68"/>
        <v>0</v>
      </c>
      <c r="M172" s="465">
        <f t="shared" ca="1" si="68"/>
        <v>0</v>
      </c>
      <c r="N172" s="465">
        <f t="shared" ca="1" si="68"/>
        <v>0</v>
      </c>
      <c r="O172" s="465">
        <f t="shared" ca="1" si="68"/>
        <v>0</v>
      </c>
      <c r="P172" s="465">
        <f t="shared" ca="1" si="68"/>
        <v>0</v>
      </c>
      <c r="Q172" s="465">
        <f t="shared" ca="1" si="68"/>
        <v>0</v>
      </c>
      <c r="R172" s="465">
        <f t="shared" ca="1" si="68"/>
        <v>0</v>
      </c>
      <c r="S172" s="465">
        <f t="shared" ca="1" si="68"/>
        <v>0</v>
      </c>
      <c r="T172" s="465">
        <f t="shared" ca="1" si="68"/>
        <v>0</v>
      </c>
      <c r="U172" s="465">
        <f t="shared" ca="1" si="68"/>
        <v>0</v>
      </c>
      <c r="V172" s="465">
        <f t="shared" ca="1" si="68"/>
        <v>0</v>
      </c>
      <c r="W172" s="465">
        <f t="shared" ca="1" si="68"/>
        <v>0</v>
      </c>
      <c r="X172" s="465">
        <f t="shared" ca="1" si="68"/>
        <v>0</v>
      </c>
      <c r="Y172" s="465">
        <f t="shared" ca="1" si="68"/>
        <v>0</v>
      </c>
      <c r="Z172" s="465">
        <f t="shared" ca="1" si="68"/>
        <v>0</v>
      </c>
      <c r="AA172" s="465">
        <f t="shared" ca="1" si="68"/>
        <v>0</v>
      </c>
      <c r="AB172" s="465">
        <f t="shared" ca="1" si="68"/>
        <v>0</v>
      </c>
      <c r="AC172" s="465">
        <f t="shared" ca="1" si="68"/>
        <v>0</v>
      </c>
      <c r="AD172" s="465">
        <f t="shared" ca="1" si="68"/>
        <v>0</v>
      </c>
      <c r="AE172" s="465">
        <f t="shared" ca="1" si="68"/>
        <v>0</v>
      </c>
      <c r="AF172" s="465">
        <f t="shared" ca="1" si="68"/>
        <v>0</v>
      </c>
      <c r="AG172" s="465">
        <f t="shared" ca="1" si="68"/>
        <v>0</v>
      </c>
      <c r="AH172" s="465">
        <f t="shared" ca="1" si="68"/>
        <v>0</v>
      </c>
      <c r="AI172" s="465">
        <f t="shared" ca="1" si="68"/>
        <v>0</v>
      </c>
      <c r="AJ172" s="465">
        <f t="shared" ca="1" si="68"/>
        <v>0</v>
      </c>
      <c r="AK172" s="465">
        <f t="shared" ca="1" si="68"/>
        <v>0</v>
      </c>
      <c r="AL172" s="465">
        <f t="shared" ca="1" si="68"/>
        <v>0</v>
      </c>
      <c r="AM172" s="465">
        <f t="shared" ca="1" si="68"/>
        <v>0</v>
      </c>
      <c r="AN172" s="465">
        <f t="shared" ca="1" si="68"/>
        <v>0</v>
      </c>
      <c r="AO172" s="465">
        <f t="shared" ca="1" si="68"/>
        <v>0</v>
      </c>
      <c r="AP172" s="465">
        <f t="shared" ca="1" si="68"/>
        <v>0</v>
      </c>
      <c r="AQ172" s="465">
        <f t="shared" ca="1" si="68"/>
        <v>0</v>
      </c>
      <c r="AR172" s="465">
        <f t="shared" ca="1" si="68"/>
        <v>0</v>
      </c>
      <c r="AS172" s="465">
        <f t="shared" ca="1" si="68"/>
        <v>0</v>
      </c>
      <c r="AT172" s="465">
        <f t="shared" ca="1" si="68"/>
        <v>0</v>
      </c>
      <c r="AU172" s="465">
        <f t="shared" ca="1" si="68"/>
        <v>0</v>
      </c>
      <c r="AV172" s="465">
        <f t="shared" ca="1" si="68"/>
        <v>0</v>
      </c>
      <c r="AW172" s="465">
        <f t="shared" ca="1" si="68"/>
        <v>0</v>
      </c>
      <c r="AX172" s="465">
        <f t="shared" ca="1" si="68"/>
        <v>0</v>
      </c>
      <c r="AY172" s="465">
        <f t="shared" ca="1" si="68"/>
        <v>0</v>
      </c>
      <c r="AZ172" s="465">
        <f t="shared" ca="1" si="68"/>
        <v>0</v>
      </c>
      <c r="BA172" s="465">
        <f t="shared" ca="1" si="68"/>
        <v>0</v>
      </c>
      <c r="BB172" s="465">
        <f t="shared" ca="1" si="68"/>
        <v>0</v>
      </c>
      <c r="BC172" s="465">
        <f ca="1">IF((BC162)&gt;0,MIN(BC162,BB174),0)</f>
        <v>0</v>
      </c>
      <c r="BD172" s="465">
        <f t="shared" ca="1" si="68"/>
        <v>0</v>
      </c>
      <c r="BE172" s="465">
        <f t="shared" ca="1" si="68"/>
        <v>0</v>
      </c>
      <c r="BF172" s="465">
        <f t="shared" ca="1" si="68"/>
        <v>0</v>
      </c>
      <c r="BG172" s="465">
        <f t="shared" ca="1" si="68"/>
        <v>0</v>
      </c>
      <c r="BH172" s="465">
        <f t="shared" ca="1" si="68"/>
        <v>0</v>
      </c>
      <c r="BI172" s="465">
        <f t="shared" ca="1" si="68"/>
        <v>0</v>
      </c>
      <c r="BJ172" s="465">
        <f t="shared" ca="1" si="68"/>
        <v>0</v>
      </c>
      <c r="BK172" s="465">
        <f t="shared" ca="1" si="68"/>
        <v>0</v>
      </c>
      <c r="BL172" s="465">
        <f t="shared" ca="1" si="68"/>
        <v>0</v>
      </c>
      <c r="BM172" s="465">
        <f t="shared" ca="1" si="68"/>
        <v>0</v>
      </c>
      <c r="BN172" s="465">
        <f t="shared" ca="1" si="68"/>
        <v>0</v>
      </c>
      <c r="BO172" s="465">
        <f t="shared" ca="1" si="68"/>
        <v>0</v>
      </c>
      <c r="BP172" s="465">
        <f t="shared" ca="1" si="68"/>
        <v>0</v>
      </c>
      <c r="BQ172" s="465">
        <f t="shared" ca="1" si="68"/>
        <v>0</v>
      </c>
      <c r="BR172" s="465">
        <f t="shared" ref="BR172:EC172" ca="1" si="69">IF((BR162)&gt;0,MIN(BR162,BQ174),0)</f>
        <v>0</v>
      </c>
      <c r="BS172" s="465">
        <f t="shared" ca="1" si="69"/>
        <v>0</v>
      </c>
      <c r="BT172" s="465">
        <f t="shared" ca="1" si="69"/>
        <v>0</v>
      </c>
      <c r="BU172" s="465">
        <f t="shared" ca="1" si="69"/>
        <v>0</v>
      </c>
      <c r="BV172" s="465">
        <f t="shared" ca="1" si="69"/>
        <v>0</v>
      </c>
      <c r="BW172" s="465">
        <f t="shared" ca="1" si="69"/>
        <v>0</v>
      </c>
      <c r="BX172" s="465">
        <f t="shared" ca="1" si="69"/>
        <v>0</v>
      </c>
      <c r="BY172" s="465">
        <f t="shared" ca="1" si="69"/>
        <v>0</v>
      </c>
      <c r="BZ172" s="465">
        <f t="shared" ca="1" si="69"/>
        <v>0</v>
      </c>
      <c r="CA172" s="465">
        <f t="shared" ca="1" si="69"/>
        <v>0</v>
      </c>
      <c r="CB172" s="465">
        <f t="shared" ca="1" si="69"/>
        <v>2189779.184732683</v>
      </c>
      <c r="CC172" s="465">
        <f t="shared" ca="1" si="69"/>
        <v>211862.79910182254</v>
      </c>
      <c r="CD172" s="465">
        <f t="shared" ca="1" si="69"/>
        <v>0</v>
      </c>
      <c r="CE172" s="465">
        <f t="shared" ca="1" si="69"/>
        <v>0</v>
      </c>
      <c r="CF172" s="465">
        <f t="shared" ca="1" si="69"/>
        <v>0</v>
      </c>
      <c r="CG172" s="465">
        <f t="shared" ca="1" si="69"/>
        <v>0</v>
      </c>
      <c r="CH172" s="465">
        <f t="shared" ca="1" si="69"/>
        <v>0</v>
      </c>
      <c r="CI172" s="465">
        <f t="shared" ca="1" si="69"/>
        <v>0</v>
      </c>
      <c r="CJ172" s="465">
        <f t="shared" ca="1" si="69"/>
        <v>0</v>
      </c>
      <c r="CK172" s="465">
        <f t="shared" ca="1" si="69"/>
        <v>0</v>
      </c>
      <c r="CL172" s="465">
        <f t="shared" ca="1" si="69"/>
        <v>0</v>
      </c>
      <c r="CM172" s="465">
        <f t="shared" ca="1" si="69"/>
        <v>0</v>
      </c>
      <c r="CN172" s="465">
        <f t="shared" ca="1" si="69"/>
        <v>0</v>
      </c>
      <c r="CO172" s="465">
        <f t="shared" ca="1" si="69"/>
        <v>0</v>
      </c>
      <c r="CP172" s="465">
        <f t="shared" ca="1" si="69"/>
        <v>0</v>
      </c>
      <c r="CQ172" s="465">
        <f t="shared" ca="1" si="69"/>
        <v>0</v>
      </c>
      <c r="CR172" s="465">
        <f t="shared" ca="1" si="69"/>
        <v>0</v>
      </c>
      <c r="CS172" s="465">
        <f t="shared" ca="1" si="69"/>
        <v>0</v>
      </c>
      <c r="CT172" s="465">
        <f t="shared" ca="1" si="69"/>
        <v>0</v>
      </c>
      <c r="CU172" s="465">
        <f t="shared" ca="1" si="69"/>
        <v>0</v>
      </c>
      <c r="CV172" s="465">
        <f t="shared" ca="1" si="69"/>
        <v>0</v>
      </c>
      <c r="CW172" s="465">
        <f t="shared" ca="1" si="69"/>
        <v>0</v>
      </c>
      <c r="CX172" s="465">
        <f t="shared" ca="1" si="69"/>
        <v>0</v>
      </c>
      <c r="CY172" s="465">
        <f t="shared" ca="1" si="69"/>
        <v>0</v>
      </c>
      <c r="CZ172" s="465">
        <f t="shared" ca="1" si="69"/>
        <v>0</v>
      </c>
      <c r="DA172" s="465">
        <f t="shared" ca="1" si="69"/>
        <v>0</v>
      </c>
      <c r="DB172" s="465">
        <f t="shared" ca="1" si="69"/>
        <v>0</v>
      </c>
      <c r="DC172" s="465">
        <f t="shared" ca="1" si="69"/>
        <v>0</v>
      </c>
      <c r="DD172" s="465">
        <f t="shared" ca="1" si="69"/>
        <v>0</v>
      </c>
      <c r="DE172" s="465">
        <f t="shared" ca="1" si="69"/>
        <v>0</v>
      </c>
      <c r="DF172" s="465">
        <f t="shared" ca="1" si="69"/>
        <v>0</v>
      </c>
      <c r="DG172" s="465">
        <f t="shared" ca="1" si="69"/>
        <v>0</v>
      </c>
      <c r="DH172" s="465">
        <f t="shared" ca="1" si="69"/>
        <v>0</v>
      </c>
      <c r="DI172" s="465">
        <f t="shared" ca="1" si="69"/>
        <v>0</v>
      </c>
      <c r="DJ172" s="465">
        <f t="shared" ca="1" si="69"/>
        <v>0</v>
      </c>
      <c r="DK172" s="465">
        <f t="shared" ca="1" si="69"/>
        <v>0</v>
      </c>
      <c r="DL172" s="465">
        <f t="shared" ca="1" si="69"/>
        <v>0</v>
      </c>
      <c r="DM172" s="465">
        <f t="shared" ca="1" si="69"/>
        <v>0</v>
      </c>
      <c r="DN172" s="465">
        <f t="shared" ca="1" si="69"/>
        <v>0</v>
      </c>
      <c r="DO172" s="465">
        <f t="shared" ca="1" si="69"/>
        <v>0</v>
      </c>
      <c r="DP172" s="465">
        <f t="shared" ca="1" si="69"/>
        <v>0</v>
      </c>
      <c r="DQ172" s="465">
        <f t="shared" ca="1" si="69"/>
        <v>0</v>
      </c>
      <c r="DR172" s="465">
        <f t="shared" ca="1" si="69"/>
        <v>0</v>
      </c>
      <c r="DS172" s="465">
        <f t="shared" ca="1" si="69"/>
        <v>0</v>
      </c>
      <c r="DT172" s="465">
        <f t="shared" ca="1" si="69"/>
        <v>0</v>
      </c>
      <c r="DU172" s="465">
        <f t="shared" ca="1" si="69"/>
        <v>0</v>
      </c>
      <c r="DV172" s="465">
        <f t="shared" ca="1" si="69"/>
        <v>0</v>
      </c>
      <c r="DW172" s="465">
        <f t="shared" ca="1" si="69"/>
        <v>0</v>
      </c>
      <c r="DX172" s="465">
        <f t="shared" ca="1" si="69"/>
        <v>0</v>
      </c>
      <c r="DY172" s="465">
        <f t="shared" ca="1" si="69"/>
        <v>0</v>
      </c>
      <c r="DZ172" s="465">
        <f t="shared" ca="1" si="69"/>
        <v>0</v>
      </c>
      <c r="EA172" s="465">
        <f t="shared" ca="1" si="69"/>
        <v>0</v>
      </c>
      <c r="EB172" s="465">
        <f t="shared" ca="1" si="69"/>
        <v>0</v>
      </c>
      <c r="EC172" s="465">
        <f t="shared" ca="1" si="69"/>
        <v>0</v>
      </c>
      <c r="ED172" s="465">
        <f t="shared" ref="ED172:EK172" ca="1" si="70">IF((ED162)&gt;0,MIN(ED162,EC174),0)</f>
        <v>0</v>
      </c>
      <c r="EE172" s="465">
        <f t="shared" ca="1" si="70"/>
        <v>0</v>
      </c>
      <c r="EF172" s="465">
        <f t="shared" ca="1" si="70"/>
        <v>0</v>
      </c>
      <c r="EG172" s="465">
        <f t="shared" ca="1" si="70"/>
        <v>0</v>
      </c>
      <c r="EH172" s="465">
        <f t="shared" ca="1" si="70"/>
        <v>0</v>
      </c>
      <c r="EI172" s="465">
        <f t="shared" ca="1" si="70"/>
        <v>0</v>
      </c>
      <c r="EJ172" s="465">
        <f t="shared" ca="1" si="70"/>
        <v>0</v>
      </c>
      <c r="EK172" s="465">
        <f t="shared" ca="1" si="70"/>
        <v>0</v>
      </c>
    </row>
    <row r="173" spans="1:141">
      <c r="B173" s="486" t="s">
        <v>575</v>
      </c>
      <c r="C173" s="486"/>
      <c r="D173" s="486"/>
      <c r="E173" s="465">
        <f ca="1">IF((E162-D174)&gt;0,MIN(E162-D174,D175+E171),0)</f>
        <v>0</v>
      </c>
      <c r="F173" s="465">
        <f t="shared" ref="F173:BQ173" ca="1" si="71">IF((F162-E174)&gt;0,MIN(F162-E174,E175+F171),0)</f>
        <v>0</v>
      </c>
      <c r="G173" s="465">
        <f t="shared" ca="1" si="71"/>
        <v>0</v>
      </c>
      <c r="H173" s="465">
        <f t="shared" ca="1" si="71"/>
        <v>0</v>
      </c>
      <c r="I173" s="465">
        <f t="shared" ca="1" si="71"/>
        <v>0</v>
      </c>
      <c r="J173" s="465">
        <f t="shared" ca="1" si="71"/>
        <v>0</v>
      </c>
      <c r="K173" s="465">
        <f t="shared" ca="1" si="71"/>
        <v>0</v>
      </c>
      <c r="L173" s="465">
        <f t="shared" ca="1" si="71"/>
        <v>0</v>
      </c>
      <c r="M173" s="465">
        <f t="shared" ca="1" si="71"/>
        <v>0</v>
      </c>
      <c r="N173" s="465">
        <f t="shared" ca="1" si="71"/>
        <v>0</v>
      </c>
      <c r="O173" s="465">
        <f t="shared" ca="1" si="71"/>
        <v>0</v>
      </c>
      <c r="P173" s="465">
        <f t="shared" ca="1" si="71"/>
        <v>0</v>
      </c>
      <c r="Q173" s="465">
        <f t="shared" ca="1" si="71"/>
        <v>0</v>
      </c>
      <c r="R173" s="465">
        <f t="shared" ca="1" si="71"/>
        <v>0</v>
      </c>
      <c r="S173" s="465">
        <f t="shared" ca="1" si="71"/>
        <v>0</v>
      </c>
      <c r="T173" s="465">
        <f t="shared" ca="1" si="71"/>
        <v>0</v>
      </c>
      <c r="U173" s="465">
        <f t="shared" ca="1" si="71"/>
        <v>0</v>
      </c>
      <c r="V173" s="465">
        <f t="shared" ca="1" si="71"/>
        <v>0</v>
      </c>
      <c r="W173" s="465">
        <f t="shared" ca="1" si="71"/>
        <v>0</v>
      </c>
      <c r="X173" s="465">
        <f t="shared" ca="1" si="71"/>
        <v>0</v>
      </c>
      <c r="Y173" s="465">
        <f t="shared" ca="1" si="71"/>
        <v>0</v>
      </c>
      <c r="Z173" s="465">
        <f t="shared" ca="1" si="71"/>
        <v>0</v>
      </c>
      <c r="AA173" s="465">
        <f t="shared" ca="1" si="71"/>
        <v>0</v>
      </c>
      <c r="AB173" s="465">
        <f t="shared" ca="1" si="71"/>
        <v>0</v>
      </c>
      <c r="AC173" s="465">
        <f t="shared" ca="1" si="71"/>
        <v>0</v>
      </c>
      <c r="AD173" s="465">
        <f t="shared" ca="1" si="71"/>
        <v>0</v>
      </c>
      <c r="AE173" s="465">
        <f t="shared" ca="1" si="71"/>
        <v>0</v>
      </c>
      <c r="AF173" s="465">
        <f t="shared" ca="1" si="71"/>
        <v>0</v>
      </c>
      <c r="AG173" s="465">
        <f t="shared" ca="1" si="71"/>
        <v>0</v>
      </c>
      <c r="AH173" s="465">
        <f t="shared" ca="1" si="71"/>
        <v>0</v>
      </c>
      <c r="AI173" s="465">
        <f t="shared" ca="1" si="71"/>
        <v>0</v>
      </c>
      <c r="AJ173" s="465">
        <f t="shared" ca="1" si="71"/>
        <v>0</v>
      </c>
      <c r="AK173" s="465">
        <f t="shared" ca="1" si="71"/>
        <v>0</v>
      </c>
      <c r="AL173" s="465">
        <f t="shared" ca="1" si="71"/>
        <v>0</v>
      </c>
      <c r="AM173" s="465">
        <f t="shared" ca="1" si="71"/>
        <v>0</v>
      </c>
      <c r="AN173" s="465">
        <f t="shared" ca="1" si="71"/>
        <v>0</v>
      </c>
      <c r="AO173" s="465">
        <f t="shared" ca="1" si="71"/>
        <v>0</v>
      </c>
      <c r="AP173" s="465">
        <f t="shared" ca="1" si="71"/>
        <v>0</v>
      </c>
      <c r="AQ173" s="465">
        <f t="shared" ca="1" si="71"/>
        <v>0</v>
      </c>
      <c r="AR173" s="465">
        <f t="shared" ca="1" si="71"/>
        <v>0</v>
      </c>
      <c r="AS173" s="465">
        <f t="shared" ca="1" si="71"/>
        <v>0</v>
      </c>
      <c r="AT173" s="465">
        <f t="shared" ca="1" si="71"/>
        <v>0</v>
      </c>
      <c r="AU173" s="465">
        <f t="shared" ca="1" si="71"/>
        <v>0</v>
      </c>
      <c r="AV173" s="465">
        <f t="shared" ca="1" si="71"/>
        <v>0</v>
      </c>
      <c r="AW173" s="465">
        <f t="shared" ca="1" si="71"/>
        <v>0</v>
      </c>
      <c r="AX173" s="465">
        <f t="shared" ca="1" si="71"/>
        <v>0</v>
      </c>
      <c r="AY173" s="465">
        <f t="shared" ca="1" si="71"/>
        <v>0</v>
      </c>
      <c r="AZ173" s="465">
        <f t="shared" ca="1" si="71"/>
        <v>0</v>
      </c>
      <c r="BA173" s="465">
        <f t="shared" ca="1" si="71"/>
        <v>0</v>
      </c>
      <c r="BB173" s="465">
        <f t="shared" ca="1" si="71"/>
        <v>0</v>
      </c>
      <c r="BC173" s="465">
        <f t="shared" ca="1" si="71"/>
        <v>0</v>
      </c>
      <c r="BD173" s="465">
        <f t="shared" ca="1" si="71"/>
        <v>0</v>
      </c>
      <c r="BE173" s="465">
        <f t="shared" ca="1" si="71"/>
        <v>0</v>
      </c>
      <c r="BF173" s="465">
        <f t="shared" ca="1" si="71"/>
        <v>0</v>
      </c>
      <c r="BG173" s="465">
        <f t="shared" ca="1" si="71"/>
        <v>0</v>
      </c>
      <c r="BH173" s="465">
        <f t="shared" ca="1" si="71"/>
        <v>0</v>
      </c>
      <c r="BI173" s="465">
        <f t="shared" ca="1" si="71"/>
        <v>0</v>
      </c>
      <c r="BJ173" s="465">
        <f t="shared" ca="1" si="71"/>
        <v>0</v>
      </c>
      <c r="BK173" s="465">
        <f t="shared" ca="1" si="71"/>
        <v>0</v>
      </c>
      <c r="BL173" s="465">
        <f t="shared" ca="1" si="71"/>
        <v>0</v>
      </c>
      <c r="BM173" s="465">
        <f t="shared" ca="1" si="71"/>
        <v>0</v>
      </c>
      <c r="BN173" s="465">
        <f t="shared" ca="1" si="71"/>
        <v>0</v>
      </c>
      <c r="BO173" s="465">
        <f t="shared" ca="1" si="71"/>
        <v>0</v>
      </c>
      <c r="BP173" s="465">
        <f t="shared" ca="1" si="71"/>
        <v>0</v>
      </c>
      <c r="BQ173" s="465">
        <f t="shared" ca="1" si="71"/>
        <v>0</v>
      </c>
      <c r="BR173" s="465">
        <f t="shared" ref="BR173:EC173" ca="1" si="72">IF((BR162-BQ174)&gt;0,MIN(BR162-BQ174,BQ175+BR171),0)</f>
        <v>0</v>
      </c>
      <c r="BS173" s="465">
        <f t="shared" ca="1" si="72"/>
        <v>0</v>
      </c>
      <c r="BT173" s="465">
        <f t="shared" ca="1" si="72"/>
        <v>0</v>
      </c>
      <c r="BU173" s="465">
        <f t="shared" ca="1" si="72"/>
        <v>0</v>
      </c>
      <c r="BV173" s="465">
        <f t="shared" ca="1" si="72"/>
        <v>0</v>
      </c>
      <c r="BW173" s="465">
        <f t="shared" ca="1" si="72"/>
        <v>0</v>
      </c>
      <c r="BX173" s="465">
        <f t="shared" ca="1" si="72"/>
        <v>0</v>
      </c>
      <c r="BY173" s="465">
        <f t="shared" ca="1" si="72"/>
        <v>0</v>
      </c>
      <c r="BZ173" s="465">
        <f t="shared" ca="1" si="72"/>
        <v>0</v>
      </c>
      <c r="CA173" s="465">
        <f t="shared" ca="1" si="72"/>
        <v>0</v>
      </c>
      <c r="CB173" s="465">
        <f t="shared" ca="1" si="72"/>
        <v>0</v>
      </c>
      <c r="CC173" s="465">
        <f t="shared" ca="1" si="72"/>
        <v>21021.704111425399</v>
      </c>
      <c r="CD173" s="465">
        <f t="shared" ca="1" si="72"/>
        <v>0</v>
      </c>
      <c r="CE173" s="465">
        <f t="shared" ca="1" si="72"/>
        <v>0</v>
      </c>
      <c r="CF173" s="465">
        <f t="shared" ca="1" si="72"/>
        <v>0</v>
      </c>
      <c r="CG173" s="465">
        <f t="shared" ca="1" si="72"/>
        <v>0</v>
      </c>
      <c r="CH173" s="465">
        <f t="shared" ca="1" si="72"/>
        <v>0</v>
      </c>
      <c r="CI173" s="465">
        <f t="shared" ca="1" si="72"/>
        <v>0</v>
      </c>
      <c r="CJ173" s="465">
        <f t="shared" ca="1" si="72"/>
        <v>0</v>
      </c>
      <c r="CK173" s="465">
        <f t="shared" ca="1" si="72"/>
        <v>0</v>
      </c>
      <c r="CL173" s="465">
        <f t="shared" ca="1" si="72"/>
        <v>0</v>
      </c>
      <c r="CM173" s="465">
        <f t="shared" ca="1" si="72"/>
        <v>0</v>
      </c>
      <c r="CN173" s="465">
        <f t="shared" ca="1" si="72"/>
        <v>0</v>
      </c>
      <c r="CO173" s="465">
        <f t="shared" ca="1" si="72"/>
        <v>0</v>
      </c>
      <c r="CP173" s="465">
        <f t="shared" ca="1" si="72"/>
        <v>0</v>
      </c>
      <c r="CQ173" s="465">
        <f t="shared" ca="1" si="72"/>
        <v>0</v>
      </c>
      <c r="CR173" s="465">
        <f t="shared" ca="1" si="72"/>
        <v>0</v>
      </c>
      <c r="CS173" s="465">
        <f t="shared" ca="1" si="72"/>
        <v>0</v>
      </c>
      <c r="CT173" s="465">
        <f t="shared" ca="1" si="72"/>
        <v>0</v>
      </c>
      <c r="CU173" s="465">
        <f t="shared" ca="1" si="72"/>
        <v>0</v>
      </c>
      <c r="CV173" s="465">
        <f t="shared" ca="1" si="72"/>
        <v>0</v>
      </c>
      <c r="CW173" s="465">
        <f t="shared" ca="1" si="72"/>
        <v>0</v>
      </c>
      <c r="CX173" s="465">
        <f t="shared" ca="1" si="72"/>
        <v>0</v>
      </c>
      <c r="CY173" s="465">
        <f t="shared" ca="1" si="72"/>
        <v>0</v>
      </c>
      <c r="CZ173" s="465">
        <f t="shared" ca="1" si="72"/>
        <v>0</v>
      </c>
      <c r="DA173" s="465">
        <f t="shared" ca="1" si="72"/>
        <v>0</v>
      </c>
      <c r="DB173" s="465">
        <f t="shared" ca="1" si="72"/>
        <v>0</v>
      </c>
      <c r="DC173" s="465">
        <f t="shared" ca="1" si="72"/>
        <v>0</v>
      </c>
      <c r="DD173" s="465">
        <f t="shared" ca="1" si="72"/>
        <v>0</v>
      </c>
      <c r="DE173" s="465">
        <f t="shared" ca="1" si="72"/>
        <v>0</v>
      </c>
      <c r="DF173" s="465">
        <f t="shared" ca="1" si="72"/>
        <v>0</v>
      </c>
      <c r="DG173" s="465">
        <f t="shared" ca="1" si="72"/>
        <v>0</v>
      </c>
      <c r="DH173" s="465">
        <f t="shared" ca="1" si="72"/>
        <v>0</v>
      </c>
      <c r="DI173" s="465">
        <f t="shared" ca="1" si="72"/>
        <v>0</v>
      </c>
      <c r="DJ173" s="465">
        <f t="shared" ca="1" si="72"/>
        <v>0</v>
      </c>
      <c r="DK173" s="465">
        <f t="shared" ca="1" si="72"/>
        <v>0</v>
      </c>
      <c r="DL173" s="465">
        <f t="shared" ca="1" si="72"/>
        <v>0</v>
      </c>
      <c r="DM173" s="465">
        <f t="shared" ca="1" si="72"/>
        <v>0</v>
      </c>
      <c r="DN173" s="465">
        <f t="shared" ca="1" si="72"/>
        <v>0</v>
      </c>
      <c r="DO173" s="465">
        <f t="shared" ca="1" si="72"/>
        <v>0</v>
      </c>
      <c r="DP173" s="465">
        <f t="shared" ca="1" si="72"/>
        <v>0</v>
      </c>
      <c r="DQ173" s="465">
        <f t="shared" ca="1" si="72"/>
        <v>0</v>
      </c>
      <c r="DR173" s="465">
        <f t="shared" ca="1" si="72"/>
        <v>0</v>
      </c>
      <c r="DS173" s="465">
        <f t="shared" ca="1" si="72"/>
        <v>0</v>
      </c>
      <c r="DT173" s="465">
        <f t="shared" ca="1" si="72"/>
        <v>0</v>
      </c>
      <c r="DU173" s="465">
        <f t="shared" ca="1" si="72"/>
        <v>0</v>
      </c>
      <c r="DV173" s="465">
        <f t="shared" ca="1" si="72"/>
        <v>0</v>
      </c>
      <c r="DW173" s="465">
        <f t="shared" ca="1" si="72"/>
        <v>0</v>
      </c>
      <c r="DX173" s="465">
        <f t="shared" ca="1" si="72"/>
        <v>0</v>
      </c>
      <c r="DY173" s="465">
        <f t="shared" ca="1" si="72"/>
        <v>0</v>
      </c>
      <c r="DZ173" s="465">
        <f t="shared" ca="1" si="72"/>
        <v>0</v>
      </c>
      <c r="EA173" s="465">
        <f t="shared" ca="1" si="72"/>
        <v>0</v>
      </c>
      <c r="EB173" s="465">
        <f t="shared" ca="1" si="72"/>
        <v>0</v>
      </c>
      <c r="EC173" s="465">
        <f t="shared" ca="1" si="72"/>
        <v>0</v>
      </c>
      <c r="ED173" s="465">
        <f t="shared" ref="ED173:EK173" ca="1" si="73">IF((ED162-EC174)&gt;0,MIN(ED162-EC174,EC175+ED171),0)</f>
        <v>0</v>
      </c>
      <c r="EE173" s="465">
        <f t="shared" ca="1" si="73"/>
        <v>0</v>
      </c>
      <c r="EF173" s="465">
        <f t="shared" ca="1" si="73"/>
        <v>0</v>
      </c>
      <c r="EG173" s="465">
        <f t="shared" ca="1" si="73"/>
        <v>0</v>
      </c>
      <c r="EH173" s="465">
        <f t="shared" ca="1" si="73"/>
        <v>0</v>
      </c>
      <c r="EI173" s="465">
        <f t="shared" ca="1" si="73"/>
        <v>0</v>
      </c>
      <c r="EJ173" s="465">
        <f t="shared" ca="1" si="73"/>
        <v>0</v>
      </c>
      <c r="EK173" s="465">
        <f t="shared" ca="1" si="73"/>
        <v>0</v>
      </c>
    </row>
    <row r="174" spans="1:141">
      <c r="B174" s="489" t="s">
        <v>576</v>
      </c>
      <c r="C174" s="486"/>
      <c r="D174" s="486">
        <v>0</v>
      </c>
      <c r="E174" s="465">
        <f>IF(OR(E159&lt;'Capital Structure'!$K$7,E159&gt;'Capital Structure'!$L$7),0,MAX(SUM($E$170:E170)-SUM($E$172:E172),0))</f>
        <v>0</v>
      </c>
      <c r="F174" s="465">
        <f>IF(OR(F159&lt;'Capital Structure'!$K$7,F159&gt;'Capital Structure'!$L$7),0,MAX(SUM($E$170:F170)-SUM($E$172:F172),0))</f>
        <v>0</v>
      </c>
      <c r="G174" s="465">
        <f>IF(OR(G159&lt;'Capital Structure'!$K$7,G159&gt;'Capital Structure'!$L$7),0,MAX(SUM($E$170:G170)-SUM($E$172:G172),0))</f>
        <v>0</v>
      </c>
      <c r="H174" s="465">
        <f ca="1">IF(OR(H159&lt;'Capital Structure'!$K$7,H159&gt;'Capital Structure'!$L$7),0,MAX(SUM($E$170:H170)-SUM($E$172:H172),0))</f>
        <v>0</v>
      </c>
      <c r="I174" s="465">
        <f ca="1">IF(OR(I159&lt;'Capital Structure'!$K$7,I159&gt;'Capital Structure'!$L$7),0,MAX(SUM($E$170:I170)-SUM($E$172:I172),0))</f>
        <v>0</v>
      </c>
      <c r="J174" s="465">
        <f ca="1">IF(OR(J159&lt;'Capital Structure'!$K$7,J159&gt;'Capital Structure'!$L$7),0,MAX(SUM($E$170:J170)-SUM($E$172:J172),0))</f>
        <v>0</v>
      </c>
      <c r="K174" s="465">
        <f ca="1">IF(OR(K159&lt;'Capital Structure'!$K$7,K159&gt;'Capital Structure'!$L$7),0,MAX(SUM($E$170:K170)-SUM($E$172:K172),0))</f>
        <v>0</v>
      </c>
      <c r="L174" s="465">
        <f ca="1">IF(OR(L159&lt;'Capital Structure'!$K$7,L159&gt;'Capital Structure'!$L$7),0,MAX(SUM($E$170:L170)-SUM($E$172:L172),0))</f>
        <v>0</v>
      </c>
      <c r="M174" s="465">
        <f ca="1">IF(OR(M159&lt;'Capital Structure'!$K$7,M159&gt;'Capital Structure'!$L$7),0,MAX(SUM($E$170:M170)-SUM($E$172:M172),0))</f>
        <v>0</v>
      </c>
      <c r="N174" s="465">
        <f ca="1">IF(OR(N159&lt;'Capital Structure'!$K$7,N159&gt;'Capital Structure'!$L$7),0,MAX(SUM($E$170:N170)-SUM($E$172:N172),0))</f>
        <v>0</v>
      </c>
      <c r="O174" s="465">
        <f ca="1">IF(OR(O159&lt;'Capital Structure'!$K$7,O159&gt;'Capital Structure'!$L$7),0,MAX(SUM($E$170:O170)-SUM($E$172:O172),0))</f>
        <v>0</v>
      </c>
      <c r="P174" s="465">
        <f ca="1">IF(OR(P159&lt;'Capital Structure'!$K$7,P159&gt;'Capital Structure'!$L$7),0,MAX(SUM($E$170:P170)-SUM($E$172:P172),0))</f>
        <v>0</v>
      </c>
      <c r="Q174" s="465">
        <f ca="1">IF(OR(Q159&lt;'Capital Structure'!$K$7,Q159&gt;'Capital Structure'!$L$7),0,MAX(SUM($E$170:Q170)-SUM($E$172:Q172),0))</f>
        <v>0</v>
      </c>
      <c r="R174" s="465">
        <f ca="1">IF(OR(R159&lt;'Capital Structure'!$K$7,R159&gt;'Capital Structure'!$L$7),0,MAX(SUM($E$170:R170)-SUM($E$172:R172),0))</f>
        <v>0</v>
      </c>
      <c r="S174" s="465">
        <f ca="1">IF(OR(S159&lt;'Capital Structure'!$K$7,S159&gt;'Capital Structure'!$L$7),0,MAX(SUM($E$170:S170)-SUM($E$172:S172),0))</f>
        <v>0</v>
      </c>
      <c r="T174" s="465">
        <f ca="1">IF(OR(T159&lt;'Capital Structure'!$K$7,T159&gt;'Capital Structure'!$L$7),0,MAX(SUM($E$170:T170)-SUM($E$172:T172),0))</f>
        <v>0</v>
      </c>
      <c r="U174" s="465">
        <f ca="1">IF(OR(U159&lt;'Capital Structure'!$K$7,U159&gt;'Capital Structure'!$L$7),0,MAX(SUM($E$170:U170)-SUM($E$172:U172),0))</f>
        <v>0</v>
      </c>
      <c r="V174" s="465">
        <f ca="1">IF(OR(V159&lt;'Capital Structure'!$K$7,V159&gt;'Capital Structure'!$L$7),0,MAX(SUM($E$170:V170)-SUM($E$172:V172),0))</f>
        <v>0</v>
      </c>
      <c r="W174" s="465">
        <f ca="1">IF(OR(W159&lt;'Capital Structure'!$K$7,W159&gt;'Capital Structure'!$L$7),0,MAX(SUM($E$170:W170)-SUM($E$172:W172),0))</f>
        <v>0</v>
      </c>
      <c r="X174" s="465">
        <f ca="1">IF(OR(X159&lt;'Capital Structure'!$K$7,X159&gt;'Capital Structure'!$L$7),0,MAX(SUM($E$170:X170)-SUM($E$172:X172),0))</f>
        <v>0</v>
      </c>
      <c r="Y174" s="465">
        <f ca="1">IF(OR(Y159&lt;'Capital Structure'!$K$7,Y159&gt;'Capital Structure'!$L$7),0,MAX(SUM($E$170:Y170)-SUM($E$172:Y172),0))</f>
        <v>0</v>
      </c>
      <c r="Z174" s="465">
        <f ca="1">IF(OR(Z159&lt;'Capital Structure'!$K$7,Z159&gt;'Capital Structure'!$L$7),0,MAX(SUM($E$170:Z170)-SUM($E$172:Z172),0))</f>
        <v>0</v>
      </c>
      <c r="AA174" s="465">
        <f ca="1">IF(OR(AA159&lt;'Capital Structure'!$K$7,AA159&gt;'Capital Structure'!$L$7),0,MAX(SUM($E$170:AA170)-SUM($E$172:AA172),0))</f>
        <v>0</v>
      </c>
      <c r="AB174" s="465">
        <f ca="1">IF(OR(AB159&lt;'Capital Structure'!$K$7,AB159&gt;'Capital Structure'!$L$7),0,MAX(SUM($E$170:AB170)-SUM($E$172:AB172),0))</f>
        <v>0</v>
      </c>
      <c r="AC174" s="465">
        <f ca="1">IF(OR(AC159&lt;'Capital Structure'!$K$7,AC159&gt;'Capital Structure'!$L$7),0,MAX(SUM($E$170:AC170)-SUM($E$172:AC172),0))</f>
        <v>0</v>
      </c>
      <c r="AD174" s="465">
        <f ca="1">IF(OR(AD159&lt;'Capital Structure'!$K$7,AD159&gt;'Capital Structure'!$L$7),0,MAX(SUM($E$170:AD170)-SUM($E$172:AD172),0))</f>
        <v>0</v>
      </c>
      <c r="AE174" s="465">
        <f ca="1">IF(OR(AE159&lt;'Capital Structure'!$K$7,AE159&gt;'Capital Structure'!$L$7),0,MAX(SUM($E$170:AE170)-SUM($E$172:AE172),0))</f>
        <v>0</v>
      </c>
      <c r="AF174" s="465">
        <f ca="1">IF(OR(AF159&lt;'Capital Structure'!$K$7,AF159&gt;'Capital Structure'!$L$7),0,MAX(SUM($E$170:AF170)-SUM($E$172:AF172),0))</f>
        <v>0</v>
      </c>
      <c r="AG174" s="465">
        <f ca="1">IF(OR(AG159&lt;'Capital Structure'!$K$7,AG159&gt;'Capital Structure'!$L$7),0,MAX(SUM($E$170:AG170)-SUM($E$172:AG172),0))</f>
        <v>0</v>
      </c>
      <c r="AH174" s="465">
        <f ca="1">IF(OR(AH159&lt;'Capital Structure'!$K$7,AH159&gt;'Capital Structure'!$L$7),0,MAX(SUM($E$170:AH170)-SUM($E$172:AH172),0))</f>
        <v>0</v>
      </c>
      <c r="AI174" s="465">
        <f ca="1">IF(OR(AI159&lt;'Capital Structure'!$K$7,AI159&gt;'Capital Structure'!$L$7),0,MAX(SUM($E$170:AI170)-SUM($E$172:AI172),0))</f>
        <v>0</v>
      </c>
      <c r="AJ174" s="465">
        <f ca="1">IF(OR(AJ159&lt;'Capital Structure'!$K$7,AJ159&gt;'Capital Structure'!$L$7),0,MAX(SUM($E$170:AJ170)-SUM($E$172:AJ172),0))</f>
        <v>0</v>
      </c>
      <c r="AK174" s="465">
        <f ca="1">IF(OR(AK159&lt;'Capital Structure'!$K$7,AK159&gt;'Capital Structure'!$L$7),0,MAX(SUM($E$170:AK170)-SUM($E$172:AK172),0))</f>
        <v>0</v>
      </c>
      <c r="AL174" s="465">
        <f ca="1">IF(OR(AL159&lt;'Capital Structure'!$K$7,AL159&gt;'Capital Structure'!$L$7),0,MAX(SUM($E$170:AL170)-SUM($E$172:AL172),0))</f>
        <v>0</v>
      </c>
      <c r="AM174" s="465">
        <f ca="1">IF(OR(AM159&lt;'Capital Structure'!$K$7,AM159&gt;'Capital Structure'!$L$7),0,MAX(SUM($E$170:AM170)-SUM($E$172:AM172),0))</f>
        <v>0</v>
      </c>
      <c r="AN174" s="465">
        <f ca="1">IF(OR(AN159&lt;'Capital Structure'!$K$7,AN159&gt;'Capital Structure'!$L$7),0,MAX(SUM($E$170:AN170)-SUM($E$172:AN172),0))</f>
        <v>0</v>
      </c>
      <c r="AO174" s="465">
        <f ca="1">IF(OR(AO159&lt;'Capital Structure'!$K$7,AO159&gt;'Capital Structure'!$L$7),0,MAX(SUM($E$170:AO170)-SUM($E$172:AO172),0))</f>
        <v>0</v>
      </c>
      <c r="AP174" s="465">
        <f ca="1">IF(OR(AP159&lt;'Capital Structure'!$K$7,AP159&gt;'Capital Structure'!$L$7),0,MAX(SUM($E$170:AP170)-SUM($E$172:AP172),0))</f>
        <v>0</v>
      </c>
      <c r="AQ174" s="465">
        <f ca="1">IF(OR(AQ159&lt;'Capital Structure'!$K$7,AQ159&gt;'Capital Structure'!$L$7),0,MAX(SUM($E$170:AQ170)-SUM($E$172:AQ172),0))</f>
        <v>0</v>
      </c>
      <c r="AR174" s="465">
        <f ca="1">IF(OR(AR159&lt;'Capital Structure'!$K$7,AR159&gt;'Capital Structure'!$L$7),0,MAX(SUM($E$170:AR170)-SUM($E$172:AR172),0))</f>
        <v>0</v>
      </c>
      <c r="AS174" s="465">
        <f ca="1">IF(OR(AS159&lt;'Capital Structure'!$K$7,AS159&gt;'Capital Structure'!$L$7),0,MAX(SUM($E$170:AS170)-SUM($E$172:AS172),0))</f>
        <v>0</v>
      </c>
      <c r="AT174" s="465">
        <f ca="1">IF(OR(AT159&lt;'Capital Structure'!$K$7,AT159&gt;'Capital Structure'!$L$7),0,MAX(SUM($E$170:AT170)-SUM($E$172:AT172),0))</f>
        <v>0</v>
      </c>
      <c r="AU174" s="465">
        <f ca="1">IF(OR(AU159&lt;'Capital Structure'!$K$7,AU159&gt;'Capital Structure'!$L$7),0,MAX(SUM($E$170:AU170)-SUM($E$172:AU172),0))</f>
        <v>0</v>
      </c>
      <c r="AV174" s="465">
        <f ca="1">IF(OR(AV159&lt;'Capital Structure'!$K$7,AV159&gt;'Capital Structure'!$L$7),0,MAX(SUM($E$170:AV170)-SUM($E$172:AV172),0))</f>
        <v>0</v>
      </c>
      <c r="AW174" s="465">
        <f ca="1">IF(OR(AW159&lt;'Capital Structure'!$K$7,AW159&gt;'Capital Structure'!$L$7),0,MAX(SUM($E$170:AW170)-SUM($E$172:AW172),0))</f>
        <v>0</v>
      </c>
      <c r="AX174" s="465">
        <f ca="1">IF(OR(AX159&lt;'Capital Structure'!$K$7,AX159&gt;'Capital Structure'!$L$7),0,MAX(SUM($E$170:AX170)-SUM($E$172:AX172),0))</f>
        <v>0</v>
      </c>
      <c r="AY174" s="465">
        <f ca="1">IF(OR(AY159&lt;'Capital Structure'!$K$7,AY159&gt;'Capital Structure'!$L$7),0,MAX(SUM($E$170:AY170)-SUM($E$172:AY172),0))</f>
        <v>0</v>
      </c>
      <c r="AZ174" s="465">
        <f ca="1">IF(OR(AZ159&lt;'Capital Structure'!$K$7,AZ159&gt;'Capital Structure'!$L$7),0,MAX(SUM($E$170:AZ170)-SUM($E$172:AZ172),0))</f>
        <v>0</v>
      </c>
      <c r="BA174" s="465">
        <f ca="1">IF(OR(BA159&lt;'Capital Structure'!$K$7,BA159&gt;'Capital Structure'!$L$7),0,MAX(SUM($E$170:BA170)-SUM($E$172:BA172),0))</f>
        <v>0</v>
      </c>
      <c r="BB174" s="465">
        <f ca="1">IF(OR(BB159&lt;'Capital Structure'!$K$7,BB159&gt;'Capital Structure'!$L$7),0,MAX(SUM($E$170:BB170)-SUM($E$172:BB172),0))</f>
        <v>0</v>
      </c>
      <c r="BC174" s="465">
        <f ca="1">IF(OR(BC159&lt;'Capital Structure'!$K$7,BC159&gt;'Capital Structure'!$L$7),0,MAX(SUM($E$170:BC170)-SUM($E$172:BC172),0))</f>
        <v>0</v>
      </c>
      <c r="BD174" s="465">
        <f ca="1">IF(OR(BD159&lt;'Capital Structure'!$K$7,BD159&gt;'Capital Structure'!$L$7),0,MAX(SUM($E$170:BD170)-SUM($E$172:BD172),0))</f>
        <v>0</v>
      </c>
      <c r="BE174" s="465">
        <f ca="1">IF(OR(BE159&lt;'Capital Structure'!$K$7,BE159&gt;'Capital Structure'!$L$7),0,MAX(SUM($E$170:BE170)-SUM($E$172:BE172),0))</f>
        <v>0</v>
      </c>
      <c r="BF174" s="465">
        <f ca="1">IF(OR(BF159&lt;'Capital Structure'!$K$7,BF159&gt;'Capital Structure'!$L$7),0,MAX(SUM($E$170:BF170)-SUM($E$172:BF172),0))</f>
        <v>0</v>
      </c>
      <c r="BG174" s="465">
        <f ca="1">IF(OR(BG159&lt;'Capital Structure'!$K$7,BG159&gt;'Capital Structure'!$L$7),0,MAX(SUM($E$170:BG170)-SUM($E$172:BG172),0))</f>
        <v>0</v>
      </c>
      <c r="BH174" s="465">
        <f ca="1">IF(OR(BH159&lt;'Capital Structure'!$K$7,BH159&gt;'Capital Structure'!$L$7),0,MAX(SUM($E$170:BH170)-SUM($E$172:BH172),0))</f>
        <v>0</v>
      </c>
      <c r="BI174" s="465">
        <f ca="1">IF(OR(BI159&lt;'Capital Structure'!$K$7,BI159&gt;'Capital Structure'!$L$7),0,MAX(SUM($E$170:BI170)-SUM($E$172:BI172),0))</f>
        <v>0</v>
      </c>
      <c r="BJ174" s="465">
        <f ca="1">IF(OR(BJ159&lt;'Capital Structure'!$K$7,BJ159&gt;'Capital Structure'!$L$7),0,MAX(SUM($E$170:BJ170)-SUM($E$172:BJ172),0))</f>
        <v>0</v>
      </c>
      <c r="BK174" s="465">
        <f ca="1">IF(OR(BK159&lt;'Capital Structure'!$K$7,BK159&gt;'Capital Structure'!$L$7),0,MAX(SUM($E$170:BK170)-SUM($E$172:BK172),0))</f>
        <v>0</v>
      </c>
      <c r="BL174" s="465">
        <f ca="1">IF(OR(BL159&lt;'Capital Structure'!$K$7,BL159&gt;'Capital Structure'!$L$7),0,MAX(SUM($E$170:BL170)-SUM($E$172:BL172),0))</f>
        <v>0</v>
      </c>
      <c r="BM174" s="465">
        <f ca="1">IF(OR(BM159&lt;'Capital Structure'!$K$7,BM159&gt;'Capital Structure'!$L$7),0,MAX(SUM($E$170:BM170)-SUM($E$172:BM172),0))</f>
        <v>0</v>
      </c>
      <c r="BN174" s="465">
        <f ca="1">IF(OR(BN159&lt;'Capital Structure'!$K$7,BN159&gt;'Capital Structure'!$L$7),0,MAX(SUM($E$170:BN170)-SUM($E$172:BN172),0))</f>
        <v>0</v>
      </c>
      <c r="BO174" s="465">
        <f ca="1">IF(OR(BO159&lt;'Capital Structure'!$K$7,BO159&gt;'Capital Structure'!$L$7),0,MAX(SUM($E$170:BO170)-SUM($E$172:BO172),0))</f>
        <v>0</v>
      </c>
      <c r="BP174" s="465">
        <f ca="1">IF(OR(BP159&lt;'Capital Structure'!$K$7,BP159&gt;'Capital Structure'!$L$7),0,MAX(SUM($E$170:BP170)-SUM($E$172:BP172),0))</f>
        <v>0</v>
      </c>
      <c r="BQ174" s="465">
        <f ca="1">IF(OR(BQ159&lt;'Capital Structure'!$K$7,BQ159&gt;'Capital Structure'!$L$7),0,MAX(SUM($E$170:BQ170)-SUM($E$172:BQ172),0))</f>
        <v>0</v>
      </c>
      <c r="BR174" s="465">
        <f ca="1">IF(OR(BR159&lt;'Capital Structure'!$K$7,BR159&gt;'Capital Structure'!$L$7),0,MAX(SUM($E$170:BR170)-SUM($E$172:BR172),0))</f>
        <v>0</v>
      </c>
      <c r="BS174" s="465">
        <f ca="1">IF(OR(BS159&lt;'Capital Structure'!$K$7,BS159&gt;'Capital Structure'!$L$7),0,MAX(SUM($E$170:BS170)-SUM($E$172:BS172),0))</f>
        <v>0</v>
      </c>
      <c r="BT174" s="465">
        <f ca="1">IF(OR(BT159&lt;'Capital Structure'!$K$7,BT159&gt;'Capital Structure'!$L$7),0,MAX(SUM($E$170:BT170)-SUM($E$172:BT172),0))</f>
        <v>0</v>
      </c>
      <c r="BU174" s="465">
        <f ca="1">IF(OR(BU159&lt;'Capital Structure'!$K$7,BU159&gt;'Capital Structure'!$L$7),0,MAX(SUM($E$170:BU170)-SUM($E$172:BU172),0))</f>
        <v>0</v>
      </c>
      <c r="BV174" s="465">
        <f ca="1">IF(OR(BV159&lt;'Capital Structure'!$K$7,BV159&gt;'Capital Structure'!$L$7),0,MAX(SUM($E$170:BV170)-SUM($E$172:BV172),0))</f>
        <v>0</v>
      </c>
      <c r="BW174" s="465">
        <f ca="1">IF(OR(BW159&lt;'Capital Structure'!$K$7,BW159&gt;'Capital Structure'!$L$7),0,MAX(SUM($E$170:BW170)-SUM($E$172:BW172),0))</f>
        <v>0</v>
      </c>
      <c r="BX174" s="465">
        <f ca="1">IF(OR(BX159&lt;'Capital Structure'!$K$7,BX159&gt;'Capital Structure'!$L$7),0,MAX(SUM($E$170:BX170)-SUM($E$172:BX172),0))</f>
        <v>0</v>
      </c>
      <c r="BY174" s="465">
        <f ca="1">IF(OR(BY159&lt;'Capital Structure'!$K$7,BY159&gt;'Capital Structure'!$L$7),0,MAX(SUM($E$170:BY170)-SUM($E$172:BY172),0))</f>
        <v>0</v>
      </c>
      <c r="BZ174" s="465">
        <f ca="1">IF(OR(BZ159&lt;'Capital Structure'!$K$7,BZ159&gt;'Capital Structure'!$L$7),0,MAX(SUM($E$170:BZ170)-SUM($E$172:BZ172),0))</f>
        <v>0</v>
      </c>
      <c r="CA174" s="465">
        <f ca="1">IF(OR(CA159&lt;'Capital Structure'!$K$7,CA159&gt;'Capital Structure'!$L$7),0,MAX(SUM($E$170:CA170)-SUM($E$172:CA172),0))</f>
        <v>2401641.9838345055</v>
      </c>
      <c r="CB174" s="465">
        <f ca="1">IF(OR(CB159&lt;'Capital Structure'!$K$7,CB159&gt;'Capital Structure'!$L$7),0,MAX(SUM($E$170:CB170)-SUM($E$172:CB172),0))</f>
        <v>211862.79910182254</v>
      </c>
      <c r="CC174" s="465">
        <f ca="1">IF(OR(CC159&lt;'Capital Structure'!$K$7,CC159&gt;'Capital Structure'!$L$7),0,MAX(SUM($E$170:CC170)-SUM($E$172:CC172),0))</f>
        <v>0</v>
      </c>
      <c r="CD174" s="465">
        <f ca="1">IF(OR(CD159&lt;'Capital Structure'!$K$7,CD159&gt;'Capital Structure'!$L$7),0,MAX(SUM($E$170:CD170)-SUM($E$172:CD172),0))</f>
        <v>0</v>
      </c>
      <c r="CE174" s="465">
        <f ca="1">IF(OR(CE159&lt;'Capital Structure'!$K$7,CE159&gt;'Capital Structure'!$L$7),0,MAX(SUM($E$170:CE170)-SUM($E$172:CE172),0))</f>
        <v>0</v>
      </c>
      <c r="CF174" s="465">
        <f ca="1">IF(OR(CF159&lt;'Capital Structure'!$K$7,CF159&gt;'Capital Structure'!$L$7),0,MAX(SUM($E$170:CF170)-SUM($E$172:CF172),0))</f>
        <v>0</v>
      </c>
      <c r="CG174" s="465">
        <f ca="1">IF(OR(CG159&lt;'Capital Structure'!$K$7,CG159&gt;'Capital Structure'!$L$7),0,MAX(SUM($E$170:CG170)-SUM($E$172:CG172),0))</f>
        <v>0</v>
      </c>
      <c r="CH174" s="465">
        <f ca="1">IF(OR(CH159&lt;'Capital Structure'!$K$7,CH159&gt;'Capital Structure'!$L$7),0,MAX(SUM($E$170:CH170)-SUM($E$172:CH172),0))</f>
        <v>0</v>
      </c>
      <c r="CI174" s="465">
        <f ca="1">IF(OR(CI159&lt;'Capital Structure'!$K$7,CI159&gt;'Capital Structure'!$L$7),0,MAX(SUM($E$170:CI170)-SUM($E$172:CI172),0))</f>
        <v>0</v>
      </c>
      <c r="CJ174" s="465">
        <f ca="1">IF(OR(CJ159&lt;'Capital Structure'!$K$7,CJ159&gt;'Capital Structure'!$L$7),0,MAX(SUM($E$170:CJ170)-SUM($E$172:CJ172),0))</f>
        <v>0</v>
      </c>
      <c r="CK174" s="465">
        <f ca="1">IF(OR(CK159&lt;'Capital Structure'!$K$7,CK159&gt;'Capital Structure'!$L$7),0,MAX(SUM($E$170:CK170)-SUM($E$172:CK172),0))</f>
        <v>0</v>
      </c>
      <c r="CL174" s="465">
        <f ca="1">IF(OR(CL159&lt;'Capital Structure'!$K$7,CL159&gt;'Capital Structure'!$L$7),0,MAX(SUM($E$170:CL170)-SUM($E$172:CL172),0))</f>
        <v>0</v>
      </c>
      <c r="CM174" s="465">
        <f ca="1">IF(OR(CM159&lt;'Capital Structure'!$K$7,CM159&gt;'Capital Structure'!$L$7),0,MAX(SUM($E$170:CM170)-SUM($E$172:CM172),0))</f>
        <v>0</v>
      </c>
      <c r="CN174" s="465">
        <f ca="1">IF(OR(CN159&lt;'Capital Structure'!$K$7,CN159&gt;'Capital Structure'!$L$7),0,MAX(SUM($E$170:CN170)-SUM($E$172:CN172),0))</f>
        <v>0</v>
      </c>
      <c r="CO174" s="465">
        <f ca="1">IF(OR(CO159&lt;'Capital Structure'!$K$7,CO159&gt;'Capital Structure'!$L$7),0,MAX(SUM($E$170:CO170)-SUM($E$172:CO172),0))</f>
        <v>0</v>
      </c>
      <c r="CP174" s="465">
        <f ca="1">IF(OR(CP159&lt;'Capital Structure'!$K$7,CP159&gt;'Capital Structure'!$L$7),0,MAX(SUM($E$170:CP170)-SUM($E$172:CP172),0))</f>
        <v>0</v>
      </c>
      <c r="CQ174" s="465">
        <f>IF(OR(CQ159&lt;'Capital Structure'!$K$7,CQ159&gt;'Capital Structure'!$L$7),0,MAX(SUM($E$170:CQ170)-SUM($E$172:CQ172),0))</f>
        <v>0</v>
      </c>
      <c r="CR174" s="465">
        <f>IF(OR(CR159&lt;'Capital Structure'!$K$7,CR159&gt;'Capital Structure'!$L$7),0,MAX(SUM($E$170:CR170)-SUM($E$172:CR172),0))</f>
        <v>0</v>
      </c>
      <c r="CS174" s="465">
        <f>IF(OR(CS159&lt;'Capital Structure'!$K$7,CS159&gt;'Capital Structure'!$L$7),0,MAX(SUM($E$170:CS170)-SUM($E$172:CS172),0))</f>
        <v>0</v>
      </c>
      <c r="CT174" s="465">
        <f>IF(OR(CT159&lt;'Capital Structure'!$K$7,CT159&gt;'Capital Structure'!$L$7),0,MAX(SUM($E$170:CT170)-SUM($E$172:CT172),0))</f>
        <v>0</v>
      </c>
      <c r="CU174" s="465">
        <f>IF(OR(CU159&lt;'Capital Structure'!$K$7,CU159&gt;'Capital Structure'!$L$7),0,MAX(SUM($E$170:CU170)-SUM($E$172:CU172),0))</f>
        <v>0</v>
      </c>
      <c r="CV174" s="465">
        <f>IF(OR(CV159&lt;'Capital Structure'!$K$7,CV159&gt;'Capital Structure'!$L$7),0,MAX(SUM($E$170:CV170)-SUM($E$172:CV172),0))</f>
        <v>0</v>
      </c>
      <c r="CW174" s="465">
        <f>IF(OR(CW159&lt;'Capital Structure'!$K$7,CW159&gt;'Capital Structure'!$L$7),0,MAX(SUM($E$170:CW170)-SUM($E$172:CW172),0))</f>
        <v>0</v>
      </c>
      <c r="CX174" s="465">
        <f>IF(OR(CX159&lt;'Capital Structure'!$K$7,CX159&gt;'Capital Structure'!$L$7),0,MAX(SUM($E$170:CX170)-SUM($E$172:CX172),0))</f>
        <v>0</v>
      </c>
      <c r="CY174" s="465">
        <f>IF(OR(CY159&lt;'Capital Structure'!$K$7,CY159&gt;'Capital Structure'!$L$7),0,MAX(SUM($E$170:CY170)-SUM($E$172:CY172),0))</f>
        <v>0</v>
      </c>
      <c r="CZ174" s="465">
        <f>IF(OR(CZ159&lt;'Capital Structure'!$K$7,CZ159&gt;'Capital Structure'!$L$7),0,MAX(SUM($E$170:CZ170)-SUM($E$172:CZ172),0))</f>
        <v>0</v>
      </c>
      <c r="DA174" s="465">
        <f>IF(OR(DA159&lt;'Capital Structure'!$K$7,DA159&gt;'Capital Structure'!$L$7),0,MAX(SUM($E$170:DA170)-SUM($E$172:DA172),0))</f>
        <v>0</v>
      </c>
      <c r="DB174" s="465">
        <f>IF(OR(DB159&lt;'Capital Structure'!$K$7,DB159&gt;'Capital Structure'!$L$7),0,MAX(SUM($E$170:DB170)-SUM($E$172:DB172),0))</f>
        <v>0</v>
      </c>
      <c r="DC174" s="465">
        <f>IF(OR(DC159&lt;'Capital Structure'!$K$7,DC159&gt;'Capital Structure'!$L$7),0,MAX(SUM($E$170:DC170)-SUM($E$172:DC172),0))</f>
        <v>0</v>
      </c>
      <c r="DD174" s="465">
        <f>IF(OR(DD159&lt;'Capital Structure'!$K$7,DD159&gt;'Capital Structure'!$L$7),0,MAX(SUM($E$170:DD170)-SUM($E$172:DD172),0))</f>
        <v>0</v>
      </c>
      <c r="DE174" s="465">
        <f>IF(OR(DE159&lt;'Capital Structure'!$K$7,DE159&gt;'Capital Structure'!$L$7),0,MAX(SUM($E$170:DE170)-SUM($E$172:DE172),0))</f>
        <v>0</v>
      </c>
      <c r="DF174" s="465">
        <f>IF(OR(DF159&lt;'Capital Structure'!$K$7,DF159&gt;'Capital Structure'!$L$7),0,MAX(SUM($E$170:DF170)-SUM($E$172:DF172),0))</f>
        <v>0</v>
      </c>
      <c r="DG174" s="465">
        <f>IF(OR(DG159&lt;'Capital Structure'!$K$7,DG159&gt;'Capital Structure'!$L$7),0,MAX(SUM($E$170:DG170)-SUM($E$172:DG172),0))</f>
        <v>0</v>
      </c>
      <c r="DH174" s="465">
        <f>IF(OR(DH159&lt;'Capital Structure'!$K$7,DH159&gt;'Capital Structure'!$L$7),0,MAX(SUM($E$170:DH170)-SUM($E$172:DH172),0))</f>
        <v>0</v>
      </c>
      <c r="DI174" s="465">
        <f>IF(OR(DI159&lt;'Capital Structure'!$K$7,DI159&gt;'Capital Structure'!$L$7),0,MAX(SUM($E$170:DI170)-SUM($E$172:DI172),0))</f>
        <v>0</v>
      </c>
      <c r="DJ174" s="465">
        <f>IF(OR(DJ159&lt;'Capital Structure'!$K$7,DJ159&gt;'Capital Structure'!$L$7),0,MAX(SUM($E$170:DJ170)-SUM($E$172:DJ172),0))</f>
        <v>0</v>
      </c>
      <c r="DK174" s="465">
        <f>IF(OR(DK159&lt;'Capital Structure'!$K$7,DK159&gt;'Capital Structure'!$L$7),0,MAX(SUM($E$170:DK170)-SUM($E$172:DK172),0))</f>
        <v>0</v>
      </c>
      <c r="DL174" s="465">
        <f>IF(OR(DL159&lt;'Capital Structure'!$K$7,DL159&gt;'Capital Structure'!$L$7),0,MAX(SUM($E$170:DL170)-SUM($E$172:DL172),0))</f>
        <v>0</v>
      </c>
      <c r="DM174" s="465">
        <f>IF(OR(DM159&lt;'Capital Structure'!$K$7,DM159&gt;'Capital Structure'!$L$7),0,MAX(SUM($E$170:DM170)-SUM($E$172:DM172),0))</f>
        <v>0</v>
      </c>
      <c r="DN174" s="465">
        <f>IF(OR(DN159&lt;'Capital Structure'!$K$7,DN159&gt;'Capital Structure'!$L$7),0,MAX(SUM($E$170:DN170)-SUM($E$172:DN172),0))</f>
        <v>0</v>
      </c>
      <c r="DO174" s="465">
        <f>IF(OR(DO159&lt;'Capital Structure'!$K$7,DO159&gt;'Capital Structure'!$L$7),0,MAX(SUM($E$170:DO170)-SUM($E$172:DO172),0))</f>
        <v>0</v>
      </c>
      <c r="DP174" s="465">
        <f>IF(OR(DP159&lt;'Capital Structure'!$K$7,DP159&gt;'Capital Structure'!$L$7),0,MAX(SUM($E$170:DP170)-SUM($E$172:DP172),0))</f>
        <v>0</v>
      </c>
      <c r="DQ174" s="465">
        <f>IF(OR(DQ159&lt;'Capital Structure'!$K$7,DQ159&gt;'Capital Structure'!$L$7),0,MAX(SUM($E$170:DQ170)-SUM($E$172:DQ172),0))</f>
        <v>0</v>
      </c>
      <c r="DR174" s="465">
        <f>IF(OR(DR159&lt;'Capital Structure'!$K$7,DR159&gt;'Capital Structure'!$L$7),0,MAX(SUM($E$170:DR170)-SUM($E$172:DR172),0))</f>
        <v>0</v>
      </c>
      <c r="DS174" s="465">
        <f>IF(OR(DS159&lt;'Capital Structure'!$K$7,DS159&gt;'Capital Structure'!$L$7),0,MAX(SUM($E$170:DS170)-SUM($E$172:DS172),0))</f>
        <v>0</v>
      </c>
      <c r="DT174" s="465">
        <f>IF(OR(DT159&lt;'Capital Structure'!$K$7,DT159&gt;'Capital Structure'!$L$7),0,MAX(SUM($E$170:DT170)-SUM($E$172:DT172),0))</f>
        <v>0</v>
      </c>
      <c r="DU174" s="465">
        <f>IF(OR(DU159&lt;'Capital Structure'!$K$7,DU159&gt;'Capital Structure'!$L$7),0,MAX(SUM($E$170:DU170)-SUM($E$172:DU172),0))</f>
        <v>0</v>
      </c>
      <c r="DV174" s="465">
        <f>IF(OR(DV159&lt;'Capital Structure'!$K$7,DV159&gt;'Capital Structure'!$L$7),0,MAX(SUM($E$170:DV170)-SUM($E$172:DV172),0))</f>
        <v>0</v>
      </c>
      <c r="DW174" s="465">
        <f>IF(OR(DW159&lt;'Capital Structure'!$K$7,DW159&gt;'Capital Structure'!$L$7),0,MAX(SUM($E$170:DW170)-SUM($E$172:DW172),0))</f>
        <v>0</v>
      </c>
      <c r="DX174" s="465">
        <f>IF(OR(DX159&lt;'Capital Structure'!$K$7,DX159&gt;'Capital Structure'!$L$7),0,MAX(SUM($E$170:DX170)-SUM($E$172:DX172),0))</f>
        <v>0</v>
      </c>
      <c r="DY174" s="465">
        <f>IF(OR(DY159&lt;'Capital Structure'!$K$7,DY159&gt;'Capital Structure'!$L$7),0,MAX(SUM($E$170:DY170)-SUM($E$172:DY172),0))</f>
        <v>0</v>
      </c>
      <c r="DZ174" s="465">
        <f>IF(OR(DZ159&lt;'Capital Structure'!$K$7,DZ159&gt;'Capital Structure'!$L$7),0,MAX(SUM($E$170:DZ170)-SUM($E$172:DZ172),0))</f>
        <v>0</v>
      </c>
      <c r="EA174" s="465">
        <f>IF(OR(EA159&lt;'Capital Structure'!$K$7,EA159&gt;'Capital Structure'!$L$7),0,MAX(SUM($E$170:EA170)-SUM($E$172:EA172),0))</f>
        <v>0</v>
      </c>
      <c r="EB174" s="465">
        <f>IF(OR(EB159&lt;'Capital Structure'!$K$7,EB159&gt;'Capital Structure'!$L$7),0,MAX(SUM($E$170:EB170)-SUM($E$172:EB172),0))</f>
        <v>0</v>
      </c>
      <c r="EC174" s="465">
        <f>IF(OR(EC159&lt;'Capital Structure'!$K$7,EC159&gt;'Capital Structure'!$L$7),0,MAX(SUM($E$170:EC170)-SUM($E$172:EC172),0))</f>
        <v>0</v>
      </c>
      <c r="ED174" s="465">
        <f>IF(OR(ED159&lt;'Capital Structure'!$K$7,ED159&gt;'Capital Structure'!$L$7),0,MAX(SUM($E$170:ED170)-SUM($E$172:ED172),0))</f>
        <v>0</v>
      </c>
      <c r="EE174" s="465">
        <f>IF(OR(EE159&lt;'Capital Structure'!$K$7,EE159&gt;'Capital Structure'!$L$7),0,MAX(SUM($E$170:EE170)-SUM($E$172:EE172),0))</f>
        <v>0</v>
      </c>
      <c r="EF174" s="465">
        <f>IF(OR(EF159&lt;'Capital Structure'!$K$7,EF159&gt;'Capital Structure'!$L$7),0,MAX(SUM($E$170:EF170)-SUM($E$172:EF172),0))</f>
        <v>0</v>
      </c>
      <c r="EG174" s="465">
        <f>IF(OR(EG159&lt;'Capital Structure'!$K$7,EG159&gt;'Capital Structure'!$L$7),0,MAX(SUM($E$170:EG170)-SUM($E$172:EG172),0))</f>
        <v>0</v>
      </c>
      <c r="EH174" s="465">
        <f>IF(OR(EH159&lt;'Capital Structure'!$K$7,EH159&gt;'Capital Structure'!$L$7),0,MAX(SUM($E$170:EH170)-SUM($E$172:EH172),0))</f>
        <v>0</v>
      </c>
      <c r="EI174" s="465">
        <f>IF(OR(EI159&lt;'Capital Structure'!$K$7,EI159&gt;'Capital Structure'!$L$7),0,MAX(SUM($E$170:EI170)-SUM($E$172:EI172),0))</f>
        <v>0</v>
      </c>
      <c r="EJ174" s="465">
        <f>IF(OR(EJ159&lt;'Capital Structure'!$K$7,EJ159&gt;'Capital Structure'!$L$7),0,MAX(SUM($E$170:EJ170)-SUM($E$172:EJ172),0))</f>
        <v>0</v>
      </c>
      <c r="EK174" s="465">
        <f>IF(OR(EK159&lt;'Capital Structure'!$K$7,EK159&gt;'Capital Structure'!$L$7),0,MAX(SUM($E$170:EK170)-SUM($E$172:EK172),0))</f>
        <v>0</v>
      </c>
    </row>
    <row r="175" spans="1:141">
      <c r="B175" s="489" t="s">
        <v>577</v>
      </c>
      <c r="C175" s="486"/>
      <c r="D175" s="486"/>
      <c r="E175" s="465">
        <f>IF(OR(E159&lt;'Capital Structure'!$K$7,E159&gt;'Capital Structure'!$L$7),0,SUM($D$171:E171)-SUM($D$173:E173))</f>
        <v>0</v>
      </c>
      <c r="F175" s="465">
        <f>IF(OR(F159&lt;'Capital Structure'!$K$7,F159&gt;'Capital Structure'!$L$7),0,SUM($D$171:F171)-SUM($D$173:F173))</f>
        <v>0</v>
      </c>
      <c r="G175" s="465">
        <f>IF(OR(G159&lt;'Capital Structure'!$K$7,G159&gt;'Capital Structure'!$L$7),0,SUM($D$171:G171)-SUM($D$173:G173))</f>
        <v>0</v>
      </c>
      <c r="H175" s="465">
        <f ca="1">IF(OR(H159&lt;'Capital Structure'!$K$7,H159&gt;'Capital Structure'!$L$7),0,SUM($D$171:H171)-SUM($D$173:H173))</f>
        <v>0</v>
      </c>
      <c r="I175" s="465">
        <f ca="1">IF(OR(I159&lt;'Capital Structure'!$K$7,I159&gt;'Capital Structure'!$L$7),0,SUM($D$171:I171)-SUM($D$173:I173))</f>
        <v>0</v>
      </c>
      <c r="J175" s="465">
        <f ca="1">IF(OR(J159&lt;'Capital Structure'!$K$7,J159&gt;'Capital Structure'!$L$7),0,SUM($D$171:J171)-SUM($D$173:J173))</f>
        <v>0</v>
      </c>
      <c r="K175" s="465">
        <f ca="1">IF(OR(K159&lt;'Capital Structure'!$K$7,K159&gt;'Capital Structure'!$L$7),0,SUM($D$171:K171)-SUM($D$173:K173))</f>
        <v>0</v>
      </c>
      <c r="L175" s="465">
        <f ca="1">IF(OR(L159&lt;'Capital Structure'!$K$7,L159&gt;'Capital Structure'!$L$7),0,SUM($D$171:L171)-SUM($D$173:L173))</f>
        <v>0</v>
      </c>
      <c r="M175" s="465">
        <f ca="1">IF(OR(M159&lt;'Capital Structure'!$K$7,M159&gt;'Capital Structure'!$L$7),0,SUM($D$171:M171)-SUM($D$173:M173))</f>
        <v>0</v>
      </c>
      <c r="N175" s="465">
        <f ca="1">IF(OR(N159&lt;'Capital Structure'!$K$7,N159&gt;'Capital Structure'!$L$7),0,SUM($D$171:N171)-SUM($D$173:N173))</f>
        <v>0</v>
      </c>
      <c r="O175" s="465">
        <f ca="1">IF(OR(O159&lt;'Capital Structure'!$K$7,O159&gt;'Capital Structure'!$L$7),0,SUM($D$171:O171)-SUM($D$173:O173))</f>
        <v>0</v>
      </c>
      <c r="P175" s="465">
        <f ca="1">IF(OR(P159&lt;'Capital Structure'!$K$7,P159&gt;'Capital Structure'!$L$7),0,SUM($D$171:P171)-SUM($D$173:P173))</f>
        <v>0</v>
      </c>
      <c r="Q175" s="465">
        <f ca="1">IF(OR(Q159&lt;'Capital Structure'!$K$7,Q159&gt;'Capital Structure'!$L$7),0,SUM($D$171:Q171)-SUM($D$173:Q173))</f>
        <v>0</v>
      </c>
      <c r="R175" s="465">
        <f ca="1">IF(OR(R159&lt;'Capital Structure'!$K$7,R159&gt;'Capital Structure'!$L$7),0,SUM($D$171:R171)-SUM($D$173:R173))</f>
        <v>0</v>
      </c>
      <c r="S175" s="465">
        <f ca="1">IF(OR(S159&lt;'Capital Structure'!$K$7,S159&gt;'Capital Structure'!$L$7),0,SUM($D$171:S171)-SUM($D$173:S173))</f>
        <v>0</v>
      </c>
      <c r="T175" s="465">
        <f ca="1">IF(OR(T159&lt;'Capital Structure'!$K$7,T159&gt;'Capital Structure'!$L$7),0,SUM($D$171:T171)-SUM($D$173:T173))</f>
        <v>0</v>
      </c>
      <c r="U175" s="465">
        <f ca="1">IF(OR(U159&lt;'Capital Structure'!$K$7,U159&gt;'Capital Structure'!$L$7),0,SUM($D$171:U171)-SUM($D$173:U173))</f>
        <v>0</v>
      </c>
      <c r="V175" s="465">
        <f ca="1">IF(OR(V159&lt;'Capital Structure'!$K$7,V159&gt;'Capital Structure'!$L$7),0,SUM($D$171:V171)-SUM($D$173:V173))</f>
        <v>0</v>
      </c>
      <c r="W175" s="465">
        <f ca="1">IF(OR(W159&lt;'Capital Structure'!$K$7,W159&gt;'Capital Structure'!$L$7),0,SUM($D$171:W171)-SUM($D$173:W173))</f>
        <v>0</v>
      </c>
      <c r="X175" s="465">
        <f ca="1">IF(OR(X159&lt;'Capital Structure'!$K$7,X159&gt;'Capital Structure'!$L$7),0,SUM($D$171:X171)-SUM($D$173:X173))</f>
        <v>0</v>
      </c>
      <c r="Y175" s="465">
        <f ca="1">IF(OR(Y159&lt;'Capital Structure'!$K$7,Y159&gt;'Capital Structure'!$L$7),0,SUM($D$171:Y171)-SUM($D$173:Y173))</f>
        <v>0</v>
      </c>
      <c r="Z175" s="465">
        <f ca="1">IF(OR(Z159&lt;'Capital Structure'!$K$7,Z159&gt;'Capital Structure'!$L$7),0,SUM($D$171:Z171)-SUM($D$173:Z173))</f>
        <v>0</v>
      </c>
      <c r="AA175" s="465">
        <f ca="1">IF(OR(AA159&lt;'Capital Structure'!$K$7,AA159&gt;'Capital Structure'!$L$7),0,SUM($D$171:AA171)-SUM($D$173:AA173))</f>
        <v>0</v>
      </c>
      <c r="AB175" s="465">
        <f ca="1">IF(OR(AB159&lt;'Capital Structure'!$K$7,AB159&gt;'Capital Structure'!$L$7),0,SUM($D$171:AB171)-SUM($D$173:AB173))</f>
        <v>0</v>
      </c>
      <c r="AC175" s="465">
        <f ca="1">IF(OR(AC159&lt;'Capital Structure'!$K$7,AC159&gt;'Capital Structure'!$L$7),0,SUM($D$171:AC171)-SUM($D$173:AC173))</f>
        <v>0</v>
      </c>
      <c r="AD175" s="465">
        <f ca="1">IF(OR(AD159&lt;'Capital Structure'!$K$7,AD159&gt;'Capital Structure'!$L$7),0,SUM($D$171:AD171)-SUM($D$173:AD173))</f>
        <v>0</v>
      </c>
      <c r="AE175" s="465">
        <f ca="1">IF(OR(AE159&lt;'Capital Structure'!$K$7,AE159&gt;'Capital Structure'!$L$7),0,SUM($D$171:AE171)-SUM($D$173:AE173))</f>
        <v>0</v>
      </c>
      <c r="AF175" s="465">
        <f ca="1">IF(OR(AF159&lt;'Capital Structure'!$K$7,AF159&gt;'Capital Structure'!$L$7),0,SUM($D$171:AF171)-SUM($D$173:AF173))</f>
        <v>0</v>
      </c>
      <c r="AG175" s="465">
        <f ca="1">IF(OR(AG159&lt;'Capital Structure'!$K$7,AG159&gt;'Capital Structure'!$L$7),0,SUM($D$171:AG171)-SUM($D$173:AG173))</f>
        <v>0</v>
      </c>
      <c r="AH175" s="465">
        <f ca="1">IF(OR(AH159&lt;'Capital Structure'!$K$7,AH159&gt;'Capital Structure'!$L$7),0,SUM($D$171:AH171)-SUM($D$173:AH173))</f>
        <v>0</v>
      </c>
      <c r="AI175" s="465">
        <f ca="1">IF(OR(AI159&lt;'Capital Structure'!$K$7,AI159&gt;'Capital Structure'!$L$7),0,SUM($D$171:AI171)-SUM($D$173:AI173))</f>
        <v>0</v>
      </c>
      <c r="AJ175" s="465">
        <f ca="1">IF(OR(AJ159&lt;'Capital Structure'!$K$7,AJ159&gt;'Capital Structure'!$L$7),0,SUM($D$171:AJ171)-SUM($D$173:AJ173))</f>
        <v>0</v>
      </c>
      <c r="AK175" s="465">
        <f ca="1">IF(OR(AK159&lt;'Capital Structure'!$K$7,AK159&gt;'Capital Structure'!$L$7),0,SUM($D$171:AK171)-SUM($D$173:AK173))</f>
        <v>0</v>
      </c>
      <c r="AL175" s="465">
        <f ca="1">IF(OR(AL159&lt;'Capital Structure'!$K$7,AL159&gt;'Capital Structure'!$L$7),0,SUM($D$171:AL171)-SUM($D$173:AL173))</f>
        <v>0</v>
      </c>
      <c r="AM175" s="465">
        <f ca="1">IF(OR(AM159&lt;'Capital Structure'!$K$7,AM159&gt;'Capital Structure'!$L$7),0,SUM($D$171:AM171)-SUM($D$173:AM173))</f>
        <v>0</v>
      </c>
      <c r="AN175" s="465">
        <f ca="1">IF(OR(AN159&lt;'Capital Structure'!$K$7,AN159&gt;'Capital Structure'!$L$7),0,SUM($D$171:AN171)-SUM($D$173:AN173))</f>
        <v>0</v>
      </c>
      <c r="AO175" s="465">
        <f ca="1">IF(OR(AO159&lt;'Capital Structure'!$K$7,AO159&gt;'Capital Structure'!$L$7),0,SUM($D$171:AO171)-SUM($D$173:AO173))</f>
        <v>0</v>
      </c>
      <c r="AP175" s="465">
        <f ca="1">IF(OR(AP159&lt;'Capital Structure'!$K$7,AP159&gt;'Capital Structure'!$L$7),0,SUM($D$171:AP171)-SUM($D$173:AP173))</f>
        <v>0</v>
      </c>
      <c r="AQ175" s="465">
        <f ca="1">IF(OR(AQ159&lt;'Capital Structure'!$K$7,AQ159&gt;'Capital Structure'!$L$7),0,SUM($D$171:AQ171)-SUM($D$173:AQ173))</f>
        <v>0</v>
      </c>
      <c r="AR175" s="465">
        <f ca="1">IF(OR(AR159&lt;'Capital Structure'!$K$7,AR159&gt;'Capital Structure'!$L$7),0,SUM($D$171:AR171)-SUM($D$173:AR173))</f>
        <v>0</v>
      </c>
      <c r="AS175" s="465">
        <f ca="1">IF(OR(AS159&lt;'Capital Structure'!$K$7,AS159&gt;'Capital Structure'!$L$7),0,SUM($D$171:AS171)-SUM($D$173:AS173))</f>
        <v>0</v>
      </c>
      <c r="AT175" s="465">
        <f ca="1">IF(OR(AT159&lt;'Capital Structure'!$K$7,AT159&gt;'Capital Structure'!$L$7),0,SUM($D$171:AT171)-SUM($D$173:AT173))</f>
        <v>0</v>
      </c>
      <c r="AU175" s="465">
        <f ca="1">IF(OR(AU159&lt;'Capital Structure'!$K$7,AU159&gt;'Capital Structure'!$L$7),0,SUM($D$171:AU171)-SUM($D$173:AU173))</f>
        <v>0</v>
      </c>
      <c r="AV175" s="465">
        <f ca="1">IF(OR(AV159&lt;'Capital Structure'!$K$7,AV159&gt;'Capital Structure'!$L$7),0,SUM($D$171:AV171)-SUM($D$173:AV173))</f>
        <v>0</v>
      </c>
      <c r="AW175" s="465">
        <f ca="1">IF(OR(AW159&lt;'Capital Structure'!$K$7,AW159&gt;'Capital Structure'!$L$7),0,SUM($D$171:AW171)-SUM($D$173:AW173))</f>
        <v>0</v>
      </c>
      <c r="AX175" s="465">
        <f ca="1">IF(OR(AX159&lt;'Capital Structure'!$K$7,AX159&gt;'Capital Structure'!$L$7),0,SUM($D$171:AX171)-SUM($D$173:AX173))</f>
        <v>0</v>
      </c>
      <c r="AY175" s="465">
        <f ca="1">IF(OR(AY159&lt;'Capital Structure'!$K$7,AY159&gt;'Capital Structure'!$L$7),0,SUM($D$171:AY171)-SUM($D$173:AY173))</f>
        <v>0</v>
      </c>
      <c r="AZ175" s="465">
        <f ca="1">IF(OR(AZ159&lt;'Capital Structure'!$K$7,AZ159&gt;'Capital Structure'!$L$7),0,SUM($D$171:AZ171)-SUM($D$173:AZ173))</f>
        <v>0</v>
      </c>
      <c r="BA175" s="465">
        <f ca="1">IF(OR(BA159&lt;'Capital Structure'!$K$7,BA159&gt;'Capital Structure'!$L$7),0,SUM($D$171:BA171)-SUM($D$173:BA173))</f>
        <v>0</v>
      </c>
      <c r="BB175" s="465">
        <f ca="1">IF(OR(BB159&lt;'Capital Structure'!$K$7,BB159&gt;'Capital Structure'!$L$7),0,SUM($D$171:BB171)-SUM($D$173:BB173))</f>
        <v>0</v>
      </c>
      <c r="BC175" s="465">
        <f ca="1">IF(OR(BC159&lt;'Capital Structure'!$K$7,BC159&gt;'Capital Structure'!$L$7),0,SUM($D$171:BC171)-SUM($D$173:BC173))</f>
        <v>0</v>
      </c>
      <c r="BD175" s="465">
        <f ca="1">IF(OR(BD159&lt;'Capital Structure'!$K$7,BD159&gt;'Capital Structure'!$L$7),0,SUM($D$171:BD171)-SUM($D$173:BD173))</f>
        <v>0</v>
      </c>
      <c r="BE175" s="465">
        <f ca="1">IF(OR(BE159&lt;'Capital Structure'!$K$7,BE159&gt;'Capital Structure'!$L$7),0,SUM($D$171:BE171)-SUM($D$173:BE173))</f>
        <v>0</v>
      </c>
      <c r="BF175" s="465">
        <f ca="1">IF(OR(BF159&lt;'Capital Structure'!$K$7,BF159&gt;'Capital Structure'!$L$7),0,SUM($D$171:BF171)-SUM($D$173:BF173))</f>
        <v>0</v>
      </c>
      <c r="BG175" s="465">
        <f ca="1">IF(OR(BG159&lt;'Capital Structure'!$K$7,BG159&gt;'Capital Structure'!$L$7),0,SUM($D$171:BG171)-SUM($D$173:BG173))</f>
        <v>0</v>
      </c>
      <c r="BH175" s="465">
        <f ca="1">IF(OR(BH159&lt;'Capital Structure'!$K$7,BH159&gt;'Capital Structure'!$L$7),0,SUM($D$171:BH171)-SUM($D$173:BH173))</f>
        <v>0</v>
      </c>
      <c r="BI175" s="465">
        <f ca="1">IF(OR(BI159&lt;'Capital Structure'!$K$7,BI159&gt;'Capital Structure'!$L$7),0,SUM($D$171:BI171)-SUM($D$173:BI173))</f>
        <v>0</v>
      </c>
      <c r="BJ175" s="465">
        <f ca="1">IF(OR(BJ159&lt;'Capital Structure'!$K$7,BJ159&gt;'Capital Structure'!$L$7),0,SUM($D$171:BJ171)-SUM($D$173:BJ173))</f>
        <v>0</v>
      </c>
      <c r="BK175" s="465">
        <f ca="1">IF(OR(BK159&lt;'Capital Structure'!$K$7,BK159&gt;'Capital Structure'!$L$7),0,SUM($D$171:BK171)-SUM($D$173:BK173))</f>
        <v>0</v>
      </c>
      <c r="BL175" s="465">
        <f ca="1">IF(OR(BL159&lt;'Capital Structure'!$K$7,BL159&gt;'Capital Structure'!$L$7),0,SUM($D$171:BL171)-SUM($D$173:BL173))</f>
        <v>0</v>
      </c>
      <c r="BM175" s="465">
        <f ca="1">IF(OR(BM159&lt;'Capital Structure'!$K$7,BM159&gt;'Capital Structure'!$L$7),0,SUM($D$171:BM171)-SUM($D$173:BM173))</f>
        <v>0</v>
      </c>
      <c r="BN175" s="465">
        <f ca="1">IF(OR(BN159&lt;'Capital Structure'!$K$7,BN159&gt;'Capital Structure'!$L$7),0,SUM($D$171:BN171)-SUM($D$173:BN173))</f>
        <v>0</v>
      </c>
      <c r="BO175" s="465">
        <f ca="1">IF(OR(BO159&lt;'Capital Structure'!$K$7,BO159&gt;'Capital Structure'!$L$7),0,SUM($D$171:BO171)-SUM($D$173:BO173))</f>
        <v>0</v>
      </c>
      <c r="BP175" s="465">
        <f ca="1">IF(OR(BP159&lt;'Capital Structure'!$K$7,BP159&gt;'Capital Structure'!$L$7),0,SUM($D$171:BP171)-SUM($D$173:BP173))</f>
        <v>0</v>
      </c>
      <c r="BQ175" s="465">
        <f ca="1">IF(OR(BQ159&lt;'Capital Structure'!$K$7,BQ159&gt;'Capital Structure'!$L$7),0,SUM($D$171:BQ171)-SUM($D$173:BQ173))</f>
        <v>0</v>
      </c>
      <c r="BR175" s="465">
        <f ca="1">IF(OR(BR159&lt;'Capital Structure'!$K$7,BR159&gt;'Capital Structure'!$L$7),0,SUM($D$171:BR171)-SUM($D$173:BR173))</f>
        <v>0</v>
      </c>
      <c r="BS175" s="465">
        <f ca="1">IF(OR(BS159&lt;'Capital Structure'!$K$7,BS159&gt;'Capital Structure'!$L$7),0,SUM($D$171:BS171)-SUM($D$173:BS173))</f>
        <v>0</v>
      </c>
      <c r="BT175" s="465">
        <f ca="1">IF(OR(BT159&lt;'Capital Structure'!$K$7,BT159&gt;'Capital Structure'!$L$7),0,SUM($D$171:BT171)-SUM($D$173:BT173))</f>
        <v>0</v>
      </c>
      <c r="BU175" s="465">
        <f ca="1">IF(OR(BU159&lt;'Capital Structure'!$K$7,BU159&gt;'Capital Structure'!$L$7),0,SUM($D$171:BU171)-SUM($D$173:BU173))</f>
        <v>0</v>
      </c>
      <c r="BV175" s="465">
        <f ca="1">IF(OR(BV159&lt;'Capital Structure'!$K$7,BV159&gt;'Capital Structure'!$L$7),0,SUM($D$171:BV171)-SUM($D$173:BV173))</f>
        <v>0</v>
      </c>
      <c r="BW175" s="465">
        <f ca="1">IF(OR(BW159&lt;'Capital Structure'!$K$7,BW159&gt;'Capital Structure'!$L$7),0,SUM($D$171:BW171)-SUM($D$173:BW173))</f>
        <v>0</v>
      </c>
      <c r="BX175" s="465">
        <f ca="1">IF(OR(BX159&lt;'Capital Structure'!$K$7,BX159&gt;'Capital Structure'!$L$7),0,SUM($D$171:BX171)-SUM($D$173:BX173))</f>
        <v>0</v>
      </c>
      <c r="BY175" s="465">
        <f ca="1">IF(OR(BY159&lt;'Capital Structure'!$K$7,BY159&gt;'Capital Structure'!$L$7),0,SUM($D$171:BY171)-SUM($D$173:BY173))</f>
        <v>0</v>
      </c>
      <c r="BZ175" s="465">
        <f ca="1">IF(OR(BZ159&lt;'Capital Structure'!$K$7,BZ159&gt;'Capital Structure'!$L$7),0,SUM($D$171:BZ171)-SUM($D$173:BZ173))</f>
        <v>0</v>
      </c>
      <c r="CA175" s="465">
        <f ca="1">IF(OR(CA159&lt;'Capital Structure'!$K$7,CA159&gt;'Capital Structure'!$L$7),0,SUM($D$171:CA171)-SUM($D$173:CA173))</f>
        <v>10006.841599310441</v>
      </c>
      <c r="CB175" s="465">
        <f ca="1">IF(OR(CB159&lt;'Capital Structure'!$K$7,CB159&gt;'Capital Structure'!$L$7),0,SUM($D$171:CB171)-SUM($D$173:CB173))</f>
        <v>20055.378371951341</v>
      </c>
      <c r="CC175" s="465">
        <f ca="1">IF(OR(CC159&lt;'Capital Structure'!$K$7,CC159&gt;'Capital Structure'!$L$7),0,SUM($D$171:CC171)-SUM($D$173:CC173))</f>
        <v>0</v>
      </c>
      <c r="CD175" s="465">
        <f ca="1">IF(OR(CD159&lt;'Capital Structure'!$K$7,CD159&gt;'Capital Structure'!$L$7),0,SUM($D$171:CD171)-SUM($D$173:CD173))</f>
        <v>0</v>
      </c>
      <c r="CE175" s="465">
        <f ca="1">IF(OR(CE159&lt;'Capital Structure'!$K$7,CE159&gt;'Capital Structure'!$L$7),0,SUM($D$171:CE171)-SUM($D$173:CE173))</f>
        <v>0</v>
      </c>
      <c r="CF175" s="465">
        <f ca="1">IF(OR(CF159&lt;'Capital Structure'!$K$7,CF159&gt;'Capital Structure'!$L$7),0,SUM($D$171:CF171)-SUM($D$173:CF173))</f>
        <v>0</v>
      </c>
      <c r="CG175" s="465">
        <f ca="1">IF(OR(CG159&lt;'Capital Structure'!$K$7,CG159&gt;'Capital Structure'!$L$7),0,SUM($D$171:CG171)-SUM($D$173:CG173))</f>
        <v>0</v>
      </c>
      <c r="CH175" s="465">
        <f ca="1">IF(OR(CH159&lt;'Capital Structure'!$K$7,CH159&gt;'Capital Structure'!$L$7),0,SUM($D$171:CH171)-SUM($D$173:CH173))</f>
        <v>0</v>
      </c>
      <c r="CI175" s="465">
        <f ca="1">IF(OR(CI159&lt;'Capital Structure'!$K$7,CI159&gt;'Capital Structure'!$L$7),0,SUM($D$171:CI171)-SUM($D$173:CI173))</f>
        <v>0</v>
      </c>
      <c r="CJ175" s="465">
        <f ca="1">IF(OR(CJ159&lt;'Capital Structure'!$K$7,CJ159&gt;'Capital Structure'!$L$7),0,SUM($D$171:CJ171)-SUM($D$173:CJ173))</f>
        <v>0</v>
      </c>
      <c r="CK175" s="465">
        <f ca="1">IF(OR(CK159&lt;'Capital Structure'!$K$7,CK159&gt;'Capital Structure'!$L$7),0,SUM($D$171:CK171)-SUM($D$173:CK173))</f>
        <v>0</v>
      </c>
      <c r="CL175" s="465">
        <f ca="1">IF(OR(CL159&lt;'Capital Structure'!$K$7,CL159&gt;'Capital Structure'!$L$7),0,SUM($D$171:CL171)-SUM($D$173:CL173))</f>
        <v>0</v>
      </c>
      <c r="CM175" s="465">
        <f ca="1">IF(OR(CM159&lt;'Capital Structure'!$K$7,CM159&gt;'Capital Structure'!$L$7),0,SUM($D$171:CM171)-SUM($D$173:CM173))</f>
        <v>0</v>
      </c>
      <c r="CN175" s="465">
        <f ca="1">IF(OR(CN159&lt;'Capital Structure'!$K$7,CN159&gt;'Capital Structure'!$L$7),0,SUM($D$171:CN171)-SUM($D$173:CN173))</f>
        <v>0</v>
      </c>
      <c r="CO175" s="465">
        <f ca="1">IF(OR(CO159&lt;'Capital Structure'!$K$7,CO159&gt;'Capital Structure'!$L$7),0,SUM($D$171:CO171)-SUM($D$173:CO173))</f>
        <v>0</v>
      </c>
      <c r="CP175" s="465">
        <f ca="1">IF(OR(CP159&lt;'Capital Structure'!$K$7,CP159&gt;'Capital Structure'!$L$7),0,SUM($D$171:CP171)-SUM($D$173:CP173))</f>
        <v>0</v>
      </c>
      <c r="CQ175" s="465">
        <f>IF(OR(CQ159&lt;'Capital Structure'!$K$7,CQ159&gt;'Capital Structure'!$L$7),0,SUM($D$171:CQ171)-SUM($D$173:CQ173))</f>
        <v>0</v>
      </c>
      <c r="CR175" s="465">
        <f>IF(OR(CR159&lt;'Capital Structure'!$K$7,CR159&gt;'Capital Structure'!$L$7),0,SUM($D$171:CR171)-SUM($D$173:CR173))</f>
        <v>0</v>
      </c>
      <c r="CS175" s="465">
        <f>IF(OR(CS159&lt;'Capital Structure'!$K$7,CS159&gt;'Capital Structure'!$L$7),0,SUM($D$171:CS171)-SUM($D$173:CS173))</f>
        <v>0</v>
      </c>
      <c r="CT175" s="465">
        <f>IF(OR(CT159&lt;'Capital Structure'!$K$7,CT159&gt;'Capital Structure'!$L$7),0,SUM($D$171:CT171)-SUM($D$173:CT173))</f>
        <v>0</v>
      </c>
      <c r="CU175" s="465">
        <f>IF(OR(CU159&lt;'Capital Structure'!$K$7,CU159&gt;'Capital Structure'!$L$7),0,SUM($D$171:CU171)-SUM($D$173:CU173))</f>
        <v>0</v>
      </c>
      <c r="CV175" s="465">
        <f>IF(OR(CV159&lt;'Capital Structure'!$K$7,CV159&gt;'Capital Structure'!$L$7),0,SUM($D$171:CV171)-SUM($D$173:CV173))</f>
        <v>0</v>
      </c>
      <c r="CW175" s="465">
        <f>IF(OR(CW159&lt;'Capital Structure'!$K$7,CW159&gt;'Capital Structure'!$L$7),0,SUM($D$171:CW171)-SUM($D$173:CW173))</f>
        <v>0</v>
      </c>
      <c r="CX175" s="465">
        <f>IF(OR(CX159&lt;'Capital Structure'!$K$7,CX159&gt;'Capital Structure'!$L$7),0,SUM($D$171:CX171)-SUM($D$173:CX173))</f>
        <v>0</v>
      </c>
      <c r="CY175" s="465">
        <f>IF(OR(CY159&lt;'Capital Structure'!$K$7,CY159&gt;'Capital Structure'!$L$7),0,SUM($D$171:CY171)-SUM($D$173:CY173))</f>
        <v>0</v>
      </c>
      <c r="CZ175" s="465">
        <f>IF(OR(CZ159&lt;'Capital Structure'!$K$7,CZ159&gt;'Capital Structure'!$L$7),0,SUM($D$171:CZ171)-SUM($D$173:CZ173))</f>
        <v>0</v>
      </c>
      <c r="DA175" s="465">
        <f>IF(OR(DA159&lt;'Capital Structure'!$K$7,DA159&gt;'Capital Structure'!$L$7),0,SUM($D$171:DA171)-SUM($D$173:DA173))</f>
        <v>0</v>
      </c>
      <c r="DB175" s="465">
        <f>IF(OR(DB159&lt;'Capital Structure'!$K$7,DB159&gt;'Capital Structure'!$L$7),0,SUM($D$171:DB171)-SUM($D$173:DB173))</f>
        <v>0</v>
      </c>
      <c r="DC175" s="465">
        <f>IF(OR(DC159&lt;'Capital Structure'!$K$7,DC159&gt;'Capital Structure'!$L$7),0,SUM($D$171:DC171)-SUM($D$173:DC173))</f>
        <v>0</v>
      </c>
      <c r="DD175" s="465">
        <f>IF(OR(DD159&lt;'Capital Structure'!$K$7,DD159&gt;'Capital Structure'!$L$7),0,SUM($D$171:DD171)-SUM($D$173:DD173))</f>
        <v>0</v>
      </c>
      <c r="DE175" s="465">
        <f>IF(OR(DE159&lt;'Capital Structure'!$K$7,DE159&gt;'Capital Structure'!$L$7),0,SUM($D$171:DE171)-SUM($D$173:DE173))</f>
        <v>0</v>
      </c>
      <c r="DF175" s="465">
        <f>IF(OR(DF159&lt;'Capital Structure'!$K$7,DF159&gt;'Capital Structure'!$L$7),0,SUM($D$171:DF171)-SUM($D$173:DF173))</f>
        <v>0</v>
      </c>
      <c r="DG175" s="465">
        <f>IF(OR(DG159&lt;'Capital Structure'!$K$7,DG159&gt;'Capital Structure'!$L$7),0,SUM($D$171:DG171)-SUM($D$173:DG173))</f>
        <v>0</v>
      </c>
      <c r="DH175" s="465">
        <f>IF(OR(DH159&lt;'Capital Structure'!$K$7,DH159&gt;'Capital Structure'!$L$7),0,SUM($D$171:DH171)-SUM($D$173:DH173))</f>
        <v>0</v>
      </c>
      <c r="DI175" s="465">
        <f>IF(OR(DI159&lt;'Capital Structure'!$K$7,DI159&gt;'Capital Structure'!$L$7),0,SUM($D$171:DI171)-SUM($D$173:DI173))</f>
        <v>0</v>
      </c>
      <c r="DJ175" s="465">
        <f>IF(OR(DJ159&lt;'Capital Structure'!$K$7,DJ159&gt;'Capital Structure'!$L$7),0,SUM($D$171:DJ171)-SUM($D$173:DJ173))</f>
        <v>0</v>
      </c>
      <c r="DK175" s="465">
        <f>IF(OR(DK159&lt;'Capital Structure'!$K$7,DK159&gt;'Capital Structure'!$L$7),0,SUM($D$171:DK171)-SUM($D$173:DK173))</f>
        <v>0</v>
      </c>
      <c r="DL175" s="465">
        <f>IF(OR(DL159&lt;'Capital Structure'!$K$7,DL159&gt;'Capital Structure'!$L$7),0,SUM($D$171:DL171)-SUM($D$173:DL173))</f>
        <v>0</v>
      </c>
      <c r="DM175" s="465">
        <f>IF(OR(DM159&lt;'Capital Structure'!$K$7,DM159&gt;'Capital Structure'!$L$7),0,SUM($D$171:DM171)-SUM($D$173:DM173))</f>
        <v>0</v>
      </c>
      <c r="DN175" s="465">
        <f>IF(OR(DN159&lt;'Capital Structure'!$K$7,DN159&gt;'Capital Structure'!$L$7),0,SUM($D$171:DN171)-SUM($D$173:DN173))</f>
        <v>0</v>
      </c>
      <c r="DO175" s="465">
        <f>IF(OR(DO159&lt;'Capital Structure'!$K$7,DO159&gt;'Capital Structure'!$L$7),0,SUM($D$171:DO171)-SUM($D$173:DO173))</f>
        <v>0</v>
      </c>
      <c r="DP175" s="465">
        <f>IF(OR(DP159&lt;'Capital Structure'!$K$7,DP159&gt;'Capital Structure'!$L$7),0,SUM($D$171:DP171)-SUM($D$173:DP173))</f>
        <v>0</v>
      </c>
      <c r="DQ175" s="465">
        <f>IF(OR(DQ159&lt;'Capital Structure'!$K$7,DQ159&gt;'Capital Structure'!$L$7),0,SUM($D$171:DQ171)-SUM($D$173:DQ173))</f>
        <v>0</v>
      </c>
      <c r="DR175" s="465">
        <f>IF(OR(DR159&lt;'Capital Structure'!$K$7,DR159&gt;'Capital Structure'!$L$7),0,SUM($D$171:DR171)-SUM($D$173:DR173))</f>
        <v>0</v>
      </c>
      <c r="DS175" s="465">
        <f>IF(OR(DS159&lt;'Capital Structure'!$K$7,DS159&gt;'Capital Structure'!$L$7),0,SUM($D$171:DS171)-SUM($D$173:DS173))</f>
        <v>0</v>
      </c>
      <c r="DT175" s="465">
        <f>IF(OR(DT159&lt;'Capital Structure'!$K$7,DT159&gt;'Capital Structure'!$L$7),0,SUM($D$171:DT171)-SUM($D$173:DT173))</f>
        <v>0</v>
      </c>
      <c r="DU175" s="465">
        <f>IF(OR(DU159&lt;'Capital Structure'!$K$7,DU159&gt;'Capital Structure'!$L$7),0,SUM($D$171:DU171)-SUM($D$173:DU173))</f>
        <v>0</v>
      </c>
      <c r="DV175" s="465">
        <f>IF(OR(DV159&lt;'Capital Structure'!$K$7,DV159&gt;'Capital Structure'!$L$7),0,SUM($D$171:DV171)-SUM($D$173:DV173))</f>
        <v>0</v>
      </c>
      <c r="DW175" s="465">
        <f>IF(OR(DW159&lt;'Capital Structure'!$K$7,DW159&gt;'Capital Structure'!$L$7),0,SUM($D$171:DW171)-SUM($D$173:DW173))</f>
        <v>0</v>
      </c>
      <c r="DX175" s="465">
        <f>IF(OR(DX159&lt;'Capital Structure'!$K$7,DX159&gt;'Capital Structure'!$L$7),0,SUM($D$171:DX171)-SUM($D$173:DX173))</f>
        <v>0</v>
      </c>
      <c r="DY175" s="465">
        <f>IF(OR(DY159&lt;'Capital Structure'!$K$7,DY159&gt;'Capital Structure'!$L$7),0,SUM($D$171:DY171)-SUM($D$173:DY173))</f>
        <v>0</v>
      </c>
      <c r="DZ175" s="465">
        <f>IF(OR(DZ159&lt;'Capital Structure'!$K$7,DZ159&gt;'Capital Structure'!$L$7),0,SUM($D$171:DZ171)-SUM($D$173:DZ173))</f>
        <v>0</v>
      </c>
      <c r="EA175" s="465">
        <f>IF(OR(EA159&lt;'Capital Structure'!$K$7,EA159&gt;'Capital Structure'!$L$7),0,SUM($D$171:EA171)-SUM($D$173:EA173))</f>
        <v>0</v>
      </c>
      <c r="EB175" s="465">
        <f>IF(OR(EB159&lt;'Capital Structure'!$K$7,EB159&gt;'Capital Structure'!$L$7),0,SUM($D$171:EB171)-SUM($D$173:EB173))</f>
        <v>0</v>
      </c>
      <c r="EC175" s="465">
        <f>IF(OR(EC159&lt;'Capital Structure'!$K$7,EC159&gt;'Capital Structure'!$L$7),0,SUM($D$171:EC171)-SUM($D$173:EC173))</f>
        <v>0</v>
      </c>
      <c r="ED175" s="465">
        <f>IF(OR(ED159&lt;'Capital Structure'!$K$7,ED159&gt;'Capital Structure'!$L$7),0,SUM($D$171:ED171)-SUM($D$173:ED173))</f>
        <v>0</v>
      </c>
      <c r="EE175" s="465">
        <f>IF(OR(EE159&lt;'Capital Structure'!$K$7,EE159&gt;'Capital Structure'!$L$7),0,SUM($D$171:EE171)-SUM($D$173:EE173))</f>
        <v>0</v>
      </c>
      <c r="EF175" s="465">
        <f>IF(OR(EF159&lt;'Capital Structure'!$K$7,EF159&gt;'Capital Structure'!$L$7),0,SUM($D$171:EF171)-SUM($D$173:EF173))</f>
        <v>0</v>
      </c>
      <c r="EG175" s="465">
        <f>IF(OR(EG159&lt;'Capital Structure'!$K$7,EG159&gt;'Capital Structure'!$L$7),0,SUM($D$171:EG171)-SUM($D$173:EG173))</f>
        <v>0</v>
      </c>
      <c r="EH175" s="465">
        <f>IF(OR(EH159&lt;'Capital Structure'!$K$7,EH159&gt;'Capital Structure'!$L$7),0,SUM($D$171:EH171)-SUM($D$173:EH173))</f>
        <v>0</v>
      </c>
      <c r="EI175" s="465">
        <f>IF(OR(EI159&lt;'Capital Structure'!$K$7,EI159&gt;'Capital Structure'!$L$7),0,SUM($D$171:EI171)-SUM($D$173:EI173))</f>
        <v>0</v>
      </c>
      <c r="EJ175" s="465">
        <f>IF(OR(EJ159&lt;'Capital Structure'!$K$7,EJ159&gt;'Capital Structure'!$L$7),0,SUM($D$171:EJ171)-SUM($D$173:EJ173))</f>
        <v>0</v>
      </c>
      <c r="EK175" s="465">
        <f>IF(OR(EK159&lt;'Capital Structure'!$K$7,EK159&gt;'Capital Structure'!$L$7),0,SUM($D$171:EK171)-SUM($D$173:EK173))</f>
        <v>0</v>
      </c>
    </row>
    <row r="176" spans="1:141">
      <c r="B176" s="486" t="s">
        <v>210</v>
      </c>
      <c r="C176" s="486"/>
      <c r="D176" s="490">
        <f>'Capital Structure'!M17</f>
        <v>165000000</v>
      </c>
      <c r="E176" s="465">
        <f>$D$176-E174</f>
        <v>165000000</v>
      </c>
      <c r="F176" s="465">
        <f t="shared" ref="F176:BQ176" si="74">$D$176-F174</f>
        <v>165000000</v>
      </c>
      <c r="G176" s="465">
        <f t="shared" si="74"/>
        <v>165000000</v>
      </c>
      <c r="H176" s="465">
        <f t="shared" ca="1" si="74"/>
        <v>165000000</v>
      </c>
      <c r="I176" s="465">
        <f t="shared" ca="1" si="74"/>
        <v>165000000</v>
      </c>
      <c r="J176" s="465">
        <f t="shared" ca="1" si="74"/>
        <v>165000000</v>
      </c>
      <c r="K176" s="465">
        <f t="shared" ca="1" si="74"/>
        <v>165000000</v>
      </c>
      <c r="L176" s="465">
        <f t="shared" ca="1" si="74"/>
        <v>165000000</v>
      </c>
      <c r="M176" s="465">
        <f t="shared" ca="1" si="74"/>
        <v>165000000</v>
      </c>
      <c r="N176" s="465">
        <f t="shared" ca="1" si="74"/>
        <v>165000000</v>
      </c>
      <c r="O176" s="465">
        <f t="shared" ca="1" si="74"/>
        <v>165000000</v>
      </c>
      <c r="P176" s="465">
        <f t="shared" ca="1" si="74"/>
        <v>165000000</v>
      </c>
      <c r="Q176" s="465">
        <f t="shared" ca="1" si="74"/>
        <v>165000000</v>
      </c>
      <c r="R176" s="465">
        <f t="shared" ca="1" si="74"/>
        <v>165000000</v>
      </c>
      <c r="S176" s="465">
        <f t="shared" ca="1" si="74"/>
        <v>165000000</v>
      </c>
      <c r="T176" s="465">
        <f t="shared" ca="1" si="74"/>
        <v>165000000</v>
      </c>
      <c r="U176" s="465">
        <f t="shared" ca="1" si="74"/>
        <v>165000000</v>
      </c>
      <c r="V176" s="465">
        <f t="shared" ca="1" si="74"/>
        <v>165000000</v>
      </c>
      <c r="W176" s="465">
        <f t="shared" ca="1" si="74"/>
        <v>165000000</v>
      </c>
      <c r="X176" s="465">
        <f t="shared" ca="1" si="74"/>
        <v>165000000</v>
      </c>
      <c r="Y176" s="465">
        <f t="shared" ca="1" si="74"/>
        <v>165000000</v>
      </c>
      <c r="Z176" s="465">
        <f t="shared" ca="1" si="74"/>
        <v>165000000</v>
      </c>
      <c r="AA176" s="465">
        <f t="shared" ca="1" si="74"/>
        <v>165000000</v>
      </c>
      <c r="AB176" s="465">
        <f t="shared" ca="1" si="74"/>
        <v>165000000</v>
      </c>
      <c r="AC176" s="465">
        <f t="shared" ca="1" si="74"/>
        <v>165000000</v>
      </c>
      <c r="AD176" s="465">
        <f t="shared" ca="1" si="74"/>
        <v>165000000</v>
      </c>
      <c r="AE176" s="465">
        <f t="shared" ca="1" si="74"/>
        <v>165000000</v>
      </c>
      <c r="AF176" s="465">
        <f t="shared" ca="1" si="74"/>
        <v>165000000</v>
      </c>
      <c r="AG176" s="465">
        <f t="shared" ca="1" si="74"/>
        <v>165000000</v>
      </c>
      <c r="AH176" s="465">
        <f t="shared" ca="1" si="74"/>
        <v>165000000</v>
      </c>
      <c r="AI176" s="465">
        <f t="shared" ca="1" si="74"/>
        <v>165000000</v>
      </c>
      <c r="AJ176" s="465">
        <f t="shared" ca="1" si="74"/>
        <v>165000000</v>
      </c>
      <c r="AK176" s="465">
        <f t="shared" ca="1" si="74"/>
        <v>165000000</v>
      </c>
      <c r="AL176" s="465">
        <f t="shared" ca="1" si="74"/>
        <v>165000000</v>
      </c>
      <c r="AM176" s="465">
        <f t="shared" ca="1" si="74"/>
        <v>165000000</v>
      </c>
      <c r="AN176" s="465">
        <f t="shared" ca="1" si="74"/>
        <v>165000000</v>
      </c>
      <c r="AO176" s="465">
        <f t="shared" ca="1" si="74"/>
        <v>165000000</v>
      </c>
      <c r="AP176" s="465">
        <f t="shared" ca="1" si="74"/>
        <v>165000000</v>
      </c>
      <c r="AQ176" s="465">
        <f t="shared" ca="1" si="74"/>
        <v>165000000</v>
      </c>
      <c r="AR176" s="465">
        <f t="shared" ca="1" si="74"/>
        <v>165000000</v>
      </c>
      <c r="AS176" s="465">
        <f t="shared" ca="1" si="74"/>
        <v>165000000</v>
      </c>
      <c r="AT176" s="465">
        <f t="shared" ca="1" si="74"/>
        <v>165000000</v>
      </c>
      <c r="AU176" s="465">
        <f t="shared" ca="1" si="74"/>
        <v>165000000</v>
      </c>
      <c r="AV176" s="465">
        <f t="shared" ca="1" si="74"/>
        <v>165000000</v>
      </c>
      <c r="AW176" s="465">
        <f t="shared" ca="1" si="74"/>
        <v>165000000</v>
      </c>
      <c r="AX176" s="465">
        <f t="shared" ca="1" si="74"/>
        <v>165000000</v>
      </c>
      <c r="AY176" s="465">
        <f t="shared" ca="1" si="74"/>
        <v>165000000</v>
      </c>
      <c r="AZ176" s="465">
        <f t="shared" ca="1" si="74"/>
        <v>165000000</v>
      </c>
      <c r="BA176" s="465">
        <f t="shared" ca="1" si="74"/>
        <v>165000000</v>
      </c>
      <c r="BB176" s="465">
        <f t="shared" ca="1" si="74"/>
        <v>165000000</v>
      </c>
      <c r="BC176" s="465">
        <f t="shared" ca="1" si="74"/>
        <v>165000000</v>
      </c>
      <c r="BD176" s="465">
        <f t="shared" ca="1" si="74"/>
        <v>165000000</v>
      </c>
      <c r="BE176" s="465">
        <f t="shared" ca="1" si="74"/>
        <v>165000000</v>
      </c>
      <c r="BF176" s="465">
        <f t="shared" ca="1" si="74"/>
        <v>165000000</v>
      </c>
      <c r="BG176" s="465">
        <f t="shared" ca="1" si="74"/>
        <v>165000000</v>
      </c>
      <c r="BH176" s="465">
        <f t="shared" ca="1" si="74"/>
        <v>165000000</v>
      </c>
      <c r="BI176" s="465">
        <f t="shared" ca="1" si="74"/>
        <v>165000000</v>
      </c>
      <c r="BJ176" s="465">
        <f t="shared" ca="1" si="74"/>
        <v>165000000</v>
      </c>
      <c r="BK176" s="465">
        <f t="shared" ca="1" si="74"/>
        <v>165000000</v>
      </c>
      <c r="BL176" s="465">
        <f t="shared" ca="1" si="74"/>
        <v>165000000</v>
      </c>
      <c r="BM176" s="465">
        <f t="shared" ca="1" si="74"/>
        <v>165000000</v>
      </c>
      <c r="BN176" s="465">
        <f t="shared" ca="1" si="74"/>
        <v>165000000</v>
      </c>
      <c r="BO176" s="465">
        <f t="shared" ca="1" si="74"/>
        <v>165000000</v>
      </c>
      <c r="BP176" s="465">
        <f t="shared" ca="1" si="74"/>
        <v>165000000</v>
      </c>
      <c r="BQ176" s="465">
        <f t="shared" ca="1" si="74"/>
        <v>165000000</v>
      </c>
      <c r="BR176" s="465">
        <f t="shared" ref="BR176:EC176" ca="1" si="75">$D$176-BR174</f>
        <v>165000000</v>
      </c>
      <c r="BS176" s="465">
        <f t="shared" ca="1" si="75"/>
        <v>165000000</v>
      </c>
      <c r="BT176" s="465">
        <f t="shared" ca="1" si="75"/>
        <v>165000000</v>
      </c>
      <c r="BU176" s="465">
        <f t="shared" ca="1" si="75"/>
        <v>165000000</v>
      </c>
      <c r="BV176" s="465">
        <f t="shared" ca="1" si="75"/>
        <v>165000000</v>
      </c>
      <c r="BW176" s="465">
        <f t="shared" ca="1" si="75"/>
        <v>165000000</v>
      </c>
      <c r="BX176" s="465">
        <f t="shared" ca="1" si="75"/>
        <v>165000000</v>
      </c>
      <c r="BY176" s="465">
        <f t="shared" ca="1" si="75"/>
        <v>165000000</v>
      </c>
      <c r="BZ176" s="465">
        <f t="shared" ca="1" si="75"/>
        <v>165000000</v>
      </c>
      <c r="CA176" s="465">
        <f t="shared" ca="1" si="75"/>
        <v>162598358.01616549</v>
      </c>
      <c r="CB176" s="465">
        <f t="shared" ca="1" si="75"/>
        <v>164788137.20089817</v>
      </c>
      <c r="CC176" s="465">
        <f t="shared" ca="1" si="75"/>
        <v>165000000</v>
      </c>
      <c r="CD176" s="465">
        <f t="shared" ca="1" si="75"/>
        <v>165000000</v>
      </c>
      <c r="CE176" s="465">
        <f t="shared" ca="1" si="75"/>
        <v>165000000</v>
      </c>
      <c r="CF176" s="465">
        <f t="shared" ca="1" si="75"/>
        <v>165000000</v>
      </c>
      <c r="CG176" s="465">
        <f t="shared" ca="1" si="75"/>
        <v>165000000</v>
      </c>
      <c r="CH176" s="465">
        <f t="shared" ca="1" si="75"/>
        <v>165000000</v>
      </c>
      <c r="CI176" s="465">
        <f t="shared" ca="1" si="75"/>
        <v>165000000</v>
      </c>
      <c r="CJ176" s="465">
        <f t="shared" ca="1" si="75"/>
        <v>165000000</v>
      </c>
      <c r="CK176" s="465">
        <f t="shared" ca="1" si="75"/>
        <v>165000000</v>
      </c>
      <c r="CL176" s="465">
        <f t="shared" ca="1" si="75"/>
        <v>165000000</v>
      </c>
      <c r="CM176" s="465">
        <f t="shared" ca="1" si="75"/>
        <v>165000000</v>
      </c>
      <c r="CN176" s="465">
        <f t="shared" ca="1" si="75"/>
        <v>165000000</v>
      </c>
      <c r="CO176" s="465">
        <f t="shared" ca="1" si="75"/>
        <v>165000000</v>
      </c>
      <c r="CP176" s="465">
        <f t="shared" ca="1" si="75"/>
        <v>165000000</v>
      </c>
      <c r="CQ176" s="465">
        <f t="shared" si="75"/>
        <v>165000000</v>
      </c>
      <c r="CR176" s="465">
        <f t="shared" si="75"/>
        <v>165000000</v>
      </c>
      <c r="CS176" s="465">
        <f t="shared" si="75"/>
        <v>165000000</v>
      </c>
      <c r="CT176" s="465">
        <f t="shared" si="75"/>
        <v>165000000</v>
      </c>
      <c r="CU176" s="465">
        <f t="shared" si="75"/>
        <v>165000000</v>
      </c>
      <c r="CV176" s="465">
        <f t="shared" si="75"/>
        <v>165000000</v>
      </c>
      <c r="CW176" s="465">
        <f t="shared" si="75"/>
        <v>165000000</v>
      </c>
      <c r="CX176" s="465">
        <f t="shared" si="75"/>
        <v>165000000</v>
      </c>
      <c r="CY176" s="465">
        <f t="shared" si="75"/>
        <v>165000000</v>
      </c>
      <c r="CZ176" s="465">
        <f t="shared" si="75"/>
        <v>165000000</v>
      </c>
      <c r="DA176" s="465">
        <f t="shared" si="75"/>
        <v>165000000</v>
      </c>
      <c r="DB176" s="465">
        <f t="shared" si="75"/>
        <v>165000000</v>
      </c>
      <c r="DC176" s="465">
        <f t="shared" si="75"/>
        <v>165000000</v>
      </c>
      <c r="DD176" s="465">
        <f t="shared" si="75"/>
        <v>165000000</v>
      </c>
      <c r="DE176" s="465">
        <f t="shared" si="75"/>
        <v>165000000</v>
      </c>
      <c r="DF176" s="465">
        <f t="shared" si="75"/>
        <v>165000000</v>
      </c>
      <c r="DG176" s="465">
        <f t="shared" si="75"/>
        <v>165000000</v>
      </c>
      <c r="DH176" s="465">
        <f t="shared" si="75"/>
        <v>165000000</v>
      </c>
      <c r="DI176" s="465">
        <f t="shared" si="75"/>
        <v>165000000</v>
      </c>
      <c r="DJ176" s="465">
        <f t="shared" si="75"/>
        <v>165000000</v>
      </c>
      <c r="DK176" s="465">
        <f t="shared" si="75"/>
        <v>165000000</v>
      </c>
      <c r="DL176" s="465">
        <f t="shared" si="75"/>
        <v>165000000</v>
      </c>
      <c r="DM176" s="465">
        <f t="shared" si="75"/>
        <v>165000000</v>
      </c>
      <c r="DN176" s="465">
        <f t="shared" si="75"/>
        <v>165000000</v>
      </c>
      <c r="DO176" s="465">
        <f t="shared" si="75"/>
        <v>165000000</v>
      </c>
      <c r="DP176" s="465">
        <f t="shared" si="75"/>
        <v>165000000</v>
      </c>
      <c r="DQ176" s="465">
        <f t="shared" si="75"/>
        <v>165000000</v>
      </c>
      <c r="DR176" s="465">
        <f t="shared" si="75"/>
        <v>165000000</v>
      </c>
      <c r="DS176" s="465">
        <f t="shared" si="75"/>
        <v>165000000</v>
      </c>
      <c r="DT176" s="465">
        <f t="shared" si="75"/>
        <v>165000000</v>
      </c>
      <c r="DU176" s="465">
        <f t="shared" si="75"/>
        <v>165000000</v>
      </c>
      <c r="DV176" s="465">
        <f t="shared" si="75"/>
        <v>165000000</v>
      </c>
      <c r="DW176" s="465">
        <f t="shared" si="75"/>
        <v>165000000</v>
      </c>
      <c r="DX176" s="465">
        <f t="shared" si="75"/>
        <v>165000000</v>
      </c>
      <c r="DY176" s="465">
        <f t="shared" si="75"/>
        <v>165000000</v>
      </c>
      <c r="DZ176" s="465">
        <f t="shared" si="75"/>
        <v>165000000</v>
      </c>
      <c r="EA176" s="465">
        <f t="shared" si="75"/>
        <v>165000000</v>
      </c>
      <c r="EB176" s="465">
        <f t="shared" si="75"/>
        <v>165000000</v>
      </c>
      <c r="EC176" s="465">
        <f t="shared" si="75"/>
        <v>165000000</v>
      </c>
      <c r="ED176" s="465">
        <f t="shared" ref="ED176:EK176" si="76">$D$176-ED174</f>
        <v>165000000</v>
      </c>
      <c r="EE176" s="465">
        <f t="shared" si="76"/>
        <v>165000000</v>
      </c>
      <c r="EF176" s="465">
        <f t="shared" si="76"/>
        <v>165000000</v>
      </c>
      <c r="EG176" s="465">
        <f t="shared" si="76"/>
        <v>165000000</v>
      </c>
      <c r="EH176" s="465">
        <f t="shared" si="76"/>
        <v>165000000</v>
      </c>
      <c r="EI176" s="465">
        <f t="shared" si="76"/>
        <v>165000000</v>
      </c>
      <c r="EJ176" s="465">
        <f t="shared" si="76"/>
        <v>165000000</v>
      </c>
      <c r="EK176" s="465">
        <f t="shared" si="76"/>
        <v>165000000</v>
      </c>
    </row>
    <row r="177" spans="1:141">
      <c r="B177" s="486" t="s">
        <v>205</v>
      </c>
      <c r="C177" s="486"/>
      <c r="D177" s="486"/>
      <c r="E177" s="491">
        <f>IF(E$159='Capital Structure'!$L$7,(D174+E170+E171-E172-E173),0)</f>
        <v>0</v>
      </c>
      <c r="F177" s="491">
        <f>IF(F$159='Capital Structure'!$L$7,(E174+F170+F171-F172-F173),0)</f>
        <v>0</v>
      </c>
      <c r="G177" s="491">
        <f>IF(G$159='Capital Structure'!$L$7,(F174+G170+G171-G172-G173),0)</f>
        <v>0</v>
      </c>
      <c r="H177" s="491">
        <f>IF(H$159='Capital Structure'!$L$7,(G174+H170+H171-H172-H173),0)</f>
        <v>0</v>
      </c>
      <c r="I177" s="491">
        <f>IF(I$159='Capital Structure'!$L$7,(H174+I170+I171-I172-I173),0)</f>
        <v>0</v>
      </c>
      <c r="J177" s="491">
        <f>IF(J$159='Capital Structure'!$L$7,(I174+J170+J171-J172-J173),0)</f>
        <v>0</v>
      </c>
      <c r="K177" s="491">
        <f>IF(K$159='Capital Structure'!$L$7,(J174+K170+K171-K172-K173),0)</f>
        <v>0</v>
      </c>
      <c r="L177" s="491">
        <f>IF(L$159='Capital Structure'!$L$7,(K174+L170+L171-L172-L173),0)</f>
        <v>0</v>
      </c>
      <c r="M177" s="491">
        <f>IF(M$159='Capital Structure'!$L$7,(L174+M170+M171-M172-M173),0)</f>
        <v>0</v>
      </c>
      <c r="N177" s="491">
        <f>IF(N$159='Capital Structure'!$L$7,(M174+N170+N171-N172-N173),0)</f>
        <v>0</v>
      </c>
      <c r="O177" s="491">
        <f>IF(O$159='Capital Structure'!$L$7,(N174+O170+O171-O172-O173),0)</f>
        <v>0</v>
      </c>
      <c r="P177" s="491">
        <f>IF(P$159='Capital Structure'!$L$7,(O174+P170+P171-P172-P173),0)</f>
        <v>0</v>
      </c>
      <c r="Q177" s="491">
        <f>IF(Q$159='Capital Structure'!$L$7,(P174+Q170+Q171-Q172-Q173),0)</f>
        <v>0</v>
      </c>
      <c r="R177" s="491">
        <f>IF(R$159='Capital Structure'!$L$7,(Q174+R170+R171-R172-R173),0)</f>
        <v>0</v>
      </c>
      <c r="S177" s="491">
        <f>IF(S$159='Capital Structure'!$L$7,(R174+S170+S171-S172-S173),0)</f>
        <v>0</v>
      </c>
      <c r="T177" s="491">
        <f>IF(T$159='Capital Structure'!$L$7,(S174+T170+T171-T172-T173),0)</f>
        <v>0</v>
      </c>
      <c r="U177" s="491">
        <f>IF(U$159='Capital Structure'!$L$7,(T174+U170+U171-U172-U173),0)</f>
        <v>0</v>
      </c>
      <c r="V177" s="491">
        <f>IF(V$159='Capital Structure'!$L$7,(U174+V170+V171-V172-V173),0)</f>
        <v>0</v>
      </c>
      <c r="W177" s="491">
        <f>IF(W$159='Capital Structure'!$L$7,(V174+W170+W171-W172-W173),0)</f>
        <v>0</v>
      </c>
      <c r="X177" s="491">
        <f>IF(X$159='Capital Structure'!$L$7,(W174+X170+X171-X172-X173),0)</f>
        <v>0</v>
      </c>
      <c r="Y177" s="491">
        <f>IF(Y$159='Capital Structure'!$L$7,(X174+Y170+Y171-Y172-Y173),0)</f>
        <v>0</v>
      </c>
      <c r="Z177" s="491">
        <f>IF(Z$159='Capital Structure'!$L$7,(Y174+Z170+Z171-Z172-Z173),0)</f>
        <v>0</v>
      </c>
      <c r="AA177" s="491">
        <f>IF(AA$159='Capital Structure'!$L$7,(Z174+AA170+AA171-AA172-AA173),0)</f>
        <v>0</v>
      </c>
      <c r="AB177" s="491">
        <f>IF(AB$159='Capital Structure'!$L$7,(AA174+AB170+AB171-AB172-AB173),0)</f>
        <v>0</v>
      </c>
      <c r="AC177" s="491">
        <f>IF(AC$159='Capital Structure'!$L$7,(AB174+AC170+AC171-AC172-AC173),0)</f>
        <v>0</v>
      </c>
      <c r="AD177" s="491">
        <f>IF(AD$159='Capital Structure'!$L$7,(AC174+AD170+AD171-AD172-AD173),0)</f>
        <v>0</v>
      </c>
      <c r="AE177" s="491">
        <f>IF(AE$159='Capital Structure'!$L$7,(AD174+AE170+AE171-AE172-AE173),0)</f>
        <v>0</v>
      </c>
      <c r="AF177" s="491">
        <f>IF(AF$159='Capital Structure'!$L$7,(AE174+AF170+AF171-AF172-AF173),0)</f>
        <v>0</v>
      </c>
      <c r="AG177" s="491">
        <f>IF(AG$159='Capital Structure'!$L$7,(AF174+AG170+AG171-AG172-AG173),0)</f>
        <v>0</v>
      </c>
      <c r="AH177" s="491">
        <f>IF(AH$159='Capital Structure'!$L$7,(AG174+AH170+AH171-AH172-AH173),0)</f>
        <v>0</v>
      </c>
      <c r="AI177" s="491">
        <f>IF(AI$159='Capital Structure'!$L$7,(AH174+AI170+AI171-AI172-AI173),0)</f>
        <v>0</v>
      </c>
      <c r="AJ177" s="491">
        <f>IF(AJ$159='Capital Structure'!$L$7,(AI174+AJ170+AJ171-AJ172-AJ173),0)</f>
        <v>0</v>
      </c>
      <c r="AK177" s="491">
        <f>IF(AK$159='Capital Structure'!$L$7,(AJ174+AK170+AK171-AK172-AK173),0)</f>
        <v>0</v>
      </c>
      <c r="AL177" s="491">
        <f>IF(AL$159='Capital Structure'!$L$7,(AK174+AL170+AL171-AL172-AL173),0)</f>
        <v>0</v>
      </c>
      <c r="AM177" s="491">
        <f>IF(AM$159='Capital Structure'!$L$7,(AL174+AM170+AM171-AM172-AM173),0)</f>
        <v>0</v>
      </c>
      <c r="AN177" s="491">
        <f>IF(AN$159='Capital Structure'!$L$7,(AM174+AN170+AN171-AN172-AN173),0)</f>
        <v>0</v>
      </c>
      <c r="AO177" s="491">
        <f>IF(AO$159='Capital Structure'!$L$7,(AN174+AO170+AO171-AO172-AO173),0)</f>
        <v>0</v>
      </c>
      <c r="AP177" s="491">
        <f>IF(AP$159='Capital Structure'!$L$7,(AO174+AP170+AP171-AP172-AP173),0)</f>
        <v>0</v>
      </c>
      <c r="AQ177" s="491">
        <f>IF(AQ$159='Capital Structure'!$L$7,(AP174+AQ170+AQ171-AQ172-AQ173),0)</f>
        <v>0</v>
      </c>
      <c r="AR177" s="491">
        <f>IF(AR$159='Capital Structure'!$L$7,(AQ174+AR170+AR171-AR172-AR173),0)</f>
        <v>0</v>
      </c>
      <c r="AS177" s="491">
        <f>IF(AS$159='Capital Structure'!$L$7,(AR174+AS170+AS171-AS172-AS173),0)</f>
        <v>0</v>
      </c>
      <c r="AT177" s="491">
        <f>IF(AT$159='Capital Structure'!$L$7,(AS174+AT170+AT171-AT172-AT173),0)</f>
        <v>0</v>
      </c>
      <c r="AU177" s="491">
        <f>IF(AU$159='Capital Structure'!$L$7,(AT174+AU170+AU171-AU172-AU173),0)</f>
        <v>0</v>
      </c>
      <c r="AV177" s="491">
        <f>IF(AV$159='Capital Structure'!$L$7,(AU174+AV170+AV171-AV172-AV173),0)</f>
        <v>0</v>
      </c>
      <c r="AW177" s="491">
        <f>IF(AW$159='Capital Structure'!$L$7,(AV174+AW170+AW171-AW172-AW173),0)</f>
        <v>0</v>
      </c>
      <c r="AX177" s="491">
        <f>IF(AX$159='Capital Structure'!$L$7,(AW174+AX170+AX171-AX172-AX173),0)</f>
        <v>0</v>
      </c>
      <c r="AY177" s="491">
        <f>IF(AY$159='Capital Structure'!$L$7,(AX174+AY170+AY171-AY172-AY173),0)</f>
        <v>0</v>
      </c>
      <c r="AZ177" s="491">
        <f>IF(AZ$159='Capital Structure'!$L$7,(AY174+AZ170+AZ171-AZ172-AZ173),0)</f>
        <v>0</v>
      </c>
      <c r="BA177" s="491">
        <f>IF(BA$159='Capital Structure'!$L$7,(AZ174+BA170+BA171-BA172-BA173),0)</f>
        <v>0</v>
      </c>
      <c r="BB177" s="491">
        <f>IF(BB$159='Capital Structure'!$L$7,(BA174+BB170+BB171-BB172-BB173),0)</f>
        <v>0</v>
      </c>
      <c r="BC177" s="491">
        <f>IF(BC$159='Capital Structure'!$L$7,(BB174+BC170+BC171-BC172-BC173),0)</f>
        <v>0</v>
      </c>
      <c r="BD177" s="491">
        <f>IF(BD$159='Capital Structure'!$L$7,(BC174+BD170+BD171-BD172-BD173),0)</f>
        <v>0</v>
      </c>
      <c r="BE177" s="491">
        <f>IF(BE$159='Capital Structure'!$L$7,(BD174+BE170+BE171-BE172-BE173),0)</f>
        <v>0</v>
      </c>
      <c r="BF177" s="491">
        <f>IF(BF$159='Capital Structure'!$L$7,(BE174+BF170+BF171-BF172-BF173),0)</f>
        <v>0</v>
      </c>
      <c r="BG177" s="491">
        <f>IF(BG$159='Capital Structure'!$L$7,(BF174+BG170+BG171-BG172-BG173),0)</f>
        <v>0</v>
      </c>
      <c r="BH177" s="491">
        <f>IF(BH$159='Capital Structure'!$L$7,(BG174+BH170+BH171-BH172-BH173),0)</f>
        <v>0</v>
      </c>
      <c r="BI177" s="491">
        <f>IF(BI$159='Capital Structure'!$L$7,(BH174+BI170+BI171-BI172-BI173),0)</f>
        <v>0</v>
      </c>
      <c r="BJ177" s="491">
        <f>IF(BJ$159='Capital Structure'!$L$7,(BI174+BJ170+BJ171-BJ172-BJ173),0)</f>
        <v>0</v>
      </c>
      <c r="BK177" s="491">
        <f>IF(BK$159='Capital Structure'!$L$7,(BJ174+BK170+BK171-BK172-BK173),0)</f>
        <v>0</v>
      </c>
      <c r="BL177" s="491">
        <f>IF(BL$159='Capital Structure'!$L$7,(BK174+BL170+BL171-BL172-BL173),0)</f>
        <v>0</v>
      </c>
      <c r="BM177" s="491">
        <f>IF(BM$159='Capital Structure'!$L$7,(BL174+BM170+BM171-BM172-BM173),0)</f>
        <v>0</v>
      </c>
      <c r="BN177" s="491">
        <f>IF(BN$159='Capital Structure'!$L$7,(BM174+BN170+BN171-BN172-BN173),0)</f>
        <v>0</v>
      </c>
      <c r="BO177" s="491">
        <f>IF(BO$159='Capital Structure'!$L$7,(BN174+BO170+BO171-BO172-BO173),0)</f>
        <v>0</v>
      </c>
      <c r="BP177" s="491">
        <f>IF(BP$159='Capital Structure'!$L$7,(BO174+BP170+BP171-BP172-BP173),0)</f>
        <v>0</v>
      </c>
      <c r="BQ177" s="491">
        <f>IF(BQ$159='Capital Structure'!$L$7,(BP174+BQ170+BQ171-BQ172-BQ173),0)</f>
        <v>0</v>
      </c>
      <c r="BR177" s="491">
        <f>IF(BR$159='Capital Structure'!$L$7,(BQ174+BR170+BR171-BR172-BR173),0)</f>
        <v>0</v>
      </c>
      <c r="BS177" s="491">
        <f>IF(BS$159='Capital Structure'!$L$7,(BR174+BS170+BS171-BS172-BS173),0)</f>
        <v>0</v>
      </c>
      <c r="BT177" s="491">
        <f>IF(BT$159='Capital Structure'!$L$7,(BS174+BT170+BT171-BT172-BT173),0)</f>
        <v>0</v>
      </c>
      <c r="BU177" s="491">
        <f>IF(BU$159='Capital Structure'!$L$7,(BT174+BU170+BU171-BU172-BU173),0)</f>
        <v>0</v>
      </c>
      <c r="BV177" s="491">
        <f>IF(BV$159='Capital Structure'!$L$7,(BU174+BV170+BV171-BV172-BV173),0)</f>
        <v>0</v>
      </c>
      <c r="BW177" s="491">
        <f>IF(BW$159='Capital Structure'!$L$7,(BV174+BW170+BW171-BW172-BW173),0)</f>
        <v>0</v>
      </c>
      <c r="BX177" s="491">
        <f>IF(BX$159='Capital Structure'!$L$7,(BW174+BX170+BX171-BX172-BX173),0)</f>
        <v>0</v>
      </c>
      <c r="BY177" s="491">
        <f>IF(BY$159='Capital Structure'!$L$7,(BX174+BY170+BY171-BY172-BY173),0)</f>
        <v>0</v>
      </c>
      <c r="BZ177" s="491">
        <f>IF(BZ$159='Capital Structure'!$L$7,(BY174+BZ170+BZ171-BZ172-BZ173),0)</f>
        <v>0</v>
      </c>
      <c r="CA177" s="491">
        <f>IF(CA$159='Capital Structure'!$L$7,(BZ174+CA170+CA171-CA172-CA173),0)</f>
        <v>0</v>
      </c>
      <c r="CB177" s="491">
        <f>IF(CB$159='Capital Structure'!$L$7,(CA174+CB170+CB171-CB172-CB173),0)</f>
        <v>0</v>
      </c>
      <c r="CC177" s="491">
        <f>IF(CC$159='Capital Structure'!$L$7,(CB174+CC170+CC171-CC172-CC173),0)</f>
        <v>0</v>
      </c>
      <c r="CD177" s="491">
        <f>IF(CD$159='Capital Structure'!$L$7,(CC174+CD170+CD171-CD172-CD173),0)</f>
        <v>0</v>
      </c>
      <c r="CE177" s="491">
        <f>IF(CE$159='Capital Structure'!$L$7,(CD174+CE170+CE171-CE172-CE173),0)</f>
        <v>0</v>
      </c>
      <c r="CF177" s="491">
        <f>IF(CF$159='Capital Structure'!$L$7,(CE174+CF170+CF171-CF172-CF173),0)</f>
        <v>0</v>
      </c>
      <c r="CG177" s="491">
        <f>IF(CG$159='Capital Structure'!$L$7,(CF174+CG170+CG171-CG172-CG173),0)</f>
        <v>0</v>
      </c>
      <c r="CH177" s="491">
        <f>IF(CH$159='Capital Structure'!$L$7,(CG174+CH170+CH171-CH172-CH173),0)</f>
        <v>0</v>
      </c>
      <c r="CI177" s="491">
        <f>IF(CI$159='Capital Structure'!$L$7,(CH174+CI170+CI171-CI172-CI173),0)</f>
        <v>0</v>
      </c>
      <c r="CJ177" s="491">
        <f>IF(CJ$159='Capital Structure'!$L$7,(CI174+CJ170+CJ171-CJ172-CJ173),0)</f>
        <v>0</v>
      </c>
      <c r="CK177" s="491">
        <f>IF(CK$159='Capital Structure'!$L$7,(CJ174+CK170+CK171-CK172-CK173),0)</f>
        <v>0</v>
      </c>
      <c r="CL177" s="491">
        <f>IF(CL$159='Capital Structure'!$L$7,(CK174+CL170+CL171-CL172-CL173),0)</f>
        <v>0</v>
      </c>
      <c r="CM177" s="491">
        <f>IF(CM$159='Capital Structure'!$L$7,(CL174+CM170+CM171-CM172-CM173),0)</f>
        <v>0</v>
      </c>
      <c r="CN177" s="491">
        <f>IF(CN$159='Capital Structure'!$L$7,(CM174+CN170+CN171-CN172-CN173),0)</f>
        <v>0</v>
      </c>
      <c r="CO177" s="491">
        <f>IF(CO$159='Capital Structure'!$L$7,(CN174+CO170+CO171-CO172-CO173),0)</f>
        <v>0</v>
      </c>
      <c r="CP177" s="491">
        <f ca="1">IF(CP$159='Capital Structure'!$L$7,(CO174+CP170+CP171-CP172-CP173),0)</f>
        <v>0</v>
      </c>
      <c r="CQ177" s="491">
        <f>IF(CQ$159='Capital Structure'!$L$7,(CP174+CQ170+CQ171-CQ172-CQ173),0)</f>
        <v>0</v>
      </c>
      <c r="CR177" s="491">
        <f>IF(CR$159='Capital Structure'!$L$7,(CQ174+CR170+CR171-CR172-CR173),0)</f>
        <v>0</v>
      </c>
      <c r="CS177" s="491">
        <f>IF(CS$159='Capital Structure'!$L$7,(CR174+CS170+CS171-CS172-CS173),0)</f>
        <v>0</v>
      </c>
      <c r="CT177" s="491">
        <f>IF(CT$159='Capital Structure'!$L$7,(CS174+CT170+CT171-CT172-CT173),0)</f>
        <v>0</v>
      </c>
      <c r="CU177" s="491">
        <f>IF(CU$159='Capital Structure'!$L$7,(CT174+CU170+CU171-CU172-CU173),0)</f>
        <v>0</v>
      </c>
      <c r="CV177" s="491">
        <f>IF(CV$159='Capital Structure'!$L$7,(CU174+CV170+CV171-CV172-CV173),0)</f>
        <v>0</v>
      </c>
      <c r="CW177" s="491">
        <f>IF(CW$159='Capital Structure'!$L$7,(CV174+CW170+CW171-CW172-CW173),0)</f>
        <v>0</v>
      </c>
      <c r="CX177" s="491">
        <f>IF(CX$159='Capital Structure'!$L$7,(CW174+CX170+CX171-CX172-CX173),0)</f>
        <v>0</v>
      </c>
      <c r="CY177" s="491">
        <f>IF(CY$159='Capital Structure'!$L$7,(CX174+CY170+CY171-CY172-CY173),0)</f>
        <v>0</v>
      </c>
      <c r="CZ177" s="491">
        <f>IF(CZ$159='Capital Structure'!$L$7,(CY174+CZ170+CZ171-CZ172-CZ173),0)</f>
        <v>0</v>
      </c>
      <c r="DA177" s="491">
        <f>IF(DA$159='Capital Structure'!$L$7,(CZ174+DA170+DA171-DA172-DA173),0)</f>
        <v>0</v>
      </c>
      <c r="DB177" s="491">
        <f>IF(DB$159='Capital Structure'!$L$7,(DA174+DB170+DB171-DB172-DB173),0)</f>
        <v>0</v>
      </c>
      <c r="DC177" s="491">
        <f>IF(DC$159='Capital Structure'!$L$7,(DB174+DC170+DC171-DC172-DC173),0)</f>
        <v>0</v>
      </c>
      <c r="DD177" s="491">
        <f>IF(DD$159='Capital Structure'!$L$7,(DC174+DD170+DD171-DD172-DD173),0)</f>
        <v>0</v>
      </c>
      <c r="DE177" s="491">
        <f>IF(DE$159='Capital Structure'!$L$7,(DD174+DE170+DE171-DE172-DE173),0)</f>
        <v>0</v>
      </c>
      <c r="DF177" s="491">
        <f>IF(DF$159='Capital Structure'!$L$7,(DE174+DF170+DF171-DF172-DF173),0)</f>
        <v>0</v>
      </c>
      <c r="DG177" s="491">
        <f>IF(DG$159='Capital Structure'!$L$7,(DF174+DG170+DG171-DG172-DG173),0)</f>
        <v>0</v>
      </c>
      <c r="DH177" s="491">
        <f>IF(DH$159='Capital Structure'!$L$7,(DG174+DH170+DH171-DH172-DH173),0)</f>
        <v>0</v>
      </c>
      <c r="DI177" s="491">
        <f>IF(DI$159='Capital Structure'!$L$7,(DH174+DI170+DI171-DI172-DI173),0)</f>
        <v>0</v>
      </c>
      <c r="DJ177" s="491">
        <f>IF(DJ$159='Capital Structure'!$L$7,(DI174+DJ170+DJ171-DJ172-DJ173),0)</f>
        <v>0</v>
      </c>
      <c r="DK177" s="491">
        <f>IF(DK$159='Capital Structure'!$L$7,(DJ174+DK170+DK171-DK172-DK173),0)</f>
        <v>0</v>
      </c>
      <c r="DL177" s="491">
        <f>IF(DL$159='Capital Structure'!$L$7,(DK174+DL170+DL171-DL172-DL173),0)</f>
        <v>0</v>
      </c>
      <c r="DM177" s="491">
        <f>IF(DM$159='Capital Structure'!$L$7,(DL174+DM170+DM171-DM172-DM173),0)</f>
        <v>0</v>
      </c>
      <c r="DN177" s="491">
        <f>IF(DN$159='Capital Structure'!$L$7,(DM174+DN170+DN171-DN172-DN173),0)</f>
        <v>0</v>
      </c>
      <c r="DO177" s="491">
        <f>IF(DO$159='Capital Structure'!$L$7,(DN174+DO170+DO171-DO172-DO173),0)</f>
        <v>0</v>
      </c>
      <c r="DP177" s="491">
        <f>IF(DP$159='Capital Structure'!$L$7,(DO174+DP170+DP171-DP172-DP173),0)</f>
        <v>0</v>
      </c>
      <c r="DQ177" s="491">
        <f>IF(DQ$159='Capital Structure'!$L$7,(DP174+DQ170+DQ171-DQ172-DQ173),0)</f>
        <v>0</v>
      </c>
      <c r="DR177" s="491">
        <f>IF(DR$159='Capital Structure'!$L$7,(DQ174+DR170+DR171-DR172-DR173),0)</f>
        <v>0</v>
      </c>
      <c r="DS177" s="491">
        <f>IF(DS$159='Capital Structure'!$L$7,(DR174+DS170+DS171-DS172-DS173),0)</f>
        <v>0</v>
      </c>
      <c r="DT177" s="491">
        <f>IF(DT$159='Capital Structure'!$L$7,(DS174+DT170+DT171-DT172-DT173),0)</f>
        <v>0</v>
      </c>
      <c r="DU177" s="491">
        <f>IF(DU$159='Capital Structure'!$L$7,(DT174+DU170+DU171-DU172-DU173),0)</f>
        <v>0</v>
      </c>
      <c r="DV177" s="491">
        <f>IF(DV$159='Capital Structure'!$L$7,(DU174+DV170+DV171-DV172-DV173),0)</f>
        <v>0</v>
      </c>
      <c r="DW177" s="491">
        <f>IF(DW$159='Capital Structure'!$L$7,(DV174+DW170+DW171-DW172-DW173),0)</f>
        <v>0</v>
      </c>
      <c r="DX177" s="491">
        <f>IF(DX$159='Capital Structure'!$L$7,(DW174+DX170+DX171-DX172-DX173),0)</f>
        <v>0</v>
      </c>
      <c r="DY177" s="491">
        <f>IF(DY$159='Capital Structure'!$L$7,(DX174+DY170+DY171-DY172-DY173),0)</f>
        <v>0</v>
      </c>
      <c r="DZ177" s="491">
        <f>IF(DZ$159='Capital Structure'!$L$7,(DY174+DZ170+DZ171-DZ172-DZ173),0)</f>
        <v>0</v>
      </c>
      <c r="EA177" s="491">
        <f>IF(EA$159='Capital Structure'!$L$7,(DZ174+EA170+EA171-EA172-EA173),0)</f>
        <v>0</v>
      </c>
      <c r="EB177" s="491">
        <f>IF(EB$159='Capital Structure'!$L$7,(EA174+EB170+EB171-EB172-EB173),0)</f>
        <v>0</v>
      </c>
      <c r="EC177" s="491">
        <f>IF(EC$159='Capital Structure'!$L$7,(EB174+EC170+EC171-EC172-EC173),0)</f>
        <v>0</v>
      </c>
      <c r="ED177" s="491">
        <f>IF(ED$159='Capital Structure'!$L$7,(EC174+ED170+ED171-ED172-ED173),0)</f>
        <v>0</v>
      </c>
      <c r="EE177" s="491">
        <f>IF(EE$159='Capital Structure'!$L$7,(ED174+EE170+EE171-EE172-EE173),0)</f>
        <v>0</v>
      </c>
      <c r="EF177" s="491">
        <f>IF(EF$159='Capital Structure'!$L$7,(EE174+EF170+EF171-EF172-EF173),0)</f>
        <v>0</v>
      </c>
      <c r="EG177" s="491">
        <f>IF(EG$159='Capital Structure'!$L$7,(EF174+EG170+EG171-EG172-EG173),0)</f>
        <v>0</v>
      </c>
      <c r="EH177" s="491">
        <f>IF(EH$159='Capital Structure'!$L$7,(EG174+EH170+EH171-EH172-EH173),0)</f>
        <v>0</v>
      </c>
      <c r="EI177" s="491">
        <f>IF(EI$159='Capital Structure'!$L$7,(EH174+EI170+EI171-EI172-EI173),0)</f>
        <v>0</v>
      </c>
      <c r="EJ177" s="491">
        <f>IF(EJ$159='Capital Structure'!$L$7,(EI174+EJ170+EJ171-EJ172-EJ173),0)</f>
        <v>0</v>
      </c>
      <c r="EK177" s="491">
        <f>IF(EK$159='Capital Structure'!$L$7,(EJ174+EK170+EK171-EK172-EK173),0)</f>
        <v>0</v>
      </c>
    </row>
    <row r="178" spans="1:141" s="487" customFormat="1">
      <c r="B178" s="487" t="s">
        <v>214</v>
      </c>
      <c r="E178" s="492">
        <f ca="1">E170-E172-E173-E177</f>
        <v>0</v>
      </c>
      <c r="F178" s="492">
        <f t="shared" ref="F178:BQ178" ca="1" si="77">F170-F172-F173-F177</f>
        <v>0</v>
      </c>
      <c r="G178" s="492">
        <f t="shared" ca="1" si="77"/>
        <v>0</v>
      </c>
      <c r="H178" s="492">
        <f t="shared" ca="1" si="77"/>
        <v>0</v>
      </c>
      <c r="I178" s="492">
        <f t="shared" ca="1" si="77"/>
        <v>0</v>
      </c>
      <c r="J178" s="492">
        <f t="shared" ca="1" si="77"/>
        <v>0</v>
      </c>
      <c r="K178" s="492">
        <f t="shared" ca="1" si="77"/>
        <v>0</v>
      </c>
      <c r="L178" s="492">
        <f t="shared" ca="1" si="77"/>
        <v>0</v>
      </c>
      <c r="M178" s="492">
        <f t="shared" ca="1" si="77"/>
        <v>0</v>
      </c>
      <c r="N178" s="492">
        <f t="shared" ca="1" si="77"/>
        <v>0</v>
      </c>
      <c r="O178" s="492">
        <f t="shared" ca="1" si="77"/>
        <v>0</v>
      </c>
      <c r="P178" s="492">
        <f t="shared" ca="1" si="77"/>
        <v>0</v>
      </c>
      <c r="Q178" s="492">
        <f t="shared" ca="1" si="77"/>
        <v>0</v>
      </c>
      <c r="R178" s="492">
        <f t="shared" ca="1" si="77"/>
        <v>0</v>
      </c>
      <c r="S178" s="492">
        <f t="shared" ca="1" si="77"/>
        <v>0</v>
      </c>
      <c r="T178" s="492">
        <f t="shared" ca="1" si="77"/>
        <v>0</v>
      </c>
      <c r="U178" s="492">
        <f t="shared" ca="1" si="77"/>
        <v>0</v>
      </c>
      <c r="V178" s="492">
        <f t="shared" ca="1" si="77"/>
        <v>0</v>
      </c>
      <c r="W178" s="492">
        <f t="shared" ca="1" si="77"/>
        <v>0</v>
      </c>
      <c r="X178" s="492">
        <f t="shared" ca="1" si="77"/>
        <v>0</v>
      </c>
      <c r="Y178" s="492">
        <f t="shared" ca="1" si="77"/>
        <v>0</v>
      </c>
      <c r="Z178" s="492">
        <f t="shared" ca="1" si="77"/>
        <v>0</v>
      </c>
      <c r="AA178" s="492">
        <f t="shared" ca="1" si="77"/>
        <v>0</v>
      </c>
      <c r="AB178" s="492">
        <f t="shared" ca="1" si="77"/>
        <v>0</v>
      </c>
      <c r="AC178" s="492">
        <f t="shared" ca="1" si="77"/>
        <v>0</v>
      </c>
      <c r="AD178" s="492">
        <f t="shared" ca="1" si="77"/>
        <v>0</v>
      </c>
      <c r="AE178" s="492">
        <f t="shared" ca="1" si="77"/>
        <v>0</v>
      </c>
      <c r="AF178" s="492">
        <f t="shared" ca="1" si="77"/>
        <v>0</v>
      </c>
      <c r="AG178" s="492">
        <f t="shared" ca="1" si="77"/>
        <v>0</v>
      </c>
      <c r="AH178" s="492">
        <f t="shared" ca="1" si="77"/>
        <v>0</v>
      </c>
      <c r="AI178" s="492">
        <f t="shared" ca="1" si="77"/>
        <v>0</v>
      </c>
      <c r="AJ178" s="492">
        <f t="shared" ca="1" si="77"/>
        <v>0</v>
      </c>
      <c r="AK178" s="492">
        <f t="shared" ca="1" si="77"/>
        <v>0</v>
      </c>
      <c r="AL178" s="492">
        <f t="shared" ca="1" si="77"/>
        <v>0</v>
      </c>
      <c r="AM178" s="492">
        <f t="shared" ca="1" si="77"/>
        <v>0</v>
      </c>
      <c r="AN178" s="492">
        <f t="shared" ca="1" si="77"/>
        <v>0</v>
      </c>
      <c r="AO178" s="492">
        <f t="shared" ca="1" si="77"/>
        <v>0</v>
      </c>
      <c r="AP178" s="492">
        <f t="shared" ca="1" si="77"/>
        <v>0</v>
      </c>
      <c r="AQ178" s="492">
        <f t="shared" ca="1" si="77"/>
        <v>0</v>
      </c>
      <c r="AR178" s="492">
        <f t="shared" ca="1" si="77"/>
        <v>0</v>
      </c>
      <c r="AS178" s="492">
        <f t="shared" ca="1" si="77"/>
        <v>0</v>
      </c>
      <c r="AT178" s="492">
        <f t="shared" ca="1" si="77"/>
        <v>0</v>
      </c>
      <c r="AU178" s="492">
        <f t="shared" ca="1" si="77"/>
        <v>0</v>
      </c>
      <c r="AV178" s="492">
        <f t="shared" ca="1" si="77"/>
        <v>0</v>
      </c>
      <c r="AW178" s="492">
        <f t="shared" ca="1" si="77"/>
        <v>0</v>
      </c>
      <c r="AX178" s="492">
        <f t="shared" ca="1" si="77"/>
        <v>0</v>
      </c>
      <c r="AY178" s="492">
        <f t="shared" ca="1" si="77"/>
        <v>0</v>
      </c>
      <c r="AZ178" s="492">
        <f t="shared" ca="1" si="77"/>
        <v>0</v>
      </c>
      <c r="BA178" s="492">
        <f t="shared" ca="1" si="77"/>
        <v>0</v>
      </c>
      <c r="BB178" s="492">
        <f t="shared" ca="1" si="77"/>
        <v>0</v>
      </c>
      <c r="BC178" s="492">
        <f t="shared" ca="1" si="77"/>
        <v>0</v>
      </c>
      <c r="BD178" s="492">
        <f t="shared" ca="1" si="77"/>
        <v>0</v>
      </c>
      <c r="BE178" s="492">
        <f t="shared" ca="1" si="77"/>
        <v>0</v>
      </c>
      <c r="BF178" s="492">
        <f t="shared" ca="1" si="77"/>
        <v>0</v>
      </c>
      <c r="BG178" s="492">
        <f t="shared" ca="1" si="77"/>
        <v>0</v>
      </c>
      <c r="BH178" s="492">
        <f t="shared" ca="1" si="77"/>
        <v>0</v>
      </c>
      <c r="BI178" s="492">
        <f t="shared" ca="1" si="77"/>
        <v>0</v>
      </c>
      <c r="BJ178" s="492">
        <f t="shared" ca="1" si="77"/>
        <v>0</v>
      </c>
      <c r="BK178" s="492">
        <f t="shared" ca="1" si="77"/>
        <v>0</v>
      </c>
      <c r="BL178" s="492">
        <f t="shared" ca="1" si="77"/>
        <v>0</v>
      </c>
      <c r="BM178" s="492">
        <f t="shared" ca="1" si="77"/>
        <v>0</v>
      </c>
      <c r="BN178" s="492">
        <f t="shared" ca="1" si="77"/>
        <v>0</v>
      </c>
      <c r="BO178" s="492">
        <f t="shared" ca="1" si="77"/>
        <v>0</v>
      </c>
      <c r="BP178" s="492">
        <f t="shared" ca="1" si="77"/>
        <v>0</v>
      </c>
      <c r="BQ178" s="492">
        <f t="shared" ca="1" si="77"/>
        <v>0</v>
      </c>
      <c r="BR178" s="492">
        <f t="shared" ref="BR178:EC178" ca="1" si="78">BR170-BR172-BR173-BR177</f>
        <v>0</v>
      </c>
      <c r="BS178" s="492">
        <f t="shared" ca="1" si="78"/>
        <v>0</v>
      </c>
      <c r="BT178" s="492">
        <f t="shared" ca="1" si="78"/>
        <v>0</v>
      </c>
      <c r="BU178" s="492">
        <f t="shared" ca="1" si="78"/>
        <v>0</v>
      </c>
      <c r="BV178" s="492">
        <f t="shared" ca="1" si="78"/>
        <v>0</v>
      </c>
      <c r="BW178" s="492">
        <f t="shared" ca="1" si="78"/>
        <v>0</v>
      </c>
      <c r="BX178" s="492">
        <f t="shared" ca="1" si="78"/>
        <v>0</v>
      </c>
      <c r="BY178" s="492">
        <f t="shared" ca="1" si="78"/>
        <v>0</v>
      </c>
      <c r="BZ178" s="492">
        <f t="shared" ca="1" si="78"/>
        <v>0</v>
      </c>
      <c r="CA178" s="492">
        <f t="shared" ca="1" si="78"/>
        <v>2401641.9838345055</v>
      </c>
      <c r="CB178" s="492">
        <f t="shared" ca="1" si="78"/>
        <v>-2189779.184732683</v>
      </c>
      <c r="CC178" s="492">
        <f t="shared" ca="1" si="78"/>
        <v>-232884.50321324795</v>
      </c>
      <c r="CD178" s="492">
        <f t="shared" ca="1" si="78"/>
        <v>0</v>
      </c>
      <c r="CE178" s="492">
        <f t="shared" ca="1" si="78"/>
        <v>0</v>
      </c>
      <c r="CF178" s="492">
        <f t="shared" ca="1" si="78"/>
        <v>0</v>
      </c>
      <c r="CG178" s="492">
        <f t="shared" ca="1" si="78"/>
        <v>0</v>
      </c>
      <c r="CH178" s="492">
        <f t="shared" ca="1" si="78"/>
        <v>0</v>
      </c>
      <c r="CI178" s="492">
        <f t="shared" ca="1" si="78"/>
        <v>0</v>
      </c>
      <c r="CJ178" s="492">
        <f t="shared" ca="1" si="78"/>
        <v>0</v>
      </c>
      <c r="CK178" s="492">
        <f t="shared" ca="1" si="78"/>
        <v>0</v>
      </c>
      <c r="CL178" s="492">
        <f t="shared" ca="1" si="78"/>
        <v>0</v>
      </c>
      <c r="CM178" s="492">
        <f t="shared" ca="1" si="78"/>
        <v>0</v>
      </c>
      <c r="CN178" s="492">
        <f t="shared" ca="1" si="78"/>
        <v>0</v>
      </c>
      <c r="CO178" s="492">
        <f t="shared" ca="1" si="78"/>
        <v>0</v>
      </c>
      <c r="CP178" s="492">
        <f t="shared" ca="1" si="78"/>
        <v>0</v>
      </c>
      <c r="CQ178" s="492">
        <f t="shared" ca="1" si="78"/>
        <v>0</v>
      </c>
      <c r="CR178" s="492">
        <f t="shared" ca="1" si="78"/>
        <v>0</v>
      </c>
      <c r="CS178" s="492">
        <f t="shared" ca="1" si="78"/>
        <v>0</v>
      </c>
      <c r="CT178" s="492">
        <f t="shared" ca="1" si="78"/>
        <v>0</v>
      </c>
      <c r="CU178" s="492">
        <f t="shared" ca="1" si="78"/>
        <v>0</v>
      </c>
      <c r="CV178" s="492">
        <f t="shared" ca="1" si="78"/>
        <v>0</v>
      </c>
      <c r="CW178" s="492">
        <f t="shared" ca="1" si="78"/>
        <v>0</v>
      </c>
      <c r="CX178" s="492">
        <f t="shared" ca="1" si="78"/>
        <v>0</v>
      </c>
      <c r="CY178" s="492">
        <f t="shared" ca="1" si="78"/>
        <v>0</v>
      </c>
      <c r="CZ178" s="492">
        <f t="shared" ca="1" si="78"/>
        <v>0</v>
      </c>
      <c r="DA178" s="492">
        <f t="shared" ca="1" si="78"/>
        <v>0</v>
      </c>
      <c r="DB178" s="492">
        <f t="shared" ca="1" si="78"/>
        <v>0</v>
      </c>
      <c r="DC178" s="492">
        <f t="shared" ca="1" si="78"/>
        <v>0</v>
      </c>
      <c r="DD178" s="492">
        <f t="shared" ca="1" si="78"/>
        <v>0</v>
      </c>
      <c r="DE178" s="492">
        <f t="shared" ca="1" si="78"/>
        <v>0</v>
      </c>
      <c r="DF178" s="492">
        <f t="shared" ca="1" si="78"/>
        <v>0</v>
      </c>
      <c r="DG178" s="492">
        <f t="shared" ca="1" si="78"/>
        <v>0</v>
      </c>
      <c r="DH178" s="492">
        <f t="shared" ca="1" si="78"/>
        <v>0</v>
      </c>
      <c r="DI178" s="492">
        <f t="shared" ca="1" si="78"/>
        <v>0</v>
      </c>
      <c r="DJ178" s="492">
        <f t="shared" ca="1" si="78"/>
        <v>0</v>
      </c>
      <c r="DK178" s="492">
        <f t="shared" ca="1" si="78"/>
        <v>0</v>
      </c>
      <c r="DL178" s="492">
        <f t="shared" ca="1" si="78"/>
        <v>0</v>
      </c>
      <c r="DM178" s="492">
        <f t="shared" ca="1" si="78"/>
        <v>0</v>
      </c>
      <c r="DN178" s="492">
        <f t="shared" ca="1" si="78"/>
        <v>0</v>
      </c>
      <c r="DO178" s="492">
        <f t="shared" ca="1" si="78"/>
        <v>0</v>
      </c>
      <c r="DP178" s="492">
        <f t="shared" ca="1" si="78"/>
        <v>0</v>
      </c>
      <c r="DQ178" s="492">
        <f t="shared" ca="1" si="78"/>
        <v>0</v>
      </c>
      <c r="DR178" s="492">
        <f t="shared" ca="1" si="78"/>
        <v>0</v>
      </c>
      <c r="DS178" s="492">
        <f t="shared" ca="1" si="78"/>
        <v>0</v>
      </c>
      <c r="DT178" s="492">
        <f t="shared" ca="1" si="78"/>
        <v>0</v>
      </c>
      <c r="DU178" s="492">
        <f t="shared" ca="1" si="78"/>
        <v>0</v>
      </c>
      <c r="DV178" s="492">
        <f t="shared" ca="1" si="78"/>
        <v>0</v>
      </c>
      <c r="DW178" s="492">
        <f t="shared" ca="1" si="78"/>
        <v>0</v>
      </c>
      <c r="DX178" s="492">
        <f t="shared" ca="1" si="78"/>
        <v>0</v>
      </c>
      <c r="DY178" s="492">
        <f t="shared" ca="1" si="78"/>
        <v>0</v>
      </c>
      <c r="DZ178" s="492">
        <f t="shared" ca="1" si="78"/>
        <v>0</v>
      </c>
      <c r="EA178" s="492">
        <f t="shared" ca="1" si="78"/>
        <v>0</v>
      </c>
      <c r="EB178" s="492">
        <f t="shared" ca="1" si="78"/>
        <v>0</v>
      </c>
      <c r="EC178" s="492">
        <f t="shared" ca="1" si="78"/>
        <v>0</v>
      </c>
      <c r="ED178" s="492">
        <f t="shared" ref="ED178:EK178" ca="1" si="79">ED170-ED172-ED173-ED177</f>
        <v>0</v>
      </c>
      <c r="EE178" s="492">
        <f t="shared" ca="1" si="79"/>
        <v>0</v>
      </c>
      <c r="EF178" s="492">
        <f t="shared" ca="1" si="79"/>
        <v>0</v>
      </c>
      <c r="EG178" s="492">
        <f t="shared" ca="1" si="79"/>
        <v>0</v>
      </c>
      <c r="EH178" s="492">
        <f t="shared" ca="1" si="79"/>
        <v>0</v>
      </c>
      <c r="EI178" s="492">
        <f t="shared" ca="1" si="79"/>
        <v>0</v>
      </c>
      <c r="EJ178" s="492">
        <f t="shared" ca="1" si="79"/>
        <v>0</v>
      </c>
      <c r="EK178" s="492">
        <f t="shared" ca="1" si="79"/>
        <v>0</v>
      </c>
    </row>
    <row r="179" spans="1:141">
      <c r="E179" s="460"/>
      <c r="F179" s="460"/>
      <c r="G179" s="460"/>
      <c r="H179" s="460"/>
      <c r="I179" s="460"/>
      <c r="J179" s="460"/>
      <c r="K179" s="460"/>
      <c r="L179" s="460"/>
      <c r="M179" s="460"/>
      <c r="N179" s="460"/>
      <c r="O179" s="460"/>
      <c r="P179" s="460"/>
      <c r="Q179" s="460"/>
      <c r="R179" s="460"/>
      <c r="S179" s="460"/>
      <c r="T179" s="460"/>
      <c r="U179" s="460"/>
      <c r="V179" s="460"/>
      <c r="W179" s="460"/>
      <c r="X179" s="460"/>
      <c r="Y179" s="460"/>
      <c r="Z179" s="460"/>
      <c r="AA179" s="460"/>
      <c r="AB179" s="460"/>
      <c r="AC179" s="460"/>
      <c r="AD179" s="460"/>
      <c r="AE179" s="460"/>
      <c r="AF179" s="460"/>
      <c r="AG179" s="460"/>
      <c r="AH179" s="460"/>
      <c r="AI179" s="460"/>
      <c r="AJ179" s="460"/>
      <c r="AK179" s="460"/>
      <c r="AL179" s="460"/>
      <c r="AM179" s="460"/>
      <c r="AN179" s="460"/>
      <c r="AO179" s="460"/>
      <c r="AP179" s="460"/>
      <c r="AQ179" s="460"/>
      <c r="AR179" s="460"/>
      <c r="AS179" s="460"/>
      <c r="AT179" s="460"/>
      <c r="AU179" s="460"/>
      <c r="AV179" s="460"/>
      <c r="AW179" s="460"/>
      <c r="AX179" s="460"/>
      <c r="AY179" s="460"/>
      <c r="AZ179" s="460"/>
      <c r="BA179" s="460"/>
      <c r="BB179" s="460"/>
      <c r="BC179" s="460"/>
      <c r="BD179" s="460"/>
      <c r="BE179" s="460"/>
      <c r="BF179" s="460"/>
      <c r="BG179" s="460"/>
      <c r="BH179" s="460"/>
      <c r="BI179" s="460"/>
      <c r="BJ179" s="460"/>
      <c r="BK179" s="460"/>
      <c r="BL179" s="460"/>
      <c r="BM179" s="460"/>
      <c r="BN179" s="460"/>
      <c r="BO179" s="460"/>
      <c r="BP179" s="460"/>
      <c r="BQ179" s="460"/>
      <c r="BR179" s="460"/>
      <c r="BS179" s="460"/>
      <c r="BT179" s="460"/>
      <c r="BU179" s="460"/>
      <c r="BV179" s="460"/>
      <c r="BW179" s="460"/>
      <c r="BX179" s="460"/>
      <c r="BY179" s="460"/>
      <c r="BZ179" s="460"/>
      <c r="CA179" s="460"/>
      <c r="CB179" s="460"/>
      <c r="CC179" s="460"/>
      <c r="CD179" s="460"/>
      <c r="CE179" s="460"/>
      <c r="CF179" s="460"/>
      <c r="CG179" s="460"/>
      <c r="CH179" s="460"/>
      <c r="CI179" s="460"/>
      <c r="CJ179" s="460"/>
      <c r="CK179" s="460"/>
      <c r="CL179" s="460"/>
      <c r="CM179" s="460"/>
      <c r="CN179" s="460"/>
      <c r="CO179" s="460"/>
      <c r="CP179" s="460"/>
      <c r="CQ179" s="460"/>
      <c r="CR179" s="460"/>
      <c r="CS179" s="460"/>
      <c r="CT179" s="460"/>
      <c r="CU179" s="460"/>
      <c r="CV179" s="460"/>
      <c r="CW179" s="460"/>
      <c r="CX179" s="460"/>
      <c r="CY179" s="460"/>
      <c r="CZ179" s="460"/>
      <c r="DA179" s="460"/>
      <c r="DB179" s="460"/>
      <c r="DC179" s="460"/>
      <c r="DD179" s="460"/>
      <c r="DE179" s="460"/>
      <c r="DF179" s="460"/>
      <c r="DG179" s="460"/>
      <c r="DH179" s="460"/>
      <c r="DI179" s="460"/>
      <c r="DJ179" s="460"/>
      <c r="DK179" s="460"/>
      <c r="DL179" s="460"/>
      <c r="DM179" s="460"/>
      <c r="DN179" s="460"/>
      <c r="DO179" s="460"/>
      <c r="DP179" s="460"/>
      <c r="DQ179" s="460"/>
      <c r="DR179" s="460"/>
      <c r="DS179" s="460"/>
      <c r="DT179" s="460"/>
      <c r="DU179" s="460"/>
      <c r="DV179" s="460"/>
      <c r="DW179" s="460"/>
      <c r="DX179" s="460"/>
      <c r="DY179" s="460"/>
      <c r="DZ179" s="460"/>
      <c r="EA179" s="460"/>
      <c r="EB179" s="460"/>
      <c r="EC179" s="460"/>
      <c r="ED179" s="460"/>
      <c r="EE179" s="460"/>
      <c r="EF179" s="460"/>
      <c r="EG179" s="460"/>
      <c r="EH179" s="460"/>
      <c r="EI179" s="460"/>
      <c r="EJ179" s="460"/>
      <c r="EK179" s="460"/>
    </row>
    <row r="180" spans="1:141">
      <c r="B180" s="486" t="s">
        <v>546</v>
      </c>
      <c r="E180" s="460">
        <f>IF(OR(E159&lt;'Capital Structure'!$K$7,E159&gt;'Capital Structure'!$L$7),0,IF(E162&lt;0,IF(D184&gt;0,MIN(ABS(E162)*'Capital Structure'!$M$13,D184),0),0))</f>
        <v>0</v>
      </c>
      <c r="F180" s="460">
        <f>IF(OR(F159&lt;'Capital Structure'!$K$7,F159&gt;'Capital Structure'!$L$7),0,IF(F162&lt;0,IF(E184&gt;0,MIN(ABS(F162)*'Capital Structure'!$M$13,E184),0),0))</f>
        <v>0</v>
      </c>
      <c r="G180" s="460">
        <f>IF(OR(G159&lt;'Capital Structure'!$K$7,G159&gt;'Capital Structure'!$L$7),0,IF(G162&lt;0,IF(F184&gt;0,MIN(ABS(G162)*'Capital Structure'!$M$13,F184),0),0))</f>
        <v>0</v>
      </c>
      <c r="H180" s="460">
        <f ca="1">IF(OR(H159&lt;'Capital Structure'!$K$7,H159&gt;'Capital Structure'!$L$7),0,IF(H162&lt;0,IF(G184&gt;0,MIN(ABS(H162)*'Capital Structure'!$M$13,G184),0),0))</f>
        <v>0</v>
      </c>
      <c r="I180" s="460">
        <f ca="1">IF(OR(I159&lt;'Capital Structure'!$K$7,I159&gt;'Capital Structure'!$L$7),0,IF(I162&lt;0,IF(H184&gt;0,MIN(ABS(I162)*'Capital Structure'!$M$13,H184),0),0))</f>
        <v>0</v>
      </c>
      <c r="J180" s="460">
        <f ca="1">IF(OR(J159&lt;'Capital Structure'!$K$7,J159&gt;'Capital Structure'!$L$7),0,IF(J162&lt;0,IF(I184&gt;0,MIN(ABS(J162)*'Capital Structure'!$M$13,I184),0),0))</f>
        <v>0</v>
      </c>
      <c r="K180" s="460">
        <f ca="1">IF(OR(K159&lt;'Capital Structure'!$K$7,K159&gt;'Capital Structure'!$L$7),0,IF(K162&lt;0,IF(J184&gt;0,MIN(ABS(K162)*'Capital Structure'!$M$13,J184),0),0))</f>
        <v>0</v>
      </c>
      <c r="L180" s="460">
        <f ca="1">IF(OR(L159&lt;'Capital Structure'!$K$7,L159&gt;'Capital Structure'!$L$7),0,IF(L162&lt;0,IF(K184&gt;0,MIN(ABS(L162)*'Capital Structure'!$M$13,K184),0),0))</f>
        <v>0</v>
      </c>
      <c r="M180" s="460">
        <f ca="1">IF(OR(M159&lt;'Capital Structure'!$K$7,M159&gt;'Capital Structure'!$L$7),0,IF(M162&lt;0,IF(L184&gt;0,MIN(ABS(M162)*'Capital Structure'!$M$13,L184),0),0))</f>
        <v>0</v>
      </c>
      <c r="N180" s="460">
        <f ca="1">IF(OR(N159&lt;'Capital Structure'!$K$7,N159&gt;'Capital Structure'!$L$7),0,IF(N162&lt;0,IF(M184&gt;0,MIN(ABS(N162)*'Capital Structure'!$M$13,M184),0),0))</f>
        <v>0</v>
      </c>
      <c r="O180" s="460">
        <f ca="1">IF(OR(O159&lt;'Capital Structure'!$K$7,O159&gt;'Capital Structure'!$L$7),0,IF(O162&lt;0,IF(N184&gt;0,MIN(ABS(O162)*'Capital Structure'!$M$13,N184),0),0))</f>
        <v>0</v>
      </c>
      <c r="P180" s="460">
        <f ca="1">IF(OR(P159&lt;'Capital Structure'!$K$7,P159&gt;'Capital Structure'!$L$7),0,IF(P162&lt;0,IF(O184&gt;0,MIN(ABS(P162)*'Capital Structure'!$M$13,O184),0),0))</f>
        <v>0</v>
      </c>
      <c r="Q180" s="460">
        <f ca="1">IF(OR(Q159&lt;'Capital Structure'!$K$7,Q159&gt;'Capital Structure'!$L$7),0,IF(Q162&lt;0,IF(P184&gt;0,MIN(ABS(Q162)*'Capital Structure'!$M$13,P184),0),0))</f>
        <v>0</v>
      </c>
      <c r="R180" s="460">
        <f ca="1">IF(OR(R159&lt;'Capital Structure'!$K$7,R159&gt;'Capital Structure'!$L$7),0,IF(R162&lt;0,IF(Q184&gt;0,MIN(ABS(R162)*'Capital Structure'!$M$13,Q184),0),0))</f>
        <v>0</v>
      </c>
      <c r="S180" s="460">
        <f ca="1">IF(OR(S159&lt;'Capital Structure'!$K$7,S159&gt;'Capital Structure'!$L$7),0,IF(S162&lt;0,IF(R184&gt;0,MIN(ABS(S162)*'Capital Structure'!$M$13,R184),0),0))</f>
        <v>0</v>
      </c>
      <c r="T180" s="460">
        <f ca="1">IF(OR(T159&lt;'Capital Structure'!$K$7,T159&gt;'Capital Structure'!$L$7),0,IF(T162&lt;0,IF(S184&gt;0,MIN(ABS(T162)*'Capital Structure'!$M$13,S184),0),0))</f>
        <v>0</v>
      </c>
      <c r="U180" s="460">
        <f ca="1">IF(OR(U159&lt;'Capital Structure'!$K$7,U159&gt;'Capital Structure'!$L$7),0,IF(U162&lt;0,IF(T184&gt;0,MIN(ABS(U162)*'Capital Structure'!$M$13,T184),0),0))</f>
        <v>0</v>
      </c>
      <c r="V180" s="460">
        <f ca="1">IF(OR(V159&lt;'Capital Structure'!$K$7,V159&gt;'Capital Structure'!$L$7),0,IF(V162&lt;0,IF(U184&gt;0,MIN(ABS(V162)*'Capital Structure'!$M$13,U184),0),0))</f>
        <v>0</v>
      </c>
      <c r="W180" s="460">
        <f ca="1">IF(OR(W159&lt;'Capital Structure'!$K$7,W159&gt;'Capital Structure'!$L$7),0,IF(W162&lt;0,IF(V184&gt;0,MIN(ABS(W162)*'Capital Structure'!$M$13,V184),0),0))</f>
        <v>0</v>
      </c>
      <c r="X180" s="460">
        <f ca="1">IF(OR(X159&lt;'Capital Structure'!$K$7,X159&gt;'Capital Structure'!$L$7),0,IF(X162&lt;0,IF(W184&gt;0,MIN(ABS(X162)*'Capital Structure'!$M$13,W184),0),0))</f>
        <v>0</v>
      </c>
      <c r="Y180" s="460">
        <f ca="1">IF(OR(Y159&lt;'Capital Structure'!$K$7,Y159&gt;'Capital Structure'!$L$7),0,IF(Y162&lt;0,IF(X184&gt;0,MIN(ABS(Y162)*'Capital Structure'!$M$13,X184),0),0))</f>
        <v>0</v>
      </c>
      <c r="Z180" s="460">
        <f ca="1">IF(OR(Z159&lt;'Capital Structure'!$K$7,Z159&gt;'Capital Structure'!$L$7),0,IF(Z162&lt;0,IF(Y184&gt;0,MIN(ABS(Z162)*'Capital Structure'!$M$13,Y184),0),0))</f>
        <v>0</v>
      </c>
      <c r="AA180" s="460">
        <f ca="1">IF(OR(AA159&lt;'Capital Structure'!$K$7,AA159&gt;'Capital Structure'!$L$7),0,IF(AA162&lt;0,IF(Z184&gt;0,MIN(ABS(AA162)*'Capital Structure'!$M$13,Z184),0),0))</f>
        <v>0</v>
      </c>
      <c r="AB180" s="460">
        <f ca="1">IF(OR(AB159&lt;'Capital Structure'!$K$7,AB159&gt;'Capital Structure'!$L$7),0,IF(AB162&lt;0,IF(AA184&gt;0,MIN(ABS(AB162)*'Capital Structure'!$M$13,AA184),0),0))</f>
        <v>0</v>
      </c>
      <c r="AC180" s="460">
        <f ca="1">IF(OR(AC159&lt;'Capital Structure'!$K$7,AC159&gt;'Capital Structure'!$L$7),0,IF(AC162&lt;0,IF(AB184&gt;0,MIN(ABS(AC162)*'Capital Structure'!$M$13,AB184),0),0))</f>
        <v>0</v>
      </c>
      <c r="AD180" s="460">
        <f ca="1">IF(OR(AD159&lt;'Capital Structure'!$K$7,AD159&gt;'Capital Structure'!$L$7),0,IF(AD162&lt;0,IF(AC184&gt;0,MIN(ABS(AD162)*'Capital Structure'!$M$13,AC184),0),0))</f>
        <v>0</v>
      </c>
      <c r="AE180" s="460">
        <f ca="1">IF(OR(AE159&lt;'Capital Structure'!$K$7,AE159&gt;'Capital Structure'!$L$7),0,IF(AE162&lt;0,IF(AD184&gt;0,MIN(ABS(AE162)*'Capital Structure'!$M$13,AD184),0),0))</f>
        <v>0</v>
      </c>
      <c r="AF180" s="460">
        <f ca="1">IF(OR(AF159&lt;'Capital Structure'!$K$7,AF159&gt;'Capital Structure'!$L$7),0,IF(AF162&lt;0,IF(AE184&gt;0,MIN(ABS(AF162)*'Capital Structure'!$M$13,AE184),0),0))</f>
        <v>0</v>
      </c>
      <c r="AG180" s="460">
        <f ca="1">IF(OR(AG159&lt;'Capital Structure'!$K$7,AG159&gt;'Capital Structure'!$L$7),0,IF(AG162&lt;0,IF(AF184&gt;0,MIN(ABS(AG162)*'Capital Structure'!$M$13,AF184),0),0))</f>
        <v>0</v>
      </c>
      <c r="AH180" s="460">
        <f ca="1">IF(OR(AH159&lt;'Capital Structure'!$K$7,AH159&gt;'Capital Structure'!$L$7),0,IF(AH162&lt;0,IF(AG184&gt;0,MIN(ABS(AH162)*'Capital Structure'!$M$13,AG184),0),0))</f>
        <v>0</v>
      </c>
      <c r="AI180" s="460">
        <f ca="1">IF(OR(AI159&lt;'Capital Structure'!$K$7,AI159&gt;'Capital Structure'!$L$7),0,IF(AI162&lt;0,IF(AH184&gt;0,MIN(ABS(AI162)*'Capital Structure'!$M$13,AH184),0),0))</f>
        <v>0</v>
      </c>
      <c r="AJ180" s="460">
        <f ca="1">IF(OR(AJ159&lt;'Capital Structure'!$K$7,AJ159&gt;'Capital Structure'!$L$7),0,IF(AJ162&lt;0,IF(AI184&gt;0,MIN(ABS(AJ162)*'Capital Structure'!$M$13,AI184),0),0))</f>
        <v>0</v>
      </c>
      <c r="AK180" s="460">
        <f ca="1">IF(OR(AK159&lt;'Capital Structure'!$K$7,AK159&gt;'Capital Structure'!$L$7),0,IF(AK162&lt;0,IF(AJ184&gt;0,MIN(ABS(AK162)*'Capital Structure'!$M$13,AJ184),0),0))</f>
        <v>0</v>
      </c>
      <c r="AL180" s="460">
        <f ca="1">IF(OR(AL159&lt;'Capital Structure'!$K$7,AL159&gt;'Capital Structure'!$L$7),0,IF(AL162&lt;0,IF(AK184&gt;0,MIN(ABS(AL162)*'Capital Structure'!$M$13,AK184),0),0))</f>
        <v>0</v>
      </c>
      <c r="AM180" s="460">
        <f ca="1">IF(OR(AM159&lt;'Capital Structure'!$K$7,AM159&gt;'Capital Structure'!$L$7),0,IF(AM162&lt;0,IF(AL184&gt;0,MIN(ABS(AM162)*'Capital Structure'!$M$13,AL184),0),0))</f>
        <v>0</v>
      </c>
      <c r="AN180" s="460">
        <f ca="1">IF(OR(AN159&lt;'Capital Structure'!$K$7,AN159&gt;'Capital Structure'!$L$7),0,IF(AN162&lt;0,IF(AM184&gt;0,MIN(ABS(AN162)*'Capital Structure'!$M$13,AM184),0),0))</f>
        <v>0</v>
      </c>
      <c r="AO180" s="460">
        <f ca="1">IF(OR(AO159&lt;'Capital Structure'!$K$7,AO159&gt;'Capital Structure'!$L$7),0,IF(AO162&lt;0,IF(AN184&gt;0,MIN(ABS(AO162)*'Capital Structure'!$M$13,AN184),0),0))</f>
        <v>0</v>
      </c>
      <c r="AP180" s="460">
        <f ca="1">IF(OR(AP159&lt;'Capital Structure'!$K$7,AP159&gt;'Capital Structure'!$L$7),0,IF(AP162&lt;0,IF(AO184&gt;0,MIN(ABS(AP162)*'Capital Structure'!$M$13,AO184),0),0))</f>
        <v>0</v>
      </c>
      <c r="AQ180" s="460">
        <f ca="1">IF(OR(AQ159&lt;'Capital Structure'!$K$7,AQ159&gt;'Capital Structure'!$L$7),0,IF(AQ162&lt;0,IF(AP184&gt;0,MIN(ABS(AQ162)*'Capital Structure'!$M$13,AP184),0),0))</f>
        <v>0</v>
      </c>
      <c r="AR180" s="460">
        <f ca="1">IF(OR(AR159&lt;'Capital Structure'!$K$7,AR159&gt;'Capital Structure'!$L$7),0,IF(AR162&lt;0,IF(AQ184&gt;0,MIN(ABS(AR162)*'Capital Structure'!$M$13,AQ184),0),0))</f>
        <v>0</v>
      </c>
      <c r="AS180" s="460">
        <f ca="1">IF(OR(AS159&lt;'Capital Structure'!$K$7,AS159&gt;'Capital Structure'!$L$7),0,IF(AS162&lt;0,IF(AR184&gt;0,MIN(ABS(AS162)*'Capital Structure'!$M$13,AR184),0),0))</f>
        <v>0</v>
      </c>
      <c r="AT180" s="460">
        <f ca="1">IF(OR(AT159&lt;'Capital Structure'!$K$7,AT159&gt;'Capital Structure'!$L$7),0,IF(AT162&lt;0,IF(AS184&gt;0,MIN(ABS(AT162)*'Capital Structure'!$M$13,AS184),0),0))</f>
        <v>0</v>
      </c>
      <c r="AU180" s="460">
        <f ca="1">IF(OR(AU159&lt;'Capital Structure'!$K$7,AU159&gt;'Capital Structure'!$L$7),0,IF(AU162&lt;0,IF(AT184&gt;0,MIN(ABS(AU162)*'Capital Structure'!$M$13,AT184),0),0))</f>
        <v>0</v>
      </c>
      <c r="AV180" s="460">
        <f ca="1">IF(OR(AV159&lt;'Capital Structure'!$K$7,AV159&gt;'Capital Structure'!$L$7),0,IF(AV162&lt;0,IF(AU184&gt;0,MIN(ABS(AV162)*'Capital Structure'!$M$13,AU184),0),0))</f>
        <v>0</v>
      </c>
      <c r="AW180" s="460">
        <f ca="1">IF(OR(AW159&lt;'Capital Structure'!$K$7,AW159&gt;'Capital Structure'!$L$7),0,IF(AW162&lt;0,IF(AV184&gt;0,MIN(ABS(AW162)*'Capital Structure'!$M$13,AV184),0),0))</f>
        <v>0</v>
      </c>
      <c r="AX180" s="460">
        <f ca="1">IF(OR(AX159&lt;'Capital Structure'!$K$7,AX159&gt;'Capital Structure'!$L$7),0,IF(AX162&lt;0,IF(AW184&gt;0,MIN(ABS(AX162)*'Capital Structure'!$M$13,AW184),0),0))</f>
        <v>0</v>
      </c>
      <c r="AY180" s="460">
        <f ca="1">IF(OR(AY159&lt;'Capital Structure'!$K$7,AY159&gt;'Capital Structure'!$L$7),0,IF(AY162&lt;0,IF(AX184&gt;0,MIN(ABS(AY162)*'Capital Structure'!$M$13,AX184),0),0))</f>
        <v>0</v>
      </c>
      <c r="AZ180" s="460">
        <f ca="1">IF(OR(AZ159&lt;'Capital Structure'!$K$7,AZ159&gt;'Capital Structure'!$L$7),0,IF(AZ162&lt;0,IF(AY184&gt;0,MIN(ABS(AZ162)*'Capital Structure'!$M$13,AY184),0),0))</f>
        <v>0</v>
      </c>
      <c r="BA180" s="460">
        <f ca="1">IF(OR(BA159&lt;'Capital Structure'!$K$7,BA159&gt;'Capital Structure'!$L$7),0,IF(BA162&lt;0,IF(AZ184&gt;0,MIN(ABS(BA162)*'Capital Structure'!$M$13,AZ184),0),0))</f>
        <v>0</v>
      </c>
      <c r="BB180" s="460">
        <f ca="1">IF(OR(BB159&lt;'Capital Structure'!$K$7,BB159&gt;'Capital Structure'!$L$7),0,IF(BB162&lt;0,IF(BA184&gt;0,MIN(ABS(BB162)*'Capital Structure'!$M$13,BA184),0),0))</f>
        <v>0</v>
      </c>
      <c r="BC180" s="460">
        <f ca="1">IF(OR(BC159&lt;'Capital Structure'!$K$7,BC159&gt;'Capital Structure'!$L$7),0,IF(BC162&lt;0,IF(BB184&gt;0,MIN(ABS(BC162)*'Capital Structure'!$M$13,BB184),0),0))</f>
        <v>0</v>
      </c>
      <c r="BD180" s="460">
        <f ca="1">IF(OR(BD159&lt;'Capital Structure'!$K$7,BD159&gt;'Capital Structure'!$L$7),0,IF(BD162&lt;0,IF(BC184&gt;0,MIN(ABS(BD162)*'Capital Structure'!$M$13,BC184),0),0))</f>
        <v>0</v>
      </c>
      <c r="BE180" s="460">
        <f ca="1">IF(OR(BE159&lt;'Capital Structure'!$K$7,BE159&gt;'Capital Structure'!$L$7),0,IF(BE162&lt;0,IF(BD184&gt;0,MIN(ABS(BE162)*'Capital Structure'!$M$13,BD184),0),0))</f>
        <v>0</v>
      </c>
      <c r="BF180" s="460">
        <f ca="1">IF(OR(BF159&lt;'Capital Structure'!$K$7,BF159&gt;'Capital Structure'!$L$7),0,IF(BF162&lt;0,IF(BE184&gt;0,MIN(ABS(BF162)*'Capital Structure'!$M$13,BE184),0),0))</f>
        <v>0</v>
      </c>
      <c r="BG180" s="460">
        <f ca="1">IF(OR(BG159&lt;'Capital Structure'!$K$7,BG159&gt;'Capital Structure'!$L$7),0,IF(BG162&lt;0,IF(BF184&gt;0,MIN(ABS(BG162)*'Capital Structure'!$M$13,BF184),0),0))</f>
        <v>0</v>
      </c>
      <c r="BH180" s="460">
        <f ca="1">IF(OR(BH159&lt;'Capital Structure'!$K$7,BH159&gt;'Capital Structure'!$L$7),0,IF(BH162&lt;0,IF(BG184&gt;0,MIN(ABS(BH162)*'Capital Structure'!$M$13,BG184),0),0))</f>
        <v>0</v>
      </c>
      <c r="BI180" s="460">
        <f ca="1">IF(OR(BI159&lt;'Capital Structure'!$K$7,BI159&gt;'Capital Structure'!$L$7),0,IF(BI162&lt;0,IF(BH184&gt;0,MIN(ABS(BI162)*'Capital Structure'!$M$13,BH184),0),0))</f>
        <v>0</v>
      </c>
      <c r="BJ180" s="460">
        <f ca="1">IF(OR(BJ159&lt;'Capital Structure'!$K$7,BJ159&gt;'Capital Structure'!$L$7),0,IF(BJ162&lt;0,IF(BI184&gt;0,MIN(ABS(BJ162)*'Capital Structure'!$M$13,BI184),0),0))</f>
        <v>0</v>
      </c>
      <c r="BK180" s="460">
        <f ca="1">IF(OR(BK159&lt;'Capital Structure'!$K$7,BK159&gt;'Capital Structure'!$L$7),0,IF(BK162&lt;0,IF(BJ184&gt;0,MIN(ABS(BK162)*'Capital Structure'!$M$13,BJ184),0),0))</f>
        <v>0</v>
      </c>
      <c r="BL180" s="460">
        <f ca="1">IF(OR(BL159&lt;'Capital Structure'!$K$7,BL159&gt;'Capital Structure'!$L$7),0,IF(BL162&lt;0,IF(BK184&gt;0,MIN(ABS(BL162)*'Capital Structure'!$M$13,BK184),0),0))</f>
        <v>0</v>
      </c>
      <c r="BM180" s="460">
        <f ca="1">IF(OR(BM159&lt;'Capital Structure'!$K$7,BM159&gt;'Capital Structure'!$L$7),0,IF(BM162&lt;0,IF(BL184&gt;0,MIN(ABS(BM162)*'Capital Structure'!$M$13,BL184),0),0))</f>
        <v>0</v>
      </c>
      <c r="BN180" s="460">
        <f ca="1">IF(OR(BN159&lt;'Capital Structure'!$K$7,BN159&gt;'Capital Structure'!$L$7),0,IF(BN162&lt;0,IF(BM184&gt;0,MIN(ABS(BN162)*'Capital Structure'!$M$13,BM184),0),0))</f>
        <v>0</v>
      </c>
      <c r="BO180" s="460">
        <f ca="1">IF(OR(BO159&lt;'Capital Structure'!$K$7,BO159&gt;'Capital Structure'!$L$7),0,IF(BO162&lt;0,IF(BN184&gt;0,MIN(ABS(BO162)*'Capital Structure'!$M$13,BN184),0),0))</f>
        <v>0</v>
      </c>
      <c r="BP180" s="460">
        <f ca="1">IF(OR(BP159&lt;'Capital Structure'!$K$7,BP159&gt;'Capital Structure'!$L$7),0,IF(BP162&lt;0,IF(BO184&gt;0,MIN(ABS(BP162)*'Capital Structure'!$M$13,BO184),0),0))</f>
        <v>0</v>
      </c>
      <c r="BQ180" s="460">
        <f ca="1">IF(OR(BQ159&lt;'Capital Structure'!$K$7,BQ159&gt;'Capital Structure'!$L$7),0,IF(BQ162&lt;0,IF(BP184&gt;0,MIN(ABS(BQ162)*'Capital Structure'!$M$13,BP184),0),0))</f>
        <v>0</v>
      </c>
      <c r="BR180" s="460">
        <f ca="1">IF(OR(BR159&lt;'Capital Structure'!$K$7,BR159&gt;'Capital Structure'!$L$7),0,IF(BR162&lt;0,IF(BQ184&gt;0,MIN(ABS(BR162)*'Capital Structure'!$M$13,BQ184),0),0))</f>
        <v>0</v>
      </c>
      <c r="BS180" s="460">
        <f ca="1">IF(OR(BS159&lt;'Capital Structure'!$K$7,BS159&gt;'Capital Structure'!$L$7),0,IF(BS162&lt;0,IF(BR184&gt;0,MIN(ABS(BS162)*'Capital Structure'!$M$13,BR184),0),0))</f>
        <v>0</v>
      </c>
      <c r="BT180" s="460">
        <f ca="1">IF(OR(BT159&lt;'Capital Structure'!$K$7,BT159&gt;'Capital Structure'!$L$7),0,IF(BT162&lt;0,IF(BS184&gt;0,MIN(ABS(BT162)*'Capital Structure'!$M$13,BS184),0),0))</f>
        <v>0</v>
      </c>
      <c r="BU180" s="460">
        <f ca="1">IF(OR(BU159&lt;'Capital Structure'!$K$7,BU159&gt;'Capital Structure'!$L$7),0,IF(BU162&lt;0,IF(BT184&gt;0,MIN(ABS(BU162)*'Capital Structure'!$M$13,BT184),0),0))</f>
        <v>0</v>
      </c>
      <c r="BV180" s="460">
        <f ca="1">IF(OR(BV159&lt;'Capital Structure'!$K$7,BV159&gt;'Capital Structure'!$L$7),0,IF(BV162&lt;0,IF(BU184&gt;0,MIN(ABS(BV162)*'Capital Structure'!$M$13,BU184),0),0))</f>
        <v>0</v>
      </c>
      <c r="BW180" s="460">
        <f ca="1">IF(OR(BW159&lt;'Capital Structure'!$K$7,BW159&gt;'Capital Structure'!$L$7),0,IF(BW162&lt;0,IF(BV184&gt;0,MIN(ABS(BW162)*'Capital Structure'!$M$13,BV184),0),0))</f>
        <v>0</v>
      </c>
      <c r="BX180" s="460">
        <f ca="1">IF(OR(BX159&lt;'Capital Structure'!$K$7,BX159&gt;'Capital Structure'!$L$7),0,IF(BX162&lt;0,IF(BW184&gt;0,MIN(ABS(BX162)*'Capital Structure'!$M$13,BW184),0),0))</f>
        <v>0</v>
      </c>
      <c r="BY180" s="460">
        <f ca="1">IF(OR(BY159&lt;'Capital Structure'!$K$7,BY159&gt;'Capital Structure'!$L$7),0,IF(BY162&lt;0,IF(BX184&gt;0,MIN(ABS(BY162)*'Capital Structure'!$M$13,BX184),0),0))</f>
        <v>0</v>
      </c>
      <c r="BZ180" s="460">
        <f ca="1">IF(OR(BZ159&lt;'Capital Structure'!$K$7,BZ159&gt;'Capital Structure'!$L$7),0,IF(BZ162&lt;0,IF(BY184&gt;0,MIN(ABS(BZ162)*'Capital Structure'!$M$13,BY184),0),0))</f>
        <v>0</v>
      </c>
      <c r="CA180" s="460">
        <f ca="1">IF(OR(CA159&lt;'Capital Structure'!$K$7,CA159&gt;'Capital Structure'!$L$7),0,IF(CA162&lt;0,IF(BZ184&gt;0,MIN(ABS(CA162)*'Capital Structure'!$M$13,BZ184),0),0))</f>
        <v>2401641.9838345055</v>
      </c>
      <c r="CB180" s="460">
        <f ca="1">IF(OR(CB159&lt;'Capital Structure'!$K$7,CB159&gt;'Capital Structure'!$L$7),0,IF(CB162&lt;0,IF(CA184&gt;0,MIN(ABS(CB162)*'Capital Structure'!$M$13,CA184),0),0))</f>
        <v>0</v>
      </c>
      <c r="CC180" s="460">
        <f ca="1">IF(OR(CC159&lt;'Capital Structure'!$K$7,CC159&gt;'Capital Structure'!$L$7),0,IF(CC162&lt;0,IF(CB184&gt;0,MIN(ABS(CC162)*'Capital Structure'!$M$13,CB184),0),0))</f>
        <v>0</v>
      </c>
      <c r="CD180" s="460">
        <f ca="1">IF(OR(CD159&lt;'Capital Structure'!$K$7,CD159&gt;'Capital Structure'!$L$7),0,IF(CD162&lt;0,IF(CC184&gt;0,MIN(ABS(CD162)*'Capital Structure'!$M$13,CC184),0),0))</f>
        <v>0</v>
      </c>
      <c r="CE180" s="460">
        <f ca="1">IF(OR(CE159&lt;'Capital Structure'!$K$7,CE159&gt;'Capital Structure'!$L$7),0,IF(CE162&lt;0,IF(CD184&gt;0,MIN(ABS(CE162)*'Capital Structure'!$M$13,CD184),0),0))</f>
        <v>0</v>
      </c>
      <c r="CF180" s="460">
        <f ca="1">IF(OR(CF159&lt;'Capital Structure'!$K$7,CF159&gt;'Capital Structure'!$L$7),0,IF(CF162&lt;0,IF(CE184&gt;0,MIN(ABS(CF162)*'Capital Structure'!$M$13,CE184),0),0))</f>
        <v>0</v>
      </c>
      <c r="CG180" s="460">
        <f ca="1">IF(OR(CG159&lt;'Capital Structure'!$K$7,CG159&gt;'Capital Structure'!$L$7),0,IF(CG162&lt;0,IF(CF184&gt;0,MIN(ABS(CG162)*'Capital Structure'!$M$13,CF184),0),0))</f>
        <v>0</v>
      </c>
      <c r="CH180" s="460">
        <f ca="1">IF(OR(CH159&lt;'Capital Structure'!$K$7,CH159&gt;'Capital Structure'!$L$7),0,IF(CH162&lt;0,IF(CG184&gt;0,MIN(ABS(CH162)*'Capital Structure'!$M$13,CG184),0),0))</f>
        <v>0</v>
      </c>
      <c r="CI180" s="460">
        <f ca="1">IF(OR(CI159&lt;'Capital Structure'!$K$7,CI159&gt;'Capital Structure'!$L$7),0,IF(CI162&lt;0,IF(CH184&gt;0,MIN(ABS(CI162)*'Capital Structure'!$M$13,CH184),0),0))</f>
        <v>0</v>
      </c>
      <c r="CJ180" s="460">
        <f ca="1">IF(OR(CJ159&lt;'Capital Structure'!$K$7,CJ159&gt;'Capital Structure'!$L$7),0,IF(CJ162&lt;0,IF(CI184&gt;0,MIN(ABS(CJ162)*'Capital Structure'!$M$13,CI184),0),0))</f>
        <v>0</v>
      </c>
      <c r="CK180" s="460">
        <f ca="1">IF(OR(CK159&lt;'Capital Structure'!$K$7,CK159&gt;'Capital Structure'!$L$7),0,IF(CK162&lt;0,IF(CJ184&gt;0,MIN(ABS(CK162)*'Capital Structure'!$M$13,CJ184),0),0))</f>
        <v>0</v>
      </c>
      <c r="CL180" s="460">
        <f ca="1">IF(OR(CL159&lt;'Capital Structure'!$K$7,CL159&gt;'Capital Structure'!$L$7),0,IF(CL162&lt;0,IF(CK184&gt;0,MIN(ABS(CL162)*'Capital Structure'!$M$13,CK184),0),0))</f>
        <v>0</v>
      </c>
      <c r="CM180" s="460">
        <f ca="1">IF(OR(CM159&lt;'Capital Structure'!$K$7,CM159&gt;'Capital Structure'!$L$7),0,IF(CM162&lt;0,IF(CL184&gt;0,MIN(ABS(CM162)*'Capital Structure'!$M$13,CL184),0),0))</f>
        <v>0</v>
      </c>
      <c r="CN180" s="460">
        <f ca="1">IF(OR(CN159&lt;'Capital Structure'!$K$7,CN159&gt;'Capital Structure'!$L$7),0,IF(CN162&lt;0,IF(CM184&gt;0,MIN(ABS(CN162)*'Capital Structure'!$M$13,CM184),0),0))</f>
        <v>0</v>
      </c>
      <c r="CO180" s="460">
        <f ca="1">IF(OR(CO159&lt;'Capital Structure'!$K$7,CO159&gt;'Capital Structure'!$L$7),0,IF(CO162&lt;0,IF(CN184&gt;0,MIN(ABS(CO162)*'Capital Structure'!$M$13,CN184),0),0))</f>
        <v>0</v>
      </c>
      <c r="CP180" s="460">
        <f ca="1">IF(OR(CP159&lt;'Capital Structure'!$K$7,CP159&gt;'Capital Structure'!$L$7),0,IF(CP162&lt;0,IF(CO184&gt;0,MIN(ABS(CP162)*'Capital Structure'!$M$13,CO184),0),0))</f>
        <v>0</v>
      </c>
      <c r="CQ180" s="460">
        <f>IF(OR(CQ159&lt;'Capital Structure'!$K$7,CQ159&gt;'Capital Structure'!$L$7),0,IF(CQ162&lt;0,IF(CP184&gt;0,MIN(ABS(CQ162)*'Capital Structure'!$M$13,CP184),0),0))</f>
        <v>0</v>
      </c>
      <c r="CR180" s="460">
        <f>IF(OR(CR159&lt;'Capital Structure'!$K$7,CR159&gt;'Capital Structure'!$L$7),0,IF(CR162&lt;0,IF(CQ184&gt;0,MIN(ABS(CR162)*'Capital Structure'!$M$13,CQ184),0),0))</f>
        <v>0</v>
      </c>
      <c r="CS180" s="460">
        <f>IF(OR(CS159&lt;'Capital Structure'!$K$7,CS159&gt;'Capital Structure'!$L$7),0,IF(CS162&lt;0,IF(CR184&gt;0,MIN(ABS(CS162)*'Capital Structure'!$M$13,CR184),0),0))</f>
        <v>0</v>
      </c>
      <c r="CT180" s="460">
        <f>IF(OR(CT159&lt;'Capital Structure'!$K$7,CT159&gt;'Capital Structure'!$L$7),0,IF(CT162&lt;0,IF(CS184&gt;0,MIN(ABS(CT162)*'Capital Structure'!$M$13,CS184),0),0))</f>
        <v>0</v>
      </c>
      <c r="CU180" s="460">
        <f>IF(OR(CU159&lt;'Capital Structure'!$K$7,CU159&gt;'Capital Structure'!$L$7),0,IF(CU162&lt;0,IF(CT184&gt;0,MIN(ABS(CU162)*'Capital Structure'!$M$13,CT184),0),0))</f>
        <v>0</v>
      </c>
      <c r="CV180" s="460">
        <f>IF(OR(CV159&lt;'Capital Structure'!$K$7,CV159&gt;'Capital Structure'!$L$7),0,IF(CV162&lt;0,IF(CU184&gt;0,MIN(ABS(CV162)*'Capital Structure'!$M$13,CU184),0),0))</f>
        <v>0</v>
      </c>
      <c r="CW180" s="460">
        <f>IF(OR(CW159&lt;'Capital Structure'!$K$7,CW159&gt;'Capital Structure'!$L$7),0,IF(CW162&lt;0,IF(CV184&gt;0,MIN(ABS(CW162)*'Capital Structure'!$M$13,CV184),0),0))</f>
        <v>0</v>
      </c>
      <c r="CX180" s="460">
        <f>IF(OR(CX159&lt;'Capital Structure'!$K$7,CX159&gt;'Capital Structure'!$L$7),0,IF(CX162&lt;0,IF(CW184&gt;0,MIN(ABS(CX162)*'Capital Structure'!$M$13,CW184),0),0))</f>
        <v>0</v>
      </c>
      <c r="CY180" s="460">
        <f>IF(OR(CY159&lt;'Capital Structure'!$K$7,CY159&gt;'Capital Structure'!$L$7),0,IF(CY162&lt;0,IF(CX184&gt;0,MIN(ABS(CY162)*'Capital Structure'!$M$13,CX184),0),0))</f>
        <v>0</v>
      </c>
      <c r="CZ180" s="460">
        <f>IF(OR(CZ159&lt;'Capital Structure'!$K$7,CZ159&gt;'Capital Structure'!$L$7),0,IF(CZ162&lt;0,IF(CY184&gt;0,MIN(ABS(CZ162)*'Capital Structure'!$M$13,CY184),0),0))</f>
        <v>0</v>
      </c>
      <c r="DA180" s="460">
        <f>IF(OR(DA159&lt;'Capital Structure'!$K$7,DA159&gt;'Capital Structure'!$L$7),0,IF(DA162&lt;0,IF(CZ184&gt;0,MIN(ABS(DA162)*'Capital Structure'!$M$13,CZ184),0),0))</f>
        <v>0</v>
      </c>
      <c r="DB180" s="460">
        <f>IF(OR(DB159&lt;'Capital Structure'!$K$7,DB159&gt;'Capital Structure'!$L$7),0,IF(DB162&lt;0,IF(DA184&gt;0,MIN(ABS(DB162)*'Capital Structure'!$M$13,DA184),0),0))</f>
        <v>0</v>
      </c>
      <c r="DC180" s="460">
        <f>IF(OR(DC159&lt;'Capital Structure'!$K$7,DC159&gt;'Capital Structure'!$L$7),0,IF(DC162&lt;0,IF(DB184&gt;0,MIN(ABS(DC162)*'Capital Structure'!$M$13,DB184),0),0))</f>
        <v>0</v>
      </c>
      <c r="DD180" s="460">
        <f>IF(OR(DD159&lt;'Capital Structure'!$K$7,DD159&gt;'Capital Structure'!$L$7),0,IF(DD162&lt;0,IF(DC184&gt;0,MIN(ABS(DD162)*'Capital Structure'!$M$13,DC184),0),0))</f>
        <v>0</v>
      </c>
      <c r="DE180" s="460">
        <f>IF(OR(DE159&lt;'Capital Structure'!$K$7,DE159&gt;'Capital Structure'!$L$7),0,IF(DE162&lt;0,IF(DD184&gt;0,MIN(ABS(DE162)*'Capital Structure'!$M$13,DD184),0),0))</f>
        <v>0</v>
      </c>
      <c r="DF180" s="460">
        <f>IF(OR(DF159&lt;'Capital Structure'!$K$7,DF159&gt;'Capital Structure'!$L$7),0,IF(DF162&lt;0,IF(DE184&gt;0,MIN(ABS(DF162)*'Capital Structure'!$M$13,DE184),0),0))</f>
        <v>0</v>
      </c>
      <c r="DG180" s="460">
        <f>IF(OR(DG159&lt;'Capital Structure'!$K$7,DG159&gt;'Capital Structure'!$L$7),0,IF(DG162&lt;0,IF(DF184&gt;0,MIN(ABS(DG162)*'Capital Structure'!$M$13,DF184),0),0))</f>
        <v>0</v>
      </c>
      <c r="DH180" s="460">
        <f>IF(OR(DH159&lt;'Capital Structure'!$K$7,DH159&gt;'Capital Structure'!$L$7),0,IF(DH162&lt;0,IF(DG184&gt;0,MIN(ABS(DH162)*'Capital Structure'!$M$13,DG184),0),0))</f>
        <v>0</v>
      </c>
      <c r="DI180" s="460">
        <f>IF(OR(DI159&lt;'Capital Structure'!$K$7,DI159&gt;'Capital Structure'!$L$7),0,IF(DI162&lt;0,IF(DH184&gt;0,MIN(ABS(DI162)*'Capital Structure'!$M$13,DH184),0),0))</f>
        <v>0</v>
      </c>
      <c r="DJ180" s="460">
        <f>IF(OR(DJ159&lt;'Capital Structure'!$K$7,DJ159&gt;'Capital Structure'!$L$7),0,IF(DJ162&lt;0,IF(DI184&gt;0,MIN(ABS(DJ162)*'Capital Structure'!$M$13,DI184),0),0))</f>
        <v>0</v>
      </c>
      <c r="DK180" s="460">
        <f>IF(OR(DK159&lt;'Capital Structure'!$K$7,DK159&gt;'Capital Structure'!$L$7),0,IF(DK162&lt;0,IF(DJ184&gt;0,MIN(ABS(DK162)*'Capital Structure'!$M$13,DJ184),0),0))</f>
        <v>0</v>
      </c>
      <c r="DL180" s="460">
        <f>IF(OR(DL159&lt;'Capital Structure'!$K$7,DL159&gt;'Capital Structure'!$L$7),0,IF(DL162&lt;0,IF(DK184&gt;0,MIN(ABS(DL162)*'Capital Structure'!$M$13,DK184),0),0))</f>
        <v>0</v>
      </c>
      <c r="DM180" s="460">
        <f>IF(OR(DM159&lt;'Capital Structure'!$K$7,DM159&gt;'Capital Structure'!$L$7),0,IF(DM162&lt;0,IF(DL184&gt;0,MIN(ABS(DM162)*'Capital Structure'!$M$13,DL184),0),0))</f>
        <v>0</v>
      </c>
      <c r="DN180" s="460">
        <f>IF(OR(DN159&lt;'Capital Structure'!$K$7,DN159&gt;'Capital Structure'!$L$7),0,IF(DN162&lt;0,IF(DM184&gt;0,MIN(ABS(DN162)*'Capital Structure'!$M$13,DM184),0),0))</f>
        <v>0</v>
      </c>
      <c r="DO180" s="460">
        <f>IF(OR(DO159&lt;'Capital Structure'!$K$7,DO159&gt;'Capital Structure'!$L$7),0,IF(DO162&lt;0,IF(DN184&gt;0,MIN(ABS(DO162)*'Capital Structure'!$M$13,DN184),0),0))</f>
        <v>0</v>
      </c>
      <c r="DP180" s="460">
        <f>IF(OR(DP159&lt;'Capital Structure'!$K$7,DP159&gt;'Capital Structure'!$L$7),0,IF(DP162&lt;0,IF(DO184&gt;0,MIN(ABS(DP162)*'Capital Structure'!$M$13,DO184),0),0))</f>
        <v>0</v>
      </c>
      <c r="DQ180" s="460">
        <f>IF(OR(DQ159&lt;'Capital Structure'!$K$7,DQ159&gt;'Capital Structure'!$L$7),0,IF(DQ162&lt;0,IF(DP184&gt;0,MIN(ABS(DQ162)*'Capital Structure'!$M$13,DP184),0),0))</f>
        <v>0</v>
      </c>
      <c r="DR180" s="460">
        <f>IF(OR(DR159&lt;'Capital Structure'!$K$7,DR159&gt;'Capital Structure'!$L$7),0,IF(DR162&lt;0,IF(DQ184&gt;0,MIN(ABS(DR162)*'Capital Structure'!$M$13,DQ184),0),0))</f>
        <v>0</v>
      </c>
      <c r="DS180" s="460">
        <f>IF(OR(DS159&lt;'Capital Structure'!$K$7,DS159&gt;'Capital Structure'!$L$7),0,IF(DS162&lt;0,IF(DR184&gt;0,MIN(ABS(DS162)*'Capital Structure'!$M$13,DR184),0),0))</f>
        <v>0</v>
      </c>
      <c r="DT180" s="460">
        <f>IF(OR(DT159&lt;'Capital Structure'!$K$7,DT159&gt;'Capital Structure'!$L$7),0,IF(DT162&lt;0,IF(DS184&gt;0,MIN(ABS(DT162)*'Capital Structure'!$M$13,DS184),0),0))</f>
        <v>0</v>
      </c>
      <c r="DU180" s="460">
        <f>IF(OR(DU159&lt;'Capital Structure'!$K$7,DU159&gt;'Capital Structure'!$L$7),0,IF(DU162&lt;0,IF(DT184&gt;0,MIN(ABS(DU162)*'Capital Structure'!$M$13,DT184),0),0))</f>
        <v>0</v>
      </c>
      <c r="DV180" s="460">
        <f>IF(OR(DV159&lt;'Capital Structure'!$K$7,DV159&gt;'Capital Structure'!$L$7),0,IF(DV162&lt;0,IF(DU184&gt;0,MIN(ABS(DV162)*'Capital Structure'!$M$13,DU184),0),0))</f>
        <v>0</v>
      </c>
      <c r="DW180" s="460">
        <f>IF(OR(DW159&lt;'Capital Structure'!$K$7,DW159&gt;'Capital Structure'!$L$7),0,IF(DW162&lt;0,IF(DV184&gt;0,MIN(ABS(DW162)*'Capital Structure'!$M$13,DV184),0),0))</f>
        <v>0</v>
      </c>
      <c r="DX180" s="460">
        <f>IF(OR(DX159&lt;'Capital Structure'!$K$7,DX159&gt;'Capital Structure'!$L$7),0,IF(DX162&lt;0,IF(DW184&gt;0,MIN(ABS(DX162)*'Capital Structure'!$M$13,DW184),0),0))</f>
        <v>0</v>
      </c>
      <c r="DY180" s="460">
        <f>IF(OR(DY159&lt;'Capital Structure'!$K$7,DY159&gt;'Capital Structure'!$L$7),0,IF(DY162&lt;0,IF(DX184&gt;0,MIN(ABS(DY162)*'Capital Structure'!$M$13,DX184),0),0))</f>
        <v>0</v>
      </c>
      <c r="DZ180" s="460">
        <f>IF(OR(DZ159&lt;'Capital Structure'!$K$7,DZ159&gt;'Capital Structure'!$L$7),0,IF(DZ162&lt;0,IF(DY184&gt;0,MIN(ABS(DZ162)*'Capital Structure'!$M$13,DY184),0),0))</f>
        <v>0</v>
      </c>
      <c r="EA180" s="460">
        <f>IF(OR(EA159&lt;'Capital Structure'!$K$7,EA159&gt;'Capital Structure'!$L$7),0,IF(EA162&lt;0,IF(DZ184&gt;0,MIN(ABS(EA162)*'Capital Structure'!$M$13,DZ184),0),0))</f>
        <v>0</v>
      </c>
      <c r="EB180" s="460">
        <f>IF(OR(EB159&lt;'Capital Structure'!$K$7,EB159&gt;'Capital Structure'!$L$7),0,IF(EB162&lt;0,IF(EA184&gt;0,MIN(ABS(EB162)*'Capital Structure'!$M$13,EA184),0),0))</f>
        <v>0</v>
      </c>
      <c r="EC180" s="460">
        <f>IF(OR(EC159&lt;'Capital Structure'!$K$7,EC159&gt;'Capital Structure'!$L$7),0,IF(EC162&lt;0,IF(EB184&gt;0,MIN(ABS(EC162)*'Capital Structure'!$M$13,EB184),0),0))</f>
        <v>0</v>
      </c>
      <c r="ED180" s="460">
        <f>IF(OR(ED159&lt;'Capital Structure'!$K$7,ED159&gt;'Capital Structure'!$L$7),0,IF(ED162&lt;0,IF(EC184&gt;0,MIN(ABS(ED162)*'Capital Structure'!$M$13,EC184),0),0))</f>
        <v>0</v>
      </c>
      <c r="EE180" s="460">
        <f>IF(OR(EE159&lt;'Capital Structure'!$K$7,EE159&gt;'Capital Structure'!$L$7),0,IF(EE162&lt;0,IF(ED184&gt;0,MIN(ABS(EE162)*'Capital Structure'!$M$13,ED184),0),0))</f>
        <v>0</v>
      </c>
      <c r="EF180" s="460">
        <f>IF(OR(EF159&lt;'Capital Structure'!$K$7,EF159&gt;'Capital Structure'!$L$7),0,IF(EF162&lt;0,IF(EE184&gt;0,MIN(ABS(EF162)*'Capital Structure'!$M$13,EE184),0),0))</f>
        <v>0</v>
      </c>
      <c r="EG180" s="460">
        <f>IF(OR(EG159&lt;'Capital Structure'!$K$7,EG159&gt;'Capital Structure'!$L$7),0,IF(EG162&lt;0,IF(EF184&gt;0,MIN(ABS(EG162)*'Capital Structure'!$M$13,EF184),0),0))</f>
        <v>0</v>
      </c>
      <c r="EH180" s="460">
        <f>IF(OR(EH159&lt;'Capital Structure'!$K$7,EH159&gt;'Capital Structure'!$L$7),0,IF(EH162&lt;0,IF(EG184&gt;0,MIN(ABS(EH162)*'Capital Structure'!$M$13,EG184),0),0))</f>
        <v>0</v>
      </c>
      <c r="EI180" s="460">
        <f>IF(OR(EI159&lt;'Capital Structure'!$K$7,EI159&gt;'Capital Structure'!$L$7),0,IF(EI162&lt;0,IF(EH184&gt;0,MIN(ABS(EI162)*'Capital Structure'!$M$13,EH184),0),0))</f>
        <v>0</v>
      </c>
      <c r="EJ180" s="460">
        <f>IF(OR(EJ159&lt;'Capital Structure'!$K$7,EJ159&gt;'Capital Structure'!$L$7),0,IF(EJ162&lt;0,IF(EI184&gt;0,MIN(ABS(EJ162)*'Capital Structure'!$M$13,EI184),0),0))</f>
        <v>0</v>
      </c>
      <c r="EK180" s="460">
        <f>IF(OR(EK159&lt;'Capital Structure'!$K$7,EK159&gt;'Capital Structure'!$L$7),0,IF(EK162&lt;0,IF(EJ184&gt;0,MIN(ABS(EK162)*'Capital Structure'!$M$13,EJ184),0),0))</f>
        <v>0</v>
      </c>
    </row>
    <row r="181" spans="1:141" s="487" customFormat="1">
      <c r="A181" s="487" t="s">
        <v>215</v>
      </c>
      <c r="B181" s="487" t="s">
        <v>573</v>
      </c>
      <c r="E181" s="488">
        <f>MAX((D183+E180)*'Capital Structure'!$M$15/12,0)</f>
        <v>0</v>
      </c>
      <c r="F181" s="488">
        <f ca="1">MAX((E183+F180)*'Capital Structure'!$M$15/12,0)</f>
        <v>0</v>
      </c>
      <c r="G181" s="488">
        <f ca="1">MAX((F183+G180)*'Capital Structure'!$M$15/12,0)</f>
        <v>0</v>
      </c>
      <c r="H181" s="488">
        <f ca="1">MAX((G183+H180)*'Capital Structure'!$M$15/12,0)</f>
        <v>0</v>
      </c>
      <c r="I181" s="488">
        <f ca="1">MAX((H183+I180)*'Capital Structure'!$M$15/12,0)</f>
        <v>0</v>
      </c>
      <c r="J181" s="488">
        <f ca="1">MAX((I183+J180)*'Capital Structure'!$M$15/12,0)</f>
        <v>0</v>
      </c>
      <c r="K181" s="488">
        <f ca="1">MAX((J183+K180)*'Capital Structure'!$M$15/12,0)</f>
        <v>0</v>
      </c>
      <c r="L181" s="488">
        <f ca="1">MAX((K183+L180)*'Capital Structure'!$M$15/12,0)</f>
        <v>0</v>
      </c>
      <c r="M181" s="488">
        <f ca="1">MAX((L183+M180)*'Capital Structure'!$M$15/12,0)</f>
        <v>0</v>
      </c>
      <c r="N181" s="488">
        <f ca="1">MAX((M183+N180)*'Capital Structure'!$M$15/12,0)</f>
        <v>0</v>
      </c>
      <c r="O181" s="488">
        <f ca="1">MAX((N183+O180)*'Capital Structure'!$M$15/12,0)</f>
        <v>0</v>
      </c>
      <c r="P181" s="488">
        <f ca="1">MAX((O183+P180)*'Capital Structure'!$M$15/12,0)</f>
        <v>0</v>
      </c>
      <c r="Q181" s="488">
        <f ca="1">MAX((P183+Q180)*'Capital Structure'!$M$15/12,0)</f>
        <v>0</v>
      </c>
      <c r="R181" s="488">
        <f ca="1">MAX((Q183+R180)*'Capital Structure'!$M$15/12,0)</f>
        <v>0</v>
      </c>
      <c r="S181" s="488">
        <f ca="1">MAX((R183+S180)*'Capital Structure'!$M$15/12,0)</f>
        <v>0</v>
      </c>
      <c r="T181" s="488">
        <f ca="1">MAX((S183+T180)*'Capital Structure'!$M$15/12,0)</f>
        <v>0</v>
      </c>
      <c r="U181" s="488">
        <f ca="1">MAX((T183+U180)*'Capital Structure'!$M$15/12,0)</f>
        <v>0</v>
      </c>
      <c r="V181" s="488">
        <f ca="1">MAX((U183+V180)*'Capital Structure'!$M$15/12,0)</f>
        <v>0</v>
      </c>
      <c r="W181" s="488">
        <f ca="1">MAX((V183+W180)*'Capital Structure'!$M$15/12,0)</f>
        <v>0</v>
      </c>
      <c r="X181" s="488">
        <f ca="1">MAX((W183+X180)*'Capital Structure'!$M$15/12,0)</f>
        <v>0</v>
      </c>
      <c r="Y181" s="488">
        <f ca="1">MAX((X183+Y180)*'Capital Structure'!$M$15/12,0)</f>
        <v>0</v>
      </c>
      <c r="Z181" s="488">
        <f ca="1">MAX((Y183+Z180)*'Capital Structure'!$M$15/12,0)</f>
        <v>0</v>
      </c>
      <c r="AA181" s="488">
        <f ca="1">MAX((Z183+AA180)*'Capital Structure'!$M$15/12,0)</f>
        <v>0</v>
      </c>
      <c r="AB181" s="488">
        <f ca="1">MAX((AA183+AB180)*'Capital Structure'!$M$15/12,0)</f>
        <v>0</v>
      </c>
      <c r="AC181" s="488">
        <f ca="1">MAX((AB183+AC180)*'Capital Structure'!$M$15/12,0)</f>
        <v>0</v>
      </c>
      <c r="AD181" s="488">
        <f ca="1">MAX((AC183+AD180)*'Capital Structure'!$M$15/12,0)</f>
        <v>0</v>
      </c>
      <c r="AE181" s="488">
        <f ca="1">MAX((AD183+AE180)*'Capital Structure'!$M$15/12,0)</f>
        <v>0</v>
      </c>
      <c r="AF181" s="488">
        <f ca="1">MAX((AE183+AF180)*'Capital Structure'!$M$15/12,0)</f>
        <v>0</v>
      </c>
      <c r="AG181" s="488">
        <f ca="1">MAX((AF183+AG180)*'Capital Structure'!$M$15/12,0)</f>
        <v>0</v>
      </c>
      <c r="AH181" s="488">
        <f ca="1">MAX((AG183+AH180)*'Capital Structure'!$M$15/12,0)</f>
        <v>0</v>
      </c>
      <c r="AI181" s="488">
        <f ca="1">MAX((AH183+AI180)*'Capital Structure'!$M$15/12,0)</f>
        <v>0</v>
      </c>
      <c r="AJ181" s="488">
        <f ca="1">MAX((AI183+AJ180)*'Capital Structure'!$M$15/12,0)</f>
        <v>0</v>
      </c>
      <c r="AK181" s="488">
        <f ca="1">MAX((AJ183+AK180)*'Capital Structure'!$M$15/12,0)</f>
        <v>0</v>
      </c>
      <c r="AL181" s="488">
        <f ca="1">MAX((AK183+AL180)*'Capital Structure'!$M$15/12,0)</f>
        <v>0</v>
      </c>
      <c r="AM181" s="488">
        <f ca="1">MAX((AL183+AM180)*'Capital Structure'!$M$15/12,0)</f>
        <v>0</v>
      </c>
      <c r="AN181" s="488">
        <f ca="1">MAX((AM183+AN180)*'Capital Structure'!$M$15/12,0)</f>
        <v>0</v>
      </c>
      <c r="AO181" s="488">
        <f ca="1">MAX((AN183+AO180)*'Capital Structure'!$M$15/12,0)</f>
        <v>0</v>
      </c>
      <c r="AP181" s="488">
        <f ca="1">MAX((AO183+AP180)*'Capital Structure'!$M$15/12,0)</f>
        <v>0</v>
      </c>
      <c r="AQ181" s="488">
        <f ca="1">MAX((AP183+AQ180)*'Capital Structure'!$M$15/12,0)</f>
        <v>0</v>
      </c>
      <c r="AR181" s="488">
        <f ca="1">MAX((AQ183+AR180)*'Capital Structure'!$M$15/12,0)</f>
        <v>0</v>
      </c>
      <c r="AS181" s="488">
        <f ca="1">MAX((AR183+AS180)*'Capital Structure'!$M$15/12,0)</f>
        <v>0</v>
      </c>
      <c r="AT181" s="488">
        <f ca="1">MAX((AS183+AT180)*'Capital Structure'!$M$15/12,0)</f>
        <v>0</v>
      </c>
      <c r="AU181" s="488">
        <f ca="1">MAX((AT183+AU180)*'Capital Structure'!$M$15/12,0)</f>
        <v>0</v>
      </c>
      <c r="AV181" s="488">
        <f ca="1">MAX((AU183+AV180)*'Capital Structure'!$M$15/12,0)</f>
        <v>0</v>
      </c>
      <c r="AW181" s="488">
        <f ca="1">MAX((AV183+AW180)*'Capital Structure'!$M$15/12,0)</f>
        <v>0</v>
      </c>
      <c r="AX181" s="488">
        <f ca="1">MAX((AW183+AX180)*'Capital Structure'!$M$15/12,0)</f>
        <v>0</v>
      </c>
      <c r="AY181" s="488">
        <f ca="1">MAX((AX183+AY180)*'Capital Structure'!$M$15/12,0)</f>
        <v>0</v>
      </c>
      <c r="AZ181" s="488">
        <f ca="1">MAX((AY183+AZ180)*'Capital Structure'!$M$15/12,0)</f>
        <v>0</v>
      </c>
      <c r="BA181" s="488">
        <f ca="1">MAX((AZ183+BA180)*'Capital Structure'!$M$15/12,0)</f>
        <v>0</v>
      </c>
      <c r="BB181" s="488">
        <f ca="1">MAX((BA183+BB180)*'Capital Structure'!$M$15/12,0)</f>
        <v>0</v>
      </c>
      <c r="BC181" s="488">
        <f ca="1">MAX((BB183+BC180)*'Capital Structure'!$M$15/12,0)</f>
        <v>0</v>
      </c>
      <c r="BD181" s="488">
        <f ca="1">MAX((BC183+BD180)*'Capital Structure'!$M$15/12,0)</f>
        <v>0</v>
      </c>
      <c r="BE181" s="488">
        <f ca="1">MAX((BD183+BE180)*'Capital Structure'!$M$15/12,0)</f>
        <v>0</v>
      </c>
      <c r="BF181" s="488">
        <f ca="1">MAX((BE183+BF180)*'Capital Structure'!$M$15/12,0)</f>
        <v>0</v>
      </c>
      <c r="BG181" s="488">
        <f ca="1">MAX((BF183+BG180)*'Capital Structure'!$M$15/12,0)</f>
        <v>0</v>
      </c>
      <c r="BH181" s="488">
        <f ca="1">MAX((BG183+BH180)*'Capital Structure'!$M$15/12,0)</f>
        <v>0</v>
      </c>
      <c r="BI181" s="488">
        <f ca="1">MAX((BH183+BI180)*'Capital Structure'!$M$15/12,0)</f>
        <v>0</v>
      </c>
      <c r="BJ181" s="488">
        <f ca="1">MAX((BI183+BJ180)*'Capital Structure'!$M$15/12,0)</f>
        <v>0</v>
      </c>
      <c r="BK181" s="488">
        <f ca="1">MAX((BJ183+BK180)*'Capital Structure'!$M$15/12,0)</f>
        <v>0</v>
      </c>
      <c r="BL181" s="488">
        <f ca="1">MAX((BK183+BL180)*'Capital Structure'!$M$15/12,0)</f>
        <v>0</v>
      </c>
      <c r="BM181" s="488">
        <f ca="1">MAX((BL183+BM180)*'Capital Structure'!$M$15/12,0)</f>
        <v>0</v>
      </c>
      <c r="BN181" s="488">
        <f ca="1">MAX((BM183+BN180)*'Capital Structure'!$M$15/12,0)</f>
        <v>0</v>
      </c>
      <c r="BO181" s="488">
        <f ca="1">MAX((BN183+BO180)*'Capital Structure'!$M$15/12,0)</f>
        <v>0</v>
      </c>
      <c r="BP181" s="488">
        <f ca="1">MAX((BO183+BP180)*'Capital Structure'!$M$15/12,0)</f>
        <v>0</v>
      </c>
      <c r="BQ181" s="488">
        <f ca="1">MAX((BP183+BQ180)*'Capital Structure'!$M$15/12,0)</f>
        <v>0</v>
      </c>
      <c r="BR181" s="488">
        <f ca="1">MAX((BQ183+BR180)*'Capital Structure'!$M$15/12,0)</f>
        <v>0</v>
      </c>
      <c r="BS181" s="488">
        <f ca="1">MAX((BR183+BS180)*'Capital Structure'!$M$15/12,0)</f>
        <v>0</v>
      </c>
      <c r="BT181" s="488">
        <f ca="1">MAX((BS183+BT180)*'Capital Structure'!$M$15/12,0)</f>
        <v>0</v>
      </c>
      <c r="BU181" s="488">
        <f ca="1">MAX((BT183+BU180)*'Capital Structure'!$M$15/12,0)</f>
        <v>0</v>
      </c>
      <c r="BV181" s="488">
        <f ca="1">MAX((BU183+BV180)*'Capital Structure'!$M$15/12,0)</f>
        <v>0</v>
      </c>
      <c r="BW181" s="488">
        <f ca="1">MAX((BV183+BW180)*'Capital Structure'!$M$15/12,0)</f>
        <v>0</v>
      </c>
      <c r="BX181" s="488">
        <f ca="1">MAX((BW183+BX180)*'Capital Structure'!$M$15/12,0)</f>
        <v>0</v>
      </c>
      <c r="BY181" s="488">
        <f ca="1">MAX((BX183+BY180)*'Capital Structure'!$M$15/12,0)</f>
        <v>0</v>
      </c>
      <c r="BZ181" s="488">
        <f ca="1">MAX((BY183+BZ180)*'Capital Structure'!$M$15/12,0)</f>
        <v>0</v>
      </c>
      <c r="CA181" s="488">
        <f ca="1">MAX((BZ183+CA180)*'Capital Structure'!$M$15/12,0)</f>
        <v>10006.841599310441</v>
      </c>
      <c r="CB181" s="488">
        <f ca="1">MAX((CA183+CB180)*'Capital Structure'!$M$15/12,0)</f>
        <v>10006.841599310441</v>
      </c>
      <c r="CC181" s="488">
        <f ca="1">MAX((CB183+CC180)*'Capital Structure'!$M$15/12,0)</f>
        <v>882.76166292426069</v>
      </c>
      <c r="CD181" s="488">
        <f ca="1">MAX((CC183+CD180)*'Capital Structure'!$M$15/12,0)</f>
        <v>0</v>
      </c>
      <c r="CE181" s="488">
        <f ca="1">MAX((CD183+CE180)*'Capital Structure'!$M$15/12,0)</f>
        <v>0</v>
      </c>
      <c r="CF181" s="488">
        <f ca="1">MAX((CE183+CF180)*'Capital Structure'!$M$15/12,0)</f>
        <v>0</v>
      </c>
      <c r="CG181" s="488">
        <f ca="1">MAX((CF183+CG180)*'Capital Structure'!$M$15/12,0)</f>
        <v>0</v>
      </c>
      <c r="CH181" s="488">
        <f ca="1">MAX((CG183+CH180)*'Capital Structure'!$M$15/12,0)</f>
        <v>0</v>
      </c>
      <c r="CI181" s="488">
        <f ca="1">MAX((CH183+CI180)*'Capital Structure'!$M$15/12,0)</f>
        <v>0</v>
      </c>
      <c r="CJ181" s="488">
        <f ca="1">MAX((CI183+CJ180)*'Capital Structure'!$M$15/12,0)</f>
        <v>0</v>
      </c>
      <c r="CK181" s="488">
        <f ca="1">MAX((CJ183+CK180)*'Capital Structure'!$M$15/12,0)</f>
        <v>0</v>
      </c>
      <c r="CL181" s="488">
        <f ca="1">MAX((CK183+CL180)*'Capital Structure'!$M$15/12,0)</f>
        <v>0</v>
      </c>
      <c r="CM181" s="488">
        <f ca="1">MAX((CL183+CM180)*'Capital Structure'!$M$15/12,0)</f>
        <v>0</v>
      </c>
      <c r="CN181" s="488">
        <f ca="1">MAX((CM183+CN180)*'Capital Structure'!$M$15/12,0)</f>
        <v>0</v>
      </c>
      <c r="CO181" s="488">
        <f ca="1">MAX((CN183+CO180)*'Capital Structure'!$M$15/12,0)</f>
        <v>0</v>
      </c>
      <c r="CP181" s="488">
        <f ca="1">MAX((CO183+CP180)*'Capital Structure'!$M$15/12,0)</f>
        <v>0</v>
      </c>
      <c r="CQ181" s="488">
        <f ca="1">MAX((CP183+CQ180)*'Capital Structure'!$M$15/12,0)</f>
        <v>0</v>
      </c>
      <c r="CR181" s="488">
        <f ca="1">MAX((CQ183+CR180)*'Capital Structure'!$M$15/12,0)</f>
        <v>0</v>
      </c>
      <c r="CS181" s="488">
        <f ca="1">MAX((CR183+CS180)*'Capital Structure'!$M$15/12,0)</f>
        <v>0</v>
      </c>
      <c r="CT181" s="488">
        <f ca="1">MAX((CS183+CT180)*'Capital Structure'!$M$15/12,0)</f>
        <v>0</v>
      </c>
      <c r="CU181" s="488">
        <f ca="1">MAX((CT183+CU180)*'Capital Structure'!$M$15/12,0)</f>
        <v>0</v>
      </c>
      <c r="CV181" s="488">
        <f ca="1">MAX((CU183+CV180)*'Capital Structure'!$M$15/12,0)</f>
        <v>0</v>
      </c>
      <c r="CW181" s="488">
        <f ca="1">MAX((CV183+CW180)*'Capital Structure'!$M$15/12,0)</f>
        <v>0</v>
      </c>
      <c r="CX181" s="488">
        <f ca="1">MAX((CW183+CX180)*'Capital Structure'!$M$15/12,0)</f>
        <v>0</v>
      </c>
      <c r="CY181" s="488">
        <f ca="1">MAX((CX183+CY180)*'Capital Structure'!$M$15/12,0)</f>
        <v>0</v>
      </c>
      <c r="CZ181" s="488">
        <f ca="1">MAX((CY183+CZ180)*'Capital Structure'!$M$15/12,0)</f>
        <v>0</v>
      </c>
      <c r="DA181" s="488">
        <f ca="1">MAX((CZ183+DA180)*'Capital Structure'!$M$15/12,0)</f>
        <v>0</v>
      </c>
      <c r="DB181" s="488">
        <f ca="1">MAX((DA183+DB180)*'Capital Structure'!$M$15/12,0)</f>
        <v>0</v>
      </c>
      <c r="DC181" s="488">
        <f ca="1">MAX((DB183+DC180)*'Capital Structure'!$M$15/12,0)</f>
        <v>0</v>
      </c>
      <c r="DD181" s="488">
        <f ca="1">MAX((DC183+DD180)*'Capital Structure'!$M$15/12,0)</f>
        <v>0</v>
      </c>
      <c r="DE181" s="488">
        <f ca="1">MAX((DD183+DE180)*'Capital Structure'!$M$15/12,0)</f>
        <v>0</v>
      </c>
      <c r="DF181" s="488">
        <f ca="1">MAX((DE183+DF180)*'Capital Structure'!$M$15/12,0)</f>
        <v>0</v>
      </c>
      <c r="DG181" s="488">
        <f ca="1">MAX((DF183+DG180)*'Capital Structure'!$M$15/12,0)</f>
        <v>0</v>
      </c>
      <c r="DH181" s="488">
        <f ca="1">MAX((DG183+DH180)*'Capital Structure'!$M$15/12,0)</f>
        <v>0</v>
      </c>
      <c r="DI181" s="488">
        <f ca="1">MAX((DH183+DI180)*'Capital Structure'!$M$15/12,0)</f>
        <v>0</v>
      </c>
      <c r="DJ181" s="488">
        <f ca="1">MAX((DI183+DJ180)*'Capital Structure'!$M$15/12,0)</f>
        <v>0</v>
      </c>
      <c r="DK181" s="488">
        <f ca="1">MAX((DJ183+DK180)*'Capital Structure'!$M$15/12,0)</f>
        <v>0</v>
      </c>
      <c r="DL181" s="488">
        <f ca="1">MAX((DK183+DL180)*'Capital Structure'!$M$15/12,0)</f>
        <v>0</v>
      </c>
      <c r="DM181" s="488">
        <f ca="1">MAX((DL183+DM180)*'Capital Structure'!$M$15/12,0)</f>
        <v>0</v>
      </c>
      <c r="DN181" s="488">
        <f ca="1">MAX((DM183+DN180)*'Capital Structure'!$M$15/12,0)</f>
        <v>0</v>
      </c>
      <c r="DO181" s="488">
        <f ca="1">MAX((DN183+DO180)*'Capital Structure'!$M$15/12,0)</f>
        <v>0</v>
      </c>
      <c r="DP181" s="488">
        <f ca="1">MAX((DO183+DP180)*'Capital Structure'!$M$15/12,0)</f>
        <v>0</v>
      </c>
      <c r="DQ181" s="488">
        <f ca="1">MAX((DP183+DQ180)*'Capital Structure'!$M$15/12,0)</f>
        <v>0</v>
      </c>
      <c r="DR181" s="488">
        <f ca="1">MAX((DQ183+DR180)*'Capital Structure'!$M$15/12,0)</f>
        <v>0</v>
      </c>
      <c r="DS181" s="488">
        <f ca="1">MAX((DR183+DS180)*'Capital Structure'!$M$15/12,0)</f>
        <v>0</v>
      </c>
      <c r="DT181" s="488">
        <f ca="1">MAX((DS183+DT180)*'Capital Structure'!$M$15/12,0)</f>
        <v>0</v>
      </c>
      <c r="DU181" s="488">
        <f ca="1">MAX((DT183+DU180)*'Capital Structure'!$M$15/12,0)</f>
        <v>0</v>
      </c>
      <c r="DV181" s="488">
        <f ca="1">MAX((DU183+DV180)*'Capital Structure'!$M$15/12,0)</f>
        <v>0</v>
      </c>
      <c r="DW181" s="488">
        <f ca="1">MAX((DV183+DW180)*'Capital Structure'!$M$15/12,0)</f>
        <v>0</v>
      </c>
      <c r="DX181" s="488">
        <f ca="1">MAX((DW183+DX180)*'Capital Structure'!$M$15/12,0)</f>
        <v>0</v>
      </c>
      <c r="DY181" s="488">
        <f ca="1">MAX((DX183+DY180)*'Capital Structure'!$M$15/12,0)</f>
        <v>0</v>
      </c>
      <c r="DZ181" s="488">
        <f ca="1">MAX((DY183+DZ180)*'Capital Structure'!$M$15/12,0)</f>
        <v>0</v>
      </c>
      <c r="EA181" s="488">
        <f ca="1">MAX((DZ183+EA180)*'Capital Structure'!$M$15/12,0)</f>
        <v>0</v>
      </c>
      <c r="EB181" s="488">
        <f ca="1">MAX((EA183+EB180)*'Capital Structure'!$M$15/12,0)</f>
        <v>0</v>
      </c>
      <c r="EC181" s="488">
        <f ca="1">MAX((EB183+EC180)*'Capital Structure'!$M$15/12,0)</f>
        <v>0</v>
      </c>
      <c r="ED181" s="488">
        <f ca="1">MAX((EC183+ED180)*'Capital Structure'!$M$15/12,0)</f>
        <v>0</v>
      </c>
      <c r="EE181" s="488">
        <f ca="1">MAX((ED183+EE180)*'Capital Structure'!$M$15/12,0)</f>
        <v>0</v>
      </c>
      <c r="EF181" s="488">
        <f ca="1">MAX((EE183+EF180)*'Capital Structure'!$M$15/12,0)</f>
        <v>0</v>
      </c>
      <c r="EG181" s="488">
        <f ca="1">MAX((EF183+EG180)*'Capital Structure'!$M$15/12,0)</f>
        <v>0</v>
      </c>
      <c r="EH181" s="488">
        <f ca="1">MAX((EG183+EH180)*'Capital Structure'!$M$15/12,0)</f>
        <v>0</v>
      </c>
      <c r="EI181" s="488">
        <f ca="1">MAX((EH183+EI180)*'Capital Structure'!$M$15/12,0)</f>
        <v>0</v>
      </c>
      <c r="EJ181" s="488">
        <f ca="1">MAX((EI183+EJ180)*'Capital Structure'!$M$15/12,0)</f>
        <v>0</v>
      </c>
      <c r="EK181" s="488">
        <f ca="1">MAX((EJ183+EK180)*'Capital Structure'!$M$15/12,0)</f>
        <v>0</v>
      </c>
    </row>
    <row r="182" spans="1:141">
      <c r="B182" s="486" t="s">
        <v>208</v>
      </c>
      <c r="C182" s="486"/>
      <c r="D182" s="486"/>
      <c r="E182" s="460">
        <f t="shared" ref="E182:BP182" ca="1" si="80">IF((E162)&gt;0,MIN(E162,D183+E181),0)</f>
        <v>0</v>
      </c>
      <c r="F182" s="460">
        <f t="shared" ca="1" si="80"/>
        <v>0</v>
      </c>
      <c r="G182" s="460">
        <f t="shared" ca="1" si="80"/>
        <v>0</v>
      </c>
      <c r="H182" s="460">
        <f t="shared" ca="1" si="80"/>
        <v>0</v>
      </c>
      <c r="I182" s="460">
        <f t="shared" ca="1" si="80"/>
        <v>0</v>
      </c>
      <c r="J182" s="460">
        <f t="shared" ca="1" si="80"/>
        <v>0</v>
      </c>
      <c r="K182" s="460">
        <f t="shared" ca="1" si="80"/>
        <v>0</v>
      </c>
      <c r="L182" s="460">
        <f t="shared" ca="1" si="80"/>
        <v>0</v>
      </c>
      <c r="M182" s="460">
        <f t="shared" ca="1" si="80"/>
        <v>0</v>
      </c>
      <c r="N182" s="460">
        <f t="shared" ca="1" si="80"/>
        <v>0</v>
      </c>
      <c r="O182" s="460">
        <f t="shared" ca="1" si="80"/>
        <v>0</v>
      </c>
      <c r="P182" s="460">
        <f t="shared" ca="1" si="80"/>
        <v>0</v>
      </c>
      <c r="Q182" s="460">
        <f t="shared" ca="1" si="80"/>
        <v>0</v>
      </c>
      <c r="R182" s="460">
        <f t="shared" ca="1" si="80"/>
        <v>0</v>
      </c>
      <c r="S182" s="460">
        <f t="shared" ca="1" si="80"/>
        <v>0</v>
      </c>
      <c r="T182" s="460">
        <f t="shared" ca="1" si="80"/>
        <v>0</v>
      </c>
      <c r="U182" s="460">
        <f t="shared" ca="1" si="80"/>
        <v>0</v>
      </c>
      <c r="V182" s="460">
        <f t="shared" ca="1" si="80"/>
        <v>0</v>
      </c>
      <c r="W182" s="460">
        <f t="shared" ca="1" si="80"/>
        <v>0</v>
      </c>
      <c r="X182" s="460">
        <f t="shared" ca="1" si="80"/>
        <v>0</v>
      </c>
      <c r="Y182" s="460">
        <f t="shared" ca="1" si="80"/>
        <v>0</v>
      </c>
      <c r="Z182" s="460">
        <f t="shared" ca="1" si="80"/>
        <v>0</v>
      </c>
      <c r="AA182" s="460">
        <f t="shared" ca="1" si="80"/>
        <v>0</v>
      </c>
      <c r="AB182" s="460">
        <f t="shared" ca="1" si="80"/>
        <v>0</v>
      </c>
      <c r="AC182" s="460">
        <f t="shared" ca="1" si="80"/>
        <v>0</v>
      </c>
      <c r="AD182" s="460">
        <f t="shared" ca="1" si="80"/>
        <v>0</v>
      </c>
      <c r="AE182" s="460">
        <f t="shared" ca="1" si="80"/>
        <v>0</v>
      </c>
      <c r="AF182" s="460">
        <f t="shared" ca="1" si="80"/>
        <v>0</v>
      </c>
      <c r="AG182" s="460">
        <f t="shared" ca="1" si="80"/>
        <v>0</v>
      </c>
      <c r="AH182" s="460">
        <f t="shared" ca="1" si="80"/>
        <v>0</v>
      </c>
      <c r="AI182" s="460">
        <f t="shared" ca="1" si="80"/>
        <v>0</v>
      </c>
      <c r="AJ182" s="460">
        <f t="shared" ca="1" si="80"/>
        <v>0</v>
      </c>
      <c r="AK182" s="460">
        <f t="shared" ca="1" si="80"/>
        <v>0</v>
      </c>
      <c r="AL182" s="460">
        <f t="shared" ca="1" si="80"/>
        <v>0</v>
      </c>
      <c r="AM182" s="460">
        <f t="shared" ca="1" si="80"/>
        <v>0</v>
      </c>
      <c r="AN182" s="460">
        <f t="shared" ca="1" si="80"/>
        <v>0</v>
      </c>
      <c r="AO182" s="460">
        <f t="shared" ca="1" si="80"/>
        <v>0</v>
      </c>
      <c r="AP182" s="460">
        <f t="shared" ca="1" si="80"/>
        <v>0</v>
      </c>
      <c r="AQ182" s="460">
        <f t="shared" ca="1" si="80"/>
        <v>0</v>
      </c>
      <c r="AR182" s="460">
        <f t="shared" ca="1" si="80"/>
        <v>0</v>
      </c>
      <c r="AS182" s="460">
        <f t="shared" ca="1" si="80"/>
        <v>0</v>
      </c>
      <c r="AT182" s="460">
        <f t="shared" ca="1" si="80"/>
        <v>0</v>
      </c>
      <c r="AU182" s="460">
        <f t="shared" ca="1" si="80"/>
        <v>0</v>
      </c>
      <c r="AV182" s="460">
        <f t="shared" ca="1" si="80"/>
        <v>0</v>
      </c>
      <c r="AW182" s="460">
        <f t="shared" ca="1" si="80"/>
        <v>0</v>
      </c>
      <c r="AX182" s="460">
        <f t="shared" ca="1" si="80"/>
        <v>0</v>
      </c>
      <c r="AY182" s="460">
        <f t="shared" ca="1" si="80"/>
        <v>0</v>
      </c>
      <c r="AZ182" s="460">
        <f t="shared" ca="1" si="80"/>
        <v>0</v>
      </c>
      <c r="BA182" s="460">
        <f t="shared" ca="1" si="80"/>
        <v>0</v>
      </c>
      <c r="BB182" s="460">
        <f t="shared" ca="1" si="80"/>
        <v>0</v>
      </c>
      <c r="BC182" s="460">
        <f t="shared" ca="1" si="80"/>
        <v>0</v>
      </c>
      <c r="BD182" s="460">
        <f t="shared" ca="1" si="80"/>
        <v>0</v>
      </c>
      <c r="BE182" s="460">
        <f t="shared" ca="1" si="80"/>
        <v>0</v>
      </c>
      <c r="BF182" s="460">
        <f t="shared" ca="1" si="80"/>
        <v>0</v>
      </c>
      <c r="BG182" s="460">
        <f t="shared" ca="1" si="80"/>
        <v>0</v>
      </c>
      <c r="BH182" s="460">
        <f t="shared" ca="1" si="80"/>
        <v>0</v>
      </c>
      <c r="BI182" s="460">
        <f t="shared" ca="1" si="80"/>
        <v>0</v>
      </c>
      <c r="BJ182" s="460">
        <f t="shared" ca="1" si="80"/>
        <v>0</v>
      </c>
      <c r="BK182" s="460">
        <f t="shared" ca="1" si="80"/>
        <v>0</v>
      </c>
      <c r="BL182" s="460">
        <f t="shared" ca="1" si="80"/>
        <v>0</v>
      </c>
      <c r="BM182" s="460">
        <f t="shared" ca="1" si="80"/>
        <v>0</v>
      </c>
      <c r="BN182" s="460">
        <f t="shared" ca="1" si="80"/>
        <v>0</v>
      </c>
      <c r="BO182" s="460">
        <f t="shared" ca="1" si="80"/>
        <v>0</v>
      </c>
      <c r="BP182" s="460">
        <f t="shared" ca="1" si="80"/>
        <v>0</v>
      </c>
      <c r="BQ182" s="460">
        <f t="shared" ref="BQ182:EB182" ca="1" si="81">IF((BQ162)&gt;0,MIN(BQ162,BP183+BQ181),0)</f>
        <v>0</v>
      </c>
      <c r="BR182" s="460">
        <f t="shared" ca="1" si="81"/>
        <v>0</v>
      </c>
      <c r="BS182" s="460">
        <f t="shared" ca="1" si="81"/>
        <v>0</v>
      </c>
      <c r="BT182" s="460">
        <f t="shared" ca="1" si="81"/>
        <v>0</v>
      </c>
      <c r="BU182" s="460">
        <f t="shared" ca="1" si="81"/>
        <v>0</v>
      </c>
      <c r="BV182" s="460">
        <f t="shared" ca="1" si="81"/>
        <v>0</v>
      </c>
      <c r="BW182" s="460">
        <f t="shared" ca="1" si="81"/>
        <v>0</v>
      </c>
      <c r="BX182" s="460">
        <f t="shared" ca="1" si="81"/>
        <v>0</v>
      </c>
      <c r="BY182" s="460">
        <f t="shared" ca="1" si="81"/>
        <v>0</v>
      </c>
      <c r="BZ182" s="460">
        <f t="shared" ca="1" si="81"/>
        <v>0</v>
      </c>
      <c r="CA182" s="460">
        <f t="shared" ca="1" si="81"/>
        <v>0</v>
      </c>
      <c r="CB182" s="460">
        <f t="shared" ca="1" si="81"/>
        <v>2189779.184732683</v>
      </c>
      <c r="CC182" s="460">
        <f t="shared" ca="1" si="81"/>
        <v>212745.5607647468</v>
      </c>
      <c r="CD182" s="460">
        <f t="shared" ca="1" si="81"/>
        <v>0</v>
      </c>
      <c r="CE182" s="460">
        <f t="shared" ca="1" si="81"/>
        <v>0</v>
      </c>
      <c r="CF182" s="460">
        <f t="shared" ca="1" si="81"/>
        <v>0</v>
      </c>
      <c r="CG182" s="460">
        <f t="shared" ca="1" si="81"/>
        <v>0</v>
      </c>
      <c r="CH182" s="460">
        <f t="shared" ca="1" si="81"/>
        <v>0</v>
      </c>
      <c r="CI182" s="460">
        <f t="shared" ca="1" si="81"/>
        <v>0</v>
      </c>
      <c r="CJ182" s="460">
        <f t="shared" ca="1" si="81"/>
        <v>0</v>
      </c>
      <c r="CK182" s="460">
        <f t="shared" ca="1" si="81"/>
        <v>0</v>
      </c>
      <c r="CL182" s="460">
        <f t="shared" ca="1" si="81"/>
        <v>0</v>
      </c>
      <c r="CM182" s="460">
        <f t="shared" ca="1" si="81"/>
        <v>0</v>
      </c>
      <c r="CN182" s="460">
        <f t="shared" ca="1" si="81"/>
        <v>0</v>
      </c>
      <c r="CO182" s="460">
        <f t="shared" ca="1" si="81"/>
        <v>0</v>
      </c>
      <c r="CP182" s="460">
        <f t="shared" ca="1" si="81"/>
        <v>0</v>
      </c>
      <c r="CQ182" s="460">
        <f t="shared" ca="1" si="81"/>
        <v>0</v>
      </c>
      <c r="CR182" s="460">
        <f t="shared" ca="1" si="81"/>
        <v>0</v>
      </c>
      <c r="CS182" s="460">
        <f t="shared" ca="1" si="81"/>
        <v>0</v>
      </c>
      <c r="CT182" s="460">
        <f t="shared" ca="1" si="81"/>
        <v>0</v>
      </c>
      <c r="CU182" s="460">
        <f t="shared" ca="1" si="81"/>
        <v>0</v>
      </c>
      <c r="CV182" s="460">
        <f t="shared" ca="1" si="81"/>
        <v>0</v>
      </c>
      <c r="CW182" s="460">
        <f t="shared" ca="1" si="81"/>
        <v>0</v>
      </c>
      <c r="CX182" s="460">
        <f t="shared" ca="1" si="81"/>
        <v>0</v>
      </c>
      <c r="CY182" s="460">
        <f t="shared" ca="1" si="81"/>
        <v>0</v>
      </c>
      <c r="CZ182" s="460">
        <f t="shared" ca="1" si="81"/>
        <v>0</v>
      </c>
      <c r="DA182" s="460">
        <f t="shared" ca="1" si="81"/>
        <v>0</v>
      </c>
      <c r="DB182" s="460">
        <f t="shared" ca="1" si="81"/>
        <v>0</v>
      </c>
      <c r="DC182" s="460">
        <f t="shared" ca="1" si="81"/>
        <v>0</v>
      </c>
      <c r="DD182" s="460">
        <f t="shared" ca="1" si="81"/>
        <v>0</v>
      </c>
      <c r="DE182" s="460">
        <f t="shared" ca="1" si="81"/>
        <v>0</v>
      </c>
      <c r="DF182" s="460">
        <f t="shared" ca="1" si="81"/>
        <v>0</v>
      </c>
      <c r="DG182" s="460">
        <f t="shared" ca="1" si="81"/>
        <v>0</v>
      </c>
      <c r="DH182" s="460">
        <f t="shared" ca="1" si="81"/>
        <v>0</v>
      </c>
      <c r="DI182" s="460">
        <f t="shared" ca="1" si="81"/>
        <v>0</v>
      </c>
      <c r="DJ182" s="460">
        <f t="shared" ca="1" si="81"/>
        <v>0</v>
      </c>
      <c r="DK182" s="460">
        <f t="shared" ca="1" si="81"/>
        <v>0</v>
      </c>
      <c r="DL182" s="460">
        <f t="shared" ca="1" si="81"/>
        <v>0</v>
      </c>
      <c r="DM182" s="460">
        <f t="shared" ca="1" si="81"/>
        <v>0</v>
      </c>
      <c r="DN182" s="460">
        <f t="shared" ca="1" si="81"/>
        <v>0</v>
      </c>
      <c r="DO182" s="460">
        <f t="shared" ca="1" si="81"/>
        <v>0</v>
      </c>
      <c r="DP182" s="460">
        <f t="shared" ca="1" si="81"/>
        <v>0</v>
      </c>
      <c r="DQ182" s="460">
        <f t="shared" ca="1" si="81"/>
        <v>0</v>
      </c>
      <c r="DR182" s="460">
        <f t="shared" ca="1" si="81"/>
        <v>0</v>
      </c>
      <c r="DS182" s="460">
        <f t="shared" ca="1" si="81"/>
        <v>0</v>
      </c>
      <c r="DT182" s="460">
        <f t="shared" ca="1" si="81"/>
        <v>0</v>
      </c>
      <c r="DU182" s="460">
        <f t="shared" ca="1" si="81"/>
        <v>0</v>
      </c>
      <c r="DV182" s="460">
        <f t="shared" ca="1" si="81"/>
        <v>0</v>
      </c>
      <c r="DW182" s="460">
        <f t="shared" ca="1" si="81"/>
        <v>0</v>
      </c>
      <c r="DX182" s="460">
        <f t="shared" ca="1" si="81"/>
        <v>0</v>
      </c>
      <c r="DY182" s="460">
        <f t="shared" ca="1" si="81"/>
        <v>0</v>
      </c>
      <c r="DZ182" s="460">
        <f t="shared" ca="1" si="81"/>
        <v>0</v>
      </c>
      <c r="EA182" s="460">
        <f t="shared" ca="1" si="81"/>
        <v>0</v>
      </c>
      <c r="EB182" s="460">
        <f t="shared" ca="1" si="81"/>
        <v>0</v>
      </c>
      <c r="EC182" s="460">
        <f t="shared" ref="EC182:EK182" ca="1" si="82">IF((EC162)&gt;0,MIN(EC162,EB183+EC181),0)</f>
        <v>0</v>
      </c>
      <c r="ED182" s="460">
        <f t="shared" ca="1" si="82"/>
        <v>0</v>
      </c>
      <c r="EE182" s="460">
        <f t="shared" ca="1" si="82"/>
        <v>0</v>
      </c>
      <c r="EF182" s="460">
        <f t="shared" ca="1" si="82"/>
        <v>0</v>
      </c>
      <c r="EG182" s="460">
        <f t="shared" ca="1" si="82"/>
        <v>0</v>
      </c>
      <c r="EH182" s="460">
        <f t="shared" ca="1" si="82"/>
        <v>0</v>
      </c>
      <c r="EI182" s="460">
        <f t="shared" ca="1" si="82"/>
        <v>0</v>
      </c>
      <c r="EJ182" s="460">
        <f t="shared" ca="1" si="82"/>
        <v>0</v>
      </c>
      <c r="EK182" s="460">
        <f t="shared" ca="1" si="82"/>
        <v>0</v>
      </c>
    </row>
    <row r="183" spans="1:141">
      <c r="B183" s="489" t="s">
        <v>578</v>
      </c>
      <c r="C183" s="486"/>
      <c r="D183" s="486"/>
      <c r="E183" s="460">
        <f t="shared" ref="E183:BP183" ca="1" si="83">MAX(D183+E180-E182-E185,0)</f>
        <v>0</v>
      </c>
      <c r="F183" s="460">
        <f t="shared" ca="1" si="83"/>
        <v>0</v>
      </c>
      <c r="G183" s="460">
        <f t="shared" ca="1" si="83"/>
        <v>0</v>
      </c>
      <c r="H183" s="460">
        <f t="shared" ca="1" si="83"/>
        <v>0</v>
      </c>
      <c r="I183" s="460">
        <f t="shared" ca="1" si="83"/>
        <v>0</v>
      </c>
      <c r="J183" s="460">
        <f t="shared" ca="1" si="83"/>
        <v>0</v>
      </c>
      <c r="K183" s="460">
        <f t="shared" ca="1" si="83"/>
        <v>0</v>
      </c>
      <c r="L183" s="460">
        <f t="shared" ca="1" si="83"/>
        <v>0</v>
      </c>
      <c r="M183" s="460">
        <f t="shared" ca="1" si="83"/>
        <v>0</v>
      </c>
      <c r="N183" s="460">
        <f t="shared" ca="1" si="83"/>
        <v>0</v>
      </c>
      <c r="O183" s="460">
        <f t="shared" ca="1" si="83"/>
        <v>0</v>
      </c>
      <c r="P183" s="460">
        <f t="shared" ca="1" si="83"/>
        <v>0</v>
      </c>
      <c r="Q183" s="460">
        <f t="shared" ca="1" si="83"/>
        <v>0</v>
      </c>
      <c r="R183" s="460">
        <f t="shared" ca="1" si="83"/>
        <v>0</v>
      </c>
      <c r="S183" s="460">
        <f t="shared" ca="1" si="83"/>
        <v>0</v>
      </c>
      <c r="T183" s="460">
        <f t="shared" ca="1" si="83"/>
        <v>0</v>
      </c>
      <c r="U183" s="460">
        <f t="shared" ca="1" si="83"/>
        <v>0</v>
      </c>
      <c r="V183" s="460">
        <f t="shared" ca="1" si="83"/>
        <v>0</v>
      </c>
      <c r="W183" s="460">
        <f t="shared" ca="1" si="83"/>
        <v>0</v>
      </c>
      <c r="X183" s="460">
        <f t="shared" ca="1" si="83"/>
        <v>0</v>
      </c>
      <c r="Y183" s="460">
        <f t="shared" ca="1" si="83"/>
        <v>0</v>
      </c>
      <c r="Z183" s="460">
        <f t="shared" ca="1" si="83"/>
        <v>0</v>
      </c>
      <c r="AA183" s="460">
        <f t="shared" ca="1" si="83"/>
        <v>0</v>
      </c>
      <c r="AB183" s="460">
        <f t="shared" ca="1" si="83"/>
        <v>0</v>
      </c>
      <c r="AC183" s="460">
        <f t="shared" ca="1" si="83"/>
        <v>0</v>
      </c>
      <c r="AD183" s="460">
        <f t="shared" ca="1" si="83"/>
        <v>0</v>
      </c>
      <c r="AE183" s="460">
        <f t="shared" ca="1" si="83"/>
        <v>0</v>
      </c>
      <c r="AF183" s="460">
        <f t="shared" ca="1" si="83"/>
        <v>0</v>
      </c>
      <c r="AG183" s="460">
        <f t="shared" ca="1" si="83"/>
        <v>0</v>
      </c>
      <c r="AH183" s="460">
        <f t="shared" ca="1" si="83"/>
        <v>0</v>
      </c>
      <c r="AI183" s="460">
        <f t="shared" ca="1" si="83"/>
        <v>0</v>
      </c>
      <c r="AJ183" s="460">
        <f t="shared" ca="1" si="83"/>
        <v>0</v>
      </c>
      <c r="AK183" s="460">
        <f t="shared" ca="1" si="83"/>
        <v>0</v>
      </c>
      <c r="AL183" s="460">
        <f t="shared" ca="1" si="83"/>
        <v>0</v>
      </c>
      <c r="AM183" s="460">
        <f t="shared" ca="1" si="83"/>
        <v>0</v>
      </c>
      <c r="AN183" s="460">
        <f t="shared" ca="1" si="83"/>
        <v>0</v>
      </c>
      <c r="AO183" s="460">
        <f t="shared" ca="1" si="83"/>
        <v>0</v>
      </c>
      <c r="AP183" s="460">
        <f t="shared" ca="1" si="83"/>
        <v>0</v>
      </c>
      <c r="AQ183" s="460">
        <f t="shared" ca="1" si="83"/>
        <v>0</v>
      </c>
      <c r="AR183" s="460">
        <f t="shared" ca="1" si="83"/>
        <v>0</v>
      </c>
      <c r="AS183" s="460">
        <f t="shared" ca="1" si="83"/>
        <v>0</v>
      </c>
      <c r="AT183" s="460">
        <f t="shared" ca="1" si="83"/>
        <v>0</v>
      </c>
      <c r="AU183" s="460">
        <f t="shared" ca="1" si="83"/>
        <v>0</v>
      </c>
      <c r="AV183" s="460">
        <f t="shared" ca="1" si="83"/>
        <v>0</v>
      </c>
      <c r="AW183" s="460">
        <f t="shared" ca="1" si="83"/>
        <v>0</v>
      </c>
      <c r="AX183" s="460">
        <f t="shared" ca="1" si="83"/>
        <v>0</v>
      </c>
      <c r="AY183" s="460">
        <f t="shared" ca="1" si="83"/>
        <v>0</v>
      </c>
      <c r="AZ183" s="460">
        <f t="shared" ca="1" si="83"/>
        <v>0</v>
      </c>
      <c r="BA183" s="460">
        <f t="shared" ca="1" si="83"/>
        <v>0</v>
      </c>
      <c r="BB183" s="460">
        <f t="shared" ca="1" si="83"/>
        <v>0</v>
      </c>
      <c r="BC183" s="460">
        <f t="shared" ca="1" si="83"/>
        <v>0</v>
      </c>
      <c r="BD183" s="460">
        <f t="shared" ca="1" si="83"/>
        <v>0</v>
      </c>
      <c r="BE183" s="460">
        <f t="shared" ca="1" si="83"/>
        <v>0</v>
      </c>
      <c r="BF183" s="460">
        <f t="shared" ca="1" si="83"/>
        <v>0</v>
      </c>
      <c r="BG183" s="460">
        <f t="shared" ca="1" si="83"/>
        <v>0</v>
      </c>
      <c r="BH183" s="460">
        <f t="shared" ca="1" si="83"/>
        <v>0</v>
      </c>
      <c r="BI183" s="460">
        <f t="shared" ca="1" si="83"/>
        <v>0</v>
      </c>
      <c r="BJ183" s="460">
        <f t="shared" ca="1" si="83"/>
        <v>0</v>
      </c>
      <c r="BK183" s="460">
        <f t="shared" ca="1" si="83"/>
        <v>0</v>
      </c>
      <c r="BL183" s="460">
        <f t="shared" ca="1" si="83"/>
        <v>0</v>
      </c>
      <c r="BM183" s="460">
        <f t="shared" ca="1" si="83"/>
        <v>0</v>
      </c>
      <c r="BN183" s="460">
        <f t="shared" ca="1" si="83"/>
        <v>0</v>
      </c>
      <c r="BO183" s="460">
        <f t="shared" ca="1" si="83"/>
        <v>0</v>
      </c>
      <c r="BP183" s="460">
        <f t="shared" ca="1" si="83"/>
        <v>0</v>
      </c>
      <c r="BQ183" s="460">
        <f t="shared" ref="BQ183:EB183" ca="1" si="84">MAX(BP183+BQ180-BQ182-BQ185,0)</f>
        <v>0</v>
      </c>
      <c r="BR183" s="460">
        <f t="shared" ca="1" si="84"/>
        <v>0</v>
      </c>
      <c r="BS183" s="460">
        <f t="shared" ca="1" si="84"/>
        <v>0</v>
      </c>
      <c r="BT183" s="460">
        <f t="shared" ca="1" si="84"/>
        <v>0</v>
      </c>
      <c r="BU183" s="460">
        <f t="shared" ca="1" si="84"/>
        <v>0</v>
      </c>
      <c r="BV183" s="460">
        <f t="shared" ca="1" si="84"/>
        <v>0</v>
      </c>
      <c r="BW183" s="460">
        <f t="shared" ca="1" si="84"/>
        <v>0</v>
      </c>
      <c r="BX183" s="460">
        <f t="shared" ca="1" si="84"/>
        <v>0</v>
      </c>
      <c r="BY183" s="460">
        <f t="shared" ca="1" si="84"/>
        <v>0</v>
      </c>
      <c r="BZ183" s="460">
        <f t="shared" ca="1" si="84"/>
        <v>0</v>
      </c>
      <c r="CA183" s="460">
        <f t="shared" ca="1" si="84"/>
        <v>2401641.9838345055</v>
      </c>
      <c r="CB183" s="460">
        <f t="shared" ca="1" si="84"/>
        <v>211862.79910182254</v>
      </c>
      <c r="CC183" s="460">
        <f t="shared" ca="1" si="84"/>
        <v>0</v>
      </c>
      <c r="CD183" s="460">
        <f t="shared" ca="1" si="84"/>
        <v>0</v>
      </c>
      <c r="CE183" s="460">
        <f t="shared" ca="1" si="84"/>
        <v>0</v>
      </c>
      <c r="CF183" s="460">
        <f t="shared" ca="1" si="84"/>
        <v>0</v>
      </c>
      <c r="CG183" s="460">
        <f t="shared" ca="1" si="84"/>
        <v>0</v>
      </c>
      <c r="CH183" s="460">
        <f t="shared" ca="1" si="84"/>
        <v>0</v>
      </c>
      <c r="CI183" s="460">
        <f t="shared" ca="1" si="84"/>
        <v>0</v>
      </c>
      <c r="CJ183" s="460">
        <f t="shared" ca="1" si="84"/>
        <v>0</v>
      </c>
      <c r="CK183" s="460">
        <f t="shared" ca="1" si="84"/>
        <v>0</v>
      </c>
      <c r="CL183" s="460">
        <f t="shared" ca="1" si="84"/>
        <v>0</v>
      </c>
      <c r="CM183" s="460">
        <f t="shared" ca="1" si="84"/>
        <v>0</v>
      </c>
      <c r="CN183" s="460">
        <f t="shared" ca="1" si="84"/>
        <v>0</v>
      </c>
      <c r="CO183" s="460">
        <f t="shared" ca="1" si="84"/>
        <v>0</v>
      </c>
      <c r="CP183" s="460">
        <f t="shared" ca="1" si="84"/>
        <v>0</v>
      </c>
      <c r="CQ183" s="460">
        <f t="shared" ca="1" si="84"/>
        <v>0</v>
      </c>
      <c r="CR183" s="460">
        <f t="shared" ca="1" si="84"/>
        <v>0</v>
      </c>
      <c r="CS183" s="460">
        <f t="shared" ca="1" si="84"/>
        <v>0</v>
      </c>
      <c r="CT183" s="460">
        <f t="shared" ca="1" si="84"/>
        <v>0</v>
      </c>
      <c r="CU183" s="460">
        <f t="shared" ca="1" si="84"/>
        <v>0</v>
      </c>
      <c r="CV183" s="460">
        <f t="shared" ca="1" si="84"/>
        <v>0</v>
      </c>
      <c r="CW183" s="460">
        <f t="shared" ca="1" si="84"/>
        <v>0</v>
      </c>
      <c r="CX183" s="460">
        <f t="shared" ca="1" si="84"/>
        <v>0</v>
      </c>
      <c r="CY183" s="460">
        <f t="shared" ca="1" si="84"/>
        <v>0</v>
      </c>
      <c r="CZ183" s="460">
        <f t="shared" ca="1" si="84"/>
        <v>0</v>
      </c>
      <c r="DA183" s="460">
        <f t="shared" ca="1" si="84"/>
        <v>0</v>
      </c>
      <c r="DB183" s="460">
        <f t="shared" ca="1" si="84"/>
        <v>0</v>
      </c>
      <c r="DC183" s="460">
        <f t="shared" ca="1" si="84"/>
        <v>0</v>
      </c>
      <c r="DD183" s="460">
        <f t="shared" ca="1" si="84"/>
        <v>0</v>
      </c>
      <c r="DE183" s="460">
        <f t="shared" ca="1" si="84"/>
        <v>0</v>
      </c>
      <c r="DF183" s="460">
        <f t="shared" ca="1" si="84"/>
        <v>0</v>
      </c>
      <c r="DG183" s="460">
        <f t="shared" ca="1" si="84"/>
        <v>0</v>
      </c>
      <c r="DH183" s="460">
        <f t="shared" ca="1" si="84"/>
        <v>0</v>
      </c>
      <c r="DI183" s="460">
        <f t="shared" ca="1" si="84"/>
        <v>0</v>
      </c>
      <c r="DJ183" s="460">
        <f t="shared" ca="1" si="84"/>
        <v>0</v>
      </c>
      <c r="DK183" s="460">
        <f t="shared" ca="1" si="84"/>
        <v>0</v>
      </c>
      <c r="DL183" s="460">
        <f t="shared" ca="1" si="84"/>
        <v>0</v>
      </c>
      <c r="DM183" s="460">
        <f t="shared" ca="1" si="84"/>
        <v>0</v>
      </c>
      <c r="DN183" s="460">
        <f t="shared" ca="1" si="84"/>
        <v>0</v>
      </c>
      <c r="DO183" s="460">
        <f t="shared" ca="1" si="84"/>
        <v>0</v>
      </c>
      <c r="DP183" s="460">
        <f t="shared" ca="1" si="84"/>
        <v>0</v>
      </c>
      <c r="DQ183" s="460">
        <f t="shared" ca="1" si="84"/>
        <v>0</v>
      </c>
      <c r="DR183" s="460">
        <f t="shared" ca="1" si="84"/>
        <v>0</v>
      </c>
      <c r="DS183" s="460">
        <f t="shared" ca="1" si="84"/>
        <v>0</v>
      </c>
      <c r="DT183" s="460">
        <f t="shared" ca="1" si="84"/>
        <v>0</v>
      </c>
      <c r="DU183" s="460">
        <f t="shared" ca="1" si="84"/>
        <v>0</v>
      </c>
      <c r="DV183" s="460">
        <f t="shared" ca="1" si="84"/>
        <v>0</v>
      </c>
      <c r="DW183" s="460">
        <f t="shared" ca="1" si="84"/>
        <v>0</v>
      </c>
      <c r="DX183" s="460">
        <f t="shared" ca="1" si="84"/>
        <v>0</v>
      </c>
      <c r="DY183" s="460">
        <f t="shared" ca="1" si="84"/>
        <v>0</v>
      </c>
      <c r="DZ183" s="460">
        <f t="shared" ca="1" si="84"/>
        <v>0</v>
      </c>
      <c r="EA183" s="460">
        <f t="shared" ca="1" si="84"/>
        <v>0</v>
      </c>
      <c r="EB183" s="460">
        <f t="shared" ca="1" si="84"/>
        <v>0</v>
      </c>
      <c r="EC183" s="460">
        <f t="shared" ref="EC183:EK183" ca="1" si="85">MAX(EB183+EC180-EC182-EC185,0)</f>
        <v>0</v>
      </c>
      <c r="ED183" s="460">
        <f t="shared" ca="1" si="85"/>
        <v>0</v>
      </c>
      <c r="EE183" s="460">
        <f t="shared" ca="1" si="85"/>
        <v>0</v>
      </c>
      <c r="EF183" s="460">
        <f t="shared" ca="1" si="85"/>
        <v>0</v>
      </c>
      <c r="EG183" s="460">
        <f t="shared" ca="1" si="85"/>
        <v>0</v>
      </c>
      <c r="EH183" s="460">
        <f t="shared" ca="1" si="85"/>
        <v>0</v>
      </c>
      <c r="EI183" s="460">
        <f t="shared" ca="1" si="85"/>
        <v>0</v>
      </c>
      <c r="EJ183" s="460">
        <f t="shared" ca="1" si="85"/>
        <v>0</v>
      </c>
      <c r="EK183" s="460">
        <f t="shared" ca="1" si="85"/>
        <v>0</v>
      </c>
    </row>
    <row r="184" spans="1:141">
      <c r="B184" s="486" t="s">
        <v>210</v>
      </c>
      <c r="C184" s="486"/>
      <c r="D184" s="490">
        <f>'Capital Structure'!M17</f>
        <v>165000000</v>
      </c>
      <c r="E184" s="460">
        <f ca="1">'Capital Structure'!$M$17-E183</f>
        <v>165000000</v>
      </c>
      <c r="F184" s="460">
        <f ca="1">'Capital Structure'!$M$17-F183</f>
        <v>165000000</v>
      </c>
      <c r="G184" s="460">
        <f ca="1">'Capital Structure'!$M$17-G183</f>
        <v>165000000</v>
      </c>
      <c r="H184" s="460">
        <f ca="1">'Capital Structure'!$M$17-H183</f>
        <v>165000000</v>
      </c>
      <c r="I184" s="460">
        <f ca="1">'Capital Structure'!$M$17-I183</f>
        <v>165000000</v>
      </c>
      <c r="J184" s="460">
        <f ca="1">'Capital Structure'!$M$17-J183</f>
        <v>165000000</v>
      </c>
      <c r="K184" s="460">
        <f ca="1">'Capital Structure'!$M$17-K183</f>
        <v>165000000</v>
      </c>
      <c r="L184" s="460">
        <f ca="1">'Capital Structure'!$M$17-L183</f>
        <v>165000000</v>
      </c>
      <c r="M184" s="460">
        <f ca="1">'Capital Structure'!$M$17-M183</f>
        <v>165000000</v>
      </c>
      <c r="N184" s="460">
        <f ca="1">'Capital Structure'!$M$17-N183</f>
        <v>165000000</v>
      </c>
      <c r="O184" s="460">
        <f ca="1">'Capital Structure'!$M$17-O183</f>
        <v>165000000</v>
      </c>
      <c r="P184" s="460">
        <f ca="1">'Capital Structure'!$M$17-P183</f>
        <v>165000000</v>
      </c>
      <c r="Q184" s="460">
        <f ca="1">'Capital Structure'!$M$17-Q183</f>
        <v>165000000</v>
      </c>
      <c r="R184" s="460">
        <f ca="1">'Capital Structure'!$M$17-R183</f>
        <v>165000000</v>
      </c>
      <c r="S184" s="460">
        <f ca="1">'Capital Structure'!$M$17-S183</f>
        <v>165000000</v>
      </c>
      <c r="T184" s="460">
        <f ca="1">'Capital Structure'!$M$17-T183</f>
        <v>165000000</v>
      </c>
      <c r="U184" s="460">
        <f ca="1">'Capital Structure'!$M$17-U183</f>
        <v>165000000</v>
      </c>
      <c r="V184" s="460">
        <f ca="1">'Capital Structure'!$M$17-V183</f>
        <v>165000000</v>
      </c>
      <c r="W184" s="460">
        <f ca="1">'Capital Structure'!$M$17-W183</f>
        <v>165000000</v>
      </c>
      <c r="X184" s="460">
        <f ca="1">'Capital Structure'!$M$17-X183</f>
        <v>165000000</v>
      </c>
      <c r="Y184" s="460">
        <f ca="1">'Capital Structure'!$M$17-Y183</f>
        <v>165000000</v>
      </c>
      <c r="Z184" s="460">
        <f ca="1">'Capital Structure'!$M$17-Z183</f>
        <v>165000000</v>
      </c>
      <c r="AA184" s="460">
        <f ca="1">'Capital Structure'!$M$17-AA183</f>
        <v>165000000</v>
      </c>
      <c r="AB184" s="460">
        <f ca="1">'Capital Structure'!$M$17-AB183</f>
        <v>165000000</v>
      </c>
      <c r="AC184" s="460">
        <f ca="1">'Capital Structure'!$M$17-AC183</f>
        <v>165000000</v>
      </c>
      <c r="AD184" s="460">
        <f ca="1">'Capital Structure'!$M$17-AD183</f>
        <v>165000000</v>
      </c>
      <c r="AE184" s="460">
        <f ca="1">'Capital Structure'!$M$17-AE183</f>
        <v>165000000</v>
      </c>
      <c r="AF184" s="460">
        <f ca="1">'Capital Structure'!$M$17-AF183</f>
        <v>165000000</v>
      </c>
      <c r="AG184" s="460">
        <f ca="1">'Capital Structure'!$M$17-AG183</f>
        <v>165000000</v>
      </c>
      <c r="AH184" s="460">
        <f ca="1">'Capital Structure'!$M$17-AH183</f>
        <v>165000000</v>
      </c>
      <c r="AI184" s="460">
        <f ca="1">'Capital Structure'!$M$17-AI183</f>
        <v>165000000</v>
      </c>
      <c r="AJ184" s="460">
        <f ca="1">'Capital Structure'!$M$17-AJ183</f>
        <v>165000000</v>
      </c>
      <c r="AK184" s="460">
        <f ca="1">'Capital Structure'!$M$17-AK183</f>
        <v>165000000</v>
      </c>
      <c r="AL184" s="460">
        <f ca="1">'Capital Structure'!$M$17-AL183</f>
        <v>165000000</v>
      </c>
      <c r="AM184" s="460">
        <f ca="1">'Capital Structure'!$M$17-AM183</f>
        <v>165000000</v>
      </c>
      <c r="AN184" s="460">
        <f ca="1">'Capital Structure'!$M$17-AN183</f>
        <v>165000000</v>
      </c>
      <c r="AO184" s="460">
        <f ca="1">'Capital Structure'!$M$17-AO183</f>
        <v>165000000</v>
      </c>
      <c r="AP184" s="460">
        <f ca="1">'Capital Structure'!$M$17-AP183</f>
        <v>165000000</v>
      </c>
      <c r="AQ184" s="460">
        <f ca="1">'Capital Structure'!$M$17-AQ183</f>
        <v>165000000</v>
      </c>
      <c r="AR184" s="460">
        <f ca="1">'Capital Structure'!$M$17-AR183</f>
        <v>165000000</v>
      </c>
      <c r="AS184" s="460">
        <f ca="1">'Capital Structure'!$M$17-AS183</f>
        <v>165000000</v>
      </c>
      <c r="AT184" s="460">
        <f ca="1">'Capital Structure'!$M$17-AT183</f>
        <v>165000000</v>
      </c>
      <c r="AU184" s="460">
        <f ca="1">'Capital Structure'!$M$17-AU183</f>
        <v>165000000</v>
      </c>
      <c r="AV184" s="460">
        <f ca="1">'Capital Structure'!$M$17-AV183</f>
        <v>165000000</v>
      </c>
      <c r="AW184" s="460">
        <f ca="1">'Capital Structure'!$M$17-AW183</f>
        <v>165000000</v>
      </c>
      <c r="AX184" s="460">
        <f ca="1">'Capital Structure'!$M$17-AX183</f>
        <v>165000000</v>
      </c>
      <c r="AY184" s="460">
        <f ca="1">'Capital Structure'!$M$17-AY183</f>
        <v>165000000</v>
      </c>
      <c r="AZ184" s="460">
        <f ca="1">'Capital Structure'!$M$17-AZ183</f>
        <v>165000000</v>
      </c>
      <c r="BA184" s="460">
        <f ca="1">'Capital Structure'!$M$17-BA183</f>
        <v>165000000</v>
      </c>
      <c r="BB184" s="460">
        <f ca="1">'Capital Structure'!$M$17-BB183</f>
        <v>165000000</v>
      </c>
      <c r="BC184" s="460">
        <f ca="1">'Capital Structure'!$M$17-BC183</f>
        <v>165000000</v>
      </c>
      <c r="BD184" s="460">
        <f ca="1">'Capital Structure'!$M$17-BD183</f>
        <v>165000000</v>
      </c>
      <c r="BE184" s="460">
        <f ca="1">'Capital Structure'!$M$17-BE183</f>
        <v>165000000</v>
      </c>
      <c r="BF184" s="460">
        <f ca="1">'Capital Structure'!$M$17-BF183</f>
        <v>165000000</v>
      </c>
      <c r="BG184" s="460">
        <f ca="1">'Capital Structure'!$M$17-BG183</f>
        <v>165000000</v>
      </c>
      <c r="BH184" s="460">
        <f ca="1">'Capital Structure'!$M$17-BH183</f>
        <v>165000000</v>
      </c>
      <c r="BI184" s="460">
        <f ca="1">'Capital Structure'!$M$17-BI183</f>
        <v>165000000</v>
      </c>
      <c r="BJ184" s="460">
        <f ca="1">'Capital Structure'!$M$17-BJ183</f>
        <v>165000000</v>
      </c>
      <c r="BK184" s="460">
        <f ca="1">'Capital Structure'!$M$17-BK183</f>
        <v>165000000</v>
      </c>
      <c r="BL184" s="460">
        <f ca="1">'Capital Structure'!$M$17-BL183</f>
        <v>165000000</v>
      </c>
      <c r="BM184" s="460">
        <f ca="1">'Capital Structure'!$M$17-BM183</f>
        <v>165000000</v>
      </c>
      <c r="BN184" s="460">
        <f ca="1">'Capital Structure'!$M$17-BN183</f>
        <v>165000000</v>
      </c>
      <c r="BO184" s="460">
        <f ca="1">'Capital Structure'!$M$17-BO183</f>
        <v>165000000</v>
      </c>
      <c r="BP184" s="460">
        <f ca="1">'Capital Structure'!$M$17-BP183</f>
        <v>165000000</v>
      </c>
      <c r="BQ184" s="460">
        <f ca="1">'Capital Structure'!$M$17-BQ183</f>
        <v>165000000</v>
      </c>
      <c r="BR184" s="460">
        <f ca="1">'Capital Structure'!$M$17-BR183</f>
        <v>165000000</v>
      </c>
      <c r="BS184" s="460">
        <f ca="1">'Capital Structure'!$M$17-BS183</f>
        <v>165000000</v>
      </c>
      <c r="BT184" s="460">
        <f ca="1">'Capital Structure'!$M$17-BT183</f>
        <v>165000000</v>
      </c>
      <c r="BU184" s="460">
        <f ca="1">'Capital Structure'!$M$17-BU183</f>
        <v>165000000</v>
      </c>
      <c r="BV184" s="460">
        <f ca="1">'Capital Structure'!$M$17-BV183</f>
        <v>165000000</v>
      </c>
      <c r="BW184" s="460">
        <f ca="1">'Capital Structure'!$M$17-BW183</f>
        <v>165000000</v>
      </c>
      <c r="BX184" s="460">
        <f ca="1">'Capital Structure'!$M$17-BX183</f>
        <v>165000000</v>
      </c>
      <c r="BY184" s="460">
        <f ca="1">'Capital Structure'!$M$17-BY183</f>
        <v>165000000</v>
      </c>
      <c r="BZ184" s="460">
        <f ca="1">'Capital Structure'!$M$17-BZ183</f>
        <v>165000000</v>
      </c>
      <c r="CA184" s="460">
        <f ca="1">'Capital Structure'!$M$17-CA183</f>
        <v>162598358.01616549</v>
      </c>
      <c r="CB184" s="460">
        <f ca="1">'Capital Structure'!$M$17-CB183</f>
        <v>164788137.20089817</v>
      </c>
      <c r="CC184" s="460">
        <f ca="1">'Capital Structure'!$M$17-CC183</f>
        <v>165000000</v>
      </c>
      <c r="CD184" s="460">
        <f ca="1">'Capital Structure'!$M$17-CD183</f>
        <v>165000000</v>
      </c>
      <c r="CE184" s="460">
        <f ca="1">'Capital Structure'!$M$17-CE183</f>
        <v>165000000</v>
      </c>
      <c r="CF184" s="460">
        <f ca="1">'Capital Structure'!$M$17-CF183</f>
        <v>165000000</v>
      </c>
      <c r="CG184" s="460">
        <f ca="1">'Capital Structure'!$M$17-CG183</f>
        <v>165000000</v>
      </c>
      <c r="CH184" s="460">
        <f ca="1">'Capital Structure'!$M$17-CH183</f>
        <v>165000000</v>
      </c>
      <c r="CI184" s="460">
        <f ca="1">'Capital Structure'!$M$17-CI183</f>
        <v>165000000</v>
      </c>
      <c r="CJ184" s="460">
        <f ca="1">'Capital Structure'!$M$17-CJ183</f>
        <v>165000000</v>
      </c>
      <c r="CK184" s="460">
        <f ca="1">'Capital Structure'!$M$17-CK183</f>
        <v>165000000</v>
      </c>
      <c r="CL184" s="460">
        <f ca="1">'Capital Structure'!$M$17-CL183</f>
        <v>165000000</v>
      </c>
      <c r="CM184" s="460">
        <f ca="1">'Capital Structure'!$M$17-CM183</f>
        <v>165000000</v>
      </c>
      <c r="CN184" s="460">
        <f ca="1">'Capital Structure'!$M$17-CN183</f>
        <v>165000000</v>
      </c>
      <c r="CO184" s="460">
        <f ca="1">'Capital Structure'!$M$17-CO183</f>
        <v>165000000</v>
      </c>
      <c r="CP184" s="460">
        <f ca="1">'Capital Structure'!$M$17-CP183</f>
        <v>165000000</v>
      </c>
      <c r="CQ184" s="460">
        <f ca="1">'Capital Structure'!$M$17-CQ183</f>
        <v>165000000</v>
      </c>
      <c r="CR184" s="460">
        <f ca="1">'Capital Structure'!$M$17-CR183</f>
        <v>165000000</v>
      </c>
      <c r="CS184" s="460">
        <f ca="1">'Capital Structure'!$M$17-CS183</f>
        <v>165000000</v>
      </c>
      <c r="CT184" s="460">
        <f ca="1">'Capital Structure'!$M$17-CT183</f>
        <v>165000000</v>
      </c>
      <c r="CU184" s="460">
        <f ca="1">'Capital Structure'!$M$17-CU183</f>
        <v>165000000</v>
      </c>
      <c r="CV184" s="460">
        <f ca="1">'Capital Structure'!$M$17-CV183</f>
        <v>165000000</v>
      </c>
      <c r="CW184" s="460">
        <f ca="1">'Capital Structure'!$M$17-CW183</f>
        <v>165000000</v>
      </c>
      <c r="CX184" s="460">
        <f ca="1">'Capital Structure'!$M$17-CX183</f>
        <v>165000000</v>
      </c>
      <c r="CY184" s="460">
        <f ca="1">'Capital Structure'!$M$17-CY183</f>
        <v>165000000</v>
      </c>
      <c r="CZ184" s="460">
        <f ca="1">'Capital Structure'!$M$17-CZ183</f>
        <v>165000000</v>
      </c>
      <c r="DA184" s="460">
        <f ca="1">'Capital Structure'!$M$17-DA183</f>
        <v>165000000</v>
      </c>
      <c r="DB184" s="460">
        <f ca="1">'Capital Structure'!$M$17-DB183</f>
        <v>165000000</v>
      </c>
      <c r="DC184" s="460">
        <f ca="1">'Capital Structure'!$M$17-DC183</f>
        <v>165000000</v>
      </c>
      <c r="DD184" s="460">
        <f ca="1">'Capital Structure'!$M$17-DD183</f>
        <v>165000000</v>
      </c>
      <c r="DE184" s="460">
        <f ca="1">'Capital Structure'!$M$17-DE183</f>
        <v>165000000</v>
      </c>
      <c r="DF184" s="460">
        <f ca="1">'Capital Structure'!$M$17-DF183</f>
        <v>165000000</v>
      </c>
      <c r="DG184" s="460">
        <f ca="1">'Capital Structure'!$M$17-DG183</f>
        <v>165000000</v>
      </c>
      <c r="DH184" s="460">
        <f ca="1">'Capital Structure'!$M$17-DH183</f>
        <v>165000000</v>
      </c>
      <c r="DI184" s="460">
        <f ca="1">'Capital Structure'!$M$17-DI183</f>
        <v>165000000</v>
      </c>
      <c r="DJ184" s="460">
        <f ca="1">'Capital Structure'!$M$17-DJ183</f>
        <v>165000000</v>
      </c>
      <c r="DK184" s="460">
        <f ca="1">'Capital Structure'!$M$17-DK183</f>
        <v>165000000</v>
      </c>
      <c r="DL184" s="460">
        <f ca="1">'Capital Structure'!$M$17-DL183</f>
        <v>165000000</v>
      </c>
      <c r="DM184" s="460">
        <f ca="1">'Capital Structure'!$M$17-DM183</f>
        <v>165000000</v>
      </c>
      <c r="DN184" s="460">
        <f ca="1">'Capital Structure'!$M$17-DN183</f>
        <v>165000000</v>
      </c>
      <c r="DO184" s="460">
        <f ca="1">'Capital Structure'!$M$17-DO183</f>
        <v>165000000</v>
      </c>
      <c r="DP184" s="460">
        <f ca="1">'Capital Structure'!$M$17-DP183</f>
        <v>165000000</v>
      </c>
      <c r="DQ184" s="460">
        <f ca="1">'Capital Structure'!$M$17-DQ183</f>
        <v>165000000</v>
      </c>
      <c r="DR184" s="460">
        <f ca="1">'Capital Structure'!$M$17-DR183</f>
        <v>165000000</v>
      </c>
      <c r="DS184" s="460">
        <f ca="1">'Capital Structure'!$M$17-DS183</f>
        <v>165000000</v>
      </c>
      <c r="DT184" s="460">
        <f ca="1">'Capital Structure'!$M$17-DT183</f>
        <v>165000000</v>
      </c>
      <c r="DU184" s="460">
        <f ca="1">'Capital Structure'!$M$17-DU183</f>
        <v>165000000</v>
      </c>
      <c r="DV184" s="460">
        <f ca="1">'Capital Structure'!$M$17-DV183</f>
        <v>165000000</v>
      </c>
      <c r="DW184" s="460">
        <f ca="1">'Capital Structure'!$M$17-DW183</f>
        <v>165000000</v>
      </c>
      <c r="DX184" s="460">
        <f ca="1">'Capital Structure'!$M$17-DX183</f>
        <v>165000000</v>
      </c>
      <c r="DY184" s="460">
        <f ca="1">'Capital Structure'!$M$17-DY183</f>
        <v>165000000</v>
      </c>
      <c r="DZ184" s="460">
        <f ca="1">'Capital Structure'!$M$17-DZ183</f>
        <v>165000000</v>
      </c>
      <c r="EA184" s="460">
        <f ca="1">'Capital Structure'!$M$17-EA183</f>
        <v>165000000</v>
      </c>
      <c r="EB184" s="460">
        <f ca="1">'Capital Structure'!$M$17-EB183</f>
        <v>165000000</v>
      </c>
      <c r="EC184" s="460">
        <f ca="1">'Capital Structure'!$M$17-EC183</f>
        <v>165000000</v>
      </c>
      <c r="ED184" s="460">
        <f ca="1">'Capital Structure'!$M$17-ED183</f>
        <v>165000000</v>
      </c>
      <c r="EE184" s="460">
        <f ca="1">'Capital Structure'!$M$17-EE183</f>
        <v>165000000</v>
      </c>
      <c r="EF184" s="460">
        <f ca="1">'Capital Structure'!$M$17-EF183</f>
        <v>165000000</v>
      </c>
      <c r="EG184" s="460">
        <f ca="1">'Capital Structure'!$M$17-EG183</f>
        <v>165000000</v>
      </c>
      <c r="EH184" s="460">
        <f ca="1">'Capital Structure'!$M$17-EH183</f>
        <v>165000000</v>
      </c>
      <c r="EI184" s="460">
        <f ca="1">'Capital Structure'!$M$17-EI183</f>
        <v>165000000</v>
      </c>
      <c r="EJ184" s="460">
        <f ca="1">'Capital Structure'!$M$17-EJ183</f>
        <v>165000000</v>
      </c>
      <c r="EK184" s="460">
        <f ca="1">'Capital Structure'!$M$17-EK183</f>
        <v>165000000</v>
      </c>
    </row>
    <row r="185" spans="1:141">
      <c r="B185" s="486" t="s">
        <v>205</v>
      </c>
      <c r="C185" s="486"/>
      <c r="D185" s="486"/>
      <c r="E185" s="460">
        <f>IF(E159='Capital Structure'!$L$7,(D183+E180+E181-E182),0)</f>
        <v>0</v>
      </c>
      <c r="F185" s="460">
        <f>IF(F159='Capital Structure'!$L$7,(E183+F180+F181-F182),0)</f>
        <v>0</v>
      </c>
      <c r="G185" s="460">
        <f>IF(G159='Capital Structure'!$L$7,(F183+G180+G181-G182),0)</f>
        <v>0</v>
      </c>
      <c r="H185" s="460">
        <f>IF(H159='Capital Structure'!$L$7,(G183+H180+H181-H182),0)</f>
        <v>0</v>
      </c>
      <c r="I185" s="460">
        <f>IF(I159='Capital Structure'!$L$7,(H183+I180+I181-I182),0)</f>
        <v>0</v>
      </c>
      <c r="J185" s="460">
        <f>IF(J159='Capital Structure'!$L$7,(I183+J180+J181-J182),0)</f>
        <v>0</v>
      </c>
      <c r="K185" s="460">
        <f>IF(K159='Capital Structure'!$L$7,(J183+K180+K181-K182),0)</f>
        <v>0</v>
      </c>
      <c r="L185" s="460">
        <f>IF(L159='Capital Structure'!$L$7,(K183+L180+L181-L182),0)</f>
        <v>0</v>
      </c>
      <c r="M185" s="460">
        <f>IF(M159='Capital Structure'!$L$7,(L183+M180+M181-M182),0)</f>
        <v>0</v>
      </c>
      <c r="N185" s="460">
        <f>IF(N159='Capital Structure'!$L$7,(M183+N180+N181-N182),0)</f>
        <v>0</v>
      </c>
      <c r="O185" s="460">
        <f>IF(O159='Capital Structure'!$L$7,(N183+O180+O181-O182),0)</f>
        <v>0</v>
      </c>
      <c r="P185" s="460">
        <f>IF(P159='Capital Structure'!$L$7,(O183+P180+P181-P182),0)</f>
        <v>0</v>
      </c>
      <c r="Q185" s="460">
        <f>IF(Q159='Capital Structure'!$L$7,(P183+Q180+Q181-Q182),0)</f>
        <v>0</v>
      </c>
      <c r="R185" s="460">
        <f>IF(R159='Capital Structure'!$L$7,(Q183+R180+R181-R182),0)</f>
        <v>0</v>
      </c>
      <c r="S185" s="460">
        <f>IF(S159='Capital Structure'!$L$7,(R183+S180+S181-S182),0)</f>
        <v>0</v>
      </c>
      <c r="T185" s="460">
        <f>IF(T159='Capital Structure'!$L$7,(S183+T180+T181-T182),0)</f>
        <v>0</v>
      </c>
      <c r="U185" s="460">
        <f>IF(U159='Capital Structure'!$L$7,(T183+U180+U181-U182),0)</f>
        <v>0</v>
      </c>
      <c r="V185" s="460">
        <f>IF(V159='Capital Structure'!$L$7,(U183+V180+V181-V182),0)</f>
        <v>0</v>
      </c>
      <c r="W185" s="460">
        <f>IF(W159='Capital Structure'!$L$7,(V183+W180+W181-W182),0)</f>
        <v>0</v>
      </c>
      <c r="X185" s="460">
        <f>IF(X159='Capital Structure'!$L$7,(W183+X180+X181-X182),0)</f>
        <v>0</v>
      </c>
      <c r="Y185" s="460">
        <f>IF(Y159='Capital Structure'!$L$7,(X183+Y180+Y181-Y182),0)</f>
        <v>0</v>
      </c>
      <c r="Z185" s="460">
        <f>IF(Z159='Capital Structure'!$L$7,(Y183+Z180+Z181-Z182),0)</f>
        <v>0</v>
      </c>
      <c r="AA185" s="460">
        <f>IF(AA159='Capital Structure'!$L$7,(Z183+AA180+AA181-AA182),0)</f>
        <v>0</v>
      </c>
      <c r="AB185" s="460">
        <f>IF(AB159='Capital Structure'!$L$7,(AA183+AB180+AB181-AB182),0)</f>
        <v>0</v>
      </c>
      <c r="AC185" s="460">
        <f>IF(AC159='Capital Structure'!$L$7,(AB183+AC180+AC181-AC182),0)</f>
        <v>0</v>
      </c>
      <c r="AD185" s="460">
        <f>IF(AD159='Capital Structure'!$L$7,(AC183+AD180+AD181-AD182),0)</f>
        <v>0</v>
      </c>
      <c r="AE185" s="460">
        <f>IF(AE159='Capital Structure'!$L$7,(AD183+AE180+AE181-AE182),0)</f>
        <v>0</v>
      </c>
      <c r="AF185" s="460">
        <f>IF(AF159='Capital Structure'!$L$7,(AE183+AF180+AF181-AF182),0)</f>
        <v>0</v>
      </c>
      <c r="AG185" s="460">
        <f>IF(AG159='Capital Structure'!$L$7,(AF183+AG180+AG181-AG182),0)</f>
        <v>0</v>
      </c>
      <c r="AH185" s="460">
        <f>IF(AH159='Capital Structure'!$L$7,(AG183+AH180+AH181-AH182),0)</f>
        <v>0</v>
      </c>
      <c r="AI185" s="460">
        <f>IF(AI159='Capital Structure'!$L$7,(AH183+AI180+AI181-AI182),0)</f>
        <v>0</v>
      </c>
      <c r="AJ185" s="460">
        <f>IF(AJ159='Capital Structure'!$L$7,(AI183+AJ180+AJ181-AJ182),0)</f>
        <v>0</v>
      </c>
      <c r="AK185" s="460">
        <f>IF(AK159='Capital Structure'!$L$7,(AJ183+AK180+AK181-AK182),0)</f>
        <v>0</v>
      </c>
      <c r="AL185" s="460">
        <f>IF(AL159='Capital Structure'!$L$7,(AK183+AL180+AL181-AL182),0)</f>
        <v>0</v>
      </c>
      <c r="AM185" s="460">
        <f>IF(AM159='Capital Structure'!$L$7,(AL183+AM180+AM181-AM182),0)</f>
        <v>0</v>
      </c>
      <c r="AN185" s="460">
        <f>IF(AN159='Capital Structure'!$L$7,(AM183+AN180+AN181-AN182),0)</f>
        <v>0</v>
      </c>
      <c r="AO185" s="460">
        <f>IF(AO159='Capital Structure'!$L$7,(AN183+AO180+AO181-AO182),0)</f>
        <v>0</v>
      </c>
      <c r="AP185" s="460">
        <f>IF(AP159='Capital Structure'!$L$7,(AO183+AP180+AP181-AP182),0)</f>
        <v>0</v>
      </c>
      <c r="AQ185" s="460">
        <f>IF(AQ159='Capital Structure'!$L$7,(AP183+AQ180+AQ181-AQ182),0)</f>
        <v>0</v>
      </c>
      <c r="AR185" s="460">
        <f>IF(AR159='Capital Structure'!$L$7,(AQ183+AR180+AR181-AR182),0)</f>
        <v>0</v>
      </c>
      <c r="AS185" s="460">
        <f>IF(AS159='Capital Structure'!$L$7,(AR183+AS180+AS181-AS182),0)</f>
        <v>0</v>
      </c>
      <c r="AT185" s="460">
        <f>IF(AT159='Capital Structure'!$L$7,(AS183+AT180+AT181-AT182),0)</f>
        <v>0</v>
      </c>
      <c r="AU185" s="460">
        <f>IF(AU159='Capital Structure'!$L$7,(AT183+AU180+AU181-AU182),0)</f>
        <v>0</v>
      </c>
      <c r="AV185" s="460">
        <f>IF(AV159='Capital Structure'!$L$7,(AU183+AV180+AV181-AV182),0)</f>
        <v>0</v>
      </c>
      <c r="AW185" s="460">
        <f>IF(AW159='Capital Structure'!$L$7,(AV183+AW180+AW181-AW182),0)</f>
        <v>0</v>
      </c>
      <c r="AX185" s="460">
        <f>IF(AX159='Capital Structure'!$L$7,(AW183+AX180+AX181-AX182),0)</f>
        <v>0</v>
      </c>
      <c r="AY185" s="460">
        <f>IF(AY159='Capital Structure'!$L$7,(AX183+AY180+AY181-AY182),0)</f>
        <v>0</v>
      </c>
      <c r="AZ185" s="460">
        <f>IF(AZ159='Capital Structure'!$L$7,(AY183+AZ180+AZ181-AZ182),0)</f>
        <v>0</v>
      </c>
      <c r="BA185" s="460">
        <f>IF(BA159='Capital Structure'!$L$7,(AZ183+BA180+BA181-BA182),0)</f>
        <v>0</v>
      </c>
      <c r="BB185" s="460">
        <f>IF(BB159='Capital Structure'!$L$7,(BA183+BB180+BB181-BB182),0)</f>
        <v>0</v>
      </c>
      <c r="BC185" s="460">
        <f>IF(BC159='Capital Structure'!$L$7,(BB183+BC180+BC181-BC182),0)</f>
        <v>0</v>
      </c>
      <c r="BD185" s="460">
        <f>IF(BD159='Capital Structure'!$L$7,(BC183+BD180+BD181-BD182),0)</f>
        <v>0</v>
      </c>
      <c r="BE185" s="460">
        <f>IF(BE159='Capital Structure'!$L$7,(BD183+BE180+BE181-BE182),0)</f>
        <v>0</v>
      </c>
      <c r="BF185" s="460">
        <f>IF(BF159='Capital Structure'!$L$7,(BE183+BF180+BF181-BF182),0)</f>
        <v>0</v>
      </c>
      <c r="BG185" s="460">
        <f>IF(BG159='Capital Structure'!$L$7,(BF183+BG180+BG181-BG182),0)</f>
        <v>0</v>
      </c>
      <c r="BH185" s="460">
        <f>IF(BH159='Capital Structure'!$L$7,(BG183+BH180+BH181-BH182),0)</f>
        <v>0</v>
      </c>
      <c r="BI185" s="460">
        <f>IF(BI159='Capital Structure'!$L$7,(BH183+BI180+BI181-BI182),0)</f>
        <v>0</v>
      </c>
      <c r="BJ185" s="460">
        <f>IF(BJ159='Capital Structure'!$L$7,(BI183+BJ180+BJ181-BJ182),0)</f>
        <v>0</v>
      </c>
      <c r="BK185" s="460">
        <f>IF(BK159='Capital Structure'!$L$7,(BJ183+BK180+BK181-BK182),0)</f>
        <v>0</v>
      </c>
      <c r="BL185" s="460">
        <f>IF(BL159='Capital Structure'!$L$7,(BK183+BL180+BL181-BL182),0)</f>
        <v>0</v>
      </c>
      <c r="BM185" s="460">
        <f>IF(BM159='Capital Structure'!$L$7,(BL183+BM180+BM181-BM182),0)</f>
        <v>0</v>
      </c>
      <c r="BN185" s="460">
        <f>IF(BN159='Capital Structure'!$L$7,(BM183+BN180+BN181-BN182),0)</f>
        <v>0</v>
      </c>
      <c r="BO185" s="460">
        <f>IF(BO159='Capital Structure'!$L$7,(BN183+BO180+BO181-BO182),0)</f>
        <v>0</v>
      </c>
      <c r="BP185" s="460">
        <f>IF(BP159='Capital Structure'!$L$7,(BO183+BP180+BP181-BP182),0)</f>
        <v>0</v>
      </c>
      <c r="BQ185" s="460">
        <f>IF(BQ159='Capital Structure'!$L$7,(BP183+BQ180+BQ181-BQ182),0)</f>
        <v>0</v>
      </c>
      <c r="BR185" s="460">
        <f>IF(BR159='Capital Structure'!$L$7,(BQ183+BR180+BR181-BR182),0)</f>
        <v>0</v>
      </c>
      <c r="BS185" s="460">
        <f>IF(BS159='Capital Structure'!$L$7,(BR183+BS180+BS181-BS182),0)</f>
        <v>0</v>
      </c>
      <c r="BT185" s="460">
        <f>IF(BT159='Capital Structure'!$L$7,(BS183+BT180+BT181-BT182),0)</f>
        <v>0</v>
      </c>
      <c r="BU185" s="460">
        <f>IF(BU159='Capital Structure'!$L$7,(BT183+BU180+BU181-BU182),0)</f>
        <v>0</v>
      </c>
      <c r="BV185" s="460">
        <f>IF(BV159='Capital Structure'!$L$7,(BU183+BV180+BV181-BV182),0)</f>
        <v>0</v>
      </c>
      <c r="BW185" s="460">
        <f>IF(BW159='Capital Structure'!$L$7,(BV183+BW180+BW181-BW182),0)</f>
        <v>0</v>
      </c>
      <c r="BX185" s="460">
        <f>IF(BX159='Capital Structure'!$L$7,(BW183+BX180+BX181-BX182),0)</f>
        <v>0</v>
      </c>
      <c r="BY185" s="460">
        <f>IF(BY159='Capital Structure'!$L$7,(BX183+BY180+BY181-BY182),0)</f>
        <v>0</v>
      </c>
      <c r="BZ185" s="460">
        <f>IF(BZ159='Capital Structure'!$L$7,(BY183+BZ180+BZ181-BZ182),0)</f>
        <v>0</v>
      </c>
      <c r="CA185" s="460">
        <f>IF(CA159='Capital Structure'!$L$7,(BZ183+CA180+CA181-CA182),0)</f>
        <v>0</v>
      </c>
      <c r="CB185" s="460">
        <f>IF(CB159='Capital Structure'!$L$7,(CA183+CB180+CB181-CB182),0)</f>
        <v>0</v>
      </c>
      <c r="CC185" s="460">
        <f>IF(CC159='Capital Structure'!$L$7,(CB183+CC180+CC181-CC182),0)</f>
        <v>0</v>
      </c>
      <c r="CD185" s="460">
        <f>IF(CD159='Capital Structure'!$L$7,(CC183+CD180+CD181-CD182),0)</f>
        <v>0</v>
      </c>
      <c r="CE185" s="460">
        <f>IF(CE159='Capital Structure'!$L$7,(CD183+CE180+CE181-CE182),0)</f>
        <v>0</v>
      </c>
      <c r="CF185" s="460">
        <f>IF(CF159='Capital Structure'!$L$7,(CE183+CF180+CF181-CF182),0)</f>
        <v>0</v>
      </c>
      <c r="CG185" s="460">
        <f>IF(CG159='Capital Structure'!$L$7,(CF183+CG180+CG181-CG182),0)</f>
        <v>0</v>
      </c>
      <c r="CH185" s="460">
        <f>IF(CH159='Capital Structure'!$L$7,(CG183+CH180+CH181-CH182),0)</f>
        <v>0</v>
      </c>
      <c r="CI185" s="460">
        <f>IF(CI159='Capital Structure'!$L$7,(CH183+CI180+CI181-CI182),0)</f>
        <v>0</v>
      </c>
      <c r="CJ185" s="460">
        <f>IF(CJ159='Capital Structure'!$L$7,(CI183+CJ180+CJ181-CJ182),0)</f>
        <v>0</v>
      </c>
      <c r="CK185" s="460">
        <f>IF(CK159='Capital Structure'!$L$7,(CJ183+CK180+CK181-CK182),0)</f>
        <v>0</v>
      </c>
      <c r="CL185" s="460">
        <f>IF(CL159='Capital Structure'!$L$7,(CK183+CL180+CL181-CL182),0)</f>
        <v>0</v>
      </c>
      <c r="CM185" s="460">
        <f>IF(CM159='Capital Structure'!$L$7,(CL183+CM180+CM181-CM182),0)</f>
        <v>0</v>
      </c>
      <c r="CN185" s="460">
        <f>IF(CN159='Capital Structure'!$L$7,(CM183+CN180+CN181-CN182),0)</f>
        <v>0</v>
      </c>
      <c r="CO185" s="460">
        <f>IF(CO159='Capital Structure'!$L$7,(CN183+CO180+CO181-CO182),0)</f>
        <v>0</v>
      </c>
      <c r="CP185" s="460">
        <f ca="1">IF(CP159='Capital Structure'!$L$7,(CO183+CP180+CP181-CP182),0)</f>
        <v>0</v>
      </c>
      <c r="CQ185" s="460">
        <f>IF(CQ159='Capital Structure'!$L$7,(CP183+CQ180+CQ181-CQ182),0)</f>
        <v>0</v>
      </c>
      <c r="CR185" s="460">
        <f>IF(CR159='Capital Structure'!$L$7,(CQ183+CR180+CR181-CR182),0)</f>
        <v>0</v>
      </c>
      <c r="CS185" s="460">
        <f>IF(CS159='Capital Structure'!$L$7,(CR183+CS180+CS181-CS182),0)</f>
        <v>0</v>
      </c>
      <c r="CT185" s="460">
        <f>IF(CT159='Capital Structure'!$L$7,(CS183+CT180+CT181-CT182),0)</f>
        <v>0</v>
      </c>
      <c r="CU185" s="460">
        <f>IF(CU159='Capital Structure'!$L$7,(CT183+CU180+CU181-CU182),0)</f>
        <v>0</v>
      </c>
      <c r="CV185" s="460">
        <f>IF(CV159='Capital Structure'!$L$7,(CU183+CV180+CV181-CV182),0)</f>
        <v>0</v>
      </c>
      <c r="CW185" s="460">
        <f>IF(CW159='Capital Structure'!$L$7,(CV183+CW180+CW181-CW182),0)</f>
        <v>0</v>
      </c>
      <c r="CX185" s="460">
        <f>IF(CX159='Capital Structure'!$L$7,(CW183+CX180+CX181-CX182),0)</f>
        <v>0</v>
      </c>
      <c r="CY185" s="460">
        <f>IF(CY159='Capital Structure'!$L$7,(CX183+CY180+CY181-CY182),0)</f>
        <v>0</v>
      </c>
      <c r="CZ185" s="460">
        <f>IF(CZ159='Capital Structure'!$L$7,(CY183+CZ180+CZ181-CZ182),0)</f>
        <v>0</v>
      </c>
      <c r="DA185" s="460">
        <f>IF(DA159='Capital Structure'!$L$7,(CZ183+DA180+DA181-DA182),0)</f>
        <v>0</v>
      </c>
      <c r="DB185" s="460">
        <f>IF(DB159='Capital Structure'!$L$7,(DA183+DB180+DB181-DB182),0)</f>
        <v>0</v>
      </c>
      <c r="DC185" s="460">
        <f>IF(DC159='Capital Structure'!$L$7,(DB183+DC180+DC181-DC182),0)</f>
        <v>0</v>
      </c>
      <c r="DD185" s="460">
        <f>IF(DD159='Capital Structure'!$L$7,(DC183+DD180+DD181-DD182),0)</f>
        <v>0</v>
      </c>
      <c r="DE185" s="460">
        <f>IF(DE159='Capital Structure'!$L$7,(DD183+DE180+DE181-DE182),0)</f>
        <v>0</v>
      </c>
      <c r="DF185" s="460">
        <f>IF(DF159='Capital Structure'!$L$7,(DE183+DF180+DF181-DF182),0)</f>
        <v>0</v>
      </c>
      <c r="DG185" s="460">
        <f>IF(DG159='Capital Structure'!$L$7,(DF183+DG180+DG181-DG182),0)</f>
        <v>0</v>
      </c>
      <c r="DH185" s="460">
        <f>IF(DH159='Capital Structure'!$L$7,(DG183+DH180+DH181-DH182),0)</f>
        <v>0</v>
      </c>
      <c r="DI185" s="460">
        <f>IF(DI159='Capital Structure'!$L$7,(DH183+DI180+DI181-DI182),0)</f>
        <v>0</v>
      </c>
      <c r="DJ185" s="460">
        <f>IF(DJ159='Capital Structure'!$L$7,(DI183+DJ180+DJ181-DJ182),0)</f>
        <v>0</v>
      </c>
      <c r="DK185" s="460">
        <f>IF(DK159='Capital Structure'!$L$7,(DJ183+DK180+DK181-DK182),0)</f>
        <v>0</v>
      </c>
      <c r="DL185" s="460">
        <f>IF(DL159='Capital Structure'!$L$7,(DK183+DL180+DL181-DL182),0)</f>
        <v>0</v>
      </c>
      <c r="DM185" s="460">
        <f>IF(DM159='Capital Structure'!$L$7,(DL183+DM180+DM181-DM182),0)</f>
        <v>0</v>
      </c>
      <c r="DN185" s="460">
        <f>IF(DN159='Capital Structure'!$L$7,(DM183+DN180+DN181-DN182),0)</f>
        <v>0</v>
      </c>
      <c r="DO185" s="460">
        <f>IF(DO159='Capital Structure'!$L$7,(DN183+DO180+DO181-DO182),0)</f>
        <v>0</v>
      </c>
      <c r="DP185" s="460">
        <f>IF(DP159='Capital Structure'!$L$7,(DO183+DP180+DP181-DP182),0)</f>
        <v>0</v>
      </c>
      <c r="DQ185" s="460">
        <f>IF(DQ159='Capital Structure'!$L$7,(DP183+DQ180+DQ181-DQ182),0)</f>
        <v>0</v>
      </c>
      <c r="DR185" s="460">
        <f>IF(DR159='Capital Structure'!$L$7,(DQ183+DR180+DR181-DR182),0)</f>
        <v>0</v>
      </c>
      <c r="DS185" s="460">
        <f>IF(DS159='Capital Structure'!$L$7,(DR183+DS180+DS181-DS182),0)</f>
        <v>0</v>
      </c>
      <c r="DT185" s="460">
        <f>IF(DT159='Capital Structure'!$L$7,(DS183+DT180+DT181-DT182),0)</f>
        <v>0</v>
      </c>
      <c r="DU185" s="460">
        <f>IF(DU159='Capital Structure'!$L$7,(DT183+DU180+DU181-DU182),0)</f>
        <v>0</v>
      </c>
      <c r="DV185" s="460">
        <f>IF(DV159='Capital Structure'!$L$7,(DU183+DV180+DV181-DV182),0)</f>
        <v>0</v>
      </c>
      <c r="DW185" s="460">
        <f>IF(DW159='Capital Structure'!$L$7,(DV183+DW180+DW181-DW182),0)</f>
        <v>0</v>
      </c>
      <c r="DX185" s="460">
        <f>IF(DX159='Capital Structure'!$L$7,(DW183+DX180+DX181-DX182),0)</f>
        <v>0</v>
      </c>
      <c r="DY185" s="460">
        <f>IF(DY159='Capital Structure'!$L$7,(DX183+DY180+DY181-DY182),0)</f>
        <v>0</v>
      </c>
      <c r="DZ185" s="460">
        <f>IF(DZ159='Capital Structure'!$L$7,(DY183+DZ180+DZ181-DZ182),0)</f>
        <v>0</v>
      </c>
      <c r="EA185" s="460">
        <f>IF(EA159='Capital Structure'!$L$7,(DZ183+EA180+EA181-EA182),0)</f>
        <v>0</v>
      </c>
      <c r="EB185" s="460">
        <f>IF(EB159='Capital Structure'!$L$7,(EA183+EB180+EB181-EB182),0)</f>
        <v>0</v>
      </c>
      <c r="EC185" s="460">
        <f>IF(EC159='Capital Structure'!$L$7,(EB183+EC180+EC181-EC182),0)</f>
        <v>0</v>
      </c>
      <c r="ED185" s="460">
        <f>IF(ED159='Capital Structure'!$L$7,(EC183+ED180+ED181-ED182),0)</f>
        <v>0</v>
      </c>
      <c r="EE185" s="460">
        <f>IF(EE159='Capital Structure'!$L$7,(ED183+EE180+EE181-EE182),0)</f>
        <v>0</v>
      </c>
      <c r="EF185" s="460">
        <f>IF(EF159='Capital Structure'!$L$7,(EE183+EF180+EF181-EF182),0)</f>
        <v>0</v>
      </c>
      <c r="EG185" s="460">
        <f>IF(EG159='Capital Structure'!$L$7,(EF183+EG180+EG181-EG182),0)</f>
        <v>0</v>
      </c>
      <c r="EH185" s="460">
        <f>IF(EH159='Capital Structure'!$L$7,(EG183+EH180+EH181-EH182),0)</f>
        <v>0</v>
      </c>
      <c r="EI185" s="460">
        <f>IF(EI159='Capital Structure'!$L$7,(EH183+EI180+EI181-EI182),0)</f>
        <v>0</v>
      </c>
      <c r="EJ185" s="460">
        <f>IF(EJ159='Capital Structure'!$L$7,(EI183+EJ180+EJ181-EJ182),0)</f>
        <v>0</v>
      </c>
      <c r="EK185" s="460">
        <f>IF(EK159='Capital Structure'!$L$7,(EJ183+EK180+EK181-EK182),0)</f>
        <v>0</v>
      </c>
    </row>
    <row r="186" spans="1:141" s="487" customFormat="1">
      <c r="B186" s="487" t="s">
        <v>214</v>
      </c>
      <c r="E186" s="493">
        <f t="shared" ref="E186:BP186" ca="1" si="86">E180+E181-E182-E185</f>
        <v>0</v>
      </c>
      <c r="F186" s="493">
        <f t="shared" ca="1" si="86"/>
        <v>0</v>
      </c>
      <c r="G186" s="493">
        <f t="shared" ca="1" si="86"/>
        <v>0</v>
      </c>
      <c r="H186" s="493">
        <f t="shared" ca="1" si="86"/>
        <v>0</v>
      </c>
      <c r="I186" s="493">
        <f t="shared" ca="1" si="86"/>
        <v>0</v>
      </c>
      <c r="J186" s="493">
        <f t="shared" ca="1" si="86"/>
        <v>0</v>
      </c>
      <c r="K186" s="493">
        <f t="shared" ca="1" si="86"/>
        <v>0</v>
      </c>
      <c r="L186" s="493">
        <f t="shared" ca="1" si="86"/>
        <v>0</v>
      </c>
      <c r="M186" s="493">
        <f t="shared" ca="1" si="86"/>
        <v>0</v>
      </c>
      <c r="N186" s="493">
        <f t="shared" ca="1" si="86"/>
        <v>0</v>
      </c>
      <c r="O186" s="493">
        <f t="shared" ca="1" si="86"/>
        <v>0</v>
      </c>
      <c r="P186" s="493">
        <f t="shared" ca="1" si="86"/>
        <v>0</v>
      </c>
      <c r="Q186" s="493">
        <f t="shared" ca="1" si="86"/>
        <v>0</v>
      </c>
      <c r="R186" s="493">
        <f t="shared" ca="1" si="86"/>
        <v>0</v>
      </c>
      <c r="S186" s="493">
        <f t="shared" ca="1" si="86"/>
        <v>0</v>
      </c>
      <c r="T186" s="493">
        <f t="shared" ca="1" si="86"/>
        <v>0</v>
      </c>
      <c r="U186" s="493">
        <f t="shared" ca="1" si="86"/>
        <v>0</v>
      </c>
      <c r="V186" s="493">
        <f t="shared" ca="1" si="86"/>
        <v>0</v>
      </c>
      <c r="W186" s="493">
        <f t="shared" ca="1" si="86"/>
        <v>0</v>
      </c>
      <c r="X186" s="493">
        <f t="shared" ca="1" si="86"/>
        <v>0</v>
      </c>
      <c r="Y186" s="493">
        <f t="shared" ca="1" si="86"/>
        <v>0</v>
      </c>
      <c r="Z186" s="493">
        <f t="shared" ca="1" si="86"/>
        <v>0</v>
      </c>
      <c r="AA186" s="493">
        <f t="shared" ca="1" si="86"/>
        <v>0</v>
      </c>
      <c r="AB186" s="493">
        <f t="shared" ca="1" si="86"/>
        <v>0</v>
      </c>
      <c r="AC186" s="493">
        <f t="shared" ca="1" si="86"/>
        <v>0</v>
      </c>
      <c r="AD186" s="493">
        <f t="shared" ca="1" si="86"/>
        <v>0</v>
      </c>
      <c r="AE186" s="493">
        <f t="shared" ca="1" si="86"/>
        <v>0</v>
      </c>
      <c r="AF186" s="493">
        <f t="shared" ca="1" si="86"/>
        <v>0</v>
      </c>
      <c r="AG186" s="493">
        <f t="shared" ca="1" si="86"/>
        <v>0</v>
      </c>
      <c r="AH186" s="493">
        <f t="shared" ca="1" si="86"/>
        <v>0</v>
      </c>
      <c r="AI186" s="493">
        <f t="shared" ca="1" si="86"/>
        <v>0</v>
      </c>
      <c r="AJ186" s="493">
        <f t="shared" ca="1" si="86"/>
        <v>0</v>
      </c>
      <c r="AK186" s="493">
        <f t="shared" ca="1" si="86"/>
        <v>0</v>
      </c>
      <c r="AL186" s="493">
        <f t="shared" ca="1" si="86"/>
        <v>0</v>
      </c>
      <c r="AM186" s="493">
        <f t="shared" ca="1" si="86"/>
        <v>0</v>
      </c>
      <c r="AN186" s="493">
        <f t="shared" ca="1" si="86"/>
        <v>0</v>
      </c>
      <c r="AO186" s="493">
        <f t="shared" ca="1" si="86"/>
        <v>0</v>
      </c>
      <c r="AP186" s="493">
        <f t="shared" ca="1" si="86"/>
        <v>0</v>
      </c>
      <c r="AQ186" s="493">
        <f t="shared" ca="1" si="86"/>
        <v>0</v>
      </c>
      <c r="AR186" s="493">
        <f t="shared" ca="1" si="86"/>
        <v>0</v>
      </c>
      <c r="AS186" s="493">
        <f t="shared" ca="1" si="86"/>
        <v>0</v>
      </c>
      <c r="AT186" s="493">
        <f t="shared" ca="1" si="86"/>
        <v>0</v>
      </c>
      <c r="AU186" s="493">
        <f t="shared" ca="1" si="86"/>
        <v>0</v>
      </c>
      <c r="AV186" s="493">
        <f t="shared" ca="1" si="86"/>
        <v>0</v>
      </c>
      <c r="AW186" s="493">
        <f t="shared" ca="1" si="86"/>
        <v>0</v>
      </c>
      <c r="AX186" s="493">
        <f t="shared" ca="1" si="86"/>
        <v>0</v>
      </c>
      <c r="AY186" s="493">
        <f t="shared" ca="1" si="86"/>
        <v>0</v>
      </c>
      <c r="AZ186" s="493">
        <f t="shared" ca="1" si="86"/>
        <v>0</v>
      </c>
      <c r="BA186" s="493">
        <f t="shared" ca="1" si="86"/>
        <v>0</v>
      </c>
      <c r="BB186" s="493">
        <f t="shared" ca="1" si="86"/>
        <v>0</v>
      </c>
      <c r="BC186" s="493">
        <f t="shared" ca="1" si="86"/>
        <v>0</v>
      </c>
      <c r="BD186" s="493">
        <f t="shared" ca="1" si="86"/>
        <v>0</v>
      </c>
      <c r="BE186" s="493">
        <f t="shared" ca="1" si="86"/>
        <v>0</v>
      </c>
      <c r="BF186" s="493">
        <f t="shared" ca="1" si="86"/>
        <v>0</v>
      </c>
      <c r="BG186" s="493">
        <f t="shared" ca="1" si="86"/>
        <v>0</v>
      </c>
      <c r="BH186" s="493">
        <f t="shared" ca="1" si="86"/>
        <v>0</v>
      </c>
      <c r="BI186" s="493">
        <f t="shared" ca="1" si="86"/>
        <v>0</v>
      </c>
      <c r="BJ186" s="493">
        <f t="shared" ca="1" si="86"/>
        <v>0</v>
      </c>
      <c r="BK186" s="493">
        <f t="shared" ca="1" si="86"/>
        <v>0</v>
      </c>
      <c r="BL186" s="493">
        <f t="shared" ca="1" si="86"/>
        <v>0</v>
      </c>
      <c r="BM186" s="493">
        <f t="shared" ca="1" si="86"/>
        <v>0</v>
      </c>
      <c r="BN186" s="493">
        <f t="shared" ca="1" si="86"/>
        <v>0</v>
      </c>
      <c r="BO186" s="493">
        <f t="shared" ca="1" si="86"/>
        <v>0</v>
      </c>
      <c r="BP186" s="493">
        <f t="shared" ca="1" si="86"/>
        <v>0</v>
      </c>
      <c r="BQ186" s="493">
        <f t="shared" ref="BQ186:EB186" ca="1" si="87">BQ180+BQ181-BQ182-BQ185</f>
        <v>0</v>
      </c>
      <c r="BR186" s="493">
        <f t="shared" ca="1" si="87"/>
        <v>0</v>
      </c>
      <c r="BS186" s="493">
        <f t="shared" ca="1" si="87"/>
        <v>0</v>
      </c>
      <c r="BT186" s="493">
        <f t="shared" ca="1" si="87"/>
        <v>0</v>
      </c>
      <c r="BU186" s="493">
        <f t="shared" ca="1" si="87"/>
        <v>0</v>
      </c>
      <c r="BV186" s="493">
        <f t="shared" ca="1" si="87"/>
        <v>0</v>
      </c>
      <c r="BW186" s="493">
        <f t="shared" ca="1" si="87"/>
        <v>0</v>
      </c>
      <c r="BX186" s="493">
        <f t="shared" ca="1" si="87"/>
        <v>0</v>
      </c>
      <c r="BY186" s="493">
        <f t="shared" ca="1" si="87"/>
        <v>0</v>
      </c>
      <c r="BZ186" s="493">
        <f t="shared" ca="1" si="87"/>
        <v>0</v>
      </c>
      <c r="CA186" s="493">
        <f t="shared" ca="1" si="87"/>
        <v>2411648.8254338158</v>
      </c>
      <c r="CB186" s="493">
        <f t="shared" ca="1" si="87"/>
        <v>-2179772.3431333727</v>
      </c>
      <c r="CC186" s="493">
        <f t="shared" ca="1" si="87"/>
        <v>-211862.79910182254</v>
      </c>
      <c r="CD186" s="493">
        <f t="shared" ca="1" si="87"/>
        <v>0</v>
      </c>
      <c r="CE186" s="493">
        <f t="shared" ca="1" si="87"/>
        <v>0</v>
      </c>
      <c r="CF186" s="493">
        <f t="shared" ca="1" si="87"/>
        <v>0</v>
      </c>
      <c r="CG186" s="493">
        <f t="shared" ca="1" si="87"/>
        <v>0</v>
      </c>
      <c r="CH186" s="493">
        <f t="shared" ca="1" si="87"/>
        <v>0</v>
      </c>
      <c r="CI186" s="493">
        <f t="shared" ca="1" si="87"/>
        <v>0</v>
      </c>
      <c r="CJ186" s="493">
        <f t="shared" ca="1" si="87"/>
        <v>0</v>
      </c>
      <c r="CK186" s="493">
        <f t="shared" ca="1" si="87"/>
        <v>0</v>
      </c>
      <c r="CL186" s="493">
        <f t="shared" ca="1" si="87"/>
        <v>0</v>
      </c>
      <c r="CM186" s="493">
        <f t="shared" ca="1" si="87"/>
        <v>0</v>
      </c>
      <c r="CN186" s="493">
        <f t="shared" ca="1" si="87"/>
        <v>0</v>
      </c>
      <c r="CO186" s="493">
        <f t="shared" ca="1" si="87"/>
        <v>0</v>
      </c>
      <c r="CP186" s="493">
        <f t="shared" ca="1" si="87"/>
        <v>0</v>
      </c>
      <c r="CQ186" s="493">
        <f t="shared" ca="1" si="87"/>
        <v>0</v>
      </c>
      <c r="CR186" s="493">
        <f t="shared" ca="1" si="87"/>
        <v>0</v>
      </c>
      <c r="CS186" s="493">
        <f t="shared" ca="1" si="87"/>
        <v>0</v>
      </c>
      <c r="CT186" s="493">
        <f t="shared" ca="1" si="87"/>
        <v>0</v>
      </c>
      <c r="CU186" s="493">
        <f t="shared" ca="1" si="87"/>
        <v>0</v>
      </c>
      <c r="CV186" s="493">
        <f t="shared" ca="1" si="87"/>
        <v>0</v>
      </c>
      <c r="CW186" s="493">
        <f t="shared" ca="1" si="87"/>
        <v>0</v>
      </c>
      <c r="CX186" s="493">
        <f t="shared" ca="1" si="87"/>
        <v>0</v>
      </c>
      <c r="CY186" s="493">
        <f t="shared" ca="1" si="87"/>
        <v>0</v>
      </c>
      <c r="CZ186" s="493">
        <f t="shared" ca="1" si="87"/>
        <v>0</v>
      </c>
      <c r="DA186" s="493">
        <f t="shared" ca="1" si="87"/>
        <v>0</v>
      </c>
      <c r="DB186" s="493">
        <f t="shared" ca="1" si="87"/>
        <v>0</v>
      </c>
      <c r="DC186" s="493">
        <f t="shared" ca="1" si="87"/>
        <v>0</v>
      </c>
      <c r="DD186" s="493">
        <f t="shared" ca="1" si="87"/>
        <v>0</v>
      </c>
      <c r="DE186" s="493">
        <f t="shared" ca="1" si="87"/>
        <v>0</v>
      </c>
      <c r="DF186" s="493">
        <f t="shared" ca="1" si="87"/>
        <v>0</v>
      </c>
      <c r="DG186" s="493">
        <f t="shared" ca="1" si="87"/>
        <v>0</v>
      </c>
      <c r="DH186" s="493">
        <f t="shared" ca="1" si="87"/>
        <v>0</v>
      </c>
      <c r="DI186" s="493">
        <f t="shared" ca="1" si="87"/>
        <v>0</v>
      </c>
      <c r="DJ186" s="493">
        <f t="shared" ca="1" si="87"/>
        <v>0</v>
      </c>
      <c r="DK186" s="493">
        <f t="shared" ca="1" si="87"/>
        <v>0</v>
      </c>
      <c r="DL186" s="493">
        <f t="shared" ca="1" si="87"/>
        <v>0</v>
      </c>
      <c r="DM186" s="493">
        <f t="shared" ca="1" si="87"/>
        <v>0</v>
      </c>
      <c r="DN186" s="493">
        <f t="shared" ca="1" si="87"/>
        <v>0</v>
      </c>
      <c r="DO186" s="493">
        <f t="shared" ca="1" si="87"/>
        <v>0</v>
      </c>
      <c r="DP186" s="493">
        <f t="shared" ca="1" si="87"/>
        <v>0</v>
      </c>
      <c r="DQ186" s="493">
        <f t="shared" ca="1" si="87"/>
        <v>0</v>
      </c>
      <c r="DR186" s="493">
        <f t="shared" ca="1" si="87"/>
        <v>0</v>
      </c>
      <c r="DS186" s="493">
        <f t="shared" ca="1" si="87"/>
        <v>0</v>
      </c>
      <c r="DT186" s="493">
        <f t="shared" ca="1" si="87"/>
        <v>0</v>
      </c>
      <c r="DU186" s="493">
        <f t="shared" ca="1" si="87"/>
        <v>0</v>
      </c>
      <c r="DV186" s="493">
        <f t="shared" ca="1" si="87"/>
        <v>0</v>
      </c>
      <c r="DW186" s="493">
        <f t="shared" ca="1" si="87"/>
        <v>0</v>
      </c>
      <c r="DX186" s="493">
        <f t="shared" ca="1" si="87"/>
        <v>0</v>
      </c>
      <c r="DY186" s="493">
        <f t="shared" ca="1" si="87"/>
        <v>0</v>
      </c>
      <c r="DZ186" s="493">
        <f t="shared" ca="1" si="87"/>
        <v>0</v>
      </c>
      <c r="EA186" s="493">
        <f t="shared" ca="1" si="87"/>
        <v>0</v>
      </c>
      <c r="EB186" s="493">
        <f t="shared" ca="1" si="87"/>
        <v>0</v>
      </c>
      <c r="EC186" s="493">
        <f t="shared" ref="EC186:EK186" ca="1" si="88">EC180+EC181-EC182-EC185</f>
        <v>0</v>
      </c>
      <c r="ED186" s="493">
        <f t="shared" ca="1" si="88"/>
        <v>0</v>
      </c>
      <c r="EE186" s="493">
        <f t="shared" ca="1" si="88"/>
        <v>0</v>
      </c>
      <c r="EF186" s="493">
        <f t="shared" ca="1" si="88"/>
        <v>0</v>
      </c>
      <c r="EG186" s="493">
        <f t="shared" ca="1" si="88"/>
        <v>0</v>
      </c>
      <c r="EH186" s="493">
        <f t="shared" ca="1" si="88"/>
        <v>0</v>
      </c>
      <c r="EI186" s="493">
        <f t="shared" ca="1" si="88"/>
        <v>0</v>
      </c>
      <c r="EJ186" s="493">
        <f t="shared" ca="1" si="88"/>
        <v>0</v>
      </c>
      <c r="EK186" s="493">
        <f t="shared" ca="1" si="88"/>
        <v>0</v>
      </c>
    </row>
    <row r="187" spans="1:141">
      <c r="E187" s="151"/>
      <c r="F187" s="151"/>
      <c r="G187" s="151"/>
      <c r="H187" s="151"/>
      <c r="I187" s="151"/>
      <c r="J187" s="151"/>
      <c r="K187" s="151"/>
      <c r="L187" s="151"/>
      <c r="M187" s="151"/>
      <c r="N187" s="151"/>
      <c r="O187" s="151"/>
      <c r="P187" s="151"/>
      <c r="Q187" s="151"/>
      <c r="R187" s="151"/>
      <c r="S187" s="151"/>
      <c r="T187" s="151"/>
      <c r="U187" s="151"/>
      <c r="V187" s="151"/>
      <c r="W187" s="151"/>
      <c r="X187" s="151"/>
      <c r="Y187" s="151"/>
      <c r="Z187" s="151"/>
      <c r="AA187" s="151"/>
      <c r="AB187" s="151"/>
      <c r="AC187" s="151"/>
      <c r="AD187" s="151"/>
      <c r="AE187" s="151"/>
      <c r="AF187" s="151"/>
      <c r="AG187" s="151"/>
      <c r="AH187" s="151"/>
      <c r="AI187" s="151"/>
      <c r="AJ187" s="151"/>
      <c r="AK187" s="151"/>
      <c r="AL187" s="151"/>
      <c r="AM187" s="151"/>
      <c r="AN187" s="151"/>
      <c r="AO187" s="151"/>
      <c r="AP187" s="151"/>
      <c r="AQ187" s="151"/>
      <c r="AR187" s="151"/>
      <c r="AS187" s="151"/>
      <c r="AT187" s="151"/>
      <c r="AU187" s="151"/>
      <c r="AV187" s="151"/>
      <c r="AW187" s="151"/>
      <c r="AX187" s="151"/>
      <c r="AY187" s="151"/>
      <c r="AZ187" s="151"/>
      <c r="BA187" s="151"/>
      <c r="BB187" s="151"/>
      <c r="BC187" s="151"/>
      <c r="BD187" s="151"/>
      <c r="BE187" s="151"/>
      <c r="BF187" s="151"/>
      <c r="BG187" s="151"/>
      <c r="BH187" s="151"/>
      <c r="BI187" s="151"/>
      <c r="BJ187" s="151"/>
      <c r="BK187" s="151"/>
      <c r="BL187" s="151"/>
      <c r="BM187" s="151"/>
      <c r="BN187" s="151"/>
      <c r="BO187" s="151"/>
    </row>
    <row r="188" spans="1:141">
      <c r="B188" s="469" t="s">
        <v>114</v>
      </c>
      <c r="E188" s="491">
        <f>IF('Capital Structure'!$M$18='Capital Structure'!$O$11,E171,E181)</f>
        <v>0</v>
      </c>
      <c r="F188" s="491">
        <f>IF('Capital Structure'!$M$18='Capital Structure'!$O$11,F171,F181)</f>
        <v>0</v>
      </c>
      <c r="G188" s="491">
        <f>IF('Capital Structure'!$M$18='Capital Structure'!$O$11,G171,G181)</f>
        <v>0</v>
      </c>
      <c r="H188" s="491">
        <f ca="1">IF('Capital Structure'!$M$18='Capital Structure'!$O$11,H171,H181)</f>
        <v>0</v>
      </c>
      <c r="I188" s="491">
        <f ca="1">IF('Capital Structure'!$M$18='Capital Structure'!$O$11,I171,I181)</f>
        <v>0</v>
      </c>
      <c r="J188" s="491">
        <f ca="1">IF('Capital Structure'!$M$18='Capital Structure'!$O$11,J171,J181)</f>
        <v>0</v>
      </c>
      <c r="K188" s="491">
        <f ca="1">IF('Capital Structure'!$M$18='Capital Structure'!$O$11,K171,K181)</f>
        <v>0</v>
      </c>
      <c r="L188" s="491">
        <f ca="1">IF('Capital Structure'!$M$18='Capital Structure'!$O$11,L171,L181)</f>
        <v>0</v>
      </c>
      <c r="M188" s="491">
        <f ca="1">IF('Capital Structure'!$M$18='Capital Structure'!$O$11,M171,M181)</f>
        <v>0</v>
      </c>
      <c r="N188" s="491">
        <f ca="1">IF('Capital Structure'!$M$18='Capital Structure'!$O$11,N171,N181)</f>
        <v>0</v>
      </c>
      <c r="O188" s="491">
        <f ca="1">IF('Capital Structure'!$M$18='Capital Structure'!$O$11,O171,O181)</f>
        <v>0</v>
      </c>
      <c r="P188" s="491">
        <f ca="1">IF('Capital Structure'!$M$18='Capital Structure'!$O$11,P171,P181)</f>
        <v>0</v>
      </c>
      <c r="Q188" s="491">
        <f ca="1">IF('Capital Structure'!$M$18='Capital Structure'!$O$11,Q171,Q181)</f>
        <v>0</v>
      </c>
      <c r="R188" s="491">
        <f ca="1">IF('Capital Structure'!$M$18='Capital Structure'!$O$11,R171,R181)</f>
        <v>0</v>
      </c>
      <c r="S188" s="491">
        <f ca="1">IF('Capital Structure'!$M$18='Capital Structure'!$O$11,S171,S181)</f>
        <v>0</v>
      </c>
      <c r="T188" s="491">
        <f ca="1">IF('Capital Structure'!$M$18='Capital Structure'!$O$11,T171,T181)</f>
        <v>0</v>
      </c>
      <c r="U188" s="491">
        <f ca="1">IF('Capital Structure'!$M$18='Capital Structure'!$O$11,U171,U181)</f>
        <v>0</v>
      </c>
      <c r="V188" s="491">
        <f ca="1">IF('Capital Structure'!$M$18='Capital Structure'!$O$11,V171,V181)</f>
        <v>0</v>
      </c>
      <c r="W188" s="491">
        <f ca="1">IF('Capital Structure'!$M$18='Capital Structure'!$O$11,W171,W181)</f>
        <v>0</v>
      </c>
      <c r="X188" s="491">
        <f ca="1">IF('Capital Structure'!$M$18='Capital Structure'!$O$11,X171,X181)</f>
        <v>0</v>
      </c>
      <c r="Y188" s="491">
        <f ca="1">IF('Capital Structure'!$M$18='Capital Structure'!$O$11,Y171,Y181)</f>
        <v>0</v>
      </c>
      <c r="Z188" s="491">
        <f ca="1">IF('Capital Structure'!$M$18='Capital Structure'!$O$11,Z171,Z181)</f>
        <v>0</v>
      </c>
      <c r="AA188" s="491">
        <f ca="1">IF('Capital Structure'!$M$18='Capital Structure'!$O$11,AA171,AA181)</f>
        <v>0</v>
      </c>
      <c r="AB188" s="491">
        <f ca="1">IF('Capital Structure'!$M$18='Capital Structure'!$O$11,AB171,AB181)</f>
        <v>0</v>
      </c>
      <c r="AC188" s="491">
        <f ca="1">IF('Capital Structure'!$M$18='Capital Structure'!$O$11,AC171,AC181)</f>
        <v>0</v>
      </c>
      <c r="AD188" s="491">
        <f ca="1">IF('Capital Structure'!$M$18='Capital Structure'!$O$11,AD171,AD181)</f>
        <v>0</v>
      </c>
      <c r="AE188" s="491">
        <f ca="1">IF('Capital Structure'!$M$18='Capital Structure'!$O$11,AE171,AE181)</f>
        <v>0</v>
      </c>
      <c r="AF188" s="491">
        <f ca="1">IF('Capital Structure'!$M$18='Capital Structure'!$O$11,AF171,AF181)</f>
        <v>0</v>
      </c>
      <c r="AG188" s="491">
        <f ca="1">IF('Capital Structure'!$M$18='Capital Structure'!$O$11,AG171,AG181)</f>
        <v>0</v>
      </c>
      <c r="AH188" s="491">
        <f ca="1">IF('Capital Structure'!$M$18='Capital Structure'!$O$11,AH171,AH181)</f>
        <v>0</v>
      </c>
      <c r="AI188" s="491">
        <f ca="1">IF('Capital Structure'!$M$18='Capital Structure'!$O$11,AI171,AI181)</f>
        <v>0</v>
      </c>
      <c r="AJ188" s="491">
        <f ca="1">IF('Capital Structure'!$M$18='Capital Structure'!$O$11,AJ171,AJ181)</f>
        <v>0</v>
      </c>
      <c r="AK188" s="491">
        <f ca="1">IF('Capital Structure'!$M$18='Capital Structure'!$O$11,AK171,AK181)</f>
        <v>0</v>
      </c>
      <c r="AL188" s="491">
        <f ca="1">IF('Capital Structure'!$M$18='Capital Structure'!$O$11,AL171,AL181)</f>
        <v>0</v>
      </c>
      <c r="AM188" s="491">
        <f ca="1">IF('Capital Structure'!$M$18='Capital Structure'!$O$11,AM171,AM181)</f>
        <v>0</v>
      </c>
      <c r="AN188" s="491">
        <f ca="1">IF('Capital Structure'!$M$18='Capital Structure'!$O$11,AN171,AN181)</f>
        <v>0</v>
      </c>
      <c r="AO188" s="491">
        <f ca="1">IF('Capital Structure'!$M$18='Capital Structure'!$O$11,AO171,AO181)</f>
        <v>0</v>
      </c>
      <c r="AP188" s="491">
        <f ca="1">IF('Capital Structure'!$M$18='Capital Structure'!$O$11,AP171,AP181)</f>
        <v>0</v>
      </c>
      <c r="AQ188" s="491">
        <f ca="1">IF('Capital Structure'!$M$18='Capital Structure'!$O$11,AQ171,AQ181)</f>
        <v>0</v>
      </c>
      <c r="AR188" s="491">
        <f ca="1">IF('Capital Structure'!$M$18='Capital Structure'!$O$11,AR171,AR181)</f>
        <v>0</v>
      </c>
      <c r="AS188" s="491">
        <f ca="1">IF('Capital Structure'!$M$18='Capital Structure'!$O$11,AS171,AS181)</f>
        <v>0</v>
      </c>
      <c r="AT188" s="491">
        <f ca="1">IF('Capital Structure'!$M$18='Capital Structure'!$O$11,AT171,AT181)</f>
        <v>0</v>
      </c>
      <c r="AU188" s="491">
        <f ca="1">IF('Capital Structure'!$M$18='Capital Structure'!$O$11,AU171,AU181)</f>
        <v>0</v>
      </c>
      <c r="AV188" s="491">
        <f ca="1">IF('Capital Structure'!$M$18='Capital Structure'!$O$11,AV171,AV181)</f>
        <v>0</v>
      </c>
      <c r="AW188" s="491">
        <f ca="1">IF('Capital Structure'!$M$18='Capital Structure'!$O$11,AW171,AW181)</f>
        <v>0</v>
      </c>
      <c r="AX188" s="491">
        <f ca="1">IF('Capital Structure'!$M$18='Capital Structure'!$O$11,AX171,AX181)</f>
        <v>0</v>
      </c>
      <c r="AY188" s="491">
        <f ca="1">IF('Capital Structure'!$M$18='Capital Structure'!$O$11,AY171,AY181)</f>
        <v>0</v>
      </c>
      <c r="AZ188" s="491">
        <f ca="1">IF('Capital Structure'!$M$18='Capital Structure'!$O$11,AZ171,AZ181)</f>
        <v>0</v>
      </c>
      <c r="BA188" s="491">
        <f ca="1">IF('Capital Structure'!$M$18='Capital Structure'!$O$11,BA171,BA181)</f>
        <v>0</v>
      </c>
      <c r="BB188" s="491">
        <f ca="1">IF('Capital Structure'!$M$18='Capital Structure'!$O$11,BB171,BB181)</f>
        <v>0</v>
      </c>
      <c r="BC188" s="491">
        <f ca="1">IF('Capital Structure'!$M$18='Capital Structure'!$O$11,BC171,BC181)</f>
        <v>0</v>
      </c>
      <c r="BD188" s="491">
        <f ca="1">IF('Capital Structure'!$M$18='Capital Structure'!$O$11,BD171,BD181)</f>
        <v>0</v>
      </c>
      <c r="BE188" s="491">
        <f ca="1">IF('Capital Structure'!$M$18='Capital Structure'!$O$11,BE171,BE181)</f>
        <v>0</v>
      </c>
      <c r="BF188" s="491">
        <f ca="1">IF('Capital Structure'!$M$18='Capital Structure'!$O$11,BF171,BF181)</f>
        <v>0</v>
      </c>
      <c r="BG188" s="491">
        <f ca="1">IF('Capital Structure'!$M$18='Capital Structure'!$O$11,BG171,BG181)</f>
        <v>0</v>
      </c>
      <c r="BH188" s="491">
        <f ca="1">IF('Capital Structure'!$M$18='Capital Structure'!$O$11,BH171,BH181)</f>
        <v>0</v>
      </c>
      <c r="BI188" s="491">
        <f ca="1">IF('Capital Structure'!$M$18='Capital Structure'!$O$11,BI171,BI181)</f>
        <v>0</v>
      </c>
      <c r="BJ188" s="491">
        <f ca="1">IF('Capital Structure'!$M$18='Capital Structure'!$O$11,BJ171,BJ181)</f>
        <v>0</v>
      </c>
      <c r="BK188" s="491">
        <f ca="1">IF('Capital Structure'!$M$18='Capital Structure'!$O$11,BK171,BK181)</f>
        <v>0</v>
      </c>
      <c r="BL188" s="491">
        <f ca="1">IF('Capital Structure'!$M$18='Capital Structure'!$O$11,BL171,BL181)</f>
        <v>0</v>
      </c>
      <c r="BM188" s="491">
        <f ca="1">IF('Capital Structure'!$M$18='Capital Structure'!$O$11,BM171,BM181)</f>
        <v>0</v>
      </c>
      <c r="BN188" s="491">
        <f ca="1">IF('Capital Structure'!$M$18='Capital Structure'!$O$11,BN171,BN181)</f>
        <v>0</v>
      </c>
      <c r="BO188" s="491">
        <f ca="1">IF('Capital Structure'!$M$18='Capital Structure'!$O$11,BO171,BO181)</f>
        <v>0</v>
      </c>
      <c r="BP188" s="491">
        <f ca="1">IF('Capital Structure'!$M$18='Capital Structure'!$O$11,BP171,BP181)</f>
        <v>0</v>
      </c>
      <c r="BQ188" s="491">
        <f ca="1">IF('Capital Structure'!$M$18='Capital Structure'!$O$11,BQ171,BQ181)</f>
        <v>0</v>
      </c>
      <c r="BR188" s="491">
        <f ca="1">IF('Capital Structure'!$M$18='Capital Structure'!$O$11,BR171,BR181)</f>
        <v>0</v>
      </c>
      <c r="BS188" s="491">
        <f ca="1">IF('Capital Structure'!$M$18='Capital Structure'!$O$11,BS171,BS181)</f>
        <v>0</v>
      </c>
      <c r="BT188" s="491">
        <f ca="1">IF('Capital Structure'!$M$18='Capital Structure'!$O$11,BT171,BT181)</f>
        <v>0</v>
      </c>
      <c r="BU188" s="491">
        <f ca="1">IF('Capital Structure'!$M$18='Capital Structure'!$O$11,BU171,BU181)</f>
        <v>0</v>
      </c>
      <c r="BV188" s="491">
        <f ca="1">IF('Capital Structure'!$M$18='Capital Structure'!$O$11,BV171,BV181)</f>
        <v>0</v>
      </c>
      <c r="BW188" s="491">
        <f ca="1">IF('Capital Structure'!$M$18='Capital Structure'!$O$11,BW171,BW181)</f>
        <v>0</v>
      </c>
      <c r="BX188" s="491">
        <f ca="1">IF('Capital Structure'!$M$18='Capital Structure'!$O$11,BX171,BX181)</f>
        <v>0</v>
      </c>
      <c r="BY188" s="491">
        <f ca="1">IF('Capital Structure'!$M$18='Capital Structure'!$O$11,BY171,BY181)</f>
        <v>0</v>
      </c>
      <c r="BZ188" s="491">
        <f ca="1">IF('Capital Structure'!$M$18='Capital Structure'!$O$11,BZ171,BZ181)</f>
        <v>0</v>
      </c>
      <c r="CA188" s="491">
        <f ca="1">IF('Capital Structure'!$M$18='Capital Structure'!$O$11,CA171,CA181)</f>
        <v>10006.841599310441</v>
      </c>
      <c r="CB188" s="491">
        <f ca="1">IF('Capital Structure'!$M$18='Capital Structure'!$O$11,CB171,CB181)</f>
        <v>10048.5367726409</v>
      </c>
      <c r="CC188" s="491">
        <f ca="1">IF('Capital Structure'!$M$18='Capital Structure'!$O$11,CC171,CC181)</f>
        <v>966.32573947405797</v>
      </c>
      <c r="CD188" s="491">
        <f ca="1">IF('Capital Structure'!$M$18='Capital Structure'!$O$11,CD171,CD181)</f>
        <v>0</v>
      </c>
      <c r="CE188" s="491">
        <f ca="1">IF('Capital Structure'!$M$18='Capital Structure'!$O$11,CE171,CE181)</f>
        <v>0</v>
      </c>
      <c r="CF188" s="491">
        <f ca="1">IF('Capital Structure'!$M$18='Capital Structure'!$O$11,CF171,CF181)</f>
        <v>0</v>
      </c>
      <c r="CG188" s="491">
        <f ca="1">IF('Capital Structure'!$M$18='Capital Structure'!$O$11,CG171,CG181)</f>
        <v>0</v>
      </c>
      <c r="CH188" s="491">
        <f ca="1">IF('Capital Structure'!$M$18='Capital Structure'!$O$11,CH171,CH181)</f>
        <v>0</v>
      </c>
      <c r="CI188" s="491">
        <f ca="1">IF('Capital Structure'!$M$18='Capital Structure'!$O$11,CI171,CI181)</f>
        <v>0</v>
      </c>
      <c r="CJ188" s="491">
        <f ca="1">IF('Capital Structure'!$M$18='Capital Structure'!$O$11,CJ171,CJ181)</f>
        <v>0</v>
      </c>
      <c r="CK188" s="491">
        <f ca="1">IF('Capital Structure'!$M$18='Capital Structure'!$O$11,CK171,CK181)</f>
        <v>0</v>
      </c>
      <c r="CL188" s="491">
        <f ca="1">IF('Capital Structure'!$M$18='Capital Structure'!$O$11,CL171,CL181)</f>
        <v>0</v>
      </c>
      <c r="CM188" s="491">
        <f ca="1">IF('Capital Structure'!$M$18='Capital Structure'!$O$11,CM171,CM181)</f>
        <v>0</v>
      </c>
      <c r="CN188" s="491">
        <f ca="1">IF('Capital Structure'!$M$18='Capital Structure'!$O$11,CN171,CN181)</f>
        <v>0</v>
      </c>
      <c r="CO188" s="491">
        <f ca="1">IF('Capital Structure'!$M$18='Capital Structure'!$O$11,CO171,CO181)</f>
        <v>0</v>
      </c>
      <c r="CP188" s="491">
        <f ca="1">IF('Capital Structure'!$M$18='Capital Structure'!$O$11,CP171,CP181)</f>
        <v>0</v>
      </c>
      <c r="CQ188" s="491">
        <f>IF('Capital Structure'!$M$18='Capital Structure'!$O$11,CQ171,CQ181)</f>
        <v>0</v>
      </c>
      <c r="CR188" s="491">
        <f>IF('Capital Structure'!$M$18='Capital Structure'!$O$11,CR171,CR181)</f>
        <v>0</v>
      </c>
      <c r="CS188" s="491">
        <f>IF('Capital Structure'!$M$18='Capital Structure'!$O$11,CS171,CS181)</f>
        <v>0</v>
      </c>
      <c r="CT188" s="491">
        <f>IF('Capital Structure'!$M$18='Capital Structure'!$O$11,CT171,CT181)</f>
        <v>0</v>
      </c>
      <c r="CU188" s="491">
        <f>IF('Capital Structure'!$M$18='Capital Structure'!$O$11,CU171,CU181)</f>
        <v>0</v>
      </c>
      <c r="CV188" s="491">
        <f>IF('Capital Structure'!$M$18='Capital Structure'!$O$11,CV171,CV181)</f>
        <v>0</v>
      </c>
      <c r="CW188" s="491">
        <f>IF('Capital Structure'!$M$18='Capital Structure'!$O$11,CW171,CW181)</f>
        <v>0</v>
      </c>
      <c r="CX188" s="491">
        <f>IF('Capital Structure'!$M$18='Capital Structure'!$O$11,CX171,CX181)</f>
        <v>0</v>
      </c>
      <c r="CY188" s="491">
        <f>IF('Capital Structure'!$M$18='Capital Structure'!$O$11,CY171,CY181)</f>
        <v>0</v>
      </c>
      <c r="CZ188" s="491">
        <f>IF('Capital Structure'!$M$18='Capital Structure'!$O$11,CZ171,CZ181)</f>
        <v>0</v>
      </c>
      <c r="DA188" s="491">
        <f>IF('Capital Structure'!$M$18='Capital Structure'!$O$11,DA171,DA181)</f>
        <v>0</v>
      </c>
      <c r="DB188" s="491">
        <f>IF('Capital Structure'!$M$18='Capital Structure'!$O$11,DB171,DB181)</f>
        <v>0</v>
      </c>
      <c r="DC188" s="491">
        <f>IF('Capital Structure'!$M$18='Capital Structure'!$O$11,DC171,DC181)</f>
        <v>0</v>
      </c>
      <c r="DD188" s="491">
        <f>IF('Capital Structure'!$M$18='Capital Structure'!$O$11,DD171,DD181)</f>
        <v>0</v>
      </c>
      <c r="DE188" s="491">
        <f>IF('Capital Structure'!$M$18='Capital Structure'!$O$11,DE171,DE181)</f>
        <v>0</v>
      </c>
      <c r="DF188" s="491">
        <f>IF('Capital Structure'!$M$18='Capital Structure'!$O$11,DF171,DF181)</f>
        <v>0</v>
      </c>
      <c r="DG188" s="491">
        <f>IF('Capital Structure'!$M$18='Capital Structure'!$O$11,DG171,DG181)</f>
        <v>0</v>
      </c>
      <c r="DH188" s="491">
        <f>IF('Capital Structure'!$M$18='Capital Structure'!$O$11,DH171,DH181)</f>
        <v>0</v>
      </c>
      <c r="DI188" s="491">
        <f>IF('Capital Structure'!$M$18='Capital Structure'!$O$11,DI171,DI181)</f>
        <v>0</v>
      </c>
      <c r="DJ188" s="491">
        <f>IF('Capital Structure'!$M$18='Capital Structure'!$O$11,DJ171,DJ181)</f>
        <v>0</v>
      </c>
      <c r="DK188" s="491">
        <f>IF('Capital Structure'!$M$18='Capital Structure'!$O$11,DK171,DK181)</f>
        <v>0</v>
      </c>
      <c r="DL188" s="491">
        <f>IF('Capital Structure'!$M$18='Capital Structure'!$O$11,DL171,DL181)</f>
        <v>0</v>
      </c>
      <c r="DM188" s="491">
        <f>IF('Capital Structure'!$M$18='Capital Structure'!$O$11,DM171,DM181)</f>
        <v>0</v>
      </c>
      <c r="DN188" s="491">
        <f>IF('Capital Structure'!$M$18='Capital Structure'!$O$11,DN171,DN181)</f>
        <v>0</v>
      </c>
      <c r="DO188" s="491">
        <f>IF('Capital Structure'!$M$18='Capital Structure'!$O$11,DO171,DO181)</f>
        <v>0</v>
      </c>
      <c r="DP188" s="491">
        <f>IF('Capital Structure'!$M$18='Capital Structure'!$O$11,DP171,DP181)</f>
        <v>0</v>
      </c>
      <c r="DQ188" s="491">
        <f>IF('Capital Structure'!$M$18='Capital Structure'!$O$11,DQ171,DQ181)</f>
        <v>0</v>
      </c>
      <c r="DR188" s="491">
        <f>IF('Capital Structure'!$M$18='Capital Structure'!$O$11,DR171,DR181)</f>
        <v>0</v>
      </c>
      <c r="DS188" s="491">
        <f>IF('Capital Structure'!$M$18='Capital Structure'!$O$11,DS171,DS181)</f>
        <v>0</v>
      </c>
      <c r="DT188" s="491">
        <f>IF('Capital Structure'!$M$18='Capital Structure'!$O$11,DT171,DT181)</f>
        <v>0</v>
      </c>
      <c r="DU188" s="491">
        <f>IF('Capital Structure'!$M$18='Capital Structure'!$O$11,DU171,DU181)</f>
        <v>0</v>
      </c>
      <c r="DV188" s="491">
        <f>IF('Capital Structure'!$M$18='Capital Structure'!$O$11,DV171,DV181)</f>
        <v>0</v>
      </c>
      <c r="DW188" s="491">
        <f>IF('Capital Structure'!$M$18='Capital Structure'!$O$11,DW171,DW181)</f>
        <v>0</v>
      </c>
      <c r="DX188" s="491">
        <f>IF('Capital Structure'!$M$18='Capital Structure'!$O$11,DX171,DX181)</f>
        <v>0</v>
      </c>
      <c r="DY188" s="491">
        <f>IF('Capital Structure'!$M$18='Capital Structure'!$O$11,DY171,DY181)</f>
        <v>0</v>
      </c>
      <c r="DZ188" s="491">
        <f>IF('Capital Structure'!$M$18='Capital Structure'!$O$11,DZ171,DZ181)</f>
        <v>0</v>
      </c>
      <c r="EA188" s="491">
        <f>IF('Capital Structure'!$M$18='Capital Structure'!$O$11,EA171,EA181)</f>
        <v>0</v>
      </c>
      <c r="EB188" s="491">
        <f>IF('Capital Structure'!$M$18='Capital Structure'!$O$11,EB171,EB181)</f>
        <v>0</v>
      </c>
      <c r="EC188" s="491">
        <f>IF('Capital Structure'!$M$18='Capital Structure'!$O$11,EC171,EC181)</f>
        <v>0</v>
      </c>
      <c r="ED188" s="491">
        <f>IF('Capital Structure'!$M$18='Capital Structure'!$O$11,ED171,ED181)</f>
        <v>0</v>
      </c>
      <c r="EE188" s="491">
        <f>IF('Capital Structure'!$M$18='Capital Structure'!$O$11,EE171,EE181)</f>
        <v>0</v>
      </c>
      <c r="EF188" s="491">
        <f>IF('Capital Structure'!$M$18='Capital Structure'!$O$11,EF171,EF181)</f>
        <v>0</v>
      </c>
      <c r="EG188" s="491">
        <f>IF('Capital Structure'!$M$18='Capital Structure'!$O$11,EG171,EG181)</f>
        <v>0</v>
      </c>
      <c r="EH188" s="491">
        <f>IF('Capital Structure'!$M$18='Capital Structure'!$O$11,EH171,EH181)</f>
        <v>0</v>
      </c>
      <c r="EI188" s="491">
        <f>IF('Capital Structure'!$M$18='Capital Structure'!$O$11,EI171,EI181)</f>
        <v>0</v>
      </c>
      <c r="EJ188" s="491">
        <f>IF('Capital Structure'!$M$18='Capital Structure'!$O$11,EJ171,EJ181)</f>
        <v>0</v>
      </c>
      <c r="EK188" s="491">
        <f>IF('Capital Structure'!$M$18='Capital Structure'!$O$11,EK171,EK181)</f>
        <v>0</v>
      </c>
    </row>
    <row r="189" spans="1:141">
      <c r="E189" s="154"/>
      <c r="F189" s="154"/>
      <c r="G189" s="154"/>
      <c r="H189" s="154"/>
      <c r="I189" s="154"/>
      <c r="J189" s="154"/>
      <c r="K189" s="154"/>
      <c r="L189" s="154"/>
      <c r="M189" s="154"/>
      <c r="N189" s="154"/>
      <c r="O189" s="154"/>
      <c r="P189" s="154"/>
      <c r="Q189" s="154"/>
      <c r="R189" s="154"/>
      <c r="S189" s="154"/>
      <c r="T189" s="154"/>
      <c r="U189" s="154"/>
      <c r="V189" s="154"/>
      <c r="W189" s="154"/>
      <c r="X189" s="154"/>
      <c r="Y189" s="154"/>
      <c r="Z189" s="154"/>
      <c r="AA189" s="154"/>
      <c r="AB189" s="154"/>
      <c r="AC189" s="154"/>
      <c r="AD189" s="154"/>
      <c r="AE189" s="154"/>
      <c r="AF189" s="154"/>
      <c r="AG189" s="154"/>
      <c r="AH189" s="154"/>
      <c r="AI189" s="154"/>
      <c r="AJ189" s="154"/>
      <c r="AK189" s="154"/>
      <c r="AL189" s="154"/>
      <c r="AM189" s="154"/>
      <c r="AN189" s="154"/>
      <c r="AO189" s="154"/>
      <c r="AP189" s="154"/>
      <c r="AQ189" s="154"/>
      <c r="AR189" s="154"/>
      <c r="AS189" s="154"/>
      <c r="AT189" s="154"/>
      <c r="AU189" s="154"/>
      <c r="AV189" s="154"/>
      <c r="AW189" s="154"/>
      <c r="AX189" s="154"/>
      <c r="AY189" s="154"/>
      <c r="AZ189" s="154"/>
      <c r="BA189" s="154"/>
      <c r="BB189" s="154"/>
      <c r="BC189" s="154"/>
      <c r="BD189" s="154"/>
      <c r="BE189" s="154"/>
      <c r="BF189" s="154"/>
      <c r="BG189" s="154"/>
      <c r="BH189" s="154"/>
      <c r="BI189" s="154"/>
      <c r="BJ189" s="154"/>
      <c r="BK189" s="154"/>
      <c r="BL189" s="154"/>
      <c r="BM189" s="154"/>
      <c r="BN189" s="154"/>
      <c r="BO189" s="154"/>
    </row>
    <row r="190" spans="1:141">
      <c r="B190" s="224" t="s">
        <v>579</v>
      </c>
      <c r="E190" s="191">
        <f>IF('Capital Structure'!$M$18='Capital Structure'!$E$17,E170,E180)</f>
        <v>0</v>
      </c>
      <c r="F190" s="191">
        <f>IF('Capital Structure'!$M$18='Capital Structure'!$E$17,F170,F180)</f>
        <v>0</v>
      </c>
      <c r="G190" s="191">
        <f>IF('Capital Structure'!$M$18='Capital Structure'!$E$17,G170,G180)</f>
        <v>0</v>
      </c>
      <c r="H190" s="191">
        <f ca="1">IF('Capital Structure'!$M$18='Capital Structure'!$E$17,H170,H180)</f>
        <v>0</v>
      </c>
      <c r="I190" s="191">
        <f ca="1">IF('Capital Structure'!$M$18='Capital Structure'!$E$17,I170,I180)</f>
        <v>0</v>
      </c>
      <c r="J190" s="191">
        <f ca="1">IF('Capital Structure'!$M$18='Capital Structure'!$E$17,J170,J180)</f>
        <v>0</v>
      </c>
      <c r="K190" s="191">
        <f ca="1">IF('Capital Structure'!$M$18='Capital Structure'!$E$17,K170,K180)</f>
        <v>0</v>
      </c>
      <c r="L190" s="191">
        <f ca="1">IF('Capital Structure'!$M$18='Capital Structure'!$E$17,L170,L180)</f>
        <v>0</v>
      </c>
      <c r="M190" s="191">
        <f ca="1">IF('Capital Structure'!$M$18='Capital Structure'!$E$17,M170,M180)</f>
        <v>0</v>
      </c>
      <c r="N190" s="191">
        <f ca="1">IF('Capital Structure'!$M$18='Capital Structure'!$E$17,N170,N180)</f>
        <v>0</v>
      </c>
      <c r="O190" s="191">
        <f ca="1">IF('Capital Structure'!$M$18='Capital Structure'!$E$17,O170,O180)</f>
        <v>0</v>
      </c>
      <c r="P190" s="191">
        <f ca="1">IF('Capital Structure'!$M$18='Capital Structure'!$E$17,P170,P180)</f>
        <v>0</v>
      </c>
      <c r="Q190" s="191">
        <f ca="1">IF('Capital Structure'!$M$18='Capital Structure'!$E$17,Q170,Q180)</f>
        <v>0</v>
      </c>
      <c r="R190" s="191">
        <f ca="1">IF('Capital Structure'!$M$18='Capital Structure'!$E$17,R170,R180)</f>
        <v>0</v>
      </c>
      <c r="S190" s="191">
        <f ca="1">IF('Capital Structure'!$M$18='Capital Structure'!$E$17,S170,S180)</f>
        <v>0</v>
      </c>
      <c r="T190" s="191">
        <f ca="1">IF('Capital Structure'!$M$18='Capital Structure'!$E$17,T170,T180)</f>
        <v>0</v>
      </c>
      <c r="U190" s="191">
        <f ca="1">IF('Capital Structure'!$M$18='Capital Structure'!$E$17,U170,U180)</f>
        <v>0</v>
      </c>
      <c r="V190" s="191">
        <f ca="1">IF('Capital Structure'!$M$18='Capital Structure'!$E$17,V170,V180)</f>
        <v>0</v>
      </c>
      <c r="W190" s="191">
        <f ca="1">IF('Capital Structure'!$M$18='Capital Structure'!$E$17,W170,W180)</f>
        <v>0</v>
      </c>
      <c r="X190" s="191">
        <f ca="1">IF('Capital Structure'!$M$18='Capital Structure'!$E$17,X170,X180)</f>
        <v>0</v>
      </c>
      <c r="Y190" s="191">
        <f ca="1">IF('Capital Structure'!$M$18='Capital Structure'!$E$17,Y170,Y180)</f>
        <v>0</v>
      </c>
      <c r="Z190" s="191">
        <f ca="1">IF('Capital Structure'!$M$18='Capital Structure'!$E$17,Z170,Z180)</f>
        <v>0</v>
      </c>
      <c r="AA190" s="191">
        <f ca="1">IF('Capital Structure'!$M$18='Capital Structure'!$E$17,AA170,AA180)</f>
        <v>0</v>
      </c>
      <c r="AB190" s="191">
        <f ca="1">IF('Capital Structure'!$M$18='Capital Structure'!$E$17,AB170,AB180)</f>
        <v>0</v>
      </c>
      <c r="AC190" s="191">
        <f ca="1">IF('Capital Structure'!$M$18='Capital Structure'!$E$17,AC170,AC180)</f>
        <v>0</v>
      </c>
      <c r="AD190" s="191">
        <f ca="1">IF('Capital Structure'!$M$18='Capital Structure'!$E$17,AD170,AD180)</f>
        <v>0</v>
      </c>
      <c r="AE190" s="191">
        <f ca="1">IF('Capital Structure'!$M$18='Capital Structure'!$E$17,AE170,AE180)</f>
        <v>0</v>
      </c>
      <c r="AF190" s="191">
        <f ca="1">IF('Capital Structure'!$M$18='Capital Structure'!$E$17,AF170,AF180)</f>
        <v>0</v>
      </c>
      <c r="AG190" s="191">
        <f ca="1">IF('Capital Structure'!$M$18='Capital Structure'!$E$17,AG170,AG180)</f>
        <v>0</v>
      </c>
      <c r="AH190" s="191">
        <f ca="1">IF('Capital Structure'!$M$18='Capital Structure'!$E$17,AH170,AH180)</f>
        <v>0</v>
      </c>
      <c r="AI190" s="191">
        <f ca="1">IF('Capital Structure'!$M$18='Capital Structure'!$E$17,AI170,AI180)</f>
        <v>0</v>
      </c>
      <c r="AJ190" s="191">
        <f ca="1">IF('Capital Structure'!$M$18='Capital Structure'!$E$17,AJ170,AJ180)</f>
        <v>0</v>
      </c>
      <c r="AK190" s="191">
        <f ca="1">IF('Capital Structure'!$M$18='Capital Structure'!$E$17,AK170,AK180)</f>
        <v>0</v>
      </c>
      <c r="AL190" s="191">
        <f ca="1">IF('Capital Structure'!$M$18='Capital Structure'!$E$17,AL170,AL180)</f>
        <v>0</v>
      </c>
      <c r="AM190" s="191">
        <f ca="1">IF('Capital Structure'!$M$18='Capital Structure'!$E$17,AM170,AM180)</f>
        <v>0</v>
      </c>
      <c r="AN190" s="191">
        <f ca="1">IF('Capital Structure'!$M$18='Capital Structure'!$E$17,AN170,AN180)</f>
        <v>0</v>
      </c>
      <c r="AO190" s="191">
        <f ca="1">IF('Capital Structure'!$M$18='Capital Structure'!$E$17,AO170,AO180)</f>
        <v>0</v>
      </c>
      <c r="AP190" s="191">
        <f ca="1">IF('Capital Structure'!$M$18='Capital Structure'!$E$17,AP170,AP180)</f>
        <v>0</v>
      </c>
      <c r="AQ190" s="191">
        <f ca="1">IF('Capital Structure'!$M$18='Capital Structure'!$E$17,AQ170,AQ180)</f>
        <v>0</v>
      </c>
      <c r="AR190" s="191">
        <f ca="1">IF('Capital Structure'!$M$18='Capital Structure'!$E$17,AR170,AR180)</f>
        <v>0</v>
      </c>
      <c r="AS190" s="191">
        <f ca="1">IF('Capital Structure'!$M$18='Capital Structure'!$E$17,AS170,AS180)</f>
        <v>0</v>
      </c>
      <c r="AT190" s="191">
        <f ca="1">IF('Capital Structure'!$M$18='Capital Structure'!$E$17,AT170,AT180)</f>
        <v>0</v>
      </c>
      <c r="AU190" s="191">
        <f ca="1">IF('Capital Structure'!$M$18='Capital Structure'!$E$17,AU170,AU180)</f>
        <v>0</v>
      </c>
      <c r="AV190" s="191">
        <f ca="1">IF('Capital Structure'!$M$18='Capital Structure'!$E$17,AV170,AV180)</f>
        <v>0</v>
      </c>
      <c r="AW190" s="191">
        <f ca="1">IF('Capital Structure'!$M$18='Capital Structure'!$E$17,AW170,AW180)</f>
        <v>0</v>
      </c>
      <c r="AX190" s="191">
        <f ca="1">IF('Capital Structure'!$M$18='Capital Structure'!$E$17,AX170,AX180)</f>
        <v>0</v>
      </c>
      <c r="AY190" s="191">
        <f ca="1">IF('Capital Structure'!$M$18='Capital Structure'!$E$17,AY170,AY180)</f>
        <v>0</v>
      </c>
      <c r="AZ190" s="191">
        <f ca="1">IF('Capital Structure'!$M$18='Capital Structure'!$E$17,AZ170,AZ180)</f>
        <v>0</v>
      </c>
      <c r="BA190" s="191">
        <f ca="1">IF('Capital Structure'!$M$18='Capital Structure'!$E$17,BA170,BA180)</f>
        <v>0</v>
      </c>
      <c r="BB190" s="191">
        <f ca="1">IF('Capital Structure'!$M$18='Capital Structure'!$E$17,BB170,BB180)</f>
        <v>0</v>
      </c>
      <c r="BC190" s="191">
        <f ca="1">IF('Capital Structure'!$M$18='Capital Structure'!$E$17,BC170,BC180)</f>
        <v>0</v>
      </c>
      <c r="BD190" s="191">
        <f ca="1">IF('Capital Structure'!$M$18='Capital Structure'!$E$17,BD170,BD180)</f>
        <v>0</v>
      </c>
      <c r="BE190" s="191">
        <f ca="1">IF('Capital Structure'!$M$18='Capital Structure'!$E$17,BE170,BE180)</f>
        <v>0</v>
      </c>
      <c r="BF190" s="191">
        <f ca="1">IF('Capital Structure'!$M$18='Capital Structure'!$E$17,BF170,BF180)</f>
        <v>0</v>
      </c>
      <c r="BG190" s="191">
        <f ca="1">IF('Capital Structure'!$M$18='Capital Structure'!$E$17,BG170,BG180)</f>
        <v>0</v>
      </c>
      <c r="BH190" s="191">
        <f ca="1">IF('Capital Structure'!$M$18='Capital Structure'!$E$17,BH170,BH180)</f>
        <v>0</v>
      </c>
      <c r="BI190" s="191">
        <f ca="1">IF('Capital Structure'!$M$18='Capital Structure'!$E$17,BI170,BI180)</f>
        <v>0</v>
      </c>
      <c r="BJ190" s="191">
        <f ca="1">IF('Capital Structure'!$M$18='Capital Structure'!$E$17,BJ170,BJ180)</f>
        <v>0</v>
      </c>
      <c r="BK190" s="191">
        <f ca="1">IF('Capital Structure'!$M$18='Capital Structure'!$E$17,BK170,BK180)</f>
        <v>0</v>
      </c>
      <c r="BL190" s="191">
        <f ca="1">IF('Capital Structure'!$M$18='Capital Structure'!$E$17,BL170,BL180)</f>
        <v>0</v>
      </c>
      <c r="BM190" s="191">
        <f ca="1">IF('Capital Structure'!$M$18='Capital Structure'!$E$17,BM170,BM180)</f>
        <v>0</v>
      </c>
      <c r="BN190" s="191">
        <f ca="1">IF('Capital Structure'!$M$18='Capital Structure'!$E$17,BN170,BN180)</f>
        <v>0</v>
      </c>
      <c r="BO190" s="191">
        <f ca="1">IF('Capital Structure'!$M$18='Capital Structure'!$E$17,BO170,BO180)</f>
        <v>0</v>
      </c>
      <c r="BP190" s="191">
        <f ca="1">IF('Capital Structure'!$M$18='Capital Structure'!$E$17,BP170,BP180)</f>
        <v>0</v>
      </c>
      <c r="BQ190" s="191">
        <f ca="1">IF('Capital Structure'!$M$18='Capital Structure'!$E$17,BQ170,BQ180)</f>
        <v>0</v>
      </c>
      <c r="BR190" s="191">
        <f ca="1">IF('Capital Structure'!$M$18='Capital Structure'!$E$17,BR170,BR180)</f>
        <v>0</v>
      </c>
      <c r="BS190" s="191">
        <f ca="1">IF('Capital Structure'!$M$18='Capital Structure'!$E$17,BS170,BS180)</f>
        <v>0</v>
      </c>
      <c r="BT190" s="191">
        <f ca="1">IF('Capital Structure'!$M$18='Capital Structure'!$E$17,BT170,BT180)</f>
        <v>0</v>
      </c>
      <c r="BU190" s="191">
        <f ca="1">IF('Capital Structure'!$M$18='Capital Structure'!$E$17,BU170,BU180)</f>
        <v>0</v>
      </c>
      <c r="BV190" s="191">
        <f ca="1">IF('Capital Structure'!$M$18='Capital Structure'!$E$17,BV170,BV180)</f>
        <v>0</v>
      </c>
      <c r="BW190" s="191">
        <f ca="1">IF('Capital Structure'!$M$18='Capital Structure'!$E$17,BW170,BW180)</f>
        <v>0</v>
      </c>
      <c r="BX190" s="191">
        <f ca="1">IF('Capital Structure'!$M$18='Capital Structure'!$E$17,BX170,BX180)</f>
        <v>0</v>
      </c>
      <c r="BY190" s="191">
        <f ca="1">IF('Capital Structure'!$M$18='Capital Structure'!$E$17,BY170,BY180)</f>
        <v>0</v>
      </c>
      <c r="BZ190" s="191">
        <f ca="1">IF('Capital Structure'!$M$18='Capital Structure'!$E$17,BZ170,BZ180)</f>
        <v>0</v>
      </c>
      <c r="CA190" s="191">
        <f ca="1">IF('Capital Structure'!$M$18='Capital Structure'!$E$17,CA170,CA180)</f>
        <v>2401641.9838345055</v>
      </c>
      <c r="CB190" s="191">
        <f ca="1">IF('Capital Structure'!$M$18='Capital Structure'!$E$17,CB170,CB180)</f>
        <v>0</v>
      </c>
      <c r="CC190" s="191">
        <f ca="1">IF('Capital Structure'!$M$18='Capital Structure'!$E$17,CC170,CC180)</f>
        <v>0</v>
      </c>
      <c r="CD190" s="191">
        <f ca="1">IF('Capital Structure'!$M$18='Capital Structure'!$E$17,CD170,CD180)</f>
        <v>0</v>
      </c>
      <c r="CE190" s="191">
        <f ca="1">IF('Capital Structure'!$M$18='Capital Structure'!$E$17,CE170,CE180)</f>
        <v>0</v>
      </c>
      <c r="CF190" s="191">
        <f ca="1">IF('Capital Structure'!$M$18='Capital Structure'!$E$17,CF170,CF180)</f>
        <v>0</v>
      </c>
      <c r="CG190" s="191">
        <f ca="1">IF('Capital Structure'!$M$18='Capital Structure'!$E$17,CG170,CG180)</f>
        <v>0</v>
      </c>
      <c r="CH190" s="191">
        <f ca="1">IF('Capital Structure'!$M$18='Capital Structure'!$E$17,CH170,CH180)</f>
        <v>0</v>
      </c>
      <c r="CI190" s="191">
        <f ca="1">IF('Capital Structure'!$M$18='Capital Structure'!$E$17,CI170,CI180)</f>
        <v>0</v>
      </c>
      <c r="CJ190" s="191">
        <f ca="1">IF('Capital Structure'!$M$18='Capital Structure'!$E$17,CJ170,CJ180)</f>
        <v>0</v>
      </c>
      <c r="CK190" s="191">
        <f ca="1">IF('Capital Structure'!$M$18='Capital Structure'!$E$17,CK170,CK180)</f>
        <v>0</v>
      </c>
      <c r="CL190" s="191">
        <f ca="1">IF('Capital Structure'!$M$18='Capital Structure'!$E$17,CL170,CL180)</f>
        <v>0</v>
      </c>
      <c r="CM190" s="191">
        <f ca="1">IF('Capital Structure'!$M$18='Capital Structure'!$E$17,CM170,CM180)</f>
        <v>0</v>
      </c>
      <c r="CN190" s="191">
        <f ca="1">IF('Capital Structure'!$M$18='Capital Structure'!$E$17,CN170,CN180)</f>
        <v>0</v>
      </c>
      <c r="CO190" s="191">
        <f ca="1">IF('Capital Structure'!$M$18='Capital Structure'!$E$17,CO170,CO180)</f>
        <v>0</v>
      </c>
      <c r="CP190" s="191">
        <f ca="1">IF('Capital Structure'!$M$18='Capital Structure'!$E$17,CP170,CP180)</f>
        <v>0</v>
      </c>
      <c r="CQ190" s="191">
        <f>IF('Capital Structure'!$M$18='Capital Structure'!$E$17,CQ170,CQ180)</f>
        <v>0</v>
      </c>
      <c r="CR190" s="191">
        <f>IF('Capital Structure'!$M$18='Capital Structure'!$E$17,CR170,CR180)</f>
        <v>0</v>
      </c>
      <c r="CS190" s="191">
        <f>IF('Capital Structure'!$M$18='Capital Structure'!$E$17,CS170,CS180)</f>
        <v>0</v>
      </c>
      <c r="CT190" s="191">
        <f>IF('Capital Structure'!$M$18='Capital Structure'!$E$17,CT170,CT180)</f>
        <v>0</v>
      </c>
      <c r="CU190" s="191">
        <f>IF('Capital Structure'!$M$18='Capital Structure'!$E$17,CU170,CU180)</f>
        <v>0</v>
      </c>
      <c r="CV190" s="191">
        <f>IF('Capital Structure'!$M$18='Capital Structure'!$E$17,CV170,CV180)</f>
        <v>0</v>
      </c>
      <c r="CW190" s="191">
        <f>IF('Capital Structure'!$M$18='Capital Structure'!$E$17,CW170,CW180)</f>
        <v>0</v>
      </c>
      <c r="CX190" s="191">
        <f>IF('Capital Structure'!$M$18='Capital Structure'!$E$17,CX170,CX180)</f>
        <v>0</v>
      </c>
      <c r="CY190" s="191">
        <f>IF('Capital Structure'!$M$18='Capital Structure'!$E$17,CY170,CY180)</f>
        <v>0</v>
      </c>
      <c r="CZ190" s="191">
        <f>IF('Capital Structure'!$M$18='Capital Structure'!$E$17,CZ170,CZ180)</f>
        <v>0</v>
      </c>
      <c r="DA190" s="191">
        <f>IF('Capital Structure'!$M$18='Capital Structure'!$E$17,DA170,DA180)</f>
        <v>0</v>
      </c>
      <c r="DB190" s="191">
        <f>IF('Capital Structure'!$M$18='Capital Structure'!$E$17,DB170,DB180)</f>
        <v>0</v>
      </c>
      <c r="DC190" s="191">
        <f>IF('Capital Structure'!$M$18='Capital Structure'!$E$17,DC170,DC180)</f>
        <v>0</v>
      </c>
      <c r="DD190" s="191">
        <f>IF('Capital Structure'!$M$18='Capital Structure'!$E$17,DD170,DD180)</f>
        <v>0</v>
      </c>
      <c r="DE190" s="191">
        <f>IF('Capital Structure'!$M$18='Capital Structure'!$E$17,DE170,DE180)</f>
        <v>0</v>
      </c>
      <c r="DF190" s="191">
        <f>IF('Capital Structure'!$M$18='Capital Structure'!$E$17,DF170,DF180)</f>
        <v>0</v>
      </c>
      <c r="DG190" s="191">
        <f>IF('Capital Structure'!$M$18='Capital Structure'!$E$17,DG170,DG180)</f>
        <v>0</v>
      </c>
      <c r="DH190" s="191">
        <f>IF('Capital Structure'!$M$18='Capital Structure'!$E$17,DH170,DH180)</f>
        <v>0</v>
      </c>
      <c r="DI190" s="191">
        <f>IF('Capital Structure'!$M$18='Capital Structure'!$E$17,DI170,DI180)</f>
        <v>0</v>
      </c>
      <c r="DJ190" s="191">
        <f>IF('Capital Structure'!$M$18='Capital Structure'!$E$17,DJ170,DJ180)</f>
        <v>0</v>
      </c>
      <c r="DK190" s="191">
        <f>IF('Capital Structure'!$M$18='Capital Structure'!$E$17,DK170,DK180)</f>
        <v>0</v>
      </c>
      <c r="DL190" s="191">
        <f>IF('Capital Structure'!$M$18='Capital Structure'!$E$17,DL170,DL180)</f>
        <v>0</v>
      </c>
      <c r="DM190" s="191">
        <f>IF('Capital Structure'!$M$18='Capital Structure'!$E$17,DM170,DM180)</f>
        <v>0</v>
      </c>
      <c r="DN190" s="191">
        <f>IF('Capital Structure'!$M$18='Capital Structure'!$E$17,DN170,DN180)</f>
        <v>0</v>
      </c>
      <c r="DO190" s="191">
        <f>IF('Capital Structure'!$M$18='Capital Structure'!$E$17,DO170,DO180)</f>
        <v>0</v>
      </c>
      <c r="DP190" s="191">
        <f>IF('Capital Structure'!$M$18='Capital Structure'!$E$17,DP170,DP180)</f>
        <v>0</v>
      </c>
      <c r="DQ190" s="191">
        <f>IF('Capital Structure'!$M$18='Capital Structure'!$E$17,DQ170,DQ180)</f>
        <v>0</v>
      </c>
      <c r="DR190" s="191">
        <f>IF('Capital Structure'!$M$18='Capital Structure'!$E$17,DR170,DR180)</f>
        <v>0</v>
      </c>
      <c r="DS190" s="191">
        <f>IF('Capital Structure'!$M$18='Capital Structure'!$E$17,DS170,DS180)</f>
        <v>0</v>
      </c>
      <c r="DT190" s="191">
        <f>IF('Capital Structure'!$M$18='Capital Structure'!$E$17,DT170,DT180)</f>
        <v>0</v>
      </c>
      <c r="DU190" s="191">
        <f>IF('Capital Structure'!$M$18='Capital Structure'!$E$17,DU170,DU180)</f>
        <v>0</v>
      </c>
      <c r="DV190" s="191">
        <f>IF('Capital Structure'!$M$18='Capital Structure'!$E$17,DV170,DV180)</f>
        <v>0</v>
      </c>
      <c r="DW190" s="191">
        <f>IF('Capital Structure'!$M$18='Capital Structure'!$E$17,DW170,DW180)</f>
        <v>0</v>
      </c>
      <c r="DX190" s="191">
        <f>IF('Capital Structure'!$M$18='Capital Structure'!$E$17,DX170,DX180)</f>
        <v>0</v>
      </c>
      <c r="DY190" s="191">
        <f>IF('Capital Structure'!$M$18='Capital Structure'!$E$17,DY170,DY180)</f>
        <v>0</v>
      </c>
      <c r="DZ190" s="191">
        <f>IF('Capital Structure'!$M$18='Capital Structure'!$E$17,DZ170,DZ180)</f>
        <v>0</v>
      </c>
      <c r="EA190" s="191">
        <f>IF('Capital Structure'!$M$18='Capital Structure'!$E$17,EA170,EA180)</f>
        <v>0</v>
      </c>
      <c r="EB190" s="191">
        <f>IF('Capital Structure'!$M$18='Capital Structure'!$E$17,EB170,EB180)</f>
        <v>0</v>
      </c>
      <c r="EC190" s="191">
        <f>IF('Capital Structure'!$M$18='Capital Structure'!$E$17,EC170,EC180)</f>
        <v>0</v>
      </c>
      <c r="ED190" s="191">
        <f>IF('Capital Structure'!$M$18='Capital Structure'!$E$17,ED170,ED180)</f>
        <v>0</v>
      </c>
      <c r="EE190" s="191">
        <f>IF('Capital Structure'!$M$18='Capital Structure'!$E$17,EE170,EE180)</f>
        <v>0</v>
      </c>
      <c r="EF190" s="191">
        <f>IF('Capital Structure'!$M$18='Capital Structure'!$E$17,EF170,EF180)</f>
        <v>0</v>
      </c>
      <c r="EG190" s="191">
        <f>IF('Capital Structure'!$M$18='Capital Structure'!$E$17,EG170,EG180)</f>
        <v>0</v>
      </c>
      <c r="EH190" s="191">
        <f>IF('Capital Structure'!$M$18='Capital Structure'!$E$17,EH170,EH180)</f>
        <v>0</v>
      </c>
      <c r="EI190" s="191">
        <f>IF('Capital Structure'!$M$18='Capital Structure'!$E$17,EI170,EI180)</f>
        <v>0</v>
      </c>
      <c r="EJ190" s="191">
        <f>IF('Capital Structure'!$M$18='Capital Structure'!$E$17,EJ170,EJ180)</f>
        <v>0</v>
      </c>
      <c r="EK190" s="191">
        <f>IF('Capital Structure'!$M$18='Capital Structure'!$E$17,EK170,EK180)</f>
        <v>0</v>
      </c>
    </row>
    <row r="191" spans="1:141">
      <c r="B191" s="224" t="s">
        <v>580</v>
      </c>
      <c r="E191" s="191">
        <f ca="1">IF('Capital Structure'!$M$18='Capital Structure'!$E$17,E173,E181)</f>
        <v>0</v>
      </c>
      <c r="F191" s="191">
        <f ca="1">IF('Capital Structure'!$M$18='Capital Structure'!$E$17,F173,F181)</f>
        <v>0</v>
      </c>
      <c r="G191" s="191">
        <f ca="1">IF('Capital Structure'!$M$18='Capital Structure'!$E$17,G173,G181)</f>
        <v>0</v>
      </c>
      <c r="H191" s="191">
        <f ca="1">IF('Capital Structure'!$M$18='Capital Structure'!$E$17,H173,H181)</f>
        <v>0</v>
      </c>
      <c r="I191" s="191">
        <f ca="1">IF('Capital Structure'!$M$18='Capital Structure'!$E$17,I173,I181)</f>
        <v>0</v>
      </c>
      <c r="J191" s="191">
        <f ca="1">IF('Capital Structure'!$M$18='Capital Structure'!$E$17,J173,J181)</f>
        <v>0</v>
      </c>
      <c r="K191" s="191">
        <f ca="1">IF('Capital Structure'!$M$18='Capital Structure'!$E$17,K173,K181)</f>
        <v>0</v>
      </c>
      <c r="L191" s="191">
        <f ca="1">IF('Capital Structure'!$M$18='Capital Structure'!$E$17,L173,L181)</f>
        <v>0</v>
      </c>
      <c r="M191" s="191">
        <f ca="1">IF('Capital Structure'!$M$18='Capital Structure'!$E$17,M173,M181)</f>
        <v>0</v>
      </c>
      <c r="N191" s="191">
        <f ca="1">IF('Capital Structure'!$M$18='Capital Structure'!$E$17,N173,N181)</f>
        <v>0</v>
      </c>
      <c r="O191" s="191">
        <f ca="1">IF('Capital Structure'!$M$18='Capital Structure'!$E$17,O173,O181)</f>
        <v>0</v>
      </c>
      <c r="P191" s="191">
        <f ca="1">IF('Capital Structure'!$M$18='Capital Structure'!$E$17,P173,P181)</f>
        <v>0</v>
      </c>
      <c r="Q191" s="191">
        <f ca="1">IF('Capital Structure'!$M$18='Capital Structure'!$E$17,Q173,Q181)</f>
        <v>0</v>
      </c>
      <c r="R191" s="191">
        <f ca="1">IF('Capital Structure'!$M$18='Capital Structure'!$E$17,R173,R181)</f>
        <v>0</v>
      </c>
      <c r="S191" s="191">
        <f ca="1">IF('Capital Structure'!$M$18='Capital Structure'!$E$17,S173,S181)</f>
        <v>0</v>
      </c>
      <c r="T191" s="191">
        <f ca="1">IF('Capital Structure'!$M$18='Capital Structure'!$E$17,T173,T181)</f>
        <v>0</v>
      </c>
      <c r="U191" s="191">
        <f ca="1">IF('Capital Structure'!$M$18='Capital Structure'!$E$17,U173,U181)</f>
        <v>0</v>
      </c>
      <c r="V191" s="191">
        <f ca="1">IF('Capital Structure'!$M$18='Capital Structure'!$E$17,V173,V181)</f>
        <v>0</v>
      </c>
      <c r="W191" s="191">
        <f ca="1">IF('Capital Structure'!$M$18='Capital Structure'!$E$17,W173,W181)</f>
        <v>0</v>
      </c>
      <c r="X191" s="191">
        <f ca="1">IF('Capital Structure'!$M$18='Capital Structure'!$E$17,X173,X181)</f>
        <v>0</v>
      </c>
      <c r="Y191" s="191">
        <f ca="1">IF('Capital Structure'!$M$18='Capital Structure'!$E$17,Y173,Y181)</f>
        <v>0</v>
      </c>
      <c r="Z191" s="191">
        <f ca="1">IF('Capital Structure'!$M$18='Capital Structure'!$E$17,Z173,Z181)</f>
        <v>0</v>
      </c>
      <c r="AA191" s="191">
        <f ca="1">IF('Capital Structure'!$M$18='Capital Structure'!$E$17,AA173,AA181)</f>
        <v>0</v>
      </c>
      <c r="AB191" s="191">
        <f ca="1">IF('Capital Structure'!$M$18='Capital Structure'!$E$17,AB173,AB181)</f>
        <v>0</v>
      </c>
      <c r="AC191" s="191">
        <f ca="1">IF('Capital Structure'!$M$18='Capital Structure'!$E$17,AC173,AC181)</f>
        <v>0</v>
      </c>
      <c r="AD191" s="191">
        <f ca="1">IF('Capital Structure'!$M$18='Capital Structure'!$E$17,AD173,AD181)</f>
        <v>0</v>
      </c>
      <c r="AE191" s="191">
        <f ca="1">IF('Capital Structure'!$M$18='Capital Structure'!$E$17,AE173,AE181)</f>
        <v>0</v>
      </c>
      <c r="AF191" s="191">
        <f ca="1">IF('Capital Structure'!$M$18='Capital Structure'!$E$17,AF173,AF181)</f>
        <v>0</v>
      </c>
      <c r="AG191" s="191">
        <f ca="1">IF('Capital Structure'!$M$18='Capital Structure'!$E$17,AG173,AG181)</f>
        <v>0</v>
      </c>
      <c r="AH191" s="191">
        <f ca="1">IF('Capital Structure'!$M$18='Capital Structure'!$E$17,AH173,AH181)</f>
        <v>0</v>
      </c>
      <c r="AI191" s="191">
        <f ca="1">IF('Capital Structure'!$M$18='Capital Structure'!$E$17,AI173,AI181)</f>
        <v>0</v>
      </c>
      <c r="AJ191" s="191">
        <f ca="1">IF('Capital Structure'!$M$18='Capital Structure'!$E$17,AJ173,AJ181)</f>
        <v>0</v>
      </c>
      <c r="AK191" s="191">
        <f ca="1">IF('Capital Structure'!$M$18='Capital Structure'!$E$17,AK173,AK181)</f>
        <v>0</v>
      </c>
      <c r="AL191" s="191">
        <f ca="1">IF('Capital Structure'!$M$18='Capital Structure'!$E$17,AL173,AL181)</f>
        <v>0</v>
      </c>
      <c r="AM191" s="191">
        <f ca="1">IF('Capital Structure'!$M$18='Capital Structure'!$E$17,AM173,AM181)</f>
        <v>0</v>
      </c>
      <c r="AN191" s="191">
        <f ca="1">IF('Capital Structure'!$M$18='Capital Structure'!$E$17,AN173,AN181)</f>
        <v>0</v>
      </c>
      <c r="AO191" s="191">
        <f ca="1">IF('Capital Structure'!$M$18='Capital Structure'!$E$17,AO173,AO181)</f>
        <v>0</v>
      </c>
      <c r="AP191" s="191">
        <f ca="1">IF('Capital Structure'!$M$18='Capital Structure'!$E$17,AP173,AP181)</f>
        <v>0</v>
      </c>
      <c r="AQ191" s="191">
        <f ca="1">IF('Capital Structure'!$M$18='Capital Structure'!$E$17,AQ173,AQ181)</f>
        <v>0</v>
      </c>
      <c r="AR191" s="191">
        <f ca="1">IF('Capital Structure'!$M$18='Capital Structure'!$E$17,AR173,AR181)</f>
        <v>0</v>
      </c>
      <c r="AS191" s="191">
        <f ca="1">IF('Capital Structure'!$M$18='Capital Structure'!$E$17,AS173,AS181)</f>
        <v>0</v>
      </c>
      <c r="AT191" s="191">
        <f ca="1">IF('Capital Structure'!$M$18='Capital Structure'!$E$17,AT173,AT181)</f>
        <v>0</v>
      </c>
      <c r="AU191" s="191">
        <f ca="1">IF('Capital Structure'!$M$18='Capital Structure'!$E$17,AU173,AU181)</f>
        <v>0</v>
      </c>
      <c r="AV191" s="191">
        <f ca="1">IF('Capital Structure'!$M$18='Capital Structure'!$E$17,AV173,AV181)</f>
        <v>0</v>
      </c>
      <c r="AW191" s="191">
        <f ca="1">IF('Capital Structure'!$M$18='Capital Structure'!$E$17,AW173,AW181)</f>
        <v>0</v>
      </c>
      <c r="AX191" s="191">
        <f ca="1">IF('Capital Structure'!$M$18='Capital Structure'!$E$17,AX173,AX181)</f>
        <v>0</v>
      </c>
      <c r="AY191" s="191">
        <f ca="1">IF('Capital Structure'!$M$18='Capital Structure'!$E$17,AY173,AY181)</f>
        <v>0</v>
      </c>
      <c r="AZ191" s="191">
        <f ca="1">IF('Capital Structure'!$M$18='Capital Structure'!$E$17,AZ173,AZ181)</f>
        <v>0</v>
      </c>
      <c r="BA191" s="191">
        <f ca="1">IF('Capital Structure'!$M$18='Capital Structure'!$E$17,BA173,BA181)</f>
        <v>0</v>
      </c>
      <c r="BB191" s="191">
        <f ca="1">IF('Capital Structure'!$M$18='Capital Structure'!$E$17,BB173,BB181)</f>
        <v>0</v>
      </c>
      <c r="BC191" s="191">
        <f ca="1">IF('Capital Structure'!$M$18='Capital Structure'!$E$17,BC173,BC181)</f>
        <v>0</v>
      </c>
      <c r="BD191" s="191">
        <f ca="1">IF('Capital Structure'!$M$18='Capital Structure'!$E$17,BD173,BD181)</f>
        <v>0</v>
      </c>
      <c r="BE191" s="191">
        <f ca="1">IF('Capital Structure'!$M$18='Capital Structure'!$E$17,BE173,BE181)</f>
        <v>0</v>
      </c>
      <c r="BF191" s="191">
        <f ca="1">IF('Capital Structure'!$M$18='Capital Structure'!$E$17,BF173,BF181)</f>
        <v>0</v>
      </c>
      <c r="BG191" s="191">
        <f ca="1">IF('Capital Structure'!$M$18='Capital Structure'!$E$17,BG173,BG181)</f>
        <v>0</v>
      </c>
      <c r="BH191" s="191">
        <f ca="1">IF('Capital Structure'!$M$18='Capital Structure'!$E$17,BH173,BH181)</f>
        <v>0</v>
      </c>
      <c r="BI191" s="191">
        <f ca="1">IF('Capital Structure'!$M$18='Capital Structure'!$E$17,BI173,BI181)</f>
        <v>0</v>
      </c>
      <c r="BJ191" s="191">
        <f ca="1">IF('Capital Structure'!$M$18='Capital Structure'!$E$17,BJ173,BJ181)</f>
        <v>0</v>
      </c>
      <c r="BK191" s="191">
        <f ca="1">IF('Capital Structure'!$M$18='Capital Structure'!$E$17,BK173,BK181)</f>
        <v>0</v>
      </c>
      <c r="BL191" s="191">
        <f ca="1">IF('Capital Structure'!$M$18='Capital Structure'!$E$17,BL173,BL181)</f>
        <v>0</v>
      </c>
      <c r="BM191" s="191">
        <f ca="1">IF('Capital Structure'!$M$18='Capital Structure'!$E$17,BM173,BM181)</f>
        <v>0</v>
      </c>
      <c r="BN191" s="191">
        <f ca="1">IF('Capital Structure'!$M$18='Capital Structure'!$E$17,BN173,BN181)</f>
        <v>0</v>
      </c>
      <c r="BO191" s="191">
        <f ca="1">IF('Capital Structure'!$M$18='Capital Structure'!$E$17,BO173,BO181)</f>
        <v>0</v>
      </c>
      <c r="BP191" s="191">
        <f ca="1">IF('Capital Structure'!$M$18='Capital Structure'!$E$17,BP173,BP181)</f>
        <v>0</v>
      </c>
      <c r="BQ191" s="191">
        <f ca="1">IF('Capital Structure'!$M$18='Capital Structure'!$E$17,BQ173,BQ181)</f>
        <v>0</v>
      </c>
      <c r="BR191" s="191">
        <f ca="1">IF('Capital Structure'!$M$18='Capital Structure'!$E$17,BR173,BR181)</f>
        <v>0</v>
      </c>
      <c r="BS191" s="191">
        <f ca="1">IF('Capital Structure'!$M$18='Capital Structure'!$E$17,BS173,BS181)</f>
        <v>0</v>
      </c>
      <c r="BT191" s="191">
        <f ca="1">IF('Capital Structure'!$M$18='Capital Structure'!$E$17,BT173,BT181)</f>
        <v>0</v>
      </c>
      <c r="BU191" s="191">
        <f ca="1">IF('Capital Structure'!$M$18='Capital Structure'!$E$17,BU173,BU181)</f>
        <v>0</v>
      </c>
      <c r="BV191" s="191">
        <f ca="1">IF('Capital Structure'!$M$18='Capital Structure'!$E$17,BV173,BV181)</f>
        <v>0</v>
      </c>
      <c r="BW191" s="191">
        <f ca="1">IF('Capital Structure'!$M$18='Capital Structure'!$E$17,BW173,BW181)</f>
        <v>0</v>
      </c>
      <c r="BX191" s="191">
        <f ca="1">IF('Capital Structure'!$M$18='Capital Structure'!$E$17,BX173,BX181)</f>
        <v>0</v>
      </c>
      <c r="BY191" s="191">
        <f ca="1">IF('Capital Structure'!$M$18='Capital Structure'!$E$17,BY173,BY181)</f>
        <v>0</v>
      </c>
      <c r="BZ191" s="191">
        <f ca="1">IF('Capital Structure'!$M$18='Capital Structure'!$E$17,BZ173,BZ181)</f>
        <v>0</v>
      </c>
      <c r="CA191" s="191">
        <f ca="1">IF('Capital Structure'!$M$18='Capital Structure'!$E$17,CA173,CA181)</f>
        <v>0</v>
      </c>
      <c r="CB191" s="191">
        <f ca="1">IF('Capital Structure'!$M$18='Capital Structure'!$E$17,CB173,CB181)</f>
        <v>0</v>
      </c>
      <c r="CC191" s="191">
        <f ca="1">IF('Capital Structure'!$M$18='Capital Structure'!$E$17,CC173,CC181)</f>
        <v>21021.704111425399</v>
      </c>
      <c r="CD191" s="191">
        <f ca="1">IF('Capital Structure'!$M$18='Capital Structure'!$E$17,CD173,CD181)</f>
        <v>0</v>
      </c>
      <c r="CE191" s="191">
        <f ca="1">IF('Capital Structure'!$M$18='Capital Structure'!$E$17,CE173,CE181)</f>
        <v>0</v>
      </c>
      <c r="CF191" s="191">
        <f ca="1">IF('Capital Structure'!$M$18='Capital Structure'!$E$17,CF173,CF181)</f>
        <v>0</v>
      </c>
      <c r="CG191" s="191">
        <f ca="1">IF('Capital Structure'!$M$18='Capital Structure'!$E$17,CG173,CG181)</f>
        <v>0</v>
      </c>
      <c r="CH191" s="191">
        <f ca="1">IF('Capital Structure'!$M$18='Capital Structure'!$E$17,CH173,CH181)</f>
        <v>0</v>
      </c>
      <c r="CI191" s="191">
        <f ca="1">IF('Capital Structure'!$M$18='Capital Structure'!$E$17,CI173,CI181)</f>
        <v>0</v>
      </c>
      <c r="CJ191" s="191">
        <f ca="1">IF('Capital Structure'!$M$18='Capital Structure'!$E$17,CJ173,CJ181)</f>
        <v>0</v>
      </c>
      <c r="CK191" s="191">
        <f ca="1">IF('Capital Structure'!$M$18='Capital Structure'!$E$17,CK173,CK181)</f>
        <v>0</v>
      </c>
      <c r="CL191" s="191">
        <f ca="1">IF('Capital Structure'!$M$18='Capital Structure'!$E$17,CL173,CL181)</f>
        <v>0</v>
      </c>
      <c r="CM191" s="191">
        <f ca="1">IF('Capital Structure'!$M$18='Capital Structure'!$E$17,CM173,CM181)</f>
        <v>0</v>
      </c>
      <c r="CN191" s="191">
        <f ca="1">IF('Capital Structure'!$M$18='Capital Structure'!$E$17,CN173,CN181)</f>
        <v>0</v>
      </c>
      <c r="CO191" s="191">
        <f ca="1">IF('Capital Structure'!$M$18='Capital Structure'!$E$17,CO173,CO181)</f>
        <v>0</v>
      </c>
      <c r="CP191" s="191">
        <f ca="1">IF('Capital Structure'!$M$18='Capital Structure'!$E$17,CP173,CP181)</f>
        <v>0</v>
      </c>
      <c r="CQ191" s="191">
        <f ca="1">IF('Capital Structure'!$M$18='Capital Structure'!$E$17,CQ173,CQ181)</f>
        <v>0</v>
      </c>
      <c r="CR191" s="191">
        <f ca="1">IF('Capital Structure'!$M$18='Capital Structure'!$E$17,CR173,CR181)</f>
        <v>0</v>
      </c>
      <c r="CS191" s="191">
        <f ca="1">IF('Capital Structure'!$M$18='Capital Structure'!$E$17,CS173,CS181)</f>
        <v>0</v>
      </c>
      <c r="CT191" s="191">
        <f ca="1">IF('Capital Structure'!$M$18='Capital Structure'!$E$17,CT173,CT181)</f>
        <v>0</v>
      </c>
      <c r="CU191" s="191">
        <f ca="1">IF('Capital Structure'!$M$18='Capital Structure'!$E$17,CU173,CU181)</f>
        <v>0</v>
      </c>
      <c r="CV191" s="191">
        <f ca="1">IF('Capital Structure'!$M$18='Capital Structure'!$E$17,CV173,CV181)</f>
        <v>0</v>
      </c>
      <c r="CW191" s="191">
        <f ca="1">IF('Capital Structure'!$M$18='Capital Structure'!$E$17,CW173,CW181)</f>
        <v>0</v>
      </c>
      <c r="CX191" s="191">
        <f ca="1">IF('Capital Structure'!$M$18='Capital Structure'!$E$17,CX173,CX181)</f>
        <v>0</v>
      </c>
      <c r="CY191" s="191">
        <f ca="1">IF('Capital Structure'!$M$18='Capital Structure'!$E$17,CY173,CY181)</f>
        <v>0</v>
      </c>
      <c r="CZ191" s="191">
        <f ca="1">IF('Capital Structure'!$M$18='Capital Structure'!$E$17,CZ173,CZ181)</f>
        <v>0</v>
      </c>
      <c r="DA191" s="191">
        <f ca="1">IF('Capital Structure'!$M$18='Capital Structure'!$E$17,DA173,DA181)</f>
        <v>0</v>
      </c>
      <c r="DB191" s="191">
        <f ca="1">IF('Capital Structure'!$M$18='Capital Structure'!$E$17,DB173,DB181)</f>
        <v>0</v>
      </c>
      <c r="DC191" s="191">
        <f ca="1">IF('Capital Structure'!$M$18='Capital Structure'!$E$17,DC173,DC181)</f>
        <v>0</v>
      </c>
      <c r="DD191" s="191">
        <f ca="1">IF('Capital Structure'!$M$18='Capital Structure'!$E$17,DD173,DD181)</f>
        <v>0</v>
      </c>
      <c r="DE191" s="191">
        <f ca="1">IF('Capital Structure'!$M$18='Capital Structure'!$E$17,DE173,DE181)</f>
        <v>0</v>
      </c>
      <c r="DF191" s="191">
        <f ca="1">IF('Capital Structure'!$M$18='Capital Structure'!$E$17,DF173,DF181)</f>
        <v>0</v>
      </c>
      <c r="DG191" s="191">
        <f ca="1">IF('Capital Structure'!$M$18='Capital Structure'!$E$17,DG173,DG181)</f>
        <v>0</v>
      </c>
      <c r="DH191" s="191">
        <f ca="1">IF('Capital Structure'!$M$18='Capital Structure'!$E$17,DH173,DH181)</f>
        <v>0</v>
      </c>
      <c r="DI191" s="191">
        <f ca="1">IF('Capital Structure'!$M$18='Capital Structure'!$E$17,DI173,DI181)</f>
        <v>0</v>
      </c>
      <c r="DJ191" s="191">
        <f ca="1">IF('Capital Structure'!$M$18='Capital Structure'!$E$17,DJ173,DJ181)</f>
        <v>0</v>
      </c>
      <c r="DK191" s="191">
        <f ca="1">IF('Capital Structure'!$M$18='Capital Structure'!$E$17,DK173,DK181)</f>
        <v>0</v>
      </c>
      <c r="DL191" s="191">
        <f ca="1">IF('Capital Structure'!$M$18='Capital Structure'!$E$17,DL173,DL181)</f>
        <v>0</v>
      </c>
      <c r="DM191" s="191">
        <f ca="1">IF('Capital Structure'!$M$18='Capital Structure'!$E$17,DM173,DM181)</f>
        <v>0</v>
      </c>
      <c r="DN191" s="191">
        <f ca="1">IF('Capital Structure'!$M$18='Capital Structure'!$E$17,DN173,DN181)</f>
        <v>0</v>
      </c>
      <c r="DO191" s="191">
        <f ca="1">IF('Capital Structure'!$M$18='Capital Structure'!$E$17,DO173,DO181)</f>
        <v>0</v>
      </c>
      <c r="DP191" s="191">
        <f ca="1">IF('Capital Structure'!$M$18='Capital Structure'!$E$17,DP173,DP181)</f>
        <v>0</v>
      </c>
      <c r="DQ191" s="191">
        <f ca="1">IF('Capital Structure'!$M$18='Capital Structure'!$E$17,DQ173,DQ181)</f>
        <v>0</v>
      </c>
      <c r="DR191" s="191">
        <f ca="1">IF('Capital Structure'!$M$18='Capital Structure'!$E$17,DR173,DR181)</f>
        <v>0</v>
      </c>
      <c r="DS191" s="191">
        <f ca="1">IF('Capital Structure'!$M$18='Capital Structure'!$E$17,DS173,DS181)</f>
        <v>0</v>
      </c>
      <c r="DT191" s="191">
        <f ca="1">IF('Capital Structure'!$M$18='Capital Structure'!$E$17,DT173,DT181)</f>
        <v>0</v>
      </c>
      <c r="DU191" s="191">
        <f ca="1">IF('Capital Structure'!$M$18='Capital Structure'!$E$17,DU173,DU181)</f>
        <v>0</v>
      </c>
      <c r="DV191" s="191">
        <f ca="1">IF('Capital Structure'!$M$18='Capital Structure'!$E$17,DV173,DV181)</f>
        <v>0</v>
      </c>
      <c r="DW191" s="191">
        <f ca="1">IF('Capital Structure'!$M$18='Capital Structure'!$E$17,DW173,DW181)</f>
        <v>0</v>
      </c>
      <c r="DX191" s="191">
        <f ca="1">IF('Capital Structure'!$M$18='Capital Structure'!$E$17,DX173,DX181)</f>
        <v>0</v>
      </c>
      <c r="DY191" s="191">
        <f ca="1">IF('Capital Structure'!$M$18='Capital Structure'!$E$17,DY173,DY181)</f>
        <v>0</v>
      </c>
      <c r="DZ191" s="191">
        <f ca="1">IF('Capital Structure'!$M$18='Capital Structure'!$E$17,DZ173,DZ181)</f>
        <v>0</v>
      </c>
      <c r="EA191" s="191">
        <f ca="1">IF('Capital Structure'!$M$18='Capital Structure'!$E$17,EA173,EA181)</f>
        <v>0</v>
      </c>
      <c r="EB191" s="191">
        <f ca="1">IF('Capital Structure'!$M$18='Capital Structure'!$E$17,EB173,EB181)</f>
        <v>0</v>
      </c>
      <c r="EC191" s="191">
        <f ca="1">IF('Capital Structure'!$M$18='Capital Structure'!$E$17,EC173,EC181)</f>
        <v>0</v>
      </c>
      <c r="ED191" s="191">
        <f ca="1">IF('Capital Structure'!$M$18='Capital Structure'!$E$17,ED173,ED181)</f>
        <v>0</v>
      </c>
      <c r="EE191" s="191">
        <f ca="1">IF('Capital Structure'!$M$18='Capital Structure'!$E$17,EE173,EE181)</f>
        <v>0</v>
      </c>
      <c r="EF191" s="191">
        <f ca="1">IF('Capital Structure'!$M$18='Capital Structure'!$E$17,EF173,EF181)</f>
        <v>0</v>
      </c>
      <c r="EG191" s="191">
        <f ca="1">IF('Capital Structure'!$M$18='Capital Structure'!$E$17,EG173,EG181)</f>
        <v>0</v>
      </c>
      <c r="EH191" s="191">
        <f ca="1">IF('Capital Structure'!$M$18='Capital Structure'!$E$17,EH173,EH181)</f>
        <v>0</v>
      </c>
      <c r="EI191" s="191">
        <f ca="1">IF('Capital Structure'!$M$18='Capital Structure'!$E$17,EI173,EI181)</f>
        <v>0</v>
      </c>
      <c r="EJ191" s="191">
        <f ca="1">IF('Capital Structure'!$M$18='Capital Structure'!$E$17,EJ173,EJ181)</f>
        <v>0</v>
      </c>
      <c r="EK191" s="191">
        <f ca="1">IF('Capital Structure'!$M$18='Capital Structure'!$E$17,EK173,EK181)</f>
        <v>0</v>
      </c>
    </row>
    <row r="192" spans="1:141">
      <c r="B192" s="224" t="s">
        <v>204</v>
      </c>
      <c r="E192" s="191">
        <f ca="1">IF('Capital Structure'!$M$18='Capital Structure'!$E$17,E177+E172,E185)</f>
        <v>0</v>
      </c>
      <c r="F192" s="191">
        <f ca="1">IF('Capital Structure'!$M$18='Capital Structure'!$E$17,F177+F172,F185)</f>
        <v>0</v>
      </c>
      <c r="G192" s="191">
        <f ca="1">IF('Capital Structure'!$M$18='Capital Structure'!$E$17,G177+G172,G185)</f>
        <v>0</v>
      </c>
      <c r="H192" s="191">
        <f ca="1">IF('Capital Structure'!$M$18='Capital Structure'!$E$17,H177+H172,H185)</f>
        <v>0</v>
      </c>
      <c r="I192" s="191">
        <f ca="1">IF('Capital Structure'!$M$18='Capital Structure'!$E$17,I177+I172,I185)</f>
        <v>0</v>
      </c>
      <c r="J192" s="191">
        <f ca="1">IF('Capital Structure'!$M$18='Capital Structure'!$E$17,J177+J172,J185)</f>
        <v>0</v>
      </c>
      <c r="K192" s="191">
        <f ca="1">IF('Capital Structure'!$M$18='Capital Structure'!$E$17,K177+K172,K185)</f>
        <v>0</v>
      </c>
      <c r="L192" s="191">
        <f ca="1">IF('Capital Structure'!$M$18='Capital Structure'!$E$17,L177+L172,L185)</f>
        <v>0</v>
      </c>
      <c r="M192" s="191">
        <f ca="1">IF('Capital Structure'!$M$18='Capital Structure'!$E$17,M177+M172,M185)</f>
        <v>0</v>
      </c>
      <c r="N192" s="191">
        <f ca="1">IF('Capital Structure'!$M$18='Capital Structure'!$E$17,N177+N172,N185)</f>
        <v>0</v>
      </c>
      <c r="O192" s="191">
        <f ca="1">IF('Capital Structure'!$M$18='Capital Structure'!$E$17,O177+O172,O185)</f>
        <v>0</v>
      </c>
      <c r="P192" s="191">
        <f ca="1">IF('Capital Structure'!$M$18='Capital Structure'!$E$17,P177+P172,P185)</f>
        <v>0</v>
      </c>
      <c r="Q192" s="191">
        <f ca="1">IF('Capital Structure'!$M$18='Capital Structure'!$E$17,Q177+Q172,Q185)</f>
        <v>0</v>
      </c>
      <c r="R192" s="191">
        <f ca="1">IF('Capital Structure'!$M$18='Capital Structure'!$E$17,R177+R172,R185)</f>
        <v>0</v>
      </c>
      <c r="S192" s="191">
        <f ca="1">IF('Capital Structure'!$M$18='Capital Structure'!$E$17,S177+S172,S185)</f>
        <v>0</v>
      </c>
      <c r="T192" s="191">
        <f ca="1">IF('Capital Structure'!$M$18='Capital Structure'!$E$17,T177+T172,T185)</f>
        <v>0</v>
      </c>
      <c r="U192" s="191">
        <f ca="1">IF('Capital Structure'!$M$18='Capital Structure'!$E$17,U177+U172,U185)</f>
        <v>0</v>
      </c>
      <c r="V192" s="191">
        <f ca="1">IF('Capital Structure'!$M$18='Capital Structure'!$E$17,V177+V172,V185)</f>
        <v>0</v>
      </c>
      <c r="W192" s="191">
        <f ca="1">IF('Capital Structure'!$M$18='Capital Structure'!$E$17,W177+W172,W185)</f>
        <v>0</v>
      </c>
      <c r="X192" s="191">
        <f ca="1">IF('Capital Structure'!$M$18='Capital Structure'!$E$17,X177+X172,X185)</f>
        <v>0</v>
      </c>
      <c r="Y192" s="191">
        <f ca="1">IF('Capital Structure'!$M$18='Capital Structure'!$E$17,Y177+Y172,Y185)</f>
        <v>0</v>
      </c>
      <c r="Z192" s="191">
        <f ca="1">IF('Capital Structure'!$M$18='Capital Structure'!$E$17,Z177+Z172,Z185)</f>
        <v>0</v>
      </c>
      <c r="AA192" s="191">
        <f ca="1">IF('Capital Structure'!$M$18='Capital Structure'!$E$17,AA177+AA172,AA185)</f>
        <v>0</v>
      </c>
      <c r="AB192" s="191">
        <f ca="1">IF('Capital Structure'!$M$18='Capital Structure'!$E$17,AB177+AB172,AB185)</f>
        <v>0</v>
      </c>
      <c r="AC192" s="191">
        <f ca="1">IF('Capital Structure'!$M$18='Capital Structure'!$E$17,AC177+AC172,AC185)</f>
        <v>0</v>
      </c>
      <c r="AD192" s="191">
        <f ca="1">IF('Capital Structure'!$M$18='Capital Structure'!$E$17,AD177+AD172,AD185)</f>
        <v>0</v>
      </c>
      <c r="AE192" s="191">
        <f ca="1">IF('Capital Structure'!$M$18='Capital Structure'!$E$17,AE177+AE172,AE185)</f>
        <v>0</v>
      </c>
      <c r="AF192" s="191">
        <f ca="1">IF('Capital Structure'!$M$18='Capital Structure'!$E$17,AF177+AF172,AF185)</f>
        <v>0</v>
      </c>
      <c r="AG192" s="191">
        <f ca="1">IF('Capital Structure'!$M$18='Capital Structure'!$E$17,AG177+AG172,AG185)</f>
        <v>0</v>
      </c>
      <c r="AH192" s="191">
        <f ca="1">IF('Capital Structure'!$M$18='Capital Structure'!$E$17,AH177+AH172,AH185)</f>
        <v>0</v>
      </c>
      <c r="AI192" s="191">
        <f ca="1">IF('Capital Structure'!$M$18='Capital Structure'!$E$17,AI177+AI172,AI185)</f>
        <v>0</v>
      </c>
      <c r="AJ192" s="191">
        <f ca="1">IF('Capital Structure'!$M$18='Capital Structure'!$E$17,AJ177+AJ172,AJ185)</f>
        <v>0</v>
      </c>
      <c r="AK192" s="191">
        <f ca="1">IF('Capital Structure'!$M$18='Capital Structure'!$E$17,AK177+AK172,AK185)</f>
        <v>0</v>
      </c>
      <c r="AL192" s="191">
        <f ca="1">IF('Capital Structure'!$M$18='Capital Structure'!$E$17,AL177+AL172,AL185)</f>
        <v>0</v>
      </c>
      <c r="AM192" s="191">
        <f ca="1">IF('Capital Structure'!$M$18='Capital Structure'!$E$17,AM177+AM172,AM185)</f>
        <v>0</v>
      </c>
      <c r="AN192" s="191">
        <f ca="1">IF('Capital Structure'!$M$18='Capital Structure'!$E$17,AN177+AN172,AN185)</f>
        <v>0</v>
      </c>
      <c r="AO192" s="191">
        <f ca="1">IF('Capital Structure'!$M$18='Capital Structure'!$E$17,AO177+AO172,AO185)</f>
        <v>0</v>
      </c>
      <c r="AP192" s="191">
        <f ca="1">IF('Capital Structure'!$M$18='Capital Structure'!$E$17,AP177+AP172,AP185)</f>
        <v>0</v>
      </c>
      <c r="AQ192" s="191">
        <f ca="1">IF('Capital Structure'!$M$18='Capital Structure'!$E$17,AQ177+AQ172,AQ185)</f>
        <v>0</v>
      </c>
      <c r="AR192" s="191">
        <f ca="1">IF('Capital Structure'!$M$18='Capital Structure'!$E$17,AR177+AR172,AR185)</f>
        <v>0</v>
      </c>
      <c r="AS192" s="191">
        <f ca="1">IF('Capital Structure'!$M$18='Capital Structure'!$E$17,AS177+AS172,AS185)</f>
        <v>0</v>
      </c>
      <c r="AT192" s="191">
        <f ca="1">IF('Capital Structure'!$M$18='Capital Structure'!$E$17,AT177+AT172,AT185)</f>
        <v>0</v>
      </c>
      <c r="AU192" s="191">
        <f ca="1">IF('Capital Structure'!$M$18='Capital Structure'!$E$17,AU177+AU172,AU185)</f>
        <v>0</v>
      </c>
      <c r="AV192" s="191">
        <f ca="1">IF('Capital Structure'!$M$18='Capital Structure'!$E$17,AV177+AV172,AV185)</f>
        <v>0</v>
      </c>
      <c r="AW192" s="191">
        <f ca="1">IF('Capital Structure'!$M$18='Capital Structure'!$E$17,AW177+AW172,AW185)</f>
        <v>0</v>
      </c>
      <c r="AX192" s="191">
        <f ca="1">IF('Capital Structure'!$M$18='Capital Structure'!$E$17,AX177+AX172,AX185)</f>
        <v>0</v>
      </c>
      <c r="AY192" s="191">
        <f ca="1">IF('Capital Structure'!$M$18='Capital Structure'!$E$17,AY177+AY172,AY185)</f>
        <v>0</v>
      </c>
      <c r="AZ192" s="191">
        <f ca="1">IF('Capital Structure'!$M$18='Capital Structure'!$E$17,AZ177+AZ172,AZ185)</f>
        <v>0</v>
      </c>
      <c r="BA192" s="191">
        <f ca="1">IF('Capital Structure'!$M$18='Capital Structure'!$E$17,BA177+BA172,BA185)</f>
        <v>0</v>
      </c>
      <c r="BB192" s="191">
        <f ca="1">IF('Capital Structure'!$M$18='Capital Structure'!$E$17,BB177+BB172,BB185)</f>
        <v>0</v>
      </c>
      <c r="BC192" s="191">
        <f ca="1">IF('Capital Structure'!$M$18='Capital Structure'!$E$17,BC177+BC172,BC185)</f>
        <v>0</v>
      </c>
      <c r="BD192" s="191">
        <f ca="1">IF('Capital Structure'!$M$18='Capital Structure'!$E$17,BD177+BD172,BD185)</f>
        <v>0</v>
      </c>
      <c r="BE192" s="191">
        <f ca="1">IF('Capital Structure'!$M$18='Capital Structure'!$E$17,BE177+BE172,BE185)</f>
        <v>0</v>
      </c>
      <c r="BF192" s="191">
        <f ca="1">IF('Capital Structure'!$M$18='Capital Structure'!$E$17,BF177+BF172,BF185)</f>
        <v>0</v>
      </c>
      <c r="BG192" s="191">
        <f ca="1">IF('Capital Structure'!$M$18='Capital Structure'!$E$17,BG177+BG172,BG185)</f>
        <v>0</v>
      </c>
      <c r="BH192" s="191">
        <f ca="1">IF('Capital Structure'!$M$18='Capital Structure'!$E$17,BH177+BH172,BH185)</f>
        <v>0</v>
      </c>
      <c r="BI192" s="191">
        <f ca="1">IF('Capital Structure'!$M$18='Capital Structure'!$E$17,BI177+BI172,BI185)</f>
        <v>0</v>
      </c>
      <c r="BJ192" s="191">
        <f ca="1">IF('Capital Structure'!$M$18='Capital Structure'!$E$17,BJ177+BJ172,BJ185)</f>
        <v>0</v>
      </c>
      <c r="BK192" s="191">
        <f ca="1">IF('Capital Structure'!$M$18='Capital Structure'!$E$17,BK177+BK172,BK185)</f>
        <v>0</v>
      </c>
      <c r="BL192" s="191">
        <f ca="1">IF('Capital Structure'!$M$18='Capital Structure'!$E$17,BL177+BL172,BL185)</f>
        <v>0</v>
      </c>
      <c r="BM192" s="191">
        <f ca="1">IF('Capital Structure'!$M$18='Capital Structure'!$E$17,BM177+BM172,BM185)</f>
        <v>0</v>
      </c>
      <c r="BN192" s="191">
        <f ca="1">IF('Capital Structure'!$M$18='Capital Structure'!$E$17,BN177+BN172,BN185)</f>
        <v>0</v>
      </c>
      <c r="BO192" s="191">
        <f ca="1">IF('Capital Structure'!$M$18='Capital Structure'!$E$17,BO177+BO172,BO185)</f>
        <v>0</v>
      </c>
      <c r="BP192" s="191">
        <f ca="1">IF('Capital Structure'!$M$18='Capital Structure'!$E$17,BP177+BP172,BP185)</f>
        <v>0</v>
      </c>
      <c r="BQ192" s="191">
        <f ca="1">IF('Capital Structure'!$M$18='Capital Structure'!$E$17,BQ177+BQ172,BQ185)</f>
        <v>0</v>
      </c>
      <c r="BR192" s="191">
        <f ca="1">IF('Capital Structure'!$M$18='Capital Structure'!$E$17,BR177+BR172,BR185)</f>
        <v>0</v>
      </c>
      <c r="BS192" s="191">
        <f ca="1">IF('Capital Structure'!$M$18='Capital Structure'!$E$17,BS177+BS172,BS185)</f>
        <v>0</v>
      </c>
      <c r="BT192" s="191">
        <f ca="1">IF('Capital Structure'!$M$18='Capital Structure'!$E$17,BT177+BT172,BT185)</f>
        <v>0</v>
      </c>
      <c r="BU192" s="191">
        <f ca="1">IF('Capital Structure'!$M$18='Capital Structure'!$E$17,BU177+BU172,BU185)</f>
        <v>0</v>
      </c>
      <c r="BV192" s="191">
        <f ca="1">IF('Capital Structure'!$M$18='Capital Structure'!$E$17,BV177+BV172,BV185)</f>
        <v>0</v>
      </c>
      <c r="BW192" s="191">
        <f ca="1">IF('Capital Structure'!$M$18='Capital Structure'!$E$17,BW177+BW172,BW185)</f>
        <v>0</v>
      </c>
      <c r="BX192" s="191">
        <f ca="1">IF('Capital Structure'!$M$18='Capital Structure'!$E$17,BX177+BX172,BX185)</f>
        <v>0</v>
      </c>
      <c r="BY192" s="191">
        <f ca="1">IF('Capital Structure'!$M$18='Capital Structure'!$E$17,BY177+BY172,BY185)</f>
        <v>0</v>
      </c>
      <c r="BZ192" s="191">
        <f ca="1">IF('Capital Structure'!$M$18='Capital Structure'!$E$17,BZ177+BZ172,BZ185)</f>
        <v>0</v>
      </c>
      <c r="CA192" s="191">
        <f ca="1">IF('Capital Structure'!$M$18='Capital Structure'!$E$17,CA177+CA172,CA185)</f>
        <v>0</v>
      </c>
      <c r="CB192" s="191">
        <f ca="1">IF('Capital Structure'!$M$18='Capital Structure'!$E$17,CB177+CB172,CB185)</f>
        <v>2189779.184732683</v>
      </c>
      <c r="CC192" s="191">
        <f ca="1">IF('Capital Structure'!$M$18='Capital Structure'!$E$17,CC177+CC172,CC185)</f>
        <v>211862.79910182254</v>
      </c>
      <c r="CD192" s="191">
        <f ca="1">IF('Capital Structure'!$M$18='Capital Structure'!$E$17,CD177+CD172,CD185)</f>
        <v>0</v>
      </c>
      <c r="CE192" s="191">
        <f ca="1">IF('Capital Structure'!$M$18='Capital Structure'!$E$17,CE177+CE172,CE185)</f>
        <v>0</v>
      </c>
      <c r="CF192" s="191">
        <f ca="1">IF('Capital Structure'!$M$18='Capital Structure'!$E$17,CF177+CF172,CF185)</f>
        <v>0</v>
      </c>
      <c r="CG192" s="191">
        <f ca="1">IF('Capital Structure'!$M$18='Capital Structure'!$E$17,CG177+CG172,CG185)</f>
        <v>0</v>
      </c>
      <c r="CH192" s="191">
        <f ca="1">IF('Capital Structure'!$M$18='Capital Structure'!$E$17,CH177+CH172,CH185)</f>
        <v>0</v>
      </c>
      <c r="CI192" s="191">
        <f ca="1">IF('Capital Structure'!$M$18='Capital Structure'!$E$17,CI177+CI172,CI185)</f>
        <v>0</v>
      </c>
      <c r="CJ192" s="191">
        <f ca="1">IF('Capital Structure'!$M$18='Capital Structure'!$E$17,CJ177+CJ172,CJ185)</f>
        <v>0</v>
      </c>
      <c r="CK192" s="191">
        <f ca="1">IF('Capital Structure'!$M$18='Capital Structure'!$E$17,CK177+CK172,CK185)</f>
        <v>0</v>
      </c>
      <c r="CL192" s="191">
        <f ca="1">IF('Capital Structure'!$M$18='Capital Structure'!$E$17,CL177+CL172,CL185)</f>
        <v>0</v>
      </c>
      <c r="CM192" s="191">
        <f ca="1">IF('Capital Structure'!$M$18='Capital Structure'!$E$17,CM177+CM172,CM185)</f>
        <v>0</v>
      </c>
      <c r="CN192" s="191">
        <f ca="1">IF('Capital Structure'!$M$18='Capital Structure'!$E$17,CN177+CN172,CN185)</f>
        <v>0</v>
      </c>
      <c r="CO192" s="191">
        <f ca="1">IF('Capital Structure'!$M$18='Capital Structure'!$E$17,CO177+CO172,CO185)</f>
        <v>0</v>
      </c>
      <c r="CP192" s="191">
        <f ca="1">IF('Capital Structure'!$M$18='Capital Structure'!$E$17,CP177+CP172,CP185)</f>
        <v>0</v>
      </c>
      <c r="CQ192" s="191">
        <f ca="1">IF('Capital Structure'!$M$18='Capital Structure'!$E$17,CQ177+CQ172,CQ185)</f>
        <v>0</v>
      </c>
      <c r="CR192" s="191">
        <f ca="1">IF('Capital Structure'!$M$18='Capital Structure'!$E$17,CR177+CR172,CR185)</f>
        <v>0</v>
      </c>
      <c r="CS192" s="191">
        <f ca="1">IF('Capital Structure'!$M$18='Capital Structure'!$E$17,CS177+CS172,CS185)</f>
        <v>0</v>
      </c>
      <c r="CT192" s="191">
        <f ca="1">IF('Capital Structure'!$M$18='Capital Structure'!$E$17,CT177+CT172,CT185)</f>
        <v>0</v>
      </c>
      <c r="CU192" s="191">
        <f ca="1">IF('Capital Structure'!$M$18='Capital Structure'!$E$17,CU177+CU172,CU185)</f>
        <v>0</v>
      </c>
      <c r="CV192" s="191">
        <f ca="1">IF('Capital Structure'!$M$18='Capital Structure'!$E$17,CV177+CV172,CV185)</f>
        <v>0</v>
      </c>
      <c r="CW192" s="191">
        <f ca="1">IF('Capital Structure'!$M$18='Capital Structure'!$E$17,CW177+CW172,CW185)</f>
        <v>0</v>
      </c>
      <c r="CX192" s="191">
        <f ca="1">IF('Capital Structure'!$M$18='Capital Structure'!$E$17,CX177+CX172,CX185)</f>
        <v>0</v>
      </c>
      <c r="CY192" s="191">
        <f ca="1">IF('Capital Structure'!$M$18='Capital Structure'!$E$17,CY177+CY172,CY185)</f>
        <v>0</v>
      </c>
      <c r="CZ192" s="191">
        <f ca="1">IF('Capital Structure'!$M$18='Capital Structure'!$E$17,CZ177+CZ172,CZ185)</f>
        <v>0</v>
      </c>
      <c r="DA192" s="191">
        <f ca="1">IF('Capital Structure'!$M$18='Capital Structure'!$E$17,DA177+DA172,DA185)</f>
        <v>0</v>
      </c>
      <c r="DB192" s="191">
        <f ca="1">IF('Capital Structure'!$M$18='Capital Structure'!$E$17,DB177+DB172,DB185)</f>
        <v>0</v>
      </c>
      <c r="DC192" s="191">
        <f ca="1">IF('Capital Structure'!$M$18='Capital Structure'!$E$17,DC177+DC172,DC185)</f>
        <v>0</v>
      </c>
      <c r="DD192" s="191">
        <f ca="1">IF('Capital Structure'!$M$18='Capital Structure'!$E$17,DD177+DD172,DD185)</f>
        <v>0</v>
      </c>
      <c r="DE192" s="191">
        <f ca="1">IF('Capital Structure'!$M$18='Capital Structure'!$E$17,DE177+DE172,DE185)</f>
        <v>0</v>
      </c>
      <c r="DF192" s="191">
        <f ca="1">IF('Capital Structure'!$M$18='Capital Structure'!$E$17,DF177+DF172,DF185)</f>
        <v>0</v>
      </c>
      <c r="DG192" s="191">
        <f ca="1">IF('Capital Structure'!$M$18='Capital Structure'!$E$17,DG177+DG172,DG185)</f>
        <v>0</v>
      </c>
      <c r="DH192" s="191">
        <f ca="1">IF('Capital Structure'!$M$18='Capital Structure'!$E$17,DH177+DH172,DH185)</f>
        <v>0</v>
      </c>
      <c r="DI192" s="191">
        <f ca="1">IF('Capital Structure'!$M$18='Capital Structure'!$E$17,DI177+DI172,DI185)</f>
        <v>0</v>
      </c>
      <c r="DJ192" s="191">
        <f ca="1">IF('Capital Structure'!$M$18='Capital Structure'!$E$17,DJ177+DJ172,DJ185)</f>
        <v>0</v>
      </c>
      <c r="DK192" s="191">
        <f ca="1">IF('Capital Structure'!$M$18='Capital Structure'!$E$17,DK177+DK172,DK185)</f>
        <v>0</v>
      </c>
      <c r="DL192" s="191">
        <f ca="1">IF('Capital Structure'!$M$18='Capital Structure'!$E$17,DL177+DL172,DL185)</f>
        <v>0</v>
      </c>
      <c r="DM192" s="191">
        <f ca="1">IF('Capital Structure'!$M$18='Capital Structure'!$E$17,DM177+DM172,DM185)</f>
        <v>0</v>
      </c>
      <c r="DN192" s="191">
        <f ca="1">IF('Capital Structure'!$M$18='Capital Structure'!$E$17,DN177+DN172,DN185)</f>
        <v>0</v>
      </c>
      <c r="DO192" s="191">
        <f ca="1">IF('Capital Structure'!$M$18='Capital Structure'!$E$17,DO177+DO172,DO185)</f>
        <v>0</v>
      </c>
      <c r="DP192" s="191">
        <f ca="1">IF('Capital Structure'!$M$18='Capital Structure'!$E$17,DP177+DP172,DP185)</f>
        <v>0</v>
      </c>
      <c r="DQ192" s="191">
        <f ca="1">IF('Capital Structure'!$M$18='Capital Structure'!$E$17,DQ177+DQ172,DQ185)</f>
        <v>0</v>
      </c>
      <c r="DR192" s="191">
        <f ca="1">IF('Capital Structure'!$M$18='Capital Structure'!$E$17,DR177+DR172,DR185)</f>
        <v>0</v>
      </c>
      <c r="DS192" s="191">
        <f ca="1">IF('Capital Structure'!$M$18='Capital Structure'!$E$17,DS177+DS172,DS185)</f>
        <v>0</v>
      </c>
      <c r="DT192" s="191">
        <f ca="1">IF('Capital Structure'!$M$18='Capital Structure'!$E$17,DT177+DT172,DT185)</f>
        <v>0</v>
      </c>
      <c r="DU192" s="191">
        <f ca="1">IF('Capital Structure'!$M$18='Capital Structure'!$E$17,DU177+DU172,DU185)</f>
        <v>0</v>
      </c>
      <c r="DV192" s="191">
        <f ca="1">IF('Capital Structure'!$M$18='Capital Structure'!$E$17,DV177+DV172,DV185)</f>
        <v>0</v>
      </c>
      <c r="DW192" s="191">
        <f ca="1">IF('Capital Structure'!$M$18='Capital Structure'!$E$17,DW177+DW172,DW185)</f>
        <v>0</v>
      </c>
      <c r="DX192" s="191">
        <f ca="1">IF('Capital Structure'!$M$18='Capital Structure'!$E$17,DX177+DX172,DX185)</f>
        <v>0</v>
      </c>
      <c r="DY192" s="191">
        <f ca="1">IF('Capital Structure'!$M$18='Capital Structure'!$E$17,DY177+DY172,DY185)</f>
        <v>0</v>
      </c>
      <c r="DZ192" s="191">
        <f ca="1">IF('Capital Structure'!$M$18='Capital Structure'!$E$17,DZ177+DZ172,DZ185)</f>
        <v>0</v>
      </c>
      <c r="EA192" s="191">
        <f ca="1">IF('Capital Structure'!$M$18='Capital Structure'!$E$17,EA177+EA172,EA185)</f>
        <v>0</v>
      </c>
      <c r="EB192" s="191">
        <f ca="1">IF('Capital Structure'!$M$18='Capital Structure'!$E$17,EB177+EB172,EB185)</f>
        <v>0</v>
      </c>
      <c r="EC192" s="191">
        <f ca="1">IF('Capital Structure'!$M$18='Capital Structure'!$E$17,EC177+EC172,EC185)</f>
        <v>0</v>
      </c>
      <c r="ED192" s="191">
        <f ca="1">IF('Capital Structure'!$M$18='Capital Structure'!$E$17,ED177+ED172,ED185)</f>
        <v>0</v>
      </c>
      <c r="EE192" s="191">
        <f ca="1">IF('Capital Structure'!$M$18='Capital Structure'!$E$17,EE177+EE172,EE185)</f>
        <v>0</v>
      </c>
      <c r="EF192" s="191">
        <f ca="1">IF('Capital Structure'!$M$18='Capital Structure'!$E$17,EF177+EF172,EF185)</f>
        <v>0</v>
      </c>
      <c r="EG192" s="191">
        <f ca="1">IF('Capital Structure'!$M$18='Capital Structure'!$E$17,EG177+EG172,EG185)</f>
        <v>0</v>
      </c>
      <c r="EH192" s="191">
        <f ca="1">IF('Capital Structure'!$M$18='Capital Structure'!$E$17,EH177+EH172,EH185)</f>
        <v>0</v>
      </c>
      <c r="EI192" s="191">
        <f ca="1">IF('Capital Structure'!$M$18='Capital Structure'!$E$17,EI177+EI172,EI185)</f>
        <v>0</v>
      </c>
      <c r="EJ192" s="191">
        <f ca="1">IF('Capital Structure'!$M$18='Capital Structure'!$E$17,EJ177+EJ172,EJ185)</f>
        <v>0</v>
      </c>
      <c r="EK192" s="191">
        <f ca="1">IF('Capital Structure'!$M$18='Capital Structure'!$E$17,EK177+EK172,EK185)</f>
        <v>0</v>
      </c>
    </row>
    <row r="193" spans="1:16384">
      <c r="B193" s="224"/>
      <c r="E193" s="191"/>
      <c r="F193" s="191"/>
      <c r="G193" s="191"/>
      <c r="H193" s="191"/>
      <c r="I193" s="191"/>
      <c r="J193" s="191"/>
      <c r="K193" s="191"/>
      <c r="L193" s="191"/>
      <c r="M193" s="191"/>
      <c r="N193" s="191"/>
      <c r="O193" s="191"/>
      <c r="P193" s="191"/>
      <c r="Q193" s="191"/>
      <c r="R193" s="191"/>
      <c r="S193" s="191"/>
      <c r="T193" s="191"/>
      <c r="U193" s="191"/>
      <c r="V193" s="191"/>
      <c r="W193" s="191"/>
      <c r="X193" s="191"/>
      <c r="Y193" s="191"/>
      <c r="Z193" s="191"/>
      <c r="AA193" s="191"/>
      <c r="AB193" s="191"/>
      <c r="AC193" s="191"/>
      <c r="AD193" s="191"/>
      <c r="AE193" s="191"/>
      <c r="AF193" s="191"/>
      <c r="AG193" s="191"/>
      <c r="AH193" s="191"/>
      <c r="AI193" s="191"/>
      <c r="AJ193" s="191"/>
      <c r="AK193" s="191"/>
      <c r="AL193" s="191"/>
      <c r="AM193" s="191"/>
      <c r="AN193" s="191"/>
      <c r="AO193" s="191"/>
      <c r="AP193" s="191"/>
      <c r="AQ193" s="191"/>
      <c r="AR193" s="191"/>
      <c r="AS193" s="191"/>
      <c r="AT193" s="191"/>
      <c r="AU193" s="191"/>
      <c r="AV193" s="191"/>
      <c r="AW193" s="191"/>
      <c r="AX193" s="191"/>
      <c r="AY193" s="191"/>
      <c r="AZ193" s="191"/>
      <c r="BA193" s="191"/>
      <c r="BB193" s="191"/>
      <c r="BC193" s="191"/>
      <c r="BD193" s="191"/>
      <c r="BE193" s="191"/>
      <c r="BF193" s="191"/>
      <c r="BG193" s="191"/>
      <c r="BH193" s="191"/>
      <c r="BI193" s="191"/>
      <c r="BJ193" s="191"/>
      <c r="BK193" s="191"/>
      <c r="BL193" s="191"/>
      <c r="BM193" s="191"/>
      <c r="BN193" s="191"/>
      <c r="BO193" s="191"/>
    </row>
    <row r="194" spans="1:16384">
      <c r="A194" s="478"/>
      <c r="C194" s="478"/>
      <c r="D194" s="478"/>
      <c r="E194" s="480"/>
      <c r="F194" s="480"/>
      <c r="G194" s="480"/>
      <c r="H194" s="480"/>
      <c r="I194" s="480"/>
      <c r="J194" s="480"/>
      <c r="K194" s="480"/>
      <c r="L194" s="480"/>
      <c r="M194" s="480"/>
      <c r="N194" s="480"/>
      <c r="O194" s="480"/>
      <c r="P194" s="480"/>
      <c r="Q194" s="480"/>
      <c r="R194" s="480"/>
      <c r="S194" s="480"/>
      <c r="T194" s="480"/>
      <c r="U194" s="480"/>
      <c r="V194" s="480"/>
      <c r="W194" s="480"/>
      <c r="X194" s="480"/>
      <c r="Y194" s="480"/>
      <c r="Z194" s="480"/>
      <c r="AA194" s="480"/>
      <c r="AB194" s="480"/>
      <c r="AC194" s="480"/>
      <c r="AD194" s="480"/>
      <c r="AE194" s="480"/>
      <c r="AF194" s="480"/>
      <c r="AG194" s="480"/>
      <c r="AH194" s="480"/>
      <c r="AI194" s="480"/>
      <c r="AJ194" s="480"/>
      <c r="AK194" s="480"/>
      <c r="AL194" s="480"/>
      <c r="AM194" s="480"/>
      <c r="AN194" s="480"/>
      <c r="AO194" s="480"/>
      <c r="AP194" s="480"/>
      <c r="AQ194" s="480"/>
      <c r="AR194" s="480"/>
      <c r="AS194" s="480"/>
      <c r="AT194" s="480"/>
      <c r="AU194" s="480"/>
      <c r="AV194" s="480"/>
      <c r="AW194" s="480"/>
      <c r="AX194" s="480"/>
      <c r="AY194" s="480"/>
      <c r="AZ194" s="480"/>
      <c r="BA194" s="480"/>
      <c r="BB194" s="480"/>
      <c r="BC194" s="480"/>
      <c r="BD194" s="480"/>
      <c r="BE194" s="480"/>
      <c r="BF194" s="480"/>
      <c r="BG194" s="480"/>
      <c r="BH194" s="480"/>
      <c r="BI194" s="480"/>
      <c r="BJ194" s="480"/>
      <c r="BK194" s="480"/>
      <c r="BL194" s="480"/>
      <c r="BM194" s="480"/>
      <c r="BN194" s="480"/>
      <c r="BO194" s="480"/>
      <c r="BP194" s="478"/>
      <c r="BQ194" s="478"/>
      <c r="BR194" s="478"/>
      <c r="BS194" s="478"/>
      <c r="BT194" s="478"/>
      <c r="BU194" s="478"/>
      <c r="BV194" s="478"/>
      <c r="BW194" s="478"/>
      <c r="BX194" s="478"/>
      <c r="BY194" s="478"/>
      <c r="BZ194" s="478"/>
      <c r="CA194" s="478"/>
      <c r="CB194" s="478"/>
      <c r="CC194" s="478"/>
      <c r="CD194" s="478"/>
      <c r="CE194" s="478"/>
      <c r="CF194" s="478"/>
      <c r="CG194" s="478"/>
      <c r="CH194" s="478"/>
      <c r="CI194" s="478"/>
      <c r="CJ194" s="478"/>
      <c r="CK194" s="478"/>
      <c r="CL194" s="478"/>
      <c r="CM194" s="478"/>
      <c r="CN194" s="478"/>
      <c r="CO194" s="478"/>
      <c r="CP194" s="478"/>
      <c r="CQ194" s="478"/>
      <c r="CR194" s="478"/>
      <c r="CS194" s="478"/>
      <c r="CT194" s="478"/>
      <c r="CU194" s="478"/>
      <c r="CV194" s="478"/>
      <c r="CW194" s="478"/>
      <c r="CX194" s="478"/>
      <c r="CY194" s="478"/>
      <c r="CZ194" s="478"/>
      <c r="DA194" s="478"/>
      <c r="DB194" s="478"/>
      <c r="DC194" s="478"/>
      <c r="DD194" s="478"/>
      <c r="DE194" s="478"/>
      <c r="DF194" s="478"/>
      <c r="DG194" s="478"/>
      <c r="DH194" s="478"/>
      <c r="DI194" s="478"/>
      <c r="DJ194" s="478"/>
      <c r="DK194" s="478"/>
      <c r="DL194" s="478"/>
      <c r="DM194" s="478"/>
      <c r="DN194" s="478"/>
      <c r="DO194" s="478"/>
      <c r="DP194" s="478"/>
      <c r="DQ194" s="478"/>
      <c r="DR194" s="478"/>
      <c r="DS194" s="478"/>
      <c r="DT194" s="478"/>
      <c r="DU194" s="478"/>
      <c r="DV194" s="478"/>
      <c r="DW194" s="478"/>
      <c r="DX194" s="478"/>
      <c r="DY194" s="478"/>
      <c r="DZ194" s="478"/>
      <c r="EA194" s="478"/>
      <c r="EB194" s="478"/>
      <c r="EC194" s="478"/>
      <c r="ED194" s="478"/>
      <c r="EE194" s="478"/>
      <c r="EF194" s="478"/>
      <c r="EG194" s="478"/>
      <c r="EH194" s="478"/>
      <c r="EI194" s="478"/>
      <c r="EJ194" s="478"/>
      <c r="EK194" s="478"/>
      <c r="EL194" s="478"/>
      <c r="EM194" s="478"/>
      <c r="EN194" s="478"/>
      <c r="EO194" s="478"/>
      <c r="EP194" s="478"/>
      <c r="EQ194" s="478"/>
      <c r="ER194" s="478"/>
      <c r="ES194" s="478"/>
      <c r="ET194" s="478"/>
      <c r="EU194" s="478"/>
      <c r="EV194" s="478"/>
      <c r="EW194" s="478"/>
      <c r="EX194" s="478"/>
      <c r="EY194" s="478"/>
      <c r="EZ194" s="478"/>
      <c r="FA194" s="478"/>
      <c r="FB194" s="478"/>
      <c r="FC194" s="478"/>
      <c r="FD194" s="478"/>
      <c r="FE194" s="478"/>
      <c r="FF194" s="478"/>
      <c r="FG194" s="478"/>
      <c r="FH194" s="478"/>
      <c r="FI194" s="478"/>
      <c r="FJ194" s="478"/>
      <c r="FK194" s="478"/>
      <c r="FL194" s="478"/>
      <c r="FM194" s="478"/>
      <c r="FN194" s="478"/>
      <c r="FO194" s="478"/>
      <c r="FP194" s="478"/>
      <c r="FQ194" s="478"/>
      <c r="FR194" s="478"/>
      <c r="FS194" s="478"/>
      <c r="FT194" s="478"/>
      <c r="FU194" s="478"/>
      <c r="FV194" s="478"/>
      <c r="FW194" s="478"/>
      <c r="FX194" s="478"/>
      <c r="FY194" s="478"/>
      <c r="FZ194" s="478"/>
      <c r="GA194" s="478"/>
      <c r="GB194" s="478"/>
      <c r="GC194" s="478"/>
      <c r="GD194" s="478"/>
      <c r="GE194" s="478"/>
      <c r="GF194" s="478"/>
      <c r="GG194" s="478"/>
      <c r="GH194" s="478"/>
      <c r="GI194" s="478"/>
      <c r="GJ194" s="478"/>
      <c r="GK194" s="478"/>
      <c r="GL194" s="478"/>
      <c r="GM194" s="478"/>
      <c r="GN194" s="478"/>
      <c r="GO194" s="478"/>
      <c r="GP194" s="478"/>
      <c r="GQ194" s="478"/>
      <c r="GR194" s="478"/>
      <c r="GS194" s="478"/>
      <c r="GT194" s="478"/>
      <c r="GU194" s="478"/>
      <c r="GV194" s="478"/>
      <c r="GW194" s="478"/>
      <c r="GX194" s="478"/>
      <c r="GY194" s="478"/>
      <c r="GZ194" s="478"/>
      <c r="HA194" s="478"/>
      <c r="HB194" s="478"/>
      <c r="HC194" s="478"/>
      <c r="HD194" s="478"/>
      <c r="HE194" s="478"/>
      <c r="HF194" s="478"/>
      <c r="HG194" s="478"/>
      <c r="HH194" s="478"/>
      <c r="HI194" s="478"/>
      <c r="HJ194" s="478"/>
      <c r="HK194" s="478"/>
      <c r="HL194" s="478"/>
      <c r="HM194" s="478"/>
      <c r="HN194" s="478"/>
      <c r="HO194" s="478"/>
      <c r="HP194" s="478"/>
      <c r="HQ194" s="478"/>
      <c r="HR194" s="478"/>
      <c r="HS194" s="478"/>
      <c r="HT194" s="478"/>
      <c r="HU194" s="478"/>
      <c r="HV194" s="478"/>
      <c r="HW194" s="478"/>
      <c r="HX194" s="478"/>
      <c r="HY194" s="478"/>
      <c r="HZ194" s="478"/>
      <c r="IA194" s="478"/>
      <c r="IB194" s="478"/>
      <c r="IC194" s="478"/>
      <c r="ID194" s="478"/>
      <c r="IE194" s="478"/>
      <c r="IF194" s="478"/>
      <c r="IG194" s="478"/>
      <c r="IH194" s="478"/>
      <c r="II194" s="478"/>
      <c r="IJ194" s="478"/>
      <c r="IK194" s="478"/>
      <c r="IL194" s="478"/>
      <c r="IM194" s="478"/>
      <c r="IN194" s="478"/>
      <c r="IO194" s="478"/>
      <c r="IP194" s="478"/>
      <c r="IQ194" s="478"/>
      <c r="IR194" s="478"/>
      <c r="IS194" s="478"/>
      <c r="IT194" s="478"/>
      <c r="IU194" s="478"/>
      <c r="IV194" s="478"/>
      <c r="IW194" s="478"/>
      <c r="IX194" s="478"/>
      <c r="IY194" s="478"/>
      <c r="IZ194" s="478"/>
      <c r="JA194" s="478"/>
      <c r="JB194" s="478"/>
      <c r="JC194" s="478"/>
      <c r="JD194" s="478"/>
      <c r="JE194" s="478"/>
      <c r="JF194" s="478"/>
      <c r="JG194" s="478"/>
      <c r="JH194" s="478"/>
      <c r="JI194" s="478"/>
      <c r="JJ194" s="478"/>
      <c r="JK194" s="478"/>
      <c r="JL194" s="478"/>
      <c r="JM194" s="478"/>
      <c r="JN194" s="478"/>
      <c r="JO194" s="478"/>
      <c r="JP194" s="478"/>
      <c r="JQ194" s="478"/>
      <c r="JR194" s="478"/>
      <c r="JS194" s="478"/>
      <c r="JT194" s="478"/>
      <c r="JU194" s="478"/>
      <c r="JV194" s="478"/>
      <c r="JW194" s="478"/>
      <c r="JX194" s="478"/>
      <c r="JY194" s="478"/>
      <c r="JZ194" s="478"/>
      <c r="KA194" s="478"/>
      <c r="KB194" s="478"/>
      <c r="KC194" s="478"/>
      <c r="KD194" s="478"/>
      <c r="KE194" s="478"/>
      <c r="KF194" s="478"/>
      <c r="KG194" s="478"/>
      <c r="KH194" s="478"/>
      <c r="KI194" s="478"/>
      <c r="KJ194" s="478"/>
      <c r="KK194" s="478"/>
      <c r="KL194" s="478"/>
      <c r="KM194" s="478"/>
      <c r="KN194" s="478"/>
      <c r="KO194" s="478"/>
      <c r="KP194" s="478"/>
      <c r="KQ194" s="478"/>
      <c r="KR194" s="478"/>
      <c r="KS194" s="478"/>
      <c r="KT194" s="478"/>
      <c r="KU194" s="478"/>
      <c r="KV194" s="478"/>
      <c r="KW194" s="478"/>
      <c r="KX194" s="478"/>
      <c r="KY194" s="478"/>
      <c r="KZ194" s="478"/>
      <c r="LA194" s="478"/>
      <c r="LB194" s="478"/>
      <c r="LC194" s="478"/>
      <c r="LD194" s="478"/>
      <c r="LE194" s="478"/>
      <c r="LF194" s="478"/>
      <c r="LG194" s="478"/>
      <c r="LH194" s="478"/>
      <c r="LI194" s="478"/>
      <c r="LJ194" s="478"/>
      <c r="LK194" s="478"/>
      <c r="LL194" s="478"/>
      <c r="LM194" s="478"/>
      <c r="LN194" s="478"/>
      <c r="LO194" s="478"/>
      <c r="LP194" s="478"/>
      <c r="LQ194" s="478"/>
      <c r="LR194" s="478"/>
      <c r="LS194" s="478"/>
      <c r="LT194" s="478"/>
      <c r="LU194" s="478"/>
      <c r="LV194" s="478"/>
      <c r="LW194" s="478"/>
      <c r="LX194" s="478"/>
      <c r="LY194" s="478"/>
      <c r="LZ194" s="478"/>
      <c r="MA194" s="478"/>
      <c r="MB194" s="478"/>
      <c r="MC194" s="478"/>
      <c r="MD194" s="478"/>
      <c r="ME194" s="478"/>
      <c r="MF194" s="478"/>
      <c r="MG194" s="478"/>
      <c r="MH194" s="478"/>
      <c r="MI194" s="478"/>
      <c r="MJ194" s="478"/>
      <c r="MK194" s="478"/>
      <c r="ML194" s="478"/>
      <c r="MM194" s="478"/>
      <c r="MN194" s="478"/>
      <c r="MO194" s="478"/>
      <c r="MP194" s="478"/>
      <c r="MQ194" s="478"/>
      <c r="MR194" s="478"/>
      <c r="MS194" s="478"/>
      <c r="MT194" s="478"/>
      <c r="MU194" s="478"/>
      <c r="MV194" s="478"/>
      <c r="MW194" s="478"/>
      <c r="MX194" s="478"/>
      <c r="MY194" s="478"/>
      <c r="MZ194" s="478"/>
      <c r="NA194" s="478"/>
      <c r="NB194" s="478"/>
      <c r="NC194" s="478"/>
      <c r="ND194" s="478"/>
      <c r="NE194" s="478"/>
      <c r="NF194" s="478"/>
      <c r="NG194" s="478"/>
      <c r="NH194" s="478"/>
      <c r="NI194" s="478"/>
      <c r="NJ194" s="478"/>
      <c r="NK194" s="478"/>
      <c r="NL194" s="478"/>
      <c r="NM194" s="478"/>
      <c r="NN194" s="478"/>
      <c r="NO194" s="478"/>
      <c r="NP194" s="478"/>
      <c r="NQ194" s="478"/>
      <c r="NR194" s="478"/>
      <c r="NS194" s="478"/>
      <c r="NT194" s="478"/>
      <c r="NU194" s="478"/>
      <c r="NV194" s="478"/>
      <c r="NW194" s="478"/>
      <c r="NX194" s="478"/>
      <c r="NY194" s="478"/>
      <c r="NZ194" s="478"/>
      <c r="OA194" s="478"/>
      <c r="OB194" s="478"/>
      <c r="OC194" s="478"/>
      <c r="OD194" s="478"/>
      <c r="OE194" s="478"/>
      <c r="OF194" s="478"/>
      <c r="OG194" s="478"/>
      <c r="OH194" s="478"/>
      <c r="OI194" s="478"/>
      <c r="OJ194" s="478"/>
      <c r="OK194" s="478"/>
      <c r="OL194" s="478"/>
      <c r="OM194" s="478"/>
      <c r="ON194" s="478"/>
      <c r="OO194" s="478"/>
      <c r="OP194" s="478"/>
      <c r="OQ194" s="478"/>
      <c r="OR194" s="478"/>
      <c r="OS194" s="478"/>
      <c r="OT194" s="478"/>
      <c r="OU194" s="478"/>
      <c r="OV194" s="478"/>
      <c r="OW194" s="478"/>
      <c r="OX194" s="478"/>
      <c r="OY194" s="478"/>
      <c r="OZ194" s="478"/>
      <c r="PA194" s="478"/>
      <c r="PB194" s="478"/>
      <c r="PC194" s="478"/>
      <c r="PD194" s="478"/>
      <c r="PE194" s="478"/>
      <c r="PF194" s="478"/>
      <c r="PG194" s="478"/>
      <c r="PH194" s="478"/>
      <c r="PI194" s="478"/>
      <c r="PJ194" s="478"/>
      <c r="PK194" s="478"/>
      <c r="PL194" s="478"/>
      <c r="PM194" s="478"/>
      <c r="PN194" s="478"/>
      <c r="PO194" s="478"/>
      <c r="PP194" s="478"/>
      <c r="PQ194" s="478"/>
      <c r="PR194" s="478"/>
      <c r="PS194" s="478"/>
      <c r="PT194" s="478"/>
      <c r="PU194" s="478"/>
      <c r="PV194" s="478"/>
      <c r="PW194" s="478"/>
      <c r="PX194" s="478"/>
      <c r="PY194" s="478"/>
      <c r="PZ194" s="478"/>
      <c r="QA194" s="478"/>
      <c r="QB194" s="478"/>
      <c r="QC194" s="478"/>
      <c r="QD194" s="478"/>
      <c r="QE194" s="478"/>
      <c r="QF194" s="478"/>
      <c r="QG194" s="478"/>
      <c r="QH194" s="478"/>
      <c r="QI194" s="478"/>
      <c r="QJ194" s="478"/>
      <c r="QK194" s="478"/>
      <c r="QL194" s="478"/>
      <c r="QM194" s="478"/>
      <c r="QN194" s="478"/>
      <c r="QO194" s="478"/>
      <c r="QP194" s="478"/>
      <c r="QQ194" s="478"/>
      <c r="QR194" s="478"/>
      <c r="QS194" s="478"/>
      <c r="QT194" s="478"/>
      <c r="QU194" s="478"/>
      <c r="QV194" s="478"/>
      <c r="QW194" s="478"/>
      <c r="QX194" s="478"/>
      <c r="QY194" s="478"/>
      <c r="QZ194" s="478"/>
      <c r="RA194" s="478"/>
      <c r="RB194" s="478"/>
      <c r="RC194" s="478"/>
      <c r="RD194" s="478"/>
      <c r="RE194" s="478"/>
      <c r="RF194" s="478"/>
      <c r="RG194" s="478"/>
      <c r="RH194" s="478"/>
      <c r="RI194" s="478"/>
      <c r="RJ194" s="478"/>
      <c r="RK194" s="478"/>
      <c r="RL194" s="478"/>
      <c r="RM194" s="478"/>
      <c r="RN194" s="478"/>
      <c r="RO194" s="478"/>
      <c r="RP194" s="478"/>
      <c r="RQ194" s="478"/>
      <c r="RR194" s="478"/>
      <c r="RS194" s="478"/>
      <c r="RT194" s="478"/>
      <c r="RU194" s="478"/>
      <c r="RV194" s="478"/>
      <c r="RW194" s="478"/>
      <c r="RX194" s="478"/>
      <c r="RY194" s="478"/>
      <c r="RZ194" s="478"/>
      <c r="SA194" s="478"/>
      <c r="SB194" s="478"/>
      <c r="SC194" s="478"/>
      <c r="SD194" s="478"/>
      <c r="SE194" s="478"/>
      <c r="SF194" s="478"/>
      <c r="SG194" s="478"/>
      <c r="SH194" s="478"/>
      <c r="SI194" s="478"/>
      <c r="SJ194" s="478"/>
      <c r="SK194" s="478"/>
      <c r="SL194" s="478"/>
      <c r="SM194" s="478"/>
      <c r="SN194" s="478"/>
      <c r="SO194" s="478"/>
      <c r="SP194" s="478"/>
      <c r="SQ194" s="478"/>
      <c r="SR194" s="478"/>
      <c r="SS194" s="478"/>
      <c r="ST194" s="478"/>
      <c r="SU194" s="478"/>
      <c r="SV194" s="478"/>
      <c r="SW194" s="478"/>
      <c r="SX194" s="478"/>
      <c r="SY194" s="478"/>
      <c r="SZ194" s="478"/>
      <c r="TA194" s="478"/>
      <c r="TB194" s="478"/>
      <c r="TC194" s="478"/>
      <c r="TD194" s="478"/>
      <c r="TE194" s="478"/>
      <c r="TF194" s="478"/>
      <c r="TG194" s="478"/>
      <c r="TH194" s="478"/>
      <c r="TI194" s="478"/>
      <c r="TJ194" s="478"/>
      <c r="TK194" s="478"/>
      <c r="TL194" s="478"/>
      <c r="TM194" s="478"/>
      <c r="TN194" s="478"/>
      <c r="TO194" s="478"/>
      <c r="TP194" s="478"/>
      <c r="TQ194" s="478"/>
      <c r="TR194" s="478"/>
      <c r="TS194" s="478"/>
      <c r="TT194" s="478"/>
      <c r="TU194" s="478"/>
      <c r="TV194" s="478"/>
      <c r="TW194" s="478"/>
      <c r="TX194" s="478"/>
      <c r="TY194" s="478"/>
      <c r="TZ194" s="478"/>
      <c r="UA194" s="478"/>
      <c r="UB194" s="478"/>
      <c r="UC194" s="478"/>
      <c r="UD194" s="478"/>
      <c r="UE194" s="478"/>
      <c r="UF194" s="478"/>
      <c r="UG194" s="478"/>
      <c r="UH194" s="478"/>
      <c r="UI194" s="478"/>
      <c r="UJ194" s="478"/>
      <c r="UK194" s="478"/>
      <c r="UL194" s="478"/>
      <c r="UM194" s="478"/>
      <c r="UN194" s="478"/>
      <c r="UO194" s="478"/>
      <c r="UP194" s="478"/>
      <c r="UQ194" s="478"/>
      <c r="UR194" s="478"/>
      <c r="US194" s="478"/>
      <c r="UT194" s="478"/>
      <c r="UU194" s="478"/>
      <c r="UV194" s="478"/>
      <c r="UW194" s="478"/>
      <c r="UX194" s="478"/>
      <c r="UY194" s="478"/>
      <c r="UZ194" s="478"/>
      <c r="VA194" s="478"/>
      <c r="VB194" s="478"/>
      <c r="VC194" s="478"/>
      <c r="VD194" s="478"/>
      <c r="VE194" s="478"/>
      <c r="VF194" s="478"/>
      <c r="VG194" s="478"/>
      <c r="VH194" s="478"/>
      <c r="VI194" s="478"/>
      <c r="VJ194" s="478"/>
      <c r="VK194" s="478"/>
      <c r="VL194" s="478"/>
      <c r="VM194" s="478"/>
      <c r="VN194" s="478"/>
      <c r="VO194" s="478"/>
      <c r="VP194" s="478"/>
      <c r="VQ194" s="478"/>
      <c r="VR194" s="478"/>
      <c r="VS194" s="478"/>
      <c r="VT194" s="478"/>
      <c r="VU194" s="478"/>
      <c r="VV194" s="478"/>
      <c r="VW194" s="478"/>
      <c r="VX194" s="478"/>
      <c r="VY194" s="478"/>
      <c r="VZ194" s="478"/>
      <c r="WA194" s="478"/>
      <c r="WB194" s="478"/>
      <c r="WC194" s="478"/>
      <c r="WD194" s="478"/>
      <c r="WE194" s="478"/>
      <c r="WF194" s="478"/>
      <c r="WG194" s="478"/>
      <c r="WH194" s="478"/>
      <c r="WI194" s="478"/>
      <c r="WJ194" s="478"/>
      <c r="WK194" s="478"/>
      <c r="WL194" s="478"/>
      <c r="WM194" s="478"/>
      <c r="WN194" s="478"/>
      <c r="WO194" s="478"/>
      <c r="WP194" s="478"/>
      <c r="WQ194" s="478"/>
      <c r="WR194" s="478"/>
      <c r="WS194" s="478"/>
      <c r="WT194" s="478"/>
      <c r="WU194" s="478"/>
      <c r="WV194" s="478"/>
      <c r="WW194" s="478"/>
      <c r="WX194" s="478"/>
      <c r="WY194" s="478"/>
      <c r="WZ194" s="478"/>
      <c r="XA194" s="478"/>
      <c r="XB194" s="478"/>
      <c r="XC194" s="478"/>
      <c r="XD194" s="478"/>
      <c r="XE194" s="478"/>
      <c r="XF194" s="478"/>
      <c r="XG194" s="478"/>
      <c r="XH194" s="478"/>
      <c r="XI194" s="478"/>
      <c r="XJ194" s="478"/>
      <c r="XK194" s="478"/>
      <c r="XL194" s="478"/>
      <c r="XM194" s="478"/>
      <c r="XN194" s="478"/>
      <c r="XO194" s="478"/>
      <c r="XP194" s="478"/>
      <c r="XQ194" s="478"/>
      <c r="XR194" s="478"/>
      <c r="XS194" s="478"/>
      <c r="XT194" s="478"/>
      <c r="XU194" s="478"/>
      <c r="XV194" s="478"/>
      <c r="XW194" s="478"/>
      <c r="XX194" s="478"/>
      <c r="XY194" s="478"/>
      <c r="XZ194" s="478"/>
      <c r="YA194" s="478"/>
      <c r="YB194" s="478"/>
      <c r="YC194" s="478"/>
      <c r="YD194" s="478"/>
      <c r="YE194" s="478"/>
      <c r="YF194" s="478"/>
      <c r="YG194" s="478"/>
      <c r="YH194" s="478"/>
      <c r="YI194" s="478"/>
      <c r="YJ194" s="478"/>
      <c r="YK194" s="478"/>
      <c r="YL194" s="478"/>
      <c r="YM194" s="478"/>
      <c r="YN194" s="478"/>
      <c r="YO194" s="478"/>
      <c r="YP194" s="478"/>
      <c r="YQ194" s="478"/>
      <c r="YR194" s="478"/>
      <c r="YS194" s="478"/>
      <c r="YT194" s="478"/>
      <c r="YU194" s="478"/>
      <c r="YV194" s="478"/>
      <c r="YW194" s="478"/>
      <c r="YX194" s="478"/>
      <c r="YY194" s="478"/>
      <c r="YZ194" s="478"/>
      <c r="ZA194" s="478"/>
      <c r="ZB194" s="478"/>
      <c r="ZC194" s="478"/>
      <c r="ZD194" s="478"/>
      <c r="ZE194" s="478"/>
      <c r="ZF194" s="478"/>
      <c r="ZG194" s="478"/>
      <c r="ZH194" s="478"/>
      <c r="ZI194" s="478"/>
      <c r="ZJ194" s="478"/>
      <c r="ZK194" s="478"/>
      <c r="ZL194" s="478"/>
      <c r="ZM194" s="478"/>
      <c r="ZN194" s="478"/>
      <c r="ZO194" s="478"/>
      <c r="ZP194" s="478"/>
      <c r="ZQ194" s="478"/>
      <c r="ZR194" s="478"/>
      <c r="ZS194" s="478"/>
      <c r="ZT194" s="478"/>
      <c r="ZU194" s="478"/>
      <c r="ZV194" s="478"/>
      <c r="ZW194" s="478"/>
      <c r="ZX194" s="478"/>
      <c r="ZY194" s="478"/>
      <c r="ZZ194" s="478"/>
      <c r="AAA194" s="478"/>
      <c r="AAB194" s="478"/>
      <c r="AAC194" s="478"/>
      <c r="AAD194" s="478"/>
      <c r="AAE194" s="478"/>
      <c r="AAF194" s="478"/>
      <c r="AAG194" s="478"/>
      <c r="AAH194" s="478"/>
      <c r="AAI194" s="478"/>
      <c r="AAJ194" s="478"/>
      <c r="AAK194" s="478"/>
      <c r="AAL194" s="478"/>
      <c r="AAM194" s="478"/>
      <c r="AAN194" s="478"/>
      <c r="AAO194" s="478"/>
      <c r="AAP194" s="478"/>
      <c r="AAQ194" s="478"/>
      <c r="AAR194" s="478"/>
      <c r="AAS194" s="478"/>
      <c r="AAT194" s="478"/>
      <c r="AAU194" s="478"/>
      <c r="AAV194" s="478"/>
      <c r="AAW194" s="478"/>
      <c r="AAX194" s="478"/>
      <c r="AAY194" s="478"/>
      <c r="AAZ194" s="478"/>
      <c r="ABA194" s="478"/>
      <c r="ABB194" s="478"/>
      <c r="ABC194" s="478"/>
      <c r="ABD194" s="478"/>
      <c r="ABE194" s="478"/>
      <c r="ABF194" s="478"/>
      <c r="ABG194" s="478"/>
      <c r="ABH194" s="478"/>
      <c r="ABI194" s="478"/>
      <c r="ABJ194" s="478"/>
      <c r="ABK194" s="478"/>
      <c r="ABL194" s="478"/>
      <c r="ABM194" s="478"/>
      <c r="ABN194" s="478"/>
      <c r="ABO194" s="478"/>
      <c r="ABP194" s="478"/>
      <c r="ABQ194" s="478"/>
      <c r="ABR194" s="478"/>
      <c r="ABS194" s="478"/>
      <c r="ABT194" s="478"/>
      <c r="ABU194" s="478"/>
      <c r="ABV194" s="478"/>
      <c r="ABW194" s="478"/>
      <c r="ABX194" s="478"/>
      <c r="ABY194" s="478"/>
      <c r="ABZ194" s="478"/>
      <c r="ACA194" s="478"/>
      <c r="ACB194" s="478"/>
      <c r="ACC194" s="478"/>
      <c r="ACD194" s="478"/>
      <c r="ACE194" s="478"/>
      <c r="ACF194" s="478"/>
      <c r="ACG194" s="478"/>
      <c r="ACH194" s="478"/>
      <c r="ACI194" s="478"/>
      <c r="ACJ194" s="478"/>
      <c r="ACK194" s="478"/>
      <c r="ACL194" s="478"/>
      <c r="ACM194" s="478"/>
      <c r="ACN194" s="478"/>
      <c r="ACO194" s="478"/>
      <c r="ACP194" s="478"/>
      <c r="ACQ194" s="478"/>
      <c r="ACR194" s="478"/>
      <c r="ACS194" s="478"/>
      <c r="ACT194" s="478"/>
      <c r="ACU194" s="478"/>
      <c r="ACV194" s="478"/>
      <c r="ACW194" s="478"/>
      <c r="ACX194" s="478"/>
      <c r="ACY194" s="478"/>
      <c r="ACZ194" s="478"/>
      <c r="ADA194" s="478"/>
      <c r="ADB194" s="478"/>
      <c r="ADC194" s="478"/>
      <c r="ADD194" s="478"/>
      <c r="ADE194" s="478"/>
      <c r="ADF194" s="478"/>
      <c r="ADG194" s="478"/>
      <c r="ADH194" s="478"/>
      <c r="ADI194" s="478"/>
      <c r="ADJ194" s="478"/>
      <c r="ADK194" s="478"/>
      <c r="ADL194" s="478"/>
      <c r="ADM194" s="478"/>
      <c r="ADN194" s="478"/>
      <c r="ADO194" s="478"/>
      <c r="ADP194" s="478"/>
      <c r="ADQ194" s="478"/>
      <c r="ADR194" s="478"/>
      <c r="ADS194" s="478"/>
      <c r="ADT194" s="478"/>
      <c r="ADU194" s="478"/>
      <c r="ADV194" s="478"/>
      <c r="ADW194" s="478"/>
      <c r="ADX194" s="478"/>
      <c r="ADY194" s="478"/>
      <c r="ADZ194" s="478"/>
      <c r="AEA194" s="478"/>
      <c r="AEB194" s="478"/>
      <c r="AEC194" s="478"/>
      <c r="AED194" s="478"/>
      <c r="AEE194" s="478"/>
      <c r="AEF194" s="478"/>
      <c r="AEG194" s="478"/>
      <c r="AEH194" s="478"/>
      <c r="AEI194" s="478"/>
      <c r="AEJ194" s="478"/>
      <c r="AEK194" s="478"/>
      <c r="AEL194" s="478"/>
      <c r="AEM194" s="478"/>
      <c r="AEN194" s="478"/>
      <c r="AEO194" s="478"/>
      <c r="AEP194" s="478"/>
      <c r="AEQ194" s="478"/>
      <c r="AER194" s="478"/>
      <c r="AES194" s="478"/>
      <c r="AET194" s="478"/>
      <c r="AEU194" s="478"/>
      <c r="AEV194" s="478"/>
      <c r="AEW194" s="478"/>
      <c r="AEX194" s="478"/>
      <c r="AEY194" s="478"/>
      <c r="AEZ194" s="478"/>
      <c r="AFA194" s="478"/>
      <c r="AFB194" s="478"/>
      <c r="AFC194" s="478"/>
      <c r="AFD194" s="478"/>
      <c r="AFE194" s="478"/>
      <c r="AFF194" s="478"/>
      <c r="AFG194" s="478"/>
      <c r="AFH194" s="478"/>
      <c r="AFI194" s="478"/>
      <c r="AFJ194" s="478"/>
      <c r="AFK194" s="478"/>
      <c r="AFL194" s="478"/>
      <c r="AFM194" s="478"/>
      <c r="AFN194" s="478"/>
      <c r="AFO194" s="478"/>
      <c r="AFP194" s="478"/>
      <c r="AFQ194" s="478"/>
      <c r="AFR194" s="478"/>
      <c r="AFS194" s="478"/>
      <c r="AFT194" s="478"/>
      <c r="AFU194" s="478"/>
      <c r="AFV194" s="478"/>
      <c r="AFW194" s="478"/>
      <c r="AFX194" s="478"/>
      <c r="AFY194" s="478"/>
      <c r="AFZ194" s="478"/>
      <c r="AGA194" s="478"/>
      <c r="AGB194" s="478"/>
      <c r="AGC194" s="478"/>
      <c r="AGD194" s="478"/>
      <c r="AGE194" s="478"/>
      <c r="AGF194" s="478"/>
      <c r="AGG194" s="478"/>
      <c r="AGH194" s="478"/>
      <c r="AGI194" s="478"/>
      <c r="AGJ194" s="478"/>
      <c r="AGK194" s="478"/>
      <c r="AGL194" s="478"/>
      <c r="AGM194" s="478"/>
      <c r="AGN194" s="478"/>
      <c r="AGO194" s="478"/>
      <c r="AGP194" s="478"/>
      <c r="AGQ194" s="478"/>
      <c r="AGR194" s="478"/>
      <c r="AGS194" s="478"/>
      <c r="AGT194" s="478"/>
      <c r="AGU194" s="478"/>
      <c r="AGV194" s="478"/>
      <c r="AGW194" s="478"/>
      <c r="AGX194" s="478"/>
      <c r="AGY194" s="478"/>
      <c r="AGZ194" s="478"/>
      <c r="AHA194" s="478"/>
      <c r="AHB194" s="478"/>
      <c r="AHC194" s="478"/>
      <c r="AHD194" s="478"/>
      <c r="AHE194" s="478"/>
      <c r="AHF194" s="478"/>
      <c r="AHG194" s="478"/>
      <c r="AHH194" s="478"/>
      <c r="AHI194" s="478"/>
      <c r="AHJ194" s="478"/>
      <c r="AHK194" s="478"/>
      <c r="AHL194" s="478"/>
      <c r="AHM194" s="478"/>
      <c r="AHN194" s="478"/>
      <c r="AHO194" s="478"/>
      <c r="AHP194" s="478"/>
      <c r="AHQ194" s="478"/>
      <c r="AHR194" s="478"/>
      <c r="AHS194" s="478"/>
      <c r="AHT194" s="478"/>
      <c r="AHU194" s="478"/>
      <c r="AHV194" s="478"/>
      <c r="AHW194" s="478"/>
      <c r="AHX194" s="478"/>
      <c r="AHY194" s="478"/>
      <c r="AHZ194" s="478"/>
      <c r="AIA194" s="478"/>
      <c r="AIB194" s="478"/>
      <c r="AIC194" s="478"/>
      <c r="AID194" s="478"/>
      <c r="AIE194" s="478"/>
      <c r="AIF194" s="478"/>
      <c r="AIG194" s="478"/>
      <c r="AIH194" s="478"/>
      <c r="AII194" s="478"/>
      <c r="AIJ194" s="478"/>
      <c r="AIK194" s="478"/>
      <c r="AIL194" s="478"/>
      <c r="AIM194" s="478"/>
      <c r="AIN194" s="478"/>
      <c r="AIO194" s="478"/>
      <c r="AIP194" s="478"/>
      <c r="AIQ194" s="478"/>
      <c r="AIR194" s="478"/>
      <c r="AIS194" s="478"/>
      <c r="AIT194" s="478"/>
      <c r="AIU194" s="478"/>
      <c r="AIV194" s="478"/>
      <c r="AIW194" s="478"/>
      <c r="AIX194" s="478"/>
      <c r="AIY194" s="478"/>
      <c r="AIZ194" s="478"/>
      <c r="AJA194" s="478"/>
      <c r="AJB194" s="478"/>
      <c r="AJC194" s="478"/>
      <c r="AJD194" s="478"/>
      <c r="AJE194" s="478"/>
      <c r="AJF194" s="478"/>
      <c r="AJG194" s="478"/>
      <c r="AJH194" s="478"/>
      <c r="AJI194" s="478"/>
      <c r="AJJ194" s="478"/>
      <c r="AJK194" s="478"/>
      <c r="AJL194" s="478"/>
      <c r="AJM194" s="478"/>
      <c r="AJN194" s="478"/>
      <c r="AJO194" s="478"/>
      <c r="AJP194" s="478"/>
      <c r="AJQ194" s="478"/>
      <c r="AJR194" s="478"/>
      <c r="AJS194" s="478"/>
      <c r="AJT194" s="478"/>
      <c r="AJU194" s="478"/>
      <c r="AJV194" s="478"/>
      <c r="AJW194" s="478"/>
      <c r="AJX194" s="478"/>
      <c r="AJY194" s="478"/>
      <c r="AJZ194" s="478"/>
      <c r="AKA194" s="478"/>
      <c r="AKB194" s="478"/>
      <c r="AKC194" s="478"/>
      <c r="AKD194" s="478"/>
      <c r="AKE194" s="478"/>
      <c r="AKF194" s="478"/>
      <c r="AKG194" s="478"/>
      <c r="AKH194" s="478"/>
      <c r="AKI194" s="478"/>
      <c r="AKJ194" s="478"/>
      <c r="AKK194" s="478"/>
      <c r="AKL194" s="478"/>
      <c r="AKM194" s="478"/>
      <c r="AKN194" s="478"/>
      <c r="AKO194" s="478"/>
      <c r="AKP194" s="478"/>
      <c r="AKQ194" s="478"/>
      <c r="AKR194" s="478"/>
      <c r="AKS194" s="478"/>
      <c r="AKT194" s="478"/>
      <c r="AKU194" s="478"/>
      <c r="AKV194" s="478"/>
      <c r="AKW194" s="478"/>
      <c r="AKX194" s="478"/>
      <c r="AKY194" s="478"/>
      <c r="AKZ194" s="478"/>
      <c r="ALA194" s="478"/>
      <c r="ALB194" s="478"/>
      <c r="ALC194" s="478"/>
      <c r="ALD194" s="478"/>
      <c r="ALE194" s="478"/>
      <c r="ALF194" s="478"/>
      <c r="ALG194" s="478"/>
      <c r="ALH194" s="478"/>
      <c r="ALI194" s="478"/>
      <c r="ALJ194" s="478"/>
      <c r="ALK194" s="478"/>
      <c r="ALL194" s="478"/>
      <c r="ALM194" s="478"/>
      <c r="ALN194" s="478"/>
      <c r="ALO194" s="478"/>
      <c r="ALP194" s="478"/>
      <c r="ALQ194" s="478"/>
      <c r="ALR194" s="478"/>
      <c r="ALS194" s="478"/>
      <c r="ALT194" s="478"/>
      <c r="ALU194" s="478"/>
      <c r="ALV194" s="478"/>
      <c r="ALW194" s="478"/>
      <c r="ALX194" s="478"/>
      <c r="ALY194" s="478"/>
      <c r="ALZ194" s="478"/>
      <c r="AMA194" s="478"/>
      <c r="AMB194" s="478"/>
      <c r="AMC194" s="478"/>
      <c r="AMD194" s="478"/>
      <c r="AME194" s="478"/>
      <c r="AMF194" s="478"/>
      <c r="AMG194" s="478"/>
      <c r="AMH194" s="478"/>
      <c r="AMI194" s="478"/>
      <c r="AMJ194" s="478"/>
      <c r="AMK194" s="478"/>
      <c r="AML194" s="478"/>
      <c r="AMM194" s="478"/>
      <c r="AMN194" s="478"/>
      <c r="AMO194" s="478"/>
      <c r="AMP194" s="478"/>
      <c r="AMQ194" s="478"/>
      <c r="AMR194" s="478"/>
      <c r="AMS194" s="478"/>
      <c r="AMT194" s="478"/>
      <c r="AMU194" s="478"/>
      <c r="AMV194" s="478"/>
      <c r="AMW194" s="478"/>
      <c r="AMX194" s="478"/>
      <c r="AMY194" s="478"/>
      <c r="AMZ194" s="478"/>
      <c r="ANA194" s="478"/>
      <c r="ANB194" s="478"/>
      <c r="ANC194" s="478"/>
      <c r="AND194" s="478"/>
      <c r="ANE194" s="478"/>
      <c r="ANF194" s="478"/>
      <c r="ANG194" s="478"/>
      <c r="ANH194" s="478"/>
      <c r="ANI194" s="478"/>
      <c r="ANJ194" s="478"/>
      <c r="ANK194" s="478"/>
      <c r="ANL194" s="478"/>
      <c r="ANM194" s="478"/>
      <c r="ANN194" s="478"/>
      <c r="ANO194" s="478"/>
      <c r="ANP194" s="478"/>
      <c r="ANQ194" s="478"/>
      <c r="ANR194" s="478"/>
      <c r="ANS194" s="478"/>
      <c r="ANT194" s="478"/>
      <c r="ANU194" s="478"/>
      <c r="ANV194" s="478"/>
      <c r="ANW194" s="478"/>
      <c r="ANX194" s="478"/>
      <c r="ANY194" s="478"/>
      <c r="ANZ194" s="478"/>
      <c r="AOA194" s="478"/>
      <c r="AOB194" s="478"/>
      <c r="AOC194" s="478"/>
      <c r="AOD194" s="478"/>
      <c r="AOE194" s="478"/>
      <c r="AOF194" s="478"/>
      <c r="AOG194" s="478"/>
      <c r="AOH194" s="478"/>
      <c r="AOI194" s="478"/>
      <c r="AOJ194" s="478"/>
      <c r="AOK194" s="478"/>
      <c r="AOL194" s="478"/>
      <c r="AOM194" s="478"/>
      <c r="AON194" s="478"/>
      <c r="AOO194" s="478"/>
      <c r="AOP194" s="478"/>
      <c r="AOQ194" s="478"/>
      <c r="AOR194" s="478"/>
      <c r="AOS194" s="478"/>
      <c r="AOT194" s="478"/>
      <c r="AOU194" s="478"/>
      <c r="AOV194" s="478"/>
      <c r="AOW194" s="478"/>
      <c r="AOX194" s="478"/>
      <c r="AOY194" s="478"/>
      <c r="AOZ194" s="478"/>
      <c r="APA194" s="478"/>
      <c r="APB194" s="478"/>
      <c r="APC194" s="478"/>
      <c r="APD194" s="478"/>
      <c r="APE194" s="478"/>
      <c r="APF194" s="478"/>
      <c r="APG194" s="478"/>
      <c r="APH194" s="478"/>
      <c r="API194" s="478"/>
      <c r="APJ194" s="478"/>
      <c r="APK194" s="478"/>
      <c r="APL194" s="478"/>
      <c r="APM194" s="478"/>
      <c r="APN194" s="478"/>
      <c r="APO194" s="478"/>
      <c r="APP194" s="478"/>
      <c r="APQ194" s="478"/>
      <c r="APR194" s="478"/>
      <c r="APS194" s="478"/>
      <c r="APT194" s="478"/>
      <c r="APU194" s="478"/>
      <c r="APV194" s="478"/>
      <c r="APW194" s="478"/>
      <c r="APX194" s="478"/>
      <c r="APY194" s="478"/>
      <c r="APZ194" s="478"/>
      <c r="AQA194" s="478"/>
      <c r="AQB194" s="478"/>
      <c r="AQC194" s="478"/>
      <c r="AQD194" s="478"/>
      <c r="AQE194" s="478"/>
      <c r="AQF194" s="478"/>
      <c r="AQG194" s="478"/>
      <c r="AQH194" s="478"/>
      <c r="AQI194" s="478"/>
      <c r="AQJ194" s="478"/>
      <c r="AQK194" s="478"/>
      <c r="AQL194" s="478"/>
      <c r="AQM194" s="478"/>
      <c r="AQN194" s="478"/>
      <c r="AQO194" s="478"/>
      <c r="AQP194" s="478"/>
      <c r="AQQ194" s="478"/>
      <c r="AQR194" s="478"/>
      <c r="AQS194" s="478"/>
      <c r="AQT194" s="478"/>
      <c r="AQU194" s="478"/>
      <c r="AQV194" s="478"/>
      <c r="AQW194" s="478"/>
      <c r="AQX194" s="478"/>
      <c r="AQY194" s="478"/>
      <c r="AQZ194" s="478"/>
      <c r="ARA194" s="478"/>
      <c r="ARB194" s="478"/>
      <c r="ARC194" s="478"/>
      <c r="ARD194" s="478"/>
      <c r="ARE194" s="478"/>
      <c r="ARF194" s="478"/>
      <c r="ARG194" s="478"/>
      <c r="ARH194" s="478"/>
      <c r="ARI194" s="478"/>
      <c r="ARJ194" s="478"/>
      <c r="ARK194" s="478"/>
      <c r="ARL194" s="478"/>
      <c r="ARM194" s="478"/>
      <c r="ARN194" s="478"/>
      <c r="ARO194" s="478"/>
      <c r="ARP194" s="478"/>
      <c r="ARQ194" s="478"/>
      <c r="ARR194" s="478"/>
      <c r="ARS194" s="478"/>
      <c r="ART194" s="478"/>
      <c r="ARU194" s="478"/>
      <c r="ARV194" s="478"/>
      <c r="ARW194" s="478"/>
      <c r="ARX194" s="478"/>
      <c r="ARY194" s="478"/>
      <c r="ARZ194" s="478"/>
      <c r="ASA194" s="478"/>
      <c r="ASB194" s="478"/>
      <c r="ASC194" s="478"/>
      <c r="ASD194" s="478"/>
      <c r="ASE194" s="478"/>
      <c r="ASF194" s="478"/>
      <c r="ASG194" s="478"/>
      <c r="ASH194" s="478"/>
      <c r="ASI194" s="478"/>
      <c r="ASJ194" s="478"/>
      <c r="ASK194" s="478"/>
      <c r="ASL194" s="478"/>
      <c r="ASM194" s="478"/>
      <c r="ASN194" s="478"/>
      <c r="ASO194" s="478"/>
      <c r="ASP194" s="478"/>
      <c r="ASQ194" s="478"/>
      <c r="ASR194" s="478"/>
      <c r="ASS194" s="478"/>
      <c r="AST194" s="478"/>
      <c r="ASU194" s="478"/>
      <c r="ASV194" s="478"/>
      <c r="ASW194" s="478"/>
      <c r="ASX194" s="478"/>
      <c r="ASY194" s="478"/>
      <c r="ASZ194" s="478"/>
      <c r="ATA194" s="478"/>
      <c r="ATB194" s="478"/>
      <c r="ATC194" s="478"/>
      <c r="ATD194" s="478"/>
      <c r="ATE194" s="478"/>
      <c r="ATF194" s="478"/>
      <c r="ATG194" s="478"/>
      <c r="ATH194" s="478"/>
      <c r="ATI194" s="478"/>
      <c r="ATJ194" s="478"/>
      <c r="ATK194" s="478"/>
      <c r="ATL194" s="478"/>
      <c r="ATM194" s="478"/>
      <c r="ATN194" s="478"/>
      <c r="ATO194" s="478"/>
      <c r="ATP194" s="478"/>
      <c r="ATQ194" s="478"/>
      <c r="ATR194" s="478"/>
      <c r="ATS194" s="478"/>
      <c r="ATT194" s="478"/>
      <c r="ATU194" s="478"/>
      <c r="ATV194" s="478"/>
      <c r="ATW194" s="478"/>
      <c r="ATX194" s="478"/>
      <c r="ATY194" s="478"/>
      <c r="ATZ194" s="478"/>
      <c r="AUA194" s="478"/>
      <c r="AUB194" s="478"/>
      <c r="AUC194" s="478"/>
      <c r="AUD194" s="478"/>
      <c r="AUE194" s="478"/>
      <c r="AUF194" s="478"/>
      <c r="AUG194" s="478"/>
      <c r="AUH194" s="478"/>
      <c r="AUI194" s="478"/>
      <c r="AUJ194" s="478"/>
      <c r="AUK194" s="478"/>
      <c r="AUL194" s="478"/>
      <c r="AUM194" s="478"/>
      <c r="AUN194" s="478"/>
      <c r="AUO194" s="478"/>
      <c r="AUP194" s="478"/>
      <c r="AUQ194" s="478"/>
      <c r="AUR194" s="478"/>
      <c r="AUS194" s="478"/>
      <c r="AUT194" s="478"/>
      <c r="AUU194" s="478"/>
      <c r="AUV194" s="478"/>
      <c r="AUW194" s="478"/>
      <c r="AUX194" s="478"/>
      <c r="AUY194" s="478"/>
      <c r="AUZ194" s="478"/>
      <c r="AVA194" s="478"/>
      <c r="AVB194" s="478"/>
      <c r="AVC194" s="478"/>
      <c r="AVD194" s="478"/>
      <c r="AVE194" s="478"/>
      <c r="AVF194" s="478"/>
      <c r="AVG194" s="478"/>
      <c r="AVH194" s="478"/>
      <c r="AVI194" s="478"/>
      <c r="AVJ194" s="478"/>
      <c r="AVK194" s="478"/>
      <c r="AVL194" s="478"/>
      <c r="AVM194" s="478"/>
      <c r="AVN194" s="478"/>
      <c r="AVO194" s="478"/>
      <c r="AVP194" s="478"/>
      <c r="AVQ194" s="478"/>
      <c r="AVR194" s="478"/>
      <c r="AVS194" s="478"/>
      <c r="AVT194" s="478"/>
      <c r="AVU194" s="478"/>
      <c r="AVV194" s="478"/>
      <c r="AVW194" s="478"/>
      <c r="AVX194" s="478"/>
      <c r="AVY194" s="478"/>
      <c r="AVZ194" s="478"/>
      <c r="AWA194" s="478"/>
      <c r="AWB194" s="478"/>
      <c r="AWC194" s="478"/>
      <c r="AWD194" s="478"/>
      <c r="AWE194" s="478"/>
      <c r="AWF194" s="478"/>
      <c r="AWG194" s="478"/>
      <c r="AWH194" s="478"/>
      <c r="AWI194" s="478"/>
      <c r="AWJ194" s="478"/>
      <c r="AWK194" s="478"/>
      <c r="AWL194" s="478"/>
      <c r="AWM194" s="478"/>
      <c r="AWN194" s="478"/>
      <c r="AWO194" s="478"/>
      <c r="AWP194" s="478"/>
      <c r="AWQ194" s="478"/>
      <c r="AWR194" s="478"/>
      <c r="AWS194" s="478"/>
      <c r="AWT194" s="478"/>
      <c r="AWU194" s="478"/>
      <c r="AWV194" s="478"/>
      <c r="AWW194" s="478"/>
      <c r="AWX194" s="478"/>
      <c r="AWY194" s="478"/>
      <c r="AWZ194" s="478"/>
      <c r="AXA194" s="478"/>
      <c r="AXB194" s="478"/>
      <c r="AXC194" s="478"/>
      <c r="AXD194" s="478"/>
      <c r="AXE194" s="478"/>
      <c r="AXF194" s="478"/>
      <c r="AXG194" s="478"/>
      <c r="AXH194" s="478"/>
      <c r="AXI194" s="478"/>
      <c r="AXJ194" s="478"/>
      <c r="AXK194" s="478"/>
      <c r="AXL194" s="478"/>
      <c r="AXM194" s="478"/>
      <c r="AXN194" s="478"/>
      <c r="AXO194" s="478"/>
      <c r="AXP194" s="478"/>
      <c r="AXQ194" s="478"/>
      <c r="AXR194" s="478"/>
      <c r="AXS194" s="478"/>
      <c r="AXT194" s="478"/>
      <c r="AXU194" s="478"/>
      <c r="AXV194" s="478"/>
      <c r="AXW194" s="478"/>
      <c r="AXX194" s="478"/>
      <c r="AXY194" s="478"/>
      <c r="AXZ194" s="478"/>
      <c r="AYA194" s="478"/>
      <c r="AYB194" s="478"/>
      <c r="AYC194" s="478"/>
      <c r="AYD194" s="478"/>
      <c r="AYE194" s="478"/>
      <c r="AYF194" s="478"/>
      <c r="AYG194" s="478"/>
      <c r="AYH194" s="478"/>
      <c r="AYI194" s="478"/>
      <c r="AYJ194" s="478"/>
      <c r="AYK194" s="478"/>
      <c r="AYL194" s="478"/>
      <c r="AYM194" s="478"/>
      <c r="AYN194" s="478"/>
      <c r="AYO194" s="478"/>
      <c r="AYP194" s="478"/>
      <c r="AYQ194" s="478"/>
      <c r="AYR194" s="478"/>
      <c r="AYS194" s="478"/>
      <c r="AYT194" s="478"/>
      <c r="AYU194" s="478"/>
      <c r="AYV194" s="478"/>
      <c r="AYW194" s="478"/>
      <c r="AYX194" s="478"/>
      <c r="AYY194" s="478"/>
      <c r="AYZ194" s="478"/>
      <c r="AZA194" s="478"/>
      <c r="AZB194" s="478"/>
      <c r="AZC194" s="478"/>
      <c r="AZD194" s="478"/>
      <c r="AZE194" s="478"/>
      <c r="AZF194" s="478"/>
      <c r="AZG194" s="478"/>
      <c r="AZH194" s="478"/>
      <c r="AZI194" s="478"/>
      <c r="AZJ194" s="478"/>
      <c r="AZK194" s="478"/>
      <c r="AZL194" s="478"/>
      <c r="AZM194" s="478"/>
      <c r="AZN194" s="478"/>
      <c r="AZO194" s="478"/>
      <c r="AZP194" s="478"/>
      <c r="AZQ194" s="478"/>
      <c r="AZR194" s="478"/>
      <c r="AZS194" s="478"/>
      <c r="AZT194" s="478"/>
      <c r="AZU194" s="478"/>
      <c r="AZV194" s="478"/>
      <c r="AZW194" s="478"/>
      <c r="AZX194" s="478"/>
      <c r="AZY194" s="478"/>
      <c r="AZZ194" s="478"/>
      <c r="BAA194" s="478"/>
      <c r="BAB194" s="478"/>
      <c r="BAC194" s="478"/>
      <c r="BAD194" s="478"/>
      <c r="BAE194" s="478"/>
      <c r="BAF194" s="478"/>
      <c r="BAG194" s="478"/>
      <c r="BAH194" s="478"/>
      <c r="BAI194" s="478"/>
      <c r="BAJ194" s="478"/>
      <c r="BAK194" s="478"/>
      <c r="BAL194" s="478"/>
      <c r="BAM194" s="478"/>
      <c r="BAN194" s="478"/>
      <c r="BAO194" s="478"/>
      <c r="BAP194" s="478"/>
      <c r="BAQ194" s="478"/>
      <c r="BAR194" s="478"/>
      <c r="BAS194" s="478"/>
      <c r="BAT194" s="478"/>
      <c r="BAU194" s="478"/>
      <c r="BAV194" s="478"/>
      <c r="BAW194" s="478"/>
      <c r="BAX194" s="478"/>
      <c r="BAY194" s="478"/>
      <c r="BAZ194" s="478"/>
      <c r="BBA194" s="478"/>
      <c r="BBB194" s="478"/>
      <c r="BBC194" s="478"/>
      <c r="BBD194" s="478"/>
      <c r="BBE194" s="478"/>
      <c r="BBF194" s="478"/>
      <c r="BBG194" s="478"/>
      <c r="BBH194" s="478"/>
      <c r="BBI194" s="478"/>
      <c r="BBJ194" s="478"/>
      <c r="BBK194" s="478"/>
      <c r="BBL194" s="478"/>
      <c r="BBM194" s="478"/>
      <c r="BBN194" s="478"/>
      <c r="BBO194" s="478"/>
      <c r="BBP194" s="478"/>
      <c r="BBQ194" s="478"/>
      <c r="BBR194" s="478"/>
      <c r="BBS194" s="478"/>
      <c r="BBT194" s="478"/>
      <c r="BBU194" s="478"/>
      <c r="BBV194" s="478"/>
      <c r="BBW194" s="478"/>
      <c r="BBX194" s="478"/>
      <c r="BBY194" s="478"/>
      <c r="BBZ194" s="478"/>
      <c r="BCA194" s="478"/>
      <c r="BCB194" s="478"/>
      <c r="BCC194" s="478"/>
      <c r="BCD194" s="478"/>
      <c r="BCE194" s="478"/>
      <c r="BCF194" s="478"/>
      <c r="BCG194" s="478"/>
      <c r="BCH194" s="478"/>
      <c r="BCI194" s="478"/>
      <c r="BCJ194" s="478"/>
      <c r="BCK194" s="478"/>
      <c r="BCL194" s="478"/>
      <c r="BCM194" s="478"/>
      <c r="BCN194" s="478"/>
      <c r="BCO194" s="478"/>
      <c r="BCP194" s="478"/>
      <c r="BCQ194" s="478"/>
      <c r="BCR194" s="478"/>
      <c r="BCS194" s="478"/>
      <c r="BCT194" s="478"/>
      <c r="BCU194" s="478"/>
      <c r="BCV194" s="478"/>
      <c r="BCW194" s="478"/>
      <c r="BCX194" s="478"/>
      <c r="BCY194" s="478"/>
      <c r="BCZ194" s="478"/>
      <c r="BDA194" s="478"/>
      <c r="BDB194" s="478"/>
      <c r="BDC194" s="478"/>
      <c r="BDD194" s="478"/>
      <c r="BDE194" s="478"/>
      <c r="BDF194" s="478"/>
      <c r="BDG194" s="478"/>
      <c r="BDH194" s="478"/>
      <c r="BDI194" s="478"/>
      <c r="BDJ194" s="478"/>
      <c r="BDK194" s="478"/>
      <c r="BDL194" s="478"/>
      <c r="BDM194" s="478"/>
      <c r="BDN194" s="478"/>
      <c r="BDO194" s="478"/>
      <c r="BDP194" s="478"/>
      <c r="BDQ194" s="478"/>
      <c r="BDR194" s="478"/>
      <c r="BDS194" s="478"/>
      <c r="BDT194" s="478"/>
      <c r="BDU194" s="478"/>
      <c r="BDV194" s="478"/>
      <c r="BDW194" s="478"/>
      <c r="BDX194" s="478"/>
      <c r="BDY194" s="478"/>
      <c r="BDZ194" s="478"/>
      <c r="BEA194" s="478"/>
      <c r="BEB194" s="478"/>
      <c r="BEC194" s="478"/>
      <c r="BED194" s="478"/>
      <c r="BEE194" s="478"/>
      <c r="BEF194" s="478"/>
      <c r="BEG194" s="478"/>
      <c r="BEH194" s="478"/>
      <c r="BEI194" s="478"/>
      <c r="BEJ194" s="478"/>
      <c r="BEK194" s="478"/>
      <c r="BEL194" s="478"/>
      <c r="BEM194" s="478"/>
      <c r="BEN194" s="478"/>
      <c r="BEO194" s="478"/>
      <c r="BEP194" s="478"/>
      <c r="BEQ194" s="478"/>
      <c r="BER194" s="478"/>
      <c r="BES194" s="478"/>
      <c r="BET194" s="478"/>
      <c r="BEU194" s="478"/>
      <c r="BEV194" s="478"/>
      <c r="BEW194" s="478"/>
      <c r="BEX194" s="478"/>
      <c r="BEY194" s="478"/>
      <c r="BEZ194" s="478"/>
      <c r="BFA194" s="478"/>
      <c r="BFB194" s="478"/>
      <c r="BFC194" s="478"/>
      <c r="BFD194" s="478"/>
      <c r="BFE194" s="478"/>
      <c r="BFF194" s="478"/>
      <c r="BFG194" s="478"/>
      <c r="BFH194" s="478"/>
      <c r="BFI194" s="478"/>
      <c r="BFJ194" s="478"/>
      <c r="BFK194" s="478"/>
      <c r="BFL194" s="478"/>
      <c r="BFM194" s="478"/>
      <c r="BFN194" s="478"/>
      <c r="BFO194" s="478"/>
      <c r="BFP194" s="478"/>
      <c r="BFQ194" s="478"/>
      <c r="BFR194" s="478"/>
      <c r="BFS194" s="478"/>
      <c r="BFT194" s="478"/>
      <c r="BFU194" s="478"/>
      <c r="BFV194" s="478"/>
      <c r="BFW194" s="478"/>
      <c r="BFX194" s="478"/>
      <c r="BFY194" s="478"/>
      <c r="BFZ194" s="478"/>
      <c r="BGA194" s="478"/>
      <c r="BGB194" s="478"/>
      <c r="BGC194" s="478"/>
      <c r="BGD194" s="478"/>
      <c r="BGE194" s="478"/>
      <c r="BGF194" s="478"/>
      <c r="BGG194" s="478"/>
      <c r="BGH194" s="478"/>
      <c r="BGI194" s="478"/>
      <c r="BGJ194" s="478"/>
      <c r="BGK194" s="478"/>
      <c r="BGL194" s="478"/>
      <c r="BGM194" s="478"/>
      <c r="BGN194" s="478"/>
      <c r="BGO194" s="478"/>
      <c r="BGP194" s="478"/>
      <c r="BGQ194" s="478"/>
      <c r="BGR194" s="478"/>
      <c r="BGS194" s="478"/>
      <c r="BGT194" s="478"/>
      <c r="BGU194" s="478"/>
      <c r="BGV194" s="478"/>
      <c r="BGW194" s="478"/>
      <c r="BGX194" s="478"/>
      <c r="BGY194" s="478"/>
      <c r="BGZ194" s="478"/>
      <c r="BHA194" s="478"/>
      <c r="BHB194" s="478"/>
      <c r="BHC194" s="478"/>
      <c r="BHD194" s="478"/>
      <c r="BHE194" s="478"/>
      <c r="BHF194" s="478"/>
      <c r="BHG194" s="478"/>
      <c r="BHH194" s="478"/>
      <c r="BHI194" s="478"/>
      <c r="BHJ194" s="478"/>
      <c r="BHK194" s="478"/>
      <c r="BHL194" s="478"/>
      <c r="BHM194" s="478"/>
      <c r="BHN194" s="478"/>
      <c r="BHO194" s="478"/>
      <c r="BHP194" s="478"/>
      <c r="BHQ194" s="478"/>
      <c r="BHR194" s="478"/>
      <c r="BHS194" s="478"/>
      <c r="BHT194" s="478"/>
      <c r="BHU194" s="478"/>
      <c r="BHV194" s="478"/>
      <c r="BHW194" s="478"/>
      <c r="BHX194" s="478"/>
      <c r="BHY194" s="478"/>
      <c r="BHZ194" s="478"/>
      <c r="BIA194" s="478"/>
      <c r="BIB194" s="478"/>
      <c r="BIC194" s="478"/>
      <c r="BID194" s="478"/>
      <c r="BIE194" s="478"/>
      <c r="BIF194" s="478"/>
      <c r="BIG194" s="478"/>
      <c r="BIH194" s="478"/>
      <c r="BII194" s="478"/>
      <c r="BIJ194" s="478"/>
      <c r="BIK194" s="478"/>
      <c r="BIL194" s="478"/>
      <c r="BIM194" s="478"/>
      <c r="BIN194" s="478"/>
      <c r="BIO194" s="478"/>
      <c r="BIP194" s="478"/>
      <c r="BIQ194" s="478"/>
      <c r="BIR194" s="478"/>
      <c r="BIS194" s="478"/>
      <c r="BIT194" s="478"/>
      <c r="BIU194" s="478"/>
      <c r="BIV194" s="478"/>
      <c r="BIW194" s="478"/>
      <c r="BIX194" s="478"/>
      <c r="BIY194" s="478"/>
      <c r="BIZ194" s="478"/>
      <c r="BJA194" s="478"/>
      <c r="BJB194" s="478"/>
      <c r="BJC194" s="478"/>
      <c r="BJD194" s="478"/>
      <c r="BJE194" s="478"/>
      <c r="BJF194" s="478"/>
      <c r="BJG194" s="478"/>
      <c r="BJH194" s="478"/>
      <c r="BJI194" s="478"/>
      <c r="BJJ194" s="478"/>
      <c r="BJK194" s="478"/>
      <c r="BJL194" s="478"/>
      <c r="BJM194" s="478"/>
      <c r="BJN194" s="478"/>
      <c r="BJO194" s="478"/>
      <c r="BJP194" s="478"/>
      <c r="BJQ194" s="478"/>
      <c r="BJR194" s="478"/>
      <c r="BJS194" s="478"/>
      <c r="BJT194" s="478"/>
      <c r="BJU194" s="478"/>
      <c r="BJV194" s="478"/>
      <c r="BJW194" s="478"/>
      <c r="BJX194" s="478"/>
      <c r="BJY194" s="478"/>
      <c r="BJZ194" s="478"/>
      <c r="BKA194" s="478"/>
      <c r="BKB194" s="478"/>
      <c r="BKC194" s="478"/>
      <c r="BKD194" s="478"/>
      <c r="BKE194" s="478"/>
      <c r="BKF194" s="478"/>
      <c r="BKG194" s="478"/>
      <c r="BKH194" s="478"/>
      <c r="BKI194" s="478"/>
      <c r="BKJ194" s="478"/>
      <c r="BKK194" s="478"/>
      <c r="BKL194" s="478"/>
      <c r="BKM194" s="478"/>
      <c r="BKN194" s="478"/>
      <c r="BKO194" s="478"/>
      <c r="BKP194" s="478"/>
      <c r="BKQ194" s="478"/>
      <c r="BKR194" s="478"/>
      <c r="BKS194" s="478"/>
      <c r="BKT194" s="478"/>
      <c r="BKU194" s="478"/>
      <c r="BKV194" s="478"/>
      <c r="BKW194" s="478"/>
      <c r="BKX194" s="478"/>
      <c r="BKY194" s="478"/>
      <c r="BKZ194" s="478"/>
      <c r="BLA194" s="478"/>
      <c r="BLB194" s="478"/>
      <c r="BLC194" s="478"/>
      <c r="BLD194" s="478"/>
      <c r="BLE194" s="478"/>
      <c r="BLF194" s="478"/>
      <c r="BLG194" s="478"/>
      <c r="BLH194" s="478"/>
      <c r="BLI194" s="478"/>
      <c r="BLJ194" s="478"/>
      <c r="BLK194" s="478"/>
      <c r="BLL194" s="478"/>
      <c r="BLM194" s="478"/>
      <c r="BLN194" s="478"/>
      <c r="BLO194" s="478"/>
      <c r="BLP194" s="478"/>
      <c r="BLQ194" s="478"/>
      <c r="BLR194" s="478"/>
      <c r="BLS194" s="478"/>
      <c r="BLT194" s="478"/>
      <c r="BLU194" s="478"/>
      <c r="BLV194" s="478"/>
      <c r="BLW194" s="478"/>
      <c r="BLX194" s="478"/>
      <c r="BLY194" s="478"/>
      <c r="BLZ194" s="478"/>
      <c r="BMA194" s="478"/>
      <c r="BMB194" s="478"/>
      <c r="BMC194" s="478"/>
      <c r="BMD194" s="478"/>
      <c r="BME194" s="478"/>
      <c r="BMF194" s="478"/>
      <c r="BMG194" s="478"/>
      <c r="BMH194" s="478"/>
      <c r="BMI194" s="478"/>
      <c r="BMJ194" s="478"/>
      <c r="BMK194" s="478"/>
      <c r="BML194" s="478"/>
      <c r="BMM194" s="478"/>
      <c r="BMN194" s="478"/>
      <c r="BMO194" s="478"/>
      <c r="BMP194" s="478"/>
      <c r="BMQ194" s="478"/>
      <c r="BMR194" s="478"/>
      <c r="BMS194" s="478"/>
      <c r="BMT194" s="478"/>
      <c r="BMU194" s="478"/>
      <c r="BMV194" s="478"/>
      <c r="BMW194" s="478"/>
      <c r="BMX194" s="478"/>
      <c r="BMY194" s="478"/>
      <c r="BMZ194" s="478"/>
      <c r="BNA194" s="478"/>
      <c r="BNB194" s="478"/>
      <c r="BNC194" s="478"/>
      <c r="BND194" s="478"/>
      <c r="BNE194" s="478"/>
      <c r="BNF194" s="478"/>
      <c r="BNG194" s="478"/>
      <c r="BNH194" s="478"/>
      <c r="BNI194" s="478"/>
      <c r="BNJ194" s="478"/>
      <c r="BNK194" s="478"/>
      <c r="BNL194" s="478"/>
      <c r="BNM194" s="478"/>
      <c r="BNN194" s="478"/>
      <c r="BNO194" s="478"/>
      <c r="BNP194" s="478"/>
      <c r="BNQ194" s="478"/>
      <c r="BNR194" s="478"/>
      <c r="BNS194" s="478"/>
      <c r="BNT194" s="478"/>
      <c r="BNU194" s="478"/>
      <c r="BNV194" s="478"/>
      <c r="BNW194" s="478"/>
      <c r="BNX194" s="478"/>
      <c r="BNY194" s="478"/>
      <c r="BNZ194" s="478"/>
      <c r="BOA194" s="478"/>
      <c r="BOB194" s="478"/>
      <c r="BOC194" s="478"/>
      <c r="BOD194" s="478"/>
      <c r="BOE194" s="478"/>
      <c r="BOF194" s="478"/>
      <c r="BOG194" s="478"/>
      <c r="BOH194" s="478"/>
      <c r="BOI194" s="478"/>
      <c r="BOJ194" s="478"/>
      <c r="BOK194" s="478"/>
      <c r="BOL194" s="478"/>
      <c r="BOM194" s="478"/>
      <c r="BON194" s="478"/>
      <c r="BOO194" s="478"/>
      <c r="BOP194" s="478"/>
      <c r="BOQ194" s="478"/>
      <c r="BOR194" s="478"/>
      <c r="BOS194" s="478"/>
      <c r="BOT194" s="478"/>
      <c r="BOU194" s="478"/>
      <c r="BOV194" s="478"/>
      <c r="BOW194" s="478"/>
      <c r="BOX194" s="478"/>
      <c r="BOY194" s="478"/>
      <c r="BOZ194" s="478"/>
      <c r="BPA194" s="478"/>
      <c r="BPB194" s="478"/>
      <c r="BPC194" s="478"/>
      <c r="BPD194" s="478"/>
      <c r="BPE194" s="478"/>
      <c r="BPF194" s="478"/>
      <c r="BPG194" s="478"/>
      <c r="BPH194" s="478"/>
      <c r="BPI194" s="478"/>
      <c r="BPJ194" s="478"/>
      <c r="BPK194" s="478"/>
      <c r="BPL194" s="478"/>
      <c r="BPM194" s="478"/>
      <c r="BPN194" s="478"/>
      <c r="BPO194" s="478"/>
      <c r="BPP194" s="478"/>
      <c r="BPQ194" s="478"/>
      <c r="BPR194" s="478"/>
      <c r="BPS194" s="478"/>
      <c r="BPT194" s="478"/>
      <c r="BPU194" s="478"/>
      <c r="BPV194" s="478"/>
      <c r="BPW194" s="478"/>
      <c r="BPX194" s="478"/>
      <c r="BPY194" s="478"/>
      <c r="BPZ194" s="478"/>
      <c r="BQA194" s="478"/>
      <c r="BQB194" s="478"/>
      <c r="BQC194" s="478"/>
      <c r="BQD194" s="478"/>
      <c r="BQE194" s="478"/>
      <c r="BQF194" s="478"/>
      <c r="BQG194" s="478"/>
      <c r="BQH194" s="478"/>
      <c r="BQI194" s="478"/>
      <c r="BQJ194" s="478"/>
      <c r="BQK194" s="478"/>
      <c r="BQL194" s="478"/>
      <c r="BQM194" s="478"/>
      <c r="BQN194" s="478"/>
      <c r="BQO194" s="478"/>
      <c r="BQP194" s="478"/>
      <c r="BQQ194" s="478"/>
      <c r="BQR194" s="478"/>
      <c r="BQS194" s="478"/>
      <c r="BQT194" s="478"/>
      <c r="BQU194" s="478"/>
      <c r="BQV194" s="478"/>
      <c r="BQW194" s="478"/>
      <c r="BQX194" s="478"/>
      <c r="BQY194" s="478"/>
      <c r="BQZ194" s="478"/>
      <c r="BRA194" s="478"/>
      <c r="BRB194" s="478"/>
      <c r="BRC194" s="478"/>
      <c r="BRD194" s="478"/>
      <c r="BRE194" s="478"/>
      <c r="BRF194" s="478"/>
      <c r="BRG194" s="478"/>
      <c r="BRH194" s="478"/>
      <c r="BRI194" s="478"/>
      <c r="BRJ194" s="478"/>
      <c r="BRK194" s="478"/>
      <c r="BRL194" s="478"/>
      <c r="BRM194" s="478"/>
      <c r="BRN194" s="478"/>
      <c r="BRO194" s="478"/>
      <c r="BRP194" s="478"/>
      <c r="BRQ194" s="478"/>
      <c r="BRR194" s="478"/>
      <c r="BRS194" s="478"/>
      <c r="BRT194" s="478"/>
      <c r="BRU194" s="478"/>
      <c r="BRV194" s="478"/>
      <c r="BRW194" s="478"/>
      <c r="BRX194" s="478"/>
      <c r="BRY194" s="478"/>
      <c r="BRZ194" s="478"/>
      <c r="BSA194" s="478"/>
      <c r="BSB194" s="478"/>
      <c r="BSC194" s="478"/>
      <c r="BSD194" s="478"/>
      <c r="BSE194" s="478"/>
      <c r="BSF194" s="478"/>
      <c r="BSG194" s="478"/>
      <c r="BSH194" s="478"/>
      <c r="BSI194" s="478"/>
      <c r="BSJ194" s="478"/>
      <c r="BSK194" s="478"/>
      <c r="BSL194" s="478"/>
      <c r="BSM194" s="478"/>
      <c r="BSN194" s="478"/>
      <c r="BSO194" s="478"/>
      <c r="BSP194" s="478"/>
      <c r="BSQ194" s="478"/>
      <c r="BSR194" s="478"/>
      <c r="BSS194" s="478"/>
      <c r="BST194" s="478"/>
      <c r="BSU194" s="478"/>
      <c r="BSV194" s="478"/>
      <c r="BSW194" s="478"/>
      <c r="BSX194" s="478"/>
      <c r="BSY194" s="478"/>
      <c r="BSZ194" s="478"/>
      <c r="BTA194" s="478"/>
      <c r="BTB194" s="478"/>
      <c r="BTC194" s="478"/>
      <c r="BTD194" s="478"/>
      <c r="BTE194" s="478"/>
      <c r="BTF194" s="478"/>
      <c r="BTG194" s="478"/>
      <c r="BTH194" s="478"/>
      <c r="BTI194" s="478"/>
      <c r="BTJ194" s="478"/>
      <c r="BTK194" s="478"/>
      <c r="BTL194" s="478"/>
      <c r="BTM194" s="478"/>
      <c r="BTN194" s="478"/>
      <c r="BTO194" s="478"/>
      <c r="BTP194" s="478"/>
      <c r="BTQ194" s="478"/>
      <c r="BTR194" s="478"/>
      <c r="BTS194" s="478"/>
      <c r="BTT194" s="478"/>
      <c r="BTU194" s="478"/>
      <c r="BTV194" s="478"/>
      <c r="BTW194" s="478"/>
      <c r="BTX194" s="478"/>
      <c r="BTY194" s="478"/>
      <c r="BTZ194" s="478"/>
      <c r="BUA194" s="478"/>
      <c r="BUB194" s="478"/>
      <c r="BUC194" s="478"/>
      <c r="BUD194" s="478"/>
      <c r="BUE194" s="478"/>
      <c r="BUF194" s="478"/>
      <c r="BUG194" s="478"/>
      <c r="BUH194" s="478"/>
      <c r="BUI194" s="478"/>
      <c r="BUJ194" s="478"/>
      <c r="BUK194" s="478"/>
      <c r="BUL194" s="478"/>
      <c r="BUM194" s="478"/>
      <c r="BUN194" s="478"/>
      <c r="BUO194" s="478"/>
      <c r="BUP194" s="478"/>
      <c r="BUQ194" s="478"/>
      <c r="BUR194" s="478"/>
      <c r="BUS194" s="478"/>
      <c r="BUT194" s="478"/>
      <c r="BUU194" s="478"/>
      <c r="BUV194" s="478"/>
      <c r="BUW194" s="478"/>
      <c r="BUX194" s="478"/>
      <c r="BUY194" s="478"/>
      <c r="BUZ194" s="478"/>
      <c r="BVA194" s="478"/>
      <c r="BVB194" s="478"/>
      <c r="BVC194" s="478"/>
      <c r="BVD194" s="478"/>
      <c r="BVE194" s="478"/>
      <c r="BVF194" s="478"/>
      <c r="BVG194" s="478"/>
      <c r="BVH194" s="478"/>
      <c r="BVI194" s="478"/>
      <c r="BVJ194" s="478"/>
      <c r="BVK194" s="478"/>
      <c r="BVL194" s="478"/>
      <c r="BVM194" s="478"/>
      <c r="BVN194" s="478"/>
      <c r="BVO194" s="478"/>
      <c r="BVP194" s="478"/>
      <c r="BVQ194" s="478"/>
      <c r="BVR194" s="478"/>
      <c r="BVS194" s="478"/>
      <c r="BVT194" s="478"/>
      <c r="BVU194" s="478"/>
      <c r="BVV194" s="478"/>
      <c r="BVW194" s="478"/>
      <c r="BVX194" s="478"/>
      <c r="BVY194" s="478"/>
      <c r="BVZ194" s="478"/>
      <c r="BWA194" s="478"/>
      <c r="BWB194" s="478"/>
      <c r="BWC194" s="478"/>
      <c r="BWD194" s="478"/>
      <c r="BWE194" s="478"/>
      <c r="BWF194" s="478"/>
      <c r="BWG194" s="478"/>
      <c r="BWH194" s="478"/>
      <c r="BWI194" s="478"/>
      <c r="BWJ194" s="478"/>
      <c r="BWK194" s="478"/>
      <c r="BWL194" s="478"/>
      <c r="BWM194" s="478"/>
      <c r="BWN194" s="478"/>
      <c r="BWO194" s="478"/>
      <c r="BWP194" s="478"/>
      <c r="BWQ194" s="478"/>
      <c r="BWR194" s="478"/>
      <c r="BWS194" s="478"/>
      <c r="BWT194" s="478"/>
      <c r="BWU194" s="478"/>
      <c r="BWV194" s="478"/>
      <c r="BWW194" s="478"/>
      <c r="BWX194" s="478"/>
      <c r="BWY194" s="478"/>
      <c r="BWZ194" s="478"/>
      <c r="BXA194" s="478"/>
      <c r="BXB194" s="478"/>
      <c r="BXC194" s="478"/>
      <c r="BXD194" s="478"/>
      <c r="BXE194" s="478"/>
      <c r="BXF194" s="478"/>
      <c r="BXG194" s="478"/>
      <c r="BXH194" s="478"/>
      <c r="BXI194" s="478"/>
      <c r="BXJ194" s="478"/>
      <c r="BXK194" s="478"/>
      <c r="BXL194" s="478"/>
      <c r="BXM194" s="478"/>
      <c r="BXN194" s="478"/>
      <c r="BXO194" s="478"/>
      <c r="BXP194" s="478"/>
      <c r="BXQ194" s="478"/>
      <c r="BXR194" s="478"/>
      <c r="BXS194" s="478"/>
      <c r="BXT194" s="478"/>
      <c r="BXU194" s="478"/>
      <c r="BXV194" s="478"/>
      <c r="BXW194" s="478"/>
      <c r="BXX194" s="478"/>
      <c r="BXY194" s="478"/>
      <c r="BXZ194" s="478"/>
      <c r="BYA194" s="478"/>
      <c r="BYB194" s="478"/>
      <c r="BYC194" s="478"/>
      <c r="BYD194" s="478"/>
      <c r="BYE194" s="478"/>
      <c r="BYF194" s="478"/>
      <c r="BYG194" s="478"/>
      <c r="BYH194" s="478"/>
      <c r="BYI194" s="478"/>
      <c r="BYJ194" s="478"/>
      <c r="BYK194" s="478"/>
      <c r="BYL194" s="478"/>
      <c r="BYM194" s="478"/>
      <c r="BYN194" s="478"/>
      <c r="BYO194" s="478"/>
      <c r="BYP194" s="478"/>
      <c r="BYQ194" s="478"/>
      <c r="BYR194" s="478"/>
      <c r="BYS194" s="478"/>
      <c r="BYT194" s="478"/>
      <c r="BYU194" s="478"/>
      <c r="BYV194" s="478"/>
      <c r="BYW194" s="478"/>
      <c r="BYX194" s="478"/>
      <c r="BYY194" s="478"/>
      <c r="BYZ194" s="478"/>
      <c r="BZA194" s="478"/>
      <c r="BZB194" s="478"/>
      <c r="BZC194" s="478"/>
      <c r="BZD194" s="478"/>
      <c r="BZE194" s="478"/>
      <c r="BZF194" s="478"/>
      <c r="BZG194" s="478"/>
      <c r="BZH194" s="478"/>
      <c r="BZI194" s="478"/>
      <c r="BZJ194" s="478"/>
      <c r="BZK194" s="478"/>
      <c r="BZL194" s="478"/>
      <c r="BZM194" s="478"/>
      <c r="BZN194" s="478"/>
      <c r="BZO194" s="478"/>
      <c r="BZP194" s="478"/>
      <c r="BZQ194" s="478"/>
      <c r="BZR194" s="478"/>
      <c r="BZS194" s="478"/>
      <c r="BZT194" s="478"/>
      <c r="BZU194" s="478"/>
      <c r="BZV194" s="478"/>
      <c r="BZW194" s="478"/>
      <c r="BZX194" s="478"/>
      <c r="BZY194" s="478"/>
      <c r="BZZ194" s="478"/>
      <c r="CAA194" s="478"/>
      <c r="CAB194" s="478"/>
      <c r="CAC194" s="478"/>
      <c r="CAD194" s="478"/>
      <c r="CAE194" s="478"/>
      <c r="CAF194" s="478"/>
      <c r="CAG194" s="478"/>
      <c r="CAH194" s="478"/>
      <c r="CAI194" s="478"/>
      <c r="CAJ194" s="478"/>
      <c r="CAK194" s="478"/>
      <c r="CAL194" s="478"/>
      <c r="CAM194" s="478"/>
      <c r="CAN194" s="478"/>
      <c r="CAO194" s="478"/>
      <c r="CAP194" s="478"/>
      <c r="CAQ194" s="478"/>
      <c r="CAR194" s="478"/>
      <c r="CAS194" s="478"/>
      <c r="CAT194" s="478"/>
      <c r="CAU194" s="478"/>
      <c r="CAV194" s="478"/>
      <c r="CAW194" s="478"/>
      <c r="CAX194" s="478"/>
      <c r="CAY194" s="478"/>
      <c r="CAZ194" s="478"/>
      <c r="CBA194" s="478"/>
      <c r="CBB194" s="478"/>
      <c r="CBC194" s="478"/>
      <c r="CBD194" s="478"/>
      <c r="CBE194" s="478"/>
      <c r="CBF194" s="478"/>
      <c r="CBG194" s="478"/>
      <c r="CBH194" s="478"/>
      <c r="CBI194" s="478"/>
      <c r="CBJ194" s="478"/>
      <c r="CBK194" s="478"/>
      <c r="CBL194" s="478"/>
      <c r="CBM194" s="478"/>
      <c r="CBN194" s="478"/>
      <c r="CBO194" s="478"/>
      <c r="CBP194" s="478"/>
      <c r="CBQ194" s="478"/>
      <c r="CBR194" s="478"/>
      <c r="CBS194" s="478"/>
      <c r="CBT194" s="478"/>
      <c r="CBU194" s="478"/>
      <c r="CBV194" s="478"/>
      <c r="CBW194" s="478"/>
      <c r="CBX194" s="478"/>
      <c r="CBY194" s="478"/>
      <c r="CBZ194" s="478"/>
      <c r="CCA194" s="478"/>
      <c r="CCB194" s="478"/>
      <c r="CCC194" s="478"/>
      <c r="CCD194" s="478"/>
      <c r="CCE194" s="478"/>
      <c r="CCF194" s="478"/>
      <c r="CCG194" s="478"/>
      <c r="CCH194" s="478"/>
      <c r="CCI194" s="478"/>
      <c r="CCJ194" s="478"/>
      <c r="CCK194" s="478"/>
      <c r="CCL194" s="478"/>
      <c r="CCM194" s="478"/>
      <c r="CCN194" s="478"/>
      <c r="CCO194" s="478"/>
      <c r="CCP194" s="478"/>
      <c r="CCQ194" s="478"/>
      <c r="CCR194" s="478"/>
      <c r="CCS194" s="478"/>
      <c r="CCT194" s="478"/>
      <c r="CCU194" s="478"/>
      <c r="CCV194" s="478"/>
      <c r="CCW194" s="478"/>
      <c r="CCX194" s="478"/>
      <c r="CCY194" s="478"/>
      <c r="CCZ194" s="478"/>
      <c r="CDA194" s="478"/>
      <c r="CDB194" s="478"/>
      <c r="CDC194" s="478"/>
      <c r="CDD194" s="478"/>
      <c r="CDE194" s="478"/>
      <c r="CDF194" s="478"/>
      <c r="CDG194" s="478"/>
      <c r="CDH194" s="478"/>
      <c r="CDI194" s="478"/>
      <c r="CDJ194" s="478"/>
      <c r="CDK194" s="478"/>
      <c r="CDL194" s="478"/>
      <c r="CDM194" s="478"/>
      <c r="CDN194" s="478"/>
      <c r="CDO194" s="478"/>
      <c r="CDP194" s="478"/>
      <c r="CDQ194" s="478"/>
      <c r="CDR194" s="478"/>
      <c r="CDS194" s="478"/>
      <c r="CDT194" s="478"/>
      <c r="CDU194" s="478"/>
      <c r="CDV194" s="478"/>
      <c r="CDW194" s="478"/>
      <c r="CDX194" s="478"/>
      <c r="CDY194" s="478"/>
      <c r="CDZ194" s="478"/>
      <c r="CEA194" s="478"/>
      <c r="CEB194" s="478"/>
      <c r="CEC194" s="478"/>
      <c r="CED194" s="478"/>
      <c r="CEE194" s="478"/>
      <c r="CEF194" s="478"/>
      <c r="CEG194" s="478"/>
      <c r="CEH194" s="478"/>
      <c r="CEI194" s="478"/>
      <c r="CEJ194" s="478"/>
      <c r="CEK194" s="478"/>
      <c r="CEL194" s="478"/>
      <c r="CEM194" s="478"/>
      <c r="CEN194" s="478"/>
      <c r="CEO194" s="478"/>
      <c r="CEP194" s="478"/>
      <c r="CEQ194" s="478"/>
      <c r="CER194" s="478"/>
      <c r="CES194" s="478"/>
      <c r="CET194" s="478"/>
      <c r="CEU194" s="478"/>
      <c r="CEV194" s="478"/>
      <c r="CEW194" s="478"/>
      <c r="CEX194" s="478"/>
      <c r="CEY194" s="478"/>
      <c r="CEZ194" s="478"/>
      <c r="CFA194" s="478"/>
      <c r="CFB194" s="478"/>
      <c r="CFC194" s="478"/>
      <c r="CFD194" s="478"/>
      <c r="CFE194" s="478"/>
      <c r="CFF194" s="478"/>
      <c r="CFG194" s="478"/>
      <c r="CFH194" s="478"/>
      <c r="CFI194" s="478"/>
      <c r="CFJ194" s="478"/>
      <c r="CFK194" s="478"/>
      <c r="CFL194" s="478"/>
      <c r="CFM194" s="478"/>
      <c r="CFN194" s="478"/>
      <c r="CFO194" s="478"/>
      <c r="CFP194" s="478"/>
      <c r="CFQ194" s="478"/>
      <c r="CFR194" s="478"/>
      <c r="CFS194" s="478"/>
      <c r="CFT194" s="478"/>
      <c r="CFU194" s="478"/>
      <c r="CFV194" s="478"/>
      <c r="CFW194" s="478"/>
      <c r="CFX194" s="478"/>
      <c r="CFY194" s="478"/>
      <c r="CFZ194" s="478"/>
      <c r="CGA194" s="478"/>
      <c r="CGB194" s="478"/>
      <c r="CGC194" s="478"/>
      <c r="CGD194" s="478"/>
      <c r="CGE194" s="478"/>
      <c r="CGF194" s="478"/>
      <c r="CGG194" s="478"/>
      <c r="CGH194" s="478"/>
      <c r="CGI194" s="478"/>
      <c r="CGJ194" s="478"/>
      <c r="CGK194" s="478"/>
      <c r="CGL194" s="478"/>
      <c r="CGM194" s="478"/>
      <c r="CGN194" s="478"/>
      <c r="CGO194" s="478"/>
      <c r="CGP194" s="478"/>
      <c r="CGQ194" s="478"/>
      <c r="CGR194" s="478"/>
      <c r="CGS194" s="478"/>
      <c r="CGT194" s="478"/>
      <c r="CGU194" s="478"/>
      <c r="CGV194" s="478"/>
      <c r="CGW194" s="478"/>
      <c r="CGX194" s="478"/>
      <c r="CGY194" s="478"/>
      <c r="CGZ194" s="478"/>
      <c r="CHA194" s="478"/>
      <c r="CHB194" s="478"/>
      <c r="CHC194" s="478"/>
      <c r="CHD194" s="478"/>
      <c r="CHE194" s="478"/>
      <c r="CHF194" s="478"/>
      <c r="CHG194" s="478"/>
      <c r="CHH194" s="478"/>
      <c r="CHI194" s="478"/>
      <c r="CHJ194" s="478"/>
      <c r="CHK194" s="478"/>
      <c r="CHL194" s="478"/>
      <c r="CHM194" s="478"/>
      <c r="CHN194" s="478"/>
      <c r="CHO194" s="478"/>
      <c r="CHP194" s="478"/>
      <c r="CHQ194" s="478"/>
      <c r="CHR194" s="478"/>
      <c r="CHS194" s="478"/>
      <c r="CHT194" s="478"/>
      <c r="CHU194" s="478"/>
      <c r="CHV194" s="478"/>
      <c r="CHW194" s="478"/>
      <c r="CHX194" s="478"/>
      <c r="CHY194" s="478"/>
      <c r="CHZ194" s="478"/>
      <c r="CIA194" s="478"/>
      <c r="CIB194" s="478"/>
      <c r="CIC194" s="478"/>
      <c r="CID194" s="478"/>
      <c r="CIE194" s="478"/>
      <c r="CIF194" s="478"/>
      <c r="CIG194" s="478"/>
      <c r="CIH194" s="478"/>
      <c r="CII194" s="478"/>
      <c r="CIJ194" s="478"/>
      <c r="CIK194" s="478"/>
      <c r="CIL194" s="478"/>
      <c r="CIM194" s="478"/>
      <c r="CIN194" s="478"/>
      <c r="CIO194" s="478"/>
      <c r="CIP194" s="478"/>
      <c r="CIQ194" s="478"/>
      <c r="CIR194" s="478"/>
      <c r="CIS194" s="478"/>
      <c r="CIT194" s="478"/>
      <c r="CIU194" s="478"/>
      <c r="CIV194" s="478"/>
      <c r="CIW194" s="478"/>
      <c r="CIX194" s="478"/>
      <c r="CIY194" s="478"/>
      <c r="CIZ194" s="478"/>
      <c r="CJA194" s="478"/>
      <c r="CJB194" s="478"/>
      <c r="CJC194" s="478"/>
      <c r="CJD194" s="478"/>
      <c r="CJE194" s="478"/>
      <c r="CJF194" s="478"/>
      <c r="CJG194" s="478"/>
      <c r="CJH194" s="478"/>
      <c r="CJI194" s="478"/>
      <c r="CJJ194" s="478"/>
      <c r="CJK194" s="478"/>
      <c r="CJL194" s="478"/>
      <c r="CJM194" s="478"/>
      <c r="CJN194" s="478"/>
      <c r="CJO194" s="478"/>
      <c r="CJP194" s="478"/>
      <c r="CJQ194" s="478"/>
      <c r="CJR194" s="478"/>
      <c r="CJS194" s="478"/>
      <c r="CJT194" s="478"/>
      <c r="CJU194" s="478"/>
      <c r="CJV194" s="478"/>
      <c r="CJW194" s="478"/>
      <c r="CJX194" s="478"/>
      <c r="CJY194" s="478"/>
      <c r="CJZ194" s="478"/>
      <c r="CKA194" s="478"/>
      <c r="CKB194" s="478"/>
      <c r="CKC194" s="478"/>
      <c r="CKD194" s="478"/>
      <c r="CKE194" s="478"/>
      <c r="CKF194" s="478"/>
      <c r="CKG194" s="478"/>
      <c r="CKH194" s="478"/>
      <c r="CKI194" s="478"/>
      <c r="CKJ194" s="478"/>
      <c r="CKK194" s="478"/>
      <c r="CKL194" s="478"/>
      <c r="CKM194" s="478"/>
      <c r="CKN194" s="478"/>
      <c r="CKO194" s="478"/>
      <c r="CKP194" s="478"/>
      <c r="CKQ194" s="478"/>
      <c r="CKR194" s="478"/>
      <c r="CKS194" s="478"/>
      <c r="CKT194" s="478"/>
      <c r="CKU194" s="478"/>
      <c r="CKV194" s="478"/>
      <c r="CKW194" s="478"/>
      <c r="CKX194" s="478"/>
      <c r="CKY194" s="478"/>
      <c r="CKZ194" s="478"/>
      <c r="CLA194" s="478"/>
      <c r="CLB194" s="478"/>
      <c r="CLC194" s="478"/>
      <c r="CLD194" s="478"/>
      <c r="CLE194" s="478"/>
      <c r="CLF194" s="478"/>
      <c r="CLG194" s="478"/>
      <c r="CLH194" s="478"/>
      <c r="CLI194" s="478"/>
      <c r="CLJ194" s="478"/>
      <c r="CLK194" s="478"/>
      <c r="CLL194" s="478"/>
      <c r="CLM194" s="478"/>
      <c r="CLN194" s="478"/>
      <c r="CLO194" s="478"/>
      <c r="CLP194" s="478"/>
      <c r="CLQ194" s="478"/>
      <c r="CLR194" s="478"/>
      <c r="CLS194" s="478"/>
      <c r="CLT194" s="478"/>
      <c r="CLU194" s="478"/>
      <c r="CLV194" s="478"/>
      <c r="CLW194" s="478"/>
      <c r="CLX194" s="478"/>
      <c r="CLY194" s="478"/>
      <c r="CLZ194" s="478"/>
      <c r="CMA194" s="478"/>
      <c r="CMB194" s="478"/>
      <c r="CMC194" s="478"/>
      <c r="CMD194" s="478"/>
      <c r="CME194" s="478"/>
      <c r="CMF194" s="478"/>
      <c r="CMG194" s="478"/>
      <c r="CMH194" s="478"/>
      <c r="CMI194" s="478"/>
      <c r="CMJ194" s="478"/>
      <c r="CMK194" s="478"/>
      <c r="CML194" s="478"/>
      <c r="CMM194" s="478"/>
      <c r="CMN194" s="478"/>
      <c r="CMO194" s="478"/>
      <c r="CMP194" s="478"/>
      <c r="CMQ194" s="478"/>
      <c r="CMR194" s="478"/>
      <c r="CMS194" s="478"/>
      <c r="CMT194" s="478"/>
      <c r="CMU194" s="478"/>
      <c r="CMV194" s="478"/>
      <c r="CMW194" s="478"/>
      <c r="CMX194" s="478"/>
      <c r="CMY194" s="478"/>
      <c r="CMZ194" s="478"/>
      <c r="CNA194" s="478"/>
      <c r="CNB194" s="478"/>
      <c r="CNC194" s="478"/>
      <c r="CND194" s="478"/>
      <c r="CNE194" s="478"/>
      <c r="CNF194" s="478"/>
      <c r="CNG194" s="478"/>
      <c r="CNH194" s="478"/>
      <c r="CNI194" s="478"/>
      <c r="CNJ194" s="478"/>
      <c r="CNK194" s="478"/>
      <c r="CNL194" s="478"/>
      <c r="CNM194" s="478"/>
      <c r="CNN194" s="478"/>
      <c r="CNO194" s="478"/>
      <c r="CNP194" s="478"/>
      <c r="CNQ194" s="478"/>
      <c r="CNR194" s="478"/>
      <c r="CNS194" s="478"/>
      <c r="CNT194" s="478"/>
      <c r="CNU194" s="478"/>
      <c r="CNV194" s="478"/>
      <c r="CNW194" s="478"/>
      <c r="CNX194" s="478"/>
      <c r="CNY194" s="478"/>
      <c r="CNZ194" s="478"/>
      <c r="COA194" s="478"/>
      <c r="COB194" s="478"/>
      <c r="COC194" s="478"/>
      <c r="COD194" s="478"/>
      <c r="COE194" s="478"/>
      <c r="COF194" s="478"/>
      <c r="COG194" s="478"/>
      <c r="COH194" s="478"/>
      <c r="COI194" s="478"/>
      <c r="COJ194" s="478"/>
      <c r="COK194" s="478"/>
      <c r="COL194" s="478"/>
      <c r="COM194" s="478"/>
      <c r="CON194" s="478"/>
      <c r="COO194" s="478"/>
      <c r="COP194" s="478"/>
      <c r="COQ194" s="478"/>
      <c r="COR194" s="478"/>
      <c r="COS194" s="478"/>
      <c r="COT194" s="478"/>
      <c r="COU194" s="478"/>
      <c r="COV194" s="478"/>
      <c r="COW194" s="478"/>
      <c r="COX194" s="478"/>
      <c r="COY194" s="478"/>
      <c r="COZ194" s="478"/>
      <c r="CPA194" s="478"/>
      <c r="CPB194" s="478"/>
      <c r="CPC194" s="478"/>
      <c r="CPD194" s="478"/>
      <c r="CPE194" s="478"/>
      <c r="CPF194" s="478"/>
      <c r="CPG194" s="478"/>
      <c r="CPH194" s="478"/>
      <c r="CPI194" s="478"/>
      <c r="CPJ194" s="478"/>
      <c r="CPK194" s="478"/>
      <c r="CPL194" s="478"/>
      <c r="CPM194" s="478"/>
      <c r="CPN194" s="478"/>
      <c r="CPO194" s="478"/>
      <c r="CPP194" s="478"/>
      <c r="CPQ194" s="478"/>
      <c r="CPR194" s="478"/>
      <c r="CPS194" s="478"/>
      <c r="CPT194" s="478"/>
      <c r="CPU194" s="478"/>
      <c r="CPV194" s="478"/>
      <c r="CPW194" s="478"/>
      <c r="CPX194" s="478"/>
      <c r="CPY194" s="478"/>
      <c r="CPZ194" s="478"/>
      <c r="CQA194" s="478"/>
      <c r="CQB194" s="478"/>
      <c r="CQC194" s="478"/>
      <c r="CQD194" s="478"/>
      <c r="CQE194" s="478"/>
      <c r="CQF194" s="478"/>
      <c r="CQG194" s="478"/>
      <c r="CQH194" s="478"/>
      <c r="CQI194" s="478"/>
      <c r="CQJ194" s="478"/>
      <c r="CQK194" s="478"/>
      <c r="CQL194" s="478"/>
      <c r="CQM194" s="478"/>
      <c r="CQN194" s="478"/>
      <c r="CQO194" s="478"/>
      <c r="CQP194" s="478"/>
      <c r="CQQ194" s="478"/>
      <c r="CQR194" s="478"/>
      <c r="CQS194" s="478"/>
      <c r="CQT194" s="478"/>
      <c r="CQU194" s="478"/>
      <c r="CQV194" s="478"/>
      <c r="CQW194" s="478"/>
      <c r="CQX194" s="478"/>
      <c r="CQY194" s="478"/>
      <c r="CQZ194" s="478"/>
      <c r="CRA194" s="478"/>
      <c r="CRB194" s="478"/>
      <c r="CRC194" s="478"/>
      <c r="CRD194" s="478"/>
      <c r="CRE194" s="478"/>
      <c r="CRF194" s="478"/>
      <c r="CRG194" s="478"/>
      <c r="CRH194" s="478"/>
      <c r="CRI194" s="478"/>
      <c r="CRJ194" s="478"/>
      <c r="CRK194" s="478"/>
      <c r="CRL194" s="478"/>
      <c r="CRM194" s="478"/>
      <c r="CRN194" s="478"/>
      <c r="CRO194" s="478"/>
      <c r="CRP194" s="478"/>
      <c r="CRQ194" s="478"/>
      <c r="CRR194" s="478"/>
      <c r="CRS194" s="478"/>
      <c r="CRT194" s="478"/>
      <c r="CRU194" s="478"/>
      <c r="CRV194" s="478"/>
      <c r="CRW194" s="478"/>
      <c r="CRX194" s="478"/>
      <c r="CRY194" s="478"/>
      <c r="CRZ194" s="478"/>
      <c r="CSA194" s="478"/>
      <c r="CSB194" s="478"/>
      <c r="CSC194" s="478"/>
      <c r="CSD194" s="478"/>
      <c r="CSE194" s="478"/>
      <c r="CSF194" s="478"/>
      <c r="CSG194" s="478"/>
      <c r="CSH194" s="478"/>
      <c r="CSI194" s="478"/>
      <c r="CSJ194" s="478"/>
      <c r="CSK194" s="478"/>
      <c r="CSL194" s="478"/>
      <c r="CSM194" s="478"/>
      <c r="CSN194" s="478"/>
      <c r="CSO194" s="478"/>
      <c r="CSP194" s="478"/>
      <c r="CSQ194" s="478"/>
      <c r="CSR194" s="478"/>
      <c r="CSS194" s="478"/>
      <c r="CST194" s="478"/>
      <c r="CSU194" s="478"/>
      <c r="CSV194" s="478"/>
      <c r="CSW194" s="478"/>
      <c r="CSX194" s="478"/>
      <c r="CSY194" s="478"/>
      <c r="CSZ194" s="478"/>
      <c r="CTA194" s="478"/>
      <c r="CTB194" s="478"/>
      <c r="CTC194" s="478"/>
      <c r="CTD194" s="478"/>
      <c r="CTE194" s="478"/>
      <c r="CTF194" s="478"/>
      <c r="CTG194" s="478"/>
      <c r="CTH194" s="478"/>
      <c r="CTI194" s="478"/>
      <c r="CTJ194" s="478"/>
      <c r="CTK194" s="478"/>
      <c r="CTL194" s="478"/>
      <c r="CTM194" s="478"/>
      <c r="CTN194" s="478"/>
      <c r="CTO194" s="478"/>
      <c r="CTP194" s="478"/>
      <c r="CTQ194" s="478"/>
      <c r="CTR194" s="478"/>
      <c r="CTS194" s="478"/>
      <c r="CTT194" s="478"/>
      <c r="CTU194" s="478"/>
      <c r="CTV194" s="478"/>
      <c r="CTW194" s="478"/>
      <c r="CTX194" s="478"/>
      <c r="CTY194" s="478"/>
      <c r="CTZ194" s="478"/>
      <c r="CUA194" s="478"/>
      <c r="CUB194" s="478"/>
      <c r="CUC194" s="478"/>
      <c r="CUD194" s="478"/>
      <c r="CUE194" s="478"/>
      <c r="CUF194" s="478"/>
      <c r="CUG194" s="478"/>
      <c r="CUH194" s="478"/>
      <c r="CUI194" s="478"/>
      <c r="CUJ194" s="478"/>
      <c r="CUK194" s="478"/>
      <c r="CUL194" s="478"/>
      <c r="CUM194" s="478"/>
      <c r="CUN194" s="478"/>
      <c r="CUO194" s="478"/>
      <c r="CUP194" s="478"/>
      <c r="CUQ194" s="478"/>
      <c r="CUR194" s="478"/>
      <c r="CUS194" s="478"/>
      <c r="CUT194" s="478"/>
      <c r="CUU194" s="478"/>
      <c r="CUV194" s="478"/>
      <c r="CUW194" s="478"/>
      <c r="CUX194" s="478"/>
      <c r="CUY194" s="478"/>
      <c r="CUZ194" s="478"/>
      <c r="CVA194" s="478"/>
      <c r="CVB194" s="478"/>
      <c r="CVC194" s="478"/>
      <c r="CVD194" s="478"/>
      <c r="CVE194" s="478"/>
      <c r="CVF194" s="478"/>
      <c r="CVG194" s="478"/>
      <c r="CVH194" s="478"/>
      <c r="CVI194" s="478"/>
      <c r="CVJ194" s="478"/>
      <c r="CVK194" s="478"/>
      <c r="CVL194" s="478"/>
      <c r="CVM194" s="478"/>
      <c r="CVN194" s="478"/>
      <c r="CVO194" s="478"/>
      <c r="CVP194" s="478"/>
      <c r="CVQ194" s="478"/>
      <c r="CVR194" s="478"/>
      <c r="CVS194" s="478"/>
      <c r="CVT194" s="478"/>
      <c r="CVU194" s="478"/>
      <c r="CVV194" s="478"/>
      <c r="CVW194" s="478"/>
      <c r="CVX194" s="478"/>
      <c r="CVY194" s="478"/>
      <c r="CVZ194" s="478"/>
      <c r="CWA194" s="478"/>
      <c r="CWB194" s="478"/>
      <c r="CWC194" s="478"/>
      <c r="CWD194" s="478"/>
      <c r="CWE194" s="478"/>
      <c r="CWF194" s="478"/>
      <c r="CWG194" s="478"/>
      <c r="CWH194" s="478"/>
      <c r="CWI194" s="478"/>
      <c r="CWJ194" s="478"/>
      <c r="CWK194" s="478"/>
      <c r="CWL194" s="478"/>
      <c r="CWM194" s="478"/>
      <c r="CWN194" s="478"/>
      <c r="CWO194" s="478"/>
      <c r="CWP194" s="478"/>
      <c r="CWQ194" s="478"/>
      <c r="CWR194" s="478"/>
      <c r="CWS194" s="478"/>
      <c r="CWT194" s="478"/>
      <c r="CWU194" s="478"/>
      <c r="CWV194" s="478"/>
      <c r="CWW194" s="478"/>
      <c r="CWX194" s="478"/>
      <c r="CWY194" s="478"/>
      <c r="CWZ194" s="478"/>
      <c r="CXA194" s="478"/>
      <c r="CXB194" s="478"/>
      <c r="CXC194" s="478"/>
      <c r="CXD194" s="478"/>
      <c r="CXE194" s="478"/>
      <c r="CXF194" s="478"/>
      <c r="CXG194" s="478"/>
      <c r="CXH194" s="478"/>
      <c r="CXI194" s="478"/>
      <c r="CXJ194" s="478"/>
      <c r="CXK194" s="478"/>
      <c r="CXL194" s="478"/>
      <c r="CXM194" s="478"/>
      <c r="CXN194" s="478"/>
      <c r="CXO194" s="478"/>
      <c r="CXP194" s="478"/>
      <c r="CXQ194" s="478"/>
      <c r="CXR194" s="478"/>
      <c r="CXS194" s="478"/>
      <c r="CXT194" s="478"/>
      <c r="CXU194" s="478"/>
      <c r="CXV194" s="478"/>
      <c r="CXW194" s="478"/>
      <c r="CXX194" s="478"/>
      <c r="CXY194" s="478"/>
      <c r="CXZ194" s="478"/>
      <c r="CYA194" s="478"/>
      <c r="CYB194" s="478"/>
      <c r="CYC194" s="478"/>
      <c r="CYD194" s="478"/>
      <c r="CYE194" s="478"/>
      <c r="CYF194" s="478"/>
      <c r="CYG194" s="478"/>
      <c r="CYH194" s="478"/>
      <c r="CYI194" s="478"/>
      <c r="CYJ194" s="478"/>
      <c r="CYK194" s="478"/>
      <c r="CYL194" s="478"/>
      <c r="CYM194" s="478"/>
      <c r="CYN194" s="478"/>
      <c r="CYO194" s="478"/>
      <c r="CYP194" s="478"/>
      <c r="CYQ194" s="478"/>
      <c r="CYR194" s="478"/>
      <c r="CYS194" s="478"/>
      <c r="CYT194" s="478"/>
      <c r="CYU194" s="478"/>
      <c r="CYV194" s="478"/>
      <c r="CYW194" s="478"/>
      <c r="CYX194" s="478"/>
      <c r="CYY194" s="478"/>
      <c r="CYZ194" s="478"/>
      <c r="CZA194" s="478"/>
      <c r="CZB194" s="478"/>
      <c r="CZC194" s="478"/>
      <c r="CZD194" s="478"/>
      <c r="CZE194" s="478"/>
      <c r="CZF194" s="478"/>
      <c r="CZG194" s="478"/>
      <c r="CZH194" s="478"/>
      <c r="CZI194" s="478"/>
      <c r="CZJ194" s="478"/>
      <c r="CZK194" s="478"/>
      <c r="CZL194" s="478"/>
      <c r="CZM194" s="478"/>
      <c r="CZN194" s="478"/>
      <c r="CZO194" s="478"/>
      <c r="CZP194" s="478"/>
      <c r="CZQ194" s="478"/>
      <c r="CZR194" s="478"/>
      <c r="CZS194" s="478"/>
      <c r="CZT194" s="478"/>
      <c r="CZU194" s="478"/>
      <c r="CZV194" s="478"/>
      <c r="CZW194" s="478"/>
      <c r="CZX194" s="478"/>
      <c r="CZY194" s="478"/>
      <c r="CZZ194" s="478"/>
      <c r="DAA194" s="478"/>
      <c r="DAB194" s="478"/>
      <c r="DAC194" s="478"/>
      <c r="DAD194" s="478"/>
      <c r="DAE194" s="478"/>
      <c r="DAF194" s="478"/>
      <c r="DAG194" s="478"/>
      <c r="DAH194" s="478"/>
      <c r="DAI194" s="478"/>
      <c r="DAJ194" s="478"/>
      <c r="DAK194" s="478"/>
      <c r="DAL194" s="478"/>
      <c r="DAM194" s="478"/>
      <c r="DAN194" s="478"/>
      <c r="DAO194" s="478"/>
      <c r="DAP194" s="478"/>
      <c r="DAQ194" s="478"/>
      <c r="DAR194" s="478"/>
      <c r="DAS194" s="478"/>
      <c r="DAT194" s="478"/>
      <c r="DAU194" s="478"/>
      <c r="DAV194" s="478"/>
      <c r="DAW194" s="478"/>
      <c r="DAX194" s="478"/>
      <c r="DAY194" s="478"/>
      <c r="DAZ194" s="478"/>
      <c r="DBA194" s="478"/>
      <c r="DBB194" s="478"/>
      <c r="DBC194" s="478"/>
      <c r="DBD194" s="478"/>
      <c r="DBE194" s="478"/>
      <c r="DBF194" s="478"/>
      <c r="DBG194" s="478"/>
      <c r="DBH194" s="478"/>
      <c r="DBI194" s="478"/>
      <c r="DBJ194" s="478"/>
      <c r="DBK194" s="478"/>
      <c r="DBL194" s="478"/>
      <c r="DBM194" s="478"/>
      <c r="DBN194" s="478"/>
      <c r="DBO194" s="478"/>
      <c r="DBP194" s="478"/>
      <c r="DBQ194" s="478"/>
      <c r="DBR194" s="478"/>
      <c r="DBS194" s="478"/>
      <c r="DBT194" s="478"/>
      <c r="DBU194" s="478"/>
      <c r="DBV194" s="478"/>
      <c r="DBW194" s="478"/>
      <c r="DBX194" s="478"/>
      <c r="DBY194" s="478"/>
      <c r="DBZ194" s="478"/>
      <c r="DCA194" s="478"/>
      <c r="DCB194" s="478"/>
      <c r="DCC194" s="478"/>
      <c r="DCD194" s="478"/>
      <c r="DCE194" s="478"/>
      <c r="DCF194" s="478"/>
      <c r="DCG194" s="478"/>
      <c r="DCH194" s="478"/>
      <c r="DCI194" s="478"/>
      <c r="DCJ194" s="478"/>
      <c r="DCK194" s="478"/>
      <c r="DCL194" s="478"/>
      <c r="DCM194" s="478"/>
      <c r="DCN194" s="478"/>
      <c r="DCO194" s="478"/>
      <c r="DCP194" s="478"/>
      <c r="DCQ194" s="478"/>
      <c r="DCR194" s="478"/>
      <c r="DCS194" s="478"/>
      <c r="DCT194" s="478"/>
      <c r="DCU194" s="478"/>
      <c r="DCV194" s="478"/>
      <c r="DCW194" s="478"/>
      <c r="DCX194" s="478"/>
      <c r="DCY194" s="478"/>
      <c r="DCZ194" s="478"/>
      <c r="DDA194" s="478"/>
      <c r="DDB194" s="478"/>
      <c r="DDC194" s="478"/>
      <c r="DDD194" s="478"/>
      <c r="DDE194" s="478"/>
      <c r="DDF194" s="478"/>
      <c r="DDG194" s="478"/>
      <c r="DDH194" s="478"/>
      <c r="DDI194" s="478"/>
      <c r="DDJ194" s="478"/>
      <c r="DDK194" s="478"/>
      <c r="DDL194" s="478"/>
      <c r="DDM194" s="478"/>
      <c r="DDN194" s="478"/>
      <c r="DDO194" s="478"/>
      <c r="DDP194" s="478"/>
      <c r="DDQ194" s="478"/>
      <c r="DDR194" s="478"/>
      <c r="DDS194" s="478"/>
      <c r="DDT194" s="478"/>
      <c r="DDU194" s="478"/>
      <c r="DDV194" s="478"/>
      <c r="DDW194" s="478"/>
      <c r="DDX194" s="478"/>
      <c r="DDY194" s="478"/>
      <c r="DDZ194" s="478"/>
      <c r="DEA194" s="478"/>
      <c r="DEB194" s="478"/>
      <c r="DEC194" s="478"/>
      <c r="DED194" s="478"/>
      <c r="DEE194" s="478"/>
      <c r="DEF194" s="478"/>
      <c r="DEG194" s="478"/>
      <c r="DEH194" s="478"/>
      <c r="DEI194" s="478"/>
      <c r="DEJ194" s="478"/>
      <c r="DEK194" s="478"/>
      <c r="DEL194" s="478"/>
      <c r="DEM194" s="478"/>
      <c r="DEN194" s="478"/>
      <c r="DEO194" s="478"/>
      <c r="DEP194" s="478"/>
      <c r="DEQ194" s="478"/>
      <c r="DER194" s="478"/>
      <c r="DES194" s="478"/>
      <c r="DET194" s="478"/>
      <c r="DEU194" s="478"/>
      <c r="DEV194" s="478"/>
      <c r="DEW194" s="478"/>
      <c r="DEX194" s="478"/>
      <c r="DEY194" s="478"/>
      <c r="DEZ194" s="478"/>
      <c r="DFA194" s="478"/>
      <c r="DFB194" s="478"/>
      <c r="DFC194" s="478"/>
      <c r="DFD194" s="478"/>
      <c r="DFE194" s="478"/>
      <c r="DFF194" s="478"/>
      <c r="DFG194" s="478"/>
      <c r="DFH194" s="478"/>
      <c r="DFI194" s="478"/>
      <c r="DFJ194" s="478"/>
      <c r="DFK194" s="478"/>
      <c r="DFL194" s="478"/>
      <c r="DFM194" s="478"/>
      <c r="DFN194" s="478"/>
      <c r="DFO194" s="478"/>
      <c r="DFP194" s="478"/>
      <c r="DFQ194" s="478"/>
      <c r="DFR194" s="478"/>
      <c r="DFS194" s="478"/>
      <c r="DFT194" s="478"/>
      <c r="DFU194" s="478"/>
      <c r="DFV194" s="478"/>
      <c r="DFW194" s="478"/>
      <c r="DFX194" s="478"/>
      <c r="DFY194" s="478"/>
      <c r="DFZ194" s="478"/>
      <c r="DGA194" s="478"/>
      <c r="DGB194" s="478"/>
      <c r="DGC194" s="478"/>
      <c r="DGD194" s="478"/>
      <c r="DGE194" s="478"/>
      <c r="DGF194" s="478"/>
      <c r="DGG194" s="478"/>
      <c r="DGH194" s="478"/>
      <c r="DGI194" s="478"/>
      <c r="DGJ194" s="478"/>
      <c r="DGK194" s="478"/>
      <c r="DGL194" s="478"/>
      <c r="DGM194" s="478"/>
      <c r="DGN194" s="478"/>
      <c r="DGO194" s="478"/>
      <c r="DGP194" s="478"/>
      <c r="DGQ194" s="478"/>
      <c r="DGR194" s="478"/>
      <c r="DGS194" s="478"/>
      <c r="DGT194" s="478"/>
      <c r="DGU194" s="478"/>
      <c r="DGV194" s="478"/>
      <c r="DGW194" s="478"/>
      <c r="DGX194" s="478"/>
      <c r="DGY194" s="478"/>
      <c r="DGZ194" s="478"/>
      <c r="DHA194" s="478"/>
      <c r="DHB194" s="478"/>
      <c r="DHC194" s="478"/>
      <c r="DHD194" s="478"/>
      <c r="DHE194" s="478"/>
      <c r="DHF194" s="478"/>
      <c r="DHG194" s="478"/>
      <c r="DHH194" s="478"/>
      <c r="DHI194" s="478"/>
      <c r="DHJ194" s="478"/>
      <c r="DHK194" s="478"/>
      <c r="DHL194" s="478"/>
      <c r="DHM194" s="478"/>
      <c r="DHN194" s="478"/>
      <c r="DHO194" s="478"/>
      <c r="DHP194" s="478"/>
      <c r="DHQ194" s="478"/>
      <c r="DHR194" s="478"/>
      <c r="DHS194" s="478"/>
      <c r="DHT194" s="478"/>
      <c r="DHU194" s="478"/>
      <c r="DHV194" s="478"/>
      <c r="DHW194" s="478"/>
      <c r="DHX194" s="478"/>
      <c r="DHY194" s="478"/>
      <c r="DHZ194" s="478"/>
      <c r="DIA194" s="478"/>
      <c r="DIB194" s="478"/>
      <c r="DIC194" s="478"/>
      <c r="DID194" s="478"/>
      <c r="DIE194" s="478"/>
      <c r="DIF194" s="478"/>
      <c r="DIG194" s="478"/>
      <c r="DIH194" s="478"/>
      <c r="DII194" s="478"/>
      <c r="DIJ194" s="478"/>
      <c r="DIK194" s="478"/>
      <c r="DIL194" s="478"/>
      <c r="DIM194" s="478"/>
      <c r="DIN194" s="478"/>
      <c r="DIO194" s="478"/>
      <c r="DIP194" s="478"/>
      <c r="DIQ194" s="478"/>
      <c r="DIR194" s="478"/>
      <c r="DIS194" s="478"/>
      <c r="DIT194" s="478"/>
      <c r="DIU194" s="478"/>
      <c r="DIV194" s="478"/>
      <c r="DIW194" s="478"/>
      <c r="DIX194" s="478"/>
      <c r="DIY194" s="478"/>
      <c r="DIZ194" s="478"/>
      <c r="DJA194" s="478"/>
      <c r="DJB194" s="478"/>
      <c r="DJC194" s="478"/>
      <c r="DJD194" s="478"/>
      <c r="DJE194" s="478"/>
      <c r="DJF194" s="478"/>
      <c r="DJG194" s="478"/>
      <c r="DJH194" s="478"/>
      <c r="DJI194" s="478"/>
      <c r="DJJ194" s="478"/>
      <c r="DJK194" s="478"/>
      <c r="DJL194" s="478"/>
      <c r="DJM194" s="478"/>
      <c r="DJN194" s="478"/>
      <c r="DJO194" s="478"/>
      <c r="DJP194" s="478"/>
      <c r="DJQ194" s="478"/>
      <c r="DJR194" s="478"/>
      <c r="DJS194" s="478"/>
      <c r="DJT194" s="478"/>
      <c r="DJU194" s="478"/>
      <c r="DJV194" s="478"/>
      <c r="DJW194" s="478"/>
      <c r="DJX194" s="478"/>
      <c r="DJY194" s="478"/>
      <c r="DJZ194" s="478"/>
      <c r="DKA194" s="478"/>
      <c r="DKB194" s="478"/>
      <c r="DKC194" s="478"/>
      <c r="DKD194" s="478"/>
      <c r="DKE194" s="478"/>
      <c r="DKF194" s="478"/>
      <c r="DKG194" s="478"/>
      <c r="DKH194" s="478"/>
      <c r="DKI194" s="478"/>
      <c r="DKJ194" s="478"/>
      <c r="DKK194" s="478"/>
      <c r="DKL194" s="478"/>
      <c r="DKM194" s="478"/>
      <c r="DKN194" s="478"/>
      <c r="DKO194" s="478"/>
      <c r="DKP194" s="478"/>
      <c r="DKQ194" s="478"/>
      <c r="DKR194" s="478"/>
      <c r="DKS194" s="478"/>
      <c r="DKT194" s="478"/>
      <c r="DKU194" s="478"/>
      <c r="DKV194" s="478"/>
      <c r="DKW194" s="478"/>
      <c r="DKX194" s="478"/>
      <c r="DKY194" s="478"/>
      <c r="DKZ194" s="478"/>
      <c r="DLA194" s="478"/>
      <c r="DLB194" s="478"/>
      <c r="DLC194" s="478"/>
      <c r="DLD194" s="478"/>
      <c r="DLE194" s="478"/>
      <c r="DLF194" s="478"/>
      <c r="DLG194" s="478"/>
      <c r="DLH194" s="478"/>
      <c r="DLI194" s="478"/>
      <c r="DLJ194" s="478"/>
      <c r="DLK194" s="478"/>
      <c r="DLL194" s="478"/>
      <c r="DLM194" s="478"/>
      <c r="DLN194" s="478"/>
      <c r="DLO194" s="478"/>
      <c r="DLP194" s="478"/>
      <c r="DLQ194" s="478"/>
      <c r="DLR194" s="478"/>
      <c r="DLS194" s="478"/>
      <c r="DLT194" s="478"/>
      <c r="DLU194" s="478"/>
      <c r="DLV194" s="478"/>
      <c r="DLW194" s="478"/>
      <c r="DLX194" s="478"/>
      <c r="DLY194" s="478"/>
      <c r="DLZ194" s="478"/>
      <c r="DMA194" s="478"/>
      <c r="DMB194" s="478"/>
      <c r="DMC194" s="478"/>
      <c r="DMD194" s="478"/>
      <c r="DME194" s="478"/>
      <c r="DMF194" s="478"/>
      <c r="DMG194" s="478"/>
      <c r="DMH194" s="478"/>
      <c r="DMI194" s="478"/>
      <c r="DMJ194" s="478"/>
      <c r="DMK194" s="478"/>
      <c r="DML194" s="478"/>
      <c r="DMM194" s="478"/>
      <c r="DMN194" s="478"/>
      <c r="DMO194" s="478"/>
      <c r="DMP194" s="478"/>
      <c r="DMQ194" s="478"/>
      <c r="DMR194" s="478"/>
      <c r="DMS194" s="478"/>
      <c r="DMT194" s="478"/>
      <c r="DMU194" s="478"/>
      <c r="DMV194" s="478"/>
      <c r="DMW194" s="478"/>
      <c r="DMX194" s="478"/>
      <c r="DMY194" s="478"/>
      <c r="DMZ194" s="478"/>
      <c r="DNA194" s="478"/>
      <c r="DNB194" s="478"/>
      <c r="DNC194" s="478"/>
      <c r="DND194" s="478"/>
      <c r="DNE194" s="478"/>
      <c r="DNF194" s="478"/>
      <c r="DNG194" s="478"/>
      <c r="DNH194" s="478"/>
      <c r="DNI194" s="478"/>
      <c r="DNJ194" s="478"/>
      <c r="DNK194" s="478"/>
      <c r="DNL194" s="478"/>
      <c r="DNM194" s="478"/>
      <c r="DNN194" s="478"/>
      <c r="DNO194" s="478"/>
      <c r="DNP194" s="478"/>
      <c r="DNQ194" s="478"/>
      <c r="DNR194" s="478"/>
      <c r="DNS194" s="478"/>
      <c r="DNT194" s="478"/>
      <c r="DNU194" s="478"/>
      <c r="DNV194" s="478"/>
      <c r="DNW194" s="478"/>
      <c r="DNX194" s="478"/>
      <c r="DNY194" s="478"/>
      <c r="DNZ194" s="478"/>
      <c r="DOA194" s="478"/>
      <c r="DOB194" s="478"/>
      <c r="DOC194" s="478"/>
      <c r="DOD194" s="478"/>
      <c r="DOE194" s="478"/>
      <c r="DOF194" s="478"/>
      <c r="DOG194" s="478"/>
      <c r="DOH194" s="478"/>
      <c r="DOI194" s="478"/>
      <c r="DOJ194" s="478"/>
      <c r="DOK194" s="478"/>
      <c r="DOL194" s="478"/>
      <c r="DOM194" s="478"/>
      <c r="DON194" s="478"/>
      <c r="DOO194" s="478"/>
      <c r="DOP194" s="478"/>
      <c r="DOQ194" s="478"/>
      <c r="DOR194" s="478"/>
      <c r="DOS194" s="478"/>
      <c r="DOT194" s="478"/>
      <c r="DOU194" s="478"/>
      <c r="DOV194" s="478"/>
      <c r="DOW194" s="478"/>
      <c r="DOX194" s="478"/>
      <c r="DOY194" s="478"/>
      <c r="DOZ194" s="478"/>
      <c r="DPA194" s="478"/>
      <c r="DPB194" s="478"/>
      <c r="DPC194" s="478"/>
      <c r="DPD194" s="478"/>
      <c r="DPE194" s="478"/>
      <c r="DPF194" s="478"/>
      <c r="DPG194" s="478"/>
      <c r="DPH194" s="478"/>
      <c r="DPI194" s="478"/>
      <c r="DPJ194" s="478"/>
      <c r="DPK194" s="478"/>
      <c r="DPL194" s="478"/>
      <c r="DPM194" s="478"/>
      <c r="DPN194" s="478"/>
      <c r="DPO194" s="478"/>
      <c r="DPP194" s="478"/>
      <c r="DPQ194" s="478"/>
      <c r="DPR194" s="478"/>
      <c r="DPS194" s="478"/>
      <c r="DPT194" s="478"/>
      <c r="DPU194" s="478"/>
      <c r="DPV194" s="478"/>
      <c r="DPW194" s="478"/>
      <c r="DPX194" s="478"/>
      <c r="DPY194" s="478"/>
      <c r="DPZ194" s="478"/>
      <c r="DQA194" s="478"/>
      <c r="DQB194" s="478"/>
      <c r="DQC194" s="478"/>
      <c r="DQD194" s="478"/>
      <c r="DQE194" s="478"/>
      <c r="DQF194" s="478"/>
      <c r="DQG194" s="478"/>
      <c r="DQH194" s="478"/>
      <c r="DQI194" s="478"/>
      <c r="DQJ194" s="478"/>
      <c r="DQK194" s="478"/>
      <c r="DQL194" s="478"/>
      <c r="DQM194" s="478"/>
      <c r="DQN194" s="478"/>
      <c r="DQO194" s="478"/>
      <c r="DQP194" s="478"/>
      <c r="DQQ194" s="478"/>
      <c r="DQR194" s="478"/>
      <c r="DQS194" s="478"/>
      <c r="DQT194" s="478"/>
      <c r="DQU194" s="478"/>
      <c r="DQV194" s="478"/>
      <c r="DQW194" s="478"/>
      <c r="DQX194" s="478"/>
      <c r="DQY194" s="478"/>
      <c r="DQZ194" s="478"/>
      <c r="DRA194" s="478"/>
      <c r="DRB194" s="478"/>
      <c r="DRC194" s="478"/>
      <c r="DRD194" s="478"/>
      <c r="DRE194" s="478"/>
      <c r="DRF194" s="478"/>
      <c r="DRG194" s="478"/>
      <c r="DRH194" s="478"/>
      <c r="DRI194" s="478"/>
      <c r="DRJ194" s="478"/>
      <c r="DRK194" s="478"/>
      <c r="DRL194" s="478"/>
      <c r="DRM194" s="478"/>
      <c r="DRN194" s="478"/>
      <c r="DRO194" s="478"/>
      <c r="DRP194" s="478"/>
      <c r="DRQ194" s="478"/>
      <c r="DRR194" s="478"/>
      <c r="DRS194" s="478"/>
      <c r="DRT194" s="478"/>
      <c r="DRU194" s="478"/>
      <c r="DRV194" s="478"/>
      <c r="DRW194" s="478"/>
      <c r="DRX194" s="478"/>
      <c r="DRY194" s="478"/>
      <c r="DRZ194" s="478"/>
      <c r="DSA194" s="478"/>
      <c r="DSB194" s="478"/>
      <c r="DSC194" s="478"/>
      <c r="DSD194" s="478"/>
      <c r="DSE194" s="478"/>
      <c r="DSF194" s="478"/>
      <c r="DSG194" s="478"/>
      <c r="DSH194" s="478"/>
      <c r="DSI194" s="478"/>
      <c r="DSJ194" s="478"/>
      <c r="DSK194" s="478"/>
      <c r="DSL194" s="478"/>
      <c r="DSM194" s="478"/>
      <c r="DSN194" s="478"/>
      <c r="DSO194" s="478"/>
      <c r="DSP194" s="478"/>
      <c r="DSQ194" s="478"/>
      <c r="DSR194" s="478"/>
      <c r="DSS194" s="478"/>
      <c r="DST194" s="478"/>
      <c r="DSU194" s="478"/>
      <c r="DSV194" s="478"/>
      <c r="DSW194" s="478"/>
      <c r="DSX194" s="478"/>
      <c r="DSY194" s="478"/>
      <c r="DSZ194" s="478"/>
      <c r="DTA194" s="478"/>
      <c r="DTB194" s="478"/>
      <c r="DTC194" s="478"/>
      <c r="DTD194" s="478"/>
      <c r="DTE194" s="478"/>
      <c r="DTF194" s="478"/>
      <c r="DTG194" s="478"/>
      <c r="DTH194" s="478"/>
      <c r="DTI194" s="478"/>
      <c r="DTJ194" s="478"/>
      <c r="DTK194" s="478"/>
      <c r="DTL194" s="478"/>
      <c r="DTM194" s="478"/>
      <c r="DTN194" s="478"/>
      <c r="DTO194" s="478"/>
      <c r="DTP194" s="478"/>
      <c r="DTQ194" s="478"/>
      <c r="DTR194" s="478"/>
      <c r="DTS194" s="478"/>
      <c r="DTT194" s="478"/>
      <c r="DTU194" s="478"/>
      <c r="DTV194" s="478"/>
      <c r="DTW194" s="478"/>
      <c r="DTX194" s="478"/>
      <c r="DTY194" s="478"/>
      <c r="DTZ194" s="478"/>
      <c r="DUA194" s="478"/>
      <c r="DUB194" s="478"/>
      <c r="DUC194" s="478"/>
      <c r="DUD194" s="478"/>
      <c r="DUE194" s="478"/>
      <c r="DUF194" s="478"/>
      <c r="DUG194" s="478"/>
      <c r="DUH194" s="478"/>
      <c r="DUI194" s="478"/>
      <c r="DUJ194" s="478"/>
      <c r="DUK194" s="478"/>
      <c r="DUL194" s="478"/>
      <c r="DUM194" s="478"/>
      <c r="DUN194" s="478"/>
      <c r="DUO194" s="478"/>
      <c r="DUP194" s="478"/>
      <c r="DUQ194" s="478"/>
      <c r="DUR194" s="478"/>
      <c r="DUS194" s="478"/>
      <c r="DUT194" s="478"/>
      <c r="DUU194" s="478"/>
      <c r="DUV194" s="478"/>
      <c r="DUW194" s="478"/>
      <c r="DUX194" s="478"/>
      <c r="DUY194" s="478"/>
      <c r="DUZ194" s="478"/>
      <c r="DVA194" s="478"/>
      <c r="DVB194" s="478"/>
      <c r="DVC194" s="478"/>
      <c r="DVD194" s="478"/>
      <c r="DVE194" s="478"/>
      <c r="DVF194" s="478"/>
      <c r="DVG194" s="478"/>
      <c r="DVH194" s="478"/>
      <c r="DVI194" s="478"/>
      <c r="DVJ194" s="478"/>
      <c r="DVK194" s="478"/>
      <c r="DVL194" s="478"/>
      <c r="DVM194" s="478"/>
      <c r="DVN194" s="478"/>
      <c r="DVO194" s="478"/>
      <c r="DVP194" s="478"/>
      <c r="DVQ194" s="478"/>
      <c r="DVR194" s="478"/>
      <c r="DVS194" s="478"/>
      <c r="DVT194" s="478"/>
      <c r="DVU194" s="478"/>
      <c r="DVV194" s="478"/>
      <c r="DVW194" s="478"/>
      <c r="DVX194" s="478"/>
      <c r="DVY194" s="478"/>
      <c r="DVZ194" s="478"/>
      <c r="DWA194" s="478"/>
      <c r="DWB194" s="478"/>
      <c r="DWC194" s="478"/>
      <c r="DWD194" s="478"/>
      <c r="DWE194" s="478"/>
      <c r="DWF194" s="478"/>
      <c r="DWG194" s="478"/>
      <c r="DWH194" s="478"/>
      <c r="DWI194" s="478"/>
      <c r="DWJ194" s="478"/>
      <c r="DWK194" s="478"/>
      <c r="DWL194" s="478"/>
      <c r="DWM194" s="478"/>
      <c r="DWN194" s="478"/>
      <c r="DWO194" s="478"/>
      <c r="DWP194" s="478"/>
      <c r="DWQ194" s="478"/>
      <c r="DWR194" s="478"/>
      <c r="DWS194" s="478"/>
      <c r="DWT194" s="478"/>
      <c r="DWU194" s="478"/>
      <c r="DWV194" s="478"/>
      <c r="DWW194" s="478"/>
      <c r="DWX194" s="478"/>
      <c r="DWY194" s="478"/>
      <c r="DWZ194" s="478"/>
      <c r="DXA194" s="478"/>
      <c r="DXB194" s="478"/>
      <c r="DXC194" s="478"/>
      <c r="DXD194" s="478"/>
      <c r="DXE194" s="478"/>
      <c r="DXF194" s="478"/>
      <c r="DXG194" s="478"/>
      <c r="DXH194" s="478"/>
      <c r="DXI194" s="478"/>
      <c r="DXJ194" s="478"/>
      <c r="DXK194" s="478"/>
      <c r="DXL194" s="478"/>
      <c r="DXM194" s="478"/>
      <c r="DXN194" s="478"/>
      <c r="DXO194" s="478"/>
      <c r="DXP194" s="478"/>
      <c r="DXQ194" s="478"/>
      <c r="DXR194" s="478"/>
      <c r="DXS194" s="478"/>
      <c r="DXT194" s="478"/>
      <c r="DXU194" s="478"/>
      <c r="DXV194" s="478"/>
      <c r="DXW194" s="478"/>
      <c r="DXX194" s="478"/>
      <c r="DXY194" s="478"/>
      <c r="DXZ194" s="478"/>
      <c r="DYA194" s="478"/>
      <c r="DYB194" s="478"/>
      <c r="DYC194" s="478"/>
      <c r="DYD194" s="478"/>
      <c r="DYE194" s="478"/>
      <c r="DYF194" s="478"/>
      <c r="DYG194" s="478"/>
      <c r="DYH194" s="478"/>
      <c r="DYI194" s="478"/>
      <c r="DYJ194" s="478"/>
      <c r="DYK194" s="478"/>
      <c r="DYL194" s="478"/>
      <c r="DYM194" s="478"/>
      <c r="DYN194" s="478"/>
      <c r="DYO194" s="478"/>
      <c r="DYP194" s="478"/>
      <c r="DYQ194" s="478"/>
      <c r="DYR194" s="478"/>
      <c r="DYS194" s="478"/>
      <c r="DYT194" s="478"/>
      <c r="DYU194" s="478"/>
      <c r="DYV194" s="478"/>
      <c r="DYW194" s="478"/>
      <c r="DYX194" s="478"/>
      <c r="DYY194" s="478"/>
      <c r="DYZ194" s="478"/>
      <c r="DZA194" s="478"/>
      <c r="DZB194" s="478"/>
      <c r="DZC194" s="478"/>
      <c r="DZD194" s="478"/>
      <c r="DZE194" s="478"/>
      <c r="DZF194" s="478"/>
      <c r="DZG194" s="478"/>
      <c r="DZH194" s="478"/>
      <c r="DZI194" s="478"/>
      <c r="DZJ194" s="478"/>
      <c r="DZK194" s="478"/>
      <c r="DZL194" s="478"/>
      <c r="DZM194" s="478"/>
      <c r="DZN194" s="478"/>
      <c r="DZO194" s="478"/>
      <c r="DZP194" s="478"/>
      <c r="DZQ194" s="478"/>
      <c r="DZR194" s="478"/>
      <c r="DZS194" s="478"/>
      <c r="DZT194" s="478"/>
      <c r="DZU194" s="478"/>
      <c r="DZV194" s="478"/>
      <c r="DZW194" s="478"/>
      <c r="DZX194" s="478"/>
      <c r="DZY194" s="478"/>
      <c r="DZZ194" s="478"/>
      <c r="EAA194" s="478"/>
      <c r="EAB194" s="478"/>
      <c r="EAC194" s="478"/>
      <c r="EAD194" s="478"/>
      <c r="EAE194" s="478"/>
      <c r="EAF194" s="478"/>
      <c r="EAG194" s="478"/>
      <c r="EAH194" s="478"/>
      <c r="EAI194" s="478"/>
      <c r="EAJ194" s="478"/>
      <c r="EAK194" s="478"/>
      <c r="EAL194" s="478"/>
      <c r="EAM194" s="478"/>
      <c r="EAN194" s="478"/>
      <c r="EAO194" s="478"/>
      <c r="EAP194" s="478"/>
      <c r="EAQ194" s="478"/>
      <c r="EAR194" s="478"/>
      <c r="EAS194" s="478"/>
      <c r="EAT194" s="478"/>
      <c r="EAU194" s="478"/>
      <c r="EAV194" s="478"/>
      <c r="EAW194" s="478"/>
      <c r="EAX194" s="478"/>
      <c r="EAY194" s="478"/>
      <c r="EAZ194" s="478"/>
      <c r="EBA194" s="478"/>
      <c r="EBB194" s="478"/>
      <c r="EBC194" s="478"/>
      <c r="EBD194" s="478"/>
      <c r="EBE194" s="478"/>
      <c r="EBF194" s="478"/>
      <c r="EBG194" s="478"/>
      <c r="EBH194" s="478"/>
      <c r="EBI194" s="478"/>
      <c r="EBJ194" s="478"/>
      <c r="EBK194" s="478"/>
      <c r="EBL194" s="478"/>
      <c r="EBM194" s="478"/>
      <c r="EBN194" s="478"/>
      <c r="EBO194" s="478"/>
      <c r="EBP194" s="478"/>
      <c r="EBQ194" s="478"/>
      <c r="EBR194" s="478"/>
      <c r="EBS194" s="478"/>
      <c r="EBT194" s="478"/>
      <c r="EBU194" s="478"/>
      <c r="EBV194" s="478"/>
      <c r="EBW194" s="478"/>
      <c r="EBX194" s="478"/>
      <c r="EBY194" s="478"/>
      <c r="EBZ194" s="478"/>
      <c r="ECA194" s="478"/>
      <c r="ECB194" s="478"/>
      <c r="ECC194" s="478"/>
      <c r="ECD194" s="478"/>
      <c r="ECE194" s="478"/>
      <c r="ECF194" s="478"/>
      <c r="ECG194" s="478"/>
      <c r="ECH194" s="478"/>
      <c r="ECI194" s="478"/>
      <c r="ECJ194" s="478"/>
      <c r="ECK194" s="478"/>
      <c r="ECL194" s="478"/>
      <c r="ECM194" s="478"/>
      <c r="ECN194" s="478"/>
      <c r="ECO194" s="478"/>
      <c r="ECP194" s="478"/>
      <c r="ECQ194" s="478"/>
      <c r="ECR194" s="478"/>
      <c r="ECS194" s="478"/>
      <c r="ECT194" s="478"/>
      <c r="ECU194" s="478"/>
      <c r="ECV194" s="478"/>
      <c r="ECW194" s="478"/>
      <c r="ECX194" s="478"/>
      <c r="ECY194" s="478"/>
      <c r="ECZ194" s="478"/>
      <c r="EDA194" s="478"/>
      <c r="EDB194" s="478"/>
      <c r="EDC194" s="478"/>
      <c r="EDD194" s="478"/>
      <c r="EDE194" s="478"/>
      <c r="EDF194" s="478"/>
      <c r="EDG194" s="478"/>
      <c r="EDH194" s="478"/>
      <c r="EDI194" s="478"/>
      <c r="EDJ194" s="478"/>
      <c r="EDK194" s="478"/>
      <c r="EDL194" s="478"/>
      <c r="EDM194" s="478"/>
      <c r="EDN194" s="478"/>
      <c r="EDO194" s="478"/>
      <c r="EDP194" s="478"/>
      <c r="EDQ194" s="478"/>
      <c r="EDR194" s="478"/>
      <c r="EDS194" s="478"/>
      <c r="EDT194" s="478"/>
      <c r="EDU194" s="478"/>
      <c r="EDV194" s="478"/>
      <c r="EDW194" s="478"/>
      <c r="EDX194" s="478"/>
      <c r="EDY194" s="478"/>
      <c r="EDZ194" s="478"/>
      <c r="EEA194" s="478"/>
      <c r="EEB194" s="478"/>
      <c r="EEC194" s="478"/>
      <c r="EED194" s="478"/>
      <c r="EEE194" s="478"/>
      <c r="EEF194" s="478"/>
      <c r="EEG194" s="478"/>
      <c r="EEH194" s="478"/>
      <c r="EEI194" s="478"/>
      <c r="EEJ194" s="478"/>
      <c r="EEK194" s="478"/>
      <c r="EEL194" s="478"/>
      <c r="EEM194" s="478"/>
      <c r="EEN194" s="478"/>
      <c r="EEO194" s="478"/>
      <c r="EEP194" s="478"/>
      <c r="EEQ194" s="478"/>
      <c r="EER194" s="478"/>
      <c r="EES194" s="478"/>
      <c r="EET194" s="478"/>
      <c r="EEU194" s="478"/>
      <c r="EEV194" s="478"/>
      <c r="EEW194" s="478"/>
      <c r="EEX194" s="478"/>
      <c r="EEY194" s="478"/>
      <c r="EEZ194" s="478"/>
      <c r="EFA194" s="478"/>
      <c r="EFB194" s="478"/>
      <c r="EFC194" s="478"/>
      <c r="EFD194" s="478"/>
      <c r="EFE194" s="478"/>
      <c r="EFF194" s="478"/>
      <c r="EFG194" s="478"/>
      <c r="EFH194" s="478"/>
      <c r="EFI194" s="478"/>
      <c r="EFJ194" s="478"/>
      <c r="EFK194" s="478"/>
      <c r="EFL194" s="478"/>
      <c r="EFM194" s="478"/>
      <c r="EFN194" s="478"/>
      <c r="EFO194" s="478"/>
      <c r="EFP194" s="478"/>
      <c r="EFQ194" s="478"/>
      <c r="EFR194" s="478"/>
      <c r="EFS194" s="478"/>
      <c r="EFT194" s="478"/>
      <c r="EFU194" s="478"/>
      <c r="EFV194" s="478"/>
      <c r="EFW194" s="478"/>
      <c r="EFX194" s="478"/>
      <c r="EFY194" s="478"/>
      <c r="EFZ194" s="478"/>
      <c r="EGA194" s="478"/>
      <c r="EGB194" s="478"/>
      <c r="EGC194" s="478"/>
      <c r="EGD194" s="478"/>
      <c r="EGE194" s="478"/>
      <c r="EGF194" s="478"/>
      <c r="EGG194" s="478"/>
      <c r="EGH194" s="478"/>
      <c r="EGI194" s="478"/>
      <c r="EGJ194" s="478"/>
      <c r="EGK194" s="478"/>
      <c r="EGL194" s="478"/>
      <c r="EGM194" s="478"/>
      <c r="EGN194" s="478"/>
      <c r="EGO194" s="478"/>
      <c r="EGP194" s="478"/>
      <c r="EGQ194" s="478"/>
      <c r="EGR194" s="478"/>
      <c r="EGS194" s="478"/>
      <c r="EGT194" s="478"/>
      <c r="EGU194" s="478"/>
      <c r="EGV194" s="478"/>
      <c r="EGW194" s="478"/>
      <c r="EGX194" s="478"/>
      <c r="EGY194" s="478"/>
      <c r="EGZ194" s="478"/>
      <c r="EHA194" s="478"/>
      <c r="EHB194" s="478"/>
      <c r="EHC194" s="478"/>
      <c r="EHD194" s="478"/>
      <c r="EHE194" s="478"/>
      <c r="EHF194" s="478"/>
      <c r="EHG194" s="478"/>
      <c r="EHH194" s="478"/>
      <c r="EHI194" s="478"/>
      <c r="EHJ194" s="478"/>
      <c r="EHK194" s="478"/>
      <c r="EHL194" s="478"/>
      <c r="EHM194" s="478"/>
      <c r="EHN194" s="478"/>
      <c r="EHO194" s="478"/>
      <c r="EHP194" s="478"/>
      <c r="EHQ194" s="478"/>
      <c r="EHR194" s="478"/>
      <c r="EHS194" s="478"/>
      <c r="EHT194" s="478"/>
      <c r="EHU194" s="478"/>
      <c r="EHV194" s="478"/>
      <c r="EHW194" s="478"/>
      <c r="EHX194" s="478"/>
      <c r="EHY194" s="478"/>
      <c r="EHZ194" s="478"/>
      <c r="EIA194" s="478"/>
      <c r="EIB194" s="478"/>
      <c r="EIC194" s="478"/>
      <c r="EID194" s="478"/>
      <c r="EIE194" s="478"/>
      <c r="EIF194" s="478"/>
      <c r="EIG194" s="478"/>
      <c r="EIH194" s="478"/>
      <c r="EII194" s="478"/>
      <c r="EIJ194" s="478"/>
      <c r="EIK194" s="478"/>
      <c r="EIL194" s="478"/>
      <c r="EIM194" s="478"/>
      <c r="EIN194" s="478"/>
      <c r="EIO194" s="478"/>
      <c r="EIP194" s="478"/>
      <c r="EIQ194" s="478"/>
      <c r="EIR194" s="478"/>
      <c r="EIS194" s="478"/>
      <c r="EIT194" s="478"/>
      <c r="EIU194" s="478"/>
      <c r="EIV194" s="478"/>
      <c r="EIW194" s="478"/>
      <c r="EIX194" s="478"/>
      <c r="EIY194" s="478"/>
      <c r="EIZ194" s="478"/>
      <c r="EJA194" s="478"/>
      <c r="EJB194" s="478"/>
      <c r="EJC194" s="478"/>
      <c r="EJD194" s="478"/>
      <c r="EJE194" s="478"/>
      <c r="EJF194" s="478"/>
      <c r="EJG194" s="478"/>
      <c r="EJH194" s="478"/>
      <c r="EJI194" s="478"/>
      <c r="EJJ194" s="478"/>
      <c r="EJK194" s="478"/>
      <c r="EJL194" s="478"/>
      <c r="EJM194" s="478"/>
      <c r="EJN194" s="478"/>
      <c r="EJO194" s="478"/>
      <c r="EJP194" s="478"/>
      <c r="EJQ194" s="478"/>
      <c r="EJR194" s="478"/>
      <c r="EJS194" s="478"/>
      <c r="EJT194" s="478"/>
      <c r="EJU194" s="478"/>
      <c r="EJV194" s="478"/>
      <c r="EJW194" s="478"/>
      <c r="EJX194" s="478"/>
      <c r="EJY194" s="478"/>
      <c r="EJZ194" s="478"/>
      <c r="EKA194" s="478"/>
      <c r="EKB194" s="478"/>
      <c r="EKC194" s="478"/>
      <c r="EKD194" s="478"/>
      <c r="EKE194" s="478"/>
      <c r="EKF194" s="478"/>
      <c r="EKG194" s="478"/>
      <c r="EKH194" s="478"/>
      <c r="EKI194" s="478"/>
      <c r="EKJ194" s="478"/>
      <c r="EKK194" s="478"/>
      <c r="EKL194" s="478"/>
      <c r="EKM194" s="478"/>
      <c r="EKN194" s="478"/>
      <c r="EKO194" s="478"/>
      <c r="EKP194" s="478"/>
      <c r="EKQ194" s="478"/>
      <c r="EKR194" s="478"/>
      <c r="EKS194" s="478"/>
      <c r="EKT194" s="478"/>
      <c r="EKU194" s="478"/>
      <c r="EKV194" s="478"/>
      <c r="EKW194" s="478"/>
      <c r="EKX194" s="478"/>
      <c r="EKY194" s="478"/>
      <c r="EKZ194" s="478"/>
      <c r="ELA194" s="478"/>
      <c r="ELB194" s="478"/>
      <c r="ELC194" s="478"/>
      <c r="ELD194" s="478"/>
      <c r="ELE194" s="478"/>
      <c r="ELF194" s="478"/>
      <c r="ELG194" s="478"/>
      <c r="ELH194" s="478"/>
      <c r="ELI194" s="478"/>
      <c r="ELJ194" s="478"/>
      <c r="ELK194" s="478"/>
      <c r="ELL194" s="478"/>
      <c r="ELM194" s="478"/>
      <c r="ELN194" s="478"/>
      <c r="ELO194" s="478"/>
      <c r="ELP194" s="478"/>
      <c r="ELQ194" s="478"/>
      <c r="ELR194" s="478"/>
      <c r="ELS194" s="478"/>
      <c r="ELT194" s="478"/>
      <c r="ELU194" s="478"/>
      <c r="ELV194" s="478"/>
      <c r="ELW194" s="478"/>
      <c r="ELX194" s="478"/>
      <c r="ELY194" s="478"/>
      <c r="ELZ194" s="478"/>
      <c r="EMA194" s="478"/>
      <c r="EMB194" s="478"/>
      <c r="EMC194" s="478"/>
      <c r="EMD194" s="478"/>
      <c r="EME194" s="478"/>
      <c r="EMF194" s="478"/>
      <c r="EMG194" s="478"/>
      <c r="EMH194" s="478"/>
      <c r="EMI194" s="478"/>
      <c r="EMJ194" s="478"/>
      <c r="EMK194" s="478"/>
      <c r="EML194" s="478"/>
      <c r="EMM194" s="478"/>
      <c r="EMN194" s="478"/>
      <c r="EMO194" s="478"/>
      <c r="EMP194" s="478"/>
      <c r="EMQ194" s="478"/>
      <c r="EMR194" s="478"/>
      <c r="EMS194" s="478"/>
      <c r="EMT194" s="478"/>
      <c r="EMU194" s="478"/>
      <c r="EMV194" s="478"/>
      <c r="EMW194" s="478"/>
      <c r="EMX194" s="478"/>
      <c r="EMY194" s="478"/>
      <c r="EMZ194" s="478"/>
      <c r="ENA194" s="478"/>
      <c r="ENB194" s="478"/>
      <c r="ENC194" s="478"/>
      <c r="END194" s="478"/>
      <c r="ENE194" s="478"/>
      <c r="ENF194" s="478"/>
      <c r="ENG194" s="478"/>
      <c r="ENH194" s="478"/>
      <c r="ENI194" s="478"/>
      <c r="ENJ194" s="478"/>
      <c r="ENK194" s="478"/>
      <c r="ENL194" s="478"/>
      <c r="ENM194" s="478"/>
      <c r="ENN194" s="478"/>
      <c r="ENO194" s="478"/>
      <c r="ENP194" s="478"/>
      <c r="ENQ194" s="478"/>
      <c r="ENR194" s="478"/>
      <c r="ENS194" s="478"/>
      <c r="ENT194" s="478"/>
      <c r="ENU194" s="478"/>
      <c r="ENV194" s="478"/>
      <c r="ENW194" s="478"/>
      <c r="ENX194" s="478"/>
      <c r="ENY194" s="478"/>
      <c r="ENZ194" s="478"/>
      <c r="EOA194" s="478"/>
      <c r="EOB194" s="478"/>
      <c r="EOC194" s="478"/>
      <c r="EOD194" s="478"/>
      <c r="EOE194" s="478"/>
      <c r="EOF194" s="478"/>
      <c r="EOG194" s="478"/>
      <c r="EOH194" s="478"/>
      <c r="EOI194" s="478"/>
      <c r="EOJ194" s="478"/>
      <c r="EOK194" s="478"/>
      <c r="EOL194" s="478"/>
      <c r="EOM194" s="478"/>
      <c r="EON194" s="478"/>
      <c r="EOO194" s="478"/>
      <c r="EOP194" s="478"/>
      <c r="EOQ194" s="478"/>
      <c r="EOR194" s="478"/>
      <c r="EOS194" s="478"/>
      <c r="EOT194" s="478"/>
      <c r="EOU194" s="478"/>
      <c r="EOV194" s="478"/>
      <c r="EOW194" s="478"/>
      <c r="EOX194" s="478"/>
      <c r="EOY194" s="478"/>
      <c r="EOZ194" s="478"/>
      <c r="EPA194" s="478"/>
      <c r="EPB194" s="478"/>
      <c r="EPC194" s="478"/>
      <c r="EPD194" s="478"/>
      <c r="EPE194" s="478"/>
      <c r="EPF194" s="478"/>
      <c r="EPG194" s="478"/>
      <c r="EPH194" s="478"/>
      <c r="EPI194" s="478"/>
      <c r="EPJ194" s="478"/>
      <c r="EPK194" s="478"/>
      <c r="EPL194" s="478"/>
      <c r="EPM194" s="478"/>
      <c r="EPN194" s="478"/>
      <c r="EPO194" s="478"/>
      <c r="EPP194" s="478"/>
      <c r="EPQ194" s="478"/>
      <c r="EPR194" s="478"/>
      <c r="EPS194" s="478"/>
      <c r="EPT194" s="478"/>
      <c r="EPU194" s="478"/>
      <c r="EPV194" s="478"/>
      <c r="EPW194" s="478"/>
      <c r="EPX194" s="478"/>
      <c r="EPY194" s="478"/>
      <c r="EPZ194" s="478"/>
      <c r="EQA194" s="478"/>
      <c r="EQB194" s="478"/>
      <c r="EQC194" s="478"/>
      <c r="EQD194" s="478"/>
      <c r="EQE194" s="478"/>
      <c r="EQF194" s="478"/>
      <c r="EQG194" s="478"/>
      <c r="EQH194" s="478"/>
      <c r="EQI194" s="478"/>
      <c r="EQJ194" s="478"/>
      <c r="EQK194" s="478"/>
      <c r="EQL194" s="478"/>
      <c r="EQM194" s="478"/>
      <c r="EQN194" s="478"/>
      <c r="EQO194" s="478"/>
      <c r="EQP194" s="478"/>
      <c r="EQQ194" s="478"/>
      <c r="EQR194" s="478"/>
      <c r="EQS194" s="478"/>
      <c r="EQT194" s="478"/>
      <c r="EQU194" s="478"/>
      <c r="EQV194" s="478"/>
      <c r="EQW194" s="478"/>
      <c r="EQX194" s="478"/>
      <c r="EQY194" s="478"/>
      <c r="EQZ194" s="478"/>
      <c r="ERA194" s="478"/>
      <c r="ERB194" s="478"/>
      <c r="ERC194" s="478"/>
      <c r="ERD194" s="478"/>
      <c r="ERE194" s="478"/>
      <c r="ERF194" s="478"/>
      <c r="ERG194" s="478"/>
      <c r="ERH194" s="478"/>
      <c r="ERI194" s="478"/>
      <c r="ERJ194" s="478"/>
      <c r="ERK194" s="478"/>
      <c r="ERL194" s="478"/>
      <c r="ERM194" s="478"/>
      <c r="ERN194" s="478"/>
      <c r="ERO194" s="478"/>
      <c r="ERP194" s="478"/>
      <c r="ERQ194" s="478"/>
      <c r="ERR194" s="478"/>
      <c r="ERS194" s="478"/>
      <c r="ERT194" s="478"/>
      <c r="ERU194" s="478"/>
      <c r="ERV194" s="478"/>
      <c r="ERW194" s="478"/>
      <c r="ERX194" s="478"/>
      <c r="ERY194" s="478"/>
      <c r="ERZ194" s="478"/>
      <c r="ESA194" s="478"/>
      <c r="ESB194" s="478"/>
      <c r="ESC194" s="478"/>
      <c r="ESD194" s="478"/>
      <c r="ESE194" s="478"/>
      <c r="ESF194" s="478"/>
      <c r="ESG194" s="478"/>
      <c r="ESH194" s="478"/>
      <c r="ESI194" s="478"/>
      <c r="ESJ194" s="478"/>
      <c r="ESK194" s="478"/>
      <c r="ESL194" s="478"/>
      <c r="ESM194" s="478"/>
      <c r="ESN194" s="478"/>
      <c r="ESO194" s="478"/>
      <c r="ESP194" s="478"/>
      <c r="ESQ194" s="478"/>
      <c r="ESR194" s="478"/>
      <c r="ESS194" s="478"/>
      <c r="EST194" s="478"/>
      <c r="ESU194" s="478"/>
      <c r="ESV194" s="478"/>
      <c r="ESW194" s="478"/>
      <c r="ESX194" s="478"/>
      <c r="ESY194" s="478"/>
      <c r="ESZ194" s="478"/>
      <c r="ETA194" s="478"/>
      <c r="ETB194" s="478"/>
      <c r="ETC194" s="478"/>
      <c r="ETD194" s="478"/>
      <c r="ETE194" s="478"/>
      <c r="ETF194" s="478"/>
      <c r="ETG194" s="478"/>
      <c r="ETH194" s="478"/>
      <c r="ETI194" s="478"/>
      <c r="ETJ194" s="478"/>
      <c r="ETK194" s="478"/>
      <c r="ETL194" s="478"/>
      <c r="ETM194" s="478"/>
      <c r="ETN194" s="478"/>
      <c r="ETO194" s="478"/>
      <c r="ETP194" s="478"/>
      <c r="ETQ194" s="478"/>
      <c r="ETR194" s="478"/>
      <c r="ETS194" s="478"/>
      <c r="ETT194" s="478"/>
      <c r="ETU194" s="478"/>
      <c r="ETV194" s="478"/>
      <c r="ETW194" s="478"/>
      <c r="ETX194" s="478"/>
      <c r="ETY194" s="478"/>
      <c r="ETZ194" s="478"/>
      <c r="EUA194" s="478"/>
      <c r="EUB194" s="478"/>
      <c r="EUC194" s="478"/>
      <c r="EUD194" s="478"/>
      <c r="EUE194" s="478"/>
      <c r="EUF194" s="478"/>
      <c r="EUG194" s="478"/>
      <c r="EUH194" s="478"/>
      <c r="EUI194" s="478"/>
      <c r="EUJ194" s="478"/>
      <c r="EUK194" s="478"/>
      <c r="EUL194" s="478"/>
      <c r="EUM194" s="478"/>
      <c r="EUN194" s="478"/>
      <c r="EUO194" s="478"/>
      <c r="EUP194" s="478"/>
      <c r="EUQ194" s="478"/>
      <c r="EUR194" s="478"/>
      <c r="EUS194" s="478"/>
      <c r="EUT194" s="478"/>
      <c r="EUU194" s="478"/>
      <c r="EUV194" s="478"/>
      <c r="EUW194" s="478"/>
      <c r="EUX194" s="478"/>
      <c r="EUY194" s="478"/>
      <c r="EUZ194" s="478"/>
      <c r="EVA194" s="478"/>
      <c r="EVB194" s="478"/>
      <c r="EVC194" s="478"/>
      <c r="EVD194" s="478"/>
      <c r="EVE194" s="478"/>
      <c r="EVF194" s="478"/>
      <c r="EVG194" s="478"/>
      <c r="EVH194" s="478"/>
      <c r="EVI194" s="478"/>
      <c r="EVJ194" s="478"/>
      <c r="EVK194" s="478"/>
      <c r="EVL194" s="478"/>
      <c r="EVM194" s="478"/>
      <c r="EVN194" s="478"/>
      <c r="EVO194" s="478"/>
      <c r="EVP194" s="478"/>
      <c r="EVQ194" s="478"/>
      <c r="EVR194" s="478"/>
      <c r="EVS194" s="478"/>
      <c r="EVT194" s="478"/>
      <c r="EVU194" s="478"/>
      <c r="EVV194" s="478"/>
      <c r="EVW194" s="478"/>
      <c r="EVX194" s="478"/>
      <c r="EVY194" s="478"/>
      <c r="EVZ194" s="478"/>
      <c r="EWA194" s="478"/>
      <c r="EWB194" s="478"/>
      <c r="EWC194" s="478"/>
      <c r="EWD194" s="478"/>
      <c r="EWE194" s="478"/>
      <c r="EWF194" s="478"/>
      <c r="EWG194" s="478"/>
      <c r="EWH194" s="478"/>
      <c r="EWI194" s="478"/>
      <c r="EWJ194" s="478"/>
      <c r="EWK194" s="478"/>
      <c r="EWL194" s="478"/>
      <c r="EWM194" s="478"/>
      <c r="EWN194" s="478"/>
      <c r="EWO194" s="478"/>
      <c r="EWP194" s="478"/>
      <c r="EWQ194" s="478"/>
      <c r="EWR194" s="478"/>
      <c r="EWS194" s="478"/>
      <c r="EWT194" s="478"/>
      <c r="EWU194" s="478"/>
      <c r="EWV194" s="478"/>
      <c r="EWW194" s="478"/>
      <c r="EWX194" s="478"/>
      <c r="EWY194" s="478"/>
      <c r="EWZ194" s="478"/>
      <c r="EXA194" s="478"/>
      <c r="EXB194" s="478"/>
      <c r="EXC194" s="478"/>
      <c r="EXD194" s="478"/>
      <c r="EXE194" s="478"/>
      <c r="EXF194" s="478"/>
      <c r="EXG194" s="478"/>
      <c r="EXH194" s="478"/>
      <c r="EXI194" s="478"/>
      <c r="EXJ194" s="478"/>
      <c r="EXK194" s="478"/>
      <c r="EXL194" s="478"/>
      <c r="EXM194" s="478"/>
      <c r="EXN194" s="478"/>
      <c r="EXO194" s="478"/>
      <c r="EXP194" s="478"/>
      <c r="EXQ194" s="478"/>
      <c r="EXR194" s="478"/>
      <c r="EXS194" s="478"/>
      <c r="EXT194" s="478"/>
      <c r="EXU194" s="478"/>
      <c r="EXV194" s="478"/>
      <c r="EXW194" s="478"/>
      <c r="EXX194" s="478"/>
      <c r="EXY194" s="478"/>
      <c r="EXZ194" s="478"/>
      <c r="EYA194" s="478"/>
      <c r="EYB194" s="478"/>
      <c r="EYC194" s="478"/>
      <c r="EYD194" s="478"/>
      <c r="EYE194" s="478"/>
      <c r="EYF194" s="478"/>
      <c r="EYG194" s="478"/>
      <c r="EYH194" s="478"/>
      <c r="EYI194" s="478"/>
      <c r="EYJ194" s="478"/>
      <c r="EYK194" s="478"/>
      <c r="EYL194" s="478"/>
      <c r="EYM194" s="478"/>
      <c r="EYN194" s="478"/>
      <c r="EYO194" s="478"/>
      <c r="EYP194" s="478"/>
      <c r="EYQ194" s="478"/>
      <c r="EYR194" s="478"/>
      <c r="EYS194" s="478"/>
      <c r="EYT194" s="478"/>
      <c r="EYU194" s="478"/>
      <c r="EYV194" s="478"/>
      <c r="EYW194" s="478"/>
      <c r="EYX194" s="478"/>
      <c r="EYY194" s="478"/>
      <c r="EYZ194" s="478"/>
      <c r="EZA194" s="478"/>
      <c r="EZB194" s="478"/>
      <c r="EZC194" s="478"/>
      <c r="EZD194" s="478"/>
      <c r="EZE194" s="478"/>
      <c r="EZF194" s="478"/>
      <c r="EZG194" s="478"/>
      <c r="EZH194" s="478"/>
      <c r="EZI194" s="478"/>
      <c r="EZJ194" s="478"/>
      <c r="EZK194" s="478"/>
      <c r="EZL194" s="478"/>
      <c r="EZM194" s="478"/>
      <c r="EZN194" s="478"/>
      <c r="EZO194" s="478"/>
      <c r="EZP194" s="478"/>
      <c r="EZQ194" s="478"/>
      <c r="EZR194" s="478"/>
      <c r="EZS194" s="478"/>
      <c r="EZT194" s="478"/>
      <c r="EZU194" s="478"/>
      <c r="EZV194" s="478"/>
      <c r="EZW194" s="478"/>
      <c r="EZX194" s="478"/>
      <c r="EZY194" s="478"/>
      <c r="EZZ194" s="478"/>
      <c r="FAA194" s="478"/>
      <c r="FAB194" s="478"/>
      <c r="FAC194" s="478"/>
      <c r="FAD194" s="478"/>
      <c r="FAE194" s="478"/>
      <c r="FAF194" s="478"/>
      <c r="FAG194" s="478"/>
      <c r="FAH194" s="478"/>
      <c r="FAI194" s="478"/>
      <c r="FAJ194" s="478"/>
      <c r="FAK194" s="478"/>
      <c r="FAL194" s="478"/>
      <c r="FAM194" s="478"/>
      <c r="FAN194" s="478"/>
      <c r="FAO194" s="478"/>
      <c r="FAP194" s="478"/>
      <c r="FAQ194" s="478"/>
      <c r="FAR194" s="478"/>
      <c r="FAS194" s="478"/>
      <c r="FAT194" s="478"/>
      <c r="FAU194" s="478"/>
      <c r="FAV194" s="478"/>
      <c r="FAW194" s="478"/>
      <c r="FAX194" s="478"/>
      <c r="FAY194" s="478"/>
      <c r="FAZ194" s="478"/>
      <c r="FBA194" s="478"/>
      <c r="FBB194" s="478"/>
      <c r="FBC194" s="478"/>
      <c r="FBD194" s="478"/>
      <c r="FBE194" s="478"/>
      <c r="FBF194" s="478"/>
      <c r="FBG194" s="478"/>
      <c r="FBH194" s="478"/>
      <c r="FBI194" s="478"/>
      <c r="FBJ194" s="478"/>
      <c r="FBK194" s="478"/>
      <c r="FBL194" s="478"/>
      <c r="FBM194" s="478"/>
      <c r="FBN194" s="478"/>
      <c r="FBO194" s="478"/>
      <c r="FBP194" s="478"/>
      <c r="FBQ194" s="478"/>
      <c r="FBR194" s="478"/>
      <c r="FBS194" s="478"/>
      <c r="FBT194" s="478"/>
      <c r="FBU194" s="478"/>
      <c r="FBV194" s="478"/>
      <c r="FBW194" s="478"/>
      <c r="FBX194" s="478"/>
      <c r="FBY194" s="478"/>
      <c r="FBZ194" s="478"/>
      <c r="FCA194" s="478"/>
      <c r="FCB194" s="478"/>
      <c r="FCC194" s="478"/>
      <c r="FCD194" s="478"/>
      <c r="FCE194" s="478"/>
      <c r="FCF194" s="478"/>
      <c r="FCG194" s="478"/>
      <c r="FCH194" s="478"/>
      <c r="FCI194" s="478"/>
      <c r="FCJ194" s="478"/>
      <c r="FCK194" s="478"/>
      <c r="FCL194" s="478"/>
      <c r="FCM194" s="478"/>
      <c r="FCN194" s="478"/>
      <c r="FCO194" s="478"/>
      <c r="FCP194" s="478"/>
      <c r="FCQ194" s="478"/>
      <c r="FCR194" s="478"/>
      <c r="FCS194" s="478"/>
      <c r="FCT194" s="478"/>
      <c r="FCU194" s="478"/>
      <c r="FCV194" s="478"/>
      <c r="FCW194" s="478"/>
      <c r="FCX194" s="478"/>
      <c r="FCY194" s="478"/>
      <c r="FCZ194" s="478"/>
      <c r="FDA194" s="478"/>
      <c r="FDB194" s="478"/>
      <c r="FDC194" s="478"/>
      <c r="FDD194" s="478"/>
      <c r="FDE194" s="478"/>
      <c r="FDF194" s="478"/>
      <c r="FDG194" s="478"/>
      <c r="FDH194" s="478"/>
      <c r="FDI194" s="478"/>
      <c r="FDJ194" s="478"/>
      <c r="FDK194" s="478"/>
      <c r="FDL194" s="478"/>
      <c r="FDM194" s="478"/>
      <c r="FDN194" s="478"/>
      <c r="FDO194" s="478"/>
      <c r="FDP194" s="478"/>
      <c r="FDQ194" s="478"/>
      <c r="FDR194" s="478"/>
      <c r="FDS194" s="478"/>
      <c r="FDT194" s="478"/>
      <c r="FDU194" s="478"/>
      <c r="FDV194" s="478"/>
      <c r="FDW194" s="478"/>
      <c r="FDX194" s="478"/>
      <c r="FDY194" s="478"/>
      <c r="FDZ194" s="478"/>
      <c r="FEA194" s="478"/>
      <c r="FEB194" s="478"/>
      <c r="FEC194" s="478"/>
      <c r="FED194" s="478"/>
      <c r="FEE194" s="478"/>
      <c r="FEF194" s="478"/>
      <c r="FEG194" s="478"/>
      <c r="FEH194" s="478"/>
      <c r="FEI194" s="478"/>
      <c r="FEJ194" s="478"/>
      <c r="FEK194" s="478"/>
      <c r="FEL194" s="478"/>
      <c r="FEM194" s="478"/>
      <c r="FEN194" s="478"/>
      <c r="FEO194" s="478"/>
      <c r="FEP194" s="478"/>
      <c r="FEQ194" s="478"/>
      <c r="FER194" s="478"/>
      <c r="FES194" s="478"/>
      <c r="FET194" s="478"/>
      <c r="FEU194" s="478"/>
      <c r="FEV194" s="478"/>
      <c r="FEW194" s="478"/>
      <c r="FEX194" s="478"/>
      <c r="FEY194" s="478"/>
      <c r="FEZ194" s="478"/>
      <c r="FFA194" s="478"/>
      <c r="FFB194" s="478"/>
      <c r="FFC194" s="478"/>
      <c r="FFD194" s="478"/>
      <c r="FFE194" s="478"/>
      <c r="FFF194" s="478"/>
      <c r="FFG194" s="478"/>
      <c r="FFH194" s="478"/>
      <c r="FFI194" s="478"/>
      <c r="FFJ194" s="478"/>
      <c r="FFK194" s="478"/>
      <c r="FFL194" s="478"/>
      <c r="FFM194" s="478"/>
      <c r="FFN194" s="478"/>
      <c r="FFO194" s="478"/>
      <c r="FFP194" s="478"/>
      <c r="FFQ194" s="478"/>
      <c r="FFR194" s="478"/>
      <c r="FFS194" s="478"/>
      <c r="FFT194" s="478"/>
      <c r="FFU194" s="478"/>
      <c r="FFV194" s="478"/>
      <c r="FFW194" s="478"/>
      <c r="FFX194" s="478"/>
      <c r="FFY194" s="478"/>
      <c r="FFZ194" s="478"/>
      <c r="FGA194" s="478"/>
      <c r="FGB194" s="478"/>
      <c r="FGC194" s="478"/>
      <c r="FGD194" s="478"/>
      <c r="FGE194" s="478"/>
      <c r="FGF194" s="478"/>
      <c r="FGG194" s="478"/>
      <c r="FGH194" s="478"/>
      <c r="FGI194" s="478"/>
      <c r="FGJ194" s="478"/>
      <c r="FGK194" s="478"/>
      <c r="FGL194" s="478"/>
      <c r="FGM194" s="478"/>
      <c r="FGN194" s="478"/>
      <c r="FGO194" s="478"/>
      <c r="FGP194" s="478"/>
      <c r="FGQ194" s="478"/>
      <c r="FGR194" s="478"/>
      <c r="FGS194" s="478"/>
      <c r="FGT194" s="478"/>
      <c r="FGU194" s="478"/>
      <c r="FGV194" s="478"/>
      <c r="FGW194" s="478"/>
      <c r="FGX194" s="478"/>
      <c r="FGY194" s="478"/>
      <c r="FGZ194" s="478"/>
      <c r="FHA194" s="478"/>
      <c r="FHB194" s="478"/>
      <c r="FHC194" s="478"/>
      <c r="FHD194" s="478"/>
      <c r="FHE194" s="478"/>
      <c r="FHF194" s="478"/>
      <c r="FHG194" s="478"/>
      <c r="FHH194" s="478"/>
      <c r="FHI194" s="478"/>
      <c r="FHJ194" s="478"/>
      <c r="FHK194" s="478"/>
      <c r="FHL194" s="478"/>
      <c r="FHM194" s="478"/>
      <c r="FHN194" s="478"/>
      <c r="FHO194" s="478"/>
      <c r="FHP194" s="478"/>
      <c r="FHQ194" s="478"/>
      <c r="FHR194" s="478"/>
      <c r="FHS194" s="478"/>
      <c r="FHT194" s="478"/>
      <c r="FHU194" s="478"/>
      <c r="FHV194" s="478"/>
      <c r="FHW194" s="478"/>
      <c r="FHX194" s="478"/>
      <c r="FHY194" s="478"/>
      <c r="FHZ194" s="478"/>
      <c r="FIA194" s="478"/>
      <c r="FIB194" s="478"/>
      <c r="FIC194" s="478"/>
      <c r="FID194" s="478"/>
      <c r="FIE194" s="478"/>
      <c r="FIF194" s="478"/>
      <c r="FIG194" s="478"/>
      <c r="FIH194" s="478"/>
      <c r="FII194" s="478"/>
      <c r="FIJ194" s="478"/>
      <c r="FIK194" s="478"/>
      <c r="FIL194" s="478"/>
      <c r="FIM194" s="478"/>
      <c r="FIN194" s="478"/>
      <c r="FIO194" s="478"/>
      <c r="FIP194" s="478"/>
      <c r="FIQ194" s="478"/>
      <c r="FIR194" s="478"/>
      <c r="FIS194" s="478"/>
      <c r="FIT194" s="478"/>
      <c r="FIU194" s="478"/>
      <c r="FIV194" s="478"/>
      <c r="FIW194" s="478"/>
      <c r="FIX194" s="478"/>
      <c r="FIY194" s="478"/>
      <c r="FIZ194" s="478"/>
      <c r="FJA194" s="478"/>
      <c r="FJB194" s="478"/>
      <c r="FJC194" s="478"/>
      <c r="FJD194" s="478"/>
      <c r="FJE194" s="478"/>
      <c r="FJF194" s="478"/>
      <c r="FJG194" s="478"/>
      <c r="FJH194" s="478"/>
      <c r="FJI194" s="478"/>
      <c r="FJJ194" s="478"/>
      <c r="FJK194" s="478"/>
      <c r="FJL194" s="478"/>
      <c r="FJM194" s="478"/>
      <c r="FJN194" s="478"/>
      <c r="FJO194" s="478"/>
      <c r="FJP194" s="478"/>
      <c r="FJQ194" s="478"/>
      <c r="FJR194" s="478"/>
      <c r="FJS194" s="478"/>
      <c r="FJT194" s="478"/>
      <c r="FJU194" s="478"/>
      <c r="FJV194" s="478"/>
      <c r="FJW194" s="478"/>
      <c r="FJX194" s="478"/>
      <c r="FJY194" s="478"/>
      <c r="FJZ194" s="478"/>
      <c r="FKA194" s="478"/>
      <c r="FKB194" s="478"/>
      <c r="FKC194" s="478"/>
      <c r="FKD194" s="478"/>
      <c r="FKE194" s="478"/>
      <c r="FKF194" s="478"/>
      <c r="FKG194" s="478"/>
      <c r="FKH194" s="478"/>
      <c r="FKI194" s="478"/>
      <c r="FKJ194" s="478"/>
      <c r="FKK194" s="478"/>
      <c r="FKL194" s="478"/>
      <c r="FKM194" s="478"/>
      <c r="FKN194" s="478"/>
      <c r="FKO194" s="478"/>
      <c r="FKP194" s="478"/>
      <c r="FKQ194" s="478"/>
      <c r="FKR194" s="478"/>
      <c r="FKS194" s="478"/>
      <c r="FKT194" s="478"/>
      <c r="FKU194" s="478"/>
      <c r="FKV194" s="478"/>
      <c r="FKW194" s="478"/>
      <c r="FKX194" s="478"/>
      <c r="FKY194" s="478"/>
      <c r="FKZ194" s="478"/>
      <c r="FLA194" s="478"/>
      <c r="FLB194" s="478"/>
      <c r="FLC194" s="478"/>
      <c r="FLD194" s="478"/>
      <c r="FLE194" s="478"/>
      <c r="FLF194" s="478"/>
      <c r="FLG194" s="478"/>
      <c r="FLH194" s="478"/>
      <c r="FLI194" s="478"/>
      <c r="FLJ194" s="478"/>
      <c r="FLK194" s="478"/>
      <c r="FLL194" s="478"/>
      <c r="FLM194" s="478"/>
      <c r="FLN194" s="478"/>
      <c r="FLO194" s="478"/>
      <c r="FLP194" s="478"/>
      <c r="FLQ194" s="478"/>
      <c r="FLR194" s="478"/>
      <c r="FLS194" s="478"/>
      <c r="FLT194" s="478"/>
      <c r="FLU194" s="478"/>
      <c r="FLV194" s="478"/>
      <c r="FLW194" s="478"/>
      <c r="FLX194" s="478"/>
      <c r="FLY194" s="478"/>
      <c r="FLZ194" s="478"/>
      <c r="FMA194" s="478"/>
      <c r="FMB194" s="478"/>
      <c r="FMC194" s="478"/>
      <c r="FMD194" s="478"/>
      <c r="FME194" s="478"/>
      <c r="FMF194" s="478"/>
      <c r="FMG194" s="478"/>
      <c r="FMH194" s="478"/>
      <c r="FMI194" s="478"/>
      <c r="FMJ194" s="478"/>
      <c r="FMK194" s="478"/>
      <c r="FML194" s="478"/>
      <c r="FMM194" s="478"/>
      <c r="FMN194" s="478"/>
      <c r="FMO194" s="478"/>
      <c r="FMP194" s="478"/>
      <c r="FMQ194" s="478"/>
      <c r="FMR194" s="478"/>
      <c r="FMS194" s="478"/>
      <c r="FMT194" s="478"/>
      <c r="FMU194" s="478"/>
      <c r="FMV194" s="478"/>
      <c r="FMW194" s="478"/>
      <c r="FMX194" s="478"/>
      <c r="FMY194" s="478"/>
      <c r="FMZ194" s="478"/>
      <c r="FNA194" s="478"/>
      <c r="FNB194" s="478"/>
      <c r="FNC194" s="478"/>
      <c r="FND194" s="478"/>
      <c r="FNE194" s="478"/>
      <c r="FNF194" s="478"/>
      <c r="FNG194" s="478"/>
      <c r="FNH194" s="478"/>
      <c r="FNI194" s="478"/>
      <c r="FNJ194" s="478"/>
      <c r="FNK194" s="478"/>
      <c r="FNL194" s="478"/>
      <c r="FNM194" s="478"/>
      <c r="FNN194" s="478"/>
      <c r="FNO194" s="478"/>
      <c r="FNP194" s="478"/>
      <c r="FNQ194" s="478"/>
      <c r="FNR194" s="478"/>
      <c r="FNS194" s="478"/>
      <c r="FNT194" s="478"/>
      <c r="FNU194" s="478"/>
      <c r="FNV194" s="478"/>
      <c r="FNW194" s="478"/>
      <c r="FNX194" s="478"/>
      <c r="FNY194" s="478"/>
      <c r="FNZ194" s="478"/>
      <c r="FOA194" s="478"/>
      <c r="FOB194" s="478"/>
      <c r="FOC194" s="478"/>
      <c r="FOD194" s="478"/>
      <c r="FOE194" s="478"/>
      <c r="FOF194" s="478"/>
      <c r="FOG194" s="478"/>
      <c r="FOH194" s="478"/>
      <c r="FOI194" s="478"/>
      <c r="FOJ194" s="478"/>
      <c r="FOK194" s="478"/>
      <c r="FOL194" s="478"/>
      <c r="FOM194" s="478"/>
      <c r="FON194" s="478"/>
      <c r="FOO194" s="478"/>
      <c r="FOP194" s="478"/>
      <c r="FOQ194" s="478"/>
      <c r="FOR194" s="478"/>
      <c r="FOS194" s="478"/>
      <c r="FOT194" s="478"/>
      <c r="FOU194" s="478"/>
      <c r="FOV194" s="478"/>
      <c r="FOW194" s="478"/>
      <c r="FOX194" s="478"/>
      <c r="FOY194" s="478"/>
      <c r="FOZ194" s="478"/>
      <c r="FPA194" s="478"/>
      <c r="FPB194" s="478"/>
      <c r="FPC194" s="478"/>
      <c r="FPD194" s="478"/>
      <c r="FPE194" s="478"/>
      <c r="FPF194" s="478"/>
      <c r="FPG194" s="478"/>
      <c r="FPH194" s="478"/>
      <c r="FPI194" s="478"/>
      <c r="FPJ194" s="478"/>
      <c r="FPK194" s="478"/>
      <c r="FPL194" s="478"/>
      <c r="FPM194" s="478"/>
      <c r="FPN194" s="478"/>
      <c r="FPO194" s="478"/>
      <c r="FPP194" s="478"/>
      <c r="FPQ194" s="478"/>
      <c r="FPR194" s="478"/>
      <c r="FPS194" s="478"/>
      <c r="FPT194" s="478"/>
      <c r="FPU194" s="478"/>
      <c r="FPV194" s="478"/>
      <c r="FPW194" s="478"/>
      <c r="FPX194" s="478"/>
      <c r="FPY194" s="478"/>
      <c r="FPZ194" s="478"/>
      <c r="FQA194" s="478"/>
      <c r="FQB194" s="478"/>
      <c r="FQC194" s="478"/>
      <c r="FQD194" s="478"/>
      <c r="FQE194" s="478"/>
      <c r="FQF194" s="478"/>
      <c r="FQG194" s="478"/>
      <c r="FQH194" s="478"/>
      <c r="FQI194" s="478"/>
      <c r="FQJ194" s="478"/>
      <c r="FQK194" s="478"/>
      <c r="FQL194" s="478"/>
      <c r="FQM194" s="478"/>
      <c r="FQN194" s="478"/>
      <c r="FQO194" s="478"/>
      <c r="FQP194" s="478"/>
      <c r="FQQ194" s="478"/>
      <c r="FQR194" s="478"/>
      <c r="FQS194" s="478"/>
      <c r="FQT194" s="478"/>
      <c r="FQU194" s="478"/>
      <c r="FQV194" s="478"/>
      <c r="FQW194" s="478"/>
      <c r="FQX194" s="478"/>
      <c r="FQY194" s="478"/>
      <c r="FQZ194" s="478"/>
      <c r="FRA194" s="478"/>
      <c r="FRB194" s="478"/>
      <c r="FRC194" s="478"/>
      <c r="FRD194" s="478"/>
      <c r="FRE194" s="478"/>
      <c r="FRF194" s="478"/>
      <c r="FRG194" s="478"/>
      <c r="FRH194" s="478"/>
      <c r="FRI194" s="478"/>
      <c r="FRJ194" s="478"/>
      <c r="FRK194" s="478"/>
      <c r="FRL194" s="478"/>
      <c r="FRM194" s="478"/>
      <c r="FRN194" s="478"/>
      <c r="FRO194" s="478"/>
      <c r="FRP194" s="478"/>
      <c r="FRQ194" s="478"/>
      <c r="FRR194" s="478"/>
      <c r="FRS194" s="478"/>
      <c r="FRT194" s="478"/>
      <c r="FRU194" s="478"/>
      <c r="FRV194" s="478"/>
      <c r="FRW194" s="478"/>
      <c r="FRX194" s="478"/>
      <c r="FRY194" s="478"/>
      <c r="FRZ194" s="478"/>
      <c r="FSA194" s="478"/>
      <c r="FSB194" s="478"/>
      <c r="FSC194" s="478"/>
      <c r="FSD194" s="478"/>
      <c r="FSE194" s="478"/>
      <c r="FSF194" s="478"/>
      <c r="FSG194" s="478"/>
      <c r="FSH194" s="478"/>
      <c r="FSI194" s="478"/>
      <c r="FSJ194" s="478"/>
      <c r="FSK194" s="478"/>
      <c r="FSL194" s="478"/>
      <c r="FSM194" s="478"/>
      <c r="FSN194" s="478"/>
      <c r="FSO194" s="478"/>
      <c r="FSP194" s="478"/>
      <c r="FSQ194" s="478"/>
      <c r="FSR194" s="478"/>
      <c r="FSS194" s="478"/>
      <c r="FST194" s="478"/>
      <c r="FSU194" s="478"/>
      <c r="FSV194" s="478"/>
      <c r="FSW194" s="478"/>
      <c r="FSX194" s="478"/>
      <c r="FSY194" s="478"/>
      <c r="FSZ194" s="478"/>
      <c r="FTA194" s="478"/>
      <c r="FTB194" s="478"/>
      <c r="FTC194" s="478"/>
      <c r="FTD194" s="478"/>
      <c r="FTE194" s="478"/>
      <c r="FTF194" s="478"/>
      <c r="FTG194" s="478"/>
      <c r="FTH194" s="478"/>
      <c r="FTI194" s="478"/>
      <c r="FTJ194" s="478"/>
      <c r="FTK194" s="478"/>
      <c r="FTL194" s="478"/>
      <c r="FTM194" s="478"/>
      <c r="FTN194" s="478"/>
      <c r="FTO194" s="478"/>
      <c r="FTP194" s="478"/>
      <c r="FTQ194" s="478"/>
      <c r="FTR194" s="478"/>
      <c r="FTS194" s="478"/>
      <c r="FTT194" s="478"/>
      <c r="FTU194" s="478"/>
      <c r="FTV194" s="478"/>
      <c r="FTW194" s="478"/>
      <c r="FTX194" s="478"/>
      <c r="FTY194" s="478"/>
      <c r="FTZ194" s="478"/>
      <c r="FUA194" s="478"/>
      <c r="FUB194" s="478"/>
      <c r="FUC194" s="478"/>
      <c r="FUD194" s="478"/>
      <c r="FUE194" s="478"/>
      <c r="FUF194" s="478"/>
      <c r="FUG194" s="478"/>
      <c r="FUH194" s="478"/>
      <c r="FUI194" s="478"/>
      <c r="FUJ194" s="478"/>
      <c r="FUK194" s="478"/>
      <c r="FUL194" s="478"/>
      <c r="FUM194" s="478"/>
      <c r="FUN194" s="478"/>
      <c r="FUO194" s="478"/>
      <c r="FUP194" s="478"/>
      <c r="FUQ194" s="478"/>
      <c r="FUR194" s="478"/>
      <c r="FUS194" s="478"/>
      <c r="FUT194" s="478"/>
      <c r="FUU194" s="478"/>
      <c r="FUV194" s="478"/>
      <c r="FUW194" s="478"/>
      <c r="FUX194" s="478"/>
      <c r="FUY194" s="478"/>
      <c r="FUZ194" s="478"/>
      <c r="FVA194" s="478"/>
      <c r="FVB194" s="478"/>
      <c r="FVC194" s="478"/>
      <c r="FVD194" s="478"/>
      <c r="FVE194" s="478"/>
      <c r="FVF194" s="478"/>
      <c r="FVG194" s="478"/>
      <c r="FVH194" s="478"/>
      <c r="FVI194" s="478"/>
      <c r="FVJ194" s="478"/>
      <c r="FVK194" s="478"/>
      <c r="FVL194" s="478"/>
      <c r="FVM194" s="478"/>
      <c r="FVN194" s="478"/>
      <c r="FVO194" s="478"/>
      <c r="FVP194" s="478"/>
      <c r="FVQ194" s="478"/>
      <c r="FVR194" s="478"/>
      <c r="FVS194" s="478"/>
      <c r="FVT194" s="478"/>
      <c r="FVU194" s="478"/>
      <c r="FVV194" s="478"/>
      <c r="FVW194" s="478"/>
      <c r="FVX194" s="478"/>
      <c r="FVY194" s="478"/>
      <c r="FVZ194" s="478"/>
      <c r="FWA194" s="478"/>
      <c r="FWB194" s="478"/>
      <c r="FWC194" s="478"/>
      <c r="FWD194" s="478"/>
      <c r="FWE194" s="478"/>
      <c r="FWF194" s="478"/>
      <c r="FWG194" s="478"/>
      <c r="FWH194" s="478"/>
      <c r="FWI194" s="478"/>
      <c r="FWJ194" s="478"/>
      <c r="FWK194" s="478"/>
      <c r="FWL194" s="478"/>
      <c r="FWM194" s="478"/>
      <c r="FWN194" s="478"/>
      <c r="FWO194" s="478"/>
      <c r="FWP194" s="478"/>
      <c r="FWQ194" s="478"/>
      <c r="FWR194" s="478"/>
      <c r="FWS194" s="478"/>
      <c r="FWT194" s="478"/>
      <c r="FWU194" s="478"/>
      <c r="FWV194" s="478"/>
      <c r="FWW194" s="478"/>
      <c r="FWX194" s="478"/>
      <c r="FWY194" s="478"/>
      <c r="FWZ194" s="478"/>
      <c r="FXA194" s="478"/>
      <c r="FXB194" s="478"/>
      <c r="FXC194" s="478"/>
      <c r="FXD194" s="478"/>
      <c r="FXE194" s="478"/>
      <c r="FXF194" s="478"/>
      <c r="FXG194" s="478"/>
      <c r="FXH194" s="478"/>
      <c r="FXI194" s="478"/>
      <c r="FXJ194" s="478"/>
      <c r="FXK194" s="478"/>
      <c r="FXL194" s="478"/>
      <c r="FXM194" s="478"/>
      <c r="FXN194" s="478"/>
      <c r="FXO194" s="478"/>
      <c r="FXP194" s="478"/>
      <c r="FXQ194" s="478"/>
      <c r="FXR194" s="478"/>
      <c r="FXS194" s="478"/>
      <c r="FXT194" s="478"/>
      <c r="FXU194" s="478"/>
      <c r="FXV194" s="478"/>
      <c r="FXW194" s="478"/>
      <c r="FXX194" s="478"/>
      <c r="FXY194" s="478"/>
      <c r="FXZ194" s="478"/>
      <c r="FYA194" s="478"/>
      <c r="FYB194" s="478"/>
      <c r="FYC194" s="478"/>
      <c r="FYD194" s="478"/>
      <c r="FYE194" s="478"/>
      <c r="FYF194" s="478"/>
      <c r="FYG194" s="478"/>
      <c r="FYH194" s="478"/>
      <c r="FYI194" s="478"/>
      <c r="FYJ194" s="478"/>
      <c r="FYK194" s="478"/>
      <c r="FYL194" s="478"/>
      <c r="FYM194" s="478"/>
      <c r="FYN194" s="478"/>
      <c r="FYO194" s="478"/>
      <c r="FYP194" s="478"/>
      <c r="FYQ194" s="478"/>
      <c r="FYR194" s="478"/>
      <c r="FYS194" s="478"/>
      <c r="FYT194" s="478"/>
      <c r="FYU194" s="478"/>
      <c r="FYV194" s="478"/>
      <c r="FYW194" s="478"/>
      <c r="FYX194" s="478"/>
      <c r="FYY194" s="478"/>
      <c r="FYZ194" s="478"/>
      <c r="FZA194" s="478"/>
      <c r="FZB194" s="478"/>
      <c r="FZC194" s="478"/>
      <c r="FZD194" s="478"/>
      <c r="FZE194" s="478"/>
      <c r="FZF194" s="478"/>
      <c r="FZG194" s="478"/>
      <c r="FZH194" s="478"/>
      <c r="FZI194" s="478"/>
      <c r="FZJ194" s="478"/>
      <c r="FZK194" s="478"/>
      <c r="FZL194" s="478"/>
      <c r="FZM194" s="478"/>
      <c r="FZN194" s="478"/>
      <c r="FZO194" s="478"/>
      <c r="FZP194" s="478"/>
      <c r="FZQ194" s="478"/>
      <c r="FZR194" s="478"/>
      <c r="FZS194" s="478"/>
      <c r="FZT194" s="478"/>
      <c r="FZU194" s="478"/>
      <c r="FZV194" s="478"/>
      <c r="FZW194" s="478"/>
      <c r="FZX194" s="478"/>
      <c r="FZY194" s="478"/>
      <c r="FZZ194" s="478"/>
      <c r="GAA194" s="478"/>
      <c r="GAB194" s="478"/>
      <c r="GAC194" s="478"/>
      <c r="GAD194" s="478"/>
      <c r="GAE194" s="478"/>
      <c r="GAF194" s="478"/>
      <c r="GAG194" s="478"/>
      <c r="GAH194" s="478"/>
      <c r="GAI194" s="478"/>
      <c r="GAJ194" s="478"/>
      <c r="GAK194" s="478"/>
      <c r="GAL194" s="478"/>
      <c r="GAM194" s="478"/>
      <c r="GAN194" s="478"/>
      <c r="GAO194" s="478"/>
      <c r="GAP194" s="478"/>
      <c r="GAQ194" s="478"/>
      <c r="GAR194" s="478"/>
      <c r="GAS194" s="478"/>
      <c r="GAT194" s="478"/>
      <c r="GAU194" s="478"/>
      <c r="GAV194" s="478"/>
      <c r="GAW194" s="478"/>
      <c r="GAX194" s="478"/>
      <c r="GAY194" s="478"/>
      <c r="GAZ194" s="478"/>
      <c r="GBA194" s="478"/>
      <c r="GBB194" s="478"/>
      <c r="GBC194" s="478"/>
      <c r="GBD194" s="478"/>
      <c r="GBE194" s="478"/>
      <c r="GBF194" s="478"/>
      <c r="GBG194" s="478"/>
      <c r="GBH194" s="478"/>
      <c r="GBI194" s="478"/>
      <c r="GBJ194" s="478"/>
      <c r="GBK194" s="478"/>
      <c r="GBL194" s="478"/>
      <c r="GBM194" s="478"/>
      <c r="GBN194" s="478"/>
      <c r="GBO194" s="478"/>
      <c r="GBP194" s="478"/>
      <c r="GBQ194" s="478"/>
      <c r="GBR194" s="478"/>
      <c r="GBS194" s="478"/>
      <c r="GBT194" s="478"/>
      <c r="GBU194" s="478"/>
      <c r="GBV194" s="478"/>
      <c r="GBW194" s="478"/>
      <c r="GBX194" s="478"/>
      <c r="GBY194" s="478"/>
      <c r="GBZ194" s="478"/>
      <c r="GCA194" s="478"/>
      <c r="GCB194" s="478"/>
      <c r="GCC194" s="478"/>
      <c r="GCD194" s="478"/>
      <c r="GCE194" s="478"/>
      <c r="GCF194" s="478"/>
      <c r="GCG194" s="478"/>
      <c r="GCH194" s="478"/>
      <c r="GCI194" s="478"/>
      <c r="GCJ194" s="478"/>
      <c r="GCK194" s="478"/>
      <c r="GCL194" s="478"/>
      <c r="GCM194" s="478"/>
      <c r="GCN194" s="478"/>
      <c r="GCO194" s="478"/>
      <c r="GCP194" s="478"/>
      <c r="GCQ194" s="478"/>
      <c r="GCR194" s="478"/>
      <c r="GCS194" s="478"/>
      <c r="GCT194" s="478"/>
      <c r="GCU194" s="478"/>
      <c r="GCV194" s="478"/>
      <c r="GCW194" s="478"/>
      <c r="GCX194" s="478"/>
      <c r="GCY194" s="478"/>
      <c r="GCZ194" s="478"/>
      <c r="GDA194" s="478"/>
      <c r="GDB194" s="478"/>
      <c r="GDC194" s="478"/>
      <c r="GDD194" s="478"/>
      <c r="GDE194" s="478"/>
      <c r="GDF194" s="478"/>
      <c r="GDG194" s="478"/>
      <c r="GDH194" s="478"/>
      <c r="GDI194" s="478"/>
      <c r="GDJ194" s="478"/>
      <c r="GDK194" s="478"/>
      <c r="GDL194" s="478"/>
      <c r="GDM194" s="478"/>
      <c r="GDN194" s="478"/>
      <c r="GDO194" s="478"/>
      <c r="GDP194" s="478"/>
      <c r="GDQ194" s="478"/>
      <c r="GDR194" s="478"/>
      <c r="GDS194" s="478"/>
      <c r="GDT194" s="478"/>
      <c r="GDU194" s="478"/>
      <c r="GDV194" s="478"/>
      <c r="GDW194" s="478"/>
      <c r="GDX194" s="478"/>
      <c r="GDY194" s="478"/>
      <c r="GDZ194" s="478"/>
      <c r="GEA194" s="478"/>
      <c r="GEB194" s="478"/>
      <c r="GEC194" s="478"/>
      <c r="GED194" s="478"/>
      <c r="GEE194" s="478"/>
      <c r="GEF194" s="478"/>
      <c r="GEG194" s="478"/>
      <c r="GEH194" s="478"/>
      <c r="GEI194" s="478"/>
      <c r="GEJ194" s="478"/>
      <c r="GEK194" s="478"/>
      <c r="GEL194" s="478"/>
      <c r="GEM194" s="478"/>
      <c r="GEN194" s="478"/>
      <c r="GEO194" s="478"/>
      <c r="GEP194" s="478"/>
      <c r="GEQ194" s="478"/>
      <c r="GER194" s="478"/>
      <c r="GES194" s="478"/>
      <c r="GET194" s="478"/>
      <c r="GEU194" s="478"/>
      <c r="GEV194" s="478"/>
      <c r="GEW194" s="478"/>
      <c r="GEX194" s="478"/>
      <c r="GEY194" s="478"/>
      <c r="GEZ194" s="478"/>
      <c r="GFA194" s="478"/>
      <c r="GFB194" s="478"/>
      <c r="GFC194" s="478"/>
      <c r="GFD194" s="478"/>
      <c r="GFE194" s="478"/>
      <c r="GFF194" s="478"/>
      <c r="GFG194" s="478"/>
      <c r="GFH194" s="478"/>
      <c r="GFI194" s="478"/>
      <c r="GFJ194" s="478"/>
      <c r="GFK194" s="478"/>
      <c r="GFL194" s="478"/>
      <c r="GFM194" s="478"/>
      <c r="GFN194" s="478"/>
      <c r="GFO194" s="478"/>
      <c r="GFP194" s="478"/>
      <c r="GFQ194" s="478"/>
      <c r="GFR194" s="478"/>
      <c r="GFS194" s="478"/>
      <c r="GFT194" s="478"/>
      <c r="GFU194" s="478"/>
      <c r="GFV194" s="478"/>
      <c r="GFW194" s="478"/>
      <c r="GFX194" s="478"/>
      <c r="GFY194" s="478"/>
      <c r="GFZ194" s="478"/>
      <c r="GGA194" s="478"/>
      <c r="GGB194" s="478"/>
      <c r="GGC194" s="478"/>
      <c r="GGD194" s="478"/>
      <c r="GGE194" s="478"/>
      <c r="GGF194" s="478"/>
      <c r="GGG194" s="478"/>
      <c r="GGH194" s="478"/>
      <c r="GGI194" s="478"/>
      <c r="GGJ194" s="478"/>
      <c r="GGK194" s="478"/>
      <c r="GGL194" s="478"/>
      <c r="GGM194" s="478"/>
      <c r="GGN194" s="478"/>
      <c r="GGO194" s="478"/>
      <c r="GGP194" s="478"/>
      <c r="GGQ194" s="478"/>
      <c r="GGR194" s="478"/>
      <c r="GGS194" s="478"/>
      <c r="GGT194" s="478"/>
      <c r="GGU194" s="478"/>
      <c r="GGV194" s="478"/>
      <c r="GGW194" s="478"/>
      <c r="GGX194" s="478"/>
      <c r="GGY194" s="478"/>
      <c r="GGZ194" s="478"/>
      <c r="GHA194" s="478"/>
      <c r="GHB194" s="478"/>
      <c r="GHC194" s="478"/>
      <c r="GHD194" s="478"/>
      <c r="GHE194" s="478"/>
      <c r="GHF194" s="478"/>
      <c r="GHG194" s="478"/>
      <c r="GHH194" s="478"/>
      <c r="GHI194" s="478"/>
      <c r="GHJ194" s="478"/>
      <c r="GHK194" s="478"/>
      <c r="GHL194" s="478"/>
      <c r="GHM194" s="478"/>
      <c r="GHN194" s="478"/>
      <c r="GHO194" s="478"/>
      <c r="GHP194" s="478"/>
      <c r="GHQ194" s="478"/>
      <c r="GHR194" s="478"/>
      <c r="GHS194" s="478"/>
      <c r="GHT194" s="478"/>
      <c r="GHU194" s="478"/>
      <c r="GHV194" s="478"/>
      <c r="GHW194" s="478"/>
      <c r="GHX194" s="478"/>
      <c r="GHY194" s="478"/>
      <c r="GHZ194" s="478"/>
      <c r="GIA194" s="478"/>
      <c r="GIB194" s="478"/>
      <c r="GIC194" s="478"/>
      <c r="GID194" s="478"/>
      <c r="GIE194" s="478"/>
      <c r="GIF194" s="478"/>
      <c r="GIG194" s="478"/>
      <c r="GIH194" s="478"/>
      <c r="GII194" s="478"/>
      <c r="GIJ194" s="478"/>
      <c r="GIK194" s="478"/>
      <c r="GIL194" s="478"/>
      <c r="GIM194" s="478"/>
      <c r="GIN194" s="478"/>
      <c r="GIO194" s="478"/>
      <c r="GIP194" s="478"/>
      <c r="GIQ194" s="478"/>
      <c r="GIR194" s="478"/>
      <c r="GIS194" s="478"/>
      <c r="GIT194" s="478"/>
      <c r="GIU194" s="478"/>
      <c r="GIV194" s="478"/>
      <c r="GIW194" s="478"/>
      <c r="GIX194" s="478"/>
      <c r="GIY194" s="478"/>
      <c r="GIZ194" s="478"/>
      <c r="GJA194" s="478"/>
      <c r="GJB194" s="478"/>
      <c r="GJC194" s="478"/>
      <c r="GJD194" s="478"/>
      <c r="GJE194" s="478"/>
      <c r="GJF194" s="478"/>
      <c r="GJG194" s="478"/>
      <c r="GJH194" s="478"/>
      <c r="GJI194" s="478"/>
      <c r="GJJ194" s="478"/>
      <c r="GJK194" s="478"/>
      <c r="GJL194" s="478"/>
      <c r="GJM194" s="478"/>
      <c r="GJN194" s="478"/>
      <c r="GJO194" s="478"/>
      <c r="GJP194" s="478"/>
      <c r="GJQ194" s="478"/>
      <c r="GJR194" s="478"/>
      <c r="GJS194" s="478"/>
      <c r="GJT194" s="478"/>
      <c r="GJU194" s="478"/>
      <c r="GJV194" s="478"/>
      <c r="GJW194" s="478"/>
      <c r="GJX194" s="478"/>
      <c r="GJY194" s="478"/>
      <c r="GJZ194" s="478"/>
      <c r="GKA194" s="478"/>
      <c r="GKB194" s="478"/>
      <c r="GKC194" s="478"/>
      <c r="GKD194" s="478"/>
      <c r="GKE194" s="478"/>
      <c r="GKF194" s="478"/>
      <c r="GKG194" s="478"/>
      <c r="GKH194" s="478"/>
      <c r="GKI194" s="478"/>
      <c r="GKJ194" s="478"/>
      <c r="GKK194" s="478"/>
      <c r="GKL194" s="478"/>
      <c r="GKM194" s="478"/>
      <c r="GKN194" s="478"/>
      <c r="GKO194" s="478"/>
      <c r="GKP194" s="478"/>
      <c r="GKQ194" s="478"/>
      <c r="GKR194" s="478"/>
      <c r="GKS194" s="478"/>
      <c r="GKT194" s="478"/>
      <c r="GKU194" s="478"/>
      <c r="GKV194" s="478"/>
      <c r="GKW194" s="478"/>
      <c r="GKX194" s="478"/>
      <c r="GKY194" s="478"/>
      <c r="GKZ194" s="478"/>
      <c r="GLA194" s="478"/>
      <c r="GLB194" s="478"/>
      <c r="GLC194" s="478"/>
      <c r="GLD194" s="478"/>
      <c r="GLE194" s="478"/>
      <c r="GLF194" s="478"/>
      <c r="GLG194" s="478"/>
      <c r="GLH194" s="478"/>
      <c r="GLI194" s="478"/>
      <c r="GLJ194" s="478"/>
      <c r="GLK194" s="478"/>
      <c r="GLL194" s="478"/>
      <c r="GLM194" s="478"/>
      <c r="GLN194" s="478"/>
      <c r="GLO194" s="478"/>
      <c r="GLP194" s="478"/>
      <c r="GLQ194" s="478"/>
      <c r="GLR194" s="478"/>
      <c r="GLS194" s="478"/>
      <c r="GLT194" s="478"/>
      <c r="GLU194" s="478"/>
      <c r="GLV194" s="478"/>
      <c r="GLW194" s="478"/>
      <c r="GLX194" s="478"/>
      <c r="GLY194" s="478"/>
      <c r="GLZ194" s="478"/>
      <c r="GMA194" s="478"/>
      <c r="GMB194" s="478"/>
      <c r="GMC194" s="478"/>
      <c r="GMD194" s="478"/>
      <c r="GME194" s="478"/>
      <c r="GMF194" s="478"/>
      <c r="GMG194" s="478"/>
      <c r="GMH194" s="478"/>
      <c r="GMI194" s="478"/>
      <c r="GMJ194" s="478"/>
      <c r="GMK194" s="478"/>
      <c r="GML194" s="478"/>
      <c r="GMM194" s="478"/>
      <c r="GMN194" s="478"/>
      <c r="GMO194" s="478"/>
      <c r="GMP194" s="478"/>
      <c r="GMQ194" s="478"/>
      <c r="GMR194" s="478"/>
      <c r="GMS194" s="478"/>
      <c r="GMT194" s="478"/>
      <c r="GMU194" s="478"/>
      <c r="GMV194" s="478"/>
      <c r="GMW194" s="478"/>
      <c r="GMX194" s="478"/>
      <c r="GMY194" s="478"/>
      <c r="GMZ194" s="478"/>
      <c r="GNA194" s="478"/>
      <c r="GNB194" s="478"/>
      <c r="GNC194" s="478"/>
      <c r="GND194" s="478"/>
      <c r="GNE194" s="478"/>
      <c r="GNF194" s="478"/>
      <c r="GNG194" s="478"/>
      <c r="GNH194" s="478"/>
      <c r="GNI194" s="478"/>
      <c r="GNJ194" s="478"/>
      <c r="GNK194" s="478"/>
      <c r="GNL194" s="478"/>
      <c r="GNM194" s="478"/>
      <c r="GNN194" s="478"/>
      <c r="GNO194" s="478"/>
      <c r="GNP194" s="478"/>
      <c r="GNQ194" s="478"/>
      <c r="GNR194" s="478"/>
      <c r="GNS194" s="478"/>
      <c r="GNT194" s="478"/>
      <c r="GNU194" s="478"/>
      <c r="GNV194" s="478"/>
      <c r="GNW194" s="478"/>
      <c r="GNX194" s="478"/>
      <c r="GNY194" s="478"/>
      <c r="GNZ194" s="478"/>
      <c r="GOA194" s="478"/>
      <c r="GOB194" s="478"/>
      <c r="GOC194" s="478"/>
      <c r="GOD194" s="478"/>
      <c r="GOE194" s="478"/>
      <c r="GOF194" s="478"/>
      <c r="GOG194" s="478"/>
      <c r="GOH194" s="478"/>
      <c r="GOI194" s="478"/>
      <c r="GOJ194" s="478"/>
      <c r="GOK194" s="478"/>
      <c r="GOL194" s="478"/>
      <c r="GOM194" s="478"/>
      <c r="GON194" s="478"/>
      <c r="GOO194" s="478"/>
      <c r="GOP194" s="478"/>
      <c r="GOQ194" s="478"/>
      <c r="GOR194" s="478"/>
      <c r="GOS194" s="478"/>
      <c r="GOT194" s="478"/>
      <c r="GOU194" s="478"/>
      <c r="GOV194" s="478"/>
      <c r="GOW194" s="478"/>
      <c r="GOX194" s="478"/>
      <c r="GOY194" s="478"/>
      <c r="GOZ194" s="478"/>
      <c r="GPA194" s="478"/>
      <c r="GPB194" s="478"/>
      <c r="GPC194" s="478"/>
      <c r="GPD194" s="478"/>
      <c r="GPE194" s="478"/>
      <c r="GPF194" s="478"/>
      <c r="GPG194" s="478"/>
      <c r="GPH194" s="478"/>
      <c r="GPI194" s="478"/>
      <c r="GPJ194" s="478"/>
      <c r="GPK194" s="478"/>
      <c r="GPL194" s="478"/>
      <c r="GPM194" s="478"/>
      <c r="GPN194" s="478"/>
      <c r="GPO194" s="478"/>
      <c r="GPP194" s="478"/>
      <c r="GPQ194" s="478"/>
      <c r="GPR194" s="478"/>
      <c r="GPS194" s="478"/>
      <c r="GPT194" s="478"/>
      <c r="GPU194" s="478"/>
      <c r="GPV194" s="478"/>
      <c r="GPW194" s="478"/>
      <c r="GPX194" s="478"/>
      <c r="GPY194" s="478"/>
      <c r="GPZ194" s="478"/>
      <c r="GQA194" s="478"/>
      <c r="GQB194" s="478"/>
      <c r="GQC194" s="478"/>
      <c r="GQD194" s="478"/>
      <c r="GQE194" s="478"/>
      <c r="GQF194" s="478"/>
      <c r="GQG194" s="478"/>
      <c r="GQH194" s="478"/>
      <c r="GQI194" s="478"/>
      <c r="GQJ194" s="478"/>
      <c r="GQK194" s="478"/>
      <c r="GQL194" s="478"/>
      <c r="GQM194" s="478"/>
      <c r="GQN194" s="478"/>
      <c r="GQO194" s="478"/>
      <c r="GQP194" s="478"/>
      <c r="GQQ194" s="478"/>
      <c r="GQR194" s="478"/>
      <c r="GQS194" s="478"/>
      <c r="GQT194" s="478"/>
      <c r="GQU194" s="478"/>
      <c r="GQV194" s="478"/>
      <c r="GQW194" s="478"/>
      <c r="GQX194" s="478"/>
      <c r="GQY194" s="478"/>
      <c r="GQZ194" s="478"/>
      <c r="GRA194" s="478"/>
      <c r="GRB194" s="478"/>
      <c r="GRC194" s="478"/>
      <c r="GRD194" s="478"/>
      <c r="GRE194" s="478"/>
      <c r="GRF194" s="478"/>
      <c r="GRG194" s="478"/>
      <c r="GRH194" s="478"/>
      <c r="GRI194" s="478"/>
      <c r="GRJ194" s="478"/>
      <c r="GRK194" s="478"/>
      <c r="GRL194" s="478"/>
      <c r="GRM194" s="478"/>
      <c r="GRN194" s="478"/>
      <c r="GRO194" s="478"/>
      <c r="GRP194" s="478"/>
      <c r="GRQ194" s="478"/>
      <c r="GRR194" s="478"/>
      <c r="GRS194" s="478"/>
      <c r="GRT194" s="478"/>
      <c r="GRU194" s="478"/>
      <c r="GRV194" s="478"/>
      <c r="GRW194" s="478"/>
      <c r="GRX194" s="478"/>
      <c r="GRY194" s="478"/>
      <c r="GRZ194" s="478"/>
      <c r="GSA194" s="478"/>
      <c r="GSB194" s="478"/>
      <c r="GSC194" s="478"/>
      <c r="GSD194" s="478"/>
      <c r="GSE194" s="478"/>
      <c r="GSF194" s="478"/>
      <c r="GSG194" s="478"/>
      <c r="GSH194" s="478"/>
      <c r="GSI194" s="478"/>
      <c r="GSJ194" s="478"/>
      <c r="GSK194" s="478"/>
      <c r="GSL194" s="478"/>
      <c r="GSM194" s="478"/>
      <c r="GSN194" s="478"/>
      <c r="GSO194" s="478"/>
      <c r="GSP194" s="478"/>
      <c r="GSQ194" s="478"/>
      <c r="GSR194" s="478"/>
      <c r="GSS194" s="478"/>
      <c r="GST194" s="478"/>
      <c r="GSU194" s="478"/>
      <c r="GSV194" s="478"/>
      <c r="GSW194" s="478"/>
      <c r="GSX194" s="478"/>
      <c r="GSY194" s="478"/>
      <c r="GSZ194" s="478"/>
      <c r="GTA194" s="478"/>
      <c r="GTB194" s="478"/>
      <c r="GTC194" s="478"/>
      <c r="GTD194" s="478"/>
      <c r="GTE194" s="478"/>
      <c r="GTF194" s="478"/>
      <c r="GTG194" s="478"/>
      <c r="GTH194" s="478"/>
      <c r="GTI194" s="478"/>
      <c r="GTJ194" s="478"/>
      <c r="GTK194" s="478"/>
      <c r="GTL194" s="478"/>
      <c r="GTM194" s="478"/>
      <c r="GTN194" s="478"/>
      <c r="GTO194" s="478"/>
      <c r="GTP194" s="478"/>
      <c r="GTQ194" s="478"/>
      <c r="GTR194" s="478"/>
      <c r="GTS194" s="478"/>
      <c r="GTT194" s="478"/>
      <c r="GTU194" s="478"/>
      <c r="GTV194" s="478"/>
      <c r="GTW194" s="478"/>
      <c r="GTX194" s="478"/>
      <c r="GTY194" s="478"/>
      <c r="GTZ194" s="478"/>
      <c r="GUA194" s="478"/>
      <c r="GUB194" s="478"/>
      <c r="GUC194" s="478"/>
      <c r="GUD194" s="478"/>
      <c r="GUE194" s="478"/>
      <c r="GUF194" s="478"/>
      <c r="GUG194" s="478"/>
      <c r="GUH194" s="478"/>
      <c r="GUI194" s="478"/>
      <c r="GUJ194" s="478"/>
      <c r="GUK194" s="478"/>
      <c r="GUL194" s="478"/>
      <c r="GUM194" s="478"/>
      <c r="GUN194" s="478"/>
      <c r="GUO194" s="478"/>
      <c r="GUP194" s="478"/>
      <c r="GUQ194" s="478"/>
      <c r="GUR194" s="478"/>
      <c r="GUS194" s="478"/>
      <c r="GUT194" s="478"/>
      <c r="GUU194" s="478"/>
      <c r="GUV194" s="478"/>
      <c r="GUW194" s="478"/>
      <c r="GUX194" s="478"/>
      <c r="GUY194" s="478"/>
      <c r="GUZ194" s="478"/>
      <c r="GVA194" s="478"/>
      <c r="GVB194" s="478"/>
      <c r="GVC194" s="478"/>
      <c r="GVD194" s="478"/>
      <c r="GVE194" s="478"/>
      <c r="GVF194" s="478"/>
      <c r="GVG194" s="478"/>
      <c r="GVH194" s="478"/>
      <c r="GVI194" s="478"/>
      <c r="GVJ194" s="478"/>
      <c r="GVK194" s="478"/>
      <c r="GVL194" s="478"/>
      <c r="GVM194" s="478"/>
      <c r="GVN194" s="478"/>
      <c r="GVO194" s="478"/>
      <c r="GVP194" s="478"/>
      <c r="GVQ194" s="478"/>
      <c r="GVR194" s="478"/>
      <c r="GVS194" s="478"/>
      <c r="GVT194" s="478"/>
      <c r="GVU194" s="478"/>
      <c r="GVV194" s="478"/>
      <c r="GVW194" s="478"/>
      <c r="GVX194" s="478"/>
      <c r="GVY194" s="478"/>
      <c r="GVZ194" s="478"/>
      <c r="GWA194" s="478"/>
      <c r="GWB194" s="478"/>
      <c r="GWC194" s="478"/>
      <c r="GWD194" s="478"/>
      <c r="GWE194" s="478"/>
      <c r="GWF194" s="478"/>
      <c r="GWG194" s="478"/>
      <c r="GWH194" s="478"/>
      <c r="GWI194" s="478"/>
      <c r="GWJ194" s="478"/>
      <c r="GWK194" s="478"/>
      <c r="GWL194" s="478"/>
      <c r="GWM194" s="478"/>
      <c r="GWN194" s="478"/>
      <c r="GWO194" s="478"/>
      <c r="GWP194" s="478"/>
      <c r="GWQ194" s="478"/>
      <c r="GWR194" s="478"/>
      <c r="GWS194" s="478"/>
      <c r="GWT194" s="478"/>
      <c r="GWU194" s="478"/>
      <c r="GWV194" s="478"/>
      <c r="GWW194" s="478"/>
      <c r="GWX194" s="478"/>
      <c r="GWY194" s="478"/>
      <c r="GWZ194" s="478"/>
      <c r="GXA194" s="478"/>
      <c r="GXB194" s="478"/>
      <c r="GXC194" s="478"/>
      <c r="GXD194" s="478"/>
      <c r="GXE194" s="478"/>
      <c r="GXF194" s="478"/>
      <c r="GXG194" s="478"/>
      <c r="GXH194" s="478"/>
      <c r="GXI194" s="478"/>
      <c r="GXJ194" s="478"/>
      <c r="GXK194" s="478"/>
      <c r="GXL194" s="478"/>
      <c r="GXM194" s="478"/>
      <c r="GXN194" s="478"/>
      <c r="GXO194" s="478"/>
      <c r="GXP194" s="478"/>
      <c r="GXQ194" s="478"/>
      <c r="GXR194" s="478"/>
      <c r="GXS194" s="478"/>
      <c r="GXT194" s="478"/>
      <c r="GXU194" s="478"/>
      <c r="GXV194" s="478"/>
      <c r="GXW194" s="478"/>
      <c r="GXX194" s="478"/>
      <c r="GXY194" s="478"/>
      <c r="GXZ194" s="478"/>
      <c r="GYA194" s="478"/>
      <c r="GYB194" s="478"/>
      <c r="GYC194" s="478"/>
      <c r="GYD194" s="478"/>
      <c r="GYE194" s="478"/>
      <c r="GYF194" s="478"/>
      <c r="GYG194" s="478"/>
      <c r="GYH194" s="478"/>
      <c r="GYI194" s="478"/>
      <c r="GYJ194" s="478"/>
      <c r="GYK194" s="478"/>
      <c r="GYL194" s="478"/>
      <c r="GYM194" s="478"/>
      <c r="GYN194" s="478"/>
      <c r="GYO194" s="478"/>
      <c r="GYP194" s="478"/>
      <c r="GYQ194" s="478"/>
      <c r="GYR194" s="478"/>
      <c r="GYS194" s="478"/>
      <c r="GYT194" s="478"/>
      <c r="GYU194" s="478"/>
      <c r="GYV194" s="478"/>
      <c r="GYW194" s="478"/>
      <c r="GYX194" s="478"/>
      <c r="GYY194" s="478"/>
      <c r="GYZ194" s="478"/>
      <c r="GZA194" s="478"/>
      <c r="GZB194" s="478"/>
      <c r="GZC194" s="478"/>
      <c r="GZD194" s="478"/>
      <c r="GZE194" s="478"/>
      <c r="GZF194" s="478"/>
      <c r="GZG194" s="478"/>
      <c r="GZH194" s="478"/>
      <c r="GZI194" s="478"/>
      <c r="GZJ194" s="478"/>
      <c r="GZK194" s="478"/>
      <c r="GZL194" s="478"/>
      <c r="GZM194" s="478"/>
      <c r="GZN194" s="478"/>
      <c r="GZO194" s="478"/>
      <c r="GZP194" s="478"/>
      <c r="GZQ194" s="478"/>
      <c r="GZR194" s="478"/>
      <c r="GZS194" s="478"/>
      <c r="GZT194" s="478"/>
      <c r="GZU194" s="478"/>
      <c r="GZV194" s="478"/>
      <c r="GZW194" s="478"/>
      <c r="GZX194" s="478"/>
      <c r="GZY194" s="478"/>
      <c r="GZZ194" s="478"/>
      <c r="HAA194" s="478"/>
      <c r="HAB194" s="478"/>
      <c r="HAC194" s="478"/>
      <c r="HAD194" s="478"/>
      <c r="HAE194" s="478"/>
      <c r="HAF194" s="478"/>
      <c r="HAG194" s="478"/>
      <c r="HAH194" s="478"/>
      <c r="HAI194" s="478"/>
      <c r="HAJ194" s="478"/>
      <c r="HAK194" s="478"/>
      <c r="HAL194" s="478"/>
      <c r="HAM194" s="478"/>
      <c r="HAN194" s="478"/>
      <c r="HAO194" s="478"/>
      <c r="HAP194" s="478"/>
      <c r="HAQ194" s="478"/>
      <c r="HAR194" s="478"/>
      <c r="HAS194" s="478"/>
      <c r="HAT194" s="478"/>
      <c r="HAU194" s="478"/>
      <c r="HAV194" s="478"/>
      <c r="HAW194" s="478"/>
      <c r="HAX194" s="478"/>
      <c r="HAY194" s="478"/>
      <c r="HAZ194" s="478"/>
      <c r="HBA194" s="478"/>
      <c r="HBB194" s="478"/>
      <c r="HBC194" s="478"/>
      <c r="HBD194" s="478"/>
      <c r="HBE194" s="478"/>
      <c r="HBF194" s="478"/>
      <c r="HBG194" s="478"/>
      <c r="HBH194" s="478"/>
      <c r="HBI194" s="478"/>
      <c r="HBJ194" s="478"/>
      <c r="HBK194" s="478"/>
      <c r="HBL194" s="478"/>
      <c r="HBM194" s="478"/>
      <c r="HBN194" s="478"/>
      <c r="HBO194" s="478"/>
      <c r="HBP194" s="478"/>
      <c r="HBQ194" s="478"/>
      <c r="HBR194" s="478"/>
      <c r="HBS194" s="478"/>
      <c r="HBT194" s="478"/>
      <c r="HBU194" s="478"/>
      <c r="HBV194" s="478"/>
      <c r="HBW194" s="478"/>
      <c r="HBX194" s="478"/>
      <c r="HBY194" s="478"/>
      <c r="HBZ194" s="478"/>
      <c r="HCA194" s="478"/>
      <c r="HCB194" s="478"/>
      <c r="HCC194" s="478"/>
      <c r="HCD194" s="478"/>
      <c r="HCE194" s="478"/>
      <c r="HCF194" s="478"/>
      <c r="HCG194" s="478"/>
      <c r="HCH194" s="478"/>
      <c r="HCI194" s="478"/>
      <c r="HCJ194" s="478"/>
      <c r="HCK194" s="478"/>
      <c r="HCL194" s="478"/>
      <c r="HCM194" s="478"/>
      <c r="HCN194" s="478"/>
      <c r="HCO194" s="478"/>
      <c r="HCP194" s="478"/>
      <c r="HCQ194" s="478"/>
      <c r="HCR194" s="478"/>
      <c r="HCS194" s="478"/>
      <c r="HCT194" s="478"/>
      <c r="HCU194" s="478"/>
      <c r="HCV194" s="478"/>
      <c r="HCW194" s="478"/>
      <c r="HCX194" s="478"/>
      <c r="HCY194" s="478"/>
      <c r="HCZ194" s="478"/>
      <c r="HDA194" s="478"/>
      <c r="HDB194" s="478"/>
      <c r="HDC194" s="478"/>
      <c r="HDD194" s="478"/>
      <c r="HDE194" s="478"/>
      <c r="HDF194" s="478"/>
      <c r="HDG194" s="478"/>
      <c r="HDH194" s="478"/>
      <c r="HDI194" s="478"/>
      <c r="HDJ194" s="478"/>
      <c r="HDK194" s="478"/>
      <c r="HDL194" s="478"/>
      <c r="HDM194" s="478"/>
      <c r="HDN194" s="478"/>
      <c r="HDO194" s="478"/>
      <c r="HDP194" s="478"/>
      <c r="HDQ194" s="478"/>
      <c r="HDR194" s="478"/>
      <c r="HDS194" s="478"/>
      <c r="HDT194" s="478"/>
      <c r="HDU194" s="478"/>
      <c r="HDV194" s="478"/>
      <c r="HDW194" s="478"/>
      <c r="HDX194" s="478"/>
      <c r="HDY194" s="478"/>
      <c r="HDZ194" s="478"/>
      <c r="HEA194" s="478"/>
      <c r="HEB194" s="478"/>
      <c r="HEC194" s="478"/>
      <c r="HED194" s="478"/>
      <c r="HEE194" s="478"/>
      <c r="HEF194" s="478"/>
      <c r="HEG194" s="478"/>
      <c r="HEH194" s="478"/>
      <c r="HEI194" s="478"/>
      <c r="HEJ194" s="478"/>
      <c r="HEK194" s="478"/>
      <c r="HEL194" s="478"/>
      <c r="HEM194" s="478"/>
      <c r="HEN194" s="478"/>
      <c r="HEO194" s="478"/>
      <c r="HEP194" s="478"/>
      <c r="HEQ194" s="478"/>
      <c r="HER194" s="478"/>
      <c r="HES194" s="478"/>
      <c r="HET194" s="478"/>
      <c r="HEU194" s="478"/>
      <c r="HEV194" s="478"/>
      <c r="HEW194" s="478"/>
      <c r="HEX194" s="478"/>
      <c r="HEY194" s="478"/>
      <c r="HEZ194" s="478"/>
      <c r="HFA194" s="478"/>
      <c r="HFB194" s="478"/>
      <c r="HFC194" s="478"/>
      <c r="HFD194" s="478"/>
      <c r="HFE194" s="478"/>
      <c r="HFF194" s="478"/>
      <c r="HFG194" s="478"/>
      <c r="HFH194" s="478"/>
      <c r="HFI194" s="478"/>
      <c r="HFJ194" s="478"/>
      <c r="HFK194" s="478"/>
      <c r="HFL194" s="478"/>
      <c r="HFM194" s="478"/>
      <c r="HFN194" s="478"/>
      <c r="HFO194" s="478"/>
      <c r="HFP194" s="478"/>
      <c r="HFQ194" s="478"/>
      <c r="HFR194" s="478"/>
      <c r="HFS194" s="478"/>
      <c r="HFT194" s="478"/>
      <c r="HFU194" s="478"/>
      <c r="HFV194" s="478"/>
      <c r="HFW194" s="478"/>
      <c r="HFX194" s="478"/>
      <c r="HFY194" s="478"/>
      <c r="HFZ194" s="478"/>
      <c r="HGA194" s="478"/>
      <c r="HGB194" s="478"/>
      <c r="HGC194" s="478"/>
      <c r="HGD194" s="478"/>
      <c r="HGE194" s="478"/>
      <c r="HGF194" s="478"/>
      <c r="HGG194" s="478"/>
      <c r="HGH194" s="478"/>
      <c r="HGI194" s="478"/>
      <c r="HGJ194" s="478"/>
      <c r="HGK194" s="478"/>
      <c r="HGL194" s="478"/>
      <c r="HGM194" s="478"/>
      <c r="HGN194" s="478"/>
      <c r="HGO194" s="478"/>
      <c r="HGP194" s="478"/>
      <c r="HGQ194" s="478"/>
      <c r="HGR194" s="478"/>
      <c r="HGS194" s="478"/>
      <c r="HGT194" s="478"/>
      <c r="HGU194" s="478"/>
      <c r="HGV194" s="478"/>
      <c r="HGW194" s="478"/>
      <c r="HGX194" s="478"/>
      <c r="HGY194" s="478"/>
      <c r="HGZ194" s="478"/>
      <c r="HHA194" s="478"/>
      <c r="HHB194" s="478"/>
      <c r="HHC194" s="478"/>
      <c r="HHD194" s="478"/>
      <c r="HHE194" s="478"/>
      <c r="HHF194" s="478"/>
      <c r="HHG194" s="478"/>
      <c r="HHH194" s="478"/>
      <c r="HHI194" s="478"/>
      <c r="HHJ194" s="478"/>
      <c r="HHK194" s="478"/>
      <c r="HHL194" s="478"/>
      <c r="HHM194" s="478"/>
      <c r="HHN194" s="478"/>
      <c r="HHO194" s="478"/>
      <c r="HHP194" s="478"/>
      <c r="HHQ194" s="478"/>
      <c r="HHR194" s="478"/>
      <c r="HHS194" s="478"/>
      <c r="HHT194" s="478"/>
      <c r="HHU194" s="478"/>
      <c r="HHV194" s="478"/>
      <c r="HHW194" s="478"/>
      <c r="HHX194" s="478"/>
      <c r="HHY194" s="478"/>
      <c r="HHZ194" s="478"/>
      <c r="HIA194" s="478"/>
      <c r="HIB194" s="478"/>
      <c r="HIC194" s="478"/>
      <c r="HID194" s="478"/>
      <c r="HIE194" s="478"/>
      <c r="HIF194" s="478"/>
      <c r="HIG194" s="478"/>
      <c r="HIH194" s="478"/>
      <c r="HII194" s="478"/>
      <c r="HIJ194" s="478"/>
      <c r="HIK194" s="478"/>
      <c r="HIL194" s="478"/>
      <c r="HIM194" s="478"/>
      <c r="HIN194" s="478"/>
      <c r="HIO194" s="478"/>
      <c r="HIP194" s="478"/>
      <c r="HIQ194" s="478"/>
      <c r="HIR194" s="478"/>
      <c r="HIS194" s="478"/>
      <c r="HIT194" s="478"/>
      <c r="HIU194" s="478"/>
      <c r="HIV194" s="478"/>
      <c r="HIW194" s="478"/>
      <c r="HIX194" s="478"/>
      <c r="HIY194" s="478"/>
      <c r="HIZ194" s="478"/>
      <c r="HJA194" s="478"/>
      <c r="HJB194" s="478"/>
      <c r="HJC194" s="478"/>
      <c r="HJD194" s="478"/>
      <c r="HJE194" s="478"/>
      <c r="HJF194" s="478"/>
      <c r="HJG194" s="478"/>
      <c r="HJH194" s="478"/>
      <c r="HJI194" s="478"/>
      <c r="HJJ194" s="478"/>
      <c r="HJK194" s="478"/>
      <c r="HJL194" s="478"/>
      <c r="HJM194" s="478"/>
      <c r="HJN194" s="478"/>
      <c r="HJO194" s="478"/>
      <c r="HJP194" s="478"/>
      <c r="HJQ194" s="478"/>
      <c r="HJR194" s="478"/>
      <c r="HJS194" s="478"/>
      <c r="HJT194" s="478"/>
      <c r="HJU194" s="478"/>
      <c r="HJV194" s="478"/>
      <c r="HJW194" s="478"/>
      <c r="HJX194" s="478"/>
      <c r="HJY194" s="478"/>
      <c r="HJZ194" s="478"/>
      <c r="HKA194" s="478"/>
      <c r="HKB194" s="478"/>
      <c r="HKC194" s="478"/>
      <c r="HKD194" s="478"/>
      <c r="HKE194" s="478"/>
      <c r="HKF194" s="478"/>
      <c r="HKG194" s="478"/>
      <c r="HKH194" s="478"/>
      <c r="HKI194" s="478"/>
      <c r="HKJ194" s="478"/>
      <c r="HKK194" s="478"/>
      <c r="HKL194" s="478"/>
      <c r="HKM194" s="478"/>
      <c r="HKN194" s="478"/>
      <c r="HKO194" s="478"/>
      <c r="HKP194" s="478"/>
      <c r="HKQ194" s="478"/>
      <c r="HKR194" s="478"/>
      <c r="HKS194" s="478"/>
      <c r="HKT194" s="478"/>
      <c r="HKU194" s="478"/>
      <c r="HKV194" s="478"/>
      <c r="HKW194" s="478"/>
      <c r="HKX194" s="478"/>
      <c r="HKY194" s="478"/>
      <c r="HKZ194" s="478"/>
      <c r="HLA194" s="478"/>
      <c r="HLB194" s="478"/>
      <c r="HLC194" s="478"/>
      <c r="HLD194" s="478"/>
      <c r="HLE194" s="478"/>
      <c r="HLF194" s="478"/>
      <c r="HLG194" s="478"/>
      <c r="HLH194" s="478"/>
      <c r="HLI194" s="478"/>
      <c r="HLJ194" s="478"/>
      <c r="HLK194" s="478"/>
      <c r="HLL194" s="478"/>
      <c r="HLM194" s="478"/>
      <c r="HLN194" s="478"/>
      <c r="HLO194" s="478"/>
      <c r="HLP194" s="478"/>
      <c r="HLQ194" s="478"/>
      <c r="HLR194" s="478"/>
      <c r="HLS194" s="478"/>
      <c r="HLT194" s="478"/>
      <c r="HLU194" s="478"/>
      <c r="HLV194" s="478"/>
      <c r="HLW194" s="478"/>
      <c r="HLX194" s="478"/>
      <c r="HLY194" s="478"/>
      <c r="HLZ194" s="478"/>
      <c r="HMA194" s="478"/>
      <c r="HMB194" s="478"/>
      <c r="HMC194" s="478"/>
      <c r="HMD194" s="478"/>
      <c r="HME194" s="478"/>
      <c r="HMF194" s="478"/>
      <c r="HMG194" s="478"/>
      <c r="HMH194" s="478"/>
      <c r="HMI194" s="478"/>
      <c r="HMJ194" s="478"/>
      <c r="HMK194" s="478"/>
      <c r="HML194" s="478"/>
      <c r="HMM194" s="478"/>
      <c r="HMN194" s="478"/>
      <c r="HMO194" s="478"/>
      <c r="HMP194" s="478"/>
      <c r="HMQ194" s="478"/>
      <c r="HMR194" s="478"/>
      <c r="HMS194" s="478"/>
      <c r="HMT194" s="478"/>
      <c r="HMU194" s="478"/>
      <c r="HMV194" s="478"/>
      <c r="HMW194" s="478"/>
      <c r="HMX194" s="478"/>
      <c r="HMY194" s="478"/>
      <c r="HMZ194" s="478"/>
      <c r="HNA194" s="478"/>
      <c r="HNB194" s="478"/>
      <c r="HNC194" s="478"/>
      <c r="HND194" s="478"/>
      <c r="HNE194" s="478"/>
      <c r="HNF194" s="478"/>
      <c r="HNG194" s="478"/>
      <c r="HNH194" s="478"/>
      <c r="HNI194" s="478"/>
      <c r="HNJ194" s="478"/>
      <c r="HNK194" s="478"/>
      <c r="HNL194" s="478"/>
      <c r="HNM194" s="478"/>
      <c r="HNN194" s="478"/>
      <c r="HNO194" s="478"/>
      <c r="HNP194" s="478"/>
      <c r="HNQ194" s="478"/>
      <c r="HNR194" s="478"/>
      <c r="HNS194" s="478"/>
      <c r="HNT194" s="478"/>
      <c r="HNU194" s="478"/>
      <c r="HNV194" s="478"/>
      <c r="HNW194" s="478"/>
      <c r="HNX194" s="478"/>
      <c r="HNY194" s="478"/>
      <c r="HNZ194" s="478"/>
      <c r="HOA194" s="478"/>
      <c r="HOB194" s="478"/>
      <c r="HOC194" s="478"/>
      <c r="HOD194" s="478"/>
      <c r="HOE194" s="478"/>
      <c r="HOF194" s="478"/>
      <c r="HOG194" s="478"/>
      <c r="HOH194" s="478"/>
      <c r="HOI194" s="478"/>
      <c r="HOJ194" s="478"/>
      <c r="HOK194" s="478"/>
      <c r="HOL194" s="478"/>
      <c r="HOM194" s="478"/>
      <c r="HON194" s="478"/>
      <c r="HOO194" s="478"/>
      <c r="HOP194" s="478"/>
      <c r="HOQ194" s="478"/>
      <c r="HOR194" s="478"/>
      <c r="HOS194" s="478"/>
      <c r="HOT194" s="478"/>
      <c r="HOU194" s="478"/>
      <c r="HOV194" s="478"/>
      <c r="HOW194" s="478"/>
      <c r="HOX194" s="478"/>
      <c r="HOY194" s="478"/>
      <c r="HOZ194" s="478"/>
      <c r="HPA194" s="478"/>
      <c r="HPB194" s="478"/>
      <c r="HPC194" s="478"/>
      <c r="HPD194" s="478"/>
      <c r="HPE194" s="478"/>
      <c r="HPF194" s="478"/>
      <c r="HPG194" s="478"/>
      <c r="HPH194" s="478"/>
      <c r="HPI194" s="478"/>
      <c r="HPJ194" s="478"/>
      <c r="HPK194" s="478"/>
      <c r="HPL194" s="478"/>
      <c r="HPM194" s="478"/>
      <c r="HPN194" s="478"/>
      <c r="HPO194" s="478"/>
      <c r="HPP194" s="478"/>
      <c r="HPQ194" s="478"/>
      <c r="HPR194" s="478"/>
      <c r="HPS194" s="478"/>
      <c r="HPT194" s="478"/>
      <c r="HPU194" s="478"/>
      <c r="HPV194" s="478"/>
      <c r="HPW194" s="478"/>
      <c r="HPX194" s="478"/>
      <c r="HPY194" s="478"/>
      <c r="HPZ194" s="478"/>
      <c r="HQA194" s="478"/>
      <c r="HQB194" s="478"/>
      <c r="HQC194" s="478"/>
      <c r="HQD194" s="478"/>
      <c r="HQE194" s="478"/>
      <c r="HQF194" s="478"/>
      <c r="HQG194" s="478"/>
      <c r="HQH194" s="478"/>
      <c r="HQI194" s="478"/>
      <c r="HQJ194" s="478"/>
      <c r="HQK194" s="478"/>
      <c r="HQL194" s="478"/>
      <c r="HQM194" s="478"/>
      <c r="HQN194" s="478"/>
      <c r="HQO194" s="478"/>
      <c r="HQP194" s="478"/>
      <c r="HQQ194" s="478"/>
      <c r="HQR194" s="478"/>
      <c r="HQS194" s="478"/>
      <c r="HQT194" s="478"/>
      <c r="HQU194" s="478"/>
      <c r="HQV194" s="478"/>
      <c r="HQW194" s="478"/>
      <c r="HQX194" s="478"/>
      <c r="HQY194" s="478"/>
      <c r="HQZ194" s="478"/>
      <c r="HRA194" s="478"/>
      <c r="HRB194" s="478"/>
      <c r="HRC194" s="478"/>
      <c r="HRD194" s="478"/>
      <c r="HRE194" s="478"/>
      <c r="HRF194" s="478"/>
      <c r="HRG194" s="478"/>
      <c r="HRH194" s="478"/>
      <c r="HRI194" s="478"/>
      <c r="HRJ194" s="478"/>
      <c r="HRK194" s="478"/>
      <c r="HRL194" s="478"/>
      <c r="HRM194" s="478"/>
      <c r="HRN194" s="478"/>
      <c r="HRO194" s="478"/>
      <c r="HRP194" s="478"/>
      <c r="HRQ194" s="478"/>
      <c r="HRR194" s="478"/>
      <c r="HRS194" s="478"/>
      <c r="HRT194" s="478"/>
      <c r="HRU194" s="478"/>
      <c r="HRV194" s="478"/>
      <c r="HRW194" s="478"/>
      <c r="HRX194" s="478"/>
      <c r="HRY194" s="478"/>
      <c r="HRZ194" s="478"/>
      <c r="HSA194" s="478"/>
      <c r="HSB194" s="478"/>
      <c r="HSC194" s="478"/>
      <c r="HSD194" s="478"/>
      <c r="HSE194" s="478"/>
      <c r="HSF194" s="478"/>
      <c r="HSG194" s="478"/>
      <c r="HSH194" s="478"/>
      <c r="HSI194" s="478"/>
      <c r="HSJ194" s="478"/>
      <c r="HSK194" s="478"/>
      <c r="HSL194" s="478"/>
      <c r="HSM194" s="478"/>
      <c r="HSN194" s="478"/>
      <c r="HSO194" s="478"/>
      <c r="HSP194" s="478"/>
      <c r="HSQ194" s="478"/>
      <c r="HSR194" s="478"/>
      <c r="HSS194" s="478"/>
      <c r="HST194" s="478"/>
      <c r="HSU194" s="478"/>
      <c r="HSV194" s="478"/>
      <c r="HSW194" s="478"/>
      <c r="HSX194" s="478"/>
      <c r="HSY194" s="478"/>
      <c r="HSZ194" s="478"/>
      <c r="HTA194" s="478"/>
      <c r="HTB194" s="478"/>
      <c r="HTC194" s="478"/>
      <c r="HTD194" s="478"/>
      <c r="HTE194" s="478"/>
      <c r="HTF194" s="478"/>
      <c r="HTG194" s="478"/>
      <c r="HTH194" s="478"/>
      <c r="HTI194" s="478"/>
      <c r="HTJ194" s="478"/>
      <c r="HTK194" s="478"/>
      <c r="HTL194" s="478"/>
      <c r="HTM194" s="478"/>
      <c r="HTN194" s="478"/>
      <c r="HTO194" s="478"/>
      <c r="HTP194" s="478"/>
      <c r="HTQ194" s="478"/>
      <c r="HTR194" s="478"/>
      <c r="HTS194" s="478"/>
      <c r="HTT194" s="478"/>
      <c r="HTU194" s="478"/>
      <c r="HTV194" s="478"/>
      <c r="HTW194" s="478"/>
      <c r="HTX194" s="478"/>
      <c r="HTY194" s="478"/>
      <c r="HTZ194" s="478"/>
      <c r="HUA194" s="478"/>
      <c r="HUB194" s="478"/>
      <c r="HUC194" s="478"/>
      <c r="HUD194" s="478"/>
      <c r="HUE194" s="478"/>
      <c r="HUF194" s="478"/>
      <c r="HUG194" s="478"/>
      <c r="HUH194" s="478"/>
      <c r="HUI194" s="478"/>
      <c r="HUJ194" s="478"/>
      <c r="HUK194" s="478"/>
      <c r="HUL194" s="478"/>
      <c r="HUM194" s="478"/>
      <c r="HUN194" s="478"/>
      <c r="HUO194" s="478"/>
      <c r="HUP194" s="478"/>
      <c r="HUQ194" s="478"/>
      <c r="HUR194" s="478"/>
      <c r="HUS194" s="478"/>
      <c r="HUT194" s="478"/>
      <c r="HUU194" s="478"/>
      <c r="HUV194" s="478"/>
      <c r="HUW194" s="478"/>
      <c r="HUX194" s="478"/>
      <c r="HUY194" s="478"/>
      <c r="HUZ194" s="478"/>
      <c r="HVA194" s="478"/>
      <c r="HVB194" s="478"/>
      <c r="HVC194" s="478"/>
      <c r="HVD194" s="478"/>
      <c r="HVE194" s="478"/>
      <c r="HVF194" s="478"/>
      <c r="HVG194" s="478"/>
      <c r="HVH194" s="478"/>
      <c r="HVI194" s="478"/>
      <c r="HVJ194" s="478"/>
      <c r="HVK194" s="478"/>
      <c r="HVL194" s="478"/>
      <c r="HVM194" s="478"/>
      <c r="HVN194" s="478"/>
      <c r="HVO194" s="478"/>
      <c r="HVP194" s="478"/>
      <c r="HVQ194" s="478"/>
      <c r="HVR194" s="478"/>
      <c r="HVS194" s="478"/>
      <c r="HVT194" s="478"/>
      <c r="HVU194" s="478"/>
      <c r="HVV194" s="478"/>
      <c r="HVW194" s="478"/>
      <c r="HVX194" s="478"/>
      <c r="HVY194" s="478"/>
      <c r="HVZ194" s="478"/>
      <c r="HWA194" s="478"/>
      <c r="HWB194" s="478"/>
      <c r="HWC194" s="478"/>
      <c r="HWD194" s="478"/>
      <c r="HWE194" s="478"/>
      <c r="HWF194" s="478"/>
      <c r="HWG194" s="478"/>
      <c r="HWH194" s="478"/>
      <c r="HWI194" s="478"/>
      <c r="HWJ194" s="478"/>
      <c r="HWK194" s="478"/>
      <c r="HWL194" s="478"/>
      <c r="HWM194" s="478"/>
      <c r="HWN194" s="478"/>
      <c r="HWO194" s="478"/>
      <c r="HWP194" s="478"/>
      <c r="HWQ194" s="478"/>
      <c r="HWR194" s="478"/>
      <c r="HWS194" s="478"/>
      <c r="HWT194" s="478"/>
      <c r="HWU194" s="478"/>
      <c r="HWV194" s="478"/>
      <c r="HWW194" s="478"/>
      <c r="HWX194" s="478"/>
      <c r="HWY194" s="478"/>
      <c r="HWZ194" s="478"/>
      <c r="HXA194" s="478"/>
      <c r="HXB194" s="478"/>
      <c r="HXC194" s="478"/>
      <c r="HXD194" s="478"/>
      <c r="HXE194" s="478"/>
      <c r="HXF194" s="478"/>
      <c r="HXG194" s="478"/>
      <c r="HXH194" s="478"/>
      <c r="HXI194" s="478"/>
      <c r="HXJ194" s="478"/>
      <c r="HXK194" s="478"/>
      <c r="HXL194" s="478"/>
      <c r="HXM194" s="478"/>
      <c r="HXN194" s="478"/>
      <c r="HXO194" s="478"/>
      <c r="HXP194" s="478"/>
      <c r="HXQ194" s="478"/>
      <c r="HXR194" s="478"/>
      <c r="HXS194" s="478"/>
      <c r="HXT194" s="478"/>
      <c r="HXU194" s="478"/>
      <c r="HXV194" s="478"/>
      <c r="HXW194" s="478"/>
      <c r="HXX194" s="478"/>
      <c r="HXY194" s="478"/>
      <c r="HXZ194" s="478"/>
      <c r="HYA194" s="478"/>
      <c r="HYB194" s="478"/>
      <c r="HYC194" s="478"/>
      <c r="HYD194" s="478"/>
      <c r="HYE194" s="478"/>
      <c r="HYF194" s="478"/>
      <c r="HYG194" s="478"/>
      <c r="HYH194" s="478"/>
      <c r="HYI194" s="478"/>
      <c r="HYJ194" s="478"/>
      <c r="HYK194" s="478"/>
      <c r="HYL194" s="478"/>
      <c r="HYM194" s="478"/>
      <c r="HYN194" s="478"/>
      <c r="HYO194" s="478"/>
      <c r="HYP194" s="478"/>
      <c r="HYQ194" s="478"/>
      <c r="HYR194" s="478"/>
      <c r="HYS194" s="478"/>
      <c r="HYT194" s="478"/>
      <c r="HYU194" s="478"/>
      <c r="HYV194" s="478"/>
      <c r="HYW194" s="478"/>
      <c r="HYX194" s="478"/>
      <c r="HYY194" s="478"/>
      <c r="HYZ194" s="478"/>
      <c r="HZA194" s="478"/>
      <c r="HZB194" s="478"/>
      <c r="HZC194" s="478"/>
      <c r="HZD194" s="478"/>
      <c r="HZE194" s="478"/>
      <c r="HZF194" s="478"/>
      <c r="HZG194" s="478"/>
      <c r="HZH194" s="478"/>
      <c r="HZI194" s="478"/>
      <c r="HZJ194" s="478"/>
      <c r="HZK194" s="478"/>
      <c r="HZL194" s="478"/>
      <c r="HZM194" s="478"/>
      <c r="HZN194" s="478"/>
      <c r="HZO194" s="478"/>
      <c r="HZP194" s="478"/>
      <c r="HZQ194" s="478"/>
      <c r="HZR194" s="478"/>
      <c r="HZS194" s="478"/>
      <c r="HZT194" s="478"/>
      <c r="HZU194" s="478"/>
      <c r="HZV194" s="478"/>
      <c r="HZW194" s="478"/>
      <c r="HZX194" s="478"/>
      <c r="HZY194" s="478"/>
      <c r="HZZ194" s="478"/>
      <c r="IAA194" s="478"/>
      <c r="IAB194" s="478"/>
      <c r="IAC194" s="478"/>
      <c r="IAD194" s="478"/>
      <c r="IAE194" s="478"/>
      <c r="IAF194" s="478"/>
      <c r="IAG194" s="478"/>
      <c r="IAH194" s="478"/>
      <c r="IAI194" s="478"/>
      <c r="IAJ194" s="478"/>
      <c r="IAK194" s="478"/>
      <c r="IAL194" s="478"/>
      <c r="IAM194" s="478"/>
      <c r="IAN194" s="478"/>
      <c r="IAO194" s="478"/>
      <c r="IAP194" s="478"/>
      <c r="IAQ194" s="478"/>
      <c r="IAR194" s="478"/>
      <c r="IAS194" s="478"/>
      <c r="IAT194" s="478"/>
      <c r="IAU194" s="478"/>
      <c r="IAV194" s="478"/>
      <c r="IAW194" s="478"/>
      <c r="IAX194" s="478"/>
      <c r="IAY194" s="478"/>
      <c r="IAZ194" s="478"/>
      <c r="IBA194" s="478"/>
      <c r="IBB194" s="478"/>
      <c r="IBC194" s="478"/>
      <c r="IBD194" s="478"/>
      <c r="IBE194" s="478"/>
      <c r="IBF194" s="478"/>
      <c r="IBG194" s="478"/>
      <c r="IBH194" s="478"/>
      <c r="IBI194" s="478"/>
      <c r="IBJ194" s="478"/>
      <c r="IBK194" s="478"/>
      <c r="IBL194" s="478"/>
      <c r="IBM194" s="478"/>
      <c r="IBN194" s="478"/>
      <c r="IBO194" s="478"/>
      <c r="IBP194" s="478"/>
      <c r="IBQ194" s="478"/>
      <c r="IBR194" s="478"/>
      <c r="IBS194" s="478"/>
      <c r="IBT194" s="478"/>
      <c r="IBU194" s="478"/>
      <c r="IBV194" s="478"/>
      <c r="IBW194" s="478"/>
      <c r="IBX194" s="478"/>
      <c r="IBY194" s="478"/>
      <c r="IBZ194" s="478"/>
      <c r="ICA194" s="478"/>
      <c r="ICB194" s="478"/>
      <c r="ICC194" s="478"/>
      <c r="ICD194" s="478"/>
      <c r="ICE194" s="478"/>
      <c r="ICF194" s="478"/>
      <c r="ICG194" s="478"/>
      <c r="ICH194" s="478"/>
      <c r="ICI194" s="478"/>
      <c r="ICJ194" s="478"/>
      <c r="ICK194" s="478"/>
      <c r="ICL194" s="478"/>
      <c r="ICM194" s="478"/>
      <c r="ICN194" s="478"/>
      <c r="ICO194" s="478"/>
      <c r="ICP194" s="478"/>
      <c r="ICQ194" s="478"/>
      <c r="ICR194" s="478"/>
      <c r="ICS194" s="478"/>
      <c r="ICT194" s="478"/>
      <c r="ICU194" s="478"/>
      <c r="ICV194" s="478"/>
      <c r="ICW194" s="478"/>
      <c r="ICX194" s="478"/>
      <c r="ICY194" s="478"/>
      <c r="ICZ194" s="478"/>
      <c r="IDA194" s="478"/>
      <c r="IDB194" s="478"/>
      <c r="IDC194" s="478"/>
      <c r="IDD194" s="478"/>
      <c r="IDE194" s="478"/>
      <c r="IDF194" s="478"/>
      <c r="IDG194" s="478"/>
      <c r="IDH194" s="478"/>
      <c r="IDI194" s="478"/>
      <c r="IDJ194" s="478"/>
      <c r="IDK194" s="478"/>
      <c r="IDL194" s="478"/>
      <c r="IDM194" s="478"/>
      <c r="IDN194" s="478"/>
      <c r="IDO194" s="478"/>
      <c r="IDP194" s="478"/>
      <c r="IDQ194" s="478"/>
      <c r="IDR194" s="478"/>
      <c r="IDS194" s="478"/>
      <c r="IDT194" s="478"/>
      <c r="IDU194" s="478"/>
      <c r="IDV194" s="478"/>
      <c r="IDW194" s="478"/>
      <c r="IDX194" s="478"/>
      <c r="IDY194" s="478"/>
      <c r="IDZ194" s="478"/>
      <c r="IEA194" s="478"/>
      <c r="IEB194" s="478"/>
      <c r="IEC194" s="478"/>
      <c r="IED194" s="478"/>
      <c r="IEE194" s="478"/>
      <c r="IEF194" s="478"/>
      <c r="IEG194" s="478"/>
      <c r="IEH194" s="478"/>
      <c r="IEI194" s="478"/>
      <c r="IEJ194" s="478"/>
      <c r="IEK194" s="478"/>
      <c r="IEL194" s="478"/>
      <c r="IEM194" s="478"/>
      <c r="IEN194" s="478"/>
      <c r="IEO194" s="478"/>
      <c r="IEP194" s="478"/>
      <c r="IEQ194" s="478"/>
      <c r="IER194" s="478"/>
      <c r="IES194" s="478"/>
      <c r="IET194" s="478"/>
      <c r="IEU194" s="478"/>
      <c r="IEV194" s="478"/>
      <c r="IEW194" s="478"/>
      <c r="IEX194" s="478"/>
      <c r="IEY194" s="478"/>
      <c r="IEZ194" s="478"/>
      <c r="IFA194" s="478"/>
      <c r="IFB194" s="478"/>
      <c r="IFC194" s="478"/>
      <c r="IFD194" s="478"/>
      <c r="IFE194" s="478"/>
      <c r="IFF194" s="478"/>
      <c r="IFG194" s="478"/>
      <c r="IFH194" s="478"/>
      <c r="IFI194" s="478"/>
      <c r="IFJ194" s="478"/>
      <c r="IFK194" s="478"/>
      <c r="IFL194" s="478"/>
      <c r="IFM194" s="478"/>
      <c r="IFN194" s="478"/>
      <c r="IFO194" s="478"/>
      <c r="IFP194" s="478"/>
      <c r="IFQ194" s="478"/>
      <c r="IFR194" s="478"/>
      <c r="IFS194" s="478"/>
      <c r="IFT194" s="478"/>
      <c r="IFU194" s="478"/>
      <c r="IFV194" s="478"/>
      <c r="IFW194" s="478"/>
      <c r="IFX194" s="478"/>
      <c r="IFY194" s="478"/>
      <c r="IFZ194" s="478"/>
      <c r="IGA194" s="478"/>
      <c r="IGB194" s="478"/>
      <c r="IGC194" s="478"/>
      <c r="IGD194" s="478"/>
      <c r="IGE194" s="478"/>
      <c r="IGF194" s="478"/>
      <c r="IGG194" s="478"/>
      <c r="IGH194" s="478"/>
      <c r="IGI194" s="478"/>
      <c r="IGJ194" s="478"/>
      <c r="IGK194" s="478"/>
      <c r="IGL194" s="478"/>
      <c r="IGM194" s="478"/>
      <c r="IGN194" s="478"/>
      <c r="IGO194" s="478"/>
      <c r="IGP194" s="478"/>
      <c r="IGQ194" s="478"/>
      <c r="IGR194" s="478"/>
      <c r="IGS194" s="478"/>
      <c r="IGT194" s="478"/>
      <c r="IGU194" s="478"/>
      <c r="IGV194" s="478"/>
      <c r="IGW194" s="478"/>
      <c r="IGX194" s="478"/>
      <c r="IGY194" s="478"/>
      <c r="IGZ194" s="478"/>
      <c r="IHA194" s="478"/>
      <c r="IHB194" s="478"/>
      <c r="IHC194" s="478"/>
      <c r="IHD194" s="478"/>
      <c r="IHE194" s="478"/>
      <c r="IHF194" s="478"/>
      <c r="IHG194" s="478"/>
      <c r="IHH194" s="478"/>
      <c r="IHI194" s="478"/>
      <c r="IHJ194" s="478"/>
      <c r="IHK194" s="478"/>
      <c r="IHL194" s="478"/>
      <c r="IHM194" s="478"/>
      <c r="IHN194" s="478"/>
      <c r="IHO194" s="478"/>
      <c r="IHP194" s="478"/>
      <c r="IHQ194" s="478"/>
      <c r="IHR194" s="478"/>
      <c r="IHS194" s="478"/>
      <c r="IHT194" s="478"/>
      <c r="IHU194" s="478"/>
      <c r="IHV194" s="478"/>
      <c r="IHW194" s="478"/>
      <c r="IHX194" s="478"/>
      <c r="IHY194" s="478"/>
      <c r="IHZ194" s="478"/>
      <c r="IIA194" s="478"/>
      <c r="IIB194" s="478"/>
      <c r="IIC194" s="478"/>
      <c r="IID194" s="478"/>
      <c r="IIE194" s="478"/>
      <c r="IIF194" s="478"/>
      <c r="IIG194" s="478"/>
      <c r="IIH194" s="478"/>
      <c r="III194" s="478"/>
      <c r="IIJ194" s="478"/>
      <c r="IIK194" s="478"/>
      <c r="IIL194" s="478"/>
      <c r="IIM194" s="478"/>
      <c r="IIN194" s="478"/>
      <c r="IIO194" s="478"/>
      <c r="IIP194" s="478"/>
      <c r="IIQ194" s="478"/>
      <c r="IIR194" s="478"/>
      <c r="IIS194" s="478"/>
      <c r="IIT194" s="478"/>
      <c r="IIU194" s="478"/>
      <c r="IIV194" s="478"/>
      <c r="IIW194" s="478"/>
      <c r="IIX194" s="478"/>
      <c r="IIY194" s="478"/>
      <c r="IIZ194" s="478"/>
      <c r="IJA194" s="478"/>
      <c r="IJB194" s="478"/>
      <c r="IJC194" s="478"/>
      <c r="IJD194" s="478"/>
      <c r="IJE194" s="478"/>
      <c r="IJF194" s="478"/>
      <c r="IJG194" s="478"/>
      <c r="IJH194" s="478"/>
      <c r="IJI194" s="478"/>
      <c r="IJJ194" s="478"/>
      <c r="IJK194" s="478"/>
      <c r="IJL194" s="478"/>
      <c r="IJM194" s="478"/>
      <c r="IJN194" s="478"/>
      <c r="IJO194" s="478"/>
      <c r="IJP194" s="478"/>
      <c r="IJQ194" s="478"/>
      <c r="IJR194" s="478"/>
      <c r="IJS194" s="478"/>
      <c r="IJT194" s="478"/>
      <c r="IJU194" s="478"/>
      <c r="IJV194" s="478"/>
      <c r="IJW194" s="478"/>
      <c r="IJX194" s="478"/>
      <c r="IJY194" s="478"/>
      <c r="IJZ194" s="478"/>
      <c r="IKA194" s="478"/>
      <c r="IKB194" s="478"/>
      <c r="IKC194" s="478"/>
      <c r="IKD194" s="478"/>
      <c r="IKE194" s="478"/>
      <c r="IKF194" s="478"/>
      <c r="IKG194" s="478"/>
      <c r="IKH194" s="478"/>
      <c r="IKI194" s="478"/>
      <c r="IKJ194" s="478"/>
      <c r="IKK194" s="478"/>
      <c r="IKL194" s="478"/>
      <c r="IKM194" s="478"/>
      <c r="IKN194" s="478"/>
      <c r="IKO194" s="478"/>
      <c r="IKP194" s="478"/>
      <c r="IKQ194" s="478"/>
      <c r="IKR194" s="478"/>
      <c r="IKS194" s="478"/>
      <c r="IKT194" s="478"/>
      <c r="IKU194" s="478"/>
      <c r="IKV194" s="478"/>
      <c r="IKW194" s="478"/>
      <c r="IKX194" s="478"/>
      <c r="IKY194" s="478"/>
      <c r="IKZ194" s="478"/>
      <c r="ILA194" s="478"/>
      <c r="ILB194" s="478"/>
      <c r="ILC194" s="478"/>
      <c r="ILD194" s="478"/>
      <c r="ILE194" s="478"/>
      <c r="ILF194" s="478"/>
      <c r="ILG194" s="478"/>
      <c r="ILH194" s="478"/>
      <c r="ILI194" s="478"/>
      <c r="ILJ194" s="478"/>
      <c r="ILK194" s="478"/>
      <c r="ILL194" s="478"/>
      <c r="ILM194" s="478"/>
      <c r="ILN194" s="478"/>
      <c r="ILO194" s="478"/>
      <c r="ILP194" s="478"/>
      <c r="ILQ194" s="478"/>
      <c r="ILR194" s="478"/>
      <c r="ILS194" s="478"/>
      <c r="ILT194" s="478"/>
      <c r="ILU194" s="478"/>
      <c r="ILV194" s="478"/>
      <c r="ILW194" s="478"/>
      <c r="ILX194" s="478"/>
      <c r="ILY194" s="478"/>
      <c r="ILZ194" s="478"/>
      <c r="IMA194" s="478"/>
      <c r="IMB194" s="478"/>
      <c r="IMC194" s="478"/>
      <c r="IMD194" s="478"/>
      <c r="IME194" s="478"/>
      <c r="IMF194" s="478"/>
      <c r="IMG194" s="478"/>
      <c r="IMH194" s="478"/>
      <c r="IMI194" s="478"/>
      <c r="IMJ194" s="478"/>
      <c r="IMK194" s="478"/>
      <c r="IML194" s="478"/>
      <c r="IMM194" s="478"/>
      <c r="IMN194" s="478"/>
      <c r="IMO194" s="478"/>
      <c r="IMP194" s="478"/>
      <c r="IMQ194" s="478"/>
      <c r="IMR194" s="478"/>
      <c r="IMS194" s="478"/>
      <c r="IMT194" s="478"/>
      <c r="IMU194" s="478"/>
      <c r="IMV194" s="478"/>
      <c r="IMW194" s="478"/>
      <c r="IMX194" s="478"/>
      <c r="IMY194" s="478"/>
      <c r="IMZ194" s="478"/>
      <c r="INA194" s="478"/>
      <c r="INB194" s="478"/>
      <c r="INC194" s="478"/>
      <c r="IND194" s="478"/>
      <c r="INE194" s="478"/>
      <c r="INF194" s="478"/>
      <c r="ING194" s="478"/>
      <c r="INH194" s="478"/>
      <c r="INI194" s="478"/>
      <c r="INJ194" s="478"/>
      <c r="INK194" s="478"/>
      <c r="INL194" s="478"/>
      <c r="INM194" s="478"/>
      <c r="INN194" s="478"/>
      <c r="INO194" s="478"/>
      <c r="INP194" s="478"/>
      <c r="INQ194" s="478"/>
      <c r="INR194" s="478"/>
      <c r="INS194" s="478"/>
      <c r="INT194" s="478"/>
      <c r="INU194" s="478"/>
      <c r="INV194" s="478"/>
      <c r="INW194" s="478"/>
      <c r="INX194" s="478"/>
      <c r="INY194" s="478"/>
      <c r="INZ194" s="478"/>
      <c r="IOA194" s="478"/>
      <c r="IOB194" s="478"/>
      <c r="IOC194" s="478"/>
      <c r="IOD194" s="478"/>
      <c r="IOE194" s="478"/>
      <c r="IOF194" s="478"/>
      <c r="IOG194" s="478"/>
      <c r="IOH194" s="478"/>
      <c r="IOI194" s="478"/>
      <c r="IOJ194" s="478"/>
      <c r="IOK194" s="478"/>
      <c r="IOL194" s="478"/>
      <c r="IOM194" s="478"/>
      <c r="ION194" s="478"/>
      <c r="IOO194" s="478"/>
      <c r="IOP194" s="478"/>
      <c r="IOQ194" s="478"/>
      <c r="IOR194" s="478"/>
      <c r="IOS194" s="478"/>
      <c r="IOT194" s="478"/>
      <c r="IOU194" s="478"/>
      <c r="IOV194" s="478"/>
      <c r="IOW194" s="478"/>
      <c r="IOX194" s="478"/>
      <c r="IOY194" s="478"/>
      <c r="IOZ194" s="478"/>
      <c r="IPA194" s="478"/>
      <c r="IPB194" s="478"/>
      <c r="IPC194" s="478"/>
      <c r="IPD194" s="478"/>
      <c r="IPE194" s="478"/>
      <c r="IPF194" s="478"/>
      <c r="IPG194" s="478"/>
      <c r="IPH194" s="478"/>
      <c r="IPI194" s="478"/>
      <c r="IPJ194" s="478"/>
      <c r="IPK194" s="478"/>
      <c r="IPL194" s="478"/>
      <c r="IPM194" s="478"/>
      <c r="IPN194" s="478"/>
      <c r="IPO194" s="478"/>
      <c r="IPP194" s="478"/>
      <c r="IPQ194" s="478"/>
      <c r="IPR194" s="478"/>
      <c r="IPS194" s="478"/>
      <c r="IPT194" s="478"/>
      <c r="IPU194" s="478"/>
      <c r="IPV194" s="478"/>
      <c r="IPW194" s="478"/>
      <c r="IPX194" s="478"/>
      <c r="IPY194" s="478"/>
      <c r="IPZ194" s="478"/>
      <c r="IQA194" s="478"/>
      <c r="IQB194" s="478"/>
      <c r="IQC194" s="478"/>
      <c r="IQD194" s="478"/>
      <c r="IQE194" s="478"/>
      <c r="IQF194" s="478"/>
      <c r="IQG194" s="478"/>
      <c r="IQH194" s="478"/>
      <c r="IQI194" s="478"/>
      <c r="IQJ194" s="478"/>
      <c r="IQK194" s="478"/>
      <c r="IQL194" s="478"/>
      <c r="IQM194" s="478"/>
      <c r="IQN194" s="478"/>
      <c r="IQO194" s="478"/>
      <c r="IQP194" s="478"/>
      <c r="IQQ194" s="478"/>
      <c r="IQR194" s="478"/>
      <c r="IQS194" s="478"/>
      <c r="IQT194" s="478"/>
      <c r="IQU194" s="478"/>
      <c r="IQV194" s="478"/>
      <c r="IQW194" s="478"/>
      <c r="IQX194" s="478"/>
      <c r="IQY194" s="478"/>
      <c r="IQZ194" s="478"/>
      <c r="IRA194" s="478"/>
      <c r="IRB194" s="478"/>
      <c r="IRC194" s="478"/>
      <c r="IRD194" s="478"/>
      <c r="IRE194" s="478"/>
      <c r="IRF194" s="478"/>
      <c r="IRG194" s="478"/>
      <c r="IRH194" s="478"/>
      <c r="IRI194" s="478"/>
      <c r="IRJ194" s="478"/>
      <c r="IRK194" s="478"/>
      <c r="IRL194" s="478"/>
      <c r="IRM194" s="478"/>
      <c r="IRN194" s="478"/>
      <c r="IRO194" s="478"/>
      <c r="IRP194" s="478"/>
      <c r="IRQ194" s="478"/>
      <c r="IRR194" s="478"/>
      <c r="IRS194" s="478"/>
      <c r="IRT194" s="478"/>
      <c r="IRU194" s="478"/>
      <c r="IRV194" s="478"/>
      <c r="IRW194" s="478"/>
      <c r="IRX194" s="478"/>
      <c r="IRY194" s="478"/>
      <c r="IRZ194" s="478"/>
      <c r="ISA194" s="478"/>
      <c r="ISB194" s="478"/>
      <c r="ISC194" s="478"/>
      <c r="ISD194" s="478"/>
      <c r="ISE194" s="478"/>
      <c r="ISF194" s="478"/>
      <c r="ISG194" s="478"/>
      <c r="ISH194" s="478"/>
      <c r="ISI194" s="478"/>
      <c r="ISJ194" s="478"/>
      <c r="ISK194" s="478"/>
      <c r="ISL194" s="478"/>
      <c r="ISM194" s="478"/>
      <c r="ISN194" s="478"/>
      <c r="ISO194" s="478"/>
      <c r="ISP194" s="478"/>
      <c r="ISQ194" s="478"/>
      <c r="ISR194" s="478"/>
      <c r="ISS194" s="478"/>
      <c r="IST194" s="478"/>
      <c r="ISU194" s="478"/>
      <c r="ISV194" s="478"/>
      <c r="ISW194" s="478"/>
      <c r="ISX194" s="478"/>
      <c r="ISY194" s="478"/>
      <c r="ISZ194" s="478"/>
      <c r="ITA194" s="478"/>
      <c r="ITB194" s="478"/>
      <c r="ITC194" s="478"/>
      <c r="ITD194" s="478"/>
      <c r="ITE194" s="478"/>
      <c r="ITF194" s="478"/>
      <c r="ITG194" s="478"/>
      <c r="ITH194" s="478"/>
      <c r="ITI194" s="478"/>
      <c r="ITJ194" s="478"/>
      <c r="ITK194" s="478"/>
      <c r="ITL194" s="478"/>
      <c r="ITM194" s="478"/>
      <c r="ITN194" s="478"/>
      <c r="ITO194" s="478"/>
      <c r="ITP194" s="478"/>
      <c r="ITQ194" s="478"/>
      <c r="ITR194" s="478"/>
      <c r="ITS194" s="478"/>
      <c r="ITT194" s="478"/>
      <c r="ITU194" s="478"/>
      <c r="ITV194" s="478"/>
      <c r="ITW194" s="478"/>
      <c r="ITX194" s="478"/>
      <c r="ITY194" s="478"/>
      <c r="ITZ194" s="478"/>
      <c r="IUA194" s="478"/>
      <c r="IUB194" s="478"/>
      <c r="IUC194" s="478"/>
      <c r="IUD194" s="478"/>
      <c r="IUE194" s="478"/>
      <c r="IUF194" s="478"/>
      <c r="IUG194" s="478"/>
      <c r="IUH194" s="478"/>
      <c r="IUI194" s="478"/>
      <c r="IUJ194" s="478"/>
      <c r="IUK194" s="478"/>
      <c r="IUL194" s="478"/>
      <c r="IUM194" s="478"/>
      <c r="IUN194" s="478"/>
      <c r="IUO194" s="478"/>
      <c r="IUP194" s="478"/>
      <c r="IUQ194" s="478"/>
      <c r="IUR194" s="478"/>
      <c r="IUS194" s="478"/>
      <c r="IUT194" s="478"/>
      <c r="IUU194" s="478"/>
      <c r="IUV194" s="478"/>
      <c r="IUW194" s="478"/>
      <c r="IUX194" s="478"/>
      <c r="IUY194" s="478"/>
      <c r="IUZ194" s="478"/>
      <c r="IVA194" s="478"/>
      <c r="IVB194" s="478"/>
      <c r="IVC194" s="478"/>
      <c r="IVD194" s="478"/>
      <c r="IVE194" s="478"/>
      <c r="IVF194" s="478"/>
      <c r="IVG194" s="478"/>
      <c r="IVH194" s="478"/>
      <c r="IVI194" s="478"/>
      <c r="IVJ194" s="478"/>
      <c r="IVK194" s="478"/>
      <c r="IVL194" s="478"/>
      <c r="IVM194" s="478"/>
      <c r="IVN194" s="478"/>
      <c r="IVO194" s="478"/>
      <c r="IVP194" s="478"/>
      <c r="IVQ194" s="478"/>
      <c r="IVR194" s="478"/>
      <c r="IVS194" s="478"/>
      <c r="IVT194" s="478"/>
      <c r="IVU194" s="478"/>
      <c r="IVV194" s="478"/>
      <c r="IVW194" s="478"/>
      <c r="IVX194" s="478"/>
      <c r="IVY194" s="478"/>
      <c r="IVZ194" s="478"/>
      <c r="IWA194" s="478"/>
      <c r="IWB194" s="478"/>
      <c r="IWC194" s="478"/>
      <c r="IWD194" s="478"/>
      <c r="IWE194" s="478"/>
      <c r="IWF194" s="478"/>
      <c r="IWG194" s="478"/>
      <c r="IWH194" s="478"/>
      <c r="IWI194" s="478"/>
      <c r="IWJ194" s="478"/>
      <c r="IWK194" s="478"/>
      <c r="IWL194" s="478"/>
      <c r="IWM194" s="478"/>
      <c r="IWN194" s="478"/>
      <c r="IWO194" s="478"/>
      <c r="IWP194" s="478"/>
      <c r="IWQ194" s="478"/>
      <c r="IWR194" s="478"/>
      <c r="IWS194" s="478"/>
      <c r="IWT194" s="478"/>
      <c r="IWU194" s="478"/>
      <c r="IWV194" s="478"/>
      <c r="IWW194" s="478"/>
      <c r="IWX194" s="478"/>
      <c r="IWY194" s="478"/>
      <c r="IWZ194" s="478"/>
      <c r="IXA194" s="478"/>
      <c r="IXB194" s="478"/>
      <c r="IXC194" s="478"/>
      <c r="IXD194" s="478"/>
      <c r="IXE194" s="478"/>
      <c r="IXF194" s="478"/>
      <c r="IXG194" s="478"/>
      <c r="IXH194" s="478"/>
      <c r="IXI194" s="478"/>
      <c r="IXJ194" s="478"/>
      <c r="IXK194" s="478"/>
      <c r="IXL194" s="478"/>
      <c r="IXM194" s="478"/>
      <c r="IXN194" s="478"/>
      <c r="IXO194" s="478"/>
      <c r="IXP194" s="478"/>
      <c r="IXQ194" s="478"/>
      <c r="IXR194" s="478"/>
      <c r="IXS194" s="478"/>
      <c r="IXT194" s="478"/>
      <c r="IXU194" s="478"/>
      <c r="IXV194" s="478"/>
      <c r="IXW194" s="478"/>
      <c r="IXX194" s="478"/>
      <c r="IXY194" s="478"/>
      <c r="IXZ194" s="478"/>
      <c r="IYA194" s="478"/>
      <c r="IYB194" s="478"/>
      <c r="IYC194" s="478"/>
      <c r="IYD194" s="478"/>
      <c r="IYE194" s="478"/>
      <c r="IYF194" s="478"/>
      <c r="IYG194" s="478"/>
      <c r="IYH194" s="478"/>
      <c r="IYI194" s="478"/>
      <c r="IYJ194" s="478"/>
      <c r="IYK194" s="478"/>
      <c r="IYL194" s="478"/>
      <c r="IYM194" s="478"/>
      <c r="IYN194" s="478"/>
      <c r="IYO194" s="478"/>
      <c r="IYP194" s="478"/>
      <c r="IYQ194" s="478"/>
      <c r="IYR194" s="478"/>
      <c r="IYS194" s="478"/>
      <c r="IYT194" s="478"/>
      <c r="IYU194" s="478"/>
      <c r="IYV194" s="478"/>
      <c r="IYW194" s="478"/>
      <c r="IYX194" s="478"/>
      <c r="IYY194" s="478"/>
      <c r="IYZ194" s="478"/>
      <c r="IZA194" s="478"/>
      <c r="IZB194" s="478"/>
      <c r="IZC194" s="478"/>
      <c r="IZD194" s="478"/>
      <c r="IZE194" s="478"/>
      <c r="IZF194" s="478"/>
      <c r="IZG194" s="478"/>
      <c r="IZH194" s="478"/>
      <c r="IZI194" s="478"/>
      <c r="IZJ194" s="478"/>
      <c r="IZK194" s="478"/>
      <c r="IZL194" s="478"/>
      <c r="IZM194" s="478"/>
      <c r="IZN194" s="478"/>
      <c r="IZO194" s="478"/>
      <c r="IZP194" s="478"/>
      <c r="IZQ194" s="478"/>
      <c r="IZR194" s="478"/>
      <c r="IZS194" s="478"/>
      <c r="IZT194" s="478"/>
      <c r="IZU194" s="478"/>
      <c r="IZV194" s="478"/>
      <c r="IZW194" s="478"/>
      <c r="IZX194" s="478"/>
      <c r="IZY194" s="478"/>
      <c r="IZZ194" s="478"/>
      <c r="JAA194" s="478"/>
      <c r="JAB194" s="478"/>
      <c r="JAC194" s="478"/>
      <c r="JAD194" s="478"/>
      <c r="JAE194" s="478"/>
      <c r="JAF194" s="478"/>
      <c r="JAG194" s="478"/>
      <c r="JAH194" s="478"/>
      <c r="JAI194" s="478"/>
      <c r="JAJ194" s="478"/>
      <c r="JAK194" s="478"/>
      <c r="JAL194" s="478"/>
      <c r="JAM194" s="478"/>
      <c r="JAN194" s="478"/>
      <c r="JAO194" s="478"/>
      <c r="JAP194" s="478"/>
      <c r="JAQ194" s="478"/>
      <c r="JAR194" s="478"/>
      <c r="JAS194" s="478"/>
      <c r="JAT194" s="478"/>
      <c r="JAU194" s="478"/>
      <c r="JAV194" s="478"/>
      <c r="JAW194" s="478"/>
      <c r="JAX194" s="478"/>
      <c r="JAY194" s="478"/>
      <c r="JAZ194" s="478"/>
      <c r="JBA194" s="478"/>
      <c r="JBB194" s="478"/>
      <c r="JBC194" s="478"/>
      <c r="JBD194" s="478"/>
      <c r="JBE194" s="478"/>
      <c r="JBF194" s="478"/>
      <c r="JBG194" s="478"/>
      <c r="JBH194" s="478"/>
      <c r="JBI194" s="478"/>
      <c r="JBJ194" s="478"/>
      <c r="JBK194" s="478"/>
      <c r="JBL194" s="478"/>
      <c r="JBM194" s="478"/>
      <c r="JBN194" s="478"/>
      <c r="JBO194" s="478"/>
      <c r="JBP194" s="478"/>
      <c r="JBQ194" s="478"/>
      <c r="JBR194" s="478"/>
      <c r="JBS194" s="478"/>
      <c r="JBT194" s="478"/>
      <c r="JBU194" s="478"/>
      <c r="JBV194" s="478"/>
      <c r="JBW194" s="478"/>
      <c r="JBX194" s="478"/>
      <c r="JBY194" s="478"/>
      <c r="JBZ194" s="478"/>
      <c r="JCA194" s="478"/>
      <c r="JCB194" s="478"/>
      <c r="JCC194" s="478"/>
      <c r="JCD194" s="478"/>
      <c r="JCE194" s="478"/>
      <c r="JCF194" s="478"/>
      <c r="JCG194" s="478"/>
      <c r="JCH194" s="478"/>
      <c r="JCI194" s="478"/>
      <c r="JCJ194" s="478"/>
      <c r="JCK194" s="478"/>
      <c r="JCL194" s="478"/>
      <c r="JCM194" s="478"/>
      <c r="JCN194" s="478"/>
      <c r="JCO194" s="478"/>
      <c r="JCP194" s="478"/>
      <c r="JCQ194" s="478"/>
      <c r="JCR194" s="478"/>
      <c r="JCS194" s="478"/>
      <c r="JCT194" s="478"/>
      <c r="JCU194" s="478"/>
      <c r="JCV194" s="478"/>
      <c r="JCW194" s="478"/>
      <c r="JCX194" s="478"/>
      <c r="JCY194" s="478"/>
      <c r="JCZ194" s="478"/>
      <c r="JDA194" s="478"/>
      <c r="JDB194" s="478"/>
      <c r="JDC194" s="478"/>
      <c r="JDD194" s="478"/>
      <c r="JDE194" s="478"/>
      <c r="JDF194" s="478"/>
      <c r="JDG194" s="478"/>
      <c r="JDH194" s="478"/>
      <c r="JDI194" s="478"/>
      <c r="JDJ194" s="478"/>
      <c r="JDK194" s="478"/>
      <c r="JDL194" s="478"/>
      <c r="JDM194" s="478"/>
      <c r="JDN194" s="478"/>
      <c r="JDO194" s="478"/>
      <c r="JDP194" s="478"/>
      <c r="JDQ194" s="478"/>
      <c r="JDR194" s="478"/>
      <c r="JDS194" s="478"/>
      <c r="JDT194" s="478"/>
      <c r="JDU194" s="478"/>
      <c r="JDV194" s="478"/>
      <c r="JDW194" s="478"/>
      <c r="JDX194" s="478"/>
      <c r="JDY194" s="478"/>
      <c r="JDZ194" s="478"/>
      <c r="JEA194" s="478"/>
      <c r="JEB194" s="478"/>
      <c r="JEC194" s="478"/>
      <c r="JED194" s="478"/>
      <c r="JEE194" s="478"/>
      <c r="JEF194" s="478"/>
      <c r="JEG194" s="478"/>
      <c r="JEH194" s="478"/>
      <c r="JEI194" s="478"/>
      <c r="JEJ194" s="478"/>
      <c r="JEK194" s="478"/>
      <c r="JEL194" s="478"/>
      <c r="JEM194" s="478"/>
      <c r="JEN194" s="478"/>
      <c r="JEO194" s="478"/>
      <c r="JEP194" s="478"/>
      <c r="JEQ194" s="478"/>
      <c r="JER194" s="478"/>
      <c r="JES194" s="478"/>
      <c r="JET194" s="478"/>
      <c r="JEU194" s="478"/>
      <c r="JEV194" s="478"/>
      <c r="JEW194" s="478"/>
      <c r="JEX194" s="478"/>
      <c r="JEY194" s="478"/>
      <c r="JEZ194" s="478"/>
      <c r="JFA194" s="478"/>
      <c r="JFB194" s="478"/>
      <c r="JFC194" s="478"/>
      <c r="JFD194" s="478"/>
      <c r="JFE194" s="478"/>
      <c r="JFF194" s="478"/>
      <c r="JFG194" s="478"/>
      <c r="JFH194" s="478"/>
      <c r="JFI194" s="478"/>
      <c r="JFJ194" s="478"/>
      <c r="JFK194" s="478"/>
      <c r="JFL194" s="478"/>
      <c r="JFM194" s="478"/>
      <c r="JFN194" s="478"/>
      <c r="JFO194" s="478"/>
      <c r="JFP194" s="478"/>
      <c r="JFQ194" s="478"/>
      <c r="JFR194" s="478"/>
      <c r="JFS194" s="478"/>
      <c r="JFT194" s="478"/>
      <c r="JFU194" s="478"/>
      <c r="JFV194" s="478"/>
      <c r="JFW194" s="478"/>
      <c r="JFX194" s="478"/>
      <c r="JFY194" s="478"/>
      <c r="JFZ194" s="478"/>
      <c r="JGA194" s="478"/>
      <c r="JGB194" s="478"/>
      <c r="JGC194" s="478"/>
      <c r="JGD194" s="478"/>
      <c r="JGE194" s="478"/>
      <c r="JGF194" s="478"/>
      <c r="JGG194" s="478"/>
      <c r="JGH194" s="478"/>
      <c r="JGI194" s="478"/>
      <c r="JGJ194" s="478"/>
      <c r="JGK194" s="478"/>
      <c r="JGL194" s="478"/>
      <c r="JGM194" s="478"/>
      <c r="JGN194" s="478"/>
      <c r="JGO194" s="478"/>
      <c r="JGP194" s="478"/>
      <c r="JGQ194" s="478"/>
      <c r="JGR194" s="478"/>
      <c r="JGS194" s="478"/>
      <c r="JGT194" s="478"/>
      <c r="JGU194" s="478"/>
      <c r="JGV194" s="478"/>
      <c r="JGW194" s="478"/>
      <c r="JGX194" s="478"/>
      <c r="JGY194" s="478"/>
      <c r="JGZ194" s="478"/>
      <c r="JHA194" s="478"/>
      <c r="JHB194" s="478"/>
      <c r="JHC194" s="478"/>
      <c r="JHD194" s="478"/>
      <c r="JHE194" s="478"/>
      <c r="JHF194" s="478"/>
      <c r="JHG194" s="478"/>
      <c r="JHH194" s="478"/>
      <c r="JHI194" s="478"/>
      <c r="JHJ194" s="478"/>
      <c r="JHK194" s="478"/>
      <c r="JHL194" s="478"/>
      <c r="JHM194" s="478"/>
      <c r="JHN194" s="478"/>
      <c r="JHO194" s="478"/>
      <c r="JHP194" s="478"/>
      <c r="JHQ194" s="478"/>
      <c r="JHR194" s="478"/>
      <c r="JHS194" s="478"/>
      <c r="JHT194" s="478"/>
      <c r="JHU194" s="478"/>
      <c r="JHV194" s="478"/>
      <c r="JHW194" s="478"/>
      <c r="JHX194" s="478"/>
      <c r="JHY194" s="478"/>
      <c r="JHZ194" s="478"/>
      <c r="JIA194" s="478"/>
      <c r="JIB194" s="478"/>
      <c r="JIC194" s="478"/>
      <c r="JID194" s="478"/>
      <c r="JIE194" s="478"/>
      <c r="JIF194" s="478"/>
      <c r="JIG194" s="478"/>
      <c r="JIH194" s="478"/>
      <c r="JII194" s="478"/>
      <c r="JIJ194" s="478"/>
      <c r="JIK194" s="478"/>
      <c r="JIL194" s="478"/>
      <c r="JIM194" s="478"/>
      <c r="JIN194" s="478"/>
      <c r="JIO194" s="478"/>
      <c r="JIP194" s="478"/>
      <c r="JIQ194" s="478"/>
      <c r="JIR194" s="478"/>
      <c r="JIS194" s="478"/>
      <c r="JIT194" s="478"/>
      <c r="JIU194" s="478"/>
      <c r="JIV194" s="478"/>
      <c r="JIW194" s="478"/>
      <c r="JIX194" s="478"/>
      <c r="JIY194" s="478"/>
      <c r="JIZ194" s="478"/>
      <c r="JJA194" s="478"/>
      <c r="JJB194" s="478"/>
      <c r="JJC194" s="478"/>
      <c r="JJD194" s="478"/>
      <c r="JJE194" s="478"/>
      <c r="JJF194" s="478"/>
      <c r="JJG194" s="478"/>
      <c r="JJH194" s="478"/>
      <c r="JJI194" s="478"/>
      <c r="JJJ194" s="478"/>
      <c r="JJK194" s="478"/>
      <c r="JJL194" s="478"/>
      <c r="JJM194" s="478"/>
      <c r="JJN194" s="478"/>
      <c r="JJO194" s="478"/>
      <c r="JJP194" s="478"/>
      <c r="JJQ194" s="478"/>
      <c r="JJR194" s="478"/>
      <c r="JJS194" s="478"/>
      <c r="JJT194" s="478"/>
      <c r="JJU194" s="478"/>
      <c r="JJV194" s="478"/>
      <c r="JJW194" s="478"/>
      <c r="JJX194" s="478"/>
      <c r="JJY194" s="478"/>
      <c r="JJZ194" s="478"/>
      <c r="JKA194" s="478"/>
      <c r="JKB194" s="478"/>
      <c r="JKC194" s="478"/>
      <c r="JKD194" s="478"/>
      <c r="JKE194" s="478"/>
      <c r="JKF194" s="478"/>
      <c r="JKG194" s="478"/>
      <c r="JKH194" s="478"/>
      <c r="JKI194" s="478"/>
      <c r="JKJ194" s="478"/>
      <c r="JKK194" s="478"/>
      <c r="JKL194" s="478"/>
      <c r="JKM194" s="478"/>
      <c r="JKN194" s="478"/>
      <c r="JKO194" s="478"/>
      <c r="JKP194" s="478"/>
      <c r="JKQ194" s="478"/>
      <c r="JKR194" s="478"/>
      <c r="JKS194" s="478"/>
      <c r="JKT194" s="478"/>
      <c r="JKU194" s="478"/>
      <c r="JKV194" s="478"/>
      <c r="JKW194" s="478"/>
      <c r="JKX194" s="478"/>
      <c r="JKY194" s="478"/>
      <c r="JKZ194" s="478"/>
      <c r="JLA194" s="478"/>
      <c r="JLB194" s="478"/>
      <c r="JLC194" s="478"/>
      <c r="JLD194" s="478"/>
      <c r="JLE194" s="478"/>
      <c r="JLF194" s="478"/>
      <c r="JLG194" s="478"/>
      <c r="JLH194" s="478"/>
      <c r="JLI194" s="478"/>
      <c r="JLJ194" s="478"/>
      <c r="JLK194" s="478"/>
      <c r="JLL194" s="478"/>
      <c r="JLM194" s="478"/>
      <c r="JLN194" s="478"/>
      <c r="JLO194" s="478"/>
      <c r="JLP194" s="478"/>
      <c r="JLQ194" s="478"/>
      <c r="JLR194" s="478"/>
      <c r="JLS194" s="478"/>
      <c r="JLT194" s="478"/>
      <c r="JLU194" s="478"/>
      <c r="JLV194" s="478"/>
      <c r="JLW194" s="478"/>
      <c r="JLX194" s="478"/>
      <c r="JLY194" s="478"/>
      <c r="JLZ194" s="478"/>
      <c r="JMA194" s="478"/>
      <c r="JMB194" s="478"/>
      <c r="JMC194" s="478"/>
      <c r="JMD194" s="478"/>
      <c r="JME194" s="478"/>
      <c r="JMF194" s="478"/>
      <c r="JMG194" s="478"/>
      <c r="JMH194" s="478"/>
      <c r="JMI194" s="478"/>
      <c r="JMJ194" s="478"/>
      <c r="JMK194" s="478"/>
      <c r="JML194" s="478"/>
      <c r="JMM194" s="478"/>
      <c r="JMN194" s="478"/>
      <c r="JMO194" s="478"/>
      <c r="JMP194" s="478"/>
      <c r="JMQ194" s="478"/>
      <c r="JMR194" s="478"/>
      <c r="JMS194" s="478"/>
      <c r="JMT194" s="478"/>
      <c r="JMU194" s="478"/>
      <c r="JMV194" s="478"/>
      <c r="JMW194" s="478"/>
      <c r="JMX194" s="478"/>
      <c r="JMY194" s="478"/>
      <c r="JMZ194" s="478"/>
      <c r="JNA194" s="478"/>
      <c r="JNB194" s="478"/>
      <c r="JNC194" s="478"/>
      <c r="JND194" s="478"/>
      <c r="JNE194" s="478"/>
      <c r="JNF194" s="478"/>
      <c r="JNG194" s="478"/>
      <c r="JNH194" s="478"/>
      <c r="JNI194" s="478"/>
      <c r="JNJ194" s="478"/>
      <c r="JNK194" s="478"/>
      <c r="JNL194" s="478"/>
      <c r="JNM194" s="478"/>
      <c r="JNN194" s="478"/>
      <c r="JNO194" s="478"/>
      <c r="JNP194" s="478"/>
      <c r="JNQ194" s="478"/>
      <c r="JNR194" s="478"/>
      <c r="JNS194" s="478"/>
      <c r="JNT194" s="478"/>
      <c r="JNU194" s="478"/>
      <c r="JNV194" s="478"/>
      <c r="JNW194" s="478"/>
      <c r="JNX194" s="478"/>
      <c r="JNY194" s="478"/>
      <c r="JNZ194" s="478"/>
      <c r="JOA194" s="478"/>
      <c r="JOB194" s="478"/>
      <c r="JOC194" s="478"/>
      <c r="JOD194" s="478"/>
      <c r="JOE194" s="478"/>
      <c r="JOF194" s="478"/>
      <c r="JOG194" s="478"/>
      <c r="JOH194" s="478"/>
      <c r="JOI194" s="478"/>
      <c r="JOJ194" s="478"/>
      <c r="JOK194" s="478"/>
      <c r="JOL194" s="478"/>
      <c r="JOM194" s="478"/>
      <c r="JON194" s="478"/>
      <c r="JOO194" s="478"/>
      <c r="JOP194" s="478"/>
      <c r="JOQ194" s="478"/>
      <c r="JOR194" s="478"/>
      <c r="JOS194" s="478"/>
      <c r="JOT194" s="478"/>
      <c r="JOU194" s="478"/>
      <c r="JOV194" s="478"/>
      <c r="JOW194" s="478"/>
      <c r="JOX194" s="478"/>
      <c r="JOY194" s="478"/>
      <c r="JOZ194" s="478"/>
      <c r="JPA194" s="478"/>
      <c r="JPB194" s="478"/>
      <c r="JPC194" s="478"/>
      <c r="JPD194" s="478"/>
      <c r="JPE194" s="478"/>
      <c r="JPF194" s="478"/>
      <c r="JPG194" s="478"/>
      <c r="JPH194" s="478"/>
      <c r="JPI194" s="478"/>
      <c r="JPJ194" s="478"/>
      <c r="JPK194" s="478"/>
      <c r="JPL194" s="478"/>
      <c r="JPM194" s="478"/>
      <c r="JPN194" s="478"/>
      <c r="JPO194" s="478"/>
      <c r="JPP194" s="478"/>
      <c r="JPQ194" s="478"/>
      <c r="JPR194" s="478"/>
      <c r="JPS194" s="478"/>
      <c r="JPT194" s="478"/>
      <c r="JPU194" s="478"/>
      <c r="JPV194" s="478"/>
      <c r="JPW194" s="478"/>
      <c r="JPX194" s="478"/>
      <c r="JPY194" s="478"/>
      <c r="JPZ194" s="478"/>
      <c r="JQA194" s="478"/>
      <c r="JQB194" s="478"/>
      <c r="JQC194" s="478"/>
      <c r="JQD194" s="478"/>
      <c r="JQE194" s="478"/>
      <c r="JQF194" s="478"/>
      <c r="JQG194" s="478"/>
      <c r="JQH194" s="478"/>
      <c r="JQI194" s="478"/>
      <c r="JQJ194" s="478"/>
      <c r="JQK194" s="478"/>
      <c r="JQL194" s="478"/>
      <c r="JQM194" s="478"/>
      <c r="JQN194" s="478"/>
      <c r="JQO194" s="478"/>
      <c r="JQP194" s="478"/>
      <c r="JQQ194" s="478"/>
      <c r="JQR194" s="478"/>
      <c r="JQS194" s="478"/>
      <c r="JQT194" s="478"/>
      <c r="JQU194" s="478"/>
      <c r="JQV194" s="478"/>
      <c r="JQW194" s="478"/>
      <c r="JQX194" s="478"/>
      <c r="JQY194" s="478"/>
      <c r="JQZ194" s="478"/>
      <c r="JRA194" s="478"/>
      <c r="JRB194" s="478"/>
      <c r="JRC194" s="478"/>
      <c r="JRD194" s="478"/>
      <c r="JRE194" s="478"/>
      <c r="JRF194" s="478"/>
      <c r="JRG194" s="478"/>
      <c r="JRH194" s="478"/>
      <c r="JRI194" s="478"/>
      <c r="JRJ194" s="478"/>
      <c r="JRK194" s="478"/>
      <c r="JRL194" s="478"/>
      <c r="JRM194" s="478"/>
      <c r="JRN194" s="478"/>
      <c r="JRO194" s="478"/>
      <c r="JRP194" s="478"/>
      <c r="JRQ194" s="478"/>
      <c r="JRR194" s="478"/>
      <c r="JRS194" s="478"/>
      <c r="JRT194" s="478"/>
      <c r="JRU194" s="478"/>
      <c r="JRV194" s="478"/>
      <c r="JRW194" s="478"/>
      <c r="JRX194" s="478"/>
      <c r="JRY194" s="478"/>
      <c r="JRZ194" s="478"/>
      <c r="JSA194" s="478"/>
      <c r="JSB194" s="478"/>
      <c r="JSC194" s="478"/>
      <c r="JSD194" s="478"/>
      <c r="JSE194" s="478"/>
      <c r="JSF194" s="478"/>
      <c r="JSG194" s="478"/>
      <c r="JSH194" s="478"/>
      <c r="JSI194" s="478"/>
      <c r="JSJ194" s="478"/>
      <c r="JSK194" s="478"/>
      <c r="JSL194" s="478"/>
      <c r="JSM194" s="478"/>
      <c r="JSN194" s="478"/>
      <c r="JSO194" s="478"/>
      <c r="JSP194" s="478"/>
      <c r="JSQ194" s="478"/>
      <c r="JSR194" s="478"/>
      <c r="JSS194" s="478"/>
      <c r="JST194" s="478"/>
      <c r="JSU194" s="478"/>
      <c r="JSV194" s="478"/>
      <c r="JSW194" s="478"/>
      <c r="JSX194" s="478"/>
      <c r="JSY194" s="478"/>
      <c r="JSZ194" s="478"/>
      <c r="JTA194" s="478"/>
      <c r="JTB194" s="478"/>
      <c r="JTC194" s="478"/>
      <c r="JTD194" s="478"/>
      <c r="JTE194" s="478"/>
      <c r="JTF194" s="478"/>
      <c r="JTG194" s="478"/>
      <c r="JTH194" s="478"/>
      <c r="JTI194" s="478"/>
      <c r="JTJ194" s="478"/>
      <c r="JTK194" s="478"/>
      <c r="JTL194" s="478"/>
      <c r="JTM194" s="478"/>
      <c r="JTN194" s="478"/>
      <c r="JTO194" s="478"/>
      <c r="JTP194" s="478"/>
      <c r="JTQ194" s="478"/>
      <c r="JTR194" s="478"/>
      <c r="JTS194" s="478"/>
      <c r="JTT194" s="478"/>
      <c r="JTU194" s="478"/>
      <c r="JTV194" s="478"/>
      <c r="JTW194" s="478"/>
      <c r="JTX194" s="478"/>
      <c r="JTY194" s="478"/>
      <c r="JTZ194" s="478"/>
      <c r="JUA194" s="478"/>
      <c r="JUB194" s="478"/>
      <c r="JUC194" s="478"/>
      <c r="JUD194" s="478"/>
      <c r="JUE194" s="478"/>
      <c r="JUF194" s="478"/>
      <c r="JUG194" s="478"/>
      <c r="JUH194" s="478"/>
      <c r="JUI194" s="478"/>
      <c r="JUJ194" s="478"/>
      <c r="JUK194" s="478"/>
      <c r="JUL194" s="478"/>
      <c r="JUM194" s="478"/>
      <c r="JUN194" s="478"/>
      <c r="JUO194" s="478"/>
      <c r="JUP194" s="478"/>
      <c r="JUQ194" s="478"/>
      <c r="JUR194" s="478"/>
      <c r="JUS194" s="478"/>
      <c r="JUT194" s="478"/>
      <c r="JUU194" s="478"/>
      <c r="JUV194" s="478"/>
      <c r="JUW194" s="478"/>
      <c r="JUX194" s="478"/>
      <c r="JUY194" s="478"/>
      <c r="JUZ194" s="478"/>
      <c r="JVA194" s="478"/>
      <c r="JVB194" s="478"/>
      <c r="JVC194" s="478"/>
      <c r="JVD194" s="478"/>
      <c r="JVE194" s="478"/>
      <c r="JVF194" s="478"/>
      <c r="JVG194" s="478"/>
      <c r="JVH194" s="478"/>
      <c r="JVI194" s="478"/>
      <c r="JVJ194" s="478"/>
      <c r="JVK194" s="478"/>
      <c r="JVL194" s="478"/>
      <c r="JVM194" s="478"/>
      <c r="JVN194" s="478"/>
      <c r="JVO194" s="478"/>
      <c r="JVP194" s="478"/>
      <c r="JVQ194" s="478"/>
      <c r="JVR194" s="478"/>
      <c r="JVS194" s="478"/>
      <c r="JVT194" s="478"/>
      <c r="JVU194" s="478"/>
      <c r="JVV194" s="478"/>
      <c r="JVW194" s="478"/>
      <c r="JVX194" s="478"/>
      <c r="JVY194" s="478"/>
      <c r="JVZ194" s="478"/>
      <c r="JWA194" s="478"/>
      <c r="JWB194" s="478"/>
      <c r="JWC194" s="478"/>
      <c r="JWD194" s="478"/>
      <c r="JWE194" s="478"/>
      <c r="JWF194" s="478"/>
      <c r="JWG194" s="478"/>
      <c r="JWH194" s="478"/>
      <c r="JWI194" s="478"/>
      <c r="JWJ194" s="478"/>
      <c r="JWK194" s="478"/>
      <c r="JWL194" s="478"/>
      <c r="JWM194" s="478"/>
      <c r="JWN194" s="478"/>
      <c r="JWO194" s="478"/>
      <c r="JWP194" s="478"/>
      <c r="JWQ194" s="478"/>
      <c r="JWR194" s="478"/>
      <c r="JWS194" s="478"/>
      <c r="JWT194" s="478"/>
      <c r="JWU194" s="478"/>
      <c r="JWV194" s="478"/>
      <c r="JWW194" s="478"/>
      <c r="JWX194" s="478"/>
      <c r="JWY194" s="478"/>
      <c r="JWZ194" s="478"/>
      <c r="JXA194" s="478"/>
      <c r="JXB194" s="478"/>
      <c r="JXC194" s="478"/>
      <c r="JXD194" s="478"/>
      <c r="JXE194" s="478"/>
      <c r="JXF194" s="478"/>
      <c r="JXG194" s="478"/>
      <c r="JXH194" s="478"/>
      <c r="JXI194" s="478"/>
      <c r="JXJ194" s="478"/>
      <c r="JXK194" s="478"/>
      <c r="JXL194" s="478"/>
      <c r="JXM194" s="478"/>
      <c r="JXN194" s="478"/>
      <c r="JXO194" s="478"/>
      <c r="JXP194" s="478"/>
      <c r="JXQ194" s="478"/>
      <c r="JXR194" s="478"/>
      <c r="JXS194" s="478"/>
      <c r="JXT194" s="478"/>
      <c r="JXU194" s="478"/>
      <c r="JXV194" s="478"/>
      <c r="JXW194" s="478"/>
      <c r="JXX194" s="478"/>
      <c r="JXY194" s="478"/>
      <c r="JXZ194" s="478"/>
      <c r="JYA194" s="478"/>
      <c r="JYB194" s="478"/>
      <c r="JYC194" s="478"/>
      <c r="JYD194" s="478"/>
      <c r="JYE194" s="478"/>
      <c r="JYF194" s="478"/>
      <c r="JYG194" s="478"/>
      <c r="JYH194" s="478"/>
      <c r="JYI194" s="478"/>
      <c r="JYJ194" s="478"/>
      <c r="JYK194" s="478"/>
      <c r="JYL194" s="478"/>
      <c r="JYM194" s="478"/>
      <c r="JYN194" s="478"/>
      <c r="JYO194" s="478"/>
      <c r="JYP194" s="478"/>
      <c r="JYQ194" s="478"/>
      <c r="JYR194" s="478"/>
      <c r="JYS194" s="478"/>
      <c r="JYT194" s="478"/>
      <c r="JYU194" s="478"/>
      <c r="JYV194" s="478"/>
      <c r="JYW194" s="478"/>
      <c r="JYX194" s="478"/>
      <c r="JYY194" s="478"/>
      <c r="JYZ194" s="478"/>
      <c r="JZA194" s="478"/>
      <c r="JZB194" s="478"/>
      <c r="JZC194" s="478"/>
      <c r="JZD194" s="478"/>
      <c r="JZE194" s="478"/>
      <c r="JZF194" s="478"/>
      <c r="JZG194" s="478"/>
      <c r="JZH194" s="478"/>
      <c r="JZI194" s="478"/>
      <c r="JZJ194" s="478"/>
      <c r="JZK194" s="478"/>
      <c r="JZL194" s="478"/>
      <c r="JZM194" s="478"/>
      <c r="JZN194" s="478"/>
      <c r="JZO194" s="478"/>
      <c r="JZP194" s="478"/>
      <c r="JZQ194" s="478"/>
      <c r="JZR194" s="478"/>
      <c r="JZS194" s="478"/>
      <c r="JZT194" s="478"/>
      <c r="JZU194" s="478"/>
      <c r="JZV194" s="478"/>
      <c r="JZW194" s="478"/>
      <c r="JZX194" s="478"/>
      <c r="JZY194" s="478"/>
      <c r="JZZ194" s="478"/>
      <c r="KAA194" s="478"/>
      <c r="KAB194" s="478"/>
      <c r="KAC194" s="478"/>
      <c r="KAD194" s="478"/>
      <c r="KAE194" s="478"/>
      <c r="KAF194" s="478"/>
      <c r="KAG194" s="478"/>
      <c r="KAH194" s="478"/>
      <c r="KAI194" s="478"/>
      <c r="KAJ194" s="478"/>
      <c r="KAK194" s="478"/>
      <c r="KAL194" s="478"/>
      <c r="KAM194" s="478"/>
      <c r="KAN194" s="478"/>
      <c r="KAO194" s="478"/>
      <c r="KAP194" s="478"/>
      <c r="KAQ194" s="478"/>
      <c r="KAR194" s="478"/>
      <c r="KAS194" s="478"/>
      <c r="KAT194" s="478"/>
      <c r="KAU194" s="478"/>
      <c r="KAV194" s="478"/>
      <c r="KAW194" s="478"/>
      <c r="KAX194" s="478"/>
      <c r="KAY194" s="478"/>
      <c r="KAZ194" s="478"/>
      <c r="KBA194" s="478"/>
      <c r="KBB194" s="478"/>
      <c r="KBC194" s="478"/>
      <c r="KBD194" s="478"/>
      <c r="KBE194" s="478"/>
      <c r="KBF194" s="478"/>
      <c r="KBG194" s="478"/>
      <c r="KBH194" s="478"/>
      <c r="KBI194" s="478"/>
      <c r="KBJ194" s="478"/>
      <c r="KBK194" s="478"/>
      <c r="KBL194" s="478"/>
      <c r="KBM194" s="478"/>
      <c r="KBN194" s="478"/>
      <c r="KBO194" s="478"/>
      <c r="KBP194" s="478"/>
      <c r="KBQ194" s="478"/>
      <c r="KBR194" s="478"/>
      <c r="KBS194" s="478"/>
      <c r="KBT194" s="478"/>
      <c r="KBU194" s="478"/>
      <c r="KBV194" s="478"/>
      <c r="KBW194" s="478"/>
      <c r="KBX194" s="478"/>
      <c r="KBY194" s="478"/>
      <c r="KBZ194" s="478"/>
      <c r="KCA194" s="478"/>
      <c r="KCB194" s="478"/>
      <c r="KCC194" s="478"/>
      <c r="KCD194" s="478"/>
      <c r="KCE194" s="478"/>
      <c r="KCF194" s="478"/>
      <c r="KCG194" s="478"/>
      <c r="KCH194" s="478"/>
      <c r="KCI194" s="478"/>
      <c r="KCJ194" s="478"/>
      <c r="KCK194" s="478"/>
      <c r="KCL194" s="478"/>
      <c r="KCM194" s="478"/>
      <c r="KCN194" s="478"/>
      <c r="KCO194" s="478"/>
      <c r="KCP194" s="478"/>
      <c r="KCQ194" s="478"/>
      <c r="KCR194" s="478"/>
      <c r="KCS194" s="478"/>
      <c r="KCT194" s="478"/>
      <c r="KCU194" s="478"/>
      <c r="KCV194" s="478"/>
      <c r="KCW194" s="478"/>
      <c r="KCX194" s="478"/>
      <c r="KCY194" s="478"/>
      <c r="KCZ194" s="478"/>
      <c r="KDA194" s="478"/>
      <c r="KDB194" s="478"/>
      <c r="KDC194" s="478"/>
      <c r="KDD194" s="478"/>
      <c r="KDE194" s="478"/>
      <c r="KDF194" s="478"/>
      <c r="KDG194" s="478"/>
      <c r="KDH194" s="478"/>
      <c r="KDI194" s="478"/>
      <c r="KDJ194" s="478"/>
      <c r="KDK194" s="478"/>
      <c r="KDL194" s="478"/>
      <c r="KDM194" s="478"/>
      <c r="KDN194" s="478"/>
      <c r="KDO194" s="478"/>
      <c r="KDP194" s="478"/>
      <c r="KDQ194" s="478"/>
      <c r="KDR194" s="478"/>
      <c r="KDS194" s="478"/>
      <c r="KDT194" s="478"/>
      <c r="KDU194" s="478"/>
      <c r="KDV194" s="478"/>
      <c r="KDW194" s="478"/>
      <c r="KDX194" s="478"/>
      <c r="KDY194" s="478"/>
      <c r="KDZ194" s="478"/>
      <c r="KEA194" s="478"/>
      <c r="KEB194" s="478"/>
      <c r="KEC194" s="478"/>
      <c r="KED194" s="478"/>
      <c r="KEE194" s="478"/>
      <c r="KEF194" s="478"/>
      <c r="KEG194" s="478"/>
      <c r="KEH194" s="478"/>
      <c r="KEI194" s="478"/>
      <c r="KEJ194" s="478"/>
      <c r="KEK194" s="478"/>
      <c r="KEL194" s="478"/>
      <c r="KEM194" s="478"/>
      <c r="KEN194" s="478"/>
      <c r="KEO194" s="478"/>
      <c r="KEP194" s="478"/>
      <c r="KEQ194" s="478"/>
      <c r="KER194" s="478"/>
      <c r="KES194" s="478"/>
      <c r="KET194" s="478"/>
      <c r="KEU194" s="478"/>
      <c r="KEV194" s="478"/>
      <c r="KEW194" s="478"/>
      <c r="KEX194" s="478"/>
      <c r="KEY194" s="478"/>
      <c r="KEZ194" s="478"/>
      <c r="KFA194" s="478"/>
      <c r="KFB194" s="478"/>
      <c r="KFC194" s="478"/>
      <c r="KFD194" s="478"/>
      <c r="KFE194" s="478"/>
      <c r="KFF194" s="478"/>
      <c r="KFG194" s="478"/>
      <c r="KFH194" s="478"/>
      <c r="KFI194" s="478"/>
      <c r="KFJ194" s="478"/>
      <c r="KFK194" s="478"/>
      <c r="KFL194" s="478"/>
      <c r="KFM194" s="478"/>
      <c r="KFN194" s="478"/>
      <c r="KFO194" s="478"/>
      <c r="KFP194" s="478"/>
      <c r="KFQ194" s="478"/>
      <c r="KFR194" s="478"/>
      <c r="KFS194" s="478"/>
      <c r="KFT194" s="478"/>
      <c r="KFU194" s="478"/>
      <c r="KFV194" s="478"/>
      <c r="KFW194" s="478"/>
      <c r="KFX194" s="478"/>
      <c r="KFY194" s="478"/>
      <c r="KFZ194" s="478"/>
      <c r="KGA194" s="478"/>
      <c r="KGB194" s="478"/>
      <c r="KGC194" s="478"/>
      <c r="KGD194" s="478"/>
      <c r="KGE194" s="478"/>
      <c r="KGF194" s="478"/>
      <c r="KGG194" s="478"/>
      <c r="KGH194" s="478"/>
      <c r="KGI194" s="478"/>
      <c r="KGJ194" s="478"/>
      <c r="KGK194" s="478"/>
      <c r="KGL194" s="478"/>
      <c r="KGM194" s="478"/>
      <c r="KGN194" s="478"/>
      <c r="KGO194" s="478"/>
      <c r="KGP194" s="478"/>
      <c r="KGQ194" s="478"/>
      <c r="KGR194" s="478"/>
      <c r="KGS194" s="478"/>
      <c r="KGT194" s="478"/>
      <c r="KGU194" s="478"/>
      <c r="KGV194" s="478"/>
      <c r="KGW194" s="478"/>
      <c r="KGX194" s="478"/>
      <c r="KGY194" s="478"/>
      <c r="KGZ194" s="478"/>
      <c r="KHA194" s="478"/>
      <c r="KHB194" s="478"/>
      <c r="KHC194" s="478"/>
      <c r="KHD194" s="478"/>
      <c r="KHE194" s="478"/>
      <c r="KHF194" s="478"/>
      <c r="KHG194" s="478"/>
      <c r="KHH194" s="478"/>
      <c r="KHI194" s="478"/>
      <c r="KHJ194" s="478"/>
      <c r="KHK194" s="478"/>
      <c r="KHL194" s="478"/>
      <c r="KHM194" s="478"/>
      <c r="KHN194" s="478"/>
      <c r="KHO194" s="478"/>
      <c r="KHP194" s="478"/>
      <c r="KHQ194" s="478"/>
      <c r="KHR194" s="478"/>
      <c r="KHS194" s="478"/>
      <c r="KHT194" s="478"/>
      <c r="KHU194" s="478"/>
      <c r="KHV194" s="478"/>
      <c r="KHW194" s="478"/>
      <c r="KHX194" s="478"/>
      <c r="KHY194" s="478"/>
      <c r="KHZ194" s="478"/>
      <c r="KIA194" s="478"/>
      <c r="KIB194" s="478"/>
      <c r="KIC194" s="478"/>
      <c r="KID194" s="478"/>
      <c r="KIE194" s="478"/>
      <c r="KIF194" s="478"/>
      <c r="KIG194" s="478"/>
      <c r="KIH194" s="478"/>
      <c r="KII194" s="478"/>
      <c r="KIJ194" s="478"/>
      <c r="KIK194" s="478"/>
      <c r="KIL194" s="478"/>
      <c r="KIM194" s="478"/>
      <c r="KIN194" s="478"/>
      <c r="KIO194" s="478"/>
      <c r="KIP194" s="478"/>
      <c r="KIQ194" s="478"/>
      <c r="KIR194" s="478"/>
      <c r="KIS194" s="478"/>
      <c r="KIT194" s="478"/>
      <c r="KIU194" s="478"/>
      <c r="KIV194" s="478"/>
      <c r="KIW194" s="478"/>
      <c r="KIX194" s="478"/>
      <c r="KIY194" s="478"/>
      <c r="KIZ194" s="478"/>
      <c r="KJA194" s="478"/>
      <c r="KJB194" s="478"/>
      <c r="KJC194" s="478"/>
      <c r="KJD194" s="478"/>
      <c r="KJE194" s="478"/>
      <c r="KJF194" s="478"/>
      <c r="KJG194" s="478"/>
      <c r="KJH194" s="478"/>
      <c r="KJI194" s="478"/>
      <c r="KJJ194" s="478"/>
      <c r="KJK194" s="478"/>
      <c r="KJL194" s="478"/>
      <c r="KJM194" s="478"/>
      <c r="KJN194" s="478"/>
      <c r="KJO194" s="478"/>
      <c r="KJP194" s="478"/>
      <c r="KJQ194" s="478"/>
      <c r="KJR194" s="478"/>
      <c r="KJS194" s="478"/>
      <c r="KJT194" s="478"/>
      <c r="KJU194" s="478"/>
      <c r="KJV194" s="478"/>
      <c r="KJW194" s="478"/>
      <c r="KJX194" s="478"/>
      <c r="KJY194" s="478"/>
      <c r="KJZ194" s="478"/>
      <c r="KKA194" s="478"/>
      <c r="KKB194" s="478"/>
      <c r="KKC194" s="478"/>
      <c r="KKD194" s="478"/>
      <c r="KKE194" s="478"/>
      <c r="KKF194" s="478"/>
      <c r="KKG194" s="478"/>
      <c r="KKH194" s="478"/>
      <c r="KKI194" s="478"/>
      <c r="KKJ194" s="478"/>
      <c r="KKK194" s="478"/>
      <c r="KKL194" s="478"/>
      <c r="KKM194" s="478"/>
      <c r="KKN194" s="478"/>
      <c r="KKO194" s="478"/>
      <c r="KKP194" s="478"/>
      <c r="KKQ194" s="478"/>
      <c r="KKR194" s="478"/>
      <c r="KKS194" s="478"/>
      <c r="KKT194" s="478"/>
      <c r="KKU194" s="478"/>
      <c r="KKV194" s="478"/>
      <c r="KKW194" s="478"/>
      <c r="KKX194" s="478"/>
      <c r="KKY194" s="478"/>
      <c r="KKZ194" s="478"/>
      <c r="KLA194" s="478"/>
      <c r="KLB194" s="478"/>
      <c r="KLC194" s="478"/>
      <c r="KLD194" s="478"/>
      <c r="KLE194" s="478"/>
      <c r="KLF194" s="478"/>
      <c r="KLG194" s="478"/>
      <c r="KLH194" s="478"/>
      <c r="KLI194" s="478"/>
      <c r="KLJ194" s="478"/>
      <c r="KLK194" s="478"/>
      <c r="KLL194" s="478"/>
      <c r="KLM194" s="478"/>
      <c r="KLN194" s="478"/>
      <c r="KLO194" s="478"/>
      <c r="KLP194" s="478"/>
      <c r="KLQ194" s="478"/>
      <c r="KLR194" s="478"/>
      <c r="KLS194" s="478"/>
      <c r="KLT194" s="478"/>
      <c r="KLU194" s="478"/>
      <c r="KLV194" s="478"/>
      <c r="KLW194" s="478"/>
      <c r="KLX194" s="478"/>
      <c r="KLY194" s="478"/>
      <c r="KLZ194" s="478"/>
      <c r="KMA194" s="478"/>
      <c r="KMB194" s="478"/>
      <c r="KMC194" s="478"/>
      <c r="KMD194" s="478"/>
      <c r="KME194" s="478"/>
      <c r="KMF194" s="478"/>
      <c r="KMG194" s="478"/>
      <c r="KMH194" s="478"/>
      <c r="KMI194" s="478"/>
      <c r="KMJ194" s="478"/>
      <c r="KMK194" s="478"/>
      <c r="KML194" s="478"/>
      <c r="KMM194" s="478"/>
      <c r="KMN194" s="478"/>
      <c r="KMO194" s="478"/>
      <c r="KMP194" s="478"/>
      <c r="KMQ194" s="478"/>
      <c r="KMR194" s="478"/>
      <c r="KMS194" s="478"/>
      <c r="KMT194" s="478"/>
      <c r="KMU194" s="478"/>
      <c r="KMV194" s="478"/>
      <c r="KMW194" s="478"/>
      <c r="KMX194" s="478"/>
      <c r="KMY194" s="478"/>
      <c r="KMZ194" s="478"/>
      <c r="KNA194" s="478"/>
      <c r="KNB194" s="478"/>
      <c r="KNC194" s="478"/>
      <c r="KND194" s="478"/>
      <c r="KNE194" s="478"/>
      <c r="KNF194" s="478"/>
      <c r="KNG194" s="478"/>
      <c r="KNH194" s="478"/>
      <c r="KNI194" s="478"/>
      <c r="KNJ194" s="478"/>
      <c r="KNK194" s="478"/>
      <c r="KNL194" s="478"/>
      <c r="KNM194" s="478"/>
      <c r="KNN194" s="478"/>
      <c r="KNO194" s="478"/>
      <c r="KNP194" s="478"/>
      <c r="KNQ194" s="478"/>
      <c r="KNR194" s="478"/>
      <c r="KNS194" s="478"/>
      <c r="KNT194" s="478"/>
      <c r="KNU194" s="478"/>
      <c r="KNV194" s="478"/>
      <c r="KNW194" s="478"/>
      <c r="KNX194" s="478"/>
      <c r="KNY194" s="478"/>
      <c r="KNZ194" s="478"/>
      <c r="KOA194" s="478"/>
      <c r="KOB194" s="478"/>
      <c r="KOC194" s="478"/>
      <c r="KOD194" s="478"/>
      <c r="KOE194" s="478"/>
      <c r="KOF194" s="478"/>
      <c r="KOG194" s="478"/>
      <c r="KOH194" s="478"/>
      <c r="KOI194" s="478"/>
      <c r="KOJ194" s="478"/>
      <c r="KOK194" s="478"/>
      <c r="KOL194" s="478"/>
      <c r="KOM194" s="478"/>
      <c r="KON194" s="478"/>
      <c r="KOO194" s="478"/>
      <c r="KOP194" s="478"/>
      <c r="KOQ194" s="478"/>
      <c r="KOR194" s="478"/>
      <c r="KOS194" s="478"/>
      <c r="KOT194" s="478"/>
      <c r="KOU194" s="478"/>
      <c r="KOV194" s="478"/>
      <c r="KOW194" s="478"/>
      <c r="KOX194" s="478"/>
      <c r="KOY194" s="478"/>
      <c r="KOZ194" s="478"/>
      <c r="KPA194" s="478"/>
      <c r="KPB194" s="478"/>
      <c r="KPC194" s="478"/>
      <c r="KPD194" s="478"/>
      <c r="KPE194" s="478"/>
      <c r="KPF194" s="478"/>
      <c r="KPG194" s="478"/>
      <c r="KPH194" s="478"/>
      <c r="KPI194" s="478"/>
      <c r="KPJ194" s="478"/>
      <c r="KPK194" s="478"/>
      <c r="KPL194" s="478"/>
      <c r="KPM194" s="478"/>
      <c r="KPN194" s="478"/>
      <c r="KPO194" s="478"/>
      <c r="KPP194" s="478"/>
      <c r="KPQ194" s="478"/>
      <c r="KPR194" s="478"/>
      <c r="KPS194" s="478"/>
      <c r="KPT194" s="478"/>
      <c r="KPU194" s="478"/>
      <c r="KPV194" s="478"/>
      <c r="KPW194" s="478"/>
      <c r="KPX194" s="478"/>
      <c r="KPY194" s="478"/>
      <c r="KPZ194" s="478"/>
      <c r="KQA194" s="478"/>
      <c r="KQB194" s="478"/>
      <c r="KQC194" s="478"/>
      <c r="KQD194" s="478"/>
      <c r="KQE194" s="478"/>
      <c r="KQF194" s="478"/>
      <c r="KQG194" s="478"/>
      <c r="KQH194" s="478"/>
      <c r="KQI194" s="478"/>
      <c r="KQJ194" s="478"/>
      <c r="KQK194" s="478"/>
      <c r="KQL194" s="478"/>
      <c r="KQM194" s="478"/>
      <c r="KQN194" s="478"/>
      <c r="KQO194" s="478"/>
      <c r="KQP194" s="478"/>
      <c r="KQQ194" s="478"/>
      <c r="KQR194" s="478"/>
      <c r="KQS194" s="478"/>
      <c r="KQT194" s="478"/>
      <c r="KQU194" s="478"/>
      <c r="KQV194" s="478"/>
      <c r="KQW194" s="478"/>
      <c r="KQX194" s="478"/>
      <c r="KQY194" s="478"/>
      <c r="KQZ194" s="478"/>
      <c r="KRA194" s="478"/>
      <c r="KRB194" s="478"/>
      <c r="KRC194" s="478"/>
      <c r="KRD194" s="478"/>
      <c r="KRE194" s="478"/>
      <c r="KRF194" s="478"/>
      <c r="KRG194" s="478"/>
      <c r="KRH194" s="478"/>
      <c r="KRI194" s="478"/>
      <c r="KRJ194" s="478"/>
      <c r="KRK194" s="478"/>
      <c r="KRL194" s="478"/>
      <c r="KRM194" s="478"/>
      <c r="KRN194" s="478"/>
      <c r="KRO194" s="478"/>
      <c r="KRP194" s="478"/>
      <c r="KRQ194" s="478"/>
      <c r="KRR194" s="478"/>
      <c r="KRS194" s="478"/>
      <c r="KRT194" s="478"/>
      <c r="KRU194" s="478"/>
      <c r="KRV194" s="478"/>
      <c r="KRW194" s="478"/>
      <c r="KRX194" s="478"/>
      <c r="KRY194" s="478"/>
      <c r="KRZ194" s="478"/>
      <c r="KSA194" s="478"/>
      <c r="KSB194" s="478"/>
      <c r="KSC194" s="478"/>
      <c r="KSD194" s="478"/>
      <c r="KSE194" s="478"/>
      <c r="KSF194" s="478"/>
      <c r="KSG194" s="478"/>
      <c r="KSH194" s="478"/>
      <c r="KSI194" s="478"/>
      <c r="KSJ194" s="478"/>
      <c r="KSK194" s="478"/>
      <c r="KSL194" s="478"/>
      <c r="KSM194" s="478"/>
      <c r="KSN194" s="478"/>
      <c r="KSO194" s="478"/>
      <c r="KSP194" s="478"/>
      <c r="KSQ194" s="478"/>
      <c r="KSR194" s="478"/>
      <c r="KSS194" s="478"/>
      <c r="KST194" s="478"/>
      <c r="KSU194" s="478"/>
      <c r="KSV194" s="478"/>
      <c r="KSW194" s="478"/>
      <c r="KSX194" s="478"/>
      <c r="KSY194" s="478"/>
      <c r="KSZ194" s="478"/>
      <c r="KTA194" s="478"/>
      <c r="KTB194" s="478"/>
      <c r="KTC194" s="478"/>
      <c r="KTD194" s="478"/>
      <c r="KTE194" s="478"/>
      <c r="KTF194" s="478"/>
      <c r="KTG194" s="478"/>
      <c r="KTH194" s="478"/>
      <c r="KTI194" s="478"/>
      <c r="KTJ194" s="478"/>
      <c r="KTK194" s="478"/>
      <c r="KTL194" s="478"/>
      <c r="KTM194" s="478"/>
      <c r="KTN194" s="478"/>
      <c r="KTO194" s="478"/>
      <c r="KTP194" s="478"/>
      <c r="KTQ194" s="478"/>
      <c r="KTR194" s="478"/>
      <c r="KTS194" s="478"/>
      <c r="KTT194" s="478"/>
      <c r="KTU194" s="478"/>
      <c r="KTV194" s="478"/>
      <c r="KTW194" s="478"/>
      <c r="KTX194" s="478"/>
      <c r="KTY194" s="478"/>
      <c r="KTZ194" s="478"/>
      <c r="KUA194" s="478"/>
      <c r="KUB194" s="478"/>
      <c r="KUC194" s="478"/>
      <c r="KUD194" s="478"/>
      <c r="KUE194" s="478"/>
      <c r="KUF194" s="478"/>
      <c r="KUG194" s="478"/>
      <c r="KUH194" s="478"/>
      <c r="KUI194" s="478"/>
      <c r="KUJ194" s="478"/>
      <c r="KUK194" s="478"/>
      <c r="KUL194" s="478"/>
      <c r="KUM194" s="478"/>
      <c r="KUN194" s="478"/>
      <c r="KUO194" s="478"/>
      <c r="KUP194" s="478"/>
      <c r="KUQ194" s="478"/>
      <c r="KUR194" s="478"/>
      <c r="KUS194" s="478"/>
      <c r="KUT194" s="478"/>
      <c r="KUU194" s="478"/>
      <c r="KUV194" s="478"/>
      <c r="KUW194" s="478"/>
      <c r="KUX194" s="478"/>
      <c r="KUY194" s="478"/>
      <c r="KUZ194" s="478"/>
      <c r="KVA194" s="478"/>
      <c r="KVB194" s="478"/>
      <c r="KVC194" s="478"/>
      <c r="KVD194" s="478"/>
      <c r="KVE194" s="478"/>
      <c r="KVF194" s="478"/>
      <c r="KVG194" s="478"/>
      <c r="KVH194" s="478"/>
      <c r="KVI194" s="478"/>
      <c r="KVJ194" s="478"/>
      <c r="KVK194" s="478"/>
      <c r="KVL194" s="478"/>
      <c r="KVM194" s="478"/>
      <c r="KVN194" s="478"/>
      <c r="KVO194" s="478"/>
      <c r="KVP194" s="478"/>
      <c r="KVQ194" s="478"/>
      <c r="KVR194" s="478"/>
      <c r="KVS194" s="478"/>
      <c r="KVT194" s="478"/>
      <c r="KVU194" s="478"/>
      <c r="KVV194" s="478"/>
      <c r="KVW194" s="478"/>
      <c r="KVX194" s="478"/>
      <c r="KVY194" s="478"/>
      <c r="KVZ194" s="478"/>
      <c r="KWA194" s="478"/>
      <c r="KWB194" s="478"/>
      <c r="KWC194" s="478"/>
      <c r="KWD194" s="478"/>
      <c r="KWE194" s="478"/>
      <c r="KWF194" s="478"/>
      <c r="KWG194" s="478"/>
      <c r="KWH194" s="478"/>
      <c r="KWI194" s="478"/>
      <c r="KWJ194" s="478"/>
      <c r="KWK194" s="478"/>
      <c r="KWL194" s="478"/>
      <c r="KWM194" s="478"/>
      <c r="KWN194" s="478"/>
      <c r="KWO194" s="478"/>
      <c r="KWP194" s="478"/>
      <c r="KWQ194" s="478"/>
      <c r="KWR194" s="478"/>
      <c r="KWS194" s="478"/>
      <c r="KWT194" s="478"/>
      <c r="KWU194" s="478"/>
      <c r="KWV194" s="478"/>
      <c r="KWW194" s="478"/>
      <c r="KWX194" s="478"/>
      <c r="KWY194" s="478"/>
      <c r="KWZ194" s="478"/>
      <c r="KXA194" s="478"/>
      <c r="KXB194" s="478"/>
      <c r="KXC194" s="478"/>
      <c r="KXD194" s="478"/>
      <c r="KXE194" s="478"/>
      <c r="KXF194" s="478"/>
      <c r="KXG194" s="478"/>
      <c r="KXH194" s="478"/>
      <c r="KXI194" s="478"/>
      <c r="KXJ194" s="478"/>
      <c r="KXK194" s="478"/>
      <c r="KXL194" s="478"/>
      <c r="KXM194" s="478"/>
      <c r="KXN194" s="478"/>
      <c r="KXO194" s="478"/>
      <c r="KXP194" s="478"/>
      <c r="KXQ194" s="478"/>
      <c r="KXR194" s="478"/>
      <c r="KXS194" s="478"/>
      <c r="KXT194" s="478"/>
      <c r="KXU194" s="478"/>
      <c r="KXV194" s="478"/>
      <c r="KXW194" s="478"/>
      <c r="KXX194" s="478"/>
      <c r="KXY194" s="478"/>
      <c r="KXZ194" s="478"/>
      <c r="KYA194" s="478"/>
      <c r="KYB194" s="478"/>
      <c r="KYC194" s="478"/>
      <c r="KYD194" s="478"/>
      <c r="KYE194" s="478"/>
      <c r="KYF194" s="478"/>
      <c r="KYG194" s="478"/>
      <c r="KYH194" s="478"/>
      <c r="KYI194" s="478"/>
      <c r="KYJ194" s="478"/>
      <c r="KYK194" s="478"/>
      <c r="KYL194" s="478"/>
      <c r="KYM194" s="478"/>
      <c r="KYN194" s="478"/>
      <c r="KYO194" s="478"/>
      <c r="KYP194" s="478"/>
      <c r="KYQ194" s="478"/>
      <c r="KYR194" s="478"/>
      <c r="KYS194" s="478"/>
      <c r="KYT194" s="478"/>
      <c r="KYU194" s="478"/>
      <c r="KYV194" s="478"/>
      <c r="KYW194" s="478"/>
      <c r="KYX194" s="478"/>
      <c r="KYY194" s="478"/>
      <c r="KYZ194" s="478"/>
      <c r="KZA194" s="478"/>
      <c r="KZB194" s="478"/>
      <c r="KZC194" s="478"/>
      <c r="KZD194" s="478"/>
      <c r="KZE194" s="478"/>
      <c r="KZF194" s="478"/>
      <c r="KZG194" s="478"/>
      <c r="KZH194" s="478"/>
      <c r="KZI194" s="478"/>
      <c r="KZJ194" s="478"/>
      <c r="KZK194" s="478"/>
      <c r="KZL194" s="478"/>
      <c r="KZM194" s="478"/>
      <c r="KZN194" s="478"/>
      <c r="KZO194" s="478"/>
      <c r="KZP194" s="478"/>
      <c r="KZQ194" s="478"/>
      <c r="KZR194" s="478"/>
      <c r="KZS194" s="478"/>
      <c r="KZT194" s="478"/>
      <c r="KZU194" s="478"/>
      <c r="KZV194" s="478"/>
      <c r="KZW194" s="478"/>
      <c r="KZX194" s="478"/>
      <c r="KZY194" s="478"/>
      <c r="KZZ194" s="478"/>
      <c r="LAA194" s="478"/>
      <c r="LAB194" s="478"/>
      <c r="LAC194" s="478"/>
      <c r="LAD194" s="478"/>
      <c r="LAE194" s="478"/>
      <c r="LAF194" s="478"/>
      <c r="LAG194" s="478"/>
      <c r="LAH194" s="478"/>
      <c r="LAI194" s="478"/>
      <c r="LAJ194" s="478"/>
      <c r="LAK194" s="478"/>
      <c r="LAL194" s="478"/>
      <c r="LAM194" s="478"/>
      <c r="LAN194" s="478"/>
      <c r="LAO194" s="478"/>
      <c r="LAP194" s="478"/>
      <c r="LAQ194" s="478"/>
      <c r="LAR194" s="478"/>
      <c r="LAS194" s="478"/>
      <c r="LAT194" s="478"/>
      <c r="LAU194" s="478"/>
      <c r="LAV194" s="478"/>
      <c r="LAW194" s="478"/>
      <c r="LAX194" s="478"/>
      <c r="LAY194" s="478"/>
      <c r="LAZ194" s="478"/>
      <c r="LBA194" s="478"/>
      <c r="LBB194" s="478"/>
      <c r="LBC194" s="478"/>
      <c r="LBD194" s="478"/>
      <c r="LBE194" s="478"/>
      <c r="LBF194" s="478"/>
      <c r="LBG194" s="478"/>
      <c r="LBH194" s="478"/>
      <c r="LBI194" s="478"/>
      <c r="LBJ194" s="478"/>
      <c r="LBK194" s="478"/>
      <c r="LBL194" s="478"/>
      <c r="LBM194" s="478"/>
      <c r="LBN194" s="478"/>
      <c r="LBO194" s="478"/>
      <c r="LBP194" s="478"/>
      <c r="LBQ194" s="478"/>
      <c r="LBR194" s="478"/>
      <c r="LBS194" s="478"/>
      <c r="LBT194" s="478"/>
      <c r="LBU194" s="478"/>
      <c r="LBV194" s="478"/>
      <c r="LBW194" s="478"/>
      <c r="LBX194" s="478"/>
      <c r="LBY194" s="478"/>
      <c r="LBZ194" s="478"/>
      <c r="LCA194" s="478"/>
      <c r="LCB194" s="478"/>
      <c r="LCC194" s="478"/>
      <c r="LCD194" s="478"/>
      <c r="LCE194" s="478"/>
      <c r="LCF194" s="478"/>
      <c r="LCG194" s="478"/>
      <c r="LCH194" s="478"/>
      <c r="LCI194" s="478"/>
      <c r="LCJ194" s="478"/>
      <c r="LCK194" s="478"/>
      <c r="LCL194" s="478"/>
      <c r="LCM194" s="478"/>
      <c r="LCN194" s="478"/>
      <c r="LCO194" s="478"/>
      <c r="LCP194" s="478"/>
      <c r="LCQ194" s="478"/>
      <c r="LCR194" s="478"/>
      <c r="LCS194" s="478"/>
      <c r="LCT194" s="478"/>
      <c r="LCU194" s="478"/>
      <c r="LCV194" s="478"/>
      <c r="LCW194" s="478"/>
      <c r="LCX194" s="478"/>
      <c r="LCY194" s="478"/>
      <c r="LCZ194" s="478"/>
      <c r="LDA194" s="478"/>
      <c r="LDB194" s="478"/>
      <c r="LDC194" s="478"/>
      <c r="LDD194" s="478"/>
      <c r="LDE194" s="478"/>
      <c r="LDF194" s="478"/>
      <c r="LDG194" s="478"/>
      <c r="LDH194" s="478"/>
      <c r="LDI194" s="478"/>
      <c r="LDJ194" s="478"/>
      <c r="LDK194" s="478"/>
      <c r="LDL194" s="478"/>
      <c r="LDM194" s="478"/>
      <c r="LDN194" s="478"/>
      <c r="LDO194" s="478"/>
      <c r="LDP194" s="478"/>
      <c r="LDQ194" s="478"/>
      <c r="LDR194" s="478"/>
      <c r="LDS194" s="478"/>
      <c r="LDT194" s="478"/>
      <c r="LDU194" s="478"/>
      <c r="LDV194" s="478"/>
      <c r="LDW194" s="478"/>
      <c r="LDX194" s="478"/>
      <c r="LDY194" s="478"/>
      <c r="LDZ194" s="478"/>
      <c r="LEA194" s="478"/>
      <c r="LEB194" s="478"/>
      <c r="LEC194" s="478"/>
      <c r="LED194" s="478"/>
      <c r="LEE194" s="478"/>
      <c r="LEF194" s="478"/>
      <c r="LEG194" s="478"/>
      <c r="LEH194" s="478"/>
      <c r="LEI194" s="478"/>
      <c r="LEJ194" s="478"/>
      <c r="LEK194" s="478"/>
      <c r="LEL194" s="478"/>
      <c r="LEM194" s="478"/>
      <c r="LEN194" s="478"/>
      <c r="LEO194" s="478"/>
      <c r="LEP194" s="478"/>
      <c r="LEQ194" s="478"/>
      <c r="LER194" s="478"/>
      <c r="LES194" s="478"/>
      <c r="LET194" s="478"/>
      <c r="LEU194" s="478"/>
      <c r="LEV194" s="478"/>
      <c r="LEW194" s="478"/>
      <c r="LEX194" s="478"/>
      <c r="LEY194" s="478"/>
      <c r="LEZ194" s="478"/>
      <c r="LFA194" s="478"/>
      <c r="LFB194" s="478"/>
      <c r="LFC194" s="478"/>
      <c r="LFD194" s="478"/>
      <c r="LFE194" s="478"/>
      <c r="LFF194" s="478"/>
      <c r="LFG194" s="478"/>
      <c r="LFH194" s="478"/>
      <c r="LFI194" s="478"/>
      <c r="LFJ194" s="478"/>
      <c r="LFK194" s="478"/>
      <c r="LFL194" s="478"/>
      <c r="LFM194" s="478"/>
      <c r="LFN194" s="478"/>
      <c r="LFO194" s="478"/>
      <c r="LFP194" s="478"/>
      <c r="LFQ194" s="478"/>
      <c r="LFR194" s="478"/>
      <c r="LFS194" s="478"/>
      <c r="LFT194" s="478"/>
      <c r="LFU194" s="478"/>
      <c r="LFV194" s="478"/>
      <c r="LFW194" s="478"/>
      <c r="LFX194" s="478"/>
      <c r="LFY194" s="478"/>
      <c r="LFZ194" s="478"/>
      <c r="LGA194" s="478"/>
      <c r="LGB194" s="478"/>
      <c r="LGC194" s="478"/>
      <c r="LGD194" s="478"/>
      <c r="LGE194" s="478"/>
      <c r="LGF194" s="478"/>
      <c r="LGG194" s="478"/>
      <c r="LGH194" s="478"/>
      <c r="LGI194" s="478"/>
      <c r="LGJ194" s="478"/>
      <c r="LGK194" s="478"/>
      <c r="LGL194" s="478"/>
      <c r="LGM194" s="478"/>
      <c r="LGN194" s="478"/>
      <c r="LGO194" s="478"/>
      <c r="LGP194" s="478"/>
      <c r="LGQ194" s="478"/>
      <c r="LGR194" s="478"/>
      <c r="LGS194" s="478"/>
      <c r="LGT194" s="478"/>
      <c r="LGU194" s="478"/>
      <c r="LGV194" s="478"/>
      <c r="LGW194" s="478"/>
      <c r="LGX194" s="478"/>
      <c r="LGY194" s="478"/>
      <c r="LGZ194" s="478"/>
      <c r="LHA194" s="478"/>
      <c r="LHB194" s="478"/>
      <c r="LHC194" s="478"/>
      <c r="LHD194" s="478"/>
      <c r="LHE194" s="478"/>
      <c r="LHF194" s="478"/>
      <c r="LHG194" s="478"/>
      <c r="LHH194" s="478"/>
      <c r="LHI194" s="478"/>
      <c r="LHJ194" s="478"/>
      <c r="LHK194" s="478"/>
      <c r="LHL194" s="478"/>
      <c r="LHM194" s="478"/>
      <c r="LHN194" s="478"/>
      <c r="LHO194" s="478"/>
      <c r="LHP194" s="478"/>
      <c r="LHQ194" s="478"/>
      <c r="LHR194" s="478"/>
      <c r="LHS194" s="478"/>
      <c r="LHT194" s="478"/>
      <c r="LHU194" s="478"/>
      <c r="LHV194" s="478"/>
      <c r="LHW194" s="478"/>
      <c r="LHX194" s="478"/>
      <c r="LHY194" s="478"/>
      <c r="LHZ194" s="478"/>
      <c r="LIA194" s="478"/>
      <c r="LIB194" s="478"/>
      <c r="LIC194" s="478"/>
      <c r="LID194" s="478"/>
      <c r="LIE194" s="478"/>
      <c r="LIF194" s="478"/>
      <c r="LIG194" s="478"/>
      <c r="LIH194" s="478"/>
      <c r="LII194" s="478"/>
      <c r="LIJ194" s="478"/>
      <c r="LIK194" s="478"/>
      <c r="LIL194" s="478"/>
      <c r="LIM194" s="478"/>
      <c r="LIN194" s="478"/>
      <c r="LIO194" s="478"/>
      <c r="LIP194" s="478"/>
      <c r="LIQ194" s="478"/>
      <c r="LIR194" s="478"/>
      <c r="LIS194" s="478"/>
      <c r="LIT194" s="478"/>
      <c r="LIU194" s="478"/>
      <c r="LIV194" s="478"/>
      <c r="LIW194" s="478"/>
      <c r="LIX194" s="478"/>
      <c r="LIY194" s="478"/>
      <c r="LIZ194" s="478"/>
      <c r="LJA194" s="478"/>
      <c r="LJB194" s="478"/>
      <c r="LJC194" s="478"/>
      <c r="LJD194" s="478"/>
      <c r="LJE194" s="478"/>
      <c r="LJF194" s="478"/>
      <c r="LJG194" s="478"/>
      <c r="LJH194" s="478"/>
      <c r="LJI194" s="478"/>
      <c r="LJJ194" s="478"/>
      <c r="LJK194" s="478"/>
      <c r="LJL194" s="478"/>
      <c r="LJM194" s="478"/>
      <c r="LJN194" s="478"/>
      <c r="LJO194" s="478"/>
      <c r="LJP194" s="478"/>
      <c r="LJQ194" s="478"/>
      <c r="LJR194" s="478"/>
      <c r="LJS194" s="478"/>
      <c r="LJT194" s="478"/>
      <c r="LJU194" s="478"/>
      <c r="LJV194" s="478"/>
      <c r="LJW194" s="478"/>
      <c r="LJX194" s="478"/>
      <c r="LJY194" s="478"/>
      <c r="LJZ194" s="478"/>
      <c r="LKA194" s="478"/>
      <c r="LKB194" s="478"/>
      <c r="LKC194" s="478"/>
      <c r="LKD194" s="478"/>
      <c r="LKE194" s="478"/>
      <c r="LKF194" s="478"/>
      <c r="LKG194" s="478"/>
      <c r="LKH194" s="478"/>
      <c r="LKI194" s="478"/>
      <c r="LKJ194" s="478"/>
      <c r="LKK194" s="478"/>
      <c r="LKL194" s="478"/>
      <c r="LKM194" s="478"/>
      <c r="LKN194" s="478"/>
      <c r="LKO194" s="478"/>
      <c r="LKP194" s="478"/>
      <c r="LKQ194" s="478"/>
      <c r="LKR194" s="478"/>
      <c r="LKS194" s="478"/>
      <c r="LKT194" s="478"/>
      <c r="LKU194" s="478"/>
      <c r="LKV194" s="478"/>
      <c r="LKW194" s="478"/>
      <c r="LKX194" s="478"/>
      <c r="LKY194" s="478"/>
      <c r="LKZ194" s="478"/>
      <c r="LLA194" s="478"/>
      <c r="LLB194" s="478"/>
      <c r="LLC194" s="478"/>
      <c r="LLD194" s="478"/>
      <c r="LLE194" s="478"/>
      <c r="LLF194" s="478"/>
      <c r="LLG194" s="478"/>
      <c r="LLH194" s="478"/>
      <c r="LLI194" s="478"/>
      <c r="LLJ194" s="478"/>
      <c r="LLK194" s="478"/>
      <c r="LLL194" s="478"/>
      <c r="LLM194" s="478"/>
      <c r="LLN194" s="478"/>
      <c r="LLO194" s="478"/>
      <c r="LLP194" s="478"/>
      <c r="LLQ194" s="478"/>
      <c r="LLR194" s="478"/>
      <c r="LLS194" s="478"/>
      <c r="LLT194" s="478"/>
      <c r="LLU194" s="478"/>
      <c r="LLV194" s="478"/>
      <c r="LLW194" s="478"/>
      <c r="LLX194" s="478"/>
      <c r="LLY194" s="478"/>
      <c r="LLZ194" s="478"/>
      <c r="LMA194" s="478"/>
      <c r="LMB194" s="478"/>
      <c r="LMC194" s="478"/>
      <c r="LMD194" s="478"/>
      <c r="LME194" s="478"/>
      <c r="LMF194" s="478"/>
      <c r="LMG194" s="478"/>
      <c r="LMH194" s="478"/>
      <c r="LMI194" s="478"/>
      <c r="LMJ194" s="478"/>
      <c r="LMK194" s="478"/>
      <c r="LML194" s="478"/>
      <c r="LMM194" s="478"/>
      <c r="LMN194" s="478"/>
      <c r="LMO194" s="478"/>
      <c r="LMP194" s="478"/>
      <c r="LMQ194" s="478"/>
      <c r="LMR194" s="478"/>
      <c r="LMS194" s="478"/>
      <c r="LMT194" s="478"/>
      <c r="LMU194" s="478"/>
      <c r="LMV194" s="478"/>
      <c r="LMW194" s="478"/>
      <c r="LMX194" s="478"/>
      <c r="LMY194" s="478"/>
      <c r="LMZ194" s="478"/>
      <c r="LNA194" s="478"/>
      <c r="LNB194" s="478"/>
      <c r="LNC194" s="478"/>
      <c r="LND194" s="478"/>
      <c r="LNE194" s="478"/>
      <c r="LNF194" s="478"/>
      <c r="LNG194" s="478"/>
      <c r="LNH194" s="478"/>
      <c r="LNI194" s="478"/>
      <c r="LNJ194" s="478"/>
      <c r="LNK194" s="478"/>
      <c r="LNL194" s="478"/>
      <c r="LNM194" s="478"/>
      <c r="LNN194" s="478"/>
      <c r="LNO194" s="478"/>
      <c r="LNP194" s="478"/>
      <c r="LNQ194" s="478"/>
      <c r="LNR194" s="478"/>
      <c r="LNS194" s="478"/>
      <c r="LNT194" s="478"/>
      <c r="LNU194" s="478"/>
      <c r="LNV194" s="478"/>
      <c r="LNW194" s="478"/>
      <c r="LNX194" s="478"/>
      <c r="LNY194" s="478"/>
      <c r="LNZ194" s="478"/>
      <c r="LOA194" s="478"/>
      <c r="LOB194" s="478"/>
      <c r="LOC194" s="478"/>
      <c r="LOD194" s="478"/>
      <c r="LOE194" s="478"/>
      <c r="LOF194" s="478"/>
      <c r="LOG194" s="478"/>
      <c r="LOH194" s="478"/>
      <c r="LOI194" s="478"/>
      <c r="LOJ194" s="478"/>
      <c r="LOK194" s="478"/>
      <c r="LOL194" s="478"/>
      <c r="LOM194" s="478"/>
      <c r="LON194" s="478"/>
      <c r="LOO194" s="478"/>
      <c r="LOP194" s="478"/>
      <c r="LOQ194" s="478"/>
      <c r="LOR194" s="478"/>
      <c r="LOS194" s="478"/>
      <c r="LOT194" s="478"/>
      <c r="LOU194" s="478"/>
      <c r="LOV194" s="478"/>
      <c r="LOW194" s="478"/>
      <c r="LOX194" s="478"/>
      <c r="LOY194" s="478"/>
      <c r="LOZ194" s="478"/>
      <c r="LPA194" s="478"/>
      <c r="LPB194" s="478"/>
      <c r="LPC194" s="478"/>
      <c r="LPD194" s="478"/>
      <c r="LPE194" s="478"/>
      <c r="LPF194" s="478"/>
      <c r="LPG194" s="478"/>
      <c r="LPH194" s="478"/>
      <c r="LPI194" s="478"/>
      <c r="LPJ194" s="478"/>
      <c r="LPK194" s="478"/>
      <c r="LPL194" s="478"/>
      <c r="LPM194" s="478"/>
      <c r="LPN194" s="478"/>
      <c r="LPO194" s="478"/>
      <c r="LPP194" s="478"/>
      <c r="LPQ194" s="478"/>
      <c r="LPR194" s="478"/>
      <c r="LPS194" s="478"/>
      <c r="LPT194" s="478"/>
      <c r="LPU194" s="478"/>
      <c r="LPV194" s="478"/>
      <c r="LPW194" s="478"/>
      <c r="LPX194" s="478"/>
      <c r="LPY194" s="478"/>
      <c r="LPZ194" s="478"/>
      <c r="LQA194" s="478"/>
      <c r="LQB194" s="478"/>
      <c r="LQC194" s="478"/>
      <c r="LQD194" s="478"/>
      <c r="LQE194" s="478"/>
      <c r="LQF194" s="478"/>
      <c r="LQG194" s="478"/>
      <c r="LQH194" s="478"/>
      <c r="LQI194" s="478"/>
      <c r="LQJ194" s="478"/>
      <c r="LQK194" s="478"/>
      <c r="LQL194" s="478"/>
      <c r="LQM194" s="478"/>
      <c r="LQN194" s="478"/>
      <c r="LQO194" s="478"/>
      <c r="LQP194" s="478"/>
      <c r="LQQ194" s="478"/>
      <c r="LQR194" s="478"/>
      <c r="LQS194" s="478"/>
      <c r="LQT194" s="478"/>
      <c r="LQU194" s="478"/>
      <c r="LQV194" s="478"/>
      <c r="LQW194" s="478"/>
      <c r="LQX194" s="478"/>
      <c r="LQY194" s="478"/>
      <c r="LQZ194" s="478"/>
      <c r="LRA194" s="478"/>
      <c r="LRB194" s="478"/>
      <c r="LRC194" s="478"/>
      <c r="LRD194" s="478"/>
      <c r="LRE194" s="478"/>
      <c r="LRF194" s="478"/>
      <c r="LRG194" s="478"/>
      <c r="LRH194" s="478"/>
      <c r="LRI194" s="478"/>
      <c r="LRJ194" s="478"/>
      <c r="LRK194" s="478"/>
      <c r="LRL194" s="478"/>
      <c r="LRM194" s="478"/>
      <c r="LRN194" s="478"/>
      <c r="LRO194" s="478"/>
      <c r="LRP194" s="478"/>
      <c r="LRQ194" s="478"/>
      <c r="LRR194" s="478"/>
      <c r="LRS194" s="478"/>
      <c r="LRT194" s="478"/>
      <c r="LRU194" s="478"/>
      <c r="LRV194" s="478"/>
      <c r="LRW194" s="478"/>
      <c r="LRX194" s="478"/>
      <c r="LRY194" s="478"/>
      <c r="LRZ194" s="478"/>
      <c r="LSA194" s="478"/>
      <c r="LSB194" s="478"/>
      <c r="LSC194" s="478"/>
      <c r="LSD194" s="478"/>
      <c r="LSE194" s="478"/>
      <c r="LSF194" s="478"/>
      <c r="LSG194" s="478"/>
      <c r="LSH194" s="478"/>
      <c r="LSI194" s="478"/>
      <c r="LSJ194" s="478"/>
      <c r="LSK194" s="478"/>
      <c r="LSL194" s="478"/>
      <c r="LSM194" s="478"/>
      <c r="LSN194" s="478"/>
      <c r="LSO194" s="478"/>
      <c r="LSP194" s="478"/>
      <c r="LSQ194" s="478"/>
      <c r="LSR194" s="478"/>
      <c r="LSS194" s="478"/>
      <c r="LST194" s="478"/>
      <c r="LSU194" s="478"/>
      <c r="LSV194" s="478"/>
      <c r="LSW194" s="478"/>
      <c r="LSX194" s="478"/>
      <c r="LSY194" s="478"/>
      <c r="LSZ194" s="478"/>
      <c r="LTA194" s="478"/>
      <c r="LTB194" s="478"/>
      <c r="LTC194" s="478"/>
      <c r="LTD194" s="478"/>
      <c r="LTE194" s="478"/>
      <c r="LTF194" s="478"/>
      <c r="LTG194" s="478"/>
      <c r="LTH194" s="478"/>
      <c r="LTI194" s="478"/>
      <c r="LTJ194" s="478"/>
      <c r="LTK194" s="478"/>
      <c r="LTL194" s="478"/>
      <c r="LTM194" s="478"/>
      <c r="LTN194" s="478"/>
      <c r="LTO194" s="478"/>
      <c r="LTP194" s="478"/>
      <c r="LTQ194" s="478"/>
      <c r="LTR194" s="478"/>
      <c r="LTS194" s="478"/>
      <c r="LTT194" s="478"/>
      <c r="LTU194" s="478"/>
      <c r="LTV194" s="478"/>
      <c r="LTW194" s="478"/>
      <c r="LTX194" s="478"/>
      <c r="LTY194" s="478"/>
      <c r="LTZ194" s="478"/>
      <c r="LUA194" s="478"/>
      <c r="LUB194" s="478"/>
      <c r="LUC194" s="478"/>
      <c r="LUD194" s="478"/>
      <c r="LUE194" s="478"/>
      <c r="LUF194" s="478"/>
      <c r="LUG194" s="478"/>
      <c r="LUH194" s="478"/>
      <c r="LUI194" s="478"/>
      <c r="LUJ194" s="478"/>
      <c r="LUK194" s="478"/>
      <c r="LUL194" s="478"/>
      <c r="LUM194" s="478"/>
      <c r="LUN194" s="478"/>
      <c r="LUO194" s="478"/>
      <c r="LUP194" s="478"/>
      <c r="LUQ194" s="478"/>
      <c r="LUR194" s="478"/>
      <c r="LUS194" s="478"/>
      <c r="LUT194" s="478"/>
      <c r="LUU194" s="478"/>
      <c r="LUV194" s="478"/>
      <c r="LUW194" s="478"/>
      <c r="LUX194" s="478"/>
      <c r="LUY194" s="478"/>
      <c r="LUZ194" s="478"/>
      <c r="LVA194" s="478"/>
      <c r="LVB194" s="478"/>
      <c r="LVC194" s="478"/>
      <c r="LVD194" s="478"/>
      <c r="LVE194" s="478"/>
      <c r="LVF194" s="478"/>
      <c r="LVG194" s="478"/>
      <c r="LVH194" s="478"/>
      <c r="LVI194" s="478"/>
      <c r="LVJ194" s="478"/>
      <c r="LVK194" s="478"/>
      <c r="LVL194" s="478"/>
      <c r="LVM194" s="478"/>
      <c r="LVN194" s="478"/>
      <c r="LVO194" s="478"/>
      <c r="LVP194" s="478"/>
      <c r="LVQ194" s="478"/>
      <c r="LVR194" s="478"/>
      <c r="LVS194" s="478"/>
      <c r="LVT194" s="478"/>
      <c r="LVU194" s="478"/>
      <c r="LVV194" s="478"/>
      <c r="LVW194" s="478"/>
      <c r="LVX194" s="478"/>
      <c r="LVY194" s="478"/>
      <c r="LVZ194" s="478"/>
      <c r="LWA194" s="478"/>
      <c r="LWB194" s="478"/>
      <c r="LWC194" s="478"/>
      <c r="LWD194" s="478"/>
      <c r="LWE194" s="478"/>
      <c r="LWF194" s="478"/>
      <c r="LWG194" s="478"/>
      <c r="LWH194" s="478"/>
      <c r="LWI194" s="478"/>
      <c r="LWJ194" s="478"/>
      <c r="LWK194" s="478"/>
      <c r="LWL194" s="478"/>
      <c r="LWM194" s="478"/>
      <c r="LWN194" s="478"/>
      <c r="LWO194" s="478"/>
      <c r="LWP194" s="478"/>
      <c r="LWQ194" s="478"/>
      <c r="LWR194" s="478"/>
      <c r="LWS194" s="478"/>
      <c r="LWT194" s="478"/>
      <c r="LWU194" s="478"/>
      <c r="LWV194" s="478"/>
      <c r="LWW194" s="478"/>
      <c r="LWX194" s="478"/>
      <c r="LWY194" s="478"/>
      <c r="LWZ194" s="478"/>
      <c r="LXA194" s="478"/>
      <c r="LXB194" s="478"/>
      <c r="LXC194" s="478"/>
      <c r="LXD194" s="478"/>
      <c r="LXE194" s="478"/>
      <c r="LXF194" s="478"/>
      <c r="LXG194" s="478"/>
      <c r="LXH194" s="478"/>
      <c r="LXI194" s="478"/>
      <c r="LXJ194" s="478"/>
      <c r="LXK194" s="478"/>
      <c r="LXL194" s="478"/>
      <c r="LXM194" s="478"/>
      <c r="LXN194" s="478"/>
      <c r="LXO194" s="478"/>
      <c r="LXP194" s="478"/>
      <c r="LXQ194" s="478"/>
      <c r="LXR194" s="478"/>
      <c r="LXS194" s="478"/>
      <c r="LXT194" s="478"/>
      <c r="LXU194" s="478"/>
      <c r="LXV194" s="478"/>
      <c r="LXW194" s="478"/>
      <c r="LXX194" s="478"/>
      <c r="LXY194" s="478"/>
      <c r="LXZ194" s="478"/>
      <c r="LYA194" s="478"/>
      <c r="LYB194" s="478"/>
      <c r="LYC194" s="478"/>
      <c r="LYD194" s="478"/>
      <c r="LYE194" s="478"/>
      <c r="LYF194" s="478"/>
      <c r="LYG194" s="478"/>
      <c r="LYH194" s="478"/>
      <c r="LYI194" s="478"/>
      <c r="LYJ194" s="478"/>
      <c r="LYK194" s="478"/>
      <c r="LYL194" s="478"/>
      <c r="LYM194" s="478"/>
      <c r="LYN194" s="478"/>
      <c r="LYO194" s="478"/>
      <c r="LYP194" s="478"/>
      <c r="LYQ194" s="478"/>
      <c r="LYR194" s="478"/>
      <c r="LYS194" s="478"/>
      <c r="LYT194" s="478"/>
      <c r="LYU194" s="478"/>
      <c r="LYV194" s="478"/>
      <c r="LYW194" s="478"/>
      <c r="LYX194" s="478"/>
      <c r="LYY194" s="478"/>
      <c r="LYZ194" s="478"/>
      <c r="LZA194" s="478"/>
      <c r="LZB194" s="478"/>
      <c r="LZC194" s="478"/>
      <c r="LZD194" s="478"/>
      <c r="LZE194" s="478"/>
      <c r="LZF194" s="478"/>
      <c r="LZG194" s="478"/>
      <c r="LZH194" s="478"/>
      <c r="LZI194" s="478"/>
      <c r="LZJ194" s="478"/>
      <c r="LZK194" s="478"/>
      <c r="LZL194" s="478"/>
      <c r="LZM194" s="478"/>
      <c r="LZN194" s="478"/>
      <c r="LZO194" s="478"/>
      <c r="LZP194" s="478"/>
      <c r="LZQ194" s="478"/>
      <c r="LZR194" s="478"/>
      <c r="LZS194" s="478"/>
      <c r="LZT194" s="478"/>
      <c r="LZU194" s="478"/>
      <c r="LZV194" s="478"/>
      <c r="LZW194" s="478"/>
      <c r="LZX194" s="478"/>
      <c r="LZY194" s="478"/>
      <c r="LZZ194" s="478"/>
      <c r="MAA194" s="478"/>
      <c r="MAB194" s="478"/>
      <c r="MAC194" s="478"/>
      <c r="MAD194" s="478"/>
      <c r="MAE194" s="478"/>
      <c r="MAF194" s="478"/>
      <c r="MAG194" s="478"/>
      <c r="MAH194" s="478"/>
      <c r="MAI194" s="478"/>
      <c r="MAJ194" s="478"/>
      <c r="MAK194" s="478"/>
      <c r="MAL194" s="478"/>
      <c r="MAM194" s="478"/>
      <c r="MAN194" s="478"/>
      <c r="MAO194" s="478"/>
      <c r="MAP194" s="478"/>
      <c r="MAQ194" s="478"/>
      <c r="MAR194" s="478"/>
      <c r="MAS194" s="478"/>
      <c r="MAT194" s="478"/>
      <c r="MAU194" s="478"/>
      <c r="MAV194" s="478"/>
      <c r="MAW194" s="478"/>
      <c r="MAX194" s="478"/>
      <c r="MAY194" s="478"/>
      <c r="MAZ194" s="478"/>
      <c r="MBA194" s="478"/>
      <c r="MBB194" s="478"/>
      <c r="MBC194" s="478"/>
      <c r="MBD194" s="478"/>
      <c r="MBE194" s="478"/>
      <c r="MBF194" s="478"/>
      <c r="MBG194" s="478"/>
      <c r="MBH194" s="478"/>
      <c r="MBI194" s="478"/>
      <c r="MBJ194" s="478"/>
      <c r="MBK194" s="478"/>
      <c r="MBL194" s="478"/>
      <c r="MBM194" s="478"/>
      <c r="MBN194" s="478"/>
      <c r="MBO194" s="478"/>
      <c r="MBP194" s="478"/>
      <c r="MBQ194" s="478"/>
      <c r="MBR194" s="478"/>
      <c r="MBS194" s="478"/>
      <c r="MBT194" s="478"/>
      <c r="MBU194" s="478"/>
      <c r="MBV194" s="478"/>
      <c r="MBW194" s="478"/>
      <c r="MBX194" s="478"/>
      <c r="MBY194" s="478"/>
      <c r="MBZ194" s="478"/>
      <c r="MCA194" s="478"/>
      <c r="MCB194" s="478"/>
      <c r="MCC194" s="478"/>
      <c r="MCD194" s="478"/>
      <c r="MCE194" s="478"/>
      <c r="MCF194" s="478"/>
      <c r="MCG194" s="478"/>
      <c r="MCH194" s="478"/>
      <c r="MCI194" s="478"/>
      <c r="MCJ194" s="478"/>
      <c r="MCK194" s="478"/>
      <c r="MCL194" s="478"/>
      <c r="MCM194" s="478"/>
      <c r="MCN194" s="478"/>
      <c r="MCO194" s="478"/>
      <c r="MCP194" s="478"/>
      <c r="MCQ194" s="478"/>
      <c r="MCR194" s="478"/>
      <c r="MCS194" s="478"/>
      <c r="MCT194" s="478"/>
      <c r="MCU194" s="478"/>
      <c r="MCV194" s="478"/>
      <c r="MCW194" s="478"/>
      <c r="MCX194" s="478"/>
      <c r="MCY194" s="478"/>
      <c r="MCZ194" s="478"/>
      <c r="MDA194" s="478"/>
      <c r="MDB194" s="478"/>
      <c r="MDC194" s="478"/>
      <c r="MDD194" s="478"/>
      <c r="MDE194" s="478"/>
      <c r="MDF194" s="478"/>
      <c r="MDG194" s="478"/>
      <c r="MDH194" s="478"/>
      <c r="MDI194" s="478"/>
      <c r="MDJ194" s="478"/>
      <c r="MDK194" s="478"/>
      <c r="MDL194" s="478"/>
      <c r="MDM194" s="478"/>
      <c r="MDN194" s="478"/>
      <c r="MDO194" s="478"/>
      <c r="MDP194" s="478"/>
      <c r="MDQ194" s="478"/>
      <c r="MDR194" s="478"/>
      <c r="MDS194" s="478"/>
      <c r="MDT194" s="478"/>
      <c r="MDU194" s="478"/>
      <c r="MDV194" s="478"/>
      <c r="MDW194" s="478"/>
      <c r="MDX194" s="478"/>
      <c r="MDY194" s="478"/>
      <c r="MDZ194" s="478"/>
      <c r="MEA194" s="478"/>
      <c r="MEB194" s="478"/>
      <c r="MEC194" s="478"/>
      <c r="MED194" s="478"/>
      <c r="MEE194" s="478"/>
      <c r="MEF194" s="478"/>
      <c r="MEG194" s="478"/>
      <c r="MEH194" s="478"/>
      <c r="MEI194" s="478"/>
      <c r="MEJ194" s="478"/>
      <c r="MEK194" s="478"/>
      <c r="MEL194" s="478"/>
      <c r="MEM194" s="478"/>
      <c r="MEN194" s="478"/>
      <c r="MEO194" s="478"/>
      <c r="MEP194" s="478"/>
      <c r="MEQ194" s="478"/>
      <c r="MER194" s="478"/>
      <c r="MES194" s="478"/>
      <c r="MET194" s="478"/>
      <c r="MEU194" s="478"/>
      <c r="MEV194" s="478"/>
      <c r="MEW194" s="478"/>
      <c r="MEX194" s="478"/>
      <c r="MEY194" s="478"/>
      <c r="MEZ194" s="478"/>
      <c r="MFA194" s="478"/>
      <c r="MFB194" s="478"/>
      <c r="MFC194" s="478"/>
      <c r="MFD194" s="478"/>
      <c r="MFE194" s="478"/>
      <c r="MFF194" s="478"/>
      <c r="MFG194" s="478"/>
      <c r="MFH194" s="478"/>
      <c r="MFI194" s="478"/>
      <c r="MFJ194" s="478"/>
      <c r="MFK194" s="478"/>
      <c r="MFL194" s="478"/>
      <c r="MFM194" s="478"/>
      <c r="MFN194" s="478"/>
      <c r="MFO194" s="478"/>
      <c r="MFP194" s="478"/>
      <c r="MFQ194" s="478"/>
      <c r="MFR194" s="478"/>
      <c r="MFS194" s="478"/>
      <c r="MFT194" s="478"/>
      <c r="MFU194" s="478"/>
      <c r="MFV194" s="478"/>
      <c r="MFW194" s="478"/>
      <c r="MFX194" s="478"/>
      <c r="MFY194" s="478"/>
      <c r="MFZ194" s="478"/>
      <c r="MGA194" s="478"/>
      <c r="MGB194" s="478"/>
      <c r="MGC194" s="478"/>
      <c r="MGD194" s="478"/>
      <c r="MGE194" s="478"/>
      <c r="MGF194" s="478"/>
      <c r="MGG194" s="478"/>
      <c r="MGH194" s="478"/>
      <c r="MGI194" s="478"/>
      <c r="MGJ194" s="478"/>
      <c r="MGK194" s="478"/>
      <c r="MGL194" s="478"/>
      <c r="MGM194" s="478"/>
      <c r="MGN194" s="478"/>
      <c r="MGO194" s="478"/>
      <c r="MGP194" s="478"/>
      <c r="MGQ194" s="478"/>
      <c r="MGR194" s="478"/>
      <c r="MGS194" s="478"/>
      <c r="MGT194" s="478"/>
      <c r="MGU194" s="478"/>
      <c r="MGV194" s="478"/>
      <c r="MGW194" s="478"/>
      <c r="MGX194" s="478"/>
      <c r="MGY194" s="478"/>
      <c r="MGZ194" s="478"/>
      <c r="MHA194" s="478"/>
      <c r="MHB194" s="478"/>
      <c r="MHC194" s="478"/>
      <c r="MHD194" s="478"/>
      <c r="MHE194" s="478"/>
      <c r="MHF194" s="478"/>
      <c r="MHG194" s="478"/>
      <c r="MHH194" s="478"/>
      <c r="MHI194" s="478"/>
      <c r="MHJ194" s="478"/>
      <c r="MHK194" s="478"/>
      <c r="MHL194" s="478"/>
      <c r="MHM194" s="478"/>
      <c r="MHN194" s="478"/>
      <c r="MHO194" s="478"/>
      <c r="MHP194" s="478"/>
      <c r="MHQ194" s="478"/>
      <c r="MHR194" s="478"/>
      <c r="MHS194" s="478"/>
      <c r="MHT194" s="478"/>
      <c r="MHU194" s="478"/>
      <c r="MHV194" s="478"/>
      <c r="MHW194" s="478"/>
      <c r="MHX194" s="478"/>
      <c r="MHY194" s="478"/>
      <c r="MHZ194" s="478"/>
      <c r="MIA194" s="478"/>
      <c r="MIB194" s="478"/>
      <c r="MIC194" s="478"/>
      <c r="MID194" s="478"/>
      <c r="MIE194" s="478"/>
      <c r="MIF194" s="478"/>
      <c r="MIG194" s="478"/>
      <c r="MIH194" s="478"/>
      <c r="MII194" s="478"/>
      <c r="MIJ194" s="478"/>
      <c r="MIK194" s="478"/>
      <c r="MIL194" s="478"/>
      <c r="MIM194" s="478"/>
      <c r="MIN194" s="478"/>
      <c r="MIO194" s="478"/>
      <c r="MIP194" s="478"/>
      <c r="MIQ194" s="478"/>
      <c r="MIR194" s="478"/>
      <c r="MIS194" s="478"/>
      <c r="MIT194" s="478"/>
      <c r="MIU194" s="478"/>
      <c r="MIV194" s="478"/>
      <c r="MIW194" s="478"/>
      <c r="MIX194" s="478"/>
      <c r="MIY194" s="478"/>
      <c r="MIZ194" s="478"/>
      <c r="MJA194" s="478"/>
      <c r="MJB194" s="478"/>
      <c r="MJC194" s="478"/>
      <c r="MJD194" s="478"/>
      <c r="MJE194" s="478"/>
      <c r="MJF194" s="478"/>
      <c r="MJG194" s="478"/>
      <c r="MJH194" s="478"/>
      <c r="MJI194" s="478"/>
      <c r="MJJ194" s="478"/>
      <c r="MJK194" s="478"/>
      <c r="MJL194" s="478"/>
      <c r="MJM194" s="478"/>
      <c r="MJN194" s="478"/>
      <c r="MJO194" s="478"/>
      <c r="MJP194" s="478"/>
      <c r="MJQ194" s="478"/>
      <c r="MJR194" s="478"/>
      <c r="MJS194" s="478"/>
      <c r="MJT194" s="478"/>
      <c r="MJU194" s="478"/>
      <c r="MJV194" s="478"/>
      <c r="MJW194" s="478"/>
      <c r="MJX194" s="478"/>
      <c r="MJY194" s="478"/>
      <c r="MJZ194" s="478"/>
      <c r="MKA194" s="478"/>
      <c r="MKB194" s="478"/>
      <c r="MKC194" s="478"/>
      <c r="MKD194" s="478"/>
      <c r="MKE194" s="478"/>
      <c r="MKF194" s="478"/>
      <c r="MKG194" s="478"/>
      <c r="MKH194" s="478"/>
      <c r="MKI194" s="478"/>
      <c r="MKJ194" s="478"/>
      <c r="MKK194" s="478"/>
      <c r="MKL194" s="478"/>
      <c r="MKM194" s="478"/>
      <c r="MKN194" s="478"/>
      <c r="MKO194" s="478"/>
      <c r="MKP194" s="478"/>
      <c r="MKQ194" s="478"/>
      <c r="MKR194" s="478"/>
      <c r="MKS194" s="478"/>
      <c r="MKT194" s="478"/>
      <c r="MKU194" s="478"/>
      <c r="MKV194" s="478"/>
      <c r="MKW194" s="478"/>
      <c r="MKX194" s="478"/>
      <c r="MKY194" s="478"/>
      <c r="MKZ194" s="478"/>
      <c r="MLA194" s="478"/>
      <c r="MLB194" s="478"/>
      <c r="MLC194" s="478"/>
      <c r="MLD194" s="478"/>
      <c r="MLE194" s="478"/>
      <c r="MLF194" s="478"/>
      <c r="MLG194" s="478"/>
      <c r="MLH194" s="478"/>
      <c r="MLI194" s="478"/>
      <c r="MLJ194" s="478"/>
      <c r="MLK194" s="478"/>
      <c r="MLL194" s="478"/>
      <c r="MLM194" s="478"/>
      <c r="MLN194" s="478"/>
      <c r="MLO194" s="478"/>
      <c r="MLP194" s="478"/>
      <c r="MLQ194" s="478"/>
      <c r="MLR194" s="478"/>
      <c r="MLS194" s="478"/>
      <c r="MLT194" s="478"/>
      <c r="MLU194" s="478"/>
      <c r="MLV194" s="478"/>
      <c r="MLW194" s="478"/>
      <c r="MLX194" s="478"/>
      <c r="MLY194" s="478"/>
      <c r="MLZ194" s="478"/>
      <c r="MMA194" s="478"/>
      <c r="MMB194" s="478"/>
      <c r="MMC194" s="478"/>
      <c r="MMD194" s="478"/>
      <c r="MME194" s="478"/>
      <c r="MMF194" s="478"/>
      <c r="MMG194" s="478"/>
      <c r="MMH194" s="478"/>
      <c r="MMI194" s="478"/>
      <c r="MMJ194" s="478"/>
      <c r="MMK194" s="478"/>
      <c r="MML194" s="478"/>
      <c r="MMM194" s="478"/>
      <c r="MMN194" s="478"/>
      <c r="MMO194" s="478"/>
      <c r="MMP194" s="478"/>
      <c r="MMQ194" s="478"/>
      <c r="MMR194" s="478"/>
      <c r="MMS194" s="478"/>
      <c r="MMT194" s="478"/>
      <c r="MMU194" s="478"/>
      <c r="MMV194" s="478"/>
      <c r="MMW194" s="478"/>
      <c r="MMX194" s="478"/>
      <c r="MMY194" s="478"/>
      <c r="MMZ194" s="478"/>
      <c r="MNA194" s="478"/>
      <c r="MNB194" s="478"/>
      <c r="MNC194" s="478"/>
      <c r="MND194" s="478"/>
      <c r="MNE194" s="478"/>
      <c r="MNF194" s="478"/>
      <c r="MNG194" s="478"/>
      <c r="MNH194" s="478"/>
      <c r="MNI194" s="478"/>
      <c r="MNJ194" s="478"/>
      <c r="MNK194" s="478"/>
      <c r="MNL194" s="478"/>
      <c r="MNM194" s="478"/>
      <c r="MNN194" s="478"/>
      <c r="MNO194" s="478"/>
      <c r="MNP194" s="478"/>
      <c r="MNQ194" s="478"/>
      <c r="MNR194" s="478"/>
      <c r="MNS194" s="478"/>
      <c r="MNT194" s="478"/>
      <c r="MNU194" s="478"/>
      <c r="MNV194" s="478"/>
      <c r="MNW194" s="478"/>
      <c r="MNX194" s="478"/>
      <c r="MNY194" s="478"/>
      <c r="MNZ194" s="478"/>
      <c r="MOA194" s="478"/>
      <c r="MOB194" s="478"/>
      <c r="MOC194" s="478"/>
      <c r="MOD194" s="478"/>
      <c r="MOE194" s="478"/>
      <c r="MOF194" s="478"/>
      <c r="MOG194" s="478"/>
      <c r="MOH194" s="478"/>
      <c r="MOI194" s="478"/>
      <c r="MOJ194" s="478"/>
      <c r="MOK194" s="478"/>
      <c r="MOL194" s="478"/>
      <c r="MOM194" s="478"/>
      <c r="MON194" s="478"/>
      <c r="MOO194" s="478"/>
      <c r="MOP194" s="478"/>
      <c r="MOQ194" s="478"/>
      <c r="MOR194" s="478"/>
      <c r="MOS194" s="478"/>
      <c r="MOT194" s="478"/>
      <c r="MOU194" s="478"/>
      <c r="MOV194" s="478"/>
      <c r="MOW194" s="478"/>
      <c r="MOX194" s="478"/>
      <c r="MOY194" s="478"/>
      <c r="MOZ194" s="478"/>
      <c r="MPA194" s="478"/>
      <c r="MPB194" s="478"/>
      <c r="MPC194" s="478"/>
      <c r="MPD194" s="478"/>
      <c r="MPE194" s="478"/>
      <c r="MPF194" s="478"/>
      <c r="MPG194" s="478"/>
      <c r="MPH194" s="478"/>
      <c r="MPI194" s="478"/>
      <c r="MPJ194" s="478"/>
      <c r="MPK194" s="478"/>
      <c r="MPL194" s="478"/>
      <c r="MPM194" s="478"/>
      <c r="MPN194" s="478"/>
      <c r="MPO194" s="478"/>
      <c r="MPP194" s="478"/>
      <c r="MPQ194" s="478"/>
      <c r="MPR194" s="478"/>
      <c r="MPS194" s="478"/>
      <c r="MPT194" s="478"/>
      <c r="MPU194" s="478"/>
      <c r="MPV194" s="478"/>
      <c r="MPW194" s="478"/>
      <c r="MPX194" s="478"/>
      <c r="MPY194" s="478"/>
      <c r="MPZ194" s="478"/>
      <c r="MQA194" s="478"/>
      <c r="MQB194" s="478"/>
      <c r="MQC194" s="478"/>
      <c r="MQD194" s="478"/>
      <c r="MQE194" s="478"/>
      <c r="MQF194" s="478"/>
      <c r="MQG194" s="478"/>
      <c r="MQH194" s="478"/>
      <c r="MQI194" s="478"/>
      <c r="MQJ194" s="478"/>
      <c r="MQK194" s="478"/>
      <c r="MQL194" s="478"/>
      <c r="MQM194" s="478"/>
      <c r="MQN194" s="478"/>
      <c r="MQO194" s="478"/>
      <c r="MQP194" s="478"/>
      <c r="MQQ194" s="478"/>
      <c r="MQR194" s="478"/>
      <c r="MQS194" s="478"/>
      <c r="MQT194" s="478"/>
      <c r="MQU194" s="478"/>
      <c r="MQV194" s="478"/>
      <c r="MQW194" s="478"/>
      <c r="MQX194" s="478"/>
      <c r="MQY194" s="478"/>
      <c r="MQZ194" s="478"/>
      <c r="MRA194" s="478"/>
      <c r="MRB194" s="478"/>
      <c r="MRC194" s="478"/>
      <c r="MRD194" s="478"/>
      <c r="MRE194" s="478"/>
      <c r="MRF194" s="478"/>
      <c r="MRG194" s="478"/>
      <c r="MRH194" s="478"/>
      <c r="MRI194" s="478"/>
      <c r="MRJ194" s="478"/>
      <c r="MRK194" s="478"/>
      <c r="MRL194" s="478"/>
      <c r="MRM194" s="478"/>
      <c r="MRN194" s="478"/>
      <c r="MRO194" s="478"/>
      <c r="MRP194" s="478"/>
      <c r="MRQ194" s="478"/>
      <c r="MRR194" s="478"/>
      <c r="MRS194" s="478"/>
      <c r="MRT194" s="478"/>
      <c r="MRU194" s="478"/>
      <c r="MRV194" s="478"/>
      <c r="MRW194" s="478"/>
      <c r="MRX194" s="478"/>
      <c r="MRY194" s="478"/>
      <c r="MRZ194" s="478"/>
      <c r="MSA194" s="478"/>
      <c r="MSB194" s="478"/>
      <c r="MSC194" s="478"/>
      <c r="MSD194" s="478"/>
      <c r="MSE194" s="478"/>
      <c r="MSF194" s="478"/>
      <c r="MSG194" s="478"/>
      <c r="MSH194" s="478"/>
      <c r="MSI194" s="478"/>
      <c r="MSJ194" s="478"/>
      <c r="MSK194" s="478"/>
      <c r="MSL194" s="478"/>
      <c r="MSM194" s="478"/>
      <c r="MSN194" s="478"/>
      <c r="MSO194" s="478"/>
      <c r="MSP194" s="478"/>
      <c r="MSQ194" s="478"/>
      <c r="MSR194" s="478"/>
      <c r="MSS194" s="478"/>
      <c r="MST194" s="478"/>
      <c r="MSU194" s="478"/>
      <c r="MSV194" s="478"/>
      <c r="MSW194" s="478"/>
      <c r="MSX194" s="478"/>
      <c r="MSY194" s="478"/>
      <c r="MSZ194" s="478"/>
      <c r="MTA194" s="478"/>
      <c r="MTB194" s="478"/>
      <c r="MTC194" s="478"/>
      <c r="MTD194" s="478"/>
      <c r="MTE194" s="478"/>
      <c r="MTF194" s="478"/>
      <c r="MTG194" s="478"/>
      <c r="MTH194" s="478"/>
      <c r="MTI194" s="478"/>
      <c r="MTJ194" s="478"/>
      <c r="MTK194" s="478"/>
      <c r="MTL194" s="478"/>
      <c r="MTM194" s="478"/>
      <c r="MTN194" s="478"/>
      <c r="MTO194" s="478"/>
      <c r="MTP194" s="478"/>
      <c r="MTQ194" s="478"/>
      <c r="MTR194" s="478"/>
      <c r="MTS194" s="478"/>
      <c r="MTT194" s="478"/>
      <c r="MTU194" s="478"/>
      <c r="MTV194" s="478"/>
      <c r="MTW194" s="478"/>
      <c r="MTX194" s="478"/>
      <c r="MTY194" s="478"/>
      <c r="MTZ194" s="478"/>
      <c r="MUA194" s="478"/>
      <c r="MUB194" s="478"/>
      <c r="MUC194" s="478"/>
      <c r="MUD194" s="478"/>
      <c r="MUE194" s="478"/>
      <c r="MUF194" s="478"/>
      <c r="MUG194" s="478"/>
      <c r="MUH194" s="478"/>
      <c r="MUI194" s="478"/>
      <c r="MUJ194" s="478"/>
      <c r="MUK194" s="478"/>
      <c r="MUL194" s="478"/>
      <c r="MUM194" s="478"/>
      <c r="MUN194" s="478"/>
      <c r="MUO194" s="478"/>
      <c r="MUP194" s="478"/>
      <c r="MUQ194" s="478"/>
      <c r="MUR194" s="478"/>
      <c r="MUS194" s="478"/>
      <c r="MUT194" s="478"/>
      <c r="MUU194" s="478"/>
      <c r="MUV194" s="478"/>
      <c r="MUW194" s="478"/>
      <c r="MUX194" s="478"/>
      <c r="MUY194" s="478"/>
      <c r="MUZ194" s="478"/>
      <c r="MVA194" s="478"/>
      <c r="MVB194" s="478"/>
      <c r="MVC194" s="478"/>
      <c r="MVD194" s="478"/>
      <c r="MVE194" s="478"/>
      <c r="MVF194" s="478"/>
      <c r="MVG194" s="478"/>
      <c r="MVH194" s="478"/>
      <c r="MVI194" s="478"/>
      <c r="MVJ194" s="478"/>
      <c r="MVK194" s="478"/>
      <c r="MVL194" s="478"/>
      <c r="MVM194" s="478"/>
      <c r="MVN194" s="478"/>
      <c r="MVO194" s="478"/>
      <c r="MVP194" s="478"/>
      <c r="MVQ194" s="478"/>
      <c r="MVR194" s="478"/>
      <c r="MVS194" s="478"/>
      <c r="MVT194" s="478"/>
      <c r="MVU194" s="478"/>
      <c r="MVV194" s="478"/>
      <c r="MVW194" s="478"/>
      <c r="MVX194" s="478"/>
      <c r="MVY194" s="478"/>
      <c r="MVZ194" s="478"/>
      <c r="MWA194" s="478"/>
      <c r="MWB194" s="478"/>
      <c r="MWC194" s="478"/>
      <c r="MWD194" s="478"/>
      <c r="MWE194" s="478"/>
      <c r="MWF194" s="478"/>
      <c r="MWG194" s="478"/>
      <c r="MWH194" s="478"/>
      <c r="MWI194" s="478"/>
      <c r="MWJ194" s="478"/>
      <c r="MWK194" s="478"/>
      <c r="MWL194" s="478"/>
      <c r="MWM194" s="478"/>
      <c r="MWN194" s="478"/>
      <c r="MWO194" s="478"/>
      <c r="MWP194" s="478"/>
      <c r="MWQ194" s="478"/>
      <c r="MWR194" s="478"/>
      <c r="MWS194" s="478"/>
      <c r="MWT194" s="478"/>
      <c r="MWU194" s="478"/>
      <c r="MWV194" s="478"/>
      <c r="MWW194" s="478"/>
      <c r="MWX194" s="478"/>
      <c r="MWY194" s="478"/>
      <c r="MWZ194" s="478"/>
      <c r="MXA194" s="478"/>
      <c r="MXB194" s="478"/>
      <c r="MXC194" s="478"/>
      <c r="MXD194" s="478"/>
      <c r="MXE194" s="478"/>
      <c r="MXF194" s="478"/>
      <c r="MXG194" s="478"/>
      <c r="MXH194" s="478"/>
      <c r="MXI194" s="478"/>
      <c r="MXJ194" s="478"/>
      <c r="MXK194" s="478"/>
      <c r="MXL194" s="478"/>
      <c r="MXM194" s="478"/>
      <c r="MXN194" s="478"/>
      <c r="MXO194" s="478"/>
      <c r="MXP194" s="478"/>
      <c r="MXQ194" s="478"/>
      <c r="MXR194" s="478"/>
      <c r="MXS194" s="478"/>
      <c r="MXT194" s="478"/>
      <c r="MXU194" s="478"/>
      <c r="MXV194" s="478"/>
      <c r="MXW194" s="478"/>
      <c r="MXX194" s="478"/>
      <c r="MXY194" s="478"/>
      <c r="MXZ194" s="478"/>
      <c r="MYA194" s="478"/>
      <c r="MYB194" s="478"/>
      <c r="MYC194" s="478"/>
      <c r="MYD194" s="478"/>
      <c r="MYE194" s="478"/>
      <c r="MYF194" s="478"/>
      <c r="MYG194" s="478"/>
      <c r="MYH194" s="478"/>
      <c r="MYI194" s="478"/>
      <c r="MYJ194" s="478"/>
      <c r="MYK194" s="478"/>
      <c r="MYL194" s="478"/>
      <c r="MYM194" s="478"/>
      <c r="MYN194" s="478"/>
      <c r="MYO194" s="478"/>
      <c r="MYP194" s="478"/>
      <c r="MYQ194" s="478"/>
      <c r="MYR194" s="478"/>
      <c r="MYS194" s="478"/>
      <c r="MYT194" s="478"/>
      <c r="MYU194" s="478"/>
      <c r="MYV194" s="478"/>
      <c r="MYW194" s="478"/>
      <c r="MYX194" s="478"/>
      <c r="MYY194" s="478"/>
      <c r="MYZ194" s="478"/>
      <c r="MZA194" s="478"/>
      <c r="MZB194" s="478"/>
      <c r="MZC194" s="478"/>
      <c r="MZD194" s="478"/>
      <c r="MZE194" s="478"/>
      <c r="MZF194" s="478"/>
      <c r="MZG194" s="478"/>
      <c r="MZH194" s="478"/>
      <c r="MZI194" s="478"/>
      <c r="MZJ194" s="478"/>
      <c r="MZK194" s="478"/>
      <c r="MZL194" s="478"/>
      <c r="MZM194" s="478"/>
      <c r="MZN194" s="478"/>
      <c r="MZO194" s="478"/>
      <c r="MZP194" s="478"/>
      <c r="MZQ194" s="478"/>
      <c r="MZR194" s="478"/>
      <c r="MZS194" s="478"/>
      <c r="MZT194" s="478"/>
      <c r="MZU194" s="478"/>
      <c r="MZV194" s="478"/>
      <c r="MZW194" s="478"/>
      <c r="MZX194" s="478"/>
      <c r="MZY194" s="478"/>
      <c r="MZZ194" s="478"/>
      <c r="NAA194" s="478"/>
      <c r="NAB194" s="478"/>
      <c r="NAC194" s="478"/>
      <c r="NAD194" s="478"/>
      <c r="NAE194" s="478"/>
      <c r="NAF194" s="478"/>
      <c r="NAG194" s="478"/>
      <c r="NAH194" s="478"/>
      <c r="NAI194" s="478"/>
      <c r="NAJ194" s="478"/>
      <c r="NAK194" s="478"/>
      <c r="NAL194" s="478"/>
      <c r="NAM194" s="478"/>
      <c r="NAN194" s="478"/>
      <c r="NAO194" s="478"/>
      <c r="NAP194" s="478"/>
      <c r="NAQ194" s="478"/>
      <c r="NAR194" s="478"/>
      <c r="NAS194" s="478"/>
      <c r="NAT194" s="478"/>
      <c r="NAU194" s="478"/>
      <c r="NAV194" s="478"/>
      <c r="NAW194" s="478"/>
      <c r="NAX194" s="478"/>
      <c r="NAY194" s="478"/>
      <c r="NAZ194" s="478"/>
      <c r="NBA194" s="478"/>
      <c r="NBB194" s="478"/>
      <c r="NBC194" s="478"/>
      <c r="NBD194" s="478"/>
      <c r="NBE194" s="478"/>
      <c r="NBF194" s="478"/>
      <c r="NBG194" s="478"/>
      <c r="NBH194" s="478"/>
      <c r="NBI194" s="478"/>
      <c r="NBJ194" s="478"/>
      <c r="NBK194" s="478"/>
      <c r="NBL194" s="478"/>
      <c r="NBM194" s="478"/>
      <c r="NBN194" s="478"/>
      <c r="NBO194" s="478"/>
      <c r="NBP194" s="478"/>
      <c r="NBQ194" s="478"/>
      <c r="NBR194" s="478"/>
      <c r="NBS194" s="478"/>
      <c r="NBT194" s="478"/>
      <c r="NBU194" s="478"/>
      <c r="NBV194" s="478"/>
      <c r="NBW194" s="478"/>
      <c r="NBX194" s="478"/>
      <c r="NBY194" s="478"/>
      <c r="NBZ194" s="478"/>
      <c r="NCA194" s="478"/>
      <c r="NCB194" s="478"/>
      <c r="NCC194" s="478"/>
      <c r="NCD194" s="478"/>
      <c r="NCE194" s="478"/>
      <c r="NCF194" s="478"/>
      <c r="NCG194" s="478"/>
      <c r="NCH194" s="478"/>
      <c r="NCI194" s="478"/>
      <c r="NCJ194" s="478"/>
      <c r="NCK194" s="478"/>
      <c r="NCL194" s="478"/>
      <c r="NCM194" s="478"/>
      <c r="NCN194" s="478"/>
      <c r="NCO194" s="478"/>
      <c r="NCP194" s="478"/>
      <c r="NCQ194" s="478"/>
      <c r="NCR194" s="478"/>
      <c r="NCS194" s="478"/>
      <c r="NCT194" s="478"/>
      <c r="NCU194" s="478"/>
      <c r="NCV194" s="478"/>
      <c r="NCW194" s="478"/>
      <c r="NCX194" s="478"/>
      <c r="NCY194" s="478"/>
      <c r="NCZ194" s="478"/>
      <c r="NDA194" s="478"/>
      <c r="NDB194" s="478"/>
      <c r="NDC194" s="478"/>
      <c r="NDD194" s="478"/>
      <c r="NDE194" s="478"/>
      <c r="NDF194" s="478"/>
      <c r="NDG194" s="478"/>
      <c r="NDH194" s="478"/>
      <c r="NDI194" s="478"/>
      <c r="NDJ194" s="478"/>
      <c r="NDK194" s="478"/>
      <c r="NDL194" s="478"/>
      <c r="NDM194" s="478"/>
      <c r="NDN194" s="478"/>
      <c r="NDO194" s="478"/>
      <c r="NDP194" s="478"/>
      <c r="NDQ194" s="478"/>
      <c r="NDR194" s="478"/>
      <c r="NDS194" s="478"/>
      <c r="NDT194" s="478"/>
      <c r="NDU194" s="478"/>
      <c r="NDV194" s="478"/>
      <c r="NDW194" s="478"/>
      <c r="NDX194" s="478"/>
      <c r="NDY194" s="478"/>
      <c r="NDZ194" s="478"/>
      <c r="NEA194" s="478"/>
      <c r="NEB194" s="478"/>
      <c r="NEC194" s="478"/>
      <c r="NED194" s="478"/>
      <c r="NEE194" s="478"/>
      <c r="NEF194" s="478"/>
      <c r="NEG194" s="478"/>
      <c r="NEH194" s="478"/>
      <c r="NEI194" s="478"/>
      <c r="NEJ194" s="478"/>
      <c r="NEK194" s="478"/>
      <c r="NEL194" s="478"/>
      <c r="NEM194" s="478"/>
      <c r="NEN194" s="478"/>
      <c r="NEO194" s="478"/>
      <c r="NEP194" s="478"/>
      <c r="NEQ194" s="478"/>
      <c r="NER194" s="478"/>
      <c r="NES194" s="478"/>
      <c r="NET194" s="478"/>
      <c r="NEU194" s="478"/>
      <c r="NEV194" s="478"/>
      <c r="NEW194" s="478"/>
      <c r="NEX194" s="478"/>
      <c r="NEY194" s="478"/>
      <c r="NEZ194" s="478"/>
      <c r="NFA194" s="478"/>
      <c r="NFB194" s="478"/>
      <c r="NFC194" s="478"/>
      <c r="NFD194" s="478"/>
      <c r="NFE194" s="478"/>
      <c r="NFF194" s="478"/>
      <c r="NFG194" s="478"/>
      <c r="NFH194" s="478"/>
      <c r="NFI194" s="478"/>
      <c r="NFJ194" s="478"/>
      <c r="NFK194" s="478"/>
      <c r="NFL194" s="478"/>
      <c r="NFM194" s="478"/>
      <c r="NFN194" s="478"/>
      <c r="NFO194" s="478"/>
      <c r="NFP194" s="478"/>
      <c r="NFQ194" s="478"/>
      <c r="NFR194" s="478"/>
      <c r="NFS194" s="478"/>
      <c r="NFT194" s="478"/>
      <c r="NFU194" s="478"/>
      <c r="NFV194" s="478"/>
      <c r="NFW194" s="478"/>
      <c r="NFX194" s="478"/>
      <c r="NFY194" s="478"/>
      <c r="NFZ194" s="478"/>
      <c r="NGA194" s="478"/>
      <c r="NGB194" s="478"/>
      <c r="NGC194" s="478"/>
      <c r="NGD194" s="478"/>
      <c r="NGE194" s="478"/>
      <c r="NGF194" s="478"/>
      <c r="NGG194" s="478"/>
      <c r="NGH194" s="478"/>
      <c r="NGI194" s="478"/>
      <c r="NGJ194" s="478"/>
      <c r="NGK194" s="478"/>
      <c r="NGL194" s="478"/>
      <c r="NGM194" s="478"/>
      <c r="NGN194" s="478"/>
      <c r="NGO194" s="478"/>
      <c r="NGP194" s="478"/>
      <c r="NGQ194" s="478"/>
      <c r="NGR194" s="478"/>
      <c r="NGS194" s="478"/>
      <c r="NGT194" s="478"/>
      <c r="NGU194" s="478"/>
      <c r="NGV194" s="478"/>
      <c r="NGW194" s="478"/>
      <c r="NGX194" s="478"/>
      <c r="NGY194" s="478"/>
      <c r="NGZ194" s="478"/>
      <c r="NHA194" s="478"/>
      <c r="NHB194" s="478"/>
      <c r="NHC194" s="478"/>
      <c r="NHD194" s="478"/>
      <c r="NHE194" s="478"/>
      <c r="NHF194" s="478"/>
      <c r="NHG194" s="478"/>
      <c r="NHH194" s="478"/>
      <c r="NHI194" s="478"/>
      <c r="NHJ194" s="478"/>
      <c r="NHK194" s="478"/>
      <c r="NHL194" s="478"/>
      <c r="NHM194" s="478"/>
      <c r="NHN194" s="478"/>
      <c r="NHO194" s="478"/>
      <c r="NHP194" s="478"/>
      <c r="NHQ194" s="478"/>
      <c r="NHR194" s="478"/>
      <c r="NHS194" s="478"/>
      <c r="NHT194" s="478"/>
      <c r="NHU194" s="478"/>
      <c r="NHV194" s="478"/>
      <c r="NHW194" s="478"/>
      <c r="NHX194" s="478"/>
      <c r="NHY194" s="478"/>
      <c r="NHZ194" s="478"/>
      <c r="NIA194" s="478"/>
      <c r="NIB194" s="478"/>
      <c r="NIC194" s="478"/>
      <c r="NID194" s="478"/>
      <c r="NIE194" s="478"/>
      <c r="NIF194" s="478"/>
      <c r="NIG194" s="478"/>
      <c r="NIH194" s="478"/>
      <c r="NII194" s="478"/>
      <c r="NIJ194" s="478"/>
      <c r="NIK194" s="478"/>
      <c r="NIL194" s="478"/>
      <c r="NIM194" s="478"/>
      <c r="NIN194" s="478"/>
      <c r="NIO194" s="478"/>
      <c r="NIP194" s="478"/>
      <c r="NIQ194" s="478"/>
      <c r="NIR194" s="478"/>
      <c r="NIS194" s="478"/>
      <c r="NIT194" s="478"/>
      <c r="NIU194" s="478"/>
      <c r="NIV194" s="478"/>
      <c r="NIW194" s="478"/>
      <c r="NIX194" s="478"/>
      <c r="NIY194" s="478"/>
      <c r="NIZ194" s="478"/>
      <c r="NJA194" s="478"/>
      <c r="NJB194" s="478"/>
      <c r="NJC194" s="478"/>
      <c r="NJD194" s="478"/>
      <c r="NJE194" s="478"/>
      <c r="NJF194" s="478"/>
      <c r="NJG194" s="478"/>
      <c r="NJH194" s="478"/>
      <c r="NJI194" s="478"/>
      <c r="NJJ194" s="478"/>
      <c r="NJK194" s="478"/>
      <c r="NJL194" s="478"/>
      <c r="NJM194" s="478"/>
      <c r="NJN194" s="478"/>
      <c r="NJO194" s="478"/>
      <c r="NJP194" s="478"/>
      <c r="NJQ194" s="478"/>
      <c r="NJR194" s="478"/>
      <c r="NJS194" s="478"/>
      <c r="NJT194" s="478"/>
      <c r="NJU194" s="478"/>
      <c r="NJV194" s="478"/>
      <c r="NJW194" s="478"/>
      <c r="NJX194" s="478"/>
      <c r="NJY194" s="478"/>
      <c r="NJZ194" s="478"/>
      <c r="NKA194" s="478"/>
      <c r="NKB194" s="478"/>
      <c r="NKC194" s="478"/>
      <c r="NKD194" s="478"/>
      <c r="NKE194" s="478"/>
      <c r="NKF194" s="478"/>
      <c r="NKG194" s="478"/>
      <c r="NKH194" s="478"/>
      <c r="NKI194" s="478"/>
      <c r="NKJ194" s="478"/>
      <c r="NKK194" s="478"/>
      <c r="NKL194" s="478"/>
      <c r="NKM194" s="478"/>
      <c r="NKN194" s="478"/>
      <c r="NKO194" s="478"/>
      <c r="NKP194" s="478"/>
      <c r="NKQ194" s="478"/>
      <c r="NKR194" s="478"/>
      <c r="NKS194" s="478"/>
      <c r="NKT194" s="478"/>
      <c r="NKU194" s="478"/>
      <c r="NKV194" s="478"/>
      <c r="NKW194" s="478"/>
      <c r="NKX194" s="478"/>
      <c r="NKY194" s="478"/>
      <c r="NKZ194" s="478"/>
      <c r="NLA194" s="478"/>
      <c r="NLB194" s="478"/>
      <c r="NLC194" s="478"/>
      <c r="NLD194" s="478"/>
      <c r="NLE194" s="478"/>
      <c r="NLF194" s="478"/>
      <c r="NLG194" s="478"/>
      <c r="NLH194" s="478"/>
      <c r="NLI194" s="478"/>
      <c r="NLJ194" s="478"/>
      <c r="NLK194" s="478"/>
      <c r="NLL194" s="478"/>
      <c r="NLM194" s="478"/>
      <c r="NLN194" s="478"/>
      <c r="NLO194" s="478"/>
      <c r="NLP194" s="478"/>
      <c r="NLQ194" s="478"/>
      <c r="NLR194" s="478"/>
      <c r="NLS194" s="478"/>
      <c r="NLT194" s="478"/>
      <c r="NLU194" s="478"/>
      <c r="NLV194" s="478"/>
      <c r="NLW194" s="478"/>
      <c r="NLX194" s="478"/>
      <c r="NLY194" s="478"/>
      <c r="NLZ194" s="478"/>
      <c r="NMA194" s="478"/>
      <c r="NMB194" s="478"/>
      <c r="NMC194" s="478"/>
      <c r="NMD194" s="478"/>
      <c r="NME194" s="478"/>
      <c r="NMF194" s="478"/>
      <c r="NMG194" s="478"/>
      <c r="NMH194" s="478"/>
      <c r="NMI194" s="478"/>
      <c r="NMJ194" s="478"/>
      <c r="NMK194" s="478"/>
      <c r="NML194" s="478"/>
      <c r="NMM194" s="478"/>
      <c r="NMN194" s="478"/>
      <c r="NMO194" s="478"/>
      <c r="NMP194" s="478"/>
      <c r="NMQ194" s="478"/>
      <c r="NMR194" s="478"/>
      <c r="NMS194" s="478"/>
      <c r="NMT194" s="478"/>
      <c r="NMU194" s="478"/>
      <c r="NMV194" s="478"/>
      <c r="NMW194" s="478"/>
      <c r="NMX194" s="478"/>
      <c r="NMY194" s="478"/>
      <c r="NMZ194" s="478"/>
      <c r="NNA194" s="478"/>
      <c r="NNB194" s="478"/>
      <c r="NNC194" s="478"/>
      <c r="NND194" s="478"/>
      <c r="NNE194" s="478"/>
      <c r="NNF194" s="478"/>
      <c r="NNG194" s="478"/>
      <c r="NNH194" s="478"/>
      <c r="NNI194" s="478"/>
      <c r="NNJ194" s="478"/>
      <c r="NNK194" s="478"/>
      <c r="NNL194" s="478"/>
      <c r="NNM194" s="478"/>
      <c r="NNN194" s="478"/>
      <c r="NNO194" s="478"/>
      <c r="NNP194" s="478"/>
      <c r="NNQ194" s="478"/>
      <c r="NNR194" s="478"/>
      <c r="NNS194" s="478"/>
      <c r="NNT194" s="478"/>
      <c r="NNU194" s="478"/>
      <c r="NNV194" s="478"/>
      <c r="NNW194" s="478"/>
      <c r="NNX194" s="478"/>
      <c r="NNY194" s="478"/>
      <c r="NNZ194" s="478"/>
      <c r="NOA194" s="478"/>
      <c r="NOB194" s="478"/>
      <c r="NOC194" s="478"/>
      <c r="NOD194" s="478"/>
      <c r="NOE194" s="478"/>
      <c r="NOF194" s="478"/>
      <c r="NOG194" s="478"/>
      <c r="NOH194" s="478"/>
      <c r="NOI194" s="478"/>
      <c r="NOJ194" s="478"/>
      <c r="NOK194" s="478"/>
      <c r="NOL194" s="478"/>
      <c r="NOM194" s="478"/>
      <c r="NON194" s="478"/>
      <c r="NOO194" s="478"/>
      <c r="NOP194" s="478"/>
      <c r="NOQ194" s="478"/>
      <c r="NOR194" s="478"/>
      <c r="NOS194" s="478"/>
      <c r="NOT194" s="478"/>
      <c r="NOU194" s="478"/>
      <c r="NOV194" s="478"/>
      <c r="NOW194" s="478"/>
      <c r="NOX194" s="478"/>
      <c r="NOY194" s="478"/>
      <c r="NOZ194" s="478"/>
      <c r="NPA194" s="478"/>
      <c r="NPB194" s="478"/>
      <c r="NPC194" s="478"/>
      <c r="NPD194" s="478"/>
      <c r="NPE194" s="478"/>
      <c r="NPF194" s="478"/>
      <c r="NPG194" s="478"/>
      <c r="NPH194" s="478"/>
      <c r="NPI194" s="478"/>
      <c r="NPJ194" s="478"/>
      <c r="NPK194" s="478"/>
      <c r="NPL194" s="478"/>
      <c r="NPM194" s="478"/>
      <c r="NPN194" s="478"/>
      <c r="NPO194" s="478"/>
      <c r="NPP194" s="478"/>
      <c r="NPQ194" s="478"/>
      <c r="NPR194" s="478"/>
      <c r="NPS194" s="478"/>
      <c r="NPT194" s="478"/>
      <c r="NPU194" s="478"/>
      <c r="NPV194" s="478"/>
      <c r="NPW194" s="478"/>
      <c r="NPX194" s="478"/>
      <c r="NPY194" s="478"/>
      <c r="NPZ194" s="478"/>
      <c r="NQA194" s="478"/>
      <c r="NQB194" s="478"/>
      <c r="NQC194" s="478"/>
      <c r="NQD194" s="478"/>
      <c r="NQE194" s="478"/>
      <c r="NQF194" s="478"/>
      <c r="NQG194" s="478"/>
      <c r="NQH194" s="478"/>
      <c r="NQI194" s="478"/>
      <c r="NQJ194" s="478"/>
      <c r="NQK194" s="478"/>
      <c r="NQL194" s="478"/>
      <c r="NQM194" s="478"/>
      <c r="NQN194" s="478"/>
      <c r="NQO194" s="478"/>
      <c r="NQP194" s="478"/>
      <c r="NQQ194" s="478"/>
      <c r="NQR194" s="478"/>
      <c r="NQS194" s="478"/>
      <c r="NQT194" s="478"/>
      <c r="NQU194" s="478"/>
      <c r="NQV194" s="478"/>
      <c r="NQW194" s="478"/>
      <c r="NQX194" s="478"/>
      <c r="NQY194" s="478"/>
      <c r="NQZ194" s="478"/>
      <c r="NRA194" s="478"/>
      <c r="NRB194" s="478"/>
      <c r="NRC194" s="478"/>
      <c r="NRD194" s="478"/>
      <c r="NRE194" s="478"/>
      <c r="NRF194" s="478"/>
      <c r="NRG194" s="478"/>
      <c r="NRH194" s="478"/>
      <c r="NRI194" s="478"/>
      <c r="NRJ194" s="478"/>
      <c r="NRK194" s="478"/>
      <c r="NRL194" s="478"/>
      <c r="NRM194" s="478"/>
      <c r="NRN194" s="478"/>
      <c r="NRO194" s="478"/>
      <c r="NRP194" s="478"/>
      <c r="NRQ194" s="478"/>
      <c r="NRR194" s="478"/>
      <c r="NRS194" s="478"/>
      <c r="NRT194" s="478"/>
      <c r="NRU194" s="478"/>
      <c r="NRV194" s="478"/>
      <c r="NRW194" s="478"/>
      <c r="NRX194" s="478"/>
      <c r="NRY194" s="478"/>
      <c r="NRZ194" s="478"/>
      <c r="NSA194" s="478"/>
      <c r="NSB194" s="478"/>
      <c r="NSC194" s="478"/>
      <c r="NSD194" s="478"/>
      <c r="NSE194" s="478"/>
      <c r="NSF194" s="478"/>
      <c r="NSG194" s="478"/>
      <c r="NSH194" s="478"/>
      <c r="NSI194" s="478"/>
      <c r="NSJ194" s="478"/>
      <c r="NSK194" s="478"/>
      <c r="NSL194" s="478"/>
      <c r="NSM194" s="478"/>
      <c r="NSN194" s="478"/>
      <c r="NSO194" s="478"/>
      <c r="NSP194" s="478"/>
      <c r="NSQ194" s="478"/>
      <c r="NSR194" s="478"/>
      <c r="NSS194" s="478"/>
      <c r="NST194" s="478"/>
      <c r="NSU194" s="478"/>
      <c r="NSV194" s="478"/>
      <c r="NSW194" s="478"/>
      <c r="NSX194" s="478"/>
      <c r="NSY194" s="478"/>
      <c r="NSZ194" s="478"/>
      <c r="NTA194" s="478"/>
      <c r="NTB194" s="478"/>
      <c r="NTC194" s="478"/>
      <c r="NTD194" s="478"/>
      <c r="NTE194" s="478"/>
      <c r="NTF194" s="478"/>
      <c r="NTG194" s="478"/>
      <c r="NTH194" s="478"/>
      <c r="NTI194" s="478"/>
      <c r="NTJ194" s="478"/>
      <c r="NTK194" s="478"/>
      <c r="NTL194" s="478"/>
      <c r="NTM194" s="478"/>
      <c r="NTN194" s="478"/>
      <c r="NTO194" s="478"/>
      <c r="NTP194" s="478"/>
      <c r="NTQ194" s="478"/>
      <c r="NTR194" s="478"/>
      <c r="NTS194" s="478"/>
      <c r="NTT194" s="478"/>
      <c r="NTU194" s="478"/>
      <c r="NTV194" s="478"/>
      <c r="NTW194" s="478"/>
      <c r="NTX194" s="478"/>
      <c r="NTY194" s="478"/>
      <c r="NTZ194" s="478"/>
      <c r="NUA194" s="478"/>
      <c r="NUB194" s="478"/>
      <c r="NUC194" s="478"/>
      <c r="NUD194" s="478"/>
      <c r="NUE194" s="478"/>
      <c r="NUF194" s="478"/>
      <c r="NUG194" s="478"/>
      <c r="NUH194" s="478"/>
      <c r="NUI194" s="478"/>
      <c r="NUJ194" s="478"/>
      <c r="NUK194" s="478"/>
      <c r="NUL194" s="478"/>
      <c r="NUM194" s="478"/>
      <c r="NUN194" s="478"/>
      <c r="NUO194" s="478"/>
      <c r="NUP194" s="478"/>
      <c r="NUQ194" s="478"/>
      <c r="NUR194" s="478"/>
      <c r="NUS194" s="478"/>
      <c r="NUT194" s="478"/>
      <c r="NUU194" s="478"/>
      <c r="NUV194" s="478"/>
      <c r="NUW194" s="478"/>
      <c r="NUX194" s="478"/>
      <c r="NUY194" s="478"/>
      <c r="NUZ194" s="478"/>
      <c r="NVA194" s="478"/>
      <c r="NVB194" s="478"/>
      <c r="NVC194" s="478"/>
      <c r="NVD194" s="478"/>
      <c r="NVE194" s="478"/>
      <c r="NVF194" s="478"/>
      <c r="NVG194" s="478"/>
      <c r="NVH194" s="478"/>
      <c r="NVI194" s="478"/>
      <c r="NVJ194" s="478"/>
      <c r="NVK194" s="478"/>
      <c r="NVL194" s="478"/>
      <c r="NVM194" s="478"/>
      <c r="NVN194" s="478"/>
      <c r="NVO194" s="478"/>
      <c r="NVP194" s="478"/>
      <c r="NVQ194" s="478"/>
      <c r="NVR194" s="478"/>
      <c r="NVS194" s="478"/>
      <c r="NVT194" s="478"/>
      <c r="NVU194" s="478"/>
      <c r="NVV194" s="478"/>
      <c r="NVW194" s="478"/>
      <c r="NVX194" s="478"/>
      <c r="NVY194" s="478"/>
      <c r="NVZ194" s="478"/>
      <c r="NWA194" s="478"/>
      <c r="NWB194" s="478"/>
      <c r="NWC194" s="478"/>
      <c r="NWD194" s="478"/>
      <c r="NWE194" s="478"/>
      <c r="NWF194" s="478"/>
      <c r="NWG194" s="478"/>
      <c r="NWH194" s="478"/>
      <c r="NWI194" s="478"/>
      <c r="NWJ194" s="478"/>
      <c r="NWK194" s="478"/>
      <c r="NWL194" s="478"/>
      <c r="NWM194" s="478"/>
      <c r="NWN194" s="478"/>
      <c r="NWO194" s="478"/>
      <c r="NWP194" s="478"/>
      <c r="NWQ194" s="478"/>
      <c r="NWR194" s="478"/>
      <c r="NWS194" s="478"/>
      <c r="NWT194" s="478"/>
      <c r="NWU194" s="478"/>
      <c r="NWV194" s="478"/>
      <c r="NWW194" s="478"/>
      <c r="NWX194" s="478"/>
      <c r="NWY194" s="478"/>
      <c r="NWZ194" s="478"/>
      <c r="NXA194" s="478"/>
      <c r="NXB194" s="478"/>
      <c r="NXC194" s="478"/>
      <c r="NXD194" s="478"/>
      <c r="NXE194" s="478"/>
      <c r="NXF194" s="478"/>
      <c r="NXG194" s="478"/>
      <c r="NXH194" s="478"/>
      <c r="NXI194" s="478"/>
      <c r="NXJ194" s="478"/>
      <c r="NXK194" s="478"/>
      <c r="NXL194" s="478"/>
      <c r="NXM194" s="478"/>
      <c r="NXN194" s="478"/>
      <c r="NXO194" s="478"/>
      <c r="NXP194" s="478"/>
      <c r="NXQ194" s="478"/>
      <c r="NXR194" s="478"/>
      <c r="NXS194" s="478"/>
      <c r="NXT194" s="478"/>
      <c r="NXU194" s="478"/>
      <c r="NXV194" s="478"/>
      <c r="NXW194" s="478"/>
      <c r="NXX194" s="478"/>
      <c r="NXY194" s="478"/>
      <c r="NXZ194" s="478"/>
      <c r="NYA194" s="478"/>
      <c r="NYB194" s="478"/>
      <c r="NYC194" s="478"/>
      <c r="NYD194" s="478"/>
      <c r="NYE194" s="478"/>
      <c r="NYF194" s="478"/>
      <c r="NYG194" s="478"/>
      <c r="NYH194" s="478"/>
      <c r="NYI194" s="478"/>
      <c r="NYJ194" s="478"/>
      <c r="NYK194" s="478"/>
      <c r="NYL194" s="478"/>
      <c r="NYM194" s="478"/>
      <c r="NYN194" s="478"/>
      <c r="NYO194" s="478"/>
      <c r="NYP194" s="478"/>
      <c r="NYQ194" s="478"/>
      <c r="NYR194" s="478"/>
      <c r="NYS194" s="478"/>
      <c r="NYT194" s="478"/>
      <c r="NYU194" s="478"/>
      <c r="NYV194" s="478"/>
      <c r="NYW194" s="478"/>
      <c r="NYX194" s="478"/>
      <c r="NYY194" s="478"/>
      <c r="NYZ194" s="478"/>
      <c r="NZA194" s="478"/>
      <c r="NZB194" s="478"/>
      <c r="NZC194" s="478"/>
      <c r="NZD194" s="478"/>
      <c r="NZE194" s="478"/>
      <c r="NZF194" s="478"/>
      <c r="NZG194" s="478"/>
      <c r="NZH194" s="478"/>
      <c r="NZI194" s="478"/>
      <c r="NZJ194" s="478"/>
      <c r="NZK194" s="478"/>
      <c r="NZL194" s="478"/>
      <c r="NZM194" s="478"/>
      <c r="NZN194" s="478"/>
      <c r="NZO194" s="478"/>
      <c r="NZP194" s="478"/>
      <c r="NZQ194" s="478"/>
      <c r="NZR194" s="478"/>
      <c r="NZS194" s="478"/>
      <c r="NZT194" s="478"/>
      <c r="NZU194" s="478"/>
      <c r="NZV194" s="478"/>
      <c r="NZW194" s="478"/>
      <c r="NZX194" s="478"/>
      <c r="NZY194" s="478"/>
      <c r="NZZ194" s="478"/>
      <c r="OAA194" s="478"/>
      <c r="OAB194" s="478"/>
      <c r="OAC194" s="478"/>
      <c r="OAD194" s="478"/>
      <c r="OAE194" s="478"/>
      <c r="OAF194" s="478"/>
      <c r="OAG194" s="478"/>
      <c r="OAH194" s="478"/>
      <c r="OAI194" s="478"/>
      <c r="OAJ194" s="478"/>
      <c r="OAK194" s="478"/>
      <c r="OAL194" s="478"/>
      <c r="OAM194" s="478"/>
      <c r="OAN194" s="478"/>
      <c r="OAO194" s="478"/>
      <c r="OAP194" s="478"/>
      <c r="OAQ194" s="478"/>
      <c r="OAR194" s="478"/>
      <c r="OAS194" s="478"/>
      <c r="OAT194" s="478"/>
      <c r="OAU194" s="478"/>
      <c r="OAV194" s="478"/>
      <c r="OAW194" s="478"/>
      <c r="OAX194" s="478"/>
      <c r="OAY194" s="478"/>
      <c r="OAZ194" s="478"/>
      <c r="OBA194" s="478"/>
      <c r="OBB194" s="478"/>
      <c r="OBC194" s="478"/>
      <c r="OBD194" s="478"/>
      <c r="OBE194" s="478"/>
      <c r="OBF194" s="478"/>
      <c r="OBG194" s="478"/>
      <c r="OBH194" s="478"/>
      <c r="OBI194" s="478"/>
      <c r="OBJ194" s="478"/>
      <c r="OBK194" s="478"/>
      <c r="OBL194" s="478"/>
      <c r="OBM194" s="478"/>
      <c r="OBN194" s="478"/>
      <c r="OBO194" s="478"/>
      <c r="OBP194" s="478"/>
      <c r="OBQ194" s="478"/>
      <c r="OBR194" s="478"/>
      <c r="OBS194" s="478"/>
      <c r="OBT194" s="478"/>
      <c r="OBU194" s="478"/>
      <c r="OBV194" s="478"/>
      <c r="OBW194" s="478"/>
      <c r="OBX194" s="478"/>
      <c r="OBY194" s="478"/>
      <c r="OBZ194" s="478"/>
      <c r="OCA194" s="478"/>
      <c r="OCB194" s="478"/>
      <c r="OCC194" s="478"/>
      <c r="OCD194" s="478"/>
      <c r="OCE194" s="478"/>
      <c r="OCF194" s="478"/>
      <c r="OCG194" s="478"/>
      <c r="OCH194" s="478"/>
      <c r="OCI194" s="478"/>
      <c r="OCJ194" s="478"/>
      <c r="OCK194" s="478"/>
      <c r="OCL194" s="478"/>
      <c r="OCM194" s="478"/>
      <c r="OCN194" s="478"/>
      <c r="OCO194" s="478"/>
      <c r="OCP194" s="478"/>
      <c r="OCQ194" s="478"/>
      <c r="OCR194" s="478"/>
      <c r="OCS194" s="478"/>
      <c r="OCT194" s="478"/>
      <c r="OCU194" s="478"/>
      <c r="OCV194" s="478"/>
      <c r="OCW194" s="478"/>
      <c r="OCX194" s="478"/>
      <c r="OCY194" s="478"/>
      <c r="OCZ194" s="478"/>
      <c r="ODA194" s="478"/>
      <c r="ODB194" s="478"/>
      <c r="ODC194" s="478"/>
      <c r="ODD194" s="478"/>
      <c r="ODE194" s="478"/>
      <c r="ODF194" s="478"/>
      <c r="ODG194" s="478"/>
      <c r="ODH194" s="478"/>
      <c r="ODI194" s="478"/>
      <c r="ODJ194" s="478"/>
      <c r="ODK194" s="478"/>
      <c r="ODL194" s="478"/>
      <c r="ODM194" s="478"/>
      <c r="ODN194" s="478"/>
      <c r="ODO194" s="478"/>
      <c r="ODP194" s="478"/>
      <c r="ODQ194" s="478"/>
      <c r="ODR194" s="478"/>
      <c r="ODS194" s="478"/>
      <c r="ODT194" s="478"/>
      <c r="ODU194" s="478"/>
      <c r="ODV194" s="478"/>
      <c r="ODW194" s="478"/>
      <c r="ODX194" s="478"/>
      <c r="ODY194" s="478"/>
      <c r="ODZ194" s="478"/>
      <c r="OEA194" s="478"/>
      <c r="OEB194" s="478"/>
      <c r="OEC194" s="478"/>
      <c r="OED194" s="478"/>
      <c r="OEE194" s="478"/>
      <c r="OEF194" s="478"/>
      <c r="OEG194" s="478"/>
      <c r="OEH194" s="478"/>
      <c r="OEI194" s="478"/>
      <c r="OEJ194" s="478"/>
      <c r="OEK194" s="478"/>
      <c r="OEL194" s="478"/>
      <c r="OEM194" s="478"/>
      <c r="OEN194" s="478"/>
      <c r="OEO194" s="478"/>
      <c r="OEP194" s="478"/>
      <c r="OEQ194" s="478"/>
      <c r="OER194" s="478"/>
      <c r="OES194" s="478"/>
      <c r="OET194" s="478"/>
      <c r="OEU194" s="478"/>
      <c r="OEV194" s="478"/>
      <c r="OEW194" s="478"/>
      <c r="OEX194" s="478"/>
      <c r="OEY194" s="478"/>
      <c r="OEZ194" s="478"/>
      <c r="OFA194" s="478"/>
      <c r="OFB194" s="478"/>
      <c r="OFC194" s="478"/>
      <c r="OFD194" s="478"/>
      <c r="OFE194" s="478"/>
      <c r="OFF194" s="478"/>
      <c r="OFG194" s="478"/>
      <c r="OFH194" s="478"/>
      <c r="OFI194" s="478"/>
      <c r="OFJ194" s="478"/>
      <c r="OFK194" s="478"/>
      <c r="OFL194" s="478"/>
      <c r="OFM194" s="478"/>
      <c r="OFN194" s="478"/>
      <c r="OFO194" s="478"/>
      <c r="OFP194" s="478"/>
      <c r="OFQ194" s="478"/>
      <c r="OFR194" s="478"/>
      <c r="OFS194" s="478"/>
      <c r="OFT194" s="478"/>
      <c r="OFU194" s="478"/>
      <c r="OFV194" s="478"/>
      <c r="OFW194" s="478"/>
      <c r="OFX194" s="478"/>
      <c r="OFY194" s="478"/>
      <c r="OFZ194" s="478"/>
      <c r="OGA194" s="478"/>
      <c r="OGB194" s="478"/>
      <c r="OGC194" s="478"/>
      <c r="OGD194" s="478"/>
      <c r="OGE194" s="478"/>
      <c r="OGF194" s="478"/>
      <c r="OGG194" s="478"/>
      <c r="OGH194" s="478"/>
      <c r="OGI194" s="478"/>
      <c r="OGJ194" s="478"/>
      <c r="OGK194" s="478"/>
      <c r="OGL194" s="478"/>
      <c r="OGM194" s="478"/>
      <c r="OGN194" s="478"/>
      <c r="OGO194" s="478"/>
      <c r="OGP194" s="478"/>
      <c r="OGQ194" s="478"/>
      <c r="OGR194" s="478"/>
      <c r="OGS194" s="478"/>
      <c r="OGT194" s="478"/>
      <c r="OGU194" s="478"/>
      <c r="OGV194" s="478"/>
      <c r="OGW194" s="478"/>
      <c r="OGX194" s="478"/>
      <c r="OGY194" s="478"/>
      <c r="OGZ194" s="478"/>
      <c r="OHA194" s="478"/>
      <c r="OHB194" s="478"/>
      <c r="OHC194" s="478"/>
      <c r="OHD194" s="478"/>
      <c r="OHE194" s="478"/>
      <c r="OHF194" s="478"/>
      <c r="OHG194" s="478"/>
      <c r="OHH194" s="478"/>
      <c r="OHI194" s="478"/>
      <c r="OHJ194" s="478"/>
      <c r="OHK194" s="478"/>
      <c r="OHL194" s="478"/>
      <c r="OHM194" s="478"/>
      <c r="OHN194" s="478"/>
      <c r="OHO194" s="478"/>
      <c r="OHP194" s="478"/>
      <c r="OHQ194" s="478"/>
      <c r="OHR194" s="478"/>
      <c r="OHS194" s="478"/>
      <c r="OHT194" s="478"/>
      <c r="OHU194" s="478"/>
      <c r="OHV194" s="478"/>
      <c r="OHW194" s="478"/>
      <c r="OHX194" s="478"/>
      <c r="OHY194" s="478"/>
      <c r="OHZ194" s="478"/>
      <c r="OIA194" s="478"/>
      <c r="OIB194" s="478"/>
      <c r="OIC194" s="478"/>
      <c r="OID194" s="478"/>
      <c r="OIE194" s="478"/>
      <c r="OIF194" s="478"/>
      <c r="OIG194" s="478"/>
      <c r="OIH194" s="478"/>
      <c r="OII194" s="478"/>
      <c r="OIJ194" s="478"/>
      <c r="OIK194" s="478"/>
      <c r="OIL194" s="478"/>
      <c r="OIM194" s="478"/>
      <c r="OIN194" s="478"/>
      <c r="OIO194" s="478"/>
      <c r="OIP194" s="478"/>
      <c r="OIQ194" s="478"/>
      <c r="OIR194" s="478"/>
      <c r="OIS194" s="478"/>
      <c r="OIT194" s="478"/>
      <c r="OIU194" s="478"/>
      <c r="OIV194" s="478"/>
      <c r="OIW194" s="478"/>
      <c r="OIX194" s="478"/>
      <c r="OIY194" s="478"/>
      <c r="OIZ194" s="478"/>
      <c r="OJA194" s="478"/>
      <c r="OJB194" s="478"/>
      <c r="OJC194" s="478"/>
      <c r="OJD194" s="478"/>
      <c r="OJE194" s="478"/>
      <c r="OJF194" s="478"/>
      <c r="OJG194" s="478"/>
      <c r="OJH194" s="478"/>
      <c r="OJI194" s="478"/>
      <c r="OJJ194" s="478"/>
      <c r="OJK194" s="478"/>
      <c r="OJL194" s="478"/>
      <c r="OJM194" s="478"/>
      <c r="OJN194" s="478"/>
      <c r="OJO194" s="478"/>
      <c r="OJP194" s="478"/>
      <c r="OJQ194" s="478"/>
      <c r="OJR194" s="478"/>
      <c r="OJS194" s="478"/>
      <c r="OJT194" s="478"/>
      <c r="OJU194" s="478"/>
      <c r="OJV194" s="478"/>
      <c r="OJW194" s="478"/>
      <c r="OJX194" s="478"/>
      <c r="OJY194" s="478"/>
      <c r="OJZ194" s="478"/>
      <c r="OKA194" s="478"/>
      <c r="OKB194" s="478"/>
      <c r="OKC194" s="478"/>
      <c r="OKD194" s="478"/>
      <c r="OKE194" s="478"/>
      <c r="OKF194" s="478"/>
      <c r="OKG194" s="478"/>
      <c r="OKH194" s="478"/>
      <c r="OKI194" s="478"/>
      <c r="OKJ194" s="478"/>
      <c r="OKK194" s="478"/>
      <c r="OKL194" s="478"/>
      <c r="OKM194" s="478"/>
      <c r="OKN194" s="478"/>
      <c r="OKO194" s="478"/>
      <c r="OKP194" s="478"/>
      <c r="OKQ194" s="478"/>
      <c r="OKR194" s="478"/>
      <c r="OKS194" s="478"/>
      <c r="OKT194" s="478"/>
      <c r="OKU194" s="478"/>
      <c r="OKV194" s="478"/>
      <c r="OKW194" s="478"/>
      <c r="OKX194" s="478"/>
      <c r="OKY194" s="478"/>
      <c r="OKZ194" s="478"/>
      <c r="OLA194" s="478"/>
      <c r="OLB194" s="478"/>
      <c r="OLC194" s="478"/>
      <c r="OLD194" s="478"/>
      <c r="OLE194" s="478"/>
      <c r="OLF194" s="478"/>
      <c r="OLG194" s="478"/>
      <c r="OLH194" s="478"/>
      <c r="OLI194" s="478"/>
      <c r="OLJ194" s="478"/>
      <c r="OLK194" s="478"/>
      <c r="OLL194" s="478"/>
      <c r="OLM194" s="478"/>
      <c r="OLN194" s="478"/>
      <c r="OLO194" s="478"/>
      <c r="OLP194" s="478"/>
      <c r="OLQ194" s="478"/>
      <c r="OLR194" s="478"/>
      <c r="OLS194" s="478"/>
      <c r="OLT194" s="478"/>
      <c r="OLU194" s="478"/>
      <c r="OLV194" s="478"/>
      <c r="OLW194" s="478"/>
      <c r="OLX194" s="478"/>
      <c r="OLY194" s="478"/>
      <c r="OLZ194" s="478"/>
      <c r="OMA194" s="478"/>
      <c r="OMB194" s="478"/>
      <c r="OMC194" s="478"/>
      <c r="OMD194" s="478"/>
      <c r="OME194" s="478"/>
      <c r="OMF194" s="478"/>
      <c r="OMG194" s="478"/>
      <c r="OMH194" s="478"/>
      <c r="OMI194" s="478"/>
      <c r="OMJ194" s="478"/>
      <c r="OMK194" s="478"/>
      <c r="OML194" s="478"/>
      <c r="OMM194" s="478"/>
      <c r="OMN194" s="478"/>
      <c r="OMO194" s="478"/>
      <c r="OMP194" s="478"/>
      <c r="OMQ194" s="478"/>
      <c r="OMR194" s="478"/>
      <c r="OMS194" s="478"/>
      <c r="OMT194" s="478"/>
      <c r="OMU194" s="478"/>
      <c r="OMV194" s="478"/>
      <c r="OMW194" s="478"/>
      <c r="OMX194" s="478"/>
      <c r="OMY194" s="478"/>
      <c r="OMZ194" s="478"/>
      <c r="ONA194" s="478"/>
      <c r="ONB194" s="478"/>
      <c r="ONC194" s="478"/>
      <c r="OND194" s="478"/>
      <c r="ONE194" s="478"/>
      <c r="ONF194" s="478"/>
      <c r="ONG194" s="478"/>
      <c r="ONH194" s="478"/>
      <c r="ONI194" s="478"/>
      <c r="ONJ194" s="478"/>
      <c r="ONK194" s="478"/>
      <c r="ONL194" s="478"/>
      <c r="ONM194" s="478"/>
      <c r="ONN194" s="478"/>
      <c r="ONO194" s="478"/>
      <c r="ONP194" s="478"/>
      <c r="ONQ194" s="478"/>
      <c r="ONR194" s="478"/>
      <c r="ONS194" s="478"/>
      <c r="ONT194" s="478"/>
      <c r="ONU194" s="478"/>
      <c r="ONV194" s="478"/>
      <c r="ONW194" s="478"/>
      <c r="ONX194" s="478"/>
      <c r="ONY194" s="478"/>
      <c r="ONZ194" s="478"/>
      <c r="OOA194" s="478"/>
      <c r="OOB194" s="478"/>
      <c r="OOC194" s="478"/>
      <c r="OOD194" s="478"/>
      <c r="OOE194" s="478"/>
      <c r="OOF194" s="478"/>
      <c r="OOG194" s="478"/>
      <c r="OOH194" s="478"/>
      <c r="OOI194" s="478"/>
      <c r="OOJ194" s="478"/>
      <c r="OOK194" s="478"/>
      <c r="OOL194" s="478"/>
      <c r="OOM194" s="478"/>
      <c r="OON194" s="478"/>
      <c r="OOO194" s="478"/>
      <c r="OOP194" s="478"/>
      <c r="OOQ194" s="478"/>
      <c r="OOR194" s="478"/>
      <c r="OOS194" s="478"/>
      <c r="OOT194" s="478"/>
      <c r="OOU194" s="478"/>
      <c r="OOV194" s="478"/>
      <c r="OOW194" s="478"/>
      <c r="OOX194" s="478"/>
      <c r="OOY194" s="478"/>
      <c r="OOZ194" s="478"/>
      <c r="OPA194" s="478"/>
      <c r="OPB194" s="478"/>
      <c r="OPC194" s="478"/>
      <c r="OPD194" s="478"/>
      <c r="OPE194" s="478"/>
      <c r="OPF194" s="478"/>
      <c r="OPG194" s="478"/>
      <c r="OPH194" s="478"/>
      <c r="OPI194" s="478"/>
      <c r="OPJ194" s="478"/>
      <c r="OPK194" s="478"/>
      <c r="OPL194" s="478"/>
      <c r="OPM194" s="478"/>
      <c r="OPN194" s="478"/>
      <c r="OPO194" s="478"/>
      <c r="OPP194" s="478"/>
      <c r="OPQ194" s="478"/>
      <c r="OPR194" s="478"/>
      <c r="OPS194" s="478"/>
      <c r="OPT194" s="478"/>
      <c r="OPU194" s="478"/>
      <c r="OPV194" s="478"/>
      <c r="OPW194" s="478"/>
      <c r="OPX194" s="478"/>
      <c r="OPY194" s="478"/>
      <c r="OPZ194" s="478"/>
      <c r="OQA194" s="478"/>
      <c r="OQB194" s="478"/>
      <c r="OQC194" s="478"/>
      <c r="OQD194" s="478"/>
      <c r="OQE194" s="478"/>
      <c r="OQF194" s="478"/>
      <c r="OQG194" s="478"/>
      <c r="OQH194" s="478"/>
      <c r="OQI194" s="478"/>
      <c r="OQJ194" s="478"/>
      <c r="OQK194" s="478"/>
      <c r="OQL194" s="478"/>
      <c r="OQM194" s="478"/>
      <c r="OQN194" s="478"/>
      <c r="OQO194" s="478"/>
      <c r="OQP194" s="478"/>
      <c r="OQQ194" s="478"/>
      <c r="OQR194" s="478"/>
      <c r="OQS194" s="478"/>
      <c r="OQT194" s="478"/>
      <c r="OQU194" s="478"/>
      <c r="OQV194" s="478"/>
      <c r="OQW194" s="478"/>
      <c r="OQX194" s="478"/>
      <c r="OQY194" s="478"/>
      <c r="OQZ194" s="478"/>
      <c r="ORA194" s="478"/>
      <c r="ORB194" s="478"/>
      <c r="ORC194" s="478"/>
      <c r="ORD194" s="478"/>
      <c r="ORE194" s="478"/>
      <c r="ORF194" s="478"/>
      <c r="ORG194" s="478"/>
      <c r="ORH194" s="478"/>
      <c r="ORI194" s="478"/>
      <c r="ORJ194" s="478"/>
      <c r="ORK194" s="478"/>
      <c r="ORL194" s="478"/>
      <c r="ORM194" s="478"/>
      <c r="ORN194" s="478"/>
      <c r="ORO194" s="478"/>
      <c r="ORP194" s="478"/>
      <c r="ORQ194" s="478"/>
      <c r="ORR194" s="478"/>
      <c r="ORS194" s="478"/>
      <c r="ORT194" s="478"/>
      <c r="ORU194" s="478"/>
      <c r="ORV194" s="478"/>
      <c r="ORW194" s="478"/>
      <c r="ORX194" s="478"/>
      <c r="ORY194" s="478"/>
      <c r="ORZ194" s="478"/>
      <c r="OSA194" s="478"/>
      <c r="OSB194" s="478"/>
      <c r="OSC194" s="478"/>
      <c r="OSD194" s="478"/>
      <c r="OSE194" s="478"/>
      <c r="OSF194" s="478"/>
      <c r="OSG194" s="478"/>
      <c r="OSH194" s="478"/>
      <c r="OSI194" s="478"/>
      <c r="OSJ194" s="478"/>
      <c r="OSK194" s="478"/>
      <c r="OSL194" s="478"/>
      <c r="OSM194" s="478"/>
      <c r="OSN194" s="478"/>
      <c r="OSO194" s="478"/>
      <c r="OSP194" s="478"/>
      <c r="OSQ194" s="478"/>
      <c r="OSR194" s="478"/>
      <c r="OSS194" s="478"/>
      <c r="OST194" s="478"/>
      <c r="OSU194" s="478"/>
      <c r="OSV194" s="478"/>
      <c r="OSW194" s="478"/>
      <c r="OSX194" s="478"/>
      <c r="OSY194" s="478"/>
      <c r="OSZ194" s="478"/>
      <c r="OTA194" s="478"/>
      <c r="OTB194" s="478"/>
      <c r="OTC194" s="478"/>
      <c r="OTD194" s="478"/>
      <c r="OTE194" s="478"/>
      <c r="OTF194" s="478"/>
      <c r="OTG194" s="478"/>
      <c r="OTH194" s="478"/>
      <c r="OTI194" s="478"/>
      <c r="OTJ194" s="478"/>
      <c r="OTK194" s="478"/>
      <c r="OTL194" s="478"/>
      <c r="OTM194" s="478"/>
      <c r="OTN194" s="478"/>
      <c r="OTO194" s="478"/>
      <c r="OTP194" s="478"/>
      <c r="OTQ194" s="478"/>
      <c r="OTR194" s="478"/>
      <c r="OTS194" s="478"/>
      <c r="OTT194" s="478"/>
      <c r="OTU194" s="478"/>
      <c r="OTV194" s="478"/>
      <c r="OTW194" s="478"/>
      <c r="OTX194" s="478"/>
      <c r="OTY194" s="478"/>
      <c r="OTZ194" s="478"/>
      <c r="OUA194" s="478"/>
      <c r="OUB194" s="478"/>
      <c r="OUC194" s="478"/>
      <c r="OUD194" s="478"/>
      <c r="OUE194" s="478"/>
      <c r="OUF194" s="478"/>
      <c r="OUG194" s="478"/>
      <c r="OUH194" s="478"/>
      <c r="OUI194" s="478"/>
      <c r="OUJ194" s="478"/>
      <c r="OUK194" s="478"/>
      <c r="OUL194" s="478"/>
      <c r="OUM194" s="478"/>
      <c r="OUN194" s="478"/>
      <c r="OUO194" s="478"/>
      <c r="OUP194" s="478"/>
      <c r="OUQ194" s="478"/>
      <c r="OUR194" s="478"/>
      <c r="OUS194" s="478"/>
      <c r="OUT194" s="478"/>
      <c r="OUU194" s="478"/>
      <c r="OUV194" s="478"/>
      <c r="OUW194" s="478"/>
      <c r="OUX194" s="478"/>
      <c r="OUY194" s="478"/>
      <c r="OUZ194" s="478"/>
      <c r="OVA194" s="478"/>
      <c r="OVB194" s="478"/>
      <c r="OVC194" s="478"/>
      <c r="OVD194" s="478"/>
      <c r="OVE194" s="478"/>
      <c r="OVF194" s="478"/>
      <c r="OVG194" s="478"/>
      <c r="OVH194" s="478"/>
      <c r="OVI194" s="478"/>
      <c r="OVJ194" s="478"/>
      <c r="OVK194" s="478"/>
      <c r="OVL194" s="478"/>
      <c r="OVM194" s="478"/>
      <c r="OVN194" s="478"/>
      <c r="OVO194" s="478"/>
      <c r="OVP194" s="478"/>
      <c r="OVQ194" s="478"/>
      <c r="OVR194" s="478"/>
      <c r="OVS194" s="478"/>
      <c r="OVT194" s="478"/>
      <c r="OVU194" s="478"/>
      <c r="OVV194" s="478"/>
      <c r="OVW194" s="478"/>
      <c r="OVX194" s="478"/>
      <c r="OVY194" s="478"/>
      <c r="OVZ194" s="478"/>
      <c r="OWA194" s="478"/>
      <c r="OWB194" s="478"/>
      <c r="OWC194" s="478"/>
      <c r="OWD194" s="478"/>
      <c r="OWE194" s="478"/>
      <c r="OWF194" s="478"/>
      <c r="OWG194" s="478"/>
      <c r="OWH194" s="478"/>
      <c r="OWI194" s="478"/>
      <c r="OWJ194" s="478"/>
      <c r="OWK194" s="478"/>
      <c r="OWL194" s="478"/>
      <c r="OWM194" s="478"/>
      <c r="OWN194" s="478"/>
      <c r="OWO194" s="478"/>
      <c r="OWP194" s="478"/>
      <c r="OWQ194" s="478"/>
      <c r="OWR194" s="478"/>
      <c r="OWS194" s="478"/>
      <c r="OWT194" s="478"/>
      <c r="OWU194" s="478"/>
      <c r="OWV194" s="478"/>
      <c r="OWW194" s="478"/>
      <c r="OWX194" s="478"/>
      <c r="OWY194" s="478"/>
      <c r="OWZ194" s="478"/>
      <c r="OXA194" s="478"/>
      <c r="OXB194" s="478"/>
      <c r="OXC194" s="478"/>
      <c r="OXD194" s="478"/>
      <c r="OXE194" s="478"/>
      <c r="OXF194" s="478"/>
      <c r="OXG194" s="478"/>
      <c r="OXH194" s="478"/>
      <c r="OXI194" s="478"/>
      <c r="OXJ194" s="478"/>
      <c r="OXK194" s="478"/>
      <c r="OXL194" s="478"/>
      <c r="OXM194" s="478"/>
      <c r="OXN194" s="478"/>
      <c r="OXO194" s="478"/>
      <c r="OXP194" s="478"/>
      <c r="OXQ194" s="478"/>
      <c r="OXR194" s="478"/>
      <c r="OXS194" s="478"/>
      <c r="OXT194" s="478"/>
      <c r="OXU194" s="478"/>
      <c r="OXV194" s="478"/>
      <c r="OXW194" s="478"/>
      <c r="OXX194" s="478"/>
      <c r="OXY194" s="478"/>
      <c r="OXZ194" s="478"/>
      <c r="OYA194" s="478"/>
      <c r="OYB194" s="478"/>
      <c r="OYC194" s="478"/>
      <c r="OYD194" s="478"/>
      <c r="OYE194" s="478"/>
      <c r="OYF194" s="478"/>
      <c r="OYG194" s="478"/>
      <c r="OYH194" s="478"/>
      <c r="OYI194" s="478"/>
      <c r="OYJ194" s="478"/>
      <c r="OYK194" s="478"/>
      <c r="OYL194" s="478"/>
      <c r="OYM194" s="478"/>
      <c r="OYN194" s="478"/>
      <c r="OYO194" s="478"/>
      <c r="OYP194" s="478"/>
      <c r="OYQ194" s="478"/>
      <c r="OYR194" s="478"/>
      <c r="OYS194" s="478"/>
      <c r="OYT194" s="478"/>
      <c r="OYU194" s="478"/>
      <c r="OYV194" s="478"/>
      <c r="OYW194" s="478"/>
      <c r="OYX194" s="478"/>
      <c r="OYY194" s="478"/>
      <c r="OYZ194" s="478"/>
      <c r="OZA194" s="478"/>
      <c r="OZB194" s="478"/>
      <c r="OZC194" s="478"/>
      <c r="OZD194" s="478"/>
      <c r="OZE194" s="478"/>
      <c r="OZF194" s="478"/>
      <c r="OZG194" s="478"/>
      <c r="OZH194" s="478"/>
      <c r="OZI194" s="478"/>
      <c r="OZJ194" s="478"/>
      <c r="OZK194" s="478"/>
      <c r="OZL194" s="478"/>
      <c r="OZM194" s="478"/>
      <c r="OZN194" s="478"/>
      <c r="OZO194" s="478"/>
      <c r="OZP194" s="478"/>
      <c r="OZQ194" s="478"/>
      <c r="OZR194" s="478"/>
      <c r="OZS194" s="478"/>
      <c r="OZT194" s="478"/>
      <c r="OZU194" s="478"/>
      <c r="OZV194" s="478"/>
      <c r="OZW194" s="478"/>
      <c r="OZX194" s="478"/>
      <c r="OZY194" s="478"/>
      <c r="OZZ194" s="478"/>
      <c r="PAA194" s="478"/>
      <c r="PAB194" s="478"/>
      <c r="PAC194" s="478"/>
      <c r="PAD194" s="478"/>
      <c r="PAE194" s="478"/>
      <c r="PAF194" s="478"/>
      <c r="PAG194" s="478"/>
      <c r="PAH194" s="478"/>
      <c r="PAI194" s="478"/>
      <c r="PAJ194" s="478"/>
      <c r="PAK194" s="478"/>
      <c r="PAL194" s="478"/>
      <c r="PAM194" s="478"/>
      <c r="PAN194" s="478"/>
      <c r="PAO194" s="478"/>
      <c r="PAP194" s="478"/>
      <c r="PAQ194" s="478"/>
      <c r="PAR194" s="478"/>
      <c r="PAS194" s="478"/>
      <c r="PAT194" s="478"/>
      <c r="PAU194" s="478"/>
      <c r="PAV194" s="478"/>
      <c r="PAW194" s="478"/>
      <c r="PAX194" s="478"/>
      <c r="PAY194" s="478"/>
      <c r="PAZ194" s="478"/>
      <c r="PBA194" s="478"/>
      <c r="PBB194" s="478"/>
      <c r="PBC194" s="478"/>
      <c r="PBD194" s="478"/>
      <c r="PBE194" s="478"/>
      <c r="PBF194" s="478"/>
      <c r="PBG194" s="478"/>
      <c r="PBH194" s="478"/>
      <c r="PBI194" s="478"/>
      <c r="PBJ194" s="478"/>
      <c r="PBK194" s="478"/>
      <c r="PBL194" s="478"/>
      <c r="PBM194" s="478"/>
      <c r="PBN194" s="478"/>
      <c r="PBO194" s="478"/>
      <c r="PBP194" s="478"/>
      <c r="PBQ194" s="478"/>
      <c r="PBR194" s="478"/>
      <c r="PBS194" s="478"/>
      <c r="PBT194" s="478"/>
      <c r="PBU194" s="478"/>
      <c r="PBV194" s="478"/>
      <c r="PBW194" s="478"/>
      <c r="PBX194" s="478"/>
      <c r="PBY194" s="478"/>
      <c r="PBZ194" s="478"/>
      <c r="PCA194" s="478"/>
      <c r="PCB194" s="478"/>
      <c r="PCC194" s="478"/>
      <c r="PCD194" s="478"/>
      <c r="PCE194" s="478"/>
      <c r="PCF194" s="478"/>
      <c r="PCG194" s="478"/>
      <c r="PCH194" s="478"/>
      <c r="PCI194" s="478"/>
      <c r="PCJ194" s="478"/>
      <c r="PCK194" s="478"/>
      <c r="PCL194" s="478"/>
      <c r="PCM194" s="478"/>
      <c r="PCN194" s="478"/>
      <c r="PCO194" s="478"/>
      <c r="PCP194" s="478"/>
      <c r="PCQ194" s="478"/>
      <c r="PCR194" s="478"/>
      <c r="PCS194" s="478"/>
      <c r="PCT194" s="478"/>
      <c r="PCU194" s="478"/>
      <c r="PCV194" s="478"/>
      <c r="PCW194" s="478"/>
      <c r="PCX194" s="478"/>
      <c r="PCY194" s="478"/>
      <c r="PCZ194" s="478"/>
      <c r="PDA194" s="478"/>
      <c r="PDB194" s="478"/>
      <c r="PDC194" s="478"/>
      <c r="PDD194" s="478"/>
      <c r="PDE194" s="478"/>
      <c r="PDF194" s="478"/>
      <c r="PDG194" s="478"/>
      <c r="PDH194" s="478"/>
      <c r="PDI194" s="478"/>
      <c r="PDJ194" s="478"/>
      <c r="PDK194" s="478"/>
      <c r="PDL194" s="478"/>
      <c r="PDM194" s="478"/>
      <c r="PDN194" s="478"/>
      <c r="PDO194" s="478"/>
      <c r="PDP194" s="478"/>
      <c r="PDQ194" s="478"/>
      <c r="PDR194" s="478"/>
      <c r="PDS194" s="478"/>
      <c r="PDT194" s="478"/>
      <c r="PDU194" s="478"/>
      <c r="PDV194" s="478"/>
      <c r="PDW194" s="478"/>
      <c r="PDX194" s="478"/>
      <c r="PDY194" s="478"/>
      <c r="PDZ194" s="478"/>
      <c r="PEA194" s="478"/>
      <c r="PEB194" s="478"/>
      <c r="PEC194" s="478"/>
      <c r="PED194" s="478"/>
      <c r="PEE194" s="478"/>
      <c r="PEF194" s="478"/>
      <c r="PEG194" s="478"/>
      <c r="PEH194" s="478"/>
      <c r="PEI194" s="478"/>
      <c r="PEJ194" s="478"/>
      <c r="PEK194" s="478"/>
      <c r="PEL194" s="478"/>
      <c r="PEM194" s="478"/>
      <c r="PEN194" s="478"/>
      <c r="PEO194" s="478"/>
      <c r="PEP194" s="478"/>
      <c r="PEQ194" s="478"/>
      <c r="PER194" s="478"/>
      <c r="PES194" s="478"/>
      <c r="PET194" s="478"/>
      <c r="PEU194" s="478"/>
      <c r="PEV194" s="478"/>
      <c r="PEW194" s="478"/>
      <c r="PEX194" s="478"/>
      <c r="PEY194" s="478"/>
      <c r="PEZ194" s="478"/>
      <c r="PFA194" s="478"/>
      <c r="PFB194" s="478"/>
      <c r="PFC194" s="478"/>
      <c r="PFD194" s="478"/>
      <c r="PFE194" s="478"/>
      <c r="PFF194" s="478"/>
      <c r="PFG194" s="478"/>
      <c r="PFH194" s="478"/>
      <c r="PFI194" s="478"/>
      <c r="PFJ194" s="478"/>
      <c r="PFK194" s="478"/>
      <c r="PFL194" s="478"/>
      <c r="PFM194" s="478"/>
      <c r="PFN194" s="478"/>
      <c r="PFO194" s="478"/>
      <c r="PFP194" s="478"/>
      <c r="PFQ194" s="478"/>
      <c r="PFR194" s="478"/>
      <c r="PFS194" s="478"/>
      <c r="PFT194" s="478"/>
      <c r="PFU194" s="478"/>
      <c r="PFV194" s="478"/>
      <c r="PFW194" s="478"/>
      <c r="PFX194" s="478"/>
      <c r="PFY194" s="478"/>
      <c r="PFZ194" s="478"/>
      <c r="PGA194" s="478"/>
      <c r="PGB194" s="478"/>
      <c r="PGC194" s="478"/>
      <c r="PGD194" s="478"/>
      <c r="PGE194" s="478"/>
      <c r="PGF194" s="478"/>
      <c r="PGG194" s="478"/>
      <c r="PGH194" s="478"/>
      <c r="PGI194" s="478"/>
      <c r="PGJ194" s="478"/>
      <c r="PGK194" s="478"/>
      <c r="PGL194" s="478"/>
      <c r="PGM194" s="478"/>
      <c r="PGN194" s="478"/>
      <c r="PGO194" s="478"/>
      <c r="PGP194" s="478"/>
      <c r="PGQ194" s="478"/>
      <c r="PGR194" s="478"/>
      <c r="PGS194" s="478"/>
      <c r="PGT194" s="478"/>
      <c r="PGU194" s="478"/>
      <c r="PGV194" s="478"/>
      <c r="PGW194" s="478"/>
      <c r="PGX194" s="478"/>
      <c r="PGY194" s="478"/>
      <c r="PGZ194" s="478"/>
      <c r="PHA194" s="478"/>
      <c r="PHB194" s="478"/>
      <c r="PHC194" s="478"/>
      <c r="PHD194" s="478"/>
      <c r="PHE194" s="478"/>
      <c r="PHF194" s="478"/>
      <c r="PHG194" s="478"/>
      <c r="PHH194" s="478"/>
      <c r="PHI194" s="478"/>
      <c r="PHJ194" s="478"/>
      <c r="PHK194" s="478"/>
      <c r="PHL194" s="478"/>
      <c r="PHM194" s="478"/>
      <c r="PHN194" s="478"/>
      <c r="PHO194" s="478"/>
      <c r="PHP194" s="478"/>
      <c r="PHQ194" s="478"/>
      <c r="PHR194" s="478"/>
      <c r="PHS194" s="478"/>
      <c r="PHT194" s="478"/>
      <c r="PHU194" s="478"/>
      <c r="PHV194" s="478"/>
      <c r="PHW194" s="478"/>
      <c r="PHX194" s="478"/>
      <c r="PHY194" s="478"/>
      <c r="PHZ194" s="478"/>
      <c r="PIA194" s="478"/>
      <c r="PIB194" s="478"/>
      <c r="PIC194" s="478"/>
      <c r="PID194" s="478"/>
      <c r="PIE194" s="478"/>
      <c r="PIF194" s="478"/>
      <c r="PIG194" s="478"/>
      <c r="PIH194" s="478"/>
      <c r="PII194" s="478"/>
      <c r="PIJ194" s="478"/>
      <c r="PIK194" s="478"/>
      <c r="PIL194" s="478"/>
      <c r="PIM194" s="478"/>
      <c r="PIN194" s="478"/>
      <c r="PIO194" s="478"/>
      <c r="PIP194" s="478"/>
      <c r="PIQ194" s="478"/>
      <c r="PIR194" s="478"/>
      <c r="PIS194" s="478"/>
      <c r="PIT194" s="478"/>
      <c r="PIU194" s="478"/>
      <c r="PIV194" s="478"/>
      <c r="PIW194" s="478"/>
      <c r="PIX194" s="478"/>
      <c r="PIY194" s="478"/>
      <c r="PIZ194" s="478"/>
      <c r="PJA194" s="478"/>
      <c r="PJB194" s="478"/>
      <c r="PJC194" s="478"/>
      <c r="PJD194" s="478"/>
      <c r="PJE194" s="478"/>
      <c r="PJF194" s="478"/>
      <c r="PJG194" s="478"/>
      <c r="PJH194" s="478"/>
      <c r="PJI194" s="478"/>
      <c r="PJJ194" s="478"/>
      <c r="PJK194" s="478"/>
      <c r="PJL194" s="478"/>
      <c r="PJM194" s="478"/>
      <c r="PJN194" s="478"/>
      <c r="PJO194" s="478"/>
      <c r="PJP194" s="478"/>
      <c r="PJQ194" s="478"/>
      <c r="PJR194" s="478"/>
      <c r="PJS194" s="478"/>
      <c r="PJT194" s="478"/>
      <c r="PJU194" s="478"/>
      <c r="PJV194" s="478"/>
      <c r="PJW194" s="478"/>
      <c r="PJX194" s="478"/>
      <c r="PJY194" s="478"/>
      <c r="PJZ194" s="478"/>
      <c r="PKA194" s="478"/>
      <c r="PKB194" s="478"/>
      <c r="PKC194" s="478"/>
      <c r="PKD194" s="478"/>
      <c r="PKE194" s="478"/>
      <c r="PKF194" s="478"/>
      <c r="PKG194" s="478"/>
      <c r="PKH194" s="478"/>
      <c r="PKI194" s="478"/>
      <c r="PKJ194" s="478"/>
      <c r="PKK194" s="478"/>
      <c r="PKL194" s="478"/>
      <c r="PKM194" s="478"/>
      <c r="PKN194" s="478"/>
      <c r="PKO194" s="478"/>
      <c r="PKP194" s="478"/>
      <c r="PKQ194" s="478"/>
      <c r="PKR194" s="478"/>
      <c r="PKS194" s="478"/>
      <c r="PKT194" s="478"/>
      <c r="PKU194" s="478"/>
      <c r="PKV194" s="478"/>
      <c r="PKW194" s="478"/>
      <c r="PKX194" s="478"/>
      <c r="PKY194" s="478"/>
      <c r="PKZ194" s="478"/>
      <c r="PLA194" s="478"/>
      <c r="PLB194" s="478"/>
      <c r="PLC194" s="478"/>
      <c r="PLD194" s="478"/>
      <c r="PLE194" s="478"/>
      <c r="PLF194" s="478"/>
      <c r="PLG194" s="478"/>
      <c r="PLH194" s="478"/>
      <c r="PLI194" s="478"/>
      <c r="PLJ194" s="478"/>
      <c r="PLK194" s="478"/>
      <c r="PLL194" s="478"/>
      <c r="PLM194" s="478"/>
      <c r="PLN194" s="478"/>
      <c r="PLO194" s="478"/>
      <c r="PLP194" s="478"/>
      <c r="PLQ194" s="478"/>
      <c r="PLR194" s="478"/>
      <c r="PLS194" s="478"/>
      <c r="PLT194" s="478"/>
      <c r="PLU194" s="478"/>
      <c r="PLV194" s="478"/>
      <c r="PLW194" s="478"/>
      <c r="PLX194" s="478"/>
      <c r="PLY194" s="478"/>
      <c r="PLZ194" s="478"/>
      <c r="PMA194" s="478"/>
      <c r="PMB194" s="478"/>
      <c r="PMC194" s="478"/>
      <c r="PMD194" s="478"/>
      <c r="PME194" s="478"/>
      <c r="PMF194" s="478"/>
      <c r="PMG194" s="478"/>
      <c r="PMH194" s="478"/>
      <c r="PMI194" s="478"/>
      <c r="PMJ194" s="478"/>
      <c r="PMK194" s="478"/>
      <c r="PML194" s="478"/>
      <c r="PMM194" s="478"/>
      <c r="PMN194" s="478"/>
      <c r="PMO194" s="478"/>
      <c r="PMP194" s="478"/>
      <c r="PMQ194" s="478"/>
      <c r="PMR194" s="478"/>
      <c r="PMS194" s="478"/>
      <c r="PMT194" s="478"/>
      <c r="PMU194" s="478"/>
      <c r="PMV194" s="478"/>
      <c r="PMW194" s="478"/>
      <c r="PMX194" s="478"/>
      <c r="PMY194" s="478"/>
      <c r="PMZ194" s="478"/>
      <c r="PNA194" s="478"/>
      <c r="PNB194" s="478"/>
      <c r="PNC194" s="478"/>
      <c r="PND194" s="478"/>
      <c r="PNE194" s="478"/>
      <c r="PNF194" s="478"/>
      <c r="PNG194" s="478"/>
      <c r="PNH194" s="478"/>
      <c r="PNI194" s="478"/>
      <c r="PNJ194" s="478"/>
      <c r="PNK194" s="478"/>
      <c r="PNL194" s="478"/>
      <c r="PNM194" s="478"/>
      <c r="PNN194" s="478"/>
      <c r="PNO194" s="478"/>
      <c r="PNP194" s="478"/>
      <c r="PNQ194" s="478"/>
      <c r="PNR194" s="478"/>
      <c r="PNS194" s="478"/>
      <c r="PNT194" s="478"/>
      <c r="PNU194" s="478"/>
      <c r="PNV194" s="478"/>
      <c r="PNW194" s="478"/>
      <c r="PNX194" s="478"/>
      <c r="PNY194" s="478"/>
      <c r="PNZ194" s="478"/>
      <c r="POA194" s="478"/>
      <c r="POB194" s="478"/>
      <c r="POC194" s="478"/>
      <c r="POD194" s="478"/>
      <c r="POE194" s="478"/>
      <c r="POF194" s="478"/>
      <c r="POG194" s="478"/>
      <c r="POH194" s="478"/>
      <c r="POI194" s="478"/>
      <c r="POJ194" s="478"/>
      <c r="POK194" s="478"/>
      <c r="POL194" s="478"/>
      <c r="POM194" s="478"/>
      <c r="PON194" s="478"/>
      <c r="POO194" s="478"/>
      <c r="POP194" s="478"/>
      <c r="POQ194" s="478"/>
      <c r="POR194" s="478"/>
      <c r="POS194" s="478"/>
      <c r="POT194" s="478"/>
      <c r="POU194" s="478"/>
      <c r="POV194" s="478"/>
      <c r="POW194" s="478"/>
      <c r="POX194" s="478"/>
      <c r="POY194" s="478"/>
      <c r="POZ194" s="478"/>
      <c r="PPA194" s="478"/>
      <c r="PPB194" s="478"/>
      <c r="PPC194" s="478"/>
      <c r="PPD194" s="478"/>
      <c r="PPE194" s="478"/>
      <c r="PPF194" s="478"/>
      <c r="PPG194" s="478"/>
      <c r="PPH194" s="478"/>
      <c r="PPI194" s="478"/>
      <c r="PPJ194" s="478"/>
      <c r="PPK194" s="478"/>
      <c r="PPL194" s="478"/>
      <c r="PPM194" s="478"/>
      <c r="PPN194" s="478"/>
      <c r="PPO194" s="478"/>
      <c r="PPP194" s="478"/>
      <c r="PPQ194" s="478"/>
      <c r="PPR194" s="478"/>
      <c r="PPS194" s="478"/>
      <c r="PPT194" s="478"/>
      <c r="PPU194" s="478"/>
      <c r="PPV194" s="478"/>
      <c r="PPW194" s="478"/>
      <c r="PPX194" s="478"/>
      <c r="PPY194" s="478"/>
      <c r="PPZ194" s="478"/>
      <c r="PQA194" s="478"/>
      <c r="PQB194" s="478"/>
      <c r="PQC194" s="478"/>
      <c r="PQD194" s="478"/>
      <c r="PQE194" s="478"/>
      <c r="PQF194" s="478"/>
      <c r="PQG194" s="478"/>
      <c r="PQH194" s="478"/>
      <c r="PQI194" s="478"/>
      <c r="PQJ194" s="478"/>
      <c r="PQK194" s="478"/>
      <c r="PQL194" s="478"/>
      <c r="PQM194" s="478"/>
      <c r="PQN194" s="478"/>
      <c r="PQO194" s="478"/>
      <c r="PQP194" s="478"/>
      <c r="PQQ194" s="478"/>
      <c r="PQR194" s="478"/>
      <c r="PQS194" s="478"/>
      <c r="PQT194" s="478"/>
      <c r="PQU194" s="478"/>
      <c r="PQV194" s="478"/>
      <c r="PQW194" s="478"/>
      <c r="PQX194" s="478"/>
      <c r="PQY194" s="478"/>
      <c r="PQZ194" s="478"/>
      <c r="PRA194" s="478"/>
      <c r="PRB194" s="478"/>
      <c r="PRC194" s="478"/>
      <c r="PRD194" s="478"/>
      <c r="PRE194" s="478"/>
      <c r="PRF194" s="478"/>
      <c r="PRG194" s="478"/>
      <c r="PRH194" s="478"/>
      <c r="PRI194" s="478"/>
      <c r="PRJ194" s="478"/>
      <c r="PRK194" s="478"/>
      <c r="PRL194" s="478"/>
      <c r="PRM194" s="478"/>
      <c r="PRN194" s="478"/>
      <c r="PRO194" s="478"/>
      <c r="PRP194" s="478"/>
      <c r="PRQ194" s="478"/>
      <c r="PRR194" s="478"/>
      <c r="PRS194" s="478"/>
      <c r="PRT194" s="478"/>
      <c r="PRU194" s="478"/>
      <c r="PRV194" s="478"/>
      <c r="PRW194" s="478"/>
      <c r="PRX194" s="478"/>
      <c r="PRY194" s="478"/>
      <c r="PRZ194" s="478"/>
      <c r="PSA194" s="478"/>
      <c r="PSB194" s="478"/>
      <c r="PSC194" s="478"/>
      <c r="PSD194" s="478"/>
      <c r="PSE194" s="478"/>
      <c r="PSF194" s="478"/>
      <c r="PSG194" s="478"/>
      <c r="PSH194" s="478"/>
      <c r="PSI194" s="478"/>
      <c r="PSJ194" s="478"/>
      <c r="PSK194" s="478"/>
      <c r="PSL194" s="478"/>
      <c r="PSM194" s="478"/>
      <c r="PSN194" s="478"/>
      <c r="PSO194" s="478"/>
      <c r="PSP194" s="478"/>
      <c r="PSQ194" s="478"/>
      <c r="PSR194" s="478"/>
      <c r="PSS194" s="478"/>
      <c r="PST194" s="478"/>
      <c r="PSU194" s="478"/>
      <c r="PSV194" s="478"/>
      <c r="PSW194" s="478"/>
      <c r="PSX194" s="478"/>
      <c r="PSY194" s="478"/>
      <c r="PSZ194" s="478"/>
      <c r="PTA194" s="478"/>
      <c r="PTB194" s="478"/>
      <c r="PTC194" s="478"/>
      <c r="PTD194" s="478"/>
      <c r="PTE194" s="478"/>
      <c r="PTF194" s="478"/>
      <c r="PTG194" s="478"/>
      <c r="PTH194" s="478"/>
      <c r="PTI194" s="478"/>
      <c r="PTJ194" s="478"/>
      <c r="PTK194" s="478"/>
      <c r="PTL194" s="478"/>
      <c r="PTM194" s="478"/>
      <c r="PTN194" s="478"/>
      <c r="PTO194" s="478"/>
      <c r="PTP194" s="478"/>
      <c r="PTQ194" s="478"/>
      <c r="PTR194" s="478"/>
      <c r="PTS194" s="478"/>
      <c r="PTT194" s="478"/>
      <c r="PTU194" s="478"/>
      <c r="PTV194" s="478"/>
      <c r="PTW194" s="478"/>
      <c r="PTX194" s="478"/>
      <c r="PTY194" s="478"/>
      <c r="PTZ194" s="478"/>
      <c r="PUA194" s="478"/>
      <c r="PUB194" s="478"/>
      <c r="PUC194" s="478"/>
      <c r="PUD194" s="478"/>
      <c r="PUE194" s="478"/>
      <c r="PUF194" s="478"/>
      <c r="PUG194" s="478"/>
      <c r="PUH194" s="478"/>
      <c r="PUI194" s="478"/>
      <c r="PUJ194" s="478"/>
      <c r="PUK194" s="478"/>
      <c r="PUL194" s="478"/>
      <c r="PUM194" s="478"/>
      <c r="PUN194" s="478"/>
      <c r="PUO194" s="478"/>
      <c r="PUP194" s="478"/>
      <c r="PUQ194" s="478"/>
      <c r="PUR194" s="478"/>
      <c r="PUS194" s="478"/>
      <c r="PUT194" s="478"/>
      <c r="PUU194" s="478"/>
      <c r="PUV194" s="478"/>
      <c r="PUW194" s="478"/>
      <c r="PUX194" s="478"/>
      <c r="PUY194" s="478"/>
      <c r="PUZ194" s="478"/>
      <c r="PVA194" s="478"/>
      <c r="PVB194" s="478"/>
      <c r="PVC194" s="478"/>
      <c r="PVD194" s="478"/>
      <c r="PVE194" s="478"/>
      <c r="PVF194" s="478"/>
      <c r="PVG194" s="478"/>
      <c r="PVH194" s="478"/>
      <c r="PVI194" s="478"/>
      <c r="PVJ194" s="478"/>
      <c r="PVK194" s="478"/>
      <c r="PVL194" s="478"/>
      <c r="PVM194" s="478"/>
      <c r="PVN194" s="478"/>
      <c r="PVO194" s="478"/>
      <c r="PVP194" s="478"/>
      <c r="PVQ194" s="478"/>
      <c r="PVR194" s="478"/>
      <c r="PVS194" s="478"/>
      <c r="PVT194" s="478"/>
      <c r="PVU194" s="478"/>
      <c r="PVV194" s="478"/>
      <c r="PVW194" s="478"/>
      <c r="PVX194" s="478"/>
      <c r="PVY194" s="478"/>
      <c r="PVZ194" s="478"/>
      <c r="PWA194" s="478"/>
      <c r="PWB194" s="478"/>
      <c r="PWC194" s="478"/>
      <c r="PWD194" s="478"/>
      <c r="PWE194" s="478"/>
      <c r="PWF194" s="478"/>
      <c r="PWG194" s="478"/>
      <c r="PWH194" s="478"/>
      <c r="PWI194" s="478"/>
      <c r="PWJ194" s="478"/>
      <c r="PWK194" s="478"/>
      <c r="PWL194" s="478"/>
      <c r="PWM194" s="478"/>
      <c r="PWN194" s="478"/>
      <c r="PWO194" s="478"/>
      <c r="PWP194" s="478"/>
      <c r="PWQ194" s="478"/>
      <c r="PWR194" s="478"/>
      <c r="PWS194" s="478"/>
      <c r="PWT194" s="478"/>
      <c r="PWU194" s="478"/>
      <c r="PWV194" s="478"/>
      <c r="PWW194" s="478"/>
      <c r="PWX194" s="478"/>
      <c r="PWY194" s="478"/>
      <c r="PWZ194" s="478"/>
      <c r="PXA194" s="478"/>
      <c r="PXB194" s="478"/>
      <c r="PXC194" s="478"/>
      <c r="PXD194" s="478"/>
      <c r="PXE194" s="478"/>
      <c r="PXF194" s="478"/>
      <c r="PXG194" s="478"/>
      <c r="PXH194" s="478"/>
      <c r="PXI194" s="478"/>
      <c r="PXJ194" s="478"/>
      <c r="PXK194" s="478"/>
      <c r="PXL194" s="478"/>
      <c r="PXM194" s="478"/>
      <c r="PXN194" s="478"/>
      <c r="PXO194" s="478"/>
      <c r="PXP194" s="478"/>
      <c r="PXQ194" s="478"/>
      <c r="PXR194" s="478"/>
      <c r="PXS194" s="478"/>
      <c r="PXT194" s="478"/>
      <c r="PXU194" s="478"/>
      <c r="PXV194" s="478"/>
      <c r="PXW194" s="478"/>
      <c r="PXX194" s="478"/>
      <c r="PXY194" s="478"/>
      <c r="PXZ194" s="478"/>
      <c r="PYA194" s="478"/>
      <c r="PYB194" s="478"/>
      <c r="PYC194" s="478"/>
      <c r="PYD194" s="478"/>
      <c r="PYE194" s="478"/>
      <c r="PYF194" s="478"/>
      <c r="PYG194" s="478"/>
      <c r="PYH194" s="478"/>
      <c r="PYI194" s="478"/>
      <c r="PYJ194" s="478"/>
      <c r="PYK194" s="478"/>
      <c r="PYL194" s="478"/>
      <c r="PYM194" s="478"/>
      <c r="PYN194" s="478"/>
      <c r="PYO194" s="478"/>
      <c r="PYP194" s="478"/>
      <c r="PYQ194" s="478"/>
      <c r="PYR194" s="478"/>
      <c r="PYS194" s="478"/>
      <c r="PYT194" s="478"/>
      <c r="PYU194" s="478"/>
      <c r="PYV194" s="478"/>
      <c r="PYW194" s="478"/>
      <c r="PYX194" s="478"/>
      <c r="PYY194" s="478"/>
      <c r="PYZ194" s="478"/>
      <c r="PZA194" s="478"/>
      <c r="PZB194" s="478"/>
      <c r="PZC194" s="478"/>
      <c r="PZD194" s="478"/>
      <c r="PZE194" s="478"/>
      <c r="PZF194" s="478"/>
      <c r="PZG194" s="478"/>
      <c r="PZH194" s="478"/>
      <c r="PZI194" s="478"/>
      <c r="PZJ194" s="478"/>
      <c r="PZK194" s="478"/>
      <c r="PZL194" s="478"/>
      <c r="PZM194" s="478"/>
      <c r="PZN194" s="478"/>
      <c r="PZO194" s="478"/>
      <c r="PZP194" s="478"/>
      <c r="PZQ194" s="478"/>
      <c r="PZR194" s="478"/>
      <c r="PZS194" s="478"/>
      <c r="PZT194" s="478"/>
      <c r="PZU194" s="478"/>
      <c r="PZV194" s="478"/>
      <c r="PZW194" s="478"/>
      <c r="PZX194" s="478"/>
      <c r="PZY194" s="478"/>
      <c r="PZZ194" s="478"/>
      <c r="QAA194" s="478"/>
      <c r="QAB194" s="478"/>
      <c r="QAC194" s="478"/>
      <c r="QAD194" s="478"/>
      <c r="QAE194" s="478"/>
      <c r="QAF194" s="478"/>
      <c r="QAG194" s="478"/>
      <c r="QAH194" s="478"/>
      <c r="QAI194" s="478"/>
      <c r="QAJ194" s="478"/>
      <c r="QAK194" s="478"/>
      <c r="QAL194" s="478"/>
      <c r="QAM194" s="478"/>
      <c r="QAN194" s="478"/>
      <c r="QAO194" s="478"/>
      <c r="QAP194" s="478"/>
      <c r="QAQ194" s="478"/>
      <c r="QAR194" s="478"/>
      <c r="QAS194" s="478"/>
      <c r="QAT194" s="478"/>
      <c r="QAU194" s="478"/>
      <c r="QAV194" s="478"/>
      <c r="QAW194" s="478"/>
      <c r="QAX194" s="478"/>
      <c r="QAY194" s="478"/>
      <c r="QAZ194" s="478"/>
      <c r="QBA194" s="478"/>
      <c r="QBB194" s="478"/>
      <c r="QBC194" s="478"/>
      <c r="QBD194" s="478"/>
      <c r="QBE194" s="478"/>
      <c r="QBF194" s="478"/>
      <c r="QBG194" s="478"/>
      <c r="QBH194" s="478"/>
      <c r="QBI194" s="478"/>
      <c r="QBJ194" s="478"/>
      <c r="QBK194" s="478"/>
      <c r="QBL194" s="478"/>
      <c r="QBM194" s="478"/>
      <c r="QBN194" s="478"/>
      <c r="QBO194" s="478"/>
      <c r="QBP194" s="478"/>
      <c r="QBQ194" s="478"/>
      <c r="QBR194" s="478"/>
      <c r="QBS194" s="478"/>
      <c r="QBT194" s="478"/>
      <c r="QBU194" s="478"/>
      <c r="QBV194" s="478"/>
      <c r="QBW194" s="478"/>
      <c r="QBX194" s="478"/>
      <c r="QBY194" s="478"/>
      <c r="QBZ194" s="478"/>
      <c r="QCA194" s="478"/>
      <c r="QCB194" s="478"/>
      <c r="QCC194" s="478"/>
      <c r="QCD194" s="478"/>
      <c r="QCE194" s="478"/>
      <c r="QCF194" s="478"/>
      <c r="QCG194" s="478"/>
      <c r="QCH194" s="478"/>
      <c r="QCI194" s="478"/>
      <c r="QCJ194" s="478"/>
      <c r="QCK194" s="478"/>
      <c r="QCL194" s="478"/>
      <c r="QCM194" s="478"/>
      <c r="QCN194" s="478"/>
      <c r="QCO194" s="478"/>
      <c r="QCP194" s="478"/>
      <c r="QCQ194" s="478"/>
      <c r="QCR194" s="478"/>
      <c r="QCS194" s="478"/>
      <c r="QCT194" s="478"/>
      <c r="QCU194" s="478"/>
      <c r="QCV194" s="478"/>
      <c r="QCW194" s="478"/>
      <c r="QCX194" s="478"/>
      <c r="QCY194" s="478"/>
      <c r="QCZ194" s="478"/>
      <c r="QDA194" s="478"/>
      <c r="QDB194" s="478"/>
      <c r="QDC194" s="478"/>
      <c r="QDD194" s="478"/>
      <c r="QDE194" s="478"/>
      <c r="QDF194" s="478"/>
      <c r="QDG194" s="478"/>
      <c r="QDH194" s="478"/>
      <c r="QDI194" s="478"/>
      <c r="QDJ194" s="478"/>
      <c r="QDK194" s="478"/>
      <c r="QDL194" s="478"/>
      <c r="QDM194" s="478"/>
      <c r="QDN194" s="478"/>
      <c r="QDO194" s="478"/>
      <c r="QDP194" s="478"/>
      <c r="QDQ194" s="478"/>
      <c r="QDR194" s="478"/>
      <c r="QDS194" s="478"/>
      <c r="QDT194" s="478"/>
      <c r="QDU194" s="478"/>
      <c r="QDV194" s="478"/>
      <c r="QDW194" s="478"/>
      <c r="QDX194" s="478"/>
      <c r="QDY194" s="478"/>
      <c r="QDZ194" s="478"/>
      <c r="QEA194" s="478"/>
      <c r="QEB194" s="478"/>
      <c r="QEC194" s="478"/>
      <c r="QED194" s="478"/>
      <c r="QEE194" s="478"/>
      <c r="QEF194" s="478"/>
      <c r="QEG194" s="478"/>
      <c r="QEH194" s="478"/>
      <c r="QEI194" s="478"/>
      <c r="QEJ194" s="478"/>
      <c r="QEK194" s="478"/>
      <c r="QEL194" s="478"/>
      <c r="QEM194" s="478"/>
      <c r="QEN194" s="478"/>
      <c r="QEO194" s="478"/>
      <c r="QEP194" s="478"/>
      <c r="QEQ194" s="478"/>
      <c r="QER194" s="478"/>
      <c r="QES194" s="478"/>
      <c r="QET194" s="478"/>
      <c r="QEU194" s="478"/>
      <c r="QEV194" s="478"/>
      <c r="QEW194" s="478"/>
      <c r="QEX194" s="478"/>
      <c r="QEY194" s="478"/>
      <c r="QEZ194" s="478"/>
      <c r="QFA194" s="478"/>
      <c r="QFB194" s="478"/>
      <c r="QFC194" s="478"/>
      <c r="QFD194" s="478"/>
      <c r="QFE194" s="478"/>
      <c r="QFF194" s="478"/>
      <c r="QFG194" s="478"/>
      <c r="QFH194" s="478"/>
      <c r="QFI194" s="478"/>
      <c r="QFJ194" s="478"/>
      <c r="QFK194" s="478"/>
      <c r="QFL194" s="478"/>
      <c r="QFM194" s="478"/>
      <c r="QFN194" s="478"/>
      <c r="QFO194" s="478"/>
      <c r="QFP194" s="478"/>
      <c r="QFQ194" s="478"/>
      <c r="QFR194" s="478"/>
      <c r="QFS194" s="478"/>
      <c r="QFT194" s="478"/>
      <c r="QFU194" s="478"/>
      <c r="QFV194" s="478"/>
      <c r="QFW194" s="478"/>
      <c r="QFX194" s="478"/>
      <c r="QFY194" s="478"/>
      <c r="QFZ194" s="478"/>
      <c r="QGA194" s="478"/>
      <c r="QGB194" s="478"/>
      <c r="QGC194" s="478"/>
      <c r="QGD194" s="478"/>
      <c r="QGE194" s="478"/>
      <c r="QGF194" s="478"/>
      <c r="QGG194" s="478"/>
      <c r="QGH194" s="478"/>
      <c r="QGI194" s="478"/>
      <c r="QGJ194" s="478"/>
      <c r="QGK194" s="478"/>
      <c r="QGL194" s="478"/>
      <c r="QGM194" s="478"/>
      <c r="QGN194" s="478"/>
      <c r="QGO194" s="478"/>
      <c r="QGP194" s="478"/>
      <c r="QGQ194" s="478"/>
      <c r="QGR194" s="478"/>
      <c r="QGS194" s="478"/>
      <c r="QGT194" s="478"/>
      <c r="QGU194" s="478"/>
      <c r="QGV194" s="478"/>
      <c r="QGW194" s="478"/>
      <c r="QGX194" s="478"/>
      <c r="QGY194" s="478"/>
      <c r="QGZ194" s="478"/>
      <c r="QHA194" s="478"/>
      <c r="QHB194" s="478"/>
      <c r="QHC194" s="478"/>
      <c r="QHD194" s="478"/>
      <c r="QHE194" s="478"/>
      <c r="QHF194" s="478"/>
      <c r="QHG194" s="478"/>
      <c r="QHH194" s="478"/>
      <c r="QHI194" s="478"/>
      <c r="QHJ194" s="478"/>
      <c r="QHK194" s="478"/>
      <c r="QHL194" s="478"/>
      <c r="QHM194" s="478"/>
      <c r="QHN194" s="478"/>
      <c r="QHO194" s="478"/>
      <c r="QHP194" s="478"/>
      <c r="QHQ194" s="478"/>
      <c r="QHR194" s="478"/>
      <c r="QHS194" s="478"/>
      <c r="QHT194" s="478"/>
      <c r="QHU194" s="478"/>
      <c r="QHV194" s="478"/>
      <c r="QHW194" s="478"/>
      <c r="QHX194" s="478"/>
      <c r="QHY194" s="478"/>
      <c r="QHZ194" s="478"/>
      <c r="QIA194" s="478"/>
      <c r="QIB194" s="478"/>
      <c r="QIC194" s="478"/>
      <c r="QID194" s="478"/>
      <c r="QIE194" s="478"/>
      <c r="QIF194" s="478"/>
      <c r="QIG194" s="478"/>
      <c r="QIH194" s="478"/>
      <c r="QII194" s="478"/>
      <c r="QIJ194" s="478"/>
      <c r="QIK194" s="478"/>
      <c r="QIL194" s="478"/>
      <c r="QIM194" s="478"/>
      <c r="QIN194" s="478"/>
      <c r="QIO194" s="478"/>
      <c r="QIP194" s="478"/>
      <c r="QIQ194" s="478"/>
      <c r="QIR194" s="478"/>
      <c r="QIS194" s="478"/>
      <c r="QIT194" s="478"/>
      <c r="QIU194" s="478"/>
      <c r="QIV194" s="478"/>
      <c r="QIW194" s="478"/>
      <c r="QIX194" s="478"/>
      <c r="QIY194" s="478"/>
      <c r="QIZ194" s="478"/>
      <c r="QJA194" s="478"/>
      <c r="QJB194" s="478"/>
      <c r="QJC194" s="478"/>
      <c r="QJD194" s="478"/>
      <c r="QJE194" s="478"/>
      <c r="QJF194" s="478"/>
      <c r="QJG194" s="478"/>
      <c r="QJH194" s="478"/>
      <c r="QJI194" s="478"/>
      <c r="QJJ194" s="478"/>
      <c r="QJK194" s="478"/>
      <c r="QJL194" s="478"/>
      <c r="QJM194" s="478"/>
      <c r="QJN194" s="478"/>
      <c r="QJO194" s="478"/>
      <c r="QJP194" s="478"/>
      <c r="QJQ194" s="478"/>
      <c r="QJR194" s="478"/>
      <c r="QJS194" s="478"/>
      <c r="QJT194" s="478"/>
      <c r="QJU194" s="478"/>
      <c r="QJV194" s="478"/>
      <c r="QJW194" s="478"/>
      <c r="QJX194" s="478"/>
      <c r="QJY194" s="478"/>
      <c r="QJZ194" s="478"/>
      <c r="QKA194" s="478"/>
      <c r="QKB194" s="478"/>
      <c r="QKC194" s="478"/>
      <c r="QKD194" s="478"/>
      <c r="QKE194" s="478"/>
      <c r="QKF194" s="478"/>
      <c r="QKG194" s="478"/>
      <c r="QKH194" s="478"/>
      <c r="QKI194" s="478"/>
      <c r="QKJ194" s="478"/>
      <c r="QKK194" s="478"/>
      <c r="QKL194" s="478"/>
      <c r="QKM194" s="478"/>
      <c r="QKN194" s="478"/>
      <c r="QKO194" s="478"/>
      <c r="QKP194" s="478"/>
      <c r="QKQ194" s="478"/>
      <c r="QKR194" s="478"/>
      <c r="QKS194" s="478"/>
      <c r="QKT194" s="478"/>
      <c r="QKU194" s="478"/>
      <c r="QKV194" s="478"/>
      <c r="QKW194" s="478"/>
      <c r="QKX194" s="478"/>
      <c r="QKY194" s="478"/>
      <c r="QKZ194" s="478"/>
      <c r="QLA194" s="478"/>
      <c r="QLB194" s="478"/>
      <c r="QLC194" s="478"/>
      <c r="QLD194" s="478"/>
      <c r="QLE194" s="478"/>
      <c r="QLF194" s="478"/>
      <c r="QLG194" s="478"/>
      <c r="QLH194" s="478"/>
      <c r="QLI194" s="478"/>
      <c r="QLJ194" s="478"/>
      <c r="QLK194" s="478"/>
      <c r="QLL194" s="478"/>
      <c r="QLM194" s="478"/>
      <c r="QLN194" s="478"/>
      <c r="QLO194" s="478"/>
      <c r="QLP194" s="478"/>
      <c r="QLQ194" s="478"/>
      <c r="QLR194" s="478"/>
      <c r="QLS194" s="478"/>
      <c r="QLT194" s="478"/>
      <c r="QLU194" s="478"/>
      <c r="QLV194" s="478"/>
      <c r="QLW194" s="478"/>
      <c r="QLX194" s="478"/>
      <c r="QLY194" s="478"/>
      <c r="QLZ194" s="478"/>
      <c r="QMA194" s="478"/>
      <c r="QMB194" s="478"/>
      <c r="QMC194" s="478"/>
      <c r="QMD194" s="478"/>
      <c r="QME194" s="478"/>
      <c r="QMF194" s="478"/>
      <c r="QMG194" s="478"/>
      <c r="QMH194" s="478"/>
      <c r="QMI194" s="478"/>
      <c r="QMJ194" s="478"/>
      <c r="QMK194" s="478"/>
      <c r="QML194" s="478"/>
      <c r="QMM194" s="478"/>
      <c r="QMN194" s="478"/>
      <c r="QMO194" s="478"/>
      <c r="QMP194" s="478"/>
      <c r="QMQ194" s="478"/>
      <c r="QMR194" s="478"/>
      <c r="QMS194" s="478"/>
      <c r="QMT194" s="478"/>
      <c r="QMU194" s="478"/>
      <c r="QMV194" s="478"/>
      <c r="QMW194" s="478"/>
      <c r="QMX194" s="478"/>
      <c r="QMY194" s="478"/>
      <c r="QMZ194" s="478"/>
      <c r="QNA194" s="478"/>
      <c r="QNB194" s="478"/>
      <c r="QNC194" s="478"/>
      <c r="QND194" s="478"/>
      <c r="QNE194" s="478"/>
      <c r="QNF194" s="478"/>
      <c r="QNG194" s="478"/>
      <c r="QNH194" s="478"/>
      <c r="QNI194" s="478"/>
      <c r="QNJ194" s="478"/>
      <c r="QNK194" s="478"/>
      <c r="QNL194" s="478"/>
      <c r="QNM194" s="478"/>
      <c r="QNN194" s="478"/>
      <c r="QNO194" s="478"/>
      <c r="QNP194" s="478"/>
      <c r="QNQ194" s="478"/>
      <c r="QNR194" s="478"/>
      <c r="QNS194" s="478"/>
      <c r="QNT194" s="478"/>
      <c r="QNU194" s="478"/>
      <c r="QNV194" s="478"/>
      <c r="QNW194" s="478"/>
      <c r="QNX194" s="478"/>
      <c r="QNY194" s="478"/>
      <c r="QNZ194" s="478"/>
      <c r="QOA194" s="478"/>
      <c r="QOB194" s="478"/>
      <c r="QOC194" s="478"/>
      <c r="QOD194" s="478"/>
      <c r="QOE194" s="478"/>
      <c r="QOF194" s="478"/>
      <c r="QOG194" s="478"/>
      <c r="QOH194" s="478"/>
      <c r="QOI194" s="478"/>
      <c r="QOJ194" s="478"/>
      <c r="QOK194" s="478"/>
      <c r="QOL194" s="478"/>
      <c r="QOM194" s="478"/>
      <c r="QON194" s="478"/>
      <c r="QOO194" s="478"/>
      <c r="QOP194" s="478"/>
      <c r="QOQ194" s="478"/>
      <c r="QOR194" s="478"/>
      <c r="QOS194" s="478"/>
      <c r="QOT194" s="478"/>
      <c r="QOU194" s="478"/>
      <c r="QOV194" s="478"/>
      <c r="QOW194" s="478"/>
      <c r="QOX194" s="478"/>
      <c r="QOY194" s="478"/>
      <c r="QOZ194" s="478"/>
      <c r="QPA194" s="478"/>
      <c r="QPB194" s="478"/>
      <c r="QPC194" s="478"/>
      <c r="QPD194" s="478"/>
      <c r="QPE194" s="478"/>
      <c r="QPF194" s="478"/>
      <c r="QPG194" s="478"/>
      <c r="QPH194" s="478"/>
      <c r="QPI194" s="478"/>
      <c r="QPJ194" s="478"/>
      <c r="QPK194" s="478"/>
      <c r="QPL194" s="478"/>
      <c r="QPM194" s="478"/>
      <c r="QPN194" s="478"/>
      <c r="QPO194" s="478"/>
      <c r="QPP194" s="478"/>
      <c r="QPQ194" s="478"/>
      <c r="QPR194" s="478"/>
      <c r="QPS194" s="478"/>
      <c r="QPT194" s="478"/>
      <c r="QPU194" s="478"/>
      <c r="QPV194" s="478"/>
      <c r="QPW194" s="478"/>
      <c r="QPX194" s="478"/>
      <c r="QPY194" s="478"/>
      <c r="QPZ194" s="478"/>
      <c r="QQA194" s="478"/>
      <c r="QQB194" s="478"/>
      <c r="QQC194" s="478"/>
      <c r="QQD194" s="478"/>
      <c r="QQE194" s="478"/>
      <c r="QQF194" s="478"/>
      <c r="QQG194" s="478"/>
      <c r="QQH194" s="478"/>
      <c r="QQI194" s="478"/>
      <c r="QQJ194" s="478"/>
      <c r="QQK194" s="478"/>
      <c r="QQL194" s="478"/>
      <c r="QQM194" s="478"/>
      <c r="QQN194" s="478"/>
      <c r="QQO194" s="478"/>
      <c r="QQP194" s="478"/>
      <c r="QQQ194" s="478"/>
      <c r="QQR194" s="478"/>
      <c r="QQS194" s="478"/>
      <c r="QQT194" s="478"/>
      <c r="QQU194" s="478"/>
      <c r="QQV194" s="478"/>
      <c r="QQW194" s="478"/>
      <c r="QQX194" s="478"/>
      <c r="QQY194" s="478"/>
      <c r="QQZ194" s="478"/>
      <c r="QRA194" s="478"/>
      <c r="QRB194" s="478"/>
      <c r="QRC194" s="478"/>
      <c r="QRD194" s="478"/>
      <c r="QRE194" s="478"/>
      <c r="QRF194" s="478"/>
      <c r="QRG194" s="478"/>
      <c r="QRH194" s="478"/>
      <c r="QRI194" s="478"/>
      <c r="QRJ194" s="478"/>
      <c r="QRK194" s="478"/>
      <c r="QRL194" s="478"/>
      <c r="QRM194" s="478"/>
      <c r="QRN194" s="478"/>
      <c r="QRO194" s="478"/>
      <c r="QRP194" s="478"/>
      <c r="QRQ194" s="478"/>
      <c r="QRR194" s="478"/>
      <c r="QRS194" s="478"/>
      <c r="QRT194" s="478"/>
      <c r="QRU194" s="478"/>
      <c r="QRV194" s="478"/>
      <c r="QRW194" s="478"/>
      <c r="QRX194" s="478"/>
      <c r="QRY194" s="478"/>
      <c r="QRZ194" s="478"/>
      <c r="QSA194" s="478"/>
      <c r="QSB194" s="478"/>
      <c r="QSC194" s="478"/>
      <c r="QSD194" s="478"/>
      <c r="QSE194" s="478"/>
      <c r="QSF194" s="478"/>
      <c r="QSG194" s="478"/>
      <c r="QSH194" s="478"/>
      <c r="QSI194" s="478"/>
      <c r="QSJ194" s="478"/>
      <c r="QSK194" s="478"/>
      <c r="QSL194" s="478"/>
      <c r="QSM194" s="478"/>
      <c r="QSN194" s="478"/>
      <c r="QSO194" s="478"/>
      <c r="QSP194" s="478"/>
      <c r="QSQ194" s="478"/>
      <c r="QSR194" s="478"/>
      <c r="QSS194" s="478"/>
      <c r="QST194" s="478"/>
      <c r="QSU194" s="478"/>
      <c r="QSV194" s="478"/>
      <c r="QSW194" s="478"/>
      <c r="QSX194" s="478"/>
      <c r="QSY194" s="478"/>
      <c r="QSZ194" s="478"/>
      <c r="QTA194" s="478"/>
      <c r="QTB194" s="478"/>
      <c r="QTC194" s="478"/>
      <c r="QTD194" s="478"/>
      <c r="QTE194" s="478"/>
      <c r="QTF194" s="478"/>
      <c r="QTG194" s="478"/>
      <c r="QTH194" s="478"/>
      <c r="QTI194" s="478"/>
      <c r="QTJ194" s="478"/>
      <c r="QTK194" s="478"/>
      <c r="QTL194" s="478"/>
      <c r="QTM194" s="478"/>
      <c r="QTN194" s="478"/>
      <c r="QTO194" s="478"/>
      <c r="QTP194" s="478"/>
      <c r="QTQ194" s="478"/>
      <c r="QTR194" s="478"/>
      <c r="QTS194" s="478"/>
      <c r="QTT194" s="478"/>
      <c r="QTU194" s="478"/>
      <c r="QTV194" s="478"/>
      <c r="QTW194" s="478"/>
      <c r="QTX194" s="478"/>
      <c r="QTY194" s="478"/>
      <c r="QTZ194" s="478"/>
      <c r="QUA194" s="478"/>
      <c r="QUB194" s="478"/>
      <c r="QUC194" s="478"/>
      <c r="QUD194" s="478"/>
      <c r="QUE194" s="478"/>
      <c r="QUF194" s="478"/>
      <c r="QUG194" s="478"/>
      <c r="QUH194" s="478"/>
      <c r="QUI194" s="478"/>
      <c r="QUJ194" s="478"/>
      <c r="QUK194" s="478"/>
      <c r="QUL194" s="478"/>
      <c r="QUM194" s="478"/>
      <c r="QUN194" s="478"/>
      <c r="QUO194" s="478"/>
      <c r="QUP194" s="478"/>
      <c r="QUQ194" s="478"/>
      <c r="QUR194" s="478"/>
      <c r="QUS194" s="478"/>
      <c r="QUT194" s="478"/>
      <c r="QUU194" s="478"/>
      <c r="QUV194" s="478"/>
      <c r="QUW194" s="478"/>
      <c r="QUX194" s="478"/>
      <c r="QUY194" s="478"/>
      <c r="QUZ194" s="478"/>
      <c r="QVA194" s="478"/>
      <c r="QVB194" s="478"/>
      <c r="QVC194" s="478"/>
      <c r="QVD194" s="478"/>
      <c r="QVE194" s="478"/>
      <c r="QVF194" s="478"/>
      <c r="QVG194" s="478"/>
      <c r="QVH194" s="478"/>
      <c r="QVI194" s="478"/>
      <c r="QVJ194" s="478"/>
      <c r="QVK194" s="478"/>
      <c r="QVL194" s="478"/>
      <c r="QVM194" s="478"/>
      <c r="QVN194" s="478"/>
      <c r="QVO194" s="478"/>
      <c r="QVP194" s="478"/>
      <c r="QVQ194" s="478"/>
      <c r="QVR194" s="478"/>
      <c r="QVS194" s="478"/>
      <c r="QVT194" s="478"/>
      <c r="QVU194" s="478"/>
      <c r="QVV194" s="478"/>
      <c r="QVW194" s="478"/>
      <c r="QVX194" s="478"/>
      <c r="QVY194" s="478"/>
      <c r="QVZ194" s="478"/>
      <c r="QWA194" s="478"/>
      <c r="QWB194" s="478"/>
      <c r="QWC194" s="478"/>
      <c r="QWD194" s="478"/>
      <c r="QWE194" s="478"/>
      <c r="QWF194" s="478"/>
      <c r="QWG194" s="478"/>
      <c r="QWH194" s="478"/>
      <c r="QWI194" s="478"/>
      <c r="QWJ194" s="478"/>
      <c r="QWK194" s="478"/>
      <c r="QWL194" s="478"/>
      <c r="QWM194" s="478"/>
      <c r="QWN194" s="478"/>
      <c r="QWO194" s="478"/>
      <c r="QWP194" s="478"/>
      <c r="QWQ194" s="478"/>
      <c r="QWR194" s="478"/>
      <c r="QWS194" s="478"/>
      <c r="QWT194" s="478"/>
      <c r="QWU194" s="478"/>
      <c r="QWV194" s="478"/>
      <c r="QWW194" s="478"/>
      <c r="QWX194" s="478"/>
      <c r="QWY194" s="478"/>
      <c r="QWZ194" s="478"/>
      <c r="QXA194" s="478"/>
      <c r="QXB194" s="478"/>
      <c r="QXC194" s="478"/>
      <c r="QXD194" s="478"/>
      <c r="QXE194" s="478"/>
      <c r="QXF194" s="478"/>
      <c r="QXG194" s="478"/>
      <c r="QXH194" s="478"/>
      <c r="QXI194" s="478"/>
      <c r="QXJ194" s="478"/>
      <c r="QXK194" s="478"/>
      <c r="QXL194" s="478"/>
      <c r="QXM194" s="478"/>
      <c r="QXN194" s="478"/>
      <c r="QXO194" s="478"/>
      <c r="QXP194" s="478"/>
      <c r="QXQ194" s="478"/>
      <c r="QXR194" s="478"/>
      <c r="QXS194" s="478"/>
      <c r="QXT194" s="478"/>
      <c r="QXU194" s="478"/>
      <c r="QXV194" s="478"/>
      <c r="QXW194" s="478"/>
      <c r="QXX194" s="478"/>
      <c r="QXY194" s="478"/>
      <c r="QXZ194" s="478"/>
      <c r="QYA194" s="478"/>
      <c r="QYB194" s="478"/>
      <c r="QYC194" s="478"/>
      <c r="QYD194" s="478"/>
      <c r="QYE194" s="478"/>
      <c r="QYF194" s="478"/>
      <c r="QYG194" s="478"/>
      <c r="QYH194" s="478"/>
      <c r="QYI194" s="478"/>
      <c r="QYJ194" s="478"/>
      <c r="QYK194" s="478"/>
      <c r="QYL194" s="478"/>
      <c r="QYM194" s="478"/>
      <c r="QYN194" s="478"/>
      <c r="QYO194" s="478"/>
      <c r="QYP194" s="478"/>
      <c r="QYQ194" s="478"/>
      <c r="QYR194" s="478"/>
      <c r="QYS194" s="478"/>
      <c r="QYT194" s="478"/>
      <c r="QYU194" s="478"/>
      <c r="QYV194" s="478"/>
      <c r="QYW194" s="478"/>
      <c r="QYX194" s="478"/>
      <c r="QYY194" s="478"/>
      <c r="QYZ194" s="478"/>
      <c r="QZA194" s="478"/>
      <c r="QZB194" s="478"/>
      <c r="QZC194" s="478"/>
      <c r="QZD194" s="478"/>
      <c r="QZE194" s="478"/>
      <c r="QZF194" s="478"/>
      <c r="QZG194" s="478"/>
      <c r="QZH194" s="478"/>
      <c r="QZI194" s="478"/>
      <c r="QZJ194" s="478"/>
      <c r="QZK194" s="478"/>
      <c r="QZL194" s="478"/>
      <c r="QZM194" s="478"/>
      <c r="QZN194" s="478"/>
      <c r="QZO194" s="478"/>
      <c r="QZP194" s="478"/>
      <c r="QZQ194" s="478"/>
      <c r="QZR194" s="478"/>
      <c r="QZS194" s="478"/>
      <c r="QZT194" s="478"/>
      <c r="QZU194" s="478"/>
      <c r="QZV194" s="478"/>
      <c r="QZW194" s="478"/>
      <c r="QZX194" s="478"/>
      <c r="QZY194" s="478"/>
      <c r="QZZ194" s="478"/>
      <c r="RAA194" s="478"/>
      <c r="RAB194" s="478"/>
      <c r="RAC194" s="478"/>
      <c r="RAD194" s="478"/>
      <c r="RAE194" s="478"/>
      <c r="RAF194" s="478"/>
      <c r="RAG194" s="478"/>
      <c r="RAH194" s="478"/>
      <c r="RAI194" s="478"/>
      <c r="RAJ194" s="478"/>
      <c r="RAK194" s="478"/>
      <c r="RAL194" s="478"/>
      <c r="RAM194" s="478"/>
      <c r="RAN194" s="478"/>
      <c r="RAO194" s="478"/>
      <c r="RAP194" s="478"/>
      <c r="RAQ194" s="478"/>
      <c r="RAR194" s="478"/>
      <c r="RAS194" s="478"/>
      <c r="RAT194" s="478"/>
      <c r="RAU194" s="478"/>
      <c r="RAV194" s="478"/>
      <c r="RAW194" s="478"/>
      <c r="RAX194" s="478"/>
      <c r="RAY194" s="478"/>
      <c r="RAZ194" s="478"/>
      <c r="RBA194" s="478"/>
      <c r="RBB194" s="478"/>
      <c r="RBC194" s="478"/>
      <c r="RBD194" s="478"/>
      <c r="RBE194" s="478"/>
      <c r="RBF194" s="478"/>
      <c r="RBG194" s="478"/>
      <c r="RBH194" s="478"/>
      <c r="RBI194" s="478"/>
      <c r="RBJ194" s="478"/>
      <c r="RBK194" s="478"/>
      <c r="RBL194" s="478"/>
      <c r="RBM194" s="478"/>
      <c r="RBN194" s="478"/>
      <c r="RBO194" s="478"/>
      <c r="RBP194" s="478"/>
      <c r="RBQ194" s="478"/>
      <c r="RBR194" s="478"/>
      <c r="RBS194" s="478"/>
      <c r="RBT194" s="478"/>
      <c r="RBU194" s="478"/>
      <c r="RBV194" s="478"/>
      <c r="RBW194" s="478"/>
      <c r="RBX194" s="478"/>
      <c r="RBY194" s="478"/>
      <c r="RBZ194" s="478"/>
      <c r="RCA194" s="478"/>
      <c r="RCB194" s="478"/>
      <c r="RCC194" s="478"/>
      <c r="RCD194" s="478"/>
      <c r="RCE194" s="478"/>
      <c r="RCF194" s="478"/>
      <c r="RCG194" s="478"/>
      <c r="RCH194" s="478"/>
      <c r="RCI194" s="478"/>
      <c r="RCJ194" s="478"/>
      <c r="RCK194" s="478"/>
      <c r="RCL194" s="478"/>
      <c r="RCM194" s="478"/>
      <c r="RCN194" s="478"/>
      <c r="RCO194" s="478"/>
      <c r="RCP194" s="478"/>
      <c r="RCQ194" s="478"/>
      <c r="RCR194" s="478"/>
      <c r="RCS194" s="478"/>
      <c r="RCT194" s="478"/>
      <c r="RCU194" s="478"/>
      <c r="RCV194" s="478"/>
      <c r="RCW194" s="478"/>
      <c r="RCX194" s="478"/>
      <c r="RCY194" s="478"/>
      <c r="RCZ194" s="478"/>
      <c r="RDA194" s="478"/>
      <c r="RDB194" s="478"/>
      <c r="RDC194" s="478"/>
      <c r="RDD194" s="478"/>
      <c r="RDE194" s="478"/>
      <c r="RDF194" s="478"/>
      <c r="RDG194" s="478"/>
      <c r="RDH194" s="478"/>
      <c r="RDI194" s="478"/>
      <c r="RDJ194" s="478"/>
      <c r="RDK194" s="478"/>
      <c r="RDL194" s="478"/>
      <c r="RDM194" s="478"/>
      <c r="RDN194" s="478"/>
      <c r="RDO194" s="478"/>
      <c r="RDP194" s="478"/>
      <c r="RDQ194" s="478"/>
      <c r="RDR194" s="478"/>
      <c r="RDS194" s="478"/>
      <c r="RDT194" s="478"/>
      <c r="RDU194" s="478"/>
      <c r="RDV194" s="478"/>
      <c r="RDW194" s="478"/>
      <c r="RDX194" s="478"/>
      <c r="RDY194" s="478"/>
      <c r="RDZ194" s="478"/>
      <c r="REA194" s="478"/>
      <c r="REB194" s="478"/>
      <c r="REC194" s="478"/>
      <c r="RED194" s="478"/>
      <c r="REE194" s="478"/>
      <c r="REF194" s="478"/>
      <c r="REG194" s="478"/>
      <c r="REH194" s="478"/>
      <c r="REI194" s="478"/>
      <c r="REJ194" s="478"/>
      <c r="REK194" s="478"/>
      <c r="REL194" s="478"/>
      <c r="REM194" s="478"/>
      <c r="REN194" s="478"/>
      <c r="REO194" s="478"/>
      <c r="REP194" s="478"/>
      <c r="REQ194" s="478"/>
      <c r="RER194" s="478"/>
      <c r="RES194" s="478"/>
      <c r="RET194" s="478"/>
      <c r="REU194" s="478"/>
      <c r="REV194" s="478"/>
      <c r="REW194" s="478"/>
      <c r="REX194" s="478"/>
      <c r="REY194" s="478"/>
      <c r="REZ194" s="478"/>
      <c r="RFA194" s="478"/>
      <c r="RFB194" s="478"/>
      <c r="RFC194" s="478"/>
      <c r="RFD194" s="478"/>
      <c r="RFE194" s="478"/>
      <c r="RFF194" s="478"/>
      <c r="RFG194" s="478"/>
      <c r="RFH194" s="478"/>
      <c r="RFI194" s="478"/>
      <c r="RFJ194" s="478"/>
      <c r="RFK194" s="478"/>
      <c r="RFL194" s="478"/>
      <c r="RFM194" s="478"/>
      <c r="RFN194" s="478"/>
      <c r="RFO194" s="478"/>
      <c r="RFP194" s="478"/>
      <c r="RFQ194" s="478"/>
      <c r="RFR194" s="478"/>
      <c r="RFS194" s="478"/>
      <c r="RFT194" s="478"/>
      <c r="RFU194" s="478"/>
      <c r="RFV194" s="478"/>
      <c r="RFW194" s="478"/>
      <c r="RFX194" s="478"/>
      <c r="RFY194" s="478"/>
      <c r="RFZ194" s="478"/>
      <c r="RGA194" s="478"/>
      <c r="RGB194" s="478"/>
      <c r="RGC194" s="478"/>
      <c r="RGD194" s="478"/>
      <c r="RGE194" s="478"/>
      <c r="RGF194" s="478"/>
      <c r="RGG194" s="478"/>
      <c r="RGH194" s="478"/>
      <c r="RGI194" s="478"/>
      <c r="RGJ194" s="478"/>
      <c r="RGK194" s="478"/>
      <c r="RGL194" s="478"/>
      <c r="RGM194" s="478"/>
      <c r="RGN194" s="478"/>
      <c r="RGO194" s="478"/>
      <c r="RGP194" s="478"/>
      <c r="RGQ194" s="478"/>
      <c r="RGR194" s="478"/>
      <c r="RGS194" s="478"/>
      <c r="RGT194" s="478"/>
      <c r="RGU194" s="478"/>
      <c r="RGV194" s="478"/>
      <c r="RGW194" s="478"/>
      <c r="RGX194" s="478"/>
      <c r="RGY194" s="478"/>
      <c r="RGZ194" s="478"/>
      <c r="RHA194" s="478"/>
      <c r="RHB194" s="478"/>
      <c r="RHC194" s="478"/>
      <c r="RHD194" s="478"/>
      <c r="RHE194" s="478"/>
      <c r="RHF194" s="478"/>
      <c r="RHG194" s="478"/>
      <c r="RHH194" s="478"/>
      <c r="RHI194" s="478"/>
      <c r="RHJ194" s="478"/>
      <c r="RHK194" s="478"/>
      <c r="RHL194" s="478"/>
      <c r="RHM194" s="478"/>
      <c r="RHN194" s="478"/>
      <c r="RHO194" s="478"/>
      <c r="RHP194" s="478"/>
      <c r="RHQ194" s="478"/>
      <c r="RHR194" s="478"/>
      <c r="RHS194" s="478"/>
      <c r="RHT194" s="478"/>
      <c r="RHU194" s="478"/>
      <c r="RHV194" s="478"/>
      <c r="RHW194" s="478"/>
      <c r="RHX194" s="478"/>
      <c r="RHY194" s="478"/>
      <c r="RHZ194" s="478"/>
      <c r="RIA194" s="478"/>
      <c r="RIB194" s="478"/>
      <c r="RIC194" s="478"/>
      <c r="RID194" s="478"/>
      <c r="RIE194" s="478"/>
      <c r="RIF194" s="478"/>
      <c r="RIG194" s="478"/>
      <c r="RIH194" s="478"/>
      <c r="RII194" s="478"/>
      <c r="RIJ194" s="478"/>
      <c r="RIK194" s="478"/>
      <c r="RIL194" s="478"/>
      <c r="RIM194" s="478"/>
      <c r="RIN194" s="478"/>
      <c r="RIO194" s="478"/>
      <c r="RIP194" s="478"/>
      <c r="RIQ194" s="478"/>
      <c r="RIR194" s="478"/>
      <c r="RIS194" s="478"/>
      <c r="RIT194" s="478"/>
      <c r="RIU194" s="478"/>
      <c r="RIV194" s="478"/>
      <c r="RIW194" s="478"/>
      <c r="RIX194" s="478"/>
      <c r="RIY194" s="478"/>
      <c r="RIZ194" s="478"/>
      <c r="RJA194" s="478"/>
      <c r="RJB194" s="478"/>
      <c r="RJC194" s="478"/>
      <c r="RJD194" s="478"/>
      <c r="RJE194" s="478"/>
      <c r="RJF194" s="478"/>
      <c r="RJG194" s="478"/>
      <c r="RJH194" s="478"/>
      <c r="RJI194" s="478"/>
      <c r="RJJ194" s="478"/>
      <c r="RJK194" s="478"/>
      <c r="RJL194" s="478"/>
      <c r="RJM194" s="478"/>
      <c r="RJN194" s="478"/>
      <c r="RJO194" s="478"/>
      <c r="RJP194" s="478"/>
      <c r="RJQ194" s="478"/>
      <c r="RJR194" s="478"/>
      <c r="RJS194" s="478"/>
      <c r="RJT194" s="478"/>
      <c r="RJU194" s="478"/>
      <c r="RJV194" s="478"/>
      <c r="RJW194" s="478"/>
      <c r="RJX194" s="478"/>
      <c r="RJY194" s="478"/>
      <c r="RJZ194" s="478"/>
      <c r="RKA194" s="478"/>
      <c r="RKB194" s="478"/>
      <c r="RKC194" s="478"/>
      <c r="RKD194" s="478"/>
      <c r="RKE194" s="478"/>
      <c r="RKF194" s="478"/>
      <c r="RKG194" s="478"/>
      <c r="RKH194" s="478"/>
      <c r="RKI194" s="478"/>
      <c r="RKJ194" s="478"/>
      <c r="RKK194" s="478"/>
      <c r="RKL194" s="478"/>
      <c r="RKM194" s="478"/>
      <c r="RKN194" s="478"/>
      <c r="RKO194" s="478"/>
      <c r="RKP194" s="478"/>
      <c r="RKQ194" s="478"/>
      <c r="RKR194" s="478"/>
      <c r="RKS194" s="478"/>
      <c r="RKT194" s="478"/>
      <c r="RKU194" s="478"/>
      <c r="RKV194" s="478"/>
      <c r="RKW194" s="478"/>
      <c r="RKX194" s="478"/>
      <c r="RKY194" s="478"/>
      <c r="RKZ194" s="478"/>
      <c r="RLA194" s="478"/>
      <c r="RLB194" s="478"/>
      <c r="RLC194" s="478"/>
      <c r="RLD194" s="478"/>
      <c r="RLE194" s="478"/>
      <c r="RLF194" s="478"/>
      <c r="RLG194" s="478"/>
      <c r="RLH194" s="478"/>
      <c r="RLI194" s="478"/>
      <c r="RLJ194" s="478"/>
      <c r="RLK194" s="478"/>
      <c r="RLL194" s="478"/>
      <c r="RLM194" s="478"/>
      <c r="RLN194" s="478"/>
      <c r="RLO194" s="478"/>
      <c r="RLP194" s="478"/>
      <c r="RLQ194" s="478"/>
      <c r="RLR194" s="478"/>
      <c r="RLS194" s="478"/>
      <c r="RLT194" s="478"/>
      <c r="RLU194" s="478"/>
      <c r="RLV194" s="478"/>
      <c r="RLW194" s="478"/>
      <c r="RLX194" s="478"/>
      <c r="RLY194" s="478"/>
      <c r="RLZ194" s="478"/>
      <c r="RMA194" s="478"/>
      <c r="RMB194" s="478"/>
      <c r="RMC194" s="478"/>
      <c r="RMD194" s="478"/>
      <c r="RME194" s="478"/>
      <c r="RMF194" s="478"/>
      <c r="RMG194" s="478"/>
      <c r="RMH194" s="478"/>
      <c r="RMI194" s="478"/>
      <c r="RMJ194" s="478"/>
      <c r="RMK194" s="478"/>
      <c r="RML194" s="478"/>
      <c r="RMM194" s="478"/>
      <c r="RMN194" s="478"/>
      <c r="RMO194" s="478"/>
      <c r="RMP194" s="478"/>
      <c r="RMQ194" s="478"/>
      <c r="RMR194" s="478"/>
      <c r="RMS194" s="478"/>
      <c r="RMT194" s="478"/>
      <c r="RMU194" s="478"/>
      <c r="RMV194" s="478"/>
      <c r="RMW194" s="478"/>
      <c r="RMX194" s="478"/>
      <c r="RMY194" s="478"/>
      <c r="RMZ194" s="478"/>
      <c r="RNA194" s="478"/>
      <c r="RNB194" s="478"/>
      <c r="RNC194" s="478"/>
      <c r="RND194" s="478"/>
      <c r="RNE194" s="478"/>
      <c r="RNF194" s="478"/>
      <c r="RNG194" s="478"/>
      <c r="RNH194" s="478"/>
      <c r="RNI194" s="478"/>
      <c r="RNJ194" s="478"/>
      <c r="RNK194" s="478"/>
      <c r="RNL194" s="478"/>
      <c r="RNM194" s="478"/>
      <c r="RNN194" s="478"/>
      <c r="RNO194" s="478"/>
      <c r="RNP194" s="478"/>
      <c r="RNQ194" s="478"/>
      <c r="RNR194" s="478"/>
      <c r="RNS194" s="478"/>
      <c r="RNT194" s="478"/>
      <c r="RNU194" s="478"/>
      <c r="RNV194" s="478"/>
      <c r="RNW194" s="478"/>
      <c r="RNX194" s="478"/>
      <c r="RNY194" s="478"/>
      <c r="RNZ194" s="478"/>
      <c r="ROA194" s="478"/>
      <c r="ROB194" s="478"/>
      <c r="ROC194" s="478"/>
      <c r="ROD194" s="478"/>
      <c r="ROE194" s="478"/>
      <c r="ROF194" s="478"/>
      <c r="ROG194" s="478"/>
      <c r="ROH194" s="478"/>
      <c r="ROI194" s="478"/>
      <c r="ROJ194" s="478"/>
      <c r="ROK194" s="478"/>
      <c r="ROL194" s="478"/>
      <c r="ROM194" s="478"/>
      <c r="RON194" s="478"/>
      <c r="ROO194" s="478"/>
      <c r="ROP194" s="478"/>
      <c r="ROQ194" s="478"/>
      <c r="ROR194" s="478"/>
      <c r="ROS194" s="478"/>
      <c r="ROT194" s="478"/>
      <c r="ROU194" s="478"/>
      <c r="ROV194" s="478"/>
      <c r="ROW194" s="478"/>
      <c r="ROX194" s="478"/>
      <c r="ROY194" s="478"/>
      <c r="ROZ194" s="478"/>
      <c r="RPA194" s="478"/>
      <c r="RPB194" s="478"/>
      <c r="RPC194" s="478"/>
      <c r="RPD194" s="478"/>
      <c r="RPE194" s="478"/>
      <c r="RPF194" s="478"/>
      <c r="RPG194" s="478"/>
      <c r="RPH194" s="478"/>
      <c r="RPI194" s="478"/>
      <c r="RPJ194" s="478"/>
      <c r="RPK194" s="478"/>
      <c r="RPL194" s="478"/>
      <c r="RPM194" s="478"/>
      <c r="RPN194" s="478"/>
      <c r="RPO194" s="478"/>
      <c r="RPP194" s="478"/>
      <c r="RPQ194" s="478"/>
      <c r="RPR194" s="478"/>
      <c r="RPS194" s="478"/>
      <c r="RPT194" s="478"/>
      <c r="RPU194" s="478"/>
      <c r="RPV194" s="478"/>
      <c r="RPW194" s="478"/>
      <c r="RPX194" s="478"/>
      <c r="RPY194" s="478"/>
      <c r="RPZ194" s="478"/>
      <c r="RQA194" s="478"/>
      <c r="RQB194" s="478"/>
      <c r="RQC194" s="478"/>
      <c r="RQD194" s="478"/>
      <c r="RQE194" s="478"/>
      <c r="RQF194" s="478"/>
      <c r="RQG194" s="478"/>
      <c r="RQH194" s="478"/>
      <c r="RQI194" s="478"/>
      <c r="RQJ194" s="478"/>
      <c r="RQK194" s="478"/>
      <c r="RQL194" s="478"/>
      <c r="RQM194" s="478"/>
      <c r="RQN194" s="478"/>
      <c r="RQO194" s="478"/>
      <c r="RQP194" s="478"/>
      <c r="RQQ194" s="478"/>
      <c r="RQR194" s="478"/>
      <c r="RQS194" s="478"/>
      <c r="RQT194" s="478"/>
      <c r="RQU194" s="478"/>
      <c r="RQV194" s="478"/>
      <c r="RQW194" s="478"/>
      <c r="RQX194" s="478"/>
      <c r="RQY194" s="478"/>
      <c r="RQZ194" s="478"/>
      <c r="RRA194" s="478"/>
      <c r="RRB194" s="478"/>
      <c r="RRC194" s="478"/>
      <c r="RRD194" s="478"/>
      <c r="RRE194" s="478"/>
      <c r="RRF194" s="478"/>
      <c r="RRG194" s="478"/>
      <c r="RRH194" s="478"/>
      <c r="RRI194" s="478"/>
      <c r="RRJ194" s="478"/>
      <c r="RRK194" s="478"/>
      <c r="RRL194" s="478"/>
      <c r="RRM194" s="478"/>
      <c r="RRN194" s="478"/>
      <c r="RRO194" s="478"/>
      <c r="RRP194" s="478"/>
      <c r="RRQ194" s="478"/>
      <c r="RRR194" s="478"/>
      <c r="RRS194" s="478"/>
      <c r="RRT194" s="478"/>
      <c r="RRU194" s="478"/>
      <c r="RRV194" s="478"/>
      <c r="RRW194" s="478"/>
      <c r="RRX194" s="478"/>
      <c r="RRY194" s="478"/>
      <c r="RRZ194" s="478"/>
      <c r="RSA194" s="478"/>
      <c r="RSB194" s="478"/>
      <c r="RSC194" s="478"/>
      <c r="RSD194" s="478"/>
      <c r="RSE194" s="478"/>
      <c r="RSF194" s="478"/>
      <c r="RSG194" s="478"/>
      <c r="RSH194" s="478"/>
      <c r="RSI194" s="478"/>
      <c r="RSJ194" s="478"/>
      <c r="RSK194" s="478"/>
      <c r="RSL194" s="478"/>
      <c r="RSM194" s="478"/>
      <c r="RSN194" s="478"/>
      <c r="RSO194" s="478"/>
      <c r="RSP194" s="478"/>
      <c r="RSQ194" s="478"/>
      <c r="RSR194" s="478"/>
      <c r="RSS194" s="478"/>
      <c r="RST194" s="478"/>
      <c r="RSU194" s="478"/>
      <c r="RSV194" s="478"/>
      <c r="RSW194" s="478"/>
      <c r="RSX194" s="478"/>
      <c r="RSY194" s="478"/>
      <c r="RSZ194" s="478"/>
      <c r="RTA194" s="478"/>
      <c r="RTB194" s="478"/>
      <c r="RTC194" s="478"/>
      <c r="RTD194" s="478"/>
      <c r="RTE194" s="478"/>
      <c r="RTF194" s="478"/>
      <c r="RTG194" s="478"/>
      <c r="RTH194" s="478"/>
      <c r="RTI194" s="478"/>
      <c r="RTJ194" s="478"/>
      <c r="RTK194" s="478"/>
      <c r="RTL194" s="478"/>
      <c r="RTM194" s="478"/>
      <c r="RTN194" s="478"/>
      <c r="RTO194" s="478"/>
      <c r="RTP194" s="478"/>
      <c r="RTQ194" s="478"/>
      <c r="RTR194" s="478"/>
      <c r="RTS194" s="478"/>
      <c r="RTT194" s="478"/>
      <c r="RTU194" s="478"/>
      <c r="RTV194" s="478"/>
      <c r="RTW194" s="478"/>
      <c r="RTX194" s="478"/>
      <c r="RTY194" s="478"/>
      <c r="RTZ194" s="478"/>
      <c r="RUA194" s="478"/>
      <c r="RUB194" s="478"/>
      <c r="RUC194" s="478"/>
      <c r="RUD194" s="478"/>
      <c r="RUE194" s="478"/>
      <c r="RUF194" s="478"/>
      <c r="RUG194" s="478"/>
      <c r="RUH194" s="478"/>
      <c r="RUI194" s="478"/>
      <c r="RUJ194" s="478"/>
      <c r="RUK194" s="478"/>
      <c r="RUL194" s="478"/>
      <c r="RUM194" s="478"/>
      <c r="RUN194" s="478"/>
      <c r="RUO194" s="478"/>
      <c r="RUP194" s="478"/>
      <c r="RUQ194" s="478"/>
      <c r="RUR194" s="478"/>
      <c r="RUS194" s="478"/>
      <c r="RUT194" s="478"/>
      <c r="RUU194" s="478"/>
      <c r="RUV194" s="478"/>
      <c r="RUW194" s="478"/>
      <c r="RUX194" s="478"/>
      <c r="RUY194" s="478"/>
      <c r="RUZ194" s="478"/>
      <c r="RVA194" s="478"/>
      <c r="RVB194" s="478"/>
      <c r="RVC194" s="478"/>
      <c r="RVD194" s="478"/>
      <c r="RVE194" s="478"/>
      <c r="RVF194" s="478"/>
      <c r="RVG194" s="478"/>
      <c r="RVH194" s="478"/>
      <c r="RVI194" s="478"/>
      <c r="RVJ194" s="478"/>
      <c r="RVK194" s="478"/>
      <c r="RVL194" s="478"/>
      <c r="RVM194" s="478"/>
      <c r="RVN194" s="478"/>
      <c r="RVO194" s="478"/>
      <c r="RVP194" s="478"/>
      <c r="RVQ194" s="478"/>
      <c r="RVR194" s="478"/>
      <c r="RVS194" s="478"/>
      <c r="RVT194" s="478"/>
      <c r="RVU194" s="478"/>
      <c r="RVV194" s="478"/>
      <c r="RVW194" s="478"/>
      <c r="RVX194" s="478"/>
      <c r="RVY194" s="478"/>
      <c r="RVZ194" s="478"/>
      <c r="RWA194" s="478"/>
      <c r="RWB194" s="478"/>
      <c r="RWC194" s="478"/>
      <c r="RWD194" s="478"/>
      <c r="RWE194" s="478"/>
      <c r="RWF194" s="478"/>
      <c r="RWG194" s="478"/>
      <c r="RWH194" s="478"/>
      <c r="RWI194" s="478"/>
      <c r="RWJ194" s="478"/>
      <c r="RWK194" s="478"/>
      <c r="RWL194" s="478"/>
      <c r="RWM194" s="478"/>
      <c r="RWN194" s="478"/>
      <c r="RWO194" s="478"/>
      <c r="RWP194" s="478"/>
      <c r="RWQ194" s="478"/>
      <c r="RWR194" s="478"/>
      <c r="RWS194" s="478"/>
      <c r="RWT194" s="478"/>
      <c r="RWU194" s="478"/>
      <c r="RWV194" s="478"/>
      <c r="RWW194" s="478"/>
      <c r="RWX194" s="478"/>
      <c r="RWY194" s="478"/>
      <c r="RWZ194" s="478"/>
      <c r="RXA194" s="478"/>
      <c r="RXB194" s="478"/>
      <c r="RXC194" s="478"/>
      <c r="RXD194" s="478"/>
      <c r="RXE194" s="478"/>
      <c r="RXF194" s="478"/>
      <c r="RXG194" s="478"/>
      <c r="RXH194" s="478"/>
      <c r="RXI194" s="478"/>
      <c r="RXJ194" s="478"/>
      <c r="RXK194" s="478"/>
      <c r="RXL194" s="478"/>
      <c r="RXM194" s="478"/>
      <c r="RXN194" s="478"/>
      <c r="RXO194" s="478"/>
      <c r="RXP194" s="478"/>
      <c r="RXQ194" s="478"/>
      <c r="RXR194" s="478"/>
      <c r="RXS194" s="478"/>
      <c r="RXT194" s="478"/>
      <c r="RXU194" s="478"/>
      <c r="RXV194" s="478"/>
      <c r="RXW194" s="478"/>
      <c r="RXX194" s="478"/>
      <c r="RXY194" s="478"/>
      <c r="RXZ194" s="478"/>
      <c r="RYA194" s="478"/>
      <c r="RYB194" s="478"/>
      <c r="RYC194" s="478"/>
      <c r="RYD194" s="478"/>
      <c r="RYE194" s="478"/>
      <c r="RYF194" s="478"/>
      <c r="RYG194" s="478"/>
      <c r="RYH194" s="478"/>
      <c r="RYI194" s="478"/>
      <c r="RYJ194" s="478"/>
      <c r="RYK194" s="478"/>
      <c r="RYL194" s="478"/>
      <c r="RYM194" s="478"/>
      <c r="RYN194" s="478"/>
      <c r="RYO194" s="478"/>
      <c r="RYP194" s="478"/>
      <c r="RYQ194" s="478"/>
      <c r="RYR194" s="478"/>
      <c r="RYS194" s="478"/>
      <c r="RYT194" s="478"/>
      <c r="RYU194" s="478"/>
      <c r="RYV194" s="478"/>
      <c r="RYW194" s="478"/>
      <c r="RYX194" s="478"/>
      <c r="RYY194" s="478"/>
      <c r="RYZ194" s="478"/>
      <c r="RZA194" s="478"/>
      <c r="RZB194" s="478"/>
      <c r="RZC194" s="478"/>
      <c r="RZD194" s="478"/>
      <c r="RZE194" s="478"/>
      <c r="RZF194" s="478"/>
      <c r="RZG194" s="478"/>
      <c r="RZH194" s="478"/>
      <c r="RZI194" s="478"/>
      <c r="RZJ194" s="478"/>
      <c r="RZK194" s="478"/>
      <c r="RZL194" s="478"/>
      <c r="RZM194" s="478"/>
      <c r="RZN194" s="478"/>
      <c r="RZO194" s="478"/>
      <c r="RZP194" s="478"/>
      <c r="RZQ194" s="478"/>
      <c r="RZR194" s="478"/>
      <c r="RZS194" s="478"/>
      <c r="RZT194" s="478"/>
      <c r="RZU194" s="478"/>
      <c r="RZV194" s="478"/>
      <c r="RZW194" s="478"/>
      <c r="RZX194" s="478"/>
      <c r="RZY194" s="478"/>
      <c r="RZZ194" s="478"/>
      <c r="SAA194" s="478"/>
      <c r="SAB194" s="478"/>
      <c r="SAC194" s="478"/>
      <c r="SAD194" s="478"/>
      <c r="SAE194" s="478"/>
      <c r="SAF194" s="478"/>
      <c r="SAG194" s="478"/>
      <c r="SAH194" s="478"/>
      <c r="SAI194" s="478"/>
      <c r="SAJ194" s="478"/>
      <c r="SAK194" s="478"/>
      <c r="SAL194" s="478"/>
      <c r="SAM194" s="478"/>
      <c r="SAN194" s="478"/>
      <c r="SAO194" s="478"/>
      <c r="SAP194" s="478"/>
      <c r="SAQ194" s="478"/>
      <c r="SAR194" s="478"/>
      <c r="SAS194" s="478"/>
      <c r="SAT194" s="478"/>
      <c r="SAU194" s="478"/>
      <c r="SAV194" s="478"/>
      <c r="SAW194" s="478"/>
      <c r="SAX194" s="478"/>
      <c r="SAY194" s="478"/>
      <c r="SAZ194" s="478"/>
      <c r="SBA194" s="478"/>
      <c r="SBB194" s="478"/>
      <c r="SBC194" s="478"/>
      <c r="SBD194" s="478"/>
      <c r="SBE194" s="478"/>
      <c r="SBF194" s="478"/>
      <c r="SBG194" s="478"/>
      <c r="SBH194" s="478"/>
      <c r="SBI194" s="478"/>
      <c r="SBJ194" s="478"/>
      <c r="SBK194" s="478"/>
      <c r="SBL194" s="478"/>
      <c r="SBM194" s="478"/>
      <c r="SBN194" s="478"/>
      <c r="SBO194" s="478"/>
      <c r="SBP194" s="478"/>
      <c r="SBQ194" s="478"/>
      <c r="SBR194" s="478"/>
      <c r="SBS194" s="478"/>
      <c r="SBT194" s="478"/>
      <c r="SBU194" s="478"/>
      <c r="SBV194" s="478"/>
      <c r="SBW194" s="478"/>
      <c r="SBX194" s="478"/>
      <c r="SBY194" s="478"/>
      <c r="SBZ194" s="478"/>
      <c r="SCA194" s="478"/>
      <c r="SCB194" s="478"/>
      <c r="SCC194" s="478"/>
      <c r="SCD194" s="478"/>
      <c r="SCE194" s="478"/>
      <c r="SCF194" s="478"/>
      <c r="SCG194" s="478"/>
      <c r="SCH194" s="478"/>
      <c r="SCI194" s="478"/>
      <c r="SCJ194" s="478"/>
      <c r="SCK194" s="478"/>
      <c r="SCL194" s="478"/>
      <c r="SCM194" s="478"/>
      <c r="SCN194" s="478"/>
      <c r="SCO194" s="478"/>
      <c r="SCP194" s="478"/>
      <c r="SCQ194" s="478"/>
      <c r="SCR194" s="478"/>
      <c r="SCS194" s="478"/>
      <c r="SCT194" s="478"/>
      <c r="SCU194" s="478"/>
      <c r="SCV194" s="478"/>
      <c r="SCW194" s="478"/>
      <c r="SCX194" s="478"/>
      <c r="SCY194" s="478"/>
      <c r="SCZ194" s="478"/>
      <c r="SDA194" s="478"/>
      <c r="SDB194" s="478"/>
      <c r="SDC194" s="478"/>
      <c r="SDD194" s="478"/>
      <c r="SDE194" s="478"/>
      <c r="SDF194" s="478"/>
      <c r="SDG194" s="478"/>
      <c r="SDH194" s="478"/>
      <c r="SDI194" s="478"/>
      <c r="SDJ194" s="478"/>
      <c r="SDK194" s="478"/>
      <c r="SDL194" s="478"/>
      <c r="SDM194" s="478"/>
      <c r="SDN194" s="478"/>
      <c r="SDO194" s="478"/>
      <c r="SDP194" s="478"/>
      <c r="SDQ194" s="478"/>
      <c r="SDR194" s="478"/>
      <c r="SDS194" s="478"/>
      <c r="SDT194" s="478"/>
      <c r="SDU194" s="478"/>
      <c r="SDV194" s="478"/>
      <c r="SDW194" s="478"/>
      <c r="SDX194" s="478"/>
      <c r="SDY194" s="478"/>
      <c r="SDZ194" s="478"/>
      <c r="SEA194" s="478"/>
      <c r="SEB194" s="478"/>
      <c r="SEC194" s="478"/>
      <c r="SED194" s="478"/>
      <c r="SEE194" s="478"/>
      <c r="SEF194" s="478"/>
      <c r="SEG194" s="478"/>
      <c r="SEH194" s="478"/>
      <c r="SEI194" s="478"/>
      <c r="SEJ194" s="478"/>
      <c r="SEK194" s="478"/>
      <c r="SEL194" s="478"/>
      <c r="SEM194" s="478"/>
      <c r="SEN194" s="478"/>
      <c r="SEO194" s="478"/>
      <c r="SEP194" s="478"/>
      <c r="SEQ194" s="478"/>
      <c r="SER194" s="478"/>
      <c r="SES194" s="478"/>
      <c r="SET194" s="478"/>
      <c r="SEU194" s="478"/>
      <c r="SEV194" s="478"/>
      <c r="SEW194" s="478"/>
      <c r="SEX194" s="478"/>
      <c r="SEY194" s="478"/>
      <c r="SEZ194" s="478"/>
      <c r="SFA194" s="478"/>
      <c r="SFB194" s="478"/>
      <c r="SFC194" s="478"/>
      <c r="SFD194" s="478"/>
      <c r="SFE194" s="478"/>
      <c r="SFF194" s="478"/>
      <c r="SFG194" s="478"/>
      <c r="SFH194" s="478"/>
      <c r="SFI194" s="478"/>
      <c r="SFJ194" s="478"/>
      <c r="SFK194" s="478"/>
      <c r="SFL194" s="478"/>
      <c r="SFM194" s="478"/>
      <c r="SFN194" s="478"/>
      <c r="SFO194" s="478"/>
      <c r="SFP194" s="478"/>
      <c r="SFQ194" s="478"/>
      <c r="SFR194" s="478"/>
      <c r="SFS194" s="478"/>
      <c r="SFT194" s="478"/>
      <c r="SFU194" s="478"/>
      <c r="SFV194" s="478"/>
      <c r="SFW194" s="478"/>
      <c r="SFX194" s="478"/>
      <c r="SFY194" s="478"/>
      <c r="SFZ194" s="478"/>
      <c r="SGA194" s="478"/>
      <c r="SGB194" s="478"/>
      <c r="SGC194" s="478"/>
      <c r="SGD194" s="478"/>
      <c r="SGE194" s="478"/>
      <c r="SGF194" s="478"/>
      <c r="SGG194" s="478"/>
      <c r="SGH194" s="478"/>
      <c r="SGI194" s="478"/>
      <c r="SGJ194" s="478"/>
      <c r="SGK194" s="478"/>
      <c r="SGL194" s="478"/>
      <c r="SGM194" s="478"/>
      <c r="SGN194" s="478"/>
      <c r="SGO194" s="478"/>
      <c r="SGP194" s="478"/>
      <c r="SGQ194" s="478"/>
      <c r="SGR194" s="478"/>
      <c r="SGS194" s="478"/>
      <c r="SGT194" s="478"/>
      <c r="SGU194" s="478"/>
      <c r="SGV194" s="478"/>
      <c r="SGW194" s="478"/>
      <c r="SGX194" s="478"/>
      <c r="SGY194" s="478"/>
      <c r="SGZ194" s="478"/>
      <c r="SHA194" s="478"/>
      <c r="SHB194" s="478"/>
      <c r="SHC194" s="478"/>
      <c r="SHD194" s="478"/>
      <c r="SHE194" s="478"/>
      <c r="SHF194" s="478"/>
      <c r="SHG194" s="478"/>
      <c r="SHH194" s="478"/>
      <c r="SHI194" s="478"/>
      <c r="SHJ194" s="478"/>
      <c r="SHK194" s="478"/>
      <c r="SHL194" s="478"/>
      <c r="SHM194" s="478"/>
      <c r="SHN194" s="478"/>
      <c r="SHO194" s="478"/>
      <c r="SHP194" s="478"/>
      <c r="SHQ194" s="478"/>
      <c r="SHR194" s="478"/>
      <c r="SHS194" s="478"/>
      <c r="SHT194" s="478"/>
      <c r="SHU194" s="478"/>
      <c r="SHV194" s="478"/>
      <c r="SHW194" s="478"/>
      <c r="SHX194" s="478"/>
      <c r="SHY194" s="478"/>
      <c r="SHZ194" s="478"/>
      <c r="SIA194" s="478"/>
      <c r="SIB194" s="478"/>
      <c r="SIC194" s="478"/>
      <c r="SID194" s="478"/>
      <c r="SIE194" s="478"/>
      <c r="SIF194" s="478"/>
      <c r="SIG194" s="478"/>
      <c r="SIH194" s="478"/>
      <c r="SII194" s="478"/>
      <c r="SIJ194" s="478"/>
      <c r="SIK194" s="478"/>
      <c r="SIL194" s="478"/>
      <c r="SIM194" s="478"/>
      <c r="SIN194" s="478"/>
      <c r="SIO194" s="478"/>
      <c r="SIP194" s="478"/>
      <c r="SIQ194" s="478"/>
      <c r="SIR194" s="478"/>
      <c r="SIS194" s="478"/>
      <c r="SIT194" s="478"/>
      <c r="SIU194" s="478"/>
      <c r="SIV194" s="478"/>
      <c r="SIW194" s="478"/>
      <c r="SIX194" s="478"/>
      <c r="SIY194" s="478"/>
      <c r="SIZ194" s="478"/>
      <c r="SJA194" s="478"/>
      <c r="SJB194" s="478"/>
      <c r="SJC194" s="478"/>
      <c r="SJD194" s="478"/>
      <c r="SJE194" s="478"/>
      <c r="SJF194" s="478"/>
      <c r="SJG194" s="478"/>
      <c r="SJH194" s="478"/>
      <c r="SJI194" s="478"/>
      <c r="SJJ194" s="478"/>
      <c r="SJK194" s="478"/>
      <c r="SJL194" s="478"/>
      <c r="SJM194" s="478"/>
      <c r="SJN194" s="478"/>
      <c r="SJO194" s="478"/>
      <c r="SJP194" s="478"/>
      <c r="SJQ194" s="478"/>
      <c r="SJR194" s="478"/>
      <c r="SJS194" s="478"/>
      <c r="SJT194" s="478"/>
      <c r="SJU194" s="478"/>
      <c r="SJV194" s="478"/>
      <c r="SJW194" s="478"/>
      <c r="SJX194" s="478"/>
      <c r="SJY194" s="478"/>
      <c r="SJZ194" s="478"/>
      <c r="SKA194" s="478"/>
      <c r="SKB194" s="478"/>
      <c r="SKC194" s="478"/>
      <c r="SKD194" s="478"/>
      <c r="SKE194" s="478"/>
      <c r="SKF194" s="478"/>
      <c r="SKG194" s="478"/>
      <c r="SKH194" s="478"/>
      <c r="SKI194" s="478"/>
      <c r="SKJ194" s="478"/>
      <c r="SKK194" s="478"/>
      <c r="SKL194" s="478"/>
      <c r="SKM194" s="478"/>
      <c r="SKN194" s="478"/>
      <c r="SKO194" s="478"/>
      <c r="SKP194" s="478"/>
      <c r="SKQ194" s="478"/>
      <c r="SKR194" s="478"/>
      <c r="SKS194" s="478"/>
      <c r="SKT194" s="478"/>
      <c r="SKU194" s="478"/>
      <c r="SKV194" s="478"/>
      <c r="SKW194" s="478"/>
      <c r="SKX194" s="478"/>
      <c r="SKY194" s="478"/>
      <c r="SKZ194" s="478"/>
      <c r="SLA194" s="478"/>
      <c r="SLB194" s="478"/>
      <c r="SLC194" s="478"/>
      <c r="SLD194" s="478"/>
      <c r="SLE194" s="478"/>
      <c r="SLF194" s="478"/>
      <c r="SLG194" s="478"/>
      <c r="SLH194" s="478"/>
      <c r="SLI194" s="478"/>
      <c r="SLJ194" s="478"/>
      <c r="SLK194" s="478"/>
      <c r="SLL194" s="478"/>
      <c r="SLM194" s="478"/>
      <c r="SLN194" s="478"/>
      <c r="SLO194" s="478"/>
      <c r="SLP194" s="478"/>
      <c r="SLQ194" s="478"/>
      <c r="SLR194" s="478"/>
      <c r="SLS194" s="478"/>
      <c r="SLT194" s="478"/>
      <c r="SLU194" s="478"/>
      <c r="SLV194" s="478"/>
      <c r="SLW194" s="478"/>
      <c r="SLX194" s="478"/>
      <c r="SLY194" s="478"/>
      <c r="SLZ194" s="478"/>
      <c r="SMA194" s="478"/>
      <c r="SMB194" s="478"/>
      <c r="SMC194" s="478"/>
      <c r="SMD194" s="478"/>
      <c r="SME194" s="478"/>
      <c r="SMF194" s="478"/>
      <c r="SMG194" s="478"/>
      <c r="SMH194" s="478"/>
      <c r="SMI194" s="478"/>
      <c r="SMJ194" s="478"/>
      <c r="SMK194" s="478"/>
      <c r="SML194" s="478"/>
      <c r="SMM194" s="478"/>
      <c r="SMN194" s="478"/>
      <c r="SMO194" s="478"/>
      <c r="SMP194" s="478"/>
      <c r="SMQ194" s="478"/>
      <c r="SMR194" s="478"/>
      <c r="SMS194" s="478"/>
      <c r="SMT194" s="478"/>
      <c r="SMU194" s="478"/>
      <c r="SMV194" s="478"/>
      <c r="SMW194" s="478"/>
      <c r="SMX194" s="478"/>
      <c r="SMY194" s="478"/>
      <c r="SMZ194" s="478"/>
      <c r="SNA194" s="478"/>
      <c r="SNB194" s="478"/>
      <c r="SNC194" s="478"/>
      <c r="SND194" s="478"/>
      <c r="SNE194" s="478"/>
      <c r="SNF194" s="478"/>
      <c r="SNG194" s="478"/>
      <c r="SNH194" s="478"/>
      <c r="SNI194" s="478"/>
      <c r="SNJ194" s="478"/>
      <c r="SNK194" s="478"/>
      <c r="SNL194" s="478"/>
      <c r="SNM194" s="478"/>
      <c r="SNN194" s="478"/>
      <c r="SNO194" s="478"/>
      <c r="SNP194" s="478"/>
      <c r="SNQ194" s="478"/>
      <c r="SNR194" s="478"/>
      <c r="SNS194" s="478"/>
      <c r="SNT194" s="478"/>
      <c r="SNU194" s="478"/>
      <c r="SNV194" s="478"/>
      <c r="SNW194" s="478"/>
      <c r="SNX194" s="478"/>
      <c r="SNY194" s="478"/>
      <c r="SNZ194" s="478"/>
      <c r="SOA194" s="478"/>
      <c r="SOB194" s="478"/>
      <c r="SOC194" s="478"/>
      <c r="SOD194" s="478"/>
      <c r="SOE194" s="478"/>
      <c r="SOF194" s="478"/>
      <c r="SOG194" s="478"/>
      <c r="SOH194" s="478"/>
      <c r="SOI194" s="478"/>
      <c r="SOJ194" s="478"/>
      <c r="SOK194" s="478"/>
      <c r="SOL194" s="478"/>
      <c r="SOM194" s="478"/>
      <c r="SON194" s="478"/>
      <c r="SOO194" s="478"/>
      <c r="SOP194" s="478"/>
      <c r="SOQ194" s="478"/>
      <c r="SOR194" s="478"/>
      <c r="SOS194" s="478"/>
      <c r="SOT194" s="478"/>
      <c r="SOU194" s="478"/>
      <c r="SOV194" s="478"/>
      <c r="SOW194" s="478"/>
      <c r="SOX194" s="478"/>
      <c r="SOY194" s="478"/>
      <c r="SOZ194" s="478"/>
      <c r="SPA194" s="478"/>
      <c r="SPB194" s="478"/>
      <c r="SPC194" s="478"/>
      <c r="SPD194" s="478"/>
      <c r="SPE194" s="478"/>
      <c r="SPF194" s="478"/>
      <c r="SPG194" s="478"/>
      <c r="SPH194" s="478"/>
      <c r="SPI194" s="478"/>
      <c r="SPJ194" s="478"/>
      <c r="SPK194" s="478"/>
      <c r="SPL194" s="478"/>
      <c r="SPM194" s="478"/>
      <c r="SPN194" s="478"/>
      <c r="SPO194" s="478"/>
      <c r="SPP194" s="478"/>
      <c r="SPQ194" s="478"/>
      <c r="SPR194" s="478"/>
      <c r="SPS194" s="478"/>
      <c r="SPT194" s="478"/>
      <c r="SPU194" s="478"/>
      <c r="SPV194" s="478"/>
      <c r="SPW194" s="478"/>
      <c r="SPX194" s="478"/>
      <c r="SPY194" s="478"/>
      <c r="SPZ194" s="478"/>
      <c r="SQA194" s="478"/>
      <c r="SQB194" s="478"/>
      <c r="SQC194" s="478"/>
      <c r="SQD194" s="478"/>
      <c r="SQE194" s="478"/>
      <c r="SQF194" s="478"/>
      <c r="SQG194" s="478"/>
      <c r="SQH194" s="478"/>
      <c r="SQI194" s="478"/>
      <c r="SQJ194" s="478"/>
      <c r="SQK194" s="478"/>
      <c r="SQL194" s="478"/>
      <c r="SQM194" s="478"/>
      <c r="SQN194" s="478"/>
      <c r="SQO194" s="478"/>
      <c r="SQP194" s="478"/>
      <c r="SQQ194" s="478"/>
      <c r="SQR194" s="478"/>
      <c r="SQS194" s="478"/>
      <c r="SQT194" s="478"/>
      <c r="SQU194" s="478"/>
      <c r="SQV194" s="478"/>
      <c r="SQW194" s="478"/>
      <c r="SQX194" s="478"/>
      <c r="SQY194" s="478"/>
      <c r="SQZ194" s="478"/>
      <c r="SRA194" s="478"/>
      <c r="SRB194" s="478"/>
      <c r="SRC194" s="478"/>
      <c r="SRD194" s="478"/>
      <c r="SRE194" s="478"/>
      <c r="SRF194" s="478"/>
      <c r="SRG194" s="478"/>
      <c r="SRH194" s="478"/>
      <c r="SRI194" s="478"/>
      <c r="SRJ194" s="478"/>
      <c r="SRK194" s="478"/>
      <c r="SRL194" s="478"/>
      <c r="SRM194" s="478"/>
      <c r="SRN194" s="478"/>
      <c r="SRO194" s="478"/>
      <c r="SRP194" s="478"/>
      <c r="SRQ194" s="478"/>
      <c r="SRR194" s="478"/>
      <c r="SRS194" s="478"/>
      <c r="SRT194" s="478"/>
      <c r="SRU194" s="478"/>
      <c r="SRV194" s="478"/>
      <c r="SRW194" s="478"/>
      <c r="SRX194" s="478"/>
      <c r="SRY194" s="478"/>
      <c r="SRZ194" s="478"/>
      <c r="SSA194" s="478"/>
      <c r="SSB194" s="478"/>
      <c r="SSC194" s="478"/>
      <c r="SSD194" s="478"/>
      <c r="SSE194" s="478"/>
      <c r="SSF194" s="478"/>
      <c r="SSG194" s="478"/>
      <c r="SSH194" s="478"/>
      <c r="SSI194" s="478"/>
      <c r="SSJ194" s="478"/>
      <c r="SSK194" s="478"/>
      <c r="SSL194" s="478"/>
      <c r="SSM194" s="478"/>
      <c r="SSN194" s="478"/>
      <c r="SSO194" s="478"/>
      <c r="SSP194" s="478"/>
      <c r="SSQ194" s="478"/>
      <c r="SSR194" s="478"/>
      <c r="SSS194" s="478"/>
      <c r="SST194" s="478"/>
      <c r="SSU194" s="478"/>
      <c r="SSV194" s="478"/>
      <c r="SSW194" s="478"/>
      <c r="SSX194" s="478"/>
      <c r="SSY194" s="478"/>
      <c r="SSZ194" s="478"/>
      <c r="STA194" s="478"/>
      <c r="STB194" s="478"/>
      <c r="STC194" s="478"/>
      <c r="STD194" s="478"/>
      <c r="STE194" s="478"/>
      <c r="STF194" s="478"/>
      <c r="STG194" s="478"/>
      <c r="STH194" s="478"/>
      <c r="STI194" s="478"/>
      <c r="STJ194" s="478"/>
      <c r="STK194" s="478"/>
      <c r="STL194" s="478"/>
      <c r="STM194" s="478"/>
      <c r="STN194" s="478"/>
      <c r="STO194" s="478"/>
      <c r="STP194" s="478"/>
      <c r="STQ194" s="478"/>
      <c r="STR194" s="478"/>
      <c r="STS194" s="478"/>
      <c r="STT194" s="478"/>
      <c r="STU194" s="478"/>
      <c r="STV194" s="478"/>
      <c r="STW194" s="478"/>
      <c r="STX194" s="478"/>
      <c r="STY194" s="478"/>
      <c r="STZ194" s="478"/>
      <c r="SUA194" s="478"/>
      <c r="SUB194" s="478"/>
      <c r="SUC194" s="478"/>
      <c r="SUD194" s="478"/>
      <c r="SUE194" s="478"/>
      <c r="SUF194" s="478"/>
      <c r="SUG194" s="478"/>
      <c r="SUH194" s="478"/>
      <c r="SUI194" s="478"/>
      <c r="SUJ194" s="478"/>
      <c r="SUK194" s="478"/>
      <c r="SUL194" s="478"/>
      <c r="SUM194" s="478"/>
      <c r="SUN194" s="478"/>
      <c r="SUO194" s="478"/>
      <c r="SUP194" s="478"/>
      <c r="SUQ194" s="478"/>
      <c r="SUR194" s="478"/>
      <c r="SUS194" s="478"/>
      <c r="SUT194" s="478"/>
      <c r="SUU194" s="478"/>
      <c r="SUV194" s="478"/>
      <c r="SUW194" s="478"/>
      <c r="SUX194" s="478"/>
      <c r="SUY194" s="478"/>
      <c r="SUZ194" s="478"/>
      <c r="SVA194" s="478"/>
      <c r="SVB194" s="478"/>
      <c r="SVC194" s="478"/>
      <c r="SVD194" s="478"/>
      <c r="SVE194" s="478"/>
      <c r="SVF194" s="478"/>
      <c r="SVG194" s="478"/>
      <c r="SVH194" s="478"/>
      <c r="SVI194" s="478"/>
      <c r="SVJ194" s="478"/>
      <c r="SVK194" s="478"/>
      <c r="SVL194" s="478"/>
      <c r="SVM194" s="478"/>
      <c r="SVN194" s="478"/>
      <c r="SVO194" s="478"/>
      <c r="SVP194" s="478"/>
      <c r="SVQ194" s="478"/>
      <c r="SVR194" s="478"/>
      <c r="SVS194" s="478"/>
      <c r="SVT194" s="478"/>
      <c r="SVU194" s="478"/>
      <c r="SVV194" s="478"/>
      <c r="SVW194" s="478"/>
      <c r="SVX194" s="478"/>
      <c r="SVY194" s="478"/>
      <c r="SVZ194" s="478"/>
      <c r="SWA194" s="478"/>
      <c r="SWB194" s="478"/>
      <c r="SWC194" s="478"/>
      <c r="SWD194" s="478"/>
      <c r="SWE194" s="478"/>
      <c r="SWF194" s="478"/>
      <c r="SWG194" s="478"/>
      <c r="SWH194" s="478"/>
      <c r="SWI194" s="478"/>
      <c r="SWJ194" s="478"/>
      <c r="SWK194" s="478"/>
      <c r="SWL194" s="478"/>
      <c r="SWM194" s="478"/>
      <c r="SWN194" s="478"/>
      <c r="SWO194" s="478"/>
      <c r="SWP194" s="478"/>
      <c r="SWQ194" s="478"/>
      <c r="SWR194" s="478"/>
      <c r="SWS194" s="478"/>
      <c r="SWT194" s="478"/>
      <c r="SWU194" s="478"/>
      <c r="SWV194" s="478"/>
      <c r="SWW194" s="478"/>
      <c r="SWX194" s="478"/>
      <c r="SWY194" s="478"/>
      <c r="SWZ194" s="478"/>
      <c r="SXA194" s="478"/>
      <c r="SXB194" s="478"/>
      <c r="SXC194" s="478"/>
      <c r="SXD194" s="478"/>
      <c r="SXE194" s="478"/>
      <c r="SXF194" s="478"/>
      <c r="SXG194" s="478"/>
      <c r="SXH194" s="478"/>
      <c r="SXI194" s="478"/>
      <c r="SXJ194" s="478"/>
      <c r="SXK194" s="478"/>
      <c r="SXL194" s="478"/>
      <c r="SXM194" s="478"/>
      <c r="SXN194" s="478"/>
      <c r="SXO194" s="478"/>
      <c r="SXP194" s="478"/>
      <c r="SXQ194" s="478"/>
      <c r="SXR194" s="478"/>
      <c r="SXS194" s="478"/>
      <c r="SXT194" s="478"/>
      <c r="SXU194" s="478"/>
      <c r="SXV194" s="478"/>
      <c r="SXW194" s="478"/>
      <c r="SXX194" s="478"/>
      <c r="SXY194" s="478"/>
      <c r="SXZ194" s="478"/>
      <c r="SYA194" s="478"/>
      <c r="SYB194" s="478"/>
      <c r="SYC194" s="478"/>
      <c r="SYD194" s="478"/>
      <c r="SYE194" s="478"/>
      <c r="SYF194" s="478"/>
      <c r="SYG194" s="478"/>
      <c r="SYH194" s="478"/>
      <c r="SYI194" s="478"/>
      <c r="SYJ194" s="478"/>
      <c r="SYK194" s="478"/>
      <c r="SYL194" s="478"/>
      <c r="SYM194" s="478"/>
      <c r="SYN194" s="478"/>
      <c r="SYO194" s="478"/>
      <c r="SYP194" s="478"/>
      <c r="SYQ194" s="478"/>
      <c r="SYR194" s="478"/>
      <c r="SYS194" s="478"/>
      <c r="SYT194" s="478"/>
      <c r="SYU194" s="478"/>
      <c r="SYV194" s="478"/>
      <c r="SYW194" s="478"/>
      <c r="SYX194" s="478"/>
      <c r="SYY194" s="478"/>
      <c r="SYZ194" s="478"/>
      <c r="SZA194" s="478"/>
      <c r="SZB194" s="478"/>
      <c r="SZC194" s="478"/>
      <c r="SZD194" s="478"/>
      <c r="SZE194" s="478"/>
      <c r="SZF194" s="478"/>
      <c r="SZG194" s="478"/>
      <c r="SZH194" s="478"/>
      <c r="SZI194" s="478"/>
      <c r="SZJ194" s="478"/>
      <c r="SZK194" s="478"/>
      <c r="SZL194" s="478"/>
      <c r="SZM194" s="478"/>
      <c r="SZN194" s="478"/>
      <c r="SZO194" s="478"/>
      <c r="SZP194" s="478"/>
      <c r="SZQ194" s="478"/>
      <c r="SZR194" s="478"/>
      <c r="SZS194" s="478"/>
      <c r="SZT194" s="478"/>
      <c r="SZU194" s="478"/>
      <c r="SZV194" s="478"/>
      <c r="SZW194" s="478"/>
      <c r="SZX194" s="478"/>
      <c r="SZY194" s="478"/>
      <c r="SZZ194" s="478"/>
      <c r="TAA194" s="478"/>
      <c r="TAB194" s="478"/>
      <c r="TAC194" s="478"/>
      <c r="TAD194" s="478"/>
      <c r="TAE194" s="478"/>
      <c r="TAF194" s="478"/>
      <c r="TAG194" s="478"/>
      <c r="TAH194" s="478"/>
      <c r="TAI194" s="478"/>
      <c r="TAJ194" s="478"/>
      <c r="TAK194" s="478"/>
      <c r="TAL194" s="478"/>
      <c r="TAM194" s="478"/>
      <c r="TAN194" s="478"/>
      <c r="TAO194" s="478"/>
      <c r="TAP194" s="478"/>
      <c r="TAQ194" s="478"/>
      <c r="TAR194" s="478"/>
      <c r="TAS194" s="478"/>
      <c r="TAT194" s="478"/>
      <c r="TAU194" s="478"/>
      <c r="TAV194" s="478"/>
      <c r="TAW194" s="478"/>
      <c r="TAX194" s="478"/>
      <c r="TAY194" s="478"/>
      <c r="TAZ194" s="478"/>
      <c r="TBA194" s="478"/>
      <c r="TBB194" s="478"/>
      <c r="TBC194" s="478"/>
      <c r="TBD194" s="478"/>
      <c r="TBE194" s="478"/>
      <c r="TBF194" s="478"/>
      <c r="TBG194" s="478"/>
      <c r="TBH194" s="478"/>
      <c r="TBI194" s="478"/>
      <c r="TBJ194" s="478"/>
      <c r="TBK194" s="478"/>
      <c r="TBL194" s="478"/>
      <c r="TBM194" s="478"/>
      <c r="TBN194" s="478"/>
      <c r="TBO194" s="478"/>
      <c r="TBP194" s="478"/>
      <c r="TBQ194" s="478"/>
      <c r="TBR194" s="478"/>
      <c r="TBS194" s="478"/>
      <c r="TBT194" s="478"/>
      <c r="TBU194" s="478"/>
      <c r="TBV194" s="478"/>
      <c r="TBW194" s="478"/>
      <c r="TBX194" s="478"/>
      <c r="TBY194" s="478"/>
      <c r="TBZ194" s="478"/>
      <c r="TCA194" s="478"/>
      <c r="TCB194" s="478"/>
      <c r="TCC194" s="478"/>
      <c r="TCD194" s="478"/>
      <c r="TCE194" s="478"/>
      <c r="TCF194" s="478"/>
      <c r="TCG194" s="478"/>
      <c r="TCH194" s="478"/>
      <c r="TCI194" s="478"/>
      <c r="TCJ194" s="478"/>
      <c r="TCK194" s="478"/>
      <c r="TCL194" s="478"/>
      <c r="TCM194" s="478"/>
      <c r="TCN194" s="478"/>
      <c r="TCO194" s="478"/>
      <c r="TCP194" s="478"/>
      <c r="TCQ194" s="478"/>
      <c r="TCR194" s="478"/>
      <c r="TCS194" s="478"/>
      <c r="TCT194" s="478"/>
      <c r="TCU194" s="478"/>
      <c r="TCV194" s="478"/>
      <c r="TCW194" s="478"/>
      <c r="TCX194" s="478"/>
      <c r="TCY194" s="478"/>
      <c r="TCZ194" s="478"/>
      <c r="TDA194" s="478"/>
      <c r="TDB194" s="478"/>
      <c r="TDC194" s="478"/>
      <c r="TDD194" s="478"/>
      <c r="TDE194" s="478"/>
      <c r="TDF194" s="478"/>
      <c r="TDG194" s="478"/>
      <c r="TDH194" s="478"/>
      <c r="TDI194" s="478"/>
      <c r="TDJ194" s="478"/>
      <c r="TDK194" s="478"/>
      <c r="TDL194" s="478"/>
      <c r="TDM194" s="478"/>
      <c r="TDN194" s="478"/>
      <c r="TDO194" s="478"/>
      <c r="TDP194" s="478"/>
      <c r="TDQ194" s="478"/>
      <c r="TDR194" s="478"/>
      <c r="TDS194" s="478"/>
      <c r="TDT194" s="478"/>
      <c r="TDU194" s="478"/>
      <c r="TDV194" s="478"/>
      <c r="TDW194" s="478"/>
      <c r="TDX194" s="478"/>
      <c r="TDY194" s="478"/>
      <c r="TDZ194" s="478"/>
      <c r="TEA194" s="478"/>
      <c r="TEB194" s="478"/>
      <c r="TEC194" s="478"/>
      <c r="TED194" s="478"/>
      <c r="TEE194" s="478"/>
      <c r="TEF194" s="478"/>
      <c r="TEG194" s="478"/>
      <c r="TEH194" s="478"/>
      <c r="TEI194" s="478"/>
      <c r="TEJ194" s="478"/>
      <c r="TEK194" s="478"/>
      <c r="TEL194" s="478"/>
      <c r="TEM194" s="478"/>
      <c r="TEN194" s="478"/>
      <c r="TEO194" s="478"/>
      <c r="TEP194" s="478"/>
      <c r="TEQ194" s="478"/>
      <c r="TER194" s="478"/>
      <c r="TES194" s="478"/>
      <c r="TET194" s="478"/>
      <c r="TEU194" s="478"/>
      <c r="TEV194" s="478"/>
      <c r="TEW194" s="478"/>
      <c r="TEX194" s="478"/>
      <c r="TEY194" s="478"/>
      <c r="TEZ194" s="478"/>
      <c r="TFA194" s="478"/>
      <c r="TFB194" s="478"/>
      <c r="TFC194" s="478"/>
      <c r="TFD194" s="478"/>
      <c r="TFE194" s="478"/>
      <c r="TFF194" s="478"/>
      <c r="TFG194" s="478"/>
      <c r="TFH194" s="478"/>
      <c r="TFI194" s="478"/>
      <c r="TFJ194" s="478"/>
      <c r="TFK194" s="478"/>
      <c r="TFL194" s="478"/>
      <c r="TFM194" s="478"/>
      <c r="TFN194" s="478"/>
      <c r="TFO194" s="478"/>
      <c r="TFP194" s="478"/>
      <c r="TFQ194" s="478"/>
      <c r="TFR194" s="478"/>
      <c r="TFS194" s="478"/>
      <c r="TFT194" s="478"/>
      <c r="TFU194" s="478"/>
      <c r="TFV194" s="478"/>
      <c r="TFW194" s="478"/>
      <c r="TFX194" s="478"/>
      <c r="TFY194" s="478"/>
      <c r="TFZ194" s="478"/>
      <c r="TGA194" s="478"/>
      <c r="TGB194" s="478"/>
      <c r="TGC194" s="478"/>
      <c r="TGD194" s="478"/>
      <c r="TGE194" s="478"/>
      <c r="TGF194" s="478"/>
      <c r="TGG194" s="478"/>
      <c r="TGH194" s="478"/>
      <c r="TGI194" s="478"/>
      <c r="TGJ194" s="478"/>
      <c r="TGK194" s="478"/>
      <c r="TGL194" s="478"/>
      <c r="TGM194" s="478"/>
      <c r="TGN194" s="478"/>
      <c r="TGO194" s="478"/>
      <c r="TGP194" s="478"/>
      <c r="TGQ194" s="478"/>
      <c r="TGR194" s="478"/>
      <c r="TGS194" s="478"/>
      <c r="TGT194" s="478"/>
      <c r="TGU194" s="478"/>
      <c r="TGV194" s="478"/>
      <c r="TGW194" s="478"/>
      <c r="TGX194" s="478"/>
      <c r="TGY194" s="478"/>
      <c r="TGZ194" s="478"/>
      <c r="THA194" s="478"/>
      <c r="THB194" s="478"/>
      <c r="THC194" s="478"/>
      <c r="THD194" s="478"/>
      <c r="THE194" s="478"/>
      <c r="THF194" s="478"/>
      <c r="THG194" s="478"/>
      <c r="THH194" s="478"/>
      <c r="THI194" s="478"/>
      <c r="THJ194" s="478"/>
      <c r="THK194" s="478"/>
      <c r="THL194" s="478"/>
      <c r="THM194" s="478"/>
      <c r="THN194" s="478"/>
      <c r="THO194" s="478"/>
      <c r="THP194" s="478"/>
      <c r="THQ194" s="478"/>
      <c r="THR194" s="478"/>
      <c r="THS194" s="478"/>
      <c r="THT194" s="478"/>
      <c r="THU194" s="478"/>
      <c r="THV194" s="478"/>
      <c r="THW194" s="478"/>
      <c r="THX194" s="478"/>
      <c r="THY194" s="478"/>
      <c r="THZ194" s="478"/>
      <c r="TIA194" s="478"/>
      <c r="TIB194" s="478"/>
      <c r="TIC194" s="478"/>
      <c r="TID194" s="478"/>
      <c r="TIE194" s="478"/>
      <c r="TIF194" s="478"/>
      <c r="TIG194" s="478"/>
      <c r="TIH194" s="478"/>
      <c r="TII194" s="478"/>
      <c r="TIJ194" s="478"/>
      <c r="TIK194" s="478"/>
      <c r="TIL194" s="478"/>
      <c r="TIM194" s="478"/>
      <c r="TIN194" s="478"/>
      <c r="TIO194" s="478"/>
      <c r="TIP194" s="478"/>
      <c r="TIQ194" s="478"/>
      <c r="TIR194" s="478"/>
      <c r="TIS194" s="478"/>
      <c r="TIT194" s="478"/>
      <c r="TIU194" s="478"/>
      <c r="TIV194" s="478"/>
      <c r="TIW194" s="478"/>
      <c r="TIX194" s="478"/>
      <c r="TIY194" s="478"/>
      <c r="TIZ194" s="478"/>
      <c r="TJA194" s="478"/>
      <c r="TJB194" s="478"/>
      <c r="TJC194" s="478"/>
      <c r="TJD194" s="478"/>
      <c r="TJE194" s="478"/>
      <c r="TJF194" s="478"/>
      <c r="TJG194" s="478"/>
      <c r="TJH194" s="478"/>
      <c r="TJI194" s="478"/>
      <c r="TJJ194" s="478"/>
      <c r="TJK194" s="478"/>
      <c r="TJL194" s="478"/>
      <c r="TJM194" s="478"/>
      <c r="TJN194" s="478"/>
      <c r="TJO194" s="478"/>
      <c r="TJP194" s="478"/>
      <c r="TJQ194" s="478"/>
      <c r="TJR194" s="478"/>
      <c r="TJS194" s="478"/>
      <c r="TJT194" s="478"/>
      <c r="TJU194" s="478"/>
      <c r="TJV194" s="478"/>
      <c r="TJW194" s="478"/>
      <c r="TJX194" s="478"/>
      <c r="TJY194" s="478"/>
      <c r="TJZ194" s="478"/>
      <c r="TKA194" s="478"/>
      <c r="TKB194" s="478"/>
      <c r="TKC194" s="478"/>
      <c r="TKD194" s="478"/>
      <c r="TKE194" s="478"/>
      <c r="TKF194" s="478"/>
      <c r="TKG194" s="478"/>
      <c r="TKH194" s="478"/>
      <c r="TKI194" s="478"/>
      <c r="TKJ194" s="478"/>
      <c r="TKK194" s="478"/>
      <c r="TKL194" s="478"/>
      <c r="TKM194" s="478"/>
      <c r="TKN194" s="478"/>
      <c r="TKO194" s="478"/>
      <c r="TKP194" s="478"/>
      <c r="TKQ194" s="478"/>
      <c r="TKR194" s="478"/>
      <c r="TKS194" s="478"/>
      <c r="TKT194" s="478"/>
      <c r="TKU194" s="478"/>
      <c r="TKV194" s="478"/>
      <c r="TKW194" s="478"/>
      <c r="TKX194" s="478"/>
      <c r="TKY194" s="478"/>
      <c r="TKZ194" s="478"/>
      <c r="TLA194" s="478"/>
      <c r="TLB194" s="478"/>
      <c r="TLC194" s="478"/>
      <c r="TLD194" s="478"/>
      <c r="TLE194" s="478"/>
      <c r="TLF194" s="478"/>
      <c r="TLG194" s="478"/>
      <c r="TLH194" s="478"/>
      <c r="TLI194" s="478"/>
      <c r="TLJ194" s="478"/>
      <c r="TLK194" s="478"/>
      <c r="TLL194" s="478"/>
      <c r="TLM194" s="478"/>
      <c r="TLN194" s="478"/>
      <c r="TLO194" s="478"/>
      <c r="TLP194" s="478"/>
      <c r="TLQ194" s="478"/>
      <c r="TLR194" s="478"/>
      <c r="TLS194" s="478"/>
      <c r="TLT194" s="478"/>
      <c r="TLU194" s="478"/>
      <c r="TLV194" s="478"/>
      <c r="TLW194" s="478"/>
      <c r="TLX194" s="478"/>
      <c r="TLY194" s="478"/>
      <c r="TLZ194" s="478"/>
      <c r="TMA194" s="478"/>
      <c r="TMB194" s="478"/>
      <c r="TMC194" s="478"/>
      <c r="TMD194" s="478"/>
      <c r="TME194" s="478"/>
      <c r="TMF194" s="478"/>
      <c r="TMG194" s="478"/>
      <c r="TMH194" s="478"/>
      <c r="TMI194" s="478"/>
      <c r="TMJ194" s="478"/>
      <c r="TMK194" s="478"/>
      <c r="TML194" s="478"/>
      <c r="TMM194" s="478"/>
      <c r="TMN194" s="478"/>
      <c r="TMO194" s="478"/>
      <c r="TMP194" s="478"/>
      <c r="TMQ194" s="478"/>
      <c r="TMR194" s="478"/>
      <c r="TMS194" s="478"/>
      <c r="TMT194" s="478"/>
      <c r="TMU194" s="478"/>
      <c r="TMV194" s="478"/>
      <c r="TMW194" s="478"/>
      <c r="TMX194" s="478"/>
      <c r="TMY194" s="478"/>
      <c r="TMZ194" s="478"/>
      <c r="TNA194" s="478"/>
      <c r="TNB194" s="478"/>
      <c r="TNC194" s="478"/>
      <c r="TND194" s="478"/>
      <c r="TNE194" s="478"/>
      <c r="TNF194" s="478"/>
      <c r="TNG194" s="478"/>
      <c r="TNH194" s="478"/>
      <c r="TNI194" s="478"/>
      <c r="TNJ194" s="478"/>
      <c r="TNK194" s="478"/>
      <c r="TNL194" s="478"/>
      <c r="TNM194" s="478"/>
      <c r="TNN194" s="478"/>
      <c r="TNO194" s="478"/>
      <c r="TNP194" s="478"/>
      <c r="TNQ194" s="478"/>
      <c r="TNR194" s="478"/>
      <c r="TNS194" s="478"/>
      <c r="TNT194" s="478"/>
      <c r="TNU194" s="478"/>
      <c r="TNV194" s="478"/>
      <c r="TNW194" s="478"/>
      <c r="TNX194" s="478"/>
      <c r="TNY194" s="478"/>
      <c r="TNZ194" s="478"/>
      <c r="TOA194" s="478"/>
      <c r="TOB194" s="478"/>
      <c r="TOC194" s="478"/>
      <c r="TOD194" s="478"/>
      <c r="TOE194" s="478"/>
      <c r="TOF194" s="478"/>
      <c r="TOG194" s="478"/>
      <c r="TOH194" s="478"/>
      <c r="TOI194" s="478"/>
      <c r="TOJ194" s="478"/>
      <c r="TOK194" s="478"/>
      <c r="TOL194" s="478"/>
      <c r="TOM194" s="478"/>
      <c r="TON194" s="478"/>
      <c r="TOO194" s="478"/>
      <c r="TOP194" s="478"/>
      <c r="TOQ194" s="478"/>
      <c r="TOR194" s="478"/>
      <c r="TOS194" s="478"/>
      <c r="TOT194" s="478"/>
      <c r="TOU194" s="478"/>
      <c r="TOV194" s="478"/>
      <c r="TOW194" s="478"/>
      <c r="TOX194" s="478"/>
      <c r="TOY194" s="478"/>
      <c r="TOZ194" s="478"/>
      <c r="TPA194" s="478"/>
      <c r="TPB194" s="478"/>
      <c r="TPC194" s="478"/>
      <c r="TPD194" s="478"/>
      <c r="TPE194" s="478"/>
      <c r="TPF194" s="478"/>
      <c r="TPG194" s="478"/>
      <c r="TPH194" s="478"/>
      <c r="TPI194" s="478"/>
      <c r="TPJ194" s="478"/>
      <c r="TPK194" s="478"/>
      <c r="TPL194" s="478"/>
      <c r="TPM194" s="478"/>
      <c r="TPN194" s="478"/>
      <c r="TPO194" s="478"/>
      <c r="TPP194" s="478"/>
      <c r="TPQ194" s="478"/>
      <c r="TPR194" s="478"/>
      <c r="TPS194" s="478"/>
      <c r="TPT194" s="478"/>
      <c r="TPU194" s="478"/>
      <c r="TPV194" s="478"/>
      <c r="TPW194" s="478"/>
      <c r="TPX194" s="478"/>
      <c r="TPY194" s="478"/>
      <c r="TPZ194" s="478"/>
      <c r="TQA194" s="478"/>
      <c r="TQB194" s="478"/>
      <c r="TQC194" s="478"/>
      <c r="TQD194" s="478"/>
      <c r="TQE194" s="478"/>
      <c r="TQF194" s="478"/>
      <c r="TQG194" s="478"/>
      <c r="TQH194" s="478"/>
      <c r="TQI194" s="478"/>
      <c r="TQJ194" s="478"/>
      <c r="TQK194" s="478"/>
      <c r="TQL194" s="478"/>
      <c r="TQM194" s="478"/>
      <c r="TQN194" s="478"/>
      <c r="TQO194" s="478"/>
      <c r="TQP194" s="478"/>
      <c r="TQQ194" s="478"/>
      <c r="TQR194" s="478"/>
      <c r="TQS194" s="478"/>
      <c r="TQT194" s="478"/>
      <c r="TQU194" s="478"/>
      <c r="TQV194" s="478"/>
      <c r="TQW194" s="478"/>
      <c r="TQX194" s="478"/>
      <c r="TQY194" s="478"/>
      <c r="TQZ194" s="478"/>
      <c r="TRA194" s="478"/>
      <c r="TRB194" s="478"/>
      <c r="TRC194" s="478"/>
      <c r="TRD194" s="478"/>
      <c r="TRE194" s="478"/>
      <c r="TRF194" s="478"/>
      <c r="TRG194" s="478"/>
      <c r="TRH194" s="478"/>
      <c r="TRI194" s="478"/>
      <c r="TRJ194" s="478"/>
      <c r="TRK194" s="478"/>
      <c r="TRL194" s="478"/>
      <c r="TRM194" s="478"/>
      <c r="TRN194" s="478"/>
      <c r="TRO194" s="478"/>
      <c r="TRP194" s="478"/>
      <c r="TRQ194" s="478"/>
      <c r="TRR194" s="478"/>
      <c r="TRS194" s="478"/>
      <c r="TRT194" s="478"/>
      <c r="TRU194" s="478"/>
      <c r="TRV194" s="478"/>
      <c r="TRW194" s="478"/>
      <c r="TRX194" s="478"/>
      <c r="TRY194" s="478"/>
      <c r="TRZ194" s="478"/>
      <c r="TSA194" s="478"/>
      <c r="TSB194" s="478"/>
      <c r="TSC194" s="478"/>
      <c r="TSD194" s="478"/>
      <c r="TSE194" s="478"/>
      <c r="TSF194" s="478"/>
      <c r="TSG194" s="478"/>
      <c r="TSH194" s="478"/>
      <c r="TSI194" s="478"/>
      <c r="TSJ194" s="478"/>
      <c r="TSK194" s="478"/>
      <c r="TSL194" s="478"/>
      <c r="TSM194" s="478"/>
      <c r="TSN194" s="478"/>
      <c r="TSO194" s="478"/>
      <c r="TSP194" s="478"/>
      <c r="TSQ194" s="478"/>
      <c r="TSR194" s="478"/>
      <c r="TSS194" s="478"/>
      <c r="TST194" s="478"/>
      <c r="TSU194" s="478"/>
      <c r="TSV194" s="478"/>
      <c r="TSW194" s="478"/>
      <c r="TSX194" s="478"/>
      <c r="TSY194" s="478"/>
      <c r="TSZ194" s="478"/>
      <c r="TTA194" s="478"/>
      <c r="TTB194" s="478"/>
      <c r="TTC194" s="478"/>
      <c r="TTD194" s="478"/>
      <c r="TTE194" s="478"/>
      <c r="TTF194" s="478"/>
      <c r="TTG194" s="478"/>
      <c r="TTH194" s="478"/>
      <c r="TTI194" s="478"/>
      <c r="TTJ194" s="478"/>
      <c r="TTK194" s="478"/>
      <c r="TTL194" s="478"/>
      <c r="TTM194" s="478"/>
      <c r="TTN194" s="478"/>
      <c r="TTO194" s="478"/>
      <c r="TTP194" s="478"/>
      <c r="TTQ194" s="478"/>
      <c r="TTR194" s="478"/>
      <c r="TTS194" s="478"/>
      <c r="TTT194" s="478"/>
      <c r="TTU194" s="478"/>
      <c r="TTV194" s="478"/>
      <c r="TTW194" s="478"/>
      <c r="TTX194" s="478"/>
      <c r="TTY194" s="478"/>
      <c r="TTZ194" s="478"/>
      <c r="TUA194" s="478"/>
      <c r="TUB194" s="478"/>
      <c r="TUC194" s="478"/>
      <c r="TUD194" s="478"/>
      <c r="TUE194" s="478"/>
      <c r="TUF194" s="478"/>
      <c r="TUG194" s="478"/>
      <c r="TUH194" s="478"/>
      <c r="TUI194" s="478"/>
      <c r="TUJ194" s="478"/>
      <c r="TUK194" s="478"/>
      <c r="TUL194" s="478"/>
      <c r="TUM194" s="478"/>
      <c r="TUN194" s="478"/>
      <c r="TUO194" s="478"/>
      <c r="TUP194" s="478"/>
      <c r="TUQ194" s="478"/>
      <c r="TUR194" s="478"/>
      <c r="TUS194" s="478"/>
      <c r="TUT194" s="478"/>
      <c r="TUU194" s="478"/>
      <c r="TUV194" s="478"/>
      <c r="TUW194" s="478"/>
      <c r="TUX194" s="478"/>
      <c r="TUY194" s="478"/>
      <c r="TUZ194" s="478"/>
      <c r="TVA194" s="478"/>
      <c r="TVB194" s="478"/>
      <c r="TVC194" s="478"/>
      <c r="TVD194" s="478"/>
      <c r="TVE194" s="478"/>
      <c r="TVF194" s="478"/>
      <c r="TVG194" s="478"/>
      <c r="TVH194" s="478"/>
      <c r="TVI194" s="478"/>
      <c r="TVJ194" s="478"/>
      <c r="TVK194" s="478"/>
      <c r="TVL194" s="478"/>
      <c r="TVM194" s="478"/>
      <c r="TVN194" s="478"/>
      <c r="TVO194" s="478"/>
      <c r="TVP194" s="478"/>
      <c r="TVQ194" s="478"/>
      <c r="TVR194" s="478"/>
      <c r="TVS194" s="478"/>
      <c r="TVT194" s="478"/>
      <c r="TVU194" s="478"/>
      <c r="TVV194" s="478"/>
      <c r="TVW194" s="478"/>
      <c r="TVX194" s="478"/>
      <c r="TVY194" s="478"/>
      <c r="TVZ194" s="478"/>
      <c r="TWA194" s="478"/>
      <c r="TWB194" s="478"/>
      <c r="TWC194" s="478"/>
      <c r="TWD194" s="478"/>
      <c r="TWE194" s="478"/>
      <c r="TWF194" s="478"/>
      <c r="TWG194" s="478"/>
      <c r="TWH194" s="478"/>
      <c r="TWI194" s="478"/>
      <c r="TWJ194" s="478"/>
      <c r="TWK194" s="478"/>
      <c r="TWL194" s="478"/>
      <c r="TWM194" s="478"/>
      <c r="TWN194" s="478"/>
      <c r="TWO194" s="478"/>
      <c r="TWP194" s="478"/>
      <c r="TWQ194" s="478"/>
      <c r="TWR194" s="478"/>
      <c r="TWS194" s="478"/>
      <c r="TWT194" s="478"/>
      <c r="TWU194" s="478"/>
      <c r="TWV194" s="478"/>
      <c r="TWW194" s="478"/>
      <c r="TWX194" s="478"/>
      <c r="TWY194" s="478"/>
      <c r="TWZ194" s="478"/>
      <c r="TXA194" s="478"/>
      <c r="TXB194" s="478"/>
      <c r="TXC194" s="478"/>
      <c r="TXD194" s="478"/>
      <c r="TXE194" s="478"/>
      <c r="TXF194" s="478"/>
      <c r="TXG194" s="478"/>
      <c r="TXH194" s="478"/>
      <c r="TXI194" s="478"/>
      <c r="TXJ194" s="478"/>
      <c r="TXK194" s="478"/>
      <c r="TXL194" s="478"/>
      <c r="TXM194" s="478"/>
      <c r="TXN194" s="478"/>
      <c r="TXO194" s="478"/>
      <c r="TXP194" s="478"/>
      <c r="TXQ194" s="478"/>
      <c r="TXR194" s="478"/>
      <c r="TXS194" s="478"/>
      <c r="TXT194" s="478"/>
      <c r="TXU194" s="478"/>
      <c r="TXV194" s="478"/>
      <c r="TXW194" s="478"/>
      <c r="TXX194" s="478"/>
      <c r="TXY194" s="478"/>
      <c r="TXZ194" s="478"/>
      <c r="TYA194" s="478"/>
      <c r="TYB194" s="478"/>
      <c r="TYC194" s="478"/>
      <c r="TYD194" s="478"/>
      <c r="TYE194" s="478"/>
      <c r="TYF194" s="478"/>
      <c r="TYG194" s="478"/>
      <c r="TYH194" s="478"/>
      <c r="TYI194" s="478"/>
      <c r="TYJ194" s="478"/>
      <c r="TYK194" s="478"/>
      <c r="TYL194" s="478"/>
      <c r="TYM194" s="478"/>
      <c r="TYN194" s="478"/>
      <c r="TYO194" s="478"/>
      <c r="TYP194" s="478"/>
      <c r="TYQ194" s="478"/>
      <c r="TYR194" s="478"/>
      <c r="TYS194" s="478"/>
      <c r="TYT194" s="478"/>
      <c r="TYU194" s="478"/>
      <c r="TYV194" s="478"/>
      <c r="TYW194" s="478"/>
      <c r="TYX194" s="478"/>
      <c r="TYY194" s="478"/>
      <c r="TYZ194" s="478"/>
      <c r="TZA194" s="478"/>
      <c r="TZB194" s="478"/>
      <c r="TZC194" s="478"/>
      <c r="TZD194" s="478"/>
      <c r="TZE194" s="478"/>
      <c r="TZF194" s="478"/>
      <c r="TZG194" s="478"/>
      <c r="TZH194" s="478"/>
      <c r="TZI194" s="478"/>
      <c r="TZJ194" s="478"/>
      <c r="TZK194" s="478"/>
      <c r="TZL194" s="478"/>
      <c r="TZM194" s="478"/>
      <c r="TZN194" s="478"/>
      <c r="TZO194" s="478"/>
      <c r="TZP194" s="478"/>
      <c r="TZQ194" s="478"/>
      <c r="TZR194" s="478"/>
      <c r="TZS194" s="478"/>
      <c r="TZT194" s="478"/>
      <c r="TZU194" s="478"/>
      <c r="TZV194" s="478"/>
      <c r="TZW194" s="478"/>
      <c r="TZX194" s="478"/>
      <c r="TZY194" s="478"/>
      <c r="TZZ194" s="478"/>
      <c r="UAA194" s="478"/>
      <c r="UAB194" s="478"/>
      <c r="UAC194" s="478"/>
      <c r="UAD194" s="478"/>
      <c r="UAE194" s="478"/>
      <c r="UAF194" s="478"/>
      <c r="UAG194" s="478"/>
      <c r="UAH194" s="478"/>
      <c r="UAI194" s="478"/>
      <c r="UAJ194" s="478"/>
      <c r="UAK194" s="478"/>
      <c r="UAL194" s="478"/>
      <c r="UAM194" s="478"/>
      <c r="UAN194" s="478"/>
      <c r="UAO194" s="478"/>
      <c r="UAP194" s="478"/>
      <c r="UAQ194" s="478"/>
      <c r="UAR194" s="478"/>
      <c r="UAS194" s="478"/>
      <c r="UAT194" s="478"/>
      <c r="UAU194" s="478"/>
      <c r="UAV194" s="478"/>
      <c r="UAW194" s="478"/>
      <c r="UAX194" s="478"/>
      <c r="UAY194" s="478"/>
      <c r="UAZ194" s="478"/>
      <c r="UBA194" s="478"/>
      <c r="UBB194" s="478"/>
      <c r="UBC194" s="478"/>
      <c r="UBD194" s="478"/>
      <c r="UBE194" s="478"/>
      <c r="UBF194" s="478"/>
      <c r="UBG194" s="478"/>
      <c r="UBH194" s="478"/>
      <c r="UBI194" s="478"/>
      <c r="UBJ194" s="478"/>
      <c r="UBK194" s="478"/>
      <c r="UBL194" s="478"/>
      <c r="UBM194" s="478"/>
      <c r="UBN194" s="478"/>
      <c r="UBO194" s="478"/>
      <c r="UBP194" s="478"/>
      <c r="UBQ194" s="478"/>
      <c r="UBR194" s="478"/>
      <c r="UBS194" s="478"/>
      <c r="UBT194" s="478"/>
      <c r="UBU194" s="478"/>
      <c r="UBV194" s="478"/>
      <c r="UBW194" s="478"/>
      <c r="UBX194" s="478"/>
      <c r="UBY194" s="478"/>
      <c r="UBZ194" s="478"/>
      <c r="UCA194" s="478"/>
      <c r="UCB194" s="478"/>
      <c r="UCC194" s="478"/>
      <c r="UCD194" s="478"/>
      <c r="UCE194" s="478"/>
      <c r="UCF194" s="478"/>
      <c r="UCG194" s="478"/>
      <c r="UCH194" s="478"/>
      <c r="UCI194" s="478"/>
      <c r="UCJ194" s="478"/>
      <c r="UCK194" s="478"/>
      <c r="UCL194" s="478"/>
      <c r="UCM194" s="478"/>
      <c r="UCN194" s="478"/>
      <c r="UCO194" s="478"/>
      <c r="UCP194" s="478"/>
      <c r="UCQ194" s="478"/>
      <c r="UCR194" s="478"/>
      <c r="UCS194" s="478"/>
      <c r="UCT194" s="478"/>
      <c r="UCU194" s="478"/>
      <c r="UCV194" s="478"/>
      <c r="UCW194" s="478"/>
      <c r="UCX194" s="478"/>
      <c r="UCY194" s="478"/>
      <c r="UCZ194" s="478"/>
      <c r="UDA194" s="478"/>
      <c r="UDB194" s="478"/>
      <c r="UDC194" s="478"/>
      <c r="UDD194" s="478"/>
      <c r="UDE194" s="478"/>
      <c r="UDF194" s="478"/>
      <c r="UDG194" s="478"/>
      <c r="UDH194" s="478"/>
      <c r="UDI194" s="478"/>
      <c r="UDJ194" s="478"/>
      <c r="UDK194" s="478"/>
      <c r="UDL194" s="478"/>
      <c r="UDM194" s="478"/>
      <c r="UDN194" s="478"/>
      <c r="UDO194" s="478"/>
      <c r="UDP194" s="478"/>
      <c r="UDQ194" s="478"/>
      <c r="UDR194" s="478"/>
      <c r="UDS194" s="478"/>
      <c r="UDT194" s="478"/>
      <c r="UDU194" s="478"/>
      <c r="UDV194" s="478"/>
      <c r="UDW194" s="478"/>
      <c r="UDX194" s="478"/>
      <c r="UDY194" s="478"/>
      <c r="UDZ194" s="478"/>
      <c r="UEA194" s="478"/>
      <c r="UEB194" s="478"/>
      <c r="UEC194" s="478"/>
      <c r="UED194" s="478"/>
      <c r="UEE194" s="478"/>
      <c r="UEF194" s="478"/>
      <c r="UEG194" s="478"/>
      <c r="UEH194" s="478"/>
      <c r="UEI194" s="478"/>
      <c r="UEJ194" s="478"/>
      <c r="UEK194" s="478"/>
      <c r="UEL194" s="478"/>
      <c r="UEM194" s="478"/>
      <c r="UEN194" s="478"/>
      <c r="UEO194" s="478"/>
      <c r="UEP194" s="478"/>
      <c r="UEQ194" s="478"/>
      <c r="UER194" s="478"/>
      <c r="UES194" s="478"/>
      <c r="UET194" s="478"/>
      <c r="UEU194" s="478"/>
      <c r="UEV194" s="478"/>
      <c r="UEW194" s="478"/>
      <c r="UEX194" s="478"/>
      <c r="UEY194" s="478"/>
      <c r="UEZ194" s="478"/>
      <c r="UFA194" s="478"/>
      <c r="UFB194" s="478"/>
      <c r="UFC194" s="478"/>
      <c r="UFD194" s="478"/>
      <c r="UFE194" s="478"/>
      <c r="UFF194" s="478"/>
      <c r="UFG194" s="478"/>
      <c r="UFH194" s="478"/>
      <c r="UFI194" s="478"/>
      <c r="UFJ194" s="478"/>
      <c r="UFK194" s="478"/>
      <c r="UFL194" s="478"/>
      <c r="UFM194" s="478"/>
      <c r="UFN194" s="478"/>
      <c r="UFO194" s="478"/>
      <c r="UFP194" s="478"/>
      <c r="UFQ194" s="478"/>
      <c r="UFR194" s="478"/>
      <c r="UFS194" s="478"/>
      <c r="UFT194" s="478"/>
      <c r="UFU194" s="478"/>
      <c r="UFV194" s="478"/>
      <c r="UFW194" s="478"/>
      <c r="UFX194" s="478"/>
      <c r="UFY194" s="478"/>
      <c r="UFZ194" s="478"/>
      <c r="UGA194" s="478"/>
      <c r="UGB194" s="478"/>
      <c r="UGC194" s="478"/>
      <c r="UGD194" s="478"/>
      <c r="UGE194" s="478"/>
      <c r="UGF194" s="478"/>
      <c r="UGG194" s="478"/>
      <c r="UGH194" s="478"/>
      <c r="UGI194" s="478"/>
      <c r="UGJ194" s="478"/>
      <c r="UGK194" s="478"/>
      <c r="UGL194" s="478"/>
      <c r="UGM194" s="478"/>
      <c r="UGN194" s="478"/>
      <c r="UGO194" s="478"/>
      <c r="UGP194" s="478"/>
      <c r="UGQ194" s="478"/>
      <c r="UGR194" s="478"/>
      <c r="UGS194" s="478"/>
      <c r="UGT194" s="478"/>
      <c r="UGU194" s="478"/>
      <c r="UGV194" s="478"/>
      <c r="UGW194" s="478"/>
      <c r="UGX194" s="478"/>
      <c r="UGY194" s="478"/>
      <c r="UGZ194" s="478"/>
      <c r="UHA194" s="478"/>
      <c r="UHB194" s="478"/>
      <c r="UHC194" s="478"/>
      <c r="UHD194" s="478"/>
      <c r="UHE194" s="478"/>
      <c r="UHF194" s="478"/>
      <c r="UHG194" s="478"/>
      <c r="UHH194" s="478"/>
      <c r="UHI194" s="478"/>
      <c r="UHJ194" s="478"/>
      <c r="UHK194" s="478"/>
      <c r="UHL194" s="478"/>
      <c r="UHM194" s="478"/>
      <c r="UHN194" s="478"/>
      <c r="UHO194" s="478"/>
      <c r="UHP194" s="478"/>
      <c r="UHQ194" s="478"/>
      <c r="UHR194" s="478"/>
      <c r="UHS194" s="478"/>
      <c r="UHT194" s="478"/>
      <c r="UHU194" s="478"/>
      <c r="UHV194" s="478"/>
      <c r="UHW194" s="478"/>
      <c r="UHX194" s="478"/>
      <c r="UHY194" s="478"/>
      <c r="UHZ194" s="478"/>
      <c r="UIA194" s="478"/>
      <c r="UIB194" s="478"/>
      <c r="UIC194" s="478"/>
      <c r="UID194" s="478"/>
      <c r="UIE194" s="478"/>
      <c r="UIF194" s="478"/>
      <c r="UIG194" s="478"/>
      <c r="UIH194" s="478"/>
      <c r="UII194" s="478"/>
      <c r="UIJ194" s="478"/>
      <c r="UIK194" s="478"/>
      <c r="UIL194" s="478"/>
      <c r="UIM194" s="478"/>
      <c r="UIN194" s="478"/>
      <c r="UIO194" s="478"/>
      <c r="UIP194" s="478"/>
      <c r="UIQ194" s="478"/>
      <c r="UIR194" s="478"/>
      <c r="UIS194" s="478"/>
      <c r="UIT194" s="478"/>
      <c r="UIU194" s="478"/>
      <c r="UIV194" s="478"/>
      <c r="UIW194" s="478"/>
      <c r="UIX194" s="478"/>
      <c r="UIY194" s="478"/>
      <c r="UIZ194" s="478"/>
      <c r="UJA194" s="478"/>
      <c r="UJB194" s="478"/>
      <c r="UJC194" s="478"/>
      <c r="UJD194" s="478"/>
      <c r="UJE194" s="478"/>
      <c r="UJF194" s="478"/>
      <c r="UJG194" s="478"/>
      <c r="UJH194" s="478"/>
      <c r="UJI194" s="478"/>
      <c r="UJJ194" s="478"/>
      <c r="UJK194" s="478"/>
      <c r="UJL194" s="478"/>
      <c r="UJM194" s="478"/>
      <c r="UJN194" s="478"/>
      <c r="UJO194" s="478"/>
      <c r="UJP194" s="478"/>
      <c r="UJQ194" s="478"/>
      <c r="UJR194" s="478"/>
      <c r="UJS194" s="478"/>
      <c r="UJT194" s="478"/>
      <c r="UJU194" s="478"/>
      <c r="UJV194" s="478"/>
      <c r="UJW194" s="478"/>
      <c r="UJX194" s="478"/>
      <c r="UJY194" s="478"/>
      <c r="UJZ194" s="478"/>
      <c r="UKA194" s="478"/>
      <c r="UKB194" s="478"/>
      <c r="UKC194" s="478"/>
      <c r="UKD194" s="478"/>
      <c r="UKE194" s="478"/>
      <c r="UKF194" s="478"/>
      <c r="UKG194" s="478"/>
      <c r="UKH194" s="478"/>
      <c r="UKI194" s="478"/>
      <c r="UKJ194" s="478"/>
      <c r="UKK194" s="478"/>
      <c r="UKL194" s="478"/>
      <c r="UKM194" s="478"/>
      <c r="UKN194" s="478"/>
      <c r="UKO194" s="478"/>
      <c r="UKP194" s="478"/>
      <c r="UKQ194" s="478"/>
      <c r="UKR194" s="478"/>
      <c r="UKS194" s="478"/>
      <c r="UKT194" s="478"/>
      <c r="UKU194" s="478"/>
      <c r="UKV194" s="478"/>
      <c r="UKW194" s="478"/>
      <c r="UKX194" s="478"/>
      <c r="UKY194" s="478"/>
      <c r="UKZ194" s="478"/>
      <c r="ULA194" s="478"/>
      <c r="ULB194" s="478"/>
      <c r="ULC194" s="478"/>
      <c r="ULD194" s="478"/>
      <c r="ULE194" s="478"/>
      <c r="ULF194" s="478"/>
      <c r="ULG194" s="478"/>
      <c r="ULH194" s="478"/>
      <c r="ULI194" s="478"/>
      <c r="ULJ194" s="478"/>
      <c r="ULK194" s="478"/>
      <c r="ULL194" s="478"/>
      <c r="ULM194" s="478"/>
      <c r="ULN194" s="478"/>
      <c r="ULO194" s="478"/>
      <c r="ULP194" s="478"/>
      <c r="ULQ194" s="478"/>
      <c r="ULR194" s="478"/>
      <c r="ULS194" s="478"/>
      <c r="ULT194" s="478"/>
      <c r="ULU194" s="478"/>
      <c r="ULV194" s="478"/>
      <c r="ULW194" s="478"/>
      <c r="ULX194" s="478"/>
      <c r="ULY194" s="478"/>
      <c r="ULZ194" s="478"/>
      <c r="UMA194" s="478"/>
      <c r="UMB194" s="478"/>
      <c r="UMC194" s="478"/>
      <c r="UMD194" s="478"/>
      <c r="UME194" s="478"/>
      <c r="UMF194" s="478"/>
      <c r="UMG194" s="478"/>
      <c r="UMH194" s="478"/>
      <c r="UMI194" s="478"/>
      <c r="UMJ194" s="478"/>
      <c r="UMK194" s="478"/>
      <c r="UML194" s="478"/>
      <c r="UMM194" s="478"/>
      <c r="UMN194" s="478"/>
      <c r="UMO194" s="478"/>
      <c r="UMP194" s="478"/>
      <c r="UMQ194" s="478"/>
      <c r="UMR194" s="478"/>
      <c r="UMS194" s="478"/>
      <c r="UMT194" s="478"/>
      <c r="UMU194" s="478"/>
      <c r="UMV194" s="478"/>
      <c r="UMW194" s="478"/>
      <c r="UMX194" s="478"/>
      <c r="UMY194" s="478"/>
      <c r="UMZ194" s="478"/>
      <c r="UNA194" s="478"/>
      <c r="UNB194" s="478"/>
      <c r="UNC194" s="478"/>
      <c r="UND194" s="478"/>
      <c r="UNE194" s="478"/>
      <c r="UNF194" s="478"/>
      <c r="UNG194" s="478"/>
      <c r="UNH194" s="478"/>
      <c r="UNI194" s="478"/>
      <c r="UNJ194" s="478"/>
      <c r="UNK194" s="478"/>
      <c r="UNL194" s="478"/>
      <c r="UNM194" s="478"/>
      <c r="UNN194" s="478"/>
      <c r="UNO194" s="478"/>
      <c r="UNP194" s="478"/>
      <c r="UNQ194" s="478"/>
      <c r="UNR194" s="478"/>
      <c r="UNS194" s="478"/>
      <c r="UNT194" s="478"/>
      <c r="UNU194" s="478"/>
      <c r="UNV194" s="478"/>
      <c r="UNW194" s="478"/>
      <c r="UNX194" s="478"/>
      <c r="UNY194" s="478"/>
      <c r="UNZ194" s="478"/>
      <c r="UOA194" s="478"/>
      <c r="UOB194" s="478"/>
      <c r="UOC194" s="478"/>
      <c r="UOD194" s="478"/>
      <c r="UOE194" s="478"/>
      <c r="UOF194" s="478"/>
      <c r="UOG194" s="478"/>
      <c r="UOH194" s="478"/>
      <c r="UOI194" s="478"/>
      <c r="UOJ194" s="478"/>
      <c r="UOK194" s="478"/>
      <c r="UOL194" s="478"/>
      <c r="UOM194" s="478"/>
      <c r="UON194" s="478"/>
      <c r="UOO194" s="478"/>
      <c r="UOP194" s="478"/>
      <c r="UOQ194" s="478"/>
      <c r="UOR194" s="478"/>
      <c r="UOS194" s="478"/>
      <c r="UOT194" s="478"/>
      <c r="UOU194" s="478"/>
      <c r="UOV194" s="478"/>
      <c r="UOW194" s="478"/>
      <c r="UOX194" s="478"/>
      <c r="UOY194" s="478"/>
      <c r="UOZ194" s="478"/>
      <c r="UPA194" s="478"/>
      <c r="UPB194" s="478"/>
      <c r="UPC194" s="478"/>
      <c r="UPD194" s="478"/>
      <c r="UPE194" s="478"/>
      <c r="UPF194" s="478"/>
      <c r="UPG194" s="478"/>
      <c r="UPH194" s="478"/>
      <c r="UPI194" s="478"/>
      <c r="UPJ194" s="478"/>
      <c r="UPK194" s="478"/>
      <c r="UPL194" s="478"/>
      <c r="UPM194" s="478"/>
      <c r="UPN194" s="478"/>
      <c r="UPO194" s="478"/>
      <c r="UPP194" s="478"/>
      <c r="UPQ194" s="478"/>
      <c r="UPR194" s="478"/>
      <c r="UPS194" s="478"/>
      <c r="UPT194" s="478"/>
      <c r="UPU194" s="478"/>
      <c r="UPV194" s="478"/>
      <c r="UPW194" s="478"/>
      <c r="UPX194" s="478"/>
      <c r="UPY194" s="478"/>
      <c r="UPZ194" s="478"/>
      <c r="UQA194" s="478"/>
      <c r="UQB194" s="478"/>
      <c r="UQC194" s="478"/>
      <c r="UQD194" s="478"/>
      <c r="UQE194" s="478"/>
      <c r="UQF194" s="478"/>
      <c r="UQG194" s="478"/>
      <c r="UQH194" s="478"/>
      <c r="UQI194" s="478"/>
      <c r="UQJ194" s="478"/>
      <c r="UQK194" s="478"/>
      <c r="UQL194" s="478"/>
      <c r="UQM194" s="478"/>
      <c r="UQN194" s="478"/>
      <c r="UQO194" s="478"/>
      <c r="UQP194" s="478"/>
      <c r="UQQ194" s="478"/>
      <c r="UQR194" s="478"/>
      <c r="UQS194" s="478"/>
      <c r="UQT194" s="478"/>
      <c r="UQU194" s="478"/>
      <c r="UQV194" s="478"/>
      <c r="UQW194" s="478"/>
      <c r="UQX194" s="478"/>
      <c r="UQY194" s="478"/>
      <c r="UQZ194" s="478"/>
      <c r="URA194" s="478"/>
      <c r="URB194" s="478"/>
      <c r="URC194" s="478"/>
      <c r="URD194" s="478"/>
      <c r="URE194" s="478"/>
      <c r="URF194" s="478"/>
      <c r="URG194" s="478"/>
      <c r="URH194" s="478"/>
      <c r="URI194" s="478"/>
      <c r="URJ194" s="478"/>
      <c r="URK194" s="478"/>
      <c r="URL194" s="478"/>
      <c r="URM194" s="478"/>
      <c r="URN194" s="478"/>
      <c r="URO194" s="478"/>
      <c r="URP194" s="478"/>
      <c r="URQ194" s="478"/>
      <c r="URR194" s="478"/>
      <c r="URS194" s="478"/>
      <c r="URT194" s="478"/>
      <c r="URU194" s="478"/>
      <c r="URV194" s="478"/>
      <c r="URW194" s="478"/>
      <c r="URX194" s="478"/>
      <c r="URY194" s="478"/>
      <c r="URZ194" s="478"/>
      <c r="USA194" s="478"/>
      <c r="USB194" s="478"/>
      <c r="USC194" s="478"/>
      <c r="USD194" s="478"/>
      <c r="USE194" s="478"/>
      <c r="USF194" s="478"/>
      <c r="USG194" s="478"/>
      <c r="USH194" s="478"/>
      <c r="USI194" s="478"/>
      <c r="USJ194" s="478"/>
      <c r="USK194" s="478"/>
      <c r="USL194" s="478"/>
      <c r="USM194" s="478"/>
      <c r="USN194" s="478"/>
      <c r="USO194" s="478"/>
      <c r="USP194" s="478"/>
      <c r="USQ194" s="478"/>
      <c r="USR194" s="478"/>
      <c r="USS194" s="478"/>
      <c r="UST194" s="478"/>
      <c r="USU194" s="478"/>
      <c r="USV194" s="478"/>
      <c r="USW194" s="478"/>
      <c r="USX194" s="478"/>
      <c r="USY194" s="478"/>
      <c r="USZ194" s="478"/>
      <c r="UTA194" s="478"/>
      <c r="UTB194" s="478"/>
      <c r="UTC194" s="478"/>
      <c r="UTD194" s="478"/>
      <c r="UTE194" s="478"/>
      <c r="UTF194" s="478"/>
      <c r="UTG194" s="478"/>
      <c r="UTH194" s="478"/>
      <c r="UTI194" s="478"/>
      <c r="UTJ194" s="478"/>
      <c r="UTK194" s="478"/>
      <c r="UTL194" s="478"/>
      <c r="UTM194" s="478"/>
      <c r="UTN194" s="478"/>
      <c r="UTO194" s="478"/>
      <c r="UTP194" s="478"/>
      <c r="UTQ194" s="478"/>
      <c r="UTR194" s="478"/>
      <c r="UTS194" s="478"/>
      <c r="UTT194" s="478"/>
      <c r="UTU194" s="478"/>
      <c r="UTV194" s="478"/>
      <c r="UTW194" s="478"/>
      <c r="UTX194" s="478"/>
      <c r="UTY194" s="478"/>
      <c r="UTZ194" s="478"/>
      <c r="UUA194" s="478"/>
      <c r="UUB194" s="478"/>
      <c r="UUC194" s="478"/>
      <c r="UUD194" s="478"/>
      <c r="UUE194" s="478"/>
      <c r="UUF194" s="478"/>
      <c r="UUG194" s="478"/>
      <c r="UUH194" s="478"/>
      <c r="UUI194" s="478"/>
      <c r="UUJ194" s="478"/>
      <c r="UUK194" s="478"/>
      <c r="UUL194" s="478"/>
      <c r="UUM194" s="478"/>
      <c r="UUN194" s="478"/>
      <c r="UUO194" s="478"/>
      <c r="UUP194" s="478"/>
      <c r="UUQ194" s="478"/>
      <c r="UUR194" s="478"/>
      <c r="UUS194" s="478"/>
      <c r="UUT194" s="478"/>
      <c r="UUU194" s="478"/>
      <c r="UUV194" s="478"/>
      <c r="UUW194" s="478"/>
      <c r="UUX194" s="478"/>
      <c r="UUY194" s="478"/>
      <c r="UUZ194" s="478"/>
      <c r="UVA194" s="478"/>
      <c r="UVB194" s="478"/>
      <c r="UVC194" s="478"/>
      <c r="UVD194" s="478"/>
      <c r="UVE194" s="478"/>
      <c r="UVF194" s="478"/>
      <c r="UVG194" s="478"/>
      <c r="UVH194" s="478"/>
      <c r="UVI194" s="478"/>
      <c r="UVJ194" s="478"/>
      <c r="UVK194" s="478"/>
      <c r="UVL194" s="478"/>
      <c r="UVM194" s="478"/>
      <c r="UVN194" s="478"/>
      <c r="UVO194" s="478"/>
      <c r="UVP194" s="478"/>
      <c r="UVQ194" s="478"/>
      <c r="UVR194" s="478"/>
      <c r="UVS194" s="478"/>
      <c r="UVT194" s="478"/>
      <c r="UVU194" s="478"/>
      <c r="UVV194" s="478"/>
      <c r="UVW194" s="478"/>
      <c r="UVX194" s="478"/>
      <c r="UVY194" s="478"/>
      <c r="UVZ194" s="478"/>
      <c r="UWA194" s="478"/>
      <c r="UWB194" s="478"/>
      <c r="UWC194" s="478"/>
      <c r="UWD194" s="478"/>
      <c r="UWE194" s="478"/>
      <c r="UWF194" s="478"/>
      <c r="UWG194" s="478"/>
      <c r="UWH194" s="478"/>
      <c r="UWI194" s="478"/>
      <c r="UWJ194" s="478"/>
      <c r="UWK194" s="478"/>
      <c r="UWL194" s="478"/>
      <c r="UWM194" s="478"/>
      <c r="UWN194" s="478"/>
      <c r="UWO194" s="478"/>
      <c r="UWP194" s="478"/>
      <c r="UWQ194" s="478"/>
      <c r="UWR194" s="478"/>
      <c r="UWS194" s="478"/>
      <c r="UWT194" s="478"/>
      <c r="UWU194" s="478"/>
      <c r="UWV194" s="478"/>
      <c r="UWW194" s="478"/>
      <c r="UWX194" s="478"/>
      <c r="UWY194" s="478"/>
      <c r="UWZ194" s="478"/>
      <c r="UXA194" s="478"/>
      <c r="UXB194" s="478"/>
      <c r="UXC194" s="478"/>
      <c r="UXD194" s="478"/>
      <c r="UXE194" s="478"/>
      <c r="UXF194" s="478"/>
      <c r="UXG194" s="478"/>
      <c r="UXH194" s="478"/>
      <c r="UXI194" s="478"/>
      <c r="UXJ194" s="478"/>
      <c r="UXK194" s="478"/>
      <c r="UXL194" s="478"/>
      <c r="UXM194" s="478"/>
      <c r="UXN194" s="478"/>
      <c r="UXO194" s="478"/>
      <c r="UXP194" s="478"/>
      <c r="UXQ194" s="478"/>
      <c r="UXR194" s="478"/>
      <c r="UXS194" s="478"/>
      <c r="UXT194" s="478"/>
      <c r="UXU194" s="478"/>
      <c r="UXV194" s="478"/>
      <c r="UXW194" s="478"/>
      <c r="UXX194" s="478"/>
      <c r="UXY194" s="478"/>
      <c r="UXZ194" s="478"/>
      <c r="UYA194" s="478"/>
      <c r="UYB194" s="478"/>
      <c r="UYC194" s="478"/>
      <c r="UYD194" s="478"/>
      <c r="UYE194" s="478"/>
      <c r="UYF194" s="478"/>
      <c r="UYG194" s="478"/>
      <c r="UYH194" s="478"/>
      <c r="UYI194" s="478"/>
      <c r="UYJ194" s="478"/>
      <c r="UYK194" s="478"/>
      <c r="UYL194" s="478"/>
      <c r="UYM194" s="478"/>
      <c r="UYN194" s="478"/>
      <c r="UYO194" s="478"/>
      <c r="UYP194" s="478"/>
      <c r="UYQ194" s="478"/>
      <c r="UYR194" s="478"/>
      <c r="UYS194" s="478"/>
      <c r="UYT194" s="478"/>
      <c r="UYU194" s="478"/>
      <c r="UYV194" s="478"/>
      <c r="UYW194" s="478"/>
      <c r="UYX194" s="478"/>
      <c r="UYY194" s="478"/>
      <c r="UYZ194" s="478"/>
      <c r="UZA194" s="478"/>
      <c r="UZB194" s="478"/>
      <c r="UZC194" s="478"/>
      <c r="UZD194" s="478"/>
      <c r="UZE194" s="478"/>
      <c r="UZF194" s="478"/>
      <c r="UZG194" s="478"/>
      <c r="UZH194" s="478"/>
      <c r="UZI194" s="478"/>
      <c r="UZJ194" s="478"/>
      <c r="UZK194" s="478"/>
      <c r="UZL194" s="478"/>
      <c r="UZM194" s="478"/>
      <c r="UZN194" s="478"/>
      <c r="UZO194" s="478"/>
      <c r="UZP194" s="478"/>
      <c r="UZQ194" s="478"/>
      <c r="UZR194" s="478"/>
      <c r="UZS194" s="478"/>
      <c r="UZT194" s="478"/>
      <c r="UZU194" s="478"/>
      <c r="UZV194" s="478"/>
      <c r="UZW194" s="478"/>
      <c r="UZX194" s="478"/>
      <c r="UZY194" s="478"/>
      <c r="UZZ194" s="478"/>
      <c r="VAA194" s="478"/>
      <c r="VAB194" s="478"/>
      <c r="VAC194" s="478"/>
      <c r="VAD194" s="478"/>
      <c r="VAE194" s="478"/>
      <c r="VAF194" s="478"/>
      <c r="VAG194" s="478"/>
      <c r="VAH194" s="478"/>
      <c r="VAI194" s="478"/>
      <c r="VAJ194" s="478"/>
      <c r="VAK194" s="478"/>
      <c r="VAL194" s="478"/>
      <c r="VAM194" s="478"/>
      <c r="VAN194" s="478"/>
      <c r="VAO194" s="478"/>
      <c r="VAP194" s="478"/>
      <c r="VAQ194" s="478"/>
      <c r="VAR194" s="478"/>
      <c r="VAS194" s="478"/>
      <c r="VAT194" s="478"/>
      <c r="VAU194" s="478"/>
      <c r="VAV194" s="478"/>
      <c r="VAW194" s="478"/>
      <c r="VAX194" s="478"/>
      <c r="VAY194" s="478"/>
      <c r="VAZ194" s="478"/>
      <c r="VBA194" s="478"/>
      <c r="VBB194" s="478"/>
      <c r="VBC194" s="478"/>
      <c r="VBD194" s="478"/>
      <c r="VBE194" s="478"/>
      <c r="VBF194" s="478"/>
      <c r="VBG194" s="478"/>
      <c r="VBH194" s="478"/>
      <c r="VBI194" s="478"/>
      <c r="VBJ194" s="478"/>
      <c r="VBK194" s="478"/>
      <c r="VBL194" s="478"/>
      <c r="VBM194" s="478"/>
      <c r="VBN194" s="478"/>
      <c r="VBO194" s="478"/>
      <c r="VBP194" s="478"/>
      <c r="VBQ194" s="478"/>
      <c r="VBR194" s="478"/>
      <c r="VBS194" s="478"/>
      <c r="VBT194" s="478"/>
      <c r="VBU194" s="478"/>
      <c r="VBV194" s="478"/>
      <c r="VBW194" s="478"/>
      <c r="VBX194" s="478"/>
      <c r="VBY194" s="478"/>
      <c r="VBZ194" s="478"/>
      <c r="VCA194" s="478"/>
      <c r="VCB194" s="478"/>
      <c r="VCC194" s="478"/>
      <c r="VCD194" s="478"/>
      <c r="VCE194" s="478"/>
      <c r="VCF194" s="478"/>
      <c r="VCG194" s="478"/>
      <c r="VCH194" s="478"/>
      <c r="VCI194" s="478"/>
      <c r="VCJ194" s="478"/>
      <c r="VCK194" s="478"/>
      <c r="VCL194" s="478"/>
      <c r="VCM194" s="478"/>
      <c r="VCN194" s="478"/>
      <c r="VCO194" s="478"/>
      <c r="VCP194" s="478"/>
      <c r="VCQ194" s="478"/>
      <c r="VCR194" s="478"/>
      <c r="VCS194" s="478"/>
      <c r="VCT194" s="478"/>
      <c r="VCU194" s="478"/>
      <c r="VCV194" s="478"/>
      <c r="VCW194" s="478"/>
      <c r="VCX194" s="478"/>
      <c r="VCY194" s="478"/>
      <c r="VCZ194" s="478"/>
      <c r="VDA194" s="478"/>
      <c r="VDB194" s="478"/>
      <c r="VDC194" s="478"/>
      <c r="VDD194" s="478"/>
      <c r="VDE194" s="478"/>
      <c r="VDF194" s="478"/>
      <c r="VDG194" s="478"/>
      <c r="VDH194" s="478"/>
      <c r="VDI194" s="478"/>
      <c r="VDJ194" s="478"/>
      <c r="VDK194" s="478"/>
      <c r="VDL194" s="478"/>
      <c r="VDM194" s="478"/>
      <c r="VDN194" s="478"/>
      <c r="VDO194" s="478"/>
      <c r="VDP194" s="478"/>
      <c r="VDQ194" s="478"/>
      <c r="VDR194" s="478"/>
      <c r="VDS194" s="478"/>
      <c r="VDT194" s="478"/>
      <c r="VDU194" s="478"/>
      <c r="VDV194" s="478"/>
      <c r="VDW194" s="478"/>
      <c r="VDX194" s="478"/>
      <c r="VDY194" s="478"/>
      <c r="VDZ194" s="478"/>
      <c r="VEA194" s="478"/>
      <c r="VEB194" s="478"/>
      <c r="VEC194" s="478"/>
      <c r="VED194" s="478"/>
      <c r="VEE194" s="478"/>
      <c r="VEF194" s="478"/>
      <c r="VEG194" s="478"/>
      <c r="VEH194" s="478"/>
      <c r="VEI194" s="478"/>
      <c r="VEJ194" s="478"/>
      <c r="VEK194" s="478"/>
      <c r="VEL194" s="478"/>
      <c r="VEM194" s="478"/>
      <c r="VEN194" s="478"/>
      <c r="VEO194" s="478"/>
      <c r="VEP194" s="478"/>
      <c r="VEQ194" s="478"/>
      <c r="VER194" s="478"/>
      <c r="VES194" s="478"/>
      <c r="VET194" s="478"/>
      <c r="VEU194" s="478"/>
      <c r="VEV194" s="478"/>
      <c r="VEW194" s="478"/>
      <c r="VEX194" s="478"/>
      <c r="VEY194" s="478"/>
      <c r="VEZ194" s="478"/>
      <c r="VFA194" s="478"/>
      <c r="VFB194" s="478"/>
      <c r="VFC194" s="478"/>
      <c r="VFD194" s="478"/>
      <c r="VFE194" s="478"/>
      <c r="VFF194" s="478"/>
      <c r="VFG194" s="478"/>
      <c r="VFH194" s="478"/>
      <c r="VFI194" s="478"/>
      <c r="VFJ194" s="478"/>
      <c r="VFK194" s="478"/>
      <c r="VFL194" s="478"/>
      <c r="VFM194" s="478"/>
      <c r="VFN194" s="478"/>
      <c r="VFO194" s="478"/>
      <c r="VFP194" s="478"/>
      <c r="VFQ194" s="478"/>
      <c r="VFR194" s="478"/>
      <c r="VFS194" s="478"/>
      <c r="VFT194" s="478"/>
      <c r="VFU194" s="478"/>
      <c r="VFV194" s="478"/>
      <c r="VFW194" s="478"/>
      <c r="VFX194" s="478"/>
      <c r="VFY194" s="478"/>
      <c r="VFZ194" s="478"/>
      <c r="VGA194" s="478"/>
      <c r="VGB194" s="478"/>
      <c r="VGC194" s="478"/>
      <c r="VGD194" s="478"/>
      <c r="VGE194" s="478"/>
      <c r="VGF194" s="478"/>
      <c r="VGG194" s="478"/>
      <c r="VGH194" s="478"/>
      <c r="VGI194" s="478"/>
      <c r="VGJ194" s="478"/>
      <c r="VGK194" s="478"/>
      <c r="VGL194" s="478"/>
      <c r="VGM194" s="478"/>
      <c r="VGN194" s="478"/>
      <c r="VGO194" s="478"/>
      <c r="VGP194" s="478"/>
      <c r="VGQ194" s="478"/>
      <c r="VGR194" s="478"/>
      <c r="VGS194" s="478"/>
      <c r="VGT194" s="478"/>
      <c r="VGU194" s="478"/>
      <c r="VGV194" s="478"/>
      <c r="VGW194" s="478"/>
      <c r="VGX194" s="478"/>
      <c r="VGY194" s="478"/>
      <c r="VGZ194" s="478"/>
      <c r="VHA194" s="478"/>
      <c r="VHB194" s="478"/>
      <c r="VHC194" s="478"/>
      <c r="VHD194" s="478"/>
      <c r="VHE194" s="478"/>
      <c r="VHF194" s="478"/>
      <c r="VHG194" s="478"/>
      <c r="VHH194" s="478"/>
      <c r="VHI194" s="478"/>
      <c r="VHJ194" s="478"/>
      <c r="VHK194" s="478"/>
      <c r="VHL194" s="478"/>
      <c r="VHM194" s="478"/>
      <c r="VHN194" s="478"/>
      <c r="VHO194" s="478"/>
      <c r="VHP194" s="478"/>
      <c r="VHQ194" s="478"/>
      <c r="VHR194" s="478"/>
      <c r="VHS194" s="478"/>
      <c r="VHT194" s="478"/>
      <c r="VHU194" s="478"/>
      <c r="VHV194" s="478"/>
      <c r="VHW194" s="478"/>
      <c r="VHX194" s="478"/>
      <c r="VHY194" s="478"/>
      <c r="VHZ194" s="478"/>
      <c r="VIA194" s="478"/>
      <c r="VIB194" s="478"/>
      <c r="VIC194" s="478"/>
      <c r="VID194" s="478"/>
      <c r="VIE194" s="478"/>
      <c r="VIF194" s="478"/>
      <c r="VIG194" s="478"/>
      <c r="VIH194" s="478"/>
      <c r="VII194" s="478"/>
      <c r="VIJ194" s="478"/>
      <c r="VIK194" s="478"/>
      <c r="VIL194" s="478"/>
      <c r="VIM194" s="478"/>
      <c r="VIN194" s="478"/>
      <c r="VIO194" s="478"/>
      <c r="VIP194" s="478"/>
      <c r="VIQ194" s="478"/>
      <c r="VIR194" s="478"/>
      <c r="VIS194" s="478"/>
      <c r="VIT194" s="478"/>
      <c r="VIU194" s="478"/>
      <c r="VIV194" s="478"/>
      <c r="VIW194" s="478"/>
      <c r="VIX194" s="478"/>
      <c r="VIY194" s="478"/>
      <c r="VIZ194" s="478"/>
      <c r="VJA194" s="478"/>
      <c r="VJB194" s="478"/>
      <c r="VJC194" s="478"/>
      <c r="VJD194" s="478"/>
      <c r="VJE194" s="478"/>
      <c r="VJF194" s="478"/>
      <c r="VJG194" s="478"/>
      <c r="VJH194" s="478"/>
      <c r="VJI194" s="478"/>
      <c r="VJJ194" s="478"/>
      <c r="VJK194" s="478"/>
      <c r="VJL194" s="478"/>
      <c r="VJM194" s="478"/>
      <c r="VJN194" s="478"/>
      <c r="VJO194" s="478"/>
      <c r="VJP194" s="478"/>
      <c r="VJQ194" s="478"/>
      <c r="VJR194" s="478"/>
      <c r="VJS194" s="478"/>
      <c r="VJT194" s="478"/>
      <c r="VJU194" s="478"/>
      <c r="VJV194" s="478"/>
      <c r="VJW194" s="478"/>
      <c r="VJX194" s="478"/>
      <c r="VJY194" s="478"/>
      <c r="VJZ194" s="478"/>
      <c r="VKA194" s="478"/>
      <c r="VKB194" s="478"/>
      <c r="VKC194" s="478"/>
      <c r="VKD194" s="478"/>
      <c r="VKE194" s="478"/>
      <c r="VKF194" s="478"/>
      <c r="VKG194" s="478"/>
      <c r="VKH194" s="478"/>
      <c r="VKI194" s="478"/>
      <c r="VKJ194" s="478"/>
      <c r="VKK194" s="478"/>
      <c r="VKL194" s="478"/>
      <c r="VKM194" s="478"/>
      <c r="VKN194" s="478"/>
      <c r="VKO194" s="478"/>
      <c r="VKP194" s="478"/>
      <c r="VKQ194" s="478"/>
      <c r="VKR194" s="478"/>
      <c r="VKS194" s="478"/>
      <c r="VKT194" s="478"/>
      <c r="VKU194" s="478"/>
      <c r="VKV194" s="478"/>
      <c r="VKW194" s="478"/>
      <c r="VKX194" s="478"/>
      <c r="VKY194" s="478"/>
      <c r="VKZ194" s="478"/>
      <c r="VLA194" s="478"/>
      <c r="VLB194" s="478"/>
      <c r="VLC194" s="478"/>
      <c r="VLD194" s="478"/>
      <c r="VLE194" s="478"/>
      <c r="VLF194" s="478"/>
      <c r="VLG194" s="478"/>
      <c r="VLH194" s="478"/>
      <c r="VLI194" s="478"/>
      <c r="VLJ194" s="478"/>
      <c r="VLK194" s="478"/>
      <c r="VLL194" s="478"/>
      <c r="VLM194" s="478"/>
      <c r="VLN194" s="478"/>
      <c r="VLO194" s="478"/>
      <c r="VLP194" s="478"/>
      <c r="VLQ194" s="478"/>
      <c r="VLR194" s="478"/>
      <c r="VLS194" s="478"/>
      <c r="VLT194" s="478"/>
      <c r="VLU194" s="478"/>
      <c r="VLV194" s="478"/>
      <c r="VLW194" s="478"/>
      <c r="VLX194" s="478"/>
      <c r="VLY194" s="478"/>
      <c r="VLZ194" s="478"/>
      <c r="VMA194" s="478"/>
      <c r="VMB194" s="478"/>
      <c r="VMC194" s="478"/>
      <c r="VMD194" s="478"/>
      <c r="VME194" s="478"/>
      <c r="VMF194" s="478"/>
      <c r="VMG194" s="478"/>
      <c r="VMH194" s="478"/>
      <c r="VMI194" s="478"/>
      <c r="VMJ194" s="478"/>
      <c r="VMK194" s="478"/>
      <c r="VML194" s="478"/>
      <c r="VMM194" s="478"/>
      <c r="VMN194" s="478"/>
      <c r="VMO194" s="478"/>
      <c r="VMP194" s="478"/>
      <c r="VMQ194" s="478"/>
      <c r="VMR194" s="478"/>
      <c r="VMS194" s="478"/>
      <c r="VMT194" s="478"/>
      <c r="VMU194" s="478"/>
      <c r="VMV194" s="478"/>
      <c r="VMW194" s="478"/>
      <c r="VMX194" s="478"/>
      <c r="VMY194" s="478"/>
      <c r="VMZ194" s="478"/>
      <c r="VNA194" s="478"/>
      <c r="VNB194" s="478"/>
      <c r="VNC194" s="478"/>
      <c r="VND194" s="478"/>
      <c r="VNE194" s="478"/>
      <c r="VNF194" s="478"/>
      <c r="VNG194" s="478"/>
      <c r="VNH194" s="478"/>
      <c r="VNI194" s="478"/>
      <c r="VNJ194" s="478"/>
      <c r="VNK194" s="478"/>
      <c r="VNL194" s="478"/>
      <c r="VNM194" s="478"/>
      <c r="VNN194" s="478"/>
      <c r="VNO194" s="478"/>
      <c r="VNP194" s="478"/>
      <c r="VNQ194" s="478"/>
      <c r="VNR194" s="478"/>
      <c r="VNS194" s="478"/>
      <c r="VNT194" s="478"/>
      <c r="VNU194" s="478"/>
      <c r="VNV194" s="478"/>
      <c r="VNW194" s="478"/>
      <c r="VNX194" s="478"/>
      <c r="VNY194" s="478"/>
      <c r="VNZ194" s="478"/>
      <c r="VOA194" s="478"/>
      <c r="VOB194" s="478"/>
      <c r="VOC194" s="478"/>
      <c r="VOD194" s="478"/>
      <c r="VOE194" s="478"/>
      <c r="VOF194" s="478"/>
      <c r="VOG194" s="478"/>
      <c r="VOH194" s="478"/>
      <c r="VOI194" s="478"/>
      <c r="VOJ194" s="478"/>
      <c r="VOK194" s="478"/>
      <c r="VOL194" s="478"/>
      <c r="VOM194" s="478"/>
      <c r="VON194" s="478"/>
      <c r="VOO194" s="478"/>
      <c r="VOP194" s="478"/>
      <c r="VOQ194" s="478"/>
      <c r="VOR194" s="478"/>
      <c r="VOS194" s="478"/>
      <c r="VOT194" s="478"/>
      <c r="VOU194" s="478"/>
      <c r="VOV194" s="478"/>
      <c r="VOW194" s="478"/>
      <c r="VOX194" s="478"/>
      <c r="VOY194" s="478"/>
      <c r="VOZ194" s="478"/>
      <c r="VPA194" s="478"/>
      <c r="VPB194" s="478"/>
      <c r="VPC194" s="478"/>
      <c r="VPD194" s="478"/>
      <c r="VPE194" s="478"/>
      <c r="VPF194" s="478"/>
      <c r="VPG194" s="478"/>
      <c r="VPH194" s="478"/>
      <c r="VPI194" s="478"/>
      <c r="VPJ194" s="478"/>
      <c r="VPK194" s="478"/>
      <c r="VPL194" s="478"/>
      <c r="VPM194" s="478"/>
      <c r="VPN194" s="478"/>
      <c r="VPO194" s="478"/>
      <c r="VPP194" s="478"/>
      <c r="VPQ194" s="478"/>
      <c r="VPR194" s="478"/>
      <c r="VPS194" s="478"/>
      <c r="VPT194" s="478"/>
      <c r="VPU194" s="478"/>
      <c r="VPV194" s="478"/>
      <c r="VPW194" s="478"/>
      <c r="VPX194" s="478"/>
      <c r="VPY194" s="478"/>
      <c r="VPZ194" s="478"/>
      <c r="VQA194" s="478"/>
      <c r="VQB194" s="478"/>
      <c r="VQC194" s="478"/>
      <c r="VQD194" s="478"/>
      <c r="VQE194" s="478"/>
      <c r="VQF194" s="478"/>
      <c r="VQG194" s="478"/>
      <c r="VQH194" s="478"/>
      <c r="VQI194" s="478"/>
      <c r="VQJ194" s="478"/>
      <c r="VQK194" s="478"/>
      <c r="VQL194" s="478"/>
      <c r="VQM194" s="478"/>
      <c r="VQN194" s="478"/>
      <c r="VQO194" s="478"/>
      <c r="VQP194" s="478"/>
      <c r="VQQ194" s="478"/>
      <c r="VQR194" s="478"/>
      <c r="VQS194" s="478"/>
      <c r="VQT194" s="478"/>
      <c r="VQU194" s="478"/>
      <c r="VQV194" s="478"/>
      <c r="VQW194" s="478"/>
      <c r="VQX194" s="478"/>
      <c r="VQY194" s="478"/>
      <c r="VQZ194" s="478"/>
      <c r="VRA194" s="478"/>
      <c r="VRB194" s="478"/>
      <c r="VRC194" s="478"/>
      <c r="VRD194" s="478"/>
      <c r="VRE194" s="478"/>
      <c r="VRF194" s="478"/>
      <c r="VRG194" s="478"/>
      <c r="VRH194" s="478"/>
      <c r="VRI194" s="478"/>
      <c r="VRJ194" s="478"/>
      <c r="VRK194" s="478"/>
      <c r="VRL194" s="478"/>
      <c r="VRM194" s="478"/>
      <c r="VRN194" s="478"/>
      <c r="VRO194" s="478"/>
      <c r="VRP194" s="478"/>
      <c r="VRQ194" s="478"/>
      <c r="VRR194" s="478"/>
      <c r="VRS194" s="478"/>
      <c r="VRT194" s="478"/>
      <c r="VRU194" s="478"/>
      <c r="VRV194" s="478"/>
      <c r="VRW194" s="478"/>
      <c r="VRX194" s="478"/>
      <c r="VRY194" s="478"/>
      <c r="VRZ194" s="478"/>
      <c r="VSA194" s="478"/>
      <c r="VSB194" s="478"/>
      <c r="VSC194" s="478"/>
      <c r="VSD194" s="478"/>
      <c r="VSE194" s="478"/>
      <c r="VSF194" s="478"/>
      <c r="VSG194" s="478"/>
      <c r="VSH194" s="478"/>
      <c r="VSI194" s="478"/>
      <c r="VSJ194" s="478"/>
      <c r="VSK194" s="478"/>
      <c r="VSL194" s="478"/>
      <c r="VSM194" s="478"/>
      <c r="VSN194" s="478"/>
      <c r="VSO194" s="478"/>
      <c r="VSP194" s="478"/>
      <c r="VSQ194" s="478"/>
      <c r="VSR194" s="478"/>
      <c r="VSS194" s="478"/>
      <c r="VST194" s="478"/>
      <c r="VSU194" s="478"/>
      <c r="VSV194" s="478"/>
      <c r="VSW194" s="478"/>
      <c r="VSX194" s="478"/>
      <c r="VSY194" s="478"/>
      <c r="VSZ194" s="478"/>
      <c r="VTA194" s="478"/>
      <c r="VTB194" s="478"/>
      <c r="VTC194" s="478"/>
      <c r="VTD194" s="478"/>
      <c r="VTE194" s="478"/>
      <c r="VTF194" s="478"/>
      <c r="VTG194" s="478"/>
      <c r="VTH194" s="478"/>
      <c r="VTI194" s="478"/>
      <c r="VTJ194" s="478"/>
      <c r="VTK194" s="478"/>
      <c r="VTL194" s="478"/>
      <c r="VTM194" s="478"/>
      <c r="VTN194" s="478"/>
      <c r="VTO194" s="478"/>
      <c r="VTP194" s="478"/>
      <c r="VTQ194" s="478"/>
      <c r="VTR194" s="478"/>
      <c r="VTS194" s="478"/>
      <c r="VTT194" s="478"/>
      <c r="VTU194" s="478"/>
      <c r="VTV194" s="478"/>
      <c r="VTW194" s="478"/>
      <c r="VTX194" s="478"/>
      <c r="VTY194" s="478"/>
      <c r="VTZ194" s="478"/>
      <c r="VUA194" s="478"/>
      <c r="VUB194" s="478"/>
      <c r="VUC194" s="478"/>
      <c r="VUD194" s="478"/>
      <c r="VUE194" s="478"/>
      <c r="VUF194" s="478"/>
      <c r="VUG194" s="478"/>
      <c r="VUH194" s="478"/>
      <c r="VUI194" s="478"/>
      <c r="VUJ194" s="478"/>
      <c r="VUK194" s="478"/>
      <c r="VUL194" s="478"/>
      <c r="VUM194" s="478"/>
      <c r="VUN194" s="478"/>
      <c r="VUO194" s="478"/>
      <c r="VUP194" s="478"/>
      <c r="VUQ194" s="478"/>
      <c r="VUR194" s="478"/>
      <c r="VUS194" s="478"/>
      <c r="VUT194" s="478"/>
      <c r="VUU194" s="478"/>
      <c r="VUV194" s="478"/>
      <c r="VUW194" s="478"/>
      <c r="VUX194" s="478"/>
      <c r="VUY194" s="478"/>
      <c r="VUZ194" s="478"/>
      <c r="VVA194" s="478"/>
      <c r="VVB194" s="478"/>
      <c r="VVC194" s="478"/>
      <c r="VVD194" s="478"/>
      <c r="VVE194" s="478"/>
      <c r="VVF194" s="478"/>
      <c r="VVG194" s="478"/>
      <c r="VVH194" s="478"/>
      <c r="VVI194" s="478"/>
      <c r="VVJ194" s="478"/>
      <c r="VVK194" s="478"/>
      <c r="VVL194" s="478"/>
      <c r="VVM194" s="478"/>
      <c r="VVN194" s="478"/>
      <c r="VVO194" s="478"/>
      <c r="VVP194" s="478"/>
      <c r="VVQ194" s="478"/>
      <c r="VVR194" s="478"/>
      <c r="VVS194" s="478"/>
      <c r="VVT194" s="478"/>
      <c r="VVU194" s="478"/>
      <c r="VVV194" s="478"/>
      <c r="VVW194" s="478"/>
      <c r="VVX194" s="478"/>
      <c r="VVY194" s="478"/>
      <c r="VVZ194" s="478"/>
      <c r="VWA194" s="478"/>
      <c r="VWB194" s="478"/>
      <c r="VWC194" s="478"/>
      <c r="VWD194" s="478"/>
      <c r="VWE194" s="478"/>
      <c r="VWF194" s="478"/>
      <c r="VWG194" s="478"/>
      <c r="VWH194" s="478"/>
      <c r="VWI194" s="478"/>
      <c r="VWJ194" s="478"/>
      <c r="VWK194" s="478"/>
      <c r="VWL194" s="478"/>
      <c r="VWM194" s="478"/>
      <c r="VWN194" s="478"/>
      <c r="VWO194" s="478"/>
      <c r="VWP194" s="478"/>
      <c r="VWQ194" s="478"/>
      <c r="VWR194" s="478"/>
      <c r="VWS194" s="478"/>
      <c r="VWT194" s="478"/>
      <c r="VWU194" s="478"/>
      <c r="VWV194" s="478"/>
      <c r="VWW194" s="478"/>
      <c r="VWX194" s="478"/>
      <c r="VWY194" s="478"/>
      <c r="VWZ194" s="478"/>
      <c r="VXA194" s="478"/>
      <c r="VXB194" s="478"/>
      <c r="VXC194" s="478"/>
      <c r="VXD194" s="478"/>
      <c r="VXE194" s="478"/>
      <c r="VXF194" s="478"/>
      <c r="VXG194" s="478"/>
      <c r="VXH194" s="478"/>
      <c r="VXI194" s="478"/>
      <c r="VXJ194" s="478"/>
      <c r="VXK194" s="478"/>
      <c r="VXL194" s="478"/>
      <c r="VXM194" s="478"/>
      <c r="VXN194" s="478"/>
      <c r="VXO194" s="478"/>
      <c r="VXP194" s="478"/>
      <c r="VXQ194" s="478"/>
      <c r="VXR194" s="478"/>
      <c r="VXS194" s="478"/>
      <c r="VXT194" s="478"/>
      <c r="VXU194" s="478"/>
      <c r="VXV194" s="478"/>
      <c r="VXW194" s="478"/>
      <c r="VXX194" s="478"/>
      <c r="VXY194" s="478"/>
      <c r="VXZ194" s="478"/>
      <c r="VYA194" s="478"/>
      <c r="VYB194" s="478"/>
      <c r="VYC194" s="478"/>
      <c r="VYD194" s="478"/>
      <c r="VYE194" s="478"/>
      <c r="VYF194" s="478"/>
      <c r="VYG194" s="478"/>
      <c r="VYH194" s="478"/>
      <c r="VYI194" s="478"/>
      <c r="VYJ194" s="478"/>
      <c r="VYK194" s="478"/>
      <c r="VYL194" s="478"/>
      <c r="VYM194" s="478"/>
      <c r="VYN194" s="478"/>
      <c r="VYO194" s="478"/>
      <c r="VYP194" s="478"/>
      <c r="VYQ194" s="478"/>
      <c r="VYR194" s="478"/>
      <c r="VYS194" s="478"/>
      <c r="VYT194" s="478"/>
      <c r="VYU194" s="478"/>
      <c r="VYV194" s="478"/>
      <c r="VYW194" s="478"/>
      <c r="VYX194" s="478"/>
      <c r="VYY194" s="478"/>
      <c r="VYZ194" s="478"/>
      <c r="VZA194" s="478"/>
      <c r="VZB194" s="478"/>
      <c r="VZC194" s="478"/>
      <c r="VZD194" s="478"/>
      <c r="VZE194" s="478"/>
      <c r="VZF194" s="478"/>
      <c r="VZG194" s="478"/>
      <c r="VZH194" s="478"/>
      <c r="VZI194" s="478"/>
      <c r="VZJ194" s="478"/>
      <c r="VZK194" s="478"/>
      <c r="VZL194" s="478"/>
      <c r="VZM194" s="478"/>
      <c r="VZN194" s="478"/>
      <c r="VZO194" s="478"/>
      <c r="VZP194" s="478"/>
      <c r="VZQ194" s="478"/>
      <c r="VZR194" s="478"/>
      <c r="VZS194" s="478"/>
      <c r="VZT194" s="478"/>
      <c r="VZU194" s="478"/>
      <c r="VZV194" s="478"/>
      <c r="VZW194" s="478"/>
      <c r="VZX194" s="478"/>
      <c r="VZY194" s="478"/>
      <c r="VZZ194" s="478"/>
      <c r="WAA194" s="478"/>
      <c r="WAB194" s="478"/>
      <c r="WAC194" s="478"/>
      <c r="WAD194" s="478"/>
      <c r="WAE194" s="478"/>
      <c r="WAF194" s="478"/>
      <c r="WAG194" s="478"/>
      <c r="WAH194" s="478"/>
      <c r="WAI194" s="478"/>
      <c r="WAJ194" s="478"/>
      <c r="WAK194" s="478"/>
      <c r="WAL194" s="478"/>
      <c r="WAM194" s="478"/>
      <c r="WAN194" s="478"/>
      <c r="WAO194" s="478"/>
      <c r="WAP194" s="478"/>
      <c r="WAQ194" s="478"/>
      <c r="WAR194" s="478"/>
      <c r="WAS194" s="478"/>
      <c r="WAT194" s="478"/>
      <c r="WAU194" s="478"/>
      <c r="WAV194" s="478"/>
      <c r="WAW194" s="478"/>
      <c r="WAX194" s="478"/>
      <c r="WAY194" s="478"/>
      <c r="WAZ194" s="478"/>
      <c r="WBA194" s="478"/>
      <c r="WBB194" s="478"/>
      <c r="WBC194" s="478"/>
      <c r="WBD194" s="478"/>
      <c r="WBE194" s="478"/>
      <c r="WBF194" s="478"/>
      <c r="WBG194" s="478"/>
      <c r="WBH194" s="478"/>
      <c r="WBI194" s="478"/>
      <c r="WBJ194" s="478"/>
      <c r="WBK194" s="478"/>
      <c r="WBL194" s="478"/>
      <c r="WBM194" s="478"/>
      <c r="WBN194" s="478"/>
      <c r="WBO194" s="478"/>
      <c r="WBP194" s="478"/>
      <c r="WBQ194" s="478"/>
      <c r="WBR194" s="478"/>
      <c r="WBS194" s="478"/>
      <c r="WBT194" s="478"/>
      <c r="WBU194" s="478"/>
      <c r="WBV194" s="478"/>
      <c r="WBW194" s="478"/>
      <c r="WBX194" s="478"/>
      <c r="WBY194" s="478"/>
      <c r="WBZ194" s="478"/>
      <c r="WCA194" s="478"/>
      <c r="WCB194" s="478"/>
      <c r="WCC194" s="478"/>
      <c r="WCD194" s="478"/>
      <c r="WCE194" s="478"/>
      <c r="WCF194" s="478"/>
      <c r="WCG194" s="478"/>
      <c r="WCH194" s="478"/>
      <c r="WCI194" s="478"/>
      <c r="WCJ194" s="478"/>
      <c r="WCK194" s="478"/>
      <c r="WCL194" s="478"/>
      <c r="WCM194" s="478"/>
      <c r="WCN194" s="478"/>
      <c r="WCO194" s="478"/>
      <c r="WCP194" s="478"/>
      <c r="WCQ194" s="478"/>
      <c r="WCR194" s="478"/>
      <c r="WCS194" s="478"/>
      <c r="WCT194" s="478"/>
      <c r="WCU194" s="478"/>
      <c r="WCV194" s="478"/>
      <c r="WCW194" s="478"/>
      <c r="WCX194" s="478"/>
      <c r="WCY194" s="478"/>
      <c r="WCZ194" s="478"/>
      <c r="WDA194" s="478"/>
      <c r="WDB194" s="478"/>
      <c r="WDC194" s="478"/>
      <c r="WDD194" s="478"/>
      <c r="WDE194" s="478"/>
      <c r="WDF194" s="478"/>
      <c r="WDG194" s="478"/>
      <c r="WDH194" s="478"/>
      <c r="WDI194" s="478"/>
      <c r="WDJ194" s="478"/>
      <c r="WDK194" s="478"/>
      <c r="WDL194" s="478"/>
      <c r="WDM194" s="478"/>
      <c r="WDN194" s="478"/>
      <c r="WDO194" s="478"/>
      <c r="WDP194" s="478"/>
      <c r="WDQ194" s="478"/>
      <c r="WDR194" s="478"/>
      <c r="WDS194" s="478"/>
      <c r="WDT194" s="478"/>
      <c r="WDU194" s="478"/>
      <c r="WDV194" s="478"/>
      <c r="WDW194" s="478"/>
      <c r="WDX194" s="478"/>
      <c r="WDY194" s="478"/>
      <c r="WDZ194" s="478"/>
      <c r="WEA194" s="478"/>
      <c r="WEB194" s="478"/>
      <c r="WEC194" s="478"/>
      <c r="WED194" s="478"/>
      <c r="WEE194" s="478"/>
      <c r="WEF194" s="478"/>
      <c r="WEG194" s="478"/>
      <c r="WEH194" s="478"/>
      <c r="WEI194" s="478"/>
      <c r="WEJ194" s="478"/>
      <c r="WEK194" s="478"/>
      <c r="WEL194" s="478"/>
      <c r="WEM194" s="478"/>
      <c r="WEN194" s="478"/>
      <c r="WEO194" s="478"/>
      <c r="WEP194" s="478"/>
      <c r="WEQ194" s="478"/>
      <c r="WER194" s="478"/>
      <c r="WES194" s="478"/>
      <c r="WET194" s="478"/>
      <c r="WEU194" s="478"/>
      <c r="WEV194" s="478"/>
      <c r="WEW194" s="478"/>
      <c r="WEX194" s="478"/>
      <c r="WEY194" s="478"/>
      <c r="WEZ194" s="478"/>
      <c r="WFA194" s="478"/>
      <c r="WFB194" s="478"/>
      <c r="WFC194" s="478"/>
      <c r="WFD194" s="478"/>
      <c r="WFE194" s="478"/>
      <c r="WFF194" s="478"/>
      <c r="WFG194" s="478"/>
      <c r="WFH194" s="478"/>
      <c r="WFI194" s="478"/>
      <c r="WFJ194" s="478"/>
      <c r="WFK194" s="478"/>
      <c r="WFL194" s="478"/>
      <c r="WFM194" s="478"/>
      <c r="WFN194" s="478"/>
      <c r="WFO194" s="478"/>
      <c r="WFP194" s="478"/>
      <c r="WFQ194" s="478"/>
      <c r="WFR194" s="478"/>
      <c r="WFS194" s="478"/>
      <c r="WFT194" s="478"/>
      <c r="WFU194" s="478"/>
      <c r="WFV194" s="478"/>
      <c r="WFW194" s="478"/>
      <c r="WFX194" s="478"/>
      <c r="WFY194" s="478"/>
      <c r="WFZ194" s="478"/>
      <c r="WGA194" s="478"/>
      <c r="WGB194" s="478"/>
      <c r="WGC194" s="478"/>
      <c r="WGD194" s="478"/>
      <c r="WGE194" s="478"/>
      <c r="WGF194" s="478"/>
      <c r="WGG194" s="478"/>
      <c r="WGH194" s="478"/>
      <c r="WGI194" s="478"/>
      <c r="WGJ194" s="478"/>
      <c r="WGK194" s="478"/>
      <c r="WGL194" s="478"/>
      <c r="WGM194" s="478"/>
      <c r="WGN194" s="478"/>
      <c r="WGO194" s="478"/>
      <c r="WGP194" s="478"/>
      <c r="WGQ194" s="478"/>
      <c r="WGR194" s="478"/>
      <c r="WGS194" s="478"/>
      <c r="WGT194" s="478"/>
      <c r="WGU194" s="478"/>
      <c r="WGV194" s="478"/>
      <c r="WGW194" s="478"/>
      <c r="WGX194" s="478"/>
      <c r="WGY194" s="478"/>
      <c r="WGZ194" s="478"/>
      <c r="WHA194" s="478"/>
      <c r="WHB194" s="478"/>
      <c r="WHC194" s="478"/>
      <c r="WHD194" s="478"/>
      <c r="WHE194" s="478"/>
      <c r="WHF194" s="478"/>
      <c r="WHG194" s="478"/>
      <c r="WHH194" s="478"/>
      <c r="WHI194" s="478"/>
      <c r="WHJ194" s="478"/>
      <c r="WHK194" s="478"/>
      <c r="WHL194" s="478"/>
      <c r="WHM194" s="478"/>
      <c r="WHN194" s="478"/>
      <c r="WHO194" s="478"/>
      <c r="WHP194" s="478"/>
      <c r="WHQ194" s="478"/>
      <c r="WHR194" s="478"/>
      <c r="WHS194" s="478"/>
      <c r="WHT194" s="478"/>
      <c r="WHU194" s="478"/>
      <c r="WHV194" s="478"/>
      <c r="WHW194" s="478"/>
      <c r="WHX194" s="478"/>
      <c r="WHY194" s="478"/>
      <c r="WHZ194" s="478"/>
      <c r="WIA194" s="478"/>
      <c r="WIB194" s="478"/>
      <c r="WIC194" s="478"/>
      <c r="WID194" s="478"/>
      <c r="WIE194" s="478"/>
      <c r="WIF194" s="478"/>
      <c r="WIG194" s="478"/>
      <c r="WIH194" s="478"/>
      <c r="WII194" s="478"/>
      <c r="WIJ194" s="478"/>
      <c r="WIK194" s="478"/>
      <c r="WIL194" s="478"/>
      <c r="WIM194" s="478"/>
      <c r="WIN194" s="478"/>
      <c r="WIO194" s="478"/>
      <c r="WIP194" s="478"/>
      <c r="WIQ194" s="478"/>
      <c r="WIR194" s="478"/>
      <c r="WIS194" s="478"/>
      <c r="WIT194" s="478"/>
      <c r="WIU194" s="478"/>
      <c r="WIV194" s="478"/>
      <c r="WIW194" s="478"/>
      <c r="WIX194" s="478"/>
      <c r="WIY194" s="478"/>
      <c r="WIZ194" s="478"/>
      <c r="WJA194" s="478"/>
      <c r="WJB194" s="478"/>
      <c r="WJC194" s="478"/>
      <c r="WJD194" s="478"/>
      <c r="WJE194" s="478"/>
      <c r="WJF194" s="478"/>
      <c r="WJG194" s="478"/>
      <c r="WJH194" s="478"/>
      <c r="WJI194" s="478"/>
      <c r="WJJ194" s="478"/>
      <c r="WJK194" s="478"/>
      <c r="WJL194" s="478"/>
      <c r="WJM194" s="478"/>
      <c r="WJN194" s="478"/>
      <c r="WJO194" s="478"/>
      <c r="WJP194" s="478"/>
      <c r="WJQ194" s="478"/>
      <c r="WJR194" s="478"/>
      <c r="WJS194" s="478"/>
      <c r="WJT194" s="478"/>
      <c r="WJU194" s="478"/>
      <c r="WJV194" s="478"/>
      <c r="WJW194" s="478"/>
      <c r="WJX194" s="478"/>
      <c r="WJY194" s="478"/>
      <c r="WJZ194" s="478"/>
      <c r="WKA194" s="478"/>
      <c r="WKB194" s="478"/>
      <c r="WKC194" s="478"/>
      <c r="WKD194" s="478"/>
      <c r="WKE194" s="478"/>
      <c r="WKF194" s="478"/>
      <c r="WKG194" s="478"/>
      <c r="WKH194" s="478"/>
      <c r="WKI194" s="478"/>
      <c r="WKJ194" s="478"/>
      <c r="WKK194" s="478"/>
      <c r="WKL194" s="478"/>
      <c r="WKM194" s="478"/>
      <c r="WKN194" s="478"/>
      <c r="WKO194" s="478"/>
      <c r="WKP194" s="478"/>
      <c r="WKQ194" s="478"/>
      <c r="WKR194" s="478"/>
      <c r="WKS194" s="478"/>
      <c r="WKT194" s="478"/>
      <c r="WKU194" s="478"/>
      <c r="WKV194" s="478"/>
      <c r="WKW194" s="478"/>
      <c r="WKX194" s="478"/>
      <c r="WKY194" s="478"/>
      <c r="WKZ194" s="478"/>
      <c r="WLA194" s="478"/>
      <c r="WLB194" s="478"/>
      <c r="WLC194" s="478"/>
      <c r="WLD194" s="478"/>
      <c r="WLE194" s="478"/>
      <c r="WLF194" s="478"/>
      <c r="WLG194" s="478"/>
      <c r="WLH194" s="478"/>
      <c r="WLI194" s="478"/>
      <c r="WLJ194" s="478"/>
      <c r="WLK194" s="478"/>
      <c r="WLL194" s="478"/>
      <c r="WLM194" s="478"/>
      <c r="WLN194" s="478"/>
      <c r="WLO194" s="478"/>
      <c r="WLP194" s="478"/>
      <c r="WLQ194" s="478"/>
      <c r="WLR194" s="478"/>
      <c r="WLS194" s="478"/>
      <c r="WLT194" s="478"/>
      <c r="WLU194" s="478"/>
      <c r="WLV194" s="478"/>
      <c r="WLW194" s="478"/>
      <c r="WLX194" s="478"/>
      <c r="WLY194" s="478"/>
      <c r="WLZ194" s="478"/>
      <c r="WMA194" s="478"/>
      <c r="WMB194" s="478"/>
      <c r="WMC194" s="478"/>
      <c r="WMD194" s="478"/>
      <c r="WME194" s="478"/>
      <c r="WMF194" s="478"/>
      <c r="WMG194" s="478"/>
      <c r="WMH194" s="478"/>
      <c r="WMI194" s="478"/>
      <c r="WMJ194" s="478"/>
      <c r="WMK194" s="478"/>
      <c r="WML194" s="478"/>
      <c r="WMM194" s="478"/>
      <c r="WMN194" s="478"/>
      <c r="WMO194" s="478"/>
      <c r="WMP194" s="478"/>
      <c r="WMQ194" s="478"/>
      <c r="WMR194" s="478"/>
      <c r="WMS194" s="478"/>
      <c r="WMT194" s="478"/>
      <c r="WMU194" s="478"/>
      <c r="WMV194" s="478"/>
      <c r="WMW194" s="478"/>
      <c r="WMX194" s="478"/>
      <c r="WMY194" s="478"/>
      <c r="WMZ194" s="478"/>
      <c r="WNA194" s="478"/>
      <c r="WNB194" s="478"/>
      <c r="WNC194" s="478"/>
      <c r="WND194" s="478"/>
      <c r="WNE194" s="478"/>
      <c r="WNF194" s="478"/>
      <c r="WNG194" s="478"/>
      <c r="WNH194" s="478"/>
      <c r="WNI194" s="478"/>
      <c r="WNJ194" s="478"/>
      <c r="WNK194" s="478"/>
      <c r="WNL194" s="478"/>
      <c r="WNM194" s="478"/>
      <c r="WNN194" s="478"/>
      <c r="WNO194" s="478"/>
      <c r="WNP194" s="478"/>
      <c r="WNQ194" s="478"/>
      <c r="WNR194" s="478"/>
      <c r="WNS194" s="478"/>
      <c r="WNT194" s="478"/>
      <c r="WNU194" s="478"/>
      <c r="WNV194" s="478"/>
      <c r="WNW194" s="478"/>
      <c r="WNX194" s="478"/>
      <c r="WNY194" s="478"/>
      <c r="WNZ194" s="478"/>
      <c r="WOA194" s="478"/>
      <c r="WOB194" s="478"/>
      <c r="WOC194" s="478"/>
      <c r="WOD194" s="478"/>
      <c r="WOE194" s="478"/>
      <c r="WOF194" s="478"/>
      <c r="WOG194" s="478"/>
      <c r="WOH194" s="478"/>
      <c r="WOI194" s="478"/>
      <c r="WOJ194" s="478"/>
      <c r="WOK194" s="478"/>
      <c r="WOL194" s="478"/>
      <c r="WOM194" s="478"/>
      <c r="WON194" s="478"/>
      <c r="WOO194" s="478"/>
      <c r="WOP194" s="478"/>
      <c r="WOQ194" s="478"/>
      <c r="WOR194" s="478"/>
      <c r="WOS194" s="478"/>
      <c r="WOT194" s="478"/>
      <c r="WOU194" s="478"/>
      <c r="WOV194" s="478"/>
      <c r="WOW194" s="478"/>
      <c r="WOX194" s="478"/>
      <c r="WOY194" s="478"/>
      <c r="WOZ194" s="478"/>
      <c r="WPA194" s="478"/>
      <c r="WPB194" s="478"/>
      <c r="WPC194" s="478"/>
      <c r="WPD194" s="478"/>
      <c r="WPE194" s="478"/>
      <c r="WPF194" s="478"/>
      <c r="WPG194" s="478"/>
      <c r="WPH194" s="478"/>
      <c r="WPI194" s="478"/>
      <c r="WPJ194" s="478"/>
      <c r="WPK194" s="478"/>
      <c r="WPL194" s="478"/>
      <c r="WPM194" s="478"/>
      <c r="WPN194" s="478"/>
      <c r="WPO194" s="478"/>
      <c r="WPP194" s="478"/>
      <c r="WPQ194" s="478"/>
      <c r="WPR194" s="478"/>
      <c r="WPS194" s="478"/>
      <c r="WPT194" s="478"/>
      <c r="WPU194" s="478"/>
      <c r="WPV194" s="478"/>
      <c r="WPW194" s="478"/>
      <c r="WPX194" s="478"/>
      <c r="WPY194" s="478"/>
      <c r="WPZ194" s="478"/>
      <c r="WQA194" s="478"/>
      <c r="WQB194" s="478"/>
      <c r="WQC194" s="478"/>
      <c r="WQD194" s="478"/>
      <c r="WQE194" s="478"/>
      <c r="WQF194" s="478"/>
      <c r="WQG194" s="478"/>
      <c r="WQH194" s="478"/>
      <c r="WQI194" s="478"/>
      <c r="WQJ194" s="478"/>
      <c r="WQK194" s="478"/>
      <c r="WQL194" s="478"/>
      <c r="WQM194" s="478"/>
      <c r="WQN194" s="478"/>
      <c r="WQO194" s="478"/>
      <c r="WQP194" s="478"/>
      <c r="WQQ194" s="478"/>
      <c r="WQR194" s="478"/>
      <c r="WQS194" s="478"/>
      <c r="WQT194" s="478"/>
      <c r="WQU194" s="478"/>
      <c r="WQV194" s="478"/>
      <c r="WQW194" s="478"/>
      <c r="WQX194" s="478"/>
      <c r="WQY194" s="478"/>
      <c r="WQZ194" s="478"/>
      <c r="WRA194" s="478"/>
      <c r="WRB194" s="478"/>
      <c r="WRC194" s="478"/>
      <c r="WRD194" s="478"/>
      <c r="WRE194" s="478"/>
      <c r="WRF194" s="478"/>
      <c r="WRG194" s="478"/>
      <c r="WRH194" s="478"/>
      <c r="WRI194" s="478"/>
      <c r="WRJ194" s="478"/>
      <c r="WRK194" s="478"/>
      <c r="WRL194" s="478"/>
      <c r="WRM194" s="478"/>
      <c r="WRN194" s="478"/>
      <c r="WRO194" s="478"/>
      <c r="WRP194" s="478"/>
      <c r="WRQ194" s="478"/>
      <c r="WRR194" s="478"/>
      <c r="WRS194" s="478"/>
      <c r="WRT194" s="478"/>
      <c r="WRU194" s="478"/>
      <c r="WRV194" s="478"/>
      <c r="WRW194" s="478"/>
      <c r="WRX194" s="478"/>
      <c r="WRY194" s="478"/>
      <c r="WRZ194" s="478"/>
      <c r="WSA194" s="478"/>
      <c r="WSB194" s="478"/>
      <c r="WSC194" s="478"/>
      <c r="WSD194" s="478"/>
      <c r="WSE194" s="478"/>
      <c r="WSF194" s="478"/>
      <c r="WSG194" s="478"/>
      <c r="WSH194" s="478"/>
      <c r="WSI194" s="478"/>
      <c r="WSJ194" s="478"/>
      <c r="WSK194" s="478"/>
      <c r="WSL194" s="478"/>
      <c r="WSM194" s="478"/>
      <c r="WSN194" s="478"/>
      <c r="WSO194" s="478"/>
      <c r="WSP194" s="478"/>
      <c r="WSQ194" s="478"/>
      <c r="WSR194" s="478"/>
      <c r="WSS194" s="478"/>
      <c r="WST194" s="478"/>
      <c r="WSU194" s="478"/>
      <c r="WSV194" s="478"/>
      <c r="WSW194" s="478"/>
      <c r="WSX194" s="478"/>
      <c r="WSY194" s="478"/>
      <c r="WSZ194" s="478"/>
      <c r="WTA194" s="478"/>
      <c r="WTB194" s="478"/>
      <c r="WTC194" s="478"/>
      <c r="WTD194" s="478"/>
      <c r="WTE194" s="478"/>
      <c r="WTF194" s="478"/>
      <c r="WTG194" s="478"/>
      <c r="WTH194" s="478"/>
      <c r="WTI194" s="478"/>
      <c r="WTJ194" s="478"/>
      <c r="WTK194" s="478"/>
      <c r="WTL194" s="478"/>
      <c r="WTM194" s="478"/>
      <c r="WTN194" s="478"/>
      <c r="WTO194" s="478"/>
      <c r="WTP194" s="478"/>
      <c r="WTQ194" s="478"/>
      <c r="WTR194" s="478"/>
      <c r="WTS194" s="478"/>
      <c r="WTT194" s="478"/>
      <c r="WTU194" s="478"/>
      <c r="WTV194" s="478"/>
      <c r="WTW194" s="478"/>
      <c r="WTX194" s="478"/>
      <c r="WTY194" s="478"/>
      <c r="WTZ194" s="478"/>
      <c r="WUA194" s="478"/>
      <c r="WUB194" s="478"/>
      <c r="WUC194" s="478"/>
      <c r="WUD194" s="478"/>
      <c r="WUE194" s="478"/>
      <c r="WUF194" s="478"/>
      <c r="WUG194" s="478"/>
      <c r="WUH194" s="478"/>
      <c r="WUI194" s="478"/>
      <c r="WUJ194" s="478"/>
      <c r="WUK194" s="478"/>
      <c r="WUL194" s="478"/>
      <c r="WUM194" s="478"/>
      <c r="WUN194" s="478"/>
      <c r="WUO194" s="478"/>
      <c r="WUP194" s="478"/>
      <c r="WUQ194" s="478"/>
      <c r="WUR194" s="478"/>
      <c r="WUS194" s="478"/>
      <c r="WUT194" s="478"/>
      <c r="WUU194" s="478"/>
      <c r="WUV194" s="478"/>
      <c r="WUW194" s="478"/>
      <c r="WUX194" s="478"/>
      <c r="WUY194" s="478"/>
      <c r="WUZ194" s="478"/>
      <c r="WVA194" s="478"/>
      <c r="WVB194" s="478"/>
      <c r="WVC194" s="478"/>
      <c r="WVD194" s="478"/>
      <c r="WVE194" s="478"/>
      <c r="WVF194" s="478"/>
      <c r="WVG194" s="478"/>
      <c r="WVH194" s="478"/>
      <c r="WVI194" s="478"/>
      <c r="WVJ194" s="478"/>
      <c r="WVK194" s="478"/>
      <c r="WVL194" s="478"/>
      <c r="WVM194" s="478"/>
      <c r="WVN194" s="478"/>
      <c r="WVO194" s="478"/>
      <c r="WVP194" s="478"/>
      <c r="WVQ194" s="478"/>
      <c r="WVR194" s="478"/>
      <c r="WVS194" s="478"/>
      <c r="WVT194" s="478"/>
      <c r="WVU194" s="478"/>
      <c r="WVV194" s="478"/>
      <c r="WVW194" s="478"/>
      <c r="WVX194" s="478"/>
      <c r="WVY194" s="478"/>
      <c r="WVZ194" s="478"/>
      <c r="WWA194" s="478"/>
      <c r="WWB194" s="478"/>
      <c r="WWC194" s="478"/>
      <c r="WWD194" s="478"/>
      <c r="WWE194" s="478"/>
      <c r="WWF194" s="478"/>
      <c r="WWG194" s="478"/>
      <c r="WWH194" s="478"/>
      <c r="WWI194" s="478"/>
      <c r="WWJ194" s="478"/>
      <c r="WWK194" s="478"/>
      <c r="WWL194" s="478"/>
      <c r="WWM194" s="478"/>
      <c r="WWN194" s="478"/>
      <c r="WWO194" s="478"/>
      <c r="WWP194" s="478"/>
      <c r="WWQ194" s="478"/>
      <c r="WWR194" s="478"/>
      <c r="WWS194" s="478"/>
      <c r="WWT194" s="478"/>
      <c r="WWU194" s="478"/>
      <c r="WWV194" s="478"/>
      <c r="WWW194" s="478"/>
      <c r="WWX194" s="478"/>
      <c r="WWY194" s="478"/>
      <c r="WWZ194" s="478"/>
      <c r="WXA194" s="478"/>
      <c r="WXB194" s="478"/>
      <c r="WXC194" s="478"/>
      <c r="WXD194" s="478"/>
      <c r="WXE194" s="478"/>
      <c r="WXF194" s="478"/>
      <c r="WXG194" s="478"/>
      <c r="WXH194" s="478"/>
      <c r="WXI194" s="478"/>
      <c r="WXJ194" s="478"/>
      <c r="WXK194" s="478"/>
      <c r="WXL194" s="478"/>
      <c r="WXM194" s="478"/>
      <c r="WXN194" s="478"/>
      <c r="WXO194" s="478"/>
      <c r="WXP194" s="478"/>
      <c r="WXQ194" s="478"/>
      <c r="WXR194" s="478"/>
      <c r="WXS194" s="478"/>
      <c r="WXT194" s="478"/>
      <c r="WXU194" s="478"/>
      <c r="WXV194" s="478"/>
      <c r="WXW194" s="478"/>
      <c r="WXX194" s="478"/>
      <c r="WXY194" s="478"/>
      <c r="WXZ194" s="478"/>
      <c r="WYA194" s="478"/>
      <c r="WYB194" s="478"/>
      <c r="WYC194" s="478"/>
      <c r="WYD194" s="478"/>
      <c r="WYE194" s="478"/>
      <c r="WYF194" s="478"/>
      <c r="WYG194" s="478"/>
      <c r="WYH194" s="478"/>
      <c r="WYI194" s="478"/>
      <c r="WYJ194" s="478"/>
      <c r="WYK194" s="478"/>
      <c r="WYL194" s="478"/>
      <c r="WYM194" s="478"/>
      <c r="WYN194" s="478"/>
      <c r="WYO194" s="478"/>
      <c r="WYP194" s="478"/>
      <c r="WYQ194" s="478"/>
      <c r="WYR194" s="478"/>
      <c r="WYS194" s="478"/>
      <c r="WYT194" s="478"/>
      <c r="WYU194" s="478"/>
      <c r="WYV194" s="478"/>
      <c r="WYW194" s="478"/>
      <c r="WYX194" s="478"/>
      <c r="WYY194" s="478"/>
      <c r="WYZ194" s="478"/>
      <c r="WZA194" s="478"/>
      <c r="WZB194" s="478"/>
      <c r="WZC194" s="478"/>
      <c r="WZD194" s="478"/>
      <c r="WZE194" s="478"/>
      <c r="WZF194" s="478"/>
      <c r="WZG194" s="478"/>
      <c r="WZH194" s="478"/>
      <c r="WZI194" s="478"/>
      <c r="WZJ194" s="478"/>
      <c r="WZK194" s="478"/>
      <c r="WZL194" s="478"/>
      <c r="WZM194" s="478"/>
      <c r="WZN194" s="478"/>
      <c r="WZO194" s="478"/>
      <c r="WZP194" s="478"/>
      <c r="WZQ194" s="478"/>
      <c r="WZR194" s="478"/>
      <c r="WZS194" s="478"/>
      <c r="WZT194" s="478"/>
      <c r="WZU194" s="478"/>
      <c r="WZV194" s="478"/>
      <c r="WZW194" s="478"/>
      <c r="WZX194" s="478"/>
      <c r="WZY194" s="478"/>
      <c r="WZZ194" s="478"/>
      <c r="XAA194" s="478"/>
      <c r="XAB194" s="478"/>
      <c r="XAC194" s="478"/>
      <c r="XAD194" s="478"/>
      <c r="XAE194" s="478"/>
      <c r="XAF194" s="478"/>
      <c r="XAG194" s="478"/>
      <c r="XAH194" s="478"/>
      <c r="XAI194" s="478"/>
      <c r="XAJ194" s="478"/>
      <c r="XAK194" s="478"/>
      <c r="XAL194" s="478"/>
      <c r="XAM194" s="478"/>
      <c r="XAN194" s="478"/>
      <c r="XAO194" s="478"/>
      <c r="XAP194" s="478"/>
      <c r="XAQ194" s="478"/>
      <c r="XAR194" s="478"/>
      <c r="XAS194" s="478"/>
      <c r="XAT194" s="478"/>
      <c r="XAU194" s="478"/>
      <c r="XAV194" s="478"/>
      <c r="XAW194" s="478"/>
      <c r="XAX194" s="478"/>
      <c r="XAY194" s="478"/>
      <c r="XAZ194" s="478"/>
      <c r="XBA194" s="478"/>
      <c r="XBB194" s="478"/>
      <c r="XBC194" s="478"/>
      <c r="XBD194" s="478"/>
      <c r="XBE194" s="478"/>
      <c r="XBF194" s="478"/>
      <c r="XBG194" s="478"/>
      <c r="XBH194" s="478"/>
      <c r="XBI194" s="478"/>
      <c r="XBJ194" s="478"/>
      <c r="XBK194" s="478"/>
      <c r="XBL194" s="478"/>
      <c r="XBM194" s="478"/>
      <c r="XBN194" s="478"/>
      <c r="XBO194" s="478"/>
      <c r="XBP194" s="478"/>
      <c r="XBQ194" s="478"/>
      <c r="XBR194" s="478"/>
      <c r="XBS194" s="478"/>
      <c r="XBT194" s="478"/>
      <c r="XBU194" s="478"/>
      <c r="XBV194" s="478"/>
      <c r="XBW194" s="478"/>
      <c r="XBX194" s="478"/>
      <c r="XBY194" s="478"/>
      <c r="XBZ194" s="478"/>
      <c r="XCA194" s="478"/>
      <c r="XCB194" s="478"/>
      <c r="XCC194" s="478"/>
      <c r="XCD194" s="478"/>
      <c r="XCE194" s="478"/>
      <c r="XCF194" s="478"/>
      <c r="XCG194" s="478"/>
      <c r="XCH194" s="478"/>
      <c r="XCI194" s="478"/>
      <c r="XCJ194" s="478"/>
      <c r="XCK194" s="478"/>
      <c r="XCL194" s="478"/>
      <c r="XCM194" s="478"/>
      <c r="XCN194" s="478"/>
      <c r="XCO194" s="478"/>
      <c r="XCP194" s="478"/>
      <c r="XCQ194" s="478"/>
      <c r="XCR194" s="478"/>
      <c r="XCS194" s="478"/>
      <c r="XCT194" s="478"/>
      <c r="XCU194" s="478"/>
      <c r="XCV194" s="478"/>
      <c r="XCW194" s="478"/>
      <c r="XCX194" s="478"/>
      <c r="XCY194" s="478"/>
      <c r="XCZ194" s="478"/>
      <c r="XDA194" s="478"/>
      <c r="XDB194" s="478"/>
      <c r="XDC194" s="478"/>
      <c r="XDD194" s="478"/>
      <c r="XDE194" s="478"/>
      <c r="XDF194" s="478"/>
      <c r="XDG194" s="478"/>
      <c r="XDH194" s="478"/>
      <c r="XDI194" s="478"/>
      <c r="XDJ194" s="478"/>
      <c r="XDK194" s="478"/>
      <c r="XDL194" s="478"/>
      <c r="XDM194" s="478"/>
      <c r="XDN194" s="478"/>
      <c r="XDO194" s="478"/>
      <c r="XDP194" s="478"/>
      <c r="XDQ194" s="478"/>
      <c r="XDR194" s="478"/>
      <c r="XDS194" s="478"/>
      <c r="XDT194" s="478"/>
      <c r="XDU194" s="478"/>
      <c r="XDV194" s="478"/>
      <c r="XDW194" s="478"/>
      <c r="XDX194" s="478"/>
      <c r="XDY194" s="478"/>
      <c r="XDZ194" s="478"/>
      <c r="XEA194" s="478"/>
      <c r="XEB194" s="478"/>
      <c r="XEC194" s="478"/>
      <c r="XED194" s="478"/>
      <c r="XEE194" s="478"/>
      <c r="XEF194" s="478"/>
      <c r="XEG194" s="478"/>
      <c r="XEH194" s="478"/>
      <c r="XEI194" s="478"/>
      <c r="XEJ194" s="478"/>
      <c r="XEK194" s="478"/>
      <c r="XEL194" s="478"/>
      <c r="XEM194" s="478"/>
      <c r="XEN194" s="478"/>
      <c r="XEO194" s="478"/>
      <c r="XEP194" s="478"/>
      <c r="XEQ194" s="478"/>
      <c r="XER194" s="478"/>
      <c r="XES194" s="478"/>
      <c r="XET194" s="478"/>
      <c r="XEU194" s="478"/>
      <c r="XEV194" s="478"/>
      <c r="XEW194" s="478"/>
      <c r="XEX194" s="478"/>
      <c r="XEY194" s="478"/>
      <c r="XEZ194" s="478"/>
      <c r="XFA194" s="478"/>
      <c r="XFB194" s="478"/>
      <c r="XFC194" s="478"/>
      <c r="XFD194" s="478"/>
    </row>
    <row r="195" spans="1:16384">
      <c r="A195" s="478"/>
      <c r="B195" s="224"/>
      <c r="C195" s="478"/>
      <c r="D195" s="478"/>
      <c r="E195" s="480"/>
      <c r="F195" s="480"/>
      <c r="G195" s="480"/>
      <c r="H195" s="480"/>
      <c r="I195" s="480"/>
      <c r="J195" s="480"/>
      <c r="K195" s="480"/>
      <c r="L195" s="480"/>
      <c r="M195" s="480"/>
      <c r="N195" s="480"/>
      <c r="O195" s="480"/>
      <c r="P195" s="480"/>
      <c r="Q195" s="480"/>
      <c r="R195" s="480"/>
      <c r="S195" s="480"/>
      <c r="T195" s="480"/>
      <c r="U195" s="480"/>
      <c r="V195" s="480"/>
      <c r="W195" s="480"/>
      <c r="X195" s="480"/>
      <c r="Y195" s="480"/>
      <c r="Z195" s="480"/>
      <c r="AA195" s="480"/>
      <c r="AB195" s="480"/>
      <c r="AC195" s="480"/>
      <c r="AD195" s="480"/>
      <c r="AE195" s="480"/>
      <c r="AF195" s="480"/>
      <c r="AG195" s="480"/>
      <c r="AH195" s="480"/>
      <c r="AI195" s="480"/>
      <c r="AJ195" s="480"/>
      <c r="AK195" s="480"/>
      <c r="AL195" s="480"/>
      <c r="AM195" s="480"/>
      <c r="AN195" s="480"/>
      <c r="AO195" s="480"/>
      <c r="AP195" s="480"/>
      <c r="AQ195" s="480"/>
      <c r="AR195" s="480"/>
      <c r="AS195" s="480"/>
      <c r="AT195" s="480"/>
      <c r="AU195" s="480"/>
      <c r="AV195" s="480"/>
      <c r="AW195" s="480"/>
      <c r="AX195" s="480"/>
      <c r="AY195" s="480"/>
      <c r="AZ195" s="480"/>
      <c r="BA195" s="480"/>
      <c r="BB195" s="480"/>
      <c r="BC195" s="480"/>
      <c r="BD195" s="480"/>
      <c r="BE195" s="480"/>
      <c r="BF195" s="480"/>
      <c r="BG195" s="480"/>
      <c r="BH195" s="480"/>
      <c r="BI195" s="480"/>
      <c r="BJ195" s="480"/>
      <c r="BK195" s="480"/>
      <c r="BL195" s="480"/>
      <c r="BM195" s="480"/>
      <c r="BN195" s="480"/>
      <c r="BO195" s="480"/>
      <c r="BP195" s="478"/>
      <c r="BQ195" s="478"/>
      <c r="BR195" s="478"/>
      <c r="BS195" s="478"/>
      <c r="BT195" s="478"/>
      <c r="BU195" s="478"/>
      <c r="BV195" s="478"/>
      <c r="BW195" s="478"/>
      <c r="BX195" s="478"/>
      <c r="BY195" s="478"/>
      <c r="BZ195" s="478"/>
      <c r="CA195" s="478"/>
      <c r="CB195" s="478"/>
      <c r="CC195" s="478"/>
      <c r="CD195" s="478"/>
      <c r="CE195" s="478"/>
      <c r="CF195" s="478"/>
      <c r="CG195" s="478"/>
      <c r="CH195" s="478"/>
      <c r="CI195" s="478"/>
      <c r="CJ195" s="478"/>
      <c r="CK195" s="478"/>
      <c r="CL195" s="478"/>
      <c r="CM195" s="478"/>
      <c r="CN195" s="478"/>
      <c r="CO195" s="478"/>
      <c r="CP195" s="478"/>
      <c r="CQ195" s="478"/>
      <c r="CR195" s="478"/>
      <c r="CS195" s="478"/>
      <c r="CT195" s="478"/>
      <c r="CU195" s="478"/>
      <c r="CV195" s="478"/>
      <c r="CW195" s="478"/>
      <c r="CX195" s="478"/>
      <c r="CY195" s="478"/>
      <c r="CZ195" s="478"/>
      <c r="DA195" s="478"/>
      <c r="DB195" s="478"/>
      <c r="DC195" s="478"/>
      <c r="DD195" s="478"/>
      <c r="DE195" s="478"/>
      <c r="DF195" s="478"/>
      <c r="DG195" s="478"/>
      <c r="DH195" s="478"/>
      <c r="DI195" s="478"/>
      <c r="DJ195" s="478"/>
      <c r="DK195" s="478"/>
      <c r="DL195" s="478"/>
      <c r="DM195" s="478"/>
      <c r="DN195" s="478"/>
      <c r="DO195" s="478"/>
      <c r="DP195" s="478"/>
      <c r="DQ195" s="478"/>
      <c r="DR195" s="478"/>
      <c r="DS195" s="478"/>
      <c r="DT195" s="478"/>
      <c r="DU195" s="478"/>
      <c r="DV195" s="478"/>
      <c r="DW195" s="478"/>
      <c r="DX195" s="478"/>
      <c r="DY195" s="478"/>
      <c r="DZ195" s="478"/>
      <c r="EA195" s="478"/>
      <c r="EB195" s="478"/>
      <c r="EC195" s="478"/>
      <c r="ED195" s="478"/>
      <c r="EE195" s="478"/>
      <c r="EF195" s="478"/>
      <c r="EG195" s="478"/>
      <c r="EH195" s="478"/>
      <c r="EI195" s="478"/>
      <c r="EJ195" s="478"/>
      <c r="EK195" s="478"/>
      <c r="EL195" s="478"/>
      <c r="EM195" s="478"/>
      <c r="EN195" s="478"/>
      <c r="EO195" s="478"/>
      <c r="EP195" s="478"/>
      <c r="EQ195" s="478"/>
      <c r="ER195" s="478"/>
      <c r="ES195" s="478"/>
      <c r="ET195" s="478"/>
      <c r="EU195" s="478"/>
      <c r="EV195" s="478"/>
      <c r="EW195" s="478"/>
      <c r="EX195" s="478"/>
      <c r="EY195" s="478"/>
      <c r="EZ195" s="478"/>
      <c r="FA195" s="478"/>
      <c r="FB195" s="478"/>
      <c r="FC195" s="478"/>
      <c r="FD195" s="478"/>
      <c r="FE195" s="478"/>
      <c r="FF195" s="478"/>
      <c r="FG195" s="478"/>
      <c r="FH195" s="478"/>
      <c r="FI195" s="478"/>
      <c r="FJ195" s="478"/>
      <c r="FK195" s="478"/>
      <c r="FL195" s="478"/>
      <c r="FM195" s="478"/>
      <c r="FN195" s="478"/>
      <c r="FO195" s="478"/>
      <c r="FP195" s="478"/>
      <c r="FQ195" s="478"/>
      <c r="FR195" s="478"/>
      <c r="FS195" s="478"/>
      <c r="FT195" s="478"/>
      <c r="FU195" s="478"/>
      <c r="FV195" s="478"/>
      <c r="FW195" s="478"/>
      <c r="FX195" s="478"/>
      <c r="FY195" s="478"/>
      <c r="FZ195" s="478"/>
      <c r="GA195" s="478"/>
      <c r="GB195" s="478"/>
      <c r="GC195" s="478"/>
      <c r="GD195" s="478"/>
      <c r="GE195" s="478"/>
      <c r="GF195" s="478"/>
      <c r="GG195" s="478"/>
      <c r="GH195" s="478"/>
      <c r="GI195" s="478"/>
      <c r="GJ195" s="478"/>
      <c r="GK195" s="478"/>
      <c r="GL195" s="478"/>
      <c r="GM195" s="478"/>
      <c r="GN195" s="478"/>
      <c r="GO195" s="478"/>
      <c r="GP195" s="478"/>
      <c r="GQ195" s="478"/>
      <c r="GR195" s="478"/>
      <c r="GS195" s="478"/>
      <c r="GT195" s="478"/>
      <c r="GU195" s="478"/>
      <c r="GV195" s="478"/>
      <c r="GW195" s="478"/>
      <c r="GX195" s="478"/>
      <c r="GY195" s="478"/>
      <c r="GZ195" s="478"/>
      <c r="HA195" s="478"/>
      <c r="HB195" s="478"/>
      <c r="HC195" s="478"/>
      <c r="HD195" s="478"/>
      <c r="HE195" s="478"/>
      <c r="HF195" s="478"/>
      <c r="HG195" s="478"/>
      <c r="HH195" s="478"/>
      <c r="HI195" s="478"/>
      <c r="HJ195" s="478"/>
      <c r="HK195" s="478"/>
      <c r="HL195" s="478"/>
      <c r="HM195" s="478"/>
      <c r="HN195" s="478"/>
      <c r="HO195" s="478"/>
      <c r="HP195" s="478"/>
      <c r="HQ195" s="478"/>
      <c r="HR195" s="478"/>
      <c r="HS195" s="478"/>
      <c r="HT195" s="478"/>
      <c r="HU195" s="478"/>
      <c r="HV195" s="478"/>
      <c r="HW195" s="478"/>
      <c r="HX195" s="478"/>
      <c r="HY195" s="478"/>
      <c r="HZ195" s="478"/>
      <c r="IA195" s="478"/>
      <c r="IB195" s="478"/>
      <c r="IC195" s="478"/>
      <c r="ID195" s="478"/>
      <c r="IE195" s="478"/>
      <c r="IF195" s="478"/>
      <c r="IG195" s="478"/>
      <c r="IH195" s="478"/>
      <c r="II195" s="478"/>
      <c r="IJ195" s="478"/>
      <c r="IK195" s="478"/>
      <c r="IL195" s="478"/>
      <c r="IM195" s="478"/>
      <c r="IN195" s="478"/>
      <c r="IO195" s="478"/>
      <c r="IP195" s="478"/>
      <c r="IQ195" s="478"/>
      <c r="IR195" s="478"/>
      <c r="IS195" s="478"/>
      <c r="IT195" s="478"/>
      <c r="IU195" s="478"/>
      <c r="IV195" s="478"/>
      <c r="IW195" s="478"/>
      <c r="IX195" s="478"/>
      <c r="IY195" s="478"/>
      <c r="IZ195" s="478"/>
      <c r="JA195" s="478"/>
      <c r="JB195" s="478"/>
      <c r="JC195" s="478"/>
      <c r="JD195" s="478"/>
      <c r="JE195" s="478"/>
      <c r="JF195" s="478"/>
      <c r="JG195" s="478"/>
      <c r="JH195" s="478"/>
      <c r="JI195" s="478"/>
      <c r="JJ195" s="478"/>
      <c r="JK195" s="478"/>
      <c r="JL195" s="478"/>
      <c r="JM195" s="478"/>
      <c r="JN195" s="478"/>
      <c r="JO195" s="478"/>
      <c r="JP195" s="478"/>
      <c r="JQ195" s="478"/>
      <c r="JR195" s="478"/>
      <c r="JS195" s="478"/>
      <c r="JT195" s="478"/>
      <c r="JU195" s="478"/>
      <c r="JV195" s="478"/>
      <c r="JW195" s="478"/>
      <c r="JX195" s="478"/>
      <c r="JY195" s="478"/>
      <c r="JZ195" s="478"/>
      <c r="KA195" s="478"/>
      <c r="KB195" s="478"/>
      <c r="KC195" s="478"/>
      <c r="KD195" s="478"/>
      <c r="KE195" s="478"/>
      <c r="KF195" s="478"/>
      <c r="KG195" s="478"/>
      <c r="KH195" s="478"/>
      <c r="KI195" s="478"/>
      <c r="KJ195" s="478"/>
      <c r="KK195" s="478"/>
      <c r="KL195" s="478"/>
      <c r="KM195" s="478"/>
      <c r="KN195" s="478"/>
      <c r="KO195" s="478"/>
      <c r="KP195" s="478"/>
      <c r="KQ195" s="478"/>
      <c r="KR195" s="478"/>
      <c r="KS195" s="478"/>
      <c r="KT195" s="478"/>
      <c r="KU195" s="478"/>
      <c r="KV195" s="478"/>
      <c r="KW195" s="478"/>
      <c r="KX195" s="478"/>
      <c r="KY195" s="478"/>
      <c r="KZ195" s="478"/>
      <c r="LA195" s="478"/>
      <c r="LB195" s="478"/>
      <c r="LC195" s="478"/>
      <c r="LD195" s="478"/>
      <c r="LE195" s="478"/>
      <c r="LF195" s="478"/>
      <c r="LG195" s="478"/>
      <c r="LH195" s="478"/>
      <c r="LI195" s="478"/>
      <c r="LJ195" s="478"/>
      <c r="LK195" s="478"/>
      <c r="LL195" s="478"/>
      <c r="LM195" s="478"/>
      <c r="LN195" s="478"/>
      <c r="LO195" s="478"/>
      <c r="LP195" s="478"/>
      <c r="LQ195" s="478"/>
      <c r="LR195" s="478"/>
      <c r="LS195" s="478"/>
      <c r="LT195" s="478"/>
      <c r="LU195" s="478"/>
      <c r="LV195" s="478"/>
      <c r="LW195" s="478"/>
      <c r="LX195" s="478"/>
      <c r="LY195" s="478"/>
      <c r="LZ195" s="478"/>
      <c r="MA195" s="478"/>
      <c r="MB195" s="478"/>
      <c r="MC195" s="478"/>
      <c r="MD195" s="478"/>
      <c r="ME195" s="478"/>
      <c r="MF195" s="478"/>
      <c r="MG195" s="478"/>
      <c r="MH195" s="478"/>
      <c r="MI195" s="478"/>
      <c r="MJ195" s="478"/>
      <c r="MK195" s="478"/>
      <c r="ML195" s="478"/>
      <c r="MM195" s="478"/>
      <c r="MN195" s="478"/>
      <c r="MO195" s="478"/>
      <c r="MP195" s="478"/>
      <c r="MQ195" s="478"/>
      <c r="MR195" s="478"/>
      <c r="MS195" s="478"/>
      <c r="MT195" s="478"/>
      <c r="MU195" s="478"/>
      <c r="MV195" s="478"/>
      <c r="MW195" s="478"/>
      <c r="MX195" s="478"/>
      <c r="MY195" s="478"/>
      <c r="MZ195" s="478"/>
      <c r="NA195" s="478"/>
      <c r="NB195" s="478"/>
      <c r="NC195" s="478"/>
      <c r="ND195" s="478"/>
      <c r="NE195" s="478"/>
      <c r="NF195" s="478"/>
      <c r="NG195" s="478"/>
      <c r="NH195" s="478"/>
      <c r="NI195" s="478"/>
      <c r="NJ195" s="478"/>
      <c r="NK195" s="478"/>
      <c r="NL195" s="478"/>
      <c r="NM195" s="478"/>
      <c r="NN195" s="478"/>
      <c r="NO195" s="478"/>
      <c r="NP195" s="478"/>
      <c r="NQ195" s="478"/>
      <c r="NR195" s="478"/>
      <c r="NS195" s="478"/>
      <c r="NT195" s="478"/>
      <c r="NU195" s="478"/>
      <c r="NV195" s="478"/>
      <c r="NW195" s="478"/>
      <c r="NX195" s="478"/>
      <c r="NY195" s="478"/>
      <c r="NZ195" s="478"/>
      <c r="OA195" s="478"/>
      <c r="OB195" s="478"/>
      <c r="OC195" s="478"/>
      <c r="OD195" s="478"/>
      <c r="OE195" s="478"/>
      <c r="OF195" s="478"/>
      <c r="OG195" s="478"/>
      <c r="OH195" s="478"/>
      <c r="OI195" s="478"/>
      <c r="OJ195" s="478"/>
      <c r="OK195" s="478"/>
      <c r="OL195" s="478"/>
      <c r="OM195" s="478"/>
      <c r="ON195" s="478"/>
      <c r="OO195" s="478"/>
      <c r="OP195" s="478"/>
      <c r="OQ195" s="478"/>
      <c r="OR195" s="478"/>
      <c r="OS195" s="478"/>
      <c r="OT195" s="478"/>
      <c r="OU195" s="478"/>
      <c r="OV195" s="478"/>
      <c r="OW195" s="478"/>
      <c r="OX195" s="478"/>
      <c r="OY195" s="478"/>
      <c r="OZ195" s="478"/>
      <c r="PA195" s="478"/>
      <c r="PB195" s="478"/>
      <c r="PC195" s="478"/>
      <c r="PD195" s="478"/>
      <c r="PE195" s="478"/>
      <c r="PF195" s="478"/>
      <c r="PG195" s="478"/>
      <c r="PH195" s="478"/>
      <c r="PI195" s="478"/>
      <c r="PJ195" s="478"/>
      <c r="PK195" s="478"/>
      <c r="PL195" s="478"/>
      <c r="PM195" s="478"/>
      <c r="PN195" s="478"/>
      <c r="PO195" s="478"/>
      <c r="PP195" s="478"/>
      <c r="PQ195" s="478"/>
      <c r="PR195" s="478"/>
      <c r="PS195" s="478"/>
      <c r="PT195" s="478"/>
      <c r="PU195" s="478"/>
      <c r="PV195" s="478"/>
      <c r="PW195" s="478"/>
      <c r="PX195" s="478"/>
      <c r="PY195" s="478"/>
      <c r="PZ195" s="478"/>
      <c r="QA195" s="478"/>
      <c r="QB195" s="478"/>
      <c r="QC195" s="478"/>
      <c r="QD195" s="478"/>
      <c r="QE195" s="478"/>
      <c r="QF195" s="478"/>
      <c r="QG195" s="478"/>
      <c r="QH195" s="478"/>
      <c r="QI195" s="478"/>
      <c r="QJ195" s="478"/>
      <c r="QK195" s="478"/>
      <c r="QL195" s="478"/>
      <c r="QM195" s="478"/>
      <c r="QN195" s="478"/>
      <c r="QO195" s="478"/>
      <c r="QP195" s="478"/>
      <c r="QQ195" s="478"/>
      <c r="QR195" s="478"/>
      <c r="QS195" s="478"/>
      <c r="QT195" s="478"/>
      <c r="QU195" s="478"/>
      <c r="QV195" s="478"/>
      <c r="QW195" s="478"/>
      <c r="QX195" s="478"/>
      <c r="QY195" s="478"/>
      <c r="QZ195" s="478"/>
      <c r="RA195" s="478"/>
      <c r="RB195" s="478"/>
      <c r="RC195" s="478"/>
      <c r="RD195" s="478"/>
      <c r="RE195" s="478"/>
      <c r="RF195" s="478"/>
      <c r="RG195" s="478"/>
      <c r="RH195" s="478"/>
      <c r="RI195" s="478"/>
      <c r="RJ195" s="478"/>
      <c r="RK195" s="478"/>
      <c r="RL195" s="478"/>
      <c r="RM195" s="478"/>
      <c r="RN195" s="478"/>
      <c r="RO195" s="478"/>
      <c r="RP195" s="478"/>
      <c r="RQ195" s="478"/>
      <c r="RR195" s="478"/>
      <c r="RS195" s="478"/>
      <c r="RT195" s="478"/>
      <c r="RU195" s="478"/>
      <c r="RV195" s="478"/>
      <c r="RW195" s="478"/>
      <c r="RX195" s="478"/>
      <c r="RY195" s="478"/>
      <c r="RZ195" s="478"/>
      <c r="SA195" s="478"/>
      <c r="SB195" s="478"/>
      <c r="SC195" s="478"/>
      <c r="SD195" s="478"/>
      <c r="SE195" s="478"/>
      <c r="SF195" s="478"/>
      <c r="SG195" s="478"/>
      <c r="SH195" s="478"/>
      <c r="SI195" s="478"/>
      <c r="SJ195" s="478"/>
      <c r="SK195" s="478"/>
      <c r="SL195" s="478"/>
      <c r="SM195" s="478"/>
      <c r="SN195" s="478"/>
      <c r="SO195" s="478"/>
      <c r="SP195" s="478"/>
      <c r="SQ195" s="478"/>
      <c r="SR195" s="478"/>
      <c r="SS195" s="478"/>
      <c r="ST195" s="478"/>
      <c r="SU195" s="478"/>
      <c r="SV195" s="478"/>
      <c r="SW195" s="478"/>
      <c r="SX195" s="478"/>
      <c r="SY195" s="478"/>
      <c r="SZ195" s="478"/>
      <c r="TA195" s="478"/>
      <c r="TB195" s="478"/>
      <c r="TC195" s="478"/>
      <c r="TD195" s="478"/>
      <c r="TE195" s="478"/>
      <c r="TF195" s="478"/>
      <c r="TG195" s="478"/>
      <c r="TH195" s="478"/>
      <c r="TI195" s="478"/>
      <c r="TJ195" s="478"/>
      <c r="TK195" s="478"/>
      <c r="TL195" s="478"/>
      <c r="TM195" s="478"/>
      <c r="TN195" s="478"/>
      <c r="TO195" s="478"/>
      <c r="TP195" s="478"/>
      <c r="TQ195" s="478"/>
      <c r="TR195" s="478"/>
      <c r="TS195" s="478"/>
      <c r="TT195" s="478"/>
      <c r="TU195" s="478"/>
      <c r="TV195" s="478"/>
      <c r="TW195" s="478"/>
      <c r="TX195" s="478"/>
      <c r="TY195" s="478"/>
      <c r="TZ195" s="478"/>
      <c r="UA195" s="478"/>
      <c r="UB195" s="478"/>
      <c r="UC195" s="478"/>
      <c r="UD195" s="478"/>
      <c r="UE195" s="478"/>
      <c r="UF195" s="478"/>
      <c r="UG195" s="478"/>
      <c r="UH195" s="478"/>
      <c r="UI195" s="478"/>
      <c r="UJ195" s="478"/>
      <c r="UK195" s="478"/>
      <c r="UL195" s="478"/>
      <c r="UM195" s="478"/>
      <c r="UN195" s="478"/>
      <c r="UO195" s="478"/>
      <c r="UP195" s="478"/>
      <c r="UQ195" s="478"/>
      <c r="UR195" s="478"/>
      <c r="US195" s="478"/>
      <c r="UT195" s="478"/>
      <c r="UU195" s="478"/>
      <c r="UV195" s="478"/>
      <c r="UW195" s="478"/>
      <c r="UX195" s="478"/>
      <c r="UY195" s="478"/>
      <c r="UZ195" s="478"/>
      <c r="VA195" s="478"/>
      <c r="VB195" s="478"/>
      <c r="VC195" s="478"/>
      <c r="VD195" s="478"/>
      <c r="VE195" s="478"/>
      <c r="VF195" s="478"/>
      <c r="VG195" s="478"/>
      <c r="VH195" s="478"/>
      <c r="VI195" s="478"/>
      <c r="VJ195" s="478"/>
      <c r="VK195" s="478"/>
      <c r="VL195" s="478"/>
      <c r="VM195" s="478"/>
      <c r="VN195" s="478"/>
      <c r="VO195" s="478"/>
      <c r="VP195" s="478"/>
      <c r="VQ195" s="478"/>
      <c r="VR195" s="478"/>
      <c r="VS195" s="478"/>
      <c r="VT195" s="478"/>
      <c r="VU195" s="478"/>
      <c r="VV195" s="478"/>
      <c r="VW195" s="478"/>
      <c r="VX195" s="478"/>
      <c r="VY195" s="478"/>
      <c r="VZ195" s="478"/>
      <c r="WA195" s="478"/>
      <c r="WB195" s="478"/>
      <c r="WC195" s="478"/>
      <c r="WD195" s="478"/>
      <c r="WE195" s="478"/>
      <c r="WF195" s="478"/>
      <c r="WG195" s="478"/>
      <c r="WH195" s="478"/>
      <c r="WI195" s="478"/>
      <c r="WJ195" s="478"/>
      <c r="WK195" s="478"/>
      <c r="WL195" s="478"/>
      <c r="WM195" s="478"/>
      <c r="WN195" s="478"/>
      <c r="WO195" s="478"/>
      <c r="WP195" s="478"/>
      <c r="WQ195" s="478"/>
      <c r="WR195" s="478"/>
      <c r="WS195" s="478"/>
      <c r="WT195" s="478"/>
      <c r="WU195" s="478"/>
      <c r="WV195" s="478"/>
      <c r="WW195" s="478"/>
      <c r="WX195" s="478"/>
      <c r="WY195" s="478"/>
      <c r="WZ195" s="478"/>
      <c r="XA195" s="478"/>
      <c r="XB195" s="478"/>
      <c r="XC195" s="478"/>
      <c r="XD195" s="478"/>
      <c r="XE195" s="478"/>
      <c r="XF195" s="478"/>
      <c r="XG195" s="478"/>
      <c r="XH195" s="478"/>
      <c r="XI195" s="478"/>
      <c r="XJ195" s="478"/>
      <c r="XK195" s="478"/>
      <c r="XL195" s="478"/>
      <c r="XM195" s="478"/>
      <c r="XN195" s="478"/>
      <c r="XO195" s="478"/>
      <c r="XP195" s="478"/>
      <c r="XQ195" s="478"/>
      <c r="XR195" s="478"/>
      <c r="XS195" s="478"/>
      <c r="XT195" s="478"/>
      <c r="XU195" s="478"/>
      <c r="XV195" s="478"/>
      <c r="XW195" s="478"/>
      <c r="XX195" s="478"/>
      <c r="XY195" s="478"/>
      <c r="XZ195" s="478"/>
      <c r="YA195" s="478"/>
      <c r="YB195" s="478"/>
      <c r="YC195" s="478"/>
      <c r="YD195" s="478"/>
      <c r="YE195" s="478"/>
      <c r="YF195" s="478"/>
      <c r="YG195" s="478"/>
      <c r="YH195" s="478"/>
      <c r="YI195" s="478"/>
      <c r="YJ195" s="478"/>
      <c r="YK195" s="478"/>
      <c r="YL195" s="478"/>
      <c r="YM195" s="478"/>
      <c r="YN195" s="478"/>
      <c r="YO195" s="478"/>
      <c r="YP195" s="478"/>
      <c r="YQ195" s="478"/>
      <c r="YR195" s="478"/>
      <c r="YS195" s="478"/>
      <c r="YT195" s="478"/>
      <c r="YU195" s="478"/>
      <c r="YV195" s="478"/>
      <c r="YW195" s="478"/>
      <c r="YX195" s="478"/>
      <c r="YY195" s="478"/>
      <c r="YZ195" s="478"/>
      <c r="ZA195" s="478"/>
      <c r="ZB195" s="478"/>
      <c r="ZC195" s="478"/>
      <c r="ZD195" s="478"/>
      <c r="ZE195" s="478"/>
      <c r="ZF195" s="478"/>
      <c r="ZG195" s="478"/>
      <c r="ZH195" s="478"/>
      <c r="ZI195" s="478"/>
      <c r="ZJ195" s="478"/>
      <c r="ZK195" s="478"/>
      <c r="ZL195" s="478"/>
      <c r="ZM195" s="478"/>
      <c r="ZN195" s="478"/>
      <c r="ZO195" s="478"/>
      <c r="ZP195" s="478"/>
      <c r="ZQ195" s="478"/>
      <c r="ZR195" s="478"/>
      <c r="ZS195" s="478"/>
      <c r="ZT195" s="478"/>
      <c r="ZU195" s="478"/>
      <c r="ZV195" s="478"/>
      <c r="ZW195" s="478"/>
      <c r="ZX195" s="478"/>
      <c r="ZY195" s="478"/>
      <c r="ZZ195" s="478"/>
      <c r="AAA195" s="478"/>
      <c r="AAB195" s="478"/>
      <c r="AAC195" s="478"/>
      <c r="AAD195" s="478"/>
      <c r="AAE195" s="478"/>
      <c r="AAF195" s="478"/>
      <c r="AAG195" s="478"/>
      <c r="AAH195" s="478"/>
      <c r="AAI195" s="478"/>
      <c r="AAJ195" s="478"/>
      <c r="AAK195" s="478"/>
      <c r="AAL195" s="478"/>
      <c r="AAM195" s="478"/>
      <c r="AAN195" s="478"/>
      <c r="AAO195" s="478"/>
      <c r="AAP195" s="478"/>
      <c r="AAQ195" s="478"/>
      <c r="AAR195" s="478"/>
      <c r="AAS195" s="478"/>
      <c r="AAT195" s="478"/>
      <c r="AAU195" s="478"/>
      <c r="AAV195" s="478"/>
      <c r="AAW195" s="478"/>
      <c r="AAX195" s="478"/>
      <c r="AAY195" s="478"/>
      <c r="AAZ195" s="478"/>
      <c r="ABA195" s="478"/>
      <c r="ABB195" s="478"/>
      <c r="ABC195" s="478"/>
      <c r="ABD195" s="478"/>
      <c r="ABE195" s="478"/>
      <c r="ABF195" s="478"/>
      <c r="ABG195" s="478"/>
      <c r="ABH195" s="478"/>
      <c r="ABI195" s="478"/>
      <c r="ABJ195" s="478"/>
      <c r="ABK195" s="478"/>
      <c r="ABL195" s="478"/>
      <c r="ABM195" s="478"/>
      <c r="ABN195" s="478"/>
      <c r="ABO195" s="478"/>
      <c r="ABP195" s="478"/>
      <c r="ABQ195" s="478"/>
      <c r="ABR195" s="478"/>
      <c r="ABS195" s="478"/>
      <c r="ABT195" s="478"/>
      <c r="ABU195" s="478"/>
      <c r="ABV195" s="478"/>
      <c r="ABW195" s="478"/>
      <c r="ABX195" s="478"/>
      <c r="ABY195" s="478"/>
      <c r="ABZ195" s="478"/>
      <c r="ACA195" s="478"/>
      <c r="ACB195" s="478"/>
      <c r="ACC195" s="478"/>
      <c r="ACD195" s="478"/>
      <c r="ACE195" s="478"/>
      <c r="ACF195" s="478"/>
      <c r="ACG195" s="478"/>
      <c r="ACH195" s="478"/>
      <c r="ACI195" s="478"/>
      <c r="ACJ195" s="478"/>
      <c r="ACK195" s="478"/>
      <c r="ACL195" s="478"/>
      <c r="ACM195" s="478"/>
      <c r="ACN195" s="478"/>
      <c r="ACO195" s="478"/>
      <c r="ACP195" s="478"/>
      <c r="ACQ195" s="478"/>
      <c r="ACR195" s="478"/>
      <c r="ACS195" s="478"/>
      <c r="ACT195" s="478"/>
      <c r="ACU195" s="478"/>
      <c r="ACV195" s="478"/>
      <c r="ACW195" s="478"/>
      <c r="ACX195" s="478"/>
      <c r="ACY195" s="478"/>
      <c r="ACZ195" s="478"/>
      <c r="ADA195" s="478"/>
      <c r="ADB195" s="478"/>
      <c r="ADC195" s="478"/>
      <c r="ADD195" s="478"/>
      <c r="ADE195" s="478"/>
      <c r="ADF195" s="478"/>
      <c r="ADG195" s="478"/>
      <c r="ADH195" s="478"/>
      <c r="ADI195" s="478"/>
      <c r="ADJ195" s="478"/>
      <c r="ADK195" s="478"/>
      <c r="ADL195" s="478"/>
      <c r="ADM195" s="478"/>
      <c r="ADN195" s="478"/>
      <c r="ADO195" s="478"/>
      <c r="ADP195" s="478"/>
      <c r="ADQ195" s="478"/>
      <c r="ADR195" s="478"/>
      <c r="ADS195" s="478"/>
      <c r="ADT195" s="478"/>
      <c r="ADU195" s="478"/>
      <c r="ADV195" s="478"/>
      <c r="ADW195" s="478"/>
      <c r="ADX195" s="478"/>
      <c r="ADY195" s="478"/>
      <c r="ADZ195" s="478"/>
      <c r="AEA195" s="478"/>
      <c r="AEB195" s="478"/>
      <c r="AEC195" s="478"/>
      <c r="AED195" s="478"/>
      <c r="AEE195" s="478"/>
      <c r="AEF195" s="478"/>
      <c r="AEG195" s="478"/>
      <c r="AEH195" s="478"/>
      <c r="AEI195" s="478"/>
      <c r="AEJ195" s="478"/>
      <c r="AEK195" s="478"/>
      <c r="AEL195" s="478"/>
      <c r="AEM195" s="478"/>
      <c r="AEN195" s="478"/>
      <c r="AEO195" s="478"/>
      <c r="AEP195" s="478"/>
      <c r="AEQ195" s="478"/>
      <c r="AER195" s="478"/>
      <c r="AES195" s="478"/>
      <c r="AET195" s="478"/>
      <c r="AEU195" s="478"/>
      <c r="AEV195" s="478"/>
      <c r="AEW195" s="478"/>
      <c r="AEX195" s="478"/>
      <c r="AEY195" s="478"/>
      <c r="AEZ195" s="478"/>
      <c r="AFA195" s="478"/>
      <c r="AFB195" s="478"/>
      <c r="AFC195" s="478"/>
      <c r="AFD195" s="478"/>
      <c r="AFE195" s="478"/>
      <c r="AFF195" s="478"/>
      <c r="AFG195" s="478"/>
      <c r="AFH195" s="478"/>
      <c r="AFI195" s="478"/>
      <c r="AFJ195" s="478"/>
      <c r="AFK195" s="478"/>
      <c r="AFL195" s="478"/>
      <c r="AFM195" s="478"/>
      <c r="AFN195" s="478"/>
      <c r="AFO195" s="478"/>
      <c r="AFP195" s="478"/>
      <c r="AFQ195" s="478"/>
      <c r="AFR195" s="478"/>
      <c r="AFS195" s="478"/>
      <c r="AFT195" s="478"/>
      <c r="AFU195" s="478"/>
      <c r="AFV195" s="478"/>
      <c r="AFW195" s="478"/>
      <c r="AFX195" s="478"/>
      <c r="AFY195" s="478"/>
      <c r="AFZ195" s="478"/>
      <c r="AGA195" s="478"/>
      <c r="AGB195" s="478"/>
      <c r="AGC195" s="478"/>
      <c r="AGD195" s="478"/>
      <c r="AGE195" s="478"/>
      <c r="AGF195" s="478"/>
      <c r="AGG195" s="478"/>
      <c r="AGH195" s="478"/>
      <c r="AGI195" s="478"/>
      <c r="AGJ195" s="478"/>
      <c r="AGK195" s="478"/>
      <c r="AGL195" s="478"/>
      <c r="AGM195" s="478"/>
      <c r="AGN195" s="478"/>
      <c r="AGO195" s="478"/>
      <c r="AGP195" s="478"/>
      <c r="AGQ195" s="478"/>
      <c r="AGR195" s="478"/>
      <c r="AGS195" s="478"/>
      <c r="AGT195" s="478"/>
      <c r="AGU195" s="478"/>
      <c r="AGV195" s="478"/>
      <c r="AGW195" s="478"/>
      <c r="AGX195" s="478"/>
      <c r="AGY195" s="478"/>
      <c r="AGZ195" s="478"/>
      <c r="AHA195" s="478"/>
      <c r="AHB195" s="478"/>
      <c r="AHC195" s="478"/>
      <c r="AHD195" s="478"/>
      <c r="AHE195" s="478"/>
      <c r="AHF195" s="478"/>
      <c r="AHG195" s="478"/>
      <c r="AHH195" s="478"/>
      <c r="AHI195" s="478"/>
      <c r="AHJ195" s="478"/>
      <c r="AHK195" s="478"/>
      <c r="AHL195" s="478"/>
      <c r="AHM195" s="478"/>
      <c r="AHN195" s="478"/>
      <c r="AHO195" s="478"/>
      <c r="AHP195" s="478"/>
      <c r="AHQ195" s="478"/>
      <c r="AHR195" s="478"/>
      <c r="AHS195" s="478"/>
      <c r="AHT195" s="478"/>
      <c r="AHU195" s="478"/>
      <c r="AHV195" s="478"/>
      <c r="AHW195" s="478"/>
      <c r="AHX195" s="478"/>
      <c r="AHY195" s="478"/>
      <c r="AHZ195" s="478"/>
      <c r="AIA195" s="478"/>
      <c r="AIB195" s="478"/>
      <c r="AIC195" s="478"/>
      <c r="AID195" s="478"/>
      <c r="AIE195" s="478"/>
      <c r="AIF195" s="478"/>
      <c r="AIG195" s="478"/>
      <c r="AIH195" s="478"/>
      <c r="AII195" s="478"/>
      <c r="AIJ195" s="478"/>
      <c r="AIK195" s="478"/>
      <c r="AIL195" s="478"/>
      <c r="AIM195" s="478"/>
      <c r="AIN195" s="478"/>
      <c r="AIO195" s="478"/>
      <c r="AIP195" s="478"/>
      <c r="AIQ195" s="478"/>
      <c r="AIR195" s="478"/>
      <c r="AIS195" s="478"/>
      <c r="AIT195" s="478"/>
      <c r="AIU195" s="478"/>
      <c r="AIV195" s="478"/>
      <c r="AIW195" s="478"/>
      <c r="AIX195" s="478"/>
      <c r="AIY195" s="478"/>
      <c r="AIZ195" s="478"/>
      <c r="AJA195" s="478"/>
      <c r="AJB195" s="478"/>
      <c r="AJC195" s="478"/>
      <c r="AJD195" s="478"/>
      <c r="AJE195" s="478"/>
      <c r="AJF195" s="478"/>
      <c r="AJG195" s="478"/>
      <c r="AJH195" s="478"/>
      <c r="AJI195" s="478"/>
      <c r="AJJ195" s="478"/>
      <c r="AJK195" s="478"/>
      <c r="AJL195" s="478"/>
      <c r="AJM195" s="478"/>
      <c r="AJN195" s="478"/>
      <c r="AJO195" s="478"/>
      <c r="AJP195" s="478"/>
      <c r="AJQ195" s="478"/>
      <c r="AJR195" s="478"/>
      <c r="AJS195" s="478"/>
      <c r="AJT195" s="478"/>
      <c r="AJU195" s="478"/>
      <c r="AJV195" s="478"/>
      <c r="AJW195" s="478"/>
      <c r="AJX195" s="478"/>
      <c r="AJY195" s="478"/>
      <c r="AJZ195" s="478"/>
      <c r="AKA195" s="478"/>
      <c r="AKB195" s="478"/>
      <c r="AKC195" s="478"/>
      <c r="AKD195" s="478"/>
      <c r="AKE195" s="478"/>
      <c r="AKF195" s="478"/>
      <c r="AKG195" s="478"/>
      <c r="AKH195" s="478"/>
      <c r="AKI195" s="478"/>
      <c r="AKJ195" s="478"/>
      <c r="AKK195" s="478"/>
      <c r="AKL195" s="478"/>
      <c r="AKM195" s="478"/>
      <c r="AKN195" s="478"/>
      <c r="AKO195" s="478"/>
      <c r="AKP195" s="478"/>
      <c r="AKQ195" s="478"/>
      <c r="AKR195" s="478"/>
      <c r="AKS195" s="478"/>
      <c r="AKT195" s="478"/>
      <c r="AKU195" s="478"/>
      <c r="AKV195" s="478"/>
      <c r="AKW195" s="478"/>
      <c r="AKX195" s="478"/>
      <c r="AKY195" s="478"/>
      <c r="AKZ195" s="478"/>
      <c r="ALA195" s="478"/>
      <c r="ALB195" s="478"/>
      <c r="ALC195" s="478"/>
      <c r="ALD195" s="478"/>
      <c r="ALE195" s="478"/>
      <c r="ALF195" s="478"/>
      <c r="ALG195" s="478"/>
      <c r="ALH195" s="478"/>
      <c r="ALI195" s="478"/>
      <c r="ALJ195" s="478"/>
      <c r="ALK195" s="478"/>
      <c r="ALL195" s="478"/>
      <c r="ALM195" s="478"/>
      <c r="ALN195" s="478"/>
      <c r="ALO195" s="478"/>
      <c r="ALP195" s="478"/>
      <c r="ALQ195" s="478"/>
      <c r="ALR195" s="478"/>
      <c r="ALS195" s="478"/>
      <c r="ALT195" s="478"/>
      <c r="ALU195" s="478"/>
      <c r="ALV195" s="478"/>
      <c r="ALW195" s="478"/>
      <c r="ALX195" s="478"/>
      <c r="ALY195" s="478"/>
      <c r="ALZ195" s="478"/>
      <c r="AMA195" s="478"/>
      <c r="AMB195" s="478"/>
      <c r="AMC195" s="478"/>
      <c r="AMD195" s="478"/>
      <c r="AME195" s="478"/>
      <c r="AMF195" s="478"/>
      <c r="AMG195" s="478"/>
      <c r="AMH195" s="478"/>
      <c r="AMI195" s="478"/>
      <c r="AMJ195" s="478"/>
      <c r="AMK195" s="478"/>
      <c r="AML195" s="478"/>
      <c r="AMM195" s="478"/>
      <c r="AMN195" s="478"/>
      <c r="AMO195" s="478"/>
      <c r="AMP195" s="478"/>
      <c r="AMQ195" s="478"/>
      <c r="AMR195" s="478"/>
      <c r="AMS195" s="478"/>
      <c r="AMT195" s="478"/>
      <c r="AMU195" s="478"/>
      <c r="AMV195" s="478"/>
      <c r="AMW195" s="478"/>
      <c r="AMX195" s="478"/>
      <c r="AMY195" s="478"/>
      <c r="AMZ195" s="478"/>
      <c r="ANA195" s="478"/>
      <c r="ANB195" s="478"/>
      <c r="ANC195" s="478"/>
      <c r="AND195" s="478"/>
      <c r="ANE195" s="478"/>
      <c r="ANF195" s="478"/>
      <c r="ANG195" s="478"/>
      <c r="ANH195" s="478"/>
      <c r="ANI195" s="478"/>
      <c r="ANJ195" s="478"/>
      <c r="ANK195" s="478"/>
      <c r="ANL195" s="478"/>
      <c r="ANM195" s="478"/>
      <c r="ANN195" s="478"/>
      <c r="ANO195" s="478"/>
      <c r="ANP195" s="478"/>
      <c r="ANQ195" s="478"/>
      <c r="ANR195" s="478"/>
      <c r="ANS195" s="478"/>
      <c r="ANT195" s="478"/>
      <c r="ANU195" s="478"/>
      <c r="ANV195" s="478"/>
      <c r="ANW195" s="478"/>
      <c r="ANX195" s="478"/>
      <c r="ANY195" s="478"/>
      <c r="ANZ195" s="478"/>
      <c r="AOA195" s="478"/>
      <c r="AOB195" s="478"/>
      <c r="AOC195" s="478"/>
      <c r="AOD195" s="478"/>
      <c r="AOE195" s="478"/>
      <c r="AOF195" s="478"/>
      <c r="AOG195" s="478"/>
      <c r="AOH195" s="478"/>
      <c r="AOI195" s="478"/>
      <c r="AOJ195" s="478"/>
      <c r="AOK195" s="478"/>
      <c r="AOL195" s="478"/>
      <c r="AOM195" s="478"/>
      <c r="AON195" s="478"/>
      <c r="AOO195" s="478"/>
      <c r="AOP195" s="478"/>
      <c r="AOQ195" s="478"/>
      <c r="AOR195" s="478"/>
      <c r="AOS195" s="478"/>
      <c r="AOT195" s="478"/>
      <c r="AOU195" s="478"/>
      <c r="AOV195" s="478"/>
      <c r="AOW195" s="478"/>
      <c r="AOX195" s="478"/>
      <c r="AOY195" s="478"/>
      <c r="AOZ195" s="478"/>
      <c r="APA195" s="478"/>
      <c r="APB195" s="478"/>
      <c r="APC195" s="478"/>
      <c r="APD195" s="478"/>
      <c r="APE195" s="478"/>
      <c r="APF195" s="478"/>
      <c r="APG195" s="478"/>
      <c r="APH195" s="478"/>
      <c r="API195" s="478"/>
      <c r="APJ195" s="478"/>
      <c r="APK195" s="478"/>
      <c r="APL195" s="478"/>
      <c r="APM195" s="478"/>
      <c r="APN195" s="478"/>
      <c r="APO195" s="478"/>
      <c r="APP195" s="478"/>
      <c r="APQ195" s="478"/>
      <c r="APR195" s="478"/>
      <c r="APS195" s="478"/>
      <c r="APT195" s="478"/>
      <c r="APU195" s="478"/>
      <c r="APV195" s="478"/>
      <c r="APW195" s="478"/>
      <c r="APX195" s="478"/>
      <c r="APY195" s="478"/>
      <c r="APZ195" s="478"/>
      <c r="AQA195" s="478"/>
      <c r="AQB195" s="478"/>
      <c r="AQC195" s="478"/>
      <c r="AQD195" s="478"/>
      <c r="AQE195" s="478"/>
      <c r="AQF195" s="478"/>
      <c r="AQG195" s="478"/>
      <c r="AQH195" s="478"/>
      <c r="AQI195" s="478"/>
      <c r="AQJ195" s="478"/>
      <c r="AQK195" s="478"/>
      <c r="AQL195" s="478"/>
      <c r="AQM195" s="478"/>
      <c r="AQN195" s="478"/>
      <c r="AQO195" s="478"/>
      <c r="AQP195" s="478"/>
      <c r="AQQ195" s="478"/>
      <c r="AQR195" s="478"/>
      <c r="AQS195" s="478"/>
      <c r="AQT195" s="478"/>
      <c r="AQU195" s="478"/>
      <c r="AQV195" s="478"/>
      <c r="AQW195" s="478"/>
      <c r="AQX195" s="478"/>
      <c r="AQY195" s="478"/>
      <c r="AQZ195" s="478"/>
      <c r="ARA195" s="478"/>
      <c r="ARB195" s="478"/>
      <c r="ARC195" s="478"/>
      <c r="ARD195" s="478"/>
      <c r="ARE195" s="478"/>
      <c r="ARF195" s="478"/>
      <c r="ARG195" s="478"/>
      <c r="ARH195" s="478"/>
      <c r="ARI195" s="478"/>
      <c r="ARJ195" s="478"/>
      <c r="ARK195" s="478"/>
      <c r="ARL195" s="478"/>
      <c r="ARM195" s="478"/>
      <c r="ARN195" s="478"/>
      <c r="ARO195" s="478"/>
      <c r="ARP195" s="478"/>
      <c r="ARQ195" s="478"/>
      <c r="ARR195" s="478"/>
      <c r="ARS195" s="478"/>
      <c r="ART195" s="478"/>
      <c r="ARU195" s="478"/>
      <c r="ARV195" s="478"/>
      <c r="ARW195" s="478"/>
      <c r="ARX195" s="478"/>
      <c r="ARY195" s="478"/>
      <c r="ARZ195" s="478"/>
      <c r="ASA195" s="478"/>
      <c r="ASB195" s="478"/>
      <c r="ASC195" s="478"/>
      <c r="ASD195" s="478"/>
      <c r="ASE195" s="478"/>
      <c r="ASF195" s="478"/>
      <c r="ASG195" s="478"/>
      <c r="ASH195" s="478"/>
      <c r="ASI195" s="478"/>
      <c r="ASJ195" s="478"/>
      <c r="ASK195" s="478"/>
      <c r="ASL195" s="478"/>
      <c r="ASM195" s="478"/>
      <c r="ASN195" s="478"/>
      <c r="ASO195" s="478"/>
      <c r="ASP195" s="478"/>
      <c r="ASQ195" s="478"/>
      <c r="ASR195" s="478"/>
      <c r="ASS195" s="478"/>
      <c r="AST195" s="478"/>
      <c r="ASU195" s="478"/>
      <c r="ASV195" s="478"/>
      <c r="ASW195" s="478"/>
      <c r="ASX195" s="478"/>
      <c r="ASY195" s="478"/>
      <c r="ASZ195" s="478"/>
      <c r="ATA195" s="478"/>
      <c r="ATB195" s="478"/>
      <c r="ATC195" s="478"/>
      <c r="ATD195" s="478"/>
      <c r="ATE195" s="478"/>
      <c r="ATF195" s="478"/>
      <c r="ATG195" s="478"/>
      <c r="ATH195" s="478"/>
      <c r="ATI195" s="478"/>
      <c r="ATJ195" s="478"/>
      <c r="ATK195" s="478"/>
      <c r="ATL195" s="478"/>
      <c r="ATM195" s="478"/>
      <c r="ATN195" s="478"/>
      <c r="ATO195" s="478"/>
      <c r="ATP195" s="478"/>
      <c r="ATQ195" s="478"/>
      <c r="ATR195" s="478"/>
      <c r="ATS195" s="478"/>
      <c r="ATT195" s="478"/>
      <c r="ATU195" s="478"/>
      <c r="ATV195" s="478"/>
      <c r="ATW195" s="478"/>
      <c r="ATX195" s="478"/>
      <c r="ATY195" s="478"/>
      <c r="ATZ195" s="478"/>
      <c r="AUA195" s="478"/>
      <c r="AUB195" s="478"/>
      <c r="AUC195" s="478"/>
      <c r="AUD195" s="478"/>
      <c r="AUE195" s="478"/>
      <c r="AUF195" s="478"/>
      <c r="AUG195" s="478"/>
      <c r="AUH195" s="478"/>
      <c r="AUI195" s="478"/>
      <c r="AUJ195" s="478"/>
      <c r="AUK195" s="478"/>
      <c r="AUL195" s="478"/>
      <c r="AUM195" s="478"/>
      <c r="AUN195" s="478"/>
      <c r="AUO195" s="478"/>
      <c r="AUP195" s="478"/>
      <c r="AUQ195" s="478"/>
      <c r="AUR195" s="478"/>
      <c r="AUS195" s="478"/>
      <c r="AUT195" s="478"/>
      <c r="AUU195" s="478"/>
      <c r="AUV195" s="478"/>
      <c r="AUW195" s="478"/>
      <c r="AUX195" s="478"/>
      <c r="AUY195" s="478"/>
      <c r="AUZ195" s="478"/>
      <c r="AVA195" s="478"/>
      <c r="AVB195" s="478"/>
      <c r="AVC195" s="478"/>
      <c r="AVD195" s="478"/>
      <c r="AVE195" s="478"/>
      <c r="AVF195" s="478"/>
      <c r="AVG195" s="478"/>
      <c r="AVH195" s="478"/>
      <c r="AVI195" s="478"/>
      <c r="AVJ195" s="478"/>
      <c r="AVK195" s="478"/>
      <c r="AVL195" s="478"/>
      <c r="AVM195" s="478"/>
      <c r="AVN195" s="478"/>
      <c r="AVO195" s="478"/>
      <c r="AVP195" s="478"/>
      <c r="AVQ195" s="478"/>
      <c r="AVR195" s="478"/>
      <c r="AVS195" s="478"/>
      <c r="AVT195" s="478"/>
      <c r="AVU195" s="478"/>
      <c r="AVV195" s="478"/>
      <c r="AVW195" s="478"/>
      <c r="AVX195" s="478"/>
      <c r="AVY195" s="478"/>
      <c r="AVZ195" s="478"/>
      <c r="AWA195" s="478"/>
      <c r="AWB195" s="478"/>
      <c r="AWC195" s="478"/>
      <c r="AWD195" s="478"/>
      <c r="AWE195" s="478"/>
      <c r="AWF195" s="478"/>
      <c r="AWG195" s="478"/>
      <c r="AWH195" s="478"/>
      <c r="AWI195" s="478"/>
      <c r="AWJ195" s="478"/>
      <c r="AWK195" s="478"/>
      <c r="AWL195" s="478"/>
      <c r="AWM195" s="478"/>
      <c r="AWN195" s="478"/>
      <c r="AWO195" s="478"/>
      <c r="AWP195" s="478"/>
      <c r="AWQ195" s="478"/>
      <c r="AWR195" s="478"/>
      <c r="AWS195" s="478"/>
      <c r="AWT195" s="478"/>
      <c r="AWU195" s="478"/>
      <c r="AWV195" s="478"/>
      <c r="AWW195" s="478"/>
      <c r="AWX195" s="478"/>
      <c r="AWY195" s="478"/>
      <c r="AWZ195" s="478"/>
      <c r="AXA195" s="478"/>
      <c r="AXB195" s="478"/>
      <c r="AXC195" s="478"/>
      <c r="AXD195" s="478"/>
      <c r="AXE195" s="478"/>
      <c r="AXF195" s="478"/>
      <c r="AXG195" s="478"/>
      <c r="AXH195" s="478"/>
      <c r="AXI195" s="478"/>
      <c r="AXJ195" s="478"/>
      <c r="AXK195" s="478"/>
      <c r="AXL195" s="478"/>
      <c r="AXM195" s="478"/>
      <c r="AXN195" s="478"/>
      <c r="AXO195" s="478"/>
      <c r="AXP195" s="478"/>
      <c r="AXQ195" s="478"/>
      <c r="AXR195" s="478"/>
      <c r="AXS195" s="478"/>
      <c r="AXT195" s="478"/>
      <c r="AXU195" s="478"/>
      <c r="AXV195" s="478"/>
      <c r="AXW195" s="478"/>
      <c r="AXX195" s="478"/>
      <c r="AXY195" s="478"/>
      <c r="AXZ195" s="478"/>
      <c r="AYA195" s="478"/>
      <c r="AYB195" s="478"/>
      <c r="AYC195" s="478"/>
      <c r="AYD195" s="478"/>
      <c r="AYE195" s="478"/>
      <c r="AYF195" s="478"/>
      <c r="AYG195" s="478"/>
      <c r="AYH195" s="478"/>
      <c r="AYI195" s="478"/>
      <c r="AYJ195" s="478"/>
      <c r="AYK195" s="478"/>
      <c r="AYL195" s="478"/>
      <c r="AYM195" s="478"/>
      <c r="AYN195" s="478"/>
      <c r="AYO195" s="478"/>
      <c r="AYP195" s="478"/>
      <c r="AYQ195" s="478"/>
      <c r="AYR195" s="478"/>
      <c r="AYS195" s="478"/>
      <c r="AYT195" s="478"/>
      <c r="AYU195" s="478"/>
      <c r="AYV195" s="478"/>
      <c r="AYW195" s="478"/>
      <c r="AYX195" s="478"/>
      <c r="AYY195" s="478"/>
      <c r="AYZ195" s="478"/>
      <c r="AZA195" s="478"/>
      <c r="AZB195" s="478"/>
      <c r="AZC195" s="478"/>
      <c r="AZD195" s="478"/>
      <c r="AZE195" s="478"/>
      <c r="AZF195" s="478"/>
      <c r="AZG195" s="478"/>
      <c r="AZH195" s="478"/>
      <c r="AZI195" s="478"/>
      <c r="AZJ195" s="478"/>
      <c r="AZK195" s="478"/>
      <c r="AZL195" s="478"/>
      <c r="AZM195" s="478"/>
      <c r="AZN195" s="478"/>
      <c r="AZO195" s="478"/>
      <c r="AZP195" s="478"/>
      <c r="AZQ195" s="478"/>
      <c r="AZR195" s="478"/>
      <c r="AZS195" s="478"/>
      <c r="AZT195" s="478"/>
      <c r="AZU195" s="478"/>
      <c r="AZV195" s="478"/>
      <c r="AZW195" s="478"/>
      <c r="AZX195" s="478"/>
      <c r="AZY195" s="478"/>
      <c r="AZZ195" s="478"/>
      <c r="BAA195" s="478"/>
      <c r="BAB195" s="478"/>
      <c r="BAC195" s="478"/>
      <c r="BAD195" s="478"/>
      <c r="BAE195" s="478"/>
      <c r="BAF195" s="478"/>
      <c r="BAG195" s="478"/>
      <c r="BAH195" s="478"/>
      <c r="BAI195" s="478"/>
      <c r="BAJ195" s="478"/>
      <c r="BAK195" s="478"/>
      <c r="BAL195" s="478"/>
      <c r="BAM195" s="478"/>
      <c r="BAN195" s="478"/>
      <c r="BAO195" s="478"/>
      <c r="BAP195" s="478"/>
      <c r="BAQ195" s="478"/>
      <c r="BAR195" s="478"/>
      <c r="BAS195" s="478"/>
      <c r="BAT195" s="478"/>
      <c r="BAU195" s="478"/>
      <c r="BAV195" s="478"/>
      <c r="BAW195" s="478"/>
      <c r="BAX195" s="478"/>
      <c r="BAY195" s="478"/>
      <c r="BAZ195" s="478"/>
      <c r="BBA195" s="478"/>
      <c r="BBB195" s="478"/>
      <c r="BBC195" s="478"/>
      <c r="BBD195" s="478"/>
      <c r="BBE195" s="478"/>
      <c r="BBF195" s="478"/>
      <c r="BBG195" s="478"/>
      <c r="BBH195" s="478"/>
      <c r="BBI195" s="478"/>
      <c r="BBJ195" s="478"/>
      <c r="BBK195" s="478"/>
      <c r="BBL195" s="478"/>
      <c r="BBM195" s="478"/>
      <c r="BBN195" s="478"/>
      <c r="BBO195" s="478"/>
      <c r="BBP195" s="478"/>
      <c r="BBQ195" s="478"/>
      <c r="BBR195" s="478"/>
      <c r="BBS195" s="478"/>
      <c r="BBT195" s="478"/>
      <c r="BBU195" s="478"/>
      <c r="BBV195" s="478"/>
      <c r="BBW195" s="478"/>
      <c r="BBX195" s="478"/>
      <c r="BBY195" s="478"/>
      <c r="BBZ195" s="478"/>
      <c r="BCA195" s="478"/>
      <c r="BCB195" s="478"/>
      <c r="BCC195" s="478"/>
      <c r="BCD195" s="478"/>
      <c r="BCE195" s="478"/>
      <c r="BCF195" s="478"/>
      <c r="BCG195" s="478"/>
      <c r="BCH195" s="478"/>
      <c r="BCI195" s="478"/>
      <c r="BCJ195" s="478"/>
      <c r="BCK195" s="478"/>
      <c r="BCL195" s="478"/>
      <c r="BCM195" s="478"/>
      <c r="BCN195" s="478"/>
      <c r="BCO195" s="478"/>
      <c r="BCP195" s="478"/>
      <c r="BCQ195" s="478"/>
      <c r="BCR195" s="478"/>
      <c r="BCS195" s="478"/>
      <c r="BCT195" s="478"/>
      <c r="BCU195" s="478"/>
      <c r="BCV195" s="478"/>
      <c r="BCW195" s="478"/>
      <c r="BCX195" s="478"/>
      <c r="BCY195" s="478"/>
      <c r="BCZ195" s="478"/>
      <c r="BDA195" s="478"/>
      <c r="BDB195" s="478"/>
      <c r="BDC195" s="478"/>
      <c r="BDD195" s="478"/>
      <c r="BDE195" s="478"/>
      <c r="BDF195" s="478"/>
      <c r="BDG195" s="478"/>
      <c r="BDH195" s="478"/>
      <c r="BDI195" s="478"/>
      <c r="BDJ195" s="478"/>
      <c r="BDK195" s="478"/>
      <c r="BDL195" s="478"/>
      <c r="BDM195" s="478"/>
      <c r="BDN195" s="478"/>
      <c r="BDO195" s="478"/>
      <c r="BDP195" s="478"/>
      <c r="BDQ195" s="478"/>
      <c r="BDR195" s="478"/>
      <c r="BDS195" s="478"/>
      <c r="BDT195" s="478"/>
      <c r="BDU195" s="478"/>
      <c r="BDV195" s="478"/>
      <c r="BDW195" s="478"/>
      <c r="BDX195" s="478"/>
      <c r="BDY195" s="478"/>
      <c r="BDZ195" s="478"/>
      <c r="BEA195" s="478"/>
      <c r="BEB195" s="478"/>
      <c r="BEC195" s="478"/>
      <c r="BED195" s="478"/>
      <c r="BEE195" s="478"/>
      <c r="BEF195" s="478"/>
      <c r="BEG195" s="478"/>
      <c r="BEH195" s="478"/>
      <c r="BEI195" s="478"/>
      <c r="BEJ195" s="478"/>
      <c r="BEK195" s="478"/>
      <c r="BEL195" s="478"/>
      <c r="BEM195" s="478"/>
      <c r="BEN195" s="478"/>
      <c r="BEO195" s="478"/>
      <c r="BEP195" s="478"/>
      <c r="BEQ195" s="478"/>
      <c r="BER195" s="478"/>
      <c r="BES195" s="478"/>
      <c r="BET195" s="478"/>
      <c r="BEU195" s="478"/>
      <c r="BEV195" s="478"/>
      <c r="BEW195" s="478"/>
      <c r="BEX195" s="478"/>
      <c r="BEY195" s="478"/>
      <c r="BEZ195" s="478"/>
      <c r="BFA195" s="478"/>
      <c r="BFB195" s="478"/>
      <c r="BFC195" s="478"/>
      <c r="BFD195" s="478"/>
      <c r="BFE195" s="478"/>
      <c r="BFF195" s="478"/>
      <c r="BFG195" s="478"/>
      <c r="BFH195" s="478"/>
      <c r="BFI195" s="478"/>
      <c r="BFJ195" s="478"/>
      <c r="BFK195" s="478"/>
      <c r="BFL195" s="478"/>
      <c r="BFM195" s="478"/>
      <c r="BFN195" s="478"/>
      <c r="BFO195" s="478"/>
      <c r="BFP195" s="478"/>
      <c r="BFQ195" s="478"/>
      <c r="BFR195" s="478"/>
      <c r="BFS195" s="478"/>
      <c r="BFT195" s="478"/>
      <c r="BFU195" s="478"/>
      <c r="BFV195" s="478"/>
      <c r="BFW195" s="478"/>
      <c r="BFX195" s="478"/>
      <c r="BFY195" s="478"/>
      <c r="BFZ195" s="478"/>
      <c r="BGA195" s="478"/>
      <c r="BGB195" s="478"/>
      <c r="BGC195" s="478"/>
      <c r="BGD195" s="478"/>
      <c r="BGE195" s="478"/>
      <c r="BGF195" s="478"/>
      <c r="BGG195" s="478"/>
      <c r="BGH195" s="478"/>
      <c r="BGI195" s="478"/>
      <c r="BGJ195" s="478"/>
      <c r="BGK195" s="478"/>
      <c r="BGL195" s="478"/>
      <c r="BGM195" s="478"/>
      <c r="BGN195" s="478"/>
      <c r="BGO195" s="478"/>
      <c r="BGP195" s="478"/>
      <c r="BGQ195" s="478"/>
      <c r="BGR195" s="478"/>
      <c r="BGS195" s="478"/>
      <c r="BGT195" s="478"/>
      <c r="BGU195" s="478"/>
      <c r="BGV195" s="478"/>
      <c r="BGW195" s="478"/>
      <c r="BGX195" s="478"/>
      <c r="BGY195" s="478"/>
      <c r="BGZ195" s="478"/>
      <c r="BHA195" s="478"/>
      <c r="BHB195" s="478"/>
      <c r="BHC195" s="478"/>
      <c r="BHD195" s="478"/>
      <c r="BHE195" s="478"/>
      <c r="BHF195" s="478"/>
      <c r="BHG195" s="478"/>
      <c r="BHH195" s="478"/>
      <c r="BHI195" s="478"/>
      <c r="BHJ195" s="478"/>
      <c r="BHK195" s="478"/>
      <c r="BHL195" s="478"/>
      <c r="BHM195" s="478"/>
      <c r="BHN195" s="478"/>
      <c r="BHO195" s="478"/>
      <c r="BHP195" s="478"/>
      <c r="BHQ195" s="478"/>
      <c r="BHR195" s="478"/>
      <c r="BHS195" s="478"/>
      <c r="BHT195" s="478"/>
      <c r="BHU195" s="478"/>
      <c r="BHV195" s="478"/>
      <c r="BHW195" s="478"/>
      <c r="BHX195" s="478"/>
      <c r="BHY195" s="478"/>
      <c r="BHZ195" s="478"/>
      <c r="BIA195" s="478"/>
      <c r="BIB195" s="478"/>
      <c r="BIC195" s="478"/>
      <c r="BID195" s="478"/>
      <c r="BIE195" s="478"/>
      <c r="BIF195" s="478"/>
      <c r="BIG195" s="478"/>
      <c r="BIH195" s="478"/>
      <c r="BII195" s="478"/>
      <c r="BIJ195" s="478"/>
      <c r="BIK195" s="478"/>
      <c r="BIL195" s="478"/>
      <c r="BIM195" s="478"/>
      <c r="BIN195" s="478"/>
      <c r="BIO195" s="478"/>
      <c r="BIP195" s="478"/>
      <c r="BIQ195" s="478"/>
      <c r="BIR195" s="478"/>
      <c r="BIS195" s="478"/>
      <c r="BIT195" s="478"/>
      <c r="BIU195" s="478"/>
      <c r="BIV195" s="478"/>
      <c r="BIW195" s="478"/>
      <c r="BIX195" s="478"/>
      <c r="BIY195" s="478"/>
      <c r="BIZ195" s="478"/>
      <c r="BJA195" s="478"/>
      <c r="BJB195" s="478"/>
      <c r="BJC195" s="478"/>
      <c r="BJD195" s="478"/>
      <c r="BJE195" s="478"/>
      <c r="BJF195" s="478"/>
      <c r="BJG195" s="478"/>
      <c r="BJH195" s="478"/>
      <c r="BJI195" s="478"/>
      <c r="BJJ195" s="478"/>
      <c r="BJK195" s="478"/>
      <c r="BJL195" s="478"/>
      <c r="BJM195" s="478"/>
      <c r="BJN195" s="478"/>
      <c r="BJO195" s="478"/>
      <c r="BJP195" s="478"/>
      <c r="BJQ195" s="478"/>
      <c r="BJR195" s="478"/>
      <c r="BJS195" s="478"/>
      <c r="BJT195" s="478"/>
      <c r="BJU195" s="478"/>
      <c r="BJV195" s="478"/>
      <c r="BJW195" s="478"/>
      <c r="BJX195" s="478"/>
      <c r="BJY195" s="478"/>
      <c r="BJZ195" s="478"/>
      <c r="BKA195" s="478"/>
      <c r="BKB195" s="478"/>
      <c r="BKC195" s="478"/>
      <c r="BKD195" s="478"/>
      <c r="BKE195" s="478"/>
      <c r="BKF195" s="478"/>
      <c r="BKG195" s="478"/>
      <c r="BKH195" s="478"/>
      <c r="BKI195" s="478"/>
      <c r="BKJ195" s="478"/>
      <c r="BKK195" s="478"/>
      <c r="BKL195" s="478"/>
      <c r="BKM195" s="478"/>
      <c r="BKN195" s="478"/>
      <c r="BKO195" s="478"/>
      <c r="BKP195" s="478"/>
      <c r="BKQ195" s="478"/>
      <c r="BKR195" s="478"/>
      <c r="BKS195" s="478"/>
      <c r="BKT195" s="478"/>
      <c r="BKU195" s="478"/>
      <c r="BKV195" s="478"/>
      <c r="BKW195" s="478"/>
      <c r="BKX195" s="478"/>
      <c r="BKY195" s="478"/>
      <c r="BKZ195" s="478"/>
      <c r="BLA195" s="478"/>
      <c r="BLB195" s="478"/>
      <c r="BLC195" s="478"/>
      <c r="BLD195" s="478"/>
      <c r="BLE195" s="478"/>
      <c r="BLF195" s="478"/>
      <c r="BLG195" s="478"/>
      <c r="BLH195" s="478"/>
      <c r="BLI195" s="478"/>
      <c r="BLJ195" s="478"/>
      <c r="BLK195" s="478"/>
      <c r="BLL195" s="478"/>
      <c r="BLM195" s="478"/>
      <c r="BLN195" s="478"/>
      <c r="BLO195" s="478"/>
      <c r="BLP195" s="478"/>
      <c r="BLQ195" s="478"/>
      <c r="BLR195" s="478"/>
      <c r="BLS195" s="478"/>
      <c r="BLT195" s="478"/>
      <c r="BLU195" s="478"/>
      <c r="BLV195" s="478"/>
      <c r="BLW195" s="478"/>
      <c r="BLX195" s="478"/>
      <c r="BLY195" s="478"/>
      <c r="BLZ195" s="478"/>
      <c r="BMA195" s="478"/>
      <c r="BMB195" s="478"/>
      <c r="BMC195" s="478"/>
      <c r="BMD195" s="478"/>
      <c r="BME195" s="478"/>
      <c r="BMF195" s="478"/>
      <c r="BMG195" s="478"/>
      <c r="BMH195" s="478"/>
      <c r="BMI195" s="478"/>
      <c r="BMJ195" s="478"/>
      <c r="BMK195" s="478"/>
      <c r="BML195" s="478"/>
      <c r="BMM195" s="478"/>
      <c r="BMN195" s="478"/>
      <c r="BMO195" s="478"/>
      <c r="BMP195" s="478"/>
      <c r="BMQ195" s="478"/>
      <c r="BMR195" s="478"/>
      <c r="BMS195" s="478"/>
      <c r="BMT195" s="478"/>
      <c r="BMU195" s="478"/>
      <c r="BMV195" s="478"/>
      <c r="BMW195" s="478"/>
      <c r="BMX195" s="478"/>
      <c r="BMY195" s="478"/>
      <c r="BMZ195" s="478"/>
      <c r="BNA195" s="478"/>
      <c r="BNB195" s="478"/>
      <c r="BNC195" s="478"/>
      <c r="BND195" s="478"/>
      <c r="BNE195" s="478"/>
      <c r="BNF195" s="478"/>
      <c r="BNG195" s="478"/>
      <c r="BNH195" s="478"/>
      <c r="BNI195" s="478"/>
      <c r="BNJ195" s="478"/>
      <c r="BNK195" s="478"/>
      <c r="BNL195" s="478"/>
      <c r="BNM195" s="478"/>
      <c r="BNN195" s="478"/>
      <c r="BNO195" s="478"/>
      <c r="BNP195" s="478"/>
      <c r="BNQ195" s="478"/>
      <c r="BNR195" s="478"/>
      <c r="BNS195" s="478"/>
      <c r="BNT195" s="478"/>
      <c r="BNU195" s="478"/>
      <c r="BNV195" s="478"/>
      <c r="BNW195" s="478"/>
      <c r="BNX195" s="478"/>
      <c r="BNY195" s="478"/>
      <c r="BNZ195" s="478"/>
      <c r="BOA195" s="478"/>
      <c r="BOB195" s="478"/>
      <c r="BOC195" s="478"/>
      <c r="BOD195" s="478"/>
      <c r="BOE195" s="478"/>
      <c r="BOF195" s="478"/>
      <c r="BOG195" s="478"/>
      <c r="BOH195" s="478"/>
      <c r="BOI195" s="478"/>
      <c r="BOJ195" s="478"/>
      <c r="BOK195" s="478"/>
      <c r="BOL195" s="478"/>
      <c r="BOM195" s="478"/>
      <c r="BON195" s="478"/>
      <c r="BOO195" s="478"/>
      <c r="BOP195" s="478"/>
      <c r="BOQ195" s="478"/>
      <c r="BOR195" s="478"/>
      <c r="BOS195" s="478"/>
      <c r="BOT195" s="478"/>
      <c r="BOU195" s="478"/>
      <c r="BOV195" s="478"/>
      <c r="BOW195" s="478"/>
      <c r="BOX195" s="478"/>
      <c r="BOY195" s="478"/>
      <c r="BOZ195" s="478"/>
      <c r="BPA195" s="478"/>
      <c r="BPB195" s="478"/>
      <c r="BPC195" s="478"/>
      <c r="BPD195" s="478"/>
      <c r="BPE195" s="478"/>
      <c r="BPF195" s="478"/>
      <c r="BPG195" s="478"/>
      <c r="BPH195" s="478"/>
      <c r="BPI195" s="478"/>
      <c r="BPJ195" s="478"/>
      <c r="BPK195" s="478"/>
      <c r="BPL195" s="478"/>
      <c r="BPM195" s="478"/>
      <c r="BPN195" s="478"/>
      <c r="BPO195" s="478"/>
      <c r="BPP195" s="478"/>
      <c r="BPQ195" s="478"/>
      <c r="BPR195" s="478"/>
      <c r="BPS195" s="478"/>
      <c r="BPT195" s="478"/>
      <c r="BPU195" s="478"/>
      <c r="BPV195" s="478"/>
      <c r="BPW195" s="478"/>
      <c r="BPX195" s="478"/>
      <c r="BPY195" s="478"/>
      <c r="BPZ195" s="478"/>
      <c r="BQA195" s="478"/>
      <c r="BQB195" s="478"/>
      <c r="BQC195" s="478"/>
      <c r="BQD195" s="478"/>
      <c r="BQE195" s="478"/>
      <c r="BQF195" s="478"/>
      <c r="BQG195" s="478"/>
      <c r="BQH195" s="478"/>
      <c r="BQI195" s="478"/>
      <c r="BQJ195" s="478"/>
      <c r="BQK195" s="478"/>
      <c r="BQL195" s="478"/>
      <c r="BQM195" s="478"/>
      <c r="BQN195" s="478"/>
      <c r="BQO195" s="478"/>
      <c r="BQP195" s="478"/>
      <c r="BQQ195" s="478"/>
      <c r="BQR195" s="478"/>
      <c r="BQS195" s="478"/>
      <c r="BQT195" s="478"/>
      <c r="BQU195" s="478"/>
      <c r="BQV195" s="478"/>
      <c r="BQW195" s="478"/>
      <c r="BQX195" s="478"/>
      <c r="BQY195" s="478"/>
      <c r="BQZ195" s="478"/>
      <c r="BRA195" s="478"/>
      <c r="BRB195" s="478"/>
      <c r="BRC195" s="478"/>
      <c r="BRD195" s="478"/>
      <c r="BRE195" s="478"/>
      <c r="BRF195" s="478"/>
      <c r="BRG195" s="478"/>
      <c r="BRH195" s="478"/>
      <c r="BRI195" s="478"/>
      <c r="BRJ195" s="478"/>
      <c r="BRK195" s="478"/>
      <c r="BRL195" s="478"/>
      <c r="BRM195" s="478"/>
      <c r="BRN195" s="478"/>
      <c r="BRO195" s="478"/>
      <c r="BRP195" s="478"/>
      <c r="BRQ195" s="478"/>
      <c r="BRR195" s="478"/>
      <c r="BRS195" s="478"/>
      <c r="BRT195" s="478"/>
      <c r="BRU195" s="478"/>
      <c r="BRV195" s="478"/>
      <c r="BRW195" s="478"/>
      <c r="BRX195" s="478"/>
      <c r="BRY195" s="478"/>
      <c r="BRZ195" s="478"/>
      <c r="BSA195" s="478"/>
      <c r="BSB195" s="478"/>
      <c r="BSC195" s="478"/>
      <c r="BSD195" s="478"/>
      <c r="BSE195" s="478"/>
      <c r="BSF195" s="478"/>
      <c r="BSG195" s="478"/>
      <c r="BSH195" s="478"/>
      <c r="BSI195" s="478"/>
      <c r="BSJ195" s="478"/>
      <c r="BSK195" s="478"/>
      <c r="BSL195" s="478"/>
      <c r="BSM195" s="478"/>
      <c r="BSN195" s="478"/>
      <c r="BSO195" s="478"/>
      <c r="BSP195" s="478"/>
      <c r="BSQ195" s="478"/>
      <c r="BSR195" s="478"/>
      <c r="BSS195" s="478"/>
      <c r="BST195" s="478"/>
      <c r="BSU195" s="478"/>
      <c r="BSV195" s="478"/>
      <c r="BSW195" s="478"/>
      <c r="BSX195" s="478"/>
      <c r="BSY195" s="478"/>
      <c r="BSZ195" s="478"/>
      <c r="BTA195" s="478"/>
      <c r="BTB195" s="478"/>
      <c r="BTC195" s="478"/>
      <c r="BTD195" s="478"/>
      <c r="BTE195" s="478"/>
      <c r="BTF195" s="478"/>
      <c r="BTG195" s="478"/>
      <c r="BTH195" s="478"/>
      <c r="BTI195" s="478"/>
      <c r="BTJ195" s="478"/>
      <c r="BTK195" s="478"/>
      <c r="BTL195" s="478"/>
      <c r="BTM195" s="478"/>
      <c r="BTN195" s="478"/>
      <c r="BTO195" s="478"/>
      <c r="BTP195" s="478"/>
      <c r="BTQ195" s="478"/>
      <c r="BTR195" s="478"/>
      <c r="BTS195" s="478"/>
      <c r="BTT195" s="478"/>
      <c r="BTU195" s="478"/>
      <c r="BTV195" s="478"/>
      <c r="BTW195" s="478"/>
      <c r="BTX195" s="478"/>
      <c r="BTY195" s="478"/>
      <c r="BTZ195" s="478"/>
      <c r="BUA195" s="478"/>
      <c r="BUB195" s="478"/>
      <c r="BUC195" s="478"/>
      <c r="BUD195" s="478"/>
      <c r="BUE195" s="478"/>
      <c r="BUF195" s="478"/>
      <c r="BUG195" s="478"/>
      <c r="BUH195" s="478"/>
      <c r="BUI195" s="478"/>
      <c r="BUJ195" s="478"/>
      <c r="BUK195" s="478"/>
      <c r="BUL195" s="478"/>
      <c r="BUM195" s="478"/>
      <c r="BUN195" s="478"/>
      <c r="BUO195" s="478"/>
      <c r="BUP195" s="478"/>
      <c r="BUQ195" s="478"/>
      <c r="BUR195" s="478"/>
      <c r="BUS195" s="478"/>
      <c r="BUT195" s="478"/>
      <c r="BUU195" s="478"/>
      <c r="BUV195" s="478"/>
      <c r="BUW195" s="478"/>
      <c r="BUX195" s="478"/>
      <c r="BUY195" s="478"/>
      <c r="BUZ195" s="478"/>
      <c r="BVA195" s="478"/>
      <c r="BVB195" s="478"/>
      <c r="BVC195" s="478"/>
      <c r="BVD195" s="478"/>
      <c r="BVE195" s="478"/>
      <c r="BVF195" s="478"/>
      <c r="BVG195" s="478"/>
      <c r="BVH195" s="478"/>
      <c r="BVI195" s="478"/>
      <c r="BVJ195" s="478"/>
      <c r="BVK195" s="478"/>
      <c r="BVL195" s="478"/>
      <c r="BVM195" s="478"/>
      <c r="BVN195" s="478"/>
      <c r="BVO195" s="478"/>
      <c r="BVP195" s="478"/>
      <c r="BVQ195" s="478"/>
      <c r="BVR195" s="478"/>
      <c r="BVS195" s="478"/>
      <c r="BVT195" s="478"/>
      <c r="BVU195" s="478"/>
      <c r="BVV195" s="478"/>
      <c r="BVW195" s="478"/>
      <c r="BVX195" s="478"/>
      <c r="BVY195" s="478"/>
      <c r="BVZ195" s="478"/>
      <c r="BWA195" s="478"/>
      <c r="BWB195" s="478"/>
      <c r="BWC195" s="478"/>
      <c r="BWD195" s="478"/>
      <c r="BWE195" s="478"/>
      <c r="BWF195" s="478"/>
      <c r="BWG195" s="478"/>
      <c r="BWH195" s="478"/>
      <c r="BWI195" s="478"/>
      <c r="BWJ195" s="478"/>
      <c r="BWK195" s="478"/>
      <c r="BWL195" s="478"/>
      <c r="BWM195" s="478"/>
      <c r="BWN195" s="478"/>
      <c r="BWO195" s="478"/>
      <c r="BWP195" s="478"/>
      <c r="BWQ195" s="478"/>
      <c r="BWR195" s="478"/>
      <c r="BWS195" s="478"/>
      <c r="BWT195" s="478"/>
      <c r="BWU195" s="478"/>
      <c r="BWV195" s="478"/>
      <c r="BWW195" s="478"/>
      <c r="BWX195" s="478"/>
      <c r="BWY195" s="478"/>
      <c r="BWZ195" s="478"/>
      <c r="BXA195" s="478"/>
      <c r="BXB195" s="478"/>
      <c r="BXC195" s="478"/>
      <c r="BXD195" s="478"/>
      <c r="BXE195" s="478"/>
      <c r="BXF195" s="478"/>
      <c r="BXG195" s="478"/>
      <c r="BXH195" s="478"/>
      <c r="BXI195" s="478"/>
      <c r="BXJ195" s="478"/>
      <c r="BXK195" s="478"/>
      <c r="BXL195" s="478"/>
      <c r="BXM195" s="478"/>
      <c r="BXN195" s="478"/>
      <c r="BXO195" s="478"/>
      <c r="BXP195" s="478"/>
      <c r="BXQ195" s="478"/>
      <c r="BXR195" s="478"/>
      <c r="BXS195" s="478"/>
      <c r="BXT195" s="478"/>
      <c r="BXU195" s="478"/>
      <c r="BXV195" s="478"/>
      <c r="BXW195" s="478"/>
      <c r="BXX195" s="478"/>
      <c r="BXY195" s="478"/>
      <c r="BXZ195" s="478"/>
      <c r="BYA195" s="478"/>
      <c r="BYB195" s="478"/>
      <c r="BYC195" s="478"/>
      <c r="BYD195" s="478"/>
      <c r="BYE195" s="478"/>
      <c r="BYF195" s="478"/>
      <c r="BYG195" s="478"/>
      <c r="BYH195" s="478"/>
      <c r="BYI195" s="478"/>
      <c r="BYJ195" s="478"/>
      <c r="BYK195" s="478"/>
      <c r="BYL195" s="478"/>
      <c r="BYM195" s="478"/>
      <c r="BYN195" s="478"/>
      <c r="BYO195" s="478"/>
      <c r="BYP195" s="478"/>
      <c r="BYQ195" s="478"/>
      <c r="BYR195" s="478"/>
      <c r="BYS195" s="478"/>
      <c r="BYT195" s="478"/>
      <c r="BYU195" s="478"/>
      <c r="BYV195" s="478"/>
      <c r="BYW195" s="478"/>
      <c r="BYX195" s="478"/>
      <c r="BYY195" s="478"/>
      <c r="BYZ195" s="478"/>
      <c r="BZA195" s="478"/>
      <c r="BZB195" s="478"/>
      <c r="BZC195" s="478"/>
      <c r="BZD195" s="478"/>
      <c r="BZE195" s="478"/>
      <c r="BZF195" s="478"/>
      <c r="BZG195" s="478"/>
      <c r="BZH195" s="478"/>
      <c r="BZI195" s="478"/>
      <c r="BZJ195" s="478"/>
      <c r="BZK195" s="478"/>
      <c r="BZL195" s="478"/>
      <c r="BZM195" s="478"/>
      <c r="BZN195" s="478"/>
      <c r="BZO195" s="478"/>
      <c r="BZP195" s="478"/>
      <c r="BZQ195" s="478"/>
      <c r="BZR195" s="478"/>
      <c r="BZS195" s="478"/>
      <c r="BZT195" s="478"/>
      <c r="BZU195" s="478"/>
      <c r="BZV195" s="478"/>
      <c r="BZW195" s="478"/>
      <c r="BZX195" s="478"/>
      <c r="BZY195" s="478"/>
      <c r="BZZ195" s="478"/>
      <c r="CAA195" s="478"/>
      <c r="CAB195" s="478"/>
      <c r="CAC195" s="478"/>
      <c r="CAD195" s="478"/>
      <c r="CAE195" s="478"/>
      <c r="CAF195" s="478"/>
      <c r="CAG195" s="478"/>
      <c r="CAH195" s="478"/>
      <c r="CAI195" s="478"/>
      <c r="CAJ195" s="478"/>
      <c r="CAK195" s="478"/>
      <c r="CAL195" s="478"/>
      <c r="CAM195" s="478"/>
      <c r="CAN195" s="478"/>
      <c r="CAO195" s="478"/>
      <c r="CAP195" s="478"/>
      <c r="CAQ195" s="478"/>
      <c r="CAR195" s="478"/>
      <c r="CAS195" s="478"/>
      <c r="CAT195" s="478"/>
      <c r="CAU195" s="478"/>
      <c r="CAV195" s="478"/>
      <c r="CAW195" s="478"/>
      <c r="CAX195" s="478"/>
      <c r="CAY195" s="478"/>
      <c r="CAZ195" s="478"/>
      <c r="CBA195" s="478"/>
      <c r="CBB195" s="478"/>
      <c r="CBC195" s="478"/>
      <c r="CBD195" s="478"/>
      <c r="CBE195" s="478"/>
      <c r="CBF195" s="478"/>
      <c r="CBG195" s="478"/>
      <c r="CBH195" s="478"/>
      <c r="CBI195" s="478"/>
      <c r="CBJ195" s="478"/>
      <c r="CBK195" s="478"/>
      <c r="CBL195" s="478"/>
      <c r="CBM195" s="478"/>
      <c r="CBN195" s="478"/>
      <c r="CBO195" s="478"/>
      <c r="CBP195" s="478"/>
      <c r="CBQ195" s="478"/>
      <c r="CBR195" s="478"/>
      <c r="CBS195" s="478"/>
      <c r="CBT195" s="478"/>
      <c r="CBU195" s="478"/>
      <c r="CBV195" s="478"/>
      <c r="CBW195" s="478"/>
      <c r="CBX195" s="478"/>
      <c r="CBY195" s="478"/>
      <c r="CBZ195" s="478"/>
      <c r="CCA195" s="478"/>
      <c r="CCB195" s="478"/>
      <c r="CCC195" s="478"/>
      <c r="CCD195" s="478"/>
      <c r="CCE195" s="478"/>
      <c r="CCF195" s="478"/>
      <c r="CCG195" s="478"/>
      <c r="CCH195" s="478"/>
      <c r="CCI195" s="478"/>
      <c r="CCJ195" s="478"/>
      <c r="CCK195" s="478"/>
      <c r="CCL195" s="478"/>
      <c r="CCM195" s="478"/>
      <c r="CCN195" s="478"/>
      <c r="CCO195" s="478"/>
      <c r="CCP195" s="478"/>
      <c r="CCQ195" s="478"/>
      <c r="CCR195" s="478"/>
      <c r="CCS195" s="478"/>
      <c r="CCT195" s="478"/>
      <c r="CCU195" s="478"/>
      <c r="CCV195" s="478"/>
      <c r="CCW195" s="478"/>
      <c r="CCX195" s="478"/>
      <c r="CCY195" s="478"/>
      <c r="CCZ195" s="478"/>
      <c r="CDA195" s="478"/>
      <c r="CDB195" s="478"/>
      <c r="CDC195" s="478"/>
      <c r="CDD195" s="478"/>
      <c r="CDE195" s="478"/>
      <c r="CDF195" s="478"/>
      <c r="CDG195" s="478"/>
      <c r="CDH195" s="478"/>
      <c r="CDI195" s="478"/>
      <c r="CDJ195" s="478"/>
      <c r="CDK195" s="478"/>
      <c r="CDL195" s="478"/>
      <c r="CDM195" s="478"/>
      <c r="CDN195" s="478"/>
      <c r="CDO195" s="478"/>
      <c r="CDP195" s="478"/>
      <c r="CDQ195" s="478"/>
      <c r="CDR195" s="478"/>
      <c r="CDS195" s="478"/>
      <c r="CDT195" s="478"/>
      <c r="CDU195" s="478"/>
      <c r="CDV195" s="478"/>
      <c r="CDW195" s="478"/>
      <c r="CDX195" s="478"/>
      <c r="CDY195" s="478"/>
      <c r="CDZ195" s="478"/>
      <c r="CEA195" s="478"/>
      <c r="CEB195" s="478"/>
      <c r="CEC195" s="478"/>
      <c r="CED195" s="478"/>
      <c r="CEE195" s="478"/>
      <c r="CEF195" s="478"/>
      <c r="CEG195" s="478"/>
      <c r="CEH195" s="478"/>
      <c r="CEI195" s="478"/>
      <c r="CEJ195" s="478"/>
      <c r="CEK195" s="478"/>
      <c r="CEL195" s="478"/>
      <c r="CEM195" s="478"/>
      <c r="CEN195" s="478"/>
      <c r="CEO195" s="478"/>
      <c r="CEP195" s="478"/>
      <c r="CEQ195" s="478"/>
      <c r="CER195" s="478"/>
      <c r="CES195" s="478"/>
      <c r="CET195" s="478"/>
      <c r="CEU195" s="478"/>
      <c r="CEV195" s="478"/>
      <c r="CEW195" s="478"/>
      <c r="CEX195" s="478"/>
      <c r="CEY195" s="478"/>
      <c r="CEZ195" s="478"/>
      <c r="CFA195" s="478"/>
      <c r="CFB195" s="478"/>
      <c r="CFC195" s="478"/>
      <c r="CFD195" s="478"/>
      <c r="CFE195" s="478"/>
      <c r="CFF195" s="478"/>
      <c r="CFG195" s="478"/>
      <c r="CFH195" s="478"/>
      <c r="CFI195" s="478"/>
      <c r="CFJ195" s="478"/>
      <c r="CFK195" s="478"/>
      <c r="CFL195" s="478"/>
      <c r="CFM195" s="478"/>
      <c r="CFN195" s="478"/>
      <c r="CFO195" s="478"/>
      <c r="CFP195" s="478"/>
      <c r="CFQ195" s="478"/>
      <c r="CFR195" s="478"/>
      <c r="CFS195" s="478"/>
      <c r="CFT195" s="478"/>
      <c r="CFU195" s="478"/>
      <c r="CFV195" s="478"/>
      <c r="CFW195" s="478"/>
      <c r="CFX195" s="478"/>
      <c r="CFY195" s="478"/>
      <c r="CFZ195" s="478"/>
      <c r="CGA195" s="478"/>
      <c r="CGB195" s="478"/>
      <c r="CGC195" s="478"/>
      <c r="CGD195" s="478"/>
      <c r="CGE195" s="478"/>
      <c r="CGF195" s="478"/>
      <c r="CGG195" s="478"/>
      <c r="CGH195" s="478"/>
      <c r="CGI195" s="478"/>
      <c r="CGJ195" s="478"/>
      <c r="CGK195" s="478"/>
      <c r="CGL195" s="478"/>
      <c r="CGM195" s="478"/>
      <c r="CGN195" s="478"/>
      <c r="CGO195" s="478"/>
      <c r="CGP195" s="478"/>
      <c r="CGQ195" s="478"/>
      <c r="CGR195" s="478"/>
      <c r="CGS195" s="478"/>
      <c r="CGT195" s="478"/>
      <c r="CGU195" s="478"/>
      <c r="CGV195" s="478"/>
      <c r="CGW195" s="478"/>
      <c r="CGX195" s="478"/>
      <c r="CGY195" s="478"/>
      <c r="CGZ195" s="478"/>
      <c r="CHA195" s="478"/>
      <c r="CHB195" s="478"/>
      <c r="CHC195" s="478"/>
      <c r="CHD195" s="478"/>
      <c r="CHE195" s="478"/>
      <c r="CHF195" s="478"/>
      <c r="CHG195" s="478"/>
      <c r="CHH195" s="478"/>
      <c r="CHI195" s="478"/>
      <c r="CHJ195" s="478"/>
      <c r="CHK195" s="478"/>
      <c r="CHL195" s="478"/>
      <c r="CHM195" s="478"/>
      <c r="CHN195" s="478"/>
      <c r="CHO195" s="478"/>
      <c r="CHP195" s="478"/>
      <c r="CHQ195" s="478"/>
      <c r="CHR195" s="478"/>
      <c r="CHS195" s="478"/>
      <c r="CHT195" s="478"/>
      <c r="CHU195" s="478"/>
      <c r="CHV195" s="478"/>
      <c r="CHW195" s="478"/>
      <c r="CHX195" s="478"/>
      <c r="CHY195" s="478"/>
      <c r="CHZ195" s="478"/>
      <c r="CIA195" s="478"/>
      <c r="CIB195" s="478"/>
      <c r="CIC195" s="478"/>
      <c r="CID195" s="478"/>
      <c r="CIE195" s="478"/>
      <c r="CIF195" s="478"/>
      <c r="CIG195" s="478"/>
      <c r="CIH195" s="478"/>
      <c r="CII195" s="478"/>
      <c r="CIJ195" s="478"/>
      <c r="CIK195" s="478"/>
      <c r="CIL195" s="478"/>
      <c r="CIM195" s="478"/>
      <c r="CIN195" s="478"/>
      <c r="CIO195" s="478"/>
      <c r="CIP195" s="478"/>
      <c r="CIQ195" s="478"/>
      <c r="CIR195" s="478"/>
      <c r="CIS195" s="478"/>
      <c r="CIT195" s="478"/>
      <c r="CIU195" s="478"/>
      <c r="CIV195" s="478"/>
      <c r="CIW195" s="478"/>
      <c r="CIX195" s="478"/>
      <c r="CIY195" s="478"/>
      <c r="CIZ195" s="478"/>
      <c r="CJA195" s="478"/>
      <c r="CJB195" s="478"/>
      <c r="CJC195" s="478"/>
      <c r="CJD195" s="478"/>
      <c r="CJE195" s="478"/>
      <c r="CJF195" s="478"/>
      <c r="CJG195" s="478"/>
      <c r="CJH195" s="478"/>
      <c r="CJI195" s="478"/>
      <c r="CJJ195" s="478"/>
      <c r="CJK195" s="478"/>
      <c r="CJL195" s="478"/>
      <c r="CJM195" s="478"/>
      <c r="CJN195" s="478"/>
      <c r="CJO195" s="478"/>
      <c r="CJP195" s="478"/>
      <c r="CJQ195" s="478"/>
      <c r="CJR195" s="478"/>
      <c r="CJS195" s="478"/>
      <c r="CJT195" s="478"/>
      <c r="CJU195" s="478"/>
      <c r="CJV195" s="478"/>
      <c r="CJW195" s="478"/>
      <c r="CJX195" s="478"/>
      <c r="CJY195" s="478"/>
      <c r="CJZ195" s="478"/>
      <c r="CKA195" s="478"/>
      <c r="CKB195" s="478"/>
      <c r="CKC195" s="478"/>
      <c r="CKD195" s="478"/>
      <c r="CKE195" s="478"/>
      <c r="CKF195" s="478"/>
      <c r="CKG195" s="478"/>
      <c r="CKH195" s="478"/>
      <c r="CKI195" s="478"/>
      <c r="CKJ195" s="478"/>
      <c r="CKK195" s="478"/>
      <c r="CKL195" s="478"/>
      <c r="CKM195" s="478"/>
      <c r="CKN195" s="478"/>
      <c r="CKO195" s="478"/>
      <c r="CKP195" s="478"/>
      <c r="CKQ195" s="478"/>
      <c r="CKR195" s="478"/>
      <c r="CKS195" s="478"/>
      <c r="CKT195" s="478"/>
      <c r="CKU195" s="478"/>
      <c r="CKV195" s="478"/>
      <c r="CKW195" s="478"/>
      <c r="CKX195" s="478"/>
      <c r="CKY195" s="478"/>
      <c r="CKZ195" s="478"/>
      <c r="CLA195" s="478"/>
      <c r="CLB195" s="478"/>
      <c r="CLC195" s="478"/>
      <c r="CLD195" s="478"/>
      <c r="CLE195" s="478"/>
      <c r="CLF195" s="478"/>
      <c r="CLG195" s="478"/>
      <c r="CLH195" s="478"/>
      <c r="CLI195" s="478"/>
      <c r="CLJ195" s="478"/>
      <c r="CLK195" s="478"/>
      <c r="CLL195" s="478"/>
      <c r="CLM195" s="478"/>
      <c r="CLN195" s="478"/>
      <c r="CLO195" s="478"/>
      <c r="CLP195" s="478"/>
      <c r="CLQ195" s="478"/>
      <c r="CLR195" s="478"/>
      <c r="CLS195" s="478"/>
      <c r="CLT195" s="478"/>
      <c r="CLU195" s="478"/>
      <c r="CLV195" s="478"/>
      <c r="CLW195" s="478"/>
      <c r="CLX195" s="478"/>
      <c r="CLY195" s="478"/>
      <c r="CLZ195" s="478"/>
      <c r="CMA195" s="478"/>
      <c r="CMB195" s="478"/>
      <c r="CMC195" s="478"/>
      <c r="CMD195" s="478"/>
      <c r="CME195" s="478"/>
      <c r="CMF195" s="478"/>
      <c r="CMG195" s="478"/>
      <c r="CMH195" s="478"/>
      <c r="CMI195" s="478"/>
      <c r="CMJ195" s="478"/>
      <c r="CMK195" s="478"/>
      <c r="CML195" s="478"/>
      <c r="CMM195" s="478"/>
      <c r="CMN195" s="478"/>
      <c r="CMO195" s="478"/>
      <c r="CMP195" s="478"/>
      <c r="CMQ195" s="478"/>
      <c r="CMR195" s="478"/>
      <c r="CMS195" s="478"/>
      <c r="CMT195" s="478"/>
      <c r="CMU195" s="478"/>
      <c r="CMV195" s="478"/>
      <c r="CMW195" s="478"/>
      <c r="CMX195" s="478"/>
      <c r="CMY195" s="478"/>
      <c r="CMZ195" s="478"/>
      <c r="CNA195" s="478"/>
      <c r="CNB195" s="478"/>
      <c r="CNC195" s="478"/>
      <c r="CND195" s="478"/>
      <c r="CNE195" s="478"/>
      <c r="CNF195" s="478"/>
      <c r="CNG195" s="478"/>
      <c r="CNH195" s="478"/>
      <c r="CNI195" s="478"/>
      <c r="CNJ195" s="478"/>
      <c r="CNK195" s="478"/>
      <c r="CNL195" s="478"/>
      <c r="CNM195" s="478"/>
      <c r="CNN195" s="478"/>
      <c r="CNO195" s="478"/>
      <c r="CNP195" s="478"/>
      <c r="CNQ195" s="478"/>
      <c r="CNR195" s="478"/>
      <c r="CNS195" s="478"/>
      <c r="CNT195" s="478"/>
      <c r="CNU195" s="478"/>
      <c r="CNV195" s="478"/>
      <c r="CNW195" s="478"/>
      <c r="CNX195" s="478"/>
      <c r="CNY195" s="478"/>
      <c r="CNZ195" s="478"/>
      <c r="COA195" s="478"/>
      <c r="COB195" s="478"/>
      <c r="COC195" s="478"/>
      <c r="COD195" s="478"/>
      <c r="COE195" s="478"/>
      <c r="COF195" s="478"/>
      <c r="COG195" s="478"/>
      <c r="COH195" s="478"/>
      <c r="COI195" s="478"/>
      <c r="COJ195" s="478"/>
      <c r="COK195" s="478"/>
      <c r="COL195" s="478"/>
      <c r="COM195" s="478"/>
      <c r="CON195" s="478"/>
      <c r="COO195" s="478"/>
      <c r="COP195" s="478"/>
      <c r="COQ195" s="478"/>
      <c r="COR195" s="478"/>
      <c r="COS195" s="478"/>
      <c r="COT195" s="478"/>
      <c r="COU195" s="478"/>
      <c r="COV195" s="478"/>
      <c r="COW195" s="478"/>
      <c r="COX195" s="478"/>
      <c r="COY195" s="478"/>
      <c r="COZ195" s="478"/>
      <c r="CPA195" s="478"/>
      <c r="CPB195" s="478"/>
      <c r="CPC195" s="478"/>
      <c r="CPD195" s="478"/>
      <c r="CPE195" s="478"/>
      <c r="CPF195" s="478"/>
      <c r="CPG195" s="478"/>
      <c r="CPH195" s="478"/>
      <c r="CPI195" s="478"/>
      <c r="CPJ195" s="478"/>
      <c r="CPK195" s="478"/>
      <c r="CPL195" s="478"/>
      <c r="CPM195" s="478"/>
      <c r="CPN195" s="478"/>
      <c r="CPO195" s="478"/>
      <c r="CPP195" s="478"/>
      <c r="CPQ195" s="478"/>
      <c r="CPR195" s="478"/>
      <c r="CPS195" s="478"/>
      <c r="CPT195" s="478"/>
      <c r="CPU195" s="478"/>
      <c r="CPV195" s="478"/>
      <c r="CPW195" s="478"/>
      <c r="CPX195" s="478"/>
      <c r="CPY195" s="478"/>
      <c r="CPZ195" s="478"/>
      <c r="CQA195" s="478"/>
      <c r="CQB195" s="478"/>
      <c r="CQC195" s="478"/>
      <c r="CQD195" s="478"/>
      <c r="CQE195" s="478"/>
      <c r="CQF195" s="478"/>
      <c r="CQG195" s="478"/>
      <c r="CQH195" s="478"/>
      <c r="CQI195" s="478"/>
      <c r="CQJ195" s="478"/>
      <c r="CQK195" s="478"/>
      <c r="CQL195" s="478"/>
      <c r="CQM195" s="478"/>
      <c r="CQN195" s="478"/>
      <c r="CQO195" s="478"/>
      <c r="CQP195" s="478"/>
      <c r="CQQ195" s="478"/>
      <c r="CQR195" s="478"/>
      <c r="CQS195" s="478"/>
      <c r="CQT195" s="478"/>
      <c r="CQU195" s="478"/>
      <c r="CQV195" s="478"/>
      <c r="CQW195" s="478"/>
      <c r="CQX195" s="478"/>
      <c r="CQY195" s="478"/>
      <c r="CQZ195" s="478"/>
      <c r="CRA195" s="478"/>
      <c r="CRB195" s="478"/>
      <c r="CRC195" s="478"/>
      <c r="CRD195" s="478"/>
      <c r="CRE195" s="478"/>
      <c r="CRF195" s="478"/>
      <c r="CRG195" s="478"/>
      <c r="CRH195" s="478"/>
      <c r="CRI195" s="478"/>
      <c r="CRJ195" s="478"/>
      <c r="CRK195" s="478"/>
      <c r="CRL195" s="478"/>
      <c r="CRM195" s="478"/>
      <c r="CRN195" s="478"/>
      <c r="CRO195" s="478"/>
      <c r="CRP195" s="478"/>
      <c r="CRQ195" s="478"/>
      <c r="CRR195" s="478"/>
      <c r="CRS195" s="478"/>
      <c r="CRT195" s="478"/>
      <c r="CRU195" s="478"/>
      <c r="CRV195" s="478"/>
      <c r="CRW195" s="478"/>
      <c r="CRX195" s="478"/>
      <c r="CRY195" s="478"/>
      <c r="CRZ195" s="478"/>
      <c r="CSA195" s="478"/>
      <c r="CSB195" s="478"/>
      <c r="CSC195" s="478"/>
      <c r="CSD195" s="478"/>
      <c r="CSE195" s="478"/>
      <c r="CSF195" s="478"/>
      <c r="CSG195" s="478"/>
      <c r="CSH195" s="478"/>
      <c r="CSI195" s="478"/>
      <c r="CSJ195" s="478"/>
      <c r="CSK195" s="478"/>
      <c r="CSL195" s="478"/>
      <c r="CSM195" s="478"/>
      <c r="CSN195" s="478"/>
      <c r="CSO195" s="478"/>
      <c r="CSP195" s="478"/>
      <c r="CSQ195" s="478"/>
      <c r="CSR195" s="478"/>
      <c r="CSS195" s="478"/>
      <c r="CST195" s="478"/>
      <c r="CSU195" s="478"/>
      <c r="CSV195" s="478"/>
      <c r="CSW195" s="478"/>
      <c r="CSX195" s="478"/>
      <c r="CSY195" s="478"/>
      <c r="CSZ195" s="478"/>
      <c r="CTA195" s="478"/>
      <c r="CTB195" s="478"/>
      <c r="CTC195" s="478"/>
      <c r="CTD195" s="478"/>
      <c r="CTE195" s="478"/>
      <c r="CTF195" s="478"/>
      <c r="CTG195" s="478"/>
      <c r="CTH195" s="478"/>
      <c r="CTI195" s="478"/>
      <c r="CTJ195" s="478"/>
      <c r="CTK195" s="478"/>
      <c r="CTL195" s="478"/>
      <c r="CTM195" s="478"/>
      <c r="CTN195" s="478"/>
      <c r="CTO195" s="478"/>
      <c r="CTP195" s="478"/>
      <c r="CTQ195" s="478"/>
      <c r="CTR195" s="478"/>
      <c r="CTS195" s="478"/>
      <c r="CTT195" s="478"/>
      <c r="CTU195" s="478"/>
      <c r="CTV195" s="478"/>
      <c r="CTW195" s="478"/>
      <c r="CTX195" s="478"/>
      <c r="CTY195" s="478"/>
      <c r="CTZ195" s="478"/>
      <c r="CUA195" s="478"/>
      <c r="CUB195" s="478"/>
      <c r="CUC195" s="478"/>
      <c r="CUD195" s="478"/>
      <c r="CUE195" s="478"/>
      <c r="CUF195" s="478"/>
      <c r="CUG195" s="478"/>
      <c r="CUH195" s="478"/>
      <c r="CUI195" s="478"/>
      <c r="CUJ195" s="478"/>
      <c r="CUK195" s="478"/>
      <c r="CUL195" s="478"/>
      <c r="CUM195" s="478"/>
      <c r="CUN195" s="478"/>
      <c r="CUO195" s="478"/>
      <c r="CUP195" s="478"/>
      <c r="CUQ195" s="478"/>
      <c r="CUR195" s="478"/>
      <c r="CUS195" s="478"/>
      <c r="CUT195" s="478"/>
      <c r="CUU195" s="478"/>
      <c r="CUV195" s="478"/>
      <c r="CUW195" s="478"/>
      <c r="CUX195" s="478"/>
      <c r="CUY195" s="478"/>
      <c r="CUZ195" s="478"/>
      <c r="CVA195" s="478"/>
      <c r="CVB195" s="478"/>
      <c r="CVC195" s="478"/>
      <c r="CVD195" s="478"/>
      <c r="CVE195" s="478"/>
      <c r="CVF195" s="478"/>
      <c r="CVG195" s="478"/>
      <c r="CVH195" s="478"/>
      <c r="CVI195" s="478"/>
      <c r="CVJ195" s="478"/>
      <c r="CVK195" s="478"/>
      <c r="CVL195" s="478"/>
      <c r="CVM195" s="478"/>
      <c r="CVN195" s="478"/>
      <c r="CVO195" s="478"/>
      <c r="CVP195" s="478"/>
      <c r="CVQ195" s="478"/>
      <c r="CVR195" s="478"/>
      <c r="CVS195" s="478"/>
      <c r="CVT195" s="478"/>
      <c r="CVU195" s="478"/>
      <c r="CVV195" s="478"/>
      <c r="CVW195" s="478"/>
      <c r="CVX195" s="478"/>
      <c r="CVY195" s="478"/>
      <c r="CVZ195" s="478"/>
      <c r="CWA195" s="478"/>
      <c r="CWB195" s="478"/>
      <c r="CWC195" s="478"/>
      <c r="CWD195" s="478"/>
      <c r="CWE195" s="478"/>
      <c r="CWF195" s="478"/>
      <c r="CWG195" s="478"/>
      <c r="CWH195" s="478"/>
      <c r="CWI195" s="478"/>
      <c r="CWJ195" s="478"/>
      <c r="CWK195" s="478"/>
      <c r="CWL195" s="478"/>
      <c r="CWM195" s="478"/>
      <c r="CWN195" s="478"/>
      <c r="CWO195" s="478"/>
      <c r="CWP195" s="478"/>
      <c r="CWQ195" s="478"/>
      <c r="CWR195" s="478"/>
      <c r="CWS195" s="478"/>
      <c r="CWT195" s="478"/>
      <c r="CWU195" s="478"/>
      <c r="CWV195" s="478"/>
      <c r="CWW195" s="478"/>
      <c r="CWX195" s="478"/>
      <c r="CWY195" s="478"/>
      <c r="CWZ195" s="478"/>
      <c r="CXA195" s="478"/>
      <c r="CXB195" s="478"/>
      <c r="CXC195" s="478"/>
      <c r="CXD195" s="478"/>
      <c r="CXE195" s="478"/>
      <c r="CXF195" s="478"/>
      <c r="CXG195" s="478"/>
      <c r="CXH195" s="478"/>
      <c r="CXI195" s="478"/>
      <c r="CXJ195" s="478"/>
      <c r="CXK195" s="478"/>
      <c r="CXL195" s="478"/>
      <c r="CXM195" s="478"/>
      <c r="CXN195" s="478"/>
      <c r="CXO195" s="478"/>
      <c r="CXP195" s="478"/>
      <c r="CXQ195" s="478"/>
      <c r="CXR195" s="478"/>
      <c r="CXS195" s="478"/>
      <c r="CXT195" s="478"/>
      <c r="CXU195" s="478"/>
      <c r="CXV195" s="478"/>
      <c r="CXW195" s="478"/>
      <c r="CXX195" s="478"/>
      <c r="CXY195" s="478"/>
      <c r="CXZ195" s="478"/>
      <c r="CYA195" s="478"/>
      <c r="CYB195" s="478"/>
      <c r="CYC195" s="478"/>
      <c r="CYD195" s="478"/>
      <c r="CYE195" s="478"/>
      <c r="CYF195" s="478"/>
      <c r="CYG195" s="478"/>
      <c r="CYH195" s="478"/>
      <c r="CYI195" s="478"/>
      <c r="CYJ195" s="478"/>
      <c r="CYK195" s="478"/>
      <c r="CYL195" s="478"/>
      <c r="CYM195" s="478"/>
      <c r="CYN195" s="478"/>
      <c r="CYO195" s="478"/>
      <c r="CYP195" s="478"/>
      <c r="CYQ195" s="478"/>
      <c r="CYR195" s="478"/>
      <c r="CYS195" s="478"/>
      <c r="CYT195" s="478"/>
      <c r="CYU195" s="478"/>
      <c r="CYV195" s="478"/>
      <c r="CYW195" s="478"/>
      <c r="CYX195" s="478"/>
      <c r="CYY195" s="478"/>
      <c r="CYZ195" s="478"/>
      <c r="CZA195" s="478"/>
      <c r="CZB195" s="478"/>
      <c r="CZC195" s="478"/>
      <c r="CZD195" s="478"/>
      <c r="CZE195" s="478"/>
      <c r="CZF195" s="478"/>
      <c r="CZG195" s="478"/>
      <c r="CZH195" s="478"/>
      <c r="CZI195" s="478"/>
      <c r="CZJ195" s="478"/>
      <c r="CZK195" s="478"/>
      <c r="CZL195" s="478"/>
      <c r="CZM195" s="478"/>
      <c r="CZN195" s="478"/>
      <c r="CZO195" s="478"/>
      <c r="CZP195" s="478"/>
      <c r="CZQ195" s="478"/>
      <c r="CZR195" s="478"/>
      <c r="CZS195" s="478"/>
      <c r="CZT195" s="478"/>
      <c r="CZU195" s="478"/>
      <c r="CZV195" s="478"/>
      <c r="CZW195" s="478"/>
      <c r="CZX195" s="478"/>
      <c r="CZY195" s="478"/>
      <c r="CZZ195" s="478"/>
      <c r="DAA195" s="478"/>
      <c r="DAB195" s="478"/>
      <c r="DAC195" s="478"/>
      <c r="DAD195" s="478"/>
      <c r="DAE195" s="478"/>
      <c r="DAF195" s="478"/>
      <c r="DAG195" s="478"/>
      <c r="DAH195" s="478"/>
      <c r="DAI195" s="478"/>
      <c r="DAJ195" s="478"/>
      <c r="DAK195" s="478"/>
      <c r="DAL195" s="478"/>
      <c r="DAM195" s="478"/>
      <c r="DAN195" s="478"/>
      <c r="DAO195" s="478"/>
      <c r="DAP195" s="478"/>
      <c r="DAQ195" s="478"/>
      <c r="DAR195" s="478"/>
      <c r="DAS195" s="478"/>
      <c r="DAT195" s="478"/>
      <c r="DAU195" s="478"/>
      <c r="DAV195" s="478"/>
      <c r="DAW195" s="478"/>
      <c r="DAX195" s="478"/>
      <c r="DAY195" s="478"/>
      <c r="DAZ195" s="478"/>
      <c r="DBA195" s="478"/>
      <c r="DBB195" s="478"/>
      <c r="DBC195" s="478"/>
      <c r="DBD195" s="478"/>
      <c r="DBE195" s="478"/>
      <c r="DBF195" s="478"/>
      <c r="DBG195" s="478"/>
      <c r="DBH195" s="478"/>
      <c r="DBI195" s="478"/>
      <c r="DBJ195" s="478"/>
      <c r="DBK195" s="478"/>
      <c r="DBL195" s="478"/>
      <c r="DBM195" s="478"/>
      <c r="DBN195" s="478"/>
      <c r="DBO195" s="478"/>
      <c r="DBP195" s="478"/>
      <c r="DBQ195" s="478"/>
      <c r="DBR195" s="478"/>
      <c r="DBS195" s="478"/>
      <c r="DBT195" s="478"/>
      <c r="DBU195" s="478"/>
      <c r="DBV195" s="478"/>
      <c r="DBW195" s="478"/>
      <c r="DBX195" s="478"/>
      <c r="DBY195" s="478"/>
      <c r="DBZ195" s="478"/>
      <c r="DCA195" s="478"/>
      <c r="DCB195" s="478"/>
      <c r="DCC195" s="478"/>
      <c r="DCD195" s="478"/>
      <c r="DCE195" s="478"/>
      <c r="DCF195" s="478"/>
      <c r="DCG195" s="478"/>
      <c r="DCH195" s="478"/>
      <c r="DCI195" s="478"/>
      <c r="DCJ195" s="478"/>
      <c r="DCK195" s="478"/>
      <c r="DCL195" s="478"/>
      <c r="DCM195" s="478"/>
      <c r="DCN195" s="478"/>
      <c r="DCO195" s="478"/>
      <c r="DCP195" s="478"/>
      <c r="DCQ195" s="478"/>
      <c r="DCR195" s="478"/>
      <c r="DCS195" s="478"/>
      <c r="DCT195" s="478"/>
      <c r="DCU195" s="478"/>
      <c r="DCV195" s="478"/>
      <c r="DCW195" s="478"/>
      <c r="DCX195" s="478"/>
      <c r="DCY195" s="478"/>
      <c r="DCZ195" s="478"/>
      <c r="DDA195" s="478"/>
      <c r="DDB195" s="478"/>
      <c r="DDC195" s="478"/>
      <c r="DDD195" s="478"/>
      <c r="DDE195" s="478"/>
      <c r="DDF195" s="478"/>
      <c r="DDG195" s="478"/>
      <c r="DDH195" s="478"/>
      <c r="DDI195" s="478"/>
      <c r="DDJ195" s="478"/>
      <c r="DDK195" s="478"/>
      <c r="DDL195" s="478"/>
      <c r="DDM195" s="478"/>
      <c r="DDN195" s="478"/>
      <c r="DDO195" s="478"/>
      <c r="DDP195" s="478"/>
      <c r="DDQ195" s="478"/>
      <c r="DDR195" s="478"/>
      <c r="DDS195" s="478"/>
      <c r="DDT195" s="478"/>
      <c r="DDU195" s="478"/>
      <c r="DDV195" s="478"/>
      <c r="DDW195" s="478"/>
      <c r="DDX195" s="478"/>
      <c r="DDY195" s="478"/>
      <c r="DDZ195" s="478"/>
      <c r="DEA195" s="478"/>
      <c r="DEB195" s="478"/>
      <c r="DEC195" s="478"/>
      <c r="DED195" s="478"/>
      <c r="DEE195" s="478"/>
      <c r="DEF195" s="478"/>
      <c r="DEG195" s="478"/>
      <c r="DEH195" s="478"/>
      <c r="DEI195" s="478"/>
      <c r="DEJ195" s="478"/>
      <c r="DEK195" s="478"/>
      <c r="DEL195" s="478"/>
      <c r="DEM195" s="478"/>
      <c r="DEN195" s="478"/>
      <c r="DEO195" s="478"/>
      <c r="DEP195" s="478"/>
      <c r="DEQ195" s="478"/>
      <c r="DER195" s="478"/>
      <c r="DES195" s="478"/>
      <c r="DET195" s="478"/>
      <c r="DEU195" s="478"/>
      <c r="DEV195" s="478"/>
      <c r="DEW195" s="478"/>
      <c r="DEX195" s="478"/>
      <c r="DEY195" s="478"/>
      <c r="DEZ195" s="478"/>
      <c r="DFA195" s="478"/>
      <c r="DFB195" s="478"/>
      <c r="DFC195" s="478"/>
      <c r="DFD195" s="478"/>
      <c r="DFE195" s="478"/>
      <c r="DFF195" s="478"/>
      <c r="DFG195" s="478"/>
      <c r="DFH195" s="478"/>
      <c r="DFI195" s="478"/>
      <c r="DFJ195" s="478"/>
      <c r="DFK195" s="478"/>
      <c r="DFL195" s="478"/>
      <c r="DFM195" s="478"/>
      <c r="DFN195" s="478"/>
      <c r="DFO195" s="478"/>
      <c r="DFP195" s="478"/>
      <c r="DFQ195" s="478"/>
      <c r="DFR195" s="478"/>
      <c r="DFS195" s="478"/>
      <c r="DFT195" s="478"/>
      <c r="DFU195" s="478"/>
      <c r="DFV195" s="478"/>
      <c r="DFW195" s="478"/>
      <c r="DFX195" s="478"/>
      <c r="DFY195" s="478"/>
      <c r="DFZ195" s="478"/>
      <c r="DGA195" s="478"/>
      <c r="DGB195" s="478"/>
      <c r="DGC195" s="478"/>
      <c r="DGD195" s="478"/>
      <c r="DGE195" s="478"/>
      <c r="DGF195" s="478"/>
      <c r="DGG195" s="478"/>
      <c r="DGH195" s="478"/>
      <c r="DGI195" s="478"/>
      <c r="DGJ195" s="478"/>
      <c r="DGK195" s="478"/>
      <c r="DGL195" s="478"/>
      <c r="DGM195" s="478"/>
      <c r="DGN195" s="478"/>
      <c r="DGO195" s="478"/>
      <c r="DGP195" s="478"/>
      <c r="DGQ195" s="478"/>
      <c r="DGR195" s="478"/>
      <c r="DGS195" s="478"/>
      <c r="DGT195" s="478"/>
      <c r="DGU195" s="478"/>
      <c r="DGV195" s="478"/>
      <c r="DGW195" s="478"/>
      <c r="DGX195" s="478"/>
      <c r="DGY195" s="478"/>
      <c r="DGZ195" s="478"/>
      <c r="DHA195" s="478"/>
      <c r="DHB195" s="478"/>
      <c r="DHC195" s="478"/>
      <c r="DHD195" s="478"/>
      <c r="DHE195" s="478"/>
      <c r="DHF195" s="478"/>
      <c r="DHG195" s="478"/>
      <c r="DHH195" s="478"/>
      <c r="DHI195" s="478"/>
      <c r="DHJ195" s="478"/>
      <c r="DHK195" s="478"/>
      <c r="DHL195" s="478"/>
      <c r="DHM195" s="478"/>
      <c r="DHN195" s="478"/>
      <c r="DHO195" s="478"/>
      <c r="DHP195" s="478"/>
      <c r="DHQ195" s="478"/>
      <c r="DHR195" s="478"/>
      <c r="DHS195" s="478"/>
      <c r="DHT195" s="478"/>
      <c r="DHU195" s="478"/>
      <c r="DHV195" s="478"/>
      <c r="DHW195" s="478"/>
      <c r="DHX195" s="478"/>
      <c r="DHY195" s="478"/>
      <c r="DHZ195" s="478"/>
      <c r="DIA195" s="478"/>
      <c r="DIB195" s="478"/>
      <c r="DIC195" s="478"/>
      <c r="DID195" s="478"/>
      <c r="DIE195" s="478"/>
      <c r="DIF195" s="478"/>
      <c r="DIG195" s="478"/>
      <c r="DIH195" s="478"/>
      <c r="DII195" s="478"/>
      <c r="DIJ195" s="478"/>
      <c r="DIK195" s="478"/>
      <c r="DIL195" s="478"/>
      <c r="DIM195" s="478"/>
      <c r="DIN195" s="478"/>
      <c r="DIO195" s="478"/>
      <c r="DIP195" s="478"/>
      <c r="DIQ195" s="478"/>
      <c r="DIR195" s="478"/>
      <c r="DIS195" s="478"/>
      <c r="DIT195" s="478"/>
      <c r="DIU195" s="478"/>
      <c r="DIV195" s="478"/>
      <c r="DIW195" s="478"/>
      <c r="DIX195" s="478"/>
      <c r="DIY195" s="478"/>
      <c r="DIZ195" s="478"/>
      <c r="DJA195" s="478"/>
      <c r="DJB195" s="478"/>
      <c r="DJC195" s="478"/>
      <c r="DJD195" s="478"/>
      <c r="DJE195" s="478"/>
      <c r="DJF195" s="478"/>
      <c r="DJG195" s="478"/>
      <c r="DJH195" s="478"/>
      <c r="DJI195" s="478"/>
      <c r="DJJ195" s="478"/>
      <c r="DJK195" s="478"/>
      <c r="DJL195" s="478"/>
      <c r="DJM195" s="478"/>
      <c r="DJN195" s="478"/>
      <c r="DJO195" s="478"/>
      <c r="DJP195" s="478"/>
      <c r="DJQ195" s="478"/>
      <c r="DJR195" s="478"/>
      <c r="DJS195" s="478"/>
      <c r="DJT195" s="478"/>
      <c r="DJU195" s="478"/>
      <c r="DJV195" s="478"/>
      <c r="DJW195" s="478"/>
      <c r="DJX195" s="478"/>
      <c r="DJY195" s="478"/>
      <c r="DJZ195" s="478"/>
      <c r="DKA195" s="478"/>
      <c r="DKB195" s="478"/>
      <c r="DKC195" s="478"/>
      <c r="DKD195" s="478"/>
      <c r="DKE195" s="478"/>
      <c r="DKF195" s="478"/>
      <c r="DKG195" s="478"/>
      <c r="DKH195" s="478"/>
      <c r="DKI195" s="478"/>
      <c r="DKJ195" s="478"/>
      <c r="DKK195" s="478"/>
      <c r="DKL195" s="478"/>
      <c r="DKM195" s="478"/>
      <c r="DKN195" s="478"/>
      <c r="DKO195" s="478"/>
      <c r="DKP195" s="478"/>
      <c r="DKQ195" s="478"/>
      <c r="DKR195" s="478"/>
      <c r="DKS195" s="478"/>
      <c r="DKT195" s="478"/>
      <c r="DKU195" s="478"/>
      <c r="DKV195" s="478"/>
      <c r="DKW195" s="478"/>
      <c r="DKX195" s="478"/>
      <c r="DKY195" s="478"/>
      <c r="DKZ195" s="478"/>
      <c r="DLA195" s="478"/>
      <c r="DLB195" s="478"/>
      <c r="DLC195" s="478"/>
      <c r="DLD195" s="478"/>
      <c r="DLE195" s="478"/>
      <c r="DLF195" s="478"/>
      <c r="DLG195" s="478"/>
      <c r="DLH195" s="478"/>
      <c r="DLI195" s="478"/>
      <c r="DLJ195" s="478"/>
      <c r="DLK195" s="478"/>
      <c r="DLL195" s="478"/>
      <c r="DLM195" s="478"/>
      <c r="DLN195" s="478"/>
      <c r="DLO195" s="478"/>
      <c r="DLP195" s="478"/>
      <c r="DLQ195" s="478"/>
      <c r="DLR195" s="478"/>
      <c r="DLS195" s="478"/>
      <c r="DLT195" s="478"/>
      <c r="DLU195" s="478"/>
      <c r="DLV195" s="478"/>
      <c r="DLW195" s="478"/>
      <c r="DLX195" s="478"/>
      <c r="DLY195" s="478"/>
      <c r="DLZ195" s="478"/>
      <c r="DMA195" s="478"/>
      <c r="DMB195" s="478"/>
      <c r="DMC195" s="478"/>
      <c r="DMD195" s="478"/>
      <c r="DME195" s="478"/>
      <c r="DMF195" s="478"/>
      <c r="DMG195" s="478"/>
      <c r="DMH195" s="478"/>
      <c r="DMI195" s="478"/>
      <c r="DMJ195" s="478"/>
      <c r="DMK195" s="478"/>
      <c r="DML195" s="478"/>
      <c r="DMM195" s="478"/>
      <c r="DMN195" s="478"/>
      <c r="DMO195" s="478"/>
      <c r="DMP195" s="478"/>
      <c r="DMQ195" s="478"/>
      <c r="DMR195" s="478"/>
      <c r="DMS195" s="478"/>
      <c r="DMT195" s="478"/>
      <c r="DMU195" s="478"/>
      <c r="DMV195" s="478"/>
      <c r="DMW195" s="478"/>
      <c r="DMX195" s="478"/>
      <c r="DMY195" s="478"/>
      <c r="DMZ195" s="478"/>
      <c r="DNA195" s="478"/>
      <c r="DNB195" s="478"/>
      <c r="DNC195" s="478"/>
      <c r="DND195" s="478"/>
      <c r="DNE195" s="478"/>
      <c r="DNF195" s="478"/>
      <c r="DNG195" s="478"/>
      <c r="DNH195" s="478"/>
      <c r="DNI195" s="478"/>
      <c r="DNJ195" s="478"/>
      <c r="DNK195" s="478"/>
      <c r="DNL195" s="478"/>
      <c r="DNM195" s="478"/>
      <c r="DNN195" s="478"/>
      <c r="DNO195" s="478"/>
      <c r="DNP195" s="478"/>
      <c r="DNQ195" s="478"/>
      <c r="DNR195" s="478"/>
      <c r="DNS195" s="478"/>
      <c r="DNT195" s="478"/>
      <c r="DNU195" s="478"/>
      <c r="DNV195" s="478"/>
      <c r="DNW195" s="478"/>
      <c r="DNX195" s="478"/>
      <c r="DNY195" s="478"/>
      <c r="DNZ195" s="478"/>
      <c r="DOA195" s="478"/>
      <c r="DOB195" s="478"/>
      <c r="DOC195" s="478"/>
      <c r="DOD195" s="478"/>
      <c r="DOE195" s="478"/>
      <c r="DOF195" s="478"/>
      <c r="DOG195" s="478"/>
      <c r="DOH195" s="478"/>
      <c r="DOI195" s="478"/>
      <c r="DOJ195" s="478"/>
      <c r="DOK195" s="478"/>
      <c r="DOL195" s="478"/>
      <c r="DOM195" s="478"/>
      <c r="DON195" s="478"/>
      <c r="DOO195" s="478"/>
      <c r="DOP195" s="478"/>
      <c r="DOQ195" s="478"/>
      <c r="DOR195" s="478"/>
      <c r="DOS195" s="478"/>
      <c r="DOT195" s="478"/>
      <c r="DOU195" s="478"/>
      <c r="DOV195" s="478"/>
      <c r="DOW195" s="478"/>
      <c r="DOX195" s="478"/>
      <c r="DOY195" s="478"/>
      <c r="DOZ195" s="478"/>
      <c r="DPA195" s="478"/>
      <c r="DPB195" s="478"/>
      <c r="DPC195" s="478"/>
      <c r="DPD195" s="478"/>
      <c r="DPE195" s="478"/>
      <c r="DPF195" s="478"/>
      <c r="DPG195" s="478"/>
      <c r="DPH195" s="478"/>
      <c r="DPI195" s="478"/>
      <c r="DPJ195" s="478"/>
      <c r="DPK195" s="478"/>
      <c r="DPL195" s="478"/>
      <c r="DPM195" s="478"/>
      <c r="DPN195" s="478"/>
      <c r="DPO195" s="478"/>
      <c r="DPP195" s="478"/>
      <c r="DPQ195" s="478"/>
      <c r="DPR195" s="478"/>
      <c r="DPS195" s="478"/>
      <c r="DPT195" s="478"/>
      <c r="DPU195" s="478"/>
      <c r="DPV195" s="478"/>
      <c r="DPW195" s="478"/>
      <c r="DPX195" s="478"/>
      <c r="DPY195" s="478"/>
      <c r="DPZ195" s="478"/>
      <c r="DQA195" s="478"/>
      <c r="DQB195" s="478"/>
      <c r="DQC195" s="478"/>
      <c r="DQD195" s="478"/>
      <c r="DQE195" s="478"/>
      <c r="DQF195" s="478"/>
      <c r="DQG195" s="478"/>
      <c r="DQH195" s="478"/>
      <c r="DQI195" s="478"/>
      <c r="DQJ195" s="478"/>
      <c r="DQK195" s="478"/>
      <c r="DQL195" s="478"/>
      <c r="DQM195" s="478"/>
      <c r="DQN195" s="478"/>
      <c r="DQO195" s="478"/>
      <c r="DQP195" s="478"/>
      <c r="DQQ195" s="478"/>
      <c r="DQR195" s="478"/>
      <c r="DQS195" s="478"/>
      <c r="DQT195" s="478"/>
      <c r="DQU195" s="478"/>
      <c r="DQV195" s="478"/>
      <c r="DQW195" s="478"/>
      <c r="DQX195" s="478"/>
      <c r="DQY195" s="478"/>
      <c r="DQZ195" s="478"/>
      <c r="DRA195" s="478"/>
      <c r="DRB195" s="478"/>
      <c r="DRC195" s="478"/>
      <c r="DRD195" s="478"/>
      <c r="DRE195" s="478"/>
      <c r="DRF195" s="478"/>
      <c r="DRG195" s="478"/>
      <c r="DRH195" s="478"/>
      <c r="DRI195" s="478"/>
      <c r="DRJ195" s="478"/>
      <c r="DRK195" s="478"/>
      <c r="DRL195" s="478"/>
      <c r="DRM195" s="478"/>
      <c r="DRN195" s="478"/>
      <c r="DRO195" s="478"/>
      <c r="DRP195" s="478"/>
      <c r="DRQ195" s="478"/>
      <c r="DRR195" s="478"/>
      <c r="DRS195" s="478"/>
      <c r="DRT195" s="478"/>
      <c r="DRU195" s="478"/>
      <c r="DRV195" s="478"/>
      <c r="DRW195" s="478"/>
      <c r="DRX195" s="478"/>
      <c r="DRY195" s="478"/>
      <c r="DRZ195" s="478"/>
      <c r="DSA195" s="478"/>
      <c r="DSB195" s="478"/>
      <c r="DSC195" s="478"/>
      <c r="DSD195" s="478"/>
      <c r="DSE195" s="478"/>
      <c r="DSF195" s="478"/>
      <c r="DSG195" s="478"/>
      <c r="DSH195" s="478"/>
      <c r="DSI195" s="478"/>
      <c r="DSJ195" s="478"/>
      <c r="DSK195" s="478"/>
      <c r="DSL195" s="478"/>
      <c r="DSM195" s="478"/>
      <c r="DSN195" s="478"/>
      <c r="DSO195" s="478"/>
      <c r="DSP195" s="478"/>
      <c r="DSQ195" s="478"/>
      <c r="DSR195" s="478"/>
      <c r="DSS195" s="478"/>
      <c r="DST195" s="478"/>
      <c r="DSU195" s="478"/>
      <c r="DSV195" s="478"/>
      <c r="DSW195" s="478"/>
      <c r="DSX195" s="478"/>
      <c r="DSY195" s="478"/>
      <c r="DSZ195" s="478"/>
      <c r="DTA195" s="478"/>
      <c r="DTB195" s="478"/>
      <c r="DTC195" s="478"/>
      <c r="DTD195" s="478"/>
      <c r="DTE195" s="478"/>
      <c r="DTF195" s="478"/>
      <c r="DTG195" s="478"/>
      <c r="DTH195" s="478"/>
      <c r="DTI195" s="478"/>
      <c r="DTJ195" s="478"/>
      <c r="DTK195" s="478"/>
      <c r="DTL195" s="478"/>
      <c r="DTM195" s="478"/>
      <c r="DTN195" s="478"/>
      <c r="DTO195" s="478"/>
      <c r="DTP195" s="478"/>
      <c r="DTQ195" s="478"/>
      <c r="DTR195" s="478"/>
      <c r="DTS195" s="478"/>
      <c r="DTT195" s="478"/>
      <c r="DTU195" s="478"/>
      <c r="DTV195" s="478"/>
      <c r="DTW195" s="478"/>
      <c r="DTX195" s="478"/>
      <c r="DTY195" s="478"/>
      <c r="DTZ195" s="478"/>
      <c r="DUA195" s="478"/>
      <c r="DUB195" s="478"/>
      <c r="DUC195" s="478"/>
      <c r="DUD195" s="478"/>
      <c r="DUE195" s="478"/>
      <c r="DUF195" s="478"/>
      <c r="DUG195" s="478"/>
      <c r="DUH195" s="478"/>
      <c r="DUI195" s="478"/>
      <c r="DUJ195" s="478"/>
      <c r="DUK195" s="478"/>
      <c r="DUL195" s="478"/>
      <c r="DUM195" s="478"/>
      <c r="DUN195" s="478"/>
      <c r="DUO195" s="478"/>
      <c r="DUP195" s="478"/>
      <c r="DUQ195" s="478"/>
      <c r="DUR195" s="478"/>
      <c r="DUS195" s="478"/>
      <c r="DUT195" s="478"/>
      <c r="DUU195" s="478"/>
      <c r="DUV195" s="478"/>
      <c r="DUW195" s="478"/>
      <c r="DUX195" s="478"/>
      <c r="DUY195" s="478"/>
      <c r="DUZ195" s="478"/>
      <c r="DVA195" s="478"/>
      <c r="DVB195" s="478"/>
      <c r="DVC195" s="478"/>
      <c r="DVD195" s="478"/>
      <c r="DVE195" s="478"/>
      <c r="DVF195" s="478"/>
      <c r="DVG195" s="478"/>
      <c r="DVH195" s="478"/>
      <c r="DVI195" s="478"/>
      <c r="DVJ195" s="478"/>
      <c r="DVK195" s="478"/>
      <c r="DVL195" s="478"/>
      <c r="DVM195" s="478"/>
      <c r="DVN195" s="478"/>
      <c r="DVO195" s="478"/>
      <c r="DVP195" s="478"/>
      <c r="DVQ195" s="478"/>
      <c r="DVR195" s="478"/>
      <c r="DVS195" s="478"/>
      <c r="DVT195" s="478"/>
      <c r="DVU195" s="478"/>
      <c r="DVV195" s="478"/>
      <c r="DVW195" s="478"/>
      <c r="DVX195" s="478"/>
      <c r="DVY195" s="478"/>
      <c r="DVZ195" s="478"/>
      <c r="DWA195" s="478"/>
      <c r="DWB195" s="478"/>
      <c r="DWC195" s="478"/>
      <c r="DWD195" s="478"/>
      <c r="DWE195" s="478"/>
      <c r="DWF195" s="478"/>
      <c r="DWG195" s="478"/>
      <c r="DWH195" s="478"/>
      <c r="DWI195" s="478"/>
      <c r="DWJ195" s="478"/>
      <c r="DWK195" s="478"/>
      <c r="DWL195" s="478"/>
      <c r="DWM195" s="478"/>
      <c r="DWN195" s="478"/>
      <c r="DWO195" s="478"/>
      <c r="DWP195" s="478"/>
      <c r="DWQ195" s="478"/>
      <c r="DWR195" s="478"/>
      <c r="DWS195" s="478"/>
      <c r="DWT195" s="478"/>
      <c r="DWU195" s="478"/>
      <c r="DWV195" s="478"/>
      <c r="DWW195" s="478"/>
      <c r="DWX195" s="478"/>
      <c r="DWY195" s="478"/>
      <c r="DWZ195" s="478"/>
      <c r="DXA195" s="478"/>
      <c r="DXB195" s="478"/>
      <c r="DXC195" s="478"/>
      <c r="DXD195" s="478"/>
      <c r="DXE195" s="478"/>
      <c r="DXF195" s="478"/>
      <c r="DXG195" s="478"/>
      <c r="DXH195" s="478"/>
      <c r="DXI195" s="478"/>
      <c r="DXJ195" s="478"/>
      <c r="DXK195" s="478"/>
      <c r="DXL195" s="478"/>
      <c r="DXM195" s="478"/>
      <c r="DXN195" s="478"/>
      <c r="DXO195" s="478"/>
      <c r="DXP195" s="478"/>
      <c r="DXQ195" s="478"/>
      <c r="DXR195" s="478"/>
      <c r="DXS195" s="478"/>
      <c r="DXT195" s="478"/>
      <c r="DXU195" s="478"/>
      <c r="DXV195" s="478"/>
      <c r="DXW195" s="478"/>
      <c r="DXX195" s="478"/>
      <c r="DXY195" s="478"/>
      <c r="DXZ195" s="478"/>
      <c r="DYA195" s="478"/>
      <c r="DYB195" s="478"/>
      <c r="DYC195" s="478"/>
      <c r="DYD195" s="478"/>
      <c r="DYE195" s="478"/>
      <c r="DYF195" s="478"/>
      <c r="DYG195" s="478"/>
      <c r="DYH195" s="478"/>
      <c r="DYI195" s="478"/>
      <c r="DYJ195" s="478"/>
      <c r="DYK195" s="478"/>
      <c r="DYL195" s="478"/>
      <c r="DYM195" s="478"/>
      <c r="DYN195" s="478"/>
      <c r="DYO195" s="478"/>
      <c r="DYP195" s="478"/>
      <c r="DYQ195" s="478"/>
      <c r="DYR195" s="478"/>
      <c r="DYS195" s="478"/>
      <c r="DYT195" s="478"/>
      <c r="DYU195" s="478"/>
      <c r="DYV195" s="478"/>
      <c r="DYW195" s="478"/>
      <c r="DYX195" s="478"/>
      <c r="DYY195" s="478"/>
      <c r="DYZ195" s="478"/>
      <c r="DZA195" s="478"/>
      <c r="DZB195" s="478"/>
      <c r="DZC195" s="478"/>
      <c r="DZD195" s="478"/>
      <c r="DZE195" s="478"/>
      <c r="DZF195" s="478"/>
      <c r="DZG195" s="478"/>
      <c r="DZH195" s="478"/>
      <c r="DZI195" s="478"/>
      <c r="DZJ195" s="478"/>
      <c r="DZK195" s="478"/>
      <c r="DZL195" s="478"/>
      <c r="DZM195" s="478"/>
      <c r="DZN195" s="478"/>
      <c r="DZO195" s="478"/>
      <c r="DZP195" s="478"/>
      <c r="DZQ195" s="478"/>
      <c r="DZR195" s="478"/>
      <c r="DZS195" s="478"/>
      <c r="DZT195" s="478"/>
      <c r="DZU195" s="478"/>
      <c r="DZV195" s="478"/>
      <c r="DZW195" s="478"/>
      <c r="DZX195" s="478"/>
      <c r="DZY195" s="478"/>
      <c r="DZZ195" s="478"/>
      <c r="EAA195" s="478"/>
      <c r="EAB195" s="478"/>
      <c r="EAC195" s="478"/>
      <c r="EAD195" s="478"/>
      <c r="EAE195" s="478"/>
      <c r="EAF195" s="478"/>
      <c r="EAG195" s="478"/>
      <c r="EAH195" s="478"/>
      <c r="EAI195" s="478"/>
      <c r="EAJ195" s="478"/>
      <c r="EAK195" s="478"/>
      <c r="EAL195" s="478"/>
      <c r="EAM195" s="478"/>
      <c r="EAN195" s="478"/>
      <c r="EAO195" s="478"/>
      <c r="EAP195" s="478"/>
      <c r="EAQ195" s="478"/>
      <c r="EAR195" s="478"/>
      <c r="EAS195" s="478"/>
      <c r="EAT195" s="478"/>
      <c r="EAU195" s="478"/>
      <c r="EAV195" s="478"/>
      <c r="EAW195" s="478"/>
      <c r="EAX195" s="478"/>
      <c r="EAY195" s="478"/>
      <c r="EAZ195" s="478"/>
      <c r="EBA195" s="478"/>
      <c r="EBB195" s="478"/>
      <c r="EBC195" s="478"/>
      <c r="EBD195" s="478"/>
      <c r="EBE195" s="478"/>
      <c r="EBF195" s="478"/>
      <c r="EBG195" s="478"/>
      <c r="EBH195" s="478"/>
      <c r="EBI195" s="478"/>
      <c r="EBJ195" s="478"/>
      <c r="EBK195" s="478"/>
      <c r="EBL195" s="478"/>
      <c r="EBM195" s="478"/>
      <c r="EBN195" s="478"/>
      <c r="EBO195" s="478"/>
      <c r="EBP195" s="478"/>
      <c r="EBQ195" s="478"/>
      <c r="EBR195" s="478"/>
      <c r="EBS195" s="478"/>
      <c r="EBT195" s="478"/>
      <c r="EBU195" s="478"/>
      <c r="EBV195" s="478"/>
      <c r="EBW195" s="478"/>
      <c r="EBX195" s="478"/>
      <c r="EBY195" s="478"/>
      <c r="EBZ195" s="478"/>
      <c r="ECA195" s="478"/>
      <c r="ECB195" s="478"/>
      <c r="ECC195" s="478"/>
      <c r="ECD195" s="478"/>
      <c r="ECE195" s="478"/>
      <c r="ECF195" s="478"/>
      <c r="ECG195" s="478"/>
      <c r="ECH195" s="478"/>
      <c r="ECI195" s="478"/>
      <c r="ECJ195" s="478"/>
      <c r="ECK195" s="478"/>
      <c r="ECL195" s="478"/>
      <c r="ECM195" s="478"/>
      <c r="ECN195" s="478"/>
      <c r="ECO195" s="478"/>
      <c r="ECP195" s="478"/>
      <c r="ECQ195" s="478"/>
      <c r="ECR195" s="478"/>
      <c r="ECS195" s="478"/>
      <c r="ECT195" s="478"/>
      <c r="ECU195" s="478"/>
      <c r="ECV195" s="478"/>
      <c r="ECW195" s="478"/>
      <c r="ECX195" s="478"/>
      <c r="ECY195" s="478"/>
      <c r="ECZ195" s="478"/>
      <c r="EDA195" s="478"/>
      <c r="EDB195" s="478"/>
      <c r="EDC195" s="478"/>
      <c r="EDD195" s="478"/>
      <c r="EDE195" s="478"/>
      <c r="EDF195" s="478"/>
      <c r="EDG195" s="478"/>
      <c r="EDH195" s="478"/>
      <c r="EDI195" s="478"/>
      <c r="EDJ195" s="478"/>
      <c r="EDK195" s="478"/>
      <c r="EDL195" s="478"/>
      <c r="EDM195" s="478"/>
      <c r="EDN195" s="478"/>
      <c r="EDO195" s="478"/>
      <c r="EDP195" s="478"/>
      <c r="EDQ195" s="478"/>
      <c r="EDR195" s="478"/>
      <c r="EDS195" s="478"/>
      <c r="EDT195" s="478"/>
      <c r="EDU195" s="478"/>
      <c r="EDV195" s="478"/>
      <c r="EDW195" s="478"/>
      <c r="EDX195" s="478"/>
      <c r="EDY195" s="478"/>
      <c r="EDZ195" s="478"/>
      <c r="EEA195" s="478"/>
      <c r="EEB195" s="478"/>
      <c r="EEC195" s="478"/>
      <c r="EED195" s="478"/>
      <c r="EEE195" s="478"/>
      <c r="EEF195" s="478"/>
      <c r="EEG195" s="478"/>
      <c r="EEH195" s="478"/>
      <c r="EEI195" s="478"/>
      <c r="EEJ195" s="478"/>
      <c r="EEK195" s="478"/>
      <c r="EEL195" s="478"/>
      <c r="EEM195" s="478"/>
      <c r="EEN195" s="478"/>
      <c r="EEO195" s="478"/>
      <c r="EEP195" s="478"/>
      <c r="EEQ195" s="478"/>
      <c r="EER195" s="478"/>
      <c r="EES195" s="478"/>
      <c r="EET195" s="478"/>
      <c r="EEU195" s="478"/>
      <c r="EEV195" s="478"/>
      <c r="EEW195" s="478"/>
      <c r="EEX195" s="478"/>
      <c r="EEY195" s="478"/>
      <c r="EEZ195" s="478"/>
      <c r="EFA195" s="478"/>
      <c r="EFB195" s="478"/>
      <c r="EFC195" s="478"/>
      <c r="EFD195" s="478"/>
      <c r="EFE195" s="478"/>
      <c r="EFF195" s="478"/>
      <c r="EFG195" s="478"/>
      <c r="EFH195" s="478"/>
      <c r="EFI195" s="478"/>
      <c r="EFJ195" s="478"/>
      <c r="EFK195" s="478"/>
      <c r="EFL195" s="478"/>
      <c r="EFM195" s="478"/>
      <c r="EFN195" s="478"/>
      <c r="EFO195" s="478"/>
      <c r="EFP195" s="478"/>
      <c r="EFQ195" s="478"/>
      <c r="EFR195" s="478"/>
      <c r="EFS195" s="478"/>
      <c r="EFT195" s="478"/>
      <c r="EFU195" s="478"/>
      <c r="EFV195" s="478"/>
      <c r="EFW195" s="478"/>
      <c r="EFX195" s="478"/>
      <c r="EFY195" s="478"/>
      <c r="EFZ195" s="478"/>
      <c r="EGA195" s="478"/>
      <c r="EGB195" s="478"/>
      <c r="EGC195" s="478"/>
      <c r="EGD195" s="478"/>
      <c r="EGE195" s="478"/>
      <c r="EGF195" s="478"/>
      <c r="EGG195" s="478"/>
      <c r="EGH195" s="478"/>
      <c r="EGI195" s="478"/>
      <c r="EGJ195" s="478"/>
      <c r="EGK195" s="478"/>
      <c r="EGL195" s="478"/>
      <c r="EGM195" s="478"/>
      <c r="EGN195" s="478"/>
      <c r="EGO195" s="478"/>
      <c r="EGP195" s="478"/>
      <c r="EGQ195" s="478"/>
      <c r="EGR195" s="478"/>
      <c r="EGS195" s="478"/>
      <c r="EGT195" s="478"/>
      <c r="EGU195" s="478"/>
      <c r="EGV195" s="478"/>
      <c r="EGW195" s="478"/>
      <c r="EGX195" s="478"/>
      <c r="EGY195" s="478"/>
      <c r="EGZ195" s="478"/>
      <c r="EHA195" s="478"/>
      <c r="EHB195" s="478"/>
      <c r="EHC195" s="478"/>
      <c r="EHD195" s="478"/>
      <c r="EHE195" s="478"/>
      <c r="EHF195" s="478"/>
      <c r="EHG195" s="478"/>
      <c r="EHH195" s="478"/>
      <c r="EHI195" s="478"/>
      <c r="EHJ195" s="478"/>
      <c r="EHK195" s="478"/>
      <c r="EHL195" s="478"/>
      <c r="EHM195" s="478"/>
      <c r="EHN195" s="478"/>
      <c r="EHO195" s="478"/>
      <c r="EHP195" s="478"/>
      <c r="EHQ195" s="478"/>
      <c r="EHR195" s="478"/>
      <c r="EHS195" s="478"/>
      <c r="EHT195" s="478"/>
      <c r="EHU195" s="478"/>
      <c r="EHV195" s="478"/>
      <c r="EHW195" s="478"/>
      <c r="EHX195" s="478"/>
      <c r="EHY195" s="478"/>
      <c r="EHZ195" s="478"/>
      <c r="EIA195" s="478"/>
      <c r="EIB195" s="478"/>
      <c r="EIC195" s="478"/>
      <c r="EID195" s="478"/>
      <c r="EIE195" s="478"/>
      <c r="EIF195" s="478"/>
      <c r="EIG195" s="478"/>
      <c r="EIH195" s="478"/>
      <c r="EII195" s="478"/>
      <c r="EIJ195" s="478"/>
      <c r="EIK195" s="478"/>
      <c r="EIL195" s="478"/>
      <c r="EIM195" s="478"/>
      <c r="EIN195" s="478"/>
      <c r="EIO195" s="478"/>
      <c r="EIP195" s="478"/>
      <c r="EIQ195" s="478"/>
      <c r="EIR195" s="478"/>
      <c r="EIS195" s="478"/>
      <c r="EIT195" s="478"/>
      <c r="EIU195" s="478"/>
      <c r="EIV195" s="478"/>
      <c r="EIW195" s="478"/>
      <c r="EIX195" s="478"/>
      <c r="EIY195" s="478"/>
      <c r="EIZ195" s="478"/>
      <c r="EJA195" s="478"/>
      <c r="EJB195" s="478"/>
      <c r="EJC195" s="478"/>
      <c r="EJD195" s="478"/>
      <c r="EJE195" s="478"/>
      <c r="EJF195" s="478"/>
      <c r="EJG195" s="478"/>
      <c r="EJH195" s="478"/>
      <c r="EJI195" s="478"/>
      <c r="EJJ195" s="478"/>
      <c r="EJK195" s="478"/>
      <c r="EJL195" s="478"/>
      <c r="EJM195" s="478"/>
      <c r="EJN195" s="478"/>
      <c r="EJO195" s="478"/>
      <c r="EJP195" s="478"/>
      <c r="EJQ195" s="478"/>
      <c r="EJR195" s="478"/>
      <c r="EJS195" s="478"/>
      <c r="EJT195" s="478"/>
      <c r="EJU195" s="478"/>
      <c r="EJV195" s="478"/>
      <c r="EJW195" s="478"/>
      <c r="EJX195" s="478"/>
      <c r="EJY195" s="478"/>
      <c r="EJZ195" s="478"/>
      <c r="EKA195" s="478"/>
      <c r="EKB195" s="478"/>
      <c r="EKC195" s="478"/>
      <c r="EKD195" s="478"/>
      <c r="EKE195" s="478"/>
      <c r="EKF195" s="478"/>
      <c r="EKG195" s="478"/>
      <c r="EKH195" s="478"/>
      <c r="EKI195" s="478"/>
      <c r="EKJ195" s="478"/>
      <c r="EKK195" s="478"/>
      <c r="EKL195" s="478"/>
      <c r="EKM195" s="478"/>
      <c r="EKN195" s="478"/>
      <c r="EKO195" s="478"/>
      <c r="EKP195" s="478"/>
      <c r="EKQ195" s="478"/>
      <c r="EKR195" s="478"/>
      <c r="EKS195" s="478"/>
      <c r="EKT195" s="478"/>
      <c r="EKU195" s="478"/>
      <c r="EKV195" s="478"/>
      <c r="EKW195" s="478"/>
      <c r="EKX195" s="478"/>
      <c r="EKY195" s="478"/>
      <c r="EKZ195" s="478"/>
      <c r="ELA195" s="478"/>
      <c r="ELB195" s="478"/>
      <c r="ELC195" s="478"/>
      <c r="ELD195" s="478"/>
      <c r="ELE195" s="478"/>
      <c r="ELF195" s="478"/>
      <c r="ELG195" s="478"/>
      <c r="ELH195" s="478"/>
      <c r="ELI195" s="478"/>
      <c r="ELJ195" s="478"/>
      <c r="ELK195" s="478"/>
      <c r="ELL195" s="478"/>
      <c r="ELM195" s="478"/>
      <c r="ELN195" s="478"/>
      <c r="ELO195" s="478"/>
      <c r="ELP195" s="478"/>
      <c r="ELQ195" s="478"/>
      <c r="ELR195" s="478"/>
      <c r="ELS195" s="478"/>
      <c r="ELT195" s="478"/>
      <c r="ELU195" s="478"/>
      <c r="ELV195" s="478"/>
      <c r="ELW195" s="478"/>
      <c r="ELX195" s="478"/>
      <c r="ELY195" s="478"/>
      <c r="ELZ195" s="478"/>
      <c r="EMA195" s="478"/>
      <c r="EMB195" s="478"/>
      <c r="EMC195" s="478"/>
      <c r="EMD195" s="478"/>
      <c r="EME195" s="478"/>
      <c r="EMF195" s="478"/>
      <c r="EMG195" s="478"/>
      <c r="EMH195" s="478"/>
      <c r="EMI195" s="478"/>
      <c r="EMJ195" s="478"/>
      <c r="EMK195" s="478"/>
      <c r="EML195" s="478"/>
      <c r="EMM195" s="478"/>
      <c r="EMN195" s="478"/>
      <c r="EMO195" s="478"/>
      <c r="EMP195" s="478"/>
      <c r="EMQ195" s="478"/>
      <c r="EMR195" s="478"/>
      <c r="EMS195" s="478"/>
      <c r="EMT195" s="478"/>
      <c r="EMU195" s="478"/>
      <c r="EMV195" s="478"/>
      <c r="EMW195" s="478"/>
      <c r="EMX195" s="478"/>
      <c r="EMY195" s="478"/>
      <c r="EMZ195" s="478"/>
      <c r="ENA195" s="478"/>
      <c r="ENB195" s="478"/>
      <c r="ENC195" s="478"/>
      <c r="END195" s="478"/>
      <c r="ENE195" s="478"/>
      <c r="ENF195" s="478"/>
      <c r="ENG195" s="478"/>
      <c r="ENH195" s="478"/>
      <c r="ENI195" s="478"/>
      <c r="ENJ195" s="478"/>
      <c r="ENK195" s="478"/>
      <c r="ENL195" s="478"/>
      <c r="ENM195" s="478"/>
      <c r="ENN195" s="478"/>
      <c r="ENO195" s="478"/>
      <c r="ENP195" s="478"/>
      <c r="ENQ195" s="478"/>
      <c r="ENR195" s="478"/>
      <c r="ENS195" s="478"/>
      <c r="ENT195" s="478"/>
      <c r="ENU195" s="478"/>
      <c r="ENV195" s="478"/>
      <c r="ENW195" s="478"/>
      <c r="ENX195" s="478"/>
      <c r="ENY195" s="478"/>
      <c r="ENZ195" s="478"/>
      <c r="EOA195" s="478"/>
      <c r="EOB195" s="478"/>
      <c r="EOC195" s="478"/>
      <c r="EOD195" s="478"/>
      <c r="EOE195" s="478"/>
      <c r="EOF195" s="478"/>
      <c r="EOG195" s="478"/>
      <c r="EOH195" s="478"/>
      <c r="EOI195" s="478"/>
      <c r="EOJ195" s="478"/>
      <c r="EOK195" s="478"/>
      <c r="EOL195" s="478"/>
      <c r="EOM195" s="478"/>
      <c r="EON195" s="478"/>
      <c r="EOO195" s="478"/>
      <c r="EOP195" s="478"/>
      <c r="EOQ195" s="478"/>
      <c r="EOR195" s="478"/>
      <c r="EOS195" s="478"/>
      <c r="EOT195" s="478"/>
      <c r="EOU195" s="478"/>
      <c r="EOV195" s="478"/>
      <c r="EOW195" s="478"/>
      <c r="EOX195" s="478"/>
      <c r="EOY195" s="478"/>
      <c r="EOZ195" s="478"/>
      <c r="EPA195" s="478"/>
      <c r="EPB195" s="478"/>
      <c r="EPC195" s="478"/>
      <c r="EPD195" s="478"/>
      <c r="EPE195" s="478"/>
      <c r="EPF195" s="478"/>
      <c r="EPG195" s="478"/>
      <c r="EPH195" s="478"/>
      <c r="EPI195" s="478"/>
      <c r="EPJ195" s="478"/>
      <c r="EPK195" s="478"/>
      <c r="EPL195" s="478"/>
      <c r="EPM195" s="478"/>
      <c r="EPN195" s="478"/>
      <c r="EPO195" s="478"/>
      <c r="EPP195" s="478"/>
      <c r="EPQ195" s="478"/>
      <c r="EPR195" s="478"/>
      <c r="EPS195" s="478"/>
      <c r="EPT195" s="478"/>
      <c r="EPU195" s="478"/>
      <c r="EPV195" s="478"/>
      <c r="EPW195" s="478"/>
      <c r="EPX195" s="478"/>
      <c r="EPY195" s="478"/>
      <c r="EPZ195" s="478"/>
      <c r="EQA195" s="478"/>
      <c r="EQB195" s="478"/>
      <c r="EQC195" s="478"/>
      <c r="EQD195" s="478"/>
      <c r="EQE195" s="478"/>
      <c r="EQF195" s="478"/>
      <c r="EQG195" s="478"/>
      <c r="EQH195" s="478"/>
      <c r="EQI195" s="478"/>
      <c r="EQJ195" s="478"/>
      <c r="EQK195" s="478"/>
      <c r="EQL195" s="478"/>
      <c r="EQM195" s="478"/>
      <c r="EQN195" s="478"/>
      <c r="EQO195" s="478"/>
      <c r="EQP195" s="478"/>
      <c r="EQQ195" s="478"/>
      <c r="EQR195" s="478"/>
      <c r="EQS195" s="478"/>
      <c r="EQT195" s="478"/>
      <c r="EQU195" s="478"/>
      <c r="EQV195" s="478"/>
      <c r="EQW195" s="478"/>
      <c r="EQX195" s="478"/>
      <c r="EQY195" s="478"/>
      <c r="EQZ195" s="478"/>
      <c r="ERA195" s="478"/>
      <c r="ERB195" s="478"/>
      <c r="ERC195" s="478"/>
      <c r="ERD195" s="478"/>
      <c r="ERE195" s="478"/>
      <c r="ERF195" s="478"/>
      <c r="ERG195" s="478"/>
      <c r="ERH195" s="478"/>
      <c r="ERI195" s="478"/>
      <c r="ERJ195" s="478"/>
      <c r="ERK195" s="478"/>
      <c r="ERL195" s="478"/>
      <c r="ERM195" s="478"/>
      <c r="ERN195" s="478"/>
      <c r="ERO195" s="478"/>
      <c r="ERP195" s="478"/>
      <c r="ERQ195" s="478"/>
      <c r="ERR195" s="478"/>
      <c r="ERS195" s="478"/>
      <c r="ERT195" s="478"/>
      <c r="ERU195" s="478"/>
      <c r="ERV195" s="478"/>
      <c r="ERW195" s="478"/>
      <c r="ERX195" s="478"/>
      <c r="ERY195" s="478"/>
      <c r="ERZ195" s="478"/>
      <c r="ESA195" s="478"/>
      <c r="ESB195" s="478"/>
      <c r="ESC195" s="478"/>
      <c r="ESD195" s="478"/>
      <c r="ESE195" s="478"/>
      <c r="ESF195" s="478"/>
      <c r="ESG195" s="478"/>
      <c r="ESH195" s="478"/>
      <c r="ESI195" s="478"/>
      <c r="ESJ195" s="478"/>
      <c r="ESK195" s="478"/>
      <c r="ESL195" s="478"/>
      <c r="ESM195" s="478"/>
      <c r="ESN195" s="478"/>
      <c r="ESO195" s="478"/>
      <c r="ESP195" s="478"/>
      <c r="ESQ195" s="478"/>
      <c r="ESR195" s="478"/>
      <c r="ESS195" s="478"/>
      <c r="EST195" s="478"/>
      <c r="ESU195" s="478"/>
      <c r="ESV195" s="478"/>
      <c r="ESW195" s="478"/>
      <c r="ESX195" s="478"/>
      <c r="ESY195" s="478"/>
      <c r="ESZ195" s="478"/>
      <c r="ETA195" s="478"/>
      <c r="ETB195" s="478"/>
      <c r="ETC195" s="478"/>
      <c r="ETD195" s="478"/>
      <c r="ETE195" s="478"/>
      <c r="ETF195" s="478"/>
      <c r="ETG195" s="478"/>
      <c r="ETH195" s="478"/>
      <c r="ETI195" s="478"/>
      <c r="ETJ195" s="478"/>
      <c r="ETK195" s="478"/>
      <c r="ETL195" s="478"/>
      <c r="ETM195" s="478"/>
      <c r="ETN195" s="478"/>
      <c r="ETO195" s="478"/>
      <c r="ETP195" s="478"/>
      <c r="ETQ195" s="478"/>
      <c r="ETR195" s="478"/>
      <c r="ETS195" s="478"/>
      <c r="ETT195" s="478"/>
      <c r="ETU195" s="478"/>
      <c r="ETV195" s="478"/>
      <c r="ETW195" s="478"/>
      <c r="ETX195" s="478"/>
      <c r="ETY195" s="478"/>
      <c r="ETZ195" s="478"/>
      <c r="EUA195" s="478"/>
      <c r="EUB195" s="478"/>
      <c r="EUC195" s="478"/>
      <c r="EUD195" s="478"/>
      <c r="EUE195" s="478"/>
      <c r="EUF195" s="478"/>
      <c r="EUG195" s="478"/>
      <c r="EUH195" s="478"/>
      <c r="EUI195" s="478"/>
      <c r="EUJ195" s="478"/>
      <c r="EUK195" s="478"/>
      <c r="EUL195" s="478"/>
      <c r="EUM195" s="478"/>
      <c r="EUN195" s="478"/>
      <c r="EUO195" s="478"/>
      <c r="EUP195" s="478"/>
      <c r="EUQ195" s="478"/>
      <c r="EUR195" s="478"/>
      <c r="EUS195" s="478"/>
      <c r="EUT195" s="478"/>
      <c r="EUU195" s="478"/>
      <c r="EUV195" s="478"/>
      <c r="EUW195" s="478"/>
      <c r="EUX195" s="478"/>
      <c r="EUY195" s="478"/>
      <c r="EUZ195" s="478"/>
      <c r="EVA195" s="478"/>
      <c r="EVB195" s="478"/>
      <c r="EVC195" s="478"/>
      <c r="EVD195" s="478"/>
      <c r="EVE195" s="478"/>
      <c r="EVF195" s="478"/>
      <c r="EVG195" s="478"/>
      <c r="EVH195" s="478"/>
      <c r="EVI195" s="478"/>
      <c r="EVJ195" s="478"/>
      <c r="EVK195" s="478"/>
      <c r="EVL195" s="478"/>
      <c r="EVM195" s="478"/>
      <c r="EVN195" s="478"/>
      <c r="EVO195" s="478"/>
      <c r="EVP195" s="478"/>
      <c r="EVQ195" s="478"/>
      <c r="EVR195" s="478"/>
      <c r="EVS195" s="478"/>
      <c r="EVT195" s="478"/>
      <c r="EVU195" s="478"/>
      <c r="EVV195" s="478"/>
      <c r="EVW195" s="478"/>
      <c r="EVX195" s="478"/>
      <c r="EVY195" s="478"/>
      <c r="EVZ195" s="478"/>
      <c r="EWA195" s="478"/>
      <c r="EWB195" s="478"/>
      <c r="EWC195" s="478"/>
      <c r="EWD195" s="478"/>
      <c r="EWE195" s="478"/>
      <c r="EWF195" s="478"/>
      <c r="EWG195" s="478"/>
      <c r="EWH195" s="478"/>
      <c r="EWI195" s="478"/>
      <c r="EWJ195" s="478"/>
      <c r="EWK195" s="478"/>
      <c r="EWL195" s="478"/>
      <c r="EWM195" s="478"/>
      <c r="EWN195" s="478"/>
      <c r="EWO195" s="478"/>
      <c r="EWP195" s="478"/>
      <c r="EWQ195" s="478"/>
      <c r="EWR195" s="478"/>
      <c r="EWS195" s="478"/>
      <c r="EWT195" s="478"/>
      <c r="EWU195" s="478"/>
      <c r="EWV195" s="478"/>
      <c r="EWW195" s="478"/>
      <c r="EWX195" s="478"/>
      <c r="EWY195" s="478"/>
      <c r="EWZ195" s="478"/>
      <c r="EXA195" s="478"/>
      <c r="EXB195" s="478"/>
      <c r="EXC195" s="478"/>
      <c r="EXD195" s="478"/>
      <c r="EXE195" s="478"/>
      <c r="EXF195" s="478"/>
      <c r="EXG195" s="478"/>
      <c r="EXH195" s="478"/>
      <c r="EXI195" s="478"/>
      <c r="EXJ195" s="478"/>
      <c r="EXK195" s="478"/>
      <c r="EXL195" s="478"/>
      <c r="EXM195" s="478"/>
      <c r="EXN195" s="478"/>
      <c r="EXO195" s="478"/>
      <c r="EXP195" s="478"/>
      <c r="EXQ195" s="478"/>
      <c r="EXR195" s="478"/>
      <c r="EXS195" s="478"/>
      <c r="EXT195" s="478"/>
      <c r="EXU195" s="478"/>
      <c r="EXV195" s="478"/>
      <c r="EXW195" s="478"/>
      <c r="EXX195" s="478"/>
      <c r="EXY195" s="478"/>
      <c r="EXZ195" s="478"/>
      <c r="EYA195" s="478"/>
      <c r="EYB195" s="478"/>
      <c r="EYC195" s="478"/>
      <c r="EYD195" s="478"/>
      <c r="EYE195" s="478"/>
      <c r="EYF195" s="478"/>
      <c r="EYG195" s="478"/>
      <c r="EYH195" s="478"/>
      <c r="EYI195" s="478"/>
      <c r="EYJ195" s="478"/>
      <c r="EYK195" s="478"/>
      <c r="EYL195" s="478"/>
      <c r="EYM195" s="478"/>
      <c r="EYN195" s="478"/>
      <c r="EYO195" s="478"/>
      <c r="EYP195" s="478"/>
      <c r="EYQ195" s="478"/>
      <c r="EYR195" s="478"/>
      <c r="EYS195" s="478"/>
      <c r="EYT195" s="478"/>
      <c r="EYU195" s="478"/>
      <c r="EYV195" s="478"/>
      <c r="EYW195" s="478"/>
      <c r="EYX195" s="478"/>
      <c r="EYY195" s="478"/>
      <c r="EYZ195" s="478"/>
      <c r="EZA195" s="478"/>
      <c r="EZB195" s="478"/>
      <c r="EZC195" s="478"/>
      <c r="EZD195" s="478"/>
      <c r="EZE195" s="478"/>
      <c r="EZF195" s="478"/>
      <c r="EZG195" s="478"/>
      <c r="EZH195" s="478"/>
      <c r="EZI195" s="478"/>
      <c r="EZJ195" s="478"/>
      <c r="EZK195" s="478"/>
      <c r="EZL195" s="478"/>
      <c r="EZM195" s="478"/>
      <c r="EZN195" s="478"/>
      <c r="EZO195" s="478"/>
      <c r="EZP195" s="478"/>
      <c r="EZQ195" s="478"/>
      <c r="EZR195" s="478"/>
      <c r="EZS195" s="478"/>
      <c r="EZT195" s="478"/>
      <c r="EZU195" s="478"/>
      <c r="EZV195" s="478"/>
      <c r="EZW195" s="478"/>
      <c r="EZX195" s="478"/>
      <c r="EZY195" s="478"/>
      <c r="EZZ195" s="478"/>
      <c r="FAA195" s="478"/>
      <c r="FAB195" s="478"/>
      <c r="FAC195" s="478"/>
      <c r="FAD195" s="478"/>
      <c r="FAE195" s="478"/>
      <c r="FAF195" s="478"/>
      <c r="FAG195" s="478"/>
      <c r="FAH195" s="478"/>
      <c r="FAI195" s="478"/>
      <c r="FAJ195" s="478"/>
      <c r="FAK195" s="478"/>
      <c r="FAL195" s="478"/>
      <c r="FAM195" s="478"/>
      <c r="FAN195" s="478"/>
      <c r="FAO195" s="478"/>
      <c r="FAP195" s="478"/>
      <c r="FAQ195" s="478"/>
      <c r="FAR195" s="478"/>
      <c r="FAS195" s="478"/>
      <c r="FAT195" s="478"/>
      <c r="FAU195" s="478"/>
      <c r="FAV195" s="478"/>
      <c r="FAW195" s="478"/>
      <c r="FAX195" s="478"/>
      <c r="FAY195" s="478"/>
      <c r="FAZ195" s="478"/>
      <c r="FBA195" s="478"/>
      <c r="FBB195" s="478"/>
      <c r="FBC195" s="478"/>
      <c r="FBD195" s="478"/>
      <c r="FBE195" s="478"/>
      <c r="FBF195" s="478"/>
      <c r="FBG195" s="478"/>
      <c r="FBH195" s="478"/>
      <c r="FBI195" s="478"/>
      <c r="FBJ195" s="478"/>
      <c r="FBK195" s="478"/>
      <c r="FBL195" s="478"/>
      <c r="FBM195" s="478"/>
      <c r="FBN195" s="478"/>
      <c r="FBO195" s="478"/>
      <c r="FBP195" s="478"/>
      <c r="FBQ195" s="478"/>
      <c r="FBR195" s="478"/>
      <c r="FBS195" s="478"/>
      <c r="FBT195" s="478"/>
      <c r="FBU195" s="478"/>
      <c r="FBV195" s="478"/>
      <c r="FBW195" s="478"/>
      <c r="FBX195" s="478"/>
      <c r="FBY195" s="478"/>
      <c r="FBZ195" s="478"/>
      <c r="FCA195" s="478"/>
      <c r="FCB195" s="478"/>
      <c r="FCC195" s="478"/>
      <c r="FCD195" s="478"/>
      <c r="FCE195" s="478"/>
      <c r="FCF195" s="478"/>
      <c r="FCG195" s="478"/>
      <c r="FCH195" s="478"/>
      <c r="FCI195" s="478"/>
      <c r="FCJ195" s="478"/>
      <c r="FCK195" s="478"/>
      <c r="FCL195" s="478"/>
      <c r="FCM195" s="478"/>
      <c r="FCN195" s="478"/>
      <c r="FCO195" s="478"/>
      <c r="FCP195" s="478"/>
      <c r="FCQ195" s="478"/>
      <c r="FCR195" s="478"/>
      <c r="FCS195" s="478"/>
      <c r="FCT195" s="478"/>
      <c r="FCU195" s="478"/>
      <c r="FCV195" s="478"/>
      <c r="FCW195" s="478"/>
      <c r="FCX195" s="478"/>
      <c r="FCY195" s="478"/>
      <c r="FCZ195" s="478"/>
      <c r="FDA195" s="478"/>
      <c r="FDB195" s="478"/>
      <c r="FDC195" s="478"/>
      <c r="FDD195" s="478"/>
      <c r="FDE195" s="478"/>
      <c r="FDF195" s="478"/>
      <c r="FDG195" s="478"/>
      <c r="FDH195" s="478"/>
      <c r="FDI195" s="478"/>
      <c r="FDJ195" s="478"/>
      <c r="FDK195" s="478"/>
      <c r="FDL195" s="478"/>
      <c r="FDM195" s="478"/>
      <c r="FDN195" s="478"/>
      <c r="FDO195" s="478"/>
      <c r="FDP195" s="478"/>
      <c r="FDQ195" s="478"/>
      <c r="FDR195" s="478"/>
      <c r="FDS195" s="478"/>
      <c r="FDT195" s="478"/>
      <c r="FDU195" s="478"/>
      <c r="FDV195" s="478"/>
      <c r="FDW195" s="478"/>
      <c r="FDX195" s="478"/>
      <c r="FDY195" s="478"/>
      <c r="FDZ195" s="478"/>
      <c r="FEA195" s="478"/>
      <c r="FEB195" s="478"/>
      <c r="FEC195" s="478"/>
      <c r="FED195" s="478"/>
      <c r="FEE195" s="478"/>
      <c r="FEF195" s="478"/>
      <c r="FEG195" s="478"/>
      <c r="FEH195" s="478"/>
      <c r="FEI195" s="478"/>
      <c r="FEJ195" s="478"/>
      <c r="FEK195" s="478"/>
      <c r="FEL195" s="478"/>
      <c r="FEM195" s="478"/>
      <c r="FEN195" s="478"/>
      <c r="FEO195" s="478"/>
      <c r="FEP195" s="478"/>
      <c r="FEQ195" s="478"/>
      <c r="FER195" s="478"/>
      <c r="FES195" s="478"/>
      <c r="FET195" s="478"/>
      <c r="FEU195" s="478"/>
      <c r="FEV195" s="478"/>
      <c r="FEW195" s="478"/>
      <c r="FEX195" s="478"/>
      <c r="FEY195" s="478"/>
      <c r="FEZ195" s="478"/>
      <c r="FFA195" s="478"/>
      <c r="FFB195" s="478"/>
      <c r="FFC195" s="478"/>
      <c r="FFD195" s="478"/>
      <c r="FFE195" s="478"/>
      <c r="FFF195" s="478"/>
      <c r="FFG195" s="478"/>
      <c r="FFH195" s="478"/>
      <c r="FFI195" s="478"/>
      <c r="FFJ195" s="478"/>
      <c r="FFK195" s="478"/>
      <c r="FFL195" s="478"/>
      <c r="FFM195" s="478"/>
      <c r="FFN195" s="478"/>
      <c r="FFO195" s="478"/>
      <c r="FFP195" s="478"/>
      <c r="FFQ195" s="478"/>
      <c r="FFR195" s="478"/>
      <c r="FFS195" s="478"/>
      <c r="FFT195" s="478"/>
      <c r="FFU195" s="478"/>
      <c r="FFV195" s="478"/>
      <c r="FFW195" s="478"/>
      <c r="FFX195" s="478"/>
      <c r="FFY195" s="478"/>
      <c r="FFZ195" s="478"/>
      <c r="FGA195" s="478"/>
      <c r="FGB195" s="478"/>
      <c r="FGC195" s="478"/>
      <c r="FGD195" s="478"/>
      <c r="FGE195" s="478"/>
      <c r="FGF195" s="478"/>
      <c r="FGG195" s="478"/>
      <c r="FGH195" s="478"/>
      <c r="FGI195" s="478"/>
      <c r="FGJ195" s="478"/>
      <c r="FGK195" s="478"/>
      <c r="FGL195" s="478"/>
      <c r="FGM195" s="478"/>
      <c r="FGN195" s="478"/>
      <c r="FGO195" s="478"/>
      <c r="FGP195" s="478"/>
      <c r="FGQ195" s="478"/>
      <c r="FGR195" s="478"/>
      <c r="FGS195" s="478"/>
      <c r="FGT195" s="478"/>
      <c r="FGU195" s="478"/>
      <c r="FGV195" s="478"/>
      <c r="FGW195" s="478"/>
      <c r="FGX195" s="478"/>
      <c r="FGY195" s="478"/>
      <c r="FGZ195" s="478"/>
      <c r="FHA195" s="478"/>
      <c r="FHB195" s="478"/>
      <c r="FHC195" s="478"/>
      <c r="FHD195" s="478"/>
      <c r="FHE195" s="478"/>
      <c r="FHF195" s="478"/>
      <c r="FHG195" s="478"/>
      <c r="FHH195" s="478"/>
      <c r="FHI195" s="478"/>
      <c r="FHJ195" s="478"/>
      <c r="FHK195" s="478"/>
      <c r="FHL195" s="478"/>
      <c r="FHM195" s="478"/>
      <c r="FHN195" s="478"/>
      <c r="FHO195" s="478"/>
      <c r="FHP195" s="478"/>
      <c r="FHQ195" s="478"/>
      <c r="FHR195" s="478"/>
      <c r="FHS195" s="478"/>
      <c r="FHT195" s="478"/>
      <c r="FHU195" s="478"/>
      <c r="FHV195" s="478"/>
      <c r="FHW195" s="478"/>
      <c r="FHX195" s="478"/>
      <c r="FHY195" s="478"/>
      <c r="FHZ195" s="478"/>
      <c r="FIA195" s="478"/>
      <c r="FIB195" s="478"/>
      <c r="FIC195" s="478"/>
      <c r="FID195" s="478"/>
      <c r="FIE195" s="478"/>
      <c r="FIF195" s="478"/>
      <c r="FIG195" s="478"/>
      <c r="FIH195" s="478"/>
      <c r="FII195" s="478"/>
      <c r="FIJ195" s="478"/>
      <c r="FIK195" s="478"/>
      <c r="FIL195" s="478"/>
      <c r="FIM195" s="478"/>
      <c r="FIN195" s="478"/>
      <c r="FIO195" s="478"/>
      <c r="FIP195" s="478"/>
      <c r="FIQ195" s="478"/>
      <c r="FIR195" s="478"/>
      <c r="FIS195" s="478"/>
      <c r="FIT195" s="478"/>
      <c r="FIU195" s="478"/>
      <c r="FIV195" s="478"/>
      <c r="FIW195" s="478"/>
      <c r="FIX195" s="478"/>
      <c r="FIY195" s="478"/>
      <c r="FIZ195" s="478"/>
      <c r="FJA195" s="478"/>
      <c r="FJB195" s="478"/>
      <c r="FJC195" s="478"/>
      <c r="FJD195" s="478"/>
      <c r="FJE195" s="478"/>
      <c r="FJF195" s="478"/>
      <c r="FJG195" s="478"/>
      <c r="FJH195" s="478"/>
      <c r="FJI195" s="478"/>
      <c r="FJJ195" s="478"/>
      <c r="FJK195" s="478"/>
      <c r="FJL195" s="478"/>
      <c r="FJM195" s="478"/>
      <c r="FJN195" s="478"/>
      <c r="FJO195" s="478"/>
      <c r="FJP195" s="478"/>
      <c r="FJQ195" s="478"/>
      <c r="FJR195" s="478"/>
      <c r="FJS195" s="478"/>
      <c r="FJT195" s="478"/>
      <c r="FJU195" s="478"/>
      <c r="FJV195" s="478"/>
      <c r="FJW195" s="478"/>
      <c r="FJX195" s="478"/>
      <c r="FJY195" s="478"/>
      <c r="FJZ195" s="478"/>
      <c r="FKA195" s="478"/>
      <c r="FKB195" s="478"/>
      <c r="FKC195" s="478"/>
      <c r="FKD195" s="478"/>
      <c r="FKE195" s="478"/>
      <c r="FKF195" s="478"/>
      <c r="FKG195" s="478"/>
      <c r="FKH195" s="478"/>
      <c r="FKI195" s="478"/>
      <c r="FKJ195" s="478"/>
      <c r="FKK195" s="478"/>
      <c r="FKL195" s="478"/>
      <c r="FKM195" s="478"/>
      <c r="FKN195" s="478"/>
      <c r="FKO195" s="478"/>
      <c r="FKP195" s="478"/>
      <c r="FKQ195" s="478"/>
      <c r="FKR195" s="478"/>
      <c r="FKS195" s="478"/>
      <c r="FKT195" s="478"/>
      <c r="FKU195" s="478"/>
      <c r="FKV195" s="478"/>
      <c r="FKW195" s="478"/>
      <c r="FKX195" s="478"/>
      <c r="FKY195" s="478"/>
      <c r="FKZ195" s="478"/>
      <c r="FLA195" s="478"/>
      <c r="FLB195" s="478"/>
      <c r="FLC195" s="478"/>
      <c r="FLD195" s="478"/>
      <c r="FLE195" s="478"/>
      <c r="FLF195" s="478"/>
      <c r="FLG195" s="478"/>
      <c r="FLH195" s="478"/>
      <c r="FLI195" s="478"/>
      <c r="FLJ195" s="478"/>
      <c r="FLK195" s="478"/>
      <c r="FLL195" s="478"/>
      <c r="FLM195" s="478"/>
      <c r="FLN195" s="478"/>
      <c r="FLO195" s="478"/>
      <c r="FLP195" s="478"/>
      <c r="FLQ195" s="478"/>
      <c r="FLR195" s="478"/>
      <c r="FLS195" s="478"/>
      <c r="FLT195" s="478"/>
      <c r="FLU195" s="478"/>
      <c r="FLV195" s="478"/>
      <c r="FLW195" s="478"/>
      <c r="FLX195" s="478"/>
      <c r="FLY195" s="478"/>
      <c r="FLZ195" s="478"/>
      <c r="FMA195" s="478"/>
      <c r="FMB195" s="478"/>
      <c r="FMC195" s="478"/>
      <c r="FMD195" s="478"/>
      <c r="FME195" s="478"/>
      <c r="FMF195" s="478"/>
      <c r="FMG195" s="478"/>
      <c r="FMH195" s="478"/>
      <c r="FMI195" s="478"/>
      <c r="FMJ195" s="478"/>
      <c r="FMK195" s="478"/>
      <c r="FML195" s="478"/>
      <c r="FMM195" s="478"/>
      <c r="FMN195" s="478"/>
      <c r="FMO195" s="478"/>
      <c r="FMP195" s="478"/>
      <c r="FMQ195" s="478"/>
      <c r="FMR195" s="478"/>
      <c r="FMS195" s="478"/>
      <c r="FMT195" s="478"/>
      <c r="FMU195" s="478"/>
      <c r="FMV195" s="478"/>
      <c r="FMW195" s="478"/>
      <c r="FMX195" s="478"/>
      <c r="FMY195" s="478"/>
      <c r="FMZ195" s="478"/>
      <c r="FNA195" s="478"/>
      <c r="FNB195" s="478"/>
      <c r="FNC195" s="478"/>
      <c r="FND195" s="478"/>
      <c r="FNE195" s="478"/>
      <c r="FNF195" s="478"/>
      <c r="FNG195" s="478"/>
      <c r="FNH195" s="478"/>
      <c r="FNI195" s="478"/>
      <c r="FNJ195" s="478"/>
      <c r="FNK195" s="478"/>
      <c r="FNL195" s="478"/>
      <c r="FNM195" s="478"/>
      <c r="FNN195" s="478"/>
      <c r="FNO195" s="478"/>
      <c r="FNP195" s="478"/>
      <c r="FNQ195" s="478"/>
      <c r="FNR195" s="478"/>
      <c r="FNS195" s="478"/>
      <c r="FNT195" s="478"/>
      <c r="FNU195" s="478"/>
      <c r="FNV195" s="478"/>
      <c r="FNW195" s="478"/>
      <c r="FNX195" s="478"/>
      <c r="FNY195" s="478"/>
      <c r="FNZ195" s="478"/>
      <c r="FOA195" s="478"/>
      <c r="FOB195" s="478"/>
      <c r="FOC195" s="478"/>
      <c r="FOD195" s="478"/>
      <c r="FOE195" s="478"/>
      <c r="FOF195" s="478"/>
      <c r="FOG195" s="478"/>
      <c r="FOH195" s="478"/>
      <c r="FOI195" s="478"/>
      <c r="FOJ195" s="478"/>
      <c r="FOK195" s="478"/>
      <c r="FOL195" s="478"/>
      <c r="FOM195" s="478"/>
      <c r="FON195" s="478"/>
      <c r="FOO195" s="478"/>
      <c r="FOP195" s="478"/>
      <c r="FOQ195" s="478"/>
      <c r="FOR195" s="478"/>
      <c r="FOS195" s="478"/>
      <c r="FOT195" s="478"/>
      <c r="FOU195" s="478"/>
      <c r="FOV195" s="478"/>
      <c r="FOW195" s="478"/>
      <c r="FOX195" s="478"/>
      <c r="FOY195" s="478"/>
      <c r="FOZ195" s="478"/>
      <c r="FPA195" s="478"/>
      <c r="FPB195" s="478"/>
      <c r="FPC195" s="478"/>
      <c r="FPD195" s="478"/>
      <c r="FPE195" s="478"/>
      <c r="FPF195" s="478"/>
      <c r="FPG195" s="478"/>
      <c r="FPH195" s="478"/>
      <c r="FPI195" s="478"/>
      <c r="FPJ195" s="478"/>
      <c r="FPK195" s="478"/>
      <c r="FPL195" s="478"/>
      <c r="FPM195" s="478"/>
      <c r="FPN195" s="478"/>
      <c r="FPO195" s="478"/>
      <c r="FPP195" s="478"/>
      <c r="FPQ195" s="478"/>
      <c r="FPR195" s="478"/>
      <c r="FPS195" s="478"/>
      <c r="FPT195" s="478"/>
      <c r="FPU195" s="478"/>
      <c r="FPV195" s="478"/>
      <c r="FPW195" s="478"/>
      <c r="FPX195" s="478"/>
      <c r="FPY195" s="478"/>
      <c r="FPZ195" s="478"/>
      <c r="FQA195" s="478"/>
      <c r="FQB195" s="478"/>
      <c r="FQC195" s="478"/>
      <c r="FQD195" s="478"/>
      <c r="FQE195" s="478"/>
      <c r="FQF195" s="478"/>
      <c r="FQG195" s="478"/>
      <c r="FQH195" s="478"/>
      <c r="FQI195" s="478"/>
      <c r="FQJ195" s="478"/>
      <c r="FQK195" s="478"/>
      <c r="FQL195" s="478"/>
      <c r="FQM195" s="478"/>
      <c r="FQN195" s="478"/>
      <c r="FQO195" s="478"/>
      <c r="FQP195" s="478"/>
      <c r="FQQ195" s="478"/>
      <c r="FQR195" s="478"/>
      <c r="FQS195" s="478"/>
      <c r="FQT195" s="478"/>
      <c r="FQU195" s="478"/>
      <c r="FQV195" s="478"/>
      <c r="FQW195" s="478"/>
      <c r="FQX195" s="478"/>
      <c r="FQY195" s="478"/>
      <c r="FQZ195" s="478"/>
      <c r="FRA195" s="478"/>
      <c r="FRB195" s="478"/>
      <c r="FRC195" s="478"/>
      <c r="FRD195" s="478"/>
      <c r="FRE195" s="478"/>
      <c r="FRF195" s="478"/>
      <c r="FRG195" s="478"/>
      <c r="FRH195" s="478"/>
      <c r="FRI195" s="478"/>
      <c r="FRJ195" s="478"/>
      <c r="FRK195" s="478"/>
      <c r="FRL195" s="478"/>
      <c r="FRM195" s="478"/>
      <c r="FRN195" s="478"/>
      <c r="FRO195" s="478"/>
      <c r="FRP195" s="478"/>
      <c r="FRQ195" s="478"/>
      <c r="FRR195" s="478"/>
      <c r="FRS195" s="478"/>
      <c r="FRT195" s="478"/>
      <c r="FRU195" s="478"/>
      <c r="FRV195" s="478"/>
      <c r="FRW195" s="478"/>
      <c r="FRX195" s="478"/>
      <c r="FRY195" s="478"/>
      <c r="FRZ195" s="478"/>
      <c r="FSA195" s="478"/>
      <c r="FSB195" s="478"/>
      <c r="FSC195" s="478"/>
      <c r="FSD195" s="478"/>
      <c r="FSE195" s="478"/>
      <c r="FSF195" s="478"/>
      <c r="FSG195" s="478"/>
      <c r="FSH195" s="478"/>
      <c r="FSI195" s="478"/>
      <c r="FSJ195" s="478"/>
      <c r="FSK195" s="478"/>
      <c r="FSL195" s="478"/>
      <c r="FSM195" s="478"/>
      <c r="FSN195" s="478"/>
      <c r="FSO195" s="478"/>
      <c r="FSP195" s="478"/>
      <c r="FSQ195" s="478"/>
      <c r="FSR195" s="478"/>
      <c r="FSS195" s="478"/>
      <c r="FST195" s="478"/>
      <c r="FSU195" s="478"/>
      <c r="FSV195" s="478"/>
      <c r="FSW195" s="478"/>
      <c r="FSX195" s="478"/>
      <c r="FSY195" s="478"/>
      <c r="FSZ195" s="478"/>
      <c r="FTA195" s="478"/>
      <c r="FTB195" s="478"/>
      <c r="FTC195" s="478"/>
      <c r="FTD195" s="478"/>
      <c r="FTE195" s="478"/>
      <c r="FTF195" s="478"/>
      <c r="FTG195" s="478"/>
      <c r="FTH195" s="478"/>
      <c r="FTI195" s="478"/>
      <c r="FTJ195" s="478"/>
      <c r="FTK195" s="478"/>
      <c r="FTL195" s="478"/>
      <c r="FTM195" s="478"/>
      <c r="FTN195" s="478"/>
      <c r="FTO195" s="478"/>
      <c r="FTP195" s="478"/>
      <c r="FTQ195" s="478"/>
      <c r="FTR195" s="478"/>
      <c r="FTS195" s="478"/>
      <c r="FTT195" s="478"/>
      <c r="FTU195" s="478"/>
      <c r="FTV195" s="478"/>
      <c r="FTW195" s="478"/>
      <c r="FTX195" s="478"/>
      <c r="FTY195" s="478"/>
      <c r="FTZ195" s="478"/>
      <c r="FUA195" s="478"/>
      <c r="FUB195" s="478"/>
      <c r="FUC195" s="478"/>
      <c r="FUD195" s="478"/>
      <c r="FUE195" s="478"/>
      <c r="FUF195" s="478"/>
      <c r="FUG195" s="478"/>
      <c r="FUH195" s="478"/>
      <c r="FUI195" s="478"/>
      <c r="FUJ195" s="478"/>
      <c r="FUK195" s="478"/>
      <c r="FUL195" s="478"/>
      <c r="FUM195" s="478"/>
      <c r="FUN195" s="478"/>
      <c r="FUO195" s="478"/>
      <c r="FUP195" s="478"/>
      <c r="FUQ195" s="478"/>
      <c r="FUR195" s="478"/>
      <c r="FUS195" s="478"/>
      <c r="FUT195" s="478"/>
      <c r="FUU195" s="478"/>
      <c r="FUV195" s="478"/>
      <c r="FUW195" s="478"/>
      <c r="FUX195" s="478"/>
      <c r="FUY195" s="478"/>
      <c r="FUZ195" s="478"/>
      <c r="FVA195" s="478"/>
      <c r="FVB195" s="478"/>
      <c r="FVC195" s="478"/>
      <c r="FVD195" s="478"/>
      <c r="FVE195" s="478"/>
      <c r="FVF195" s="478"/>
      <c r="FVG195" s="478"/>
      <c r="FVH195" s="478"/>
      <c r="FVI195" s="478"/>
      <c r="FVJ195" s="478"/>
      <c r="FVK195" s="478"/>
      <c r="FVL195" s="478"/>
      <c r="FVM195" s="478"/>
      <c r="FVN195" s="478"/>
      <c r="FVO195" s="478"/>
      <c r="FVP195" s="478"/>
      <c r="FVQ195" s="478"/>
      <c r="FVR195" s="478"/>
      <c r="FVS195" s="478"/>
      <c r="FVT195" s="478"/>
      <c r="FVU195" s="478"/>
      <c r="FVV195" s="478"/>
      <c r="FVW195" s="478"/>
      <c r="FVX195" s="478"/>
      <c r="FVY195" s="478"/>
      <c r="FVZ195" s="478"/>
      <c r="FWA195" s="478"/>
      <c r="FWB195" s="478"/>
      <c r="FWC195" s="478"/>
      <c r="FWD195" s="478"/>
      <c r="FWE195" s="478"/>
      <c r="FWF195" s="478"/>
      <c r="FWG195" s="478"/>
      <c r="FWH195" s="478"/>
      <c r="FWI195" s="478"/>
      <c r="FWJ195" s="478"/>
      <c r="FWK195" s="478"/>
      <c r="FWL195" s="478"/>
      <c r="FWM195" s="478"/>
      <c r="FWN195" s="478"/>
      <c r="FWO195" s="478"/>
      <c r="FWP195" s="478"/>
      <c r="FWQ195" s="478"/>
      <c r="FWR195" s="478"/>
      <c r="FWS195" s="478"/>
      <c r="FWT195" s="478"/>
      <c r="FWU195" s="478"/>
      <c r="FWV195" s="478"/>
      <c r="FWW195" s="478"/>
      <c r="FWX195" s="478"/>
      <c r="FWY195" s="478"/>
      <c r="FWZ195" s="478"/>
      <c r="FXA195" s="478"/>
      <c r="FXB195" s="478"/>
      <c r="FXC195" s="478"/>
      <c r="FXD195" s="478"/>
      <c r="FXE195" s="478"/>
      <c r="FXF195" s="478"/>
      <c r="FXG195" s="478"/>
      <c r="FXH195" s="478"/>
      <c r="FXI195" s="478"/>
      <c r="FXJ195" s="478"/>
      <c r="FXK195" s="478"/>
      <c r="FXL195" s="478"/>
      <c r="FXM195" s="478"/>
      <c r="FXN195" s="478"/>
      <c r="FXO195" s="478"/>
      <c r="FXP195" s="478"/>
      <c r="FXQ195" s="478"/>
      <c r="FXR195" s="478"/>
      <c r="FXS195" s="478"/>
      <c r="FXT195" s="478"/>
      <c r="FXU195" s="478"/>
      <c r="FXV195" s="478"/>
      <c r="FXW195" s="478"/>
      <c r="FXX195" s="478"/>
      <c r="FXY195" s="478"/>
      <c r="FXZ195" s="478"/>
      <c r="FYA195" s="478"/>
      <c r="FYB195" s="478"/>
      <c r="FYC195" s="478"/>
      <c r="FYD195" s="478"/>
      <c r="FYE195" s="478"/>
      <c r="FYF195" s="478"/>
      <c r="FYG195" s="478"/>
      <c r="FYH195" s="478"/>
      <c r="FYI195" s="478"/>
      <c r="FYJ195" s="478"/>
      <c r="FYK195" s="478"/>
      <c r="FYL195" s="478"/>
      <c r="FYM195" s="478"/>
      <c r="FYN195" s="478"/>
      <c r="FYO195" s="478"/>
      <c r="FYP195" s="478"/>
      <c r="FYQ195" s="478"/>
      <c r="FYR195" s="478"/>
      <c r="FYS195" s="478"/>
      <c r="FYT195" s="478"/>
      <c r="FYU195" s="478"/>
      <c r="FYV195" s="478"/>
      <c r="FYW195" s="478"/>
      <c r="FYX195" s="478"/>
      <c r="FYY195" s="478"/>
      <c r="FYZ195" s="478"/>
      <c r="FZA195" s="478"/>
      <c r="FZB195" s="478"/>
      <c r="FZC195" s="478"/>
      <c r="FZD195" s="478"/>
      <c r="FZE195" s="478"/>
      <c r="FZF195" s="478"/>
      <c r="FZG195" s="478"/>
      <c r="FZH195" s="478"/>
      <c r="FZI195" s="478"/>
      <c r="FZJ195" s="478"/>
      <c r="FZK195" s="478"/>
      <c r="FZL195" s="478"/>
      <c r="FZM195" s="478"/>
      <c r="FZN195" s="478"/>
      <c r="FZO195" s="478"/>
      <c r="FZP195" s="478"/>
      <c r="FZQ195" s="478"/>
      <c r="FZR195" s="478"/>
      <c r="FZS195" s="478"/>
      <c r="FZT195" s="478"/>
      <c r="FZU195" s="478"/>
      <c r="FZV195" s="478"/>
      <c r="FZW195" s="478"/>
      <c r="FZX195" s="478"/>
      <c r="FZY195" s="478"/>
      <c r="FZZ195" s="478"/>
      <c r="GAA195" s="478"/>
      <c r="GAB195" s="478"/>
      <c r="GAC195" s="478"/>
      <c r="GAD195" s="478"/>
      <c r="GAE195" s="478"/>
      <c r="GAF195" s="478"/>
      <c r="GAG195" s="478"/>
      <c r="GAH195" s="478"/>
      <c r="GAI195" s="478"/>
      <c r="GAJ195" s="478"/>
      <c r="GAK195" s="478"/>
      <c r="GAL195" s="478"/>
      <c r="GAM195" s="478"/>
      <c r="GAN195" s="478"/>
      <c r="GAO195" s="478"/>
      <c r="GAP195" s="478"/>
      <c r="GAQ195" s="478"/>
      <c r="GAR195" s="478"/>
      <c r="GAS195" s="478"/>
      <c r="GAT195" s="478"/>
      <c r="GAU195" s="478"/>
      <c r="GAV195" s="478"/>
      <c r="GAW195" s="478"/>
      <c r="GAX195" s="478"/>
      <c r="GAY195" s="478"/>
      <c r="GAZ195" s="478"/>
      <c r="GBA195" s="478"/>
      <c r="GBB195" s="478"/>
      <c r="GBC195" s="478"/>
      <c r="GBD195" s="478"/>
      <c r="GBE195" s="478"/>
      <c r="GBF195" s="478"/>
      <c r="GBG195" s="478"/>
      <c r="GBH195" s="478"/>
      <c r="GBI195" s="478"/>
      <c r="GBJ195" s="478"/>
      <c r="GBK195" s="478"/>
      <c r="GBL195" s="478"/>
      <c r="GBM195" s="478"/>
      <c r="GBN195" s="478"/>
      <c r="GBO195" s="478"/>
      <c r="GBP195" s="478"/>
      <c r="GBQ195" s="478"/>
      <c r="GBR195" s="478"/>
      <c r="GBS195" s="478"/>
      <c r="GBT195" s="478"/>
      <c r="GBU195" s="478"/>
      <c r="GBV195" s="478"/>
      <c r="GBW195" s="478"/>
      <c r="GBX195" s="478"/>
      <c r="GBY195" s="478"/>
      <c r="GBZ195" s="478"/>
      <c r="GCA195" s="478"/>
      <c r="GCB195" s="478"/>
      <c r="GCC195" s="478"/>
      <c r="GCD195" s="478"/>
      <c r="GCE195" s="478"/>
      <c r="GCF195" s="478"/>
      <c r="GCG195" s="478"/>
      <c r="GCH195" s="478"/>
      <c r="GCI195" s="478"/>
      <c r="GCJ195" s="478"/>
      <c r="GCK195" s="478"/>
      <c r="GCL195" s="478"/>
      <c r="GCM195" s="478"/>
      <c r="GCN195" s="478"/>
      <c r="GCO195" s="478"/>
      <c r="GCP195" s="478"/>
      <c r="GCQ195" s="478"/>
      <c r="GCR195" s="478"/>
      <c r="GCS195" s="478"/>
      <c r="GCT195" s="478"/>
      <c r="GCU195" s="478"/>
      <c r="GCV195" s="478"/>
      <c r="GCW195" s="478"/>
      <c r="GCX195" s="478"/>
      <c r="GCY195" s="478"/>
      <c r="GCZ195" s="478"/>
      <c r="GDA195" s="478"/>
      <c r="GDB195" s="478"/>
      <c r="GDC195" s="478"/>
      <c r="GDD195" s="478"/>
      <c r="GDE195" s="478"/>
      <c r="GDF195" s="478"/>
      <c r="GDG195" s="478"/>
      <c r="GDH195" s="478"/>
      <c r="GDI195" s="478"/>
      <c r="GDJ195" s="478"/>
      <c r="GDK195" s="478"/>
      <c r="GDL195" s="478"/>
      <c r="GDM195" s="478"/>
      <c r="GDN195" s="478"/>
      <c r="GDO195" s="478"/>
      <c r="GDP195" s="478"/>
      <c r="GDQ195" s="478"/>
      <c r="GDR195" s="478"/>
      <c r="GDS195" s="478"/>
      <c r="GDT195" s="478"/>
      <c r="GDU195" s="478"/>
      <c r="GDV195" s="478"/>
      <c r="GDW195" s="478"/>
      <c r="GDX195" s="478"/>
      <c r="GDY195" s="478"/>
      <c r="GDZ195" s="478"/>
      <c r="GEA195" s="478"/>
      <c r="GEB195" s="478"/>
      <c r="GEC195" s="478"/>
      <c r="GED195" s="478"/>
      <c r="GEE195" s="478"/>
      <c r="GEF195" s="478"/>
      <c r="GEG195" s="478"/>
      <c r="GEH195" s="478"/>
      <c r="GEI195" s="478"/>
      <c r="GEJ195" s="478"/>
      <c r="GEK195" s="478"/>
      <c r="GEL195" s="478"/>
      <c r="GEM195" s="478"/>
      <c r="GEN195" s="478"/>
      <c r="GEO195" s="478"/>
      <c r="GEP195" s="478"/>
      <c r="GEQ195" s="478"/>
      <c r="GER195" s="478"/>
      <c r="GES195" s="478"/>
      <c r="GET195" s="478"/>
      <c r="GEU195" s="478"/>
      <c r="GEV195" s="478"/>
      <c r="GEW195" s="478"/>
      <c r="GEX195" s="478"/>
      <c r="GEY195" s="478"/>
      <c r="GEZ195" s="478"/>
      <c r="GFA195" s="478"/>
      <c r="GFB195" s="478"/>
      <c r="GFC195" s="478"/>
      <c r="GFD195" s="478"/>
      <c r="GFE195" s="478"/>
      <c r="GFF195" s="478"/>
      <c r="GFG195" s="478"/>
      <c r="GFH195" s="478"/>
      <c r="GFI195" s="478"/>
      <c r="GFJ195" s="478"/>
      <c r="GFK195" s="478"/>
      <c r="GFL195" s="478"/>
      <c r="GFM195" s="478"/>
      <c r="GFN195" s="478"/>
      <c r="GFO195" s="478"/>
      <c r="GFP195" s="478"/>
      <c r="GFQ195" s="478"/>
      <c r="GFR195" s="478"/>
      <c r="GFS195" s="478"/>
      <c r="GFT195" s="478"/>
      <c r="GFU195" s="478"/>
      <c r="GFV195" s="478"/>
      <c r="GFW195" s="478"/>
      <c r="GFX195" s="478"/>
      <c r="GFY195" s="478"/>
      <c r="GFZ195" s="478"/>
      <c r="GGA195" s="478"/>
      <c r="GGB195" s="478"/>
      <c r="GGC195" s="478"/>
      <c r="GGD195" s="478"/>
      <c r="GGE195" s="478"/>
      <c r="GGF195" s="478"/>
      <c r="GGG195" s="478"/>
      <c r="GGH195" s="478"/>
      <c r="GGI195" s="478"/>
      <c r="GGJ195" s="478"/>
      <c r="GGK195" s="478"/>
      <c r="GGL195" s="478"/>
      <c r="GGM195" s="478"/>
      <c r="GGN195" s="478"/>
      <c r="GGO195" s="478"/>
      <c r="GGP195" s="478"/>
      <c r="GGQ195" s="478"/>
      <c r="GGR195" s="478"/>
      <c r="GGS195" s="478"/>
      <c r="GGT195" s="478"/>
      <c r="GGU195" s="478"/>
      <c r="GGV195" s="478"/>
      <c r="GGW195" s="478"/>
      <c r="GGX195" s="478"/>
      <c r="GGY195" s="478"/>
      <c r="GGZ195" s="478"/>
      <c r="GHA195" s="478"/>
      <c r="GHB195" s="478"/>
      <c r="GHC195" s="478"/>
      <c r="GHD195" s="478"/>
      <c r="GHE195" s="478"/>
      <c r="GHF195" s="478"/>
      <c r="GHG195" s="478"/>
      <c r="GHH195" s="478"/>
      <c r="GHI195" s="478"/>
      <c r="GHJ195" s="478"/>
      <c r="GHK195" s="478"/>
      <c r="GHL195" s="478"/>
      <c r="GHM195" s="478"/>
      <c r="GHN195" s="478"/>
      <c r="GHO195" s="478"/>
      <c r="GHP195" s="478"/>
      <c r="GHQ195" s="478"/>
      <c r="GHR195" s="478"/>
      <c r="GHS195" s="478"/>
      <c r="GHT195" s="478"/>
      <c r="GHU195" s="478"/>
      <c r="GHV195" s="478"/>
      <c r="GHW195" s="478"/>
      <c r="GHX195" s="478"/>
      <c r="GHY195" s="478"/>
      <c r="GHZ195" s="478"/>
      <c r="GIA195" s="478"/>
      <c r="GIB195" s="478"/>
      <c r="GIC195" s="478"/>
      <c r="GID195" s="478"/>
      <c r="GIE195" s="478"/>
      <c r="GIF195" s="478"/>
      <c r="GIG195" s="478"/>
      <c r="GIH195" s="478"/>
      <c r="GII195" s="478"/>
      <c r="GIJ195" s="478"/>
      <c r="GIK195" s="478"/>
      <c r="GIL195" s="478"/>
      <c r="GIM195" s="478"/>
      <c r="GIN195" s="478"/>
      <c r="GIO195" s="478"/>
      <c r="GIP195" s="478"/>
      <c r="GIQ195" s="478"/>
      <c r="GIR195" s="478"/>
      <c r="GIS195" s="478"/>
      <c r="GIT195" s="478"/>
      <c r="GIU195" s="478"/>
      <c r="GIV195" s="478"/>
      <c r="GIW195" s="478"/>
      <c r="GIX195" s="478"/>
      <c r="GIY195" s="478"/>
      <c r="GIZ195" s="478"/>
      <c r="GJA195" s="478"/>
      <c r="GJB195" s="478"/>
      <c r="GJC195" s="478"/>
      <c r="GJD195" s="478"/>
      <c r="GJE195" s="478"/>
      <c r="GJF195" s="478"/>
      <c r="GJG195" s="478"/>
      <c r="GJH195" s="478"/>
      <c r="GJI195" s="478"/>
      <c r="GJJ195" s="478"/>
      <c r="GJK195" s="478"/>
      <c r="GJL195" s="478"/>
      <c r="GJM195" s="478"/>
      <c r="GJN195" s="478"/>
      <c r="GJO195" s="478"/>
      <c r="GJP195" s="478"/>
      <c r="GJQ195" s="478"/>
      <c r="GJR195" s="478"/>
      <c r="GJS195" s="478"/>
      <c r="GJT195" s="478"/>
      <c r="GJU195" s="478"/>
      <c r="GJV195" s="478"/>
      <c r="GJW195" s="478"/>
      <c r="GJX195" s="478"/>
      <c r="GJY195" s="478"/>
      <c r="GJZ195" s="478"/>
      <c r="GKA195" s="478"/>
      <c r="GKB195" s="478"/>
      <c r="GKC195" s="478"/>
      <c r="GKD195" s="478"/>
      <c r="GKE195" s="478"/>
      <c r="GKF195" s="478"/>
      <c r="GKG195" s="478"/>
      <c r="GKH195" s="478"/>
      <c r="GKI195" s="478"/>
      <c r="GKJ195" s="478"/>
      <c r="GKK195" s="478"/>
      <c r="GKL195" s="478"/>
      <c r="GKM195" s="478"/>
      <c r="GKN195" s="478"/>
      <c r="GKO195" s="478"/>
      <c r="GKP195" s="478"/>
      <c r="GKQ195" s="478"/>
      <c r="GKR195" s="478"/>
      <c r="GKS195" s="478"/>
      <c r="GKT195" s="478"/>
      <c r="GKU195" s="478"/>
      <c r="GKV195" s="478"/>
      <c r="GKW195" s="478"/>
      <c r="GKX195" s="478"/>
      <c r="GKY195" s="478"/>
      <c r="GKZ195" s="478"/>
      <c r="GLA195" s="478"/>
      <c r="GLB195" s="478"/>
      <c r="GLC195" s="478"/>
      <c r="GLD195" s="478"/>
      <c r="GLE195" s="478"/>
      <c r="GLF195" s="478"/>
      <c r="GLG195" s="478"/>
      <c r="GLH195" s="478"/>
      <c r="GLI195" s="478"/>
      <c r="GLJ195" s="478"/>
      <c r="GLK195" s="478"/>
      <c r="GLL195" s="478"/>
      <c r="GLM195" s="478"/>
      <c r="GLN195" s="478"/>
      <c r="GLO195" s="478"/>
      <c r="GLP195" s="478"/>
      <c r="GLQ195" s="478"/>
      <c r="GLR195" s="478"/>
      <c r="GLS195" s="478"/>
      <c r="GLT195" s="478"/>
      <c r="GLU195" s="478"/>
      <c r="GLV195" s="478"/>
      <c r="GLW195" s="478"/>
      <c r="GLX195" s="478"/>
      <c r="GLY195" s="478"/>
      <c r="GLZ195" s="478"/>
      <c r="GMA195" s="478"/>
      <c r="GMB195" s="478"/>
      <c r="GMC195" s="478"/>
      <c r="GMD195" s="478"/>
      <c r="GME195" s="478"/>
      <c r="GMF195" s="478"/>
      <c r="GMG195" s="478"/>
      <c r="GMH195" s="478"/>
      <c r="GMI195" s="478"/>
      <c r="GMJ195" s="478"/>
      <c r="GMK195" s="478"/>
      <c r="GML195" s="478"/>
      <c r="GMM195" s="478"/>
      <c r="GMN195" s="478"/>
      <c r="GMO195" s="478"/>
      <c r="GMP195" s="478"/>
      <c r="GMQ195" s="478"/>
      <c r="GMR195" s="478"/>
      <c r="GMS195" s="478"/>
      <c r="GMT195" s="478"/>
      <c r="GMU195" s="478"/>
      <c r="GMV195" s="478"/>
      <c r="GMW195" s="478"/>
      <c r="GMX195" s="478"/>
      <c r="GMY195" s="478"/>
      <c r="GMZ195" s="478"/>
      <c r="GNA195" s="478"/>
      <c r="GNB195" s="478"/>
      <c r="GNC195" s="478"/>
      <c r="GND195" s="478"/>
      <c r="GNE195" s="478"/>
      <c r="GNF195" s="478"/>
      <c r="GNG195" s="478"/>
      <c r="GNH195" s="478"/>
      <c r="GNI195" s="478"/>
      <c r="GNJ195" s="478"/>
      <c r="GNK195" s="478"/>
      <c r="GNL195" s="478"/>
      <c r="GNM195" s="478"/>
      <c r="GNN195" s="478"/>
      <c r="GNO195" s="478"/>
      <c r="GNP195" s="478"/>
      <c r="GNQ195" s="478"/>
      <c r="GNR195" s="478"/>
      <c r="GNS195" s="478"/>
      <c r="GNT195" s="478"/>
      <c r="GNU195" s="478"/>
      <c r="GNV195" s="478"/>
      <c r="GNW195" s="478"/>
      <c r="GNX195" s="478"/>
      <c r="GNY195" s="478"/>
      <c r="GNZ195" s="478"/>
      <c r="GOA195" s="478"/>
      <c r="GOB195" s="478"/>
      <c r="GOC195" s="478"/>
      <c r="GOD195" s="478"/>
      <c r="GOE195" s="478"/>
      <c r="GOF195" s="478"/>
      <c r="GOG195" s="478"/>
      <c r="GOH195" s="478"/>
      <c r="GOI195" s="478"/>
      <c r="GOJ195" s="478"/>
      <c r="GOK195" s="478"/>
      <c r="GOL195" s="478"/>
      <c r="GOM195" s="478"/>
      <c r="GON195" s="478"/>
      <c r="GOO195" s="478"/>
      <c r="GOP195" s="478"/>
      <c r="GOQ195" s="478"/>
      <c r="GOR195" s="478"/>
      <c r="GOS195" s="478"/>
      <c r="GOT195" s="478"/>
      <c r="GOU195" s="478"/>
      <c r="GOV195" s="478"/>
      <c r="GOW195" s="478"/>
      <c r="GOX195" s="478"/>
      <c r="GOY195" s="478"/>
      <c r="GOZ195" s="478"/>
      <c r="GPA195" s="478"/>
      <c r="GPB195" s="478"/>
      <c r="GPC195" s="478"/>
      <c r="GPD195" s="478"/>
      <c r="GPE195" s="478"/>
      <c r="GPF195" s="478"/>
      <c r="GPG195" s="478"/>
      <c r="GPH195" s="478"/>
      <c r="GPI195" s="478"/>
      <c r="GPJ195" s="478"/>
      <c r="GPK195" s="478"/>
      <c r="GPL195" s="478"/>
      <c r="GPM195" s="478"/>
      <c r="GPN195" s="478"/>
      <c r="GPO195" s="478"/>
      <c r="GPP195" s="478"/>
      <c r="GPQ195" s="478"/>
      <c r="GPR195" s="478"/>
      <c r="GPS195" s="478"/>
      <c r="GPT195" s="478"/>
      <c r="GPU195" s="478"/>
      <c r="GPV195" s="478"/>
      <c r="GPW195" s="478"/>
      <c r="GPX195" s="478"/>
      <c r="GPY195" s="478"/>
      <c r="GPZ195" s="478"/>
      <c r="GQA195" s="478"/>
      <c r="GQB195" s="478"/>
      <c r="GQC195" s="478"/>
      <c r="GQD195" s="478"/>
      <c r="GQE195" s="478"/>
      <c r="GQF195" s="478"/>
      <c r="GQG195" s="478"/>
      <c r="GQH195" s="478"/>
      <c r="GQI195" s="478"/>
      <c r="GQJ195" s="478"/>
      <c r="GQK195" s="478"/>
      <c r="GQL195" s="478"/>
      <c r="GQM195" s="478"/>
      <c r="GQN195" s="478"/>
      <c r="GQO195" s="478"/>
      <c r="GQP195" s="478"/>
      <c r="GQQ195" s="478"/>
      <c r="GQR195" s="478"/>
      <c r="GQS195" s="478"/>
      <c r="GQT195" s="478"/>
      <c r="GQU195" s="478"/>
      <c r="GQV195" s="478"/>
      <c r="GQW195" s="478"/>
      <c r="GQX195" s="478"/>
      <c r="GQY195" s="478"/>
      <c r="GQZ195" s="478"/>
      <c r="GRA195" s="478"/>
      <c r="GRB195" s="478"/>
      <c r="GRC195" s="478"/>
      <c r="GRD195" s="478"/>
      <c r="GRE195" s="478"/>
      <c r="GRF195" s="478"/>
      <c r="GRG195" s="478"/>
      <c r="GRH195" s="478"/>
      <c r="GRI195" s="478"/>
      <c r="GRJ195" s="478"/>
      <c r="GRK195" s="478"/>
      <c r="GRL195" s="478"/>
      <c r="GRM195" s="478"/>
      <c r="GRN195" s="478"/>
      <c r="GRO195" s="478"/>
      <c r="GRP195" s="478"/>
      <c r="GRQ195" s="478"/>
      <c r="GRR195" s="478"/>
      <c r="GRS195" s="478"/>
      <c r="GRT195" s="478"/>
      <c r="GRU195" s="478"/>
      <c r="GRV195" s="478"/>
      <c r="GRW195" s="478"/>
      <c r="GRX195" s="478"/>
      <c r="GRY195" s="478"/>
      <c r="GRZ195" s="478"/>
      <c r="GSA195" s="478"/>
      <c r="GSB195" s="478"/>
      <c r="GSC195" s="478"/>
      <c r="GSD195" s="478"/>
      <c r="GSE195" s="478"/>
      <c r="GSF195" s="478"/>
      <c r="GSG195" s="478"/>
      <c r="GSH195" s="478"/>
      <c r="GSI195" s="478"/>
      <c r="GSJ195" s="478"/>
      <c r="GSK195" s="478"/>
      <c r="GSL195" s="478"/>
      <c r="GSM195" s="478"/>
      <c r="GSN195" s="478"/>
      <c r="GSO195" s="478"/>
      <c r="GSP195" s="478"/>
      <c r="GSQ195" s="478"/>
      <c r="GSR195" s="478"/>
      <c r="GSS195" s="478"/>
      <c r="GST195" s="478"/>
      <c r="GSU195" s="478"/>
      <c r="GSV195" s="478"/>
      <c r="GSW195" s="478"/>
      <c r="GSX195" s="478"/>
      <c r="GSY195" s="478"/>
      <c r="GSZ195" s="478"/>
      <c r="GTA195" s="478"/>
      <c r="GTB195" s="478"/>
      <c r="GTC195" s="478"/>
      <c r="GTD195" s="478"/>
      <c r="GTE195" s="478"/>
      <c r="GTF195" s="478"/>
      <c r="GTG195" s="478"/>
      <c r="GTH195" s="478"/>
      <c r="GTI195" s="478"/>
      <c r="GTJ195" s="478"/>
      <c r="GTK195" s="478"/>
      <c r="GTL195" s="478"/>
      <c r="GTM195" s="478"/>
      <c r="GTN195" s="478"/>
      <c r="GTO195" s="478"/>
      <c r="GTP195" s="478"/>
      <c r="GTQ195" s="478"/>
      <c r="GTR195" s="478"/>
      <c r="GTS195" s="478"/>
      <c r="GTT195" s="478"/>
      <c r="GTU195" s="478"/>
      <c r="GTV195" s="478"/>
      <c r="GTW195" s="478"/>
      <c r="GTX195" s="478"/>
      <c r="GTY195" s="478"/>
      <c r="GTZ195" s="478"/>
      <c r="GUA195" s="478"/>
      <c r="GUB195" s="478"/>
      <c r="GUC195" s="478"/>
      <c r="GUD195" s="478"/>
      <c r="GUE195" s="478"/>
      <c r="GUF195" s="478"/>
      <c r="GUG195" s="478"/>
      <c r="GUH195" s="478"/>
      <c r="GUI195" s="478"/>
      <c r="GUJ195" s="478"/>
      <c r="GUK195" s="478"/>
      <c r="GUL195" s="478"/>
      <c r="GUM195" s="478"/>
      <c r="GUN195" s="478"/>
      <c r="GUO195" s="478"/>
      <c r="GUP195" s="478"/>
      <c r="GUQ195" s="478"/>
      <c r="GUR195" s="478"/>
      <c r="GUS195" s="478"/>
      <c r="GUT195" s="478"/>
      <c r="GUU195" s="478"/>
      <c r="GUV195" s="478"/>
      <c r="GUW195" s="478"/>
      <c r="GUX195" s="478"/>
      <c r="GUY195" s="478"/>
      <c r="GUZ195" s="478"/>
      <c r="GVA195" s="478"/>
      <c r="GVB195" s="478"/>
      <c r="GVC195" s="478"/>
      <c r="GVD195" s="478"/>
      <c r="GVE195" s="478"/>
      <c r="GVF195" s="478"/>
      <c r="GVG195" s="478"/>
      <c r="GVH195" s="478"/>
      <c r="GVI195" s="478"/>
      <c r="GVJ195" s="478"/>
      <c r="GVK195" s="478"/>
      <c r="GVL195" s="478"/>
      <c r="GVM195" s="478"/>
      <c r="GVN195" s="478"/>
      <c r="GVO195" s="478"/>
      <c r="GVP195" s="478"/>
      <c r="GVQ195" s="478"/>
      <c r="GVR195" s="478"/>
      <c r="GVS195" s="478"/>
      <c r="GVT195" s="478"/>
      <c r="GVU195" s="478"/>
      <c r="GVV195" s="478"/>
      <c r="GVW195" s="478"/>
      <c r="GVX195" s="478"/>
      <c r="GVY195" s="478"/>
      <c r="GVZ195" s="478"/>
      <c r="GWA195" s="478"/>
      <c r="GWB195" s="478"/>
      <c r="GWC195" s="478"/>
      <c r="GWD195" s="478"/>
      <c r="GWE195" s="478"/>
      <c r="GWF195" s="478"/>
      <c r="GWG195" s="478"/>
      <c r="GWH195" s="478"/>
      <c r="GWI195" s="478"/>
      <c r="GWJ195" s="478"/>
      <c r="GWK195" s="478"/>
      <c r="GWL195" s="478"/>
      <c r="GWM195" s="478"/>
      <c r="GWN195" s="478"/>
      <c r="GWO195" s="478"/>
      <c r="GWP195" s="478"/>
      <c r="GWQ195" s="478"/>
      <c r="GWR195" s="478"/>
      <c r="GWS195" s="478"/>
      <c r="GWT195" s="478"/>
      <c r="GWU195" s="478"/>
      <c r="GWV195" s="478"/>
      <c r="GWW195" s="478"/>
      <c r="GWX195" s="478"/>
      <c r="GWY195" s="478"/>
      <c r="GWZ195" s="478"/>
      <c r="GXA195" s="478"/>
      <c r="GXB195" s="478"/>
      <c r="GXC195" s="478"/>
      <c r="GXD195" s="478"/>
      <c r="GXE195" s="478"/>
      <c r="GXF195" s="478"/>
      <c r="GXG195" s="478"/>
      <c r="GXH195" s="478"/>
      <c r="GXI195" s="478"/>
      <c r="GXJ195" s="478"/>
      <c r="GXK195" s="478"/>
      <c r="GXL195" s="478"/>
      <c r="GXM195" s="478"/>
      <c r="GXN195" s="478"/>
      <c r="GXO195" s="478"/>
      <c r="GXP195" s="478"/>
      <c r="GXQ195" s="478"/>
      <c r="GXR195" s="478"/>
      <c r="GXS195" s="478"/>
      <c r="GXT195" s="478"/>
      <c r="GXU195" s="478"/>
      <c r="GXV195" s="478"/>
      <c r="GXW195" s="478"/>
      <c r="GXX195" s="478"/>
      <c r="GXY195" s="478"/>
      <c r="GXZ195" s="478"/>
      <c r="GYA195" s="478"/>
      <c r="GYB195" s="478"/>
      <c r="GYC195" s="478"/>
      <c r="GYD195" s="478"/>
      <c r="GYE195" s="478"/>
      <c r="GYF195" s="478"/>
      <c r="GYG195" s="478"/>
      <c r="GYH195" s="478"/>
      <c r="GYI195" s="478"/>
      <c r="GYJ195" s="478"/>
      <c r="GYK195" s="478"/>
      <c r="GYL195" s="478"/>
      <c r="GYM195" s="478"/>
      <c r="GYN195" s="478"/>
      <c r="GYO195" s="478"/>
      <c r="GYP195" s="478"/>
      <c r="GYQ195" s="478"/>
      <c r="GYR195" s="478"/>
      <c r="GYS195" s="478"/>
      <c r="GYT195" s="478"/>
      <c r="GYU195" s="478"/>
      <c r="GYV195" s="478"/>
      <c r="GYW195" s="478"/>
      <c r="GYX195" s="478"/>
      <c r="GYY195" s="478"/>
      <c r="GYZ195" s="478"/>
      <c r="GZA195" s="478"/>
      <c r="GZB195" s="478"/>
      <c r="GZC195" s="478"/>
      <c r="GZD195" s="478"/>
      <c r="GZE195" s="478"/>
      <c r="GZF195" s="478"/>
      <c r="GZG195" s="478"/>
      <c r="GZH195" s="478"/>
      <c r="GZI195" s="478"/>
      <c r="GZJ195" s="478"/>
      <c r="GZK195" s="478"/>
      <c r="GZL195" s="478"/>
      <c r="GZM195" s="478"/>
      <c r="GZN195" s="478"/>
      <c r="GZO195" s="478"/>
      <c r="GZP195" s="478"/>
      <c r="GZQ195" s="478"/>
      <c r="GZR195" s="478"/>
      <c r="GZS195" s="478"/>
      <c r="GZT195" s="478"/>
      <c r="GZU195" s="478"/>
      <c r="GZV195" s="478"/>
      <c r="GZW195" s="478"/>
      <c r="GZX195" s="478"/>
      <c r="GZY195" s="478"/>
      <c r="GZZ195" s="478"/>
      <c r="HAA195" s="478"/>
      <c r="HAB195" s="478"/>
      <c r="HAC195" s="478"/>
      <c r="HAD195" s="478"/>
      <c r="HAE195" s="478"/>
      <c r="HAF195" s="478"/>
      <c r="HAG195" s="478"/>
      <c r="HAH195" s="478"/>
      <c r="HAI195" s="478"/>
      <c r="HAJ195" s="478"/>
      <c r="HAK195" s="478"/>
      <c r="HAL195" s="478"/>
      <c r="HAM195" s="478"/>
      <c r="HAN195" s="478"/>
      <c r="HAO195" s="478"/>
      <c r="HAP195" s="478"/>
      <c r="HAQ195" s="478"/>
      <c r="HAR195" s="478"/>
      <c r="HAS195" s="478"/>
      <c r="HAT195" s="478"/>
      <c r="HAU195" s="478"/>
      <c r="HAV195" s="478"/>
      <c r="HAW195" s="478"/>
      <c r="HAX195" s="478"/>
      <c r="HAY195" s="478"/>
      <c r="HAZ195" s="478"/>
      <c r="HBA195" s="478"/>
      <c r="HBB195" s="478"/>
      <c r="HBC195" s="478"/>
      <c r="HBD195" s="478"/>
      <c r="HBE195" s="478"/>
      <c r="HBF195" s="478"/>
      <c r="HBG195" s="478"/>
      <c r="HBH195" s="478"/>
      <c r="HBI195" s="478"/>
      <c r="HBJ195" s="478"/>
      <c r="HBK195" s="478"/>
      <c r="HBL195" s="478"/>
      <c r="HBM195" s="478"/>
      <c r="HBN195" s="478"/>
      <c r="HBO195" s="478"/>
      <c r="HBP195" s="478"/>
      <c r="HBQ195" s="478"/>
      <c r="HBR195" s="478"/>
      <c r="HBS195" s="478"/>
      <c r="HBT195" s="478"/>
      <c r="HBU195" s="478"/>
      <c r="HBV195" s="478"/>
      <c r="HBW195" s="478"/>
      <c r="HBX195" s="478"/>
      <c r="HBY195" s="478"/>
      <c r="HBZ195" s="478"/>
      <c r="HCA195" s="478"/>
      <c r="HCB195" s="478"/>
      <c r="HCC195" s="478"/>
      <c r="HCD195" s="478"/>
      <c r="HCE195" s="478"/>
      <c r="HCF195" s="478"/>
      <c r="HCG195" s="478"/>
      <c r="HCH195" s="478"/>
      <c r="HCI195" s="478"/>
      <c r="HCJ195" s="478"/>
      <c r="HCK195" s="478"/>
      <c r="HCL195" s="478"/>
      <c r="HCM195" s="478"/>
      <c r="HCN195" s="478"/>
      <c r="HCO195" s="478"/>
      <c r="HCP195" s="478"/>
      <c r="HCQ195" s="478"/>
      <c r="HCR195" s="478"/>
      <c r="HCS195" s="478"/>
      <c r="HCT195" s="478"/>
      <c r="HCU195" s="478"/>
      <c r="HCV195" s="478"/>
      <c r="HCW195" s="478"/>
      <c r="HCX195" s="478"/>
      <c r="HCY195" s="478"/>
      <c r="HCZ195" s="478"/>
      <c r="HDA195" s="478"/>
      <c r="HDB195" s="478"/>
      <c r="HDC195" s="478"/>
      <c r="HDD195" s="478"/>
      <c r="HDE195" s="478"/>
      <c r="HDF195" s="478"/>
      <c r="HDG195" s="478"/>
      <c r="HDH195" s="478"/>
      <c r="HDI195" s="478"/>
      <c r="HDJ195" s="478"/>
      <c r="HDK195" s="478"/>
      <c r="HDL195" s="478"/>
      <c r="HDM195" s="478"/>
      <c r="HDN195" s="478"/>
      <c r="HDO195" s="478"/>
      <c r="HDP195" s="478"/>
      <c r="HDQ195" s="478"/>
      <c r="HDR195" s="478"/>
      <c r="HDS195" s="478"/>
      <c r="HDT195" s="478"/>
      <c r="HDU195" s="478"/>
      <c r="HDV195" s="478"/>
      <c r="HDW195" s="478"/>
      <c r="HDX195" s="478"/>
      <c r="HDY195" s="478"/>
      <c r="HDZ195" s="478"/>
      <c r="HEA195" s="478"/>
      <c r="HEB195" s="478"/>
      <c r="HEC195" s="478"/>
      <c r="HED195" s="478"/>
      <c r="HEE195" s="478"/>
      <c r="HEF195" s="478"/>
      <c r="HEG195" s="478"/>
      <c r="HEH195" s="478"/>
      <c r="HEI195" s="478"/>
      <c r="HEJ195" s="478"/>
      <c r="HEK195" s="478"/>
      <c r="HEL195" s="478"/>
      <c r="HEM195" s="478"/>
      <c r="HEN195" s="478"/>
      <c r="HEO195" s="478"/>
      <c r="HEP195" s="478"/>
      <c r="HEQ195" s="478"/>
      <c r="HER195" s="478"/>
      <c r="HES195" s="478"/>
      <c r="HET195" s="478"/>
      <c r="HEU195" s="478"/>
      <c r="HEV195" s="478"/>
      <c r="HEW195" s="478"/>
      <c r="HEX195" s="478"/>
      <c r="HEY195" s="478"/>
      <c r="HEZ195" s="478"/>
      <c r="HFA195" s="478"/>
      <c r="HFB195" s="478"/>
      <c r="HFC195" s="478"/>
      <c r="HFD195" s="478"/>
      <c r="HFE195" s="478"/>
      <c r="HFF195" s="478"/>
      <c r="HFG195" s="478"/>
      <c r="HFH195" s="478"/>
      <c r="HFI195" s="478"/>
      <c r="HFJ195" s="478"/>
      <c r="HFK195" s="478"/>
      <c r="HFL195" s="478"/>
      <c r="HFM195" s="478"/>
      <c r="HFN195" s="478"/>
      <c r="HFO195" s="478"/>
      <c r="HFP195" s="478"/>
      <c r="HFQ195" s="478"/>
      <c r="HFR195" s="478"/>
      <c r="HFS195" s="478"/>
      <c r="HFT195" s="478"/>
      <c r="HFU195" s="478"/>
      <c r="HFV195" s="478"/>
      <c r="HFW195" s="478"/>
      <c r="HFX195" s="478"/>
      <c r="HFY195" s="478"/>
      <c r="HFZ195" s="478"/>
      <c r="HGA195" s="478"/>
      <c r="HGB195" s="478"/>
      <c r="HGC195" s="478"/>
      <c r="HGD195" s="478"/>
      <c r="HGE195" s="478"/>
      <c r="HGF195" s="478"/>
      <c r="HGG195" s="478"/>
      <c r="HGH195" s="478"/>
      <c r="HGI195" s="478"/>
      <c r="HGJ195" s="478"/>
      <c r="HGK195" s="478"/>
      <c r="HGL195" s="478"/>
      <c r="HGM195" s="478"/>
      <c r="HGN195" s="478"/>
      <c r="HGO195" s="478"/>
      <c r="HGP195" s="478"/>
      <c r="HGQ195" s="478"/>
      <c r="HGR195" s="478"/>
      <c r="HGS195" s="478"/>
      <c r="HGT195" s="478"/>
      <c r="HGU195" s="478"/>
      <c r="HGV195" s="478"/>
      <c r="HGW195" s="478"/>
      <c r="HGX195" s="478"/>
      <c r="HGY195" s="478"/>
      <c r="HGZ195" s="478"/>
      <c r="HHA195" s="478"/>
      <c r="HHB195" s="478"/>
      <c r="HHC195" s="478"/>
      <c r="HHD195" s="478"/>
      <c r="HHE195" s="478"/>
      <c r="HHF195" s="478"/>
      <c r="HHG195" s="478"/>
      <c r="HHH195" s="478"/>
      <c r="HHI195" s="478"/>
      <c r="HHJ195" s="478"/>
      <c r="HHK195" s="478"/>
      <c r="HHL195" s="478"/>
      <c r="HHM195" s="478"/>
      <c r="HHN195" s="478"/>
      <c r="HHO195" s="478"/>
      <c r="HHP195" s="478"/>
      <c r="HHQ195" s="478"/>
      <c r="HHR195" s="478"/>
      <c r="HHS195" s="478"/>
      <c r="HHT195" s="478"/>
      <c r="HHU195" s="478"/>
      <c r="HHV195" s="478"/>
      <c r="HHW195" s="478"/>
      <c r="HHX195" s="478"/>
      <c r="HHY195" s="478"/>
      <c r="HHZ195" s="478"/>
      <c r="HIA195" s="478"/>
      <c r="HIB195" s="478"/>
      <c r="HIC195" s="478"/>
      <c r="HID195" s="478"/>
      <c r="HIE195" s="478"/>
      <c r="HIF195" s="478"/>
      <c r="HIG195" s="478"/>
      <c r="HIH195" s="478"/>
      <c r="HII195" s="478"/>
      <c r="HIJ195" s="478"/>
      <c r="HIK195" s="478"/>
      <c r="HIL195" s="478"/>
      <c r="HIM195" s="478"/>
      <c r="HIN195" s="478"/>
      <c r="HIO195" s="478"/>
      <c r="HIP195" s="478"/>
      <c r="HIQ195" s="478"/>
      <c r="HIR195" s="478"/>
      <c r="HIS195" s="478"/>
      <c r="HIT195" s="478"/>
      <c r="HIU195" s="478"/>
      <c r="HIV195" s="478"/>
      <c r="HIW195" s="478"/>
      <c r="HIX195" s="478"/>
      <c r="HIY195" s="478"/>
      <c r="HIZ195" s="478"/>
      <c r="HJA195" s="478"/>
      <c r="HJB195" s="478"/>
      <c r="HJC195" s="478"/>
      <c r="HJD195" s="478"/>
      <c r="HJE195" s="478"/>
      <c r="HJF195" s="478"/>
      <c r="HJG195" s="478"/>
      <c r="HJH195" s="478"/>
      <c r="HJI195" s="478"/>
      <c r="HJJ195" s="478"/>
      <c r="HJK195" s="478"/>
      <c r="HJL195" s="478"/>
      <c r="HJM195" s="478"/>
      <c r="HJN195" s="478"/>
      <c r="HJO195" s="478"/>
      <c r="HJP195" s="478"/>
      <c r="HJQ195" s="478"/>
      <c r="HJR195" s="478"/>
      <c r="HJS195" s="478"/>
      <c r="HJT195" s="478"/>
      <c r="HJU195" s="478"/>
      <c r="HJV195" s="478"/>
      <c r="HJW195" s="478"/>
      <c r="HJX195" s="478"/>
      <c r="HJY195" s="478"/>
      <c r="HJZ195" s="478"/>
      <c r="HKA195" s="478"/>
      <c r="HKB195" s="478"/>
      <c r="HKC195" s="478"/>
      <c r="HKD195" s="478"/>
      <c r="HKE195" s="478"/>
      <c r="HKF195" s="478"/>
      <c r="HKG195" s="478"/>
      <c r="HKH195" s="478"/>
      <c r="HKI195" s="478"/>
      <c r="HKJ195" s="478"/>
      <c r="HKK195" s="478"/>
      <c r="HKL195" s="478"/>
      <c r="HKM195" s="478"/>
      <c r="HKN195" s="478"/>
      <c r="HKO195" s="478"/>
      <c r="HKP195" s="478"/>
      <c r="HKQ195" s="478"/>
      <c r="HKR195" s="478"/>
      <c r="HKS195" s="478"/>
      <c r="HKT195" s="478"/>
      <c r="HKU195" s="478"/>
      <c r="HKV195" s="478"/>
      <c r="HKW195" s="478"/>
      <c r="HKX195" s="478"/>
      <c r="HKY195" s="478"/>
      <c r="HKZ195" s="478"/>
      <c r="HLA195" s="478"/>
      <c r="HLB195" s="478"/>
      <c r="HLC195" s="478"/>
      <c r="HLD195" s="478"/>
      <c r="HLE195" s="478"/>
      <c r="HLF195" s="478"/>
      <c r="HLG195" s="478"/>
      <c r="HLH195" s="478"/>
      <c r="HLI195" s="478"/>
      <c r="HLJ195" s="478"/>
      <c r="HLK195" s="478"/>
      <c r="HLL195" s="478"/>
      <c r="HLM195" s="478"/>
      <c r="HLN195" s="478"/>
      <c r="HLO195" s="478"/>
      <c r="HLP195" s="478"/>
      <c r="HLQ195" s="478"/>
      <c r="HLR195" s="478"/>
      <c r="HLS195" s="478"/>
      <c r="HLT195" s="478"/>
      <c r="HLU195" s="478"/>
      <c r="HLV195" s="478"/>
      <c r="HLW195" s="478"/>
      <c r="HLX195" s="478"/>
      <c r="HLY195" s="478"/>
      <c r="HLZ195" s="478"/>
      <c r="HMA195" s="478"/>
      <c r="HMB195" s="478"/>
      <c r="HMC195" s="478"/>
      <c r="HMD195" s="478"/>
      <c r="HME195" s="478"/>
      <c r="HMF195" s="478"/>
      <c r="HMG195" s="478"/>
      <c r="HMH195" s="478"/>
      <c r="HMI195" s="478"/>
      <c r="HMJ195" s="478"/>
      <c r="HMK195" s="478"/>
      <c r="HML195" s="478"/>
      <c r="HMM195" s="478"/>
      <c r="HMN195" s="478"/>
      <c r="HMO195" s="478"/>
      <c r="HMP195" s="478"/>
      <c r="HMQ195" s="478"/>
      <c r="HMR195" s="478"/>
      <c r="HMS195" s="478"/>
      <c r="HMT195" s="478"/>
      <c r="HMU195" s="478"/>
      <c r="HMV195" s="478"/>
      <c r="HMW195" s="478"/>
      <c r="HMX195" s="478"/>
      <c r="HMY195" s="478"/>
      <c r="HMZ195" s="478"/>
      <c r="HNA195" s="478"/>
      <c r="HNB195" s="478"/>
      <c r="HNC195" s="478"/>
      <c r="HND195" s="478"/>
      <c r="HNE195" s="478"/>
      <c r="HNF195" s="478"/>
      <c r="HNG195" s="478"/>
      <c r="HNH195" s="478"/>
      <c r="HNI195" s="478"/>
      <c r="HNJ195" s="478"/>
      <c r="HNK195" s="478"/>
      <c r="HNL195" s="478"/>
      <c r="HNM195" s="478"/>
      <c r="HNN195" s="478"/>
      <c r="HNO195" s="478"/>
      <c r="HNP195" s="478"/>
      <c r="HNQ195" s="478"/>
      <c r="HNR195" s="478"/>
      <c r="HNS195" s="478"/>
      <c r="HNT195" s="478"/>
      <c r="HNU195" s="478"/>
      <c r="HNV195" s="478"/>
      <c r="HNW195" s="478"/>
      <c r="HNX195" s="478"/>
      <c r="HNY195" s="478"/>
      <c r="HNZ195" s="478"/>
      <c r="HOA195" s="478"/>
      <c r="HOB195" s="478"/>
      <c r="HOC195" s="478"/>
      <c r="HOD195" s="478"/>
      <c r="HOE195" s="478"/>
      <c r="HOF195" s="478"/>
      <c r="HOG195" s="478"/>
      <c r="HOH195" s="478"/>
      <c r="HOI195" s="478"/>
      <c r="HOJ195" s="478"/>
      <c r="HOK195" s="478"/>
      <c r="HOL195" s="478"/>
      <c r="HOM195" s="478"/>
      <c r="HON195" s="478"/>
      <c r="HOO195" s="478"/>
      <c r="HOP195" s="478"/>
      <c r="HOQ195" s="478"/>
      <c r="HOR195" s="478"/>
      <c r="HOS195" s="478"/>
      <c r="HOT195" s="478"/>
      <c r="HOU195" s="478"/>
      <c r="HOV195" s="478"/>
      <c r="HOW195" s="478"/>
      <c r="HOX195" s="478"/>
      <c r="HOY195" s="478"/>
      <c r="HOZ195" s="478"/>
      <c r="HPA195" s="478"/>
      <c r="HPB195" s="478"/>
      <c r="HPC195" s="478"/>
      <c r="HPD195" s="478"/>
      <c r="HPE195" s="478"/>
      <c r="HPF195" s="478"/>
      <c r="HPG195" s="478"/>
      <c r="HPH195" s="478"/>
      <c r="HPI195" s="478"/>
      <c r="HPJ195" s="478"/>
      <c r="HPK195" s="478"/>
      <c r="HPL195" s="478"/>
      <c r="HPM195" s="478"/>
      <c r="HPN195" s="478"/>
      <c r="HPO195" s="478"/>
      <c r="HPP195" s="478"/>
      <c r="HPQ195" s="478"/>
      <c r="HPR195" s="478"/>
      <c r="HPS195" s="478"/>
      <c r="HPT195" s="478"/>
      <c r="HPU195" s="478"/>
      <c r="HPV195" s="478"/>
      <c r="HPW195" s="478"/>
      <c r="HPX195" s="478"/>
      <c r="HPY195" s="478"/>
      <c r="HPZ195" s="478"/>
      <c r="HQA195" s="478"/>
      <c r="HQB195" s="478"/>
      <c r="HQC195" s="478"/>
      <c r="HQD195" s="478"/>
      <c r="HQE195" s="478"/>
      <c r="HQF195" s="478"/>
      <c r="HQG195" s="478"/>
      <c r="HQH195" s="478"/>
      <c r="HQI195" s="478"/>
      <c r="HQJ195" s="478"/>
      <c r="HQK195" s="478"/>
      <c r="HQL195" s="478"/>
      <c r="HQM195" s="478"/>
      <c r="HQN195" s="478"/>
      <c r="HQO195" s="478"/>
      <c r="HQP195" s="478"/>
      <c r="HQQ195" s="478"/>
      <c r="HQR195" s="478"/>
      <c r="HQS195" s="478"/>
      <c r="HQT195" s="478"/>
      <c r="HQU195" s="478"/>
      <c r="HQV195" s="478"/>
      <c r="HQW195" s="478"/>
      <c r="HQX195" s="478"/>
      <c r="HQY195" s="478"/>
      <c r="HQZ195" s="478"/>
      <c r="HRA195" s="478"/>
      <c r="HRB195" s="478"/>
      <c r="HRC195" s="478"/>
      <c r="HRD195" s="478"/>
      <c r="HRE195" s="478"/>
      <c r="HRF195" s="478"/>
      <c r="HRG195" s="478"/>
      <c r="HRH195" s="478"/>
      <c r="HRI195" s="478"/>
      <c r="HRJ195" s="478"/>
      <c r="HRK195" s="478"/>
      <c r="HRL195" s="478"/>
      <c r="HRM195" s="478"/>
      <c r="HRN195" s="478"/>
      <c r="HRO195" s="478"/>
      <c r="HRP195" s="478"/>
      <c r="HRQ195" s="478"/>
      <c r="HRR195" s="478"/>
      <c r="HRS195" s="478"/>
      <c r="HRT195" s="478"/>
      <c r="HRU195" s="478"/>
      <c r="HRV195" s="478"/>
      <c r="HRW195" s="478"/>
      <c r="HRX195" s="478"/>
      <c r="HRY195" s="478"/>
      <c r="HRZ195" s="478"/>
      <c r="HSA195" s="478"/>
      <c r="HSB195" s="478"/>
      <c r="HSC195" s="478"/>
      <c r="HSD195" s="478"/>
      <c r="HSE195" s="478"/>
      <c r="HSF195" s="478"/>
      <c r="HSG195" s="478"/>
      <c r="HSH195" s="478"/>
      <c r="HSI195" s="478"/>
      <c r="HSJ195" s="478"/>
      <c r="HSK195" s="478"/>
      <c r="HSL195" s="478"/>
      <c r="HSM195" s="478"/>
      <c r="HSN195" s="478"/>
      <c r="HSO195" s="478"/>
      <c r="HSP195" s="478"/>
      <c r="HSQ195" s="478"/>
      <c r="HSR195" s="478"/>
      <c r="HSS195" s="478"/>
      <c r="HST195" s="478"/>
      <c r="HSU195" s="478"/>
      <c r="HSV195" s="478"/>
      <c r="HSW195" s="478"/>
      <c r="HSX195" s="478"/>
      <c r="HSY195" s="478"/>
      <c r="HSZ195" s="478"/>
      <c r="HTA195" s="478"/>
      <c r="HTB195" s="478"/>
      <c r="HTC195" s="478"/>
      <c r="HTD195" s="478"/>
      <c r="HTE195" s="478"/>
      <c r="HTF195" s="478"/>
      <c r="HTG195" s="478"/>
      <c r="HTH195" s="478"/>
      <c r="HTI195" s="478"/>
      <c r="HTJ195" s="478"/>
      <c r="HTK195" s="478"/>
      <c r="HTL195" s="478"/>
      <c r="HTM195" s="478"/>
      <c r="HTN195" s="478"/>
      <c r="HTO195" s="478"/>
      <c r="HTP195" s="478"/>
      <c r="HTQ195" s="478"/>
      <c r="HTR195" s="478"/>
      <c r="HTS195" s="478"/>
      <c r="HTT195" s="478"/>
      <c r="HTU195" s="478"/>
      <c r="HTV195" s="478"/>
      <c r="HTW195" s="478"/>
      <c r="HTX195" s="478"/>
      <c r="HTY195" s="478"/>
      <c r="HTZ195" s="478"/>
      <c r="HUA195" s="478"/>
      <c r="HUB195" s="478"/>
      <c r="HUC195" s="478"/>
      <c r="HUD195" s="478"/>
      <c r="HUE195" s="478"/>
      <c r="HUF195" s="478"/>
      <c r="HUG195" s="478"/>
      <c r="HUH195" s="478"/>
      <c r="HUI195" s="478"/>
      <c r="HUJ195" s="478"/>
      <c r="HUK195" s="478"/>
      <c r="HUL195" s="478"/>
      <c r="HUM195" s="478"/>
      <c r="HUN195" s="478"/>
      <c r="HUO195" s="478"/>
      <c r="HUP195" s="478"/>
      <c r="HUQ195" s="478"/>
      <c r="HUR195" s="478"/>
      <c r="HUS195" s="478"/>
      <c r="HUT195" s="478"/>
      <c r="HUU195" s="478"/>
      <c r="HUV195" s="478"/>
      <c r="HUW195" s="478"/>
      <c r="HUX195" s="478"/>
      <c r="HUY195" s="478"/>
      <c r="HUZ195" s="478"/>
      <c r="HVA195" s="478"/>
      <c r="HVB195" s="478"/>
      <c r="HVC195" s="478"/>
      <c r="HVD195" s="478"/>
      <c r="HVE195" s="478"/>
      <c r="HVF195" s="478"/>
      <c r="HVG195" s="478"/>
      <c r="HVH195" s="478"/>
      <c r="HVI195" s="478"/>
      <c r="HVJ195" s="478"/>
      <c r="HVK195" s="478"/>
      <c r="HVL195" s="478"/>
      <c r="HVM195" s="478"/>
      <c r="HVN195" s="478"/>
      <c r="HVO195" s="478"/>
      <c r="HVP195" s="478"/>
      <c r="HVQ195" s="478"/>
      <c r="HVR195" s="478"/>
      <c r="HVS195" s="478"/>
      <c r="HVT195" s="478"/>
      <c r="HVU195" s="478"/>
      <c r="HVV195" s="478"/>
      <c r="HVW195" s="478"/>
      <c r="HVX195" s="478"/>
      <c r="HVY195" s="478"/>
      <c r="HVZ195" s="478"/>
      <c r="HWA195" s="478"/>
      <c r="HWB195" s="478"/>
      <c r="HWC195" s="478"/>
      <c r="HWD195" s="478"/>
      <c r="HWE195" s="478"/>
      <c r="HWF195" s="478"/>
      <c r="HWG195" s="478"/>
      <c r="HWH195" s="478"/>
      <c r="HWI195" s="478"/>
      <c r="HWJ195" s="478"/>
      <c r="HWK195" s="478"/>
      <c r="HWL195" s="478"/>
      <c r="HWM195" s="478"/>
      <c r="HWN195" s="478"/>
      <c r="HWO195" s="478"/>
      <c r="HWP195" s="478"/>
      <c r="HWQ195" s="478"/>
      <c r="HWR195" s="478"/>
      <c r="HWS195" s="478"/>
      <c r="HWT195" s="478"/>
      <c r="HWU195" s="478"/>
      <c r="HWV195" s="478"/>
      <c r="HWW195" s="478"/>
      <c r="HWX195" s="478"/>
      <c r="HWY195" s="478"/>
      <c r="HWZ195" s="478"/>
      <c r="HXA195" s="478"/>
      <c r="HXB195" s="478"/>
      <c r="HXC195" s="478"/>
      <c r="HXD195" s="478"/>
      <c r="HXE195" s="478"/>
      <c r="HXF195" s="478"/>
      <c r="HXG195" s="478"/>
      <c r="HXH195" s="478"/>
      <c r="HXI195" s="478"/>
      <c r="HXJ195" s="478"/>
      <c r="HXK195" s="478"/>
      <c r="HXL195" s="478"/>
      <c r="HXM195" s="478"/>
      <c r="HXN195" s="478"/>
      <c r="HXO195" s="478"/>
      <c r="HXP195" s="478"/>
      <c r="HXQ195" s="478"/>
      <c r="HXR195" s="478"/>
      <c r="HXS195" s="478"/>
      <c r="HXT195" s="478"/>
      <c r="HXU195" s="478"/>
      <c r="HXV195" s="478"/>
      <c r="HXW195" s="478"/>
      <c r="HXX195" s="478"/>
      <c r="HXY195" s="478"/>
      <c r="HXZ195" s="478"/>
      <c r="HYA195" s="478"/>
      <c r="HYB195" s="478"/>
      <c r="HYC195" s="478"/>
      <c r="HYD195" s="478"/>
      <c r="HYE195" s="478"/>
      <c r="HYF195" s="478"/>
      <c r="HYG195" s="478"/>
      <c r="HYH195" s="478"/>
      <c r="HYI195" s="478"/>
      <c r="HYJ195" s="478"/>
      <c r="HYK195" s="478"/>
      <c r="HYL195" s="478"/>
      <c r="HYM195" s="478"/>
      <c r="HYN195" s="478"/>
      <c r="HYO195" s="478"/>
      <c r="HYP195" s="478"/>
      <c r="HYQ195" s="478"/>
      <c r="HYR195" s="478"/>
      <c r="HYS195" s="478"/>
      <c r="HYT195" s="478"/>
      <c r="HYU195" s="478"/>
      <c r="HYV195" s="478"/>
      <c r="HYW195" s="478"/>
      <c r="HYX195" s="478"/>
      <c r="HYY195" s="478"/>
      <c r="HYZ195" s="478"/>
      <c r="HZA195" s="478"/>
      <c r="HZB195" s="478"/>
      <c r="HZC195" s="478"/>
      <c r="HZD195" s="478"/>
      <c r="HZE195" s="478"/>
      <c r="HZF195" s="478"/>
      <c r="HZG195" s="478"/>
      <c r="HZH195" s="478"/>
      <c r="HZI195" s="478"/>
      <c r="HZJ195" s="478"/>
      <c r="HZK195" s="478"/>
      <c r="HZL195" s="478"/>
      <c r="HZM195" s="478"/>
      <c r="HZN195" s="478"/>
      <c r="HZO195" s="478"/>
      <c r="HZP195" s="478"/>
      <c r="HZQ195" s="478"/>
      <c r="HZR195" s="478"/>
      <c r="HZS195" s="478"/>
      <c r="HZT195" s="478"/>
      <c r="HZU195" s="478"/>
      <c r="HZV195" s="478"/>
      <c r="HZW195" s="478"/>
      <c r="HZX195" s="478"/>
      <c r="HZY195" s="478"/>
      <c r="HZZ195" s="478"/>
      <c r="IAA195" s="478"/>
      <c r="IAB195" s="478"/>
      <c r="IAC195" s="478"/>
      <c r="IAD195" s="478"/>
      <c r="IAE195" s="478"/>
      <c r="IAF195" s="478"/>
      <c r="IAG195" s="478"/>
      <c r="IAH195" s="478"/>
      <c r="IAI195" s="478"/>
      <c r="IAJ195" s="478"/>
      <c r="IAK195" s="478"/>
      <c r="IAL195" s="478"/>
      <c r="IAM195" s="478"/>
      <c r="IAN195" s="478"/>
      <c r="IAO195" s="478"/>
      <c r="IAP195" s="478"/>
      <c r="IAQ195" s="478"/>
      <c r="IAR195" s="478"/>
      <c r="IAS195" s="478"/>
      <c r="IAT195" s="478"/>
      <c r="IAU195" s="478"/>
      <c r="IAV195" s="478"/>
      <c r="IAW195" s="478"/>
      <c r="IAX195" s="478"/>
      <c r="IAY195" s="478"/>
      <c r="IAZ195" s="478"/>
      <c r="IBA195" s="478"/>
      <c r="IBB195" s="478"/>
      <c r="IBC195" s="478"/>
      <c r="IBD195" s="478"/>
      <c r="IBE195" s="478"/>
      <c r="IBF195" s="478"/>
      <c r="IBG195" s="478"/>
      <c r="IBH195" s="478"/>
      <c r="IBI195" s="478"/>
      <c r="IBJ195" s="478"/>
      <c r="IBK195" s="478"/>
      <c r="IBL195" s="478"/>
      <c r="IBM195" s="478"/>
      <c r="IBN195" s="478"/>
      <c r="IBO195" s="478"/>
      <c r="IBP195" s="478"/>
      <c r="IBQ195" s="478"/>
      <c r="IBR195" s="478"/>
      <c r="IBS195" s="478"/>
      <c r="IBT195" s="478"/>
      <c r="IBU195" s="478"/>
      <c r="IBV195" s="478"/>
      <c r="IBW195" s="478"/>
      <c r="IBX195" s="478"/>
      <c r="IBY195" s="478"/>
      <c r="IBZ195" s="478"/>
      <c r="ICA195" s="478"/>
      <c r="ICB195" s="478"/>
      <c r="ICC195" s="478"/>
      <c r="ICD195" s="478"/>
      <c r="ICE195" s="478"/>
      <c r="ICF195" s="478"/>
      <c r="ICG195" s="478"/>
      <c r="ICH195" s="478"/>
      <c r="ICI195" s="478"/>
      <c r="ICJ195" s="478"/>
      <c r="ICK195" s="478"/>
      <c r="ICL195" s="478"/>
      <c r="ICM195" s="478"/>
      <c r="ICN195" s="478"/>
      <c r="ICO195" s="478"/>
      <c r="ICP195" s="478"/>
      <c r="ICQ195" s="478"/>
      <c r="ICR195" s="478"/>
      <c r="ICS195" s="478"/>
      <c r="ICT195" s="478"/>
      <c r="ICU195" s="478"/>
      <c r="ICV195" s="478"/>
      <c r="ICW195" s="478"/>
      <c r="ICX195" s="478"/>
      <c r="ICY195" s="478"/>
      <c r="ICZ195" s="478"/>
      <c r="IDA195" s="478"/>
      <c r="IDB195" s="478"/>
      <c r="IDC195" s="478"/>
      <c r="IDD195" s="478"/>
      <c r="IDE195" s="478"/>
      <c r="IDF195" s="478"/>
      <c r="IDG195" s="478"/>
      <c r="IDH195" s="478"/>
      <c r="IDI195" s="478"/>
      <c r="IDJ195" s="478"/>
      <c r="IDK195" s="478"/>
      <c r="IDL195" s="478"/>
      <c r="IDM195" s="478"/>
      <c r="IDN195" s="478"/>
      <c r="IDO195" s="478"/>
      <c r="IDP195" s="478"/>
      <c r="IDQ195" s="478"/>
      <c r="IDR195" s="478"/>
      <c r="IDS195" s="478"/>
      <c r="IDT195" s="478"/>
      <c r="IDU195" s="478"/>
      <c r="IDV195" s="478"/>
      <c r="IDW195" s="478"/>
      <c r="IDX195" s="478"/>
      <c r="IDY195" s="478"/>
      <c r="IDZ195" s="478"/>
      <c r="IEA195" s="478"/>
      <c r="IEB195" s="478"/>
      <c r="IEC195" s="478"/>
      <c r="IED195" s="478"/>
      <c r="IEE195" s="478"/>
      <c r="IEF195" s="478"/>
      <c r="IEG195" s="478"/>
      <c r="IEH195" s="478"/>
      <c r="IEI195" s="478"/>
      <c r="IEJ195" s="478"/>
      <c r="IEK195" s="478"/>
      <c r="IEL195" s="478"/>
      <c r="IEM195" s="478"/>
      <c r="IEN195" s="478"/>
      <c r="IEO195" s="478"/>
      <c r="IEP195" s="478"/>
      <c r="IEQ195" s="478"/>
      <c r="IER195" s="478"/>
      <c r="IES195" s="478"/>
      <c r="IET195" s="478"/>
      <c r="IEU195" s="478"/>
      <c r="IEV195" s="478"/>
      <c r="IEW195" s="478"/>
      <c r="IEX195" s="478"/>
      <c r="IEY195" s="478"/>
      <c r="IEZ195" s="478"/>
      <c r="IFA195" s="478"/>
      <c r="IFB195" s="478"/>
      <c r="IFC195" s="478"/>
      <c r="IFD195" s="478"/>
      <c r="IFE195" s="478"/>
      <c r="IFF195" s="478"/>
      <c r="IFG195" s="478"/>
      <c r="IFH195" s="478"/>
      <c r="IFI195" s="478"/>
      <c r="IFJ195" s="478"/>
      <c r="IFK195" s="478"/>
      <c r="IFL195" s="478"/>
      <c r="IFM195" s="478"/>
      <c r="IFN195" s="478"/>
      <c r="IFO195" s="478"/>
      <c r="IFP195" s="478"/>
      <c r="IFQ195" s="478"/>
      <c r="IFR195" s="478"/>
      <c r="IFS195" s="478"/>
      <c r="IFT195" s="478"/>
      <c r="IFU195" s="478"/>
      <c r="IFV195" s="478"/>
      <c r="IFW195" s="478"/>
      <c r="IFX195" s="478"/>
      <c r="IFY195" s="478"/>
      <c r="IFZ195" s="478"/>
      <c r="IGA195" s="478"/>
      <c r="IGB195" s="478"/>
      <c r="IGC195" s="478"/>
      <c r="IGD195" s="478"/>
      <c r="IGE195" s="478"/>
      <c r="IGF195" s="478"/>
      <c r="IGG195" s="478"/>
      <c r="IGH195" s="478"/>
      <c r="IGI195" s="478"/>
      <c r="IGJ195" s="478"/>
      <c r="IGK195" s="478"/>
      <c r="IGL195" s="478"/>
      <c r="IGM195" s="478"/>
      <c r="IGN195" s="478"/>
      <c r="IGO195" s="478"/>
      <c r="IGP195" s="478"/>
      <c r="IGQ195" s="478"/>
      <c r="IGR195" s="478"/>
      <c r="IGS195" s="478"/>
      <c r="IGT195" s="478"/>
      <c r="IGU195" s="478"/>
      <c r="IGV195" s="478"/>
      <c r="IGW195" s="478"/>
      <c r="IGX195" s="478"/>
      <c r="IGY195" s="478"/>
      <c r="IGZ195" s="478"/>
      <c r="IHA195" s="478"/>
      <c r="IHB195" s="478"/>
      <c r="IHC195" s="478"/>
      <c r="IHD195" s="478"/>
      <c r="IHE195" s="478"/>
      <c r="IHF195" s="478"/>
      <c r="IHG195" s="478"/>
      <c r="IHH195" s="478"/>
      <c r="IHI195" s="478"/>
      <c r="IHJ195" s="478"/>
      <c r="IHK195" s="478"/>
      <c r="IHL195" s="478"/>
      <c r="IHM195" s="478"/>
      <c r="IHN195" s="478"/>
      <c r="IHO195" s="478"/>
      <c r="IHP195" s="478"/>
      <c r="IHQ195" s="478"/>
      <c r="IHR195" s="478"/>
      <c r="IHS195" s="478"/>
      <c r="IHT195" s="478"/>
      <c r="IHU195" s="478"/>
      <c r="IHV195" s="478"/>
      <c r="IHW195" s="478"/>
      <c r="IHX195" s="478"/>
      <c r="IHY195" s="478"/>
      <c r="IHZ195" s="478"/>
      <c r="IIA195" s="478"/>
      <c r="IIB195" s="478"/>
      <c r="IIC195" s="478"/>
      <c r="IID195" s="478"/>
      <c r="IIE195" s="478"/>
      <c r="IIF195" s="478"/>
      <c r="IIG195" s="478"/>
      <c r="IIH195" s="478"/>
      <c r="III195" s="478"/>
      <c r="IIJ195" s="478"/>
      <c r="IIK195" s="478"/>
      <c r="IIL195" s="478"/>
      <c r="IIM195" s="478"/>
      <c r="IIN195" s="478"/>
      <c r="IIO195" s="478"/>
      <c r="IIP195" s="478"/>
      <c r="IIQ195" s="478"/>
      <c r="IIR195" s="478"/>
      <c r="IIS195" s="478"/>
      <c r="IIT195" s="478"/>
      <c r="IIU195" s="478"/>
      <c r="IIV195" s="478"/>
      <c r="IIW195" s="478"/>
      <c r="IIX195" s="478"/>
      <c r="IIY195" s="478"/>
      <c r="IIZ195" s="478"/>
      <c r="IJA195" s="478"/>
      <c r="IJB195" s="478"/>
      <c r="IJC195" s="478"/>
      <c r="IJD195" s="478"/>
      <c r="IJE195" s="478"/>
      <c r="IJF195" s="478"/>
      <c r="IJG195" s="478"/>
      <c r="IJH195" s="478"/>
      <c r="IJI195" s="478"/>
      <c r="IJJ195" s="478"/>
      <c r="IJK195" s="478"/>
      <c r="IJL195" s="478"/>
      <c r="IJM195" s="478"/>
      <c r="IJN195" s="478"/>
      <c r="IJO195" s="478"/>
      <c r="IJP195" s="478"/>
      <c r="IJQ195" s="478"/>
      <c r="IJR195" s="478"/>
      <c r="IJS195" s="478"/>
      <c r="IJT195" s="478"/>
      <c r="IJU195" s="478"/>
      <c r="IJV195" s="478"/>
      <c r="IJW195" s="478"/>
      <c r="IJX195" s="478"/>
      <c r="IJY195" s="478"/>
      <c r="IJZ195" s="478"/>
      <c r="IKA195" s="478"/>
      <c r="IKB195" s="478"/>
      <c r="IKC195" s="478"/>
      <c r="IKD195" s="478"/>
      <c r="IKE195" s="478"/>
      <c r="IKF195" s="478"/>
      <c r="IKG195" s="478"/>
      <c r="IKH195" s="478"/>
      <c r="IKI195" s="478"/>
      <c r="IKJ195" s="478"/>
      <c r="IKK195" s="478"/>
      <c r="IKL195" s="478"/>
      <c r="IKM195" s="478"/>
      <c r="IKN195" s="478"/>
      <c r="IKO195" s="478"/>
      <c r="IKP195" s="478"/>
      <c r="IKQ195" s="478"/>
      <c r="IKR195" s="478"/>
      <c r="IKS195" s="478"/>
      <c r="IKT195" s="478"/>
      <c r="IKU195" s="478"/>
      <c r="IKV195" s="478"/>
      <c r="IKW195" s="478"/>
      <c r="IKX195" s="478"/>
      <c r="IKY195" s="478"/>
      <c r="IKZ195" s="478"/>
      <c r="ILA195" s="478"/>
      <c r="ILB195" s="478"/>
      <c r="ILC195" s="478"/>
      <c r="ILD195" s="478"/>
      <c r="ILE195" s="478"/>
      <c r="ILF195" s="478"/>
      <c r="ILG195" s="478"/>
      <c r="ILH195" s="478"/>
      <c r="ILI195" s="478"/>
      <c r="ILJ195" s="478"/>
      <c r="ILK195" s="478"/>
      <c r="ILL195" s="478"/>
      <c r="ILM195" s="478"/>
      <c r="ILN195" s="478"/>
      <c r="ILO195" s="478"/>
      <c r="ILP195" s="478"/>
      <c r="ILQ195" s="478"/>
      <c r="ILR195" s="478"/>
      <c r="ILS195" s="478"/>
      <c r="ILT195" s="478"/>
      <c r="ILU195" s="478"/>
      <c r="ILV195" s="478"/>
      <c r="ILW195" s="478"/>
      <c r="ILX195" s="478"/>
      <c r="ILY195" s="478"/>
      <c r="ILZ195" s="478"/>
      <c r="IMA195" s="478"/>
      <c r="IMB195" s="478"/>
      <c r="IMC195" s="478"/>
      <c r="IMD195" s="478"/>
      <c r="IME195" s="478"/>
      <c r="IMF195" s="478"/>
      <c r="IMG195" s="478"/>
      <c r="IMH195" s="478"/>
      <c r="IMI195" s="478"/>
      <c r="IMJ195" s="478"/>
      <c r="IMK195" s="478"/>
      <c r="IML195" s="478"/>
      <c r="IMM195" s="478"/>
      <c r="IMN195" s="478"/>
      <c r="IMO195" s="478"/>
      <c r="IMP195" s="478"/>
      <c r="IMQ195" s="478"/>
      <c r="IMR195" s="478"/>
      <c r="IMS195" s="478"/>
      <c r="IMT195" s="478"/>
      <c r="IMU195" s="478"/>
      <c r="IMV195" s="478"/>
      <c r="IMW195" s="478"/>
      <c r="IMX195" s="478"/>
      <c r="IMY195" s="478"/>
      <c r="IMZ195" s="478"/>
      <c r="INA195" s="478"/>
      <c r="INB195" s="478"/>
      <c r="INC195" s="478"/>
      <c r="IND195" s="478"/>
      <c r="INE195" s="478"/>
      <c r="INF195" s="478"/>
      <c r="ING195" s="478"/>
      <c r="INH195" s="478"/>
      <c r="INI195" s="478"/>
      <c r="INJ195" s="478"/>
      <c r="INK195" s="478"/>
      <c r="INL195" s="478"/>
      <c r="INM195" s="478"/>
      <c r="INN195" s="478"/>
      <c r="INO195" s="478"/>
      <c r="INP195" s="478"/>
      <c r="INQ195" s="478"/>
      <c r="INR195" s="478"/>
      <c r="INS195" s="478"/>
      <c r="INT195" s="478"/>
      <c r="INU195" s="478"/>
      <c r="INV195" s="478"/>
      <c r="INW195" s="478"/>
      <c r="INX195" s="478"/>
      <c r="INY195" s="478"/>
      <c r="INZ195" s="478"/>
      <c r="IOA195" s="478"/>
      <c r="IOB195" s="478"/>
      <c r="IOC195" s="478"/>
      <c r="IOD195" s="478"/>
      <c r="IOE195" s="478"/>
      <c r="IOF195" s="478"/>
      <c r="IOG195" s="478"/>
      <c r="IOH195" s="478"/>
      <c r="IOI195" s="478"/>
      <c r="IOJ195" s="478"/>
      <c r="IOK195" s="478"/>
      <c r="IOL195" s="478"/>
      <c r="IOM195" s="478"/>
      <c r="ION195" s="478"/>
      <c r="IOO195" s="478"/>
      <c r="IOP195" s="478"/>
      <c r="IOQ195" s="478"/>
      <c r="IOR195" s="478"/>
      <c r="IOS195" s="478"/>
      <c r="IOT195" s="478"/>
      <c r="IOU195" s="478"/>
      <c r="IOV195" s="478"/>
      <c r="IOW195" s="478"/>
      <c r="IOX195" s="478"/>
      <c r="IOY195" s="478"/>
      <c r="IOZ195" s="478"/>
      <c r="IPA195" s="478"/>
      <c r="IPB195" s="478"/>
      <c r="IPC195" s="478"/>
      <c r="IPD195" s="478"/>
      <c r="IPE195" s="478"/>
      <c r="IPF195" s="478"/>
      <c r="IPG195" s="478"/>
      <c r="IPH195" s="478"/>
      <c r="IPI195" s="478"/>
      <c r="IPJ195" s="478"/>
      <c r="IPK195" s="478"/>
      <c r="IPL195" s="478"/>
      <c r="IPM195" s="478"/>
      <c r="IPN195" s="478"/>
      <c r="IPO195" s="478"/>
      <c r="IPP195" s="478"/>
      <c r="IPQ195" s="478"/>
      <c r="IPR195" s="478"/>
      <c r="IPS195" s="478"/>
      <c r="IPT195" s="478"/>
      <c r="IPU195" s="478"/>
      <c r="IPV195" s="478"/>
      <c r="IPW195" s="478"/>
      <c r="IPX195" s="478"/>
      <c r="IPY195" s="478"/>
      <c r="IPZ195" s="478"/>
      <c r="IQA195" s="478"/>
      <c r="IQB195" s="478"/>
      <c r="IQC195" s="478"/>
      <c r="IQD195" s="478"/>
      <c r="IQE195" s="478"/>
      <c r="IQF195" s="478"/>
      <c r="IQG195" s="478"/>
      <c r="IQH195" s="478"/>
      <c r="IQI195" s="478"/>
      <c r="IQJ195" s="478"/>
      <c r="IQK195" s="478"/>
      <c r="IQL195" s="478"/>
      <c r="IQM195" s="478"/>
      <c r="IQN195" s="478"/>
      <c r="IQO195" s="478"/>
      <c r="IQP195" s="478"/>
      <c r="IQQ195" s="478"/>
      <c r="IQR195" s="478"/>
      <c r="IQS195" s="478"/>
      <c r="IQT195" s="478"/>
      <c r="IQU195" s="478"/>
      <c r="IQV195" s="478"/>
      <c r="IQW195" s="478"/>
      <c r="IQX195" s="478"/>
      <c r="IQY195" s="478"/>
      <c r="IQZ195" s="478"/>
      <c r="IRA195" s="478"/>
      <c r="IRB195" s="478"/>
      <c r="IRC195" s="478"/>
      <c r="IRD195" s="478"/>
      <c r="IRE195" s="478"/>
      <c r="IRF195" s="478"/>
      <c r="IRG195" s="478"/>
      <c r="IRH195" s="478"/>
      <c r="IRI195" s="478"/>
      <c r="IRJ195" s="478"/>
      <c r="IRK195" s="478"/>
      <c r="IRL195" s="478"/>
      <c r="IRM195" s="478"/>
      <c r="IRN195" s="478"/>
      <c r="IRO195" s="478"/>
      <c r="IRP195" s="478"/>
      <c r="IRQ195" s="478"/>
      <c r="IRR195" s="478"/>
      <c r="IRS195" s="478"/>
      <c r="IRT195" s="478"/>
      <c r="IRU195" s="478"/>
      <c r="IRV195" s="478"/>
      <c r="IRW195" s="478"/>
      <c r="IRX195" s="478"/>
      <c r="IRY195" s="478"/>
      <c r="IRZ195" s="478"/>
      <c r="ISA195" s="478"/>
      <c r="ISB195" s="478"/>
      <c r="ISC195" s="478"/>
      <c r="ISD195" s="478"/>
      <c r="ISE195" s="478"/>
      <c r="ISF195" s="478"/>
      <c r="ISG195" s="478"/>
      <c r="ISH195" s="478"/>
      <c r="ISI195" s="478"/>
      <c r="ISJ195" s="478"/>
      <c r="ISK195" s="478"/>
      <c r="ISL195" s="478"/>
      <c r="ISM195" s="478"/>
      <c r="ISN195" s="478"/>
      <c r="ISO195" s="478"/>
      <c r="ISP195" s="478"/>
      <c r="ISQ195" s="478"/>
      <c r="ISR195" s="478"/>
      <c r="ISS195" s="478"/>
      <c r="IST195" s="478"/>
      <c r="ISU195" s="478"/>
      <c r="ISV195" s="478"/>
      <c r="ISW195" s="478"/>
      <c r="ISX195" s="478"/>
      <c r="ISY195" s="478"/>
      <c r="ISZ195" s="478"/>
      <c r="ITA195" s="478"/>
      <c r="ITB195" s="478"/>
      <c r="ITC195" s="478"/>
      <c r="ITD195" s="478"/>
      <c r="ITE195" s="478"/>
      <c r="ITF195" s="478"/>
      <c r="ITG195" s="478"/>
      <c r="ITH195" s="478"/>
      <c r="ITI195" s="478"/>
      <c r="ITJ195" s="478"/>
      <c r="ITK195" s="478"/>
      <c r="ITL195" s="478"/>
      <c r="ITM195" s="478"/>
      <c r="ITN195" s="478"/>
      <c r="ITO195" s="478"/>
      <c r="ITP195" s="478"/>
      <c r="ITQ195" s="478"/>
      <c r="ITR195" s="478"/>
      <c r="ITS195" s="478"/>
      <c r="ITT195" s="478"/>
      <c r="ITU195" s="478"/>
      <c r="ITV195" s="478"/>
      <c r="ITW195" s="478"/>
      <c r="ITX195" s="478"/>
      <c r="ITY195" s="478"/>
      <c r="ITZ195" s="478"/>
      <c r="IUA195" s="478"/>
      <c r="IUB195" s="478"/>
      <c r="IUC195" s="478"/>
      <c r="IUD195" s="478"/>
      <c r="IUE195" s="478"/>
      <c r="IUF195" s="478"/>
      <c r="IUG195" s="478"/>
      <c r="IUH195" s="478"/>
      <c r="IUI195" s="478"/>
      <c r="IUJ195" s="478"/>
      <c r="IUK195" s="478"/>
      <c r="IUL195" s="478"/>
      <c r="IUM195" s="478"/>
      <c r="IUN195" s="478"/>
      <c r="IUO195" s="478"/>
      <c r="IUP195" s="478"/>
      <c r="IUQ195" s="478"/>
      <c r="IUR195" s="478"/>
      <c r="IUS195" s="478"/>
      <c r="IUT195" s="478"/>
      <c r="IUU195" s="478"/>
      <c r="IUV195" s="478"/>
      <c r="IUW195" s="478"/>
      <c r="IUX195" s="478"/>
      <c r="IUY195" s="478"/>
      <c r="IUZ195" s="478"/>
      <c r="IVA195" s="478"/>
      <c r="IVB195" s="478"/>
      <c r="IVC195" s="478"/>
      <c r="IVD195" s="478"/>
      <c r="IVE195" s="478"/>
      <c r="IVF195" s="478"/>
      <c r="IVG195" s="478"/>
      <c r="IVH195" s="478"/>
      <c r="IVI195" s="478"/>
      <c r="IVJ195" s="478"/>
      <c r="IVK195" s="478"/>
      <c r="IVL195" s="478"/>
      <c r="IVM195" s="478"/>
      <c r="IVN195" s="478"/>
      <c r="IVO195" s="478"/>
      <c r="IVP195" s="478"/>
      <c r="IVQ195" s="478"/>
      <c r="IVR195" s="478"/>
      <c r="IVS195" s="478"/>
      <c r="IVT195" s="478"/>
      <c r="IVU195" s="478"/>
      <c r="IVV195" s="478"/>
      <c r="IVW195" s="478"/>
      <c r="IVX195" s="478"/>
      <c r="IVY195" s="478"/>
      <c r="IVZ195" s="478"/>
      <c r="IWA195" s="478"/>
      <c r="IWB195" s="478"/>
      <c r="IWC195" s="478"/>
      <c r="IWD195" s="478"/>
      <c r="IWE195" s="478"/>
      <c r="IWF195" s="478"/>
      <c r="IWG195" s="478"/>
      <c r="IWH195" s="478"/>
      <c r="IWI195" s="478"/>
      <c r="IWJ195" s="478"/>
      <c r="IWK195" s="478"/>
      <c r="IWL195" s="478"/>
      <c r="IWM195" s="478"/>
      <c r="IWN195" s="478"/>
      <c r="IWO195" s="478"/>
      <c r="IWP195" s="478"/>
      <c r="IWQ195" s="478"/>
      <c r="IWR195" s="478"/>
      <c r="IWS195" s="478"/>
      <c r="IWT195" s="478"/>
      <c r="IWU195" s="478"/>
      <c r="IWV195" s="478"/>
      <c r="IWW195" s="478"/>
      <c r="IWX195" s="478"/>
      <c r="IWY195" s="478"/>
      <c r="IWZ195" s="478"/>
      <c r="IXA195" s="478"/>
      <c r="IXB195" s="478"/>
      <c r="IXC195" s="478"/>
      <c r="IXD195" s="478"/>
      <c r="IXE195" s="478"/>
      <c r="IXF195" s="478"/>
      <c r="IXG195" s="478"/>
      <c r="IXH195" s="478"/>
      <c r="IXI195" s="478"/>
      <c r="IXJ195" s="478"/>
      <c r="IXK195" s="478"/>
      <c r="IXL195" s="478"/>
      <c r="IXM195" s="478"/>
      <c r="IXN195" s="478"/>
      <c r="IXO195" s="478"/>
      <c r="IXP195" s="478"/>
      <c r="IXQ195" s="478"/>
      <c r="IXR195" s="478"/>
      <c r="IXS195" s="478"/>
      <c r="IXT195" s="478"/>
      <c r="IXU195" s="478"/>
      <c r="IXV195" s="478"/>
      <c r="IXW195" s="478"/>
      <c r="IXX195" s="478"/>
      <c r="IXY195" s="478"/>
      <c r="IXZ195" s="478"/>
      <c r="IYA195" s="478"/>
      <c r="IYB195" s="478"/>
      <c r="IYC195" s="478"/>
      <c r="IYD195" s="478"/>
      <c r="IYE195" s="478"/>
      <c r="IYF195" s="478"/>
      <c r="IYG195" s="478"/>
      <c r="IYH195" s="478"/>
      <c r="IYI195" s="478"/>
      <c r="IYJ195" s="478"/>
      <c r="IYK195" s="478"/>
      <c r="IYL195" s="478"/>
      <c r="IYM195" s="478"/>
      <c r="IYN195" s="478"/>
      <c r="IYO195" s="478"/>
      <c r="IYP195" s="478"/>
      <c r="IYQ195" s="478"/>
      <c r="IYR195" s="478"/>
      <c r="IYS195" s="478"/>
      <c r="IYT195" s="478"/>
      <c r="IYU195" s="478"/>
      <c r="IYV195" s="478"/>
      <c r="IYW195" s="478"/>
      <c r="IYX195" s="478"/>
      <c r="IYY195" s="478"/>
      <c r="IYZ195" s="478"/>
      <c r="IZA195" s="478"/>
      <c r="IZB195" s="478"/>
      <c r="IZC195" s="478"/>
      <c r="IZD195" s="478"/>
      <c r="IZE195" s="478"/>
      <c r="IZF195" s="478"/>
      <c r="IZG195" s="478"/>
      <c r="IZH195" s="478"/>
      <c r="IZI195" s="478"/>
      <c r="IZJ195" s="478"/>
      <c r="IZK195" s="478"/>
      <c r="IZL195" s="478"/>
      <c r="IZM195" s="478"/>
      <c r="IZN195" s="478"/>
      <c r="IZO195" s="478"/>
      <c r="IZP195" s="478"/>
      <c r="IZQ195" s="478"/>
      <c r="IZR195" s="478"/>
      <c r="IZS195" s="478"/>
      <c r="IZT195" s="478"/>
      <c r="IZU195" s="478"/>
      <c r="IZV195" s="478"/>
      <c r="IZW195" s="478"/>
      <c r="IZX195" s="478"/>
      <c r="IZY195" s="478"/>
      <c r="IZZ195" s="478"/>
      <c r="JAA195" s="478"/>
      <c r="JAB195" s="478"/>
      <c r="JAC195" s="478"/>
      <c r="JAD195" s="478"/>
      <c r="JAE195" s="478"/>
      <c r="JAF195" s="478"/>
      <c r="JAG195" s="478"/>
      <c r="JAH195" s="478"/>
      <c r="JAI195" s="478"/>
      <c r="JAJ195" s="478"/>
      <c r="JAK195" s="478"/>
      <c r="JAL195" s="478"/>
      <c r="JAM195" s="478"/>
      <c r="JAN195" s="478"/>
      <c r="JAO195" s="478"/>
      <c r="JAP195" s="478"/>
      <c r="JAQ195" s="478"/>
      <c r="JAR195" s="478"/>
      <c r="JAS195" s="478"/>
      <c r="JAT195" s="478"/>
      <c r="JAU195" s="478"/>
      <c r="JAV195" s="478"/>
      <c r="JAW195" s="478"/>
      <c r="JAX195" s="478"/>
      <c r="JAY195" s="478"/>
      <c r="JAZ195" s="478"/>
      <c r="JBA195" s="478"/>
      <c r="JBB195" s="478"/>
      <c r="JBC195" s="478"/>
      <c r="JBD195" s="478"/>
      <c r="JBE195" s="478"/>
      <c r="JBF195" s="478"/>
      <c r="JBG195" s="478"/>
      <c r="JBH195" s="478"/>
      <c r="JBI195" s="478"/>
      <c r="JBJ195" s="478"/>
      <c r="JBK195" s="478"/>
      <c r="JBL195" s="478"/>
      <c r="JBM195" s="478"/>
      <c r="JBN195" s="478"/>
      <c r="JBO195" s="478"/>
      <c r="JBP195" s="478"/>
      <c r="JBQ195" s="478"/>
      <c r="JBR195" s="478"/>
      <c r="JBS195" s="478"/>
      <c r="JBT195" s="478"/>
      <c r="JBU195" s="478"/>
      <c r="JBV195" s="478"/>
      <c r="JBW195" s="478"/>
      <c r="JBX195" s="478"/>
      <c r="JBY195" s="478"/>
      <c r="JBZ195" s="478"/>
      <c r="JCA195" s="478"/>
      <c r="JCB195" s="478"/>
      <c r="JCC195" s="478"/>
      <c r="JCD195" s="478"/>
      <c r="JCE195" s="478"/>
      <c r="JCF195" s="478"/>
      <c r="JCG195" s="478"/>
      <c r="JCH195" s="478"/>
      <c r="JCI195" s="478"/>
      <c r="JCJ195" s="478"/>
      <c r="JCK195" s="478"/>
      <c r="JCL195" s="478"/>
      <c r="JCM195" s="478"/>
      <c r="JCN195" s="478"/>
      <c r="JCO195" s="478"/>
      <c r="JCP195" s="478"/>
      <c r="JCQ195" s="478"/>
      <c r="JCR195" s="478"/>
      <c r="JCS195" s="478"/>
      <c r="JCT195" s="478"/>
      <c r="JCU195" s="478"/>
      <c r="JCV195" s="478"/>
      <c r="JCW195" s="478"/>
      <c r="JCX195" s="478"/>
      <c r="JCY195" s="478"/>
      <c r="JCZ195" s="478"/>
      <c r="JDA195" s="478"/>
      <c r="JDB195" s="478"/>
      <c r="JDC195" s="478"/>
      <c r="JDD195" s="478"/>
      <c r="JDE195" s="478"/>
      <c r="JDF195" s="478"/>
      <c r="JDG195" s="478"/>
      <c r="JDH195" s="478"/>
      <c r="JDI195" s="478"/>
      <c r="JDJ195" s="478"/>
      <c r="JDK195" s="478"/>
      <c r="JDL195" s="478"/>
      <c r="JDM195" s="478"/>
      <c r="JDN195" s="478"/>
      <c r="JDO195" s="478"/>
      <c r="JDP195" s="478"/>
      <c r="JDQ195" s="478"/>
      <c r="JDR195" s="478"/>
      <c r="JDS195" s="478"/>
      <c r="JDT195" s="478"/>
      <c r="JDU195" s="478"/>
      <c r="JDV195" s="478"/>
      <c r="JDW195" s="478"/>
      <c r="JDX195" s="478"/>
      <c r="JDY195" s="478"/>
      <c r="JDZ195" s="478"/>
      <c r="JEA195" s="478"/>
      <c r="JEB195" s="478"/>
      <c r="JEC195" s="478"/>
      <c r="JED195" s="478"/>
      <c r="JEE195" s="478"/>
      <c r="JEF195" s="478"/>
      <c r="JEG195" s="478"/>
      <c r="JEH195" s="478"/>
      <c r="JEI195" s="478"/>
      <c r="JEJ195" s="478"/>
      <c r="JEK195" s="478"/>
      <c r="JEL195" s="478"/>
      <c r="JEM195" s="478"/>
      <c r="JEN195" s="478"/>
      <c r="JEO195" s="478"/>
      <c r="JEP195" s="478"/>
      <c r="JEQ195" s="478"/>
      <c r="JER195" s="478"/>
      <c r="JES195" s="478"/>
      <c r="JET195" s="478"/>
      <c r="JEU195" s="478"/>
      <c r="JEV195" s="478"/>
      <c r="JEW195" s="478"/>
      <c r="JEX195" s="478"/>
      <c r="JEY195" s="478"/>
      <c r="JEZ195" s="478"/>
      <c r="JFA195" s="478"/>
      <c r="JFB195" s="478"/>
      <c r="JFC195" s="478"/>
      <c r="JFD195" s="478"/>
      <c r="JFE195" s="478"/>
      <c r="JFF195" s="478"/>
      <c r="JFG195" s="478"/>
      <c r="JFH195" s="478"/>
      <c r="JFI195" s="478"/>
      <c r="JFJ195" s="478"/>
      <c r="JFK195" s="478"/>
      <c r="JFL195" s="478"/>
      <c r="JFM195" s="478"/>
      <c r="JFN195" s="478"/>
      <c r="JFO195" s="478"/>
      <c r="JFP195" s="478"/>
      <c r="JFQ195" s="478"/>
      <c r="JFR195" s="478"/>
      <c r="JFS195" s="478"/>
      <c r="JFT195" s="478"/>
      <c r="JFU195" s="478"/>
      <c r="JFV195" s="478"/>
      <c r="JFW195" s="478"/>
      <c r="JFX195" s="478"/>
      <c r="JFY195" s="478"/>
      <c r="JFZ195" s="478"/>
      <c r="JGA195" s="478"/>
      <c r="JGB195" s="478"/>
      <c r="JGC195" s="478"/>
      <c r="JGD195" s="478"/>
      <c r="JGE195" s="478"/>
      <c r="JGF195" s="478"/>
      <c r="JGG195" s="478"/>
      <c r="JGH195" s="478"/>
      <c r="JGI195" s="478"/>
      <c r="JGJ195" s="478"/>
      <c r="JGK195" s="478"/>
      <c r="JGL195" s="478"/>
      <c r="JGM195" s="478"/>
      <c r="JGN195" s="478"/>
      <c r="JGO195" s="478"/>
      <c r="JGP195" s="478"/>
      <c r="JGQ195" s="478"/>
      <c r="JGR195" s="478"/>
      <c r="JGS195" s="478"/>
      <c r="JGT195" s="478"/>
      <c r="JGU195" s="478"/>
      <c r="JGV195" s="478"/>
      <c r="JGW195" s="478"/>
      <c r="JGX195" s="478"/>
      <c r="JGY195" s="478"/>
      <c r="JGZ195" s="478"/>
      <c r="JHA195" s="478"/>
      <c r="JHB195" s="478"/>
      <c r="JHC195" s="478"/>
      <c r="JHD195" s="478"/>
      <c r="JHE195" s="478"/>
      <c r="JHF195" s="478"/>
      <c r="JHG195" s="478"/>
      <c r="JHH195" s="478"/>
      <c r="JHI195" s="478"/>
      <c r="JHJ195" s="478"/>
      <c r="JHK195" s="478"/>
      <c r="JHL195" s="478"/>
      <c r="JHM195" s="478"/>
      <c r="JHN195" s="478"/>
      <c r="JHO195" s="478"/>
      <c r="JHP195" s="478"/>
      <c r="JHQ195" s="478"/>
      <c r="JHR195" s="478"/>
      <c r="JHS195" s="478"/>
      <c r="JHT195" s="478"/>
      <c r="JHU195" s="478"/>
      <c r="JHV195" s="478"/>
      <c r="JHW195" s="478"/>
      <c r="JHX195" s="478"/>
      <c r="JHY195" s="478"/>
      <c r="JHZ195" s="478"/>
      <c r="JIA195" s="478"/>
      <c r="JIB195" s="478"/>
      <c r="JIC195" s="478"/>
      <c r="JID195" s="478"/>
      <c r="JIE195" s="478"/>
      <c r="JIF195" s="478"/>
      <c r="JIG195" s="478"/>
      <c r="JIH195" s="478"/>
      <c r="JII195" s="478"/>
      <c r="JIJ195" s="478"/>
      <c r="JIK195" s="478"/>
      <c r="JIL195" s="478"/>
      <c r="JIM195" s="478"/>
      <c r="JIN195" s="478"/>
      <c r="JIO195" s="478"/>
      <c r="JIP195" s="478"/>
      <c r="JIQ195" s="478"/>
      <c r="JIR195" s="478"/>
      <c r="JIS195" s="478"/>
      <c r="JIT195" s="478"/>
      <c r="JIU195" s="478"/>
      <c r="JIV195" s="478"/>
      <c r="JIW195" s="478"/>
      <c r="JIX195" s="478"/>
      <c r="JIY195" s="478"/>
      <c r="JIZ195" s="478"/>
      <c r="JJA195" s="478"/>
      <c r="JJB195" s="478"/>
      <c r="JJC195" s="478"/>
      <c r="JJD195" s="478"/>
      <c r="JJE195" s="478"/>
      <c r="JJF195" s="478"/>
      <c r="JJG195" s="478"/>
      <c r="JJH195" s="478"/>
      <c r="JJI195" s="478"/>
      <c r="JJJ195" s="478"/>
      <c r="JJK195" s="478"/>
      <c r="JJL195" s="478"/>
      <c r="JJM195" s="478"/>
      <c r="JJN195" s="478"/>
      <c r="JJO195" s="478"/>
      <c r="JJP195" s="478"/>
      <c r="JJQ195" s="478"/>
      <c r="JJR195" s="478"/>
      <c r="JJS195" s="478"/>
      <c r="JJT195" s="478"/>
      <c r="JJU195" s="478"/>
      <c r="JJV195" s="478"/>
      <c r="JJW195" s="478"/>
      <c r="JJX195" s="478"/>
      <c r="JJY195" s="478"/>
      <c r="JJZ195" s="478"/>
      <c r="JKA195" s="478"/>
      <c r="JKB195" s="478"/>
      <c r="JKC195" s="478"/>
      <c r="JKD195" s="478"/>
      <c r="JKE195" s="478"/>
      <c r="JKF195" s="478"/>
      <c r="JKG195" s="478"/>
      <c r="JKH195" s="478"/>
      <c r="JKI195" s="478"/>
      <c r="JKJ195" s="478"/>
      <c r="JKK195" s="478"/>
      <c r="JKL195" s="478"/>
      <c r="JKM195" s="478"/>
      <c r="JKN195" s="478"/>
      <c r="JKO195" s="478"/>
      <c r="JKP195" s="478"/>
      <c r="JKQ195" s="478"/>
      <c r="JKR195" s="478"/>
      <c r="JKS195" s="478"/>
      <c r="JKT195" s="478"/>
      <c r="JKU195" s="478"/>
      <c r="JKV195" s="478"/>
      <c r="JKW195" s="478"/>
      <c r="JKX195" s="478"/>
      <c r="JKY195" s="478"/>
      <c r="JKZ195" s="478"/>
      <c r="JLA195" s="478"/>
      <c r="JLB195" s="478"/>
      <c r="JLC195" s="478"/>
      <c r="JLD195" s="478"/>
      <c r="JLE195" s="478"/>
      <c r="JLF195" s="478"/>
      <c r="JLG195" s="478"/>
      <c r="JLH195" s="478"/>
      <c r="JLI195" s="478"/>
      <c r="JLJ195" s="478"/>
      <c r="JLK195" s="478"/>
      <c r="JLL195" s="478"/>
      <c r="JLM195" s="478"/>
      <c r="JLN195" s="478"/>
      <c r="JLO195" s="478"/>
      <c r="JLP195" s="478"/>
      <c r="JLQ195" s="478"/>
      <c r="JLR195" s="478"/>
      <c r="JLS195" s="478"/>
      <c r="JLT195" s="478"/>
      <c r="JLU195" s="478"/>
      <c r="JLV195" s="478"/>
      <c r="JLW195" s="478"/>
      <c r="JLX195" s="478"/>
      <c r="JLY195" s="478"/>
      <c r="JLZ195" s="478"/>
      <c r="JMA195" s="478"/>
      <c r="JMB195" s="478"/>
      <c r="JMC195" s="478"/>
      <c r="JMD195" s="478"/>
      <c r="JME195" s="478"/>
      <c r="JMF195" s="478"/>
      <c r="JMG195" s="478"/>
      <c r="JMH195" s="478"/>
      <c r="JMI195" s="478"/>
      <c r="JMJ195" s="478"/>
      <c r="JMK195" s="478"/>
      <c r="JML195" s="478"/>
      <c r="JMM195" s="478"/>
      <c r="JMN195" s="478"/>
      <c r="JMO195" s="478"/>
      <c r="JMP195" s="478"/>
      <c r="JMQ195" s="478"/>
      <c r="JMR195" s="478"/>
      <c r="JMS195" s="478"/>
      <c r="JMT195" s="478"/>
      <c r="JMU195" s="478"/>
      <c r="JMV195" s="478"/>
      <c r="JMW195" s="478"/>
      <c r="JMX195" s="478"/>
      <c r="JMY195" s="478"/>
      <c r="JMZ195" s="478"/>
      <c r="JNA195" s="478"/>
      <c r="JNB195" s="478"/>
      <c r="JNC195" s="478"/>
      <c r="JND195" s="478"/>
      <c r="JNE195" s="478"/>
      <c r="JNF195" s="478"/>
      <c r="JNG195" s="478"/>
      <c r="JNH195" s="478"/>
      <c r="JNI195" s="478"/>
      <c r="JNJ195" s="478"/>
      <c r="JNK195" s="478"/>
      <c r="JNL195" s="478"/>
      <c r="JNM195" s="478"/>
      <c r="JNN195" s="478"/>
      <c r="JNO195" s="478"/>
      <c r="JNP195" s="478"/>
      <c r="JNQ195" s="478"/>
      <c r="JNR195" s="478"/>
      <c r="JNS195" s="478"/>
      <c r="JNT195" s="478"/>
      <c r="JNU195" s="478"/>
      <c r="JNV195" s="478"/>
      <c r="JNW195" s="478"/>
      <c r="JNX195" s="478"/>
      <c r="JNY195" s="478"/>
      <c r="JNZ195" s="478"/>
      <c r="JOA195" s="478"/>
      <c r="JOB195" s="478"/>
      <c r="JOC195" s="478"/>
      <c r="JOD195" s="478"/>
      <c r="JOE195" s="478"/>
      <c r="JOF195" s="478"/>
      <c r="JOG195" s="478"/>
      <c r="JOH195" s="478"/>
      <c r="JOI195" s="478"/>
      <c r="JOJ195" s="478"/>
      <c r="JOK195" s="478"/>
      <c r="JOL195" s="478"/>
      <c r="JOM195" s="478"/>
      <c r="JON195" s="478"/>
      <c r="JOO195" s="478"/>
      <c r="JOP195" s="478"/>
      <c r="JOQ195" s="478"/>
      <c r="JOR195" s="478"/>
      <c r="JOS195" s="478"/>
      <c r="JOT195" s="478"/>
      <c r="JOU195" s="478"/>
      <c r="JOV195" s="478"/>
      <c r="JOW195" s="478"/>
      <c r="JOX195" s="478"/>
      <c r="JOY195" s="478"/>
      <c r="JOZ195" s="478"/>
      <c r="JPA195" s="478"/>
      <c r="JPB195" s="478"/>
      <c r="JPC195" s="478"/>
      <c r="JPD195" s="478"/>
      <c r="JPE195" s="478"/>
      <c r="JPF195" s="478"/>
      <c r="JPG195" s="478"/>
      <c r="JPH195" s="478"/>
      <c r="JPI195" s="478"/>
      <c r="JPJ195" s="478"/>
      <c r="JPK195" s="478"/>
      <c r="JPL195" s="478"/>
      <c r="JPM195" s="478"/>
      <c r="JPN195" s="478"/>
      <c r="JPO195" s="478"/>
      <c r="JPP195" s="478"/>
      <c r="JPQ195" s="478"/>
      <c r="JPR195" s="478"/>
      <c r="JPS195" s="478"/>
      <c r="JPT195" s="478"/>
      <c r="JPU195" s="478"/>
      <c r="JPV195" s="478"/>
      <c r="JPW195" s="478"/>
      <c r="JPX195" s="478"/>
      <c r="JPY195" s="478"/>
      <c r="JPZ195" s="478"/>
      <c r="JQA195" s="478"/>
      <c r="JQB195" s="478"/>
      <c r="JQC195" s="478"/>
      <c r="JQD195" s="478"/>
      <c r="JQE195" s="478"/>
      <c r="JQF195" s="478"/>
      <c r="JQG195" s="478"/>
      <c r="JQH195" s="478"/>
      <c r="JQI195" s="478"/>
      <c r="JQJ195" s="478"/>
      <c r="JQK195" s="478"/>
      <c r="JQL195" s="478"/>
      <c r="JQM195" s="478"/>
      <c r="JQN195" s="478"/>
      <c r="JQO195" s="478"/>
      <c r="JQP195" s="478"/>
      <c r="JQQ195" s="478"/>
      <c r="JQR195" s="478"/>
      <c r="JQS195" s="478"/>
      <c r="JQT195" s="478"/>
      <c r="JQU195" s="478"/>
      <c r="JQV195" s="478"/>
      <c r="JQW195" s="478"/>
      <c r="JQX195" s="478"/>
      <c r="JQY195" s="478"/>
      <c r="JQZ195" s="478"/>
      <c r="JRA195" s="478"/>
      <c r="JRB195" s="478"/>
      <c r="JRC195" s="478"/>
      <c r="JRD195" s="478"/>
      <c r="JRE195" s="478"/>
      <c r="JRF195" s="478"/>
      <c r="JRG195" s="478"/>
      <c r="JRH195" s="478"/>
      <c r="JRI195" s="478"/>
      <c r="JRJ195" s="478"/>
      <c r="JRK195" s="478"/>
      <c r="JRL195" s="478"/>
      <c r="JRM195" s="478"/>
      <c r="JRN195" s="478"/>
      <c r="JRO195" s="478"/>
      <c r="JRP195" s="478"/>
      <c r="JRQ195" s="478"/>
      <c r="JRR195" s="478"/>
      <c r="JRS195" s="478"/>
      <c r="JRT195" s="478"/>
      <c r="JRU195" s="478"/>
      <c r="JRV195" s="478"/>
      <c r="JRW195" s="478"/>
      <c r="JRX195" s="478"/>
      <c r="JRY195" s="478"/>
      <c r="JRZ195" s="478"/>
      <c r="JSA195" s="478"/>
      <c r="JSB195" s="478"/>
      <c r="JSC195" s="478"/>
      <c r="JSD195" s="478"/>
      <c r="JSE195" s="478"/>
      <c r="JSF195" s="478"/>
      <c r="JSG195" s="478"/>
      <c r="JSH195" s="478"/>
      <c r="JSI195" s="478"/>
      <c r="JSJ195" s="478"/>
      <c r="JSK195" s="478"/>
      <c r="JSL195" s="478"/>
      <c r="JSM195" s="478"/>
      <c r="JSN195" s="478"/>
      <c r="JSO195" s="478"/>
      <c r="JSP195" s="478"/>
      <c r="JSQ195" s="478"/>
      <c r="JSR195" s="478"/>
      <c r="JSS195" s="478"/>
      <c r="JST195" s="478"/>
      <c r="JSU195" s="478"/>
      <c r="JSV195" s="478"/>
      <c r="JSW195" s="478"/>
      <c r="JSX195" s="478"/>
      <c r="JSY195" s="478"/>
      <c r="JSZ195" s="478"/>
      <c r="JTA195" s="478"/>
      <c r="JTB195" s="478"/>
      <c r="JTC195" s="478"/>
      <c r="JTD195" s="478"/>
      <c r="JTE195" s="478"/>
      <c r="JTF195" s="478"/>
      <c r="JTG195" s="478"/>
      <c r="JTH195" s="478"/>
      <c r="JTI195" s="478"/>
      <c r="JTJ195" s="478"/>
      <c r="JTK195" s="478"/>
      <c r="JTL195" s="478"/>
      <c r="JTM195" s="478"/>
      <c r="JTN195" s="478"/>
      <c r="JTO195" s="478"/>
      <c r="JTP195" s="478"/>
      <c r="JTQ195" s="478"/>
      <c r="JTR195" s="478"/>
      <c r="JTS195" s="478"/>
      <c r="JTT195" s="478"/>
      <c r="JTU195" s="478"/>
      <c r="JTV195" s="478"/>
      <c r="JTW195" s="478"/>
      <c r="JTX195" s="478"/>
      <c r="JTY195" s="478"/>
      <c r="JTZ195" s="478"/>
      <c r="JUA195" s="478"/>
      <c r="JUB195" s="478"/>
      <c r="JUC195" s="478"/>
      <c r="JUD195" s="478"/>
      <c r="JUE195" s="478"/>
      <c r="JUF195" s="478"/>
      <c r="JUG195" s="478"/>
      <c r="JUH195" s="478"/>
      <c r="JUI195" s="478"/>
      <c r="JUJ195" s="478"/>
      <c r="JUK195" s="478"/>
      <c r="JUL195" s="478"/>
      <c r="JUM195" s="478"/>
      <c r="JUN195" s="478"/>
      <c r="JUO195" s="478"/>
      <c r="JUP195" s="478"/>
      <c r="JUQ195" s="478"/>
      <c r="JUR195" s="478"/>
      <c r="JUS195" s="478"/>
      <c r="JUT195" s="478"/>
      <c r="JUU195" s="478"/>
      <c r="JUV195" s="478"/>
      <c r="JUW195" s="478"/>
      <c r="JUX195" s="478"/>
      <c r="JUY195" s="478"/>
      <c r="JUZ195" s="478"/>
      <c r="JVA195" s="478"/>
      <c r="JVB195" s="478"/>
      <c r="JVC195" s="478"/>
      <c r="JVD195" s="478"/>
      <c r="JVE195" s="478"/>
      <c r="JVF195" s="478"/>
      <c r="JVG195" s="478"/>
      <c r="JVH195" s="478"/>
      <c r="JVI195" s="478"/>
      <c r="JVJ195" s="478"/>
      <c r="JVK195" s="478"/>
      <c r="JVL195" s="478"/>
      <c r="JVM195" s="478"/>
      <c r="JVN195" s="478"/>
      <c r="JVO195" s="478"/>
      <c r="JVP195" s="478"/>
      <c r="JVQ195" s="478"/>
      <c r="JVR195" s="478"/>
      <c r="JVS195" s="478"/>
      <c r="JVT195" s="478"/>
      <c r="JVU195" s="478"/>
      <c r="JVV195" s="478"/>
      <c r="JVW195" s="478"/>
      <c r="JVX195" s="478"/>
      <c r="JVY195" s="478"/>
      <c r="JVZ195" s="478"/>
      <c r="JWA195" s="478"/>
      <c r="JWB195" s="478"/>
      <c r="JWC195" s="478"/>
      <c r="JWD195" s="478"/>
      <c r="JWE195" s="478"/>
      <c r="JWF195" s="478"/>
      <c r="JWG195" s="478"/>
      <c r="JWH195" s="478"/>
      <c r="JWI195" s="478"/>
      <c r="JWJ195" s="478"/>
      <c r="JWK195" s="478"/>
      <c r="JWL195" s="478"/>
      <c r="JWM195" s="478"/>
      <c r="JWN195" s="478"/>
      <c r="JWO195" s="478"/>
      <c r="JWP195" s="478"/>
      <c r="JWQ195" s="478"/>
      <c r="JWR195" s="478"/>
      <c r="JWS195" s="478"/>
      <c r="JWT195" s="478"/>
      <c r="JWU195" s="478"/>
      <c r="JWV195" s="478"/>
      <c r="JWW195" s="478"/>
      <c r="JWX195" s="478"/>
      <c r="JWY195" s="478"/>
      <c r="JWZ195" s="478"/>
      <c r="JXA195" s="478"/>
      <c r="JXB195" s="478"/>
      <c r="JXC195" s="478"/>
      <c r="JXD195" s="478"/>
      <c r="JXE195" s="478"/>
      <c r="JXF195" s="478"/>
      <c r="JXG195" s="478"/>
      <c r="JXH195" s="478"/>
      <c r="JXI195" s="478"/>
      <c r="JXJ195" s="478"/>
      <c r="JXK195" s="478"/>
      <c r="JXL195" s="478"/>
      <c r="JXM195" s="478"/>
      <c r="JXN195" s="478"/>
      <c r="JXO195" s="478"/>
      <c r="JXP195" s="478"/>
      <c r="JXQ195" s="478"/>
      <c r="JXR195" s="478"/>
      <c r="JXS195" s="478"/>
      <c r="JXT195" s="478"/>
      <c r="JXU195" s="478"/>
      <c r="JXV195" s="478"/>
      <c r="JXW195" s="478"/>
      <c r="JXX195" s="478"/>
      <c r="JXY195" s="478"/>
      <c r="JXZ195" s="478"/>
      <c r="JYA195" s="478"/>
      <c r="JYB195" s="478"/>
      <c r="JYC195" s="478"/>
      <c r="JYD195" s="478"/>
      <c r="JYE195" s="478"/>
      <c r="JYF195" s="478"/>
      <c r="JYG195" s="478"/>
      <c r="JYH195" s="478"/>
      <c r="JYI195" s="478"/>
      <c r="JYJ195" s="478"/>
      <c r="JYK195" s="478"/>
      <c r="JYL195" s="478"/>
      <c r="JYM195" s="478"/>
      <c r="JYN195" s="478"/>
      <c r="JYO195" s="478"/>
      <c r="JYP195" s="478"/>
      <c r="JYQ195" s="478"/>
      <c r="JYR195" s="478"/>
      <c r="JYS195" s="478"/>
      <c r="JYT195" s="478"/>
      <c r="JYU195" s="478"/>
      <c r="JYV195" s="478"/>
      <c r="JYW195" s="478"/>
      <c r="JYX195" s="478"/>
      <c r="JYY195" s="478"/>
      <c r="JYZ195" s="478"/>
      <c r="JZA195" s="478"/>
      <c r="JZB195" s="478"/>
      <c r="JZC195" s="478"/>
      <c r="JZD195" s="478"/>
      <c r="JZE195" s="478"/>
      <c r="JZF195" s="478"/>
      <c r="JZG195" s="478"/>
      <c r="JZH195" s="478"/>
      <c r="JZI195" s="478"/>
      <c r="JZJ195" s="478"/>
      <c r="JZK195" s="478"/>
      <c r="JZL195" s="478"/>
      <c r="JZM195" s="478"/>
      <c r="JZN195" s="478"/>
      <c r="JZO195" s="478"/>
      <c r="JZP195" s="478"/>
      <c r="JZQ195" s="478"/>
      <c r="JZR195" s="478"/>
      <c r="JZS195" s="478"/>
      <c r="JZT195" s="478"/>
      <c r="JZU195" s="478"/>
      <c r="JZV195" s="478"/>
      <c r="JZW195" s="478"/>
      <c r="JZX195" s="478"/>
      <c r="JZY195" s="478"/>
      <c r="JZZ195" s="478"/>
      <c r="KAA195" s="478"/>
      <c r="KAB195" s="478"/>
      <c r="KAC195" s="478"/>
      <c r="KAD195" s="478"/>
      <c r="KAE195" s="478"/>
      <c r="KAF195" s="478"/>
      <c r="KAG195" s="478"/>
      <c r="KAH195" s="478"/>
      <c r="KAI195" s="478"/>
      <c r="KAJ195" s="478"/>
      <c r="KAK195" s="478"/>
      <c r="KAL195" s="478"/>
      <c r="KAM195" s="478"/>
      <c r="KAN195" s="478"/>
      <c r="KAO195" s="478"/>
      <c r="KAP195" s="478"/>
      <c r="KAQ195" s="478"/>
      <c r="KAR195" s="478"/>
      <c r="KAS195" s="478"/>
      <c r="KAT195" s="478"/>
      <c r="KAU195" s="478"/>
      <c r="KAV195" s="478"/>
      <c r="KAW195" s="478"/>
      <c r="KAX195" s="478"/>
      <c r="KAY195" s="478"/>
      <c r="KAZ195" s="478"/>
      <c r="KBA195" s="478"/>
      <c r="KBB195" s="478"/>
      <c r="KBC195" s="478"/>
      <c r="KBD195" s="478"/>
      <c r="KBE195" s="478"/>
      <c r="KBF195" s="478"/>
      <c r="KBG195" s="478"/>
      <c r="KBH195" s="478"/>
      <c r="KBI195" s="478"/>
      <c r="KBJ195" s="478"/>
      <c r="KBK195" s="478"/>
      <c r="KBL195" s="478"/>
      <c r="KBM195" s="478"/>
      <c r="KBN195" s="478"/>
      <c r="KBO195" s="478"/>
      <c r="KBP195" s="478"/>
      <c r="KBQ195" s="478"/>
      <c r="KBR195" s="478"/>
      <c r="KBS195" s="478"/>
      <c r="KBT195" s="478"/>
      <c r="KBU195" s="478"/>
      <c r="KBV195" s="478"/>
      <c r="KBW195" s="478"/>
      <c r="KBX195" s="478"/>
      <c r="KBY195" s="478"/>
      <c r="KBZ195" s="478"/>
      <c r="KCA195" s="478"/>
      <c r="KCB195" s="478"/>
      <c r="KCC195" s="478"/>
      <c r="KCD195" s="478"/>
      <c r="KCE195" s="478"/>
      <c r="KCF195" s="478"/>
      <c r="KCG195" s="478"/>
      <c r="KCH195" s="478"/>
      <c r="KCI195" s="478"/>
      <c r="KCJ195" s="478"/>
      <c r="KCK195" s="478"/>
      <c r="KCL195" s="478"/>
      <c r="KCM195" s="478"/>
      <c r="KCN195" s="478"/>
      <c r="KCO195" s="478"/>
      <c r="KCP195" s="478"/>
      <c r="KCQ195" s="478"/>
      <c r="KCR195" s="478"/>
      <c r="KCS195" s="478"/>
      <c r="KCT195" s="478"/>
      <c r="KCU195" s="478"/>
      <c r="KCV195" s="478"/>
      <c r="KCW195" s="478"/>
      <c r="KCX195" s="478"/>
      <c r="KCY195" s="478"/>
      <c r="KCZ195" s="478"/>
      <c r="KDA195" s="478"/>
      <c r="KDB195" s="478"/>
      <c r="KDC195" s="478"/>
      <c r="KDD195" s="478"/>
      <c r="KDE195" s="478"/>
      <c r="KDF195" s="478"/>
      <c r="KDG195" s="478"/>
      <c r="KDH195" s="478"/>
      <c r="KDI195" s="478"/>
      <c r="KDJ195" s="478"/>
      <c r="KDK195" s="478"/>
      <c r="KDL195" s="478"/>
      <c r="KDM195" s="478"/>
      <c r="KDN195" s="478"/>
      <c r="KDO195" s="478"/>
      <c r="KDP195" s="478"/>
      <c r="KDQ195" s="478"/>
      <c r="KDR195" s="478"/>
      <c r="KDS195" s="478"/>
      <c r="KDT195" s="478"/>
      <c r="KDU195" s="478"/>
      <c r="KDV195" s="478"/>
      <c r="KDW195" s="478"/>
      <c r="KDX195" s="478"/>
      <c r="KDY195" s="478"/>
      <c r="KDZ195" s="478"/>
      <c r="KEA195" s="478"/>
      <c r="KEB195" s="478"/>
      <c r="KEC195" s="478"/>
      <c r="KED195" s="478"/>
      <c r="KEE195" s="478"/>
      <c r="KEF195" s="478"/>
      <c r="KEG195" s="478"/>
      <c r="KEH195" s="478"/>
      <c r="KEI195" s="478"/>
      <c r="KEJ195" s="478"/>
      <c r="KEK195" s="478"/>
      <c r="KEL195" s="478"/>
      <c r="KEM195" s="478"/>
      <c r="KEN195" s="478"/>
      <c r="KEO195" s="478"/>
      <c r="KEP195" s="478"/>
      <c r="KEQ195" s="478"/>
      <c r="KER195" s="478"/>
      <c r="KES195" s="478"/>
      <c r="KET195" s="478"/>
      <c r="KEU195" s="478"/>
      <c r="KEV195" s="478"/>
      <c r="KEW195" s="478"/>
      <c r="KEX195" s="478"/>
      <c r="KEY195" s="478"/>
      <c r="KEZ195" s="478"/>
      <c r="KFA195" s="478"/>
      <c r="KFB195" s="478"/>
      <c r="KFC195" s="478"/>
      <c r="KFD195" s="478"/>
      <c r="KFE195" s="478"/>
      <c r="KFF195" s="478"/>
      <c r="KFG195" s="478"/>
      <c r="KFH195" s="478"/>
      <c r="KFI195" s="478"/>
      <c r="KFJ195" s="478"/>
      <c r="KFK195" s="478"/>
      <c r="KFL195" s="478"/>
      <c r="KFM195" s="478"/>
      <c r="KFN195" s="478"/>
      <c r="KFO195" s="478"/>
      <c r="KFP195" s="478"/>
      <c r="KFQ195" s="478"/>
      <c r="KFR195" s="478"/>
      <c r="KFS195" s="478"/>
      <c r="KFT195" s="478"/>
      <c r="KFU195" s="478"/>
      <c r="KFV195" s="478"/>
      <c r="KFW195" s="478"/>
      <c r="KFX195" s="478"/>
      <c r="KFY195" s="478"/>
      <c r="KFZ195" s="478"/>
      <c r="KGA195" s="478"/>
      <c r="KGB195" s="478"/>
      <c r="KGC195" s="478"/>
      <c r="KGD195" s="478"/>
      <c r="KGE195" s="478"/>
      <c r="KGF195" s="478"/>
      <c r="KGG195" s="478"/>
      <c r="KGH195" s="478"/>
      <c r="KGI195" s="478"/>
      <c r="KGJ195" s="478"/>
      <c r="KGK195" s="478"/>
      <c r="KGL195" s="478"/>
      <c r="KGM195" s="478"/>
      <c r="KGN195" s="478"/>
      <c r="KGO195" s="478"/>
      <c r="KGP195" s="478"/>
      <c r="KGQ195" s="478"/>
      <c r="KGR195" s="478"/>
      <c r="KGS195" s="478"/>
      <c r="KGT195" s="478"/>
      <c r="KGU195" s="478"/>
      <c r="KGV195" s="478"/>
      <c r="KGW195" s="478"/>
      <c r="KGX195" s="478"/>
      <c r="KGY195" s="478"/>
      <c r="KGZ195" s="478"/>
      <c r="KHA195" s="478"/>
      <c r="KHB195" s="478"/>
      <c r="KHC195" s="478"/>
      <c r="KHD195" s="478"/>
      <c r="KHE195" s="478"/>
      <c r="KHF195" s="478"/>
      <c r="KHG195" s="478"/>
      <c r="KHH195" s="478"/>
      <c r="KHI195" s="478"/>
      <c r="KHJ195" s="478"/>
      <c r="KHK195" s="478"/>
      <c r="KHL195" s="478"/>
      <c r="KHM195" s="478"/>
      <c r="KHN195" s="478"/>
      <c r="KHO195" s="478"/>
      <c r="KHP195" s="478"/>
      <c r="KHQ195" s="478"/>
      <c r="KHR195" s="478"/>
      <c r="KHS195" s="478"/>
      <c r="KHT195" s="478"/>
      <c r="KHU195" s="478"/>
      <c r="KHV195" s="478"/>
      <c r="KHW195" s="478"/>
      <c r="KHX195" s="478"/>
      <c r="KHY195" s="478"/>
      <c r="KHZ195" s="478"/>
      <c r="KIA195" s="478"/>
      <c r="KIB195" s="478"/>
      <c r="KIC195" s="478"/>
      <c r="KID195" s="478"/>
      <c r="KIE195" s="478"/>
      <c r="KIF195" s="478"/>
      <c r="KIG195" s="478"/>
      <c r="KIH195" s="478"/>
      <c r="KII195" s="478"/>
      <c r="KIJ195" s="478"/>
      <c r="KIK195" s="478"/>
      <c r="KIL195" s="478"/>
      <c r="KIM195" s="478"/>
      <c r="KIN195" s="478"/>
      <c r="KIO195" s="478"/>
      <c r="KIP195" s="478"/>
      <c r="KIQ195" s="478"/>
      <c r="KIR195" s="478"/>
      <c r="KIS195" s="478"/>
      <c r="KIT195" s="478"/>
      <c r="KIU195" s="478"/>
      <c r="KIV195" s="478"/>
      <c r="KIW195" s="478"/>
      <c r="KIX195" s="478"/>
      <c r="KIY195" s="478"/>
      <c r="KIZ195" s="478"/>
      <c r="KJA195" s="478"/>
      <c r="KJB195" s="478"/>
      <c r="KJC195" s="478"/>
      <c r="KJD195" s="478"/>
      <c r="KJE195" s="478"/>
      <c r="KJF195" s="478"/>
      <c r="KJG195" s="478"/>
      <c r="KJH195" s="478"/>
      <c r="KJI195" s="478"/>
      <c r="KJJ195" s="478"/>
      <c r="KJK195" s="478"/>
      <c r="KJL195" s="478"/>
      <c r="KJM195" s="478"/>
      <c r="KJN195" s="478"/>
      <c r="KJO195" s="478"/>
      <c r="KJP195" s="478"/>
      <c r="KJQ195" s="478"/>
      <c r="KJR195" s="478"/>
      <c r="KJS195" s="478"/>
      <c r="KJT195" s="478"/>
      <c r="KJU195" s="478"/>
      <c r="KJV195" s="478"/>
      <c r="KJW195" s="478"/>
      <c r="KJX195" s="478"/>
      <c r="KJY195" s="478"/>
      <c r="KJZ195" s="478"/>
      <c r="KKA195" s="478"/>
      <c r="KKB195" s="478"/>
      <c r="KKC195" s="478"/>
      <c r="KKD195" s="478"/>
      <c r="KKE195" s="478"/>
      <c r="KKF195" s="478"/>
      <c r="KKG195" s="478"/>
      <c r="KKH195" s="478"/>
      <c r="KKI195" s="478"/>
      <c r="KKJ195" s="478"/>
      <c r="KKK195" s="478"/>
      <c r="KKL195" s="478"/>
      <c r="KKM195" s="478"/>
      <c r="KKN195" s="478"/>
      <c r="KKO195" s="478"/>
      <c r="KKP195" s="478"/>
      <c r="KKQ195" s="478"/>
      <c r="KKR195" s="478"/>
      <c r="KKS195" s="478"/>
      <c r="KKT195" s="478"/>
      <c r="KKU195" s="478"/>
      <c r="KKV195" s="478"/>
      <c r="KKW195" s="478"/>
      <c r="KKX195" s="478"/>
      <c r="KKY195" s="478"/>
      <c r="KKZ195" s="478"/>
      <c r="KLA195" s="478"/>
      <c r="KLB195" s="478"/>
      <c r="KLC195" s="478"/>
      <c r="KLD195" s="478"/>
      <c r="KLE195" s="478"/>
      <c r="KLF195" s="478"/>
      <c r="KLG195" s="478"/>
      <c r="KLH195" s="478"/>
      <c r="KLI195" s="478"/>
      <c r="KLJ195" s="478"/>
      <c r="KLK195" s="478"/>
      <c r="KLL195" s="478"/>
      <c r="KLM195" s="478"/>
      <c r="KLN195" s="478"/>
      <c r="KLO195" s="478"/>
      <c r="KLP195" s="478"/>
      <c r="KLQ195" s="478"/>
      <c r="KLR195" s="478"/>
      <c r="KLS195" s="478"/>
      <c r="KLT195" s="478"/>
      <c r="KLU195" s="478"/>
      <c r="KLV195" s="478"/>
      <c r="KLW195" s="478"/>
      <c r="KLX195" s="478"/>
      <c r="KLY195" s="478"/>
      <c r="KLZ195" s="478"/>
      <c r="KMA195" s="478"/>
      <c r="KMB195" s="478"/>
      <c r="KMC195" s="478"/>
      <c r="KMD195" s="478"/>
      <c r="KME195" s="478"/>
      <c r="KMF195" s="478"/>
      <c r="KMG195" s="478"/>
      <c r="KMH195" s="478"/>
      <c r="KMI195" s="478"/>
      <c r="KMJ195" s="478"/>
      <c r="KMK195" s="478"/>
      <c r="KML195" s="478"/>
      <c r="KMM195" s="478"/>
      <c r="KMN195" s="478"/>
      <c r="KMO195" s="478"/>
      <c r="KMP195" s="478"/>
      <c r="KMQ195" s="478"/>
      <c r="KMR195" s="478"/>
      <c r="KMS195" s="478"/>
      <c r="KMT195" s="478"/>
      <c r="KMU195" s="478"/>
      <c r="KMV195" s="478"/>
      <c r="KMW195" s="478"/>
      <c r="KMX195" s="478"/>
      <c r="KMY195" s="478"/>
      <c r="KMZ195" s="478"/>
      <c r="KNA195" s="478"/>
      <c r="KNB195" s="478"/>
      <c r="KNC195" s="478"/>
      <c r="KND195" s="478"/>
      <c r="KNE195" s="478"/>
      <c r="KNF195" s="478"/>
      <c r="KNG195" s="478"/>
      <c r="KNH195" s="478"/>
      <c r="KNI195" s="478"/>
      <c r="KNJ195" s="478"/>
      <c r="KNK195" s="478"/>
      <c r="KNL195" s="478"/>
      <c r="KNM195" s="478"/>
      <c r="KNN195" s="478"/>
      <c r="KNO195" s="478"/>
      <c r="KNP195" s="478"/>
      <c r="KNQ195" s="478"/>
      <c r="KNR195" s="478"/>
      <c r="KNS195" s="478"/>
      <c r="KNT195" s="478"/>
      <c r="KNU195" s="478"/>
      <c r="KNV195" s="478"/>
      <c r="KNW195" s="478"/>
      <c r="KNX195" s="478"/>
      <c r="KNY195" s="478"/>
      <c r="KNZ195" s="478"/>
      <c r="KOA195" s="478"/>
      <c r="KOB195" s="478"/>
      <c r="KOC195" s="478"/>
      <c r="KOD195" s="478"/>
      <c r="KOE195" s="478"/>
      <c r="KOF195" s="478"/>
      <c r="KOG195" s="478"/>
      <c r="KOH195" s="478"/>
      <c r="KOI195" s="478"/>
      <c r="KOJ195" s="478"/>
      <c r="KOK195" s="478"/>
      <c r="KOL195" s="478"/>
      <c r="KOM195" s="478"/>
      <c r="KON195" s="478"/>
      <c r="KOO195" s="478"/>
      <c r="KOP195" s="478"/>
      <c r="KOQ195" s="478"/>
      <c r="KOR195" s="478"/>
      <c r="KOS195" s="478"/>
      <c r="KOT195" s="478"/>
      <c r="KOU195" s="478"/>
      <c r="KOV195" s="478"/>
      <c r="KOW195" s="478"/>
      <c r="KOX195" s="478"/>
      <c r="KOY195" s="478"/>
      <c r="KOZ195" s="478"/>
      <c r="KPA195" s="478"/>
      <c r="KPB195" s="478"/>
      <c r="KPC195" s="478"/>
      <c r="KPD195" s="478"/>
      <c r="KPE195" s="478"/>
      <c r="KPF195" s="478"/>
      <c r="KPG195" s="478"/>
      <c r="KPH195" s="478"/>
      <c r="KPI195" s="478"/>
      <c r="KPJ195" s="478"/>
      <c r="KPK195" s="478"/>
      <c r="KPL195" s="478"/>
      <c r="KPM195" s="478"/>
      <c r="KPN195" s="478"/>
      <c r="KPO195" s="478"/>
      <c r="KPP195" s="478"/>
      <c r="KPQ195" s="478"/>
      <c r="KPR195" s="478"/>
      <c r="KPS195" s="478"/>
      <c r="KPT195" s="478"/>
      <c r="KPU195" s="478"/>
      <c r="KPV195" s="478"/>
      <c r="KPW195" s="478"/>
      <c r="KPX195" s="478"/>
      <c r="KPY195" s="478"/>
      <c r="KPZ195" s="478"/>
      <c r="KQA195" s="478"/>
      <c r="KQB195" s="478"/>
      <c r="KQC195" s="478"/>
      <c r="KQD195" s="478"/>
      <c r="KQE195" s="478"/>
      <c r="KQF195" s="478"/>
      <c r="KQG195" s="478"/>
      <c r="KQH195" s="478"/>
      <c r="KQI195" s="478"/>
      <c r="KQJ195" s="478"/>
      <c r="KQK195" s="478"/>
      <c r="KQL195" s="478"/>
      <c r="KQM195" s="478"/>
      <c r="KQN195" s="478"/>
      <c r="KQO195" s="478"/>
      <c r="KQP195" s="478"/>
      <c r="KQQ195" s="478"/>
      <c r="KQR195" s="478"/>
      <c r="KQS195" s="478"/>
      <c r="KQT195" s="478"/>
      <c r="KQU195" s="478"/>
      <c r="KQV195" s="478"/>
      <c r="KQW195" s="478"/>
      <c r="KQX195" s="478"/>
      <c r="KQY195" s="478"/>
      <c r="KQZ195" s="478"/>
      <c r="KRA195" s="478"/>
      <c r="KRB195" s="478"/>
      <c r="KRC195" s="478"/>
      <c r="KRD195" s="478"/>
      <c r="KRE195" s="478"/>
      <c r="KRF195" s="478"/>
      <c r="KRG195" s="478"/>
      <c r="KRH195" s="478"/>
      <c r="KRI195" s="478"/>
      <c r="KRJ195" s="478"/>
      <c r="KRK195" s="478"/>
      <c r="KRL195" s="478"/>
      <c r="KRM195" s="478"/>
      <c r="KRN195" s="478"/>
      <c r="KRO195" s="478"/>
      <c r="KRP195" s="478"/>
      <c r="KRQ195" s="478"/>
      <c r="KRR195" s="478"/>
      <c r="KRS195" s="478"/>
      <c r="KRT195" s="478"/>
      <c r="KRU195" s="478"/>
      <c r="KRV195" s="478"/>
      <c r="KRW195" s="478"/>
      <c r="KRX195" s="478"/>
      <c r="KRY195" s="478"/>
      <c r="KRZ195" s="478"/>
      <c r="KSA195" s="478"/>
      <c r="KSB195" s="478"/>
      <c r="KSC195" s="478"/>
      <c r="KSD195" s="478"/>
      <c r="KSE195" s="478"/>
      <c r="KSF195" s="478"/>
      <c r="KSG195" s="478"/>
      <c r="KSH195" s="478"/>
      <c r="KSI195" s="478"/>
      <c r="KSJ195" s="478"/>
      <c r="KSK195" s="478"/>
      <c r="KSL195" s="478"/>
      <c r="KSM195" s="478"/>
      <c r="KSN195" s="478"/>
      <c r="KSO195" s="478"/>
      <c r="KSP195" s="478"/>
      <c r="KSQ195" s="478"/>
      <c r="KSR195" s="478"/>
      <c r="KSS195" s="478"/>
      <c r="KST195" s="478"/>
      <c r="KSU195" s="478"/>
      <c r="KSV195" s="478"/>
      <c r="KSW195" s="478"/>
      <c r="KSX195" s="478"/>
      <c r="KSY195" s="478"/>
      <c r="KSZ195" s="478"/>
      <c r="KTA195" s="478"/>
      <c r="KTB195" s="478"/>
      <c r="KTC195" s="478"/>
      <c r="KTD195" s="478"/>
      <c r="KTE195" s="478"/>
      <c r="KTF195" s="478"/>
      <c r="KTG195" s="478"/>
      <c r="KTH195" s="478"/>
      <c r="KTI195" s="478"/>
      <c r="KTJ195" s="478"/>
      <c r="KTK195" s="478"/>
      <c r="KTL195" s="478"/>
      <c r="KTM195" s="478"/>
      <c r="KTN195" s="478"/>
      <c r="KTO195" s="478"/>
      <c r="KTP195" s="478"/>
      <c r="KTQ195" s="478"/>
      <c r="KTR195" s="478"/>
      <c r="KTS195" s="478"/>
      <c r="KTT195" s="478"/>
      <c r="KTU195" s="478"/>
      <c r="KTV195" s="478"/>
      <c r="KTW195" s="478"/>
      <c r="KTX195" s="478"/>
      <c r="KTY195" s="478"/>
      <c r="KTZ195" s="478"/>
      <c r="KUA195" s="478"/>
      <c r="KUB195" s="478"/>
      <c r="KUC195" s="478"/>
      <c r="KUD195" s="478"/>
      <c r="KUE195" s="478"/>
      <c r="KUF195" s="478"/>
      <c r="KUG195" s="478"/>
      <c r="KUH195" s="478"/>
      <c r="KUI195" s="478"/>
      <c r="KUJ195" s="478"/>
      <c r="KUK195" s="478"/>
      <c r="KUL195" s="478"/>
      <c r="KUM195" s="478"/>
      <c r="KUN195" s="478"/>
      <c r="KUO195" s="478"/>
      <c r="KUP195" s="478"/>
      <c r="KUQ195" s="478"/>
      <c r="KUR195" s="478"/>
      <c r="KUS195" s="478"/>
      <c r="KUT195" s="478"/>
      <c r="KUU195" s="478"/>
      <c r="KUV195" s="478"/>
      <c r="KUW195" s="478"/>
      <c r="KUX195" s="478"/>
      <c r="KUY195" s="478"/>
      <c r="KUZ195" s="478"/>
      <c r="KVA195" s="478"/>
      <c r="KVB195" s="478"/>
      <c r="KVC195" s="478"/>
      <c r="KVD195" s="478"/>
      <c r="KVE195" s="478"/>
      <c r="KVF195" s="478"/>
      <c r="KVG195" s="478"/>
      <c r="KVH195" s="478"/>
      <c r="KVI195" s="478"/>
      <c r="KVJ195" s="478"/>
      <c r="KVK195" s="478"/>
      <c r="KVL195" s="478"/>
      <c r="KVM195" s="478"/>
      <c r="KVN195" s="478"/>
      <c r="KVO195" s="478"/>
      <c r="KVP195" s="478"/>
      <c r="KVQ195" s="478"/>
      <c r="KVR195" s="478"/>
      <c r="KVS195" s="478"/>
      <c r="KVT195" s="478"/>
      <c r="KVU195" s="478"/>
      <c r="KVV195" s="478"/>
      <c r="KVW195" s="478"/>
      <c r="KVX195" s="478"/>
      <c r="KVY195" s="478"/>
      <c r="KVZ195" s="478"/>
      <c r="KWA195" s="478"/>
      <c r="KWB195" s="478"/>
      <c r="KWC195" s="478"/>
      <c r="KWD195" s="478"/>
      <c r="KWE195" s="478"/>
      <c r="KWF195" s="478"/>
      <c r="KWG195" s="478"/>
      <c r="KWH195" s="478"/>
      <c r="KWI195" s="478"/>
      <c r="KWJ195" s="478"/>
      <c r="KWK195" s="478"/>
      <c r="KWL195" s="478"/>
      <c r="KWM195" s="478"/>
      <c r="KWN195" s="478"/>
      <c r="KWO195" s="478"/>
      <c r="KWP195" s="478"/>
      <c r="KWQ195" s="478"/>
      <c r="KWR195" s="478"/>
      <c r="KWS195" s="478"/>
      <c r="KWT195" s="478"/>
      <c r="KWU195" s="478"/>
      <c r="KWV195" s="478"/>
      <c r="KWW195" s="478"/>
      <c r="KWX195" s="478"/>
      <c r="KWY195" s="478"/>
      <c r="KWZ195" s="478"/>
      <c r="KXA195" s="478"/>
      <c r="KXB195" s="478"/>
      <c r="KXC195" s="478"/>
      <c r="KXD195" s="478"/>
      <c r="KXE195" s="478"/>
      <c r="KXF195" s="478"/>
      <c r="KXG195" s="478"/>
      <c r="KXH195" s="478"/>
      <c r="KXI195" s="478"/>
      <c r="KXJ195" s="478"/>
      <c r="KXK195" s="478"/>
      <c r="KXL195" s="478"/>
      <c r="KXM195" s="478"/>
      <c r="KXN195" s="478"/>
      <c r="KXO195" s="478"/>
      <c r="KXP195" s="478"/>
      <c r="KXQ195" s="478"/>
      <c r="KXR195" s="478"/>
      <c r="KXS195" s="478"/>
      <c r="KXT195" s="478"/>
      <c r="KXU195" s="478"/>
      <c r="KXV195" s="478"/>
      <c r="KXW195" s="478"/>
      <c r="KXX195" s="478"/>
      <c r="KXY195" s="478"/>
      <c r="KXZ195" s="478"/>
      <c r="KYA195" s="478"/>
      <c r="KYB195" s="478"/>
      <c r="KYC195" s="478"/>
      <c r="KYD195" s="478"/>
      <c r="KYE195" s="478"/>
      <c r="KYF195" s="478"/>
      <c r="KYG195" s="478"/>
      <c r="KYH195" s="478"/>
      <c r="KYI195" s="478"/>
      <c r="KYJ195" s="478"/>
      <c r="KYK195" s="478"/>
      <c r="KYL195" s="478"/>
      <c r="KYM195" s="478"/>
      <c r="KYN195" s="478"/>
      <c r="KYO195" s="478"/>
      <c r="KYP195" s="478"/>
      <c r="KYQ195" s="478"/>
      <c r="KYR195" s="478"/>
      <c r="KYS195" s="478"/>
      <c r="KYT195" s="478"/>
      <c r="KYU195" s="478"/>
      <c r="KYV195" s="478"/>
      <c r="KYW195" s="478"/>
      <c r="KYX195" s="478"/>
      <c r="KYY195" s="478"/>
      <c r="KYZ195" s="478"/>
      <c r="KZA195" s="478"/>
      <c r="KZB195" s="478"/>
      <c r="KZC195" s="478"/>
      <c r="KZD195" s="478"/>
      <c r="KZE195" s="478"/>
      <c r="KZF195" s="478"/>
      <c r="KZG195" s="478"/>
      <c r="KZH195" s="478"/>
      <c r="KZI195" s="478"/>
      <c r="KZJ195" s="478"/>
      <c r="KZK195" s="478"/>
      <c r="KZL195" s="478"/>
      <c r="KZM195" s="478"/>
      <c r="KZN195" s="478"/>
      <c r="KZO195" s="478"/>
      <c r="KZP195" s="478"/>
      <c r="KZQ195" s="478"/>
      <c r="KZR195" s="478"/>
      <c r="KZS195" s="478"/>
      <c r="KZT195" s="478"/>
      <c r="KZU195" s="478"/>
      <c r="KZV195" s="478"/>
      <c r="KZW195" s="478"/>
      <c r="KZX195" s="478"/>
      <c r="KZY195" s="478"/>
      <c r="KZZ195" s="478"/>
      <c r="LAA195" s="478"/>
      <c r="LAB195" s="478"/>
      <c r="LAC195" s="478"/>
      <c r="LAD195" s="478"/>
      <c r="LAE195" s="478"/>
      <c r="LAF195" s="478"/>
      <c r="LAG195" s="478"/>
      <c r="LAH195" s="478"/>
      <c r="LAI195" s="478"/>
      <c r="LAJ195" s="478"/>
      <c r="LAK195" s="478"/>
      <c r="LAL195" s="478"/>
      <c r="LAM195" s="478"/>
      <c r="LAN195" s="478"/>
      <c r="LAO195" s="478"/>
      <c r="LAP195" s="478"/>
      <c r="LAQ195" s="478"/>
      <c r="LAR195" s="478"/>
      <c r="LAS195" s="478"/>
      <c r="LAT195" s="478"/>
      <c r="LAU195" s="478"/>
      <c r="LAV195" s="478"/>
      <c r="LAW195" s="478"/>
      <c r="LAX195" s="478"/>
      <c r="LAY195" s="478"/>
      <c r="LAZ195" s="478"/>
      <c r="LBA195" s="478"/>
      <c r="LBB195" s="478"/>
      <c r="LBC195" s="478"/>
      <c r="LBD195" s="478"/>
      <c r="LBE195" s="478"/>
      <c r="LBF195" s="478"/>
      <c r="LBG195" s="478"/>
      <c r="LBH195" s="478"/>
      <c r="LBI195" s="478"/>
      <c r="LBJ195" s="478"/>
      <c r="LBK195" s="478"/>
      <c r="LBL195" s="478"/>
      <c r="LBM195" s="478"/>
      <c r="LBN195" s="478"/>
      <c r="LBO195" s="478"/>
      <c r="LBP195" s="478"/>
      <c r="LBQ195" s="478"/>
      <c r="LBR195" s="478"/>
      <c r="LBS195" s="478"/>
      <c r="LBT195" s="478"/>
      <c r="LBU195" s="478"/>
      <c r="LBV195" s="478"/>
      <c r="LBW195" s="478"/>
      <c r="LBX195" s="478"/>
      <c r="LBY195" s="478"/>
      <c r="LBZ195" s="478"/>
      <c r="LCA195" s="478"/>
      <c r="LCB195" s="478"/>
      <c r="LCC195" s="478"/>
      <c r="LCD195" s="478"/>
      <c r="LCE195" s="478"/>
      <c r="LCF195" s="478"/>
      <c r="LCG195" s="478"/>
      <c r="LCH195" s="478"/>
      <c r="LCI195" s="478"/>
      <c r="LCJ195" s="478"/>
      <c r="LCK195" s="478"/>
      <c r="LCL195" s="478"/>
      <c r="LCM195" s="478"/>
      <c r="LCN195" s="478"/>
      <c r="LCO195" s="478"/>
      <c r="LCP195" s="478"/>
      <c r="LCQ195" s="478"/>
      <c r="LCR195" s="478"/>
      <c r="LCS195" s="478"/>
      <c r="LCT195" s="478"/>
      <c r="LCU195" s="478"/>
      <c r="LCV195" s="478"/>
      <c r="LCW195" s="478"/>
      <c r="LCX195" s="478"/>
      <c r="LCY195" s="478"/>
      <c r="LCZ195" s="478"/>
      <c r="LDA195" s="478"/>
      <c r="LDB195" s="478"/>
      <c r="LDC195" s="478"/>
      <c r="LDD195" s="478"/>
      <c r="LDE195" s="478"/>
      <c r="LDF195" s="478"/>
      <c r="LDG195" s="478"/>
      <c r="LDH195" s="478"/>
      <c r="LDI195" s="478"/>
      <c r="LDJ195" s="478"/>
      <c r="LDK195" s="478"/>
      <c r="LDL195" s="478"/>
      <c r="LDM195" s="478"/>
      <c r="LDN195" s="478"/>
      <c r="LDO195" s="478"/>
      <c r="LDP195" s="478"/>
      <c r="LDQ195" s="478"/>
      <c r="LDR195" s="478"/>
      <c r="LDS195" s="478"/>
      <c r="LDT195" s="478"/>
      <c r="LDU195" s="478"/>
      <c r="LDV195" s="478"/>
      <c r="LDW195" s="478"/>
      <c r="LDX195" s="478"/>
      <c r="LDY195" s="478"/>
      <c r="LDZ195" s="478"/>
      <c r="LEA195" s="478"/>
      <c r="LEB195" s="478"/>
      <c r="LEC195" s="478"/>
      <c r="LED195" s="478"/>
      <c r="LEE195" s="478"/>
      <c r="LEF195" s="478"/>
      <c r="LEG195" s="478"/>
      <c r="LEH195" s="478"/>
      <c r="LEI195" s="478"/>
      <c r="LEJ195" s="478"/>
      <c r="LEK195" s="478"/>
      <c r="LEL195" s="478"/>
      <c r="LEM195" s="478"/>
      <c r="LEN195" s="478"/>
      <c r="LEO195" s="478"/>
      <c r="LEP195" s="478"/>
      <c r="LEQ195" s="478"/>
      <c r="LER195" s="478"/>
      <c r="LES195" s="478"/>
      <c r="LET195" s="478"/>
      <c r="LEU195" s="478"/>
      <c r="LEV195" s="478"/>
      <c r="LEW195" s="478"/>
      <c r="LEX195" s="478"/>
      <c r="LEY195" s="478"/>
      <c r="LEZ195" s="478"/>
      <c r="LFA195" s="478"/>
      <c r="LFB195" s="478"/>
      <c r="LFC195" s="478"/>
      <c r="LFD195" s="478"/>
      <c r="LFE195" s="478"/>
      <c r="LFF195" s="478"/>
      <c r="LFG195" s="478"/>
      <c r="LFH195" s="478"/>
      <c r="LFI195" s="478"/>
      <c r="LFJ195" s="478"/>
      <c r="LFK195" s="478"/>
      <c r="LFL195" s="478"/>
      <c r="LFM195" s="478"/>
      <c r="LFN195" s="478"/>
      <c r="LFO195" s="478"/>
      <c r="LFP195" s="478"/>
      <c r="LFQ195" s="478"/>
      <c r="LFR195" s="478"/>
      <c r="LFS195" s="478"/>
      <c r="LFT195" s="478"/>
      <c r="LFU195" s="478"/>
      <c r="LFV195" s="478"/>
      <c r="LFW195" s="478"/>
      <c r="LFX195" s="478"/>
      <c r="LFY195" s="478"/>
      <c r="LFZ195" s="478"/>
      <c r="LGA195" s="478"/>
      <c r="LGB195" s="478"/>
      <c r="LGC195" s="478"/>
      <c r="LGD195" s="478"/>
      <c r="LGE195" s="478"/>
      <c r="LGF195" s="478"/>
      <c r="LGG195" s="478"/>
      <c r="LGH195" s="478"/>
      <c r="LGI195" s="478"/>
      <c r="LGJ195" s="478"/>
      <c r="LGK195" s="478"/>
      <c r="LGL195" s="478"/>
      <c r="LGM195" s="478"/>
      <c r="LGN195" s="478"/>
      <c r="LGO195" s="478"/>
      <c r="LGP195" s="478"/>
      <c r="LGQ195" s="478"/>
      <c r="LGR195" s="478"/>
      <c r="LGS195" s="478"/>
      <c r="LGT195" s="478"/>
      <c r="LGU195" s="478"/>
      <c r="LGV195" s="478"/>
      <c r="LGW195" s="478"/>
      <c r="LGX195" s="478"/>
      <c r="LGY195" s="478"/>
      <c r="LGZ195" s="478"/>
      <c r="LHA195" s="478"/>
      <c r="LHB195" s="478"/>
      <c r="LHC195" s="478"/>
      <c r="LHD195" s="478"/>
      <c r="LHE195" s="478"/>
      <c r="LHF195" s="478"/>
      <c r="LHG195" s="478"/>
      <c r="LHH195" s="478"/>
      <c r="LHI195" s="478"/>
      <c r="LHJ195" s="478"/>
      <c r="LHK195" s="478"/>
      <c r="LHL195" s="478"/>
      <c r="LHM195" s="478"/>
      <c r="LHN195" s="478"/>
      <c r="LHO195" s="478"/>
      <c r="LHP195" s="478"/>
      <c r="LHQ195" s="478"/>
      <c r="LHR195" s="478"/>
      <c r="LHS195" s="478"/>
      <c r="LHT195" s="478"/>
      <c r="LHU195" s="478"/>
      <c r="LHV195" s="478"/>
      <c r="LHW195" s="478"/>
      <c r="LHX195" s="478"/>
      <c r="LHY195" s="478"/>
      <c r="LHZ195" s="478"/>
      <c r="LIA195" s="478"/>
      <c r="LIB195" s="478"/>
      <c r="LIC195" s="478"/>
      <c r="LID195" s="478"/>
      <c r="LIE195" s="478"/>
      <c r="LIF195" s="478"/>
      <c r="LIG195" s="478"/>
      <c r="LIH195" s="478"/>
      <c r="LII195" s="478"/>
      <c r="LIJ195" s="478"/>
      <c r="LIK195" s="478"/>
      <c r="LIL195" s="478"/>
      <c r="LIM195" s="478"/>
      <c r="LIN195" s="478"/>
      <c r="LIO195" s="478"/>
      <c r="LIP195" s="478"/>
      <c r="LIQ195" s="478"/>
      <c r="LIR195" s="478"/>
      <c r="LIS195" s="478"/>
      <c r="LIT195" s="478"/>
      <c r="LIU195" s="478"/>
      <c r="LIV195" s="478"/>
      <c r="LIW195" s="478"/>
      <c r="LIX195" s="478"/>
      <c r="LIY195" s="478"/>
      <c r="LIZ195" s="478"/>
      <c r="LJA195" s="478"/>
      <c r="LJB195" s="478"/>
      <c r="LJC195" s="478"/>
      <c r="LJD195" s="478"/>
      <c r="LJE195" s="478"/>
      <c r="LJF195" s="478"/>
      <c r="LJG195" s="478"/>
      <c r="LJH195" s="478"/>
      <c r="LJI195" s="478"/>
      <c r="LJJ195" s="478"/>
      <c r="LJK195" s="478"/>
      <c r="LJL195" s="478"/>
      <c r="LJM195" s="478"/>
      <c r="LJN195" s="478"/>
      <c r="LJO195" s="478"/>
      <c r="LJP195" s="478"/>
      <c r="LJQ195" s="478"/>
      <c r="LJR195" s="478"/>
      <c r="LJS195" s="478"/>
      <c r="LJT195" s="478"/>
      <c r="LJU195" s="478"/>
      <c r="LJV195" s="478"/>
      <c r="LJW195" s="478"/>
      <c r="LJX195" s="478"/>
      <c r="LJY195" s="478"/>
      <c r="LJZ195" s="478"/>
      <c r="LKA195" s="478"/>
      <c r="LKB195" s="478"/>
      <c r="LKC195" s="478"/>
      <c r="LKD195" s="478"/>
      <c r="LKE195" s="478"/>
      <c r="LKF195" s="478"/>
      <c r="LKG195" s="478"/>
      <c r="LKH195" s="478"/>
      <c r="LKI195" s="478"/>
      <c r="LKJ195" s="478"/>
      <c r="LKK195" s="478"/>
      <c r="LKL195" s="478"/>
      <c r="LKM195" s="478"/>
      <c r="LKN195" s="478"/>
      <c r="LKO195" s="478"/>
      <c r="LKP195" s="478"/>
      <c r="LKQ195" s="478"/>
      <c r="LKR195" s="478"/>
      <c r="LKS195" s="478"/>
      <c r="LKT195" s="478"/>
      <c r="LKU195" s="478"/>
      <c r="LKV195" s="478"/>
      <c r="LKW195" s="478"/>
      <c r="LKX195" s="478"/>
      <c r="LKY195" s="478"/>
      <c r="LKZ195" s="478"/>
      <c r="LLA195" s="478"/>
      <c r="LLB195" s="478"/>
      <c r="LLC195" s="478"/>
      <c r="LLD195" s="478"/>
      <c r="LLE195" s="478"/>
      <c r="LLF195" s="478"/>
      <c r="LLG195" s="478"/>
      <c r="LLH195" s="478"/>
      <c r="LLI195" s="478"/>
      <c r="LLJ195" s="478"/>
      <c r="LLK195" s="478"/>
      <c r="LLL195" s="478"/>
      <c r="LLM195" s="478"/>
      <c r="LLN195" s="478"/>
      <c r="LLO195" s="478"/>
      <c r="LLP195" s="478"/>
      <c r="LLQ195" s="478"/>
      <c r="LLR195" s="478"/>
      <c r="LLS195" s="478"/>
      <c r="LLT195" s="478"/>
      <c r="LLU195" s="478"/>
      <c r="LLV195" s="478"/>
      <c r="LLW195" s="478"/>
      <c r="LLX195" s="478"/>
      <c r="LLY195" s="478"/>
      <c r="LLZ195" s="478"/>
      <c r="LMA195" s="478"/>
      <c r="LMB195" s="478"/>
      <c r="LMC195" s="478"/>
      <c r="LMD195" s="478"/>
      <c r="LME195" s="478"/>
      <c r="LMF195" s="478"/>
      <c r="LMG195" s="478"/>
      <c r="LMH195" s="478"/>
      <c r="LMI195" s="478"/>
      <c r="LMJ195" s="478"/>
      <c r="LMK195" s="478"/>
      <c r="LML195" s="478"/>
      <c r="LMM195" s="478"/>
      <c r="LMN195" s="478"/>
      <c r="LMO195" s="478"/>
      <c r="LMP195" s="478"/>
      <c r="LMQ195" s="478"/>
      <c r="LMR195" s="478"/>
      <c r="LMS195" s="478"/>
      <c r="LMT195" s="478"/>
      <c r="LMU195" s="478"/>
      <c r="LMV195" s="478"/>
      <c r="LMW195" s="478"/>
      <c r="LMX195" s="478"/>
      <c r="LMY195" s="478"/>
      <c r="LMZ195" s="478"/>
      <c r="LNA195" s="478"/>
      <c r="LNB195" s="478"/>
      <c r="LNC195" s="478"/>
      <c r="LND195" s="478"/>
      <c r="LNE195" s="478"/>
      <c r="LNF195" s="478"/>
      <c r="LNG195" s="478"/>
      <c r="LNH195" s="478"/>
      <c r="LNI195" s="478"/>
      <c r="LNJ195" s="478"/>
      <c r="LNK195" s="478"/>
      <c r="LNL195" s="478"/>
      <c r="LNM195" s="478"/>
      <c r="LNN195" s="478"/>
      <c r="LNO195" s="478"/>
      <c r="LNP195" s="478"/>
      <c r="LNQ195" s="478"/>
      <c r="LNR195" s="478"/>
      <c r="LNS195" s="478"/>
      <c r="LNT195" s="478"/>
      <c r="LNU195" s="478"/>
      <c r="LNV195" s="478"/>
      <c r="LNW195" s="478"/>
      <c r="LNX195" s="478"/>
      <c r="LNY195" s="478"/>
      <c r="LNZ195" s="478"/>
      <c r="LOA195" s="478"/>
      <c r="LOB195" s="478"/>
      <c r="LOC195" s="478"/>
      <c r="LOD195" s="478"/>
      <c r="LOE195" s="478"/>
      <c r="LOF195" s="478"/>
      <c r="LOG195" s="478"/>
      <c r="LOH195" s="478"/>
      <c r="LOI195" s="478"/>
      <c r="LOJ195" s="478"/>
      <c r="LOK195" s="478"/>
      <c r="LOL195" s="478"/>
      <c r="LOM195" s="478"/>
      <c r="LON195" s="478"/>
      <c r="LOO195" s="478"/>
      <c r="LOP195" s="478"/>
      <c r="LOQ195" s="478"/>
      <c r="LOR195" s="478"/>
      <c r="LOS195" s="478"/>
      <c r="LOT195" s="478"/>
      <c r="LOU195" s="478"/>
      <c r="LOV195" s="478"/>
      <c r="LOW195" s="478"/>
      <c r="LOX195" s="478"/>
      <c r="LOY195" s="478"/>
      <c r="LOZ195" s="478"/>
      <c r="LPA195" s="478"/>
      <c r="LPB195" s="478"/>
      <c r="LPC195" s="478"/>
      <c r="LPD195" s="478"/>
      <c r="LPE195" s="478"/>
      <c r="LPF195" s="478"/>
      <c r="LPG195" s="478"/>
      <c r="LPH195" s="478"/>
      <c r="LPI195" s="478"/>
      <c r="LPJ195" s="478"/>
      <c r="LPK195" s="478"/>
      <c r="LPL195" s="478"/>
      <c r="LPM195" s="478"/>
      <c r="LPN195" s="478"/>
      <c r="LPO195" s="478"/>
      <c r="LPP195" s="478"/>
      <c r="LPQ195" s="478"/>
      <c r="LPR195" s="478"/>
      <c r="LPS195" s="478"/>
      <c r="LPT195" s="478"/>
      <c r="LPU195" s="478"/>
      <c r="LPV195" s="478"/>
      <c r="LPW195" s="478"/>
      <c r="LPX195" s="478"/>
      <c r="LPY195" s="478"/>
      <c r="LPZ195" s="478"/>
      <c r="LQA195" s="478"/>
      <c r="LQB195" s="478"/>
      <c r="LQC195" s="478"/>
      <c r="LQD195" s="478"/>
      <c r="LQE195" s="478"/>
      <c r="LQF195" s="478"/>
      <c r="LQG195" s="478"/>
      <c r="LQH195" s="478"/>
      <c r="LQI195" s="478"/>
      <c r="LQJ195" s="478"/>
      <c r="LQK195" s="478"/>
      <c r="LQL195" s="478"/>
      <c r="LQM195" s="478"/>
      <c r="LQN195" s="478"/>
      <c r="LQO195" s="478"/>
      <c r="LQP195" s="478"/>
      <c r="LQQ195" s="478"/>
      <c r="LQR195" s="478"/>
      <c r="LQS195" s="478"/>
      <c r="LQT195" s="478"/>
      <c r="LQU195" s="478"/>
      <c r="LQV195" s="478"/>
      <c r="LQW195" s="478"/>
      <c r="LQX195" s="478"/>
      <c r="LQY195" s="478"/>
      <c r="LQZ195" s="478"/>
      <c r="LRA195" s="478"/>
      <c r="LRB195" s="478"/>
      <c r="LRC195" s="478"/>
      <c r="LRD195" s="478"/>
      <c r="LRE195" s="478"/>
      <c r="LRF195" s="478"/>
      <c r="LRG195" s="478"/>
      <c r="LRH195" s="478"/>
      <c r="LRI195" s="478"/>
      <c r="LRJ195" s="478"/>
      <c r="LRK195" s="478"/>
      <c r="LRL195" s="478"/>
      <c r="LRM195" s="478"/>
      <c r="LRN195" s="478"/>
      <c r="LRO195" s="478"/>
      <c r="LRP195" s="478"/>
      <c r="LRQ195" s="478"/>
      <c r="LRR195" s="478"/>
      <c r="LRS195" s="478"/>
      <c r="LRT195" s="478"/>
      <c r="LRU195" s="478"/>
      <c r="LRV195" s="478"/>
      <c r="LRW195" s="478"/>
      <c r="LRX195" s="478"/>
      <c r="LRY195" s="478"/>
      <c r="LRZ195" s="478"/>
      <c r="LSA195" s="478"/>
      <c r="LSB195" s="478"/>
      <c r="LSC195" s="478"/>
      <c r="LSD195" s="478"/>
      <c r="LSE195" s="478"/>
      <c r="LSF195" s="478"/>
      <c r="LSG195" s="478"/>
      <c r="LSH195" s="478"/>
      <c r="LSI195" s="478"/>
      <c r="LSJ195" s="478"/>
      <c r="LSK195" s="478"/>
      <c r="LSL195" s="478"/>
      <c r="LSM195" s="478"/>
      <c r="LSN195" s="478"/>
      <c r="LSO195" s="478"/>
      <c r="LSP195" s="478"/>
      <c r="LSQ195" s="478"/>
      <c r="LSR195" s="478"/>
      <c r="LSS195" s="478"/>
      <c r="LST195" s="478"/>
      <c r="LSU195" s="478"/>
      <c r="LSV195" s="478"/>
      <c r="LSW195" s="478"/>
      <c r="LSX195" s="478"/>
      <c r="LSY195" s="478"/>
      <c r="LSZ195" s="478"/>
      <c r="LTA195" s="478"/>
      <c r="LTB195" s="478"/>
      <c r="LTC195" s="478"/>
      <c r="LTD195" s="478"/>
      <c r="LTE195" s="478"/>
      <c r="LTF195" s="478"/>
      <c r="LTG195" s="478"/>
      <c r="LTH195" s="478"/>
      <c r="LTI195" s="478"/>
      <c r="LTJ195" s="478"/>
      <c r="LTK195" s="478"/>
      <c r="LTL195" s="478"/>
      <c r="LTM195" s="478"/>
      <c r="LTN195" s="478"/>
      <c r="LTO195" s="478"/>
      <c r="LTP195" s="478"/>
      <c r="LTQ195" s="478"/>
      <c r="LTR195" s="478"/>
      <c r="LTS195" s="478"/>
      <c r="LTT195" s="478"/>
      <c r="LTU195" s="478"/>
      <c r="LTV195" s="478"/>
      <c r="LTW195" s="478"/>
      <c r="LTX195" s="478"/>
      <c r="LTY195" s="478"/>
      <c r="LTZ195" s="478"/>
      <c r="LUA195" s="478"/>
      <c r="LUB195" s="478"/>
      <c r="LUC195" s="478"/>
      <c r="LUD195" s="478"/>
      <c r="LUE195" s="478"/>
      <c r="LUF195" s="478"/>
      <c r="LUG195" s="478"/>
      <c r="LUH195" s="478"/>
      <c r="LUI195" s="478"/>
      <c r="LUJ195" s="478"/>
      <c r="LUK195" s="478"/>
      <c r="LUL195" s="478"/>
      <c r="LUM195" s="478"/>
      <c r="LUN195" s="478"/>
      <c r="LUO195" s="478"/>
      <c r="LUP195" s="478"/>
      <c r="LUQ195" s="478"/>
      <c r="LUR195" s="478"/>
      <c r="LUS195" s="478"/>
      <c r="LUT195" s="478"/>
      <c r="LUU195" s="478"/>
      <c r="LUV195" s="478"/>
      <c r="LUW195" s="478"/>
      <c r="LUX195" s="478"/>
      <c r="LUY195" s="478"/>
      <c r="LUZ195" s="478"/>
      <c r="LVA195" s="478"/>
      <c r="LVB195" s="478"/>
      <c r="LVC195" s="478"/>
      <c r="LVD195" s="478"/>
      <c r="LVE195" s="478"/>
      <c r="LVF195" s="478"/>
      <c r="LVG195" s="478"/>
      <c r="LVH195" s="478"/>
      <c r="LVI195" s="478"/>
      <c r="LVJ195" s="478"/>
      <c r="LVK195" s="478"/>
      <c r="LVL195" s="478"/>
      <c r="LVM195" s="478"/>
      <c r="LVN195" s="478"/>
      <c r="LVO195" s="478"/>
      <c r="LVP195" s="478"/>
      <c r="LVQ195" s="478"/>
      <c r="LVR195" s="478"/>
      <c r="LVS195" s="478"/>
      <c r="LVT195" s="478"/>
      <c r="LVU195" s="478"/>
      <c r="LVV195" s="478"/>
      <c r="LVW195" s="478"/>
      <c r="LVX195" s="478"/>
      <c r="LVY195" s="478"/>
      <c r="LVZ195" s="478"/>
      <c r="LWA195" s="478"/>
      <c r="LWB195" s="478"/>
      <c r="LWC195" s="478"/>
      <c r="LWD195" s="478"/>
      <c r="LWE195" s="478"/>
      <c r="LWF195" s="478"/>
      <c r="LWG195" s="478"/>
      <c r="LWH195" s="478"/>
      <c r="LWI195" s="478"/>
      <c r="LWJ195" s="478"/>
      <c r="LWK195" s="478"/>
      <c r="LWL195" s="478"/>
      <c r="LWM195" s="478"/>
      <c r="LWN195" s="478"/>
      <c r="LWO195" s="478"/>
      <c r="LWP195" s="478"/>
      <c r="LWQ195" s="478"/>
      <c r="LWR195" s="478"/>
      <c r="LWS195" s="478"/>
      <c r="LWT195" s="478"/>
      <c r="LWU195" s="478"/>
      <c r="LWV195" s="478"/>
      <c r="LWW195" s="478"/>
      <c r="LWX195" s="478"/>
      <c r="LWY195" s="478"/>
      <c r="LWZ195" s="478"/>
      <c r="LXA195" s="478"/>
      <c r="LXB195" s="478"/>
      <c r="LXC195" s="478"/>
      <c r="LXD195" s="478"/>
      <c r="LXE195" s="478"/>
      <c r="LXF195" s="478"/>
      <c r="LXG195" s="478"/>
      <c r="LXH195" s="478"/>
      <c r="LXI195" s="478"/>
      <c r="LXJ195" s="478"/>
      <c r="LXK195" s="478"/>
      <c r="LXL195" s="478"/>
      <c r="LXM195" s="478"/>
      <c r="LXN195" s="478"/>
      <c r="LXO195" s="478"/>
      <c r="LXP195" s="478"/>
      <c r="LXQ195" s="478"/>
      <c r="LXR195" s="478"/>
      <c r="LXS195" s="478"/>
      <c r="LXT195" s="478"/>
      <c r="LXU195" s="478"/>
      <c r="LXV195" s="478"/>
      <c r="LXW195" s="478"/>
      <c r="LXX195" s="478"/>
      <c r="LXY195" s="478"/>
      <c r="LXZ195" s="478"/>
      <c r="LYA195" s="478"/>
      <c r="LYB195" s="478"/>
      <c r="LYC195" s="478"/>
      <c r="LYD195" s="478"/>
      <c r="LYE195" s="478"/>
      <c r="LYF195" s="478"/>
      <c r="LYG195" s="478"/>
      <c r="LYH195" s="478"/>
      <c r="LYI195" s="478"/>
      <c r="LYJ195" s="478"/>
      <c r="LYK195" s="478"/>
      <c r="LYL195" s="478"/>
      <c r="LYM195" s="478"/>
      <c r="LYN195" s="478"/>
      <c r="LYO195" s="478"/>
      <c r="LYP195" s="478"/>
      <c r="LYQ195" s="478"/>
      <c r="LYR195" s="478"/>
      <c r="LYS195" s="478"/>
      <c r="LYT195" s="478"/>
      <c r="LYU195" s="478"/>
      <c r="LYV195" s="478"/>
      <c r="LYW195" s="478"/>
      <c r="LYX195" s="478"/>
      <c r="LYY195" s="478"/>
      <c r="LYZ195" s="478"/>
      <c r="LZA195" s="478"/>
      <c r="LZB195" s="478"/>
      <c r="LZC195" s="478"/>
      <c r="LZD195" s="478"/>
      <c r="LZE195" s="478"/>
      <c r="LZF195" s="478"/>
      <c r="LZG195" s="478"/>
      <c r="LZH195" s="478"/>
      <c r="LZI195" s="478"/>
      <c r="LZJ195" s="478"/>
      <c r="LZK195" s="478"/>
      <c r="LZL195" s="478"/>
      <c r="LZM195" s="478"/>
      <c r="LZN195" s="478"/>
      <c r="LZO195" s="478"/>
      <c r="LZP195" s="478"/>
      <c r="LZQ195" s="478"/>
      <c r="LZR195" s="478"/>
      <c r="LZS195" s="478"/>
      <c r="LZT195" s="478"/>
      <c r="LZU195" s="478"/>
      <c r="LZV195" s="478"/>
      <c r="LZW195" s="478"/>
      <c r="LZX195" s="478"/>
      <c r="LZY195" s="478"/>
      <c r="LZZ195" s="478"/>
      <c r="MAA195" s="478"/>
      <c r="MAB195" s="478"/>
      <c r="MAC195" s="478"/>
      <c r="MAD195" s="478"/>
      <c r="MAE195" s="478"/>
      <c r="MAF195" s="478"/>
      <c r="MAG195" s="478"/>
      <c r="MAH195" s="478"/>
      <c r="MAI195" s="478"/>
      <c r="MAJ195" s="478"/>
      <c r="MAK195" s="478"/>
      <c r="MAL195" s="478"/>
      <c r="MAM195" s="478"/>
      <c r="MAN195" s="478"/>
      <c r="MAO195" s="478"/>
      <c r="MAP195" s="478"/>
      <c r="MAQ195" s="478"/>
      <c r="MAR195" s="478"/>
      <c r="MAS195" s="478"/>
      <c r="MAT195" s="478"/>
      <c r="MAU195" s="478"/>
      <c r="MAV195" s="478"/>
      <c r="MAW195" s="478"/>
      <c r="MAX195" s="478"/>
      <c r="MAY195" s="478"/>
      <c r="MAZ195" s="478"/>
      <c r="MBA195" s="478"/>
      <c r="MBB195" s="478"/>
      <c r="MBC195" s="478"/>
      <c r="MBD195" s="478"/>
      <c r="MBE195" s="478"/>
      <c r="MBF195" s="478"/>
      <c r="MBG195" s="478"/>
      <c r="MBH195" s="478"/>
      <c r="MBI195" s="478"/>
      <c r="MBJ195" s="478"/>
      <c r="MBK195" s="478"/>
      <c r="MBL195" s="478"/>
      <c r="MBM195" s="478"/>
      <c r="MBN195" s="478"/>
      <c r="MBO195" s="478"/>
      <c r="MBP195" s="478"/>
      <c r="MBQ195" s="478"/>
      <c r="MBR195" s="478"/>
      <c r="MBS195" s="478"/>
      <c r="MBT195" s="478"/>
      <c r="MBU195" s="478"/>
      <c r="MBV195" s="478"/>
      <c r="MBW195" s="478"/>
      <c r="MBX195" s="478"/>
      <c r="MBY195" s="478"/>
      <c r="MBZ195" s="478"/>
      <c r="MCA195" s="478"/>
      <c r="MCB195" s="478"/>
      <c r="MCC195" s="478"/>
      <c r="MCD195" s="478"/>
      <c r="MCE195" s="478"/>
      <c r="MCF195" s="478"/>
      <c r="MCG195" s="478"/>
      <c r="MCH195" s="478"/>
      <c r="MCI195" s="478"/>
      <c r="MCJ195" s="478"/>
      <c r="MCK195" s="478"/>
      <c r="MCL195" s="478"/>
      <c r="MCM195" s="478"/>
      <c r="MCN195" s="478"/>
      <c r="MCO195" s="478"/>
      <c r="MCP195" s="478"/>
      <c r="MCQ195" s="478"/>
      <c r="MCR195" s="478"/>
      <c r="MCS195" s="478"/>
      <c r="MCT195" s="478"/>
      <c r="MCU195" s="478"/>
      <c r="MCV195" s="478"/>
      <c r="MCW195" s="478"/>
      <c r="MCX195" s="478"/>
      <c r="MCY195" s="478"/>
      <c r="MCZ195" s="478"/>
      <c r="MDA195" s="478"/>
      <c r="MDB195" s="478"/>
      <c r="MDC195" s="478"/>
      <c r="MDD195" s="478"/>
      <c r="MDE195" s="478"/>
      <c r="MDF195" s="478"/>
      <c r="MDG195" s="478"/>
      <c r="MDH195" s="478"/>
      <c r="MDI195" s="478"/>
      <c r="MDJ195" s="478"/>
      <c r="MDK195" s="478"/>
      <c r="MDL195" s="478"/>
      <c r="MDM195" s="478"/>
      <c r="MDN195" s="478"/>
      <c r="MDO195" s="478"/>
      <c r="MDP195" s="478"/>
      <c r="MDQ195" s="478"/>
      <c r="MDR195" s="478"/>
      <c r="MDS195" s="478"/>
      <c r="MDT195" s="478"/>
      <c r="MDU195" s="478"/>
      <c r="MDV195" s="478"/>
      <c r="MDW195" s="478"/>
      <c r="MDX195" s="478"/>
      <c r="MDY195" s="478"/>
      <c r="MDZ195" s="478"/>
      <c r="MEA195" s="478"/>
      <c r="MEB195" s="478"/>
      <c r="MEC195" s="478"/>
      <c r="MED195" s="478"/>
      <c r="MEE195" s="478"/>
      <c r="MEF195" s="478"/>
      <c r="MEG195" s="478"/>
      <c r="MEH195" s="478"/>
      <c r="MEI195" s="478"/>
      <c r="MEJ195" s="478"/>
      <c r="MEK195" s="478"/>
      <c r="MEL195" s="478"/>
      <c r="MEM195" s="478"/>
      <c r="MEN195" s="478"/>
      <c r="MEO195" s="478"/>
      <c r="MEP195" s="478"/>
      <c r="MEQ195" s="478"/>
      <c r="MER195" s="478"/>
      <c r="MES195" s="478"/>
      <c r="MET195" s="478"/>
      <c r="MEU195" s="478"/>
      <c r="MEV195" s="478"/>
      <c r="MEW195" s="478"/>
      <c r="MEX195" s="478"/>
      <c r="MEY195" s="478"/>
      <c r="MEZ195" s="478"/>
      <c r="MFA195" s="478"/>
      <c r="MFB195" s="478"/>
      <c r="MFC195" s="478"/>
      <c r="MFD195" s="478"/>
      <c r="MFE195" s="478"/>
      <c r="MFF195" s="478"/>
      <c r="MFG195" s="478"/>
      <c r="MFH195" s="478"/>
      <c r="MFI195" s="478"/>
      <c r="MFJ195" s="478"/>
      <c r="MFK195" s="478"/>
      <c r="MFL195" s="478"/>
      <c r="MFM195" s="478"/>
      <c r="MFN195" s="478"/>
      <c r="MFO195" s="478"/>
      <c r="MFP195" s="478"/>
      <c r="MFQ195" s="478"/>
      <c r="MFR195" s="478"/>
      <c r="MFS195" s="478"/>
      <c r="MFT195" s="478"/>
      <c r="MFU195" s="478"/>
      <c r="MFV195" s="478"/>
      <c r="MFW195" s="478"/>
      <c r="MFX195" s="478"/>
      <c r="MFY195" s="478"/>
      <c r="MFZ195" s="478"/>
      <c r="MGA195" s="478"/>
      <c r="MGB195" s="478"/>
      <c r="MGC195" s="478"/>
      <c r="MGD195" s="478"/>
      <c r="MGE195" s="478"/>
      <c r="MGF195" s="478"/>
      <c r="MGG195" s="478"/>
      <c r="MGH195" s="478"/>
      <c r="MGI195" s="478"/>
      <c r="MGJ195" s="478"/>
      <c r="MGK195" s="478"/>
      <c r="MGL195" s="478"/>
      <c r="MGM195" s="478"/>
      <c r="MGN195" s="478"/>
      <c r="MGO195" s="478"/>
      <c r="MGP195" s="478"/>
      <c r="MGQ195" s="478"/>
      <c r="MGR195" s="478"/>
      <c r="MGS195" s="478"/>
      <c r="MGT195" s="478"/>
      <c r="MGU195" s="478"/>
      <c r="MGV195" s="478"/>
      <c r="MGW195" s="478"/>
      <c r="MGX195" s="478"/>
      <c r="MGY195" s="478"/>
      <c r="MGZ195" s="478"/>
      <c r="MHA195" s="478"/>
      <c r="MHB195" s="478"/>
      <c r="MHC195" s="478"/>
      <c r="MHD195" s="478"/>
      <c r="MHE195" s="478"/>
      <c r="MHF195" s="478"/>
      <c r="MHG195" s="478"/>
      <c r="MHH195" s="478"/>
      <c r="MHI195" s="478"/>
      <c r="MHJ195" s="478"/>
      <c r="MHK195" s="478"/>
      <c r="MHL195" s="478"/>
      <c r="MHM195" s="478"/>
      <c r="MHN195" s="478"/>
      <c r="MHO195" s="478"/>
      <c r="MHP195" s="478"/>
      <c r="MHQ195" s="478"/>
      <c r="MHR195" s="478"/>
      <c r="MHS195" s="478"/>
      <c r="MHT195" s="478"/>
      <c r="MHU195" s="478"/>
      <c r="MHV195" s="478"/>
      <c r="MHW195" s="478"/>
      <c r="MHX195" s="478"/>
      <c r="MHY195" s="478"/>
      <c r="MHZ195" s="478"/>
      <c r="MIA195" s="478"/>
      <c r="MIB195" s="478"/>
      <c r="MIC195" s="478"/>
      <c r="MID195" s="478"/>
      <c r="MIE195" s="478"/>
      <c r="MIF195" s="478"/>
      <c r="MIG195" s="478"/>
      <c r="MIH195" s="478"/>
      <c r="MII195" s="478"/>
      <c r="MIJ195" s="478"/>
      <c r="MIK195" s="478"/>
      <c r="MIL195" s="478"/>
      <c r="MIM195" s="478"/>
      <c r="MIN195" s="478"/>
      <c r="MIO195" s="478"/>
      <c r="MIP195" s="478"/>
      <c r="MIQ195" s="478"/>
      <c r="MIR195" s="478"/>
      <c r="MIS195" s="478"/>
      <c r="MIT195" s="478"/>
      <c r="MIU195" s="478"/>
      <c r="MIV195" s="478"/>
      <c r="MIW195" s="478"/>
      <c r="MIX195" s="478"/>
      <c r="MIY195" s="478"/>
      <c r="MIZ195" s="478"/>
      <c r="MJA195" s="478"/>
      <c r="MJB195" s="478"/>
      <c r="MJC195" s="478"/>
      <c r="MJD195" s="478"/>
      <c r="MJE195" s="478"/>
      <c r="MJF195" s="478"/>
      <c r="MJG195" s="478"/>
      <c r="MJH195" s="478"/>
      <c r="MJI195" s="478"/>
      <c r="MJJ195" s="478"/>
      <c r="MJK195" s="478"/>
      <c r="MJL195" s="478"/>
      <c r="MJM195" s="478"/>
      <c r="MJN195" s="478"/>
      <c r="MJO195" s="478"/>
      <c r="MJP195" s="478"/>
      <c r="MJQ195" s="478"/>
      <c r="MJR195" s="478"/>
      <c r="MJS195" s="478"/>
      <c r="MJT195" s="478"/>
      <c r="MJU195" s="478"/>
      <c r="MJV195" s="478"/>
      <c r="MJW195" s="478"/>
      <c r="MJX195" s="478"/>
      <c r="MJY195" s="478"/>
      <c r="MJZ195" s="478"/>
      <c r="MKA195" s="478"/>
      <c r="MKB195" s="478"/>
      <c r="MKC195" s="478"/>
      <c r="MKD195" s="478"/>
      <c r="MKE195" s="478"/>
      <c r="MKF195" s="478"/>
      <c r="MKG195" s="478"/>
      <c r="MKH195" s="478"/>
      <c r="MKI195" s="478"/>
      <c r="MKJ195" s="478"/>
      <c r="MKK195" s="478"/>
      <c r="MKL195" s="478"/>
      <c r="MKM195" s="478"/>
      <c r="MKN195" s="478"/>
      <c r="MKO195" s="478"/>
      <c r="MKP195" s="478"/>
      <c r="MKQ195" s="478"/>
      <c r="MKR195" s="478"/>
      <c r="MKS195" s="478"/>
      <c r="MKT195" s="478"/>
      <c r="MKU195" s="478"/>
      <c r="MKV195" s="478"/>
      <c r="MKW195" s="478"/>
      <c r="MKX195" s="478"/>
      <c r="MKY195" s="478"/>
      <c r="MKZ195" s="478"/>
      <c r="MLA195" s="478"/>
      <c r="MLB195" s="478"/>
      <c r="MLC195" s="478"/>
      <c r="MLD195" s="478"/>
      <c r="MLE195" s="478"/>
      <c r="MLF195" s="478"/>
      <c r="MLG195" s="478"/>
      <c r="MLH195" s="478"/>
      <c r="MLI195" s="478"/>
      <c r="MLJ195" s="478"/>
      <c r="MLK195" s="478"/>
      <c r="MLL195" s="478"/>
      <c r="MLM195" s="478"/>
      <c r="MLN195" s="478"/>
      <c r="MLO195" s="478"/>
      <c r="MLP195" s="478"/>
      <c r="MLQ195" s="478"/>
      <c r="MLR195" s="478"/>
      <c r="MLS195" s="478"/>
      <c r="MLT195" s="478"/>
      <c r="MLU195" s="478"/>
      <c r="MLV195" s="478"/>
      <c r="MLW195" s="478"/>
      <c r="MLX195" s="478"/>
      <c r="MLY195" s="478"/>
      <c r="MLZ195" s="478"/>
      <c r="MMA195" s="478"/>
      <c r="MMB195" s="478"/>
      <c r="MMC195" s="478"/>
      <c r="MMD195" s="478"/>
      <c r="MME195" s="478"/>
      <c r="MMF195" s="478"/>
      <c r="MMG195" s="478"/>
      <c r="MMH195" s="478"/>
      <c r="MMI195" s="478"/>
      <c r="MMJ195" s="478"/>
      <c r="MMK195" s="478"/>
      <c r="MML195" s="478"/>
      <c r="MMM195" s="478"/>
      <c r="MMN195" s="478"/>
      <c r="MMO195" s="478"/>
      <c r="MMP195" s="478"/>
      <c r="MMQ195" s="478"/>
      <c r="MMR195" s="478"/>
      <c r="MMS195" s="478"/>
      <c r="MMT195" s="478"/>
      <c r="MMU195" s="478"/>
      <c r="MMV195" s="478"/>
      <c r="MMW195" s="478"/>
      <c r="MMX195" s="478"/>
      <c r="MMY195" s="478"/>
      <c r="MMZ195" s="478"/>
      <c r="MNA195" s="478"/>
      <c r="MNB195" s="478"/>
      <c r="MNC195" s="478"/>
      <c r="MND195" s="478"/>
      <c r="MNE195" s="478"/>
      <c r="MNF195" s="478"/>
      <c r="MNG195" s="478"/>
      <c r="MNH195" s="478"/>
      <c r="MNI195" s="478"/>
      <c r="MNJ195" s="478"/>
      <c r="MNK195" s="478"/>
      <c r="MNL195" s="478"/>
      <c r="MNM195" s="478"/>
      <c r="MNN195" s="478"/>
      <c r="MNO195" s="478"/>
      <c r="MNP195" s="478"/>
      <c r="MNQ195" s="478"/>
      <c r="MNR195" s="478"/>
      <c r="MNS195" s="478"/>
      <c r="MNT195" s="478"/>
      <c r="MNU195" s="478"/>
      <c r="MNV195" s="478"/>
      <c r="MNW195" s="478"/>
      <c r="MNX195" s="478"/>
      <c r="MNY195" s="478"/>
      <c r="MNZ195" s="478"/>
      <c r="MOA195" s="478"/>
      <c r="MOB195" s="478"/>
      <c r="MOC195" s="478"/>
      <c r="MOD195" s="478"/>
      <c r="MOE195" s="478"/>
      <c r="MOF195" s="478"/>
      <c r="MOG195" s="478"/>
      <c r="MOH195" s="478"/>
      <c r="MOI195" s="478"/>
      <c r="MOJ195" s="478"/>
      <c r="MOK195" s="478"/>
      <c r="MOL195" s="478"/>
      <c r="MOM195" s="478"/>
      <c r="MON195" s="478"/>
      <c r="MOO195" s="478"/>
      <c r="MOP195" s="478"/>
      <c r="MOQ195" s="478"/>
      <c r="MOR195" s="478"/>
      <c r="MOS195" s="478"/>
      <c r="MOT195" s="478"/>
      <c r="MOU195" s="478"/>
      <c r="MOV195" s="478"/>
      <c r="MOW195" s="478"/>
      <c r="MOX195" s="478"/>
      <c r="MOY195" s="478"/>
      <c r="MOZ195" s="478"/>
      <c r="MPA195" s="478"/>
      <c r="MPB195" s="478"/>
      <c r="MPC195" s="478"/>
      <c r="MPD195" s="478"/>
      <c r="MPE195" s="478"/>
      <c r="MPF195" s="478"/>
      <c r="MPG195" s="478"/>
      <c r="MPH195" s="478"/>
      <c r="MPI195" s="478"/>
      <c r="MPJ195" s="478"/>
      <c r="MPK195" s="478"/>
      <c r="MPL195" s="478"/>
      <c r="MPM195" s="478"/>
      <c r="MPN195" s="478"/>
      <c r="MPO195" s="478"/>
      <c r="MPP195" s="478"/>
      <c r="MPQ195" s="478"/>
      <c r="MPR195" s="478"/>
      <c r="MPS195" s="478"/>
      <c r="MPT195" s="478"/>
      <c r="MPU195" s="478"/>
      <c r="MPV195" s="478"/>
      <c r="MPW195" s="478"/>
      <c r="MPX195" s="478"/>
      <c r="MPY195" s="478"/>
      <c r="MPZ195" s="478"/>
      <c r="MQA195" s="478"/>
      <c r="MQB195" s="478"/>
      <c r="MQC195" s="478"/>
      <c r="MQD195" s="478"/>
      <c r="MQE195" s="478"/>
      <c r="MQF195" s="478"/>
      <c r="MQG195" s="478"/>
      <c r="MQH195" s="478"/>
      <c r="MQI195" s="478"/>
      <c r="MQJ195" s="478"/>
      <c r="MQK195" s="478"/>
      <c r="MQL195" s="478"/>
      <c r="MQM195" s="478"/>
      <c r="MQN195" s="478"/>
      <c r="MQO195" s="478"/>
      <c r="MQP195" s="478"/>
      <c r="MQQ195" s="478"/>
      <c r="MQR195" s="478"/>
      <c r="MQS195" s="478"/>
      <c r="MQT195" s="478"/>
      <c r="MQU195" s="478"/>
      <c r="MQV195" s="478"/>
      <c r="MQW195" s="478"/>
      <c r="MQX195" s="478"/>
      <c r="MQY195" s="478"/>
      <c r="MQZ195" s="478"/>
      <c r="MRA195" s="478"/>
      <c r="MRB195" s="478"/>
      <c r="MRC195" s="478"/>
      <c r="MRD195" s="478"/>
      <c r="MRE195" s="478"/>
      <c r="MRF195" s="478"/>
      <c r="MRG195" s="478"/>
      <c r="MRH195" s="478"/>
      <c r="MRI195" s="478"/>
      <c r="MRJ195" s="478"/>
      <c r="MRK195" s="478"/>
      <c r="MRL195" s="478"/>
      <c r="MRM195" s="478"/>
      <c r="MRN195" s="478"/>
      <c r="MRO195" s="478"/>
      <c r="MRP195" s="478"/>
      <c r="MRQ195" s="478"/>
      <c r="MRR195" s="478"/>
      <c r="MRS195" s="478"/>
      <c r="MRT195" s="478"/>
      <c r="MRU195" s="478"/>
      <c r="MRV195" s="478"/>
      <c r="MRW195" s="478"/>
      <c r="MRX195" s="478"/>
      <c r="MRY195" s="478"/>
      <c r="MRZ195" s="478"/>
      <c r="MSA195" s="478"/>
      <c r="MSB195" s="478"/>
      <c r="MSC195" s="478"/>
      <c r="MSD195" s="478"/>
      <c r="MSE195" s="478"/>
      <c r="MSF195" s="478"/>
      <c r="MSG195" s="478"/>
      <c r="MSH195" s="478"/>
      <c r="MSI195" s="478"/>
      <c r="MSJ195" s="478"/>
      <c r="MSK195" s="478"/>
      <c r="MSL195" s="478"/>
      <c r="MSM195" s="478"/>
      <c r="MSN195" s="478"/>
      <c r="MSO195" s="478"/>
      <c r="MSP195" s="478"/>
      <c r="MSQ195" s="478"/>
      <c r="MSR195" s="478"/>
      <c r="MSS195" s="478"/>
      <c r="MST195" s="478"/>
      <c r="MSU195" s="478"/>
      <c r="MSV195" s="478"/>
      <c r="MSW195" s="478"/>
      <c r="MSX195" s="478"/>
      <c r="MSY195" s="478"/>
      <c r="MSZ195" s="478"/>
      <c r="MTA195" s="478"/>
      <c r="MTB195" s="478"/>
      <c r="MTC195" s="478"/>
      <c r="MTD195" s="478"/>
      <c r="MTE195" s="478"/>
      <c r="MTF195" s="478"/>
      <c r="MTG195" s="478"/>
      <c r="MTH195" s="478"/>
      <c r="MTI195" s="478"/>
      <c r="MTJ195" s="478"/>
      <c r="MTK195" s="478"/>
      <c r="MTL195" s="478"/>
      <c r="MTM195" s="478"/>
      <c r="MTN195" s="478"/>
      <c r="MTO195" s="478"/>
      <c r="MTP195" s="478"/>
      <c r="MTQ195" s="478"/>
      <c r="MTR195" s="478"/>
      <c r="MTS195" s="478"/>
      <c r="MTT195" s="478"/>
      <c r="MTU195" s="478"/>
      <c r="MTV195" s="478"/>
      <c r="MTW195" s="478"/>
      <c r="MTX195" s="478"/>
      <c r="MTY195" s="478"/>
      <c r="MTZ195" s="478"/>
      <c r="MUA195" s="478"/>
      <c r="MUB195" s="478"/>
      <c r="MUC195" s="478"/>
      <c r="MUD195" s="478"/>
      <c r="MUE195" s="478"/>
      <c r="MUF195" s="478"/>
      <c r="MUG195" s="478"/>
      <c r="MUH195" s="478"/>
      <c r="MUI195" s="478"/>
      <c r="MUJ195" s="478"/>
      <c r="MUK195" s="478"/>
      <c r="MUL195" s="478"/>
      <c r="MUM195" s="478"/>
      <c r="MUN195" s="478"/>
      <c r="MUO195" s="478"/>
      <c r="MUP195" s="478"/>
      <c r="MUQ195" s="478"/>
      <c r="MUR195" s="478"/>
      <c r="MUS195" s="478"/>
      <c r="MUT195" s="478"/>
      <c r="MUU195" s="478"/>
      <c r="MUV195" s="478"/>
      <c r="MUW195" s="478"/>
      <c r="MUX195" s="478"/>
      <c r="MUY195" s="478"/>
      <c r="MUZ195" s="478"/>
      <c r="MVA195" s="478"/>
      <c r="MVB195" s="478"/>
      <c r="MVC195" s="478"/>
      <c r="MVD195" s="478"/>
      <c r="MVE195" s="478"/>
      <c r="MVF195" s="478"/>
      <c r="MVG195" s="478"/>
      <c r="MVH195" s="478"/>
      <c r="MVI195" s="478"/>
      <c r="MVJ195" s="478"/>
      <c r="MVK195" s="478"/>
      <c r="MVL195" s="478"/>
      <c r="MVM195" s="478"/>
      <c r="MVN195" s="478"/>
      <c r="MVO195" s="478"/>
      <c r="MVP195" s="478"/>
      <c r="MVQ195" s="478"/>
      <c r="MVR195" s="478"/>
      <c r="MVS195" s="478"/>
      <c r="MVT195" s="478"/>
      <c r="MVU195" s="478"/>
      <c r="MVV195" s="478"/>
      <c r="MVW195" s="478"/>
      <c r="MVX195" s="478"/>
      <c r="MVY195" s="478"/>
      <c r="MVZ195" s="478"/>
      <c r="MWA195" s="478"/>
      <c r="MWB195" s="478"/>
      <c r="MWC195" s="478"/>
      <c r="MWD195" s="478"/>
      <c r="MWE195" s="478"/>
      <c r="MWF195" s="478"/>
      <c r="MWG195" s="478"/>
      <c r="MWH195" s="478"/>
      <c r="MWI195" s="478"/>
      <c r="MWJ195" s="478"/>
      <c r="MWK195" s="478"/>
      <c r="MWL195" s="478"/>
      <c r="MWM195" s="478"/>
      <c r="MWN195" s="478"/>
      <c r="MWO195" s="478"/>
      <c r="MWP195" s="478"/>
      <c r="MWQ195" s="478"/>
      <c r="MWR195" s="478"/>
      <c r="MWS195" s="478"/>
      <c r="MWT195" s="478"/>
      <c r="MWU195" s="478"/>
      <c r="MWV195" s="478"/>
      <c r="MWW195" s="478"/>
      <c r="MWX195" s="478"/>
      <c r="MWY195" s="478"/>
      <c r="MWZ195" s="478"/>
      <c r="MXA195" s="478"/>
      <c r="MXB195" s="478"/>
      <c r="MXC195" s="478"/>
      <c r="MXD195" s="478"/>
      <c r="MXE195" s="478"/>
      <c r="MXF195" s="478"/>
      <c r="MXG195" s="478"/>
      <c r="MXH195" s="478"/>
      <c r="MXI195" s="478"/>
      <c r="MXJ195" s="478"/>
      <c r="MXK195" s="478"/>
      <c r="MXL195" s="478"/>
      <c r="MXM195" s="478"/>
      <c r="MXN195" s="478"/>
      <c r="MXO195" s="478"/>
      <c r="MXP195" s="478"/>
      <c r="MXQ195" s="478"/>
      <c r="MXR195" s="478"/>
      <c r="MXS195" s="478"/>
      <c r="MXT195" s="478"/>
      <c r="MXU195" s="478"/>
      <c r="MXV195" s="478"/>
      <c r="MXW195" s="478"/>
      <c r="MXX195" s="478"/>
      <c r="MXY195" s="478"/>
      <c r="MXZ195" s="478"/>
      <c r="MYA195" s="478"/>
      <c r="MYB195" s="478"/>
      <c r="MYC195" s="478"/>
      <c r="MYD195" s="478"/>
      <c r="MYE195" s="478"/>
      <c r="MYF195" s="478"/>
      <c r="MYG195" s="478"/>
      <c r="MYH195" s="478"/>
      <c r="MYI195" s="478"/>
      <c r="MYJ195" s="478"/>
      <c r="MYK195" s="478"/>
      <c r="MYL195" s="478"/>
      <c r="MYM195" s="478"/>
      <c r="MYN195" s="478"/>
      <c r="MYO195" s="478"/>
      <c r="MYP195" s="478"/>
      <c r="MYQ195" s="478"/>
      <c r="MYR195" s="478"/>
      <c r="MYS195" s="478"/>
      <c r="MYT195" s="478"/>
      <c r="MYU195" s="478"/>
      <c r="MYV195" s="478"/>
      <c r="MYW195" s="478"/>
      <c r="MYX195" s="478"/>
      <c r="MYY195" s="478"/>
      <c r="MYZ195" s="478"/>
      <c r="MZA195" s="478"/>
      <c r="MZB195" s="478"/>
      <c r="MZC195" s="478"/>
      <c r="MZD195" s="478"/>
      <c r="MZE195" s="478"/>
      <c r="MZF195" s="478"/>
      <c r="MZG195" s="478"/>
      <c r="MZH195" s="478"/>
      <c r="MZI195" s="478"/>
      <c r="MZJ195" s="478"/>
      <c r="MZK195" s="478"/>
      <c r="MZL195" s="478"/>
      <c r="MZM195" s="478"/>
      <c r="MZN195" s="478"/>
      <c r="MZO195" s="478"/>
      <c r="MZP195" s="478"/>
      <c r="MZQ195" s="478"/>
      <c r="MZR195" s="478"/>
      <c r="MZS195" s="478"/>
      <c r="MZT195" s="478"/>
      <c r="MZU195" s="478"/>
      <c r="MZV195" s="478"/>
      <c r="MZW195" s="478"/>
      <c r="MZX195" s="478"/>
      <c r="MZY195" s="478"/>
      <c r="MZZ195" s="478"/>
      <c r="NAA195" s="478"/>
      <c r="NAB195" s="478"/>
      <c r="NAC195" s="478"/>
      <c r="NAD195" s="478"/>
      <c r="NAE195" s="478"/>
      <c r="NAF195" s="478"/>
      <c r="NAG195" s="478"/>
      <c r="NAH195" s="478"/>
      <c r="NAI195" s="478"/>
      <c r="NAJ195" s="478"/>
      <c r="NAK195" s="478"/>
      <c r="NAL195" s="478"/>
      <c r="NAM195" s="478"/>
      <c r="NAN195" s="478"/>
      <c r="NAO195" s="478"/>
      <c r="NAP195" s="478"/>
      <c r="NAQ195" s="478"/>
      <c r="NAR195" s="478"/>
      <c r="NAS195" s="478"/>
      <c r="NAT195" s="478"/>
      <c r="NAU195" s="478"/>
      <c r="NAV195" s="478"/>
      <c r="NAW195" s="478"/>
      <c r="NAX195" s="478"/>
      <c r="NAY195" s="478"/>
      <c r="NAZ195" s="478"/>
      <c r="NBA195" s="478"/>
      <c r="NBB195" s="478"/>
      <c r="NBC195" s="478"/>
      <c r="NBD195" s="478"/>
      <c r="NBE195" s="478"/>
      <c r="NBF195" s="478"/>
      <c r="NBG195" s="478"/>
      <c r="NBH195" s="478"/>
      <c r="NBI195" s="478"/>
      <c r="NBJ195" s="478"/>
      <c r="NBK195" s="478"/>
      <c r="NBL195" s="478"/>
      <c r="NBM195" s="478"/>
      <c r="NBN195" s="478"/>
      <c r="NBO195" s="478"/>
      <c r="NBP195" s="478"/>
      <c r="NBQ195" s="478"/>
      <c r="NBR195" s="478"/>
      <c r="NBS195" s="478"/>
      <c r="NBT195" s="478"/>
      <c r="NBU195" s="478"/>
      <c r="NBV195" s="478"/>
      <c r="NBW195" s="478"/>
      <c r="NBX195" s="478"/>
      <c r="NBY195" s="478"/>
      <c r="NBZ195" s="478"/>
      <c r="NCA195" s="478"/>
      <c r="NCB195" s="478"/>
      <c r="NCC195" s="478"/>
      <c r="NCD195" s="478"/>
      <c r="NCE195" s="478"/>
      <c r="NCF195" s="478"/>
      <c r="NCG195" s="478"/>
      <c r="NCH195" s="478"/>
      <c r="NCI195" s="478"/>
      <c r="NCJ195" s="478"/>
      <c r="NCK195" s="478"/>
      <c r="NCL195" s="478"/>
      <c r="NCM195" s="478"/>
      <c r="NCN195" s="478"/>
      <c r="NCO195" s="478"/>
      <c r="NCP195" s="478"/>
      <c r="NCQ195" s="478"/>
      <c r="NCR195" s="478"/>
      <c r="NCS195" s="478"/>
      <c r="NCT195" s="478"/>
      <c r="NCU195" s="478"/>
      <c r="NCV195" s="478"/>
      <c r="NCW195" s="478"/>
      <c r="NCX195" s="478"/>
      <c r="NCY195" s="478"/>
      <c r="NCZ195" s="478"/>
      <c r="NDA195" s="478"/>
      <c r="NDB195" s="478"/>
      <c r="NDC195" s="478"/>
      <c r="NDD195" s="478"/>
      <c r="NDE195" s="478"/>
      <c r="NDF195" s="478"/>
      <c r="NDG195" s="478"/>
      <c r="NDH195" s="478"/>
      <c r="NDI195" s="478"/>
      <c r="NDJ195" s="478"/>
      <c r="NDK195" s="478"/>
      <c r="NDL195" s="478"/>
      <c r="NDM195" s="478"/>
      <c r="NDN195" s="478"/>
      <c r="NDO195" s="478"/>
      <c r="NDP195" s="478"/>
      <c r="NDQ195" s="478"/>
      <c r="NDR195" s="478"/>
      <c r="NDS195" s="478"/>
      <c r="NDT195" s="478"/>
      <c r="NDU195" s="478"/>
      <c r="NDV195" s="478"/>
      <c r="NDW195" s="478"/>
      <c r="NDX195" s="478"/>
      <c r="NDY195" s="478"/>
      <c r="NDZ195" s="478"/>
      <c r="NEA195" s="478"/>
      <c r="NEB195" s="478"/>
      <c r="NEC195" s="478"/>
      <c r="NED195" s="478"/>
      <c r="NEE195" s="478"/>
      <c r="NEF195" s="478"/>
      <c r="NEG195" s="478"/>
      <c r="NEH195" s="478"/>
      <c r="NEI195" s="478"/>
      <c r="NEJ195" s="478"/>
      <c r="NEK195" s="478"/>
      <c r="NEL195" s="478"/>
      <c r="NEM195" s="478"/>
      <c r="NEN195" s="478"/>
      <c r="NEO195" s="478"/>
      <c r="NEP195" s="478"/>
      <c r="NEQ195" s="478"/>
      <c r="NER195" s="478"/>
      <c r="NES195" s="478"/>
      <c r="NET195" s="478"/>
      <c r="NEU195" s="478"/>
      <c r="NEV195" s="478"/>
      <c r="NEW195" s="478"/>
      <c r="NEX195" s="478"/>
      <c r="NEY195" s="478"/>
      <c r="NEZ195" s="478"/>
      <c r="NFA195" s="478"/>
      <c r="NFB195" s="478"/>
      <c r="NFC195" s="478"/>
      <c r="NFD195" s="478"/>
      <c r="NFE195" s="478"/>
      <c r="NFF195" s="478"/>
      <c r="NFG195" s="478"/>
      <c r="NFH195" s="478"/>
      <c r="NFI195" s="478"/>
      <c r="NFJ195" s="478"/>
      <c r="NFK195" s="478"/>
      <c r="NFL195" s="478"/>
      <c r="NFM195" s="478"/>
      <c r="NFN195" s="478"/>
      <c r="NFO195" s="478"/>
      <c r="NFP195" s="478"/>
      <c r="NFQ195" s="478"/>
      <c r="NFR195" s="478"/>
      <c r="NFS195" s="478"/>
      <c r="NFT195" s="478"/>
      <c r="NFU195" s="478"/>
      <c r="NFV195" s="478"/>
      <c r="NFW195" s="478"/>
      <c r="NFX195" s="478"/>
      <c r="NFY195" s="478"/>
      <c r="NFZ195" s="478"/>
      <c r="NGA195" s="478"/>
      <c r="NGB195" s="478"/>
      <c r="NGC195" s="478"/>
      <c r="NGD195" s="478"/>
      <c r="NGE195" s="478"/>
      <c r="NGF195" s="478"/>
      <c r="NGG195" s="478"/>
      <c r="NGH195" s="478"/>
      <c r="NGI195" s="478"/>
      <c r="NGJ195" s="478"/>
      <c r="NGK195" s="478"/>
      <c r="NGL195" s="478"/>
      <c r="NGM195" s="478"/>
      <c r="NGN195" s="478"/>
      <c r="NGO195" s="478"/>
      <c r="NGP195" s="478"/>
      <c r="NGQ195" s="478"/>
      <c r="NGR195" s="478"/>
      <c r="NGS195" s="478"/>
      <c r="NGT195" s="478"/>
      <c r="NGU195" s="478"/>
      <c r="NGV195" s="478"/>
      <c r="NGW195" s="478"/>
      <c r="NGX195" s="478"/>
      <c r="NGY195" s="478"/>
      <c r="NGZ195" s="478"/>
      <c r="NHA195" s="478"/>
      <c r="NHB195" s="478"/>
      <c r="NHC195" s="478"/>
      <c r="NHD195" s="478"/>
      <c r="NHE195" s="478"/>
      <c r="NHF195" s="478"/>
      <c r="NHG195" s="478"/>
      <c r="NHH195" s="478"/>
      <c r="NHI195" s="478"/>
      <c r="NHJ195" s="478"/>
      <c r="NHK195" s="478"/>
      <c r="NHL195" s="478"/>
      <c r="NHM195" s="478"/>
      <c r="NHN195" s="478"/>
      <c r="NHO195" s="478"/>
      <c r="NHP195" s="478"/>
      <c r="NHQ195" s="478"/>
      <c r="NHR195" s="478"/>
      <c r="NHS195" s="478"/>
      <c r="NHT195" s="478"/>
      <c r="NHU195" s="478"/>
      <c r="NHV195" s="478"/>
      <c r="NHW195" s="478"/>
      <c r="NHX195" s="478"/>
      <c r="NHY195" s="478"/>
      <c r="NHZ195" s="478"/>
      <c r="NIA195" s="478"/>
      <c r="NIB195" s="478"/>
      <c r="NIC195" s="478"/>
      <c r="NID195" s="478"/>
      <c r="NIE195" s="478"/>
      <c r="NIF195" s="478"/>
      <c r="NIG195" s="478"/>
      <c r="NIH195" s="478"/>
      <c r="NII195" s="478"/>
      <c r="NIJ195" s="478"/>
      <c r="NIK195" s="478"/>
      <c r="NIL195" s="478"/>
      <c r="NIM195" s="478"/>
      <c r="NIN195" s="478"/>
      <c r="NIO195" s="478"/>
      <c r="NIP195" s="478"/>
      <c r="NIQ195" s="478"/>
      <c r="NIR195" s="478"/>
      <c r="NIS195" s="478"/>
      <c r="NIT195" s="478"/>
      <c r="NIU195" s="478"/>
      <c r="NIV195" s="478"/>
      <c r="NIW195" s="478"/>
      <c r="NIX195" s="478"/>
      <c r="NIY195" s="478"/>
      <c r="NIZ195" s="478"/>
      <c r="NJA195" s="478"/>
      <c r="NJB195" s="478"/>
      <c r="NJC195" s="478"/>
      <c r="NJD195" s="478"/>
      <c r="NJE195" s="478"/>
      <c r="NJF195" s="478"/>
      <c r="NJG195" s="478"/>
      <c r="NJH195" s="478"/>
      <c r="NJI195" s="478"/>
      <c r="NJJ195" s="478"/>
      <c r="NJK195" s="478"/>
      <c r="NJL195" s="478"/>
      <c r="NJM195" s="478"/>
      <c r="NJN195" s="478"/>
      <c r="NJO195" s="478"/>
      <c r="NJP195" s="478"/>
      <c r="NJQ195" s="478"/>
      <c r="NJR195" s="478"/>
      <c r="NJS195" s="478"/>
      <c r="NJT195" s="478"/>
      <c r="NJU195" s="478"/>
      <c r="NJV195" s="478"/>
      <c r="NJW195" s="478"/>
      <c r="NJX195" s="478"/>
      <c r="NJY195" s="478"/>
      <c r="NJZ195" s="478"/>
      <c r="NKA195" s="478"/>
      <c r="NKB195" s="478"/>
      <c r="NKC195" s="478"/>
      <c r="NKD195" s="478"/>
      <c r="NKE195" s="478"/>
      <c r="NKF195" s="478"/>
      <c r="NKG195" s="478"/>
      <c r="NKH195" s="478"/>
      <c r="NKI195" s="478"/>
      <c r="NKJ195" s="478"/>
      <c r="NKK195" s="478"/>
      <c r="NKL195" s="478"/>
      <c r="NKM195" s="478"/>
      <c r="NKN195" s="478"/>
      <c r="NKO195" s="478"/>
      <c r="NKP195" s="478"/>
      <c r="NKQ195" s="478"/>
      <c r="NKR195" s="478"/>
      <c r="NKS195" s="478"/>
      <c r="NKT195" s="478"/>
      <c r="NKU195" s="478"/>
      <c r="NKV195" s="478"/>
      <c r="NKW195" s="478"/>
      <c r="NKX195" s="478"/>
      <c r="NKY195" s="478"/>
      <c r="NKZ195" s="478"/>
      <c r="NLA195" s="478"/>
      <c r="NLB195" s="478"/>
      <c r="NLC195" s="478"/>
      <c r="NLD195" s="478"/>
      <c r="NLE195" s="478"/>
      <c r="NLF195" s="478"/>
      <c r="NLG195" s="478"/>
      <c r="NLH195" s="478"/>
      <c r="NLI195" s="478"/>
      <c r="NLJ195" s="478"/>
      <c r="NLK195" s="478"/>
      <c r="NLL195" s="478"/>
      <c r="NLM195" s="478"/>
      <c r="NLN195" s="478"/>
      <c r="NLO195" s="478"/>
      <c r="NLP195" s="478"/>
      <c r="NLQ195" s="478"/>
      <c r="NLR195" s="478"/>
      <c r="NLS195" s="478"/>
      <c r="NLT195" s="478"/>
      <c r="NLU195" s="478"/>
      <c r="NLV195" s="478"/>
      <c r="NLW195" s="478"/>
      <c r="NLX195" s="478"/>
      <c r="NLY195" s="478"/>
      <c r="NLZ195" s="478"/>
      <c r="NMA195" s="478"/>
      <c r="NMB195" s="478"/>
      <c r="NMC195" s="478"/>
      <c r="NMD195" s="478"/>
      <c r="NME195" s="478"/>
      <c r="NMF195" s="478"/>
      <c r="NMG195" s="478"/>
      <c r="NMH195" s="478"/>
      <c r="NMI195" s="478"/>
      <c r="NMJ195" s="478"/>
      <c r="NMK195" s="478"/>
      <c r="NML195" s="478"/>
      <c r="NMM195" s="478"/>
      <c r="NMN195" s="478"/>
      <c r="NMO195" s="478"/>
      <c r="NMP195" s="478"/>
      <c r="NMQ195" s="478"/>
      <c r="NMR195" s="478"/>
      <c r="NMS195" s="478"/>
      <c r="NMT195" s="478"/>
      <c r="NMU195" s="478"/>
      <c r="NMV195" s="478"/>
      <c r="NMW195" s="478"/>
      <c r="NMX195" s="478"/>
      <c r="NMY195" s="478"/>
      <c r="NMZ195" s="478"/>
      <c r="NNA195" s="478"/>
      <c r="NNB195" s="478"/>
      <c r="NNC195" s="478"/>
      <c r="NND195" s="478"/>
      <c r="NNE195" s="478"/>
      <c r="NNF195" s="478"/>
      <c r="NNG195" s="478"/>
      <c r="NNH195" s="478"/>
      <c r="NNI195" s="478"/>
      <c r="NNJ195" s="478"/>
      <c r="NNK195" s="478"/>
      <c r="NNL195" s="478"/>
      <c r="NNM195" s="478"/>
      <c r="NNN195" s="478"/>
      <c r="NNO195" s="478"/>
      <c r="NNP195" s="478"/>
      <c r="NNQ195" s="478"/>
      <c r="NNR195" s="478"/>
      <c r="NNS195" s="478"/>
      <c r="NNT195" s="478"/>
      <c r="NNU195" s="478"/>
      <c r="NNV195" s="478"/>
      <c r="NNW195" s="478"/>
      <c r="NNX195" s="478"/>
      <c r="NNY195" s="478"/>
      <c r="NNZ195" s="478"/>
      <c r="NOA195" s="478"/>
      <c r="NOB195" s="478"/>
      <c r="NOC195" s="478"/>
      <c r="NOD195" s="478"/>
      <c r="NOE195" s="478"/>
      <c r="NOF195" s="478"/>
      <c r="NOG195" s="478"/>
      <c r="NOH195" s="478"/>
      <c r="NOI195" s="478"/>
      <c r="NOJ195" s="478"/>
      <c r="NOK195" s="478"/>
      <c r="NOL195" s="478"/>
      <c r="NOM195" s="478"/>
      <c r="NON195" s="478"/>
      <c r="NOO195" s="478"/>
      <c r="NOP195" s="478"/>
      <c r="NOQ195" s="478"/>
      <c r="NOR195" s="478"/>
      <c r="NOS195" s="478"/>
      <c r="NOT195" s="478"/>
      <c r="NOU195" s="478"/>
      <c r="NOV195" s="478"/>
      <c r="NOW195" s="478"/>
      <c r="NOX195" s="478"/>
      <c r="NOY195" s="478"/>
      <c r="NOZ195" s="478"/>
      <c r="NPA195" s="478"/>
      <c r="NPB195" s="478"/>
      <c r="NPC195" s="478"/>
      <c r="NPD195" s="478"/>
      <c r="NPE195" s="478"/>
      <c r="NPF195" s="478"/>
      <c r="NPG195" s="478"/>
      <c r="NPH195" s="478"/>
      <c r="NPI195" s="478"/>
      <c r="NPJ195" s="478"/>
      <c r="NPK195" s="478"/>
      <c r="NPL195" s="478"/>
      <c r="NPM195" s="478"/>
      <c r="NPN195" s="478"/>
      <c r="NPO195" s="478"/>
      <c r="NPP195" s="478"/>
      <c r="NPQ195" s="478"/>
      <c r="NPR195" s="478"/>
      <c r="NPS195" s="478"/>
      <c r="NPT195" s="478"/>
      <c r="NPU195" s="478"/>
      <c r="NPV195" s="478"/>
      <c r="NPW195" s="478"/>
      <c r="NPX195" s="478"/>
      <c r="NPY195" s="478"/>
      <c r="NPZ195" s="478"/>
      <c r="NQA195" s="478"/>
      <c r="NQB195" s="478"/>
      <c r="NQC195" s="478"/>
      <c r="NQD195" s="478"/>
      <c r="NQE195" s="478"/>
      <c r="NQF195" s="478"/>
      <c r="NQG195" s="478"/>
      <c r="NQH195" s="478"/>
      <c r="NQI195" s="478"/>
      <c r="NQJ195" s="478"/>
      <c r="NQK195" s="478"/>
      <c r="NQL195" s="478"/>
      <c r="NQM195" s="478"/>
      <c r="NQN195" s="478"/>
      <c r="NQO195" s="478"/>
      <c r="NQP195" s="478"/>
      <c r="NQQ195" s="478"/>
      <c r="NQR195" s="478"/>
      <c r="NQS195" s="478"/>
      <c r="NQT195" s="478"/>
      <c r="NQU195" s="478"/>
      <c r="NQV195" s="478"/>
      <c r="NQW195" s="478"/>
      <c r="NQX195" s="478"/>
      <c r="NQY195" s="478"/>
      <c r="NQZ195" s="478"/>
      <c r="NRA195" s="478"/>
      <c r="NRB195" s="478"/>
      <c r="NRC195" s="478"/>
      <c r="NRD195" s="478"/>
      <c r="NRE195" s="478"/>
      <c r="NRF195" s="478"/>
      <c r="NRG195" s="478"/>
      <c r="NRH195" s="478"/>
      <c r="NRI195" s="478"/>
      <c r="NRJ195" s="478"/>
      <c r="NRK195" s="478"/>
      <c r="NRL195" s="478"/>
      <c r="NRM195" s="478"/>
      <c r="NRN195" s="478"/>
      <c r="NRO195" s="478"/>
      <c r="NRP195" s="478"/>
      <c r="NRQ195" s="478"/>
      <c r="NRR195" s="478"/>
      <c r="NRS195" s="478"/>
      <c r="NRT195" s="478"/>
      <c r="NRU195" s="478"/>
      <c r="NRV195" s="478"/>
      <c r="NRW195" s="478"/>
      <c r="NRX195" s="478"/>
      <c r="NRY195" s="478"/>
      <c r="NRZ195" s="478"/>
      <c r="NSA195" s="478"/>
      <c r="NSB195" s="478"/>
      <c r="NSC195" s="478"/>
      <c r="NSD195" s="478"/>
      <c r="NSE195" s="478"/>
      <c r="NSF195" s="478"/>
      <c r="NSG195" s="478"/>
      <c r="NSH195" s="478"/>
      <c r="NSI195" s="478"/>
      <c r="NSJ195" s="478"/>
      <c r="NSK195" s="478"/>
      <c r="NSL195" s="478"/>
      <c r="NSM195" s="478"/>
      <c r="NSN195" s="478"/>
      <c r="NSO195" s="478"/>
      <c r="NSP195" s="478"/>
      <c r="NSQ195" s="478"/>
      <c r="NSR195" s="478"/>
      <c r="NSS195" s="478"/>
      <c r="NST195" s="478"/>
      <c r="NSU195" s="478"/>
      <c r="NSV195" s="478"/>
      <c r="NSW195" s="478"/>
      <c r="NSX195" s="478"/>
      <c r="NSY195" s="478"/>
      <c r="NSZ195" s="478"/>
      <c r="NTA195" s="478"/>
      <c r="NTB195" s="478"/>
      <c r="NTC195" s="478"/>
      <c r="NTD195" s="478"/>
      <c r="NTE195" s="478"/>
      <c r="NTF195" s="478"/>
      <c r="NTG195" s="478"/>
      <c r="NTH195" s="478"/>
      <c r="NTI195" s="478"/>
      <c r="NTJ195" s="478"/>
      <c r="NTK195" s="478"/>
      <c r="NTL195" s="478"/>
      <c r="NTM195" s="478"/>
      <c r="NTN195" s="478"/>
      <c r="NTO195" s="478"/>
      <c r="NTP195" s="478"/>
      <c r="NTQ195" s="478"/>
      <c r="NTR195" s="478"/>
      <c r="NTS195" s="478"/>
      <c r="NTT195" s="478"/>
      <c r="NTU195" s="478"/>
      <c r="NTV195" s="478"/>
      <c r="NTW195" s="478"/>
      <c r="NTX195" s="478"/>
      <c r="NTY195" s="478"/>
      <c r="NTZ195" s="478"/>
      <c r="NUA195" s="478"/>
      <c r="NUB195" s="478"/>
      <c r="NUC195" s="478"/>
      <c r="NUD195" s="478"/>
      <c r="NUE195" s="478"/>
      <c r="NUF195" s="478"/>
      <c r="NUG195" s="478"/>
      <c r="NUH195" s="478"/>
      <c r="NUI195" s="478"/>
      <c r="NUJ195" s="478"/>
      <c r="NUK195" s="478"/>
      <c r="NUL195" s="478"/>
      <c r="NUM195" s="478"/>
      <c r="NUN195" s="478"/>
      <c r="NUO195" s="478"/>
      <c r="NUP195" s="478"/>
      <c r="NUQ195" s="478"/>
      <c r="NUR195" s="478"/>
      <c r="NUS195" s="478"/>
      <c r="NUT195" s="478"/>
      <c r="NUU195" s="478"/>
      <c r="NUV195" s="478"/>
      <c r="NUW195" s="478"/>
      <c r="NUX195" s="478"/>
      <c r="NUY195" s="478"/>
      <c r="NUZ195" s="478"/>
      <c r="NVA195" s="478"/>
      <c r="NVB195" s="478"/>
      <c r="NVC195" s="478"/>
      <c r="NVD195" s="478"/>
      <c r="NVE195" s="478"/>
      <c r="NVF195" s="478"/>
      <c r="NVG195" s="478"/>
      <c r="NVH195" s="478"/>
      <c r="NVI195" s="478"/>
      <c r="NVJ195" s="478"/>
      <c r="NVK195" s="478"/>
      <c r="NVL195" s="478"/>
      <c r="NVM195" s="478"/>
      <c r="NVN195" s="478"/>
      <c r="NVO195" s="478"/>
      <c r="NVP195" s="478"/>
      <c r="NVQ195" s="478"/>
      <c r="NVR195" s="478"/>
      <c r="NVS195" s="478"/>
      <c r="NVT195" s="478"/>
      <c r="NVU195" s="478"/>
      <c r="NVV195" s="478"/>
      <c r="NVW195" s="478"/>
      <c r="NVX195" s="478"/>
      <c r="NVY195" s="478"/>
      <c r="NVZ195" s="478"/>
      <c r="NWA195" s="478"/>
      <c r="NWB195" s="478"/>
      <c r="NWC195" s="478"/>
      <c r="NWD195" s="478"/>
      <c r="NWE195" s="478"/>
      <c r="NWF195" s="478"/>
      <c r="NWG195" s="478"/>
      <c r="NWH195" s="478"/>
      <c r="NWI195" s="478"/>
      <c r="NWJ195" s="478"/>
      <c r="NWK195" s="478"/>
      <c r="NWL195" s="478"/>
      <c r="NWM195" s="478"/>
      <c r="NWN195" s="478"/>
      <c r="NWO195" s="478"/>
      <c r="NWP195" s="478"/>
      <c r="NWQ195" s="478"/>
      <c r="NWR195" s="478"/>
      <c r="NWS195" s="478"/>
      <c r="NWT195" s="478"/>
      <c r="NWU195" s="478"/>
      <c r="NWV195" s="478"/>
      <c r="NWW195" s="478"/>
      <c r="NWX195" s="478"/>
      <c r="NWY195" s="478"/>
      <c r="NWZ195" s="478"/>
      <c r="NXA195" s="478"/>
      <c r="NXB195" s="478"/>
      <c r="NXC195" s="478"/>
      <c r="NXD195" s="478"/>
      <c r="NXE195" s="478"/>
      <c r="NXF195" s="478"/>
      <c r="NXG195" s="478"/>
      <c r="NXH195" s="478"/>
      <c r="NXI195" s="478"/>
      <c r="NXJ195" s="478"/>
      <c r="NXK195" s="478"/>
      <c r="NXL195" s="478"/>
      <c r="NXM195" s="478"/>
      <c r="NXN195" s="478"/>
      <c r="NXO195" s="478"/>
      <c r="NXP195" s="478"/>
      <c r="NXQ195" s="478"/>
      <c r="NXR195" s="478"/>
      <c r="NXS195" s="478"/>
      <c r="NXT195" s="478"/>
      <c r="NXU195" s="478"/>
      <c r="NXV195" s="478"/>
      <c r="NXW195" s="478"/>
      <c r="NXX195" s="478"/>
      <c r="NXY195" s="478"/>
      <c r="NXZ195" s="478"/>
      <c r="NYA195" s="478"/>
      <c r="NYB195" s="478"/>
      <c r="NYC195" s="478"/>
      <c r="NYD195" s="478"/>
      <c r="NYE195" s="478"/>
      <c r="NYF195" s="478"/>
      <c r="NYG195" s="478"/>
      <c r="NYH195" s="478"/>
      <c r="NYI195" s="478"/>
      <c r="NYJ195" s="478"/>
      <c r="NYK195" s="478"/>
      <c r="NYL195" s="478"/>
      <c r="NYM195" s="478"/>
      <c r="NYN195" s="478"/>
      <c r="NYO195" s="478"/>
      <c r="NYP195" s="478"/>
      <c r="NYQ195" s="478"/>
      <c r="NYR195" s="478"/>
      <c r="NYS195" s="478"/>
      <c r="NYT195" s="478"/>
      <c r="NYU195" s="478"/>
      <c r="NYV195" s="478"/>
      <c r="NYW195" s="478"/>
      <c r="NYX195" s="478"/>
      <c r="NYY195" s="478"/>
      <c r="NYZ195" s="478"/>
      <c r="NZA195" s="478"/>
      <c r="NZB195" s="478"/>
      <c r="NZC195" s="478"/>
      <c r="NZD195" s="478"/>
      <c r="NZE195" s="478"/>
      <c r="NZF195" s="478"/>
      <c r="NZG195" s="478"/>
      <c r="NZH195" s="478"/>
      <c r="NZI195" s="478"/>
      <c r="NZJ195" s="478"/>
      <c r="NZK195" s="478"/>
      <c r="NZL195" s="478"/>
      <c r="NZM195" s="478"/>
      <c r="NZN195" s="478"/>
      <c r="NZO195" s="478"/>
      <c r="NZP195" s="478"/>
      <c r="NZQ195" s="478"/>
      <c r="NZR195" s="478"/>
      <c r="NZS195" s="478"/>
      <c r="NZT195" s="478"/>
      <c r="NZU195" s="478"/>
      <c r="NZV195" s="478"/>
      <c r="NZW195" s="478"/>
      <c r="NZX195" s="478"/>
      <c r="NZY195" s="478"/>
      <c r="NZZ195" s="478"/>
      <c r="OAA195" s="478"/>
      <c r="OAB195" s="478"/>
      <c r="OAC195" s="478"/>
      <c r="OAD195" s="478"/>
      <c r="OAE195" s="478"/>
      <c r="OAF195" s="478"/>
      <c r="OAG195" s="478"/>
      <c r="OAH195" s="478"/>
      <c r="OAI195" s="478"/>
      <c r="OAJ195" s="478"/>
      <c r="OAK195" s="478"/>
      <c r="OAL195" s="478"/>
      <c r="OAM195" s="478"/>
      <c r="OAN195" s="478"/>
      <c r="OAO195" s="478"/>
      <c r="OAP195" s="478"/>
      <c r="OAQ195" s="478"/>
      <c r="OAR195" s="478"/>
      <c r="OAS195" s="478"/>
      <c r="OAT195" s="478"/>
      <c r="OAU195" s="478"/>
      <c r="OAV195" s="478"/>
      <c r="OAW195" s="478"/>
      <c r="OAX195" s="478"/>
      <c r="OAY195" s="478"/>
      <c r="OAZ195" s="478"/>
      <c r="OBA195" s="478"/>
      <c r="OBB195" s="478"/>
      <c r="OBC195" s="478"/>
      <c r="OBD195" s="478"/>
      <c r="OBE195" s="478"/>
      <c r="OBF195" s="478"/>
      <c r="OBG195" s="478"/>
      <c r="OBH195" s="478"/>
      <c r="OBI195" s="478"/>
      <c r="OBJ195" s="478"/>
      <c r="OBK195" s="478"/>
      <c r="OBL195" s="478"/>
      <c r="OBM195" s="478"/>
      <c r="OBN195" s="478"/>
      <c r="OBO195" s="478"/>
      <c r="OBP195" s="478"/>
      <c r="OBQ195" s="478"/>
      <c r="OBR195" s="478"/>
      <c r="OBS195" s="478"/>
      <c r="OBT195" s="478"/>
      <c r="OBU195" s="478"/>
      <c r="OBV195" s="478"/>
      <c r="OBW195" s="478"/>
      <c r="OBX195" s="478"/>
      <c r="OBY195" s="478"/>
      <c r="OBZ195" s="478"/>
      <c r="OCA195" s="478"/>
      <c r="OCB195" s="478"/>
      <c r="OCC195" s="478"/>
      <c r="OCD195" s="478"/>
      <c r="OCE195" s="478"/>
      <c r="OCF195" s="478"/>
      <c r="OCG195" s="478"/>
      <c r="OCH195" s="478"/>
      <c r="OCI195" s="478"/>
      <c r="OCJ195" s="478"/>
      <c r="OCK195" s="478"/>
      <c r="OCL195" s="478"/>
      <c r="OCM195" s="478"/>
      <c r="OCN195" s="478"/>
      <c r="OCO195" s="478"/>
      <c r="OCP195" s="478"/>
      <c r="OCQ195" s="478"/>
      <c r="OCR195" s="478"/>
      <c r="OCS195" s="478"/>
      <c r="OCT195" s="478"/>
      <c r="OCU195" s="478"/>
      <c r="OCV195" s="478"/>
      <c r="OCW195" s="478"/>
      <c r="OCX195" s="478"/>
      <c r="OCY195" s="478"/>
      <c r="OCZ195" s="478"/>
      <c r="ODA195" s="478"/>
      <c r="ODB195" s="478"/>
      <c r="ODC195" s="478"/>
      <c r="ODD195" s="478"/>
      <c r="ODE195" s="478"/>
      <c r="ODF195" s="478"/>
      <c r="ODG195" s="478"/>
      <c r="ODH195" s="478"/>
      <c r="ODI195" s="478"/>
      <c r="ODJ195" s="478"/>
      <c r="ODK195" s="478"/>
      <c r="ODL195" s="478"/>
      <c r="ODM195" s="478"/>
      <c r="ODN195" s="478"/>
      <c r="ODO195" s="478"/>
      <c r="ODP195" s="478"/>
      <c r="ODQ195" s="478"/>
      <c r="ODR195" s="478"/>
      <c r="ODS195" s="478"/>
      <c r="ODT195" s="478"/>
      <c r="ODU195" s="478"/>
      <c r="ODV195" s="478"/>
      <c r="ODW195" s="478"/>
      <c r="ODX195" s="478"/>
      <c r="ODY195" s="478"/>
      <c r="ODZ195" s="478"/>
      <c r="OEA195" s="478"/>
      <c r="OEB195" s="478"/>
      <c r="OEC195" s="478"/>
      <c r="OED195" s="478"/>
      <c r="OEE195" s="478"/>
      <c r="OEF195" s="478"/>
      <c r="OEG195" s="478"/>
      <c r="OEH195" s="478"/>
      <c r="OEI195" s="478"/>
      <c r="OEJ195" s="478"/>
      <c r="OEK195" s="478"/>
      <c r="OEL195" s="478"/>
      <c r="OEM195" s="478"/>
      <c r="OEN195" s="478"/>
      <c r="OEO195" s="478"/>
      <c r="OEP195" s="478"/>
      <c r="OEQ195" s="478"/>
      <c r="OER195" s="478"/>
      <c r="OES195" s="478"/>
      <c r="OET195" s="478"/>
      <c r="OEU195" s="478"/>
      <c r="OEV195" s="478"/>
      <c r="OEW195" s="478"/>
      <c r="OEX195" s="478"/>
      <c r="OEY195" s="478"/>
      <c r="OEZ195" s="478"/>
      <c r="OFA195" s="478"/>
      <c r="OFB195" s="478"/>
      <c r="OFC195" s="478"/>
      <c r="OFD195" s="478"/>
      <c r="OFE195" s="478"/>
      <c r="OFF195" s="478"/>
      <c r="OFG195" s="478"/>
      <c r="OFH195" s="478"/>
      <c r="OFI195" s="478"/>
      <c r="OFJ195" s="478"/>
      <c r="OFK195" s="478"/>
      <c r="OFL195" s="478"/>
      <c r="OFM195" s="478"/>
      <c r="OFN195" s="478"/>
      <c r="OFO195" s="478"/>
      <c r="OFP195" s="478"/>
      <c r="OFQ195" s="478"/>
      <c r="OFR195" s="478"/>
      <c r="OFS195" s="478"/>
      <c r="OFT195" s="478"/>
      <c r="OFU195" s="478"/>
      <c r="OFV195" s="478"/>
      <c r="OFW195" s="478"/>
      <c r="OFX195" s="478"/>
      <c r="OFY195" s="478"/>
      <c r="OFZ195" s="478"/>
      <c r="OGA195" s="478"/>
      <c r="OGB195" s="478"/>
      <c r="OGC195" s="478"/>
      <c r="OGD195" s="478"/>
      <c r="OGE195" s="478"/>
      <c r="OGF195" s="478"/>
      <c r="OGG195" s="478"/>
      <c r="OGH195" s="478"/>
      <c r="OGI195" s="478"/>
      <c r="OGJ195" s="478"/>
      <c r="OGK195" s="478"/>
      <c r="OGL195" s="478"/>
      <c r="OGM195" s="478"/>
      <c r="OGN195" s="478"/>
      <c r="OGO195" s="478"/>
      <c r="OGP195" s="478"/>
      <c r="OGQ195" s="478"/>
      <c r="OGR195" s="478"/>
      <c r="OGS195" s="478"/>
      <c r="OGT195" s="478"/>
      <c r="OGU195" s="478"/>
      <c r="OGV195" s="478"/>
      <c r="OGW195" s="478"/>
      <c r="OGX195" s="478"/>
      <c r="OGY195" s="478"/>
      <c r="OGZ195" s="478"/>
      <c r="OHA195" s="478"/>
      <c r="OHB195" s="478"/>
      <c r="OHC195" s="478"/>
      <c r="OHD195" s="478"/>
      <c r="OHE195" s="478"/>
      <c r="OHF195" s="478"/>
      <c r="OHG195" s="478"/>
      <c r="OHH195" s="478"/>
      <c r="OHI195" s="478"/>
      <c r="OHJ195" s="478"/>
      <c r="OHK195" s="478"/>
      <c r="OHL195" s="478"/>
      <c r="OHM195" s="478"/>
      <c r="OHN195" s="478"/>
      <c r="OHO195" s="478"/>
      <c r="OHP195" s="478"/>
      <c r="OHQ195" s="478"/>
      <c r="OHR195" s="478"/>
      <c r="OHS195" s="478"/>
      <c r="OHT195" s="478"/>
      <c r="OHU195" s="478"/>
      <c r="OHV195" s="478"/>
      <c r="OHW195" s="478"/>
      <c r="OHX195" s="478"/>
      <c r="OHY195" s="478"/>
      <c r="OHZ195" s="478"/>
      <c r="OIA195" s="478"/>
      <c r="OIB195" s="478"/>
      <c r="OIC195" s="478"/>
      <c r="OID195" s="478"/>
      <c r="OIE195" s="478"/>
      <c r="OIF195" s="478"/>
      <c r="OIG195" s="478"/>
      <c r="OIH195" s="478"/>
      <c r="OII195" s="478"/>
      <c r="OIJ195" s="478"/>
      <c r="OIK195" s="478"/>
      <c r="OIL195" s="478"/>
      <c r="OIM195" s="478"/>
      <c r="OIN195" s="478"/>
      <c r="OIO195" s="478"/>
      <c r="OIP195" s="478"/>
      <c r="OIQ195" s="478"/>
      <c r="OIR195" s="478"/>
      <c r="OIS195" s="478"/>
      <c r="OIT195" s="478"/>
      <c r="OIU195" s="478"/>
      <c r="OIV195" s="478"/>
      <c r="OIW195" s="478"/>
      <c r="OIX195" s="478"/>
      <c r="OIY195" s="478"/>
      <c r="OIZ195" s="478"/>
      <c r="OJA195" s="478"/>
      <c r="OJB195" s="478"/>
      <c r="OJC195" s="478"/>
      <c r="OJD195" s="478"/>
      <c r="OJE195" s="478"/>
      <c r="OJF195" s="478"/>
      <c r="OJG195" s="478"/>
      <c r="OJH195" s="478"/>
      <c r="OJI195" s="478"/>
      <c r="OJJ195" s="478"/>
      <c r="OJK195" s="478"/>
      <c r="OJL195" s="478"/>
      <c r="OJM195" s="478"/>
      <c r="OJN195" s="478"/>
      <c r="OJO195" s="478"/>
      <c r="OJP195" s="478"/>
      <c r="OJQ195" s="478"/>
      <c r="OJR195" s="478"/>
      <c r="OJS195" s="478"/>
      <c r="OJT195" s="478"/>
      <c r="OJU195" s="478"/>
      <c r="OJV195" s="478"/>
      <c r="OJW195" s="478"/>
      <c r="OJX195" s="478"/>
      <c r="OJY195" s="478"/>
      <c r="OJZ195" s="478"/>
      <c r="OKA195" s="478"/>
      <c r="OKB195" s="478"/>
      <c r="OKC195" s="478"/>
      <c r="OKD195" s="478"/>
      <c r="OKE195" s="478"/>
      <c r="OKF195" s="478"/>
      <c r="OKG195" s="478"/>
      <c r="OKH195" s="478"/>
      <c r="OKI195" s="478"/>
      <c r="OKJ195" s="478"/>
      <c r="OKK195" s="478"/>
      <c r="OKL195" s="478"/>
      <c r="OKM195" s="478"/>
      <c r="OKN195" s="478"/>
      <c r="OKO195" s="478"/>
      <c r="OKP195" s="478"/>
      <c r="OKQ195" s="478"/>
      <c r="OKR195" s="478"/>
      <c r="OKS195" s="478"/>
      <c r="OKT195" s="478"/>
      <c r="OKU195" s="478"/>
      <c r="OKV195" s="478"/>
      <c r="OKW195" s="478"/>
      <c r="OKX195" s="478"/>
      <c r="OKY195" s="478"/>
      <c r="OKZ195" s="478"/>
      <c r="OLA195" s="478"/>
      <c r="OLB195" s="478"/>
      <c r="OLC195" s="478"/>
      <c r="OLD195" s="478"/>
      <c r="OLE195" s="478"/>
      <c r="OLF195" s="478"/>
      <c r="OLG195" s="478"/>
      <c r="OLH195" s="478"/>
      <c r="OLI195" s="478"/>
      <c r="OLJ195" s="478"/>
      <c r="OLK195" s="478"/>
      <c r="OLL195" s="478"/>
      <c r="OLM195" s="478"/>
      <c r="OLN195" s="478"/>
      <c r="OLO195" s="478"/>
      <c r="OLP195" s="478"/>
      <c r="OLQ195" s="478"/>
      <c r="OLR195" s="478"/>
      <c r="OLS195" s="478"/>
      <c r="OLT195" s="478"/>
      <c r="OLU195" s="478"/>
      <c r="OLV195" s="478"/>
      <c r="OLW195" s="478"/>
      <c r="OLX195" s="478"/>
      <c r="OLY195" s="478"/>
      <c r="OLZ195" s="478"/>
      <c r="OMA195" s="478"/>
      <c r="OMB195" s="478"/>
      <c r="OMC195" s="478"/>
      <c r="OMD195" s="478"/>
      <c r="OME195" s="478"/>
      <c r="OMF195" s="478"/>
      <c r="OMG195" s="478"/>
      <c r="OMH195" s="478"/>
      <c r="OMI195" s="478"/>
      <c r="OMJ195" s="478"/>
      <c r="OMK195" s="478"/>
      <c r="OML195" s="478"/>
      <c r="OMM195" s="478"/>
      <c r="OMN195" s="478"/>
      <c r="OMO195" s="478"/>
      <c r="OMP195" s="478"/>
      <c r="OMQ195" s="478"/>
      <c r="OMR195" s="478"/>
      <c r="OMS195" s="478"/>
      <c r="OMT195" s="478"/>
      <c r="OMU195" s="478"/>
      <c r="OMV195" s="478"/>
      <c r="OMW195" s="478"/>
      <c r="OMX195" s="478"/>
      <c r="OMY195" s="478"/>
      <c r="OMZ195" s="478"/>
      <c r="ONA195" s="478"/>
      <c r="ONB195" s="478"/>
      <c r="ONC195" s="478"/>
      <c r="OND195" s="478"/>
      <c r="ONE195" s="478"/>
      <c r="ONF195" s="478"/>
      <c r="ONG195" s="478"/>
      <c r="ONH195" s="478"/>
      <c r="ONI195" s="478"/>
      <c r="ONJ195" s="478"/>
      <c r="ONK195" s="478"/>
      <c r="ONL195" s="478"/>
      <c r="ONM195" s="478"/>
      <c r="ONN195" s="478"/>
      <c r="ONO195" s="478"/>
      <c r="ONP195" s="478"/>
      <c r="ONQ195" s="478"/>
      <c r="ONR195" s="478"/>
      <c r="ONS195" s="478"/>
      <c r="ONT195" s="478"/>
      <c r="ONU195" s="478"/>
      <c r="ONV195" s="478"/>
      <c r="ONW195" s="478"/>
      <c r="ONX195" s="478"/>
      <c r="ONY195" s="478"/>
      <c r="ONZ195" s="478"/>
      <c r="OOA195" s="478"/>
      <c r="OOB195" s="478"/>
      <c r="OOC195" s="478"/>
      <c r="OOD195" s="478"/>
      <c r="OOE195" s="478"/>
      <c r="OOF195" s="478"/>
      <c r="OOG195" s="478"/>
      <c r="OOH195" s="478"/>
      <c r="OOI195" s="478"/>
      <c r="OOJ195" s="478"/>
      <c r="OOK195" s="478"/>
      <c r="OOL195" s="478"/>
      <c r="OOM195" s="478"/>
      <c r="OON195" s="478"/>
      <c r="OOO195" s="478"/>
      <c r="OOP195" s="478"/>
      <c r="OOQ195" s="478"/>
      <c r="OOR195" s="478"/>
      <c r="OOS195" s="478"/>
      <c r="OOT195" s="478"/>
      <c r="OOU195" s="478"/>
      <c r="OOV195" s="478"/>
      <c r="OOW195" s="478"/>
      <c r="OOX195" s="478"/>
      <c r="OOY195" s="478"/>
      <c r="OOZ195" s="478"/>
      <c r="OPA195" s="478"/>
      <c r="OPB195" s="478"/>
      <c r="OPC195" s="478"/>
      <c r="OPD195" s="478"/>
      <c r="OPE195" s="478"/>
      <c r="OPF195" s="478"/>
      <c r="OPG195" s="478"/>
      <c r="OPH195" s="478"/>
      <c r="OPI195" s="478"/>
      <c r="OPJ195" s="478"/>
      <c r="OPK195" s="478"/>
      <c r="OPL195" s="478"/>
      <c r="OPM195" s="478"/>
      <c r="OPN195" s="478"/>
      <c r="OPO195" s="478"/>
      <c r="OPP195" s="478"/>
      <c r="OPQ195" s="478"/>
      <c r="OPR195" s="478"/>
      <c r="OPS195" s="478"/>
      <c r="OPT195" s="478"/>
      <c r="OPU195" s="478"/>
      <c r="OPV195" s="478"/>
      <c r="OPW195" s="478"/>
      <c r="OPX195" s="478"/>
      <c r="OPY195" s="478"/>
      <c r="OPZ195" s="478"/>
      <c r="OQA195" s="478"/>
      <c r="OQB195" s="478"/>
      <c r="OQC195" s="478"/>
      <c r="OQD195" s="478"/>
      <c r="OQE195" s="478"/>
      <c r="OQF195" s="478"/>
      <c r="OQG195" s="478"/>
      <c r="OQH195" s="478"/>
      <c r="OQI195" s="478"/>
      <c r="OQJ195" s="478"/>
      <c r="OQK195" s="478"/>
      <c r="OQL195" s="478"/>
      <c r="OQM195" s="478"/>
      <c r="OQN195" s="478"/>
      <c r="OQO195" s="478"/>
      <c r="OQP195" s="478"/>
      <c r="OQQ195" s="478"/>
      <c r="OQR195" s="478"/>
      <c r="OQS195" s="478"/>
      <c r="OQT195" s="478"/>
      <c r="OQU195" s="478"/>
      <c r="OQV195" s="478"/>
      <c r="OQW195" s="478"/>
      <c r="OQX195" s="478"/>
      <c r="OQY195" s="478"/>
      <c r="OQZ195" s="478"/>
      <c r="ORA195" s="478"/>
      <c r="ORB195" s="478"/>
      <c r="ORC195" s="478"/>
      <c r="ORD195" s="478"/>
      <c r="ORE195" s="478"/>
      <c r="ORF195" s="478"/>
      <c r="ORG195" s="478"/>
      <c r="ORH195" s="478"/>
      <c r="ORI195" s="478"/>
      <c r="ORJ195" s="478"/>
      <c r="ORK195" s="478"/>
      <c r="ORL195" s="478"/>
      <c r="ORM195" s="478"/>
      <c r="ORN195" s="478"/>
      <c r="ORO195" s="478"/>
      <c r="ORP195" s="478"/>
      <c r="ORQ195" s="478"/>
      <c r="ORR195" s="478"/>
      <c r="ORS195" s="478"/>
      <c r="ORT195" s="478"/>
      <c r="ORU195" s="478"/>
      <c r="ORV195" s="478"/>
      <c r="ORW195" s="478"/>
      <c r="ORX195" s="478"/>
      <c r="ORY195" s="478"/>
      <c r="ORZ195" s="478"/>
      <c r="OSA195" s="478"/>
      <c r="OSB195" s="478"/>
      <c r="OSC195" s="478"/>
      <c r="OSD195" s="478"/>
      <c r="OSE195" s="478"/>
      <c r="OSF195" s="478"/>
      <c r="OSG195" s="478"/>
      <c r="OSH195" s="478"/>
      <c r="OSI195" s="478"/>
      <c r="OSJ195" s="478"/>
      <c r="OSK195" s="478"/>
      <c r="OSL195" s="478"/>
      <c r="OSM195" s="478"/>
      <c r="OSN195" s="478"/>
      <c r="OSO195" s="478"/>
      <c r="OSP195" s="478"/>
      <c r="OSQ195" s="478"/>
      <c r="OSR195" s="478"/>
      <c r="OSS195" s="478"/>
      <c r="OST195" s="478"/>
      <c r="OSU195" s="478"/>
      <c r="OSV195" s="478"/>
      <c r="OSW195" s="478"/>
      <c r="OSX195" s="478"/>
      <c r="OSY195" s="478"/>
      <c r="OSZ195" s="478"/>
      <c r="OTA195" s="478"/>
      <c r="OTB195" s="478"/>
      <c r="OTC195" s="478"/>
      <c r="OTD195" s="478"/>
      <c r="OTE195" s="478"/>
      <c r="OTF195" s="478"/>
      <c r="OTG195" s="478"/>
      <c r="OTH195" s="478"/>
      <c r="OTI195" s="478"/>
      <c r="OTJ195" s="478"/>
      <c r="OTK195" s="478"/>
      <c r="OTL195" s="478"/>
      <c r="OTM195" s="478"/>
      <c r="OTN195" s="478"/>
      <c r="OTO195" s="478"/>
      <c r="OTP195" s="478"/>
      <c r="OTQ195" s="478"/>
      <c r="OTR195" s="478"/>
      <c r="OTS195" s="478"/>
      <c r="OTT195" s="478"/>
      <c r="OTU195" s="478"/>
      <c r="OTV195" s="478"/>
      <c r="OTW195" s="478"/>
      <c r="OTX195" s="478"/>
      <c r="OTY195" s="478"/>
      <c r="OTZ195" s="478"/>
      <c r="OUA195" s="478"/>
      <c r="OUB195" s="478"/>
      <c r="OUC195" s="478"/>
      <c r="OUD195" s="478"/>
      <c r="OUE195" s="478"/>
      <c r="OUF195" s="478"/>
      <c r="OUG195" s="478"/>
      <c r="OUH195" s="478"/>
      <c r="OUI195" s="478"/>
      <c r="OUJ195" s="478"/>
      <c r="OUK195" s="478"/>
      <c r="OUL195" s="478"/>
      <c r="OUM195" s="478"/>
      <c r="OUN195" s="478"/>
      <c r="OUO195" s="478"/>
      <c r="OUP195" s="478"/>
      <c r="OUQ195" s="478"/>
      <c r="OUR195" s="478"/>
      <c r="OUS195" s="478"/>
      <c r="OUT195" s="478"/>
      <c r="OUU195" s="478"/>
      <c r="OUV195" s="478"/>
      <c r="OUW195" s="478"/>
      <c r="OUX195" s="478"/>
      <c r="OUY195" s="478"/>
      <c r="OUZ195" s="478"/>
      <c r="OVA195" s="478"/>
      <c r="OVB195" s="478"/>
      <c r="OVC195" s="478"/>
      <c r="OVD195" s="478"/>
      <c r="OVE195" s="478"/>
      <c r="OVF195" s="478"/>
      <c r="OVG195" s="478"/>
      <c r="OVH195" s="478"/>
      <c r="OVI195" s="478"/>
      <c r="OVJ195" s="478"/>
      <c r="OVK195" s="478"/>
      <c r="OVL195" s="478"/>
      <c r="OVM195" s="478"/>
      <c r="OVN195" s="478"/>
      <c r="OVO195" s="478"/>
      <c r="OVP195" s="478"/>
      <c r="OVQ195" s="478"/>
      <c r="OVR195" s="478"/>
      <c r="OVS195" s="478"/>
      <c r="OVT195" s="478"/>
      <c r="OVU195" s="478"/>
      <c r="OVV195" s="478"/>
      <c r="OVW195" s="478"/>
      <c r="OVX195" s="478"/>
      <c r="OVY195" s="478"/>
      <c r="OVZ195" s="478"/>
      <c r="OWA195" s="478"/>
      <c r="OWB195" s="478"/>
      <c r="OWC195" s="478"/>
      <c r="OWD195" s="478"/>
      <c r="OWE195" s="478"/>
      <c r="OWF195" s="478"/>
      <c r="OWG195" s="478"/>
      <c r="OWH195" s="478"/>
      <c r="OWI195" s="478"/>
      <c r="OWJ195" s="478"/>
      <c r="OWK195" s="478"/>
      <c r="OWL195" s="478"/>
      <c r="OWM195" s="478"/>
      <c r="OWN195" s="478"/>
      <c r="OWO195" s="478"/>
      <c r="OWP195" s="478"/>
      <c r="OWQ195" s="478"/>
      <c r="OWR195" s="478"/>
      <c r="OWS195" s="478"/>
      <c r="OWT195" s="478"/>
      <c r="OWU195" s="478"/>
      <c r="OWV195" s="478"/>
      <c r="OWW195" s="478"/>
      <c r="OWX195" s="478"/>
      <c r="OWY195" s="478"/>
      <c r="OWZ195" s="478"/>
      <c r="OXA195" s="478"/>
      <c r="OXB195" s="478"/>
      <c r="OXC195" s="478"/>
      <c r="OXD195" s="478"/>
      <c r="OXE195" s="478"/>
      <c r="OXF195" s="478"/>
      <c r="OXG195" s="478"/>
      <c r="OXH195" s="478"/>
      <c r="OXI195" s="478"/>
      <c r="OXJ195" s="478"/>
      <c r="OXK195" s="478"/>
      <c r="OXL195" s="478"/>
      <c r="OXM195" s="478"/>
      <c r="OXN195" s="478"/>
      <c r="OXO195" s="478"/>
      <c r="OXP195" s="478"/>
      <c r="OXQ195" s="478"/>
      <c r="OXR195" s="478"/>
      <c r="OXS195" s="478"/>
      <c r="OXT195" s="478"/>
      <c r="OXU195" s="478"/>
      <c r="OXV195" s="478"/>
      <c r="OXW195" s="478"/>
      <c r="OXX195" s="478"/>
      <c r="OXY195" s="478"/>
      <c r="OXZ195" s="478"/>
      <c r="OYA195" s="478"/>
      <c r="OYB195" s="478"/>
      <c r="OYC195" s="478"/>
      <c r="OYD195" s="478"/>
      <c r="OYE195" s="478"/>
      <c r="OYF195" s="478"/>
      <c r="OYG195" s="478"/>
      <c r="OYH195" s="478"/>
      <c r="OYI195" s="478"/>
      <c r="OYJ195" s="478"/>
      <c r="OYK195" s="478"/>
      <c r="OYL195" s="478"/>
      <c r="OYM195" s="478"/>
      <c r="OYN195" s="478"/>
      <c r="OYO195" s="478"/>
      <c r="OYP195" s="478"/>
      <c r="OYQ195" s="478"/>
      <c r="OYR195" s="478"/>
      <c r="OYS195" s="478"/>
      <c r="OYT195" s="478"/>
      <c r="OYU195" s="478"/>
      <c r="OYV195" s="478"/>
      <c r="OYW195" s="478"/>
      <c r="OYX195" s="478"/>
      <c r="OYY195" s="478"/>
      <c r="OYZ195" s="478"/>
      <c r="OZA195" s="478"/>
      <c r="OZB195" s="478"/>
      <c r="OZC195" s="478"/>
      <c r="OZD195" s="478"/>
      <c r="OZE195" s="478"/>
      <c r="OZF195" s="478"/>
      <c r="OZG195" s="478"/>
      <c r="OZH195" s="478"/>
      <c r="OZI195" s="478"/>
      <c r="OZJ195" s="478"/>
      <c r="OZK195" s="478"/>
      <c r="OZL195" s="478"/>
      <c r="OZM195" s="478"/>
      <c r="OZN195" s="478"/>
      <c r="OZO195" s="478"/>
      <c r="OZP195" s="478"/>
      <c r="OZQ195" s="478"/>
      <c r="OZR195" s="478"/>
      <c r="OZS195" s="478"/>
      <c r="OZT195" s="478"/>
      <c r="OZU195" s="478"/>
      <c r="OZV195" s="478"/>
      <c r="OZW195" s="478"/>
      <c r="OZX195" s="478"/>
      <c r="OZY195" s="478"/>
      <c r="OZZ195" s="478"/>
      <c r="PAA195" s="478"/>
      <c r="PAB195" s="478"/>
      <c r="PAC195" s="478"/>
      <c r="PAD195" s="478"/>
      <c r="PAE195" s="478"/>
      <c r="PAF195" s="478"/>
      <c r="PAG195" s="478"/>
      <c r="PAH195" s="478"/>
      <c r="PAI195" s="478"/>
      <c r="PAJ195" s="478"/>
      <c r="PAK195" s="478"/>
      <c r="PAL195" s="478"/>
      <c r="PAM195" s="478"/>
      <c r="PAN195" s="478"/>
      <c r="PAO195" s="478"/>
      <c r="PAP195" s="478"/>
      <c r="PAQ195" s="478"/>
      <c r="PAR195" s="478"/>
      <c r="PAS195" s="478"/>
      <c r="PAT195" s="478"/>
      <c r="PAU195" s="478"/>
      <c r="PAV195" s="478"/>
      <c r="PAW195" s="478"/>
      <c r="PAX195" s="478"/>
      <c r="PAY195" s="478"/>
      <c r="PAZ195" s="478"/>
      <c r="PBA195" s="478"/>
      <c r="PBB195" s="478"/>
      <c r="PBC195" s="478"/>
      <c r="PBD195" s="478"/>
      <c r="PBE195" s="478"/>
      <c r="PBF195" s="478"/>
      <c r="PBG195" s="478"/>
      <c r="PBH195" s="478"/>
      <c r="PBI195" s="478"/>
      <c r="PBJ195" s="478"/>
      <c r="PBK195" s="478"/>
      <c r="PBL195" s="478"/>
      <c r="PBM195" s="478"/>
      <c r="PBN195" s="478"/>
      <c r="PBO195" s="478"/>
      <c r="PBP195" s="478"/>
      <c r="PBQ195" s="478"/>
      <c r="PBR195" s="478"/>
      <c r="PBS195" s="478"/>
      <c r="PBT195" s="478"/>
      <c r="PBU195" s="478"/>
      <c r="PBV195" s="478"/>
      <c r="PBW195" s="478"/>
      <c r="PBX195" s="478"/>
      <c r="PBY195" s="478"/>
      <c r="PBZ195" s="478"/>
      <c r="PCA195" s="478"/>
      <c r="PCB195" s="478"/>
      <c r="PCC195" s="478"/>
      <c r="PCD195" s="478"/>
      <c r="PCE195" s="478"/>
      <c r="PCF195" s="478"/>
      <c r="PCG195" s="478"/>
      <c r="PCH195" s="478"/>
      <c r="PCI195" s="478"/>
      <c r="PCJ195" s="478"/>
      <c r="PCK195" s="478"/>
      <c r="PCL195" s="478"/>
      <c r="PCM195" s="478"/>
      <c r="PCN195" s="478"/>
      <c r="PCO195" s="478"/>
      <c r="PCP195" s="478"/>
      <c r="PCQ195" s="478"/>
      <c r="PCR195" s="478"/>
      <c r="PCS195" s="478"/>
      <c r="PCT195" s="478"/>
      <c r="PCU195" s="478"/>
      <c r="PCV195" s="478"/>
      <c r="PCW195" s="478"/>
      <c r="PCX195" s="478"/>
      <c r="PCY195" s="478"/>
      <c r="PCZ195" s="478"/>
      <c r="PDA195" s="478"/>
      <c r="PDB195" s="478"/>
      <c r="PDC195" s="478"/>
      <c r="PDD195" s="478"/>
      <c r="PDE195" s="478"/>
      <c r="PDF195" s="478"/>
      <c r="PDG195" s="478"/>
      <c r="PDH195" s="478"/>
      <c r="PDI195" s="478"/>
      <c r="PDJ195" s="478"/>
      <c r="PDK195" s="478"/>
      <c r="PDL195" s="478"/>
      <c r="PDM195" s="478"/>
      <c r="PDN195" s="478"/>
      <c r="PDO195" s="478"/>
      <c r="PDP195" s="478"/>
      <c r="PDQ195" s="478"/>
      <c r="PDR195" s="478"/>
      <c r="PDS195" s="478"/>
      <c r="PDT195" s="478"/>
      <c r="PDU195" s="478"/>
      <c r="PDV195" s="478"/>
      <c r="PDW195" s="478"/>
      <c r="PDX195" s="478"/>
      <c r="PDY195" s="478"/>
      <c r="PDZ195" s="478"/>
      <c r="PEA195" s="478"/>
      <c r="PEB195" s="478"/>
      <c r="PEC195" s="478"/>
      <c r="PED195" s="478"/>
      <c r="PEE195" s="478"/>
      <c r="PEF195" s="478"/>
      <c r="PEG195" s="478"/>
      <c r="PEH195" s="478"/>
      <c r="PEI195" s="478"/>
      <c r="PEJ195" s="478"/>
      <c r="PEK195" s="478"/>
      <c r="PEL195" s="478"/>
      <c r="PEM195" s="478"/>
      <c r="PEN195" s="478"/>
      <c r="PEO195" s="478"/>
      <c r="PEP195" s="478"/>
      <c r="PEQ195" s="478"/>
      <c r="PER195" s="478"/>
      <c r="PES195" s="478"/>
      <c r="PET195" s="478"/>
      <c r="PEU195" s="478"/>
      <c r="PEV195" s="478"/>
      <c r="PEW195" s="478"/>
      <c r="PEX195" s="478"/>
      <c r="PEY195" s="478"/>
      <c r="PEZ195" s="478"/>
      <c r="PFA195" s="478"/>
      <c r="PFB195" s="478"/>
      <c r="PFC195" s="478"/>
      <c r="PFD195" s="478"/>
      <c r="PFE195" s="478"/>
      <c r="PFF195" s="478"/>
      <c r="PFG195" s="478"/>
      <c r="PFH195" s="478"/>
      <c r="PFI195" s="478"/>
      <c r="PFJ195" s="478"/>
      <c r="PFK195" s="478"/>
      <c r="PFL195" s="478"/>
      <c r="PFM195" s="478"/>
      <c r="PFN195" s="478"/>
      <c r="PFO195" s="478"/>
      <c r="PFP195" s="478"/>
      <c r="PFQ195" s="478"/>
      <c r="PFR195" s="478"/>
      <c r="PFS195" s="478"/>
      <c r="PFT195" s="478"/>
      <c r="PFU195" s="478"/>
      <c r="PFV195" s="478"/>
      <c r="PFW195" s="478"/>
      <c r="PFX195" s="478"/>
      <c r="PFY195" s="478"/>
      <c r="PFZ195" s="478"/>
      <c r="PGA195" s="478"/>
      <c r="PGB195" s="478"/>
      <c r="PGC195" s="478"/>
      <c r="PGD195" s="478"/>
      <c r="PGE195" s="478"/>
      <c r="PGF195" s="478"/>
      <c r="PGG195" s="478"/>
      <c r="PGH195" s="478"/>
      <c r="PGI195" s="478"/>
      <c r="PGJ195" s="478"/>
      <c r="PGK195" s="478"/>
      <c r="PGL195" s="478"/>
      <c r="PGM195" s="478"/>
      <c r="PGN195" s="478"/>
      <c r="PGO195" s="478"/>
      <c r="PGP195" s="478"/>
      <c r="PGQ195" s="478"/>
      <c r="PGR195" s="478"/>
      <c r="PGS195" s="478"/>
      <c r="PGT195" s="478"/>
      <c r="PGU195" s="478"/>
      <c r="PGV195" s="478"/>
      <c r="PGW195" s="478"/>
      <c r="PGX195" s="478"/>
      <c r="PGY195" s="478"/>
      <c r="PGZ195" s="478"/>
      <c r="PHA195" s="478"/>
      <c r="PHB195" s="478"/>
      <c r="PHC195" s="478"/>
      <c r="PHD195" s="478"/>
      <c r="PHE195" s="478"/>
      <c r="PHF195" s="478"/>
      <c r="PHG195" s="478"/>
      <c r="PHH195" s="478"/>
      <c r="PHI195" s="478"/>
      <c r="PHJ195" s="478"/>
      <c r="PHK195" s="478"/>
      <c r="PHL195" s="478"/>
      <c r="PHM195" s="478"/>
      <c r="PHN195" s="478"/>
      <c r="PHO195" s="478"/>
      <c r="PHP195" s="478"/>
      <c r="PHQ195" s="478"/>
      <c r="PHR195" s="478"/>
      <c r="PHS195" s="478"/>
      <c r="PHT195" s="478"/>
      <c r="PHU195" s="478"/>
      <c r="PHV195" s="478"/>
      <c r="PHW195" s="478"/>
      <c r="PHX195" s="478"/>
      <c r="PHY195" s="478"/>
      <c r="PHZ195" s="478"/>
      <c r="PIA195" s="478"/>
      <c r="PIB195" s="478"/>
      <c r="PIC195" s="478"/>
      <c r="PID195" s="478"/>
      <c r="PIE195" s="478"/>
      <c r="PIF195" s="478"/>
      <c r="PIG195" s="478"/>
      <c r="PIH195" s="478"/>
      <c r="PII195" s="478"/>
      <c r="PIJ195" s="478"/>
      <c r="PIK195" s="478"/>
      <c r="PIL195" s="478"/>
      <c r="PIM195" s="478"/>
      <c r="PIN195" s="478"/>
      <c r="PIO195" s="478"/>
      <c r="PIP195" s="478"/>
      <c r="PIQ195" s="478"/>
      <c r="PIR195" s="478"/>
      <c r="PIS195" s="478"/>
      <c r="PIT195" s="478"/>
      <c r="PIU195" s="478"/>
      <c r="PIV195" s="478"/>
      <c r="PIW195" s="478"/>
      <c r="PIX195" s="478"/>
      <c r="PIY195" s="478"/>
      <c r="PIZ195" s="478"/>
      <c r="PJA195" s="478"/>
      <c r="PJB195" s="478"/>
      <c r="PJC195" s="478"/>
      <c r="PJD195" s="478"/>
      <c r="PJE195" s="478"/>
      <c r="PJF195" s="478"/>
      <c r="PJG195" s="478"/>
      <c r="PJH195" s="478"/>
      <c r="PJI195" s="478"/>
      <c r="PJJ195" s="478"/>
      <c r="PJK195" s="478"/>
      <c r="PJL195" s="478"/>
      <c r="PJM195" s="478"/>
      <c r="PJN195" s="478"/>
      <c r="PJO195" s="478"/>
      <c r="PJP195" s="478"/>
      <c r="PJQ195" s="478"/>
      <c r="PJR195" s="478"/>
      <c r="PJS195" s="478"/>
      <c r="PJT195" s="478"/>
      <c r="PJU195" s="478"/>
      <c r="PJV195" s="478"/>
      <c r="PJW195" s="478"/>
      <c r="PJX195" s="478"/>
      <c r="PJY195" s="478"/>
      <c r="PJZ195" s="478"/>
      <c r="PKA195" s="478"/>
      <c r="PKB195" s="478"/>
      <c r="PKC195" s="478"/>
      <c r="PKD195" s="478"/>
      <c r="PKE195" s="478"/>
      <c r="PKF195" s="478"/>
      <c r="PKG195" s="478"/>
      <c r="PKH195" s="478"/>
      <c r="PKI195" s="478"/>
      <c r="PKJ195" s="478"/>
      <c r="PKK195" s="478"/>
      <c r="PKL195" s="478"/>
      <c r="PKM195" s="478"/>
      <c r="PKN195" s="478"/>
      <c r="PKO195" s="478"/>
      <c r="PKP195" s="478"/>
      <c r="PKQ195" s="478"/>
      <c r="PKR195" s="478"/>
      <c r="PKS195" s="478"/>
      <c r="PKT195" s="478"/>
      <c r="PKU195" s="478"/>
      <c r="PKV195" s="478"/>
      <c r="PKW195" s="478"/>
      <c r="PKX195" s="478"/>
      <c r="PKY195" s="478"/>
      <c r="PKZ195" s="478"/>
      <c r="PLA195" s="478"/>
      <c r="PLB195" s="478"/>
      <c r="PLC195" s="478"/>
      <c r="PLD195" s="478"/>
      <c r="PLE195" s="478"/>
      <c r="PLF195" s="478"/>
      <c r="PLG195" s="478"/>
      <c r="PLH195" s="478"/>
      <c r="PLI195" s="478"/>
      <c r="PLJ195" s="478"/>
      <c r="PLK195" s="478"/>
      <c r="PLL195" s="478"/>
      <c r="PLM195" s="478"/>
      <c r="PLN195" s="478"/>
      <c r="PLO195" s="478"/>
      <c r="PLP195" s="478"/>
      <c r="PLQ195" s="478"/>
      <c r="PLR195" s="478"/>
      <c r="PLS195" s="478"/>
      <c r="PLT195" s="478"/>
      <c r="PLU195" s="478"/>
      <c r="PLV195" s="478"/>
      <c r="PLW195" s="478"/>
      <c r="PLX195" s="478"/>
      <c r="PLY195" s="478"/>
      <c r="PLZ195" s="478"/>
      <c r="PMA195" s="478"/>
      <c r="PMB195" s="478"/>
      <c r="PMC195" s="478"/>
      <c r="PMD195" s="478"/>
      <c r="PME195" s="478"/>
      <c r="PMF195" s="478"/>
      <c r="PMG195" s="478"/>
      <c r="PMH195" s="478"/>
      <c r="PMI195" s="478"/>
      <c r="PMJ195" s="478"/>
      <c r="PMK195" s="478"/>
      <c r="PML195" s="478"/>
      <c r="PMM195" s="478"/>
      <c r="PMN195" s="478"/>
      <c r="PMO195" s="478"/>
      <c r="PMP195" s="478"/>
      <c r="PMQ195" s="478"/>
      <c r="PMR195" s="478"/>
      <c r="PMS195" s="478"/>
      <c r="PMT195" s="478"/>
      <c r="PMU195" s="478"/>
      <c r="PMV195" s="478"/>
      <c r="PMW195" s="478"/>
      <c r="PMX195" s="478"/>
      <c r="PMY195" s="478"/>
      <c r="PMZ195" s="478"/>
      <c r="PNA195" s="478"/>
      <c r="PNB195" s="478"/>
      <c r="PNC195" s="478"/>
      <c r="PND195" s="478"/>
      <c r="PNE195" s="478"/>
      <c r="PNF195" s="478"/>
      <c r="PNG195" s="478"/>
      <c r="PNH195" s="478"/>
      <c r="PNI195" s="478"/>
      <c r="PNJ195" s="478"/>
      <c r="PNK195" s="478"/>
      <c r="PNL195" s="478"/>
      <c r="PNM195" s="478"/>
      <c r="PNN195" s="478"/>
      <c r="PNO195" s="478"/>
      <c r="PNP195" s="478"/>
      <c r="PNQ195" s="478"/>
      <c r="PNR195" s="478"/>
      <c r="PNS195" s="478"/>
      <c r="PNT195" s="478"/>
      <c r="PNU195" s="478"/>
      <c r="PNV195" s="478"/>
      <c r="PNW195" s="478"/>
      <c r="PNX195" s="478"/>
      <c r="PNY195" s="478"/>
      <c r="PNZ195" s="478"/>
      <c r="POA195" s="478"/>
      <c r="POB195" s="478"/>
      <c r="POC195" s="478"/>
      <c r="POD195" s="478"/>
      <c r="POE195" s="478"/>
      <c r="POF195" s="478"/>
      <c r="POG195" s="478"/>
      <c r="POH195" s="478"/>
      <c r="POI195" s="478"/>
      <c r="POJ195" s="478"/>
      <c r="POK195" s="478"/>
      <c r="POL195" s="478"/>
      <c r="POM195" s="478"/>
      <c r="PON195" s="478"/>
      <c r="POO195" s="478"/>
      <c r="POP195" s="478"/>
      <c r="POQ195" s="478"/>
      <c r="POR195" s="478"/>
      <c r="POS195" s="478"/>
      <c r="POT195" s="478"/>
      <c r="POU195" s="478"/>
      <c r="POV195" s="478"/>
      <c r="POW195" s="478"/>
      <c r="POX195" s="478"/>
      <c r="POY195" s="478"/>
      <c r="POZ195" s="478"/>
      <c r="PPA195" s="478"/>
      <c r="PPB195" s="478"/>
      <c r="PPC195" s="478"/>
      <c r="PPD195" s="478"/>
      <c r="PPE195" s="478"/>
      <c r="PPF195" s="478"/>
      <c r="PPG195" s="478"/>
      <c r="PPH195" s="478"/>
      <c r="PPI195" s="478"/>
      <c r="PPJ195" s="478"/>
      <c r="PPK195" s="478"/>
      <c r="PPL195" s="478"/>
      <c r="PPM195" s="478"/>
      <c r="PPN195" s="478"/>
      <c r="PPO195" s="478"/>
      <c r="PPP195" s="478"/>
      <c r="PPQ195" s="478"/>
      <c r="PPR195" s="478"/>
      <c r="PPS195" s="478"/>
      <c r="PPT195" s="478"/>
      <c r="PPU195" s="478"/>
      <c r="PPV195" s="478"/>
      <c r="PPW195" s="478"/>
      <c r="PPX195" s="478"/>
      <c r="PPY195" s="478"/>
      <c r="PPZ195" s="478"/>
      <c r="PQA195" s="478"/>
      <c r="PQB195" s="478"/>
      <c r="PQC195" s="478"/>
      <c r="PQD195" s="478"/>
      <c r="PQE195" s="478"/>
      <c r="PQF195" s="478"/>
      <c r="PQG195" s="478"/>
      <c r="PQH195" s="478"/>
      <c r="PQI195" s="478"/>
      <c r="PQJ195" s="478"/>
      <c r="PQK195" s="478"/>
      <c r="PQL195" s="478"/>
      <c r="PQM195" s="478"/>
      <c r="PQN195" s="478"/>
      <c r="PQO195" s="478"/>
      <c r="PQP195" s="478"/>
      <c r="PQQ195" s="478"/>
      <c r="PQR195" s="478"/>
      <c r="PQS195" s="478"/>
      <c r="PQT195" s="478"/>
      <c r="PQU195" s="478"/>
      <c r="PQV195" s="478"/>
      <c r="PQW195" s="478"/>
      <c r="PQX195" s="478"/>
      <c r="PQY195" s="478"/>
      <c r="PQZ195" s="478"/>
      <c r="PRA195" s="478"/>
      <c r="PRB195" s="478"/>
      <c r="PRC195" s="478"/>
      <c r="PRD195" s="478"/>
      <c r="PRE195" s="478"/>
      <c r="PRF195" s="478"/>
      <c r="PRG195" s="478"/>
      <c r="PRH195" s="478"/>
      <c r="PRI195" s="478"/>
      <c r="PRJ195" s="478"/>
      <c r="PRK195" s="478"/>
      <c r="PRL195" s="478"/>
      <c r="PRM195" s="478"/>
      <c r="PRN195" s="478"/>
      <c r="PRO195" s="478"/>
      <c r="PRP195" s="478"/>
      <c r="PRQ195" s="478"/>
      <c r="PRR195" s="478"/>
      <c r="PRS195" s="478"/>
      <c r="PRT195" s="478"/>
      <c r="PRU195" s="478"/>
      <c r="PRV195" s="478"/>
      <c r="PRW195" s="478"/>
      <c r="PRX195" s="478"/>
      <c r="PRY195" s="478"/>
      <c r="PRZ195" s="478"/>
      <c r="PSA195" s="478"/>
      <c r="PSB195" s="478"/>
      <c r="PSC195" s="478"/>
      <c r="PSD195" s="478"/>
      <c r="PSE195" s="478"/>
      <c r="PSF195" s="478"/>
      <c r="PSG195" s="478"/>
      <c r="PSH195" s="478"/>
      <c r="PSI195" s="478"/>
      <c r="PSJ195" s="478"/>
      <c r="PSK195" s="478"/>
      <c r="PSL195" s="478"/>
      <c r="PSM195" s="478"/>
      <c r="PSN195" s="478"/>
      <c r="PSO195" s="478"/>
      <c r="PSP195" s="478"/>
      <c r="PSQ195" s="478"/>
      <c r="PSR195" s="478"/>
      <c r="PSS195" s="478"/>
      <c r="PST195" s="478"/>
      <c r="PSU195" s="478"/>
      <c r="PSV195" s="478"/>
      <c r="PSW195" s="478"/>
      <c r="PSX195" s="478"/>
      <c r="PSY195" s="478"/>
      <c r="PSZ195" s="478"/>
      <c r="PTA195" s="478"/>
      <c r="PTB195" s="478"/>
      <c r="PTC195" s="478"/>
      <c r="PTD195" s="478"/>
      <c r="PTE195" s="478"/>
      <c r="PTF195" s="478"/>
      <c r="PTG195" s="478"/>
      <c r="PTH195" s="478"/>
      <c r="PTI195" s="478"/>
      <c r="PTJ195" s="478"/>
      <c r="PTK195" s="478"/>
      <c r="PTL195" s="478"/>
      <c r="PTM195" s="478"/>
      <c r="PTN195" s="478"/>
      <c r="PTO195" s="478"/>
      <c r="PTP195" s="478"/>
      <c r="PTQ195" s="478"/>
      <c r="PTR195" s="478"/>
      <c r="PTS195" s="478"/>
      <c r="PTT195" s="478"/>
      <c r="PTU195" s="478"/>
      <c r="PTV195" s="478"/>
      <c r="PTW195" s="478"/>
      <c r="PTX195" s="478"/>
      <c r="PTY195" s="478"/>
      <c r="PTZ195" s="478"/>
      <c r="PUA195" s="478"/>
      <c r="PUB195" s="478"/>
      <c r="PUC195" s="478"/>
      <c r="PUD195" s="478"/>
      <c r="PUE195" s="478"/>
      <c r="PUF195" s="478"/>
      <c r="PUG195" s="478"/>
      <c r="PUH195" s="478"/>
      <c r="PUI195" s="478"/>
      <c r="PUJ195" s="478"/>
      <c r="PUK195" s="478"/>
      <c r="PUL195" s="478"/>
      <c r="PUM195" s="478"/>
      <c r="PUN195" s="478"/>
      <c r="PUO195" s="478"/>
      <c r="PUP195" s="478"/>
      <c r="PUQ195" s="478"/>
      <c r="PUR195" s="478"/>
      <c r="PUS195" s="478"/>
      <c r="PUT195" s="478"/>
      <c r="PUU195" s="478"/>
      <c r="PUV195" s="478"/>
      <c r="PUW195" s="478"/>
      <c r="PUX195" s="478"/>
      <c r="PUY195" s="478"/>
      <c r="PUZ195" s="478"/>
      <c r="PVA195" s="478"/>
      <c r="PVB195" s="478"/>
      <c r="PVC195" s="478"/>
      <c r="PVD195" s="478"/>
      <c r="PVE195" s="478"/>
      <c r="PVF195" s="478"/>
      <c r="PVG195" s="478"/>
      <c r="PVH195" s="478"/>
      <c r="PVI195" s="478"/>
      <c r="PVJ195" s="478"/>
      <c r="PVK195" s="478"/>
      <c r="PVL195" s="478"/>
      <c r="PVM195" s="478"/>
      <c r="PVN195" s="478"/>
      <c r="PVO195" s="478"/>
      <c r="PVP195" s="478"/>
      <c r="PVQ195" s="478"/>
      <c r="PVR195" s="478"/>
      <c r="PVS195" s="478"/>
      <c r="PVT195" s="478"/>
      <c r="PVU195" s="478"/>
      <c r="PVV195" s="478"/>
      <c r="PVW195" s="478"/>
      <c r="PVX195" s="478"/>
      <c r="PVY195" s="478"/>
      <c r="PVZ195" s="478"/>
      <c r="PWA195" s="478"/>
      <c r="PWB195" s="478"/>
      <c r="PWC195" s="478"/>
      <c r="PWD195" s="478"/>
      <c r="PWE195" s="478"/>
      <c r="PWF195" s="478"/>
      <c r="PWG195" s="478"/>
      <c r="PWH195" s="478"/>
      <c r="PWI195" s="478"/>
      <c r="PWJ195" s="478"/>
      <c r="PWK195" s="478"/>
      <c r="PWL195" s="478"/>
      <c r="PWM195" s="478"/>
      <c r="PWN195" s="478"/>
      <c r="PWO195" s="478"/>
      <c r="PWP195" s="478"/>
      <c r="PWQ195" s="478"/>
      <c r="PWR195" s="478"/>
      <c r="PWS195" s="478"/>
      <c r="PWT195" s="478"/>
      <c r="PWU195" s="478"/>
      <c r="PWV195" s="478"/>
      <c r="PWW195" s="478"/>
      <c r="PWX195" s="478"/>
      <c r="PWY195" s="478"/>
      <c r="PWZ195" s="478"/>
      <c r="PXA195" s="478"/>
      <c r="PXB195" s="478"/>
      <c r="PXC195" s="478"/>
      <c r="PXD195" s="478"/>
      <c r="PXE195" s="478"/>
      <c r="PXF195" s="478"/>
      <c r="PXG195" s="478"/>
      <c r="PXH195" s="478"/>
      <c r="PXI195" s="478"/>
      <c r="PXJ195" s="478"/>
      <c r="PXK195" s="478"/>
      <c r="PXL195" s="478"/>
      <c r="PXM195" s="478"/>
      <c r="PXN195" s="478"/>
      <c r="PXO195" s="478"/>
      <c r="PXP195" s="478"/>
      <c r="PXQ195" s="478"/>
      <c r="PXR195" s="478"/>
      <c r="PXS195" s="478"/>
      <c r="PXT195" s="478"/>
      <c r="PXU195" s="478"/>
      <c r="PXV195" s="478"/>
      <c r="PXW195" s="478"/>
      <c r="PXX195" s="478"/>
      <c r="PXY195" s="478"/>
      <c r="PXZ195" s="478"/>
      <c r="PYA195" s="478"/>
      <c r="PYB195" s="478"/>
      <c r="PYC195" s="478"/>
      <c r="PYD195" s="478"/>
      <c r="PYE195" s="478"/>
      <c r="PYF195" s="478"/>
      <c r="PYG195" s="478"/>
      <c r="PYH195" s="478"/>
      <c r="PYI195" s="478"/>
      <c r="PYJ195" s="478"/>
      <c r="PYK195" s="478"/>
      <c r="PYL195" s="478"/>
      <c r="PYM195" s="478"/>
      <c r="PYN195" s="478"/>
      <c r="PYO195" s="478"/>
      <c r="PYP195" s="478"/>
      <c r="PYQ195" s="478"/>
      <c r="PYR195" s="478"/>
      <c r="PYS195" s="478"/>
      <c r="PYT195" s="478"/>
      <c r="PYU195" s="478"/>
      <c r="PYV195" s="478"/>
      <c r="PYW195" s="478"/>
      <c r="PYX195" s="478"/>
      <c r="PYY195" s="478"/>
      <c r="PYZ195" s="478"/>
      <c r="PZA195" s="478"/>
      <c r="PZB195" s="478"/>
      <c r="PZC195" s="478"/>
      <c r="PZD195" s="478"/>
      <c r="PZE195" s="478"/>
      <c r="PZF195" s="478"/>
      <c r="PZG195" s="478"/>
      <c r="PZH195" s="478"/>
      <c r="PZI195" s="478"/>
      <c r="PZJ195" s="478"/>
      <c r="PZK195" s="478"/>
      <c r="PZL195" s="478"/>
      <c r="PZM195" s="478"/>
      <c r="PZN195" s="478"/>
      <c r="PZO195" s="478"/>
      <c r="PZP195" s="478"/>
      <c r="PZQ195" s="478"/>
      <c r="PZR195" s="478"/>
      <c r="PZS195" s="478"/>
      <c r="PZT195" s="478"/>
      <c r="PZU195" s="478"/>
      <c r="PZV195" s="478"/>
      <c r="PZW195" s="478"/>
      <c r="PZX195" s="478"/>
      <c r="PZY195" s="478"/>
      <c r="PZZ195" s="478"/>
      <c r="QAA195" s="478"/>
      <c r="QAB195" s="478"/>
      <c r="QAC195" s="478"/>
      <c r="QAD195" s="478"/>
      <c r="QAE195" s="478"/>
      <c r="QAF195" s="478"/>
      <c r="QAG195" s="478"/>
      <c r="QAH195" s="478"/>
      <c r="QAI195" s="478"/>
      <c r="QAJ195" s="478"/>
      <c r="QAK195" s="478"/>
      <c r="QAL195" s="478"/>
      <c r="QAM195" s="478"/>
      <c r="QAN195" s="478"/>
      <c r="QAO195" s="478"/>
      <c r="QAP195" s="478"/>
      <c r="QAQ195" s="478"/>
      <c r="QAR195" s="478"/>
      <c r="QAS195" s="478"/>
      <c r="QAT195" s="478"/>
      <c r="QAU195" s="478"/>
      <c r="QAV195" s="478"/>
      <c r="QAW195" s="478"/>
      <c r="QAX195" s="478"/>
      <c r="QAY195" s="478"/>
      <c r="QAZ195" s="478"/>
      <c r="QBA195" s="478"/>
      <c r="QBB195" s="478"/>
      <c r="QBC195" s="478"/>
      <c r="QBD195" s="478"/>
      <c r="QBE195" s="478"/>
      <c r="QBF195" s="478"/>
      <c r="QBG195" s="478"/>
      <c r="QBH195" s="478"/>
      <c r="QBI195" s="478"/>
      <c r="QBJ195" s="478"/>
      <c r="QBK195" s="478"/>
      <c r="QBL195" s="478"/>
      <c r="QBM195" s="478"/>
      <c r="QBN195" s="478"/>
      <c r="QBO195" s="478"/>
      <c r="QBP195" s="478"/>
      <c r="QBQ195" s="478"/>
      <c r="QBR195" s="478"/>
      <c r="QBS195" s="478"/>
      <c r="QBT195" s="478"/>
      <c r="QBU195" s="478"/>
      <c r="QBV195" s="478"/>
      <c r="QBW195" s="478"/>
      <c r="QBX195" s="478"/>
      <c r="QBY195" s="478"/>
      <c r="QBZ195" s="478"/>
      <c r="QCA195" s="478"/>
      <c r="QCB195" s="478"/>
      <c r="QCC195" s="478"/>
      <c r="QCD195" s="478"/>
      <c r="QCE195" s="478"/>
      <c r="QCF195" s="478"/>
      <c r="QCG195" s="478"/>
      <c r="QCH195" s="478"/>
      <c r="QCI195" s="478"/>
      <c r="QCJ195" s="478"/>
      <c r="QCK195" s="478"/>
      <c r="QCL195" s="478"/>
      <c r="QCM195" s="478"/>
      <c r="QCN195" s="478"/>
      <c r="QCO195" s="478"/>
      <c r="QCP195" s="478"/>
      <c r="QCQ195" s="478"/>
      <c r="QCR195" s="478"/>
      <c r="QCS195" s="478"/>
      <c r="QCT195" s="478"/>
      <c r="QCU195" s="478"/>
      <c r="QCV195" s="478"/>
      <c r="QCW195" s="478"/>
      <c r="QCX195" s="478"/>
      <c r="QCY195" s="478"/>
      <c r="QCZ195" s="478"/>
      <c r="QDA195" s="478"/>
      <c r="QDB195" s="478"/>
      <c r="QDC195" s="478"/>
      <c r="QDD195" s="478"/>
      <c r="QDE195" s="478"/>
      <c r="QDF195" s="478"/>
      <c r="QDG195" s="478"/>
      <c r="QDH195" s="478"/>
      <c r="QDI195" s="478"/>
      <c r="QDJ195" s="478"/>
      <c r="QDK195" s="478"/>
      <c r="QDL195" s="478"/>
      <c r="QDM195" s="478"/>
      <c r="QDN195" s="478"/>
      <c r="QDO195" s="478"/>
      <c r="QDP195" s="478"/>
      <c r="QDQ195" s="478"/>
      <c r="QDR195" s="478"/>
      <c r="QDS195" s="478"/>
      <c r="QDT195" s="478"/>
      <c r="QDU195" s="478"/>
      <c r="QDV195" s="478"/>
      <c r="QDW195" s="478"/>
      <c r="QDX195" s="478"/>
      <c r="QDY195" s="478"/>
      <c r="QDZ195" s="478"/>
      <c r="QEA195" s="478"/>
      <c r="QEB195" s="478"/>
      <c r="QEC195" s="478"/>
      <c r="QED195" s="478"/>
      <c r="QEE195" s="478"/>
      <c r="QEF195" s="478"/>
      <c r="QEG195" s="478"/>
      <c r="QEH195" s="478"/>
      <c r="QEI195" s="478"/>
      <c r="QEJ195" s="478"/>
      <c r="QEK195" s="478"/>
      <c r="QEL195" s="478"/>
      <c r="QEM195" s="478"/>
      <c r="QEN195" s="478"/>
      <c r="QEO195" s="478"/>
      <c r="QEP195" s="478"/>
      <c r="QEQ195" s="478"/>
      <c r="QER195" s="478"/>
      <c r="QES195" s="478"/>
      <c r="QET195" s="478"/>
      <c r="QEU195" s="478"/>
      <c r="QEV195" s="478"/>
      <c r="QEW195" s="478"/>
      <c r="QEX195" s="478"/>
      <c r="QEY195" s="478"/>
      <c r="QEZ195" s="478"/>
      <c r="QFA195" s="478"/>
      <c r="QFB195" s="478"/>
      <c r="QFC195" s="478"/>
      <c r="QFD195" s="478"/>
      <c r="QFE195" s="478"/>
      <c r="QFF195" s="478"/>
      <c r="QFG195" s="478"/>
      <c r="QFH195" s="478"/>
      <c r="QFI195" s="478"/>
      <c r="QFJ195" s="478"/>
      <c r="QFK195" s="478"/>
      <c r="QFL195" s="478"/>
      <c r="QFM195" s="478"/>
      <c r="QFN195" s="478"/>
      <c r="QFO195" s="478"/>
      <c r="QFP195" s="478"/>
      <c r="QFQ195" s="478"/>
      <c r="QFR195" s="478"/>
      <c r="QFS195" s="478"/>
      <c r="QFT195" s="478"/>
      <c r="QFU195" s="478"/>
      <c r="QFV195" s="478"/>
      <c r="QFW195" s="478"/>
      <c r="QFX195" s="478"/>
      <c r="QFY195" s="478"/>
      <c r="QFZ195" s="478"/>
      <c r="QGA195" s="478"/>
      <c r="QGB195" s="478"/>
      <c r="QGC195" s="478"/>
      <c r="QGD195" s="478"/>
      <c r="QGE195" s="478"/>
      <c r="QGF195" s="478"/>
      <c r="QGG195" s="478"/>
      <c r="QGH195" s="478"/>
      <c r="QGI195" s="478"/>
      <c r="QGJ195" s="478"/>
      <c r="QGK195" s="478"/>
      <c r="QGL195" s="478"/>
      <c r="QGM195" s="478"/>
      <c r="QGN195" s="478"/>
      <c r="QGO195" s="478"/>
      <c r="QGP195" s="478"/>
      <c r="QGQ195" s="478"/>
      <c r="QGR195" s="478"/>
      <c r="QGS195" s="478"/>
      <c r="QGT195" s="478"/>
      <c r="QGU195" s="478"/>
      <c r="QGV195" s="478"/>
      <c r="QGW195" s="478"/>
      <c r="QGX195" s="478"/>
      <c r="QGY195" s="478"/>
      <c r="QGZ195" s="478"/>
      <c r="QHA195" s="478"/>
      <c r="QHB195" s="478"/>
      <c r="QHC195" s="478"/>
      <c r="QHD195" s="478"/>
      <c r="QHE195" s="478"/>
      <c r="QHF195" s="478"/>
      <c r="QHG195" s="478"/>
      <c r="QHH195" s="478"/>
      <c r="QHI195" s="478"/>
      <c r="QHJ195" s="478"/>
      <c r="QHK195" s="478"/>
      <c r="QHL195" s="478"/>
      <c r="QHM195" s="478"/>
      <c r="QHN195" s="478"/>
      <c r="QHO195" s="478"/>
      <c r="QHP195" s="478"/>
      <c r="QHQ195" s="478"/>
      <c r="QHR195" s="478"/>
      <c r="QHS195" s="478"/>
      <c r="QHT195" s="478"/>
      <c r="QHU195" s="478"/>
      <c r="QHV195" s="478"/>
      <c r="QHW195" s="478"/>
      <c r="QHX195" s="478"/>
      <c r="QHY195" s="478"/>
      <c r="QHZ195" s="478"/>
      <c r="QIA195" s="478"/>
      <c r="QIB195" s="478"/>
      <c r="QIC195" s="478"/>
      <c r="QID195" s="478"/>
      <c r="QIE195" s="478"/>
      <c r="QIF195" s="478"/>
      <c r="QIG195" s="478"/>
      <c r="QIH195" s="478"/>
      <c r="QII195" s="478"/>
      <c r="QIJ195" s="478"/>
      <c r="QIK195" s="478"/>
      <c r="QIL195" s="478"/>
      <c r="QIM195" s="478"/>
      <c r="QIN195" s="478"/>
      <c r="QIO195" s="478"/>
      <c r="QIP195" s="478"/>
      <c r="QIQ195" s="478"/>
      <c r="QIR195" s="478"/>
      <c r="QIS195" s="478"/>
      <c r="QIT195" s="478"/>
      <c r="QIU195" s="478"/>
      <c r="QIV195" s="478"/>
      <c r="QIW195" s="478"/>
      <c r="QIX195" s="478"/>
      <c r="QIY195" s="478"/>
      <c r="QIZ195" s="478"/>
      <c r="QJA195" s="478"/>
      <c r="QJB195" s="478"/>
      <c r="QJC195" s="478"/>
      <c r="QJD195" s="478"/>
      <c r="QJE195" s="478"/>
      <c r="QJF195" s="478"/>
      <c r="QJG195" s="478"/>
      <c r="QJH195" s="478"/>
      <c r="QJI195" s="478"/>
      <c r="QJJ195" s="478"/>
      <c r="QJK195" s="478"/>
      <c r="QJL195" s="478"/>
      <c r="QJM195" s="478"/>
      <c r="QJN195" s="478"/>
      <c r="QJO195" s="478"/>
      <c r="QJP195" s="478"/>
      <c r="QJQ195" s="478"/>
      <c r="QJR195" s="478"/>
      <c r="QJS195" s="478"/>
      <c r="QJT195" s="478"/>
      <c r="QJU195" s="478"/>
      <c r="QJV195" s="478"/>
      <c r="QJW195" s="478"/>
      <c r="QJX195" s="478"/>
      <c r="QJY195" s="478"/>
      <c r="QJZ195" s="478"/>
      <c r="QKA195" s="478"/>
      <c r="QKB195" s="478"/>
      <c r="QKC195" s="478"/>
      <c r="QKD195" s="478"/>
      <c r="QKE195" s="478"/>
      <c r="QKF195" s="478"/>
      <c r="QKG195" s="478"/>
      <c r="QKH195" s="478"/>
      <c r="QKI195" s="478"/>
      <c r="QKJ195" s="478"/>
      <c r="QKK195" s="478"/>
      <c r="QKL195" s="478"/>
      <c r="QKM195" s="478"/>
      <c r="QKN195" s="478"/>
      <c r="QKO195" s="478"/>
      <c r="QKP195" s="478"/>
      <c r="QKQ195" s="478"/>
      <c r="QKR195" s="478"/>
      <c r="QKS195" s="478"/>
      <c r="QKT195" s="478"/>
      <c r="QKU195" s="478"/>
      <c r="QKV195" s="478"/>
      <c r="QKW195" s="478"/>
      <c r="QKX195" s="478"/>
      <c r="QKY195" s="478"/>
      <c r="QKZ195" s="478"/>
      <c r="QLA195" s="478"/>
      <c r="QLB195" s="478"/>
      <c r="QLC195" s="478"/>
      <c r="QLD195" s="478"/>
      <c r="QLE195" s="478"/>
      <c r="QLF195" s="478"/>
      <c r="QLG195" s="478"/>
      <c r="QLH195" s="478"/>
      <c r="QLI195" s="478"/>
      <c r="QLJ195" s="478"/>
      <c r="QLK195" s="478"/>
      <c r="QLL195" s="478"/>
      <c r="QLM195" s="478"/>
      <c r="QLN195" s="478"/>
      <c r="QLO195" s="478"/>
      <c r="QLP195" s="478"/>
      <c r="QLQ195" s="478"/>
      <c r="QLR195" s="478"/>
      <c r="QLS195" s="478"/>
      <c r="QLT195" s="478"/>
      <c r="QLU195" s="478"/>
      <c r="QLV195" s="478"/>
      <c r="QLW195" s="478"/>
      <c r="QLX195" s="478"/>
      <c r="QLY195" s="478"/>
      <c r="QLZ195" s="478"/>
      <c r="QMA195" s="478"/>
      <c r="QMB195" s="478"/>
      <c r="QMC195" s="478"/>
      <c r="QMD195" s="478"/>
      <c r="QME195" s="478"/>
      <c r="QMF195" s="478"/>
      <c r="QMG195" s="478"/>
      <c r="QMH195" s="478"/>
      <c r="QMI195" s="478"/>
      <c r="QMJ195" s="478"/>
      <c r="QMK195" s="478"/>
      <c r="QML195" s="478"/>
      <c r="QMM195" s="478"/>
      <c r="QMN195" s="478"/>
      <c r="QMO195" s="478"/>
      <c r="QMP195" s="478"/>
      <c r="QMQ195" s="478"/>
      <c r="QMR195" s="478"/>
      <c r="QMS195" s="478"/>
      <c r="QMT195" s="478"/>
      <c r="QMU195" s="478"/>
      <c r="QMV195" s="478"/>
      <c r="QMW195" s="478"/>
      <c r="QMX195" s="478"/>
      <c r="QMY195" s="478"/>
      <c r="QMZ195" s="478"/>
      <c r="QNA195" s="478"/>
      <c r="QNB195" s="478"/>
      <c r="QNC195" s="478"/>
      <c r="QND195" s="478"/>
      <c r="QNE195" s="478"/>
      <c r="QNF195" s="478"/>
      <c r="QNG195" s="478"/>
      <c r="QNH195" s="478"/>
      <c r="QNI195" s="478"/>
      <c r="QNJ195" s="478"/>
      <c r="QNK195" s="478"/>
      <c r="QNL195" s="478"/>
      <c r="QNM195" s="478"/>
      <c r="QNN195" s="478"/>
      <c r="QNO195" s="478"/>
      <c r="QNP195" s="478"/>
      <c r="QNQ195" s="478"/>
      <c r="QNR195" s="478"/>
      <c r="QNS195" s="478"/>
      <c r="QNT195" s="478"/>
      <c r="QNU195" s="478"/>
      <c r="QNV195" s="478"/>
      <c r="QNW195" s="478"/>
      <c r="QNX195" s="478"/>
      <c r="QNY195" s="478"/>
      <c r="QNZ195" s="478"/>
      <c r="QOA195" s="478"/>
      <c r="QOB195" s="478"/>
      <c r="QOC195" s="478"/>
      <c r="QOD195" s="478"/>
      <c r="QOE195" s="478"/>
      <c r="QOF195" s="478"/>
      <c r="QOG195" s="478"/>
      <c r="QOH195" s="478"/>
      <c r="QOI195" s="478"/>
      <c r="QOJ195" s="478"/>
      <c r="QOK195" s="478"/>
      <c r="QOL195" s="478"/>
      <c r="QOM195" s="478"/>
      <c r="QON195" s="478"/>
      <c r="QOO195" s="478"/>
      <c r="QOP195" s="478"/>
      <c r="QOQ195" s="478"/>
      <c r="QOR195" s="478"/>
      <c r="QOS195" s="478"/>
      <c r="QOT195" s="478"/>
      <c r="QOU195" s="478"/>
      <c r="QOV195" s="478"/>
      <c r="QOW195" s="478"/>
      <c r="QOX195" s="478"/>
      <c r="QOY195" s="478"/>
      <c r="QOZ195" s="478"/>
      <c r="QPA195" s="478"/>
      <c r="QPB195" s="478"/>
      <c r="QPC195" s="478"/>
      <c r="QPD195" s="478"/>
      <c r="QPE195" s="478"/>
      <c r="QPF195" s="478"/>
      <c r="QPG195" s="478"/>
      <c r="QPH195" s="478"/>
      <c r="QPI195" s="478"/>
      <c r="QPJ195" s="478"/>
      <c r="QPK195" s="478"/>
      <c r="QPL195" s="478"/>
      <c r="QPM195" s="478"/>
      <c r="QPN195" s="478"/>
      <c r="QPO195" s="478"/>
      <c r="QPP195" s="478"/>
      <c r="QPQ195" s="478"/>
      <c r="QPR195" s="478"/>
      <c r="QPS195" s="478"/>
      <c r="QPT195" s="478"/>
      <c r="QPU195" s="478"/>
      <c r="QPV195" s="478"/>
      <c r="QPW195" s="478"/>
      <c r="QPX195" s="478"/>
      <c r="QPY195" s="478"/>
      <c r="QPZ195" s="478"/>
      <c r="QQA195" s="478"/>
      <c r="QQB195" s="478"/>
      <c r="QQC195" s="478"/>
      <c r="QQD195" s="478"/>
      <c r="QQE195" s="478"/>
      <c r="QQF195" s="478"/>
      <c r="QQG195" s="478"/>
      <c r="QQH195" s="478"/>
      <c r="QQI195" s="478"/>
      <c r="QQJ195" s="478"/>
      <c r="QQK195" s="478"/>
      <c r="QQL195" s="478"/>
      <c r="QQM195" s="478"/>
      <c r="QQN195" s="478"/>
      <c r="QQO195" s="478"/>
      <c r="QQP195" s="478"/>
      <c r="QQQ195" s="478"/>
      <c r="QQR195" s="478"/>
      <c r="QQS195" s="478"/>
      <c r="QQT195" s="478"/>
      <c r="QQU195" s="478"/>
      <c r="QQV195" s="478"/>
      <c r="QQW195" s="478"/>
      <c r="QQX195" s="478"/>
      <c r="QQY195" s="478"/>
      <c r="QQZ195" s="478"/>
      <c r="QRA195" s="478"/>
      <c r="QRB195" s="478"/>
      <c r="QRC195" s="478"/>
      <c r="QRD195" s="478"/>
      <c r="QRE195" s="478"/>
      <c r="QRF195" s="478"/>
      <c r="QRG195" s="478"/>
      <c r="QRH195" s="478"/>
      <c r="QRI195" s="478"/>
      <c r="QRJ195" s="478"/>
      <c r="QRK195" s="478"/>
      <c r="QRL195" s="478"/>
      <c r="QRM195" s="478"/>
      <c r="QRN195" s="478"/>
      <c r="QRO195" s="478"/>
      <c r="QRP195" s="478"/>
      <c r="QRQ195" s="478"/>
      <c r="QRR195" s="478"/>
      <c r="QRS195" s="478"/>
      <c r="QRT195" s="478"/>
      <c r="QRU195" s="478"/>
      <c r="QRV195" s="478"/>
      <c r="QRW195" s="478"/>
      <c r="QRX195" s="478"/>
      <c r="QRY195" s="478"/>
      <c r="QRZ195" s="478"/>
      <c r="QSA195" s="478"/>
      <c r="QSB195" s="478"/>
      <c r="QSC195" s="478"/>
      <c r="QSD195" s="478"/>
      <c r="QSE195" s="478"/>
      <c r="QSF195" s="478"/>
      <c r="QSG195" s="478"/>
      <c r="QSH195" s="478"/>
      <c r="QSI195" s="478"/>
      <c r="QSJ195" s="478"/>
      <c r="QSK195" s="478"/>
      <c r="QSL195" s="478"/>
      <c r="QSM195" s="478"/>
      <c r="QSN195" s="478"/>
      <c r="QSO195" s="478"/>
      <c r="QSP195" s="478"/>
      <c r="QSQ195" s="478"/>
      <c r="QSR195" s="478"/>
      <c r="QSS195" s="478"/>
      <c r="QST195" s="478"/>
      <c r="QSU195" s="478"/>
      <c r="QSV195" s="478"/>
      <c r="QSW195" s="478"/>
      <c r="QSX195" s="478"/>
      <c r="QSY195" s="478"/>
      <c r="QSZ195" s="478"/>
      <c r="QTA195" s="478"/>
      <c r="QTB195" s="478"/>
      <c r="QTC195" s="478"/>
      <c r="QTD195" s="478"/>
      <c r="QTE195" s="478"/>
      <c r="QTF195" s="478"/>
      <c r="QTG195" s="478"/>
      <c r="QTH195" s="478"/>
      <c r="QTI195" s="478"/>
      <c r="QTJ195" s="478"/>
      <c r="QTK195" s="478"/>
      <c r="QTL195" s="478"/>
      <c r="QTM195" s="478"/>
      <c r="QTN195" s="478"/>
      <c r="QTO195" s="478"/>
      <c r="QTP195" s="478"/>
      <c r="QTQ195" s="478"/>
      <c r="QTR195" s="478"/>
      <c r="QTS195" s="478"/>
      <c r="QTT195" s="478"/>
      <c r="QTU195" s="478"/>
      <c r="QTV195" s="478"/>
      <c r="QTW195" s="478"/>
      <c r="QTX195" s="478"/>
      <c r="QTY195" s="478"/>
      <c r="QTZ195" s="478"/>
      <c r="QUA195" s="478"/>
      <c r="QUB195" s="478"/>
      <c r="QUC195" s="478"/>
      <c r="QUD195" s="478"/>
      <c r="QUE195" s="478"/>
      <c r="QUF195" s="478"/>
      <c r="QUG195" s="478"/>
      <c r="QUH195" s="478"/>
      <c r="QUI195" s="478"/>
      <c r="QUJ195" s="478"/>
      <c r="QUK195" s="478"/>
      <c r="QUL195" s="478"/>
      <c r="QUM195" s="478"/>
      <c r="QUN195" s="478"/>
      <c r="QUO195" s="478"/>
      <c r="QUP195" s="478"/>
      <c r="QUQ195" s="478"/>
      <c r="QUR195" s="478"/>
      <c r="QUS195" s="478"/>
      <c r="QUT195" s="478"/>
      <c r="QUU195" s="478"/>
      <c r="QUV195" s="478"/>
      <c r="QUW195" s="478"/>
      <c r="QUX195" s="478"/>
      <c r="QUY195" s="478"/>
      <c r="QUZ195" s="478"/>
      <c r="QVA195" s="478"/>
      <c r="QVB195" s="478"/>
      <c r="QVC195" s="478"/>
      <c r="QVD195" s="478"/>
      <c r="QVE195" s="478"/>
      <c r="QVF195" s="478"/>
      <c r="QVG195" s="478"/>
      <c r="QVH195" s="478"/>
      <c r="QVI195" s="478"/>
      <c r="QVJ195" s="478"/>
      <c r="QVK195" s="478"/>
      <c r="QVL195" s="478"/>
      <c r="QVM195" s="478"/>
      <c r="QVN195" s="478"/>
      <c r="QVO195" s="478"/>
      <c r="QVP195" s="478"/>
      <c r="QVQ195" s="478"/>
      <c r="QVR195" s="478"/>
      <c r="QVS195" s="478"/>
      <c r="QVT195" s="478"/>
      <c r="QVU195" s="478"/>
      <c r="QVV195" s="478"/>
      <c r="QVW195" s="478"/>
      <c r="QVX195" s="478"/>
      <c r="QVY195" s="478"/>
      <c r="QVZ195" s="478"/>
      <c r="QWA195" s="478"/>
      <c r="QWB195" s="478"/>
      <c r="QWC195" s="478"/>
      <c r="QWD195" s="478"/>
      <c r="QWE195" s="478"/>
      <c r="QWF195" s="478"/>
      <c r="QWG195" s="478"/>
      <c r="QWH195" s="478"/>
      <c r="QWI195" s="478"/>
      <c r="QWJ195" s="478"/>
      <c r="QWK195" s="478"/>
      <c r="QWL195" s="478"/>
      <c r="QWM195" s="478"/>
      <c r="QWN195" s="478"/>
      <c r="QWO195" s="478"/>
      <c r="QWP195" s="478"/>
      <c r="QWQ195" s="478"/>
      <c r="QWR195" s="478"/>
      <c r="QWS195" s="478"/>
      <c r="QWT195" s="478"/>
      <c r="QWU195" s="478"/>
      <c r="QWV195" s="478"/>
      <c r="QWW195" s="478"/>
      <c r="QWX195" s="478"/>
      <c r="QWY195" s="478"/>
      <c r="QWZ195" s="478"/>
      <c r="QXA195" s="478"/>
      <c r="QXB195" s="478"/>
      <c r="QXC195" s="478"/>
      <c r="QXD195" s="478"/>
      <c r="QXE195" s="478"/>
      <c r="QXF195" s="478"/>
      <c r="QXG195" s="478"/>
      <c r="QXH195" s="478"/>
      <c r="QXI195" s="478"/>
      <c r="QXJ195" s="478"/>
      <c r="QXK195" s="478"/>
      <c r="QXL195" s="478"/>
      <c r="QXM195" s="478"/>
      <c r="QXN195" s="478"/>
      <c r="QXO195" s="478"/>
      <c r="QXP195" s="478"/>
      <c r="QXQ195" s="478"/>
      <c r="QXR195" s="478"/>
      <c r="QXS195" s="478"/>
      <c r="QXT195" s="478"/>
      <c r="QXU195" s="478"/>
      <c r="QXV195" s="478"/>
      <c r="QXW195" s="478"/>
      <c r="QXX195" s="478"/>
      <c r="QXY195" s="478"/>
      <c r="QXZ195" s="478"/>
      <c r="QYA195" s="478"/>
      <c r="QYB195" s="478"/>
      <c r="QYC195" s="478"/>
      <c r="QYD195" s="478"/>
      <c r="QYE195" s="478"/>
      <c r="QYF195" s="478"/>
      <c r="QYG195" s="478"/>
      <c r="QYH195" s="478"/>
      <c r="QYI195" s="478"/>
      <c r="QYJ195" s="478"/>
      <c r="QYK195" s="478"/>
      <c r="QYL195" s="478"/>
      <c r="QYM195" s="478"/>
      <c r="QYN195" s="478"/>
      <c r="QYO195" s="478"/>
      <c r="QYP195" s="478"/>
      <c r="QYQ195" s="478"/>
      <c r="QYR195" s="478"/>
      <c r="QYS195" s="478"/>
      <c r="QYT195" s="478"/>
      <c r="QYU195" s="478"/>
      <c r="QYV195" s="478"/>
      <c r="QYW195" s="478"/>
      <c r="QYX195" s="478"/>
      <c r="QYY195" s="478"/>
      <c r="QYZ195" s="478"/>
      <c r="QZA195" s="478"/>
      <c r="QZB195" s="478"/>
      <c r="QZC195" s="478"/>
      <c r="QZD195" s="478"/>
      <c r="QZE195" s="478"/>
      <c r="QZF195" s="478"/>
      <c r="QZG195" s="478"/>
      <c r="QZH195" s="478"/>
      <c r="QZI195" s="478"/>
      <c r="QZJ195" s="478"/>
      <c r="QZK195" s="478"/>
      <c r="QZL195" s="478"/>
      <c r="QZM195" s="478"/>
      <c r="QZN195" s="478"/>
      <c r="QZO195" s="478"/>
      <c r="QZP195" s="478"/>
      <c r="QZQ195" s="478"/>
      <c r="QZR195" s="478"/>
      <c r="QZS195" s="478"/>
      <c r="QZT195" s="478"/>
      <c r="QZU195" s="478"/>
      <c r="QZV195" s="478"/>
      <c r="QZW195" s="478"/>
      <c r="QZX195" s="478"/>
      <c r="QZY195" s="478"/>
      <c r="QZZ195" s="478"/>
      <c r="RAA195" s="478"/>
      <c r="RAB195" s="478"/>
      <c r="RAC195" s="478"/>
      <c r="RAD195" s="478"/>
      <c r="RAE195" s="478"/>
      <c r="RAF195" s="478"/>
      <c r="RAG195" s="478"/>
      <c r="RAH195" s="478"/>
      <c r="RAI195" s="478"/>
      <c r="RAJ195" s="478"/>
      <c r="RAK195" s="478"/>
      <c r="RAL195" s="478"/>
      <c r="RAM195" s="478"/>
      <c r="RAN195" s="478"/>
      <c r="RAO195" s="478"/>
      <c r="RAP195" s="478"/>
      <c r="RAQ195" s="478"/>
      <c r="RAR195" s="478"/>
      <c r="RAS195" s="478"/>
      <c r="RAT195" s="478"/>
      <c r="RAU195" s="478"/>
      <c r="RAV195" s="478"/>
      <c r="RAW195" s="478"/>
      <c r="RAX195" s="478"/>
      <c r="RAY195" s="478"/>
      <c r="RAZ195" s="478"/>
      <c r="RBA195" s="478"/>
      <c r="RBB195" s="478"/>
      <c r="RBC195" s="478"/>
      <c r="RBD195" s="478"/>
      <c r="RBE195" s="478"/>
      <c r="RBF195" s="478"/>
      <c r="RBG195" s="478"/>
      <c r="RBH195" s="478"/>
      <c r="RBI195" s="478"/>
      <c r="RBJ195" s="478"/>
      <c r="RBK195" s="478"/>
      <c r="RBL195" s="478"/>
      <c r="RBM195" s="478"/>
      <c r="RBN195" s="478"/>
      <c r="RBO195" s="478"/>
      <c r="RBP195" s="478"/>
      <c r="RBQ195" s="478"/>
      <c r="RBR195" s="478"/>
      <c r="RBS195" s="478"/>
      <c r="RBT195" s="478"/>
      <c r="RBU195" s="478"/>
      <c r="RBV195" s="478"/>
      <c r="RBW195" s="478"/>
      <c r="RBX195" s="478"/>
      <c r="RBY195" s="478"/>
      <c r="RBZ195" s="478"/>
      <c r="RCA195" s="478"/>
      <c r="RCB195" s="478"/>
      <c r="RCC195" s="478"/>
      <c r="RCD195" s="478"/>
      <c r="RCE195" s="478"/>
      <c r="RCF195" s="478"/>
      <c r="RCG195" s="478"/>
      <c r="RCH195" s="478"/>
      <c r="RCI195" s="478"/>
      <c r="RCJ195" s="478"/>
      <c r="RCK195" s="478"/>
      <c r="RCL195" s="478"/>
      <c r="RCM195" s="478"/>
      <c r="RCN195" s="478"/>
      <c r="RCO195" s="478"/>
      <c r="RCP195" s="478"/>
      <c r="RCQ195" s="478"/>
      <c r="RCR195" s="478"/>
      <c r="RCS195" s="478"/>
      <c r="RCT195" s="478"/>
      <c r="RCU195" s="478"/>
      <c r="RCV195" s="478"/>
      <c r="RCW195" s="478"/>
      <c r="RCX195" s="478"/>
      <c r="RCY195" s="478"/>
      <c r="RCZ195" s="478"/>
      <c r="RDA195" s="478"/>
      <c r="RDB195" s="478"/>
      <c r="RDC195" s="478"/>
      <c r="RDD195" s="478"/>
      <c r="RDE195" s="478"/>
      <c r="RDF195" s="478"/>
      <c r="RDG195" s="478"/>
      <c r="RDH195" s="478"/>
      <c r="RDI195" s="478"/>
      <c r="RDJ195" s="478"/>
      <c r="RDK195" s="478"/>
      <c r="RDL195" s="478"/>
      <c r="RDM195" s="478"/>
      <c r="RDN195" s="478"/>
      <c r="RDO195" s="478"/>
      <c r="RDP195" s="478"/>
      <c r="RDQ195" s="478"/>
      <c r="RDR195" s="478"/>
      <c r="RDS195" s="478"/>
      <c r="RDT195" s="478"/>
      <c r="RDU195" s="478"/>
      <c r="RDV195" s="478"/>
      <c r="RDW195" s="478"/>
      <c r="RDX195" s="478"/>
      <c r="RDY195" s="478"/>
      <c r="RDZ195" s="478"/>
      <c r="REA195" s="478"/>
      <c r="REB195" s="478"/>
      <c r="REC195" s="478"/>
      <c r="RED195" s="478"/>
      <c r="REE195" s="478"/>
      <c r="REF195" s="478"/>
      <c r="REG195" s="478"/>
      <c r="REH195" s="478"/>
      <c r="REI195" s="478"/>
      <c r="REJ195" s="478"/>
      <c r="REK195" s="478"/>
      <c r="REL195" s="478"/>
      <c r="REM195" s="478"/>
      <c r="REN195" s="478"/>
      <c r="REO195" s="478"/>
      <c r="REP195" s="478"/>
      <c r="REQ195" s="478"/>
      <c r="RER195" s="478"/>
      <c r="RES195" s="478"/>
      <c r="RET195" s="478"/>
      <c r="REU195" s="478"/>
      <c r="REV195" s="478"/>
      <c r="REW195" s="478"/>
      <c r="REX195" s="478"/>
      <c r="REY195" s="478"/>
      <c r="REZ195" s="478"/>
      <c r="RFA195" s="478"/>
      <c r="RFB195" s="478"/>
      <c r="RFC195" s="478"/>
      <c r="RFD195" s="478"/>
      <c r="RFE195" s="478"/>
      <c r="RFF195" s="478"/>
      <c r="RFG195" s="478"/>
      <c r="RFH195" s="478"/>
      <c r="RFI195" s="478"/>
      <c r="RFJ195" s="478"/>
      <c r="RFK195" s="478"/>
      <c r="RFL195" s="478"/>
      <c r="RFM195" s="478"/>
      <c r="RFN195" s="478"/>
      <c r="RFO195" s="478"/>
      <c r="RFP195" s="478"/>
      <c r="RFQ195" s="478"/>
      <c r="RFR195" s="478"/>
      <c r="RFS195" s="478"/>
      <c r="RFT195" s="478"/>
      <c r="RFU195" s="478"/>
      <c r="RFV195" s="478"/>
      <c r="RFW195" s="478"/>
      <c r="RFX195" s="478"/>
      <c r="RFY195" s="478"/>
      <c r="RFZ195" s="478"/>
      <c r="RGA195" s="478"/>
      <c r="RGB195" s="478"/>
      <c r="RGC195" s="478"/>
      <c r="RGD195" s="478"/>
      <c r="RGE195" s="478"/>
      <c r="RGF195" s="478"/>
      <c r="RGG195" s="478"/>
      <c r="RGH195" s="478"/>
      <c r="RGI195" s="478"/>
      <c r="RGJ195" s="478"/>
      <c r="RGK195" s="478"/>
      <c r="RGL195" s="478"/>
      <c r="RGM195" s="478"/>
      <c r="RGN195" s="478"/>
      <c r="RGO195" s="478"/>
      <c r="RGP195" s="478"/>
      <c r="RGQ195" s="478"/>
      <c r="RGR195" s="478"/>
      <c r="RGS195" s="478"/>
      <c r="RGT195" s="478"/>
      <c r="RGU195" s="478"/>
      <c r="RGV195" s="478"/>
      <c r="RGW195" s="478"/>
      <c r="RGX195" s="478"/>
      <c r="RGY195" s="478"/>
      <c r="RGZ195" s="478"/>
      <c r="RHA195" s="478"/>
      <c r="RHB195" s="478"/>
      <c r="RHC195" s="478"/>
      <c r="RHD195" s="478"/>
      <c r="RHE195" s="478"/>
      <c r="RHF195" s="478"/>
      <c r="RHG195" s="478"/>
      <c r="RHH195" s="478"/>
      <c r="RHI195" s="478"/>
      <c r="RHJ195" s="478"/>
      <c r="RHK195" s="478"/>
      <c r="RHL195" s="478"/>
      <c r="RHM195" s="478"/>
      <c r="RHN195" s="478"/>
      <c r="RHO195" s="478"/>
      <c r="RHP195" s="478"/>
      <c r="RHQ195" s="478"/>
      <c r="RHR195" s="478"/>
      <c r="RHS195" s="478"/>
      <c r="RHT195" s="478"/>
      <c r="RHU195" s="478"/>
      <c r="RHV195" s="478"/>
      <c r="RHW195" s="478"/>
      <c r="RHX195" s="478"/>
      <c r="RHY195" s="478"/>
      <c r="RHZ195" s="478"/>
      <c r="RIA195" s="478"/>
      <c r="RIB195" s="478"/>
      <c r="RIC195" s="478"/>
      <c r="RID195" s="478"/>
      <c r="RIE195" s="478"/>
      <c r="RIF195" s="478"/>
      <c r="RIG195" s="478"/>
      <c r="RIH195" s="478"/>
      <c r="RII195" s="478"/>
      <c r="RIJ195" s="478"/>
      <c r="RIK195" s="478"/>
      <c r="RIL195" s="478"/>
      <c r="RIM195" s="478"/>
      <c r="RIN195" s="478"/>
      <c r="RIO195" s="478"/>
      <c r="RIP195" s="478"/>
      <c r="RIQ195" s="478"/>
      <c r="RIR195" s="478"/>
      <c r="RIS195" s="478"/>
      <c r="RIT195" s="478"/>
      <c r="RIU195" s="478"/>
      <c r="RIV195" s="478"/>
      <c r="RIW195" s="478"/>
      <c r="RIX195" s="478"/>
      <c r="RIY195" s="478"/>
      <c r="RIZ195" s="478"/>
      <c r="RJA195" s="478"/>
      <c r="RJB195" s="478"/>
      <c r="RJC195" s="478"/>
      <c r="RJD195" s="478"/>
      <c r="RJE195" s="478"/>
      <c r="RJF195" s="478"/>
      <c r="RJG195" s="478"/>
      <c r="RJH195" s="478"/>
      <c r="RJI195" s="478"/>
      <c r="RJJ195" s="478"/>
      <c r="RJK195" s="478"/>
      <c r="RJL195" s="478"/>
      <c r="RJM195" s="478"/>
      <c r="RJN195" s="478"/>
      <c r="RJO195" s="478"/>
      <c r="RJP195" s="478"/>
      <c r="RJQ195" s="478"/>
      <c r="RJR195" s="478"/>
      <c r="RJS195" s="478"/>
      <c r="RJT195" s="478"/>
      <c r="RJU195" s="478"/>
      <c r="RJV195" s="478"/>
      <c r="RJW195" s="478"/>
      <c r="RJX195" s="478"/>
      <c r="RJY195" s="478"/>
      <c r="RJZ195" s="478"/>
      <c r="RKA195" s="478"/>
      <c r="RKB195" s="478"/>
      <c r="RKC195" s="478"/>
      <c r="RKD195" s="478"/>
      <c r="RKE195" s="478"/>
      <c r="RKF195" s="478"/>
      <c r="RKG195" s="478"/>
      <c r="RKH195" s="478"/>
      <c r="RKI195" s="478"/>
      <c r="RKJ195" s="478"/>
      <c r="RKK195" s="478"/>
      <c r="RKL195" s="478"/>
      <c r="RKM195" s="478"/>
      <c r="RKN195" s="478"/>
      <c r="RKO195" s="478"/>
      <c r="RKP195" s="478"/>
      <c r="RKQ195" s="478"/>
      <c r="RKR195" s="478"/>
      <c r="RKS195" s="478"/>
      <c r="RKT195" s="478"/>
      <c r="RKU195" s="478"/>
      <c r="RKV195" s="478"/>
      <c r="RKW195" s="478"/>
      <c r="RKX195" s="478"/>
      <c r="RKY195" s="478"/>
      <c r="RKZ195" s="478"/>
      <c r="RLA195" s="478"/>
      <c r="RLB195" s="478"/>
      <c r="RLC195" s="478"/>
      <c r="RLD195" s="478"/>
      <c r="RLE195" s="478"/>
      <c r="RLF195" s="478"/>
      <c r="RLG195" s="478"/>
      <c r="RLH195" s="478"/>
      <c r="RLI195" s="478"/>
      <c r="RLJ195" s="478"/>
      <c r="RLK195" s="478"/>
      <c r="RLL195" s="478"/>
      <c r="RLM195" s="478"/>
      <c r="RLN195" s="478"/>
      <c r="RLO195" s="478"/>
      <c r="RLP195" s="478"/>
      <c r="RLQ195" s="478"/>
      <c r="RLR195" s="478"/>
      <c r="RLS195" s="478"/>
      <c r="RLT195" s="478"/>
      <c r="RLU195" s="478"/>
      <c r="RLV195" s="478"/>
      <c r="RLW195" s="478"/>
      <c r="RLX195" s="478"/>
      <c r="RLY195" s="478"/>
      <c r="RLZ195" s="478"/>
      <c r="RMA195" s="478"/>
      <c r="RMB195" s="478"/>
      <c r="RMC195" s="478"/>
      <c r="RMD195" s="478"/>
      <c r="RME195" s="478"/>
      <c r="RMF195" s="478"/>
      <c r="RMG195" s="478"/>
      <c r="RMH195" s="478"/>
      <c r="RMI195" s="478"/>
      <c r="RMJ195" s="478"/>
      <c r="RMK195" s="478"/>
      <c r="RML195" s="478"/>
      <c r="RMM195" s="478"/>
      <c r="RMN195" s="478"/>
      <c r="RMO195" s="478"/>
      <c r="RMP195" s="478"/>
      <c r="RMQ195" s="478"/>
      <c r="RMR195" s="478"/>
      <c r="RMS195" s="478"/>
      <c r="RMT195" s="478"/>
      <c r="RMU195" s="478"/>
      <c r="RMV195" s="478"/>
      <c r="RMW195" s="478"/>
      <c r="RMX195" s="478"/>
      <c r="RMY195" s="478"/>
      <c r="RMZ195" s="478"/>
      <c r="RNA195" s="478"/>
      <c r="RNB195" s="478"/>
      <c r="RNC195" s="478"/>
      <c r="RND195" s="478"/>
      <c r="RNE195" s="478"/>
      <c r="RNF195" s="478"/>
      <c r="RNG195" s="478"/>
      <c r="RNH195" s="478"/>
      <c r="RNI195" s="478"/>
      <c r="RNJ195" s="478"/>
      <c r="RNK195" s="478"/>
      <c r="RNL195" s="478"/>
      <c r="RNM195" s="478"/>
      <c r="RNN195" s="478"/>
      <c r="RNO195" s="478"/>
      <c r="RNP195" s="478"/>
      <c r="RNQ195" s="478"/>
      <c r="RNR195" s="478"/>
      <c r="RNS195" s="478"/>
      <c r="RNT195" s="478"/>
      <c r="RNU195" s="478"/>
      <c r="RNV195" s="478"/>
      <c r="RNW195" s="478"/>
      <c r="RNX195" s="478"/>
      <c r="RNY195" s="478"/>
      <c r="RNZ195" s="478"/>
      <c r="ROA195" s="478"/>
      <c r="ROB195" s="478"/>
      <c r="ROC195" s="478"/>
      <c r="ROD195" s="478"/>
      <c r="ROE195" s="478"/>
      <c r="ROF195" s="478"/>
      <c r="ROG195" s="478"/>
      <c r="ROH195" s="478"/>
      <c r="ROI195" s="478"/>
      <c r="ROJ195" s="478"/>
      <c r="ROK195" s="478"/>
      <c r="ROL195" s="478"/>
      <c r="ROM195" s="478"/>
      <c r="RON195" s="478"/>
      <c r="ROO195" s="478"/>
      <c r="ROP195" s="478"/>
      <c r="ROQ195" s="478"/>
      <c r="ROR195" s="478"/>
      <c r="ROS195" s="478"/>
      <c r="ROT195" s="478"/>
      <c r="ROU195" s="478"/>
      <c r="ROV195" s="478"/>
      <c r="ROW195" s="478"/>
      <c r="ROX195" s="478"/>
      <c r="ROY195" s="478"/>
      <c r="ROZ195" s="478"/>
      <c r="RPA195" s="478"/>
      <c r="RPB195" s="478"/>
      <c r="RPC195" s="478"/>
      <c r="RPD195" s="478"/>
      <c r="RPE195" s="478"/>
      <c r="RPF195" s="478"/>
      <c r="RPG195" s="478"/>
      <c r="RPH195" s="478"/>
      <c r="RPI195" s="478"/>
      <c r="RPJ195" s="478"/>
      <c r="RPK195" s="478"/>
      <c r="RPL195" s="478"/>
      <c r="RPM195" s="478"/>
      <c r="RPN195" s="478"/>
      <c r="RPO195" s="478"/>
      <c r="RPP195" s="478"/>
      <c r="RPQ195" s="478"/>
      <c r="RPR195" s="478"/>
      <c r="RPS195" s="478"/>
      <c r="RPT195" s="478"/>
      <c r="RPU195" s="478"/>
      <c r="RPV195" s="478"/>
      <c r="RPW195" s="478"/>
      <c r="RPX195" s="478"/>
      <c r="RPY195" s="478"/>
      <c r="RPZ195" s="478"/>
      <c r="RQA195" s="478"/>
      <c r="RQB195" s="478"/>
      <c r="RQC195" s="478"/>
      <c r="RQD195" s="478"/>
      <c r="RQE195" s="478"/>
      <c r="RQF195" s="478"/>
      <c r="RQG195" s="478"/>
      <c r="RQH195" s="478"/>
      <c r="RQI195" s="478"/>
      <c r="RQJ195" s="478"/>
      <c r="RQK195" s="478"/>
      <c r="RQL195" s="478"/>
      <c r="RQM195" s="478"/>
      <c r="RQN195" s="478"/>
      <c r="RQO195" s="478"/>
      <c r="RQP195" s="478"/>
      <c r="RQQ195" s="478"/>
      <c r="RQR195" s="478"/>
      <c r="RQS195" s="478"/>
      <c r="RQT195" s="478"/>
      <c r="RQU195" s="478"/>
      <c r="RQV195" s="478"/>
      <c r="RQW195" s="478"/>
      <c r="RQX195" s="478"/>
      <c r="RQY195" s="478"/>
      <c r="RQZ195" s="478"/>
      <c r="RRA195" s="478"/>
      <c r="RRB195" s="478"/>
      <c r="RRC195" s="478"/>
      <c r="RRD195" s="478"/>
      <c r="RRE195" s="478"/>
      <c r="RRF195" s="478"/>
      <c r="RRG195" s="478"/>
      <c r="RRH195" s="478"/>
      <c r="RRI195" s="478"/>
      <c r="RRJ195" s="478"/>
      <c r="RRK195" s="478"/>
      <c r="RRL195" s="478"/>
      <c r="RRM195" s="478"/>
      <c r="RRN195" s="478"/>
      <c r="RRO195" s="478"/>
      <c r="RRP195" s="478"/>
      <c r="RRQ195" s="478"/>
      <c r="RRR195" s="478"/>
      <c r="RRS195" s="478"/>
      <c r="RRT195" s="478"/>
      <c r="RRU195" s="478"/>
      <c r="RRV195" s="478"/>
      <c r="RRW195" s="478"/>
      <c r="RRX195" s="478"/>
      <c r="RRY195" s="478"/>
      <c r="RRZ195" s="478"/>
      <c r="RSA195" s="478"/>
      <c r="RSB195" s="478"/>
      <c r="RSC195" s="478"/>
      <c r="RSD195" s="478"/>
      <c r="RSE195" s="478"/>
      <c r="RSF195" s="478"/>
      <c r="RSG195" s="478"/>
      <c r="RSH195" s="478"/>
      <c r="RSI195" s="478"/>
      <c r="RSJ195" s="478"/>
      <c r="RSK195" s="478"/>
      <c r="RSL195" s="478"/>
      <c r="RSM195" s="478"/>
      <c r="RSN195" s="478"/>
      <c r="RSO195" s="478"/>
      <c r="RSP195" s="478"/>
      <c r="RSQ195" s="478"/>
      <c r="RSR195" s="478"/>
      <c r="RSS195" s="478"/>
      <c r="RST195" s="478"/>
      <c r="RSU195" s="478"/>
      <c r="RSV195" s="478"/>
      <c r="RSW195" s="478"/>
      <c r="RSX195" s="478"/>
      <c r="RSY195" s="478"/>
      <c r="RSZ195" s="478"/>
      <c r="RTA195" s="478"/>
      <c r="RTB195" s="478"/>
      <c r="RTC195" s="478"/>
      <c r="RTD195" s="478"/>
      <c r="RTE195" s="478"/>
      <c r="RTF195" s="478"/>
      <c r="RTG195" s="478"/>
      <c r="RTH195" s="478"/>
      <c r="RTI195" s="478"/>
      <c r="RTJ195" s="478"/>
      <c r="RTK195" s="478"/>
      <c r="RTL195" s="478"/>
      <c r="RTM195" s="478"/>
      <c r="RTN195" s="478"/>
      <c r="RTO195" s="478"/>
      <c r="RTP195" s="478"/>
      <c r="RTQ195" s="478"/>
      <c r="RTR195" s="478"/>
      <c r="RTS195" s="478"/>
      <c r="RTT195" s="478"/>
      <c r="RTU195" s="478"/>
      <c r="RTV195" s="478"/>
      <c r="RTW195" s="478"/>
      <c r="RTX195" s="478"/>
      <c r="RTY195" s="478"/>
      <c r="RTZ195" s="478"/>
      <c r="RUA195" s="478"/>
      <c r="RUB195" s="478"/>
      <c r="RUC195" s="478"/>
      <c r="RUD195" s="478"/>
      <c r="RUE195" s="478"/>
      <c r="RUF195" s="478"/>
      <c r="RUG195" s="478"/>
      <c r="RUH195" s="478"/>
      <c r="RUI195" s="478"/>
      <c r="RUJ195" s="478"/>
      <c r="RUK195" s="478"/>
      <c r="RUL195" s="478"/>
      <c r="RUM195" s="478"/>
      <c r="RUN195" s="478"/>
      <c r="RUO195" s="478"/>
      <c r="RUP195" s="478"/>
      <c r="RUQ195" s="478"/>
      <c r="RUR195" s="478"/>
      <c r="RUS195" s="478"/>
      <c r="RUT195" s="478"/>
      <c r="RUU195" s="478"/>
      <c r="RUV195" s="478"/>
      <c r="RUW195" s="478"/>
      <c r="RUX195" s="478"/>
      <c r="RUY195" s="478"/>
      <c r="RUZ195" s="478"/>
      <c r="RVA195" s="478"/>
      <c r="RVB195" s="478"/>
      <c r="RVC195" s="478"/>
      <c r="RVD195" s="478"/>
      <c r="RVE195" s="478"/>
      <c r="RVF195" s="478"/>
      <c r="RVG195" s="478"/>
      <c r="RVH195" s="478"/>
      <c r="RVI195" s="478"/>
      <c r="RVJ195" s="478"/>
      <c r="RVK195" s="478"/>
      <c r="RVL195" s="478"/>
      <c r="RVM195" s="478"/>
      <c r="RVN195" s="478"/>
      <c r="RVO195" s="478"/>
      <c r="RVP195" s="478"/>
      <c r="RVQ195" s="478"/>
      <c r="RVR195" s="478"/>
      <c r="RVS195" s="478"/>
      <c r="RVT195" s="478"/>
      <c r="RVU195" s="478"/>
      <c r="RVV195" s="478"/>
      <c r="RVW195" s="478"/>
      <c r="RVX195" s="478"/>
      <c r="RVY195" s="478"/>
      <c r="RVZ195" s="478"/>
      <c r="RWA195" s="478"/>
      <c r="RWB195" s="478"/>
      <c r="RWC195" s="478"/>
      <c r="RWD195" s="478"/>
      <c r="RWE195" s="478"/>
      <c r="RWF195" s="478"/>
      <c r="RWG195" s="478"/>
      <c r="RWH195" s="478"/>
      <c r="RWI195" s="478"/>
      <c r="RWJ195" s="478"/>
      <c r="RWK195" s="478"/>
      <c r="RWL195" s="478"/>
      <c r="RWM195" s="478"/>
      <c r="RWN195" s="478"/>
      <c r="RWO195" s="478"/>
      <c r="RWP195" s="478"/>
      <c r="RWQ195" s="478"/>
      <c r="RWR195" s="478"/>
      <c r="RWS195" s="478"/>
      <c r="RWT195" s="478"/>
      <c r="RWU195" s="478"/>
      <c r="RWV195" s="478"/>
      <c r="RWW195" s="478"/>
      <c r="RWX195" s="478"/>
      <c r="RWY195" s="478"/>
      <c r="RWZ195" s="478"/>
      <c r="RXA195" s="478"/>
      <c r="RXB195" s="478"/>
      <c r="RXC195" s="478"/>
      <c r="RXD195" s="478"/>
      <c r="RXE195" s="478"/>
      <c r="RXF195" s="478"/>
      <c r="RXG195" s="478"/>
      <c r="RXH195" s="478"/>
      <c r="RXI195" s="478"/>
      <c r="RXJ195" s="478"/>
      <c r="RXK195" s="478"/>
      <c r="RXL195" s="478"/>
      <c r="RXM195" s="478"/>
      <c r="RXN195" s="478"/>
      <c r="RXO195" s="478"/>
      <c r="RXP195" s="478"/>
      <c r="RXQ195" s="478"/>
      <c r="RXR195" s="478"/>
      <c r="RXS195" s="478"/>
      <c r="RXT195" s="478"/>
      <c r="RXU195" s="478"/>
      <c r="RXV195" s="478"/>
      <c r="RXW195" s="478"/>
      <c r="RXX195" s="478"/>
      <c r="RXY195" s="478"/>
      <c r="RXZ195" s="478"/>
      <c r="RYA195" s="478"/>
      <c r="RYB195" s="478"/>
      <c r="RYC195" s="478"/>
      <c r="RYD195" s="478"/>
      <c r="RYE195" s="478"/>
      <c r="RYF195" s="478"/>
      <c r="RYG195" s="478"/>
      <c r="RYH195" s="478"/>
      <c r="RYI195" s="478"/>
      <c r="RYJ195" s="478"/>
      <c r="RYK195" s="478"/>
      <c r="RYL195" s="478"/>
      <c r="RYM195" s="478"/>
      <c r="RYN195" s="478"/>
      <c r="RYO195" s="478"/>
      <c r="RYP195" s="478"/>
      <c r="RYQ195" s="478"/>
      <c r="RYR195" s="478"/>
      <c r="RYS195" s="478"/>
      <c r="RYT195" s="478"/>
      <c r="RYU195" s="478"/>
      <c r="RYV195" s="478"/>
      <c r="RYW195" s="478"/>
      <c r="RYX195" s="478"/>
      <c r="RYY195" s="478"/>
      <c r="RYZ195" s="478"/>
      <c r="RZA195" s="478"/>
      <c r="RZB195" s="478"/>
      <c r="RZC195" s="478"/>
      <c r="RZD195" s="478"/>
      <c r="RZE195" s="478"/>
      <c r="RZF195" s="478"/>
      <c r="RZG195" s="478"/>
      <c r="RZH195" s="478"/>
      <c r="RZI195" s="478"/>
      <c r="RZJ195" s="478"/>
      <c r="RZK195" s="478"/>
      <c r="RZL195" s="478"/>
      <c r="RZM195" s="478"/>
      <c r="RZN195" s="478"/>
      <c r="RZO195" s="478"/>
      <c r="RZP195" s="478"/>
      <c r="RZQ195" s="478"/>
      <c r="RZR195" s="478"/>
      <c r="RZS195" s="478"/>
      <c r="RZT195" s="478"/>
      <c r="RZU195" s="478"/>
      <c r="RZV195" s="478"/>
      <c r="RZW195" s="478"/>
      <c r="RZX195" s="478"/>
      <c r="RZY195" s="478"/>
      <c r="RZZ195" s="478"/>
      <c r="SAA195" s="478"/>
      <c r="SAB195" s="478"/>
      <c r="SAC195" s="478"/>
      <c r="SAD195" s="478"/>
      <c r="SAE195" s="478"/>
      <c r="SAF195" s="478"/>
      <c r="SAG195" s="478"/>
      <c r="SAH195" s="478"/>
      <c r="SAI195" s="478"/>
      <c r="SAJ195" s="478"/>
      <c r="SAK195" s="478"/>
      <c r="SAL195" s="478"/>
      <c r="SAM195" s="478"/>
      <c r="SAN195" s="478"/>
      <c r="SAO195" s="478"/>
      <c r="SAP195" s="478"/>
      <c r="SAQ195" s="478"/>
      <c r="SAR195" s="478"/>
      <c r="SAS195" s="478"/>
      <c r="SAT195" s="478"/>
      <c r="SAU195" s="478"/>
      <c r="SAV195" s="478"/>
      <c r="SAW195" s="478"/>
      <c r="SAX195" s="478"/>
      <c r="SAY195" s="478"/>
      <c r="SAZ195" s="478"/>
      <c r="SBA195" s="478"/>
      <c r="SBB195" s="478"/>
      <c r="SBC195" s="478"/>
      <c r="SBD195" s="478"/>
      <c r="SBE195" s="478"/>
      <c r="SBF195" s="478"/>
      <c r="SBG195" s="478"/>
      <c r="SBH195" s="478"/>
      <c r="SBI195" s="478"/>
      <c r="SBJ195" s="478"/>
      <c r="SBK195" s="478"/>
      <c r="SBL195" s="478"/>
      <c r="SBM195" s="478"/>
      <c r="SBN195" s="478"/>
      <c r="SBO195" s="478"/>
      <c r="SBP195" s="478"/>
      <c r="SBQ195" s="478"/>
      <c r="SBR195" s="478"/>
      <c r="SBS195" s="478"/>
      <c r="SBT195" s="478"/>
      <c r="SBU195" s="478"/>
      <c r="SBV195" s="478"/>
      <c r="SBW195" s="478"/>
      <c r="SBX195" s="478"/>
      <c r="SBY195" s="478"/>
      <c r="SBZ195" s="478"/>
      <c r="SCA195" s="478"/>
      <c r="SCB195" s="478"/>
      <c r="SCC195" s="478"/>
      <c r="SCD195" s="478"/>
      <c r="SCE195" s="478"/>
      <c r="SCF195" s="478"/>
      <c r="SCG195" s="478"/>
      <c r="SCH195" s="478"/>
      <c r="SCI195" s="478"/>
      <c r="SCJ195" s="478"/>
      <c r="SCK195" s="478"/>
      <c r="SCL195" s="478"/>
      <c r="SCM195" s="478"/>
      <c r="SCN195" s="478"/>
      <c r="SCO195" s="478"/>
      <c r="SCP195" s="478"/>
      <c r="SCQ195" s="478"/>
      <c r="SCR195" s="478"/>
      <c r="SCS195" s="478"/>
      <c r="SCT195" s="478"/>
      <c r="SCU195" s="478"/>
      <c r="SCV195" s="478"/>
      <c r="SCW195" s="478"/>
      <c r="SCX195" s="478"/>
      <c r="SCY195" s="478"/>
      <c r="SCZ195" s="478"/>
      <c r="SDA195" s="478"/>
      <c r="SDB195" s="478"/>
      <c r="SDC195" s="478"/>
      <c r="SDD195" s="478"/>
      <c r="SDE195" s="478"/>
      <c r="SDF195" s="478"/>
      <c r="SDG195" s="478"/>
      <c r="SDH195" s="478"/>
      <c r="SDI195" s="478"/>
      <c r="SDJ195" s="478"/>
      <c r="SDK195" s="478"/>
      <c r="SDL195" s="478"/>
      <c r="SDM195" s="478"/>
      <c r="SDN195" s="478"/>
      <c r="SDO195" s="478"/>
      <c r="SDP195" s="478"/>
      <c r="SDQ195" s="478"/>
      <c r="SDR195" s="478"/>
      <c r="SDS195" s="478"/>
      <c r="SDT195" s="478"/>
      <c r="SDU195" s="478"/>
      <c r="SDV195" s="478"/>
      <c r="SDW195" s="478"/>
      <c r="SDX195" s="478"/>
      <c r="SDY195" s="478"/>
      <c r="SDZ195" s="478"/>
      <c r="SEA195" s="478"/>
      <c r="SEB195" s="478"/>
      <c r="SEC195" s="478"/>
      <c r="SED195" s="478"/>
      <c r="SEE195" s="478"/>
      <c r="SEF195" s="478"/>
      <c r="SEG195" s="478"/>
      <c r="SEH195" s="478"/>
      <c r="SEI195" s="478"/>
      <c r="SEJ195" s="478"/>
      <c r="SEK195" s="478"/>
      <c r="SEL195" s="478"/>
      <c r="SEM195" s="478"/>
      <c r="SEN195" s="478"/>
      <c r="SEO195" s="478"/>
      <c r="SEP195" s="478"/>
      <c r="SEQ195" s="478"/>
      <c r="SER195" s="478"/>
      <c r="SES195" s="478"/>
      <c r="SET195" s="478"/>
      <c r="SEU195" s="478"/>
      <c r="SEV195" s="478"/>
      <c r="SEW195" s="478"/>
      <c r="SEX195" s="478"/>
      <c r="SEY195" s="478"/>
      <c r="SEZ195" s="478"/>
      <c r="SFA195" s="478"/>
      <c r="SFB195" s="478"/>
      <c r="SFC195" s="478"/>
      <c r="SFD195" s="478"/>
      <c r="SFE195" s="478"/>
      <c r="SFF195" s="478"/>
      <c r="SFG195" s="478"/>
      <c r="SFH195" s="478"/>
      <c r="SFI195" s="478"/>
      <c r="SFJ195" s="478"/>
      <c r="SFK195" s="478"/>
      <c r="SFL195" s="478"/>
      <c r="SFM195" s="478"/>
      <c r="SFN195" s="478"/>
      <c r="SFO195" s="478"/>
      <c r="SFP195" s="478"/>
      <c r="SFQ195" s="478"/>
      <c r="SFR195" s="478"/>
      <c r="SFS195" s="478"/>
      <c r="SFT195" s="478"/>
      <c r="SFU195" s="478"/>
      <c r="SFV195" s="478"/>
      <c r="SFW195" s="478"/>
      <c r="SFX195" s="478"/>
      <c r="SFY195" s="478"/>
      <c r="SFZ195" s="478"/>
      <c r="SGA195" s="478"/>
      <c r="SGB195" s="478"/>
      <c r="SGC195" s="478"/>
      <c r="SGD195" s="478"/>
      <c r="SGE195" s="478"/>
      <c r="SGF195" s="478"/>
      <c r="SGG195" s="478"/>
      <c r="SGH195" s="478"/>
      <c r="SGI195" s="478"/>
      <c r="SGJ195" s="478"/>
      <c r="SGK195" s="478"/>
      <c r="SGL195" s="478"/>
      <c r="SGM195" s="478"/>
      <c r="SGN195" s="478"/>
      <c r="SGO195" s="478"/>
      <c r="SGP195" s="478"/>
      <c r="SGQ195" s="478"/>
      <c r="SGR195" s="478"/>
      <c r="SGS195" s="478"/>
      <c r="SGT195" s="478"/>
      <c r="SGU195" s="478"/>
      <c r="SGV195" s="478"/>
      <c r="SGW195" s="478"/>
      <c r="SGX195" s="478"/>
      <c r="SGY195" s="478"/>
      <c r="SGZ195" s="478"/>
      <c r="SHA195" s="478"/>
      <c r="SHB195" s="478"/>
      <c r="SHC195" s="478"/>
      <c r="SHD195" s="478"/>
      <c r="SHE195" s="478"/>
      <c r="SHF195" s="478"/>
      <c r="SHG195" s="478"/>
      <c r="SHH195" s="478"/>
      <c r="SHI195" s="478"/>
      <c r="SHJ195" s="478"/>
      <c r="SHK195" s="478"/>
      <c r="SHL195" s="478"/>
      <c r="SHM195" s="478"/>
      <c r="SHN195" s="478"/>
      <c r="SHO195" s="478"/>
      <c r="SHP195" s="478"/>
      <c r="SHQ195" s="478"/>
      <c r="SHR195" s="478"/>
      <c r="SHS195" s="478"/>
      <c r="SHT195" s="478"/>
      <c r="SHU195" s="478"/>
      <c r="SHV195" s="478"/>
      <c r="SHW195" s="478"/>
      <c r="SHX195" s="478"/>
      <c r="SHY195" s="478"/>
      <c r="SHZ195" s="478"/>
      <c r="SIA195" s="478"/>
      <c r="SIB195" s="478"/>
      <c r="SIC195" s="478"/>
      <c r="SID195" s="478"/>
      <c r="SIE195" s="478"/>
      <c r="SIF195" s="478"/>
      <c r="SIG195" s="478"/>
      <c r="SIH195" s="478"/>
      <c r="SII195" s="478"/>
      <c r="SIJ195" s="478"/>
      <c r="SIK195" s="478"/>
      <c r="SIL195" s="478"/>
      <c r="SIM195" s="478"/>
      <c r="SIN195" s="478"/>
      <c r="SIO195" s="478"/>
      <c r="SIP195" s="478"/>
      <c r="SIQ195" s="478"/>
      <c r="SIR195" s="478"/>
      <c r="SIS195" s="478"/>
      <c r="SIT195" s="478"/>
      <c r="SIU195" s="478"/>
      <c r="SIV195" s="478"/>
      <c r="SIW195" s="478"/>
      <c r="SIX195" s="478"/>
      <c r="SIY195" s="478"/>
      <c r="SIZ195" s="478"/>
      <c r="SJA195" s="478"/>
      <c r="SJB195" s="478"/>
      <c r="SJC195" s="478"/>
      <c r="SJD195" s="478"/>
      <c r="SJE195" s="478"/>
      <c r="SJF195" s="478"/>
      <c r="SJG195" s="478"/>
      <c r="SJH195" s="478"/>
      <c r="SJI195" s="478"/>
      <c r="SJJ195" s="478"/>
      <c r="SJK195" s="478"/>
      <c r="SJL195" s="478"/>
      <c r="SJM195" s="478"/>
      <c r="SJN195" s="478"/>
      <c r="SJO195" s="478"/>
      <c r="SJP195" s="478"/>
      <c r="SJQ195" s="478"/>
      <c r="SJR195" s="478"/>
      <c r="SJS195" s="478"/>
      <c r="SJT195" s="478"/>
      <c r="SJU195" s="478"/>
      <c r="SJV195" s="478"/>
      <c r="SJW195" s="478"/>
      <c r="SJX195" s="478"/>
      <c r="SJY195" s="478"/>
      <c r="SJZ195" s="478"/>
      <c r="SKA195" s="478"/>
      <c r="SKB195" s="478"/>
      <c r="SKC195" s="478"/>
      <c r="SKD195" s="478"/>
      <c r="SKE195" s="478"/>
      <c r="SKF195" s="478"/>
      <c r="SKG195" s="478"/>
      <c r="SKH195" s="478"/>
      <c r="SKI195" s="478"/>
      <c r="SKJ195" s="478"/>
      <c r="SKK195" s="478"/>
      <c r="SKL195" s="478"/>
      <c r="SKM195" s="478"/>
      <c r="SKN195" s="478"/>
      <c r="SKO195" s="478"/>
      <c r="SKP195" s="478"/>
      <c r="SKQ195" s="478"/>
      <c r="SKR195" s="478"/>
      <c r="SKS195" s="478"/>
      <c r="SKT195" s="478"/>
      <c r="SKU195" s="478"/>
      <c r="SKV195" s="478"/>
      <c r="SKW195" s="478"/>
      <c r="SKX195" s="478"/>
      <c r="SKY195" s="478"/>
      <c r="SKZ195" s="478"/>
      <c r="SLA195" s="478"/>
      <c r="SLB195" s="478"/>
      <c r="SLC195" s="478"/>
      <c r="SLD195" s="478"/>
      <c r="SLE195" s="478"/>
      <c r="SLF195" s="478"/>
      <c r="SLG195" s="478"/>
      <c r="SLH195" s="478"/>
      <c r="SLI195" s="478"/>
      <c r="SLJ195" s="478"/>
      <c r="SLK195" s="478"/>
      <c r="SLL195" s="478"/>
      <c r="SLM195" s="478"/>
      <c r="SLN195" s="478"/>
      <c r="SLO195" s="478"/>
      <c r="SLP195" s="478"/>
      <c r="SLQ195" s="478"/>
      <c r="SLR195" s="478"/>
      <c r="SLS195" s="478"/>
      <c r="SLT195" s="478"/>
      <c r="SLU195" s="478"/>
      <c r="SLV195" s="478"/>
      <c r="SLW195" s="478"/>
      <c r="SLX195" s="478"/>
      <c r="SLY195" s="478"/>
      <c r="SLZ195" s="478"/>
      <c r="SMA195" s="478"/>
      <c r="SMB195" s="478"/>
      <c r="SMC195" s="478"/>
      <c r="SMD195" s="478"/>
      <c r="SME195" s="478"/>
      <c r="SMF195" s="478"/>
      <c r="SMG195" s="478"/>
      <c r="SMH195" s="478"/>
      <c r="SMI195" s="478"/>
      <c r="SMJ195" s="478"/>
      <c r="SMK195" s="478"/>
      <c r="SML195" s="478"/>
      <c r="SMM195" s="478"/>
      <c r="SMN195" s="478"/>
      <c r="SMO195" s="478"/>
      <c r="SMP195" s="478"/>
      <c r="SMQ195" s="478"/>
      <c r="SMR195" s="478"/>
      <c r="SMS195" s="478"/>
      <c r="SMT195" s="478"/>
      <c r="SMU195" s="478"/>
      <c r="SMV195" s="478"/>
      <c r="SMW195" s="478"/>
      <c r="SMX195" s="478"/>
      <c r="SMY195" s="478"/>
      <c r="SMZ195" s="478"/>
      <c r="SNA195" s="478"/>
      <c r="SNB195" s="478"/>
      <c r="SNC195" s="478"/>
      <c r="SND195" s="478"/>
      <c r="SNE195" s="478"/>
      <c r="SNF195" s="478"/>
      <c r="SNG195" s="478"/>
      <c r="SNH195" s="478"/>
      <c r="SNI195" s="478"/>
      <c r="SNJ195" s="478"/>
      <c r="SNK195" s="478"/>
      <c r="SNL195" s="478"/>
      <c r="SNM195" s="478"/>
      <c r="SNN195" s="478"/>
      <c r="SNO195" s="478"/>
      <c r="SNP195" s="478"/>
      <c r="SNQ195" s="478"/>
      <c r="SNR195" s="478"/>
      <c r="SNS195" s="478"/>
      <c r="SNT195" s="478"/>
      <c r="SNU195" s="478"/>
      <c r="SNV195" s="478"/>
      <c r="SNW195" s="478"/>
      <c r="SNX195" s="478"/>
      <c r="SNY195" s="478"/>
      <c r="SNZ195" s="478"/>
      <c r="SOA195" s="478"/>
      <c r="SOB195" s="478"/>
      <c r="SOC195" s="478"/>
      <c r="SOD195" s="478"/>
      <c r="SOE195" s="478"/>
      <c r="SOF195" s="478"/>
      <c r="SOG195" s="478"/>
      <c r="SOH195" s="478"/>
      <c r="SOI195" s="478"/>
      <c r="SOJ195" s="478"/>
      <c r="SOK195" s="478"/>
      <c r="SOL195" s="478"/>
      <c r="SOM195" s="478"/>
      <c r="SON195" s="478"/>
      <c r="SOO195" s="478"/>
      <c r="SOP195" s="478"/>
      <c r="SOQ195" s="478"/>
      <c r="SOR195" s="478"/>
      <c r="SOS195" s="478"/>
      <c r="SOT195" s="478"/>
      <c r="SOU195" s="478"/>
      <c r="SOV195" s="478"/>
      <c r="SOW195" s="478"/>
      <c r="SOX195" s="478"/>
      <c r="SOY195" s="478"/>
      <c r="SOZ195" s="478"/>
      <c r="SPA195" s="478"/>
      <c r="SPB195" s="478"/>
      <c r="SPC195" s="478"/>
      <c r="SPD195" s="478"/>
      <c r="SPE195" s="478"/>
      <c r="SPF195" s="478"/>
      <c r="SPG195" s="478"/>
      <c r="SPH195" s="478"/>
      <c r="SPI195" s="478"/>
      <c r="SPJ195" s="478"/>
      <c r="SPK195" s="478"/>
      <c r="SPL195" s="478"/>
      <c r="SPM195" s="478"/>
      <c r="SPN195" s="478"/>
      <c r="SPO195" s="478"/>
      <c r="SPP195" s="478"/>
      <c r="SPQ195" s="478"/>
      <c r="SPR195" s="478"/>
      <c r="SPS195" s="478"/>
      <c r="SPT195" s="478"/>
      <c r="SPU195" s="478"/>
      <c r="SPV195" s="478"/>
      <c r="SPW195" s="478"/>
      <c r="SPX195" s="478"/>
      <c r="SPY195" s="478"/>
      <c r="SPZ195" s="478"/>
      <c r="SQA195" s="478"/>
      <c r="SQB195" s="478"/>
      <c r="SQC195" s="478"/>
      <c r="SQD195" s="478"/>
      <c r="SQE195" s="478"/>
      <c r="SQF195" s="478"/>
      <c r="SQG195" s="478"/>
      <c r="SQH195" s="478"/>
      <c r="SQI195" s="478"/>
      <c r="SQJ195" s="478"/>
      <c r="SQK195" s="478"/>
      <c r="SQL195" s="478"/>
      <c r="SQM195" s="478"/>
      <c r="SQN195" s="478"/>
      <c r="SQO195" s="478"/>
      <c r="SQP195" s="478"/>
      <c r="SQQ195" s="478"/>
      <c r="SQR195" s="478"/>
      <c r="SQS195" s="478"/>
      <c r="SQT195" s="478"/>
      <c r="SQU195" s="478"/>
      <c r="SQV195" s="478"/>
      <c r="SQW195" s="478"/>
      <c r="SQX195" s="478"/>
      <c r="SQY195" s="478"/>
      <c r="SQZ195" s="478"/>
      <c r="SRA195" s="478"/>
      <c r="SRB195" s="478"/>
      <c r="SRC195" s="478"/>
      <c r="SRD195" s="478"/>
      <c r="SRE195" s="478"/>
      <c r="SRF195" s="478"/>
      <c r="SRG195" s="478"/>
      <c r="SRH195" s="478"/>
      <c r="SRI195" s="478"/>
      <c r="SRJ195" s="478"/>
      <c r="SRK195" s="478"/>
      <c r="SRL195" s="478"/>
      <c r="SRM195" s="478"/>
      <c r="SRN195" s="478"/>
      <c r="SRO195" s="478"/>
      <c r="SRP195" s="478"/>
      <c r="SRQ195" s="478"/>
      <c r="SRR195" s="478"/>
      <c r="SRS195" s="478"/>
      <c r="SRT195" s="478"/>
      <c r="SRU195" s="478"/>
      <c r="SRV195" s="478"/>
      <c r="SRW195" s="478"/>
      <c r="SRX195" s="478"/>
      <c r="SRY195" s="478"/>
      <c r="SRZ195" s="478"/>
      <c r="SSA195" s="478"/>
      <c r="SSB195" s="478"/>
      <c r="SSC195" s="478"/>
      <c r="SSD195" s="478"/>
      <c r="SSE195" s="478"/>
      <c r="SSF195" s="478"/>
      <c r="SSG195" s="478"/>
      <c r="SSH195" s="478"/>
      <c r="SSI195" s="478"/>
      <c r="SSJ195" s="478"/>
      <c r="SSK195" s="478"/>
      <c r="SSL195" s="478"/>
      <c r="SSM195" s="478"/>
      <c r="SSN195" s="478"/>
      <c r="SSO195" s="478"/>
      <c r="SSP195" s="478"/>
      <c r="SSQ195" s="478"/>
      <c r="SSR195" s="478"/>
      <c r="SSS195" s="478"/>
      <c r="SST195" s="478"/>
      <c r="SSU195" s="478"/>
      <c r="SSV195" s="478"/>
      <c r="SSW195" s="478"/>
      <c r="SSX195" s="478"/>
      <c r="SSY195" s="478"/>
      <c r="SSZ195" s="478"/>
      <c r="STA195" s="478"/>
      <c r="STB195" s="478"/>
      <c r="STC195" s="478"/>
      <c r="STD195" s="478"/>
      <c r="STE195" s="478"/>
      <c r="STF195" s="478"/>
      <c r="STG195" s="478"/>
      <c r="STH195" s="478"/>
      <c r="STI195" s="478"/>
      <c r="STJ195" s="478"/>
      <c r="STK195" s="478"/>
      <c r="STL195" s="478"/>
      <c r="STM195" s="478"/>
      <c r="STN195" s="478"/>
      <c r="STO195" s="478"/>
      <c r="STP195" s="478"/>
      <c r="STQ195" s="478"/>
      <c r="STR195" s="478"/>
      <c r="STS195" s="478"/>
      <c r="STT195" s="478"/>
      <c r="STU195" s="478"/>
      <c r="STV195" s="478"/>
      <c r="STW195" s="478"/>
      <c r="STX195" s="478"/>
      <c r="STY195" s="478"/>
      <c r="STZ195" s="478"/>
      <c r="SUA195" s="478"/>
      <c r="SUB195" s="478"/>
      <c r="SUC195" s="478"/>
      <c r="SUD195" s="478"/>
      <c r="SUE195" s="478"/>
      <c r="SUF195" s="478"/>
      <c r="SUG195" s="478"/>
      <c r="SUH195" s="478"/>
      <c r="SUI195" s="478"/>
      <c r="SUJ195" s="478"/>
      <c r="SUK195" s="478"/>
      <c r="SUL195" s="478"/>
      <c r="SUM195" s="478"/>
      <c r="SUN195" s="478"/>
      <c r="SUO195" s="478"/>
      <c r="SUP195" s="478"/>
      <c r="SUQ195" s="478"/>
      <c r="SUR195" s="478"/>
      <c r="SUS195" s="478"/>
      <c r="SUT195" s="478"/>
      <c r="SUU195" s="478"/>
      <c r="SUV195" s="478"/>
      <c r="SUW195" s="478"/>
      <c r="SUX195" s="478"/>
      <c r="SUY195" s="478"/>
      <c r="SUZ195" s="478"/>
      <c r="SVA195" s="478"/>
      <c r="SVB195" s="478"/>
      <c r="SVC195" s="478"/>
      <c r="SVD195" s="478"/>
      <c r="SVE195" s="478"/>
      <c r="SVF195" s="478"/>
      <c r="SVG195" s="478"/>
      <c r="SVH195" s="478"/>
      <c r="SVI195" s="478"/>
      <c r="SVJ195" s="478"/>
      <c r="SVK195" s="478"/>
      <c r="SVL195" s="478"/>
      <c r="SVM195" s="478"/>
      <c r="SVN195" s="478"/>
      <c r="SVO195" s="478"/>
      <c r="SVP195" s="478"/>
      <c r="SVQ195" s="478"/>
      <c r="SVR195" s="478"/>
      <c r="SVS195" s="478"/>
      <c r="SVT195" s="478"/>
      <c r="SVU195" s="478"/>
      <c r="SVV195" s="478"/>
      <c r="SVW195" s="478"/>
      <c r="SVX195" s="478"/>
      <c r="SVY195" s="478"/>
      <c r="SVZ195" s="478"/>
      <c r="SWA195" s="478"/>
      <c r="SWB195" s="478"/>
      <c r="SWC195" s="478"/>
      <c r="SWD195" s="478"/>
      <c r="SWE195" s="478"/>
      <c r="SWF195" s="478"/>
      <c r="SWG195" s="478"/>
      <c r="SWH195" s="478"/>
      <c r="SWI195" s="478"/>
      <c r="SWJ195" s="478"/>
      <c r="SWK195" s="478"/>
      <c r="SWL195" s="478"/>
      <c r="SWM195" s="478"/>
      <c r="SWN195" s="478"/>
      <c r="SWO195" s="478"/>
      <c r="SWP195" s="478"/>
      <c r="SWQ195" s="478"/>
      <c r="SWR195" s="478"/>
      <c r="SWS195" s="478"/>
      <c r="SWT195" s="478"/>
      <c r="SWU195" s="478"/>
      <c r="SWV195" s="478"/>
      <c r="SWW195" s="478"/>
      <c r="SWX195" s="478"/>
      <c r="SWY195" s="478"/>
      <c r="SWZ195" s="478"/>
      <c r="SXA195" s="478"/>
      <c r="SXB195" s="478"/>
      <c r="SXC195" s="478"/>
      <c r="SXD195" s="478"/>
      <c r="SXE195" s="478"/>
      <c r="SXF195" s="478"/>
      <c r="SXG195" s="478"/>
      <c r="SXH195" s="478"/>
      <c r="SXI195" s="478"/>
      <c r="SXJ195" s="478"/>
      <c r="SXK195" s="478"/>
      <c r="SXL195" s="478"/>
      <c r="SXM195" s="478"/>
      <c r="SXN195" s="478"/>
      <c r="SXO195" s="478"/>
      <c r="SXP195" s="478"/>
      <c r="SXQ195" s="478"/>
      <c r="SXR195" s="478"/>
      <c r="SXS195" s="478"/>
      <c r="SXT195" s="478"/>
      <c r="SXU195" s="478"/>
      <c r="SXV195" s="478"/>
      <c r="SXW195" s="478"/>
      <c r="SXX195" s="478"/>
      <c r="SXY195" s="478"/>
      <c r="SXZ195" s="478"/>
      <c r="SYA195" s="478"/>
      <c r="SYB195" s="478"/>
      <c r="SYC195" s="478"/>
      <c r="SYD195" s="478"/>
      <c r="SYE195" s="478"/>
      <c r="SYF195" s="478"/>
      <c r="SYG195" s="478"/>
      <c r="SYH195" s="478"/>
      <c r="SYI195" s="478"/>
      <c r="SYJ195" s="478"/>
      <c r="SYK195" s="478"/>
      <c r="SYL195" s="478"/>
      <c r="SYM195" s="478"/>
      <c r="SYN195" s="478"/>
      <c r="SYO195" s="478"/>
      <c r="SYP195" s="478"/>
      <c r="SYQ195" s="478"/>
      <c r="SYR195" s="478"/>
      <c r="SYS195" s="478"/>
      <c r="SYT195" s="478"/>
      <c r="SYU195" s="478"/>
      <c r="SYV195" s="478"/>
      <c r="SYW195" s="478"/>
      <c r="SYX195" s="478"/>
      <c r="SYY195" s="478"/>
      <c r="SYZ195" s="478"/>
      <c r="SZA195" s="478"/>
      <c r="SZB195" s="478"/>
      <c r="SZC195" s="478"/>
      <c r="SZD195" s="478"/>
      <c r="SZE195" s="478"/>
      <c r="SZF195" s="478"/>
      <c r="SZG195" s="478"/>
      <c r="SZH195" s="478"/>
      <c r="SZI195" s="478"/>
      <c r="SZJ195" s="478"/>
      <c r="SZK195" s="478"/>
      <c r="SZL195" s="478"/>
      <c r="SZM195" s="478"/>
      <c r="SZN195" s="478"/>
      <c r="SZO195" s="478"/>
      <c r="SZP195" s="478"/>
      <c r="SZQ195" s="478"/>
      <c r="SZR195" s="478"/>
      <c r="SZS195" s="478"/>
      <c r="SZT195" s="478"/>
      <c r="SZU195" s="478"/>
      <c r="SZV195" s="478"/>
      <c r="SZW195" s="478"/>
      <c r="SZX195" s="478"/>
      <c r="SZY195" s="478"/>
      <c r="SZZ195" s="478"/>
      <c r="TAA195" s="478"/>
      <c r="TAB195" s="478"/>
      <c r="TAC195" s="478"/>
      <c r="TAD195" s="478"/>
      <c r="TAE195" s="478"/>
      <c r="TAF195" s="478"/>
      <c r="TAG195" s="478"/>
      <c r="TAH195" s="478"/>
      <c r="TAI195" s="478"/>
      <c r="TAJ195" s="478"/>
      <c r="TAK195" s="478"/>
      <c r="TAL195" s="478"/>
      <c r="TAM195" s="478"/>
      <c r="TAN195" s="478"/>
      <c r="TAO195" s="478"/>
      <c r="TAP195" s="478"/>
      <c r="TAQ195" s="478"/>
      <c r="TAR195" s="478"/>
      <c r="TAS195" s="478"/>
      <c r="TAT195" s="478"/>
      <c r="TAU195" s="478"/>
      <c r="TAV195" s="478"/>
      <c r="TAW195" s="478"/>
      <c r="TAX195" s="478"/>
      <c r="TAY195" s="478"/>
      <c r="TAZ195" s="478"/>
      <c r="TBA195" s="478"/>
      <c r="TBB195" s="478"/>
      <c r="TBC195" s="478"/>
      <c r="TBD195" s="478"/>
      <c r="TBE195" s="478"/>
      <c r="TBF195" s="478"/>
      <c r="TBG195" s="478"/>
      <c r="TBH195" s="478"/>
      <c r="TBI195" s="478"/>
      <c r="TBJ195" s="478"/>
      <c r="TBK195" s="478"/>
      <c r="TBL195" s="478"/>
      <c r="TBM195" s="478"/>
      <c r="TBN195" s="478"/>
      <c r="TBO195" s="478"/>
      <c r="TBP195" s="478"/>
      <c r="TBQ195" s="478"/>
      <c r="TBR195" s="478"/>
      <c r="TBS195" s="478"/>
      <c r="TBT195" s="478"/>
      <c r="TBU195" s="478"/>
      <c r="TBV195" s="478"/>
      <c r="TBW195" s="478"/>
      <c r="TBX195" s="478"/>
      <c r="TBY195" s="478"/>
      <c r="TBZ195" s="478"/>
      <c r="TCA195" s="478"/>
      <c r="TCB195" s="478"/>
      <c r="TCC195" s="478"/>
      <c r="TCD195" s="478"/>
      <c r="TCE195" s="478"/>
      <c r="TCF195" s="478"/>
      <c r="TCG195" s="478"/>
      <c r="TCH195" s="478"/>
      <c r="TCI195" s="478"/>
      <c r="TCJ195" s="478"/>
      <c r="TCK195" s="478"/>
      <c r="TCL195" s="478"/>
      <c r="TCM195" s="478"/>
      <c r="TCN195" s="478"/>
      <c r="TCO195" s="478"/>
      <c r="TCP195" s="478"/>
      <c r="TCQ195" s="478"/>
      <c r="TCR195" s="478"/>
      <c r="TCS195" s="478"/>
      <c r="TCT195" s="478"/>
      <c r="TCU195" s="478"/>
      <c r="TCV195" s="478"/>
      <c r="TCW195" s="478"/>
      <c r="TCX195" s="478"/>
      <c r="TCY195" s="478"/>
      <c r="TCZ195" s="478"/>
      <c r="TDA195" s="478"/>
      <c r="TDB195" s="478"/>
      <c r="TDC195" s="478"/>
      <c r="TDD195" s="478"/>
      <c r="TDE195" s="478"/>
      <c r="TDF195" s="478"/>
      <c r="TDG195" s="478"/>
      <c r="TDH195" s="478"/>
      <c r="TDI195" s="478"/>
      <c r="TDJ195" s="478"/>
      <c r="TDK195" s="478"/>
      <c r="TDL195" s="478"/>
      <c r="TDM195" s="478"/>
      <c r="TDN195" s="478"/>
      <c r="TDO195" s="478"/>
      <c r="TDP195" s="478"/>
      <c r="TDQ195" s="478"/>
      <c r="TDR195" s="478"/>
      <c r="TDS195" s="478"/>
      <c r="TDT195" s="478"/>
      <c r="TDU195" s="478"/>
      <c r="TDV195" s="478"/>
      <c r="TDW195" s="478"/>
      <c r="TDX195" s="478"/>
      <c r="TDY195" s="478"/>
      <c r="TDZ195" s="478"/>
      <c r="TEA195" s="478"/>
      <c r="TEB195" s="478"/>
      <c r="TEC195" s="478"/>
      <c r="TED195" s="478"/>
      <c r="TEE195" s="478"/>
      <c r="TEF195" s="478"/>
      <c r="TEG195" s="478"/>
      <c r="TEH195" s="478"/>
      <c r="TEI195" s="478"/>
      <c r="TEJ195" s="478"/>
      <c r="TEK195" s="478"/>
      <c r="TEL195" s="478"/>
      <c r="TEM195" s="478"/>
      <c r="TEN195" s="478"/>
      <c r="TEO195" s="478"/>
      <c r="TEP195" s="478"/>
      <c r="TEQ195" s="478"/>
      <c r="TER195" s="478"/>
      <c r="TES195" s="478"/>
      <c r="TET195" s="478"/>
      <c r="TEU195" s="478"/>
      <c r="TEV195" s="478"/>
      <c r="TEW195" s="478"/>
      <c r="TEX195" s="478"/>
      <c r="TEY195" s="478"/>
      <c r="TEZ195" s="478"/>
      <c r="TFA195" s="478"/>
      <c r="TFB195" s="478"/>
      <c r="TFC195" s="478"/>
      <c r="TFD195" s="478"/>
      <c r="TFE195" s="478"/>
      <c r="TFF195" s="478"/>
      <c r="TFG195" s="478"/>
      <c r="TFH195" s="478"/>
      <c r="TFI195" s="478"/>
      <c r="TFJ195" s="478"/>
      <c r="TFK195" s="478"/>
      <c r="TFL195" s="478"/>
      <c r="TFM195" s="478"/>
      <c r="TFN195" s="478"/>
      <c r="TFO195" s="478"/>
      <c r="TFP195" s="478"/>
      <c r="TFQ195" s="478"/>
      <c r="TFR195" s="478"/>
      <c r="TFS195" s="478"/>
      <c r="TFT195" s="478"/>
      <c r="TFU195" s="478"/>
      <c r="TFV195" s="478"/>
      <c r="TFW195" s="478"/>
      <c r="TFX195" s="478"/>
      <c r="TFY195" s="478"/>
      <c r="TFZ195" s="478"/>
      <c r="TGA195" s="478"/>
      <c r="TGB195" s="478"/>
      <c r="TGC195" s="478"/>
      <c r="TGD195" s="478"/>
      <c r="TGE195" s="478"/>
      <c r="TGF195" s="478"/>
      <c r="TGG195" s="478"/>
      <c r="TGH195" s="478"/>
      <c r="TGI195" s="478"/>
      <c r="TGJ195" s="478"/>
      <c r="TGK195" s="478"/>
      <c r="TGL195" s="478"/>
      <c r="TGM195" s="478"/>
      <c r="TGN195" s="478"/>
      <c r="TGO195" s="478"/>
      <c r="TGP195" s="478"/>
      <c r="TGQ195" s="478"/>
      <c r="TGR195" s="478"/>
      <c r="TGS195" s="478"/>
      <c r="TGT195" s="478"/>
      <c r="TGU195" s="478"/>
      <c r="TGV195" s="478"/>
      <c r="TGW195" s="478"/>
      <c r="TGX195" s="478"/>
      <c r="TGY195" s="478"/>
      <c r="TGZ195" s="478"/>
      <c r="THA195" s="478"/>
      <c r="THB195" s="478"/>
      <c r="THC195" s="478"/>
      <c r="THD195" s="478"/>
      <c r="THE195" s="478"/>
      <c r="THF195" s="478"/>
      <c r="THG195" s="478"/>
      <c r="THH195" s="478"/>
      <c r="THI195" s="478"/>
      <c r="THJ195" s="478"/>
      <c r="THK195" s="478"/>
      <c r="THL195" s="478"/>
      <c r="THM195" s="478"/>
      <c r="THN195" s="478"/>
      <c r="THO195" s="478"/>
      <c r="THP195" s="478"/>
      <c r="THQ195" s="478"/>
      <c r="THR195" s="478"/>
      <c r="THS195" s="478"/>
      <c r="THT195" s="478"/>
      <c r="THU195" s="478"/>
      <c r="THV195" s="478"/>
      <c r="THW195" s="478"/>
      <c r="THX195" s="478"/>
      <c r="THY195" s="478"/>
      <c r="THZ195" s="478"/>
      <c r="TIA195" s="478"/>
      <c r="TIB195" s="478"/>
      <c r="TIC195" s="478"/>
      <c r="TID195" s="478"/>
      <c r="TIE195" s="478"/>
      <c r="TIF195" s="478"/>
      <c r="TIG195" s="478"/>
      <c r="TIH195" s="478"/>
      <c r="TII195" s="478"/>
      <c r="TIJ195" s="478"/>
      <c r="TIK195" s="478"/>
      <c r="TIL195" s="478"/>
      <c r="TIM195" s="478"/>
      <c r="TIN195" s="478"/>
      <c r="TIO195" s="478"/>
      <c r="TIP195" s="478"/>
      <c r="TIQ195" s="478"/>
      <c r="TIR195" s="478"/>
      <c r="TIS195" s="478"/>
      <c r="TIT195" s="478"/>
      <c r="TIU195" s="478"/>
      <c r="TIV195" s="478"/>
      <c r="TIW195" s="478"/>
      <c r="TIX195" s="478"/>
      <c r="TIY195" s="478"/>
      <c r="TIZ195" s="478"/>
      <c r="TJA195" s="478"/>
      <c r="TJB195" s="478"/>
      <c r="TJC195" s="478"/>
      <c r="TJD195" s="478"/>
      <c r="TJE195" s="478"/>
      <c r="TJF195" s="478"/>
      <c r="TJG195" s="478"/>
      <c r="TJH195" s="478"/>
      <c r="TJI195" s="478"/>
      <c r="TJJ195" s="478"/>
      <c r="TJK195" s="478"/>
      <c r="TJL195" s="478"/>
      <c r="TJM195" s="478"/>
      <c r="TJN195" s="478"/>
      <c r="TJO195" s="478"/>
      <c r="TJP195" s="478"/>
      <c r="TJQ195" s="478"/>
      <c r="TJR195" s="478"/>
      <c r="TJS195" s="478"/>
      <c r="TJT195" s="478"/>
      <c r="TJU195" s="478"/>
      <c r="TJV195" s="478"/>
      <c r="TJW195" s="478"/>
      <c r="TJX195" s="478"/>
      <c r="TJY195" s="478"/>
      <c r="TJZ195" s="478"/>
      <c r="TKA195" s="478"/>
      <c r="TKB195" s="478"/>
      <c r="TKC195" s="478"/>
      <c r="TKD195" s="478"/>
      <c r="TKE195" s="478"/>
      <c r="TKF195" s="478"/>
      <c r="TKG195" s="478"/>
      <c r="TKH195" s="478"/>
      <c r="TKI195" s="478"/>
      <c r="TKJ195" s="478"/>
      <c r="TKK195" s="478"/>
      <c r="TKL195" s="478"/>
      <c r="TKM195" s="478"/>
      <c r="TKN195" s="478"/>
      <c r="TKO195" s="478"/>
      <c r="TKP195" s="478"/>
      <c r="TKQ195" s="478"/>
      <c r="TKR195" s="478"/>
      <c r="TKS195" s="478"/>
      <c r="TKT195" s="478"/>
      <c r="TKU195" s="478"/>
      <c r="TKV195" s="478"/>
      <c r="TKW195" s="478"/>
      <c r="TKX195" s="478"/>
      <c r="TKY195" s="478"/>
      <c r="TKZ195" s="478"/>
      <c r="TLA195" s="478"/>
      <c r="TLB195" s="478"/>
      <c r="TLC195" s="478"/>
      <c r="TLD195" s="478"/>
      <c r="TLE195" s="478"/>
      <c r="TLF195" s="478"/>
      <c r="TLG195" s="478"/>
      <c r="TLH195" s="478"/>
      <c r="TLI195" s="478"/>
      <c r="TLJ195" s="478"/>
      <c r="TLK195" s="478"/>
      <c r="TLL195" s="478"/>
      <c r="TLM195" s="478"/>
      <c r="TLN195" s="478"/>
      <c r="TLO195" s="478"/>
      <c r="TLP195" s="478"/>
      <c r="TLQ195" s="478"/>
      <c r="TLR195" s="478"/>
      <c r="TLS195" s="478"/>
      <c r="TLT195" s="478"/>
      <c r="TLU195" s="478"/>
      <c r="TLV195" s="478"/>
      <c r="TLW195" s="478"/>
      <c r="TLX195" s="478"/>
      <c r="TLY195" s="478"/>
      <c r="TLZ195" s="478"/>
      <c r="TMA195" s="478"/>
      <c r="TMB195" s="478"/>
      <c r="TMC195" s="478"/>
      <c r="TMD195" s="478"/>
      <c r="TME195" s="478"/>
      <c r="TMF195" s="478"/>
      <c r="TMG195" s="478"/>
      <c r="TMH195" s="478"/>
      <c r="TMI195" s="478"/>
      <c r="TMJ195" s="478"/>
      <c r="TMK195" s="478"/>
      <c r="TML195" s="478"/>
      <c r="TMM195" s="478"/>
      <c r="TMN195" s="478"/>
      <c r="TMO195" s="478"/>
      <c r="TMP195" s="478"/>
      <c r="TMQ195" s="478"/>
      <c r="TMR195" s="478"/>
      <c r="TMS195" s="478"/>
      <c r="TMT195" s="478"/>
      <c r="TMU195" s="478"/>
      <c r="TMV195" s="478"/>
      <c r="TMW195" s="478"/>
      <c r="TMX195" s="478"/>
      <c r="TMY195" s="478"/>
      <c r="TMZ195" s="478"/>
      <c r="TNA195" s="478"/>
      <c r="TNB195" s="478"/>
      <c r="TNC195" s="478"/>
      <c r="TND195" s="478"/>
      <c r="TNE195" s="478"/>
      <c r="TNF195" s="478"/>
      <c r="TNG195" s="478"/>
      <c r="TNH195" s="478"/>
      <c r="TNI195" s="478"/>
      <c r="TNJ195" s="478"/>
      <c r="TNK195" s="478"/>
      <c r="TNL195" s="478"/>
      <c r="TNM195" s="478"/>
      <c r="TNN195" s="478"/>
      <c r="TNO195" s="478"/>
      <c r="TNP195" s="478"/>
      <c r="TNQ195" s="478"/>
      <c r="TNR195" s="478"/>
      <c r="TNS195" s="478"/>
      <c r="TNT195" s="478"/>
      <c r="TNU195" s="478"/>
      <c r="TNV195" s="478"/>
      <c r="TNW195" s="478"/>
      <c r="TNX195" s="478"/>
      <c r="TNY195" s="478"/>
      <c r="TNZ195" s="478"/>
      <c r="TOA195" s="478"/>
      <c r="TOB195" s="478"/>
      <c r="TOC195" s="478"/>
      <c r="TOD195" s="478"/>
      <c r="TOE195" s="478"/>
      <c r="TOF195" s="478"/>
      <c r="TOG195" s="478"/>
      <c r="TOH195" s="478"/>
      <c r="TOI195" s="478"/>
      <c r="TOJ195" s="478"/>
      <c r="TOK195" s="478"/>
      <c r="TOL195" s="478"/>
      <c r="TOM195" s="478"/>
      <c r="TON195" s="478"/>
      <c r="TOO195" s="478"/>
      <c r="TOP195" s="478"/>
      <c r="TOQ195" s="478"/>
      <c r="TOR195" s="478"/>
      <c r="TOS195" s="478"/>
      <c r="TOT195" s="478"/>
      <c r="TOU195" s="478"/>
      <c r="TOV195" s="478"/>
      <c r="TOW195" s="478"/>
      <c r="TOX195" s="478"/>
      <c r="TOY195" s="478"/>
      <c r="TOZ195" s="478"/>
      <c r="TPA195" s="478"/>
      <c r="TPB195" s="478"/>
      <c r="TPC195" s="478"/>
      <c r="TPD195" s="478"/>
      <c r="TPE195" s="478"/>
      <c r="TPF195" s="478"/>
      <c r="TPG195" s="478"/>
      <c r="TPH195" s="478"/>
      <c r="TPI195" s="478"/>
      <c r="TPJ195" s="478"/>
      <c r="TPK195" s="478"/>
      <c r="TPL195" s="478"/>
      <c r="TPM195" s="478"/>
      <c r="TPN195" s="478"/>
      <c r="TPO195" s="478"/>
      <c r="TPP195" s="478"/>
      <c r="TPQ195" s="478"/>
      <c r="TPR195" s="478"/>
      <c r="TPS195" s="478"/>
      <c r="TPT195" s="478"/>
      <c r="TPU195" s="478"/>
      <c r="TPV195" s="478"/>
      <c r="TPW195" s="478"/>
      <c r="TPX195" s="478"/>
      <c r="TPY195" s="478"/>
      <c r="TPZ195" s="478"/>
      <c r="TQA195" s="478"/>
      <c r="TQB195" s="478"/>
      <c r="TQC195" s="478"/>
      <c r="TQD195" s="478"/>
      <c r="TQE195" s="478"/>
      <c r="TQF195" s="478"/>
      <c r="TQG195" s="478"/>
      <c r="TQH195" s="478"/>
      <c r="TQI195" s="478"/>
      <c r="TQJ195" s="478"/>
      <c r="TQK195" s="478"/>
      <c r="TQL195" s="478"/>
      <c r="TQM195" s="478"/>
      <c r="TQN195" s="478"/>
      <c r="TQO195" s="478"/>
      <c r="TQP195" s="478"/>
      <c r="TQQ195" s="478"/>
      <c r="TQR195" s="478"/>
      <c r="TQS195" s="478"/>
      <c r="TQT195" s="478"/>
      <c r="TQU195" s="478"/>
      <c r="TQV195" s="478"/>
      <c r="TQW195" s="478"/>
      <c r="TQX195" s="478"/>
      <c r="TQY195" s="478"/>
      <c r="TQZ195" s="478"/>
      <c r="TRA195" s="478"/>
      <c r="TRB195" s="478"/>
      <c r="TRC195" s="478"/>
      <c r="TRD195" s="478"/>
      <c r="TRE195" s="478"/>
      <c r="TRF195" s="478"/>
      <c r="TRG195" s="478"/>
      <c r="TRH195" s="478"/>
      <c r="TRI195" s="478"/>
      <c r="TRJ195" s="478"/>
      <c r="TRK195" s="478"/>
      <c r="TRL195" s="478"/>
      <c r="TRM195" s="478"/>
      <c r="TRN195" s="478"/>
      <c r="TRO195" s="478"/>
      <c r="TRP195" s="478"/>
      <c r="TRQ195" s="478"/>
      <c r="TRR195" s="478"/>
      <c r="TRS195" s="478"/>
      <c r="TRT195" s="478"/>
      <c r="TRU195" s="478"/>
      <c r="TRV195" s="478"/>
      <c r="TRW195" s="478"/>
      <c r="TRX195" s="478"/>
      <c r="TRY195" s="478"/>
      <c r="TRZ195" s="478"/>
      <c r="TSA195" s="478"/>
      <c r="TSB195" s="478"/>
      <c r="TSC195" s="478"/>
      <c r="TSD195" s="478"/>
      <c r="TSE195" s="478"/>
      <c r="TSF195" s="478"/>
      <c r="TSG195" s="478"/>
      <c r="TSH195" s="478"/>
      <c r="TSI195" s="478"/>
      <c r="TSJ195" s="478"/>
      <c r="TSK195" s="478"/>
      <c r="TSL195" s="478"/>
      <c r="TSM195" s="478"/>
      <c r="TSN195" s="478"/>
      <c r="TSO195" s="478"/>
      <c r="TSP195" s="478"/>
      <c r="TSQ195" s="478"/>
      <c r="TSR195" s="478"/>
      <c r="TSS195" s="478"/>
      <c r="TST195" s="478"/>
      <c r="TSU195" s="478"/>
      <c r="TSV195" s="478"/>
      <c r="TSW195" s="478"/>
      <c r="TSX195" s="478"/>
      <c r="TSY195" s="478"/>
      <c r="TSZ195" s="478"/>
      <c r="TTA195" s="478"/>
      <c r="TTB195" s="478"/>
      <c r="TTC195" s="478"/>
      <c r="TTD195" s="478"/>
      <c r="TTE195" s="478"/>
      <c r="TTF195" s="478"/>
      <c r="TTG195" s="478"/>
      <c r="TTH195" s="478"/>
      <c r="TTI195" s="478"/>
      <c r="TTJ195" s="478"/>
      <c r="TTK195" s="478"/>
      <c r="TTL195" s="478"/>
      <c r="TTM195" s="478"/>
      <c r="TTN195" s="478"/>
      <c r="TTO195" s="478"/>
      <c r="TTP195" s="478"/>
      <c r="TTQ195" s="478"/>
      <c r="TTR195" s="478"/>
      <c r="TTS195" s="478"/>
      <c r="TTT195" s="478"/>
      <c r="TTU195" s="478"/>
      <c r="TTV195" s="478"/>
      <c r="TTW195" s="478"/>
      <c r="TTX195" s="478"/>
      <c r="TTY195" s="478"/>
      <c r="TTZ195" s="478"/>
      <c r="TUA195" s="478"/>
      <c r="TUB195" s="478"/>
      <c r="TUC195" s="478"/>
      <c r="TUD195" s="478"/>
      <c r="TUE195" s="478"/>
      <c r="TUF195" s="478"/>
      <c r="TUG195" s="478"/>
      <c r="TUH195" s="478"/>
      <c r="TUI195" s="478"/>
      <c r="TUJ195" s="478"/>
      <c r="TUK195" s="478"/>
      <c r="TUL195" s="478"/>
      <c r="TUM195" s="478"/>
      <c r="TUN195" s="478"/>
      <c r="TUO195" s="478"/>
      <c r="TUP195" s="478"/>
      <c r="TUQ195" s="478"/>
      <c r="TUR195" s="478"/>
      <c r="TUS195" s="478"/>
      <c r="TUT195" s="478"/>
      <c r="TUU195" s="478"/>
      <c r="TUV195" s="478"/>
      <c r="TUW195" s="478"/>
      <c r="TUX195" s="478"/>
      <c r="TUY195" s="478"/>
      <c r="TUZ195" s="478"/>
      <c r="TVA195" s="478"/>
      <c r="TVB195" s="478"/>
      <c r="TVC195" s="478"/>
      <c r="TVD195" s="478"/>
      <c r="TVE195" s="478"/>
      <c r="TVF195" s="478"/>
      <c r="TVG195" s="478"/>
      <c r="TVH195" s="478"/>
      <c r="TVI195" s="478"/>
      <c r="TVJ195" s="478"/>
      <c r="TVK195" s="478"/>
      <c r="TVL195" s="478"/>
      <c r="TVM195" s="478"/>
      <c r="TVN195" s="478"/>
      <c r="TVO195" s="478"/>
      <c r="TVP195" s="478"/>
      <c r="TVQ195" s="478"/>
      <c r="TVR195" s="478"/>
      <c r="TVS195" s="478"/>
      <c r="TVT195" s="478"/>
      <c r="TVU195" s="478"/>
      <c r="TVV195" s="478"/>
      <c r="TVW195" s="478"/>
      <c r="TVX195" s="478"/>
      <c r="TVY195" s="478"/>
      <c r="TVZ195" s="478"/>
      <c r="TWA195" s="478"/>
      <c r="TWB195" s="478"/>
      <c r="TWC195" s="478"/>
      <c r="TWD195" s="478"/>
      <c r="TWE195" s="478"/>
      <c r="TWF195" s="478"/>
      <c r="TWG195" s="478"/>
      <c r="TWH195" s="478"/>
      <c r="TWI195" s="478"/>
      <c r="TWJ195" s="478"/>
      <c r="TWK195" s="478"/>
      <c r="TWL195" s="478"/>
      <c r="TWM195" s="478"/>
      <c r="TWN195" s="478"/>
      <c r="TWO195" s="478"/>
      <c r="TWP195" s="478"/>
      <c r="TWQ195" s="478"/>
      <c r="TWR195" s="478"/>
      <c r="TWS195" s="478"/>
      <c r="TWT195" s="478"/>
      <c r="TWU195" s="478"/>
      <c r="TWV195" s="478"/>
      <c r="TWW195" s="478"/>
      <c r="TWX195" s="478"/>
      <c r="TWY195" s="478"/>
      <c r="TWZ195" s="478"/>
      <c r="TXA195" s="478"/>
      <c r="TXB195" s="478"/>
      <c r="TXC195" s="478"/>
      <c r="TXD195" s="478"/>
      <c r="TXE195" s="478"/>
      <c r="TXF195" s="478"/>
      <c r="TXG195" s="478"/>
      <c r="TXH195" s="478"/>
      <c r="TXI195" s="478"/>
      <c r="TXJ195" s="478"/>
      <c r="TXK195" s="478"/>
      <c r="TXL195" s="478"/>
      <c r="TXM195" s="478"/>
      <c r="TXN195" s="478"/>
      <c r="TXO195" s="478"/>
      <c r="TXP195" s="478"/>
      <c r="TXQ195" s="478"/>
      <c r="TXR195" s="478"/>
      <c r="TXS195" s="478"/>
      <c r="TXT195" s="478"/>
      <c r="TXU195" s="478"/>
      <c r="TXV195" s="478"/>
      <c r="TXW195" s="478"/>
      <c r="TXX195" s="478"/>
      <c r="TXY195" s="478"/>
      <c r="TXZ195" s="478"/>
      <c r="TYA195" s="478"/>
      <c r="TYB195" s="478"/>
      <c r="TYC195" s="478"/>
      <c r="TYD195" s="478"/>
      <c r="TYE195" s="478"/>
      <c r="TYF195" s="478"/>
      <c r="TYG195" s="478"/>
      <c r="TYH195" s="478"/>
      <c r="TYI195" s="478"/>
      <c r="TYJ195" s="478"/>
      <c r="TYK195" s="478"/>
      <c r="TYL195" s="478"/>
      <c r="TYM195" s="478"/>
      <c r="TYN195" s="478"/>
      <c r="TYO195" s="478"/>
      <c r="TYP195" s="478"/>
      <c r="TYQ195" s="478"/>
      <c r="TYR195" s="478"/>
      <c r="TYS195" s="478"/>
      <c r="TYT195" s="478"/>
      <c r="TYU195" s="478"/>
      <c r="TYV195" s="478"/>
      <c r="TYW195" s="478"/>
      <c r="TYX195" s="478"/>
      <c r="TYY195" s="478"/>
      <c r="TYZ195" s="478"/>
      <c r="TZA195" s="478"/>
      <c r="TZB195" s="478"/>
      <c r="TZC195" s="478"/>
      <c r="TZD195" s="478"/>
      <c r="TZE195" s="478"/>
      <c r="TZF195" s="478"/>
      <c r="TZG195" s="478"/>
      <c r="TZH195" s="478"/>
      <c r="TZI195" s="478"/>
      <c r="TZJ195" s="478"/>
      <c r="TZK195" s="478"/>
      <c r="TZL195" s="478"/>
      <c r="TZM195" s="478"/>
      <c r="TZN195" s="478"/>
      <c r="TZO195" s="478"/>
      <c r="TZP195" s="478"/>
      <c r="TZQ195" s="478"/>
      <c r="TZR195" s="478"/>
      <c r="TZS195" s="478"/>
      <c r="TZT195" s="478"/>
      <c r="TZU195" s="478"/>
      <c r="TZV195" s="478"/>
      <c r="TZW195" s="478"/>
      <c r="TZX195" s="478"/>
      <c r="TZY195" s="478"/>
      <c r="TZZ195" s="478"/>
      <c r="UAA195" s="478"/>
      <c r="UAB195" s="478"/>
      <c r="UAC195" s="478"/>
      <c r="UAD195" s="478"/>
      <c r="UAE195" s="478"/>
      <c r="UAF195" s="478"/>
      <c r="UAG195" s="478"/>
      <c r="UAH195" s="478"/>
      <c r="UAI195" s="478"/>
      <c r="UAJ195" s="478"/>
      <c r="UAK195" s="478"/>
      <c r="UAL195" s="478"/>
      <c r="UAM195" s="478"/>
      <c r="UAN195" s="478"/>
      <c r="UAO195" s="478"/>
      <c r="UAP195" s="478"/>
      <c r="UAQ195" s="478"/>
      <c r="UAR195" s="478"/>
      <c r="UAS195" s="478"/>
      <c r="UAT195" s="478"/>
      <c r="UAU195" s="478"/>
      <c r="UAV195" s="478"/>
      <c r="UAW195" s="478"/>
      <c r="UAX195" s="478"/>
      <c r="UAY195" s="478"/>
      <c r="UAZ195" s="478"/>
      <c r="UBA195" s="478"/>
      <c r="UBB195" s="478"/>
      <c r="UBC195" s="478"/>
      <c r="UBD195" s="478"/>
      <c r="UBE195" s="478"/>
      <c r="UBF195" s="478"/>
      <c r="UBG195" s="478"/>
      <c r="UBH195" s="478"/>
      <c r="UBI195" s="478"/>
      <c r="UBJ195" s="478"/>
      <c r="UBK195" s="478"/>
      <c r="UBL195" s="478"/>
      <c r="UBM195" s="478"/>
      <c r="UBN195" s="478"/>
      <c r="UBO195" s="478"/>
      <c r="UBP195" s="478"/>
      <c r="UBQ195" s="478"/>
      <c r="UBR195" s="478"/>
      <c r="UBS195" s="478"/>
      <c r="UBT195" s="478"/>
      <c r="UBU195" s="478"/>
      <c r="UBV195" s="478"/>
      <c r="UBW195" s="478"/>
      <c r="UBX195" s="478"/>
      <c r="UBY195" s="478"/>
      <c r="UBZ195" s="478"/>
      <c r="UCA195" s="478"/>
      <c r="UCB195" s="478"/>
      <c r="UCC195" s="478"/>
      <c r="UCD195" s="478"/>
      <c r="UCE195" s="478"/>
      <c r="UCF195" s="478"/>
      <c r="UCG195" s="478"/>
      <c r="UCH195" s="478"/>
      <c r="UCI195" s="478"/>
      <c r="UCJ195" s="478"/>
      <c r="UCK195" s="478"/>
      <c r="UCL195" s="478"/>
      <c r="UCM195" s="478"/>
      <c r="UCN195" s="478"/>
      <c r="UCO195" s="478"/>
      <c r="UCP195" s="478"/>
      <c r="UCQ195" s="478"/>
      <c r="UCR195" s="478"/>
      <c r="UCS195" s="478"/>
      <c r="UCT195" s="478"/>
      <c r="UCU195" s="478"/>
      <c r="UCV195" s="478"/>
      <c r="UCW195" s="478"/>
      <c r="UCX195" s="478"/>
      <c r="UCY195" s="478"/>
      <c r="UCZ195" s="478"/>
      <c r="UDA195" s="478"/>
      <c r="UDB195" s="478"/>
      <c r="UDC195" s="478"/>
      <c r="UDD195" s="478"/>
      <c r="UDE195" s="478"/>
      <c r="UDF195" s="478"/>
      <c r="UDG195" s="478"/>
      <c r="UDH195" s="478"/>
      <c r="UDI195" s="478"/>
      <c r="UDJ195" s="478"/>
      <c r="UDK195" s="478"/>
      <c r="UDL195" s="478"/>
      <c r="UDM195" s="478"/>
      <c r="UDN195" s="478"/>
      <c r="UDO195" s="478"/>
      <c r="UDP195" s="478"/>
      <c r="UDQ195" s="478"/>
      <c r="UDR195" s="478"/>
      <c r="UDS195" s="478"/>
      <c r="UDT195" s="478"/>
      <c r="UDU195" s="478"/>
      <c r="UDV195" s="478"/>
      <c r="UDW195" s="478"/>
      <c r="UDX195" s="478"/>
      <c r="UDY195" s="478"/>
      <c r="UDZ195" s="478"/>
      <c r="UEA195" s="478"/>
      <c r="UEB195" s="478"/>
      <c r="UEC195" s="478"/>
      <c r="UED195" s="478"/>
      <c r="UEE195" s="478"/>
      <c r="UEF195" s="478"/>
      <c r="UEG195" s="478"/>
      <c r="UEH195" s="478"/>
      <c r="UEI195" s="478"/>
      <c r="UEJ195" s="478"/>
      <c r="UEK195" s="478"/>
      <c r="UEL195" s="478"/>
      <c r="UEM195" s="478"/>
      <c r="UEN195" s="478"/>
      <c r="UEO195" s="478"/>
      <c r="UEP195" s="478"/>
      <c r="UEQ195" s="478"/>
      <c r="UER195" s="478"/>
      <c r="UES195" s="478"/>
      <c r="UET195" s="478"/>
      <c r="UEU195" s="478"/>
      <c r="UEV195" s="478"/>
      <c r="UEW195" s="478"/>
      <c r="UEX195" s="478"/>
      <c r="UEY195" s="478"/>
      <c r="UEZ195" s="478"/>
      <c r="UFA195" s="478"/>
      <c r="UFB195" s="478"/>
      <c r="UFC195" s="478"/>
      <c r="UFD195" s="478"/>
      <c r="UFE195" s="478"/>
      <c r="UFF195" s="478"/>
      <c r="UFG195" s="478"/>
      <c r="UFH195" s="478"/>
      <c r="UFI195" s="478"/>
      <c r="UFJ195" s="478"/>
      <c r="UFK195" s="478"/>
      <c r="UFL195" s="478"/>
      <c r="UFM195" s="478"/>
      <c r="UFN195" s="478"/>
      <c r="UFO195" s="478"/>
      <c r="UFP195" s="478"/>
      <c r="UFQ195" s="478"/>
      <c r="UFR195" s="478"/>
      <c r="UFS195" s="478"/>
      <c r="UFT195" s="478"/>
      <c r="UFU195" s="478"/>
      <c r="UFV195" s="478"/>
      <c r="UFW195" s="478"/>
      <c r="UFX195" s="478"/>
      <c r="UFY195" s="478"/>
      <c r="UFZ195" s="478"/>
      <c r="UGA195" s="478"/>
      <c r="UGB195" s="478"/>
      <c r="UGC195" s="478"/>
      <c r="UGD195" s="478"/>
      <c r="UGE195" s="478"/>
      <c r="UGF195" s="478"/>
      <c r="UGG195" s="478"/>
      <c r="UGH195" s="478"/>
      <c r="UGI195" s="478"/>
      <c r="UGJ195" s="478"/>
      <c r="UGK195" s="478"/>
      <c r="UGL195" s="478"/>
      <c r="UGM195" s="478"/>
      <c r="UGN195" s="478"/>
      <c r="UGO195" s="478"/>
      <c r="UGP195" s="478"/>
      <c r="UGQ195" s="478"/>
      <c r="UGR195" s="478"/>
      <c r="UGS195" s="478"/>
      <c r="UGT195" s="478"/>
      <c r="UGU195" s="478"/>
      <c r="UGV195" s="478"/>
      <c r="UGW195" s="478"/>
      <c r="UGX195" s="478"/>
      <c r="UGY195" s="478"/>
      <c r="UGZ195" s="478"/>
      <c r="UHA195" s="478"/>
      <c r="UHB195" s="478"/>
      <c r="UHC195" s="478"/>
      <c r="UHD195" s="478"/>
      <c r="UHE195" s="478"/>
      <c r="UHF195" s="478"/>
      <c r="UHG195" s="478"/>
      <c r="UHH195" s="478"/>
      <c r="UHI195" s="478"/>
      <c r="UHJ195" s="478"/>
      <c r="UHK195" s="478"/>
      <c r="UHL195" s="478"/>
      <c r="UHM195" s="478"/>
      <c r="UHN195" s="478"/>
      <c r="UHO195" s="478"/>
      <c r="UHP195" s="478"/>
      <c r="UHQ195" s="478"/>
      <c r="UHR195" s="478"/>
      <c r="UHS195" s="478"/>
      <c r="UHT195" s="478"/>
      <c r="UHU195" s="478"/>
      <c r="UHV195" s="478"/>
      <c r="UHW195" s="478"/>
      <c r="UHX195" s="478"/>
      <c r="UHY195" s="478"/>
      <c r="UHZ195" s="478"/>
      <c r="UIA195" s="478"/>
      <c r="UIB195" s="478"/>
      <c r="UIC195" s="478"/>
      <c r="UID195" s="478"/>
      <c r="UIE195" s="478"/>
      <c r="UIF195" s="478"/>
      <c r="UIG195" s="478"/>
      <c r="UIH195" s="478"/>
      <c r="UII195" s="478"/>
      <c r="UIJ195" s="478"/>
      <c r="UIK195" s="478"/>
      <c r="UIL195" s="478"/>
      <c r="UIM195" s="478"/>
      <c r="UIN195" s="478"/>
      <c r="UIO195" s="478"/>
      <c r="UIP195" s="478"/>
      <c r="UIQ195" s="478"/>
      <c r="UIR195" s="478"/>
      <c r="UIS195" s="478"/>
      <c r="UIT195" s="478"/>
      <c r="UIU195" s="478"/>
      <c r="UIV195" s="478"/>
      <c r="UIW195" s="478"/>
      <c r="UIX195" s="478"/>
      <c r="UIY195" s="478"/>
      <c r="UIZ195" s="478"/>
      <c r="UJA195" s="478"/>
      <c r="UJB195" s="478"/>
      <c r="UJC195" s="478"/>
      <c r="UJD195" s="478"/>
      <c r="UJE195" s="478"/>
      <c r="UJF195" s="478"/>
      <c r="UJG195" s="478"/>
      <c r="UJH195" s="478"/>
      <c r="UJI195" s="478"/>
      <c r="UJJ195" s="478"/>
      <c r="UJK195" s="478"/>
      <c r="UJL195" s="478"/>
      <c r="UJM195" s="478"/>
      <c r="UJN195" s="478"/>
      <c r="UJO195" s="478"/>
      <c r="UJP195" s="478"/>
      <c r="UJQ195" s="478"/>
      <c r="UJR195" s="478"/>
      <c r="UJS195" s="478"/>
      <c r="UJT195" s="478"/>
      <c r="UJU195" s="478"/>
      <c r="UJV195" s="478"/>
      <c r="UJW195" s="478"/>
      <c r="UJX195" s="478"/>
      <c r="UJY195" s="478"/>
      <c r="UJZ195" s="478"/>
      <c r="UKA195" s="478"/>
      <c r="UKB195" s="478"/>
      <c r="UKC195" s="478"/>
      <c r="UKD195" s="478"/>
      <c r="UKE195" s="478"/>
      <c r="UKF195" s="478"/>
      <c r="UKG195" s="478"/>
      <c r="UKH195" s="478"/>
      <c r="UKI195" s="478"/>
      <c r="UKJ195" s="478"/>
      <c r="UKK195" s="478"/>
      <c r="UKL195" s="478"/>
      <c r="UKM195" s="478"/>
      <c r="UKN195" s="478"/>
      <c r="UKO195" s="478"/>
      <c r="UKP195" s="478"/>
      <c r="UKQ195" s="478"/>
      <c r="UKR195" s="478"/>
      <c r="UKS195" s="478"/>
      <c r="UKT195" s="478"/>
      <c r="UKU195" s="478"/>
      <c r="UKV195" s="478"/>
      <c r="UKW195" s="478"/>
      <c r="UKX195" s="478"/>
      <c r="UKY195" s="478"/>
      <c r="UKZ195" s="478"/>
      <c r="ULA195" s="478"/>
      <c r="ULB195" s="478"/>
      <c r="ULC195" s="478"/>
      <c r="ULD195" s="478"/>
      <c r="ULE195" s="478"/>
      <c r="ULF195" s="478"/>
      <c r="ULG195" s="478"/>
      <c r="ULH195" s="478"/>
      <c r="ULI195" s="478"/>
      <c r="ULJ195" s="478"/>
      <c r="ULK195" s="478"/>
      <c r="ULL195" s="478"/>
      <c r="ULM195" s="478"/>
      <c r="ULN195" s="478"/>
      <c r="ULO195" s="478"/>
      <c r="ULP195" s="478"/>
      <c r="ULQ195" s="478"/>
      <c r="ULR195" s="478"/>
      <c r="ULS195" s="478"/>
      <c r="ULT195" s="478"/>
      <c r="ULU195" s="478"/>
      <c r="ULV195" s="478"/>
      <c r="ULW195" s="478"/>
      <c r="ULX195" s="478"/>
      <c r="ULY195" s="478"/>
      <c r="ULZ195" s="478"/>
      <c r="UMA195" s="478"/>
      <c r="UMB195" s="478"/>
      <c r="UMC195" s="478"/>
      <c r="UMD195" s="478"/>
      <c r="UME195" s="478"/>
      <c r="UMF195" s="478"/>
      <c r="UMG195" s="478"/>
      <c r="UMH195" s="478"/>
      <c r="UMI195" s="478"/>
      <c r="UMJ195" s="478"/>
      <c r="UMK195" s="478"/>
      <c r="UML195" s="478"/>
      <c r="UMM195" s="478"/>
      <c r="UMN195" s="478"/>
      <c r="UMO195" s="478"/>
      <c r="UMP195" s="478"/>
      <c r="UMQ195" s="478"/>
      <c r="UMR195" s="478"/>
      <c r="UMS195" s="478"/>
      <c r="UMT195" s="478"/>
      <c r="UMU195" s="478"/>
      <c r="UMV195" s="478"/>
      <c r="UMW195" s="478"/>
      <c r="UMX195" s="478"/>
      <c r="UMY195" s="478"/>
      <c r="UMZ195" s="478"/>
      <c r="UNA195" s="478"/>
      <c r="UNB195" s="478"/>
      <c r="UNC195" s="478"/>
      <c r="UND195" s="478"/>
      <c r="UNE195" s="478"/>
      <c r="UNF195" s="478"/>
      <c r="UNG195" s="478"/>
      <c r="UNH195" s="478"/>
      <c r="UNI195" s="478"/>
      <c r="UNJ195" s="478"/>
      <c r="UNK195" s="478"/>
      <c r="UNL195" s="478"/>
      <c r="UNM195" s="478"/>
      <c r="UNN195" s="478"/>
      <c r="UNO195" s="478"/>
      <c r="UNP195" s="478"/>
      <c r="UNQ195" s="478"/>
      <c r="UNR195" s="478"/>
      <c r="UNS195" s="478"/>
      <c r="UNT195" s="478"/>
      <c r="UNU195" s="478"/>
      <c r="UNV195" s="478"/>
      <c r="UNW195" s="478"/>
      <c r="UNX195" s="478"/>
      <c r="UNY195" s="478"/>
      <c r="UNZ195" s="478"/>
      <c r="UOA195" s="478"/>
      <c r="UOB195" s="478"/>
      <c r="UOC195" s="478"/>
      <c r="UOD195" s="478"/>
      <c r="UOE195" s="478"/>
      <c r="UOF195" s="478"/>
      <c r="UOG195" s="478"/>
      <c r="UOH195" s="478"/>
      <c r="UOI195" s="478"/>
      <c r="UOJ195" s="478"/>
      <c r="UOK195" s="478"/>
      <c r="UOL195" s="478"/>
      <c r="UOM195" s="478"/>
      <c r="UON195" s="478"/>
      <c r="UOO195" s="478"/>
      <c r="UOP195" s="478"/>
      <c r="UOQ195" s="478"/>
      <c r="UOR195" s="478"/>
      <c r="UOS195" s="478"/>
      <c r="UOT195" s="478"/>
      <c r="UOU195" s="478"/>
      <c r="UOV195" s="478"/>
      <c r="UOW195" s="478"/>
      <c r="UOX195" s="478"/>
      <c r="UOY195" s="478"/>
      <c r="UOZ195" s="478"/>
      <c r="UPA195" s="478"/>
      <c r="UPB195" s="478"/>
      <c r="UPC195" s="478"/>
      <c r="UPD195" s="478"/>
      <c r="UPE195" s="478"/>
      <c r="UPF195" s="478"/>
      <c r="UPG195" s="478"/>
      <c r="UPH195" s="478"/>
      <c r="UPI195" s="478"/>
      <c r="UPJ195" s="478"/>
      <c r="UPK195" s="478"/>
      <c r="UPL195" s="478"/>
      <c r="UPM195" s="478"/>
      <c r="UPN195" s="478"/>
      <c r="UPO195" s="478"/>
      <c r="UPP195" s="478"/>
      <c r="UPQ195" s="478"/>
      <c r="UPR195" s="478"/>
      <c r="UPS195" s="478"/>
      <c r="UPT195" s="478"/>
      <c r="UPU195" s="478"/>
      <c r="UPV195" s="478"/>
      <c r="UPW195" s="478"/>
      <c r="UPX195" s="478"/>
      <c r="UPY195" s="478"/>
      <c r="UPZ195" s="478"/>
      <c r="UQA195" s="478"/>
      <c r="UQB195" s="478"/>
      <c r="UQC195" s="478"/>
      <c r="UQD195" s="478"/>
      <c r="UQE195" s="478"/>
      <c r="UQF195" s="478"/>
      <c r="UQG195" s="478"/>
      <c r="UQH195" s="478"/>
      <c r="UQI195" s="478"/>
      <c r="UQJ195" s="478"/>
      <c r="UQK195" s="478"/>
      <c r="UQL195" s="478"/>
      <c r="UQM195" s="478"/>
      <c r="UQN195" s="478"/>
      <c r="UQO195" s="478"/>
      <c r="UQP195" s="478"/>
      <c r="UQQ195" s="478"/>
      <c r="UQR195" s="478"/>
      <c r="UQS195" s="478"/>
      <c r="UQT195" s="478"/>
      <c r="UQU195" s="478"/>
      <c r="UQV195" s="478"/>
      <c r="UQW195" s="478"/>
      <c r="UQX195" s="478"/>
      <c r="UQY195" s="478"/>
      <c r="UQZ195" s="478"/>
      <c r="URA195" s="478"/>
      <c r="URB195" s="478"/>
      <c r="URC195" s="478"/>
      <c r="URD195" s="478"/>
      <c r="URE195" s="478"/>
      <c r="URF195" s="478"/>
      <c r="URG195" s="478"/>
      <c r="URH195" s="478"/>
      <c r="URI195" s="478"/>
      <c r="URJ195" s="478"/>
      <c r="URK195" s="478"/>
      <c r="URL195" s="478"/>
      <c r="URM195" s="478"/>
      <c r="URN195" s="478"/>
      <c r="URO195" s="478"/>
      <c r="URP195" s="478"/>
      <c r="URQ195" s="478"/>
      <c r="URR195" s="478"/>
      <c r="URS195" s="478"/>
      <c r="URT195" s="478"/>
      <c r="URU195" s="478"/>
      <c r="URV195" s="478"/>
      <c r="URW195" s="478"/>
      <c r="URX195" s="478"/>
      <c r="URY195" s="478"/>
      <c r="URZ195" s="478"/>
      <c r="USA195" s="478"/>
      <c r="USB195" s="478"/>
      <c r="USC195" s="478"/>
      <c r="USD195" s="478"/>
      <c r="USE195" s="478"/>
      <c r="USF195" s="478"/>
      <c r="USG195" s="478"/>
      <c r="USH195" s="478"/>
      <c r="USI195" s="478"/>
      <c r="USJ195" s="478"/>
      <c r="USK195" s="478"/>
      <c r="USL195" s="478"/>
      <c r="USM195" s="478"/>
      <c r="USN195" s="478"/>
      <c r="USO195" s="478"/>
      <c r="USP195" s="478"/>
      <c r="USQ195" s="478"/>
      <c r="USR195" s="478"/>
      <c r="USS195" s="478"/>
      <c r="UST195" s="478"/>
      <c r="USU195" s="478"/>
      <c r="USV195" s="478"/>
      <c r="USW195" s="478"/>
      <c r="USX195" s="478"/>
      <c r="USY195" s="478"/>
      <c r="USZ195" s="478"/>
      <c r="UTA195" s="478"/>
      <c r="UTB195" s="478"/>
      <c r="UTC195" s="478"/>
      <c r="UTD195" s="478"/>
      <c r="UTE195" s="478"/>
      <c r="UTF195" s="478"/>
      <c r="UTG195" s="478"/>
      <c r="UTH195" s="478"/>
      <c r="UTI195" s="478"/>
      <c r="UTJ195" s="478"/>
      <c r="UTK195" s="478"/>
      <c r="UTL195" s="478"/>
      <c r="UTM195" s="478"/>
      <c r="UTN195" s="478"/>
      <c r="UTO195" s="478"/>
      <c r="UTP195" s="478"/>
      <c r="UTQ195" s="478"/>
      <c r="UTR195" s="478"/>
      <c r="UTS195" s="478"/>
      <c r="UTT195" s="478"/>
      <c r="UTU195" s="478"/>
      <c r="UTV195" s="478"/>
      <c r="UTW195" s="478"/>
      <c r="UTX195" s="478"/>
      <c r="UTY195" s="478"/>
      <c r="UTZ195" s="478"/>
      <c r="UUA195" s="478"/>
      <c r="UUB195" s="478"/>
      <c r="UUC195" s="478"/>
      <c r="UUD195" s="478"/>
      <c r="UUE195" s="478"/>
      <c r="UUF195" s="478"/>
      <c r="UUG195" s="478"/>
      <c r="UUH195" s="478"/>
      <c r="UUI195" s="478"/>
      <c r="UUJ195" s="478"/>
      <c r="UUK195" s="478"/>
      <c r="UUL195" s="478"/>
      <c r="UUM195" s="478"/>
      <c r="UUN195" s="478"/>
      <c r="UUO195" s="478"/>
      <c r="UUP195" s="478"/>
      <c r="UUQ195" s="478"/>
      <c r="UUR195" s="478"/>
      <c r="UUS195" s="478"/>
      <c r="UUT195" s="478"/>
      <c r="UUU195" s="478"/>
      <c r="UUV195" s="478"/>
      <c r="UUW195" s="478"/>
      <c r="UUX195" s="478"/>
      <c r="UUY195" s="478"/>
      <c r="UUZ195" s="478"/>
      <c r="UVA195" s="478"/>
      <c r="UVB195" s="478"/>
      <c r="UVC195" s="478"/>
      <c r="UVD195" s="478"/>
      <c r="UVE195" s="478"/>
      <c r="UVF195" s="478"/>
      <c r="UVG195" s="478"/>
      <c r="UVH195" s="478"/>
      <c r="UVI195" s="478"/>
      <c r="UVJ195" s="478"/>
      <c r="UVK195" s="478"/>
      <c r="UVL195" s="478"/>
      <c r="UVM195" s="478"/>
      <c r="UVN195" s="478"/>
      <c r="UVO195" s="478"/>
      <c r="UVP195" s="478"/>
      <c r="UVQ195" s="478"/>
      <c r="UVR195" s="478"/>
      <c r="UVS195" s="478"/>
      <c r="UVT195" s="478"/>
      <c r="UVU195" s="478"/>
      <c r="UVV195" s="478"/>
      <c r="UVW195" s="478"/>
      <c r="UVX195" s="478"/>
      <c r="UVY195" s="478"/>
      <c r="UVZ195" s="478"/>
      <c r="UWA195" s="478"/>
      <c r="UWB195" s="478"/>
      <c r="UWC195" s="478"/>
      <c r="UWD195" s="478"/>
      <c r="UWE195" s="478"/>
      <c r="UWF195" s="478"/>
      <c r="UWG195" s="478"/>
      <c r="UWH195" s="478"/>
      <c r="UWI195" s="478"/>
      <c r="UWJ195" s="478"/>
      <c r="UWK195" s="478"/>
      <c r="UWL195" s="478"/>
      <c r="UWM195" s="478"/>
      <c r="UWN195" s="478"/>
      <c r="UWO195" s="478"/>
      <c r="UWP195" s="478"/>
      <c r="UWQ195" s="478"/>
      <c r="UWR195" s="478"/>
      <c r="UWS195" s="478"/>
      <c r="UWT195" s="478"/>
      <c r="UWU195" s="478"/>
      <c r="UWV195" s="478"/>
      <c r="UWW195" s="478"/>
      <c r="UWX195" s="478"/>
      <c r="UWY195" s="478"/>
      <c r="UWZ195" s="478"/>
      <c r="UXA195" s="478"/>
      <c r="UXB195" s="478"/>
      <c r="UXC195" s="478"/>
      <c r="UXD195" s="478"/>
      <c r="UXE195" s="478"/>
      <c r="UXF195" s="478"/>
      <c r="UXG195" s="478"/>
      <c r="UXH195" s="478"/>
      <c r="UXI195" s="478"/>
      <c r="UXJ195" s="478"/>
      <c r="UXK195" s="478"/>
      <c r="UXL195" s="478"/>
      <c r="UXM195" s="478"/>
      <c r="UXN195" s="478"/>
      <c r="UXO195" s="478"/>
      <c r="UXP195" s="478"/>
      <c r="UXQ195" s="478"/>
      <c r="UXR195" s="478"/>
      <c r="UXS195" s="478"/>
      <c r="UXT195" s="478"/>
      <c r="UXU195" s="478"/>
      <c r="UXV195" s="478"/>
      <c r="UXW195" s="478"/>
      <c r="UXX195" s="478"/>
      <c r="UXY195" s="478"/>
      <c r="UXZ195" s="478"/>
      <c r="UYA195" s="478"/>
      <c r="UYB195" s="478"/>
      <c r="UYC195" s="478"/>
      <c r="UYD195" s="478"/>
      <c r="UYE195" s="478"/>
      <c r="UYF195" s="478"/>
      <c r="UYG195" s="478"/>
      <c r="UYH195" s="478"/>
      <c r="UYI195" s="478"/>
      <c r="UYJ195" s="478"/>
      <c r="UYK195" s="478"/>
      <c r="UYL195" s="478"/>
      <c r="UYM195" s="478"/>
      <c r="UYN195" s="478"/>
      <c r="UYO195" s="478"/>
      <c r="UYP195" s="478"/>
      <c r="UYQ195" s="478"/>
      <c r="UYR195" s="478"/>
      <c r="UYS195" s="478"/>
      <c r="UYT195" s="478"/>
      <c r="UYU195" s="478"/>
      <c r="UYV195" s="478"/>
      <c r="UYW195" s="478"/>
      <c r="UYX195" s="478"/>
      <c r="UYY195" s="478"/>
      <c r="UYZ195" s="478"/>
      <c r="UZA195" s="478"/>
      <c r="UZB195" s="478"/>
      <c r="UZC195" s="478"/>
      <c r="UZD195" s="478"/>
      <c r="UZE195" s="478"/>
      <c r="UZF195" s="478"/>
      <c r="UZG195" s="478"/>
      <c r="UZH195" s="478"/>
      <c r="UZI195" s="478"/>
      <c r="UZJ195" s="478"/>
      <c r="UZK195" s="478"/>
      <c r="UZL195" s="478"/>
      <c r="UZM195" s="478"/>
      <c r="UZN195" s="478"/>
      <c r="UZO195" s="478"/>
      <c r="UZP195" s="478"/>
      <c r="UZQ195" s="478"/>
      <c r="UZR195" s="478"/>
      <c r="UZS195" s="478"/>
      <c r="UZT195" s="478"/>
      <c r="UZU195" s="478"/>
      <c r="UZV195" s="478"/>
      <c r="UZW195" s="478"/>
      <c r="UZX195" s="478"/>
      <c r="UZY195" s="478"/>
      <c r="UZZ195" s="478"/>
      <c r="VAA195" s="478"/>
      <c r="VAB195" s="478"/>
      <c r="VAC195" s="478"/>
      <c r="VAD195" s="478"/>
      <c r="VAE195" s="478"/>
      <c r="VAF195" s="478"/>
      <c r="VAG195" s="478"/>
      <c r="VAH195" s="478"/>
      <c r="VAI195" s="478"/>
      <c r="VAJ195" s="478"/>
      <c r="VAK195" s="478"/>
      <c r="VAL195" s="478"/>
      <c r="VAM195" s="478"/>
      <c r="VAN195" s="478"/>
      <c r="VAO195" s="478"/>
      <c r="VAP195" s="478"/>
      <c r="VAQ195" s="478"/>
      <c r="VAR195" s="478"/>
      <c r="VAS195" s="478"/>
      <c r="VAT195" s="478"/>
      <c r="VAU195" s="478"/>
      <c r="VAV195" s="478"/>
      <c r="VAW195" s="478"/>
      <c r="VAX195" s="478"/>
      <c r="VAY195" s="478"/>
      <c r="VAZ195" s="478"/>
      <c r="VBA195" s="478"/>
      <c r="VBB195" s="478"/>
      <c r="VBC195" s="478"/>
      <c r="VBD195" s="478"/>
      <c r="VBE195" s="478"/>
      <c r="VBF195" s="478"/>
      <c r="VBG195" s="478"/>
      <c r="VBH195" s="478"/>
      <c r="VBI195" s="478"/>
      <c r="VBJ195" s="478"/>
      <c r="VBK195" s="478"/>
      <c r="VBL195" s="478"/>
      <c r="VBM195" s="478"/>
      <c r="VBN195" s="478"/>
      <c r="VBO195" s="478"/>
      <c r="VBP195" s="478"/>
      <c r="VBQ195" s="478"/>
      <c r="VBR195" s="478"/>
      <c r="VBS195" s="478"/>
      <c r="VBT195" s="478"/>
      <c r="VBU195" s="478"/>
      <c r="VBV195" s="478"/>
      <c r="VBW195" s="478"/>
      <c r="VBX195" s="478"/>
      <c r="VBY195" s="478"/>
      <c r="VBZ195" s="478"/>
      <c r="VCA195" s="478"/>
      <c r="VCB195" s="478"/>
      <c r="VCC195" s="478"/>
      <c r="VCD195" s="478"/>
      <c r="VCE195" s="478"/>
      <c r="VCF195" s="478"/>
      <c r="VCG195" s="478"/>
      <c r="VCH195" s="478"/>
      <c r="VCI195" s="478"/>
      <c r="VCJ195" s="478"/>
      <c r="VCK195" s="478"/>
      <c r="VCL195" s="478"/>
      <c r="VCM195" s="478"/>
      <c r="VCN195" s="478"/>
      <c r="VCO195" s="478"/>
      <c r="VCP195" s="478"/>
      <c r="VCQ195" s="478"/>
      <c r="VCR195" s="478"/>
      <c r="VCS195" s="478"/>
      <c r="VCT195" s="478"/>
      <c r="VCU195" s="478"/>
      <c r="VCV195" s="478"/>
      <c r="VCW195" s="478"/>
      <c r="VCX195" s="478"/>
      <c r="VCY195" s="478"/>
      <c r="VCZ195" s="478"/>
      <c r="VDA195" s="478"/>
      <c r="VDB195" s="478"/>
      <c r="VDC195" s="478"/>
      <c r="VDD195" s="478"/>
      <c r="VDE195" s="478"/>
      <c r="VDF195" s="478"/>
      <c r="VDG195" s="478"/>
      <c r="VDH195" s="478"/>
      <c r="VDI195" s="478"/>
      <c r="VDJ195" s="478"/>
      <c r="VDK195" s="478"/>
      <c r="VDL195" s="478"/>
      <c r="VDM195" s="478"/>
      <c r="VDN195" s="478"/>
      <c r="VDO195" s="478"/>
      <c r="VDP195" s="478"/>
      <c r="VDQ195" s="478"/>
      <c r="VDR195" s="478"/>
      <c r="VDS195" s="478"/>
      <c r="VDT195" s="478"/>
      <c r="VDU195" s="478"/>
      <c r="VDV195" s="478"/>
      <c r="VDW195" s="478"/>
      <c r="VDX195" s="478"/>
      <c r="VDY195" s="478"/>
      <c r="VDZ195" s="478"/>
      <c r="VEA195" s="478"/>
      <c r="VEB195" s="478"/>
      <c r="VEC195" s="478"/>
      <c r="VED195" s="478"/>
      <c r="VEE195" s="478"/>
      <c r="VEF195" s="478"/>
      <c r="VEG195" s="478"/>
      <c r="VEH195" s="478"/>
      <c r="VEI195" s="478"/>
      <c r="VEJ195" s="478"/>
      <c r="VEK195" s="478"/>
      <c r="VEL195" s="478"/>
      <c r="VEM195" s="478"/>
      <c r="VEN195" s="478"/>
      <c r="VEO195" s="478"/>
      <c r="VEP195" s="478"/>
      <c r="VEQ195" s="478"/>
      <c r="VER195" s="478"/>
      <c r="VES195" s="478"/>
      <c r="VET195" s="478"/>
      <c r="VEU195" s="478"/>
      <c r="VEV195" s="478"/>
      <c r="VEW195" s="478"/>
      <c r="VEX195" s="478"/>
      <c r="VEY195" s="478"/>
      <c r="VEZ195" s="478"/>
      <c r="VFA195" s="478"/>
      <c r="VFB195" s="478"/>
      <c r="VFC195" s="478"/>
      <c r="VFD195" s="478"/>
      <c r="VFE195" s="478"/>
      <c r="VFF195" s="478"/>
      <c r="VFG195" s="478"/>
      <c r="VFH195" s="478"/>
      <c r="VFI195" s="478"/>
      <c r="VFJ195" s="478"/>
      <c r="VFK195" s="478"/>
      <c r="VFL195" s="478"/>
      <c r="VFM195" s="478"/>
      <c r="VFN195" s="478"/>
      <c r="VFO195" s="478"/>
      <c r="VFP195" s="478"/>
      <c r="VFQ195" s="478"/>
      <c r="VFR195" s="478"/>
      <c r="VFS195" s="478"/>
      <c r="VFT195" s="478"/>
      <c r="VFU195" s="478"/>
      <c r="VFV195" s="478"/>
      <c r="VFW195" s="478"/>
      <c r="VFX195" s="478"/>
      <c r="VFY195" s="478"/>
      <c r="VFZ195" s="478"/>
      <c r="VGA195" s="478"/>
      <c r="VGB195" s="478"/>
      <c r="VGC195" s="478"/>
      <c r="VGD195" s="478"/>
      <c r="VGE195" s="478"/>
      <c r="VGF195" s="478"/>
      <c r="VGG195" s="478"/>
      <c r="VGH195" s="478"/>
      <c r="VGI195" s="478"/>
      <c r="VGJ195" s="478"/>
      <c r="VGK195" s="478"/>
      <c r="VGL195" s="478"/>
      <c r="VGM195" s="478"/>
      <c r="VGN195" s="478"/>
      <c r="VGO195" s="478"/>
      <c r="VGP195" s="478"/>
      <c r="VGQ195" s="478"/>
      <c r="VGR195" s="478"/>
      <c r="VGS195" s="478"/>
      <c r="VGT195" s="478"/>
      <c r="VGU195" s="478"/>
      <c r="VGV195" s="478"/>
      <c r="VGW195" s="478"/>
      <c r="VGX195" s="478"/>
      <c r="VGY195" s="478"/>
      <c r="VGZ195" s="478"/>
      <c r="VHA195" s="478"/>
      <c r="VHB195" s="478"/>
      <c r="VHC195" s="478"/>
      <c r="VHD195" s="478"/>
      <c r="VHE195" s="478"/>
      <c r="VHF195" s="478"/>
      <c r="VHG195" s="478"/>
      <c r="VHH195" s="478"/>
      <c r="VHI195" s="478"/>
      <c r="VHJ195" s="478"/>
      <c r="VHK195" s="478"/>
      <c r="VHL195" s="478"/>
      <c r="VHM195" s="478"/>
      <c r="VHN195" s="478"/>
      <c r="VHO195" s="478"/>
      <c r="VHP195" s="478"/>
      <c r="VHQ195" s="478"/>
      <c r="VHR195" s="478"/>
      <c r="VHS195" s="478"/>
      <c r="VHT195" s="478"/>
      <c r="VHU195" s="478"/>
      <c r="VHV195" s="478"/>
      <c r="VHW195" s="478"/>
      <c r="VHX195" s="478"/>
      <c r="VHY195" s="478"/>
      <c r="VHZ195" s="478"/>
      <c r="VIA195" s="478"/>
      <c r="VIB195" s="478"/>
      <c r="VIC195" s="478"/>
      <c r="VID195" s="478"/>
      <c r="VIE195" s="478"/>
      <c r="VIF195" s="478"/>
      <c r="VIG195" s="478"/>
      <c r="VIH195" s="478"/>
      <c r="VII195" s="478"/>
      <c r="VIJ195" s="478"/>
      <c r="VIK195" s="478"/>
      <c r="VIL195" s="478"/>
      <c r="VIM195" s="478"/>
      <c r="VIN195" s="478"/>
      <c r="VIO195" s="478"/>
      <c r="VIP195" s="478"/>
      <c r="VIQ195" s="478"/>
      <c r="VIR195" s="478"/>
      <c r="VIS195" s="478"/>
      <c r="VIT195" s="478"/>
      <c r="VIU195" s="478"/>
      <c r="VIV195" s="478"/>
      <c r="VIW195" s="478"/>
      <c r="VIX195" s="478"/>
      <c r="VIY195" s="478"/>
      <c r="VIZ195" s="478"/>
      <c r="VJA195" s="478"/>
      <c r="VJB195" s="478"/>
      <c r="VJC195" s="478"/>
      <c r="VJD195" s="478"/>
      <c r="VJE195" s="478"/>
      <c r="VJF195" s="478"/>
      <c r="VJG195" s="478"/>
      <c r="VJH195" s="478"/>
      <c r="VJI195" s="478"/>
      <c r="VJJ195" s="478"/>
      <c r="VJK195" s="478"/>
      <c r="VJL195" s="478"/>
      <c r="VJM195" s="478"/>
      <c r="VJN195" s="478"/>
      <c r="VJO195" s="478"/>
      <c r="VJP195" s="478"/>
      <c r="VJQ195" s="478"/>
      <c r="VJR195" s="478"/>
      <c r="VJS195" s="478"/>
      <c r="VJT195" s="478"/>
      <c r="VJU195" s="478"/>
      <c r="VJV195" s="478"/>
      <c r="VJW195" s="478"/>
      <c r="VJX195" s="478"/>
      <c r="VJY195" s="478"/>
      <c r="VJZ195" s="478"/>
      <c r="VKA195" s="478"/>
      <c r="VKB195" s="478"/>
      <c r="VKC195" s="478"/>
      <c r="VKD195" s="478"/>
      <c r="VKE195" s="478"/>
      <c r="VKF195" s="478"/>
      <c r="VKG195" s="478"/>
      <c r="VKH195" s="478"/>
      <c r="VKI195" s="478"/>
      <c r="VKJ195" s="478"/>
      <c r="VKK195" s="478"/>
      <c r="VKL195" s="478"/>
      <c r="VKM195" s="478"/>
      <c r="VKN195" s="478"/>
      <c r="VKO195" s="478"/>
      <c r="VKP195" s="478"/>
      <c r="VKQ195" s="478"/>
      <c r="VKR195" s="478"/>
      <c r="VKS195" s="478"/>
      <c r="VKT195" s="478"/>
      <c r="VKU195" s="478"/>
      <c r="VKV195" s="478"/>
      <c r="VKW195" s="478"/>
      <c r="VKX195" s="478"/>
      <c r="VKY195" s="478"/>
      <c r="VKZ195" s="478"/>
      <c r="VLA195" s="478"/>
      <c r="VLB195" s="478"/>
      <c r="VLC195" s="478"/>
      <c r="VLD195" s="478"/>
      <c r="VLE195" s="478"/>
      <c r="VLF195" s="478"/>
      <c r="VLG195" s="478"/>
      <c r="VLH195" s="478"/>
      <c r="VLI195" s="478"/>
      <c r="VLJ195" s="478"/>
      <c r="VLK195" s="478"/>
      <c r="VLL195" s="478"/>
      <c r="VLM195" s="478"/>
      <c r="VLN195" s="478"/>
      <c r="VLO195" s="478"/>
      <c r="VLP195" s="478"/>
      <c r="VLQ195" s="478"/>
      <c r="VLR195" s="478"/>
      <c r="VLS195" s="478"/>
      <c r="VLT195" s="478"/>
      <c r="VLU195" s="478"/>
      <c r="VLV195" s="478"/>
      <c r="VLW195" s="478"/>
      <c r="VLX195" s="478"/>
      <c r="VLY195" s="478"/>
      <c r="VLZ195" s="478"/>
      <c r="VMA195" s="478"/>
      <c r="VMB195" s="478"/>
      <c r="VMC195" s="478"/>
      <c r="VMD195" s="478"/>
      <c r="VME195" s="478"/>
      <c r="VMF195" s="478"/>
      <c r="VMG195" s="478"/>
      <c r="VMH195" s="478"/>
      <c r="VMI195" s="478"/>
      <c r="VMJ195" s="478"/>
      <c r="VMK195" s="478"/>
      <c r="VML195" s="478"/>
      <c r="VMM195" s="478"/>
      <c r="VMN195" s="478"/>
      <c r="VMO195" s="478"/>
      <c r="VMP195" s="478"/>
      <c r="VMQ195" s="478"/>
      <c r="VMR195" s="478"/>
      <c r="VMS195" s="478"/>
      <c r="VMT195" s="478"/>
      <c r="VMU195" s="478"/>
      <c r="VMV195" s="478"/>
      <c r="VMW195" s="478"/>
      <c r="VMX195" s="478"/>
      <c r="VMY195" s="478"/>
      <c r="VMZ195" s="478"/>
      <c r="VNA195" s="478"/>
      <c r="VNB195" s="478"/>
      <c r="VNC195" s="478"/>
      <c r="VND195" s="478"/>
      <c r="VNE195" s="478"/>
      <c r="VNF195" s="478"/>
      <c r="VNG195" s="478"/>
      <c r="VNH195" s="478"/>
      <c r="VNI195" s="478"/>
      <c r="VNJ195" s="478"/>
      <c r="VNK195" s="478"/>
      <c r="VNL195" s="478"/>
      <c r="VNM195" s="478"/>
      <c r="VNN195" s="478"/>
      <c r="VNO195" s="478"/>
      <c r="VNP195" s="478"/>
      <c r="VNQ195" s="478"/>
      <c r="VNR195" s="478"/>
      <c r="VNS195" s="478"/>
      <c r="VNT195" s="478"/>
      <c r="VNU195" s="478"/>
      <c r="VNV195" s="478"/>
      <c r="VNW195" s="478"/>
      <c r="VNX195" s="478"/>
      <c r="VNY195" s="478"/>
      <c r="VNZ195" s="478"/>
      <c r="VOA195" s="478"/>
      <c r="VOB195" s="478"/>
      <c r="VOC195" s="478"/>
      <c r="VOD195" s="478"/>
      <c r="VOE195" s="478"/>
      <c r="VOF195" s="478"/>
      <c r="VOG195" s="478"/>
      <c r="VOH195" s="478"/>
      <c r="VOI195" s="478"/>
      <c r="VOJ195" s="478"/>
      <c r="VOK195" s="478"/>
      <c r="VOL195" s="478"/>
      <c r="VOM195" s="478"/>
      <c r="VON195" s="478"/>
      <c r="VOO195" s="478"/>
      <c r="VOP195" s="478"/>
      <c r="VOQ195" s="478"/>
      <c r="VOR195" s="478"/>
      <c r="VOS195" s="478"/>
      <c r="VOT195" s="478"/>
      <c r="VOU195" s="478"/>
      <c r="VOV195" s="478"/>
      <c r="VOW195" s="478"/>
      <c r="VOX195" s="478"/>
      <c r="VOY195" s="478"/>
      <c r="VOZ195" s="478"/>
      <c r="VPA195" s="478"/>
      <c r="VPB195" s="478"/>
      <c r="VPC195" s="478"/>
      <c r="VPD195" s="478"/>
      <c r="VPE195" s="478"/>
      <c r="VPF195" s="478"/>
      <c r="VPG195" s="478"/>
      <c r="VPH195" s="478"/>
      <c r="VPI195" s="478"/>
      <c r="VPJ195" s="478"/>
      <c r="VPK195" s="478"/>
      <c r="VPL195" s="478"/>
      <c r="VPM195" s="478"/>
      <c r="VPN195" s="478"/>
      <c r="VPO195" s="478"/>
      <c r="VPP195" s="478"/>
      <c r="VPQ195" s="478"/>
      <c r="VPR195" s="478"/>
      <c r="VPS195" s="478"/>
      <c r="VPT195" s="478"/>
      <c r="VPU195" s="478"/>
      <c r="VPV195" s="478"/>
      <c r="VPW195" s="478"/>
      <c r="VPX195" s="478"/>
      <c r="VPY195" s="478"/>
      <c r="VPZ195" s="478"/>
      <c r="VQA195" s="478"/>
      <c r="VQB195" s="478"/>
      <c r="VQC195" s="478"/>
      <c r="VQD195" s="478"/>
      <c r="VQE195" s="478"/>
      <c r="VQF195" s="478"/>
      <c r="VQG195" s="478"/>
      <c r="VQH195" s="478"/>
      <c r="VQI195" s="478"/>
      <c r="VQJ195" s="478"/>
      <c r="VQK195" s="478"/>
      <c r="VQL195" s="478"/>
      <c r="VQM195" s="478"/>
      <c r="VQN195" s="478"/>
      <c r="VQO195" s="478"/>
      <c r="VQP195" s="478"/>
      <c r="VQQ195" s="478"/>
      <c r="VQR195" s="478"/>
      <c r="VQS195" s="478"/>
      <c r="VQT195" s="478"/>
      <c r="VQU195" s="478"/>
      <c r="VQV195" s="478"/>
      <c r="VQW195" s="478"/>
      <c r="VQX195" s="478"/>
      <c r="VQY195" s="478"/>
      <c r="VQZ195" s="478"/>
      <c r="VRA195" s="478"/>
      <c r="VRB195" s="478"/>
      <c r="VRC195" s="478"/>
      <c r="VRD195" s="478"/>
      <c r="VRE195" s="478"/>
      <c r="VRF195" s="478"/>
      <c r="VRG195" s="478"/>
      <c r="VRH195" s="478"/>
      <c r="VRI195" s="478"/>
      <c r="VRJ195" s="478"/>
      <c r="VRK195" s="478"/>
      <c r="VRL195" s="478"/>
      <c r="VRM195" s="478"/>
      <c r="VRN195" s="478"/>
      <c r="VRO195" s="478"/>
      <c r="VRP195" s="478"/>
      <c r="VRQ195" s="478"/>
      <c r="VRR195" s="478"/>
      <c r="VRS195" s="478"/>
      <c r="VRT195" s="478"/>
      <c r="VRU195" s="478"/>
      <c r="VRV195" s="478"/>
      <c r="VRW195" s="478"/>
      <c r="VRX195" s="478"/>
      <c r="VRY195" s="478"/>
      <c r="VRZ195" s="478"/>
      <c r="VSA195" s="478"/>
      <c r="VSB195" s="478"/>
      <c r="VSC195" s="478"/>
      <c r="VSD195" s="478"/>
      <c r="VSE195" s="478"/>
      <c r="VSF195" s="478"/>
      <c r="VSG195" s="478"/>
      <c r="VSH195" s="478"/>
      <c r="VSI195" s="478"/>
      <c r="VSJ195" s="478"/>
      <c r="VSK195" s="478"/>
      <c r="VSL195" s="478"/>
      <c r="VSM195" s="478"/>
      <c r="VSN195" s="478"/>
      <c r="VSO195" s="478"/>
      <c r="VSP195" s="478"/>
      <c r="VSQ195" s="478"/>
      <c r="VSR195" s="478"/>
      <c r="VSS195" s="478"/>
      <c r="VST195" s="478"/>
      <c r="VSU195" s="478"/>
      <c r="VSV195" s="478"/>
      <c r="VSW195" s="478"/>
      <c r="VSX195" s="478"/>
      <c r="VSY195" s="478"/>
      <c r="VSZ195" s="478"/>
      <c r="VTA195" s="478"/>
      <c r="VTB195" s="478"/>
      <c r="VTC195" s="478"/>
      <c r="VTD195" s="478"/>
      <c r="VTE195" s="478"/>
      <c r="VTF195" s="478"/>
      <c r="VTG195" s="478"/>
      <c r="VTH195" s="478"/>
      <c r="VTI195" s="478"/>
      <c r="VTJ195" s="478"/>
      <c r="VTK195" s="478"/>
      <c r="VTL195" s="478"/>
      <c r="VTM195" s="478"/>
      <c r="VTN195" s="478"/>
      <c r="VTO195" s="478"/>
      <c r="VTP195" s="478"/>
      <c r="VTQ195" s="478"/>
      <c r="VTR195" s="478"/>
      <c r="VTS195" s="478"/>
      <c r="VTT195" s="478"/>
      <c r="VTU195" s="478"/>
      <c r="VTV195" s="478"/>
      <c r="VTW195" s="478"/>
      <c r="VTX195" s="478"/>
      <c r="VTY195" s="478"/>
      <c r="VTZ195" s="478"/>
      <c r="VUA195" s="478"/>
      <c r="VUB195" s="478"/>
      <c r="VUC195" s="478"/>
      <c r="VUD195" s="478"/>
      <c r="VUE195" s="478"/>
      <c r="VUF195" s="478"/>
      <c r="VUG195" s="478"/>
      <c r="VUH195" s="478"/>
      <c r="VUI195" s="478"/>
      <c r="VUJ195" s="478"/>
      <c r="VUK195" s="478"/>
      <c r="VUL195" s="478"/>
      <c r="VUM195" s="478"/>
      <c r="VUN195" s="478"/>
      <c r="VUO195" s="478"/>
      <c r="VUP195" s="478"/>
      <c r="VUQ195" s="478"/>
      <c r="VUR195" s="478"/>
      <c r="VUS195" s="478"/>
      <c r="VUT195" s="478"/>
      <c r="VUU195" s="478"/>
      <c r="VUV195" s="478"/>
      <c r="VUW195" s="478"/>
      <c r="VUX195" s="478"/>
      <c r="VUY195" s="478"/>
      <c r="VUZ195" s="478"/>
      <c r="VVA195" s="478"/>
      <c r="VVB195" s="478"/>
      <c r="VVC195" s="478"/>
      <c r="VVD195" s="478"/>
      <c r="VVE195" s="478"/>
      <c r="VVF195" s="478"/>
      <c r="VVG195" s="478"/>
      <c r="VVH195" s="478"/>
      <c r="VVI195" s="478"/>
      <c r="VVJ195" s="478"/>
      <c r="VVK195" s="478"/>
      <c r="VVL195" s="478"/>
      <c r="VVM195" s="478"/>
      <c r="VVN195" s="478"/>
      <c r="VVO195" s="478"/>
      <c r="VVP195" s="478"/>
      <c r="VVQ195" s="478"/>
      <c r="VVR195" s="478"/>
      <c r="VVS195" s="478"/>
      <c r="VVT195" s="478"/>
      <c r="VVU195" s="478"/>
      <c r="VVV195" s="478"/>
      <c r="VVW195" s="478"/>
      <c r="VVX195" s="478"/>
      <c r="VVY195" s="478"/>
      <c r="VVZ195" s="478"/>
      <c r="VWA195" s="478"/>
      <c r="VWB195" s="478"/>
      <c r="VWC195" s="478"/>
      <c r="VWD195" s="478"/>
      <c r="VWE195" s="478"/>
      <c r="VWF195" s="478"/>
      <c r="VWG195" s="478"/>
      <c r="VWH195" s="478"/>
      <c r="VWI195" s="478"/>
      <c r="VWJ195" s="478"/>
      <c r="VWK195" s="478"/>
      <c r="VWL195" s="478"/>
      <c r="VWM195" s="478"/>
      <c r="VWN195" s="478"/>
      <c r="VWO195" s="478"/>
      <c r="VWP195" s="478"/>
      <c r="VWQ195" s="478"/>
      <c r="VWR195" s="478"/>
      <c r="VWS195" s="478"/>
      <c r="VWT195" s="478"/>
      <c r="VWU195" s="478"/>
      <c r="VWV195" s="478"/>
      <c r="VWW195" s="478"/>
      <c r="VWX195" s="478"/>
      <c r="VWY195" s="478"/>
      <c r="VWZ195" s="478"/>
      <c r="VXA195" s="478"/>
      <c r="VXB195" s="478"/>
      <c r="VXC195" s="478"/>
      <c r="VXD195" s="478"/>
      <c r="VXE195" s="478"/>
      <c r="VXF195" s="478"/>
      <c r="VXG195" s="478"/>
      <c r="VXH195" s="478"/>
      <c r="VXI195" s="478"/>
      <c r="VXJ195" s="478"/>
      <c r="VXK195" s="478"/>
      <c r="VXL195" s="478"/>
      <c r="VXM195" s="478"/>
      <c r="VXN195" s="478"/>
      <c r="VXO195" s="478"/>
      <c r="VXP195" s="478"/>
      <c r="VXQ195" s="478"/>
      <c r="VXR195" s="478"/>
      <c r="VXS195" s="478"/>
      <c r="VXT195" s="478"/>
      <c r="VXU195" s="478"/>
      <c r="VXV195" s="478"/>
      <c r="VXW195" s="478"/>
      <c r="VXX195" s="478"/>
      <c r="VXY195" s="478"/>
      <c r="VXZ195" s="478"/>
      <c r="VYA195" s="478"/>
      <c r="VYB195" s="478"/>
      <c r="VYC195" s="478"/>
      <c r="VYD195" s="478"/>
      <c r="VYE195" s="478"/>
      <c r="VYF195" s="478"/>
      <c r="VYG195" s="478"/>
      <c r="VYH195" s="478"/>
      <c r="VYI195" s="478"/>
      <c r="VYJ195" s="478"/>
      <c r="VYK195" s="478"/>
      <c r="VYL195" s="478"/>
      <c r="VYM195" s="478"/>
      <c r="VYN195" s="478"/>
      <c r="VYO195" s="478"/>
      <c r="VYP195" s="478"/>
      <c r="VYQ195" s="478"/>
      <c r="VYR195" s="478"/>
      <c r="VYS195" s="478"/>
      <c r="VYT195" s="478"/>
      <c r="VYU195" s="478"/>
      <c r="VYV195" s="478"/>
      <c r="VYW195" s="478"/>
      <c r="VYX195" s="478"/>
      <c r="VYY195" s="478"/>
      <c r="VYZ195" s="478"/>
      <c r="VZA195" s="478"/>
      <c r="VZB195" s="478"/>
      <c r="VZC195" s="478"/>
      <c r="VZD195" s="478"/>
      <c r="VZE195" s="478"/>
      <c r="VZF195" s="478"/>
      <c r="VZG195" s="478"/>
      <c r="VZH195" s="478"/>
      <c r="VZI195" s="478"/>
      <c r="VZJ195" s="478"/>
      <c r="VZK195" s="478"/>
      <c r="VZL195" s="478"/>
      <c r="VZM195" s="478"/>
      <c r="VZN195" s="478"/>
      <c r="VZO195" s="478"/>
      <c r="VZP195" s="478"/>
      <c r="VZQ195" s="478"/>
      <c r="VZR195" s="478"/>
      <c r="VZS195" s="478"/>
      <c r="VZT195" s="478"/>
      <c r="VZU195" s="478"/>
      <c r="VZV195" s="478"/>
      <c r="VZW195" s="478"/>
      <c r="VZX195" s="478"/>
      <c r="VZY195" s="478"/>
      <c r="VZZ195" s="478"/>
      <c r="WAA195" s="478"/>
      <c r="WAB195" s="478"/>
      <c r="WAC195" s="478"/>
      <c r="WAD195" s="478"/>
      <c r="WAE195" s="478"/>
      <c r="WAF195" s="478"/>
      <c r="WAG195" s="478"/>
      <c r="WAH195" s="478"/>
      <c r="WAI195" s="478"/>
      <c r="WAJ195" s="478"/>
      <c r="WAK195" s="478"/>
      <c r="WAL195" s="478"/>
      <c r="WAM195" s="478"/>
      <c r="WAN195" s="478"/>
      <c r="WAO195" s="478"/>
      <c r="WAP195" s="478"/>
      <c r="WAQ195" s="478"/>
      <c r="WAR195" s="478"/>
      <c r="WAS195" s="478"/>
      <c r="WAT195" s="478"/>
      <c r="WAU195" s="478"/>
      <c r="WAV195" s="478"/>
      <c r="WAW195" s="478"/>
      <c r="WAX195" s="478"/>
      <c r="WAY195" s="478"/>
      <c r="WAZ195" s="478"/>
      <c r="WBA195" s="478"/>
      <c r="WBB195" s="478"/>
      <c r="WBC195" s="478"/>
      <c r="WBD195" s="478"/>
      <c r="WBE195" s="478"/>
      <c r="WBF195" s="478"/>
      <c r="WBG195" s="478"/>
      <c r="WBH195" s="478"/>
      <c r="WBI195" s="478"/>
      <c r="WBJ195" s="478"/>
      <c r="WBK195" s="478"/>
      <c r="WBL195" s="478"/>
      <c r="WBM195" s="478"/>
      <c r="WBN195" s="478"/>
      <c r="WBO195" s="478"/>
      <c r="WBP195" s="478"/>
      <c r="WBQ195" s="478"/>
      <c r="WBR195" s="478"/>
      <c r="WBS195" s="478"/>
      <c r="WBT195" s="478"/>
      <c r="WBU195" s="478"/>
      <c r="WBV195" s="478"/>
      <c r="WBW195" s="478"/>
      <c r="WBX195" s="478"/>
      <c r="WBY195" s="478"/>
      <c r="WBZ195" s="478"/>
      <c r="WCA195" s="478"/>
      <c r="WCB195" s="478"/>
      <c r="WCC195" s="478"/>
      <c r="WCD195" s="478"/>
      <c r="WCE195" s="478"/>
      <c r="WCF195" s="478"/>
      <c r="WCG195" s="478"/>
      <c r="WCH195" s="478"/>
      <c r="WCI195" s="478"/>
      <c r="WCJ195" s="478"/>
      <c r="WCK195" s="478"/>
      <c r="WCL195" s="478"/>
      <c r="WCM195" s="478"/>
      <c r="WCN195" s="478"/>
      <c r="WCO195" s="478"/>
      <c r="WCP195" s="478"/>
      <c r="WCQ195" s="478"/>
      <c r="WCR195" s="478"/>
      <c r="WCS195" s="478"/>
      <c r="WCT195" s="478"/>
      <c r="WCU195" s="478"/>
      <c r="WCV195" s="478"/>
      <c r="WCW195" s="478"/>
      <c r="WCX195" s="478"/>
      <c r="WCY195" s="478"/>
      <c r="WCZ195" s="478"/>
      <c r="WDA195" s="478"/>
      <c r="WDB195" s="478"/>
      <c r="WDC195" s="478"/>
      <c r="WDD195" s="478"/>
      <c r="WDE195" s="478"/>
      <c r="WDF195" s="478"/>
      <c r="WDG195" s="478"/>
      <c r="WDH195" s="478"/>
      <c r="WDI195" s="478"/>
      <c r="WDJ195" s="478"/>
      <c r="WDK195" s="478"/>
      <c r="WDL195" s="478"/>
      <c r="WDM195" s="478"/>
      <c r="WDN195" s="478"/>
      <c r="WDO195" s="478"/>
      <c r="WDP195" s="478"/>
      <c r="WDQ195" s="478"/>
      <c r="WDR195" s="478"/>
      <c r="WDS195" s="478"/>
      <c r="WDT195" s="478"/>
      <c r="WDU195" s="478"/>
      <c r="WDV195" s="478"/>
      <c r="WDW195" s="478"/>
      <c r="WDX195" s="478"/>
      <c r="WDY195" s="478"/>
      <c r="WDZ195" s="478"/>
      <c r="WEA195" s="478"/>
      <c r="WEB195" s="478"/>
      <c r="WEC195" s="478"/>
      <c r="WED195" s="478"/>
      <c r="WEE195" s="478"/>
      <c r="WEF195" s="478"/>
      <c r="WEG195" s="478"/>
      <c r="WEH195" s="478"/>
      <c r="WEI195" s="478"/>
      <c r="WEJ195" s="478"/>
      <c r="WEK195" s="478"/>
      <c r="WEL195" s="478"/>
      <c r="WEM195" s="478"/>
      <c r="WEN195" s="478"/>
      <c r="WEO195" s="478"/>
      <c r="WEP195" s="478"/>
      <c r="WEQ195" s="478"/>
      <c r="WER195" s="478"/>
      <c r="WES195" s="478"/>
      <c r="WET195" s="478"/>
      <c r="WEU195" s="478"/>
      <c r="WEV195" s="478"/>
      <c r="WEW195" s="478"/>
      <c r="WEX195" s="478"/>
      <c r="WEY195" s="478"/>
      <c r="WEZ195" s="478"/>
      <c r="WFA195" s="478"/>
      <c r="WFB195" s="478"/>
      <c r="WFC195" s="478"/>
      <c r="WFD195" s="478"/>
      <c r="WFE195" s="478"/>
      <c r="WFF195" s="478"/>
      <c r="WFG195" s="478"/>
      <c r="WFH195" s="478"/>
      <c r="WFI195" s="478"/>
      <c r="WFJ195" s="478"/>
      <c r="WFK195" s="478"/>
      <c r="WFL195" s="478"/>
      <c r="WFM195" s="478"/>
      <c r="WFN195" s="478"/>
      <c r="WFO195" s="478"/>
      <c r="WFP195" s="478"/>
      <c r="WFQ195" s="478"/>
      <c r="WFR195" s="478"/>
      <c r="WFS195" s="478"/>
      <c r="WFT195" s="478"/>
      <c r="WFU195" s="478"/>
      <c r="WFV195" s="478"/>
      <c r="WFW195" s="478"/>
      <c r="WFX195" s="478"/>
      <c r="WFY195" s="478"/>
      <c r="WFZ195" s="478"/>
      <c r="WGA195" s="478"/>
      <c r="WGB195" s="478"/>
      <c r="WGC195" s="478"/>
      <c r="WGD195" s="478"/>
      <c r="WGE195" s="478"/>
      <c r="WGF195" s="478"/>
      <c r="WGG195" s="478"/>
      <c r="WGH195" s="478"/>
      <c r="WGI195" s="478"/>
      <c r="WGJ195" s="478"/>
      <c r="WGK195" s="478"/>
      <c r="WGL195" s="478"/>
      <c r="WGM195" s="478"/>
      <c r="WGN195" s="478"/>
      <c r="WGO195" s="478"/>
      <c r="WGP195" s="478"/>
      <c r="WGQ195" s="478"/>
      <c r="WGR195" s="478"/>
      <c r="WGS195" s="478"/>
      <c r="WGT195" s="478"/>
      <c r="WGU195" s="478"/>
      <c r="WGV195" s="478"/>
      <c r="WGW195" s="478"/>
      <c r="WGX195" s="478"/>
      <c r="WGY195" s="478"/>
      <c r="WGZ195" s="478"/>
      <c r="WHA195" s="478"/>
      <c r="WHB195" s="478"/>
      <c r="WHC195" s="478"/>
      <c r="WHD195" s="478"/>
      <c r="WHE195" s="478"/>
      <c r="WHF195" s="478"/>
      <c r="WHG195" s="478"/>
      <c r="WHH195" s="478"/>
      <c r="WHI195" s="478"/>
      <c r="WHJ195" s="478"/>
      <c r="WHK195" s="478"/>
      <c r="WHL195" s="478"/>
      <c r="WHM195" s="478"/>
      <c r="WHN195" s="478"/>
      <c r="WHO195" s="478"/>
      <c r="WHP195" s="478"/>
      <c r="WHQ195" s="478"/>
      <c r="WHR195" s="478"/>
      <c r="WHS195" s="478"/>
      <c r="WHT195" s="478"/>
      <c r="WHU195" s="478"/>
      <c r="WHV195" s="478"/>
      <c r="WHW195" s="478"/>
      <c r="WHX195" s="478"/>
      <c r="WHY195" s="478"/>
      <c r="WHZ195" s="478"/>
      <c r="WIA195" s="478"/>
      <c r="WIB195" s="478"/>
      <c r="WIC195" s="478"/>
      <c r="WID195" s="478"/>
      <c r="WIE195" s="478"/>
      <c r="WIF195" s="478"/>
      <c r="WIG195" s="478"/>
      <c r="WIH195" s="478"/>
      <c r="WII195" s="478"/>
      <c r="WIJ195" s="478"/>
      <c r="WIK195" s="478"/>
      <c r="WIL195" s="478"/>
      <c r="WIM195" s="478"/>
      <c r="WIN195" s="478"/>
      <c r="WIO195" s="478"/>
      <c r="WIP195" s="478"/>
      <c r="WIQ195" s="478"/>
      <c r="WIR195" s="478"/>
      <c r="WIS195" s="478"/>
      <c r="WIT195" s="478"/>
      <c r="WIU195" s="478"/>
      <c r="WIV195" s="478"/>
      <c r="WIW195" s="478"/>
      <c r="WIX195" s="478"/>
      <c r="WIY195" s="478"/>
      <c r="WIZ195" s="478"/>
      <c r="WJA195" s="478"/>
      <c r="WJB195" s="478"/>
      <c r="WJC195" s="478"/>
      <c r="WJD195" s="478"/>
      <c r="WJE195" s="478"/>
      <c r="WJF195" s="478"/>
      <c r="WJG195" s="478"/>
      <c r="WJH195" s="478"/>
      <c r="WJI195" s="478"/>
      <c r="WJJ195" s="478"/>
      <c r="WJK195" s="478"/>
      <c r="WJL195" s="478"/>
      <c r="WJM195" s="478"/>
      <c r="WJN195" s="478"/>
      <c r="WJO195" s="478"/>
      <c r="WJP195" s="478"/>
      <c r="WJQ195" s="478"/>
      <c r="WJR195" s="478"/>
      <c r="WJS195" s="478"/>
      <c r="WJT195" s="478"/>
      <c r="WJU195" s="478"/>
      <c r="WJV195" s="478"/>
      <c r="WJW195" s="478"/>
      <c r="WJX195" s="478"/>
      <c r="WJY195" s="478"/>
      <c r="WJZ195" s="478"/>
      <c r="WKA195" s="478"/>
      <c r="WKB195" s="478"/>
      <c r="WKC195" s="478"/>
      <c r="WKD195" s="478"/>
      <c r="WKE195" s="478"/>
      <c r="WKF195" s="478"/>
      <c r="WKG195" s="478"/>
      <c r="WKH195" s="478"/>
      <c r="WKI195" s="478"/>
      <c r="WKJ195" s="478"/>
      <c r="WKK195" s="478"/>
      <c r="WKL195" s="478"/>
      <c r="WKM195" s="478"/>
      <c r="WKN195" s="478"/>
      <c r="WKO195" s="478"/>
      <c r="WKP195" s="478"/>
      <c r="WKQ195" s="478"/>
      <c r="WKR195" s="478"/>
      <c r="WKS195" s="478"/>
      <c r="WKT195" s="478"/>
      <c r="WKU195" s="478"/>
      <c r="WKV195" s="478"/>
      <c r="WKW195" s="478"/>
      <c r="WKX195" s="478"/>
      <c r="WKY195" s="478"/>
      <c r="WKZ195" s="478"/>
      <c r="WLA195" s="478"/>
      <c r="WLB195" s="478"/>
      <c r="WLC195" s="478"/>
      <c r="WLD195" s="478"/>
      <c r="WLE195" s="478"/>
      <c r="WLF195" s="478"/>
      <c r="WLG195" s="478"/>
      <c r="WLH195" s="478"/>
      <c r="WLI195" s="478"/>
      <c r="WLJ195" s="478"/>
      <c r="WLK195" s="478"/>
      <c r="WLL195" s="478"/>
      <c r="WLM195" s="478"/>
      <c r="WLN195" s="478"/>
      <c r="WLO195" s="478"/>
      <c r="WLP195" s="478"/>
      <c r="WLQ195" s="478"/>
      <c r="WLR195" s="478"/>
      <c r="WLS195" s="478"/>
      <c r="WLT195" s="478"/>
      <c r="WLU195" s="478"/>
      <c r="WLV195" s="478"/>
      <c r="WLW195" s="478"/>
      <c r="WLX195" s="478"/>
      <c r="WLY195" s="478"/>
      <c r="WLZ195" s="478"/>
      <c r="WMA195" s="478"/>
      <c r="WMB195" s="478"/>
      <c r="WMC195" s="478"/>
      <c r="WMD195" s="478"/>
      <c r="WME195" s="478"/>
      <c r="WMF195" s="478"/>
      <c r="WMG195" s="478"/>
      <c r="WMH195" s="478"/>
      <c r="WMI195" s="478"/>
      <c r="WMJ195" s="478"/>
      <c r="WMK195" s="478"/>
      <c r="WML195" s="478"/>
      <c r="WMM195" s="478"/>
      <c r="WMN195" s="478"/>
      <c r="WMO195" s="478"/>
      <c r="WMP195" s="478"/>
      <c r="WMQ195" s="478"/>
      <c r="WMR195" s="478"/>
      <c r="WMS195" s="478"/>
      <c r="WMT195" s="478"/>
      <c r="WMU195" s="478"/>
      <c r="WMV195" s="478"/>
      <c r="WMW195" s="478"/>
      <c r="WMX195" s="478"/>
      <c r="WMY195" s="478"/>
      <c r="WMZ195" s="478"/>
      <c r="WNA195" s="478"/>
      <c r="WNB195" s="478"/>
      <c r="WNC195" s="478"/>
      <c r="WND195" s="478"/>
      <c r="WNE195" s="478"/>
      <c r="WNF195" s="478"/>
      <c r="WNG195" s="478"/>
      <c r="WNH195" s="478"/>
      <c r="WNI195" s="478"/>
      <c r="WNJ195" s="478"/>
      <c r="WNK195" s="478"/>
      <c r="WNL195" s="478"/>
      <c r="WNM195" s="478"/>
      <c r="WNN195" s="478"/>
      <c r="WNO195" s="478"/>
      <c r="WNP195" s="478"/>
      <c r="WNQ195" s="478"/>
      <c r="WNR195" s="478"/>
      <c r="WNS195" s="478"/>
      <c r="WNT195" s="478"/>
      <c r="WNU195" s="478"/>
      <c r="WNV195" s="478"/>
      <c r="WNW195" s="478"/>
      <c r="WNX195" s="478"/>
      <c r="WNY195" s="478"/>
      <c r="WNZ195" s="478"/>
      <c r="WOA195" s="478"/>
      <c r="WOB195" s="478"/>
      <c r="WOC195" s="478"/>
      <c r="WOD195" s="478"/>
      <c r="WOE195" s="478"/>
      <c r="WOF195" s="478"/>
      <c r="WOG195" s="478"/>
      <c r="WOH195" s="478"/>
      <c r="WOI195" s="478"/>
      <c r="WOJ195" s="478"/>
      <c r="WOK195" s="478"/>
      <c r="WOL195" s="478"/>
      <c r="WOM195" s="478"/>
      <c r="WON195" s="478"/>
      <c r="WOO195" s="478"/>
      <c r="WOP195" s="478"/>
      <c r="WOQ195" s="478"/>
      <c r="WOR195" s="478"/>
      <c r="WOS195" s="478"/>
      <c r="WOT195" s="478"/>
      <c r="WOU195" s="478"/>
      <c r="WOV195" s="478"/>
      <c r="WOW195" s="478"/>
      <c r="WOX195" s="478"/>
      <c r="WOY195" s="478"/>
      <c r="WOZ195" s="478"/>
      <c r="WPA195" s="478"/>
      <c r="WPB195" s="478"/>
      <c r="WPC195" s="478"/>
      <c r="WPD195" s="478"/>
      <c r="WPE195" s="478"/>
      <c r="WPF195" s="478"/>
      <c r="WPG195" s="478"/>
      <c r="WPH195" s="478"/>
      <c r="WPI195" s="478"/>
      <c r="WPJ195" s="478"/>
      <c r="WPK195" s="478"/>
      <c r="WPL195" s="478"/>
      <c r="WPM195" s="478"/>
      <c r="WPN195" s="478"/>
      <c r="WPO195" s="478"/>
      <c r="WPP195" s="478"/>
      <c r="WPQ195" s="478"/>
      <c r="WPR195" s="478"/>
      <c r="WPS195" s="478"/>
      <c r="WPT195" s="478"/>
      <c r="WPU195" s="478"/>
      <c r="WPV195" s="478"/>
      <c r="WPW195" s="478"/>
      <c r="WPX195" s="478"/>
      <c r="WPY195" s="478"/>
      <c r="WPZ195" s="478"/>
      <c r="WQA195" s="478"/>
      <c r="WQB195" s="478"/>
      <c r="WQC195" s="478"/>
      <c r="WQD195" s="478"/>
      <c r="WQE195" s="478"/>
      <c r="WQF195" s="478"/>
      <c r="WQG195" s="478"/>
      <c r="WQH195" s="478"/>
      <c r="WQI195" s="478"/>
      <c r="WQJ195" s="478"/>
      <c r="WQK195" s="478"/>
      <c r="WQL195" s="478"/>
      <c r="WQM195" s="478"/>
      <c r="WQN195" s="478"/>
      <c r="WQO195" s="478"/>
      <c r="WQP195" s="478"/>
      <c r="WQQ195" s="478"/>
      <c r="WQR195" s="478"/>
      <c r="WQS195" s="478"/>
      <c r="WQT195" s="478"/>
      <c r="WQU195" s="478"/>
      <c r="WQV195" s="478"/>
      <c r="WQW195" s="478"/>
      <c r="WQX195" s="478"/>
      <c r="WQY195" s="478"/>
      <c r="WQZ195" s="478"/>
      <c r="WRA195" s="478"/>
      <c r="WRB195" s="478"/>
      <c r="WRC195" s="478"/>
      <c r="WRD195" s="478"/>
      <c r="WRE195" s="478"/>
      <c r="WRF195" s="478"/>
      <c r="WRG195" s="478"/>
      <c r="WRH195" s="478"/>
      <c r="WRI195" s="478"/>
      <c r="WRJ195" s="478"/>
      <c r="WRK195" s="478"/>
      <c r="WRL195" s="478"/>
      <c r="WRM195" s="478"/>
      <c r="WRN195" s="478"/>
      <c r="WRO195" s="478"/>
      <c r="WRP195" s="478"/>
      <c r="WRQ195" s="478"/>
      <c r="WRR195" s="478"/>
      <c r="WRS195" s="478"/>
      <c r="WRT195" s="478"/>
      <c r="WRU195" s="478"/>
      <c r="WRV195" s="478"/>
      <c r="WRW195" s="478"/>
      <c r="WRX195" s="478"/>
      <c r="WRY195" s="478"/>
      <c r="WRZ195" s="478"/>
      <c r="WSA195" s="478"/>
      <c r="WSB195" s="478"/>
      <c r="WSC195" s="478"/>
      <c r="WSD195" s="478"/>
      <c r="WSE195" s="478"/>
      <c r="WSF195" s="478"/>
      <c r="WSG195" s="478"/>
      <c r="WSH195" s="478"/>
      <c r="WSI195" s="478"/>
      <c r="WSJ195" s="478"/>
      <c r="WSK195" s="478"/>
      <c r="WSL195" s="478"/>
      <c r="WSM195" s="478"/>
      <c r="WSN195" s="478"/>
      <c r="WSO195" s="478"/>
      <c r="WSP195" s="478"/>
      <c r="WSQ195" s="478"/>
      <c r="WSR195" s="478"/>
      <c r="WSS195" s="478"/>
      <c r="WST195" s="478"/>
      <c r="WSU195" s="478"/>
      <c r="WSV195" s="478"/>
      <c r="WSW195" s="478"/>
      <c r="WSX195" s="478"/>
      <c r="WSY195" s="478"/>
      <c r="WSZ195" s="478"/>
      <c r="WTA195" s="478"/>
      <c r="WTB195" s="478"/>
      <c r="WTC195" s="478"/>
      <c r="WTD195" s="478"/>
      <c r="WTE195" s="478"/>
      <c r="WTF195" s="478"/>
      <c r="WTG195" s="478"/>
      <c r="WTH195" s="478"/>
      <c r="WTI195" s="478"/>
      <c r="WTJ195" s="478"/>
      <c r="WTK195" s="478"/>
      <c r="WTL195" s="478"/>
      <c r="WTM195" s="478"/>
      <c r="WTN195" s="478"/>
      <c r="WTO195" s="478"/>
      <c r="WTP195" s="478"/>
      <c r="WTQ195" s="478"/>
      <c r="WTR195" s="478"/>
      <c r="WTS195" s="478"/>
      <c r="WTT195" s="478"/>
      <c r="WTU195" s="478"/>
      <c r="WTV195" s="478"/>
      <c r="WTW195" s="478"/>
      <c r="WTX195" s="478"/>
      <c r="WTY195" s="478"/>
      <c r="WTZ195" s="478"/>
      <c r="WUA195" s="478"/>
      <c r="WUB195" s="478"/>
      <c r="WUC195" s="478"/>
      <c r="WUD195" s="478"/>
      <c r="WUE195" s="478"/>
      <c r="WUF195" s="478"/>
      <c r="WUG195" s="478"/>
      <c r="WUH195" s="478"/>
      <c r="WUI195" s="478"/>
      <c r="WUJ195" s="478"/>
      <c r="WUK195" s="478"/>
      <c r="WUL195" s="478"/>
      <c r="WUM195" s="478"/>
      <c r="WUN195" s="478"/>
      <c r="WUO195" s="478"/>
      <c r="WUP195" s="478"/>
      <c r="WUQ195" s="478"/>
      <c r="WUR195" s="478"/>
      <c r="WUS195" s="478"/>
      <c r="WUT195" s="478"/>
      <c r="WUU195" s="478"/>
      <c r="WUV195" s="478"/>
      <c r="WUW195" s="478"/>
      <c r="WUX195" s="478"/>
      <c r="WUY195" s="478"/>
      <c r="WUZ195" s="478"/>
      <c r="WVA195" s="478"/>
      <c r="WVB195" s="478"/>
      <c r="WVC195" s="478"/>
      <c r="WVD195" s="478"/>
      <c r="WVE195" s="478"/>
      <c r="WVF195" s="478"/>
      <c r="WVG195" s="478"/>
      <c r="WVH195" s="478"/>
      <c r="WVI195" s="478"/>
      <c r="WVJ195" s="478"/>
      <c r="WVK195" s="478"/>
      <c r="WVL195" s="478"/>
      <c r="WVM195" s="478"/>
      <c r="WVN195" s="478"/>
      <c r="WVO195" s="478"/>
      <c r="WVP195" s="478"/>
      <c r="WVQ195" s="478"/>
      <c r="WVR195" s="478"/>
      <c r="WVS195" s="478"/>
      <c r="WVT195" s="478"/>
      <c r="WVU195" s="478"/>
      <c r="WVV195" s="478"/>
      <c r="WVW195" s="478"/>
      <c r="WVX195" s="478"/>
      <c r="WVY195" s="478"/>
      <c r="WVZ195" s="478"/>
      <c r="WWA195" s="478"/>
      <c r="WWB195" s="478"/>
      <c r="WWC195" s="478"/>
      <c r="WWD195" s="478"/>
      <c r="WWE195" s="478"/>
      <c r="WWF195" s="478"/>
      <c r="WWG195" s="478"/>
      <c r="WWH195" s="478"/>
      <c r="WWI195" s="478"/>
      <c r="WWJ195" s="478"/>
      <c r="WWK195" s="478"/>
      <c r="WWL195" s="478"/>
      <c r="WWM195" s="478"/>
      <c r="WWN195" s="478"/>
      <c r="WWO195" s="478"/>
      <c r="WWP195" s="478"/>
      <c r="WWQ195" s="478"/>
      <c r="WWR195" s="478"/>
      <c r="WWS195" s="478"/>
      <c r="WWT195" s="478"/>
      <c r="WWU195" s="478"/>
      <c r="WWV195" s="478"/>
      <c r="WWW195" s="478"/>
      <c r="WWX195" s="478"/>
      <c r="WWY195" s="478"/>
      <c r="WWZ195" s="478"/>
      <c r="WXA195" s="478"/>
      <c r="WXB195" s="478"/>
      <c r="WXC195" s="478"/>
      <c r="WXD195" s="478"/>
      <c r="WXE195" s="478"/>
      <c r="WXF195" s="478"/>
      <c r="WXG195" s="478"/>
      <c r="WXH195" s="478"/>
      <c r="WXI195" s="478"/>
      <c r="WXJ195" s="478"/>
      <c r="WXK195" s="478"/>
      <c r="WXL195" s="478"/>
      <c r="WXM195" s="478"/>
      <c r="WXN195" s="478"/>
      <c r="WXO195" s="478"/>
      <c r="WXP195" s="478"/>
      <c r="WXQ195" s="478"/>
      <c r="WXR195" s="478"/>
      <c r="WXS195" s="478"/>
      <c r="WXT195" s="478"/>
      <c r="WXU195" s="478"/>
      <c r="WXV195" s="478"/>
      <c r="WXW195" s="478"/>
      <c r="WXX195" s="478"/>
      <c r="WXY195" s="478"/>
      <c r="WXZ195" s="478"/>
      <c r="WYA195" s="478"/>
      <c r="WYB195" s="478"/>
      <c r="WYC195" s="478"/>
      <c r="WYD195" s="478"/>
      <c r="WYE195" s="478"/>
      <c r="WYF195" s="478"/>
      <c r="WYG195" s="478"/>
      <c r="WYH195" s="478"/>
      <c r="WYI195" s="478"/>
      <c r="WYJ195" s="478"/>
      <c r="WYK195" s="478"/>
      <c r="WYL195" s="478"/>
      <c r="WYM195" s="478"/>
      <c r="WYN195" s="478"/>
      <c r="WYO195" s="478"/>
      <c r="WYP195" s="478"/>
      <c r="WYQ195" s="478"/>
      <c r="WYR195" s="478"/>
      <c r="WYS195" s="478"/>
      <c r="WYT195" s="478"/>
      <c r="WYU195" s="478"/>
      <c r="WYV195" s="478"/>
      <c r="WYW195" s="478"/>
      <c r="WYX195" s="478"/>
      <c r="WYY195" s="478"/>
      <c r="WYZ195" s="478"/>
      <c r="WZA195" s="478"/>
      <c r="WZB195" s="478"/>
      <c r="WZC195" s="478"/>
      <c r="WZD195" s="478"/>
      <c r="WZE195" s="478"/>
      <c r="WZF195" s="478"/>
      <c r="WZG195" s="478"/>
      <c r="WZH195" s="478"/>
      <c r="WZI195" s="478"/>
      <c r="WZJ195" s="478"/>
      <c r="WZK195" s="478"/>
      <c r="WZL195" s="478"/>
      <c r="WZM195" s="478"/>
      <c r="WZN195" s="478"/>
      <c r="WZO195" s="478"/>
      <c r="WZP195" s="478"/>
      <c r="WZQ195" s="478"/>
      <c r="WZR195" s="478"/>
      <c r="WZS195" s="478"/>
      <c r="WZT195" s="478"/>
      <c r="WZU195" s="478"/>
      <c r="WZV195" s="478"/>
      <c r="WZW195" s="478"/>
      <c r="WZX195" s="478"/>
      <c r="WZY195" s="478"/>
      <c r="WZZ195" s="478"/>
      <c r="XAA195" s="478"/>
      <c r="XAB195" s="478"/>
      <c r="XAC195" s="478"/>
      <c r="XAD195" s="478"/>
      <c r="XAE195" s="478"/>
      <c r="XAF195" s="478"/>
      <c r="XAG195" s="478"/>
      <c r="XAH195" s="478"/>
      <c r="XAI195" s="478"/>
      <c r="XAJ195" s="478"/>
      <c r="XAK195" s="478"/>
      <c r="XAL195" s="478"/>
      <c r="XAM195" s="478"/>
      <c r="XAN195" s="478"/>
      <c r="XAO195" s="478"/>
      <c r="XAP195" s="478"/>
      <c r="XAQ195" s="478"/>
      <c r="XAR195" s="478"/>
      <c r="XAS195" s="478"/>
      <c r="XAT195" s="478"/>
      <c r="XAU195" s="478"/>
      <c r="XAV195" s="478"/>
      <c r="XAW195" s="478"/>
      <c r="XAX195" s="478"/>
      <c r="XAY195" s="478"/>
      <c r="XAZ195" s="478"/>
      <c r="XBA195" s="478"/>
      <c r="XBB195" s="478"/>
      <c r="XBC195" s="478"/>
      <c r="XBD195" s="478"/>
      <c r="XBE195" s="478"/>
      <c r="XBF195" s="478"/>
      <c r="XBG195" s="478"/>
      <c r="XBH195" s="478"/>
      <c r="XBI195" s="478"/>
      <c r="XBJ195" s="478"/>
      <c r="XBK195" s="478"/>
      <c r="XBL195" s="478"/>
      <c r="XBM195" s="478"/>
      <c r="XBN195" s="478"/>
      <c r="XBO195" s="478"/>
      <c r="XBP195" s="478"/>
      <c r="XBQ195" s="478"/>
      <c r="XBR195" s="478"/>
      <c r="XBS195" s="478"/>
      <c r="XBT195" s="478"/>
      <c r="XBU195" s="478"/>
      <c r="XBV195" s="478"/>
      <c r="XBW195" s="478"/>
      <c r="XBX195" s="478"/>
      <c r="XBY195" s="478"/>
      <c r="XBZ195" s="478"/>
      <c r="XCA195" s="478"/>
      <c r="XCB195" s="478"/>
      <c r="XCC195" s="478"/>
      <c r="XCD195" s="478"/>
      <c r="XCE195" s="478"/>
      <c r="XCF195" s="478"/>
      <c r="XCG195" s="478"/>
      <c r="XCH195" s="478"/>
      <c r="XCI195" s="478"/>
      <c r="XCJ195" s="478"/>
      <c r="XCK195" s="478"/>
      <c r="XCL195" s="478"/>
      <c r="XCM195" s="478"/>
      <c r="XCN195" s="478"/>
      <c r="XCO195" s="478"/>
      <c r="XCP195" s="478"/>
      <c r="XCQ195" s="478"/>
      <c r="XCR195" s="478"/>
      <c r="XCS195" s="478"/>
      <c r="XCT195" s="478"/>
      <c r="XCU195" s="478"/>
      <c r="XCV195" s="478"/>
      <c r="XCW195" s="478"/>
      <c r="XCX195" s="478"/>
      <c r="XCY195" s="478"/>
      <c r="XCZ195" s="478"/>
      <c r="XDA195" s="478"/>
      <c r="XDB195" s="478"/>
      <c r="XDC195" s="478"/>
      <c r="XDD195" s="478"/>
      <c r="XDE195" s="478"/>
      <c r="XDF195" s="478"/>
      <c r="XDG195" s="478"/>
      <c r="XDH195" s="478"/>
      <c r="XDI195" s="478"/>
      <c r="XDJ195" s="478"/>
      <c r="XDK195" s="478"/>
      <c r="XDL195" s="478"/>
      <c r="XDM195" s="478"/>
      <c r="XDN195" s="478"/>
      <c r="XDO195" s="478"/>
      <c r="XDP195" s="478"/>
      <c r="XDQ195" s="478"/>
      <c r="XDR195" s="478"/>
      <c r="XDS195" s="478"/>
      <c r="XDT195" s="478"/>
      <c r="XDU195" s="478"/>
      <c r="XDV195" s="478"/>
      <c r="XDW195" s="478"/>
      <c r="XDX195" s="478"/>
      <c r="XDY195" s="478"/>
      <c r="XDZ195" s="478"/>
      <c r="XEA195" s="478"/>
      <c r="XEB195" s="478"/>
      <c r="XEC195" s="478"/>
      <c r="XED195" s="478"/>
      <c r="XEE195" s="478"/>
      <c r="XEF195" s="478"/>
      <c r="XEG195" s="478"/>
      <c r="XEH195" s="478"/>
      <c r="XEI195" s="478"/>
      <c r="XEJ195" s="478"/>
      <c r="XEK195" s="478"/>
      <c r="XEL195" s="478"/>
      <c r="XEM195" s="478"/>
      <c r="XEN195" s="478"/>
      <c r="XEO195" s="478"/>
      <c r="XEP195" s="478"/>
      <c r="XEQ195" s="478"/>
      <c r="XER195" s="478"/>
      <c r="XES195" s="478"/>
      <c r="XET195" s="478"/>
      <c r="XEU195" s="478"/>
      <c r="XEV195" s="478"/>
      <c r="XEW195" s="478"/>
      <c r="XEX195" s="478"/>
      <c r="XEY195" s="478"/>
      <c r="XEZ195" s="478"/>
      <c r="XFA195" s="478"/>
      <c r="XFB195" s="478"/>
      <c r="XFC195" s="478"/>
      <c r="XFD195" s="478"/>
    </row>
    <row r="196" spans="1:16384">
      <c r="A196" s="478"/>
      <c r="B196" s="471"/>
      <c r="C196" s="478"/>
      <c r="D196" s="478"/>
      <c r="E196" s="480"/>
      <c r="F196" s="480"/>
      <c r="G196" s="480"/>
      <c r="H196" s="480"/>
      <c r="I196" s="480"/>
      <c r="J196" s="480"/>
      <c r="K196" s="480"/>
      <c r="L196" s="480"/>
      <c r="M196" s="480"/>
      <c r="N196" s="480"/>
      <c r="O196" s="480"/>
      <c r="P196" s="480"/>
      <c r="Q196" s="480"/>
      <c r="R196" s="480"/>
      <c r="S196" s="480"/>
      <c r="T196" s="480"/>
      <c r="U196" s="480"/>
      <c r="V196" s="480"/>
      <c r="W196" s="480"/>
      <c r="X196" s="480"/>
      <c r="Y196" s="480"/>
      <c r="Z196" s="480"/>
      <c r="AA196" s="480"/>
      <c r="AB196" s="480"/>
      <c r="AC196" s="480"/>
      <c r="AD196" s="480"/>
      <c r="AE196" s="480"/>
      <c r="AF196" s="480"/>
      <c r="AG196" s="480"/>
      <c r="AH196" s="480"/>
      <c r="AI196" s="480"/>
      <c r="AJ196" s="480"/>
      <c r="AK196" s="480"/>
      <c r="AL196" s="480"/>
      <c r="AM196" s="480"/>
      <c r="AN196" s="480"/>
      <c r="AO196" s="480"/>
      <c r="AP196" s="480"/>
      <c r="AQ196" s="480"/>
      <c r="AR196" s="480"/>
      <c r="AS196" s="480"/>
      <c r="AT196" s="480"/>
      <c r="AU196" s="480"/>
      <c r="AV196" s="480"/>
      <c r="AW196" s="480"/>
      <c r="AX196" s="480"/>
      <c r="AY196" s="480"/>
      <c r="AZ196" s="480"/>
      <c r="BA196" s="480"/>
      <c r="BB196" s="480"/>
      <c r="BC196" s="480"/>
      <c r="BD196" s="480"/>
      <c r="BE196" s="480"/>
      <c r="BF196" s="480"/>
      <c r="BG196" s="480"/>
      <c r="BH196" s="480"/>
      <c r="BI196" s="480"/>
      <c r="BJ196" s="480"/>
      <c r="BK196" s="480"/>
      <c r="BL196" s="480"/>
      <c r="BM196" s="480"/>
      <c r="BN196" s="480"/>
      <c r="BO196" s="480"/>
      <c r="BP196" s="478"/>
      <c r="BQ196" s="478"/>
      <c r="BR196" s="478"/>
      <c r="BS196" s="478"/>
      <c r="BT196" s="478"/>
      <c r="BU196" s="478"/>
      <c r="BV196" s="478"/>
      <c r="BW196" s="478"/>
      <c r="BX196" s="478"/>
      <c r="BY196" s="478"/>
      <c r="BZ196" s="478"/>
      <c r="CA196" s="478"/>
      <c r="CB196" s="478"/>
      <c r="CC196" s="478"/>
      <c r="CD196" s="478"/>
      <c r="CE196" s="478"/>
      <c r="CF196" s="478"/>
      <c r="CG196" s="478"/>
      <c r="CH196" s="478"/>
      <c r="CI196" s="478"/>
      <c r="CJ196" s="478"/>
      <c r="CK196" s="478"/>
      <c r="CL196" s="478"/>
      <c r="CM196" s="478"/>
      <c r="CN196" s="478"/>
      <c r="CO196" s="478"/>
      <c r="CP196" s="478"/>
      <c r="CQ196" s="478"/>
      <c r="CR196" s="478"/>
      <c r="CS196" s="478"/>
      <c r="CT196" s="478"/>
      <c r="CU196" s="478"/>
      <c r="CV196" s="478"/>
      <c r="CW196" s="478"/>
      <c r="CX196" s="478"/>
      <c r="CY196" s="478"/>
      <c r="CZ196" s="478"/>
      <c r="DA196" s="478"/>
      <c r="DB196" s="478"/>
      <c r="DC196" s="478"/>
      <c r="DD196" s="478"/>
      <c r="DE196" s="478"/>
      <c r="DF196" s="478"/>
      <c r="DG196" s="478"/>
      <c r="DH196" s="478"/>
      <c r="DI196" s="478"/>
      <c r="DJ196" s="478"/>
      <c r="DK196" s="478"/>
      <c r="DL196" s="478"/>
      <c r="DM196" s="478"/>
      <c r="DN196" s="478"/>
      <c r="DO196" s="478"/>
      <c r="DP196" s="478"/>
      <c r="DQ196" s="478"/>
      <c r="DR196" s="478"/>
      <c r="DS196" s="478"/>
      <c r="DT196" s="478"/>
      <c r="DU196" s="478"/>
      <c r="DV196" s="478"/>
      <c r="DW196" s="478"/>
      <c r="DX196" s="478"/>
      <c r="DY196" s="478"/>
      <c r="DZ196" s="478"/>
      <c r="EA196" s="478"/>
      <c r="EB196" s="478"/>
      <c r="EC196" s="478"/>
      <c r="ED196" s="478"/>
      <c r="EE196" s="478"/>
      <c r="EF196" s="478"/>
      <c r="EG196" s="478"/>
      <c r="EH196" s="478"/>
      <c r="EI196" s="478"/>
      <c r="EJ196" s="478"/>
      <c r="EK196" s="478"/>
      <c r="EL196" s="478"/>
      <c r="EM196" s="478"/>
      <c r="EN196" s="478"/>
      <c r="EO196" s="478"/>
      <c r="EP196" s="478"/>
      <c r="EQ196" s="478"/>
      <c r="ER196" s="478"/>
      <c r="ES196" s="478"/>
      <c r="ET196" s="478"/>
      <c r="EU196" s="478"/>
      <c r="EV196" s="478"/>
      <c r="EW196" s="478"/>
      <c r="EX196" s="478"/>
      <c r="EY196" s="478"/>
      <c r="EZ196" s="478"/>
      <c r="FA196" s="478"/>
      <c r="FB196" s="478"/>
      <c r="FC196" s="478"/>
      <c r="FD196" s="478"/>
      <c r="FE196" s="478"/>
      <c r="FF196" s="478"/>
      <c r="FG196" s="478"/>
      <c r="FH196" s="478"/>
      <c r="FI196" s="478"/>
      <c r="FJ196" s="478"/>
      <c r="FK196" s="478"/>
      <c r="FL196" s="478"/>
      <c r="FM196" s="478"/>
      <c r="FN196" s="478"/>
      <c r="FO196" s="478"/>
      <c r="FP196" s="478"/>
      <c r="FQ196" s="478"/>
      <c r="FR196" s="478"/>
      <c r="FS196" s="478"/>
      <c r="FT196" s="478"/>
      <c r="FU196" s="478"/>
      <c r="FV196" s="478"/>
      <c r="FW196" s="478"/>
      <c r="FX196" s="478"/>
      <c r="FY196" s="478"/>
      <c r="FZ196" s="478"/>
      <c r="GA196" s="478"/>
      <c r="GB196" s="478"/>
      <c r="GC196" s="478"/>
      <c r="GD196" s="478"/>
      <c r="GE196" s="478"/>
      <c r="GF196" s="478"/>
      <c r="GG196" s="478"/>
      <c r="GH196" s="478"/>
      <c r="GI196" s="478"/>
      <c r="GJ196" s="478"/>
      <c r="GK196" s="478"/>
      <c r="GL196" s="478"/>
      <c r="GM196" s="478"/>
      <c r="GN196" s="478"/>
      <c r="GO196" s="478"/>
      <c r="GP196" s="478"/>
      <c r="GQ196" s="478"/>
      <c r="GR196" s="478"/>
      <c r="GS196" s="478"/>
      <c r="GT196" s="478"/>
      <c r="GU196" s="478"/>
      <c r="GV196" s="478"/>
      <c r="GW196" s="478"/>
      <c r="GX196" s="478"/>
      <c r="GY196" s="478"/>
      <c r="GZ196" s="478"/>
      <c r="HA196" s="478"/>
      <c r="HB196" s="478"/>
      <c r="HC196" s="478"/>
      <c r="HD196" s="478"/>
      <c r="HE196" s="478"/>
      <c r="HF196" s="478"/>
      <c r="HG196" s="478"/>
      <c r="HH196" s="478"/>
      <c r="HI196" s="478"/>
      <c r="HJ196" s="478"/>
      <c r="HK196" s="478"/>
      <c r="HL196" s="478"/>
      <c r="HM196" s="478"/>
      <c r="HN196" s="478"/>
      <c r="HO196" s="478"/>
      <c r="HP196" s="478"/>
      <c r="HQ196" s="478"/>
      <c r="HR196" s="478"/>
      <c r="HS196" s="478"/>
      <c r="HT196" s="478"/>
      <c r="HU196" s="478"/>
      <c r="HV196" s="478"/>
      <c r="HW196" s="478"/>
      <c r="HX196" s="478"/>
      <c r="HY196" s="478"/>
      <c r="HZ196" s="478"/>
      <c r="IA196" s="478"/>
      <c r="IB196" s="478"/>
      <c r="IC196" s="478"/>
      <c r="ID196" s="478"/>
      <c r="IE196" s="478"/>
      <c r="IF196" s="478"/>
      <c r="IG196" s="478"/>
      <c r="IH196" s="478"/>
      <c r="II196" s="478"/>
      <c r="IJ196" s="478"/>
      <c r="IK196" s="478"/>
      <c r="IL196" s="478"/>
      <c r="IM196" s="478"/>
      <c r="IN196" s="478"/>
      <c r="IO196" s="478"/>
      <c r="IP196" s="478"/>
      <c r="IQ196" s="478"/>
      <c r="IR196" s="478"/>
      <c r="IS196" s="478"/>
      <c r="IT196" s="478"/>
      <c r="IU196" s="478"/>
      <c r="IV196" s="478"/>
      <c r="IW196" s="478"/>
      <c r="IX196" s="478"/>
      <c r="IY196" s="478"/>
      <c r="IZ196" s="478"/>
      <c r="JA196" s="478"/>
      <c r="JB196" s="478"/>
      <c r="JC196" s="478"/>
      <c r="JD196" s="478"/>
      <c r="JE196" s="478"/>
      <c r="JF196" s="478"/>
      <c r="JG196" s="478"/>
      <c r="JH196" s="478"/>
      <c r="JI196" s="478"/>
      <c r="JJ196" s="478"/>
      <c r="JK196" s="478"/>
      <c r="JL196" s="478"/>
      <c r="JM196" s="478"/>
      <c r="JN196" s="478"/>
      <c r="JO196" s="478"/>
      <c r="JP196" s="478"/>
      <c r="JQ196" s="478"/>
      <c r="JR196" s="478"/>
      <c r="JS196" s="478"/>
      <c r="JT196" s="478"/>
      <c r="JU196" s="478"/>
      <c r="JV196" s="478"/>
      <c r="JW196" s="478"/>
      <c r="JX196" s="478"/>
      <c r="JY196" s="478"/>
      <c r="JZ196" s="478"/>
      <c r="KA196" s="478"/>
      <c r="KB196" s="478"/>
      <c r="KC196" s="478"/>
      <c r="KD196" s="478"/>
      <c r="KE196" s="478"/>
      <c r="KF196" s="478"/>
      <c r="KG196" s="478"/>
      <c r="KH196" s="478"/>
      <c r="KI196" s="478"/>
      <c r="KJ196" s="478"/>
      <c r="KK196" s="478"/>
      <c r="KL196" s="478"/>
      <c r="KM196" s="478"/>
      <c r="KN196" s="478"/>
      <c r="KO196" s="478"/>
      <c r="KP196" s="478"/>
      <c r="KQ196" s="478"/>
      <c r="KR196" s="478"/>
      <c r="KS196" s="478"/>
      <c r="KT196" s="478"/>
      <c r="KU196" s="478"/>
      <c r="KV196" s="478"/>
      <c r="KW196" s="478"/>
      <c r="KX196" s="478"/>
      <c r="KY196" s="478"/>
      <c r="KZ196" s="478"/>
      <c r="LA196" s="478"/>
      <c r="LB196" s="478"/>
      <c r="LC196" s="478"/>
      <c r="LD196" s="478"/>
      <c r="LE196" s="478"/>
      <c r="LF196" s="478"/>
      <c r="LG196" s="478"/>
      <c r="LH196" s="478"/>
      <c r="LI196" s="478"/>
      <c r="LJ196" s="478"/>
      <c r="LK196" s="478"/>
      <c r="LL196" s="478"/>
      <c r="LM196" s="478"/>
      <c r="LN196" s="478"/>
      <c r="LO196" s="478"/>
      <c r="LP196" s="478"/>
      <c r="LQ196" s="478"/>
      <c r="LR196" s="478"/>
      <c r="LS196" s="478"/>
      <c r="LT196" s="478"/>
      <c r="LU196" s="478"/>
      <c r="LV196" s="478"/>
      <c r="LW196" s="478"/>
      <c r="LX196" s="478"/>
      <c r="LY196" s="478"/>
      <c r="LZ196" s="478"/>
      <c r="MA196" s="478"/>
      <c r="MB196" s="478"/>
      <c r="MC196" s="478"/>
      <c r="MD196" s="478"/>
      <c r="ME196" s="478"/>
      <c r="MF196" s="478"/>
      <c r="MG196" s="478"/>
      <c r="MH196" s="478"/>
      <c r="MI196" s="478"/>
      <c r="MJ196" s="478"/>
      <c r="MK196" s="478"/>
      <c r="ML196" s="478"/>
      <c r="MM196" s="478"/>
      <c r="MN196" s="478"/>
      <c r="MO196" s="478"/>
      <c r="MP196" s="478"/>
      <c r="MQ196" s="478"/>
      <c r="MR196" s="478"/>
      <c r="MS196" s="478"/>
      <c r="MT196" s="478"/>
      <c r="MU196" s="478"/>
      <c r="MV196" s="478"/>
      <c r="MW196" s="478"/>
      <c r="MX196" s="478"/>
      <c r="MY196" s="478"/>
      <c r="MZ196" s="478"/>
      <c r="NA196" s="478"/>
      <c r="NB196" s="478"/>
      <c r="NC196" s="478"/>
      <c r="ND196" s="478"/>
      <c r="NE196" s="478"/>
      <c r="NF196" s="478"/>
      <c r="NG196" s="478"/>
      <c r="NH196" s="478"/>
      <c r="NI196" s="478"/>
      <c r="NJ196" s="478"/>
      <c r="NK196" s="478"/>
      <c r="NL196" s="478"/>
      <c r="NM196" s="478"/>
      <c r="NN196" s="478"/>
      <c r="NO196" s="478"/>
      <c r="NP196" s="478"/>
      <c r="NQ196" s="478"/>
      <c r="NR196" s="478"/>
      <c r="NS196" s="478"/>
      <c r="NT196" s="478"/>
      <c r="NU196" s="478"/>
      <c r="NV196" s="478"/>
      <c r="NW196" s="478"/>
      <c r="NX196" s="478"/>
      <c r="NY196" s="478"/>
      <c r="NZ196" s="478"/>
      <c r="OA196" s="478"/>
      <c r="OB196" s="478"/>
      <c r="OC196" s="478"/>
      <c r="OD196" s="478"/>
      <c r="OE196" s="478"/>
      <c r="OF196" s="478"/>
      <c r="OG196" s="478"/>
      <c r="OH196" s="478"/>
      <c r="OI196" s="478"/>
      <c r="OJ196" s="478"/>
      <c r="OK196" s="478"/>
      <c r="OL196" s="478"/>
      <c r="OM196" s="478"/>
      <c r="ON196" s="478"/>
      <c r="OO196" s="478"/>
      <c r="OP196" s="478"/>
      <c r="OQ196" s="478"/>
      <c r="OR196" s="478"/>
      <c r="OS196" s="478"/>
      <c r="OT196" s="478"/>
      <c r="OU196" s="478"/>
      <c r="OV196" s="478"/>
      <c r="OW196" s="478"/>
      <c r="OX196" s="478"/>
      <c r="OY196" s="478"/>
      <c r="OZ196" s="478"/>
      <c r="PA196" s="478"/>
      <c r="PB196" s="478"/>
      <c r="PC196" s="478"/>
      <c r="PD196" s="478"/>
      <c r="PE196" s="478"/>
      <c r="PF196" s="478"/>
      <c r="PG196" s="478"/>
      <c r="PH196" s="478"/>
      <c r="PI196" s="478"/>
      <c r="PJ196" s="478"/>
      <c r="PK196" s="478"/>
      <c r="PL196" s="478"/>
      <c r="PM196" s="478"/>
      <c r="PN196" s="478"/>
      <c r="PO196" s="478"/>
      <c r="PP196" s="478"/>
      <c r="PQ196" s="478"/>
      <c r="PR196" s="478"/>
      <c r="PS196" s="478"/>
      <c r="PT196" s="478"/>
      <c r="PU196" s="478"/>
      <c r="PV196" s="478"/>
      <c r="PW196" s="478"/>
      <c r="PX196" s="478"/>
      <c r="PY196" s="478"/>
      <c r="PZ196" s="478"/>
      <c r="QA196" s="478"/>
      <c r="QB196" s="478"/>
      <c r="QC196" s="478"/>
      <c r="QD196" s="478"/>
      <c r="QE196" s="478"/>
      <c r="QF196" s="478"/>
      <c r="QG196" s="478"/>
      <c r="QH196" s="478"/>
      <c r="QI196" s="478"/>
      <c r="QJ196" s="478"/>
      <c r="QK196" s="478"/>
      <c r="QL196" s="478"/>
      <c r="QM196" s="478"/>
      <c r="QN196" s="478"/>
      <c r="QO196" s="478"/>
      <c r="QP196" s="478"/>
      <c r="QQ196" s="478"/>
      <c r="QR196" s="478"/>
      <c r="QS196" s="478"/>
      <c r="QT196" s="478"/>
      <c r="QU196" s="478"/>
      <c r="QV196" s="478"/>
      <c r="QW196" s="478"/>
      <c r="QX196" s="478"/>
      <c r="QY196" s="478"/>
      <c r="QZ196" s="478"/>
      <c r="RA196" s="478"/>
      <c r="RB196" s="478"/>
      <c r="RC196" s="478"/>
      <c r="RD196" s="478"/>
      <c r="RE196" s="478"/>
      <c r="RF196" s="478"/>
      <c r="RG196" s="478"/>
      <c r="RH196" s="478"/>
      <c r="RI196" s="478"/>
      <c r="RJ196" s="478"/>
      <c r="RK196" s="478"/>
      <c r="RL196" s="478"/>
      <c r="RM196" s="478"/>
      <c r="RN196" s="478"/>
      <c r="RO196" s="478"/>
      <c r="RP196" s="478"/>
      <c r="RQ196" s="478"/>
      <c r="RR196" s="478"/>
      <c r="RS196" s="478"/>
      <c r="RT196" s="478"/>
      <c r="RU196" s="478"/>
      <c r="RV196" s="478"/>
      <c r="RW196" s="478"/>
      <c r="RX196" s="478"/>
      <c r="RY196" s="478"/>
      <c r="RZ196" s="478"/>
      <c r="SA196" s="478"/>
      <c r="SB196" s="478"/>
      <c r="SC196" s="478"/>
      <c r="SD196" s="478"/>
      <c r="SE196" s="478"/>
      <c r="SF196" s="478"/>
      <c r="SG196" s="478"/>
      <c r="SH196" s="478"/>
      <c r="SI196" s="478"/>
      <c r="SJ196" s="478"/>
      <c r="SK196" s="478"/>
      <c r="SL196" s="478"/>
      <c r="SM196" s="478"/>
      <c r="SN196" s="478"/>
      <c r="SO196" s="478"/>
      <c r="SP196" s="478"/>
      <c r="SQ196" s="478"/>
      <c r="SR196" s="478"/>
      <c r="SS196" s="478"/>
      <c r="ST196" s="478"/>
      <c r="SU196" s="478"/>
      <c r="SV196" s="478"/>
      <c r="SW196" s="478"/>
      <c r="SX196" s="478"/>
      <c r="SY196" s="478"/>
      <c r="SZ196" s="478"/>
      <c r="TA196" s="478"/>
      <c r="TB196" s="478"/>
      <c r="TC196" s="478"/>
      <c r="TD196" s="478"/>
      <c r="TE196" s="478"/>
      <c r="TF196" s="478"/>
      <c r="TG196" s="478"/>
      <c r="TH196" s="478"/>
      <c r="TI196" s="478"/>
      <c r="TJ196" s="478"/>
      <c r="TK196" s="478"/>
      <c r="TL196" s="478"/>
      <c r="TM196" s="478"/>
      <c r="TN196" s="478"/>
      <c r="TO196" s="478"/>
      <c r="TP196" s="478"/>
      <c r="TQ196" s="478"/>
      <c r="TR196" s="478"/>
      <c r="TS196" s="478"/>
      <c r="TT196" s="478"/>
      <c r="TU196" s="478"/>
      <c r="TV196" s="478"/>
      <c r="TW196" s="478"/>
      <c r="TX196" s="478"/>
      <c r="TY196" s="478"/>
      <c r="TZ196" s="478"/>
      <c r="UA196" s="478"/>
      <c r="UB196" s="478"/>
      <c r="UC196" s="478"/>
      <c r="UD196" s="478"/>
      <c r="UE196" s="478"/>
      <c r="UF196" s="478"/>
      <c r="UG196" s="478"/>
      <c r="UH196" s="478"/>
      <c r="UI196" s="478"/>
      <c r="UJ196" s="478"/>
      <c r="UK196" s="478"/>
      <c r="UL196" s="478"/>
      <c r="UM196" s="478"/>
      <c r="UN196" s="478"/>
      <c r="UO196" s="478"/>
      <c r="UP196" s="478"/>
      <c r="UQ196" s="478"/>
      <c r="UR196" s="478"/>
      <c r="US196" s="478"/>
      <c r="UT196" s="478"/>
      <c r="UU196" s="478"/>
      <c r="UV196" s="478"/>
      <c r="UW196" s="478"/>
      <c r="UX196" s="478"/>
      <c r="UY196" s="478"/>
      <c r="UZ196" s="478"/>
      <c r="VA196" s="478"/>
      <c r="VB196" s="478"/>
      <c r="VC196" s="478"/>
      <c r="VD196" s="478"/>
      <c r="VE196" s="478"/>
      <c r="VF196" s="478"/>
      <c r="VG196" s="478"/>
      <c r="VH196" s="478"/>
      <c r="VI196" s="478"/>
      <c r="VJ196" s="478"/>
      <c r="VK196" s="478"/>
      <c r="VL196" s="478"/>
      <c r="VM196" s="478"/>
      <c r="VN196" s="478"/>
      <c r="VO196" s="478"/>
      <c r="VP196" s="478"/>
      <c r="VQ196" s="478"/>
      <c r="VR196" s="478"/>
      <c r="VS196" s="478"/>
      <c r="VT196" s="478"/>
      <c r="VU196" s="478"/>
      <c r="VV196" s="478"/>
      <c r="VW196" s="478"/>
      <c r="VX196" s="478"/>
      <c r="VY196" s="478"/>
      <c r="VZ196" s="478"/>
      <c r="WA196" s="478"/>
      <c r="WB196" s="478"/>
      <c r="WC196" s="478"/>
      <c r="WD196" s="478"/>
      <c r="WE196" s="478"/>
      <c r="WF196" s="478"/>
      <c r="WG196" s="478"/>
      <c r="WH196" s="478"/>
      <c r="WI196" s="478"/>
      <c r="WJ196" s="478"/>
      <c r="WK196" s="478"/>
      <c r="WL196" s="478"/>
      <c r="WM196" s="478"/>
      <c r="WN196" s="478"/>
      <c r="WO196" s="478"/>
      <c r="WP196" s="478"/>
      <c r="WQ196" s="478"/>
      <c r="WR196" s="478"/>
      <c r="WS196" s="478"/>
      <c r="WT196" s="478"/>
      <c r="WU196" s="478"/>
      <c r="WV196" s="478"/>
      <c r="WW196" s="478"/>
      <c r="WX196" s="478"/>
      <c r="WY196" s="478"/>
      <c r="WZ196" s="478"/>
      <c r="XA196" s="478"/>
      <c r="XB196" s="478"/>
      <c r="XC196" s="478"/>
      <c r="XD196" s="478"/>
      <c r="XE196" s="478"/>
      <c r="XF196" s="478"/>
      <c r="XG196" s="478"/>
      <c r="XH196" s="478"/>
      <c r="XI196" s="478"/>
      <c r="XJ196" s="478"/>
      <c r="XK196" s="478"/>
      <c r="XL196" s="478"/>
      <c r="XM196" s="478"/>
      <c r="XN196" s="478"/>
      <c r="XO196" s="478"/>
      <c r="XP196" s="478"/>
      <c r="XQ196" s="478"/>
      <c r="XR196" s="478"/>
      <c r="XS196" s="478"/>
      <c r="XT196" s="478"/>
      <c r="XU196" s="478"/>
      <c r="XV196" s="478"/>
      <c r="XW196" s="478"/>
      <c r="XX196" s="478"/>
      <c r="XY196" s="478"/>
      <c r="XZ196" s="478"/>
      <c r="YA196" s="478"/>
      <c r="YB196" s="478"/>
      <c r="YC196" s="478"/>
      <c r="YD196" s="478"/>
      <c r="YE196" s="478"/>
      <c r="YF196" s="478"/>
      <c r="YG196" s="478"/>
      <c r="YH196" s="478"/>
      <c r="YI196" s="478"/>
      <c r="YJ196" s="478"/>
      <c r="YK196" s="478"/>
      <c r="YL196" s="478"/>
      <c r="YM196" s="478"/>
      <c r="YN196" s="478"/>
      <c r="YO196" s="478"/>
      <c r="YP196" s="478"/>
      <c r="YQ196" s="478"/>
      <c r="YR196" s="478"/>
      <c r="YS196" s="478"/>
      <c r="YT196" s="478"/>
      <c r="YU196" s="478"/>
      <c r="YV196" s="478"/>
      <c r="YW196" s="478"/>
      <c r="YX196" s="478"/>
      <c r="YY196" s="478"/>
      <c r="YZ196" s="478"/>
      <c r="ZA196" s="478"/>
      <c r="ZB196" s="478"/>
      <c r="ZC196" s="478"/>
      <c r="ZD196" s="478"/>
      <c r="ZE196" s="478"/>
      <c r="ZF196" s="478"/>
      <c r="ZG196" s="478"/>
      <c r="ZH196" s="478"/>
      <c r="ZI196" s="478"/>
      <c r="ZJ196" s="478"/>
      <c r="ZK196" s="478"/>
      <c r="ZL196" s="478"/>
      <c r="ZM196" s="478"/>
      <c r="ZN196" s="478"/>
      <c r="ZO196" s="478"/>
      <c r="ZP196" s="478"/>
      <c r="ZQ196" s="478"/>
      <c r="ZR196" s="478"/>
      <c r="ZS196" s="478"/>
      <c r="ZT196" s="478"/>
      <c r="ZU196" s="478"/>
      <c r="ZV196" s="478"/>
      <c r="ZW196" s="478"/>
      <c r="ZX196" s="478"/>
      <c r="ZY196" s="478"/>
      <c r="ZZ196" s="478"/>
      <c r="AAA196" s="478"/>
      <c r="AAB196" s="478"/>
      <c r="AAC196" s="478"/>
      <c r="AAD196" s="478"/>
      <c r="AAE196" s="478"/>
      <c r="AAF196" s="478"/>
      <c r="AAG196" s="478"/>
      <c r="AAH196" s="478"/>
      <c r="AAI196" s="478"/>
      <c r="AAJ196" s="478"/>
      <c r="AAK196" s="478"/>
      <c r="AAL196" s="478"/>
      <c r="AAM196" s="478"/>
      <c r="AAN196" s="478"/>
      <c r="AAO196" s="478"/>
      <c r="AAP196" s="478"/>
      <c r="AAQ196" s="478"/>
      <c r="AAR196" s="478"/>
      <c r="AAS196" s="478"/>
      <c r="AAT196" s="478"/>
      <c r="AAU196" s="478"/>
      <c r="AAV196" s="478"/>
      <c r="AAW196" s="478"/>
      <c r="AAX196" s="478"/>
      <c r="AAY196" s="478"/>
      <c r="AAZ196" s="478"/>
      <c r="ABA196" s="478"/>
      <c r="ABB196" s="478"/>
      <c r="ABC196" s="478"/>
      <c r="ABD196" s="478"/>
      <c r="ABE196" s="478"/>
      <c r="ABF196" s="478"/>
      <c r="ABG196" s="478"/>
      <c r="ABH196" s="478"/>
      <c r="ABI196" s="478"/>
      <c r="ABJ196" s="478"/>
      <c r="ABK196" s="478"/>
      <c r="ABL196" s="478"/>
      <c r="ABM196" s="478"/>
      <c r="ABN196" s="478"/>
      <c r="ABO196" s="478"/>
      <c r="ABP196" s="478"/>
      <c r="ABQ196" s="478"/>
      <c r="ABR196" s="478"/>
      <c r="ABS196" s="478"/>
      <c r="ABT196" s="478"/>
      <c r="ABU196" s="478"/>
      <c r="ABV196" s="478"/>
      <c r="ABW196" s="478"/>
      <c r="ABX196" s="478"/>
      <c r="ABY196" s="478"/>
      <c r="ABZ196" s="478"/>
      <c r="ACA196" s="478"/>
      <c r="ACB196" s="478"/>
      <c r="ACC196" s="478"/>
      <c r="ACD196" s="478"/>
      <c r="ACE196" s="478"/>
      <c r="ACF196" s="478"/>
      <c r="ACG196" s="478"/>
      <c r="ACH196" s="478"/>
      <c r="ACI196" s="478"/>
      <c r="ACJ196" s="478"/>
      <c r="ACK196" s="478"/>
      <c r="ACL196" s="478"/>
      <c r="ACM196" s="478"/>
      <c r="ACN196" s="478"/>
      <c r="ACO196" s="478"/>
      <c r="ACP196" s="478"/>
      <c r="ACQ196" s="478"/>
      <c r="ACR196" s="478"/>
      <c r="ACS196" s="478"/>
      <c r="ACT196" s="478"/>
      <c r="ACU196" s="478"/>
      <c r="ACV196" s="478"/>
      <c r="ACW196" s="478"/>
      <c r="ACX196" s="478"/>
      <c r="ACY196" s="478"/>
      <c r="ACZ196" s="478"/>
      <c r="ADA196" s="478"/>
      <c r="ADB196" s="478"/>
      <c r="ADC196" s="478"/>
      <c r="ADD196" s="478"/>
      <c r="ADE196" s="478"/>
      <c r="ADF196" s="478"/>
      <c r="ADG196" s="478"/>
      <c r="ADH196" s="478"/>
      <c r="ADI196" s="478"/>
      <c r="ADJ196" s="478"/>
      <c r="ADK196" s="478"/>
      <c r="ADL196" s="478"/>
      <c r="ADM196" s="478"/>
      <c r="ADN196" s="478"/>
      <c r="ADO196" s="478"/>
      <c r="ADP196" s="478"/>
      <c r="ADQ196" s="478"/>
      <c r="ADR196" s="478"/>
      <c r="ADS196" s="478"/>
      <c r="ADT196" s="478"/>
      <c r="ADU196" s="478"/>
      <c r="ADV196" s="478"/>
      <c r="ADW196" s="478"/>
      <c r="ADX196" s="478"/>
      <c r="ADY196" s="478"/>
      <c r="ADZ196" s="478"/>
      <c r="AEA196" s="478"/>
      <c r="AEB196" s="478"/>
      <c r="AEC196" s="478"/>
      <c r="AED196" s="478"/>
      <c r="AEE196" s="478"/>
      <c r="AEF196" s="478"/>
      <c r="AEG196" s="478"/>
      <c r="AEH196" s="478"/>
      <c r="AEI196" s="478"/>
      <c r="AEJ196" s="478"/>
      <c r="AEK196" s="478"/>
      <c r="AEL196" s="478"/>
      <c r="AEM196" s="478"/>
      <c r="AEN196" s="478"/>
      <c r="AEO196" s="478"/>
      <c r="AEP196" s="478"/>
      <c r="AEQ196" s="478"/>
      <c r="AER196" s="478"/>
      <c r="AES196" s="478"/>
      <c r="AET196" s="478"/>
      <c r="AEU196" s="478"/>
      <c r="AEV196" s="478"/>
      <c r="AEW196" s="478"/>
      <c r="AEX196" s="478"/>
      <c r="AEY196" s="478"/>
      <c r="AEZ196" s="478"/>
      <c r="AFA196" s="478"/>
      <c r="AFB196" s="478"/>
      <c r="AFC196" s="478"/>
      <c r="AFD196" s="478"/>
      <c r="AFE196" s="478"/>
      <c r="AFF196" s="478"/>
      <c r="AFG196" s="478"/>
      <c r="AFH196" s="478"/>
      <c r="AFI196" s="478"/>
      <c r="AFJ196" s="478"/>
      <c r="AFK196" s="478"/>
      <c r="AFL196" s="478"/>
      <c r="AFM196" s="478"/>
      <c r="AFN196" s="478"/>
      <c r="AFO196" s="478"/>
      <c r="AFP196" s="478"/>
      <c r="AFQ196" s="478"/>
      <c r="AFR196" s="478"/>
      <c r="AFS196" s="478"/>
      <c r="AFT196" s="478"/>
      <c r="AFU196" s="478"/>
      <c r="AFV196" s="478"/>
      <c r="AFW196" s="478"/>
      <c r="AFX196" s="478"/>
      <c r="AFY196" s="478"/>
      <c r="AFZ196" s="478"/>
      <c r="AGA196" s="478"/>
      <c r="AGB196" s="478"/>
      <c r="AGC196" s="478"/>
      <c r="AGD196" s="478"/>
      <c r="AGE196" s="478"/>
      <c r="AGF196" s="478"/>
      <c r="AGG196" s="478"/>
      <c r="AGH196" s="478"/>
      <c r="AGI196" s="478"/>
      <c r="AGJ196" s="478"/>
      <c r="AGK196" s="478"/>
      <c r="AGL196" s="478"/>
      <c r="AGM196" s="478"/>
      <c r="AGN196" s="478"/>
      <c r="AGO196" s="478"/>
      <c r="AGP196" s="478"/>
      <c r="AGQ196" s="478"/>
      <c r="AGR196" s="478"/>
      <c r="AGS196" s="478"/>
      <c r="AGT196" s="478"/>
      <c r="AGU196" s="478"/>
      <c r="AGV196" s="478"/>
      <c r="AGW196" s="478"/>
      <c r="AGX196" s="478"/>
      <c r="AGY196" s="478"/>
      <c r="AGZ196" s="478"/>
      <c r="AHA196" s="478"/>
      <c r="AHB196" s="478"/>
      <c r="AHC196" s="478"/>
      <c r="AHD196" s="478"/>
      <c r="AHE196" s="478"/>
      <c r="AHF196" s="478"/>
      <c r="AHG196" s="478"/>
      <c r="AHH196" s="478"/>
      <c r="AHI196" s="478"/>
      <c r="AHJ196" s="478"/>
      <c r="AHK196" s="478"/>
      <c r="AHL196" s="478"/>
      <c r="AHM196" s="478"/>
      <c r="AHN196" s="478"/>
      <c r="AHO196" s="478"/>
      <c r="AHP196" s="478"/>
      <c r="AHQ196" s="478"/>
      <c r="AHR196" s="478"/>
      <c r="AHS196" s="478"/>
      <c r="AHT196" s="478"/>
      <c r="AHU196" s="478"/>
      <c r="AHV196" s="478"/>
      <c r="AHW196" s="478"/>
      <c r="AHX196" s="478"/>
      <c r="AHY196" s="478"/>
      <c r="AHZ196" s="478"/>
      <c r="AIA196" s="478"/>
      <c r="AIB196" s="478"/>
      <c r="AIC196" s="478"/>
      <c r="AID196" s="478"/>
      <c r="AIE196" s="478"/>
      <c r="AIF196" s="478"/>
      <c r="AIG196" s="478"/>
      <c r="AIH196" s="478"/>
      <c r="AII196" s="478"/>
      <c r="AIJ196" s="478"/>
      <c r="AIK196" s="478"/>
      <c r="AIL196" s="478"/>
      <c r="AIM196" s="478"/>
      <c r="AIN196" s="478"/>
      <c r="AIO196" s="478"/>
      <c r="AIP196" s="478"/>
      <c r="AIQ196" s="478"/>
      <c r="AIR196" s="478"/>
      <c r="AIS196" s="478"/>
      <c r="AIT196" s="478"/>
      <c r="AIU196" s="478"/>
      <c r="AIV196" s="478"/>
      <c r="AIW196" s="478"/>
      <c r="AIX196" s="478"/>
      <c r="AIY196" s="478"/>
      <c r="AIZ196" s="478"/>
      <c r="AJA196" s="478"/>
      <c r="AJB196" s="478"/>
      <c r="AJC196" s="478"/>
      <c r="AJD196" s="478"/>
      <c r="AJE196" s="478"/>
      <c r="AJF196" s="478"/>
      <c r="AJG196" s="478"/>
      <c r="AJH196" s="478"/>
      <c r="AJI196" s="478"/>
      <c r="AJJ196" s="478"/>
      <c r="AJK196" s="478"/>
      <c r="AJL196" s="478"/>
      <c r="AJM196" s="478"/>
      <c r="AJN196" s="478"/>
      <c r="AJO196" s="478"/>
      <c r="AJP196" s="478"/>
      <c r="AJQ196" s="478"/>
      <c r="AJR196" s="478"/>
      <c r="AJS196" s="478"/>
      <c r="AJT196" s="478"/>
      <c r="AJU196" s="478"/>
      <c r="AJV196" s="478"/>
      <c r="AJW196" s="478"/>
      <c r="AJX196" s="478"/>
      <c r="AJY196" s="478"/>
      <c r="AJZ196" s="478"/>
      <c r="AKA196" s="478"/>
      <c r="AKB196" s="478"/>
      <c r="AKC196" s="478"/>
      <c r="AKD196" s="478"/>
      <c r="AKE196" s="478"/>
      <c r="AKF196" s="478"/>
      <c r="AKG196" s="478"/>
      <c r="AKH196" s="478"/>
      <c r="AKI196" s="478"/>
      <c r="AKJ196" s="478"/>
      <c r="AKK196" s="478"/>
      <c r="AKL196" s="478"/>
      <c r="AKM196" s="478"/>
      <c r="AKN196" s="478"/>
      <c r="AKO196" s="478"/>
      <c r="AKP196" s="478"/>
      <c r="AKQ196" s="478"/>
      <c r="AKR196" s="478"/>
      <c r="AKS196" s="478"/>
      <c r="AKT196" s="478"/>
      <c r="AKU196" s="478"/>
      <c r="AKV196" s="478"/>
      <c r="AKW196" s="478"/>
      <c r="AKX196" s="478"/>
      <c r="AKY196" s="478"/>
      <c r="AKZ196" s="478"/>
      <c r="ALA196" s="478"/>
      <c r="ALB196" s="478"/>
      <c r="ALC196" s="478"/>
      <c r="ALD196" s="478"/>
      <c r="ALE196" s="478"/>
      <c r="ALF196" s="478"/>
      <c r="ALG196" s="478"/>
      <c r="ALH196" s="478"/>
      <c r="ALI196" s="478"/>
      <c r="ALJ196" s="478"/>
      <c r="ALK196" s="478"/>
      <c r="ALL196" s="478"/>
      <c r="ALM196" s="478"/>
      <c r="ALN196" s="478"/>
      <c r="ALO196" s="478"/>
      <c r="ALP196" s="478"/>
      <c r="ALQ196" s="478"/>
      <c r="ALR196" s="478"/>
      <c r="ALS196" s="478"/>
      <c r="ALT196" s="478"/>
      <c r="ALU196" s="478"/>
      <c r="ALV196" s="478"/>
      <c r="ALW196" s="478"/>
      <c r="ALX196" s="478"/>
      <c r="ALY196" s="478"/>
      <c r="ALZ196" s="478"/>
      <c r="AMA196" s="478"/>
      <c r="AMB196" s="478"/>
      <c r="AMC196" s="478"/>
      <c r="AMD196" s="478"/>
      <c r="AME196" s="478"/>
      <c r="AMF196" s="478"/>
      <c r="AMG196" s="478"/>
      <c r="AMH196" s="478"/>
      <c r="AMI196" s="478"/>
      <c r="AMJ196" s="478"/>
      <c r="AMK196" s="478"/>
      <c r="AML196" s="478"/>
      <c r="AMM196" s="478"/>
      <c r="AMN196" s="478"/>
      <c r="AMO196" s="478"/>
      <c r="AMP196" s="478"/>
      <c r="AMQ196" s="478"/>
      <c r="AMR196" s="478"/>
      <c r="AMS196" s="478"/>
      <c r="AMT196" s="478"/>
      <c r="AMU196" s="478"/>
      <c r="AMV196" s="478"/>
      <c r="AMW196" s="478"/>
      <c r="AMX196" s="478"/>
      <c r="AMY196" s="478"/>
      <c r="AMZ196" s="478"/>
      <c r="ANA196" s="478"/>
      <c r="ANB196" s="478"/>
      <c r="ANC196" s="478"/>
      <c r="AND196" s="478"/>
      <c r="ANE196" s="478"/>
      <c r="ANF196" s="478"/>
      <c r="ANG196" s="478"/>
      <c r="ANH196" s="478"/>
      <c r="ANI196" s="478"/>
      <c r="ANJ196" s="478"/>
      <c r="ANK196" s="478"/>
      <c r="ANL196" s="478"/>
      <c r="ANM196" s="478"/>
      <c r="ANN196" s="478"/>
      <c r="ANO196" s="478"/>
      <c r="ANP196" s="478"/>
      <c r="ANQ196" s="478"/>
      <c r="ANR196" s="478"/>
      <c r="ANS196" s="478"/>
      <c r="ANT196" s="478"/>
      <c r="ANU196" s="478"/>
      <c r="ANV196" s="478"/>
      <c r="ANW196" s="478"/>
      <c r="ANX196" s="478"/>
      <c r="ANY196" s="478"/>
      <c r="ANZ196" s="478"/>
      <c r="AOA196" s="478"/>
      <c r="AOB196" s="478"/>
      <c r="AOC196" s="478"/>
      <c r="AOD196" s="478"/>
      <c r="AOE196" s="478"/>
      <c r="AOF196" s="478"/>
      <c r="AOG196" s="478"/>
      <c r="AOH196" s="478"/>
      <c r="AOI196" s="478"/>
      <c r="AOJ196" s="478"/>
      <c r="AOK196" s="478"/>
      <c r="AOL196" s="478"/>
      <c r="AOM196" s="478"/>
      <c r="AON196" s="478"/>
      <c r="AOO196" s="478"/>
      <c r="AOP196" s="478"/>
      <c r="AOQ196" s="478"/>
      <c r="AOR196" s="478"/>
      <c r="AOS196" s="478"/>
      <c r="AOT196" s="478"/>
      <c r="AOU196" s="478"/>
      <c r="AOV196" s="478"/>
      <c r="AOW196" s="478"/>
      <c r="AOX196" s="478"/>
      <c r="AOY196" s="478"/>
      <c r="AOZ196" s="478"/>
      <c r="APA196" s="478"/>
      <c r="APB196" s="478"/>
      <c r="APC196" s="478"/>
      <c r="APD196" s="478"/>
      <c r="APE196" s="478"/>
      <c r="APF196" s="478"/>
      <c r="APG196" s="478"/>
      <c r="APH196" s="478"/>
      <c r="API196" s="478"/>
      <c r="APJ196" s="478"/>
      <c r="APK196" s="478"/>
      <c r="APL196" s="478"/>
      <c r="APM196" s="478"/>
      <c r="APN196" s="478"/>
      <c r="APO196" s="478"/>
      <c r="APP196" s="478"/>
      <c r="APQ196" s="478"/>
      <c r="APR196" s="478"/>
      <c r="APS196" s="478"/>
      <c r="APT196" s="478"/>
      <c r="APU196" s="478"/>
      <c r="APV196" s="478"/>
      <c r="APW196" s="478"/>
      <c r="APX196" s="478"/>
      <c r="APY196" s="478"/>
      <c r="APZ196" s="478"/>
      <c r="AQA196" s="478"/>
      <c r="AQB196" s="478"/>
      <c r="AQC196" s="478"/>
      <c r="AQD196" s="478"/>
      <c r="AQE196" s="478"/>
      <c r="AQF196" s="478"/>
      <c r="AQG196" s="478"/>
      <c r="AQH196" s="478"/>
      <c r="AQI196" s="478"/>
      <c r="AQJ196" s="478"/>
      <c r="AQK196" s="478"/>
      <c r="AQL196" s="478"/>
      <c r="AQM196" s="478"/>
      <c r="AQN196" s="478"/>
      <c r="AQO196" s="478"/>
      <c r="AQP196" s="478"/>
      <c r="AQQ196" s="478"/>
      <c r="AQR196" s="478"/>
      <c r="AQS196" s="478"/>
      <c r="AQT196" s="478"/>
      <c r="AQU196" s="478"/>
      <c r="AQV196" s="478"/>
      <c r="AQW196" s="478"/>
      <c r="AQX196" s="478"/>
      <c r="AQY196" s="478"/>
      <c r="AQZ196" s="478"/>
      <c r="ARA196" s="478"/>
      <c r="ARB196" s="478"/>
      <c r="ARC196" s="478"/>
      <c r="ARD196" s="478"/>
      <c r="ARE196" s="478"/>
      <c r="ARF196" s="478"/>
      <c r="ARG196" s="478"/>
      <c r="ARH196" s="478"/>
      <c r="ARI196" s="478"/>
      <c r="ARJ196" s="478"/>
      <c r="ARK196" s="478"/>
      <c r="ARL196" s="478"/>
      <c r="ARM196" s="478"/>
      <c r="ARN196" s="478"/>
      <c r="ARO196" s="478"/>
      <c r="ARP196" s="478"/>
      <c r="ARQ196" s="478"/>
      <c r="ARR196" s="478"/>
      <c r="ARS196" s="478"/>
      <c r="ART196" s="478"/>
      <c r="ARU196" s="478"/>
      <c r="ARV196" s="478"/>
      <c r="ARW196" s="478"/>
      <c r="ARX196" s="478"/>
      <c r="ARY196" s="478"/>
      <c r="ARZ196" s="478"/>
      <c r="ASA196" s="478"/>
      <c r="ASB196" s="478"/>
      <c r="ASC196" s="478"/>
      <c r="ASD196" s="478"/>
      <c r="ASE196" s="478"/>
      <c r="ASF196" s="478"/>
      <c r="ASG196" s="478"/>
      <c r="ASH196" s="478"/>
      <c r="ASI196" s="478"/>
      <c r="ASJ196" s="478"/>
      <c r="ASK196" s="478"/>
      <c r="ASL196" s="478"/>
      <c r="ASM196" s="478"/>
      <c r="ASN196" s="478"/>
      <c r="ASO196" s="478"/>
      <c r="ASP196" s="478"/>
      <c r="ASQ196" s="478"/>
      <c r="ASR196" s="478"/>
      <c r="ASS196" s="478"/>
      <c r="AST196" s="478"/>
      <c r="ASU196" s="478"/>
      <c r="ASV196" s="478"/>
      <c r="ASW196" s="478"/>
      <c r="ASX196" s="478"/>
      <c r="ASY196" s="478"/>
      <c r="ASZ196" s="478"/>
      <c r="ATA196" s="478"/>
      <c r="ATB196" s="478"/>
      <c r="ATC196" s="478"/>
      <c r="ATD196" s="478"/>
      <c r="ATE196" s="478"/>
      <c r="ATF196" s="478"/>
      <c r="ATG196" s="478"/>
      <c r="ATH196" s="478"/>
      <c r="ATI196" s="478"/>
      <c r="ATJ196" s="478"/>
      <c r="ATK196" s="478"/>
      <c r="ATL196" s="478"/>
      <c r="ATM196" s="478"/>
      <c r="ATN196" s="478"/>
      <c r="ATO196" s="478"/>
      <c r="ATP196" s="478"/>
      <c r="ATQ196" s="478"/>
      <c r="ATR196" s="478"/>
      <c r="ATS196" s="478"/>
      <c r="ATT196" s="478"/>
      <c r="ATU196" s="478"/>
      <c r="ATV196" s="478"/>
      <c r="ATW196" s="478"/>
      <c r="ATX196" s="478"/>
      <c r="ATY196" s="478"/>
      <c r="ATZ196" s="478"/>
      <c r="AUA196" s="478"/>
      <c r="AUB196" s="478"/>
      <c r="AUC196" s="478"/>
      <c r="AUD196" s="478"/>
      <c r="AUE196" s="478"/>
      <c r="AUF196" s="478"/>
      <c r="AUG196" s="478"/>
      <c r="AUH196" s="478"/>
      <c r="AUI196" s="478"/>
      <c r="AUJ196" s="478"/>
      <c r="AUK196" s="478"/>
      <c r="AUL196" s="478"/>
      <c r="AUM196" s="478"/>
      <c r="AUN196" s="478"/>
      <c r="AUO196" s="478"/>
      <c r="AUP196" s="478"/>
      <c r="AUQ196" s="478"/>
      <c r="AUR196" s="478"/>
      <c r="AUS196" s="478"/>
      <c r="AUT196" s="478"/>
      <c r="AUU196" s="478"/>
      <c r="AUV196" s="478"/>
      <c r="AUW196" s="478"/>
      <c r="AUX196" s="478"/>
      <c r="AUY196" s="478"/>
      <c r="AUZ196" s="478"/>
      <c r="AVA196" s="478"/>
      <c r="AVB196" s="478"/>
      <c r="AVC196" s="478"/>
      <c r="AVD196" s="478"/>
      <c r="AVE196" s="478"/>
      <c r="AVF196" s="478"/>
      <c r="AVG196" s="478"/>
      <c r="AVH196" s="478"/>
      <c r="AVI196" s="478"/>
      <c r="AVJ196" s="478"/>
      <c r="AVK196" s="478"/>
      <c r="AVL196" s="478"/>
      <c r="AVM196" s="478"/>
      <c r="AVN196" s="478"/>
      <c r="AVO196" s="478"/>
      <c r="AVP196" s="478"/>
      <c r="AVQ196" s="478"/>
      <c r="AVR196" s="478"/>
      <c r="AVS196" s="478"/>
      <c r="AVT196" s="478"/>
      <c r="AVU196" s="478"/>
      <c r="AVV196" s="478"/>
      <c r="AVW196" s="478"/>
      <c r="AVX196" s="478"/>
      <c r="AVY196" s="478"/>
      <c r="AVZ196" s="478"/>
      <c r="AWA196" s="478"/>
      <c r="AWB196" s="478"/>
      <c r="AWC196" s="478"/>
      <c r="AWD196" s="478"/>
      <c r="AWE196" s="478"/>
      <c r="AWF196" s="478"/>
      <c r="AWG196" s="478"/>
      <c r="AWH196" s="478"/>
      <c r="AWI196" s="478"/>
      <c r="AWJ196" s="478"/>
      <c r="AWK196" s="478"/>
      <c r="AWL196" s="478"/>
      <c r="AWM196" s="478"/>
      <c r="AWN196" s="478"/>
      <c r="AWO196" s="478"/>
      <c r="AWP196" s="478"/>
      <c r="AWQ196" s="478"/>
      <c r="AWR196" s="478"/>
      <c r="AWS196" s="478"/>
      <c r="AWT196" s="478"/>
      <c r="AWU196" s="478"/>
      <c r="AWV196" s="478"/>
      <c r="AWW196" s="478"/>
      <c r="AWX196" s="478"/>
      <c r="AWY196" s="478"/>
      <c r="AWZ196" s="478"/>
      <c r="AXA196" s="478"/>
      <c r="AXB196" s="478"/>
      <c r="AXC196" s="478"/>
      <c r="AXD196" s="478"/>
      <c r="AXE196" s="478"/>
      <c r="AXF196" s="478"/>
      <c r="AXG196" s="478"/>
      <c r="AXH196" s="478"/>
      <c r="AXI196" s="478"/>
      <c r="AXJ196" s="478"/>
      <c r="AXK196" s="478"/>
      <c r="AXL196" s="478"/>
      <c r="AXM196" s="478"/>
      <c r="AXN196" s="478"/>
      <c r="AXO196" s="478"/>
      <c r="AXP196" s="478"/>
      <c r="AXQ196" s="478"/>
      <c r="AXR196" s="478"/>
      <c r="AXS196" s="478"/>
      <c r="AXT196" s="478"/>
      <c r="AXU196" s="478"/>
      <c r="AXV196" s="478"/>
      <c r="AXW196" s="478"/>
      <c r="AXX196" s="478"/>
      <c r="AXY196" s="478"/>
      <c r="AXZ196" s="478"/>
      <c r="AYA196" s="478"/>
      <c r="AYB196" s="478"/>
      <c r="AYC196" s="478"/>
      <c r="AYD196" s="478"/>
      <c r="AYE196" s="478"/>
      <c r="AYF196" s="478"/>
      <c r="AYG196" s="478"/>
      <c r="AYH196" s="478"/>
      <c r="AYI196" s="478"/>
      <c r="AYJ196" s="478"/>
      <c r="AYK196" s="478"/>
      <c r="AYL196" s="478"/>
      <c r="AYM196" s="478"/>
      <c r="AYN196" s="478"/>
      <c r="AYO196" s="478"/>
      <c r="AYP196" s="478"/>
      <c r="AYQ196" s="478"/>
      <c r="AYR196" s="478"/>
      <c r="AYS196" s="478"/>
      <c r="AYT196" s="478"/>
      <c r="AYU196" s="478"/>
      <c r="AYV196" s="478"/>
      <c r="AYW196" s="478"/>
      <c r="AYX196" s="478"/>
      <c r="AYY196" s="478"/>
      <c r="AYZ196" s="478"/>
      <c r="AZA196" s="478"/>
      <c r="AZB196" s="478"/>
      <c r="AZC196" s="478"/>
      <c r="AZD196" s="478"/>
      <c r="AZE196" s="478"/>
      <c r="AZF196" s="478"/>
      <c r="AZG196" s="478"/>
      <c r="AZH196" s="478"/>
      <c r="AZI196" s="478"/>
      <c r="AZJ196" s="478"/>
      <c r="AZK196" s="478"/>
      <c r="AZL196" s="478"/>
      <c r="AZM196" s="478"/>
      <c r="AZN196" s="478"/>
      <c r="AZO196" s="478"/>
      <c r="AZP196" s="478"/>
      <c r="AZQ196" s="478"/>
      <c r="AZR196" s="478"/>
      <c r="AZS196" s="478"/>
      <c r="AZT196" s="478"/>
      <c r="AZU196" s="478"/>
      <c r="AZV196" s="478"/>
      <c r="AZW196" s="478"/>
      <c r="AZX196" s="478"/>
      <c r="AZY196" s="478"/>
      <c r="AZZ196" s="478"/>
      <c r="BAA196" s="478"/>
      <c r="BAB196" s="478"/>
      <c r="BAC196" s="478"/>
      <c r="BAD196" s="478"/>
      <c r="BAE196" s="478"/>
      <c r="BAF196" s="478"/>
      <c r="BAG196" s="478"/>
      <c r="BAH196" s="478"/>
      <c r="BAI196" s="478"/>
      <c r="BAJ196" s="478"/>
      <c r="BAK196" s="478"/>
      <c r="BAL196" s="478"/>
      <c r="BAM196" s="478"/>
      <c r="BAN196" s="478"/>
      <c r="BAO196" s="478"/>
      <c r="BAP196" s="478"/>
      <c r="BAQ196" s="478"/>
      <c r="BAR196" s="478"/>
      <c r="BAS196" s="478"/>
      <c r="BAT196" s="478"/>
      <c r="BAU196" s="478"/>
      <c r="BAV196" s="478"/>
      <c r="BAW196" s="478"/>
      <c r="BAX196" s="478"/>
      <c r="BAY196" s="478"/>
      <c r="BAZ196" s="478"/>
      <c r="BBA196" s="478"/>
      <c r="BBB196" s="478"/>
      <c r="BBC196" s="478"/>
      <c r="BBD196" s="478"/>
      <c r="BBE196" s="478"/>
      <c r="BBF196" s="478"/>
      <c r="BBG196" s="478"/>
      <c r="BBH196" s="478"/>
      <c r="BBI196" s="478"/>
      <c r="BBJ196" s="478"/>
      <c r="BBK196" s="478"/>
      <c r="BBL196" s="478"/>
      <c r="BBM196" s="478"/>
      <c r="BBN196" s="478"/>
      <c r="BBO196" s="478"/>
      <c r="BBP196" s="478"/>
      <c r="BBQ196" s="478"/>
      <c r="BBR196" s="478"/>
      <c r="BBS196" s="478"/>
      <c r="BBT196" s="478"/>
      <c r="BBU196" s="478"/>
      <c r="BBV196" s="478"/>
      <c r="BBW196" s="478"/>
      <c r="BBX196" s="478"/>
      <c r="BBY196" s="478"/>
      <c r="BBZ196" s="478"/>
      <c r="BCA196" s="478"/>
      <c r="BCB196" s="478"/>
      <c r="BCC196" s="478"/>
      <c r="BCD196" s="478"/>
      <c r="BCE196" s="478"/>
      <c r="BCF196" s="478"/>
      <c r="BCG196" s="478"/>
      <c r="BCH196" s="478"/>
      <c r="BCI196" s="478"/>
      <c r="BCJ196" s="478"/>
      <c r="BCK196" s="478"/>
      <c r="BCL196" s="478"/>
      <c r="BCM196" s="478"/>
      <c r="BCN196" s="478"/>
      <c r="BCO196" s="478"/>
      <c r="BCP196" s="478"/>
      <c r="BCQ196" s="478"/>
      <c r="BCR196" s="478"/>
      <c r="BCS196" s="478"/>
      <c r="BCT196" s="478"/>
      <c r="BCU196" s="478"/>
      <c r="BCV196" s="478"/>
      <c r="BCW196" s="478"/>
      <c r="BCX196" s="478"/>
      <c r="BCY196" s="478"/>
      <c r="BCZ196" s="478"/>
      <c r="BDA196" s="478"/>
      <c r="BDB196" s="478"/>
      <c r="BDC196" s="478"/>
      <c r="BDD196" s="478"/>
      <c r="BDE196" s="478"/>
      <c r="BDF196" s="478"/>
      <c r="BDG196" s="478"/>
      <c r="BDH196" s="478"/>
      <c r="BDI196" s="478"/>
      <c r="BDJ196" s="478"/>
      <c r="BDK196" s="478"/>
      <c r="BDL196" s="478"/>
      <c r="BDM196" s="478"/>
      <c r="BDN196" s="478"/>
      <c r="BDO196" s="478"/>
      <c r="BDP196" s="478"/>
      <c r="BDQ196" s="478"/>
      <c r="BDR196" s="478"/>
      <c r="BDS196" s="478"/>
      <c r="BDT196" s="478"/>
      <c r="BDU196" s="478"/>
      <c r="BDV196" s="478"/>
      <c r="BDW196" s="478"/>
      <c r="BDX196" s="478"/>
      <c r="BDY196" s="478"/>
      <c r="BDZ196" s="478"/>
      <c r="BEA196" s="478"/>
      <c r="BEB196" s="478"/>
      <c r="BEC196" s="478"/>
      <c r="BED196" s="478"/>
      <c r="BEE196" s="478"/>
      <c r="BEF196" s="478"/>
      <c r="BEG196" s="478"/>
      <c r="BEH196" s="478"/>
      <c r="BEI196" s="478"/>
      <c r="BEJ196" s="478"/>
      <c r="BEK196" s="478"/>
      <c r="BEL196" s="478"/>
      <c r="BEM196" s="478"/>
      <c r="BEN196" s="478"/>
      <c r="BEO196" s="478"/>
      <c r="BEP196" s="478"/>
      <c r="BEQ196" s="478"/>
      <c r="BER196" s="478"/>
      <c r="BES196" s="478"/>
      <c r="BET196" s="478"/>
      <c r="BEU196" s="478"/>
      <c r="BEV196" s="478"/>
      <c r="BEW196" s="478"/>
      <c r="BEX196" s="478"/>
      <c r="BEY196" s="478"/>
      <c r="BEZ196" s="478"/>
      <c r="BFA196" s="478"/>
      <c r="BFB196" s="478"/>
      <c r="BFC196" s="478"/>
      <c r="BFD196" s="478"/>
      <c r="BFE196" s="478"/>
      <c r="BFF196" s="478"/>
      <c r="BFG196" s="478"/>
      <c r="BFH196" s="478"/>
      <c r="BFI196" s="478"/>
      <c r="BFJ196" s="478"/>
      <c r="BFK196" s="478"/>
      <c r="BFL196" s="478"/>
      <c r="BFM196" s="478"/>
      <c r="BFN196" s="478"/>
      <c r="BFO196" s="478"/>
      <c r="BFP196" s="478"/>
      <c r="BFQ196" s="478"/>
      <c r="BFR196" s="478"/>
      <c r="BFS196" s="478"/>
      <c r="BFT196" s="478"/>
      <c r="BFU196" s="478"/>
      <c r="BFV196" s="478"/>
      <c r="BFW196" s="478"/>
      <c r="BFX196" s="478"/>
      <c r="BFY196" s="478"/>
      <c r="BFZ196" s="478"/>
      <c r="BGA196" s="478"/>
      <c r="BGB196" s="478"/>
      <c r="BGC196" s="478"/>
      <c r="BGD196" s="478"/>
      <c r="BGE196" s="478"/>
      <c r="BGF196" s="478"/>
      <c r="BGG196" s="478"/>
      <c r="BGH196" s="478"/>
      <c r="BGI196" s="478"/>
      <c r="BGJ196" s="478"/>
      <c r="BGK196" s="478"/>
      <c r="BGL196" s="478"/>
      <c r="BGM196" s="478"/>
      <c r="BGN196" s="478"/>
      <c r="BGO196" s="478"/>
      <c r="BGP196" s="478"/>
      <c r="BGQ196" s="478"/>
      <c r="BGR196" s="478"/>
      <c r="BGS196" s="478"/>
      <c r="BGT196" s="478"/>
      <c r="BGU196" s="478"/>
      <c r="BGV196" s="478"/>
      <c r="BGW196" s="478"/>
      <c r="BGX196" s="478"/>
      <c r="BGY196" s="478"/>
      <c r="BGZ196" s="478"/>
      <c r="BHA196" s="478"/>
      <c r="BHB196" s="478"/>
      <c r="BHC196" s="478"/>
      <c r="BHD196" s="478"/>
      <c r="BHE196" s="478"/>
      <c r="BHF196" s="478"/>
      <c r="BHG196" s="478"/>
      <c r="BHH196" s="478"/>
      <c r="BHI196" s="478"/>
      <c r="BHJ196" s="478"/>
      <c r="BHK196" s="478"/>
      <c r="BHL196" s="478"/>
      <c r="BHM196" s="478"/>
      <c r="BHN196" s="478"/>
      <c r="BHO196" s="478"/>
      <c r="BHP196" s="478"/>
      <c r="BHQ196" s="478"/>
      <c r="BHR196" s="478"/>
      <c r="BHS196" s="478"/>
      <c r="BHT196" s="478"/>
      <c r="BHU196" s="478"/>
      <c r="BHV196" s="478"/>
      <c r="BHW196" s="478"/>
      <c r="BHX196" s="478"/>
      <c r="BHY196" s="478"/>
      <c r="BHZ196" s="478"/>
      <c r="BIA196" s="478"/>
      <c r="BIB196" s="478"/>
      <c r="BIC196" s="478"/>
      <c r="BID196" s="478"/>
      <c r="BIE196" s="478"/>
      <c r="BIF196" s="478"/>
      <c r="BIG196" s="478"/>
      <c r="BIH196" s="478"/>
      <c r="BII196" s="478"/>
      <c r="BIJ196" s="478"/>
      <c r="BIK196" s="478"/>
      <c r="BIL196" s="478"/>
      <c r="BIM196" s="478"/>
      <c r="BIN196" s="478"/>
      <c r="BIO196" s="478"/>
      <c r="BIP196" s="478"/>
      <c r="BIQ196" s="478"/>
      <c r="BIR196" s="478"/>
      <c r="BIS196" s="478"/>
      <c r="BIT196" s="478"/>
      <c r="BIU196" s="478"/>
      <c r="BIV196" s="478"/>
      <c r="BIW196" s="478"/>
      <c r="BIX196" s="478"/>
      <c r="BIY196" s="478"/>
      <c r="BIZ196" s="478"/>
      <c r="BJA196" s="478"/>
      <c r="BJB196" s="478"/>
      <c r="BJC196" s="478"/>
      <c r="BJD196" s="478"/>
      <c r="BJE196" s="478"/>
      <c r="BJF196" s="478"/>
      <c r="BJG196" s="478"/>
      <c r="BJH196" s="478"/>
      <c r="BJI196" s="478"/>
      <c r="BJJ196" s="478"/>
      <c r="BJK196" s="478"/>
      <c r="BJL196" s="478"/>
      <c r="BJM196" s="478"/>
      <c r="BJN196" s="478"/>
      <c r="BJO196" s="478"/>
      <c r="BJP196" s="478"/>
      <c r="BJQ196" s="478"/>
      <c r="BJR196" s="478"/>
      <c r="BJS196" s="478"/>
      <c r="BJT196" s="478"/>
      <c r="BJU196" s="478"/>
      <c r="BJV196" s="478"/>
      <c r="BJW196" s="478"/>
      <c r="BJX196" s="478"/>
      <c r="BJY196" s="478"/>
      <c r="BJZ196" s="478"/>
      <c r="BKA196" s="478"/>
      <c r="BKB196" s="478"/>
      <c r="BKC196" s="478"/>
      <c r="BKD196" s="478"/>
      <c r="BKE196" s="478"/>
      <c r="BKF196" s="478"/>
      <c r="BKG196" s="478"/>
      <c r="BKH196" s="478"/>
      <c r="BKI196" s="478"/>
      <c r="BKJ196" s="478"/>
      <c r="BKK196" s="478"/>
      <c r="BKL196" s="478"/>
      <c r="BKM196" s="478"/>
      <c r="BKN196" s="478"/>
      <c r="BKO196" s="478"/>
      <c r="BKP196" s="478"/>
      <c r="BKQ196" s="478"/>
      <c r="BKR196" s="478"/>
      <c r="BKS196" s="478"/>
      <c r="BKT196" s="478"/>
      <c r="BKU196" s="478"/>
      <c r="BKV196" s="478"/>
      <c r="BKW196" s="478"/>
      <c r="BKX196" s="478"/>
      <c r="BKY196" s="478"/>
      <c r="BKZ196" s="478"/>
      <c r="BLA196" s="478"/>
      <c r="BLB196" s="478"/>
      <c r="BLC196" s="478"/>
      <c r="BLD196" s="478"/>
      <c r="BLE196" s="478"/>
      <c r="BLF196" s="478"/>
      <c r="BLG196" s="478"/>
      <c r="BLH196" s="478"/>
      <c r="BLI196" s="478"/>
      <c r="BLJ196" s="478"/>
      <c r="BLK196" s="478"/>
      <c r="BLL196" s="478"/>
      <c r="BLM196" s="478"/>
      <c r="BLN196" s="478"/>
      <c r="BLO196" s="478"/>
      <c r="BLP196" s="478"/>
      <c r="BLQ196" s="478"/>
      <c r="BLR196" s="478"/>
      <c r="BLS196" s="478"/>
      <c r="BLT196" s="478"/>
      <c r="BLU196" s="478"/>
      <c r="BLV196" s="478"/>
      <c r="BLW196" s="478"/>
      <c r="BLX196" s="478"/>
      <c r="BLY196" s="478"/>
      <c r="BLZ196" s="478"/>
      <c r="BMA196" s="478"/>
      <c r="BMB196" s="478"/>
      <c r="BMC196" s="478"/>
      <c r="BMD196" s="478"/>
      <c r="BME196" s="478"/>
      <c r="BMF196" s="478"/>
      <c r="BMG196" s="478"/>
      <c r="BMH196" s="478"/>
      <c r="BMI196" s="478"/>
      <c r="BMJ196" s="478"/>
      <c r="BMK196" s="478"/>
      <c r="BML196" s="478"/>
      <c r="BMM196" s="478"/>
      <c r="BMN196" s="478"/>
      <c r="BMO196" s="478"/>
      <c r="BMP196" s="478"/>
      <c r="BMQ196" s="478"/>
      <c r="BMR196" s="478"/>
      <c r="BMS196" s="478"/>
      <c r="BMT196" s="478"/>
      <c r="BMU196" s="478"/>
      <c r="BMV196" s="478"/>
      <c r="BMW196" s="478"/>
      <c r="BMX196" s="478"/>
      <c r="BMY196" s="478"/>
      <c r="BMZ196" s="478"/>
      <c r="BNA196" s="478"/>
      <c r="BNB196" s="478"/>
      <c r="BNC196" s="478"/>
      <c r="BND196" s="478"/>
      <c r="BNE196" s="478"/>
      <c r="BNF196" s="478"/>
      <c r="BNG196" s="478"/>
      <c r="BNH196" s="478"/>
      <c r="BNI196" s="478"/>
      <c r="BNJ196" s="478"/>
      <c r="BNK196" s="478"/>
      <c r="BNL196" s="478"/>
      <c r="BNM196" s="478"/>
      <c r="BNN196" s="478"/>
      <c r="BNO196" s="478"/>
      <c r="BNP196" s="478"/>
      <c r="BNQ196" s="478"/>
      <c r="BNR196" s="478"/>
      <c r="BNS196" s="478"/>
      <c r="BNT196" s="478"/>
      <c r="BNU196" s="478"/>
      <c r="BNV196" s="478"/>
      <c r="BNW196" s="478"/>
      <c r="BNX196" s="478"/>
      <c r="BNY196" s="478"/>
      <c r="BNZ196" s="478"/>
      <c r="BOA196" s="478"/>
      <c r="BOB196" s="478"/>
      <c r="BOC196" s="478"/>
      <c r="BOD196" s="478"/>
      <c r="BOE196" s="478"/>
      <c r="BOF196" s="478"/>
      <c r="BOG196" s="478"/>
      <c r="BOH196" s="478"/>
      <c r="BOI196" s="478"/>
      <c r="BOJ196" s="478"/>
      <c r="BOK196" s="478"/>
      <c r="BOL196" s="478"/>
      <c r="BOM196" s="478"/>
      <c r="BON196" s="478"/>
      <c r="BOO196" s="478"/>
      <c r="BOP196" s="478"/>
      <c r="BOQ196" s="478"/>
      <c r="BOR196" s="478"/>
      <c r="BOS196" s="478"/>
      <c r="BOT196" s="478"/>
      <c r="BOU196" s="478"/>
      <c r="BOV196" s="478"/>
      <c r="BOW196" s="478"/>
      <c r="BOX196" s="478"/>
      <c r="BOY196" s="478"/>
      <c r="BOZ196" s="478"/>
      <c r="BPA196" s="478"/>
      <c r="BPB196" s="478"/>
      <c r="BPC196" s="478"/>
      <c r="BPD196" s="478"/>
      <c r="BPE196" s="478"/>
      <c r="BPF196" s="478"/>
      <c r="BPG196" s="478"/>
      <c r="BPH196" s="478"/>
      <c r="BPI196" s="478"/>
      <c r="BPJ196" s="478"/>
      <c r="BPK196" s="478"/>
      <c r="BPL196" s="478"/>
      <c r="BPM196" s="478"/>
      <c r="BPN196" s="478"/>
      <c r="BPO196" s="478"/>
      <c r="BPP196" s="478"/>
      <c r="BPQ196" s="478"/>
      <c r="BPR196" s="478"/>
      <c r="BPS196" s="478"/>
      <c r="BPT196" s="478"/>
      <c r="BPU196" s="478"/>
      <c r="BPV196" s="478"/>
      <c r="BPW196" s="478"/>
      <c r="BPX196" s="478"/>
      <c r="BPY196" s="478"/>
      <c r="BPZ196" s="478"/>
      <c r="BQA196" s="478"/>
      <c r="BQB196" s="478"/>
      <c r="BQC196" s="478"/>
      <c r="BQD196" s="478"/>
      <c r="BQE196" s="478"/>
      <c r="BQF196" s="478"/>
      <c r="BQG196" s="478"/>
      <c r="BQH196" s="478"/>
      <c r="BQI196" s="478"/>
      <c r="BQJ196" s="478"/>
      <c r="BQK196" s="478"/>
      <c r="BQL196" s="478"/>
      <c r="BQM196" s="478"/>
      <c r="BQN196" s="478"/>
      <c r="BQO196" s="478"/>
      <c r="BQP196" s="478"/>
      <c r="BQQ196" s="478"/>
      <c r="BQR196" s="478"/>
      <c r="BQS196" s="478"/>
      <c r="BQT196" s="478"/>
      <c r="BQU196" s="478"/>
      <c r="BQV196" s="478"/>
      <c r="BQW196" s="478"/>
      <c r="BQX196" s="478"/>
      <c r="BQY196" s="478"/>
      <c r="BQZ196" s="478"/>
      <c r="BRA196" s="478"/>
      <c r="BRB196" s="478"/>
      <c r="BRC196" s="478"/>
      <c r="BRD196" s="478"/>
      <c r="BRE196" s="478"/>
      <c r="BRF196" s="478"/>
      <c r="BRG196" s="478"/>
      <c r="BRH196" s="478"/>
      <c r="BRI196" s="478"/>
      <c r="BRJ196" s="478"/>
      <c r="BRK196" s="478"/>
      <c r="BRL196" s="478"/>
      <c r="BRM196" s="478"/>
      <c r="BRN196" s="478"/>
      <c r="BRO196" s="478"/>
      <c r="BRP196" s="478"/>
      <c r="BRQ196" s="478"/>
      <c r="BRR196" s="478"/>
      <c r="BRS196" s="478"/>
      <c r="BRT196" s="478"/>
      <c r="BRU196" s="478"/>
      <c r="BRV196" s="478"/>
      <c r="BRW196" s="478"/>
      <c r="BRX196" s="478"/>
      <c r="BRY196" s="478"/>
      <c r="BRZ196" s="478"/>
      <c r="BSA196" s="478"/>
      <c r="BSB196" s="478"/>
      <c r="BSC196" s="478"/>
      <c r="BSD196" s="478"/>
      <c r="BSE196" s="478"/>
      <c r="BSF196" s="478"/>
      <c r="BSG196" s="478"/>
      <c r="BSH196" s="478"/>
      <c r="BSI196" s="478"/>
      <c r="BSJ196" s="478"/>
      <c r="BSK196" s="478"/>
      <c r="BSL196" s="478"/>
      <c r="BSM196" s="478"/>
      <c r="BSN196" s="478"/>
      <c r="BSO196" s="478"/>
      <c r="BSP196" s="478"/>
      <c r="BSQ196" s="478"/>
      <c r="BSR196" s="478"/>
      <c r="BSS196" s="478"/>
      <c r="BST196" s="478"/>
      <c r="BSU196" s="478"/>
      <c r="BSV196" s="478"/>
      <c r="BSW196" s="478"/>
      <c r="BSX196" s="478"/>
      <c r="BSY196" s="478"/>
      <c r="BSZ196" s="478"/>
      <c r="BTA196" s="478"/>
      <c r="BTB196" s="478"/>
      <c r="BTC196" s="478"/>
      <c r="BTD196" s="478"/>
      <c r="BTE196" s="478"/>
      <c r="BTF196" s="478"/>
      <c r="BTG196" s="478"/>
      <c r="BTH196" s="478"/>
      <c r="BTI196" s="478"/>
      <c r="BTJ196" s="478"/>
      <c r="BTK196" s="478"/>
      <c r="BTL196" s="478"/>
      <c r="BTM196" s="478"/>
      <c r="BTN196" s="478"/>
      <c r="BTO196" s="478"/>
      <c r="BTP196" s="478"/>
      <c r="BTQ196" s="478"/>
      <c r="BTR196" s="478"/>
      <c r="BTS196" s="478"/>
      <c r="BTT196" s="478"/>
      <c r="BTU196" s="478"/>
      <c r="BTV196" s="478"/>
      <c r="BTW196" s="478"/>
      <c r="BTX196" s="478"/>
      <c r="BTY196" s="478"/>
      <c r="BTZ196" s="478"/>
      <c r="BUA196" s="478"/>
      <c r="BUB196" s="478"/>
      <c r="BUC196" s="478"/>
      <c r="BUD196" s="478"/>
      <c r="BUE196" s="478"/>
      <c r="BUF196" s="478"/>
      <c r="BUG196" s="478"/>
      <c r="BUH196" s="478"/>
      <c r="BUI196" s="478"/>
      <c r="BUJ196" s="478"/>
      <c r="BUK196" s="478"/>
      <c r="BUL196" s="478"/>
      <c r="BUM196" s="478"/>
      <c r="BUN196" s="478"/>
      <c r="BUO196" s="478"/>
      <c r="BUP196" s="478"/>
      <c r="BUQ196" s="478"/>
      <c r="BUR196" s="478"/>
      <c r="BUS196" s="478"/>
      <c r="BUT196" s="478"/>
      <c r="BUU196" s="478"/>
      <c r="BUV196" s="478"/>
      <c r="BUW196" s="478"/>
      <c r="BUX196" s="478"/>
      <c r="BUY196" s="478"/>
      <c r="BUZ196" s="478"/>
      <c r="BVA196" s="478"/>
      <c r="BVB196" s="478"/>
      <c r="BVC196" s="478"/>
      <c r="BVD196" s="478"/>
      <c r="BVE196" s="478"/>
      <c r="BVF196" s="478"/>
      <c r="BVG196" s="478"/>
      <c r="BVH196" s="478"/>
      <c r="BVI196" s="478"/>
      <c r="BVJ196" s="478"/>
      <c r="BVK196" s="478"/>
      <c r="BVL196" s="478"/>
      <c r="BVM196" s="478"/>
      <c r="BVN196" s="478"/>
      <c r="BVO196" s="478"/>
      <c r="BVP196" s="478"/>
      <c r="BVQ196" s="478"/>
      <c r="BVR196" s="478"/>
      <c r="BVS196" s="478"/>
      <c r="BVT196" s="478"/>
      <c r="BVU196" s="478"/>
      <c r="BVV196" s="478"/>
      <c r="BVW196" s="478"/>
      <c r="BVX196" s="478"/>
      <c r="BVY196" s="478"/>
      <c r="BVZ196" s="478"/>
      <c r="BWA196" s="478"/>
      <c r="BWB196" s="478"/>
      <c r="BWC196" s="478"/>
      <c r="BWD196" s="478"/>
      <c r="BWE196" s="478"/>
      <c r="BWF196" s="478"/>
      <c r="BWG196" s="478"/>
      <c r="BWH196" s="478"/>
      <c r="BWI196" s="478"/>
      <c r="BWJ196" s="478"/>
      <c r="BWK196" s="478"/>
      <c r="BWL196" s="478"/>
      <c r="BWM196" s="478"/>
      <c r="BWN196" s="478"/>
      <c r="BWO196" s="478"/>
      <c r="BWP196" s="478"/>
      <c r="BWQ196" s="478"/>
      <c r="BWR196" s="478"/>
      <c r="BWS196" s="478"/>
      <c r="BWT196" s="478"/>
      <c r="BWU196" s="478"/>
      <c r="BWV196" s="478"/>
      <c r="BWW196" s="478"/>
      <c r="BWX196" s="478"/>
      <c r="BWY196" s="478"/>
      <c r="BWZ196" s="478"/>
      <c r="BXA196" s="478"/>
      <c r="BXB196" s="478"/>
      <c r="BXC196" s="478"/>
      <c r="BXD196" s="478"/>
      <c r="BXE196" s="478"/>
      <c r="BXF196" s="478"/>
      <c r="BXG196" s="478"/>
      <c r="BXH196" s="478"/>
      <c r="BXI196" s="478"/>
      <c r="BXJ196" s="478"/>
      <c r="BXK196" s="478"/>
      <c r="BXL196" s="478"/>
      <c r="BXM196" s="478"/>
      <c r="BXN196" s="478"/>
      <c r="BXO196" s="478"/>
      <c r="BXP196" s="478"/>
      <c r="BXQ196" s="478"/>
      <c r="BXR196" s="478"/>
      <c r="BXS196" s="478"/>
      <c r="BXT196" s="478"/>
      <c r="BXU196" s="478"/>
      <c r="BXV196" s="478"/>
      <c r="BXW196" s="478"/>
      <c r="BXX196" s="478"/>
      <c r="BXY196" s="478"/>
      <c r="BXZ196" s="478"/>
      <c r="BYA196" s="478"/>
      <c r="BYB196" s="478"/>
      <c r="BYC196" s="478"/>
      <c r="BYD196" s="478"/>
      <c r="BYE196" s="478"/>
      <c r="BYF196" s="478"/>
      <c r="BYG196" s="478"/>
      <c r="BYH196" s="478"/>
      <c r="BYI196" s="478"/>
      <c r="BYJ196" s="478"/>
      <c r="BYK196" s="478"/>
      <c r="BYL196" s="478"/>
      <c r="BYM196" s="478"/>
      <c r="BYN196" s="478"/>
      <c r="BYO196" s="478"/>
      <c r="BYP196" s="478"/>
      <c r="BYQ196" s="478"/>
      <c r="BYR196" s="478"/>
      <c r="BYS196" s="478"/>
      <c r="BYT196" s="478"/>
      <c r="BYU196" s="478"/>
      <c r="BYV196" s="478"/>
      <c r="BYW196" s="478"/>
      <c r="BYX196" s="478"/>
      <c r="BYY196" s="478"/>
      <c r="BYZ196" s="478"/>
      <c r="BZA196" s="478"/>
      <c r="BZB196" s="478"/>
      <c r="BZC196" s="478"/>
      <c r="BZD196" s="478"/>
      <c r="BZE196" s="478"/>
      <c r="BZF196" s="478"/>
      <c r="BZG196" s="478"/>
      <c r="BZH196" s="478"/>
      <c r="BZI196" s="478"/>
      <c r="BZJ196" s="478"/>
      <c r="BZK196" s="478"/>
      <c r="BZL196" s="478"/>
      <c r="BZM196" s="478"/>
      <c r="BZN196" s="478"/>
      <c r="BZO196" s="478"/>
      <c r="BZP196" s="478"/>
      <c r="BZQ196" s="478"/>
      <c r="BZR196" s="478"/>
      <c r="BZS196" s="478"/>
      <c r="BZT196" s="478"/>
      <c r="BZU196" s="478"/>
      <c r="BZV196" s="478"/>
      <c r="BZW196" s="478"/>
      <c r="BZX196" s="478"/>
      <c r="BZY196" s="478"/>
      <c r="BZZ196" s="478"/>
      <c r="CAA196" s="478"/>
      <c r="CAB196" s="478"/>
      <c r="CAC196" s="478"/>
      <c r="CAD196" s="478"/>
      <c r="CAE196" s="478"/>
      <c r="CAF196" s="478"/>
      <c r="CAG196" s="478"/>
      <c r="CAH196" s="478"/>
      <c r="CAI196" s="478"/>
      <c r="CAJ196" s="478"/>
      <c r="CAK196" s="478"/>
      <c r="CAL196" s="478"/>
      <c r="CAM196" s="478"/>
      <c r="CAN196" s="478"/>
      <c r="CAO196" s="478"/>
      <c r="CAP196" s="478"/>
      <c r="CAQ196" s="478"/>
      <c r="CAR196" s="478"/>
      <c r="CAS196" s="478"/>
      <c r="CAT196" s="478"/>
      <c r="CAU196" s="478"/>
      <c r="CAV196" s="478"/>
      <c r="CAW196" s="478"/>
      <c r="CAX196" s="478"/>
      <c r="CAY196" s="478"/>
      <c r="CAZ196" s="478"/>
      <c r="CBA196" s="478"/>
      <c r="CBB196" s="478"/>
      <c r="CBC196" s="478"/>
      <c r="CBD196" s="478"/>
      <c r="CBE196" s="478"/>
      <c r="CBF196" s="478"/>
      <c r="CBG196" s="478"/>
      <c r="CBH196" s="478"/>
      <c r="CBI196" s="478"/>
      <c r="CBJ196" s="478"/>
      <c r="CBK196" s="478"/>
      <c r="CBL196" s="478"/>
      <c r="CBM196" s="478"/>
      <c r="CBN196" s="478"/>
      <c r="CBO196" s="478"/>
      <c r="CBP196" s="478"/>
      <c r="CBQ196" s="478"/>
      <c r="CBR196" s="478"/>
      <c r="CBS196" s="478"/>
      <c r="CBT196" s="478"/>
      <c r="CBU196" s="478"/>
      <c r="CBV196" s="478"/>
      <c r="CBW196" s="478"/>
      <c r="CBX196" s="478"/>
      <c r="CBY196" s="478"/>
      <c r="CBZ196" s="478"/>
      <c r="CCA196" s="478"/>
      <c r="CCB196" s="478"/>
      <c r="CCC196" s="478"/>
      <c r="CCD196" s="478"/>
      <c r="CCE196" s="478"/>
      <c r="CCF196" s="478"/>
      <c r="CCG196" s="478"/>
      <c r="CCH196" s="478"/>
      <c r="CCI196" s="478"/>
      <c r="CCJ196" s="478"/>
      <c r="CCK196" s="478"/>
      <c r="CCL196" s="478"/>
      <c r="CCM196" s="478"/>
      <c r="CCN196" s="478"/>
      <c r="CCO196" s="478"/>
      <c r="CCP196" s="478"/>
      <c r="CCQ196" s="478"/>
      <c r="CCR196" s="478"/>
      <c r="CCS196" s="478"/>
      <c r="CCT196" s="478"/>
      <c r="CCU196" s="478"/>
      <c r="CCV196" s="478"/>
      <c r="CCW196" s="478"/>
      <c r="CCX196" s="478"/>
      <c r="CCY196" s="478"/>
      <c r="CCZ196" s="478"/>
      <c r="CDA196" s="478"/>
      <c r="CDB196" s="478"/>
      <c r="CDC196" s="478"/>
      <c r="CDD196" s="478"/>
      <c r="CDE196" s="478"/>
      <c r="CDF196" s="478"/>
      <c r="CDG196" s="478"/>
      <c r="CDH196" s="478"/>
      <c r="CDI196" s="478"/>
      <c r="CDJ196" s="478"/>
      <c r="CDK196" s="478"/>
      <c r="CDL196" s="478"/>
      <c r="CDM196" s="478"/>
      <c r="CDN196" s="478"/>
      <c r="CDO196" s="478"/>
      <c r="CDP196" s="478"/>
      <c r="CDQ196" s="478"/>
      <c r="CDR196" s="478"/>
      <c r="CDS196" s="478"/>
      <c r="CDT196" s="478"/>
      <c r="CDU196" s="478"/>
      <c r="CDV196" s="478"/>
      <c r="CDW196" s="478"/>
      <c r="CDX196" s="478"/>
      <c r="CDY196" s="478"/>
      <c r="CDZ196" s="478"/>
      <c r="CEA196" s="478"/>
      <c r="CEB196" s="478"/>
      <c r="CEC196" s="478"/>
      <c r="CED196" s="478"/>
      <c r="CEE196" s="478"/>
      <c r="CEF196" s="478"/>
      <c r="CEG196" s="478"/>
      <c r="CEH196" s="478"/>
      <c r="CEI196" s="478"/>
      <c r="CEJ196" s="478"/>
      <c r="CEK196" s="478"/>
      <c r="CEL196" s="478"/>
      <c r="CEM196" s="478"/>
      <c r="CEN196" s="478"/>
      <c r="CEO196" s="478"/>
      <c r="CEP196" s="478"/>
      <c r="CEQ196" s="478"/>
      <c r="CER196" s="478"/>
      <c r="CES196" s="478"/>
      <c r="CET196" s="478"/>
      <c r="CEU196" s="478"/>
      <c r="CEV196" s="478"/>
      <c r="CEW196" s="478"/>
      <c r="CEX196" s="478"/>
      <c r="CEY196" s="478"/>
      <c r="CEZ196" s="478"/>
      <c r="CFA196" s="478"/>
      <c r="CFB196" s="478"/>
      <c r="CFC196" s="478"/>
      <c r="CFD196" s="478"/>
      <c r="CFE196" s="478"/>
      <c r="CFF196" s="478"/>
      <c r="CFG196" s="478"/>
      <c r="CFH196" s="478"/>
      <c r="CFI196" s="478"/>
      <c r="CFJ196" s="478"/>
      <c r="CFK196" s="478"/>
      <c r="CFL196" s="478"/>
      <c r="CFM196" s="478"/>
      <c r="CFN196" s="478"/>
      <c r="CFO196" s="478"/>
      <c r="CFP196" s="478"/>
      <c r="CFQ196" s="478"/>
      <c r="CFR196" s="478"/>
      <c r="CFS196" s="478"/>
      <c r="CFT196" s="478"/>
      <c r="CFU196" s="478"/>
      <c r="CFV196" s="478"/>
      <c r="CFW196" s="478"/>
      <c r="CFX196" s="478"/>
      <c r="CFY196" s="478"/>
      <c r="CFZ196" s="478"/>
      <c r="CGA196" s="478"/>
      <c r="CGB196" s="478"/>
      <c r="CGC196" s="478"/>
      <c r="CGD196" s="478"/>
      <c r="CGE196" s="478"/>
      <c r="CGF196" s="478"/>
      <c r="CGG196" s="478"/>
      <c r="CGH196" s="478"/>
      <c r="CGI196" s="478"/>
      <c r="CGJ196" s="478"/>
      <c r="CGK196" s="478"/>
      <c r="CGL196" s="478"/>
      <c r="CGM196" s="478"/>
      <c r="CGN196" s="478"/>
      <c r="CGO196" s="478"/>
      <c r="CGP196" s="478"/>
      <c r="CGQ196" s="478"/>
      <c r="CGR196" s="478"/>
      <c r="CGS196" s="478"/>
      <c r="CGT196" s="478"/>
      <c r="CGU196" s="478"/>
      <c r="CGV196" s="478"/>
      <c r="CGW196" s="478"/>
      <c r="CGX196" s="478"/>
      <c r="CGY196" s="478"/>
      <c r="CGZ196" s="478"/>
      <c r="CHA196" s="478"/>
      <c r="CHB196" s="478"/>
      <c r="CHC196" s="478"/>
      <c r="CHD196" s="478"/>
      <c r="CHE196" s="478"/>
      <c r="CHF196" s="478"/>
      <c r="CHG196" s="478"/>
      <c r="CHH196" s="478"/>
      <c r="CHI196" s="478"/>
      <c r="CHJ196" s="478"/>
      <c r="CHK196" s="478"/>
      <c r="CHL196" s="478"/>
      <c r="CHM196" s="478"/>
      <c r="CHN196" s="478"/>
      <c r="CHO196" s="478"/>
      <c r="CHP196" s="478"/>
      <c r="CHQ196" s="478"/>
      <c r="CHR196" s="478"/>
      <c r="CHS196" s="478"/>
      <c r="CHT196" s="478"/>
      <c r="CHU196" s="478"/>
      <c r="CHV196" s="478"/>
      <c r="CHW196" s="478"/>
      <c r="CHX196" s="478"/>
      <c r="CHY196" s="478"/>
      <c r="CHZ196" s="478"/>
      <c r="CIA196" s="478"/>
      <c r="CIB196" s="478"/>
      <c r="CIC196" s="478"/>
      <c r="CID196" s="478"/>
      <c r="CIE196" s="478"/>
      <c r="CIF196" s="478"/>
      <c r="CIG196" s="478"/>
      <c r="CIH196" s="478"/>
      <c r="CII196" s="478"/>
      <c r="CIJ196" s="478"/>
      <c r="CIK196" s="478"/>
      <c r="CIL196" s="478"/>
      <c r="CIM196" s="478"/>
      <c r="CIN196" s="478"/>
      <c r="CIO196" s="478"/>
      <c r="CIP196" s="478"/>
      <c r="CIQ196" s="478"/>
      <c r="CIR196" s="478"/>
      <c r="CIS196" s="478"/>
      <c r="CIT196" s="478"/>
      <c r="CIU196" s="478"/>
      <c r="CIV196" s="478"/>
      <c r="CIW196" s="478"/>
      <c r="CIX196" s="478"/>
      <c r="CIY196" s="478"/>
      <c r="CIZ196" s="478"/>
      <c r="CJA196" s="478"/>
      <c r="CJB196" s="478"/>
      <c r="CJC196" s="478"/>
      <c r="CJD196" s="478"/>
      <c r="CJE196" s="478"/>
      <c r="CJF196" s="478"/>
      <c r="CJG196" s="478"/>
      <c r="CJH196" s="478"/>
      <c r="CJI196" s="478"/>
      <c r="CJJ196" s="478"/>
      <c r="CJK196" s="478"/>
      <c r="CJL196" s="478"/>
      <c r="CJM196" s="478"/>
      <c r="CJN196" s="478"/>
      <c r="CJO196" s="478"/>
      <c r="CJP196" s="478"/>
      <c r="CJQ196" s="478"/>
      <c r="CJR196" s="478"/>
      <c r="CJS196" s="478"/>
      <c r="CJT196" s="478"/>
      <c r="CJU196" s="478"/>
      <c r="CJV196" s="478"/>
      <c r="CJW196" s="478"/>
      <c r="CJX196" s="478"/>
      <c r="CJY196" s="478"/>
      <c r="CJZ196" s="478"/>
      <c r="CKA196" s="478"/>
      <c r="CKB196" s="478"/>
      <c r="CKC196" s="478"/>
      <c r="CKD196" s="478"/>
      <c r="CKE196" s="478"/>
      <c r="CKF196" s="478"/>
      <c r="CKG196" s="478"/>
      <c r="CKH196" s="478"/>
      <c r="CKI196" s="478"/>
      <c r="CKJ196" s="478"/>
      <c r="CKK196" s="478"/>
      <c r="CKL196" s="478"/>
      <c r="CKM196" s="478"/>
      <c r="CKN196" s="478"/>
      <c r="CKO196" s="478"/>
      <c r="CKP196" s="478"/>
      <c r="CKQ196" s="478"/>
      <c r="CKR196" s="478"/>
      <c r="CKS196" s="478"/>
      <c r="CKT196" s="478"/>
      <c r="CKU196" s="478"/>
      <c r="CKV196" s="478"/>
      <c r="CKW196" s="478"/>
      <c r="CKX196" s="478"/>
      <c r="CKY196" s="478"/>
      <c r="CKZ196" s="478"/>
      <c r="CLA196" s="478"/>
      <c r="CLB196" s="478"/>
      <c r="CLC196" s="478"/>
      <c r="CLD196" s="478"/>
      <c r="CLE196" s="478"/>
      <c r="CLF196" s="478"/>
      <c r="CLG196" s="478"/>
      <c r="CLH196" s="478"/>
      <c r="CLI196" s="478"/>
      <c r="CLJ196" s="478"/>
      <c r="CLK196" s="478"/>
      <c r="CLL196" s="478"/>
      <c r="CLM196" s="478"/>
      <c r="CLN196" s="478"/>
      <c r="CLO196" s="478"/>
      <c r="CLP196" s="478"/>
      <c r="CLQ196" s="478"/>
      <c r="CLR196" s="478"/>
      <c r="CLS196" s="478"/>
      <c r="CLT196" s="478"/>
      <c r="CLU196" s="478"/>
      <c r="CLV196" s="478"/>
      <c r="CLW196" s="478"/>
      <c r="CLX196" s="478"/>
      <c r="CLY196" s="478"/>
      <c r="CLZ196" s="478"/>
      <c r="CMA196" s="478"/>
      <c r="CMB196" s="478"/>
      <c r="CMC196" s="478"/>
      <c r="CMD196" s="478"/>
      <c r="CME196" s="478"/>
      <c r="CMF196" s="478"/>
      <c r="CMG196" s="478"/>
      <c r="CMH196" s="478"/>
      <c r="CMI196" s="478"/>
      <c r="CMJ196" s="478"/>
      <c r="CMK196" s="478"/>
      <c r="CML196" s="478"/>
      <c r="CMM196" s="478"/>
      <c r="CMN196" s="478"/>
      <c r="CMO196" s="478"/>
      <c r="CMP196" s="478"/>
      <c r="CMQ196" s="478"/>
      <c r="CMR196" s="478"/>
      <c r="CMS196" s="478"/>
      <c r="CMT196" s="478"/>
      <c r="CMU196" s="478"/>
      <c r="CMV196" s="478"/>
      <c r="CMW196" s="478"/>
      <c r="CMX196" s="478"/>
      <c r="CMY196" s="478"/>
      <c r="CMZ196" s="478"/>
      <c r="CNA196" s="478"/>
      <c r="CNB196" s="478"/>
      <c r="CNC196" s="478"/>
      <c r="CND196" s="478"/>
      <c r="CNE196" s="478"/>
      <c r="CNF196" s="478"/>
      <c r="CNG196" s="478"/>
      <c r="CNH196" s="478"/>
      <c r="CNI196" s="478"/>
      <c r="CNJ196" s="478"/>
      <c r="CNK196" s="478"/>
      <c r="CNL196" s="478"/>
      <c r="CNM196" s="478"/>
      <c r="CNN196" s="478"/>
      <c r="CNO196" s="478"/>
      <c r="CNP196" s="478"/>
      <c r="CNQ196" s="478"/>
      <c r="CNR196" s="478"/>
      <c r="CNS196" s="478"/>
      <c r="CNT196" s="478"/>
      <c r="CNU196" s="478"/>
      <c r="CNV196" s="478"/>
      <c r="CNW196" s="478"/>
      <c r="CNX196" s="478"/>
      <c r="CNY196" s="478"/>
      <c r="CNZ196" s="478"/>
      <c r="COA196" s="478"/>
      <c r="COB196" s="478"/>
      <c r="COC196" s="478"/>
      <c r="COD196" s="478"/>
      <c r="COE196" s="478"/>
      <c r="COF196" s="478"/>
      <c r="COG196" s="478"/>
      <c r="COH196" s="478"/>
      <c r="COI196" s="478"/>
      <c r="COJ196" s="478"/>
      <c r="COK196" s="478"/>
      <c r="COL196" s="478"/>
      <c r="COM196" s="478"/>
      <c r="CON196" s="478"/>
      <c r="COO196" s="478"/>
      <c r="COP196" s="478"/>
      <c r="COQ196" s="478"/>
      <c r="COR196" s="478"/>
      <c r="COS196" s="478"/>
      <c r="COT196" s="478"/>
      <c r="COU196" s="478"/>
      <c r="COV196" s="478"/>
      <c r="COW196" s="478"/>
      <c r="COX196" s="478"/>
      <c r="COY196" s="478"/>
      <c r="COZ196" s="478"/>
      <c r="CPA196" s="478"/>
      <c r="CPB196" s="478"/>
      <c r="CPC196" s="478"/>
      <c r="CPD196" s="478"/>
      <c r="CPE196" s="478"/>
      <c r="CPF196" s="478"/>
      <c r="CPG196" s="478"/>
      <c r="CPH196" s="478"/>
      <c r="CPI196" s="478"/>
      <c r="CPJ196" s="478"/>
      <c r="CPK196" s="478"/>
      <c r="CPL196" s="478"/>
      <c r="CPM196" s="478"/>
      <c r="CPN196" s="478"/>
      <c r="CPO196" s="478"/>
      <c r="CPP196" s="478"/>
      <c r="CPQ196" s="478"/>
      <c r="CPR196" s="478"/>
      <c r="CPS196" s="478"/>
      <c r="CPT196" s="478"/>
      <c r="CPU196" s="478"/>
      <c r="CPV196" s="478"/>
      <c r="CPW196" s="478"/>
      <c r="CPX196" s="478"/>
      <c r="CPY196" s="478"/>
      <c r="CPZ196" s="478"/>
      <c r="CQA196" s="478"/>
      <c r="CQB196" s="478"/>
      <c r="CQC196" s="478"/>
      <c r="CQD196" s="478"/>
      <c r="CQE196" s="478"/>
      <c r="CQF196" s="478"/>
      <c r="CQG196" s="478"/>
      <c r="CQH196" s="478"/>
      <c r="CQI196" s="478"/>
      <c r="CQJ196" s="478"/>
      <c r="CQK196" s="478"/>
      <c r="CQL196" s="478"/>
      <c r="CQM196" s="478"/>
      <c r="CQN196" s="478"/>
      <c r="CQO196" s="478"/>
      <c r="CQP196" s="478"/>
      <c r="CQQ196" s="478"/>
      <c r="CQR196" s="478"/>
      <c r="CQS196" s="478"/>
      <c r="CQT196" s="478"/>
      <c r="CQU196" s="478"/>
      <c r="CQV196" s="478"/>
      <c r="CQW196" s="478"/>
      <c r="CQX196" s="478"/>
      <c r="CQY196" s="478"/>
      <c r="CQZ196" s="478"/>
      <c r="CRA196" s="478"/>
      <c r="CRB196" s="478"/>
      <c r="CRC196" s="478"/>
      <c r="CRD196" s="478"/>
      <c r="CRE196" s="478"/>
      <c r="CRF196" s="478"/>
      <c r="CRG196" s="478"/>
      <c r="CRH196" s="478"/>
      <c r="CRI196" s="478"/>
      <c r="CRJ196" s="478"/>
      <c r="CRK196" s="478"/>
      <c r="CRL196" s="478"/>
      <c r="CRM196" s="478"/>
      <c r="CRN196" s="478"/>
      <c r="CRO196" s="478"/>
      <c r="CRP196" s="478"/>
      <c r="CRQ196" s="478"/>
      <c r="CRR196" s="478"/>
      <c r="CRS196" s="478"/>
      <c r="CRT196" s="478"/>
      <c r="CRU196" s="478"/>
      <c r="CRV196" s="478"/>
      <c r="CRW196" s="478"/>
      <c r="CRX196" s="478"/>
      <c r="CRY196" s="478"/>
      <c r="CRZ196" s="478"/>
      <c r="CSA196" s="478"/>
      <c r="CSB196" s="478"/>
      <c r="CSC196" s="478"/>
      <c r="CSD196" s="478"/>
      <c r="CSE196" s="478"/>
      <c r="CSF196" s="478"/>
      <c r="CSG196" s="478"/>
      <c r="CSH196" s="478"/>
      <c r="CSI196" s="478"/>
      <c r="CSJ196" s="478"/>
      <c r="CSK196" s="478"/>
      <c r="CSL196" s="478"/>
      <c r="CSM196" s="478"/>
      <c r="CSN196" s="478"/>
      <c r="CSO196" s="478"/>
      <c r="CSP196" s="478"/>
      <c r="CSQ196" s="478"/>
      <c r="CSR196" s="478"/>
      <c r="CSS196" s="478"/>
      <c r="CST196" s="478"/>
      <c r="CSU196" s="478"/>
      <c r="CSV196" s="478"/>
      <c r="CSW196" s="478"/>
      <c r="CSX196" s="478"/>
      <c r="CSY196" s="478"/>
      <c r="CSZ196" s="478"/>
      <c r="CTA196" s="478"/>
      <c r="CTB196" s="478"/>
      <c r="CTC196" s="478"/>
      <c r="CTD196" s="478"/>
      <c r="CTE196" s="478"/>
      <c r="CTF196" s="478"/>
      <c r="CTG196" s="478"/>
      <c r="CTH196" s="478"/>
      <c r="CTI196" s="478"/>
      <c r="CTJ196" s="478"/>
      <c r="CTK196" s="478"/>
      <c r="CTL196" s="478"/>
      <c r="CTM196" s="478"/>
      <c r="CTN196" s="478"/>
      <c r="CTO196" s="478"/>
      <c r="CTP196" s="478"/>
      <c r="CTQ196" s="478"/>
      <c r="CTR196" s="478"/>
      <c r="CTS196" s="478"/>
      <c r="CTT196" s="478"/>
      <c r="CTU196" s="478"/>
      <c r="CTV196" s="478"/>
      <c r="CTW196" s="478"/>
      <c r="CTX196" s="478"/>
      <c r="CTY196" s="478"/>
      <c r="CTZ196" s="478"/>
      <c r="CUA196" s="478"/>
      <c r="CUB196" s="478"/>
      <c r="CUC196" s="478"/>
      <c r="CUD196" s="478"/>
      <c r="CUE196" s="478"/>
      <c r="CUF196" s="478"/>
      <c r="CUG196" s="478"/>
      <c r="CUH196" s="478"/>
      <c r="CUI196" s="478"/>
      <c r="CUJ196" s="478"/>
      <c r="CUK196" s="478"/>
      <c r="CUL196" s="478"/>
      <c r="CUM196" s="478"/>
      <c r="CUN196" s="478"/>
      <c r="CUO196" s="478"/>
      <c r="CUP196" s="478"/>
      <c r="CUQ196" s="478"/>
      <c r="CUR196" s="478"/>
      <c r="CUS196" s="478"/>
      <c r="CUT196" s="478"/>
      <c r="CUU196" s="478"/>
      <c r="CUV196" s="478"/>
      <c r="CUW196" s="478"/>
      <c r="CUX196" s="478"/>
      <c r="CUY196" s="478"/>
      <c r="CUZ196" s="478"/>
      <c r="CVA196" s="478"/>
      <c r="CVB196" s="478"/>
      <c r="CVC196" s="478"/>
      <c r="CVD196" s="478"/>
      <c r="CVE196" s="478"/>
      <c r="CVF196" s="478"/>
      <c r="CVG196" s="478"/>
      <c r="CVH196" s="478"/>
      <c r="CVI196" s="478"/>
      <c r="CVJ196" s="478"/>
      <c r="CVK196" s="478"/>
      <c r="CVL196" s="478"/>
      <c r="CVM196" s="478"/>
      <c r="CVN196" s="478"/>
      <c r="CVO196" s="478"/>
      <c r="CVP196" s="478"/>
      <c r="CVQ196" s="478"/>
      <c r="CVR196" s="478"/>
      <c r="CVS196" s="478"/>
      <c r="CVT196" s="478"/>
      <c r="CVU196" s="478"/>
      <c r="CVV196" s="478"/>
      <c r="CVW196" s="478"/>
      <c r="CVX196" s="478"/>
      <c r="CVY196" s="478"/>
      <c r="CVZ196" s="478"/>
      <c r="CWA196" s="478"/>
      <c r="CWB196" s="478"/>
      <c r="CWC196" s="478"/>
      <c r="CWD196" s="478"/>
      <c r="CWE196" s="478"/>
      <c r="CWF196" s="478"/>
      <c r="CWG196" s="478"/>
      <c r="CWH196" s="478"/>
      <c r="CWI196" s="478"/>
      <c r="CWJ196" s="478"/>
      <c r="CWK196" s="478"/>
      <c r="CWL196" s="478"/>
      <c r="CWM196" s="478"/>
      <c r="CWN196" s="478"/>
      <c r="CWO196" s="478"/>
      <c r="CWP196" s="478"/>
      <c r="CWQ196" s="478"/>
      <c r="CWR196" s="478"/>
      <c r="CWS196" s="478"/>
      <c r="CWT196" s="478"/>
      <c r="CWU196" s="478"/>
      <c r="CWV196" s="478"/>
      <c r="CWW196" s="478"/>
      <c r="CWX196" s="478"/>
      <c r="CWY196" s="478"/>
      <c r="CWZ196" s="478"/>
      <c r="CXA196" s="478"/>
      <c r="CXB196" s="478"/>
      <c r="CXC196" s="478"/>
      <c r="CXD196" s="478"/>
      <c r="CXE196" s="478"/>
      <c r="CXF196" s="478"/>
      <c r="CXG196" s="478"/>
      <c r="CXH196" s="478"/>
      <c r="CXI196" s="478"/>
      <c r="CXJ196" s="478"/>
      <c r="CXK196" s="478"/>
      <c r="CXL196" s="478"/>
      <c r="CXM196" s="478"/>
      <c r="CXN196" s="478"/>
      <c r="CXO196" s="478"/>
      <c r="CXP196" s="478"/>
      <c r="CXQ196" s="478"/>
      <c r="CXR196" s="478"/>
      <c r="CXS196" s="478"/>
      <c r="CXT196" s="478"/>
      <c r="CXU196" s="478"/>
      <c r="CXV196" s="478"/>
      <c r="CXW196" s="478"/>
      <c r="CXX196" s="478"/>
      <c r="CXY196" s="478"/>
      <c r="CXZ196" s="478"/>
      <c r="CYA196" s="478"/>
      <c r="CYB196" s="478"/>
      <c r="CYC196" s="478"/>
      <c r="CYD196" s="478"/>
      <c r="CYE196" s="478"/>
      <c r="CYF196" s="478"/>
      <c r="CYG196" s="478"/>
      <c r="CYH196" s="478"/>
      <c r="CYI196" s="478"/>
      <c r="CYJ196" s="478"/>
      <c r="CYK196" s="478"/>
      <c r="CYL196" s="478"/>
      <c r="CYM196" s="478"/>
      <c r="CYN196" s="478"/>
      <c r="CYO196" s="478"/>
      <c r="CYP196" s="478"/>
      <c r="CYQ196" s="478"/>
      <c r="CYR196" s="478"/>
      <c r="CYS196" s="478"/>
      <c r="CYT196" s="478"/>
      <c r="CYU196" s="478"/>
      <c r="CYV196" s="478"/>
      <c r="CYW196" s="478"/>
      <c r="CYX196" s="478"/>
      <c r="CYY196" s="478"/>
      <c r="CYZ196" s="478"/>
      <c r="CZA196" s="478"/>
      <c r="CZB196" s="478"/>
      <c r="CZC196" s="478"/>
      <c r="CZD196" s="478"/>
      <c r="CZE196" s="478"/>
      <c r="CZF196" s="478"/>
      <c r="CZG196" s="478"/>
      <c r="CZH196" s="478"/>
      <c r="CZI196" s="478"/>
      <c r="CZJ196" s="478"/>
      <c r="CZK196" s="478"/>
      <c r="CZL196" s="478"/>
      <c r="CZM196" s="478"/>
      <c r="CZN196" s="478"/>
      <c r="CZO196" s="478"/>
      <c r="CZP196" s="478"/>
      <c r="CZQ196" s="478"/>
      <c r="CZR196" s="478"/>
      <c r="CZS196" s="478"/>
      <c r="CZT196" s="478"/>
      <c r="CZU196" s="478"/>
      <c r="CZV196" s="478"/>
      <c r="CZW196" s="478"/>
      <c r="CZX196" s="478"/>
      <c r="CZY196" s="478"/>
      <c r="CZZ196" s="478"/>
      <c r="DAA196" s="478"/>
      <c r="DAB196" s="478"/>
      <c r="DAC196" s="478"/>
      <c r="DAD196" s="478"/>
      <c r="DAE196" s="478"/>
      <c r="DAF196" s="478"/>
      <c r="DAG196" s="478"/>
      <c r="DAH196" s="478"/>
      <c r="DAI196" s="478"/>
      <c r="DAJ196" s="478"/>
      <c r="DAK196" s="478"/>
      <c r="DAL196" s="478"/>
      <c r="DAM196" s="478"/>
      <c r="DAN196" s="478"/>
      <c r="DAO196" s="478"/>
      <c r="DAP196" s="478"/>
      <c r="DAQ196" s="478"/>
      <c r="DAR196" s="478"/>
      <c r="DAS196" s="478"/>
      <c r="DAT196" s="478"/>
      <c r="DAU196" s="478"/>
      <c r="DAV196" s="478"/>
      <c r="DAW196" s="478"/>
      <c r="DAX196" s="478"/>
      <c r="DAY196" s="478"/>
      <c r="DAZ196" s="478"/>
      <c r="DBA196" s="478"/>
      <c r="DBB196" s="478"/>
      <c r="DBC196" s="478"/>
      <c r="DBD196" s="478"/>
      <c r="DBE196" s="478"/>
      <c r="DBF196" s="478"/>
      <c r="DBG196" s="478"/>
      <c r="DBH196" s="478"/>
      <c r="DBI196" s="478"/>
      <c r="DBJ196" s="478"/>
      <c r="DBK196" s="478"/>
      <c r="DBL196" s="478"/>
      <c r="DBM196" s="478"/>
      <c r="DBN196" s="478"/>
      <c r="DBO196" s="478"/>
      <c r="DBP196" s="478"/>
      <c r="DBQ196" s="478"/>
      <c r="DBR196" s="478"/>
      <c r="DBS196" s="478"/>
      <c r="DBT196" s="478"/>
      <c r="DBU196" s="478"/>
      <c r="DBV196" s="478"/>
      <c r="DBW196" s="478"/>
      <c r="DBX196" s="478"/>
      <c r="DBY196" s="478"/>
      <c r="DBZ196" s="478"/>
      <c r="DCA196" s="478"/>
      <c r="DCB196" s="478"/>
      <c r="DCC196" s="478"/>
      <c r="DCD196" s="478"/>
      <c r="DCE196" s="478"/>
      <c r="DCF196" s="478"/>
      <c r="DCG196" s="478"/>
      <c r="DCH196" s="478"/>
      <c r="DCI196" s="478"/>
      <c r="DCJ196" s="478"/>
      <c r="DCK196" s="478"/>
      <c r="DCL196" s="478"/>
      <c r="DCM196" s="478"/>
      <c r="DCN196" s="478"/>
      <c r="DCO196" s="478"/>
      <c r="DCP196" s="478"/>
      <c r="DCQ196" s="478"/>
      <c r="DCR196" s="478"/>
      <c r="DCS196" s="478"/>
      <c r="DCT196" s="478"/>
      <c r="DCU196" s="478"/>
      <c r="DCV196" s="478"/>
      <c r="DCW196" s="478"/>
      <c r="DCX196" s="478"/>
      <c r="DCY196" s="478"/>
      <c r="DCZ196" s="478"/>
      <c r="DDA196" s="478"/>
      <c r="DDB196" s="478"/>
      <c r="DDC196" s="478"/>
      <c r="DDD196" s="478"/>
      <c r="DDE196" s="478"/>
      <c r="DDF196" s="478"/>
      <c r="DDG196" s="478"/>
      <c r="DDH196" s="478"/>
      <c r="DDI196" s="478"/>
      <c r="DDJ196" s="478"/>
      <c r="DDK196" s="478"/>
      <c r="DDL196" s="478"/>
      <c r="DDM196" s="478"/>
      <c r="DDN196" s="478"/>
      <c r="DDO196" s="478"/>
      <c r="DDP196" s="478"/>
      <c r="DDQ196" s="478"/>
      <c r="DDR196" s="478"/>
      <c r="DDS196" s="478"/>
      <c r="DDT196" s="478"/>
      <c r="DDU196" s="478"/>
      <c r="DDV196" s="478"/>
      <c r="DDW196" s="478"/>
      <c r="DDX196" s="478"/>
      <c r="DDY196" s="478"/>
      <c r="DDZ196" s="478"/>
      <c r="DEA196" s="478"/>
      <c r="DEB196" s="478"/>
      <c r="DEC196" s="478"/>
      <c r="DED196" s="478"/>
      <c r="DEE196" s="478"/>
      <c r="DEF196" s="478"/>
      <c r="DEG196" s="478"/>
      <c r="DEH196" s="478"/>
      <c r="DEI196" s="478"/>
      <c r="DEJ196" s="478"/>
      <c r="DEK196" s="478"/>
      <c r="DEL196" s="478"/>
      <c r="DEM196" s="478"/>
      <c r="DEN196" s="478"/>
      <c r="DEO196" s="478"/>
      <c r="DEP196" s="478"/>
      <c r="DEQ196" s="478"/>
      <c r="DER196" s="478"/>
      <c r="DES196" s="478"/>
      <c r="DET196" s="478"/>
      <c r="DEU196" s="478"/>
      <c r="DEV196" s="478"/>
      <c r="DEW196" s="478"/>
      <c r="DEX196" s="478"/>
      <c r="DEY196" s="478"/>
      <c r="DEZ196" s="478"/>
      <c r="DFA196" s="478"/>
      <c r="DFB196" s="478"/>
      <c r="DFC196" s="478"/>
      <c r="DFD196" s="478"/>
      <c r="DFE196" s="478"/>
      <c r="DFF196" s="478"/>
      <c r="DFG196" s="478"/>
      <c r="DFH196" s="478"/>
      <c r="DFI196" s="478"/>
      <c r="DFJ196" s="478"/>
      <c r="DFK196" s="478"/>
      <c r="DFL196" s="478"/>
      <c r="DFM196" s="478"/>
      <c r="DFN196" s="478"/>
      <c r="DFO196" s="478"/>
      <c r="DFP196" s="478"/>
      <c r="DFQ196" s="478"/>
      <c r="DFR196" s="478"/>
      <c r="DFS196" s="478"/>
      <c r="DFT196" s="478"/>
      <c r="DFU196" s="478"/>
      <c r="DFV196" s="478"/>
      <c r="DFW196" s="478"/>
      <c r="DFX196" s="478"/>
      <c r="DFY196" s="478"/>
      <c r="DFZ196" s="478"/>
      <c r="DGA196" s="478"/>
      <c r="DGB196" s="478"/>
      <c r="DGC196" s="478"/>
      <c r="DGD196" s="478"/>
      <c r="DGE196" s="478"/>
      <c r="DGF196" s="478"/>
      <c r="DGG196" s="478"/>
      <c r="DGH196" s="478"/>
      <c r="DGI196" s="478"/>
      <c r="DGJ196" s="478"/>
      <c r="DGK196" s="478"/>
      <c r="DGL196" s="478"/>
      <c r="DGM196" s="478"/>
      <c r="DGN196" s="478"/>
      <c r="DGO196" s="478"/>
      <c r="DGP196" s="478"/>
      <c r="DGQ196" s="478"/>
      <c r="DGR196" s="478"/>
      <c r="DGS196" s="478"/>
      <c r="DGT196" s="478"/>
      <c r="DGU196" s="478"/>
      <c r="DGV196" s="478"/>
      <c r="DGW196" s="478"/>
      <c r="DGX196" s="478"/>
      <c r="DGY196" s="478"/>
      <c r="DGZ196" s="478"/>
      <c r="DHA196" s="478"/>
      <c r="DHB196" s="478"/>
      <c r="DHC196" s="478"/>
      <c r="DHD196" s="478"/>
      <c r="DHE196" s="478"/>
      <c r="DHF196" s="478"/>
      <c r="DHG196" s="478"/>
      <c r="DHH196" s="478"/>
      <c r="DHI196" s="478"/>
      <c r="DHJ196" s="478"/>
      <c r="DHK196" s="478"/>
      <c r="DHL196" s="478"/>
      <c r="DHM196" s="478"/>
      <c r="DHN196" s="478"/>
      <c r="DHO196" s="478"/>
      <c r="DHP196" s="478"/>
      <c r="DHQ196" s="478"/>
      <c r="DHR196" s="478"/>
      <c r="DHS196" s="478"/>
      <c r="DHT196" s="478"/>
      <c r="DHU196" s="478"/>
      <c r="DHV196" s="478"/>
      <c r="DHW196" s="478"/>
      <c r="DHX196" s="478"/>
      <c r="DHY196" s="478"/>
      <c r="DHZ196" s="478"/>
      <c r="DIA196" s="478"/>
      <c r="DIB196" s="478"/>
      <c r="DIC196" s="478"/>
      <c r="DID196" s="478"/>
      <c r="DIE196" s="478"/>
      <c r="DIF196" s="478"/>
      <c r="DIG196" s="478"/>
      <c r="DIH196" s="478"/>
      <c r="DII196" s="478"/>
      <c r="DIJ196" s="478"/>
      <c r="DIK196" s="478"/>
      <c r="DIL196" s="478"/>
      <c r="DIM196" s="478"/>
      <c r="DIN196" s="478"/>
      <c r="DIO196" s="478"/>
      <c r="DIP196" s="478"/>
      <c r="DIQ196" s="478"/>
      <c r="DIR196" s="478"/>
      <c r="DIS196" s="478"/>
      <c r="DIT196" s="478"/>
      <c r="DIU196" s="478"/>
      <c r="DIV196" s="478"/>
      <c r="DIW196" s="478"/>
      <c r="DIX196" s="478"/>
      <c r="DIY196" s="478"/>
      <c r="DIZ196" s="478"/>
      <c r="DJA196" s="478"/>
      <c r="DJB196" s="478"/>
      <c r="DJC196" s="478"/>
      <c r="DJD196" s="478"/>
      <c r="DJE196" s="478"/>
      <c r="DJF196" s="478"/>
      <c r="DJG196" s="478"/>
      <c r="DJH196" s="478"/>
      <c r="DJI196" s="478"/>
      <c r="DJJ196" s="478"/>
      <c r="DJK196" s="478"/>
      <c r="DJL196" s="478"/>
      <c r="DJM196" s="478"/>
      <c r="DJN196" s="478"/>
      <c r="DJO196" s="478"/>
      <c r="DJP196" s="478"/>
      <c r="DJQ196" s="478"/>
      <c r="DJR196" s="478"/>
      <c r="DJS196" s="478"/>
      <c r="DJT196" s="478"/>
      <c r="DJU196" s="478"/>
      <c r="DJV196" s="478"/>
      <c r="DJW196" s="478"/>
      <c r="DJX196" s="478"/>
      <c r="DJY196" s="478"/>
      <c r="DJZ196" s="478"/>
      <c r="DKA196" s="478"/>
      <c r="DKB196" s="478"/>
      <c r="DKC196" s="478"/>
      <c r="DKD196" s="478"/>
      <c r="DKE196" s="478"/>
      <c r="DKF196" s="478"/>
      <c r="DKG196" s="478"/>
      <c r="DKH196" s="478"/>
      <c r="DKI196" s="478"/>
      <c r="DKJ196" s="478"/>
      <c r="DKK196" s="478"/>
      <c r="DKL196" s="478"/>
      <c r="DKM196" s="478"/>
      <c r="DKN196" s="478"/>
      <c r="DKO196" s="478"/>
      <c r="DKP196" s="478"/>
      <c r="DKQ196" s="478"/>
      <c r="DKR196" s="478"/>
      <c r="DKS196" s="478"/>
      <c r="DKT196" s="478"/>
      <c r="DKU196" s="478"/>
      <c r="DKV196" s="478"/>
      <c r="DKW196" s="478"/>
      <c r="DKX196" s="478"/>
      <c r="DKY196" s="478"/>
      <c r="DKZ196" s="478"/>
      <c r="DLA196" s="478"/>
      <c r="DLB196" s="478"/>
      <c r="DLC196" s="478"/>
      <c r="DLD196" s="478"/>
      <c r="DLE196" s="478"/>
      <c r="DLF196" s="478"/>
      <c r="DLG196" s="478"/>
      <c r="DLH196" s="478"/>
      <c r="DLI196" s="478"/>
      <c r="DLJ196" s="478"/>
      <c r="DLK196" s="478"/>
      <c r="DLL196" s="478"/>
      <c r="DLM196" s="478"/>
      <c r="DLN196" s="478"/>
      <c r="DLO196" s="478"/>
      <c r="DLP196" s="478"/>
      <c r="DLQ196" s="478"/>
      <c r="DLR196" s="478"/>
      <c r="DLS196" s="478"/>
      <c r="DLT196" s="478"/>
      <c r="DLU196" s="478"/>
      <c r="DLV196" s="478"/>
      <c r="DLW196" s="478"/>
      <c r="DLX196" s="478"/>
      <c r="DLY196" s="478"/>
      <c r="DLZ196" s="478"/>
      <c r="DMA196" s="478"/>
      <c r="DMB196" s="478"/>
      <c r="DMC196" s="478"/>
      <c r="DMD196" s="478"/>
      <c r="DME196" s="478"/>
      <c r="DMF196" s="478"/>
      <c r="DMG196" s="478"/>
      <c r="DMH196" s="478"/>
      <c r="DMI196" s="478"/>
      <c r="DMJ196" s="478"/>
      <c r="DMK196" s="478"/>
      <c r="DML196" s="478"/>
      <c r="DMM196" s="478"/>
      <c r="DMN196" s="478"/>
      <c r="DMO196" s="478"/>
      <c r="DMP196" s="478"/>
      <c r="DMQ196" s="478"/>
      <c r="DMR196" s="478"/>
      <c r="DMS196" s="478"/>
      <c r="DMT196" s="478"/>
      <c r="DMU196" s="478"/>
      <c r="DMV196" s="478"/>
      <c r="DMW196" s="478"/>
      <c r="DMX196" s="478"/>
      <c r="DMY196" s="478"/>
      <c r="DMZ196" s="478"/>
      <c r="DNA196" s="478"/>
      <c r="DNB196" s="478"/>
      <c r="DNC196" s="478"/>
      <c r="DND196" s="478"/>
      <c r="DNE196" s="478"/>
      <c r="DNF196" s="478"/>
      <c r="DNG196" s="478"/>
      <c r="DNH196" s="478"/>
      <c r="DNI196" s="478"/>
      <c r="DNJ196" s="478"/>
      <c r="DNK196" s="478"/>
      <c r="DNL196" s="478"/>
      <c r="DNM196" s="478"/>
      <c r="DNN196" s="478"/>
      <c r="DNO196" s="478"/>
      <c r="DNP196" s="478"/>
      <c r="DNQ196" s="478"/>
      <c r="DNR196" s="478"/>
      <c r="DNS196" s="478"/>
      <c r="DNT196" s="478"/>
      <c r="DNU196" s="478"/>
      <c r="DNV196" s="478"/>
      <c r="DNW196" s="478"/>
      <c r="DNX196" s="478"/>
      <c r="DNY196" s="478"/>
      <c r="DNZ196" s="478"/>
      <c r="DOA196" s="478"/>
      <c r="DOB196" s="478"/>
      <c r="DOC196" s="478"/>
      <c r="DOD196" s="478"/>
      <c r="DOE196" s="478"/>
      <c r="DOF196" s="478"/>
      <c r="DOG196" s="478"/>
      <c r="DOH196" s="478"/>
      <c r="DOI196" s="478"/>
      <c r="DOJ196" s="478"/>
      <c r="DOK196" s="478"/>
      <c r="DOL196" s="478"/>
      <c r="DOM196" s="478"/>
      <c r="DON196" s="478"/>
      <c r="DOO196" s="478"/>
      <c r="DOP196" s="478"/>
      <c r="DOQ196" s="478"/>
      <c r="DOR196" s="478"/>
      <c r="DOS196" s="478"/>
      <c r="DOT196" s="478"/>
      <c r="DOU196" s="478"/>
      <c r="DOV196" s="478"/>
      <c r="DOW196" s="478"/>
      <c r="DOX196" s="478"/>
      <c r="DOY196" s="478"/>
      <c r="DOZ196" s="478"/>
      <c r="DPA196" s="478"/>
      <c r="DPB196" s="478"/>
      <c r="DPC196" s="478"/>
      <c r="DPD196" s="478"/>
      <c r="DPE196" s="478"/>
      <c r="DPF196" s="478"/>
      <c r="DPG196" s="478"/>
      <c r="DPH196" s="478"/>
      <c r="DPI196" s="478"/>
      <c r="DPJ196" s="478"/>
      <c r="DPK196" s="478"/>
      <c r="DPL196" s="478"/>
      <c r="DPM196" s="478"/>
      <c r="DPN196" s="478"/>
      <c r="DPO196" s="478"/>
      <c r="DPP196" s="478"/>
      <c r="DPQ196" s="478"/>
      <c r="DPR196" s="478"/>
      <c r="DPS196" s="478"/>
      <c r="DPT196" s="478"/>
      <c r="DPU196" s="478"/>
      <c r="DPV196" s="478"/>
      <c r="DPW196" s="478"/>
      <c r="DPX196" s="478"/>
      <c r="DPY196" s="478"/>
      <c r="DPZ196" s="478"/>
      <c r="DQA196" s="478"/>
      <c r="DQB196" s="478"/>
      <c r="DQC196" s="478"/>
      <c r="DQD196" s="478"/>
      <c r="DQE196" s="478"/>
      <c r="DQF196" s="478"/>
      <c r="DQG196" s="478"/>
      <c r="DQH196" s="478"/>
      <c r="DQI196" s="478"/>
      <c r="DQJ196" s="478"/>
      <c r="DQK196" s="478"/>
      <c r="DQL196" s="478"/>
      <c r="DQM196" s="478"/>
      <c r="DQN196" s="478"/>
      <c r="DQO196" s="478"/>
      <c r="DQP196" s="478"/>
      <c r="DQQ196" s="478"/>
      <c r="DQR196" s="478"/>
      <c r="DQS196" s="478"/>
      <c r="DQT196" s="478"/>
      <c r="DQU196" s="478"/>
      <c r="DQV196" s="478"/>
      <c r="DQW196" s="478"/>
      <c r="DQX196" s="478"/>
      <c r="DQY196" s="478"/>
      <c r="DQZ196" s="478"/>
      <c r="DRA196" s="478"/>
      <c r="DRB196" s="478"/>
      <c r="DRC196" s="478"/>
      <c r="DRD196" s="478"/>
      <c r="DRE196" s="478"/>
      <c r="DRF196" s="478"/>
      <c r="DRG196" s="478"/>
      <c r="DRH196" s="478"/>
      <c r="DRI196" s="478"/>
      <c r="DRJ196" s="478"/>
      <c r="DRK196" s="478"/>
      <c r="DRL196" s="478"/>
      <c r="DRM196" s="478"/>
      <c r="DRN196" s="478"/>
      <c r="DRO196" s="478"/>
      <c r="DRP196" s="478"/>
      <c r="DRQ196" s="478"/>
      <c r="DRR196" s="478"/>
      <c r="DRS196" s="478"/>
      <c r="DRT196" s="478"/>
      <c r="DRU196" s="478"/>
      <c r="DRV196" s="478"/>
      <c r="DRW196" s="478"/>
      <c r="DRX196" s="478"/>
      <c r="DRY196" s="478"/>
      <c r="DRZ196" s="478"/>
      <c r="DSA196" s="478"/>
      <c r="DSB196" s="478"/>
      <c r="DSC196" s="478"/>
      <c r="DSD196" s="478"/>
      <c r="DSE196" s="478"/>
      <c r="DSF196" s="478"/>
      <c r="DSG196" s="478"/>
      <c r="DSH196" s="478"/>
      <c r="DSI196" s="478"/>
      <c r="DSJ196" s="478"/>
      <c r="DSK196" s="478"/>
      <c r="DSL196" s="478"/>
      <c r="DSM196" s="478"/>
      <c r="DSN196" s="478"/>
      <c r="DSO196" s="478"/>
      <c r="DSP196" s="478"/>
      <c r="DSQ196" s="478"/>
      <c r="DSR196" s="478"/>
      <c r="DSS196" s="478"/>
      <c r="DST196" s="478"/>
      <c r="DSU196" s="478"/>
      <c r="DSV196" s="478"/>
      <c r="DSW196" s="478"/>
      <c r="DSX196" s="478"/>
      <c r="DSY196" s="478"/>
      <c r="DSZ196" s="478"/>
      <c r="DTA196" s="478"/>
      <c r="DTB196" s="478"/>
      <c r="DTC196" s="478"/>
      <c r="DTD196" s="478"/>
      <c r="DTE196" s="478"/>
      <c r="DTF196" s="478"/>
      <c r="DTG196" s="478"/>
      <c r="DTH196" s="478"/>
      <c r="DTI196" s="478"/>
      <c r="DTJ196" s="478"/>
      <c r="DTK196" s="478"/>
      <c r="DTL196" s="478"/>
      <c r="DTM196" s="478"/>
      <c r="DTN196" s="478"/>
      <c r="DTO196" s="478"/>
      <c r="DTP196" s="478"/>
      <c r="DTQ196" s="478"/>
      <c r="DTR196" s="478"/>
      <c r="DTS196" s="478"/>
      <c r="DTT196" s="478"/>
      <c r="DTU196" s="478"/>
      <c r="DTV196" s="478"/>
      <c r="DTW196" s="478"/>
      <c r="DTX196" s="478"/>
      <c r="DTY196" s="478"/>
      <c r="DTZ196" s="478"/>
      <c r="DUA196" s="478"/>
      <c r="DUB196" s="478"/>
      <c r="DUC196" s="478"/>
      <c r="DUD196" s="478"/>
      <c r="DUE196" s="478"/>
      <c r="DUF196" s="478"/>
      <c r="DUG196" s="478"/>
      <c r="DUH196" s="478"/>
      <c r="DUI196" s="478"/>
      <c r="DUJ196" s="478"/>
      <c r="DUK196" s="478"/>
      <c r="DUL196" s="478"/>
      <c r="DUM196" s="478"/>
      <c r="DUN196" s="478"/>
      <c r="DUO196" s="478"/>
      <c r="DUP196" s="478"/>
      <c r="DUQ196" s="478"/>
      <c r="DUR196" s="478"/>
      <c r="DUS196" s="478"/>
      <c r="DUT196" s="478"/>
      <c r="DUU196" s="478"/>
      <c r="DUV196" s="478"/>
      <c r="DUW196" s="478"/>
      <c r="DUX196" s="478"/>
      <c r="DUY196" s="478"/>
      <c r="DUZ196" s="478"/>
      <c r="DVA196" s="478"/>
      <c r="DVB196" s="478"/>
      <c r="DVC196" s="478"/>
      <c r="DVD196" s="478"/>
      <c r="DVE196" s="478"/>
      <c r="DVF196" s="478"/>
      <c r="DVG196" s="478"/>
      <c r="DVH196" s="478"/>
      <c r="DVI196" s="478"/>
      <c r="DVJ196" s="478"/>
      <c r="DVK196" s="478"/>
      <c r="DVL196" s="478"/>
      <c r="DVM196" s="478"/>
      <c r="DVN196" s="478"/>
      <c r="DVO196" s="478"/>
      <c r="DVP196" s="478"/>
      <c r="DVQ196" s="478"/>
      <c r="DVR196" s="478"/>
      <c r="DVS196" s="478"/>
      <c r="DVT196" s="478"/>
      <c r="DVU196" s="478"/>
      <c r="DVV196" s="478"/>
      <c r="DVW196" s="478"/>
      <c r="DVX196" s="478"/>
      <c r="DVY196" s="478"/>
      <c r="DVZ196" s="478"/>
      <c r="DWA196" s="478"/>
      <c r="DWB196" s="478"/>
      <c r="DWC196" s="478"/>
      <c r="DWD196" s="478"/>
      <c r="DWE196" s="478"/>
      <c r="DWF196" s="478"/>
      <c r="DWG196" s="478"/>
      <c r="DWH196" s="478"/>
      <c r="DWI196" s="478"/>
      <c r="DWJ196" s="478"/>
      <c r="DWK196" s="478"/>
      <c r="DWL196" s="478"/>
      <c r="DWM196" s="478"/>
      <c r="DWN196" s="478"/>
      <c r="DWO196" s="478"/>
      <c r="DWP196" s="478"/>
      <c r="DWQ196" s="478"/>
      <c r="DWR196" s="478"/>
      <c r="DWS196" s="478"/>
      <c r="DWT196" s="478"/>
      <c r="DWU196" s="478"/>
      <c r="DWV196" s="478"/>
      <c r="DWW196" s="478"/>
      <c r="DWX196" s="478"/>
      <c r="DWY196" s="478"/>
      <c r="DWZ196" s="478"/>
      <c r="DXA196" s="478"/>
      <c r="DXB196" s="478"/>
      <c r="DXC196" s="478"/>
      <c r="DXD196" s="478"/>
      <c r="DXE196" s="478"/>
      <c r="DXF196" s="478"/>
      <c r="DXG196" s="478"/>
      <c r="DXH196" s="478"/>
      <c r="DXI196" s="478"/>
      <c r="DXJ196" s="478"/>
      <c r="DXK196" s="478"/>
      <c r="DXL196" s="478"/>
      <c r="DXM196" s="478"/>
      <c r="DXN196" s="478"/>
      <c r="DXO196" s="478"/>
      <c r="DXP196" s="478"/>
      <c r="DXQ196" s="478"/>
      <c r="DXR196" s="478"/>
      <c r="DXS196" s="478"/>
      <c r="DXT196" s="478"/>
      <c r="DXU196" s="478"/>
      <c r="DXV196" s="478"/>
      <c r="DXW196" s="478"/>
      <c r="DXX196" s="478"/>
      <c r="DXY196" s="478"/>
      <c r="DXZ196" s="478"/>
      <c r="DYA196" s="478"/>
      <c r="DYB196" s="478"/>
      <c r="DYC196" s="478"/>
      <c r="DYD196" s="478"/>
      <c r="DYE196" s="478"/>
      <c r="DYF196" s="478"/>
      <c r="DYG196" s="478"/>
      <c r="DYH196" s="478"/>
      <c r="DYI196" s="478"/>
      <c r="DYJ196" s="478"/>
      <c r="DYK196" s="478"/>
      <c r="DYL196" s="478"/>
      <c r="DYM196" s="478"/>
      <c r="DYN196" s="478"/>
      <c r="DYO196" s="478"/>
      <c r="DYP196" s="478"/>
      <c r="DYQ196" s="478"/>
      <c r="DYR196" s="478"/>
      <c r="DYS196" s="478"/>
      <c r="DYT196" s="478"/>
      <c r="DYU196" s="478"/>
      <c r="DYV196" s="478"/>
      <c r="DYW196" s="478"/>
      <c r="DYX196" s="478"/>
      <c r="DYY196" s="478"/>
      <c r="DYZ196" s="478"/>
      <c r="DZA196" s="478"/>
      <c r="DZB196" s="478"/>
      <c r="DZC196" s="478"/>
      <c r="DZD196" s="478"/>
      <c r="DZE196" s="478"/>
      <c r="DZF196" s="478"/>
      <c r="DZG196" s="478"/>
      <c r="DZH196" s="478"/>
      <c r="DZI196" s="478"/>
      <c r="DZJ196" s="478"/>
      <c r="DZK196" s="478"/>
      <c r="DZL196" s="478"/>
      <c r="DZM196" s="478"/>
      <c r="DZN196" s="478"/>
      <c r="DZO196" s="478"/>
      <c r="DZP196" s="478"/>
      <c r="DZQ196" s="478"/>
      <c r="DZR196" s="478"/>
      <c r="DZS196" s="478"/>
      <c r="DZT196" s="478"/>
      <c r="DZU196" s="478"/>
      <c r="DZV196" s="478"/>
      <c r="DZW196" s="478"/>
      <c r="DZX196" s="478"/>
      <c r="DZY196" s="478"/>
      <c r="DZZ196" s="478"/>
      <c r="EAA196" s="478"/>
      <c r="EAB196" s="478"/>
      <c r="EAC196" s="478"/>
      <c r="EAD196" s="478"/>
      <c r="EAE196" s="478"/>
      <c r="EAF196" s="478"/>
      <c r="EAG196" s="478"/>
      <c r="EAH196" s="478"/>
      <c r="EAI196" s="478"/>
      <c r="EAJ196" s="478"/>
      <c r="EAK196" s="478"/>
      <c r="EAL196" s="478"/>
      <c r="EAM196" s="478"/>
      <c r="EAN196" s="478"/>
      <c r="EAO196" s="478"/>
      <c r="EAP196" s="478"/>
      <c r="EAQ196" s="478"/>
      <c r="EAR196" s="478"/>
      <c r="EAS196" s="478"/>
      <c r="EAT196" s="478"/>
      <c r="EAU196" s="478"/>
      <c r="EAV196" s="478"/>
      <c r="EAW196" s="478"/>
      <c r="EAX196" s="478"/>
      <c r="EAY196" s="478"/>
      <c r="EAZ196" s="478"/>
      <c r="EBA196" s="478"/>
      <c r="EBB196" s="478"/>
      <c r="EBC196" s="478"/>
      <c r="EBD196" s="478"/>
      <c r="EBE196" s="478"/>
      <c r="EBF196" s="478"/>
      <c r="EBG196" s="478"/>
      <c r="EBH196" s="478"/>
      <c r="EBI196" s="478"/>
      <c r="EBJ196" s="478"/>
      <c r="EBK196" s="478"/>
      <c r="EBL196" s="478"/>
      <c r="EBM196" s="478"/>
      <c r="EBN196" s="478"/>
      <c r="EBO196" s="478"/>
      <c r="EBP196" s="478"/>
      <c r="EBQ196" s="478"/>
      <c r="EBR196" s="478"/>
      <c r="EBS196" s="478"/>
      <c r="EBT196" s="478"/>
      <c r="EBU196" s="478"/>
      <c r="EBV196" s="478"/>
      <c r="EBW196" s="478"/>
      <c r="EBX196" s="478"/>
      <c r="EBY196" s="478"/>
      <c r="EBZ196" s="478"/>
      <c r="ECA196" s="478"/>
      <c r="ECB196" s="478"/>
      <c r="ECC196" s="478"/>
      <c r="ECD196" s="478"/>
      <c r="ECE196" s="478"/>
      <c r="ECF196" s="478"/>
      <c r="ECG196" s="478"/>
      <c r="ECH196" s="478"/>
      <c r="ECI196" s="478"/>
      <c r="ECJ196" s="478"/>
      <c r="ECK196" s="478"/>
      <c r="ECL196" s="478"/>
      <c r="ECM196" s="478"/>
      <c r="ECN196" s="478"/>
      <c r="ECO196" s="478"/>
      <c r="ECP196" s="478"/>
      <c r="ECQ196" s="478"/>
      <c r="ECR196" s="478"/>
      <c r="ECS196" s="478"/>
      <c r="ECT196" s="478"/>
      <c r="ECU196" s="478"/>
      <c r="ECV196" s="478"/>
      <c r="ECW196" s="478"/>
      <c r="ECX196" s="478"/>
      <c r="ECY196" s="478"/>
      <c r="ECZ196" s="478"/>
      <c r="EDA196" s="478"/>
      <c r="EDB196" s="478"/>
      <c r="EDC196" s="478"/>
      <c r="EDD196" s="478"/>
      <c r="EDE196" s="478"/>
      <c r="EDF196" s="478"/>
      <c r="EDG196" s="478"/>
      <c r="EDH196" s="478"/>
      <c r="EDI196" s="478"/>
      <c r="EDJ196" s="478"/>
      <c r="EDK196" s="478"/>
      <c r="EDL196" s="478"/>
      <c r="EDM196" s="478"/>
      <c r="EDN196" s="478"/>
      <c r="EDO196" s="478"/>
      <c r="EDP196" s="478"/>
      <c r="EDQ196" s="478"/>
      <c r="EDR196" s="478"/>
      <c r="EDS196" s="478"/>
      <c r="EDT196" s="478"/>
      <c r="EDU196" s="478"/>
      <c r="EDV196" s="478"/>
      <c r="EDW196" s="478"/>
      <c r="EDX196" s="478"/>
      <c r="EDY196" s="478"/>
      <c r="EDZ196" s="478"/>
      <c r="EEA196" s="478"/>
      <c r="EEB196" s="478"/>
      <c r="EEC196" s="478"/>
      <c r="EED196" s="478"/>
      <c r="EEE196" s="478"/>
      <c r="EEF196" s="478"/>
      <c r="EEG196" s="478"/>
      <c r="EEH196" s="478"/>
      <c r="EEI196" s="478"/>
      <c r="EEJ196" s="478"/>
      <c r="EEK196" s="478"/>
      <c r="EEL196" s="478"/>
      <c r="EEM196" s="478"/>
      <c r="EEN196" s="478"/>
      <c r="EEO196" s="478"/>
      <c r="EEP196" s="478"/>
      <c r="EEQ196" s="478"/>
      <c r="EER196" s="478"/>
      <c r="EES196" s="478"/>
      <c r="EET196" s="478"/>
      <c r="EEU196" s="478"/>
      <c r="EEV196" s="478"/>
      <c r="EEW196" s="478"/>
      <c r="EEX196" s="478"/>
      <c r="EEY196" s="478"/>
      <c r="EEZ196" s="478"/>
      <c r="EFA196" s="478"/>
      <c r="EFB196" s="478"/>
      <c r="EFC196" s="478"/>
      <c r="EFD196" s="478"/>
      <c r="EFE196" s="478"/>
      <c r="EFF196" s="478"/>
      <c r="EFG196" s="478"/>
      <c r="EFH196" s="478"/>
      <c r="EFI196" s="478"/>
      <c r="EFJ196" s="478"/>
      <c r="EFK196" s="478"/>
      <c r="EFL196" s="478"/>
      <c r="EFM196" s="478"/>
      <c r="EFN196" s="478"/>
      <c r="EFO196" s="478"/>
      <c r="EFP196" s="478"/>
      <c r="EFQ196" s="478"/>
      <c r="EFR196" s="478"/>
      <c r="EFS196" s="478"/>
      <c r="EFT196" s="478"/>
      <c r="EFU196" s="478"/>
      <c r="EFV196" s="478"/>
      <c r="EFW196" s="478"/>
      <c r="EFX196" s="478"/>
      <c r="EFY196" s="478"/>
      <c r="EFZ196" s="478"/>
      <c r="EGA196" s="478"/>
      <c r="EGB196" s="478"/>
      <c r="EGC196" s="478"/>
      <c r="EGD196" s="478"/>
      <c r="EGE196" s="478"/>
      <c r="EGF196" s="478"/>
      <c r="EGG196" s="478"/>
      <c r="EGH196" s="478"/>
      <c r="EGI196" s="478"/>
      <c r="EGJ196" s="478"/>
      <c r="EGK196" s="478"/>
      <c r="EGL196" s="478"/>
      <c r="EGM196" s="478"/>
      <c r="EGN196" s="478"/>
      <c r="EGO196" s="478"/>
      <c r="EGP196" s="478"/>
      <c r="EGQ196" s="478"/>
      <c r="EGR196" s="478"/>
      <c r="EGS196" s="478"/>
      <c r="EGT196" s="478"/>
      <c r="EGU196" s="478"/>
      <c r="EGV196" s="478"/>
      <c r="EGW196" s="478"/>
      <c r="EGX196" s="478"/>
      <c r="EGY196" s="478"/>
      <c r="EGZ196" s="478"/>
      <c r="EHA196" s="478"/>
      <c r="EHB196" s="478"/>
      <c r="EHC196" s="478"/>
      <c r="EHD196" s="478"/>
      <c r="EHE196" s="478"/>
      <c r="EHF196" s="478"/>
      <c r="EHG196" s="478"/>
      <c r="EHH196" s="478"/>
      <c r="EHI196" s="478"/>
      <c r="EHJ196" s="478"/>
      <c r="EHK196" s="478"/>
      <c r="EHL196" s="478"/>
      <c r="EHM196" s="478"/>
      <c r="EHN196" s="478"/>
      <c r="EHO196" s="478"/>
      <c r="EHP196" s="478"/>
      <c r="EHQ196" s="478"/>
      <c r="EHR196" s="478"/>
      <c r="EHS196" s="478"/>
      <c r="EHT196" s="478"/>
      <c r="EHU196" s="478"/>
      <c r="EHV196" s="478"/>
      <c r="EHW196" s="478"/>
      <c r="EHX196" s="478"/>
      <c r="EHY196" s="478"/>
      <c r="EHZ196" s="478"/>
      <c r="EIA196" s="478"/>
      <c r="EIB196" s="478"/>
      <c r="EIC196" s="478"/>
      <c r="EID196" s="478"/>
      <c r="EIE196" s="478"/>
      <c r="EIF196" s="478"/>
      <c r="EIG196" s="478"/>
      <c r="EIH196" s="478"/>
      <c r="EII196" s="478"/>
      <c r="EIJ196" s="478"/>
      <c r="EIK196" s="478"/>
      <c r="EIL196" s="478"/>
      <c r="EIM196" s="478"/>
      <c r="EIN196" s="478"/>
      <c r="EIO196" s="478"/>
      <c r="EIP196" s="478"/>
      <c r="EIQ196" s="478"/>
      <c r="EIR196" s="478"/>
      <c r="EIS196" s="478"/>
      <c r="EIT196" s="478"/>
      <c r="EIU196" s="478"/>
      <c r="EIV196" s="478"/>
      <c r="EIW196" s="478"/>
      <c r="EIX196" s="478"/>
      <c r="EIY196" s="478"/>
      <c r="EIZ196" s="478"/>
      <c r="EJA196" s="478"/>
      <c r="EJB196" s="478"/>
      <c r="EJC196" s="478"/>
      <c r="EJD196" s="478"/>
      <c r="EJE196" s="478"/>
      <c r="EJF196" s="478"/>
      <c r="EJG196" s="478"/>
      <c r="EJH196" s="478"/>
      <c r="EJI196" s="478"/>
      <c r="EJJ196" s="478"/>
      <c r="EJK196" s="478"/>
      <c r="EJL196" s="478"/>
      <c r="EJM196" s="478"/>
      <c r="EJN196" s="478"/>
      <c r="EJO196" s="478"/>
      <c r="EJP196" s="478"/>
      <c r="EJQ196" s="478"/>
      <c r="EJR196" s="478"/>
      <c r="EJS196" s="478"/>
      <c r="EJT196" s="478"/>
      <c r="EJU196" s="478"/>
      <c r="EJV196" s="478"/>
      <c r="EJW196" s="478"/>
      <c r="EJX196" s="478"/>
      <c r="EJY196" s="478"/>
      <c r="EJZ196" s="478"/>
      <c r="EKA196" s="478"/>
      <c r="EKB196" s="478"/>
      <c r="EKC196" s="478"/>
      <c r="EKD196" s="478"/>
      <c r="EKE196" s="478"/>
      <c r="EKF196" s="478"/>
      <c r="EKG196" s="478"/>
      <c r="EKH196" s="478"/>
      <c r="EKI196" s="478"/>
      <c r="EKJ196" s="478"/>
      <c r="EKK196" s="478"/>
      <c r="EKL196" s="478"/>
      <c r="EKM196" s="478"/>
      <c r="EKN196" s="478"/>
      <c r="EKO196" s="478"/>
      <c r="EKP196" s="478"/>
      <c r="EKQ196" s="478"/>
      <c r="EKR196" s="478"/>
      <c r="EKS196" s="478"/>
      <c r="EKT196" s="478"/>
      <c r="EKU196" s="478"/>
      <c r="EKV196" s="478"/>
      <c r="EKW196" s="478"/>
      <c r="EKX196" s="478"/>
      <c r="EKY196" s="478"/>
      <c r="EKZ196" s="478"/>
      <c r="ELA196" s="478"/>
      <c r="ELB196" s="478"/>
      <c r="ELC196" s="478"/>
      <c r="ELD196" s="478"/>
      <c r="ELE196" s="478"/>
      <c r="ELF196" s="478"/>
      <c r="ELG196" s="478"/>
      <c r="ELH196" s="478"/>
      <c r="ELI196" s="478"/>
      <c r="ELJ196" s="478"/>
      <c r="ELK196" s="478"/>
      <c r="ELL196" s="478"/>
      <c r="ELM196" s="478"/>
      <c r="ELN196" s="478"/>
      <c r="ELO196" s="478"/>
      <c r="ELP196" s="478"/>
      <c r="ELQ196" s="478"/>
      <c r="ELR196" s="478"/>
      <c r="ELS196" s="478"/>
      <c r="ELT196" s="478"/>
      <c r="ELU196" s="478"/>
      <c r="ELV196" s="478"/>
      <c r="ELW196" s="478"/>
      <c r="ELX196" s="478"/>
      <c r="ELY196" s="478"/>
      <c r="ELZ196" s="478"/>
      <c r="EMA196" s="478"/>
      <c r="EMB196" s="478"/>
      <c r="EMC196" s="478"/>
      <c r="EMD196" s="478"/>
      <c r="EME196" s="478"/>
      <c r="EMF196" s="478"/>
      <c r="EMG196" s="478"/>
      <c r="EMH196" s="478"/>
      <c r="EMI196" s="478"/>
      <c r="EMJ196" s="478"/>
      <c r="EMK196" s="478"/>
      <c r="EML196" s="478"/>
      <c r="EMM196" s="478"/>
      <c r="EMN196" s="478"/>
      <c r="EMO196" s="478"/>
      <c r="EMP196" s="478"/>
      <c r="EMQ196" s="478"/>
      <c r="EMR196" s="478"/>
      <c r="EMS196" s="478"/>
      <c r="EMT196" s="478"/>
      <c r="EMU196" s="478"/>
      <c r="EMV196" s="478"/>
      <c r="EMW196" s="478"/>
      <c r="EMX196" s="478"/>
      <c r="EMY196" s="478"/>
      <c r="EMZ196" s="478"/>
      <c r="ENA196" s="478"/>
      <c r="ENB196" s="478"/>
      <c r="ENC196" s="478"/>
      <c r="END196" s="478"/>
      <c r="ENE196" s="478"/>
      <c r="ENF196" s="478"/>
      <c r="ENG196" s="478"/>
      <c r="ENH196" s="478"/>
      <c r="ENI196" s="478"/>
      <c r="ENJ196" s="478"/>
      <c r="ENK196" s="478"/>
      <c r="ENL196" s="478"/>
      <c r="ENM196" s="478"/>
      <c r="ENN196" s="478"/>
      <c r="ENO196" s="478"/>
      <c r="ENP196" s="478"/>
      <c r="ENQ196" s="478"/>
      <c r="ENR196" s="478"/>
      <c r="ENS196" s="478"/>
      <c r="ENT196" s="478"/>
      <c r="ENU196" s="478"/>
      <c r="ENV196" s="478"/>
      <c r="ENW196" s="478"/>
      <c r="ENX196" s="478"/>
      <c r="ENY196" s="478"/>
      <c r="ENZ196" s="478"/>
      <c r="EOA196" s="478"/>
      <c r="EOB196" s="478"/>
      <c r="EOC196" s="478"/>
      <c r="EOD196" s="478"/>
      <c r="EOE196" s="478"/>
      <c r="EOF196" s="478"/>
      <c r="EOG196" s="478"/>
      <c r="EOH196" s="478"/>
      <c r="EOI196" s="478"/>
      <c r="EOJ196" s="478"/>
      <c r="EOK196" s="478"/>
      <c r="EOL196" s="478"/>
      <c r="EOM196" s="478"/>
      <c r="EON196" s="478"/>
      <c r="EOO196" s="478"/>
      <c r="EOP196" s="478"/>
      <c r="EOQ196" s="478"/>
      <c r="EOR196" s="478"/>
      <c r="EOS196" s="478"/>
      <c r="EOT196" s="478"/>
      <c r="EOU196" s="478"/>
      <c r="EOV196" s="478"/>
      <c r="EOW196" s="478"/>
      <c r="EOX196" s="478"/>
      <c r="EOY196" s="478"/>
      <c r="EOZ196" s="478"/>
      <c r="EPA196" s="478"/>
      <c r="EPB196" s="478"/>
      <c r="EPC196" s="478"/>
      <c r="EPD196" s="478"/>
      <c r="EPE196" s="478"/>
      <c r="EPF196" s="478"/>
      <c r="EPG196" s="478"/>
      <c r="EPH196" s="478"/>
      <c r="EPI196" s="478"/>
      <c r="EPJ196" s="478"/>
      <c r="EPK196" s="478"/>
      <c r="EPL196" s="478"/>
      <c r="EPM196" s="478"/>
      <c r="EPN196" s="478"/>
      <c r="EPO196" s="478"/>
      <c r="EPP196" s="478"/>
      <c r="EPQ196" s="478"/>
      <c r="EPR196" s="478"/>
      <c r="EPS196" s="478"/>
      <c r="EPT196" s="478"/>
      <c r="EPU196" s="478"/>
      <c r="EPV196" s="478"/>
      <c r="EPW196" s="478"/>
      <c r="EPX196" s="478"/>
      <c r="EPY196" s="478"/>
      <c r="EPZ196" s="478"/>
      <c r="EQA196" s="478"/>
      <c r="EQB196" s="478"/>
      <c r="EQC196" s="478"/>
      <c r="EQD196" s="478"/>
      <c r="EQE196" s="478"/>
      <c r="EQF196" s="478"/>
      <c r="EQG196" s="478"/>
      <c r="EQH196" s="478"/>
      <c r="EQI196" s="478"/>
      <c r="EQJ196" s="478"/>
      <c r="EQK196" s="478"/>
      <c r="EQL196" s="478"/>
      <c r="EQM196" s="478"/>
      <c r="EQN196" s="478"/>
      <c r="EQO196" s="478"/>
      <c r="EQP196" s="478"/>
      <c r="EQQ196" s="478"/>
      <c r="EQR196" s="478"/>
      <c r="EQS196" s="478"/>
      <c r="EQT196" s="478"/>
      <c r="EQU196" s="478"/>
      <c r="EQV196" s="478"/>
      <c r="EQW196" s="478"/>
      <c r="EQX196" s="478"/>
      <c r="EQY196" s="478"/>
      <c r="EQZ196" s="478"/>
      <c r="ERA196" s="478"/>
      <c r="ERB196" s="478"/>
      <c r="ERC196" s="478"/>
      <c r="ERD196" s="478"/>
      <c r="ERE196" s="478"/>
      <c r="ERF196" s="478"/>
      <c r="ERG196" s="478"/>
      <c r="ERH196" s="478"/>
      <c r="ERI196" s="478"/>
      <c r="ERJ196" s="478"/>
      <c r="ERK196" s="478"/>
      <c r="ERL196" s="478"/>
      <c r="ERM196" s="478"/>
      <c r="ERN196" s="478"/>
      <c r="ERO196" s="478"/>
      <c r="ERP196" s="478"/>
      <c r="ERQ196" s="478"/>
      <c r="ERR196" s="478"/>
      <c r="ERS196" s="478"/>
      <c r="ERT196" s="478"/>
      <c r="ERU196" s="478"/>
      <c r="ERV196" s="478"/>
      <c r="ERW196" s="478"/>
      <c r="ERX196" s="478"/>
      <c r="ERY196" s="478"/>
      <c r="ERZ196" s="478"/>
      <c r="ESA196" s="478"/>
      <c r="ESB196" s="478"/>
      <c r="ESC196" s="478"/>
      <c r="ESD196" s="478"/>
      <c r="ESE196" s="478"/>
      <c r="ESF196" s="478"/>
      <c r="ESG196" s="478"/>
      <c r="ESH196" s="478"/>
      <c r="ESI196" s="478"/>
      <c r="ESJ196" s="478"/>
      <c r="ESK196" s="478"/>
      <c r="ESL196" s="478"/>
      <c r="ESM196" s="478"/>
      <c r="ESN196" s="478"/>
      <c r="ESO196" s="478"/>
      <c r="ESP196" s="478"/>
      <c r="ESQ196" s="478"/>
      <c r="ESR196" s="478"/>
      <c r="ESS196" s="478"/>
      <c r="EST196" s="478"/>
      <c r="ESU196" s="478"/>
      <c r="ESV196" s="478"/>
      <c r="ESW196" s="478"/>
      <c r="ESX196" s="478"/>
      <c r="ESY196" s="478"/>
      <c r="ESZ196" s="478"/>
      <c r="ETA196" s="478"/>
      <c r="ETB196" s="478"/>
      <c r="ETC196" s="478"/>
      <c r="ETD196" s="478"/>
      <c r="ETE196" s="478"/>
      <c r="ETF196" s="478"/>
      <c r="ETG196" s="478"/>
      <c r="ETH196" s="478"/>
      <c r="ETI196" s="478"/>
      <c r="ETJ196" s="478"/>
      <c r="ETK196" s="478"/>
      <c r="ETL196" s="478"/>
      <c r="ETM196" s="478"/>
      <c r="ETN196" s="478"/>
      <c r="ETO196" s="478"/>
      <c r="ETP196" s="478"/>
      <c r="ETQ196" s="478"/>
      <c r="ETR196" s="478"/>
      <c r="ETS196" s="478"/>
      <c r="ETT196" s="478"/>
      <c r="ETU196" s="478"/>
      <c r="ETV196" s="478"/>
      <c r="ETW196" s="478"/>
      <c r="ETX196" s="478"/>
      <c r="ETY196" s="478"/>
      <c r="ETZ196" s="478"/>
      <c r="EUA196" s="478"/>
      <c r="EUB196" s="478"/>
      <c r="EUC196" s="478"/>
      <c r="EUD196" s="478"/>
      <c r="EUE196" s="478"/>
      <c r="EUF196" s="478"/>
      <c r="EUG196" s="478"/>
      <c r="EUH196" s="478"/>
      <c r="EUI196" s="478"/>
      <c r="EUJ196" s="478"/>
      <c r="EUK196" s="478"/>
      <c r="EUL196" s="478"/>
      <c r="EUM196" s="478"/>
      <c r="EUN196" s="478"/>
      <c r="EUO196" s="478"/>
      <c r="EUP196" s="478"/>
      <c r="EUQ196" s="478"/>
      <c r="EUR196" s="478"/>
      <c r="EUS196" s="478"/>
      <c r="EUT196" s="478"/>
      <c r="EUU196" s="478"/>
      <c r="EUV196" s="478"/>
      <c r="EUW196" s="478"/>
      <c r="EUX196" s="478"/>
      <c r="EUY196" s="478"/>
      <c r="EUZ196" s="478"/>
      <c r="EVA196" s="478"/>
      <c r="EVB196" s="478"/>
      <c r="EVC196" s="478"/>
      <c r="EVD196" s="478"/>
      <c r="EVE196" s="478"/>
      <c r="EVF196" s="478"/>
      <c r="EVG196" s="478"/>
      <c r="EVH196" s="478"/>
      <c r="EVI196" s="478"/>
      <c r="EVJ196" s="478"/>
      <c r="EVK196" s="478"/>
      <c r="EVL196" s="478"/>
      <c r="EVM196" s="478"/>
      <c r="EVN196" s="478"/>
      <c r="EVO196" s="478"/>
      <c r="EVP196" s="478"/>
      <c r="EVQ196" s="478"/>
      <c r="EVR196" s="478"/>
      <c r="EVS196" s="478"/>
      <c r="EVT196" s="478"/>
      <c r="EVU196" s="478"/>
      <c r="EVV196" s="478"/>
      <c r="EVW196" s="478"/>
      <c r="EVX196" s="478"/>
      <c r="EVY196" s="478"/>
      <c r="EVZ196" s="478"/>
      <c r="EWA196" s="478"/>
      <c r="EWB196" s="478"/>
      <c r="EWC196" s="478"/>
      <c r="EWD196" s="478"/>
      <c r="EWE196" s="478"/>
      <c r="EWF196" s="478"/>
      <c r="EWG196" s="478"/>
      <c r="EWH196" s="478"/>
      <c r="EWI196" s="478"/>
      <c r="EWJ196" s="478"/>
      <c r="EWK196" s="478"/>
      <c r="EWL196" s="478"/>
      <c r="EWM196" s="478"/>
      <c r="EWN196" s="478"/>
      <c r="EWO196" s="478"/>
      <c r="EWP196" s="478"/>
      <c r="EWQ196" s="478"/>
      <c r="EWR196" s="478"/>
      <c r="EWS196" s="478"/>
      <c r="EWT196" s="478"/>
      <c r="EWU196" s="478"/>
      <c r="EWV196" s="478"/>
      <c r="EWW196" s="478"/>
      <c r="EWX196" s="478"/>
      <c r="EWY196" s="478"/>
      <c r="EWZ196" s="478"/>
      <c r="EXA196" s="478"/>
      <c r="EXB196" s="478"/>
      <c r="EXC196" s="478"/>
      <c r="EXD196" s="478"/>
      <c r="EXE196" s="478"/>
      <c r="EXF196" s="478"/>
      <c r="EXG196" s="478"/>
      <c r="EXH196" s="478"/>
      <c r="EXI196" s="478"/>
      <c r="EXJ196" s="478"/>
      <c r="EXK196" s="478"/>
      <c r="EXL196" s="478"/>
      <c r="EXM196" s="478"/>
      <c r="EXN196" s="478"/>
      <c r="EXO196" s="478"/>
      <c r="EXP196" s="478"/>
      <c r="EXQ196" s="478"/>
      <c r="EXR196" s="478"/>
      <c r="EXS196" s="478"/>
      <c r="EXT196" s="478"/>
      <c r="EXU196" s="478"/>
      <c r="EXV196" s="478"/>
      <c r="EXW196" s="478"/>
      <c r="EXX196" s="478"/>
      <c r="EXY196" s="478"/>
      <c r="EXZ196" s="478"/>
      <c r="EYA196" s="478"/>
      <c r="EYB196" s="478"/>
      <c r="EYC196" s="478"/>
      <c r="EYD196" s="478"/>
      <c r="EYE196" s="478"/>
      <c r="EYF196" s="478"/>
      <c r="EYG196" s="478"/>
      <c r="EYH196" s="478"/>
      <c r="EYI196" s="478"/>
      <c r="EYJ196" s="478"/>
      <c r="EYK196" s="478"/>
      <c r="EYL196" s="478"/>
      <c r="EYM196" s="478"/>
      <c r="EYN196" s="478"/>
      <c r="EYO196" s="478"/>
      <c r="EYP196" s="478"/>
      <c r="EYQ196" s="478"/>
      <c r="EYR196" s="478"/>
      <c r="EYS196" s="478"/>
      <c r="EYT196" s="478"/>
      <c r="EYU196" s="478"/>
      <c r="EYV196" s="478"/>
      <c r="EYW196" s="478"/>
      <c r="EYX196" s="478"/>
      <c r="EYY196" s="478"/>
      <c r="EYZ196" s="478"/>
      <c r="EZA196" s="478"/>
      <c r="EZB196" s="478"/>
      <c r="EZC196" s="478"/>
      <c r="EZD196" s="478"/>
      <c r="EZE196" s="478"/>
      <c r="EZF196" s="478"/>
      <c r="EZG196" s="478"/>
      <c r="EZH196" s="478"/>
      <c r="EZI196" s="478"/>
      <c r="EZJ196" s="478"/>
      <c r="EZK196" s="478"/>
      <c r="EZL196" s="478"/>
      <c r="EZM196" s="478"/>
      <c r="EZN196" s="478"/>
      <c r="EZO196" s="478"/>
      <c r="EZP196" s="478"/>
      <c r="EZQ196" s="478"/>
      <c r="EZR196" s="478"/>
      <c r="EZS196" s="478"/>
      <c r="EZT196" s="478"/>
      <c r="EZU196" s="478"/>
      <c r="EZV196" s="478"/>
      <c r="EZW196" s="478"/>
      <c r="EZX196" s="478"/>
      <c r="EZY196" s="478"/>
      <c r="EZZ196" s="478"/>
      <c r="FAA196" s="478"/>
      <c r="FAB196" s="478"/>
      <c r="FAC196" s="478"/>
      <c r="FAD196" s="478"/>
      <c r="FAE196" s="478"/>
      <c r="FAF196" s="478"/>
      <c r="FAG196" s="478"/>
      <c r="FAH196" s="478"/>
      <c r="FAI196" s="478"/>
      <c r="FAJ196" s="478"/>
      <c r="FAK196" s="478"/>
      <c r="FAL196" s="478"/>
      <c r="FAM196" s="478"/>
      <c r="FAN196" s="478"/>
      <c r="FAO196" s="478"/>
      <c r="FAP196" s="478"/>
      <c r="FAQ196" s="478"/>
      <c r="FAR196" s="478"/>
      <c r="FAS196" s="478"/>
      <c r="FAT196" s="478"/>
      <c r="FAU196" s="478"/>
      <c r="FAV196" s="478"/>
      <c r="FAW196" s="478"/>
      <c r="FAX196" s="478"/>
      <c r="FAY196" s="478"/>
      <c r="FAZ196" s="478"/>
      <c r="FBA196" s="478"/>
      <c r="FBB196" s="478"/>
      <c r="FBC196" s="478"/>
      <c r="FBD196" s="478"/>
      <c r="FBE196" s="478"/>
      <c r="FBF196" s="478"/>
      <c r="FBG196" s="478"/>
      <c r="FBH196" s="478"/>
      <c r="FBI196" s="478"/>
      <c r="FBJ196" s="478"/>
      <c r="FBK196" s="478"/>
      <c r="FBL196" s="478"/>
      <c r="FBM196" s="478"/>
      <c r="FBN196" s="478"/>
      <c r="FBO196" s="478"/>
      <c r="FBP196" s="478"/>
      <c r="FBQ196" s="478"/>
      <c r="FBR196" s="478"/>
      <c r="FBS196" s="478"/>
      <c r="FBT196" s="478"/>
      <c r="FBU196" s="478"/>
      <c r="FBV196" s="478"/>
      <c r="FBW196" s="478"/>
      <c r="FBX196" s="478"/>
      <c r="FBY196" s="478"/>
      <c r="FBZ196" s="478"/>
      <c r="FCA196" s="478"/>
      <c r="FCB196" s="478"/>
      <c r="FCC196" s="478"/>
      <c r="FCD196" s="478"/>
      <c r="FCE196" s="478"/>
      <c r="FCF196" s="478"/>
      <c r="FCG196" s="478"/>
      <c r="FCH196" s="478"/>
      <c r="FCI196" s="478"/>
      <c r="FCJ196" s="478"/>
      <c r="FCK196" s="478"/>
      <c r="FCL196" s="478"/>
      <c r="FCM196" s="478"/>
      <c r="FCN196" s="478"/>
      <c r="FCO196" s="478"/>
      <c r="FCP196" s="478"/>
      <c r="FCQ196" s="478"/>
      <c r="FCR196" s="478"/>
      <c r="FCS196" s="478"/>
      <c r="FCT196" s="478"/>
      <c r="FCU196" s="478"/>
      <c r="FCV196" s="478"/>
      <c r="FCW196" s="478"/>
      <c r="FCX196" s="478"/>
      <c r="FCY196" s="478"/>
      <c r="FCZ196" s="478"/>
      <c r="FDA196" s="478"/>
      <c r="FDB196" s="478"/>
      <c r="FDC196" s="478"/>
      <c r="FDD196" s="478"/>
      <c r="FDE196" s="478"/>
      <c r="FDF196" s="478"/>
      <c r="FDG196" s="478"/>
      <c r="FDH196" s="478"/>
      <c r="FDI196" s="478"/>
      <c r="FDJ196" s="478"/>
      <c r="FDK196" s="478"/>
      <c r="FDL196" s="478"/>
      <c r="FDM196" s="478"/>
      <c r="FDN196" s="478"/>
      <c r="FDO196" s="478"/>
      <c r="FDP196" s="478"/>
      <c r="FDQ196" s="478"/>
      <c r="FDR196" s="478"/>
      <c r="FDS196" s="478"/>
      <c r="FDT196" s="478"/>
      <c r="FDU196" s="478"/>
      <c r="FDV196" s="478"/>
      <c r="FDW196" s="478"/>
      <c r="FDX196" s="478"/>
      <c r="FDY196" s="478"/>
      <c r="FDZ196" s="478"/>
      <c r="FEA196" s="478"/>
      <c r="FEB196" s="478"/>
      <c r="FEC196" s="478"/>
      <c r="FED196" s="478"/>
      <c r="FEE196" s="478"/>
      <c r="FEF196" s="478"/>
      <c r="FEG196" s="478"/>
      <c r="FEH196" s="478"/>
      <c r="FEI196" s="478"/>
      <c r="FEJ196" s="478"/>
      <c r="FEK196" s="478"/>
      <c r="FEL196" s="478"/>
      <c r="FEM196" s="478"/>
      <c r="FEN196" s="478"/>
      <c r="FEO196" s="478"/>
      <c r="FEP196" s="478"/>
      <c r="FEQ196" s="478"/>
      <c r="FER196" s="478"/>
      <c r="FES196" s="478"/>
      <c r="FET196" s="478"/>
      <c r="FEU196" s="478"/>
      <c r="FEV196" s="478"/>
      <c r="FEW196" s="478"/>
      <c r="FEX196" s="478"/>
      <c r="FEY196" s="478"/>
      <c r="FEZ196" s="478"/>
      <c r="FFA196" s="478"/>
      <c r="FFB196" s="478"/>
      <c r="FFC196" s="478"/>
      <c r="FFD196" s="478"/>
      <c r="FFE196" s="478"/>
      <c r="FFF196" s="478"/>
      <c r="FFG196" s="478"/>
      <c r="FFH196" s="478"/>
      <c r="FFI196" s="478"/>
      <c r="FFJ196" s="478"/>
      <c r="FFK196" s="478"/>
      <c r="FFL196" s="478"/>
      <c r="FFM196" s="478"/>
      <c r="FFN196" s="478"/>
      <c r="FFO196" s="478"/>
      <c r="FFP196" s="478"/>
      <c r="FFQ196" s="478"/>
      <c r="FFR196" s="478"/>
      <c r="FFS196" s="478"/>
      <c r="FFT196" s="478"/>
      <c r="FFU196" s="478"/>
      <c r="FFV196" s="478"/>
      <c r="FFW196" s="478"/>
      <c r="FFX196" s="478"/>
      <c r="FFY196" s="478"/>
      <c r="FFZ196" s="478"/>
      <c r="FGA196" s="478"/>
      <c r="FGB196" s="478"/>
      <c r="FGC196" s="478"/>
      <c r="FGD196" s="478"/>
      <c r="FGE196" s="478"/>
      <c r="FGF196" s="478"/>
      <c r="FGG196" s="478"/>
      <c r="FGH196" s="478"/>
      <c r="FGI196" s="478"/>
      <c r="FGJ196" s="478"/>
      <c r="FGK196" s="478"/>
      <c r="FGL196" s="478"/>
      <c r="FGM196" s="478"/>
      <c r="FGN196" s="478"/>
      <c r="FGO196" s="478"/>
      <c r="FGP196" s="478"/>
      <c r="FGQ196" s="478"/>
      <c r="FGR196" s="478"/>
      <c r="FGS196" s="478"/>
      <c r="FGT196" s="478"/>
      <c r="FGU196" s="478"/>
      <c r="FGV196" s="478"/>
      <c r="FGW196" s="478"/>
      <c r="FGX196" s="478"/>
      <c r="FGY196" s="478"/>
      <c r="FGZ196" s="478"/>
      <c r="FHA196" s="478"/>
      <c r="FHB196" s="478"/>
      <c r="FHC196" s="478"/>
      <c r="FHD196" s="478"/>
      <c r="FHE196" s="478"/>
      <c r="FHF196" s="478"/>
      <c r="FHG196" s="478"/>
      <c r="FHH196" s="478"/>
      <c r="FHI196" s="478"/>
      <c r="FHJ196" s="478"/>
      <c r="FHK196" s="478"/>
      <c r="FHL196" s="478"/>
      <c r="FHM196" s="478"/>
      <c r="FHN196" s="478"/>
      <c r="FHO196" s="478"/>
      <c r="FHP196" s="478"/>
      <c r="FHQ196" s="478"/>
      <c r="FHR196" s="478"/>
      <c r="FHS196" s="478"/>
      <c r="FHT196" s="478"/>
      <c r="FHU196" s="478"/>
      <c r="FHV196" s="478"/>
      <c r="FHW196" s="478"/>
      <c r="FHX196" s="478"/>
      <c r="FHY196" s="478"/>
      <c r="FHZ196" s="478"/>
      <c r="FIA196" s="478"/>
      <c r="FIB196" s="478"/>
      <c r="FIC196" s="478"/>
      <c r="FID196" s="478"/>
      <c r="FIE196" s="478"/>
      <c r="FIF196" s="478"/>
      <c r="FIG196" s="478"/>
      <c r="FIH196" s="478"/>
      <c r="FII196" s="478"/>
      <c r="FIJ196" s="478"/>
      <c r="FIK196" s="478"/>
      <c r="FIL196" s="478"/>
      <c r="FIM196" s="478"/>
      <c r="FIN196" s="478"/>
      <c r="FIO196" s="478"/>
      <c r="FIP196" s="478"/>
      <c r="FIQ196" s="478"/>
      <c r="FIR196" s="478"/>
      <c r="FIS196" s="478"/>
      <c r="FIT196" s="478"/>
      <c r="FIU196" s="478"/>
      <c r="FIV196" s="478"/>
      <c r="FIW196" s="478"/>
      <c r="FIX196" s="478"/>
      <c r="FIY196" s="478"/>
      <c r="FIZ196" s="478"/>
      <c r="FJA196" s="478"/>
      <c r="FJB196" s="478"/>
      <c r="FJC196" s="478"/>
      <c r="FJD196" s="478"/>
      <c r="FJE196" s="478"/>
      <c r="FJF196" s="478"/>
      <c r="FJG196" s="478"/>
      <c r="FJH196" s="478"/>
      <c r="FJI196" s="478"/>
      <c r="FJJ196" s="478"/>
      <c r="FJK196" s="478"/>
      <c r="FJL196" s="478"/>
      <c r="FJM196" s="478"/>
      <c r="FJN196" s="478"/>
      <c r="FJO196" s="478"/>
      <c r="FJP196" s="478"/>
      <c r="FJQ196" s="478"/>
      <c r="FJR196" s="478"/>
      <c r="FJS196" s="478"/>
      <c r="FJT196" s="478"/>
      <c r="FJU196" s="478"/>
      <c r="FJV196" s="478"/>
      <c r="FJW196" s="478"/>
      <c r="FJX196" s="478"/>
      <c r="FJY196" s="478"/>
      <c r="FJZ196" s="478"/>
      <c r="FKA196" s="478"/>
      <c r="FKB196" s="478"/>
      <c r="FKC196" s="478"/>
      <c r="FKD196" s="478"/>
      <c r="FKE196" s="478"/>
      <c r="FKF196" s="478"/>
      <c r="FKG196" s="478"/>
      <c r="FKH196" s="478"/>
      <c r="FKI196" s="478"/>
      <c r="FKJ196" s="478"/>
      <c r="FKK196" s="478"/>
      <c r="FKL196" s="478"/>
      <c r="FKM196" s="478"/>
      <c r="FKN196" s="478"/>
      <c r="FKO196" s="478"/>
      <c r="FKP196" s="478"/>
      <c r="FKQ196" s="478"/>
      <c r="FKR196" s="478"/>
      <c r="FKS196" s="478"/>
      <c r="FKT196" s="478"/>
      <c r="FKU196" s="478"/>
      <c r="FKV196" s="478"/>
      <c r="FKW196" s="478"/>
      <c r="FKX196" s="478"/>
      <c r="FKY196" s="478"/>
      <c r="FKZ196" s="478"/>
      <c r="FLA196" s="478"/>
      <c r="FLB196" s="478"/>
      <c r="FLC196" s="478"/>
      <c r="FLD196" s="478"/>
      <c r="FLE196" s="478"/>
      <c r="FLF196" s="478"/>
      <c r="FLG196" s="478"/>
      <c r="FLH196" s="478"/>
      <c r="FLI196" s="478"/>
      <c r="FLJ196" s="478"/>
      <c r="FLK196" s="478"/>
      <c r="FLL196" s="478"/>
      <c r="FLM196" s="478"/>
      <c r="FLN196" s="478"/>
      <c r="FLO196" s="478"/>
      <c r="FLP196" s="478"/>
      <c r="FLQ196" s="478"/>
      <c r="FLR196" s="478"/>
      <c r="FLS196" s="478"/>
      <c r="FLT196" s="478"/>
      <c r="FLU196" s="478"/>
      <c r="FLV196" s="478"/>
      <c r="FLW196" s="478"/>
      <c r="FLX196" s="478"/>
      <c r="FLY196" s="478"/>
      <c r="FLZ196" s="478"/>
      <c r="FMA196" s="478"/>
      <c r="FMB196" s="478"/>
      <c r="FMC196" s="478"/>
      <c r="FMD196" s="478"/>
      <c r="FME196" s="478"/>
      <c r="FMF196" s="478"/>
      <c r="FMG196" s="478"/>
      <c r="FMH196" s="478"/>
      <c r="FMI196" s="478"/>
      <c r="FMJ196" s="478"/>
      <c r="FMK196" s="478"/>
      <c r="FML196" s="478"/>
      <c r="FMM196" s="478"/>
      <c r="FMN196" s="478"/>
      <c r="FMO196" s="478"/>
      <c r="FMP196" s="478"/>
      <c r="FMQ196" s="478"/>
      <c r="FMR196" s="478"/>
      <c r="FMS196" s="478"/>
      <c r="FMT196" s="478"/>
      <c r="FMU196" s="478"/>
      <c r="FMV196" s="478"/>
      <c r="FMW196" s="478"/>
      <c r="FMX196" s="478"/>
      <c r="FMY196" s="478"/>
      <c r="FMZ196" s="478"/>
      <c r="FNA196" s="478"/>
      <c r="FNB196" s="478"/>
      <c r="FNC196" s="478"/>
      <c r="FND196" s="478"/>
      <c r="FNE196" s="478"/>
      <c r="FNF196" s="478"/>
      <c r="FNG196" s="478"/>
      <c r="FNH196" s="478"/>
      <c r="FNI196" s="478"/>
      <c r="FNJ196" s="478"/>
      <c r="FNK196" s="478"/>
      <c r="FNL196" s="478"/>
      <c r="FNM196" s="478"/>
      <c r="FNN196" s="478"/>
      <c r="FNO196" s="478"/>
      <c r="FNP196" s="478"/>
      <c r="FNQ196" s="478"/>
      <c r="FNR196" s="478"/>
      <c r="FNS196" s="478"/>
      <c r="FNT196" s="478"/>
      <c r="FNU196" s="478"/>
      <c r="FNV196" s="478"/>
      <c r="FNW196" s="478"/>
      <c r="FNX196" s="478"/>
      <c r="FNY196" s="478"/>
      <c r="FNZ196" s="478"/>
      <c r="FOA196" s="478"/>
      <c r="FOB196" s="478"/>
      <c r="FOC196" s="478"/>
      <c r="FOD196" s="478"/>
      <c r="FOE196" s="478"/>
      <c r="FOF196" s="478"/>
      <c r="FOG196" s="478"/>
      <c r="FOH196" s="478"/>
      <c r="FOI196" s="478"/>
      <c r="FOJ196" s="478"/>
      <c r="FOK196" s="478"/>
      <c r="FOL196" s="478"/>
      <c r="FOM196" s="478"/>
      <c r="FON196" s="478"/>
      <c r="FOO196" s="478"/>
      <c r="FOP196" s="478"/>
      <c r="FOQ196" s="478"/>
      <c r="FOR196" s="478"/>
      <c r="FOS196" s="478"/>
      <c r="FOT196" s="478"/>
      <c r="FOU196" s="478"/>
      <c r="FOV196" s="478"/>
      <c r="FOW196" s="478"/>
      <c r="FOX196" s="478"/>
      <c r="FOY196" s="478"/>
      <c r="FOZ196" s="478"/>
      <c r="FPA196" s="478"/>
      <c r="FPB196" s="478"/>
      <c r="FPC196" s="478"/>
      <c r="FPD196" s="478"/>
      <c r="FPE196" s="478"/>
      <c r="FPF196" s="478"/>
      <c r="FPG196" s="478"/>
      <c r="FPH196" s="478"/>
      <c r="FPI196" s="478"/>
      <c r="FPJ196" s="478"/>
      <c r="FPK196" s="478"/>
      <c r="FPL196" s="478"/>
      <c r="FPM196" s="478"/>
      <c r="FPN196" s="478"/>
      <c r="FPO196" s="478"/>
      <c r="FPP196" s="478"/>
      <c r="FPQ196" s="478"/>
      <c r="FPR196" s="478"/>
      <c r="FPS196" s="478"/>
      <c r="FPT196" s="478"/>
      <c r="FPU196" s="478"/>
      <c r="FPV196" s="478"/>
      <c r="FPW196" s="478"/>
      <c r="FPX196" s="478"/>
      <c r="FPY196" s="478"/>
      <c r="FPZ196" s="478"/>
      <c r="FQA196" s="478"/>
      <c r="FQB196" s="478"/>
      <c r="FQC196" s="478"/>
      <c r="FQD196" s="478"/>
      <c r="FQE196" s="478"/>
      <c r="FQF196" s="478"/>
      <c r="FQG196" s="478"/>
      <c r="FQH196" s="478"/>
      <c r="FQI196" s="478"/>
      <c r="FQJ196" s="478"/>
      <c r="FQK196" s="478"/>
      <c r="FQL196" s="478"/>
      <c r="FQM196" s="478"/>
      <c r="FQN196" s="478"/>
      <c r="FQO196" s="478"/>
      <c r="FQP196" s="478"/>
      <c r="FQQ196" s="478"/>
      <c r="FQR196" s="478"/>
      <c r="FQS196" s="478"/>
      <c r="FQT196" s="478"/>
      <c r="FQU196" s="478"/>
      <c r="FQV196" s="478"/>
      <c r="FQW196" s="478"/>
      <c r="FQX196" s="478"/>
      <c r="FQY196" s="478"/>
      <c r="FQZ196" s="478"/>
      <c r="FRA196" s="478"/>
      <c r="FRB196" s="478"/>
      <c r="FRC196" s="478"/>
      <c r="FRD196" s="478"/>
      <c r="FRE196" s="478"/>
      <c r="FRF196" s="478"/>
      <c r="FRG196" s="478"/>
      <c r="FRH196" s="478"/>
      <c r="FRI196" s="478"/>
      <c r="FRJ196" s="478"/>
      <c r="FRK196" s="478"/>
      <c r="FRL196" s="478"/>
      <c r="FRM196" s="478"/>
      <c r="FRN196" s="478"/>
      <c r="FRO196" s="478"/>
      <c r="FRP196" s="478"/>
      <c r="FRQ196" s="478"/>
      <c r="FRR196" s="478"/>
      <c r="FRS196" s="478"/>
      <c r="FRT196" s="478"/>
      <c r="FRU196" s="478"/>
      <c r="FRV196" s="478"/>
      <c r="FRW196" s="478"/>
      <c r="FRX196" s="478"/>
      <c r="FRY196" s="478"/>
      <c r="FRZ196" s="478"/>
      <c r="FSA196" s="478"/>
      <c r="FSB196" s="478"/>
      <c r="FSC196" s="478"/>
      <c r="FSD196" s="478"/>
      <c r="FSE196" s="478"/>
      <c r="FSF196" s="478"/>
      <c r="FSG196" s="478"/>
      <c r="FSH196" s="478"/>
      <c r="FSI196" s="478"/>
      <c r="FSJ196" s="478"/>
      <c r="FSK196" s="478"/>
      <c r="FSL196" s="478"/>
      <c r="FSM196" s="478"/>
      <c r="FSN196" s="478"/>
      <c r="FSO196" s="478"/>
      <c r="FSP196" s="478"/>
      <c r="FSQ196" s="478"/>
      <c r="FSR196" s="478"/>
      <c r="FSS196" s="478"/>
      <c r="FST196" s="478"/>
      <c r="FSU196" s="478"/>
      <c r="FSV196" s="478"/>
      <c r="FSW196" s="478"/>
      <c r="FSX196" s="478"/>
      <c r="FSY196" s="478"/>
      <c r="FSZ196" s="478"/>
      <c r="FTA196" s="478"/>
      <c r="FTB196" s="478"/>
      <c r="FTC196" s="478"/>
      <c r="FTD196" s="478"/>
      <c r="FTE196" s="478"/>
      <c r="FTF196" s="478"/>
      <c r="FTG196" s="478"/>
      <c r="FTH196" s="478"/>
      <c r="FTI196" s="478"/>
      <c r="FTJ196" s="478"/>
      <c r="FTK196" s="478"/>
      <c r="FTL196" s="478"/>
      <c r="FTM196" s="478"/>
      <c r="FTN196" s="478"/>
      <c r="FTO196" s="478"/>
      <c r="FTP196" s="478"/>
      <c r="FTQ196" s="478"/>
      <c r="FTR196" s="478"/>
      <c r="FTS196" s="478"/>
      <c r="FTT196" s="478"/>
      <c r="FTU196" s="478"/>
      <c r="FTV196" s="478"/>
      <c r="FTW196" s="478"/>
      <c r="FTX196" s="478"/>
      <c r="FTY196" s="478"/>
      <c r="FTZ196" s="478"/>
      <c r="FUA196" s="478"/>
      <c r="FUB196" s="478"/>
      <c r="FUC196" s="478"/>
      <c r="FUD196" s="478"/>
      <c r="FUE196" s="478"/>
      <c r="FUF196" s="478"/>
      <c r="FUG196" s="478"/>
      <c r="FUH196" s="478"/>
      <c r="FUI196" s="478"/>
      <c r="FUJ196" s="478"/>
      <c r="FUK196" s="478"/>
      <c r="FUL196" s="478"/>
      <c r="FUM196" s="478"/>
      <c r="FUN196" s="478"/>
      <c r="FUO196" s="478"/>
      <c r="FUP196" s="478"/>
      <c r="FUQ196" s="478"/>
      <c r="FUR196" s="478"/>
      <c r="FUS196" s="478"/>
      <c r="FUT196" s="478"/>
      <c r="FUU196" s="478"/>
      <c r="FUV196" s="478"/>
      <c r="FUW196" s="478"/>
      <c r="FUX196" s="478"/>
      <c r="FUY196" s="478"/>
      <c r="FUZ196" s="478"/>
      <c r="FVA196" s="478"/>
      <c r="FVB196" s="478"/>
      <c r="FVC196" s="478"/>
      <c r="FVD196" s="478"/>
      <c r="FVE196" s="478"/>
      <c r="FVF196" s="478"/>
      <c r="FVG196" s="478"/>
      <c r="FVH196" s="478"/>
      <c r="FVI196" s="478"/>
      <c r="FVJ196" s="478"/>
      <c r="FVK196" s="478"/>
      <c r="FVL196" s="478"/>
      <c r="FVM196" s="478"/>
      <c r="FVN196" s="478"/>
      <c r="FVO196" s="478"/>
      <c r="FVP196" s="478"/>
      <c r="FVQ196" s="478"/>
      <c r="FVR196" s="478"/>
      <c r="FVS196" s="478"/>
      <c r="FVT196" s="478"/>
      <c r="FVU196" s="478"/>
      <c r="FVV196" s="478"/>
      <c r="FVW196" s="478"/>
      <c r="FVX196" s="478"/>
      <c r="FVY196" s="478"/>
      <c r="FVZ196" s="478"/>
      <c r="FWA196" s="478"/>
      <c r="FWB196" s="478"/>
      <c r="FWC196" s="478"/>
      <c r="FWD196" s="478"/>
      <c r="FWE196" s="478"/>
      <c r="FWF196" s="478"/>
      <c r="FWG196" s="478"/>
      <c r="FWH196" s="478"/>
      <c r="FWI196" s="478"/>
      <c r="FWJ196" s="478"/>
      <c r="FWK196" s="478"/>
      <c r="FWL196" s="478"/>
      <c r="FWM196" s="478"/>
      <c r="FWN196" s="478"/>
      <c r="FWO196" s="478"/>
      <c r="FWP196" s="478"/>
      <c r="FWQ196" s="478"/>
      <c r="FWR196" s="478"/>
      <c r="FWS196" s="478"/>
      <c r="FWT196" s="478"/>
      <c r="FWU196" s="478"/>
      <c r="FWV196" s="478"/>
      <c r="FWW196" s="478"/>
      <c r="FWX196" s="478"/>
      <c r="FWY196" s="478"/>
      <c r="FWZ196" s="478"/>
      <c r="FXA196" s="478"/>
      <c r="FXB196" s="478"/>
      <c r="FXC196" s="478"/>
      <c r="FXD196" s="478"/>
      <c r="FXE196" s="478"/>
      <c r="FXF196" s="478"/>
      <c r="FXG196" s="478"/>
      <c r="FXH196" s="478"/>
      <c r="FXI196" s="478"/>
      <c r="FXJ196" s="478"/>
      <c r="FXK196" s="478"/>
      <c r="FXL196" s="478"/>
      <c r="FXM196" s="478"/>
      <c r="FXN196" s="478"/>
      <c r="FXO196" s="478"/>
      <c r="FXP196" s="478"/>
      <c r="FXQ196" s="478"/>
      <c r="FXR196" s="478"/>
      <c r="FXS196" s="478"/>
      <c r="FXT196" s="478"/>
      <c r="FXU196" s="478"/>
      <c r="FXV196" s="478"/>
      <c r="FXW196" s="478"/>
      <c r="FXX196" s="478"/>
      <c r="FXY196" s="478"/>
      <c r="FXZ196" s="478"/>
      <c r="FYA196" s="478"/>
      <c r="FYB196" s="478"/>
      <c r="FYC196" s="478"/>
      <c r="FYD196" s="478"/>
      <c r="FYE196" s="478"/>
      <c r="FYF196" s="478"/>
      <c r="FYG196" s="478"/>
      <c r="FYH196" s="478"/>
      <c r="FYI196" s="478"/>
      <c r="FYJ196" s="478"/>
      <c r="FYK196" s="478"/>
      <c r="FYL196" s="478"/>
      <c r="FYM196" s="478"/>
      <c r="FYN196" s="478"/>
      <c r="FYO196" s="478"/>
      <c r="FYP196" s="478"/>
      <c r="FYQ196" s="478"/>
      <c r="FYR196" s="478"/>
      <c r="FYS196" s="478"/>
      <c r="FYT196" s="478"/>
      <c r="FYU196" s="478"/>
      <c r="FYV196" s="478"/>
      <c r="FYW196" s="478"/>
      <c r="FYX196" s="478"/>
      <c r="FYY196" s="478"/>
      <c r="FYZ196" s="478"/>
      <c r="FZA196" s="478"/>
      <c r="FZB196" s="478"/>
      <c r="FZC196" s="478"/>
      <c r="FZD196" s="478"/>
      <c r="FZE196" s="478"/>
      <c r="FZF196" s="478"/>
      <c r="FZG196" s="478"/>
      <c r="FZH196" s="478"/>
      <c r="FZI196" s="478"/>
      <c r="FZJ196" s="478"/>
      <c r="FZK196" s="478"/>
      <c r="FZL196" s="478"/>
      <c r="FZM196" s="478"/>
      <c r="FZN196" s="478"/>
      <c r="FZO196" s="478"/>
      <c r="FZP196" s="478"/>
      <c r="FZQ196" s="478"/>
      <c r="FZR196" s="478"/>
      <c r="FZS196" s="478"/>
      <c r="FZT196" s="478"/>
      <c r="FZU196" s="478"/>
      <c r="FZV196" s="478"/>
      <c r="FZW196" s="478"/>
      <c r="FZX196" s="478"/>
      <c r="FZY196" s="478"/>
      <c r="FZZ196" s="478"/>
      <c r="GAA196" s="478"/>
      <c r="GAB196" s="478"/>
      <c r="GAC196" s="478"/>
      <c r="GAD196" s="478"/>
      <c r="GAE196" s="478"/>
      <c r="GAF196" s="478"/>
      <c r="GAG196" s="478"/>
      <c r="GAH196" s="478"/>
      <c r="GAI196" s="478"/>
      <c r="GAJ196" s="478"/>
      <c r="GAK196" s="478"/>
      <c r="GAL196" s="478"/>
      <c r="GAM196" s="478"/>
      <c r="GAN196" s="478"/>
      <c r="GAO196" s="478"/>
      <c r="GAP196" s="478"/>
      <c r="GAQ196" s="478"/>
      <c r="GAR196" s="478"/>
      <c r="GAS196" s="478"/>
      <c r="GAT196" s="478"/>
      <c r="GAU196" s="478"/>
      <c r="GAV196" s="478"/>
      <c r="GAW196" s="478"/>
      <c r="GAX196" s="478"/>
      <c r="GAY196" s="478"/>
      <c r="GAZ196" s="478"/>
      <c r="GBA196" s="478"/>
      <c r="GBB196" s="478"/>
      <c r="GBC196" s="478"/>
      <c r="GBD196" s="478"/>
      <c r="GBE196" s="478"/>
      <c r="GBF196" s="478"/>
      <c r="GBG196" s="478"/>
      <c r="GBH196" s="478"/>
      <c r="GBI196" s="478"/>
      <c r="GBJ196" s="478"/>
      <c r="GBK196" s="478"/>
      <c r="GBL196" s="478"/>
      <c r="GBM196" s="478"/>
      <c r="GBN196" s="478"/>
      <c r="GBO196" s="478"/>
      <c r="GBP196" s="478"/>
      <c r="GBQ196" s="478"/>
      <c r="GBR196" s="478"/>
      <c r="GBS196" s="478"/>
      <c r="GBT196" s="478"/>
      <c r="GBU196" s="478"/>
      <c r="GBV196" s="478"/>
      <c r="GBW196" s="478"/>
      <c r="GBX196" s="478"/>
      <c r="GBY196" s="478"/>
      <c r="GBZ196" s="478"/>
      <c r="GCA196" s="478"/>
      <c r="GCB196" s="478"/>
      <c r="GCC196" s="478"/>
      <c r="GCD196" s="478"/>
      <c r="GCE196" s="478"/>
      <c r="GCF196" s="478"/>
      <c r="GCG196" s="478"/>
      <c r="GCH196" s="478"/>
      <c r="GCI196" s="478"/>
      <c r="GCJ196" s="478"/>
      <c r="GCK196" s="478"/>
      <c r="GCL196" s="478"/>
      <c r="GCM196" s="478"/>
      <c r="GCN196" s="478"/>
      <c r="GCO196" s="478"/>
      <c r="GCP196" s="478"/>
      <c r="GCQ196" s="478"/>
      <c r="GCR196" s="478"/>
      <c r="GCS196" s="478"/>
      <c r="GCT196" s="478"/>
      <c r="GCU196" s="478"/>
      <c r="GCV196" s="478"/>
      <c r="GCW196" s="478"/>
      <c r="GCX196" s="478"/>
      <c r="GCY196" s="478"/>
      <c r="GCZ196" s="478"/>
      <c r="GDA196" s="478"/>
      <c r="GDB196" s="478"/>
      <c r="GDC196" s="478"/>
      <c r="GDD196" s="478"/>
      <c r="GDE196" s="478"/>
      <c r="GDF196" s="478"/>
      <c r="GDG196" s="478"/>
      <c r="GDH196" s="478"/>
      <c r="GDI196" s="478"/>
      <c r="GDJ196" s="478"/>
      <c r="GDK196" s="478"/>
      <c r="GDL196" s="478"/>
      <c r="GDM196" s="478"/>
      <c r="GDN196" s="478"/>
      <c r="GDO196" s="478"/>
      <c r="GDP196" s="478"/>
      <c r="GDQ196" s="478"/>
      <c r="GDR196" s="478"/>
      <c r="GDS196" s="478"/>
      <c r="GDT196" s="478"/>
      <c r="GDU196" s="478"/>
      <c r="GDV196" s="478"/>
      <c r="GDW196" s="478"/>
      <c r="GDX196" s="478"/>
      <c r="GDY196" s="478"/>
      <c r="GDZ196" s="478"/>
      <c r="GEA196" s="478"/>
      <c r="GEB196" s="478"/>
      <c r="GEC196" s="478"/>
      <c r="GED196" s="478"/>
      <c r="GEE196" s="478"/>
      <c r="GEF196" s="478"/>
      <c r="GEG196" s="478"/>
      <c r="GEH196" s="478"/>
      <c r="GEI196" s="478"/>
      <c r="GEJ196" s="478"/>
      <c r="GEK196" s="478"/>
      <c r="GEL196" s="478"/>
      <c r="GEM196" s="478"/>
      <c r="GEN196" s="478"/>
      <c r="GEO196" s="478"/>
      <c r="GEP196" s="478"/>
      <c r="GEQ196" s="478"/>
      <c r="GER196" s="478"/>
      <c r="GES196" s="478"/>
      <c r="GET196" s="478"/>
      <c r="GEU196" s="478"/>
      <c r="GEV196" s="478"/>
      <c r="GEW196" s="478"/>
      <c r="GEX196" s="478"/>
      <c r="GEY196" s="478"/>
      <c r="GEZ196" s="478"/>
      <c r="GFA196" s="478"/>
      <c r="GFB196" s="478"/>
      <c r="GFC196" s="478"/>
      <c r="GFD196" s="478"/>
      <c r="GFE196" s="478"/>
      <c r="GFF196" s="478"/>
      <c r="GFG196" s="478"/>
      <c r="GFH196" s="478"/>
      <c r="GFI196" s="478"/>
      <c r="GFJ196" s="478"/>
      <c r="GFK196" s="478"/>
      <c r="GFL196" s="478"/>
      <c r="GFM196" s="478"/>
      <c r="GFN196" s="478"/>
      <c r="GFO196" s="478"/>
      <c r="GFP196" s="478"/>
      <c r="GFQ196" s="478"/>
      <c r="GFR196" s="478"/>
      <c r="GFS196" s="478"/>
      <c r="GFT196" s="478"/>
      <c r="GFU196" s="478"/>
      <c r="GFV196" s="478"/>
      <c r="GFW196" s="478"/>
      <c r="GFX196" s="478"/>
      <c r="GFY196" s="478"/>
      <c r="GFZ196" s="478"/>
      <c r="GGA196" s="478"/>
      <c r="GGB196" s="478"/>
      <c r="GGC196" s="478"/>
      <c r="GGD196" s="478"/>
      <c r="GGE196" s="478"/>
      <c r="GGF196" s="478"/>
      <c r="GGG196" s="478"/>
      <c r="GGH196" s="478"/>
      <c r="GGI196" s="478"/>
      <c r="GGJ196" s="478"/>
      <c r="GGK196" s="478"/>
      <c r="GGL196" s="478"/>
      <c r="GGM196" s="478"/>
      <c r="GGN196" s="478"/>
      <c r="GGO196" s="478"/>
      <c r="GGP196" s="478"/>
      <c r="GGQ196" s="478"/>
      <c r="GGR196" s="478"/>
      <c r="GGS196" s="478"/>
      <c r="GGT196" s="478"/>
      <c r="GGU196" s="478"/>
      <c r="GGV196" s="478"/>
      <c r="GGW196" s="478"/>
      <c r="GGX196" s="478"/>
      <c r="GGY196" s="478"/>
      <c r="GGZ196" s="478"/>
      <c r="GHA196" s="478"/>
      <c r="GHB196" s="478"/>
      <c r="GHC196" s="478"/>
      <c r="GHD196" s="478"/>
      <c r="GHE196" s="478"/>
      <c r="GHF196" s="478"/>
      <c r="GHG196" s="478"/>
      <c r="GHH196" s="478"/>
      <c r="GHI196" s="478"/>
      <c r="GHJ196" s="478"/>
      <c r="GHK196" s="478"/>
      <c r="GHL196" s="478"/>
      <c r="GHM196" s="478"/>
      <c r="GHN196" s="478"/>
      <c r="GHO196" s="478"/>
      <c r="GHP196" s="478"/>
      <c r="GHQ196" s="478"/>
      <c r="GHR196" s="478"/>
      <c r="GHS196" s="478"/>
      <c r="GHT196" s="478"/>
      <c r="GHU196" s="478"/>
      <c r="GHV196" s="478"/>
      <c r="GHW196" s="478"/>
      <c r="GHX196" s="478"/>
      <c r="GHY196" s="478"/>
      <c r="GHZ196" s="478"/>
      <c r="GIA196" s="478"/>
      <c r="GIB196" s="478"/>
      <c r="GIC196" s="478"/>
      <c r="GID196" s="478"/>
      <c r="GIE196" s="478"/>
      <c r="GIF196" s="478"/>
      <c r="GIG196" s="478"/>
      <c r="GIH196" s="478"/>
      <c r="GII196" s="478"/>
      <c r="GIJ196" s="478"/>
      <c r="GIK196" s="478"/>
      <c r="GIL196" s="478"/>
      <c r="GIM196" s="478"/>
      <c r="GIN196" s="478"/>
      <c r="GIO196" s="478"/>
      <c r="GIP196" s="478"/>
      <c r="GIQ196" s="478"/>
      <c r="GIR196" s="478"/>
      <c r="GIS196" s="478"/>
      <c r="GIT196" s="478"/>
      <c r="GIU196" s="478"/>
      <c r="GIV196" s="478"/>
      <c r="GIW196" s="478"/>
      <c r="GIX196" s="478"/>
      <c r="GIY196" s="478"/>
      <c r="GIZ196" s="478"/>
      <c r="GJA196" s="478"/>
      <c r="GJB196" s="478"/>
      <c r="GJC196" s="478"/>
      <c r="GJD196" s="478"/>
      <c r="GJE196" s="478"/>
      <c r="GJF196" s="478"/>
      <c r="GJG196" s="478"/>
      <c r="GJH196" s="478"/>
      <c r="GJI196" s="478"/>
      <c r="GJJ196" s="478"/>
      <c r="GJK196" s="478"/>
      <c r="GJL196" s="478"/>
      <c r="GJM196" s="478"/>
      <c r="GJN196" s="478"/>
      <c r="GJO196" s="478"/>
      <c r="GJP196" s="478"/>
      <c r="GJQ196" s="478"/>
      <c r="GJR196" s="478"/>
      <c r="GJS196" s="478"/>
      <c r="GJT196" s="478"/>
      <c r="GJU196" s="478"/>
      <c r="GJV196" s="478"/>
      <c r="GJW196" s="478"/>
      <c r="GJX196" s="478"/>
      <c r="GJY196" s="478"/>
      <c r="GJZ196" s="478"/>
      <c r="GKA196" s="478"/>
      <c r="GKB196" s="478"/>
      <c r="GKC196" s="478"/>
      <c r="GKD196" s="478"/>
      <c r="GKE196" s="478"/>
      <c r="GKF196" s="478"/>
      <c r="GKG196" s="478"/>
      <c r="GKH196" s="478"/>
      <c r="GKI196" s="478"/>
      <c r="GKJ196" s="478"/>
      <c r="GKK196" s="478"/>
      <c r="GKL196" s="478"/>
      <c r="GKM196" s="478"/>
      <c r="GKN196" s="478"/>
      <c r="GKO196" s="478"/>
      <c r="GKP196" s="478"/>
      <c r="GKQ196" s="478"/>
      <c r="GKR196" s="478"/>
      <c r="GKS196" s="478"/>
      <c r="GKT196" s="478"/>
      <c r="GKU196" s="478"/>
      <c r="GKV196" s="478"/>
      <c r="GKW196" s="478"/>
      <c r="GKX196" s="478"/>
      <c r="GKY196" s="478"/>
      <c r="GKZ196" s="478"/>
      <c r="GLA196" s="478"/>
      <c r="GLB196" s="478"/>
      <c r="GLC196" s="478"/>
      <c r="GLD196" s="478"/>
      <c r="GLE196" s="478"/>
      <c r="GLF196" s="478"/>
      <c r="GLG196" s="478"/>
      <c r="GLH196" s="478"/>
      <c r="GLI196" s="478"/>
      <c r="GLJ196" s="478"/>
      <c r="GLK196" s="478"/>
      <c r="GLL196" s="478"/>
      <c r="GLM196" s="478"/>
      <c r="GLN196" s="478"/>
      <c r="GLO196" s="478"/>
      <c r="GLP196" s="478"/>
      <c r="GLQ196" s="478"/>
      <c r="GLR196" s="478"/>
      <c r="GLS196" s="478"/>
      <c r="GLT196" s="478"/>
      <c r="GLU196" s="478"/>
      <c r="GLV196" s="478"/>
      <c r="GLW196" s="478"/>
      <c r="GLX196" s="478"/>
      <c r="GLY196" s="478"/>
      <c r="GLZ196" s="478"/>
      <c r="GMA196" s="478"/>
      <c r="GMB196" s="478"/>
      <c r="GMC196" s="478"/>
      <c r="GMD196" s="478"/>
      <c r="GME196" s="478"/>
      <c r="GMF196" s="478"/>
      <c r="GMG196" s="478"/>
      <c r="GMH196" s="478"/>
      <c r="GMI196" s="478"/>
      <c r="GMJ196" s="478"/>
      <c r="GMK196" s="478"/>
      <c r="GML196" s="478"/>
      <c r="GMM196" s="478"/>
      <c r="GMN196" s="478"/>
      <c r="GMO196" s="478"/>
      <c r="GMP196" s="478"/>
      <c r="GMQ196" s="478"/>
      <c r="GMR196" s="478"/>
      <c r="GMS196" s="478"/>
      <c r="GMT196" s="478"/>
      <c r="GMU196" s="478"/>
      <c r="GMV196" s="478"/>
      <c r="GMW196" s="478"/>
      <c r="GMX196" s="478"/>
      <c r="GMY196" s="478"/>
      <c r="GMZ196" s="478"/>
      <c r="GNA196" s="478"/>
      <c r="GNB196" s="478"/>
      <c r="GNC196" s="478"/>
      <c r="GND196" s="478"/>
      <c r="GNE196" s="478"/>
      <c r="GNF196" s="478"/>
      <c r="GNG196" s="478"/>
      <c r="GNH196" s="478"/>
      <c r="GNI196" s="478"/>
      <c r="GNJ196" s="478"/>
      <c r="GNK196" s="478"/>
      <c r="GNL196" s="478"/>
      <c r="GNM196" s="478"/>
      <c r="GNN196" s="478"/>
      <c r="GNO196" s="478"/>
      <c r="GNP196" s="478"/>
      <c r="GNQ196" s="478"/>
      <c r="GNR196" s="478"/>
      <c r="GNS196" s="478"/>
      <c r="GNT196" s="478"/>
      <c r="GNU196" s="478"/>
      <c r="GNV196" s="478"/>
      <c r="GNW196" s="478"/>
      <c r="GNX196" s="478"/>
      <c r="GNY196" s="478"/>
      <c r="GNZ196" s="478"/>
      <c r="GOA196" s="478"/>
      <c r="GOB196" s="478"/>
      <c r="GOC196" s="478"/>
      <c r="GOD196" s="478"/>
      <c r="GOE196" s="478"/>
      <c r="GOF196" s="478"/>
      <c r="GOG196" s="478"/>
      <c r="GOH196" s="478"/>
      <c r="GOI196" s="478"/>
      <c r="GOJ196" s="478"/>
      <c r="GOK196" s="478"/>
      <c r="GOL196" s="478"/>
      <c r="GOM196" s="478"/>
      <c r="GON196" s="478"/>
      <c r="GOO196" s="478"/>
      <c r="GOP196" s="478"/>
      <c r="GOQ196" s="478"/>
      <c r="GOR196" s="478"/>
      <c r="GOS196" s="478"/>
      <c r="GOT196" s="478"/>
      <c r="GOU196" s="478"/>
      <c r="GOV196" s="478"/>
      <c r="GOW196" s="478"/>
      <c r="GOX196" s="478"/>
      <c r="GOY196" s="478"/>
      <c r="GOZ196" s="478"/>
      <c r="GPA196" s="478"/>
      <c r="GPB196" s="478"/>
      <c r="GPC196" s="478"/>
      <c r="GPD196" s="478"/>
      <c r="GPE196" s="478"/>
      <c r="GPF196" s="478"/>
      <c r="GPG196" s="478"/>
      <c r="GPH196" s="478"/>
      <c r="GPI196" s="478"/>
      <c r="GPJ196" s="478"/>
      <c r="GPK196" s="478"/>
      <c r="GPL196" s="478"/>
      <c r="GPM196" s="478"/>
      <c r="GPN196" s="478"/>
      <c r="GPO196" s="478"/>
      <c r="GPP196" s="478"/>
      <c r="GPQ196" s="478"/>
      <c r="GPR196" s="478"/>
      <c r="GPS196" s="478"/>
      <c r="GPT196" s="478"/>
      <c r="GPU196" s="478"/>
      <c r="GPV196" s="478"/>
      <c r="GPW196" s="478"/>
      <c r="GPX196" s="478"/>
      <c r="GPY196" s="478"/>
      <c r="GPZ196" s="478"/>
      <c r="GQA196" s="478"/>
      <c r="GQB196" s="478"/>
      <c r="GQC196" s="478"/>
      <c r="GQD196" s="478"/>
      <c r="GQE196" s="478"/>
      <c r="GQF196" s="478"/>
      <c r="GQG196" s="478"/>
      <c r="GQH196" s="478"/>
      <c r="GQI196" s="478"/>
      <c r="GQJ196" s="478"/>
      <c r="GQK196" s="478"/>
      <c r="GQL196" s="478"/>
      <c r="GQM196" s="478"/>
      <c r="GQN196" s="478"/>
      <c r="GQO196" s="478"/>
      <c r="GQP196" s="478"/>
      <c r="GQQ196" s="478"/>
      <c r="GQR196" s="478"/>
      <c r="GQS196" s="478"/>
      <c r="GQT196" s="478"/>
      <c r="GQU196" s="478"/>
      <c r="GQV196" s="478"/>
      <c r="GQW196" s="478"/>
      <c r="GQX196" s="478"/>
      <c r="GQY196" s="478"/>
      <c r="GQZ196" s="478"/>
      <c r="GRA196" s="478"/>
      <c r="GRB196" s="478"/>
      <c r="GRC196" s="478"/>
      <c r="GRD196" s="478"/>
      <c r="GRE196" s="478"/>
      <c r="GRF196" s="478"/>
      <c r="GRG196" s="478"/>
      <c r="GRH196" s="478"/>
      <c r="GRI196" s="478"/>
      <c r="GRJ196" s="478"/>
      <c r="GRK196" s="478"/>
      <c r="GRL196" s="478"/>
      <c r="GRM196" s="478"/>
      <c r="GRN196" s="478"/>
      <c r="GRO196" s="478"/>
      <c r="GRP196" s="478"/>
      <c r="GRQ196" s="478"/>
      <c r="GRR196" s="478"/>
      <c r="GRS196" s="478"/>
      <c r="GRT196" s="478"/>
      <c r="GRU196" s="478"/>
      <c r="GRV196" s="478"/>
      <c r="GRW196" s="478"/>
      <c r="GRX196" s="478"/>
      <c r="GRY196" s="478"/>
      <c r="GRZ196" s="478"/>
      <c r="GSA196" s="478"/>
      <c r="GSB196" s="478"/>
      <c r="GSC196" s="478"/>
      <c r="GSD196" s="478"/>
      <c r="GSE196" s="478"/>
      <c r="GSF196" s="478"/>
      <c r="GSG196" s="478"/>
      <c r="GSH196" s="478"/>
      <c r="GSI196" s="478"/>
      <c r="GSJ196" s="478"/>
      <c r="GSK196" s="478"/>
      <c r="GSL196" s="478"/>
      <c r="GSM196" s="478"/>
      <c r="GSN196" s="478"/>
      <c r="GSO196" s="478"/>
      <c r="GSP196" s="478"/>
      <c r="GSQ196" s="478"/>
      <c r="GSR196" s="478"/>
      <c r="GSS196" s="478"/>
      <c r="GST196" s="478"/>
      <c r="GSU196" s="478"/>
      <c r="GSV196" s="478"/>
      <c r="GSW196" s="478"/>
      <c r="GSX196" s="478"/>
      <c r="GSY196" s="478"/>
      <c r="GSZ196" s="478"/>
      <c r="GTA196" s="478"/>
      <c r="GTB196" s="478"/>
      <c r="GTC196" s="478"/>
      <c r="GTD196" s="478"/>
      <c r="GTE196" s="478"/>
      <c r="GTF196" s="478"/>
      <c r="GTG196" s="478"/>
      <c r="GTH196" s="478"/>
      <c r="GTI196" s="478"/>
      <c r="GTJ196" s="478"/>
      <c r="GTK196" s="478"/>
      <c r="GTL196" s="478"/>
      <c r="GTM196" s="478"/>
      <c r="GTN196" s="478"/>
      <c r="GTO196" s="478"/>
      <c r="GTP196" s="478"/>
      <c r="GTQ196" s="478"/>
      <c r="GTR196" s="478"/>
      <c r="GTS196" s="478"/>
      <c r="GTT196" s="478"/>
      <c r="GTU196" s="478"/>
      <c r="GTV196" s="478"/>
      <c r="GTW196" s="478"/>
      <c r="GTX196" s="478"/>
      <c r="GTY196" s="478"/>
      <c r="GTZ196" s="478"/>
      <c r="GUA196" s="478"/>
      <c r="GUB196" s="478"/>
      <c r="GUC196" s="478"/>
      <c r="GUD196" s="478"/>
      <c r="GUE196" s="478"/>
      <c r="GUF196" s="478"/>
      <c r="GUG196" s="478"/>
      <c r="GUH196" s="478"/>
      <c r="GUI196" s="478"/>
      <c r="GUJ196" s="478"/>
      <c r="GUK196" s="478"/>
      <c r="GUL196" s="478"/>
      <c r="GUM196" s="478"/>
      <c r="GUN196" s="478"/>
      <c r="GUO196" s="478"/>
      <c r="GUP196" s="478"/>
      <c r="GUQ196" s="478"/>
      <c r="GUR196" s="478"/>
      <c r="GUS196" s="478"/>
      <c r="GUT196" s="478"/>
      <c r="GUU196" s="478"/>
      <c r="GUV196" s="478"/>
      <c r="GUW196" s="478"/>
      <c r="GUX196" s="478"/>
      <c r="GUY196" s="478"/>
      <c r="GUZ196" s="478"/>
      <c r="GVA196" s="478"/>
      <c r="GVB196" s="478"/>
      <c r="GVC196" s="478"/>
      <c r="GVD196" s="478"/>
      <c r="GVE196" s="478"/>
      <c r="GVF196" s="478"/>
      <c r="GVG196" s="478"/>
      <c r="GVH196" s="478"/>
      <c r="GVI196" s="478"/>
      <c r="GVJ196" s="478"/>
      <c r="GVK196" s="478"/>
      <c r="GVL196" s="478"/>
      <c r="GVM196" s="478"/>
      <c r="GVN196" s="478"/>
      <c r="GVO196" s="478"/>
      <c r="GVP196" s="478"/>
      <c r="GVQ196" s="478"/>
      <c r="GVR196" s="478"/>
      <c r="GVS196" s="478"/>
      <c r="GVT196" s="478"/>
      <c r="GVU196" s="478"/>
      <c r="GVV196" s="478"/>
      <c r="GVW196" s="478"/>
      <c r="GVX196" s="478"/>
      <c r="GVY196" s="478"/>
      <c r="GVZ196" s="478"/>
      <c r="GWA196" s="478"/>
      <c r="GWB196" s="478"/>
      <c r="GWC196" s="478"/>
      <c r="GWD196" s="478"/>
      <c r="GWE196" s="478"/>
      <c r="GWF196" s="478"/>
      <c r="GWG196" s="478"/>
      <c r="GWH196" s="478"/>
      <c r="GWI196" s="478"/>
      <c r="GWJ196" s="478"/>
      <c r="GWK196" s="478"/>
      <c r="GWL196" s="478"/>
      <c r="GWM196" s="478"/>
      <c r="GWN196" s="478"/>
      <c r="GWO196" s="478"/>
      <c r="GWP196" s="478"/>
      <c r="GWQ196" s="478"/>
      <c r="GWR196" s="478"/>
      <c r="GWS196" s="478"/>
      <c r="GWT196" s="478"/>
      <c r="GWU196" s="478"/>
      <c r="GWV196" s="478"/>
      <c r="GWW196" s="478"/>
      <c r="GWX196" s="478"/>
      <c r="GWY196" s="478"/>
      <c r="GWZ196" s="478"/>
      <c r="GXA196" s="478"/>
      <c r="GXB196" s="478"/>
      <c r="GXC196" s="478"/>
      <c r="GXD196" s="478"/>
      <c r="GXE196" s="478"/>
      <c r="GXF196" s="478"/>
      <c r="GXG196" s="478"/>
      <c r="GXH196" s="478"/>
      <c r="GXI196" s="478"/>
      <c r="GXJ196" s="478"/>
      <c r="GXK196" s="478"/>
      <c r="GXL196" s="478"/>
      <c r="GXM196" s="478"/>
      <c r="GXN196" s="478"/>
      <c r="GXO196" s="478"/>
      <c r="GXP196" s="478"/>
      <c r="GXQ196" s="478"/>
      <c r="GXR196" s="478"/>
      <c r="GXS196" s="478"/>
      <c r="GXT196" s="478"/>
      <c r="GXU196" s="478"/>
      <c r="GXV196" s="478"/>
      <c r="GXW196" s="478"/>
      <c r="GXX196" s="478"/>
      <c r="GXY196" s="478"/>
      <c r="GXZ196" s="478"/>
      <c r="GYA196" s="478"/>
      <c r="GYB196" s="478"/>
      <c r="GYC196" s="478"/>
      <c r="GYD196" s="478"/>
      <c r="GYE196" s="478"/>
      <c r="GYF196" s="478"/>
      <c r="GYG196" s="478"/>
      <c r="GYH196" s="478"/>
      <c r="GYI196" s="478"/>
      <c r="GYJ196" s="478"/>
      <c r="GYK196" s="478"/>
      <c r="GYL196" s="478"/>
      <c r="GYM196" s="478"/>
      <c r="GYN196" s="478"/>
      <c r="GYO196" s="478"/>
      <c r="GYP196" s="478"/>
      <c r="GYQ196" s="478"/>
      <c r="GYR196" s="478"/>
      <c r="GYS196" s="478"/>
      <c r="GYT196" s="478"/>
      <c r="GYU196" s="478"/>
      <c r="GYV196" s="478"/>
      <c r="GYW196" s="478"/>
      <c r="GYX196" s="478"/>
      <c r="GYY196" s="478"/>
      <c r="GYZ196" s="478"/>
      <c r="GZA196" s="478"/>
      <c r="GZB196" s="478"/>
      <c r="GZC196" s="478"/>
      <c r="GZD196" s="478"/>
      <c r="GZE196" s="478"/>
      <c r="GZF196" s="478"/>
      <c r="GZG196" s="478"/>
      <c r="GZH196" s="478"/>
      <c r="GZI196" s="478"/>
      <c r="GZJ196" s="478"/>
      <c r="GZK196" s="478"/>
      <c r="GZL196" s="478"/>
      <c r="GZM196" s="478"/>
      <c r="GZN196" s="478"/>
      <c r="GZO196" s="478"/>
      <c r="GZP196" s="478"/>
      <c r="GZQ196" s="478"/>
      <c r="GZR196" s="478"/>
      <c r="GZS196" s="478"/>
      <c r="GZT196" s="478"/>
      <c r="GZU196" s="478"/>
      <c r="GZV196" s="478"/>
      <c r="GZW196" s="478"/>
      <c r="GZX196" s="478"/>
      <c r="GZY196" s="478"/>
      <c r="GZZ196" s="478"/>
      <c r="HAA196" s="478"/>
      <c r="HAB196" s="478"/>
      <c r="HAC196" s="478"/>
      <c r="HAD196" s="478"/>
      <c r="HAE196" s="478"/>
      <c r="HAF196" s="478"/>
      <c r="HAG196" s="478"/>
      <c r="HAH196" s="478"/>
      <c r="HAI196" s="478"/>
      <c r="HAJ196" s="478"/>
      <c r="HAK196" s="478"/>
      <c r="HAL196" s="478"/>
      <c r="HAM196" s="478"/>
      <c r="HAN196" s="478"/>
      <c r="HAO196" s="478"/>
      <c r="HAP196" s="478"/>
      <c r="HAQ196" s="478"/>
      <c r="HAR196" s="478"/>
      <c r="HAS196" s="478"/>
      <c r="HAT196" s="478"/>
      <c r="HAU196" s="478"/>
      <c r="HAV196" s="478"/>
      <c r="HAW196" s="478"/>
      <c r="HAX196" s="478"/>
      <c r="HAY196" s="478"/>
      <c r="HAZ196" s="478"/>
      <c r="HBA196" s="478"/>
      <c r="HBB196" s="478"/>
      <c r="HBC196" s="478"/>
      <c r="HBD196" s="478"/>
      <c r="HBE196" s="478"/>
      <c r="HBF196" s="478"/>
      <c r="HBG196" s="478"/>
      <c r="HBH196" s="478"/>
      <c r="HBI196" s="478"/>
      <c r="HBJ196" s="478"/>
      <c r="HBK196" s="478"/>
      <c r="HBL196" s="478"/>
      <c r="HBM196" s="478"/>
      <c r="HBN196" s="478"/>
      <c r="HBO196" s="478"/>
      <c r="HBP196" s="478"/>
      <c r="HBQ196" s="478"/>
      <c r="HBR196" s="478"/>
      <c r="HBS196" s="478"/>
      <c r="HBT196" s="478"/>
      <c r="HBU196" s="478"/>
      <c r="HBV196" s="478"/>
      <c r="HBW196" s="478"/>
      <c r="HBX196" s="478"/>
      <c r="HBY196" s="478"/>
      <c r="HBZ196" s="478"/>
      <c r="HCA196" s="478"/>
      <c r="HCB196" s="478"/>
      <c r="HCC196" s="478"/>
      <c r="HCD196" s="478"/>
      <c r="HCE196" s="478"/>
      <c r="HCF196" s="478"/>
      <c r="HCG196" s="478"/>
      <c r="HCH196" s="478"/>
      <c r="HCI196" s="478"/>
      <c r="HCJ196" s="478"/>
      <c r="HCK196" s="478"/>
      <c r="HCL196" s="478"/>
      <c r="HCM196" s="478"/>
      <c r="HCN196" s="478"/>
      <c r="HCO196" s="478"/>
      <c r="HCP196" s="478"/>
      <c r="HCQ196" s="478"/>
      <c r="HCR196" s="478"/>
      <c r="HCS196" s="478"/>
      <c r="HCT196" s="478"/>
      <c r="HCU196" s="478"/>
      <c r="HCV196" s="478"/>
      <c r="HCW196" s="478"/>
      <c r="HCX196" s="478"/>
      <c r="HCY196" s="478"/>
      <c r="HCZ196" s="478"/>
      <c r="HDA196" s="478"/>
      <c r="HDB196" s="478"/>
      <c r="HDC196" s="478"/>
      <c r="HDD196" s="478"/>
      <c r="HDE196" s="478"/>
      <c r="HDF196" s="478"/>
      <c r="HDG196" s="478"/>
      <c r="HDH196" s="478"/>
      <c r="HDI196" s="478"/>
      <c r="HDJ196" s="478"/>
      <c r="HDK196" s="478"/>
      <c r="HDL196" s="478"/>
      <c r="HDM196" s="478"/>
      <c r="HDN196" s="478"/>
      <c r="HDO196" s="478"/>
      <c r="HDP196" s="478"/>
      <c r="HDQ196" s="478"/>
      <c r="HDR196" s="478"/>
      <c r="HDS196" s="478"/>
      <c r="HDT196" s="478"/>
      <c r="HDU196" s="478"/>
      <c r="HDV196" s="478"/>
      <c r="HDW196" s="478"/>
      <c r="HDX196" s="478"/>
      <c r="HDY196" s="478"/>
      <c r="HDZ196" s="478"/>
      <c r="HEA196" s="478"/>
      <c r="HEB196" s="478"/>
      <c r="HEC196" s="478"/>
      <c r="HED196" s="478"/>
      <c r="HEE196" s="478"/>
      <c r="HEF196" s="478"/>
      <c r="HEG196" s="478"/>
      <c r="HEH196" s="478"/>
      <c r="HEI196" s="478"/>
      <c r="HEJ196" s="478"/>
      <c r="HEK196" s="478"/>
      <c r="HEL196" s="478"/>
      <c r="HEM196" s="478"/>
      <c r="HEN196" s="478"/>
      <c r="HEO196" s="478"/>
      <c r="HEP196" s="478"/>
      <c r="HEQ196" s="478"/>
      <c r="HER196" s="478"/>
      <c r="HES196" s="478"/>
      <c r="HET196" s="478"/>
      <c r="HEU196" s="478"/>
      <c r="HEV196" s="478"/>
      <c r="HEW196" s="478"/>
      <c r="HEX196" s="478"/>
      <c r="HEY196" s="478"/>
      <c r="HEZ196" s="478"/>
      <c r="HFA196" s="478"/>
      <c r="HFB196" s="478"/>
      <c r="HFC196" s="478"/>
      <c r="HFD196" s="478"/>
      <c r="HFE196" s="478"/>
      <c r="HFF196" s="478"/>
      <c r="HFG196" s="478"/>
      <c r="HFH196" s="478"/>
      <c r="HFI196" s="478"/>
      <c r="HFJ196" s="478"/>
      <c r="HFK196" s="478"/>
      <c r="HFL196" s="478"/>
      <c r="HFM196" s="478"/>
      <c r="HFN196" s="478"/>
      <c r="HFO196" s="478"/>
      <c r="HFP196" s="478"/>
      <c r="HFQ196" s="478"/>
      <c r="HFR196" s="478"/>
      <c r="HFS196" s="478"/>
      <c r="HFT196" s="478"/>
      <c r="HFU196" s="478"/>
      <c r="HFV196" s="478"/>
      <c r="HFW196" s="478"/>
      <c r="HFX196" s="478"/>
      <c r="HFY196" s="478"/>
      <c r="HFZ196" s="478"/>
      <c r="HGA196" s="478"/>
      <c r="HGB196" s="478"/>
      <c r="HGC196" s="478"/>
      <c r="HGD196" s="478"/>
      <c r="HGE196" s="478"/>
      <c r="HGF196" s="478"/>
      <c r="HGG196" s="478"/>
      <c r="HGH196" s="478"/>
      <c r="HGI196" s="478"/>
      <c r="HGJ196" s="478"/>
      <c r="HGK196" s="478"/>
      <c r="HGL196" s="478"/>
      <c r="HGM196" s="478"/>
      <c r="HGN196" s="478"/>
      <c r="HGO196" s="478"/>
      <c r="HGP196" s="478"/>
      <c r="HGQ196" s="478"/>
      <c r="HGR196" s="478"/>
      <c r="HGS196" s="478"/>
      <c r="HGT196" s="478"/>
      <c r="HGU196" s="478"/>
      <c r="HGV196" s="478"/>
      <c r="HGW196" s="478"/>
      <c r="HGX196" s="478"/>
      <c r="HGY196" s="478"/>
      <c r="HGZ196" s="478"/>
      <c r="HHA196" s="478"/>
      <c r="HHB196" s="478"/>
      <c r="HHC196" s="478"/>
      <c r="HHD196" s="478"/>
      <c r="HHE196" s="478"/>
      <c r="HHF196" s="478"/>
      <c r="HHG196" s="478"/>
      <c r="HHH196" s="478"/>
      <c r="HHI196" s="478"/>
      <c r="HHJ196" s="478"/>
      <c r="HHK196" s="478"/>
      <c r="HHL196" s="478"/>
      <c r="HHM196" s="478"/>
      <c r="HHN196" s="478"/>
      <c r="HHO196" s="478"/>
      <c r="HHP196" s="478"/>
      <c r="HHQ196" s="478"/>
      <c r="HHR196" s="478"/>
      <c r="HHS196" s="478"/>
      <c r="HHT196" s="478"/>
      <c r="HHU196" s="478"/>
      <c r="HHV196" s="478"/>
      <c r="HHW196" s="478"/>
      <c r="HHX196" s="478"/>
      <c r="HHY196" s="478"/>
      <c r="HHZ196" s="478"/>
      <c r="HIA196" s="478"/>
      <c r="HIB196" s="478"/>
      <c r="HIC196" s="478"/>
      <c r="HID196" s="478"/>
      <c r="HIE196" s="478"/>
      <c r="HIF196" s="478"/>
      <c r="HIG196" s="478"/>
      <c r="HIH196" s="478"/>
      <c r="HII196" s="478"/>
      <c r="HIJ196" s="478"/>
      <c r="HIK196" s="478"/>
      <c r="HIL196" s="478"/>
      <c r="HIM196" s="478"/>
      <c r="HIN196" s="478"/>
      <c r="HIO196" s="478"/>
      <c r="HIP196" s="478"/>
      <c r="HIQ196" s="478"/>
      <c r="HIR196" s="478"/>
      <c r="HIS196" s="478"/>
      <c r="HIT196" s="478"/>
      <c r="HIU196" s="478"/>
      <c r="HIV196" s="478"/>
      <c r="HIW196" s="478"/>
      <c r="HIX196" s="478"/>
      <c r="HIY196" s="478"/>
      <c r="HIZ196" s="478"/>
      <c r="HJA196" s="478"/>
      <c r="HJB196" s="478"/>
      <c r="HJC196" s="478"/>
      <c r="HJD196" s="478"/>
      <c r="HJE196" s="478"/>
      <c r="HJF196" s="478"/>
      <c r="HJG196" s="478"/>
      <c r="HJH196" s="478"/>
      <c r="HJI196" s="478"/>
      <c r="HJJ196" s="478"/>
      <c r="HJK196" s="478"/>
      <c r="HJL196" s="478"/>
      <c r="HJM196" s="478"/>
      <c r="HJN196" s="478"/>
      <c r="HJO196" s="478"/>
      <c r="HJP196" s="478"/>
      <c r="HJQ196" s="478"/>
      <c r="HJR196" s="478"/>
      <c r="HJS196" s="478"/>
      <c r="HJT196" s="478"/>
      <c r="HJU196" s="478"/>
      <c r="HJV196" s="478"/>
      <c r="HJW196" s="478"/>
      <c r="HJX196" s="478"/>
      <c r="HJY196" s="478"/>
      <c r="HJZ196" s="478"/>
      <c r="HKA196" s="478"/>
      <c r="HKB196" s="478"/>
      <c r="HKC196" s="478"/>
      <c r="HKD196" s="478"/>
      <c r="HKE196" s="478"/>
      <c r="HKF196" s="478"/>
      <c r="HKG196" s="478"/>
      <c r="HKH196" s="478"/>
      <c r="HKI196" s="478"/>
      <c r="HKJ196" s="478"/>
      <c r="HKK196" s="478"/>
      <c r="HKL196" s="478"/>
      <c r="HKM196" s="478"/>
      <c r="HKN196" s="478"/>
      <c r="HKO196" s="478"/>
      <c r="HKP196" s="478"/>
      <c r="HKQ196" s="478"/>
      <c r="HKR196" s="478"/>
      <c r="HKS196" s="478"/>
      <c r="HKT196" s="478"/>
      <c r="HKU196" s="478"/>
      <c r="HKV196" s="478"/>
      <c r="HKW196" s="478"/>
      <c r="HKX196" s="478"/>
      <c r="HKY196" s="478"/>
      <c r="HKZ196" s="478"/>
      <c r="HLA196" s="478"/>
      <c r="HLB196" s="478"/>
      <c r="HLC196" s="478"/>
      <c r="HLD196" s="478"/>
      <c r="HLE196" s="478"/>
      <c r="HLF196" s="478"/>
      <c r="HLG196" s="478"/>
      <c r="HLH196" s="478"/>
      <c r="HLI196" s="478"/>
      <c r="HLJ196" s="478"/>
      <c r="HLK196" s="478"/>
      <c r="HLL196" s="478"/>
      <c r="HLM196" s="478"/>
      <c r="HLN196" s="478"/>
      <c r="HLO196" s="478"/>
      <c r="HLP196" s="478"/>
      <c r="HLQ196" s="478"/>
      <c r="HLR196" s="478"/>
      <c r="HLS196" s="478"/>
      <c r="HLT196" s="478"/>
      <c r="HLU196" s="478"/>
      <c r="HLV196" s="478"/>
      <c r="HLW196" s="478"/>
      <c r="HLX196" s="478"/>
      <c r="HLY196" s="478"/>
      <c r="HLZ196" s="478"/>
      <c r="HMA196" s="478"/>
      <c r="HMB196" s="478"/>
      <c r="HMC196" s="478"/>
      <c r="HMD196" s="478"/>
      <c r="HME196" s="478"/>
      <c r="HMF196" s="478"/>
      <c r="HMG196" s="478"/>
      <c r="HMH196" s="478"/>
      <c r="HMI196" s="478"/>
      <c r="HMJ196" s="478"/>
      <c r="HMK196" s="478"/>
      <c r="HML196" s="478"/>
      <c r="HMM196" s="478"/>
      <c r="HMN196" s="478"/>
      <c r="HMO196" s="478"/>
      <c r="HMP196" s="478"/>
      <c r="HMQ196" s="478"/>
      <c r="HMR196" s="478"/>
      <c r="HMS196" s="478"/>
      <c r="HMT196" s="478"/>
      <c r="HMU196" s="478"/>
      <c r="HMV196" s="478"/>
      <c r="HMW196" s="478"/>
      <c r="HMX196" s="478"/>
      <c r="HMY196" s="478"/>
      <c r="HMZ196" s="478"/>
      <c r="HNA196" s="478"/>
      <c r="HNB196" s="478"/>
      <c r="HNC196" s="478"/>
      <c r="HND196" s="478"/>
      <c r="HNE196" s="478"/>
      <c r="HNF196" s="478"/>
      <c r="HNG196" s="478"/>
      <c r="HNH196" s="478"/>
      <c r="HNI196" s="478"/>
      <c r="HNJ196" s="478"/>
      <c r="HNK196" s="478"/>
      <c r="HNL196" s="478"/>
      <c r="HNM196" s="478"/>
      <c r="HNN196" s="478"/>
      <c r="HNO196" s="478"/>
      <c r="HNP196" s="478"/>
      <c r="HNQ196" s="478"/>
      <c r="HNR196" s="478"/>
      <c r="HNS196" s="478"/>
      <c r="HNT196" s="478"/>
      <c r="HNU196" s="478"/>
      <c r="HNV196" s="478"/>
      <c r="HNW196" s="478"/>
      <c r="HNX196" s="478"/>
      <c r="HNY196" s="478"/>
      <c r="HNZ196" s="478"/>
      <c r="HOA196" s="478"/>
      <c r="HOB196" s="478"/>
      <c r="HOC196" s="478"/>
      <c r="HOD196" s="478"/>
      <c r="HOE196" s="478"/>
      <c r="HOF196" s="478"/>
      <c r="HOG196" s="478"/>
      <c r="HOH196" s="478"/>
      <c r="HOI196" s="478"/>
      <c r="HOJ196" s="478"/>
      <c r="HOK196" s="478"/>
      <c r="HOL196" s="478"/>
      <c r="HOM196" s="478"/>
      <c r="HON196" s="478"/>
      <c r="HOO196" s="478"/>
      <c r="HOP196" s="478"/>
      <c r="HOQ196" s="478"/>
      <c r="HOR196" s="478"/>
      <c r="HOS196" s="478"/>
      <c r="HOT196" s="478"/>
      <c r="HOU196" s="478"/>
      <c r="HOV196" s="478"/>
      <c r="HOW196" s="478"/>
      <c r="HOX196" s="478"/>
      <c r="HOY196" s="478"/>
      <c r="HOZ196" s="478"/>
      <c r="HPA196" s="478"/>
      <c r="HPB196" s="478"/>
      <c r="HPC196" s="478"/>
      <c r="HPD196" s="478"/>
      <c r="HPE196" s="478"/>
      <c r="HPF196" s="478"/>
      <c r="HPG196" s="478"/>
      <c r="HPH196" s="478"/>
      <c r="HPI196" s="478"/>
      <c r="HPJ196" s="478"/>
      <c r="HPK196" s="478"/>
      <c r="HPL196" s="478"/>
      <c r="HPM196" s="478"/>
      <c r="HPN196" s="478"/>
      <c r="HPO196" s="478"/>
      <c r="HPP196" s="478"/>
      <c r="HPQ196" s="478"/>
      <c r="HPR196" s="478"/>
      <c r="HPS196" s="478"/>
      <c r="HPT196" s="478"/>
      <c r="HPU196" s="478"/>
      <c r="HPV196" s="478"/>
      <c r="HPW196" s="478"/>
      <c r="HPX196" s="478"/>
      <c r="HPY196" s="478"/>
      <c r="HPZ196" s="478"/>
      <c r="HQA196" s="478"/>
      <c r="HQB196" s="478"/>
      <c r="HQC196" s="478"/>
      <c r="HQD196" s="478"/>
      <c r="HQE196" s="478"/>
      <c r="HQF196" s="478"/>
      <c r="HQG196" s="478"/>
      <c r="HQH196" s="478"/>
      <c r="HQI196" s="478"/>
      <c r="HQJ196" s="478"/>
      <c r="HQK196" s="478"/>
      <c r="HQL196" s="478"/>
      <c r="HQM196" s="478"/>
      <c r="HQN196" s="478"/>
      <c r="HQO196" s="478"/>
      <c r="HQP196" s="478"/>
      <c r="HQQ196" s="478"/>
      <c r="HQR196" s="478"/>
      <c r="HQS196" s="478"/>
      <c r="HQT196" s="478"/>
      <c r="HQU196" s="478"/>
      <c r="HQV196" s="478"/>
      <c r="HQW196" s="478"/>
      <c r="HQX196" s="478"/>
      <c r="HQY196" s="478"/>
      <c r="HQZ196" s="478"/>
      <c r="HRA196" s="478"/>
      <c r="HRB196" s="478"/>
      <c r="HRC196" s="478"/>
      <c r="HRD196" s="478"/>
      <c r="HRE196" s="478"/>
      <c r="HRF196" s="478"/>
      <c r="HRG196" s="478"/>
      <c r="HRH196" s="478"/>
      <c r="HRI196" s="478"/>
      <c r="HRJ196" s="478"/>
      <c r="HRK196" s="478"/>
      <c r="HRL196" s="478"/>
      <c r="HRM196" s="478"/>
      <c r="HRN196" s="478"/>
      <c r="HRO196" s="478"/>
      <c r="HRP196" s="478"/>
      <c r="HRQ196" s="478"/>
      <c r="HRR196" s="478"/>
      <c r="HRS196" s="478"/>
      <c r="HRT196" s="478"/>
      <c r="HRU196" s="478"/>
      <c r="HRV196" s="478"/>
      <c r="HRW196" s="478"/>
      <c r="HRX196" s="478"/>
      <c r="HRY196" s="478"/>
      <c r="HRZ196" s="478"/>
      <c r="HSA196" s="478"/>
      <c r="HSB196" s="478"/>
      <c r="HSC196" s="478"/>
      <c r="HSD196" s="478"/>
      <c r="HSE196" s="478"/>
      <c r="HSF196" s="478"/>
      <c r="HSG196" s="478"/>
      <c r="HSH196" s="478"/>
      <c r="HSI196" s="478"/>
      <c r="HSJ196" s="478"/>
      <c r="HSK196" s="478"/>
      <c r="HSL196" s="478"/>
      <c r="HSM196" s="478"/>
      <c r="HSN196" s="478"/>
      <c r="HSO196" s="478"/>
      <c r="HSP196" s="478"/>
      <c r="HSQ196" s="478"/>
      <c r="HSR196" s="478"/>
      <c r="HSS196" s="478"/>
      <c r="HST196" s="478"/>
      <c r="HSU196" s="478"/>
      <c r="HSV196" s="478"/>
      <c r="HSW196" s="478"/>
      <c r="HSX196" s="478"/>
      <c r="HSY196" s="478"/>
      <c r="HSZ196" s="478"/>
      <c r="HTA196" s="478"/>
      <c r="HTB196" s="478"/>
      <c r="HTC196" s="478"/>
      <c r="HTD196" s="478"/>
      <c r="HTE196" s="478"/>
      <c r="HTF196" s="478"/>
      <c r="HTG196" s="478"/>
      <c r="HTH196" s="478"/>
      <c r="HTI196" s="478"/>
      <c r="HTJ196" s="478"/>
      <c r="HTK196" s="478"/>
      <c r="HTL196" s="478"/>
      <c r="HTM196" s="478"/>
      <c r="HTN196" s="478"/>
      <c r="HTO196" s="478"/>
      <c r="HTP196" s="478"/>
      <c r="HTQ196" s="478"/>
      <c r="HTR196" s="478"/>
      <c r="HTS196" s="478"/>
      <c r="HTT196" s="478"/>
      <c r="HTU196" s="478"/>
      <c r="HTV196" s="478"/>
      <c r="HTW196" s="478"/>
      <c r="HTX196" s="478"/>
      <c r="HTY196" s="478"/>
      <c r="HTZ196" s="478"/>
      <c r="HUA196" s="478"/>
      <c r="HUB196" s="478"/>
      <c r="HUC196" s="478"/>
      <c r="HUD196" s="478"/>
      <c r="HUE196" s="478"/>
      <c r="HUF196" s="478"/>
      <c r="HUG196" s="478"/>
      <c r="HUH196" s="478"/>
      <c r="HUI196" s="478"/>
      <c r="HUJ196" s="478"/>
      <c r="HUK196" s="478"/>
      <c r="HUL196" s="478"/>
      <c r="HUM196" s="478"/>
      <c r="HUN196" s="478"/>
      <c r="HUO196" s="478"/>
      <c r="HUP196" s="478"/>
      <c r="HUQ196" s="478"/>
      <c r="HUR196" s="478"/>
      <c r="HUS196" s="478"/>
      <c r="HUT196" s="478"/>
      <c r="HUU196" s="478"/>
      <c r="HUV196" s="478"/>
      <c r="HUW196" s="478"/>
      <c r="HUX196" s="478"/>
      <c r="HUY196" s="478"/>
      <c r="HUZ196" s="478"/>
      <c r="HVA196" s="478"/>
      <c r="HVB196" s="478"/>
      <c r="HVC196" s="478"/>
      <c r="HVD196" s="478"/>
      <c r="HVE196" s="478"/>
      <c r="HVF196" s="478"/>
      <c r="HVG196" s="478"/>
      <c r="HVH196" s="478"/>
      <c r="HVI196" s="478"/>
      <c r="HVJ196" s="478"/>
      <c r="HVK196" s="478"/>
      <c r="HVL196" s="478"/>
      <c r="HVM196" s="478"/>
      <c r="HVN196" s="478"/>
      <c r="HVO196" s="478"/>
      <c r="HVP196" s="478"/>
      <c r="HVQ196" s="478"/>
      <c r="HVR196" s="478"/>
      <c r="HVS196" s="478"/>
      <c r="HVT196" s="478"/>
      <c r="HVU196" s="478"/>
      <c r="HVV196" s="478"/>
      <c r="HVW196" s="478"/>
      <c r="HVX196" s="478"/>
      <c r="HVY196" s="478"/>
      <c r="HVZ196" s="478"/>
      <c r="HWA196" s="478"/>
      <c r="HWB196" s="478"/>
      <c r="HWC196" s="478"/>
      <c r="HWD196" s="478"/>
      <c r="HWE196" s="478"/>
      <c r="HWF196" s="478"/>
      <c r="HWG196" s="478"/>
      <c r="HWH196" s="478"/>
      <c r="HWI196" s="478"/>
      <c r="HWJ196" s="478"/>
      <c r="HWK196" s="478"/>
      <c r="HWL196" s="478"/>
      <c r="HWM196" s="478"/>
      <c r="HWN196" s="478"/>
      <c r="HWO196" s="478"/>
      <c r="HWP196" s="478"/>
      <c r="HWQ196" s="478"/>
      <c r="HWR196" s="478"/>
      <c r="HWS196" s="478"/>
      <c r="HWT196" s="478"/>
      <c r="HWU196" s="478"/>
      <c r="HWV196" s="478"/>
      <c r="HWW196" s="478"/>
      <c r="HWX196" s="478"/>
      <c r="HWY196" s="478"/>
      <c r="HWZ196" s="478"/>
      <c r="HXA196" s="478"/>
      <c r="HXB196" s="478"/>
      <c r="HXC196" s="478"/>
      <c r="HXD196" s="478"/>
      <c r="HXE196" s="478"/>
      <c r="HXF196" s="478"/>
      <c r="HXG196" s="478"/>
      <c r="HXH196" s="478"/>
      <c r="HXI196" s="478"/>
      <c r="HXJ196" s="478"/>
      <c r="HXK196" s="478"/>
      <c r="HXL196" s="478"/>
      <c r="HXM196" s="478"/>
      <c r="HXN196" s="478"/>
      <c r="HXO196" s="478"/>
      <c r="HXP196" s="478"/>
      <c r="HXQ196" s="478"/>
      <c r="HXR196" s="478"/>
      <c r="HXS196" s="478"/>
      <c r="HXT196" s="478"/>
      <c r="HXU196" s="478"/>
      <c r="HXV196" s="478"/>
      <c r="HXW196" s="478"/>
      <c r="HXX196" s="478"/>
      <c r="HXY196" s="478"/>
      <c r="HXZ196" s="478"/>
      <c r="HYA196" s="478"/>
      <c r="HYB196" s="478"/>
      <c r="HYC196" s="478"/>
      <c r="HYD196" s="478"/>
      <c r="HYE196" s="478"/>
      <c r="HYF196" s="478"/>
      <c r="HYG196" s="478"/>
      <c r="HYH196" s="478"/>
      <c r="HYI196" s="478"/>
      <c r="HYJ196" s="478"/>
      <c r="HYK196" s="478"/>
      <c r="HYL196" s="478"/>
      <c r="HYM196" s="478"/>
      <c r="HYN196" s="478"/>
      <c r="HYO196" s="478"/>
      <c r="HYP196" s="478"/>
      <c r="HYQ196" s="478"/>
      <c r="HYR196" s="478"/>
      <c r="HYS196" s="478"/>
      <c r="HYT196" s="478"/>
      <c r="HYU196" s="478"/>
      <c r="HYV196" s="478"/>
      <c r="HYW196" s="478"/>
      <c r="HYX196" s="478"/>
      <c r="HYY196" s="478"/>
      <c r="HYZ196" s="478"/>
      <c r="HZA196" s="478"/>
      <c r="HZB196" s="478"/>
      <c r="HZC196" s="478"/>
      <c r="HZD196" s="478"/>
      <c r="HZE196" s="478"/>
      <c r="HZF196" s="478"/>
      <c r="HZG196" s="478"/>
      <c r="HZH196" s="478"/>
      <c r="HZI196" s="478"/>
      <c r="HZJ196" s="478"/>
      <c r="HZK196" s="478"/>
      <c r="HZL196" s="478"/>
      <c r="HZM196" s="478"/>
      <c r="HZN196" s="478"/>
      <c r="HZO196" s="478"/>
      <c r="HZP196" s="478"/>
      <c r="HZQ196" s="478"/>
      <c r="HZR196" s="478"/>
      <c r="HZS196" s="478"/>
      <c r="HZT196" s="478"/>
      <c r="HZU196" s="478"/>
      <c r="HZV196" s="478"/>
      <c r="HZW196" s="478"/>
      <c r="HZX196" s="478"/>
      <c r="HZY196" s="478"/>
      <c r="HZZ196" s="478"/>
      <c r="IAA196" s="478"/>
      <c r="IAB196" s="478"/>
      <c r="IAC196" s="478"/>
      <c r="IAD196" s="478"/>
      <c r="IAE196" s="478"/>
      <c r="IAF196" s="478"/>
      <c r="IAG196" s="478"/>
      <c r="IAH196" s="478"/>
      <c r="IAI196" s="478"/>
      <c r="IAJ196" s="478"/>
      <c r="IAK196" s="478"/>
      <c r="IAL196" s="478"/>
      <c r="IAM196" s="478"/>
      <c r="IAN196" s="478"/>
      <c r="IAO196" s="478"/>
      <c r="IAP196" s="478"/>
      <c r="IAQ196" s="478"/>
      <c r="IAR196" s="478"/>
      <c r="IAS196" s="478"/>
      <c r="IAT196" s="478"/>
      <c r="IAU196" s="478"/>
      <c r="IAV196" s="478"/>
      <c r="IAW196" s="478"/>
      <c r="IAX196" s="478"/>
      <c r="IAY196" s="478"/>
      <c r="IAZ196" s="478"/>
      <c r="IBA196" s="478"/>
      <c r="IBB196" s="478"/>
      <c r="IBC196" s="478"/>
      <c r="IBD196" s="478"/>
      <c r="IBE196" s="478"/>
      <c r="IBF196" s="478"/>
      <c r="IBG196" s="478"/>
      <c r="IBH196" s="478"/>
      <c r="IBI196" s="478"/>
      <c r="IBJ196" s="478"/>
      <c r="IBK196" s="478"/>
      <c r="IBL196" s="478"/>
      <c r="IBM196" s="478"/>
      <c r="IBN196" s="478"/>
      <c r="IBO196" s="478"/>
      <c r="IBP196" s="478"/>
      <c r="IBQ196" s="478"/>
      <c r="IBR196" s="478"/>
      <c r="IBS196" s="478"/>
      <c r="IBT196" s="478"/>
      <c r="IBU196" s="478"/>
      <c r="IBV196" s="478"/>
      <c r="IBW196" s="478"/>
      <c r="IBX196" s="478"/>
      <c r="IBY196" s="478"/>
      <c r="IBZ196" s="478"/>
      <c r="ICA196" s="478"/>
      <c r="ICB196" s="478"/>
      <c r="ICC196" s="478"/>
      <c r="ICD196" s="478"/>
      <c r="ICE196" s="478"/>
      <c r="ICF196" s="478"/>
      <c r="ICG196" s="478"/>
      <c r="ICH196" s="478"/>
      <c r="ICI196" s="478"/>
      <c r="ICJ196" s="478"/>
      <c r="ICK196" s="478"/>
      <c r="ICL196" s="478"/>
      <c r="ICM196" s="478"/>
      <c r="ICN196" s="478"/>
      <c r="ICO196" s="478"/>
      <c r="ICP196" s="478"/>
      <c r="ICQ196" s="478"/>
      <c r="ICR196" s="478"/>
      <c r="ICS196" s="478"/>
      <c r="ICT196" s="478"/>
      <c r="ICU196" s="478"/>
      <c r="ICV196" s="478"/>
      <c r="ICW196" s="478"/>
      <c r="ICX196" s="478"/>
      <c r="ICY196" s="478"/>
      <c r="ICZ196" s="478"/>
      <c r="IDA196" s="478"/>
      <c r="IDB196" s="478"/>
      <c r="IDC196" s="478"/>
      <c r="IDD196" s="478"/>
      <c r="IDE196" s="478"/>
      <c r="IDF196" s="478"/>
      <c r="IDG196" s="478"/>
      <c r="IDH196" s="478"/>
      <c r="IDI196" s="478"/>
      <c r="IDJ196" s="478"/>
      <c r="IDK196" s="478"/>
      <c r="IDL196" s="478"/>
      <c r="IDM196" s="478"/>
      <c r="IDN196" s="478"/>
      <c r="IDO196" s="478"/>
      <c r="IDP196" s="478"/>
      <c r="IDQ196" s="478"/>
      <c r="IDR196" s="478"/>
      <c r="IDS196" s="478"/>
      <c r="IDT196" s="478"/>
      <c r="IDU196" s="478"/>
      <c r="IDV196" s="478"/>
      <c r="IDW196" s="478"/>
      <c r="IDX196" s="478"/>
      <c r="IDY196" s="478"/>
      <c r="IDZ196" s="478"/>
      <c r="IEA196" s="478"/>
      <c r="IEB196" s="478"/>
      <c r="IEC196" s="478"/>
      <c r="IED196" s="478"/>
      <c r="IEE196" s="478"/>
      <c r="IEF196" s="478"/>
      <c r="IEG196" s="478"/>
      <c r="IEH196" s="478"/>
      <c r="IEI196" s="478"/>
      <c r="IEJ196" s="478"/>
      <c r="IEK196" s="478"/>
      <c r="IEL196" s="478"/>
      <c r="IEM196" s="478"/>
      <c r="IEN196" s="478"/>
      <c r="IEO196" s="478"/>
      <c r="IEP196" s="478"/>
      <c r="IEQ196" s="478"/>
      <c r="IER196" s="478"/>
      <c r="IES196" s="478"/>
      <c r="IET196" s="478"/>
      <c r="IEU196" s="478"/>
      <c r="IEV196" s="478"/>
      <c r="IEW196" s="478"/>
      <c r="IEX196" s="478"/>
      <c r="IEY196" s="478"/>
      <c r="IEZ196" s="478"/>
      <c r="IFA196" s="478"/>
      <c r="IFB196" s="478"/>
      <c r="IFC196" s="478"/>
      <c r="IFD196" s="478"/>
      <c r="IFE196" s="478"/>
      <c r="IFF196" s="478"/>
      <c r="IFG196" s="478"/>
      <c r="IFH196" s="478"/>
      <c r="IFI196" s="478"/>
      <c r="IFJ196" s="478"/>
      <c r="IFK196" s="478"/>
      <c r="IFL196" s="478"/>
      <c r="IFM196" s="478"/>
      <c r="IFN196" s="478"/>
      <c r="IFO196" s="478"/>
      <c r="IFP196" s="478"/>
      <c r="IFQ196" s="478"/>
      <c r="IFR196" s="478"/>
      <c r="IFS196" s="478"/>
      <c r="IFT196" s="478"/>
      <c r="IFU196" s="478"/>
      <c r="IFV196" s="478"/>
      <c r="IFW196" s="478"/>
      <c r="IFX196" s="478"/>
      <c r="IFY196" s="478"/>
      <c r="IFZ196" s="478"/>
      <c r="IGA196" s="478"/>
      <c r="IGB196" s="478"/>
      <c r="IGC196" s="478"/>
      <c r="IGD196" s="478"/>
      <c r="IGE196" s="478"/>
      <c r="IGF196" s="478"/>
      <c r="IGG196" s="478"/>
      <c r="IGH196" s="478"/>
      <c r="IGI196" s="478"/>
      <c r="IGJ196" s="478"/>
      <c r="IGK196" s="478"/>
      <c r="IGL196" s="478"/>
      <c r="IGM196" s="478"/>
      <c r="IGN196" s="478"/>
      <c r="IGO196" s="478"/>
      <c r="IGP196" s="478"/>
      <c r="IGQ196" s="478"/>
      <c r="IGR196" s="478"/>
      <c r="IGS196" s="478"/>
      <c r="IGT196" s="478"/>
      <c r="IGU196" s="478"/>
      <c r="IGV196" s="478"/>
      <c r="IGW196" s="478"/>
      <c r="IGX196" s="478"/>
      <c r="IGY196" s="478"/>
      <c r="IGZ196" s="478"/>
      <c r="IHA196" s="478"/>
      <c r="IHB196" s="478"/>
      <c r="IHC196" s="478"/>
      <c r="IHD196" s="478"/>
      <c r="IHE196" s="478"/>
      <c r="IHF196" s="478"/>
      <c r="IHG196" s="478"/>
      <c r="IHH196" s="478"/>
      <c r="IHI196" s="478"/>
      <c r="IHJ196" s="478"/>
      <c r="IHK196" s="478"/>
      <c r="IHL196" s="478"/>
      <c r="IHM196" s="478"/>
      <c r="IHN196" s="478"/>
      <c r="IHO196" s="478"/>
      <c r="IHP196" s="478"/>
      <c r="IHQ196" s="478"/>
      <c r="IHR196" s="478"/>
      <c r="IHS196" s="478"/>
      <c r="IHT196" s="478"/>
      <c r="IHU196" s="478"/>
      <c r="IHV196" s="478"/>
      <c r="IHW196" s="478"/>
      <c r="IHX196" s="478"/>
      <c r="IHY196" s="478"/>
      <c r="IHZ196" s="478"/>
      <c r="IIA196" s="478"/>
      <c r="IIB196" s="478"/>
      <c r="IIC196" s="478"/>
      <c r="IID196" s="478"/>
      <c r="IIE196" s="478"/>
      <c r="IIF196" s="478"/>
      <c r="IIG196" s="478"/>
      <c r="IIH196" s="478"/>
      <c r="III196" s="478"/>
      <c r="IIJ196" s="478"/>
      <c r="IIK196" s="478"/>
      <c r="IIL196" s="478"/>
      <c r="IIM196" s="478"/>
      <c r="IIN196" s="478"/>
      <c r="IIO196" s="478"/>
      <c r="IIP196" s="478"/>
      <c r="IIQ196" s="478"/>
      <c r="IIR196" s="478"/>
      <c r="IIS196" s="478"/>
      <c r="IIT196" s="478"/>
      <c r="IIU196" s="478"/>
      <c r="IIV196" s="478"/>
      <c r="IIW196" s="478"/>
      <c r="IIX196" s="478"/>
      <c r="IIY196" s="478"/>
      <c r="IIZ196" s="478"/>
      <c r="IJA196" s="478"/>
      <c r="IJB196" s="478"/>
      <c r="IJC196" s="478"/>
      <c r="IJD196" s="478"/>
      <c r="IJE196" s="478"/>
      <c r="IJF196" s="478"/>
      <c r="IJG196" s="478"/>
      <c r="IJH196" s="478"/>
      <c r="IJI196" s="478"/>
      <c r="IJJ196" s="478"/>
      <c r="IJK196" s="478"/>
      <c r="IJL196" s="478"/>
      <c r="IJM196" s="478"/>
      <c r="IJN196" s="478"/>
      <c r="IJO196" s="478"/>
      <c r="IJP196" s="478"/>
      <c r="IJQ196" s="478"/>
      <c r="IJR196" s="478"/>
      <c r="IJS196" s="478"/>
      <c r="IJT196" s="478"/>
      <c r="IJU196" s="478"/>
      <c r="IJV196" s="478"/>
      <c r="IJW196" s="478"/>
      <c r="IJX196" s="478"/>
      <c r="IJY196" s="478"/>
      <c r="IJZ196" s="478"/>
      <c r="IKA196" s="478"/>
      <c r="IKB196" s="478"/>
      <c r="IKC196" s="478"/>
      <c r="IKD196" s="478"/>
      <c r="IKE196" s="478"/>
      <c r="IKF196" s="478"/>
      <c r="IKG196" s="478"/>
      <c r="IKH196" s="478"/>
      <c r="IKI196" s="478"/>
      <c r="IKJ196" s="478"/>
      <c r="IKK196" s="478"/>
      <c r="IKL196" s="478"/>
      <c r="IKM196" s="478"/>
      <c r="IKN196" s="478"/>
      <c r="IKO196" s="478"/>
      <c r="IKP196" s="478"/>
      <c r="IKQ196" s="478"/>
      <c r="IKR196" s="478"/>
      <c r="IKS196" s="478"/>
      <c r="IKT196" s="478"/>
      <c r="IKU196" s="478"/>
      <c r="IKV196" s="478"/>
      <c r="IKW196" s="478"/>
      <c r="IKX196" s="478"/>
      <c r="IKY196" s="478"/>
      <c r="IKZ196" s="478"/>
      <c r="ILA196" s="478"/>
      <c r="ILB196" s="478"/>
      <c r="ILC196" s="478"/>
      <c r="ILD196" s="478"/>
      <c r="ILE196" s="478"/>
      <c r="ILF196" s="478"/>
      <c r="ILG196" s="478"/>
      <c r="ILH196" s="478"/>
      <c r="ILI196" s="478"/>
      <c r="ILJ196" s="478"/>
      <c r="ILK196" s="478"/>
      <c r="ILL196" s="478"/>
      <c r="ILM196" s="478"/>
      <c r="ILN196" s="478"/>
      <c r="ILO196" s="478"/>
      <c r="ILP196" s="478"/>
      <c r="ILQ196" s="478"/>
      <c r="ILR196" s="478"/>
      <c r="ILS196" s="478"/>
      <c r="ILT196" s="478"/>
      <c r="ILU196" s="478"/>
      <c r="ILV196" s="478"/>
      <c r="ILW196" s="478"/>
      <c r="ILX196" s="478"/>
      <c r="ILY196" s="478"/>
      <c r="ILZ196" s="478"/>
      <c r="IMA196" s="478"/>
      <c r="IMB196" s="478"/>
      <c r="IMC196" s="478"/>
      <c r="IMD196" s="478"/>
      <c r="IME196" s="478"/>
      <c r="IMF196" s="478"/>
      <c r="IMG196" s="478"/>
      <c r="IMH196" s="478"/>
      <c r="IMI196" s="478"/>
      <c r="IMJ196" s="478"/>
      <c r="IMK196" s="478"/>
      <c r="IML196" s="478"/>
      <c r="IMM196" s="478"/>
      <c r="IMN196" s="478"/>
      <c r="IMO196" s="478"/>
      <c r="IMP196" s="478"/>
      <c r="IMQ196" s="478"/>
      <c r="IMR196" s="478"/>
      <c r="IMS196" s="478"/>
      <c r="IMT196" s="478"/>
      <c r="IMU196" s="478"/>
      <c r="IMV196" s="478"/>
      <c r="IMW196" s="478"/>
      <c r="IMX196" s="478"/>
      <c r="IMY196" s="478"/>
      <c r="IMZ196" s="478"/>
      <c r="INA196" s="478"/>
      <c r="INB196" s="478"/>
      <c r="INC196" s="478"/>
      <c r="IND196" s="478"/>
      <c r="INE196" s="478"/>
      <c r="INF196" s="478"/>
      <c r="ING196" s="478"/>
      <c r="INH196" s="478"/>
      <c r="INI196" s="478"/>
      <c r="INJ196" s="478"/>
      <c r="INK196" s="478"/>
      <c r="INL196" s="478"/>
      <c r="INM196" s="478"/>
      <c r="INN196" s="478"/>
      <c r="INO196" s="478"/>
      <c r="INP196" s="478"/>
      <c r="INQ196" s="478"/>
      <c r="INR196" s="478"/>
      <c r="INS196" s="478"/>
      <c r="INT196" s="478"/>
      <c r="INU196" s="478"/>
      <c r="INV196" s="478"/>
      <c r="INW196" s="478"/>
      <c r="INX196" s="478"/>
      <c r="INY196" s="478"/>
      <c r="INZ196" s="478"/>
      <c r="IOA196" s="478"/>
      <c r="IOB196" s="478"/>
      <c r="IOC196" s="478"/>
      <c r="IOD196" s="478"/>
      <c r="IOE196" s="478"/>
      <c r="IOF196" s="478"/>
      <c r="IOG196" s="478"/>
      <c r="IOH196" s="478"/>
      <c r="IOI196" s="478"/>
      <c r="IOJ196" s="478"/>
      <c r="IOK196" s="478"/>
      <c r="IOL196" s="478"/>
      <c r="IOM196" s="478"/>
      <c r="ION196" s="478"/>
      <c r="IOO196" s="478"/>
      <c r="IOP196" s="478"/>
      <c r="IOQ196" s="478"/>
      <c r="IOR196" s="478"/>
      <c r="IOS196" s="478"/>
      <c r="IOT196" s="478"/>
      <c r="IOU196" s="478"/>
      <c r="IOV196" s="478"/>
      <c r="IOW196" s="478"/>
      <c r="IOX196" s="478"/>
      <c r="IOY196" s="478"/>
      <c r="IOZ196" s="478"/>
      <c r="IPA196" s="478"/>
      <c r="IPB196" s="478"/>
      <c r="IPC196" s="478"/>
      <c r="IPD196" s="478"/>
      <c r="IPE196" s="478"/>
      <c r="IPF196" s="478"/>
      <c r="IPG196" s="478"/>
      <c r="IPH196" s="478"/>
      <c r="IPI196" s="478"/>
      <c r="IPJ196" s="478"/>
      <c r="IPK196" s="478"/>
      <c r="IPL196" s="478"/>
      <c r="IPM196" s="478"/>
      <c r="IPN196" s="478"/>
      <c r="IPO196" s="478"/>
      <c r="IPP196" s="478"/>
      <c r="IPQ196" s="478"/>
      <c r="IPR196" s="478"/>
      <c r="IPS196" s="478"/>
      <c r="IPT196" s="478"/>
      <c r="IPU196" s="478"/>
      <c r="IPV196" s="478"/>
      <c r="IPW196" s="478"/>
      <c r="IPX196" s="478"/>
      <c r="IPY196" s="478"/>
      <c r="IPZ196" s="478"/>
      <c r="IQA196" s="478"/>
      <c r="IQB196" s="478"/>
      <c r="IQC196" s="478"/>
      <c r="IQD196" s="478"/>
      <c r="IQE196" s="478"/>
      <c r="IQF196" s="478"/>
      <c r="IQG196" s="478"/>
      <c r="IQH196" s="478"/>
      <c r="IQI196" s="478"/>
      <c r="IQJ196" s="478"/>
      <c r="IQK196" s="478"/>
      <c r="IQL196" s="478"/>
      <c r="IQM196" s="478"/>
      <c r="IQN196" s="478"/>
      <c r="IQO196" s="478"/>
      <c r="IQP196" s="478"/>
      <c r="IQQ196" s="478"/>
      <c r="IQR196" s="478"/>
      <c r="IQS196" s="478"/>
      <c r="IQT196" s="478"/>
      <c r="IQU196" s="478"/>
      <c r="IQV196" s="478"/>
      <c r="IQW196" s="478"/>
      <c r="IQX196" s="478"/>
      <c r="IQY196" s="478"/>
      <c r="IQZ196" s="478"/>
      <c r="IRA196" s="478"/>
      <c r="IRB196" s="478"/>
      <c r="IRC196" s="478"/>
      <c r="IRD196" s="478"/>
      <c r="IRE196" s="478"/>
      <c r="IRF196" s="478"/>
      <c r="IRG196" s="478"/>
      <c r="IRH196" s="478"/>
      <c r="IRI196" s="478"/>
      <c r="IRJ196" s="478"/>
      <c r="IRK196" s="478"/>
      <c r="IRL196" s="478"/>
      <c r="IRM196" s="478"/>
      <c r="IRN196" s="478"/>
      <c r="IRO196" s="478"/>
      <c r="IRP196" s="478"/>
      <c r="IRQ196" s="478"/>
      <c r="IRR196" s="478"/>
      <c r="IRS196" s="478"/>
      <c r="IRT196" s="478"/>
      <c r="IRU196" s="478"/>
      <c r="IRV196" s="478"/>
      <c r="IRW196" s="478"/>
      <c r="IRX196" s="478"/>
      <c r="IRY196" s="478"/>
      <c r="IRZ196" s="478"/>
      <c r="ISA196" s="478"/>
      <c r="ISB196" s="478"/>
      <c r="ISC196" s="478"/>
      <c r="ISD196" s="478"/>
      <c r="ISE196" s="478"/>
      <c r="ISF196" s="478"/>
      <c r="ISG196" s="478"/>
      <c r="ISH196" s="478"/>
      <c r="ISI196" s="478"/>
      <c r="ISJ196" s="478"/>
      <c r="ISK196" s="478"/>
      <c r="ISL196" s="478"/>
      <c r="ISM196" s="478"/>
      <c r="ISN196" s="478"/>
      <c r="ISO196" s="478"/>
      <c r="ISP196" s="478"/>
      <c r="ISQ196" s="478"/>
      <c r="ISR196" s="478"/>
      <c r="ISS196" s="478"/>
      <c r="IST196" s="478"/>
      <c r="ISU196" s="478"/>
      <c r="ISV196" s="478"/>
      <c r="ISW196" s="478"/>
      <c r="ISX196" s="478"/>
      <c r="ISY196" s="478"/>
      <c r="ISZ196" s="478"/>
      <c r="ITA196" s="478"/>
      <c r="ITB196" s="478"/>
      <c r="ITC196" s="478"/>
      <c r="ITD196" s="478"/>
      <c r="ITE196" s="478"/>
      <c r="ITF196" s="478"/>
      <c r="ITG196" s="478"/>
      <c r="ITH196" s="478"/>
      <c r="ITI196" s="478"/>
      <c r="ITJ196" s="478"/>
      <c r="ITK196" s="478"/>
      <c r="ITL196" s="478"/>
      <c r="ITM196" s="478"/>
      <c r="ITN196" s="478"/>
      <c r="ITO196" s="478"/>
      <c r="ITP196" s="478"/>
      <c r="ITQ196" s="478"/>
      <c r="ITR196" s="478"/>
      <c r="ITS196" s="478"/>
      <c r="ITT196" s="478"/>
      <c r="ITU196" s="478"/>
      <c r="ITV196" s="478"/>
      <c r="ITW196" s="478"/>
      <c r="ITX196" s="478"/>
      <c r="ITY196" s="478"/>
      <c r="ITZ196" s="478"/>
      <c r="IUA196" s="478"/>
      <c r="IUB196" s="478"/>
      <c r="IUC196" s="478"/>
      <c r="IUD196" s="478"/>
      <c r="IUE196" s="478"/>
      <c r="IUF196" s="478"/>
      <c r="IUG196" s="478"/>
      <c r="IUH196" s="478"/>
      <c r="IUI196" s="478"/>
      <c r="IUJ196" s="478"/>
      <c r="IUK196" s="478"/>
      <c r="IUL196" s="478"/>
      <c r="IUM196" s="478"/>
      <c r="IUN196" s="478"/>
      <c r="IUO196" s="478"/>
      <c r="IUP196" s="478"/>
      <c r="IUQ196" s="478"/>
      <c r="IUR196" s="478"/>
      <c r="IUS196" s="478"/>
      <c r="IUT196" s="478"/>
      <c r="IUU196" s="478"/>
      <c r="IUV196" s="478"/>
      <c r="IUW196" s="478"/>
      <c r="IUX196" s="478"/>
      <c r="IUY196" s="478"/>
      <c r="IUZ196" s="478"/>
      <c r="IVA196" s="478"/>
      <c r="IVB196" s="478"/>
      <c r="IVC196" s="478"/>
      <c r="IVD196" s="478"/>
      <c r="IVE196" s="478"/>
      <c r="IVF196" s="478"/>
      <c r="IVG196" s="478"/>
      <c r="IVH196" s="478"/>
      <c r="IVI196" s="478"/>
      <c r="IVJ196" s="478"/>
      <c r="IVK196" s="478"/>
      <c r="IVL196" s="478"/>
      <c r="IVM196" s="478"/>
      <c r="IVN196" s="478"/>
      <c r="IVO196" s="478"/>
      <c r="IVP196" s="478"/>
      <c r="IVQ196" s="478"/>
      <c r="IVR196" s="478"/>
      <c r="IVS196" s="478"/>
      <c r="IVT196" s="478"/>
      <c r="IVU196" s="478"/>
      <c r="IVV196" s="478"/>
      <c r="IVW196" s="478"/>
      <c r="IVX196" s="478"/>
      <c r="IVY196" s="478"/>
      <c r="IVZ196" s="478"/>
      <c r="IWA196" s="478"/>
      <c r="IWB196" s="478"/>
      <c r="IWC196" s="478"/>
      <c r="IWD196" s="478"/>
      <c r="IWE196" s="478"/>
      <c r="IWF196" s="478"/>
      <c r="IWG196" s="478"/>
      <c r="IWH196" s="478"/>
      <c r="IWI196" s="478"/>
      <c r="IWJ196" s="478"/>
      <c r="IWK196" s="478"/>
      <c r="IWL196" s="478"/>
      <c r="IWM196" s="478"/>
      <c r="IWN196" s="478"/>
      <c r="IWO196" s="478"/>
      <c r="IWP196" s="478"/>
      <c r="IWQ196" s="478"/>
      <c r="IWR196" s="478"/>
      <c r="IWS196" s="478"/>
      <c r="IWT196" s="478"/>
      <c r="IWU196" s="478"/>
      <c r="IWV196" s="478"/>
      <c r="IWW196" s="478"/>
      <c r="IWX196" s="478"/>
      <c r="IWY196" s="478"/>
      <c r="IWZ196" s="478"/>
      <c r="IXA196" s="478"/>
      <c r="IXB196" s="478"/>
      <c r="IXC196" s="478"/>
      <c r="IXD196" s="478"/>
      <c r="IXE196" s="478"/>
      <c r="IXF196" s="478"/>
      <c r="IXG196" s="478"/>
      <c r="IXH196" s="478"/>
      <c r="IXI196" s="478"/>
      <c r="IXJ196" s="478"/>
      <c r="IXK196" s="478"/>
      <c r="IXL196" s="478"/>
      <c r="IXM196" s="478"/>
      <c r="IXN196" s="478"/>
      <c r="IXO196" s="478"/>
      <c r="IXP196" s="478"/>
      <c r="IXQ196" s="478"/>
      <c r="IXR196" s="478"/>
      <c r="IXS196" s="478"/>
      <c r="IXT196" s="478"/>
      <c r="IXU196" s="478"/>
      <c r="IXV196" s="478"/>
      <c r="IXW196" s="478"/>
      <c r="IXX196" s="478"/>
      <c r="IXY196" s="478"/>
      <c r="IXZ196" s="478"/>
      <c r="IYA196" s="478"/>
      <c r="IYB196" s="478"/>
      <c r="IYC196" s="478"/>
      <c r="IYD196" s="478"/>
      <c r="IYE196" s="478"/>
      <c r="IYF196" s="478"/>
      <c r="IYG196" s="478"/>
      <c r="IYH196" s="478"/>
      <c r="IYI196" s="478"/>
      <c r="IYJ196" s="478"/>
      <c r="IYK196" s="478"/>
      <c r="IYL196" s="478"/>
      <c r="IYM196" s="478"/>
      <c r="IYN196" s="478"/>
      <c r="IYO196" s="478"/>
      <c r="IYP196" s="478"/>
      <c r="IYQ196" s="478"/>
      <c r="IYR196" s="478"/>
      <c r="IYS196" s="478"/>
      <c r="IYT196" s="478"/>
      <c r="IYU196" s="478"/>
      <c r="IYV196" s="478"/>
      <c r="IYW196" s="478"/>
      <c r="IYX196" s="478"/>
      <c r="IYY196" s="478"/>
      <c r="IYZ196" s="478"/>
      <c r="IZA196" s="478"/>
      <c r="IZB196" s="478"/>
      <c r="IZC196" s="478"/>
      <c r="IZD196" s="478"/>
      <c r="IZE196" s="478"/>
      <c r="IZF196" s="478"/>
      <c r="IZG196" s="478"/>
      <c r="IZH196" s="478"/>
      <c r="IZI196" s="478"/>
      <c r="IZJ196" s="478"/>
      <c r="IZK196" s="478"/>
      <c r="IZL196" s="478"/>
      <c r="IZM196" s="478"/>
      <c r="IZN196" s="478"/>
      <c r="IZO196" s="478"/>
      <c r="IZP196" s="478"/>
      <c r="IZQ196" s="478"/>
      <c r="IZR196" s="478"/>
      <c r="IZS196" s="478"/>
      <c r="IZT196" s="478"/>
      <c r="IZU196" s="478"/>
      <c r="IZV196" s="478"/>
      <c r="IZW196" s="478"/>
      <c r="IZX196" s="478"/>
      <c r="IZY196" s="478"/>
      <c r="IZZ196" s="478"/>
      <c r="JAA196" s="478"/>
      <c r="JAB196" s="478"/>
      <c r="JAC196" s="478"/>
      <c r="JAD196" s="478"/>
      <c r="JAE196" s="478"/>
      <c r="JAF196" s="478"/>
      <c r="JAG196" s="478"/>
      <c r="JAH196" s="478"/>
      <c r="JAI196" s="478"/>
      <c r="JAJ196" s="478"/>
      <c r="JAK196" s="478"/>
      <c r="JAL196" s="478"/>
      <c r="JAM196" s="478"/>
      <c r="JAN196" s="478"/>
      <c r="JAO196" s="478"/>
      <c r="JAP196" s="478"/>
      <c r="JAQ196" s="478"/>
      <c r="JAR196" s="478"/>
      <c r="JAS196" s="478"/>
      <c r="JAT196" s="478"/>
      <c r="JAU196" s="478"/>
      <c r="JAV196" s="478"/>
      <c r="JAW196" s="478"/>
      <c r="JAX196" s="478"/>
      <c r="JAY196" s="478"/>
      <c r="JAZ196" s="478"/>
      <c r="JBA196" s="478"/>
      <c r="JBB196" s="478"/>
      <c r="JBC196" s="478"/>
      <c r="JBD196" s="478"/>
      <c r="JBE196" s="478"/>
      <c r="JBF196" s="478"/>
      <c r="JBG196" s="478"/>
      <c r="JBH196" s="478"/>
      <c r="JBI196" s="478"/>
      <c r="JBJ196" s="478"/>
      <c r="JBK196" s="478"/>
      <c r="JBL196" s="478"/>
      <c r="JBM196" s="478"/>
      <c r="JBN196" s="478"/>
      <c r="JBO196" s="478"/>
      <c r="JBP196" s="478"/>
      <c r="JBQ196" s="478"/>
      <c r="JBR196" s="478"/>
      <c r="JBS196" s="478"/>
      <c r="JBT196" s="478"/>
      <c r="JBU196" s="478"/>
      <c r="JBV196" s="478"/>
      <c r="JBW196" s="478"/>
      <c r="JBX196" s="478"/>
      <c r="JBY196" s="478"/>
      <c r="JBZ196" s="478"/>
      <c r="JCA196" s="478"/>
      <c r="JCB196" s="478"/>
      <c r="JCC196" s="478"/>
      <c r="JCD196" s="478"/>
      <c r="JCE196" s="478"/>
      <c r="JCF196" s="478"/>
      <c r="JCG196" s="478"/>
      <c r="JCH196" s="478"/>
      <c r="JCI196" s="478"/>
      <c r="JCJ196" s="478"/>
      <c r="JCK196" s="478"/>
      <c r="JCL196" s="478"/>
      <c r="JCM196" s="478"/>
      <c r="JCN196" s="478"/>
      <c r="JCO196" s="478"/>
      <c r="JCP196" s="478"/>
      <c r="JCQ196" s="478"/>
      <c r="JCR196" s="478"/>
      <c r="JCS196" s="478"/>
      <c r="JCT196" s="478"/>
      <c r="JCU196" s="478"/>
      <c r="JCV196" s="478"/>
      <c r="JCW196" s="478"/>
      <c r="JCX196" s="478"/>
      <c r="JCY196" s="478"/>
      <c r="JCZ196" s="478"/>
      <c r="JDA196" s="478"/>
      <c r="JDB196" s="478"/>
      <c r="JDC196" s="478"/>
      <c r="JDD196" s="478"/>
      <c r="JDE196" s="478"/>
      <c r="JDF196" s="478"/>
      <c r="JDG196" s="478"/>
      <c r="JDH196" s="478"/>
      <c r="JDI196" s="478"/>
      <c r="JDJ196" s="478"/>
      <c r="JDK196" s="478"/>
      <c r="JDL196" s="478"/>
      <c r="JDM196" s="478"/>
      <c r="JDN196" s="478"/>
      <c r="JDO196" s="478"/>
      <c r="JDP196" s="478"/>
      <c r="JDQ196" s="478"/>
      <c r="JDR196" s="478"/>
      <c r="JDS196" s="478"/>
      <c r="JDT196" s="478"/>
      <c r="JDU196" s="478"/>
      <c r="JDV196" s="478"/>
      <c r="JDW196" s="478"/>
      <c r="JDX196" s="478"/>
      <c r="JDY196" s="478"/>
      <c r="JDZ196" s="478"/>
      <c r="JEA196" s="478"/>
      <c r="JEB196" s="478"/>
      <c r="JEC196" s="478"/>
      <c r="JED196" s="478"/>
      <c r="JEE196" s="478"/>
      <c r="JEF196" s="478"/>
      <c r="JEG196" s="478"/>
      <c r="JEH196" s="478"/>
      <c r="JEI196" s="478"/>
      <c r="JEJ196" s="478"/>
      <c r="JEK196" s="478"/>
      <c r="JEL196" s="478"/>
      <c r="JEM196" s="478"/>
      <c r="JEN196" s="478"/>
      <c r="JEO196" s="478"/>
      <c r="JEP196" s="478"/>
      <c r="JEQ196" s="478"/>
      <c r="JER196" s="478"/>
      <c r="JES196" s="478"/>
      <c r="JET196" s="478"/>
      <c r="JEU196" s="478"/>
      <c r="JEV196" s="478"/>
      <c r="JEW196" s="478"/>
      <c r="JEX196" s="478"/>
      <c r="JEY196" s="478"/>
      <c r="JEZ196" s="478"/>
      <c r="JFA196" s="478"/>
      <c r="JFB196" s="478"/>
      <c r="JFC196" s="478"/>
      <c r="JFD196" s="478"/>
      <c r="JFE196" s="478"/>
      <c r="JFF196" s="478"/>
      <c r="JFG196" s="478"/>
      <c r="JFH196" s="478"/>
      <c r="JFI196" s="478"/>
      <c r="JFJ196" s="478"/>
      <c r="JFK196" s="478"/>
      <c r="JFL196" s="478"/>
      <c r="JFM196" s="478"/>
      <c r="JFN196" s="478"/>
      <c r="JFO196" s="478"/>
      <c r="JFP196" s="478"/>
      <c r="JFQ196" s="478"/>
      <c r="JFR196" s="478"/>
      <c r="JFS196" s="478"/>
      <c r="JFT196" s="478"/>
      <c r="JFU196" s="478"/>
      <c r="JFV196" s="478"/>
      <c r="JFW196" s="478"/>
      <c r="JFX196" s="478"/>
      <c r="JFY196" s="478"/>
      <c r="JFZ196" s="478"/>
      <c r="JGA196" s="478"/>
      <c r="JGB196" s="478"/>
      <c r="JGC196" s="478"/>
      <c r="JGD196" s="478"/>
      <c r="JGE196" s="478"/>
      <c r="JGF196" s="478"/>
      <c r="JGG196" s="478"/>
      <c r="JGH196" s="478"/>
      <c r="JGI196" s="478"/>
      <c r="JGJ196" s="478"/>
      <c r="JGK196" s="478"/>
      <c r="JGL196" s="478"/>
      <c r="JGM196" s="478"/>
      <c r="JGN196" s="478"/>
      <c r="JGO196" s="478"/>
      <c r="JGP196" s="478"/>
      <c r="JGQ196" s="478"/>
      <c r="JGR196" s="478"/>
      <c r="JGS196" s="478"/>
      <c r="JGT196" s="478"/>
      <c r="JGU196" s="478"/>
      <c r="JGV196" s="478"/>
      <c r="JGW196" s="478"/>
      <c r="JGX196" s="478"/>
      <c r="JGY196" s="478"/>
      <c r="JGZ196" s="478"/>
      <c r="JHA196" s="478"/>
      <c r="JHB196" s="478"/>
      <c r="JHC196" s="478"/>
      <c r="JHD196" s="478"/>
      <c r="JHE196" s="478"/>
      <c r="JHF196" s="478"/>
      <c r="JHG196" s="478"/>
      <c r="JHH196" s="478"/>
      <c r="JHI196" s="478"/>
      <c r="JHJ196" s="478"/>
      <c r="JHK196" s="478"/>
      <c r="JHL196" s="478"/>
      <c r="JHM196" s="478"/>
      <c r="JHN196" s="478"/>
      <c r="JHO196" s="478"/>
      <c r="JHP196" s="478"/>
      <c r="JHQ196" s="478"/>
      <c r="JHR196" s="478"/>
      <c r="JHS196" s="478"/>
      <c r="JHT196" s="478"/>
      <c r="JHU196" s="478"/>
      <c r="JHV196" s="478"/>
      <c r="JHW196" s="478"/>
      <c r="JHX196" s="478"/>
      <c r="JHY196" s="478"/>
      <c r="JHZ196" s="478"/>
      <c r="JIA196" s="478"/>
      <c r="JIB196" s="478"/>
      <c r="JIC196" s="478"/>
      <c r="JID196" s="478"/>
      <c r="JIE196" s="478"/>
      <c r="JIF196" s="478"/>
      <c r="JIG196" s="478"/>
      <c r="JIH196" s="478"/>
      <c r="JII196" s="478"/>
      <c r="JIJ196" s="478"/>
      <c r="JIK196" s="478"/>
      <c r="JIL196" s="478"/>
      <c r="JIM196" s="478"/>
      <c r="JIN196" s="478"/>
      <c r="JIO196" s="478"/>
      <c r="JIP196" s="478"/>
      <c r="JIQ196" s="478"/>
      <c r="JIR196" s="478"/>
      <c r="JIS196" s="478"/>
      <c r="JIT196" s="478"/>
      <c r="JIU196" s="478"/>
      <c r="JIV196" s="478"/>
      <c r="JIW196" s="478"/>
      <c r="JIX196" s="478"/>
      <c r="JIY196" s="478"/>
      <c r="JIZ196" s="478"/>
      <c r="JJA196" s="478"/>
      <c r="JJB196" s="478"/>
      <c r="JJC196" s="478"/>
      <c r="JJD196" s="478"/>
      <c r="JJE196" s="478"/>
      <c r="JJF196" s="478"/>
      <c r="JJG196" s="478"/>
      <c r="JJH196" s="478"/>
      <c r="JJI196" s="478"/>
      <c r="JJJ196" s="478"/>
      <c r="JJK196" s="478"/>
      <c r="JJL196" s="478"/>
      <c r="JJM196" s="478"/>
      <c r="JJN196" s="478"/>
      <c r="JJO196" s="478"/>
      <c r="JJP196" s="478"/>
      <c r="JJQ196" s="478"/>
      <c r="JJR196" s="478"/>
      <c r="JJS196" s="478"/>
      <c r="JJT196" s="478"/>
      <c r="JJU196" s="478"/>
      <c r="JJV196" s="478"/>
      <c r="JJW196" s="478"/>
      <c r="JJX196" s="478"/>
      <c r="JJY196" s="478"/>
      <c r="JJZ196" s="478"/>
      <c r="JKA196" s="478"/>
      <c r="JKB196" s="478"/>
      <c r="JKC196" s="478"/>
      <c r="JKD196" s="478"/>
      <c r="JKE196" s="478"/>
      <c r="JKF196" s="478"/>
      <c r="JKG196" s="478"/>
      <c r="JKH196" s="478"/>
      <c r="JKI196" s="478"/>
      <c r="JKJ196" s="478"/>
      <c r="JKK196" s="478"/>
      <c r="JKL196" s="478"/>
      <c r="JKM196" s="478"/>
      <c r="JKN196" s="478"/>
      <c r="JKO196" s="478"/>
      <c r="JKP196" s="478"/>
      <c r="JKQ196" s="478"/>
      <c r="JKR196" s="478"/>
      <c r="JKS196" s="478"/>
      <c r="JKT196" s="478"/>
      <c r="JKU196" s="478"/>
      <c r="JKV196" s="478"/>
      <c r="JKW196" s="478"/>
      <c r="JKX196" s="478"/>
      <c r="JKY196" s="478"/>
      <c r="JKZ196" s="478"/>
      <c r="JLA196" s="478"/>
      <c r="JLB196" s="478"/>
      <c r="JLC196" s="478"/>
      <c r="JLD196" s="478"/>
      <c r="JLE196" s="478"/>
      <c r="JLF196" s="478"/>
      <c r="JLG196" s="478"/>
      <c r="JLH196" s="478"/>
      <c r="JLI196" s="478"/>
      <c r="JLJ196" s="478"/>
      <c r="JLK196" s="478"/>
      <c r="JLL196" s="478"/>
      <c r="JLM196" s="478"/>
      <c r="JLN196" s="478"/>
      <c r="JLO196" s="478"/>
      <c r="JLP196" s="478"/>
      <c r="JLQ196" s="478"/>
      <c r="JLR196" s="478"/>
      <c r="JLS196" s="478"/>
      <c r="JLT196" s="478"/>
      <c r="JLU196" s="478"/>
      <c r="JLV196" s="478"/>
      <c r="JLW196" s="478"/>
      <c r="JLX196" s="478"/>
      <c r="JLY196" s="478"/>
      <c r="JLZ196" s="478"/>
      <c r="JMA196" s="478"/>
      <c r="JMB196" s="478"/>
      <c r="JMC196" s="478"/>
      <c r="JMD196" s="478"/>
      <c r="JME196" s="478"/>
      <c r="JMF196" s="478"/>
      <c r="JMG196" s="478"/>
      <c r="JMH196" s="478"/>
      <c r="JMI196" s="478"/>
      <c r="JMJ196" s="478"/>
      <c r="JMK196" s="478"/>
      <c r="JML196" s="478"/>
      <c r="JMM196" s="478"/>
      <c r="JMN196" s="478"/>
      <c r="JMO196" s="478"/>
      <c r="JMP196" s="478"/>
      <c r="JMQ196" s="478"/>
      <c r="JMR196" s="478"/>
      <c r="JMS196" s="478"/>
      <c r="JMT196" s="478"/>
      <c r="JMU196" s="478"/>
      <c r="JMV196" s="478"/>
      <c r="JMW196" s="478"/>
      <c r="JMX196" s="478"/>
      <c r="JMY196" s="478"/>
      <c r="JMZ196" s="478"/>
      <c r="JNA196" s="478"/>
      <c r="JNB196" s="478"/>
      <c r="JNC196" s="478"/>
      <c r="JND196" s="478"/>
      <c r="JNE196" s="478"/>
      <c r="JNF196" s="478"/>
      <c r="JNG196" s="478"/>
      <c r="JNH196" s="478"/>
      <c r="JNI196" s="478"/>
      <c r="JNJ196" s="478"/>
      <c r="JNK196" s="478"/>
      <c r="JNL196" s="478"/>
      <c r="JNM196" s="478"/>
      <c r="JNN196" s="478"/>
      <c r="JNO196" s="478"/>
      <c r="JNP196" s="478"/>
      <c r="JNQ196" s="478"/>
      <c r="JNR196" s="478"/>
      <c r="JNS196" s="478"/>
      <c r="JNT196" s="478"/>
      <c r="JNU196" s="478"/>
      <c r="JNV196" s="478"/>
      <c r="JNW196" s="478"/>
      <c r="JNX196" s="478"/>
      <c r="JNY196" s="478"/>
      <c r="JNZ196" s="478"/>
      <c r="JOA196" s="478"/>
      <c r="JOB196" s="478"/>
      <c r="JOC196" s="478"/>
      <c r="JOD196" s="478"/>
      <c r="JOE196" s="478"/>
      <c r="JOF196" s="478"/>
      <c r="JOG196" s="478"/>
      <c r="JOH196" s="478"/>
      <c r="JOI196" s="478"/>
      <c r="JOJ196" s="478"/>
      <c r="JOK196" s="478"/>
      <c r="JOL196" s="478"/>
      <c r="JOM196" s="478"/>
      <c r="JON196" s="478"/>
      <c r="JOO196" s="478"/>
      <c r="JOP196" s="478"/>
      <c r="JOQ196" s="478"/>
      <c r="JOR196" s="478"/>
      <c r="JOS196" s="478"/>
      <c r="JOT196" s="478"/>
      <c r="JOU196" s="478"/>
      <c r="JOV196" s="478"/>
      <c r="JOW196" s="478"/>
      <c r="JOX196" s="478"/>
      <c r="JOY196" s="478"/>
      <c r="JOZ196" s="478"/>
      <c r="JPA196" s="478"/>
      <c r="JPB196" s="478"/>
      <c r="JPC196" s="478"/>
      <c r="JPD196" s="478"/>
      <c r="JPE196" s="478"/>
      <c r="JPF196" s="478"/>
      <c r="JPG196" s="478"/>
      <c r="JPH196" s="478"/>
      <c r="JPI196" s="478"/>
      <c r="JPJ196" s="478"/>
      <c r="JPK196" s="478"/>
      <c r="JPL196" s="478"/>
      <c r="JPM196" s="478"/>
      <c r="JPN196" s="478"/>
      <c r="JPO196" s="478"/>
      <c r="JPP196" s="478"/>
      <c r="JPQ196" s="478"/>
      <c r="JPR196" s="478"/>
      <c r="JPS196" s="478"/>
      <c r="JPT196" s="478"/>
      <c r="JPU196" s="478"/>
      <c r="JPV196" s="478"/>
      <c r="JPW196" s="478"/>
      <c r="JPX196" s="478"/>
      <c r="JPY196" s="478"/>
      <c r="JPZ196" s="478"/>
      <c r="JQA196" s="478"/>
      <c r="JQB196" s="478"/>
      <c r="JQC196" s="478"/>
      <c r="JQD196" s="478"/>
      <c r="JQE196" s="478"/>
      <c r="JQF196" s="478"/>
      <c r="JQG196" s="478"/>
      <c r="JQH196" s="478"/>
      <c r="JQI196" s="478"/>
      <c r="JQJ196" s="478"/>
      <c r="JQK196" s="478"/>
      <c r="JQL196" s="478"/>
      <c r="JQM196" s="478"/>
      <c r="JQN196" s="478"/>
      <c r="JQO196" s="478"/>
      <c r="JQP196" s="478"/>
      <c r="JQQ196" s="478"/>
      <c r="JQR196" s="478"/>
      <c r="JQS196" s="478"/>
      <c r="JQT196" s="478"/>
      <c r="JQU196" s="478"/>
      <c r="JQV196" s="478"/>
      <c r="JQW196" s="478"/>
      <c r="JQX196" s="478"/>
      <c r="JQY196" s="478"/>
      <c r="JQZ196" s="478"/>
      <c r="JRA196" s="478"/>
      <c r="JRB196" s="478"/>
      <c r="JRC196" s="478"/>
      <c r="JRD196" s="478"/>
      <c r="JRE196" s="478"/>
      <c r="JRF196" s="478"/>
      <c r="JRG196" s="478"/>
      <c r="JRH196" s="478"/>
      <c r="JRI196" s="478"/>
      <c r="JRJ196" s="478"/>
      <c r="JRK196" s="478"/>
      <c r="JRL196" s="478"/>
      <c r="JRM196" s="478"/>
      <c r="JRN196" s="478"/>
      <c r="JRO196" s="478"/>
      <c r="JRP196" s="478"/>
      <c r="JRQ196" s="478"/>
      <c r="JRR196" s="478"/>
      <c r="JRS196" s="478"/>
      <c r="JRT196" s="478"/>
      <c r="JRU196" s="478"/>
      <c r="JRV196" s="478"/>
      <c r="JRW196" s="478"/>
      <c r="JRX196" s="478"/>
      <c r="JRY196" s="478"/>
      <c r="JRZ196" s="478"/>
      <c r="JSA196" s="478"/>
      <c r="JSB196" s="478"/>
      <c r="JSC196" s="478"/>
      <c r="JSD196" s="478"/>
      <c r="JSE196" s="478"/>
      <c r="JSF196" s="478"/>
      <c r="JSG196" s="478"/>
      <c r="JSH196" s="478"/>
      <c r="JSI196" s="478"/>
      <c r="JSJ196" s="478"/>
      <c r="JSK196" s="478"/>
      <c r="JSL196" s="478"/>
      <c r="JSM196" s="478"/>
      <c r="JSN196" s="478"/>
      <c r="JSO196" s="478"/>
      <c r="JSP196" s="478"/>
      <c r="JSQ196" s="478"/>
      <c r="JSR196" s="478"/>
      <c r="JSS196" s="478"/>
      <c r="JST196" s="478"/>
      <c r="JSU196" s="478"/>
      <c r="JSV196" s="478"/>
      <c r="JSW196" s="478"/>
      <c r="JSX196" s="478"/>
      <c r="JSY196" s="478"/>
      <c r="JSZ196" s="478"/>
      <c r="JTA196" s="478"/>
      <c r="JTB196" s="478"/>
      <c r="JTC196" s="478"/>
      <c r="JTD196" s="478"/>
      <c r="JTE196" s="478"/>
      <c r="JTF196" s="478"/>
      <c r="JTG196" s="478"/>
      <c r="JTH196" s="478"/>
      <c r="JTI196" s="478"/>
      <c r="JTJ196" s="478"/>
      <c r="JTK196" s="478"/>
      <c r="JTL196" s="478"/>
      <c r="JTM196" s="478"/>
      <c r="JTN196" s="478"/>
      <c r="JTO196" s="478"/>
      <c r="JTP196" s="478"/>
      <c r="JTQ196" s="478"/>
      <c r="JTR196" s="478"/>
      <c r="JTS196" s="478"/>
      <c r="JTT196" s="478"/>
      <c r="JTU196" s="478"/>
      <c r="JTV196" s="478"/>
      <c r="JTW196" s="478"/>
      <c r="JTX196" s="478"/>
      <c r="JTY196" s="478"/>
      <c r="JTZ196" s="478"/>
      <c r="JUA196" s="478"/>
      <c r="JUB196" s="478"/>
      <c r="JUC196" s="478"/>
      <c r="JUD196" s="478"/>
      <c r="JUE196" s="478"/>
      <c r="JUF196" s="478"/>
      <c r="JUG196" s="478"/>
      <c r="JUH196" s="478"/>
      <c r="JUI196" s="478"/>
      <c r="JUJ196" s="478"/>
      <c r="JUK196" s="478"/>
      <c r="JUL196" s="478"/>
      <c r="JUM196" s="478"/>
      <c r="JUN196" s="478"/>
      <c r="JUO196" s="478"/>
      <c r="JUP196" s="478"/>
      <c r="JUQ196" s="478"/>
      <c r="JUR196" s="478"/>
      <c r="JUS196" s="478"/>
      <c r="JUT196" s="478"/>
      <c r="JUU196" s="478"/>
      <c r="JUV196" s="478"/>
      <c r="JUW196" s="478"/>
      <c r="JUX196" s="478"/>
      <c r="JUY196" s="478"/>
      <c r="JUZ196" s="478"/>
      <c r="JVA196" s="478"/>
      <c r="JVB196" s="478"/>
      <c r="JVC196" s="478"/>
      <c r="JVD196" s="478"/>
      <c r="JVE196" s="478"/>
      <c r="JVF196" s="478"/>
      <c r="JVG196" s="478"/>
      <c r="JVH196" s="478"/>
      <c r="JVI196" s="478"/>
      <c r="JVJ196" s="478"/>
      <c r="JVK196" s="478"/>
      <c r="JVL196" s="478"/>
      <c r="JVM196" s="478"/>
      <c r="JVN196" s="478"/>
      <c r="JVO196" s="478"/>
      <c r="JVP196" s="478"/>
      <c r="JVQ196" s="478"/>
      <c r="JVR196" s="478"/>
      <c r="JVS196" s="478"/>
      <c r="JVT196" s="478"/>
      <c r="JVU196" s="478"/>
      <c r="JVV196" s="478"/>
      <c r="JVW196" s="478"/>
      <c r="JVX196" s="478"/>
      <c r="JVY196" s="478"/>
      <c r="JVZ196" s="478"/>
      <c r="JWA196" s="478"/>
      <c r="JWB196" s="478"/>
      <c r="JWC196" s="478"/>
      <c r="JWD196" s="478"/>
      <c r="JWE196" s="478"/>
      <c r="JWF196" s="478"/>
      <c r="JWG196" s="478"/>
      <c r="JWH196" s="478"/>
      <c r="JWI196" s="478"/>
      <c r="JWJ196" s="478"/>
      <c r="JWK196" s="478"/>
      <c r="JWL196" s="478"/>
      <c r="JWM196" s="478"/>
      <c r="JWN196" s="478"/>
      <c r="JWO196" s="478"/>
      <c r="JWP196" s="478"/>
      <c r="JWQ196" s="478"/>
      <c r="JWR196" s="478"/>
      <c r="JWS196" s="478"/>
      <c r="JWT196" s="478"/>
      <c r="JWU196" s="478"/>
      <c r="JWV196" s="478"/>
      <c r="JWW196" s="478"/>
      <c r="JWX196" s="478"/>
      <c r="JWY196" s="478"/>
      <c r="JWZ196" s="478"/>
      <c r="JXA196" s="478"/>
      <c r="JXB196" s="478"/>
      <c r="JXC196" s="478"/>
      <c r="JXD196" s="478"/>
      <c r="JXE196" s="478"/>
      <c r="JXF196" s="478"/>
      <c r="JXG196" s="478"/>
      <c r="JXH196" s="478"/>
      <c r="JXI196" s="478"/>
      <c r="JXJ196" s="478"/>
      <c r="JXK196" s="478"/>
      <c r="JXL196" s="478"/>
      <c r="JXM196" s="478"/>
      <c r="JXN196" s="478"/>
      <c r="JXO196" s="478"/>
      <c r="JXP196" s="478"/>
      <c r="JXQ196" s="478"/>
      <c r="JXR196" s="478"/>
      <c r="JXS196" s="478"/>
      <c r="JXT196" s="478"/>
      <c r="JXU196" s="478"/>
      <c r="JXV196" s="478"/>
      <c r="JXW196" s="478"/>
      <c r="JXX196" s="478"/>
      <c r="JXY196" s="478"/>
      <c r="JXZ196" s="478"/>
      <c r="JYA196" s="478"/>
      <c r="JYB196" s="478"/>
      <c r="JYC196" s="478"/>
      <c r="JYD196" s="478"/>
      <c r="JYE196" s="478"/>
      <c r="JYF196" s="478"/>
      <c r="JYG196" s="478"/>
      <c r="JYH196" s="478"/>
      <c r="JYI196" s="478"/>
      <c r="JYJ196" s="478"/>
      <c r="JYK196" s="478"/>
      <c r="JYL196" s="478"/>
      <c r="JYM196" s="478"/>
      <c r="JYN196" s="478"/>
      <c r="JYO196" s="478"/>
      <c r="JYP196" s="478"/>
      <c r="JYQ196" s="478"/>
      <c r="JYR196" s="478"/>
      <c r="JYS196" s="478"/>
      <c r="JYT196" s="478"/>
      <c r="JYU196" s="478"/>
      <c r="JYV196" s="478"/>
      <c r="JYW196" s="478"/>
      <c r="JYX196" s="478"/>
      <c r="JYY196" s="478"/>
      <c r="JYZ196" s="478"/>
      <c r="JZA196" s="478"/>
      <c r="JZB196" s="478"/>
      <c r="JZC196" s="478"/>
      <c r="JZD196" s="478"/>
      <c r="JZE196" s="478"/>
      <c r="JZF196" s="478"/>
      <c r="JZG196" s="478"/>
      <c r="JZH196" s="478"/>
      <c r="JZI196" s="478"/>
      <c r="JZJ196" s="478"/>
      <c r="JZK196" s="478"/>
      <c r="JZL196" s="478"/>
      <c r="JZM196" s="478"/>
      <c r="JZN196" s="478"/>
      <c r="JZO196" s="478"/>
      <c r="JZP196" s="478"/>
      <c r="JZQ196" s="478"/>
      <c r="JZR196" s="478"/>
      <c r="JZS196" s="478"/>
      <c r="JZT196" s="478"/>
      <c r="JZU196" s="478"/>
      <c r="JZV196" s="478"/>
      <c r="JZW196" s="478"/>
      <c r="JZX196" s="478"/>
      <c r="JZY196" s="478"/>
      <c r="JZZ196" s="478"/>
      <c r="KAA196" s="478"/>
      <c r="KAB196" s="478"/>
      <c r="KAC196" s="478"/>
      <c r="KAD196" s="478"/>
      <c r="KAE196" s="478"/>
      <c r="KAF196" s="478"/>
      <c r="KAG196" s="478"/>
      <c r="KAH196" s="478"/>
      <c r="KAI196" s="478"/>
      <c r="KAJ196" s="478"/>
      <c r="KAK196" s="478"/>
      <c r="KAL196" s="478"/>
      <c r="KAM196" s="478"/>
      <c r="KAN196" s="478"/>
      <c r="KAO196" s="478"/>
      <c r="KAP196" s="478"/>
      <c r="KAQ196" s="478"/>
      <c r="KAR196" s="478"/>
      <c r="KAS196" s="478"/>
      <c r="KAT196" s="478"/>
      <c r="KAU196" s="478"/>
      <c r="KAV196" s="478"/>
      <c r="KAW196" s="478"/>
      <c r="KAX196" s="478"/>
      <c r="KAY196" s="478"/>
      <c r="KAZ196" s="478"/>
      <c r="KBA196" s="478"/>
      <c r="KBB196" s="478"/>
      <c r="KBC196" s="478"/>
      <c r="KBD196" s="478"/>
      <c r="KBE196" s="478"/>
      <c r="KBF196" s="478"/>
      <c r="KBG196" s="478"/>
      <c r="KBH196" s="478"/>
      <c r="KBI196" s="478"/>
      <c r="KBJ196" s="478"/>
      <c r="KBK196" s="478"/>
      <c r="KBL196" s="478"/>
      <c r="KBM196" s="478"/>
      <c r="KBN196" s="478"/>
      <c r="KBO196" s="478"/>
      <c r="KBP196" s="478"/>
      <c r="KBQ196" s="478"/>
      <c r="KBR196" s="478"/>
      <c r="KBS196" s="478"/>
      <c r="KBT196" s="478"/>
      <c r="KBU196" s="478"/>
      <c r="KBV196" s="478"/>
      <c r="KBW196" s="478"/>
      <c r="KBX196" s="478"/>
      <c r="KBY196" s="478"/>
      <c r="KBZ196" s="478"/>
      <c r="KCA196" s="478"/>
      <c r="KCB196" s="478"/>
      <c r="KCC196" s="478"/>
      <c r="KCD196" s="478"/>
      <c r="KCE196" s="478"/>
      <c r="KCF196" s="478"/>
      <c r="KCG196" s="478"/>
      <c r="KCH196" s="478"/>
      <c r="KCI196" s="478"/>
      <c r="KCJ196" s="478"/>
      <c r="KCK196" s="478"/>
      <c r="KCL196" s="478"/>
      <c r="KCM196" s="478"/>
      <c r="KCN196" s="478"/>
      <c r="KCO196" s="478"/>
      <c r="KCP196" s="478"/>
      <c r="KCQ196" s="478"/>
      <c r="KCR196" s="478"/>
      <c r="KCS196" s="478"/>
      <c r="KCT196" s="478"/>
      <c r="KCU196" s="478"/>
      <c r="KCV196" s="478"/>
      <c r="KCW196" s="478"/>
      <c r="KCX196" s="478"/>
      <c r="KCY196" s="478"/>
      <c r="KCZ196" s="478"/>
      <c r="KDA196" s="478"/>
      <c r="KDB196" s="478"/>
      <c r="KDC196" s="478"/>
      <c r="KDD196" s="478"/>
      <c r="KDE196" s="478"/>
      <c r="KDF196" s="478"/>
      <c r="KDG196" s="478"/>
      <c r="KDH196" s="478"/>
      <c r="KDI196" s="478"/>
      <c r="KDJ196" s="478"/>
      <c r="KDK196" s="478"/>
      <c r="KDL196" s="478"/>
      <c r="KDM196" s="478"/>
      <c r="KDN196" s="478"/>
      <c r="KDO196" s="478"/>
      <c r="KDP196" s="478"/>
      <c r="KDQ196" s="478"/>
      <c r="KDR196" s="478"/>
      <c r="KDS196" s="478"/>
      <c r="KDT196" s="478"/>
      <c r="KDU196" s="478"/>
      <c r="KDV196" s="478"/>
      <c r="KDW196" s="478"/>
      <c r="KDX196" s="478"/>
      <c r="KDY196" s="478"/>
      <c r="KDZ196" s="478"/>
      <c r="KEA196" s="478"/>
      <c r="KEB196" s="478"/>
      <c r="KEC196" s="478"/>
      <c r="KED196" s="478"/>
      <c r="KEE196" s="478"/>
      <c r="KEF196" s="478"/>
      <c r="KEG196" s="478"/>
      <c r="KEH196" s="478"/>
      <c r="KEI196" s="478"/>
      <c r="KEJ196" s="478"/>
      <c r="KEK196" s="478"/>
      <c r="KEL196" s="478"/>
      <c r="KEM196" s="478"/>
      <c r="KEN196" s="478"/>
      <c r="KEO196" s="478"/>
      <c r="KEP196" s="478"/>
      <c r="KEQ196" s="478"/>
      <c r="KER196" s="478"/>
      <c r="KES196" s="478"/>
      <c r="KET196" s="478"/>
      <c r="KEU196" s="478"/>
      <c r="KEV196" s="478"/>
      <c r="KEW196" s="478"/>
      <c r="KEX196" s="478"/>
      <c r="KEY196" s="478"/>
      <c r="KEZ196" s="478"/>
      <c r="KFA196" s="478"/>
      <c r="KFB196" s="478"/>
      <c r="KFC196" s="478"/>
      <c r="KFD196" s="478"/>
      <c r="KFE196" s="478"/>
      <c r="KFF196" s="478"/>
      <c r="KFG196" s="478"/>
      <c r="KFH196" s="478"/>
      <c r="KFI196" s="478"/>
      <c r="KFJ196" s="478"/>
      <c r="KFK196" s="478"/>
      <c r="KFL196" s="478"/>
      <c r="KFM196" s="478"/>
      <c r="KFN196" s="478"/>
      <c r="KFO196" s="478"/>
      <c r="KFP196" s="478"/>
      <c r="KFQ196" s="478"/>
      <c r="KFR196" s="478"/>
      <c r="KFS196" s="478"/>
      <c r="KFT196" s="478"/>
      <c r="KFU196" s="478"/>
      <c r="KFV196" s="478"/>
      <c r="KFW196" s="478"/>
      <c r="KFX196" s="478"/>
      <c r="KFY196" s="478"/>
      <c r="KFZ196" s="478"/>
      <c r="KGA196" s="478"/>
      <c r="KGB196" s="478"/>
      <c r="KGC196" s="478"/>
      <c r="KGD196" s="478"/>
      <c r="KGE196" s="478"/>
      <c r="KGF196" s="478"/>
      <c r="KGG196" s="478"/>
      <c r="KGH196" s="478"/>
      <c r="KGI196" s="478"/>
      <c r="KGJ196" s="478"/>
      <c r="KGK196" s="478"/>
      <c r="KGL196" s="478"/>
      <c r="KGM196" s="478"/>
      <c r="KGN196" s="478"/>
      <c r="KGO196" s="478"/>
      <c r="KGP196" s="478"/>
      <c r="KGQ196" s="478"/>
      <c r="KGR196" s="478"/>
      <c r="KGS196" s="478"/>
      <c r="KGT196" s="478"/>
      <c r="KGU196" s="478"/>
      <c r="KGV196" s="478"/>
      <c r="KGW196" s="478"/>
      <c r="KGX196" s="478"/>
      <c r="KGY196" s="478"/>
      <c r="KGZ196" s="478"/>
      <c r="KHA196" s="478"/>
      <c r="KHB196" s="478"/>
      <c r="KHC196" s="478"/>
      <c r="KHD196" s="478"/>
      <c r="KHE196" s="478"/>
      <c r="KHF196" s="478"/>
      <c r="KHG196" s="478"/>
      <c r="KHH196" s="478"/>
      <c r="KHI196" s="478"/>
      <c r="KHJ196" s="478"/>
      <c r="KHK196" s="478"/>
      <c r="KHL196" s="478"/>
      <c r="KHM196" s="478"/>
      <c r="KHN196" s="478"/>
      <c r="KHO196" s="478"/>
      <c r="KHP196" s="478"/>
      <c r="KHQ196" s="478"/>
      <c r="KHR196" s="478"/>
      <c r="KHS196" s="478"/>
      <c r="KHT196" s="478"/>
      <c r="KHU196" s="478"/>
      <c r="KHV196" s="478"/>
      <c r="KHW196" s="478"/>
      <c r="KHX196" s="478"/>
      <c r="KHY196" s="478"/>
      <c r="KHZ196" s="478"/>
      <c r="KIA196" s="478"/>
      <c r="KIB196" s="478"/>
      <c r="KIC196" s="478"/>
      <c r="KID196" s="478"/>
      <c r="KIE196" s="478"/>
      <c r="KIF196" s="478"/>
      <c r="KIG196" s="478"/>
      <c r="KIH196" s="478"/>
      <c r="KII196" s="478"/>
      <c r="KIJ196" s="478"/>
      <c r="KIK196" s="478"/>
      <c r="KIL196" s="478"/>
      <c r="KIM196" s="478"/>
      <c r="KIN196" s="478"/>
      <c r="KIO196" s="478"/>
      <c r="KIP196" s="478"/>
      <c r="KIQ196" s="478"/>
      <c r="KIR196" s="478"/>
      <c r="KIS196" s="478"/>
      <c r="KIT196" s="478"/>
      <c r="KIU196" s="478"/>
      <c r="KIV196" s="478"/>
      <c r="KIW196" s="478"/>
      <c r="KIX196" s="478"/>
      <c r="KIY196" s="478"/>
      <c r="KIZ196" s="478"/>
      <c r="KJA196" s="478"/>
      <c r="KJB196" s="478"/>
      <c r="KJC196" s="478"/>
      <c r="KJD196" s="478"/>
      <c r="KJE196" s="478"/>
      <c r="KJF196" s="478"/>
      <c r="KJG196" s="478"/>
      <c r="KJH196" s="478"/>
      <c r="KJI196" s="478"/>
      <c r="KJJ196" s="478"/>
      <c r="KJK196" s="478"/>
      <c r="KJL196" s="478"/>
      <c r="KJM196" s="478"/>
      <c r="KJN196" s="478"/>
      <c r="KJO196" s="478"/>
      <c r="KJP196" s="478"/>
      <c r="KJQ196" s="478"/>
      <c r="KJR196" s="478"/>
      <c r="KJS196" s="478"/>
      <c r="KJT196" s="478"/>
      <c r="KJU196" s="478"/>
      <c r="KJV196" s="478"/>
      <c r="KJW196" s="478"/>
      <c r="KJX196" s="478"/>
      <c r="KJY196" s="478"/>
      <c r="KJZ196" s="478"/>
      <c r="KKA196" s="478"/>
      <c r="KKB196" s="478"/>
      <c r="KKC196" s="478"/>
      <c r="KKD196" s="478"/>
      <c r="KKE196" s="478"/>
      <c r="KKF196" s="478"/>
      <c r="KKG196" s="478"/>
      <c r="KKH196" s="478"/>
      <c r="KKI196" s="478"/>
      <c r="KKJ196" s="478"/>
      <c r="KKK196" s="478"/>
      <c r="KKL196" s="478"/>
      <c r="KKM196" s="478"/>
      <c r="KKN196" s="478"/>
      <c r="KKO196" s="478"/>
      <c r="KKP196" s="478"/>
      <c r="KKQ196" s="478"/>
      <c r="KKR196" s="478"/>
      <c r="KKS196" s="478"/>
      <c r="KKT196" s="478"/>
      <c r="KKU196" s="478"/>
      <c r="KKV196" s="478"/>
      <c r="KKW196" s="478"/>
      <c r="KKX196" s="478"/>
      <c r="KKY196" s="478"/>
      <c r="KKZ196" s="478"/>
      <c r="KLA196" s="478"/>
      <c r="KLB196" s="478"/>
      <c r="KLC196" s="478"/>
      <c r="KLD196" s="478"/>
      <c r="KLE196" s="478"/>
      <c r="KLF196" s="478"/>
      <c r="KLG196" s="478"/>
      <c r="KLH196" s="478"/>
      <c r="KLI196" s="478"/>
      <c r="KLJ196" s="478"/>
      <c r="KLK196" s="478"/>
      <c r="KLL196" s="478"/>
      <c r="KLM196" s="478"/>
      <c r="KLN196" s="478"/>
      <c r="KLO196" s="478"/>
      <c r="KLP196" s="478"/>
      <c r="KLQ196" s="478"/>
      <c r="KLR196" s="478"/>
      <c r="KLS196" s="478"/>
      <c r="KLT196" s="478"/>
      <c r="KLU196" s="478"/>
      <c r="KLV196" s="478"/>
      <c r="KLW196" s="478"/>
      <c r="KLX196" s="478"/>
      <c r="KLY196" s="478"/>
      <c r="KLZ196" s="478"/>
      <c r="KMA196" s="478"/>
      <c r="KMB196" s="478"/>
      <c r="KMC196" s="478"/>
      <c r="KMD196" s="478"/>
      <c r="KME196" s="478"/>
      <c r="KMF196" s="478"/>
      <c r="KMG196" s="478"/>
      <c r="KMH196" s="478"/>
      <c r="KMI196" s="478"/>
      <c r="KMJ196" s="478"/>
      <c r="KMK196" s="478"/>
      <c r="KML196" s="478"/>
      <c r="KMM196" s="478"/>
      <c r="KMN196" s="478"/>
      <c r="KMO196" s="478"/>
      <c r="KMP196" s="478"/>
      <c r="KMQ196" s="478"/>
      <c r="KMR196" s="478"/>
      <c r="KMS196" s="478"/>
      <c r="KMT196" s="478"/>
      <c r="KMU196" s="478"/>
      <c r="KMV196" s="478"/>
      <c r="KMW196" s="478"/>
      <c r="KMX196" s="478"/>
      <c r="KMY196" s="478"/>
      <c r="KMZ196" s="478"/>
      <c r="KNA196" s="478"/>
      <c r="KNB196" s="478"/>
      <c r="KNC196" s="478"/>
      <c r="KND196" s="478"/>
      <c r="KNE196" s="478"/>
      <c r="KNF196" s="478"/>
      <c r="KNG196" s="478"/>
      <c r="KNH196" s="478"/>
      <c r="KNI196" s="478"/>
      <c r="KNJ196" s="478"/>
      <c r="KNK196" s="478"/>
      <c r="KNL196" s="478"/>
      <c r="KNM196" s="478"/>
      <c r="KNN196" s="478"/>
      <c r="KNO196" s="478"/>
      <c r="KNP196" s="478"/>
      <c r="KNQ196" s="478"/>
      <c r="KNR196" s="478"/>
      <c r="KNS196" s="478"/>
      <c r="KNT196" s="478"/>
      <c r="KNU196" s="478"/>
      <c r="KNV196" s="478"/>
      <c r="KNW196" s="478"/>
      <c r="KNX196" s="478"/>
      <c r="KNY196" s="478"/>
      <c r="KNZ196" s="478"/>
      <c r="KOA196" s="478"/>
      <c r="KOB196" s="478"/>
      <c r="KOC196" s="478"/>
      <c r="KOD196" s="478"/>
      <c r="KOE196" s="478"/>
      <c r="KOF196" s="478"/>
      <c r="KOG196" s="478"/>
      <c r="KOH196" s="478"/>
      <c r="KOI196" s="478"/>
      <c r="KOJ196" s="478"/>
      <c r="KOK196" s="478"/>
      <c r="KOL196" s="478"/>
      <c r="KOM196" s="478"/>
      <c r="KON196" s="478"/>
      <c r="KOO196" s="478"/>
      <c r="KOP196" s="478"/>
      <c r="KOQ196" s="478"/>
      <c r="KOR196" s="478"/>
      <c r="KOS196" s="478"/>
      <c r="KOT196" s="478"/>
      <c r="KOU196" s="478"/>
      <c r="KOV196" s="478"/>
      <c r="KOW196" s="478"/>
      <c r="KOX196" s="478"/>
      <c r="KOY196" s="478"/>
      <c r="KOZ196" s="478"/>
      <c r="KPA196" s="478"/>
      <c r="KPB196" s="478"/>
      <c r="KPC196" s="478"/>
      <c r="KPD196" s="478"/>
      <c r="KPE196" s="478"/>
      <c r="KPF196" s="478"/>
      <c r="KPG196" s="478"/>
      <c r="KPH196" s="478"/>
      <c r="KPI196" s="478"/>
      <c r="KPJ196" s="478"/>
      <c r="KPK196" s="478"/>
      <c r="KPL196" s="478"/>
      <c r="KPM196" s="478"/>
      <c r="KPN196" s="478"/>
      <c r="KPO196" s="478"/>
      <c r="KPP196" s="478"/>
      <c r="KPQ196" s="478"/>
      <c r="KPR196" s="478"/>
      <c r="KPS196" s="478"/>
      <c r="KPT196" s="478"/>
      <c r="KPU196" s="478"/>
      <c r="KPV196" s="478"/>
      <c r="KPW196" s="478"/>
      <c r="KPX196" s="478"/>
      <c r="KPY196" s="478"/>
      <c r="KPZ196" s="478"/>
      <c r="KQA196" s="478"/>
      <c r="KQB196" s="478"/>
      <c r="KQC196" s="478"/>
      <c r="KQD196" s="478"/>
      <c r="KQE196" s="478"/>
      <c r="KQF196" s="478"/>
      <c r="KQG196" s="478"/>
      <c r="KQH196" s="478"/>
      <c r="KQI196" s="478"/>
      <c r="KQJ196" s="478"/>
      <c r="KQK196" s="478"/>
      <c r="KQL196" s="478"/>
      <c r="KQM196" s="478"/>
      <c r="KQN196" s="478"/>
      <c r="KQO196" s="478"/>
      <c r="KQP196" s="478"/>
      <c r="KQQ196" s="478"/>
      <c r="KQR196" s="478"/>
      <c r="KQS196" s="478"/>
      <c r="KQT196" s="478"/>
      <c r="KQU196" s="478"/>
      <c r="KQV196" s="478"/>
      <c r="KQW196" s="478"/>
      <c r="KQX196" s="478"/>
      <c r="KQY196" s="478"/>
      <c r="KQZ196" s="478"/>
      <c r="KRA196" s="478"/>
      <c r="KRB196" s="478"/>
      <c r="KRC196" s="478"/>
      <c r="KRD196" s="478"/>
      <c r="KRE196" s="478"/>
      <c r="KRF196" s="478"/>
      <c r="KRG196" s="478"/>
      <c r="KRH196" s="478"/>
      <c r="KRI196" s="478"/>
      <c r="KRJ196" s="478"/>
      <c r="KRK196" s="478"/>
      <c r="KRL196" s="478"/>
      <c r="KRM196" s="478"/>
      <c r="KRN196" s="478"/>
      <c r="KRO196" s="478"/>
      <c r="KRP196" s="478"/>
      <c r="KRQ196" s="478"/>
      <c r="KRR196" s="478"/>
      <c r="KRS196" s="478"/>
      <c r="KRT196" s="478"/>
      <c r="KRU196" s="478"/>
      <c r="KRV196" s="478"/>
      <c r="KRW196" s="478"/>
      <c r="KRX196" s="478"/>
      <c r="KRY196" s="478"/>
      <c r="KRZ196" s="478"/>
      <c r="KSA196" s="478"/>
      <c r="KSB196" s="478"/>
      <c r="KSC196" s="478"/>
      <c r="KSD196" s="478"/>
      <c r="KSE196" s="478"/>
      <c r="KSF196" s="478"/>
      <c r="KSG196" s="478"/>
      <c r="KSH196" s="478"/>
      <c r="KSI196" s="478"/>
      <c r="KSJ196" s="478"/>
      <c r="KSK196" s="478"/>
      <c r="KSL196" s="478"/>
      <c r="KSM196" s="478"/>
      <c r="KSN196" s="478"/>
      <c r="KSO196" s="478"/>
      <c r="KSP196" s="478"/>
      <c r="KSQ196" s="478"/>
      <c r="KSR196" s="478"/>
      <c r="KSS196" s="478"/>
      <c r="KST196" s="478"/>
      <c r="KSU196" s="478"/>
      <c r="KSV196" s="478"/>
      <c r="KSW196" s="478"/>
      <c r="KSX196" s="478"/>
      <c r="KSY196" s="478"/>
      <c r="KSZ196" s="478"/>
      <c r="KTA196" s="478"/>
      <c r="KTB196" s="478"/>
      <c r="KTC196" s="478"/>
      <c r="KTD196" s="478"/>
      <c r="KTE196" s="478"/>
      <c r="KTF196" s="478"/>
      <c r="KTG196" s="478"/>
      <c r="KTH196" s="478"/>
      <c r="KTI196" s="478"/>
      <c r="KTJ196" s="478"/>
      <c r="KTK196" s="478"/>
      <c r="KTL196" s="478"/>
      <c r="KTM196" s="478"/>
      <c r="KTN196" s="478"/>
      <c r="KTO196" s="478"/>
      <c r="KTP196" s="478"/>
      <c r="KTQ196" s="478"/>
      <c r="KTR196" s="478"/>
      <c r="KTS196" s="478"/>
      <c r="KTT196" s="478"/>
      <c r="KTU196" s="478"/>
      <c r="KTV196" s="478"/>
      <c r="KTW196" s="478"/>
      <c r="KTX196" s="478"/>
      <c r="KTY196" s="478"/>
      <c r="KTZ196" s="478"/>
      <c r="KUA196" s="478"/>
      <c r="KUB196" s="478"/>
      <c r="KUC196" s="478"/>
      <c r="KUD196" s="478"/>
      <c r="KUE196" s="478"/>
      <c r="KUF196" s="478"/>
      <c r="KUG196" s="478"/>
      <c r="KUH196" s="478"/>
      <c r="KUI196" s="478"/>
      <c r="KUJ196" s="478"/>
      <c r="KUK196" s="478"/>
      <c r="KUL196" s="478"/>
      <c r="KUM196" s="478"/>
      <c r="KUN196" s="478"/>
      <c r="KUO196" s="478"/>
      <c r="KUP196" s="478"/>
      <c r="KUQ196" s="478"/>
      <c r="KUR196" s="478"/>
      <c r="KUS196" s="478"/>
      <c r="KUT196" s="478"/>
      <c r="KUU196" s="478"/>
      <c r="KUV196" s="478"/>
      <c r="KUW196" s="478"/>
      <c r="KUX196" s="478"/>
      <c r="KUY196" s="478"/>
      <c r="KUZ196" s="478"/>
      <c r="KVA196" s="478"/>
      <c r="KVB196" s="478"/>
      <c r="KVC196" s="478"/>
      <c r="KVD196" s="478"/>
      <c r="KVE196" s="478"/>
      <c r="KVF196" s="478"/>
      <c r="KVG196" s="478"/>
      <c r="KVH196" s="478"/>
      <c r="KVI196" s="478"/>
      <c r="KVJ196" s="478"/>
      <c r="KVK196" s="478"/>
      <c r="KVL196" s="478"/>
      <c r="KVM196" s="478"/>
      <c r="KVN196" s="478"/>
      <c r="KVO196" s="478"/>
      <c r="KVP196" s="478"/>
      <c r="KVQ196" s="478"/>
      <c r="KVR196" s="478"/>
      <c r="KVS196" s="478"/>
      <c r="KVT196" s="478"/>
      <c r="KVU196" s="478"/>
      <c r="KVV196" s="478"/>
      <c r="KVW196" s="478"/>
      <c r="KVX196" s="478"/>
      <c r="KVY196" s="478"/>
      <c r="KVZ196" s="478"/>
      <c r="KWA196" s="478"/>
      <c r="KWB196" s="478"/>
      <c r="KWC196" s="478"/>
      <c r="KWD196" s="478"/>
      <c r="KWE196" s="478"/>
      <c r="KWF196" s="478"/>
      <c r="KWG196" s="478"/>
      <c r="KWH196" s="478"/>
      <c r="KWI196" s="478"/>
      <c r="KWJ196" s="478"/>
      <c r="KWK196" s="478"/>
      <c r="KWL196" s="478"/>
      <c r="KWM196" s="478"/>
      <c r="KWN196" s="478"/>
      <c r="KWO196" s="478"/>
      <c r="KWP196" s="478"/>
      <c r="KWQ196" s="478"/>
      <c r="KWR196" s="478"/>
      <c r="KWS196" s="478"/>
      <c r="KWT196" s="478"/>
      <c r="KWU196" s="478"/>
      <c r="KWV196" s="478"/>
      <c r="KWW196" s="478"/>
      <c r="KWX196" s="478"/>
      <c r="KWY196" s="478"/>
      <c r="KWZ196" s="478"/>
      <c r="KXA196" s="478"/>
      <c r="KXB196" s="478"/>
      <c r="KXC196" s="478"/>
      <c r="KXD196" s="478"/>
      <c r="KXE196" s="478"/>
      <c r="KXF196" s="478"/>
      <c r="KXG196" s="478"/>
      <c r="KXH196" s="478"/>
      <c r="KXI196" s="478"/>
      <c r="KXJ196" s="478"/>
      <c r="KXK196" s="478"/>
      <c r="KXL196" s="478"/>
      <c r="KXM196" s="478"/>
      <c r="KXN196" s="478"/>
      <c r="KXO196" s="478"/>
      <c r="KXP196" s="478"/>
      <c r="KXQ196" s="478"/>
      <c r="KXR196" s="478"/>
      <c r="KXS196" s="478"/>
      <c r="KXT196" s="478"/>
      <c r="KXU196" s="478"/>
      <c r="KXV196" s="478"/>
      <c r="KXW196" s="478"/>
      <c r="KXX196" s="478"/>
      <c r="KXY196" s="478"/>
      <c r="KXZ196" s="478"/>
      <c r="KYA196" s="478"/>
      <c r="KYB196" s="478"/>
      <c r="KYC196" s="478"/>
      <c r="KYD196" s="478"/>
      <c r="KYE196" s="478"/>
      <c r="KYF196" s="478"/>
      <c r="KYG196" s="478"/>
      <c r="KYH196" s="478"/>
      <c r="KYI196" s="478"/>
      <c r="KYJ196" s="478"/>
      <c r="KYK196" s="478"/>
      <c r="KYL196" s="478"/>
      <c r="KYM196" s="478"/>
      <c r="KYN196" s="478"/>
      <c r="KYO196" s="478"/>
      <c r="KYP196" s="478"/>
      <c r="KYQ196" s="478"/>
      <c r="KYR196" s="478"/>
      <c r="KYS196" s="478"/>
      <c r="KYT196" s="478"/>
      <c r="KYU196" s="478"/>
      <c r="KYV196" s="478"/>
      <c r="KYW196" s="478"/>
      <c r="KYX196" s="478"/>
      <c r="KYY196" s="478"/>
      <c r="KYZ196" s="478"/>
      <c r="KZA196" s="478"/>
      <c r="KZB196" s="478"/>
      <c r="KZC196" s="478"/>
      <c r="KZD196" s="478"/>
      <c r="KZE196" s="478"/>
      <c r="KZF196" s="478"/>
      <c r="KZG196" s="478"/>
      <c r="KZH196" s="478"/>
      <c r="KZI196" s="478"/>
      <c r="KZJ196" s="478"/>
      <c r="KZK196" s="478"/>
      <c r="KZL196" s="478"/>
      <c r="KZM196" s="478"/>
      <c r="KZN196" s="478"/>
      <c r="KZO196" s="478"/>
      <c r="KZP196" s="478"/>
      <c r="KZQ196" s="478"/>
      <c r="KZR196" s="478"/>
      <c r="KZS196" s="478"/>
      <c r="KZT196" s="478"/>
      <c r="KZU196" s="478"/>
      <c r="KZV196" s="478"/>
      <c r="KZW196" s="478"/>
      <c r="KZX196" s="478"/>
      <c r="KZY196" s="478"/>
      <c r="KZZ196" s="478"/>
      <c r="LAA196" s="478"/>
      <c r="LAB196" s="478"/>
      <c r="LAC196" s="478"/>
      <c r="LAD196" s="478"/>
      <c r="LAE196" s="478"/>
      <c r="LAF196" s="478"/>
      <c r="LAG196" s="478"/>
      <c r="LAH196" s="478"/>
      <c r="LAI196" s="478"/>
      <c r="LAJ196" s="478"/>
      <c r="LAK196" s="478"/>
      <c r="LAL196" s="478"/>
      <c r="LAM196" s="478"/>
      <c r="LAN196" s="478"/>
      <c r="LAO196" s="478"/>
      <c r="LAP196" s="478"/>
      <c r="LAQ196" s="478"/>
      <c r="LAR196" s="478"/>
      <c r="LAS196" s="478"/>
      <c r="LAT196" s="478"/>
      <c r="LAU196" s="478"/>
      <c r="LAV196" s="478"/>
      <c r="LAW196" s="478"/>
      <c r="LAX196" s="478"/>
      <c r="LAY196" s="478"/>
      <c r="LAZ196" s="478"/>
      <c r="LBA196" s="478"/>
      <c r="LBB196" s="478"/>
      <c r="LBC196" s="478"/>
      <c r="LBD196" s="478"/>
      <c r="LBE196" s="478"/>
      <c r="LBF196" s="478"/>
      <c r="LBG196" s="478"/>
      <c r="LBH196" s="478"/>
      <c r="LBI196" s="478"/>
      <c r="LBJ196" s="478"/>
      <c r="LBK196" s="478"/>
      <c r="LBL196" s="478"/>
      <c r="LBM196" s="478"/>
      <c r="LBN196" s="478"/>
      <c r="LBO196" s="478"/>
      <c r="LBP196" s="478"/>
      <c r="LBQ196" s="478"/>
      <c r="LBR196" s="478"/>
      <c r="LBS196" s="478"/>
      <c r="LBT196" s="478"/>
      <c r="LBU196" s="478"/>
      <c r="LBV196" s="478"/>
      <c r="LBW196" s="478"/>
      <c r="LBX196" s="478"/>
      <c r="LBY196" s="478"/>
      <c r="LBZ196" s="478"/>
      <c r="LCA196" s="478"/>
      <c r="LCB196" s="478"/>
      <c r="LCC196" s="478"/>
      <c r="LCD196" s="478"/>
      <c r="LCE196" s="478"/>
      <c r="LCF196" s="478"/>
      <c r="LCG196" s="478"/>
      <c r="LCH196" s="478"/>
      <c r="LCI196" s="478"/>
      <c r="LCJ196" s="478"/>
      <c r="LCK196" s="478"/>
      <c r="LCL196" s="478"/>
      <c r="LCM196" s="478"/>
      <c r="LCN196" s="478"/>
      <c r="LCO196" s="478"/>
      <c r="LCP196" s="478"/>
      <c r="LCQ196" s="478"/>
      <c r="LCR196" s="478"/>
      <c r="LCS196" s="478"/>
      <c r="LCT196" s="478"/>
      <c r="LCU196" s="478"/>
      <c r="LCV196" s="478"/>
      <c r="LCW196" s="478"/>
      <c r="LCX196" s="478"/>
      <c r="LCY196" s="478"/>
      <c r="LCZ196" s="478"/>
      <c r="LDA196" s="478"/>
      <c r="LDB196" s="478"/>
      <c r="LDC196" s="478"/>
      <c r="LDD196" s="478"/>
      <c r="LDE196" s="478"/>
      <c r="LDF196" s="478"/>
      <c r="LDG196" s="478"/>
      <c r="LDH196" s="478"/>
      <c r="LDI196" s="478"/>
      <c r="LDJ196" s="478"/>
      <c r="LDK196" s="478"/>
      <c r="LDL196" s="478"/>
      <c r="LDM196" s="478"/>
      <c r="LDN196" s="478"/>
      <c r="LDO196" s="478"/>
      <c r="LDP196" s="478"/>
      <c r="LDQ196" s="478"/>
      <c r="LDR196" s="478"/>
      <c r="LDS196" s="478"/>
      <c r="LDT196" s="478"/>
      <c r="LDU196" s="478"/>
      <c r="LDV196" s="478"/>
      <c r="LDW196" s="478"/>
      <c r="LDX196" s="478"/>
      <c r="LDY196" s="478"/>
      <c r="LDZ196" s="478"/>
      <c r="LEA196" s="478"/>
      <c r="LEB196" s="478"/>
      <c r="LEC196" s="478"/>
      <c r="LED196" s="478"/>
      <c r="LEE196" s="478"/>
      <c r="LEF196" s="478"/>
      <c r="LEG196" s="478"/>
      <c r="LEH196" s="478"/>
      <c r="LEI196" s="478"/>
      <c r="LEJ196" s="478"/>
      <c r="LEK196" s="478"/>
      <c r="LEL196" s="478"/>
      <c r="LEM196" s="478"/>
      <c r="LEN196" s="478"/>
      <c r="LEO196" s="478"/>
      <c r="LEP196" s="478"/>
      <c r="LEQ196" s="478"/>
      <c r="LER196" s="478"/>
      <c r="LES196" s="478"/>
      <c r="LET196" s="478"/>
      <c r="LEU196" s="478"/>
      <c r="LEV196" s="478"/>
      <c r="LEW196" s="478"/>
      <c r="LEX196" s="478"/>
      <c r="LEY196" s="478"/>
      <c r="LEZ196" s="478"/>
      <c r="LFA196" s="478"/>
      <c r="LFB196" s="478"/>
      <c r="LFC196" s="478"/>
      <c r="LFD196" s="478"/>
      <c r="LFE196" s="478"/>
      <c r="LFF196" s="478"/>
      <c r="LFG196" s="478"/>
      <c r="LFH196" s="478"/>
      <c r="LFI196" s="478"/>
      <c r="LFJ196" s="478"/>
      <c r="LFK196" s="478"/>
      <c r="LFL196" s="478"/>
      <c r="LFM196" s="478"/>
      <c r="LFN196" s="478"/>
      <c r="LFO196" s="478"/>
      <c r="LFP196" s="478"/>
      <c r="LFQ196" s="478"/>
      <c r="LFR196" s="478"/>
      <c r="LFS196" s="478"/>
      <c r="LFT196" s="478"/>
      <c r="LFU196" s="478"/>
      <c r="LFV196" s="478"/>
      <c r="LFW196" s="478"/>
      <c r="LFX196" s="478"/>
      <c r="LFY196" s="478"/>
      <c r="LFZ196" s="478"/>
      <c r="LGA196" s="478"/>
      <c r="LGB196" s="478"/>
      <c r="LGC196" s="478"/>
      <c r="LGD196" s="478"/>
      <c r="LGE196" s="478"/>
      <c r="LGF196" s="478"/>
      <c r="LGG196" s="478"/>
      <c r="LGH196" s="478"/>
      <c r="LGI196" s="478"/>
      <c r="LGJ196" s="478"/>
      <c r="LGK196" s="478"/>
      <c r="LGL196" s="478"/>
      <c r="LGM196" s="478"/>
      <c r="LGN196" s="478"/>
      <c r="LGO196" s="478"/>
      <c r="LGP196" s="478"/>
      <c r="LGQ196" s="478"/>
      <c r="LGR196" s="478"/>
      <c r="LGS196" s="478"/>
      <c r="LGT196" s="478"/>
      <c r="LGU196" s="478"/>
      <c r="LGV196" s="478"/>
      <c r="LGW196" s="478"/>
      <c r="LGX196" s="478"/>
      <c r="LGY196" s="478"/>
      <c r="LGZ196" s="478"/>
      <c r="LHA196" s="478"/>
      <c r="LHB196" s="478"/>
      <c r="LHC196" s="478"/>
      <c r="LHD196" s="478"/>
      <c r="LHE196" s="478"/>
      <c r="LHF196" s="478"/>
      <c r="LHG196" s="478"/>
      <c r="LHH196" s="478"/>
      <c r="LHI196" s="478"/>
      <c r="LHJ196" s="478"/>
      <c r="LHK196" s="478"/>
      <c r="LHL196" s="478"/>
      <c r="LHM196" s="478"/>
      <c r="LHN196" s="478"/>
      <c r="LHO196" s="478"/>
      <c r="LHP196" s="478"/>
      <c r="LHQ196" s="478"/>
      <c r="LHR196" s="478"/>
      <c r="LHS196" s="478"/>
      <c r="LHT196" s="478"/>
      <c r="LHU196" s="478"/>
      <c r="LHV196" s="478"/>
      <c r="LHW196" s="478"/>
      <c r="LHX196" s="478"/>
      <c r="LHY196" s="478"/>
      <c r="LHZ196" s="478"/>
      <c r="LIA196" s="478"/>
      <c r="LIB196" s="478"/>
      <c r="LIC196" s="478"/>
      <c r="LID196" s="478"/>
      <c r="LIE196" s="478"/>
      <c r="LIF196" s="478"/>
      <c r="LIG196" s="478"/>
      <c r="LIH196" s="478"/>
      <c r="LII196" s="478"/>
      <c r="LIJ196" s="478"/>
      <c r="LIK196" s="478"/>
      <c r="LIL196" s="478"/>
      <c r="LIM196" s="478"/>
      <c r="LIN196" s="478"/>
      <c r="LIO196" s="478"/>
      <c r="LIP196" s="478"/>
      <c r="LIQ196" s="478"/>
      <c r="LIR196" s="478"/>
      <c r="LIS196" s="478"/>
      <c r="LIT196" s="478"/>
      <c r="LIU196" s="478"/>
      <c r="LIV196" s="478"/>
      <c r="LIW196" s="478"/>
      <c r="LIX196" s="478"/>
      <c r="LIY196" s="478"/>
      <c r="LIZ196" s="478"/>
      <c r="LJA196" s="478"/>
      <c r="LJB196" s="478"/>
      <c r="LJC196" s="478"/>
      <c r="LJD196" s="478"/>
      <c r="LJE196" s="478"/>
      <c r="LJF196" s="478"/>
      <c r="LJG196" s="478"/>
      <c r="LJH196" s="478"/>
      <c r="LJI196" s="478"/>
      <c r="LJJ196" s="478"/>
      <c r="LJK196" s="478"/>
      <c r="LJL196" s="478"/>
      <c r="LJM196" s="478"/>
      <c r="LJN196" s="478"/>
      <c r="LJO196" s="478"/>
      <c r="LJP196" s="478"/>
      <c r="LJQ196" s="478"/>
      <c r="LJR196" s="478"/>
      <c r="LJS196" s="478"/>
      <c r="LJT196" s="478"/>
      <c r="LJU196" s="478"/>
      <c r="LJV196" s="478"/>
      <c r="LJW196" s="478"/>
      <c r="LJX196" s="478"/>
      <c r="LJY196" s="478"/>
      <c r="LJZ196" s="478"/>
      <c r="LKA196" s="478"/>
      <c r="LKB196" s="478"/>
      <c r="LKC196" s="478"/>
      <c r="LKD196" s="478"/>
      <c r="LKE196" s="478"/>
      <c r="LKF196" s="478"/>
      <c r="LKG196" s="478"/>
      <c r="LKH196" s="478"/>
      <c r="LKI196" s="478"/>
      <c r="LKJ196" s="478"/>
      <c r="LKK196" s="478"/>
      <c r="LKL196" s="478"/>
      <c r="LKM196" s="478"/>
      <c r="LKN196" s="478"/>
      <c r="LKO196" s="478"/>
      <c r="LKP196" s="478"/>
      <c r="LKQ196" s="478"/>
      <c r="LKR196" s="478"/>
      <c r="LKS196" s="478"/>
      <c r="LKT196" s="478"/>
      <c r="LKU196" s="478"/>
      <c r="LKV196" s="478"/>
      <c r="LKW196" s="478"/>
      <c r="LKX196" s="478"/>
      <c r="LKY196" s="478"/>
      <c r="LKZ196" s="478"/>
      <c r="LLA196" s="478"/>
      <c r="LLB196" s="478"/>
      <c r="LLC196" s="478"/>
      <c r="LLD196" s="478"/>
      <c r="LLE196" s="478"/>
      <c r="LLF196" s="478"/>
      <c r="LLG196" s="478"/>
      <c r="LLH196" s="478"/>
      <c r="LLI196" s="478"/>
      <c r="LLJ196" s="478"/>
      <c r="LLK196" s="478"/>
      <c r="LLL196" s="478"/>
      <c r="LLM196" s="478"/>
      <c r="LLN196" s="478"/>
      <c r="LLO196" s="478"/>
      <c r="LLP196" s="478"/>
      <c r="LLQ196" s="478"/>
      <c r="LLR196" s="478"/>
      <c r="LLS196" s="478"/>
      <c r="LLT196" s="478"/>
      <c r="LLU196" s="478"/>
      <c r="LLV196" s="478"/>
      <c r="LLW196" s="478"/>
      <c r="LLX196" s="478"/>
      <c r="LLY196" s="478"/>
      <c r="LLZ196" s="478"/>
      <c r="LMA196" s="478"/>
      <c r="LMB196" s="478"/>
      <c r="LMC196" s="478"/>
      <c r="LMD196" s="478"/>
      <c r="LME196" s="478"/>
      <c r="LMF196" s="478"/>
      <c r="LMG196" s="478"/>
      <c r="LMH196" s="478"/>
      <c r="LMI196" s="478"/>
      <c r="LMJ196" s="478"/>
      <c r="LMK196" s="478"/>
      <c r="LML196" s="478"/>
      <c r="LMM196" s="478"/>
      <c r="LMN196" s="478"/>
      <c r="LMO196" s="478"/>
      <c r="LMP196" s="478"/>
      <c r="LMQ196" s="478"/>
      <c r="LMR196" s="478"/>
      <c r="LMS196" s="478"/>
      <c r="LMT196" s="478"/>
      <c r="LMU196" s="478"/>
      <c r="LMV196" s="478"/>
      <c r="LMW196" s="478"/>
      <c r="LMX196" s="478"/>
      <c r="LMY196" s="478"/>
      <c r="LMZ196" s="478"/>
      <c r="LNA196" s="478"/>
      <c r="LNB196" s="478"/>
      <c r="LNC196" s="478"/>
      <c r="LND196" s="478"/>
      <c r="LNE196" s="478"/>
      <c r="LNF196" s="478"/>
      <c r="LNG196" s="478"/>
      <c r="LNH196" s="478"/>
      <c r="LNI196" s="478"/>
      <c r="LNJ196" s="478"/>
      <c r="LNK196" s="478"/>
      <c r="LNL196" s="478"/>
      <c r="LNM196" s="478"/>
      <c r="LNN196" s="478"/>
      <c r="LNO196" s="478"/>
      <c r="LNP196" s="478"/>
      <c r="LNQ196" s="478"/>
      <c r="LNR196" s="478"/>
      <c r="LNS196" s="478"/>
      <c r="LNT196" s="478"/>
      <c r="LNU196" s="478"/>
      <c r="LNV196" s="478"/>
      <c r="LNW196" s="478"/>
      <c r="LNX196" s="478"/>
      <c r="LNY196" s="478"/>
      <c r="LNZ196" s="478"/>
      <c r="LOA196" s="478"/>
      <c r="LOB196" s="478"/>
      <c r="LOC196" s="478"/>
      <c r="LOD196" s="478"/>
      <c r="LOE196" s="478"/>
      <c r="LOF196" s="478"/>
      <c r="LOG196" s="478"/>
      <c r="LOH196" s="478"/>
      <c r="LOI196" s="478"/>
      <c r="LOJ196" s="478"/>
      <c r="LOK196" s="478"/>
      <c r="LOL196" s="478"/>
      <c r="LOM196" s="478"/>
      <c r="LON196" s="478"/>
      <c r="LOO196" s="478"/>
      <c r="LOP196" s="478"/>
      <c r="LOQ196" s="478"/>
      <c r="LOR196" s="478"/>
      <c r="LOS196" s="478"/>
      <c r="LOT196" s="478"/>
      <c r="LOU196" s="478"/>
      <c r="LOV196" s="478"/>
      <c r="LOW196" s="478"/>
      <c r="LOX196" s="478"/>
      <c r="LOY196" s="478"/>
      <c r="LOZ196" s="478"/>
      <c r="LPA196" s="478"/>
      <c r="LPB196" s="478"/>
      <c r="LPC196" s="478"/>
      <c r="LPD196" s="478"/>
      <c r="LPE196" s="478"/>
      <c r="LPF196" s="478"/>
      <c r="LPG196" s="478"/>
      <c r="LPH196" s="478"/>
      <c r="LPI196" s="478"/>
      <c r="LPJ196" s="478"/>
      <c r="LPK196" s="478"/>
      <c r="LPL196" s="478"/>
      <c r="LPM196" s="478"/>
      <c r="LPN196" s="478"/>
      <c r="LPO196" s="478"/>
      <c r="LPP196" s="478"/>
      <c r="LPQ196" s="478"/>
      <c r="LPR196" s="478"/>
      <c r="LPS196" s="478"/>
      <c r="LPT196" s="478"/>
      <c r="LPU196" s="478"/>
      <c r="LPV196" s="478"/>
      <c r="LPW196" s="478"/>
      <c r="LPX196" s="478"/>
      <c r="LPY196" s="478"/>
      <c r="LPZ196" s="478"/>
      <c r="LQA196" s="478"/>
      <c r="LQB196" s="478"/>
      <c r="LQC196" s="478"/>
      <c r="LQD196" s="478"/>
      <c r="LQE196" s="478"/>
      <c r="LQF196" s="478"/>
      <c r="LQG196" s="478"/>
      <c r="LQH196" s="478"/>
      <c r="LQI196" s="478"/>
      <c r="LQJ196" s="478"/>
      <c r="LQK196" s="478"/>
      <c r="LQL196" s="478"/>
      <c r="LQM196" s="478"/>
      <c r="LQN196" s="478"/>
      <c r="LQO196" s="478"/>
      <c r="LQP196" s="478"/>
      <c r="LQQ196" s="478"/>
      <c r="LQR196" s="478"/>
      <c r="LQS196" s="478"/>
      <c r="LQT196" s="478"/>
      <c r="LQU196" s="478"/>
      <c r="LQV196" s="478"/>
      <c r="LQW196" s="478"/>
      <c r="LQX196" s="478"/>
      <c r="LQY196" s="478"/>
      <c r="LQZ196" s="478"/>
      <c r="LRA196" s="478"/>
      <c r="LRB196" s="478"/>
      <c r="LRC196" s="478"/>
      <c r="LRD196" s="478"/>
      <c r="LRE196" s="478"/>
      <c r="LRF196" s="478"/>
      <c r="LRG196" s="478"/>
      <c r="LRH196" s="478"/>
      <c r="LRI196" s="478"/>
      <c r="LRJ196" s="478"/>
      <c r="LRK196" s="478"/>
      <c r="LRL196" s="478"/>
      <c r="LRM196" s="478"/>
      <c r="LRN196" s="478"/>
      <c r="LRO196" s="478"/>
      <c r="LRP196" s="478"/>
      <c r="LRQ196" s="478"/>
      <c r="LRR196" s="478"/>
      <c r="LRS196" s="478"/>
      <c r="LRT196" s="478"/>
      <c r="LRU196" s="478"/>
      <c r="LRV196" s="478"/>
      <c r="LRW196" s="478"/>
      <c r="LRX196" s="478"/>
      <c r="LRY196" s="478"/>
      <c r="LRZ196" s="478"/>
      <c r="LSA196" s="478"/>
      <c r="LSB196" s="478"/>
      <c r="LSC196" s="478"/>
      <c r="LSD196" s="478"/>
      <c r="LSE196" s="478"/>
      <c r="LSF196" s="478"/>
      <c r="LSG196" s="478"/>
      <c r="LSH196" s="478"/>
      <c r="LSI196" s="478"/>
      <c r="LSJ196" s="478"/>
      <c r="LSK196" s="478"/>
      <c r="LSL196" s="478"/>
      <c r="LSM196" s="478"/>
      <c r="LSN196" s="478"/>
      <c r="LSO196" s="478"/>
      <c r="LSP196" s="478"/>
      <c r="LSQ196" s="478"/>
      <c r="LSR196" s="478"/>
      <c r="LSS196" s="478"/>
      <c r="LST196" s="478"/>
      <c r="LSU196" s="478"/>
      <c r="LSV196" s="478"/>
      <c r="LSW196" s="478"/>
      <c r="LSX196" s="478"/>
      <c r="LSY196" s="478"/>
      <c r="LSZ196" s="478"/>
      <c r="LTA196" s="478"/>
      <c r="LTB196" s="478"/>
      <c r="LTC196" s="478"/>
      <c r="LTD196" s="478"/>
      <c r="LTE196" s="478"/>
      <c r="LTF196" s="478"/>
      <c r="LTG196" s="478"/>
      <c r="LTH196" s="478"/>
      <c r="LTI196" s="478"/>
      <c r="LTJ196" s="478"/>
      <c r="LTK196" s="478"/>
      <c r="LTL196" s="478"/>
      <c r="LTM196" s="478"/>
      <c r="LTN196" s="478"/>
      <c r="LTO196" s="478"/>
      <c r="LTP196" s="478"/>
      <c r="LTQ196" s="478"/>
      <c r="LTR196" s="478"/>
      <c r="LTS196" s="478"/>
      <c r="LTT196" s="478"/>
      <c r="LTU196" s="478"/>
      <c r="LTV196" s="478"/>
      <c r="LTW196" s="478"/>
      <c r="LTX196" s="478"/>
      <c r="LTY196" s="478"/>
      <c r="LTZ196" s="478"/>
      <c r="LUA196" s="478"/>
      <c r="LUB196" s="478"/>
      <c r="LUC196" s="478"/>
      <c r="LUD196" s="478"/>
      <c r="LUE196" s="478"/>
      <c r="LUF196" s="478"/>
      <c r="LUG196" s="478"/>
      <c r="LUH196" s="478"/>
      <c r="LUI196" s="478"/>
      <c r="LUJ196" s="478"/>
      <c r="LUK196" s="478"/>
      <c r="LUL196" s="478"/>
      <c r="LUM196" s="478"/>
      <c r="LUN196" s="478"/>
      <c r="LUO196" s="478"/>
      <c r="LUP196" s="478"/>
      <c r="LUQ196" s="478"/>
      <c r="LUR196" s="478"/>
      <c r="LUS196" s="478"/>
      <c r="LUT196" s="478"/>
      <c r="LUU196" s="478"/>
      <c r="LUV196" s="478"/>
      <c r="LUW196" s="478"/>
      <c r="LUX196" s="478"/>
      <c r="LUY196" s="478"/>
      <c r="LUZ196" s="478"/>
      <c r="LVA196" s="478"/>
      <c r="LVB196" s="478"/>
      <c r="LVC196" s="478"/>
      <c r="LVD196" s="478"/>
      <c r="LVE196" s="478"/>
      <c r="LVF196" s="478"/>
      <c r="LVG196" s="478"/>
      <c r="LVH196" s="478"/>
      <c r="LVI196" s="478"/>
      <c r="LVJ196" s="478"/>
      <c r="LVK196" s="478"/>
      <c r="LVL196" s="478"/>
      <c r="LVM196" s="478"/>
      <c r="LVN196" s="478"/>
      <c r="LVO196" s="478"/>
      <c r="LVP196" s="478"/>
      <c r="LVQ196" s="478"/>
      <c r="LVR196" s="478"/>
      <c r="LVS196" s="478"/>
      <c r="LVT196" s="478"/>
      <c r="LVU196" s="478"/>
      <c r="LVV196" s="478"/>
      <c r="LVW196" s="478"/>
      <c r="LVX196" s="478"/>
      <c r="LVY196" s="478"/>
      <c r="LVZ196" s="478"/>
      <c r="LWA196" s="478"/>
      <c r="LWB196" s="478"/>
      <c r="LWC196" s="478"/>
      <c r="LWD196" s="478"/>
      <c r="LWE196" s="478"/>
      <c r="LWF196" s="478"/>
      <c r="LWG196" s="478"/>
      <c r="LWH196" s="478"/>
      <c r="LWI196" s="478"/>
      <c r="LWJ196" s="478"/>
      <c r="LWK196" s="478"/>
      <c r="LWL196" s="478"/>
      <c r="LWM196" s="478"/>
      <c r="LWN196" s="478"/>
      <c r="LWO196" s="478"/>
      <c r="LWP196" s="478"/>
      <c r="LWQ196" s="478"/>
      <c r="LWR196" s="478"/>
      <c r="LWS196" s="478"/>
      <c r="LWT196" s="478"/>
      <c r="LWU196" s="478"/>
      <c r="LWV196" s="478"/>
      <c r="LWW196" s="478"/>
      <c r="LWX196" s="478"/>
      <c r="LWY196" s="478"/>
      <c r="LWZ196" s="478"/>
      <c r="LXA196" s="478"/>
      <c r="LXB196" s="478"/>
      <c r="LXC196" s="478"/>
      <c r="LXD196" s="478"/>
      <c r="LXE196" s="478"/>
      <c r="LXF196" s="478"/>
      <c r="LXG196" s="478"/>
      <c r="LXH196" s="478"/>
      <c r="LXI196" s="478"/>
      <c r="LXJ196" s="478"/>
      <c r="LXK196" s="478"/>
      <c r="LXL196" s="478"/>
      <c r="LXM196" s="478"/>
      <c r="LXN196" s="478"/>
      <c r="LXO196" s="478"/>
      <c r="LXP196" s="478"/>
      <c r="LXQ196" s="478"/>
      <c r="LXR196" s="478"/>
      <c r="LXS196" s="478"/>
      <c r="LXT196" s="478"/>
      <c r="LXU196" s="478"/>
      <c r="LXV196" s="478"/>
      <c r="LXW196" s="478"/>
      <c r="LXX196" s="478"/>
      <c r="LXY196" s="478"/>
      <c r="LXZ196" s="478"/>
      <c r="LYA196" s="478"/>
      <c r="LYB196" s="478"/>
      <c r="LYC196" s="478"/>
      <c r="LYD196" s="478"/>
      <c r="LYE196" s="478"/>
      <c r="LYF196" s="478"/>
      <c r="LYG196" s="478"/>
      <c r="LYH196" s="478"/>
      <c r="LYI196" s="478"/>
      <c r="LYJ196" s="478"/>
      <c r="LYK196" s="478"/>
      <c r="LYL196" s="478"/>
      <c r="LYM196" s="478"/>
      <c r="LYN196" s="478"/>
      <c r="LYO196" s="478"/>
      <c r="LYP196" s="478"/>
      <c r="LYQ196" s="478"/>
      <c r="LYR196" s="478"/>
      <c r="LYS196" s="478"/>
      <c r="LYT196" s="478"/>
      <c r="LYU196" s="478"/>
      <c r="LYV196" s="478"/>
      <c r="LYW196" s="478"/>
      <c r="LYX196" s="478"/>
      <c r="LYY196" s="478"/>
      <c r="LYZ196" s="478"/>
      <c r="LZA196" s="478"/>
      <c r="LZB196" s="478"/>
      <c r="LZC196" s="478"/>
      <c r="LZD196" s="478"/>
      <c r="LZE196" s="478"/>
      <c r="LZF196" s="478"/>
      <c r="LZG196" s="478"/>
      <c r="LZH196" s="478"/>
      <c r="LZI196" s="478"/>
      <c r="LZJ196" s="478"/>
      <c r="LZK196" s="478"/>
      <c r="LZL196" s="478"/>
      <c r="LZM196" s="478"/>
      <c r="LZN196" s="478"/>
      <c r="LZO196" s="478"/>
      <c r="LZP196" s="478"/>
      <c r="LZQ196" s="478"/>
      <c r="LZR196" s="478"/>
      <c r="LZS196" s="478"/>
      <c r="LZT196" s="478"/>
      <c r="LZU196" s="478"/>
      <c r="LZV196" s="478"/>
      <c r="LZW196" s="478"/>
      <c r="LZX196" s="478"/>
      <c r="LZY196" s="478"/>
      <c r="LZZ196" s="478"/>
      <c r="MAA196" s="478"/>
      <c r="MAB196" s="478"/>
      <c r="MAC196" s="478"/>
      <c r="MAD196" s="478"/>
      <c r="MAE196" s="478"/>
      <c r="MAF196" s="478"/>
      <c r="MAG196" s="478"/>
      <c r="MAH196" s="478"/>
      <c r="MAI196" s="478"/>
      <c r="MAJ196" s="478"/>
      <c r="MAK196" s="478"/>
      <c r="MAL196" s="478"/>
      <c r="MAM196" s="478"/>
      <c r="MAN196" s="478"/>
      <c r="MAO196" s="478"/>
      <c r="MAP196" s="478"/>
      <c r="MAQ196" s="478"/>
      <c r="MAR196" s="478"/>
      <c r="MAS196" s="478"/>
      <c r="MAT196" s="478"/>
      <c r="MAU196" s="478"/>
      <c r="MAV196" s="478"/>
      <c r="MAW196" s="478"/>
      <c r="MAX196" s="478"/>
      <c r="MAY196" s="478"/>
      <c r="MAZ196" s="478"/>
      <c r="MBA196" s="478"/>
      <c r="MBB196" s="478"/>
      <c r="MBC196" s="478"/>
      <c r="MBD196" s="478"/>
      <c r="MBE196" s="478"/>
      <c r="MBF196" s="478"/>
      <c r="MBG196" s="478"/>
      <c r="MBH196" s="478"/>
      <c r="MBI196" s="478"/>
      <c r="MBJ196" s="478"/>
      <c r="MBK196" s="478"/>
      <c r="MBL196" s="478"/>
      <c r="MBM196" s="478"/>
      <c r="MBN196" s="478"/>
      <c r="MBO196" s="478"/>
      <c r="MBP196" s="478"/>
      <c r="MBQ196" s="478"/>
      <c r="MBR196" s="478"/>
      <c r="MBS196" s="478"/>
      <c r="MBT196" s="478"/>
      <c r="MBU196" s="478"/>
      <c r="MBV196" s="478"/>
      <c r="MBW196" s="478"/>
      <c r="MBX196" s="478"/>
      <c r="MBY196" s="478"/>
      <c r="MBZ196" s="478"/>
      <c r="MCA196" s="478"/>
      <c r="MCB196" s="478"/>
      <c r="MCC196" s="478"/>
      <c r="MCD196" s="478"/>
      <c r="MCE196" s="478"/>
      <c r="MCF196" s="478"/>
      <c r="MCG196" s="478"/>
      <c r="MCH196" s="478"/>
      <c r="MCI196" s="478"/>
      <c r="MCJ196" s="478"/>
      <c r="MCK196" s="478"/>
      <c r="MCL196" s="478"/>
      <c r="MCM196" s="478"/>
      <c r="MCN196" s="478"/>
      <c r="MCO196" s="478"/>
      <c r="MCP196" s="478"/>
      <c r="MCQ196" s="478"/>
      <c r="MCR196" s="478"/>
      <c r="MCS196" s="478"/>
      <c r="MCT196" s="478"/>
      <c r="MCU196" s="478"/>
      <c r="MCV196" s="478"/>
      <c r="MCW196" s="478"/>
      <c r="MCX196" s="478"/>
      <c r="MCY196" s="478"/>
      <c r="MCZ196" s="478"/>
      <c r="MDA196" s="478"/>
      <c r="MDB196" s="478"/>
      <c r="MDC196" s="478"/>
      <c r="MDD196" s="478"/>
      <c r="MDE196" s="478"/>
      <c r="MDF196" s="478"/>
      <c r="MDG196" s="478"/>
      <c r="MDH196" s="478"/>
      <c r="MDI196" s="478"/>
      <c r="MDJ196" s="478"/>
      <c r="MDK196" s="478"/>
      <c r="MDL196" s="478"/>
      <c r="MDM196" s="478"/>
      <c r="MDN196" s="478"/>
      <c r="MDO196" s="478"/>
      <c r="MDP196" s="478"/>
      <c r="MDQ196" s="478"/>
      <c r="MDR196" s="478"/>
      <c r="MDS196" s="478"/>
      <c r="MDT196" s="478"/>
      <c r="MDU196" s="478"/>
      <c r="MDV196" s="478"/>
      <c r="MDW196" s="478"/>
      <c r="MDX196" s="478"/>
      <c r="MDY196" s="478"/>
      <c r="MDZ196" s="478"/>
      <c r="MEA196" s="478"/>
      <c r="MEB196" s="478"/>
      <c r="MEC196" s="478"/>
      <c r="MED196" s="478"/>
      <c r="MEE196" s="478"/>
      <c r="MEF196" s="478"/>
      <c r="MEG196" s="478"/>
      <c r="MEH196" s="478"/>
      <c r="MEI196" s="478"/>
      <c r="MEJ196" s="478"/>
      <c r="MEK196" s="478"/>
      <c r="MEL196" s="478"/>
      <c r="MEM196" s="478"/>
      <c r="MEN196" s="478"/>
      <c r="MEO196" s="478"/>
      <c r="MEP196" s="478"/>
      <c r="MEQ196" s="478"/>
      <c r="MER196" s="478"/>
      <c r="MES196" s="478"/>
      <c r="MET196" s="478"/>
      <c r="MEU196" s="478"/>
      <c r="MEV196" s="478"/>
      <c r="MEW196" s="478"/>
      <c r="MEX196" s="478"/>
      <c r="MEY196" s="478"/>
      <c r="MEZ196" s="478"/>
      <c r="MFA196" s="478"/>
      <c r="MFB196" s="478"/>
      <c r="MFC196" s="478"/>
      <c r="MFD196" s="478"/>
      <c r="MFE196" s="478"/>
      <c r="MFF196" s="478"/>
      <c r="MFG196" s="478"/>
      <c r="MFH196" s="478"/>
      <c r="MFI196" s="478"/>
      <c r="MFJ196" s="478"/>
      <c r="MFK196" s="478"/>
      <c r="MFL196" s="478"/>
      <c r="MFM196" s="478"/>
      <c r="MFN196" s="478"/>
      <c r="MFO196" s="478"/>
      <c r="MFP196" s="478"/>
      <c r="MFQ196" s="478"/>
      <c r="MFR196" s="478"/>
      <c r="MFS196" s="478"/>
      <c r="MFT196" s="478"/>
      <c r="MFU196" s="478"/>
      <c r="MFV196" s="478"/>
      <c r="MFW196" s="478"/>
      <c r="MFX196" s="478"/>
      <c r="MFY196" s="478"/>
      <c r="MFZ196" s="478"/>
      <c r="MGA196" s="478"/>
      <c r="MGB196" s="478"/>
      <c r="MGC196" s="478"/>
      <c r="MGD196" s="478"/>
      <c r="MGE196" s="478"/>
      <c r="MGF196" s="478"/>
      <c r="MGG196" s="478"/>
      <c r="MGH196" s="478"/>
      <c r="MGI196" s="478"/>
      <c r="MGJ196" s="478"/>
      <c r="MGK196" s="478"/>
      <c r="MGL196" s="478"/>
      <c r="MGM196" s="478"/>
      <c r="MGN196" s="478"/>
      <c r="MGO196" s="478"/>
      <c r="MGP196" s="478"/>
      <c r="MGQ196" s="478"/>
      <c r="MGR196" s="478"/>
      <c r="MGS196" s="478"/>
      <c r="MGT196" s="478"/>
      <c r="MGU196" s="478"/>
      <c r="MGV196" s="478"/>
      <c r="MGW196" s="478"/>
      <c r="MGX196" s="478"/>
      <c r="MGY196" s="478"/>
      <c r="MGZ196" s="478"/>
      <c r="MHA196" s="478"/>
      <c r="MHB196" s="478"/>
      <c r="MHC196" s="478"/>
      <c r="MHD196" s="478"/>
      <c r="MHE196" s="478"/>
      <c r="MHF196" s="478"/>
      <c r="MHG196" s="478"/>
      <c r="MHH196" s="478"/>
      <c r="MHI196" s="478"/>
      <c r="MHJ196" s="478"/>
      <c r="MHK196" s="478"/>
      <c r="MHL196" s="478"/>
      <c r="MHM196" s="478"/>
      <c r="MHN196" s="478"/>
      <c r="MHO196" s="478"/>
      <c r="MHP196" s="478"/>
      <c r="MHQ196" s="478"/>
      <c r="MHR196" s="478"/>
      <c r="MHS196" s="478"/>
      <c r="MHT196" s="478"/>
      <c r="MHU196" s="478"/>
      <c r="MHV196" s="478"/>
      <c r="MHW196" s="478"/>
      <c r="MHX196" s="478"/>
      <c r="MHY196" s="478"/>
      <c r="MHZ196" s="478"/>
      <c r="MIA196" s="478"/>
      <c r="MIB196" s="478"/>
      <c r="MIC196" s="478"/>
      <c r="MID196" s="478"/>
      <c r="MIE196" s="478"/>
      <c r="MIF196" s="478"/>
      <c r="MIG196" s="478"/>
      <c r="MIH196" s="478"/>
      <c r="MII196" s="478"/>
      <c r="MIJ196" s="478"/>
      <c r="MIK196" s="478"/>
      <c r="MIL196" s="478"/>
      <c r="MIM196" s="478"/>
      <c r="MIN196" s="478"/>
      <c r="MIO196" s="478"/>
      <c r="MIP196" s="478"/>
      <c r="MIQ196" s="478"/>
      <c r="MIR196" s="478"/>
      <c r="MIS196" s="478"/>
      <c r="MIT196" s="478"/>
      <c r="MIU196" s="478"/>
      <c r="MIV196" s="478"/>
      <c r="MIW196" s="478"/>
      <c r="MIX196" s="478"/>
      <c r="MIY196" s="478"/>
      <c r="MIZ196" s="478"/>
      <c r="MJA196" s="478"/>
      <c r="MJB196" s="478"/>
      <c r="MJC196" s="478"/>
      <c r="MJD196" s="478"/>
      <c r="MJE196" s="478"/>
      <c r="MJF196" s="478"/>
      <c r="MJG196" s="478"/>
      <c r="MJH196" s="478"/>
      <c r="MJI196" s="478"/>
      <c r="MJJ196" s="478"/>
      <c r="MJK196" s="478"/>
      <c r="MJL196" s="478"/>
      <c r="MJM196" s="478"/>
      <c r="MJN196" s="478"/>
      <c r="MJO196" s="478"/>
      <c r="MJP196" s="478"/>
      <c r="MJQ196" s="478"/>
      <c r="MJR196" s="478"/>
      <c r="MJS196" s="478"/>
      <c r="MJT196" s="478"/>
      <c r="MJU196" s="478"/>
      <c r="MJV196" s="478"/>
      <c r="MJW196" s="478"/>
      <c r="MJX196" s="478"/>
      <c r="MJY196" s="478"/>
      <c r="MJZ196" s="478"/>
      <c r="MKA196" s="478"/>
      <c r="MKB196" s="478"/>
      <c r="MKC196" s="478"/>
      <c r="MKD196" s="478"/>
      <c r="MKE196" s="478"/>
      <c r="MKF196" s="478"/>
      <c r="MKG196" s="478"/>
      <c r="MKH196" s="478"/>
      <c r="MKI196" s="478"/>
      <c r="MKJ196" s="478"/>
      <c r="MKK196" s="478"/>
      <c r="MKL196" s="478"/>
      <c r="MKM196" s="478"/>
      <c r="MKN196" s="478"/>
      <c r="MKO196" s="478"/>
      <c r="MKP196" s="478"/>
      <c r="MKQ196" s="478"/>
      <c r="MKR196" s="478"/>
      <c r="MKS196" s="478"/>
      <c r="MKT196" s="478"/>
      <c r="MKU196" s="478"/>
      <c r="MKV196" s="478"/>
      <c r="MKW196" s="478"/>
      <c r="MKX196" s="478"/>
      <c r="MKY196" s="478"/>
      <c r="MKZ196" s="478"/>
      <c r="MLA196" s="478"/>
      <c r="MLB196" s="478"/>
      <c r="MLC196" s="478"/>
      <c r="MLD196" s="478"/>
      <c r="MLE196" s="478"/>
      <c r="MLF196" s="478"/>
      <c r="MLG196" s="478"/>
      <c r="MLH196" s="478"/>
      <c r="MLI196" s="478"/>
      <c r="MLJ196" s="478"/>
      <c r="MLK196" s="478"/>
      <c r="MLL196" s="478"/>
      <c r="MLM196" s="478"/>
      <c r="MLN196" s="478"/>
      <c r="MLO196" s="478"/>
      <c r="MLP196" s="478"/>
      <c r="MLQ196" s="478"/>
      <c r="MLR196" s="478"/>
      <c r="MLS196" s="478"/>
      <c r="MLT196" s="478"/>
      <c r="MLU196" s="478"/>
      <c r="MLV196" s="478"/>
      <c r="MLW196" s="478"/>
      <c r="MLX196" s="478"/>
      <c r="MLY196" s="478"/>
      <c r="MLZ196" s="478"/>
      <c r="MMA196" s="478"/>
      <c r="MMB196" s="478"/>
      <c r="MMC196" s="478"/>
      <c r="MMD196" s="478"/>
      <c r="MME196" s="478"/>
      <c r="MMF196" s="478"/>
      <c r="MMG196" s="478"/>
      <c r="MMH196" s="478"/>
      <c r="MMI196" s="478"/>
      <c r="MMJ196" s="478"/>
      <c r="MMK196" s="478"/>
      <c r="MML196" s="478"/>
      <c r="MMM196" s="478"/>
      <c r="MMN196" s="478"/>
      <c r="MMO196" s="478"/>
      <c r="MMP196" s="478"/>
      <c r="MMQ196" s="478"/>
      <c r="MMR196" s="478"/>
      <c r="MMS196" s="478"/>
      <c r="MMT196" s="478"/>
      <c r="MMU196" s="478"/>
      <c r="MMV196" s="478"/>
      <c r="MMW196" s="478"/>
      <c r="MMX196" s="478"/>
      <c r="MMY196" s="478"/>
      <c r="MMZ196" s="478"/>
      <c r="MNA196" s="478"/>
      <c r="MNB196" s="478"/>
      <c r="MNC196" s="478"/>
      <c r="MND196" s="478"/>
      <c r="MNE196" s="478"/>
      <c r="MNF196" s="478"/>
      <c r="MNG196" s="478"/>
      <c r="MNH196" s="478"/>
      <c r="MNI196" s="478"/>
      <c r="MNJ196" s="478"/>
      <c r="MNK196" s="478"/>
      <c r="MNL196" s="478"/>
      <c r="MNM196" s="478"/>
      <c r="MNN196" s="478"/>
      <c r="MNO196" s="478"/>
      <c r="MNP196" s="478"/>
      <c r="MNQ196" s="478"/>
      <c r="MNR196" s="478"/>
      <c r="MNS196" s="478"/>
      <c r="MNT196" s="478"/>
      <c r="MNU196" s="478"/>
      <c r="MNV196" s="478"/>
      <c r="MNW196" s="478"/>
      <c r="MNX196" s="478"/>
      <c r="MNY196" s="478"/>
      <c r="MNZ196" s="478"/>
      <c r="MOA196" s="478"/>
      <c r="MOB196" s="478"/>
      <c r="MOC196" s="478"/>
      <c r="MOD196" s="478"/>
      <c r="MOE196" s="478"/>
      <c r="MOF196" s="478"/>
      <c r="MOG196" s="478"/>
      <c r="MOH196" s="478"/>
      <c r="MOI196" s="478"/>
      <c r="MOJ196" s="478"/>
      <c r="MOK196" s="478"/>
      <c r="MOL196" s="478"/>
      <c r="MOM196" s="478"/>
      <c r="MON196" s="478"/>
      <c r="MOO196" s="478"/>
      <c r="MOP196" s="478"/>
      <c r="MOQ196" s="478"/>
      <c r="MOR196" s="478"/>
      <c r="MOS196" s="478"/>
      <c r="MOT196" s="478"/>
      <c r="MOU196" s="478"/>
      <c r="MOV196" s="478"/>
      <c r="MOW196" s="478"/>
      <c r="MOX196" s="478"/>
      <c r="MOY196" s="478"/>
      <c r="MOZ196" s="478"/>
      <c r="MPA196" s="478"/>
      <c r="MPB196" s="478"/>
      <c r="MPC196" s="478"/>
      <c r="MPD196" s="478"/>
      <c r="MPE196" s="478"/>
      <c r="MPF196" s="478"/>
      <c r="MPG196" s="478"/>
      <c r="MPH196" s="478"/>
      <c r="MPI196" s="478"/>
      <c r="MPJ196" s="478"/>
      <c r="MPK196" s="478"/>
      <c r="MPL196" s="478"/>
      <c r="MPM196" s="478"/>
      <c r="MPN196" s="478"/>
      <c r="MPO196" s="478"/>
      <c r="MPP196" s="478"/>
      <c r="MPQ196" s="478"/>
      <c r="MPR196" s="478"/>
      <c r="MPS196" s="478"/>
      <c r="MPT196" s="478"/>
      <c r="MPU196" s="478"/>
      <c r="MPV196" s="478"/>
      <c r="MPW196" s="478"/>
      <c r="MPX196" s="478"/>
      <c r="MPY196" s="478"/>
      <c r="MPZ196" s="478"/>
      <c r="MQA196" s="478"/>
      <c r="MQB196" s="478"/>
      <c r="MQC196" s="478"/>
      <c r="MQD196" s="478"/>
      <c r="MQE196" s="478"/>
      <c r="MQF196" s="478"/>
      <c r="MQG196" s="478"/>
      <c r="MQH196" s="478"/>
      <c r="MQI196" s="478"/>
      <c r="MQJ196" s="478"/>
      <c r="MQK196" s="478"/>
      <c r="MQL196" s="478"/>
      <c r="MQM196" s="478"/>
      <c r="MQN196" s="478"/>
      <c r="MQO196" s="478"/>
      <c r="MQP196" s="478"/>
      <c r="MQQ196" s="478"/>
      <c r="MQR196" s="478"/>
      <c r="MQS196" s="478"/>
      <c r="MQT196" s="478"/>
      <c r="MQU196" s="478"/>
      <c r="MQV196" s="478"/>
      <c r="MQW196" s="478"/>
      <c r="MQX196" s="478"/>
      <c r="MQY196" s="478"/>
      <c r="MQZ196" s="478"/>
      <c r="MRA196" s="478"/>
      <c r="MRB196" s="478"/>
      <c r="MRC196" s="478"/>
      <c r="MRD196" s="478"/>
      <c r="MRE196" s="478"/>
      <c r="MRF196" s="478"/>
      <c r="MRG196" s="478"/>
      <c r="MRH196" s="478"/>
      <c r="MRI196" s="478"/>
      <c r="MRJ196" s="478"/>
      <c r="MRK196" s="478"/>
      <c r="MRL196" s="478"/>
      <c r="MRM196" s="478"/>
      <c r="MRN196" s="478"/>
      <c r="MRO196" s="478"/>
      <c r="MRP196" s="478"/>
      <c r="MRQ196" s="478"/>
      <c r="MRR196" s="478"/>
      <c r="MRS196" s="478"/>
      <c r="MRT196" s="478"/>
      <c r="MRU196" s="478"/>
      <c r="MRV196" s="478"/>
      <c r="MRW196" s="478"/>
      <c r="MRX196" s="478"/>
      <c r="MRY196" s="478"/>
      <c r="MRZ196" s="478"/>
      <c r="MSA196" s="478"/>
      <c r="MSB196" s="478"/>
      <c r="MSC196" s="478"/>
      <c r="MSD196" s="478"/>
      <c r="MSE196" s="478"/>
      <c r="MSF196" s="478"/>
      <c r="MSG196" s="478"/>
      <c r="MSH196" s="478"/>
      <c r="MSI196" s="478"/>
      <c r="MSJ196" s="478"/>
      <c r="MSK196" s="478"/>
      <c r="MSL196" s="478"/>
      <c r="MSM196" s="478"/>
      <c r="MSN196" s="478"/>
      <c r="MSO196" s="478"/>
      <c r="MSP196" s="478"/>
      <c r="MSQ196" s="478"/>
      <c r="MSR196" s="478"/>
      <c r="MSS196" s="478"/>
      <c r="MST196" s="478"/>
      <c r="MSU196" s="478"/>
      <c r="MSV196" s="478"/>
      <c r="MSW196" s="478"/>
      <c r="MSX196" s="478"/>
      <c r="MSY196" s="478"/>
      <c r="MSZ196" s="478"/>
      <c r="MTA196" s="478"/>
      <c r="MTB196" s="478"/>
      <c r="MTC196" s="478"/>
      <c r="MTD196" s="478"/>
      <c r="MTE196" s="478"/>
      <c r="MTF196" s="478"/>
      <c r="MTG196" s="478"/>
      <c r="MTH196" s="478"/>
      <c r="MTI196" s="478"/>
      <c r="MTJ196" s="478"/>
      <c r="MTK196" s="478"/>
      <c r="MTL196" s="478"/>
      <c r="MTM196" s="478"/>
      <c r="MTN196" s="478"/>
      <c r="MTO196" s="478"/>
      <c r="MTP196" s="478"/>
      <c r="MTQ196" s="478"/>
      <c r="MTR196" s="478"/>
      <c r="MTS196" s="478"/>
      <c r="MTT196" s="478"/>
      <c r="MTU196" s="478"/>
      <c r="MTV196" s="478"/>
      <c r="MTW196" s="478"/>
      <c r="MTX196" s="478"/>
      <c r="MTY196" s="478"/>
      <c r="MTZ196" s="478"/>
      <c r="MUA196" s="478"/>
      <c r="MUB196" s="478"/>
      <c r="MUC196" s="478"/>
      <c r="MUD196" s="478"/>
      <c r="MUE196" s="478"/>
      <c r="MUF196" s="478"/>
      <c r="MUG196" s="478"/>
      <c r="MUH196" s="478"/>
      <c r="MUI196" s="478"/>
      <c r="MUJ196" s="478"/>
      <c r="MUK196" s="478"/>
      <c r="MUL196" s="478"/>
      <c r="MUM196" s="478"/>
      <c r="MUN196" s="478"/>
      <c r="MUO196" s="478"/>
      <c r="MUP196" s="478"/>
      <c r="MUQ196" s="478"/>
      <c r="MUR196" s="478"/>
      <c r="MUS196" s="478"/>
      <c r="MUT196" s="478"/>
      <c r="MUU196" s="478"/>
      <c r="MUV196" s="478"/>
      <c r="MUW196" s="478"/>
      <c r="MUX196" s="478"/>
      <c r="MUY196" s="478"/>
      <c r="MUZ196" s="478"/>
      <c r="MVA196" s="478"/>
      <c r="MVB196" s="478"/>
      <c r="MVC196" s="478"/>
      <c r="MVD196" s="478"/>
      <c r="MVE196" s="478"/>
      <c r="MVF196" s="478"/>
      <c r="MVG196" s="478"/>
      <c r="MVH196" s="478"/>
      <c r="MVI196" s="478"/>
      <c r="MVJ196" s="478"/>
      <c r="MVK196" s="478"/>
      <c r="MVL196" s="478"/>
      <c r="MVM196" s="478"/>
      <c r="MVN196" s="478"/>
      <c r="MVO196" s="478"/>
      <c r="MVP196" s="478"/>
      <c r="MVQ196" s="478"/>
      <c r="MVR196" s="478"/>
      <c r="MVS196" s="478"/>
      <c r="MVT196" s="478"/>
      <c r="MVU196" s="478"/>
      <c r="MVV196" s="478"/>
      <c r="MVW196" s="478"/>
      <c r="MVX196" s="478"/>
      <c r="MVY196" s="478"/>
      <c r="MVZ196" s="478"/>
      <c r="MWA196" s="478"/>
      <c r="MWB196" s="478"/>
      <c r="MWC196" s="478"/>
      <c r="MWD196" s="478"/>
      <c r="MWE196" s="478"/>
      <c r="MWF196" s="478"/>
      <c r="MWG196" s="478"/>
      <c r="MWH196" s="478"/>
      <c r="MWI196" s="478"/>
      <c r="MWJ196" s="478"/>
      <c r="MWK196" s="478"/>
      <c r="MWL196" s="478"/>
      <c r="MWM196" s="478"/>
      <c r="MWN196" s="478"/>
      <c r="MWO196" s="478"/>
      <c r="MWP196" s="478"/>
      <c r="MWQ196" s="478"/>
      <c r="MWR196" s="478"/>
      <c r="MWS196" s="478"/>
      <c r="MWT196" s="478"/>
      <c r="MWU196" s="478"/>
      <c r="MWV196" s="478"/>
      <c r="MWW196" s="478"/>
      <c r="MWX196" s="478"/>
      <c r="MWY196" s="478"/>
      <c r="MWZ196" s="478"/>
      <c r="MXA196" s="478"/>
      <c r="MXB196" s="478"/>
      <c r="MXC196" s="478"/>
      <c r="MXD196" s="478"/>
      <c r="MXE196" s="478"/>
      <c r="MXF196" s="478"/>
      <c r="MXG196" s="478"/>
      <c r="MXH196" s="478"/>
      <c r="MXI196" s="478"/>
      <c r="MXJ196" s="478"/>
      <c r="MXK196" s="478"/>
      <c r="MXL196" s="478"/>
      <c r="MXM196" s="478"/>
      <c r="MXN196" s="478"/>
      <c r="MXO196" s="478"/>
      <c r="MXP196" s="478"/>
      <c r="MXQ196" s="478"/>
      <c r="MXR196" s="478"/>
      <c r="MXS196" s="478"/>
      <c r="MXT196" s="478"/>
      <c r="MXU196" s="478"/>
      <c r="MXV196" s="478"/>
      <c r="MXW196" s="478"/>
      <c r="MXX196" s="478"/>
      <c r="MXY196" s="478"/>
      <c r="MXZ196" s="478"/>
      <c r="MYA196" s="478"/>
      <c r="MYB196" s="478"/>
      <c r="MYC196" s="478"/>
      <c r="MYD196" s="478"/>
      <c r="MYE196" s="478"/>
      <c r="MYF196" s="478"/>
      <c r="MYG196" s="478"/>
      <c r="MYH196" s="478"/>
      <c r="MYI196" s="478"/>
      <c r="MYJ196" s="478"/>
      <c r="MYK196" s="478"/>
      <c r="MYL196" s="478"/>
      <c r="MYM196" s="478"/>
      <c r="MYN196" s="478"/>
      <c r="MYO196" s="478"/>
      <c r="MYP196" s="478"/>
      <c r="MYQ196" s="478"/>
      <c r="MYR196" s="478"/>
      <c r="MYS196" s="478"/>
      <c r="MYT196" s="478"/>
      <c r="MYU196" s="478"/>
      <c r="MYV196" s="478"/>
      <c r="MYW196" s="478"/>
      <c r="MYX196" s="478"/>
      <c r="MYY196" s="478"/>
      <c r="MYZ196" s="478"/>
      <c r="MZA196" s="478"/>
      <c r="MZB196" s="478"/>
      <c r="MZC196" s="478"/>
      <c r="MZD196" s="478"/>
      <c r="MZE196" s="478"/>
      <c r="MZF196" s="478"/>
      <c r="MZG196" s="478"/>
      <c r="MZH196" s="478"/>
      <c r="MZI196" s="478"/>
      <c r="MZJ196" s="478"/>
      <c r="MZK196" s="478"/>
      <c r="MZL196" s="478"/>
      <c r="MZM196" s="478"/>
      <c r="MZN196" s="478"/>
      <c r="MZO196" s="478"/>
      <c r="MZP196" s="478"/>
      <c r="MZQ196" s="478"/>
      <c r="MZR196" s="478"/>
      <c r="MZS196" s="478"/>
      <c r="MZT196" s="478"/>
      <c r="MZU196" s="478"/>
      <c r="MZV196" s="478"/>
      <c r="MZW196" s="478"/>
      <c r="MZX196" s="478"/>
      <c r="MZY196" s="478"/>
      <c r="MZZ196" s="478"/>
      <c r="NAA196" s="478"/>
      <c r="NAB196" s="478"/>
      <c r="NAC196" s="478"/>
      <c r="NAD196" s="478"/>
      <c r="NAE196" s="478"/>
      <c r="NAF196" s="478"/>
      <c r="NAG196" s="478"/>
      <c r="NAH196" s="478"/>
      <c r="NAI196" s="478"/>
      <c r="NAJ196" s="478"/>
      <c r="NAK196" s="478"/>
      <c r="NAL196" s="478"/>
      <c r="NAM196" s="478"/>
      <c r="NAN196" s="478"/>
      <c r="NAO196" s="478"/>
      <c r="NAP196" s="478"/>
      <c r="NAQ196" s="478"/>
      <c r="NAR196" s="478"/>
      <c r="NAS196" s="478"/>
      <c r="NAT196" s="478"/>
      <c r="NAU196" s="478"/>
      <c r="NAV196" s="478"/>
      <c r="NAW196" s="478"/>
      <c r="NAX196" s="478"/>
      <c r="NAY196" s="478"/>
      <c r="NAZ196" s="478"/>
      <c r="NBA196" s="478"/>
      <c r="NBB196" s="478"/>
      <c r="NBC196" s="478"/>
      <c r="NBD196" s="478"/>
      <c r="NBE196" s="478"/>
      <c r="NBF196" s="478"/>
      <c r="NBG196" s="478"/>
      <c r="NBH196" s="478"/>
      <c r="NBI196" s="478"/>
      <c r="NBJ196" s="478"/>
      <c r="NBK196" s="478"/>
      <c r="NBL196" s="478"/>
      <c r="NBM196" s="478"/>
      <c r="NBN196" s="478"/>
      <c r="NBO196" s="478"/>
      <c r="NBP196" s="478"/>
      <c r="NBQ196" s="478"/>
      <c r="NBR196" s="478"/>
      <c r="NBS196" s="478"/>
      <c r="NBT196" s="478"/>
      <c r="NBU196" s="478"/>
      <c r="NBV196" s="478"/>
      <c r="NBW196" s="478"/>
      <c r="NBX196" s="478"/>
      <c r="NBY196" s="478"/>
      <c r="NBZ196" s="478"/>
      <c r="NCA196" s="478"/>
      <c r="NCB196" s="478"/>
      <c r="NCC196" s="478"/>
      <c r="NCD196" s="478"/>
      <c r="NCE196" s="478"/>
      <c r="NCF196" s="478"/>
      <c r="NCG196" s="478"/>
      <c r="NCH196" s="478"/>
      <c r="NCI196" s="478"/>
      <c r="NCJ196" s="478"/>
      <c r="NCK196" s="478"/>
      <c r="NCL196" s="478"/>
      <c r="NCM196" s="478"/>
      <c r="NCN196" s="478"/>
      <c r="NCO196" s="478"/>
      <c r="NCP196" s="478"/>
      <c r="NCQ196" s="478"/>
      <c r="NCR196" s="478"/>
      <c r="NCS196" s="478"/>
      <c r="NCT196" s="478"/>
      <c r="NCU196" s="478"/>
      <c r="NCV196" s="478"/>
      <c r="NCW196" s="478"/>
      <c r="NCX196" s="478"/>
      <c r="NCY196" s="478"/>
      <c r="NCZ196" s="478"/>
      <c r="NDA196" s="478"/>
      <c r="NDB196" s="478"/>
      <c r="NDC196" s="478"/>
      <c r="NDD196" s="478"/>
      <c r="NDE196" s="478"/>
      <c r="NDF196" s="478"/>
      <c r="NDG196" s="478"/>
      <c r="NDH196" s="478"/>
      <c r="NDI196" s="478"/>
      <c r="NDJ196" s="478"/>
      <c r="NDK196" s="478"/>
      <c r="NDL196" s="478"/>
      <c r="NDM196" s="478"/>
      <c r="NDN196" s="478"/>
      <c r="NDO196" s="478"/>
      <c r="NDP196" s="478"/>
      <c r="NDQ196" s="478"/>
      <c r="NDR196" s="478"/>
      <c r="NDS196" s="478"/>
      <c r="NDT196" s="478"/>
      <c r="NDU196" s="478"/>
      <c r="NDV196" s="478"/>
      <c r="NDW196" s="478"/>
      <c r="NDX196" s="478"/>
      <c r="NDY196" s="478"/>
      <c r="NDZ196" s="478"/>
      <c r="NEA196" s="478"/>
      <c r="NEB196" s="478"/>
      <c r="NEC196" s="478"/>
      <c r="NED196" s="478"/>
      <c r="NEE196" s="478"/>
      <c r="NEF196" s="478"/>
      <c r="NEG196" s="478"/>
      <c r="NEH196" s="478"/>
      <c r="NEI196" s="478"/>
      <c r="NEJ196" s="478"/>
      <c r="NEK196" s="478"/>
      <c r="NEL196" s="478"/>
      <c r="NEM196" s="478"/>
      <c r="NEN196" s="478"/>
      <c r="NEO196" s="478"/>
      <c r="NEP196" s="478"/>
      <c r="NEQ196" s="478"/>
      <c r="NER196" s="478"/>
      <c r="NES196" s="478"/>
      <c r="NET196" s="478"/>
      <c r="NEU196" s="478"/>
      <c r="NEV196" s="478"/>
      <c r="NEW196" s="478"/>
      <c r="NEX196" s="478"/>
      <c r="NEY196" s="478"/>
      <c r="NEZ196" s="478"/>
      <c r="NFA196" s="478"/>
      <c r="NFB196" s="478"/>
      <c r="NFC196" s="478"/>
      <c r="NFD196" s="478"/>
      <c r="NFE196" s="478"/>
      <c r="NFF196" s="478"/>
      <c r="NFG196" s="478"/>
      <c r="NFH196" s="478"/>
      <c r="NFI196" s="478"/>
      <c r="NFJ196" s="478"/>
      <c r="NFK196" s="478"/>
      <c r="NFL196" s="478"/>
      <c r="NFM196" s="478"/>
      <c r="NFN196" s="478"/>
      <c r="NFO196" s="478"/>
      <c r="NFP196" s="478"/>
      <c r="NFQ196" s="478"/>
      <c r="NFR196" s="478"/>
      <c r="NFS196" s="478"/>
      <c r="NFT196" s="478"/>
      <c r="NFU196" s="478"/>
      <c r="NFV196" s="478"/>
      <c r="NFW196" s="478"/>
      <c r="NFX196" s="478"/>
      <c r="NFY196" s="478"/>
      <c r="NFZ196" s="478"/>
      <c r="NGA196" s="478"/>
      <c r="NGB196" s="478"/>
      <c r="NGC196" s="478"/>
      <c r="NGD196" s="478"/>
      <c r="NGE196" s="478"/>
      <c r="NGF196" s="478"/>
      <c r="NGG196" s="478"/>
      <c r="NGH196" s="478"/>
      <c r="NGI196" s="478"/>
      <c r="NGJ196" s="478"/>
      <c r="NGK196" s="478"/>
      <c r="NGL196" s="478"/>
      <c r="NGM196" s="478"/>
      <c r="NGN196" s="478"/>
      <c r="NGO196" s="478"/>
      <c r="NGP196" s="478"/>
      <c r="NGQ196" s="478"/>
      <c r="NGR196" s="478"/>
      <c r="NGS196" s="478"/>
      <c r="NGT196" s="478"/>
      <c r="NGU196" s="478"/>
      <c r="NGV196" s="478"/>
      <c r="NGW196" s="478"/>
      <c r="NGX196" s="478"/>
      <c r="NGY196" s="478"/>
      <c r="NGZ196" s="478"/>
      <c r="NHA196" s="478"/>
      <c r="NHB196" s="478"/>
      <c r="NHC196" s="478"/>
      <c r="NHD196" s="478"/>
      <c r="NHE196" s="478"/>
      <c r="NHF196" s="478"/>
      <c r="NHG196" s="478"/>
      <c r="NHH196" s="478"/>
      <c r="NHI196" s="478"/>
      <c r="NHJ196" s="478"/>
      <c r="NHK196" s="478"/>
      <c r="NHL196" s="478"/>
      <c r="NHM196" s="478"/>
      <c r="NHN196" s="478"/>
      <c r="NHO196" s="478"/>
      <c r="NHP196" s="478"/>
      <c r="NHQ196" s="478"/>
      <c r="NHR196" s="478"/>
      <c r="NHS196" s="478"/>
      <c r="NHT196" s="478"/>
      <c r="NHU196" s="478"/>
      <c r="NHV196" s="478"/>
      <c r="NHW196" s="478"/>
      <c r="NHX196" s="478"/>
      <c r="NHY196" s="478"/>
      <c r="NHZ196" s="478"/>
      <c r="NIA196" s="478"/>
      <c r="NIB196" s="478"/>
      <c r="NIC196" s="478"/>
      <c r="NID196" s="478"/>
      <c r="NIE196" s="478"/>
      <c r="NIF196" s="478"/>
      <c r="NIG196" s="478"/>
      <c r="NIH196" s="478"/>
      <c r="NII196" s="478"/>
      <c r="NIJ196" s="478"/>
      <c r="NIK196" s="478"/>
      <c r="NIL196" s="478"/>
      <c r="NIM196" s="478"/>
      <c r="NIN196" s="478"/>
      <c r="NIO196" s="478"/>
      <c r="NIP196" s="478"/>
      <c r="NIQ196" s="478"/>
      <c r="NIR196" s="478"/>
      <c r="NIS196" s="478"/>
      <c r="NIT196" s="478"/>
      <c r="NIU196" s="478"/>
      <c r="NIV196" s="478"/>
      <c r="NIW196" s="478"/>
      <c r="NIX196" s="478"/>
      <c r="NIY196" s="478"/>
      <c r="NIZ196" s="478"/>
      <c r="NJA196" s="478"/>
      <c r="NJB196" s="478"/>
      <c r="NJC196" s="478"/>
      <c r="NJD196" s="478"/>
      <c r="NJE196" s="478"/>
      <c r="NJF196" s="478"/>
      <c r="NJG196" s="478"/>
      <c r="NJH196" s="478"/>
      <c r="NJI196" s="478"/>
      <c r="NJJ196" s="478"/>
      <c r="NJK196" s="478"/>
      <c r="NJL196" s="478"/>
      <c r="NJM196" s="478"/>
      <c r="NJN196" s="478"/>
      <c r="NJO196" s="478"/>
      <c r="NJP196" s="478"/>
      <c r="NJQ196" s="478"/>
      <c r="NJR196" s="478"/>
      <c r="NJS196" s="478"/>
      <c r="NJT196" s="478"/>
      <c r="NJU196" s="478"/>
      <c r="NJV196" s="478"/>
      <c r="NJW196" s="478"/>
      <c r="NJX196" s="478"/>
      <c r="NJY196" s="478"/>
      <c r="NJZ196" s="478"/>
      <c r="NKA196" s="478"/>
      <c r="NKB196" s="478"/>
      <c r="NKC196" s="478"/>
      <c r="NKD196" s="478"/>
      <c r="NKE196" s="478"/>
      <c r="NKF196" s="478"/>
      <c r="NKG196" s="478"/>
      <c r="NKH196" s="478"/>
      <c r="NKI196" s="478"/>
      <c r="NKJ196" s="478"/>
      <c r="NKK196" s="478"/>
      <c r="NKL196" s="478"/>
      <c r="NKM196" s="478"/>
      <c r="NKN196" s="478"/>
      <c r="NKO196" s="478"/>
      <c r="NKP196" s="478"/>
      <c r="NKQ196" s="478"/>
      <c r="NKR196" s="478"/>
      <c r="NKS196" s="478"/>
      <c r="NKT196" s="478"/>
      <c r="NKU196" s="478"/>
      <c r="NKV196" s="478"/>
      <c r="NKW196" s="478"/>
      <c r="NKX196" s="478"/>
      <c r="NKY196" s="478"/>
      <c r="NKZ196" s="478"/>
      <c r="NLA196" s="478"/>
      <c r="NLB196" s="478"/>
      <c r="NLC196" s="478"/>
      <c r="NLD196" s="478"/>
      <c r="NLE196" s="478"/>
      <c r="NLF196" s="478"/>
      <c r="NLG196" s="478"/>
      <c r="NLH196" s="478"/>
      <c r="NLI196" s="478"/>
      <c r="NLJ196" s="478"/>
      <c r="NLK196" s="478"/>
      <c r="NLL196" s="478"/>
      <c r="NLM196" s="478"/>
      <c r="NLN196" s="478"/>
      <c r="NLO196" s="478"/>
      <c r="NLP196" s="478"/>
      <c r="NLQ196" s="478"/>
      <c r="NLR196" s="478"/>
      <c r="NLS196" s="478"/>
      <c r="NLT196" s="478"/>
      <c r="NLU196" s="478"/>
      <c r="NLV196" s="478"/>
      <c r="NLW196" s="478"/>
      <c r="NLX196" s="478"/>
      <c r="NLY196" s="478"/>
      <c r="NLZ196" s="478"/>
      <c r="NMA196" s="478"/>
      <c r="NMB196" s="478"/>
      <c r="NMC196" s="478"/>
      <c r="NMD196" s="478"/>
      <c r="NME196" s="478"/>
      <c r="NMF196" s="478"/>
      <c r="NMG196" s="478"/>
      <c r="NMH196" s="478"/>
      <c r="NMI196" s="478"/>
      <c r="NMJ196" s="478"/>
      <c r="NMK196" s="478"/>
      <c r="NML196" s="478"/>
      <c r="NMM196" s="478"/>
      <c r="NMN196" s="478"/>
      <c r="NMO196" s="478"/>
      <c r="NMP196" s="478"/>
      <c r="NMQ196" s="478"/>
      <c r="NMR196" s="478"/>
      <c r="NMS196" s="478"/>
      <c r="NMT196" s="478"/>
      <c r="NMU196" s="478"/>
      <c r="NMV196" s="478"/>
      <c r="NMW196" s="478"/>
      <c r="NMX196" s="478"/>
      <c r="NMY196" s="478"/>
      <c r="NMZ196" s="478"/>
      <c r="NNA196" s="478"/>
      <c r="NNB196" s="478"/>
      <c r="NNC196" s="478"/>
      <c r="NND196" s="478"/>
      <c r="NNE196" s="478"/>
      <c r="NNF196" s="478"/>
      <c r="NNG196" s="478"/>
      <c r="NNH196" s="478"/>
      <c r="NNI196" s="478"/>
      <c r="NNJ196" s="478"/>
      <c r="NNK196" s="478"/>
      <c r="NNL196" s="478"/>
      <c r="NNM196" s="478"/>
      <c r="NNN196" s="478"/>
      <c r="NNO196" s="478"/>
      <c r="NNP196" s="478"/>
      <c r="NNQ196" s="478"/>
      <c r="NNR196" s="478"/>
      <c r="NNS196" s="478"/>
      <c r="NNT196" s="478"/>
      <c r="NNU196" s="478"/>
      <c r="NNV196" s="478"/>
      <c r="NNW196" s="478"/>
      <c r="NNX196" s="478"/>
      <c r="NNY196" s="478"/>
      <c r="NNZ196" s="478"/>
      <c r="NOA196" s="478"/>
      <c r="NOB196" s="478"/>
      <c r="NOC196" s="478"/>
      <c r="NOD196" s="478"/>
      <c r="NOE196" s="478"/>
      <c r="NOF196" s="478"/>
      <c r="NOG196" s="478"/>
      <c r="NOH196" s="478"/>
      <c r="NOI196" s="478"/>
      <c r="NOJ196" s="478"/>
      <c r="NOK196" s="478"/>
      <c r="NOL196" s="478"/>
      <c r="NOM196" s="478"/>
      <c r="NON196" s="478"/>
      <c r="NOO196" s="478"/>
      <c r="NOP196" s="478"/>
      <c r="NOQ196" s="478"/>
      <c r="NOR196" s="478"/>
      <c r="NOS196" s="478"/>
      <c r="NOT196" s="478"/>
      <c r="NOU196" s="478"/>
      <c r="NOV196" s="478"/>
      <c r="NOW196" s="478"/>
      <c r="NOX196" s="478"/>
      <c r="NOY196" s="478"/>
      <c r="NOZ196" s="478"/>
      <c r="NPA196" s="478"/>
      <c r="NPB196" s="478"/>
      <c r="NPC196" s="478"/>
      <c r="NPD196" s="478"/>
      <c r="NPE196" s="478"/>
      <c r="NPF196" s="478"/>
      <c r="NPG196" s="478"/>
      <c r="NPH196" s="478"/>
      <c r="NPI196" s="478"/>
      <c r="NPJ196" s="478"/>
      <c r="NPK196" s="478"/>
      <c r="NPL196" s="478"/>
      <c r="NPM196" s="478"/>
      <c r="NPN196" s="478"/>
      <c r="NPO196" s="478"/>
      <c r="NPP196" s="478"/>
      <c r="NPQ196" s="478"/>
      <c r="NPR196" s="478"/>
      <c r="NPS196" s="478"/>
      <c r="NPT196" s="478"/>
      <c r="NPU196" s="478"/>
      <c r="NPV196" s="478"/>
      <c r="NPW196" s="478"/>
      <c r="NPX196" s="478"/>
      <c r="NPY196" s="478"/>
      <c r="NPZ196" s="478"/>
      <c r="NQA196" s="478"/>
      <c r="NQB196" s="478"/>
      <c r="NQC196" s="478"/>
      <c r="NQD196" s="478"/>
      <c r="NQE196" s="478"/>
      <c r="NQF196" s="478"/>
      <c r="NQG196" s="478"/>
      <c r="NQH196" s="478"/>
      <c r="NQI196" s="478"/>
      <c r="NQJ196" s="478"/>
      <c r="NQK196" s="478"/>
      <c r="NQL196" s="478"/>
      <c r="NQM196" s="478"/>
      <c r="NQN196" s="478"/>
      <c r="NQO196" s="478"/>
      <c r="NQP196" s="478"/>
      <c r="NQQ196" s="478"/>
      <c r="NQR196" s="478"/>
      <c r="NQS196" s="478"/>
      <c r="NQT196" s="478"/>
      <c r="NQU196" s="478"/>
      <c r="NQV196" s="478"/>
      <c r="NQW196" s="478"/>
      <c r="NQX196" s="478"/>
      <c r="NQY196" s="478"/>
      <c r="NQZ196" s="478"/>
      <c r="NRA196" s="478"/>
      <c r="NRB196" s="478"/>
      <c r="NRC196" s="478"/>
      <c r="NRD196" s="478"/>
      <c r="NRE196" s="478"/>
      <c r="NRF196" s="478"/>
      <c r="NRG196" s="478"/>
      <c r="NRH196" s="478"/>
      <c r="NRI196" s="478"/>
      <c r="NRJ196" s="478"/>
      <c r="NRK196" s="478"/>
      <c r="NRL196" s="478"/>
      <c r="NRM196" s="478"/>
      <c r="NRN196" s="478"/>
      <c r="NRO196" s="478"/>
      <c r="NRP196" s="478"/>
      <c r="NRQ196" s="478"/>
      <c r="NRR196" s="478"/>
      <c r="NRS196" s="478"/>
      <c r="NRT196" s="478"/>
      <c r="NRU196" s="478"/>
      <c r="NRV196" s="478"/>
      <c r="NRW196" s="478"/>
      <c r="NRX196" s="478"/>
      <c r="NRY196" s="478"/>
      <c r="NRZ196" s="478"/>
      <c r="NSA196" s="478"/>
      <c r="NSB196" s="478"/>
      <c r="NSC196" s="478"/>
      <c r="NSD196" s="478"/>
      <c r="NSE196" s="478"/>
      <c r="NSF196" s="478"/>
      <c r="NSG196" s="478"/>
      <c r="NSH196" s="478"/>
      <c r="NSI196" s="478"/>
      <c r="NSJ196" s="478"/>
      <c r="NSK196" s="478"/>
      <c r="NSL196" s="478"/>
      <c r="NSM196" s="478"/>
      <c r="NSN196" s="478"/>
      <c r="NSO196" s="478"/>
      <c r="NSP196" s="478"/>
      <c r="NSQ196" s="478"/>
      <c r="NSR196" s="478"/>
      <c r="NSS196" s="478"/>
      <c r="NST196" s="478"/>
      <c r="NSU196" s="478"/>
      <c r="NSV196" s="478"/>
      <c r="NSW196" s="478"/>
      <c r="NSX196" s="478"/>
      <c r="NSY196" s="478"/>
      <c r="NSZ196" s="478"/>
      <c r="NTA196" s="478"/>
      <c r="NTB196" s="478"/>
      <c r="NTC196" s="478"/>
      <c r="NTD196" s="478"/>
      <c r="NTE196" s="478"/>
      <c r="NTF196" s="478"/>
      <c r="NTG196" s="478"/>
      <c r="NTH196" s="478"/>
      <c r="NTI196" s="478"/>
      <c r="NTJ196" s="478"/>
      <c r="NTK196" s="478"/>
      <c r="NTL196" s="478"/>
      <c r="NTM196" s="478"/>
      <c r="NTN196" s="478"/>
      <c r="NTO196" s="478"/>
      <c r="NTP196" s="478"/>
      <c r="NTQ196" s="478"/>
      <c r="NTR196" s="478"/>
      <c r="NTS196" s="478"/>
      <c r="NTT196" s="478"/>
      <c r="NTU196" s="478"/>
      <c r="NTV196" s="478"/>
      <c r="NTW196" s="478"/>
      <c r="NTX196" s="478"/>
      <c r="NTY196" s="478"/>
      <c r="NTZ196" s="478"/>
      <c r="NUA196" s="478"/>
      <c r="NUB196" s="478"/>
      <c r="NUC196" s="478"/>
      <c r="NUD196" s="478"/>
      <c r="NUE196" s="478"/>
      <c r="NUF196" s="478"/>
      <c r="NUG196" s="478"/>
      <c r="NUH196" s="478"/>
      <c r="NUI196" s="478"/>
      <c r="NUJ196" s="478"/>
      <c r="NUK196" s="478"/>
      <c r="NUL196" s="478"/>
      <c r="NUM196" s="478"/>
      <c r="NUN196" s="478"/>
      <c r="NUO196" s="478"/>
      <c r="NUP196" s="478"/>
      <c r="NUQ196" s="478"/>
      <c r="NUR196" s="478"/>
      <c r="NUS196" s="478"/>
      <c r="NUT196" s="478"/>
      <c r="NUU196" s="478"/>
      <c r="NUV196" s="478"/>
      <c r="NUW196" s="478"/>
      <c r="NUX196" s="478"/>
      <c r="NUY196" s="478"/>
      <c r="NUZ196" s="478"/>
      <c r="NVA196" s="478"/>
      <c r="NVB196" s="478"/>
      <c r="NVC196" s="478"/>
      <c r="NVD196" s="478"/>
      <c r="NVE196" s="478"/>
      <c r="NVF196" s="478"/>
      <c r="NVG196" s="478"/>
      <c r="NVH196" s="478"/>
      <c r="NVI196" s="478"/>
      <c r="NVJ196" s="478"/>
      <c r="NVK196" s="478"/>
      <c r="NVL196" s="478"/>
      <c r="NVM196" s="478"/>
      <c r="NVN196" s="478"/>
      <c r="NVO196" s="478"/>
      <c r="NVP196" s="478"/>
      <c r="NVQ196" s="478"/>
      <c r="NVR196" s="478"/>
      <c r="NVS196" s="478"/>
      <c r="NVT196" s="478"/>
      <c r="NVU196" s="478"/>
      <c r="NVV196" s="478"/>
      <c r="NVW196" s="478"/>
      <c r="NVX196" s="478"/>
      <c r="NVY196" s="478"/>
      <c r="NVZ196" s="478"/>
      <c r="NWA196" s="478"/>
      <c r="NWB196" s="478"/>
      <c r="NWC196" s="478"/>
      <c r="NWD196" s="478"/>
      <c r="NWE196" s="478"/>
      <c r="NWF196" s="478"/>
      <c r="NWG196" s="478"/>
      <c r="NWH196" s="478"/>
      <c r="NWI196" s="478"/>
      <c r="NWJ196" s="478"/>
      <c r="NWK196" s="478"/>
      <c r="NWL196" s="478"/>
      <c r="NWM196" s="478"/>
      <c r="NWN196" s="478"/>
      <c r="NWO196" s="478"/>
      <c r="NWP196" s="478"/>
      <c r="NWQ196" s="478"/>
      <c r="NWR196" s="478"/>
      <c r="NWS196" s="478"/>
      <c r="NWT196" s="478"/>
      <c r="NWU196" s="478"/>
      <c r="NWV196" s="478"/>
      <c r="NWW196" s="478"/>
      <c r="NWX196" s="478"/>
      <c r="NWY196" s="478"/>
      <c r="NWZ196" s="478"/>
      <c r="NXA196" s="478"/>
      <c r="NXB196" s="478"/>
      <c r="NXC196" s="478"/>
      <c r="NXD196" s="478"/>
      <c r="NXE196" s="478"/>
      <c r="NXF196" s="478"/>
      <c r="NXG196" s="478"/>
      <c r="NXH196" s="478"/>
      <c r="NXI196" s="478"/>
      <c r="NXJ196" s="478"/>
      <c r="NXK196" s="478"/>
      <c r="NXL196" s="478"/>
      <c r="NXM196" s="478"/>
      <c r="NXN196" s="478"/>
      <c r="NXO196" s="478"/>
      <c r="NXP196" s="478"/>
      <c r="NXQ196" s="478"/>
      <c r="NXR196" s="478"/>
      <c r="NXS196" s="478"/>
      <c r="NXT196" s="478"/>
      <c r="NXU196" s="478"/>
      <c r="NXV196" s="478"/>
      <c r="NXW196" s="478"/>
      <c r="NXX196" s="478"/>
      <c r="NXY196" s="478"/>
      <c r="NXZ196" s="478"/>
      <c r="NYA196" s="478"/>
      <c r="NYB196" s="478"/>
      <c r="NYC196" s="478"/>
      <c r="NYD196" s="478"/>
      <c r="NYE196" s="478"/>
      <c r="NYF196" s="478"/>
      <c r="NYG196" s="478"/>
      <c r="NYH196" s="478"/>
      <c r="NYI196" s="478"/>
      <c r="NYJ196" s="478"/>
      <c r="NYK196" s="478"/>
      <c r="NYL196" s="478"/>
      <c r="NYM196" s="478"/>
      <c r="NYN196" s="478"/>
      <c r="NYO196" s="478"/>
      <c r="NYP196" s="478"/>
      <c r="NYQ196" s="478"/>
      <c r="NYR196" s="478"/>
      <c r="NYS196" s="478"/>
      <c r="NYT196" s="478"/>
      <c r="NYU196" s="478"/>
      <c r="NYV196" s="478"/>
      <c r="NYW196" s="478"/>
      <c r="NYX196" s="478"/>
      <c r="NYY196" s="478"/>
      <c r="NYZ196" s="478"/>
      <c r="NZA196" s="478"/>
      <c r="NZB196" s="478"/>
      <c r="NZC196" s="478"/>
      <c r="NZD196" s="478"/>
      <c r="NZE196" s="478"/>
      <c r="NZF196" s="478"/>
      <c r="NZG196" s="478"/>
      <c r="NZH196" s="478"/>
      <c r="NZI196" s="478"/>
      <c r="NZJ196" s="478"/>
      <c r="NZK196" s="478"/>
      <c r="NZL196" s="478"/>
      <c r="NZM196" s="478"/>
      <c r="NZN196" s="478"/>
      <c r="NZO196" s="478"/>
      <c r="NZP196" s="478"/>
      <c r="NZQ196" s="478"/>
      <c r="NZR196" s="478"/>
      <c r="NZS196" s="478"/>
      <c r="NZT196" s="478"/>
      <c r="NZU196" s="478"/>
      <c r="NZV196" s="478"/>
      <c r="NZW196" s="478"/>
      <c r="NZX196" s="478"/>
      <c r="NZY196" s="478"/>
      <c r="NZZ196" s="478"/>
      <c r="OAA196" s="478"/>
      <c r="OAB196" s="478"/>
      <c r="OAC196" s="478"/>
      <c r="OAD196" s="478"/>
      <c r="OAE196" s="478"/>
      <c r="OAF196" s="478"/>
      <c r="OAG196" s="478"/>
      <c r="OAH196" s="478"/>
      <c r="OAI196" s="478"/>
      <c r="OAJ196" s="478"/>
      <c r="OAK196" s="478"/>
      <c r="OAL196" s="478"/>
      <c r="OAM196" s="478"/>
      <c r="OAN196" s="478"/>
      <c r="OAO196" s="478"/>
      <c r="OAP196" s="478"/>
      <c r="OAQ196" s="478"/>
      <c r="OAR196" s="478"/>
      <c r="OAS196" s="478"/>
      <c r="OAT196" s="478"/>
      <c r="OAU196" s="478"/>
      <c r="OAV196" s="478"/>
      <c r="OAW196" s="478"/>
      <c r="OAX196" s="478"/>
      <c r="OAY196" s="478"/>
      <c r="OAZ196" s="478"/>
      <c r="OBA196" s="478"/>
      <c r="OBB196" s="478"/>
      <c r="OBC196" s="478"/>
      <c r="OBD196" s="478"/>
      <c r="OBE196" s="478"/>
      <c r="OBF196" s="478"/>
      <c r="OBG196" s="478"/>
      <c r="OBH196" s="478"/>
      <c r="OBI196" s="478"/>
      <c r="OBJ196" s="478"/>
      <c r="OBK196" s="478"/>
      <c r="OBL196" s="478"/>
      <c r="OBM196" s="478"/>
      <c r="OBN196" s="478"/>
      <c r="OBO196" s="478"/>
      <c r="OBP196" s="478"/>
      <c r="OBQ196" s="478"/>
      <c r="OBR196" s="478"/>
      <c r="OBS196" s="478"/>
      <c r="OBT196" s="478"/>
      <c r="OBU196" s="478"/>
      <c r="OBV196" s="478"/>
      <c r="OBW196" s="478"/>
      <c r="OBX196" s="478"/>
      <c r="OBY196" s="478"/>
      <c r="OBZ196" s="478"/>
      <c r="OCA196" s="478"/>
      <c r="OCB196" s="478"/>
      <c r="OCC196" s="478"/>
      <c r="OCD196" s="478"/>
      <c r="OCE196" s="478"/>
      <c r="OCF196" s="478"/>
      <c r="OCG196" s="478"/>
      <c r="OCH196" s="478"/>
      <c r="OCI196" s="478"/>
      <c r="OCJ196" s="478"/>
      <c r="OCK196" s="478"/>
      <c r="OCL196" s="478"/>
      <c r="OCM196" s="478"/>
      <c r="OCN196" s="478"/>
      <c r="OCO196" s="478"/>
      <c r="OCP196" s="478"/>
      <c r="OCQ196" s="478"/>
      <c r="OCR196" s="478"/>
      <c r="OCS196" s="478"/>
      <c r="OCT196" s="478"/>
      <c r="OCU196" s="478"/>
      <c r="OCV196" s="478"/>
      <c r="OCW196" s="478"/>
      <c r="OCX196" s="478"/>
      <c r="OCY196" s="478"/>
      <c r="OCZ196" s="478"/>
      <c r="ODA196" s="478"/>
      <c r="ODB196" s="478"/>
      <c r="ODC196" s="478"/>
      <c r="ODD196" s="478"/>
      <c r="ODE196" s="478"/>
      <c r="ODF196" s="478"/>
      <c r="ODG196" s="478"/>
      <c r="ODH196" s="478"/>
      <c r="ODI196" s="478"/>
      <c r="ODJ196" s="478"/>
      <c r="ODK196" s="478"/>
      <c r="ODL196" s="478"/>
      <c r="ODM196" s="478"/>
      <c r="ODN196" s="478"/>
      <c r="ODO196" s="478"/>
      <c r="ODP196" s="478"/>
      <c r="ODQ196" s="478"/>
      <c r="ODR196" s="478"/>
      <c r="ODS196" s="478"/>
      <c r="ODT196" s="478"/>
      <c r="ODU196" s="478"/>
      <c r="ODV196" s="478"/>
      <c r="ODW196" s="478"/>
      <c r="ODX196" s="478"/>
      <c r="ODY196" s="478"/>
      <c r="ODZ196" s="478"/>
      <c r="OEA196" s="478"/>
      <c r="OEB196" s="478"/>
      <c r="OEC196" s="478"/>
      <c r="OED196" s="478"/>
      <c r="OEE196" s="478"/>
      <c r="OEF196" s="478"/>
      <c r="OEG196" s="478"/>
      <c r="OEH196" s="478"/>
      <c r="OEI196" s="478"/>
      <c r="OEJ196" s="478"/>
      <c r="OEK196" s="478"/>
      <c r="OEL196" s="478"/>
      <c r="OEM196" s="478"/>
      <c r="OEN196" s="478"/>
      <c r="OEO196" s="478"/>
      <c r="OEP196" s="478"/>
      <c r="OEQ196" s="478"/>
      <c r="OER196" s="478"/>
      <c r="OES196" s="478"/>
      <c r="OET196" s="478"/>
      <c r="OEU196" s="478"/>
      <c r="OEV196" s="478"/>
      <c r="OEW196" s="478"/>
      <c r="OEX196" s="478"/>
      <c r="OEY196" s="478"/>
      <c r="OEZ196" s="478"/>
      <c r="OFA196" s="478"/>
      <c r="OFB196" s="478"/>
      <c r="OFC196" s="478"/>
      <c r="OFD196" s="478"/>
      <c r="OFE196" s="478"/>
      <c r="OFF196" s="478"/>
      <c r="OFG196" s="478"/>
      <c r="OFH196" s="478"/>
      <c r="OFI196" s="478"/>
      <c r="OFJ196" s="478"/>
      <c r="OFK196" s="478"/>
      <c r="OFL196" s="478"/>
      <c r="OFM196" s="478"/>
      <c r="OFN196" s="478"/>
      <c r="OFO196" s="478"/>
      <c r="OFP196" s="478"/>
      <c r="OFQ196" s="478"/>
      <c r="OFR196" s="478"/>
      <c r="OFS196" s="478"/>
      <c r="OFT196" s="478"/>
      <c r="OFU196" s="478"/>
      <c r="OFV196" s="478"/>
      <c r="OFW196" s="478"/>
      <c r="OFX196" s="478"/>
      <c r="OFY196" s="478"/>
      <c r="OFZ196" s="478"/>
      <c r="OGA196" s="478"/>
      <c r="OGB196" s="478"/>
      <c r="OGC196" s="478"/>
      <c r="OGD196" s="478"/>
      <c r="OGE196" s="478"/>
      <c r="OGF196" s="478"/>
      <c r="OGG196" s="478"/>
      <c r="OGH196" s="478"/>
      <c r="OGI196" s="478"/>
      <c r="OGJ196" s="478"/>
      <c r="OGK196" s="478"/>
      <c r="OGL196" s="478"/>
      <c r="OGM196" s="478"/>
      <c r="OGN196" s="478"/>
      <c r="OGO196" s="478"/>
      <c r="OGP196" s="478"/>
      <c r="OGQ196" s="478"/>
      <c r="OGR196" s="478"/>
      <c r="OGS196" s="478"/>
      <c r="OGT196" s="478"/>
      <c r="OGU196" s="478"/>
      <c r="OGV196" s="478"/>
      <c r="OGW196" s="478"/>
      <c r="OGX196" s="478"/>
      <c r="OGY196" s="478"/>
      <c r="OGZ196" s="478"/>
      <c r="OHA196" s="478"/>
      <c r="OHB196" s="478"/>
      <c r="OHC196" s="478"/>
      <c r="OHD196" s="478"/>
      <c r="OHE196" s="478"/>
      <c r="OHF196" s="478"/>
      <c r="OHG196" s="478"/>
      <c r="OHH196" s="478"/>
      <c r="OHI196" s="478"/>
      <c r="OHJ196" s="478"/>
      <c r="OHK196" s="478"/>
      <c r="OHL196" s="478"/>
      <c r="OHM196" s="478"/>
      <c r="OHN196" s="478"/>
      <c r="OHO196" s="478"/>
      <c r="OHP196" s="478"/>
      <c r="OHQ196" s="478"/>
      <c r="OHR196" s="478"/>
      <c r="OHS196" s="478"/>
      <c r="OHT196" s="478"/>
      <c r="OHU196" s="478"/>
      <c r="OHV196" s="478"/>
      <c r="OHW196" s="478"/>
      <c r="OHX196" s="478"/>
      <c r="OHY196" s="478"/>
      <c r="OHZ196" s="478"/>
      <c r="OIA196" s="478"/>
      <c r="OIB196" s="478"/>
      <c r="OIC196" s="478"/>
      <c r="OID196" s="478"/>
      <c r="OIE196" s="478"/>
      <c r="OIF196" s="478"/>
      <c r="OIG196" s="478"/>
      <c r="OIH196" s="478"/>
      <c r="OII196" s="478"/>
      <c r="OIJ196" s="478"/>
      <c r="OIK196" s="478"/>
      <c r="OIL196" s="478"/>
      <c r="OIM196" s="478"/>
      <c r="OIN196" s="478"/>
      <c r="OIO196" s="478"/>
      <c r="OIP196" s="478"/>
      <c r="OIQ196" s="478"/>
      <c r="OIR196" s="478"/>
      <c r="OIS196" s="478"/>
      <c r="OIT196" s="478"/>
      <c r="OIU196" s="478"/>
      <c r="OIV196" s="478"/>
      <c r="OIW196" s="478"/>
      <c r="OIX196" s="478"/>
      <c r="OIY196" s="478"/>
      <c r="OIZ196" s="478"/>
      <c r="OJA196" s="478"/>
      <c r="OJB196" s="478"/>
      <c r="OJC196" s="478"/>
      <c r="OJD196" s="478"/>
      <c r="OJE196" s="478"/>
      <c r="OJF196" s="478"/>
      <c r="OJG196" s="478"/>
      <c r="OJH196" s="478"/>
      <c r="OJI196" s="478"/>
      <c r="OJJ196" s="478"/>
      <c r="OJK196" s="478"/>
      <c r="OJL196" s="478"/>
      <c r="OJM196" s="478"/>
      <c r="OJN196" s="478"/>
      <c r="OJO196" s="478"/>
      <c r="OJP196" s="478"/>
      <c r="OJQ196" s="478"/>
      <c r="OJR196" s="478"/>
      <c r="OJS196" s="478"/>
      <c r="OJT196" s="478"/>
      <c r="OJU196" s="478"/>
      <c r="OJV196" s="478"/>
      <c r="OJW196" s="478"/>
      <c r="OJX196" s="478"/>
      <c r="OJY196" s="478"/>
      <c r="OJZ196" s="478"/>
      <c r="OKA196" s="478"/>
      <c r="OKB196" s="478"/>
      <c r="OKC196" s="478"/>
      <c r="OKD196" s="478"/>
      <c r="OKE196" s="478"/>
      <c r="OKF196" s="478"/>
      <c r="OKG196" s="478"/>
      <c r="OKH196" s="478"/>
      <c r="OKI196" s="478"/>
      <c r="OKJ196" s="478"/>
      <c r="OKK196" s="478"/>
      <c r="OKL196" s="478"/>
      <c r="OKM196" s="478"/>
      <c r="OKN196" s="478"/>
      <c r="OKO196" s="478"/>
      <c r="OKP196" s="478"/>
      <c r="OKQ196" s="478"/>
      <c r="OKR196" s="478"/>
      <c r="OKS196" s="478"/>
      <c r="OKT196" s="478"/>
      <c r="OKU196" s="478"/>
      <c r="OKV196" s="478"/>
      <c r="OKW196" s="478"/>
      <c r="OKX196" s="478"/>
      <c r="OKY196" s="478"/>
      <c r="OKZ196" s="478"/>
      <c r="OLA196" s="478"/>
      <c r="OLB196" s="478"/>
      <c r="OLC196" s="478"/>
      <c r="OLD196" s="478"/>
      <c r="OLE196" s="478"/>
      <c r="OLF196" s="478"/>
      <c r="OLG196" s="478"/>
      <c r="OLH196" s="478"/>
      <c r="OLI196" s="478"/>
      <c r="OLJ196" s="478"/>
      <c r="OLK196" s="478"/>
      <c r="OLL196" s="478"/>
      <c r="OLM196" s="478"/>
      <c r="OLN196" s="478"/>
      <c r="OLO196" s="478"/>
      <c r="OLP196" s="478"/>
      <c r="OLQ196" s="478"/>
      <c r="OLR196" s="478"/>
      <c r="OLS196" s="478"/>
      <c r="OLT196" s="478"/>
      <c r="OLU196" s="478"/>
      <c r="OLV196" s="478"/>
      <c r="OLW196" s="478"/>
      <c r="OLX196" s="478"/>
      <c r="OLY196" s="478"/>
      <c r="OLZ196" s="478"/>
      <c r="OMA196" s="478"/>
      <c r="OMB196" s="478"/>
      <c r="OMC196" s="478"/>
      <c r="OMD196" s="478"/>
      <c r="OME196" s="478"/>
      <c r="OMF196" s="478"/>
      <c r="OMG196" s="478"/>
      <c r="OMH196" s="478"/>
      <c r="OMI196" s="478"/>
      <c r="OMJ196" s="478"/>
      <c r="OMK196" s="478"/>
      <c r="OML196" s="478"/>
      <c r="OMM196" s="478"/>
      <c r="OMN196" s="478"/>
      <c r="OMO196" s="478"/>
      <c r="OMP196" s="478"/>
      <c r="OMQ196" s="478"/>
      <c r="OMR196" s="478"/>
      <c r="OMS196" s="478"/>
      <c r="OMT196" s="478"/>
      <c r="OMU196" s="478"/>
      <c r="OMV196" s="478"/>
      <c r="OMW196" s="478"/>
      <c r="OMX196" s="478"/>
      <c r="OMY196" s="478"/>
      <c r="OMZ196" s="478"/>
      <c r="ONA196" s="478"/>
      <c r="ONB196" s="478"/>
      <c r="ONC196" s="478"/>
      <c r="OND196" s="478"/>
      <c r="ONE196" s="478"/>
      <c r="ONF196" s="478"/>
      <c r="ONG196" s="478"/>
      <c r="ONH196" s="478"/>
      <c r="ONI196" s="478"/>
      <c r="ONJ196" s="478"/>
      <c r="ONK196" s="478"/>
      <c r="ONL196" s="478"/>
      <c r="ONM196" s="478"/>
      <c r="ONN196" s="478"/>
      <c r="ONO196" s="478"/>
      <c r="ONP196" s="478"/>
      <c r="ONQ196" s="478"/>
      <c r="ONR196" s="478"/>
      <c r="ONS196" s="478"/>
      <c r="ONT196" s="478"/>
      <c r="ONU196" s="478"/>
      <c r="ONV196" s="478"/>
      <c r="ONW196" s="478"/>
      <c r="ONX196" s="478"/>
      <c r="ONY196" s="478"/>
      <c r="ONZ196" s="478"/>
      <c r="OOA196" s="478"/>
      <c r="OOB196" s="478"/>
      <c r="OOC196" s="478"/>
      <c r="OOD196" s="478"/>
      <c r="OOE196" s="478"/>
      <c r="OOF196" s="478"/>
      <c r="OOG196" s="478"/>
      <c r="OOH196" s="478"/>
      <c r="OOI196" s="478"/>
      <c r="OOJ196" s="478"/>
      <c r="OOK196" s="478"/>
      <c r="OOL196" s="478"/>
      <c r="OOM196" s="478"/>
      <c r="OON196" s="478"/>
      <c r="OOO196" s="478"/>
      <c r="OOP196" s="478"/>
      <c r="OOQ196" s="478"/>
      <c r="OOR196" s="478"/>
      <c r="OOS196" s="478"/>
      <c r="OOT196" s="478"/>
      <c r="OOU196" s="478"/>
      <c r="OOV196" s="478"/>
      <c r="OOW196" s="478"/>
      <c r="OOX196" s="478"/>
      <c r="OOY196" s="478"/>
      <c r="OOZ196" s="478"/>
      <c r="OPA196" s="478"/>
      <c r="OPB196" s="478"/>
      <c r="OPC196" s="478"/>
      <c r="OPD196" s="478"/>
      <c r="OPE196" s="478"/>
      <c r="OPF196" s="478"/>
      <c r="OPG196" s="478"/>
      <c r="OPH196" s="478"/>
      <c r="OPI196" s="478"/>
      <c r="OPJ196" s="478"/>
      <c r="OPK196" s="478"/>
      <c r="OPL196" s="478"/>
      <c r="OPM196" s="478"/>
      <c r="OPN196" s="478"/>
      <c r="OPO196" s="478"/>
      <c r="OPP196" s="478"/>
      <c r="OPQ196" s="478"/>
      <c r="OPR196" s="478"/>
      <c r="OPS196" s="478"/>
      <c r="OPT196" s="478"/>
      <c r="OPU196" s="478"/>
      <c r="OPV196" s="478"/>
      <c r="OPW196" s="478"/>
      <c r="OPX196" s="478"/>
      <c r="OPY196" s="478"/>
      <c r="OPZ196" s="478"/>
      <c r="OQA196" s="478"/>
      <c r="OQB196" s="478"/>
      <c r="OQC196" s="478"/>
      <c r="OQD196" s="478"/>
      <c r="OQE196" s="478"/>
      <c r="OQF196" s="478"/>
      <c r="OQG196" s="478"/>
      <c r="OQH196" s="478"/>
      <c r="OQI196" s="478"/>
      <c r="OQJ196" s="478"/>
      <c r="OQK196" s="478"/>
      <c r="OQL196" s="478"/>
      <c r="OQM196" s="478"/>
      <c r="OQN196" s="478"/>
      <c r="OQO196" s="478"/>
      <c r="OQP196" s="478"/>
      <c r="OQQ196" s="478"/>
      <c r="OQR196" s="478"/>
      <c r="OQS196" s="478"/>
      <c r="OQT196" s="478"/>
      <c r="OQU196" s="478"/>
      <c r="OQV196" s="478"/>
      <c r="OQW196" s="478"/>
      <c r="OQX196" s="478"/>
      <c r="OQY196" s="478"/>
      <c r="OQZ196" s="478"/>
      <c r="ORA196" s="478"/>
      <c r="ORB196" s="478"/>
      <c r="ORC196" s="478"/>
      <c r="ORD196" s="478"/>
      <c r="ORE196" s="478"/>
      <c r="ORF196" s="478"/>
      <c r="ORG196" s="478"/>
      <c r="ORH196" s="478"/>
      <c r="ORI196" s="478"/>
      <c r="ORJ196" s="478"/>
      <c r="ORK196" s="478"/>
      <c r="ORL196" s="478"/>
      <c r="ORM196" s="478"/>
      <c r="ORN196" s="478"/>
      <c r="ORO196" s="478"/>
      <c r="ORP196" s="478"/>
      <c r="ORQ196" s="478"/>
      <c r="ORR196" s="478"/>
      <c r="ORS196" s="478"/>
      <c r="ORT196" s="478"/>
      <c r="ORU196" s="478"/>
      <c r="ORV196" s="478"/>
      <c r="ORW196" s="478"/>
      <c r="ORX196" s="478"/>
      <c r="ORY196" s="478"/>
      <c r="ORZ196" s="478"/>
      <c r="OSA196" s="478"/>
      <c r="OSB196" s="478"/>
      <c r="OSC196" s="478"/>
      <c r="OSD196" s="478"/>
      <c r="OSE196" s="478"/>
      <c r="OSF196" s="478"/>
      <c r="OSG196" s="478"/>
      <c r="OSH196" s="478"/>
      <c r="OSI196" s="478"/>
      <c r="OSJ196" s="478"/>
      <c r="OSK196" s="478"/>
      <c r="OSL196" s="478"/>
      <c r="OSM196" s="478"/>
      <c r="OSN196" s="478"/>
      <c r="OSO196" s="478"/>
      <c r="OSP196" s="478"/>
      <c r="OSQ196" s="478"/>
      <c r="OSR196" s="478"/>
      <c r="OSS196" s="478"/>
      <c r="OST196" s="478"/>
      <c r="OSU196" s="478"/>
      <c r="OSV196" s="478"/>
      <c r="OSW196" s="478"/>
      <c r="OSX196" s="478"/>
      <c r="OSY196" s="478"/>
      <c r="OSZ196" s="478"/>
      <c r="OTA196" s="478"/>
      <c r="OTB196" s="478"/>
      <c r="OTC196" s="478"/>
      <c r="OTD196" s="478"/>
      <c r="OTE196" s="478"/>
      <c r="OTF196" s="478"/>
      <c r="OTG196" s="478"/>
      <c r="OTH196" s="478"/>
      <c r="OTI196" s="478"/>
      <c r="OTJ196" s="478"/>
      <c r="OTK196" s="478"/>
      <c r="OTL196" s="478"/>
      <c r="OTM196" s="478"/>
      <c r="OTN196" s="478"/>
      <c r="OTO196" s="478"/>
      <c r="OTP196" s="478"/>
      <c r="OTQ196" s="478"/>
      <c r="OTR196" s="478"/>
      <c r="OTS196" s="478"/>
      <c r="OTT196" s="478"/>
      <c r="OTU196" s="478"/>
      <c r="OTV196" s="478"/>
      <c r="OTW196" s="478"/>
      <c r="OTX196" s="478"/>
      <c r="OTY196" s="478"/>
      <c r="OTZ196" s="478"/>
      <c r="OUA196" s="478"/>
      <c r="OUB196" s="478"/>
      <c r="OUC196" s="478"/>
      <c r="OUD196" s="478"/>
      <c r="OUE196" s="478"/>
      <c r="OUF196" s="478"/>
      <c r="OUG196" s="478"/>
      <c r="OUH196" s="478"/>
      <c r="OUI196" s="478"/>
      <c r="OUJ196" s="478"/>
      <c r="OUK196" s="478"/>
      <c r="OUL196" s="478"/>
      <c r="OUM196" s="478"/>
      <c r="OUN196" s="478"/>
      <c r="OUO196" s="478"/>
      <c r="OUP196" s="478"/>
      <c r="OUQ196" s="478"/>
      <c r="OUR196" s="478"/>
      <c r="OUS196" s="478"/>
      <c r="OUT196" s="478"/>
      <c r="OUU196" s="478"/>
      <c r="OUV196" s="478"/>
      <c r="OUW196" s="478"/>
      <c r="OUX196" s="478"/>
      <c r="OUY196" s="478"/>
      <c r="OUZ196" s="478"/>
      <c r="OVA196" s="478"/>
      <c r="OVB196" s="478"/>
      <c r="OVC196" s="478"/>
      <c r="OVD196" s="478"/>
      <c r="OVE196" s="478"/>
      <c r="OVF196" s="478"/>
      <c r="OVG196" s="478"/>
      <c r="OVH196" s="478"/>
      <c r="OVI196" s="478"/>
      <c r="OVJ196" s="478"/>
      <c r="OVK196" s="478"/>
      <c r="OVL196" s="478"/>
      <c r="OVM196" s="478"/>
      <c r="OVN196" s="478"/>
      <c r="OVO196" s="478"/>
      <c r="OVP196" s="478"/>
      <c r="OVQ196" s="478"/>
      <c r="OVR196" s="478"/>
      <c r="OVS196" s="478"/>
      <c r="OVT196" s="478"/>
      <c r="OVU196" s="478"/>
      <c r="OVV196" s="478"/>
      <c r="OVW196" s="478"/>
      <c r="OVX196" s="478"/>
      <c r="OVY196" s="478"/>
      <c r="OVZ196" s="478"/>
      <c r="OWA196" s="478"/>
      <c r="OWB196" s="478"/>
      <c r="OWC196" s="478"/>
      <c r="OWD196" s="478"/>
      <c r="OWE196" s="478"/>
      <c r="OWF196" s="478"/>
      <c r="OWG196" s="478"/>
      <c r="OWH196" s="478"/>
      <c r="OWI196" s="478"/>
      <c r="OWJ196" s="478"/>
      <c r="OWK196" s="478"/>
      <c r="OWL196" s="478"/>
      <c r="OWM196" s="478"/>
      <c r="OWN196" s="478"/>
      <c r="OWO196" s="478"/>
      <c r="OWP196" s="478"/>
      <c r="OWQ196" s="478"/>
      <c r="OWR196" s="478"/>
      <c r="OWS196" s="478"/>
      <c r="OWT196" s="478"/>
      <c r="OWU196" s="478"/>
      <c r="OWV196" s="478"/>
      <c r="OWW196" s="478"/>
      <c r="OWX196" s="478"/>
      <c r="OWY196" s="478"/>
      <c r="OWZ196" s="478"/>
      <c r="OXA196" s="478"/>
      <c r="OXB196" s="478"/>
      <c r="OXC196" s="478"/>
      <c r="OXD196" s="478"/>
      <c r="OXE196" s="478"/>
      <c r="OXF196" s="478"/>
      <c r="OXG196" s="478"/>
      <c r="OXH196" s="478"/>
      <c r="OXI196" s="478"/>
      <c r="OXJ196" s="478"/>
      <c r="OXK196" s="478"/>
      <c r="OXL196" s="478"/>
      <c r="OXM196" s="478"/>
      <c r="OXN196" s="478"/>
      <c r="OXO196" s="478"/>
      <c r="OXP196" s="478"/>
      <c r="OXQ196" s="478"/>
      <c r="OXR196" s="478"/>
      <c r="OXS196" s="478"/>
      <c r="OXT196" s="478"/>
      <c r="OXU196" s="478"/>
      <c r="OXV196" s="478"/>
      <c r="OXW196" s="478"/>
      <c r="OXX196" s="478"/>
      <c r="OXY196" s="478"/>
      <c r="OXZ196" s="478"/>
      <c r="OYA196" s="478"/>
      <c r="OYB196" s="478"/>
      <c r="OYC196" s="478"/>
      <c r="OYD196" s="478"/>
      <c r="OYE196" s="478"/>
      <c r="OYF196" s="478"/>
      <c r="OYG196" s="478"/>
      <c r="OYH196" s="478"/>
      <c r="OYI196" s="478"/>
      <c r="OYJ196" s="478"/>
      <c r="OYK196" s="478"/>
      <c r="OYL196" s="478"/>
      <c r="OYM196" s="478"/>
      <c r="OYN196" s="478"/>
      <c r="OYO196" s="478"/>
      <c r="OYP196" s="478"/>
      <c r="OYQ196" s="478"/>
      <c r="OYR196" s="478"/>
      <c r="OYS196" s="478"/>
      <c r="OYT196" s="478"/>
      <c r="OYU196" s="478"/>
      <c r="OYV196" s="478"/>
      <c r="OYW196" s="478"/>
      <c r="OYX196" s="478"/>
      <c r="OYY196" s="478"/>
      <c r="OYZ196" s="478"/>
      <c r="OZA196" s="478"/>
      <c r="OZB196" s="478"/>
      <c r="OZC196" s="478"/>
      <c r="OZD196" s="478"/>
      <c r="OZE196" s="478"/>
      <c r="OZF196" s="478"/>
      <c r="OZG196" s="478"/>
      <c r="OZH196" s="478"/>
      <c r="OZI196" s="478"/>
      <c r="OZJ196" s="478"/>
      <c r="OZK196" s="478"/>
      <c r="OZL196" s="478"/>
      <c r="OZM196" s="478"/>
      <c r="OZN196" s="478"/>
      <c r="OZO196" s="478"/>
      <c r="OZP196" s="478"/>
      <c r="OZQ196" s="478"/>
      <c r="OZR196" s="478"/>
      <c r="OZS196" s="478"/>
      <c r="OZT196" s="478"/>
      <c r="OZU196" s="478"/>
      <c r="OZV196" s="478"/>
      <c r="OZW196" s="478"/>
      <c r="OZX196" s="478"/>
      <c r="OZY196" s="478"/>
      <c r="OZZ196" s="478"/>
      <c r="PAA196" s="478"/>
      <c r="PAB196" s="478"/>
      <c r="PAC196" s="478"/>
      <c r="PAD196" s="478"/>
      <c r="PAE196" s="478"/>
      <c r="PAF196" s="478"/>
      <c r="PAG196" s="478"/>
      <c r="PAH196" s="478"/>
      <c r="PAI196" s="478"/>
      <c r="PAJ196" s="478"/>
      <c r="PAK196" s="478"/>
      <c r="PAL196" s="478"/>
      <c r="PAM196" s="478"/>
      <c r="PAN196" s="478"/>
      <c r="PAO196" s="478"/>
      <c r="PAP196" s="478"/>
      <c r="PAQ196" s="478"/>
      <c r="PAR196" s="478"/>
      <c r="PAS196" s="478"/>
      <c r="PAT196" s="478"/>
      <c r="PAU196" s="478"/>
      <c r="PAV196" s="478"/>
      <c r="PAW196" s="478"/>
      <c r="PAX196" s="478"/>
      <c r="PAY196" s="478"/>
      <c r="PAZ196" s="478"/>
      <c r="PBA196" s="478"/>
      <c r="PBB196" s="478"/>
      <c r="PBC196" s="478"/>
      <c r="PBD196" s="478"/>
      <c r="PBE196" s="478"/>
      <c r="PBF196" s="478"/>
      <c r="PBG196" s="478"/>
      <c r="PBH196" s="478"/>
      <c r="PBI196" s="478"/>
      <c r="PBJ196" s="478"/>
      <c r="PBK196" s="478"/>
      <c r="PBL196" s="478"/>
      <c r="PBM196" s="478"/>
      <c r="PBN196" s="478"/>
      <c r="PBO196" s="478"/>
      <c r="PBP196" s="478"/>
      <c r="PBQ196" s="478"/>
      <c r="PBR196" s="478"/>
      <c r="PBS196" s="478"/>
      <c r="PBT196" s="478"/>
      <c r="PBU196" s="478"/>
      <c r="PBV196" s="478"/>
      <c r="PBW196" s="478"/>
      <c r="PBX196" s="478"/>
      <c r="PBY196" s="478"/>
      <c r="PBZ196" s="478"/>
      <c r="PCA196" s="478"/>
      <c r="PCB196" s="478"/>
      <c r="PCC196" s="478"/>
      <c r="PCD196" s="478"/>
      <c r="PCE196" s="478"/>
      <c r="PCF196" s="478"/>
      <c r="PCG196" s="478"/>
      <c r="PCH196" s="478"/>
      <c r="PCI196" s="478"/>
      <c r="PCJ196" s="478"/>
      <c r="PCK196" s="478"/>
      <c r="PCL196" s="478"/>
      <c r="PCM196" s="478"/>
      <c r="PCN196" s="478"/>
      <c r="PCO196" s="478"/>
      <c r="PCP196" s="478"/>
      <c r="PCQ196" s="478"/>
      <c r="PCR196" s="478"/>
      <c r="PCS196" s="478"/>
      <c r="PCT196" s="478"/>
      <c r="PCU196" s="478"/>
      <c r="PCV196" s="478"/>
      <c r="PCW196" s="478"/>
      <c r="PCX196" s="478"/>
      <c r="PCY196" s="478"/>
      <c r="PCZ196" s="478"/>
      <c r="PDA196" s="478"/>
      <c r="PDB196" s="478"/>
      <c r="PDC196" s="478"/>
      <c r="PDD196" s="478"/>
      <c r="PDE196" s="478"/>
      <c r="PDF196" s="478"/>
      <c r="PDG196" s="478"/>
      <c r="PDH196" s="478"/>
      <c r="PDI196" s="478"/>
      <c r="PDJ196" s="478"/>
      <c r="PDK196" s="478"/>
      <c r="PDL196" s="478"/>
      <c r="PDM196" s="478"/>
      <c r="PDN196" s="478"/>
      <c r="PDO196" s="478"/>
      <c r="PDP196" s="478"/>
      <c r="PDQ196" s="478"/>
      <c r="PDR196" s="478"/>
      <c r="PDS196" s="478"/>
      <c r="PDT196" s="478"/>
      <c r="PDU196" s="478"/>
      <c r="PDV196" s="478"/>
      <c r="PDW196" s="478"/>
      <c r="PDX196" s="478"/>
      <c r="PDY196" s="478"/>
      <c r="PDZ196" s="478"/>
      <c r="PEA196" s="478"/>
      <c r="PEB196" s="478"/>
      <c r="PEC196" s="478"/>
      <c r="PED196" s="478"/>
      <c r="PEE196" s="478"/>
      <c r="PEF196" s="478"/>
      <c r="PEG196" s="478"/>
      <c r="PEH196" s="478"/>
      <c r="PEI196" s="478"/>
      <c r="PEJ196" s="478"/>
      <c r="PEK196" s="478"/>
      <c r="PEL196" s="478"/>
      <c r="PEM196" s="478"/>
      <c r="PEN196" s="478"/>
      <c r="PEO196" s="478"/>
      <c r="PEP196" s="478"/>
      <c r="PEQ196" s="478"/>
      <c r="PER196" s="478"/>
      <c r="PES196" s="478"/>
      <c r="PET196" s="478"/>
      <c r="PEU196" s="478"/>
      <c r="PEV196" s="478"/>
      <c r="PEW196" s="478"/>
      <c r="PEX196" s="478"/>
      <c r="PEY196" s="478"/>
      <c r="PEZ196" s="478"/>
      <c r="PFA196" s="478"/>
      <c r="PFB196" s="478"/>
      <c r="PFC196" s="478"/>
      <c r="PFD196" s="478"/>
      <c r="PFE196" s="478"/>
      <c r="PFF196" s="478"/>
      <c r="PFG196" s="478"/>
      <c r="PFH196" s="478"/>
      <c r="PFI196" s="478"/>
      <c r="PFJ196" s="478"/>
      <c r="PFK196" s="478"/>
      <c r="PFL196" s="478"/>
      <c r="PFM196" s="478"/>
      <c r="PFN196" s="478"/>
      <c r="PFO196" s="478"/>
      <c r="PFP196" s="478"/>
      <c r="PFQ196" s="478"/>
      <c r="PFR196" s="478"/>
      <c r="PFS196" s="478"/>
      <c r="PFT196" s="478"/>
      <c r="PFU196" s="478"/>
      <c r="PFV196" s="478"/>
      <c r="PFW196" s="478"/>
      <c r="PFX196" s="478"/>
      <c r="PFY196" s="478"/>
      <c r="PFZ196" s="478"/>
      <c r="PGA196" s="478"/>
      <c r="PGB196" s="478"/>
      <c r="PGC196" s="478"/>
      <c r="PGD196" s="478"/>
      <c r="PGE196" s="478"/>
      <c r="PGF196" s="478"/>
      <c r="PGG196" s="478"/>
      <c r="PGH196" s="478"/>
      <c r="PGI196" s="478"/>
      <c r="PGJ196" s="478"/>
      <c r="PGK196" s="478"/>
      <c r="PGL196" s="478"/>
      <c r="PGM196" s="478"/>
      <c r="PGN196" s="478"/>
      <c r="PGO196" s="478"/>
      <c r="PGP196" s="478"/>
      <c r="PGQ196" s="478"/>
      <c r="PGR196" s="478"/>
      <c r="PGS196" s="478"/>
      <c r="PGT196" s="478"/>
      <c r="PGU196" s="478"/>
      <c r="PGV196" s="478"/>
      <c r="PGW196" s="478"/>
      <c r="PGX196" s="478"/>
      <c r="PGY196" s="478"/>
      <c r="PGZ196" s="478"/>
      <c r="PHA196" s="478"/>
      <c r="PHB196" s="478"/>
      <c r="PHC196" s="478"/>
      <c r="PHD196" s="478"/>
      <c r="PHE196" s="478"/>
      <c r="PHF196" s="478"/>
      <c r="PHG196" s="478"/>
      <c r="PHH196" s="478"/>
      <c r="PHI196" s="478"/>
      <c r="PHJ196" s="478"/>
      <c r="PHK196" s="478"/>
      <c r="PHL196" s="478"/>
      <c r="PHM196" s="478"/>
      <c r="PHN196" s="478"/>
      <c r="PHO196" s="478"/>
      <c r="PHP196" s="478"/>
      <c r="PHQ196" s="478"/>
      <c r="PHR196" s="478"/>
      <c r="PHS196" s="478"/>
      <c r="PHT196" s="478"/>
      <c r="PHU196" s="478"/>
      <c r="PHV196" s="478"/>
      <c r="PHW196" s="478"/>
      <c r="PHX196" s="478"/>
      <c r="PHY196" s="478"/>
      <c r="PHZ196" s="478"/>
      <c r="PIA196" s="478"/>
      <c r="PIB196" s="478"/>
      <c r="PIC196" s="478"/>
      <c r="PID196" s="478"/>
      <c r="PIE196" s="478"/>
      <c r="PIF196" s="478"/>
      <c r="PIG196" s="478"/>
      <c r="PIH196" s="478"/>
      <c r="PII196" s="478"/>
      <c r="PIJ196" s="478"/>
      <c r="PIK196" s="478"/>
      <c r="PIL196" s="478"/>
      <c r="PIM196" s="478"/>
      <c r="PIN196" s="478"/>
      <c r="PIO196" s="478"/>
      <c r="PIP196" s="478"/>
      <c r="PIQ196" s="478"/>
      <c r="PIR196" s="478"/>
      <c r="PIS196" s="478"/>
      <c r="PIT196" s="478"/>
      <c r="PIU196" s="478"/>
      <c r="PIV196" s="478"/>
      <c r="PIW196" s="478"/>
      <c r="PIX196" s="478"/>
      <c r="PIY196" s="478"/>
      <c r="PIZ196" s="478"/>
      <c r="PJA196" s="478"/>
      <c r="PJB196" s="478"/>
      <c r="PJC196" s="478"/>
      <c r="PJD196" s="478"/>
      <c r="PJE196" s="478"/>
      <c r="PJF196" s="478"/>
      <c r="PJG196" s="478"/>
      <c r="PJH196" s="478"/>
      <c r="PJI196" s="478"/>
      <c r="PJJ196" s="478"/>
      <c r="PJK196" s="478"/>
      <c r="PJL196" s="478"/>
      <c r="PJM196" s="478"/>
      <c r="PJN196" s="478"/>
      <c r="PJO196" s="478"/>
      <c r="PJP196" s="478"/>
      <c r="PJQ196" s="478"/>
      <c r="PJR196" s="478"/>
      <c r="PJS196" s="478"/>
      <c r="PJT196" s="478"/>
      <c r="PJU196" s="478"/>
      <c r="PJV196" s="478"/>
      <c r="PJW196" s="478"/>
      <c r="PJX196" s="478"/>
      <c r="PJY196" s="478"/>
      <c r="PJZ196" s="478"/>
      <c r="PKA196" s="478"/>
      <c r="PKB196" s="478"/>
      <c r="PKC196" s="478"/>
      <c r="PKD196" s="478"/>
      <c r="PKE196" s="478"/>
      <c r="PKF196" s="478"/>
      <c r="PKG196" s="478"/>
      <c r="PKH196" s="478"/>
      <c r="PKI196" s="478"/>
      <c r="PKJ196" s="478"/>
      <c r="PKK196" s="478"/>
      <c r="PKL196" s="478"/>
      <c r="PKM196" s="478"/>
      <c r="PKN196" s="478"/>
      <c r="PKO196" s="478"/>
      <c r="PKP196" s="478"/>
      <c r="PKQ196" s="478"/>
      <c r="PKR196" s="478"/>
      <c r="PKS196" s="478"/>
      <c r="PKT196" s="478"/>
      <c r="PKU196" s="478"/>
      <c r="PKV196" s="478"/>
      <c r="PKW196" s="478"/>
      <c r="PKX196" s="478"/>
      <c r="PKY196" s="478"/>
      <c r="PKZ196" s="478"/>
      <c r="PLA196" s="478"/>
      <c r="PLB196" s="478"/>
      <c r="PLC196" s="478"/>
      <c r="PLD196" s="478"/>
      <c r="PLE196" s="478"/>
      <c r="PLF196" s="478"/>
      <c r="PLG196" s="478"/>
      <c r="PLH196" s="478"/>
      <c r="PLI196" s="478"/>
      <c r="PLJ196" s="478"/>
      <c r="PLK196" s="478"/>
      <c r="PLL196" s="478"/>
      <c r="PLM196" s="478"/>
      <c r="PLN196" s="478"/>
      <c r="PLO196" s="478"/>
      <c r="PLP196" s="478"/>
      <c r="PLQ196" s="478"/>
      <c r="PLR196" s="478"/>
      <c r="PLS196" s="478"/>
      <c r="PLT196" s="478"/>
      <c r="PLU196" s="478"/>
      <c r="PLV196" s="478"/>
      <c r="PLW196" s="478"/>
      <c r="PLX196" s="478"/>
      <c r="PLY196" s="478"/>
      <c r="PLZ196" s="478"/>
      <c r="PMA196" s="478"/>
      <c r="PMB196" s="478"/>
      <c r="PMC196" s="478"/>
      <c r="PMD196" s="478"/>
      <c r="PME196" s="478"/>
      <c r="PMF196" s="478"/>
      <c r="PMG196" s="478"/>
      <c r="PMH196" s="478"/>
      <c r="PMI196" s="478"/>
      <c r="PMJ196" s="478"/>
      <c r="PMK196" s="478"/>
      <c r="PML196" s="478"/>
      <c r="PMM196" s="478"/>
      <c r="PMN196" s="478"/>
      <c r="PMO196" s="478"/>
      <c r="PMP196" s="478"/>
      <c r="PMQ196" s="478"/>
      <c r="PMR196" s="478"/>
      <c r="PMS196" s="478"/>
      <c r="PMT196" s="478"/>
      <c r="PMU196" s="478"/>
      <c r="PMV196" s="478"/>
      <c r="PMW196" s="478"/>
      <c r="PMX196" s="478"/>
      <c r="PMY196" s="478"/>
      <c r="PMZ196" s="478"/>
      <c r="PNA196" s="478"/>
      <c r="PNB196" s="478"/>
      <c r="PNC196" s="478"/>
      <c r="PND196" s="478"/>
      <c r="PNE196" s="478"/>
      <c r="PNF196" s="478"/>
      <c r="PNG196" s="478"/>
      <c r="PNH196" s="478"/>
      <c r="PNI196" s="478"/>
      <c r="PNJ196" s="478"/>
      <c r="PNK196" s="478"/>
      <c r="PNL196" s="478"/>
      <c r="PNM196" s="478"/>
      <c r="PNN196" s="478"/>
      <c r="PNO196" s="478"/>
      <c r="PNP196" s="478"/>
      <c r="PNQ196" s="478"/>
      <c r="PNR196" s="478"/>
      <c r="PNS196" s="478"/>
      <c r="PNT196" s="478"/>
      <c r="PNU196" s="478"/>
      <c r="PNV196" s="478"/>
      <c r="PNW196" s="478"/>
      <c r="PNX196" s="478"/>
      <c r="PNY196" s="478"/>
      <c r="PNZ196" s="478"/>
      <c r="POA196" s="478"/>
      <c r="POB196" s="478"/>
      <c r="POC196" s="478"/>
      <c r="POD196" s="478"/>
      <c r="POE196" s="478"/>
      <c r="POF196" s="478"/>
      <c r="POG196" s="478"/>
      <c r="POH196" s="478"/>
      <c r="POI196" s="478"/>
      <c r="POJ196" s="478"/>
      <c r="POK196" s="478"/>
      <c r="POL196" s="478"/>
      <c r="POM196" s="478"/>
      <c r="PON196" s="478"/>
      <c r="POO196" s="478"/>
      <c r="POP196" s="478"/>
      <c r="POQ196" s="478"/>
      <c r="POR196" s="478"/>
      <c r="POS196" s="478"/>
      <c r="POT196" s="478"/>
      <c r="POU196" s="478"/>
      <c r="POV196" s="478"/>
      <c r="POW196" s="478"/>
      <c r="POX196" s="478"/>
      <c r="POY196" s="478"/>
      <c r="POZ196" s="478"/>
      <c r="PPA196" s="478"/>
      <c r="PPB196" s="478"/>
      <c r="PPC196" s="478"/>
      <c r="PPD196" s="478"/>
      <c r="PPE196" s="478"/>
      <c r="PPF196" s="478"/>
      <c r="PPG196" s="478"/>
      <c r="PPH196" s="478"/>
      <c r="PPI196" s="478"/>
      <c r="PPJ196" s="478"/>
      <c r="PPK196" s="478"/>
      <c r="PPL196" s="478"/>
      <c r="PPM196" s="478"/>
      <c r="PPN196" s="478"/>
      <c r="PPO196" s="478"/>
      <c r="PPP196" s="478"/>
      <c r="PPQ196" s="478"/>
      <c r="PPR196" s="478"/>
      <c r="PPS196" s="478"/>
      <c r="PPT196" s="478"/>
      <c r="PPU196" s="478"/>
      <c r="PPV196" s="478"/>
      <c r="PPW196" s="478"/>
      <c r="PPX196" s="478"/>
      <c r="PPY196" s="478"/>
      <c r="PPZ196" s="478"/>
      <c r="PQA196" s="478"/>
      <c r="PQB196" s="478"/>
      <c r="PQC196" s="478"/>
      <c r="PQD196" s="478"/>
      <c r="PQE196" s="478"/>
      <c r="PQF196" s="478"/>
      <c r="PQG196" s="478"/>
      <c r="PQH196" s="478"/>
      <c r="PQI196" s="478"/>
      <c r="PQJ196" s="478"/>
      <c r="PQK196" s="478"/>
      <c r="PQL196" s="478"/>
      <c r="PQM196" s="478"/>
      <c r="PQN196" s="478"/>
      <c r="PQO196" s="478"/>
      <c r="PQP196" s="478"/>
      <c r="PQQ196" s="478"/>
      <c r="PQR196" s="478"/>
      <c r="PQS196" s="478"/>
      <c r="PQT196" s="478"/>
      <c r="PQU196" s="478"/>
      <c r="PQV196" s="478"/>
      <c r="PQW196" s="478"/>
      <c r="PQX196" s="478"/>
      <c r="PQY196" s="478"/>
      <c r="PQZ196" s="478"/>
      <c r="PRA196" s="478"/>
      <c r="PRB196" s="478"/>
      <c r="PRC196" s="478"/>
      <c r="PRD196" s="478"/>
      <c r="PRE196" s="478"/>
      <c r="PRF196" s="478"/>
      <c r="PRG196" s="478"/>
      <c r="PRH196" s="478"/>
      <c r="PRI196" s="478"/>
      <c r="PRJ196" s="478"/>
      <c r="PRK196" s="478"/>
      <c r="PRL196" s="478"/>
      <c r="PRM196" s="478"/>
      <c r="PRN196" s="478"/>
      <c r="PRO196" s="478"/>
      <c r="PRP196" s="478"/>
      <c r="PRQ196" s="478"/>
      <c r="PRR196" s="478"/>
      <c r="PRS196" s="478"/>
      <c r="PRT196" s="478"/>
      <c r="PRU196" s="478"/>
      <c r="PRV196" s="478"/>
      <c r="PRW196" s="478"/>
      <c r="PRX196" s="478"/>
      <c r="PRY196" s="478"/>
      <c r="PRZ196" s="478"/>
      <c r="PSA196" s="478"/>
      <c r="PSB196" s="478"/>
      <c r="PSC196" s="478"/>
      <c r="PSD196" s="478"/>
      <c r="PSE196" s="478"/>
      <c r="PSF196" s="478"/>
      <c r="PSG196" s="478"/>
      <c r="PSH196" s="478"/>
      <c r="PSI196" s="478"/>
      <c r="PSJ196" s="478"/>
      <c r="PSK196" s="478"/>
      <c r="PSL196" s="478"/>
      <c r="PSM196" s="478"/>
      <c r="PSN196" s="478"/>
      <c r="PSO196" s="478"/>
      <c r="PSP196" s="478"/>
      <c r="PSQ196" s="478"/>
      <c r="PSR196" s="478"/>
      <c r="PSS196" s="478"/>
      <c r="PST196" s="478"/>
      <c r="PSU196" s="478"/>
      <c r="PSV196" s="478"/>
      <c r="PSW196" s="478"/>
      <c r="PSX196" s="478"/>
      <c r="PSY196" s="478"/>
      <c r="PSZ196" s="478"/>
      <c r="PTA196" s="478"/>
      <c r="PTB196" s="478"/>
      <c r="PTC196" s="478"/>
      <c r="PTD196" s="478"/>
      <c r="PTE196" s="478"/>
      <c r="PTF196" s="478"/>
      <c r="PTG196" s="478"/>
      <c r="PTH196" s="478"/>
      <c r="PTI196" s="478"/>
      <c r="PTJ196" s="478"/>
      <c r="PTK196" s="478"/>
      <c r="PTL196" s="478"/>
      <c r="PTM196" s="478"/>
      <c r="PTN196" s="478"/>
      <c r="PTO196" s="478"/>
      <c r="PTP196" s="478"/>
      <c r="PTQ196" s="478"/>
      <c r="PTR196" s="478"/>
      <c r="PTS196" s="478"/>
      <c r="PTT196" s="478"/>
      <c r="PTU196" s="478"/>
      <c r="PTV196" s="478"/>
      <c r="PTW196" s="478"/>
      <c r="PTX196" s="478"/>
      <c r="PTY196" s="478"/>
      <c r="PTZ196" s="478"/>
      <c r="PUA196" s="478"/>
      <c r="PUB196" s="478"/>
      <c r="PUC196" s="478"/>
      <c r="PUD196" s="478"/>
      <c r="PUE196" s="478"/>
      <c r="PUF196" s="478"/>
      <c r="PUG196" s="478"/>
      <c r="PUH196" s="478"/>
      <c r="PUI196" s="478"/>
      <c r="PUJ196" s="478"/>
      <c r="PUK196" s="478"/>
      <c r="PUL196" s="478"/>
      <c r="PUM196" s="478"/>
      <c r="PUN196" s="478"/>
      <c r="PUO196" s="478"/>
      <c r="PUP196" s="478"/>
      <c r="PUQ196" s="478"/>
      <c r="PUR196" s="478"/>
      <c r="PUS196" s="478"/>
      <c r="PUT196" s="478"/>
      <c r="PUU196" s="478"/>
      <c r="PUV196" s="478"/>
      <c r="PUW196" s="478"/>
      <c r="PUX196" s="478"/>
      <c r="PUY196" s="478"/>
      <c r="PUZ196" s="478"/>
      <c r="PVA196" s="478"/>
      <c r="PVB196" s="478"/>
      <c r="PVC196" s="478"/>
      <c r="PVD196" s="478"/>
      <c r="PVE196" s="478"/>
      <c r="PVF196" s="478"/>
      <c r="PVG196" s="478"/>
      <c r="PVH196" s="478"/>
      <c r="PVI196" s="478"/>
      <c r="PVJ196" s="478"/>
      <c r="PVK196" s="478"/>
      <c r="PVL196" s="478"/>
      <c r="PVM196" s="478"/>
      <c r="PVN196" s="478"/>
      <c r="PVO196" s="478"/>
      <c r="PVP196" s="478"/>
      <c r="PVQ196" s="478"/>
      <c r="PVR196" s="478"/>
      <c r="PVS196" s="478"/>
      <c r="PVT196" s="478"/>
      <c r="PVU196" s="478"/>
      <c r="PVV196" s="478"/>
      <c r="PVW196" s="478"/>
      <c r="PVX196" s="478"/>
      <c r="PVY196" s="478"/>
      <c r="PVZ196" s="478"/>
      <c r="PWA196" s="478"/>
      <c r="PWB196" s="478"/>
      <c r="PWC196" s="478"/>
      <c r="PWD196" s="478"/>
      <c r="PWE196" s="478"/>
      <c r="PWF196" s="478"/>
      <c r="PWG196" s="478"/>
      <c r="PWH196" s="478"/>
      <c r="PWI196" s="478"/>
      <c r="PWJ196" s="478"/>
      <c r="PWK196" s="478"/>
      <c r="PWL196" s="478"/>
      <c r="PWM196" s="478"/>
      <c r="PWN196" s="478"/>
      <c r="PWO196" s="478"/>
      <c r="PWP196" s="478"/>
      <c r="PWQ196" s="478"/>
      <c r="PWR196" s="478"/>
      <c r="PWS196" s="478"/>
      <c r="PWT196" s="478"/>
      <c r="PWU196" s="478"/>
      <c r="PWV196" s="478"/>
      <c r="PWW196" s="478"/>
      <c r="PWX196" s="478"/>
      <c r="PWY196" s="478"/>
      <c r="PWZ196" s="478"/>
      <c r="PXA196" s="478"/>
      <c r="PXB196" s="478"/>
      <c r="PXC196" s="478"/>
      <c r="PXD196" s="478"/>
      <c r="PXE196" s="478"/>
      <c r="PXF196" s="478"/>
      <c r="PXG196" s="478"/>
      <c r="PXH196" s="478"/>
      <c r="PXI196" s="478"/>
      <c r="PXJ196" s="478"/>
      <c r="PXK196" s="478"/>
      <c r="PXL196" s="478"/>
      <c r="PXM196" s="478"/>
      <c r="PXN196" s="478"/>
      <c r="PXO196" s="478"/>
      <c r="PXP196" s="478"/>
      <c r="PXQ196" s="478"/>
      <c r="PXR196" s="478"/>
      <c r="PXS196" s="478"/>
      <c r="PXT196" s="478"/>
      <c r="PXU196" s="478"/>
      <c r="PXV196" s="478"/>
      <c r="PXW196" s="478"/>
      <c r="PXX196" s="478"/>
      <c r="PXY196" s="478"/>
      <c r="PXZ196" s="478"/>
      <c r="PYA196" s="478"/>
      <c r="PYB196" s="478"/>
      <c r="PYC196" s="478"/>
      <c r="PYD196" s="478"/>
      <c r="PYE196" s="478"/>
      <c r="PYF196" s="478"/>
      <c r="PYG196" s="478"/>
      <c r="PYH196" s="478"/>
      <c r="PYI196" s="478"/>
      <c r="PYJ196" s="478"/>
      <c r="PYK196" s="478"/>
      <c r="PYL196" s="478"/>
      <c r="PYM196" s="478"/>
      <c r="PYN196" s="478"/>
      <c r="PYO196" s="478"/>
      <c r="PYP196" s="478"/>
      <c r="PYQ196" s="478"/>
      <c r="PYR196" s="478"/>
      <c r="PYS196" s="478"/>
      <c r="PYT196" s="478"/>
      <c r="PYU196" s="478"/>
      <c r="PYV196" s="478"/>
      <c r="PYW196" s="478"/>
      <c r="PYX196" s="478"/>
      <c r="PYY196" s="478"/>
      <c r="PYZ196" s="478"/>
      <c r="PZA196" s="478"/>
      <c r="PZB196" s="478"/>
      <c r="PZC196" s="478"/>
      <c r="PZD196" s="478"/>
      <c r="PZE196" s="478"/>
      <c r="PZF196" s="478"/>
      <c r="PZG196" s="478"/>
      <c r="PZH196" s="478"/>
      <c r="PZI196" s="478"/>
      <c r="PZJ196" s="478"/>
      <c r="PZK196" s="478"/>
      <c r="PZL196" s="478"/>
      <c r="PZM196" s="478"/>
      <c r="PZN196" s="478"/>
      <c r="PZO196" s="478"/>
      <c r="PZP196" s="478"/>
      <c r="PZQ196" s="478"/>
      <c r="PZR196" s="478"/>
      <c r="PZS196" s="478"/>
      <c r="PZT196" s="478"/>
      <c r="PZU196" s="478"/>
      <c r="PZV196" s="478"/>
      <c r="PZW196" s="478"/>
      <c r="PZX196" s="478"/>
      <c r="PZY196" s="478"/>
      <c r="PZZ196" s="478"/>
      <c r="QAA196" s="478"/>
      <c r="QAB196" s="478"/>
      <c r="QAC196" s="478"/>
      <c r="QAD196" s="478"/>
      <c r="QAE196" s="478"/>
      <c r="QAF196" s="478"/>
      <c r="QAG196" s="478"/>
      <c r="QAH196" s="478"/>
      <c r="QAI196" s="478"/>
      <c r="QAJ196" s="478"/>
      <c r="QAK196" s="478"/>
      <c r="QAL196" s="478"/>
      <c r="QAM196" s="478"/>
      <c r="QAN196" s="478"/>
      <c r="QAO196" s="478"/>
      <c r="QAP196" s="478"/>
      <c r="QAQ196" s="478"/>
      <c r="QAR196" s="478"/>
      <c r="QAS196" s="478"/>
      <c r="QAT196" s="478"/>
      <c r="QAU196" s="478"/>
      <c r="QAV196" s="478"/>
      <c r="QAW196" s="478"/>
      <c r="QAX196" s="478"/>
      <c r="QAY196" s="478"/>
      <c r="QAZ196" s="478"/>
      <c r="QBA196" s="478"/>
      <c r="QBB196" s="478"/>
      <c r="QBC196" s="478"/>
      <c r="QBD196" s="478"/>
      <c r="QBE196" s="478"/>
      <c r="QBF196" s="478"/>
      <c r="QBG196" s="478"/>
      <c r="QBH196" s="478"/>
      <c r="QBI196" s="478"/>
      <c r="QBJ196" s="478"/>
      <c r="QBK196" s="478"/>
      <c r="QBL196" s="478"/>
      <c r="QBM196" s="478"/>
      <c r="QBN196" s="478"/>
      <c r="QBO196" s="478"/>
      <c r="QBP196" s="478"/>
      <c r="QBQ196" s="478"/>
      <c r="QBR196" s="478"/>
      <c r="QBS196" s="478"/>
      <c r="QBT196" s="478"/>
      <c r="QBU196" s="478"/>
      <c r="QBV196" s="478"/>
      <c r="QBW196" s="478"/>
      <c r="QBX196" s="478"/>
      <c r="QBY196" s="478"/>
      <c r="QBZ196" s="478"/>
      <c r="QCA196" s="478"/>
      <c r="QCB196" s="478"/>
      <c r="QCC196" s="478"/>
      <c r="QCD196" s="478"/>
      <c r="QCE196" s="478"/>
      <c r="QCF196" s="478"/>
      <c r="QCG196" s="478"/>
      <c r="QCH196" s="478"/>
      <c r="QCI196" s="478"/>
      <c r="QCJ196" s="478"/>
      <c r="QCK196" s="478"/>
      <c r="QCL196" s="478"/>
      <c r="QCM196" s="478"/>
      <c r="QCN196" s="478"/>
      <c r="QCO196" s="478"/>
      <c r="QCP196" s="478"/>
      <c r="QCQ196" s="478"/>
      <c r="QCR196" s="478"/>
      <c r="QCS196" s="478"/>
      <c r="QCT196" s="478"/>
      <c r="QCU196" s="478"/>
      <c r="QCV196" s="478"/>
      <c r="QCW196" s="478"/>
      <c r="QCX196" s="478"/>
      <c r="QCY196" s="478"/>
      <c r="QCZ196" s="478"/>
      <c r="QDA196" s="478"/>
      <c r="QDB196" s="478"/>
      <c r="QDC196" s="478"/>
      <c r="QDD196" s="478"/>
      <c r="QDE196" s="478"/>
      <c r="QDF196" s="478"/>
      <c r="QDG196" s="478"/>
      <c r="QDH196" s="478"/>
      <c r="QDI196" s="478"/>
      <c r="QDJ196" s="478"/>
      <c r="QDK196" s="478"/>
      <c r="QDL196" s="478"/>
      <c r="QDM196" s="478"/>
      <c r="QDN196" s="478"/>
      <c r="QDO196" s="478"/>
      <c r="QDP196" s="478"/>
      <c r="QDQ196" s="478"/>
      <c r="QDR196" s="478"/>
      <c r="QDS196" s="478"/>
      <c r="QDT196" s="478"/>
      <c r="QDU196" s="478"/>
      <c r="QDV196" s="478"/>
      <c r="QDW196" s="478"/>
      <c r="QDX196" s="478"/>
      <c r="QDY196" s="478"/>
      <c r="QDZ196" s="478"/>
      <c r="QEA196" s="478"/>
      <c r="QEB196" s="478"/>
      <c r="QEC196" s="478"/>
      <c r="QED196" s="478"/>
      <c r="QEE196" s="478"/>
      <c r="QEF196" s="478"/>
      <c r="QEG196" s="478"/>
      <c r="QEH196" s="478"/>
      <c r="QEI196" s="478"/>
      <c r="QEJ196" s="478"/>
      <c r="QEK196" s="478"/>
      <c r="QEL196" s="478"/>
      <c r="QEM196" s="478"/>
      <c r="QEN196" s="478"/>
      <c r="QEO196" s="478"/>
      <c r="QEP196" s="478"/>
      <c r="QEQ196" s="478"/>
      <c r="QER196" s="478"/>
      <c r="QES196" s="478"/>
      <c r="QET196" s="478"/>
      <c r="QEU196" s="478"/>
      <c r="QEV196" s="478"/>
      <c r="QEW196" s="478"/>
      <c r="QEX196" s="478"/>
      <c r="QEY196" s="478"/>
      <c r="QEZ196" s="478"/>
      <c r="QFA196" s="478"/>
      <c r="QFB196" s="478"/>
      <c r="QFC196" s="478"/>
      <c r="QFD196" s="478"/>
      <c r="QFE196" s="478"/>
      <c r="QFF196" s="478"/>
      <c r="QFG196" s="478"/>
      <c r="QFH196" s="478"/>
      <c r="QFI196" s="478"/>
      <c r="QFJ196" s="478"/>
      <c r="QFK196" s="478"/>
      <c r="QFL196" s="478"/>
      <c r="QFM196" s="478"/>
      <c r="QFN196" s="478"/>
      <c r="QFO196" s="478"/>
      <c r="QFP196" s="478"/>
      <c r="QFQ196" s="478"/>
      <c r="QFR196" s="478"/>
      <c r="QFS196" s="478"/>
      <c r="QFT196" s="478"/>
      <c r="QFU196" s="478"/>
      <c r="QFV196" s="478"/>
      <c r="QFW196" s="478"/>
      <c r="QFX196" s="478"/>
      <c r="QFY196" s="478"/>
      <c r="QFZ196" s="478"/>
      <c r="QGA196" s="478"/>
      <c r="QGB196" s="478"/>
      <c r="QGC196" s="478"/>
      <c r="QGD196" s="478"/>
      <c r="QGE196" s="478"/>
      <c r="QGF196" s="478"/>
      <c r="QGG196" s="478"/>
      <c r="QGH196" s="478"/>
      <c r="QGI196" s="478"/>
      <c r="QGJ196" s="478"/>
      <c r="QGK196" s="478"/>
      <c r="QGL196" s="478"/>
      <c r="QGM196" s="478"/>
      <c r="QGN196" s="478"/>
      <c r="QGO196" s="478"/>
      <c r="QGP196" s="478"/>
      <c r="QGQ196" s="478"/>
      <c r="QGR196" s="478"/>
      <c r="QGS196" s="478"/>
      <c r="QGT196" s="478"/>
      <c r="QGU196" s="478"/>
      <c r="QGV196" s="478"/>
      <c r="QGW196" s="478"/>
      <c r="QGX196" s="478"/>
      <c r="QGY196" s="478"/>
      <c r="QGZ196" s="478"/>
      <c r="QHA196" s="478"/>
      <c r="QHB196" s="478"/>
      <c r="QHC196" s="478"/>
      <c r="QHD196" s="478"/>
      <c r="QHE196" s="478"/>
      <c r="QHF196" s="478"/>
      <c r="QHG196" s="478"/>
      <c r="QHH196" s="478"/>
      <c r="QHI196" s="478"/>
      <c r="QHJ196" s="478"/>
      <c r="QHK196" s="478"/>
      <c r="QHL196" s="478"/>
      <c r="QHM196" s="478"/>
      <c r="QHN196" s="478"/>
      <c r="QHO196" s="478"/>
      <c r="QHP196" s="478"/>
      <c r="QHQ196" s="478"/>
      <c r="QHR196" s="478"/>
      <c r="QHS196" s="478"/>
      <c r="QHT196" s="478"/>
      <c r="QHU196" s="478"/>
      <c r="QHV196" s="478"/>
      <c r="QHW196" s="478"/>
      <c r="QHX196" s="478"/>
      <c r="QHY196" s="478"/>
      <c r="QHZ196" s="478"/>
      <c r="QIA196" s="478"/>
      <c r="QIB196" s="478"/>
      <c r="QIC196" s="478"/>
      <c r="QID196" s="478"/>
      <c r="QIE196" s="478"/>
      <c r="QIF196" s="478"/>
      <c r="QIG196" s="478"/>
      <c r="QIH196" s="478"/>
      <c r="QII196" s="478"/>
      <c r="QIJ196" s="478"/>
      <c r="QIK196" s="478"/>
      <c r="QIL196" s="478"/>
      <c r="QIM196" s="478"/>
      <c r="QIN196" s="478"/>
      <c r="QIO196" s="478"/>
      <c r="QIP196" s="478"/>
      <c r="QIQ196" s="478"/>
      <c r="QIR196" s="478"/>
      <c r="QIS196" s="478"/>
      <c r="QIT196" s="478"/>
      <c r="QIU196" s="478"/>
      <c r="QIV196" s="478"/>
      <c r="QIW196" s="478"/>
      <c r="QIX196" s="478"/>
      <c r="QIY196" s="478"/>
      <c r="QIZ196" s="478"/>
      <c r="QJA196" s="478"/>
      <c r="QJB196" s="478"/>
      <c r="QJC196" s="478"/>
      <c r="QJD196" s="478"/>
      <c r="QJE196" s="478"/>
      <c r="QJF196" s="478"/>
      <c r="QJG196" s="478"/>
      <c r="QJH196" s="478"/>
      <c r="QJI196" s="478"/>
      <c r="QJJ196" s="478"/>
      <c r="QJK196" s="478"/>
      <c r="QJL196" s="478"/>
      <c r="QJM196" s="478"/>
      <c r="QJN196" s="478"/>
      <c r="QJO196" s="478"/>
      <c r="QJP196" s="478"/>
      <c r="QJQ196" s="478"/>
      <c r="QJR196" s="478"/>
      <c r="QJS196" s="478"/>
      <c r="QJT196" s="478"/>
      <c r="QJU196" s="478"/>
      <c r="QJV196" s="478"/>
      <c r="QJW196" s="478"/>
      <c r="QJX196" s="478"/>
      <c r="QJY196" s="478"/>
      <c r="QJZ196" s="478"/>
      <c r="QKA196" s="478"/>
      <c r="QKB196" s="478"/>
      <c r="QKC196" s="478"/>
      <c r="QKD196" s="478"/>
      <c r="QKE196" s="478"/>
      <c r="QKF196" s="478"/>
      <c r="QKG196" s="478"/>
      <c r="QKH196" s="478"/>
      <c r="QKI196" s="478"/>
      <c r="QKJ196" s="478"/>
      <c r="QKK196" s="478"/>
      <c r="QKL196" s="478"/>
      <c r="QKM196" s="478"/>
      <c r="QKN196" s="478"/>
      <c r="QKO196" s="478"/>
      <c r="QKP196" s="478"/>
      <c r="QKQ196" s="478"/>
      <c r="QKR196" s="478"/>
      <c r="QKS196" s="478"/>
      <c r="QKT196" s="478"/>
      <c r="QKU196" s="478"/>
      <c r="QKV196" s="478"/>
      <c r="QKW196" s="478"/>
      <c r="QKX196" s="478"/>
      <c r="QKY196" s="478"/>
      <c r="QKZ196" s="478"/>
      <c r="QLA196" s="478"/>
      <c r="QLB196" s="478"/>
      <c r="QLC196" s="478"/>
      <c r="QLD196" s="478"/>
      <c r="QLE196" s="478"/>
      <c r="QLF196" s="478"/>
      <c r="QLG196" s="478"/>
      <c r="QLH196" s="478"/>
      <c r="QLI196" s="478"/>
      <c r="QLJ196" s="478"/>
      <c r="QLK196" s="478"/>
      <c r="QLL196" s="478"/>
      <c r="QLM196" s="478"/>
      <c r="QLN196" s="478"/>
      <c r="QLO196" s="478"/>
      <c r="QLP196" s="478"/>
      <c r="QLQ196" s="478"/>
      <c r="QLR196" s="478"/>
      <c r="QLS196" s="478"/>
      <c r="QLT196" s="478"/>
      <c r="QLU196" s="478"/>
      <c r="QLV196" s="478"/>
      <c r="QLW196" s="478"/>
      <c r="QLX196" s="478"/>
      <c r="QLY196" s="478"/>
      <c r="QLZ196" s="478"/>
      <c r="QMA196" s="478"/>
      <c r="QMB196" s="478"/>
      <c r="QMC196" s="478"/>
      <c r="QMD196" s="478"/>
      <c r="QME196" s="478"/>
      <c r="QMF196" s="478"/>
      <c r="QMG196" s="478"/>
      <c r="QMH196" s="478"/>
      <c r="QMI196" s="478"/>
      <c r="QMJ196" s="478"/>
      <c r="QMK196" s="478"/>
      <c r="QML196" s="478"/>
      <c r="QMM196" s="478"/>
      <c r="QMN196" s="478"/>
      <c r="QMO196" s="478"/>
      <c r="QMP196" s="478"/>
      <c r="QMQ196" s="478"/>
      <c r="QMR196" s="478"/>
      <c r="QMS196" s="478"/>
      <c r="QMT196" s="478"/>
      <c r="QMU196" s="478"/>
      <c r="QMV196" s="478"/>
      <c r="QMW196" s="478"/>
      <c r="QMX196" s="478"/>
      <c r="QMY196" s="478"/>
      <c r="QMZ196" s="478"/>
      <c r="QNA196" s="478"/>
      <c r="QNB196" s="478"/>
      <c r="QNC196" s="478"/>
      <c r="QND196" s="478"/>
      <c r="QNE196" s="478"/>
      <c r="QNF196" s="478"/>
      <c r="QNG196" s="478"/>
      <c r="QNH196" s="478"/>
      <c r="QNI196" s="478"/>
      <c r="QNJ196" s="478"/>
      <c r="QNK196" s="478"/>
      <c r="QNL196" s="478"/>
      <c r="QNM196" s="478"/>
      <c r="QNN196" s="478"/>
      <c r="QNO196" s="478"/>
      <c r="QNP196" s="478"/>
      <c r="QNQ196" s="478"/>
      <c r="QNR196" s="478"/>
      <c r="QNS196" s="478"/>
      <c r="QNT196" s="478"/>
      <c r="QNU196" s="478"/>
      <c r="QNV196" s="478"/>
      <c r="QNW196" s="478"/>
      <c r="QNX196" s="478"/>
      <c r="QNY196" s="478"/>
      <c r="QNZ196" s="478"/>
      <c r="QOA196" s="478"/>
      <c r="QOB196" s="478"/>
      <c r="QOC196" s="478"/>
      <c r="QOD196" s="478"/>
      <c r="QOE196" s="478"/>
      <c r="QOF196" s="478"/>
      <c r="QOG196" s="478"/>
      <c r="QOH196" s="478"/>
      <c r="QOI196" s="478"/>
      <c r="QOJ196" s="478"/>
      <c r="QOK196" s="478"/>
      <c r="QOL196" s="478"/>
      <c r="QOM196" s="478"/>
      <c r="QON196" s="478"/>
      <c r="QOO196" s="478"/>
      <c r="QOP196" s="478"/>
      <c r="QOQ196" s="478"/>
      <c r="QOR196" s="478"/>
      <c r="QOS196" s="478"/>
      <c r="QOT196" s="478"/>
      <c r="QOU196" s="478"/>
      <c r="QOV196" s="478"/>
      <c r="QOW196" s="478"/>
      <c r="QOX196" s="478"/>
      <c r="QOY196" s="478"/>
      <c r="QOZ196" s="478"/>
      <c r="QPA196" s="478"/>
      <c r="QPB196" s="478"/>
      <c r="QPC196" s="478"/>
      <c r="QPD196" s="478"/>
      <c r="QPE196" s="478"/>
      <c r="QPF196" s="478"/>
      <c r="QPG196" s="478"/>
      <c r="QPH196" s="478"/>
      <c r="QPI196" s="478"/>
      <c r="QPJ196" s="478"/>
      <c r="QPK196" s="478"/>
      <c r="QPL196" s="478"/>
      <c r="QPM196" s="478"/>
      <c r="QPN196" s="478"/>
      <c r="QPO196" s="478"/>
      <c r="QPP196" s="478"/>
      <c r="QPQ196" s="478"/>
      <c r="QPR196" s="478"/>
      <c r="QPS196" s="478"/>
      <c r="QPT196" s="478"/>
      <c r="QPU196" s="478"/>
      <c r="QPV196" s="478"/>
      <c r="QPW196" s="478"/>
      <c r="QPX196" s="478"/>
      <c r="QPY196" s="478"/>
      <c r="QPZ196" s="478"/>
      <c r="QQA196" s="478"/>
      <c r="QQB196" s="478"/>
      <c r="QQC196" s="478"/>
      <c r="QQD196" s="478"/>
      <c r="QQE196" s="478"/>
      <c r="QQF196" s="478"/>
      <c r="QQG196" s="478"/>
      <c r="QQH196" s="478"/>
      <c r="QQI196" s="478"/>
      <c r="QQJ196" s="478"/>
      <c r="QQK196" s="478"/>
      <c r="QQL196" s="478"/>
      <c r="QQM196" s="478"/>
      <c r="QQN196" s="478"/>
      <c r="QQO196" s="478"/>
      <c r="QQP196" s="478"/>
      <c r="QQQ196" s="478"/>
      <c r="QQR196" s="478"/>
      <c r="QQS196" s="478"/>
      <c r="QQT196" s="478"/>
      <c r="QQU196" s="478"/>
      <c r="QQV196" s="478"/>
      <c r="QQW196" s="478"/>
      <c r="QQX196" s="478"/>
      <c r="QQY196" s="478"/>
      <c r="QQZ196" s="478"/>
      <c r="QRA196" s="478"/>
      <c r="QRB196" s="478"/>
      <c r="QRC196" s="478"/>
      <c r="QRD196" s="478"/>
      <c r="QRE196" s="478"/>
      <c r="QRF196" s="478"/>
      <c r="QRG196" s="478"/>
      <c r="QRH196" s="478"/>
      <c r="QRI196" s="478"/>
      <c r="QRJ196" s="478"/>
      <c r="QRK196" s="478"/>
      <c r="QRL196" s="478"/>
      <c r="QRM196" s="478"/>
      <c r="QRN196" s="478"/>
      <c r="QRO196" s="478"/>
      <c r="QRP196" s="478"/>
      <c r="QRQ196" s="478"/>
      <c r="QRR196" s="478"/>
      <c r="QRS196" s="478"/>
      <c r="QRT196" s="478"/>
      <c r="QRU196" s="478"/>
      <c r="QRV196" s="478"/>
      <c r="QRW196" s="478"/>
      <c r="QRX196" s="478"/>
      <c r="QRY196" s="478"/>
      <c r="QRZ196" s="478"/>
      <c r="QSA196" s="478"/>
      <c r="QSB196" s="478"/>
      <c r="QSC196" s="478"/>
      <c r="QSD196" s="478"/>
      <c r="QSE196" s="478"/>
      <c r="QSF196" s="478"/>
      <c r="QSG196" s="478"/>
      <c r="QSH196" s="478"/>
      <c r="QSI196" s="478"/>
      <c r="QSJ196" s="478"/>
      <c r="QSK196" s="478"/>
      <c r="QSL196" s="478"/>
      <c r="QSM196" s="478"/>
      <c r="QSN196" s="478"/>
      <c r="QSO196" s="478"/>
      <c r="QSP196" s="478"/>
      <c r="QSQ196" s="478"/>
      <c r="QSR196" s="478"/>
      <c r="QSS196" s="478"/>
      <c r="QST196" s="478"/>
      <c r="QSU196" s="478"/>
      <c r="QSV196" s="478"/>
      <c r="QSW196" s="478"/>
      <c r="QSX196" s="478"/>
      <c r="QSY196" s="478"/>
      <c r="QSZ196" s="478"/>
      <c r="QTA196" s="478"/>
      <c r="QTB196" s="478"/>
      <c r="QTC196" s="478"/>
      <c r="QTD196" s="478"/>
      <c r="QTE196" s="478"/>
      <c r="QTF196" s="478"/>
      <c r="QTG196" s="478"/>
      <c r="QTH196" s="478"/>
      <c r="QTI196" s="478"/>
      <c r="QTJ196" s="478"/>
      <c r="QTK196" s="478"/>
      <c r="QTL196" s="478"/>
      <c r="QTM196" s="478"/>
      <c r="QTN196" s="478"/>
      <c r="QTO196" s="478"/>
      <c r="QTP196" s="478"/>
      <c r="QTQ196" s="478"/>
      <c r="QTR196" s="478"/>
      <c r="QTS196" s="478"/>
      <c r="QTT196" s="478"/>
      <c r="QTU196" s="478"/>
      <c r="QTV196" s="478"/>
      <c r="QTW196" s="478"/>
      <c r="QTX196" s="478"/>
      <c r="QTY196" s="478"/>
      <c r="QTZ196" s="478"/>
      <c r="QUA196" s="478"/>
      <c r="QUB196" s="478"/>
      <c r="QUC196" s="478"/>
      <c r="QUD196" s="478"/>
      <c r="QUE196" s="478"/>
      <c r="QUF196" s="478"/>
      <c r="QUG196" s="478"/>
      <c r="QUH196" s="478"/>
      <c r="QUI196" s="478"/>
      <c r="QUJ196" s="478"/>
      <c r="QUK196" s="478"/>
      <c r="QUL196" s="478"/>
      <c r="QUM196" s="478"/>
      <c r="QUN196" s="478"/>
      <c r="QUO196" s="478"/>
      <c r="QUP196" s="478"/>
      <c r="QUQ196" s="478"/>
      <c r="QUR196" s="478"/>
      <c r="QUS196" s="478"/>
      <c r="QUT196" s="478"/>
      <c r="QUU196" s="478"/>
      <c r="QUV196" s="478"/>
      <c r="QUW196" s="478"/>
      <c r="QUX196" s="478"/>
      <c r="QUY196" s="478"/>
      <c r="QUZ196" s="478"/>
      <c r="QVA196" s="478"/>
      <c r="QVB196" s="478"/>
      <c r="QVC196" s="478"/>
      <c r="QVD196" s="478"/>
      <c r="QVE196" s="478"/>
      <c r="QVF196" s="478"/>
      <c r="QVG196" s="478"/>
      <c r="QVH196" s="478"/>
      <c r="QVI196" s="478"/>
      <c r="QVJ196" s="478"/>
      <c r="QVK196" s="478"/>
      <c r="QVL196" s="478"/>
      <c r="QVM196" s="478"/>
      <c r="QVN196" s="478"/>
      <c r="QVO196" s="478"/>
      <c r="QVP196" s="478"/>
      <c r="QVQ196" s="478"/>
      <c r="QVR196" s="478"/>
      <c r="QVS196" s="478"/>
      <c r="QVT196" s="478"/>
      <c r="QVU196" s="478"/>
      <c r="QVV196" s="478"/>
      <c r="QVW196" s="478"/>
      <c r="QVX196" s="478"/>
      <c r="QVY196" s="478"/>
      <c r="QVZ196" s="478"/>
      <c r="QWA196" s="478"/>
      <c r="QWB196" s="478"/>
      <c r="QWC196" s="478"/>
      <c r="QWD196" s="478"/>
      <c r="QWE196" s="478"/>
      <c r="QWF196" s="478"/>
      <c r="QWG196" s="478"/>
      <c r="QWH196" s="478"/>
      <c r="QWI196" s="478"/>
      <c r="QWJ196" s="478"/>
      <c r="QWK196" s="478"/>
      <c r="QWL196" s="478"/>
      <c r="QWM196" s="478"/>
      <c r="QWN196" s="478"/>
      <c r="QWO196" s="478"/>
      <c r="QWP196" s="478"/>
      <c r="QWQ196" s="478"/>
      <c r="QWR196" s="478"/>
      <c r="QWS196" s="478"/>
      <c r="QWT196" s="478"/>
      <c r="QWU196" s="478"/>
      <c r="QWV196" s="478"/>
      <c r="QWW196" s="478"/>
      <c r="QWX196" s="478"/>
      <c r="QWY196" s="478"/>
      <c r="QWZ196" s="478"/>
      <c r="QXA196" s="478"/>
      <c r="QXB196" s="478"/>
      <c r="QXC196" s="478"/>
      <c r="QXD196" s="478"/>
      <c r="QXE196" s="478"/>
      <c r="QXF196" s="478"/>
      <c r="QXG196" s="478"/>
      <c r="QXH196" s="478"/>
      <c r="QXI196" s="478"/>
      <c r="QXJ196" s="478"/>
      <c r="QXK196" s="478"/>
      <c r="QXL196" s="478"/>
      <c r="QXM196" s="478"/>
      <c r="QXN196" s="478"/>
      <c r="QXO196" s="478"/>
      <c r="QXP196" s="478"/>
      <c r="QXQ196" s="478"/>
      <c r="QXR196" s="478"/>
      <c r="QXS196" s="478"/>
      <c r="QXT196" s="478"/>
      <c r="QXU196" s="478"/>
      <c r="QXV196" s="478"/>
      <c r="QXW196" s="478"/>
      <c r="QXX196" s="478"/>
      <c r="QXY196" s="478"/>
      <c r="QXZ196" s="478"/>
      <c r="QYA196" s="478"/>
      <c r="QYB196" s="478"/>
      <c r="QYC196" s="478"/>
      <c r="QYD196" s="478"/>
      <c r="QYE196" s="478"/>
      <c r="QYF196" s="478"/>
      <c r="QYG196" s="478"/>
      <c r="QYH196" s="478"/>
      <c r="QYI196" s="478"/>
      <c r="QYJ196" s="478"/>
      <c r="QYK196" s="478"/>
      <c r="QYL196" s="478"/>
      <c r="QYM196" s="478"/>
      <c r="QYN196" s="478"/>
      <c r="QYO196" s="478"/>
      <c r="QYP196" s="478"/>
      <c r="QYQ196" s="478"/>
      <c r="QYR196" s="478"/>
      <c r="QYS196" s="478"/>
      <c r="QYT196" s="478"/>
      <c r="QYU196" s="478"/>
      <c r="QYV196" s="478"/>
      <c r="QYW196" s="478"/>
      <c r="QYX196" s="478"/>
      <c r="QYY196" s="478"/>
      <c r="QYZ196" s="478"/>
      <c r="QZA196" s="478"/>
      <c r="QZB196" s="478"/>
      <c r="QZC196" s="478"/>
      <c r="QZD196" s="478"/>
      <c r="QZE196" s="478"/>
      <c r="QZF196" s="478"/>
      <c r="QZG196" s="478"/>
      <c r="QZH196" s="478"/>
      <c r="QZI196" s="478"/>
      <c r="QZJ196" s="478"/>
      <c r="QZK196" s="478"/>
      <c r="QZL196" s="478"/>
      <c r="QZM196" s="478"/>
      <c r="QZN196" s="478"/>
      <c r="QZO196" s="478"/>
      <c r="QZP196" s="478"/>
      <c r="QZQ196" s="478"/>
      <c r="QZR196" s="478"/>
      <c r="QZS196" s="478"/>
      <c r="QZT196" s="478"/>
      <c r="QZU196" s="478"/>
      <c r="QZV196" s="478"/>
      <c r="QZW196" s="478"/>
      <c r="QZX196" s="478"/>
      <c r="QZY196" s="478"/>
      <c r="QZZ196" s="478"/>
      <c r="RAA196" s="478"/>
      <c r="RAB196" s="478"/>
      <c r="RAC196" s="478"/>
      <c r="RAD196" s="478"/>
      <c r="RAE196" s="478"/>
      <c r="RAF196" s="478"/>
      <c r="RAG196" s="478"/>
      <c r="RAH196" s="478"/>
      <c r="RAI196" s="478"/>
      <c r="RAJ196" s="478"/>
      <c r="RAK196" s="478"/>
      <c r="RAL196" s="478"/>
      <c r="RAM196" s="478"/>
      <c r="RAN196" s="478"/>
      <c r="RAO196" s="478"/>
      <c r="RAP196" s="478"/>
      <c r="RAQ196" s="478"/>
      <c r="RAR196" s="478"/>
      <c r="RAS196" s="478"/>
      <c r="RAT196" s="478"/>
      <c r="RAU196" s="478"/>
      <c r="RAV196" s="478"/>
      <c r="RAW196" s="478"/>
      <c r="RAX196" s="478"/>
      <c r="RAY196" s="478"/>
      <c r="RAZ196" s="478"/>
      <c r="RBA196" s="478"/>
      <c r="RBB196" s="478"/>
      <c r="RBC196" s="478"/>
      <c r="RBD196" s="478"/>
      <c r="RBE196" s="478"/>
      <c r="RBF196" s="478"/>
      <c r="RBG196" s="478"/>
      <c r="RBH196" s="478"/>
      <c r="RBI196" s="478"/>
      <c r="RBJ196" s="478"/>
      <c r="RBK196" s="478"/>
      <c r="RBL196" s="478"/>
      <c r="RBM196" s="478"/>
      <c r="RBN196" s="478"/>
      <c r="RBO196" s="478"/>
      <c r="RBP196" s="478"/>
      <c r="RBQ196" s="478"/>
      <c r="RBR196" s="478"/>
      <c r="RBS196" s="478"/>
      <c r="RBT196" s="478"/>
      <c r="RBU196" s="478"/>
      <c r="RBV196" s="478"/>
      <c r="RBW196" s="478"/>
      <c r="RBX196" s="478"/>
      <c r="RBY196" s="478"/>
      <c r="RBZ196" s="478"/>
      <c r="RCA196" s="478"/>
      <c r="RCB196" s="478"/>
      <c r="RCC196" s="478"/>
      <c r="RCD196" s="478"/>
      <c r="RCE196" s="478"/>
      <c r="RCF196" s="478"/>
      <c r="RCG196" s="478"/>
      <c r="RCH196" s="478"/>
      <c r="RCI196" s="478"/>
      <c r="RCJ196" s="478"/>
      <c r="RCK196" s="478"/>
      <c r="RCL196" s="478"/>
      <c r="RCM196" s="478"/>
      <c r="RCN196" s="478"/>
      <c r="RCO196" s="478"/>
      <c r="RCP196" s="478"/>
      <c r="RCQ196" s="478"/>
      <c r="RCR196" s="478"/>
      <c r="RCS196" s="478"/>
      <c r="RCT196" s="478"/>
      <c r="RCU196" s="478"/>
      <c r="RCV196" s="478"/>
      <c r="RCW196" s="478"/>
      <c r="RCX196" s="478"/>
      <c r="RCY196" s="478"/>
      <c r="RCZ196" s="478"/>
      <c r="RDA196" s="478"/>
      <c r="RDB196" s="478"/>
      <c r="RDC196" s="478"/>
      <c r="RDD196" s="478"/>
      <c r="RDE196" s="478"/>
      <c r="RDF196" s="478"/>
      <c r="RDG196" s="478"/>
      <c r="RDH196" s="478"/>
      <c r="RDI196" s="478"/>
      <c r="RDJ196" s="478"/>
      <c r="RDK196" s="478"/>
      <c r="RDL196" s="478"/>
      <c r="RDM196" s="478"/>
      <c r="RDN196" s="478"/>
      <c r="RDO196" s="478"/>
      <c r="RDP196" s="478"/>
      <c r="RDQ196" s="478"/>
      <c r="RDR196" s="478"/>
      <c r="RDS196" s="478"/>
      <c r="RDT196" s="478"/>
      <c r="RDU196" s="478"/>
      <c r="RDV196" s="478"/>
      <c r="RDW196" s="478"/>
      <c r="RDX196" s="478"/>
      <c r="RDY196" s="478"/>
      <c r="RDZ196" s="478"/>
      <c r="REA196" s="478"/>
      <c r="REB196" s="478"/>
      <c r="REC196" s="478"/>
      <c r="RED196" s="478"/>
      <c r="REE196" s="478"/>
      <c r="REF196" s="478"/>
      <c r="REG196" s="478"/>
      <c r="REH196" s="478"/>
      <c r="REI196" s="478"/>
      <c r="REJ196" s="478"/>
      <c r="REK196" s="478"/>
      <c r="REL196" s="478"/>
      <c r="REM196" s="478"/>
      <c r="REN196" s="478"/>
      <c r="REO196" s="478"/>
      <c r="REP196" s="478"/>
      <c r="REQ196" s="478"/>
      <c r="RER196" s="478"/>
      <c r="RES196" s="478"/>
      <c r="RET196" s="478"/>
      <c r="REU196" s="478"/>
      <c r="REV196" s="478"/>
      <c r="REW196" s="478"/>
      <c r="REX196" s="478"/>
      <c r="REY196" s="478"/>
      <c r="REZ196" s="478"/>
      <c r="RFA196" s="478"/>
      <c r="RFB196" s="478"/>
      <c r="RFC196" s="478"/>
      <c r="RFD196" s="478"/>
      <c r="RFE196" s="478"/>
      <c r="RFF196" s="478"/>
      <c r="RFG196" s="478"/>
      <c r="RFH196" s="478"/>
      <c r="RFI196" s="478"/>
      <c r="RFJ196" s="478"/>
      <c r="RFK196" s="478"/>
      <c r="RFL196" s="478"/>
      <c r="RFM196" s="478"/>
      <c r="RFN196" s="478"/>
      <c r="RFO196" s="478"/>
      <c r="RFP196" s="478"/>
      <c r="RFQ196" s="478"/>
      <c r="RFR196" s="478"/>
      <c r="RFS196" s="478"/>
      <c r="RFT196" s="478"/>
      <c r="RFU196" s="478"/>
      <c r="RFV196" s="478"/>
      <c r="RFW196" s="478"/>
      <c r="RFX196" s="478"/>
      <c r="RFY196" s="478"/>
      <c r="RFZ196" s="478"/>
      <c r="RGA196" s="478"/>
      <c r="RGB196" s="478"/>
      <c r="RGC196" s="478"/>
      <c r="RGD196" s="478"/>
      <c r="RGE196" s="478"/>
      <c r="RGF196" s="478"/>
      <c r="RGG196" s="478"/>
      <c r="RGH196" s="478"/>
      <c r="RGI196" s="478"/>
      <c r="RGJ196" s="478"/>
      <c r="RGK196" s="478"/>
      <c r="RGL196" s="478"/>
      <c r="RGM196" s="478"/>
      <c r="RGN196" s="478"/>
      <c r="RGO196" s="478"/>
      <c r="RGP196" s="478"/>
      <c r="RGQ196" s="478"/>
      <c r="RGR196" s="478"/>
      <c r="RGS196" s="478"/>
      <c r="RGT196" s="478"/>
      <c r="RGU196" s="478"/>
      <c r="RGV196" s="478"/>
      <c r="RGW196" s="478"/>
      <c r="RGX196" s="478"/>
      <c r="RGY196" s="478"/>
      <c r="RGZ196" s="478"/>
      <c r="RHA196" s="478"/>
      <c r="RHB196" s="478"/>
      <c r="RHC196" s="478"/>
      <c r="RHD196" s="478"/>
      <c r="RHE196" s="478"/>
      <c r="RHF196" s="478"/>
      <c r="RHG196" s="478"/>
      <c r="RHH196" s="478"/>
      <c r="RHI196" s="478"/>
      <c r="RHJ196" s="478"/>
      <c r="RHK196" s="478"/>
      <c r="RHL196" s="478"/>
      <c r="RHM196" s="478"/>
      <c r="RHN196" s="478"/>
      <c r="RHO196" s="478"/>
      <c r="RHP196" s="478"/>
      <c r="RHQ196" s="478"/>
      <c r="RHR196" s="478"/>
      <c r="RHS196" s="478"/>
      <c r="RHT196" s="478"/>
      <c r="RHU196" s="478"/>
      <c r="RHV196" s="478"/>
      <c r="RHW196" s="478"/>
      <c r="RHX196" s="478"/>
      <c r="RHY196" s="478"/>
      <c r="RHZ196" s="478"/>
      <c r="RIA196" s="478"/>
      <c r="RIB196" s="478"/>
      <c r="RIC196" s="478"/>
      <c r="RID196" s="478"/>
      <c r="RIE196" s="478"/>
      <c r="RIF196" s="478"/>
      <c r="RIG196" s="478"/>
      <c r="RIH196" s="478"/>
      <c r="RII196" s="478"/>
      <c r="RIJ196" s="478"/>
      <c r="RIK196" s="478"/>
      <c r="RIL196" s="478"/>
      <c r="RIM196" s="478"/>
      <c r="RIN196" s="478"/>
      <c r="RIO196" s="478"/>
      <c r="RIP196" s="478"/>
      <c r="RIQ196" s="478"/>
      <c r="RIR196" s="478"/>
      <c r="RIS196" s="478"/>
      <c r="RIT196" s="478"/>
      <c r="RIU196" s="478"/>
      <c r="RIV196" s="478"/>
      <c r="RIW196" s="478"/>
      <c r="RIX196" s="478"/>
      <c r="RIY196" s="478"/>
      <c r="RIZ196" s="478"/>
      <c r="RJA196" s="478"/>
      <c r="RJB196" s="478"/>
      <c r="RJC196" s="478"/>
      <c r="RJD196" s="478"/>
      <c r="RJE196" s="478"/>
      <c r="RJF196" s="478"/>
      <c r="RJG196" s="478"/>
      <c r="RJH196" s="478"/>
      <c r="RJI196" s="478"/>
      <c r="RJJ196" s="478"/>
      <c r="RJK196" s="478"/>
      <c r="RJL196" s="478"/>
      <c r="RJM196" s="478"/>
      <c r="RJN196" s="478"/>
      <c r="RJO196" s="478"/>
      <c r="RJP196" s="478"/>
      <c r="RJQ196" s="478"/>
      <c r="RJR196" s="478"/>
      <c r="RJS196" s="478"/>
      <c r="RJT196" s="478"/>
      <c r="RJU196" s="478"/>
      <c r="RJV196" s="478"/>
      <c r="RJW196" s="478"/>
      <c r="RJX196" s="478"/>
      <c r="RJY196" s="478"/>
      <c r="RJZ196" s="478"/>
      <c r="RKA196" s="478"/>
      <c r="RKB196" s="478"/>
      <c r="RKC196" s="478"/>
      <c r="RKD196" s="478"/>
      <c r="RKE196" s="478"/>
      <c r="RKF196" s="478"/>
      <c r="RKG196" s="478"/>
      <c r="RKH196" s="478"/>
      <c r="RKI196" s="478"/>
      <c r="RKJ196" s="478"/>
      <c r="RKK196" s="478"/>
      <c r="RKL196" s="478"/>
      <c r="RKM196" s="478"/>
      <c r="RKN196" s="478"/>
      <c r="RKO196" s="478"/>
      <c r="RKP196" s="478"/>
      <c r="RKQ196" s="478"/>
      <c r="RKR196" s="478"/>
      <c r="RKS196" s="478"/>
      <c r="RKT196" s="478"/>
      <c r="RKU196" s="478"/>
      <c r="RKV196" s="478"/>
      <c r="RKW196" s="478"/>
      <c r="RKX196" s="478"/>
      <c r="RKY196" s="478"/>
      <c r="RKZ196" s="478"/>
      <c r="RLA196" s="478"/>
      <c r="RLB196" s="478"/>
      <c r="RLC196" s="478"/>
      <c r="RLD196" s="478"/>
      <c r="RLE196" s="478"/>
      <c r="RLF196" s="478"/>
      <c r="RLG196" s="478"/>
      <c r="RLH196" s="478"/>
      <c r="RLI196" s="478"/>
      <c r="RLJ196" s="478"/>
      <c r="RLK196" s="478"/>
      <c r="RLL196" s="478"/>
      <c r="RLM196" s="478"/>
      <c r="RLN196" s="478"/>
      <c r="RLO196" s="478"/>
      <c r="RLP196" s="478"/>
      <c r="RLQ196" s="478"/>
      <c r="RLR196" s="478"/>
      <c r="RLS196" s="478"/>
      <c r="RLT196" s="478"/>
      <c r="RLU196" s="478"/>
      <c r="RLV196" s="478"/>
      <c r="RLW196" s="478"/>
      <c r="RLX196" s="478"/>
      <c r="RLY196" s="478"/>
      <c r="RLZ196" s="478"/>
      <c r="RMA196" s="478"/>
      <c r="RMB196" s="478"/>
      <c r="RMC196" s="478"/>
      <c r="RMD196" s="478"/>
      <c r="RME196" s="478"/>
      <c r="RMF196" s="478"/>
      <c r="RMG196" s="478"/>
      <c r="RMH196" s="478"/>
      <c r="RMI196" s="478"/>
      <c r="RMJ196" s="478"/>
      <c r="RMK196" s="478"/>
      <c r="RML196" s="478"/>
      <c r="RMM196" s="478"/>
      <c r="RMN196" s="478"/>
      <c r="RMO196" s="478"/>
      <c r="RMP196" s="478"/>
      <c r="RMQ196" s="478"/>
      <c r="RMR196" s="478"/>
      <c r="RMS196" s="478"/>
      <c r="RMT196" s="478"/>
      <c r="RMU196" s="478"/>
      <c r="RMV196" s="478"/>
      <c r="RMW196" s="478"/>
      <c r="RMX196" s="478"/>
      <c r="RMY196" s="478"/>
      <c r="RMZ196" s="478"/>
      <c r="RNA196" s="478"/>
      <c r="RNB196" s="478"/>
      <c r="RNC196" s="478"/>
      <c r="RND196" s="478"/>
      <c r="RNE196" s="478"/>
      <c r="RNF196" s="478"/>
      <c r="RNG196" s="478"/>
      <c r="RNH196" s="478"/>
      <c r="RNI196" s="478"/>
      <c r="RNJ196" s="478"/>
      <c r="RNK196" s="478"/>
      <c r="RNL196" s="478"/>
      <c r="RNM196" s="478"/>
      <c r="RNN196" s="478"/>
      <c r="RNO196" s="478"/>
      <c r="RNP196" s="478"/>
      <c r="RNQ196" s="478"/>
      <c r="RNR196" s="478"/>
      <c r="RNS196" s="478"/>
      <c r="RNT196" s="478"/>
      <c r="RNU196" s="478"/>
      <c r="RNV196" s="478"/>
      <c r="RNW196" s="478"/>
      <c r="RNX196" s="478"/>
      <c r="RNY196" s="478"/>
      <c r="RNZ196" s="478"/>
      <c r="ROA196" s="478"/>
      <c r="ROB196" s="478"/>
      <c r="ROC196" s="478"/>
      <c r="ROD196" s="478"/>
      <c r="ROE196" s="478"/>
      <c r="ROF196" s="478"/>
      <c r="ROG196" s="478"/>
      <c r="ROH196" s="478"/>
      <c r="ROI196" s="478"/>
      <c r="ROJ196" s="478"/>
      <c r="ROK196" s="478"/>
      <c r="ROL196" s="478"/>
      <c r="ROM196" s="478"/>
      <c r="RON196" s="478"/>
      <c r="ROO196" s="478"/>
      <c r="ROP196" s="478"/>
      <c r="ROQ196" s="478"/>
      <c r="ROR196" s="478"/>
      <c r="ROS196" s="478"/>
      <c r="ROT196" s="478"/>
      <c r="ROU196" s="478"/>
      <c r="ROV196" s="478"/>
      <c r="ROW196" s="478"/>
      <c r="ROX196" s="478"/>
      <c r="ROY196" s="478"/>
      <c r="ROZ196" s="478"/>
      <c r="RPA196" s="478"/>
      <c r="RPB196" s="478"/>
      <c r="RPC196" s="478"/>
      <c r="RPD196" s="478"/>
      <c r="RPE196" s="478"/>
      <c r="RPF196" s="478"/>
      <c r="RPG196" s="478"/>
      <c r="RPH196" s="478"/>
      <c r="RPI196" s="478"/>
      <c r="RPJ196" s="478"/>
      <c r="RPK196" s="478"/>
      <c r="RPL196" s="478"/>
      <c r="RPM196" s="478"/>
      <c r="RPN196" s="478"/>
      <c r="RPO196" s="478"/>
      <c r="RPP196" s="478"/>
      <c r="RPQ196" s="478"/>
      <c r="RPR196" s="478"/>
      <c r="RPS196" s="478"/>
      <c r="RPT196" s="478"/>
      <c r="RPU196" s="478"/>
      <c r="RPV196" s="478"/>
      <c r="RPW196" s="478"/>
      <c r="RPX196" s="478"/>
      <c r="RPY196" s="478"/>
      <c r="RPZ196" s="478"/>
      <c r="RQA196" s="478"/>
      <c r="RQB196" s="478"/>
      <c r="RQC196" s="478"/>
      <c r="RQD196" s="478"/>
      <c r="RQE196" s="478"/>
      <c r="RQF196" s="478"/>
      <c r="RQG196" s="478"/>
      <c r="RQH196" s="478"/>
      <c r="RQI196" s="478"/>
      <c r="RQJ196" s="478"/>
      <c r="RQK196" s="478"/>
      <c r="RQL196" s="478"/>
      <c r="RQM196" s="478"/>
      <c r="RQN196" s="478"/>
      <c r="RQO196" s="478"/>
      <c r="RQP196" s="478"/>
      <c r="RQQ196" s="478"/>
      <c r="RQR196" s="478"/>
      <c r="RQS196" s="478"/>
      <c r="RQT196" s="478"/>
      <c r="RQU196" s="478"/>
      <c r="RQV196" s="478"/>
      <c r="RQW196" s="478"/>
      <c r="RQX196" s="478"/>
      <c r="RQY196" s="478"/>
      <c r="RQZ196" s="478"/>
      <c r="RRA196" s="478"/>
      <c r="RRB196" s="478"/>
      <c r="RRC196" s="478"/>
      <c r="RRD196" s="478"/>
      <c r="RRE196" s="478"/>
      <c r="RRF196" s="478"/>
      <c r="RRG196" s="478"/>
      <c r="RRH196" s="478"/>
      <c r="RRI196" s="478"/>
      <c r="RRJ196" s="478"/>
      <c r="RRK196" s="478"/>
      <c r="RRL196" s="478"/>
      <c r="RRM196" s="478"/>
      <c r="RRN196" s="478"/>
      <c r="RRO196" s="478"/>
      <c r="RRP196" s="478"/>
      <c r="RRQ196" s="478"/>
      <c r="RRR196" s="478"/>
      <c r="RRS196" s="478"/>
      <c r="RRT196" s="478"/>
      <c r="RRU196" s="478"/>
      <c r="RRV196" s="478"/>
      <c r="RRW196" s="478"/>
      <c r="RRX196" s="478"/>
      <c r="RRY196" s="478"/>
      <c r="RRZ196" s="478"/>
      <c r="RSA196" s="478"/>
      <c r="RSB196" s="478"/>
      <c r="RSC196" s="478"/>
      <c r="RSD196" s="478"/>
      <c r="RSE196" s="478"/>
      <c r="RSF196" s="478"/>
      <c r="RSG196" s="478"/>
      <c r="RSH196" s="478"/>
      <c r="RSI196" s="478"/>
      <c r="RSJ196" s="478"/>
      <c r="RSK196" s="478"/>
      <c r="RSL196" s="478"/>
      <c r="RSM196" s="478"/>
      <c r="RSN196" s="478"/>
      <c r="RSO196" s="478"/>
      <c r="RSP196" s="478"/>
      <c r="RSQ196" s="478"/>
      <c r="RSR196" s="478"/>
      <c r="RSS196" s="478"/>
      <c r="RST196" s="478"/>
      <c r="RSU196" s="478"/>
      <c r="RSV196" s="478"/>
      <c r="RSW196" s="478"/>
      <c r="RSX196" s="478"/>
      <c r="RSY196" s="478"/>
      <c r="RSZ196" s="478"/>
      <c r="RTA196" s="478"/>
      <c r="RTB196" s="478"/>
      <c r="RTC196" s="478"/>
      <c r="RTD196" s="478"/>
      <c r="RTE196" s="478"/>
      <c r="RTF196" s="478"/>
      <c r="RTG196" s="478"/>
      <c r="RTH196" s="478"/>
      <c r="RTI196" s="478"/>
      <c r="RTJ196" s="478"/>
      <c r="RTK196" s="478"/>
      <c r="RTL196" s="478"/>
      <c r="RTM196" s="478"/>
      <c r="RTN196" s="478"/>
      <c r="RTO196" s="478"/>
      <c r="RTP196" s="478"/>
      <c r="RTQ196" s="478"/>
      <c r="RTR196" s="478"/>
      <c r="RTS196" s="478"/>
      <c r="RTT196" s="478"/>
      <c r="RTU196" s="478"/>
      <c r="RTV196" s="478"/>
      <c r="RTW196" s="478"/>
      <c r="RTX196" s="478"/>
      <c r="RTY196" s="478"/>
      <c r="RTZ196" s="478"/>
      <c r="RUA196" s="478"/>
      <c r="RUB196" s="478"/>
      <c r="RUC196" s="478"/>
      <c r="RUD196" s="478"/>
      <c r="RUE196" s="478"/>
      <c r="RUF196" s="478"/>
      <c r="RUG196" s="478"/>
      <c r="RUH196" s="478"/>
      <c r="RUI196" s="478"/>
      <c r="RUJ196" s="478"/>
      <c r="RUK196" s="478"/>
      <c r="RUL196" s="478"/>
      <c r="RUM196" s="478"/>
      <c r="RUN196" s="478"/>
      <c r="RUO196" s="478"/>
      <c r="RUP196" s="478"/>
      <c r="RUQ196" s="478"/>
      <c r="RUR196" s="478"/>
      <c r="RUS196" s="478"/>
      <c r="RUT196" s="478"/>
      <c r="RUU196" s="478"/>
      <c r="RUV196" s="478"/>
      <c r="RUW196" s="478"/>
      <c r="RUX196" s="478"/>
      <c r="RUY196" s="478"/>
      <c r="RUZ196" s="478"/>
      <c r="RVA196" s="478"/>
      <c r="RVB196" s="478"/>
      <c r="RVC196" s="478"/>
      <c r="RVD196" s="478"/>
      <c r="RVE196" s="478"/>
      <c r="RVF196" s="478"/>
      <c r="RVG196" s="478"/>
      <c r="RVH196" s="478"/>
      <c r="RVI196" s="478"/>
      <c r="RVJ196" s="478"/>
      <c r="RVK196" s="478"/>
      <c r="RVL196" s="478"/>
      <c r="RVM196" s="478"/>
      <c r="RVN196" s="478"/>
      <c r="RVO196" s="478"/>
      <c r="RVP196" s="478"/>
      <c r="RVQ196" s="478"/>
      <c r="RVR196" s="478"/>
      <c r="RVS196" s="478"/>
      <c r="RVT196" s="478"/>
      <c r="RVU196" s="478"/>
      <c r="RVV196" s="478"/>
      <c r="RVW196" s="478"/>
      <c r="RVX196" s="478"/>
      <c r="RVY196" s="478"/>
      <c r="RVZ196" s="478"/>
      <c r="RWA196" s="478"/>
      <c r="RWB196" s="478"/>
      <c r="RWC196" s="478"/>
      <c r="RWD196" s="478"/>
      <c r="RWE196" s="478"/>
      <c r="RWF196" s="478"/>
      <c r="RWG196" s="478"/>
      <c r="RWH196" s="478"/>
      <c r="RWI196" s="478"/>
      <c r="RWJ196" s="478"/>
      <c r="RWK196" s="478"/>
      <c r="RWL196" s="478"/>
      <c r="RWM196" s="478"/>
      <c r="RWN196" s="478"/>
      <c r="RWO196" s="478"/>
      <c r="RWP196" s="478"/>
      <c r="RWQ196" s="478"/>
      <c r="RWR196" s="478"/>
      <c r="RWS196" s="478"/>
      <c r="RWT196" s="478"/>
      <c r="RWU196" s="478"/>
      <c r="RWV196" s="478"/>
      <c r="RWW196" s="478"/>
      <c r="RWX196" s="478"/>
      <c r="RWY196" s="478"/>
      <c r="RWZ196" s="478"/>
      <c r="RXA196" s="478"/>
      <c r="RXB196" s="478"/>
      <c r="RXC196" s="478"/>
      <c r="RXD196" s="478"/>
      <c r="RXE196" s="478"/>
      <c r="RXF196" s="478"/>
      <c r="RXG196" s="478"/>
      <c r="RXH196" s="478"/>
      <c r="RXI196" s="478"/>
      <c r="RXJ196" s="478"/>
      <c r="RXK196" s="478"/>
      <c r="RXL196" s="478"/>
      <c r="RXM196" s="478"/>
      <c r="RXN196" s="478"/>
      <c r="RXO196" s="478"/>
      <c r="RXP196" s="478"/>
      <c r="RXQ196" s="478"/>
      <c r="RXR196" s="478"/>
      <c r="RXS196" s="478"/>
      <c r="RXT196" s="478"/>
      <c r="RXU196" s="478"/>
      <c r="RXV196" s="478"/>
      <c r="RXW196" s="478"/>
      <c r="RXX196" s="478"/>
      <c r="RXY196" s="478"/>
      <c r="RXZ196" s="478"/>
      <c r="RYA196" s="478"/>
      <c r="RYB196" s="478"/>
      <c r="RYC196" s="478"/>
      <c r="RYD196" s="478"/>
      <c r="RYE196" s="478"/>
      <c r="RYF196" s="478"/>
      <c r="RYG196" s="478"/>
      <c r="RYH196" s="478"/>
      <c r="RYI196" s="478"/>
      <c r="RYJ196" s="478"/>
      <c r="RYK196" s="478"/>
      <c r="RYL196" s="478"/>
      <c r="RYM196" s="478"/>
      <c r="RYN196" s="478"/>
      <c r="RYO196" s="478"/>
      <c r="RYP196" s="478"/>
      <c r="RYQ196" s="478"/>
      <c r="RYR196" s="478"/>
      <c r="RYS196" s="478"/>
      <c r="RYT196" s="478"/>
      <c r="RYU196" s="478"/>
      <c r="RYV196" s="478"/>
      <c r="RYW196" s="478"/>
      <c r="RYX196" s="478"/>
      <c r="RYY196" s="478"/>
      <c r="RYZ196" s="478"/>
      <c r="RZA196" s="478"/>
      <c r="RZB196" s="478"/>
      <c r="RZC196" s="478"/>
      <c r="RZD196" s="478"/>
      <c r="RZE196" s="478"/>
      <c r="RZF196" s="478"/>
      <c r="RZG196" s="478"/>
      <c r="RZH196" s="478"/>
      <c r="RZI196" s="478"/>
      <c r="RZJ196" s="478"/>
      <c r="RZK196" s="478"/>
      <c r="RZL196" s="478"/>
      <c r="RZM196" s="478"/>
      <c r="RZN196" s="478"/>
      <c r="RZO196" s="478"/>
      <c r="RZP196" s="478"/>
      <c r="RZQ196" s="478"/>
      <c r="RZR196" s="478"/>
      <c r="RZS196" s="478"/>
      <c r="RZT196" s="478"/>
      <c r="RZU196" s="478"/>
      <c r="RZV196" s="478"/>
      <c r="RZW196" s="478"/>
      <c r="RZX196" s="478"/>
      <c r="RZY196" s="478"/>
      <c r="RZZ196" s="478"/>
      <c r="SAA196" s="478"/>
      <c r="SAB196" s="478"/>
      <c r="SAC196" s="478"/>
      <c r="SAD196" s="478"/>
      <c r="SAE196" s="478"/>
      <c r="SAF196" s="478"/>
      <c r="SAG196" s="478"/>
      <c r="SAH196" s="478"/>
      <c r="SAI196" s="478"/>
      <c r="SAJ196" s="478"/>
      <c r="SAK196" s="478"/>
      <c r="SAL196" s="478"/>
      <c r="SAM196" s="478"/>
      <c r="SAN196" s="478"/>
      <c r="SAO196" s="478"/>
      <c r="SAP196" s="478"/>
      <c r="SAQ196" s="478"/>
      <c r="SAR196" s="478"/>
      <c r="SAS196" s="478"/>
      <c r="SAT196" s="478"/>
      <c r="SAU196" s="478"/>
      <c r="SAV196" s="478"/>
      <c r="SAW196" s="478"/>
      <c r="SAX196" s="478"/>
      <c r="SAY196" s="478"/>
      <c r="SAZ196" s="478"/>
      <c r="SBA196" s="478"/>
      <c r="SBB196" s="478"/>
      <c r="SBC196" s="478"/>
      <c r="SBD196" s="478"/>
      <c r="SBE196" s="478"/>
      <c r="SBF196" s="478"/>
      <c r="SBG196" s="478"/>
      <c r="SBH196" s="478"/>
      <c r="SBI196" s="478"/>
      <c r="SBJ196" s="478"/>
      <c r="SBK196" s="478"/>
      <c r="SBL196" s="478"/>
      <c r="SBM196" s="478"/>
      <c r="SBN196" s="478"/>
      <c r="SBO196" s="478"/>
      <c r="SBP196" s="478"/>
      <c r="SBQ196" s="478"/>
      <c r="SBR196" s="478"/>
      <c r="SBS196" s="478"/>
      <c r="SBT196" s="478"/>
      <c r="SBU196" s="478"/>
      <c r="SBV196" s="478"/>
      <c r="SBW196" s="478"/>
      <c r="SBX196" s="478"/>
      <c r="SBY196" s="478"/>
      <c r="SBZ196" s="478"/>
      <c r="SCA196" s="478"/>
      <c r="SCB196" s="478"/>
      <c r="SCC196" s="478"/>
      <c r="SCD196" s="478"/>
      <c r="SCE196" s="478"/>
      <c r="SCF196" s="478"/>
      <c r="SCG196" s="478"/>
      <c r="SCH196" s="478"/>
      <c r="SCI196" s="478"/>
      <c r="SCJ196" s="478"/>
      <c r="SCK196" s="478"/>
      <c r="SCL196" s="478"/>
      <c r="SCM196" s="478"/>
      <c r="SCN196" s="478"/>
      <c r="SCO196" s="478"/>
      <c r="SCP196" s="478"/>
      <c r="SCQ196" s="478"/>
      <c r="SCR196" s="478"/>
      <c r="SCS196" s="478"/>
      <c r="SCT196" s="478"/>
      <c r="SCU196" s="478"/>
      <c r="SCV196" s="478"/>
      <c r="SCW196" s="478"/>
      <c r="SCX196" s="478"/>
      <c r="SCY196" s="478"/>
      <c r="SCZ196" s="478"/>
      <c r="SDA196" s="478"/>
      <c r="SDB196" s="478"/>
      <c r="SDC196" s="478"/>
      <c r="SDD196" s="478"/>
      <c r="SDE196" s="478"/>
      <c r="SDF196" s="478"/>
      <c r="SDG196" s="478"/>
      <c r="SDH196" s="478"/>
      <c r="SDI196" s="478"/>
      <c r="SDJ196" s="478"/>
      <c r="SDK196" s="478"/>
      <c r="SDL196" s="478"/>
      <c r="SDM196" s="478"/>
      <c r="SDN196" s="478"/>
      <c r="SDO196" s="478"/>
      <c r="SDP196" s="478"/>
      <c r="SDQ196" s="478"/>
      <c r="SDR196" s="478"/>
      <c r="SDS196" s="478"/>
      <c r="SDT196" s="478"/>
      <c r="SDU196" s="478"/>
      <c r="SDV196" s="478"/>
      <c r="SDW196" s="478"/>
      <c r="SDX196" s="478"/>
      <c r="SDY196" s="478"/>
      <c r="SDZ196" s="478"/>
      <c r="SEA196" s="478"/>
      <c r="SEB196" s="478"/>
      <c r="SEC196" s="478"/>
      <c r="SED196" s="478"/>
      <c r="SEE196" s="478"/>
      <c r="SEF196" s="478"/>
      <c r="SEG196" s="478"/>
      <c r="SEH196" s="478"/>
      <c r="SEI196" s="478"/>
      <c r="SEJ196" s="478"/>
      <c r="SEK196" s="478"/>
      <c r="SEL196" s="478"/>
      <c r="SEM196" s="478"/>
      <c r="SEN196" s="478"/>
      <c r="SEO196" s="478"/>
      <c r="SEP196" s="478"/>
      <c r="SEQ196" s="478"/>
      <c r="SER196" s="478"/>
      <c r="SES196" s="478"/>
      <c r="SET196" s="478"/>
      <c r="SEU196" s="478"/>
      <c r="SEV196" s="478"/>
      <c r="SEW196" s="478"/>
      <c r="SEX196" s="478"/>
      <c r="SEY196" s="478"/>
      <c r="SEZ196" s="478"/>
      <c r="SFA196" s="478"/>
      <c r="SFB196" s="478"/>
      <c r="SFC196" s="478"/>
      <c r="SFD196" s="478"/>
      <c r="SFE196" s="478"/>
      <c r="SFF196" s="478"/>
      <c r="SFG196" s="478"/>
      <c r="SFH196" s="478"/>
      <c r="SFI196" s="478"/>
      <c r="SFJ196" s="478"/>
      <c r="SFK196" s="478"/>
      <c r="SFL196" s="478"/>
      <c r="SFM196" s="478"/>
      <c r="SFN196" s="478"/>
      <c r="SFO196" s="478"/>
      <c r="SFP196" s="478"/>
      <c r="SFQ196" s="478"/>
      <c r="SFR196" s="478"/>
      <c r="SFS196" s="478"/>
      <c r="SFT196" s="478"/>
      <c r="SFU196" s="478"/>
      <c r="SFV196" s="478"/>
      <c r="SFW196" s="478"/>
      <c r="SFX196" s="478"/>
      <c r="SFY196" s="478"/>
      <c r="SFZ196" s="478"/>
      <c r="SGA196" s="478"/>
      <c r="SGB196" s="478"/>
      <c r="SGC196" s="478"/>
      <c r="SGD196" s="478"/>
      <c r="SGE196" s="478"/>
      <c r="SGF196" s="478"/>
      <c r="SGG196" s="478"/>
      <c r="SGH196" s="478"/>
      <c r="SGI196" s="478"/>
      <c r="SGJ196" s="478"/>
      <c r="SGK196" s="478"/>
      <c r="SGL196" s="478"/>
      <c r="SGM196" s="478"/>
      <c r="SGN196" s="478"/>
      <c r="SGO196" s="478"/>
      <c r="SGP196" s="478"/>
      <c r="SGQ196" s="478"/>
      <c r="SGR196" s="478"/>
      <c r="SGS196" s="478"/>
      <c r="SGT196" s="478"/>
      <c r="SGU196" s="478"/>
      <c r="SGV196" s="478"/>
      <c r="SGW196" s="478"/>
      <c r="SGX196" s="478"/>
      <c r="SGY196" s="478"/>
      <c r="SGZ196" s="478"/>
      <c r="SHA196" s="478"/>
      <c r="SHB196" s="478"/>
      <c r="SHC196" s="478"/>
      <c r="SHD196" s="478"/>
      <c r="SHE196" s="478"/>
      <c r="SHF196" s="478"/>
      <c r="SHG196" s="478"/>
      <c r="SHH196" s="478"/>
      <c r="SHI196" s="478"/>
      <c r="SHJ196" s="478"/>
      <c r="SHK196" s="478"/>
      <c r="SHL196" s="478"/>
      <c r="SHM196" s="478"/>
      <c r="SHN196" s="478"/>
      <c r="SHO196" s="478"/>
      <c r="SHP196" s="478"/>
      <c r="SHQ196" s="478"/>
      <c r="SHR196" s="478"/>
      <c r="SHS196" s="478"/>
      <c r="SHT196" s="478"/>
      <c r="SHU196" s="478"/>
      <c r="SHV196" s="478"/>
      <c r="SHW196" s="478"/>
      <c r="SHX196" s="478"/>
      <c r="SHY196" s="478"/>
      <c r="SHZ196" s="478"/>
      <c r="SIA196" s="478"/>
      <c r="SIB196" s="478"/>
      <c r="SIC196" s="478"/>
      <c r="SID196" s="478"/>
      <c r="SIE196" s="478"/>
      <c r="SIF196" s="478"/>
      <c r="SIG196" s="478"/>
      <c r="SIH196" s="478"/>
      <c r="SII196" s="478"/>
      <c r="SIJ196" s="478"/>
      <c r="SIK196" s="478"/>
      <c r="SIL196" s="478"/>
      <c r="SIM196" s="478"/>
      <c r="SIN196" s="478"/>
      <c r="SIO196" s="478"/>
      <c r="SIP196" s="478"/>
      <c r="SIQ196" s="478"/>
      <c r="SIR196" s="478"/>
      <c r="SIS196" s="478"/>
      <c r="SIT196" s="478"/>
      <c r="SIU196" s="478"/>
      <c r="SIV196" s="478"/>
      <c r="SIW196" s="478"/>
      <c r="SIX196" s="478"/>
      <c r="SIY196" s="478"/>
      <c r="SIZ196" s="478"/>
      <c r="SJA196" s="478"/>
      <c r="SJB196" s="478"/>
      <c r="SJC196" s="478"/>
      <c r="SJD196" s="478"/>
      <c r="SJE196" s="478"/>
      <c r="SJF196" s="478"/>
      <c r="SJG196" s="478"/>
      <c r="SJH196" s="478"/>
      <c r="SJI196" s="478"/>
      <c r="SJJ196" s="478"/>
      <c r="SJK196" s="478"/>
      <c r="SJL196" s="478"/>
      <c r="SJM196" s="478"/>
      <c r="SJN196" s="478"/>
      <c r="SJO196" s="478"/>
      <c r="SJP196" s="478"/>
      <c r="SJQ196" s="478"/>
      <c r="SJR196" s="478"/>
      <c r="SJS196" s="478"/>
      <c r="SJT196" s="478"/>
      <c r="SJU196" s="478"/>
      <c r="SJV196" s="478"/>
      <c r="SJW196" s="478"/>
      <c r="SJX196" s="478"/>
      <c r="SJY196" s="478"/>
      <c r="SJZ196" s="478"/>
      <c r="SKA196" s="478"/>
      <c r="SKB196" s="478"/>
      <c r="SKC196" s="478"/>
      <c r="SKD196" s="478"/>
      <c r="SKE196" s="478"/>
      <c r="SKF196" s="478"/>
      <c r="SKG196" s="478"/>
      <c r="SKH196" s="478"/>
      <c r="SKI196" s="478"/>
      <c r="SKJ196" s="478"/>
      <c r="SKK196" s="478"/>
      <c r="SKL196" s="478"/>
      <c r="SKM196" s="478"/>
      <c r="SKN196" s="478"/>
      <c r="SKO196" s="478"/>
      <c r="SKP196" s="478"/>
      <c r="SKQ196" s="478"/>
      <c r="SKR196" s="478"/>
      <c r="SKS196" s="478"/>
      <c r="SKT196" s="478"/>
      <c r="SKU196" s="478"/>
      <c r="SKV196" s="478"/>
      <c r="SKW196" s="478"/>
      <c r="SKX196" s="478"/>
      <c r="SKY196" s="478"/>
      <c r="SKZ196" s="478"/>
      <c r="SLA196" s="478"/>
      <c r="SLB196" s="478"/>
      <c r="SLC196" s="478"/>
      <c r="SLD196" s="478"/>
      <c r="SLE196" s="478"/>
      <c r="SLF196" s="478"/>
      <c r="SLG196" s="478"/>
      <c r="SLH196" s="478"/>
      <c r="SLI196" s="478"/>
      <c r="SLJ196" s="478"/>
      <c r="SLK196" s="478"/>
      <c r="SLL196" s="478"/>
      <c r="SLM196" s="478"/>
      <c r="SLN196" s="478"/>
      <c r="SLO196" s="478"/>
      <c r="SLP196" s="478"/>
      <c r="SLQ196" s="478"/>
      <c r="SLR196" s="478"/>
      <c r="SLS196" s="478"/>
      <c r="SLT196" s="478"/>
      <c r="SLU196" s="478"/>
      <c r="SLV196" s="478"/>
      <c r="SLW196" s="478"/>
      <c r="SLX196" s="478"/>
      <c r="SLY196" s="478"/>
      <c r="SLZ196" s="478"/>
      <c r="SMA196" s="478"/>
      <c r="SMB196" s="478"/>
      <c r="SMC196" s="478"/>
      <c r="SMD196" s="478"/>
      <c r="SME196" s="478"/>
      <c r="SMF196" s="478"/>
      <c r="SMG196" s="478"/>
      <c r="SMH196" s="478"/>
      <c r="SMI196" s="478"/>
      <c r="SMJ196" s="478"/>
      <c r="SMK196" s="478"/>
      <c r="SML196" s="478"/>
      <c r="SMM196" s="478"/>
      <c r="SMN196" s="478"/>
      <c r="SMO196" s="478"/>
      <c r="SMP196" s="478"/>
      <c r="SMQ196" s="478"/>
      <c r="SMR196" s="478"/>
      <c r="SMS196" s="478"/>
      <c r="SMT196" s="478"/>
      <c r="SMU196" s="478"/>
      <c r="SMV196" s="478"/>
      <c r="SMW196" s="478"/>
      <c r="SMX196" s="478"/>
      <c r="SMY196" s="478"/>
      <c r="SMZ196" s="478"/>
      <c r="SNA196" s="478"/>
      <c r="SNB196" s="478"/>
      <c r="SNC196" s="478"/>
      <c r="SND196" s="478"/>
      <c r="SNE196" s="478"/>
      <c r="SNF196" s="478"/>
      <c r="SNG196" s="478"/>
      <c r="SNH196" s="478"/>
      <c r="SNI196" s="478"/>
      <c r="SNJ196" s="478"/>
      <c r="SNK196" s="478"/>
      <c r="SNL196" s="478"/>
      <c r="SNM196" s="478"/>
      <c r="SNN196" s="478"/>
      <c r="SNO196" s="478"/>
      <c r="SNP196" s="478"/>
      <c r="SNQ196" s="478"/>
      <c r="SNR196" s="478"/>
      <c r="SNS196" s="478"/>
      <c r="SNT196" s="478"/>
      <c r="SNU196" s="478"/>
      <c r="SNV196" s="478"/>
      <c r="SNW196" s="478"/>
      <c r="SNX196" s="478"/>
      <c r="SNY196" s="478"/>
      <c r="SNZ196" s="478"/>
      <c r="SOA196" s="478"/>
      <c r="SOB196" s="478"/>
      <c r="SOC196" s="478"/>
      <c r="SOD196" s="478"/>
      <c r="SOE196" s="478"/>
      <c r="SOF196" s="478"/>
      <c r="SOG196" s="478"/>
      <c r="SOH196" s="478"/>
      <c r="SOI196" s="478"/>
      <c r="SOJ196" s="478"/>
      <c r="SOK196" s="478"/>
      <c r="SOL196" s="478"/>
      <c r="SOM196" s="478"/>
      <c r="SON196" s="478"/>
      <c r="SOO196" s="478"/>
      <c r="SOP196" s="478"/>
      <c r="SOQ196" s="478"/>
      <c r="SOR196" s="478"/>
      <c r="SOS196" s="478"/>
      <c r="SOT196" s="478"/>
      <c r="SOU196" s="478"/>
      <c r="SOV196" s="478"/>
      <c r="SOW196" s="478"/>
      <c r="SOX196" s="478"/>
      <c r="SOY196" s="478"/>
      <c r="SOZ196" s="478"/>
      <c r="SPA196" s="478"/>
      <c r="SPB196" s="478"/>
      <c r="SPC196" s="478"/>
      <c r="SPD196" s="478"/>
      <c r="SPE196" s="478"/>
      <c r="SPF196" s="478"/>
      <c r="SPG196" s="478"/>
      <c r="SPH196" s="478"/>
      <c r="SPI196" s="478"/>
      <c r="SPJ196" s="478"/>
      <c r="SPK196" s="478"/>
      <c r="SPL196" s="478"/>
      <c r="SPM196" s="478"/>
      <c r="SPN196" s="478"/>
      <c r="SPO196" s="478"/>
      <c r="SPP196" s="478"/>
      <c r="SPQ196" s="478"/>
      <c r="SPR196" s="478"/>
      <c r="SPS196" s="478"/>
      <c r="SPT196" s="478"/>
      <c r="SPU196" s="478"/>
      <c r="SPV196" s="478"/>
      <c r="SPW196" s="478"/>
      <c r="SPX196" s="478"/>
      <c r="SPY196" s="478"/>
      <c r="SPZ196" s="478"/>
      <c r="SQA196" s="478"/>
      <c r="SQB196" s="478"/>
      <c r="SQC196" s="478"/>
      <c r="SQD196" s="478"/>
      <c r="SQE196" s="478"/>
      <c r="SQF196" s="478"/>
      <c r="SQG196" s="478"/>
      <c r="SQH196" s="478"/>
      <c r="SQI196" s="478"/>
      <c r="SQJ196" s="478"/>
      <c r="SQK196" s="478"/>
      <c r="SQL196" s="478"/>
      <c r="SQM196" s="478"/>
      <c r="SQN196" s="478"/>
      <c r="SQO196" s="478"/>
      <c r="SQP196" s="478"/>
      <c r="SQQ196" s="478"/>
      <c r="SQR196" s="478"/>
      <c r="SQS196" s="478"/>
      <c r="SQT196" s="478"/>
      <c r="SQU196" s="478"/>
      <c r="SQV196" s="478"/>
      <c r="SQW196" s="478"/>
      <c r="SQX196" s="478"/>
      <c r="SQY196" s="478"/>
      <c r="SQZ196" s="478"/>
      <c r="SRA196" s="478"/>
      <c r="SRB196" s="478"/>
      <c r="SRC196" s="478"/>
      <c r="SRD196" s="478"/>
      <c r="SRE196" s="478"/>
      <c r="SRF196" s="478"/>
      <c r="SRG196" s="478"/>
      <c r="SRH196" s="478"/>
      <c r="SRI196" s="478"/>
      <c r="SRJ196" s="478"/>
      <c r="SRK196" s="478"/>
      <c r="SRL196" s="478"/>
      <c r="SRM196" s="478"/>
      <c r="SRN196" s="478"/>
      <c r="SRO196" s="478"/>
      <c r="SRP196" s="478"/>
      <c r="SRQ196" s="478"/>
      <c r="SRR196" s="478"/>
      <c r="SRS196" s="478"/>
      <c r="SRT196" s="478"/>
      <c r="SRU196" s="478"/>
      <c r="SRV196" s="478"/>
      <c r="SRW196" s="478"/>
      <c r="SRX196" s="478"/>
      <c r="SRY196" s="478"/>
      <c r="SRZ196" s="478"/>
      <c r="SSA196" s="478"/>
      <c r="SSB196" s="478"/>
      <c r="SSC196" s="478"/>
      <c r="SSD196" s="478"/>
      <c r="SSE196" s="478"/>
      <c r="SSF196" s="478"/>
      <c r="SSG196" s="478"/>
      <c r="SSH196" s="478"/>
      <c r="SSI196" s="478"/>
      <c r="SSJ196" s="478"/>
      <c r="SSK196" s="478"/>
      <c r="SSL196" s="478"/>
      <c r="SSM196" s="478"/>
      <c r="SSN196" s="478"/>
      <c r="SSO196" s="478"/>
      <c r="SSP196" s="478"/>
      <c r="SSQ196" s="478"/>
      <c r="SSR196" s="478"/>
      <c r="SSS196" s="478"/>
      <c r="SST196" s="478"/>
      <c r="SSU196" s="478"/>
      <c r="SSV196" s="478"/>
      <c r="SSW196" s="478"/>
      <c r="SSX196" s="478"/>
      <c r="SSY196" s="478"/>
      <c r="SSZ196" s="478"/>
      <c r="STA196" s="478"/>
      <c r="STB196" s="478"/>
      <c r="STC196" s="478"/>
      <c r="STD196" s="478"/>
      <c r="STE196" s="478"/>
      <c r="STF196" s="478"/>
      <c r="STG196" s="478"/>
      <c r="STH196" s="478"/>
      <c r="STI196" s="478"/>
      <c r="STJ196" s="478"/>
      <c r="STK196" s="478"/>
      <c r="STL196" s="478"/>
      <c r="STM196" s="478"/>
      <c r="STN196" s="478"/>
      <c r="STO196" s="478"/>
      <c r="STP196" s="478"/>
      <c r="STQ196" s="478"/>
      <c r="STR196" s="478"/>
      <c r="STS196" s="478"/>
      <c r="STT196" s="478"/>
      <c r="STU196" s="478"/>
      <c r="STV196" s="478"/>
      <c r="STW196" s="478"/>
      <c r="STX196" s="478"/>
      <c r="STY196" s="478"/>
      <c r="STZ196" s="478"/>
      <c r="SUA196" s="478"/>
      <c r="SUB196" s="478"/>
      <c r="SUC196" s="478"/>
      <c r="SUD196" s="478"/>
      <c r="SUE196" s="478"/>
      <c r="SUF196" s="478"/>
      <c r="SUG196" s="478"/>
      <c r="SUH196" s="478"/>
      <c r="SUI196" s="478"/>
      <c r="SUJ196" s="478"/>
      <c r="SUK196" s="478"/>
      <c r="SUL196" s="478"/>
      <c r="SUM196" s="478"/>
      <c r="SUN196" s="478"/>
      <c r="SUO196" s="478"/>
      <c r="SUP196" s="478"/>
      <c r="SUQ196" s="478"/>
      <c r="SUR196" s="478"/>
      <c r="SUS196" s="478"/>
      <c r="SUT196" s="478"/>
      <c r="SUU196" s="478"/>
      <c r="SUV196" s="478"/>
      <c r="SUW196" s="478"/>
      <c r="SUX196" s="478"/>
      <c r="SUY196" s="478"/>
      <c r="SUZ196" s="478"/>
      <c r="SVA196" s="478"/>
      <c r="SVB196" s="478"/>
      <c r="SVC196" s="478"/>
      <c r="SVD196" s="478"/>
      <c r="SVE196" s="478"/>
      <c r="SVF196" s="478"/>
      <c r="SVG196" s="478"/>
      <c r="SVH196" s="478"/>
      <c r="SVI196" s="478"/>
      <c r="SVJ196" s="478"/>
      <c r="SVK196" s="478"/>
      <c r="SVL196" s="478"/>
      <c r="SVM196" s="478"/>
      <c r="SVN196" s="478"/>
      <c r="SVO196" s="478"/>
      <c r="SVP196" s="478"/>
      <c r="SVQ196" s="478"/>
      <c r="SVR196" s="478"/>
      <c r="SVS196" s="478"/>
      <c r="SVT196" s="478"/>
      <c r="SVU196" s="478"/>
      <c r="SVV196" s="478"/>
      <c r="SVW196" s="478"/>
      <c r="SVX196" s="478"/>
      <c r="SVY196" s="478"/>
      <c r="SVZ196" s="478"/>
      <c r="SWA196" s="478"/>
      <c r="SWB196" s="478"/>
      <c r="SWC196" s="478"/>
      <c r="SWD196" s="478"/>
      <c r="SWE196" s="478"/>
      <c r="SWF196" s="478"/>
      <c r="SWG196" s="478"/>
      <c r="SWH196" s="478"/>
      <c r="SWI196" s="478"/>
      <c r="SWJ196" s="478"/>
      <c r="SWK196" s="478"/>
      <c r="SWL196" s="478"/>
      <c r="SWM196" s="478"/>
      <c r="SWN196" s="478"/>
      <c r="SWO196" s="478"/>
      <c r="SWP196" s="478"/>
      <c r="SWQ196" s="478"/>
      <c r="SWR196" s="478"/>
      <c r="SWS196" s="478"/>
      <c r="SWT196" s="478"/>
      <c r="SWU196" s="478"/>
      <c r="SWV196" s="478"/>
      <c r="SWW196" s="478"/>
      <c r="SWX196" s="478"/>
      <c r="SWY196" s="478"/>
      <c r="SWZ196" s="478"/>
      <c r="SXA196" s="478"/>
      <c r="SXB196" s="478"/>
      <c r="SXC196" s="478"/>
      <c r="SXD196" s="478"/>
      <c r="SXE196" s="478"/>
      <c r="SXF196" s="478"/>
      <c r="SXG196" s="478"/>
      <c r="SXH196" s="478"/>
      <c r="SXI196" s="478"/>
      <c r="SXJ196" s="478"/>
      <c r="SXK196" s="478"/>
      <c r="SXL196" s="478"/>
      <c r="SXM196" s="478"/>
      <c r="SXN196" s="478"/>
      <c r="SXO196" s="478"/>
      <c r="SXP196" s="478"/>
      <c r="SXQ196" s="478"/>
      <c r="SXR196" s="478"/>
      <c r="SXS196" s="478"/>
      <c r="SXT196" s="478"/>
      <c r="SXU196" s="478"/>
      <c r="SXV196" s="478"/>
      <c r="SXW196" s="478"/>
      <c r="SXX196" s="478"/>
      <c r="SXY196" s="478"/>
      <c r="SXZ196" s="478"/>
      <c r="SYA196" s="478"/>
      <c r="SYB196" s="478"/>
      <c r="SYC196" s="478"/>
      <c r="SYD196" s="478"/>
      <c r="SYE196" s="478"/>
      <c r="SYF196" s="478"/>
      <c r="SYG196" s="478"/>
      <c r="SYH196" s="478"/>
      <c r="SYI196" s="478"/>
      <c r="SYJ196" s="478"/>
      <c r="SYK196" s="478"/>
      <c r="SYL196" s="478"/>
      <c r="SYM196" s="478"/>
      <c r="SYN196" s="478"/>
      <c r="SYO196" s="478"/>
      <c r="SYP196" s="478"/>
      <c r="SYQ196" s="478"/>
      <c r="SYR196" s="478"/>
      <c r="SYS196" s="478"/>
      <c r="SYT196" s="478"/>
      <c r="SYU196" s="478"/>
      <c r="SYV196" s="478"/>
      <c r="SYW196" s="478"/>
      <c r="SYX196" s="478"/>
      <c r="SYY196" s="478"/>
      <c r="SYZ196" s="478"/>
      <c r="SZA196" s="478"/>
      <c r="SZB196" s="478"/>
      <c r="SZC196" s="478"/>
      <c r="SZD196" s="478"/>
      <c r="SZE196" s="478"/>
      <c r="SZF196" s="478"/>
      <c r="SZG196" s="478"/>
      <c r="SZH196" s="478"/>
      <c r="SZI196" s="478"/>
      <c r="SZJ196" s="478"/>
      <c r="SZK196" s="478"/>
      <c r="SZL196" s="478"/>
      <c r="SZM196" s="478"/>
      <c r="SZN196" s="478"/>
      <c r="SZO196" s="478"/>
      <c r="SZP196" s="478"/>
      <c r="SZQ196" s="478"/>
      <c r="SZR196" s="478"/>
      <c r="SZS196" s="478"/>
      <c r="SZT196" s="478"/>
      <c r="SZU196" s="478"/>
      <c r="SZV196" s="478"/>
      <c r="SZW196" s="478"/>
      <c r="SZX196" s="478"/>
      <c r="SZY196" s="478"/>
      <c r="SZZ196" s="478"/>
      <c r="TAA196" s="478"/>
      <c r="TAB196" s="478"/>
      <c r="TAC196" s="478"/>
      <c r="TAD196" s="478"/>
      <c r="TAE196" s="478"/>
      <c r="TAF196" s="478"/>
      <c r="TAG196" s="478"/>
      <c r="TAH196" s="478"/>
      <c r="TAI196" s="478"/>
      <c r="TAJ196" s="478"/>
      <c r="TAK196" s="478"/>
      <c r="TAL196" s="478"/>
      <c r="TAM196" s="478"/>
      <c r="TAN196" s="478"/>
      <c r="TAO196" s="478"/>
      <c r="TAP196" s="478"/>
      <c r="TAQ196" s="478"/>
      <c r="TAR196" s="478"/>
      <c r="TAS196" s="478"/>
      <c r="TAT196" s="478"/>
      <c r="TAU196" s="478"/>
      <c r="TAV196" s="478"/>
      <c r="TAW196" s="478"/>
      <c r="TAX196" s="478"/>
      <c r="TAY196" s="478"/>
      <c r="TAZ196" s="478"/>
      <c r="TBA196" s="478"/>
      <c r="TBB196" s="478"/>
      <c r="TBC196" s="478"/>
      <c r="TBD196" s="478"/>
      <c r="TBE196" s="478"/>
      <c r="TBF196" s="478"/>
      <c r="TBG196" s="478"/>
      <c r="TBH196" s="478"/>
      <c r="TBI196" s="478"/>
      <c r="TBJ196" s="478"/>
      <c r="TBK196" s="478"/>
      <c r="TBL196" s="478"/>
      <c r="TBM196" s="478"/>
      <c r="TBN196" s="478"/>
      <c r="TBO196" s="478"/>
      <c r="TBP196" s="478"/>
      <c r="TBQ196" s="478"/>
      <c r="TBR196" s="478"/>
      <c r="TBS196" s="478"/>
      <c r="TBT196" s="478"/>
      <c r="TBU196" s="478"/>
      <c r="TBV196" s="478"/>
      <c r="TBW196" s="478"/>
      <c r="TBX196" s="478"/>
      <c r="TBY196" s="478"/>
      <c r="TBZ196" s="478"/>
      <c r="TCA196" s="478"/>
      <c r="TCB196" s="478"/>
      <c r="TCC196" s="478"/>
      <c r="TCD196" s="478"/>
      <c r="TCE196" s="478"/>
      <c r="TCF196" s="478"/>
      <c r="TCG196" s="478"/>
      <c r="TCH196" s="478"/>
      <c r="TCI196" s="478"/>
      <c r="TCJ196" s="478"/>
      <c r="TCK196" s="478"/>
      <c r="TCL196" s="478"/>
      <c r="TCM196" s="478"/>
      <c r="TCN196" s="478"/>
      <c r="TCO196" s="478"/>
      <c r="TCP196" s="478"/>
      <c r="TCQ196" s="478"/>
      <c r="TCR196" s="478"/>
      <c r="TCS196" s="478"/>
      <c r="TCT196" s="478"/>
      <c r="TCU196" s="478"/>
      <c r="TCV196" s="478"/>
      <c r="TCW196" s="478"/>
      <c r="TCX196" s="478"/>
      <c r="TCY196" s="478"/>
      <c r="TCZ196" s="478"/>
      <c r="TDA196" s="478"/>
      <c r="TDB196" s="478"/>
      <c r="TDC196" s="478"/>
      <c r="TDD196" s="478"/>
      <c r="TDE196" s="478"/>
      <c r="TDF196" s="478"/>
      <c r="TDG196" s="478"/>
      <c r="TDH196" s="478"/>
      <c r="TDI196" s="478"/>
      <c r="TDJ196" s="478"/>
      <c r="TDK196" s="478"/>
      <c r="TDL196" s="478"/>
      <c r="TDM196" s="478"/>
      <c r="TDN196" s="478"/>
      <c r="TDO196" s="478"/>
      <c r="TDP196" s="478"/>
      <c r="TDQ196" s="478"/>
      <c r="TDR196" s="478"/>
      <c r="TDS196" s="478"/>
      <c r="TDT196" s="478"/>
      <c r="TDU196" s="478"/>
      <c r="TDV196" s="478"/>
      <c r="TDW196" s="478"/>
      <c r="TDX196" s="478"/>
      <c r="TDY196" s="478"/>
      <c r="TDZ196" s="478"/>
      <c r="TEA196" s="478"/>
      <c r="TEB196" s="478"/>
      <c r="TEC196" s="478"/>
      <c r="TED196" s="478"/>
      <c r="TEE196" s="478"/>
      <c r="TEF196" s="478"/>
      <c r="TEG196" s="478"/>
      <c r="TEH196" s="478"/>
      <c r="TEI196" s="478"/>
      <c r="TEJ196" s="478"/>
      <c r="TEK196" s="478"/>
      <c r="TEL196" s="478"/>
      <c r="TEM196" s="478"/>
      <c r="TEN196" s="478"/>
      <c r="TEO196" s="478"/>
      <c r="TEP196" s="478"/>
      <c r="TEQ196" s="478"/>
      <c r="TER196" s="478"/>
      <c r="TES196" s="478"/>
      <c r="TET196" s="478"/>
      <c r="TEU196" s="478"/>
      <c r="TEV196" s="478"/>
      <c r="TEW196" s="478"/>
      <c r="TEX196" s="478"/>
      <c r="TEY196" s="478"/>
      <c r="TEZ196" s="478"/>
      <c r="TFA196" s="478"/>
      <c r="TFB196" s="478"/>
      <c r="TFC196" s="478"/>
      <c r="TFD196" s="478"/>
      <c r="TFE196" s="478"/>
      <c r="TFF196" s="478"/>
      <c r="TFG196" s="478"/>
      <c r="TFH196" s="478"/>
      <c r="TFI196" s="478"/>
      <c r="TFJ196" s="478"/>
      <c r="TFK196" s="478"/>
      <c r="TFL196" s="478"/>
      <c r="TFM196" s="478"/>
      <c r="TFN196" s="478"/>
      <c r="TFO196" s="478"/>
      <c r="TFP196" s="478"/>
      <c r="TFQ196" s="478"/>
      <c r="TFR196" s="478"/>
      <c r="TFS196" s="478"/>
      <c r="TFT196" s="478"/>
      <c r="TFU196" s="478"/>
      <c r="TFV196" s="478"/>
      <c r="TFW196" s="478"/>
      <c r="TFX196" s="478"/>
      <c r="TFY196" s="478"/>
      <c r="TFZ196" s="478"/>
      <c r="TGA196" s="478"/>
      <c r="TGB196" s="478"/>
      <c r="TGC196" s="478"/>
      <c r="TGD196" s="478"/>
      <c r="TGE196" s="478"/>
      <c r="TGF196" s="478"/>
      <c r="TGG196" s="478"/>
      <c r="TGH196" s="478"/>
      <c r="TGI196" s="478"/>
      <c r="TGJ196" s="478"/>
      <c r="TGK196" s="478"/>
      <c r="TGL196" s="478"/>
      <c r="TGM196" s="478"/>
      <c r="TGN196" s="478"/>
      <c r="TGO196" s="478"/>
      <c r="TGP196" s="478"/>
      <c r="TGQ196" s="478"/>
      <c r="TGR196" s="478"/>
      <c r="TGS196" s="478"/>
      <c r="TGT196" s="478"/>
      <c r="TGU196" s="478"/>
      <c r="TGV196" s="478"/>
      <c r="TGW196" s="478"/>
      <c r="TGX196" s="478"/>
      <c r="TGY196" s="478"/>
      <c r="TGZ196" s="478"/>
      <c r="THA196" s="478"/>
      <c r="THB196" s="478"/>
      <c r="THC196" s="478"/>
      <c r="THD196" s="478"/>
      <c r="THE196" s="478"/>
      <c r="THF196" s="478"/>
      <c r="THG196" s="478"/>
      <c r="THH196" s="478"/>
      <c r="THI196" s="478"/>
      <c r="THJ196" s="478"/>
      <c r="THK196" s="478"/>
      <c r="THL196" s="478"/>
      <c r="THM196" s="478"/>
      <c r="THN196" s="478"/>
      <c r="THO196" s="478"/>
      <c r="THP196" s="478"/>
      <c r="THQ196" s="478"/>
      <c r="THR196" s="478"/>
      <c r="THS196" s="478"/>
      <c r="THT196" s="478"/>
      <c r="THU196" s="478"/>
      <c r="THV196" s="478"/>
      <c r="THW196" s="478"/>
      <c r="THX196" s="478"/>
      <c r="THY196" s="478"/>
      <c r="THZ196" s="478"/>
      <c r="TIA196" s="478"/>
      <c r="TIB196" s="478"/>
      <c r="TIC196" s="478"/>
      <c r="TID196" s="478"/>
      <c r="TIE196" s="478"/>
      <c r="TIF196" s="478"/>
      <c r="TIG196" s="478"/>
      <c r="TIH196" s="478"/>
      <c r="TII196" s="478"/>
      <c r="TIJ196" s="478"/>
      <c r="TIK196" s="478"/>
      <c r="TIL196" s="478"/>
      <c r="TIM196" s="478"/>
      <c r="TIN196" s="478"/>
      <c r="TIO196" s="478"/>
      <c r="TIP196" s="478"/>
      <c r="TIQ196" s="478"/>
      <c r="TIR196" s="478"/>
      <c r="TIS196" s="478"/>
      <c r="TIT196" s="478"/>
      <c r="TIU196" s="478"/>
      <c r="TIV196" s="478"/>
      <c r="TIW196" s="478"/>
      <c r="TIX196" s="478"/>
      <c r="TIY196" s="478"/>
      <c r="TIZ196" s="478"/>
      <c r="TJA196" s="478"/>
      <c r="TJB196" s="478"/>
      <c r="TJC196" s="478"/>
      <c r="TJD196" s="478"/>
      <c r="TJE196" s="478"/>
      <c r="TJF196" s="478"/>
      <c r="TJG196" s="478"/>
      <c r="TJH196" s="478"/>
      <c r="TJI196" s="478"/>
      <c r="TJJ196" s="478"/>
      <c r="TJK196" s="478"/>
      <c r="TJL196" s="478"/>
      <c r="TJM196" s="478"/>
      <c r="TJN196" s="478"/>
      <c r="TJO196" s="478"/>
      <c r="TJP196" s="478"/>
      <c r="TJQ196" s="478"/>
      <c r="TJR196" s="478"/>
      <c r="TJS196" s="478"/>
      <c r="TJT196" s="478"/>
      <c r="TJU196" s="478"/>
      <c r="TJV196" s="478"/>
      <c r="TJW196" s="478"/>
      <c r="TJX196" s="478"/>
      <c r="TJY196" s="478"/>
      <c r="TJZ196" s="478"/>
      <c r="TKA196" s="478"/>
      <c r="TKB196" s="478"/>
      <c r="TKC196" s="478"/>
      <c r="TKD196" s="478"/>
      <c r="TKE196" s="478"/>
      <c r="TKF196" s="478"/>
      <c r="TKG196" s="478"/>
      <c r="TKH196" s="478"/>
      <c r="TKI196" s="478"/>
      <c r="TKJ196" s="478"/>
      <c r="TKK196" s="478"/>
      <c r="TKL196" s="478"/>
      <c r="TKM196" s="478"/>
      <c r="TKN196" s="478"/>
      <c r="TKO196" s="478"/>
      <c r="TKP196" s="478"/>
      <c r="TKQ196" s="478"/>
      <c r="TKR196" s="478"/>
      <c r="TKS196" s="478"/>
      <c r="TKT196" s="478"/>
      <c r="TKU196" s="478"/>
      <c r="TKV196" s="478"/>
      <c r="TKW196" s="478"/>
      <c r="TKX196" s="478"/>
      <c r="TKY196" s="478"/>
      <c r="TKZ196" s="478"/>
      <c r="TLA196" s="478"/>
      <c r="TLB196" s="478"/>
      <c r="TLC196" s="478"/>
      <c r="TLD196" s="478"/>
      <c r="TLE196" s="478"/>
      <c r="TLF196" s="478"/>
      <c r="TLG196" s="478"/>
      <c r="TLH196" s="478"/>
      <c r="TLI196" s="478"/>
      <c r="TLJ196" s="478"/>
      <c r="TLK196" s="478"/>
      <c r="TLL196" s="478"/>
      <c r="TLM196" s="478"/>
      <c r="TLN196" s="478"/>
      <c r="TLO196" s="478"/>
      <c r="TLP196" s="478"/>
      <c r="TLQ196" s="478"/>
      <c r="TLR196" s="478"/>
      <c r="TLS196" s="478"/>
      <c r="TLT196" s="478"/>
      <c r="TLU196" s="478"/>
      <c r="TLV196" s="478"/>
      <c r="TLW196" s="478"/>
      <c r="TLX196" s="478"/>
      <c r="TLY196" s="478"/>
      <c r="TLZ196" s="478"/>
      <c r="TMA196" s="478"/>
      <c r="TMB196" s="478"/>
      <c r="TMC196" s="478"/>
      <c r="TMD196" s="478"/>
      <c r="TME196" s="478"/>
      <c r="TMF196" s="478"/>
      <c r="TMG196" s="478"/>
      <c r="TMH196" s="478"/>
      <c r="TMI196" s="478"/>
      <c r="TMJ196" s="478"/>
      <c r="TMK196" s="478"/>
      <c r="TML196" s="478"/>
      <c r="TMM196" s="478"/>
      <c r="TMN196" s="478"/>
      <c r="TMO196" s="478"/>
      <c r="TMP196" s="478"/>
      <c r="TMQ196" s="478"/>
      <c r="TMR196" s="478"/>
      <c r="TMS196" s="478"/>
      <c r="TMT196" s="478"/>
      <c r="TMU196" s="478"/>
      <c r="TMV196" s="478"/>
      <c r="TMW196" s="478"/>
      <c r="TMX196" s="478"/>
      <c r="TMY196" s="478"/>
      <c r="TMZ196" s="478"/>
      <c r="TNA196" s="478"/>
      <c r="TNB196" s="478"/>
      <c r="TNC196" s="478"/>
      <c r="TND196" s="478"/>
      <c r="TNE196" s="478"/>
      <c r="TNF196" s="478"/>
      <c r="TNG196" s="478"/>
      <c r="TNH196" s="478"/>
      <c r="TNI196" s="478"/>
      <c r="TNJ196" s="478"/>
      <c r="TNK196" s="478"/>
      <c r="TNL196" s="478"/>
      <c r="TNM196" s="478"/>
      <c r="TNN196" s="478"/>
      <c r="TNO196" s="478"/>
      <c r="TNP196" s="478"/>
      <c r="TNQ196" s="478"/>
      <c r="TNR196" s="478"/>
      <c r="TNS196" s="478"/>
      <c r="TNT196" s="478"/>
      <c r="TNU196" s="478"/>
      <c r="TNV196" s="478"/>
      <c r="TNW196" s="478"/>
      <c r="TNX196" s="478"/>
      <c r="TNY196" s="478"/>
      <c r="TNZ196" s="478"/>
      <c r="TOA196" s="478"/>
      <c r="TOB196" s="478"/>
      <c r="TOC196" s="478"/>
      <c r="TOD196" s="478"/>
      <c r="TOE196" s="478"/>
      <c r="TOF196" s="478"/>
      <c r="TOG196" s="478"/>
      <c r="TOH196" s="478"/>
      <c r="TOI196" s="478"/>
      <c r="TOJ196" s="478"/>
      <c r="TOK196" s="478"/>
      <c r="TOL196" s="478"/>
      <c r="TOM196" s="478"/>
      <c r="TON196" s="478"/>
      <c r="TOO196" s="478"/>
      <c r="TOP196" s="478"/>
      <c r="TOQ196" s="478"/>
      <c r="TOR196" s="478"/>
      <c r="TOS196" s="478"/>
      <c r="TOT196" s="478"/>
      <c r="TOU196" s="478"/>
      <c r="TOV196" s="478"/>
      <c r="TOW196" s="478"/>
      <c r="TOX196" s="478"/>
      <c r="TOY196" s="478"/>
      <c r="TOZ196" s="478"/>
      <c r="TPA196" s="478"/>
      <c r="TPB196" s="478"/>
      <c r="TPC196" s="478"/>
      <c r="TPD196" s="478"/>
      <c r="TPE196" s="478"/>
      <c r="TPF196" s="478"/>
      <c r="TPG196" s="478"/>
      <c r="TPH196" s="478"/>
      <c r="TPI196" s="478"/>
      <c r="TPJ196" s="478"/>
      <c r="TPK196" s="478"/>
      <c r="TPL196" s="478"/>
      <c r="TPM196" s="478"/>
      <c r="TPN196" s="478"/>
      <c r="TPO196" s="478"/>
      <c r="TPP196" s="478"/>
      <c r="TPQ196" s="478"/>
      <c r="TPR196" s="478"/>
      <c r="TPS196" s="478"/>
      <c r="TPT196" s="478"/>
      <c r="TPU196" s="478"/>
      <c r="TPV196" s="478"/>
      <c r="TPW196" s="478"/>
      <c r="TPX196" s="478"/>
      <c r="TPY196" s="478"/>
      <c r="TPZ196" s="478"/>
      <c r="TQA196" s="478"/>
      <c r="TQB196" s="478"/>
      <c r="TQC196" s="478"/>
      <c r="TQD196" s="478"/>
      <c r="TQE196" s="478"/>
      <c r="TQF196" s="478"/>
      <c r="TQG196" s="478"/>
      <c r="TQH196" s="478"/>
      <c r="TQI196" s="478"/>
      <c r="TQJ196" s="478"/>
      <c r="TQK196" s="478"/>
      <c r="TQL196" s="478"/>
      <c r="TQM196" s="478"/>
      <c r="TQN196" s="478"/>
      <c r="TQO196" s="478"/>
      <c r="TQP196" s="478"/>
      <c r="TQQ196" s="478"/>
      <c r="TQR196" s="478"/>
      <c r="TQS196" s="478"/>
      <c r="TQT196" s="478"/>
      <c r="TQU196" s="478"/>
      <c r="TQV196" s="478"/>
      <c r="TQW196" s="478"/>
      <c r="TQX196" s="478"/>
      <c r="TQY196" s="478"/>
      <c r="TQZ196" s="478"/>
      <c r="TRA196" s="478"/>
      <c r="TRB196" s="478"/>
      <c r="TRC196" s="478"/>
      <c r="TRD196" s="478"/>
      <c r="TRE196" s="478"/>
      <c r="TRF196" s="478"/>
      <c r="TRG196" s="478"/>
      <c r="TRH196" s="478"/>
      <c r="TRI196" s="478"/>
      <c r="TRJ196" s="478"/>
      <c r="TRK196" s="478"/>
      <c r="TRL196" s="478"/>
      <c r="TRM196" s="478"/>
      <c r="TRN196" s="478"/>
      <c r="TRO196" s="478"/>
      <c r="TRP196" s="478"/>
      <c r="TRQ196" s="478"/>
      <c r="TRR196" s="478"/>
      <c r="TRS196" s="478"/>
      <c r="TRT196" s="478"/>
      <c r="TRU196" s="478"/>
      <c r="TRV196" s="478"/>
      <c r="TRW196" s="478"/>
      <c r="TRX196" s="478"/>
      <c r="TRY196" s="478"/>
      <c r="TRZ196" s="478"/>
      <c r="TSA196" s="478"/>
      <c r="TSB196" s="478"/>
      <c r="TSC196" s="478"/>
      <c r="TSD196" s="478"/>
      <c r="TSE196" s="478"/>
      <c r="TSF196" s="478"/>
      <c r="TSG196" s="478"/>
      <c r="TSH196" s="478"/>
      <c r="TSI196" s="478"/>
      <c r="TSJ196" s="478"/>
      <c r="TSK196" s="478"/>
      <c r="TSL196" s="478"/>
      <c r="TSM196" s="478"/>
      <c r="TSN196" s="478"/>
      <c r="TSO196" s="478"/>
      <c r="TSP196" s="478"/>
      <c r="TSQ196" s="478"/>
      <c r="TSR196" s="478"/>
      <c r="TSS196" s="478"/>
      <c r="TST196" s="478"/>
      <c r="TSU196" s="478"/>
      <c r="TSV196" s="478"/>
      <c r="TSW196" s="478"/>
      <c r="TSX196" s="478"/>
      <c r="TSY196" s="478"/>
      <c r="TSZ196" s="478"/>
      <c r="TTA196" s="478"/>
      <c r="TTB196" s="478"/>
      <c r="TTC196" s="478"/>
      <c r="TTD196" s="478"/>
      <c r="TTE196" s="478"/>
      <c r="TTF196" s="478"/>
      <c r="TTG196" s="478"/>
      <c r="TTH196" s="478"/>
      <c r="TTI196" s="478"/>
      <c r="TTJ196" s="478"/>
      <c r="TTK196" s="478"/>
      <c r="TTL196" s="478"/>
      <c r="TTM196" s="478"/>
      <c r="TTN196" s="478"/>
      <c r="TTO196" s="478"/>
      <c r="TTP196" s="478"/>
      <c r="TTQ196" s="478"/>
      <c r="TTR196" s="478"/>
      <c r="TTS196" s="478"/>
      <c r="TTT196" s="478"/>
      <c r="TTU196" s="478"/>
      <c r="TTV196" s="478"/>
      <c r="TTW196" s="478"/>
      <c r="TTX196" s="478"/>
      <c r="TTY196" s="478"/>
      <c r="TTZ196" s="478"/>
      <c r="TUA196" s="478"/>
      <c r="TUB196" s="478"/>
      <c r="TUC196" s="478"/>
      <c r="TUD196" s="478"/>
      <c r="TUE196" s="478"/>
      <c r="TUF196" s="478"/>
      <c r="TUG196" s="478"/>
      <c r="TUH196" s="478"/>
      <c r="TUI196" s="478"/>
      <c r="TUJ196" s="478"/>
      <c r="TUK196" s="478"/>
      <c r="TUL196" s="478"/>
      <c r="TUM196" s="478"/>
      <c r="TUN196" s="478"/>
      <c r="TUO196" s="478"/>
      <c r="TUP196" s="478"/>
      <c r="TUQ196" s="478"/>
      <c r="TUR196" s="478"/>
      <c r="TUS196" s="478"/>
      <c r="TUT196" s="478"/>
      <c r="TUU196" s="478"/>
      <c r="TUV196" s="478"/>
      <c r="TUW196" s="478"/>
      <c r="TUX196" s="478"/>
      <c r="TUY196" s="478"/>
      <c r="TUZ196" s="478"/>
      <c r="TVA196" s="478"/>
      <c r="TVB196" s="478"/>
      <c r="TVC196" s="478"/>
      <c r="TVD196" s="478"/>
      <c r="TVE196" s="478"/>
      <c r="TVF196" s="478"/>
      <c r="TVG196" s="478"/>
      <c r="TVH196" s="478"/>
      <c r="TVI196" s="478"/>
      <c r="TVJ196" s="478"/>
      <c r="TVK196" s="478"/>
      <c r="TVL196" s="478"/>
      <c r="TVM196" s="478"/>
      <c r="TVN196" s="478"/>
      <c r="TVO196" s="478"/>
      <c r="TVP196" s="478"/>
      <c r="TVQ196" s="478"/>
      <c r="TVR196" s="478"/>
      <c r="TVS196" s="478"/>
      <c r="TVT196" s="478"/>
      <c r="TVU196" s="478"/>
      <c r="TVV196" s="478"/>
      <c r="TVW196" s="478"/>
      <c r="TVX196" s="478"/>
      <c r="TVY196" s="478"/>
      <c r="TVZ196" s="478"/>
      <c r="TWA196" s="478"/>
      <c r="TWB196" s="478"/>
      <c r="TWC196" s="478"/>
      <c r="TWD196" s="478"/>
      <c r="TWE196" s="478"/>
      <c r="TWF196" s="478"/>
      <c r="TWG196" s="478"/>
      <c r="TWH196" s="478"/>
      <c r="TWI196" s="478"/>
      <c r="TWJ196" s="478"/>
      <c r="TWK196" s="478"/>
      <c r="TWL196" s="478"/>
      <c r="TWM196" s="478"/>
      <c r="TWN196" s="478"/>
      <c r="TWO196" s="478"/>
      <c r="TWP196" s="478"/>
      <c r="TWQ196" s="478"/>
      <c r="TWR196" s="478"/>
      <c r="TWS196" s="478"/>
      <c r="TWT196" s="478"/>
      <c r="TWU196" s="478"/>
      <c r="TWV196" s="478"/>
      <c r="TWW196" s="478"/>
      <c r="TWX196" s="478"/>
      <c r="TWY196" s="478"/>
      <c r="TWZ196" s="478"/>
      <c r="TXA196" s="478"/>
      <c r="TXB196" s="478"/>
      <c r="TXC196" s="478"/>
      <c r="TXD196" s="478"/>
      <c r="TXE196" s="478"/>
      <c r="TXF196" s="478"/>
      <c r="TXG196" s="478"/>
      <c r="TXH196" s="478"/>
      <c r="TXI196" s="478"/>
      <c r="TXJ196" s="478"/>
      <c r="TXK196" s="478"/>
      <c r="TXL196" s="478"/>
      <c r="TXM196" s="478"/>
      <c r="TXN196" s="478"/>
      <c r="TXO196" s="478"/>
      <c r="TXP196" s="478"/>
      <c r="TXQ196" s="478"/>
      <c r="TXR196" s="478"/>
      <c r="TXS196" s="478"/>
      <c r="TXT196" s="478"/>
      <c r="TXU196" s="478"/>
      <c r="TXV196" s="478"/>
      <c r="TXW196" s="478"/>
      <c r="TXX196" s="478"/>
      <c r="TXY196" s="478"/>
      <c r="TXZ196" s="478"/>
      <c r="TYA196" s="478"/>
      <c r="TYB196" s="478"/>
      <c r="TYC196" s="478"/>
      <c r="TYD196" s="478"/>
      <c r="TYE196" s="478"/>
      <c r="TYF196" s="478"/>
      <c r="TYG196" s="478"/>
      <c r="TYH196" s="478"/>
      <c r="TYI196" s="478"/>
      <c r="TYJ196" s="478"/>
      <c r="TYK196" s="478"/>
      <c r="TYL196" s="478"/>
      <c r="TYM196" s="478"/>
      <c r="TYN196" s="478"/>
      <c r="TYO196" s="478"/>
      <c r="TYP196" s="478"/>
      <c r="TYQ196" s="478"/>
      <c r="TYR196" s="478"/>
      <c r="TYS196" s="478"/>
      <c r="TYT196" s="478"/>
      <c r="TYU196" s="478"/>
      <c r="TYV196" s="478"/>
      <c r="TYW196" s="478"/>
      <c r="TYX196" s="478"/>
      <c r="TYY196" s="478"/>
      <c r="TYZ196" s="478"/>
      <c r="TZA196" s="478"/>
      <c r="TZB196" s="478"/>
      <c r="TZC196" s="478"/>
      <c r="TZD196" s="478"/>
      <c r="TZE196" s="478"/>
      <c r="TZF196" s="478"/>
      <c r="TZG196" s="478"/>
      <c r="TZH196" s="478"/>
      <c r="TZI196" s="478"/>
      <c r="TZJ196" s="478"/>
      <c r="TZK196" s="478"/>
      <c r="TZL196" s="478"/>
      <c r="TZM196" s="478"/>
      <c r="TZN196" s="478"/>
      <c r="TZO196" s="478"/>
      <c r="TZP196" s="478"/>
      <c r="TZQ196" s="478"/>
      <c r="TZR196" s="478"/>
      <c r="TZS196" s="478"/>
      <c r="TZT196" s="478"/>
      <c r="TZU196" s="478"/>
      <c r="TZV196" s="478"/>
      <c r="TZW196" s="478"/>
      <c r="TZX196" s="478"/>
      <c r="TZY196" s="478"/>
      <c r="TZZ196" s="478"/>
      <c r="UAA196" s="478"/>
      <c r="UAB196" s="478"/>
      <c r="UAC196" s="478"/>
      <c r="UAD196" s="478"/>
      <c r="UAE196" s="478"/>
      <c r="UAF196" s="478"/>
      <c r="UAG196" s="478"/>
      <c r="UAH196" s="478"/>
      <c r="UAI196" s="478"/>
      <c r="UAJ196" s="478"/>
      <c r="UAK196" s="478"/>
      <c r="UAL196" s="478"/>
      <c r="UAM196" s="478"/>
      <c r="UAN196" s="478"/>
      <c r="UAO196" s="478"/>
      <c r="UAP196" s="478"/>
      <c r="UAQ196" s="478"/>
      <c r="UAR196" s="478"/>
      <c r="UAS196" s="478"/>
      <c r="UAT196" s="478"/>
      <c r="UAU196" s="478"/>
      <c r="UAV196" s="478"/>
      <c r="UAW196" s="478"/>
      <c r="UAX196" s="478"/>
      <c r="UAY196" s="478"/>
      <c r="UAZ196" s="478"/>
      <c r="UBA196" s="478"/>
      <c r="UBB196" s="478"/>
      <c r="UBC196" s="478"/>
      <c r="UBD196" s="478"/>
      <c r="UBE196" s="478"/>
      <c r="UBF196" s="478"/>
      <c r="UBG196" s="478"/>
      <c r="UBH196" s="478"/>
      <c r="UBI196" s="478"/>
      <c r="UBJ196" s="478"/>
      <c r="UBK196" s="478"/>
      <c r="UBL196" s="478"/>
      <c r="UBM196" s="478"/>
      <c r="UBN196" s="478"/>
      <c r="UBO196" s="478"/>
      <c r="UBP196" s="478"/>
      <c r="UBQ196" s="478"/>
      <c r="UBR196" s="478"/>
      <c r="UBS196" s="478"/>
      <c r="UBT196" s="478"/>
      <c r="UBU196" s="478"/>
      <c r="UBV196" s="478"/>
      <c r="UBW196" s="478"/>
      <c r="UBX196" s="478"/>
      <c r="UBY196" s="478"/>
      <c r="UBZ196" s="478"/>
      <c r="UCA196" s="478"/>
      <c r="UCB196" s="478"/>
      <c r="UCC196" s="478"/>
      <c r="UCD196" s="478"/>
      <c r="UCE196" s="478"/>
      <c r="UCF196" s="478"/>
      <c r="UCG196" s="478"/>
      <c r="UCH196" s="478"/>
      <c r="UCI196" s="478"/>
      <c r="UCJ196" s="478"/>
      <c r="UCK196" s="478"/>
      <c r="UCL196" s="478"/>
      <c r="UCM196" s="478"/>
      <c r="UCN196" s="478"/>
      <c r="UCO196" s="478"/>
      <c r="UCP196" s="478"/>
      <c r="UCQ196" s="478"/>
      <c r="UCR196" s="478"/>
      <c r="UCS196" s="478"/>
      <c r="UCT196" s="478"/>
      <c r="UCU196" s="478"/>
      <c r="UCV196" s="478"/>
      <c r="UCW196" s="478"/>
      <c r="UCX196" s="478"/>
      <c r="UCY196" s="478"/>
      <c r="UCZ196" s="478"/>
      <c r="UDA196" s="478"/>
      <c r="UDB196" s="478"/>
      <c r="UDC196" s="478"/>
      <c r="UDD196" s="478"/>
      <c r="UDE196" s="478"/>
      <c r="UDF196" s="478"/>
      <c r="UDG196" s="478"/>
      <c r="UDH196" s="478"/>
      <c r="UDI196" s="478"/>
      <c r="UDJ196" s="478"/>
      <c r="UDK196" s="478"/>
      <c r="UDL196" s="478"/>
      <c r="UDM196" s="478"/>
      <c r="UDN196" s="478"/>
      <c r="UDO196" s="478"/>
      <c r="UDP196" s="478"/>
      <c r="UDQ196" s="478"/>
      <c r="UDR196" s="478"/>
      <c r="UDS196" s="478"/>
      <c r="UDT196" s="478"/>
      <c r="UDU196" s="478"/>
      <c r="UDV196" s="478"/>
      <c r="UDW196" s="478"/>
      <c r="UDX196" s="478"/>
      <c r="UDY196" s="478"/>
      <c r="UDZ196" s="478"/>
      <c r="UEA196" s="478"/>
      <c r="UEB196" s="478"/>
      <c r="UEC196" s="478"/>
      <c r="UED196" s="478"/>
      <c r="UEE196" s="478"/>
      <c r="UEF196" s="478"/>
      <c r="UEG196" s="478"/>
      <c r="UEH196" s="478"/>
      <c r="UEI196" s="478"/>
      <c r="UEJ196" s="478"/>
      <c r="UEK196" s="478"/>
      <c r="UEL196" s="478"/>
      <c r="UEM196" s="478"/>
      <c r="UEN196" s="478"/>
      <c r="UEO196" s="478"/>
      <c r="UEP196" s="478"/>
      <c r="UEQ196" s="478"/>
      <c r="UER196" s="478"/>
      <c r="UES196" s="478"/>
      <c r="UET196" s="478"/>
      <c r="UEU196" s="478"/>
      <c r="UEV196" s="478"/>
      <c r="UEW196" s="478"/>
      <c r="UEX196" s="478"/>
      <c r="UEY196" s="478"/>
      <c r="UEZ196" s="478"/>
      <c r="UFA196" s="478"/>
      <c r="UFB196" s="478"/>
      <c r="UFC196" s="478"/>
      <c r="UFD196" s="478"/>
      <c r="UFE196" s="478"/>
      <c r="UFF196" s="478"/>
      <c r="UFG196" s="478"/>
      <c r="UFH196" s="478"/>
      <c r="UFI196" s="478"/>
      <c r="UFJ196" s="478"/>
      <c r="UFK196" s="478"/>
      <c r="UFL196" s="478"/>
      <c r="UFM196" s="478"/>
      <c r="UFN196" s="478"/>
      <c r="UFO196" s="478"/>
      <c r="UFP196" s="478"/>
      <c r="UFQ196" s="478"/>
      <c r="UFR196" s="478"/>
      <c r="UFS196" s="478"/>
      <c r="UFT196" s="478"/>
      <c r="UFU196" s="478"/>
      <c r="UFV196" s="478"/>
      <c r="UFW196" s="478"/>
      <c r="UFX196" s="478"/>
      <c r="UFY196" s="478"/>
      <c r="UFZ196" s="478"/>
      <c r="UGA196" s="478"/>
      <c r="UGB196" s="478"/>
      <c r="UGC196" s="478"/>
      <c r="UGD196" s="478"/>
      <c r="UGE196" s="478"/>
      <c r="UGF196" s="478"/>
      <c r="UGG196" s="478"/>
      <c r="UGH196" s="478"/>
      <c r="UGI196" s="478"/>
      <c r="UGJ196" s="478"/>
      <c r="UGK196" s="478"/>
      <c r="UGL196" s="478"/>
      <c r="UGM196" s="478"/>
      <c r="UGN196" s="478"/>
      <c r="UGO196" s="478"/>
      <c r="UGP196" s="478"/>
      <c r="UGQ196" s="478"/>
      <c r="UGR196" s="478"/>
      <c r="UGS196" s="478"/>
      <c r="UGT196" s="478"/>
      <c r="UGU196" s="478"/>
      <c r="UGV196" s="478"/>
      <c r="UGW196" s="478"/>
      <c r="UGX196" s="478"/>
      <c r="UGY196" s="478"/>
      <c r="UGZ196" s="478"/>
      <c r="UHA196" s="478"/>
      <c r="UHB196" s="478"/>
      <c r="UHC196" s="478"/>
      <c r="UHD196" s="478"/>
      <c r="UHE196" s="478"/>
      <c r="UHF196" s="478"/>
      <c r="UHG196" s="478"/>
      <c r="UHH196" s="478"/>
      <c r="UHI196" s="478"/>
      <c r="UHJ196" s="478"/>
      <c r="UHK196" s="478"/>
      <c r="UHL196" s="478"/>
      <c r="UHM196" s="478"/>
      <c r="UHN196" s="478"/>
      <c r="UHO196" s="478"/>
      <c r="UHP196" s="478"/>
      <c r="UHQ196" s="478"/>
      <c r="UHR196" s="478"/>
      <c r="UHS196" s="478"/>
      <c r="UHT196" s="478"/>
      <c r="UHU196" s="478"/>
      <c r="UHV196" s="478"/>
      <c r="UHW196" s="478"/>
      <c r="UHX196" s="478"/>
      <c r="UHY196" s="478"/>
      <c r="UHZ196" s="478"/>
      <c r="UIA196" s="478"/>
      <c r="UIB196" s="478"/>
      <c r="UIC196" s="478"/>
      <c r="UID196" s="478"/>
      <c r="UIE196" s="478"/>
      <c r="UIF196" s="478"/>
      <c r="UIG196" s="478"/>
      <c r="UIH196" s="478"/>
      <c r="UII196" s="478"/>
      <c r="UIJ196" s="478"/>
      <c r="UIK196" s="478"/>
      <c r="UIL196" s="478"/>
      <c r="UIM196" s="478"/>
      <c r="UIN196" s="478"/>
      <c r="UIO196" s="478"/>
      <c r="UIP196" s="478"/>
      <c r="UIQ196" s="478"/>
      <c r="UIR196" s="478"/>
      <c r="UIS196" s="478"/>
      <c r="UIT196" s="478"/>
      <c r="UIU196" s="478"/>
      <c r="UIV196" s="478"/>
      <c r="UIW196" s="478"/>
      <c r="UIX196" s="478"/>
      <c r="UIY196" s="478"/>
      <c r="UIZ196" s="478"/>
      <c r="UJA196" s="478"/>
      <c r="UJB196" s="478"/>
      <c r="UJC196" s="478"/>
      <c r="UJD196" s="478"/>
      <c r="UJE196" s="478"/>
      <c r="UJF196" s="478"/>
      <c r="UJG196" s="478"/>
      <c r="UJH196" s="478"/>
      <c r="UJI196" s="478"/>
      <c r="UJJ196" s="478"/>
      <c r="UJK196" s="478"/>
      <c r="UJL196" s="478"/>
      <c r="UJM196" s="478"/>
      <c r="UJN196" s="478"/>
      <c r="UJO196" s="478"/>
      <c r="UJP196" s="478"/>
      <c r="UJQ196" s="478"/>
      <c r="UJR196" s="478"/>
      <c r="UJS196" s="478"/>
      <c r="UJT196" s="478"/>
      <c r="UJU196" s="478"/>
      <c r="UJV196" s="478"/>
      <c r="UJW196" s="478"/>
      <c r="UJX196" s="478"/>
      <c r="UJY196" s="478"/>
      <c r="UJZ196" s="478"/>
      <c r="UKA196" s="478"/>
      <c r="UKB196" s="478"/>
      <c r="UKC196" s="478"/>
      <c r="UKD196" s="478"/>
      <c r="UKE196" s="478"/>
      <c r="UKF196" s="478"/>
      <c r="UKG196" s="478"/>
      <c r="UKH196" s="478"/>
      <c r="UKI196" s="478"/>
      <c r="UKJ196" s="478"/>
      <c r="UKK196" s="478"/>
      <c r="UKL196" s="478"/>
      <c r="UKM196" s="478"/>
      <c r="UKN196" s="478"/>
      <c r="UKO196" s="478"/>
      <c r="UKP196" s="478"/>
      <c r="UKQ196" s="478"/>
      <c r="UKR196" s="478"/>
      <c r="UKS196" s="478"/>
      <c r="UKT196" s="478"/>
      <c r="UKU196" s="478"/>
      <c r="UKV196" s="478"/>
      <c r="UKW196" s="478"/>
      <c r="UKX196" s="478"/>
      <c r="UKY196" s="478"/>
      <c r="UKZ196" s="478"/>
      <c r="ULA196" s="478"/>
      <c r="ULB196" s="478"/>
      <c r="ULC196" s="478"/>
      <c r="ULD196" s="478"/>
      <c r="ULE196" s="478"/>
      <c r="ULF196" s="478"/>
      <c r="ULG196" s="478"/>
      <c r="ULH196" s="478"/>
      <c r="ULI196" s="478"/>
      <c r="ULJ196" s="478"/>
      <c r="ULK196" s="478"/>
      <c r="ULL196" s="478"/>
      <c r="ULM196" s="478"/>
      <c r="ULN196" s="478"/>
      <c r="ULO196" s="478"/>
      <c r="ULP196" s="478"/>
      <c r="ULQ196" s="478"/>
      <c r="ULR196" s="478"/>
      <c r="ULS196" s="478"/>
      <c r="ULT196" s="478"/>
      <c r="ULU196" s="478"/>
      <c r="ULV196" s="478"/>
      <c r="ULW196" s="478"/>
      <c r="ULX196" s="478"/>
      <c r="ULY196" s="478"/>
      <c r="ULZ196" s="478"/>
      <c r="UMA196" s="478"/>
      <c r="UMB196" s="478"/>
      <c r="UMC196" s="478"/>
      <c r="UMD196" s="478"/>
      <c r="UME196" s="478"/>
      <c r="UMF196" s="478"/>
      <c r="UMG196" s="478"/>
      <c r="UMH196" s="478"/>
      <c r="UMI196" s="478"/>
      <c r="UMJ196" s="478"/>
      <c r="UMK196" s="478"/>
      <c r="UML196" s="478"/>
      <c r="UMM196" s="478"/>
      <c r="UMN196" s="478"/>
      <c r="UMO196" s="478"/>
      <c r="UMP196" s="478"/>
      <c r="UMQ196" s="478"/>
      <c r="UMR196" s="478"/>
      <c r="UMS196" s="478"/>
      <c r="UMT196" s="478"/>
      <c r="UMU196" s="478"/>
      <c r="UMV196" s="478"/>
      <c r="UMW196" s="478"/>
      <c r="UMX196" s="478"/>
      <c r="UMY196" s="478"/>
      <c r="UMZ196" s="478"/>
      <c r="UNA196" s="478"/>
      <c r="UNB196" s="478"/>
      <c r="UNC196" s="478"/>
      <c r="UND196" s="478"/>
      <c r="UNE196" s="478"/>
      <c r="UNF196" s="478"/>
      <c r="UNG196" s="478"/>
      <c r="UNH196" s="478"/>
      <c r="UNI196" s="478"/>
      <c r="UNJ196" s="478"/>
      <c r="UNK196" s="478"/>
      <c r="UNL196" s="478"/>
      <c r="UNM196" s="478"/>
      <c r="UNN196" s="478"/>
      <c r="UNO196" s="478"/>
      <c r="UNP196" s="478"/>
      <c r="UNQ196" s="478"/>
      <c r="UNR196" s="478"/>
      <c r="UNS196" s="478"/>
      <c r="UNT196" s="478"/>
      <c r="UNU196" s="478"/>
      <c r="UNV196" s="478"/>
      <c r="UNW196" s="478"/>
      <c r="UNX196" s="478"/>
      <c r="UNY196" s="478"/>
      <c r="UNZ196" s="478"/>
      <c r="UOA196" s="478"/>
      <c r="UOB196" s="478"/>
      <c r="UOC196" s="478"/>
      <c r="UOD196" s="478"/>
      <c r="UOE196" s="478"/>
      <c r="UOF196" s="478"/>
      <c r="UOG196" s="478"/>
      <c r="UOH196" s="478"/>
      <c r="UOI196" s="478"/>
      <c r="UOJ196" s="478"/>
      <c r="UOK196" s="478"/>
      <c r="UOL196" s="478"/>
      <c r="UOM196" s="478"/>
      <c r="UON196" s="478"/>
      <c r="UOO196" s="478"/>
      <c r="UOP196" s="478"/>
      <c r="UOQ196" s="478"/>
      <c r="UOR196" s="478"/>
      <c r="UOS196" s="478"/>
      <c r="UOT196" s="478"/>
      <c r="UOU196" s="478"/>
      <c r="UOV196" s="478"/>
      <c r="UOW196" s="478"/>
      <c r="UOX196" s="478"/>
      <c r="UOY196" s="478"/>
      <c r="UOZ196" s="478"/>
      <c r="UPA196" s="478"/>
      <c r="UPB196" s="478"/>
      <c r="UPC196" s="478"/>
      <c r="UPD196" s="478"/>
      <c r="UPE196" s="478"/>
      <c r="UPF196" s="478"/>
      <c r="UPG196" s="478"/>
      <c r="UPH196" s="478"/>
      <c r="UPI196" s="478"/>
      <c r="UPJ196" s="478"/>
      <c r="UPK196" s="478"/>
      <c r="UPL196" s="478"/>
      <c r="UPM196" s="478"/>
      <c r="UPN196" s="478"/>
      <c r="UPO196" s="478"/>
      <c r="UPP196" s="478"/>
      <c r="UPQ196" s="478"/>
      <c r="UPR196" s="478"/>
      <c r="UPS196" s="478"/>
      <c r="UPT196" s="478"/>
      <c r="UPU196" s="478"/>
      <c r="UPV196" s="478"/>
      <c r="UPW196" s="478"/>
      <c r="UPX196" s="478"/>
      <c r="UPY196" s="478"/>
      <c r="UPZ196" s="478"/>
      <c r="UQA196" s="478"/>
      <c r="UQB196" s="478"/>
      <c r="UQC196" s="478"/>
      <c r="UQD196" s="478"/>
      <c r="UQE196" s="478"/>
      <c r="UQF196" s="478"/>
      <c r="UQG196" s="478"/>
      <c r="UQH196" s="478"/>
      <c r="UQI196" s="478"/>
      <c r="UQJ196" s="478"/>
      <c r="UQK196" s="478"/>
      <c r="UQL196" s="478"/>
      <c r="UQM196" s="478"/>
      <c r="UQN196" s="478"/>
      <c r="UQO196" s="478"/>
      <c r="UQP196" s="478"/>
      <c r="UQQ196" s="478"/>
      <c r="UQR196" s="478"/>
      <c r="UQS196" s="478"/>
      <c r="UQT196" s="478"/>
      <c r="UQU196" s="478"/>
      <c r="UQV196" s="478"/>
      <c r="UQW196" s="478"/>
      <c r="UQX196" s="478"/>
      <c r="UQY196" s="478"/>
      <c r="UQZ196" s="478"/>
      <c r="URA196" s="478"/>
      <c r="URB196" s="478"/>
      <c r="URC196" s="478"/>
      <c r="URD196" s="478"/>
      <c r="URE196" s="478"/>
      <c r="URF196" s="478"/>
      <c r="URG196" s="478"/>
      <c r="URH196" s="478"/>
      <c r="URI196" s="478"/>
      <c r="URJ196" s="478"/>
      <c r="URK196" s="478"/>
      <c r="URL196" s="478"/>
      <c r="URM196" s="478"/>
      <c r="URN196" s="478"/>
      <c r="URO196" s="478"/>
      <c r="URP196" s="478"/>
      <c r="URQ196" s="478"/>
      <c r="URR196" s="478"/>
      <c r="URS196" s="478"/>
      <c r="URT196" s="478"/>
      <c r="URU196" s="478"/>
      <c r="URV196" s="478"/>
      <c r="URW196" s="478"/>
      <c r="URX196" s="478"/>
      <c r="URY196" s="478"/>
      <c r="URZ196" s="478"/>
      <c r="USA196" s="478"/>
      <c r="USB196" s="478"/>
      <c r="USC196" s="478"/>
      <c r="USD196" s="478"/>
      <c r="USE196" s="478"/>
      <c r="USF196" s="478"/>
      <c r="USG196" s="478"/>
      <c r="USH196" s="478"/>
      <c r="USI196" s="478"/>
      <c r="USJ196" s="478"/>
      <c r="USK196" s="478"/>
      <c r="USL196" s="478"/>
      <c r="USM196" s="478"/>
      <c r="USN196" s="478"/>
      <c r="USO196" s="478"/>
      <c r="USP196" s="478"/>
      <c r="USQ196" s="478"/>
      <c r="USR196" s="478"/>
      <c r="USS196" s="478"/>
      <c r="UST196" s="478"/>
      <c r="USU196" s="478"/>
      <c r="USV196" s="478"/>
      <c r="USW196" s="478"/>
      <c r="USX196" s="478"/>
      <c r="USY196" s="478"/>
      <c r="USZ196" s="478"/>
      <c r="UTA196" s="478"/>
      <c r="UTB196" s="478"/>
      <c r="UTC196" s="478"/>
      <c r="UTD196" s="478"/>
      <c r="UTE196" s="478"/>
      <c r="UTF196" s="478"/>
      <c r="UTG196" s="478"/>
      <c r="UTH196" s="478"/>
      <c r="UTI196" s="478"/>
      <c r="UTJ196" s="478"/>
      <c r="UTK196" s="478"/>
      <c r="UTL196" s="478"/>
      <c r="UTM196" s="478"/>
      <c r="UTN196" s="478"/>
      <c r="UTO196" s="478"/>
      <c r="UTP196" s="478"/>
      <c r="UTQ196" s="478"/>
      <c r="UTR196" s="478"/>
      <c r="UTS196" s="478"/>
      <c r="UTT196" s="478"/>
      <c r="UTU196" s="478"/>
      <c r="UTV196" s="478"/>
      <c r="UTW196" s="478"/>
      <c r="UTX196" s="478"/>
      <c r="UTY196" s="478"/>
      <c r="UTZ196" s="478"/>
      <c r="UUA196" s="478"/>
      <c r="UUB196" s="478"/>
      <c r="UUC196" s="478"/>
      <c r="UUD196" s="478"/>
      <c r="UUE196" s="478"/>
      <c r="UUF196" s="478"/>
      <c r="UUG196" s="478"/>
      <c r="UUH196" s="478"/>
      <c r="UUI196" s="478"/>
      <c r="UUJ196" s="478"/>
      <c r="UUK196" s="478"/>
      <c r="UUL196" s="478"/>
      <c r="UUM196" s="478"/>
      <c r="UUN196" s="478"/>
      <c r="UUO196" s="478"/>
      <c r="UUP196" s="478"/>
      <c r="UUQ196" s="478"/>
      <c r="UUR196" s="478"/>
      <c r="UUS196" s="478"/>
      <c r="UUT196" s="478"/>
      <c r="UUU196" s="478"/>
      <c r="UUV196" s="478"/>
      <c r="UUW196" s="478"/>
      <c r="UUX196" s="478"/>
      <c r="UUY196" s="478"/>
      <c r="UUZ196" s="478"/>
      <c r="UVA196" s="478"/>
      <c r="UVB196" s="478"/>
      <c r="UVC196" s="478"/>
      <c r="UVD196" s="478"/>
      <c r="UVE196" s="478"/>
      <c r="UVF196" s="478"/>
      <c r="UVG196" s="478"/>
      <c r="UVH196" s="478"/>
      <c r="UVI196" s="478"/>
      <c r="UVJ196" s="478"/>
      <c r="UVK196" s="478"/>
      <c r="UVL196" s="478"/>
      <c r="UVM196" s="478"/>
      <c r="UVN196" s="478"/>
      <c r="UVO196" s="478"/>
      <c r="UVP196" s="478"/>
      <c r="UVQ196" s="478"/>
      <c r="UVR196" s="478"/>
      <c r="UVS196" s="478"/>
      <c r="UVT196" s="478"/>
      <c r="UVU196" s="478"/>
      <c r="UVV196" s="478"/>
      <c r="UVW196" s="478"/>
      <c r="UVX196" s="478"/>
      <c r="UVY196" s="478"/>
      <c r="UVZ196" s="478"/>
      <c r="UWA196" s="478"/>
      <c r="UWB196" s="478"/>
      <c r="UWC196" s="478"/>
      <c r="UWD196" s="478"/>
      <c r="UWE196" s="478"/>
      <c r="UWF196" s="478"/>
      <c r="UWG196" s="478"/>
      <c r="UWH196" s="478"/>
      <c r="UWI196" s="478"/>
      <c r="UWJ196" s="478"/>
      <c r="UWK196" s="478"/>
      <c r="UWL196" s="478"/>
      <c r="UWM196" s="478"/>
      <c r="UWN196" s="478"/>
      <c r="UWO196" s="478"/>
      <c r="UWP196" s="478"/>
      <c r="UWQ196" s="478"/>
      <c r="UWR196" s="478"/>
      <c r="UWS196" s="478"/>
      <c r="UWT196" s="478"/>
      <c r="UWU196" s="478"/>
      <c r="UWV196" s="478"/>
      <c r="UWW196" s="478"/>
      <c r="UWX196" s="478"/>
      <c r="UWY196" s="478"/>
      <c r="UWZ196" s="478"/>
      <c r="UXA196" s="478"/>
      <c r="UXB196" s="478"/>
      <c r="UXC196" s="478"/>
      <c r="UXD196" s="478"/>
      <c r="UXE196" s="478"/>
      <c r="UXF196" s="478"/>
      <c r="UXG196" s="478"/>
      <c r="UXH196" s="478"/>
      <c r="UXI196" s="478"/>
      <c r="UXJ196" s="478"/>
      <c r="UXK196" s="478"/>
      <c r="UXL196" s="478"/>
      <c r="UXM196" s="478"/>
      <c r="UXN196" s="478"/>
      <c r="UXO196" s="478"/>
      <c r="UXP196" s="478"/>
      <c r="UXQ196" s="478"/>
      <c r="UXR196" s="478"/>
      <c r="UXS196" s="478"/>
      <c r="UXT196" s="478"/>
      <c r="UXU196" s="478"/>
      <c r="UXV196" s="478"/>
      <c r="UXW196" s="478"/>
      <c r="UXX196" s="478"/>
      <c r="UXY196" s="478"/>
      <c r="UXZ196" s="478"/>
      <c r="UYA196" s="478"/>
      <c r="UYB196" s="478"/>
      <c r="UYC196" s="478"/>
      <c r="UYD196" s="478"/>
      <c r="UYE196" s="478"/>
      <c r="UYF196" s="478"/>
      <c r="UYG196" s="478"/>
      <c r="UYH196" s="478"/>
      <c r="UYI196" s="478"/>
      <c r="UYJ196" s="478"/>
      <c r="UYK196" s="478"/>
      <c r="UYL196" s="478"/>
      <c r="UYM196" s="478"/>
      <c r="UYN196" s="478"/>
      <c r="UYO196" s="478"/>
      <c r="UYP196" s="478"/>
      <c r="UYQ196" s="478"/>
      <c r="UYR196" s="478"/>
      <c r="UYS196" s="478"/>
      <c r="UYT196" s="478"/>
      <c r="UYU196" s="478"/>
      <c r="UYV196" s="478"/>
      <c r="UYW196" s="478"/>
      <c r="UYX196" s="478"/>
      <c r="UYY196" s="478"/>
      <c r="UYZ196" s="478"/>
      <c r="UZA196" s="478"/>
      <c r="UZB196" s="478"/>
      <c r="UZC196" s="478"/>
      <c r="UZD196" s="478"/>
      <c r="UZE196" s="478"/>
      <c r="UZF196" s="478"/>
      <c r="UZG196" s="478"/>
      <c r="UZH196" s="478"/>
      <c r="UZI196" s="478"/>
      <c r="UZJ196" s="478"/>
      <c r="UZK196" s="478"/>
      <c r="UZL196" s="478"/>
      <c r="UZM196" s="478"/>
      <c r="UZN196" s="478"/>
      <c r="UZO196" s="478"/>
      <c r="UZP196" s="478"/>
      <c r="UZQ196" s="478"/>
      <c r="UZR196" s="478"/>
      <c r="UZS196" s="478"/>
      <c r="UZT196" s="478"/>
      <c r="UZU196" s="478"/>
      <c r="UZV196" s="478"/>
      <c r="UZW196" s="478"/>
      <c r="UZX196" s="478"/>
      <c r="UZY196" s="478"/>
      <c r="UZZ196" s="478"/>
      <c r="VAA196" s="478"/>
      <c r="VAB196" s="478"/>
      <c r="VAC196" s="478"/>
      <c r="VAD196" s="478"/>
      <c r="VAE196" s="478"/>
      <c r="VAF196" s="478"/>
      <c r="VAG196" s="478"/>
      <c r="VAH196" s="478"/>
      <c r="VAI196" s="478"/>
      <c r="VAJ196" s="478"/>
      <c r="VAK196" s="478"/>
      <c r="VAL196" s="478"/>
      <c r="VAM196" s="478"/>
      <c r="VAN196" s="478"/>
      <c r="VAO196" s="478"/>
      <c r="VAP196" s="478"/>
      <c r="VAQ196" s="478"/>
      <c r="VAR196" s="478"/>
      <c r="VAS196" s="478"/>
      <c r="VAT196" s="478"/>
      <c r="VAU196" s="478"/>
      <c r="VAV196" s="478"/>
      <c r="VAW196" s="478"/>
      <c r="VAX196" s="478"/>
      <c r="VAY196" s="478"/>
      <c r="VAZ196" s="478"/>
      <c r="VBA196" s="478"/>
      <c r="VBB196" s="478"/>
      <c r="VBC196" s="478"/>
      <c r="VBD196" s="478"/>
      <c r="VBE196" s="478"/>
      <c r="VBF196" s="478"/>
      <c r="VBG196" s="478"/>
      <c r="VBH196" s="478"/>
      <c r="VBI196" s="478"/>
      <c r="VBJ196" s="478"/>
      <c r="VBK196" s="478"/>
      <c r="VBL196" s="478"/>
      <c r="VBM196" s="478"/>
      <c r="VBN196" s="478"/>
      <c r="VBO196" s="478"/>
      <c r="VBP196" s="478"/>
      <c r="VBQ196" s="478"/>
      <c r="VBR196" s="478"/>
      <c r="VBS196" s="478"/>
      <c r="VBT196" s="478"/>
      <c r="VBU196" s="478"/>
      <c r="VBV196" s="478"/>
      <c r="VBW196" s="478"/>
      <c r="VBX196" s="478"/>
      <c r="VBY196" s="478"/>
      <c r="VBZ196" s="478"/>
      <c r="VCA196" s="478"/>
      <c r="VCB196" s="478"/>
      <c r="VCC196" s="478"/>
      <c r="VCD196" s="478"/>
      <c r="VCE196" s="478"/>
      <c r="VCF196" s="478"/>
      <c r="VCG196" s="478"/>
      <c r="VCH196" s="478"/>
      <c r="VCI196" s="478"/>
      <c r="VCJ196" s="478"/>
      <c r="VCK196" s="478"/>
      <c r="VCL196" s="478"/>
      <c r="VCM196" s="478"/>
      <c r="VCN196" s="478"/>
      <c r="VCO196" s="478"/>
      <c r="VCP196" s="478"/>
      <c r="VCQ196" s="478"/>
      <c r="VCR196" s="478"/>
      <c r="VCS196" s="478"/>
      <c r="VCT196" s="478"/>
      <c r="VCU196" s="478"/>
      <c r="VCV196" s="478"/>
      <c r="VCW196" s="478"/>
      <c r="VCX196" s="478"/>
      <c r="VCY196" s="478"/>
      <c r="VCZ196" s="478"/>
      <c r="VDA196" s="478"/>
      <c r="VDB196" s="478"/>
      <c r="VDC196" s="478"/>
      <c r="VDD196" s="478"/>
      <c r="VDE196" s="478"/>
      <c r="VDF196" s="478"/>
      <c r="VDG196" s="478"/>
      <c r="VDH196" s="478"/>
      <c r="VDI196" s="478"/>
      <c r="VDJ196" s="478"/>
      <c r="VDK196" s="478"/>
      <c r="VDL196" s="478"/>
      <c r="VDM196" s="478"/>
      <c r="VDN196" s="478"/>
      <c r="VDO196" s="478"/>
      <c r="VDP196" s="478"/>
      <c r="VDQ196" s="478"/>
      <c r="VDR196" s="478"/>
      <c r="VDS196" s="478"/>
      <c r="VDT196" s="478"/>
      <c r="VDU196" s="478"/>
      <c r="VDV196" s="478"/>
      <c r="VDW196" s="478"/>
      <c r="VDX196" s="478"/>
      <c r="VDY196" s="478"/>
      <c r="VDZ196" s="478"/>
      <c r="VEA196" s="478"/>
      <c r="VEB196" s="478"/>
      <c r="VEC196" s="478"/>
      <c r="VED196" s="478"/>
      <c r="VEE196" s="478"/>
      <c r="VEF196" s="478"/>
      <c r="VEG196" s="478"/>
      <c r="VEH196" s="478"/>
      <c r="VEI196" s="478"/>
      <c r="VEJ196" s="478"/>
      <c r="VEK196" s="478"/>
      <c r="VEL196" s="478"/>
      <c r="VEM196" s="478"/>
      <c r="VEN196" s="478"/>
      <c r="VEO196" s="478"/>
      <c r="VEP196" s="478"/>
      <c r="VEQ196" s="478"/>
      <c r="VER196" s="478"/>
      <c r="VES196" s="478"/>
      <c r="VET196" s="478"/>
      <c r="VEU196" s="478"/>
      <c r="VEV196" s="478"/>
      <c r="VEW196" s="478"/>
      <c r="VEX196" s="478"/>
      <c r="VEY196" s="478"/>
      <c r="VEZ196" s="478"/>
      <c r="VFA196" s="478"/>
      <c r="VFB196" s="478"/>
      <c r="VFC196" s="478"/>
      <c r="VFD196" s="478"/>
      <c r="VFE196" s="478"/>
      <c r="VFF196" s="478"/>
      <c r="VFG196" s="478"/>
      <c r="VFH196" s="478"/>
      <c r="VFI196" s="478"/>
      <c r="VFJ196" s="478"/>
      <c r="VFK196" s="478"/>
      <c r="VFL196" s="478"/>
      <c r="VFM196" s="478"/>
      <c r="VFN196" s="478"/>
      <c r="VFO196" s="478"/>
      <c r="VFP196" s="478"/>
      <c r="VFQ196" s="478"/>
      <c r="VFR196" s="478"/>
      <c r="VFS196" s="478"/>
      <c r="VFT196" s="478"/>
      <c r="VFU196" s="478"/>
      <c r="VFV196" s="478"/>
      <c r="VFW196" s="478"/>
      <c r="VFX196" s="478"/>
      <c r="VFY196" s="478"/>
      <c r="VFZ196" s="478"/>
      <c r="VGA196" s="478"/>
      <c r="VGB196" s="478"/>
      <c r="VGC196" s="478"/>
      <c r="VGD196" s="478"/>
      <c r="VGE196" s="478"/>
      <c r="VGF196" s="478"/>
      <c r="VGG196" s="478"/>
      <c r="VGH196" s="478"/>
      <c r="VGI196" s="478"/>
      <c r="VGJ196" s="478"/>
      <c r="VGK196" s="478"/>
      <c r="VGL196" s="478"/>
      <c r="VGM196" s="478"/>
      <c r="VGN196" s="478"/>
      <c r="VGO196" s="478"/>
      <c r="VGP196" s="478"/>
      <c r="VGQ196" s="478"/>
      <c r="VGR196" s="478"/>
      <c r="VGS196" s="478"/>
      <c r="VGT196" s="478"/>
      <c r="VGU196" s="478"/>
      <c r="VGV196" s="478"/>
      <c r="VGW196" s="478"/>
      <c r="VGX196" s="478"/>
      <c r="VGY196" s="478"/>
      <c r="VGZ196" s="478"/>
      <c r="VHA196" s="478"/>
      <c r="VHB196" s="478"/>
      <c r="VHC196" s="478"/>
      <c r="VHD196" s="478"/>
      <c r="VHE196" s="478"/>
      <c r="VHF196" s="478"/>
      <c r="VHG196" s="478"/>
      <c r="VHH196" s="478"/>
      <c r="VHI196" s="478"/>
      <c r="VHJ196" s="478"/>
      <c r="VHK196" s="478"/>
      <c r="VHL196" s="478"/>
      <c r="VHM196" s="478"/>
      <c r="VHN196" s="478"/>
      <c r="VHO196" s="478"/>
      <c r="VHP196" s="478"/>
      <c r="VHQ196" s="478"/>
      <c r="VHR196" s="478"/>
      <c r="VHS196" s="478"/>
      <c r="VHT196" s="478"/>
      <c r="VHU196" s="478"/>
      <c r="VHV196" s="478"/>
      <c r="VHW196" s="478"/>
      <c r="VHX196" s="478"/>
      <c r="VHY196" s="478"/>
      <c r="VHZ196" s="478"/>
      <c r="VIA196" s="478"/>
      <c r="VIB196" s="478"/>
      <c r="VIC196" s="478"/>
      <c r="VID196" s="478"/>
      <c r="VIE196" s="478"/>
      <c r="VIF196" s="478"/>
      <c r="VIG196" s="478"/>
      <c r="VIH196" s="478"/>
      <c r="VII196" s="478"/>
      <c r="VIJ196" s="478"/>
      <c r="VIK196" s="478"/>
      <c r="VIL196" s="478"/>
      <c r="VIM196" s="478"/>
      <c r="VIN196" s="478"/>
      <c r="VIO196" s="478"/>
      <c r="VIP196" s="478"/>
      <c r="VIQ196" s="478"/>
      <c r="VIR196" s="478"/>
      <c r="VIS196" s="478"/>
      <c r="VIT196" s="478"/>
      <c r="VIU196" s="478"/>
      <c r="VIV196" s="478"/>
      <c r="VIW196" s="478"/>
      <c r="VIX196" s="478"/>
      <c r="VIY196" s="478"/>
      <c r="VIZ196" s="478"/>
      <c r="VJA196" s="478"/>
      <c r="VJB196" s="478"/>
      <c r="VJC196" s="478"/>
      <c r="VJD196" s="478"/>
      <c r="VJE196" s="478"/>
      <c r="VJF196" s="478"/>
      <c r="VJG196" s="478"/>
      <c r="VJH196" s="478"/>
      <c r="VJI196" s="478"/>
      <c r="VJJ196" s="478"/>
      <c r="VJK196" s="478"/>
      <c r="VJL196" s="478"/>
      <c r="VJM196" s="478"/>
      <c r="VJN196" s="478"/>
      <c r="VJO196" s="478"/>
      <c r="VJP196" s="478"/>
      <c r="VJQ196" s="478"/>
      <c r="VJR196" s="478"/>
      <c r="VJS196" s="478"/>
      <c r="VJT196" s="478"/>
      <c r="VJU196" s="478"/>
      <c r="VJV196" s="478"/>
      <c r="VJW196" s="478"/>
      <c r="VJX196" s="478"/>
      <c r="VJY196" s="478"/>
      <c r="VJZ196" s="478"/>
      <c r="VKA196" s="478"/>
      <c r="VKB196" s="478"/>
      <c r="VKC196" s="478"/>
      <c r="VKD196" s="478"/>
      <c r="VKE196" s="478"/>
      <c r="VKF196" s="478"/>
      <c r="VKG196" s="478"/>
      <c r="VKH196" s="478"/>
      <c r="VKI196" s="478"/>
      <c r="VKJ196" s="478"/>
      <c r="VKK196" s="478"/>
      <c r="VKL196" s="478"/>
      <c r="VKM196" s="478"/>
      <c r="VKN196" s="478"/>
      <c r="VKO196" s="478"/>
      <c r="VKP196" s="478"/>
      <c r="VKQ196" s="478"/>
      <c r="VKR196" s="478"/>
      <c r="VKS196" s="478"/>
      <c r="VKT196" s="478"/>
      <c r="VKU196" s="478"/>
      <c r="VKV196" s="478"/>
      <c r="VKW196" s="478"/>
      <c r="VKX196" s="478"/>
      <c r="VKY196" s="478"/>
      <c r="VKZ196" s="478"/>
      <c r="VLA196" s="478"/>
      <c r="VLB196" s="478"/>
      <c r="VLC196" s="478"/>
      <c r="VLD196" s="478"/>
      <c r="VLE196" s="478"/>
      <c r="VLF196" s="478"/>
      <c r="VLG196" s="478"/>
      <c r="VLH196" s="478"/>
      <c r="VLI196" s="478"/>
      <c r="VLJ196" s="478"/>
      <c r="VLK196" s="478"/>
      <c r="VLL196" s="478"/>
      <c r="VLM196" s="478"/>
      <c r="VLN196" s="478"/>
      <c r="VLO196" s="478"/>
      <c r="VLP196" s="478"/>
      <c r="VLQ196" s="478"/>
      <c r="VLR196" s="478"/>
      <c r="VLS196" s="478"/>
      <c r="VLT196" s="478"/>
      <c r="VLU196" s="478"/>
      <c r="VLV196" s="478"/>
      <c r="VLW196" s="478"/>
      <c r="VLX196" s="478"/>
      <c r="VLY196" s="478"/>
      <c r="VLZ196" s="478"/>
      <c r="VMA196" s="478"/>
      <c r="VMB196" s="478"/>
      <c r="VMC196" s="478"/>
      <c r="VMD196" s="478"/>
      <c r="VME196" s="478"/>
      <c r="VMF196" s="478"/>
      <c r="VMG196" s="478"/>
      <c r="VMH196" s="478"/>
      <c r="VMI196" s="478"/>
      <c r="VMJ196" s="478"/>
      <c r="VMK196" s="478"/>
      <c r="VML196" s="478"/>
      <c r="VMM196" s="478"/>
      <c r="VMN196" s="478"/>
      <c r="VMO196" s="478"/>
      <c r="VMP196" s="478"/>
      <c r="VMQ196" s="478"/>
      <c r="VMR196" s="478"/>
      <c r="VMS196" s="478"/>
      <c r="VMT196" s="478"/>
      <c r="VMU196" s="478"/>
      <c r="VMV196" s="478"/>
      <c r="VMW196" s="478"/>
      <c r="VMX196" s="478"/>
      <c r="VMY196" s="478"/>
      <c r="VMZ196" s="478"/>
      <c r="VNA196" s="478"/>
      <c r="VNB196" s="478"/>
      <c r="VNC196" s="478"/>
      <c r="VND196" s="478"/>
      <c r="VNE196" s="478"/>
      <c r="VNF196" s="478"/>
      <c r="VNG196" s="478"/>
      <c r="VNH196" s="478"/>
      <c r="VNI196" s="478"/>
      <c r="VNJ196" s="478"/>
      <c r="VNK196" s="478"/>
      <c r="VNL196" s="478"/>
      <c r="VNM196" s="478"/>
      <c r="VNN196" s="478"/>
      <c r="VNO196" s="478"/>
      <c r="VNP196" s="478"/>
      <c r="VNQ196" s="478"/>
      <c r="VNR196" s="478"/>
      <c r="VNS196" s="478"/>
      <c r="VNT196" s="478"/>
      <c r="VNU196" s="478"/>
      <c r="VNV196" s="478"/>
      <c r="VNW196" s="478"/>
      <c r="VNX196" s="478"/>
      <c r="VNY196" s="478"/>
      <c r="VNZ196" s="478"/>
      <c r="VOA196" s="478"/>
      <c r="VOB196" s="478"/>
      <c r="VOC196" s="478"/>
      <c r="VOD196" s="478"/>
      <c r="VOE196" s="478"/>
      <c r="VOF196" s="478"/>
      <c r="VOG196" s="478"/>
      <c r="VOH196" s="478"/>
      <c r="VOI196" s="478"/>
      <c r="VOJ196" s="478"/>
      <c r="VOK196" s="478"/>
      <c r="VOL196" s="478"/>
      <c r="VOM196" s="478"/>
      <c r="VON196" s="478"/>
      <c r="VOO196" s="478"/>
      <c r="VOP196" s="478"/>
      <c r="VOQ196" s="478"/>
      <c r="VOR196" s="478"/>
      <c r="VOS196" s="478"/>
      <c r="VOT196" s="478"/>
      <c r="VOU196" s="478"/>
      <c r="VOV196" s="478"/>
      <c r="VOW196" s="478"/>
      <c r="VOX196" s="478"/>
      <c r="VOY196" s="478"/>
      <c r="VOZ196" s="478"/>
      <c r="VPA196" s="478"/>
      <c r="VPB196" s="478"/>
      <c r="VPC196" s="478"/>
      <c r="VPD196" s="478"/>
      <c r="VPE196" s="478"/>
      <c r="VPF196" s="478"/>
      <c r="VPG196" s="478"/>
      <c r="VPH196" s="478"/>
      <c r="VPI196" s="478"/>
      <c r="VPJ196" s="478"/>
      <c r="VPK196" s="478"/>
      <c r="VPL196" s="478"/>
      <c r="VPM196" s="478"/>
      <c r="VPN196" s="478"/>
      <c r="VPO196" s="478"/>
      <c r="VPP196" s="478"/>
      <c r="VPQ196" s="478"/>
      <c r="VPR196" s="478"/>
      <c r="VPS196" s="478"/>
      <c r="VPT196" s="478"/>
      <c r="VPU196" s="478"/>
      <c r="VPV196" s="478"/>
      <c r="VPW196" s="478"/>
      <c r="VPX196" s="478"/>
      <c r="VPY196" s="478"/>
      <c r="VPZ196" s="478"/>
      <c r="VQA196" s="478"/>
      <c r="VQB196" s="478"/>
      <c r="VQC196" s="478"/>
      <c r="VQD196" s="478"/>
      <c r="VQE196" s="478"/>
      <c r="VQF196" s="478"/>
      <c r="VQG196" s="478"/>
      <c r="VQH196" s="478"/>
      <c r="VQI196" s="478"/>
      <c r="VQJ196" s="478"/>
      <c r="VQK196" s="478"/>
      <c r="VQL196" s="478"/>
      <c r="VQM196" s="478"/>
      <c r="VQN196" s="478"/>
      <c r="VQO196" s="478"/>
      <c r="VQP196" s="478"/>
      <c r="VQQ196" s="478"/>
      <c r="VQR196" s="478"/>
      <c r="VQS196" s="478"/>
      <c r="VQT196" s="478"/>
      <c r="VQU196" s="478"/>
      <c r="VQV196" s="478"/>
      <c r="VQW196" s="478"/>
      <c r="VQX196" s="478"/>
      <c r="VQY196" s="478"/>
      <c r="VQZ196" s="478"/>
      <c r="VRA196" s="478"/>
      <c r="VRB196" s="478"/>
      <c r="VRC196" s="478"/>
      <c r="VRD196" s="478"/>
      <c r="VRE196" s="478"/>
      <c r="VRF196" s="478"/>
      <c r="VRG196" s="478"/>
      <c r="VRH196" s="478"/>
      <c r="VRI196" s="478"/>
      <c r="VRJ196" s="478"/>
      <c r="VRK196" s="478"/>
      <c r="VRL196" s="478"/>
      <c r="VRM196" s="478"/>
      <c r="VRN196" s="478"/>
      <c r="VRO196" s="478"/>
      <c r="VRP196" s="478"/>
      <c r="VRQ196" s="478"/>
      <c r="VRR196" s="478"/>
      <c r="VRS196" s="478"/>
      <c r="VRT196" s="478"/>
      <c r="VRU196" s="478"/>
      <c r="VRV196" s="478"/>
      <c r="VRW196" s="478"/>
      <c r="VRX196" s="478"/>
      <c r="VRY196" s="478"/>
      <c r="VRZ196" s="478"/>
      <c r="VSA196" s="478"/>
      <c r="VSB196" s="478"/>
      <c r="VSC196" s="478"/>
      <c r="VSD196" s="478"/>
      <c r="VSE196" s="478"/>
      <c r="VSF196" s="478"/>
      <c r="VSG196" s="478"/>
      <c r="VSH196" s="478"/>
      <c r="VSI196" s="478"/>
      <c r="VSJ196" s="478"/>
      <c r="VSK196" s="478"/>
      <c r="VSL196" s="478"/>
      <c r="VSM196" s="478"/>
      <c r="VSN196" s="478"/>
      <c r="VSO196" s="478"/>
      <c r="VSP196" s="478"/>
      <c r="VSQ196" s="478"/>
      <c r="VSR196" s="478"/>
      <c r="VSS196" s="478"/>
      <c r="VST196" s="478"/>
      <c r="VSU196" s="478"/>
      <c r="VSV196" s="478"/>
      <c r="VSW196" s="478"/>
      <c r="VSX196" s="478"/>
      <c r="VSY196" s="478"/>
      <c r="VSZ196" s="478"/>
      <c r="VTA196" s="478"/>
      <c r="VTB196" s="478"/>
      <c r="VTC196" s="478"/>
      <c r="VTD196" s="478"/>
      <c r="VTE196" s="478"/>
      <c r="VTF196" s="478"/>
      <c r="VTG196" s="478"/>
      <c r="VTH196" s="478"/>
      <c r="VTI196" s="478"/>
      <c r="VTJ196" s="478"/>
      <c r="VTK196" s="478"/>
      <c r="VTL196" s="478"/>
      <c r="VTM196" s="478"/>
      <c r="VTN196" s="478"/>
      <c r="VTO196" s="478"/>
      <c r="VTP196" s="478"/>
      <c r="VTQ196" s="478"/>
      <c r="VTR196" s="478"/>
      <c r="VTS196" s="478"/>
      <c r="VTT196" s="478"/>
      <c r="VTU196" s="478"/>
      <c r="VTV196" s="478"/>
      <c r="VTW196" s="478"/>
      <c r="VTX196" s="478"/>
      <c r="VTY196" s="478"/>
      <c r="VTZ196" s="478"/>
      <c r="VUA196" s="478"/>
      <c r="VUB196" s="478"/>
      <c r="VUC196" s="478"/>
      <c r="VUD196" s="478"/>
      <c r="VUE196" s="478"/>
      <c r="VUF196" s="478"/>
      <c r="VUG196" s="478"/>
      <c r="VUH196" s="478"/>
      <c r="VUI196" s="478"/>
      <c r="VUJ196" s="478"/>
      <c r="VUK196" s="478"/>
      <c r="VUL196" s="478"/>
      <c r="VUM196" s="478"/>
      <c r="VUN196" s="478"/>
      <c r="VUO196" s="478"/>
      <c r="VUP196" s="478"/>
      <c r="VUQ196" s="478"/>
      <c r="VUR196" s="478"/>
      <c r="VUS196" s="478"/>
      <c r="VUT196" s="478"/>
      <c r="VUU196" s="478"/>
      <c r="VUV196" s="478"/>
      <c r="VUW196" s="478"/>
      <c r="VUX196" s="478"/>
      <c r="VUY196" s="478"/>
      <c r="VUZ196" s="478"/>
      <c r="VVA196" s="478"/>
      <c r="VVB196" s="478"/>
      <c r="VVC196" s="478"/>
      <c r="VVD196" s="478"/>
      <c r="VVE196" s="478"/>
      <c r="VVF196" s="478"/>
      <c r="VVG196" s="478"/>
      <c r="VVH196" s="478"/>
      <c r="VVI196" s="478"/>
      <c r="VVJ196" s="478"/>
      <c r="VVK196" s="478"/>
      <c r="VVL196" s="478"/>
      <c r="VVM196" s="478"/>
      <c r="VVN196" s="478"/>
      <c r="VVO196" s="478"/>
      <c r="VVP196" s="478"/>
      <c r="VVQ196" s="478"/>
      <c r="VVR196" s="478"/>
      <c r="VVS196" s="478"/>
      <c r="VVT196" s="478"/>
      <c r="VVU196" s="478"/>
      <c r="VVV196" s="478"/>
      <c r="VVW196" s="478"/>
      <c r="VVX196" s="478"/>
      <c r="VVY196" s="478"/>
      <c r="VVZ196" s="478"/>
      <c r="VWA196" s="478"/>
      <c r="VWB196" s="478"/>
      <c r="VWC196" s="478"/>
      <c r="VWD196" s="478"/>
      <c r="VWE196" s="478"/>
      <c r="VWF196" s="478"/>
      <c r="VWG196" s="478"/>
      <c r="VWH196" s="478"/>
      <c r="VWI196" s="478"/>
      <c r="VWJ196" s="478"/>
      <c r="VWK196" s="478"/>
      <c r="VWL196" s="478"/>
      <c r="VWM196" s="478"/>
      <c r="VWN196" s="478"/>
      <c r="VWO196" s="478"/>
      <c r="VWP196" s="478"/>
      <c r="VWQ196" s="478"/>
      <c r="VWR196" s="478"/>
      <c r="VWS196" s="478"/>
      <c r="VWT196" s="478"/>
      <c r="VWU196" s="478"/>
      <c r="VWV196" s="478"/>
      <c r="VWW196" s="478"/>
      <c r="VWX196" s="478"/>
      <c r="VWY196" s="478"/>
      <c r="VWZ196" s="478"/>
      <c r="VXA196" s="478"/>
      <c r="VXB196" s="478"/>
      <c r="VXC196" s="478"/>
      <c r="VXD196" s="478"/>
      <c r="VXE196" s="478"/>
      <c r="VXF196" s="478"/>
      <c r="VXG196" s="478"/>
      <c r="VXH196" s="478"/>
      <c r="VXI196" s="478"/>
      <c r="VXJ196" s="478"/>
      <c r="VXK196" s="478"/>
      <c r="VXL196" s="478"/>
      <c r="VXM196" s="478"/>
      <c r="VXN196" s="478"/>
      <c r="VXO196" s="478"/>
      <c r="VXP196" s="478"/>
      <c r="VXQ196" s="478"/>
      <c r="VXR196" s="478"/>
      <c r="VXS196" s="478"/>
      <c r="VXT196" s="478"/>
      <c r="VXU196" s="478"/>
      <c r="VXV196" s="478"/>
      <c r="VXW196" s="478"/>
      <c r="VXX196" s="478"/>
      <c r="VXY196" s="478"/>
      <c r="VXZ196" s="478"/>
      <c r="VYA196" s="478"/>
      <c r="VYB196" s="478"/>
      <c r="VYC196" s="478"/>
      <c r="VYD196" s="478"/>
      <c r="VYE196" s="478"/>
      <c r="VYF196" s="478"/>
      <c r="VYG196" s="478"/>
      <c r="VYH196" s="478"/>
      <c r="VYI196" s="478"/>
      <c r="VYJ196" s="478"/>
      <c r="VYK196" s="478"/>
      <c r="VYL196" s="478"/>
      <c r="VYM196" s="478"/>
      <c r="VYN196" s="478"/>
      <c r="VYO196" s="478"/>
      <c r="VYP196" s="478"/>
      <c r="VYQ196" s="478"/>
      <c r="VYR196" s="478"/>
      <c r="VYS196" s="478"/>
      <c r="VYT196" s="478"/>
      <c r="VYU196" s="478"/>
      <c r="VYV196" s="478"/>
      <c r="VYW196" s="478"/>
      <c r="VYX196" s="478"/>
      <c r="VYY196" s="478"/>
      <c r="VYZ196" s="478"/>
      <c r="VZA196" s="478"/>
      <c r="VZB196" s="478"/>
      <c r="VZC196" s="478"/>
      <c r="VZD196" s="478"/>
      <c r="VZE196" s="478"/>
      <c r="VZF196" s="478"/>
      <c r="VZG196" s="478"/>
      <c r="VZH196" s="478"/>
      <c r="VZI196" s="478"/>
      <c r="VZJ196" s="478"/>
      <c r="VZK196" s="478"/>
      <c r="VZL196" s="478"/>
      <c r="VZM196" s="478"/>
      <c r="VZN196" s="478"/>
      <c r="VZO196" s="478"/>
      <c r="VZP196" s="478"/>
      <c r="VZQ196" s="478"/>
      <c r="VZR196" s="478"/>
      <c r="VZS196" s="478"/>
      <c r="VZT196" s="478"/>
      <c r="VZU196" s="478"/>
      <c r="VZV196" s="478"/>
      <c r="VZW196" s="478"/>
      <c r="VZX196" s="478"/>
      <c r="VZY196" s="478"/>
      <c r="VZZ196" s="478"/>
      <c r="WAA196" s="478"/>
      <c r="WAB196" s="478"/>
      <c r="WAC196" s="478"/>
      <c r="WAD196" s="478"/>
      <c r="WAE196" s="478"/>
      <c r="WAF196" s="478"/>
      <c r="WAG196" s="478"/>
      <c r="WAH196" s="478"/>
      <c r="WAI196" s="478"/>
      <c r="WAJ196" s="478"/>
      <c r="WAK196" s="478"/>
      <c r="WAL196" s="478"/>
      <c r="WAM196" s="478"/>
      <c r="WAN196" s="478"/>
      <c r="WAO196" s="478"/>
      <c r="WAP196" s="478"/>
      <c r="WAQ196" s="478"/>
      <c r="WAR196" s="478"/>
      <c r="WAS196" s="478"/>
      <c r="WAT196" s="478"/>
      <c r="WAU196" s="478"/>
      <c r="WAV196" s="478"/>
      <c r="WAW196" s="478"/>
      <c r="WAX196" s="478"/>
      <c r="WAY196" s="478"/>
      <c r="WAZ196" s="478"/>
      <c r="WBA196" s="478"/>
      <c r="WBB196" s="478"/>
      <c r="WBC196" s="478"/>
      <c r="WBD196" s="478"/>
      <c r="WBE196" s="478"/>
      <c r="WBF196" s="478"/>
      <c r="WBG196" s="478"/>
      <c r="WBH196" s="478"/>
      <c r="WBI196" s="478"/>
      <c r="WBJ196" s="478"/>
      <c r="WBK196" s="478"/>
      <c r="WBL196" s="478"/>
      <c r="WBM196" s="478"/>
      <c r="WBN196" s="478"/>
      <c r="WBO196" s="478"/>
      <c r="WBP196" s="478"/>
      <c r="WBQ196" s="478"/>
      <c r="WBR196" s="478"/>
      <c r="WBS196" s="478"/>
      <c r="WBT196" s="478"/>
      <c r="WBU196" s="478"/>
      <c r="WBV196" s="478"/>
      <c r="WBW196" s="478"/>
      <c r="WBX196" s="478"/>
      <c r="WBY196" s="478"/>
      <c r="WBZ196" s="478"/>
      <c r="WCA196" s="478"/>
      <c r="WCB196" s="478"/>
      <c r="WCC196" s="478"/>
      <c r="WCD196" s="478"/>
      <c r="WCE196" s="478"/>
      <c r="WCF196" s="478"/>
      <c r="WCG196" s="478"/>
      <c r="WCH196" s="478"/>
      <c r="WCI196" s="478"/>
      <c r="WCJ196" s="478"/>
      <c r="WCK196" s="478"/>
      <c r="WCL196" s="478"/>
      <c r="WCM196" s="478"/>
      <c r="WCN196" s="478"/>
      <c r="WCO196" s="478"/>
      <c r="WCP196" s="478"/>
      <c r="WCQ196" s="478"/>
      <c r="WCR196" s="478"/>
      <c r="WCS196" s="478"/>
      <c r="WCT196" s="478"/>
      <c r="WCU196" s="478"/>
      <c r="WCV196" s="478"/>
      <c r="WCW196" s="478"/>
      <c r="WCX196" s="478"/>
      <c r="WCY196" s="478"/>
      <c r="WCZ196" s="478"/>
      <c r="WDA196" s="478"/>
      <c r="WDB196" s="478"/>
      <c r="WDC196" s="478"/>
      <c r="WDD196" s="478"/>
      <c r="WDE196" s="478"/>
      <c r="WDF196" s="478"/>
      <c r="WDG196" s="478"/>
      <c r="WDH196" s="478"/>
      <c r="WDI196" s="478"/>
      <c r="WDJ196" s="478"/>
      <c r="WDK196" s="478"/>
      <c r="WDL196" s="478"/>
      <c r="WDM196" s="478"/>
      <c r="WDN196" s="478"/>
      <c r="WDO196" s="478"/>
      <c r="WDP196" s="478"/>
      <c r="WDQ196" s="478"/>
      <c r="WDR196" s="478"/>
      <c r="WDS196" s="478"/>
      <c r="WDT196" s="478"/>
      <c r="WDU196" s="478"/>
      <c r="WDV196" s="478"/>
      <c r="WDW196" s="478"/>
      <c r="WDX196" s="478"/>
      <c r="WDY196" s="478"/>
      <c r="WDZ196" s="478"/>
      <c r="WEA196" s="478"/>
      <c r="WEB196" s="478"/>
      <c r="WEC196" s="478"/>
      <c r="WED196" s="478"/>
      <c r="WEE196" s="478"/>
      <c r="WEF196" s="478"/>
      <c r="WEG196" s="478"/>
      <c r="WEH196" s="478"/>
      <c r="WEI196" s="478"/>
      <c r="WEJ196" s="478"/>
      <c r="WEK196" s="478"/>
      <c r="WEL196" s="478"/>
      <c r="WEM196" s="478"/>
      <c r="WEN196" s="478"/>
      <c r="WEO196" s="478"/>
      <c r="WEP196" s="478"/>
      <c r="WEQ196" s="478"/>
      <c r="WER196" s="478"/>
      <c r="WES196" s="478"/>
      <c r="WET196" s="478"/>
      <c r="WEU196" s="478"/>
      <c r="WEV196" s="478"/>
      <c r="WEW196" s="478"/>
      <c r="WEX196" s="478"/>
      <c r="WEY196" s="478"/>
      <c r="WEZ196" s="478"/>
      <c r="WFA196" s="478"/>
      <c r="WFB196" s="478"/>
      <c r="WFC196" s="478"/>
      <c r="WFD196" s="478"/>
      <c r="WFE196" s="478"/>
      <c r="WFF196" s="478"/>
      <c r="WFG196" s="478"/>
      <c r="WFH196" s="478"/>
      <c r="WFI196" s="478"/>
      <c r="WFJ196" s="478"/>
      <c r="WFK196" s="478"/>
      <c r="WFL196" s="478"/>
      <c r="WFM196" s="478"/>
      <c r="WFN196" s="478"/>
      <c r="WFO196" s="478"/>
      <c r="WFP196" s="478"/>
      <c r="WFQ196" s="478"/>
      <c r="WFR196" s="478"/>
      <c r="WFS196" s="478"/>
      <c r="WFT196" s="478"/>
      <c r="WFU196" s="478"/>
      <c r="WFV196" s="478"/>
      <c r="WFW196" s="478"/>
      <c r="WFX196" s="478"/>
      <c r="WFY196" s="478"/>
      <c r="WFZ196" s="478"/>
      <c r="WGA196" s="478"/>
      <c r="WGB196" s="478"/>
      <c r="WGC196" s="478"/>
      <c r="WGD196" s="478"/>
      <c r="WGE196" s="478"/>
      <c r="WGF196" s="478"/>
      <c r="WGG196" s="478"/>
      <c r="WGH196" s="478"/>
      <c r="WGI196" s="478"/>
      <c r="WGJ196" s="478"/>
      <c r="WGK196" s="478"/>
      <c r="WGL196" s="478"/>
      <c r="WGM196" s="478"/>
      <c r="WGN196" s="478"/>
      <c r="WGO196" s="478"/>
      <c r="WGP196" s="478"/>
      <c r="WGQ196" s="478"/>
      <c r="WGR196" s="478"/>
      <c r="WGS196" s="478"/>
      <c r="WGT196" s="478"/>
      <c r="WGU196" s="478"/>
      <c r="WGV196" s="478"/>
      <c r="WGW196" s="478"/>
      <c r="WGX196" s="478"/>
      <c r="WGY196" s="478"/>
      <c r="WGZ196" s="478"/>
      <c r="WHA196" s="478"/>
      <c r="WHB196" s="478"/>
      <c r="WHC196" s="478"/>
      <c r="WHD196" s="478"/>
      <c r="WHE196" s="478"/>
      <c r="WHF196" s="478"/>
      <c r="WHG196" s="478"/>
      <c r="WHH196" s="478"/>
      <c r="WHI196" s="478"/>
      <c r="WHJ196" s="478"/>
      <c r="WHK196" s="478"/>
      <c r="WHL196" s="478"/>
      <c r="WHM196" s="478"/>
      <c r="WHN196" s="478"/>
      <c r="WHO196" s="478"/>
      <c r="WHP196" s="478"/>
      <c r="WHQ196" s="478"/>
      <c r="WHR196" s="478"/>
      <c r="WHS196" s="478"/>
      <c r="WHT196" s="478"/>
      <c r="WHU196" s="478"/>
      <c r="WHV196" s="478"/>
      <c r="WHW196" s="478"/>
      <c r="WHX196" s="478"/>
      <c r="WHY196" s="478"/>
      <c r="WHZ196" s="478"/>
      <c r="WIA196" s="478"/>
      <c r="WIB196" s="478"/>
      <c r="WIC196" s="478"/>
      <c r="WID196" s="478"/>
      <c r="WIE196" s="478"/>
      <c r="WIF196" s="478"/>
      <c r="WIG196" s="478"/>
      <c r="WIH196" s="478"/>
      <c r="WII196" s="478"/>
      <c r="WIJ196" s="478"/>
      <c r="WIK196" s="478"/>
      <c r="WIL196" s="478"/>
      <c r="WIM196" s="478"/>
      <c r="WIN196" s="478"/>
      <c r="WIO196" s="478"/>
      <c r="WIP196" s="478"/>
      <c r="WIQ196" s="478"/>
      <c r="WIR196" s="478"/>
      <c r="WIS196" s="478"/>
      <c r="WIT196" s="478"/>
      <c r="WIU196" s="478"/>
      <c r="WIV196" s="478"/>
      <c r="WIW196" s="478"/>
      <c r="WIX196" s="478"/>
      <c r="WIY196" s="478"/>
      <c r="WIZ196" s="478"/>
      <c r="WJA196" s="478"/>
      <c r="WJB196" s="478"/>
      <c r="WJC196" s="478"/>
      <c r="WJD196" s="478"/>
      <c r="WJE196" s="478"/>
      <c r="WJF196" s="478"/>
      <c r="WJG196" s="478"/>
      <c r="WJH196" s="478"/>
      <c r="WJI196" s="478"/>
      <c r="WJJ196" s="478"/>
      <c r="WJK196" s="478"/>
      <c r="WJL196" s="478"/>
      <c r="WJM196" s="478"/>
      <c r="WJN196" s="478"/>
      <c r="WJO196" s="478"/>
      <c r="WJP196" s="478"/>
      <c r="WJQ196" s="478"/>
      <c r="WJR196" s="478"/>
      <c r="WJS196" s="478"/>
      <c r="WJT196" s="478"/>
      <c r="WJU196" s="478"/>
      <c r="WJV196" s="478"/>
      <c r="WJW196" s="478"/>
      <c r="WJX196" s="478"/>
      <c r="WJY196" s="478"/>
      <c r="WJZ196" s="478"/>
      <c r="WKA196" s="478"/>
      <c r="WKB196" s="478"/>
      <c r="WKC196" s="478"/>
      <c r="WKD196" s="478"/>
      <c r="WKE196" s="478"/>
      <c r="WKF196" s="478"/>
      <c r="WKG196" s="478"/>
      <c r="WKH196" s="478"/>
      <c r="WKI196" s="478"/>
      <c r="WKJ196" s="478"/>
      <c r="WKK196" s="478"/>
      <c r="WKL196" s="478"/>
      <c r="WKM196" s="478"/>
      <c r="WKN196" s="478"/>
      <c r="WKO196" s="478"/>
      <c r="WKP196" s="478"/>
      <c r="WKQ196" s="478"/>
      <c r="WKR196" s="478"/>
      <c r="WKS196" s="478"/>
      <c r="WKT196" s="478"/>
      <c r="WKU196" s="478"/>
      <c r="WKV196" s="478"/>
      <c r="WKW196" s="478"/>
      <c r="WKX196" s="478"/>
      <c r="WKY196" s="478"/>
      <c r="WKZ196" s="478"/>
      <c r="WLA196" s="478"/>
      <c r="WLB196" s="478"/>
      <c r="WLC196" s="478"/>
      <c r="WLD196" s="478"/>
      <c r="WLE196" s="478"/>
      <c r="WLF196" s="478"/>
      <c r="WLG196" s="478"/>
      <c r="WLH196" s="478"/>
      <c r="WLI196" s="478"/>
      <c r="WLJ196" s="478"/>
      <c r="WLK196" s="478"/>
      <c r="WLL196" s="478"/>
      <c r="WLM196" s="478"/>
      <c r="WLN196" s="478"/>
      <c r="WLO196" s="478"/>
      <c r="WLP196" s="478"/>
      <c r="WLQ196" s="478"/>
      <c r="WLR196" s="478"/>
      <c r="WLS196" s="478"/>
      <c r="WLT196" s="478"/>
      <c r="WLU196" s="478"/>
      <c r="WLV196" s="478"/>
      <c r="WLW196" s="478"/>
      <c r="WLX196" s="478"/>
      <c r="WLY196" s="478"/>
      <c r="WLZ196" s="478"/>
      <c r="WMA196" s="478"/>
      <c r="WMB196" s="478"/>
      <c r="WMC196" s="478"/>
      <c r="WMD196" s="478"/>
      <c r="WME196" s="478"/>
      <c r="WMF196" s="478"/>
      <c r="WMG196" s="478"/>
      <c r="WMH196" s="478"/>
      <c r="WMI196" s="478"/>
      <c r="WMJ196" s="478"/>
      <c r="WMK196" s="478"/>
      <c r="WML196" s="478"/>
      <c r="WMM196" s="478"/>
      <c r="WMN196" s="478"/>
      <c r="WMO196" s="478"/>
      <c r="WMP196" s="478"/>
      <c r="WMQ196" s="478"/>
      <c r="WMR196" s="478"/>
      <c r="WMS196" s="478"/>
      <c r="WMT196" s="478"/>
      <c r="WMU196" s="478"/>
      <c r="WMV196" s="478"/>
      <c r="WMW196" s="478"/>
      <c r="WMX196" s="478"/>
      <c r="WMY196" s="478"/>
      <c r="WMZ196" s="478"/>
      <c r="WNA196" s="478"/>
      <c r="WNB196" s="478"/>
      <c r="WNC196" s="478"/>
      <c r="WND196" s="478"/>
      <c r="WNE196" s="478"/>
      <c r="WNF196" s="478"/>
      <c r="WNG196" s="478"/>
      <c r="WNH196" s="478"/>
      <c r="WNI196" s="478"/>
      <c r="WNJ196" s="478"/>
      <c r="WNK196" s="478"/>
      <c r="WNL196" s="478"/>
      <c r="WNM196" s="478"/>
      <c r="WNN196" s="478"/>
      <c r="WNO196" s="478"/>
      <c r="WNP196" s="478"/>
      <c r="WNQ196" s="478"/>
      <c r="WNR196" s="478"/>
      <c r="WNS196" s="478"/>
      <c r="WNT196" s="478"/>
      <c r="WNU196" s="478"/>
      <c r="WNV196" s="478"/>
      <c r="WNW196" s="478"/>
      <c r="WNX196" s="478"/>
      <c r="WNY196" s="478"/>
      <c r="WNZ196" s="478"/>
      <c r="WOA196" s="478"/>
      <c r="WOB196" s="478"/>
      <c r="WOC196" s="478"/>
      <c r="WOD196" s="478"/>
      <c r="WOE196" s="478"/>
      <c r="WOF196" s="478"/>
      <c r="WOG196" s="478"/>
      <c r="WOH196" s="478"/>
      <c r="WOI196" s="478"/>
      <c r="WOJ196" s="478"/>
      <c r="WOK196" s="478"/>
      <c r="WOL196" s="478"/>
      <c r="WOM196" s="478"/>
      <c r="WON196" s="478"/>
      <c r="WOO196" s="478"/>
      <c r="WOP196" s="478"/>
      <c r="WOQ196" s="478"/>
      <c r="WOR196" s="478"/>
      <c r="WOS196" s="478"/>
      <c r="WOT196" s="478"/>
      <c r="WOU196" s="478"/>
      <c r="WOV196" s="478"/>
      <c r="WOW196" s="478"/>
      <c r="WOX196" s="478"/>
      <c r="WOY196" s="478"/>
      <c r="WOZ196" s="478"/>
      <c r="WPA196" s="478"/>
      <c r="WPB196" s="478"/>
      <c r="WPC196" s="478"/>
      <c r="WPD196" s="478"/>
      <c r="WPE196" s="478"/>
      <c r="WPF196" s="478"/>
      <c r="WPG196" s="478"/>
      <c r="WPH196" s="478"/>
      <c r="WPI196" s="478"/>
      <c r="WPJ196" s="478"/>
      <c r="WPK196" s="478"/>
      <c r="WPL196" s="478"/>
      <c r="WPM196" s="478"/>
      <c r="WPN196" s="478"/>
      <c r="WPO196" s="478"/>
      <c r="WPP196" s="478"/>
      <c r="WPQ196" s="478"/>
      <c r="WPR196" s="478"/>
      <c r="WPS196" s="478"/>
      <c r="WPT196" s="478"/>
      <c r="WPU196" s="478"/>
      <c r="WPV196" s="478"/>
      <c r="WPW196" s="478"/>
      <c r="WPX196" s="478"/>
      <c r="WPY196" s="478"/>
      <c r="WPZ196" s="478"/>
      <c r="WQA196" s="478"/>
      <c r="WQB196" s="478"/>
      <c r="WQC196" s="478"/>
      <c r="WQD196" s="478"/>
      <c r="WQE196" s="478"/>
      <c r="WQF196" s="478"/>
      <c r="WQG196" s="478"/>
      <c r="WQH196" s="478"/>
      <c r="WQI196" s="478"/>
      <c r="WQJ196" s="478"/>
      <c r="WQK196" s="478"/>
      <c r="WQL196" s="478"/>
      <c r="WQM196" s="478"/>
      <c r="WQN196" s="478"/>
      <c r="WQO196" s="478"/>
      <c r="WQP196" s="478"/>
      <c r="WQQ196" s="478"/>
      <c r="WQR196" s="478"/>
      <c r="WQS196" s="478"/>
      <c r="WQT196" s="478"/>
      <c r="WQU196" s="478"/>
      <c r="WQV196" s="478"/>
      <c r="WQW196" s="478"/>
      <c r="WQX196" s="478"/>
      <c r="WQY196" s="478"/>
      <c r="WQZ196" s="478"/>
      <c r="WRA196" s="478"/>
      <c r="WRB196" s="478"/>
      <c r="WRC196" s="478"/>
      <c r="WRD196" s="478"/>
      <c r="WRE196" s="478"/>
      <c r="WRF196" s="478"/>
      <c r="WRG196" s="478"/>
      <c r="WRH196" s="478"/>
      <c r="WRI196" s="478"/>
      <c r="WRJ196" s="478"/>
      <c r="WRK196" s="478"/>
      <c r="WRL196" s="478"/>
      <c r="WRM196" s="478"/>
      <c r="WRN196" s="478"/>
      <c r="WRO196" s="478"/>
      <c r="WRP196" s="478"/>
      <c r="WRQ196" s="478"/>
      <c r="WRR196" s="478"/>
      <c r="WRS196" s="478"/>
      <c r="WRT196" s="478"/>
      <c r="WRU196" s="478"/>
      <c r="WRV196" s="478"/>
      <c r="WRW196" s="478"/>
      <c r="WRX196" s="478"/>
      <c r="WRY196" s="478"/>
      <c r="WRZ196" s="478"/>
      <c r="WSA196" s="478"/>
      <c r="WSB196" s="478"/>
      <c r="WSC196" s="478"/>
      <c r="WSD196" s="478"/>
      <c r="WSE196" s="478"/>
      <c r="WSF196" s="478"/>
      <c r="WSG196" s="478"/>
      <c r="WSH196" s="478"/>
      <c r="WSI196" s="478"/>
      <c r="WSJ196" s="478"/>
      <c r="WSK196" s="478"/>
      <c r="WSL196" s="478"/>
      <c r="WSM196" s="478"/>
      <c r="WSN196" s="478"/>
      <c r="WSO196" s="478"/>
      <c r="WSP196" s="478"/>
      <c r="WSQ196" s="478"/>
      <c r="WSR196" s="478"/>
      <c r="WSS196" s="478"/>
      <c r="WST196" s="478"/>
      <c r="WSU196" s="478"/>
      <c r="WSV196" s="478"/>
      <c r="WSW196" s="478"/>
      <c r="WSX196" s="478"/>
      <c r="WSY196" s="478"/>
      <c r="WSZ196" s="478"/>
      <c r="WTA196" s="478"/>
      <c r="WTB196" s="478"/>
      <c r="WTC196" s="478"/>
      <c r="WTD196" s="478"/>
      <c r="WTE196" s="478"/>
      <c r="WTF196" s="478"/>
      <c r="WTG196" s="478"/>
      <c r="WTH196" s="478"/>
      <c r="WTI196" s="478"/>
      <c r="WTJ196" s="478"/>
      <c r="WTK196" s="478"/>
      <c r="WTL196" s="478"/>
      <c r="WTM196" s="478"/>
      <c r="WTN196" s="478"/>
      <c r="WTO196" s="478"/>
      <c r="WTP196" s="478"/>
      <c r="WTQ196" s="478"/>
      <c r="WTR196" s="478"/>
      <c r="WTS196" s="478"/>
      <c r="WTT196" s="478"/>
      <c r="WTU196" s="478"/>
      <c r="WTV196" s="478"/>
      <c r="WTW196" s="478"/>
      <c r="WTX196" s="478"/>
      <c r="WTY196" s="478"/>
      <c r="WTZ196" s="478"/>
      <c r="WUA196" s="478"/>
      <c r="WUB196" s="478"/>
      <c r="WUC196" s="478"/>
      <c r="WUD196" s="478"/>
      <c r="WUE196" s="478"/>
      <c r="WUF196" s="478"/>
      <c r="WUG196" s="478"/>
      <c r="WUH196" s="478"/>
      <c r="WUI196" s="478"/>
      <c r="WUJ196" s="478"/>
      <c r="WUK196" s="478"/>
      <c r="WUL196" s="478"/>
      <c r="WUM196" s="478"/>
      <c r="WUN196" s="478"/>
      <c r="WUO196" s="478"/>
      <c r="WUP196" s="478"/>
      <c r="WUQ196" s="478"/>
      <c r="WUR196" s="478"/>
      <c r="WUS196" s="478"/>
      <c r="WUT196" s="478"/>
      <c r="WUU196" s="478"/>
      <c r="WUV196" s="478"/>
      <c r="WUW196" s="478"/>
      <c r="WUX196" s="478"/>
      <c r="WUY196" s="478"/>
      <c r="WUZ196" s="478"/>
      <c r="WVA196" s="478"/>
      <c r="WVB196" s="478"/>
      <c r="WVC196" s="478"/>
      <c r="WVD196" s="478"/>
      <c r="WVE196" s="478"/>
      <c r="WVF196" s="478"/>
      <c r="WVG196" s="478"/>
      <c r="WVH196" s="478"/>
      <c r="WVI196" s="478"/>
      <c r="WVJ196" s="478"/>
      <c r="WVK196" s="478"/>
      <c r="WVL196" s="478"/>
      <c r="WVM196" s="478"/>
      <c r="WVN196" s="478"/>
      <c r="WVO196" s="478"/>
      <c r="WVP196" s="478"/>
      <c r="WVQ196" s="478"/>
      <c r="WVR196" s="478"/>
      <c r="WVS196" s="478"/>
      <c r="WVT196" s="478"/>
      <c r="WVU196" s="478"/>
      <c r="WVV196" s="478"/>
      <c r="WVW196" s="478"/>
      <c r="WVX196" s="478"/>
      <c r="WVY196" s="478"/>
      <c r="WVZ196" s="478"/>
      <c r="WWA196" s="478"/>
      <c r="WWB196" s="478"/>
      <c r="WWC196" s="478"/>
      <c r="WWD196" s="478"/>
      <c r="WWE196" s="478"/>
      <c r="WWF196" s="478"/>
      <c r="WWG196" s="478"/>
      <c r="WWH196" s="478"/>
      <c r="WWI196" s="478"/>
      <c r="WWJ196" s="478"/>
      <c r="WWK196" s="478"/>
      <c r="WWL196" s="478"/>
      <c r="WWM196" s="478"/>
      <c r="WWN196" s="478"/>
      <c r="WWO196" s="478"/>
      <c r="WWP196" s="478"/>
      <c r="WWQ196" s="478"/>
      <c r="WWR196" s="478"/>
      <c r="WWS196" s="478"/>
      <c r="WWT196" s="478"/>
      <c r="WWU196" s="478"/>
      <c r="WWV196" s="478"/>
      <c r="WWW196" s="478"/>
      <c r="WWX196" s="478"/>
      <c r="WWY196" s="478"/>
      <c r="WWZ196" s="478"/>
      <c r="WXA196" s="478"/>
      <c r="WXB196" s="478"/>
      <c r="WXC196" s="478"/>
      <c r="WXD196" s="478"/>
      <c r="WXE196" s="478"/>
      <c r="WXF196" s="478"/>
      <c r="WXG196" s="478"/>
      <c r="WXH196" s="478"/>
      <c r="WXI196" s="478"/>
      <c r="WXJ196" s="478"/>
      <c r="WXK196" s="478"/>
      <c r="WXL196" s="478"/>
      <c r="WXM196" s="478"/>
      <c r="WXN196" s="478"/>
      <c r="WXO196" s="478"/>
      <c r="WXP196" s="478"/>
      <c r="WXQ196" s="478"/>
      <c r="WXR196" s="478"/>
      <c r="WXS196" s="478"/>
      <c r="WXT196" s="478"/>
      <c r="WXU196" s="478"/>
      <c r="WXV196" s="478"/>
      <c r="WXW196" s="478"/>
      <c r="WXX196" s="478"/>
      <c r="WXY196" s="478"/>
      <c r="WXZ196" s="478"/>
      <c r="WYA196" s="478"/>
      <c r="WYB196" s="478"/>
      <c r="WYC196" s="478"/>
      <c r="WYD196" s="478"/>
      <c r="WYE196" s="478"/>
      <c r="WYF196" s="478"/>
      <c r="WYG196" s="478"/>
      <c r="WYH196" s="478"/>
      <c r="WYI196" s="478"/>
      <c r="WYJ196" s="478"/>
      <c r="WYK196" s="478"/>
      <c r="WYL196" s="478"/>
      <c r="WYM196" s="478"/>
      <c r="WYN196" s="478"/>
      <c r="WYO196" s="478"/>
      <c r="WYP196" s="478"/>
      <c r="WYQ196" s="478"/>
      <c r="WYR196" s="478"/>
      <c r="WYS196" s="478"/>
      <c r="WYT196" s="478"/>
      <c r="WYU196" s="478"/>
      <c r="WYV196" s="478"/>
      <c r="WYW196" s="478"/>
      <c r="WYX196" s="478"/>
      <c r="WYY196" s="478"/>
      <c r="WYZ196" s="478"/>
      <c r="WZA196" s="478"/>
      <c r="WZB196" s="478"/>
      <c r="WZC196" s="478"/>
      <c r="WZD196" s="478"/>
      <c r="WZE196" s="478"/>
      <c r="WZF196" s="478"/>
      <c r="WZG196" s="478"/>
      <c r="WZH196" s="478"/>
      <c r="WZI196" s="478"/>
      <c r="WZJ196" s="478"/>
      <c r="WZK196" s="478"/>
      <c r="WZL196" s="478"/>
      <c r="WZM196" s="478"/>
      <c r="WZN196" s="478"/>
      <c r="WZO196" s="478"/>
      <c r="WZP196" s="478"/>
      <c r="WZQ196" s="478"/>
      <c r="WZR196" s="478"/>
      <c r="WZS196" s="478"/>
      <c r="WZT196" s="478"/>
      <c r="WZU196" s="478"/>
      <c r="WZV196" s="478"/>
      <c r="WZW196" s="478"/>
      <c r="WZX196" s="478"/>
      <c r="WZY196" s="478"/>
      <c r="WZZ196" s="478"/>
      <c r="XAA196" s="478"/>
      <c r="XAB196" s="478"/>
      <c r="XAC196" s="478"/>
      <c r="XAD196" s="478"/>
      <c r="XAE196" s="478"/>
      <c r="XAF196" s="478"/>
      <c r="XAG196" s="478"/>
      <c r="XAH196" s="478"/>
      <c r="XAI196" s="478"/>
      <c r="XAJ196" s="478"/>
      <c r="XAK196" s="478"/>
      <c r="XAL196" s="478"/>
      <c r="XAM196" s="478"/>
      <c r="XAN196" s="478"/>
      <c r="XAO196" s="478"/>
      <c r="XAP196" s="478"/>
      <c r="XAQ196" s="478"/>
      <c r="XAR196" s="478"/>
      <c r="XAS196" s="478"/>
      <c r="XAT196" s="478"/>
      <c r="XAU196" s="478"/>
      <c r="XAV196" s="478"/>
      <c r="XAW196" s="478"/>
      <c r="XAX196" s="478"/>
      <c r="XAY196" s="478"/>
      <c r="XAZ196" s="478"/>
      <c r="XBA196" s="478"/>
      <c r="XBB196" s="478"/>
      <c r="XBC196" s="478"/>
      <c r="XBD196" s="478"/>
      <c r="XBE196" s="478"/>
      <c r="XBF196" s="478"/>
      <c r="XBG196" s="478"/>
      <c r="XBH196" s="478"/>
      <c r="XBI196" s="478"/>
      <c r="XBJ196" s="478"/>
      <c r="XBK196" s="478"/>
      <c r="XBL196" s="478"/>
      <c r="XBM196" s="478"/>
      <c r="XBN196" s="478"/>
      <c r="XBO196" s="478"/>
      <c r="XBP196" s="478"/>
      <c r="XBQ196" s="478"/>
      <c r="XBR196" s="478"/>
      <c r="XBS196" s="478"/>
      <c r="XBT196" s="478"/>
      <c r="XBU196" s="478"/>
      <c r="XBV196" s="478"/>
      <c r="XBW196" s="478"/>
      <c r="XBX196" s="478"/>
      <c r="XBY196" s="478"/>
      <c r="XBZ196" s="478"/>
      <c r="XCA196" s="478"/>
      <c r="XCB196" s="478"/>
      <c r="XCC196" s="478"/>
      <c r="XCD196" s="478"/>
      <c r="XCE196" s="478"/>
      <c r="XCF196" s="478"/>
      <c r="XCG196" s="478"/>
      <c r="XCH196" s="478"/>
      <c r="XCI196" s="478"/>
      <c r="XCJ196" s="478"/>
      <c r="XCK196" s="478"/>
      <c r="XCL196" s="478"/>
      <c r="XCM196" s="478"/>
      <c r="XCN196" s="478"/>
      <c r="XCO196" s="478"/>
      <c r="XCP196" s="478"/>
      <c r="XCQ196" s="478"/>
      <c r="XCR196" s="478"/>
      <c r="XCS196" s="478"/>
      <c r="XCT196" s="478"/>
      <c r="XCU196" s="478"/>
      <c r="XCV196" s="478"/>
      <c r="XCW196" s="478"/>
      <c r="XCX196" s="478"/>
      <c r="XCY196" s="478"/>
      <c r="XCZ196" s="478"/>
      <c r="XDA196" s="478"/>
      <c r="XDB196" s="478"/>
      <c r="XDC196" s="478"/>
      <c r="XDD196" s="478"/>
      <c r="XDE196" s="478"/>
      <c r="XDF196" s="478"/>
      <c r="XDG196" s="478"/>
      <c r="XDH196" s="478"/>
      <c r="XDI196" s="478"/>
      <c r="XDJ196" s="478"/>
      <c r="XDK196" s="478"/>
      <c r="XDL196" s="478"/>
      <c r="XDM196" s="478"/>
      <c r="XDN196" s="478"/>
      <c r="XDO196" s="478"/>
      <c r="XDP196" s="478"/>
      <c r="XDQ196" s="478"/>
      <c r="XDR196" s="478"/>
      <c r="XDS196" s="478"/>
      <c r="XDT196" s="478"/>
      <c r="XDU196" s="478"/>
      <c r="XDV196" s="478"/>
      <c r="XDW196" s="478"/>
      <c r="XDX196" s="478"/>
      <c r="XDY196" s="478"/>
      <c r="XDZ196" s="478"/>
      <c r="XEA196" s="478"/>
      <c r="XEB196" s="478"/>
      <c r="XEC196" s="478"/>
      <c r="XED196" s="478"/>
      <c r="XEE196" s="478"/>
      <c r="XEF196" s="478"/>
      <c r="XEG196" s="478"/>
      <c r="XEH196" s="478"/>
      <c r="XEI196" s="478"/>
      <c r="XEJ196" s="478"/>
      <c r="XEK196" s="478"/>
      <c r="XEL196" s="478"/>
      <c r="XEM196" s="478"/>
      <c r="XEN196" s="478"/>
      <c r="XEO196" s="478"/>
      <c r="XEP196" s="478"/>
      <c r="XEQ196" s="478"/>
      <c r="XER196" s="478"/>
      <c r="XES196" s="478"/>
      <c r="XET196" s="478"/>
      <c r="XEU196" s="478"/>
      <c r="XEV196" s="478"/>
      <c r="XEW196" s="478"/>
      <c r="XEX196" s="478"/>
      <c r="XEY196" s="478"/>
      <c r="XEZ196" s="478"/>
      <c r="XFA196" s="478"/>
      <c r="XFB196" s="478"/>
      <c r="XFC196" s="478"/>
      <c r="XFD196" s="478"/>
    </row>
    <row r="197" spans="1:16384" s="232" customFormat="1"/>
    <row r="199" spans="1:16384">
      <c r="E199" s="184">
        <f>IF(E200&lt;[2]Assumptions!$AB$7,0,IF(E200=[2]Assumptions!$AB$7,1,D199+1))</f>
        <v>0</v>
      </c>
      <c r="F199" s="184">
        <f>IF(F200&lt;[2]Assumptions!$AB$7,0,IF(F200=[2]Assumptions!$AB$7,1,E199+1))</f>
        <v>0</v>
      </c>
      <c r="G199" s="184">
        <f>IF(G200&lt;[2]Assumptions!$AB$7,0,IF(G200=[2]Assumptions!$AB$7,1,F199+1))</f>
        <v>0</v>
      </c>
      <c r="H199" s="184">
        <f>IF(H200&lt;[2]Assumptions!$AB$7,0,IF(H200=[2]Assumptions!$AB$7,1,G199+1))</f>
        <v>0</v>
      </c>
      <c r="I199" s="184">
        <f>IF(I200&lt;[2]Assumptions!$AB$7,0,IF(I200=[2]Assumptions!$AB$7,1,H199+1))</f>
        <v>0</v>
      </c>
      <c r="J199" s="184">
        <f>IF(J200&lt;[2]Assumptions!$AB$7,0,IF(J200=[2]Assumptions!$AB$7,1,I199+1))</f>
        <v>0</v>
      </c>
      <c r="K199" s="184">
        <f>IF(K200&lt;[2]Assumptions!$AB$7,0,IF(K200=[2]Assumptions!$AB$7,1,J199+1))</f>
        <v>0</v>
      </c>
      <c r="L199" s="184">
        <f>IF(L200&lt;[2]Assumptions!$AB$7,0,IF(L200=[2]Assumptions!$AB$7,1,K199+1))</f>
        <v>0</v>
      </c>
      <c r="M199" s="184">
        <f>IF(M200&lt;[2]Assumptions!$AB$7,0,IF(M200=[2]Assumptions!$AB$7,1,L199+1))</f>
        <v>0</v>
      </c>
      <c r="N199" s="184">
        <f>IF(N200&lt;[2]Assumptions!$AB$7,0,IF(N200=[2]Assumptions!$AB$7,1,M199+1))</f>
        <v>0</v>
      </c>
      <c r="O199" s="184">
        <f>IF(O200&lt;[2]Assumptions!$AB$7,0,IF(O200=[2]Assumptions!$AB$7,1,N199+1))</f>
        <v>0</v>
      </c>
      <c r="P199" s="184">
        <f>IF(P200&lt;[2]Assumptions!$AB$7,0,IF(P200=[2]Assumptions!$AB$7,1,O199+1))</f>
        <v>0</v>
      </c>
      <c r="Q199" s="184">
        <f>IF(Q200&lt;[2]Assumptions!$AB$7,0,IF(Q200=[2]Assumptions!$AB$7,1,P199+1))</f>
        <v>0</v>
      </c>
      <c r="R199" s="184">
        <f>IF(R200&lt;[2]Assumptions!$AB$7,0,IF(R200=[2]Assumptions!$AB$7,1,Q199+1))</f>
        <v>0</v>
      </c>
      <c r="S199" s="184">
        <f>IF(S200&lt;[2]Assumptions!$AB$7,0,IF(S200=[2]Assumptions!$AB$7,1,R199+1))</f>
        <v>0</v>
      </c>
      <c r="T199" s="184">
        <f>IF(T200&lt;[2]Assumptions!$AB$7,0,IF(T200=[2]Assumptions!$AB$7,1,S199+1))</f>
        <v>0</v>
      </c>
      <c r="U199" s="184">
        <f>IF(U200&lt;[2]Assumptions!$AB$7,0,IF(U200=[2]Assumptions!$AB$7,1,T199+1))</f>
        <v>0</v>
      </c>
      <c r="V199" s="184">
        <f>IF(V200&lt;[2]Assumptions!$AB$7,0,IF(V200=[2]Assumptions!$AB$7,1,U199+1))</f>
        <v>0</v>
      </c>
      <c r="W199" s="184">
        <f>IF(W200&lt;[2]Assumptions!$AB$7,0,IF(W200=[2]Assumptions!$AB$7,1,V199+1))</f>
        <v>0</v>
      </c>
      <c r="X199" s="184">
        <f>IF(X200&lt;[2]Assumptions!$AB$7,0,IF(X200=[2]Assumptions!$AB$7,1,W199+1))</f>
        <v>0</v>
      </c>
      <c r="Y199" s="184">
        <f>IF(Y200&lt;[2]Assumptions!$AB$7,0,IF(Y200=[2]Assumptions!$AB$7,1,X199+1))</f>
        <v>0</v>
      </c>
      <c r="Z199" s="184">
        <f>IF(Z200&lt;[2]Assumptions!$AB$7,0,IF(Z200=[2]Assumptions!$AB$7,1,Y199+1))</f>
        <v>0</v>
      </c>
      <c r="AA199" s="184">
        <f>IF(AA200&lt;[2]Assumptions!$AB$7,0,IF(AA200=[2]Assumptions!$AB$7,1,Z199+1))</f>
        <v>0</v>
      </c>
      <c r="AB199" s="184">
        <f>IF(AB200&lt;[2]Assumptions!$AB$7,0,IF(AB200=[2]Assumptions!$AB$7,1,AA199+1))</f>
        <v>0</v>
      </c>
      <c r="AC199" s="184">
        <f>IF(AC200&lt;[2]Assumptions!$AB$7,0,IF(AC200=[2]Assumptions!$AB$7,1,AB199+1))</f>
        <v>0</v>
      </c>
      <c r="AD199" s="184">
        <f>IF(AD200&lt;[2]Assumptions!$AB$7,0,IF(AD200=[2]Assumptions!$AB$7,1,AC199+1))</f>
        <v>0</v>
      </c>
      <c r="AE199" s="184">
        <f>IF(AE200&lt;[2]Assumptions!$AB$7,0,IF(AE200=[2]Assumptions!$AB$7,1,AD199+1))</f>
        <v>0</v>
      </c>
      <c r="AF199" s="184">
        <f>IF(AF200&lt;[2]Assumptions!$AB$7,0,IF(AF200=[2]Assumptions!$AB$7,1,AE199+1))</f>
        <v>0</v>
      </c>
      <c r="AG199" s="184">
        <f>IF(AG200&lt;[2]Assumptions!$AB$7,0,IF(AG200=[2]Assumptions!$AB$7,1,AF199+1))</f>
        <v>0</v>
      </c>
      <c r="AH199" s="184">
        <f>IF(AH200&lt;[2]Assumptions!$AB$7,0,IF(AH200=[2]Assumptions!$AB$7,1,AG199+1))</f>
        <v>0</v>
      </c>
      <c r="AI199" s="184">
        <f>IF(AI200&lt;[2]Assumptions!$AB$7,0,IF(AI200=[2]Assumptions!$AB$7,1,AH199+1))</f>
        <v>0</v>
      </c>
      <c r="AJ199" s="184">
        <f>IF(AJ200&lt;[2]Assumptions!$AB$7,0,IF(AJ200=[2]Assumptions!$AB$7,1,AI199+1))</f>
        <v>0</v>
      </c>
      <c r="AK199" s="184">
        <f>IF(AK200&lt;[2]Assumptions!$AB$7,0,IF(AK200=[2]Assumptions!$AB$7,1,AJ199+1))</f>
        <v>0</v>
      </c>
      <c r="AL199" s="184">
        <f>IF(AL200&lt;[2]Assumptions!$AB$7,0,IF(AL200=[2]Assumptions!$AB$7,1,AK199+1))</f>
        <v>0</v>
      </c>
      <c r="AM199" s="184">
        <f>IF(AM200&lt;[2]Assumptions!$AB$7,0,IF(AM200=[2]Assumptions!$AB$7,1,AL199+1))</f>
        <v>0</v>
      </c>
      <c r="AN199" s="184">
        <f>IF(AN200&lt;[2]Assumptions!$AB$7,0,IF(AN200=[2]Assumptions!$AB$7,1,AM199+1))</f>
        <v>0</v>
      </c>
      <c r="AO199" s="184">
        <f>IF(AO200&lt;[2]Assumptions!$AB$7,0,IF(AO200=[2]Assumptions!$AB$7,1,AN199+1))</f>
        <v>0</v>
      </c>
      <c r="AP199" s="184">
        <f>IF(AP200&lt;[2]Assumptions!$AB$7,0,IF(AP200=[2]Assumptions!$AB$7,1,AO199+1))</f>
        <v>0</v>
      </c>
      <c r="AQ199" s="184">
        <f>IF(AQ200&lt;[2]Assumptions!$AB$7,0,IF(AQ200=[2]Assumptions!$AB$7,1,AP199+1))</f>
        <v>0</v>
      </c>
      <c r="AR199" s="184">
        <f>IF(AR200&lt;[2]Assumptions!$AB$7,0,IF(AR200=[2]Assumptions!$AB$7,1,AQ199+1))</f>
        <v>0</v>
      </c>
      <c r="AS199" s="184">
        <f>IF(AS200&lt;[2]Assumptions!$AB$7,0,IF(AS200=[2]Assumptions!$AB$7,1,AR199+1))</f>
        <v>0</v>
      </c>
      <c r="AT199" s="184">
        <f>IF(AT200&lt;[2]Assumptions!$AB$7,0,IF(AT200=[2]Assumptions!$AB$7,1,AS199+1))</f>
        <v>0</v>
      </c>
      <c r="AU199" s="184">
        <f>IF(AU200&lt;[2]Assumptions!$AB$7,0,IF(AU200=[2]Assumptions!$AB$7,1,AT199+1))</f>
        <v>0</v>
      </c>
      <c r="AV199" s="184">
        <f>IF(AV200&lt;[2]Assumptions!$AB$7,0,IF(AV200=[2]Assumptions!$AB$7,1,AU199+1))</f>
        <v>0</v>
      </c>
      <c r="AW199" s="184">
        <f>IF(AW200&lt;[2]Assumptions!$AB$7,0,IF(AW200=[2]Assumptions!$AB$7,1,AV199+1))</f>
        <v>0</v>
      </c>
      <c r="AX199" s="184">
        <f>IF(AX200&lt;[2]Assumptions!$AB$7,0,IF(AX200=[2]Assumptions!$AB$7,1,AW199+1))</f>
        <v>0</v>
      </c>
      <c r="AY199" s="184">
        <f>IF(AY200&lt;[2]Assumptions!$AB$7,0,IF(AY200=[2]Assumptions!$AB$7,1,AX199+1))</f>
        <v>0</v>
      </c>
      <c r="AZ199" s="184">
        <f>IF(AZ200&lt;[2]Assumptions!$AB$7,0,IF(AZ200=[2]Assumptions!$AB$7,1,AY199+1))</f>
        <v>0</v>
      </c>
      <c r="BA199" s="184">
        <f>IF(BA200&lt;[2]Assumptions!$AB$7,0,IF(BA200=[2]Assumptions!$AB$7,1,AZ199+1))</f>
        <v>0</v>
      </c>
      <c r="BB199" s="184">
        <f>IF(BB200&lt;[2]Assumptions!$AB$7,0,IF(BB200=[2]Assumptions!$AB$7,1,BA199+1))</f>
        <v>0</v>
      </c>
      <c r="BC199" s="184">
        <f>IF(BC200&lt;[2]Assumptions!$AB$7,0,IF(BC200=[2]Assumptions!$AB$7,1,BB199+1))</f>
        <v>0</v>
      </c>
      <c r="BD199" s="184">
        <f>IF(BD200&lt;[2]Assumptions!$AB$7,0,IF(BD200=[2]Assumptions!$AB$7,1,BC199+1))</f>
        <v>0</v>
      </c>
      <c r="BE199" s="184">
        <f>IF(BE200&lt;[2]Assumptions!$AB$7,0,IF(BE200=[2]Assumptions!$AB$7,1,BD199+1))</f>
        <v>0</v>
      </c>
      <c r="BF199" s="184">
        <f>IF(BF200&lt;[2]Assumptions!$AB$7,0,IF(BF200=[2]Assumptions!$AB$7,1,BE199+1))</f>
        <v>0</v>
      </c>
      <c r="BG199" s="184">
        <f>IF(BG200&lt;[2]Assumptions!$AB$7,0,IF(BG200=[2]Assumptions!$AB$7,1,BF199+1))</f>
        <v>0</v>
      </c>
      <c r="BH199" s="184">
        <f>IF(BH200&lt;[2]Assumptions!$AB$7,0,IF(BH200=[2]Assumptions!$AB$7,1,BG199+1))</f>
        <v>0</v>
      </c>
      <c r="BI199" s="184">
        <f>IF(BI200&lt;[2]Assumptions!$AB$7,0,IF(BI200=[2]Assumptions!$AB$7,1,BH199+1))</f>
        <v>0</v>
      </c>
      <c r="BJ199" s="184">
        <f>IF(BJ200&lt;[2]Assumptions!$AB$7,0,IF(BJ200=[2]Assumptions!$AB$7,1,BI199+1))</f>
        <v>0</v>
      </c>
      <c r="BK199" s="184">
        <f>IF(BK200&lt;[2]Assumptions!$AB$7,0,IF(BK200=[2]Assumptions!$AB$7,1,BJ199+1))</f>
        <v>0</v>
      </c>
      <c r="BL199" s="184">
        <f>IF(BL200&lt;[2]Assumptions!$AB$7,0,IF(BL200=[2]Assumptions!$AB$7,1,BK199+1))</f>
        <v>0</v>
      </c>
      <c r="BM199" s="184">
        <f>IF(BM200&lt;[2]Assumptions!$AB$7,0,IF(BM200=[2]Assumptions!$AB$7,1,BL199+1))</f>
        <v>0</v>
      </c>
      <c r="BN199" s="184">
        <f>IF(BN200&lt;[2]Assumptions!$AB$7,0,IF(BN200=[2]Assumptions!$AB$7,1,BM199+1))</f>
        <v>0</v>
      </c>
      <c r="BO199" s="184">
        <f>IF(BO200&lt;[2]Assumptions!$AB$7,0,IF(BO200=[2]Assumptions!$AB$7,1,BN199+1))</f>
        <v>0</v>
      </c>
      <c r="BP199" s="184">
        <f>IF(BP200&lt;[2]Assumptions!$AB$7,0,IF(BP200=[2]Assumptions!$AB$7,1,BO199+1))</f>
        <v>0</v>
      </c>
      <c r="BQ199" s="184">
        <f>IF(BQ200&lt;[2]Assumptions!$AB$7,0,IF(BQ200=[2]Assumptions!$AB$7,1,BP199+1))</f>
        <v>0</v>
      </c>
      <c r="BR199" s="184">
        <f>IF(BR200&lt;[2]Assumptions!$AB$7,0,IF(BR200=[2]Assumptions!$AB$7,1,BQ199+1))</f>
        <v>1</v>
      </c>
      <c r="BS199" s="184">
        <f>IF(BS200&lt;[2]Assumptions!$AB$7,0,IF(BS200=[2]Assumptions!$AB$7,1,BR199+1))</f>
        <v>2</v>
      </c>
      <c r="BT199" s="184">
        <f>IF(BT200&lt;[2]Assumptions!$AB$7,0,IF(BT200=[2]Assumptions!$AB$7,1,BS199+1))</f>
        <v>3</v>
      </c>
      <c r="BU199" s="184">
        <f>IF(BU200&lt;[2]Assumptions!$AB$7,0,IF(BU200=[2]Assumptions!$AB$7,1,BT199+1))</f>
        <v>4</v>
      </c>
      <c r="BV199" s="184">
        <f>IF(BV200&lt;[2]Assumptions!$AB$7,0,IF(BV200=[2]Assumptions!$AB$7,1,BU199+1))</f>
        <v>5</v>
      </c>
      <c r="BW199" s="184">
        <f>IF(BW200&lt;[2]Assumptions!$AB$7,0,IF(BW200=[2]Assumptions!$AB$7,1,BV199+1))</f>
        <v>6</v>
      </c>
      <c r="BX199" s="184">
        <f>IF(BX200&lt;[2]Assumptions!$AB$7,0,IF(BX200=[2]Assumptions!$AB$7,1,BW199+1))</f>
        <v>7</v>
      </c>
      <c r="BY199" s="184">
        <f>IF(BY200&lt;[2]Assumptions!$AB$7,0,IF(BY200=[2]Assumptions!$AB$7,1,BX199+1))</f>
        <v>8</v>
      </c>
      <c r="BZ199" s="184">
        <f>IF(BZ200&lt;[2]Assumptions!$AB$7,0,IF(BZ200=[2]Assumptions!$AB$7,1,BY199+1))</f>
        <v>9</v>
      </c>
      <c r="CA199" s="184">
        <f>IF(CA200&lt;[2]Assumptions!$AB$7,0,IF(CA200=[2]Assumptions!$AB$7,1,BZ199+1))</f>
        <v>10</v>
      </c>
      <c r="CB199" s="184">
        <f>IF(CB200&lt;[2]Assumptions!$AB$7,0,IF(CB200=[2]Assumptions!$AB$7,1,CA199+1))</f>
        <v>11</v>
      </c>
      <c r="CC199" s="184">
        <f>IF(CC200&lt;[2]Assumptions!$AB$7,0,IF(CC200=[2]Assumptions!$AB$7,1,CB199+1))</f>
        <v>12</v>
      </c>
      <c r="CD199" s="184">
        <f>IF(CD200&lt;[2]Assumptions!$AB$7,0,IF(CD200=[2]Assumptions!$AB$7,1,CC199+1))</f>
        <v>13</v>
      </c>
      <c r="CE199" s="184">
        <f>IF(CE200&lt;[2]Assumptions!$AB$7,0,IF(CE200=[2]Assumptions!$AB$7,1,CD199+1))</f>
        <v>14</v>
      </c>
      <c r="CF199" s="184">
        <f>IF(CF200&lt;[2]Assumptions!$AB$7,0,IF(CF200=[2]Assumptions!$AB$7,1,CE199+1))</f>
        <v>15</v>
      </c>
      <c r="CG199" s="184">
        <f>IF(CG200&lt;[2]Assumptions!$AB$7,0,IF(CG200=[2]Assumptions!$AB$7,1,CF199+1))</f>
        <v>16</v>
      </c>
      <c r="CH199" s="184">
        <f>IF(CH200&lt;[2]Assumptions!$AB$7,0,IF(CH200=[2]Assumptions!$AB$7,1,CG199+1))</f>
        <v>17</v>
      </c>
      <c r="CI199" s="184">
        <f>IF(CI200&lt;[2]Assumptions!$AB$7,0,IF(CI200=[2]Assumptions!$AB$7,1,CH199+1))</f>
        <v>18</v>
      </c>
      <c r="CJ199" s="184">
        <f>IF(CJ200&lt;[2]Assumptions!$AB$7,0,IF(CJ200=[2]Assumptions!$AB$7,1,CI199+1))</f>
        <v>19</v>
      </c>
      <c r="CK199" s="184">
        <f>IF(CK200&lt;[2]Assumptions!$AB$7,0,IF(CK200=[2]Assumptions!$AB$7,1,CJ199+1))</f>
        <v>20</v>
      </c>
      <c r="CL199" s="184">
        <f>IF(CL200&lt;[2]Assumptions!$AB$7,0,IF(CL200=[2]Assumptions!$AB$7,1,CK199+1))</f>
        <v>21</v>
      </c>
      <c r="CM199" s="184">
        <f>IF(CM200&lt;[2]Assumptions!$AB$7,0,IF(CM200=[2]Assumptions!$AB$7,1,CL199+1))</f>
        <v>22</v>
      </c>
      <c r="CN199" s="184">
        <f>IF(CN200&lt;[2]Assumptions!$AB$7,0,IF(CN200=[2]Assumptions!$AB$7,1,CM199+1))</f>
        <v>23</v>
      </c>
      <c r="CO199" s="184">
        <f>IF(CO200&lt;[2]Assumptions!$AB$7,0,IF(CO200=[2]Assumptions!$AB$7,1,CN199+1))</f>
        <v>24</v>
      </c>
      <c r="CP199" s="184">
        <f>IF(CP200&lt;[2]Assumptions!$AB$7,0,IF(CP200=[2]Assumptions!$AB$7,1,CO199+1))</f>
        <v>25</v>
      </c>
      <c r="CQ199" s="184">
        <f>IF(CQ200&lt;[2]Assumptions!$AB$7,0,IF(CQ200=[2]Assumptions!$AB$7,1,CP199+1))</f>
        <v>26</v>
      </c>
      <c r="CR199" s="184">
        <f>IF(CR200&lt;[2]Assumptions!$AB$7,0,IF(CR200=[2]Assumptions!$AB$7,1,CQ199+1))</f>
        <v>27</v>
      </c>
      <c r="CS199" s="184">
        <f>IF(CS200&lt;[2]Assumptions!$AB$7,0,IF(CS200=[2]Assumptions!$AB$7,1,CR199+1))</f>
        <v>28</v>
      </c>
      <c r="CT199" s="184">
        <f>IF(CT200&lt;[2]Assumptions!$AB$7,0,IF(CT200=[2]Assumptions!$AB$7,1,CS199+1))</f>
        <v>29</v>
      </c>
      <c r="CU199" s="184">
        <f>IF(CU200&lt;[2]Assumptions!$AB$7,0,IF(CU200=[2]Assumptions!$AB$7,1,CT199+1))</f>
        <v>30</v>
      </c>
      <c r="CV199" s="184">
        <f>IF(CV200&lt;[2]Assumptions!$AB$7,0,IF(CV200=[2]Assumptions!$AB$7,1,CU199+1))</f>
        <v>31</v>
      </c>
      <c r="CW199" s="184">
        <f>IF(CW200&lt;[2]Assumptions!$AB$7,0,IF(CW200=[2]Assumptions!$AB$7,1,CV199+1))</f>
        <v>32</v>
      </c>
      <c r="CX199" s="184">
        <f>IF(CX200&lt;[2]Assumptions!$AB$7,0,IF(CX200=[2]Assumptions!$AB$7,1,CW199+1))</f>
        <v>33</v>
      </c>
      <c r="CY199" s="184">
        <f>IF(CY200&lt;[2]Assumptions!$AB$7,0,IF(CY200=[2]Assumptions!$AB$7,1,CX199+1))</f>
        <v>34</v>
      </c>
      <c r="CZ199" s="184">
        <f>IF(CZ200&lt;[2]Assumptions!$AB$7,0,IF(CZ200=[2]Assumptions!$AB$7,1,CY199+1))</f>
        <v>35</v>
      </c>
      <c r="DA199" s="184">
        <f>IF(DA200&lt;[2]Assumptions!$AB$7,0,IF(DA200=[2]Assumptions!$AB$7,1,CZ199+1))</f>
        <v>36</v>
      </c>
      <c r="DB199" s="184">
        <f>IF(DB200&lt;[2]Assumptions!$AB$7,0,IF(DB200=[2]Assumptions!$AB$7,1,DA199+1))</f>
        <v>37</v>
      </c>
      <c r="DC199" s="184">
        <f>IF(DC200&lt;[2]Assumptions!$AB$7,0,IF(DC200=[2]Assumptions!$AB$7,1,DB199+1))</f>
        <v>38</v>
      </c>
      <c r="DD199" s="184">
        <f>IF(DD200&lt;[2]Assumptions!$AB$7,0,IF(DD200=[2]Assumptions!$AB$7,1,DC199+1))</f>
        <v>39</v>
      </c>
      <c r="DE199" s="184">
        <f>IF(DE200&lt;[2]Assumptions!$AB$7,0,IF(DE200=[2]Assumptions!$AB$7,1,DD199+1))</f>
        <v>40</v>
      </c>
      <c r="DF199" s="184">
        <f>IF(DF200&lt;[2]Assumptions!$AB$7,0,IF(DF200=[2]Assumptions!$AB$7,1,DE199+1))</f>
        <v>41</v>
      </c>
      <c r="DG199" s="184">
        <f>IF(DG200&lt;[2]Assumptions!$AB$7,0,IF(DG200=[2]Assumptions!$AB$7,1,DF199+1))</f>
        <v>42</v>
      </c>
      <c r="DH199" s="184">
        <f>IF(DH200&lt;[2]Assumptions!$AB$7,0,IF(DH200=[2]Assumptions!$AB$7,1,DG199+1))</f>
        <v>43</v>
      </c>
      <c r="DI199" s="184">
        <f>IF(DI200&lt;[2]Assumptions!$AB$7,0,IF(DI200=[2]Assumptions!$AB$7,1,DH199+1))</f>
        <v>44</v>
      </c>
      <c r="DJ199" s="184">
        <f>IF(DJ200&lt;[2]Assumptions!$AB$7,0,IF(DJ200=[2]Assumptions!$AB$7,1,DI199+1))</f>
        <v>45</v>
      </c>
      <c r="DK199" s="184">
        <f>IF(DK200&lt;[2]Assumptions!$AB$7,0,IF(DK200=[2]Assumptions!$AB$7,1,DJ199+1))</f>
        <v>46</v>
      </c>
      <c r="DL199" s="184">
        <f>IF(DL200&lt;[2]Assumptions!$AB$7,0,IF(DL200=[2]Assumptions!$AB$7,1,DK199+1))</f>
        <v>47</v>
      </c>
      <c r="DM199" s="184">
        <f>IF(DM200&lt;[2]Assumptions!$AB$7,0,IF(DM200=[2]Assumptions!$AB$7,1,DL199+1))</f>
        <v>48</v>
      </c>
      <c r="DN199" s="184">
        <f>IF(DN200&lt;[2]Assumptions!$AB$7,0,IF(DN200=[2]Assumptions!$AB$7,1,DM199+1))</f>
        <v>49</v>
      </c>
      <c r="DO199" s="184">
        <f>IF(DO200&lt;[2]Assumptions!$AB$7,0,IF(DO200=[2]Assumptions!$AB$7,1,DN199+1))</f>
        <v>50</v>
      </c>
      <c r="DP199" s="184">
        <f>IF(DP200&lt;[2]Assumptions!$AB$7,0,IF(DP200=[2]Assumptions!$AB$7,1,DO199+1))</f>
        <v>51</v>
      </c>
      <c r="DQ199" s="184">
        <f>IF(DQ200&lt;[2]Assumptions!$AB$7,0,IF(DQ200=[2]Assumptions!$AB$7,1,DP199+1))</f>
        <v>52</v>
      </c>
      <c r="DR199" s="184">
        <f>IF(DR200&lt;[2]Assumptions!$AB$7,0,IF(DR200=[2]Assumptions!$AB$7,1,DQ199+1))</f>
        <v>53</v>
      </c>
      <c r="DS199" s="184">
        <f>IF(DS200&lt;[2]Assumptions!$AB$7,0,IF(DS200=[2]Assumptions!$AB$7,1,DR199+1))</f>
        <v>54</v>
      </c>
      <c r="DT199" s="184">
        <f>IF(DT200&lt;[2]Assumptions!$AB$7,0,IF(DT200=[2]Assumptions!$AB$7,1,DS199+1))</f>
        <v>55</v>
      </c>
      <c r="DU199" s="184">
        <f>IF(DU200&lt;[2]Assumptions!$AB$7,0,IF(DU200=[2]Assumptions!$AB$7,1,DT199+1))</f>
        <v>56</v>
      </c>
      <c r="DV199" s="184">
        <f>IF(DV200&lt;[2]Assumptions!$AB$7,0,IF(DV200=[2]Assumptions!$AB$7,1,DU199+1))</f>
        <v>57</v>
      </c>
      <c r="DW199" s="184">
        <f>IF(DW200&lt;[2]Assumptions!$AB$7,0,IF(DW200=[2]Assumptions!$AB$7,1,DV199+1))</f>
        <v>58</v>
      </c>
      <c r="DX199" s="184">
        <f>IF(DX200&lt;[2]Assumptions!$AB$7,0,IF(DX200=[2]Assumptions!$AB$7,1,DW199+1))</f>
        <v>59</v>
      </c>
      <c r="DY199" s="184">
        <f>IF(DY200&lt;[2]Assumptions!$AB$7,0,IF(DY200=[2]Assumptions!$AB$7,1,DX199+1))</f>
        <v>60</v>
      </c>
      <c r="DZ199" s="184">
        <f>IF(DZ200&lt;[2]Assumptions!$AB$7,0,IF(DZ200=[2]Assumptions!$AB$7,1,DY199+1))</f>
        <v>61</v>
      </c>
      <c r="EA199" s="184">
        <f>IF(EA200&lt;[2]Assumptions!$AB$7,0,IF(EA200=[2]Assumptions!$AB$7,1,DZ199+1))</f>
        <v>62</v>
      </c>
      <c r="EB199" s="184">
        <f>IF(EB200&lt;[2]Assumptions!$AB$7,0,IF(EB200=[2]Assumptions!$AB$7,1,EA199+1))</f>
        <v>63</v>
      </c>
      <c r="EC199" s="184">
        <f>IF(EC200&lt;[2]Assumptions!$AB$7,0,IF(EC200=[2]Assumptions!$AB$7,1,EB199+1))</f>
        <v>64</v>
      </c>
      <c r="ED199" s="184">
        <f>IF(ED200&lt;[2]Assumptions!$AB$7,0,IF(ED200=[2]Assumptions!$AB$7,1,EC199+1))</f>
        <v>65</v>
      </c>
      <c r="EE199" s="184">
        <f>IF(EE200&lt;[2]Assumptions!$AB$7,0,IF(EE200=[2]Assumptions!$AB$7,1,ED199+1))</f>
        <v>66</v>
      </c>
      <c r="EF199" s="184">
        <f>IF(EF200&lt;[2]Assumptions!$AB$7,0,IF(EF200=[2]Assumptions!$AB$7,1,EE199+1))</f>
        <v>67</v>
      </c>
      <c r="EG199" s="184">
        <f>IF(EG200&lt;[2]Assumptions!$AB$7,0,IF(EG200=[2]Assumptions!$AB$7,1,EF199+1))</f>
        <v>68</v>
      </c>
      <c r="EH199" s="184">
        <f>IF(EH200&lt;[2]Assumptions!$AB$7,0,IF(EH200=[2]Assumptions!$AB$7,1,EG199+1))</f>
        <v>69</v>
      </c>
      <c r="EI199" s="184">
        <f>IF(EI200&lt;[2]Assumptions!$AB$7,0,IF(EI200=[2]Assumptions!$AB$7,1,EH199+1))</f>
        <v>70</v>
      </c>
      <c r="EJ199" s="184">
        <f>IF(EJ200&lt;[2]Assumptions!$AB$7,0,IF(EJ200=[2]Assumptions!$AB$7,1,EI199+1))</f>
        <v>71</v>
      </c>
      <c r="EK199" s="184">
        <f>IF(EK200&lt;[2]Assumptions!$AB$7,0,IF(EK200=[2]Assumptions!$AB$7,1,EJ199+1))</f>
        <v>72</v>
      </c>
      <c r="EL199" s="184">
        <f>IF(EL200&lt;[2]Assumptions!$AB$7,0,IF(EL200=[2]Assumptions!$AB$7,1,EK199+1))</f>
        <v>73</v>
      </c>
      <c r="EM199" s="184">
        <f>IF(EM200&lt;[2]Assumptions!$AB$7,0,IF(EM200=[2]Assumptions!$AB$7,1,EL199+1))</f>
        <v>74</v>
      </c>
      <c r="EN199" s="184">
        <f>IF(EN200&lt;[2]Assumptions!$AB$7,0,IF(EN200=[2]Assumptions!$AB$7,1,EM199+1))</f>
        <v>75</v>
      </c>
      <c r="EO199" s="184">
        <f>IF(EO200&lt;[2]Assumptions!$AB$7,0,IF(EO200=[2]Assumptions!$AB$7,1,EN199+1))</f>
        <v>76</v>
      </c>
      <c r="EP199" s="184">
        <f>IF(EP200&lt;[2]Assumptions!$AB$7,0,IF(EP200=[2]Assumptions!$AB$7,1,EO199+1))</f>
        <v>77</v>
      </c>
      <c r="EQ199" s="184">
        <f>IF(EQ200&lt;[2]Assumptions!$AB$7,0,IF(EQ200=[2]Assumptions!$AB$7,1,EP199+1))</f>
        <v>78</v>
      </c>
      <c r="ER199" s="184">
        <f>IF(ER200&lt;[2]Assumptions!$AB$7,0,IF(ER200=[2]Assumptions!$AB$7,1,EQ199+1))</f>
        <v>79</v>
      </c>
      <c r="ES199" s="184">
        <f>IF(ES200&lt;[2]Assumptions!$AB$7,0,IF(ES200=[2]Assumptions!$AB$7,1,ER199+1))</f>
        <v>80</v>
      </c>
      <c r="ET199" s="184">
        <f>IF(ET200&lt;[2]Assumptions!$AB$7,0,IF(ET200=[2]Assumptions!$AB$7,1,ES199+1))</f>
        <v>81</v>
      </c>
      <c r="EU199" s="184">
        <f>IF(EU200&lt;[2]Assumptions!$AB$7,0,IF(EU200=[2]Assumptions!$AB$7,1,ET199+1))</f>
        <v>82</v>
      </c>
      <c r="EV199" s="184">
        <f>IF(EV200&lt;[2]Assumptions!$AB$7,0,IF(EV200=[2]Assumptions!$AB$7,1,EU199+1))</f>
        <v>83</v>
      </c>
      <c r="EW199" s="184">
        <f>IF(EW200&lt;[2]Assumptions!$AB$7,0,IF(EW200=[2]Assumptions!$AB$7,1,EV199+1))</f>
        <v>84</v>
      </c>
      <c r="EX199" s="184">
        <f>IF(EX200&lt;[2]Assumptions!$AB$7,0,IF(EX200=[2]Assumptions!$AB$7,1,EW199+1))</f>
        <v>85</v>
      </c>
      <c r="EY199" s="184">
        <f>IF(EY200&lt;[2]Assumptions!$AB$7,0,IF(EY200=[2]Assumptions!$AB$7,1,EX199+1))</f>
        <v>86</v>
      </c>
      <c r="EZ199" s="184">
        <f>IF(EZ200&lt;[2]Assumptions!$AB$7,0,IF(EZ200=[2]Assumptions!$AB$7,1,EY199+1))</f>
        <v>87</v>
      </c>
      <c r="FA199" s="184">
        <f>IF(FA200&lt;[2]Assumptions!$AB$7,0,IF(FA200=[2]Assumptions!$AB$7,1,EZ199+1))</f>
        <v>88</v>
      </c>
      <c r="FB199" s="184">
        <f>IF(FB200&lt;[2]Assumptions!$AB$7,0,IF(FB200=[2]Assumptions!$AB$7,1,FA199+1))</f>
        <v>89</v>
      </c>
      <c r="FC199" s="184">
        <f>IF(FC200&lt;[2]Assumptions!$AB$7,0,IF(FC200=[2]Assumptions!$AB$7,1,FB199+1))</f>
        <v>90</v>
      </c>
      <c r="FD199" s="184">
        <f>IF(FD200&lt;[2]Assumptions!$AB$7,0,IF(FD200=[2]Assumptions!$AB$7,1,FC199+1))</f>
        <v>91</v>
      </c>
      <c r="FE199" s="184">
        <f>IF(FE200&lt;[2]Assumptions!$AB$7,0,IF(FE200=[2]Assumptions!$AB$7,1,FD199+1))</f>
        <v>92</v>
      </c>
      <c r="FF199" s="184">
        <f>IF(FF200&lt;[2]Assumptions!$AB$7,0,IF(FF200=[2]Assumptions!$AB$7,1,FE199+1))</f>
        <v>93</v>
      </c>
      <c r="FG199" s="184">
        <f>IF(FG200&lt;[2]Assumptions!$AB$7,0,IF(FG200=[2]Assumptions!$AB$7,1,FF199+1))</f>
        <v>94</v>
      </c>
      <c r="FH199" s="184">
        <f>IF(FH200&lt;[2]Assumptions!$AB$7,0,IF(FH200=[2]Assumptions!$AB$7,1,FG199+1))</f>
        <v>95</v>
      </c>
      <c r="FI199" s="184">
        <f>IF(FI200&lt;[2]Assumptions!$AB$7,0,IF(FI200=[2]Assumptions!$AB$7,1,FH199+1))</f>
        <v>96</v>
      </c>
      <c r="FJ199" s="184">
        <f>IF(FJ200&lt;[2]Assumptions!$AB$7,0,IF(FJ200=[2]Assumptions!$AB$7,1,FI199+1))</f>
        <v>97</v>
      </c>
      <c r="FK199" s="184">
        <f>IF(FK200&lt;[2]Assumptions!$AB$7,0,IF(FK200=[2]Assumptions!$AB$7,1,FJ199+1))</f>
        <v>98</v>
      </c>
      <c r="FL199" s="184">
        <f>IF(FL200&lt;[2]Assumptions!$AB$7,0,IF(FL200=[2]Assumptions!$AB$7,1,FK199+1))</f>
        <v>99</v>
      </c>
      <c r="FM199" s="184">
        <f>IF(FM200&lt;[2]Assumptions!$AB$7,0,IF(FM200=[2]Assumptions!$AB$7,1,FL199+1))</f>
        <v>100</v>
      </c>
      <c r="FN199" s="184">
        <f>IF(FN200&lt;[2]Assumptions!$AB$7,0,IF(FN200=[2]Assumptions!$AB$7,1,FM199+1))</f>
        <v>101</v>
      </c>
    </row>
    <row r="200" spans="1:16384">
      <c r="E200" s="154">
        <f t="shared" ref="E200:AJ200" si="89">E37</f>
        <v>42186</v>
      </c>
      <c r="F200" s="154">
        <f t="shared" si="89"/>
        <v>42217</v>
      </c>
      <c r="G200" s="154">
        <f t="shared" si="89"/>
        <v>42248</v>
      </c>
      <c r="H200" s="154">
        <f t="shared" si="89"/>
        <v>42278</v>
      </c>
      <c r="I200" s="154">
        <f t="shared" si="89"/>
        <v>42309</v>
      </c>
      <c r="J200" s="154">
        <f t="shared" si="89"/>
        <v>42339</v>
      </c>
      <c r="K200" s="154">
        <f t="shared" si="89"/>
        <v>42370</v>
      </c>
      <c r="L200" s="154">
        <f t="shared" si="89"/>
        <v>42401</v>
      </c>
      <c r="M200" s="154">
        <f t="shared" si="89"/>
        <v>42430</v>
      </c>
      <c r="N200" s="154">
        <f t="shared" si="89"/>
        <v>42461</v>
      </c>
      <c r="O200" s="154">
        <f t="shared" si="89"/>
        <v>42491</v>
      </c>
      <c r="P200" s="154">
        <f t="shared" si="89"/>
        <v>42522</v>
      </c>
      <c r="Q200" s="154">
        <f t="shared" si="89"/>
        <v>42552</v>
      </c>
      <c r="R200" s="154">
        <f t="shared" si="89"/>
        <v>42583</v>
      </c>
      <c r="S200" s="154">
        <f t="shared" si="89"/>
        <v>42614</v>
      </c>
      <c r="T200" s="154">
        <f t="shared" si="89"/>
        <v>42644</v>
      </c>
      <c r="U200" s="154">
        <f t="shared" si="89"/>
        <v>42675</v>
      </c>
      <c r="V200" s="154">
        <f t="shared" si="89"/>
        <v>42705</v>
      </c>
      <c r="W200" s="154">
        <f t="shared" si="89"/>
        <v>42736</v>
      </c>
      <c r="X200" s="154">
        <f t="shared" si="89"/>
        <v>42767</v>
      </c>
      <c r="Y200" s="154">
        <f t="shared" si="89"/>
        <v>42795</v>
      </c>
      <c r="Z200" s="154">
        <f t="shared" si="89"/>
        <v>42826</v>
      </c>
      <c r="AA200" s="154">
        <f t="shared" si="89"/>
        <v>42856</v>
      </c>
      <c r="AB200" s="154">
        <f t="shared" si="89"/>
        <v>42887</v>
      </c>
      <c r="AC200" s="154">
        <f t="shared" si="89"/>
        <v>42917</v>
      </c>
      <c r="AD200" s="154">
        <f t="shared" si="89"/>
        <v>42948</v>
      </c>
      <c r="AE200" s="154">
        <f t="shared" si="89"/>
        <v>42979</v>
      </c>
      <c r="AF200" s="154">
        <f t="shared" si="89"/>
        <v>43009</v>
      </c>
      <c r="AG200" s="154">
        <f t="shared" si="89"/>
        <v>43040</v>
      </c>
      <c r="AH200" s="154">
        <f t="shared" si="89"/>
        <v>43070</v>
      </c>
      <c r="AI200" s="154">
        <f t="shared" si="89"/>
        <v>43101</v>
      </c>
      <c r="AJ200" s="154">
        <f t="shared" si="89"/>
        <v>43132</v>
      </c>
      <c r="AK200" s="154">
        <f t="shared" ref="AK200:BP200" si="90">AK37</f>
        <v>43160</v>
      </c>
      <c r="AL200" s="154">
        <f t="shared" si="90"/>
        <v>43191</v>
      </c>
      <c r="AM200" s="154">
        <f t="shared" si="90"/>
        <v>43221</v>
      </c>
      <c r="AN200" s="154">
        <f t="shared" si="90"/>
        <v>43252</v>
      </c>
      <c r="AO200" s="154">
        <f t="shared" si="90"/>
        <v>43282</v>
      </c>
      <c r="AP200" s="154">
        <f t="shared" si="90"/>
        <v>43313</v>
      </c>
      <c r="AQ200" s="154">
        <f t="shared" si="90"/>
        <v>43344</v>
      </c>
      <c r="AR200" s="154">
        <f t="shared" si="90"/>
        <v>43374</v>
      </c>
      <c r="AS200" s="154">
        <f t="shared" si="90"/>
        <v>43405</v>
      </c>
      <c r="AT200" s="154">
        <f t="shared" si="90"/>
        <v>43435</v>
      </c>
      <c r="AU200" s="154">
        <f t="shared" si="90"/>
        <v>43466</v>
      </c>
      <c r="AV200" s="154">
        <f t="shared" si="90"/>
        <v>43497</v>
      </c>
      <c r="AW200" s="154">
        <f t="shared" si="90"/>
        <v>43525</v>
      </c>
      <c r="AX200" s="154">
        <f t="shared" si="90"/>
        <v>43556</v>
      </c>
      <c r="AY200" s="154">
        <f t="shared" si="90"/>
        <v>43586</v>
      </c>
      <c r="AZ200" s="154">
        <f t="shared" si="90"/>
        <v>43617</v>
      </c>
      <c r="BA200" s="154">
        <f t="shared" si="90"/>
        <v>43647</v>
      </c>
      <c r="BB200" s="154">
        <f t="shared" si="90"/>
        <v>43678</v>
      </c>
      <c r="BC200" s="154">
        <f t="shared" si="90"/>
        <v>43709</v>
      </c>
      <c r="BD200" s="154">
        <f t="shared" si="90"/>
        <v>43739</v>
      </c>
      <c r="BE200" s="154">
        <f t="shared" si="90"/>
        <v>43770</v>
      </c>
      <c r="BF200" s="154">
        <f t="shared" si="90"/>
        <v>43800</v>
      </c>
      <c r="BG200" s="154">
        <f t="shared" si="90"/>
        <v>43831</v>
      </c>
      <c r="BH200" s="154">
        <f t="shared" si="90"/>
        <v>43862</v>
      </c>
      <c r="BI200" s="154">
        <f t="shared" si="90"/>
        <v>43891</v>
      </c>
      <c r="BJ200" s="154">
        <f t="shared" si="90"/>
        <v>43922</v>
      </c>
      <c r="BK200" s="154">
        <f t="shared" si="90"/>
        <v>43952</v>
      </c>
      <c r="BL200" s="154">
        <f t="shared" si="90"/>
        <v>43983</v>
      </c>
      <c r="BM200" s="154">
        <f t="shared" si="90"/>
        <v>44013</v>
      </c>
      <c r="BN200" s="154">
        <f t="shared" si="90"/>
        <v>44044</v>
      </c>
      <c r="BO200" s="154">
        <f t="shared" si="90"/>
        <v>44075</v>
      </c>
      <c r="BP200" s="154">
        <f t="shared" si="90"/>
        <v>44105</v>
      </c>
      <c r="BQ200" s="154">
        <f t="shared" ref="BQ200:CV200" si="91">BQ37</f>
        <v>44136</v>
      </c>
      <c r="BR200" s="154">
        <f t="shared" si="91"/>
        <v>44166</v>
      </c>
      <c r="BS200" s="154">
        <f t="shared" si="91"/>
        <v>44197</v>
      </c>
      <c r="BT200" s="154">
        <f t="shared" si="91"/>
        <v>44228</v>
      </c>
      <c r="BU200" s="154">
        <f t="shared" si="91"/>
        <v>44256</v>
      </c>
      <c r="BV200" s="154">
        <f t="shared" si="91"/>
        <v>44287</v>
      </c>
      <c r="BW200" s="154">
        <f t="shared" si="91"/>
        <v>44317</v>
      </c>
      <c r="BX200" s="154">
        <f t="shared" si="91"/>
        <v>44348</v>
      </c>
      <c r="BY200" s="154">
        <f t="shared" si="91"/>
        <v>44378</v>
      </c>
      <c r="BZ200" s="154">
        <f t="shared" si="91"/>
        <v>44409</v>
      </c>
      <c r="CA200" s="154">
        <f t="shared" si="91"/>
        <v>44440</v>
      </c>
      <c r="CB200" s="154">
        <f t="shared" si="91"/>
        <v>44470</v>
      </c>
      <c r="CC200" s="154">
        <f t="shared" si="91"/>
        <v>44501</v>
      </c>
      <c r="CD200" s="154">
        <f t="shared" si="91"/>
        <v>44531</v>
      </c>
      <c r="CE200" s="154">
        <f t="shared" si="91"/>
        <v>44562</v>
      </c>
      <c r="CF200" s="154">
        <f t="shared" si="91"/>
        <v>44593</v>
      </c>
      <c r="CG200" s="154">
        <f t="shared" si="91"/>
        <v>44621</v>
      </c>
      <c r="CH200" s="154">
        <f t="shared" si="91"/>
        <v>44652</v>
      </c>
      <c r="CI200" s="154">
        <f t="shared" si="91"/>
        <v>44682</v>
      </c>
      <c r="CJ200" s="154">
        <f t="shared" si="91"/>
        <v>44713</v>
      </c>
      <c r="CK200" s="154">
        <f t="shared" si="91"/>
        <v>44743</v>
      </c>
      <c r="CL200" s="154">
        <f t="shared" si="91"/>
        <v>44774</v>
      </c>
      <c r="CM200" s="154">
        <f t="shared" si="91"/>
        <v>44805</v>
      </c>
      <c r="CN200" s="154">
        <f t="shared" si="91"/>
        <v>44835</v>
      </c>
      <c r="CO200" s="154">
        <f t="shared" si="91"/>
        <v>44866</v>
      </c>
      <c r="CP200" s="154">
        <f t="shared" si="91"/>
        <v>44896</v>
      </c>
      <c r="CQ200" s="154">
        <f t="shared" si="91"/>
        <v>44927</v>
      </c>
      <c r="CR200" s="154">
        <f t="shared" si="91"/>
        <v>44958</v>
      </c>
      <c r="CS200" s="154">
        <f t="shared" si="91"/>
        <v>44986</v>
      </c>
      <c r="CT200" s="154">
        <f t="shared" si="91"/>
        <v>45017</v>
      </c>
      <c r="CU200" s="154">
        <f t="shared" si="91"/>
        <v>45047</v>
      </c>
      <c r="CV200" s="154">
        <f t="shared" si="91"/>
        <v>45078</v>
      </c>
      <c r="CW200" s="154">
        <f t="shared" ref="CW200:EB200" si="92">CW37</f>
        <v>45108</v>
      </c>
      <c r="CX200" s="154">
        <f t="shared" si="92"/>
        <v>45139</v>
      </c>
      <c r="CY200" s="154">
        <f t="shared" si="92"/>
        <v>45170</v>
      </c>
      <c r="CZ200" s="154">
        <f t="shared" si="92"/>
        <v>45200</v>
      </c>
      <c r="DA200" s="154">
        <f t="shared" si="92"/>
        <v>45231</v>
      </c>
      <c r="DB200" s="154">
        <f t="shared" si="92"/>
        <v>45261</v>
      </c>
      <c r="DC200" s="154">
        <f t="shared" si="92"/>
        <v>45292</v>
      </c>
      <c r="DD200" s="154">
        <f t="shared" si="92"/>
        <v>45323</v>
      </c>
      <c r="DE200" s="154">
        <f t="shared" si="92"/>
        <v>45352</v>
      </c>
      <c r="DF200" s="154">
        <f t="shared" si="92"/>
        <v>45383</v>
      </c>
      <c r="DG200" s="154">
        <f t="shared" si="92"/>
        <v>45413</v>
      </c>
      <c r="DH200" s="154">
        <f t="shared" si="92"/>
        <v>45444</v>
      </c>
      <c r="DI200" s="154">
        <f t="shared" si="92"/>
        <v>45474</v>
      </c>
      <c r="DJ200" s="154">
        <f t="shared" si="92"/>
        <v>45505</v>
      </c>
      <c r="DK200" s="154">
        <f t="shared" si="92"/>
        <v>45536</v>
      </c>
      <c r="DL200" s="154">
        <f t="shared" si="92"/>
        <v>45566</v>
      </c>
      <c r="DM200" s="154">
        <f t="shared" si="92"/>
        <v>45597</v>
      </c>
      <c r="DN200" s="154">
        <f t="shared" si="92"/>
        <v>45627</v>
      </c>
      <c r="DO200" s="154">
        <f t="shared" si="92"/>
        <v>45658</v>
      </c>
      <c r="DP200" s="154">
        <f t="shared" si="92"/>
        <v>45689</v>
      </c>
      <c r="DQ200" s="154">
        <f t="shared" si="92"/>
        <v>45717</v>
      </c>
      <c r="DR200" s="154">
        <f t="shared" si="92"/>
        <v>45748</v>
      </c>
      <c r="DS200" s="154">
        <f t="shared" si="92"/>
        <v>45778</v>
      </c>
      <c r="DT200" s="154">
        <f t="shared" si="92"/>
        <v>45809</v>
      </c>
      <c r="DU200" s="154">
        <f t="shared" si="92"/>
        <v>45839</v>
      </c>
      <c r="DV200" s="154">
        <f t="shared" si="92"/>
        <v>45870</v>
      </c>
      <c r="DW200" s="154">
        <f t="shared" si="92"/>
        <v>45901</v>
      </c>
      <c r="DX200" s="154">
        <f t="shared" si="92"/>
        <v>45931</v>
      </c>
      <c r="DY200" s="154">
        <f t="shared" si="92"/>
        <v>45962</v>
      </c>
      <c r="DZ200" s="154">
        <f t="shared" si="92"/>
        <v>45992</v>
      </c>
      <c r="EA200" s="154">
        <f t="shared" si="92"/>
        <v>46023</v>
      </c>
      <c r="EB200" s="154">
        <f t="shared" si="92"/>
        <v>46054</v>
      </c>
      <c r="EC200" s="154">
        <f t="shared" ref="EC200:FH200" si="93">EC37</f>
        <v>46082</v>
      </c>
      <c r="ED200" s="154">
        <f t="shared" si="93"/>
        <v>46113</v>
      </c>
      <c r="EE200" s="154">
        <f t="shared" si="93"/>
        <v>46143</v>
      </c>
      <c r="EF200" s="154">
        <f t="shared" si="93"/>
        <v>46174</v>
      </c>
      <c r="EG200" s="154">
        <f t="shared" si="93"/>
        <v>46204</v>
      </c>
      <c r="EH200" s="154">
        <f t="shared" si="93"/>
        <v>46235</v>
      </c>
      <c r="EI200" s="154">
        <f t="shared" si="93"/>
        <v>46266</v>
      </c>
      <c r="EJ200" s="154">
        <f t="shared" si="93"/>
        <v>46296</v>
      </c>
      <c r="EK200" s="154">
        <f t="shared" si="93"/>
        <v>46327</v>
      </c>
      <c r="EL200" s="154">
        <f t="shared" si="93"/>
        <v>46357</v>
      </c>
      <c r="EM200" s="154">
        <f t="shared" si="93"/>
        <v>46388</v>
      </c>
      <c r="EN200" s="154">
        <f t="shared" si="93"/>
        <v>46419</v>
      </c>
      <c r="EO200" s="154">
        <f t="shared" si="93"/>
        <v>46447</v>
      </c>
      <c r="EP200" s="154">
        <f t="shared" si="93"/>
        <v>46478</v>
      </c>
      <c r="EQ200" s="154">
        <f t="shared" si="93"/>
        <v>46508</v>
      </c>
      <c r="ER200" s="154">
        <f t="shared" si="93"/>
        <v>46539</v>
      </c>
      <c r="ES200" s="154">
        <f t="shared" si="93"/>
        <v>46569</v>
      </c>
      <c r="ET200" s="154">
        <f t="shared" si="93"/>
        <v>46600</v>
      </c>
      <c r="EU200" s="154">
        <f t="shared" si="93"/>
        <v>46631</v>
      </c>
      <c r="EV200" s="154">
        <f t="shared" si="93"/>
        <v>46661</v>
      </c>
      <c r="EW200" s="154">
        <f t="shared" si="93"/>
        <v>46692</v>
      </c>
      <c r="EX200" s="154">
        <f t="shared" si="93"/>
        <v>46722</v>
      </c>
      <c r="EY200" s="154">
        <f t="shared" si="93"/>
        <v>46753</v>
      </c>
      <c r="EZ200" s="154">
        <f t="shared" si="93"/>
        <v>46784</v>
      </c>
      <c r="FA200" s="154">
        <f t="shared" si="93"/>
        <v>46813</v>
      </c>
      <c r="FB200" s="154">
        <f t="shared" si="93"/>
        <v>46844</v>
      </c>
      <c r="FC200" s="154">
        <f t="shared" si="93"/>
        <v>46874</v>
      </c>
      <c r="FD200" s="154">
        <f t="shared" si="93"/>
        <v>46905</v>
      </c>
      <c r="FE200" s="154">
        <f t="shared" si="93"/>
        <v>46935</v>
      </c>
      <c r="FF200" s="154">
        <f t="shared" si="93"/>
        <v>46966</v>
      </c>
      <c r="FG200" s="154">
        <f t="shared" si="93"/>
        <v>46997</v>
      </c>
      <c r="FH200" s="154">
        <f t="shared" si="93"/>
        <v>47027</v>
      </c>
      <c r="FI200" s="154">
        <f t="shared" ref="FI200:FN200" si="94">FI37</f>
        <v>47058</v>
      </c>
      <c r="FJ200" s="154">
        <f t="shared" si="94"/>
        <v>47088</v>
      </c>
      <c r="FK200" s="154">
        <f t="shared" si="94"/>
        <v>47119</v>
      </c>
      <c r="FL200" s="154">
        <f t="shared" si="94"/>
        <v>47150</v>
      </c>
      <c r="FM200" s="154">
        <f t="shared" si="94"/>
        <v>47178</v>
      </c>
      <c r="FN200" s="154">
        <f t="shared" si="94"/>
        <v>47209</v>
      </c>
    </row>
    <row r="201" spans="1:16384">
      <c r="B201" s="184" t="s">
        <v>167</v>
      </c>
      <c r="E201" s="465">
        <f>IF(E200='Capital Structure'!$Q$7,'Capital Structure'!$R$14,0)</f>
        <v>0</v>
      </c>
      <c r="F201" s="465">
        <f>IF(F200='Capital Structure'!$Q$7,'Capital Structure'!$R$14,0)</f>
        <v>0</v>
      </c>
      <c r="G201" s="465">
        <f>IF(G200='Capital Structure'!$Q$7,'Capital Structure'!$R$14,0)</f>
        <v>0</v>
      </c>
      <c r="H201" s="465">
        <f>IF(H200='Capital Structure'!$Q$7,'Capital Structure'!$R$14,0)</f>
        <v>0</v>
      </c>
      <c r="I201" s="465">
        <f>IF(I200='Capital Structure'!$Q$7,'Capital Structure'!$R$14,0)</f>
        <v>0</v>
      </c>
      <c r="J201" s="465">
        <f>IF(J200='Capital Structure'!$Q$7,'Capital Structure'!$R$14,0)</f>
        <v>0</v>
      </c>
      <c r="K201" s="465">
        <f>IF(K200='Capital Structure'!$Q$7,'Capital Structure'!$R$14,0)</f>
        <v>0</v>
      </c>
      <c r="L201" s="465">
        <f>IF(L200='Capital Structure'!$Q$7,'Capital Structure'!$R$14,0)</f>
        <v>0</v>
      </c>
      <c r="M201" s="465">
        <f>IF(M200='Capital Structure'!$Q$7,'Capital Structure'!$R$14,0)</f>
        <v>0</v>
      </c>
      <c r="N201" s="465">
        <f>IF(N200='Capital Structure'!$Q$7,'Capital Structure'!$R$14,0)</f>
        <v>0</v>
      </c>
      <c r="O201" s="465">
        <f>IF(O200='Capital Structure'!$Q$7,'Capital Structure'!$R$14,0)</f>
        <v>0</v>
      </c>
      <c r="P201" s="465">
        <f>IF(P200='Capital Structure'!$Q$7,'Capital Structure'!$R$14,0)</f>
        <v>0</v>
      </c>
      <c r="Q201" s="465">
        <f>IF(Q200='Capital Structure'!$Q$7,'Capital Structure'!$R$14,0)</f>
        <v>0</v>
      </c>
      <c r="R201" s="465">
        <f>IF(R200='Capital Structure'!$Q$7,'Capital Structure'!$R$14,0)</f>
        <v>0</v>
      </c>
      <c r="S201" s="465">
        <f>IF(S200='Capital Structure'!$Q$7,'Capital Structure'!$R$14,0)</f>
        <v>0</v>
      </c>
      <c r="T201" s="465">
        <f>IF(T200='Capital Structure'!$Q$7,'Capital Structure'!$R$14,0)</f>
        <v>0</v>
      </c>
      <c r="U201" s="465">
        <f>IF(U200='Capital Structure'!$Q$7,'Capital Structure'!$R$14,0)</f>
        <v>0</v>
      </c>
      <c r="V201" s="465">
        <f>IF(V200='Capital Structure'!$Q$7,'Capital Structure'!$R$14,0)</f>
        <v>0</v>
      </c>
      <c r="W201" s="465">
        <f>IF(W200='Capital Structure'!$Q$7,'Capital Structure'!$R$14,0)</f>
        <v>0</v>
      </c>
      <c r="X201" s="465">
        <f>IF(X200='Capital Structure'!$Q$7,'Capital Structure'!$R$14,0)</f>
        <v>0</v>
      </c>
      <c r="Y201" s="465">
        <f>IF(Y200='Capital Structure'!$Q$7,'Capital Structure'!$R$14,0)</f>
        <v>0</v>
      </c>
      <c r="Z201" s="465">
        <f>IF(Z200='Capital Structure'!$Q$7,'Capital Structure'!$R$14,0)</f>
        <v>0</v>
      </c>
      <c r="AA201" s="465">
        <f>IF(AA200='Capital Structure'!$Q$7,'Capital Structure'!$R$14,0)</f>
        <v>0</v>
      </c>
      <c r="AB201" s="465">
        <f>IF(AB200='Capital Structure'!$Q$7,'Capital Structure'!$R$14,0)</f>
        <v>0</v>
      </c>
      <c r="AC201" s="465">
        <f>IF(AC200='Capital Structure'!$Q$7,'Capital Structure'!$R$14,0)</f>
        <v>0</v>
      </c>
      <c r="AD201" s="465">
        <f>IF(AD200='Capital Structure'!$Q$7,'Capital Structure'!$R$14,0)</f>
        <v>0</v>
      </c>
      <c r="AE201" s="465">
        <f>IF(AE200='Capital Structure'!$Q$7,'Capital Structure'!$R$14,0)</f>
        <v>0</v>
      </c>
      <c r="AF201" s="465">
        <f>IF(AF200='Capital Structure'!$Q$7,'Capital Structure'!$R$14,0)</f>
        <v>0</v>
      </c>
      <c r="AG201" s="465">
        <f>IF(AG200='Capital Structure'!$Q$7,'Capital Structure'!$R$14,0)</f>
        <v>0</v>
      </c>
      <c r="AH201" s="465">
        <f>IF(AH200='Capital Structure'!$Q$7,'Capital Structure'!$R$14,0)</f>
        <v>0</v>
      </c>
      <c r="AI201" s="465">
        <f>IF(AI200='Capital Structure'!$Q$7,'Capital Structure'!$R$14,0)</f>
        <v>0</v>
      </c>
      <c r="AJ201" s="465">
        <f>IF(AJ200='Capital Structure'!$Q$7,'Capital Structure'!$R$14,0)</f>
        <v>0</v>
      </c>
      <c r="AK201" s="465">
        <f>IF(AK200='Capital Structure'!$Q$7,'Capital Structure'!$R$14,0)</f>
        <v>0</v>
      </c>
      <c r="AL201" s="465">
        <f>IF(AL200='Capital Structure'!$Q$7,'Capital Structure'!$R$14,0)</f>
        <v>0</v>
      </c>
      <c r="AM201" s="465">
        <f>IF(AM200='Capital Structure'!$Q$7,'Capital Structure'!$R$14,0)</f>
        <v>0</v>
      </c>
      <c r="AN201" s="465">
        <f>IF(AN200='Capital Structure'!$Q$7,'Capital Structure'!$R$14,0)</f>
        <v>0</v>
      </c>
      <c r="AO201" s="465">
        <f>IF(AO200='Capital Structure'!$Q$7,'Capital Structure'!$R$14,0)</f>
        <v>0</v>
      </c>
      <c r="AP201" s="465">
        <f>IF(AP200='Capital Structure'!$Q$7,'Capital Structure'!$R$14,0)</f>
        <v>0</v>
      </c>
      <c r="AQ201" s="465">
        <f>IF(AQ200='Capital Structure'!$Q$7,'Capital Structure'!$R$14,0)</f>
        <v>0</v>
      </c>
      <c r="AR201" s="465">
        <f>IF(AR200='Capital Structure'!$Q$7,'Capital Structure'!$R$14,0)</f>
        <v>0</v>
      </c>
      <c r="AS201" s="465">
        <f>IF(AS200='Capital Structure'!$Q$7,'Capital Structure'!$R$14,0)</f>
        <v>0</v>
      </c>
      <c r="AT201" s="465">
        <f>IF(AT200='Capital Structure'!$Q$7,'Capital Structure'!$R$14,0)</f>
        <v>0</v>
      </c>
      <c r="AU201" s="465">
        <f>IF(AU200='Capital Structure'!$Q$7,'Capital Structure'!$R$14,0)</f>
        <v>0</v>
      </c>
      <c r="AV201" s="465">
        <f>IF(AV200='Capital Structure'!$Q$7,'Capital Structure'!$R$14,0)</f>
        <v>0</v>
      </c>
      <c r="AW201" s="465">
        <f>IF(AW200='Capital Structure'!$Q$7,'Capital Structure'!$R$14,0)</f>
        <v>0</v>
      </c>
      <c r="AX201" s="465">
        <f>IF(AX200='Capital Structure'!$Q$7,'Capital Structure'!$R$14,0)</f>
        <v>0</v>
      </c>
      <c r="AY201" s="465">
        <f>IF(AY200='Capital Structure'!$Q$7,'Capital Structure'!$R$14,0)</f>
        <v>0</v>
      </c>
      <c r="AZ201" s="465">
        <f>IF(AZ200='Capital Structure'!$Q$7,'Capital Structure'!$R$14,0)</f>
        <v>0</v>
      </c>
      <c r="BA201" s="465">
        <f>IF(BA200='Capital Structure'!$Q$7,'Capital Structure'!$R$14,0)</f>
        <v>0</v>
      </c>
      <c r="BB201" s="465">
        <f>IF(BB200='Capital Structure'!$Q$7,'Capital Structure'!$R$14,0)</f>
        <v>0</v>
      </c>
      <c r="BC201" s="465">
        <f>IF(BC200='Capital Structure'!$Q$7,'Capital Structure'!$R$14,0)</f>
        <v>0</v>
      </c>
      <c r="BD201" s="465">
        <f>IF(BD200='Capital Structure'!$Q$7,'Capital Structure'!$R$14,0)</f>
        <v>0</v>
      </c>
      <c r="BE201" s="465">
        <f>IF(BE200='Capital Structure'!$Q$7,'Capital Structure'!$R$14,0)</f>
        <v>0</v>
      </c>
      <c r="BF201" s="465">
        <f>IF(BF200='Capital Structure'!$Q$7,'Capital Structure'!$R$14,0)</f>
        <v>0</v>
      </c>
      <c r="BG201" s="465">
        <f>IF(BG200='Capital Structure'!$Q$7,'Capital Structure'!$R$14,0)</f>
        <v>0</v>
      </c>
      <c r="BH201" s="465">
        <f>IF(BH200='Capital Structure'!$Q$7,'Capital Structure'!$R$14,0)</f>
        <v>0</v>
      </c>
      <c r="BI201" s="465">
        <f>IF(BI200='Capital Structure'!$Q$7,'Capital Structure'!$R$14,0)</f>
        <v>0</v>
      </c>
      <c r="BJ201" s="465">
        <f>IF(BJ200='Capital Structure'!$Q$7,'Capital Structure'!$R$14,0)</f>
        <v>0</v>
      </c>
      <c r="BK201" s="465">
        <f>IF(BK200='Capital Structure'!$Q$7,'Capital Structure'!$R$14,0)</f>
        <v>0</v>
      </c>
      <c r="BL201" s="465">
        <f>IF(BL200='Capital Structure'!$Q$7,'Capital Structure'!$R$14,0)</f>
        <v>0</v>
      </c>
      <c r="BM201" s="465">
        <f>IF(BM200='Capital Structure'!$Q$7,'Capital Structure'!$R$14,0)</f>
        <v>0</v>
      </c>
      <c r="BN201" s="465">
        <f>IF(BN200='Capital Structure'!$Q$7,'Capital Structure'!$R$14,0)</f>
        <v>0</v>
      </c>
      <c r="BO201" s="465">
        <f>IF(BO200='Capital Structure'!$Q$7,'Capital Structure'!$R$14,0)</f>
        <v>0</v>
      </c>
      <c r="BP201" s="465">
        <f>IF(BP200='Capital Structure'!$Q$7,'Capital Structure'!$R$14,0)</f>
        <v>0</v>
      </c>
      <c r="BQ201" s="465">
        <f>IF(BQ200='Capital Structure'!$Q$7,'Capital Structure'!$R$14,0)</f>
        <v>0</v>
      </c>
      <c r="BR201" s="465">
        <f>IF(BR200='Capital Structure'!$Q$7,'Capital Structure'!$R$14,0)</f>
        <v>430000000</v>
      </c>
      <c r="BS201" s="465">
        <f>IF(BS200='Capital Structure'!$Q$7,'Capital Structure'!$R$14,0)</f>
        <v>0</v>
      </c>
      <c r="BT201" s="465">
        <f>IF(BT200='Capital Structure'!$Q$7,'Capital Structure'!$R$14,0)</f>
        <v>0</v>
      </c>
      <c r="BU201" s="465">
        <f>IF(BU200='Capital Structure'!$Q$7,'Capital Structure'!$R$14,0)</f>
        <v>0</v>
      </c>
      <c r="BV201" s="465">
        <f>IF(BV200='Capital Structure'!$Q$7,'Capital Structure'!$R$14,0)</f>
        <v>0</v>
      </c>
      <c r="BW201" s="465">
        <f>IF(BW200='Capital Structure'!$Q$7,'Capital Structure'!$R$14,0)</f>
        <v>0</v>
      </c>
      <c r="BX201" s="465">
        <f>IF(BX200='Capital Structure'!$Q$7,'Capital Structure'!$R$14,0)</f>
        <v>0</v>
      </c>
      <c r="BY201" s="465">
        <f>IF(BY200='Capital Structure'!$Q$7,'Capital Structure'!$R$14,0)</f>
        <v>0</v>
      </c>
      <c r="BZ201" s="465">
        <f>IF(BZ200='Capital Structure'!$Q$7,'Capital Structure'!$R$14,0)</f>
        <v>0</v>
      </c>
      <c r="CA201" s="465">
        <f>IF(CA200='Capital Structure'!$Q$7,'Capital Structure'!$R$14,0)</f>
        <v>0</v>
      </c>
      <c r="CB201" s="465">
        <f>IF(CB200='Capital Structure'!$Q$7,'Capital Structure'!$R$14,0)</f>
        <v>0</v>
      </c>
      <c r="CC201" s="465">
        <f>IF(CC200='Capital Structure'!$Q$7,'Capital Structure'!$R$14,0)</f>
        <v>0</v>
      </c>
      <c r="CD201" s="465">
        <f>IF(CD200='Capital Structure'!$Q$7,'Capital Structure'!$R$14,0)</f>
        <v>0</v>
      </c>
      <c r="CE201" s="465">
        <f>IF(CE200='Capital Structure'!$Q$7,'Capital Structure'!$R$14,0)</f>
        <v>0</v>
      </c>
      <c r="CF201" s="465">
        <f>IF(CF200='Capital Structure'!$Q$7,'Capital Structure'!$R$14,0)</f>
        <v>0</v>
      </c>
      <c r="CG201" s="465">
        <f>IF(CG200='Capital Structure'!$Q$7,'Capital Structure'!$R$14,0)</f>
        <v>0</v>
      </c>
      <c r="CH201" s="465">
        <f>IF(CH200='Capital Structure'!$Q$7,'Capital Structure'!$R$14,0)</f>
        <v>0</v>
      </c>
      <c r="CI201" s="465">
        <f>IF(CI200='Capital Structure'!$Q$7,'Capital Structure'!$R$14,0)</f>
        <v>0</v>
      </c>
      <c r="CJ201" s="465">
        <f>IF(CJ200='Capital Structure'!$Q$7,'Capital Structure'!$R$14,0)</f>
        <v>0</v>
      </c>
      <c r="CK201" s="465">
        <f>IF(CK200='Capital Structure'!$Q$7,'Capital Structure'!$R$14,0)</f>
        <v>0</v>
      </c>
      <c r="CL201" s="465">
        <f>IF(CL200='Capital Structure'!$Q$7,'Capital Structure'!$R$14,0)</f>
        <v>0</v>
      </c>
      <c r="CM201" s="465">
        <f>IF(CM200='Capital Structure'!$Q$7,'Capital Structure'!$R$14,0)</f>
        <v>0</v>
      </c>
      <c r="CN201" s="465">
        <f>IF(CN200='Capital Structure'!$Q$7,'Capital Structure'!$R$14,0)</f>
        <v>0</v>
      </c>
      <c r="CO201" s="465">
        <f>IF(CO200='Capital Structure'!$Q$7,'Capital Structure'!$R$14,0)</f>
        <v>0</v>
      </c>
      <c r="CP201" s="465">
        <f>IF(CP200='Capital Structure'!$Q$7,'Capital Structure'!$R$14,0)</f>
        <v>0</v>
      </c>
      <c r="CQ201" s="465">
        <f>IF(CQ200='Capital Structure'!$Q$7,'Capital Structure'!$R$14,0)</f>
        <v>0</v>
      </c>
      <c r="CR201" s="465">
        <f>IF(CR200='Capital Structure'!$Q$7,'Capital Structure'!$R$14,0)</f>
        <v>0</v>
      </c>
      <c r="CS201" s="465">
        <f>IF(CS200='Capital Structure'!$Q$7,'Capital Structure'!$R$14,0)</f>
        <v>0</v>
      </c>
      <c r="CT201" s="465">
        <f>IF(CT200='Capital Structure'!$Q$7,'Capital Structure'!$R$14,0)</f>
        <v>0</v>
      </c>
      <c r="CU201" s="465">
        <f>IF(CU200='Capital Structure'!$Q$7,'Capital Structure'!$R$14,0)</f>
        <v>0</v>
      </c>
      <c r="CV201" s="465">
        <f>IF(CV200='Capital Structure'!$Q$7,'Capital Structure'!$R$14,0)</f>
        <v>0</v>
      </c>
      <c r="CW201" s="465">
        <f>IF(CW200='Capital Structure'!$Q$7,'Capital Structure'!$R$14,0)</f>
        <v>0</v>
      </c>
      <c r="CX201" s="465">
        <f>IF(CX200='Capital Structure'!$Q$7,'Capital Structure'!$R$14,0)</f>
        <v>0</v>
      </c>
      <c r="CY201" s="465">
        <f>IF(CY200='Capital Structure'!$Q$7,'Capital Structure'!$R$14,0)</f>
        <v>0</v>
      </c>
      <c r="CZ201" s="465">
        <f>IF(CZ200='Capital Structure'!$Q$7,'Capital Structure'!$R$14,0)</f>
        <v>0</v>
      </c>
      <c r="DA201" s="465">
        <f>IF(DA200='Capital Structure'!$Q$7,'Capital Structure'!$R$14,0)</f>
        <v>0</v>
      </c>
      <c r="DB201" s="465">
        <f>IF(DB200='Capital Structure'!$Q$7,'Capital Structure'!$R$14,0)</f>
        <v>0</v>
      </c>
      <c r="DC201" s="465">
        <f>IF(DC200='Capital Structure'!$Q$7,'Capital Structure'!$R$14,0)</f>
        <v>0</v>
      </c>
      <c r="DD201" s="465">
        <f>IF(DD200='Capital Structure'!$Q$7,'Capital Structure'!$R$14,0)</f>
        <v>0</v>
      </c>
      <c r="DE201" s="465">
        <f>IF(DE200='Capital Structure'!$Q$7,'Capital Structure'!$R$14,0)</f>
        <v>0</v>
      </c>
      <c r="DF201" s="465">
        <f>IF(DF200='Capital Structure'!$Q$7,'Capital Structure'!$R$14,0)</f>
        <v>0</v>
      </c>
      <c r="DG201" s="465">
        <f>IF(DG200='Capital Structure'!$Q$7,'Capital Structure'!$R$14,0)</f>
        <v>0</v>
      </c>
      <c r="DH201" s="465">
        <f>IF(DH200='Capital Structure'!$Q$7,'Capital Structure'!$R$14,0)</f>
        <v>0</v>
      </c>
      <c r="DI201" s="465">
        <f>IF(DI200='Capital Structure'!$Q$7,'Capital Structure'!$R$14,0)</f>
        <v>0</v>
      </c>
      <c r="DJ201" s="465">
        <f>IF(DJ200='Capital Structure'!$Q$7,'Capital Structure'!$R$14,0)</f>
        <v>0</v>
      </c>
      <c r="DK201" s="465">
        <f>IF(DK200='Capital Structure'!$Q$7,'Capital Structure'!$R$14,0)</f>
        <v>0</v>
      </c>
      <c r="DL201" s="465">
        <f>IF(DL200='Capital Structure'!$Q$7,'Capital Structure'!$R$14,0)</f>
        <v>0</v>
      </c>
      <c r="DM201" s="465">
        <f>IF(DM200='Capital Structure'!$Q$7,'Capital Structure'!$R$14,0)</f>
        <v>0</v>
      </c>
      <c r="DN201" s="465">
        <f>IF(DN200='Capital Structure'!$Q$7,'Capital Structure'!$R$14,0)</f>
        <v>0</v>
      </c>
      <c r="DO201" s="465">
        <f>IF(DO200='Capital Structure'!$Q$7,'Capital Structure'!$R$14,0)</f>
        <v>0</v>
      </c>
      <c r="DP201" s="465">
        <f>IF(DP200='Capital Structure'!$Q$7,'Capital Structure'!$R$14,0)</f>
        <v>0</v>
      </c>
      <c r="DQ201" s="465">
        <f>IF(DQ200='Capital Structure'!$Q$7,'Capital Structure'!$R$14,0)</f>
        <v>0</v>
      </c>
      <c r="DR201" s="465">
        <f>IF(DR200='Capital Structure'!$Q$7,'Capital Structure'!$R$14,0)</f>
        <v>0</v>
      </c>
      <c r="DS201" s="465">
        <f>IF(DS200='Capital Structure'!$Q$7,'Capital Structure'!$R$14,0)</f>
        <v>0</v>
      </c>
      <c r="DT201" s="465">
        <f>IF(DT200='Capital Structure'!$Q$7,'Capital Structure'!$R$14,0)</f>
        <v>0</v>
      </c>
      <c r="DU201" s="465">
        <f>IF(DU200='Capital Structure'!$Q$7,'Capital Structure'!$R$14,0)</f>
        <v>0</v>
      </c>
      <c r="DV201" s="465">
        <f>IF(DV200='Capital Structure'!$Q$7,'Capital Structure'!$R$14,0)</f>
        <v>0</v>
      </c>
      <c r="DW201" s="465">
        <f>IF(DW200='Capital Structure'!$Q$7,'Capital Structure'!$R$14,0)</f>
        <v>0</v>
      </c>
      <c r="DX201" s="465">
        <f>IF(DX200='Capital Structure'!$Q$7,'Capital Structure'!$R$14,0)</f>
        <v>0</v>
      </c>
      <c r="DY201" s="465">
        <f>IF(DY200='Capital Structure'!$Q$7,'Capital Structure'!$R$14,0)</f>
        <v>0</v>
      </c>
      <c r="DZ201" s="465">
        <f>IF(DZ200='Capital Structure'!$Q$7,'Capital Structure'!$R$14,0)</f>
        <v>0</v>
      </c>
      <c r="EA201" s="465">
        <f>IF(EA200='Capital Structure'!$Q$7,'Capital Structure'!$R$14,0)</f>
        <v>0</v>
      </c>
      <c r="EB201" s="465">
        <f>IF(EB200='Capital Structure'!$Q$7,'Capital Structure'!$R$14,0)</f>
        <v>0</v>
      </c>
      <c r="EC201" s="465">
        <f>IF(EC200='Capital Structure'!$Q$7,'Capital Structure'!$R$14,0)</f>
        <v>0</v>
      </c>
      <c r="ED201" s="465">
        <f>IF(ED200='Capital Structure'!$Q$7,'Capital Structure'!$R$14,0)</f>
        <v>0</v>
      </c>
      <c r="EE201" s="465">
        <f>IF(EE200='Capital Structure'!$Q$7,'Capital Structure'!$R$14,0)</f>
        <v>0</v>
      </c>
      <c r="EF201" s="465">
        <f>IF(EF200='Capital Structure'!$Q$7,'Capital Structure'!$R$14,0)</f>
        <v>0</v>
      </c>
      <c r="EG201" s="465">
        <f>IF(EG200='Capital Structure'!$Q$7,'Capital Structure'!$R$14,0)</f>
        <v>0</v>
      </c>
      <c r="EH201" s="465">
        <f>IF(EH200='Capital Structure'!$Q$7,'Capital Structure'!$R$14,0)</f>
        <v>0</v>
      </c>
      <c r="EI201" s="465">
        <f>IF(EI200='Capital Structure'!$Q$7,'Capital Structure'!$R$14,0)</f>
        <v>0</v>
      </c>
      <c r="EJ201" s="465">
        <f>IF(EJ200='Capital Structure'!$Q$7,'Capital Structure'!$R$14,0)</f>
        <v>0</v>
      </c>
      <c r="EK201" s="465">
        <f>IF(EK200='Capital Structure'!$Q$7,'Capital Structure'!$R$14,0)</f>
        <v>0</v>
      </c>
      <c r="EL201" s="465">
        <f>IF(EL200='Capital Structure'!$Q$7,'Capital Structure'!$R$14,0)</f>
        <v>0</v>
      </c>
      <c r="EM201" s="465">
        <f>IF(EM200='Capital Structure'!$Q$7,'Capital Structure'!$R$14,0)</f>
        <v>0</v>
      </c>
      <c r="EN201" s="465">
        <f>IF(EN200='Capital Structure'!$Q$7,'Capital Structure'!$R$14,0)</f>
        <v>0</v>
      </c>
      <c r="EO201" s="465">
        <f>IF(EO200='Capital Structure'!$Q$7,'Capital Structure'!$R$14,0)</f>
        <v>0</v>
      </c>
      <c r="EP201" s="465">
        <f>IF(EP200='Capital Structure'!$Q$7,'Capital Structure'!$R$14,0)</f>
        <v>0</v>
      </c>
      <c r="EQ201" s="465">
        <f>IF(EQ200='Capital Structure'!$Q$7,'Capital Structure'!$R$14,0)</f>
        <v>0</v>
      </c>
      <c r="ER201" s="465">
        <f>IF(ER200='Capital Structure'!$Q$7,'Capital Structure'!$R$14,0)</f>
        <v>0</v>
      </c>
      <c r="ES201" s="465">
        <f>IF(ES200='Capital Structure'!$Q$7,'Capital Structure'!$R$14,0)</f>
        <v>0</v>
      </c>
      <c r="ET201" s="465">
        <f>IF(ET200='Capital Structure'!$Q$7,'Capital Structure'!$R$14,0)</f>
        <v>0</v>
      </c>
      <c r="EU201" s="465">
        <f>IF(EU200='Capital Structure'!$Q$7,'Capital Structure'!$R$14,0)</f>
        <v>0</v>
      </c>
      <c r="EV201" s="465">
        <f>IF(EV200='Capital Structure'!$Q$7,'Capital Structure'!$R$14,0)</f>
        <v>0</v>
      </c>
      <c r="EW201" s="465">
        <f>IF(EW200='Capital Structure'!$Q$7,'Capital Structure'!$R$14,0)</f>
        <v>0</v>
      </c>
      <c r="EX201" s="465">
        <f>IF(EX200='Capital Structure'!$Q$7,'Capital Structure'!$R$14,0)</f>
        <v>0</v>
      </c>
      <c r="EY201" s="465">
        <f>IF(EY200='Capital Structure'!$Q$7,'Capital Structure'!$R$14,0)</f>
        <v>0</v>
      </c>
      <c r="EZ201" s="465">
        <f>IF(EZ200='Capital Structure'!$Q$7,'Capital Structure'!$R$14,0)</f>
        <v>0</v>
      </c>
      <c r="FA201" s="465">
        <f>IF(FA200='Capital Structure'!$Q$7,'Capital Structure'!$R$14,0)</f>
        <v>0</v>
      </c>
      <c r="FB201" s="465">
        <f>IF(FB200='Capital Structure'!$Q$7,'Capital Structure'!$R$14,0)</f>
        <v>0</v>
      </c>
      <c r="FC201" s="465">
        <f>IF(FC200='Capital Structure'!$Q$7,'Capital Structure'!$R$14,0)</f>
        <v>0</v>
      </c>
      <c r="FD201" s="465">
        <f>IF(FD200='Capital Structure'!$Q$7,'Capital Structure'!$R$14,0)</f>
        <v>0</v>
      </c>
      <c r="FE201" s="465">
        <f>IF(FE200='Capital Structure'!$Q$7,'Capital Structure'!$R$14,0)</f>
        <v>0</v>
      </c>
      <c r="FF201" s="465">
        <f>IF(FF200='Capital Structure'!$Q$7,'Capital Structure'!$R$14,0)</f>
        <v>0</v>
      </c>
      <c r="FG201" s="465">
        <f>IF(FG200='Capital Structure'!$Q$7,'Capital Structure'!$R$14,0)</f>
        <v>0</v>
      </c>
      <c r="FH201" s="465">
        <f>IF(FH200='Capital Structure'!$Q$7,'Capital Structure'!$R$14,0)</f>
        <v>0</v>
      </c>
      <c r="FI201" s="465">
        <f>IF(FI200='Capital Structure'!$Q$7,'Capital Structure'!$R$14,0)</f>
        <v>0</v>
      </c>
      <c r="FJ201" s="465">
        <f>IF(FJ200='Capital Structure'!$Q$7,'Capital Structure'!$R$14,0)</f>
        <v>0</v>
      </c>
      <c r="FK201" s="465">
        <f>IF(FK200='Capital Structure'!$Q$7,'Capital Structure'!$R$14,0)</f>
        <v>0</v>
      </c>
      <c r="FL201" s="465">
        <f>IF(FL200='Capital Structure'!$Q$7,'Capital Structure'!$R$14,0)</f>
        <v>0</v>
      </c>
      <c r="FM201" s="465">
        <f>IF(FM200='Capital Structure'!$Q$7,'Capital Structure'!$R$14,0)</f>
        <v>0</v>
      </c>
      <c r="FN201" s="465">
        <f>IF(FN200='Capital Structure'!$Q$7,'Capital Structure'!$R$14,0)</f>
        <v>0</v>
      </c>
    </row>
    <row r="202" spans="1:16384">
      <c r="A202" s="184" t="s">
        <v>173</v>
      </c>
      <c r="B202" s="184" t="s">
        <v>207</v>
      </c>
      <c r="E202" s="465">
        <f>(E204-E205)*'Capital Structure'!$R$16/12</f>
        <v>0</v>
      </c>
      <c r="F202" s="465">
        <f>(F204-F205)*'Capital Structure'!$R$16/12</f>
        <v>0</v>
      </c>
      <c r="G202" s="465">
        <f>(G204-G205)*'Capital Structure'!$R$16/12</f>
        <v>0</v>
      </c>
      <c r="H202" s="465">
        <f>(H204-H205)*'Capital Structure'!$R$16/12</f>
        <v>0</v>
      </c>
      <c r="I202" s="465">
        <f>(I204-I205)*'Capital Structure'!$R$16/12</f>
        <v>0</v>
      </c>
      <c r="J202" s="465">
        <f>(J204-J205)*'Capital Structure'!$R$16/12</f>
        <v>0</v>
      </c>
      <c r="K202" s="465">
        <f>(K204-K205)*'Capital Structure'!$R$16/12</f>
        <v>0</v>
      </c>
      <c r="L202" s="465">
        <f>(L204-L205)*'Capital Structure'!$R$16/12</f>
        <v>0</v>
      </c>
      <c r="M202" s="465">
        <f>(M204-M205)*'Capital Structure'!$R$16/12</f>
        <v>0</v>
      </c>
      <c r="N202" s="465">
        <f>(N204-N205)*'Capital Structure'!$R$16/12</f>
        <v>0</v>
      </c>
      <c r="O202" s="465">
        <f>(O204-O205)*'Capital Structure'!$R$16/12</f>
        <v>0</v>
      </c>
      <c r="P202" s="465">
        <f>(P204-P205)*'Capital Structure'!$R$16/12</f>
        <v>0</v>
      </c>
      <c r="Q202" s="465">
        <f>(Q204-Q205)*'Capital Structure'!$R$16/12</f>
        <v>0</v>
      </c>
      <c r="R202" s="465">
        <f>(R204-R205)*'Capital Structure'!$R$16/12</f>
        <v>0</v>
      </c>
      <c r="S202" s="465">
        <f>(S204-S205)*'Capital Structure'!$R$16/12</f>
        <v>0</v>
      </c>
      <c r="T202" s="465">
        <f>(T204-T205)*'Capital Structure'!$R$16/12</f>
        <v>0</v>
      </c>
      <c r="U202" s="465">
        <f>(U204-U205)*'Capital Structure'!$R$16/12</f>
        <v>0</v>
      </c>
      <c r="V202" s="465">
        <f>(V204-V205)*'Capital Structure'!$R$16/12</f>
        <v>0</v>
      </c>
      <c r="W202" s="465">
        <f>(W204-W205)*'Capital Structure'!$R$16/12</f>
        <v>0</v>
      </c>
      <c r="X202" s="465">
        <f>(X204-X205)*'Capital Structure'!$R$16/12</f>
        <v>0</v>
      </c>
      <c r="Y202" s="465">
        <f>(Y204-Y205)*'Capital Structure'!$R$16/12</f>
        <v>0</v>
      </c>
      <c r="Z202" s="465">
        <f>(Z204-Z205)*'Capital Structure'!$R$16/12</f>
        <v>0</v>
      </c>
      <c r="AA202" s="465">
        <f>(AA204-AA205)*'Capital Structure'!$R$16/12</f>
        <v>0</v>
      </c>
      <c r="AB202" s="465">
        <f>(AB204-AB205)*'Capital Structure'!$R$16/12</f>
        <v>0</v>
      </c>
      <c r="AC202" s="465">
        <f>(AC204-AC205)*'Capital Structure'!$R$16/12</f>
        <v>0</v>
      </c>
      <c r="AD202" s="465">
        <f>(AD204-AD205)*'Capital Structure'!$R$16/12</f>
        <v>0</v>
      </c>
      <c r="AE202" s="465">
        <f>(AE204-AE205)*'Capital Structure'!$R$16/12</f>
        <v>0</v>
      </c>
      <c r="AF202" s="465">
        <f>(AF204-AF205)*'Capital Structure'!$R$16/12</f>
        <v>0</v>
      </c>
      <c r="AG202" s="465">
        <f>(AG204-AG205)*'Capital Structure'!$R$16/12</f>
        <v>0</v>
      </c>
      <c r="AH202" s="465">
        <f>(AH204-AH205)*'Capital Structure'!$R$16/12</f>
        <v>0</v>
      </c>
      <c r="AI202" s="465">
        <f>(AI204-AI205)*'Capital Structure'!$R$16/12</f>
        <v>0</v>
      </c>
      <c r="AJ202" s="465">
        <f>(AJ204-AJ205)*'Capital Structure'!$R$16/12</f>
        <v>0</v>
      </c>
      <c r="AK202" s="465">
        <f>(AK204-AK205)*'Capital Structure'!$R$16/12</f>
        <v>0</v>
      </c>
      <c r="AL202" s="465">
        <f>(AL204-AL205)*'Capital Structure'!$R$16/12</f>
        <v>0</v>
      </c>
      <c r="AM202" s="465">
        <f>(AM204-AM205)*'Capital Structure'!$R$16/12</f>
        <v>0</v>
      </c>
      <c r="AN202" s="465">
        <f>(AN204-AN205)*'Capital Structure'!$R$16/12</f>
        <v>0</v>
      </c>
      <c r="AO202" s="465">
        <f>(AO204-AO205)*'Capital Structure'!$R$16/12</f>
        <v>0</v>
      </c>
      <c r="AP202" s="465">
        <f>(AP204-AP205)*'Capital Structure'!$R$16/12</f>
        <v>0</v>
      </c>
      <c r="AQ202" s="465">
        <f>(AQ204-AQ205)*'Capital Structure'!$R$16/12</f>
        <v>0</v>
      </c>
      <c r="AR202" s="465">
        <f>(AR204-AR205)*'Capital Structure'!$R$16/12</f>
        <v>0</v>
      </c>
      <c r="AS202" s="465">
        <f>(AS204-AS205)*'Capital Structure'!$R$16/12</f>
        <v>0</v>
      </c>
      <c r="AT202" s="465">
        <f>(AT204-AT205)*'Capital Structure'!$R$16/12</f>
        <v>0</v>
      </c>
      <c r="AU202" s="465">
        <f>(AU204-AU205)*'Capital Structure'!$R$16/12</f>
        <v>0</v>
      </c>
      <c r="AV202" s="465">
        <f>(AV204-AV205)*'Capital Structure'!$R$16/12</f>
        <v>0</v>
      </c>
      <c r="AW202" s="465">
        <f>(AW204-AW205)*'Capital Structure'!$R$16/12</f>
        <v>0</v>
      </c>
      <c r="AX202" s="465">
        <f>(AX204-AX205)*'Capital Structure'!$R$16/12</f>
        <v>0</v>
      </c>
      <c r="AY202" s="465">
        <f>(AY204-AY205)*'Capital Structure'!$R$16/12</f>
        <v>0</v>
      </c>
      <c r="AZ202" s="465">
        <f>(AZ204-AZ205)*'Capital Structure'!$R$16/12</f>
        <v>0</v>
      </c>
      <c r="BA202" s="465">
        <f>(BA204-BA205)*'Capital Structure'!$R$16/12</f>
        <v>0</v>
      </c>
      <c r="BB202" s="465">
        <f>(BB204-BB205)*'Capital Structure'!$R$16/12</f>
        <v>0</v>
      </c>
      <c r="BC202" s="465">
        <f>(BC204-BC205)*'Capital Structure'!$R$16/12</f>
        <v>0</v>
      </c>
      <c r="BD202" s="465">
        <f>(BD204-BD205)*'Capital Structure'!$R$16/12</f>
        <v>0</v>
      </c>
      <c r="BE202" s="465">
        <f>(BE204-BE205)*'Capital Structure'!$R$16/12</f>
        <v>0</v>
      </c>
      <c r="BF202" s="465">
        <f>(BF204-BF205)*'Capital Structure'!$R$16/12</f>
        <v>0</v>
      </c>
      <c r="BG202" s="465">
        <f>(BG204-BG205)*'Capital Structure'!$R$16/12</f>
        <v>0</v>
      </c>
      <c r="BH202" s="465">
        <f>(BH204-BH205)*'Capital Structure'!$R$16/12</f>
        <v>0</v>
      </c>
      <c r="BI202" s="465">
        <f>(BI204-BI205)*'Capital Structure'!$R$16/12</f>
        <v>0</v>
      </c>
      <c r="BJ202" s="465">
        <f>(BJ204-BJ205)*'Capital Structure'!$R$16/12</f>
        <v>0</v>
      </c>
      <c r="BK202" s="465">
        <f>(BK204-BK205)*'Capital Structure'!$R$16/12</f>
        <v>0</v>
      </c>
      <c r="BL202" s="465">
        <f>(BL204-BL205)*'Capital Structure'!$R$16/12</f>
        <v>0</v>
      </c>
      <c r="BM202" s="465">
        <f>(BM204-BM205)*'Capital Structure'!$R$16/12</f>
        <v>0</v>
      </c>
      <c r="BN202" s="465">
        <f>(BN204-BN205)*'Capital Structure'!$R$16/12</f>
        <v>0</v>
      </c>
      <c r="BO202" s="465">
        <f>(BO204-BO205)*'Capital Structure'!$R$16/12</f>
        <v>0</v>
      </c>
      <c r="BP202" s="465">
        <f>(BP204-BP205)*'Capital Structure'!$R$16/12</f>
        <v>0</v>
      </c>
      <c r="BQ202" s="465">
        <f>(BQ204-BQ205)*'Capital Structure'!$R$16/12</f>
        <v>0</v>
      </c>
      <c r="BR202" s="465">
        <f>(BR204-BR205)*'Capital Structure'!$R$16/12</f>
        <v>1791666.6666666667</v>
      </c>
      <c r="BS202" s="465">
        <f>(BS204-BS205)*'Capital Structure'!$R$16/12</f>
        <v>1799131.9444444447</v>
      </c>
      <c r="BT202" s="465">
        <f>(BT204-BT205)*'Capital Structure'!$R$16/12</f>
        <v>1806628.3275462964</v>
      </c>
      <c r="BU202" s="465">
        <f>(BU204-BU205)*'Capital Structure'!$R$16/12</f>
        <v>1814155.9455777395</v>
      </c>
      <c r="BV202" s="465">
        <f>(BV204-BV205)*'Capital Structure'!$R$16/12</f>
        <v>1821714.9286843131</v>
      </c>
      <c r="BW202" s="465">
        <f>(BW204-BW205)*'Capital Structure'!$R$16/12</f>
        <v>1829305.4075538311</v>
      </c>
      <c r="BX202" s="465">
        <f>(BX204-BX205)*'Capital Structure'!$R$16/12</f>
        <v>1836927.5134186388</v>
      </c>
      <c r="BY202" s="465">
        <f>(BY204-BY205)*'Capital Structure'!$R$16/12</f>
        <v>1844581.3780578831</v>
      </c>
      <c r="BZ202" s="465">
        <f>(BZ204-BZ205)*'Capital Structure'!$R$16/12</f>
        <v>1852267.1337997911</v>
      </c>
      <c r="CA202" s="465">
        <f>(CA204-CA205)*'Capital Structure'!$R$16/12</f>
        <v>1859984.9135239569</v>
      </c>
      <c r="CB202" s="465">
        <f>(CB204-CB205)*'Capital Structure'!$R$16/12</f>
        <v>1867734.8506636398</v>
      </c>
      <c r="CC202" s="465">
        <f>(CC204-CC205)*'Capital Structure'!$R$16/12</f>
        <v>1875517.079208072</v>
      </c>
      <c r="CD202" s="465">
        <f>(CD204-CD205)*'Capital Structure'!$R$16/12</f>
        <v>1883331.7337047721</v>
      </c>
      <c r="CE202" s="465">
        <f>(CE204-CE205)*'Capital Structure'!$R$16/12</f>
        <v>1891178.9492618751</v>
      </c>
      <c r="CF202" s="465">
        <f>(CF204-CF205)*'Capital Structure'!$R$16/12</f>
        <v>1899058.8615504664</v>
      </c>
      <c r="CG202" s="465">
        <f>(CG204-CG205)*'Capital Structure'!$R$16/12</f>
        <v>1906971.6068069267</v>
      </c>
      <c r="CH202" s="465">
        <f>(CH204-CH205)*'Capital Structure'!$R$16/12</f>
        <v>1914917.321835289</v>
      </c>
      <c r="CI202" s="465">
        <f>(CI204-CI205)*'Capital Structure'!$R$16/12</f>
        <v>1922896.1440096025</v>
      </c>
      <c r="CJ202" s="465">
        <f>(CJ204-CJ205)*'Capital Structure'!$R$16/12</f>
        <v>1930908.2112763093</v>
      </c>
      <c r="CK202" s="465">
        <f>(CK204-CK205)*'Capital Structure'!$R$16/12</f>
        <v>1938953.6621566273</v>
      </c>
      <c r="CL202" s="465">
        <f>(CL204-CL205)*'Capital Structure'!$R$16/12</f>
        <v>1947032.6357489463</v>
      </c>
      <c r="CM202" s="465">
        <f>(CM204-CM205)*'Capital Structure'!$R$16/12</f>
        <v>1955145.2717312339</v>
      </c>
      <c r="CN202" s="465">
        <f>(CN204-CN205)*'Capital Structure'!$R$16/12</f>
        <v>1963291.7103634474</v>
      </c>
      <c r="CO202" s="465">
        <f>(CO204-CO205)*'Capital Structure'!$R$16/12</f>
        <v>1971472.0924899615</v>
      </c>
      <c r="CP202" s="465">
        <f>(CP204-CP205)*'Capital Structure'!$R$16/12</f>
        <v>1979686.5595420031</v>
      </c>
      <c r="CQ202" s="465">
        <f>(CQ204-CQ205)*'Capital Structure'!$R$16/12</f>
        <v>1987935.2535400949</v>
      </c>
      <c r="CR202" s="465">
        <f>(CR204-CR205)*'Capital Structure'!$R$16/12</f>
        <v>1996218.3170965118</v>
      </c>
      <c r="CS202" s="465">
        <f>(CS204-CS205)*'Capital Structure'!$R$16/12</f>
        <v>2004535.8934177475</v>
      </c>
      <c r="CT202" s="465">
        <f>(CT204-CT205)*'Capital Structure'!$R$16/12</f>
        <v>2012888.1263069881</v>
      </c>
      <c r="CU202" s="465">
        <f>(CU204-CU205)*'Capital Structure'!$R$16/12</f>
        <v>2021275.1601666005</v>
      </c>
      <c r="CV202" s="465">
        <f>(CV204-CV205)*'Capital Structure'!$R$16/12</f>
        <v>2029697.1400006276</v>
      </c>
      <c r="CW202" s="465">
        <f>(CW204-CW205)*'Capital Structure'!$R$16/12</f>
        <v>2038154.2114172971</v>
      </c>
      <c r="CX202" s="465">
        <f>(CX204-CX205)*'Capital Structure'!$R$16/12</f>
        <v>2046646.5206315359</v>
      </c>
      <c r="CY202" s="465">
        <f>(CY204-CY205)*'Capital Structure'!$R$16/12</f>
        <v>2055174.2144675006</v>
      </c>
      <c r="CZ202" s="465">
        <f>(CZ204-CZ205)*'Capital Structure'!$R$16/12</f>
        <v>2063737.4403611152</v>
      </c>
      <c r="DA202" s="465">
        <f>(DA204-DA205)*'Capital Structure'!$R$16/12</f>
        <v>2072336.3463626199</v>
      </c>
      <c r="DB202" s="465">
        <f>(DB204-DB205)*'Capital Structure'!$R$16/12</f>
        <v>2080971.0811391308</v>
      </c>
      <c r="DC202" s="465">
        <f>(DC204-DC205)*'Capital Structure'!$R$16/12</f>
        <v>2089641.7939772105</v>
      </c>
      <c r="DD202" s="465">
        <f>(DD204-DD205)*'Capital Structure'!$R$16/12</f>
        <v>2098348.6347854487</v>
      </c>
      <c r="DE202" s="465">
        <f>(DE204-DE205)*'Capital Structure'!$R$16/12</f>
        <v>2107091.7540970552</v>
      </c>
      <c r="DF202" s="465">
        <f>(DF204-DF205)*'Capital Structure'!$R$16/12</f>
        <v>2115871.3030724595</v>
      </c>
      <c r="DG202" s="465">
        <f>(DG204-DG205)*'Capital Structure'!$R$16/12</f>
        <v>2124687.4335019276</v>
      </c>
      <c r="DH202" s="465">
        <f>(DH204-DH205)*'Capital Structure'!$R$16/12</f>
        <v>2133540.2978081857</v>
      </c>
      <c r="DI202" s="465">
        <f>(DI204-DI205)*'Capital Structure'!$R$16/12</f>
        <v>2142430.0490490533</v>
      </c>
      <c r="DJ202" s="465">
        <f>(DJ204-DJ205)*'Capital Structure'!$R$16/12</f>
        <v>2151356.8409200911</v>
      </c>
      <c r="DK202" s="465">
        <f>(DK204-DK205)*'Capital Structure'!$R$16/12</f>
        <v>2160320.827757258</v>
      </c>
      <c r="DL202" s="465">
        <f>(DL204-DL205)*'Capital Structure'!$R$16/12</f>
        <v>2169322.1645395802</v>
      </c>
      <c r="DM202" s="465">
        <f>(DM204-DM205)*'Capital Structure'!$R$16/12</f>
        <v>2178361.0068918285</v>
      </c>
      <c r="DN202" s="465">
        <f>(DN204-DN205)*'Capital Structure'!$R$16/12</f>
        <v>2187437.5110872108</v>
      </c>
      <c r="DO202" s="465">
        <f>(DO204-DO205)*'Capital Structure'!$R$16/12</f>
        <v>2196551.8340500742</v>
      </c>
      <c r="DP202" s="465">
        <f>(DP204-DP205)*'Capital Structure'!$R$16/12</f>
        <v>2205704.1333586164</v>
      </c>
      <c r="DQ202" s="465">
        <f>(DQ204-DQ205)*'Capital Structure'!$R$16/12</f>
        <v>2214894.5672476105</v>
      </c>
      <c r="DR202" s="465">
        <f>(DR204-DR205)*'Capital Structure'!$R$16/12</f>
        <v>2224123.2946111425</v>
      </c>
      <c r="DS202" s="465">
        <f>(DS204-DS205)*'Capital Structure'!$R$16/12</f>
        <v>2233390.4750053552</v>
      </c>
      <c r="DT202" s="465">
        <f>(DT204-DT205)*'Capital Structure'!$R$16/12</f>
        <v>2242696.2686512112</v>
      </c>
      <c r="DU202" s="465">
        <f>(DU204-DU205)*'Capital Structure'!$R$16/12</f>
        <v>2252040.8364372575</v>
      </c>
      <c r="DV202" s="465">
        <f>(DV204-DV205)*'Capital Structure'!$R$16/12</f>
        <v>2261424.3399224128</v>
      </c>
      <c r="DW202" s="465">
        <f>(DW204-DW205)*'Capital Structure'!$R$16/12</f>
        <v>2270846.9413387566</v>
      </c>
      <c r="DX202" s="465">
        <f>(DX204-DX205)*'Capital Structure'!$R$16/12</f>
        <v>2280308.8035943345</v>
      </c>
      <c r="DY202" s="465">
        <f>(DY204-DY205)*'Capital Structure'!$R$16/12</f>
        <v>2289810.0902759777</v>
      </c>
      <c r="DZ202" s="465">
        <f>(DZ204-DZ205)*'Capital Structure'!$R$16/12</f>
        <v>2299350.9656521273</v>
      </c>
      <c r="EA202" s="465">
        <f>(EA204-EA205)*'Capital Structure'!$R$16/12</f>
        <v>2308931.5946756783</v>
      </c>
      <c r="EB202" s="465">
        <f>(EB204-EB205)*'Capital Structure'!$R$16/12</f>
        <v>2318552.1429868266</v>
      </c>
      <c r="EC202" s="465">
        <f>(EC204-EC205)*'Capital Structure'!$R$16/12</f>
        <v>2328212.7769159381</v>
      </c>
      <c r="ED202" s="465">
        <f>(ED204-ED205)*'Capital Structure'!$R$16/12</f>
        <v>2337913.6634864211</v>
      </c>
      <c r="EE202" s="465">
        <f>(EE204-EE205)*'Capital Structure'!$R$16/12</f>
        <v>2347654.970417615</v>
      </c>
      <c r="EF202" s="465">
        <f>(EF204-EF205)*'Capital Structure'!$R$16/12</f>
        <v>2357436.8661276884</v>
      </c>
      <c r="EG202" s="465">
        <f>(EG204-EG205)*'Capital Structure'!$R$16/12</f>
        <v>2367259.519736554</v>
      </c>
      <c r="EH202" s="465">
        <f>(EH204-EH205)*'Capital Structure'!$R$16/12</f>
        <v>2377123.1010687896</v>
      </c>
      <c r="EI202" s="465">
        <f>(EI204-EI205)*'Capital Structure'!$R$16/12</f>
        <v>2387027.7806565762</v>
      </c>
      <c r="EJ202" s="465">
        <f>(EJ204-EJ205)*'Capital Structure'!$R$16/12</f>
        <v>2396973.7297426453</v>
      </c>
      <c r="EK202" s="465">
        <f>(EK204-EK205)*'Capital Structure'!$R$16/12</f>
        <v>2406961.1202832391</v>
      </c>
      <c r="EL202" s="465">
        <f>(EL204-EL205)*'Capital Structure'!$R$16/12</f>
        <v>0</v>
      </c>
      <c r="EM202" s="465">
        <f>(EM204-EM205)*'Capital Structure'!$R$16/12</f>
        <v>0</v>
      </c>
      <c r="EN202" s="465">
        <f>(EN204-EN205)*'Capital Structure'!$R$16/12</f>
        <v>0</v>
      </c>
      <c r="EO202" s="465">
        <f>(EO204-EO205)*'Capital Structure'!$R$16/12</f>
        <v>0</v>
      </c>
      <c r="EP202" s="465">
        <f>(EP204-EP205)*'Capital Structure'!$R$16/12</f>
        <v>0</v>
      </c>
      <c r="EQ202" s="465">
        <f>(EQ204-EQ205)*'Capital Structure'!$R$16/12</f>
        <v>0</v>
      </c>
      <c r="ER202" s="465">
        <f>(ER204-ER205)*'Capital Structure'!$R$16/12</f>
        <v>0</v>
      </c>
      <c r="ES202" s="465">
        <f>(ES204-ES205)*'Capital Structure'!$R$16/12</f>
        <v>0</v>
      </c>
      <c r="ET202" s="465">
        <f>(ET204-ET205)*'Capital Structure'!$R$16/12</f>
        <v>0</v>
      </c>
      <c r="EU202" s="465">
        <f>(EU204-EU205)*'Capital Structure'!$R$16/12</f>
        <v>0</v>
      </c>
      <c r="EV202" s="465">
        <f>(EV204-EV205)*'Capital Structure'!$R$16/12</f>
        <v>0</v>
      </c>
      <c r="EW202" s="465">
        <f>(EW204-EW205)*'Capital Structure'!$R$16/12</f>
        <v>0</v>
      </c>
      <c r="EX202" s="465">
        <f>(EX204-EX205)*'Capital Structure'!$R$16/12</f>
        <v>0</v>
      </c>
      <c r="EY202" s="465">
        <f>(EY204-EY205)*'Capital Structure'!$R$16/12</f>
        <v>0</v>
      </c>
      <c r="EZ202" s="465">
        <f>(EZ204-EZ205)*'Capital Structure'!$R$16/12</f>
        <v>0</v>
      </c>
      <c r="FA202" s="465">
        <f>(FA204-FA205)*'Capital Structure'!$R$16/12</f>
        <v>0</v>
      </c>
      <c r="FB202" s="465">
        <f>(FB204-FB205)*'Capital Structure'!$R$16/12</f>
        <v>0</v>
      </c>
      <c r="FC202" s="465">
        <f>(FC204-FC205)*'Capital Structure'!$R$16/12</f>
        <v>0</v>
      </c>
      <c r="FD202" s="465">
        <f>(FD204-FD205)*'Capital Structure'!$R$16/12</f>
        <v>0</v>
      </c>
      <c r="FE202" s="465">
        <f>(FE204-FE205)*'Capital Structure'!$R$16/12</f>
        <v>0</v>
      </c>
      <c r="FF202" s="465">
        <f>(FF204-FF205)*'Capital Structure'!$R$16/12</f>
        <v>0</v>
      </c>
      <c r="FG202" s="465">
        <f>(FG204-FG205)*'Capital Structure'!$R$16/12</f>
        <v>0</v>
      </c>
      <c r="FH202" s="465">
        <f>(FH204-FH205)*'Capital Structure'!$R$16/12</f>
        <v>0</v>
      </c>
      <c r="FI202" s="465">
        <f>(FI204-FI205)*'Capital Structure'!$R$16/12</f>
        <v>0</v>
      </c>
      <c r="FJ202" s="465">
        <f>(FJ204-FJ205)*'Capital Structure'!$R$16/12</f>
        <v>0</v>
      </c>
      <c r="FK202" s="465">
        <f>(FK204-FK205)*'Capital Structure'!$R$16/12</f>
        <v>0</v>
      </c>
      <c r="FL202" s="465">
        <f>(FL204-FL205)*'Capital Structure'!$R$16/12</f>
        <v>0</v>
      </c>
      <c r="FM202" s="465">
        <f>(FM204-FM205)*'Capital Structure'!$R$16/12</f>
        <v>0</v>
      </c>
      <c r="FN202" s="465">
        <f>(FN204-FN205)*'Capital Structure'!$R$16/12</f>
        <v>0</v>
      </c>
    </row>
    <row r="203" spans="1:16384">
      <c r="B203" s="465" t="s">
        <v>208</v>
      </c>
      <c r="E203" s="465">
        <f>IFERROR(VLOOKUP(E200,'Capital Structure'!$R$22:$S$24,2,FALSE),0)</f>
        <v>0</v>
      </c>
      <c r="F203" s="465">
        <f>IFERROR(VLOOKUP(F200,'Capital Structure'!$R$22:$S$24,2,FALSE),0)</f>
        <v>0</v>
      </c>
      <c r="G203" s="465">
        <f>IFERROR(VLOOKUP(G200,'Capital Structure'!$R$22:$S$24,2,FALSE),0)</f>
        <v>0</v>
      </c>
      <c r="H203" s="465">
        <f>IFERROR(VLOOKUP(H200,'Capital Structure'!$R$22:$S$24,2,FALSE),0)</f>
        <v>0</v>
      </c>
      <c r="I203" s="465">
        <f>IFERROR(VLOOKUP(I200,'Capital Structure'!$R$22:$S$24,2,FALSE),0)</f>
        <v>0</v>
      </c>
      <c r="J203" s="465">
        <f>IFERROR(VLOOKUP(J200,'Capital Structure'!$R$22:$S$24,2,FALSE),0)</f>
        <v>0</v>
      </c>
      <c r="K203" s="465">
        <f>IFERROR(VLOOKUP(K200,'Capital Structure'!$R$22:$S$24,2,FALSE),0)</f>
        <v>0</v>
      </c>
      <c r="L203" s="465">
        <f>IFERROR(VLOOKUP(L200,'Capital Structure'!$R$22:$S$24,2,FALSE),0)</f>
        <v>0</v>
      </c>
      <c r="M203" s="465">
        <f>IFERROR(VLOOKUP(M200,'Capital Structure'!$R$22:$S$24,2,FALSE),0)</f>
        <v>0</v>
      </c>
      <c r="N203" s="465">
        <f>IFERROR(VLOOKUP(N200,'Capital Structure'!$R$22:$S$24,2,FALSE),0)</f>
        <v>0</v>
      </c>
      <c r="O203" s="465">
        <f>IFERROR(VLOOKUP(O200,'Capital Structure'!$R$22:$S$24,2,FALSE),0)</f>
        <v>0</v>
      </c>
      <c r="P203" s="465">
        <f>IFERROR(VLOOKUP(P200,'Capital Structure'!$R$22:$S$24,2,FALSE),0)</f>
        <v>0</v>
      </c>
      <c r="Q203" s="465">
        <f>IFERROR(VLOOKUP(Q200,'Capital Structure'!$R$22:$S$24,2,FALSE),0)</f>
        <v>0</v>
      </c>
      <c r="R203" s="465">
        <f>IFERROR(VLOOKUP(R200,'Capital Structure'!$R$22:$S$24,2,FALSE),0)</f>
        <v>0</v>
      </c>
      <c r="S203" s="465">
        <f>IFERROR(VLOOKUP(S200,'Capital Structure'!$R$22:$S$24,2,FALSE),0)</f>
        <v>0</v>
      </c>
      <c r="T203" s="465">
        <f>IFERROR(VLOOKUP(T200,'Capital Structure'!$R$22:$S$24,2,FALSE),0)</f>
        <v>0</v>
      </c>
      <c r="U203" s="465">
        <f>IFERROR(VLOOKUP(U200,'Capital Structure'!$R$22:$S$24,2,FALSE),0)</f>
        <v>0</v>
      </c>
      <c r="V203" s="465">
        <f>IFERROR(VLOOKUP(V200,'Capital Structure'!$R$22:$S$24,2,FALSE),0)</f>
        <v>0</v>
      </c>
      <c r="W203" s="465">
        <f>IFERROR(VLOOKUP(W200,'Capital Structure'!$R$22:$S$24,2,FALSE),0)</f>
        <v>0</v>
      </c>
      <c r="X203" s="465">
        <f>IFERROR(VLOOKUP(X200,'Capital Structure'!$R$22:$S$24,2,FALSE),0)</f>
        <v>0</v>
      </c>
      <c r="Y203" s="465">
        <f>IFERROR(VLOOKUP(Y200,'Capital Structure'!$R$22:$S$24,2,FALSE),0)</f>
        <v>0</v>
      </c>
      <c r="Z203" s="465">
        <f>IFERROR(VLOOKUP(Z200,'Capital Structure'!$R$22:$S$24,2,FALSE),0)</f>
        <v>0</v>
      </c>
      <c r="AA203" s="465">
        <f>IFERROR(VLOOKUP(AA200,'Capital Structure'!$R$22:$S$24,2,FALSE),0)</f>
        <v>0</v>
      </c>
      <c r="AB203" s="465">
        <f>IFERROR(VLOOKUP(AB200,'Capital Structure'!$R$22:$S$24,2,FALSE),0)</f>
        <v>0</v>
      </c>
      <c r="AC203" s="465">
        <f>IFERROR(VLOOKUP(AC200,'Capital Structure'!$R$22:$S$24,2,FALSE),0)</f>
        <v>0</v>
      </c>
      <c r="AD203" s="465">
        <f>IFERROR(VLOOKUP(AD200,'Capital Structure'!$R$22:$S$24,2,FALSE),0)</f>
        <v>0</v>
      </c>
      <c r="AE203" s="465">
        <f>IFERROR(VLOOKUP(AE200,'Capital Structure'!$R$22:$S$24,2,FALSE),0)</f>
        <v>0</v>
      </c>
      <c r="AF203" s="465">
        <f>IFERROR(VLOOKUP(AF200,'Capital Structure'!$R$22:$S$24,2,FALSE),0)</f>
        <v>0</v>
      </c>
      <c r="AG203" s="465">
        <f>IFERROR(VLOOKUP(AG200,'Capital Structure'!$R$22:$S$24,2,FALSE),0)</f>
        <v>0</v>
      </c>
      <c r="AH203" s="465">
        <f>IFERROR(VLOOKUP(AH200,'Capital Structure'!$R$22:$S$24,2,FALSE),0)</f>
        <v>0</v>
      </c>
      <c r="AI203" s="465">
        <f>IFERROR(VLOOKUP(AI200,'Capital Structure'!$R$22:$S$24,2,FALSE),0)</f>
        <v>0</v>
      </c>
      <c r="AJ203" s="465">
        <f>IFERROR(VLOOKUP(AJ200,'Capital Structure'!$R$22:$S$24,2,FALSE),0)</f>
        <v>0</v>
      </c>
      <c r="AK203" s="465">
        <f>IFERROR(VLOOKUP(AK200,'Capital Structure'!$R$22:$S$24,2,FALSE),0)</f>
        <v>0</v>
      </c>
      <c r="AL203" s="465">
        <f>IFERROR(VLOOKUP(AL200,'Capital Structure'!$R$22:$S$24,2,FALSE),0)</f>
        <v>0</v>
      </c>
      <c r="AM203" s="465">
        <f>IFERROR(VLOOKUP(AM200,'Capital Structure'!$R$22:$S$24,2,FALSE),0)</f>
        <v>0</v>
      </c>
      <c r="AN203" s="465">
        <f>IFERROR(VLOOKUP(AN200,'Capital Structure'!$R$22:$S$24,2,FALSE),0)</f>
        <v>0</v>
      </c>
      <c r="AO203" s="465">
        <f>IFERROR(VLOOKUP(AO200,'Capital Structure'!$R$22:$S$24,2,FALSE),0)</f>
        <v>0</v>
      </c>
      <c r="AP203" s="465">
        <f>IFERROR(VLOOKUP(AP200,'Capital Structure'!$R$22:$S$24,2,FALSE),0)</f>
        <v>0</v>
      </c>
      <c r="AQ203" s="465">
        <f>IFERROR(VLOOKUP(AQ200,'Capital Structure'!$R$22:$S$24,2,FALSE),0)</f>
        <v>0</v>
      </c>
      <c r="AR203" s="465">
        <f>IFERROR(VLOOKUP(AR200,'Capital Structure'!$R$22:$S$24,2,FALSE),0)</f>
        <v>0</v>
      </c>
      <c r="AS203" s="465">
        <f>IFERROR(VLOOKUP(AS200,'Capital Structure'!$R$22:$S$24,2,FALSE),0)</f>
        <v>0</v>
      </c>
      <c r="AT203" s="465">
        <f>IFERROR(VLOOKUP(AT200,'Capital Structure'!$R$22:$S$24,2,FALSE),0)</f>
        <v>0</v>
      </c>
      <c r="AU203" s="465">
        <f>IFERROR(VLOOKUP(AU200,'Capital Structure'!$R$22:$S$24,2,FALSE),0)</f>
        <v>0</v>
      </c>
      <c r="AV203" s="465">
        <f>IFERROR(VLOOKUP(AV200,'Capital Structure'!$R$22:$S$24,2,FALSE),0)</f>
        <v>0</v>
      </c>
      <c r="AW203" s="465">
        <f>IFERROR(VLOOKUP(AW200,'Capital Structure'!$R$22:$S$24,2,FALSE),0)</f>
        <v>0</v>
      </c>
      <c r="AX203" s="465">
        <f>IFERROR(VLOOKUP(AX200,'Capital Structure'!$R$22:$S$24,2,FALSE),0)</f>
        <v>0</v>
      </c>
      <c r="AY203" s="465">
        <f>IFERROR(VLOOKUP(AY200,'Capital Structure'!$R$22:$S$24,2,FALSE),0)</f>
        <v>0</v>
      </c>
      <c r="AZ203" s="465">
        <f>IFERROR(VLOOKUP(AZ200,'Capital Structure'!$R$22:$S$24,2,FALSE),0)</f>
        <v>0</v>
      </c>
      <c r="BA203" s="465">
        <f>IFERROR(VLOOKUP(BA200,'Capital Structure'!$R$22:$S$24,2,FALSE),0)</f>
        <v>0</v>
      </c>
      <c r="BB203" s="465">
        <f>IFERROR(VLOOKUP(BB200,'Capital Structure'!$R$22:$S$24,2,FALSE),0)</f>
        <v>0</v>
      </c>
      <c r="BC203" s="465">
        <f>IFERROR(VLOOKUP(BC200,'Capital Structure'!$R$22:$S$24,2,FALSE),0)</f>
        <v>0</v>
      </c>
      <c r="BD203" s="465">
        <f>IFERROR(VLOOKUP(BD200,'Capital Structure'!$R$22:$S$24,2,FALSE),0)</f>
        <v>0</v>
      </c>
      <c r="BE203" s="465">
        <f>IFERROR(VLOOKUP(BE200,'Capital Structure'!$R$22:$S$24,2,FALSE),0)</f>
        <v>0</v>
      </c>
      <c r="BF203" s="465">
        <f>IFERROR(VLOOKUP(BF200,'Capital Structure'!$R$22:$S$24,2,FALSE),0)</f>
        <v>0</v>
      </c>
      <c r="BG203" s="465">
        <f>IFERROR(VLOOKUP(BG200,'Capital Structure'!$R$22:$S$24,2,FALSE),0)</f>
        <v>0</v>
      </c>
      <c r="BH203" s="465">
        <f>IFERROR(VLOOKUP(BH200,'Capital Structure'!$R$22:$S$24,2,FALSE),0)</f>
        <v>0</v>
      </c>
      <c r="BI203" s="465">
        <f>IFERROR(VLOOKUP(BI200,'Capital Structure'!$R$22:$S$24,2,FALSE),0)</f>
        <v>0</v>
      </c>
      <c r="BJ203" s="465">
        <f>IFERROR(VLOOKUP(BJ200,'Capital Structure'!$R$22:$S$24,2,FALSE),0)</f>
        <v>0</v>
      </c>
      <c r="BK203" s="465">
        <f>IFERROR(VLOOKUP(BK200,'Capital Structure'!$R$22:$S$24,2,FALSE),0)</f>
        <v>0</v>
      </c>
      <c r="BL203" s="465">
        <f>IFERROR(VLOOKUP(BL200,'Capital Structure'!$R$22:$S$24,2,FALSE),0)</f>
        <v>0</v>
      </c>
      <c r="BM203" s="465">
        <f>IFERROR(VLOOKUP(BM200,'Capital Structure'!$R$22:$S$24,2,FALSE),0)</f>
        <v>0</v>
      </c>
      <c r="BN203" s="465">
        <f>IFERROR(VLOOKUP(BN200,'Capital Structure'!$R$22:$S$24,2,FALSE),0)</f>
        <v>0</v>
      </c>
      <c r="BO203" s="465">
        <f>IFERROR(VLOOKUP(BO200,'Capital Structure'!$R$22:$S$24,2,FALSE),0)</f>
        <v>0</v>
      </c>
      <c r="BP203" s="465">
        <f>IFERROR(VLOOKUP(BP200,'Capital Structure'!$R$22:$S$24,2,FALSE),0)</f>
        <v>0</v>
      </c>
      <c r="BQ203" s="465">
        <f>IFERROR(VLOOKUP(BQ200,'Capital Structure'!$R$22:$S$24,2,FALSE),0)</f>
        <v>0</v>
      </c>
      <c r="BR203" s="465">
        <f>IFERROR(VLOOKUP(BR200,'Capital Structure'!$R$22:$S$24,2,FALSE),0)</f>
        <v>0</v>
      </c>
      <c r="BS203" s="465">
        <f>IFERROR(VLOOKUP(BS200,'Capital Structure'!$R$22:$S$24,2,FALSE),0)</f>
        <v>0</v>
      </c>
      <c r="BT203" s="465">
        <f>IFERROR(VLOOKUP(BT200,'Capital Structure'!$R$22:$S$24,2,FALSE),0)</f>
        <v>0</v>
      </c>
      <c r="BU203" s="465">
        <f>IFERROR(VLOOKUP(BU200,'Capital Structure'!$R$22:$S$24,2,FALSE),0)</f>
        <v>0</v>
      </c>
      <c r="BV203" s="465">
        <f>IFERROR(VLOOKUP(BV200,'Capital Structure'!$R$22:$S$24,2,FALSE),0)</f>
        <v>0</v>
      </c>
      <c r="BW203" s="465">
        <f>IFERROR(VLOOKUP(BW200,'Capital Structure'!$R$22:$S$24,2,FALSE),0)</f>
        <v>0</v>
      </c>
      <c r="BX203" s="465">
        <f>IFERROR(VLOOKUP(BX200,'Capital Structure'!$R$22:$S$24,2,FALSE),0)</f>
        <v>0</v>
      </c>
      <c r="BY203" s="465">
        <f>IFERROR(VLOOKUP(BY200,'Capital Structure'!$R$22:$S$24,2,FALSE),0)</f>
        <v>0</v>
      </c>
      <c r="BZ203" s="465">
        <f>IFERROR(VLOOKUP(BZ200,'Capital Structure'!$R$22:$S$24,2,FALSE),0)</f>
        <v>0</v>
      </c>
      <c r="CA203" s="465">
        <f>IFERROR(VLOOKUP(CA200,'Capital Structure'!$R$22:$S$24,2,FALSE),0)</f>
        <v>0</v>
      </c>
      <c r="CB203" s="465">
        <f>IFERROR(VLOOKUP(CB200,'Capital Structure'!$R$22:$S$24,2,FALSE),0)</f>
        <v>0</v>
      </c>
      <c r="CC203" s="465">
        <f>IFERROR(VLOOKUP(CC200,'Capital Structure'!$R$22:$S$24,2,FALSE),0)</f>
        <v>0</v>
      </c>
      <c r="CD203" s="465">
        <f>IFERROR(VLOOKUP(CD200,'Capital Structure'!$R$22:$S$24,2,FALSE),0)</f>
        <v>0</v>
      </c>
      <c r="CE203" s="465">
        <f>IFERROR(VLOOKUP(CE200,'Capital Structure'!$R$22:$S$24,2,FALSE),0)</f>
        <v>0</v>
      </c>
      <c r="CF203" s="465">
        <f>IFERROR(VLOOKUP(CF200,'Capital Structure'!$R$22:$S$24,2,FALSE),0)</f>
        <v>0</v>
      </c>
      <c r="CG203" s="465">
        <f>IFERROR(VLOOKUP(CG200,'Capital Structure'!$R$22:$S$24,2,FALSE),0)</f>
        <v>0</v>
      </c>
      <c r="CH203" s="465">
        <f>IFERROR(VLOOKUP(CH200,'Capital Structure'!$R$22:$S$24,2,FALSE),0)</f>
        <v>0</v>
      </c>
      <c r="CI203" s="465">
        <f>IFERROR(VLOOKUP(CI200,'Capital Structure'!$R$22:$S$24,2,FALSE),0)</f>
        <v>0</v>
      </c>
      <c r="CJ203" s="465">
        <f>IFERROR(VLOOKUP(CJ200,'Capital Structure'!$R$22:$S$24,2,FALSE),0)</f>
        <v>0</v>
      </c>
      <c r="CK203" s="465">
        <f>IFERROR(VLOOKUP(CK200,'Capital Structure'!$R$22:$S$24,2,FALSE),0)</f>
        <v>0</v>
      </c>
      <c r="CL203" s="465">
        <f>IFERROR(VLOOKUP(CL200,'Capital Structure'!$R$22:$S$24,2,FALSE),0)</f>
        <v>0</v>
      </c>
      <c r="CM203" s="465">
        <f>IFERROR(VLOOKUP(CM200,'Capital Structure'!$R$22:$S$24,2,FALSE),0)</f>
        <v>0</v>
      </c>
      <c r="CN203" s="465">
        <f>IFERROR(VLOOKUP(CN200,'Capital Structure'!$R$22:$S$24,2,FALSE),0)</f>
        <v>0</v>
      </c>
      <c r="CO203" s="465">
        <f>IFERROR(VLOOKUP(CO200,'Capital Structure'!$R$22:$S$24,2,FALSE),0)</f>
        <v>0</v>
      </c>
      <c r="CP203" s="465">
        <f>IFERROR(VLOOKUP(CP200,'Capital Structure'!$R$22:$S$24,2,FALSE),0)</f>
        <v>0</v>
      </c>
      <c r="CQ203" s="465">
        <f>IFERROR(VLOOKUP(CQ200,'Capital Structure'!$R$22:$S$24,2,FALSE),0)</f>
        <v>0</v>
      </c>
      <c r="CR203" s="465">
        <f>IFERROR(VLOOKUP(CR200,'Capital Structure'!$R$22:$S$24,2,FALSE),0)</f>
        <v>0</v>
      </c>
      <c r="CS203" s="465">
        <f>IFERROR(VLOOKUP(CS200,'Capital Structure'!$R$22:$S$24,2,FALSE),0)</f>
        <v>0</v>
      </c>
      <c r="CT203" s="465">
        <f>IFERROR(VLOOKUP(CT200,'Capital Structure'!$R$22:$S$24,2,FALSE),0)</f>
        <v>0</v>
      </c>
      <c r="CU203" s="465">
        <f>IFERROR(VLOOKUP(CU200,'Capital Structure'!$R$22:$S$24,2,FALSE),0)</f>
        <v>0</v>
      </c>
      <c r="CV203" s="465">
        <f>IFERROR(VLOOKUP(CV200,'Capital Structure'!$R$22:$S$24,2,FALSE),0)</f>
        <v>0</v>
      </c>
      <c r="CW203" s="465">
        <f>IFERROR(VLOOKUP(CW200,'Capital Structure'!$R$22:$S$24,2,FALSE),0)</f>
        <v>0</v>
      </c>
      <c r="CX203" s="465">
        <f>IFERROR(VLOOKUP(CX200,'Capital Structure'!$R$22:$S$24,2,FALSE),0)</f>
        <v>0</v>
      </c>
      <c r="CY203" s="465">
        <f>IFERROR(VLOOKUP(CY200,'Capital Structure'!$R$22:$S$24,2,FALSE),0)</f>
        <v>0</v>
      </c>
      <c r="CZ203" s="465">
        <f>IFERROR(VLOOKUP(CZ200,'Capital Structure'!$R$22:$S$24,2,FALSE),0)</f>
        <v>0</v>
      </c>
      <c r="DA203" s="465">
        <f>IFERROR(VLOOKUP(DA200,'Capital Structure'!$R$22:$S$24,2,FALSE),0)</f>
        <v>0</v>
      </c>
      <c r="DB203" s="465">
        <f>IFERROR(VLOOKUP(DB200,'Capital Structure'!$R$22:$S$24,2,FALSE),0)</f>
        <v>0</v>
      </c>
      <c r="DC203" s="465">
        <f>IFERROR(VLOOKUP(DC200,'Capital Structure'!$R$22:$S$24,2,FALSE),0)</f>
        <v>0</v>
      </c>
      <c r="DD203" s="465">
        <f>IFERROR(VLOOKUP(DD200,'Capital Structure'!$R$22:$S$24,2,FALSE),0)</f>
        <v>0</v>
      </c>
      <c r="DE203" s="465">
        <f>IFERROR(VLOOKUP(DE200,'Capital Structure'!$R$22:$S$24,2,FALSE),0)</f>
        <v>0</v>
      </c>
      <c r="DF203" s="465">
        <f>IFERROR(VLOOKUP(DF200,'Capital Structure'!$R$22:$S$24,2,FALSE),0)</f>
        <v>0</v>
      </c>
      <c r="DG203" s="465">
        <f>IFERROR(VLOOKUP(DG200,'Capital Structure'!$R$22:$S$24,2,FALSE),0)</f>
        <v>0</v>
      </c>
      <c r="DH203" s="465">
        <f>IFERROR(VLOOKUP(DH200,'Capital Structure'!$R$22:$S$24,2,FALSE),0)</f>
        <v>0</v>
      </c>
      <c r="DI203" s="465">
        <f>IFERROR(VLOOKUP(DI200,'Capital Structure'!$R$22:$S$24,2,FALSE),0)</f>
        <v>0</v>
      </c>
      <c r="DJ203" s="465">
        <f>IFERROR(VLOOKUP(DJ200,'Capital Structure'!$R$22:$S$24,2,FALSE),0)</f>
        <v>0</v>
      </c>
      <c r="DK203" s="465">
        <f>IFERROR(VLOOKUP(DK200,'Capital Structure'!$R$22:$S$24,2,FALSE),0)</f>
        <v>0</v>
      </c>
      <c r="DL203" s="465">
        <f>IFERROR(VLOOKUP(DL200,'Capital Structure'!$R$22:$S$24,2,FALSE),0)</f>
        <v>0</v>
      </c>
      <c r="DM203" s="465">
        <f>IFERROR(VLOOKUP(DM200,'Capital Structure'!$R$22:$S$24,2,FALSE),0)</f>
        <v>0</v>
      </c>
      <c r="DN203" s="465">
        <f>IFERROR(VLOOKUP(DN200,'Capital Structure'!$R$22:$S$24,2,FALSE),0)</f>
        <v>0</v>
      </c>
      <c r="DO203" s="465">
        <f>IFERROR(VLOOKUP(DO200,'Capital Structure'!$R$22:$S$24,2,FALSE),0)</f>
        <v>0</v>
      </c>
      <c r="DP203" s="465">
        <f>IFERROR(VLOOKUP(DP200,'Capital Structure'!$R$22:$S$24,2,FALSE),0)</f>
        <v>0</v>
      </c>
      <c r="DQ203" s="465">
        <f>IFERROR(VLOOKUP(DQ200,'Capital Structure'!$R$22:$S$24,2,FALSE),0)</f>
        <v>0</v>
      </c>
      <c r="DR203" s="465">
        <f>IFERROR(VLOOKUP(DR200,'Capital Structure'!$R$22:$S$24,2,FALSE),0)</f>
        <v>0</v>
      </c>
      <c r="DS203" s="465">
        <f>IFERROR(VLOOKUP(DS200,'Capital Structure'!$R$22:$S$24,2,FALSE),0)</f>
        <v>0</v>
      </c>
      <c r="DT203" s="465">
        <f>IFERROR(VLOOKUP(DT200,'Capital Structure'!$R$22:$S$24,2,FALSE),0)</f>
        <v>0</v>
      </c>
      <c r="DU203" s="465">
        <f>IFERROR(VLOOKUP(DU200,'Capital Structure'!$R$22:$S$24,2,FALSE),0)</f>
        <v>0</v>
      </c>
      <c r="DV203" s="465">
        <f>IFERROR(VLOOKUP(DV200,'Capital Structure'!$R$22:$S$24,2,FALSE),0)</f>
        <v>0</v>
      </c>
      <c r="DW203" s="465">
        <f>IFERROR(VLOOKUP(DW200,'Capital Structure'!$R$22:$S$24,2,FALSE),0)</f>
        <v>0</v>
      </c>
      <c r="DX203" s="465">
        <f>IFERROR(VLOOKUP(DX200,'Capital Structure'!$R$22:$S$24,2,FALSE),0)</f>
        <v>0</v>
      </c>
      <c r="DY203" s="465">
        <f>IFERROR(VLOOKUP(DY200,'Capital Structure'!$R$22:$S$24,2,FALSE),0)</f>
        <v>0</v>
      </c>
      <c r="DZ203" s="465">
        <f>IFERROR(VLOOKUP(DZ200,'Capital Structure'!$R$22:$S$24,2,FALSE),0)</f>
        <v>0</v>
      </c>
      <c r="EA203" s="465">
        <f>IFERROR(VLOOKUP(EA200,'Capital Structure'!$R$22:$S$24,2,FALSE),0)</f>
        <v>0</v>
      </c>
      <c r="EB203" s="465">
        <f>IFERROR(VLOOKUP(EB200,'Capital Structure'!$R$22:$S$24,2,FALSE),0)</f>
        <v>0</v>
      </c>
      <c r="EC203" s="465">
        <f>IFERROR(VLOOKUP(EC200,'Capital Structure'!$R$22:$S$24,2,FALSE),0)</f>
        <v>0</v>
      </c>
      <c r="ED203" s="465">
        <f>IFERROR(VLOOKUP(ED200,'Capital Structure'!$R$22:$S$24,2,FALSE),0)</f>
        <v>0</v>
      </c>
      <c r="EE203" s="465">
        <f>IFERROR(VLOOKUP(EE200,'Capital Structure'!$R$22:$S$24,2,FALSE),0)</f>
        <v>0</v>
      </c>
      <c r="EF203" s="465">
        <f>IFERROR(VLOOKUP(EF200,'Capital Structure'!$R$22:$S$24,2,FALSE),0)</f>
        <v>0</v>
      </c>
      <c r="EG203" s="465">
        <f>IFERROR(VLOOKUP(EG200,'Capital Structure'!$R$22:$S$24,2,FALSE),0)</f>
        <v>0</v>
      </c>
      <c r="EH203" s="465">
        <f>IFERROR(VLOOKUP(EH200,'Capital Structure'!$R$22:$S$24,2,FALSE),0)</f>
        <v>0</v>
      </c>
      <c r="EI203" s="465">
        <f>IFERROR(VLOOKUP(EI200,'Capital Structure'!$R$22:$S$24,2,FALSE),0)</f>
        <v>0</v>
      </c>
      <c r="EJ203" s="465">
        <f>IFERROR(VLOOKUP(EJ200,'Capital Structure'!$R$22:$S$24,2,FALSE),0)</f>
        <v>0</v>
      </c>
      <c r="EK203" s="465">
        <f>IFERROR(VLOOKUP(EK200,'Capital Structure'!$R$22:$S$24,2,FALSE),0)</f>
        <v>0</v>
      </c>
      <c r="EL203" s="465">
        <f>IFERROR(VLOOKUP(EL200,'Capital Structure'!$R$22:$S$24,2,FALSE),0)</f>
        <v>0</v>
      </c>
      <c r="EM203" s="465">
        <f>IFERROR(VLOOKUP(EM200,'Capital Structure'!$R$22:$S$24,2,FALSE),0)</f>
        <v>0</v>
      </c>
      <c r="EN203" s="465">
        <f>IFERROR(VLOOKUP(EN200,'Capital Structure'!$R$22:$S$24,2,FALSE),0)</f>
        <v>0</v>
      </c>
      <c r="EO203" s="465">
        <f>IFERROR(VLOOKUP(EO200,'Capital Structure'!$R$22:$S$24,2,FALSE),0)</f>
        <v>0</v>
      </c>
      <c r="EP203" s="465">
        <f>IFERROR(VLOOKUP(EP200,'Capital Structure'!$R$22:$S$24,2,FALSE),0)</f>
        <v>0</v>
      </c>
      <c r="EQ203" s="465">
        <f>IFERROR(VLOOKUP(EQ200,'Capital Structure'!$R$22:$S$24,2,FALSE),0)</f>
        <v>0</v>
      </c>
      <c r="ER203" s="465">
        <f>IFERROR(VLOOKUP(ER200,'Capital Structure'!$R$22:$S$24,2,FALSE),0)</f>
        <v>0</v>
      </c>
      <c r="ES203" s="465">
        <f>IFERROR(VLOOKUP(ES200,'Capital Structure'!$R$22:$S$24,2,FALSE),0)</f>
        <v>0</v>
      </c>
      <c r="ET203" s="465">
        <f>IFERROR(VLOOKUP(ET200,'Capital Structure'!$R$22:$S$24,2,FALSE),0)</f>
        <v>0</v>
      </c>
      <c r="EU203" s="465">
        <f>IFERROR(VLOOKUP(EU200,'Capital Structure'!$R$22:$S$24,2,FALSE),0)</f>
        <v>0</v>
      </c>
      <c r="EV203" s="465">
        <f>IFERROR(VLOOKUP(EV200,'Capital Structure'!$R$22:$S$24,2,FALSE),0)</f>
        <v>0</v>
      </c>
      <c r="EW203" s="465">
        <f>IFERROR(VLOOKUP(EW200,'Capital Structure'!$R$22:$S$24,2,FALSE),0)</f>
        <v>0</v>
      </c>
      <c r="EX203" s="465">
        <f>IFERROR(VLOOKUP(EX200,'Capital Structure'!$R$22:$S$24,2,FALSE),0)</f>
        <v>0</v>
      </c>
      <c r="EY203" s="465">
        <f>IFERROR(VLOOKUP(EY200,'Capital Structure'!$R$22:$S$24,2,FALSE),0)</f>
        <v>0</v>
      </c>
      <c r="EZ203" s="465">
        <f>IFERROR(VLOOKUP(EZ200,'Capital Structure'!$R$22:$S$24,2,FALSE),0)</f>
        <v>0</v>
      </c>
      <c r="FA203" s="465">
        <f>IFERROR(VLOOKUP(FA200,'Capital Structure'!$R$22:$S$24,2,FALSE),0)</f>
        <v>0</v>
      </c>
      <c r="FB203" s="465">
        <f>IFERROR(VLOOKUP(FB200,'Capital Structure'!$R$22:$S$24,2,FALSE),0)</f>
        <v>0</v>
      </c>
      <c r="FC203" s="465">
        <f>IFERROR(VLOOKUP(FC200,'Capital Structure'!$R$22:$S$24,2,FALSE),0)</f>
        <v>0</v>
      </c>
      <c r="FD203" s="465">
        <f>IFERROR(VLOOKUP(FD200,'Capital Structure'!$R$22:$S$24,2,FALSE),0)</f>
        <v>0</v>
      </c>
      <c r="FE203" s="465">
        <f>IFERROR(VLOOKUP(FE200,'Capital Structure'!$R$22:$S$24,2,FALSE),0)</f>
        <v>0</v>
      </c>
      <c r="FF203" s="465">
        <f>IFERROR(VLOOKUP(FF200,'Capital Structure'!$R$22:$S$24,2,FALSE),0)</f>
        <v>0</v>
      </c>
      <c r="FG203" s="465">
        <f>IFERROR(VLOOKUP(FG200,'Capital Structure'!$R$22:$S$24,2,FALSE),0)</f>
        <v>0</v>
      </c>
      <c r="FH203" s="465">
        <f>IFERROR(VLOOKUP(FH200,'Capital Structure'!$R$22:$S$24,2,FALSE),0)</f>
        <v>0</v>
      </c>
      <c r="FI203" s="465">
        <f>IFERROR(VLOOKUP(FI200,'Capital Structure'!$R$22:$S$24,2,FALSE),0)</f>
        <v>0</v>
      </c>
      <c r="FJ203" s="465">
        <f>IFERROR(VLOOKUP(FJ200,'Capital Structure'!$R$22:$S$24,2,FALSE),0)</f>
        <v>0</v>
      </c>
      <c r="FK203" s="465">
        <f>IFERROR(VLOOKUP(FK200,'Capital Structure'!$R$22:$S$24,2,FALSE),0)</f>
        <v>0</v>
      </c>
      <c r="FL203" s="465">
        <f>IFERROR(VLOOKUP(FL200,'Capital Structure'!$R$22:$S$24,2,FALSE),0)</f>
        <v>0</v>
      </c>
      <c r="FM203" s="465">
        <f>IFERROR(VLOOKUP(FM200,'Capital Structure'!$R$22:$S$24,2,FALSE),0)</f>
        <v>0</v>
      </c>
      <c r="FN203" s="465">
        <f>IFERROR(VLOOKUP(FN200,'Capital Structure'!$R$22:$S$24,2,FALSE),0)</f>
        <v>0</v>
      </c>
    </row>
    <row r="204" spans="1:16384" s="465" customFormat="1">
      <c r="B204" s="465" t="s">
        <v>209</v>
      </c>
      <c r="E204" s="465">
        <f>SUM($E$201:E201)-SUM($E$203:E203)+SUM($D$202:D202)-SUM($D$205:D205)</f>
        <v>0</v>
      </c>
      <c r="F204" s="465">
        <f>SUM($E$201:F201)-SUM($E$203:F203)+SUM($D$202:E202)-SUM($D$205:E205)</f>
        <v>0</v>
      </c>
      <c r="G204" s="465">
        <f>SUM($E$201:G201)-SUM($E$203:G203)+SUM($D$202:F202)-SUM($D$205:F205)</f>
        <v>0</v>
      </c>
      <c r="H204" s="465">
        <f>SUM($E$201:H201)-SUM($E$203:H203)+SUM($D$202:G202)-SUM($D$205:G205)</f>
        <v>0</v>
      </c>
      <c r="I204" s="465">
        <f>SUM($E$201:I201)-SUM($E$203:I203)+SUM($D$202:H202)-SUM($D$205:H205)</f>
        <v>0</v>
      </c>
      <c r="J204" s="465">
        <f>SUM($E$201:J201)-SUM($E$203:J203)+SUM($D$202:I202)-SUM($D$205:I205)</f>
        <v>0</v>
      </c>
      <c r="K204" s="465">
        <f>SUM($E$201:K201)-SUM($E$203:K203)+SUM($D$202:J202)-SUM($D$205:J205)</f>
        <v>0</v>
      </c>
      <c r="L204" s="465">
        <f>SUM($E$201:L201)-SUM($E$203:L203)+SUM($D$202:K202)-SUM($D$205:K205)</f>
        <v>0</v>
      </c>
      <c r="M204" s="465">
        <f>SUM($E$201:M201)-SUM($E$203:M203)+SUM($D$202:L202)-SUM($D$205:L205)</f>
        <v>0</v>
      </c>
      <c r="N204" s="465">
        <f>SUM($E$201:N201)-SUM($E$203:N203)+SUM($D$202:M202)-SUM($D$205:M205)</f>
        <v>0</v>
      </c>
      <c r="O204" s="465">
        <f>SUM($E$201:O201)-SUM($E$203:O203)+SUM($D$202:N202)-SUM($D$205:N205)</f>
        <v>0</v>
      </c>
      <c r="P204" s="465">
        <f>SUM($E$201:P201)-SUM($E$203:P203)+SUM($D$202:O202)-SUM($D$205:O205)</f>
        <v>0</v>
      </c>
      <c r="Q204" s="465">
        <f>SUM($E$201:Q201)-SUM($E$203:Q203)+SUM($D$202:P202)-SUM($D$205:P205)</f>
        <v>0</v>
      </c>
      <c r="R204" s="465">
        <f>SUM($E$201:R201)-SUM($E$203:R203)+SUM($D$202:Q202)-SUM($D$205:Q205)</f>
        <v>0</v>
      </c>
      <c r="S204" s="465">
        <f>SUM($E$201:S201)-SUM($E$203:S203)+SUM($D$202:R202)-SUM($D$205:R205)</f>
        <v>0</v>
      </c>
      <c r="T204" s="465">
        <f>SUM($E$201:T201)-SUM($E$203:T203)+SUM($D$202:S202)-SUM($D$205:S205)</f>
        <v>0</v>
      </c>
      <c r="U204" s="465">
        <f>SUM($E$201:U201)-SUM($E$203:U203)+SUM($D$202:T202)-SUM($D$205:T205)</f>
        <v>0</v>
      </c>
      <c r="V204" s="465">
        <f>SUM($E$201:V201)-SUM($E$203:V203)+SUM($D$202:U202)-SUM($D$205:U205)</f>
        <v>0</v>
      </c>
      <c r="W204" s="465">
        <f>SUM($E$201:W201)-SUM($E$203:W203)+SUM($D$202:V202)-SUM($D$205:V205)</f>
        <v>0</v>
      </c>
      <c r="X204" s="465">
        <f>SUM($E$201:X201)-SUM($E$203:X203)+SUM($D$202:W202)-SUM($D$205:W205)</f>
        <v>0</v>
      </c>
      <c r="Y204" s="465">
        <f>SUM($E$201:Y201)-SUM($E$203:Y203)+SUM($D$202:X202)-SUM($D$205:X205)</f>
        <v>0</v>
      </c>
      <c r="Z204" s="465">
        <f>SUM($E$201:Z201)-SUM($E$203:Z203)+SUM($D$202:Y202)-SUM($D$205:Y205)</f>
        <v>0</v>
      </c>
      <c r="AA204" s="465">
        <f>SUM($E$201:AA201)-SUM($E$203:AA203)+SUM($D$202:Z202)-SUM($D$205:Z205)</f>
        <v>0</v>
      </c>
      <c r="AB204" s="465">
        <f>SUM($E$201:AB201)-SUM($E$203:AB203)+SUM($D$202:AA202)-SUM($D$205:AA205)</f>
        <v>0</v>
      </c>
      <c r="AC204" s="465">
        <f>SUM($E$201:AC201)-SUM($E$203:AC203)+SUM($D$202:AB202)-SUM($D$205:AB205)</f>
        <v>0</v>
      </c>
      <c r="AD204" s="465">
        <f>SUM($E$201:AD201)-SUM($E$203:AD203)+SUM($D$202:AC202)-SUM($D$205:AC205)</f>
        <v>0</v>
      </c>
      <c r="AE204" s="465">
        <f>SUM($E$201:AE201)-SUM($E$203:AE203)+SUM($D$202:AD202)-SUM($D$205:AD205)</f>
        <v>0</v>
      </c>
      <c r="AF204" s="465">
        <f>SUM($E$201:AF201)-SUM($E$203:AF203)+SUM($D$202:AE202)-SUM($D$205:AE205)</f>
        <v>0</v>
      </c>
      <c r="AG204" s="465">
        <f>SUM($E$201:AG201)-SUM($E$203:AG203)+SUM($D$202:AF202)-SUM($D$205:AF205)</f>
        <v>0</v>
      </c>
      <c r="AH204" s="465">
        <f>SUM($E$201:AH201)-SUM($E$203:AH203)+SUM($D$202:AG202)-SUM($D$205:AG205)</f>
        <v>0</v>
      </c>
      <c r="AI204" s="465">
        <f>SUM($E$201:AI201)-SUM($E$203:AI203)+SUM($D$202:AH202)-SUM($D$205:AH205)</f>
        <v>0</v>
      </c>
      <c r="AJ204" s="465">
        <f>SUM($E$201:AJ201)-SUM($E$203:AJ203)+SUM($D$202:AI202)-SUM($D$205:AI205)</f>
        <v>0</v>
      </c>
      <c r="AK204" s="465">
        <f>SUM($E$201:AK201)-SUM($E$203:AK203)+SUM($D$202:AJ202)-SUM($D$205:AJ205)</f>
        <v>0</v>
      </c>
      <c r="AL204" s="465">
        <f>SUM($E$201:AL201)-SUM($E$203:AL203)+SUM($D$202:AK202)-SUM($D$205:AK205)</f>
        <v>0</v>
      </c>
      <c r="AM204" s="465">
        <f>SUM($E$201:AM201)-SUM($E$203:AM203)+SUM($D$202:AL202)-SUM($D$205:AL205)</f>
        <v>0</v>
      </c>
      <c r="AN204" s="465">
        <f>SUM($E$201:AN201)-SUM($E$203:AN203)+SUM($D$202:AM202)-SUM($D$205:AM205)</f>
        <v>0</v>
      </c>
      <c r="AO204" s="465">
        <f>SUM($E$201:AO201)-SUM($E$203:AO203)+SUM($D$202:AN202)-SUM($D$205:AN205)</f>
        <v>0</v>
      </c>
      <c r="AP204" s="465">
        <f>SUM($E$201:AP201)-SUM($E$203:AP203)+SUM($D$202:AO202)-SUM($D$205:AO205)</f>
        <v>0</v>
      </c>
      <c r="AQ204" s="465">
        <f>SUM($E$201:AQ201)-SUM($E$203:AQ203)+SUM($D$202:AP202)-SUM($D$205:AP205)</f>
        <v>0</v>
      </c>
      <c r="AR204" s="465">
        <f>SUM($E$201:AR201)-SUM($E$203:AR203)+SUM($D$202:AQ202)-SUM($D$205:AQ205)</f>
        <v>0</v>
      </c>
      <c r="AS204" s="465">
        <f>SUM($E$201:AS201)-SUM($E$203:AS203)+SUM($D$202:AR202)-SUM($D$205:AR205)</f>
        <v>0</v>
      </c>
      <c r="AT204" s="465">
        <f>SUM($E$201:AT201)-SUM($E$203:AT203)+SUM($D$202:AS202)-SUM($D$205:AS205)</f>
        <v>0</v>
      </c>
      <c r="AU204" s="465">
        <f>SUM($E$201:AU201)-SUM($E$203:AU203)+SUM($D$202:AT202)-SUM($D$205:AT205)</f>
        <v>0</v>
      </c>
      <c r="AV204" s="465">
        <f>SUM($E$201:AV201)-SUM($E$203:AV203)+SUM($D$202:AU202)-SUM($D$205:AU205)</f>
        <v>0</v>
      </c>
      <c r="AW204" s="465">
        <f>SUM($E$201:AW201)-SUM($E$203:AW203)+SUM($D$202:AV202)-SUM($D$205:AV205)</f>
        <v>0</v>
      </c>
      <c r="AX204" s="465">
        <f>SUM($E$201:AX201)-SUM($E$203:AX203)+SUM($D$202:AW202)-SUM($D$205:AW205)</f>
        <v>0</v>
      </c>
      <c r="AY204" s="465">
        <f>SUM($E$201:AY201)-SUM($E$203:AY203)+SUM($D$202:AX202)-SUM($D$205:AX205)</f>
        <v>0</v>
      </c>
      <c r="AZ204" s="465">
        <f>SUM($E$201:AZ201)-SUM($E$203:AZ203)+SUM($D$202:AY202)-SUM($D$205:AY205)</f>
        <v>0</v>
      </c>
      <c r="BA204" s="465">
        <f>SUM($E$201:BA201)-SUM($E$203:BA203)+SUM($D$202:AZ202)-SUM($D$205:AZ205)</f>
        <v>0</v>
      </c>
      <c r="BB204" s="465">
        <f>SUM($E$201:BB201)-SUM($E$203:BB203)+SUM($D$202:BA202)-SUM($D$205:BA205)</f>
        <v>0</v>
      </c>
      <c r="BC204" s="465">
        <f>SUM($E$201:BC201)-SUM($E$203:BC203)+SUM($D$202:BB202)-SUM($D$205:BB205)</f>
        <v>0</v>
      </c>
      <c r="BD204" s="465">
        <f>SUM($E$201:BD201)-SUM($E$203:BD203)+SUM($D$202:BC202)-SUM($D$205:BC205)</f>
        <v>0</v>
      </c>
      <c r="BE204" s="465">
        <f>SUM($E$201:BE201)-SUM($E$203:BE203)+SUM($D$202:BD202)-SUM($D$205:BD205)</f>
        <v>0</v>
      </c>
      <c r="BF204" s="465">
        <f>SUM($E$201:BF201)-SUM($E$203:BF203)+SUM($D$202:BE202)-SUM($D$205:BE205)</f>
        <v>0</v>
      </c>
      <c r="BG204" s="465">
        <f>SUM($E$201:BG201)-SUM($E$203:BG203)+SUM($D$202:BF202)-SUM($D$205:BF205)</f>
        <v>0</v>
      </c>
      <c r="BH204" s="465">
        <f>SUM($E$201:BH201)-SUM($E$203:BH203)+SUM($D$202:BG202)-SUM($D$205:BG205)</f>
        <v>0</v>
      </c>
      <c r="BI204" s="465">
        <f>SUM($E$201:BI201)-SUM($E$203:BI203)+SUM($D$202:BH202)-SUM($D$205:BH205)</f>
        <v>0</v>
      </c>
      <c r="BJ204" s="465">
        <f>SUM($E$201:BJ201)-SUM($E$203:BJ203)+SUM($D$202:BI202)-SUM($D$205:BI205)</f>
        <v>0</v>
      </c>
      <c r="BK204" s="465">
        <f>SUM($E$201:BK201)-SUM($E$203:BK203)+SUM($D$202:BJ202)-SUM($D$205:BJ205)</f>
        <v>0</v>
      </c>
      <c r="BL204" s="465">
        <f>SUM($E$201:BL201)-SUM($E$203:BL203)+SUM($D$202:BK202)-SUM($D$205:BK205)</f>
        <v>0</v>
      </c>
      <c r="BM204" s="465">
        <f>SUM($E$201:BM201)-SUM($E$203:BM203)+SUM($D$202:BL202)-SUM($D$205:BL205)</f>
        <v>0</v>
      </c>
      <c r="BN204" s="465">
        <f>SUM($E$201:BN201)-SUM($E$203:BN203)+SUM($D$202:BM202)-SUM($D$205:BM205)</f>
        <v>0</v>
      </c>
      <c r="BO204" s="465">
        <f>SUM($E$201:BO201)-SUM($E$203:BO203)+SUM($D$202:BN202)-SUM($D$205:BN205)</f>
        <v>0</v>
      </c>
      <c r="BP204" s="465">
        <f>SUM($E$201:BP201)-SUM($E$203:BP203)+SUM($D$202:BO202)-SUM($D$205:BO205)</f>
        <v>0</v>
      </c>
      <c r="BQ204" s="465">
        <f>SUM($E$201:BQ201)-SUM($E$203:BQ203)+SUM($D$202:BP202)-SUM($D$205:BP205)</f>
        <v>0</v>
      </c>
      <c r="BR204" s="465">
        <f>SUM($E$201:BR201)-SUM($E$203:BR203)+SUM($D$202:BQ202)-SUM($D$205:BQ205)</f>
        <v>430000000</v>
      </c>
      <c r="BS204" s="465">
        <f>SUM($E$201:BS201)-SUM($E$203:BS203)+SUM($D$202:BR202)-SUM($D$205:BR205)</f>
        <v>431791666.66666669</v>
      </c>
      <c r="BT204" s="465">
        <f>SUM($E$201:BT201)-SUM($E$203:BT203)+SUM($D$202:BS202)-SUM($D$205:BS205)</f>
        <v>433590798.6111111</v>
      </c>
      <c r="BU204" s="465">
        <f>SUM($E$201:BU201)-SUM($E$203:BU203)+SUM($D$202:BT202)-SUM($D$205:BT205)</f>
        <v>435397426.9386574</v>
      </c>
      <c r="BV204" s="465">
        <f>SUM($E$201:BV201)-SUM($E$203:BV203)+SUM($D$202:BU202)-SUM($D$205:BU205)</f>
        <v>437211582.88423514</v>
      </c>
      <c r="BW204" s="465">
        <f>SUM($E$201:BW201)-SUM($E$203:BW203)+SUM($D$202:BV202)-SUM($D$205:BV205)</f>
        <v>439033297.81291944</v>
      </c>
      <c r="BX204" s="465">
        <f>SUM($E$201:BX201)-SUM($E$203:BX203)+SUM($D$202:BW202)-SUM($D$205:BW205)</f>
        <v>440862603.22047329</v>
      </c>
      <c r="BY204" s="465">
        <f>SUM($E$201:BY201)-SUM($E$203:BY203)+SUM($D$202:BX202)-SUM($D$205:BX205)</f>
        <v>442699530.7338919</v>
      </c>
      <c r="BZ204" s="465">
        <f>SUM($E$201:BZ201)-SUM($E$203:BZ203)+SUM($D$202:BY202)-SUM($D$205:BY205)</f>
        <v>444544112.1119498</v>
      </c>
      <c r="CA204" s="465">
        <f>SUM($E$201:CA201)-SUM($E$203:CA203)+SUM($D$202:BZ202)-SUM($D$205:BZ205)</f>
        <v>446396379.24574959</v>
      </c>
      <c r="CB204" s="465">
        <f>SUM($E$201:CB201)-SUM($E$203:CB203)+SUM($D$202:CA202)-SUM($D$205:CA205)</f>
        <v>448256364.15927356</v>
      </c>
      <c r="CC204" s="465">
        <f>SUM($E$201:CC201)-SUM($E$203:CC203)+SUM($D$202:CB202)-SUM($D$205:CB205)</f>
        <v>450124099.00993723</v>
      </c>
      <c r="CD204" s="465">
        <f>SUM($E$201:CD201)-SUM($E$203:CD203)+SUM($D$202:CC202)-SUM($D$205:CC205)</f>
        <v>451999616.0891453</v>
      </c>
      <c r="CE204" s="465">
        <f>SUM($E$201:CE201)-SUM($E$203:CE203)+SUM($D$202:CD202)-SUM($D$205:CD205)</f>
        <v>453882947.82285005</v>
      </c>
      <c r="CF204" s="465">
        <f>SUM($E$201:CF201)-SUM($E$203:CF203)+SUM($D$202:CE202)-SUM($D$205:CE205)</f>
        <v>455774126.77211189</v>
      </c>
      <c r="CG204" s="465">
        <f>SUM($E$201:CG201)-SUM($E$203:CG203)+SUM($D$202:CF202)-SUM($D$205:CF205)</f>
        <v>457673185.6336624</v>
      </c>
      <c r="CH204" s="465">
        <f>SUM($E$201:CH201)-SUM($E$203:CH203)+SUM($D$202:CG202)-SUM($D$205:CG205)</f>
        <v>459580157.24046934</v>
      </c>
      <c r="CI204" s="465">
        <f>SUM($E$201:CI201)-SUM($E$203:CI203)+SUM($D$202:CH202)-SUM($D$205:CH205)</f>
        <v>461495074.56230462</v>
      </c>
      <c r="CJ204" s="465">
        <f>SUM($E$201:CJ201)-SUM($E$203:CJ203)+SUM($D$202:CI202)-SUM($D$205:CI205)</f>
        <v>463417970.70631421</v>
      </c>
      <c r="CK204" s="465">
        <f>SUM($E$201:CK201)-SUM($E$203:CK203)+SUM($D$202:CJ202)-SUM($D$205:CJ205)</f>
        <v>465348878.9175905</v>
      </c>
      <c r="CL204" s="465">
        <f>SUM($E$201:CL201)-SUM($E$203:CL203)+SUM($D$202:CK202)-SUM($D$205:CK205)</f>
        <v>467287832.57974714</v>
      </c>
      <c r="CM204" s="465">
        <f>SUM($E$201:CM201)-SUM($E$203:CM203)+SUM($D$202:CL202)-SUM($D$205:CL205)</f>
        <v>469234865.21549606</v>
      </c>
      <c r="CN204" s="465">
        <f>SUM($E$201:CN201)-SUM($E$203:CN203)+SUM($D$202:CM202)-SUM($D$205:CM205)</f>
        <v>471190010.48722732</v>
      </c>
      <c r="CO204" s="465">
        <f>SUM($E$201:CO201)-SUM($E$203:CO203)+SUM($D$202:CN202)-SUM($D$205:CN205)</f>
        <v>473153302.19759077</v>
      </c>
      <c r="CP204" s="465">
        <f>SUM($E$201:CP201)-SUM($E$203:CP203)+SUM($D$202:CO202)-SUM($D$205:CO205)</f>
        <v>475124774.29008073</v>
      </c>
      <c r="CQ204" s="465">
        <f>SUM($E$201:CQ201)-SUM($E$203:CQ203)+SUM($D$202:CP202)-SUM($D$205:CP205)</f>
        <v>477104460.84962273</v>
      </c>
      <c r="CR204" s="465">
        <f>SUM($E$201:CR201)-SUM($E$203:CR203)+SUM($D$202:CQ202)-SUM($D$205:CQ205)</f>
        <v>479092396.10316283</v>
      </c>
      <c r="CS204" s="465">
        <f>SUM($E$201:CS201)-SUM($E$203:CS203)+SUM($D$202:CR202)-SUM($D$205:CR205)</f>
        <v>481088614.42025936</v>
      </c>
      <c r="CT204" s="465">
        <f>SUM($E$201:CT201)-SUM($E$203:CT203)+SUM($D$202:CS202)-SUM($D$205:CS205)</f>
        <v>483093150.31367707</v>
      </c>
      <c r="CU204" s="465">
        <f>SUM($E$201:CU201)-SUM($E$203:CU203)+SUM($D$202:CT202)-SUM($D$205:CT205)</f>
        <v>485106038.43998408</v>
      </c>
      <c r="CV204" s="465">
        <f>SUM($E$201:CV201)-SUM($E$203:CV203)+SUM($D$202:CU202)-SUM($D$205:CU205)</f>
        <v>487127313.60015064</v>
      </c>
      <c r="CW204" s="465">
        <f>SUM($E$201:CW201)-SUM($E$203:CW203)+SUM($D$202:CV202)-SUM($D$205:CV205)</f>
        <v>489157010.74015129</v>
      </c>
      <c r="CX204" s="465">
        <f>SUM($E$201:CX201)-SUM($E$203:CX203)+SUM($D$202:CW202)-SUM($D$205:CW205)</f>
        <v>491195164.9515686</v>
      </c>
      <c r="CY204" s="465">
        <f>SUM($E$201:CY201)-SUM($E$203:CY203)+SUM($D$202:CX202)-SUM($D$205:CX205)</f>
        <v>493241811.47220016</v>
      </c>
      <c r="CZ204" s="465">
        <f>SUM($E$201:CZ201)-SUM($E$203:CZ203)+SUM($D$202:CY202)-SUM($D$205:CY205)</f>
        <v>495296985.68666762</v>
      </c>
      <c r="DA204" s="465">
        <f>SUM($E$201:DA201)-SUM($E$203:DA203)+SUM($D$202:CZ202)-SUM($D$205:CZ205)</f>
        <v>497360723.12702876</v>
      </c>
      <c r="DB204" s="465">
        <f>SUM($E$201:DB201)-SUM($E$203:DB203)+SUM($D$202:DA202)-SUM($D$205:DA205)</f>
        <v>499433059.47339135</v>
      </c>
      <c r="DC204" s="465">
        <f>SUM($E$201:DC201)-SUM($E$203:DC203)+SUM($D$202:DB202)-SUM($D$205:DB205)</f>
        <v>501514030.5545305</v>
      </c>
      <c r="DD204" s="465">
        <f>SUM($E$201:DD201)-SUM($E$203:DD203)+SUM($D$202:DC202)-SUM($D$205:DC205)</f>
        <v>503603672.3485077</v>
      </c>
      <c r="DE204" s="465">
        <f>SUM($E$201:DE201)-SUM($E$203:DE203)+SUM($D$202:DD202)-SUM($D$205:DD205)</f>
        <v>505702020.98329318</v>
      </c>
      <c r="DF204" s="465">
        <f>SUM($E$201:DF201)-SUM($E$203:DF203)+SUM($D$202:DE202)-SUM($D$205:DE205)</f>
        <v>507809112.73739022</v>
      </c>
      <c r="DG204" s="465">
        <f>SUM($E$201:DG201)-SUM($E$203:DG203)+SUM($D$202:DF202)-SUM($D$205:DF205)</f>
        <v>509924984.04046267</v>
      </c>
      <c r="DH204" s="465">
        <f>SUM($E$201:DH201)-SUM($E$203:DH203)+SUM($D$202:DG202)-SUM($D$205:DG205)</f>
        <v>512049671.47396457</v>
      </c>
      <c r="DI204" s="465">
        <f>SUM($E$201:DI201)-SUM($E$203:DI203)+SUM($D$202:DH202)-SUM($D$205:DH205)</f>
        <v>514183211.7717728</v>
      </c>
      <c r="DJ204" s="465">
        <f>SUM($E$201:DJ201)-SUM($E$203:DJ203)+SUM($D$202:DI202)-SUM($D$205:DI205)</f>
        <v>516325641.82082182</v>
      </c>
      <c r="DK204" s="465">
        <f>SUM($E$201:DK201)-SUM($E$203:DK203)+SUM($D$202:DJ202)-SUM($D$205:DJ205)</f>
        <v>518476998.66174191</v>
      </c>
      <c r="DL204" s="465">
        <f>SUM($E$201:DL201)-SUM($E$203:DL203)+SUM($D$202:DK202)-SUM($D$205:DK205)</f>
        <v>520637319.48949921</v>
      </c>
      <c r="DM204" s="465">
        <f>SUM($E$201:DM201)-SUM($E$203:DM203)+SUM($D$202:DL202)-SUM($D$205:DL205)</f>
        <v>522806641.65403879</v>
      </c>
      <c r="DN204" s="465">
        <f>SUM($E$201:DN201)-SUM($E$203:DN203)+SUM($D$202:DM202)-SUM($D$205:DM205)</f>
        <v>524985002.66093057</v>
      </c>
      <c r="DO204" s="465">
        <f>SUM($E$201:DO201)-SUM($E$203:DO203)+SUM($D$202:DN202)-SUM($D$205:DN205)</f>
        <v>527172440.17201781</v>
      </c>
      <c r="DP204" s="465">
        <f>SUM($E$201:DP201)-SUM($E$203:DP203)+SUM($D$202:DO202)-SUM($D$205:DO205)</f>
        <v>529368992.00606787</v>
      </c>
      <c r="DQ204" s="465">
        <f>SUM($E$201:DQ201)-SUM($E$203:DQ203)+SUM($D$202:DP202)-SUM($D$205:DP205)</f>
        <v>531574696.13942647</v>
      </c>
      <c r="DR204" s="465">
        <f>SUM($E$201:DR201)-SUM($E$203:DR203)+SUM($D$202:DQ202)-SUM($D$205:DQ205)</f>
        <v>533789590.7066741</v>
      </c>
      <c r="DS204" s="465">
        <f>SUM($E$201:DS201)-SUM($E$203:DS203)+SUM($D$202:DR202)-SUM($D$205:DR205)</f>
        <v>536013714.00128525</v>
      </c>
      <c r="DT204" s="465">
        <f>SUM($E$201:DT201)-SUM($E$203:DT203)+SUM($D$202:DS202)-SUM($D$205:DS205)</f>
        <v>538247104.47629058</v>
      </c>
      <c r="DU204" s="465">
        <f>SUM($E$201:DU201)-SUM($E$203:DU203)+SUM($D$202:DT202)-SUM($D$205:DT205)</f>
        <v>540489800.74494183</v>
      </c>
      <c r="DV204" s="465">
        <f>SUM($E$201:DV201)-SUM($E$203:DV203)+SUM($D$202:DU202)-SUM($D$205:DU205)</f>
        <v>542741841.58137906</v>
      </c>
      <c r="DW204" s="465">
        <f>SUM($E$201:DW201)-SUM($E$203:DW203)+SUM($D$202:DV202)-SUM($D$205:DV205)</f>
        <v>545003265.92130148</v>
      </c>
      <c r="DX204" s="465">
        <f>SUM($E$201:DX201)-SUM($E$203:DX203)+SUM($D$202:DW202)-SUM($D$205:DW205)</f>
        <v>547274112.86264026</v>
      </c>
      <c r="DY204" s="465">
        <f>SUM($E$201:DY201)-SUM($E$203:DY203)+SUM($D$202:DX202)-SUM($D$205:DX205)</f>
        <v>549554421.66623461</v>
      </c>
      <c r="DZ204" s="465">
        <f>SUM($E$201:DZ201)-SUM($E$203:DZ203)+SUM($D$202:DY202)-SUM($D$205:DY205)</f>
        <v>551844231.7565105</v>
      </c>
      <c r="EA204" s="465">
        <f>SUM($E$201:EA201)-SUM($E$203:EA203)+SUM($D$202:DZ202)-SUM($D$205:DZ205)</f>
        <v>554143582.72216272</v>
      </c>
      <c r="EB204" s="465">
        <f>SUM($E$201:EB201)-SUM($E$203:EB203)+SUM($D$202:EA202)-SUM($D$205:EA205)</f>
        <v>556452514.31683838</v>
      </c>
      <c r="EC204" s="465">
        <f>SUM($E$201:EC201)-SUM($E$203:EC203)+SUM($D$202:EB202)-SUM($D$205:EB205)</f>
        <v>558771066.45982516</v>
      </c>
      <c r="ED204" s="465">
        <f>SUM($E$201:ED201)-SUM($E$203:ED203)+SUM($D$202:EC202)-SUM($D$205:EC205)</f>
        <v>561099279.23674107</v>
      </c>
      <c r="EE204" s="465">
        <f>SUM($E$201:EE201)-SUM($E$203:EE203)+SUM($D$202:ED202)-SUM($D$205:ED205)</f>
        <v>563437192.90022755</v>
      </c>
      <c r="EF204" s="465">
        <f>SUM($E$201:EF201)-SUM($E$203:EF203)+SUM($D$202:EE202)-SUM($D$205:EE205)</f>
        <v>565784847.87064517</v>
      </c>
      <c r="EG204" s="465">
        <f>SUM($E$201:EG201)-SUM($E$203:EG203)+SUM($D$202:EF202)-SUM($D$205:EF205)</f>
        <v>568142284.73677289</v>
      </c>
      <c r="EH204" s="465">
        <f>SUM($E$201:EH201)-SUM($E$203:EH203)+SUM($D$202:EG202)-SUM($D$205:EG205)</f>
        <v>570509544.25650942</v>
      </c>
      <c r="EI204" s="465">
        <f>SUM($E$201:EI201)-SUM($E$203:EI203)+SUM($D$202:EH202)-SUM($D$205:EH205)</f>
        <v>572886667.35757828</v>
      </c>
      <c r="EJ204" s="465">
        <f>SUM($E$201:EJ201)-SUM($E$203:EJ203)+SUM($D$202:EI202)-SUM($D$205:EI205)</f>
        <v>575273695.13823485</v>
      </c>
      <c r="EK204" s="465">
        <f>SUM($E$201:EK201)-SUM($E$203:EK203)+SUM($D$202:EJ202)-SUM($D$205:EJ205)</f>
        <v>577670668.86797738</v>
      </c>
      <c r="EL204" s="465">
        <f>SUM($E$201:EL201)-SUM($E$203:EL203)+SUM($D$202:EK202)-SUM($D$205:EK205)</f>
        <v>580077629.98826075</v>
      </c>
      <c r="EM204" s="465">
        <f>SUM($E$201:EM201)-SUM($E$203:EM203)+SUM($D$202:EL202)-SUM($D$205:EL205)</f>
        <v>0</v>
      </c>
      <c r="EN204" s="465">
        <f>SUM($E$201:EN201)-SUM($E$203:EN203)+SUM($D$202:EM202)-SUM($D$205:EM205)</f>
        <v>0</v>
      </c>
      <c r="EO204" s="465">
        <f>SUM($E$201:EO201)-SUM($E$203:EO203)+SUM($D$202:EN202)-SUM($D$205:EN205)</f>
        <v>0</v>
      </c>
      <c r="EP204" s="465">
        <f>SUM($E$201:EP201)-SUM($E$203:EP203)+SUM($D$202:EO202)-SUM($D$205:EO205)</f>
        <v>0</v>
      </c>
      <c r="EQ204" s="465">
        <f>SUM($E$201:EQ201)-SUM($E$203:EQ203)+SUM($D$202:EP202)-SUM($D$205:EP205)</f>
        <v>0</v>
      </c>
      <c r="ER204" s="465">
        <f>SUM($E$201:ER201)-SUM($E$203:ER203)+SUM($D$202:EQ202)-SUM($D$205:EQ205)</f>
        <v>0</v>
      </c>
      <c r="ES204" s="465">
        <f>SUM($E$201:ES201)-SUM($E$203:ES203)+SUM($D$202:ER202)-SUM($D$205:ER205)</f>
        <v>0</v>
      </c>
      <c r="ET204" s="465">
        <f>SUM($E$201:ET201)-SUM($E$203:ET203)+SUM($D$202:ES202)-SUM($D$205:ES205)</f>
        <v>0</v>
      </c>
      <c r="EU204" s="465">
        <f>SUM($E$201:EU201)-SUM($E$203:EU203)+SUM($D$202:ET202)-SUM($D$205:ET205)</f>
        <v>0</v>
      </c>
      <c r="EV204" s="465">
        <f>SUM($E$201:EV201)-SUM($E$203:EV203)+SUM($D$202:EU202)-SUM($D$205:EU205)</f>
        <v>0</v>
      </c>
      <c r="EW204" s="465">
        <f>SUM($E$201:EW201)-SUM($E$203:EW203)+SUM($D$202:EV202)-SUM($D$205:EV205)</f>
        <v>0</v>
      </c>
      <c r="EX204" s="465">
        <f>SUM($E$201:EX201)-SUM($E$203:EX203)+SUM($D$202:EW202)-SUM($D$205:EW205)</f>
        <v>0</v>
      </c>
      <c r="EY204" s="465">
        <f>SUM($E$201:EY201)-SUM($E$203:EY203)+SUM($D$202:EX202)-SUM($D$205:EX205)</f>
        <v>0</v>
      </c>
      <c r="EZ204" s="465">
        <f>SUM($E$201:EZ201)-SUM($E$203:EZ203)+SUM($D$202:EY202)-SUM($D$205:EY205)</f>
        <v>0</v>
      </c>
      <c r="FA204" s="465">
        <f>SUM($E$201:FA201)-SUM($E$203:FA203)+SUM($D$202:EZ202)-SUM($D$205:EZ205)</f>
        <v>0</v>
      </c>
      <c r="FB204" s="465">
        <f>SUM($E$201:FB201)-SUM($E$203:FB203)+SUM($D$202:FA202)-SUM($D$205:FA205)</f>
        <v>0</v>
      </c>
      <c r="FC204" s="465">
        <f>SUM($E$201:FC201)-SUM($E$203:FC203)+SUM($D$202:FB202)-SUM($D$205:FB205)</f>
        <v>0</v>
      </c>
      <c r="FD204" s="465">
        <f>SUM($E$201:FD201)-SUM($E$203:FD203)+SUM($D$202:FC202)-SUM($D$205:FC205)</f>
        <v>0</v>
      </c>
      <c r="FE204" s="465">
        <f>SUM($E$201:FE201)-SUM($E$203:FE203)+SUM($D$202:FD202)-SUM($D$205:FD205)</f>
        <v>0</v>
      </c>
      <c r="FF204" s="465">
        <f>SUM($E$201:FF201)-SUM($E$203:FF203)+SUM($D$202:FE202)-SUM($D$205:FE205)</f>
        <v>0</v>
      </c>
      <c r="FG204" s="465">
        <f>SUM($E$201:FG201)-SUM($E$203:FG203)+SUM($D$202:FF202)-SUM($D$205:FF205)</f>
        <v>0</v>
      </c>
      <c r="FH204" s="465">
        <f>SUM($E$201:FH201)-SUM($E$203:FH203)+SUM($D$202:FG202)-SUM($D$205:FG205)</f>
        <v>0</v>
      </c>
      <c r="FI204" s="465">
        <f>SUM($E$201:FI201)-SUM($E$203:FI203)+SUM($D$202:FH202)-SUM($D$205:FH205)</f>
        <v>0</v>
      </c>
      <c r="FJ204" s="465">
        <f>SUM($E$201:FJ201)-SUM($E$203:FJ203)+SUM($D$202:FI202)-SUM($D$205:FI205)</f>
        <v>0</v>
      </c>
      <c r="FK204" s="465">
        <f>SUM($E$201:FK201)-SUM($E$203:FK203)+SUM($D$202:FJ202)-SUM($D$205:FJ205)</f>
        <v>0</v>
      </c>
      <c r="FL204" s="465">
        <f>SUM($E$201:FL201)-SUM($E$203:FL203)+SUM($D$202:FK202)-SUM($D$205:FK205)</f>
        <v>0</v>
      </c>
      <c r="FM204" s="465">
        <f>SUM($E$201:FM201)-SUM($E$203:FM203)+SUM($D$202:FL202)-SUM($D$205:FL205)</f>
        <v>0</v>
      </c>
      <c r="FN204" s="465">
        <f>SUM($E$201:FN201)-SUM($E$203:FN203)+SUM($D$202:FM202)-SUM($D$205:FM205)</f>
        <v>0</v>
      </c>
    </row>
    <row r="205" spans="1:16384">
      <c r="B205" s="465" t="s">
        <v>213</v>
      </c>
      <c r="E205" s="491">
        <f>IF(E200='Capital Structure'!$R$7,(E204-E203),0)</f>
        <v>0</v>
      </c>
      <c r="F205" s="491">
        <f>IF(F200='Capital Structure'!$R$7,(F204-F203),0)</f>
        <v>0</v>
      </c>
      <c r="G205" s="491">
        <f>IF(G200='Capital Structure'!$R$7,(G204-G203),0)</f>
        <v>0</v>
      </c>
      <c r="H205" s="491">
        <f>IF(H200='Capital Structure'!$R$7,(H204-H203),0)</f>
        <v>0</v>
      </c>
      <c r="I205" s="491">
        <f>IF(I200='Capital Structure'!$R$7,(I204-I203),0)</f>
        <v>0</v>
      </c>
      <c r="J205" s="491">
        <f>IF(J200='Capital Structure'!$R$7,(J204-J203),0)</f>
        <v>0</v>
      </c>
      <c r="K205" s="491">
        <f>IF(K200='Capital Structure'!$R$7,(K204-K203),0)</f>
        <v>0</v>
      </c>
      <c r="L205" s="491">
        <f>IF(L200='Capital Structure'!$R$7,(L204-L203),0)</f>
        <v>0</v>
      </c>
      <c r="M205" s="491">
        <f>IF(M200='Capital Structure'!$R$7,(M204-M203),0)</f>
        <v>0</v>
      </c>
      <c r="N205" s="491">
        <f>IF(N200='Capital Structure'!$R$7,(N204-N203),0)</f>
        <v>0</v>
      </c>
      <c r="O205" s="491">
        <f>IF(O200='Capital Structure'!$R$7,(O204-O203),0)</f>
        <v>0</v>
      </c>
      <c r="P205" s="491">
        <f>IF(P200='Capital Structure'!$R$7,(P204-P203),0)</f>
        <v>0</v>
      </c>
      <c r="Q205" s="491">
        <f>IF(Q200='Capital Structure'!$R$7,(Q204-Q203),0)</f>
        <v>0</v>
      </c>
      <c r="R205" s="491">
        <f>IF(R200='Capital Structure'!$R$7,(R204-R203),0)</f>
        <v>0</v>
      </c>
      <c r="S205" s="491">
        <f>IF(S200='Capital Structure'!$R$7,(S204-S203),0)</f>
        <v>0</v>
      </c>
      <c r="T205" s="491">
        <f>IF(T200='Capital Structure'!$R$7,(T204-T203),0)</f>
        <v>0</v>
      </c>
      <c r="U205" s="491">
        <f>IF(U200='Capital Structure'!$R$7,(U204-U203),0)</f>
        <v>0</v>
      </c>
      <c r="V205" s="491">
        <f>IF(V200='Capital Structure'!$R$7,(V204-V203),0)</f>
        <v>0</v>
      </c>
      <c r="W205" s="491">
        <f>IF(W200='Capital Structure'!$R$7,(W204-W203),0)</f>
        <v>0</v>
      </c>
      <c r="X205" s="491">
        <f>IF(X200='Capital Structure'!$R$7,(X204-X203),0)</f>
        <v>0</v>
      </c>
      <c r="Y205" s="491">
        <f>IF(Y200='Capital Structure'!$R$7,(Y204-Y203),0)</f>
        <v>0</v>
      </c>
      <c r="Z205" s="491">
        <f>IF(Z200='Capital Structure'!$R$7,(Z204-Z203),0)</f>
        <v>0</v>
      </c>
      <c r="AA205" s="491">
        <f>IF(AA200='Capital Structure'!$R$7,(AA204-AA203),0)</f>
        <v>0</v>
      </c>
      <c r="AB205" s="491">
        <f>IF(AB200='Capital Structure'!$R$7,(AB204-AB203),0)</f>
        <v>0</v>
      </c>
      <c r="AC205" s="491">
        <f>IF(AC200='Capital Structure'!$R$7,(AC204-AC203),0)</f>
        <v>0</v>
      </c>
      <c r="AD205" s="491">
        <f>IF(AD200='Capital Structure'!$R$7,(AD204-AD203),0)</f>
        <v>0</v>
      </c>
      <c r="AE205" s="491">
        <f>IF(AE200='Capital Structure'!$R$7,(AE204-AE203),0)</f>
        <v>0</v>
      </c>
      <c r="AF205" s="491">
        <f>IF(AF200='Capital Structure'!$R$7,(AF204-AF203),0)</f>
        <v>0</v>
      </c>
      <c r="AG205" s="491">
        <f>IF(AG200='Capital Structure'!$R$7,(AG204-AG203),0)</f>
        <v>0</v>
      </c>
      <c r="AH205" s="491">
        <f>IF(AH200='Capital Structure'!$R$7,(AH204-AH203),0)</f>
        <v>0</v>
      </c>
      <c r="AI205" s="491">
        <f>IF(AI200='Capital Structure'!$R$7,(AI204-AI203),0)</f>
        <v>0</v>
      </c>
      <c r="AJ205" s="491">
        <f>IF(AJ200='Capital Structure'!$R$7,(AJ204-AJ203),0)</f>
        <v>0</v>
      </c>
      <c r="AK205" s="491">
        <f>IF(AK200='Capital Structure'!$R$7,(AK204-AK203),0)</f>
        <v>0</v>
      </c>
      <c r="AL205" s="491">
        <f>IF(AL200='Capital Structure'!$R$7,(AL204-AL203),0)</f>
        <v>0</v>
      </c>
      <c r="AM205" s="491">
        <f>IF(AM200='Capital Structure'!$R$7,(AM204-AM203),0)</f>
        <v>0</v>
      </c>
      <c r="AN205" s="491">
        <f>IF(AN200='Capital Structure'!$R$7,(AN204-AN203),0)</f>
        <v>0</v>
      </c>
      <c r="AO205" s="491">
        <f>IF(AO200='Capital Structure'!$R$7,(AO204-AO203),0)</f>
        <v>0</v>
      </c>
      <c r="AP205" s="491">
        <f>IF(AP200='Capital Structure'!$R$7,(AP204-AP203),0)</f>
        <v>0</v>
      </c>
      <c r="AQ205" s="491">
        <f>IF(AQ200='Capital Structure'!$R$7,(AQ204-AQ203),0)</f>
        <v>0</v>
      </c>
      <c r="AR205" s="491">
        <f>IF(AR200='Capital Structure'!$R$7,(AR204-AR203),0)</f>
        <v>0</v>
      </c>
      <c r="AS205" s="491">
        <f>IF(AS200='Capital Structure'!$R$7,(AS204-AS203),0)</f>
        <v>0</v>
      </c>
      <c r="AT205" s="491">
        <f>IF(AT200='Capital Structure'!$R$7,(AT204-AT203),0)</f>
        <v>0</v>
      </c>
      <c r="AU205" s="491">
        <f>IF(AU200='Capital Structure'!$R$7,(AU204-AU203),0)</f>
        <v>0</v>
      </c>
      <c r="AV205" s="491">
        <f>IF(AV200='Capital Structure'!$R$7,(AV204-AV203),0)</f>
        <v>0</v>
      </c>
      <c r="AW205" s="491">
        <f>IF(AW200='Capital Structure'!$R$7,(AW204-AW203),0)</f>
        <v>0</v>
      </c>
      <c r="AX205" s="491">
        <f>IF(AX200='Capital Structure'!$R$7,(AX204-AX203),0)</f>
        <v>0</v>
      </c>
      <c r="AY205" s="491">
        <f>IF(AY200='Capital Structure'!$R$7,(AY204-AY203),0)</f>
        <v>0</v>
      </c>
      <c r="AZ205" s="491">
        <f>IF(AZ200='Capital Structure'!$R$7,(AZ204-AZ203),0)</f>
        <v>0</v>
      </c>
      <c r="BA205" s="491">
        <f>IF(BA200='Capital Structure'!$R$7,(BA204-BA203),0)</f>
        <v>0</v>
      </c>
      <c r="BB205" s="491">
        <f>IF(BB200='Capital Structure'!$R$7,(BB204-BB203),0)</f>
        <v>0</v>
      </c>
      <c r="BC205" s="491">
        <f>IF(BC200='Capital Structure'!$R$7,(BC204-BC203),0)</f>
        <v>0</v>
      </c>
      <c r="BD205" s="491">
        <f>IF(BD200='Capital Structure'!$R$7,(BD204-BD203),0)</f>
        <v>0</v>
      </c>
      <c r="BE205" s="491">
        <f>IF(BE200='Capital Structure'!$R$7,(BE204-BE203),0)</f>
        <v>0</v>
      </c>
      <c r="BF205" s="491">
        <f>IF(BF200='Capital Structure'!$R$7,(BF204-BF203),0)</f>
        <v>0</v>
      </c>
      <c r="BG205" s="491">
        <f>IF(BG200='Capital Structure'!$R$7,(BG204-BG203),0)</f>
        <v>0</v>
      </c>
      <c r="BH205" s="491">
        <f>IF(BH200='Capital Structure'!$R$7,(BH204-BH203),0)</f>
        <v>0</v>
      </c>
      <c r="BI205" s="491">
        <f>IF(BI200='Capital Structure'!$R$7,(BI204-BI203),0)</f>
        <v>0</v>
      </c>
      <c r="BJ205" s="491">
        <f>IF(BJ200='Capital Structure'!$R$7,(BJ204-BJ203),0)</f>
        <v>0</v>
      </c>
      <c r="BK205" s="491">
        <f>IF(BK200='Capital Structure'!$R$7,(BK204-BK203),0)</f>
        <v>0</v>
      </c>
      <c r="BL205" s="491">
        <f>IF(BL200='Capital Structure'!$R$7,(BL204-BL203),0)</f>
        <v>0</v>
      </c>
      <c r="BM205" s="491">
        <f>IF(BM200='Capital Structure'!$R$7,(BM204-BM203),0)</f>
        <v>0</v>
      </c>
      <c r="BN205" s="491">
        <f>IF(BN200='Capital Structure'!$R$7,(BN204-BN203),0)</f>
        <v>0</v>
      </c>
      <c r="BO205" s="491">
        <f>IF(BO200='Capital Structure'!$R$7,(BO204-BO203),0)</f>
        <v>0</v>
      </c>
      <c r="BP205" s="491">
        <f>IF(BP200='Capital Structure'!$R$7,(BP204-BP203),0)</f>
        <v>0</v>
      </c>
      <c r="BQ205" s="491">
        <f>IF(BQ200='Capital Structure'!$R$7,(BQ204-BQ203),0)</f>
        <v>0</v>
      </c>
      <c r="BR205" s="491">
        <f>IF(BR200='Capital Structure'!$R$7,(BR204-BR203),0)</f>
        <v>0</v>
      </c>
      <c r="BS205" s="491">
        <f>IF(BS200='Capital Structure'!$R$7,(BS204-BS203),0)</f>
        <v>0</v>
      </c>
      <c r="BT205" s="491">
        <f>IF(BT200='Capital Structure'!$R$7,(BT204-BT203),0)</f>
        <v>0</v>
      </c>
      <c r="BU205" s="491">
        <f>IF(BU200='Capital Structure'!$R$7,(BU204-BU203),0)</f>
        <v>0</v>
      </c>
      <c r="BV205" s="491">
        <f>IF(BV200='Capital Structure'!$R$7,(BV204-BV203),0)</f>
        <v>0</v>
      </c>
      <c r="BW205" s="491">
        <f>IF(BW200='Capital Structure'!$R$7,(BW204-BW203),0)</f>
        <v>0</v>
      </c>
      <c r="BX205" s="491">
        <f>IF(BX200='Capital Structure'!$R$7,(BX204-BX203),0)</f>
        <v>0</v>
      </c>
      <c r="BY205" s="491">
        <f>IF(BY200='Capital Structure'!$R$7,(BY204-BY203),0)</f>
        <v>0</v>
      </c>
      <c r="BZ205" s="491">
        <f>IF(BZ200='Capital Structure'!$R$7,(BZ204-BZ203),0)</f>
        <v>0</v>
      </c>
      <c r="CA205" s="491">
        <f>IF(CA200='Capital Structure'!$R$7,(CA204-CA203),0)</f>
        <v>0</v>
      </c>
      <c r="CB205" s="491">
        <f>IF(CB200='Capital Structure'!$R$7,(CB204-CB203),0)</f>
        <v>0</v>
      </c>
      <c r="CC205" s="491">
        <f>IF(CC200='Capital Structure'!$R$7,(CC204-CC203),0)</f>
        <v>0</v>
      </c>
      <c r="CD205" s="491">
        <f>IF(CD200='Capital Structure'!$R$7,(CD204-CD203),0)</f>
        <v>0</v>
      </c>
      <c r="CE205" s="491">
        <f>IF(CE200='Capital Structure'!$R$7,(CE204-CE203),0)</f>
        <v>0</v>
      </c>
      <c r="CF205" s="491">
        <f>IF(CF200='Capital Structure'!$R$7,(CF204-CF203),0)</f>
        <v>0</v>
      </c>
      <c r="CG205" s="491">
        <f>IF(CG200='Capital Structure'!$R$7,(CG204-CG203),0)</f>
        <v>0</v>
      </c>
      <c r="CH205" s="491">
        <f>IF(CH200='Capital Structure'!$R$7,(CH204-CH203),0)</f>
        <v>0</v>
      </c>
      <c r="CI205" s="491">
        <f>IF(CI200='Capital Structure'!$R$7,(CI204-CI203),0)</f>
        <v>0</v>
      </c>
      <c r="CJ205" s="491">
        <f>IF(CJ200='Capital Structure'!$R$7,(CJ204-CJ203),0)</f>
        <v>0</v>
      </c>
      <c r="CK205" s="491">
        <f>IF(CK200='Capital Structure'!$R$7,(CK204-CK203),0)</f>
        <v>0</v>
      </c>
      <c r="CL205" s="491">
        <f>IF(CL200='Capital Structure'!$R$7,(CL204-CL203),0)</f>
        <v>0</v>
      </c>
      <c r="CM205" s="491">
        <f>IF(CM200='Capital Structure'!$R$7,(CM204-CM203),0)</f>
        <v>0</v>
      </c>
      <c r="CN205" s="491">
        <f>IF(CN200='Capital Structure'!$R$7,(CN204-CN203),0)</f>
        <v>0</v>
      </c>
      <c r="CO205" s="491">
        <f>IF(CO200='Capital Structure'!$R$7,(CO204-CO203),0)</f>
        <v>0</v>
      </c>
      <c r="CP205" s="491">
        <f>IF(CP200='Capital Structure'!$R$7,(CP204-CP203),0)</f>
        <v>0</v>
      </c>
      <c r="CQ205" s="491">
        <f>IF(CQ200='Capital Structure'!$R$7,(CQ204-CQ203),0)</f>
        <v>0</v>
      </c>
      <c r="CR205" s="491">
        <f>IF(CR200='Capital Structure'!$R$7,(CR204-CR203),0)</f>
        <v>0</v>
      </c>
      <c r="CS205" s="491">
        <f>IF(CS200='Capital Structure'!$R$7,(CS204-CS203),0)</f>
        <v>0</v>
      </c>
      <c r="CT205" s="491">
        <f>IF(CT200='Capital Structure'!$R$7,(CT204-CT203),0)</f>
        <v>0</v>
      </c>
      <c r="CU205" s="491">
        <f>IF(CU200='Capital Structure'!$R$7,(CU204-CU203),0)</f>
        <v>0</v>
      </c>
      <c r="CV205" s="491">
        <f>IF(CV200='Capital Structure'!$R$7,(CV204-CV203),0)</f>
        <v>0</v>
      </c>
      <c r="CW205" s="491">
        <f>IF(CW200='Capital Structure'!$R$7,(CW204-CW203),0)</f>
        <v>0</v>
      </c>
      <c r="CX205" s="491">
        <f>IF(CX200='Capital Structure'!$R$7,(CX204-CX203),0)</f>
        <v>0</v>
      </c>
      <c r="CY205" s="491">
        <f>IF(CY200='Capital Structure'!$R$7,(CY204-CY203),0)</f>
        <v>0</v>
      </c>
      <c r="CZ205" s="491">
        <f>IF(CZ200='Capital Structure'!$R$7,(CZ204-CZ203),0)</f>
        <v>0</v>
      </c>
      <c r="DA205" s="491">
        <f>IF(DA200='Capital Structure'!$R$7,(DA204-DA203),0)</f>
        <v>0</v>
      </c>
      <c r="DB205" s="491">
        <f>IF(DB200='Capital Structure'!$R$7,(DB204-DB203),0)</f>
        <v>0</v>
      </c>
      <c r="DC205" s="491">
        <f>IF(DC200='Capital Structure'!$R$7,(DC204-DC203),0)</f>
        <v>0</v>
      </c>
      <c r="DD205" s="491">
        <f>IF(DD200='Capital Structure'!$R$7,(DD204-DD203),0)</f>
        <v>0</v>
      </c>
      <c r="DE205" s="491">
        <f>IF(DE200='Capital Structure'!$R$7,(DE204-DE203),0)</f>
        <v>0</v>
      </c>
      <c r="DF205" s="491">
        <f>IF(DF200='Capital Structure'!$R$7,(DF204-DF203),0)</f>
        <v>0</v>
      </c>
      <c r="DG205" s="491">
        <f>IF(DG200='Capital Structure'!$R$7,(DG204-DG203),0)</f>
        <v>0</v>
      </c>
      <c r="DH205" s="491">
        <f>IF(DH200='Capital Structure'!$R$7,(DH204-DH203),0)</f>
        <v>0</v>
      </c>
      <c r="DI205" s="491">
        <f>IF(DI200='Capital Structure'!$R$7,(DI204-DI203),0)</f>
        <v>0</v>
      </c>
      <c r="DJ205" s="491">
        <f>IF(DJ200='Capital Structure'!$R$7,(DJ204-DJ203),0)</f>
        <v>0</v>
      </c>
      <c r="DK205" s="491">
        <f>IF(DK200='Capital Structure'!$R$7,(DK204-DK203),0)</f>
        <v>0</v>
      </c>
      <c r="DL205" s="491">
        <f>IF(DL200='Capital Structure'!$R$7,(DL204-DL203),0)</f>
        <v>0</v>
      </c>
      <c r="DM205" s="491">
        <f>IF(DM200='Capital Structure'!$R$7,(DM204-DM203),0)</f>
        <v>0</v>
      </c>
      <c r="DN205" s="491">
        <f>IF(DN200='Capital Structure'!$R$7,(DN204-DN203),0)</f>
        <v>0</v>
      </c>
      <c r="DO205" s="491">
        <f>IF(DO200='Capital Structure'!$R$7,(DO204-DO203),0)</f>
        <v>0</v>
      </c>
      <c r="DP205" s="491">
        <f>IF(DP200='Capital Structure'!$R$7,(DP204-DP203),0)</f>
        <v>0</v>
      </c>
      <c r="DQ205" s="491">
        <f>IF(DQ200='Capital Structure'!$R$7,(DQ204-DQ203),0)</f>
        <v>0</v>
      </c>
      <c r="DR205" s="491">
        <f>IF(DR200='Capital Structure'!$R$7,(DR204-DR203),0)</f>
        <v>0</v>
      </c>
      <c r="DS205" s="491">
        <f>IF(DS200='Capital Structure'!$R$7,(DS204-DS203),0)</f>
        <v>0</v>
      </c>
      <c r="DT205" s="491">
        <f>IF(DT200='Capital Structure'!$R$7,(DT204-DT203),0)</f>
        <v>0</v>
      </c>
      <c r="DU205" s="491">
        <f>IF(DU200='Capital Structure'!$R$7,(DU204-DU203),0)</f>
        <v>0</v>
      </c>
      <c r="DV205" s="491">
        <f>IF(DV200='Capital Structure'!$R$7,(DV204-DV203),0)</f>
        <v>0</v>
      </c>
      <c r="DW205" s="491">
        <f>IF(DW200='Capital Structure'!$R$7,(DW204-DW203),0)</f>
        <v>0</v>
      </c>
      <c r="DX205" s="491">
        <f>IF(DX200='Capital Structure'!$R$7,(DX204-DX203),0)</f>
        <v>0</v>
      </c>
      <c r="DY205" s="491">
        <f>IF(DY200='Capital Structure'!$R$7,(DY204-DY203),0)</f>
        <v>0</v>
      </c>
      <c r="DZ205" s="491">
        <f>IF(DZ200='Capital Structure'!$R$7,(DZ204-DZ203),0)</f>
        <v>0</v>
      </c>
      <c r="EA205" s="491">
        <f>IF(EA200='Capital Structure'!$R$7,(EA204-EA203),0)</f>
        <v>0</v>
      </c>
      <c r="EB205" s="491">
        <f>IF(EB200='Capital Structure'!$R$7,(EB204-EB203),0)</f>
        <v>0</v>
      </c>
      <c r="EC205" s="491">
        <f>IF(EC200='Capital Structure'!$R$7,(EC204-EC203),0)</f>
        <v>0</v>
      </c>
      <c r="ED205" s="491">
        <f>IF(ED200='Capital Structure'!$R$7,(ED204-ED203),0)</f>
        <v>0</v>
      </c>
      <c r="EE205" s="491">
        <f>IF(EE200='Capital Structure'!$R$7,(EE204-EE203),0)</f>
        <v>0</v>
      </c>
      <c r="EF205" s="491">
        <f>IF(EF200='Capital Structure'!$R$7,(EF204-EF203),0)</f>
        <v>0</v>
      </c>
      <c r="EG205" s="491">
        <f>IF(EG200='Capital Structure'!$R$7,(EG204-EG203),0)</f>
        <v>0</v>
      </c>
      <c r="EH205" s="491">
        <f>IF(EH200='Capital Structure'!$R$7,(EH204-EH203),0)</f>
        <v>0</v>
      </c>
      <c r="EI205" s="491">
        <f>IF(EI200='Capital Structure'!$R$7,(EI204-EI203),0)</f>
        <v>0</v>
      </c>
      <c r="EJ205" s="491">
        <f>IF(EJ200='Capital Structure'!$R$7,(EJ204-EJ203),0)</f>
        <v>0</v>
      </c>
      <c r="EK205" s="491">
        <f>IF(EK200='Capital Structure'!$R$7,(EK204-EK203),0)</f>
        <v>0</v>
      </c>
      <c r="EL205" s="491">
        <f>IF(EL200='Capital Structure'!$R$7,(EL204-EL203),0)</f>
        <v>580077629.98826075</v>
      </c>
      <c r="EM205" s="491">
        <f>IF(EM200='Capital Structure'!$R$7,(EM204-EM203),0)</f>
        <v>0</v>
      </c>
      <c r="EN205" s="491">
        <f>IF(EN200='Capital Structure'!$R$7,(EN204-EN203),0)</f>
        <v>0</v>
      </c>
      <c r="EO205" s="491">
        <f>IF(EO200='Capital Structure'!$R$7,(EO204-EO203),0)</f>
        <v>0</v>
      </c>
      <c r="EP205" s="491">
        <f>IF(EP200='Capital Structure'!$R$7,(EP204-EP203),0)</f>
        <v>0</v>
      </c>
      <c r="EQ205" s="491">
        <f>IF(EQ200='Capital Structure'!$R$7,(EQ204-EQ203),0)</f>
        <v>0</v>
      </c>
      <c r="ER205" s="491">
        <f>IF(ER200='Capital Structure'!$R$7,(ER204-ER203),0)</f>
        <v>0</v>
      </c>
      <c r="ES205" s="491">
        <f>IF(ES200='Capital Structure'!$R$7,(ES204-ES203),0)</f>
        <v>0</v>
      </c>
      <c r="ET205" s="491">
        <f>IF(ET200='Capital Structure'!$R$7,(ET204-ET203),0)</f>
        <v>0</v>
      </c>
      <c r="EU205" s="491">
        <f>IF(EU200='Capital Structure'!$R$7,(EU204-EU203),0)</f>
        <v>0</v>
      </c>
      <c r="EV205" s="491">
        <f>IF(EV200='Capital Structure'!$R$7,(EV204-EV203),0)</f>
        <v>0</v>
      </c>
      <c r="EW205" s="491">
        <f>IF(EW200='Capital Structure'!$R$7,(EW204-EW203),0)</f>
        <v>0</v>
      </c>
      <c r="EX205" s="491">
        <f>IF(EX200='Capital Structure'!$R$7,(EX204-EX203),0)</f>
        <v>0</v>
      </c>
      <c r="EY205" s="491">
        <f>IF(EY200='Capital Structure'!$R$7,(EY204-EY203),0)</f>
        <v>0</v>
      </c>
      <c r="EZ205" s="491">
        <f>IF(EZ200='Capital Structure'!$R$7,(EZ204-EZ203),0)</f>
        <v>0</v>
      </c>
      <c r="FA205" s="491">
        <f>IF(FA200='Capital Structure'!$R$7,(FA204-FA203),0)</f>
        <v>0</v>
      </c>
      <c r="FB205" s="491">
        <f>IF(FB200='Capital Structure'!$R$7,(FB204-FB203),0)</f>
        <v>0</v>
      </c>
      <c r="FC205" s="491">
        <f>IF(FC200='Capital Structure'!$R$7,(FC204-FC203),0)</f>
        <v>0</v>
      </c>
      <c r="FD205" s="491">
        <f>IF(FD200='Capital Structure'!$R$7,(FD204-FD203),0)</f>
        <v>0</v>
      </c>
      <c r="FE205" s="491">
        <f>IF(FE200='Capital Structure'!$R$7,(FE204-FE203),0)</f>
        <v>0</v>
      </c>
      <c r="FF205" s="491">
        <f>IF(FF200='Capital Structure'!$R$7,(FF204-FF203),0)</f>
        <v>0</v>
      </c>
      <c r="FG205" s="491">
        <f>IF(FG200='Capital Structure'!$R$7,(FG204-FG203),0)</f>
        <v>0</v>
      </c>
      <c r="FH205" s="491">
        <f>IF(FH200='Capital Structure'!$R$7,(FH204-FH203),0)</f>
        <v>0</v>
      </c>
      <c r="FI205" s="491">
        <f>IF(FI200='Capital Structure'!$R$7,(FI204-FI203),0)</f>
        <v>0</v>
      </c>
      <c r="FJ205" s="491">
        <f>IF(FJ200='Capital Structure'!$R$7,(FJ204-FJ203),0)</f>
        <v>0</v>
      </c>
      <c r="FK205" s="491">
        <f>IF(FK200='Capital Structure'!$R$7,(FK204-FK203),0)</f>
        <v>0</v>
      </c>
      <c r="FL205" s="491">
        <f>IF(FL200='Capital Structure'!$R$7,(FL204-FL203),0)</f>
        <v>0</v>
      </c>
      <c r="FM205" s="491">
        <f>IF(FM200='Capital Structure'!$R$7,(FM204-FM203),0)</f>
        <v>0</v>
      </c>
      <c r="FN205" s="491">
        <f>IF(FN200='Capital Structure'!$R$7,(FN204-FN203),0)</f>
        <v>0</v>
      </c>
    </row>
    <row r="206" spans="1:16384">
      <c r="B206" s="476" t="s">
        <v>214</v>
      </c>
      <c r="E206" s="465">
        <f t="shared" ref="E206:BP206" si="95">E201-E203-E205</f>
        <v>0</v>
      </c>
      <c r="F206" s="465">
        <f t="shared" si="95"/>
        <v>0</v>
      </c>
      <c r="G206" s="465">
        <f t="shared" si="95"/>
        <v>0</v>
      </c>
      <c r="H206" s="465">
        <f t="shared" si="95"/>
        <v>0</v>
      </c>
      <c r="I206" s="465">
        <f t="shared" si="95"/>
        <v>0</v>
      </c>
      <c r="J206" s="465">
        <f t="shared" si="95"/>
        <v>0</v>
      </c>
      <c r="K206" s="465">
        <f t="shared" si="95"/>
        <v>0</v>
      </c>
      <c r="L206" s="465">
        <f t="shared" si="95"/>
        <v>0</v>
      </c>
      <c r="M206" s="465">
        <f t="shared" si="95"/>
        <v>0</v>
      </c>
      <c r="N206" s="465">
        <f t="shared" si="95"/>
        <v>0</v>
      </c>
      <c r="O206" s="465">
        <f t="shared" si="95"/>
        <v>0</v>
      </c>
      <c r="P206" s="465">
        <f t="shared" si="95"/>
        <v>0</v>
      </c>
      <c r="Q206" s="465">
        <f t="shared" si="95"/>
        <v>0</v>
      </c>
      <c r="R206" s="465">
        <f t="shared" si="95"/>
        <v>0</v>
      </c>
      <c r="S206" s="465">
        <f t="shared" si="95"/>
        <v>0</v>
      </c>
      <c r="T206" s="465">
        <f t="shared" si="95"/>
        <v>0</v>
      </c>
      <c r="U206" s="465">
        <f t="shared" si="95"/>
        <v>0</v>
      </c>
      <c r="V206" s="465">
        <f t="shared" si="95"/>
        <v>0</v>
      </c>
      <c r="W206" s="465">
        <f t="shared" si="95"/>
        <v>0</v>
      </c>
      <c r="X206" s="465">
        <f t="shared" si="95"/>
        <v>0</v>
      </c>
      <c r="Y206" s="465">
        <f t="shared" si="95"/>
        <v>0</v>
      </c>
      <c r="Z206" s="465">
        <f t="shared" si="95"/>
        <v>0</v>
      </c>
      <c r="AA206" s="465">
        <f t="shared" si="95"/>
        <v>0</v>
      </c>
      <c r="AB206" s="465">
        <f t="shared" si="95"/>
        <v>0</v>
      </c>
      <c r="AC206" s="465">
        <f t="shared" si="95"/>
        <v>0</v>
      </c>
      <c r="AD206" s="465">
        <f t="shared" si="95"/>
        <v>0</v>
      </c>
      <c r="AE206" s="465">
        <f t="shared" si="95"/>
        <v>0</v>
      </c>
      <c r="AF206" s="465">
        <f t="shared" si="95"/>
        <v>0</v>
      </c>
      <c r="AG206" s="465">
        <f t="shared" si="95"/>
        <v>0</v>
      </c>
      <c r="AH206" s="465">
        <f t="shared" si="95"/>
        <v>0</v>
      </c>
      <c r="AI206" s="465">
        <f t="shared" si="95"/>
        <v>0</v>
      </c>
      <c r="AJ206" s="465">
        <f t="shared" si="95"/>
        <v>0</v>
      </c>
      <c r="AK206" s="465">
        <f t="shared" si="95"/>
        <v>0</v>
      </c>
      <c r="AL206" s="465">
        <f t="shared" si="95"/>
        <v>0</v>
      </c>
      <c r="AM206" s="465">
        <f t="shared" si="95"/>
        <v>0</v>
      </c>
      <c r="AN206" s="465">
        <f t="shared" si="95"/>
        <v>0</v>
      </c>
      <c r="AO206" s="465">
        <f t="shared" si="95"/>
        <v>0</v>
      </c>
      <c r="AP206" s="465">
        <f t="shared" si="95"/>
        <v>0</v>
      </c>
      <c r="AQ206" s="465">
        <f t="shared" si="95"/>
        <v>0</v>
      </c>
      <c r="AR206" s="465">
        <f t="shared" si="95"/>
        <v>0</v>
      </c>
      <c r="AS206" s="465">
        <f t="shared" si="95"/>
        <v>0</v>
      </c>
      <c r="AT206" s="465">
        <f t="shared" si="95"/>
        <v>0</v>
      </c>
      <c r="AU206" s="465">
        <f t="shared" si="95"/>
        <v>0</v>
      </c>
      <c r="AV206" s="465">
        <f t="shared" si="95"/>
        <v>0</v>
      </c>
      <c r="AW206" s="465">
        <f t="shared" si="95"/>
        <v>0</v>
      </c>
      <c r="AX206" s="465">
        <f t="shared" si="95"/>
        <v>0</v>
      </c>
      <c r="AY206" s="465">
        <f t="shared" si="95"/>
        <v>0</v>
      </c>
      <c r="AZ206" s="465">
        <f t="shared" si="95"/>
        <v>0</v>
      </c>
      <c r="BA206" s="465">
        <f t="shared" si="95"/>
        <v>0</v>
      </c>
      <c r="BB206" s="465">
        <f t="shared" si="95"/>
        <v>0</v>
      </c>
      <c r="BC206" s="465">
        <f t="shared" si="95"/>
        <v>0</v>
      </c>
      <c r="BD206" s="465">
        <f t="shared" si="95"/>
        <v>0</v>
      </c>
      <c r="BE206" s="465">
        <f t="shared" si="95"/>
        <v>0</v>
      </c>
      <c r="BF206" s="465">
        <f t="shared" si="95"/>
        <v>0</v>
      </c>
      <c r="BG206" s="465">
        <f t="shared" si="95"/>
        <v>0</v>
      </c>
      <c r="BH206" s="465">
        <f t="shared" si="95"/>
        <v>0</v>
      </c>
      <c r="BI206" s="465">
        <f t="shared" si="95"/>
        <v>0</v>
      </c>
      <c r="BJ206" s="465">
        <f t="shared" si="95"/>
        <v>0</v>
      </c>
      <c r="BK206" s="465">
        <f t="shared" si="95"/>
        <v>0</v>
      </c>
      <c r="BL206" s="465">
        <f t="shared" si="95"/>
        <v>0</v>
      </c>
      <c r="BM206" s="465">
        <f t="shared" si="95"/>
        <v>0</v>
      </c>
      <c r="BN206" s="465">
        <f t="shared" si="95"/>
        <v>0</v>
      </c>
      <c r="BO206" s="465">
        <f t="shared" si="95"/>
        <v>0</v>
      </c>
      <c r="BP206" s="465">
        <f t="shared" si="95"/>
        <v>0</v>
      </c>
      <c r="BQ206" s="465">
        <f t="shared" ref="BQ206:EB206" si="96">BQ201-BQ203-BQ205</f>
        <v>0</v>
      </c>
      <c r="BR206" s="465">
        <f t="shared" si="96"/>
        <v>430000000</v>
      </c>
      <c r="BS206" s="465">
        <f t="shared" si="96"/>
        <v>0</v>
      </c>
      <c r="BT206" s="465">
        <f t="shared" si="96"/>
        <v>0</v>
      </c>
      <c r="BU206" s="465">
        <f t="shared" si="96"/>
        <v>0</v>
      </c>
      <c r="BV206" s="465">
        <f t="shared" si="96"/>
        <v>0</v>
      </c>
      <c r="BW206" s="465">
        <f t="shared" si="96"/>
        <v>0</v>
      </c>
      <c r="BX206" s="465">
        <f t="shared" si="96"/>
        <v>0</v>
      </c>
      <c r="BY206" s="465">
        <f t="shared" si="96"/>
        <v>0</v>
      </c>
      <c r="BZ206" s="465">
        <f t="shared" si="96"/>
        <v>0</v>
      </c>
      <c r="CA206" s="465">
        <f t="shared" si="96"/>
        <v>0</v>
      </c>
      <c r="CB206" s="465">
        <f t="shared" si="96"/>
        <v>0</v>
      </c>
      <c r="CC206" s="465">
        <f t="shared" si="96"/>
        <v>0</v>
      </c>
      <c r="CD206" s="465">
        <f t="shared" si="96"/>
        <v>0</v>
      </c>
      <c r="CE206" s="465">
        <f t="shared" si="96"/>
        <v>0</v>
      </c>
      <c r="CF206" s="465">
        <f t="shared" si="96"/>
        <v>0</v>
      </c>
      <c r="CG206" s="465">
        <f t="shared" si="96"/>
        <v>0</v>
      </c>
      <c r="CH206" s="465">
        <f t="shared" si="96"/>
        <v>0</v>
      </c>
      <c r="CI206" s="465">
        <f t="shared" si="96"/>
        <v>0</v>
      </c>
      <c r="CJ206" s="465">
        <f t="shared" si="96"/>
        <v>0</v>
      </c>
      <c r="CK206" s="465">
        <f t="shared" si="96"/>
        <v>0</v>
      </c>
      <c r="CL206" s="465">
        <f t="shared" si="96"/>
        <v>0</v>
      </c>
      <c r="CM206" s="465">
        <f t="shared" si="96"/>
        <v>0</v>
      </c>
      <c r="CN206" s="465">
        <f t="shared" si="96"/>
        <v>0</v>
      </c>
      <c r="CO206" s="465">
        <f t="shared" si="96"/>
        <v>0</v>
      </c>
      <c r="CP206" s="465">
        <f t="shared" si="96"/>
        <v>0</v>
      </c>
      <c r="CQ206" s="465">
        <f t="shared" si="96"/>
        <v>0</v>
      </c>
      <c r="CR206" s="465">
        <f t="shared" si="96"/>
        <v>0</v>
      </c>
      <c r="CS206" s="465">
        <f t="shared" si="96"/>
        <v>0</v>
      </c>
      <c r="CT206" s="465">
        <f t="shared" si="96"/>
        <v>0</v>
      </c>
      <c r="CU206" s="465">
        <f t="shared" si="96"/>
        <v>0</v>
      </c>
      <c r="CV206" s="465">
        <f t="shared" si="96"/>
        <v>0</v>
      </c>
      <c r="CW206" s="465">
        <f t="shared" si="96"/>
        <v>0</v>
      </c>
      <c r="CX206" s="465">
        <f t="shared" si="96"/>
        <v>0</v>
      </c>
      <c r="CY206" s="465">
        <f t="shared" si="96"/>
        <v>0</v>
      </c>
      <c r="CZ206" s="465">
        <f t="shared" si="96"/>
        <v>0</v>
      </c>
      <c r="DA206" s="465">
        <f t="shared" si="96"/>
        <v>0</v>
      </c>
      <c r="DB206" s="465">
        <f t="shared" si="96"/>
        <v>0</v>
      </c>
      <c r="DC206" s="465">
        <f t="shared" si="96"/>
        <v>0</v>
      </c>
      <c r="DD206" s="465">
        <f t="shared" si="96"/>
        <v>0</v>
      </c>
      <c r="DE206" s="465">
        <f t="shared" si="96"/>
        <v>0</v>
      </c>
      <c r="DF206" s="465">
        <f t="shared" si="96"/>
        <v>0</v>
      </c>
      <c r="DG206" s="465">
        <f t="shared" si="96"/>
        <v>0</v>
      </c>
      <c r="DH206" s="465">
        <f t="shared" si="96"/>
        <v>0</v>
      </c>
      <c r="DI206" s="465">
        <f t="shared" si="96"/>
        <v>0</v>
      </c>
      <c r="DJ206" s="465">
        <f t="shared" si="96"/>
        <v>0</v>
      </c>
      <c r="DK206" s="465">
        <f t="shared" si="96"/>
        <v>0</v>
      </c>
      <c r="DL206" s="465">
        <f t="shared" si="96"/>
        <v>0</v>
      </c>
      <c r="DM206" s="465">
        <f t="shared" si="96"/>
        <v>0</v>
      </c>
      <c r="DN206" s="465">
        <f t="shared" si="96"/>
        <v>0</v>
      </c>
      <c r="DO206" s="465">
        <f t="shared" si="96"/>
        <v>0</v>
      </c>
      <c r="DP206" s="465">
        <f t="shared" si="96"/>
        <v>0</v>
      </c>
      <c r="DQ206" s="465">
        <f t="shared" si="96"/>
        <v>0</v>
      </c>
      <c r="DR206" s="465">
        <f t="shared" si="96"/>
        <v>0</v>
      </c>
      <c r="DS206" s="465">
        <f t="shared" si="96"/>
        <v>0</v>
      </c>
      <c r="DT206" s="465">
        <f t="shared" si="96"/>
        <v>0</v>
      </c>
      <c r="DU206" s="465">
        <f t="shared" si="96"/>
        <v>0</v>
      </c>
      <c r="DV206" s="465">
        <f t="shared" si="96"/>
        <v>0</v>
      </c>
      <c r="DW206" s="465">
        <f t="shared" si="96"/>
        <v>0</v>
      </c>
      <c r="DX206" s="465">
        <f t="shared" si="96"/>
        <v>0</v>
      </c>
      <c r="DY206" s="465">
        <f t="shared" si="96"/>
        <v>0</v>
      </c>
      <c r="DZ206" s="465">
        <f t="shared" si="96"/>
        <v>0</v>
      </c>
      <c r="EA206" s="465">
        <f t="shared" si="96"/>
        <v>0</v>
      </c>
      <c r="EB206" s="465">
        <f t="shared" si="96"/>
        <v>0</v>
      </c>
      <c r="EC206" s="465">
        <f t="shared" ref="EC206:FN206" si="97">EC201-EC203-EC205</f>
        <v>0</v>
      </c>
      <c r="ED206" s="465">
        <f t="shared" si="97"/>
        <v>0</v>
      </c>
      <c r="EE206" s="465">
        <f t="shared" si="97"/>
        <v>0</v>
      </c>
      <c r="EF206" s="465">
        <f t="shared" si="97"/>
        <v>0</v>
      </c>
      <c r="EG206" s="465">
        <f t="shared" si="97"/>
        <v>0</v>
      </c>
      <c r="EH206" s="465">
        <f t="shared" si="97"/>
        <v>0</v>
      </c>
      <c r="EI206" s="465">
        <f t="shared" si="97"/>
        <v>0</v>
      </c>
      <c r="EJ206" s="465">
        <f t="shared" si="97"/>
        <v>0</v>
      </c>
      <c r="EK206" s="465">
        <f t="shared" si="97"/>
        <v>0</v>
      </c>
      <c r="EL206" s="465">
        <f t="shared" si="97"/>
        <v>-580077629.98826075</v>
      </c>
      <c r="EM206" s="465">
        <f t="shared" si="97"/>
        <v>0</v>
      </c>
      <c r="EN206" s="465">
        <f t="shared" si="97"/>
        <v>0</v>
      </c>
      <c r="EO206" s="465">
        <f t="shared" si="97"/>
        <v>0</v>
      </c>
      <c r="EP206" s="465">
        <f t="shared" si="97"/>
        <v>0</v>
      </c>
      <c r="EQ206" s="465">
        <f t="shared" si="97"/>
        <v>0</v>
      </c>
      <c r="ER206" s="465">
        <f t="shared" si="97"/>
        <v>0</v>
      </c>
      <c r="ES206" s="465">
        <f t="shared" si="97"/>
        <v>0</v>
      </c>
      <c r="ET206" s="465">
        <f t="shared" si="97"/>
        <v>0</v>
      </c>
      <c r="EU206" s="465">
        <f t="shared" si="97"/>
        <v>0</v>
      </c>
      <c r="EV206" s="465">
        <f t="shared" si="97"/>
        <v>0</v>
      </c>
      <c r="EW206" s="465">
        <f t="shared" si="97"/>
        <v>0</v>
      </c>
      <c r="EX206" s="465">
        <f t="shared" si="97"/>
        <v>0</v>
      </c>
      <c r="EY206" s="465">
        <f t="shared" si="97"/>
        <v>0</v>
      </c>
      <c r="EZ206" s="465">
        <f t="shared" si="97"/>
        <v>0</v>
      </c>
      <c r="FA206" s="465">
        <f t="shared" si="97"/>
        <v>0</v>
      </c>
      <c r="FB206" s="465">
        <f t="shared" si="97"/>
        <v>0</v>
      </c>
      <c r="FC206" s="465">
        <f t="shared" si="97"/>
        <v>0</v>
      </c>
      <c r="FD206" s="465">
        <f t="shared" si="97"/>
        <v>0</v>
      </c>
      <c r="FE206" s="465">
        <f t="shared" si="97"/>
        <v>0</v>
      </c>
      <c r="FF206" s="465">
        <f t="shared" si="97"/>
        <v>0</v>
      </c>
      <c r="FG206" s="465">
        <f t="shared" si="97"/>
        <v>0</v>
      </c>
      <c r="FH206" s="465">
        <f t="shared" si="97"/>
        <v>0</v>
      </c>
      <c r="FI206" s="465">
        <f t="shared" si="97"/>
        <v>0</v>
      </c>
      <c r="FJ206" s="465">
        <f t="shared" si="97"/>
        <v>0</v>
      </c>
      <c r="FK206" s="465">
        <f t="shared" si="97"/>
        <v>0</v>
      </c>
      <c r="FL206" s="465">
        <f t="shared" si="97"/>
        <v>0</v>
      </c>
      <c r="FM206" s="465">
        <f t="shared" si="97"/>
        <v>0</v>
      </c>
      <c r="FN206" s="465">
        <f t="shared" si="97"/>
        <v>0</v>
      </c>
    </row>
    <row r="207" spans="1:16384">
      <c r="E207" s="465"/>
      <c r="F207" s="465"/>
      <c r="G207" s="465"/>
      <c r="H207" s="465"/>
      <c r="I207" s="465"/>
      <c r="J207" s="465"/>
      <c r="K207" s="465"/>
      <c r="L207" s="465"/>
      <c r="M207" s="465"/>
      <c r="N207" s="465"/>
      <c r="O207" s="465"/>
      <c r="P207" s="465"/>
      <c r="Q207" s="465"/>
      <c r="R207" s="465"/>
      <c r="S207" s="465"/>
      <c r="T207" s="465"/>
      <c r="U207" s="465"/>
      <c r="V207" s="465"/>
      <c r="W207" s="465"/>
      <c r="X207" s="465"/>
      <c r="Y207" s="465"/>
      <c r="Z207" s="465"/>
      <c r="AA207" s="465"/>
      <c r="AB207" s="465"/>
      <c r="AC207" s="465"/>
      <c r="AD207" s="465"/>
      <c r="AE207" s="465"/>
      <c r="AF207" s="465"/>
      <c r="AG207" s="465"/>
      <c r="AH207" s="465"/>
      <c r="AI207" s="465"/>
      <c r="AJ207" s="465"/>
      <c r="AK207" s="465"/>
      <c r="AL207" s="465"/>
      <c r="AM207" s="465"/>
      <c r="AN207" s="465"/>
      <c r="AO207" s="465"/>
      <c r="AP207" s="465"/>
      <c r="AQ207" s="465"/>
      <c r="AR207" s="465"/>
      <c r="AS207" s="465"/>
      <c r="AT207" s="465"/>
      <c r="AU207" s="465"/>
      <c r="AV207" s="465"/>
      <c r="AW207" s="465"/>
      <c r="AX207" s="465"/>
      <c r="AY207" s="465"/>
      <c r="AZ207" s="465"/>
      <c r="BA207" s="465"/>
      <c r="BB207" s="465"/>
      <c r="BC207" s="465"/>
      <c r="BD207" s="465"/>
      <c r="BE207" s="465"/>
      <c r="BF207" s="465"/>
      <c r="BG207" s="465"/>
      <c r="BH207" s="465"/>
      <c r="BI207" s="465"/>
      <c r="BJ207" s="465"/>
      <c r="BK207" s="465"/>
      <c r="BL207" s="465"/>
      <c r="BM207" s="465"/>
      <c r="BN207" s="465"/>
      <c r="BO207" s="465"/>
      <c r="BP207" s="465"/>
      <c r="BQ207" s="465"/>
      <c r="BR207" s="465"/>
      <c r="BS207" s="465"/>
      <c r="BT207" s="465"/>
      <c r="BU207" s="465"/>
      <c r="BV207" s="465"/>
      <c r="BW207" s="465"/>
      <c r="BX207" s="465"/>
      <c r="BY207" s="465"/>
      <c r="BZ207" s="465"/>
      <c r="CA207" s="465"/>
      <c r="CB207" s="465"/>
      <c r="CC207" s="465"/>
      <c r="CD207" s="465"/>
      <c r="CE207" s="465"/>
      <c r="CF207" s="465"/>
      <c r="CG207" s="465"/>
      <c r="CH207" s="465"/>
      <c r="CI207" s="465"/>
      <c r="CJ207" s="465"/>
      <c r="CK207" s="465"/>
      <c r="CL207" s="465"/>
      <c r="CM207" s="465"/>
      <c r="CN207" s="465"/>
      <c r="CO207" s="465"/>
      <c r="CP207" s="465"/>
      <c r="CQ207" s="465"/>
      <c r="CR207" s="465"/>
      <c r="CS207" s="465"/>
      <c r="CT207" s="465"/>
      <c r="CU207" s="465"/>
      <c r="CV207" s="465"/>
      <c r="CW207" s="465"/>
      <c r="CX207" s="465"/>
      <c r="CY207" s="465"/>
      <c r="CZ207" s="465"/>
      <c r="DA207" s="465"/>
      <c r="DB207" s="465"/>
      <c r="DC207" s="465"/>
      <c r="DD207" s="465"/>
      <c r="DE207" s="465"/>
      <c r="DF207" s="465"/>
      <c r="DG207" s="465"/>
      <c r="DH207" s="465"/>
      <c r="DI207" s="465"/>
      <c r="DJ207" s="465"/>
      <c r="DK207" s="465"/>
      <c r="DL207" s="465"/>
      <c r="DM207" s="465"/>
      <c r="DN207" s="465"/>
      <c r="DO207" s="465"/>
      <c r="DP207" s="465"/>
      <c r="DQ207" s="465"/>
      <c r="DR207" s="465"/>
      <c r="DS207" s="465"/>
      <c r="DT207" s="465"/>
      <c r="DU207" s="465"/>
      <c r="DV207" s="465"/>
      <c r="DW207" s="465"/>
      <c r="DX207" s="465"/>
      <c r="DY207" s="465"/>
      <c r="DZ207" s="465"/>
      <c r="EA207" s="465"/>
      <c r="EB207" s="465"/>
      <c r="EC207" s="465"/>
      <c r="ED207" s="465"/>
      <c r="EE207" s="465"/>
      <c r="EF207" s="465"/>
      <c r="EG207" s="465"/>
      <c r="EH207" s="465"/>
      <c r="EI207" s="465"/>
      <c r="EJ207" s="465"/>
      <c r="EK207" s="465"/>
      <c r="EL207" s="465"/>
      <c r="EM207" s="465"/>
      <c r="EN207" s="465"/>
      <c r="EO207" s="465"/>
      <c r="EP207" s="465"/>
      <c r="EQ207" s="465"/>
      <c r="ER207" s="465"/>
      <c r="ES207" s="465"/>
      <c r="ET207" s="465"/>
      <c r="EU207" s="465"/>
      <c r="EV207" s="465"/>
      <c r="EW207" s="465"/>
      <c r="EX207" s="465"/>
      <c r="EY207" s="465"/>
      <c r="EZ207" s="465"/>
      <c r="FA207" s="465"/>
      <c r="FB207" s="465"/>
      <c r="FC207" s="465"/>
      <c r="FD207" s="465"/>
      <c r="FE207" s="465"/>
      <c r="FF207" s="465"/>
      <c r="FG207" s="465"/>
      <c r="FH207" s="465"/>
      <c r="FI207" s="465"/>
      <c r="FJ207" s="465"/>
      <c r="FK207" s="465"/>
      <c r="FL207" s="465"/>
      <c r="FM207" s="465"/>
      <c r="FN207" s="465"/>
    </row>
    <row r="208" spans="1:16384">
      <c r="A208" s="184" t="s">
        <v>215</v>
      </c>
      <c r="B208" s="465" t="s">
        <v>182</v>
      </c>
      <c r="E208" s="465">
        <f>(SUM($E$201:E201)-SUM($E$210:E210))*'Capital Structure'!$R$16/12</f>
        <v>0</v>
      </c>
      <c r="F208" s="465">
        <f>(SUM($E$201:F201)-SUM($E$210:F210))*'Capital Structure'!$R$16/12</f>
        <v>0</v>
      </c>
      <c r="G208" s="465">
        <f>(SUM($E$201:G201)-SUM($E$210:G210))*'Capital Structure'!$R$16/12</f>
        <v>0</v>
      </c>
      <c r="H208" s="465">
        <f>(SUM($E$201:H201)-SUM($E$210:H210))*'Capital Structure'!$R$16/12</f>
        <v>0</v>
      </c>
      <c r="I208" s="465">
        <f>(SUM($E$201:I201)-SUM($E$210:I210))*'Capital Structure'!$R$16/12</f>
        <v>0</v>
      </c>
      <c r="J208" s="465">
        <f>(SUM($E$201:J201)-SUM($E$210:J210))*'Capital Structure'!$R$16/12</f>
        <v>0</v>
      </c>
      <c r="K208" s="465">
        <f>(SUM($E$201:K201)-SUM($E$210:K210))*'Capital Structure'!$R$16/12</f>
        <v>0</v>
      </c>
      <c r="L208" s="465">
        <f>(SUM($E$201:L201)-SUM($E$210:L210))*'Capital Structure'!$R$16/12</f>
        <v>0</v>
      </c>
      <c r="M208" s="465">
        <f>(SUM($E$201:M201)-SUM($E$210:M210))*'Capital Structure'!$R$16/12</f>
        <v>0</v>
      </c>
      <c r="N208" s="465">
        <f>(SUM($E$201:N201)-SUM($E$210:N210))*'Capital Structure'!$R$16/12</f>
        <v>0</v>
      </c>
      <c r="O208" s="465">
        <f>(SUM($E$201:O201)-SUM($E$210:O210))*'Capital Structure'!$R$16/12</f>
        <v>0</v>
      </c>
      <c r="P208" s="465">
        <f>(SUM($E$201:P201)-SUM($E$210:P210))*'Capital Structure'!$R$16/12</f>
        <v>0</v>
      </c>
      <c r="Q208" s="465">
        <f>(SUM($E$201:Q201)-SUM($E$210:Q210))*'Capital Structure'!$R$16/12</f>
        <v>0</v>
      </c>
      <c r="R208" s="465">
        <f>(SUM($E$201:R201)-SUM($E$210:R210))*'Capital Structure'!$R$16/12</f>
        <v>0</v>
      </c>
      <c r="S208" s="465">
        <f>(SUM($E$201:S201)-SUM($E$210:S210))*'Capital Structure'!$R$16/12</f>
        <v>0</v>
      </c>
      <c r="T208" s="465">
        <f>(SUM($E$201:T201)-SUM($E$210:T210))*'Capital Structure'!$R$16/12</f>
        <v>0</v>
      </c>
      <c r="U208" s="465">
        <f>(SUM($E$201:U201)-SUM($E$210:U210))*'Capital Structure'!$R$16/12</f>
        <v>0</v>
      </c>
      <c r="V208" s="465">
        <f>(SUM($E$201:V201)-SUM($E$210:V210))*'Capital Structure'!$R$16/12</f>
        <v>0</v>
      </c>
      <c r="W208" s="465">
        <f>(SUM($E$201:W201)-SUM($E$210:W210))*'Capital Structure'!$R$16/12</f>
        <v>0</v>
      </c>
      <c r="X208" s="465">
        <f>(SUM($E$201:X201)-SUM($E$210:X210))*'Capital Structure'!$R$16/12</f>
        <v>0</v>
      </c>
      <c r="Y208" s="465">
        <f>(SUM($E$201:Y201)-SUM($E$210:Y210))*'Capital Structure'!$R$16/12</f>
        <v>0</v>
      </c>
      <c r="Z208" s="465">
        <f>(SUM($E$201:Z201)-SUM($E$210:Z210))*'Capital Structure'!$R$16/12</f>
        <v>0</v>
      </c>
      <c r="AA208" s="465">
        <f>(SUM($E$201:AA201)-SUM($E$210:AA210))*'Capital Structure'!$R$16/12</f>
        <v>0</v>
      </c>
      <c r="AB208" s="465">
        <f>(SUM($E$201:AB201)-SUM($E$210:AB210))*'Capital Structure'!$R$16/12</f>
        <v>0</v>
      </c>
      <c r="AC208" s="465">
        <f>(SUM($E$201:AC201)-SUM($E$210:AC210))*'Capital Structure'!$R$16/12</f>
        <v>0</v>
      </c>
      <c r="AD208" s="465">
        <f>(SUM($E$201:AD201)-SUM($E$210:AD210))*'Capital Structure'!$R$16/12</f>
        <v>0</v>
      </c>
      <c r="AE208" s="465">
        <f>(SUM($E$201:AE201)-SUM($E$210:AE210))*'Capital Structure'!$R$16/12</f>
        <v>0</v>
      </c>
      <c r="AF208" s="465">
        <f>(SUM($E$201:AF201)-SUM($E$210:AF210))*'Capital Structure'!$R$16/12</f>
        <v>0</v>
      </c>
      <c r="AG208" s="465">
        <f>(SUM($E$201:AG201)-SUM($E$210:AG210))*'Capital Structure'!$R$16/12</f>
        <v>0</v>
      </c>
      <c r="AH208" s="465">
        <f>(SUM($E$201:AH201)-SUM($E$210:AH210))*'Capital Structure'!$R$16/12</f>
        <v>0</v>
      </c>
      <c r="AI208" s="465">
        <f>(SUM($E$201:AI201)-SUM($E$210:AI210))*'Capital Structure'!$R$16/12</f>
        <v>0</v>
      </c>
      <c r="AJ208" s="465">
        <f>(SUM($E$201:AJ201)-SUM($E$210:AJ210))*'Capital Structure'!$R$16/12</f>
        <v>0</v>
      </c>
      <c r="AK208" s="465">
        <f>(SUM($E$201:AK201)-SUM($E$210:AK210))*'Capital Structure'!$R$16/12</f>
        <v>0</v>
      </c>
      <c r="AL208" s="465">
        <f>(SUM($E$201:AL201)-SUM($E$210:AL210))*'Capital Structure'!$R$16/12</f>
        <v>0</v>
      </c>
      <c r="AM208" s="465">
        <f>(SUM($E$201:AM201)-SUM($E$210:AM210))*'Capital Structure'!$R$16/12</f>
        <v>0</v>
      </c>
      <c r="AN208" s="465">
        <f>(SUM($E$201:AN201)-SUM($E$210:AN210))*'Capital Structure'!$R$16/12</f>
        <v>0</v>
      </c>
      <c r="AO208" s="465">
        <f>(SUM($E$201:AO201)-SUM($E$210:AO210))*'Capital Structure'!$R$16/12</f>
        <v>0</v>
      </c>
      <c r="AP208" s="465">
        <f>(SUM($E$201:AP201)-SUM($E$210:AP210))*'Capital Structure'!$R$16/12</f>
        <v>0</v>
      </c>
      <c r="AQ208" s="465">
        <f>(SUM($E$201:AQ201)-SUM($E$210:AQ210))*'Capital Structure'!$R$16/12</f>
        <v>0</v>
      </c>
      <c r="AR208" s="465">
        <f>(SUM($E$201:AR201)-SUM($E$210:AR210))*'Capital Structure'!$R$16/12</f>
        <v>0</v>
      </c>
      <c r="AS208" s="465">
        <f>(SUM($E$201:AS201)-SUM($E$210:AS210))*'Capital Structure'!$R$16/12</f>
        <v>0</v>
      </c>
      <c r="AT208" s="465">
        <f>(SUM($E$201:AT201)-SUM($E$210:AT210))*'Capital Structure'!$R$16/12</f>
        <v>0</v>
      </c>
      <c r="AU208" s="465">
        <f>(SUM($E$201:AU201)-SUM($E$210:AU210))*'Capital Structure'!$R$16/12</f>
        <v>0</v>
      </c>
      <c r="AV208" s="465">
        <f>(SUM($E$201:AV201)-SUM($E$210:AV210))*'Capital Structure'!$R$16/12</f>
        <v>0</v>
      </c>
      <c r="AW208" s="465">
        <f>(SUM($E$201:AW201)-SUM($E$210:AW210))*'Capital Structure'!$R$16/12</f>
        <v>0</v>
      </c>
      <c r="AX208" s="465">
        <f>(SUM($E$201:AX201)-SUM($E$210:AX210))*'Capital Structure'!$R$16/12</f>
        <v>0</v>
      </c>
      <c r="AY208" s="465">
        <f>(SUM($E$201:AY201)-SUM($E$210:AY210))*'Capital Structure'!$R$16/12</f>
        <v>0</v>
      </c>
      <c r="AZ208" s="465">
        <f>(SUM($E$201:AZ201)-SUM($E$210:AZ210))*'Capital Structure'!$R$16/12</f>
        <v>0</v>
      </c>
      <c r="BA208" s="465">
        <f>(SUM($E$201:BA201)-SUM($E$210:BA210))*'Capital Structure'!$R$16/12</f>
        <v>0</v>
      </c>
      <c r="BB208" s="465">
        <f>(SUM($E$201:BB201)-SUM($E$210:BB210))*'Capital Structure'!$R$16/12</f>
        <v>0</v>
      </c>
      <c r="BC208" s="465">
        <f>(SUM($E$201:BC201)-SUM($E$210:BC210))*'Capital Structure'!$R$16/12</f>
        <v>0</v>
      </c>
      <c r="BD208" s="465">
        <f>(SUM($E$201:BD201)-SUM($E$210:BD210))*'Capital Structure'!$R$16/12</f>
        <v>0</v>
      </c>
      <c r="BE208" s="465">
        <f>(SUM($E$201:BE201)-SUM($E$210:BE210))*'Capital Structure'!$R$16/12</f>
        <v>0</v>
      </c>
      <c r="BF208" s="465">
        <f>(SUM($E$201:BF201)-SUM($E$210:BF210))*'Capital Structure'!$R$16/12</f>
        <v>0</v>
      </c>
      <c r="BG208" s="465">
        <f>(SUM($E$201:BG201)-SUM($E$210:BG210))*'Capital Structure'!$R$16/12</f>
        <v>0</v>
      </c>
      <c r="BH208" s="465">
        <f>(SUM($E$201:BH201)-SUM($E$210:BH210))*'Capital Structure'!$R$16/12</f>
        <v>0</v>
      </c>
      <c r="BI208" s="465">
        <f>(SUM($E$201:BI201)-SUM($E$210:BI210))*'Capital Structure'!$R$16/12</f>
        <v>0</v>
      </c>
      <c r="BJ208" s="465">
        <f>(SUM($E$201:BJ201)-SUM($E$210:BJ210))*'Capital Structure'!$R$16/12</f>
        <v>0</v>
      </c>
      <c r="BK208" s="465">
        <f>(SUM($E$201:BK201)-SUM($E$210:BK210))*'Capital Structure'!$R$16/12</f>
        <v>0</v>
      </c>
      <c r="BL208" s="465">
        <f>(SUM($E$201:BL201)-SUM($E$210:BL210))*'Capital Structure'!$R$16/12</f>
        <v>0</v>
      </c>
      <c r="BM208" s="465">
        <f>(SUM($E$201:BM201)-SUM($E$210:BM210))*'Capital Structure'!$R$16/12</f>
        <v>0</v>
      </c>
      <c r="BN208" s="465">
        <f>(SUM($E$201:BN201)-SUM($E$210:BN210))*'Capital Structure'!$R$16/12</f>
        <v>0</v>
      </c>
      <c r="BO208" s="465">
        <f>(SUM($E$201:BO201)-SUM($E$210:BO210))*'Capital Structure'!$R$16/12</f>
        <v>0</v>
      </c>
      <c r="BP208" s="465">
        <f>(SUM($E$201:BP201)-SUM($E$210:BP210))*'Capital Structure'!$R$16/12</f>
        <v>0</v>
      </c>
      <c r="BQ208" s="465">
        <f>(SUM($E$201:BQ201)-SUM($E$210:BQ210))*'Capital Structure'!$R$16/12</f>
        <v>0</v>
      </c>
      <c r="BR208" s="465">
        <f>(SUM($E$201:BR201)-SUM($E$210:BR210))*'Capital Structure'!$R$16/12</f>
        <v>1791666.6666666667</v>
      </c>
      <c r="BS208" s="465">
        <f>(SUM($E$201:BS201)-SUM($E$210:BS210))*'Capital Structure'!$R$16/12</f>
        <v>1791666.6666666667</v>
      </c>
      <c r="BT208" s="465">
        <f>(SUM($E$201:BT201)-SUM($E$210:BT210))*'Capital Structure'!$R$16/12</f>
        <v>1791666.6666666667</v>
      </c>
      <c r="BU208" s="465">
        <f>(SUM($E$201:BU201)-SUM($E$210:BU210))*'Capital Structure'!$R$16/12</f>
        <v>1791666.6666666667</v>
      </c>
      <c r="BV208" s="465">
        <f>(SUM($E$201:BV201)-SUM($E$210:BV210))*'Capital Structure'!$R$16/12</f>
        <v>1791666.6666666667</v>
      </c>
      <c r="BW208" s="465">
        <f>(SUM($E$201:BW201)-SUM($E$210:BW210))*'Capital Structure'!$R$16/12</f>
        <v>1791666.6666666667</v>
      </c>
      <c r="BX208" s="465">
        <f>(SUM($E$201:BX201)-SUM($E$210:BX210))*'Capital Structure'!$R$16/12</f>
        <v>1791666.6666666667</v>
      </c>
      <c r="BY208" s="465">
        <f>(SUM($E$201:BY201)-SUM($E$210:BY210))*'Capital Structure'!$R$16/12</f>
        <v>1791666.6666666667</v>
      </c>
      <c r="BZ208" s="465">
        <f>(SUM($E$201:BZ201)-SUM($E$210:BZ210))*'Capital Structure'!$R$16/12</f>
        <v>1791666.6666666667</v>
      </c>
      <c r="CA208" s="465">
        <f>(SUM($E$201:CA201)-SUM($E$210:CA210))*'Capital Structure'!$R$16/12</f>
        <v>1791666.6666666667</v>
      </c>
      <c r="CB208" s="465">
        <f>(SUM($E$201:CB201)-SUM($E$210:CB210))*'Capital Structure'!$R$16/12</f>
        <v>1791666.6666666667</v>
      </c>
      <c r="CC208" s="465">
        <f>(SUM($E$201:CC201)-SUM($E$210:CC210))*'Capital Structure'!$R$16/12</f>
        <v>1791666.6666666667</v>
      </c>
      <c r="CD208" s="465">
        <f>(SUM($E$201:CD201)-SUM($E$210:CD210))*'Capital Structure'!$R$16/12</f>
        <v>1791666.6666666667</v>
      </c>
      <c r="CE208" s="465">
        <f>(SUM($E$201:CE201)-SUM($E$210:CE210))*'Capital Structure'!$R$16/12</f>
        <v>1791666.6666666667</v>
      </c>
      <c r="CF208" s="465">
        <f>(SUM($E$201:CF201)-SUM($E$210:CF210))*'Capital Structure'!$R$16/12</f>
        <v>1791666.6666666667</v>
      </c>
      <c r="CG208" s="465">
        <f>(SUM($E$201:CG201)-SUM($E$210:CG210))*'Capital Structure'!$R$16/12</f>
        <v>1791666.6666666667</v>
      </c>
      <c r="CH208" s="465">
        <f>(SUM($E$201:CH201)-SUM($E$210:CH210))*'Capital Structure'!$R$16/12</f>
        <v>1791666.6666666667</v>
      </c>
      <c r="CI208" s="465">
        <f>(SUM($E$201:CI201)-SUM($E$210:CI210))*'Capital Structure'!$R$16/12</f>
        <v>1791666.6666666667</v>
      </c>
      <c r="CJ208" s="465">
        <f>(SUM($E$201:CJ201)-SUM($E$210:CJ210))*'Capital Structure'!$R$16/12</f>
        <v>1791666.6666666667</v>
      </c>
      <c r="CK208" s="465">
        <f>(SUM($E$201:CK201)-SUM($E$210:CK210))*'Capital Structure'!$R$16/12</f>
        <v>1791666.6666666667</v>
      </c>
      <c r="CL208" s="465">
        <f>(SUM($E$201:CL201)-SUM($E$210:CL210))*'Capital Structure'!$R$16/12</f>
        <v>1791666.6666666667</v>
      </c>
      <c r="CM208" s="465">
        <f>(SUM($E$201:CM201)-SUM($E$210:CM210))*'Capital Structure'!$R$16/12</f>
        <v>1791666.6666666667</v>
      </c>
      <c r="CN208" s="465">
        <f>(SUM($E$201:CN201)-SUM($E$210:CN210))*'Capital Structure'!$R$16/12</f>
        <v>1791666.6666666667</v>
      </c>
      <c r="CO208" s="465">
        <f>(SUM($E$201:CO201)-SUM($E$210:CO210))*'Capital Structure'!$R$16/12</f>
        <v>1791666.6666666667</v>
      </c>
      <c r="CP208" s="465">
        <f>(SUM($E$201:CP201)-SUM($E$210:CP210))*'Capital Structure'!$R$16/12</f>
        <v>1791666.6666666667</v>
      </c>
      <c r="CQ208" s="465">
        <f>(SUM($E$201:CQ201)-SUM($E$210:CQ210))*'Capital Structure'!$R$16/12</f>
        <v>1791666.6666666667</v>
      </c>
      <c r="CR208" s="465">
        <f>(SUM($E$201:CR201)-SUM($E$210:CR210))*'Capital Structure'!$R$16/12</f>
        <v>1791666.6666666667</v>
      </c>
      <c r="CS208" s="465">
        <f>(SUM($E$201:CS201)-SUM($E$210:CS210))*'Capital Structure'!$R$16/12</f>
        <v>1791666.6666666667</v>
      </c>
      <c r="CT208" s="465">
        <f>(SUM($E$201:CT201)-SUM($E$210:CT210))*'Capital Structure'!$R$16/12</f>
        <v>1791666.6666666667</v>
      </c>
      <c r="CU208" s="465">
        <f>(SUM($E$201:CU201)-SUM($E$210:CU210))*'Capital Structure'!$R$16/12</f>
        <v>1791666.6666666667</v>
      </c>
      <c r="CV208" s="465">
        <f>(SUM($E$201:CV201)-SUM($E$210:CV210))*'Capital Structure'!$R$16/12</f>
        <v>1791666.6666666667</v>
      </c>
      <c r="CW208" s="465">
        <f>(SUM($E$201:CW201)-SUM($E$210:CW210))*'Capital Structure'!$R$16/12</f>
        <v>1791666.6666666667</v>
      </c>
      <c r="CX208" s="465">
        <f>(SUM($E$201:CX201)-SUM($E$210:CX210))*'Capital Structure'!$R$16/12</f>
        <v>1791666.6666666667</v>
      </c>
      <c r="CY208" s="465">
        <f>(SUM($E$201:CY201)-SUM($E$210:CY210))*'Capital Structure'!$R$16/12</f>
        <v>1791666.6666666667</v>
      </c>
      <c r="CZ208" s="465">
        <f>(SUM($E$201:CZ201)-SUM($E$210:CZ210))*'Capital Structure'!$R$16/12</f>
        <v>1791666.6666666667</v>
      </c>
      <c r="DA208" s="465">
        <f>(SUM($E$201:DA201)-SUM($E$210:DA210))*'Capital Structure'!$R$16/12</f>
        <v>1791666.6666666667</v>
      </c>
      <c r="DB208" s="465">
        <f>(SUM($E$201:DB201)-SUM($E$210:DB210))*'Capital Structure'!$R$16/12</f>
        <v>1791666.6666666667</v>
      </c>
      <c r="DC208" s="465">
        <f>(SUM($E$201:DC201)-SUM($E$210:DC210))*'Capital Structure'!$R$16/12</f>
        <v>1791666.6666666667</v>
      </c>
      <c r="DD208" s="465">
        <f>(SUM($E$201:DD201)-SUM($E$210:DD210))*'Capital Structure'!$R$16/12</f>
        <v>1791666.6666666667</v>
      </c>
      <c r="DE208" s="465">
        <f>(SUM($E$201:DE201)-SUM($E$210:DE210))*'Capital Structure'!$R$16/12</f>
        <v>1791666.6666666667</v>
      </c>
      <c r="DF208" s="465">
        <f>(SUM($E$201:DF201)-SUM($E$210:DF210))*'Capital Structure'!$R$16/12</f>
        <v>1791666.6666666667</v>
      </c>
      <c r="DG208" s="465">
        <f>(SUM($E$201:DG201)-SUM($E$210:DG210))*'Capital Structure'!$R$16/12</f>
        <v>1791666.6666666667</v>
      </c>
      <c r="DH208" s="465">
        <f>(SUM($E$201:DH201)-SUM($E$210:DH210))*'Capital Structure'!$R$16/12</f>
        <v>1791666.6666666667</v>
      </c>
      <c r="DI208" s="465">
        <f>(SUM($E$201:DI201)-SUM($E$210:DI210))*'Capital Structure'!$R$16/12</f>
        <v>1791666.6666666667</v>
      </c>
      <c r="DJ208" s="465">
        <f>(SUM($E$201:DJ201)-SUM($E$210:DJ210))*'Capital Structure'!$R$16/12</f>
        <v>1791666.6666666667</v>
      </c>
      <c r="DK208" s="465">
        <f>(SUM($E$201:DK201)-SUM($E$210:DK210))*'Capital Structure'!$R$16/12</f>
        <v>1791666.6666666667</v>
      </c>
      <c r="DL208" s="465">
        <f>(SUM($E$201:DL201)-SUM($E$210:DL210))*'Capital Structure'!$R$16/12</f>
        <v>1791666.6666666667</v>
      </c>
      <c r="DM208" s="465">
        <f>(SUM($E$201:DM201)-SUM($E$210:DM210))*'Capital Structure'!$R$16/12</f>
        <v>1791666.6666666667</v>
      </c>
      <c r="DN208" s="465">
        <f>(SUM($E$201:DN201)-SUM($E$210:DN210))*'Capital Structure'!$R$16/12</f>
        <v>1791666.6666666667</v>
      </c>
      <c r="DO208" s="465">
        <f>(SUM($E$201:DO201)-SUM($E$210:DO210))*'Capital Structure'!$R$16/12</f>
        <v>1791666.6666666667</v>
      </c>
      <c r="DP208" s="465">
        <f>(SUM($E$201:DP201)-SUM($E$210:DP210))*'Capital Structure'!$R$16/12</f>
        <v>1791666.6666666667</v>
      </c>
      <c r="DQ208" s="465">
        <f>(SUM($E$201:DQ201)-SUM($E$210:DQ210))*'Capital Structure'!$R$16/12</f>
        <v>1791666.6666666667</v>
      </c>
      <c r="DR208" s="465">
        <f>(SUM($E$201:DR201)-SUM($E$210:DR210))*'Capital Structure'!$R$16/12</f>
        <v>1791666.6666666667</v>
      </c>
      <c r="DS208" s="465">
        <f>(SUM($E$201:DS201)-SUM($E$210:DS210))*'Capital Structure'!$R$16/12</f>
        <v>1791666.6666666667</v>
      </c>
      <c r="DT208" s="465">
        <f>(SUM($E$201:DT201)-SUM($E$210:DT210))*'Capital Structure'!$R$16/12</f>
        <v>1791666.6666666667</v>
      </c>
      <c r="DU208" s="465">
        <f>(SUM($E$201:DU201)-SUM($E$210:DU210))*'Capital Structure'!$R$16/12</f>
        <v>1791666.6666666667</v>
      </c>
      <c r="DV208" s="465">
        <f>(SUM($E$201:DV201)-SUM($E$210:DV210))*'Capital Structure'!$R$16/12</f>
        <v>1791666.6666666667</v>
      </c>
      <c r="DW208" s="465">
        <f>(SUM($E$201:DW201)-SUM($E$210:DW210))*'Capital Structure'!$R$16/12</f>
        <v>1791666.6666666667</v>
      </c>
      <c r="DX208" s="465">
        <f>(SUM($E$201:DX201)-SUM($E$210:DX210))*'Capital Structure'!$R$16/12</f>
        <v>1791666.6666666667</v>
      </c>
      <c r="DY208" s="465">
        <f>(SUM($E$201:DY201)-SUM($E$210:DY210))*'Capital Structure'!$R$16/12</f>
        <v>1791666.6666666667</v>
      </c>
      <c r="DZ208" s="465">
        <f>(SUM($E$201:DZ201)-SUM($E$210:DZ210))*'Capital Structure'!$R$16/12</f>
        <v>1791666.6666666667</v>
      </c>
      <c r="EA208" s="465">
        <f>(SUM($E$201:EA201)-SUM($E$210:EA210))*'Capital Structure'!$R$16/12</f>
        <v>1791666.6666666667</v>
      </c>
      <c r="EB208" s="465">
        <f>(SUM($E$201:EB201)-SUM($E$210:EB210))*'Capital Structure'!$R$16/12</f>
        <v>1791666.6666666667</v>
      </c>
      <c r="EC208" s="465">
        <f>(SUM($E$201:EC201)-SUM($E$210:EC210))*'Capital Structure'!$R$16/12</f>
        <v>1791666.6666666667</v>
      </c>
      <c r="ED208" s="465">
        <f>(SUM($E$201:ED201)-SUM($E$210:ED210))*'Capital Structure'!$R$16/12</f>
        <v>1791666.6666666667</v>
      </c>
      <c r="EE208" s="465">
        <f>(SUM($E$201:EE201)-SUM($E$210:EE210))*'Capital Structure'!$R$16/12</f>
        <v>1791666.6666666667</v>
      </c>
      <c r="EF208" s="465">
        <f>(SUM($E$201:EF201)-SUM($E$210:EF210))*'Capital Structure'!$R$16/12</f>
        <v>1791666.6666666667</v>
      </c>
      <c r="EG208" s="465">
        <f>(SUM($E$201:EG201)-SUM($E$210:EG210))*'Capital Structure'!$R$16/12</f>
        <v>1791666.6666666667</v>
      </c>
      <c r="EH208" s="465">
        <f>(SUM($E$201:EH201)-SUM($E$210:EH210))*'Capital Structure'!$R$16/12</f>
        <v>1791666.6666666667</v>
      </c>
      <c r="EI208" s="465">
        <f>(SUM($E$201:EI201)-SUM($E$210:EI210))*'Capital Structure'!$R$16/12</f>
        <v>1791666.6666666667</v>
      </c>
      <c r="EJ208" s="465">
        <f>(SUM($E$201:EJ201)-SUM($E$210:EJ210))*'Capital Structure'!$R$16/12</f>
        <v>1791666.6666666667</v>
      </c>
      <c r="EK208" s="465">
        <f>(SUM($E$201:EK201)-SUM($E$210:EK210))*'Capital Structure'!$R$16/12</f>
        <v>1791666.6666666667</v>
      </c>
      <c r="EL208" s="465">
        <f>(SUM($E$201:EL201)-SUM($E$210:EL210))*'Capital Structure'!$R$16/12</f>
        <v>0</v>
      </c>
      <c r="EM208" s="465">
        <f>(SUM($E$201:EM201)-SUM($E$210:EM210))*'Capital Structure'!$R$16/12</f>
        <v>0</v>
      </c>
      <c r="EN208" s="465">
        <f>(SUM($E$201:EN201)-SUM($E$210:EN210))*'Capital Structure'!$R$16/12</f>
        <v>0</v>
      </c>
      <c r="EO208" s="465">
        <f>(SUM($E$201:EO201)-SUM($E$210:EO210))*'Capital Structure'!$R$16/12</f>
        <v>0</v>
      </c>
      <c r="EP208" s="465">
        <f>(SUM($E$201:EP201)-SUM($E$210:EP210))*'Capital Structure'!$R$16/12</f>
        <v>0</v>
      </c>
      <c r="EQ208" s="465">
        <f>(SUM($E$201:EQ201)-SUM($E$210:EQ210))*'Capital Structure'!$R$16/12</f>
        <v>0</v>
      </c>
      <c r="ER208" s="465">
        <f>(SUM($E$201:ER201)-SUM($E$210:ER210))*'Capital Structure'!$R$16/12</f>
        <v>0</v>
      </c>
      <c r="ES208" s="465">
        <f>(SUM($E$201:ES201)-SUM($E$210:ES210))*'Capital Structure'!$R$16/12</f>
        <v>0</v>
      </c>
      <c r="ET208" s="465">
        <f>(SUM($E$201:ET201)-SUM($E$210:ET210))*'Capital Structure'!$R$16/12</f>
        <v>0</v>
      </c>
      <c r="EU208" s="465">
        <f>(SUM($E$201:EU201)-SUM($E$210:EU210))*'Capital Structure'!$R$16/12</f>
        <v>0</v>
      </c>
      <c r="EV208" s="465">
        <f>(SUM($E$201:EV201)-SUM($E$210:EV210))*'Capital Structure'!$R$16/12</f>
        <v>0</v>
      </c>
      <c r="EW208" s="465">
        <f>(SUM($E$201:EW201)-SUM($E$210:EW210))*'Capital Structure'!$R$16/12</f>
        <v>0</v>
      </c>
      <c r="EX208" s="465">
        <f>(SUM($E$201:EX201)-SUM($E$210:EX210))*'Capital Structure'!$R$16/12</f>
        <v>0</v>
      </c>
      <c r="EY208" s="465">
        <f>(SUM($E$201:EY201)-SUM($E$210:EY210))*'Capital Structure'!$R$16/12</f>
        <v>0</v>
      </c>
      <c r="EZ208" s="465">
        <f>(SUM($E$201:EZ201)-SUM($E$210:EZ210))*'Capital Structure'!$R$16/12</f>
        <v>0</v>
      </c>
      <c r="FA208" s="465">
        <f>(SUM($E$201:FA201)-SUM($E$210:FA210))*'Capital Structure'!$R$16/12</f>
        <v>0</v>
      </c>
      <c r="FB208" s="465">
        <f>(SUM($E$201:FB201)-SUM($E$210:FB210))*'Capital Structure'!$R$16/12</f>
        <v>0</v>
      </c>
      <c r="FC208" s="465">
        <f>(SUM($E$201:FC201)-SUM($E$210:FC210))*'Capital Structure'!$R$16/12</f>
        <v>0</v>
      </c>
      <c r="FD208" s="465">
        <f>(SUM($E$201:FD201)-SUM($E$210:FD210))*'Capital Structure'!$R$16/12</f>
        <v>0</v>
      </c>
      <c r="FE208" s="465">
        <f>(SUM($E$201:FE201)-SUM($E$210:FE210))*'Capital Structure'!$R$16/12</f>
        <v>0</v>
      </c>
      <c r="FF208" s="465">
        <f>(SUM($E$201:FF201)-SUM($E$210:FF210))*'Capital Structure'!$R$16/12</f>
        <v>0</v>
      </c>
      <c r="FG208" s="465">
        <f>(SUM($E$201:FG201)-SUM($E$210:FG210))*'Capital Structure'!$R$16/12</f>
        <v>0</v>
      </c>
      <c r="FH208" s="465">
        <f>(SUM($E$201:FH201)-SUM($E$210:FH210))*'Capital Structure'!$R$16/12</f>
        <v>0</v>
      </c>
      <c r="FI208" s="465">
        <f>(SUM($E$201:FI201)-SUM($E$210:FI210))*'Capital Structure'!$R$16/12</f>
        <v>0</v>
      </c>
      <c r="FJ208" s="465">
        <f>(SUM($E$201:FJ201)-SUM($E$210:FJ210))*'Capital Structure'!$R$16/12</f>
        <v>0</v>
      </c>
      <c r="FK208" s="465">
        <f>(SUM($E$201:FK201)-SUM($E$210:FK210))*'Capital Structure'!$R$16/12</f>
        <v>0</v>
      </c>
      <c r="FL208" s="465">
        <f>(SUM($E$201:FL201)-SUM($E$210:FL210))*'Capital Structure'!$R$16/12</f>
        <v>0</v>
      </c>
      <c r="FM208" s="465">
        <f>(SUM($E$201:FM201)-SUM($E$210:FM210))*'Capital Structure'!$R$16/12</f>
        <v>0</v>
      </c>
      <c r="FN208" s="465">
        <f>(SUM($E$201:FN201)-SUM($E$210:FN210))*'Capital Structure'!$R$16/12</f>
        <v>0</v>
      </c>
    </row>
    <row r="209" spans="1:170">
      <c r="B209" s="478" t="s">
        <v>209</v>
      </c>
      <c r="E209" s="465">
        <f>SUM($E$201:E201)-SUM($D$210:D210)</f>
        <v>0</v>
      </c>
      <c r="F209" s="465">
        <f>SUM($E$201:F201)-SUM($D$210:E210)</f>
        <v>0</v>
      </c>
      <c r="G209" s="465">
        <f>SUM($E$201:G201)-SUM($D$210:F210)</f>
        <v>0</v>
      </c>
      <c r="H209" s="465">
        <f>SUM($E$201:H201)-SUM($D$210:G210)</f>
        <v>0</v>
      </c>
      <c r="I209" s="465">
        <f>SUM($E$201:I201)-SUM($D$210:H210)</f>
        <v>0</v>
      </c>
      <c r="J209" s="465">
        <f>SUM($E$201:J201)-SUM($D$210:I210)</f>
        <v>0</v>
      </c>
      <c r="K209" s="465">
        <f>SUM($E$201:K201)-SUM($D$210:J210)</f>
        <v>0</v>
      </c>
      <c r="L209" s="465">
        <f>SUM($E$201:L201)-SUM($D$210:K210)</f>
        <v>0</v>
      </c>
      <c r="M209" s="465">
        <f>SUM($E$201:M201)-SUM($D$210:L210)</f>
        <v>0</v>
      </c>
      <c r="N209" s="465">
        <f>SUM($E$201:N201)-SUM($D$210:M210)</f>
        <v>0</v>
      </c>
      <c r="O209" s="465">
        <f>SUM($E$201:O201)-SUM($D$210:N210)</f>
        <v>0</v>
      </c>
      <c r="P209" s="465">
        <f>SUM($E$201:P201)-SUM($D$210:O210)</f>
        <v>0</v>
      </c>
      <c r="Q209" s="465">
        <f>SUM($E$201:Q201)-SUM($D$210:P210)</f>
        <v>0</v>
      </c>
      <c r="R209" s="465">
        <f>SUM($E$201:R201)-SUM($D$210:Q210)</f>
        <v>0</v>
      </c>
      <c r="S209" s="465">
        <f>SUM($E$201:S201)-SUM($D$210:R210)</f>
        <v>0</v>
      </c>
      <c r="T209" s="465">
        <f>SUM($E$201:T201)-SUM($D$210:S210)</f>
        <v>0</v>
      </c>
      <c r="U209" s="465">
        <f>SUM($E$201:U201)-SUM($D$210:T210)</f>
        <v>0</v>
      </c>
      <c r="V209" s="465">
        <f>SUM($E$201:V201)-SUM($D$210:U210)</f>
        <v>0</v>
      </c>
      <c r="W209" s="465">
        <f>SUM($E$201:W201)-SUM($D$210:V210)</f>
        <v>0</v>
      </c>
      <c r="X209" s="465">
        <f>SUM($E$201:X201)-SUM($D$210:W210)</f>
        <v>0</v>
      </c>
      <c r="Y209" s="465">
        <f>SUM($E$201:Y201)-SUM($D$210:X210)</f>
        <v>0</v>
      </c>
      <c r="Z209" s="465">
        <f>SUM($E$201:Z201)-SUM($D$210:Y210)</f>
        <v>0</v>
      </c>
      <c r="AA209" s="465">
        <f>SUM($E$201:AA201)-SUM($D$210:Z210)</f>
        <v>0</v>
      </c>
      <c r="AB209" s="465">
        <f>SUM($E$201:AB201)-SUM($D$210:AA210)</f>
        <v>0</v>
      </c>
      <c r="AC209" s="465">
        <f>SUM($E$201:AC201)-SUM($D$210:AB210)</f>
        <v>0</v>
      </c>
      <c r="AD209" s="465">
        <f>SUM($E$201:AD201)-SUM($D$210:AC210)</f>
        <v>0</v>
      </c>
      <c r="AE209" s="465">
        <f>SUM($E$201:AE201)-SUM($D$210:AD210)</f>
        <v>0</v>
      </c>
      <c r="AF209" s="465">
        <f>SUM($E$201:AF201)-SUM($D$210:AE210)</f>
        <v>0</v>
      </c>
      <c r="AG209" s="465">
        <f>SUM($E$201:AG201)-SUM($D$210:AF210)</f>
        <v>0</v>
      </c>
      <c r="AH209" s="465">
        <f>SUM($E$201:AH201)-SUM($D$210:AG210)</f>
        <v>0</v>
      </c>
      <c r="AI209" s="465">
        <f>SUM($E$201:AI201)-SUM($D$210:AH210)</f>
        <v>0</v>
      </c>
      <c r="AJ209" s="465">
        <f>SUM($E$201:AJ201)-SUM($D$210:AI210)</f>
        <v>0</v>
      </c>
      <c r="AK209" s="465">
        <f>SUM($E$201:AK201)-SUM($D$210:AJ210)</f>
        <v>0</v>
      </c>
      <c r="AL209" s="465">
        <f>SUM($E$201:AL201)-SUM($D$210:AK210)</f>
        <v>0</v>
      </c>
      <c r="AM209" s="465">
        <f>SUM($E$201:AM201)-SUM($D$210:AL210)</f>
        <v>0</v>
      </c>
      <c r="AN209" s="465">
        <f>SUM($E$201:AN201)-SUM($D$210:AM210)</f>
        <v>0</v>
      </c>
      <c r="AO209" s="465">
        <f>SUM($E$201:AO201)-SUM($D$210:AN210)</f>
        <v>0</v>
      </c>
      <c r="AP209" s="465">
        <f>SUM($E$201:AP201)-SUM($D$210:AO210)</f>
        <v>0</v>
      </c>
      <c r="AQ209" s="465">
        <f>SUM($E$201:AQ201)-SUM($D$210:AP210)</f>
        <v>0</v>
      </c>
      <c r="AR209" s="465">
        <f>SUM($E$201:AR201)-SUM($D$210:AQ210)</f>
        <v>0</v>
      </c>
      <c r="AS209" s="465">
        <f>SUM($E$201:AS201)-SUM($D$210:AR210)</f>
        <v>0</v>
      </c>
      <c r="AT209" s="465">
        <f>SUM($E$201:AT201)-SUM($D$210:AS210)</f>
        <v>0</v>
      </c>
      <c r="AU209" s="465">
        <f>SUM($E$201:AU201)-SUM($D$210:AT210)</f>
        <v>0</v>
      </c>
      <c r="AV209" s="465">
        <f>SUM($E$201:AV201)-SUM($D$210:AU210)</f>
        <v>0</v>
      </c>
      <c r="AW209" s="465">
        <f>SUM($E$201:AW201)-SUM($D$210:AV210)</f>
        <v>0</v>
      </c>
      <c r="AX209" s="465">
        <f>SUM($E$201:AX201)-SUM($D$210:AW210)</f>
        <v>0</v>
      </c>
      <c r="AY209" s="465">
        <f>SUM($E$201:AY201)-SUM($D$210:AX210)</f>
        <v>0</v>
      </c>
      <c r="AZ209" s="465">
        <f>SUM($E$201:AZ201)-SUM($D$210:AY210)</f>
        <v>0</v>
      </c>
      <c r="BA209" s="465">
        <f>SUM($E$201:BA201)-SUM($D$210:AZ210)</f>
        <v>0</v>
      </c>
      <c r="BB209" s="465">
        <f>SUM($E$201:BB201)-SUM($D$210:BA210)</f>
        <v>0</v>
      </c>
      <c r="BC209" s="465">
        <f>SUM($E$201:BC201)-SUM($D$210:BB210)</f>
        <v>0</v>
      </c>
      <c r="BD209" s="465">
        <f>SUM($E$201:BD201)-SUM($D$210:BC210)</f>
        <v>0</v>
      </c>
      <c r="BE209" s="465">
        <f>SUM($E$201:BE201)-SUM($D$210:BD210)</f>
        <v>0</v>
      </c>
      <c r="BF209" s="465">
        <f>SUM($E$201:BF201)-SUM($D$210:BE210)</f>
        <v>0</v>
      </c>
      <c r="BG209" s="465">
        <f>SUM($E$201:BG201)-SUM($D$210:BF210)</f>
        <v>0</v>
      </c>
      <c r="BH209" s="465">
        <f>SUM($E$201:BH201)-SUM($D$210:BG210)</f>
        <v>0</v>
      </c>
      <c r="BI209" s="465">
        <f>SUM($E$201:BI201)-SUM($D$210:BH210)</f>
        <v>0</v>
      </c>
      <c r="BJ209" s="465">
        <f>SUM($E$201:BJ201)-SUM($D$210:BI210)</f>
        <v>0</v>
      </c>
      <c r="BK209" s="465">
        <f>SUM($E$201:BK201)-SUM($D$210:BJ210)</f>
        <v>0</v>
      </c>
      <c r="BL209" s="465">
        <f>SUM($E$201:BL201)-SUM($D$210:BK210)</f>
        <v>0</v>
      </c>
      <c r="BM209" s="465">
        <f>SUM($E$201:BM201)-SUM($D$210:BL210)</f>
        <v>0</v>
      </c>
      <c r="BN209" s="465">
        <f>SUM($E$201:BN201)-SUM($D$210:BM210)</f>
        <v>0</v>
      </c>
      <c r="BO209" s="465">
        <f>SUM($E$201:BO201)-SUM($D$210:BN210)</f>
        <v>0</v>
      </c>
      <c r="BP209" s="465">
        <f>SUM($E$201:BP201)-SUM($D$210:BO210)</f>
        <v>0</v>
      </c>
      <c r="BQ209" s="465">
        <f>SUM($E$201:BQ201)-SUM($D$210:BP210)</f>
        <v>0</v>
      </c>
      <c r="BR209" s="465">
        <f>SUM($E$201:BR201)-SUM($D$210:BQ210)</f>
        <v>430000000</v>
      </c>
      <c r="BS209" s="465">
        <f>SUM($E$201:BS201)-SUM($D$210:BR210)</f>
        <v>430000000</v>
      </c>
      <c r="BT209" s="465">
        <f>SUM($E$201:BT201)-SUM($D$210:BS210)</f>
        <v>430000000</v>
      </c>
      <c r="BU209" s="465">
        <f>SUM($E$201:BU201)-SUM($D$210:BT210)</f>
        <v>430000000</v>
      </c>
      <c r="BV209" s="465">
        <f>SUM($E$201:BV201)-SUM($D$210:BU210)</f>
        <v>430000000</v>
      </c>
      <c r="BW209" s="465">
        <f>SUM($E$201:BW201)-SUM($D$210:BV210)</f>
        <v>430000000</v>
      </c>
      <c r="BX209" s="465">
        <f>SUM($E$201:BX201)-SUM($D$210:BW210)</f>
        <v>430000000</v>
      </c>
      <c r="BY209" s="465">
        <f>SUM($E$201:BY201)-SUM($D$210:BX210)</f>
        <v>430000000</v>
      </c>
      <c r="BZ209" s="465">
        <f>SUM($E$201:BZ201)-SUM($D$210:BY210)</f>
        <v>430000000</v>
      </c>
      <c r="CA209" s="465">
        <f>SUM($E$201:CA201)-SUM($D$210:BZ210)</f>
        <v>430000000</v>
      </c>
      <c r="CB209" s="465">
        <f>SUM($E$201:CB201)-SUM($D$210:CA210)</f>
        <v>430000000</v>
      </c>
      <c r="CC209" s="465">
        <f>SUM($E$201:CC201)-SUM($D$210:CB210)</f>
        <v>430000000</v>
      </c>
      <c r="CD209" s="465">
        <f>SUM($E$201:CD201)-SUM($D$210:CC210)</f>
        <v>430000000</v>
      </c>
      <c r="CE209" s="465">
        <f>SUM($E$201:CE201)-SUM($D$210:CD210)</f>
        <v>430000000</v>
      </c>
      <c r="CF209" s="465">
        <f>SUM($E$201:CF201)-SUM($D$210:CE210)</f>
        <v>430000000</v>
      </c>
      <c r="CG209" s="465">
        <f>SUM($E$201:CG201)-SUM($D$210:CF210)</f>
        <v>430000000</v>
      </c>
      <c r="CH209" s="465">
        <f>SUM($E$201:CH201)-SUM($D$210:CG210)</f>
        <v>430000000</v>
      </c>
      <c r="CI209" s="465">
        <f>SUM($E$201:CI201)-SUM($D$210:CH210)</f>
        <v>430000000</v>
      </c>
      <c r="CJ209" s="465">
        <f>SUM($E$201:CJ201)-SUM($D$210:CI210)</f>
        <v>430000000</v>
      </c>
      <c r="CK209" s="465">
        <f>SUM($E$201:CK201)-SUM($D$210:CJ210)</f>
        <v>430000000</v>
      </c>
      <c r="CL209" s="465">
        <f>SUM($E$201:CL201)-SUM($D$210:CK210)</f>
        <v>430000000</v>
      </c>
      <c r="CM209" s="465">
        <f>SUM($E$201:CM201)-SUM($D$210:CL210)</f>
        <v>430000000</v>
      </c>
      <c r="CN209" s="465">
        <f>SUM($E$201:CN201)-SUM($D$210:CM210)</f>
        <v>430000000</v>
      </c>
      <c r="CO209" s="465">
        <f>SUM($E$201:CO201)-SUM($D$210:CN210)</f>
        <v>430000000</v>
      </c>
      <c r="CP209" s="465">
        <f>SUM($E$201:CP201)-SUM($D$210:CO210)</f>
        <v>430000000</v>
      </c>
      <c r="CQ209" s="465">
        <f>SUM($E$201:CQ201)-SUM($D$210:CP210)</f>
        <v>430000000</v>
      </c>
      <c r="CR209" s="465">
        <f>SUM($E$201:CR201)-SUM($D$210:CQ210)</f>
        <v>430000000</v>
      </c>
      <c r="CS209" s="465">
        <f>SUM($E$201:CS201)-SUM($D$210:CR210)</f>
        <v>430000000</v>
      </c>
      <c r="CT209" s="465">
        <f>SUM($E$201:CT201)-SUM($D$210:CS210)</f>
        <v>430000000</v>
      </c>
      <c r="CU209" s="465">
        <f>SUM($E$201:CU201)-SUM($D$210:CT210)</f>
        <v>430000000</v>
      </c>
      <c r="CV209" s="465">
        <f>SUM($E$201:CV201)-SUM($D$210:CU210)</f>
        <v>430000000</v>
      </c>
      <c r="CW209" s="465">
        <f>SUM($E$201:CW201)-SUM($D$210:CV210)</f>
        <v>430000000</v>
      </c>
      <c r="CX209" s="465">
        <f>SUM($E$201:CX201)-SUM($D$210:CW210)</f>
        <v>430000000</v>
      </c>
      <c r="CY209" s="465">
        <f>SUM($E$201:CY201)-SUM($D$210:CX210)</f>
        <v>430000000</v>
      </c>
      <c r="CZ209" s="465">
        <f>SUM($E$201:CZ201)-SUM($D$210:CY210)</f>
        <v>430000000</v>
      </c>
      <c r="DA209" s="465">
        <f>SUM($E$201:DA201)-SUM($D$210:CZ210)</f>
        <v>430000000</v>
      </c>
      <c r="DB209" s="465">
        <f>SUM($E$201:DB201)-SUM($D$210:DA210)</f>
        <v>430000000</v>
      </c>
      <c r="DC209" s="465">
        <f>SUM($E$201:DC201)-SUM($D$210:DB210)</f>
        <v>430000000</v>
      </c>
      <c r="DD209" s="465">
        <f>SUM($E$201:DD201)-SUM($D$210:DC210)</f>
        <v>430000000</v>
      </c>
      <c r="DE209" s="465">
        <f>SUM($E$201:DE201)-SUM($D$210:DD210)</f>
        <v>430000000</v>
      </c>
      <c r="DF209" s="465">
        <f>SUM($E$201:DF201)-SUM($D$210:DE210)</f>
        <v>430000000</v>
      </c>
      <c r="DG209" s="465">
        <f>SUM($E$201:DG201)-SUM($D$210:DF210)</f>
        <v>430000000</v>
      </c>
      <c r="DH209" s="465">
        <f>SUM($E$201:DH201)-SUM($D$210:DG210)</f>
        <v>430000000</v>
      </c>
      <c r="DI209" s="465">
        <f>SUM($E$201:DI201)-SUM($D$210:DH210)</f>
        <v>430000000</v>
      </c>
      <c r="DJ209" s="465">
        <f>SUM($E$201:DJ201)-SUM($D$210:DI210)</f>
        <v>430000000</v>
      </c>
      <c r="DK209" s="465">
        <f>SUM($E$201:DK201)-SUM($D$210:DJ210)</f>
        <v>430000000</v>
      </c>
      <c r="DL209" s="465">
        <f>SUM($E$201:DL201)-SUM($D$210:DK210)</f>
        <v>430000000</v>
      </c>
      <c r="DM209" s="465">
        <f>SUM($E$201:DM201)-SUM($D$210:DL210)</f>
        <v>430000000</v>
      </c>
      <c r="DN209" s="465">
        <f>SUM($E$201:DN201)-SUM($D$210:DM210)</f>
        <v>430000000</v>
      </c>
      <c r="DO209" s="465">
        <f>SUM($E$201:DO201)-SUM($D$210:DN210)</f>
        <v>430000000</v>
      </c>
      <c r="DP209" s="465">
        <f>SUM($E$201:DP201)-SUM($D$210:DO210)</f>
        <v>430000000</v>
      </c>
      <c r="DQ209" s="465">
        <f>SUM($E$201:DQ201)-SUM($D$210:DP210)</f>
        <v>430000000</v>
      </c>
      <c r="DR209" s="465">
        <f>SUM($E$201:DR201)-SUM($D$210:DQ210)</f>
        <v>430000000</v>
      </c>
      <c r="DS209" s="465">
        <f>SUM($E$201:DS201)-SUM($D$210:DR210)</f>
        <v>430000000</v>
      </c>
      <c r="DT209" s="465">
        <f>SUM($E$201:DT201)-SUM($D$210:DS210)</f>
        <v>430000000</v>
      </c>
      <c r="DU209" s="465">
        <f>SUM($E$201:DU201)-SUM($D$210:DT210)</f>
        <v>430000000</v>
      </c>
      <c r="DV209" s="465">
        <f>SUM($E$201:DV201)-SUM($D$210:DU210)</f>
        <v>430000000</v>
      </c>
      <c r="DW209" s="465">
        <f>SUM($E$201:DW201)-SUM($D$210:DV210)</f>
        <v>430000000</v>
      </c>
      <c r="DX209" s="465">
        <f>SUM($E$201:DX201)-SUM($D$210:DW210)</f>
        <v>430000000</v>
      </c>
      <c r="DY209" s="465">
        <f>SUM($E$201:DY201)-SUM($D$210:DX210)</f>
        <v>430000000</v>
      </c>
      <c r="DZ209" s="465">
        <f>SUM($E$201:DZ201)-SUM($D$210:DY210)</f>
        <v>430000000</v>
      </c>
      <c r="EA209" s="465">
        <f>SUM($E$201:EA201)-SUM($D$210:DZ210)</f>
        <v>430000000</v>
      </c>
      <c r="EB209" s="465">
        <f>SUM($E$201:EB201)-SUM($D$210:EA210)</f>
        <v>430000000</v>
      </c>
      <c r="EC209" s="465">
        <f>SUM($E$201:EC201)-SUM($D$210:EB210)</f>
        <v>430000000</v>
      </c>
      <c r="ED209" s="465">
        <f>SUM($E$201:ED201)-SUM($D$210:EC210)</f>
        <v>430000000</v>
      </c>
      <c r="EE209" s="465">
        <f>SUM($E$201:EE201)-SUM($D$210:ED210)</f>
        <v>430000000</v>
      </c>
      <c r="EF209" s="465">
        <f>SUM($E$201:EF201)-SUM($D$210:EE210)</f>
        <v>430000000</v>
      </c>
      <c r="EG209" s="465">
        <f>SUM($E$201:EG201)-SUM($D$210:EF210)</f>
        <v>430000000</v>
      </c>
      <c r="EH209" s="465">
        <f>SUM($E$201:EH201)-SUM($D$210:EG210)</f>
        <v>430000000</v>
      </c>
      <c r="EI209" s="465">
        <f>SUM($E$201:EI201)-SUM($D$210:EH210)</f>
        <v>430000000</v>
      </c>
      <c r="EJ209" s="465">
        <f>SUM($E$201:EJ201)-SUM($D$210:EI210)</f>
        <v>430000000</v>
      </c>
      <c r="EK209" s="465">
        <f>SUM($E$201:EK201)-SUM($D$210:EJ210)</f>
        <v>430000000</v>
      </c>
      <c r="EL209" s="465">
        <f>SUM($E$201:EL201)-SUM($D$210:EK210)</f>
        <v>430000000</v>
      </c>
      <c r="EM209" s="465">
        <f>SUM($E$201:EM201)-SUM($D$210:EL210)</f>
        <v>0</v>
      </c>
      <c r="EN209" s="465">
        <f>SUM($E$201:EN201)-SUM($D$210:EM210)</f>
        <v>0</v>
      </c>
      <c r="EO209" s="465">
        <f>SUM($E$201:EO201)-SUM($D$210:EN210)</f>
        <v>0</v>
      </c>
      <c r="EP209" s="465">
        <f>SUM($E$201:EP201)-SUM($D$210:EO210)</f>
        <v>0</v>
      </c>
      <c r="EQ209" s="465">
        <f>SUM($E$201:EQ201)-SUM($D$210:EP210)</f>
        <v>0</v>
      </c>
      <c r="ER209" s="465">
        <f>SUM($E$201:ER201)-SUM($D$210:EQ210)</f>
        <v>0</v>
      </c>
      <c r="ES209" s="465">
        <f>SUM($E$201:ES201)-SUM($D$210:ER210)</f>
        <v>0</v>
      </c>
      <c r="ET209" s="465">
        <f>SUM($E$201:ET201)-SUM($D$210:ES210)</f>
        <v>0</v>
      </c>
      <c r="EU209" s="465">
        <f>SUM($E$201:EU201)-SUM($D$210:ET210)</f>
        <v>0</v>
      </c>
      <c r="EV209" s="465">
        <f>SUM($E$201:EV201)-SUM($D$210:EU210)</f>
        <v>0</v>
      </c>
      <c r="EW209" s="465">
        <f>SUM($E$201:EW201)-SUM($D$210:EV210)</f>
        <v>0</v>
      </c>
      <c r="EX209" s="465">
        <f>SUM($E$201:EX201)-SUM($D$210:EW210)</f>
        <v>0</v>
      </c>
      <c r="EY209" s="465">
        <f>SUM($E$201:EY201)-SUM($D$210:EX210)</f>
        <v>0</v>
      </c>
      <c r="EZ209" s="465">
        <f>SUM($E$201:EZ201)-SUM($D$210:EY210)</f>
        <v>0</v>
      </c>
      <c r="FA209" s="465">
        <f>SUM($E$201:FA201)-SUM($D$210:EZ210)</f>
        <v>0</v>
      </c>
      <c r="FB209" s="465">
        <f>SUM($E$201:FB201)-SUM($D$210:FA210)</f>
        <v>0</v>
      </c>
      <c r="FC209" s="465">
        <f>SUM($E$201:FC201)-SUM($D$210:FB210)</f>
        <v>0</v>
      </c>
      <c r="FD209" s="465">
        <f>SUM($E$201:FD201)-SUM($D$210:FC210)</f>
        <v>0</v>
      </c>
      <c r="FE209" s="465">
        <f>SUM($E$201:FE201)-SUM($D$210:FD210)</f>
        <v>0</v>
      </c>
      <c r="FF209" s="465">
        <f>SUM($E$201:FF201)-SUM($D$210:FE210)</f>
        <v>0</v>
      </c>
      <c r="FG209" s="465">
        <f>SUM($E$201:FG201)-SUM($D$210:FF210)</f>
        <v>0</v>
      </c>
      <c r="FH209" s="465">
        <f>SUM($E$201:FH201)-SUM($D$210:FG210)</f>
        <v>0</v>
      </c>
      <c r="FI209" s="465">
        <f>SUM($E$201:FI201)-SUM($D$210:FH210)</f>
        <v>0</v>
      </c>
      <c r="FJ209" s="465">
        <f>SUM($E$201:FJ201)-SUM($D$210:FI210)</f>
        <v>0</v>
      </c>
      <c r="FK209" s="465">
        <f>SUM($E$201:FK201)-SUM($D$210:FJ210)</f>
        <v>0</v>
      </c>
      <c r="FL209" s="465">
        <f>SUM($E$201:FL201)-SUM($D$210:FK210)</f>
        <v>0</v>
      </c>
      <c r="FM209" s="465">
        <f>SUM($E$201:FM201)-SUM($D$210:FL210)</f>
        <v>0</v>
      </c>
      <c r="FN209" s="465">
        <f>SUM($E$201:FN201)-SUM($D$210:FM210)</f>
        <v>0</v>
      </c>
    </row>
    <row r="210" spans="1:170">
      <c r="B210" s="465" t="s">
        <v>208</v>
      </c>
      <c r="E210" s="465">
        <f>IF(E$200='Capital Structure'!$R$7,SUM($E$201:E201),0)</f>
        <v>0</v>
      </c>
      <c r="F210" s="465">
        <f>IF(F$200='Capital Structure'!$R$7,SUM($E$201:F201),0)</f>
        <v>0</v>
      </c>
      <c r="G210" s="465">
        <f>IF(G$200='Capital Structure'!$R$7,SUM($E$201:G201),0)</f>
        <v>0</v>
      </c>
      <c r="H210" s="465">
        <f>IF(H$200='Capital Structure'!$R$7,SUM($E$201:H201),0)</f>
        <v>0</v>
      </c>
      <c r="I210" s="465">
        <f>IF(I$200='Capital Structure'!$R$7,SUM($E$201:I201),0)</f>
        <v>0</v>
      </c>
      <c r="J210" s="465">
        <f>IF(J$200='Capital Structure'!$R$7,SUM($E$201:J201),0)</f>
        <v>0</v>
      </c>
      <c r="K210" s="465">
        <f>IF(K$200='Capital Structure'!$R$7,SUM($E$201:K201),0)</f>
        <v>0</v>
      </c>
      <c r="L210" s="465">
        <f>IF(L$200='Capital Structure'!$R$7,SUM($E$201:L201),0)</f>
        <v>0</v>
      </c>
      <c r="M210" s="465">
        <f>IF(M$200='Capital Structure'!$R$7,SUM($E$201:M201),0)</f>
        <v>0</v>
      </c>
      <c r="N210" s="465">
        <f>IF(N$200='Capital Structure'!$R$7,SUM($E$201:N201),0)</f>
        <v>0</v>
      </c>
      <c r="O210" s="465">
        <f>IF(O$200='Capital Structure'!$R$7,SUM($E$201:O201),0)</f>
        <v>0</v>
      </c>
      <c r="P210" s="465">
        <f>IF(P$200='Capital Structure'!$R$7,SUM($E$201:P201),0)</f>
        <v>0</v>
      </c>
      <c r="Q210" s="465">
        <f>IF(Q$200='Capital Structure'!$R$7,SUM($E$201:Q201),0)</f>
        <v>0</v>
      </c>
      <c r="R210" s="465">
        <f>IF(R$200='Capital Structure'!$R$7,SUM($E$201:R201),0)</f>
        <v>0</v>
      </c>
      <c r="S210" s="465">
        <f>IF(S$200='Capital Structure'!$R$7,SUM($E$201:S201),0)</f>
        <v>0</v>
      </c>
      <c r="T210" s="465">
        <f>IF(T$200='Capital Structure'!$R$7,SUM($E$201:T201),0)</f>
        <v>0</v>
      </c>
      <c r="U210" s="465">
        <f>IF(U$200='Capital Structure'!$R$7,SUM($E$201:U201),0)</f>
        <v>0</v>
      </c>
      <c r="V210" s="465">
        <f>IF(V$200='Capital Structure'!$R$7,SUM($E$201:V201),0)</f>
        <v>0</v>
      </c>
      <c r="W210" s="465">
        <f>IF(W$200='Capital Structure'!$R$7,SUM($E$201:W201),0)</f>
        <v>0</v>
      </c>
      <c r="X210" s="465">
        <f>IF(X$200='Capital Structure'!$R$7,SUM($E$201:X201),0)</f>
        <v>0</v>
      </c>
      <c r="Y210" s="465">
        <f>IF(Y$200='Capital Structure'!$R$7,SUM($E$201:Y201),0)</f>
        <v>0</v>
      </c>
      <c r="Z210" s="465">
        <f>IF(Z$200='Capital Structure'!$R$7,SUM($E$201:Z201),0)</f>
        <v>0</v>
      </c>
      <c r="AA210" s="465">
        <f>IF(AA$200='Capital Structure'!$R$7,SUM($E$201:AA201),0)</f>
        <v>0</v>
      </c>
      <c r="AB210" s="465">
        <f>IF(AB$200='Capital Structure'!$R$7,SUM($E$201:AB201),0)</f>
        <v>0</v>
      </c>
      <c r="AC210" s="465">
        <f>IF(AC$200='Capital Structure'!$R$7,SUM($E$201:AC201),0)</f>
        <v>0</v>
      </c>
      <c r="AD210" s="465">
        <f>IF(AD$200='Capital Structure'!$R$7,SUM($E$201:AD201),0)</f>
        <v>0</v>
      </c>
      <c r="AE210" s="465">
        <f>IF(AE$200='Capital Structure'!$R$7,SUM($E$201:AE201),0)</f>
        <v>0</v>
      </c>
      <c r="AF210" s="465">
        <f>IF(AF$200='Capital Structure'!$R$7,SUM($E$201:AF201),0)</f>
        <v>0</v>
      </c>
      <c r="AG210" s="465">
        <f>IF(AG$200='Capital Structure'!$R$7,SUM($E$201:AG201),0)</f>
        <v>0</v>
      </c>
      <c r="AH210" s="465">
        <f>IF(AH$200='Capital Structure'!$R$7,SUM($E$201:AH201),0)</f>
        <v>0</v>
      </c>
      <c r="AI210" s="465">
        <f>IF(AI$200='Capital Structure'!$R$7,SUM($E$201:AI201),0)</f>
        <v>0</v>
      </c>
      <c r="AJ210" s="465">
        <f>IF(AJ$200='Capital Structure'!$R$7,SUM($E$201:AJ201),0)</f>
        <v>0</v>
      </c>
      <c r="AK210" s="465">
        <f>IF(AK$200='Capital Structure'!$R$7,SUM($E$201:AK201),0)</f>
        <v>0</v>
      </c>
      <c r="AL210" s="465">
        <f>IF(AL$200='Capital Structure'!$R$7,SUM($E$201:AL201),0)</f>
        <v>0</v>
      </c>
      <c r="AM210" s="465">
        <f>IF(AM$200='Capital Structure'!$R$7,SUM($E$201:AM201),0)</f>
        <v>0</v>
      </c>
      <c r="AN210" s="465">
        <f>IF(AN$200='Capital Structure'!$R$7,SUM($E$201:AN201),0)</f>
        <v>0</v>
      </c>
      <c r="AO210" s="465">
        <f>IF(AO$200='Capital Structure'!$R$7,SUM($E$201:AO201),0)</f>
        <v>0</v>
      </c>
      <c r="AP210" s="465">
        <f>IF(AP$200='Capital Structure'!$R$7,SUM($E$201:AP201),0)</f>
        <v>0</v>
      </c>
      <c r="AQ210" s="465">
        <f>IF(AQ$200='Capital Structure'!$R$7,SUM($E$201:AQ201),0)</f>
        <v>0</v>
      </c>
      <c r="AR210" s="465">
        <f>IF(AR$200='Capital Structure'!$R$7,SUM($E$201:AR201),0)</f>
        <v>0</v>
      </c>
      <c r="AS210" s="465">
        <f>IF(AS$200='Capital Structure'!$R$7,SUM($E$201:AS201),0)</f>
        <v>0</v>
      </c>
      <c r="AT210" s="465">
        <f>IF(AT$200='Capital Structure'!$R$7,SUM($E$201:AT201),0)</f>
        <v>0</v>
      </c>
      <c r="AU210" s="465">
        <f>IF(AU$200='Capital Structure'!$R$7,SUM($E$201:AU201),0)</f>
        <v>0</v>
      </c>
      <c r="AV210" s="465">
        <f>IF(AV$200='Capital Structure'!$R$7,SUM($E$201:AV201),0)</f>
        <v>0</v>
      </c>
      <c r="AW210" s="465">
        <f>IF(AW$200='Capital Structure'!$R$7,SUM($E$201:AW201),0)</f>
        <v>0</v>
      </c>
      <c r="AX210" s="465">
        <f>IF(AX$200='Capital Structure'!$R$7,SUM($E$201:AX201),0)</f>
        <v>0</v>
      </c>
      <c r="AY210" s="465">
        <f>IF(AY$200='Capital Structure'!$R$7,SUM($E$201:AY201),0)</f>
        <v>0</v>
      </c>
      <c r="AZ210" s="465">
        <f>IF(AZ$200='Capital Structure'!$R$7,SUM($E$201:AZ201),0)</f>
        <v>0</v>
      </c>
      <c r="BA210" s="465">
        <f>IF(BA$200='Capital Structure'!$R$7,SUM($E$201:BA201),0)</f>
        <v>0</v>
      </c>
      <c r="BB210" s="465">
        <f>IF(BB$200='Capital Structure'!$R$7,SUM($E$201:BB201),0)</f>
        <v>0</v>
      </c>
      <c r="BC210" s="465">
        <f>IF(BC$200='Capital Structure'!$R$7,SUM($E$201:BC201),0)</f>
        <v>0</v>
      </c>
      <c r="BD210" s="465">
        <f>IF(BD$200='Capital Structure'!$R$7,SUM($E$201:BD201),0)</f>
        <v>0</v>
      </c>
      <c r="BE210" s="465">
        <f>IF(BE$200='Capital Structure'!$R$7,SUM($E$201:BE201),0)</f>
        <v>0</v>
      </c>
      <c r="BF210" s="465">
        <f>IF(BF$200='Capital Structure'!$R$7,SUM($E$201:BF201),0)</f>
        <v>0</v>
      </c>
      <c r="BG210" s="465">
        <f>IF(BG$200='Capital Structure'!$R$7,SUM($E$201:BG201),0)</f>
        <v>0</v>
      </c>
      <c r="BH210" s="465">
        <f>IF(BH$200='Capital Structure'!$R$7,SUM($E$201:BH201),0)</f>
        <v>0</v>
      </c>
      <c r="BI210" s="465">
        <f>IF(BI$200='Capital Structure'!$R$7,SUM($E$201:BI201),0)</f>
        <v>0</v>
      </c>
      <c r="BJ210" s="465">
        <f>IF(BJ$200='Capital Structure'!$R$7,SUM($E$201:BJ201),0)</f>
        <v>0</v>
      </c>
      <c r="BK210" s="465">
        <f>IF(BK$200='Capital Structure'!$R$7,SUM($E$201:BK201),0)</f>
        <v>0</v>
      </c>
      <c r="BL210" s="465">
        <f>IF(BL$200='Capital Structure'!$R$7,SUM($E$201:BL201),0)</f>
        <v>0</v>
      </c>
      <c r="BM210" s="465">
        <f>IF(BM$200='Capital Structure'!$R$7,SUM($E$201:BM201),0)</f>
        <v>0</v>
      </c>
      <c r="BN210" s="465">
        <f>IF(BN$200='Capital Structure'!$R$7,SUM($E$201:BN201),0)</f>
        <v>0</v>
      </c>
      <c r="BO210" s="465">
        <f>IF(BO$200='Capital Structure'!$R$7,SUM($E$201:BO201),0)</f>
        <v>0</v>
      </c>
      <c r="BP210" s="465">
        <f>IF(BP$200='Capital Structure'!$R$7,SUM($E$201:BP201),0)</f>
        <v>0</v>
      </c>
      <c r="BQ210" s="465">
        <f>IF(BQ$200='Capital Structure'!$R$7,SUM($E$201:BQ201),0)</f>
        <v>0</v>
      </c>
      <c r="BR210" s="465">
        <f>IF(BR$200='Capital Structure'!$R$7,SUM($E$201:BR201),0)</f>
        <v>0</v>
      </c>
      <c r="BS210" s="465">
        <f>IF(BS$200='Capital Structure'!$R$7,SUM($E$201:BS201),0)</f>
        <v>0</v>
      </c>
      <c r="BT210" s="465">
        <f>IF(BT$200='Capital Structure'!$R$7,SUM($E$201:BT201),0)</f>
        <v>0</v>
      </c>
      <c r="BU210" s="465">
        <f>IF(BU$200='Capital Structure'!$R$7,SUM($E$201:BU201),0)</f>
        <v>0</v>
      </c>
      <c r="BV210" s="465">
        <f>IF(BV$200='Capital Structure'!$R$7,SUM($E$201:BV201),0)</f>
        <v>0</v>
      </c>
      <c r="BW210" s="465">
        <f>IF(BW$200='Capital Structure'!$R$7,SUM($E$201:BW201),0)</f>
        <v>0</v>
      </c>
      <c r="BX210" s="465">
        <f>IF(BX$200='Capital Structure'!$R$7,SUM($E$201:BX201),0)</f>
        <v>0</v>
      </c>
      <c r="BY210" s="465">
        <f>IF(BY$200='Capital Structure'!$R$7,SUM($E$201:BY201),0)</f>
        <v>0</v>
      </c>
      <c r="BZ210" s="465">
        <f>IF(BZ$200='Capital Structure'!$R$7,SUM($E$201:BZ201),0)</f>
        <v>0</v>
      </c>
      <c r="CA210" s="465">
        <f>IF(CA$200='Capital Structure'!$R$7,SUM($E$201:CA201),0)</f>
        <v>0</v>
      </c>
      <c r="CB210" s="465">
        <f>IF(CB$200='Capital Structure'!$R$7,SUM($E$201:CB201),0)</f>
        <v>0</v>
      </c>
      <c r="CC210" s="465">
        <f>IF(CC$200='Capital Structure'!$R$7,SUM($E$201:CC201),0)</f>
        <v>0</v>
      </c>
      <c r="CD210" s="465">
        <f>IF(CD$200='Capital Structure'!$R$7,SUM($E$201:CD201),0)</f>
        <v>0</v>
      </c>
      <c r="CE210" s="465">
        <f>IF(CE$200='Capital Structure'!$R$7,SUM($E$201:CE201),0)</f>
        <v>0</v>
      </c>
      <c r="CF210" s="465">
        <f>IF(CF$200='Capital Structure'!$R$7,SUM($E$201:CF201),0)</f>
        <v>0</v>
      </c>
      <c r="CG210" s="465">
        <f>IF(CG$200='Capital Structure'!$R$7,SUM($E$201:CG201),0)</f>
        <v>0</v>
      </c>
      <c r="CH210" s="465">
        <f>IF(CH$200='Capital Structure'!$R$7,SUM($E$201:CH201),0)</f>
        <v>0</v>
      </c>
      <c r="CI210" s="465">
        <f>IF(CI$200='Capital Structure'!$R$7,SUM($E$201:CI201),0)</f>
        <v>0</v>
      </c>
      <c r="CJ210" s="465">
        <f>IF(CJ$200='Capital Structure'!$R$7,SUM($E$201:CJ201),0)</f>
        <v>0</v>
      </c>
      <c r="CK210" s="465">
        <f>IF(CK$200='Capital Structure'!$R$7,SUM($E$201:CK201),0)</f>
        <v>0</v>
      </c>
      <c r="CL210" s="465">
        <f>IF(CL$200='Capital Structure'!$R$7,SUM($E$201:CL201),0)</f>
        <v>0</v>
      </c>
      <c r="CM210" s="465">
        <f>IF(CM$200='Capital Structure'!$R$7,SUM($E$201:CM201),0)</f>
        <v>0</v>
      </c>
      <c r="CN210" s="465">
        <f>IF(CN$200='Capital Structure'!$R$7,SUM($E$201:CN201),0)</f>
        <v>0</v>
      </c>
      <c r="CO210" s="465">
        <f>IF(CO$200='Capital Structure'!$R$7,SUM($E$201:CO201),0)</f>
        <v>0</v>
      </c>
      <c r="CP210" s="465">
        <f>IF(CP$200='Capital Structure'!$R$7,SUM($E$201:CP201),0)</f>
        <v>0</v>
      </c>
      <c r="CQ210" s="465">
        <f>IF(CQ$200='Capital Structure'!$R$7,SUM($E$201:CQ201),0)</f>
        <v>0</v>
      </c>
      <c r="CR210" s="465">
        <f>IF(CR$200='Capital Structure'!$R$7,SUM($E$201:CR201),0)</f>
        <v>0</v>
      </c>
      <c r="CS210" s="465">
        <f>IF(CS$200='Capital Structure'!$R$7,SUM($E$201:CS201),0)</f>
        <v>0</v>
      </c>
      <c r="CT210" s="465">
        <f>IF(CT$200='Capital Structure'!$R$7,SUM($E$201:CT201),0)</f>
        <v>0</v>
      </c>
      <c r="CU210" s="465">
        <f>IF(CU$200='Capital Structure'!$R$7,SUM($E$201:CU201),0)</f>
        <v>0</v>
      </c>
      <c r="CV210" s="465">
        <f>IF(CV$200='Capital Structure'!$R$7,SUM($E$201:CV201),0)</f>
        <v>0</v>
      </c>
      <c r="CW210" s="465">
        <f>IF(CW$200='Capital Structure'!$R$7,SUM($E$201:CW201),0)</f>
        <v>0</v>
      </c>
      <c r="CX210" s="465">
        <f>IF(CX$200='Capital Structure'!$R$7,SUM($E$201:CX201),0)</f>
        <v>0</v>
      </c>
      <c r="CY210" s="465">
        <f>IF(CY$200='Capital Structure'!$R$7,SUM($E$201:CY201),0)</f>
        <v>0</v>
      </c>
      <c r="CZ210" s="465">
        <f>IF(CZ$200='Capital Structure'!$R$7,SUM($E$201:CZ201),0)</f>
        <v>0</v>
      </c>
      <c r="DA210" s="465">
        <f>IF(DA$200='Capital Structure'!$R$7,SUM($E$201:DA201),0)</f>
        <v>0</v>
      </c>
      <c r="DB210" s="465">
        <f>IF(DB$200='Capital Structure'!$R$7,SUM($E$201:DB201),0)</f>
        <v>0</v>
      </c>
      <c r="DC210" s="465">
        <f>IF(DC$200='Capital Structure'!$R$7,SUM($E$201:DC201),0)</f>
        <v>0</v>
      </c>
      <c r="DD210" s="465">
        <f>IF(DD$200='Capital Structure'!$R$7,SUM($E$201:DD201),0)</f>
        <v>0</v>
      </c>
      <c r="DE210" s="465">
        <f>IF(DE$200='Capital Structure'!$R$7,SUM($E$201:DE201),0)</f>
        <v>0</v>
      </c>
      <c r="DF210" s="465">
        <f>IF(DF$200='Capital Structure'!$R$7,SUM($E$201:DF201),0)</f>
        <v>0</v>
      </c>
      <c r="DG210" s="465">
        <f>IF(DG$200='Capital Structure'!$R$7,SUM($E$201:DG201),0)</f>
        <v>0</v>
      </c>
      <c r="DH210" s="465">
        <f>IF(DH$200='Capital Structure'!$R$7,SUM($E$201:DH201),0)</f>
        <v>0</v>
      </c>
      <c r="DI210" s="465">
        <f>IF(DI$200='Capital Structure'!$R$7,SUM($E$201:DI201),0)</f>
        <v>0</v>
      </c>
      <c r="DJ210" s="465">
        <f>IF(DJ$200='Capital Structure'!$R$7,SUM($E$201:DJ201),0)</f>
        <v>0</v>
      </c>
      <c r="DK210" s="465">
        <f>IF(DK$200='Capital Structure'!$R$7,SUM($E$201:DK201),0)</f>
        <v>0</v>
      </c>
      <c r="DL210" s="465">
        <f>IF(DL$200='Capital Structure'!$R$7,SUM($E$201:DL201),0)</f>
        <v>0</v>
      </c>
      <c r="DM210" s="465">
        <f>IF(DM$200='Capital Structure'!$R$7,SUM($E$201:DM201),0)</f>
        <v>0</v>
      </c>
      <c r="DN210" s="465">
        <f>IF(DN$200='Capital Structure'!$R$7,SUM($E$201:DN201),0)</f>
        <v>0</v>
      </c>
      <c r="DO210" s="465">
        <f>IF(DO$200='Capital Structure'!$R$7,SUM($E$201:DO201),0)</f>
        <v>0</v>
      </c>
      <c r="DP210" s="465">
        <f>IF(DP$200='Capital Structure'!$R$7,SUM($E$201:DP201),0)</f>
        <v>0</v>
      </c>
      <c r="DQ210" s="465">
        <f>IF(DQ$200='Capital Structure'!$R$7,SUM($E$201:DQ201),0)</f>
        <v>0</v>
      </c>
      <c r="DR210" s="465">
        <f>IF(DR$200='Capital Structure'!$R$7,SUM($E$201:DR201),0)</f>
        <v>0</v>
      </c>
      <c r="DS210" s="465">
        <f>IF(DS$200='Capital Structure'!$R$7,SUM($E$201:DS201),0)</f>
        <v>0</v>
      </c>
      <c r="DT210" s="465">
        <f>IF(DT$200='Capital Structure'!$R$7,SUM($E$201:DT201),0)</f>
        <v>0</v>
      </c>
      <c r="DU210" s="465">
        <f>IF(DU$200='Capital Structure'!$R$7,SUM($E$201:DU201),0)</f>
        <v>0</v>
      </c>
      <c r="DV210" s="465">
        <f>IF(DV$200='Capital Structure'!$R$7,SUM($E$201:DV201),0)</f>
        <v>0</v>
      </c>
      <c r="DW210" s="465">
        <f>IF(DW$200='Capital Structure'!$R$7,SUM($E$201:DW201),0)</f>
        <v>0</v>
      </c>
      <c r="DX210" s="465">
        <f>IF(DX$200='Capital Structure'!$R$7,SUM($E$201:DX201),0)</f>
        <v>0</v>
      </c>
      <c r="DY210" s="465">
        <f>IF(DY$200='Capital Structure'!$R$7,SUM($E$201:DY201),0)</f>
        <v>0</v>
      </c>
      <c r="DZ210" s="465">
        <f>IF(DZ$200='Capital Structure'!$R$7,SUM($E$201:DZ201),0)</f>
        <v>0</v>
      </c>
      <c r="EA210" s="465">
        <f>IF(EA$200='Capital Structure'!$R$7,SUM($E$201:EA201),0)</f>
        <v>0</v>
      </c>
      <c r="EB210" s="465">
        <f>IF(EB$200='Capital Structure'!$R$7,SUM($E$201:EB201),0)</f>
        <v>0</v>
      </c>
      <c r="EC210" s="465">
        <f>IF(EC$200='Capital Structure'!$R$7,SUM($E$201:EC201),0)</f>
        <v>0</v>
      </c>
      <c r="ED210" s="465">
        <f>IF(ED$200='Capital Structure'!$R$7,SUM($E$201:ED201),0)</f>
        <v>0</v>
      </c>
      <c r="EE210" s="465">
        <f>IF(EE$200='Capital Structure'!$R$7,SUM($E$201:EE201),0)</f>
        <v>0</v>
      </c>
      <c r="EF210" s="465">
        <f>IF(EF$200='Capital Structure'!$R$7,SUM($E$201:EF201),0)</f>
        <v>0</v>
      </c>
      <c r="EG210" s="465">
        <f>IF(EG$200='Capital Structure'!$R$7,SUM($E$201:EG201),0)</f>
        <v>0</v>
      </c>
      <c r="EH210" s="465">
        <f>IF(EH$200='Capital Structure'!$R$7,SUM($E$201:EH201),0)</f>
        <v>0</v>
      </c>
      <c r="EI210" s="465">
        <f>IF(EI$200='Capital Structure'!$R$7,SUM($E$201:EI201),0)</f>
        <v>0</v>
      </c>
      <c r="EJ210" s="465">
        <f>IF(EJ$200='Capital Structure'!$R$7,SUM($E$201:EJ201),0)</f>
        <v>0</v>
      </c>
      <c r="EK210" s="465">
        <f>IF(EK$200='Capital Structure'!$R$7,SUM($E$201:EK201),0)</f>
        <v>0</v>
      </c>
      <c r="EL210" s="465">
        <f>IF(EL$200='Capital Structure'!$R$7,SUM($E$201:EL201),0)</f>
        <v>430000000</v>
      </c>
      <c r="EM210" s="465">
        <f>IF(EM$200='Capital Structure'!$R$7,SUM($E$201:EM201),0)</f>
        <v>0</v>
      </c>
      <c r="EN210" s="465">
        <f>IF(EN$200='Capital Structure'!$R$7,SUM($E$201:EN201),0)</f>
        <v>0</v>
      </c>
      <c r="EO210" s="465">
        <f>IF(EO$200='Capital Structure'!$R$7,SUM($E$201:EO201),0)</f>
        <v>0</v>
      </c>
      <c r="EP210" s="465">
        <f>IF(EP$200='Capital Structure'!$R$7,SUM($E$201:EP201),0)</f>
        <v>0</v>
      </c>
      <c r="EQ210" s="465">
        <f>IF(EQ$200='Capital Structure'!$R$7,SUM($E$201:EQ201),0)</f>
        <v>0</v>
      </c>
      <c r="ER210" s="465">
        <f>IF(ER$200='Capital Structure'!$R$7,SUM($E$201:ER201),0)</f>
        <v>0</v>
      </c>
      <c r="ES210" s="465">
        <f>IF(ES$200='Capital Structure'!$R$7,SUM($E$201:ES201),0)</f>
        <v>0</v>
      </c>
      <c r="ET210" s="465">
        <f>IF(ET$200='Capital Structure'!$R$7,SUM($E$201:ET201),0)</f>
        <v>0</v>
      </c>
      <c r="EU210" s="465">
        <f>IF(EU$200='Capital Structure'!$R$7,SUM($E$201:EU201),0)</f>
        <v>0</v>
      </c>
      <c r="EV210" s="465">
        <f>IF(EV$200='Capital Structure'!$R$7,SUM($E$201:EV201),0)</f>
        <v>0</v>
      </c>
      <c r="EW210" s="465">
        <f>IF(EW$200='Capital Structure'!$R$7,SUM($E$201:EW201),0)</f>
        <v>0</v>
      </c>
      <c r="EX210" s="465">
        <f>IF(EX$200='Capital Structure'!$R$7,SUM($E$201:EX201),0)</f>
        <v>0</v>
      </c>
      <c r="EY210" s="465">
        <f>IF(EY$200='Capital Structure'!$R$7,SUM($E$201:EY201),0)</f>
        <v>0</v>
      </c>
      <c r="EZ210" s="465">
        <f>IF(EZ$200='Capital Structure'!$R$7,SUM($E$201:EZ201),0)</f>
        <v>0</v>
      </c>
      <c r="FA210" s="465">
        <f>IF(FA$200='Capital Structure'!$R$7,SUM($E$201:FA201),0)</f>
        <v>0</v>
      </c>
      <c r="FB210" s="465">
        <f>IF(FB$200='Capital Structure'!$R$7,SUM($E$201:FB201),0)</f>
        <v>0</v>
      </c>
      <c r="FC210" s="465">
        <f>IF(FC$200='Capital Structure'!$R$7,SUM($E$201:FC201),0)</f>
        <v>0</v>
      </c>
      <c r="FD210" s="465">
        <f>IF(FD$200='Capital Structure'!$R$7,SUM($E$201:FD201),0)</f>
        <v>0</v>
      </c>
      <c r="FE210" s="465">
        <f>IF(FE$200='Capital Structure'!$R$7,SUM($E$201:FE201),0)</f>
        <v>0</v>
      </c>
      <c r="FF210" s="465">
        <f>IF(FF$200='Capital Structure'!$R$7,SUM($E$201:FF201),0)</f>
        <v>0</v>
      </c>
      <c r="FG210" s="465">
        <f>IF(FG$200='Capital Structure'!$R$7,SUM($E$201:FG201),0)</f>
        <v>0</v>
      </c>
      <c r="FH210" s="465">
        <f>IF(FH$200='Capital Structure'!$R$7,SUM($E$201:FH201),0)</f>
        <v>0</v>
      </c>
      <c r="FI210" s="465">
        <f>IF(FI$200='Capital Structure'!$R$7,SUM($E$201:FI201),0)</f>
        <v>0</v>
      </c>
      <c r="FJ210" s="465">
        <f>IF(FJ$200='Capital Structure'!$R$7,SUM($E$201:FJ201),0)</f>
        <v>0</v>
      </c>
      <c r="FK210" s="465">
        <f>IF(FK$200='Capital Structure'!$R$7,SUM($E$201:FK201),0)</f>
        <v>0</v>
      </c>
      <c r="FL210" s="465">
        <f>IF(FL$200='Capital Structure'!$R$7,SUM($E$201:FL201),0)</f>
        <v>0</v>
      </c>
      <c r="FM210" s="465">
        <f>IF(FM$200='Capital Structure'!$R$7,SUM($E$201:FM201),0)</f>
        <v>0</v>
      </c>
      <c r="FN210" s="465">
        <f>IF(FN$200='Capital Structure'!$R$7,SUM($E$201:FN201),0)</f>
        <v>0</v>
      </c>
    </row>
    <row r="211" spans="1:170">
      <c r="B211" s="476" t="s">
        <v>214</v>
      </c>
      <c r="E211" s="465">
        <f t="shared" ref="E211:BP211" si="98">E201-E208-E210</f>
        <v>0</v>
      </c>
      <c r="F211" s="465">
        <f t="shared" si="98"/>
        <v>0</v>
      </c>
      <c r="G211" s="465">
        <f t="shared" si="98"/>
        <v>0</v>
      </c>
      <c r="H211" s="465">
        <f t="shared" si="98"/>
        <v>0</v>
      </c>
      <c r="I211" s="465">
        <f t="shared" si="98"/>
        <v>0</v>
      </c>
      <c r="J211" s="465">
        <f t="shared" si="98"/>
        <v>0</v>
      </c>
      <c r="K211" s="465">
        <f t="shared" si="98"/>
        <v>0</v>
      </c>
      <c r="L211" s="465">
        <f t="shared" si="98"/>
        <v>0</v>
      </c>
      <c r="M211" s="465">
        <f t="shared" si="98"/>
        <v>0</v>
      </c>
      <c r="N211" s="465">
        <f t="shared" si="98"/>
        <v>0</v>
      </c>
      <c r="O211" s="465">
        <f t="shared" si="98"/>
        <v>0</v>
      </c>
      <c r="P211" s="465">
        <f t="shared" si="98"/>
        <v>0</v>
      </c>
      <c r="Q211" s="465">
        <f t="shared" si="98"/>
        <v>0</v>
      </c>
      <c r="R211" s="465">
        <f t="shared" si="98"/>
        <v>0</v>
      </c>
      <c r="S211" s="465">
        <f t="shared" si="98"/>
        <v>0</v>
      </c>
      <c r="T211" s="465">
        <f t="shared" si="98"/>
        <v>0</v>
      </c>
      <c r="U211" s="465">
        <f t="shared" si="98"/>
        <v>0</v>
      </c>
      <c r="V211" s="465">
        <f t="shared" si="98"/>
        <v>0</v>
      </c>
      <c r="W211" s="465">
        <f t="shared" si="98"/>
        <v>0</v>
      </c>
      <c r="X211" s="465">
        <f t="shared" si="98"/>
        <v>0</v>
      </c>
      <c r="Y211" s="465">
        <f t="shared" si="98"/>
        <v>0</v>
      </c>
      <c r="Z211" s="465">
        <f t="shared" si="98"/>
        <v>0</v>
      </c>
      <c r="AA211" s="465">
        <f t="shared" si="98"/>
        <v>0</v>
      </c>
      <c r="AB211" s="465">
        <f t="shared" si="98"/>
        <v>0</v>
      </c>
      <c r="AC211" s="465">
        <f t="shared" si="98"/>
        <v>0</v>
      </c>
      <c r="AD211" s="465">
        <f t="shared" si="98"/>
        <v>0</v>
      </c>
      <c r="AE211" s="465">
        <f t="shared" si="98"/>
        <v>0</v>
      </c>
      <c r="AF211" s="465">
        <f t="shared" si="98"/>
        <v>0</v>
      </c>
      <c r="AG211" s="465">
        <f t="shared" si="98"/>
        <v>0</v>
      </c>
      <c r="AH211" s="465">
        <f t="shared" si="98"/>
        <v>0</v>
      </c>
      <c r="AI211" s="465">
        <f t="shared" si="98"/>
        <v>0</v>
      </c>
      <c r="AJ211" s="465">
        <f t="shared" si="98"/>
        <v>0</v>
      </c>
      <c r="AK211" s="465">
        <f t="shared" si="98"/>
        <v>0</v>
      </c>
      <c r="AL211" s="465">
        <f t="shared" si="98"/>
        <v>0</v>
      </c>
      <c r="AM211" s="465">
        <f t="shared" si="98"/>
        <v>0</v>
      </c>
      <c r="AN211" s="465">
        <f t="shared" si="98"/>
        <v>0</v>
      </c>
      <c r="AO211" s="465">
        <f t="shared" si="98"/>
        <v>0</v>
      </c>
      <c r="AP211" s="465">
        <f t="shared" si="98"/>
        <v>0</v>
      </c>
      <c r="AQ211" s="465">
        <f t="shared" si="98"/>
        <v>0</v>
      </c>
      <c r="AR211" s="465">
        <f t="shared" si="98"/>
        <v>0</v>
      </c>
      <c r="AS211" s="465">
        <f t="shared" si="98"/>
        <v>0</v>
      </c>
      <c r="AT211" s="465">
        <f t="shared" si="98"/>
        <v>0</v>
      </c>
      <c r="AU211" s="465">
        <f t="shared" si="98"/>
        <v>0</v>
      </c>
      <c r="AV211" s="465">
        <f t="shared" si="98"/>
        <v>0</v>
      </c>
      <c r="AW211" s="465">
        <f t="shared" si="98"/>
        <v>0</v>
      </c>
      <c r="AX211" s="465">
        <f t="shared" si="98"/>
        <v>0</v>
      </c>
      <c r="AY211" s="465">
        <f t="shared" si="98"/>
        <v>0</v>
      </c>
      <c r="AZ211" s="465">
        <f t="shared" si="98"/>
        <v>0</v>
      </c>
      <c r="BA211" s="465">
        <f t="shared" si="98"/>
        <v>0</v>
      </c>
      <c r="BB211" s="465">
        <f t="shared" si="98"/>
        <v>0</v>
      </c>
      <c r="BC211" s="465">
        <f t="shared" si="98"/>
        <v>0</v>
      </c>
      <c r="BD211" s="465">
        <f t="shared" si="98"/>
        <v>0</v>
      </c>
      <c r="BE211" s="465">
        <f t="shared" si="98"/>
        <v>0</v>
      </c>
      <c r="BF211" s="465">
        <f t="shared" si="98"/>
        <v>0</v>
      </c>
      <c r="BG211" s="465">
        <f t="shared" si="98"/>
        <v>0</v>
      </c>
      <c r="BH211" s="465">
        <f t="shared" si="98"/>
        <v>0</v>
      </c>
      <c r="BI211" s="465">
        <f t="shared" si="98"/>
        <v>0</v>
      </c>
      <c r="BJ211" s="465">
        <f t="shared" si="98"/>
        <v>0</v>
      </c>
      <c r="BK211" s="465">
        <f t="shared" si="98"/>
        <v>0</v>
      </c>
      <c r="BL211" s="465">
        <f t="shared" si="98"/>
        <v>0</v>
      </c>
      <c r="BM211" s="465">
        <f t="shared" si="98"/>
        <v>0</v>
      </c>
      <c r="BN211" s="465">
        <f t="shared" si="98"/>
        <v>0</v>
      </c>
      <c r="BO211" s="465">
        <f t="shared" si="98"/>
        <v>0</v>
      </c>
      <c r="BP211" s="465">
        <f t="shared" si="98"/>
        <v>0</v>
      </c>
      <c r="BQ211" s="465">
        <f t="shared" ref="BQ211:EB211" si="99">BQ201-BQ208-BQ210</f>
        <v>0</v>
      </c>
      <c r="BR211" s="465">
        <f t="shared" si="99"/>
        <v>428208333.33333331</v>
      </c>
      <c r="BS211" s="465">
        <f t="shared" si="99"/>
        <v>-1791666.6666666667</v>
      </c>
      <c r="BT211" s="465">
        <f t="shared" si="99"/>
        <v>-1791666.6666666667</v>
      </c>
      <c r="BU211" s="465">
        <f t="shared" si="99"/>
        <v>-1791666.6666666667</v>
      </c>
      <c r="BV211" s="465">
        <f t="shared" si="99"/>
        <v>-1791666.6666666667</v>
      </c>
      <c r="BW211" s="465">
        <f t="shared" si="99"/>
        <v>-1791666.6666666667</v>
      </c>
      <c r="BX211" s="465">
        <f t="shared" si="99"/>
        <v>-1791666.6666666667</v>
      </c>
      <c r="BY211" s="465">
        <f t="shared" si="99"/>
        <v>-1791666.6666666667</v>
      </c>
      <c r="BZ211" s="465">
        <f t="shared" si="99"/>
        <v>-1791666.6666666667</v>
      </c>
      <c r="CA211" s="465">
        <f t="shared" si="99"/>
        <v>-1791666.6666666667</v>
      </c>
      <c r="CB211" s="465">
        <f t="shared" si="99"/>
        <v>-1791666.6666666667</v>
      </c>
      <c r="CC211" s="465">
        <f t="shared" si="99"/>
        <v>-1791666.6666666667</v>
      </c>
      <c r="CD211" s="465">
        <f t="shared" si="99"/>
        <v>-1791666.6666666667</v>
      </c>
      <c r="CE211" s="465">
        <f t="shared" si="99"/>
        <v>-1791666.6666666667</v>
      </c>
      <c r="CF211" s="465">
        <f t="shared" si="99"/>
        <v>-1791666.6666666667</v>
      </c>
      <c r="CG211" s="465">
        <f t="shared" si="99"/>
        <v>-1791666.6666666667</v>
      </c>
      <c r="CH211" s="465">
        <f t="shared" si="99"/>
        <v>-1791666.6666666667</v>
      </c>
      <c r="CI211" s="465">
        <f t="shared" si="99"/>
        <v>-1791666.6666666667</v>
      </c>
      <c r="CJ211" s="465">
        <f t="shared" si="99"/>
        <v>-1791666.6666666667</v>
      </c>
      <c r="CK211" s="465">
        <f t="shared" si="99"/>
        <v>-1791666.6666666667</v>
      </c>
      <c r="CL211" s="465">
        <f t="shared" si="99"/>
        <v>-1791666.6666666667</v>
      </c>
      <c r="CM211" s="465">
        <f t="shared" si="99"/>
        <v>-1791666.6666666667</v>
      </c>
      <c r="CN211" s="465">
        <f t="shared" si="99"/>
        <v>-1791666.6666666667</v>
      </c>
      <c r="CO211" s="465">
        <f t="shared" si="99"/>
        <v>-1791666.6666666667</v>
      </c>
      <c r="CP211" s="465">
        <f t="shared" si="99"/>
        <v>-1791666.6666666667</v>
      </c>
      <c r="CQ211" s="465">
        <f t="shared" si="99"/>
        <v>-1791666.6666666667</v>
      </c>
      <c r="CR211" s="465">
        <f t="shared" si="99"/>
        <v>-1791666.6666666667</v>
      </c>
      <c r="CS211" s="465">
        <f t="shared" si="99"/>
        <v>-1791666.6666666667</v>
      </c>
      <c r="CT211" s="465">
        <f t="shared" si="99"/>
        <v>-1791666.6666666667</v>
      </c>
      <c r="CU211" s="465">
        <f t="shared" si="99"/>
        <v>-1791666.6666666667</v>
      </c>
      <c r="CV211" s="465">
        <f t="shared" si="99"/>
        <v>-1791666.6666666667</v>
      </c>
      <c r="CW211" s="465">
        <f t="shared" si="99"/>
        <v>-1791666.6666666667</v>
      </c>
      <c r="CX211" s="465">
        <f t="shared" si="99"/>
        <v>-1791666.6666666667</v>
      </c>
      <c r="CY211" s="465">
        <f t="shared" si="99"/>
        <v>-1791666.6666666667</v>
      </c>
      <c r="CZ211" s="465">
        <f t="shared" si="99"/>
        <v>-1791666.6666666667</v>
      </c>
      <c r="DA211" s="465">
        <f t="shared" si="99"/>
        <v>-1791666.6666666667</v>
      </c>
      <c r="DB211" s="465">
        <f t="shared" si="99"/>
        <v>-1791666.6666666667</v>
      </c>
      <c r="DC211" s="465">
        <f t="shared" si="99"/>
        <v>-1791666.6666666667</v>
      </c>
      <c r="DD211" s="465">
        <f t="shared" si="99"/>
        <v>-1791666.6666666667</v>
      </c>
      <c r="DE211" s="465">
        <f t="shared" si="99"/>
        <v>-1791666.6666666667</v>
      </c>
      <c r="DF211" s="465">
        <f t="shared" si="99"/>
        <v>-1791666.6666666667</v>
      </c>
      <c r="DG211" s="465">
        <f t="shared" si="99"/>
        <v>-1791666.6666666667</v>
      </c>
      <c r="DH211" s="465">
        <f t="shared" si="99"/>
        <v>-1791666.6666666667</v>
      </c>
      <c r="DI211" s="465">
        <f t="shared" si="99"/>
        <v>-1791666.6666666667</v>
      </c>
      <c r="DJ211" s="465">
        <f t="shared" si="99"/>
        <v>-1791666.6666666667</v>
      </c>
      <c r="DK211" s="465">
        <f t="shared" si="99"/>
        <v>-1791666.6666666667</v>
      </c>
      <c r="DL211" s="465">
        <f t="shared" si="99"/>
        <v>-1791666.6666666667</v>
      </c>
      <c r="DM211" s="465">
        <f t="shared" si="99"/>
        <v>-1791666.6666666667</v>
      </c>
      <c r="DN211" s="465">
        <f t="shared" si="99"/>
        <v>-1791666.6666666667</v>
      </c>
      <c r="DO211" s="465">
        <f t="shared" si="99"/>
        <v>-1791666.6666666667</v>
      </c>
      <c r="DP211" s="465">
        <f t="shared" si="99"/>
        <v>-1791666.6666666667</v>
      </c>
      <c r="DQ211" s="465">
        <f t="shared" si="99"/>
        <v>-1791666.6666666667</v>
      </c>
      <c r="DR211" s="465">
        <f t="shared" si="99"/>
        <v>-1791666.6666666667</v>
      </c>
      <c r="DS211" s="465">
        <f t="shared" si="99"/>
        <v>-1791666.6666666667</v>
      </c>
      <c r="DT211" s="465">
        <f t="shared" si="99"/>
        <v>-1791666.6666666667</v>
      </c>
      <c r="DU211" s="465">
        <f t="shared" si="99"/>
        <v>-1791666.6666666667</v>
      </c>
      <c r="DV211" s="465">
        <f t="shared" si="99"/>
        <v>-1791666.6666666667</v>
      </c>
      <c r="DW211" s="465">
        <f t="shared" si="99"/>
        <v>-1791666.6666666667</v>
      </c>
      <c r="DX211" s="465">
        <f t="shared" si="99"/>
        <v>-1791666.6666666667</v>
      </c>
      <c r="DY211" s="465">
        <f t="shared" si="99"/>
        <v>-1791666.6666666667</v>
      </c>
      <c r="DZ211" s="465">
        <f t="shared" si="99"/>
        <v>-1791666.6666666667</v>
      </c>
      <c r="EA211" s="465">
        <f t="shared" si="99"/>
        <v>-1791666.6666666667</v>
      </c>
      <c r="EB211" s="465">
        <f t="shared" si="99"/>
        <v>-1791666.6666666667</v>
      </c>
      <c r="EC211" s="465">
        <f t="shared" ref="EC211:FN211" si="100">EC201-EC208-EC210</f>
        <v>-1791666.6666666667</v>
      </c>
      <c r="ED211" s="465">
        <f t="shared" si="100"/>
        <v>-1791666.6666666667</v>
      </c>
      <c r="EE211" s="465">
        <f t="shared" si="100"/>
        <v>-1791666.6666666667</v>
      </c>
      <c r="EF211" s="465">
        <f t="shared" si="100"/>
        <v>-1791666.6666666667</v>
      </c>
      <c r="EG211" s="465">
        <f t="shared" si="100"/>
        <v>-1791666.6666666667</v>
      </c>
      <c r="EH211" s="465">
        <f t="shared" si="100"/>
        <v>-1791666.6666666667</v>
      </c>
      <c r="EI211" s="465">
        <f t="shared" si="100"/>
        <v>-1791666.6666666667</v>
      </c>
      <c r="EJ211" s="465">
        <f t="shared" si="100"/>
        <v>-1791666.6666666667</v>
      </c>
      <c r="EK211" s="465">
        <f t="shared" si="100"/>
        <v>-1791666.6666666667</v>
      </c>
      <c r="EL211" s="465">
        <f t="shared" si="100"/>
        <v>-430000000</v>
      </c>
      <c r="EM211" s="465">
        <f t="shared" si="100"/>
        <v>0</v>
      </c>
      <c r="EN211" s="465">
        <f t="shared" si="100"/>
        <v>0</v>
      </c>
      <c r="EO211" s="465">
        <f t="shared" si="100"/>
        <v>0</v>
      </c>
      <c r="EP211" s="465">
        <f t="shared" si="100"/>
        <v>0</v>
      </c>
      <c r="EQ211" s="465">
        <f t="shared" si="100"/>
        <v>0</v>
      </c>
      <c r="ER211" s="465">
        <f t="shared" si="100"/>
        <v>0</v>
      </c>
      <c r="ES211" s="465">
        <f t="shared" si="100"/>
        <v>0</v>
      </c>
      <c r="ET211" s="465">
        <f t="shared" si="100"/>
        <v>0</v>
      </c>
      <c r="EU211" s="465">
        <f t="shared" si="100"/>
        <v>0</v>
      </c>
      <c r="EV211" s="465">
        <f t="shared" si="100"/>
        <v>0</v>
      </c>
      <c r="EW211" s="465">
        <f t="shared" si="100"/>
        <v>0</v>
      </c>
      <c r="EX211" s="465">
        <f t="shared" si="100"/>
        <v>0</v>
      </c>
      <c r="EY211" s="465">
        <f t="shared" si="100"/>
        <v>0</v>
      </c>
      <c r="EZ211" s="465">
        <f t="shared" si="100"/>
        <v>0</v>
      </c>
      <c r="FA211" s="465">
        <f t="shared" si="100"/>
        <v>0</v>
      </c>
      <c r="FB211" s="465">
        <f t="shared" si="100"/>
        <v>0</v>
      </c>
      <c r="FC211" s="465">
        <f t="shared" si="100"/>
        <v>0</v>
      </c>
      <c r="FD211" s="465">
        <f t="shared" si="100"/>
        <v>0</v>
      </c>
      <c r="FE211" s="465">
        <f t="shared" si="100"/>
        <v>0</v>
      </c>
      <c r="FF211" s="465">
        <f t="shared" si="100"/>
        <v>0</v>
      </c>
      <c r="FG211" s="465">
        <f t="shared" si="100"/>
        <v>0</v>
      </c>
      <c r="FH211" s="465">
        <f t="shared" si="100"/>
        <v>0</v>
      </c>
      <c r="FI211" s="465">
        <f t="shared" si="100"/>
        <v>0</v>
      </c>
      <c r="FJ211" s="465">
        <f t="shared" si="100"/>
        <v>0</v>
      </c>
      <c r="FK211" s="465">
        <f t="shared" si="100"/>
        <v>0</v>
      </c>
      <c r="FL211" s="465">
        <f t="shared" si="100"/>
        <v>0</v>
      </c>
      <c r="FM211" s="465">
        <f t="shared" si="100"/>
        <v>0</v>
      </c>
      <c r="FN211" s="465">
        <f t="shared" si="100"/>
        <v>0</v>
      </c>
    </row>
    <row r="212" spans="1:170">
      <c r="E212" s="465"/>
      <c r="F212" s="465"/>
      <c r="G212" s="465"/>
      <c r="H212" s="465"/>
      <c r="I212" s="465"/>
      <c r="J212" s="465"/>
      <c r="K212" s="465"/>
      <c r="L212" s="465"/>
      <c r="M212" s="465"/>
      <c r="N212" s="465"/>
      <c r="O212" s="465"/>
      <c r="P212" s="465"/>
      <c r="Q212" s="465"/>
      <c r="R212" s="465"/>
      <c r="S212" s="465"/>
      <c r="T212" s="465"/>
      <c r="U212" s="465"/>
      <c r="V212" s="465"/>
      <c r="W212" s="465"/>
      <c r="X212" s="465"/>
      <c r="Y212" s="465"/>
      <c r="Z212" s="465"/>
      <c r="AA212" s="465"/>
      <c r="AB212" s="465"/>
      <c r="AC212" s="465"/>
      <c r="AD212" s="465"/>
      <c r="AE212" s="465"/>
      <c r="AF212" s="465"/>
      <c r="AG212" s="465"/>
      <c r="AH212" s="465"/>
      <c r="AI212" s="465"/>
      <c r="AJ212" s="465"/>
      <c r="AK212" s="465"/>
      <c r="AL212" s="465"/>
      <c r="AM212" s="465"/>
      <c r="AN212" s="465"/>
      <c r="AO212" s="465"/>
      <c r="AP212" s="465"/>
      <c r="AQ212" s="465"/>
      <c r="AR212" s="465"/>
      <c r="AS212" s="465"/>
      <c r="AT212" s="465"/>
      <c r="AU212" s="465"/>
      <c r="AV212" s="465"/>
      <c r="AW212" s="465"/>
      <c r="AX212" s="465"/>
      <c r="AY212" s="465"/>
      <c r="AZ212" s="465"/>
      <c r="BA212" s="465"/>
      <c r="BB212" s="465"/>
      <c r="BC212" s="465"/>
      <c r="BD212" s="465"/>
      <c r="BE212" s="465"/>
      <c r="BF212" s="465"/>
      <c r="BG212" s="465"/>
      <c r="BH212" s="465"/>
      <c r="BI212" s="465"/>
      <c r="BJ212" s="465"/>
      <c r="BK212" s="465"/>
      <c r="BL212" s="465"/>
      <c r="BM212" s="465"/>
      <c r="BN212" s="465"/>
      <c r="BO212" s="465"/>
      <c r="BP212" s="465"/>
      <c r="BQ212" s="465"/>
      <c r="BR212" s="465"/>
      <c r="BS212" s="465"/>
      <c r="BT212" s="465"/>
      <c r="BU212" s="465"/>
      <c r="BV212" s="465"/>
      <c r="BW212" s="465"/>
      <c r="BX212" s="465"/>
      <c r="BY212" s="465"/>
      <c r="BZ212" s="465"/>
      <c r="CA212" s="465"/>
      <c r="CB212" s="465"/>
      <c r="CC212" s="465"/>
      <c r="CD212" s="465"/>
      <c r="CE212" s="465"/>
      <c r="CF212" s="465"/>
      <c r="CG212" s="465"/>
      <c r="CH212" s="465"/>
      <c r="CI212" s="465"/>
      <c r="CJ212" s="465"/>
      <c r="CK212" s="465"/>
      <c r="CL212" s="465"/>
      <c r="CM212" s="465"/>
      <c r="CN212" s="465"/>
      <c r="CO212" s="465"/>
      <c r="CP212" s="465"/>
      <c r="CQ212" s="465"/>
      <c r="CR212" s="465"/>
      <c r="CS212" s="465"/>
      <c r="CT212" s="465"/>
      <c r="CU212" s="465"/>
      <c r="CV212" s="465"/>
      <c r="CW212" s="465"/>
      <c r="CX212" s="465"/>
      <c r="CY212" s="465"/>
      <c r="CZ212" s="465"/>
      <c r="DA212" s="465"/>
      <c r="DB212" s="465"/>
      <c r="DC212" s="465"/>
      <c r="DD212" s="465"/>
      <c r="DE212" s="465"/>
      <c r="DF212" s="465"/>
      <c r="DG212" s="465"/>
      <c r="DH212" s="465"/>
      <c r="DI212" s="465"/>
      <c r="DJ212" s="465"/>
      <c r="DK212" s="465"/>
      <c r="DL212" s="465"/>
      <c r="DM212" s="465"/>
      <c r="DN212" s="465"/>
      <c r="DO212" s="465"/>
      <c r="DP212" s="465"/>
      <c r="DQ212" s="465"/>
      <c r="DR212" s="465"/>
      <c r="DS212" s="465"/>
      <c r="DT212" s="465"/>
      <c r="DU212" s="465"/>
      <c r="DV212" s="465"/>
      <c r="DW212" s="465"/>
      <c r="DX212" s="465"/>
      <c r="DY212" s="465"/>
      <c r="DZ212" s="465"/>
      <c r="EA212" s="465"/>
      <c r="EB212" s="465"/>
      <c r="EC212" s="465"/>
      <c r="ED212" s="465"/>
      <c r="EE212" s="465"/>
      <c r="EF212" s="465"/>
      <c r="EG212" s="465"/>
      <c r="EH212" s="465"/>
      <c r="EI212" s="465"/>
      <c r="EJ212" s="465"/>
      <c r="EK212" s="465"/>
      <c r="EL212" s="465"/>
      <c r="EM212" s="465"/>
      <c r="EN212" s="465"/>
      <c r="EO212" s="465"/>
      <c r="EP212" s="465"/>
      <c r="EQ212" s="465"/>
      <c r="ER212" s="465"/>
      <c r="ES212" s="465"/>
      <c r="ET212" s="465"/>
      <c r="EU212" s="465"/>
      <c r="EV212" s="465"/>
      <c r="EW212" s="465"/>
      <c r="EX212" s="465"/>
      <c r="EY212" s="465"/>
      <c r="EZ212" s="465"/>
      <c r="FA212" s="465"/>
      <c r="FB212" s="465"/>
      <c r="FC212" s="465"/>
      <c r="FD212" s="465"/>
      <c r="FE212" s="465"/>
      <c r="FF212" s="465"/>
      <c r="FG212" s="465"/>
      <c r="FH212" s="465"/>
      <c r="FI212" s="465"/>
      <c r="FJ212" s="465"/>
      <c r="FK212" s="465"/>
      <c r="FL212" s="465"/>
      <c r="FM212" s="465"/>
      <c r="FN212" s="465"/>
    </row>
    <row r="213" spans="1:170">
      <c r="A213" s="184" t="s">
        <v>221</v>
      </c>
      <c r="B213" s="184" t="s">
        <v>232</v>
      </c>
      <c r="E213" s="465">
        <f>IF(OR(E200&lt;'Capital Structure'!$Q$7,E200&gt;='Capital Structure'!$R$7),0,-PMT('Capital Structure'!$R$16/12,'Capital Structure'!$S$7,'Capital Structure'!$R$14))</f>
        <v>0</v>
      </c>
      <c r="F213" s="465">
        <f>IF(OR(F200&lt;'Capital Structure'!$Q$7,F200&gt;='Capital Structure'!$R$7),0,-PMT('Capital Structure'!$R$16/12,'Capital Structure'!$S$7,'Capital Structure'!$R$14))</f>
        <v>0</v>
      </c>
      <c r="G213" s="465">
        <f>IF(OR(G200&lt;'Capital Structure'!$Q$7,G200&gt;='Capital Structure'!$R$7),0,-PMT('Capital Structure'!$R$16/12,'Capital Structure'!$S$7,'Capital Structure'!$R$14))</f>
        <v>0</v>
      </c>
      <c r="H213" s="465">
        <f>IF(OR(H200&lt;'Capital Structure'!$Q$7,H200&gt;='Capital Structure'!$R$7),0,-PMT('Capital Structure'!$R$16/12,'Capital Structure'!$S$7,'Capital Structure'!$R$14))</f>
        <v>0</v>
      </c>
      <c r="I213" s="465">
        <f>IF(OR(I200&lt;'Capital Structure'!$Q$7,I200&gt;='Capital Structure'!$R$7),0,-PMT('Capital Structure'!$R$16/12,'Capital Structure'!$S$7,'Capital Structure'!$R$14))</f>
        <v>0</v>
      </c>
      <c r="J213" s="465">
        <f>IF(OR(J200&lt;'Capital Structure'!$Q$7,J200&gt;='Capital Structure'!$R$7),0,-PMT('Capital Structure'!$R$16/12,'Capital Structure'!$S$7,'Capital Structure'!$R$14))</f>
        <v>0</v>
      </c>
      <c r="K213" s="465">
        <f>IF(OR(K200&lt;'Capital Structure'!$Q$7,K200&gt;='Capital Structure'!$R$7),0,-PMT('Capital Structure'!$R$16/12,'Capital Structure'!$S$7,'Capital Structure'!$R$14))</f>
        <v>0</v>
      </c>
      <c r="L213" s="465">
        <f>IF(OR(L200&lt;'Capital Structure'!$Q$7,L200&gt;='Capital Structure'!$R$7),0,-PMT('Capital Structure'!$R$16/12,'Capital Structure'!$S$7,'Capital Structure'!$R$14))</f>
        <v>0</v>
      </c>
      <c r="M213" s="465">
        <f>IF(OR(M200&lt;'Capital Structure'!$Q$7,M200&gt;='Capital Structure'!$R$7),0,-PMT('Capital Structure'!$R$16/12,'Capital Structure'!$S$7,'Capital Structure'!$R$14))</f>
        <v>0</v>
      </c>
      <c r="N213" s="465">
        <f>IF(OR(N200&lt;'Capital Structure'!$Q$7,N200&gt;='Capital Structure'!$R$7),0,-PMT('Capital Structure'!$R$16/12,'Capital Structure'!$S$7,'Capital Structure'!$R$14))</f>
        <v>0</v>
      </c>
      <c r="O213" s="465">
        <f>IF(OR(O200&lt;'Capital Structure'!$Q$7,O200&gt;='Capital Structure'!$R$7),0,-PMT('Capital Structure'!$R$16/12,'Capital Structure'!$S$7,'Capital Structure'!$R$14))</f>
        <v>0</v>
      </c>
      <c r="P213" s="465">
        <f>IF(OR(P200&lt;'Capital Structure'!$Q$7,P200&gt;='Capital Structure'!$R$7),0,-PMT('Capital Structure'!$R$16/12,'Capital Structure'!$S$7,'Capital Structure'!$R$14))</f>
        <v>0</v>
      </c>
      <c r="Q213" s="465">
        <f>IF(OR(Q200&lt;'Capital Structure'!$Q$7,Q200&gt;='Capital Structure'!$R$7),0,-PMT('Capital Structure'!$R$16/12,'Capital Structure'!$S$7,'Capital Structure'!$R$14))</f>
        <v>0</v>
      </c>
      <c r="R213" s="465">
        <f>IF(OR(R200&lt;'Capital Structure'!$Q$7,R200&gt;='Capital Structure'!$R$7),0,-PMT('Capital Structure'!$R$16/12,'Capital Structure'!$S$7,'Capital Structure'!$R$14))</f>
        <v>0</v>
      </c>
      <c r="S213" s="465">
        <f>IF(OR(S200&lt;'Capital Structure'!$Q$7,S200&gt;='Capital Structure'!$R$7),0,-PMT('Capital Structure'!$R$16/12,'Capital Structure'!$S$7,'Capital Structure'!$R$14))</f>
        <v>0</v>
      </c>
      <c r="T213" s="465">
        <f>IF(OR(T200&lt;'Capital Structure'!$Q$7,T200&gt;='Capital Structure'!$R$7),0,-PMT('Capital Structure'!$R$16/12,'Capital Structure'!$S$7,'Capital Structure'!$R$14))</f>
        <v>0</v>
      </c>
      <c r="U213" s="465">
        <f>IF(OR(U200&lt;'Capital Structure'!$Q$7,U200&gt;='Capital Structure'!$R$7),0,-PMT('Capital Structure'!$R$16/12,'Capital Structure'!$S$7,'Capital Structure'!$R$14))</f>
        <v>0</v>
      </c>
      <c r="V213" s="465">
        <f>IF(OR(V200&lt;'Capital Structure'!$Q$7,V200&gt;='Capital Structure'!$R$7),0,-PMT('Capital Structure'!$R$16/12,'Capital Structure'!$S$7,'Capital Structure'!$R$14))</f>
        <v>0</v>
      </c>
      <c r="W213" s="465">
        <f>IF(OR(W200&lt;'Capital Structure'!$Q$7,W200&gt;='Capital Structure'!$R$7),0,-PMT('Capital Structure'!$R$16/12,'Capital Structure'!$S$7,'Capital Structure'!$R$14))</f>
        <v>0</v>
      </c>
      <c r="X213" s="465">
        <f>IF(OR(X200&lt;'Capital Structure'!$Q$7,X200&gt;='Capital Structure'!$R$7),0,-PMT('Capital Structure'!$R$16/12,'Capital Structure'!$S$7,'Capital Structure'!$R$14))</f>
        <v>0</v>
      </c>
      <c r="Y213" s="465">
        <f>IF(OR(Y200&lt;'Capital Structure'!$Q$7,Y200&gt;='Capital Structure'!$R$7),0,-PMT('Capital Structure'!$R$16/12,'Capital Structure'!$S$7,'Capital Structure'!$R$14))</f>
        <v>0</v>
      </c>
      <c r="Z213" s="465">
        <f>IF(OR(Z200&lt;'Capital Structure'!$Q$7,Z200&gt;='Capital Structure'!$R$7),0,-PMT('Capital Structure'!$R$16/12,'Capital Structure'!$S$7,'Capital Structure'!$R$14))</f>
        <v>0</v>
      </c>
      <c r="AA213" s="465">
        <f>IF(OR(AA200&lt;'Capital Structure'!$Q$7,AA200&gt;='Capital Structure'!$R$7),0,-PMT('Capital Structure'!$R$16/12,'Capital Structure'!$S$7,'Capital Structure'!$R$14))</f>
        <v>0</v>
      </c>
      <c r="AB213" s="465">
        <f>IF(OR(AB200&lt;'Capital Structure'!$Q$7,AB200&gt;='Capital Structure'!$R$7),0,-PMT('Capital Structure'!$R$16/12,'Capital Structure'!$S$7,'Capital Structure'!$R$14))</f>
        <v>0</v>
      </c>
      <c r="AC213" s="465">
        <f>IF(OR(AC200&lt;'Capital Structure'!$Q$7,AC200&gt;='Capital Structure'!$R$7),0,-PMT('Capital Structure'!$R$16/12,'Capital Structure'!$S$7,'Capital Structure'!$R$14))</f>
        <v>0</v>
      </c>
      <c r="AD213" s="465">
        <f>IF(OR(AD200&lt;'Capital Structure'!$Q$7,AD200&gt;='Capital Structure'!$R$7),0,-PMT('Capital Structure'!$R$16/12,'Capital Structure'!$S$7,'Capital Structure'!$R$14))</f>
        <v>0</v>
      </c>
      <c r="AE213" s="465">
        <f>IF(OR(AE200&lt;'Capital Structure'!$Q$7,AE200&gt;='Capital Structure'!$R$7),0,-PMT('Capital Structure'!$R$16/12,'Capital Structure'!$S$7,'Capital Structure'!$R$14))</f>
        <v>0</v>
      </c>
      <c r="AF213" s="465">
        <f>IF(OR(AF200&lt;'Capital Structure'!$Q$7,AF200&gt;='Capital Structure'!$R$7),0,-PMT('Capital Structure'!$R$16/12,'Capital Structure'!$S$7,'Capital Structure'!$R$14))</f>
        <v>0</v>
      </c>
      <c r="AG213" s="465">
        <f>IF(OR(AG200&lt;'Capital Structure'!$Q$7,AG200&gt;='Capital Structure'!$R$7),0,-PMT('Capital Structure'!$R$16/12,'Capital Structure'!$S$7,'Capital Structure'!$R$14))</f>
        <v>0</v>
      </c>
      <c r="AH213" s="465">
        <f>IF(OR(AH200&lt;'Capital Structure'!$Q$7,AH200&gt;='Capital Structure'!$R$7),0,-PMT('Capital Structure'!$R$16/12,'Capital Structure'!$S$7,'Capital Structure'!$R$14))</f>
        <v>0</v>
      </c>
      <c r="AI213" s="465">
        <f>IF(OR(AI200&lt;'Capital Structure'!$Q$7,AI200&gt;='Capital Structure'!$R$7),0,-PMT('Capital Structure'!$R$16/12,'Capital Structure'!$S$7,'Capital Structure'!$R$14))</f>
        <v>0</v>
      </c>
      <c r="AJ213" s="465">
        <f>IF(OR(AJ200&lt;'Capital Structure'!$Q$7,AJ200&gt;='Capital Structure'!$R$7),0,-PMT('Capital Structure'!$R$16/12,'Capital Structure'!$S$7,'Capital Structure'!$R$14))</f>
        <v>0</v>
      </c>
      <c r="AK213" s="465">
        <f>IF(OR(AK200&lt;'Capital Structure'!$Q$7,AK200&gt;='Capital Structure'!$R$7),0,-PMT('Capital Structure'!$R$16/12,'Capital Structure'!$S$7,'Capital Structure'!$R$14))</f>
        <v>0</v>
      </c>
      <c r="AL213" s="465">
        <f>IF(OR(AL200&lt;'Capital Structure'!$Q$7,AL200&gt;='Capital Structure'!$R$7),0,-PMT('Capital Structure'!$R$16/12,'Capital Structure'!$S$7,'Capital Structure'!$R$14))</f>
        <v>0</v>
      </c>
      <c r="AM213" s="465">
        <f>IF(OR(AM200&lt;'Capital Structure'!$Q$7,AM200&gt;='Capital Structure'!$R$7),0,-PMT('Capital Structure'!$R$16/12,'Capital Structure'!$S$7,'Capital Structure'!$R$14))</f>
        <v>0</v>
      </c>
      <c r="AN213" s="465">
        <f>IF(OR(AN200&lt;'Capital Structure'!$Q$7,AN200&gt;='Capital Structure'!$R$7),0,-PMT('Capital Structure'!$R$16/12,'Capital Structure'!$S$7,'Capital Structure'!$R$14))</f>
        <v>0</v>
      </c>
      <c r="AO213" s="465">
        <f>IF(OR(AO200&lt;'Capital Structure'!$Q$7,AO200&gt;='Capital Structure'!$R$7),0,-PMT('Capital Structure'!$R$16/12,'Capital Structure'!$S$7,'Capital Structure'!$R$14))</f>
        <v>0</v>
      </c>
      <c r="AP213" s="465">
        <f>IF(OR(AP200&lt;'Capital Structure'!$Q$7,AP200&gt;='Capital Structure'!$R$7),0,-PMT('Capital Structure'!$R$16/12,'Capital Structure'!$S$7,'Capital Structure'!$R$14))</f>
        <v>0</v>
      </c>
      <c r="AQ213" s="465">
        <f>IF(OR(AQ200&lt;'Capital Structure'!$Q$7,AQ200&gt;='Capital Structure'!$R$7),0,-PMT('Capital Structure'!$R$16/12,'Capital Structure'!$S$7,'Capital Structure'!$R$14))</f>
        <v>0</v>
      </c>
      <c r="AR213" s="465">
        <f>IF(OR(AR200&lt;'Capital Structure'!$Q$7,AR200&gt;='Capital Structure'!$R$7),0,-PMT('Capital Structure'!$R$16/12,'Capital Structure'!$S$7,'Capital Structure'!$R$14))</f>
        <v>0</v>
      </c>
      <c r="AS213" s="465">
        <f>IF(OR(AS200&lt;'Capital Structure'!$Q$7,AS200&gt;='Capital Structure'!$R$7),0,-PMT('Capital Structure'!$R$16/12,'Capital Structure'!$S$7,'Capital Structure'!$R$14))</f>
        <v>0</v>
      </c>
      <c r="AT213" s="465">
        <f>IF(OR(AT200&lt;'Capital Structure'!$Q$7,AT200&gt;='Capital Structure'!$R$7),0,-PMT('Capital Structure'!$R$16/12,'Capital Structure'!$S$7,'Capital Structure'!$R$14))</f>
        <v>0</v>
      </c>
      <c r="AU213" s="465">
        <f>IF(OR(AU200&lt;'Capital Structure'!$Q$7,AU200&gt;='Capital Structure'!$R$7),0,-PMT('Capital Structure'!$R$16/12,'Capital Structure'!$S$7,'Capital Structure'!$R$14))</f>
        <v>0</v>
      </c>
      <c r="AV213" s="465">
        <f>IF(OR(AV200&lt;'Capital Structure'!$Q$7,AV200&gt;='Capital Structure'!$R$7),0,-PMT('Capital Structure'!$R$16/12,'Capital Structure'!$S$7,'Capital Structure'!$R$14))</f>
        <v>0</v>
      </c>
      <c r="AW213" s="465">
        <f>IF(OR(AW200&lt;'Capital Structure'!$Q$7,AW200&gt;='Capital Structure'!$R$7),0,-PMT('Capital Structure'!$R$16/12,'Capital Structure'!$S$7,'Capital Structure'!$R$14))</f>
        <v>0</v>
      </c>
      <c r="AX213" s="465">
        <f>IF(OR(AX200&lt;'Capital Structure'!$Q$7,AX200&gt;='Capital Structure'!$R$7),0,-PMT('Capital Structure'!$R$16/12,'Capital Structure'!$S$7,'Capital Structure'!$R$14))</f>
        <v>0</v>
      </c>
      <c r="AY213" s="465">
        <f>IF(OR(AY200&lt;'Capital Structure'!$Q$7,AY200&gt;='Capital Structure'!$R$7),0,-PMT('Capital Structure'!$R$16/12,'Capital Structure'!$S$7,'Capital Structure'!$R$14))</f>
        <v>0</v>
      </c>
      <c r="AZ213" s="465">
        <f>IF(OR(AZ200&lt;'Capital Structure'!$Q$7,AZ200&gt;='Capital Structure'!$R$7),0,-PMT('Capital Structure'!$R$16/12,'Capital Structure'!$S$7,'Capital Structure'!$R$14))</f>
        <v>0</v>
      </c>
      <c r="BA213" s="465">
        <f>IF(OR(BA200&lt;'Capital Structure'!$Q$7,BA200&gt;='Capital Structure'!$R$7),0,-PMT('Capital Structure'!$R$16/12,'Capital Structure'!$S$7,'Capital Structure'!$R$14))</f>
        <v>0</v>
      </c>
      <c r="BB213" s="465">
        <f>IF(OR(BB200&lt;'Capital Structure'!$Q$7,BB200&gt;='Capital Structure'!$R$7),0,-PMT('Capital Structure'!$R$16/12,'Capital Structure'!$S$7,'Capital Structure'!$R$14))</f>
        <v>0</v>
      </c>
      <c r="BC213" s="465">
        <f>IF(OR(BC200&lt;'Capital Structure'!$Q$7,BC200&gt;='Capital Structure'!$R$7),0,-PMT('Capital Structure'!$R$16/12,'Capital Structure'!$S$7,'Capital Structure'!$R$14))</f>
        <v>0</v>
      </c>
      <c r="BD213" s="465">
        <f>IF(OR(BD200&lt;'Capital Structure'!$Q$7,BD200&gt;='Capital Structure'!$R$7),0,-PMT('Capital Structure'!$R$16/12,'Capital Structure'!$S$7,'Capital Structure'!$R$14))</f>
        <v>0</v>
      </c>
      <c r="BE213" s="465">
        <f>IF(OR(BE200&lt;'Capital Structure'!$Q$7,BE200&gt;='Capital Structure'!$R$7),0,-PMT('Capital Structure'!$R$16/12,'Capital Structure'!$S$7,'Capital Structure'!$R$14))</f>
        <v>0</v>
      </c>
      <c r="BF213" s="465">
        <f>IF(OR(BF200&lt;'Capital Structure'!$Q$7,BF200&gt;='Capital Structure'!$R$7),0,-PMT('Capital Structure'!$R$16/12,'Capital Structure'!$S$7,'Capital Structure'!$R$14))</f>
        <v>0</v>
      </c>
      <c r="BG213" s="465">
        <f>IF(OR(BG200&lt;'Capital Structure'!$Q$7,BG200&gt;='Capital Structure'!$R$7),0,-PMT('Capital Structure'!$R$16/12,'Capital Structure'!$S$7,'Capital Structure'!$R$14))</f>
        <v>0</v>
      </c>
      <c r="BH213" s="465">
        <f>IF(OR(BH200&lt;'Capital Structure'!$Q$7,BH200&gt;='Capital Structure'!$R$7),0,-PMT('Capital Structure'!$R$16/12,'Capital Structure'!$S$7,'Capital Structure'!$R$14))</f>
        <v>0</v>
      </c>
      <c r="BI213" s="465">
        <f>IF(OR(BI200&lt;'Capital Structure'!$Q$7,BI200&gt;='Capital Structure'!$R$7),0,-PMT('Capital Structure'!$R$16/12,'Capital Structure'!$S$7,'Capital Structure'!$R$14))</f>
        <v>0</v>
      </c>
      <c r="BJ213" s="465">
        <f>IF(OR(BJ200&lt;'Capital Structure'!$Q$7,BJ200&gt;='Capital Structure'!$R$7),0,-PMT('Capital Structure'!$R$16/12,'Capital Structure'!$S$7,'Capital Structure'!$R$14))</f>
        <v>0</v>
      </c>
      <c r="BK213" s="465">
        <f>IF(OR(BK200&lt;'Capital Structure'!$Q$7,BK200&gt;='Capital Structure'!$R$7),0,-PMT('Capital Structure'!$R$16/12,'Capital Structure'!$S$7,'Capital Structure'!$R$14))</f>
        <v>0</v>
      </c>
      <c r="BL213" s="465">
        <f>IF(OR(BL200&lt;'Capital Structure'!$Q$7,BL200&gt;='Capital Structure'!$R$7),0,-PMT('Capital Structure'!$R$16/12,'Capital Structure'!$S$7,'Capital Structure'!$R$14))</f>
        <v>0</v>
      </c>
      <c r="BM213" s="465">
        <f>IF(OR(BM200&lt;'Capital Structure'!$Q$7,BM200&gt;='Capital Structure'!$R$7),0,-PMT('Capital Structure'!$R$16/12,'Capital Structure'!$S$7,'Capital Structure'!$R$14))</f>
        <v>0</v>
      </c>
      <c r="BN213" s="465">
        <f>IF(OR(BN200&lt;'Capital Structure'!$Q$7,BN200&gt;='Capital Structure'!$R$7),0,-PMT('Capital Structure'!$R$16/12,'Capital Structure'!$S$7,'Capital Structure'!$R$14))</f>
        <v>0</v>
      </c>
      <c r="BO213" s="465">
        <f>IF(OR(BO200&lt;'Capital Structure'!$Q$7,BO200&gt;='Capital Structure'!$R$7),0,-PMT('Capital Structure'!$R$16/12,'Capital Structure'!$S$7,'Capital Structure'!$R$14))</f>
        <v>0</v>
      </c>
      <c r="BP213" s="465">
        <f>IF(OR(BP200&lt;'Capital Structure'!$Q$7,BP200&gt;='Capital Structure'!$R$7),0,-PMT('Capital Structure'!$R$16/12,'Capital Structure'!$S$7,'Capital Structure'!$R$14))</f>
        <v>0</v>
      </c>
      <c r="BQ213" s="465">
        <f>IF(OR(BQ200&lt;'Capital Structure'!$Q$7,BQ200&gt;='Capital Structure'!$R$7),0,-PMT('Capital Structure'!$R$16/12,'Capital Structure'!$S$7,'Capital Structure'!$R$14))</f>
        <v>0</v>
      </c>
      <c r="BR213" s="465">
        <f>IF(OR(BR200&lt;'Capital Structure'!$Q$7,BR200&gt;='Capital Structure'!$R$7),0,-PMT('Capital Structure'!$R$16/12,'Capital Structure'!$S$7,'Capital Structure'!$R$14))</f>
        <v>6843757.4623597264</v>
      </c>
      <c r="BS213" s="465">
        <f>IF(OR(BS200&lt;'Capital Structure'!$Q$7,BS200&gt;='Capital Structure'!$R$7),0,-PMT('Capital Structure'!$R$16/12,'Capital Structure'!$S$7,'Capital Structure'!$R$14))</f>
        <v>6843757.4623597264</v>
      </c>
      <c r="BT213" s="465">
        <f>IF(OR(BT200&lt;'Capital Structure'!$Q$7,BT200&gt;='Capital Structure'!$R$7),0,-PMT('Capital Structure'!$R$16/12,'Capital Structure'!$S$7,'Capital Structure'!$R$14))</f>
        <v>6843757.4623597264</v>
      </c>
      <c r="BU213" s="465">
        <f>IF(OR(BU200&lt;'Capital Structure'!$Q$7,BU200&gt;='Capital Structure'!$R$7),0,-PMT('Capital Structure'!$R$16/12,'Capital Structure'!$S$7,'Capital Structure'!$R$14))</f>
        <v>6843757.4623597264</v>
      </c>
      <c r="BV213" s="465">
        <f>IF(OR(BV200&lt;'Capital Structure'!$Q$7,BV200&gt;='Capital Structure'!$R$7),0,-PMT('Capital Structure'!$R$16/12,'Capital Structure'!$S$7,'Capital Structure'!$R$14))</f>
        <v>6843757.4623597264</v>
      </c>
      <c r="BW213" s="465">
        <f>IF(OR(BW200&lt;'Capital Structure'!$Q$7,BW200&gt;='Capital Structure'!$R$7),0,-PMT('Capital Structure'!$R$16/12,'Capital Structure'!$S$7,'Capital Structure'!$R$14))</f>
        <v>6843757.4623597264</v>
      </c>
      <c r="BX213" s="465">
        <f>IF(OR(BX200&lt;'Capital Structure'!$Q$7,BX200&gt;='Capital Structure'!$R$7),0,-PMT('Capital Structure'!$R$16/12,'Capital Structure'!$S$7,'Capital Structure'!$R$14))</f>
        <v>6843757.4623597264</v>
      </c>
      <c r="BY213" s="465">
        <f>IF(OR(BY200&lt;'Capital Structure'!$Q$7,BY200&gt;='Capital Structure'!$R$7),0,-PMT('Capital Structure'!$R$16/12,'Capital Structure'!$S$7,'Capital Structure'!$R$14))</f>
        <v>6843757.4623597264</v>
      </c>
      <c r="BZ213" s="465">
        <f>IF(OR(BZ200&lt;'Capital Structure'!$Q$7,BZ200&gt;='Capital Structure'!$R$7),0,-PMT('Capital Structure'!$R$16/12,'Capital Structure'!$S$7,'Capital Structure'!$R$14))</f>
        <v>6843757.4623597264</v>
      </c>
      <c r="CA213" s="465">
        <f>IF(OR(CA200&lt;'Capital Structure'!$Q$7,CA200&gt;='Capital Structure'!$R$7),0,-PMT('Capital Structure'!$R$16/12,'Capital Structure'!$S$7,'Capital Structure'!$R$14))</f>
        <v>6843757.4623597264</v>
      </c>
      <c r="CB213" s="465">
        <f>IF(OR(CB200&lt;'Capital Structure'!$Q$7,CB200&gt;='Capital Structure'!$R$7),0,-PMT('Capital Structure'!$R$16/12,'Capital Structure'!$S$7,'Capital Structure'!$R$14))</f>
        <v>6843757.4623597264</v>
      </c>
      <c r="CC213" s="465">
        <f>IF(OR(CC200&lt;'Capital Structure'!$Q$7,CC200&gt;='Capital Structure'!$R$7),0,-PMT('Capital Structure'!$R$16/12,'Capital Structure'!$S$7,'Capital Structure'!$R$14))</f>
        <v>6843757.4623597264</v>
      </c>
      <c r="CD213" s="465">
        <f>IF(OR(CD200&lt;'Capital Structure'!$Q$7,CD200&gt;='Capital Structure'!$R$7),0,-PMT('Capital Structure'!$R$16/12,'Capital Structure'!$S$7,'Capital Structure'!$R$14))</f>
        <v>6843757.4623597264</v>
      </c>
      <c r="CE213" s="465">
        <f>IF(OR(CE200&lt;'Capital Structure'!$Q$7,CE200&gt;='Capital Structure'!$R$7),0,-PMT('Capital Structure'!$R$16/12,'Capital Structure'!$S$7,'Capital Structure'!$R$14))</f>
        <v>6843757.4623597264</v>
      </c>
      <c r="CF213" s="465">
        <f>IF(OR(CF200&lt;'Capital Structure'!$Q$7,CF200&gt;='Capital Structure'!$R$7),0,-PMT('Capital Structure'!$R$16/12,'Capital Structure'!$S$7,'Capital Structure'!$R$14))</f>
        <v>6843757.4623597264</v>
      </c>
      <c r="CG213" s="465">
        <f>IF(OR(CG200&lt;'Capital Structure'!$Q$7,CG200&gt;='Capital Structure'!$R$7),0,-PMT('Capital Structure'!$R$16/12,'Capital Structure'!$S$7,'Capital Structure'!$R$14))</f>
        <v>6843757.4623597264</v>
      </c>
      <c r="CH213" s="465">
        <f>IF(OR(CH200&lt;'Capital Structure'!$Q$7,CH200&gt;='Capital Structure'!$R$7),0,-PMT('Capital Structure'!$R$16/12,'Capital Structure'!$S$7,'Capital Structure'!$R$14))</f>
        <v>6843757.4623597264</v>
      </c>
      <c r="CI213" s="465">
        <f>IF(OR(CI200&lt;'Capital Structure'!$Q$7,CI200&gt;='Capital Structure'!$R$7),0,-PMT('Capital Structure'!$R$16/12,'Capital Structure'!$S$7,'Capital Structure'!$R$14))</f>
        <v>6843757.4623597264</v>
      </c>
      <c r="CJ213" s="465">
        <f>IF(OR(CJ200&lt;'Capital Structure'!$Q$7,CJ200&gt;='Capital Structure'!$R$7),0,-PMT('Capital Structure'!$R$16/12,'Capital Structure'!$S$7,'Capital Structure'!$R$14))</f>
        <v>6843757.4623597264</v>
      </c>
      <c r="CK213" s="465">
        <f>IF(OR(CK200&lt;'Capital Structure'!$Q$7,CK200&gt;='Capital Structure'!$R$7),0,-PMT('Capital Structure'!$R$16/12,'Capital Structure'!$S$7,'Capital Structure'!$R$14))</f>
        <v>6843757.4623597264</v>
      </c>
      <c r="CL213" s="465">
        <f>IF(OR(CL200&lt;'Capital Structure'!$Q$7,CL200&gt;='Capital Structure'!$R$7),0,-PMT('Capital Structure'!$R$16/12,'Capital Structure'!$S$7,'Capital Structure'!$R$14))</f>
        <v>6843757.4623597264</v>
      </c>
      <c r="CM213" s="465">
        <f>IF(OR(CM200&lt;'Capital Structure'!$Q$7,CM200&gt;='Capital Structure'!$R$7),0,-PMT('Capital Structure'!$R$16/12,'Capital Structure'!$S$7,'Capital Structure'!$R$14))</f>
        <v>6843757.4623597264</v>
      </c>
      <c r="CN213" s="465">
        <f>IF(OR(CN200&lt;'Capital Structure'!$Q$7,CN200&gt;='Capital Structure'!$R$7),0,-PMT('Capital Structure'!$R$16/12,'Capital Structure'!$S$7,'Capital Structure'!$R$14))</f>
        <v>6843757.4623597264</v>
      </c>
      <c r="CO213" s="465">
        <f>IF(OR(CO200&lt;'Capital Structure'!$Q$7,CO200&gt;='Capital Structure'!$R$7),0,-PMT('Capital Structure'!$R$16/12,'Capital Structure'!$S$7,'Capital Structure'!$R$14))</f>
        <v>6843757.4623597264</v>
      </c>
      <c r="CP213" s="465">
        <f>IF(OR(CP200&lt;'Capital Structure'!$Q$7,CP200&gt;='Capital Structure'!$R$7),0,-PMT('Capital Structure'!$R$16/12,'Capital Structure'!$S$7,'Capital Structure'!$R$14))</f>
        <v>6843757.4623597264</v>
      </c>
      <c r="CQ213" s="465">
        <f>IF(OR(CQ200&lt;'Capital Structure'!$Q$7,CQ200&gt;='Capital Structure'!$R$7),0,-PMT('Capital Structure'!$R$16/12,'Capital Structure'!$S$7,'Capital Structure'!$R$14))</f>
        <v>6843757.4623597264</v>
      </c>
      <c r="CR213" s="465">
        <f>IF(OR(CR200&lt;'Capital Structure'!$Q$7,CR200&gt;='Capital Structure'!$R$7),0,-PMT('Capital Structure'!$R$16/12,'Capital Structure'!$S$7,'Capital Structure'!$R$14))</f>
        <v>6843757.4623597264</v>
      </c>
      <c r="CS213" s="465">
        <f>IF(OR(CS200&lt;'Capital Structure'!$Q$7,CS200&gt;='Capital Structure'!$R$7),0,-PMT('Capital Structure'!$R$16/12,'Capital Structure'!$S$7,'Capital Structure'!$R$14))</f>
        <v>6843757.4623597264</v>
      </c>
      <c r="CT213" s="465">
        <f>IF(OR(CT200&lt;'Capital Structure'!$Q$7,CT200&gt;='Capital Structure'!$R$7),0,-PMT('Capital Structure'!$R$16/12,'Capital Structure'!$S$7,'Capital Structure'!$R$14))</f>
        <v>6843757.4623597264</v>
      </c>
      <c r="CU213" s="465">
        <f>IF(OR(CU200&lt;'Capital Structure'!$Q$7,CU200&gt;='Capital Structure'!$R$7),0,-PMT('Capital Structure'!$R$16/12,'Capital Structure'!$S$7,'Capital Structure'!$R$14))</f>
        <v>6843757.4623597264</v>
      </c>
      <c r="CV213" s="465">
        <f>IF(OR(CV200&lt;'Capital Structure'!$Q$7,CV200&gt;='Capital Structure'!$R$7),0,-PMT('Capital Structure'!$R$16/12,'Capital Structure'!$S$7,'Capital Structure'!$R$14))</f>
        <v>6843757.4623597264</v>
      </c>
      <c r="CW213" s="465">
        <f>IF(OR(CW200&lt;'Capital Structure'!$Q$7,CW200&gt;='Capital Structure'!$R$7),0,-PMT('Capital Structure'!$R$16/12,'Capital Structure'!$S$7,'Capital Structure'!$R$14))</f>
        <v>6843757.4623597264</v>
      </c>
      <c r="CX213" s="465">
        <f>IF(OR(CX200&lt;'Capital Structure'!$Q$7,CX200&gt;='Capital Structure'!$R$7),0,-PMT('Capital Structure'!$R$16/12,'Capital Structure'!$S$7,'Capital Structure'!$R$14))</f>
        <v>6843757.4623597264</v>
      </c>
      <c r="CY213" s="465">
        <f>IF(OR(CY200&lt;'Capital Structure'!$Q$7,CY200&gt;='Capital Structure'!$R$7),0,-PMT('Capital Structure'!$R$16/12,'Capital Structure'!$S$7,'Capital Structure'!$R$14))</f>
        <v>6843757.4623597264</v>
      </c>
      <c r="CZ213" s="465">
        <f>IF(OR(CZ200&lt;'Capital Structure'!$Q$7,CZ200&gt;='Capital Structure'!$R$7),0,-PMT('Capital Structure'!$R$16/12,'Capital Structure'!$S$7,'Capital Structure'!$R$14))</f>
        <v>6843757.4623597264</v>
      </c>
      <c r="DA213" s="465">
        <f>IF(OR(DA200&lt;'Capital Structure'!$Q$7,DA200&gt;='Capital Structure'!$R$7),0,-PMT('Capital Structure'!$R$16/12,'Capital Structure'!$S$7,'Capital Structure'!$R$14))</f>
        <v>6843757.4623597264</v>
      </c>
      <c r="DB213" s="465">
        <f>IF(OR(DB200&lt;'Capital Structure'!$Q$7,DB200&gt;='Capital Structure'!$R$7),0,-PMT('Capital Structure'!$R$16/12,'Capital Structure'!$S$7,'Capital Structure'!$R$14))</f>
        <v>6843757.4623597264</v>
      </c>
      <c r="DC213" s="465">
        <f>IF(OR(DC200&lt;'Capital Structure'!$Q$7,DC200&gt;='Capital Structure'!$R$7),0,-PMT('Capital Structure'!$R$16/12,'Capital Structure'!$S$7,'Capital Structure'!$R$14))</f>
        <v>6843757.4623597264</v>
      </c>
      <c r="DD213" s="465">
        <f>IF(OR(DD200&lt;'Capital Structure'!$Q$7,DD200&gt;='Capital Structure'!$R$7),0,-PMT('Capital Structure'!$R$16/12,'Capital Structure'!$S$7,'Capital Structure'!$R$14))</f>
        <v>6843757.4623597264</v>
      </c>
      <c r="DE213" s="465">
        <f>IF(OR(DE200&lt;'Capital Structure'!$Q$7,DE200&gt;='Capital Structure'!$R$7),0,-PMT('Capital Structure'!$R$16/12,'Capital Structure'!$S$7,'Capital Structure'!$R$14))</f>
        <v>6843757.4623597264</v>
      </c>
      <c r="DF213" s="465">
        <f>IF(OR(DF200&lt;'Capital Structure'!$Q$7,DF200&gt;='Capital Structure'!$R$7),0,-PMT('Capital Structure'!$R$16/12,'Capital Structure'!$S$7,'Capital Structure'!$R$14))</f>
        <v>6843757.4623597264</v>
      </c>
      <c r="DG213" s="465">
        <f>IF(OR(DG200&lt;'Capital Structure'!$Q$7,DG200&gt;='Capital Structure'!$R$7),0,-PMT('Capital Structure'!$R$16/12,'Capital Structure'!$S$7,'Capital Structure'!$R$14))</f>
        <v>6843757.4623597264</v>
      </c>
      <c r="DH213" s="465">
        <f>IF(OR(DH200&lt;'Capital Structure'!$Q$7,DH200&gt;='Capital Structure'!$R$7),0,-PMT('Capital Structure'!$R$16/12,'Capital Structure'!$S$7,'Capital Structure'!$R$14))</f>
        <v>6843757.4623597264</v>
      </c>
      <c r="DI213" s="465">
        <f>IF(OR(DI200&lt;'Capital Structure'!$Q$7,DI200&gt;='Capital Structure'!$R$7),0,-PMT('Capital Structure'!$R$16/12,'Capital Structure'!$S$7,'Capital Structure'!$R$14))</f>
        <v>6843757.4623597264</v>
      </c>
      <c r="DJ213" s="465">
        <f>IF(OR(DJ200&lt;'Capital Structure'!$Q$7,DJ200&gt;='Capital Structure'!$R$7),0,-PMT('Capital Structure'!$R$16/12,'Capital Structure'!$S$7,'Capital Structure'!$R$14))</f>
        <v>6843757.4623597264</v>
      </c>
      <c r="DK213" s="465">
        <f>IF(OR(DK200&lt;'Capital Structure'!$Q$7,DK200&gt;='Capital Structure'!$R$7),0,-PMT('Capital Structure'!$R$16/12,'Capital Structure'!$S$7,'Capital Structure'!$R$14))</f>
        <v>6843757.4623597264</v>
      </c>
      <c r="DL213" s="465">
        <f>IF(OR(DL200&lt;'Capital Structure'!$Q$7,DL200&gt;='Capital Structure'!$R$7),0,-PMT('Capital Structure'!$R$16/12,'Capital Structure'!$S$7,'Capital Structure'!$R$14))</f>
        <v>6843757.4623597264</v>
      </c>
      <c r="DM213" s="465">
        <f>IF(OR(DM200&lt;'Capital Structure'!$Q$7,DM200&gt;='Capital Structure'!$R$7),0,-PMT('Capital Structure'!$R$16/12,'Capital Structure'!$S$7,'Capital Structure'!$R$14))</f>
        <v>6843757.4623597264</v>
      </c>
      <c r="DN213" s="465">
        <f>IF(OR(DN200&lt;'Capital Structure'!$Q$7,DN200&gt;='Capital Structure'!$R$7),0,-PMT('Capital Structure'!$R$16/12,'Capital Structure'!$S$7,'Capital Structure'!$R$14))</f>
        <v>6843757.4623597264</v>
      </c>
      <c r="DO213" s="465">
        <f>IF(OR(DO200&lt;'Capital Structure'!$Q$7,DO200&gt;='Capital Structure'!$R$7),0,-PMT('Capital Structure'!$R$16/12,'Capital Structure'!$S$7,'Capital Structure'!$R$14))</f>
        <v>6843757.4623597264</v>
      </c>
      <c r="DP213" s="465">
        <f>IF(OR(DP200&lt;'Capital Structure'!$Q$7,DP200&gt;='Capital Structure'!$R$7),0,-PMT('Capital Structure'!$R$16/12,'Capital Structure'!$S$7,'Capital Structure'!$R$14))</f>
        <v>6843757.4623597264</v>
      </c>
      <c r="DQ213" s="465">
        <f>IF(OR(DQ200&lt;'Capital Structure'!$Q$7,DQ200&gt;='Capital Structure'!$R$7),0,-PMT('Capital Structure'!$R$16/12,'Capital Structure'!$S$7,'Capital Structure'!$R$14))</f>
        <v>6843757.4623597264</v>
      </c>
      <c r="DR213" s="465">
        <f>IF(OR(DR200&lt;'Capital Structure'!$Q$7,DR200&gt;='Capital Structure'!$R$7),0,-PMT('Capital Structure'!$R$16/12,'Capital Structure'!$S$7,'Capital Structure'!$R$14))</f>
        <v>6843757.4623597264</v>
      </c>
      <c r="DS213" s="465">
        <f>IF(OR(DS200&lt;'Capital Structure'!$Q$7,DS200&gt;='Capital Structure'!$R$7),0,-PMT('Capital Structure'!$R$16/12,'Capital Structure'!$S$7,'Capital Structure'!$R$14))</f>
        <v>6843757.4623597264</v>
      </c>
      <c r="DT213" s="465">
        <f>IF(OR(DT200&lt;'Capital Structure'!$Q$7,DT200&gt;='Capital Structure'!$R$7),0,-PMT('Capital Structure'!$R$16/12,'Capital Structure'!$S$7,'Capital Structure'!$R$14))</f>
        <v>6843757.4623597264</v>
      </c>
      <c r="DU213" s="465">
        <f>IF(OR(DU200&lt;'Capital Structure'!$Q$7,DU200&gt;='Capital Structure'!$R$7),0,-PMT('Capital Structure'!$R$16/12,'Capital Structure'!$S$7,'Capital Structure'!$R$14))</f>
        <v>6843757.4623597264</v>
      </c>
      <c r="DV213" s="465">
        <f>IF(OR(DV200&lt;'Capital Structure'!$Q$7,DV200&gt;='Capital Structure'!$R$7),0,-PMT('Capital Structure'!$R$16/12,'Capital Structure'!$S$7,'Capital Structure'!$R$14))</f>
        <v>6843757.4623597264</v>
      </c>
      <c r="DW213" s="465">
        <f>IF(OR(DW200&lt;'Capital Structure'!$Q$7,DW200&gt;='Capital Structure'!$R$7),0,-PMT('Capital Structure'!$R$16/12,'Capital Structure'!$S$7,'Capital Structure'!$R$14))</f>
        <v>6843757.4623597264</v>
      </c>
      <c r="DX213" s="465">
        <f>IF(OR(DX200&lt;'Capital Structure'!$Q$7,DX200&gt;='Capital Structure'!$R$7),0,-PMT('Capital Structure'!$R$16/12,'Capital Structure'!$S$7,'Capital Structure'!$R$14))</f>
        <v>6843757.4623597264</v>
      </c>
      <c r="DY213" s="465">
        <f>IF(OR(DY200&lt;'Capital Structure'!$Q$7,DY200&gt;='Capital Structure'!$R$7),0,-PMT('Capital Structure'!$R$16/12,'Capital Structure'!$S$7,'Capital Structure'!$R$14))</f>
        <v>6843757.4623597264</v>
      </c>
      <c r="DZ213" s="465">
        <f>IF(OR(DZ200&lt;'Capital Structure'!$Q$7,DZ200&gt;='Capital Structure'!$R$7),0,-PMT('Capital Structure'!$R$16/12,'Capital Structure'!$S$7,'Capital Structure'!$R$14))</f>
        <v>6843757.4623597264</v>
      </c>
      <c r="EA213" s="465">
        <f>IF(OR(EA200&lt;'Capital Structure'!$Q$7,EA200&gt;='Capital Structure'!$R$7),0,-PMT('Capital Structure'!$R$16/12,'Capital Structure'!$S$7,'Capital Structure'!$R$14))</f>
        <v>6843757.4623597264</v>
      </c>
      <c r="EB213" s="465">
        <f>IF(OR(EB200&lt;'Capital Structure'!$Q$7,EB200&gt;='Capital Structure'!$R$7),0,-PMT('Capital Structure'!$R$16/12,'Capital Structure'!$S$7,'Capital Structure'!$R$14))</f>
        <v>6843757.4623597264</v>
      </c>
      <c r="EC213" s="465">
        <f>IF(OR(EC200&lt;'Capital Structure'!$Q$7,EC200&gt;='Capital Structure'!$R$7),0,-PMT('Capital Structure'!$R$16/12,'Capital Structure'!$S$7,'Capital Structure'!$R$14))</f>
        <v>6843757.4623597264</v>
      </c>
      <c r="ED213" s="465">
        <f>IF(OR(ED200&lt;'Capital Structure'!$Q$7,ED200&gt;='Capital Structure'!$R$7),0,-PMT('Capital Structure'!$R$16/12,'Capital Structure'!$S$7,'Capital Structure'!$R$14))</f>
        <v>6843757.4623597264</v>
      </c>
      <c r="EE213" s="465">
        <f>IF(OR(EE200&lt;'Capital Structure'!$Q$7,EE200&gt;='Capital Structure'!$R$7),0,-PMT('Capital Structure'!$R$16/12,'Capital Structure'!$S$7,'Capital Structure'!$R$14))</f>
        <v>6843757.4623597264</v>
      </c>
      <c r="EF213" s="465">
        <f>IF(OR(EF200&lt;'Capital Structure'!$Q$7,EF200&gt;='Capital Structure'!$R$7),0,-PMT('Capital Structure'!$R$16/12,'Capital Structure'!$S$7,'Capital Structure'!$R$14))</f>
        <v>6843757.4623597264</v>
      </c>
      <c r="EG213" s="465">
        <f>IF(OR(EG200&lt;'Capital Structure'!$Q$7,EG200&gt;='Capital Structure'!$R$7),0,-PMT('Capital Structure'!$R$16/12,'Capital Structure'!$S$7,'Capital Structure'!$R$14))</f>
        <v>6843757.4623597264</v>
      </c>
      <c r="EH213" s="465">
        <f>IF(OR(EH200&lt;'Capital Structure'!$Q$7,EH200&gt;='Capital Structure'!$R$7),0,-PMT('Capital Structure'!$R$16/12,'Capital Structure'!$S$7,'Capital Structure'!$R$14))</f>
        <v>6843757.4623597264</v>
      </c>
      <c r="EI213" s="465">
        <f>IF(OR(EI200&lt;'Capital Structure'!$Q$7,EI200&gt;='Capital Structure'!$R$7),0,-PMT('Capital Structure'!$R$16/12,'Capital Structure'!$S$7,'Capital Structure'!$R$14))</f>
        <v>6843757.4623597264</v>
      </c>
      <c r="EJ213" s="465">
        <f>IF(OR(EJ200&lt;'Capital Structure'!$Q$7,EJ200&gt;='Capital Structure'!$R$7),0,-PMT('Capital Structure'!$R$16/12,'Capital Structure'!$S$7,'Capital Structure'!$R$14))</f>
        <v>6843757.4623597264</v>
      </c>
      <c r="EK213" s="465">
        <f>IF(OR(EK200&lt;'Capital Structure'!$Q$7,EK200&gt;='Capital Structure'!$R$7),0,-PMT('Capital Structure'!$R$16/12,'Capital Structure'!$S$7,'Capital Structure'!$R$14))</f>
        <v>6843757.4623597264</v>
      </c>
      <c r="EL213" s="465">
        <f>IF(OR(EL200&lt;'Capital Structure'!$Q$7,EL200&gt;='Capital Structure'!$R$7),0,-PMT('Capital Structure'!$R$16/12,'Capital Structure'!$S$7,'Capital Structure'!$R$14))</f>
        <v>0</v>
      </c>
      <c r="EM213" s="465">
        <f>IF(OR(EM200&lt;'Capital Structure'!$Q$7,EM200&gt;='Capital Structure'!$R$7),0,-PMT('Capital Structure'!$R$16/12,'Capital Structure'!$S$7,'Capital Structure'!$R$14))</f>
        <v>0</v>
      </c>
      <c r="EN213" s="465">
        <f>IF(OR(EN200&lt;'Capital Structure'!$Q$7,EN200&gt;='Capital Structure'!$R$7),0,-PMT('Capital Structure'!$R$16/12,'Capital Structure'!$S$7,'Capital Structure'!$R$14))</f>
        <v>0</v>
      </c>
      <c r="EO213" s="465">
        <f>IF(OR(EO200&lt;'Capital Structure'!$Q$7,EO200&gt;='Capital Structure'!$R$7),0,-PMT('Capital Structure'!$R$16/12,'Capital Structure'!$S$7,'Capital Structure'!$R$14))</f>
        <v>0</v>
      </c>
      <c r="EP213" s="465">
        <f>IF(OR(EP200&lt;'Capital Structure'!$Q$7,EP200&gt;='Capital Structure'!$R$7),0,-PMT('Capital Structure'!$R$16/12,'Capital Structure'!$S$7,'Capital Structure'!$R$14))</f>
        <v>0</v>
      </c>
      <c r="EQ213" s="465">
        <f>IF(OR(EQ200&lt;'Capital Structure'!$Q$7,EQ200&gt;='Capital Structure'!$R$7),0,-PMT('Capital Structure'!$R$16/12,'Capital Structure'!$S$7,'Capital Structure'!$R$14))</f>
        <v>0</v>
      </c>
      <c r="ER213" s="465">
        <f>IF(OR(ER200&lt;'Capital Structure'!$Q$7,ER200&gt;='Capital Structure'!$R$7),0,-PMT('Capital Structure'!$R$16/12,'Capital Structure'!$S$7,'Capital Structure'!$R$14))</f>
        <v>0</v>
      </c>
      <c r="ES213" s="465">
        <f>IF(OR(ES200&lt;'Capital Structure'!$Q$7,ES200&gt;='Capital Structure'!$R$7),0,-PMT('Capital Structure'!$R$16/12,'Capital Structure'!$S$7,'Capital Structure'!$R$14))</f>
        <v>0</v>
      </c>
      <c r="ET213" s="465">
        <f>IF(OR(ET200&lt;'Capital Structure'!$Q$7,ET200&gt;='Capital Structure'!$R$7),0,-PMT('Capital Structure'!$R$16/12,'Capital Structure'!$S$7,'Capital Structure'!$R$14))</f>
        <v>0</v>
      </c>
      <c r="EU213" s="465">
        <f>IF(OR(EU200&lt;'Capital Structure'!$Q$7,EU200&gt;='Capital Structure'!$R$7),0,-PMT('Capital Structure'!$R$16/12,'Capital Structure'!$S$7,'Capital Structure'!$R$14))</f>
        <v>0</v>
      </c>
      <c r="EV213" s="465">
        <f>IF(OR(EV200&lt;'Capital Structure'!$Q$7,EV200&gt;='Capital Structure'!$R$7),0,-PMT('Capital Structure'!$R$16/12,'Capital Structure'!$S$7,'Capital Structure'!$R$14))</f>
        <v>0</v>
      </c>
      <c r="EW213" s="465">
        <f>IF(OR(EW200&lt;'Capital Structure'!$Q$7,EW200&gt;='Capital Structure'!$R$7),0,-PMT('Capital Structure'!$R$16/12,'Capital Structure'!$S$7,'Capital Structure'!$R$14))</f>
        <v>0</v>
      </c>
      <c r="EX213" s="465">
        <f>IF(OR(EX200&lt;'Capital Structure'!$Q$7,EX200&gt;='Capital Structure'!$R$7),0,-PMT('Capital Structure'!$R$16/12,'Capital Structure'!$S$7,'Capital Structure'!$R$14))</f>
        <v>0</v>
      </c>
      <c r="EY213" s="465">
        <f>IF(OR(EY200&lt;'Capital Structure'!$Q$7,EY200&gt;='Capital Structure'!$R$7),0,-PMT('Capital Structure'!$R$16/12,'Capital Structure'!$S$7,'Capital Structure'!$R$14))</f>
        <v>0</v>
      </c>
      <c r="EZ213" s="465">
        <f>IF(OR(EZ200&lt;'Capital Structure'!$Q$7,EZ200&gt;='Capital Structure'!$R$7),0,-PMT('Capital Structure'!$R$16/12,'Capital Structure'!$S$7,'Capital Structure'!$R$14))</f>
        <v>0</v>
      </c>
      <c r="FA213" s="465">
        <f>IF(OR(FA200&lt;'Capital Structure'!$Q$7,FA200&gt;='Capital Structure'!$R$7),0,-PMT('Capital Structure'!$R$16/12,'Capital Structure'!$S$7,'Capital Structure'!$R$14))</f>
        <v>0</v>
      </c>
      <c r="FB213" s="465">
        <f>IF(OR(FB200&lt;'Capital Structure'!$Q$7,FB200&gt;='Capital Structure'!$R$7),0,-PMT('Capital Structure'!$R$16/12,'Capital Structure'!$S$7,'Capital Structure'!$R$14))</f>
        <v>0</v>
      </c>
      <c r="FC213" s="465">
        <f>IF(OR(FC200&lt;'Capital Structure'!$Q$7,FC200&gt;='Capital Structure'!$R$7),0,-PMT('Capital Structure'!$R$16/12,'Capital Structure'!$S$7,'Capital Structure'!$R$14))</f>
        <v>0</v>
      </c>
      <c r="FD213" s="465">
        <f>IF(OR(FD200&lt;'Capital Structure'!$Q$7,FD200&gt;='Capital Structure'!$R$7),0,-PMT('Capital Structure'!$R$16/12,'Capital Structure'!$S$7,'Capital Structure'!$R$14))</f>
        <v>0</v>
      </c>
      <c r="FE213" s="465">
        <f>IF(OR(FE200&lt;'Capital Structure'!$Q$7,FE200&gt;='Capital Structure'!$R$7),0,-PMT('Capital Structure'!$R$16/12,'Capital Structure'!$S$7,'Capital Structure'!$R$14))</f>
        <v>0</v>
      </c>
      <c r="FF213" s="465">
        <f>IF(OR(FF200&lt;'Capital Structure'!$Q$7,FF200&gt;='Capital Structure'!$R$7),0,-PMT('Capital Structure'!$R$16/12,'Capital Structure'!$S$7,'Capital Structure'!$R$14))</f>
        <v>0</v>
      </c>
      <c r="FG213" s="465">
        <f>IF(OR(FG200&lt;'Capital Structure'!$Q$7,FG200&gt;='Capital Structure'!$R$7),0,-PMT('Capital Structure'!$R$16/12,'Capital Structure'!$S$7,'Capital Structure'!$R$14))</f>
        <v>0</v>
      </c>
      <c r="FH213" s="465">
        <f>IF(OR(FH200&lt;'Capital Structure'!$Q$7,FH200&gt;='Capital Structure'!$R$7),0,-PMT('Capital Structure'!$R$16/12,'Capital Structure'!$S$7,'Capital Structure'!$R$14))</f>
        <v>0</v>
      </c>
      <c r="FI213" s="465">
        <f>IF(OR(FI200&lt;'Capital Structure'!$Q$7,FI200&gt;='Capital Structure'!$R$7),0,-PMT('Capital Structure'!$R$16/12,'Capital Structure'!$S$7,'Capital Structure'!$R$14))</f>
        <v>0</v>
      </c>
      <c r="FJ213" s="465">
        <f>IF(OR(FJ200&lt;'Capital Structure'!$Q$7,FJ200&gt;='Capital Structure'!$R$7),0,-PMT('Capital Structure'!$R$16/12,'Capital Structure'!$S$7,'Capital Structure'!$R$14))</f>
        <v>0</v>
      </c>
      <c r="FK213" s="465">
        <f>IF(OR(FK200&lt;'Capital Structure'!$Q$7,FK200&gt;='Capital Structure'!$R$7),0,-PMT('Capital Structure'!$R$16/12,'Capital Structure'!$S$7,'Capital Structure'!$R$14))</f>
        <v>0</v>
      </c>
      <c r="FL213" s="465">
        <f>IF(OR(FL200&lt;'Capital Structure'!$Q$7,FL200&gt;='Capital Structure'!$R$7),0,-PMT('Capital Structure'!$R$16/12,'Capital Structure'!$S$7,'Capital Structure'!$R$14))</f>
        <v>0</v>
      </c>
      <c r="FM213" s="465">
        <f>IF(OR(FM200&lt;'Capital Structure'!$Q$7,FM200&gt;='Capital Structure'!$R$7),0,-PMT('Capital Structure'!$R$16/12,'Capital Structure'!$S$7,'Capital Structure'!$R$14))</f>
        <v>0</v>
      </c>
      <c r="FN213" s="465">
        <f>IF(OR(FN200&lt;'Capital Structure'!$Q$7,FN200&gt;='Capital Structure'!$R$7),0,-PMT('Capital Structure'!$R$16/12,'Capital Structure'!$S$7,'Capital Structure'!$R$14))</f>
        <v>0</v>
      </c>
    </row>
    <row r="214" spans="1:170">
      <c r="B214" s="465" t="s">
        <v>174</v>
      </c>
      <c r="E214" s="465">
        <f>IF(OR(E200&lt;'Capital Structure'!$Q$7,E200&gt;='Capital Structure'!$R$7),0,-PPMT('Capital Structure'!$R$16/12,E199,'Capital Structure'!$S$7,'Capital Structure'!$R$14))</f>
        <v>0</v>
      </c>
      <c r="F214" s="465">
        <f>IF(OR(F200&lt;'Capital Structure'!$Q$7,F200&gt;='Capital Structure'!$R$7),0,-PPMT('Capital Structure'!$R$16/12,F199,'Capital Structure'!$S$7,'Capital Structure'!$R$14))</f>
        <v>0</v>
      </c>
      <c r="G214" s="465">
        <f>IF(OR(G200&lt;'Capital Structure'!$Q$7,G200&gt;='Capital Structure'!$R$7),0,-PPMT('Capital Structure'!$R$16/12,G199,'Capital Structure'!$S$7,'Capital Structure'!$R$14))</f>
        <v>0</v>
      </c>
      <c r="H214" s="465">
        <f>IF(OR(H200&lt;'Capital Structure'!$Q$7,H200&gt;='Capital Structure'!$R$7),0,-PPMT('Capital Structure'!$R$16/12,H199,'Capital Structure'!$S$7,'Capital Structure'!$R$14))</f>
        <v>0</v>
      </c>
      <c r="I214" s="465">
        <f>IF(OR(I200&lt;'Capital Structure'!$Q$7,I200&gt;='Capital Structure'!$R$7),0,-PPMT('Capital Structure'!$R$16/12,I199,'Capital Structure'!$S$7,'Capital Structure'!$R$14))</f>
        <v>0</v>
      </c>
      <c r="J214" s="465">
        <f>IF(OR(J200&lt;'Capital Structure'!$Q$7,J200&gt;='Capital Structure'!$R$7),0,-PPMT('Capital Structure'!$R$16/12,J199,'Capital Structure'!$S$7,'Capital Structure'!$R$14))</f>
        <v>0</v>
      </c>
      <c r="K214" s="465">
        <f>IF(OR(K200&lt;'Capital Structure'!$Q$7,K200&gt;='Capital Structure'!$R$7),0,-PPMT('Capital Structure'!$R$16/12,K199,'Capital Structure'!$S$7,'Capital Structure'!$R$14))</f>
        <v>0</v>
      </c>
      <c r="L214" s="465">
        <f>IF(OR(L200&lt;'Capital Structure'!$Q$7,L200&gt;='Capital Structure'!$R$7),0,-PPMT('Capital Structure'!$R$16/12,L199,'Capital Structure'!$S$7,'Capital Structure'!$R$14))</f>
        <v>0</v>
      </c>
      <c r="M214" s="465">
        <f>IF(OR(M200&lt;'Capital Structure'!$Q$7,M200&gt;='Capital Structure'!$R$7),0,-PPMT('Capital Structure'!$R$16/12,M199,'Capital Structure'!$S$7,'Capital Structure'!$R$14))</f>
        <v>0</v>
      </c>
      <c r="N214" s="465">
        <f>IF(OR(N200&lt;'Capital Structure'!$Q$7,N200&gt;='Capital Structure'!$R$7),0,-PPMT('Capital Structure'!$R$16/12,N199,'Capital Structure'!$S$7,'Capital Structure'!$R$14))</f>
        <v>0</v>
      </c>
      <c r="O214" s="465">
        <f>IF(OR(O200&lt;'Capital Structure'!$Q$7,O200&gt;='Capital Structure'!$R$7),0,-PPMT('Capital Structure'!$R$16/12,O199,'Capital Structure'!$S$7,'Capital Structure'!$R$14))</f>
        <v>0</v>
      </c>
      <c r="P214" s="465">
        <f>IF(OR(P200&lt;'Capital Structure'!$Q$7,P200&gt;='Capital Structure'!$R$7),0,-PPMT('Capital Structure'!$R$16/12,P199,'Capital Structure'!$S$7,'Capital Structure'!$R$14))</f>
        <v>0</v>
      </c>
      <c r="Q214" s="465">
        <f>IF(OR(Q200&lt;'Capital Structure'!$Q$7,Q200&gt;='Capital Structure'!$R$7),0,-PPMT('Capital Structure'!$R$16/12,Q199,'Capital Structure'!$S$7,'Capital Structure'!$R$14))</f>
        <v>0</v>
      </c>
      <c r="R214" s="465">
        <f>IF(OR(R200&lt;'Capital Structure'!$Q$7,R200&gt;='Capital Structure'!$R$7),0,-PPMT('Capital Structure'!$R$16/12,R199,'Capital Structure'!$S$7,'Capital Structure'!$R$14))</f>
        <v>0</v>
      </c>
      <c r="S214" s="465">
        <f>IF(OR(S200&lt;'Capital Structure'!$Q$7,S200&gt;='Capital Structure'!$R$7),0,-PPMT('Capital Structure'!$R$16/12,S199,'Capital Structure'!$S$7,'Capital Structure'!$R$14))</f>
        <v>0</v>
      </c>
      <c r="T214" s="465">
        <f>IF(OR(T200&lt;'Capital Structure'!$Q$7,T200&gt;='Capital Structure'!$R$7),0,-PPMT('Capital Structure'!$R$16/12,T199,'Capital Structure'!$S$7,'Capital Structure'!$R$14))</f>
        <v>0</v>
      </c>
      <c r="U214" s="465">
        <f>IF(OR(U200&lt;'Capital Structure'!$Q$7,U200&gt;='Capital Structure'!$R$7),0,-PPMT('Capital Structure'!$R$16/12,U199,'Capital Structure'!$S$7,'Capital Structure'!$R$14))</f>
        <v>0</v>
      </c>
      <c r="V214" s="465">
        <f>IF(OR(V200&lt;'Capital Structure'!$Q$7,V200&gt;='Capital Structure'!$R$7),0,-PPMT('Capital Structure'!$R$16/12,V199,'Capital Structure'!$S$7,'Capital Structure'!$R$14))</f>
        <v>0</v>
      </c>
      <c r="W214" s="465">
        <f>IF(OR(W200&lt;'Capital Structure'!$Q$7,W200&gt;='Capital Structure'!$R$7),0,-PPMT('Capital Structure'!$R$16/12,W199,'Capital Structure'!$S$7,'Capital Structure'!$R$14))</f>
        <v>0</v>
      </c>
      <c r="X214" s="465">
        <f>IF(OR(X200&lt;'Capital Structure'!$Q$7,X200&gt;='Capital Structure'!$R$7),0,-PPMT('Capital Structure'!$R$16/12,X199,'Capital Structure'!$S$7,'Capital Structure'!$R$14))</f>
        <v>0</v>
      </c>
      <c r="Y214" s="465">
        <f>IF(OR(Y200&lt;'Capital Structure'!$Q$7,Y200&gt;='Capital Structure'!$R$7),0,-PPMT('Capital Structure'!$R$16/12,Y199,'Capital Structure'!$S$7,'Capital Structure'!$R$14))</f>
        <v>0</v>
      </c>
      <c r="Z214" s="465">
        <f>IF(OR(Z200&lt;'Capital Structure'!$Q$7,Z200&gt;='Capital Structure'!$R$7),0,-PPMT('Capital Structure'!$R$16/12,Z199,'Capital Structure'!$S$7,'Capital Structure'!$R$14))</f>
        <v>0</v>
      </c>
      <c r="AA214" s="465">
        <f>IF(OR(AA200&lt;'Capital Structure'!$Q$7,AA200&gt;='Capital Structure'!$R$7),0,-PPMT('Capital Structure'!$R$16/12,AA199,'Capital Structure'!$S$7,'Capital Structure'!$R$14))</f>
        <v>0</v>
      </c>
      <c r="AB214" s="465">
        <f>IF(OR(AB200&lt;'Capital Structure'!$Q$7,AB200&gt;='Capital Structure'!$R$7),0,-PPMT('Capital Structure'!$R$16/12,AB199,'Capital Structure'!$S$7,'Capital Structure'!$R$14))</f>
        <v>0</v>
      </c>
      <c r="AC214" s="465">
        <f>IF(OR(AC200&lt;'Capital Structure'!$Q$7,AC200&gt;='Capital Structure'!$R$7),0,-PPMT('Capital Structure'!$R$16/12,AC199,'Capital Structure'!$S$7,'Capital Structure'!$R$14))</f>
        <v>0</v>
      </c>
      <c r="AD214" s="465">
        <f>IF(OR(AD200&lt;'Capital Structure'!$Q$7,AD200&gt;='Capital Structure'!$R$7),0,-PPMT('Capital Structure'!$R$16/12,AD199,'Capital Structure'!$S$7,'Capital Structure'!$R$14))</f>
        <v>0</v>
      </c>
      <c r="AE214" s="465">
        <f>IF(OR(AE200&lt;'Capital Structure'!$Q$7,AE200&gt;='Capital Structure'!$R$7),0,-PPMT('Capital Structure'!$R$16/12,AE199,'Capital Structure'!$S$7,'Capital Structure'!$R$14))</f>
        <v>0</v>
      </c>
      <c r="AF214" s="465">
        <f>IF(OR(AF200&lt;'Capital Structure'!$Q$7,AF200&gt;='Capital Structure'!$R$7),0,-PPMT('Capital Structure'!$R$16/12,AF199,'Capital Structure'!$S$7,'Capital Structure'!$R$14))</f>
        <v>0</v>
      </c>
      <c r="AG214" s="465">
        <f>IF(OR(AG200&lt;'Capital Structure'!$Q$7,AG200&gt;='Capital Structure'!$R$7),0,-PPMT('Capital Structure'!$R$16/12,AG199,'Capital Structure'!$S$7,'Capital Structure'!$R$14))</f>
        <v>0</v>
      </c>
      <c r="AH214" s="465">
        <f>IF(OR(AH200&lt;'Capital Structure'!$Q$7,AH200&gt;='Capital Structure'!$R$7),0,-PPMT('Capital Structure'!$R$16/12,AH199,'Capital Structure'!$S$7,'Capital Structure'!$R$14))</f>
        <v>0</v>
      </c>
      <c r="AI214" s="465">
        <f>IF(OR(AI200&lt;'Capital Structure'!$Q$7,AI200&gt;='Capital Structure'!$R$7),0,-PPMT('Capital Structure'!$R$16/12,AI199,'Capital Structure'!$S$7,'Capital Structure'!$R$14))</f>
        <v>0</v>
      </c>
      <c r="AJ214" s="465">
        <f>IF(OR(AJ200&lt;'Capital Structure'!$Q$7,AJ200&gt;='Capital Structure'!$R$7),0,-PPMT('Capital Structure'!$R$16/12,AJ199,'Capital Structure'!$S$7,'Capital Structure'!$R$14))</f>
        <v>0</v>
      </c>
      <c r="AK214" s="465">
        <f>IF(OR(AK200&lt;'Capital Structure'!$Q$7,AK200&gt;='Capital Structure'!$R$7),0,-PPMT('Capital Structure'!$R$16/12,AK199,'Capital Structure'!$S$7,'Capital Structure'!$R$14))</f>
        <v>0</v>
      </c>
      <c r="AL214" s="465">
        <f>IF(OR(AL200&lt;'Capital Structure'!$Q$7,AL200&gt;='Capital Structure'!$R$7),0,-PPMT('Capital Structure'!$R$16/12,AL199,'Capital Structure'!$S$7,'Capital Structure'!$R$14))</f>
        <v>0</v>
      </c>
      <c r="AM214" s="465">
        <f>IF(OR(AM200&lt;'Capital Structure'!$Q$7,AM200&gt;='Capital Structure'!$R$7),0,-PPMT('Capital Structure'!$R$16/12,AM199,'Capital Structure'!$S$7,'Capital Structure'!$R$14))</f>
        <v>0</v>
      </c>
      <c r="AN214" s="465">
        <f>IF(OR(AN200&lt;'Capital Structure'!$Q$7,AN200&gt;='Capital Structure'!$R$7),0,-PPMT('Capital Structure'!$R$16/12,AN199,'Capital Structure'!$S$7,'Capital Structure'!$R$14))</f>
        <v>0</v>
      </c>
      <c r="AO214" s="465">
        <f>IF(OR(AO200&lt;'Capital Structure'!$Q$7,AO200&gt;='Capital Structure'!$R$7),0,-PPMT('Capital Structure'!$R$16/12,AO199,'Capital Structure'!$S$7,'Capital Structure'!$R$14))</f>
        <v>0</v>
      </c>
      <c r="AP214" s="465">
        <f>IF(OR(AP200&lt;'Capital Structure'!$Q$7,AP200&gt;='Capital Structure'!$R$7),0,-PPMT('Capital Structure'!$R$16/12,AP199,'Capital Structure'!$S$7,'Capital Structure'!$R$14))</f>
        <v>0</v>
      </c>
      <c r="AQ214" s="465">
        <f>IF(OR(AQ200&lt;'Capital Structure'!$Q$7,AQ200&gt;='Capital Structure'!$R$7),0,-PPMT('Capital Structure'!$R$16/12,AQ199,'Capital Structure'!$S$7,'Capital Structure'!$R$14))</f>
        <v>0</v>
      </c>
      <c r="AR214" s="465">
        <f>IF(OR(AR200&lt;'Capital Structure'!$Q$7,AR200&gt;='Capital Structure'!$R$7),0,-PPMT('Capital Structure'!$R$16/12,AR199,'Capital Structure'!$S$7,'Capital Structure'!$R$14))</f>
        <v>0</v>
      </c>
      <c r="AS214" s="465">
        <f>IF(OR(AS200&lt;'Capital Structure'!$Q$7,AS200&gt;='Capital Structure'!$R$7),0,-PPMT('Capital Structure'!$R$16/12,AS199,'Capital Structure'!$S$7,'Capital Structure'!$R$14))</f>
        <v>0</v>
      </c>
      <c r="AT214" s="465">
        <f>IF(OR(AT200&lt;'Capital Structure'!$Q$7,AT200&gt;='Capital Structure'!$R$7),0,-PPMT('Capital Structure'!$R$16/12,AT199,'Capital Structure'!$S$7,'Capital Structure'!$R$14))</f>
        <v>0</v>
      </c>
      <c r="AU214" s="465">
        <f>IF(OR(AU200&lt;'Capital Structure'!$Q$7,AU200&gt;='Capital Structure'!$R$7),0,-PPMT('Capital Structure'!$R$16/12,AU199,'Capital Structure'!$S$7,'Capital Structure'!$R$14))</f>
        <v>0</v>
      </c>
      <c r="AV214" s="465">
        <f>IF(OR(AV200&lt;'Capital Structure'!$Q$7,AV200&gt;='Capital Structure'!$R$7),0,-PPMT('Capital Structure'!$R$16/12,AV199,'Capital Structure'!$S$7,'Capital Structure'!$R$14))</f>
        <v>0</v>
      </c>
      <c r="AW214" s="465">
        <f>IF(OR(AW200&lt;'Capital Structure'!$Q$7,AW200&gt;='Capital Structure'!$R$7),0,-PPMT('Capital Structure'!$R$16/12,AW199,'Capital Structure'!$S$7,'Capital Structure'!$R$14))</f>
        <v>0</v>
      </c>
      <c r="AX214" s="465">
        <f>IF(OR(AX200&lt;'Capital Structure'!$Q$7,AX200&gt;='Capital Structure'!$R$7),0,-PPMT('Capital Structure'!$R$16/12,AX199,'Capital Structure'!$S$7,'Capital Structure'!$R$14))</f>
        <v>0</v>
      </c>
      <c r="AY214" s="465">
        <f>IF(OR(AY200&lt;'Capital Structure'!$Q$7,AY200&gt;='Capital Structure'!$R$7),0,-PPMT('Capital Structure'!$R$16/12,AY199,'Capital Structure'!$S$7,'Capital Structure'!$R$14))</f>
        <v>0</v>
      </c>
      <c r="AZ214" s="465">
        <f>IF(OR(AZ200&lt;'Capital Structure'!$Q$7,AZ200&gt;='Capital Structure'!$R$7),0,-PPMT('Capital Structure'!$R$16/12,AZ199,'Capital Structure'!$S$7,'Capital Structure'!$R$14))</f>
        <v>0</v>
      </c>
      <c r="BA214" s="465">
        <f>IF(OR(BA200&lt;'Capital Structure'!$Q$7,BA200&gt;='Capital Structure'!$R$7),0,-PPMT('Capital Structure'!$R$16/12,BA199,'Capital Structure'!$S$7,'Capital Structure'!$R$14))</f>
        <v>0</v>
      </c>
      <c r="BB214" s="465">
        <f>IF(OR(BB200&lt;'Capital Structure'!$Q$7,BB200&gt;='Capital Structure'!$R$7),0,-PPMT('Capital Structure'!$R$16/12,BB199,'Capital Structure'!$S$7,'Capital Structure'!$R$14))</f>
        <v>0</v>
      </c>
      <c r="BC214" s="465">
        <f>IF(OR(BC200&lt;'Capital Structure'!$Q$7,BC200&gt;='Capital Structure'!$R$7),0,-PPMT('Capital Structure'!$R$16/12,BC199,'Capital Structure'!$S$7,'Capital Structure'!$R$14))</f>
        <v>0</v>
      </c>
      <c r="BD214" s="465">
        <f>IF(OR(BD200&lt;'Capital Structure'!$Q$7,BD200&gt;='Capital Structure'!$R$7),0,-PPMT('Capital Structure'!$R$16/12,BD199,'Capital Structure'!$S$7,'Capital Structure'!$R$14))</f>
        <v>0</v>
      </c>
      <c r="BE214" s="465">
        <f>IF(OR(BE200&lt;'Capital Structure'!$Q$7,BE200&gt;='Capital Structure'!$R$7),0,-PPMT('Capital Structure'!$R$16/12,BE199,'Capital Structure'!$S$7,'Capital Structure'!$R$14))</f>
        <v>0</v>
      </c>
      <c r="BF214" s="465">
        <f>IF(OR(BF200&lt;'Capital Structure'!$Q$7,BF200&gt;='Capital Structure'!$R$7),0,-PPMT('Capital Structure'!$R$16/12,BF199,'Capital Structure'!$S$7,'Capital Structure'!$R$14))</f>
        <v>0</v>
      </c>
      <c r="BG214" s="465">
        <f>IF(OR(BG200&lt;'Capital Structure'!$Q$7,BG200&gt;='Capital Structure'!$R$7),0,-PPMT('Capital Structure'!$R$16/12,BG199,'Capital Structure'!$S$7,'Capital Structure'!$R$14))</f>
        <v>0</v>
      </c>
      <c r="BH214" s="465">
        <f>IF(OR(BH200&lt;'Capital Structure'!$Q$7,BH200&gt;='Capital Structure'!$R$7),0,-PPMT('Capital Structure'!$R$16/12,BH199,'Capital Structure'!$S$7,'Capital Structure'!$R$14))</f>
        <v>0</v>
      </c>
      <c r="BI214" s="465">
        <f>IF(OR(BI200&lt;'Capital Structure'!$Q$7,BI200&gt;='Capital Structure'!$R$7),0,-PPMT('Capital Structure'!$R$16/12,BI199,'Capital Structure'!$S$7,'Capital Structure'!$R$14))</f>
        <v>0</v>
      </c>
      <c r="BJ214" s="465">
        <f>IF(OR(BJ200&lt;'Capital Structure'!$Q$7,BJ200&gt;='Capital Structure'!$R$7),0,-PPMT('Capital Structure'!$R$16/12,BJ199,'Capital Structure'!$S$7,'Capital Structure'!$R$14))</f>
        <v>0</v>
      </c>
      <c r="BK214" s="465">
        <f>IF(OR(BK200&lt;'Capital Structure'!$Q$7,BK200&gt;='Capital Structure'!$R$7),0,-PPMT('Capital Structure'!$R$16/12,BK199,'Capital Structure'!$S$7,'Capital Structure'!$R$14))</f>
        <v>0</v>
      </c>
      <c r="BL214" s="465">
        <f>IF(OR(BL200&lt;'Capital Structure'!$Q$7,BL200&gt;='Capital Structure'!$R$7),0,-PPMT('Capital Structure'!$R$16/12,BL199,'Capital Structure'!$S$7,'Capital Structure'!$R$14))</f>
        <v>0</v>
      </c>
      <c r="BM214" s="465">
        <f>IF(OR(BM200&lt;'Capital Structure'!$Q$7,BM200&gt;='Capital Structure'!$R$7),0,-PPMT('Capital Structure'!$R$16/12,BM199,'Capital Structure'!$S$7,'Capital Structure'!$R$14))</f>
        <v>0</v>
      </c>
      <c r="BN214" s="465">
        <f>IF(OR(BN200&lt;'Capital Structure'!$Q$7,BN200&gt;='Capital Structure'!$R$7),0,-PPMT('Capital Structure'!$R$16/12,BN199,'Capital Structure'!$S$7,'Capital Structure'!$R$14))</f>
        <v>0</v>
      </c>
      <c r="BO214" s="465">
        <f>IF(OR(BO200&lt;'Capital Structure'!$Q$7,BO200&gt;='Capital Structure'!$R$7),0,-PPMT('Capital Structure'!$R$16/12,BO199,'Capital Structure'!$S$7,'Capital Structure'!$R$14))</f>
        <v>0</v>
      </c>
      <c r="BP214" s="465">
        <f>IF(OR(BP200&lt;'Capital Structure'!$Q$7,BP200&gt;='Capital Structure'!$R$7),0,-PPMT('Capital Structure'!$R$16/12,BP199,'Capital Structure'!$S$7,'Capital Structure'!$R$14))</f>
        <v>0</v>
      </c>
      <c r="BQ214" s="465">
        <f>IF(OR(BQ200&lt;'Capital Structure'!$Q$7,BQ200&gt;='Capital Structure'!$R$7),0,-PPMT('Capital Structure'!$R$16/12,BQ199,'Capital Structure'!$S$7,'Capital Structure'!$R$14))</f>
        <v>0</v>
      </c>
      <c r="BR214" s="465">
        <f>IF(OR(BR200&lt;'Capital Structure'!$Q$7,BR200&gt;='Capital Structure'!$R$7),0,-PPMT('Capital Structure'!$R$16/12,BR199,'Capital Structure'!$S$7,'Capital Structure'!$R$14))</f>
        <v>5052090.7956930604</v>
      </c>
      <c r="BS214" s="465">
        <f>IF(OR(BS200&lt;'Capital Structure'!$Q$7,BS200&gt;='Capital Structure'!$R$7),0,-PPMT('Capital Structure'!$R$16/12,BS199,'Capital Structure'!$S$7,'Capital Structure'!$R$14))</f>
        <v>5073141.1740084477</v>
      </c>
      <c r="BT214" s="465">
        <f>IF(OR(BT200&lt;'Capital Structure'!$Q$7,BT200&gt;='Capital Structure'!$R$7),0,-PPMT('Capital Structure'!$R$16/12,BT199,'Capital Structure'!$S$7,'Capital Structure'!$R$14))</f>
        <v>5094279.2622334827</v>
      </c>
      <c r="BU214" s="465">
        <f>IF(OR(BU200&lt;'Capital Structure'!$Q$7,BU200&gt;='Capital Structure'!$R$7),0,-PPMT('Capital Structure'!$R$16/12,BU199,'Capital Structure'!$S$7,'Capital Structure'!$R$14))</f>
        <v>5115505.4258261221</v>
      </c>
      <c r="BV214" s="465">
        <f>IF(OR(BV200&lt;'Capital Structure'!$Q$7,BV200&gt;='Capital Structure'!$R$7),0,-PPMT('Capital Structure'!$R$16/12,BV199,'Capital Structure'!$S$7,'Capital Structure'!$R$14))</f>
        <v>5136820.0317670647</v>
      </c>
      <c r="BW214" s="465">
        <f>IF(OR(BW200&lt;'Capital Structure'!$Q$7,BW200&gt;='Capital Structure'!$R$7),0,-PPMT('Capital Structure'!$R$16/12,BW199,'Capital Structure'!$S$7,'Capital Structure'!$R$14))</f>
        <v>5158223.448566094</v>
      </c>
      <c r="BX214" s="465">
        <f>IF(OR(BX200&lt;'Capital Structure'!$Q$7,BX200&gt;='Capital Structure'!$R$7),0,-PPMT('Capital Structure'!$R$16/12,BX199,'Capital Structure'!$S$7,'Capital Structure'!$R$14))</f>
        <v>5179716.0462684529</v>
      </c>
      <c r="BY214" s="465">
        <f>IF(OR(BY200&lt;'Capital Structure'!$Q$7,BY200&gt;='Capital Structure'!$R$7),0,-PPMT('Capital Structure'!$R$16/12,BY199,'Capital Structure'!$S$7,'Capital Structure'!$R$14))</f>
        <v>5201298.196461238</v>
      </c>
      <c r="BZ214" s="465">
        <f>IF(OR(BZ200&lt;'Capital Structure'!$Q$7,BZ200&gt;='Capital Structure'!$R$7),0,-PPMT('Capital Structure'!$R$16/12,BZ199,'Capital Structure'!$S$7,'Capital Structure'!$R$14))</f>
        <v>5222970.2722798269</v>
      </c>
      <c r="CA214" s="465">
        <f>IF(OR(CA200&lt;'Capital Structure'!$Q$7,CA200&gt;='Capital Structure'!$R$7),0,-PPMT('Capital Structure'!$R$16/12,CA199,'Capital Structure'!$S$7,'Capital Structure'!$R$14))</f>
        <v>5244732.6484143259</v>
      </c>
      <c r="CB214" s="465">
        <f>IF(OR(CB200&lt;'Capital Structure'!$Q$7,CB200&gt;='Capital Structure'!$R$7),0,-PPMT('Capital Structure'!$R$16/12,CB199,'Capital Structure'!$S$7,'Capital Structure'!$R$14))</f>
        <v>5266585.7011160525</v>
      </c>
      <c r="CC214" s="465">
        <f>IF(OR(CC200&lt;'Capital Structure'!$Q$7,CC200&gt;='Capital Structure'!$R$7),0,-PPMT('Capital Structure'!$R$16/12,CC199,'Capital Structure'!$S$7,'Capital Structure'!$R$14))</f>
        <v>5288529.8082040353</v>
      </c>
      <c r="CD214" s="465">
        <f>IF(OR(CD200&lt;'Capital Structure'!$Q$7,CD200&gt;='Capital Structure'!$R$7),0,-PPMT('Capital Structure'!$R$16/12,CD199,'Capital Structure'!$S$7,'Capital Structure'!$R$14))</f>
        <v>5310565.349071552</v>
      </c>
      <c r="CE214" s="465">
        <f>IF(OR(CE200&lt;'Capital Structure'!$Q$7,CE200&gt;='Capital Structure'!$R$7),0,-PPMT('Capital Structure'!$R$16/12,CE199,'Capital Structure'!$S$7,'Capital Structure'!$R$14))</f>
        <v>5332692.7046926832</v>
      </c>
      <c r="CF214" s="465">
        <f>IF(OR(CF200&lt;'Capital Structure'!$Q$7,CF200&gt;='Capital Structure'!$R$7),0,-PPMT('Capital Structure'!$R$16/12,CF199,'Capital Structure'!$S$7,'Capital Structure'!$R$14))</f>
        <v>5354912.2576289037</v>
      </c>
      <c r="CG214" s="465">
        <f>IF(OR(CG200&lt;'Capital Structure'!$Q$7,CG200&gt;='Capital Structure'!$R$7),0,-PPMT('Capital Structure'!$R$16/12,CG199,'Capital Structure'!$S$7,'Capital Structure'!$R$14))</f>
        <v>5377224.3920356901</v>
      </c>
      <c r="CH214" s="465">
        <f>IF(OR(CH200&lt;'Capital Structure'!$Q$7,CH200&gt;='Capital Structure'!$R$7),0,-PPMT('Capital Structure'!$R$16/12,CH199,'Capital Structure'!$S$7,'Capital Structure'!$R$14))</f>
        <v>5399629.4936691718</v>
      </c>
      <c r="CI214" s="465">
        <f>IF(OR(CI200&lt;'Capital Structure'!$Q$7,CI200&gt;='Capital Structure'!$R$7),0,-PPMT('Capital Structure'!$R$16/12,CI199,'Capital Structure'!$S$7,'Capital Structure'!$R$14))</f>
        <v>5422127.9498927938</v>
      </c>
      <c r="CJ214" s="465">
        <f>IF(OR(CJ200&lt;'Capital Structure'!$Q$7,CJ200&gt;='Capital Structure'!$R$7),0,-PPMT('Capital Structure'!$R$16/12,CJ199,'Capital Structure'!$S$7,'Capital Structure'!$R$14))</f>
        <v>5444720.1496840138</v>
      </c>
      <c r="CK214" s="465">
        <f>IF(OR(CK200&lt;'Capital Structure'!$Q$7,CK200&gt;='Capital Structure'!$R$7),0,-PPMT('Capital Structure'!$R$16/12,CK199,'Capital Structure'!$S$7,'Capital Structure'!$R$14))</f>
        <v>5467406.4836410303</v>
      </c>
      <c r="CL214" s="465">
        <f>IF(OR(CL200&lt;'Capital Structure'!$Q$7,CL200&gt;='Capital Structure'!$R$7),0,-PPMT('Capital Structure'!$R$16/12,CL199,'Capital Structure'!$S$7,'Capital Structure'!$R$14))</f>
        <v>5490187.3439895343</v>
      </c>
      <c r="CM214" s="465">
        <f>IF(OR(CM200&lt;'Capital Structure'!$Q$7,CM200&gt;='Capital Structure'!$R$7),0,-PPMT('Capital Structure'!$R$16/12,CM199,'Capital Structure'!$S$7,'Capital Structure'!$R$14))</f>
        <v>5513063.1245894916</v>
      </c>
      <c r="CN214" s="465">
        <f>IF(OR(CN200&lt;'Capital Structure'!$Q$7,CN200&gt;='Capital Structure'!$R$7),0,-PPMT('Capital Structure'!$R$16/12,CN199,'Capital Structure'!$S$7,'Capital Structure'!$R$14))</f>
        <v>5536034.2209419478</v>
      </c>
      <c r="CO214" s="465">
        <f>IF(OR(CO200&lt;'Capital Structure'!$Q$7,CO200&gt;='Capital Structure'!$R$7),0,-PPMT('Capital Structure'!$R$16/12,CO199,'Capital Structure'!$S$7,'Capital Structure'!$R$14))</f>
        <v>5559101.0301958732</v>
      </c>
      <c r="CP214" s="465">
        <f>IF(OR(CP200&lt;'Capital Structure'!$Q$7,CP200&gt;='Capital Structure'!$R$7),0,-PPMT('Capital Structure'!$R$16/12,CP199,'Capital Structure'!$S$7,'Capital Structure'!$R$14))</f>
        <v>5582263.9511550218</v>
      </c>
      <c r="CQ214" s="465">
        <f>IF(OR(CQ200&lt;'Capital Structure'!$Q$7,CQ200&gt;='Capital Structure'!$R$7),0,-PPMT('Capital Structure'!$R$16/12,CQ199,'Capital Structure'!$S$7,'Capital Structure'!$R$14))</f>
        <v>5605523.3842848344</v>
      </c>
      <c r="CR214" s="465">
        <f>IF(OR(CR200&lt;'Capital Structure'!$Q$7,CR200&gt;='Capital Structure'!$R$7),0,-PPMT('Capital Structure'!$R$16/12,CR199,'Capital Structure'!$S$7,'Capital Structure'!$R$14))</f>
        <v>5628879.7317193551</v>
      </c>
      <c r="CS214" s="465">
        <f>IF(OR(CS200&lt;'Capital Structure'!$Q$7,CS200&gt;='Capital Structure'!$R$7),0,-PPMT('Capital Structure'!$R$16/12,CS199,'Capital Structure'!$S$7,'Capital Structure'!$R$14))</f>
        <v>5652333.3972681863</v>
      </c>
      <c r="CT214" s="465">
        <f>IF(OR(CT200&lt;'Capital Structure'!$Q$7,CT200&gt;='Capital Structure'!$R$7),0,-PPMT('Capital Structure'!$R$16/12,CT199,'Capital Structure'!$S$7,'Capital Structure'!$R$14))</f>
        <v>5675884.786423469</v>
      </c>
      <c r="CU214" s="465">
        <f>IF(OR(CU200&lt;'Capital Structure'!$Q$7,CU200&gt;='Capital Structure'!$R$7),0,-PPMT('Capital Structure'!$R$16/12,CU199,'Capital Structure'!$S$7,'Capital Structure'!$R$14))</f>
        <v>5699534.3063669</v>
      </c>
      <c r="CV214" s="465">
        <f>IF(OR(CV200&lt;'Capital Structure'!$Q$7,CV200&gt;='Capital Structure'!$R$7),0,-PPMT('Capital Structure'!$R$16/12,CV199,'Capital Structure'!$S$7,'Capital Structure'!$R$14))</f>
        <v>5723282.365976763</v>
      </c>
      <c r="CW214" s="465">
        <f>IF(OR(CW200&lt;'Capital Structure'!$Q$7,CW200&gt;='Capital Structure'!$R$7),0,-PPMT('Capital Structure'!$R$16/12,CW199,'Capital Structure'!$S$7,'Capital Structure'!$R$14))</f>
        <v>5747129.3758349996</v>
      </c>
      <c r="CX214" s="465">
        <f>IF(OR(CX200&lt;'Capital Structure'!$Q$7,CX200&gt;='Capital Structure'!$R$7),0,-PPMT('Capital Structure'!$R$16/12,CX199,'Capital Structure'!$S$7,'Capital Structure'!$R$14))</f>
        <v>5771075.7482343121</v>
      </c>
      <c r="CY214" s="465">
        <f>IF(OR(CY200&lt;'Capital Structure'!$Q$7,CY200&gt;='Capital Structure'!$R$7),0,-PPMT('Capital Structure'!$R$16/12,CY199,'Capital Structure'!$S$7,'Capital Structure'!$R$14))</f>
        <v>5795121.8971852874</v>
      </c>
      <c r="CZ214" s="465">
        <f>IF(OR(CZ200&lt;'Capital Structure'!$Q$7,CZ200&gt;='Capital Structure'!$R$7),0,-PPMT('Capital Structure'!$R$16/12,CZ199,'Capital Structure'!$S$7,'Capital Structure'!$R$14))</f>
        <v>5819268.2384235598</v>
      </c>
      <c r="DA214" s="465">
        <f>IF(OR(DA200&lt;'Capital Structure'!$Q$7,DA200&gt;='Capital Structure'!$R$7),0,-PPMT('Capital Structure'!$R$16/12,DA199,'Capital Structure'!$S$7,'Capital Structure'!$R$14))</f>
        <v>5843515.1894169915</v>
      </c>
      <c r="DB214" s="465">
        <f>IF(OR(DB200&lt;'Capital Structure'!$Q$7,DB200&gt;='Capital Structure'!$R$7),0,-PPMT('Capital Structure'!$R$16/12,DB199,'Capital Structure'!$S$7,'Capital Structure'!$R$14))</f>
        <v>5867863.1693728957</v>
      </c>
      <c r="DC214" s="465">
        <f>IF(OR(DC200&lt;'Capital Structure'!$Q$7,DC200&gt;='Capital Structure'!$R$7),0,-PPMT('Capital Structure'!$R$16/12,DC199,'Capital Structure'!$S$7,'Capital Structure'!$R$14))</f>
        <v>5892312.5992452819</v>
      </c>
      <c r="DD214" s="465">
        <f>IF(OR(DD200&lt;'Capital Structure'!$Q$7,DD200&gt;='Capital Structure'!$R$7),0,-PPMT('Capital Structure'!$R$16/12,DD199,'Capital Structure'!$S$7,'Capital Structure'!$R$14))</f>
        <v>5916863.901742137</v>
      </c>
      <c r="DE214" s="465">
        <f>IF(OR(DE200&lt;'Capital Structure'!$Q$7,DE200&gt;='Capital Structure'!$R$7),0,-PPMT('Capital Structure'!$R$16/12,DE199,'Capital Structure'!$S$7,'Capital Structure'!$R$14))</f>
        <v>5941517.5013327301</v>
      </c>
      <c r="DF214" s="465">
        <f>IF(OR(DF200&lt;'Capital Structure'!$Q$7,DF200&gt;='Capital Structure'!$R$7),0,-PPMT('Capital Structure'!$R$16/12,DF199,'Capital Structure'!$S$7,'Capital Structure'!$R$14))</f>
        <v>5966273.8242549496</v>
      </c>
      <c r="DG214" s="465">
        <f>IF(OR(DG200&lt;'Capital Structure'!$Q$7,DG200&gt;='Capital Structure'!$R$7),0,-PPMT('Capital Structure'!$R$16/12,DG199,'Capital Structure'!$S$7,'Capital Structure'!$R$14))</f>
        <v>5991133.2985226791</v>
      </c>
      <c r="DH214" s="465">
        <f>IF(OR(DH200&lt;'Capital Structure'!$Q$7,DH200&gt;='Capital Structure'!$R$7),0,-PPMT('Capital Structure'!$R$16/12,DH199,'Capital Structure'!$S$7,'Capital Structure'!$R$14))</f>
        <v>6016096.3539331891</v>
      </c>
      <c r="DI214" s="465">
        <f>IF(OR(DI200&lt;'Capital Structure'!$Q$7,DI200&gt;='Capital Structure'!$R$7),0,-PPMT('Capital Structure'!$R$16/12,DI199,'Capital Structure'!$S$7,'Capital Structure'!$R$14))</f>
        <v>6041163.4220745778</v>
      </c>
      <c r="DJ214" s="465">
        <f>IF(OR(DJ200&lt;'Capital Structure'!$Q$7,DJ200&gt;='Capital Structure'!$R$7),0,-PPMT('Capital Structure'!$R$16/12,DJ199,'Capital Structure'!$S$7,'Capital Structure'!$R$14))</f>
        <v>6066334.9363332223</v>
      </c>
      <c r="DK214" s="465">
        <f>IF(OR(DK200&lt;'Capital Structure'!$Q$7,DK200&gt;='Capital Structure'!$R$7),0,-PPMT('Capital Structure'!$R$16/12,DK199,'Capital Structure'!$S$7,'Capital Structure'!$R$14))</f>
        <v>6091611.3319012774</v>
      </c>
      <c r="DL214" s="465">
        <f>IF(OR(DL200&lt;'Capital Structure'!$Q$7,DL200&gt;='Capital Structure'!$R$7),0,-PPMT('Capital Structure'!$R$16/12,DL199,'Capital Structure'!$S$7,'Capital Structure'!$R$14))</f>
        <v>6116993.0457841996</v>
      </c>
      <c r="DM214" s="465">
        <f>IF(OR(DM200&lt;'Capital Structure'!$Q$7,DM200&gt;='Capital Structure'!$R$7),0,-PPMT('Capital Structure'!$R$16/12,DM199,'Capital Structure'!$S$7,'Capital Structure'!$R$14))</f>
        <v>6142480.5168083003</v>
      </c>
      <c r="DN214" s="465">
        <f>IF(OR(DN200&lt;'Capital Structure'!$Q$7,DN200&gt;='Capital Structure'!$R$7),0,-PPMT('Capital Structure'!$R$16/12,DN199,'Capital Structure'!$S$7,'Capital Structure'!$R$14))</f>
        <v>6168074.185628335</v>
      </c>
      <c r="DO214" s="465">
        <f>IF(OR(DO200&lt;'Capital Structure'!$Q$7,DO200&gt;='Capital Structure'!$R$7),0,-PPMT('Capital Structure'!$R$16/12,DO199,'Capital Structure'!$S$7,'Capital Structure'!$R$14))</f>
        <v>6193774.4947351199</v>
      </c>
      <c r="DP214" s="465">
        <f>IF(OR(DP200&lt;'Capital Structure'!$Q$7,DP200&gt;='Capital Structure'!$R$7),0,-PPMT('Capital Structure'!$R$16/12,DP199,'Capital Structure'!$S$7,'Capital Structure'!$R$14))</f>
        <v>6219581.8884631824</v>
      </c>
      <c r="DQ214" s="465">
        <f>IF(OR(DQ200&lt;'Capital Structure'!$Q$7,DQ200&gt;='Capital Structure'!$R$7),0,-PPMT('Capital Structure'!$R$16/12,DQ199,'Capital Structure'!$S$7,'Capital Structure'!$R$14))</f>
        <v>6245496.8129984457</v>
      </c>
      <c r="DR214" s="465">
        <f>IF(OR(DR200&lt;'Capital Structure'!$Q$7,DR200&gt;='Capital Structure'!$R$7),0,-PPMT('Capital Structure'!$R$16/12,DR199,'Capital Structure'!$S$7,'Capital Structure'!$R$14))</f>
        <v>6271519.7163859382</v>
      </c>
      <c r="DS214" s="465">
        <f>IF(OR(DS200&lt;'Capital Structure'!$Q$7,DS200&gt;='Capital Structure'!$R$7),0,-PPMT('Capital Structure'!$R$16/12,DS199,'Capital Structure'!$S$7,'Capital Structure'!$R$14))</f>
        <v>6297651.0485375477</v>
      </c>
      <c r="DT214" s="465">
        <f>IF(OR(DT200&lt;'Capital Structure'!$Q$7,DT200&gt;='Capital Structure'!$R$7),0,-PPMT('Capital Structure'!$R$16/12,DT199,'Capital Structure'!$S$7,'Capital Structure'!$R$14))</f>
        <v>6323891.2612397866</v>
      </c>
      <c r="DU214" s="465">
        <f>IF(OR(DU200&lt;'Capital Structure'!$Q$7,DU200&gt;='Capital Structure'!$R$7),0,-PPMT('Capital Structure'!$R$16/12,DU199,'Capital Structure'!$S$7,'Capital Structure'!$R$14))</f>
        <v>6350240.8081616191</v>
      </c>
      <c r="DV214" s="465">
        <f>IF(OR(DV200&lt;'Capital Structure'!$Q$7,DV200&gt;='Capital Structure'!$R$7),0,-PPMT('Capital Structure'!$R$16/12,DV199,'Capital Structure'!$S$7,'Capital Structure'!$R$14))</f>
        <v>6376700.1448622933</v>
      </c>
      <c r="DW214" s="465">
        <f>IF(OR(DW200&lt;'Capital Structure'!$Q$7,DW200&gt;='Capital Structure'!$R$7),0,-PPMT('Capital Structure'!$R$16/12,DW199,'Capital Structure'!$S$7,'Capital Structure'!$R$14))</f>
        <v>6403269.7287992192</v>
      </c>
      <c r="DX214" s="465">
        <f>IF(OR(DX200&lt;'Capital Structure'!$Q$7,DX200&gt;='Capital Structure'!$R$7),0,-PPMT('Capital Structure'!$R$16/12,DX199,'Capital Structure'!$S$7,'Capital Structure'!$R$14))</f>
        <v>6429950.0193358827</v>
      </c>
      <c r="DY214" s="465">
        <f>IF(OR(DY200&lt;'Capital Structure'!$Q$7,DY200&gt;='Capital Structure'!$R$7),0,-PPMT('Capital Structure'!$R$16/12,DY199,'Capital Structure'!$S$7,'Capital Structure'!$R$14))</f>
        <v>6456741.4777497817</v>
      </c>
      <c r="DZ214" s="465">
        <f>IF(OR(DZ200&lt;'Capital Structure'!$Q$7,DZ200&gt;='Capital Structure'!$R$7),0,-PPMT('Capital Structure'!$R$16/12,DZ199,'Capital Structure'!$S$7,'Capital Structure'!$R$14))</f>
        <v>6483644.5672404058</v>
      </c>
      <c r="EA214" s="465">
        <f>IF(OR(EA200&lt;'Capital Structure'!$Q$7,EA200&gt;='Capital Structure'!$R$7),0,-PPMT('Capital Structure'!$R$16/12,EA199,'Capital Structure'!$S$7,'Capital Structure'!$R$14))</f>
        <v>6510659.7529372415</v>
      </c>
      <c r="EB214" s="465">
        <f>IF(OR(EB200&lt;'Capital Structure'!$Q$7,EB200&gt;='Capital Structure'!$R$7),0,-PPMT('Capital Structure'!$R$16/12,EB199,'Capital Structure'!$S$7,'Capital Structure'!$R$14))</f>
        <v>6537787.5019078134</v>
      </c>
      <c r="EC214" s="465">
        <f>IF(OR(EC200&lt;'Capital Structure'!$Q$7,EC200&gt;='Capital Structure'!$R$7),0,-PPMT('Capital Structure'!$R$16/12,EC199,'Capital Structure'!$S$7,'Capital Structure'!$R$14))</f>
        <v>6565028.2831657622</v>
      </c>
      <c r="ED214" s="465">
        <f>IF(OR(ED200&lt;'Capital Structure'!$Q$7,ED200&gt;='Capital Structure'!$R$7),0,-PPMT('Capital Structure'!$R$16/12,ED199,'Capital Structure'!$S$7,'Capital Structure'!$R$14))</f>
        <v>6592382.5676789526</v>
      </c>
      <c r="EE214" s="465">
        <f>IF(OR(EE200&lt;'Capital Structure'!$Q$7,EE200&gt;='Capital Structure'!$R$7),0,-PPMT('Capital Structure'!$R$16/12,EE199,'Capital Structure'!$S$7,'Capital Structure'!$R$14))</f>
        <v>6619850.8283776157</v>
      </c>
      <c r="EF214" s="465">
        <f>IF(OR(EF200&lt;'Capital Structure'!$Q$7,EF200&gt;='Capital Structure'!$R$7),0,-PPMT('Capital Structure'!$R$16/12,EF199,'Capital Structure'!$S$7,'Capital Structure'!$R$14))</f>
        <v>6647433.5401625223</v>
      </c>
      <c r="EG214" s="465">
        <f>IF(OR(EG200&lt;'Capital Structure'!$Q$7,EG200&gt;='Capital Structure'!$R$7),0,-PPMT('Capital Structure'!$R$16/12,EG199,'Capital Structure'!$S$7,'Capital Structure'!$R$14))</f>
        <v>6675131.1799131986</v>
      </c>
      <c r="EH214" s="465">
        <f>IF(OR(EH200&lt;'Capital Structure'!$Q$7,EH200&gt;='Capital Structure'!$R$7),0,-PPMT('Capital Structure'!$R$16/12,EH199,'Capital Structure'!$S$7,'Capital Structure'!$R$14))</f>
        <v>6702944.2264961712</v>
      </c>
      <c r="EI214" s="465">
        <f>IF(OR(EI200&lt;'Capital Structure'!$Q$7,EI200&gt;='Capital Structure'!$R$7),0,-PPMT('Capital Structure'!$R$16/12,EI199,'Capital Structure'!$S$7,'Capital Structure'!$R$14))</f>
        <v>6730873.1607732372</v>
      </c>
      <c r="EJ214" s="465">
        <f>IF(OR(EJ200&lt;'Capital Structure'!$Q$7,EJ200&gt;='Capital Structure'!$R$7),0,-PPMT('Capital Structure'!$R$16/12,EJ199,'Capital Structure'!$S$7,'Capital Structure'!$R$14))</f>
        <v>6758918.4656097926</v>
      </c>
      <c r="EK214" s="465">
        <f>IF(OR(EK200&lt;'Capital Structure'!$Q$7,EK200&gt;='Capital Structure'!$R$7),0,-PPMT('Capital Structure'!$R$16/12,EK199,'Capital Structure'!$S$7,'Capital Structure'!$R$14))</f>
        <v>6787080.6258831676</v>
      </c>
      <c r="EL214" s="465">
        <f>IF(OR(EL200&lt;'Capital Structure'!$Q$7,EL200&gt;='Capital Structure'!$R$7),0,-PPMT('Capital Structure'!$R$16/12,EL199,'Capital Structure'!$S$7,'Capital Structure'!$R$14))</f>
        <v>0</v>
      </c>
      <c r="EM214" s="465">
        <f>IF(OR(EM200&lt;'Capital Structure'!$Q$7,EM200&gt;='Capital Structure'!$R$7),0,-PPMT('Capital Structure'!$R$16/12,EM199,'Capital Structure'!$S$7,'Capital Structure'!$R$14))</f>
        <v>0</v>
      </c>
      <c r="EN214" s="465">
        <f>IF(OR(EN200&lt;'Capital Structure'!$Q$7,EN200&gt;='Capital Structure'!$R$7),0,-PPMT('Capital Structure'!$R$16/12,EN199,'Capital Structure'!$S$7,'Capital Structure'!$R$14))</f>
        <v>0</v>
      </c>
      <c r="EO214" s="465">
        <f>IF(OR(EO200&lt;'Capital Structure'!$Q$7,EO200&gt;='Capital Structure'!$R$7),0,-PPMT('Capital Structure'!$R$16/12,EO199,'Capital Structure'!$S$7,'Capital Structure'!$R$14))</f>
        <v>0</v>
      </c>
      <c r="EP214" s="465">
        <f>IF(OR(EP200&lt;'Capital Structure'!$Q$7,EP200&gt;='Capital Structure'!$R$7),0,-PPMT('Capital Structure'!$R$16/12,EP199,'Capital Structure'!$S$7,'Capital Structure'!$R$14))</f>
        <v>0</v>
      </c>
      <c r="EQ214" s="465">
        <f>IF(OR(EQ200&lt;'Capital Structure'!$Q$7,EQ200&gt;='Capital Structure'!$R$7),0,-PPMT('Capital Structure'!$R$16/12,EQ199,'Capital Structure'!$S$7,'Capital Structure'!$R$14))</f>
        <v>0</v>
      </c>
      <c r="ER214" s="465">
        <f>IF(OR(ER200&lt;'Capital Structure'!$Q$7,ER200&gt;='Capital Structure'!$R$7),0,-PPMT('Capital Structure'!$R$16/12,ER199,'Capital Structure'!$S$7,'Capital Structure'!$R$14))</f>
        <v>0</v>
      </c>
      <c r="ES214" s="465">
        <f>IF(OR(ES200&lt;'Capital Structure'!$Q$7,ES200&gt;='Capital Structure'!$R$7),0,-PPMT('Capital Structure'!$R$16/12,ES199,'Capital Structure'!$S$7,'Capital Structure'!$R$14))</f>
        <v>0</v>
      </c>
      <c r="ET214" s="465">
        <f>IF(OR(ET200&lt;'Capital Structure'!$Q$7,ET200&gt;='Capital Structure'!$R$7),0,-PPMT('Capital Structure'!$R$16/12,ET199,'Capital Structure'!$S$7,'Capital Structure'!$R$14))</f>
        <v>0</v>
      </c>
      <c r="EU214" s="465">
        <f>IF(OR(EU200&lt;'Capital Structure'!$Q$7,EU200&gt;='Capital Structure'!$R$7),0,-PPMT('Capital Structure'!$R$16/12,EU199,'Capital Structure'!$S$7,'Capital Structure'!$R$14))</f>
        <v>0</v>
      </c>
      <c r="EV214" s="465">
        <f>IF(OR(EV200&lt;'Capital Structure'!$Q$7,EV200&gt;='Capital Structure'!$R$7),0,-PPMT('Capital Structure'!$R$16/12,EV199,'Capital Structure'!$S$7,'Capital Structure'!$R$14))</f>
        <v>0</v>
      </c>
      <c r="EW214" s="465">
        <f>IF(OR(EW200&lt;'Capital Structure'!$Q$7,EW200&gt;='Capital Structure'!$R$7),0,-PPMT('Capital Structure'!$R$16/12,EW199,'Capital Structure'!$S$7,'Capital Structure'!$R$14))</f>
        <v>0</v>
      </c>
      <c r="EX214" s="465">
        <f>IF(OR(EX200&lt;'Capital Structure'!$Q$7,EX200&gt;='Capital Structure'!$R$7),0,-PPMT('Capital Structure'!$R$16/12,EX199,'Capital Structure'!$S$7,'Capital Structure'!$R$14))</f>
        <v>0</v>
      </c>
      <c r="EY214" s="465">
        <f>IF(OR(EY200&lt;'Capital Structure'!$Q$7,EY200&gt;='Capital Structure'!$R$7),0,-PPMT('Capital Structure'!$R$16/12,EY199,'Capital Structure'!$S$7,'Capital Structure'!$R$14))</f>
        <v>0</v>
      </c>
      <c r="EZ214" s="465">
        <f>IF(OR(EZ200&lt;'Capital Structure'!$Q$7,EZ200&gt;='Capital Structure'!$R$7),0,-PPMT('Capital Structure'!$R$16/12,EZ199,'Capital Structure'!$S$7,'Capital Structure'!$R$14))</f>
        <v>0</v>
      </c>
      <c r="FA214" s="465">
        <f>IF(OR(FA200&lt;'Capital Structure'!$Q$7,FA200&gt;='Capital Structure'!$R$7),0,-PPMT('Capital Structure'!$R$16/12,FA199,'Capital Structure'!$S$7,'Capital Structure'!$R$14))</f>
        <v>0</v>
      </c>
      <c r="FB214" s="465">
        <f>IF(OR(FB200&lt;'Capital Structure'!$Q$7,FB200&gt;='Capital Structure'!$R$7),0,-PPMT('Capital Structure'!$R$16/12,FB199,'Capital Structure'!$S$7,'Capital Structure'!$R$14))</f>
        <v>0</v>
      </c>
      <c r="FC214" s="465">
        <f>IF(OR(FC200&lt;'Capital Structure'!$Q$7,FC200&gt;='Capital Structure'!$R$7),0,-PPMT('Capital Structure'!$R$16/12,FC199,'Capital Structure'!$S$7,'Capital Structure'!$R$14))</f>
        <v>0</v>
      </c>
      <c r="FD214" s="465">
        <f>IF(OR(FD200&lt;'Capital Structure'!$Q$7,FD200&gt;='Capital Structure'!$R$7),0,-PPMT('Capital Structure'!$R$16/12,FD199,'Capital Structure'!$S$7,'Capital Structure'!$R$14))</f>
        <v>0</v>
      </c>
      <c r="FE214" s="465">
        <f>IF(OR(FE200&lt;'Capital Structure'!$Q$7,FE200&gt;='Capital Structure'!$R$7),0,-PPMT('Capital Structure'!$R$16/12,FE199,'Capital Structure'!$S$7,'Capital Structure'!$R$14))</f>
        <v>0</v>
      </c>
      <c r="FF214" s="465">
        <f>IF(OR(FF200&lt;'Capital Structure'!$Q$7,FF200&gt;='Capital Structure'!$R$7),0,-PPMT('Capital Structure'!$R$16/12,FF199,'Capital Structure'!$S$7,'Capital Structure'!$R$14))</f>
        <v>0</v>
      </c>
      <c r="FG214" s="465">
        <f>IF(OR(FG200&lt;'Capital Structure'!$Q$7,FG200&gt;='Capital Structure'!$R$7),0,-PPMT('Capital Structure'!$R$16/12,FG199,'Capital Structure'!$S$7,'Capital Structure'!$R$14))</f>
        <v>0</v>
      </c>
      <c r="FH214" s="465">
        <f>IF(OR(FH200&lt;'Capital Structure'!$Q$7,FH200&gt;='Capital Structure'!$R$7),0,-PPMT('Capital Structure'!$R$16/12,FH199,'Capital Structure'!$S$7,'Capital Structure'!$R$14))</f>
        <v>0</v>
      </c>
      <c r="FI214" s="465">
        <f>IF(OR(FI200&lt;'Capital Structure'!$Q$7,FI200&gt;='Capital Structure'!$R$7),0,-PPMT('Capital Structure'!$R$16/12,FI199,'Capital Structure'!$S$7,'Capital Structure'!$R$14))</f>
        <v>0</v>
      </c>
      <c r="FJ214" s="465">
        <f>IF(OR(FJ200&lt;'Capital Structure'!$Q$7,FJ200&gt;='Capital Structure'!$R$7),0,-PPMT('Capital Structure'!$R$16/12,FJ199,'Capital Structure'!$S$7,'Capital Structure'!$R$14))</f>
        <v>0</v>
      </c>
      <c r="FK214" s="465">
        <f>IF(OR(FK200&lt;'Capital Structure'!$Q$7,FK200&gt;='Capital Structure'!$R$7),0,-PPMT('Capital Structure'!$R$16/12,FK199,'Capital Structure'!$S$7,'Capital Structure'!$R$14))</f>
        <v>0</v>
      </c>
      <c r="FL214" s="465">
        <f>IF(OR(FL200&lt;'Capital Structure'!$Q$7,FL200&gt;='Capital Structure'!$R$7),0,-PPMT('Capital Structure'!$R$16/12,FL199,'Capital Structure'!$S$7,'Capital Structure'!$R$14))</f>
        <v>0</v>
      </c>
      <c r="FM214" s="465">
        <f>IF(OR(FM200&lt;'Capital Structure'!$Q$7,FM200&gt;='Capital Structure'!$R$7),0,-PPMT('Capital Structure'!$R$16/12,FM199,'Capital Structure'!$S$7,'Capital Structure'!$R$14))</f>
        <v>0</v>
      </c>
      <c r="FN214" s="465">
        <f>IF(OR(FN200&lt;'Capital Structure'!$Q$7,FN200&gt;='Capital Structure'!$R$7),0,-PPMT('Capital Structure'!$R$16/12,FN199,'Capital Structure'!$S$7,'Capital Structure'!$R$14))</f>
        <v>0</v>
      </c>
    </row>
    <row r="215" spans="1:170">
      <c r="B215" s="465" t="s">
        <v>207</v>
      </c>
      <c r="E215" s="465">
        <f>IF(OR(E200&lt;'Capital Structure'!$Q$7,E200&gt;='Capital Structure'!$R$7),0,-IPMT('Capital Structure'!$R$16/12,E199,'Capital Structure'!$S$7,'Capital Structure'!$R$14))</f>
        <v>0</v>
      </c>
      <c r="F215" s="465">
        <f>IF(OR(F200&lt;'Capital Structure'!$Q$7,F200&gt;='Capital Structure'!$R$7),0,-IPMT('Capital Structure'!$R$16/12,F199,'Capital Structure'!$S$7,'Capital Structure'!$R$14))</f>
        <v>0</v>
      </c>
      <c r="G215" s="465">
        <f>IF(OR(G200&lt;'Capital Structure'!$Q$7,G200&gt;='Capital Structure'!$R$7),0,-IPMT('Capital Structure'!$R$16/12,G199,'Capital Structure'!$S$7,'Capital Structure'!$R$14))</f>
        <v>0</v>
      </c>
      <c r="H215" s="465">
        <f>IF(OR(H200&lt;'Capital Structure'!$Q$7,H200&gt;='Capital Structure'!$R$7),0,-IPMT('Capital Structure'!$R$16/12,H199,'Capital Structure'!$S$7,'Capital Structure'!$R$14))</f>
        <v>0</v>
      </c>
      <c r="I215" s="465">
        <f>IF(OR(I200&lt;'Capital Structure'!$Q$7,I200&gt;='Capital Structure'!$R$7),0,-IPMT('Capital Structure'!$R$16/12,I199,'Capital Structure'!$S$7,'Capital Structure'!$R$14))</f>
        <v>0</v>
      </c>
      <c r="J215" s="465">
        <f>IF(OR(J200&lt;'Capital Structure'!$Q$7,J200&gt;='Capital Structure'!$R$7),0,-IPMT('Capital Structure'!$R$16/12,J199,'Capital Structure'!$S$7,'Capital Structure'!$R$14))</f>
        <v>0</v>
      </c>
      <c r="K215" s="465">
        <f>IF(OR(K200&lt;'Capital Structure'!$Q$7,K200&gt;='Capital Structure'!$R$7),0,-IPMT('Capital Structure'!$R$16/12,K199,'Capital Structure'!$S$7,'Capital Structure'!$R$14))</f>
        <v>0</v>
      </c>
      <c r="L215" s="465">
        <f>IF(OR(L200&lt;'Capital Structure'!$Q$7,L200&gt;='Capital Structure'!$R$7),0,-IPMT('Capital Structure'!$R$16/12,L199,'Capital Structure'!$S$7,'Capital Structure'!$R$14))</f>
        <v>0</v>
      </c>
      <c r="M215" s="465">
        <f>IF(OR(M200&lt;'Capital Structure'!$Q$7,M200&gt;='Capital Structure'!$R$7),0,-IPMT('Capital Structure'!$R$16/12,M199,'Capital Structure'!$S$7,'Capital Structure'!$R$14))</f>
        <v>0</v>
      </c>
      <c r="N215" s="465">
        <f>IF(OR(N200&lt;'Capital Structure'!$Q$7,N200&gt;='Capital Structure'!$R$7),0,-IPMT('Capital Structure'!$R$16/12,N199,'Capital Structure'!$S$7,'Capital Structure'!$R$14))</f>
        <v>0</v>
      </c>
      <c r="O215" s="465">
        <f>IF(OR(O200&lt;'Capital Structure'!$Q$7,O200&gt;='Capital Structure'!$R$7),0,-IPMT('Capital Structure'!$R$16/12,O199,'Capital Structure'!$S$7,'Capital Structure'!$R$14))</f>
        <v>0</v>
      </c>
      <c r="P215" s="465">
        <f>IF(OR(P200&lt;'Capital Structure'!$Q$7,P200&gt;='Capital Structure'!$R$7),0,-IPMT('Capital Structure'!$R$16/12,P199,'Capital Structure'!$S$7,'Capital Structure'!$R$14))</f>
        <v>0</v>
      </c>
      <c r="Q215" s="465">
        <f>IF(OR(Q200&lt;'Capital Structure'!$Q$7,Q200&gt;='Capital Structure'!$R$7),0,-IPMT('Capital Structure'!$R$16/12,Q199,'Capital Structure'!$S$7,'Capital Structure'!$R$14))</f>
        <v>0</v>
      </c>
      <c r="R215" s="465">
        <f>IF(OR(R200&lt;'Capital Structure'!$Q$7,R200&gt;='Capital Structure'!$R$7),0,-IPMT('Capital Structure'!$R$16/12,R199,'Capital Structure'!$S$7,'Capital Structure'!$R$14))</f>
        <v>0</v>
      </c>
      <c r="S215" s="465">
        <f>IF(OR(S200&lt;'Capital Structure'!$Q$7,S200&gt;='Capital Structure'!$R$7),0,-IPMT('Capital Structure'!$R$16/12,S199,'Capital Structure'!$S$7,'Capital Structure'!$R$14))</f>
        <v>0</v>
      </c>
      <c r="T215" s="465">
        <f>IF(OR(T200&lt;'Capital Structure'!$Q$7,T200&gt;='Capital Structure'!$R$7),0,-IPMT('Capital Structure'!$R$16/12,T199,'Capital Structure'!$S$7,'Capital Structure'!$R$14))</f>
        <v>0</v>
      </c>
      <c r="U215" s="465">
        <f>IF(OR(U200&lt;'Capital Structure'!$Q$7,U200&gt;='Capital Structure'!$R$7),0,-IPMT('Capital Structure'!$R$16/12,U199,'Capital Structure'!$S$7,'Capital Structure'!$R$14))</f>
        <v>0</v>
      </c>
      <c r="V215" s="465">
        <f>IF(OR(V200&lt;'Capital Structure'!$Q$7,V200&gt;='Capital Structure'!$R$7),0,-IPMT('Capital Structure'!$R$16/12,V199,'Capital Structure'!$S$7,'Capital Structure'!$R$14))</f>
        <v>0</v>
      </c>
      <c r="W215" s="465">
        <f>IF(OR(W200&lt;'Capital Structure'!$Q$7,W200&gt;='Capital Structure'!$R$7),0,-IPMT('Capital Structure'!$R$16/12,W199,'Capital Structure'!$S$7,'Capital Structure'!$R$14))</f>
        <v>0</v>
      </c>
      <c r="X215" s="465">
        <f>IF(OR(X200&lt;'Capital Structure'!$Q$7,X200&gt;='Capital Structure'!$R$7),0,-IPMT('Capital Structure'!$R$16/12,X199,'Capital Structure'!$S$7,'Capital Structure'!$R$14))</f>
        <v>0</v>
      </c>
      <c r="Y215" s="465">
        <f>IF(OR(Y200&lt;'Capital Structure'!$Q$7,Y200&gt;='Capital Structure'!$R$7),0,-IPMT('Capital Structure'!$R$16/12,Y199,'Capital Structure'!$S$7,'Capital Structure'!$R$14))</f>
        <v>0</v>
      </c>
      <c r="Z215" s="465">
        <f>IF(OR(Z200&lt;'Capital Structure'!$Q$7,Z200&gt;='Capital Structure'!$R$7),0,-IPMT('Capital Structure'!$R$16/12,Z199,'Capital Structure'!$S$7,'Capital Structure'!$R$14))</f>
        <v>0</v>
      </c>
      <c r="AA215" s="465">
        <f>IF(OR(AA200&lt;'Capital Structure'!$Q$7,AA200&gt;='Capital Structure'!$R$7),0,-IPMT('Capital Structure'!$R$16/12,AA199,'Capital Structure'!$S$7,'Capital Structure'!$R$14))</f>
        <v>0</v>
      </c>
      <c r="AB215" s="465">
        <f>IF(OR(AB200&lt;'Capital Structure'!$Q$7,AB200&gt;='Capital Structure'!$R$7),0,-IPMT('Capital Structure'!$R$16/12,AB199,'Capital Structure'!$S$7,'Capital Structure'!$R$14))</f>
        <v>0</v>
      </c>
      <c r="AC215" s="465">
        <f>IF(OR(AC200&lt;'Capital Structure'!$Q$7,AC200&gt;='Capital Structure'!$R$7),0,-IPMT('Capital Structure'!$R$16/12,AC199,'Capital Structure'!$S$7,'Capital Structure'!$R$14))</f>
        <v>0</v>
      </c>
      <c r="AD215" s="465">
        <f>IF(OR(AD200&lt;'Capital Structure'!$Q$7,AD200&gt;='Capital Structure'!$R$7),0,-IPMT('Capital Structure'!$R$16/12,AD199,'Capital Structure'!$S$7,'Capital Structure'!$R$14))</f>
        <v>0</v>
      </c>
      <c r="AE215" s="465">
        <f>IF(OR(AE200&lt;'Capital Structure'!$Q$7,AE200&gt;='Capital Structure'!$R$7),0,-IPMT('Capital Structure'!$R$16/12,AE199,'Capital Structure'!$S$7,'Capital Structure'!$R$14))</f>
        <v>0</v>
      </c>
      <c r="AF215" s="465">
        <f>IF(OR(AF200&lt;'Capital Structure'!$Q$7,AF200&gt;='Capital Structure'!$R$7),0,-IPMT('Capital Structure'!$R$16/12,AF199,'Capital Structure'!$S$7,'Capital Structure'!$R$14))</f>
        <v>0</v>
      </c>
      <c r="AG215" s="465">
        <f>IF(OR(AG200&lt;'Capital Structure'!$Q$7,AG200&gt;='Capital Structure'!$R$7),0,-IPMT('Capital Structure'!$R$16/12,AG199,'Capital Structure'!$S$7,'Capital Structure'!$R$14))</f>
        <v>0</v>
      </c>
      <c r="AH215" s="465">
        <f>IF(OR(AH200&lt;'Capital Structure'!$Q$7,AH200&gt;='Capital Structure'!$R$7),0,-IPMT('Capital Structure'!$R$16/12,AH199,'Capital Structure'!$S$7,'Capital Structure'!$R$14))</f>
        <v>0</v>
      </c>
      <c r="AI215" s="465">
        <f>IF(OR(AI200&lt;'Capital Structure'!$Q$7,AI200&gt;='Capital Structure'!$R$7),0,-IPMT('Capital Structure'!$R$16/12,AI199,'Capital Structure'!$S$7,'Capital Structure'!$R$14))</f>
        <v>0</v>
      </c>
      <c r="AJ215" s="465">
        <f>IF(OR(AJ200&lt;'Capital Structure'!$Q$7,AJ200&gt;='Capital Structure'!$R$7),0,-IPMT('Capital Structure'!$R$16/12,AJ199,'Capital Structure'!$S$7,'Capital Structure'!$R$14))</f>
        <v>0</v>
      </c>
      <c r="AK215" s="465">
        <f>IF(OR(AK200&lt;'Capital Structure'!$Q$7,AK200&gt;='Capital Structure'!$R$7),0,-IPMT('Capital Structure'!$R$16/12,AK199,'Capital Structure'!$S$7,'Capital Structure'!$R$14))</f>
        <v>0</v>
      </c>
      <c r="AL215" s="465">
        <f>IF(OR(AL200&lt;'Capital Structure'!$Q$7,AL200&gt;='Capital Structure'!$R$7),0,-IPMT('Capital Structure'!$R$16/12,AL199,'Capital Structure'!$S$7,'Capital Structure'!$R$14))</f>
        <v>0</v>
      </c>
      <c r="AM215" s="465">
        <f>IF(OR(AM200&lt;'Capital Structure'!$Q$7,AM200&gt;='Capital Structure'!$R$7),0,-IPMT('Capital Structure'!$R$16/12,AM199,'Capital Structure'!$S$7,'Capital Structure'!$R$14))</f>
        <v>0</v>
      </c>
      <c r="AN215" s="465">
        <f>IF(OR(AN200&lt;'Capital Structure'!$Q$7,AN200&gt;='Capital Structure'!$R$7),0,-IPMT('Capital Structure'!$R$16/12,AN199,'Capital Structure'!$S$7,'Capital Structure'!$R$14))</f>
        <v>0</v>
      </c>
      <c r="AO215" s="465">
        <f>IF(OR(AO200&lt;'Capital Structure'!$Q$7,AO200&gt;='Capital Structure'!$R$7),0,-IPMT('Capital Structure'!$R$16/12,AO199,'Capital Structure'!$S$7,'Capital Structure'!$R$14))</f>
        <v>0</v>
      </c>
      <c r="AP215" s="465">
        <f>IF(OR(AP200&lt;'Capital Structure'!$Q$7,AP200&gt;='Capital Structure'!$R$7),0,-IPMT('Capital Structure'!$R$16/12,AP199,'Capital Structure'!$S$7,'Capital Structure'!$R$14))</f>
        <v>0</v>
      </c>
      <c r="AQ215" s="465">
        <f>IF(OR(AQ200&lt;'Capital Structure'!$Q$7,AQ200&gt;='Capital Structure'!$R$7),0,-IPMT('Capital Structure'!$R$16/12,AQ199,'Capital Structure'!$S$7,'Capital Structure'!$R$14))</f>
        <v>0</v>
      </c>
      <c r="AR215" s="465">
        <f>IF(OR(AR200&lt;'Capital Structure'!$Q$7,AR200&gt;='Capital Structure'!$R$7),0,-IPMT('Capital Structure'!$R$16/12,AR199,'Capital Structure'!$S$7,'Capital Structure'!$R$14))</f>
        <v>0</v>
      </c>
      <c r="AS215" s="465">
        <f>IF(OR(AS200&lt;'Capital Structure'!$Q$7,AS200&gt;='Capital Structure'!$R$7),0,-IPMT('Capital Structure'!$R$16/12,AS199,'Capital Structure'!$S$7,'Capital Structure'!$R$14))</f>
        <v>0</v>
      </c>
      <c r="AT215" s="465">
        <f>IF(OR(AT200&lt;'Capital Structure'!$Q$7,AT200&gt;='Capital Structure'!$R$7),0,-IPMT('Capital Structure'!$R$16/12,AT199,'Capital Structure'!$S$7,'Capital Structure'!$R$14))</f>
        <v>0</v>
      </c>
      <c r="AU215" s="465">
        <f>IF(OR(AU200&lt;'Capital Structure'!$Q$7,AU200&gt;='Capital Structure'!$R$7),0,-IPMT('Capital Structure'!$R$16/12,AU199,'Capital Structure'!$S$7,'Capital Structure'!$R$14))</f>
        <v>0</v>
      </c>
      <c r="AV215" s="465">
        <f>IF(OR(AV200&lt;'Capital Structure'!$Q$7,AV200&gt;='Capital Structure'!$R$7),0,-IPMT('Capital Structure'!$R$16/12,AV199,'Capital Structure'!$S$7,'Capital Structure'!$R$14))</f>
        <v>0</v>
      </c>
      <c r="AW215" s="465">
        <f>IF(OR(AW200&lt;'Capital Structure'!$Q$7,AW200&gt;='Capital Structure'!$R$7),0,-IPMT('Capital Structure'!$R$16/12,AW199,'Capital Structure'!$S$7,'Capital Structure'!$R$14))</f>
        <v>0</v>
      </c>
      <c r="AX215" s="465">
        <f>IF(OR(AX200&lt;'Capital Structure'!$Q$7,AX200&gt;='Capital Structure'!$R$7),0,-IPMT('Capital Structure'!$R$16/12,AX199,'Capital Structure'!$S$7,'Capital Structure'!$R$14))</f>
        <v>0</v>
      </c>
      <c r="AY215" s="465">
        <f>IF(OR(AY200&lt;'Capital Structure'!$Q$7,AY200&gt;='Capital Structure'!$R$7),0,-IPMT('Capital Structure'!$R$16/12,AY199,'Capital Structure'!$S$7,'Capital Structure'!$R$14))</f>
        <v>0</v>
      </c>
      <c r="AZ215" s="465">
        <f>IF(OR(AZ200&lt;'Capital Structure'!$Q$7,AZ200&gt;='Capital Structure'!$R$7),0,-IPMT('Capital Structure'!$R$16/12,AZ199,'Capital Structure'!$S$7,'Capital Structure'!$R$14))</f>
        <v>0</v>
      </c>
      <c r="BA215" s="465">
        <f>IF(OR(BA200&lt;'Capital Structure'!$Q$7,BA200&gt;='Capital Structure'!$R$7),0,-IPMT('Capital Structure'!$R$16/12,BA199,'Capital Structure'!$S$7,'Capital Structure'!$R$14))</f>
        <v>0</v>
      </c>
      <c r="BB215" s="465">
        <f>IF(OR(BB200&lt;'Capital Structure'!$Q$7,BB200&gt;='Capital Structure'!$R$7),0,-IPMT('Capital Structure'!$R$16/12,BB199,'Capital Structure'!$S$7,'Capital Structure'!$R$14))</f>
        <v>0</v>
      </c>
      <c r="BC215" s="465">
        <f>IF(OR(BC200&lt;'Capital Structure'!$Q$7,BC200&gt;='Capital Structure'!$R$7),0,-IPMT('Capital Structure'!$R$16/12,BC199,'Capital Structure'!$S$7,'Capital Structure'!$R$14))</f>
        <v>0</v>
      </c>
      <c r="BD215" s="465">
        <f>IF(OR(BD200&lt;'Capital Structure'!$Q$7,BD200&gt;='Capital Structure'!$R$7),0,-IPMT('Capital Structure'!$R$16/12,BD199,'Capital Structure'!$S$7,'Capital Structure'!$R$14))</f>
        <v>0</v>
      </c>
      <c r="BE215" s="465">
        <f>IF(OR(BE200&lt;'Capital Structure'!$Q$7,BE200&gt;='Capital Structure'!$R$7),0,-IPMT('Capital Structure'!$R$16/12,BE199,'Capital Structure'!$S$7,'Capital Structure'!$R$14))</f>
        <v>0</v>
      </c>
      <c r="BF215" s="465">
        <f>IF(OR(BF200&lt;'Capital Structure'!$Q$7,BF200&gt;='Capital Structure'!$R$7),0,-IPMT('Capital Structure'!$R$16/12,BF199,'Capital Structure'!$S$7,'Capital Structure'!$R$14))</f>
        <v>0</v>
      </c>
      <c r="BG215" s="465">
        <f>IF(OR(BG200&lt;'Capital Structure'!$Q$7,BG200&gt;='Capital Structure'!$R$7),0,-IPMT('Capital Structure'!$R$16/12,BG199,'Capital Structure'!$S$7,'Capital Structure'!$R$14))</f>
        <v>0</v>
      </c>
      <c r="BH215" s="465">
        <f>IF(OR(BH200&lt;'Capital Structure'!$Q$7,BH200&gt;='Capital Structure'!$R$7),0,-IPMT('Capital Structure'!$R$16/12,BH199,'Capital Structure'!$S$7,'Capital Structure'!$R$14))</f>
        <v>0</v>
      </c>
      <c r="BI215" s="465">
        <f>IF(OR(BI200&lt;'Capital Structure'!$Q$7,BI200&gt;='Capital Structure'!$R$7),0,-IPMT('Capital Structure'!$R$16/12,BI199,'Capital Structure'!$S$7,'Capital Structure'!$R$14))</f>
        <v>0</v>
      </c>
      <c r="BJ215" s="465">
        <f>IF(OR(BJ200&lt;'Capital Structure'!$Q$7,BJ200&gt;='Capital Structure'!$R$7),0,-IPMT('Capital Structure'!$R$16/12,BJ199,'Capital Structure'!$S$7,'Capital Structure'!$R$14))</f>
        <v>0</v>
      </c>
      <c r="BK215" s="465">
        <f>IF(OR(BK200&lt;'Capital Structure'!$Q$7,BK200&gt;='Capital Structure'!$R$7),0,-IPMT('Capital Structure'!$R$16/12,BK199,'Capital Structure'!$S$7,'Capital Structure'!$R$14))</f>
        <v>0</v>
      </c>
      <c r="BL215" s="465">
        <f>IF(OR(BL200&lt;'Capital Structure'!$Q$7,BL200&gt;='Capital Structure'!$R$7),0,-IPMT('Capital Structure'!$R$16/12,BL199,'Capital Structure'!$S$7,'Capital Structure'!$R$14))</f>
        <v>0</v>
      </c>
      <c r="BM215" s="465">
        <f>IF(OR(BM200&lt;'Capital Structure'!$Q$7,BM200&gt;='Capital Structure'!$R$7),0,-IPMT('Capital Structure'!$R$16/12,BM199,'Capital Structure'!$S$7,'Capital Structure'!$R$14))</f>
        <v>0</v>
      </c>
      <c r="BN215" s="465">
        <f>IF(OR(BN200&lt;'Capital Structure'!$Q$7,BN200&gt;='Capital Structure'!$R$7),0,-IPMT('Capital Structure'!$R$16/12,BN199,'Capital Structure'!$S$7,'Capital Structure'!$R$14))</f>
        <v>0</v>
      </c>
      <c r="BO215" s="465">
        <f>IF(OR(BO200&lt;'Capital Structure'!$Q$7,BO200&gt;='Capital Structure'!$R$7),0,-IPMT('Capital Structure'!$R$16/12,BO199,'Capital Structure'!$S$7,'Capital Structure'!$R$14))</f>
        <v>0</v>
      </c>
      <c r="BP215" s="465">
        <f>IF(OR(BP200&lt;'Capital Structure'!$Q$7,BP200&gt;='Capital Structure'!$R$7),0,-IPMT('Capital Structure'!$R$16/12,BP199,'Capital Structure'!$S$7,'Capital Structure'!$R$14))</f>
        <v>0</v>
      </c>
      <c r="BQ215" s="465">
        <f>IF(OR(BQ200&lt;'Capital Structure'!$Q$7,BQ200&gt;='Capital Structure'!$R$7),0,-IPMT('Capital Structure'!$R$16/12,BQ199,'Capital Structure'!$S$7,'Capital Structure'!$R$14))</f>
        <v>0</v>
      </c>
      <c r="BR215" s="465">
        <f>IF(OR(BR200&lt;'Capital Structure'!$Q$7,BR200&gt;='Capital Structure'!$R$7),0,-IPMT('Capital Structure'!$R$16/12,BR199,'Capital Structure'!$S$7,'Capital Structure'!$R$14))</f>
        <v>1791666.6666666663</v>
      </c>
      <c r="BS215" s="465">
        <f>IF(OR(BS200&lt;'Capital Structure'!$Q$7,BS200&gt;='Capital Structure'!$R$7),0,-IPMT('Capital Structure'!$R$16/12,BS199,'Capital Structure'!$S$7,'Capital Structure'!$R$14))</f>
        <v>1770616.2883512788</v>
      </c>
      <c r="BT215" s="465">
        <f>IF(OR(BT200&lt;'Capital Structure'!$Q$7,BT200&gt;='Capital Structure'!$R$7),0,-IPMT('Capital Structure'!$R$16/12,BT199,'Capital Structure'!$S$7,'Capital Structure'!$R$14))</f>
        <v>1749478.2001262435</v>
      </c>
      <c r="BU215" s="465">
        <f>IF(OR(BU200&lt;'Capital Structure'!$Q$7,BU200&gt;='Capital Structure'!$R$7),0,-IPMT('Capital Structure'!$R$16/12,BU199,'Capital Structure'!$S$7,'Capital Structure'!$R$14))</f>
        <v>1728252.0365336044</v>
      </c>
      <c r="BV215" s="465">
        <f>IF(OR(BV200&lt;'Capital Structure'!$Q$7,BV200&gt;='Capital Structure'!$R$7),0,-IPMT('Capital Structure'!$R$16/12,BV199,'Capital Structure'!$S$7,'Capital Structure'!$R$14))</f>
        <v>1706937.4305926617</v>
      </c>
      <c r="BW215" s="465">
        <f>IF(OR(BW200&lt;'Capital Structure'!$Q$7,BW200&gt;='Capital Structure'!$R$7),0,-IPMT('Capital Structure'!$R$16/12,BW199,'Capital Structure'!$S$7,'Capital Structure'!$R$14))</f>
        <v>1685534.0137936324</v>
      </c>
      <c r="BX215" s="465">
        <f>IF(OR(BX200&lt;'Capital Structure'!$Q$7,BX200&gt;='Capital Structure'!$R$7),0,-IPMT('Capital Structure'!$R$16/12,BX199,'Capital Structure'!$S$7,'Capital Structure'!$R$14))</f>
        <v>1664041.4160912735</v>
      </c>
      <c r="BY215" s="465">
        <f>IF(OR(BY200&lt;'Capital Structure'!$Q$7,BY200&gt;='Capital Structure'!$R$7),0,-IPMT('Capital Structure'!$R$16/12,BY199,'Capital Structure'!$S$7,'Capital Structure'!$R$14))</f>
        <v>1642459.2658984882</v>
      </c>
      <c r="BZ215" s="465">
        <f>IF(OR(BZ200&lt;'Capital Structure'!$Q$7,BZ200&gt;='Capital Structure'!$R$7),0,-IPMT('Capital Structure'!$R$16/12,BZ199,'Capital Structure'!$S$7,'Capital Structure'!$R$14))</f>
        <v>1620787.1900799</v>
      </c>
      <c r="CA215" s="465">
        <f>IF(OR(CA200&lt;'Capital Structure'!$Q$7,CA200&gt;='Capital Structure'!$R$7),0,-IPMT('Capital Structure'!$R$16/12,CA199,'Capital Structure'!$S$7,'Capital Structure'!$R$14))</f>
        <v>1599024.8139454008</v>
      </c>
      <c r="CB215" s="465">
        <f>IF(OR(CB200&lt;'Capital Structure'!$Q$7,CB200&gt;='Capital Structure'!$R$7),0,-IPMT('Capital Structure'!$R$16/12,CB199,'Capital Structure'!$S$7,'Capital Structure'!$R$14))</f>
        <v>1577171.7612436747</v>
      </c>
      <c r="CC215" s="465">
        <f>IF(OR(CC200&lt;'Capital Structure'!$Q$7,CC200&gt;='Capital Structure'!$R$7),0,-IPMT('Capital Structure'!$R$16/12,CC199,'Capital Structure'!$S$7,'Capital Structure'!$R$14))</f>
        <v>1555227.6541556909</v>
      </c>
      <c r="CD215" s="465">
        <f>IF(OR(CD200&lt;'Capital Structure'!$Q$7,CD200&gt;='Capital Structure'!$R$7),0,-IPMT('Capital Structure'!$R$16/12,CD199,'Capital Structure'!$S$7,'Capital Structure'!$R$14))</f>
        <v>1533192.1132881742</v>
      </c>
      <c r="CE215" s="465">
        <f>IF(OR(CE200&lt;'Capital Structure'!$Q$7,CE200&gt;='Capital Structure'!$R$7),0,-IPMT('Capital Structure'!$R$16/12,CE199,'Capital Structure'!$S$7,'Capital Structure'!$R$14))</f>
        <v>1511064.7576670428</v>
      </c>
      <c r="CF215" s="465">
        <f>IF(OR(CF200&lt;'Capital Structure'!$Q$7,CF200&gt;='Capital Structure'!$R$7),0,-IPMT('Capital Structure'!$R$16/12,CF199,'Capital Structure'!$S$7,'Capital Structure'!$R$14))</f>
        <v>1488845.2047308232</v>
      </c>
      <c r="CG215" s="465">
        <f>IF(OR(CG200&lt;'Capital Structure'!$Q$7,CG200&gt;='Capital Structure'!$R$7),0,-IPMT('Capital Structure'!$R$16/12,CG199,'Capital Structure'!$S$7,'Capital Structure'!$R$14))</f>
        <v>1466533.0703240363</v>
      </c>
      <c r="CH215" s="465">
        <f>IF(OR(CH200&lt;'Capital Structure'!$Q$7,CH200&gt;='Capital Structure'!$R$7),0,-IPMT('Capital Structure'!$R$16/12,CH199,'Capital Structure'!$S$7,'Capital Structure'!$R$14))</f>
        <v>1444127.9686905541</v>
      </c>
      <c r="CI215" s="465">
        <f>IF(OR(CI200&lt;'Capital Structure'!$Q$7,CI200&gt;='Capital Structure'!$R$7),0,-IPMT('Capital Structure'!$R$16/12,CI199,'Capital Structure'!$S$7,'Capital Structure'!$R$14))</f>
        <v>1421629.5124669326</v>
      </c>
      <c r="CJ215" s="465">
        <f>IF(OR(CJ200&lt;'Capital Structure'!$Q$7,CJ200&gt;='Capital Structure'!$R$7),0,-IPMT('Capital Structure'!$R$16/12,CJ199,'Capital Structure'!$S$7,'Capital Structure'!$R$14))</f>
        <v>1399037.3126757122</v>
      </c>
      <c r="CK215" s="465">
        <f>IF(OR(CK200&lt;'Capital Structure'!$Q$7,CK200&gt;='Capital Structure'!$R$7),0,-IPMT('Capital Structure'!$R$16/12,CK199,'Capital Structure'!$S$7,'Capital Structure'!$R$14))</f>
        <v>1376350.9787186955</v>
      </c>
      <c r="CL215" s="465">
        <f>IF(OR(CL200&lt;'Capital Structure'!$Q$7,CL200&gt;='Capital Structure'!$R$7),0,-IPMT('Capital Structure'!$R$16/12,CL199,'Capital Structure'!$S$7,'Capital Structure'!$R$14))</f>
        <v>1353570.1183701914</v>
      </c>
      <c r="CM215" s="465">
        <f>IF(OR(CM200&lt;'Capital Structure'!$Q$7,CM200&gt;='Capital Structure'!$R$7),0,-IPMT('Capital Structure'!$R$16/12,CM199,'Capital Structure'!$S$7,'Capital Structure'!$R$14))</f>
        <v>1330694.337770235</v>
      </c>
      <c r="CN215" s="465">
        <f>IF(OR(CN200&lt;'Capital Structure'!$Q$7,CN200&gt;='Capital Structure'!$R$7),0,-IPMT('Capital Structure'!$R$16/12,CN199,'Capital Structure'!$S$7,'Capital Structure'!$R$14))</f>
        <v>1307723.2414177787</v>
      </c>
      <c r="CO215" s="465">
        <f>IF(OR(CO200&lt;'Capital Structure'!$Q$7,CO200&gt;='Capital Structure'!$R$7),0,-IPMT('Capital Structure'!$R$16/12,CO199,'Capital Structure'!$S$7,'Capital Structure'!$R$14))</f>
        <v>1284656.4321638541</v>
      </c>
      <c r="CP215" s="465">
        <f>IF(OR(CP200&lt;'Capital Structure'!$Q$7,CP200&gt;='Capital Structure'!$R$7),0,-IPMT('Capital Structure'!$R$16/12,CP199,'Capital Structure'!$S$7,'Capital Structure'!$R$14))</f>
        <v>1261493.5112047044</v>
      </c>
      <c r="CQ215" s="465">
        <f>IF(OR(CQ200&lt;'Capital Structure'!$Q$7,CQ200&gt;='Capital Structure'!$R$7),0,-IPMT('Capital Structure'!$R$16/12,CQ199,'Capital Structure'!$S$7,'Capital Structure'!$R$14))</f>
        <v>1238234.0780748918</v>
      </c>
      <c r="CR215" s="465">
        <f>IF(OR(CR200&lt;'Capital Structure'!$Q$7,CR200&gt;='Capital Structure'!$R$7),0,-IPMT('Capital Structure'!$R$16/12,CR199,'Capital Structure'!$S$7,'Capital Structure'!$R$14))</f>
        <v>1214877.7306403718</v>
      </c>
      <c r="CS215" s="465">
        <f>IF(OR(CS200&lt;'Capital Structure'!$Q$7,CS200&gt;='Capital Structure'!$R$7),0,-IPMT('Capital Structure'!$R$16/12,CS199,'Capital Structure'!$S$7,'Capital Structure'!$R$14))</f>
        <v>1191424.065091541</v>
      </c>
      <c r="CT215" s="465">
        <f>IF(OR(CT200&lt;'Capital Structure'!$Q$7,CT200&gt;='Capital Structure'!$R$7),0,-IPMT('Capital Structure'!$R$16/12,CT199,'Capital Structure'!$S$7,'Capital Structure'!$R$14))</f>
        <v>1167872.675936257</v>
      </c>
      <c r="CU215" s="465">
        <f>IF(OR(CU200&lt;'Capital Structure'!$Q$7,CU200&gt;='Capital Structure'!$R$7),0,-IPMT('Capital Structure'!$R$16/12,CU199,'Capital Structure'!$S$7,'Capital Structure'!$R$14))</f>
        <v>1144223.155992826</v>
      </c>
      <c r="CV215" s="465">
        <f>IF(OR(CV200&lt;'Capital Structure'!$Q$7,CV200&gt;='Capital Structure'!$R$7),0,-IPMT('Capital Structure'!$R$16/12,CV199,'Capital Structure'!$S$7,'Capital Structure'!$R$14))</f>
        <v>1120475.0963829639</v>
      </c>
      <c r="CW215" s="465">
        <f>IF(OR(CW200&lt;'Capital Structure'!$Q$7,CW200&gt;='Capital Structure'!$R$7),0,-IPMT('Capital Structure'!$R$16/12,CW199,'Capital Structure'!$S$7,'Capital Structure'!$R$14))</f>
        <v>1096628.0865247275</v>
      </c>
      <c r="CX215" s="465">
        <f>IF(OR(CX200&lt;'Capital Structure'!$Q$7,CX200&gt;='Capital Structure'!$R$7),0,-IPMT('Capital Structure'!$R$16/12,CX199,'Capital Structure'!$S$7,'Capital Structure'!$R$14))</f>
        <v>1072681.7141254151</v>
      </c>
      <c r="CY215" s="465">
        <f>IF(OR(CY200&lt;'Capital Structure'!$Q$7,CY200&gt;='Capital Structure'!$R$7),0,-IPMT('Capital Structure'!$R$16/12,CY199,'Capital Structure'!$S$7,'Capital Structure'!$R$14))</f>
        <v>1048635.5651744385</v>
      </c>
      <c r="CZ215" s="465">
        <f>IF(OR(CZ200&lt;'Capital Structure'!$Q$7,CZ200&gt;='Capital Structure'!$R$7),0,-IPMT('Capital Structure'!$R$16/12,CZ199,'Capital Structure'!$S$7,'Capital Structure'!$R$14))</f>
        <v>1024489.2239361666</v>
      </c>
      <c r="DA215" s="465">
        <f>IF(OR(DA200&lt;'Capital Structure'!$Q$7,DA200&gt;='Capital Structure'!$R$7),0,-IPMT('Capital Structure'!$R$16/12,DA199,'Capital Structure'!$S$7,'Capital Structure'!$R$14))</f>
        <v>1000242.2729427351</v>
      </c>
      <c r="DB215" s="465">
        <f>IF(OR(DB200&lt;'Capital Structure'!$Q$7,DB200&gt;='Capital Structure'!$R$7),0,-IPMT('Capital Structure'!$R$16/12,DB199,'Capital Structure'!$S$7,'Capital Structure'!$R$14))</f>
        <v>975894.29298683105</v>
      </c>
      <c r="DC215" s="465">
        <f>IF(OR(DC200&lt;'Capital Structure'!$Q$7,DC200&gt;='Capital Structure'!$R$7),0,-IPMT('Capital Structure'!$R$16/12,DC199,'Capital Structure'!$S$7,'Capital Structure'!$R$14))</f>
        <v>951444.86311444372</v>
      </c>
      <c r="DD215" s="465">
        <f>IF(OR(DD200&lt;'Capital Structure'!$Q$7,DD200&gt;='Capital Structure'!$R$7),0,-IPMT('Capital Structure'!$R$16/12,DD199,'Capital Structure'!$S$7,'Capital Structure'!$R$14))</f>
        <v>926893.56061758858</v>
      </c>
      <c r="DE215" s="465">
        <f>IF(OR(DE200&lt;'Capital Structure'!$Q$7,DE200&gt;='Capital Structure'!$R$7),0,-IPMT('Capital Structure'!$R$16/12,DE199,'Capital Structure'!$S$7,'Capital Structure'!$R$14))</f>
        <v>902239.96102699649</v>
      </c>
      <c r="DF215" s="465">
        <f>IF(OR(DF200&lt;'Capital Structure'!$Q$7,DF200&gt;='Capital Structure'!$R$7),0,-IPMT('Capital Structure'!$R$16/12,DF199,'Capital Structure'!$S$7,'Capital Structure'!$R$14))</f>
        <v>877483.6381047765</v>
      </c>
      <c r="DG215" s="465">
        <f>IF(OR(DG200&lt;'Capital Structure'!$Q$7,DG200&gt;='Capital Structure'!$R$7),0,-IPMT('Capital Structure'!$R$16/12,DG199,'Capital Structure'!$S$7,'Capital Structure'!$R$14))</f>
        <v>852624.16383704764</v>
      </c>
      <c r="DH215" s="465">
        <f>IF(OR(DH200&lt;'Capital Structure'!$Q$7,DH200&gt;='Capital Structure'!$R$7),0,-IPMT('Capital Structure'!$R$16/12,DH199,'Capital Structure'!$S$7,'Capital Structure'!$R$14))</f>
        <v>827661.10842653667</v>
      </c>
      <c r="DI215" s="465">
        <f>IF(OR(DI200&lt;'Capital Structure'!$Q$7,DI200&gt;='Capital Structure'!$R$7),0,-IPMT('Capital Structure'!$R$16/12,DI199,'Capital Structure'!$S$7,'Capital Structure'!$R$14))</f>
        <v>802594.04028514819</v>
      </c>
      <c r="DJ215" s="465">
        <f>IF(OR(DJ200&lt;'Capital Structure'!$Q$7,DJ200&gt;='Capital Structure'!$R$7),0,-IPMT('Capital Structure'!$R$16/12,DJ199,'Capital Structure'!$S$7,'Capital Structure'!$R$14))</f>
        <v>777422.52602650423</v>
      </c>
      <c r="DK215" s="465">
        <f>IF(OR(DK200&lt;'Capital Structure'!$Q$7,DK200&gt;='Capital Structure'!$R$7),0,-IPMT('Capital Structure'!$R$16/12,DK199,'Capital Structure'!$S$7,'Capital Structure'!$R$14))</f>
        <v>752146.13045844925</v>
      </c>
      <c r="DL215" s="465">
        <f>IF(OR(DL200&lt;'Capital Structure'!$Q$7,DL200&gt;='Capital Structure'!$R$7),0,-IPMT('Capital Structure'!$R$16/12,DL199,'Capital Structure'!$S$7,'Capital Structure'!$R$14))</f>
        <v>726764.41657552717</v>
      </c>
      <c r="DM215" s="465">
        <f>IF(OR(DM200&lt;'Capital Structure'!$Q$7,DM200&gt;='Capital Structure'!$R$7),0,-IPMT('Capital Structure'!$R$16/12,DM199,'Capital Structure'!$S$7,'Capital Structure'!$R$14))</f>
        <v>701276.94555142615</v>
      </c>
      <c r="DN215" s="465">
        <f>IF(OR(DN200&lt;'Capital Structure'!$Q$7,DN200&gt;='Capital Structure'!$R$7),0,-IPMT('Capital Structure'!$R$16/12,DN199,'Capital Structure'!$S$7,'Capital Structure'!$R$14))</f>
        <v>675683.27673139179</v>
      </c>
      <c r="DO215" s="465">
        <f>IF(OR(DO200&lt;'Capital Structure'!$Q$7,DO200&gt;='Capital Structure'!$R$7),0,-IPMT('Capital Structure'!$R$16/12,DO199,'Capital Structure'!$S$7,'Capital Structure'!$R$14))</f>
        <v>649982.96762460703</v>
      </c>
      <c r="DP215" s="465">
        <f>IF(OR(DP200&lt;'Capital Structure'!$Q$7,DP200&gt;='Capital Structure'!$R$7),0,-IPMT('Capital Structure'!$R$16/12,DP199,'Capital Structure'!$S$7,'Capital Structure'!$R$14))</f>
        <v>624175.57389654394</v>
      </c>
      <c r="DQ215" s="465">
        <f>IF(OR(DQ200&lt;'Capital Structure'!$Q$7,DQ200&gt;='Capital Structure'!$R$7),0,-IPMT('Capital Structure'!$R$16/12,DQ199,'Capital Structure'!$S$7,'Capital Structure'!$R$14))</f>
        <v>598260.64936128072</v>
      </c>
      <c r="DR215" s="465">
        <f>IF(OR(DR200&lt;'Capital Structure'!$Q$7,DR200&gt;='Capital Structure'!$R$7),0,-IPMT('Capital Structure'!$R$16/12,DR199,'Capital Structure'!$S$7,'Capital Structure'!$R$14))</f>
        <v>572237.74597378715</v>
      </c>
      <c r="DS215" s="465">
        <f>IF(OR(DS200&lt;'Capital Structure'!$Q$7,DS200&gt;='Capital Structure'!$R$7),0,-IPMT('Capital Structure'!$R$16/12,DS199,'Capital Structure'!$S$7,'Capital Structure'!$R$14))</f>
        <v>546106.41382217908</v>
      </c>
      <c r="DT215" s="465">
        <f>IF(OR(DT200&lt;'Capital Structure'!$Q$7,DT200&gt;='Capital Structure'!$R$7),0,-IPMT('Capital Structure'!$R$16/12,DT199,'Capital Structure'!$S$7,'Capital Structure'!$R$14))</f>
        <v>519866.20111993939</v>
      </c>
      <c r="DU215" s="465">
        <f>IF(OR(DU200&lt;'Capital Structure'!$Q$7,DU200&gt;='Capital Structure'!$R$7),0,-IPMT('Capital Structure'!$R$16/12,DU199,'Capital Structure'!$S$7,'Capital Structure'!$R$14))</f>
        <v>493516.65419810684</v>
      </c>
      <c r="DV215" s="465">
        <f>IF(OR(DV200&lt;'Capital Structure'!$Q$7,DV200&gt;='Capital Structure'!$R$7),0,-IPMT('Capital Structure'!$R$16/12,DV199,'Capital Structure'!$S$7,'Capital Structure'!$R$14))</f>
        <v>467057.31749743357</v>
      </c>
      <c r="DW215" s="465">
        <f>IF(OR(DW200&lt;'Capital Structure'!$Q$7,DW200&gt;='Capital Structure'!$R$7),0,-IPMT('Capital Structure'!$R$16/12,DW199,'Capital Structure'!$S$7,'Capital Structure'!$R$14))</f>
        <v>440487.7335605073</v>
      </c>
      <c r="DX215" s="465">
        <f>IF(OR(DX200&lt;'Capital Structure'!$Q$7,DX200&gt;='Capital Structure'!$R$7),0,-IPMT('Capital Structure'!$R$16/12,DX199,'Capital Structure'!$S$7,'Capital Structure'!$R$14))</f>
        <v>413807.44302384387</v>
      </c>
      <c r="DY215" s="465">
        <f>IF(OR(DY200&lt;'Capital Structure'!$Q$7,DY200&gt;='Capital Structure'!$R$7),0,-IPMT('Capital Structure'!$R$16/12,DY199,'Capital Structure'!$S$7,'Capital Structure'!$R$14))</f>
        <v>387015.98460994445</v>
      </c>
      <c r="DZ215" s="465">
        <f>IF(OR(DZ200&lt;'Capital Structure'!$Q$7,DZ200&gt;='Capital Structure'!$R$7),0,-IPMT('Capital Structure'!$R$16/12,DZ199,'Capital Structure'!$S$7,'Capital Structure'!$R$14))</f>
        <v>360112.89511932031</v>
      </c>
      <c r="EA215" s="465">
        <f>IF(OR(EA200&lt;'Capital Structure'!$Q$7,EA200&gt;='Capital Structure'!$R$7),0,-IPMT('Capital Structure'!$R$16/12,EA199,'Capital Structure'!$S$7,'Capital Structure'!$R$14))</f>
        <v>333097.70942248526</v>
      </c>
      <c r="EB215" s="465">
        <f>IF(OR(EB200&lt;'Capital Structure'!$Q$7,EB200&gt;='Capital Structure'!$R$7),0,-IPMT('Capital Structure'!$R$16/12,EB199,'Capital Structure'!$S$7,'Capital Structure'!$R$14))</f>
        <v>305969.96045191347</v>
      </c>
      <c r="EC215" s="465">
        <f>IF(OR(EC200&lt;'Capital Structure'!$Q$7,EC200&gt;='Capital Structure'!$R$7),0,-IPMT('Capital Structure'!$R$16/12,EC199,'Capital Structure'!$S$7,'Capital Structure'!$R$14))</f>
        <v>278729.17919396423</v>
      </c>
      <c r="ED215" s="465">
        <f>IF(OR(ED200&lt;'Capital Structure'!$Q$7,ED200&gt;='Capital Structure'!$R$7),0,-IPMT('Capital Structure'!$R$16/12,ED199,'Capital Structure'!$S$7,'Capital Structure'!$R$14))</f>
        <v>251374.89468077355</v>
      </c>
      <c r="EE215" s="465">
        <f>IF(OR(EE200&lt;'Capital Structure'!$Q$7,EE200&gt;='Capital Structure'!$R$7),0,-IPMT('Capital Structure'!$R$16/12,EE199,'Capital Structure'!$S$7,'Capital Structure'!$R$14))</f>
        <v>223906.63398211126</v>
      </c>
      <c r="EF215" s="465">
        <f>IF(OR(EF200&lt;'Capital Structure'!$Q$7,EF200&gt;='Capital Structure'!$R$7),0,-IPMT('Capital Structure'!$R$16/12,EF199,'Capital Structure'!$S$7,'Capital Structure'!$R$14))</f>
        <v>196323.92219720458</v>
      </c>
      <c r="EG215" s="465">
        <f>IF(OR(EG200&lt;'Capital Structure'!$Q$7,EG200&gt;='Capital Structure'!$R$7),0,-IPMT('Capital Structure'!$R$16/12,EG199,'Capital Structure'!$S$7,'Capital Structure'!$R$14))</f>
        <v>168626.28244652739</v>
      </c>
      <c r="EH215" s="465">
        <f>IF(OR(EH200&lt;'Capital Structure'!$Q$7,EH200&gt;='Capital Structure'!$R$7),0,-IPMT('Capital Structure'!$R$16/12,EH199,'Capital Structure'!$S$7,'Capital Structure'!$R$14))</f>
        <v>140813.23586355572</v>
      </c>
      <c r="EI215" s="465">
        <f>IF(OR(EI200&lt;'Capital Structure'!$Q$7,EI200&gt;='Capital Structure'!$R$7),0,-IPMT('Capital Structure'!$R$16/12,EI199,'Capital Structure'!$S$7,'Capital Structure'!$R$14))</f>
        <v>112884.30158648835</v>
      </c>
      <c r="EJ215" s="465">
        <f>IF(OR(EJ200&lt;'Capital Structure'!$Q$7,EJ200&gt;='Capital Structure'!$R$7),0,-IPMT('Capital Structure'!$R$16/12,EJ199,'Capital Structure'!$S$7,'Capital Structure'!$R$14))</f>
        <v>84838.996749933198</v>
      </c>
      <c r="EK215" s="465">
        <f>IF(OR(EK200&lt;'Capital Structure'!$Q$7,EK200&gt;='Capital Structure'!$R$7),0,-IPMT('Capital Structure'!$R$16/12,EK199,'Capital Structure'!$S$7,'Capital Structure'!$R$14))</f>
        <v>56676.836476559074</v>
      </c>
      <c r="EL215" s="465">
        <f>IF(OR(EL200&lt;'Capital Structure'!$Q$7,EL200&gt;='Capital Structure'!$R$7),0,-IPMT('Capital Structure'!$R$16/12,EL199,'Capital Structure'!$S$7,'Capital Structure'!$R$14))</f>
        <v>0</v>
      </c>
      <c r="EM215" s="465">
        <f>IF(OR(EM200&lt;'Capital Structure'!$Q$7,EM200&gt;='Capital Structure'!$R$7),0,-IPMT('Capital Structure'!$R$16/12,EM199,'Capital Structure'!$S$7,'Capital Structure'!$R$14))</f>
        <v>0</v>
      </c>
      <c r="EN215" s="465">
        <f>IF(OR(EN200&lt;'Capital Structure'!$Q$7,EN200&gt;='Capital Structure'!$R$7),0,-IPMT('Capital Structure'!$R$16/12,EN199,'Capital Structure'!$S$7,'Capital Structure'!$R$14))</f>
        <v>0</v>
      </c>
      <c r="EO215" s="465">
        <f>IF(OR(EO200&lt;'Capital Structure'!$Q$7,EO200&gt;='Capital Structure'!$R$7),0,-IPMT('Capital Structure'!$R$16/12,EO199,'Capital Structure'!$S$7,'Capital Structure'!$R$14))</f>
        <v>0</v>
      </c>
      <c r="EP215" s="465">
        <f>IF(OR(EP200&lt;'Capital Structure'!$Q$7,EP200&gt;='Capital Structure'!$R$7),0,-IPMT('Capital Structure'!$R$16/12,EP199,'Capital Structure'!$S$7,'Capital Structure'!$R$14))</f>
        <v>0</v>
      </c>
      <c r="EQ215" s="465">
        <f>IF(OR(EQ200&lt;'Capital Structure'!$Q$7,EQ200&gt;='Capital Structure'!$R$7),0,-IPMT('Capital Structure'!$R$16/12,EQ199,'Capital Structure'!$S$7,'Capital Structure'!$R$14))</f>
        <v>0</v>
      </c>
      <c r="ER215" s="465">
        <f>IF(OR(ER200&lt;'Capital Structure'!$Q$7,ER200&gt;='Capital Structure'!$R$7),0,-IPMT('Capital Structure'!$R$16/12,ER199,'Capital Structure'!$S$7,'Capital Structure'!$R$14))</f>
        <v>0</v>
      </c>
      <c r="ES215" s="465">
        <f>IF(OR(ES200&lt;'Capital Structure'!$Q$7,ES200&gt;='Capital Structure'!$R$7),0,-IPMT('Capital Structure'!$R$16/12,ES199,'Capital Structure'!$S$7,'Capital Structure'!$R$14))</f>
        <v>0</v>
      </c>
      <c r="ET215" s="465">
        <f>IF(OR(ET200&lt;'Capital Structure'!$Q$7,ET200&gt;='Capital Structure'!$R$7),0,-IPMT('Capital Structure'!$R$16/12,ET199,'Capital Structure'!$S$7,'Capital Structure'!$R$14))</f>
        <v>0</v>
      </c>
      <c r="EU215" s="465">
        <f>IF(OR(EU200&lt;'Capital Structure'!$Q$7,EU200&gt;='Capital Structure'!$R$7),0,-IPMT('Capital Structure'!$R$16/12,EU199,'Capital Structure'!$S$7,'Capital Structure'!$R$14))</f>
        <v>0</v>
      </c>
      <c r="EV215" s="465">
        <f>IF(OR(EV200&lt;'Capital Structure'!$Q$7,EV200&gt;='Capital Structure'!$R$7),0,-IPMT('Capital Structure'!$R$16/12,EV199,'Capital Structure'!$S$7,'Capital Structure'!$R$14))</f>
        <v>0</v>
      </c>
      <c r="EW215" s="465">
        <f>IF(OR(EW200&lt;'Capital Structure'!$Q$7,EW200&gt;='Capital Structure'!$R$7),0,-IPMT('Capital Structure'!$R$16/12,EW199,'Capital Structure'!$S$7,'Capital Structure'!$R$14))</f>
        <v>0</v>
      </c>
      <c r="EX215" s="465">
        <f>IF(OR(EX200&lt;'Capital Structure'!$Q$7,EX200&gt;='Capital Structure'!$R$7),0,-IPMT('Capital Structure'!$R$16/12,EX199,'Capital Structure'!$S$7,'Capital Structure'!$R$14))</f>
        <v>0</v>
      </c>
      <c r="EY215" s="465">
        <f>IF(OR(EY200&lt;'Capital Structure'!$Q$7,EY200&gt;='Capital Structure'!$R$7),0,-IPMT('Capital Structure'!$R$16/12,EY199,'Capital Structure'!$S$7,'Capital Structure'!$R$14))</f>
        <v>0</v>
      </c>
      <c r="EZ215" s="465">
        <f>IF(OR(EZ200&lt;'Capital Structure'!$Q$7,EZ200&gt;='Capital Structure'!$R$7),0,-IPMT('Capital Structure'!$R$16/12,EZ199,'Capital Structure'!$S$7,'Capital Structure'!$R$14))</f>
        <v>0</v>
      </c>
      <c r="FA215" s="465">
        <f>IF(OR(FA200&lt;'Capital Structure'!$Q$7,FA200&gt;='Capital Structure'!$R$7),0,-IPMT('Capital Structure'!$R$16/12,FA199,'Capital Structure'!$S$7,'Capital Structure'!$R$14))</f>
        <v>0</v>
      </c>
      <c r="FB215" s="465">
        <f>IF(OR(FB200&lt;'Capital Structure'!$Q$7,FB200&gt;='Capital Structure'!$R$7),0,-IPMT('Capital Structure'!$R$16/12,FB199,'Capital Structure'!$S$7,'Capital Structure'!$R$14))</f>
        <v>0</v>
      </c>
      <c r="FC215" s="465">
        <f>IF(OR(FC200&lt;'Capital Structure'!$Q$7,FC200&gt;='Capital Structure'!$R$7),0,-IPMT('Capital Structure'!$R$16/12,FC199,'Capital Structure'!$S$7,'Capital Structure'!$R$14))</f>
        <v>0</v>
      </c>
      <c r="FD215" s="465">
        <f>IF(OR(FD200&lt;'Capital Structure'!$Q$7,FD200&gt;='Capital Structure'!$R$7),0,-IPMT('Capital Structure'!$R$16/12,FD199,'Capital Structure'!$S$7,'Capital Structure'!$R$14))</f>
        <v>0</v>
      </c>
      <c r="FE215" s="465">
        <f>IF(OR(FE200&lt;'Capital Structure'!$Q$7,FE200&gt;='Capital Structure'!$R$7),0,-IPMT('Capital Structure'!$R$16/12,FE199,'Capital Structure'!$S$7,'Capital Structure'!$R$14))</f>
        <v>0</v>
      </c>
      <c r="FF215" s="465">
        <f>IF(OR(FF200&lt;'Capital Structure'!$Q$7,FF200&gt;='Capital Structure'!$R$7),0,-IPMT('Capital Structure'!$R$16/12,FF199,'Capital Structure'!$S$7,'Capital Structure'!$R$14))</f>
        <v>0</v>
      </c>
      <c r="FG215" s="465">
        <f>IF(OR(FG200&lt;'Capital Structure'!$Q$7,FG200&gt;='Capital Structure'!$R$7),0,-IPMT('Capital Structure'!$R$16/12,FG199,'Capital Structure'!$S$7,'Capital Structure'!$R$14))</f>
        <v>0</v>
      </c>
      <c r="FH215" s="465">
        <f>IF(OR(FH200&lt;'Capital Structure'!$Q$7,FH200&gt;='Capital Structure'!$R$7),0,-IPMT('Capital Structure'!$R$16/12,FH199,'Capital Structure'!$S$7,'Capital Structure'!$R$14))</f>
        <v>0</v>
      </c>
      <c r="FI215" s="465">
        <f>IF(OR(FI200&lt;'Capital Structure'!$Q$7,FI200&gt;='Capital Structure'!$R$7),0,-IPMT('Capital Structure'!$R$16/12,FI199,'Capital Structure'!$S$7,'Capital Structure'!$R$14))</f>
        <v>0</v>
      </c>
      <c r="FJ215" s="465">
        <f>IF(OR(FJ200&lt;'Capital Structure'!$Q$7,FJ200&gt;='Capital Structure'!$R$7),0,-IPMT('Capital Structure'!$R$16/12,FJ199,'Capital Structure'!$S$7,'Capital Structure'!$R$14))</f>
        <v>0</v>
      </c>
      <c r="FK215" s="465">
        <f>IF(OR(FK200&lt;'Capital Structure'!$Q$7,FK200&gt;='Capital Structure'!$R$7),0,-IPMT('Capital Structure'!$R$16/12,FK199,'Capital Structure'!$S$7,'Capital Structure'!$R$14))</f>
        <v>0</v>
      </c>
      <c r="FL215" s="465">
        <f>IF(OR(FL200&lt;'Capital Structure'!$Q$7,FL200&gt;='Capital Structure'!$R$7),0,-IPMT('Capital Structure'!$R$16/12,FL199,'Capital Structure'!$S$7,'Capital Structure'!$R$14))</f>
        <v>0</v>
      </c>
      <c r="FM215" s="465">
        <f>IF(OR(FM200&lt;'Capital Structure'!$Q$7,FM200&gt;='Capital Structure'!$R$7),0,-IPMT('Capital Structure'!$R$16/12,FM199,'Capital Structure'!$S$7,'Capital Structure'!$R$14))</f>
        <v>0</v>
      </c>
      <c r="FN215" s="465">
        <f>IF(OR(FN200&lt;'Capital Structure'!$Q$7,FN200&gt;='Capital Structure'!$R$7),0,-IPMT('Capital Structure'!$R$16/12,FN199,'Capital Structure'!$S$7,'Capital Structure'!$R$14))</f>
        <v>0</v>
      </c>
    </row>
    <row r="216" spans="1:170">
      <c r="B216" s="233" t="s">
        <v>233</v>
      </c>
      <c r="E216" s="465">
        <f>E201-E213</f>
        <v>0</v>
      </c>
      <c r="F216" s="465">
        <f t="shared" ref="F216:BQ216" si="101">F201-F213</f>
        <v>0</v>
      </c>
      <c r="G216" s="465">
        <f t="shared" si="101"/>
        <v>0</v>
      </c>
      <c r="H216" s="465">
        <f t="shared" si="101"/>
        <v>0</v>
      </c>
      <c r="I216" s="465">
        <f t="shared" si="101"/>
        <v>0</v>
      </c>
      <c r="J216" s="465">
        <f t="shared" si="101"/>
        <v>0</v>
      </c>
      <c r="K216" s="465">
        <f t="shared" si="101"/>
        <v>0</v>
      </c>
      <c r="L216" s="465">
        <f t="shared" si="101"/>
        <v>0</v>
      </c>
      <c r="M216" s="465">
        <f t="shared" si="101"/>
        <v>0</v>
      </c>
      <c r="N216" s="465">
        <f t="shared" si="101"/>
        <v>0</v>
      </c>
      <c r="O216" s="465">
        <f t="shared" si="101"/>
        <v>0</v>
      </c>
      <c r="P216" s="465">
        <f t="shared" si="101"/>
        <v>0</v>
      </c>
      <c r="Q216" s="465">
        <f t="shared" si="101"/>
        <v>0</v>
      </c>
      <c r="R216" s="465">
        <f t="shared" si="101"/>
        <v>0</v>
      </c>
      <c r="S216" s="465">
        <f t="shared" si="101"/>
        <v>0</v>
      </c>
      <c r="T216" s="465">
        <f t="shared" si="101"/>
        <v>0</v>
      </c>
      <c r="U216" s="465">
        <f t="shared" si="101"/>
        <v>0</v>
      </c>
      <c r="V216" s="465">
        <f t="shared" si="101"/>
        <v>0</v>
      </c>
      <c r="W216" s="465">
        <f t="shared" si="101"/>
        <v>0</v>
      </c>
      <c r="X216" s="465">
        <f t="shared" si="101"/>
        <v>0</v>
      </c>
      <c r="Y216" s="465">
        <f t="shared" si="101"/>
        <v>0</v>
      </c>
      <c r="Z216" s="465">
        <f t="shared" si="101"/>
        <v>0</v>
      </c>
      <c r="AA216" s="465">
        <f t="shared" si="101"/>
        <v>0</v>
      </c>
      <c r="AB216" s="465">
        <f t="shared" si="101"/>
        <v>0</v>
      </c>
      <c r="AC216" s="465">
        <f t="shared" si="101"/>
        <v>0</v>
      </c>
      <c r="AD216" s="465">
        <f t="shared" si="101"/>
        <v>0</v>
      </c>
      <c r="AE216" s="465">
        <f t="shared" si="101"/>
        <v>0</v>
      </c>
      <c r="AF216" s="465">
        <f t="shared" si="101"/>
        <v>0</v>
      </c>
      <c r="AG216" s="465">
        <f t="shared" si="101"/>
        <v>0</v>
      </c>
      <c r="AH216" s="465">
        <f t="shared" si="101"/>
        <v>0</v>
      </c>
      <c r="AI216" s="465">
        <f t="shared" si="101"/>
        <v>0</v>
      </c>
      <c r="AJ216" s="465">
        <f t="shared" si="101"/>
        <v>0</v>
      </c>
      <c r="AK216" s="465">
        <f t="shared" si="101"/>
        <v>0</v>
      </c>
      <c r="AL216" s="465">
        <f t="shared" si="101"/>
        <v>0</v>
      </c>
      <c r="AM216" s="465">
        <f t="shared" si="101"/>
        <v>0</v>
      </c>
      <c r="AN216" s="465">
        <f t="shared" si="101"/>
        <v>0</v>
      </c>
      <c r="AO216" s="465">
        <f t="shared" si="101"/>
        <v>0</v>
      </c>
      <c r="AP216" s="465">
        <f t="shared" si="101"/>
        <v>0</v>
      </c>
      <c r="AQ216" s="465">
        <f t="shared" si="101"/>
        <v>0</v>
      </c>
      <c r="AR216" s="465">
        <f t="shared" si="101"/>
        <v>0</v>
      </c>
      <c r="AS216" s="465">
        <f t="shared" si="101"/>
        <v>0</v>
      </c>
      <c r="AT216" s="465">
        <f t="shared" si="101"/>
        <v>0</v>
      </c>
      <c r="AU216" s="465">
        <f t="shared" si="101"/>
        <v>0</v>
      </c>
      <c r="AV216" s="465">
        <f t="shared" si="101"/>
        <v>0</v>
      </c>
      <c r="AW216" s="465">
        <f t="shared" si="101"/>
        <v>0</v>
      </c>
      <c r="AX216" s="465">
        <f t="shared" si="101"/>
        <v>0</v>
      </c>
      <c r="AY216" s="465">
        <f t="shared" si="101"/>
        <v>0</v>
      </c>
      <c r="AZ216" s="465">
        <f t="shared" si="101"/>
        <v>0</v>
      </c>
      <c r="BA216" s="465">
        <f t="shared" si="101"/>
        <v>0</v>
      </c>
      <c r="BB216" s="465">
        <f t="shared" si="101"/>
        <v>0</v>
      </c>
      <c r="BC216" s="465">
        <f t="shared" si="101"/>
        <v>0</v>
      </c>
      <c r="BD216" s="465">
        <f t="shared" si="101"/>
        <v>0</v>
      </c>
      <c r="BE216" s="465">
        <f t="shared" si="101"/>
        <v>0</v>
      </c>
      <c r="BF216" s="465">
        <f t="shared" si="101"/>
        <v>0</v>
      </c>
      <c r="BG216" s="465">
        <f t="shared" si="101"/>
        <v>0</v>
      </c>
      <c r="BH216" s="465">
        <f t="shared" si="101"/>
        <v>0</v>
      </c>
      <c r="BI216" s="465">
        <f t="shared" si="101"/>
        <v>0</v>
      </c>
      <c r="BJ216" s="465">
        <f t="shared" si="101"/>
        <v>0</v>
      </c>
      <c r="BK216" s="465">
        <f t="shared" si="101"/>
        <v>0</v>
      </c>
      <c r="BL216" s="465">
        <f t="shared" si="101"/>
        <v>0</v>
      </c>
      <c r="BM216" s="465">
        <f t="shared" si="101"/>
        <v>0</v>
      </c>
      <c r="BN216" s="465">
        <f t="shared" si="101"/>
        <v>0</v>
      </c>
      <c r="BO216" s="465">
        <f t="shared" si="101"/>
        <v>0</v>
      </c>
      <c r="BP216" s="465">
        <f t="shared" si="101"/>
        <v>0</v>
      </c>
      <c r="BQ216" s="465">
        <f t="shared" si="101"/>
        <v>0</v>
      </c>
      <c r="BR216" s="465">
        <f t="shared" ref="BR216:EC216" si="102">BR201-BR213</f>
        <v>423156242.53764027</v>
      </c>
      <c r="BS216" s="465">
        <f t="shared" si="102"/>
        <v>-6843757.4623597264</v>
      </c>
      <c r="BT216" s="465">
        <f t="shared" si="102"/>
        <v>-6843757.4623597264</v>
      </c>
      <c r="BU216" s="465">
        <f t="shared" si="102"/>
        <v>-6843757.4623597264</v>
      </c>
      <c r="BV216" s="465">
        <f t="shared" si="102"/>
        <v>-6843757.4623597264</v>
      </c>
      <c r="BW216" s="465">
        <f t="shared" si="102"/>
        <v>-6843757.4623597264</v>
      </c>
      <c r="BX216" s="465">
        <f t="shared" si="102"/>
        <v>-6843757.4623597264</v>
      </c>
      <c r="BY216" s="465">
        <f t="shared" si="102"/>
        <v>-6843757.4623597264</v>
      </c>
      <c r="BZ216" s="465">
        <f t="shared" si="102"/>
        <v>-6843757.4623597264</v>
      </c>
      <c r="CA216" s="465">
        <f t="shared" si="102"/>
        <v>-6843757.4623597264</v>
      </c>
      <c r="CB216" s="465">
        <f t="shared" si="102"/>
        <v>-6843757.4623597264</v>
      </c>
      <c r="CC216" s="465">
        <f t="shared" si="102"/>
        <v>-6843757.4623597264</v>
      </c>
      <c r="CD216" s="465">
        <f t="shared" si="102"/>
        <v>-6843757.4623597264</v>
      </c>
      <c r="CE216" s="465">
        <f t="shared" si="102"/>
        <v>-6843757.4623597264</v>
      </c>
      <c r="CF216" s="465">
        <f t="shared" si="102"/>
        <v>-6843757.4623597264</v>
      </c>
      <c r="CG216" s="465">
        <f t="shared" si="102"/>
        <v>-6843757.4623597264</v>
      </c>
      <c r="CH216" s="465">
        <f t="shared" si="102"/>
        <v>-6843757.4623597264</v>
      </c>
      <c r="CI216" s="465">
        <f t="shared" si="102"/>
        <v>-6843757.4623597264</v>
      </c>
      <c r="CJ216" s="465">
        <f t="shared" si="102"/>
        <v>-6843757.4623597264</v>
      </c>
      <c r="CK216" s="465">
        <f t="shared" si="102"/>
        <v>-6843757.4623597264</v>
      </c>
      <c r="CL216" s="465">
        <f t="shared" si="102"/>
        <v>-6843757.4623597264</v>
      </c>
      <c r="CM216" s="465">
        <f t="shared" si="102"/>
        <v>-6843757.4623597264</v>
      </c>
      <c r="CN216" s="465">
        <f t="shared" si="102"/>
        <v>-6843757.4623597264</v>
      </c>
      <c r="CO216" s="465">
        <f t="shared" si="102"/>
        <v>-6843757.4623597264</v>
      </c>
      <c r="CP216" s="465">
        <f t="shared" si="102"/>
        <v>-6843757.4623597264</v>
      </c>
      <c r="CQ216" s="465">
        <f t="shared" si="102"/>
        <v>-6843757.4623597264</v>
      </c>
      <c r="CR216" s="465">
        <f t="shared" si="102"/>
        <v>-6843757.4623597264</v>
      </c>
      <c r="CS216" s="465">
        <f t="shared" si="102"/>
        <v>-6843757.4623597264</v>
      </c>
      <c r="CT216" s="465">
        <f t="shared" si="102"/>
        <v>-6843757.4623597264</v>
      </c>
      <c r="CU216" s="465">
        <f t="shared" si="102"/>
        <v>-6843757.4623597264</v>
      </c>
      <c r="CV216" s="465">
        <f t="shared" si="102"/>
        <v>-6843757.4623597264</v>
      </c>
      <c r="CW216" s="465">
        <f t="shared" si="102"/>
        <v>-6843757.4623597264</v>
      </c>
      <c r="CX216" s="465">
        <f t="shared" si="102"/>
        <v>-6843757.4623597264</v>
      </c>
      <c r="CY216" s="465">
        <f t="shared" si="102"/>
        <v>-6843757.4623597264</v>
      </c>
      <c r="CZ216" s="465">
        <f t="shared" si="102"/>
        <v>-6843757.4623597264</v>
      </c>
      <c r="DA216" s="465">
        <f t="shared" si="102"/>
        <v>-6843757.4623597264</v>
      </c>
      <c r="DB216" s="465">
        <f t="shared" si="102"/>
        <v>-6843757.4623597264</v>
      </c>
      <c r="DC216" s="465">
        <f t="shared" si="102"/>
        <v>-6843757.4623597264</v>
      </c>
      <c r="DD216" s="465">
        <f t="shared" si="102"/>
        <v>-6843757.4623597264</v>
      </c>
      <c r="DE216" s="465">
        <f t="shared" si="102"/>
        <v>-6843757.4623597264</v>
      </c>
      <c r="DF216" s="465">
        <f t="shared" si="102"/>
        <v>-6843757.4623597264</v>
      </c>
      <c r="DG216" s="465">
        <f t="shared" si="102"/>
        <v>-6843757.4623597264</v>
      </c>
      <c r="DH216" s="465">
        <f t="shared" si="102"/>
        <v>-6843757.4623597264</v>
      </c>
      <c r="DI216" s="465">
        <f t="shared" si="102"/>
        <v>-6843757.4623597264</v>
      </c>
      <c r="DJ216" s="465">
        <f t="shared" si="102"/>
        <v>-6843757.4623597264</v>
      </c>
      <c r="DK216" s="465">
        <f t="shared" si="102"/>
        <v>-6843757.4623597264</v>
      </c>
      <c r="DL216" s="465">
        <f t="shared" si="102"/>
        <v>-6843757.4623597264</v>
      </c>
      <c r="DM216" s="465">
        <f t="shared" si="102"/>
        <v>-6843757.4623597264</v>
      </c>
      <c r="DN216" s="465">
        <f t="shared" si="102"/>
        <v>-6843757.4623597264</v>
      </c>
      <c r="DO216" s="465">
        <f t="shared" si="102"/>
        <v>-6843757.4623597264</v>
      </c>
      <c r="DP216" s="465">
        <f t="shared" si="102"/>
        <v>-6843757.4623597264</v>
      </c>
      <c r="DQ216" s="465">
        <f t="shared" si="102"/>
        <v>-6843757.4623597264</v>
      </c>
      <c r="DR216" s="465">
        <f t="shared" si="102"/>
        <v>-6843757.4623597264</v>
      </c>
      <c r="DS216" s="465">
        <f t="shared" si="102"/>
        <v>-6843757.4623597264</v>
      </c>
      <c r="DT216" s="465">
        <f t="shared" si="102"/>
        <v>-6843757.4623597264</v>
      </c>
      <c r="DU216" s="465">
        <f t="shared" si="102"/>
        <v>-6843757.4623597264</v>
      </c>
      <c r="DV216" s="465">
        <f t="shared" si="102"/>
        <v>-6843757.4623597264</v>
      </c>
      <c r="DW216" s="465">
        <f t="shared" si="102"/>
        <v>-6843757.4623597264</v>
      </c>
      <c r="DX216" s="465">
        <f t="shared" si="102"/>
        <v>-6843757.4623597264</v>
      </c>
      <c r="DY216" s="465">
        <f t="shared" si="102"/>
        <v>-6843757.4623597264</v>
      </c>
      <c r="DZ216" s="465">
        <f t="shared" si="102"/>
        <v>-6843757.4623597264</v>
      </c>
      <c r="EA216" s="465">
        <f t="shared" si="102"/>
        <v>-6843757.4623597264</v>
      </c>
      <c r="EB216" s="465">
        <f t="shared" si="102"/>
        <v>-6843757.4623597264</v>
      </c>
      <c r="EC216" s="465">
        <f t="shared" si="102"/>
        <v>-6843757.4623597264</v>
      </c>
      <c r="ED216" s="465">
        <f t="shared" ref="ED216:FN216" si="103">ED201-ED213</f>
        <v>-6843757.4623597264</v>
      </c>
      <c r="EE216" s="465">
        <f t="shared" si="103"/>
        <v>-6843757.4623597264</v>
      </c>
      <c r="EF216" s="465">
        <f t="shared" si="103"/>
        <v>-6843757.4623597264</v>
      </c>
      <c r="EG216" s="465">
        <f t="shared" si="103"/>
        <v>-6843757.4623597264</v>
      </c>
      <c r="EH216" s="465">
        <f t="shared" si="103"/>
        <v>-6843757.4623597264</v>
      </c>
      <c r="EI216" s="465">
        <f t="shared" si="103"/>
        <v>-6843757.4623597264</v>
      </c>
      <c r="EJ216" s="465">
        <f t="shared" si="103"/>
        <v>-6843757.4623597264</v>
      </c>
      <c r="EK216" s="465">
        <f t="shared" si="103"/>
        <v>-6843757.4623597264</v>
      </c>
      <c r="EL216" s="465">
        <f t="shared" si="103"/>
        <v>0</v>
      </c>
      <c r="EM216" s="465">
        <f t="shared" si="103"/>
        <v>0</v>
      </c>
      <c r="EN216" s="465">
        <f t="shared" si="103"/>
        <v>0</v>
      </c>
      <c r="EO216" s="465">
        <f t="shared" si="103"/>
        <v>0</v>
      </c>
      <c r="EP216" s="465">
        <f t="shared" si="103"/>
        <v>0</v>
      </c>
      <c r="EQ216" s="465">
        <f t="shared" si="103"/>
        <v>0</v>
      </c>
      <c r="ER216" s="465">
        <f t="shared" si="103"/>
        <v>0</v>
      </c>
      <c r="ES216" s="465">
        <f t="shared" si="103"/>
        <v>0</v>
      </c>
      <c r="ET216" s="465">
        <f t="shared" si="103"/>
        <v>0</v>
      </c>
      <c r="EU216" s="465">
        <f t="shared" si="103"/>
        <v>0</v>
      </c>
      <c r="EV216" s="465">
        <f t="shared" si="103"/>
        <v>0</v>
      </c>
      <c r="EW216" s="465">
        <f t="shared" si="103"/>
        <v>0</v>
      </c>
      <c r="EX216" s="465">
        <f t="shared" si="103"/>
        <v>0</v>
      </c>
      <c r="EY216" s="465">
        <f t="shared" si="103"/>
        <v>0</v>
      </c>
      <c r="EZ216" s="465">
        <f t="shared" si="103"/>
        <v>0</v>
      </c>
      <c r="FA216" s="465">
        <f t="shared" si="103"/>
        <v>0</v>
      </c>
      <c r="FB216" s="465">
        <f t="shared" si="103"/>
        <v>0</v>
      </c>
      <c r="FC216" s="465">
        <f t="shared" si="103"/>
        <v>0</v>
      </c>
      <c r="FD216" s="465">
        <f t="shared" si="103"/>
        <v>0</v>
      </c>
      <c r="FE216" s="465">
        <f t="shared" si="103"/>
        <v>0</v>
      </c>
      <c r="FF216" s="465">
        <f t="shared" si="103"/>
        <v>0</v>
      </c>
      <c r="FG216" s="465">
        <f t="shared" si="103"/>
        <v>0</v>
      </c>
      <c r="FH216" s="465">
        <f t="shared" si="103"/>
        <v>0</v>
      </c>
      <c r="FI216" s="465">
        <f t="shared" si="103"/>
        <v>0</v>
      </c>
      <c r="FJ216" s="465">
        <f t="shared" si="103"/>
        <v>0</v>
      </c>
      <c r="FK216" s="465">
        <f t="shared" si="103"/>
        <v>0</v>
      </c>
      <c r="FL216" s="465">
        <f t="shared" si="103"/>
        <v>0</v>
      </c>
      <c r="FM216" s="465">
        <f t="shared" si="103"/>
        <v>0</v>
      </c>
      <c r="FN216" s="465">
        <f t="shared" si="103"/>
        <v>0</v>
      </c>
    </row>
    <row r="217" spans="1:170">
      <c r="E217" s="465"/>
      <c r="F217" s="465"/>
      <c r="G217" s="465"/>
      <c r="H217" s="465"/>
      <c r="I217" s="465"/>
      <c r="J217" s="465"/>
      <c r="K217" s="465"/>
      <c r="L217" s="465"/>
      <c r="M217" s="465"/>
      <c r="N217" s="465"/>
      <c r="O217" s="465"/>
      <c r="P217" s="465"/>
      <c r="Q217" s="465"/>
      <c r="R217" s="465"/>
      <c r="S217" s="465"/>
      <c r="T217" s="465"/>
      <c r="U217" s="465"/>
      <c r="V217" s="465"/>
      <c r="W217" s="465"/>
      <c r="X217" s="465"/>
      <c r="Y217" s="465"/>
      <c r="Z217" s="465"/>
      <c r="AA217" s="465"/>
      <c r="AB217" s="465"/>
      <c r="AC217" s="465"/>
      <c r="AD217" s="465"/>
      <c r="AE217" s="465"/>
      <c r="AF217" s="465"/>
      <c r="AG217" s="465"/>
      <c r="AH217" s="465"/>
      <c r="AI217" s="465"/>
      <c r="AJ217" s="465"/>
      <c r="AK217" s="465"/>
      <c r="AL217" s="465"/>
      <c r="AM217" s="465"/>
      <c r="AN217" s="465"/>
      <c r="AO217" s="465"/>
      <c r="AP217" s="465"/>
      <c r="AQ217" s="465"/>
      <c r="AR217" s="465"/>
      <c r="AS217" s="465"/>
      <c r="AT217" s="465"/>
      <c r="AU217" s="465"/>
      <c r="AV217" s="465"/>
      <c r="AW217" s="465"/>
      <c r="AX217" s="465"/>
      <c r="AY217" s="465"/>
      <c r="AZ217" s="465"/>
      <c r="BA217" s="465"/>
      <c r="BB217" s="465"/>
      <c r="BC217" s="465"/>
      <c r="BD217" s="465"/>
      <c r="BE217" s="465"/>
      <c r="BF217" s="465"/>
      <c r="BG217" s="465"/>
      <c r="BH217" s="465"/>
      <c r="BI217" s="465"/>
      <c r="BJ217" s="465"/>
      <c r="BK217" s="465"/>
      <c r="BL217" s="465"/>
      <c r="BM217" s="465"/>
      <c r="BN217" s="465"/>
      <c r="BO217" s="465"/>
      <c r="BP217" s="465"/>
      <c r="BQ217" s="465"/>
      <c r="BR217" s="465"/>
      <c r="BS217" s="465"/>
      <c r="BT217" s="465"/>
      <c r="BU217" s="465"/>
      <c r="BV217" s="465"/>
      <c r="BW217" s="465"/>
      <c r="BX217" s="465"/>
      <c r="BY217" s="465"/>
      <c r="BZ217" s="465"/>
      <c r="CA217" s="465"/>
      <c r="CB217" s="465"/>
      <c r="CC217" s="465"/>
      <c r="CD217" s="465"/>
      <c r="CE217" s="465"/>
      <c r="CF217" s="465"/>
      <c r="CG217" s="465"/>
      <c r="CH217" s="465"/>
      <c r="CI217" s="465"/>
      <c r="CJ217" s="465"/>
      <c r="CK217" s="465"/>
      <c r="CL217" s="465"/>
      <c r="CM217" s="465"/>
      <c r="CN217" s="465"/>
      <c r="CO217" s="465"/>
      <c r="CP217" s="465"/>
      <c r="CQ217" s="465"/>
      <c r="CR217" s="465"/>
      <c r="CS217" s="465"/>
      <c r="CT217" s="465"/>
      <c r="CU217" s="465"/>
      <c r="CV217" s="465"/>
      <c r="CW217" s="465"/>
      <c r="CX217" s="465"/>
      <c r="CY217" s="465"/>
      <c r="CZ217" s="465"/>
      <c r="DA217" s="465"/>
      <c r="DB217" s="465"/>
      <c r="DC217" s="465"/>
      <c r="DD217" s="465"/>
      <c r="DE217" s="465"/>
      <c r="DF217" s="465"/>
      <c r="DG217" s="465"/>
      <c r="DH217" s="465"/>
      <c r="DI217" s="465"/>
      <c r="DJ217" s="465"/>
      <c r="DK217" s="465"/>
      <c r="DL217" s="465"/>
      <c r="DM217" s="465"/>
      <c r="DN217" s="465"/>
      <c r="DO217" s="465"/>
      <c r="DP217" s="465"/>
      <c r="DQ217" s="465"/>
      <c r="DR217" s="465"/>
      <c r="DS217" s="465"/>
      <c r="DT217" s="465"/>
      <c r="DU217" s="465"/>
      <c r="DV217" s="465"/>
      <c r="DW217" s="465"/>
      <c r="DX217" s="465"/>
      <c r="DY217" s="465"/>
      <c r="DZ217" s="465"/>
      <c r="EA217" s="465"/>
      <c r="EB217" s="465"/>
      <c r="EC217" s="465"/>
      <c r="ED217" s="465"/>
      <c r="EE217" s="465"/>
      <c r="EF217" s="465"/>
      <c r="EG217" s="465"/>
      <c r="EH217" s="465"/>
      <c r="EI217" s="465"/>
      <c r="EJ217" s="465"/>
      <c r="EK217" s="465"/>
      <c r="EL217" s="465"/>
      <c r="EM217" s="465"/>
      <c r="EN217" s="465"/>
      <c r="EO217" s="465"/>
      <c r="EP217" s="465"/>
      <c r="EQ217" s="465"/>
      <c r="ER217" s="465"/>
      <c r="ES217" s="465"/>
      <c r="ET217" s="465"/>
      <c r="EU217" s="465"/>
      <c r="EV217" s="465"/>
      <c r="EW217" s="465"/>
      <c r="EX217" s="465"/>
      <c r="EY217" s="465"/>
      <c r="EZ217" s="465"/>
      <c r="FA217" s="465"/>
      <c r="FB217" s="465"/>
      <c r="FC217" s="465"/>
      <c r="FD217" s="465"/>
      <c r="FE217" s="465"/>
      <c r="FF217" s="465"/>
      <c r="FG217" s="465"/>
      <c r="FH217" s="465"/>
      <c r="FI217" s="465"/>
      <c r="FJ217" s="465"/>
      <c r="FK217" s="465"/>
      <c r="FL217" s="465"/>
      <c r="FM217" s="465"/>
      <c r="FN217" s="465"/>
    </row>
    <row r="218" spans="1:170">
      <c r="B218" s="476" t="s">
        <v>222</v>
      </c>
      <c r="E218" s="465">
        <f>E201</f>
        <v>0</v>
      </c>
      <c r="F218" s="465">
        <f t="shared" ref="F218:BQ218" si="104">F201</f>
        <v>0</v>
      </c>
      <c r="G218" s="465">
        <f t="shared" si="104"/>
        <v>0</v>
      </c>
      <c r="H218" s="465">
        <f t="shared" si="104"/>
        <v>0</v>
      </c>
      <c r="I218" s="465">
        <f t="shared" si="104"/>
        <v>0</v>
      </c>
      <c r="J218" s="465">
        <f t="shared" si="104"/>
        <v>0</v>
      </c>
      <c r="K218" s="465">
        <f t="shared" si="104"/>
        <v>0</v>
      </c>
      <c r="L218" s="465">
        <f t="shared" si="104"/>
        <v>0</v>
      </c>
      <c r="M218" s="465">
        <f t="shared" si="104"/>
        <v>0</v>
      </c>
      <c r="N218" s="465">
        <f t="shared" si="104"/>
        <v>0</v>
      </c>
      <c r="O218" s="465">
        <f t="shared" si="104"/>
        <v>0</v>
      </c>
      <c r="P218" s="465">
        <f t="shared" si="104"/>
        <v>0</v>
      </c>
      <c r="Q218" s="465">
        <f t="shared" si="104"/>
        <v>0</v>
      </c>
      <c r="R218" s="465">
        <f t="shared" si="104"/>
        <v>0</v>
      </c>
      <c r="S218" s="465">
        <f t="shared" si="104"/>
        <v>0</v>
      </c>
      <c r="T218" s="465">
        <f t="shared" si="104"/>
        <v>0</v>
      </c>
      <c r="U218" s="465">
        <f t="shared" si="104"/>
        <v>0</v>
      </c>
      <c r="V218" s="465">
        <f t="shared" si="104"/>
        <v>0</v>
      </c>
      <c r="W218" s="465">
        <f t="shared" si="104"/>
        <v>0</v>
      </c>
      <c r="X218" s="465">
        <f t="shared" si="104"/>
        <v>0</v>
      </c>
      <c r="Y218" s="465">
        <f t="shared" si="104"/>
        <v>0</v>
      </c>
      <c r="Z218" s="465">
        <f t="shared" si="104"/>
        <v>0</v>
      </c>
      <c r="AA218" s="465">
        <f t="shared" si="104"/>
        <v>0</v>
      </c>
      <c r="AB218" s="465">
        <f t="shared" si="104"/>
        <v>0</v>
      </c>
      <c r="AC218" s="465">
        <f t="shared" si="104"/>
        <v>0</v>
      </c>
      <c r="AD218" s="465">
        <f t="shared" si="104"/>
        <v>0</v>
      </c>
      <c r="AE218" s="465">
        <f t="shared" si="104"/>
        <v>0</v>
      </c>
      <c r="AF218" s="465">
        <f t="shared" si="104"/>
        <v>0</v>
      </c>
      <c r="AG218" s="465">
        <f t="shared" si="104"/>
        <v>0</v>
      </c>
      <c r="AH218" s="465">
        <f t="shared" si="104"/>
        <v>0</v>
      </c>
      <c r="AI218" s="465">
        <f t="shared" si="104"/>
        <v>0</v>
      </c>
      <c r="AJ218" s="465">
        <f t="shared" si="104"/>
        <v>0</v>
      </c>
      <c r="AK218" s="465">
        <f t="shared" si="104"/>
        <v>0</v>
      </c>
      <c r="AL218" s="465">
        <f t="shared" si="104"/>
        <v>0</v>
      </c>
      <c r="AM218" s="465">
        <f t="shared" si="104"/>
        <v>0</v>
      </c>
      <c r="AN218" s="465">
        <f t="shared" si="104"/>
        <v>0</v>
      </c>
      <c r="AO218" s="465">
        <f t="shared" si="104"/>
        <v>0</v>
      </c>
      <c r="AP218" s="465">
        <f t="shared" si="104"/>
        <v>0</v>
      </c>
      <c r="AQ218" s="465">
        <f t="shared" si="104"/>
        <v>0</v>
      </c>
      <c r="AR218" s="465">
        <f t="shared" si="104"/>
        <v>0</v>
      </c>
      <c r="AS218" s="465">
        <f t="shared" si="104"/>
        <v>0</v>
      </c>
      <c r="AT218" s="465">
        <f t="shared" si="104"/>
        <v>0</v>
      </c>
      <c r="AU218" s="465">
        <f t="shared" si="104"/>
        <v>0</v>
      </c>
      <c r="AV218" s="465">
        <f t="shared" si="104"/>
        <v>0</v>
      </c>
      <c r="AW218" s="465">
        <f t="shared" si="104"/>
        <v>0</v>
      </c>
      <c r="AX218" s="465">
        <f t="shared" si="104"/>
        <v>0</v>
      </c>
      <c r="AY218" s="465">
        <f t="shared" si="104"/>
        <v>0</v>
      </c>
      <c r="AZ218" s="465">
        <f t="shared" si="104"/>
        <v>0</v>
      </c>
      <c r="BA218" s="465">
        <f t="shared" si="104"/>
        <v>0</v>
      </c>
      <c r="BB218" s="465">
        <f t="shared" si="104"/>
        <v>0</v>
      </c>
      <c r="BC218" s="465">
        <f t="shared" si="104"/>
        <v>0</v>
      </c>
      <c r="BD218" s="465">
        <f t="shared" si="104"/>
        <v>0</v>
      </c>
      <c r="BE218" s="465">
        <f t="shared" si="104"/>
        <v>0</v>
      </c>
      <c r="BF218" s="465">
        <f t="shared" si="104"/>
        <v>0</v>
      </c>
      <c r="BG218" s="465">
        <f t="shared" si="104"/>
        <v>0</v>
      </c>
      <c r="BH218" s="465">
        <f t="shared" si="104"/>
        <v>0</v>
      </c>
      <c r="BI218" s="465">
        <f t="shared" si="104"/>
        <v>0</v>
      </c>
      <c r="BJ218" s="465">
        <f t="shared" si="104"/>
        <v>0</v>
      </c>
      <c r="BK218" s="465">
        <f t="shared" si="104"/>
        <v>0</v>
      </c>
      <c r="BL218" s="465">
        <f t="shared" si="104"/>
        <v>0</v>
      </c>
      <c r="BM218" s="465">
        <f t="shared" si="104"/>
        <v>0</v>
      </c>
      <c r="BN218" s="465">
        <f t="shared" si="104"/>
        <v>0</v>
      </c>
      <c r="BO218" s="465">
        <f t="shared" si="104"/>
        <v>0</v>
      </c>
      <c r="BP218" s="465">
        <f t="shared" si="104"/>
        <v>0</v>
      </c>
      <c r="BQ218" s="465">
        <f t="shared" si="104"/>
        <v>0</v>
      </c>
      <c r="BR218" s="465">
        <f t="shared" ref="BR218:EC218" si="105">BR201</f>
        <v>430000000</v>
      </c>
      <c r="BS218" s="465">
        <f t="shared" si="105"/>
        <v>0</v>
      </c>
      <c r="BT218" s="465">
        <f t="shared" si="105"/>
        <v>0</v>
      </c>
      <c r="BU218" s="465">
        <f t="shared" si="105"/>
        <v>0</v>
      </c>
      <c r="BV218" s="465">
        <f t="shared" si="105"/>
        <v>0</v>
      </c>
      <c r="BW218" s="465">
        <f t="shared" si="105"/>
        <v>0</v>
      </c>
      <c r="BX218" s="465">
        <f t="shared" si="105"/>
        <v>0</v>
      </c>
      <c r="BY218" s="465">
        <f t="shared" si="105"/>
        <v>0</v>
      </c>
      <c r="BZ218" s="465">
        <f t="shared" si="105"/>
        <v>0</v>
      </c>
      <c r="CA218" s="465">
        <f t="shared" si="105"/>
        <v>0</v>
      </c>
      <c r="CB218" s="465">
        <f t="shared" si="105"/>
        <v>0</v>
      </c>
      <c r="CC218" s="465">
        <f t="shared" si="105"/>
        <v>0</v>
      </c>
      <c r="CD218" s="465">
        <f t="shared" si="105"/>
        <v>0</v>
      </c>
      <c r="CE218" s="465">
        <f t="shared" si="105"/>
        <v>0</v>
      </c>
      <c r="CF218" s="465">
        <f t="shared" si="105"/>
        <v>0</v>
      </c>
      <c r="CG218" s="465">
        <f t="shared" si="105"/>
        <v>0</v>
      </c>
      <c r="CH218" s="465">
        <f t="shared" si="105"/>
        <v>0</v>
      </c>
      <c r="CI218" s="465">
        <f t="shared" si="105"/>
        <v>0</v>
      </c>
      <c r="CJ218" s="465">
        <f t="shared" si="105"/>
        <v>0</v>
      </c>
      <c r="CK218" s="465">
        <f t="shared" si="105"/>
        <v>0</v>
      </c>
      <c r="CL218" s="465">
        <f t="shared" si="105"/>
        <v>0</v>
      </c>
      <c r="CM218" s="465">
        <f t="shared" si="105"/>
        <v>0</v>
      </c>
      <c r="CN218" s="465">
        <f t="shared" si="105"/>
        <v>0</v>
      </c>
      <c r="CO218" s="465">
        <f t="shared" si="105"/>
        <v>0</v>
      </c>
      <c r="CP218" s="465">
        <f t="shared" si="105"/>
        <v>0</v>
      </c>
      <c r="CQ218" s="465">
        <f t="shared" si="105"/>
        <v>0</v>
      </c>
      <c r="CR218" s="465">
        <f t="shared" si="105"/>
        <v>0</v>
      </c>
      <c r="CS218" s="465">
        <f t="shared" si="105"/>
        <v>0</v>
      </c>
      <c r="CT218" s="465">
        <f t="shared" si="105"/>
        <v>0</v>
      </c>
      <c r="CU218" s="465">
        <f t="shared" si="105"/>
        <v>0</v>
      </c>
      <c r="CV218" s="465">
        <f t="shared" si="105"/>
        <v>0</v>
      </c>
      <c r="CW218" s="465">
        <f t="shared" si="105"/>
        <v>0</v>
      </c>
      <c r="CX218" s="465">
        <f t="shared" si="105"/>
        <v>0</v>
      </c>
      <c r="CY218" s="465">
        <f t="shared" si="105"/>
        <v>0</v>
      </c>
      <c r="CZ218" s="465">
        <f t="shared" si="105"/>
        <v>0</v>
      </c>
      <c r="DA218" s="465">
        <f t="shared" si="105"/>
        <v>0</v>
      </c>
      <c r="DB218" s="465">
        <f t="shared" si="105"/>
        <v>0</v>
      </c>
      <c r="DC218" s="465">
        <f t="shared" si="105"/>
        <v>0</v>
      </c>
      <c r="DD218" s="465">
        <f t="shared" si="105"/>
        <v>0</v>
      </c>
      <c r="DE218" s="465">
        <f t="shared" si="105"/>
        <v>0</v>
      </c>
      <c r="DF218" s="465">
        <f t="shared" si="105"/>
        <v>0</v>
      </c>
      <c r="DG218" s="465">
        <f t="shared" si="105"/>
        <v>0</v>
      </c>
      <c r="DH218" s="465">
        <f t="shared" si="105"/>
        <v>0</v>
      </c>
      <c r="DI218" s="465">
        <f t="shared" si="105"/>
        <v>0</v>
      </c>
      <c r="DJ218" s="465">
        <f t="shared" si="105"/>
        <v>0</v>
      </c>
      <c r="DK218" s="465">
        <f t="shared" si="105"/>
        <v>0</v>
      </c>
      <c r="DL218" s="465">
        <f t="shared" si="105"/>
        <v>0</v>
      </c>
      <c r="DM218" s="465">
        <f t="shared" si="105"/>
        <v>0</v>
      </c>
      <c r="DN218" s="465">
        <f t="shared" si="105"/>
        <v>0</v>
      </c>
      <c r="DO218" s="465">
        <f t="shared" si="105"/>
        <v>0</v>
      </c>
      <c r="DP218" s="465">
        <f t="shared" si="105"/>
        <v>0</v>
      </c>
      <c r="DQ218" s="465">
        <f t="shared" si="105"/>
        <v>0</v>
      </c>
      <c r="DR218" s="465">
        <f t="shared" si="105"/>
        <v>0</v>
      </c>
      <c r="DS218" s="465">
        <f t="shared" si="105"/>
        <v>0</v>
      </c>
      <c r="DT218" s="465">
        <f t="shared" si="105"/>
        <v>0</v>
      </c>
      <c r="DU218" s="465">
        <f t="shared" si="105"/>
        <v>0</v>
      </c>
      <c r="DV218" s="465">
        <f t="shared" si="105"/>
        <v>0</v>
      </c>
      <c r="DW218" s="465">
        <f t="shared" si="105"/>
        <v>0</v>
      </c>
      <c r="DX218" s="465">
        <f t="shared" si="105"/>
        <v>0</v>
      </c>
      <c r="DY218" s="465">
        <f t="shared" si="105"/>
        <v>0</v>
      </c>
      <c r="DZ218" s="465">
        <f t="shared" si="105"/>
        <v>0</v>
      </c>
      <c r="EA218" s="465">
        <f t="shared" si="105"/>
        <v>0</v>
      </c>
      <c r="EB218" s="465">
        <f t="shared" si="105"/>
        <v>0</v>
      </c>
      <c r="EC218" s="465">
        <f t="shared" si="105"/>
        <v>0</v>
      </c>
      <c r="ED218" s="465">
        <f t="shared" ref="ED218:FN218" si="106">ED201</f>
        <v>0</v>
      </c>
      <c r="EE218" s="465">
        <f t="shared" si="106"/>
        <v>0</v>
      </c>
      <c r="EF218" s="465">
        <f t="shared" si="106"/>
        <v>0</v>
      </c>
      <c r="EG218" s="465">
        <f t="shared" si="106"/>
        <v>0</v>
      </c>
      <c r="EH218" s="465">
        <f t="shared" si="106"/>
        <v>0</v>
      </c>
      <c r="EI218" s="465">
        <f t="shared" si="106"/>
        <v>0</v>
      </c>
      <c r="EJ218" s="465">
        <f t="shared" si="106"/>
        <v>0</v>
      </c>
      <c r="EK218" s="465">
        <f t="shared" si="106"/>
        <v>0</v>
      </c>
      <c r="EL218" s="465">
        <f t="shared" si="106"/>
        <v>0</v>
      </c>
      <c r="EM218" s="465">
        <f t="shared" si="106"/>
        <v>0</v>
      </c>
      <c r="EN218" s="465">
        <f t="shared" si="106"/>
        <v>0</v>
      </c>
      <c r="EO218" s="465">
        <f t="shared" si="106"/>
        <v>0</v>
      </c>
      <c r="EP218" s="465">
        <f t="shared" si="106"/>
        <v>0</v>
      </c>
      <c r="EQ218" s="465">
        <f t="shared" si="106"/>
        <v>0</v>
      </c>
      <c r="ER218" s="465">
        <f t="shared" si="106"/>
        <v>0</v>
      </c>
      <c r="ES218" s="465">
        <f t="shared" si="106"/>
        <v>0</v>
      </c>
      <c r="ET218" s="465">
        <f t="shared" si="106"/>
        <v>0</v>
      </c>
      <c r="EU218" s="465">
        <f t="shared" si="106"/>
        <v>0</v>
      </c>
      <c r="EV218" s="465">
        <f t="shared" si="106"/>
        <v>0</v>
      </c>
      <c r="EW218" s="465">
        <f t="shared" si="106"/>
        <v>0</v>
      </c>
      <c r="EX218" s="465">
        <f t="shared" si="106"/>
        <v>0</v>
      </c>
      <c r="EY218" s="465">
        <f t="shared" si="106"/>
        <v>0</v>
      </c>
      <c r="EZ218" s="465">
        <f t="shared" si="106"/>
        <v>0</v>
      </c>
      <c r="FA218" s="465">
        <f t="shared" si="106"/>
        <v>0</v>
      </c>
      <c r="FB218" s="465">
        <f t="shared" si="106"/>
        <v>0</v>
      </c>
      <c r="FC218" s="465">
        <f t="shared" si="106"/>
        <v>0</v>
      </c>
      <c r="FD218" s="465">
        <f t="shared" si="106"/>
        <v>0</v>
      </c>
      <c r="FE218" s="465">
        <f t="shared" si="106"/>
        <v>0</v>
      </c>
      <c r="FF218" s="465">
        <f t="shared" si="106"/>
        <v>0</v>
      </c>
      <c r="FG218" s="465">
        <f t="shared" si="106"/>
        <v>0</v>
      </c>
      <c r="FH218" s="465">
        <f t="shared" si="106"/>
        <v>0</v>
      </c>
      <c r="FI218" s="465">
        <f t="shared" si="106"/>
        <v>0</v>
      </c>
      <c r="FJ218" s="465">
        <f t="shared" si="106"/>
        <v>0</v>
      </c>
      <c r="FK218" s="465">
        <f t="shared" si="106"/>
        <v>0</v>
      </c>
      <c r="FL218" s="465">
        <f t="shared" si="106"/>
        <v>0</v>
      </c>
      <c r="FM218" s="465">
        <f t="shared" si="106"/>
        <v>0</v>
      </c>
      <c r="FN218" s="465">
        <f t="shared" si="106"/>
        <v>0</v>
      </c>
    </row>
    <row r="219" spans="1:170">
      <c r="B219" s="476" t="s">
        <v>207</v>
      </c>
      <c r="E219" s="465">
        <f>IF('Capital Structure'!$R$18='Capital Structure'!$U$4,E208,IF('Capital Structure'!$R$18='Capital Structure'!$U$5,0,E215))</f>
        <v>0</v>
      </c>
      <c r="F219" s="465">
        <f>IF('Capital Structure'!$R$18='Capital Structure'!$U$4,F208,IF('Capital Structure'!$R$18='Capital Structure'!$U$5,0,F215))</f>
        <v>0</v>
      </c>
      <c r="G219" s="465">
        <f>IF('Capital Structure'!$R$18='Capital Structure'!$U$4,G208,IF('Capital Structure'!$R$18='Capital Structure'!$U$5,0,G215))</f>
        <v>0</v>
      </c>
      <c r="H219" s="465">
        <f>IF('Capital Structure'!$R$18='Capital Structure'!$U$4,H208,IF('Capital Structure'!$R$18='Capital Structure'!$U$5,0,H215))</f>
        <v>0</v>
      </c>
      <c r="I219" s="465">
        <f>IF('Capital Structure'!$R$18='Capital Structure'!$U$4,I208,IF('Capital Structure'!$R$18='Capital Structure'!$U$5,0,I215))</f>
        <v>0</v>
      </c>
      <c r="J219" s="465">
        <f>IF('Capital Structure'!$R$18='Capital Structure'!$U$4,J208,IF('Capital Structure'!$R$18='Capital Structure'!$U$5,0,J215))</f>
        <v>0</v>
      </c>
      <c r="K219" s="465">
        <f>IF('Capital Structure'!$R$18='Capital Structure'!$U$4,K208,IF('Capital Structure'!$R$18='Capital Structure'!$U$5,0,K215))</f>
        <v>0</v>
      </c>
      <c r="L219" s="465">
        <f>IF('Capital Structure'!$R$18='Capital Structure'!$U$4,L208,IF('Capital Structure'!$R$18='Capital Structure'!$U$5,0,L215))</f>
        <v>0</v>
      </c>
      <c r="M219" s="465">
        <f>IF('Capital Structure'!$R$18='Capital Structure'!$U$4,M208,IF('Capital Structure'!$R$18='Capital Structure'!$U$5,0,M215))</f>
        <v>0</v>
      </c>
      <c r="N219" s="465">
        <f>IF('Capital Structure'!$R$18='Capital Structure'!$U$4,N208,IF('Capital Structure'!$R$18='Capital Structure'!$U$5,0,N215))</f>
        <v>0</v>
      </c>
      <c r="O219" s="465">
        <f>IF('Capital Structure'!$R$18='Capital Structure'!$U$4,O208,IF('Capital Structure'!$R$18='Capital Structure'!$U$5,0,O215))</f>
        <v>0</v>
      </c>
      <c r="P219" s="465">
        <f>IF('Capital Structure'!$R$18='Capital Structure'!$U$4,P208,IF('Capital Structure'!$R$18='Capital Structure'!$U$5,0,P215))</f>
        <v>0</v>
      </c>
      <c r="Q219" s="465">
        <f>IF('Capital Structure'!$R$18='Capital Structure'!$U$4,Q208,IF('Capital Structure'!$R$18='Capital Structure'!$U$5,0,Q215))</f>
        <v>0</v>
      </c>
      <c r="R219" s="465">
        <f>IF('Capital Structure'!$R$18='Capital Structure'!$U$4,R208,IF('Capital Structure'!$R$18='Capital Structure'!$U$5,0,R215))</f>
        <v>0</v>
      </c>
      <c r="S219" s="465">
        <f>IF('Capital Structure'!$R$18='Capital Structure'!$U$4,S208,IF('Capital Structure'!$R$18='Capital Structure'!$U$5,0,S215))</f>
        <v>0</v>
      </c>
      <c r="T219" s="465">
        <f>IF('Capital Structure'!$R$18='Capital Structure'!$U$4,T208,IF('Capital Structure'!$R$18='Capital Structure'!$U$5,0,T215))</f>
        <v>0</v>
      </c>
      <c r="U219" s="465">
        <f>IF('Capital Structure'!$R$18='Capital Structure'!$U$4,U208,IF('Capital Structure'!$R$18='Capital Structure'!$U$5,0,U215))</f>
        <v>0</v>
      </c>
      <c r="V219" s="465">
        <f>IF('Capital Structure'!$R$18='Capital Structure'!$U$4,V208,IF('Capital Structure'!$R$18='Capital Structure'!$U$5,0,V215))</f>
        <v>0</v>
      </c>
      <c r="W219" s="465">
        <f>IF('Capital Structure'!$R$18='Capital Structure'!$U$4,W208,IF('Capital Structure'!$R$18='Capital Structure'!$U$5,0,W215))</f>
        <v>0</v>
      </c>
      <c r="X219" s="465">
        <f>IF('Capital Structure'!$R$18='Capital Structure'!$U$4,X208,IF('Capital Structure'!$R$18='Capital Structure'!$U$5,0,X215))</f>
        <v>0</v>
      </c>
      <c r="Y219" s="465">
        <f>IF('Capital Structure'!$R$18='Capital Structure'!$U$4,Y208,IF('Capital Structure'!$R$18='Capital Structure'!$U$5,0,Y215))</f>
        <v>0</v>
      </c>
      <c r="Z219" s="465">
        <f>IF('Capital Structure'!$R$18='Capital Structure'!$U$4,Z208,IF('Capital Structure'!$R$18='Capital Structure'!$U$5,0,Z215))</f>
        <v>0</v>
      </c>
      <c r="AA219" s="465">
        <f>IF('Capital Structure'!$R$18='Capital Structure'!$U$4,AA208,IF('Capital Structure'!$R$18='Capital Structure'!$U$5,0,AA215))</f>
        <v>0</v>
      </c>
      <c r="AB219" s="465">
        <f>IF('Capital Structure'!$R$18='Capital Structure'!$U$4,AB208,IF('Capital Structure'!$R$18='Capital Structure'!$U$5,0,AB215))</f>
        <v>0</v>
      </c>
      <c r="AC219" s="465">
        <f>IF('Capital Structure'!$R$18='Capital Structure'!$U$4,AC208,IF('Capital Structure'!$R$18='Capital Structure'!$U$5,0,AC215))</f>
        <v>0</v>
      </c>
      <c r="AD219" s="465">
        <f>IF('Capital Structure'!$R$18='Capital Structure'!$U$4,AD208,IF('Capital Structure'!$R$18='Capital Structure'!$U$5,0,AD215))</f>
        <v>0</v>
      </c>
      <c r="AE219" s="465">
        <f>IF('Capital Structure'!$R$18='Capital Structure'!$U$4,AE208,IF('Capital Structure'!$R$18='Capital Structure'!$U$5,0,AE215))</f>
        <v>0</v>
      </c>
      <c r="AF219" s="465">
        <f>IF('Capital Structure'!$R$18='Capital Structure'!$U$4,AF208,IF('Capital Structure'!$R$18='Capital Structure'!$U$5,0,AF215))</f>
        <v>0</v>
      </c>
      <c r="AG219" s="465">
        <f>IF('Capital Structure'!$R$18='Capital Structure'!$U$4,AG208,IF('Capital Structure'!$R$18='Capital Structure'!$U$5,0,AG215))</f>
        <v>0</v>
      </c>
      <c r="AH219" s="465">
        <f>IF('Capital Structure'!$R$18='Capital Structure'!$U$4,AH208,IF('Capital Structure'!$R$18='Capital Structure'!$U$5,0,AH215))</f>
        <v>0</v>
      </c>
      <c r="AI219" s="465">
        <f>IF('Capital Structure'!$R$18='Capital Structure'!$U$4,AI208,IF('Capital Structure'!$R$18='Capital Structure'!$U$5,0,AI215))</f>
        <v>0</v>
      </c>
      <c r="AJ219" s="465">
        <f>IF('Capital Structure'!$R$18='Capital Structure'!$U$4,AJ208,IF('Capital Structure'!$R$18='Capital Structure'!$U$5,0,AJ215))</f>
        <v>0</v>
      </c>
      <c r="AK219" s="465">
        <f>IF('Capital Structure'!$R$18='Capital Structure'!$U$4,AK208,IF('Capital Structure'!$R$18='Capital Structure'!$U$5,0,AK215))</f>
        <v>0</v>
      </c>
      <c r="AL219" s="465">
        <f>IF('Capital Structure'!$R$18='Capital Structure'!$U$4,AL208,IF('Capital Structure'!$R$18='Capital Structure'!$U$5,0,AL215))</f>
        <v>0</v>
      </c>
      <c r="AM219" s="465">
        <f>IF('Capital Structure'!$R$18='Capital Structure'!$U$4,AM208,IF('Capital Structure'!$R$18='Capital Structure'!$U$5,0,AM215))</f>
        <v>0</v>
      </c>
      <c r="AN219" s="465">
        <f>IF('Capital Structure'!$R$18='Capital Structure'!$U$4,AN208,IF('Capital Structure'!$R$18='Capital Structure'!$U$5,0,AN215))</f>
        <v>0</v>
      </c>
      <c r="AO219" s="465">
        <f>IF('Capital Structure'!$R$18='Capital Structure'!$U$4,AO208,IF('Capital Structure'!$R$18='Capital Structure'!$U$5,0,AO215))</f>
        <v>0</v>
      </c>
      <c r="AP219" s="465">
        <f>IF('Capital Structure'!$R$18='Capital Structure'!$U$4,AP208,IF('Capital Structure'!$R$18='Capital Structure'!$U$5,0,AP215))</f>
        <v>0</v>
      </c>
      <c r="AQ219" s="465">
        <f>IF('Capital Structure'!$R$18='Capital Structure'!$U$4,AQ208,IF('Capital Structure'!$R$18='Capital Structure'!$U$5,0,AQ215))</f>
        <v>0</v>
      </c>
      <c r="AR219" s="465">
        <f>IF('Capital Structure'!$R$18='Capital Structure'!$U$4,AR208,IF('Capital Structure'!$R$18='Capital Structure'!$U$5,0,AR215))</f>
        <v>0</v>
      </c>
      <c r="AS219" s="465">
        <f>IF('Capital Structure'!$R$18='Capital Structure'!$U$4,AS208,IF('Capital Structure'!$R$18='Capital Structure'!$U$5,0,AS215))</f>
        <v>0</v>
      </c>
      <c r="AT219" s="465">
        <f>IF('Capital Structure'!$R$18='Capital Structure'!$U$4,AT208,IF('Capital Structure'!$R$18='Capital Structure'!$U$5,0,AT215))</f>
        <v>0</v>
      </c>
      <c r="AU219" s="465">
        <f>IF('Capital Structure'!$R$18='Capital Structure'!$U$4,AU208,IF('Capital Structure'!$R$18='Capital Structure'!$U$5,0,AU215))</f>
        <v>0</v>
      </c>
      <c r="AV219" s="465">
        <f>IF('Capital Structure'!$R$18='Capital Structure'!$U$4,AV208,IF('Capital Structure'!$R$18='Capital Structure'!$U$5,0,AV215))</f>
        <v>0</v>
      </c>
      <c r="AW219" s="465">
        <f>IF('Capital Structure'!$R$18='Capital Structure'!$U$4,AW208,IF('Capital Structure'!$R$18='Capital Structure'!$U$5,0,AW215))</f>
        <v>0</v>
      </c>
      <c r="AX219" s="465">
        <f>IF('Capital Structure'!$R$18='Capital Structure'!$U$4,AX208,IF('Capital Structure'!$R$18='Capital Structure'!$U$5,0,AX215))</f>
        <v>0</v>
      </c>
      <c r="AY219" s="465">
        <f>IF('Capital Structure'!$R$18='Capital Structure'!$U$4,AY208,IF('Capital Structure'!$R$18='Capital Structure'!$U$5,0,AY215))</f>
        <v>0</v>
      </c>
      <c r="AZ219" s="465">
        <f>IF('Capital Structure'!$R$18='Capital Structure'!$U$4,AZ208,IF('Capital Structure'!$R$18='Capital Structure'!$U$5,0,AZ215))</f>
        <v>0</v>
      </c>
      <c r="BA219" s="465">
        <f>IF('Capital Structure'!$R$18='Capital Structure'!$U$4,BA208,IF('Capital Structure'!$R$18='Capital Structure'!$U$5,0,BA215))</f>
        <v>0</v>
      </c>
      <c r="BB219" s="465">
        <f>IF('Capital Structure'!$R$18='Capital Structure'!$U$4,BB208,IF('Capital Structure'!$R$18='Capital Structure'!$U$5,0,BB215))</f>
        <v>0</v>
      </c>
      <c r="BC219" s="465">
        <f>IF('Capital Structure'!$R$18='Capital Structure'!$U$4,BC208,IF('Capital Structure'!$R$18='Capital Structure'!$U$5,0,BC215))</f>
        <v>0</v>
      </c>
      <c r="BD219" s="465">
        <f>IF('Capital Structure'!$R$18='Capital Structure'!$U$4,BD208,IF('Capital Structure'!$R$18='Capital Structure'!$U$5,0,BD215))</f>
        <v>0</v>
      </c>
      <c r="BE219" s="465">
        <f>IF('Capital Structure'!$R$18='Capital Structure'!$U$4,BE208,IF('Capital Structure'!$R$18='Capital Structure'!$U$5,0,BE215))</f>
        <v>0</v>
      </c>
      <c r="BF219" s="465">
        <f>IF('Capital Structure'!$R$18='Capital Structure'!$U$4,BF208,IF('Capital Structure'!$R$18='Capital Structure'!$U$5,0,BF215))</f>
        <v>0</v>
      </c>
      <c r="BG219" s="465">
        <f>IF('Capital Structure'!$R$18='Capital Structure'!$U$4,BG208,IF('Capital Structure'!$R$18='Capital Structure'!$U$5,0,BG215))</f>
        <v>0</v>
      </c>
      <c r="BH219" s="465">
        <f>IF('Capital Structure'!$R$18='Capital Structure'!$U$4,BH208,IF('Capital Structure'!$R$18='Capital Structure'!$U$5,0,BH215))</f>
        <v>0</v>
      </c>
      <c r="BI219" s="465">
        <f>IF('Capital Structure'!$R$18='Capital Structure'!$U$4,BI208,IF('Capital Structure'!$R$18='Capital Structure'!$U$5,0,BI215))</f>
        <v>0</v>
      </c>
      <c r="BJ219" s="465">
        <f>IF('Capital Structure'!$R$18='Capital Structure'!$U$4,BJ208,IF('Capital Structure'!$R$18='Capital Structure'!$U$5,0,BJ215))</f>
        <v>0</v>
      </c>
      <c r="BK219" s="465">
        <f>IF('Capital Structure'!$R$18='Capital Structure'!$U$4,BK208,IF('Capital Structure'!$R$18='Capital Structure'!$U$5,0,BK215))</f>
        <v>0</v>
      </c>
      <c r="BL219" s="465">
        <f>IF('Capital Structure'!$R$18='Capital Structure'!$U$4,BL208,IF('Capital Structure'!$R$18='Capital Structure'!$U$5,0,BL215))</f>
        <v>0</v>
      </c>
      <c r="BM219" s="465">
        <f>IF('Capital Structure'!$R$18='Capital Structure'!$U$4,BM208,IF('Capital Structure'!$R$18='Capital Structure'!$U$5,0,BM215))</f>
        <v>0</v>
      </c>
      <c r="BN219" s="465">
        <f>IF('Capital Structure'!$R$18='Capital Structure'!$U$4,BN208,IF('Capital Structure'!$R$18='Capital Structure'!$U$5,0,BN215))</f>
        <v>0</v>
      </c>
      <c r="BO219" s="465">
        <f>IF('Capital Structure'!$R$18='Capital Structure'!$U$4,BO208,IF('Capital Structure'!$R$18='Capital Structure'!$U$5,0,BO215))</f>
        <v>0</v>
      </c>
      <c r="BP219" s="465">
        <f>IF('Capital Structure'!$R$18='Capital Structure'!$U$4,BP208,IF('Capital Structure'!$R$18='Capital Structure'!$U$5,0,BP215))</f>
        <v>0</v>
      </c>
      <c r="BQ219" s="465">
        <f>IF('Capital Structure'!$R$18='Capital Structure'!$U$4,BQ208,IF('Capital Structure'!$R$18='Capital Structure'!$U$5,0,BQ215))</f>
        <v>0</v>
      </c>
      <c r="BR219" s="465">
        <f>IF('Capital Structure'!$R$18='Capital Structure'!$U$4,BR208,IF('Capital Structure'!$R$18='Capital Structure'!$U$5,0,BR215))</f>
        <v>0</v>
      </c>
      <c r="BS219" s="465">
        <f>IF('Capital Structure'!$R$18='Capital Structure'!$U$4,BS208,IF('Capital Structure'!$R$18='Capital Structure'!$U$5,0,BS215))</f>
        <v>0</v>
      </c>
      <c r="BT219" s="465">
        <f>IF('Capital Structure'!$R$18='Capital Structure'!$U$4,BT208,IF('Capital Structure'!$R$18='Capital Structure'!$U$5,0,BT215))</f>
        <v>0</v>
      </c>
      <c r="BU219" s="465">
        <f>IF('Capital Structure'!$R$18='Capital Structure'!$U$4,BU208,IF('Capital Structure'!$R$18='Capital Structure'!$U$5,0,BU215))</f>
        <v>0</v>
      </c>
      <c r="BV219" s="465">
        <f>IF('Capital Structure'!$R$18='Capital Structure'!$U$4,BV208,IF('Capital Structure'!$R$18='Capital Structure'!$U$5,0,BV215))</f>
        <v>0</v>
      </c>
      <c r="BW219" s="465">
        <f>IF('Capital Structure'!$R$18='Capital Structure'!$U$4,BW208,IF('Capital Structure'!$R$18='Capital Structure'!$U$5,0,BW215))</f>
        <v>0</v>
      </c>
      <c r="BX219" s="465">
        <f>IF('Capital Structure'!$R$18='Capital Structure'!$U$4,BX208,IF('Capital Structure'!$R$18='Capital Structure'!$U$5,0,BX215))</f>
        <v>0</v>
      </c>
      <c r="BY219" s="465">
        <f>IF('Capital Structure'!$R$18='Capital Structure'!$U$4,BY208,IF('Capital Structure'!$R$18='Capital Structure'!$U$5,0,BY215))</f>
        <v>0</v>
      </c>
      <c r="BZ219" s="465">
        <f>IF('Capital Structure'!$R$18='Capital Structure'!$U$4,BZ208,IF('Capital Structure'!$R$18='Capital Structure'!$U$5,0,BZ215))</f>
        <v>0</v>
      </c>
      <c r="CA219" s="465">
        <f>IF('Capital Structure'!$R$18='Capital Structure'!$U$4,CA208,IF('Capital Structure'!$R$18='Capital Structure'!$U$5,0,CA215))</f>
        <v>0</v>
      </c>
      <c r="CB219" s="465">
        <f>IF('Capital Structure'!$R$18='Capital Structure'!$U$4,CB208,IF('Capital Structure'!$R$18='Capital Structure'!$U$5,0,CB215))</f>
        <v>0</v>
      </c>
      <c r="CC219" s="465">
        <f>IF('Capital Structure'!$R$18='Capital Structure'!$U$4,CC208,IF('Capital Structure'!$R$18='Capital Structure'!$U$5,0,CC215))</f>
        <v>0</v>
      </c>
      <c r="CD219" s="465">
        <f>IF('Capital Structure'!$R$18='Capital Structure'!$U$4,CD208,IF('Capital Structure'!$R$18='Capital Structure'!$U$5,0,CD215))</f>
        <v>0</v>
      </c>
      <c r="CE219" s="465">
        <f>IF('Capital Structure'!$R$18='Capital Structure'!$U$4,CE208,IF('Capital Structure'!$R$18='Capital Structure'!$U$5,0,CE215))</f>
        <v>0</v>
      </c>
      <c r="CF219" s="465">
        <f>IF('Capital Structure'!$R$18='Capital Structure'!$U$4,CF208,IF('Capital Structure'!$R$18='Capital Structure'!$U$5,0,CF215))</f>
        <v>0</v>
      </c>
      <c r="CG219" s="465">
        <f>IF('Capital Structure'!$R$18='Capital Structure'!$U$4,CG208,IF('Capital Structure'!$R$18='Capital Structure'!$U$5,0,CG215))</f>
        <v>0</v>
      </c>
      <c r="CH219" s="465">
        <f>IF('Capital Structure'!$R$18='Capital Structure'!$U$4,CH208,IF('Capital Structure'!$R$18='Capital Structure'!$U$5,0,CH215))</f>
        <v>0</v>
      </c>
      <c r="CI219" s="465">
        <f>IF('Capital Structure'!$R$18='Capital Structure'!$U$4,CI208,IF('Capital Structure'!$R$18='Capital Structure'!$U$5,0,CI215))</f>
        <v>0</v>
      </c>
      <c r="CJ219" s="465">
        <f>IF('Capital Structure'!$R$18='Capital Structure'!$U$4,CJ208,IF('Capital Structure'!$R$18='Capital Structure'!$U$5,0,CJ215))</f>
        <v>0</v>
      </c>
      <c r="CK219" s="465">
        <f>IF('Capital Structure'!$R$18='Capital Structure'!$U$4,CK208,IF('Capital Structure'!$R$18='Capital Structure'!$U$5,0,CK215))</f>
        <v>0</v>
      </c>
      <c r="CL219" s="465">
        <f>IF('Capital Structure'!$R$18='Capital Structure'!$U$4,CL208,IF('Capital Structure'!$R$18='Capital Structure'!$U$5,0,CL215))</f>
        <v>0</v>
      </c>
      <c r="CM219" s="465">
        <f>IF('Capital Structure'!$R$18='Capital Structure'!$U$4,CM208,IF('Capital Structure'!$R$18='Capital Structure'!$U$5,0,CM215))</f>
        <v>0</v>
      </c>
      <c r="CN219" s="465">
        <f>IF('Capital Structure'!$R$18='Capital Structure'!$U$4,CN208,IF('Capital Structure'!$R$18='Capital Structure'!$U$5,0,CN215))</f>
        <v>0</v>
      </c>
      <c r="CO219" s="465">
        <f>IF('Capital Structure'!$R$18='Capital Structure'!$U$4,CO208,IF('Capital Structure'!$R$18='Capital Structure'!$U$5,0,CO215))</f>
        <v>0</v>
      </c>
      <c r="CP219" s="465">
        <f>IF('Capital Structure'!$R$18='Capital Structure'!$U$4,CP208,IF('Capital Structure'!$R$18='Capital Structure'!$U$5,0,CP215))</f>
        <v>0</v>
      </c>
      <c r="CQ219" s="465">
        <f>IF('Capital Structure'!$R$18='Capital Structure'!$U$4,CQ208,IF('Capital Structure'!$R$18='Capital Structure'!$U$5,0,CQ215))</f>
        <v>0</v>
      </c>
      <c r="CR219" s="465">
        <f>IF('Capital Structure'!$R$18='Capital Structure'!$U$4,CR208,IF('Capital Structure'!$R$18='Capital Structure'!$U$5,0,CR215))</f>
        <v>0</v>
      </c>
      <c r="CS219" s="465">
        <f>IF('Capital Structure'!$R$18='Capital Structure'!$U$4,CS208,IF('Capital Structure'!$R$18='Capital Structure'!$U$5,0,CS215))</f>
        <v>0</v>
      </c>
      <c r="CT219" s="465">
        <f>IF('Capital Structure'!$R$18='Capital Structure'!$U$4,CT208,IF('Capital Structure'!$R$18='Capital Structure'!$U$5,0,CT215))</f>
        <v>0</v>
      </c>
      <c r="CU219" s="465">
        <f>IF('Capital Structure'!$R$18='Capital Structure'!$U$4,CU208,IF('Capital Structure'!$R$18='Capital Structure'!$U$5,0,CU215))</f>
        <v>0</v>
      </c>
      <c r="CV219" s="465">
        <f>IF('Capital Structure'!$R$18='Capital Structure'!$U$4,CV208,IF('Capital Structure'!$R$18='Capital Structure'!$U$5,0,CV215))</f>
        <v>0</v>
      </c>
      <c r="CW219" s="465">
        <f>IF('Capital Structure'!$R$18='Capital Structure'!$U$4,CW208,IF('Capital Structure'!$R$18='Capital Structure'!$U$5,0,CW215))</f>
        <v>0</v>
      </c>
      <c r="CX219" s="465">
        <f>IF('Capital Structure'!$R$18='Capital Structure'!$U$4,CX208,IF('Capital Structure'!$R$18='Capital Structure'!$U$5,0,CX215))</f>
        <v>0</v>
      </c>
      <c r="CY219" s="465">
        <f>IF('Capital Structure'!$R$18='Capital Structure'!$U$4,CY208,IF('Capital Structure'!$R$18='Capital Structure'!$U$5,0,CY215))</f>
        <v>0</v>
      </c>
      <c r="CZ219" s="465">
        <f>IF('Capital Structure'!$R$18='Capital Structure'!$U$4,CZ208,IF('Capital Structure'!$R$18='Capital Structure'!$U$5,0,CZ215))</f>
        <v>0</v>
      </c>
      <c r="DA219" s="465">
        <f>IF('Capital Structure'!$R$18='Capital Structure'!$U$4,DA208,IF('Capital Structure'!$R$18='Capital Structure'!$U$5,0,DA215))</f>
        <v>0</v>
      </c>
      <c r="DB219" s="465">
        <f>IF('Capital Structure'!$R$18='Capital Structure'!$U$4,DB208,IF('Capital Structure'!$R$18='Capital Structure'!$U$5,0,DB215))</f>
        <v>0</v>
      </c>
      <c r="DC219" s="465">
        <f>IF('Capital Structure'!$R$18='Capital Structure'!$U$4,DC208,IF('Capital Structure'!$R$18='Capital Structure'!$U$5,0,DC215))</f>
        <v>0</v>
      </c>
      <c r="DD219" s="465">
        <f>IF('Capital Structure'!$R$18='Capital Structure'!$U$4,DD208,IF('Capital Structure'!$R$18='Capital Structure'!$U$5,0,DD215))</f>
        <v>0</v>
      </c>
      <c r="DE219" s="465">
        <f>IF('Capital Structure'!$R$18='Capital Structure'!$U$4,DE208,IF('Capital Structure'!$R$18='Capital Structure'!$U$5,0,DE215))</f>
        <v>0</v>
      </c>
      <c r="DF219" s="465">
        <f>IF('Capital Structure'!$R$18='Capital Structure'!$U$4,DF208,IF('Capital Structure'!$R$18='Capital Structure'!$U$5,0,DF215))</f>
        <v>0</v>
      </c>
      <c r="DG219" s="465">
        <f>IF('Capital Structure'!$R$18='Capital Structure'!$U$4,DG208,IF('Capital Structure'!$R$18='Capital Structure'!$U$5,0,DG215))</f>
        <v>0</v>
      </c>
      <c r="DH219" s="465">
        <f>IF('Capital Structure'!$R$18='Capital Structure'!$U$4,DH208,IF('Capital Structure'!$R$18='Capital Structure'!$U$5,0,DH215))</f>
        <v>0</v>
      </c>
      <c r="DI219" s="465">
        <f>IF('Capital Structure'!$R$18='Capital Structure'!$U$4,DI208,IF('Capital Structure'!$R$18='Capital Structure'!$U$5,0,DI215))</f>
        <v>0</v>
      </c>
      <c r="DJ219" s="465">
        <f>IF('Capital Structure'!$R$18='Capital Structure'!$U$4,DJ208,IF('Capital Structure'!$R$18='Capital Structure'!$U$5,0,DJ215))</f>
        <v>0</v>
      </c>
      <c r="DK219" s="465">
        <f>IF('Capital Structure'!$R$18='Capital Structure'!$U$4,DK208,IF('Capital Structure'!$R$18='Capital Structure'!$U$5,0,DK215))</f>
        <v>0</v>
      </c>
      <c r="DL219" s="465">
        <f>IF('Capital Structure'!$R$18='Capital Structure'!$U$4,DL208,IF('Capital Structure'!$R$18='Capital Structure'!$U$5,0,DL215))</f>
        <v>0</v>
      </c>
      <c r="DM219" s="465">
        <f>IF('Capital Structure'!$R$18='Capital Structure'!$U$4,DM208,IF('Capital Structure'!$R$18='Capital Structure'!$U$5,0,DM215))</f>
        <v>0</v>
      </c>
      <c r="DN219" s="465">
        <f>IF('Capital Structure'!$R$18='Capital Structure'!$U$4,DN208,IF('Capital Structure'!$R$18='Capital Structure'!$U$5,0,DN215))</f>
        <v>0</v>
      </c>
      <c r="DO219" s="465">
        <f>IF('Capital Structure'!$R$18='Capital Structure'!$U$4,DO208,IF('Capital Structure'!$R$18='Capital Structure'!$U$5,0,DO215))</f>
        <v>0</v>
      </c>
      <c r="DP219" s="465">
        <f>IF('Capital Structure'!$R$18='Capital Structure'!$U$4,DP208,IF('Capital Structure'!$R$18='Capital Structure'!$U$5,0,DP215))</f>
        <v>0</v>
      </c>
      <c r="DQ219" s="465">
        <f>IF('Capital Structure'!$R$18='Capital Structure'!$U$4,DQ208,IF('Capital Structure'!$R$18='Capital Structure'!$U$5,0,DQ215))</f>
        <v>0</v>
      </c>
      <c r="DR219" s="465">
        <f>IF('Capital Structure'!$R$18='Capital Structure'!$U$4,DR208,IF('Capital Structure'!$R$18='Capital Structure'!$U$5,0,DR215))</f>
        <v>0</v>
      </c>
      <c r="DS219" s="465">
        <f>IF('Capital Structure'!$R$18='Capital Structure'!$U$4,DS208,IF('Capital Structure'!$R$18='Capital Structure'!$U$5,0,DS215))</f>
        <v>0</v>
      </c>
      <c r="DT219" s="465">
        <f>IF('Capital Structure'!$R$18='Capital Structure'!$U$4,DT208,IF('Capital Structure'!$R$18='Capital Structure'!$U$5,0,DT215))</f>
        <v>0</v>
      </c>
      <c r="DU219" s="465">
        <f>IF('Capital Structure'!$R$18='Capital Structure'!$U$4,DU208,IF('Capital Structure'!$R$18='Capital Structure'!$U$5,0,DU215))</f>
        <v>0</v>
      </c>
      <c r="DV219" s="465">
        <f>IF('Capital Structure'!$R$18='Capital Structure'!$U$4,DV208,IF('Capital Structure'!$R$18='Capital Structure'!$U$5,0,DV215))</f>
        <v>0</v>
      </c>
      <c r="DW219" s="465">
        <f>IF('Capital Structure'!$R$18='Capital Structure'!$U$4,DW208,IF('Capital Structure'!$R$18='Capital Structure'!$U$5,0,DW215))</f>
        <v>0</v>
      </c>
      <c r="DX219" s="465">
        <f>IF('Capital Structure'!$R$18='Capital Structure'!$U$4,DX208,IF('Capital Structure'!$R$18='Capital Structure'!$U$5,0,DX215))</f>
        <v>0</v>
      </c>
      <c r="DY219" s="465">
        <f>IF('Capital Structure'!$R$18='Capital Structure'!$U$4,DY208,IF('Capital Structure'!$R$18='Capital Structure'!$U$5,0,DY215))</f>
        <v>0</v>
      </c>
      <c r="DZ219" s="465">
        <f>IF('Capital Structure'!$R$18='Capital Structure'!$U$4,DZ208,IF('Capital Structure'!$R$18='Capital Structure'!$U$5,0,DZ215))</f>
        <v>0</v>
      </c>
      <c r="EA219" s="465">
        <f>IF('Capital Structure'!$R$18='Capital Structure'!$U$4,EA208,IF('Capital Structure'!$R$18='Capital Structure'!$U$5,0,EA215))</f>
        <v>0</v>
      </c>
      <c r="EB219" s="465">
        <f>IF('Capital Structure'!$R$18='Capital Structure'!$U$4,EB208,IF('Capital Structure'!$R$18='Capital Structure'!$U$5,0,EB215))</f>
        <v>0</v>
      </c>
      <c r="EC219" s="465">
        <f>IF('Capital Structure'!$R$18='Capital Structure'!$U$4,EC208,IF('Capital Structure'!$R$18='Capital Structure'!$U$5,0,EC215))</f>
        <v>0</v>
      </c>
      <c r="ED219" s="465">
        <f>IF('Capital Structure'!$R$18='Capital Structure'!$U$4,ED208,IF('Capital Structure'!$R$18='Capital Structure'!$U$5,0,ED215))</f>
        <v>0</v>
      </c>
      <c r="EE219" s="465">
        <f>IF('Capital Structure'!$R$18='Capital Structure'!$U$4,EE208,IF('Capital Structure'!$R$18='Capital Structure'!$U$5,0,EE215))</f>
        <v>0</v>
      </c>
      <c r="EF219" s="465">
        <f>IF('Capital Structure'!$R$18='Capital Structure'!$U$4,EF208,IF('Capital Structure'!$R$18='Capital Structure'!$U$5,0,EF215))</f>
        <v>0</v>
      </c>
      <c r="EG219" s="465">
        <f>IF('Capital Structure'!$R$18='Capital Structure'!$U$4,EG208,IF('Capital Structure'!$R$18='Capital Structure'!$U$5,0,EG215))</f>
        <v>0</v>
      </c>
      <c r="EH219" s="465">
        <f>IF('Capital Structure'!$R$18='Capital Structure'!$U$4,EH208,IF('Capital Structure'!$R$18='Capital Structure'!$U$5,0,EH215))</f>
        <v>0</v>
      </c>
      <c r="EI219" s="465">
        <f>IF('Capital Structure'!$R$18='Capital Structure'!$U$4,EI208,IF('Capital Structure'!$R$18='Capital Structure'!$U$5,0,EI215))</f>
        <v>0</v>
      </c>
      <c r="EJ219" s="465">
        <f>IF('Capital Structure'!$R$18='Capital Structure'!$U$4,EJ208,IF('Capital Structure'!$R$18='Capital Structure'!$U$5,0,EJ215))</f>
        <v>0</v>
      </c>
      <c r="EK219" s="465">
        <f>IF('Capital Structure'!$R$18='Capital Structure'!$U$4,EK208,IF('Capital Structure'!$R$18='Capital Structure'!$U$5,0,EK215))</f>
        <v>0</v>
      </c>
      <c r="EL219" s="465">
        <f>IF('Capital Structure'!$R$18='Capital Structure'!$U$4,EL208,IF('Capital Structure'!$R$18='Capital Structure'!$U$5,0,EL215))</f>
        <v>0</v>
      </c>
      <c r="EM219" s="465">
        <f>IF('Capital Structure'!$R$18='Capital Structure'!$U$4,EM208,IF('Capital Structure'!$R$18='Capital Structure'!$U$5,0,EM215))</f>
        <v>0</v>
      </c>
      <c r="EN219" s="465">
        <f>IF('Capital Structure'!$R$18='Capital Structure'!$U$4,EN208,IF('Capital Structure'!$R$18='Capital Structure'!$U$5,0,EN215))</f>
        <v>0</v>
      </c>
      <c r="EO219" s="465">
        <f>IF('Capital Structure'!$R$18='Capital Structure'!$U$4,EO208,IF('Capital Structure'!$R$18='Capital Structure'!$U$5,0,EO215))</f>
        <v>0</v>
      </c>
      <c r="EP219" s="465">
        <f>IF('Capital Structure'!$R$18='Capital Structure'!$U$4,EP208,IF('Capital Structure'!$R$18='Capital Structure'!$U$5,0,EP215))</f>
        <v>0</v>
      </c>
      <c r="EQ219" s="465">
        <f>IF('Capital Structure'!$R$18='Capital Structure'!$U$4,EQ208,IF('Capital Structure'!$R$18='Capital Structure'!$U$5,0,EQ215))</f>
        <v>0</v>
      </c>
      <c r="ER219" s="465">
        <f>IF('Capital Structure'!$R$18='Capital Structure'!$U$4,ER208,IF('Capital Structure'!$R$18='Capital Structure'!$U$5,0,ER215))</f>
        <v>0</v>
      </c>
      <c r="ES219" s="465">
        <f>IF('Capital Structure'!$R$18='Capital Structure'!$U$4,ES208,IF('Capital Structure'!$R$18='Capital Structure'!$U$5,0,ES215))</f>
        <v>0</v>
      </c>
      <c r="ET219" s="465">
        <f>IF('Capital Structure'!$R$18='Capital Structure'!$U$4,ET208,IF('Capital Structure'!$R$18='Capital Structure'!$U$5,0,ET215))</f>
        <v>0</v>
      </c>
      <c r="EU219" s="465">
        <f>IF('Capital Structure'!$R$18='Capital Structure'!$U$4,EU208,IF('Capital Structure'!$R$18='Capital Structure'!$U$5,0,EU215))</f>
        <v>0</v>
      </c>
      <c r="EV219" s="465">
        <f>IF('Capital Structure'!$R$18='Capital Structure'!$U$4,EV208,IF('Capital Structure'!$R$18='Capital Structure'!$U$5,0,EV215))</f>
        <v>0</v>
      </c>
      <c r="EW219" s="465">
        <f>IF('Capital Structure'!$R$18='Capital Structure'!$U$4,EW208,IF('Capital Structure'!$R$18='Capital Structure'!$U$5,0,EW215))</f>
        <v>0</v>
      </c>
      <c r="EX219" s="465">
        <f>IF('Capital Structure'!$R$18='Capital Structure'!$U$4,EX208,IF('Capital Structure'!$R$18='Capital Structure'!$U$5,0,EX215))</f>
        <v>0</v>
      </c>
      <c r="EY219" s="465">
        <f>IF('Capital Structure'!$R$18='Capital Structure'!$U$4,EY208,IF('Capital Structure'!$R$18='Capital Structure'!$U$5,0,EY215))</f>
        <v>0</v>
      </c>
      <c r="EZ219" s="465">
        <f>IF('Capital Structure'!$R$18='Capital Structure'!$U$4,EZ208,IF('Capital Structure'!$R$18='Capital Structure'!$U$5,0,EZ215))</f>
        <v>0</v>
      </c>
      <c r="FA219" s="465">
        <f>IF('Capital Structure'!$R$18='Capital Structure'!$U$4,FA208,IF('Capital Structure'!$R$18='Capital Structure'!$U$5,0,FA215))</f>
        <v>0</v>
      </c>
      <c r="FB219" s="465">
        <f>IF('Capital Structure'!$R$18='Capital Structure'!$U$4,FB208,IF('Capital Structure'!$R$18='Capital Structure'!$U$5,0,FB215))</f>
        <v>0</v>
      </c>
      <c r="FC219" s="465">
        <f>IF('Capital Structure'!$R$18='Capital Structure'!$U$4,FC208,IF('Capital Structure'!$R$18='Capital Structure'!$U$5,0,FC215))</f>
        <v>0</v>
      </c>
      <c r="FD219" s="465">
        <f>IF('Capital Structure'!$R$18='Capital Structure'!$U$4,FD208,IF('Capital Structure'!$R$18='Capital Structure'!$U$5,0,FD215))</f>
        <v>0</v>
      </c>
      <c r="FE219" s="465">
        <f>IF('Capital Structure'!$R$18='Capital Structure'!$U$4,FE208,IF('Capital Structure'!$R$18='Capital Structure'!$U$5,0,FE215))</f>
        <v>0</v>
      </c>
      <c r="FF219" s="465">
        <f>IF('Capital Structure'!$R$18='Capital Structure'!$U$4,FF208,IF('Capital Structure'!$R$18='Capital Structure'!$U$5,0,FF215))</f>
        <v>0</v>
      </c>
      <c r="FG219" s="465">
        <f>IF('Capital Structure'!$R$18='Capital Structure'!$U$4,FG208,IF('Capital Structure'!$R$18='Capital Structure'!$U$5,0,FG215))</f>
        <v>0</v>
      </c>
      <c r="FH219" s="465">
        <f>IF('Capital Structure'!$R$18='Capital Structure'!$U$4,FH208,IF('Capital Structure'!$R$18='Capital Structure'!$U$5,0,FH215))</f>
        <v>0</v>
      </c>
      <c r="FI219" s="465">
        <f>IF('Capital Structure'!$R$18='Capital Structure'!$U$4,FI208,IF('Capital Structure'!$R$18='Capital Structure'!$U$5,0,FI215))</f>
        <v>0</v>
      </c>
      <c r="FJ219" s="465">
        <f>IF('Capital Structure'!$R$18='Capital Structure'!$U$4,FJ208,IF('Capital Structure'!$R$18='Capital Structure'!$U$5,0,FJ215))</f>
        <v>0</v>
      </c>
      <c r="FK219" s="465">
        <f>IF('Capital Structure'!$R$18='Capital Structure'!$U$4,FK208,IF('Capital Structure'!$R$18='Capital Structure'!$U$5,0,FK215))</f>
        <v>0</v>
      </c>
      <c r="FL219" s="465">
        <f>IF('Capital Structure'!$R$18='Capital Structure'!$U$4,FL208,IF('Capital Structure'!$R$18='Capital Structure'!$U$5,0,FL215))</f>
        <v>0</v>
      </c>
      <c r="FM219" s="465">
        <f>IF('Capital Structure'!$R$18='Capital Structure'!$U$4,FM208,IF('Capital Structure'!$R$18='Capital Structure'!$U$5,0,FM215))</f>
        <v>0</v>
      </c>
      <c r="FN219" s="465">
        <f>IF('Capital Structure'!$R$18='Capital Structure'!$U$4,FN208,IF('Capital Structure'!$R$18='Capital Structure'!$U$5,0,FN215))</f>
        <v>0</v>
      </c>
    </row>
    <row r="220" spans="1:170">
      <c r="B220" s="476" t="s">
        <v>209</v>
      </c>
      <c r="E220" s="465">
        <f>IF('Capital Structure'!$R$18='Capital Structure'!$U$5,E204,IF('Capital Structure'!$R$18='Capital Structure'!$U$4,E209,0))</f>
        <v>0</v>
      </c>
      <c r="F220" s="465">
        <f>IF('Capital Structure'!$R$18='Capital Structure'!$U$5,F204,IF('Capital Structure'!$R$18='Capital Structure'!$U$4,F209,0))</f>
        <v>0</v>
      </c>
      <c r="G220" s="465">
        <f>IF('Capital Structure'!$R$18='Capital Structure'!$U$5,G204,IF('Capital Structure'!$R$18='Capital Structure'!$U$4,G209,0))</f>
        <v>0</v>
      </c>
      <c r="H220" s="465">
        <f>IF('Capital Structure'!$R$18='Capital Structure'!$U$5,H204,IF('Capital Structure'!$R$18='Capital Structure'!$U$4,H209,0))</f>
        <v>0</v>
      </c>
      <c r="I220" s="465">
        <f>IF('Capital Structure'!$R$18='Capital Structure'!$U$5,I204,IF('Capital Structure'!$R$18='Capital Structure'!$U$4,I209,0))</f>
        <v>0</v>
      </c>
      <c r="J220" s="465">
        <f>IF('Capital Structure'!$R$18='Capital Structure'!$U$5,J204,IF('Capital Structure'!$R$18='Capital Structure'!$U$4,J209,0))</f>
        <v>0</v>
      </c>
      <c r="K220" s="465">
        <f>IF('Capital Structure'!$R$18='Capital Structure'!$U$5,K204,IF('Capital Structure'!$R$18='Capital Structure'!$U$4,K209,0))</f>
        <v>0</v>
      </c>
      <c r="L220" s="465">
        <f>IF('Capital Structure'!$R$18='Capital Structure'!$U$5,L204,IF('Capital Structure'!$R$18='Capital Structure'!$U$4,L209,0))</f>
        <v>0</v>
      </c>
      <c r="M220" s="465">
        <f>IF('Capital Structure'!$R$18='Capital Structure'!$U$5,M204,IF('Capital Structure'!$R$18='Capital Structure'!$U$4,M209,0))</f>
        <v>0</v>
      </c>
      <c r="N220" s="465">
        <f>IF('Capital Structure'!$R$18='Capital Structure'!$U$5,N204,IF('Capital Structure'!$R$18='Capital Structure'!$U$4,N209,0))</f>
        <v>0</v>
      </c>
      <c r="O220" s="465">
        <f>IF('Capital Structure'!$R$18='Capital Structure'!$U$5,O204,IF('Capital Structure'!$R$18='Capital Structure'!$U$4,O209,0))</f>
        <v>0</v>
      </c>
      <c r="P220" s="465">
        <f>IF('Capital Structure'!$R$18='Capital Structure'!$U$5,P204,IF('Capital Structure'!$R$18='Capital Structure'!$U$4,P209,0))</f>
        <v>0</v>
      </c>
      <c r="Q220" s="465">
        <f>IF('Capital Structure'!$R$18='Capital Structure'!$U$5,Q204,IF('Capital Structure'!$R$18='Capital Structure'!$U$4,Q209,0))</f>
        <v>0</v>
      </c>
      <c r="R220" s="465">
        <f>IF('Capital Structure'!$R$18='Capital Structure'!$U$5,R204,IF('Capital Structure'!$R$18='Capital Structure'!$U$4,R209,0))</f>
        <v>0</v>
      </c>
      <c r="S220" s="465">
        <f>IF('Capital Structure'!$R$18='Capital Structure'!$U$5,S204,IF('Capital Structure'!$R$18='Capital Structure'!$U$4,S209,0))</f>
        <v>0</v>
      </c>
      <c r="T220" s="465">
        <f>IF('Capital Structure'!$R$18='Capital Structure'!$U$5,T204,IF('Capital Structure'!$R$18='Capital Structure'!$U$4,T209,0))</f>
        <v>0</v>
      </c>
      <c r="U220" s="465">
        <f>IF('Capital Structure'!$R$18='Capital Structure'!$U$5,U204,IF('Capital Structure'!$R$18='Capital Structure'!$U$4,U209,0))</f>
        <v>0</v>
      </c>
      <c r="V220" s="465">
        <f>IF('Capital Structure'!$R$18='Capital Structure'!$U$5,V204,IF('Capital Structure'!$R$18='Capital Structure'!$U$4,V209,0))</f>
        <v>0</v>
      </c>
      <c r="W220" s="465">
        <f>IF('Capital Structure'!$R$18='Capital Structure'!$U$5,W204,IF('Capital Structure'!$R$18='Capital Structure'!$U$4,W209,0))</f>
        <v>0</v>
      </c>
      <c r="X220" s="465">
        <f>IF('Capital Structure'!$R$18='Capital Structure'!$U$5,X204,IF('Capital Structure'!$R$18='Capital Structure'!$U$4,X209,0))</f>
        <v>0</v>
      </c>
      <c r="Y220" s="465">
        <f>IF('Capital Structure'!$R$18='Capital Structure'!$U$5,Y204,IF('Capital Structure'!$R$18='Capital Structure'!$U$4,Y209,0))</f>
        <v>0</v>
      </c>
      <c r="Z220" s="465">
        <f>IF('Capital Structure'!$R$18='Capital Structure'!$U$5,Z204,IF('Capital Structure'!$R$18='Capital Structure'!$U$4,Z209,0))</f>
        <v>0</v>
      </c>
      <c r="AA220" s="465">
        <f>IF('Capital Structure'!$R$18='Capital Structure'!$U$5,AA204,IF('Capital Structure'!$R$18='Capital Structure'!$U$4,AA209,0))</f>
        <v>0</v>
      </c>
      <c r="AB220" s="465">
        <f>IF('Capital Structure'!$R$18='Capital Structure'!$U$5,AB204,IF('Capital Structure'!$R$18='Capital Structure'!$U$4,AB209,0))</f>
        <v>0</v>
      </c>
      <c r="AC220" s="465">
        <f>IF('Capital Structure'!$R$18='Capital Structure'!$U$5,AC204,IF('Capital Structure'!$R$18='Capital Structure'!$U$4,AC209,0))</f>
        <v>0</v>
      </c>
      <c r="AD220" s="465">
        <f>IF('Capital Structure'!$R$18='Capital Structure'!$U$5,AD204,IF('Capital Structure'!$R$18='Capital Structure'!$U$4,AD209,0))</f>
        <v>0</v>
      </c>
      <c r="AE220" s="465">
        <f>IF('Capital Structure'!$R$18='Capital Structure'!$U$5,AE204,IF('Capital Structure'!$R$18='Capital Structure'!$U$4,AE209,0))</f>
        <v>0</v>
      </c>
      <c r="AF220" s="465">
        <f>IF('Capital Structure'!$R$18='Capital Structure'!$U$5,AF204,IF('Capital Structure'!$R$18='Capital Structure'!$U$4,AF209,0))</f>
        <v>0</v>
      </c>
      <c r="AG220" s="465">
        <f>IF('Capital Structure'!$R$18='Capital Structure'!$U$5,AG204,IF('Capital Structure'!$R$18='Capital Structure'!$U$4,AG209,0))</f>
        <v>0</v>
      </c>
      <c r="AH220" s="465">
        <f>IF('Capital Structure'!$R$18='Capital Structure'!$U$5,AH204,IF('Capital Structure'!$R$18='Capital Structure'!$U$4,AH209,0))</f>
        <v>0</v>
      </c>
      <c r="AI220" s="465">
        <f>IF('Capital Structure'!$R$18='Capital Structure'!$U$5,AI204,IF('Capital Structure'!$R$18='Capital Structure'!$U$4,AI209,0))</f>
        <v>0</v>
      </c>
      <c r="AJ220" s="465">
        <f>IF('Capital Structure'!$R$18='Capital Structure'!$U$5,AJ204,IF('Capital Structure'!$R$18='Capital Structure'!$U$4,AJ209,0))</f>
        <v>0</v>
      </c>
      <c r="AK220" s="465">
        <f>IF('Capital Structure'!$R$18='Capital Structure'!$U$5,AK204,IF('Capital Structure'!$R$18='Capital Structure'!$U$4,AK209,0))</f>
        <v>0</v>
      </c>
      <c r="AL220" s="465">
        <f>IF('Capital Structure'!$R$18='Capital Structure'!$U$5,AL204,IF('Capital Structure'!$R$18='Capital Structure'!$U$4,AL209,0))</f>
        <v>0</v>
      </c>
      <c r="AM220" s="465">
        <f>IF('Capital Structure'!$R$18='Capital Structure'!$U$5,AM204,IF('Capital Structure'!$R$18='Capital Structure'!$U$4,AM209,0))</f>
        <v>0</v>
      </c>
      <c r="AN220" s="465">
        <f>IF('Capital Structure'!$R$18='Capital Structure'!$U$5,AN204,IF('Capital Structure'!$R$18='Capital Structure'!$U$4,AN209,0))</f>
        <v>0</v>
      </c>
      <c r="AO220" s="465">
        <f>IF('Capital Structure'!$R$18='Capital Structure'!$U$5,AO204,IF('Capital Structure'!$R$18='Capital Structure'!$U$4,AO209,0))</f>
        <v>0</v>
      </c>
      <c r="AP220" s="465">
        <f>IF('Capital Structure'!$R$18='Capital Structure'!$U$5,AP204,IF('Capital Structure'!$R$18='Capital Structure'!$U$4,AP209,0))</f>
        <v>0</v>
      </c>
      <c r="AQ220" s="465">
        <f>IF('Capital Structure'!$R$18='Capital Structure'!$U$5,AQ204,IF('Capital Structure'!$R$18='Capital Structure'!$U$4,AQ209,0))</f>
        <v>0</v>
      </c>
      <c r="AR220" s="465">
        <f>IF('Capital Structure'!$R$18='Capital Structure'!$U$5,AR204,IF('Capital Structure'!$R$18='Capital Structure'!$U$4,AR209,0))</f>
        <v>0</v>
      </c>
      <c r="AS220" s="465">
        <f>IF('Capital Structure'!$R$18='Capital Structure'!$U$5,AS204,IF('Capital Structure'!$R$18='Capital Structure'!$U$4,AS209,0))</f>
        <v>0</v>
      </c>
      <c r="AT220" s="465">
        <f>IF('Capital Structure'!$R$18='Capital Structure'!$U$5,AT204,IF('Capital Structure'!$R$18='Capital Structure'!$U$4,AT209,0))</f>
        <v>0</v>
      </c>
      <c r="AU220" s="465">
        <f>IF('Capital Structure'!$R$18='Capital Structure'!$U$5,AU204,IF('Capital Structure'!$R$18='Capital Structure'!$U$4,AU209,0))</f>
        <v>0</v>
      </c>
      <c r="AV220" s="465">
        <f>IF('Capital Structure'!$R$18='Capital Structure'!$U$5,AV204,IF('Capital Structure'!$R$18='Capital Structure'!$U$4,AV209,0))</f>
        <v>0</v>
      </c>
      <c r="AW220" s="465">
        <f>IF('Capital Structure'!$R$18='Capital Structure'!$U$5,AW204,IF('Capital Structure'!$R$18='Capital Structure'!$U$4,AW209,0))</f>
        <v>0</v>
      </c>
      <c r="AX220" s="465">
        <f>IF('Capital Structure'!$R$18='Capital Structure'!$U$5,AX204,IF('Capital Structure'!$R$18='Capital Structure'!$U$4,AX209,0))</f>
        <v>0</v>
      </c>
      <c r="AY220" s="465">
        <f>IF('Capital Structure'!$R$18='Capital Structure'!$U$5,AY204,IF('Capital Structure'!$R$18='Capital Structure'!$U$4,AY209,0))</f>
        <v>0</v>
      </c>
      <c r="AZ220" s="465">
        <f>IF('Capital Structure'!$R$18='Capital Structure'!$U$5,AZ204,IF('Capital Structure'!$R$18='Capital Structure'!$U$4,AZ209,0))</f>
        <v>0</v>
      </c>
      <c r="BA220" s="465">
        <f>IF('Capital Structure'!$R$18='Capital Structure'!$U$5,BA204,IF('Capital Structure'!$R$18='Capital Structure'!$U$4,BA209,0))</f>
        <v>0</v>
      </c>
      <c r="BB220" s="465">
        <f>IF('Capital Structure'!$R$18='Capital Structure'!$U$5,BB204,IF('Capital Structure'!$R$18='Capital Structure'!$U$4,BB209,0))</f>
        <v>0</v>
      </c>
      <c r="BC220" s="465">
        <f>IF('Capital Structure'!$R$18='Capital Structure'!$U$5,BC204,IF('Capital Structure'!$R$18='Capital Structure'!$U$4,BC209,0))</f>
        <v>0</v>
      </c>
      <c r="BD220" s="465">
        <f>IF('Capital Structure'!$R$18='Capital Structure'!$U$5,BD204,IF('Capital Structure'!$R$18='Capital Structure'!$U$4,BD209,0))</f>
        <v>0</v>
      </c>
      <c r="BE220" s="465">
        <f>IF('Capital Structure'!$R$18='Capital Structure'!$U$5,BE204,IF('Capital Structure'!$R$18='Capital Structure'!$U$4,BE209,0))</f>
        <v>0</v>
      </c>
      <c r="BF220" s="465">
        <f>IF('Capital Structure'!$R$18='Capital Structure'!$U$5,BF204,IF('Capital Structure'!$R$18='Capital Structure'!$U$4,BF209,0))</f>
        <v>0</v>
      </c>
      <c r="BG220" s="465">
        <f>IF('Capital Structure'!$R$18='Capital Structure'!$U$5,BG204,IF('Capital Structure'!$R$18='Capital Structure'!$U$4,BG209,0))</f>
        <v>0</v>
      </c>
      <c r="BH220" s="465">
        <f>IF('Capital Structure'!$R$18='Capital Structure'!$U$5,BH204,IF('Capital Structure'!$R$18='Capital Structure'!$U$4,BH209,0))</f>
        <v>0</v>
      </c>
      <c r="BI220" s="465">
        <f>IF('Capital Structure'!$R$18='Capital Structure'!$U$5,BI204,IF('Capital Structure'!$R$18='Capital Structure'!$U$4,BI209,0))</f>
        <v>0</v>
      </c>
      <c r="BJ220" s="465">
        <f>IF('Capital Structure'!$R$18='Capital Structure'!$U$5,BJ204,IF('Capital Structure'!$R$18='Capital Structure'!$U$4,BJ209,0))</f>
        <v>0</v>
      </c>
      <c r="BK220" s="465">
        <f>IF('Capital Structure'!$R$18='Capital Structure'!$U$5,BK204,IF('Capital Structure'!$R$18='Capital Structure'!$U$4,BK209,0))</f>
        <v>0</v>
      </c>
      <c r="BL220" s="465">
        <f>IF('Capital Structure'!$R$18='Capital Structure'!$U$5,BL204,IF('Capital Structure'!$R$18='Capital Structure'!$U$4,BL209,0))</f>
        <v>0</v>
      </c>
      <c r="BM220" s="465">
        <f>IF('Capital Structure'!$R$18='Capital Structure'!$U$5,BM204,IF('Capital Structure'!$R$18='Capital Structure'!$U$4,BM209,0))</f>
        <v>0</v>
      </c>
      <c r="BN220" s="465">
        <f>IF('Capital Structure'!$R$18='Capital Structure'!$U$5,BN204,IF('Capital Structure'!$R$18='Capital Structure'!$U$4,BN209,0))</f>
        <v>0</v>
      </c>
      <c r="BO220" s="465">
        <f>IF('Capital Structure'!$R$18='Capital Structure'!$U$5,BO204,IF('Capital Structure'!$R$18='Capital Structure'!$U$4,BO209,0))</f>
        <v>0</v>
      </c>
      <c r="BP220" s="465">
        <f>IF('Capital Structure'!$R$18='Capital Structure'!$U$5,BP204,IF('Capital Structure'!$R$18='Capital Structure'!$U$4,BP209,0))</f>
        <v>0</v>
      </c>
      <c r="BQ220" s="465">
        <f>IF('Capital Structure'!$R$18='Capital Structure'!$U$5,BQ204,IF('Capital Structure'!$R$18='Capital Structure'!$U$4,BQ209,0))</f>
        <v>0</v>
      </c>
      <c r="BR220" s="465">
        <f>IF('Capital Structure'!$R$18='Capital Structure'!$U$5,BR204,IF('Capital Structure'!$R$18='Capital Structure'!$U$4,BR209,0))</f>
        <v>430000000</v>
      </c>
      <c r="BS220" s="465">
        <f>IF('Capital Structure'!$R$18='Capital Structure'!$U$5,BS204,IF('Capital Structure'!$R$18='Capital Structure'!$U$4,BS209,0))</f>
        <v>431791666.66666669</v>
      </c>
      <c r="BT220" s="465">
        <f>IF('Capital Structure'!$R$18='Capital Structure'!$U$5,BT204,IF('Capital Structure'!$R$18='Capital Structure'!$U$4,BT209,0))</f>
        <v>433590798.6111111</v>
      </c>
      <c r="BU220" s="465">
        <f>IF('Capital Structure'!$R$18='Capital Structure'!$U$5,BU204,IF('Capital Structure'!$R$18='Capital Structure'!$U$4,BU209,0))</f>
        <v>435397426.9386574</v>
      </c>
      <c r="BV220" s="465">
        <f>IF('Capital Structure'!$R$18='Capital Structure'!$U$5,BV204,IF('Capital Structure'!$R$18='Capital Structure'!$U$4,BV209,0))</f>
        <v>437211582.88423514</v>
      </c>
      <c r="BW220" s="465">
        <f>IF('Capital Structure'!$R$18='Capital Structure'!$U$5,BW204,IF('Capital Structure'!$R$18='Capital Structure'!$U$4,BW209,0))</f>
        <v>439033297.81291944</v>
      </c>
      <c r="BX220" s="465">
        <f>IF('Capital Structure'!$R$18='Capital Structure'!$U$5,BX204,IF('Capital Structure'!$R$18='Capital Structure'!$U$4,BX209,0))</f>
        <v>440862603.22047329</v>
      </c>
      <c r="BY220" s="465">
        <f>IF('Capital Structure'!$R$18='Capital Structure'!$U$5,BY204,IF('Capital Structure'!$R$18='Capital Structure'!$U$4,BY209,0))</f>
        <v>442699530.7338919</v>
      </c>
      <c r="BZ220" s="465">
        <f>IF('Capital Structure'!$R$18='Capital Structure'!$U$5,BZ204,IF('Capital Structure'!$R$18='Capital Structure'!$U$4,BZ209,0))</f>
        <v>444544112.1119498</v>
      </c>
      <c r="CA220" s="465">
        <f>IF('Capital Structure'!$R$18='Capital Structure'!$U$5,CA204,IF('Capital Structure'!$R$18='Capital Structure'!$U$4,CA209,0))</f>
        <v>446396379.24574959</v>
      </c>
      <c r="CB220" s="465">
        <f>IF('Capital Structure'!$R$18='Capital Structure'!$U$5,CB204,IF('Capital Structure'!$R$18='Capital Structure'!$U$4,CB209,0))</f>
        <v>448256364.15927356</v>
      </c>
      <c r="CC220" s="465">
        <f>IF('Capital Structure'!$R$18='Capital Structure'!$U$5,CC204,IF('Capital Structure'!$R$18='Capital Structure'!$U$4,CC209,0))</f>
        <v>450124099.00993723</v>
      </c>
      <c r="CD220" s="465">
        <f>IF('Capital Structure'!$R$18='Capital Structure'!$U$5,CD204,IF('Capital Structure'!$R$18='Capital Structure'!$U$4,CD209,0))</f>
        <v>451999616.0891453</v>
      </c>
      <c r="CE220" s="465">
        <f>IF('Capital Structure'!$R$18='Capital Structure'!$U$5,CE204,IF('Capital Structure'!$R$18='Capital Structure'!$U$4,CE209,0))</f>
        <v>453882947.82285005</v>
      </c>
      <c r="CF220" s="465">
        <f>IF('Capital Structure'!$R$18='Capital Structure'!$U$5,CF204,IF('Capital Structure'!$R$18='Capital Structure'!$U$4,CF209,0))</f>
        <v>455774126.77211189</v>
      </c>
      <c r="CG220" s="465">
        <f>IF('Capital Structure'!$R$18='Capital Structure'!$U$5,CG204,IF('Capital Structure'!$R$18='Capital Structure'!$U$4,CG209,0))</f>
        <v>457673185.6336624</v>
      </c>
      <c r="CH220" s="465">
        <f>IF('Capital Structure'!$R$18='Capital Structure'!$U$5,CH204,IF('Capital Structure'!$R$18='Capital Structure'!$U$4,CH209,0))</f>
        <v>459580157.24046934</v>
      </c>
      <c r="CI220" s="465">
        <f>IF('Capital Structure'!$R$18='Capital Structure'!$U$5,CI204,IF('Capital Structure'!$R$18='Capital Structure'!$U$4,CI209,0))</f>
        <v>461495074.56230462</v>
      </c>
      <c r="CJ220" s="465">
        <f>IF('Capital Structure'!$R$18='Capital Structure'!$U$5,CJ204,IF('Capital Structure'!$R$18='Capital Structure'!$U$4,CJ209,0))</f>
        <v>463417970.70631421</v>
      </c>
      <c r="CK220" s="465">
        <f>IF('Capital Structure'!$R$18='Capital Structure'!$U$5,CK204,IF('Capital Structure'!$R$18='Capital Structure'!$U$4,CK209,0))</f>
        <v>465348878.9175905</v>
      </c>
      <c r="CL220" s="465">
        <f>IF('Capital Structure'!$R$18='Capital Structure'!$U$5,CL204,IF('Capital Structure'!$R$18='Capital Structure'!$U$4,CL209,0))</f>
        <v>467287832.57974714</v>
      </c>
      <c r="CM220" s="465">
        <f>IF('Capital Structure'!$R$18='Capital Structure'!$U$5,CM204,IF('Capital Structure'!$R$18='Capital Structure'!$U$4,CM209,0))</f>
        <v>469234865.21549606</v>
      </c>
      <c r="CN220" s="465">
        <f>IF('Capital Structure'!$R$18='Capital Structure'!$U$5,CN204,IF('Capital Structure'!$R$18='Capital Structure'!$U$4,CN209,0))</f>
        <v>471190010.48722732</v>
      </c>
      <c r="CO220" s="465">
        <f>IF('Capital Structure'!$R$18='Capital Structure'!$U$5,CO204,IF('Capital Structure'!$R$18='Capital Structure'!$U$4,CO209,0))</f>
        <v>473153302.19759077</v>
      </c>
      <c r="CP220" s="465">
        <f>IF('Capital Structure'!$R$18='Capital Structure'!$U$5,CP204,IF('Capital Structure'!$R$18='Capital Structure'!$U$4,CP209,0))</f>
        <v>475124774.29008073</v>
      </c>
      <c r="CQ220" s="465">
        <f>IF('Capital Structure'!$R$18='Capital Structure'!$U$5,CQ204,IF('Capital Structure'!$R$18='Capital Structure'!$U$4,CQ209,0))</f>
        <v>477104460.84962273</v>
      </c>
      <c r="CR220" s="465">
        <f>IF('Capital Structure'!$R$18='Capital Structure'!$U$5,CR204,IF('Capital Structure'!$R$18='Capital Structure'!$U$4,CR209,0))</f>
        <v>479092396.10316283</v>
      </c>
      <c r="CS220" s="465">
        <f>IF('Capital Structure'!$R$18='Capital Structure'!$U$5,CS204,IF('Capital Structure'!$R$18='Capital Structure'!$U$4,CS209,0))</f>
        <v>481088614.42025936</v>
      </c>
      <c r="CT220" s="465">
        <f>IF('Capital Structure'!$R$18='Capital Structure'!$U$5,CT204,IF('Capital Structure'!$R$18='Capital Structure'!$U$4,CT209,0))</f>
        <v>483093150.31367707</v>
      </c>
      <c r="CU220" s="465">
        <f>IF('Capital Structure'!$R$18='Capital Structure'!$U$5,CU204,IF('Capital Structure'!$R$18='Capital Structure'!$U$4,CU209,0))</f>
        <v>485106038.43998408</v>
      </c>
      <c r="CV220" s="465">
        <f>IF('Capital Structure'!$R$18='Capital Structure'!$U$5,CV204,IF('Capital Structure'!$R$18='Capital Structure'!$U$4,CV209,0))</f>
        <v>487127313.60015064</v>
      </c>
      <c r="CW220" s="465">
        <f>IF('Capital Structure'!$R$18='Capital Structure'!$U$5,CW204,IF('Capital Structure'!$R$18='Capital Structure'!$U$4,CW209,0))</f>
        <v>489157010.74015129</v>
      </c>
      <c r="CX220" s="465">
        <f>IF('Capital Structure'!$R$18='Capital Structure'!$U$5,CX204,IF('Capital Structure'!$R$18='Capital Structure'!$U$4,CX209,0))</f>
        <v>491195164.9515686</v>
      </c>
      <c r="CY220" s="465">
        <f>IF('Capital Structure'!$R$18='Capital Structure'!$U$5,CY204,IF('Capital Structure'!$R$18='Capital Structure'!$U$4,CY209,0))</f>
        <v>493241811.47220016</v>
      </c>
      <c r="CZ220" s="465">
        <f>IF('Capital Structure'!$R$18='Capital Structure'!$U$5,CZ204,IF('Capital Structure'!$R$18='Capital Structure'!$U$4,CZ209,0))</f>
        <v>495296985.68666762</v>
      </c>
      <c r="DA220" s="465">
        <f>IF('Capital Structure'!$R$18='Capital Structure'!$U$5,DA204,IF('Capital Structure'!$R$18='Capital Structure'!$U$4,DA209,0))</f>
        <v>497360723.12702876</v>
      </c>
      <c r="DB220" s="465">
        <f>IF('Capital Structure'!$R$18='Capital Structure'!$U$5,DB204,IF('Capital Structure'!$R$18='Capital Structure'!$U$4,DB209,0))</f>
        <v>499433059.47339135</v>
      </c>
      <c r="DC220" s="465">
        <f>IF('Capital Structure'!$R$18='Capital Structure'!$U$5,DC204,IF('Capital Structure'!$R$18='Capital Structure'!$U$4,DC209,0))</f>
        <v>501514030.5545305</v>
      </c>
      <c r="DD220" s="465">
        <f>IF('Capital Structure'!$R$18='Capital Structure'!$U$5,DD204,IF('Capital Structure'!$R$18='Capital Structure'!$U$4,DD209,0))</f>
        <v>503603672.3485077</v>
      </c>
      <c r="DE220" s="465">
        <f>IF('Capital Structure'!$R$18='Capital Structure'!$U$5,DE204,IF('Capital Structure'!$R$18='Capital Structure'!$U$4,DE209,0))</f>
        <v>505702020.98329318</v>
      </c>
      <c r="DF220" s="465">
        <f>IF('Capital Structure'!$R$18='Capital Structure'!$U$5,DF204,IF('Capital Structure'!$R$18='Capital Structure'!$U$4,DF209,0))</f>
        <v>507809112.73739022</v>
      </c>
      <c r="DG220" s="465">
        <f>IF('Capital Structure'!$R$18='Capital Structure'!$U$5,DG204,IF('Capital Structure'!$R$18='Capital Structure'!$U$4,DG209,0))</f>
        <v>509924984.04046267</v>
      </c>
      <c r="DH220" s="465">
        <f>IF('Capital Structure'!$R$18='Capital Structure'!$U$5,DH204,IF('Capital Structure'!$R$18='Capital Structure'!$U$4,DH209,0))</f>
        <v>512049671.47396457</v>
      </c>
      <c r="DI220" s="465">
        <f>IF('Capital Structure'!$R$18='Capital Structure'!$U$5,DI204,IF('Capital Structure'!$R$18='Capital Structure'!$U$4,DI209,0))</f>
        <v>514183211.7717728</v>
      </c>
      <c r="DJ220" s="465">
        <f>IF('Capital Structure'!$R$18='Capital Structure'!$U$5,DJ204,IF('Capital Structure'!$R$18='Capital Structure'!$U$4,DJ209,0))</f>
        <v>516325641.82082182</v>
      </c>
      <c r="DK220" s="465">
        <f>IF('Capital Structure'!$R$18='Capital Structure'!$U$5,DK204,IF('Capital Structure'!$R$18='Capital Structure'!$U$4,DK209,0))</f>
        <v>518476998.66174191</v>
      </c>
      <c r="DL220" s="465">
        <f>IF('Capital Structure'!$R$18='Capital Structure'!$U$5,DL204,IF('Capital Structure'!$R$18='Capital Structure'!$U$4,DL209,0))</f>
        <v>520637319.48949921</v>
      </c>
      <c r="DM220" s="465">
        <f>IF('Capital Structure'!$R$18='Capital Structure'!$U$5,DM204,IF('Capital Structure'!$R$18='Capital Structure'!$U$4,DM209,0))</f>
        <v>522806641.65403879</v>
      </c>
      <c r="DN220" s="465">
        <f>IF('Capital Structure'!$R$18='Capital Structure'!$U$5,DN204,IF('Capital Structure'!$R$18='Capital Structure'!$U$4,DN209,0))</f>
        <v>524985002.66093057</v>
      </c>
      <c r="DO220" s="465">
        <f>IF('Capital Structure'!$R$18='Capital Structure'!$U$5,DO204,IF('Capital Structure'!$R$18='Capital Structure'!$U$4,DO209,0))</f>
        <v>527172440.17201781</v>
      </c>
      <c r="DP220" s="465">
        <f>IF('Capital Structure'!$R$18='Capital Structure'!$U$5,DP204,IF('Capital Structure'!$R$18='Capital Structure'!$U$4,DP209,0))</f>
        <v>529368992.00606787</v>
      </c>
      <c r="DQ220" s="465">
        <f>IF('Capital Structure'!$R$18='Capital Structure'!$U$5,DQ204,IF('Capital Structure'!$R$18='Capital Structure'!$U$4,DQ209,0))</f>
        <v>531574696.13942647</v>
      </c>
      <c r="DR220" s="465">
        <f>IF('Capital Structure'!$R$18='Capital Structure'!$U$5,DR204,IF('Capital Structure'!$R$18='Capital Structure'!$U$4,DR209,0))</f>
        <v>533789590.7066741</v>
      </c>
      <c r="DS220" s="465">
        <f>IF('Capital Structure'!$R$18='Capital Structure'!$U$5,DS204,IF('Capital Structure'!$R$18='Capital Structure'!$U$4,DS209,0))</f>
        <v>536013714.00128525</v>
      </c>
      <c r="DT220" s="465">
        <f>IF('Capital Structure'!$R$18='Capital Structure'!$U$5,DT204,IF('Capital Structure'!$R$18='Capital Structure'!$U$4,DT209,0))</f>
        <v>538247104.47629058</v>
      </c>
      <c r="DU220" s="465">
        <f>IF('Capital Structure'!$R$18='Capital Structure'!$U$5,DU204,IF('Capital Structure'!$R$18='Capital Structure'!$U$4,DU209,0))</f>
        <v>540489800.74494183</v>
      </c>
      <c r="DV220" s="465">
        <f>IF('Capital Structure'!$R$18='Capital Structure'!$U$5,DV204,IF('Capital Structure'!$R$18='Capital Structure'!$U$4,DV209,0))</f>
        <v>542741841.58137906</v>
      </c>
      <c r="DW220" s="465">
        <f>IF('Capital Structure'!$R$18='Capital Structure'!$U$5,DW204,IF('Capital Structure'!$R$18='Capital Structure'!$U$4,DW209,0))</f>
        <v>545003265.92130148</v>
      </c>
      <c r="DX220" s="465">
        <f>IF('Capital Structure'!$R$18='Capital Structure'!$U$5,DX204,IF('Capital Structure'!$R$18='Capital Structure'!$U$4,DX209,0))</f>
        <v>547274112.86264026</v>
      </c>
      <c r="DY220" s="465">
        <f>IF('Capital Structure'!$R$18='Capital Structure'!$U$5,DY204,IF('Capital Structure'!$R$18='Capital Structure'!$U$4,DY209,0))</f>
        <v>549554421.66623461</v>
      </c>
      <c r="DZ220" s="465">
        <f>IF('Capital Structure'!$R$18='Capital Structure'!$U$5,DZ204,IF('Capital Structure'!$R$18='Capital Structure'!$U$4,DZ209,0))</f>
        <v>551844231.7565105</v>
      </c>
      <c r="EA220" s="465">
        <f>IF('Capital Structure'!$R$18='Capital Structure'!$U$5,EA204,IF('Capital Structure'!$R$18='Capital Structure'!$U$4,EA209,0))</f>
        <v>554143582.72216272</v>
      </c>
      <c r="EB220" s="465">
        <f>IF('Capital Structure'!$R$18='Capital Structure'!$U$5,EB204,IF('Capital Structure'!$R$18='Capital Structure'!$U$4,EB209,0))</f>
        <v>556452514.31683838</v>
      </c>
      <c r="EC220" s="465">
        <f>IF('Capital Structure'!$R$18='Capital Structure'!$U$5,EC204,IF('Capital Structure'!$R$18='Capital Structure'!$U$4,EC209,0))</f>
        <v>558771066.45982516</v>
      </c>
      <c r="ED220" s="465">
        <f>IF('Capital Structure'!$R$18='Capital Structure'!$U$5,ED204,IF('Capital Structure'!$R$18='Capital Structure'!$U$4,ED209,0))</f>
        <v>561099279.23674107</v>
      </c>
      <c r="EE220" s="465">
        <f>IF('Capital Structure'!$R$18='Capital Structure'!$U$5,EE204,IF('Capital Structure'!$R$18='Capital Structure'!$U$4,EE209,0))</f>
        <v>563437192.90022755</v>
      </c>
      <c r="EF220" s="465">
        <f>IF('Capital Structure'!$R$18='Capital Structure'!$U$5,EF204,IF('Capital Structure'!$R$18='Capital Structure'!$U$4,EF209,0))</f>
        <v>565784847.87064517</v>
      </c>
      <c r="EG220" s="465">
        <f>IF('Capital Structure'!$R$18='Capital Structure'!$U$5,EG204,IF('Capital Structure'!$R$18='Capital Structure'!$U$4,EG209,0))</f>
        <v>568142284.73677289</v>
      </c>
      <c r="EH220" s="465">
        <f>IF('Capital Structure'!$R$18='Capital Structure'!$U$5,EH204,IF('Capital Structure'!$R$18='Capital Structure'!$U$4,EH209,0))</f>
        <v>570509544.25650942</v>
      </c>
      <c r="EI220" s="465">
        <f>IF('Capital Structure'!$R$18='Capital Structure'!$U$5,EI204,IF('Capital Structure'!$R$18='Capital Structure'!$U$4,EI209,0))</f>
        <v>572886667.35757828</v>
      </c>
      <c r="EJ220" s="465">
        <f>IF('Capital Structure'!$R$18='Capital Structure'!$U$5,EJ204,IF('Capital Structure'!$R$18='Capital Structure'!$U$4,EJ209,0))</f>
        <v>575273695.13823485</v>
      </c>
      <c r="EK220" s="465">
        <f>IF('Capital Structure'!$R$18='Capital Structure'!$U$5,EK204,IF('Capital Structure'!$R$18='Capital Structure'!$U$4,EK209,0))</f>
        <v>577670668.86797738</v>
      </c>
      <c r="EL220" s="465">
        <f>IF('Capital Structure'!$R$18='Capital Structure'!$U$5,EL204,IF('Capital Structure'!$R$18='Capital Structure'!$U$4,EL209,0))</f>
        <v>580077629.98826075</v>
      </c>
      <c r="EM220" s="465">
        <f>IF('Capital Structure'!$R$18='Capital Structure'!$U$5,EM204,IF('Capital Structure'!$R$18='Capital Structure'!$U$4,EM209,0))</f>
        <v>0</v>
      </c>
      <c r="EN220" s="465">
        <f>IF('Capital Structure'!$R$18='Capital Structure'!$U$5,EN204,IF('Capital Structure'!$R$18='Capital Structure'!$U$4,EN209,0))</f>
        <v>0</v>
      </c>
      <c r="EO220" s="465">
        <f>IF('Capital Structure'!$R$18='Capital Structure'!$U$5,EO204,IF('Capital Structure'!$R$18='Capital Structure'!$U$4,EO209,0))</f>
        <v>0</v>
      </c>
      <c r="EP220" s="465">
        <f>IF('Capital Structure'!$R$18='Capital Structure'!$U$5,EP204,IF('Capital Structure'!$R$18='Capital Structure'!$U$4,EP209,0))</f>
        <v>0</v>
      </c>
      <c r="EQ220" s="465">
        <f>IF('Capital Structure'!$R$18='Capital Structure'!$U$5,EQ204,IF('Capital Structure'!$R$18='Capital Structure'!$U$4,EQ209,0))</f>
        <v>0</v>
      </c>
      <c r="ER220" s="465">
        <f>IF('Capital Structure'!$R$18='Capital Structure'!$U$5,ER204,IF('Capital Structure'!$R$18='Capital Structure'!$U$4,ER209,0))</f>
        <v>0</v>
      </c>
      <c r="ES220" s="465">
        <f>IF('Capital Structure'!$R$18='Capital Structure'!$U$5,ES204,IF('Capital Structure'!$R$18='Capital Structure'!$U$4,ES209,0))</f>
        <v>0</v>
      </c>
      <c r="ET220" s="465">
        <f>IF('Capital Structure'!$R$18='Capital Structure'!$U$5,ET204,IF('Capital Structure'!$R$18='Capital Structure'!$U$4,ET209,0))</f>
        <v>0</v>
      </c>
      <c r="EU220" s="465">
        <f>IF('Capital Structure'!$R$18='Capital Structure'!$U$5,EU204,IF('Capital Structure'!$R$18='Capital Structure'!$U$4,EU209,0))</f>
        <v>0</v>
      </c>
      <c r="EV220" s="465">
        <f>IF('Capital Structure'!$R$18='Capital Structure'!$U$5,EV204,IF('Capital Structure'!$R$18='Capital Structure'!$U$4,EV209,0))</f>
        <v>0</v>
      </c>
      <c r="EW220" s="465">
        <f>IF('Capital Structure'!$R$18='Capital Structure'!$U$5,EW204,IF('Capital Structure'!$R$18='Capital Structure'!$U$4,EW209,0))</f>
        <v>0</v>
      </c>
      <c r="EX220" s="465">
        <f>IF('Capital Structure'!$R$18='Capital Structure'!$U$5,EX204,IF('Capital Structure'!$R$18='Capital Structure'!$U$4,EX209,0))</f>
        <v>0</v>
      </c>
      <c r="EY220" s="465">
        <f>IF('Capital Structure'!$R$18='Capital Structure'!$U$5,EY204,IF('Capital Structure'!$R$18='Capital Structure'!$U$4,EY209,0))</f>
        <v>0</v>
      </c>
      <c r="EZ220" s="465">
        <f>IF('Capital Structure'!$R$18='Capital Structure'!$U$5,EZ204,IF('Capital Structure'!$R$18='Capital Structure'!$U$4,EZ209,0))</f>
        <v>0</v>
      </c>
      <c r="FA220" s="465">
        <f>IF('Capital Structure'!$R$18='Capital Structure'!$U$5,FA204,IF('Capital Structure'!$R$18='Capital Structure'!$U$4,FA209,0))</f>
        <v>0</v>
      </c>
      <c r="FB220" s="465">
        <f>IF('Capital Structure'!$R$18='Capital Structure'!$U$5,FB204,IF('Capital Structure'!$R$18='Capital Structure'!$U$4,FB209,0))</f>
        <v>0</v>
      </c>
      <c r="FC220" s="465">
        <f>IF('Capital Structure'!$R$18='Capital Structure'!$U$5,FC204,IF('Capital Structure'!$R$18='Capital Structure'!$U$4,FC209,0))</f>
        <v>0</v>
      </c>
      <c r="FD220" s="465">
        <f>IF('Capital Structure'!$R$18='Capital Structure'!$U$5,FD204,IF('Capital Structure'!$R$18='Capital Structure'!$U$4,FD209,0))</f>
        <v>0</v>
      </c>
      <c r="FE220" s="465">
        <f>IF('Capital Structure'!$R$18='Capital Structure'!$U$5,FE204,IF('Capital Structure'!$R$18='Capital Structure'!$U$4,FE209,0))</f>
        <v>0</v>
      </c>
      <c r="FF220" s="465">
        <f>IF('Capital Structure'!$R$18='Capital Structure'!$U$5,FF204,IF('Capital Structure'!$R$18='Capital Structure'!$U$4,FF209,0))</f>
        <v>0</v>
      </c>
      <c r="FG220" s="465">
        <f>IF('Capital Structure'!$R$18='Capital Structure'!$U$5,FG204,IF('Capital Structure'!$R$18='Capital Structure'!$U$4,FG209,0))</f>
        <v>0</v>
      </c>
      <c r="FH220" s="465">
        <f>IF('Capital Structure'!$R$18='Capital Structure'!$U$5,FH204,IF('Capital Structure'!$R$18='Capital Structure'!$U$4,FH209,0))</f>
        <v>0</v>
      </c>
      <c r="FI220" s="465">
        <f>IF('Capital Structure'!$R$18='Capital Structure'!$U$5,FI204,IF('Capital Structure'!$R$18='Capital Structure'!$U$4,FI209,0))</f>
        <v>0</v>
      </c>
      <c r="FJ220" s="465">
        <f>IF('Capital Structure'!$R$18='Capital Structure'!$U$5,FJ204,IF('Capital Structure'!$R$18='Capital Structure'!$U$4,FJ209,0))</f>
        <v>0</v>
      </c>
      <c r="FK220" s="465">
        <f>IF('Capital Structure'!$R$18='Capital Structure'!$U$5,FK204,IF('Capital Structure'!$R$18='Capital Structure'!$U$4,FK209,0))</f>
        <v>0</v>
      </c>
      <c r="FL220" s="465">
        <f>IF('Capital Structure'!$R$18='Capital Structure'!$U$5,FL204,IF('Capital Structure'!$R$18='Capital Structure'!$U$4,FL209,0))</f>
        <v>0</v>
      </c>
      <c r="FM220" s="465">
        <f>IF('Capital Structure'!$R$18='Capital Structure'!$U$5,FM204,IF('Capital Structure'!$R$18='Capital Structure'!$U$4,FM209,0))</f>
        <v>0</v>
      </c>
      <c r="FN220" s="465">
        <f>IF('Capital Structure'!$R$18='Capital Structure'!$U$5,FN204,IF('Capital Structure'!$R$18='Capital Structure'!$U$4,FN209,0))</f>
        <v>0</v>
      </c>
    </row>
    <row r="221" spans="1:170">
      <c r="B221" s="476" t="s">
        <v>204</v>
      </c>
      <c r="E221" s="465">
        <f>IF('Capital Structure'!$R$18='Capital Structure'!$U$5,E203+E205,IF('Capital Structure'!$R$18='Capital Structure'!$U$4,E210,E213))</f>
        <v>0</v>
      </c>
      <c r="F221" s="465">
        <f>IF('Capital Structure'!$R$18='Capital Structure'!$U$5,F203+F205,IF('Capital Structure'!$R$18='Capital Structure'!$U$4,F210,F213))</f>
        <v>0</v>
      </c>
      <c r="G221" s="465">
        <f>IF('Capital Structure'!$R$18='Capital Structure'!$U$5,G203+G205,IF('Capital Structure'!$R$18='Capital Structure'!$U$4,G210,G213))</f>
        <v>0</v>
      </c>
      <c r="H221" s="465">
        <f>IF('Capital Structure'!$R$18='Capital Structure'!$U$5,H203+H205,IF('Capital Structure'!$R$18='Capital Structure'!$U$4,H210,H213))</f>
        <v>0</v>
      </c>
      <c r="I221" s="465">
        <f>IF('Capital Structure'!$R$18='Capital Structure'!$U$5,I203+I205,IF('Capital Structure'!$R$18='Capital Structure'!$U$4,I210,I213))</f>
        <v>0</v>
      </c>
      <c r="J221" s="465">
        <f>IF('Capital Structure'!$R$18='Capital Structure'!$U$5,J203+J205,IF('Capital Structure'!$R$18='Capital Structure'!$U$4,J210,J213))</f>
        <v>0</v>
      </c>
      <c r="K221" s="465">
        <f>IF('Capital Structure'!$R$18='Capital Structure'!$U$5,K203+K205,IF('Capital Structure'!$R$18='Capital Structure'!$U$4,K210,K213))</f>
        <v>0</v>
      </c>
      <c r="L221" s="465">
        <f>IF('Capital Structure'!$R$18='Capital Structure'!$U$5,L203+L205,IF('Capital Structure'!$R$18='Capital Structure'!$U$4,L210,L213))</f>
        <v>0</v>
      </c>
      <c r="M221" s="465">
        <f>IF('Capital Structure'!$R$18='Capital Structure'!$U$5,M203+M205,IF('Capital Structure'!$R$18='Capital Structure'!$U$4,M210,M213))</f>
        <v>0</v>
      </c>
      <c r="N221" s="465">
        <f>IF('Capital Structure'!$R$18='Capital Structure'!$U$5,N203+N205,IF('Capital Structure'!$R$18='Capital Structure'!$U$4,N210,N213))</f>
        <v>0</v>
      </c>
      <c r="O221" s="465">
        <f>IF('Capital Structure'!$R$18='Capital Structure'!$U$5,O203+O205,IF('Capital Structure'!$R$18='Capital Structure'!$U$4,O210,O213))</f>
        <v>0</v>
      </c>
      <c r="P221" s="465">
        <f>IF('Capital Structure'!$R$18='Capital Structure'!$U$5,P203+P205,IF('Capital Structure'!$R$18='Capital Structure'!$U$4,P210,P213))</f>
        <v>0</v>
      </c>
      <c r="Q221" s="465">
        <f>IF('Capital Structure'!$R$18='Capital Structure'!$U$5,Q203+Q205,IF('Capital Structure'!$R$18='Capital Structure'!$U$4,Q210,Q213))</f>
        <v>0</v>
      </c>
      <c r="R221" s="465">
        <f>IF('Capital Structure'!$R$18='Capital Structure'!$U$5,R203+R205,IF('Capital Structure'!$R$18='Capital Structure'!$U$4,R210,R213))</f>
        <v>0</v>
      </c>
      <c r="S221" s="465">
        <f>IF('Capital Structure'!$R$18='Capital Structure'!$U$5,S203+S205,IF('Capital Structure'!$R$18='Capital Structure'!$U$4,S210,S213))</f>
        <v>0</v>
      </c>
      <c r="T221" s="465">
        <f>IF('Capital Structure'!$R$18='Capital Structure'!$U$5,T203+T205,IF('Capital Structure'!$R$18='Capital Structure'!$U$4,T210,T213))</f>
        <v>0</v>
      </c>
      <c r="U221" s="465">
        <f>IF('Capital Structure'!$R$18='Capital Structure'!$U$5,U203+U205,IF('Capital Structure'!$R$18='Capital Structure'!$U$4,U210,U213))</f>
        <v>0</v>
      </c>
      <c r="V221" s="465">
        <f>IF('Capital Structure'!$R$18='Capital Structure'!$U$5,V203+V205,IF('Capital Structure'!$R$18='Capital Structure'!$U$4,V210,V213))</f>
        <v>0</v>
      </c>
      <c r="W221" s="465">
        <f>IF('Capital Structure'!$R$18='Capital Structure'!$U$5,W203+W205,IF('Capital Structure'!$R$18='Capital Structure'!$U$4,W210,W213))</f>
        <v>0</v>
      </c>
      <c r="X221" s="465">
        <f>IF('Capital Structure'!$R$18='Capital Structure'!$U$5,X203+X205,IF('Capital Structure'!$R$18='Capital Structure'!$U$4,X210,X213))</f>
        <v>0</v>
      </c>
      <c r="Y221" s="465">
        <f>IF('Capital Structure'!$R$18='Capital Structure'!$U$5,Y203+Y205,IF('Capital Structure'!$R$18='Capital Structure'!$U$4,Y210,Y213))</f>
        <v>0</v>
      </c>
      <c r="Z221" s="465">
        <f>IF('Capital Structure'!$R$18='Capital Structure'!$U$5,Z203+Z205,IF('Capital Structure'!$R$18='Capital Structure'!$U$4,Z210,Z213))</f>
        <v>0</v>
      </c>
      <c r="AA221" s="465">
        <f>IF('Capital Structure'!$R$18='Capital Structure'!$U$5,AA203+AA205,IF('Capital Structure'!$R$18='Capital Structure'!$U$4,AA210,AA213))</f>
        <v>0</v>
      </c>
      <c r="AB221" s="465">
        <f>IF('Capital Structure'!$R$18='Capital Structure'!$U$5,AB203+AB205,IF('Capital Structure'!$R$18='Capital Structure'!$U$4,AB210,AB213))</f>
        <v>0</v>
      </c>
      <c r="AC221" s="465">
        <f>IF('Capital Structure'!$R$18='Capital Structure'!$U$5,AC203+AC205,IF('Capital Structure'!$R$18='Capital Structure'!$U$4,AC210,AC213))</f>
        <v>0</v>
      </c>
      <c r="AD221" s="465">
        <f>IF('Capital Structure'!$R$18='Capital Structure'!$U$5,AD203+AD205,IF('Capital Structure'!$R$18='Capital Structure'!$U$4,AD210,AD213))</f>
        <v>0</v>
      </c>
      <c r="AE221" s="465">
        <f>IF('Capital Structure'!$R$18='Capital Structure'!$U$5,AE203+AE205,IF('Capital Structure'!$R$18='Capital Structure'!$U$4,AE210,AE213))</f>
        <v>0</v>
      </c>
      <c r="AF221" s="465">
        <f>IF('Capital Structure'!$R$18='Capital Structure'!$U$5,AF203+AF205,IF('Capital Structure'!$R$18='Capital Structure'!$U$4,AF210,AF213))</f>
        <v>0</v>
      </c>
      <c r="AG221" s="465">
        <f>IF('Capital Structure'!$R$18='Capital Structure'!$U$5,AG203+AG205,IF('Capital Structure'!$R$18='Capital Structure'!$U$4,AG210,AG213))</f>
        <v>0</v>
      </c>
      <c r="AH221" s="465">
        <f>IF('Capital Structure'!$R$18='Capital Structure'!$U$5,AH203+AH205,IF('Capital Structure'!$R$18='Capital Structure'!$U$4,AH210,AH213))</f>
        <v>0</v>
      </c>
      <c r="AI221" s="465">
        <f>IF('Capital Structure'!$R$18='Capital Structure'!$U$5,AI203+AI205,IF('Capital Structure'!$R$18='Capital Structure'!$U$4,AI210,AI213))</f>
        <v>0</v>
      </c>
      <c r="AJ221" s="465">
        <f>IF('Capital Structure'!$R$18='Capital Structure'!$U$5,AJ203+AJ205,IF('Capital Structure'!$R$18='Capital Structure'!$U$4,AJ210,AJ213))</f>
        <v>0</v>
      </c>
      <c r="AK221" s="465">
        <f>IF('Capital Structure'!$R$18='Capital Structure'!$U$5,AK203+AK205,IF('Capital Structure'!$R$18='Capital Structure'!$U$4,AK210,AK213))</f>
        <v>0</v>
      </c>
      <c r="AL221" s="465">
        <f>IF('Capital Structure'!$R$18='Capital Structure'!$U$5,AL203+AL205,IF('Capital Structure'!$R$18='Capital Structure'!$U$4,AL210,AL213))</f>
        <v>0</v>
      </c>
      <c r="AM221" s="465">
        <f>IF('Capital Structure'!$R$18='Capital Structure'!$U$5,AM203+AM205,IF('Capital Structure'!$R$18='Capital Structure'!$U$4,AM210,AM213))</f>
        <v>0</v>
      </c>
      <c r="AN221" s="465">
        <f>IF('Capital Structure'!$R$18='Capital Structure'!$U$5,AN203+AN205,IF('Capital Structure'!$R$18='Capital Structure'!$U$4,AN210,AN213))</f>
        <v>0</v>
      </c>
      <c r="AO221" s="465">
        <f>IF('Capital Structure'!$R$18='Capital Structure'!$U$5,AO203+AO205,IF('Capital Structure'!$R$18='Capital Structure'!$U$4,AO210,AO213))</f>
        <v>0</v>
      </c>
      <c r="AP221" s="465">
        <f>IF('Capital Structure'!$R$18='Capital Structure'!$U$5,AP203+AP205,IF('Capital Structure'!$R$18='Capital Structure'!$U$4,AP210,AP213))</f>
        <v>0</v>
      </c>
      <c r="AQ221" s="465">
        <f>IF('Capital Structure'!$R$18='Capital Structure'!$U$5,AQ203+AQ205,IF('Capital Structure'!$R$18='Capital Structure'!$U$4,AQ210,AQ213))</f>
        <v>0</v>
      </c>
      <c r="AR221" s="465">
        <f>IF('Capital Structure'!$R$18='Capital Structure'!$U$5,AR203+AR205,IF('Capital Structure'!$R$18='Capital Structure'!$U$4,AR210,AR213))</f>
        <v>0</v>
      </c>
      <c r="AS221" s="465">
        <f>IF('Capital Structure'!$R$18='Capital Structure'!$U$5,AS203+AS205,IF('Capital Structure'!$R$18='Capital Structure'!$U$4,AS210,AS213))</f>
        <v>0</v>
      </c>
      <c r="AT221" s="465">
        <f>IF('Capital Structure'!$R$18='Capital Structure'!$U$5,AT203+AT205,IF('Capital Structure'!$R$18='Capital Structure'!$U$4,AT210,AT213))</f>
        <v>0</v>
      </c>
      <c r="AU221" s="465">
        <f>IF('Capital Structure'!$R$18='Capital Structure'!$U$5,AU203+AU205,IF('Capital Structure'!$R$18='Capital Structure'!$U$4,AU210,AU213))</f>
        <v>0</v>
      </c>
      <c r="AV221" s="465">
        <f>IF('Capital Structure'!$R$18='Capital Structure'!$U$5,AV203+AV205,IF('Capital Structure'!$R$18='Capital Structure'!$U$4,AV210,AV213))</f>
        <v>0</v>
      </c>
      <c r="AW221" s="465">
        <f>IF('Capital Structure'!$R$18='Capital Structure'!$U$5,AW203+AW205,IF('Capital Structure'!$R$18='Capital Structure'!$U$4,AW210,AW213))</f>
        <v>0</v>
      </c>
      <c r="AX221" s="465">
        <f>IF('Capital Structure'!$R$18='Capital Structure'!$U$5,AX203+AX205,IF('Capital Structure'!$R$18='Capital Structure'!$U$4,AX210,AX213))</f>
        <v>0</v>
      </c>
      <c r="AY221" s="465">
        <f>IF('Capital Structure'!$R$18='Capital Structure'!$U$5,AY203+AY205,IF('Capital Structure'!$R$18='Capital Structure'!$U$4,AY210,AY213))</f>
        <v>0</v>
      </c>
      <c r="AZ221" s="465">
        <f>IF('Capital Structure'!$R$18='Capital Structure'!$U$5,AZ203+AZ205,IF('Capital Structure'!$R$18='Capital Structure'!$U$4,AZ210,AZ213))</f>
        <v>0</v>
      </c>
      <c r="BA221" s="465">
        <f>IF('Capital Structure'!$R$18='Capital Structure'!$U$5,BA203+BA205,IF('Capital Structure'!$R$18='Capital Structure'!$U$4,BA210,BA213))</f>
        <v>0</v>
      </c>
      <c r="BB221" s="465">
        <f>IF('Capital Structure'!$R$18='Capital Structure'!$U$5,BB203+BB205,IF('Capital Structure'!$R$18='Capital Structure'!$U$4,BB210,BB213))</f>
        <v>0</v>
      </c>
      <c r="BC221" s="465">
        <f>IF('Capital Structure'!$R$18='Capital Structure'!$U$5,BC203+BC205,IF('Capital Structure'!$R$18='Capital Structure'!$U$4,BC210,BC213))</f>
        <v>0</v>
      </c>
      <c r="BD221" s="465">
        <f>IF('Capital Structure'!$R$18='Capital Structure'!$U$5,BD203+BD205,IF('Capital Structure'!$R$18='Capital Structure'!$U$4,BD210,BD213))</f>
        <v>0</v>
      </c>
      <c r="BE221" s="465">
        <f>IF('Capital Structure'!$R$18='Capital Structure'!$U$5,BE203+BE205,IF('Capital Structure'!$R$18='Capital Structure'!$U$4,BE210,BE213))</f>
        <v>0</v>
      </c>
      <c r="BF221" s="465">
        <f>IF('Capital Structure'!$R$18='Capital Structure'!$U$5,BF203+BF205,IF('Capital Structure'!$R$18='Capital Structure'!$U$4,BF210,BF213))</f>
        <v>0</v>
      </c>
      <c r="BG221" s="465">
        <f>IF('Capital Structure'!$R$18='Capital Structure'!$U$5,BG203+BG205,IF('Capital Structure'!$R$18='Capital Structure'!$U$4,BG210,BG213))</f>
        <v>0</v>
      </c>
      <c r="BH221" s="465">
        <f>IF('Capital Structure'!$R$18='Capital Structure'!$U$5,BH203+BH205,IF('Capital Structure'!$R$18='Capital Structure'!$U$4,BH210,BH213))</f>
        <v>0</v>
      </c>
      <c r="BI221" s="465">
        <f>IF('Capital Structure'!$R$18='Capital Structure'!$U$5,BI203+BI205,IF('Capital Structure'!$R$18='Capital Structure'!$U$4,BI210,BI213))</f>
        <v>0</v>
      </c>
      <c r="BJ221" s="465">
        <f>IF('Capital Structure'!$R$18='Capital Structure'!$U$5,BJ203+BJ205,IF('Capital Structure'!$R$18='Capital Structure'!$U$4,BJ210,BJ213))</f>
        <v>0</v>
      </c>
      <c r="BK221" s="465">
        <f>IF('Capital Structure'!$R$18='Capital Structure'!$U$5,BK203+BK205,IF('Capital Structure'!$R$18='Capital Structure'!$U$4,BK210,BK213))</f>
        <v>0</v>
      </c>
      <c r="BL221" s="465">
        <f>IF('Capital Structure'!$R$18='Capital Structure'!$U$5,BL203+BL205,IF('Capital Structure'!$R$18='Capital Structure'!$U$4,BL210,BL213))</f>
        <v>0</v>
      </c>
      <c r="BM221" s="465">
        <f>IF('Capital Structure'!$R$18='Capital Structure'!$U$5,BM203+BM205,IF('Capital Structure'!$R$18='Capital Structure'!$U$4,BM210,BM213))</f>
        <v>0</v>
      </c>
      <c r="BN221" s="465">
        <f>IF('Capital Structure'!$R$18='Capital Structure'!$U$5,BN203+BN205,IF('Capital Structure'!$R$18='Capital Structure'!$U$4,BN210,BN213))</f>
        <v>0</v>
      </c>
      <c r="BO221" s="465">
        <f>IF('Capital Structure'!$R$18='Capital Structure'!$U$5,BO203+BO205,IF('Capital Structure'!$R$18='Capital Structure'!$U$4,BO210,BO213))</f>
        <v>0</v>
      </c>
      <c r="BP221" s="465">
        <f>IF('Capital Structure'!$R$18='Capital Structure'!$U$5,BP203+BP205,IF('Capital Structure'!$R$18='Capital Structure'!$U$4,BP210,BP213))</f>
        <v>0</v>
      </c>
      <c r="BQ221" s="465">
        <f>IF('Capital Structure'!$R$18='Capital Structure'!$U$5,BQ203+BQ205,IF('Capital Structure'!$R$18='Capital Structure'!$U$4,BQ210,BQ213))</f>
        <v>0</v>
      </c>
      <c r="BR221" s="465">
        <f>IF('Capital Structure'!$R$18='Capital Structure'!$U$5,BR203+BR205,IF('Capital Structure'!$R$18='Capital Structure'!$U$4,BR210,BR213))</f>
        <v>0</v>
      </c>
      <c r="BS221" s="465">
        <f>IF('Capital Structure'!$R$18='Capital Structure'!$U$5,BS203+BS205,IF('Capital Structure'!$R$18='Capital Structure'!$U$4,BS210,BS213))</f>
        <v>0</v>
      </c>
      <c r="BT221" s="465">
        <f>IF('Capital Structure'!$R$18='Capital Structure'!$U$5,BT203+BT205,IF('Capital Structure'!$R$18='Capital Structure'!$U$4,BT210,BT213))</f>
        <v>0</v>
      </c>
      <c r="BU221" s="465">
        <f>IF('Capital Structure'!$R$18='Capital Structure'!$U$5,BU203+BU205,IF('Capital Structure'!$R$18='Capital Structure'!$U$4,BU210,BU213))</f>
        <v>0</v>
      </c>
      <c r="BV221" s="465">
        <f>IF('Capital Structure'!$R$18='Capital Structure'!$U$5,BV203+BV205,IF('Capital Structure'!$R$18='Capital Structure'!$U$4,BV210,BV213))</f>
        <v>0</v>
      </c>
      <c r="BW221" s="465">
        <f>IF('Capital Structure'!$R$18='Capital Structure'!$U$5,BW203+BW205,IF('Capital Structure'!$R$18='Capital Structure'!$U$4,BW210,BW213))</f>
        <v>0</v>
      </c>
      <c r="BX221" s="465">
        <f>IF('Capital Structure'!$R$18='Capital Structure'!$U$5,BX203+BX205,IF('Capital Structure'!$R$18='Capital Structure'!$U$4,BX210,BX213))</f>
        <v>0</v>
      </c>
      <c r="BY221" s="465">
        <f>IF('Capital Structure'!$R$18='Capital Structure'!$U$5,BY203+BY205,IF('Capital Structure'!$R$18='Capital Structure'!$U$4,BY210,BY213))</f>
        <v>0</v>
      </c>
      <c r="BZ221" s="465">
        <f>IF('Capital Structure'!$R$18='Capital Structure'!$U$5,BZ203+BZ205,IF('Capital Structure'!$R$18='Capital Structure'!$U$4,BZ210,BZ213))</f>
        <v>0</v>
      </c>
      <c r="CA221" s="465">
        <f>IF('Capital Structure'!$R$18='Capital Structure'!$U$5,CA203+CA205,IF('Capital Structure'!$R$18='Capital Structure'!$U$4,CA210,CA213))</f>
        <v>0</v>
      </c>
      <c r="CB221" s="465">
        <f>IF('Capital Structure'!$R$18='Capital Structure'!$U$5,CB203+CB205,IF('Capital Structure'!$R$18='Capital Structure'!$U$4,CB210,CB213))</f>
        <v>0</v>
      </c>
      <c r="CC221" s="465">
        <f>IF('Capital Structure'!$R$18='Capital Structure'!$U$5,CC203+CC205,IF('Capital Structure'!$R$18='Capital Structure'!$U$4,CC210,CC213))</f>
        <v>0</v>
      </c>
      <c r="CD221" s="465">
        <f>IF('Capital Structure'!$R$18='Capital Structure'!$U$5,CD203+CD205,IF('Capital Structure'!$R$18='Capital Structure'!$U$4,CD210,CD213))</f>
        <v>0</v>
      </c>
      <c r="CE221" s="465">
        <f>IF('Capital Structure'!$R$18='Capital Structure'!$U$5,CE203+CE205,IF('Capital Structure'!$R$18='Capital Structure'!$U$4,CE210,CE213))</f>
        <v>0</v>
      </c>
      <c r="CF221" s="465">
        <f>IF('Capital Structure'!$R$18='Capital Structure'!$U$5,CF203+CF205,IF('Capital Structure'!$R$18='Capital Structure'!$U$4,CF210,CF213))</f>
        <v>0</v>
      </c>
      <c r="CG221" s="465">
        <f>IF('Capital Structure'!$R$18='Capital Structure'!$U$5,CG203+CG205,IF('Capital Structure'!$R$18='Capital Structure'!$U$4,CG210,CG213))</f>
        <v>0</v>
      </c>
      <c r="CH221" s="465">
        <f>IF('Capital Structure'!$R$18='Capital Structure'!$U$5,CH203+CH205,IF('Capital Structure'!$R$18='Capital Structure'!$U$4,CH210,CH213))</f>
        <v>0</v>
      </c>
      <c r="CI221" s="465">
        <f>IF('Capital Structure'!$R$18='Capital Structure'!$U$5,CI203+CI205,IF('Capital Structure'!$R$18='Capital Structure'!$U$4,CI210,CI213))</f>
        <v>0</v>
      </c>
      <c r="CJ221" s="465">
        <f>IF('Capital Structure'!$R$18='Capital Structure'!$U$5,CJ203+CJ205,IF('Capital Structure'!$R$18='Capital Structure'!$U$4,CJ210,CJ213))</f>
        <v>0</v>
      </c>
      <c r="CK221" s="465">
        <f>IF('Capital Structure'!$R$18='Capital Structure'!$U$5,CK203+CK205,IF('Capital Structure'!$R$18='Capital Structure'!$U$4,CK210,CK213))</f>
        <v>0</v>
      </c>
      <c r="CL221" s="465">
        <f>IF('Capital Structure'!$R$18='Capital Structure'!$U$5,CL203+CL205,IF('Capital Structure'!$R$18='Capital Structure'!$U$4,CL210,CL213))</f>
        <v>0</v>
      </c>
      <c r="CM221" s="465">
        <f>IF('Capital Structure'!$R$18='Capital Structure'!$U$5,CM203+CM205,IF('Capital Structure'!$R$18='Capital Structure'!$U$4,CM210,CM213))</f>
        <v>0</v>
      </c>
      <c r="CN221" s="465">
        <f>IF('Capital Structure'!$R$18='Capital Structure'!$U$5,CN203+CN205,IF('Capital Structure'!$R$18='Capital Structure'!$U$4,CN210,CN213))</f>
        <v>0</v>
      </c>
      <c r="CO221" s="465">
        <f>IF('Capital Structure'!$R$18='Capital Structure'!$U$5,CO203+CO205,IF('Capital Structure'!$R$18='Capital Structure'!$U$4,CO210,CO213))</f>
        <v>0</v>
      </c>
      <c r="CP221" s="465">
        <f>IF('Capital Structure'!$R$18='Capital Structure'!$U$5,CP203+CP205,IF('Capital Structure'!$R$18='Capital Structure'!$U$4,CP210,CP213))</f>
        <v>0</v>
      </c>
      <c r="CQ221" s="465">
        <f>IF('Capital Structure'!$R$18='Capital Structure'!$U$5,CQ203+CQ205,IF('Capital Structure'!$R$18='Capital Structure'!$U$4,CQ210,CQ213))</f>
        <v>0</v>
      </c>
      <c r="CR221" s="465">
        <f>IF('Capital Structure'!$R$18='Capital Structure'!$U$5,CR203+CR205,IF('Capital Structure'!$R$18='Capital Structure'!$U$4,CR210,CR213))</f>
        <v>0</v>
      </c>
      <c r="CS221" s="465">
        <f>IF('Capital Structure'!$R$18='Capital Structure'!$U$5,CS203+CS205,IF('Capital Structure'!$R$18='Capital Structure'!$U$4,CS210,CS213))</f>
        <v>0</v>
      </c>
      <c r="CT221" s="465">
        <f>IF('Capital Structure'!$R$18='Capital Structure'!$U$5,CT203+CT205,IF('Capital Structure'!$R$18='Capital Structure'!$U$4,CT210,CT213))</f>
        <v>0</v>
      </c>
      <c r="CU221" s="465">
        <f>IF('Capital Structure'!$R$18='Capital Structure'!$U$5,CU203+CU205,IF('Capital Structure'!$R$18='Capital Structure'!$U$4,CU210,CU213))</f>
        <v>0</v>
      </c>
      <c r="CV221" s="465">
        <f>IF('Capital Structure'!$R$18='Capital Structure'!$U$5,CV203+CV205,IF('Capital Structure'!$R$18='Capital Structure'!$U$4,CV210,CV213))</f>
        <v>0</v>
      </c>
      <c r="CW221" s="465">
        <f>IF('Capital Structure'!$R$18='Capital Structure'!$U$5,CW203+CW205,IF('Capital Structure'!$R$18='Capital Structure'!$U$4,CW210,CW213))</f>
        <v>0</v>
      </c>
      <c r="CX221" s="465">
        <f>IF('Capital Structure'!$R$18='Capital Structure'!$U$5,CX203+CX205,IF('Capital Structure'!$R$18='Capital Structure'!$U$4,CX210,CX213))</f>
        <v>0</v>
      </c>
      <c r="CY221" s="465">
        <f>IF('Capital Structure'!$R$18='Capital Structure'!$U$5,CY203+CY205,IF('Capital Structure'!$R$18='Capital Structure'!$U$4,CY210,CY213))</f>
        <v>0</v>
      </c>
      <c r="CZ221" s="465">
        <f>IF('Capital Structure'!$R$18='Capital Structure'!$U$5,CZ203+CZ205,IF('Capital Structure'!$R$18='Capital Structure'!$U$4,CZ210,CZ213))</f>
        <v>0</v>
      </c>
      <c r="DA221" s="465">
        <f>IF('Capital Structure'!$R$18='Capital Structure'!$U$5,DA203+DA205,IF('Capital Structure'!$R$18='Capital Structure'!$U$4,DA210,DA213))</f>
        <v>0</v>
      </c>
      <c r="DB221" s="465">
        <f>IF('Capital Structure'!$R$18='Capital Structure'!$U$5,DB203+DB205,IF('Capital Structure'!$R$18='Capital Structure'!$U$4,DB210,DB213))</f>
        <v>0</v>
      </c>
      <c r="DC221" s="465">
        <f>IF('Capital Structure'!$R$18='Capital Structure'!$U$5,DC203+DC205,IF('Capital Structure'!$R$18='Capital Structure'!$U$4,DC210,DC213))</f>
        <v>0</v>
      </c>
      <c r="DD221" s="465">
        <f>IF('Capital Structure'!$R$18='Capital Structure'!$U$5,DD203+DD205,IF('Capital Structure'!$R$18='Capital Structure'!$U$4,DD210,DD213))</f>
        <v>0</v>
      </c>
      <c r="DE221" s="465">
        <f>IF('Capital Structure'!$R$18='Capital Structure'!$U$5,DE203+DE205,IF('Capital Structure'!$R$18='Capital Structure'!$U$4,DE210,DE213))</f>
        <v>0</v>
      </c>
      <c r="DF221" s="465">
        <f>IF('Capital Structure'!$R$18='Capital Structure'!$U$5,DF203+DF205,IF('Capital Structure'!$R$18='Capital Structure'!$U$4,DF210,DF213))</f>
        <v>0</v>
      </c>
      <c r="DG221" s="465">
        <f>IF('Capital Structure'!$R$18='Capital Structure'!$U$5,DG203+DG205,IF('Capital Structure'!$R$18='Capital Structure'!$U$4,DG210,DG213))</f>
        <v>0</v>
      </c>
      <c r="DH221" s="465">
        <f>IF('Capital Structure'!$R$18='Capital Structure'!$U$5,DH203+DH205,IF('Capital Structure'!$R$18='Capital Structure'!$U$4,DH210,DH213))</f>
        <v>0</v>
      </c>
      <c r="DI221" s="465">
        <f>IF('Capital Structure'!$R$18='Capital Structure'!$U$5,DI203+DI205,IF('Capital Structure'!$R$18='Capital Structure'!$U$4,DI210,DI213))</f>
        <v>0</v>
      </c>
      <c r="DJ221" s="465">
        <f>IF('Capital Structure'!$R$18='Capital Structure'!$U$5,DJ203+DJ205,IF('Capital Structure'!$R$18='Capital Structure'!$U$4,DJ210,DJ213))</f>
        <v>0</v>
      </c>
      <c r="DK221" s="465">
        <f>IF('Capital Structure'!$R$18='Capital Structure'!$U$5,DK203+DK205,IF('Capital Structure'!$R$18='Capital Structure'!$U$4,DK210,DK213))</f>
        <v>0</v>
      </c>
      <c r="DL221" s="465">
        <f>IF('Capital Structure'!$R$18='Capital Structure'!$U$5,DL203+DL205,IF('Capital Structure'!$R$18='Capital Structure'!$U$4,DL210,DL213))</f>
        <v>0</v>
      </c>
      <c r="DM221" s="465">
        <f>IF('Capital Structure'!$R$18='Capital Structure'!$U$5,DM203+DM205,IF('Capital Structure'!$R$18='Capital Structure'!$U$4,DM210,DM213))</f>
        <v>0</v>
      </c>
      <c r="DN221" s="465">
        <f>IF('Capital Structure'!$R$18='Capital Structure'!$U$5,DN203+DN205,IF('Capital Structure'!$R$18='Capital Structure'!$U$4,DN210,DN213))</f>
        <v>0</v>
      </c>
      <c r="DO221" s="465">
        <f>IF('Capital Structure'!$R$18='Capital Structure'!$U$5,DO203+DO205,IF('Capital Structure'!$R$18='Capital Structure'!$U$4,DO210,DO213))</f>
        <v>0</v>
      </c>
      <c r="DP221" s="465">
        <f>IF('Capital Structure'!$R$18='Capital Structure'!$U$5,DP203+DP205,IF('Capital Structure'!$R$18='Capital Structure'!$U$4,DP210,DP213))</f>
        <v>0</v>
      </c>
      <c r="DQ221" s="465">
        <f>IF('Capital Structure'!$R$18='Capital Structure'!$U$5,DQ203+DQ205,IF('Capital Structure'!$R$18='Capital Structure'!$U$4,DQ210,DQ213))</f>
        <v>0</v>
      </c>
      <c r="DR221" s="465">
        <f>IF('Capital Structure'!$R$18='Capital Structure'!$U$5,DR203+DR205,IF('Capital Structure'!$R$18='Capital Structure'!$U$4,DR210,DR213))</f>
        <v>0</v>
      </c>
      <c r="DS221" s="465">
        <f>IF('Capital Structure'!$R$18='Capital Structure'!$U$5,DS203+DS205,IF('Capital Structure'!$R$18='Capital Structure'!$U$4,DS210,DS213))</f>
        <v>0</v>
      </c>
      <c r="DT221" s="465">
        <f>IF('Capital Structure'!$R$18='Capital Structure'!$U$5,DT203+DT205,IF('Capital Structure'!$R$18='Capital Structure'!$U$4,DT210,DT213))</f>
        <v>0</v>
      </c>
      <c r="DU221" s="465">
        <f>IF('Capital Structure'!$R$18='Capital Structure'!$U$5,DU203+DU205,IF('Capital Structure'!$R$18='Capital Structure'!$U$4,DU210,DU213))</f>
        <v>0</v>
      </c>
      <c r="DV221" s="465">
        <f>IF('Capital Structure'!$R$18='Capital Structure'!$U$5,DV203+DV205,IF('Capital Structure'!$R$18='Capital Structure'!$U$4,DV210,DV213))</f>
        <v>0</v>
      </c>
      <c r="DW221" s="465">
        <f>IF('Capital Structure'!$R$18='Capital Structure'!$U$5,DW203+DW205,IF('Capital Structure'!$R$18='Capital Structure'!$U$4,DW210,DW213))</f>
        <v>0</v>
      </c>
      <c r="DX221" s="465">
        <f>IF('Capital Structure'!$R$18='Capital Structure'!$U$5,DX203+DX205,IF('Capital Structure'!$R$18='Capital Structure'!$U$4,DX210,DX213))</f>
        <v>0</v>
      </c>
      <c r="DY221" s="465">
        <f>IF('Capital Structure'!$R$18='Capital Structure'!$U$5,DY203+DY205,IF('Capital Structure'!$R$18='Capital Structure'!$U$4,DY210,DY213))</f>
        <v>0</v>
      </c>
      <c r="DZ221" s="465">
        <f>IF('Capital Structure'!$R$18='Capital Structure'!$U$5,DZ203+DZ205,IF('Capital Structure'!$R$18='Capital Structure'!$U$4,DZ210,DZ213))</f>
        <v>0</v>
      </c>
      <c r="EA221" s="465">
        <f>IF('Capital Structure'!$R$18='Capital Structure'!$U$5,EA203+EA205,IF('Capital Structure'!$R$18='Capital Structure'!$U$4,EA210,EA213))</f>
        <v>0</v>
      </c>
      <c r="EB221" s="465">
        <f>IF('Capital Structure'!$R$18='Capital Structure'!$U$5,EB203+EB205,IF('Capital Structure'!$R$18='Capital Structure'!$U$4,EB210,EB213))</f>
        <v>0</v>
      </c>
      <c r="EC221" s="465">
        <f>IF('Capital Structure'!$R$18='Capital Structure'!$U$5,EC203+EC205,IF('Capital Structure'!$R$18='Capital Structure'!$U$4,EC210,EC213))</f>
        <v>0</v>
      </c>
      <c r="ED221" s="465">
        <f>IF('Capital Structure'!$R$18='Capital Structure'!$U$5,ED203+ED205,IF('Capital Structure'!$R$18='Capital Structure'!$U$4,ED210,ED213))</f>
        <v>0</v>
      </c>
      <c r="EE221" s="465">
        <f>IF('Capital Structure'!$R$18='Capital Structure'!$U$5,EE203+EE205,IF('Capital Structure'!$R$18='Capital Structure'!$U$4,EE210,EE213))</f>
        <v>0</v>
      </c>
      <c r="EF221" s="465">
        <f>IF('Capital Structure'!$R$18='Capital Structure'!$U$5,EF203+EF205,IF('Capital Structure'!$R$18='Capital Structure'!$U$4,EF210,EF213))</f>
        <v>0</v>
      </c>
      <c r="EG221" s="465">
        <f>IF('Capital Structure'!$R$18='Capital Structure'!$U$5,EG203+EG205,IF('Capital Structure'!$R$18='Capital Structure'!$U$4,EG210,EG213))</f>
        <v>0</v>
      </c>
      <c r="EH221" s="465">
        <f>IF('Capital Structure'!$R$18='Capital Structure'!$U$5,EH203+EH205,IF('Capital Structure'!$R$18='Capital Structure'!$U$4,EH210,EH213))</f>
        <v>0</v>
      </c>
      <c r="EI221" s="465">
        <f>IF('Capital Structure'!$R$18='Capital Structure'!$U$5,EI203+EI205,IF('Capital Structure'!$R$18='Capital Structure'!$U$4,EI210,EI213))</f>
        <v>0</v>
      </c>
      <c r="EJ221" s="465">
        <f>IF('Capital Structure'!$R$18='Capital Structure'!$U$5,EJ203+EJ205,IF('Capital Structure'!$R$18='Capital Structure'!$U$4,EJ210,EJ213))</f>
        <v>0</v>
      </c>
      <c r="EK221" s="465">
        <f>IF('Capital Structure'!$R$18='Capital Structure'!$U$5,EK203+EK205,IF('Capital Structure'!$R$18='Capital Structure'!$U$4,EK210,EK213))</f>
        <v>0</v>
      </c>
      <c r="EL221" s="465">
        <f>IF('Capital Structure'!$R$18='Capital Structure'!$U$5,EL203+EL205,IF('Capital Structure'!$R$18='Capital Structure'!$U$4,EL210,EL213))</f>
        <v>580077629.98826075</v>
      </c>
      <c r="EM221" s="465">
        <f>IF('Capital Structure'!$R$18='Capital Structure'!$U$5,EM203+EM205,IF('Capital Structure'!$R$18='Capital Structure'!$U$4,EM210,EM213))</f>
        <v>0</v>
      </c>
      <c r="EN221" s="465">
        <f>IF('Capital Structure'!$R$18='Capital Structure'!$U$5,EN203+EN205,IF('Capital Structure'!$R$18='Capital Structure'!$U$4,EN210,EN213))</f>
        <v>0</v>
      </c>
      <c r="EO221" s="465">
        <f>IF('Capital Structure'!$R$18='Capital Structure'!$U$5,EO203+EO205,IF('Capital Structure'!$R$18='Capital Structure'!$U$4,EO210,EO213))</f>
        <v>0</v>
      </c>
      <c r="EP221" s="465">
        <f>IF('Capital Structure'!$R$18='Capital Structure'!$U$5,EP203+EP205,IF('Capital Structure'!$R$18='Capital Structure'!$U$4,EP210,EP213))</f>
        <v>0</v>
      </c>
      <c r="EQ221" s="465">
        <f>IF('Capital Structure'!$R$18='Capital Structure'!$U$5,EQ203+EQ205,IF('Capital Structure'!$R$18='Capital Structure'!$U$4,EQ210,EQ213))</f>
        <v>0</v>
      </c>
      <c r="ER221" s="465">
        <f>IF('Capital Structure'!$R$18='Capital Structure'!$U$5,ER203+ER205,IF('Capital Structure'!$R$18='Capital Structure'!$U$4,ER210,ER213))</f>
        <v>0</v>
      </c>
      <c r="ES221" s="465">
        <f>IF('Capital Structure'!$R$18='Capital Structure'!$U$5,ES203+ES205,IF('Capital Structure'!$R$18='Capital Structure'!$U$4,ES210,ES213))</f>
        <v>0</v>
      </c>
      <c r="ET221" s="465">
        <f>IF('Capital Structure'!$R$18='Capital Structure'!$U$5,ET203+ET205,IF('Capital Structure'!$R$18='Capital Structure'!$U$4,ET210,ET213))</f>
        <v>0</v>
      </c>
      <c r="EU221" s="465">
        <f>IF('Capital Structure'!$R$18='Capital Structure'!$U$5,EU203+EU205,IF('Capital Structure'!$R$18='Capital Structure'!$U$4,EU210,EU213))</f>
        <v>0</v>
      </c>
      <c r="EV221" s="465">
        <f>IF('Capital Structure'!$R$18='Capital Structure'!$U$5,EV203+EV205,IF('Capital Structure'!$R$18='Capital Structure'!$U$4,EV210,EV213))</f>
        <v>0</v>
      </c>
      <c r="EW221" s="465">
        <f>IF('Capital Structure'!$R$18='Capital Structure'!$U$5,EW203+EW205,IF('Capital Structure'!$R$18='Capital Structure'!$U$4,EW210,EW213))</f>
        <v>0</v>
      </c>
      <c r="EX221" s="465">
        <f>IF('Capital Structure'!$R$18='Capital Structure'!$U$5,EX203+EX205,IF('Capital Structure'!$R$18='Capital Structure'!$U$4,EX210,EX213))</f>
        <v>0</v>
      </c>
      <c r="EY221" s="465">
        <f>IF('Capital Structure'!$R$18='Capital Structure'!$U$5,EY203+EY205,IF('Capital Structure'!$R$18='Capital Structure'!$U$4,EY210,EY213))</f>
        <v>0</v>
      </c>
      <c r="EZ221" s="465">
        <f>IF('Capital Structure'!$R$18='Capital Structure'!$U$5,EZ203+EZ205,IF('Capital Structure'!$R$18='Capital Structure'!$U$4,EZ210,EZ213))</f>
        <v>0</v>
      </c>
      <c r="FA221" s="465">
        <f>IF('Capital Structure'!$R$18='Capital Structure'!$U$5,FA203+FA205,IF('Capital Structure'!$R$18='Capital Structure'!$U$4,FA210,FA213))</f>
        <v>0</v>
      </c>
      <c r="FB221" s="465">
        <f>IF('Capital Structure'!$R$18='Capital Structure'!$U$5,FB203+FB205,IF('Capital Structure'!$R$18='Capital Structure'!$U$4,FB210,FB213))</f>
        <v>0</v>
      </c>
      <c r="FC221" s="465">
        <f>IF('Capital Structure'!$R$18='Capital Structure'!$U$5,FC203+FC205,IF('Capital Structure'!$R$18='Capital Structure'!$U$4,FC210,FC213))</f>
        <v>0</v>
      </c>
      <c r="FD221" s="465">
        <f>IF('Capital Structure'!$R$18='Capital Structure'!$U$5,FD203+FD205,IF('Capital Structure'!$R$18='Capital Structure'!$U$4,FD210,FD213))</f>
        <v>0</v>
      </c>
      <c r="FE221" s="465">
        <f>IF('Capital Structure'!$R$18='Capital Structure'!$U$5,FE203+FE205,IF('Capital Structure'!$R$18='Capital Structure'!$U$4,FE210,FE213))</f>
        <v>0</v>
      </c>
      <c r="FF221" s="465">
        <f>IF('Capital Structure'!$R$18='Capital Structure'!$U$5,FF203+FF205,IF('Capital Structure'!$R$18='Capital Structure'!$U$4,FF210,FF213))</f>
        <v>0</v>
      </c>
      <c r="FG221" s="465">
        <f>IF('Capital Structure'!$R$18='Capital Structure'!$U$5,FG203+FG205,IF('Capital Structure'!$R$18='Capital Structure'!$U$4,FG210,FG213))</f>
        <v>0</v>
      </c>
      <c r="FH221" s="465">
        <f>IF('Capital Structure'!$R$18='Capital Structure'!$U$5,FH203+FH205,IF('Capital Structure'!$R$18='Capital Structure'!$U$4,FH210,FH213))</f>
        <v>0</v>
      </c>
      <c r="FI221" s="465">
        <f>IF('Capital Structure'!$R$18='Capital Structure'!$U$5,FI203+FI205,IF('Capital Structure'!$R$18='Capital Structure'!$U$4,FI210,FI213))</f>
        <v>0</v>
      </c>
      <c r="FJ221" s="465">
        <f>IF('Capital Structure'!$R$18='Capital Structure'!$U$5,FJ203+FJ205,IF('Capital Structure'!$R$18='Capital Structure'!$U$4,FJ210,FJ213))</f>
        <v>0</v>
      </c>
      <c r="FK221" s="465">
        <f>IF('Capital Structure'!$R$18='Capital Structure'!$U$5,FK203+FK205,IF('Capital Structure'!$R$18='Capital Structure'!$U$4,FK210,FK213))</f>
        <v>0</v>
      </c>
      <c r="FL221" s="465">
        <f>IF('Capital Structure'!$R$18='Capital Structure'!$U$5,FL203+FL205,IF('Capital Structure'!$R$18='Capital Structure'!$U$4,FL210,FL213))</f>
        <v>0</v>
      </c>
      <c r="FM221" s="465">
        <f>IF('Capital Structure'!$R$18='Capital Structure'!$U$5,FM203+FM205,IF('Capital Structure'!$R$18='Capital Structure'!$U$4,FM210,FM213))</f>
        <v>0</v>
      </c>
      <c r="FN221" s="465">
        <f>IF('Capital Structure'!$R$18='Capital Structure'!$U$5,FN203+FN205,IF('Capital Structure'!$R$18='Capital Structure'!$U$4,FN210,FN213))</f>
        <v>0</v>
      </c>
    </row>
  </sheetData>
  <sheetProtection formatCells="0" formatColumns="0" formatRows="0"/>
  <dataValidations count="6">
    <dataValidation type="list" allowBlank="1" showInputMessage="1" showErrorMessage="1" sqref="F7:F8 J7:J8 M7:M8 T7:T8" xr:uid="{4C3F9623-7025-2D41-909A-EAC0D1E33D78}">
      <formula1>"Yes,No"</formula1>
    </dataValidation>
    <dataValidation type="list" allowBlank="1" showInputMessage="1" showErrorMessage="1" sqref="H15" xr:uid="{8682FCC3-C63E-2F49-A0F0-105C2BF8A937}">
      <formula1>$G$16:$G$19</formula1>
    </dataValidation>
    <dataValidation type="list" allowBlank="1" showInputMessage="1" showErrorMessage="1" sqref="D17" xr:uid="{7DC85E83-28D5-E749-BB67-AA4E1A1AB3E2}">
      <formula1>$U$4:$U$5</formula1>
    </dataValidation>
    <dataValidation type="list" allowBlank="1" showInputMessage="1" showErrorMessage="1" sqref="M18 H23" xr:uid="{E7749FB6-EE4D-B745-B15C-9C8FD806387B}">
      <formula1>$O$10:$O$11</formula1>
    </dataValidation>
    <dataValidation type="list" allowBlank="1" showInputMessage="1" showErrorMessage="1" sqref="R11" xr:uid="{7B8C3BA4-B6AB-FB44-9438-0C3D06F70297}">
      <formula1>$S$11:$T$11</formula1>
    </dataValidation>
    <dataValidation type="list" allowBlank="1" showInputMessage="1" showErrorMessage="1" sqref="R18" xr:uid="{DD53D419-2D2A-0D4A-802B-9C472F42D379}">
      <formula1>$U$4:$U$6</formula1>
    </dataValidation>
  </dataValidations>
  <pageMargins left="0.7" right="0.7" top="0.75" bottom="0.75" header="0.3" footer="0.3"/>
  <pageSetup paperSize="9" orientation="portrait" horizontalDpi="0" verticalDpi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" operator="between" id="{5C0492AC-88AC-4F49-9993-A45C02CF30FE}">
            <xm:f>'/Users/jasonvan/Library/Containers/com.microsoft.Excel/Data/Documents/E:/Users/liangwang/Dropbox/Bridge5Asia/Work Log/Review/WL/Users/liangwang/Dropbox/Bridge5Asia/B5A/AMSS/project managemnet/Software/test case/[Test case-Retail-base7.xlsx]Assumption'!#REF!</xm:f>
            <xm:f>'/Users/jasonvan/Library/Containers/com.microsoft.Excel/Data/Documents/E:/Users/liangwang/Dropbox/Bridge5Asia/Work Log/Review/WL/Users/liangwang/Dropbox/Bridge5Asia/B5A/AMSS/project managemnet/Software/test case/[Test case-Retail-base7.xlsx]Assumption'!#REF!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A37 C37:XFD37</xm:sqref>
        </x14:conditionalFormatting>
        <x14:conditionalFormatting xmlns:xm="http://schemas.microsoft.com/office/excel/2006/main">
          <x14:cfRule type="cellIs" priority="1" operator="between" id="{AB36B447-2C51-D84B-ACC0-B7F7B1D211DC}">
            <xm:f>'C:\Users\liangwang\Dropbox\Bridge5Asia\B5A\AMSS\project managemnet\Software\Test\Test Template\Accurancy Test\AMSS1-Mixuse\[Retail-Comparison Report.xlsx]Assumptions'!#REF!</xm:f>
            <xm:f>'C:\Users\liangwang\Dropbox\Bridge5Asia\B5A\AMSS\project managemnet\Software\Test\Test Template\Accurancy Test\AMSS1-Mixuse\[Retail-Comparison Report.xlsx]Assumptions'!#REF!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E200:FN200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"/>
  <dimension ref="A1:LE303"/>
  <sheetViews>
    <sheetView showGridLines="0" topLeftCell="A158" workbookViewId="0">
      <selection activeCell="E159" sqref="E159"/>
    </sheetView>
  </sheetViews>
  <sheetFormatPr defaultColWidth="10.875" defaultRowHeight="14.25"/>
  <cols>
    <col min="1" max="1" width="4.125" style="182" customWidth="1"/>
    <col min="2" max="2" width="33" style="182" customWidth="1"/>
    <col min="3" max="3" width="26" style="182" customWidth="1"/>
    <col min="4" max="4" width="19.625" style="182" bestFit="1" customWidth="1"/>
    <col min="5" max="5" width="23.125" style="182" bestFit="1" customWidth="1"/>
    <col min="6" max="6" width="17.375" style="182" bestFit="1" customWidth="1"/>
    <col min="7" max="7" width="24.5" style="182" customWidth="1"/>
    <col min="8" max="8" width="19.625" style="182" customWidth="1"/>
    <col min="9" max="10" width="17.375" style="182" bestFit="1" customWidth="1"/>
    <col min="11" max="11" width="21" style="182" customWidth="1"/>
    <col min="12" max="12" width="19.875" style="182" bestFit="1" customWidth="1"/>
    <col min="13" max="13" width="18" style="182" bestFit="1" customWidth="1"/>
    <col min="14" max="15" width="17.375" style="182" bestFit="1" customWidth="1"/>
    <col min="16" max="16" width="16" style="182" bestFit="1" customWidth="1"/>
    <col min="17" max="27" width="15.5" style="182" bestFit="1" customWidth="1"/>
    <col min="28" max="28" width="15.875" style="182" bestFit="1" customWidth="1"/>
    <col min="29" max="39" width="15.5" style="182" bestFit="1" customWidth="1"/>
    <col min="40" max="51" width="15.875" style="182" bestFit="1" customWidth="1"/>
    <col min="52" max="52" width="16.875" style="182" bestFit="1" customWidth="1"/>
    <col min="53" max="53" width="15.5" style="182" bestFit="1" customWidth="1"/>
    <col min="54" max="126" width="16.625" style="182" customWidth="1"/>
    <col min="127" max="197" width="15.5" style="182" bestFit="1" customWidth="1"/>
    <col min="198" max="317" width="11.5" style="182" bestFit="1" customWidth="1"/>
    <col min="318" max="16384" width="10.875" style="182"/>
  </cols>
  <sheetData>
    <row r="1" spans="1:20" ht="15" thickBot="1"/>
    <row r="2" spans="1:20">
      <c r="A2" s="42"/>
      <c r="B2" s="275" t="s">
        <v>330</v>
      </c>
      <c r="C2" s="409" t="s">
        <v>520</v>
      </c>
      <c r="D2" s="43" t="s">
        <v>532</v>
      </c>
      <c r="E2" s="43"/>
      <c r="F2" s="43"/>
      <c r="G2" s="43"/>
      <c r="H2" s="43"/>
      <c r="I2" s="43"/>
      <c r="J2" s="43"/>
      <c r="K2" s="40"/>
      <c r="L2" s="43"/>
      <c r="M2" s="44"/>
    </row>
    <row r="3" spans="1:20">
      <c r="A3" s="54"/>
      <c r="B3" s="55" t="s">
        <v>63</v>
      </c>
      <c r="C3" s="56" t="s">
        <v>191</v>
      </c>
      <c r="D3" s="55"/>
      <c r="E3" s="55"/>
      <c r="F3" s="55"/>
      <c r="G3" s="55"/>
      <c r="H3" s="55"/>
      <c r="I3" s="55"/>
      <c r="J3" s="55"/>
      <c r="K3" s="46"/>
      <c r="L3" s="55"/>
      <c r="M3" s="57"/>
    </row>
    <row r="4" spans="1:20">
      <c r="A4" s="54"/>
      <c r="B4" s="55"/>
      <c r="C4" s="529" t="s">
        <v>191</v>
      </c>
      <c r="D4" s="530"/>
      <c r="E4" s="529" t="s">
        <v>127</v>
      </c>
      <c r="F4" s="531"/>
      <c r="G4" s="529" t="s">
        <v>129</v>
      </c>
      <c r="H4" s="530"/>
      <c r="I4" s="531" t="s">
        <v>128</v>
      </c>
      <c r="J4" s="530"/>
      <c r="K4" s="46"/>
      <c r="L4" s="63"/>
      <c r="M4" s="64"/>
    </row>
    <row r="5" spans="1:20">
      <c r="A5" s="54"/>
      <c r="B5" s="356" t="s">
        <v>401</v>
      </c>
      <c r="C5" s="70">
        <v>30</v>
      </c>
      <c r="D5" s="71">
        <v>0.03</v>
      </c>
      <c r="E5" s="72">
        <v>2000000</v>
      </c>
      <c r="F5" s="71">
        <v>0.03</v>
      </c>
      <c r="G5" s="73">
        <v>1.2</v>
      </c>
      <c r="H5" s="74"/>
      <c r="I5" s="75">
        <v>5000000</v>
      </c>
      <c r="J5" s="76" t="s">
        <v>78</v>
      </c>
      <c r="K5" s="46"/>
      <c r="L5" s="408">
        <f t="shared" ref="L5:L14" si="0">IF($C$3=$C$4,C5*Operating_GFA,E5)</f>
        <v>1620000</v>
      </c>
      <c r="M5" s="410">
        <f>IF($C$3=$C$4,D5,F5)</f>
        <v>0.03</v>
      </c>
    </row>
    <row r="6" spans="1:20">
      <c r="A6" s="54"/>
      <c r="B6" s="356" t="s">
        <v>402</v>
      </c>
      <c r="C6" s="70">
        <v>30</v>
      </c>
      <c r="D6" s="71">
        <v>0.03</v>
      </c>
      <c r="E6" s="72">
        <v>2000000</v>
      </c>
      <c r="F6" s="71">
        <v>0.03</v>
      </c>
      <c r="G6" s="268">
        <f>SUMPRODUCT(Assumptions!F88:F99,Assumptions!O88:O99)/SUM(Assumptions!F88:F99)</f>
        <v>4.260530833223293E-2</v>
      </c>
      <c r="H6" s="79"/>
      <c r="I6" s="80">
        <v>0.03</v>
      </c>
      <c r="J6" s="81" t="s">
        <v>124</v>
      </c>
      <c r="K6" s="46"/>
      <c r="L6" s="408">
        <f t="shared" si="0"/>
        <v>1620000</v>
      </c>
      <c r="M6" s="410">
        <f t="shared" ref="M6:M13" si="1">IF($C$3=$C$4,D6,F6)</f>
        <v>0.03</v>
      </c>
    </row>
    <row r="7" spans="1:20">
      <c r="A7" s="54"/>
      <c r="B7" s="356" t="s">
        <v>403</v>
      </c>
      <c r="C7" s="70">
        <v>30</v>
      </c>
      <c r="D7" s="71">
        <v>0.03</v>
      </c>
      <c r="E7" s="72">
        <v>2000000</v>
      </c>
      <c r="F7" s="71">
        <v>0.03</v>
      </c>
      <c r="G7" s="87"/>
      <c r="H7" s="88"/>
      <c r="I7" s="55"/>
      <c r="J7" s="81"/>
      <c r="K7" s="46"/>
      <c r="L7" s="408">
        <f t="shared" si="0"/>
        <v>1620000</v>
      </c>
      <c r="M7" s="410">
        <f t="shared" si="1"/>
        <v>0.03</v>
      </c>
    </row>
    <row r="8" spans="1:20">
      <c r="A8" s="54"/>
      <c r="B8" s="356" t="s">
        <v>404</v>
      </c>
      <c r="C8" s="70">
        <v>30</v>
      </c>
      <c r="D8" s="71">
        <v>0.03</v>
      </c>
      <c r="E8" s="72">
        <v>2000000</v>
      </c>
      <c r="F8" s="71">
        <v>0.03</v>
      </c>
      <c r="G8" s="87"/>
      <c r="H8" s="88"/>
      <c r="I8" s="55"/>
      <c r="J8" s="88"/>
      <c r="K8" s="46"/>
      <c r="L8" s="408">
        <f t="shared" si="0"/>
        <v>1620000</v>
      </c>
      <c r="M8" s="410">
        <f t="shared" si="1"/>
        <v>0.03</v>
      </c>
    </row>
    <row r="9" spans="1:20">
      <c r="A9" s="54"/>
      <c r="B9" s="356" t="s">
        <v>405</v>
      </c>
      <c r="C9" s="70">
        <v>30</v>
      </c>
      <c r="D9" s="71">
        <v>0.03</v>
      </c>
      <c r="E9" s="72">
        <v>2000000</v>
      </c>
      <c r="F9" s="71">
        <v>0.03</v>
      </c>
      <c r="G9" s="87"/>
      <c r="H9" s="88"/>
      <c r="I9" s="55"/>
      <c r="J9" s="88"/>
      <c r="K9" s="46"/>
      <c r="L9" s="408">
        <f t="shared" si="0"/>
        <v>1620000</v>
      </c>
      <c r="M9" s="410">
        <f t="shared" si="1"/>
        <v>0.03</v>
      </c>
    </row>
    <row r="10" spans="1:20">
      <c r="A10" s="54"/>
      <c r="B10" s="356" t="s">
        <v>406</v>
      </c>
      <c r="C10" s="70">
        <v>30</v>
      </c>
      <c r="D10" s="71">
        <v>0.03</v>
      </c>
      <c r="E10" s="72">
        <v>2000000</v>
      </c>
      <c r="F10" s="71">
        <v>0.03</v>
      </c>
      <c r="G10" s="87"/>
      <c r="H10" s="88"/>
      <c r="I10" s="55"/>
      <c r="J10" s="81"/>
      <c r="K10" s="46"/>
      <c r="L10" s="408">
        <f t="shared" si="0"/>
        <v>1620000</v>
      </c>
      <c r="M10" s="410">
        <f t="shared" si="1"/>
        <v>0.03</v>
      </c>
    </row>
    <row r="11" spans="1:20">
      <c r="A11" s="54"/>
      <c r="B11" s="356" t="s">
        <v>407</v>
      </c>
      <c r="C11" s="101">
        <v>30</v>
      </c>
      <c r="D11" s="102">
        <v>0.03</v>
      </c>
      <c r="E11" s="103">
        <v>2000000</v>
      </c>
      <c r="F11" s="102">
        <v>0.03</v>
      </c>
      <c r="G11" s="104"/>
      <c r="H11" s="105"/>
      <c r="I11" s="106"/>
      <c r="J11" s="99"/>
      <c r="K11" s="46"/>
      <c r="L11" s="408">
        <f t="shared" si="0"/>
        <v>1620000</v>
      </c>
      <c r="M11" s="410">
        <f t="shared" si="1"/>
        <v>0.03</v>
      </c>
    </row>
    <row r="12" spans="1:20">
      <c r="A12" s="54"/>
      <c r="B12" s="313" t="s">
        <v>408</v>
      </c>
      <c r="C12" s="101">
        <v>30</v>
      </c>
      <c r="D12" s="102">
        <v>0.03</v>
      </c>
      <c r="E12" s="103">
        <v>2000000</v>
      </c>
      <c r="F12" s="102">
        <v>0.03</v>
      </c>
      <c r="G12" s="55"/>
      <c r="H12" s="55"/>
      <c r="I12" s="55">
        <f>I5</f>
        <v>5000000</v>
      </c>
      <c r="J12" s="46"/>
      <c r="K12" s="46"/>
      <c r="L12" s="408">
        <f t="shared" si="0"/>
        <v>1620000</v>
      </c>
      <c r="M12" s="410">
        <f t="shared" si="1"/>
        <v>0.03</v>
      </c>
    </row>
    <row r="13" spans="1:20">
      <c r="A13" s="54"/>
      <c r="B13" s="356" t="s">
        <v>409</v>
      </c>
      <c r="C13" s="101">
        <v>30</v>
      </c>
      <c r="D13" s="102">
        <v>0.03</v>
      </c>
      <c r="E13" s="103">
        <v>2000000</v>
      </c>
      <c r="F13" s="102">
        <v>0.03</v>
      </c>
      <c r="G13" s="55"/>
      <c r="H13" s="55"/>
      <c r="I13" s="55"/>
      <c r="J13" s="55"/>
      <c r="K13" s="46"/>
      <c r="L13" s="408">
        <f t="shared" si="0"/>
        <v>1620000</v>
      </c>
      <c r="M13" s="410">
        <f t="shared" si="1"/>
        <v>0.03</v>
      </c>
    </row>
    <row r="14" spans="1:20">
      <c r="A14" s="54"/>
      <c r="B14" s="69" t="s">
        <v>126</v>
      </c>
      <c r="C14" s="107">
        <f>SUM(C5:C13)</f>
        <v>270</v>
      </c>
      <c r="D14" s="108">
        <f>SUMPRODUCT(C5:C13,D5:D13)/SUM(C5:C13)</f>
        <v>3.0000000000000006E-2</v>
      </c>
      <c r="E14" s="107">
        <f>SUM(E5:E13)/12</f>
        <v>1500000</v>
      </c>
      <c r="F14" s="108">
        <f>SUMPRODUCT(E5:E13,F5:F13)/SUM(E5:E13)</f>
        <v>0.03</v>
      </c>
      <c r="G14" s="55"/>
      <c r="H14" s="55"/>
      <c r="I14" s="55"/>
      <c r="J14" s="55"/>
      <c r="K14" s="46"/>
      <c r="L14" s="408">
        <f t="shared" si="0"/>
        <v>14580000</v>
      </c>
      <c r="M14" s="410"/>
    </row>
    <row r="15" spans="1:20">
      <c r="A15" s="54"/>
      <c r="B15" s="69"/>
      <c r="C15" s="107"/>
      <c r="D15" s="108"/>
      <c r="E15" s="107"/>
      <c r="F15" s="108"/>
      <c r="G15" s="55"/>
      <c r="H15" s="55"/>
      <c r="I15" s="55"/>
      <c r="J15" s="55"/>
      <c r="K15" s="46"/>
      <c r="L15" s="408"/>
      <c r="M15" s="410"/>
    </row>
    <row r="16" spans="1:20">
      <c r="A16" s="54"/>
      <c r="B16" s="69"/>
      <c r="C16" s="107">
        <f t="shared" ref="C16:T16" si="2">IF(C17&gt;YEAR(Exit_12),0,IF(C17=YEAR(Initial_Time),13-MONTH(Initial_Time),IF(C17=YEAR(Exit_12),MONTH(Exit_12),12)))</f>
        <v>6</v>
      </c>
      <c r="D16" s="107">
        <f t="shared" si="2"/>
        <v>12</v>
      </c>
      <c r="E16" s="107">
        <f t="shared" si="2"/>
        <v>12</v>
      </c>
      <c r="F16" s="107">
        <f t="shared" si="2"/>
        <v>12</v>
      </c>
      <c r="G16" s="107">
        <f t="shared" si="2"/>
        <v>12</v>
      </c>
      <c r="H16" s="107">
        <f t="shared" si="2"/>
        <v>12</v>
      </c>
      <c r="I16" s="107">
        <f t="shared" si="2"/>
        <v>12</v>
      </c>
      <c r="J16" s="107">
        <f t="shared" si="2"/>
        <v>12</v>
      </c>
      <c r="K16" s="107">
        <f t="shared" si="2"/>
        <v>12</v>
      </c>
      <c r="L16" s="107">
        <f t="shared" si="2"/>
        <v>12</v>
      </c>
      <c r="M16" s="107">
        <f t="shared" si="2"/>
        <v>12</v>
      </c>
      <c r="N16" s="107">
        <f t="shared" si="2"/>
        <v>12</v>
      </c>
      <c r="O16" s="107">
        <f t="shared" si="2"/>
        <v>12</v>
      </c>
      <c r="P16" s="107">
        <f t="shared" si="2"/>
        <v>12</v>
      </c>
      <c r="Q16" s="107">
        <f t="shared" si="2"/>
        <v>0</v>
      </c>
      <c r="R16" s="107">
        <f t="shared" si="2"/>
        <v>0</v>
      </c>
      <c r="S16" s="107">
        <f t="shared" si="2"/>
        <v>0</v>
      </c>
      <c r="T16" s="107">
        <f t="shared" si="2"/>
        <v>0</v>
      </c>
    </row>
    <row r="17" spans="1:20">
      <c r="A17" s="54"/>
      <c r="B17" s="107"/>
      <c r="C17" s="411">
        <f>YEAR(Initial_Time)</f>
        <v>2015</v>
      </c>
      <c r="D17" s="412">
        <f>C17+1</f>
        <v>2016</v>
      </c>
      <c r="E17" s="412">
        <f t="shared" ref="E17:L17" si="3">D17+1</f>
        <v>2017</v>
      </c>
      <c r="F17" s="412">
        <f t="shared" si="3"/>
        <v>2018</v>
      </c>
      <c r="G17" s="412">
        <f t="shared" si="3"/>
        <v>2019</v>
      </c>
      <c r="H17" s="412">
        <f t="shared" si="3"/>
        <v>2020</v>
      </c>
      <c r="I17" s="412">
        <f t="shared" si="3"/>
        <v>2021</v>
      </c>
      <c r="J17" s="412">
        <f>I17+1</f>
        <v>2022</v>
      </c>
      <c r="K17" s="412">
        <f t="shared" si="3"/>
        <v>2023</v>
      </c>
      <c r="L17" s="412">
        <f t="shared" si="3"/>
        <v>2024</v>
      </c>
      <c r="M17" s="412">
        <f t="shared" ref="M17:T17" si="4">L17+1</f>
        <v>2025</v>
      </c>
      <c r="N17" s="412">
        <f t="shared" si="4"/>
        <v>2026</v>
      </c>
      <c r="O17" s="412">
        <f t="shared" si="4"/>
        <v>2027</v>
      </c>
      <c r="P17" s="412">
        <f t="shared" si="4"/>
        <v>2028</v>
      </c>
      <c r="Q17" s="412">
        <f t="shared" si="4"/>
        <v>2029</v>
      </c>
      <c r="R17" s="412">
        <f t="shared" si="4"/>
        <v>2030</v>
      </c>
      <c r="S17" s="412">
        <f t="shared" si="4"/>
        <v>2031</v>
      </c>
      <c r="T17" s="412">
        <f t="shared" si="4"/>
        <v>2032</v>
      </c>
    </row>
    <row r="18" spans="1:20">
      <c r="A18" s="54"/>
      <c r="B18" s="356" t="s">
        <v>500</v>
      </c>
      <c r="C18" s="324">
        <v>2000000</v>
      </c>
      <c r="D18" s="324">
        <v>2000000</v>
      </c>
      <c r="E18" s="324">
        <v>2000000</v>
      </c>
      <c r="F18" s="324">
        <v>2000000</v>
      </c>
      <c r="G18" s="324">
        <v>2000000</v>
      </c>
      <c r="H18" s="324">
        <v>2000000</v>
      </c>
      <c r="I18" s="324">
        <v>2000000</v>
      </c>
      <c r="J18" s="324">
        <v>2000000</v>
      </c>
      <c r="K18" s="324">
        <v>2000000</v>
      </c>
      <c r="L18" s="324">
        <v>2000000</v>
      </c>
      <c r="M18" s="324">
        <v>2000000</v>
      </c>
      <c r="N18" s="324">
        <v>2000000</v>
      </c>
      <c r="O18" s="324">
        <v>2000000</v>
      </c>
      <c r="P18" s="324">
        <v>2000000</v>
      </c>
      <c r="Q18" s="324">
        <v>2000000</v>
      </c>
      <c r="R18" s="324">
        <v>2000000</v>
      </c>
      <c r="S18" s="324">
        <v>2000000</v>
      </c>
      <c r="T18" s="324">
        <v>2000000</v>
      </c>
    </row>
    <row r="19" spans="1:20">
      <c r="A19" s="54"/>
      <c r="B19" s="69"/>
      <c r="C19" s="107"/>
      <c r="D19" s="108"/>
      <c r="E19" s="107"/>
      <c r="F19" s="108"/>
      <c r="G19" s="55"/>
      <c r="H19" s="55"/>
      <c r="I19" s="55"/>
      <c r="J19" s="55"/>
      <c r="K19" s="46"/>
      <c r="L19" s="408"/>
      <c r="M19" s="410"/>
    </row>
    <row r="20" spans="1:20">
      <c r="A20" s="54"/>
      <c r="B20" s="69"/>
      <c r="C20" s="107"/>
      <c r="D20" s="108"/>
      <c r="E20" s="107"/>
      <c r="F20" s="108"/>
      <c r="G20" s="55"/>
      <c r="H20" s="55"/>
      <c r="I20" s="55"/>
      <c r="J20" s="55"/>
      <c r="K20" s="46"/>
      <c r="L20" s="408"/>
      <c r="M20" s="410"/>
    </row>
    <row r="21" spans="1:20">
      <c r="A21" s="54"/>
      <c r="B21" s="69"/>
      <c r="C21" s="107"/>
      <c r="D21" s="108"/>
      <c r="E21" s="107"/>
      <c r="F21" s="108"/>
      <c r="G21" s="55"/>
      <c r="H21" s="55"/>
      <c r="I21" s="55"/>
      <c r="J21" s="55"/>
      <c r="K21" s="46"/>
      <c r="L21" s="408"/>
      <c r="M21" s="410"/>
    </row>
    <row r="22" spans="1:20">
      <c r="A22" s="54"/>
      <c r="B22" s="109"/>
      <c r="C22" s="55"/>
      <c r="D22" s="55"/>
      <c r="E22" s="55"/>
      <c r="F22" s="55"/>
      <c r="G22" s="55"/>
      <c r="H22" s="55"/>
      <c r="I22" s="55"/>
      <c r="J22" s="55"/>
      <c r="K22" s="46"/>
      <c r="L22" s="55"/>
      <c r="M22" s="57"/>
    </row>
    <row r="23" spans="1:20">
      <c r="A23" s="54"/>
      <c r="B23" s="110" t="s">
        <v>64</v>
      </c>
      <c r="C23" s="111" t="s">
        <v>131</v>
      </c>
      <c r="D23" s="111" t="s">
        <v>130</v>
      </c>
      <c r="E23" s="55"/>
      <c r="F23" s="55"/>
      <c r="G23" s="55"/>
      <c r="H23" s="55"/>
      <c r="I23" s="55"/>
      <c r="J23" s="55"/>
      <c r="K23" s="55"/>
      <c r="L23" s="55"/>
      <c r="M23" s="57"/>
    </row>
    <row r="24" spans="1:20" ht="15" thickBot="1">
      <c r="A24" s="54"/>
      <c r="B24" s="56" t="s">
        <v>130</v>
      </c>
      <c r="C24" s="114" t="s">
        <v>46</v>
      </c>
      <c r="D24" s="115" t="s">
        <v>190</v>
      </c>
      <c r="E24" s="55"/>
      <c r="F24" s="55"/>
      <c r="G24" s="55"/>
      <c r="H24" s="55"/>
      <c r="I24" s="55"/>
      <c r="J24" s="55"/>
      <c r="K24" s="116" t="s">
        <v>155</v>
      </c>
      <c r="L24" s="55"/>
      <c r="M24" s="55"/>
    </row>
    <row r="25" spans="1:20">
      <c r="A25" s="54"/>
      <c r="B25" s="51" t="s">
        <v>12</v>
      </c>
      <c r="C25" s="55">
        <f>Assumptions!P40</f>
        <v>10</v>
      </c>
      <c r="D25" s="260">
        <v>6</v>
      </c>
      <c r="E25" s="55"/>
      <c r="F25" s="55"/>
      <c r="G25" s="55"/>
      <c r="H25" s="55"/>
      <c r="I25" s="55"/>
      <c r="J25" s="55"/>
      <c r="K25" s="116" t="s">
        <v>154</v>
      </c>
      <c r="L25" s="55"/>
      <c r="M25" s="55"/>
    </row>
    <row r="26" spans="1:20">
      <c r="A26" s="54"/>
      <c r="B26" s="51" t="s">
        <v>13</v>
      </c>
      <c r="C26" s="55">
        <f>Assumptions!P41</f>
        <v>5</v>
      </c>
      <c r="D26" s="260">
        <v>3</v>
      </c>
      <c r="E26" s="55"/>
      <c r="F26" s="55"/>
      <c r="G26" s="55"/>
      <c r="H26" s="55"/>
      <c r="I26" s="55"/>
      <c r="J26" s="55"/>
      <c r="K26" s="116" t="s">
        <v>152</v>
      </c>
      <c r="L26" s="55"/>
      <c r="M26" s="55"/>
    </row>
    <row r="27" spans="1:20">
      <c r="A27" s="54"/>
      <c r="B27" s="51" t="s">
        <v>14</v>
      </c>
      <c r="C27" s="55">
        <f>Assumptions!P42</f>
        <v>4</v>
      </c>
      <c r="D27" s="260">
        <v>3</v>
      </c>
      <c r="E27" s="55"/>
      <c r="F27" s="55"/>
      <c r="G27" s="55"/>
      <c r="H27" s="55"/>
      <c r="I27" s="55"/>
      <c r="J27" s="55"/>
      <c r="K27" s="116"/>
      <c r="L27" s="55"/>
      <c r="M27" s="55"/>
    </row>
    <row r="28" spans="1:20">
      <c r="A28" s="54"/>
      <c r="B28" s="51" t="s">
        <v>15</v>
      </c>
      <c r="C28" s="55">
        <f>Assumptions!P43</f>
        <v>3</v>
      </c>
      <c r="D28" s="260">
        <v>3</v>
      </c>
      <c r="E28" s="55"/>
      <c r="F28" s="55"/>
      <c r="G28" s="55"/>
      <c r="H28" s="55"/>
      <c r="I28" s="55"/>
      <c r="J28" s="55"/>
      <c r="K28" s="263" t="s">
        <v>369</v>
      </c>
      <c r="L28" s="55"/>
      <c r="M28" s="55"/>
    </row>
    <row r="29" spans="1:20">
      <c r="A29" s="54"/>
      <c r="B29" s="51" t="s">
        <v>16</v>
      </c>
      <c r="C29" s="55">
        <f>Assumptions!P44</f>
        <v>2</v>
      </c>
      <c r="D29" s="260">
        <v>2</v>
      </c>
      <c r="E29" s="55"/>
      <c r="F29" s="55"/>
      <c r="G29" s="55"/>
      <c r="H29" s="55"/>
      <c r="I29" s="55"/>
      <c r="J29" s="55"/>
      <c r="K29" s="116" t="s">
        <v>139</v>
      </c>
      <c r="L29" s="55"/>
      <c r="M29" s="55"/>
    </row>
    <row r="30" spans="1:20">
      <c r="A30" s="54"/>
      <c r="B30" s="51" t="s">
        <v>17</v>
      </c>
      <c r="C30" s="55">
        <f>Assumptions!P45</f>
        <v>1</v>
      </c>
      <c r="D30" s="260">
        <v>1</v>
      </c>
      <c r="E30" s="55"/>
      <c r="F30" s="55"/>
      <c r="G30" s="55"/>
      <c r="H30" s="55"/>
      <c r="I30" s="55"/>
      <c r="J30" s="55"/>
      <c r="K30" s="303" t="s">
        <v>151</v>
      </c>
      <c r="L30" s="55"/>
      <c r="M30" s="55"/>
    </row>
    <row r="31" spans="1:20">
      <c r="A31" s="54"/>
      <c r="B31" s="55"/>
      <c r="C31" s="55"/>
      <c r="D31" s="55"/>
      <c r="E31" s="55"/>
      <c r="F31" s="55"/>
      <c r="G31" s="55"/>
      <c r="H31" s="55"/>
      <c r="I31" s="55"/>
      <c r="J31" s="55"/>
      <c r="K31" s="263" t="s">
        <v>154</v>
      </c>
      <c r="L31" s="55"/>
      <c r="M31" s="55"/>
    </row>
    <row r="32" spans="1:20">
      <c r="A32" s="54"/>
      <c r="B32" s="55"/>
      <c r="C32" s="55"/>
      <c r="D32" s="55"/>
      <c r="E32" s="55"/>
      <c r="F32" s="55"/>
      <c r="G32" s="55"/>
      <c r="H32" s="55"/>
      <c r="I32" s="55"/>
      <c r="J32" s="55"/>
      <c r="K32" s="116" t="s">
        <v>150</v>
      </c>
      <c r="L32" s="55"/>
      <c r="M32" s="55"/>
    </row>
    <row r="33" spans="1:13">
      <c r="A33" s="54"/>
      <c r="B33" s="116" t="s">
        <v>142</v>
      </c>
      <c r="C33" s="55"/>
      <c r="D33" s="55"/>
      <c r="E33" s="55"/>
      <c r="F33" s="55"/>
      <c r="G33" s="55"/>
      <c r="H33" s="55"/>
      <c r="I33" s="55"/>
      <c r="J33" s="55"/>
      <c r="K33" s="313" t="s">
        <v>361</v>
      </c>
      <c r="L33" s="55"/>
      <c r="M33" s="55"/>
    </row>
    <row r="34" spans="1:13">
      <c r="A34" s="54"/>
      <c r="B34" s="116" t="s">
        <v>153</v>
      </c>
      <c r="C34" s="55"/>
      <c r="D34" s="55"/>
      <c r="E34" s="55"/>
      <c r="F34" s="55"/>
      <c r="G34" s="55"/>
      <c r="H34" s="55"/>
      <c r="I34" s="55"/>
      <c r="J34" s="55"/>
      <c r="K34" s="116" t="s">
        <v>154</v>
      </c>
      <c r="L34" s="55"/>
      <c r="M34" s="55"/>
    </row>
    <row r="35" spans="1:13">
      <c r="A35" s="54"/>
      <c r="B35" s="80">
        <v>0.02</v>
      </c>
      <c r="C35" s="56" t="s">
        <v>155</v>
      </c>
      <c r="D35" s="80">
        <v>0.02</v>
      </c>
      <c r="E35" s="55" t="s">
        <v>79</v>
      </c>
      <c r="F35" s="55"/>
      <c r="G35" s="55"/>
      <c r="H35" s="55"/>
      <c r="I35" s="55"/>
      <c r="J35" s="55"/>
      <c r="K35" s="116" t="s">
        <v>149</v>
      </c>
      <c r="L35" s="55"/>
      <c r="M35" s="55"/>
    </row>
    <row r="36" spans="1:13">
      <c r="A36" s="54"/>
      <c r="B36" s="55"/>
      <c r="C36" s="116"/>
      <c r="D36" s="55"/>
      <c r="E36" s="55"/>
      <c r="F36" s="55"/>
      <c r="G36" s="55"/>
      <c r="H36" s="55"/>
      <c r="I36" s="55"/>
      <c r="J36" s="55"/>
      <c r="K36" s="116" t="s">
        <v>125</v>
      </c>
      <c r="L36" s="55"/>
      <c r="M36" s="55"/>
    </row>
    <row r="37" spans="1:13" s="195" customFormat="1">
      <c r="A37" s="54"/>
      <c r="B37" s="116" t="s">
        <v>65</v>
      </c>
      <c r="C37" s="116"/>
      <c r="D37" s="55"/>
      <c r="E37" s="55"/>
      <c r="F37" s="55"/>
      <c r="G37" s="55"/>
      <c r="H37" s="55"/>
      <c r="I37" s="55"/>
      <c r="J37" s="55"/>
      <c r="K37" s="58"/>
      <c r="L37" s="55"/>
      <c r="M37" s="55"/>
    </row>
    <row r="38" spans="1:13" s="195" customFormat="1">
      <c r="A38" s="54"/>
      <c r="B38" s="125">
        <v>5.0000000000000001E-3</v>
      </c>
      <c r="C38" s="257" t="s">
        <v>151</v>
      </c>
      <c r="D38" s="126">
        <v>50000000</v>
      </c>
      <c r="E38" s="127" t="s">
        <v>139</v>
      </c>
      <c r="F38" s="55"/>
      <c r="G38" s="55"/>
      <c r="H38" s="55"/>
      <c r="I38" s="55"/>
      <c r="J38" s="55"/>
      <c r="K38" s="116" t="s">
        <v>140</v>
      </c>
      <c r="L38" s="55"/>
      <c r="M38" s="280" t="s">
        <v>353</v>
      </c>
    </row>
    <row r="39" spans="1:13" s="195" customFormat="1">
      <c r="A39" s="54"/>
      <c r="B39" s="55"/>
      <c r="C39" s="116"/>
      <c r="D39" s="55"/>
      <c r="E39" s="55"/>
      <c r="F39" s="55"/>
      <c r="G39" s="55"/>
      <c r="H39" s="55"/>
      <c r="I39" s="55"/>
      <c r="J39" s="55"/>
      <c r="K39" s="116" t="s">
        <v>141</v>
      </c>
      <c r="L39" s="55"/>
      <c r="M39" s="280" t="s">
        <v>69</v>
      </c>
    </row>
    <row r="40" spans="1:13" s="195" customFormat="1">
      <c r="A40" s="54"/>
      <c r="B40" s="55" t="s">
        <v>66</v>
      </c>
      <c r="C40" s="249" t="s">
        <v>149</v>
      </c>
      <c r="D40" s="55"/>
      <c r="E40" s="55"/>
      <c r="F40" s="55"/>
      <c r="G40" s="55"/>
      <c r="H40" s="55"/>
      <c r="I40" s="55"/>
      <c r="J40" s="55"/>
      <c r="K40" s="55"/>
      <c r="L40" s="55"/>
      <c r="M40" s="55"/>
    </row>
    <row r="41" spans="1:13" s="195" customFormat="1">
      <c r="A41" s="54"/>
      <c r="B41" s="125">
        <v>5.0000000000000001E-3</v>
      </c>
      <c r="C41" s="56" t="s">
        <v>155</v>
      </c>
      <c r="D41" s="55"/>
      <c r="E41" s="55"/>
      <c r="F41" s="55"/>
      <c r="G41" s="55"/>
      <c r="H41" s="55"/>
      <c r="I41" s="55"/>
      <c r="J41" s="55"/>
      <c r="K41" s="116" t="s">
        <v>143</v>
      </c>
      <c r="L41" s="55"/>
      <c r="M41" s="55"/>
    </row>
    <row r="42" spans="1:13" s="195" customFormat="1">
      <c r="A42" s="54"/>
      <c r="B42" s="280" t="s">
        <v>334</v>
      </c>
      <c r="C42" s="146">
        <v>70000</v>
      </c>
      <c r="D42" s="55"/>
      <c r="E42" s="55"/>
      <c r="F42" s="55"/>
      <c r="G42" s="55"/>
      <c r="H42" s="55"/>
      <c r="I42" s="55"/>
      <c r="J42" s="55"/>
      <c r="K42" s="116" t="s">
        <v>198</v>
      </c>
      <c r="L42" s="55"/>
      <c r="M42" s="55"/>
    </row>
    <row r="43" spans="1:13" s="195" customFormat="1">
      <c r="A43" s="54"/>
      <c r="B43" s="280" t="s">
        <v>124</v>
      </c>
      <c r="C43" s="250">
        <v>0.05</v>
      </c>
      <c r="D43" s="55"/>
      <c r="E43" s="55"/>
      <c r="F43" s="55"/>
      <c r="G43" s="55"/>
      <c r="H43" s="55"/>
      <c r="I43" s="55"/>
      <c r="J43" s="55"/>
      <c r="K43" s="55"/>
      <c r="L43" s="55"/>
      <c r="M43" s="55"/>
    </row>
    <row r="44" spans="1:13" s="195" customFormat="1">
      <c r="A44" s="54"/>
      <c r="B44" s="58"/>
      <c r="C44" s="58"/>
      <c r="D44" s="58"/>
      <c r="E44" s="58"/>
      <c r="F44" s="55"/>
      <c r="G44" s="55"/>
      <c r="H44" s="55"/>
      <c r="I44" s="55"/>
      <c r="J44" s="55"/>
      <c r="K44" s="116" t="s">
        <v>143</v>
      </c>
      <c r="L44" s="55"/>
      <c r="M44" s="55"/>
    </row>
    <row r="45" spans="1:13" s="195" customFormat="1">
      <c r="A45" s="54"/>
      <c r="B45" s="55" t="s">
        <v>67</v>
      </c>
      <c r="C45" s="249" t="s">
        <v>149</v>
      </c>
      <c r="D45" s="55"/>
      <c r="E45" s="55"/>
      <c r="F45" s="55"/>
      <c r="G45" s="55"/>
      <c r="H45" s="55"/>
      <c r="I45" s="55"/>
      <c r="J45" s="55"/>
      <c r="K45" s="116" t="s">
        <v>146</v>
      </c>
      <c r="L45" s="55"/>
      <c r="M45" s="55"/>
    </row>
    <row r="46" spans="1:13" s="195" customFormat="1">
      <c r="A46" s="54"/>
      <c r="B46" s="125">
        <v>0.02</v>
      </c>
      <c r="C46" s="56" t="s">
        <v>155</v>
      </c>
      <c r="D46" s="55"/>
      <c r="E46" s="55"/>
      <c r="F46" s="55"/>
      <c r="G46" s="55"/>
      <c r="H46" s="55"/>
      <c r="I46" s="55"/>
      <c r="J46" s="55"/>
      <c r="K46" s="55"/>
      <c r="L46" s="55"/>
      <c r="M46" s="57"/>
    </row>
    <row r="47" spans="1:13" s="201" customFormat="1">
      <c r="A47" s="54"/>
      <c r="B47" s="55">
        <v>50000</v>
      </c>
      <c r="C47" s="109">
        <v>0.05</v>
      </c>
      <c r="D47" s="55"/>
      <c r="E47" s="55"/>
      <c r="F47" s="55"/>
      <c r="G47" s="55"/>
      <c r="H47" s="55"/>
      <c r="I47" s="55"/>
      <c r="J47" s="55"/>
      <c r="K47" s="116" t="s">
        <v>148</v>
      </c>
      <c r="L47" s="55"/>
      <c r="M47" s="57"/>
    </row>
    <row r="48" spans="1:13" s="201" customFormat="1">
      <c r="A48" s="54"/>
      <c r="B48" s="58"/>
      <c r="C48" s="58"/>
      <c r="D48" s="58"/>
      <c r="E48" s="58"/>
      <c r="F48" s="55"/>
      <c r="G48" s="55"/>
      <c r="H48" s="55"/>
      <c r="I48" s="55"/>
      <c r="J48" s="55"/>
      <c r="K48" s="116" t="s">
        <v>200</v>
      </c>
      <c r="L48" s="55"/>
      <c r="M48" s="57"/>
    </row>
    <row r="49" spans="1:13" s="195" customFormat="1">
      <c r="A49" s="54"/>
      <c r="B49" s="58"/>
      <c r="C49" s="58"/>
      <c r="D49" s="58"/>
      <c r="E49" s="58"/>
      <c r="F49" s="55"/>
      <c r="G49" s="55"/>
      <c r="H49" s="55"/>
      <c r="I49" s="55"/>
      <c r="J49" s="55"/>
      <c r="K49" s="116" t="s">
        <v>149</v>
      </c>
      <c r="L49" s="55"/>
      <c r="M49" s="57"/>
    </row>
    <row r="50" spans="1:13" s="195" customFormat="1">
      <c r="A50" s="54"/>
      <c r="B50" s="58"/>
      <c r="C50" s="58"/>
      <c r="D50" s="58"/>
      <c r="E50" s="58"/>
      <c r="F50" s="55"/>
      <c r="G50" s="55"/>
      <c r="H50" s="55"/>
      <c r="I50" s="55"/>
      <c r="J50" s="55"/>
      <c r="K50" s="116"/>
      <c r="L50" s="55"/>
      <c r="M50" s="57"/>
    </row>
    <row r="51" spans="1:13" s="195" customFormat="1">
      <c r="A51" s="54"/>
      <c r="B51" s="55" t="s">
        <v>68</v>
      </c>
      <c r="C51" s="56" t="s">
        <v>361</v>
      </c>
      <c r="D51" s="55"/>
      <c r="E51" s="55"/>
      <c r="F51" s="55"/>
      <c r="G51" s="55"/>
      <c r="H51" s="55"/>
      <c r="I51" s="55"/>
      <c r="J51" s="55"/>
      <c r="K51" s="116" t="s">
        <v>155</v>
      </c>
      <c r="L51" s="55"/>
      <c r="M51" s="57"/>
    </row>
    <row r="52" spans="1:13" s="195" customFormat="1">
      <c r="A52" s="54"/>
      <c r="B52" s="80">
        <v>0.12</v>
      </c>
      <c r="C52" s="58" t="str">
        <f>Expense!K31</f>
        <v>% (Total Effective Income+Total Other Income)</v>
      </c>
      <c r="D52" s="55"/>
      <c r="E52" s="55"/>
      <c r="F52" s="55"/>
      <c r="G52" s="55"/>
      <c r="H52" s="55"/>
      <c r="I52" s="55"/>
      <c r="J52" s="55"/>
      <c r="K52" s="116" t="s">
        <v>148</v>
      </c>
      <c r="L52" s="55"/>
      <c r="M52" s="57"/>
    </row>
    <row r="53" spans="1:13" s="195" customFormat="1">
      <c r="A53" s="54"/>
      <c r="B53" s="129">
        <v>1.2E-2</v>
      </c>
      <c r="C53" s="58" t="str">
        <f>Expense!K32</f>
        <v>% Total Development Cost</v>
      </c>
      <c r="D53" s="280" t="s">
        <v>370</v>
      </c>
      <c r="E53" s="250">
        <v>0.3</v>
      </c>
      <c r="F53" s="55"/>
      <c r="G53" s="55"/>
      <c r="H53" s="55"/>
      <c r="I53" s="55"/>
      <c r="J53" s="55"/>
      <c r="K53" s="55"/>
      <c r="L53" s="55"/>
      <c r="M53" s="57"/>
    </row>
    <row r="54" spans="1:13" s="195" customFormat="1">
      <c r="A54" s="54"/>
      <c r="B54" s="55" t="s">
        <v>69</v>
      </c>
      <c r="C54" s="257" t="s">
        <v>140</v>
      </c>
      <c r="D54" s="55"/>
      <c r="E54" s="55"/>
      <c r="F54" s="55"/>
      <c r="G54" s="55"/>
      <c r="H54" s="55"/>
      <c r="I54" s="55"/>
      <c r="J54" s="55"/>
      <c r="K54" s="116" t="s">
        <v>237</v>
      </c>
      <c r="L54" s="55"/>
      <c r="M54" s="57"/>
    </row>
    <row r="55" spans="1:13" s="195" customFormat="1">
      <c r="A55" s="54"/>
      <c r="B55" s="129">
        <v>0.05</v>
      </c>
      <c r="C55" s="263" t="s">
        <v>62</v>
      </c>
      <c r="D55" s="55"/>
      <c r="E55" s="55"/>
      <c r="F55" s="55"/>
      <c r="G55" s="55"/>
      <c r="H55" s="55"/>
      <c r="I55" s="55"/>
      <c r="J55" s="55"/>
      <c r="K55" s="116" t="s">
        <v>246</v>
      </c>
      <c r="L55" s="55"/>
      <c r="M55" s="57"/>
    </row>
    <row r="56" spans="1:13" s="195" customFormat="1">
      <c r="A56" s="54"/>
      <c r="B56" s="55"/>
      <c r="C56" s="55"/>
      <c r="D56" s="55"/>
      <c r="E56" s="55"/>
      <c r="F56" s="55"/>
      <c r="G56" s="55"/>
      <c r="H56" s="55"/>
      <c r="I56" s="55"/>
      <c r="J56" s="55"/>
      <c r="L56" s="55"/>
      <c r="M56" s="57"/>
    </row>
    <row r="57" spans="1:13" s="195" customFormat="1">
      <c r="A57" s="54"/>
      <c r="B57" s="116" t="s">
        <v>197</v>
      </c>
      <c r="C57" s="75">
        <v>0</v>
      </c>
      <c r="D57" s="415">
        <f>SUM(D58:D60)</f>
        <v>21090000</v>
      </c>
      <c r="E57" s="80"/>
      <c r="F57" s="55"/>
      <c r="G57" s="55"/>
      <c r="H57" s="55"/>
      <c r="I57" s="55"/>
      <c r="J57" s="55"/>
      <c r="K57" s="55"/>
      <c r="L57" s="55"/>
      <c r="M57" s="57"/>
    </row>
    <row r="58" spans="1:13" s="195" customFormat="1">
      <c r="A58" s="54"/>
      <c r="B58" s="254" t="s">
        <v>382</v>
      </c>
      <c r="C58" s="414">
        <v>0.05</v>
      </c>
      <c r="D58" s="415">
        <f>C58*Cost!C4</f>
        <v>19000000</v>
      </c>
      <c r="E58" s="107"/>
      <c r="F58" s="55"/>
      <c r="G58" s="55"/>
      <c r="H58" s="55"/>
      <c r="I58" s="55"/>
      <c r="J58" s="55"/>
      <c r="K58" s="55"/>
      <c r="L58" s="55"/>
      <c r="M58" s="57"/>
    </row>
    <row r="59" spans="1:13" s="195" customFormat="1">
      <c r="A59" s="54"/>
      <c r="B59" s="254" t="s">
        <v>383</v>
      </c>
      <c r="C59" s="414">
        <v>0.05</v>
      </c>
      <c r="D59" s="415">
        <f>C59*Cost!C5</f>
        <v>1900000</v>
      </c>
      <c r="E59" s="107"/>
      <c r="F59" s="55"/>
      <c r="G59" s="58"/>
      <c r="H59" s="413"/>
      <c r="I59" s="55"/>
      <c r="J59" s="55"/>
      <c r="K59" s="330"/>
      <c r="L59" s="55"/>
      <c r="M59" s="57"/>
    </row>
    <row r="60" spans="1:13" s="195" customFormat="1">
      <c r="A60" s="54"/>
      <c r="B60" s="254" t="s">
        <v>384</v>
      </c>
      <c r="C60" s="414">
        <v>0.05</v>
      </c>
      <c r="D60" s="415">
        <f>C60*Cost!C6</f>
        <v>190000</v>
      </c>
      <c r="E60" s="107"/>
      <c r="F60" s="55"/>
      <c r="G60" s="133"/>
      <c r="H60" s="75"/>
      <c r="I60" s="55"/>
      <c r="J60" s="133"/>
      <c r="K60" s="75"/>
      <c r="L60" s="55"/>
      <c r="M60" s="57"/>
    </row>
    <row r="61" spans="1:13" s="195" customFormat="1">
      <c r="A61" s="54"/>
      <c r="B61" s="116"/>
      <c r="C61" s="75"/>
      <c r="D61" s="415">
        <f>SUM(D62:D71)</f>
        <v>16500000</v>
      </c>
      <c r="E61" s="80"/>
      <c r="F61" s="55"/>
      <c r="G61" s="133"/>
      <c r="H61" s="75"/>
      <c r="I61" s="55"/>
      <c r="J61" s="133"/>
      <c r="K61" s="75"/>
      <c r="L61" s="55"/>
      <c r="M61" s="57"/>
    </row>
    <row r="62" spans="1:13" s="195" customFormat="1">
      <c r="A62" s="54"/>
      <c r="B62" s="403" t="s">
        <v>521</v>
      </c>
      <c r="C62" s="414">
        <v>0.05</v>
      </c>
      <c r="D62" s="415">
        <f>C62*Cost!F12</f>
        <v>1650000</v>
      </c>
      <c r="E62" s="55"/>
      <c r="F62" s="55"/>
      <c r="G62" s="133"/>
      <c r="H62" s="75"/>
      <c r="I62" s="55"/>
      <c r="J62" s="133"/>
      <c r="K62" s="75"/>
      <c r="L62" s="55"/>
      <c r="M62" s="57"/>
    </row>
    <row r="63" spans="1:13" s="195" customFormat="1">
      <c r="A63" s="54"/>
      <c r="B63" s="403" t="s">
        <v>522</v>
      </c>
      <c r="C63" s="414">
        <v>0.05</v>
      </c>
      <c r="D63" s="415">
        <f>C63*Cost!F13</f>
        <v>1650000</v>
      </c>
      <c r="E63" s="107"/>
      <c r="F63" s="55"/>
      <c r="G63" s="133"/>
      <c r="H63" s="75"/>
      <c r="I63" s="55"/>
      <c r="J63" s="133"/>
      <c r="K63" s="75"/>
      <c r="L63" s="55"/>
      <c r="M63" s="57"/>
    </row>
    <row r="64" spans="1:13" s="195" customFormat="1">
      <c r="A64" s="54"/>
      <c r="B64" s="404" t="s">
        <v>523</v>
      </c>
      <c r="C64" s="414">
        <v>0.05</v>
      </c>
      <c r="D64" s="415">
        <f>C64*Cost!F14</f>
        <v>1650000</v>
      </c>
      <c r="E64" s="107"/>
      <c r="F64" s="55"/>
      <c r="G64" s="133"/>
      <c r="H64" s="75"/>
      <c r="I64" s="55"/>
      <c r="J64" s="133"/>
      <c r="K64" s="75"/>
      <c r="L64" s="55"/>
      <c r="M64" s="57"/>
    </row>
    <row r="65" spans="1:13" s="195" customFormat="1">
      <c r="A65" s="54"/>
      <c r="B65" s="404" t="s">
        <v>524</v>
      </c>
      <c r="C65" s="414">
        <v>0.05</v>
      </c>
      <c r="D65" s="415">
        <f>C65*Cost!F15</f>
        <v>1650000</v>
      </c>
      <c r="E65" s="107"/>
      <c r="F65" s="55"/>
      <c r="G65" s="133"/>
      <c r="H65" s="75"/>
      <c r="I65" s="55"/>
      <c r="J65" s="133"/>
      <c r="K65" s="75"/>
      <c r="L65" s="55"/>
      <c r="M65" s="57"/>
    </row>
    <row r="66" spans="1:13" s="195" customFormat="1">
      <c r="A66" s="54"/>
      <c r="B66" s="404" t="s">
        <v>525</v>
      </c>
      <c r="C66" s="414">
        <v>0.05</v>
      </c>
      <c r="D66" s="415">
        <f>C66*Cost!F16</f>
        <v>1650000</v>
      </c>
      <c r="E66" s="107"/>
      <c r="F66" s="55"/>
      <c r="G66" s="133"/>
      <c r="H66" s="75"/>
      <c r="I66" s="55"/>
      <c r="J66" s="133"/>
      <c r="K66" s="75"/>
      <c r="L66" s="55"/>
      <c r="M66" s="57"/>
    </row>
    <row r="67" spans="1:13" s="195" customFormat="1">
      <c r="A67" s="54"/>
      <c r="B67" s="404" t="s">
        <v>526</v>
      </c>
      <c r="C67" s="414">
        <v>0.05</v>
      </c>
      <c r="D67" s="415">
        <f>C67*Cost!F17</f>
        <v>1650000</v>
      </c>
      <c r="E67" s="107"/>
      <c r="F67" s="55"/>
      <c r="G67" s="133"/>
      <c r="H67" s="75"/>
      <c r="I67" s="55"/>
      <c r="J67" s="133"/>
      <c r="K67" s="75"/>
      <c r="L67" s="55"/>
      <c r="M67" s="57"/>
    </row>
    <row r="68" spans="1:13" s="195" customFormat="1">
      <c r="A68" s="54"/>
      <c r="B68" s="403" t="s">
        <v>527</v>
      </c>
      <c r="C68" s="414">
        <v>0.05</v>
      </c>
      <c r="D68" s="415">
        <f>C68*Cost!F18</f>
        <v>1650000</v>
      </c>
      <c r="E68" s="107"/>
      <c r="F68" s="55"/>
      <c r="G68" s="133"/>
      <c r="H68" s="75"/>
      <c r="I68" s="55"/>
      <c r="J68" s="133"/>
      <c r="K68" s="75"/>
      <c r="L68" s="55"/>
      <c r="M68" s="57"/>
    </row>
    <row r="69" spans="1:13" s="195" customFormat="1">
      <c r="A69" s="54"/>
      <c r="B69" s="405" t="s">
        <v>530</v>
      </c>
      <c r="C69" s="414">
        <v>0.05</v>
      </c>
      <c r="D69" s="415">
        <f>C69*Cost!F19</f>
        <v>1650000</v>
      </c>
      <c r="E69" s="107"/>
      <c r="F69" s="55"/>
      <c r="G69" s="133"/>
      <c r="H69" s="75"/>
      <c r="I69" s="133"/>
      <c r="J69" s="133"/>
      <c r="K69" s="75"/>
      <c r="L69" s="133"/>
      <c r="M69" s="57"/>
    </row>
    <row r="70" spans="1:13" s="195" customFormat="1">
      <c r="A70" s="54"/>
      <c r="B70" s="405" t="s">
        <v>528</v>
      </c>
      <c r="C70" s="414">
        <v>0.05</v>
      </c>
      <c r="D70" s="415">
        <f>C70*Cost!F20</f>
        <v>1650000</v>
      </c>
      <c r="E70" s="107"/>
      <c r="F70" s="55"/>
      <c r="G70" s="133"/>
      <c r="H70" s="75"/>
      <c r="I70" s="75"/>
      <c r="J70" s="133"/>
      <c r="K70" s="75"/>
      <c r="L70" s="75"/>
      <c r="M70" s="57"/>
    </row>
    <row r="71" spans="1:13" s="195" customFormat="1">
      <c r="A71" s="54"/>
      <c r="B71" s="403" t="s">
        <v>529</v>
      </c>
      <c r="C71" s="414">
        <v>0.05</v>
      </c>
      <c r="D71" s="415">
        <f>C71*Cost!F21</f>
        <v>1650000</v>
      </c>
      <c r="E71" s="107"/>
      <c r="F71" s="55"/>
      <c r="G71" s="133"/>
      <c r="H71" s="75"/>
      <c r="I71" s="55"/>
      <c r="J71" s="133"/>
      <c r="K71" s="75"/>
      <c r="L71" s="55"/>
      <c r="M71" s="57"/>
    </row>
    <row r="72" spans="1:13" s="195" customFormat="1">
      <c r="A72" s="54"/>
      <c r="B72" s="116"/>
      <c r="C72" s="130"/>
      <c r="D72" s="116"/>
      <c r="E72" s="107"/>
      <c r="F72" s="55"/>
      <c r="G72" s="58"/>
      <c r="H72" s="58"/>
      <c r="I72" s="55"/>
      <c r="J72" s="55"/>
      <c r="K72" s="55"/>
      <c r="L72" s="55"/>
      <c r="M72" s="57"/>
    </row>
    <row r="73" spans="1:13" s="195" customFormat="1">
      <c r="A73" s="54"/>
      <c r="B73" s="116" t="s">
        <v>143</v>
      </c>
      <c r="C73" s="131">
        <f>D61+D57</f>
        <v>37590000</v>
      </c>
      <c r="D73" s="116"/>
      <c r="E73" s="107"/>
      <c r="F73" s="55"/>
      <c r="G73" s="58"/>
      <c r="H73" s="58"/>
      <c r="I73" s="55"/>
      <c r="J73" s="55"/>
      <c r="K73" s="55"/>
      <c r="L73" s="55"/>
      <c r="M73" s="57"/>
    </row>
    <row r="74" spans="1:13" s="195" customFormat="1">
      <c r="A74" s="54"/>
      <c r="B74" s="116"/>
      <c r="C74" s="130"/>
      <c r="D74" s="116"/>
      <c r="E74" s="107"/>
      <c r="F74" s="55"/>
      <c r="G74" s="58"/>
      <c r="H74" s="58"/>
      <c r="I74" s="55"/>
      <c r="J74" s="55"/>
      <c r="K74" s="55"/>
      <c r="L74" s="55"/>
      <c r="M74" s="57"/>
    </row>
    <row r="75" spans="1:13" s="195" customFormat="1">
      <c r="A75" s="54"/>
      <c r="B75" s="116" t="s">
        <v>144</v>
      </c>
      <c r="C75" s="80">
        <v>0.11</v>
      </c>
      <c r="D75" s="58"/>
      <c r="E75" s="58"/>
      <c r="F75" s="58"/>
      <c r="G75" s="58"/>
      <c r="H75" s="58"/>
      <c r="I75" s="55"/>
      <c r="J75" s="55"/>
      <c r="K75" s="55"/>
      <c r="L75" s="55"/>
      <c r="M75" s="57"/>
    </row>
    <row r="76" spans="1:13" s="195" customFormat="1">
      <c r="A76" s="54"/>
      <c r="B76" s="116" t="s">
        <v>145</v>
      </c>
      <c r="C76" s="80">
        <v>0.06</v>
      </c>
      <c r="D76" s="58"/>
      <c r="E76" s="58"/>
      <c r="F76" s="58"/>
      <c r="G76" s="58"/>
      <c r="H76" s="58"/>
      <c r="I76" s="55"/>
      <c r="J76" s="55"/>
      <c r="K76" s="55"/>
      <c r="L76" s="55"/>
      <c r="M76" s="57"/>
    </row>
    <row r="77" spans="1:13" s="195" customFormat="1">
      <c r="A77" s="54"/>
      <c r="B77" s="55"/>
      <c r="C77" s="132"/>
      <c r="D77" s="116"/>
      <c r="E77" s="107"/>
      <c r="F77" s="55"/>
      <c r="G77" s="58"/>
      <c r="H77" s="58"/>
      <c r="I77" s="55"/>
      <c r="J77" s="55"/>
      <c r="K77" s="55"/>
      <c r="L77" s="55"/>
      <c r="M77" s="57"/>
    </row>
    <row r="78" spans="1:13" s="195" customFormat="1">
      <c r="A78" s="54"/>
      <c r="B78" s="116" t="s">
        <v>199</v>
      </c>
      <c r="C78" s="80">
        <v>0</v>
      </c>
      <c r="D78" s="116"/>
      <c r="E78" s="263" t="s">
        <v>358</v>
      </c>
      <c r="F78" s="55"/>
      <c r="G78" s="55"/>
      <c r="H78" s="58"/>
      <c r="I78" s="55"/>
      <c r="J78" s="55"/>
      <c r="K78" s="55"/>
      <c r="L78" s="55"/>
      <c r="M78" s="57"/>
    </row>
    <row r="79" spans="1:13" s="195" customFormat="1">
      <c r="A79" s="54"/>
      <c r="B79" s="116"/>
      <c r="C79" s="55"/>
      <c r="D79" s="116"/>
      <c r="E79" s="318" t="s">
        <v>352</v>
      </c>
      <c r="F79" s="320">
        <v>7.0000000000000007E-2</v>
      </c>
      <c r="G79" s="55" t="str">
        <f>IF(C54=Expense!K38,Expense!M38,Expense!M39)</f>
        <v>Sales VAT</v>
      </c>
      <c r="H79" s="58"/>
      <c r="I79" s="55"/>
      <c r="J79" s="55"/>
      <c r="K79" s="55"/>
      <c r="L79" s="55"/>
      <c r="M79" s="57"/>
    </row>
    <row r="80" spans="1:13" s="195" customFormat="1">
      <c r="A80" s="54"/>
      <c r="B80" s="55" t="s">
        <v>147</v>
      </c>
      <c r="C80" s="55"/>
      <c r="D80" s="116"/>
      <c r="E80" s="318" t="s">
        <v>354</v>
      </c>
      <c r="F80" s="320">
        <v>0.03</v>
      </c>
      <c r="G80" s="55" t="str">
        <f>IF(C54=Expense!K38,Expense!M38,Expense!M39)</f>
        <v>Sales VAT</v>
      </c>
      <c r="H80" s="58"/>
      <c r="I80" s="55"/>
      <c r="J80" s="55"/>
      <c r="K80" s="55"/>
      <c r="L80" s="55"/>
      <c r="M80" s="57"/>
    </row>
    <row r="81" spans="1:25" s="195" customFormat="1">
      <c r="A81" s="54"/>
      <c r="B81" s="80">
        <v>0.04</v>
      </c>
      <c r="C81" s="78" t="s">
        <v>200</v>
      </c>
      <c r="D81" s="116"/>
      <c r="E81" s="319" t="s">
        <v>355</v>
      </c>
      <c r="F81" s="320">
        <v>0.02</v>
      </c>
      <c r="G81" s="55" t="str">
        <f>IF(C54=Expense!K38,Expense!M38,Expense!M39)</f>
        <v>Sales VAT</v>
      </c>
      <c r="H81" s="58"/>
      <c r="I81" s="55"/>
      <c r="J81" s="55"/>
      <c r="K81" s="55"/>
      <c r="L81" s="55"/>
      <c r="M81" s="57"/>
    </row>
    <row r="82" spans="1:25" s="195" customFormat="1">
      <c r="A82" s="54"/>
      <c r="B82" s="135"/>
      <c r="C82" s="116"/>
      <c r="D82" s="116"/>
      <c r="E82" s="318" t="s">
        <v>356</v>
      </c>
      <c r="F82" s="321">
        <v>12</v>
      </c>
      <c r="G82" s="55"/>
      <c r="H82" s="58"/>
      <c r="I82" s="55"/>
      <c r="J82" s="55"/>
      <c r="K82" s="55"/>
      <c r="L82" s="55"/>
      <c r="M82" s="57"/>
    </row>
    <row r="83" spans="1:25" s="195" customFormat="1">
      <c r="A83" s="54"/>
      <c r="B83" s="280" t="s">
        <v>247</v>
      </c>
      <c r="C83" s="55"/>
      <c r="D83" s="116"/>
      <c r="E83" s="272" t="s">
        <v>357</v>
      </c>
      <c r="F83" s="324">
        <v>40000</v>
      </c>
      <c r="G83" s="55"/>
      <c r="H83" s="58"/>
      <c r="I83" s="55"/>
      <c r="J83" s="55"/>
      <c r="K83" s="55"/>
      <c r="L83" s="55"/>
      <c r="M83" s="57"/>
    </row>
    <row r="84" spans="1:25" s="195" customFormat="1">
      <c r="A84" s="54"/>
      <c r="B84" s="80">
        <v>0.02</v>
      </c>
      <c r="C84" s="56" t="s">
        <v>155</v>
      </c>
      <c r="D84" s="55"/>
      <c r="E84" s="55"/>
      <c r="F84" s="55"/>
      <c r="G84" s="58"/>
      <c r="H84" s="58"/>
      <c r="I84" s="55"/>
      <c r="J84" s="55"/>
      <c r="K84" s="55"/>
      <c r="L84" s="55"/>
      <c r="M84" s="57"/>
    </row>
    <row r="85" spans="1:25" s="195" customFormat="1">
      <c r="A85" s="54"/>
      <c r="B85" s="80"/>
      <c r="C85" s="56"/>
      <c r="D85" s="55"/>
      <c r="E85" s="55"/>
      <c r="F85" s="55"/>
      <c r="G85" s="58"/>
      <c r="H85" s="58"/>
      <c r="I85" s="55"/>
      <c r="J85" s="55"/>
      <c r="K85" s="55"/>
      <c r="L85" s="55"/>
      <c r="M85" s="57"/>
    </row>
    <row r="86" spans="1:25" s="195" customFormat="1">
      <c r="A86" s="54"/>
      <c r="B86" s="135"/>
      <c r="C86" s="107">
        <f t="shared" ref="C86:Y86" si="5">IF(C87&gt;YEAR(Exit_12),0,IF(C87=YEAR(Initial_Time),13-MONTH(Initial_Time),IF(C87=YEAR(Exit_12),MONTH(Exit_12),12)))</f>
        <v>6</v>
      </c>
      <c r="D86" s="107">
        <f t="shared" si="5"/>
        <v>12</v>
      </c>
      <c r="E86" s="107">
        <f t="shared" si="5"/>
        <v>12</v>
      </c>
      <c r="F86" s="107">
        <f t="shared" si="5"/>
        <v>12</v>
      </c>
      <c r="G86" s="107">
        <f t="shared" si="5"/>
        <v>12</v>
      </c>
      <c r="H86" s="107">
        <f t="shared" si="5"/>
        <v>12</v>
      </c>
      <c r="I86" s="107">
        <f t="shared" si="5"/>
        <v>12</v>
      </c>
      <c r="J86" s="107">
        <f t="shared" si="5"/>
        <v>12</v>
      </c>
      <c r="K86" s="107">
        <f t="shared" si="5"/>
        <v>12</v>
      </c>
      <c r="L86" s="107">
        <f t="shared" si="5"/>
        <v>12</v>
      </c>
      <c r="M86" s="107">
        <f t="shared" si="5"/>
        <v>12</v>
      </c>
      <c r="N86" s="107">
        <f t="shared" si="5"/>
        <v>12</v>
      </c>
      <c r="O86" s="107">
        <f t="shared" si="5"/>
        <v>12</v>
      </c>
      <c r="P86" s="107">
        <f t="shared" si="5"/>
        <v>12</v>
      </c>
      <c r="Q86" s="107">
        <f t="shared" si="5"/>
        <v>0</v>
      </c>
      <c r="R86" s="107">
        <f t="shared" si="5"/>
        <v>0</v>
      </c>
      <c r="S86" s="107">
        <f t="shared" si="5"/>
        <v>0</v>
      </c>
      <c r="T86" s="107">
        <f t="shared" si="5"/>
        <v>0</v>
      </c>
      <c r="U86" s="107">
        <f t="shared" si="5"/>
        <v>0</v>
      </c>
      <c r="V86" s="107">
        <f t="shared" si="5"/>
        <v>0</v>
      </c>
      <c r="W86" s="107">
        <f t="shared" si="5"/>
        <v>0</v>
      </c>
      <c r="X86" s="107">
        <f t="shared" si="5"/>
        <v>0</v>
      </c>
      <c r="Y86" s="107">
        <f t="shared" si="5"/>
        <v>0</v>
      </c>
    </row>
    <row r="87" spans="1:25" s="195" customFormat="1">
      <c r="A87" s="54"/>
      <c r="B87" s="55"/>
      <c r="C87" s="421">
        <f>YEAR(Initial_Time)</f>
        <v>2015</v>
      </c>
      <c r="D87" s="330">
        <f>C87+1</f>
        <v>2016</v>
      </c>
      <c r="E87" s="330">
        <f t="shared" ref="E87:Y87" si="6">D87+1</f>
        <v>2017</v>
      </c>
      <c r="F87" s="330">
        <f t="shared" si="6"/>
        <v>2018</v>
      </c>
      <c r="G87" s="330">
        <f t="shared" si="6"/>
        <v>2019</v>
      </c>
      <c r="H87" s="330">
        <f t="shared" si="6"/>
        <v>2020</v>
      </c>
      <c r="I87" s="330">
        <f t="shared" si="6"/>
        <v>2021</v>
      </c>
      <c r="J87" s="330">
        <f t="shared" si="6"/>
        <v>2022</v>
      </c>
      <c r="K87" s="330">
        <f t="shared" si="6"/>
        <v>2023</v>
      </c>
      <c r="L87" s="330">
        <f t="shared" si="6"/>
        <v>2024</v>
      </c>
      <c r="M87" s="330">
        <f t="shared" si="6"/>
        <v>2025</v>
      </c>
      <c r="N87" s="330">
        <f t="shared" si="6"/>
        <v>2026</v>
      </c>
      <c r="O87" s="330">
        <f t="shared" si="6"/>
        <v>2027</v>
      </c>
      <c r="P87" s="330">
        <f t="shared" si="6"/>
        <v>2028</v>
      </c>
      <c r="Q87" s="330">
        <f t="shared" si="6"/>
        <v>2029</v>
      </c>
      <c r="R87" s="330">
        <f t="shared" si="6"/>
        <v>2030</v>
      </c>
      <c r="S87" s="330">
        <f t="shared" si="6"/>
        <v>2031</v>
      </c>
      <c r="T87" s="330">
        <f t="shared" si="6"/>
        <v>2032</v>
      </c>
      <c r="U87" s="330">
        <f t="shared" si="6"/>
        <v>2033</v>
      </c>
      <c r="V87" s="330">
        <f t="shared" si="6"/>
        <v>2034</v>
      </c>
      <c r="W87" s="330">
        <f t="shared" si="6"/>
        <v>2035</v>
      </c>
      <c r="X87" s="330">
        <f t="shared" si="6"/>
        <v>2036</v>
      </c>
      <c r="Y87" s="330">
        <f t="shared" si="6"/>
        <v>2037</v>
      </c>
    </row>
    <row r="88" spans="1:25" s="195" customFormat="1">
      <c r="A88" s="54"/>
      <c r="B88" s="416" t="s">
        <v>67</v>
      </c>
      <c r="C88" s="417">
        <v>500000</v>
      </c>
      <c r="D88" s="324">
        <v>500000</v>
      </c>
      <c r="E88" s="324">
        <v>500000</v>
      </c>
      <c r="F88" s="324">
        <v>500000</v>
      </c>
      <c r="G88" s="418">
        <v>500000</v>
      </c>
      <c r="H88" s="418">
        <v>500000</v>
      </c>
      <c r="I88" s="324">
        <v>500000</v>
      </c>
      <c r="J88" s="324">
        <v>500000</v>
      </c>
      <c r="K88" s="324">
        <v>500000</v>
      </c>
      <c r="L88" s="324">
        <v>500000</v>
      </c>
      <c r="M88" s="419">
        <v>500000</v>
      </c>
      <c r="N88" s="420">
        <v>500000</v>
      </c>
      <c r="O88" s="420">
        <v>500000</v>
      </c>
      <c r="P88" s="420">
        <v>500000</v>
      </c>
      <c r="Q88" s="420">
        <v>500000</v>
      </c>
      <c r="R88" s="420">
        <v>500000</v>
      </c>
      <c r="S88" s="420">
        <v>500000</v>
      </c>
      <c r="T88" s="420">
        <v>500000</v>
      </c>
      <c r="U88" s="420">
        <v>500000</v>
      </c>
      <c r="V88" s="420">
        <v>500000</v>
      </c>
      <c r="W88" s="420">
        <v>500000</v>
      </c>
      <c r="X88" s="420">
        <v>500000</v>
      </c>
      <c r="Y88" s="420">
        <v>500000</v>
      </c>
    </row>
    <row r="89" spans="1:25" s="195" customFormat="1">
      <c r="A89" s="54"/>
      <c r="B89" s="55" t="s">
        <v>281</v>
      </c>
      <c r="C89" s="417">
        <v>500000</v>
      </c>
      <c r="D89" s="324">
        <v>500000</v>
      </c>
      <c r="E89" s="324">
        <v>500000</v>
      </c>
      <c r="F89" s="324">
        <v>500000</v>
      </c>
      <c r="G89" s="418">
        <v>500000</v>
      </c>
      <c r="H89" s="418">
        <v>500000</v>
      </c>
      <c r="I89" s="324">
        <v>500000</v>
      </c>
      <c r="J89" s="324">
        <v>500000</v>
      </c>
      <c r="K89" s="324">
        <v>500000</v>
      </c>
      <c r="L89" s="324">
        <v>500000</v>
      </c>
      <c r="M89" s="419">
        <v>500000</v>
      </c>
      <c r="N89" s="420">
        <v>500000</v>
      </c>
      <c r="O89" s="420">
        <v>500000</v>
      </c>
      <c r="P89" s="420">
        <v>500000</v>
      </c>
      <c r="Q89" s="420">
        <v>500000</v>
      </c>
      <c r="R89" s="420">
        <v>500000</v>
      </c>
      <c r="S89" s="420">
        <v>500000</v>
      </c>
      <c r="T89" s="420">
        <v>500000</v>
      </c>
      <c r="U89" s="420">
        <v>500000</v>
      </c>
      <c r="V89" s="420">
        <v>500000</v>
      </c>
      <c r="W89" s="420">
        <v>500000</v>
      </c>
      <c r="X89" s="420">
        <v>500000</v>
      </c>
      <c r="Y89" s="420">
        <v>500000</v>
      </c>
    </row>
    <row r="90" spans="1:25" s="195" customFormat="1">
      <c r="A90" s="54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7"/>
    </row>
    <row r="91" spans="1:25" s="195" customFormat="1">
      <c r="A91" s="54"/>
      <c r="B91" s="55" t="s">
        <v>72</v>
      </c>
      <c r="C91" s="136">
        <v>40</v>
      </c>
      <c r="D91" s="55" t="s">
        <v>73</v>
      </c>
      <c r="E91" s="80">
        <v>0.05</v>
      </c>
      <c r="F91" s="55"/>
      <c r="G91" s="55"/>
      <c r="H91" s="55"/>
      <c r="I91" s="55"/>
      <c r="J91" s="55"/>
      <c r="K91" s="55"/>
      <c r="L91" s="55"/>
      <c r="M91" s="57"/>
    </row>
    <row r="92" spans="1:25" s="195" customFormat="1">
      <c r="A92" s="54"/>
      <c r="B92" s="55" t="s">
        <v>74</v>
      </c>
      <c r="C92" s="136">
        <v>40</v>
      </c>
      <c r="D92" s="55"/>
      <c r="E92" s="55"/>
      <c r="F92" s="55"/>
      <c r="G92" s="55"/>
      <c r="H92" s="55"/>
      <c r="I92" s="55"/>
      <c r="J92" s="55"/>
      <c r="K92" s="55"/>
      <c r="L92" s="55"/>
      <c r="M92" s="57"/>
    </row>
    <row r="93" spans="1:25" s="195" customFormat="1">
      <c r="A93" s="54"/>
      <c r="B93" s="55" t="s">
        <v>71</v>
      </c>
      <c r="C93" s="80">
        <v>0.25</v>
      </c>
      <c r="D93" s="116" t="s">
        <v>260</v>
      </c>
      <c r="E93" s="250">
        <v>0</v>
      </c>
      <c r="F93" s="55"/>
      <c r="G93" s="55"/>
      <c r="H93" s="55"/>
      <c r="I93" s="55"/>
      <c r="J93" s="55"/>
      <c r="K93" s="55"/>
      <c r="L93" s="55"/>
      <c r="M93" s="57"/>
    </row>
    <row r="94" spans="1:25" s="195" customFormat="1">
      <c r="A94" s="54"/>
      <c r="B94" s="55"/>
      <c r="C94" s="80"/>
      <c r="D94" s="116"/>
      <c r="E94" s="137"/>
      <c r="F94" s="55"/>
      <c r="G94" s="109"/>
      <c r="H94" s="55"/>
      <c r="I94" s="55"/>
      <c r="J94" s="55"/>
      <c r="K94" s="55"/>
      <c r="L94" s="55"/>
      <c r="M94" s="57"/>
    </row>
    <row r="95" spans="1:25" s="195" customFormat="1">
      <c r="A95" s="54"/>
      <c r="B95" s="55"/>
      <c r="C95" s="107">
        <f t="shared" ref="C95:Y95" si="7">IF(C96&gt;YEAR(Exit_12),0,IF(C96=YEAR(Initial_Time),13-MONTH(Initial_Time),IF(C96=YEAR(Exit_12),MONTH(Exit_12),12)))</f>
        <v>6</v>
      </c>
      <c r="D95" s="107">
        <f t="shared" si="7"/>
        <v>12</v>
      </c>
      <c r="E95" s="107">
        <f t="shared" si="7"/>
        <v>12</v>
      </c>
      <c r="F95" s="107">
        <f t="shared" si="7"/>
        <v>12</v>
      </c>
      <c r="G95" s="107">
        <f t="shared" si="7"/>
        <v>12</v>
      </c>
      <c r="H95" s="107">
        <f t="shared" si="7"/>
        <v>12</v>
      </c>
      <c r="I95" s="107">
        <f t="shared" si="7"/>
        <v>12</v>
      </c>
      <c r="J95" s="107">
        <f t="shared" si="7"/>
        <v>12</v>
      </c>
      <c r="K95" s="107">
        <f t="shared" si="7"/>
        <v>12</v>
      </c>
      <c r="L95" s="107">
        <f t="shared" si="7"/>
        <v>12</v>
      </c>
      <c r="M95" s="107">
        <f t="shared" si="7"/>
        <v>12</v>
      </c>
      <c r="N95" s="107">
        <f t="shared" si="7"/>
        <v>12</v>
      </c>
      <c r="O95" s="107">
        <f t="shared" si="7"/>
        <v>12</v>
      </c>
      <c r="P95" s="107">
        <f t="shared" si="7"/>
        <v>12</v>
      </c>
      <c r="Q95" s="107">
        <f t="shared" si="7"/>
        <v>0</v>
      </c>
      <c r="R95" s="107">
        <f t="shared" si="7"/>
        <v>0</v>
      </c>
      <c r="S95" s="107">
        <f t="shared" si="7"/>
        <v>0</v>
      </c>
      <c r="T95" s="107">
        <f t="shared" si="7"/>
        <v>0</v>
      </c>
      <c r="U95" s="107">
        <f t="shared" si="7"/>
        <v>0</v>
      </c>
      <c r="V95" s="107">
        <f t="shared" si="7"/>
        <v>0</v>
      </c>
      <c r="W95" s="107">
        <f t="shared" si="7"/>
        <v>0</v>
      </c>
      <c r="X95" s="107">
        <f t="shared" si="7"/>
        <v>0</v>
      </c>
      <c r="Y95" s="107">
        <f t="shared" si="7"/>
        <v>0</v>
      </c>
    </row>
    <row r="96" spans="1:25" s="427" customFormat="1">
      <c r="A96" s="426"/>
      <c r="B96" s="330"/>
      <c r="C96" s="421">
        <f>YEAR(Initial_Time)</f>
        <v>2015</v>
      </c>
      <c r="D96" s="330">
        <f>C96+1</f>
        <v>2016</v>
      </c>
      <c r="E96" s="330">
        <f t="shared" ref="E96:Y96" si="8">D96+1</f>
        <v>2017</v>
      </c>
      <c r="F96" s="330">
        <f t="shared" si="8"/>
        <v>2018</v>
      </c>
      <c r="G96" s="330">
        <f t="shared" si="8"/>
        <v>2019</v>
      </c>
      <c r="H96" s="330">
        <f t="shared" si="8"/>
        <v>2020</v>
      </c>
      <c r="I96" s="330">
        <f t="shared" si="8"/>
        <v>2021</v>
      </c>
      <c r="J96" s="330">
        <f t="shared" si="8"/>
        <v>2022</v>
      </c>
      <c r="K96" s="330">
        <f>J96+1</f>
        <v>2023</v>
      </c>
      <c r="L96" s="330">
        <f t="shared" si="8"/>
        <v>2024</v>
      </c>
      <c r="M96" s="330">
        <f t="shared" si="8"/>
        <v>2025</v>
      </c>
      <c r="N96" s="330">
        <f t="shared" si="8"/>
        <v>2026</v>
      </c>
      <c r="O96" s="330">
        <f t="shared" si="8"/>
        <v>2027</v>
      </c>
      <c r="P96" s="330">
        <f t="shared" si="8"/>
        <v>2028</v>
      </c>
      <c r="Q96" s="330">
        <f t="shared" si="8"/>
        <v>2029</v>
      </c>
      <c r="R96" s="330">
        <f t="shared" si="8"/>
        <v>2030</v>
      </c>
      <c r="S96" s="330">
        <f t="shared" si="8"/>
        <v>2031</v>
      </c>
      <c r="T96" s="330">
        <f t="shared" si="8"/>
        <v>2032</v>
      </c>
      <c r="U96" s="330">
        <f t="shared" si="8"/>
        <v>2033</v>
      </c>
      <c r="V96" s="330">
        <f t="shared" si="8"/>
        <v>2034</v>
      </c>
      <c r="W96" s="330">
        <f t="shared" si="8"/>
        <v>2035</v>
      </c>
      <c r="X96" s="330">
        <f t="shared" si="8"/>
        <v>2036</v>
      </c>
      <c r="Y96" s="330">
        <f t="shared" si="8"/>
        <v>2037</v>
      </c>
    </row>
    <row r="97" spans="1:25" s="195" customFormat="1">
      <c r="A97" s="54"/>
      <c r="B97" s="280" t="s">
        <v>539</v>
      </c>
      <c r="C97" s="324">
        <v>2000000</v>
      </c>
      <c r="D97" s="324">
        <v>2000000</v>
      </c>
      <c r="E97" s="324">
        <v>2000000</v>
      </c>
      <c r="F97" s="324">
        <v>2000000</v>
      </c>
      <c r="G97" s="324">
        <v>2000000</v>
      </c>
      <c r="H97" s="324">
        <v>2000000</v>
      </c>
      <c r="I97" s="324">
        <v>2000000</v>
      </c>
      <c r="J97" s="324">
        <v>2000000</v>
      </c>
      <c r="K97" s="324">
        <v>2000000</v>
      </c>
      <c r="L97" s="324">
        <v>2000000</v>
      </c>
      <c r="M97" s="324">
        <v>2000000</v>
      </c>
      <c r="N97" s="324">
        <v>2000000</v>
      </c>
      <c r="O97" s="324">
        <v>2000000</v>
      </c>
      <c r="P97" s="324">
        <v>2000000</v>
      </c>
      <c r="Q97" s="324">
        <v>2000000</v>
      </c>
      <c r="R97" s="324">
        <v>2000000</v>
      </c>
      <c r="S97" s="324">
        <v>2000000</v>
      </c>
      <c r="T97" s="324">
        <v>2000000</v>
      </c>
      <c r="U97" s="324">
        <v>2000000</v>
      </c>
      <c r="V97" s="324">
        <v>2000000</v>
      </c>
      <c r="W97" s="324">
        <v>2000000</v>
      </c>
      <c r="X97" s="324">
        <v>2000000</v>
      </c>
      <c r="Y97" s="324">
        <v>2000000</v>
      </c>
    </row>
    <row r="98" spans="1:25" s="195" customFormat="1">
      <c r="A98" s="54"/>
      <c r="B98" s="280" t="s">
        <v>520</v>
      </c>
      <c r="C98" s="146" t="s">
        <v>532</v>
      </c>
      <c r="D98" s="116"/>
      <c r="E98" s="137"/>
      <c r="F98" s="55"/>
      <c r="G98" s="109"/>
      <c r="H98" s="55"/>
      <c r="I98" s="55"/>
      <c r="J98" s="55"/>
      <c r="K98" s="55"/>
      <c r="L98" s="55"/>
      <c r="M98" s="57"/>
    </row>
    <row r="99" spans="1:25" s="195" customFormat="1">
      <c r="A99" s="54"/>
      <c r="B99" s="55"/>
      <c r="C99" s="80"/>
      <c r="D99" s="116"/>
      <c r="E99" s="137"/>
      <c r="F99" s="55"/>
      <c r="G99" s="109"/>
      <c r="H99" s="55"/>
      <c r="I99" s="55"/>
      <c r="J99" s="55"/>
      <c r="K99" s="55"/>
      <c r="L99" s="55"/>
      <c r="M99" s="57"/>
    </row>
    <row r="100" spans="1:25" s="195" customFormat="1">
      <c r="A100" s="54"/>
      <c r="B100" s="55"/>
      <c r="C100" s="80"/>
      <c r="D100" s="116"/>
      <c r="E100" s="137"/>
      <c r="F100" s="55"/>
      <c r="G100" s="109"/>
      <c r="H100" s="55"/>
      <c r="I100" s="55"/>
      <c r="J100" s="55"/>
      <c r="K100" s="55"/>
      <c r="L100" s="55"/>
      <c r="M100" s="57"/>
    </row>
    <row r="101" spans="1:25" s="195" customFormat="1">
      <c r="A101" s="54"/>
      <c r="B101" s="55"/>
      <c r="C101" s="80"/>
      <c r="D101" s="116"/>
      <c r="E101" s="423" t="s">
        <v>79</v>
      </c>
      <c r="F101" s="424" t="s">
        <v>541</v>
      </c>
      <c r="G101" s="280" t="s">
        <v>540</v>
      </c>
      <c r="H101" s="280" t="s">
        <v>542</v>
      </c>
      <c r="I101" s="280" t="s">
        <v>543</v>
      </c>
      <c r="J101" s="55"/>
      <c r="K101" s="55"/>
      <c r="L101" s="55"/>
      <c r="M101" s="57"/>
    </row>
    <row r="102" spans="1:25" s="195" customFormat="1">
      <c r="A102" s="54"/>
      <c r="B102" s="55" t="s">
        <v>84</v>
      </c>
      <c r="C102" s="138">
        <f ca="1">D102/Cap_Rate</f>
        <v>705508496.99860883</v>
      </c>
      <c r="D102" s="107">
        <f ca="1">SUM(E102:I102)</f>
        <v>35275424.849930443</v>
      </c>
      <c r="E102" s="107">
        <f ca="1">SUMIFS(169:169,158:158,"&gt;"&amp;Exit,158:158,"&lt;="&amp;Exit_12)</f>
        <v>33162975.299318738</v>
      </c>
      <c r="F102" s="107">
        <f ca="1">SUMIFS(202:202,201:201,"&gt;"&amp;Exit,201:201,"&lt;="&amp;Exit_12)</f>
        <v>2028381.8318241404</v>
      </c>
      <c r="G102" s="107">
        <f ca="1">SUMIFS(203:203,201:201,"&gt;"&amp;Exit,201:201,"&lt;="&amp;Exit_12)</f>
        <v>42033.859393784987</v>
      </c>
      <c r="H102" s="107">
        <f ca="1">SUMIFS(204:204,201:201,"&gt;"&amp;Exit,201:201,"&lt;="&amp;Exit_12)</f>
        <v>42033.859393784987</v>
      </c>
      <c r="I102" s="107">
        <f ca="1">SUMIFS(161:161,158:158,"&gt;"&amp;Exit,158:158,"&lt;="&amp;Exit_12)</f>
        <v>0</v>
      </c>
      <c r="J102" s="55"/>
      <c r="K102" s="55"/>
      <c r="L102" s="55"/>
      <c r="M102" s="57"/>
    </row>
    <row r="103" spans="1:25" s="195" customFormat="1">
      <c r="A103" s="54"/>
      <c r="B103" s="55"/>
      <c r="C103" s="55"/>
      <c r="D103" s="55"/>
      <c r="E103" s="55"/>
      <c r="F103" s="55"/>
      <c r="G103" s="109"/>
      <c r="H103" s="55"/>
      <c r="I103" s="55"/>
      <c r="J103" s="55"/>
      <c r="K103" s="55"/>
      <c r="L103" s="55"/>
      <c r="M103" s="57"/>
    </row>
    <row r="104" spans="1:25" s="195" customFormat="1">
      <c r="A104" s="54"/>
      <c r="B104" s="55" t="s">
        <v>81</v>
      </c>
      <c r="C104" s="250">
        <v>0.01</v>
      </c>
      <c r="D104" s="55" t="s">
        <v>82</v>
      </c>
      <c r="E104" s="107">
        <f ca="1">Asset_Sales_Price*Brokerage_Fee</f>
        <v>7055084.9699860886</v>
      </c>
      <c r="F104" s="55"/>
      <c r="G104" s="109"/>
      <c r="H104" s="55"/>
      <c r="I104" s="55"/>
      <c r="J104" s="55"/>
      <c r="K104" s="55"/>
      <c r="L104" s="55"/>
      <c r="M104" s="57"/>
    </row>
    <row r="105" spans="1:25" s="195" customFormat="1">
      <c r="A105" s="54"/>
      <c r="B105" s="55" t="s">
        <v>83</v>
      </c>
      <c r="C105" s="251">
        <v>0.01</v>
      </c>
      <c r="D105" s="55" t="s">
        <v>82</v>
      </c>
      <c r="E105" s="107">
        <f ca="1">Asset_Sales_Price*Other_Sales_Expenses</f>
        <v>7055084.9699860886</v>
      </c>
      <c r="F105" s="55"/>
      <c r="G105" s="109"/>
      <c r="H105" s="55"/>
      <c r="I105" s="55"/>
      <c r="J105" s="55"/>
      <c r="K105" s="55"/>
      <c r="L105" s="55"/>
      <c r="M105" s="57"/>
    </row>
    <row r="106" spans="1:25" s="195" customFormat="1">
      <c r="A106" s="54"/>
      <c r="B106" s="58"/>
      <c r="C106" s="58"/>
      <c r="D106" s="58"/>
      <c r="E106" s="58"/>
      <c r="F106" s="55"/>
      <c r="G106" s="109"/>
      <c r="H106" s="55"/>
      <c r="I106" s="55"/>
      <c r="J106" s="55"/>
      <c r="K106" s="55"/>
      <c r="L106" s="55"/>
      <c r="M106" s="57"/>
    </row>
    <row r="107" spans="1:25" s="195" customFormat="1">
      <c r="A107" s="54"/>
      <c r="B107" s="146" t="s">
        <v>237</v>
      </c>
      <c r="C107" s="55"/>
      <c r="D107" s="55"/>
      <c r="E107" s="55"/>
      <c r="F107" s="55"/>
      <c r="G107" s="109"/>
      <c r="H107" s="55"/>
      <c r="I107" s="55"/>
      <c r="J107" s="55"/>
      <c r="K107" s="55"/>
      <c r="L107" s="55"/>
      <c r="M107" s="57"/>
    </row>
    <row r="108" spans="1:25" s="195" customFormat="1">
      <c r="A108" s="54"/>
      <c r="B108" s="55" t="s">
        <v>247</v>
      </c>
      <c r="C108" s="250">
        <v>0.02</v>
      </c>
      <c r="D108" s="55" t="s">
        <v>236</v>
      </c>
      <c r="E108" s="139">
        <f>MAX(IF(B107=K54,0,Asset_Sales_Price*C108),0)</f>
        <v>0</v>
      </c>
      <c r="F108" s="55"/>
      <c r="G108" s="109"/>
      <c r="H108" s="55"/>
      <c r="I108" s="55"/>
      <c r="J108" s="55"/>
      <c r="K108" s="55"/>
      <c r="L108" s="55"/>
      <c r="M108" s="57"/>
    </row>
    <row r="109" spans="1:25" s="195" customFormat="1" ht="16.5">
      <c r="A109" s="54"/>
      <c r="B109" s="55" t="s">
        <v>238</v>
      </c>
      <c r="C109" s="107">
        <f ca="1">IF($B$107=$K$54,H116,0)</f>
        <v>0</v>
      </c>
      <c r="D109" s="107">
        <f ca="1">IF($B$107=$K$54,H116,0)</f>
        <v>0</v>
      </c>
      <c r="E109" s="55"/>
      <c r="F109">
        <v>1</v>
      </c>
      <c r="G109" s="499" t="s">
        <v>592</v>
      </c>
      <c r="H109" s="415">
        <f ca="1">SUM(H110:H113)</f>
        <v>682143423.16646731</v>
      </c>
      <c r="I109" s="55"/>
      <c r="J109" s="109" t="s">
        <v>241</v>
      </c>
      <c r="K109" s="55" t="s">
        <v>239</v>
      </c>
      <c r="L109" s="55" t="s">
        <v>240</v>
      </c>
      <c r="M109" s="57"/>
    </row>
    <row r="110" spans="1:25" s="195" customFormat="1" ht="16.5">
      <c r="A110" s="54"/>
      <c r="B110" s="55"/>
      <c r="C110" s="55"/>
      <c r="D110" s="55"/>
      <c r="E110" s="55"/>
      <c r="F110">
        <v>2</v>
      </c>
      <c r="G110" s="499" t="s">
        <v>593</v>
      </c>
      <c r="H110" s="415">
        <f>Cost!C4+SUM(Cost!F12:'Cost'!F16)-SUM(D62:D66)-D58</f>
        <v>517750000</v>
      </c>
      <c r="I110" s="55"/>
      <c r="J110" s="109">
        <v>0</v>
      </c>
      <c r="K110" s="140">
        <v>0.3</v>
      </c>
      <c r="L110" s="140">
        <v>0</v>
      </c>
      <c r="M110" s="57"/>
    </row>
    <row r="111" spans="1:25" s="195" customFormat="1" ht="16.5">
      <c r="A111" s="54"/>
      <c r="B111" s="263" t="s">
        <v>82</v>
      </c>
      <c r="C111" s="107">
        <f ca="1">Asset_Sales_Price</f>
        <v>705508496.99860883</v>
      </c>
      <c r="D111" s="280" t="s">
        <v>371</v>
      </c>
      <c r="E111" s="250">
        <v>0.2</v>
      </c>
      <c r="F111">
        <v>3</v>
      </c>
      <c r="G111" s="499" t="s">
        <v>594</v>
      </c>
      <c r="H111" s="415">
        <f>H110*10%</f>
        <v>51775000</v>
      </c>
      <c r="I111" s="55"/>
      <c r="J111" s="109">
        <v>0.5</v>
      </c>
      <c r="K111" s="140">
        <v>0.4</v>
      </c>
      <c r="L111" s="140">
        <v>0.05</v>
      </c>
      <c r="M111" s="57"/>
    </row>
    <row r="112" spans="1:25" s="195" customFormat="1" ht="16.5">
      <c r="A112" s="54"/>
      <c r="B112" s="263" t="s">
        <v>365</v>
      </c>
      <c r="C112" s="107">
        <f>Cost!C4</f>
        <v>380000000</v>
      </c>
      <c r="D112" s="280" t="s">
        <v>372</v>
      </c>
      <c r="E112" s="250">
        <v>0.2</v>
      </c>
      <c r="F112">
        <v>4</v>
      </c>
      <c r="G112" s="499" t="s">
        <v>595</v>
      </c>
      <c r="H112" s="415">
        <f>H110*20%</f>
        <v>103550000</v>
      </c>
      <c r="I112" s="55"/>
      <c r="J112" s="109">
        <v>1</v>
      </c>
      <c r="K112" s="140">
        <v>0.5</v>
      </c>
      <c r="L112" s="140">
        <v>0.15</v>
      </c>
      <c r="M112" s="57"/>
    </row>
    <row r="113" spans="1:84" s="195" customFormat="1" ht="16.5">
      <c r="A113" s="54"/>
      <c r="B113" s="263" t="s">
        <v>366</v>
      </c>
      <c r="C113" s="107">
        <f ca="1">IF(B107=K55,0,(C111-C112)/(1+Sale_VAT_Rate)*Sale_VAT_Rate)</f>
        <v>32257598.801663939</v>
      </c>
      <c r="D113" s="280" t="s">
        <v>373</v>
      </c>
      <c r="E113" s="280"/>
      <c r="F113">
        <v>5</v>
      </c>
      <c r="G113" s="499" t="s">
        <v>596</v>
      </c>
      <c r="H113" s="327">
        <f ca="1">C115+C116</f>
        <v>9068423.1664673071</v>
      </c>
      <c r="I113" s="55"/>
      <c r="J113" s="109">
        <v>2</v>
      </c>
      <c r="K113" s="140">
        <v>0.6</v>
      </c>
      <c r="L113" s="140">
        <v>0.35</v>
      </c>
      <c r="M113" s="57"/>
    </row>
    <row r="114" spans="1:84" s="195" customFormat="1" ht="16.5">
      <c r="A114" s="54"/>
      <c r="B114" s="263" t="s">
        <v>367</v>
      </c>
      <c r="C114" s="107">
        <f ca="1">SUMIF(201:201,Exit,Expense!242:242)</f>
        <v>24160792.403032415</v>
      </c>
      <c r="D114" s="55"/>
      <c r="E114" s="55"/>
      <c r="F114">
        <v>6</v>
      </c>
      <c r="G114" s="499" t="s">
        <v>597</v>
      </c>
      <c r="H114" s="500">
        <f ca="1">C111/(1+Sale_VAT_Rate)-E104-E105-H109</f>
        <v>-60660352.567152262</v>
      </c>
      <c r="I114" s="55"/>
      <c r="J114" s="55"/>
      <c r="K114" s="55"/>
      <c r="L114" s="55"/>
      <c r="M114" s="57"/>
    </row>
    <row r="115" spans="1:84" s="195" customFormat="1" ht="16.5">
      <c r="A115" s="55"/>
      <c r="B115" s="263" t="s">
        <v>270</v>
      </c>
      <c r="C115" s="327">
        <f ca="1">MAX(C113-C114,0)</f>
        <v>8096806.3986315243</v>
      </c>
      <c r="D115" s="55"/>
      <c r="E115" s="55"/>
      <c r="F115">
        <v>7</v>
      </c>
      <c r="G115" s="499" t="s">
        <v>598</v>
      </c>
      <c r="H115" s="329">
        <f ca="1">H114/H109</f>
        <v>-8.892609751417184E-2</v>
      </c>
      <c r="I115" s="55"/>
      <c r="J115" s="55"/>
      <c r="K115" s="55"/>
      <c r="L115" s="55"/>
      <c r="M115" s="57"/>
    </row>
    <row r="116" spans="1:84" s="195" customFormat="1" ht="16.5">
      <c r="A116" s="55"/>
      <c r="B116" s="263" t="s">
        <v>358</v>
      </c>
      <c r="C116" s="328">
        <f ca="1">C115*SUM(F79:F81)</f>
        <v>971616.76783578296</v>
      </c>
      <c r="D116" s="55"/>
      <c r="E116" s="55"/>
      <c r="F116">
        <v>8</v>
      </c>
      <c r="G116" s="499" t="s">
        <v>599</v>
      </c>
      <c r="H116" s="107">
        <f ca="1">IFERROR(VLOOKUP(H115,$J$110:$L$113,2,TRUE)*H114-VLOOKUP(H115,$J$110:$L$113,3,TRUE)*H113,0)</f>
        <v>0</v>
      </c>
      <c r="I116" s="55"/>
      <c r="J116" s="55"/>
      <c r="K116" s="55"/>
      <c r="L116" s="55"/>
      <c r="M116" s="57"/>
    </row>
    <row r="117" spans="1:84" s="195" customFormat="1">
      <c r="A117" s="55"/>
      <c r="B117" s="502"/>
      <c r="C117" s="503" t="s">
        <v>279</v>
      </c>
      <c r="D117" s="503" t="s">
        <v>280</v>
      </c>
      <c r="E117" s="55"/>
      <c r="F117" s="55"/>
      <c r="G117" s="55"/>
      <c r="H117" s="55"/>
      <c r="I117" s="55"/>
      <c r="J117" s="55"/>
      <c r="K117" s="55"/>
      <c r="L117" s="55"/>
      <c r="M117" s="57"/>
    </row>
    <row r="118" spans="1:84" s="195" customFormat="1">
      <c r="A118" s="55"/>
      <c r="B118" s="502" t="s">
        <v>240</v>
      </c>
      <c r="C118" s="504">
        <f ca="1">IF(E113="old",(Total_Dev_Cost*(1+$E$112)+Cost!$C$4)+(E104+E105)+C116+'Capital Structure'!$D$43,(Total_Dev_Cost+Cost!$C$4)*(1+$E$112)+(E104+E105)+C116+'Capital Structure'!$D$43)</f>
        <v>881212227.28874934</v>
      </c>
      <c r="D118" s="505">
        <f ca="1">IF(E113="old",(Total_Dev_Cost*(1+$E$111)+Cost!$C$4)+(E104+E105)+C116,(Total_Dev_Cost+Cost!$C$4)*(1+$E$111)+(E104+E105)+C116)</f>
        <v>867081786.7078079</v>
      </c>
      <c r="E118" s="55"/>
      <c r="F118" s="55"/>
      <c r="G118" s="55"/>
      <c r="H118" s="55"/>
      <c r="I118" s="55"/>
      <c r="J118" s="55"/>
      <c r="K118" s="55"/>
      <c r="L118" s="55"/>
      <c r="M118" s="57"/>
    </row>
    <row r="119" spans="1:84" s="195" customFormat="1">
      <c r="A119" s="55"/>
      <c r="B119" s="502" t="s">
        <v>239</v>
      </c>
      <c r="C119" s="505">
        <f ca="1">Asset_Sales_Price/(1+Sale_VAT_Rate)-C118</f>
        <v>-245618986.74946213</v>
      </c>
      <c r="D119" s="506">
        <f ca="1">Asset_Sales_Price/(1+Sale_VAT_Rate)-D118</f>
        <v>-231488546.16852069</v>
      </c>
      <c r="E119" s="55"/>
      <c r="F119" s="55"/>
      <c r="G119" s="55"/>
      <c r="H119" s="55"/>
      <c r="I119" s="55"/>
      <c r="J119" s="55"/>
      <c r="K119" s="55"/>
      <c r="L119" s="55"/>
      <c r="M119" s="57"/>
    </row>
    <row r="120" spans="1:84" s="195" customFormat="1">
      <c r="A120" s="55"/>
      <c r="B120" s="502" t="s">
        <v>241</v>
      </c>
      <c r="C120" s="507">
        <f ca="1">C119/C118</f>
        <v>-0.27872852775223628</v>
      </c>
      <c r="D120" s="507">
        <f ca="1">D119/D118</f>
        <v>-0.2669742920647098</v>
      </c>
      <c r="E120" s="55"/>
      <c r="F120" s="55"/>
      <c r="G120" s="55"/>
      <c r="H120" s="55"/>
      <c r="I120" s="55"/>
      <c r="J120" s="55"/>
      <c r="K120" s="55"/>
      <c r="L120" s="55"/>
      <c r="M120" s="57"/>
    </row>
    <row r="121" spans="1:84" s="195" customFormat="1">
      <c r="A121" s="55"/>
      <c r="B121" s="502" t="s">
        <v>238</v>
      </c>
      <c r="C121" s="506">
        <f ca="1">IFERROR(VLOOKUP(C120,$J$110:$L$113,2,TRUE)*C119-VLOOKUP(C120,$J$110:$L$113,3,TRUE)*C118,0)</f>
        <v>0</v>
      </c>
      <c r="D121" s="505">
        <f ca="1">IFERROR(VLOOKUP(D120,$J$110:$L$113,2,TRUE)*D119-VLOOKUP(D120,$J$110:$L$113,3,TRUE)*D118,0)</f>
        <v>0</v>
      </c>
      <c r="E121" s="55"/>
      <c r="F121" s="55"/>
      <c r="G121" s="55"/>
      <c r="H121" s="55"/>
      <c r="I121" s="55"/>
      <c r="J121" s="55"/>
      <c r="K121" s="55"/>
      <c r="L121" s="55"/>
      <c r="M121" s="57"/>
    </row>
    <row r="122" spans="1:84" s="195" customFormat="1">
      <c r="A122" s="55"/>
      <c r="B122" s="502"/>
      <c r="C122" s="508"/>
      <c r="D122" s="508"/>
      <c r="E122" s="55"/>
      <c r="F122" s="55"/>
      <c r="G122" s="55"/>
      <c r="H122" s="55"/>
      <c r="I122" s="55"/>
      <c r="J122" s="55"/>
      <c r="K122" s="55"/>
      <c r="L122" s="55"/>
      <c r="M122" s="57"/>
    </row>
    <row r="123" spans="1:84" s="195" customFormat="1">
      <c r="A123" s="55"/>
      <c r="B123" s="502" t="s">
        <v>85</v>
      </c>
      <c r="C123" s="505">
        <f ca="1">Asset_Sales_Price-E104-E105-E108-C109-IF($B$107=$K$55,0,C115+C116)</f>
        <v>682329903.89216936</v>
      </c>
      <c r="D123" s="505">
        <f ca="1">Asset_Sales_Price-E104-E105-E108-D109-IF($B$107=$K$55,0,C115+C116)</f>
        <v>682329903.89216936</v>
      </c>
      <c r="E123" s="55"/>
      <c r="F123" s="55"/>
      <c r="G123" s="55"/>
      <c r="H123" s="55"/>
      <c r="I123" s="55"/>
      <c r="J123" s="55"/>
      <c r="K123" s="55"/>
      <c r="L123" s="55"/>
      <c r="M123" s="57"/>
    </row>
    <row r="124" spans="1:84" s="195" customFormat="1" ht="15" thickBot="1">
      <c r="A124" s="141"/>
      <c r="B124" s="114"/>
      <c r="C124" s="114"/>
      <c r="D124" s="114"/>
      <c r="E124" s="114"/>
      <c r="F124" s="114"/>
      <c r="G124" s="142"/>
      <c r="H124" s="114"/>
      <c r="I124" s="114"/>
      <c r="J124" s="114"/>
      <c r="K124" s="114"/>
      <c r="L124" s="114"/>
      <c r="M124" s="143"/>
    </row>
    <row r="125" spans="1:84" s="195" customFormat="1">
      <c r="A125" s="182"/>
      <c r="B125" s="182"/>
      <c r="C125" s="182"/>
      <c r="D125" s="182"/>
      <c r="E125" s="182"/>
      <c r="F125" s="182"/>
      <c r="G125" s="182"/>
      <c r="H125" s="182"/>
      <c r="I125" s="182"/>
      <c r="J125" s="182"/>
      <c r="K125" s="182"/>
      <c r="L125" s="182"/>
      <c r="M125" s="182"/>
    </row>
    <row r="126" spans="1:84" s="195" customFormat="1">
      <c r="A126" s="182"/>
      <c r="B126" s="182"/>
      <c r="C126" s="182"/>
      <c r="D126" s="182"/>
      <c r="E126" s="182"/>
      <c r="F126" s="182"/>
      <c r="G126" s="182"/>
      <c r="H126" s="182"/>
      <c r="I126" s="182"/>
      <c r="J126" s="182"/>
      <c r="K126" s="182"/>
      <c r="L126" s="182"/>
      <c r="M126" s="182"/>
    </row>
    <row r="127" spans="1:84" s="195" customFormat="1">
      <c r="A127" s="182"/>
      <c r="B127" s="182"/>
      <c r="C127" s="182"/>
      <c r="D127" s="182"/>
      <c r="E127" s="182"/>
      <c r="F127" s="182"/>
      <c r="G127" s="182"/>
      <c r="H127" s="182"/>
      <c r="I127" s="182"/>
      <c r="J127" s="182"/>
      <c r="K127" s="182"/>
      <c r="L127" s="182"/>
      <c r="M127" s="182"/>
    </row>
    <row r="128" spans="1:84" s="195" customFormat="1">
      <c r="A128" s="182"/>
      <c r="C128" s="154">
        <f>Initial_Time</f>
        <v>42186</v>
      </c>
      <c r="D128" s="154">
        <f>EDATE(C128,1)</f>
        <v>42217</v>
      </c>
      <c r="E128" s="154">
        <f t="shared" ref="E128:BP128" si="9">EDATE(D128,1)</f>
        <v>42248</v>
      </c>
      <c r="F128" s="154">
        <f t="shared" si="9"/>
        <v>42278</v>
      </c>
      <c r="G128" s="154">
        <f t="shared" si="9"/>
        <v>42309</v>
      </c>
      <c r="H128" s="154">
        <f t="shared" si="9"/>
        <v>42339</v>
      </c>
      <c r="I128" s="154">
        <f t="shared" si="9"/>
        <v>42370</v>
      </c>
      <c r="J128" s="154">
        <f t="shared" si="9"/>
        <v>42401</v>
      </c>
      <c r="K128" s="154">
        <f t="shared" si="9"/>
        <v>42430</v>
      </c>
      <c r="L128" s="154">
        <f t="shared" si="9"/>
        <v>42461</v>
      </c>
      <c r="M128" s="154">
        <f t="shared" si="9"/>
        <v>42491</v>
      </c>
      <c r="N128" s="154">
        <f t="shared" si="9"/>
        <v>42522</v>
      </c>
      <c r="O128" s="154">
        <f t="shared" si="9"/>
        <v>42552</v>
      </c>
      <c r="P128" s="154">
        <f t="shared" si="9"/>
        <v>42583</v>
      </c>
      <c r="Q128" s="154">
        <f t="shared" si="9"/>
        <v>42614</v>
      </c>
      <c r="R128" s="154">
        <f t="shared" si="9"/>
        <v>42644</v>
      </c>
      <c r="S128" s="154">
        <f t="shared" si="9"/>
        <v>42675</v>
      </c>
      <c r="T128" s="154">
        <f t="shared" si="9"/>
        <v>42705</v>
      </c>
      <c r="U128" s="154">
        <f t="shared" si="9"/>
        <v>42736</v>
      </c>
      <c r="V128" s="154">
        <f t="shared" si="9"/>
        <v>42767</v>
      </c>
      <c r="W128" s="154">
        <f t="shared" si="9"/>
        <v>42795</v>
      </c>
      <c r="X128" s="154">
        <f t="shared" si="9"/>
        <v>42826</v>
      </c>
      <c r="Y128" s="154">
        <f t="shared" si="9"/>
        <v>42856</v>
      </c>
      <c r="Z128" s="154">
        <f t="shared" si="9"/>
        <v>42887</v>
      </c>
      <c r="AA128" s="154">
        <f t="shared" si="9"/>
        <v>42917</v>
      </c>
      <c r="AB128" s="154">
        <f t="shared" si="9"/>
        <v>42948</v>
      </c>
      <c r="AC128" s="154">
        <f t="shared" si="9"/>
        <v>42979</v>
      </c>
      <c r="AD128" s="154">
        <f t="shared" si="9"/>
        <v>43009</v>
      </c>
      <c r="AE128" s="154">
        <f t="shared" si="9"/>
        <v>43040</v>
      </c>
      <c r="AF128" s="154">
        <f t="shared" si="9"/>
        <v>43070</v>
      </c>
      <c r="AG128" s="154">
        <f t="shared" si="9"/>
        <v>43101</v>
      </c>
      <c r="AH128" s="154">
        <f t="shared" si="9"/>
        <v>43132</v>
      </c>
      <c r="AI128" s="154">
        <f t="shared" si="9"/>
        <v>43160</v>
      </c>
      <c r="AJ128" s="154">
        <f t="shared" si="9"/>
        <v>43191</v>
      </c>
      <c r="AK128" s="154">
        <f t="shared" si="9"/>
        <v>43221</v>
      </c>
      <c r="AL128" s="154">
        <f t="shared" si="9"/>
        <v>43252</v>
      </c>
      <c r="AM128" s="154">
        <f t="shared" si="9"/>
        <v>43282</v>
      </c>
      <c r="AN128" s="154">
        <f t="shared" si="9"/>
        <v>43313</v>
      </c>
      <c r="AO128" s="154">
        <f t="shared" si="9"/>
        <v>43344</v>
      </c>
      <c r="AP128" s="154">
        <f t="shared" si="9"/>
        <v>43374</v>
      </c>
      <c r="AQ128" s="154">
        <f t="shared" si="9"/>
        <v>43405</v>
      </c>
      <c r="AR128" s="154">
        <f t="shared" si="9"/>
        <v>43435</v>
      </c>
      <c r="AS128" s="154">
        <f t="shared" si="9"/>
        <v>43466</v>
      </c>
      <c r="AT128" s="154">
        <f t="shared" si="9"/>
        <v>43497</v>
      </c>
      <c r="AU128" s="154">
        <f t="shared" si="9"/>
        <v>43525</v>
      </c>
      <c r="AV128" s="154">
        <f t="shared" si="9"/>
        <v>43556</v>
      </c>
      <c r="AW128" s="154">
        <f t="shared" si="9"/>
        <v>43586</v>
      </c>
      <c r="AX128" s="154">
        <f t="shared" si="9"/>
        <v>43617</v>
      </c>
      <c r="AY128" s="154">
        <f t="shared" si="9"/>
        <v>43647</v>
      </c>
      <c r="AZ128" s="154">
        <f t="shared" si="9"/>
        <v>43678</v>
      </c>
      <c r="BA128" s="154">
        <f t="shared" si="9"/>
        <v>43709</v>
      </c>
      <c r="BB128" s="154">
        <f t="shared" si="9"/>
        <v>43739</v>
      </c>
      <c r="BC128" s="154">
        <f t="shared" si="9"/>
        <v>43770</v>
      </c>
      <c r="BD128" s="154">
        <f t="shared" si="9"/>
        <v>43800</v>
      </c>
      <c r="BE128" s="154">
        <f t="shared" si="9"/>
        <v>43831</v>
      </c>
      <c r="BF128" s="154">
        <f t="shared" si="9"/>
        <v>43862</v>
      </c>
      <c r="BG128" s="154">
        <f t="shared" si="9"/>
        <v>43891</v>
      </c>
      <c r="BH128" s="154">
        <f t="shared" si="9"/>
        <v>43922</v>
      </c>
      <c r="BI128" s="154">
        <f t="shared" si="9"/>
        <v>43952</v>
      </c>
      <c r="BJ128" s="154">
        <f t="shared" si="9"/>
        <v>43983</v>
      </c>
      <c r="BK128" s="154">
        <f t="shared" si="9"/>
        <v>44013</v>
      </c>
      <c r="BL128" s="154">
        <f t="shared" si="9"/>
        <v>44044</v>
      </c>
      <c r="BM128" s="154">
        <f t="shared" si="9"/>
        <v>44075</v>
      </c>
      <c r="BN128" s="154">
        <f t="shared" si="9"/>
        <v>44105</v>
      </c>
      <c r="BO128" s="154">
        <f t="shared" si="9"/>
        <v>44136</v>
      </c>
      <c r="BP128" s="154">
        <f t="shared" si="9"/>
        <v>44166</v>
      </c>
      <c r="BQ128" s="154">
        <f t="shared" ref="BQ128:CF128" si="10">EDATE(BP128,1)</f>
        <v>44197</v>
      </c>
      <c r="BR128" s="154">
        <f t="shared" si="10"/>
        <v>44228</v>
      </c>
      <c r="BS128" s="154">
        <f t="shared" si="10"/>
        <v>44256</v>
      </c>
      <c r="BT128" s="154">
        <f t="shared" si="10"/>
        <v>44287</v>
      </c>
      <c r="BU128" s="154">
        <f t="shared" si="10"/>
        <v>44317</v>
      </c>
      <c r="BV128" s="154">
        <f t="shared" si="10"/>
        <v>44348</v>
      </c>
      <c r="BW128" s="154">
        <f t="shared" si="10"/>
        <v>44378</v>
      </c>
      <c r="BX128" s="154">
        <f t="shared" si="10"/>
        <v>44409</v>
      </c>
      <c r="BY128" s="154">
        <f t="shared" si="10"/>
        <v>44440</v>
      </c>
      <c r="BZ128" s="154">
        <f t="shared" si="10"/>
        <v>44470</v>
      </c>
      <c r="CA128" s="154">
        <f t="shared" si="10"/>
        <v>44501</v>
      </c>
      <c r="CB128" s="154">
        <f t="shared" si="10"/>
        <v>44531</v>
      </c>
      <c r="CC128" s="154">
        <f t="shared" si="10"/>
        <v>44562</v>
      </c>
      <c r="CD128" s="154">
        <f t="shared" si="10"/>
        <v>44593</v>
      </c>
      <c r="CE128" s="154">
        <f t="shared" si="10"/>
        <v>44621</v>
      </c>
      <c r="CF128" s="154">
        <f t="shared" si="10"/>
        <v>44652</v>
      </c>
    </row>
    <row r="129" spans="1:317" s="195" customFormat="1">
      <c r="A129" s="182"/>
      <c r="B129" s="356" t="s">
        <v>401</v>
      </c>
      <c r="C129" s="407">
        <v>120000</v>
      </c>
      <c r="D129" s="407">
        <v>120000</v>
      </c>
      <c r="E129" s="407">
        <v>120000</v>
      </c>
      <c r="F129" s="407">
        <v>120000</v>
      </c>
      <c r="G129" s="407">
        <v>120000</v>
      </c>
      <c r="H129" s="407">
        <v>120000</v>
      </c>
      <c r="I129" s="407">
        <v>120000</v>
      </c>
      <c r="J129" s="407">
        <v>120000</v>
      </c>
      <c r="K129" s="407">
        <v>120000</v>
      </c>
      <c r="L129" s="407">
        <v>120000</v>
      </c>
      <c r="M129" s="407">
        <v>120000</v>
      </c>
      <c r="N129" s="407">
        <v>120000</v>
      </c>
      <c r="O129" s="407">
        <v>120000</v>
      </c>
      <c r="P129" s="407">
        <v>120000</v>
      </c>
      <c r="Q129" s="407">
        <v>120000</v>
      </c>
      <c r="R129" s="407">
        <v>120000</v>
      </c>
      <c r="S129" s="407">
        <v>120000</v>
      </c>
      <c r="T129" s="407">
        <v>120000</v>
      </c>
      <c r="U129" s="407">
        <v>120000</v>
      </c>
      <c r="V129" s="407">
        <v>120000</v>
      </c>
      <c r="W129" s="407">
        <v>120000</v>
      </c>
      <c r="X129" s="407">
        <v>120000</v>
      </c>
      <c r="Y129" s="407">
        <v>120000</v>
      </c>
      <c r="Z129" s="407">
        <v>120000</v>
      </c>
      <c r="AA129" s="407">
        <v>120000</v>
      </c>
      <c r="AB129" s="407">
        <v>120000</v>
      </c>
      <c r="AC129" s="407">
        <v>120000</v>
      </c>
      <c r="AD129" s="407">
        <v>120000</v>
      </c>
      <c r="AE129" s="407">
        <v>120000</v>
      </c>
      <c r="AF129" s="407">
        <v>120000</v>
      </c>
      <c r="AG129" s="407">
        <v>120000</v>
      </c>
      <c r="AH129" s="407">
        <v>120000</v>
      </c>
      <c r="AI129" s="407">
        <v>120000</v>
      </c>
      <c r="AJ129" s="407">
        <v>120000</v>
      </c>
      <c r="AK129" s="407">
        <v>120000</v>
      </c>
      <c r="AL129" s="407">
        <v>120000</v>
      </c>
      <c r="AM129" s="407">
        <v>120000</v>
      </c>
      <c r="AN129" s="407">
        <v>120000</v>
      </c>
      <c r="AO129" s="407">
        <v>120000</v>
      </c>
      <c r="AP129" s="407">
        <v>120000</v>
      </c>
      <c r="AQ129" s="407">
        <v>120000</v>
      </c>
      <c r="AR129" s="407">
        <v>120000</v>
      </c>
      <c r="AS129" s="407">
        <v>120000</v>
      </c>
      <c r="AT129" s="407">
        <v>120000</v>
      </c>
      <c r="AU129" s="407">
        <v>120000</v>
      </c>
      <c r="AV129" s="407">
        <v>120000</v>
      </c>
      <c r="AW129" s="407">
        <v>120000</v>
      </c>
      <c r="AX129" s="407">
        <v>120000</v>
      </c>
      <c r="AY129" s="407">
        <v>120000</v>
      </c>
      <c r="AZ129" s="407">
        <v>120000</v>
      </c>
      <c r="BA129" s="407">
        <v>120000</v>
      </c>
      <c r="BB129" s="407">
        <v>120000</v>
      </c>
      <c r="BC129" s="407">
        <v>120000</v>
      </c>
      <c r="BD129" s="407">
        <v>120000</v>
      </c>
      <c r="BE129" s="407">
        <v>120000</v>
      </c>
      <c r="BF129" s="407">
        <v>120000</v>
      </c>
      <c r="BG129" s="407">
        <v>120000</v>
      </c>
      <c r="BH129" s="407">
        <v>120000</v>
      </c>
      <c r="BI129" s="407">
        <v>120000</v>
      </c>
      <c r="BJ129" s="407">
        <v>120000</v>
      </c>
      <c r="BK129" s="407">
        <v>120000</v>
      </c>
      <c r="BL129" s="407">
        <v>120000</v>
      </c>
      <c r="BM129" s="407">
        <v>120000</v>
      </c>
      <c r="BN129" s="407">
        <v>120000</v>
      </c>
      <c r="BO129" s="407">
        <v>120000</v>
      </c>
      <c r="BP129" s="407">
        <v>120000</v>
      </c>
      <c r="BQ129" s="407">
        <v>120000</v>
      </c>
      <c r="BR129" s="407">
        <v>120000</v>
      </c>
      <c r="BS129" s="407">
        <v>120000</v>
      </c>
      <c r="BT129" s="407">
        <v>120000</v>
      </c>
      <c r="BU129" s="407">
        <v>120000</v>
      </c>
      <c r="BV129" s="407">
        <v>120000</v>
      </c>
      <c r="BW129" s="407">
        <v>120000</v>
      </c>
      <c r="BX129" s="407">
        <v>120000</v>
      </c>
      <c r="BY129" s="407">
        <v>120000</v>
      </c>
      <c r="BZ129" s="407">
        <v>120000</v>
      </c>
      <c r="CA129" s="407">
        <v>120000</v>
      </c>
      <c r="CB129" s="407">
        <v>120000</v>
      </c>
      <c r="CC129" s="407">
        <v>120000</v>
      </c>
      <c r="CD129" s="407">
        <v>120000</v>
      </c>
      <c r="CE129" s="407">
        <v>120000</v>
      </c>
      <c r="CF129" s="407">
        <v>120000</v>
      </c>
    </row>
    <row r="130" spans="1:317" s="195" customFormat="1">
      <c r="A130" s="182"/>
      <c r="B130" s="356" t="s">
        <v>402</v>
      </c>
      <c r="C130" s="407">
        <v>120000</v>
      </c>
      <c r="D130" s="407">
        <v>120000</v>
      </c>
      <c r="E130" s="407">
        <v>120000</v>
      </c>
      <c r="F130" s="407">
        <v>120000</v>
      </c>
      <c r="G130" s="407">
        <v>120000</v>
      </c>
      <c r="H130" s="407">
        <v>120000</v>
      </c>
      <c r="I130" s="407">
        <v>120000</v>
      </c>
      <c r="J130" s="407">
        <v>120000</v>
      </c>
      <c r="K130" s="407">
        <v>120000</v>
      </c>
      <c r="L130" s="407">
        <v>120000</v>
      </c>
      <c r="M130" s="407">
        <v>120000</v>
      </c>
      <c r="N130" s="407">
        <v>120000</v>
      </c>
      <c r="O130" s="407">
        <v>120000</v>
      </c>
      <c r="P130" s="407">
        <v>120000</v>
      </c>
      <c r="Q130" s="407">
        <v>120000</v>
      </c>
      <c r="R130" s="407">
        <v>120000</v>
      </c>
      <c r="S130" s="407">
        <v>120000</v>
      </c>
      <c r="T130" s="407">
        <v>120000</v>
      </c>
      <c r="U130" s="407">
        <v>120000</v>
      </c>
      <c r="V130" s="407">
        <v>120000</v>
      </c>
      <c r="W130" s="407">
        <v>120000</v>
      </c>
      <c r="X130" s="407">
        <v>120000</v>
      </c>
      <c r="Y130" s="407">
        <v>120000</v>
      </c>
      <c r="Z130" s="407">
        <v>120000</v>
      </c>
      <c r="AA130" s="407">
        <v>120000</v>
      </c>
      <c r="AB130" s="407">
        <v>120000</v>
      </c>
      <c r="AC130" s="407">
        <v>120000</v>
      </c>
      <c r="AD130" s="407">
        <v>120000</v>
      </c>
      <c r="AE130" s="407">
        <v>120000</v>
      </c>
      <c r="AF130" s="407">
        <v>120000</v>
      </c>
      <c r="AG130" s="407">
        <v>120000</v>
      </c>
      <c r="AH130" s="407">
        <v>120000</v>
      </c>
      <c r="AI130" s="407">
        <v>120000</v>
      </c>
      <c r="AJ130" s="407">
        <v>120000</v>
      </c>
      <c r="AK130" s="407">
        <v>120000</v>
      </c>
      <c r="AL130" s="407">
        <v>120000</v>
      </c>
      <c r="AM130" s="407">
        <v>120000</v>
      </c>
      <c r="AN130" s="407">
        <v>120000</v>
      </c>
      <c r="AO130" s="407">
        <v>120000</v>
      </c>
      <c r="AP130" s="407">
        <v>120000</v>
      </c>
      <c r="AQ130" s="407">
        <v>120000</v>
      </c>
      <c r="AR130" s="407">
        <v>120000</v>
      </c>
      <c r="AS130" s="407">
        <v>120000</v>
      </c>
      <c r="AT130" s="407">
        <v>120000</v>
      </c>
      <c r="AU130" s="407">
        <v>120000</v>
      </c>
      <c r="AV130" s="407">
        <v>120000</v>
      </c>
      <c r="AW130" s="407">
        <v>120000</v>
      </c>
      <c r="AX130" s="407">
        <v>120000</v>
      </c>
      <c r="AY130" s="407">
        <v>120000</v>
      </c>
      <c r="AZ130" s="407">
        <v>120000</v>
      </c>
      <c r="BA130" s="407">
        <v>120000</v>
      </c>
      <c r="BB130" s="407">
        <v>120000</v>
      </c>
      <c r="BC130" s="407">
        <v>120000</v>
      </c>
      <c r="BD130" s="407">
        <v>120000</v>
      </c>
      <c r="BE130" s="407">
        <v>120000</v>
      </c>
      <c r="BF130" s="407">
        <v>120000</v>
      </c>
      <c r="BG130" s="407">
        <v>120000</v>
      </c>
      <c r="BH130" s="407">
        <v>120000</v>
      </c>
      <c r="BI130" s="407">
        <v>120000</v>
      </c>
      <c r="BJ130" s="407">
        <v>120000</v>
      </c>
      <c r="BK130" s="407">
        <v>120000</v>
      </c>
      <c r="BL130" s="407">
        <v>120000</v>
      </c>
      <c r="BM130" s="407">
        <v>120000</v>
      </c>
      <c r="BN130" s="407">
        <v>120000</v>
      </c>
      <c r="BO130" s="407">
        <v>120000</v>
      </c>
      <c r="BP130" s="407">
        <v>120000</v>
      </c>
      <c r="BQ130" s="407">
        <v>120000</v>
      </c>
      <c r="BR130" s="407">
        <v>120000</v>
      </c>
      <c r="BS130" s="407">
        <v>120000</v>
      </c>
      <c r="BT130" s="407">
        <v>120000</v>
      </c>
      <c r="BU130" s="407">
        <v>120000</v>
      </c>
      <c r="BV130" s="407">
        <v>120000</v>
      </c>
      <c r="BW130" s="407">
        <v>120000</v>
      </c>
      <c r="BX130" s="407">
        <v>120000</v>
      </c>
      <c r="BY130" s="407">
        <v>120000</v>
      </c>
      <c r="BZ130" s="407">
        <v>120000</v>
      </c>
      <c r="CA130" s="407">
        <v>120000</v>
      </c>
      <c r="CB130" s="407">
        <v>120000</v>
      </c>
      <c r="CC130" s="407">
        <v>120000</v>
      </c>
      <c r="CD130" s="407">
        <v>120000</v>
      </c>
      <c r="CE130" s="407">
        <v>120000</v>
      </c>
      <c r="CF130" s="407">
        <v>120000</v>
      </c>
    </row>
    <row r="131" spans="1:317" s="195" customFormat="1">
      <c r="A131" s="182"/>
      <c r="B131" s="356" t="s">
        <v>403</v>
      </c>
      <c r="C131" s="407">
        <v>120000</v>
      </c>
      <c r="D131" s="407">
        <v>120000</v>
      </c>
      <c r="E131" s="407">
        <v>120000</v>
      </c>
      <c r="F131" s="407">
        <v>120000</v>
      </c>
      <c r="G131" s="407">
        <v>120000</v>
      </c>
      <c r="H131" s="407">
        <v>120000</v>
      </c>
      <c r="I131" s="407">
        <v>120000</v>
      </c>
      <c r="J131" s="407">
        <v>120000</v>
      </c>
      <c r="K131" s="407">
        <v>120000</v>
      </c>
      <c r="L131" s="407">
        <v>120000</v>
      </c>
      <c r="M131" s="407">
        <v>120000</v>
      </c>
      <c r="N131" s="407">
        <v>120000</v>
      </c>
      <c r="O131" s="407">
        <v>120000</v>
      </c>
      <c r="P131" s="407">
        <v>120000</v>
      </c>
      <c r="Q131" s="407">
        <v>120000</v>
      </c>
      <c r="R131" s="407">
        <v>120000</v>
      </c>
      <c r="S131" s="407">
        <v>120000</v>
      </c>
      <c r="T131" s="407">
        <v>120000</v>
      </c>
      <c r="U131" s="407">
        <v>120000</v>
      </c>
      <c r="V131" s="407">
        <v>120000</v>
      </c>
      <c r="W131" s="407">
        <v>120000</v>
      </c>
      <c r="X131" s="407">
        <v>120000</v>
      </c>
      <c r="Y131" s="407">
        <v>120000</v>
      </c>
      <c r="Z131" s="407">
        <v>120000</v>
      </c>
      <c r="AA131" s="407">
        <v>120000</v>
      </c>
      <c r="AB131" s="407">
        <v>120000</v>
      </c>
      <c r="AC131" s="407">
        <v>120000</v>
      </c>
      <c r="AD131" s="407">
        <v>120000</v>
      </c>
      <c r="AE131" s="407">
        <v>120000</v>
      </c>
      <c r="AF131" s="407">
        <v>120000</v>
      </c>
      <c r="AG131" s="407">
        <v>120000</v>
      </c>
      <c r="AH131" s="407">
        <v>120000</v>
      </c>
      <c r="AI131" s="407">
        <v>120000</v>
      </c>
      <c r="AJ131" s="407">
        <v>120000</v>
      </c>
      <c r="AK131" s="407">
        <v>120000</v>
      </c>
      <c r="AL131" s="407">
        <v>120000</v>
      </c>
      <c r="AM131" s="407">
        <v>120000</v>
      </c>
      <c r="AN131" s="407">
        <v>120000</v>
      </c>
      <c r="AO131" s="407">
        <v>120000</v>
      </c>
      <c r="AP131" s="407">
        <v>120000</v>
      </c>
      <c r="AQ131" s="407">
        <v>120000</v>
      </c>
      <c r="AR131" s="407">
        <v>120000</v>
      </c>
      <c r="AS131" s="407">
        <v>120000</v>
      </c>
      <c r="AT131" s="407">
        <v>120000</v>
      </c>
      <c r="AU131" s="407">
        <v>120000</v>
      </c>
      <c r="AV131" s="407">
        <v>120000</v>
      </c>
      <c r="AW131" s="407">
        <v>120000</v>
      </c>
      <c r="AX131" s="407">
        <v>120000</v>
      </c>
      <c r="AY131" s="407">
        <v>120000</v>
      </c>
      <c r="AZ131" s="407">
        <v>120000</v>
      </c>
      <c r="BA131" s="407">
        <v>120000</v>
      </c>
      <c r="BB131" s="407">
        <v>120000</v>
      </c>
      <c r="BC131" s="407">
        <v>120000</v>
      </c>
      <c r="BD131" s="407">
        <v>120000</v>
      </c>
      <c r="BE131" s="407">
        <v>120000</v>
      </c>
      <c r="BF131" s="407">
        <v>120000</v>
      </c>
      <c r="BG131" s="407">
        <v>120000</v>
      </c>
      <c r="BH131" s="407">
        <v>120000</v>
      </c>
      <c r="BI131" s="407">
        <v>120000</v>
      </c>
      <c r="BJ131" s="407">
        <v>120000</v>
      </c>
      <c r="BK131" s="407">
        <v>120000</v>
      </c>
      <c r="BL131" s="407">
        <v>120000</v>
      </c>
      <c r="BM131" s="407">
        <v>120000</v>
      </c>
      <c r="BN131" s="407">
        <v>120000</v>
      </c>
      <c r="BO131" s="407">
        <v>120000</v>
      </c>
      <c r="BP131" s="407">
        <v>120000</v>
      </c>
      <c r="BQ131" s="407">
        <v>120000</v>
      </c>
      <c r="BR131" s="407">
        <v>120000</v>
      </c>
      <c r="BS131" s="407">
        <v>120000</v>
      </c>
      <c r="BT131" s="407">
        <v>120000</v>
      </c>
      <c r="BU131" s="407">
        <v>120000</v>
      </c>
      <c r="BV131" s="407">
        <v>120000</v>
      </c>
      <c r="BW131" s="407">
        <v>120000</v>
      </c>
      <c r="BX131" s="407">
        <v>120000</v>
      </c>
      <c r="BY131" s="407">
        <v>120000</v>
      </c>
      <c r="BZ131" s="407">
        <v>120000</v>
      </c>
      <c r="CA131" s="407">
        <v>120000</v>
      </c>
      <c r="CB131" s="407">
        <v>120000</v>
      </c>
      <c r="CC131" s="407">
        <v>120000</v>
      </c>
      <c r="CD131" s="407">
        <v>120000</v>
      </c>
      <c r="CE131" s="407">
        <v>120000</v>
      </c>
      <c r="CF131" s="407">
        <v>120000</v>
      </c>
    </row>
    <row r="132" spans="1:317" s="195" customFormat="1">
      <c r="A132" s="182"/>
      <c r="B132" s="356" t="s">
        <v>404</v>
      </c>
      <c r="C132" s="407">
        <v>120000</v>
      </c>
      <c r="D132" s="407">
        <v>120000</v>
      </c>
      <c r="E132" s="407">
        <v>120000</v>
      </c>
      <c r="F132" s="407">
        <v>120000</v>
      </c>
      <c r="G132" s="407">
        <v>120000</v>
      </c>
      <c r="H132" s="407">
        <v>120000</v>
      </c>
      <c r="I132" s="407">
        <v>120000</v>
      </c>
      <c r="J132" s="407">
        <v>120000</v>
      </c>
      <c r="K132" s="407">
        <v>120000</v>
      </c>
      <c r="L132" s="407">
        <v>120000</v>
      </c>
      <c r="M132" s="407">
        <v>120000</v>
      </c>
      <c r="N132" s="407">
        <v>120000</v>
      </c>
      <c r="O132" s="407">
        <v>120000</v>
      </c>
      <c r="P132" s="407">
        <v>120000</v>
      </c>
      <c r="Q132" s="407">
        <v>120000</v>
      </c>
      <c r="R132" s="407">
        <v>120000</v>
      </c>
      <c r="S132" s="407">
        <v>120000</v>
      </c>
      <c r="T132" s="407">
        <v>120000</v>
      </c>
      <c r="U132" s="407">
        <v>120000</v>
      </c>
      <c r="V132" s="407">
        <v>120000</v>
      </c>
      <c r="W132" s="407">
        <v>120000</v>
      </c>
      <c r="X132" s="407">
        <v>120000</v>
      </c>
      <c r="Y132" s="407">
        <v>120000</v>
      </c>
      <c r="Z132" s="407">
        <v>120000</v>
      </c>
      <c r="AA132" s="407">
        <v>120000</v>
      </c>
      <c r="AB132" s="407">
        <v>120000</v>
      </c>
      <c r="AC132" s="407">
        <v>120000</v>
      </c>
      <c r="AD132" s="407">
        <v>120000</v>
      </c>
      <c r="AE132" s="407">
        <v>120000</v>
      </c>
      <c r="AF132" s="407">
        <v>120000</v>
      </c>
      <c r="AG132" s="407">
        <v>120000</v>
      </c>
      <c r="AH132" s="407">
        <v>120000</v>
      </c>
      <c r="AI132" s="407">
        <v>120000</v>
      </c>
      <c r="AJ132" s="407">
        <v>120000</v>
      </c>
      <c r="AK132" s="407">
        <v>120000</v>
      </c>
      <c r="AL132" s="407">
        <v>120000</v>
      </c>
      <c r="AM132" s="407">
        <v>120000</v>
      </c>
      <c r="AN132" s="407">
        <v>120000</v>
      </c>
      <c r="AO132" s="407">
        <v>120000</v>
      </c>
      <c r="AP132" s="407">
        <v>120000</v>
      </c>
      <c r="AQ132" s="407">
        <v>120000</v>
      </c>
      <c r="AR132" s="407">
        <v>120000</v>
      </c>
      <c r="AS132" s="407">
        <v>120000</v>
      </c>
      <c r="AT132" s="407">
        <v>120000</v>
      </c>
      <c r="AU132" s="407">
        <v>120000</v>
      </c>
      <c r="AV132" s="407">
        <v>120000</v>
      </c>
      <c r="AW132" s="407">
        <v>120000</v>
      </c>
      <c r="AX132" s="407">
        <v>120000</v>
      </c>
      <c r="AY132" s="407">
        <v>120000</v>
      </c>
      <c r="AZ132" s="407">
        <v>120000</v>
      </c>
      <c r="BA132" s="407">
        <v>120000</v>
      </c>
      <c r="BB132" s="407">
        <v>120000</v>
      </c>
      <c r="BC132" s="407">
        <v>120000</v>
      </c>
      <c r="BD132" s="407">
        <v>120000</v>
      </c>
      <c r="BE132" s="407">
        <v>120000</v>
      </c>
      <c r="BF132" s="407">
        <v>120000</v>
      </c>
      <c r="BG132" s="407">
        <v>120000</v>
      </c>
      <c r="BH132" s="407">
        <v>120000</v>
      </c>
      <c r="BI132" s="407">
        <v>120000</v>
      </c>
      <c r="BJ132" s="407">
        <v>120000</v>
      </c>
      <c r="BK132" s="407">
        <v>120000</v>
      </c>
      <c r="BL132" s="407">
        <v>120000</v>
      </c>
      <c r="BM132" s="407">
        <v>120000</v>
      </c>
      <c r="BN132" s="407">
        <v>120000</v>
      </c>
      <c r="BO132" s="407">
        <v>120000</v>
      </c>
      <c r="BP132" s="407">
        <v>120000</v>
      </c>
      <c r="BQ132" s="407">
        <v>120000</v>
      </c>
      <c r="BR132" s="407">
        <v>120000</v>
      </c>
      <c r="BS132" s="407">
        <v>120000</v>
      </c>
      <c r="BT132" s="407">
        <v>120000</v>
      </c>
      <c r="BU132" s="407">
        <v>120000</v>
      </c>
      <c r="BV132" s="407">
        <v>120000</v>
      </c>
      <c r="BW132" s="407">
        <v>120000</v>
      </c>
      <c r="BX132" s="407">
        <v>120000</v>
      </c>
      <c r="BY132" s="407">
        <v>120000</v>
      </c>
      <c r="BZ132" s="407">
        <v>120000</v>
      </c>
      <c r="CA132" s="407">
        <v>120000</v>
      </c>
      <c r="CB132" s="407">
        <v>120000</v>
      </c>
      <c r="CC132" s="407">
        <v>120000</v>
      </c>
      <c r="CD132" s="407">
        <v>120000</v>
      </c>
      <c r="CE132" s="407">
        <v>120000</v>
      </c>
      <c r="CF132" s="407">
        <v>120000</v>
      </c>
    </row>
    <row r="133" spans="1:317" s="195" customFormat="1">
      <c r="A133" s="182"/>
      <c r="B133" s="356" t="s">
        <v>405</v>
      </c>
      <c r="C133" s="407">
        <v>120000</v>
      </c>
      <c r="D133" s="407">
        <v>120000</v>
      </c>
      <c r="E133" s="407">
        <v>120000</v>
      </c>
      <c r="F133" s="407">
        <v>120000</v>
      </c>
      <c r="G133" s="407">
        <v>120000</v>
      </c>
      <c r="H133" s="407">
        <v>120000</v>
      </c>
      <c r="I133" s="407">
        <v>120000</v>
      </c>
      <c r="J133" s="407">
        <v>120000</v>
      </c>
      <c r="K133" s="407">
        <v>120000</v>
      </c>
      <c r="L133" s="407">
        <v>120000</v>
      </c>
      <c r="M133" s="407">
        <v>120000</v>
      </c>
      <c r="N133" s="407">
        <v>120000</v>
      </c>
      <c r="O133" s="407">
        <v>120000</v>
      </c>
      <c r="P133" s="407">
        <v>120000</v>
      </c>
      <c r="Q133" s="407">
        <v>120000</v>
      </c>
      <c r="R133" s="407">
        <v>120000</v>
      </c>
      <c r="S133" s="407">
        <v>120000</v>
      </c>
      <c r="T133" s="407">
        <v>120000</v>
      </c>
      <c r="U133" s="407">
        <v>120000</v>
      </c>
      <c r="V133" s="407">
        <v>120000</v>
      </c>
      <c r="W133" s="407">
        <v>120000</v>
      </c>
      <c r="X133" s="407">
        <v>120000</v>
      </c>
      <c r="Y133" s="407">
        <v>120000</v>
      </c>
      <c r="Z133" s="407">
        <v>120000</v>
      </c>
      <c r="AA133" s="407">
        <v>120000</v>
      </c>
      <c r="AB133" s="407">
        <v>120000</v>
      </c>
      <c r="AC133" s="407">
        <v>120000</v>
      </c>
      <c r="AD133" s="407">
        <v>120000</v>
      </c>
      <c r="AE133" s="407">
        <v>120000</v>
      </c>
      <c r="AF133" s="407">
        <v>120000</v>
      </c>
      <c r="AG133" s="407">
        <v>120000</v>
      </c>
      <c r="AH133" s="407">
        <v>120000</v>
      </c>
      <c r="AI133" s="407">
        <v>120000</v>
      </c>
      <c r="AJ133" s="407">
        <v>120000</v>
      </c>
      <c r="AK133" s="407">
        <v>120000</v>
      </c>
      <c r="AL133" s="407">
        <v>120000</v>
      </c>
      <c r="AM133" s="407">
        <v>120000</v>
      </c>
      <c r="AN133" s="407">
        <v>120000</v>
      </c>
      <c r="AO133" s="407">
        <v>120000</v>
      </c>
      <c r="AP133" s="407">
        <v>120000</v>
      </c>
      <c r="AQ133" s="407">
        <v>120000</v>
      </c>
      <c r="AR133" s="407">
        <v>120000</v>
      </c>
      <c r="AS133" s="407">
        <v>120000</v>
      </c>
      <c r="AT133" s="407">
        <v>120000</v>
      </c>
      <c r="AU133" s="407">
        <v>120000</v>
      </c>
      <c r="AV133" s="407">
        <v>120000</v>
      </c>
      <c r="AW133" s="407">
        <v>120000</v>
      </c>
      <c r="AX133" s="407">
        <v>120000</v>
      </c>
      <c r="AY133" s="407">
        <v>120000</v>
      </c>
      <c r="AZ133" s="407">
        <v>120000</v>
      </c>
      <c r="BA133" s="407">
        <v>120000</v>
      </c>
      <c r="BB133" s="407">
        <v>120000</v>
      </c>
      <c r="BC133" s="407">
        <v>120000</v>
      </c>
      <c r="BD133" s="407">
        <v>120000</v>
      </c>
      <c r="BE133" s="407">
        <v>120000</v>
      </c>
      <c r="BF133" s="407">
        <v>120000</v>
      </c>
      <c r="BG133" s="407">
        <v>120000</v>
      </c>
      <c r="BH133" s="407">
        <v>120000</v>
      </c>
      <c r="BI133" s="407">
        <v>120000</v>
      </c>
      <c r="BJ133" s="407">
        <v>120000</v>
      </c>
      <c r="BK133" s="407">
        <v>120000</v>
      </c>
      <c r="BL133" s="407">
        <v>120000</v>
      </c>
      <c r="BM133" s="407">
        <v>120000</v>
      </c>
      <c r="BN133" s="407">
        <v>120000</v>
      </c>
      <c r="BO133" s="407">
        <v>120000</v>
      </c>
      <c r="BP133" s="407">
        <v>120000</v>
      </c>
      <c r="BQ133" s="407">
        <v>120000</v>
      </c>
      <c r="BR133" s="407">
        <v>120000</v>
      </c>
      <c r="BS133" s="407">
        <v>120000</v>
      </c>
      <c r="BT133" s="407">
        <v>120000</v>
      </c>
      <c r="BU133" s="407">
        <v>120000</v>
      </c>
      <c r="BV133" s="407">
        <v>120000</v>
      </c>
      <c r="BW133" s="407">
        <v>120000</v>
      </c>
      <c r="BX133" s="407">
        <v>120000</v>
      </c>
      <c r="BY133" s="407">
        <v>120000</v>
      </c>
      <c r="BZ133" s="407">
        <v>120000</v>
      </c>
      <c r="CA133" s="407">
        <v>120000</v>
      </c>
      <c r="CB133" s="407">
        <v>120000</v>
      </c>
      <c r="CC133" s="407">
        <v>120000</v>
      </c>
      <c r="CD133" s="407">
        <v>120000</v>
      </c>
      <c r="CE133" s="407">
        <v>120000</v>
      </c>
      <c r="CF133" s="407">
        <v>120000</v>
      </c>
    </row>
    <row r="134" spans="1:317" s="195" customFormat="1">
      <c r="A134" s="182"/>
      <c r="B134" s="356" t="s">
        <v>406</v>
      </c>
      <c r="C134" s="407">
        <v>120000</v>
      </c>
      <c r="D134" s="407">
        <v>120000</v>
      </c>
      <c r="E134" s="407">
        <v>120000</v>
      </c>
      <c r="F134" s="407">
        <v>120000</v>
      </c>
      <c r="G134" s="407">
        <v>120000</v>
      </c>
      <c r="H134" s="407">
        <v>120000</v>
      </c>
      <c r="I134" s="407">
        <v>120000</v>
      </c>
      <c r="J134" s="407">
        <v>120000</v>
      </c>
      <c r="K134" s="407">
        <v>120000</v>
      </c>
      <c r="L134" s="407">
        <v>120000</v>
      </c>
      <c r="M134" s="407">
        <v>120000</v>
      </c>
      <c r="N134" s="407">
        <v>120000</v>
      </c>
      <c r="O134" s="407">
        <v>120000</v>
      </c>
      <c r="P134" s="407">
        <v>120000</v>
      </c>
      <c r="Q134" s="407">
        <v>120000</v>
      </c>
      <c r="R134" s="407">
        <v>120000</v>
      </c>
      <c r="S134" s="407">
        <v>120000</v>
      </c>
      <c r="T134" s="407">
        <v>120000</v>
      </c>
      <c r="U134" s="407">
        <v>120000</v>
      </c>
      <c r="V134" s="407">
        <v>120000</v>
      </c>
      <c r="W134" s="407">
        <v>120000</v>
      </c>
      <c r="X134" s="407">
        <v>120000</v>
      </c>
      <c r="Y134" s="407">
        <v>120000</v>
      </c>
      <c r="Z134" s="407">
        <v>120000</v>
      </c>
      <c r="AA134" s="407">
        <v>120000</v>
      </c>
      <c r="AB134" s="407">
        <v>120000</v>
      </c>
      <c r="AC134" s="407">
        <v>120000</v>
      </c>
      <c r="AD134" s="407">
        <v>120000</v>
      </c>
      <c r="AE134" s="407">
        <v>120000</v>
      </c>
      <c r="AF134" s="407">
        <v>120000</v>
      </c>
      <c r="AG134" s="407">
        <v>120000</v>
      </c>
      <c r="AH134" s="407">
        <v>120000</v>
      </c>
      <c r="AI134" s="407">
        <v>120000</v>
      </c>
      <c r="AJ134" s="407">
        <v>120000</v>
      </c>
      <c r="AK134" s="407">
        <v>120000</v>
      </c>
      <c r="AL134" s="407">
        <v>120000</v>
      </c>
      <c r="AM134" s="407">
        <v>120000</v>
      </c>
      <c r="AN134" s="407">
        <v>120000</v>
      </c>
      <c r="AO134" s="407">
        <v>120000</v>
      </c>
      <c r="AP134" s="407">
        <v>120000</v>
      </c>
      <c r="AQ134" s="407">
        <v>120000</v>
      </c>
      <c r="AR134" s="407">
        <v>120000</v>
      </c>
      <c r="AS134" s="407">
        <v>120000</v>
      </c>
      <c r="AT134" s="407">
        <v>120000</v>
      </c>
      <c r="AU134" s="407">
        <v>120000</v>
      </c>
      <c r="AV134" s="407">
        <v>120000</v>
      </c>
      <c r="AW134" s="407">
        <v>120000</v>
      </c>
      <c r="AX134" s="407">
        <v>120000</v>
      </c>
      <c r="AY134" s="407">
        <v>120000</v>
      </c>
      <c r="AZ134" s="407">
        <v>120000</v>
      </c>
      <c r="BA134" s="407">
        <v>120000</v>
      </c>
      <c r="BB134" s="407">
        <v>120000</v>
      </c>
      <c r="BC134" s="407">
        <v>120000</v>
      </c>
      <c r="BD134" s="407">
        <v>120000</v>
      </c>
      <c r="BE134" s="407">
        <v>120000</v>
      </c>
      <c r="BF134" s="407">
        <v>120000</v>
      </c>
      <c r="BG134" s="407">
        <v>120000</v>
      </c>
      <c r="BH134" s="407">
        <v>120000</v>
      </c>
      <c r="BI134" s="407">
        <v>120000</v>
      </c>
      <c r="BJ134" s="407">
        <v>120000</v>
      </c>
      <c r="BK134" s="407">
        <v>120000</v>
      </c>
      <c r="BL134" s="407">
        <v>120000</v>
      </c>
      <c r="BM134" s="407">
        <v>120000</v>
      </c>
      <c r="BN134" s="407">
        <v>120000</v>
      </c>
      <c r="BO134" s="407">
        <v>120000</v>
      </c>
      <c r="BP134" s="407">
        <v>120000</v>
      </c>
      <c r="BQ134" s="407">
        <v>120000</v>
      </c>
      <c r="BR134" s="407">
        <v>120000</v>
      </c>
      <c r="BS134" s="407">
        <v>120000</v>
      </c>
      <c r="BT134" s="407">
        <v>120000</v>
      </c>
      <c r="BU134" s="407">
        <v>120000</v>
      </c>
      <c r="BV134" s="407">
        <v>120000</v>
      </c>
      <c r="BW134" s="407">
        <v>120000</v>
      </c>
      <c r="BX134" s="407">
        <v>120000</v>
      </c>
      <c r="BY134" s="407">
        <v>120000</v>
      </c>
      <c r="BZ134" s="407">
        <v>120000</v>
      </c>
      <c r="CA134" s="407">
        <v>120000</v>
      </c>
      <c r="CB134" s="407">
        <v>120000</v>
      </c>
      <c r="CC134" s="407">
        <v>120000</v>
      </c>
      <c r="CD134" s="407">
        <v>120000</v>
      </c>
      <c r="CE134" s="407">
        <v>120000</v>
      </c>
      <c r="CF134" s="407">
        <v>120000</v>
      </c>
    </row>
    <row r="135" spans="1:317" s="195" customFormat="1">
      <c r="A135" s="182"/>
      <c r="B135" s="356" t="s">
        <v>407</v>
      </c>
      <c r="C135" s="407">
        <v>120000</v>
      </c>
      <c r="D135" s="407">
        <v>120000</v>
      </c>
      <c r="E135" s="407">
        <v>120000</v>
      </c>
      <c r="F135" s="407">
        <v>120000</v>
      </c>
      <c r="G135" s="407">
        <v>120000</v>
      </c>
      <c r="H135" s="407">
        <v>120000</v>
      </c>
      <c r="I135" s="407">
        <v>120000</v>
      </c>
      <c r="J135" s="407">
        <v>120000</v>
      </c>
      <c r="K135" s="407">
        <v>120000</v>
      </c>
      <c r="L135" s="407">
        <v>120000</v>
      </c>
      <c r="M135" s="407">
        <v>120000</v>
      </c>
      <c r="N135" s="407">
        <v>120000</v>
      </c>
      <c r="O135" s="407">
        <v>120000</v>
      </c>
      <c r="P135" s="407">
        <v>120000</v>
      </c>
      <c r="Q135" s="407">
        <v>120000</v>
      </c>
      <c r="R135" s="407">
        <v>120000</v>
      </c>
      <c r="S135" s="407">
        <v>120000</v>
      </c>
      <c r="T135" s="407">
        <v>120000</v>
      </c>
      <c r="U135" s="407">
        <v>120000</v>
      </c>
      <c r="V135" s="407">
        <v>120000</v>
      </c>
      <c r="W135" s="407">
        <v>120000</v>
      </c>
      <c r="X135" s="407">
        <v>120000</v>
      </c>
      <c r="Y135" s="407">
        <v>120000</v>
      </c>
      <c r="Z135" s="407">
        <v>120000</v>
      </c>
      <c r="AA135" s="407">
        <v>120000</v>
      </c>
      <c r="AB135" s="407">
        <v>120000</v>
      </c>
      <c r="AC135" s="407">
        <v>120000</v>
      </c>
      <c r="AD135" s="407">
        <v>120000</v>
      </c>
      <c r="AE135" s="407">
        <v>120000</v>
      </c>
      <c r="AF135" s="407">
        <v>120000</v>
      </c>
      <c r="AG135" s="407">
        <v>120000</v>
      </c>
      <c r="AH135" s="407">
        <v>120000</v>
      </c>
      <c r="AI135" s="407">
        <v>120000</v>
      </c>
      <c r="AJ135" s="407">
        <v>120000</v>
      </c>
      <c r="AK135" s="407">
        <v>120000</v>
      </c>
      <c r="AL135" s="407">
        <v>120000</v>
      </c>
      <c r="AM135" s="407">
        <v>120000</v>
      </c>
      <c r="AN135" s="407">
        <v>120000</v>
      </c>
      <c r="AO135" s="407">
        <v>120000</v>
      </c>
      <c r="AP135" s="407">
        <v>120000</v>
      </c>
      <c r="AQ135" s="407">
        <v>120000</v>
      </c>
      <c r="AR135" s="407">
        <v>120000</v>
      </c>
      <c r="AS135" s="407">
        <v>120000</v>
      </c>
      <c r="AT135" s="407">
        <v>120000</v>
      </c>
      <c r="AU135" s="407">
        <v>120000</v>
      </c>
      <c r="AV135" s="407">
        <v>120000</v>
      </c>
      <c r="AW135" s="407">
        <v>120000</v>
      </c>
      <c r="AX135" s="407">
        <v>120000</v>
      </c>
      <c r="AY135" s="407">
        <v>120000</v>
      </c>
      <c r="AZ135" s="407">
        <v>120000</v>
      </c>
      <c r="BA135" s="407">
        <v>120000</v>
      </c>
      <c r="BB135" s="407">
        <v>120000</v>
      </c>
      <c r="BC135" s="407">
        <v>120000</v>
      </c>
      <c r="BD135" s="407">
        <v>120000</v>
      </c>
      <c r="BE135" s="407">
        <v>120000</v>
      </c>
      <c r="BF135" s="407">
        <v>120000</v>
      </c>
      <c r="BG135" s="407">
        <v>120000</v>
      </c>
      <c r="BH135" s="407">
        <v>120000</v>
      </c>
      <c r="BI135" s="407">
        <v>120000</v>
      </c>
      <c r="BJ135" s="407">
        <v>120000</v>
      </c>
      <c r="BK135" s="407">
        <v>120000</v>
      </c>
      <c r="BL135" s="407">
        <v>120000</v>
      </c>
      <c r="BM135" s="407">
        <v>120000</v>
      </c>
      <c r="BN135" s="407">
        <v>120000</v>
      </c>
      <c r="BO135" s="407">
        <v>120000</v>
      </c>
      <c r="BP135" s="407">
        <v>120000</v>
      </c>
      <c r="BQ135" s="407">
        <v>120000</v>
      </c>
      <c r="BR135" s="407">
        <v>120000</v>
      </c>
      <c r="BS135" s="407">
        <v>120000</v>
      </c>
      <c r="BT135" s="407">
        <v>120000</v>
      </c>
      <c r="BU135" s="407">
        <v>120000</v>
      </c>
      <c r="BV135" s="407">
        <v>120000</v>
      </c>
      <c r="BW135" s="407">
        <v>120000</v>
      </c>
      <c r="BX135" s="407">
        <v>120000</v>
      </c>
      <c r="BY135" s="407">
        <v>120000</v>
      </c>
      <c r="BZ135" s="407">
        <v>120000</v>
      </c>
      <c r="CA135" s="407">
        <v>120000</v>
      </c>
      <c r="CB135" s="407">
        <v>120000</v>
      </c>
      <c r="CC135" s="407">
        <v>120000</v>
      </c>
      <c r="CD135" s="407">
        <v>120000</v>
      </c>
      <c r="CE135" s="407">
        <v>120000</v>
      </c>
      <c r="CF135" s="407">
        <v>120000</v>
      </c>
    </row>
    <row r="136" spans="1:317" s="195" customFormat="1">
      <c r="A136" s="182"/>
      <c r="B136" s="313" t="s">
        <v>408</v>
      </c>
      <c r="C136" s="407">
        <v>120000</v>
      </c>
      <c r="D136" s="407">
        <v>120000</v>
      </c>
      <c r="E136" s="407">
        <v>120000</v>
      </c>
      <c r="F136" s="407">
        <v>120000</v>
      </c>
      <c r="G136" s="407">
        <v>120000</v>
      </c>
      <c r="H136" s="407">
        <v>120000</v>
      </c>
      <c r="I136" s="407">
        <v>120000</v>
      </c>
      <c r="J136" s="407">
        <v>120000</v>
      </c>
      <c r="K136" s="407">
        <v>120000</v>
      </c>
      <c r="L136" s="407">
        <v>120000</v>
      </c>
      <c r="M136" s="407">
        <v>120000</v>
      </c>
      <c r="N136" s="407">
        <v>120000</v>
      </c>
      <c r="O136" s="407">
        <v>120000</v>
      </c>
      <c r="P136" s="407">
        <v>120000</v>
      </c>
      <c r="Q136" s="407">
        <v>120000</v>
      </c>
      <c r="R136" s="407">
        <v>120000</v>
      </c>
      <c r="S136" s="407">
        <v>120000</v>
      </c>
      <c r="T136" s="407">
        <v>120000</v>
      </c>
      <c r="U136" s="407">
        <v>120000</v>
      </c>
      <c r="V136" s="407">
        <v>120000</v>
      </c>
      <c r="W136" s="407">
        <v>120000</v>
      </c>
      <c r="X136" s="407">
        <v>120000</v>
      </c>
      <c r="Y136" s="407">
        <v>120000</v>
      </c>
      <c r="Z136" s="407">
        <v>120000</v>
      </c>
      <c r="AA136" s="407">
        <v>120000</v>
      </c>
      <c r="AB136" s="407">
        <v>120000</v>
      </c>
      <c r="AC136" s="407">
        <v>120000</v>
      </c>
      <c r="AD136" s="407">
        <v>120000</v>
      </c>
      <c r="AE136" s="407">
        <v>120000</v>
      </c>
      <c r="AF136" s="407">
        <v>120000</v>
      </c>
      <c r="AG136" s="407">
        <v>120000</v>
      </c>
      <c r="AH136" s="407">
        <v>120000</v>
      </c>
      <c r="AI136" s="407">
        <v>120000</v>
      </c>
      <c r="AJ136" s="407">
        <v>120000</v>
      </c>
      <c r="AK136" s="407">
        <v>120000</v>
      </c>
      <c r="AL136" s="407">
        <v>120000</v>
      </c>
      <c r="AM136" s="407">
        <v>120000</v>
      </c>
      <c r="AN136" s="407">
        <v>120000</v>
      </c>
      <c r="AO136" s="407">
        <v>120000</v>
      </c>
      <c r="AP136" s="407">
        <v>120000</v>
      </c>
      <c r="AQ136" s="407">
        <v>120000</v>
      </c>
      <c r="AR136" s="407">
        <v>120000</v>
      </c>
      <c r="AS136" s="407">
        <v>120000</v>
      </c>
      <c r="AT136" s="407">
        <v>120000</v>
      </c>
      <c r="AU136" s="407">
        <v>120000</v>
      </c>
      <c r="AV136" s="407">
        <v>120000</v>
      </c>
      <c r="AW136" s="407">
        <v>120000</v>
      </c>
      <c r="AX136" s="407">
        <v>120000</v>
      </c>
      <c r="AY136" s="407">
        <v>120000</v>
      </c>
      <c r="AZ136" s="407">
        <v>120000</v>
      </c>
      <c r="BA136" s="407">
        <v>120000</v>
      </c>
      <c r="BB136" s="407">
        <v>120000</v>
      </c>
      <c r="BC136" s="407">
        <v>120000</v>
      </c>
      <c r="BD136" s="407">
        <v>120000</v>
      </c>
      <c r="BE136" s="407">
        <v>120000</v>
      </c>
      <c r="BF136" s="407">
        <v>120000</v>
      </c>
      <c r="BG136" s="407">
        <v>120000</v>
      </c>
      <c r="BH136" s="407">
        <v>120000</v>
      </c>
      <c r="BI136" s="407">
        <v>120000</v>
      </c>
      <c r="BJ136" s="407">
        <v>120000</v>
      </c>
      <c r="BK136" s="407">
        <v>120000</v>
      </c>
      <c r="BL136" s="407">
        <v>120000</v>
      </c>
      <c r="BM136" s="407">
        <v>120000</v>
      </c>
      <c r="BN136" s="407">
        <v>120000</v>
      </c>
      <c r="BO136" s="407">
        <v>120000</v>
      </c>
      <c r="BP136" s="407">
        <v>120000</v>
      </c>
      <c r="BQ136" s="407">
        <v>120000</v>
      </c>
      <c r="BR136" s="407">
        <v>120000</v>
      </c>
      <c r="BS136" s="407">
        <v>120000</v>
      </c>
      <c r="BT136" s="407">
        <v>120000</v>
      </c>
      <c r="BU136" s="407">
        <v>120000</v>
      </c>
      <c r="BV136" s="407">
        <v>120000</v>
      </c>
      <c r="BW136" s="407">
        <v>120000</v>
      </c>
      <c r="BX136" s="407">
        <v>120000</v>
      </c>
      <c r="BY136" s="407">
        <v>120000</v>
      </c>
      <c r="BZ136" s="407">
        <v>120000</v>
      </c>
      <c r="CA136" s="407">
        <v>120000</v>
      </c>
      <c r="CB136" s="407">
        <v>120000</v>
      </c>
      <c r="CC136" s="407">
        <v>120000</v>
      </c>
      <c r="CD136" s="407">
        <v>120000</v>
      </c>
      <c r="CE136" s="407">
        <v>120000</v>
      </c>
      <c r="CF136" s="407">
        <v>120000</v>
      </c>
    </row>
    <row r="137" spans="1:317" s="195" customFormat="1">
      <c r="A137" s="182"/>
      <c r="B137" s="356" t="s">
        <v>409</v>
      </c>
      <c r="C137" s="407">
        <v>120000</v>
      </c>
      <c r="D137" s="407">
        <v>120000</v>
      </c>
      <c r="E137" s="407">
        <v>120000</v>
      </c>
      <c r="F137" s="407">
        <v>120000</v>
      </c>
      <c r="G137" s="407">
        <v>120000</v>
      </c>
      <c r="H137" s="407">
        <v>120000</v>
      </c>
      <c r="I137" s="407">
        <v>120000</v>
      </c>
      <c r="J137" s="407">
        <v>120000</v>
      </c>
      <c r="K137" s="407">
        <v>120000</v>
      </c>
      <c r="L137" s="407">
        <v>120000</v>
      </c>
      <c r="M137" s="407">
        <v>120000</v>
      </c>
      <c r="N137" s="407">
        <v>120000</v>
      </c>
      <c r="O137" s="407">
        <v>120000</v>
      </c>
      <c r="P137" s="407">
        <v>120000</v>
      </c>
      <c r="Q137" s="407">
        <v>120000</v>
      </c>
      <c r="R137" s="407">
        <v>120000</v>
      </c>
      <c r="S137" s="407">
        <v>120000</v>
      </c>
      <c r="T137" s="407">
        <v>120000</v>
      </c>
      <c r="U137" s="407">
        <v>120000</v>
      </c>
      <c r="V137" s="407">
        <v>120000</v>
      </c>
      <c r="W137" s="407">
        <v>120000</v>
      </c>
      <c r="X137" s="407">
        <v>120000</v>
      </c>
      <c r="Y137" s="407">
        <v>120000</v>
      </c>
      <c r="Z137" s="407">
        <v>120000</v>
      </c>
      <c r="AA137" s="407">
        <v>120000</v>
      </c>
      <c r="AB137" s="407">
        <v>120000</v>
      </c>
      <c r="AC137" s="407">
        <v>120000</v>
      </c>
      <c r="AD137" s="407">
        <v>120000</v>
      </c>
      <c r="AE137" s="407">
        <v>120000</v>
      </c>
      <c r="AF137" s="407">
        <v>120000</v>
      </c>
      <c r="AG137" s="407">
        <v>120000</v>
      </c>
      <c r="AH137" s="407">
        <v>120000</v>
      </c>
      <c r="AI137" s="407">
        <v>120000</v>
      </c>
      <c r="AJ137" s="407">
        <v>120000</v>
      </c>
      <c r="AK137" s="407">
        <v>120000</v>
      </c>
      <c r="AL137" s="407">
        <v>120000</v>
      </c>
      <c r="AM137" s="407">
        <v>120000</v>
      </c>
      <c r="AN137" s="407">
        <v>120000</v>
      </c>
      <c r="AO137" s="407">
        <v>120000</v>
      </c>
      <c r="AP137" s="407">
        <v>120000</v>
      </c>
      <c r="AQ137" s="407">
        <v>120000</v>
      </c>
      <c r="AR137" s="407">
        <v>120000</v>
      </c>
      <c r="AS137" s="407">
        <v>120000</v>
      </c>
      <c r="AT137" s="407">
        <v>120000</v>
      </c>
      <c r="AU137" s="407">
        <v>120000</v>
      </c>
      <c r="AV137" s="407">
        <v>120000</v>
      </c>
      <c r="AW137" s="407">
        <v>120000</v>
      </c>
      <c r="AX137" s="407">
        <v>120000</v>
      </c>
      <c r="AY137" s="407">
        <v>120000</v>
      </c>
      <c r="AZ137" s="407">
        <v>120000</v>
      </c>
      <c r="BA137" s="407">
        <v>120000</v>
      </c>
      <c r="BB137" s="407">
        <v>120000</v>
      </c>
      <c r="BC137" s="407">
        <v>120000</v>
      </c>
      <c r="BD137" s="407">
        <v>120000</v>
      </c>
      <c r="BE137" s="407">
        <v>120000</v>
      </c>
      <c r="BF137" s="407">
        <v>120000</v>
      </c>
      <c r="BG137" s="407">
        <v>120000</v>
      </c>
      <c r="BH137" s="407">
        <v>120000</v>
      </c>
      <c r="BI137" s="407">
        <v>120000</v>
      </c>
      <c r="BJ137" s="407">
        <v>120000</v>
      </c>
      <c r="BK137" s="407">
        <v>120000</v>
      </c>
      <c r="BL137" s="407">
        <v>120000</v>
      </c>
      <c r="BM137" s="407">
        <v>120000</v>
      </c>
      <c r="BN137" s="407">
        <v>120000</v>
      </c>
      <c r="BO137" s="407">
        <v>120000</v>
      </c>
      <c r="BP137" s="407">
        <v>120000</v>
      </c>
      <c r="BQ137" s="407">
        <v>120000</v>
      </c>
      <c r="BR137" s="407">
        <v>120000</v>
      </c>
      <c r="BS137" s="407">
        <v>120000</v>
      </c>
      <c r="BT137" s="407">
        <v>120000</v>
      </c>
      <c r="BU137" s="407">
        <v>120000</v>
      </c>
      <c r="BV137" s="407">
        <v>120000</v>
      </c>
      <c r="BW137" s="407">
        <v>120000</v>
      </c>
      <c r="BX137" s="407">
        <v>120000</v>
      </c>
      <c r="BY137" s="407">
        <v>120000</v>
      </c>
      <c r="BZ137" s="407">
        <v>120000</v>
      </c>
      <c r="CA137" s="407">
        <v>120000</v>
      </c>
      <c r="CB137" s="407">
        <v>120000</v>
      </c>
      <c r="CC137" s="407">
        <v>120000</v>
      </c>
      <c r="CD137" s="407">
        <v>120000</v>
      </c>
      <c r="CE137" s="407">
        <v>120000</v>
      </c>
      <c r="CF137" s="407">
        <v>120000</v>
      </c>
    </row>
    <row r="138" spans="1:317" s="195" customFormat="1">
      <c r="A138" s="182"/>
      <c r="B138" s="210" t="s">
        <v>500</v>
      </c>
      <c r="C138" s="182"/>
      <c r="D138" s="182"/>
      <c r="E138" s="182"/>
      <c r="F138" s="182"/>
      <c r="G138" s="182"/>
      <c r="H138" s="182"/>
      <c r="I138" s="182"/>
      <c r="J138" s="182"/>
      <c r="K138" s="182"/>
      <c r="L138" s="182"/>
      <c r="M138" s="182"/>
    </row>
    <row r="139" spans="1:317" s="195" customFormat="1">
      <c r="A139" s="182"/>
      <c r="B139" s="210"/>
      <c r="C139" s="182"/>
      <c r="D139" s="182"/>
      <c r="E139" s="182"/>
      <c r="F139" s="182"/>
      <c r="G139" s="182"/>
      <c r="H139" s="182"/>
      <c r="I139" s="182"/>
      <c r="J139" s="182"/>
      <c r="K139" s="182"/>
      <c r="L139" s="182"/>
      <c r="M139" s="182"/>
    </row>
    <row r="140" spans="1:317" s="185" customFormat="1">
      <c r="A140" s="182"/>
      <c r="B140" s="182"/>
      <c r="C140" s="182"/>
      <c r="D140" s="210"/>
      <c r="E140" s="182"/>
      <c r="F140" s="182"/>
      <c r="G140" s="182"/>
      <c r="H140" s="182"/>
      <c r="I140" s="182"/>
      <c r="J140" s="182"/>
      <c r="K140" s="182"/>
      <c r="L140" s="182"/>
      <c r="M140" s="182"/>
    </row>
    <row r="141" spans="1:317" s="38" customFormat="1">
      <c r="D141" s="145" t="s">
        <v>518</v>
      </c>
      <c r="E141" s="400">
        <f t="shared" ref="E141:BP141" si="11">YEAR(E144)-YEAR(Initial_Time)+1</f>
        <v>1</v>
      </c>
      <c r="F141" s="400">
        <f t="shared" si="11"/>
        <v>1</v>
      </c>
      <c r="G141" s="400">
        <f t="shared" si="11"/>
        <v>1</v>
      </c>
      <c r="H141" s="400">
        <f t="shared" si="11"/>
        <v>1</v>
      </c>
      <c r="I141" s="400">
        <f t="shared" si="11"/>
        <v>1</v>
      </c>
      <c r="J141" s="400">
        <f t="shared" si="11"/>
        <v>1</v>
      </c>
      <c r="K141" s="400">
        <f t="shared" si="11"/>
        <v>2</v>
      </c>
      <c r="L141" s="400">
        <f t="shared" si="11"/>
        <v>2</v>
      </c>
      <c r="M141" s="400">
        <f t="shared" si="11"/>
        <v>2</v>
      </c>
      <c r="N141" s="400">
        <f t="shared" si="11"/>
        <v>2</v>
      </c>
      <c r="O141" s="400">
        <f t="shared" si="11"/>
        <v>2</v>
      </c>
      <c r="P141" s="400">
        <f t="shared" si="11"/>
        <v>2</v>
      </c>
      <c r="Q141" s="400">
        <f t="shared" si="11"/>
        <v>2</v>
      </c>
      <c r="R141" s="400">
        <f t="shared" si="11"/>
        <v>2</v>
      </c>
      <c r="S141" s="400">
        <f t="shared" si="11"/>
        <v>2</v>
      </c>
      <c r="T141" s="400">
        <f t="shared" si="11"/>
        <v>2</v>
      </c>
      <c r="U141" s="400">
        <f t="shared" si="11"/>
        <v>2</v>
      </c>
      <c r="V141" s="400">
        <f t="shared" si="11"/>
        <v>2</v>
      </c>
      <c r="W141" s="400">
        <f t="shared" si="11"/>
        <v>3</v>
      </c>
      <c r="X141" s="400">
        <f t="shared" si="11"/>
        <v>3</v>
      </c>
      <c r="Y141" s="400">
        <f t="shared" si="11"/>
        <v>3</v>
      </c>
      <c r="Z141" s="400">
        <f t="shared" si="11"/>
        <v>3</v>
      </c>
      <c r="AA141" s="400">
        <f t="shared" si="11"/>
        <v>3</v>
      </c>
      <c r="AB141" s="400">
        <f t="shared" si="11"/>
        <v>3</v>
      </c>
      <c r="AC141" s="400">
        <f t="shared" si="11"/>
        <v>3</v>
      </c>
      <c r="AD141" s="400">
        <f t="shared" si="11"/>
        <v>3</v>
      </c>
      <c r="AE141" s="400">
        <f t="shared" si="11"/>
        <v>3</v>
      </c>
      <c r="AF141" s="400">
        <f t="shared" si="11"/>
        <v>3</v>
      </c>
      <c r="AG141" s="400">
        <f t="shared" si="11"/>
        <v>3</v>
      </c>
      <c r="AH141" s="400">
        <f t="shared" si="11"/>
        <v>3</v>
      </c>
      <c r="AI141" s="400">
        <f t="shared" si="11"/>
        <v>4</v>
      </c>
      <c r="AJ141" s="400">
        <f t="shared" si="11"/>
        <v>4</v>
      </c>
      <c r="AK141" s="400">
        <f t="shared" si="11"/>
        <v>4</v>
      </c>
      <c r="AL141" s="400">
        <f t="shared" si="11"/>
        <v>4</v>
      </c>
      <c r="AM141" s="400">
        <f t="shared" si="11"/>
        <v>4</v>
      </c>
      <c r="AN141" s="400">
        <f t="shared" si="11"/>
        <v>4</v>
      </c>
      <c r="AO141" s="400">
        <f t="shared" si="11"/>
        <v>4</v>
      </c>
      <c r="AP141" s="400">
        <f t="shared" si="11"/>
        <v>4</v>
      </c>
      <c r="AQ141" s="400">
        <f t="shared" si="11"/>
        <v>4</v>
      </c>
      <c r="AR141" s="400">
        <f t="shared" si="11"/>
        <v>4</v>
      </c>
      <c r="AS141" s="400">
        <f t="shared" si="11"/>
        <v>4</v>
      </c>
      <c r="AT141" s="400">
        <f t="shared" si="11"/>
        <v>4</v>
      </c>
      <c r="AU141" s="400">
        <f t="shared" si="11"/>
        <v>5</v>
      </c>
      <c r="AV141" s="400">
        <f t="shared" si="11"/>
        <v>5</v>
      </c>
      <c r="AW141" s="400">
        <f t="shared" si="11"/>
        <v>5</v>
      </c>
      <c r="AX141" s="400">
        <f t="shared" si="11"/>
        <v>5</v>
      </c>
      <c r="AY141" s="400">
        <f t="shared" si="11"/>
        <v>5</v>
      </c>
      <c r="AZ141" s="400">
        <f t="shared" si="11"/>
        <v>5</v>
      </c>
      <c r="BA141" s="400">
        <f t="shared" si="11"/>
        <v>5</v>
      </c>
      <c r="BB141" s="400">
        <f t="shared" si="11"/>
        <v>5</v>
      </c>
      <c r="BC141" s="400">
        <f t="shared" si="11"/>
        <v>5</v>
      </c>
      <c r="BD141" s="400">
        <f t="shared" si="11"/>
        <v>5</v>
      </c>
      <c r="BE141" s="400">
        <f t="shared" si="11"/>
        <v>5</v>
      </c>
      <c r="BF141" s="400">
        <f t="shared" si="11"/>
        <v>5</v>
      </c>
      <c r="BG141" s="400">
        <f t="shared" si="11"/>
        <v>6</v>
      </c>
      <c r="BH141" s="400">
        <f t="shared" si="11"/>
        <v>6</v>
      </c>
      <c r="BI141" s="400">
        <f t="shared" si="11"/>
        <v>6</v>
      </c>
      <c r="BJ141" s="400">
        <f t="shared" si="11"/>
        <v>6</v>
      </c>
      <c r="BK141" s="400">
        <f t="shared" si="11"/>
        <v>6</v>
      </c>
      <c r="BL141" s="400">
        <f t="shared" si="11"/>
        <v>6</v>
      </c>
      <c r="BM141" s="400">
        <f t="shared" si="11"/>
        <v>6</v>
      </c>
      <c r="BN141" s="400">
        <f t="shared" si="11"/>
        <v>6</v>
      </c>
      <c r="BO141" s="400">
        <f t="shared" si="11"/>
        <v>6</v>
      </c>
      <c r="BP141" s="400">
        <f t="shared" si="11"/>
        <v>6</v>
      </c>
      <c r="BQ141" s="400">
        <f t="shared" ref="BQ141:EB141" si="12">YEAR(BQ144)-YEAR(Initial_Time)+1</f>
        <v>6</v>
      </c>
      <c r="BR141" s="400">
        <f t="shared" si="12"/>
        <v>6</v>
      </c>
      <c r="BS141" s="400">
        <f t="shared" si="12"/>
        <v>7</v>
      </c>
      <c r="BT141" s="400">
        <f t="shared" si="12"/>
        <v>7</v>
      </c>
      <c r="BU141" s="400">
        <f t="shared" si="12"/>
        <v>7</v>
      </c>
      <c r="BV141" s="400">
        <f t="shared" si="12"/>
        <v>7</v>
      </c>
      <c r="BW141" s="400">
        <f t="shared" si="12"/>
        <v>7</v>
      </c>
      <c r="BX141" s="400">
        <f t="shared" si="12"/>
        <v>7</v>
      </c>
      <c r="BY141" s="400">
        <f t="shared" si="12"/>
        <v>7</v>
      </c>
      <c r="BZ141" s="400">
        <f t="shared" si="12"/>
        <v>7</v>
      </c>
      <c r="CA141" s="400">
        <f t="shared" si="12"/>
        <v>7</v>
      </c>
      <c r="CB141" s="400">
        <f t="shared" si="12"/>
        <v>7</v>
      </c>
      <c r="CC141" s="400">
        <f t="shared" si="12"/>
        <v>7</v>
      </c>
      <c r="CD141" s="400">
        <f t="shared" si="12"/>
        <v>7</v>
      </c>
      <c r="CE141" s="400">
        <f t="shared" si="12"/>
        <v>8</v>
      </c>
      <c r="CF141" s="400">
        <f t="shared" si="12"/>
        <v>8</v>
      </c>
      <c r="CG141" s="400">
        <f t="shared" si="12"/>
        <v>8</v>
      </c>
      <c r="CH141" s="400">
        <f t="shared" si="12"/>
        <v>8</v>
      </c>
      <c r="CI141" s="400">
        <f t="shared" si="12"/>
        <v>8</v>
      </c>
      <c r="CJ141" s="400">
        <f t="shared" si="12"/>
        <v>8</v>
      </c>
      <c r="CK141" s="400">
        <f t="shared" si="12"/>
        <v>8</v>
      </c>
      <c r="CL141" s="400">
        <f t="shared" si="12"/>
        <v>8</v>
      </c>
      <c r="CM141" s="400">
        <f t="shared" si="12"/>
        <v>8</v>
      </c>
      <c r="CN141" s="400">
        <f t="shared" si="12"/>
        <v>8</v>
      </c>
      <c r="CO141" s="400">
        <f t="shared" si="12"/>
        <v>8</v>
      </c>
      <c r="CP141" s="400">
        <f t="shared" si="12"/>
        <v>8</v>
      </c>
      <c r="CQ141" s="400">
        <f t="shared" si="12"/>
        <v>9</v>
      </c>
      <c r="CR141" s="400">
        <f t="shared" si="12"/>
        <v>9</v>
      </c>
      <c r="CS141" s="400">
        <f t="shared" si="12"/>
        <v>9</v>
      </c>
      <c r="CT141" s="400">
        <f t="shared" si="12"/>
        <v>9</v>
      </c>
      <c r="CU141" s="400">
        <f t="shared" si="12"/>
        <v>9</v>
      </c>
      <c r="CV141" s="400">
        <f t="shared" si="12"/>
        <v>9</v>
      </c>
      <c r="CW141" s="400">
        <f t="shared" si="12"/>
        <v>9</v>
      </c>
      <c r="CX141" s="400">
        <f t="shared" si="12"/>
        <v>9</v>
      </c>
      <c r="CY141" s="400">
        <f t="shared" si="12"/>
        <v>9</v>
      </c>
      <c r="CZ141" s="400">
        <f t="shared" si="12"/>
        <v>9</v>
      </c>
      <c r="DA141" s="400">
        <f t="shared" si="12"/>
        <v>9</v>
      </c>
      <c r="DB141" s="400">
        <f t="shared" si="12"/>
        <v>9</v>
      </c>
      <c r="DC141" s="400">
        <f t="shared" si="12"/>
        <v>10</v>
      </c>
      <c r="DD141" s="400">
        <f t="shared" si="12"/>
        <v>10</v>
      </c>
      <c r="DE141" s="400">
        <f t="shared" si="12"/>
        <v>10</v>
      </c>
      <c r="DF141" s="400">
        <f t="shared" si="12"/>
        <v>10</v>
      </c>
      <c r="DG141" s="400">
        <f t="shared" si="12"/>
        <v>10</v>
      </c>
      <c r="DH141" s="400">
        <f t="shared" si="12"/>
        <v>10</v>
      </c>
      <c r="DI141" s="400">
        <f t="shared" si="12"/>
        <v>10</v>
      </c>
      <c r="DJ141" s="400">
        <f t="shared" si="12"/>
        <v>10</v>
      </c>
      <c r="DK141" s="400">
        <f t="shared" si="12"/>
        <v>10</v>
      </c>
      <c r="DL141" s="400">
        <f t="shared" si="12"/>
        <v>10</v>
      </c>
      <c r="DM141" s="400">
        <f t="shared" si="12"/>
        <v>10</v>
      </c>
      <c r="DN141" s="400">
        <f t="shared" si="12"/>
        <v>10</v>
      </c>
      <c r="DO141" s="400">
        <f t="shared" si="12"/>
        <v>11</v>
      </c>
      <c r="DP141" s="400">
        <f t="shared" si="12"/>
        <v>11</v>
      </c>
      <c r="DQ141" s="400">
        <f t="shared" si="12"/>
        <v>11</v>
      </c>
      <c r="DR141" s="400">
        <f t="shared" si="12"/>
        <v>11</v>
      </c>
      <c r="DS141" s="400">
        <f t="shared" si="12"/>
        <v>11</v>
      </c>
      <c r="DT141" s="400">
        <f t="shared" si="12"/>
        <v>11</v>
      </c>
      <c r="DU141" s="400">
        <f t="shared" si="12"/>
        <v>11</v>
      </c>
      <c r="DV141" s="400">
        <f t="shared" si="12"/>
        <v>11</v>
      </c>
      <c r="DW141" s="400">
        <f t="shared" si="12"/>
        <v>11</v>
      </c>
      <c r="DX141" s="400">
        <f t="shared" si="12"/>
        <v>11</v>
      </c>
      <c r="DY141" s="400">
        <f t="shared" si="12"/>
        <v>11</v>
      </c>
      <c r="DZ141" s="400">
        <f t="shared" si="12"/>
        <v>11</v>
      </c>
      <c r="EA141" s="400">
        <f t="shared" si="12"/>
        <v>12</v>
      </c>
      <c r="EB141" s="400">
        <f t="shared" si="12"/>
        <v>12</v>
      </c>
      <c r="EC141" s="400">
        <f t="shared" ref="EC141:GN141" si="13">YEAR(EC144)-YEAR(Initial_Time)+1</f>
        <v>12</v>
      </c>
      <c r="ED141" s="400">
        <f t="shared" si="13"/>
        <v>12</v>
      </c>
      <c r="EE141" s="400">
        <f t="shared" si="13"/>
        <v>12</v>
      </c>
      <c r="EF141" s="400">
        <f t="shared" si="13"/>
        <v>12</v>
      </c>
      <c r="EG141" s="400">
        <f t="shared" si="13"/>
        <v>12</v>
      </c>
      <c r="EH141" s="400">
        <f t="shared" si="13"/>
        <v>12</v>
      </c>
      <c r="EI141" s="400">
        <f t="shared" si="13"/>
        <v>12</v>
      </c>
      <c r="EJ141" s="400">
        <f t="shared" si="13"/>
        <v>12</v>
      </c>
      <c r="EK141" s="400">
        <f t="shared" si="13"/>
        <v>12</v>
      </c>
      <c r="EL141" s="400">
        <f t="shared" si="13"/>
        <v>12</v>
      </c>
      <c r="EM141" s="400">
        <f t="shared" si="13"/>
        <v>13</v>
      </c>
      <c r="EN141" s="400">
        <f t="shared" si="13"/>
        <v>13</v>
      </c>
      <c r="EO141" s="400">
        <f t="shared" si="13"/>
        <v>13</v>
      </c>
      <c r="EP141" s="400">
        <f t="shared" si="13"/>
        <v>13</v>
      </c>
      <c r="EQ141" s="400">
        <f t="shared" si="13"/>
        <v>13</v>
      </c>
      <c r="ER141" s="400">
        <f t="shared" si="13"/>
        <v>13</v>
      </c>
      <c r="ES141" s="400">
        <f t="shared" si="13"/>
        <v>13</v>
      </c>
      <c r="ET141" s="400">
        <f t="shared" si="13"/>
        <v>13</v>
      </c>
      <c r="EU141" s="400">
        <f t="shared" si="13"/>
        <v>13</v>
      </c>
      <c r="EV141" s="400">
        <f t="shared" si="13"/>
        <v>13</v>
      </c>
      <c r="EW141" s="400">
        <f t="shared" si="13"/>
        <v>13</v>
      </c>
      <c r="EX141" s="400">
        <f t="shared" si="13"/>
        <v>13</v>
      </c>
      <c r="EY141" s="400">
        <f t="shared" si="13"/>
        <v>14</v>
      </c>
      <c r="EZ141" s="400">
        <f t="shared" si="13"/>
        <v>14</v>
      </c>
      <c r="FA141" s="400">
        <f t="shared" si="13"/>
        <v>14</v>
      </c>
      <c r="FB141" s="400">
        <f t="shared" si="13"/>
        <v>14</v>
      </c>
      <c r="FC141" s="400">
        <f t="shared" si="13"/>
        <v>14</v>
      </c>
      <c r="FD141" s="400">
        <f t="shared" si="13"/>
        <v>14</v>
      </c>
      <c r="FE141" s="400">
        <f t="shared" si="13"/>
        <v>14</v>
      </c>
      <c r="FF141" s="400">
        <f t="shared" si="13"/>
        <v>14</v>
      </c>
      <c r="FG141" s="400">
        <f t="shared" si="13"/>
        <v>14</v>
      </c>
      <c r="FH141" s="400">
        <f t="shared" si="13"/>
        <v>14</v>
      </c>
      <c r="FI141" s="400">
        <f t="shared" si="13"/>
        <v>14</v>
      </c>
      <c r="FJ141" s="400">
        <f t="shared" si="13"/>
        <v>14</v>
      </c>
      <c r="FK141" s="400">
        <f t="shared" si="13"/>
        <v>15</v>
      </c>
      <c r="FL141" s="400">
        <f t="shared" si="13"/>
        <v>15</v>
      </c>
      <c r="FM141" s="400">
        <f t="shared" si="13"/>
        <v>15</v>
      </c>
      <c r="FN141" s="400">
        <f t="shared" si="13"/>
        <v>15</v>
      </c>
      <c r="FO141" s="400">
        <f t="shared" si="13"/>
        <v>15</v>
      </c>
      <c r="FP141" s="400">
        <f t="shared" si="13"/>
        <v>15</v>
      </c>
      <c r="FQ141" s="400">
        <f t="shared" si="13"/>
        <v>15</v>
      </c>
      <c r="FR141" s="400">
        <f t="shared" si="13"/>
        <v>15</v>
      </c>
      <c r="FS141" s="400">
        <f t="shared" si="13"/>
        <v>15</v>
      </c>
      <c r="FT141" s="400">
        <f t="shared" si="13"/>
        <v>15</v>
      </c>
      <c r="FU141" s="400">
        <f t="shared" si="13"/>
        <v>15</v>
      </c>
      <c r="FV141" s="400">
        <f t="shared" si="13"/>
        <v>15</v>
      </c>
      <c r="FW141" s="400">
        <f t="shared" si="13"/>
        <v>16</v>
      </c>
      <c r="FX141" s="400">
        <f t="shared" si="13"/>
        <v>16</v>
      </c>
      <c r="FY141" s="400">
        <f t="shared" si="13"/>
        <v>16</v>
      </c>
      <c r="FZ141" s="400">
        <f t="shared" si="13"/>
        <v>16</v>
      </c>
      <c r="GA141" s="400">
        <f t="shared" si="13"/>
        <v>16</v>
      </c>
      <c r="GB141" s="400">
        <f t="shared" si="13"/>
        <v>16</v>
      </c>
      <c r="GC141" s="400">
        <f t="shared" si="13"/>
        <v>16</v>
      </c>
      <c r="GD141" s="400">
        <f t="shared" si="13"/>
        <v>16</v>
      </c>
      <c r="GE141" s="400">
        <f t="shared" si="13"/>
        <v>16</v>
      </c>
      <c r="GF141" s="400">
        <f t="shared" si="13"/>
        <v>16</v>
      </c>
      <c r="GG141" s="400">
        <f t="shared" si="13"/>
        <v>16</v>
      </c>
      <c r="GH141" s="400">
        <f t="shared" si="13"/>
        <v>16</v>
      </c>
      <c r="GI141" s="400">
        <f t="shared" si="13"/>
        <v>17</v>
      </c>
      <c r="GJ141" s="400">
        <f t="shared" si="13"/>
        <v>17</v>
      </c>
      <c r="GK141" s="400">
        <f t="shared" si="13"/>
        <v>17</v>
      </c>
      <c r="GL141" s="400">
        <f t="shared" si="13"/>
        <v>17</v>
      </c>
      <c r="GM141" s="400">
        <f t="shared" si="13"/>
        <v>17</v>
      </c>
      <c r="GN141" s="400">
        <f t="shared" si="13"/>
        <v>17</v>
      </c>
      <c r="GO141" s="400">
        <f t="shared" ref="GO141:IZ141" si="14">YEAR(GO144)-YEAR(Initial_Time)+1</f>
        <v>17</v>
      </c>
      <c r="GP141" s="400">
        <f t="shared" si="14"/>
        <v>17</v>
      </c>
      <c r="GQ141" s="400">
        <f t="shared" si="14"/>
        <v>17</v>
      </c>
      <c r="GR141" s="400">
        <f t="shared" si="14"/>
        <v>17</v>
      </c>
      <c r="GS141" s="400">
        <f t="shared" si="14"/>
        <v>17</v>
      </c>
      <c r="GT141" s="400">
        <f t="shared" si="14"/>
        <v>17</v>
      </c>
      <c r="GU141" s="400">
        <f t="shared" si="14"/>
        <v>18</v>
      </c>
      <c r="GV141" s="400">
        <f t="shared" si="14"/>
        <v>18</v>
      </c>
      <c r="GW141" s="400">
        <f t="shared" si="14"/>
        <v>18</v>
      </c>
      <c r="GX141" s="400">
        <f t="shared" si="14"/>
        <v>18</v>
      </c>
      <c r="GY141" s="400">
        <f t="shared" si="14"/>
        <v>18</v>
      </c>
      <c r="GZ141" s="400">
        <f t="shared" si="14"/>
        <v>18</v>
      </c>
      <c r="HA141" s="400">
        <f t="shared" si="14"/>
        <v>18</v>
      </c>
      <c r="HB141" s="400">
        <f t="shared" si="14"/>
        <v>18</v>
      </c>
      <c r="HC141" s="400">
        <f t="shared" si="14"/>
        <v>18</v>
      </c>
      <c r="HD141" s="400">
        <f t="shared" si="14"/>
        <v>18</v>
      </c>
      <c r="HE141" s="400">
        <f t="shared" si="14"/>
        <v>18</v>
      </c>
      <c r="HF141" s="400">
        <f t="shared" si="14"/>
        <v>18</v>
      </c>
      <c r="HG141" s="400">
        <f t="shared" si="14"/>
        <v>19</v>
      </c>
      <c r="HH141" s="400">
        <f t="shared" si="14"/>
        <v>19</v>
      </c>
      <c r="HI141" s="400">
        <f t="shared" si="14"/>
        <v>19</v>
      </c>
      <c r="HJ141" s="400">
        <f t="shared" si="14"/>
        <v>19</v>
      </c>
      <c r="HK141" s="400">
        <f t="shared" si="14"/>
        <v>19</v>
      </c>
      <c r="HL141" s="400">
        <f t="shared" si="14"/>
        <v>19</v>
      </c>
      <c r="HM141" s="400">
        <f t="shared" si="14"/>
        <v>19</v>
      </c>
      <c r="HN141" s="400">
        <f t="shared" si="14"/>
        <v>19</v>
      </c>
      <c r="HO141" s="400">
        <f t="shared" si="14"/>
        <v>19</v>
      </c>
      <c r="HP141" s="400">
        <f t="shared" si="14"/>
        <v>19</v>
      </c>
      <c r="HQ141" s="400">
        <f t="shared" si="14"/>
        <v>19</v>
      </c>
      <c r="HR141" s="400">
        <f t="shared" si="14"/>
        <v>19</v>
      </c>
      <c r="HS141" s="400">
        <f t="shared" si="14"/>
        <v>20</v>
      </c>
      <c r="HT141" s="400">
        <f t="shared" si="14"/>
        <v>20</v>
      </c>
      <c r="HU141" s="400">
        <f t="shared" si="14"/>
        <v>20</v>
      </c>
      <c r="HV141" s="400">
        <f t="shared" si="14"/>
        <v>20</v>
      </c>
      <c r="HW141" s="400">
        <f t="shared" si="14"/>
        <v>20</v>
      </c>
      <c r="HX141" s="400">
        <f t="shared" si="14"/>
        <v>20</v>
      </c>
      <c r="HY141" s="400">
        <f t="shared" si="14"/>
        <v>20</v>
      </c>
      <c r="HZ141" s="400">
        <f t="shared" si="14"/>
        <v>20</v>
      </c>
      <c r="IA141" s="400">
        <f t="shared" si="14"/>
        <v>20</v>
      </c>
      <c r="IB141" s="400">
        <f t="shared" si="14"/>
        <v>20</v>
      </c>
      <c r="IC141" s="400">
        <f t="shared" si="14"/>
        <v>20</v>
      </c>
      <c r="ID141" s="400">
        <f t="shared" si="14"/>
        <v>20</v>
      </c>
      <c r="IE141" s="400">
        <f t="shared" si="14"/>
        <v>21</v>
      </c>
      <c r="IF141" s="400">
        <f t="shared" si="14"/>
        <v>21</v>
      </c>
      <c r="IG141" s="400">
        <f t="shared" si="14"/>
        <v>21</v>
      </c>
      <c r="IH141" s="400">
        <f t="shared" si="14"/>
        <v>21</v>
      </c>
      <c r="II141" s="400">
        <f t="shared" si="14"/>
        <v>21</v>
      </c>
      <c r="IJ141" s="400">
        <f t="shared" si="14"/>
        <v>21</v>
      </c>
      <c r="IK141" s="400">
        <f t="shared" si="14"/>
        <v>21</v>
      </c>
      <c r="IL141" s="400">
        <f t="shared" si="14"/>
        <v>21</v>
      </c>
      <c r="IM141" s="400">
        <f t="shared" si="14"/>
        <v>21</v>
      </c>
      <c r="IN141" s="400">
        <f t="shared" si="14"/>
        <v>21</v>
      </c>
      <c r="IO141" s="400">
        <f t="shared" si="14"/>
        <v>21</v>
      </c>
      <c r="IP141" s="400">
        <f t="shared" si="14"/>
        <v>21</v>
      </c>
      <c r="IQ141" s="400">
        <f t="shared" si="14"/>
        <v>22</v>
      </c>
      <c r="IR141" s="400">
        <f t="shared" si="14"/>
        <v>22</v>
      </c>
      <c r="IS141" s="400">
        <f t="shared" si="14"/>
        <v>22</v>
      </c>
      <c r="IT141" s="400">
        <f t="shared" si="14"/>
        <v>22</v>
      </c>
      <c r="IU141" s="400">
        <f t="shared" si="14"/>
        <v>22</v>
      </c>
      <c r="IV141" s="400">
        <f t="shared" si="14"/>
        <v>22</v>
      </c>
      <c r="IW141" s="400">
        <f t="shared" si="14"/>
        <v>22</v>
      </c>
      <c r="IX141" s="400">
        <f t="shared" si="14"/>
        <v>22</v>
      </c>
      <c r="IY141" s="400">
        <f t="shared" si="14"/>
        <v>22</v>
      </c>
      <c r="IZ141" s="400">
        <f t="shared" si="14"/>
        <v>22</v>
      </c>
      <c r="JA141" s="400">
        <f t="shared" ref="JA141:LE141" si="15">YEAR(JA144)-YEAR(Initial_Time)+1</f>
        <v>22</v>
      </c>
      <c r="JB141" s="400">
        <f t="shared" si="15"/>
        <v>22</v>
      </c>
      <c r="JC141" s="400">
        <f t="shared" si="15"/>
        <v>23</v>
      </c>
      <c r="JD141" s="400">
        <f t="shared" si="15"/>
        <v>23</v>
      </c>
      <c r="JE141" s="400">
        <f t="shared" si="15"/>
        <v>23</v>
      </c>
      <c r="JF141" s="400">
        <f t="shared" si="15"/>
        <v>23</v>
      </c>
      <c r="JG141" s="400">
        <f t="shared" si="15"/>
        <v>23</v>
      </c>
      <c r="JH141" s="400">
        <f t="shared" si="15"/>
        <v>23</v>
      </c>
      <c r="JI141" s="400">
        <f t="shared" si="15"/>
        <v>23</v>
      </c>
      <c r="JJ141" s="400">
        <f t="shared" si="15"/>
        <v>23</v>
      </c>
      <c r="JK141" s="400">
        <f t="shared" si="15"/>
        <v>23</v>
      </c>
      <c r="JL141" s="400">
        <f t="shared" si="15"/>
        <v>23</v>
      </c>
      <c r="JM141" s="400">
        <f t="shared" si="15"/>
        <v>23</v>
      </c>
      <c r="JN141" s="400">
        <f t="shared" si="15"/>
        <v>23</v>
      </c>
      <c r="JO141" s="400">
        <f t="shared" si="15"/>
        <v>24</v>
      </c>
      <c r="JP141" s="400">
        <f t="shared" si="15"/>
        <v>24</v>
      </c>
      <c r="JQ141" s="400">
        <f t="shared" si="15"/>
        <v>24</v>
      </c>
      <c r="JR141" s="400">
        <f t="shared" si="15"/>
        <v>24</v>
      </c>
      <c r="JS141" s="400">
        <f t="shared" si="15"/>
        <v>24</v>
      </c>
      <c r="JT141" s="400">
        <f t="shared" si="15"/>
        <v>24</v>
      </c>
      <c r="JU141" s="400">
        <f t="shared" si="15"/>
        <v>24</v>
      </c>
      <c r="JV141" s="400">
        <f t="shared" si="15"/>
        <v>24</v>
      </c>
      <c r="JW141" s="400">
        <f t="shared" si="15"/>
        <v>24</v>
      </c>
      <c r="JX141" s="400">
        <f t="shared" si="15"/>
        <v>24</v>
      </c>
      <c r="JY141" s="400">
        <f t="shared" si="15"/>
        <v>24</v>
      </c>
      <c r="JZ141" s="400">
        <f t="shared" si="15"/>
        <v>24</v>
      </c>
      <c r="KA141" s="400">
        <f t="shared" si="15"/>
        <v>25</v>
      </c>
      <c r="KB141" s="400">
        <f t="shared" si="15"/>
        <v>25</v>
      </c>
      <c r="KC141" s="400">
        <f t="shared" si="15"/>
        <v>25</v>
      </c>
      <c r="KD141" s="400">
        <f t="shared" si="15"/>
        <v>25</v>
      </c>
      <c r="KE141" s="400">
        <f t="shared" si="15"/>
        <v>25</v>
      </c>
      <c r="KF141" s="400">
        <f t="shared" si="15"/>
        <v>25</v>
      </c>
      <c r="KG141" s="400">
        <f t="shared" si="15"/>
        <v>25</v>
      </c>
      <c r="KH141" s="400">
        <f t="shared" si="15"/>
        <v>25</v>
      </c>
      <c r="KI141" s="400">
        <f t="shared" si="15"/>
        <v>25</v>
      </c>
      <c r="KJ141" s="400">
        <f t="shared" si="15"/>
        <v>25</v>
      </c>
      <c r="KK141" s="400">
        <f t="shared" si="15"/>
        <v>25</v>
      </c>
      <c r="KL141" s="400">
        <f t="shared" si="15"/>
        <v>25</v>
      </c>
      <c r="KM141" s="400">
        <f t="shared" si="15"/>
        <v>26</v>
      </c>
      <c r="KN141" s="400">
        <f t="shared" si="15"/>
        <v>26</v>
      </c>
      <c r="KO141" s="400">
        <f t="shared" si="15"/>
        <v>26</v>
      </c>
      <c r="KP141" s="400">
        <f t="shared" si="15"/>
        <v>26</v>
      </c>
      <c r="KQ141" s="400">
        <f t="shared" si="15"/>
        <v>26</v>
      </c>
      <c r="KR141" s="400">
        <f t="shared" si="15"/>
        <v>26</v>
      </c>
      <c r="KS141" s="400">
        <f t="shared" si="15"/>
        <v>26</v>
      </c>
      <c r="KT141" s="400">
        <f t="shared" si="15"/>
        <v>26</v>
      </c>
      <c r="KU141" s="400">
        <f t="shared" si="15"/>
        <v>26</v>
      </c>
      <c r="KV141" s="400">
        <f t="shared" si="15"/>
        <v>26</v>
      </c>
      <c r="KW141" s="400">
        <f t="shared" si="15"/>
        <v>26</v>
      </c>
      <c r="KX141" s="400">
        <f t="shared" si="15"/>
        <v>26</v>
      </c>
      <c r="KY141" s="400">
        <f t="shared" si="15"/>
        <v>27</v>
      </c>
      <c r="KZ141" s="400">
        <f t="shared" si="15"/>
        <v>27</v>
      </c>
      <c r="LA141" s="400">
        <f t="shared" si="15"/>
        <v>27</v>
      </c>
      <c r="LB141" s="400">
        <f t="shared" si="15"/>
        <v>27</v>
      </c>
      <c r="LC141" s="400">
        <f t="shared" si="15"/>
        <v>27</v>
      </c>
      <c r="LD141" s="400">
        <f t="shared" si="15"/>
        <v>27</v>
      </c>
      <c r="LE141" s="400">
        <f t="shared" si="15"/>
        <v>27</v>
      </c>
    </row>
    <row r="142" spans="1:317" s="38" customFormat="1">
      <c r="D142" s="145" t="s">
        <v>517</v>
      </c>
      <c r="E142" s="400">
        <f>ROUNDUP(E143/12,0)</f>
        <v>0</v>
      </c>
      <c r="F142" s="400">
        <f t="shared" ref="F142:BQ142" si="16">ROUNDUP(F143/12,0)</f>
        <v>0</v>
      </c>
      <c r="G142" s="400">
        <f t="shared" si="16"/>
        <v>0</v>
      </c>
      <c r="H142" s="400">
        <f t="shared" si="16"/>
        <v>0</v>
      </c>
      <c r="I142" s="400">
        <f t="shared" si="16"/>
        <v>0</v>
      </c>
      <c r="J142" s="400">
        <f t="shared" si="16"/>
        <v>0</v>
      </c>
      <c r="K142" s="400">
        <f t="shared" si="16"/>
        <v>0</v>
      </c>
      <c r="L142" s="400">
        <f t="shared" si="16"/>
        <v>0</v>
      </c>
      <c r="M142" s="400">
        <f t="shared" si="16"/>
        <v>0</v>
      </c>
      <c r="N142" s="400">
        <f t="shared" si="16"/>
        <v>0</v>
      </c>
      <c r="O142" s="400">
        <f t="shared" si="16"/>
        <v>0</v>
      </c>
      <c r="P142" s="400">
        <f t="shared" si="16"/>
        <v>0</v>
      </c>
      <c r="Q142" s="400">
        <f t="shared" si="16"/>
        <v>0</v>
      </c>
      <c r="R142" s="400">
        <f t="shared" si="16"/>
        <v>0</v>
      </c>
      <c r="S142" s="400">
        <f t="shared" si="16"/>
        <v>0</v>
      </c>
      <c r="T142" s="400">
        <f t="shared" si="16"/>
        <v>0</v>
      </c>
      <c r="U142" s="400">
        <f t="shared" si="16"/>
        <v>0</v>
      </c>
      <c r="V142" s="400">
        <f t="shared" si="16"/>
        <v>0</v>
      </c>
      <c r="W142" s="400">
        <f t="shared" si="16"/>
        <v>0</v>
      </c>
      <c r="X142" s="400">
        <f t="shared" si="16"/>
        <v>0</v>
      </c>
      <c r="Y142" s="400">
        <f t="shared" si="16"/>
        <v>0</v>
      </c>
      <c r="Z142" s="400">
        <f t="shared" si="16"/>
        <v>0</v>
      </c>
      <c r="AA142" s="400">
        <f t="shared" si="16"/>
        <v>0</v>
      </c>
      <c r="AB142" s="400">
        <f t="shared" si="16"/>
        <v>0</v>
      </c>
      <c r="AC142" s="400">
        <f t="shared" si="16"/>
        <v>0</v>
      </c>
      <c r="AD142" s="400">
        <f t="shared" si="16"/>
        <v>0</v>
      </c>
      <c r="AE142" s="400">
        <f t="shared" si="16"/>
        <v>0</v>
      </c>
      <c r="AF142" s="400">
        <f t="shared" si="16"/>
        <v>0</v>
      </c>
      <c r="AG142" s="400">
        <f t="shared" si="16"/>
        <v>0</v>
      </c>
      <c r="AH142" s="400">
        <f t="shared" si="16"/>
        <v>0</v>
      </c>
      <c r="AI142" s="400">
        <f t="shared" si="16"/>
        <v>0</v>
      </c>
      <c r="AJ142" s="400">
        <f t="shared" si="16"/>
        <v>0</v>
      </c>
      <c r="AK142" s="400">
        <f t="shared" si="16"/>
        <v>0</v>
      </c>
      <c r="AL142" s="400">
        <f t="shared" si="16"/>
        <v>0</v>
      </c>
      <c r="AM142" s="400">
        <f t="shared" si="16"/>
        <v>0</v>
      </c>
      <c r="AN142" s="400">
        <f t="shared" si="16"/>
        <v>0</v>
      </c>
      <c r="AO142" s="400">
        <f t="shared" si="16"/>
        <v>0</v>
      </c>
      <c r="AP142" s="400">
        <f t="shared" si="16"/>
        <v>0</v>
      </c>
      <c r="AQ142" s="400">
        <f t="shared" si="16"/>
        <v>0</v>
      </c>
      <c r="AR142" s="400">
        <f t="shared" si="16"/>
        <v>0</v>
      </c>
      <c r="AS142" s="400">
        <f t="shared" si="16"/>
        <v>0</v>
      </c>
      <c r="AT142" s="400">
        <f t="shared" si="16"/>
        <v>0</v>
      </c>
      <c r="AU142" s="400">
        <f t="shared" si="16"/>
        <v>0</v>
      </c>
      <c r="AV142" s="400">
        <f t="shared" si="16"/>
        <v>0</v>
      </c>
      <c r="AW142" s="400">
        <f t="shared" si="16"/>
        <v>0</v>
      </c>
      <c r="AX142" s="400">
        <f t="shared" si="16"/>
        <v>0</v>
      </c>
      <c r="AY142" s="400">
        <f t="shared" si="16"/>
        <v>0</v>
      </c>
      <c r="AZ142" s="400">
        <f t="shared" si="16"/>
        <v>0</v>
      </c>
      <c r="BA142" s="400">
        <f t="shared" si="16"/>
        <v>0</v>
      </c>
      <c r="BB142" s="400">
        <f t="shared" si="16"/>
        <v>0</v>
      </c>
      <c r="BC142" s="400">
        <f t="shared" si="16"/>
        <v>0</v>
      </c>
      <c r="BD142" s="400">
        <f t="shared" si="16"/>
        <v>0</v>
      </c>
      <c r="BE142" s="400">
        <f t="shared" si="16"/>
        <v>0</v>
      </c>
      <c r="BF142" s="400">
        <f t="shared" si="16"/>
        <v>0</v>
      </c>
      <c r="BG142" s="400">
        <f t="shared" si="16"/>
        <v>0</v>
      </c>
      <c r="BH142" s="400">
        <f t="shared" si="16"/>
        <v>0</v>
      </c>
      <c r="BI142" s="400">
        <f t="shared" si="16"/>
        <v>0</v>
      </c>
      <c r="BJ142" s="400">
        <f t="shared" si="16"/>
        <v>0</v>
      </c>
      <c r="BK142" s="400">
        <f t="shared" si="16"/>
        <v>0</v>
      </c>
      <c r="BL142" s="400">
        <f t="shared" si="16"/>
        <v>0</v>
      </c>
      <c r="BM142" s="400">
        <f t="shared" si="16"/>
        <v>0</v>
      </c>
      <c r="BN142" s="400">
        <f t="shared" si="16"/>
        <v>0</v>
      </c>
      <c r="BO142" s="400">
        <f t="shared" si="16"/>
        <v>0</v>
      </c>
      <c r="BP142" s="400">
        <f t="shared" si="16"/>
        <v>0</v>
      </c>
      <c r="BQ142" s="400">
        <f t="shared" si="16"/>
        <v>0</v>
      </c>
      <c r="BR142" s="400">
        <f t="shared" ref="BR142:EC142" si="17">ROUNDUP(BR143/12,0)</f>
        <v>0</v>
      </c>
      <c r="BS142" s="400">
        <f t="shared" si="17"/>
        <v>0</v>
      </c>
      <c r="BT142" s="400">
        <f t="shared" si="17"/>
        <v>0</v>
      </c>
      <c r="BU142" s="400">
        <f t="shared" si="17"/>
        <v>0</v>
      </c>
      <c r="BV142" s="400">
        <f t="shared" si="17"/>
        <v>0</v>
      </c>
      <c r="BW142" s="400">
        <f t="shared" si="17"/>
        <v>0</v>
      </c>
      <c r="BX142" s="400">
        <f t="shared" si="17"/>
        <v>0</v>
      </c>
      <c r="BY142" s="400">
        <f t="shared" si="17"/>
        <v>0</v>
      </c>
      <c r="BZ142" s="400">
        <f t="shared" si="17"/>
        <v>0</v>
      </c>
      <c r="CA142" s="400">
        <f t="shared" si="17"/>
        <v>1</v>
      </c>
      <c r="CB142" s="400">
        <f t="shared" si="17"/>
        <v>1</v>
      </c>
      <c r="CC142" s="400">
        <f t="shared" si="17"/>
        <v>1</v>
      </c>
      <c r="CD142" s="400">
        <f t="shared" si="17"/>
        <v>1</v>
      </c>
      <c r="CE142" s="400">
        <f t="shared" si="17"/>
        <v>1</v>
      </c>
      <c r="CF142" s="400">
        <f t="shared" si="17"/>
        <v>1</v>
      </c>
      <c r="CG142" s="400">
        <f t="shared" si="17"/>
        <v>1</v>
      </c>
      <c r="CH142" s="400">
        <f t="shared" si="17"/>
        <v>1</v>
      </c>
      <c r="CI142" s="400">
        <f t="shared" si="17"/>
        <v>1</v>
      </c>
      <c r="CJ142" s="400">
        <f t="shared" si="17"/>
        <v>1</v>
      </c>
      <c r="CK142" s="400">
        <f t="shared" si="17"/>
        <v>1</v>
      </c>
      <c r="CL142" s="400">
        <f t="shared" si="17"/>
        <v>1</v>
      </c>
      <c r="CM142" s="400">
        <f t="shared" si="17"/>
        <v>2</v>
      </c>
      <c r="CN142" s="400">
        <f t="shared" si="17"/>
        <v>2</v>
      </c>
      <c r="CO142" s="400">
        <f t="shared" si="17"/>
        <v>2</v>
      </c>
      <c r="CP142" s="400">
        <f t="shared" si="17"/>
        <v>2</v>
      </c>
      <c r="CQ142" s="400">
        <f t="shared" si="17"/>
        <v>2</v>
      </c>
      <c r="CR142" s="400">
        <f t="shared" si="17"/>
        <v>2</v>
      </c>
      <c r="CS142" s="400">
        <f t="shared" si="17"/>
        <v>2</v>
      </c>
      <c r="CT142" s="400">
        <f t="shared" si="17"/>
        <v>2</v>
      </c>
      <c r="CU142" s="400">
        <f t="shared" si="17"/>
        <v>2</v>
      </c>
      <c r="CV142" s="400">
        <f t="shared" si="17"/>
        <v>2</v>
      </c>
      <c r="CW142" s="400">
        <f t="shared" si="17"/>
        <v>2</v>
      </c>
      <c r="CX142" s="400">
        <f t="shared" si="17"/>
        <v>2</v>
      </c>
      <c r="CY142" s="400">
        <f t="shared" si="17"/>
        <v>3</v>
      </c>
      <c r="CZ142" s="400">
        <f t="shared" si="17"/>
        <v>3</v>
      </c>
      <c r="DA142" s="400">
        <f t="shared" si="17"/>
        <v>3</v>
      </c>
      <c r="DB142" s="400">
        <f t="shared" si="17"/>
        <v>3</v>
      </c>
      <c r="DC142" s="400">
        <f t="shared" si="17"/>
        <v>3</v>
      </c>
      <c r="DD142" s="400">
        <f t="shared" si="17"/>
        <v>3</v>
      </c>
      <c r="DE142" s="400">
        <f t="shared" si="17"/>
        <v>3</v>
      </c>
      <c r="DF142" s="400">
        <f t="shared" si="17"/>
        <v>3</v>
      </c>
      <c r="DG142" s="400">
        <f t="shared" si="17"/>
        <v>3</v>
      </c>
      <c r="DH142" s="400">
        <f t="shared" si="17"/>
        <v>3</v>
      </c>
      <c r="DI142" s="400">
        <f t="shared" si="17"/>
        <v>3</v>
      </c>
      <c r="DJ142" s="400">
        <f t="shared" si="17"/>
        <v>3</v>
      </c>
      <c r="DK142" s="400">
        <f t="shared" si="17"/>
        <v>4</v>
      </c>
      <c r="DL142" s="400">
        <f t="shared" si="17"/>
        <v>4</v>
      </c>
      <c r="DM142" s="400">
        <f t="shared" si="17"/>
        <v>4</v>
      </c>
      <c r="DN142" s="400">
        <f t="shared" si="17"/>
        <v>4</v>
      </c>
      <c r="DO142" s="400">
        <f t="shared" si="17"/>
        <v>4</v>
      </c>
      <c r="DP142" s="400">
        <f t="shared" si="17"/>
        <v>4</v>
      </c>
      <c r="DQ142" s="400">
        <f t="shared" si="17"/>
        <v>4</v>
      </c>
      <c r="DR142" s="400">
        <f t="shared" si="17"/>
        <v>4</v>
      </c>
      <c r="DS142" s="400">
        <f t="shared" si="17"/>
        <v>4</v>
      </c>
      <c r="DT142" s="400">
        <f t="shared" si="17"/>
        <v>4</v>
      </c>
      <c r="DU142" s="400">
        <f t="shared" si="17"/>
        <v>4</v>
      </c>
      <c r="DV142" s="400">
        <f t="shared" si="17"/>
        <v>4</v>
      </c>
      <c r="DW142" s="400">
        <f t="shared" si="17"/>
        <v>5</v>
      </c>
      <c r="DX142" s="400">
        <f t="shared" si="17"/>
        <v>5</v>
      </c>
      <c r="DY142" s="400">
        <f t="shared" si="17"/>
        <v>5</v>
      </c>
      <c r="DZ142" s="400">
        <f t="shared" si="17"/>
        <v>5</v>
      </c>
      <c r="EA142" s="400">
        <f t="shared" si="17"/>
        <v>5</v>
      </c>
      <c r="EB142" s="400">
        <f t="shared" si="17"/>
        <v>5</v>
      </c>
      <c r="EC142" s="400">
        <f t="shared" si="17"/>
        <v>5</v>
      </c>
      <c r="ED142" s="400">
        <f t="shared" ref="ED142:GO142" si="18">ROUNDUP(ED143/12,0)</f>
        <v>5</v>
      </c>
      <c r="EE142" s="400">
        <f t="shared" si="18"/>
        <v>5</v>
      </c>
      <c r="EF142" s="400">
        <f t="shared" si="18"/>
        <v>5</v>
      </c>
      <c r="EG142" s="400">
        <f t="shared" si="18"/>
        <v>5</v>
      </c>
      <c r="EH142" s="400">
        <f t="shared" si="18"/>
        <v>5</v>
      </c>
      <c r="EI142" s="400">
        <f t="shared" si="18"/>
        <v>6</v>
      </c>
      <c r="EJ142" s="400">
        <f t="shared" si="18"/>
        <v>6</v>
      </c>
      <c r="EK142" s="400">
        <f t="shared" si="18"/>
        <v>6</v>
      </c>
      <c r="EL142" s="400">
        <f t="shared" si="18"/>
        <v>6</v>
      </c>
      <c r="EM142" s="400">
        <f t="shared" si="18"/>
        <v>6</v>
      </c>
      <c r="EN142" s="400">
        <f t="shared" si="18"/>
        <v>6</v>
      </c>
      <c r="EO142" s="400">
        <f t="shared" si="18"/>
        <v>6</v>
      </c>
      <c r="EP142" s="400">
        <f t="shared" si="18"/>
        <v>6</v>
      </c>
      <c r="EQ142" s="400">
        <f t="shared" si="18"/>
        <v>6</v>
      </c>
      <c r="ER142" s="400">
        <f t="shared" si="18"/>
        <v>6</v>
      </c>
      <c r="ES142" s="400">
        <f t="shared" si="18"/>
        <v>6</v>
      </c>
      <c r="ET142" s="400">
        <f t="shared" si="18"/>
        <v>6</v>
      </c>
      <c r="EU142" s="400">
        <f t="shared" si="18"/>
        <v>7</v>
      </c>
      <c r="EV142" s="400">
        <f t="shared" si="18"/>
        <v>7</v>
      </c>
      <c r="EW142" s="400">
        <f t="shared" si="18"/>
        <v>7</v>
      </c>
      <c r="EX142" s="400">
        <f t="shared" si="18"/>
        <v>7</v>
      </c>
      <c r="EY142" s="400">
        <f t="shared" si="18"/>
        <v>7</v>
      </c>
      <c r="EZ142" s="400">
        <f t="shared" si="18"/>
        <v>7</v>
      </c>
      <c r="FA142" s="400">
        <f t="shared" si="18"/>
        <v>7</v>
      </c>
      <c r="FB142" s="400">
        <f t="shared" si="18"/>
        <v>7</v>
      </c>
      <c r="FC142" s="400">
        <f t="shared" si="18"/>
        <v>7</v>
      </c>
      <c r="FD142" s="400">
        <f t="shared" si="18"/>
        <v>7</v>
      </c>
      <c r="FE142" s="400">
        <f t="shared" si="18"/>
        <v>7</v>
      </c>
      <c r="FF142" s="400">
        <f t="shared" si="18"/>
        <v>7</v>
      </c>
      <c r="FG142" s="400">
        <f t="shared" si="18"/>
        <v>8</v>
      </c>
      <c r="FH142" s="400">
        <f t="shared" si="18"/>
        <v>8</v>
      </c>
      <c r="FI142" s="400">
        <f t="shared" si="18"/>
        <v>8</v>
      </c>
      <c r="FJ142" s="400">
        <f t="shared" si="18"/>
        <v>8</v>
      </c>
      <c r="FK142" s="400">
        <f t="shared" si="18"/>
        <v>8</v>
      </c>
      <c r="FL142" s="400">
        <f t="shared" si="18"/>
        <v>8</v>
      </c>
      <c r="FM142" s="400">
        <f t="shared" si="18"/>
        <v>8</v>
      </c>
      <c r="FN142" s="400">
        <f t="shared" si="18"/>
        <v>8</v>
      </c>
      <c r="FO142" s="400">
        <f t="shared" si="18"/>
        <v>8</v>
      </c>
      <c r="FP142" s="400">
        <f t="shared" si="18"/>
        <v>8</v>
      </c>
      <c r="FQ142" s="400">
        <f t="shared" si="18"/>
        <v>8</v>
      </c>
      <c r="FR142" s="400">
        <f t="shared" si="18"/>
        <v>8</v>
      </c>
      <c r="FS142" s="400">
        <f t="shared" si="18"/>
        <v>9</v>
      </c>
      <c r="FT142" s="400">
        <f t="shared" si="18"/>
        <v>9</v>
      </c>
      <c r="FU142" s="400">
        <f t="shared" si="18"/>
        <v>9</v>
      </c>
      <c r="FV142" s="400">
        <f t="shared" si="18"/>
        <v>9</v>
      </c>
      <c r="FW142" s="400">
        <f t="shared" si="18"/>
        <v>9</v>
      </c>
      <c r="FX142" s="400">
        <f t="shared" si="18"/>
        <v>9</v>
      </c>
      <c r="FY142" s="400">
        <f t="shared" si="18"/>
        <v>9</v>
      </c>
      <c r="FZ142" s="400">
        <f t="shared" si="18"/>
        <v>9</v>
      </c>
      <c r="GA142" s="400">
        <f t="shared" si="18"/>
        <v>9</v>
      </c>
      <c r="GB142" s="400">
        <f t="shared" si="18"/>
        <v>9</v>
      </c>
      <c r="GC142" s="400">
        <f t="shared" si="18"/>
        <v>9</v>
      </c>
      <c r="GD142" s="400">
        <f t="shared" si="18"/>
        <v>9</v>
      </c>
      <c r="GE142" s="400">
        <f t="shared" si="18"/>
        <v>10</v>
      </c>
      <c r="GF142" s="400">
        <f t="shared" si="18"/>
        <v>10</v>
      </c>
      <c r="GG142" s="400">
        <f t="shared" si="18"/>
        <v>10</v>
      </c>
      <c r="GH142" s="400">
        <f t="shared" si="18"/>
        <v>10</v>
      </c>
      <c r="GI142" s="400">
        <f t="shared" si="18"/>
        <v>10</v>
      </c>
      <c r="GJ142" s="400">
        <f t="shared" si="18"/>
        <v>10</v>
      </c>
      <c r="GK142" s="400">
        <f t="shared" si="18"/>
        <v>10</v>
      </c>
      <c r="GL142" s="400">
        <f t="shared" si="18"/>
        <v>10</v>
      </c>
      <c r="GM142" s="400">
        <f t="shared" si="18"/>
        <v>10</v>
      </c>
      <c r="GN142" s="400">
        <f t="shared" si="18"/>
        <v>10</v>
      </c>
      <c r="GO142" s="400">
        <f t="shared" si="18"/>
        <v>10</v>
      </c>
      <c r="GP142" s="400">
        <f t="shared" ref="GP142:JA142" si="19">ROUNDUP(GP143/12,0)</f>
        <v>10</v>
      </c>
      <c r="GQ142" s="400">
        <f t="shared" si="19"/>
        <v>11</v>
      </c>
      <c r="GR142" s="400">
        <f t="shared" si="19"/>
        <v>11</v>
      </c>
      <c r="GS142" s="400">
        <f t="shared" si="19"/>
        <v>11</v>
      </c>
      <c r="GT142" s="400">
        <f t="shared" si="19"/>
        <v>11</v>
      </c>
      <c r="GU142" s="400">
        <f t="shared" si="19"/>
        <v>11</v>
      </c>
      <c r="GV142" s="400">
        <f t="shared" si="19"/>
        <v>11</v>
      </c>
      <c r="GW142" s="400">
        <f t="shared" si="19"/>
        <v>11</v>
      </c>
      <c r="GX142" s="400">
        <f t="shared" si="19"/>
        <v>11</v>
      </c>
      <c r="GY142" s="400">
        <f t="shared" si="19"/>
        <v>11</v>
      </c>
      <c r="GZ142" s="400">
        <f t="shared" si="19"/>
        <v>11</v>
      </c>
      <c r="HA142" s="400">
        <f t="shared" si="19"/>
        <v>11</v>
      </c>
      <c r="HB142" s="400">
        <f t="shared" si="19"/>
        <v>11</v>
      </c>
      <c r="HC142" s="400">
        <f t="shared" si="19"/>
        <v>12</v>
      </c>
      <c r="HD142" s="400">
        <f t="shared" si="19"/>
        <v>12</v>
      </c>
      <c r="HE142" s="400">
        <f t="shared" si="19"/>
        <v>12</v>
      </c>
      <c r="HF142" s="400">
        <f t="shared" si="19"/>
        <v>12</v>
      </c>
      <c r="HG142" s="400">
        <f t="shared" si="19"/>
        <v>12</v>
      </c>
      <c r="HH142" s="400">
        <f t="shared" si="19"/>
        <v>12</v>
      </c>
      <c r="HI142" s="400">
        <f t="shared" si="19"/>
        <v>12</v>
      </c>
      <c r="HJ142" s="400">
        <f t="shared" si="19"/>
        <v>12</v>
      </c>
      <c r="HK142" s="400">
        <f t="shared" si="19"/>
        <v>12</v>
      </c>
      <c r="HL142" s="400">
        <f t="shared" si="19"/>
        <v>12</v>
      </c>
      <c r="HM142" s="400">
        <f t="shared" si="19"/>
        <v>12</v>
      </c>
      <c r="HN142" s="400">
        <f t="shared" si="19"/>
        <v>12</v>
      </c>
      <c r="HO142" s="400">
        <f t="shared" si="19"/>
        <v>13</v>
      </c>
      <c r="HP142" s="400">
        <f t="shared" si="19"/>
        <v>13</v>
      </c>
      <c r="HQ142" s="400">
        <f t="shared" si="19"/>
        <v>13</v>
      </c>
      <c r="HR142" s="400">
        <f t="shared" si="19"/>
        <v>13</v>
      </c>
      <c r="HS142" s="400">
        <f t="shared" si="19"/>
        <v>13</v>
      </c>
      <c r="HT142" s="400">
        <f t="shared" si="19"/>
        <v>13</v>
      </c>
      <c r="HU142" s="400">
        <f t="shared" si="19"/>
        <v>13</v>
      </c>
      <c r="HV142" s="400">
        <f t="shared" si="19"/>
        <v>13</v>
      </c>
      <c r="HW142" s="400">
        <f t="shared" si="19"/>
        <v>13</v>
      </c>
      <c r="HX142" s="400">
        <f t="shared" si="19"/>
        <v>13</v>
      </c>
      <c r="HY142" s="400">
        <f t="shared" si="19"/>
        <v>13</v>
      </c>
      <c r="HZ142" s="400">
        <f t="shared" si="19"/>
        <v>13</v>
      </c>
      <c r="IA142" s="400">
        <f t="shared" si="19"/>
        <v>14</v>
      </c>
      <c r="IB142" s="400">
        <f t="shared" si="19"/>
        <v>14</v>
      </c>
      <c r="IC142" s="400">
        <f t="shared" si="19"/>
        <v>14</v>
      </c>
      <c r="ID142" s="400">
        <f t="shared" si="19"/>
        <v>14</v>
      </c>
      <c r="IE142" s="400">
        <f t="shared" si="19"/>
        <v>14</v>
      </c>
      <c r="IF142" s="400">
        <f t="shared" si="19"/>
        <v>14</v>
      </c>
      <c r="IG142" s="400">
        <f t="shared" si="19"/>
        <v>14</v>
      </c>
      <c r="IH142" s="400">
        <f t="shared" si="19"/>
        <v>14</v>
      </c>
      <c r="II142" s="400">
        <f t="shared" si="19"/>
        <v>14</v>
      </c>
      <c r="IJ142" s="400">
        <f t="shared" si="19"/>
        <v>14</v>
      </c>
      <c r="IK142" s="400">
        <f t="shared" si="19"/>
        <v>14</v>
      </c>
      <c r="IL142" s="400">
        <f t="shared" si="19"/>
        <v>14</v>
      </c>
      <c r="IM142" s="400">
        <f t="shared" si="19"/>
        <v>15</v>
      </c>
      <c r="IN142" s="400">
        <f t="shared" si="19"/>
        <v>15</v>
      </c>
      <c r="IO142" s="400">
        <f t="shared" si="19"/>
        <v>15</v>
      </c>
      <c r="IP142" s="400">
        <f t="shared" si="19"/>
        <v>15</v>
      </c>
      <c r="IQ142" s="400">
        <f t="shared" si="19"/>
        <v>15</v>
      </c>
      <c r="IR142" s="400">
        <f t="shared" si="19"/>
        <v>15</v>
      </c>
      <c r="IS142" s="400">
        <f t="shared" si="19"/>
        <v>15</v>
      </c>
      <c r="IT142" s="400">
        <f t="shared" si="19"/>
        <v>15</v>
      </c>
      <c r="IU142" s="400">
        <f t="shared" si="19"/>
        <v>15</v>
      </c>
      <c r="IV142" s="400">
        <f t="shared" si="19"/>
        <v>15</v>
      </c>
      <c r="IW142" s="400">
        <f t="shared" si="19"/>
        <v>15</v>
      </c>
      <c r="IX142" s="400">
        <f t="shared" si="19"/>
        <v>15</v>
      </c>
      <c r="IY142" s="400">
        <f t="shared" si="19"/>
        <v>16</v>
      </c>
      <c r="IZ142" s="400">
        <f t="shared" si="19"/>
        <v>16</v>
      </c>
      <c r="JA142" s="400">
        <f t="shared" si="19"/>
        <v>16</v>
      </c>
      <c r="JB142" s="400">
        <f t="shared" ref="JB142:LE142" si="20">ROUNDUP(JB143/12,0)</f>
        <v>16</v>
      </c>
      <c r="JC142" s="400">
        <f t="shared" si="20"/>
        <v>16</v>
      </c>
      <c r="JD142" s="400">
        <f t="shared" si="20"/>
        <v>16</v>
      </c>
      <c r="JE142" s="400">
        <f t="shared" si="20"/>
        <v>16</v>
      </c>
      <c r="JF142" s="400">
        <f t="shared" si="20"/>
        <v>16</v>
      </c>
      <c r="JG142" s="400">
        <f t="shared" si="20"/>
        <v>16</v>
      </c>
      <c r="JH142" s="400">
        <f t="shared" si="20"/>
        <v>16</v>
      </c>
      <c r="JI142" s="400">
        <f t="shared" si="20"/>
        <v>16</v>
      </c>
      <c r="JJ142" s="400">
        <f t="shared" si="20"/>
        <v>16</v>
      </c>
      <c r="JK142" s="400">
        <f t="shared" si="20"/>
        <v>17</v>
      </c>
      <c r="JL142" s="400">
        <f t="shared" si="20"/>
        <v>17</v>
      </c>
      <c r="JM142" s="400">
        <f t="shared" si="20"/>
        <v>17</v>
      </c>
      <c r="JN142" s="400">
        <f t="shared" si="20"/>
        <v>17</v>
      </c>
      <c r="JO142" s="400">
        <f t="shared" si="20"/>
        <v>17</v>
      </c>
      <c r="JP142" s="400">
        <f t="shared" si="20"/>
        <v>17</v>
      </c>
      <c r="JQ142" s="400">
        <f t="shared" si="20"/>
        <v>17</v>
      </c>
      <c r="JR142" s="400">
        <f t="shared" si="20"/>
        <v>17</v>
      </c>
      <c r="JS142" s="400">
        <f t="shared" si="20"/>
        <v>17</v>
      </c>
      <c r="JT142" s="400">
        <f t="shared" si="20"/>
        <v>17</v>
      </c>
      <c r="JU142" s="400">
        <f t="shared" si="20"/>
        <v>17</v>
      </c>
      <c r="JV142" s="400">
        <f t="shared" si="20"/>
        <v>17</v>
      </c>
      <c r="JW142" s="400">
        <f t="shared" si="20"/>
        <v>18</v>
      </c>
      <c r="JX142" s="400">
        <f t="shared" si="20"/>
        <v>18</v>
      </c>
      <c r="JY142" s="400">
        <f t="shared" si="20"/>
        <v>18</v>
      </c>
      <c r="JZ142" s="400">
        <f t="shared" si="20"/>
        <v>18</v>
      </c>
      <c r="KA142" s="400">
        <f t="shared" si="20"/>
        <v>18</v>
      </c>
      <c r="KB142" s="400">
        <f t="shared" si="20"/>
        <v>18</v>
      </c>
      <c r="KC142" s="400">
        <f t="shared" si="20"/>
        <v>18</v>
      </c>
      <c r="KD142" s="400">
        <f t="shared" si="20"/>
        <v>18</v>
      </c>
      <c r="KE142" s="400">
        <f t="shared" si="20"/>
        <v>18</v>
      </c>
      <c r="KF142" s="400">
        <f t="shared" si="20"/>
        <v>18</v>
      </c>
      <c r="KG142" s="400">
        <f t="shared" si="20"/>
        <v>18</v>
      </c>
      <c r="KH142" s="400">
        <f t="shared" si="20"/>
        <v>18</v>
      </c>
      <c r="KI142" s="400">
        <f t="shared" si="20"/>
        <v>19</v>
      </c>
      <c r="KJ142" s="400">
        <f t="shared" si="20"/>
        <v>19</v>
      </c>
      <c r="KK142" s="400">
        <f t="shared" si="20"/>
        <v>19</v>
      </c>
      <c r="KL142" s="400">
        <f t="shared" si="20"/>
        <v>19</v>
      </c>
      <c r="KM142" s="400">
        <f t="shared" si="20"/>
        <v>19</v>
      </c>
      <c r="KN142" s="400">
        <f t="shared" si="20"/>
        <v>19</v>
      </c>
      <c r="KO142" s="400">
        <f t="shared" si="20"/>
        <v>19</v>
      </c>
      <c r="KP142" s="400">
        <f t="shared" si="20"/>
        <v>19</v>
      </c>
      <c r="KQ142" s="400">
        <f t="shared" si="20"/>
        <v>19</v>
      </c>
      <c r="KR142" s="400">
        <f t="shared" si="20"/>
        <v>19</v>
      </c>
      <c r="KS142" s="400">
        <f t="shared" si="20"/>
        <v>19</v>
      </c>
      <c r="KT142" s="400">
        <f t="shared" si="20"/>
        <v>19</v>
      </c>
      <c r="KU142" s="400">
        <f t="shared" si="20"/>
        <v>20</v>
      </c>
      <c r="KV142" s="400">
        <f t="shared" si="20"/>
        <v>20</v>
      </c>
      <c r="KW142" s="400">
        <f t="shared" si="20"/>
        <v>20</v>
      </c>
      <c r="KX142" s="400">
        <f t="shared" si="20"/>
        <v>20</v>
      </c>
      <c r="KY142" s="400">
        <f t="shared" si="20"/>
        <v>20</v>
      </c>
      <c r="KZ142" s="400">
        <f t="shared" si="20"/>
        <v>20</v>
      </c>
      <c r="LA142" s="400">
        <f t="shared" si="20"/>
        <v>20</v>
      </c>
      <c r="LB142" s="400">
        <f t="shared" si="20"/>
        <v>20</v>
      </c>
      <c r="LC142" s="400">
        <f t="shared" si="20"/>
        <v>20</v>
      </c>
      <c r="LD142" s="400">
        <f t="shared" si="20"/>
        <v>20</v>
      </c>
      <c r="LE142" s="400">
        <f t="shared" si="20"/>
        <v>20</v>
      </c>
    </row>
    <row r="143" spans="1:317" s="38" customFormat="1">
      <c r="D143" s="145" t="s">
        <v>533</v>
      </c>
      <c r="E143" s="399">
        <f t="shared" ref="E143:BP143" si="21">IF(E144&lt;Opening,0,IF(E144=Opening,1,D143+1))</f>
        <v>0</v>
      </c>
      <c r="F143" s="399">
        <f t="shared" si="21"/>
        <v>0</v>
      </c>
      <c r="G143" s="399">
        <f t="shared" si="21"/>
        <v>0</v>
      </c>
      <c r="H143" s="399">
        <f t="shared" si="21"/>
        <v>0</v>
      </c>
      <c r="I143" s="399">
        <f t="shared" si="21"/>
        <v>0</v>
      </c>
      <c r="J143" s="399">
        <f t="shared" si="21"/>
        <v>0</v>
      </c>
      <c r="K143" s="399">
        <f t="shared" si="21"/>
        <v>0</v>
      </c>
      <c r="L143" s="399">
        <f t="shared" si="21"/>
        <v>0</v>
      </c>
      <c r="M143" s="399">
        <f t="shared" si="21"/>
        <v>0</v>
      </c>
      <c r="N143" s="399">
        <f t="shared" si="21"/>
        <v>0</v>
      </c>
      <c r="O143" s="399">
        <f t="shared" si="21"/>
        <v>0</v>
      </c>
      <c r="P143" s="399">
        <f t="shared" si="21"/>
        <v>0</v>
      </c>
      <c r="Q143" s="399">
        <f t="shared" si="21"/>
        <v>0</v>
      </c>
      <c r="R143" s="399">
        <f t="shared" si="21"/>
        <v>0</v>
      </c>
      <c r="S143" s="399">
        <f t="shared" si="21"/>
        <v>0</v>
      </c>
      <c r="T143" s="399">
        <f t="shared" si="21"/>
        <v>0</v>
      </c>
      <c r="U143" s="399">
        <f t="shared" si="21"/>
        <v>0</v>
      </c>
      <c r="V143" s="399">
        <f t="shared" si="21"/>
        <v>0</v>
      </c>
      <c r="W143" s="399">
        <f t="shared" si="21"/>
        <v>0</v>
      </c>
      <c r="X143" s="399">
        <f t="shared" si="21"/>
        <v>0</v>
      </c>
      <c r="Y143" s="399">
        <f t="shared" si="21"/>
        <v>0</v>
      </c>
      <c r="Z143" s="399">
        <f t="shared" si="21"/>
        <v>0</v>
      </c>
      <c r="AA143" s="399">
        <f t="shared" si="21"/>
        <v>0</v>
      </c>
      <c r="AB143" s="399">
        <f t="shared" si="21"/>
        <v>0</v>
      </c>
      <c r="AC143" s="399">
        <f t="shared" si="21"/>
        <v>0</v>
      </c>
      <c r="AD143" s="399">
        <f t="shared" si="21"/>
        <v>0</v>
      </c>
      <c r="AE143" s="399">
        <f t="shared" si="21"/>
        <v>0</v>
      </c>
      <c r="AF143" s="399">
        <f t="shared" si="21"/>
        <v>0</v>
      </c>
      <c r="AG143" s="399">
        <f t="shared" si="21"/>
        <v>0</v>
      </c>
      <c r="AH143" s="399">
        <f t="shared" si="21"/>
        <v>0</v>
      </c>
      <c r="AI143" s="399">
        <f t="shared" si="21"/>
        <v>0</v>
      </c>
      <c r="AJ143" s="399">
        <f t="shared" si="21"/>
        <v>0</v>
      </c>
      <c r="AK143" s="399">
        <f t="shared" si="21"/>
        <v>0</v>
      </c>
      <c r="AL143" s="399">
        <f t="shared" si="21"/>
        <v>0</v>
      </c>
      <c r="AM143" s="399">
        <f t="shared" si="21"/>
        <v>0</v>
      </c>
      <c r="AN143" s="399">
        <f t="shared" si="21"/>
        <v>0</v>
      </c>
      <c r="AO143" s="399">
        <f t="shared" si="21"/>
        <v>0</v>
      </c>
      <c r="AP143" s="399">
        <f t="shared" si="21"/>
        <v>0</v>
      </c>
      <c r="AQ143" s="399">
        <f t="shared" si="21"/>
        <v>0</v>
      </c>
      <c r="AR143" s="399">
        <f t="shared" si="21"/>
        <v>0</v>
      </c>
      <c r="AS143" s="399">
        <f t="shared" si="21"/>
        <v>0</v>
      </c>
      <c r="AT143" s="399">
        <f t="shared" si="21"/>
        <v>0</v>
      </c>
      <c r="AU143" s="399">
        <f t="shared" si="21"/>
        <v>0</v>
      </c>
      <c r="AV143" s="399">
        <f t="shared" si="21"/>
        <v>0</v>
      </c>
      <c r="AW143" s="399">
        <f t="shared" si="21"/>
        <v>0</v>
      </c>
      <c r="AX143" s="399">
        <f t="shared" si="21"/>
        <v>0</v>
      </c>
      <c r="AY143" s="399">
        <f t="shared" si="21"/>
        <v>0</v>
      </c>
      <c r="AZ143" s="399">
        <f t="shared" si="21"/>
        <v>0</v>
      </c>
      <c r="BA143" s="399">
        <f t="shared" si="21"/>
        <v>0</v>
      </c>
      <c r="BB143" s="399">
        <f t="shared" si="21"/>
        <v>0</v>
      </c>
      <c r="BC143" s="399">
        <f t="shared" si="21"/>
        <v>0</v>
      </c>
      <c r="BD143" s="399">
        <f t="shared" si="21"/>
        <v>0</v>
      </c>
      <c r="BE143" s="399">
        <f t="shared" si="21"/>
        <v>0</v>
      </c>
      <c r="BF143" s="399">
        <f t="shared" si="21"/>
        <v>0</v>
      </c>
      <c r="BG143" s="399">
        <f t="shared" si="21"/>
        <v>0</v>
      </c>
      <c r="BH143" s="399">
        <f t="shared" si="21"/>
        <v>0</v>
      </c>
      <c r="BI143" s="399">
        <f t="shared" si="21"/>
        <v>0</v>
      </c>
      <c r="BJ143" s="399">
        <f t="shared" si="21"/>
        <v>0</v>
      </c>
      <c r="BK143" s="399">
        <f t="shared" si="21"/>
        <v>0</v>
      </c>
      <c r="BL143" s="399">
        <f t="shared" si="21"/>
        <v>0</v>
      </c>
      <c r="BM143" s="399">
        <f t="shared" si="21"/>
        <v>0</v>
      </c>
      <c r="BN143" s="399">
        <f t="shared" si="21"/>
        <v>0</v>
      </c>
      <c r="BO143" s="399">
        <f t="shared" si="21"/>
        <v>0</v>
      </c>
      <c r="BP143" s="399">
        <f t="shared" si="21"/>
        <v>0</v>
      </c>
      <c r="BQ143" s="399">
        <f t="shared" ref="BQ143:EB143" si="22">IF(BQ144&lt;Opening,0,IF(BQ144=Opening,1,BP143+1))</f>
        <v>0</v>
      </c>
      <c r="BR143" s="399">
        <f t="shared" si="22"/>
        <v>0</v>
      </c>
      <c r="BS143" s="399">
        <f t="shared" si="22"/>
        <v>0</v>
      </c>
      <c r="BT143" s="399">
        <f t="shared" si="22"/>
        <v>0</v>
      </c>
      <c r="BU143" s="399">
        <f t="shared" si="22"/>
        <v>0</v>
      </c>
      <c r="BV143" s="399">
        <f t="shared" si="22"/>
        <v>0</v>
      </c>
      <c r="BW143" s="399">
        <f t="shared" si="22"/>
        <v>0</v>
      </c>
      <c r="BX143" s="399">
        <f t="shared" si="22"/>
        <v>0</v>
      </c>
      <c r="BY143" s="399">
        <f t="shared" si="22"/>
        <v>0</v>
      </c>
      <c r="BZ143" s="399">
        <f t="shared" si="22"/>
        <v>0</v>
      </c>
      <c r="CA143" s="399">
        <f t="shared" si="22"/>
        <v>1</v>
      </c>
      <c r="CB143" s="399">
        <f t="shared" si="22"/>
        <v>2</v>
      </c>
      <c r="CC143" s="399">
        <f t="shared" si="22"/>
        <v>3</v>
      </c>
      <c r="CD143" s="399">
        <f t="shared" si="22"/>
        <v>4</v>
      </c>
      <c r="CE143" s="399">
        <f t="shared" si="22"/>
        <v>5</v>
      </c>
      <c r="CF143" s="399">
        <f t="shared" si="22"/>
        <v>6</v>
      </c>
      <c r="CG143" s="399">
        <f t="shared" si="22"/>
        <v>7</v>
      </c>
      <c r="CH143" s="399">
        <f t="shared" si="22"/>
        <v>8</v>
      </c>
      <c r="CI143" s="399">
        <f t="shared" si="22"/>
        <v>9</v>
      </c>
      <c r="CJ143" s="399">
        <f t="shared" si="22"/>
        <v>10</v>
      </c>
      <c r="CK143" s="399">
        <f t="shared" si="22"/>
        <v>11</v>
      </c>
      <c r="CL143" s="399">
        <f t="shared" si="22"/>
        <v>12</v>
      </c>
      <c r="CM143" s="399">
        <f t="shared" si="22"/>
        <v>13</v>
      </c>
      <c r="CN143" s="399">
        <f t="shared" si="22"/>
        <v>14</v>
      </c>
      <c r="CO143" s="399">
        <f t="shared" si="22"/>
        <v>15</v>
      </c>
      <c r="CP143" s="399">
        <f t="shared" si="22"/>
        <v>16</v>
      </c>
      <c r="CQ143" s="399">
        <f t="shared" si="22"/>
        <v>17</v>
      </c>
      <c r="CR143" s="399">
        <f t="shared" si="22"/>
        <v>18</v>
      </c>
      <c r="CS143" s="399">
        <f t="shared" si="22"/>
        <v>19</v>
      </c>
      <c r="CT143" s="399">
        <f t="shared" si="22"/>
        <v>20</v>
      </c>
      <c r="CU143" s="399">
        <f t="shared" si="22"/>
        <v>21</v>
      </c>
      <c r="CV143" s="399">
        <f t="shared" si="22"/>
        <v>22</v>
      </c>
      <c r="CW143" s="399">
        <f t="shared" si="22"/>
        <v>23</v>
      </c>
      <c r="CX143" s="399">
        <f t="shared" si="22"/>
        <v>24</v>
      </c>
      <c r="CY143" s="399">
        <f t="shared" si="22"/>
        <v>25</v>
      </c>
      <c r="CZ143" s="399">
        <f t="shared" si="22"/>
        <v>26</v>
      </c>
      <c r="DA143" s="399">
        <f t="shared" si="22"/>
        <v>27</v>
      </c>
      <c r="DB143" s="399">
        <f t="shared" si="22"/>
        <v>28</v>
      </c>
      <c r="DC143" s="399">
        <f t="shared" si="22"/>
        <v>29</v>
      </c>
      <c r="DD143" s="399">
        <f t="shared" si="22"/>
        <v>30</v>
      </c>
      <c r="DE143" s="399">
        <f t="shared" si="22"/>
        <v>31</v>
      </c>
      <c r="DF143" s="399">
        <f t="shared" si="22"/>
        <v>32</v>
      </c>
      <c r="DG143" s="399">
        <f t="shared" si="22"/>
        <v>33</v>
      </c>
      <c r="DH143" s="399">
        <f t="shared" si="22"/>
        <v>34</v>
      </c>
      <c r="DI143" s="399">
        <f t="shared" si="22"/>
        <v>35</v>
      </c>
      <c r="DJ143" s="399">
        <f t="shared" si="22"/>
        <v>36</v>
      </c>
      <c r="DK143" s="399">
        <f t="shared" si="22"/>
        <v>37</v>
      </c>
      <c r="DL143" s="399">
        <f t="shared" si="22"/>
        <v>38</v>
      </c>
      <c r="DM143" s="399">
        <f t="shared" si="22"/>
        <v>39</v>
      </c>
      <c r="DN143" s="399">
        <f t="shared" si="22"/>
        <v>40</v>
      </c>
      <c r="DO143" s="399">
        <f t="shared" si="22"/>
        <v>41</v>
      </c>
      <c r="DP143" s="399">
        <f t="shared" si="22"/>
        <v>42</v>
      </c>
      <c r="DQ143" s="399">
        <f t="shared" si="22"/>
        <v>43</v>
      </c>
      <c r="DR143" s="399">
        <f t="shared" si="22"/>
        <v>44</v>
      </c>
      <c r="DS143" s="399">
        <f t="shared" si="22"/>
        <v>45</v>
      </c>
      <c r="DT143" s="399">
        <f t="shared" si="22"/>
        <v>46</v>
      </c>
      <c r="DU143" s="399">
        <f t="shared" si="22"/>
        <v>47</v>
      </c>
      <c r="DV143" s="399">
        <f t="shared" si="22"/>
        <v>48</v>
      </c>
      <c r="DW143" s="399">
        <f t="shared" si="22"/>
        <v>49</v>
      </c>
      <c r="DX143" s="399">
        <f t="shared" si="22"/>
        <v>50</v>
      </c>
      <c r="DY143" s="399">
        <f t="shared" si="22"/>
        <v>51</v>
      </c>
      <c r="DZ143" s="399">
        <f t="shared" si="22"/>
        <v>52</v>
      </c>
      <c r="EA143" s="399">
        <f t="shared" si="22"/>
        <v>53</v>
      </c>
      <c r="EB143" s="399">
        <f t="shared" si="22"/>
        <v>54</v>
      </c>
      <c r="EC143" s="399">
        <f t="shared" ref="EC143:GN143" si="23">IF(EC144&lt;Opening,0,IF(EC144=Opening,1,EB143+1))</f>
        <v>55</v>
      </c>
      <c r="ED143" s="399">
        <f t="shared" si="23"/>
        <v>56</v>
      </c>
      <c r="EE143" s="399">
        <f t="shared" si="23"/>
        <v>57</v>
      </c>
      <c r="EF143" s="399">
        <f t="shared" si="23"/>
        <v>58</v>
      </c>
      <c r="EG143" s="399">
        <f t="shared" si="23"/>
        <v>59</v>
      </c>
      <c r="EH143" s="399">
        <f t="shared" si="23"/>
        <v>60</v>
      </c>
      <c r="EI143" s="399">
        <f t="shared" si="23"/>
        <v>61</v>
      </c>
      <c r="EJ143" s="399">
        <f t="shared" si="23"/>
        <v>62</v>
      </c>
      <c r="EK143" s="399">
        <f t="shared" si="23"/>
        <v>63</v>
      </c>
      <c r="EL143" s="399">
        <f t="shared" si="23"/>
        <v>64</v>
      </c>
      <c r="EM143" s="399">
        <f t="shared" si="23"/>
        <v>65</v>
      </c>
      <c r="EN143" s="399">
        <f t="shared" si="23"/>
        <v>66</v>
      </c>
      <c r="EO143" s="399">
        <f t="shared" si="23"/>
        <v>67</v>
      </c>
      <c r="EP143" s="399">
        <f t="shared" si="23"/>
        <v>68</v>
      </c>
      <c r="EQ143" s="399">
        <f t="shared" si="23"/>
        <v>69</v>
      </c>
      <c r="ER143" s="399">
        <f t="shared" si="23"/>
        <v>70</v>
      </c>
      <c r="ES143" s="399">
        <f t="shared" si="23"/>
        <v>71</v>
      </c>
      <c r="ET143" s="399">
        <f t="shared" si="23"/>
        <v>72</v>
      </c>
      <c r="EU143" s="399">
        <f t="shared" si="23"/>
        <v>73</v>
      </c>
      <c r="EV143" s="399">
        <f t="shared" si="23"/>
        <v>74</v>
      </c>
      <c r="EW143" s="399">
        <f t="shared" si="23"/>
        <v>75</v>
      </c>
      <c r="EX143" s="399">
        <f t="shared" si="23"/>
        <v>76</v>
      </c>
      <c r="EY143" s="399">
        <f t="shared" si="23"/>
        <v>77</v>
      </c>
      <c r="EZ143" s="399">
        <f t="shared" si="23"/>
        <v>78</v>
      </c>
      <c r="FA143" s="399">
        <f t="shared" si="23"/>
        <v>79</v>
      </c>
      <c r="FB143" s="399">
        <f t="shared" si="23"/>
        <v>80</v>
      </c>
      <c r="FC143" s="399">
        <f t="shared" si="23"/>
        <v>81</v>
      </c>
      <c r="FD143" s="399">
        <f t="shared" si="23"/>
        <v>82</v>
      </c>
      <c r="FE143" s="399">
        <f t="shared" si="23"/>
        <v>83</v>
      </c>
      <c r="FF143" s="399">
        <f t="shared" si="23"/>
        <v>84</v>
      </c>
      <c r="FG143" s="399">
        <f t="shared" si="23"/>
        <v>85</v>
      </c>
      <c r="FH143" s="399">
        <f t="shared" si="23"/>
        <v>86</v>
      </c>
      <c r="FI143" s="399">
        <f t="shared" si="23"/>
        <v>87</v>
      </c>
      <c r="FJ143" s="399">
        <f t="shared" si="23"/>
        <v>88</v>
      </c>
      <c r="FK143" s="399">
        <f t="shared" si="23"/>
        <v>89</v>
      </c>
      <c r="FL143" s="399">
        <f t="shared" si="23"/>
        <v>90</v>
      </c>
      <c r="FM143" s="399">
        <f t="shared" si="23"/>
        <v>91</v>
      </c>
      <c r="FN143" s="399">
        <f t="shared" si="23"/>
        <v>92</v>
      </c>
      <c r="FO143" s="399">
        <f t="shared" si="23"/>
        <v>93</v>
      </c>
      <c r="FP143" s="399">
        <f t="shared" si="23"/>
        <v>94</v>
      </c>
      <c r="FQ143" s="399">
        <f t="shared" si="23"/>
        <v>95</v>
      </c>
      <c r="FR143" s="399">
        <f t="shared" si="23"/>
        <v>96</v>
      </c>
      <c r="FS143" s="399">
        <f t="shared" si="23"/>
        <v>97</v>
      </c>
      <c r="FT143" s="399">
        <f t="shared" si="23"/>
        <v>98</v>
      </c>
      <c r="FU143" s="399">
        <f t="shared" si="23"/>
        <v>99</v>
      </c>
      <c r="FV143" s="399">
        <f t="shared" si="23"/>
        <v>100</v>
      </c>
      <c r="FW143" s="399">
        <f t="shared" si="23"/>
        <v>101</v>
      </c>
      <c r="FX143" s="399">
        <f t="shared" si="23"/>
        <v>102</v>
      </c>
      <c r="FY143" s="399">
        <f t="shared" si="23"/>
        <v>103</v>
      </c>
      <c r="FZ143" s="399">
        <f t="shared" si="23"/>
        <v>104</v>
      </c>
      <c r="GA143" s="399">
        <f t="shared" si="23"/>
        <v>105</v>
      </c>
      <c r="GB143" s="399">
        <f t="shared" si="23"/>
        <v>106</v>
      </c>
      <c r="GC143" s="399">
        <f t="shared" si="23"/>
        <v>107</v>
      </c>
      <c r="GD143" s="399">
        <f t="shared" si="23"/>
        <v>108</v>
      </c>
      <c r="GE143" s="399">
        <f t="shared" si="23"/>
        <v>109</v>
      </c>
      <c r="GF143" s="399">
        <f t="shared" si="23"/>
        <v>110</v>
      </c>
      <c r="GG143" s="399">
        <f t="shared" si="23"/>
        <v>111</v>
      </c>
      <c r="GH143" s="399">
        <f t="shared" si="23"/>
        <v>112</v>
      </c>
      <c r="GI143" s="399">
        <f t="shared" si="23"/>
        <v>113</v>
      </c>
      <c r="GJ143" s="399">
        <f t="shared" si="23"/>
        <v>114</v>
      </c>
      <c r="GK143" s="399">
        <f t="shared" si="23"/>
        <v>115</v>
      </c>
      <c r="GL143" s="399">
        <f t="shared" si="23"/>
        <v>116</v>
      </c>
      <c r="GM143" s="399">
        <f t="shared" si="23"/>
        <v>117</v>
      </c>
      <c r="GN143" s="399">
        <f t="shared" si="23"/>
        <v>118</v>
      </c>
      <c r="GO143" s="399">
        <f t="shared" ref="GO143:IZ143" si="24">IF(GO144&lt;Opening,0,IF(GO144=Opening,1,GN143+1))</f>
        <v>119</v>
      </c>
      <c r="GP143" s="399">
        <f t="shared" si="24"/>
        <v>120</v>
      </c>
      <c r="GQ143" s="399">
        <f t="shared" si="24"/>
        <v>121</v>
      </c>
      <c r="GR143" s="399">
        <f t="shared" si="24"/>
        <v>122</v>
      </c>
      <c r="GS143" s="399">
        <f t="shared" si="24"/>
        <v>123</v>
      </c>
      <c r="GT143" s="399">
        <f t="shared" si="24"/>
        <v>124</v>
      </c>
      <c r="GU143" s="399">
        <f t="shared" si="24"/>
        <v>125</v>
      </c>
      <c r="GV143" s="399">
        <f t="shared" si="24"/>
        <v>126</v>
      </c>
      <c r="GW143" s="399">
        <f t="shared" si="24"/>
        <v>127</v>
      </c>
      <c r="GX143" s="399">
        <f t="shared" si="24"/>
        <v>128</v>
      </c>
      <c r="GY143" s="399">
        <f t="shared" si="24"/>
        <v>129</v>
      </c>
      <c r="GZ143" s="399">
        <f t="shared" si="24"/>
        <v>130</v>
      </c>
      <c r="HA143" s="399">
        <f t="shared" si="24"/>
        <v>131</v>
      </c>
      <c r="HB143" s="399">
        <f t="shared" si="24"/>
        <v>132</v>
      </c>
      <c r="HC143" s="399">
        <f t="shared" si="24"/>
        <v>133</v>
      </c>
      <c r="HD143" s="399">
        <f t="shared" si="24"/>
        <v>134</v>
      </c>
      <c r="HE143" s="399">
        <f t="shared" si="24"/>
        <v>135</v>
      </c>
      <c r="HF143" s="399">
        <f t="shared" si="24"/>
        <v>136</v>
      </c>
      <c r="HG143" s="399">
        <f t="shared" si="24"/>
        <v>137</v>
      </c>
      <c r="HH143" s="399">
        <f t="shared" si="24"/>
        <v>138</v>
      </c>
      <c r="HI143" s="399">
        <f t="shared" si="24"/>
        <v>139</v>
      </c>
      <c r="HJ143" s="399">
        <f t="shared" si="24"/>
        <v>140</v>
      </c>
      <c r="HK143" s="399">
        <f t="shared" si="24"/>
        <v>141</v>
      </c>
      <c r="HL143" s="399">
        <f t="shared" si="24"/>
        <v>142</v>
      </c>
      <c r="HM143" s="399">
        <f t="shared" si="24"/>
        <v>143</v>
      </c>
      <c r="HN143" s="399">
        <f t="shared" si="24"/>
        <v>144</v>
      </c>
      <c r="HO143" s="399">
        <f t="shared" si="24"/>
        <v>145</v>
      </c>
      <c r="HP143" s="399">
        <f t="shared" si="24"/>
        <v>146</v>
      </c>
      <c r="HQ143" s="399">
        <f t="shared" si="24"/>
        <v>147</v>
      </c>
      <c r="HR143" s="399">
        <f t="shared" si="24"/>
        <v>148</v>
      </c>
      <c r="HS143" s="399">
        <f t="shared" si="24"/>
        <v>149</v>
      </c>
      <c r="HT143" s="399">
        <f t="shared" si="24"/>
        <v>150</v>
      </c>
      <c r="HU143" s="399">
        <f t="shared" si="24"/>
        <v>151</v>
      </c>
      <c r="HV143" s="399">
        <f t="shared" si="24"/>
        <v>152</v>
      </c>
      <c r="HW143" s="399">
        <f t="shared" si="24"/>
        <v>153</v>
      </c>
      <c r="HX143" s="399">
        <f t="shared" si="24"/>
        <v>154</v>
      </c>
      <c r="HY143" s="399">
        <f t="shared" si="24"/>
        <v>155</v>
      </c>
      <c r="HZ143" s="399">
        <f t="shared" si="24"/>
        <v>156</v>
      </c>
      <c r="IA143" s="399">
        <f t="shared" si="24"/>
        <v>157</v>
      </c>
      <c r="IB143" s="399">
        <f t="shared" si="24"/>
        <v>158</v>
      </c>
      <c r="IC143" s="399">
        <f t="shared" si="24"/>
        <v>159</v>
      </c>
      <c r="ID143" s="399">
        <f t="shared" si="24"/>
        <v>160</v>
      </c>
      <c r="IE143" s="399">
        <f t="shared" si="24"/>
        <v>161</v>
      </c>
      <c r="IF143" s="399">
        <f t="shared" si="24"/>
        <v>162</v>
      </c>
      <c r="IG143" s="399">
        <f t="shared" si="24"/>
        <v>163</v>
      </c>
      <c r="IH143" s="399">
        <f t="shared" si="24"/>
        <v>164</v>
      </c>
      <c r="II143" s="399">
        <f t="shared" si="24"/>
        <v>165</v>
      </c>
      <c r="IJ143" s="399">
        <f t="shared" si="24"/>
        <v>166</v>
      </c>
      <c r="IK143" s="399">
        <f t="shared" si="24"/>
        <v>167</v>
      </c>
      <c r="IL143" s="399">
        <f t="shared" si="24"/>
        <v>168</v>
      </c>
      <c r="IM143" s="399">
        <f t="shared" si="24"/>
        <v>169</v>
      </c>
      <c r="IN143" s="399">
        <f t="shared" si="24"/>
        <v>170</v>
      </c>
      <c r="IO143" s="399">
        <f t="shared" si="24"/>
        <v>171</v>
      </c>
      <c r="IP143" s="399">
        <f t="shared" si="24"/>
        <v>172</v>
      </c>
      <c r="IQ143" s="399">
        <f t="shared" si="24"/>
        <v>173</v>
      </c>
      <c r="IR143" s="399">
        <f t="shared" si="24"/>
        <v>174</v>
      </c>
      <c r="IS143" s="399">
        <f t="shared" si="24"/>
        <v>175</v>
      </c>
      <c r="IT143" s="399">
        <f t="shared" si="24"/>
        <v>176</v>
      </c>
      <c r="IU143" s="399">
        <f t="shared" si="24"/>
        <v>177</v>
      </c>
      <c r="IV143" s="399">
        <f t="shared" si="24"/>
        <v>178</v>
      </c>
      <c r="IW143" s="399">
        <f t="shared" si="24"/>
        <v>179</v>
      </c>
      <c r="IX143" s="399">
        <f t="shared" si="24"/>
        <v>180</v>
      </c>
      <c r="IY143" s="399">
        <f t="shared" si="24"/>
        <v>181</v>
      </c>
      <c r="IZ143" s="399">
        <f t="shared" si="24"/>
        <v>182</v>
      </c>
      <c r="JA143" s="399">
        <f t="shared" ref="JA143:LE143" si="25">IF(JA144&lt;Opening,0,IF(JA144=Opening,1,IZ143+1))</f>
        <v>183</v>
      </c>
      <c r="JB143" s="399">
        <f t="shared" si="25"/>
        <v>184</v>
      </c>
      <c r="JC143" s="399">
        <f t="shared" si="25"/>
        <v>185</v>
      </c>
      <c r="JD143" s="399">
        <f t="shared" si="25"/>
        <v>186</v>
      </c>
      <c r="JE143" s="399">
        <f t="shared" si="25"/>
        <v>187</v>
      </c>
      <c r="JF143" s="399">
        <f t="shared" si="25"/>
        <v>188</v>
      </c>
      <c r="JG143" s="399">
        <f t="shared" si="25"/>
        <v>189</v>
      </c>
      <c r="JH143" s="399">
        <f t="shared" si="25"/>
        <v>190</v>
      </c>
      <c r="JI143" s="399">
        <f t="shared" si="25"/>
        <v>191</v>
      </c>
      <c r="JJ143" s="399">
        <f t="shared" si="25"/>
        <v>192</v>
      </c>
      <c r="JK143" s="399">
        <f t="shared" si="25"/>
        <v>193</v>
      </c>
      <c r="JL143" s="399">
        <f t="shared" si="25"/>
        <v>194</v>
      </c>
      <c r="JM143" s="399">
        <f t="shared" si="25"/>
        <v>195</v>
      </c>
      <c r="JN143" s="399">
        <f t="shared" si="25"/>
        <v>196</v>
      </c>
      <c r="JO143" s="399">
        <f t="shared" si="25"/>
        <v>197</v>
      </c>
      <c r="JP143" s="399">
        <f t="shared" si="25"/>
        <v>198</v>
      </c>
      <c r="JQ143" s="399">
        <f t="shared" si="25"/>
        <v>199</v>
      </c>
      <c r="JR143" s="399">
        <f t="shared" si="25"/>
        <v>200</v>
      </c>
      <c r="JS143" s="399">
        <f t="shared" si="25"/>
        <v>201</v>
      </c>
      <c r="JT143" s="399">
        <f t="shared" si="25"/>
        <v>202</v>
      </c>
      <c r="JU143" s="399">
        <f t="shared" si="25"/>
        <v>203</v>
      </c>
      <c r="JV143" s="399">
        <f t="shared" si="25"/>
        <v>204</v>
      </c>
      <c r="JW143" s="399">
        <f t="shared" si="25"/>
        <v>205</v>
      </c>
      <c r="JX143" s="399">
        <f t="shared" si="25"/>
        <v>206</v>
      </c>
      <c r="JY143" s="399">
        <f t="shared" si="25"/>
        <v>207</v>
      </c>
      <c r="JZ143" s="399">
        <f t="shared" si="25"/>
        <v>208</v>
      </c>
      <c r="KA143" s="399">
        <f t="shared" si="25"/>
        <v>209</v>
      </c>
      <c r="KB143" s="399">
        <f t="shared" si="25"/>
        <v>210</v>
      </c>
      <c r="KC143" s="399">
        <f t="shared" si="25"/>
        <v>211</v>
      </c>
      <c r="KD143" s="399">
        <f t="shared" si="25"/>
        <v>212</v>
      </c>
      <c r="KE143" s="399">
        <f t="shared" si="25"/>
        <v>213</v>
      </c>
      <c r="KF143" s="399">
        <f t="shared" si="25"/>
        <v>214</v>
      </c>
      <c r="KG143" s="399">
        <f t="shared" si="25"/>
        <v>215</v>
      </c>
      <c r="KH143" s="399">
        <f t="shared" si="25"/>
        <v>216</v>
      </c>
      <c r="KI143" s="399">
        <f t="shared" si="25"/>
        <v>217</v>
      </c>
      <c r="KJ143" s="399">
        <f t="shared" si="25"/>
        <v>218</v>
      </c>
      <c r="KK143" s="399">
        <f t="shared" si="25"/>
        <v>219</v>
      </c>
      <c r="KL143" s="399">
        <f t="shared" si="25"/>
        <v>220</v>
      </c>
      <c r="KM143" s="399">
        <f t="shared" si="25"/>
        <v>221</v>
      </c>
      <c r="KN143" s="399">
        <f t="shared" si="25"/>
        <v>222</v>
      </c>
      <c r="KO143" s="399">
        <f t="shared" si="25"/>
        <v>223</v>
      </c>
      <c r="KP143" s="399">
        <f t="shared" si="25"/>
        <v>224</v>
      </c>
      <c r="KQ143" s="399">
        <f t="shared" si="25"/>
        <v>225</v>
      </c>
      <c r="KR143" s="399">
        <f t="shared" si="25"/>
        <v>226</v>
      </c>
      <c r="KS143" s="399">
        <f t="shared" si="25"/>
        <v>227</v>
      </c>
      <c r="KT143" s="399">
        <f t="shared" si="25"/>
        <v>228</v>
      </c>
      <c r="KU143" s="399">
        <f t="shared" si="25"/>
        <v>229</v>
      </c>
      <c r="KV143" s="399">
        <f t="shared" si="25"/>
        <v>230</v>
      </c>
      <c r="KW143" s="399">
        <f t="shared" si="25"/>
        <v>231</v>
      </c>
      <c r="KX143" s="399">
        <f t="shared" si="25"/>
        <v>232</v>
      </c>
      <c r="KY143" s="399">
        <f t="shared" si="25"/>
        <v>233</v>
      </c>
      <c r="KZ143" s="399">
        <f t="shared" si="25"/>
        <v>234</v>
      </c>
      <c r="LA143" s="399">
        <f t="shared" si="25"/>
        <v>235</v>
      </c>
      <c r="LB143" s="399">
        <f t="shared" si="25"/>
        <v>236</v>
      </c>
      <c r="LC143" s="399">
        <f t="shared" si="25"/>
        <v>237</v>
      </c>
      <c r="LD143" s="399">
        <f t="shared" si="25"/>
        <v>238</v>
      </c>
      <c r="LE143" s="399">
        <f t="shared" si="25"/>
        <v>239</v>
      </c>
    </row>
    <row r="144" spans="1:317" s="38" customFormat="1">
      <c r="E144" s="396">
        <f>Initial_Time</f>
        <v>42186</v>
      </c>
      <c r="F144" s="396">
        <f>EDATE(E144,1)</f>
        <v>42217</v>
      </c>
      <c r="G144" s="396">
        <f t="shared" ref="G144:BR144" si="26">EDATE(F144,1)</f>
        <v>42248</v>
      </c>
      <c r="H144" s="396">
        <f t="shared" si="26"/>
        <v>42278</v>
      </c>
      <c r="I144" s="396">
        <f t="shared" si="26"/>
        <v>42309</v>
      </c>
      <c r="J144" s="396">
        <f t="shared" si="26"/>
        <v>42339</v>
      </c>
      <c r="K144" s="396">
        <f t="shared" si="26"/>
        <v>42370</v>
      </c>
      <c r="L144" s="396">
        <f t="shared" si="26"/>
        <v>42401</v>
      </c>
      <c r="M144" s="396">
        <f t="shared" si="26"/>
        <v>42430</v>
      </c>
      <c r="N144" s="396">
        <f t="shared" si="26"/>
        <v>42461</v>
      </c>
      <c r="O144" s="396">
        <f t="shared" si="26"/>
        <v>42491</v>
      </c>
      <c r="P144" s="396">
        <f t="shared" si="26"/>
        <v>42522</v>
      </c>
      <c r="Q144" s="396">
        <f t="shared" si="26"/>
        <v>42552</v>
      </c>
      <c r="R144" s="396">
        <f t="shared" si="26"/>
        <v>42583</v>
      </c>
      <c r="S144" s="396">
        <f t="shared" si="26"/>
        <v>42614</v>
      </c>
      <c r="T144" s="396">
        <f t="shared" si="26"/>
        <v>42644</v>
      </c>
      <c r="U144" s="396">
        <f t="shared" si="26"/>
        <v>42675</v>
      </c>
      <c r="V144" s="396">
        <f t="shared" si="26"/>
        <v>42705</v>
      </c>
      <c r="W144" s="396">
        <f t="shared" si="26"/>
        <v>42736</v>
      </c>
      <c r="X144" s="396">
        <f t="shared" si="26"/>
        <v>42767</v>
      </c>
      <c r="Y144" s="396">
        <f t="shared" si="26"/>
        <v>42795</v>
      </c>
      <c r="Z144" s="396">
        <f t="shared" si="26"/>
        <v>42826</v>
      </c>
      <c r="AA144" s="396">
        <f t="shared" si="26"/>
        <v>42856</v>
      </c>
      <c r="AB144" s="396">
        <f t="shared" si="26"/>
        <v>42887</v>
      </c>
      <c r="AC144" s="396">
        <f t="shared" si="26"/>
        <v>42917</v>
      </c>
      <c r="AD144" s="396">
        <f t="shared" si="26"/>
        <v>42948</v>
      </c>
      <c r="AE144" s="396">
        <f t="shared" si="26"/>
        <v>42979</v>
      </c>
      <c r="AF144" s="396">
        <f t="shared" si="26"/>
        <v>43009</v>
      </c>
      <c r="AG144" s="396">
        <f t="shared" si="26"/>
        <v>43040</v>
      </c>
      <c r="AH144" s="396">
        <f t="shared" si="26"/>
        <v>43070</v>
      </c>
      <c r="AI144" s="396">
        <f t="shared" si="26"/>
        <v>43101</v>
      </c>
      <c r="AJ144" s="396">
        <f t="shared" si="26"/>
        <v>43132</v>
      </c>
      <c r="AK144" s="396">
        <f t="shared" si="26"/>
        <v>43160</v>
      </c>
      <c r="AL144" s="396">
        <f t="shared" si="26"/>
        <v>43191</v>
      </c>
      <c r="AM144" s="396">
        <f t="shared" si="26"/>
        <v>43221</v>
      </c>
      <c r="AN144" s="396">
        <f t="shared" si="26"/>
        <v>43252</v>
      </c>
      <c r="AO144" s="396">
        <f t="shared" si="26"/>
        <v>43282</v>
      </c>
      <c r="AP144" s="396">
        <f t="shared" si="26"/>
        <v>43313</v>
      </c>
      <c r="AQ144" s="396">
        <f t="shared" si="26"/>
        <v>43344</v>
      </c>
      <c r="AR144" s="396">
        <f t="shared" si="26"/>
        <v>43374</v>
      </c>
      <c r="AS144" s="396">
        <f t="shared" si="26"/>
        <v>43405</v>
      </c>
      <c r="AT144" s="396">
        <f t="shared" si="26"/>
        <v>43435</v>
      </c>
      <c r="AU144" s="396">
        <f t="shared" si="26"/>
        <v>43466</v>
      </c>
      <c r="AV144" s="396">
        <f t="shared" si="26"/>
        <v>43497</v>
      </c>
      <c r="AW144" s="396">
        <f t="shared" si="26"/>
        <v>43525</v>
      </c>
      <c r="AX144" s="396">
        <f t="shared" si="26"/>
        <v>43556</v>
      </c>
      <c r="AY144" s="396">
        <f t="shared" si="26"/>
        <v>43586</v>
      </c>
      <c r="AZ144" s="396">
        <f t="shared" si="26"/>
        <v>43617</v>
      </c>
      <c r="BA144" s="396">
        <f t="shared" si="26"/>
        <v>43647</v>
      </c>
      <c r="BB144" s="396">
        <f t="shared" si="26"/>
        <v>43678</v>
      </c>
      <c r="BC144" s="396">
        <f t="shared" si="26"/>
        <v>43709</v>
      </c>
      <c r="BD144" s="396">
        <f t="shared" si="26"/>
        <v>43739</v>
      </c>
      <c r="BE144" s="396">
        <f t="shared" si="26"/>
        <v>43770</v>
      </c>
      <c r="BF144" s="396">
        <f t="shared" si="26"/>
        <v>43800</v>
      </c>
      <c r="BG144" s="396">
        <f t="shared" si="26"/>
        <v>43831</v>
      </c>
      <c r="BH144" s="396">
        <f t="shared" si="26"/>
        <v>43862</v>
      </c>
      <c r="BI144" s="396">
        <f t="shared" si="26"/>
        <v>43891</v>
      </c>
      <c r="BJ144" s="396">
        <f t="shared" si="26"/>
        <v>43922</v>
      </c>
      <c r="BK144" s="396">
        <f t="shared" si="26"/>
        <v>43952</v>
      </c>
      <c r="BL144" s="396">
        <f t="shared" si="26"/>
        <v>43983</v>
      </c>
      <c r="BM144" s="396">
        <f t="shared" si="26"/>
        <v>44013</v>
      </c>
      <c r="BN144" s="396">
        <f t="shared" si="26"/>
        <v>44044</v>
      </c>
      <c r="BO144" s="396">
        <f t="shared" si="26"/>
        <v>44075</v>
      </c>
      <c r="BP144" s="396">
        <f t="shared" si="26"/>
        <v>44105</v>
      </c>
      <c r="BQ144" s="396">
        <f t="shared" si="26"/>
        <v>44136</v>
      </c>
      <c r="BR144" s="396">
        <f t="shared" si="26"/>
        <v>44166</v>
      </c>
      <c r="BS144" s="396">
        <f t="shared" ref="BS144:ED144" si="27">EDATE(BR144,1)</f>
        <v>44197</v>
      </c>
      <c r="BT144" s="396">
        <f t="shared" si="27"/>
        <v>44228</v>
      </c>
      <c r="BU144" s="396">
        <f t="shared" si="27"/>
        <v>44256</v>
      </c>
      <c r="BV144" s="396">
        <f t="shared" si="27"/>
        <v>44287</v>
      </c>
      <c r="BW144" s="396">
        <f t="shared" si="27"/>
        <v>44317</v>
      </c>
      <c r="BX144" s="396">
        <f t="shared" si="27"/>
        <v>44348</v>
      </c>
      <c r="BY144" s="396">
        <f t="shared" si="27"/>
        <v>44378</v>
      </c>
      <c r="BZ144" s="396">
        <f t="shared" si="27"/>
        <v>44409</v>
      </c>
      <c r="CA144" s="396">
        <f t="shared" si="27"/>
        <v>44440</v>
      </c>
      <c r="CB144" s="396">
        <f t="shared" si="27"/>
        <v>44470</v>
      </c>
      <c r="CC144" s="396">
        <f t="shared" si="27"/>
        <v>44501</v>
      </c>
      <c r="CD144" s="396">
        <f t="shared" si="27"/>
        <v>44531</v>
      </c>
      <c r="CE144" s="396">
        <f t="shared" si="27"/>
        <v>44562</v>
      </c>
      <c r="CF144" s="396">
        <f t="shared" si="27"/>
        <v>44593</v>
      </c>
      <c r="CG144" s="396">
        <f t="shared" si="27"/>
        <v>44621</v>
      </c>
      <c r="CH144" s="396">
        <f t="shared" si="27"/>
        <v>44652</v>
      </c>
      <c r="CI144" s="396">
        <f t="shared" si="27"/>
        <v>44682</v>
      </c>
      <c r="CJ144" s="396">
        <f t="shared" si="27"/>
        <v>44713</v>
      </c>
      <c r="CK144" s="396">
        <f t="shared" si="27"/>
        <v>44743</v>
      </c>
      <c r="CL144" s="396">
        <f t="shared" si="27"/>
        <v>44774</v>
      </c>
      <c r="CM144" s="396">
        <f t="shared" si="27"/>
        <v>44805</v>
      </c>
      <c r="CN144" s="396">
        <f t="shared" si="27"/>
        <v>44835</v>
      </c>
      <c r="CO144" s="396">
        <f t="shared" si="27"/>
        <v>44866</v>
      </c>
      <c r="CP144" s="396">
        <f t="shared" si="27"/>
        <v>44896</v>
      </c>
      <c r="CQ144" s="396">
        <f t="shared" si="27"/>
        <v>44927</v>
      </c>
      <c r="CR144" s="396">
        <f t="shared" si="27"/>
        <v>44958</v>
      </c>
      <c r="CS144" s="396">
        <f t="shared" si="27"/>
        <v>44986</v>
      </c>
      <c r="CT144" s="396">
        <f t="shared" si="27"/>
        <v>45017</v>
      </c>
      <c r="CU144" s="396">
        <f t="shared" si="27"/>
        <v>45047</v>
      </c>
      <c r="CV144" s="396">
        <f t="shared" si="27"/>
        <v>45078</v>
      </c>
      <c r="CW144" s="396">
        <f t="shared" si="27"/>
        <v>45108</v>
      </c>
      <c r="CX144" s="396">
        <f t="shared" si="27"/>
        <v>45139</v>
      </c>
      <c r="CY144" s="396">
        <f t="shared" si="27"/>
        <v>45170</v>
      </c>
      <c r="CZ144" s="396">
        <f t="shared" si="27"/>
        <v>45200</v>
      </c>
      <c r="DA144" s="396">
        <f t="shared" si="27"/>
        <v>45231</v>
      </c>
      <c r="DB144" s="396">
        <f t="shared" si="27"/>
        <v>45261</v>
      </c>
      <c r="DC144" s="396">
        <f t="shared" si="27"/>
        <v>45292</v>
      </c>
      <c r="DD144" s="396">
        <f t="shared" si="27"/>
        <v>45323</v>
      </c>
      <c r="DE144" s="396">
        <f t="shared" si="27"/>
        <v>45352</v>
      </c>
      <c r="DF144" s="396">
        <f t="shared" si="27"/>
        <v>45383</v>
      </c>
      <c r="DG144" s="396">
        <f t="shared" si="27"/>
        <v>45413</v>
      </c>
      <c r="DH144" s="396">
        <f t="shared" si="27"/>
        <v>45444</v>
      </c>
      <c r="DI144" s="396">
        <f t="shared" si="27"/>
        <v>45474</v>
      </c>
      <c r="DJ144" s="396">
        <f t="shared" si="27"/>
        <v>45505</v>
      </c>
      <c r="DK144" s="396">
        <f t="shared" si="27"/>
        <v>45536</v>
      </c>
      <c r="DL144" s="396">
        <f t="shared" si="27"/>
        <v>45566</v>
      </c>
      <c r="DM144" s="396">
        <f t="shared" si="27"/>
        <v>45597</v>
      </c>
      <c r="DN144" s="396">
        <f t="shared" si="27"/>
        <v>45627</v>
      </c>
      <c r="DO144" s="396">
        <f t="shared" si="27"/>
        <v>45658</v>
      </c>
      <c r="DP144" s="396">
        <f t="shared" si="27"/>
        <v>45689</v>
      </c>
      <c r="DQ144" s="396">
        <f t="shared" si="27"/>
        <v>45717</v>
      </c>
      <c r="DR144" s="396">
        <f t="shared" si="27"/>
        <v>45748</v>
      </c>
      <c r="DS144" s="396">
        <f t="shared" si="27"/>
        <v>45778</v>
      </c>
      <c r="DT144" s="396">
        <f t="shared" si="27"/>
        <v>45809</v>
      </c>
      <c r="DU144" s="396">
        <f t="shared" si="27"/>
        <v>45839</v>
      </c>
      <c r="DV144" s="396">
        <f t="shared" si="27"/>
        <v>45870</v>
      </c>
      <c r="DW144" s="396">
        <f t="shared" si="27"/>
        <v>45901</v>
      </c>
      <c r="DX144" s="396">
        <f t="shared" si="27"/>
        <v>45931</v>
      </c>
      <c r="DY144" s="396">
        <f t="shared" si="27"/>
        <v>45962</v>
      </c>
      <c r="DZ144" s="396">
        <f t="shared" si="27"/>
        <v>45992</v>
      </c>
      <c r="EA144" s="396">
        <f t="shared" si="27"/>
        <v>46023</v>
      </c>
      <c r="EB144" s="396">
        <f t="shared" si="27"/>
        <v>46054</v>
      </c>
      <c r="EC144" s="396">
        <f t="shared" si="27"/>
        <v>46082</v>
      </c>
      <c r="ED144" s="396">
        <f t="shared" si="27"/>
        <v>46113</v>
      </c>
      <c r="EE144" s="396">
        <f t="shared" ref="EE144:GP144" si="28">EDATE(ED144,1)</f>
        <v>46143</v>
      </c>
      <c r="EF144" s="396">
        <f t="shared" si="28"/>
        <v>46174</v>
      </c>
      <c r="EG144" s="396">
        <f t="shared" si="28"/>
        <v>46204</v>
      </c>
      <c r="EH144" s="396">
        <f t="shared" si="28"/>
        <v>46235</v>
      </c>
      <c r="EI144" s="396">
        <f t="shared" si="28"/>
        <v>46266</v>
      </c>
      <c r="EJ144" s="396">
        <f t="shared" si="28"/>
        <v>46296</v>
      </c>
      <c r="EK144" s="396">
        <f t="shared" si="28"/>
        <v>46327</v>
      </c>
      <c r="EL144" s="396">
        <f t="shared" si="28"/>
        <v>46357</v>
      </c>
      <c r="EM144" s="396">
        <f t="shared" si="28"/>
        <v>46388</v>
      </c>
      <c r="EN144" s="396">
        <f t="shared" si="28"/>
        <v>46419</v>
      </c>
      <c r="EO144" s="396">
        <f t="shared" si="28"/>
        <v>46447</v>
      </c>
      <c r="EP144" s="396">
        <f t="shared" si="28"/>
        <v>46478</v>
      </c>
      <c r="EQ144" s="396">
        <f t="shared" si="28"/>
        <v>46508</v>
      </c>
      <c r="ER144" s="396">
        <f t="shared" si="28"/>
        <v>46539</v>
      </c>
      <c r="ES144" s="396">
        <f t="shared" si="28"/>
        <v>46569</v>
      </c>
      <c r="ET144" s="396">
        <f t="shared" si="28"/>
        <v>46600</v>
      </c>
      <c r="EU144" s="396">
        <f t="shared" si="28"/>
        <v>46631</v>
      </c>
      <c r="EV144" s="396">
        <f t="shared" si="28"/>
        <v>46661</v>
      </c>
      <c r="EW144" s="396">
        <f t="shared" si="28"/>
        <v>46692</v>
      </c>
      <c r="EX144" s="396">
        <f t="shared" si="28"/>
        <v>46722</v>
      </c>
      <c r="EY144" s="396">
        <f t="shared" si="28"/>
        <v>46753</v>
      </c>
      <c r="EZ144" s="396">
        <f t="shared" si="28"/>
        <v>46784</v>
      </c>
      <c r="FA144" s="396">
        <f t="shared" si="28"/>
        <v>46813</v>
      </c>
      <c r="FB144" s="396">
        <f t="shared" si="28"/>
        <v>46844</v>
      </c>
      <c r="FC144" s="396">
        <f t="shared" si="28"/>
        <v>46874</v>
      </c>
      <c r="FD144" s="396">
        <f t="shared" si="28"/>
        <v>46905</v>
      </c>
      <c r="FE144" s="396">
        <f t="shared" si="28"/>
        <v>46935</v>
      </c>
      <c r="FF144" s="396">
        <f t="shared" si="28"/>
        <v>46966</v>
      </c>
      <c r="FG144" s="396">
        <f t="shared" si="28"/>
        <v>46997</v>
      </c>
      <c r="FH144" s="396">
        <f t="shared" si="28"/>
        <v>47027</v>
      </c>
      <c r="FI144" s="396">
        <f t="shared" si="28"/>
        <v>47058</v>
      </c>
      <c r="FJ144" s="396">
        <f t="shared" si="28"/>
        <v>47088</v>
      </c>
      <c r="FK144" s="396">
        <f t="shared" si="28"/>
        <v>47119</v>
      </c>
      <c r="FL144" s="396">
        <f t="shared" si="28"/>
        <v>47150</v>
      </c>
      <c r="FM144" s="396">
        <f t="shared" si="28"/>
        <v>47178</v>
      </c>
      <c r="FN144" s="396">
        <f t="shared" si="28"/>
        <v>47209</v>
      </c>
      <c r="FO144" s="396">
        <f t="shared" si="28"/>
        <v>47239</v>
      </c>
      <c r="FP144" s="396">
        <f t="shared" si="28"/>
        <v>47270</v>
      </c>
      <c r="FQ144" s="396">
        <f t="shared" si="28"/>
        <v>47300</v>
      </c>
      <c r="FR144" s="396">
        <f t="shared" si="28"/>
        <v>47331</v>
      </c>
      <c r="FS144" s="396">
        <f t="shared" si="28"/>
        <v>47362</v>
      </c>
      <c r="FT144" s="396">
        <f t="shared" si="28"/>
        <v>47392</v>
      </c>
      <c r="FU144" s="396">
        <f t="shared" si="28"/>
        <v>47423</v>
      </c>
      <c r="FV144" s="396">
        <f t="shared" si="28"/>
        <v>47453</v>
      </c>
      <c r="FW144" s="396">
        <f t="shared" si="28"/>
        <v>47484</v>
      </c>
      <c r="FX144" s="396">
        <f t="shared" si="28"/>
        <v>47515</v>
      </c>
      <c r="FY144" s="396">
        <f t="shared" si="28"/>
        <v>47543</v>
      </c>
      <c r="FZ144" s="396">
        <f t="shared" si="28"/>
        <v>47574</v>
      </c>
      <c r="GA144" s="396">
        <f t="shared" si="28"/>
        <v>47604</v>
      </c>
      <c r="GB144" s="396">
        <f t="shared" si="28"/>
        <v>47635</v>
      </c>
      <c r="GC144" s="396">
        <f t="shared" si="28"/>
        <v>47665</v>
      </c>
      <c r="GD144" s="396">
        <f t="shared" si="28"/>
        <v>47696</v>
      </c>
      <c r="GE144" s="396">
        <f t="shared" si="28"/>
        <v>47727</v>
      </c>
      <c r="GF144" s="396">
        <f t="shared" si="28"/>
        <v>47757</v>
      </c>
      <c r="GG144" s="396">
        <f t="shared" si="28"/>
        <v>47788</v>
      </c>
      <c r="GH144" s="396">
        <f t="shared" si="28"/>
        <v>47818</v>
      </c>
      <c r="GI144" s="396">
        <f t="shared" si="28"/>
        <v>47849</v>
      </c>
      <c r="GJ144" s="396">
        <f t="shared" si="28"/>
        <v>47880</v>
      </c>
      <c r="GK144" s="396">
        <f t="shared" si="28"/>
        <v>47908</v>
      </c>
      <c r="GL144" s="396">
        <f t="shared" si="28"/>
        <v>47939</v>
      </c>
      <c r="GM144" s="396">
        <f t="shared" si="28"/>
        <v>47969</v>
      </c>
      <c r="GN144" s="396">
        <f t="shared" si="28"/>
        <v>48000</v>
      </c>
      <c r="GO144" s="396">
        <f t="shared" si="28"/>
        <v>48030</v>
      </c>
      <c r="GP144" s="396">
        <f t="shared" si="28"/>
        <v>48061</v>
      </c>
      <c r="GQ144" s="396">
        <f t="shared" ref="GQ144:JB144" si="29">EDATE(GP144,1)</f>
        <v>48092</v>
      </c>
      <c r="GR144" s="396">
        <f t="shared" si="29"/>
        <v>48122</v>
      </c>
      <c r="GS144" s="396">
        <f t="shared" si="29"/>
        <v>48153</v>
      </c>
      <c r="GT144" s="396">
        <f t="shared" si="29"/>
        <v>48183</v>
      </c>
      <c r="GU144" s="396">
        <f t="shared" si="29"/>
        <v>48214</v>
      </c>
      <c r="GV144" s="396">
        <f t="shared" si="29"/>
        <v>48245</v>
      </c>
      <c r="GW144" s="396">
        <f t="shared" si="29"/>
        <v>48274</v>
      </c>
      <c r="GX144" s="396">
        <f t="shared" si="29"/>
        <v>48305</v>
      </c>
      <c r="GY144" s="396">
        <f t="shared" si="29"/>
        <v>48335</v>
      </c>
      <c r="GZ144" s="396">
        <f t="shared" si="29"/>
        <v>48366</v>
      </c>
      <c r="HA144" s="396">
        <f t="shared" si="29"/>
        <v>48396</v>
      </c>
      <c r="HB144" s="396">
        <f t="shared" si="29"/>
        <v>48427</v>
      </c>
      <c r="HC144" s="396">
        <f t="shared" si="29"/>
        <v>48458</v>
      </c>
      <c r="HD144" s="396">
        <f t="shared" si="29"/>
        <v>48488</v>
      </c>
      <c r="HE144" s="396">
        <f t="shared" si="29"/>
        <v>48519</v>
      </c>
      <c r="HF144" s="396">
        <f t="shared" si="29"/>
        <v>48549</v>
      </c>
      <c r="HG144" s="396">
        <f t="shared" si="29"/>
        <v>48580</v>
      </c>
      <c r="HH144" s="396">
        <f t="shared" si="29"/>
        <v>48611</v>
      </c>
      <c r="HI144" s="396">
        <f t="shared" si="29"/>
        <v>48639</v>
      </c>
      <c r="HJ144" s="396">
        <f t="shared" si="29"/>
        <v>48670</v>
      </c>
      <c r="HK144" s="396">
        <f t="shared" si="29"/>
        <v>48700</v>
      </c>
      <c r="HL144" s="396">
        <f t="shared" si="29"/>
        <v>48731</v>
      </c>
      <c r="HM144" s="396">
        <f t="shared" si="29"/>
        <v>48761</v>
      </c>
      <c r="HN144" s="396">
        <f t="shared" si="29"/>
        <v>48792</v>
      </c>
      <c r="HO144" s="396">
        <f t="shared" si="29"/>
        <v>48823</v>
      </c>
      <c r="HP144" s="396">
        <f t="shared" si="29"/>
        <v>48853</v>
      </c>
      <c r="HQ144" s="396">
        <f t="shared" si="29"/>
        <v>48884</v>
      </c>
      <c r="HR144" s="396">
        <f t="shared" si="29"/>
        <v>48914</v>
      </c>
      <c r="HS144" s="396">
        <f t="shared" si="29"/>
        <v>48945</v>
      </c>
      <c r="HT144" s="396">
        <f t="shared" si="29"/>
        <v>48976</v>
      </c>
      <c r="HU144" s="396">
        <f t="shared" si="29"/>
        <v>49004</v>
      </c>
      <c r="HV144" s="396">
        <f t="shared" si="29"/>
        <v>49035</v>
      </c>
      <c r="HW144" s="396">
        <f t="shared" si="29"/>
        <v>49065</v>
      </c>
      <c r="HX144" s="396">
        <f t="shared" si="29"/>
        <v>49096</v>
      </c>
      <c r="HY144" s="396">
        <f t="shared" si="29"/>
        <v>49126</v>
      </c>
      <c r="HZ144" s="396">
        <f t="shared" si="29"/>
        <v>49157</v>
      </c>
      <c r="IA144" s="396">
        <f t="shared" si="29"/>
        <v>49188</v>
      </c>
      <c r="IB144" s="396">
        <f t="shared" si="29"/>
        <v>49218</v>
      </c>
      <c r="IC144" s="396">
        <f t="shared" si="29"/>
        <v>49249</v>
      </c>
      <c r="ID144" s="396">
        <f t="shared" si="29"/>
        <v>49279</v>
      </c>
      <c r="IE144" s="396">
        <f t="shared" si="29"/>
        <v>49310</v>
      </c>
      <c r="IF144" s="396">
        <f t="shared" si="29"/>
        <v>49341</v>
      </c>
      <c r="IG144" s="396">
        <f t="shared" si="29"/>
        <v>49369</v>
      </c>
      <c r="IH144" s="396">
        <f t="shared" si="29"/>
        <v>49400</v>
      </c>
      <c r="II144" s="396">
        <f t="shared" si="29"/>
        <v>49430</v>
      </c>
      <c r="IJ144" s="396">
        <f t="shared" si="29"/>
        <v>49461</v>
      </c>
      <c r="IK144" s="396">
        <f t="shared" si="29"/>
        <v>49491</v>
      </c>
      <c r="IL144" s="396">
        <f t="shared" si="29"/>
        <v>49522</v>
      </c>
      <c r="IM144" s="396">
        <f t="shared" si="29"/>
        <v>49553</v>
      </c>
      <c r="IN144" s="396">
        <f t="shared" si="29"/>
        <v>49583</v>
      </c>
      <c r="IO144" s="396">
        <f t="shared" si="29"/>
        <v>49614</v>
      </c>
      <c r="IP144" s="396">
        <f t="shared" si="29"/>
        <v>49644</v>
      </c>
      <c r="IQ144" s="396">
        <f t="shared" si="29"/>
        <v>49675</v>
      </c>
      <c r="IR144" s="396">
        <f t="shared" si="29"/>
        <v>49706</v>
      </c>
      <c r="IS144" s="396">
        <f t="shared" si="29"/>
        <v>49735</v>
      </c>
      <c r="IT144" s="396">
        <f t="shared" si="29"/>
        <v>49766</v>
      </c>
      <c r="IU144" s="396">
        <f t="shared" si="29"/>
        <v>49796</v>
      </c>
      <c r="IV144" s="396">
        <f t="shared" si="29"/>
        <v>49827</v>
      </c>
      <c r="IW144" s="396">
        <f t="shared" si="29"/>
        <v>49857</v>
      </c>
      <c r="IX144" s="396">
        <f t="shared" si="29"/>
        <v>49888</v>
      </c>
      <c r="IY144" s="396">
        <f t="shared" si="29"/>
        <v>49919</v>
      </c>
      <c r="IZ144" s="396">
        <f t="shared" si="29"/>
        <v>49949</v>
      </c>
      <c r="JA144" s="396">
        <f t="shared" si="29"/>
        <v>49980</v>
      </c>
      <c r="JB144" s="396">
        <f t="shared" si="29"/>
        <v>50010</v>
      </c>
      <c r="JC144" s="396">
        <f t="shared" ref="JC144:LE144" si="30">EDATE(JB144,1)</f>
        <v>50041</v>
      </c>
      <c r="JD144" s="396">
        <f t="shared" si="30"/>
        <v>50072</v>
      </c>
      <c r="JE144" s="396">
        <f t="shared" si="30"/>
        <v>50100</v>
      </c>
      <c r="JF144" s="396">
        <f t="shared" si="30"/>
        <v>50131</v>
      </c>
      <c r="JG144" s="396">
        <f t="shared" si="30"/>
        <v>50161</v>
      </c>
      <c r="JH144" s="396">
        <f t="shared" si="30"/>
        <v>50192</v>
      </c>
      <c r="JI144" s="396">
        <f t="shared" si="30"/>
        <v>50222</v>
      </c>
      <c r="JJ144" s="396">
        <f t="shared" si="30"/>
        <v>50253</v>
      </c>
      <c r="JK144" s="396">
        <f t="shared" si="30"/>
        <v>50284</v>
      </c>
      <c r="JL144" s="396">
        <f t="shared" si="30"/>
        <v>50314</v>
      </c>
      <c r="JM144" s="396">
        <f t="shared" si="30"/>
        <v>50345</v>
      </c>
      <c r="JN144" s="396">
        <f t="shared" si="30"/>
        <v>50375</v>
      </c>
      <c r="JO144" s="396">
        <f t="shared" si="30"/>
        <v>50406</v>
      </c>
      <c r="JP144" s="396">
        <f t="shared" si="30"/>
        <v>50437</v>
      </c>
      <c r="JQ144" s="396">
        <f t="shared" si="30"/>
        <v>50465</v>
      </c>
      <c r="JR144" s="396">
        <f t="shared" si="30"/>
        <v>50496</v>
      </c>
      <c r="JS144" s="396">
        <f t="shared" si="30"/>
        <v>50526</v>
      </c>
      <c r="JT144" s="396">
        <f t="shared" si="30"/>
        <v>50557</v>
      </c>
      <c r="JU144" s="396">
        <f t="shared" si="30"/>
        <v>50587</v>
      </c>
      <c r="JV144" s="396">
        <f t="shared" si="30"/>
        <v>50618</v>
      </c>
      <c r="JW144" s="396">
        <f t="shared" si="30"/>
        <v>50649</v>
      </c>
      <c r="JX144" s="396">
        <f t="shared" si="30"/>
        <v>50679</v>
      </c>
      <c r="JY144" s="396">
        <f t="shared" si="30"/>
        <v>50710</v>
      </c>
      <c r="JZ144" s="396">
        <f t="shared" si="30"/>
        <v>50740</v>
      </c>
      <c r="KA144" s="396">
        <f t="shared" si="30"/>
        <v>50771</v>
      </c>
      <c r="KB144" s="396">
        <f t="shared" si="30"/>
        <v>50802</v>
      </c>
      <c r="KC144" s="396">
        <f t="shared" si="30"/>
        <v>50830</v>
      </c>
      <c r="KD144" s="396">
        <f t="shared" si="30"/>
        <v>50861</v>
      </c>
      <c r="KE144" s="396">
        <f t="shared" si="30"/>
        <v>50891</v>
      </c>
      <c r="KF144" s="396">
        <f t="shared" si="30"/>
        <v>50922</v>
      </c>
      <c r="KG144" s="396">
        <f t="shared" si="30"/>
        <v>50952</v>
      </c>
      <c r="KH144" s="396">
        <f t="shared" si="30"/>
        <v>50983</v>
      </c>
      <c r="KI144" s="396">
        <f t="shared" si="30"/>
        <v>51014</v>
      </c>
      <c r="KJ144" s="396">
        <f t="shared" si="30"/>
        <v>51044</v>
      </c>
      <c r="KK144" s="396">
        <f t="shared" si="30"/>
        <v>51075</v>
      </c>
      <c r="KL144" s="396">
        <f t="shared" si="30"/>
        <v>51105</v>
      </c>
      <c r="KM144" s="396">
        <f t="shared" si="30"/>
        <v>51136</v>
      </c>
      <c r="KN144" s="396">
        <f t="shared" si="30"/>
        <v>51167</v>
      </c>
      <c r="KO144" s="396">
        <f t="shared" si="30"/>
        <v>51196</v>
      </c>
      <c r="KP144" s="396">
        <f t="shared" si="30"/>
        <v>51227</v>
      </c>
      <c r="KQ144" s="396">
        <f t="shared" si="30"/>
        <v>51257</v>
      </c>
      <c r="KR144" s="396">
        <f t="shared" si="30"/>
        <v>51288</v>
      </c>
      <c r="KS144" s="396">
        <f t="shared" si="30"/>
        <v>51318</v>
      </c>
      <c r="KT144" s="396">
        <f t="shared" si="30"/>
        <v>51349</v>
      </c>
      <c r="KU144" s="396">
        <f t="shared" si="30"/>
        <v>51380</v>
      </c>
      <c r="KV144" s="396">
        <f t="shared" si="30"/>
        <v>51410</v>
      </c>
      <c r="KW144" s="396">
        <f t="shared" si="30"/>
        <v>51441</v>
      </c>
      <c r="KX144" s="396">
        <f t="shared" si="30"/>
        <v>51471</v>
      </c>
      <c r="KY144" s="396">
        <f t="shared" si="30"/>
        <v>51502</v>
      </c>
      <c r="KZ144" s="396">
        <f t="shared" si="30"/>
        <v>51533</v>
      </c>
      <c r="LA144" s="396">
        <f t="shared" si="30"/>
        <v>51561</v>
      </c>
      <c r="LB144" s="396">
        <f t="shared" si="30"/>
        <v>51592</v>
      </c>
      <c r="LC144" s="396">
        <f t="shared" si="30"/>
        <v>51622</v>
      </c>
      <c r="LD144" s="396">
        <f t="shared" si="30"/>
        <v>51653</v>
      </c>
      <c r="LE144" s="396">
        <f t="shared" si="30"/>
        <v>51683</v>
      </c>
    </row>
    <row r="145" spans="1:317" s="185" customFormat="1">
      <c r="A145" s="182"/>
      <c r="B145" s="356" t="s">
        <v>401</v>
      </c>
      <c r="C145" s="182"/>
      <c r="D145" s="182"/>
      <c r="E145" s="209">
        <f t="shared" ref="E145:E153" si="31">IF($D$2="开",C129,IF(E$144&lt;Opening,0,$L5*(1+$M5)^(E$142-1)/12))</f>
        <v>0</v>
      </c>
      <c r="F145" s="209">
        <f t="shared" ref="F145:F153" si="32">IF($D$2="开",D129,IF(F$144&lt;Opening,0,$L5*(1+$M5)^(F$142-1)/12))</f>
        <v>0</v>
      </c>
      <c r="G145" s="209">
        <f t="shared" ref="G145:G153" si="33">IF($D$2="开",E129,IF(G$144&lt;Opening,0,$L5*(1+$M5)^(G$142-1)/12))</f>
        <v>0</v>
      </c>
      <c r="H145" s="209">
        <f t="shared" ref="H145:H153" si="34">IF($D$2="开",F129,IF(H$144&lt;Opening,0,$L5*(1+$M5)^(H$142-1)/12))</f>
        <v>0</v>
      </c>
      <c r="I145" s="209">
        <f t="shared" ref="I145:I153" si="35">IF($D$2="开",G129,IF(I$144&lt;Opening,0,$L5*(1+$M5)^(I$142-1)/12))</f>
        <v>0</v>
      </c>
      <c r="J145" s="209">
        <f t="shared" ref="J145:J153" si="36">IF($D$2="开",H129,IF(J$144&lt;Opening,0,$L5*(1+$M5)^(J$142-1)/12))</f>
        <v>0</v>
      </c>
      <c r="K145" s="209">
        <f t="shared" ref="K145:K153" si="37">IF($D$2="开",I129,IF(K$144&lt;Opening,0,$L5*(1+$M5)^(K$142-1)/12))</f>
        <v>0</v>
      </c>
      <c r="L145" s="209">
        <f t="shared" ref="L145:L153" si="38">IF($D$2="开",J129,IF(L$144&lt;Opening,0,$L5*(1+$M5)^(L$142-1)/12))</f>
        <v>0</v>
      </c>
      <c r="M145" s="209">
        <f t="shared" ref="M145:M153" si="39">IF($D$2="开",K129,IF(M$144&lt;Opening,0,$L5*(1+$M5)^(M$142-1)/12))</f>
        <v>0</v>
      </c>
      <c r="N145" s="209">
        <f t="shared" ref="N145:N153" si="40">IF($D$2="开",L129,IF(N$144&lt;Opening,0,$L5*(1+$M5)^(N$142-1)/12))</f>
        <v>0</v>
      </c>
      <c r="O145" s="209">
        <f t="shared" ref="O145:O153" si="41">IF($D$2="开",M129,IF(O$144&lt;Opening,0,$L5*(1+$M5)^(O$142-1)/12))</f>
        <v>0</v>
      </c>
      <c r="P145" s="209">
        <f t="shared" ref="P145:P153" si="42">IF($D$2="开",N129,IF(P$144&lt;Opening,0,$L5*(1+$M5)^(P$142-1)/12))</f>
        <v>0</v>
      </c>
      <c r="Q145" s="209">
        <f t="shared" ref="Q145:Q153" si="43">IF($D$2="开",O129,IF(Q$144&lt;Opening,0,$L5*(1+$M5)^(Q$142-1)/12))</f>
        <v>0</v>
      </c>
      <c r="R145" s="209">
        <f t="shared" ref="R145:R153" si="44">IF($D$2="开",P129,IF(R$144&lt;Opening,0,$L5*(1+$M5)^(R$142-1)/12))</f>
        <v>0</v>
      </c>
      <c r="S145" s="209">
        <f t="shared" ref="S145:S153" si="45">IF($D$2="开",Q129,IF(S$144&lt;Opening,0,$L5*(1+$M5)^(S$142-1)/12))</f>
        <v>0</v>
      </c>
      <c r="T145" s="209">
        <f t="shared" ref="T145:T153" si="46">IF($D$2="开",R129,IF(T$144&lt;Opening,0,$L5*(1+$M5)^(T$142-1)/12))</f>
        <v>0</v>
      </c>
      <c r="U145" s="209">
        <f t="shared" ref="U145:U153" si="47">IF($D$2="开",S129,IF(U$144&lt;Opening,0,$L5*(1+$M5)^(U$142-1)/12))</f>
        <v>0</v>
      </c>
      <c r="V145" s="209">
        <f t="shared" ref="V145:V153" si="48">IF($D$2="开",T129,IF(V$144&lt;Opening,0,$L5*(1+$M5)^(V$142-1)/12))</f>
        <v>0</v>
      </c>
      <c r="W145" s="209">
        <f t="shared" ref="W145:W153" si="49">IF($D$2="开",U129,IF(W$144&lt;Opening,0,$L5*(1+$M5)^(W$142-1)/12))</f>
        <v>0</v>
      </c>
      <c r="X145" s="209">
        <f t="shared" ref="X145:X153" si="50">IF($D$2="开",V129,IF(X$144&lt;Opening,0,$L5*(1+$M5)^(X$142-1)/12))</f>
        <v>0</v>
      </c>
      <c r="Y145" s="209">
        <f t="shared" ref="Y145:Y153" si="51">IF($D$2="开",W129,IF(Y$144&lt;Opening,0,$L5*(1+$M5)^(Y$142-1)/12))</f>
        <v>0</v>
      </c>
      <c r="Z145" s="209">
        <f t="shared" ref="Z145:Z153" si="52">IF($D$2="开",X129,IF(Z$144&lt;Opening,0,$L5*(1+$M5)^(Z$142-1)/12))</f>
        <v>0</v>
      </c>
      <c r="AA145" s="209">
        <f t="shared" ref="AA145:AA153" si="53">IF($D$2="开",Y129,IF(AA$144&lt;Opening,0,$L5*(1+$M5)^(AA$142-1)/12))</f>
        <v>0</v>
      </c>
      <c r="AB145" s="209">
        <f t="shared" ref="AB145:AB153" si="54">IF($D$2="开",Z129,IF(AB$144&lt;Opening,0,$L5*(1+$M5)^(AB$142-1)/12))</f>
        <v>0</v>
      </c>
      <c r="AC145" s="209">
        <f t="shared" ref="AC145:AC153" si="55">IF($D$2="开",AA129,IF(AC$144&lt;Opening,0,$L5*(1+$M5)^(AC$142-1)/12))</f>
        <v>0</v>
      </c>
      <c r="AD145" s="209">
        <f t="shared" ref="AD145:AD153" si="56">IF($D$2="开",AB129,IF(AD$144&lt;Opening,0,$L5*(1+$M5)^(AD$142-1)/12))</f>
        <v>0</v>
      </c>
      <c r="AE145" s="209">
        <f t="shared" ref="AE145:AE153" si="57">IF($D$2="开",AC129,IF(AE$144&lt;Opening,0,$L5*(1+$M5)^(AE$142-1)/12))</f>
        <v>0</v>
      </c>
      <c r="AF145" s="209">
        <f t="shared" ref="AF145:AF153" si="58">IF($D$2="开",AD129,IF(AF$144&lt;Opening,0,$L5*(1+$M5)^(AF$142-1)/12))</f>
        <v>0</v>
      </c>
      <c r="AG145" s="209">
        <f t="shared" ref="AG145:AG153" si="59">IF($D$2="开",AE129,IF(AG$144&lt;Opening,0,$L5*(1+$M5)^(AG$142-1)/12))</f>
        <v>0</v>
      </c>
      <c r="AH145" s="209">
        <f t="shared" ref="AH145:AH153" si="60">IF($D$2="开",AF129,IF(AH$144&lt;Opening,0,$L5*(1+$M5)^(AH$142-1)/12))</f>
        <v>0</v>
      </c>
      <c r="AI145" s="209">
        <f t="shared" ref="AI145:AI153" si="61">IF($D$2="开",AG129,IF(AI$144&lt;Opening,0,$L5*(1+$M5)^(AI$142-1)/12))</f>
        <v>0</v>
      </c>
      <c r="AJ145" s="209">
        <f t="shared" ref="AJ145:AJ153" si="62">IF($D$2="开",AH129,IF(AJ$144&lt;Opening,0,$L5*(1+$M5)^(AJ$142-1)/12))</f>
        <v>0</v>
      </c>
      <c r="AK145" s="209">
        <f t="shared" ref="AK145:AK153" si="63">IF($D$2="开",AI129,IF(AK$144&lt;Opening,0,$L5*(1+$M5)^(AK$142-1)/12))</f>
        <v>0</v>
      </c>
      <c r="AL145" s="209">
        <f t="shared" ref="AL145:AL153" si="64">IF($D$2="开",AJ129,IF(AL$144&lt;Opening,0,$L5*(1+$M5)^(AL$142-1)/12))</f>
        <v>0</v>
      </c>
      <c r="AM145" s="209">
        <f t="shared" ref="AM145:AM153" si="65">IF($D$2="开",AK129,IF(AM$144&lt;Opening,0,$L5*(1+$M5)^(AM$142-1)/12))</f>
        <v>0</v>
      </c>
      <c r="AN145" s="209">
        <f t="shared" ref="AN145:AN153" si="66">IF($D$2="开",AL129,IF(AN$144&lt;Opening,0,$L5*(1+$M5)^(AN$142-1)/12))</f>
        <v>0</v>
      </c>
      <c r="AO145" s="209">
        <f t="shared" ref="AO145:AO153" si="67">IF($D$2="开",AM129,IF(AO$144&lt;Opening,0,$L5*(1+$M5)^(AO$142-1)/12))</f>
        <v>0</v>
      </c>
      <c r="AP145" s="209">
        <f t="shared" ref="AP145:AP153" si="68">IF($D$2="开",AN129,IF(AP$144&lt;Opening,0,$L5*(1+$M5)^(AP$142-1)/12))</f>
        <v>0</v>
      </c>
      <c r="AQ145" s="209">
        <f t="shared" ref="AQ145:AQ153" si="69">IF($D$2="开",AO129,IF(AQ$144&lt;Opening,0,$L5*(1+$M5)^(AQ$142-1)/12))</f>
        <v>0</v>
      </c>
      <c r="AR145" s="209">
        <f t="shared" ref="AR145:AR153" si="70">IF($D$2="开",AP129,IF(AR$144&lt;Opening,0,$L5*(1+$M5)^(AR$142-1)/12))</f>
        <v>0</v>
      </c>
      <c r="AS145" s="209">
        <f t="shared" ref="AS145:AS153" si="71">IF($D$2="开",AQ129,IF(AS$144&lt;Opening,0,$L5*(1+$M5)^(AS$142-1)/12))</f>
        <v>0</v>
      </c>
      <c r="AT145" s="209">
        <f t="shared" ref="AT145:AT153" si="72">IF($D$2="开",AR129,IF(AT$144&lt;Opening,0,$L5*(1+$M5)^(AT$142-1)/12))</f>
        <v>0</v>
      </c>
      <c r="AU145" s="209">
        <f t="shared" ref="AU145:AU153" si="73">IF($D$2="开",AS129,IF(AU$144&lt;Opening,0,$L5*(1+$M5)^(AU$142-1)/12))</f>
        <v>0</v>
      </c>
      <c r="AV145" s="209">
        <f t="shared" ref="AV145:AV153" si="74">IF($D$2="开",AT129,IF(AV$144&lt;Opening,0,$L5*(1+$M5)^(AV$142-1)/12))</f>
        <v>0</v>
      </c>
      <c r="AW145" s="209">
        <f t="shared" ref="AW145:AW153" si="75">IF($D$2="开",AU129,IF(AW$144&lt;Opening,0,$L5*(1+$M5)^(AW$142-1)/12))</f>
        <v>0</v>
      </c>
      <c r="AX145" s="209">
        <f t="shared" ref="AX145:AX153" si="76">IF($D$2="开",AV129,IF(AX$144&lt;Opening,0,$L5*(1+$M5)^(AX$142-1)/12))</f>
        <v>0</v>
      </c>
      <c r="AY145" s="209">
        <f t="shared" ref="AY145:AY153" si="77">IF($D$2="开",AW129,IF(AY$144&lt;Opening,0,$L5*(1+$M5)^(AY$142-1)/12))</f>
        <v>0</v>
      </c>
      <c r="AZ145" s="209">
        <f t="shared" ref="AZ145:AZ153" si="78">IF($D$2="开",AX129,IF(AZ$144&lt;Opening,0,$L5*(1+$M5)^(AZ$142-1)/12))</f>
        <v>0</v>
      </c>
      <c r="BA145" s="209">
        <f t="shared" ref="BA145:BA153" si="79">IF($D$2="开",AY129,IF(BA$144&lt;Opening,0,$L5*(1+$M5)^(BA$142-1)/12))</f>
        <v>0</v>
      </c>
      <c r="BB145" s="209">
        <f t="shared" ref="BB145:BB153" si="80">IF($D$2="开",AZ129,IF(BB$144&lt;Opening,0,$L5*(1+$M5)^(BB$142-1)/12))</f>
        <v>0</v>
      </c>
      <c r="BC145" s="209">
        <f t="shared" ref="BC145:BC153" si="81">IF($D$2="开",BA129,IF(BC$144&lt;Opening,0,$L5*(1+$M5)^(BC$142-1)/12))</f>
        <v>0</v>
      </c>
      <c r="BD145" s="209">
        <f t="shared" ref="BD145:BD153" si="82">IF($D$2="开",BB129,IF(BD$144&lt;Opening,0,$L5*(1+$M5)^(BD$142-1)/12))</f>
        <v>0</v>
      </c>
      <c r="BE145" s="209">
        <f t="shared" ref="BE145:BE153" si="83">IF($D$2="开",BC129,IF(BE$144&lt;Opening,0,$L5*(1+$M5)^(BE$142-1)/12))</f>
        <v>0</v>
      </c>
      <c r="BF145" s="209">
        <f t="shared" ref="BF145:BF153" si="84">IF($D$2="开",BD129,IF(BF$144&lt;Opening,0,$L5*(1+$M5)^(BF$142-1)/12))</f>
        <v>0</v>
      </c>
      <c r="BG145" s="209">
        <f t="shared" ref="BG145:BG153" si="85">IF($D$2="开",BE129,IF(BG$144&lt;Opening,0,$L5*(1+$M5)^(BG$142-1)/12))</f>
        <v>0</v>
      </c>
      <c r="BH145" s="209">
        <f t="shared" ref="BH145:BH153" si="86">IF($D$2="开",BF129,IF(BH$144&lt;Opening,0,$L5*(1+$M5)^(BH$142-1)/12))</f>
        <v>0</v>
      </c>
      <c r="BI145" s="209">
        <f t="shared" ref="BI145:BI153" si="87">IF($D$2="开",BG129,IF(BI$144&lt;Opening,0,$L5*(1+$M5)^(BI$142-1)/12))</f>
        <v>0</v>
      </c>
      <c r="BJ145" s="209">
        <f t="shared" ref="BJ145:BJ153" si="88">IF($D$2="开",BH129,IF(BJ$144&lt;Opening,0,$L5*(1+$M5)^(BJ$142-1)/12))</f>
        <v>0</v>
      </c>
      <c r="BK145" s="209">
        <f t="shared" ref="BK145:BK153" si="89">IF($D$2="开",BI129,IF(BK$144&lt;Opening,0,$L5*(1+$M5)^(BK$142-1)/12))</f>
        <v>0</v>
      </c>
      <c r="BL145" s="209">
        <f t="shared" ref="BL145:BL153" si="90">IF($D$2="开",BJ129,IF(BL$144&lt;Opening,0,$L5*(1+$M5)^(BL$142-1)/12))</f>
        <v>0</v>
      </c>
      <c r="BM145" s="209">
        <f t="shared" ref="BM145:BM153" si="91">IF($D$2="开",BK129,IF(BM$144&lt;Opening,0,$L5*(1+$M5)^(BM$142-1)/12))</f>
        <v>0</v>
      </c>
      <c r="BN145" s="209">
        <f t="shared" ref="BN145:BN153" si="92">IF($D$2="开",BL129,IF(BN$144&lt;Opening,0,$L5*(1+$M5)^(BN$142-1)/12))</f>
        <v>0</v>
      </c>
      <c r="BO145" s="209">
        <f t="shared" ref="BO145:BO153" si="93">IF($D$2="开",BM129,IF(BO$144&lt;Opening,0,$L5*(1+$M5)^(BO$142-1)/12))</f>
        <v>0</v>
      </c>
      <c r="BP145" s="209">
        <f t="shared" ref="BP145:BP153" si="94">IF($D$2="开",BN129,IF(BP$144&lt;Opening,0,$L5*(1+$M5)^(BP$142-1)/12))</f>
        <v>0</v>
      </c>
      <c r="BQ145" s="209">
        <f t="shared" ref="BQ145:BQ153" si="95">IF($D$2="开",BO129,IF(BQ$144&lt;Opening,0,$L5*(1+$M5)^(BQ$142-1)/12))</f>
        <v>0</v>
      </c>
      <c r="BR145" s="209">
        <f t="shared" ref="BR145:BR153" si="96">IF($D$2="开",BP129,IF(BR$144&lt;Opening,0,$L5*(1+$M5)^(BR$142-1)/12))</f>
        <v>0</v>
      </c>
      <c r="BS145" s="209">
        <f t="shared" ref="BS145:BS153" si="97">IF($D$2="开",BQ129,IF(BS$144&lt;Opening,0,$L5*(1+$M5)^(BS$142-1)/12))</f>
        <v>0</v>
      </c>
      <c r="BT145" s="209">
        <f t="shared" ref="BT145:BT153" si="98">IF($D$2="开",BR129,IF(BT$144&lt;Opening,0,$L5*(1+$M5)^(BT$142-1)/12))</f>
        <v>0</v>
      </c>
      <c r="BU145" s="209">
        <f t="shared" ref="BU145:BU153" si="99">IF($D$2="开",BS129,IF(BU$144&lt;Opening,0,$L5*(1+$M5)^(BU$142-1)/12))</f>
        <v>0</v>
      </c>
      <c r="BV145" s="209">
        <f t="shared" ref="BV145:BV153" si="100">IF($D$2="开",BT129,IF(BV$144&lt;Opening,0,$L5*(1+$M5)^(BV$142-1)/12))</f>
        <v>0</v>
      </c>
      <c r="BW145" s="209">
        <f t="shared" ref="BW145:BW153" si="101">IF($D$2="开",BU129,IF(BW$144&lt;Opening,0,$L5*(1+$M5)^(BW$142-1)/12))</f>
        <v>0</v>
      </c>
      <c r="BX145" s="209">
        <f t="shared" ref="BX145:BX153" si="102">IF($D$2="开",BV129,IF(BX$144&lt;Opening,0,$L5*(1+$M5)^(BX$142-1)/12))</f>
        <v>0</v>
      </c>
      <c r="BY145" s="209">
        <f t="shared" ref="BY145:BY153" si="103">IF($D$2="开",BW129,IF(BY$144&lt;Opening,0,$L5*(1+$M5)^(BY$142-1)/12))</f>
        <v>0</v>
      </c>
      <c r="BZ145" s="209">
        <f t="shared" ref="BZ145:BZ153" si="104">IF($D$2="开",BX129,IF(BZ$144&lt;Opening,0,$L5*(1+$M5)^(BZ$142-1)/12))</f>
        <v>0</v>
      </c>
      <c r="CA145" s="209">
        <f t="shared" ref="CA145:CA153" si="105">IF($D$2="开",BY129,IF(CA$144&lt;Opening,0,$L5*(1+$M5)^(CA$142-1)/12))</f>
        <v>135000</v>
      </c>
      <c r="CB145" s="209">
        <f t="shared" ref="CB145:CB153" si="106">IF($D$2="开",BZ129,IF(CB$144&lt;Opening,0,$L5*(1+$M5)^(CB$142-1)/12))</f>
        <v>135000</v>
      </c>
      <c r="CC145" s="209">
        <f t="shared" ref="CC145:CC153" si="107">IF($D$2="开",CA129,IF(CC$144&lt;Opening,0,$L5*(1+$M5)^(CC$142-1)/12))</f>
        <v>135000</v>
      </c>
      <c r="CD145" s="209">
        <f t="shared" ref="CD145:CD153" si="108">IF($D$2="开",CB129,IF(CD$144&lt;Opening,0,$L5*(1+$M5)^(CD$142-1)/12))</f>
        <v>135000</v>
      </c>
      <c r="CE145" s="209">
        <f t="shared" ref="CE145:CE153" si="109">IF($D$2="开",CC129,IF(CE$144&lt;Opening,0,$L5*(1+$M5)^(CE$142-1)/12))</f>
        <v>135000</v>
      </c>
      <c r="CF145" s="209">
        <f t="shared" ref="CF145:CF153" si="110">IF($D$2="开",CD129,IF(CF$144&lt;Opening,0,$L5*(1+$M5)^(CF$142-1)/12))</f>
        <v>135000</v>
      </c>
      <c r="CG145" s="209">
        <f t="shared" ref="CG145:CG153" si="111">IF($D$2="开",CE129,IF(CG$144&lt;Opening,0,$L5*(1+$M5)^(CG$142-1)/12))</f>
        <v>135000</v>
      </c>
      <c r="CH145" s="209">
        <f t="shared" ref="CH145:CH153" si="112">IF($D$2="开",CF129,IF(CH$144&lt;Opening,0,$L5*(1+$M5)^(CH$142-1)/12))</f>
        <v>135000</v>
      </c>
      <c r="CI145" s="209">
        <f t="shared" ref="CI145:CI153" si="113">IF($D$2="开",CG129,IF(CI$144&lt;Opening,0,$L5*(1+$M5)^(CI$142-1)/12))</f>
        <v>135000</v>
      </c>
      <c r="CJ145" s="209">
        <f t="shared" ref="CJ145:CJ153" si="114">IF($D$2="开",CH129,IF(CJ$144&lt;Opening,0,$L5*(1+$M5)^(CJ$142-1)/12))</f>
        <v>135000</v>
      </c>
      <c r="CK145" s="209">
        <f t="shared" ref="CK145:CK153" si="115">IF($D$2="开",CI129,IF(CK$144&lt;Opening,0,$L5*(1+$M5)^(CK$142-1)/12))</f>
        <v>135000</v>
      </c>
      <c r="CL145" s="209">
        <f t="shared" ref="CL145:CL153" si="116">IF($D$2="开",CJ129,IF(CL$144&lt;Opening,0,$L5*(1+$M5)^(CL$142-1)/12))</f>
        <v>135000</v>
      </c>
      <c r="CM145" s="209">
        <f t="shared" ref="CM145:CM153" si="117">IF($D$2="开",CK129,IF(CM$144&lt;Opening,0,$L5*(1+$M5)^(CM$142-1)/12))</f>
        <v>139050</v>
      </c>
      <c r="CN145" s="209">
        <f t="shared" ref="CN145:CN153" si="118">IF($D$2="开",CL129,IF(CN$144&lt;Opening,0,$L5*(1+$M5)^(CN$142-1)/12))</f>
        <v>139050</v>
      </c>
      <c r="CO145" s="209">
        <f t="shared" ref="CO145:CO153" si="119">IF($D$2="开",CM129,IF(CO$144&lt;Opening,0,$L5*(1+$M5)^(CO$142-1)/12))</f>
        <v>139050</v>
      </c>
      <c r="CP145" s="209">
        <f t="shared" ref="CP145:CP153" si="120">IF($D$2="开",CN129,IF(CP$144&lt;Opening,0,$L5*(1+$M5)^(CP$142-1)/12))</f>
        <v>139050</v>
      </c>
      <c r="CQ145" s="209">
        <f t="shared" ref="CQ145:CQ153" si="121">IF($D$2="开",CO129,IF(CQ$144&lt;Opening,0,$L5*(1+$M5)^(CQ$142-1)/12))</f>
        <v>139050</v>
      </c>
      <c r="CR145" s="209">
        <f t="shared" ref="CR145:CR153" si="122">IF($D$2="开",CP129,IF(CR$144&lt;Opening,0,$L5*(1+$M5)^(CR$142-1)/12))</f>
        <v>139050</v>
      </c>
      <c r="CS145" s="209">
        <f t="shared" ref="CS145:CS153" si="123">IF($D$2="开",CQ129,IF(CS$144&lt;Opening,0,$L5*(1+$M5)^(CS$142-1)/12))</f>
        <v>139050</v>
      </c>
      <c r="CT145" s="209">
        <f t="shared" ref="CT145:CT153" si="124">IF($D$2="开",CR129,IF(CT$144&lt;Opening,0,$L5*(1+$M5)^(CT$142-1)/12))</f>
        <v>139050</v>
      </c>
      <c r="CU145" s="209">
        <f t="shared" ref="CU145:CU153" si="125">IF($D$2="开",CS129,IF(CU$144&lt;Opening,0,$L5*(1+$M5)^(CU$142-1)/12))</f>
        <v>139050</v>
      </c>
      <c r="CV145" s="209">
        <f t="shared" ref="CV145:CV153" si="126">IF($D$2="开",CT129,IF(CV$144&lt;Opening,0,$L5*(1+$M5)^(CV$142-1)/12))</f>
        <v>139050</v>
      </c>
      <c r="CW145" s="209">
        <f t="shared" ref="CW145:CW153" si="127">IF($D$2="开",CU129,IF(CW$144&lt;Opening,0,$L5*(1+$M5)^(CW$142-1)/12))</f>
        <v>139050</v>
      </c>
      <c r="CX145" s="209">
        <f t="shared" ref="CX145:CX153" si="128">IF($D$2="开",CV129,IF(CX$144&lt;Opening,0,$L5*(1+$M5)^(CX$142-1)/12))</f>
        <v>139050</v>
      </c>
      <c r="CY145" s="209">
        <f t="shared" ref="CY145:CY153" si="129">IF($D$2="开",CW129,IF(CY$144&lt;Opening,0,$L5*(1+$M5)^(CY$142-1)/12))</f>
        <v>143221.5</v>
      </c>
      <c r="CZ145" s="209">
        <f t="shared" ref="CZ145:CZ153" si="130">IF($D$2="开",CX129,IF(CZ$144&lt;Opening,0,$L5*(1+$M5)^(CZ$142-1)/12))</f>
        <v>143221.5</v>
      </c>
      <c r="DA145" s="209">
        <f t="shared" ref="DA145:DA153" si="131">IF($D$2="开",CY129,IF(DA$144&lt;Opening,0,$L5*(1+$M5)^(DA$142-1)/12))</f>
        <v>143221.5</v>
      </c>
      <c r="DB145" s="209">
        <f t="shared" ref="DB145:DB153" si="132">IF($D$2="开",CZ129,IF(DB$144&lt;Opening,0,$L5*(1+$M5)^(DB$142-1)/12))</f>
        <v>143221.5</v>
      </c>
      <c r="DC145" s="209">
        <f t="shared" ref="DC145:DC153" si="133">IF($D$2="开",DA129,IF(DC$144&lt;Opening,0,$L5*(1+$M5)^(DC$142-1)/12))</f>
        <v>143221.5</v>
      </c>
      <c r="DD145" s="209">
        <f t="shared" ref="DD145:DD153" si="134">IF($D$2="开",DB129,IF(DD$144&lt;Opening,0,$L5*(1+$M5)^(DD$142-1)/12))</f>
        <v>143221.5</v>
      </c>
      <c r="DE145" s="209">
        <f t="shared" ref="DE145:DE153" si="135">IF($D$2="开",DC129,IF(DE$144&lt;Opening,0,$L5*(1+$M5)^(DE$142-1)/12))</f>
        <v>143221.5</v>
      </c>
      <c r="DF145" s="209">
        <f t="shared" ref="DF145:DF153" si="136">IF($D$2="开",DD129,IF(DF$144&lt;Opening,0,$L5*(1+$M5)^(DF$142-1)/12))</f>
        <v>143221.5</v>
      </c>
      <c r="DG145" s="209">
        <f t="shared" ref="DG145:DG153" si="137">IF($D$2="开",DE129,IF(DG$144&lt;Opening,0,$L5*(1+$M5)^(DG$142-1)/12))</f>
        <v>143221.5</v>
      </c>
      <c r="DH145" s="209">
        <f t="shared" ref="DH145:DH153" si="138">IF($D$2="开",DF129,IF(DH$144&lt;Opening,0,$L5*(1+$M5)^(DH$142-1)/12))</f>
        <v>143221.5</v>
      </c>
      <c r="DI145" s="209">
        <f t="shared" ref="DI145:DI153" si="139">IF($D$2="开",DG129,IF(DI$144&lt;Opening,0,$L5*(1+$M5)^(DI$142-1)/12))</f>
        <v>143221.5</v>
      </c>
      <c r="DJ145" s="209">
        <f t="shared" ref="DJ145:DJ153" si="140">IF($D$2="开",DH129,IF(DJ$144&lt;Opening,0,$L5*(1+$M5)^(DJ$142-1)/12))</f>
        <v>143221.5</v>
      </c>
      <c r="DK145" s="209">
        <f t="shared" ref="DK145:DK153" si="141">IF($D$2="开",DI129,IF(DK$144&lt;Opening,0,$L5*(1+$M5)^(DK$142-1)/12))</f>
        <v>147518.14499999999</v>
      </c>
      <c r="DL145" s="209">
        <f t="shared" ref="DL145:DL153" si="142">IF($D$2="开",DJ129,IF(DL$144&lt;Opening,0,$L5*(1+$M5)^(DL$142-1)/12))</f>
        <v>147518.14499999999</v>
      </c>
      <c r="DM145" s="209">
        <f t="shared" ref="DM145:DM153" si="143">IF($D$2="开",DK129,IF(DM$144&lt;Opening,0,$L5*(1+$M5)^(DM$142-1)/12))</f>
        <v>147518.14499999999</v>
      </c>
      <c r="DN145" s="209">
        <f t="shared" ref="DN145:DN153" si="144">IF($D$2="开",DL129,IF(DN$144&lt;Opening,0,$L5*(1+$M5)^(DN$142-1)/12))</f>
        <v>147518.14499999999</v>
      </c>
      <c r="DO145" s="209">
        <f t="shared" ref="DO145:DO153" si="145">IF($D$2="开",DM129,IF(DO$144&lt;Opening,0,$L5*(1+$M5)^(DO$142-1)/12))</f>
        <v>147518.14499999999</v>
      </c>
      <c r="DP145" s="209">
        <f t="shared" ref="DP145:DP153" si="146">IF($D$2="开",DN129,IF(DP$144&lt;Opening,0,$L5*(1+$M5)^(DP$142-1)/12))</f>
        <v>147518.14499999999</v>
      </c>
      <c r="DQ145" s="209">
        <f t="shared" ref="DQ145:DQ153" si="147">IF($D$2="开",DO129,IF(DQ$144&lt;Opening,0,$L5*(1+$M5)^(DQ$142-1)/12))</f>
        <v>147518.14499999999</v>
      </c>
      <c r="DR145" s="209">
        <f t="shared" ref="DR145:DR153" si="148">IF($D$2="开",DP129,IF(DR$144&lt;Opening,0,$L5*(1+$M5)^(DR$142-1)/12))</f>
        <v>147518.14499999999</v>
      </c>
      <c r="DS145" s="209">
        <f t="shared" ref="DS145:DS153" si="149">IF($D$2="开",DQ129,IF(DS$144&lt;Opening,0,$L5*(1+$M5)^(DS$142-1)/12))</f>
        <v>147518.14499999999</v>
      </c>
      <c r="DT145" s="209">
        <f t="shared" ref="DT145:DT153" si="150">IF($D$2="开",DR129,IF(DT$144&lt;Opening,0,$L5*(1+$M5)^(DT$142-1)/12))</f>
        <v>147518.14499999999</v>
      </c>
      <c r="DU145" s="209">
        <f t="shared" ref="DU145:DU153" si="151">IF($D$2="开",DS129,IF(DU$144&lt;Opening,0,$L5*(1+$M5)^(DU$142-1)/12))</f>
        <v>147518.14499999999</v>
      </c>
      <c r="DV145" s="209">
        <f t="shared" ref="DV145:DV153" si="152">IF($D$2="开",DT129,IF(DV$144&lt;Opening,0,$L5*(1+$M5)^(DV$142-1)/12))</f>
        <v>147518.14499999999</v>
      </c>
      <c r="DW145" s="209">
        <f t="shared" ref="DW145:DW153" si="153">IF($D$2="开",DU129,IF(DW$144&lt;Opening,0,$L5*(1+$M5)^(DW$142-1)/12))</f>
        <v>151943.68934999997</v>
      </c>
      <c r="DX145" s="209">
        <f t="shared" ref="DX145:DX153" si="154">IF($D$2="开",DV129,IF(DX$144&lt;Opening,0,$L5*(1+$M5)^(DX$142-1)/12))</f>
        <v>151943.68934999997</v>
      </c>
      <c r="DY145" s="209">
        <f t="shared" ref="DY145:DY153" si="155">IF($D$2="开",DW129,IF(DY$144&lt;Opening,0,$L5*(1+$M5)^(DY$142-1)/12))</f>
        <v>151943.68934999997</v>
      </c>
      <c r="DZ145" s="209">
        <f t="shared" ref="DZ145:DZ153" si="156">IF($D$2="开",DX129,IF(DZ$144&lt;Opening,0,$L5*(1+$M5)^(DZ$142-1)/12))</f>
        <v>151943.68934999997</v>
      </c>
      <c r="EA145" s="209">
        <f t="shared" ref="EA145:EA153" si="157">IF($D$2="开",DY129,IF(EA$144&lt;Opening,0,$L5*(1+$M5)^(EA$142-1)/12))</f>
        <v>151943.68934999997</v>
      </c>
      <c r="EB145" s="209">
        <f t="shared" ref="EB145:EB153" si="158">IF($D$2="开",DZ129,IF(EB$144&lt;Opening,0,$L5*(1+$M5)^(EB$142-1)/12))</f>
        <v>151943.68934999997</v>
      </c>
      <c r="EC145" s="209">
        <f t="shared" ref="EC145:EC153" si="159">IF($D$2="开",EA129,IF(EC$144&lt;Opening,0,$L5*(1+$M5)^(EC$142-1)/12))</f>
        <v>151943.68934999997</v>
      </c>
      <c r="ED145" s="209">
        <f t="shared" ref="ED145:ED153" si="160">IF($D$2="开",EB129,IF(ED$144&lt;Opening,0,$L5*(1+$M5)^(ED$142-1)/12))</f>
        <v>151943.68934999997</v>
      </c>
      <c r="EE145" s="209">
        <f t="shared" ref="EE145:EE153" si="161">IF($D$2="开",EC129,IF(EE$144&lt;Opening,0,$L5*(1+$M5)^(EE$142-1)/12))</f>
        <v>151943.68934999997</v>
      </c>
      <c r="EF145" s="209">
        <f t="shared" ref="EF145:EF153" si="162">IF($D$2="开",ED129,IF(EF$144&lt;Opening,0,$L5*(1+$M5)^(EF$142-1)/12))</f>
        <v>151943.68934999997</v>
      </c>
      <c r="EG145" s="209">
        <f t="shared" ref="EG145:EG153" si="163">IF($D$2="开",EE129,IF(EG$144&lt;Opening,0,$L5*(1+$M5)^(EG$142-1)/12))</f>
        <v>151943.68934999997</v>
      </c>
      <c r="EH145" s="209">
        <f t="shared" ref="EH145:EH153" si="164">IF($D$2="开",EF129,IF(EH$144&lt;Opening,0,$L5*(1+$M5)^(EH$142-1)/12))</f>
        <v>151943.68934999997</v>
      </c>
      <c r="EI145" s="209">
        <f t="shared" ref="EI145:EI153" si="165">IF($D$2="开",EG129,IF(EI$144&lt;Opening,0,$L5*(1+$M5)^(EI$142-1)/12))</f>
        <v>156502.00003049997</v>
      </c>
      <c r="EJ145" s="209">
        <f t="shared" ref="EJ145:EJ153" si="166">IF($D$2="开",EH129,IF(EJ$144&lt;Opening,0,$L5*(1+$M5)^(EJ$142-1)/12))</f>
        <v>156502.00003049997</v>
      </c>
      <c r="EK145" s="209">
        <f t="shared" ref="EK145:EK153" si="167">IF($D$2="开",EI129,IF(EK$144&lt;Opening,0,$L5*(1+$M5)^(EK$142-1)/12))</f>
        <v>156502.00003049997</v>
      </c>
      <c r="EL145" s="209">
        <f t="shared" ref="EL145:EL153" si="168">IF($D$2="开",EJ129,IF(EL$144&lt;Opening,0,$L5*(1+$M5)^(EL$142-1)/12))</f>
        <v>156502.00003049997</v>
      </c>
      <c r="EM145" s="209">
        <f t="shared" ref="EM145:EM153" si="169">IF($D$2="开",EK129,IF(EM$144&lt;Opening,0,$L5*(1+$M5)^(EM$142-1)/12))</f>
        <v>156502.00003049997</v>
      </c>
      <c r="EN145" s="209">
        <f t="shared" ref="EN145:EN153" si="170">IF($D$2="开",EL129,IF(EN$144&lt;Opening,0,$L5*(1+$M5)^(EN$142-1)/12))</f>
        <v>156502.00003049997</v>
      </c>
      <c r="EO145" s="209">
        <f t="shared" ref="EO145:EO153" si="171">IF($D$2="开",EM129,IF(EO$144&lt;Opening,0,$L5*(1+$M5)^(EO$142-1)/12))</f>
        <v>156502.00003049997</v>
      </c>
      <c r="EP145" s="209">
        <f t="shared" ref="EP145:EP153" si="172">IF($D$2="开",EN129,IF(EP$144&lt;Opening,0,$L5*(1+$M5)^(EP$142-1)/12))</f>
        <v>156502.00003049997</v>
      </c>
      <c r="EQ145" s="209">
        <f t="shared" ref="EQ145:EQ153" si="173">IF($D$2="开",EO129,IF(EQ$144&lt;Opening,0,$L5*(1+$M5)^(EQ$142-1)/12))</f>
        <v>156502.00003049997</v>
      </c>
      <c r="ER145" s="209">
        <f t="shared" ref="ER145:ER153" si="174">IF($D$2="开",EP129,IF(ER$144&lt;Opening,0,$L5*(1+$M5)^(ER$142-1)/12))</f>
        <v>156502.00003049997</v>
      </c>
      <c r="ES145" s="209">
        <f t="shared" ref="ES145:ES153" si="175">IF($D$2="开",EQ129,IF(ES$144&lt;Opening,0,$L5*(1+$M5)^(ES$142-1)/12))</f>
        <v>156502.00003049997</v>
      </c>
      <c r="ET145" s="209">
        <f t="shared" ref="ET145:ET153" si="176">IF($D$2="开",ER129,IF(ET$144&lt;Opening,0,$L5*(1+$M5)^(ET$142-1)/12))</f>
        <v>156502.00003049997</v>
      </c>
      <c r="EU145" s="209">
        <f t="shared" ref="EU145:EU153" si="177">IF($D$2="开",ES129,IF(EU$144&lt;Opening,0,$L5*(1+$M5)^(EU$142-1)/12))</f>
        <v>161197.06003141499</v>
      </c>
      <c r="EV145" s="209">
        <f t="shared" ref="EV145:EV153" si="178">IF($D$2="开",ET129,IF(EV$144&lt;Opening,0,$L5*(1+$M5)^(EV$142-1)/12))</f>
        <v>161197.06003141499</v>
      </c>
      <c r="EW145" s="209">
        <f t="shared" ref="EW145:EW153" si="179">IF($D$2="开",EU129,IF(EW$144&lt;Opening,0,$L5*(1+$M5)^(EW$142-1)/12))</f>
        <v>161197.06003141499</v>
      </c>
      <c r="EX145" s="209">
        <f t="shared" ref="EX145:EX153" si="180">IF($D$2="开",EV129,IF(EX$144&lt;Opening,0,$L5*(1+$M5)^(EX$142-1)/12))</f>
        <v>161197.06003141499</v>
      </c>
      <c r="EY145" s="209">
        <f t="shared" ref="EY145:EY153" si="181">IF($D$2="开",EW129,IF(EY$144&lt;Opening,0,$L5*(1+$M5)^(EY$142-1)/12))</f>
        <v>161197.06003141499</v>
      </c>
      <c r="EZ145" s="209">
        <f t="shared" ref="EZ145:EZ153" si="182">IF($D$2="开",EX129,IF(EZ$144&lt;Opening,0,$L5*(1+$M5)^(EZ$142-1)/12))</f>
        <v>161197.06003141499</v>
      </c>
      <c r="FA145" s="209">
        <f t="shared" ref="FA145:FA153" si="183">IF($D$2="开",EY129,IF(FA$144&lt;Opening,0,$L5*(1+$M5)^(FA$142-1)/12))</f>
        <v>161197.06003141499</v>
      </c>
      <c r="FB145" s="209">
        <f t="shared" ref="FB145:FB153" si="184">IF($D$2="开",EZ129,IF(FB$144&lt;Opening,0,$L5*(1+$M5)^(FB$142-1)/12))</f>
        <v>161197.06003141499</v>
      </c>
      <c r="FC145" s="209">
        <f t="shared" ref="FC145:FC153" si="185">IF($D$2="开",FA129,IF(FC$144&lt;Opening,0,$L5*(1+$M5)^(FC$142-1)/12))</f>
        <v>161197.06003141499</v>
      </c>
      <c r="FD145" s="209">
        <f t="shared" ref="FD145:FD153" si="186">IF($D$2="开",FB129,IF(FD$144&lt;Opening,0,$L5*(1+$M5)^(FD$142-1)/12))</f>
        <v>161197.06003141499</v>
      </c>
      <c r="FE145" s="209">
        <f t="shared" ref="FE145:FE153" si="187">IF($D$2="开",FC129,IF(FE$144&lt;Opening,0,$L5*(1+$M5)^(FE$142-1)/12))</f>
        <v>161197.06003141499</v>
      </c>
      <c r="FF145" s="209">
        <f t="shared" ref="FF145:FF153" si="188">IF($D$2="开",FD129,IF(FF$144&lt;Opening,0,$L5*(1+$M5)^(FF$142-1)/12))</f>
        <v>161197.06003141499</v>
      </c>
      <c r="FG145" s="209">
        <f t="shared" ref="FG145:FG153" si="189">IF($D$2="开",FE129,IF(FG$144&lt;Opening,0,$L5*(1+$M5)^(FG$142-1)/12))</f>
        <v>166032.97183235743</v>
      </c>
      <c r="FH145" s="209">
        <f t="shared" ref="FH145:FH153" si="190">IF($D$2="开",FF129,IF(FH$144&lt;Opening,0,$L5*(1+$M5)^(FH$142-1)/12))</f>
        <v>166032.97183235743</v>
      </c>
      <c r="FI145" s="209">
        <f t="shared" ref="FI145:FI153" si="191">IF($D$2="开",FG129,IF(FI$144&lt;Opening,0,$L5*(1+$M5)^(FI$142-1)/12))</f>
        <v>166032.97183235743</v>
      </c>
      <c r="FJ145" s="209">
        <f t="shared" ref="FJ145:FJ153" si="192">IF($D$2="开",FH129,IF(FJ$144&lt;Opening,0,$L5*(1+$M5)^(FJ$142-1)/12))</f>
        <v>166032.97183235743</v>
      </c>
      <c r="FK145" s="209">
        <f t="shared" ref="FK145:FK153" si="193">IF($D$2="开",FI129,IF(FK$144&lt;Opening,0,$L5*(1+$M5)^(FK$142-1)/12))</f>
        <v>166032.97183235743</v>
      </c>
      <c r="FL145" s="209">
        <f t="shared" ref="FL145:FL153" si="194">IF($D$2="开",FJ129,IF(FL$144&lt;Opening,0,$L5*(1+$M5)^(FL$142-1)/12))</f>
        <v>166032.97183235743</v>
      </c>
      <c r="FM145" s="209">
        <f t="shared" ref="FM145:FM153" si="195">IF($D$2="开",FK129,IF(FM$144&lt;Opening,0,$L5*(1+$M5)^(FM$142-1)/12))</f>
        <v>166032.97183235743</v>
      </c>
      <c r="FN145" s="209">
        <f t="shared" ref="FN145:FN153" si="196">IF($D$2="开",FL129,IF(FN$144&lt;Opening,0,$L5*(1+$M5)^(FN$142-1)/12))</f>
        <v>166032.97183235743</v>
      </c>
      <c r="FO145" s="209">
        <f t="shared" ref="FO145:FO153" si="197">IF($D$2="开",FM129,IF(FO$144&lt;Opening,0,$L5*(1+$M5)^(FO$142-1)/12))</f>
        <v>166032.97183235743</v>
      </c>
      <c r="FP145" s="209">
        <f t="shared" ref="FP145:FP153" si="198">IF($D$2="开",FN129,IF(FP$144&lt;Opening,0,$L5*(1+$M5)^(FP$142-1)/12))</f>
        <v>166032.97183235743</v>
      </c>
      <c r="FQ145" s="209">
        <f t="shared" ref="FQ145:FQ153" si="199">IF($D$2="开",FO129,IF(FQ$144&lt;Opening,0,$L5*(1+$M5)^(FQ$142-1)/12))</f>
        <v>166032.97183235743</v>
      </c>
      <c r="FR145" s="209">
        <f t="shared" ref="FR145:FR153" si="200">IF($D$2="开",FP129,IF(FR$144&lt;Opening,0,$L5*(1+$M5)^(FR$142-1)/12))</f>
        <v>166032.97183235743</v>
      </c>
      <c r="FS145" s="209">
        <f t="shared" ref="FS145:FS153" si="201">IF($D$2="开",FQ129,IF(FS$144&lt;Opening,0,$L5*(1+$M5)^(FS$142-1)/12))</f>
        <v>171013.96098732814</v>
      </c>
      <c r="FT145" s="209">
        <f t="shared" ref="FT145:FT153" si="202">IF($D$2="开",FR129,IF(FT$144&lt;Opening,0,$L5*(1+$M5)^(FT$142-1)/12))</f>
        <v>171013.96098732814</v>
      </c>
      <c r="FU145" s="209">
        <f t="shared" ref="FU145:FU153" si="203">IF($D$2="开",FS129,IF(FU$144&lt;Opening,0,$L5*(1+$M5)^(FU$142-1)/12))</f>
        <v>171013.96098732814</v>
      </c>
      <c r="FV145" s="209">
        <f t="shared" ref="FV145:FV153" si="204">IF($D$2="开",FT129,IF(FV$144&lt;Opening,0,$L5*(1+$M5)^(FV$142-1)/12))</f>
        <v>171013.96098732814</v>
      </c>
      <c r="FW145" s="209">
        <f t="shared" ref="FW145:FW153" si="205">IF($D$2="开",FU129,IF(FW$144&lt;Opening,0,$L5*(1+$M5)^(FW$142-1)/12))</f>
        <v>171013.96098732814</v>
      </c>
      <c r="FX145" s="209">
        <f t="shared" ref="FX145:FX153" si="206">IF($D$2="开",FV129,IF(FX$144&lt;Opening,0,$L5*(1+$M5)^(FX$142-1)/12))</f>
        <v>171013.96098732814</v>
      </c>
      <c r="FY145" s="209">
        <f t="shared" ref="FY145:FY153" si="207">IF($D$2="开",FW129,IF(FY$144&lt;Opening,0,$L5*(1+$M5)^(FY$142-1)/12))</f>
        <v>171013.96098732814</v>
      </c>
      <c r="FZ145" s="209">
        <f t="shared" ref="FZ145:FZ153" si="208">IF($D$2="开",FX129,IF(FZ$144&lt;Opening,0,$L5*(1+$M5)^(FZ$142-1)/12))</f>
        <v>171013.96098732814</v>
      </c>
      <c r="GA145" s="209">
        <f t="shared" ref="GA145:GA153" si="209">IF($D$2="开",FY129,IF(GA$144&lt;Opening,0,$L5*(1+$M5)^(GA$142-1)/12))</f>
        <v>171013.96098732814</v>
      </c>
      <c r="GB145" s="209">
        <f t="shared" ref="GB145:GB153" si="210">IF($D$2="开",FZ129,IF(GB$144&lt;Opening,0,$L5*(1+$M5)^(GB$142-1)/12))</f>
        <v>171013.96098732814</v>
      </c>
      <c r="GC145" s="209">
        <f t="shared" ref="GC145:GC153" si="211">IF($D$2="开",GA129,IF(GC$144&lt;Opening,0,$L5*(1+$M5)^(GC$142-1)/12))</f>
        <v>171013.96098732814</v>
      </c>
      <c r="GD145" s="209">
        <f t="shared" ref="GD145:GD153" si="212">IF($D$2="开",GB129,IF(GD$144&lt;Opening,0,$L5*(1+$M5)^(GD$142-1)/12))</f>
        <v>171013.96098732814</v>
      </c>
      <c r="GE145" s="209">
        <f t="shared" ref="GE145:GE153" si="213">IF($D$2="开",GC129,IF(GE$144&lt;Opening,0,$L5*(1+$M5)^(GE$142-1)/12))</f>
        <v>176144.379816948</v>
      </c>
      <c r="GF145" s="209">
        <f t="shared" ref="GF145:GF153" si="214">IF($D$2="开",GD129,IF(GF$144&lt;Opening,0,$L5*(1+$M5)^(GF$142-1)/12))</f>
        <v>176144.379816948</v>
      </c>
      <c r="GG145" s="209">
        <f t="shared" ref="GG145:GG153" si="215">IF($D$2="开",GE129,IF(GG$144&lt;Opening,0,$L5*(1+$M5)^(GG$142-1)/12))</f>
        <v>176144.379816948</v>
      </c>
      <c r="GH145" s="209">
        <f t="shared" ref="GH145:GH153" si="216">IF($D$2="开",GF129,IF(GH$144&lt;Opening,0,$L5*(1+$M5)^(GH$142-1)/12))</f>
        <v>176144.379816948</v>
      </c>
      <c r="GI145" s="209">
        <f t="shared" ref="GI145:GI153" si="217">IF($D$2="开",GG129,IF(GI$144&lt;Opening,0,$L5*(1+$M5)^(GI$142-1)/12))</f>
        <v>176144.379816948</v>
      </c>
      <c r="GJ145" s="209">
        <f t="shared" ref="GJ145:GJ153" si="218">IF($D$2="开",GH129,IF(GJ$144&lt;Opening,0,$L5*(1+$M5)^(GJ$142-1)/12))</f>
        <v>176144.379816948</v>
      </c>
      <c r="GK145" s="209">
        <f t="shared" ref="GK145:GK153" si="219">IF($D$2="开",GI129,IF(GK$144&lt;Opening,0,$L5*(1+$M5)^(GK$142-1)/12))</f>
        <v>176144.379816948</v>
      </c>
      <c r="GL145" s="209">
        <f t="shared" ref="GL145:GL153" si="220">IF($D$2="开",GJ129,IF(GL$144&lt;Opening,0,$L5*(1+$M5)^(GL$142-1)/12))</f>
        <v>176144.379816948</v>
      </c>
      <c r="GM145" s="209">
        <f t="shared" ref="GM145:GM153" si="221">IF($D$2="开",GK129,IF(GM$144&lt;Opening,0,$L5*(1+$M5)^(GM$142-1)/12))</f>
        <v>176144.379816948</v>
      </c>
      <c r="GN145" s="209">
        <f t="shared" ref="GN145:GN153" si="222">IF($D$2="开",GL129,IF(GN$144&lt;Opening,0,$L5*(1+$M5)^(GN$142-1)/12))</f>
        <v>176144.379816948</v>
      </c>
      <c r="GO145" s="209">
        <f t="shared" ref="GO145:GO153" si="223">IF($D$2="开",GM129,IF(GO$144&lt;Opening,0,$L5*(1+$M5)^(GO$142-1)/12))</f>
        <v>176144.379816948</v>
      </c>
      <c r="GP145" s="209">
        <f t="shared" ref="GP145:GP153" si="224">IF($D$2="开",GN129,IF(GP$144&lt;Opening,0,$L5*(1+$M5)^(GP$142-1)/12))</f>
        <v>176144.379816948</v>
      </c>
      <c r="GQ145" s="209">
        <f t="shared" ref="GQ145:GQ153" si="225">IF($D$2="开",GO129,IF(GQ$144&lt;Opening,0,$L5*(1+$M5)^(GQ$142-1)/12))</f>
        <v>181428.71121145645</v>
      </c>
      <c r="GR145" s="209">
        <f t="shared" ref="GR145:GR153" si="226">IF($D$2="开",GP129,IF(GR$144&lt;Opening,0,$L5*(1+$M5)^(GR$142-1)/12))</f>
        <v>181428.71121145645</v>
      </c>
      <c r="GS145" s="209">
        <f t="shared" ref="GS145:GS153" si="227">IF($D$2="开",GQ129,IF(GS$144&lt;Opening,0,$L5*(1+$M5)^(GS$142-1)/12))</f>
        <v>181428.71121145645</v>
      </c>
      <c r="GT145" s="209">
        <f t="shared" ref="GT145:GT153" si="228">IF($D$2="开",GR129,IF(GT$144&lt;Opening,0,$L5*(1+$M5)^(GT$142-1)/12))</f>
        <v>181428.71121145645</v>
      </c>
      <c r="GU145" s="209">
        <f t="shared" ref="GU145:GU153" si="229">IF($D$2="开",GS129,IF(GU$144&lt;Opening,0,$L5*(1+$M5)^(GU$142-1)/12))</f>
        <v>181428.71121145645</v>
      </c>
      <c r="GV145" s="209">
        <f t="shared" ref="GV145:GV153" si="230">IF($D$2="开",GT129,IF(GV$144&lt;Opening,0,$L5*(1+$M5)^(GV$142-1)/12))</f>
        <v>181428.71121145645</v>
      </c>
      <c r="GW145" s="209">
        <f t="shared" ref="GW145:GW153" si="231">IF($D$2="开",GU129,IF(GW$144&lt;Opening,0,$L5*(1+$M5)^(GW$142-1)/12))</f>
        <v>181428.71121145645</v>
      </c>
      <c r="GX145" s="209">
        <f t="shared" ref="GX145:GX153" si="232">IF($D$2="开",GV129,IF(GX$144&lt;Opening,0,$L5*(1+$M5)^(GX$142-1)/12))</f>
        <v>181428.71121145645</v>
      </c>
      <c r="GY145" s="209">
        <f t="shared" ref="GY145:GY153" si="233">IF($D$2="开",GW129,IF(GY$144&lt;Opening,0,$L5*(1+$M5)^(GY$142-1)/12))</f>
        <v>181428.71121145645</v>
      </c>
      <c r="GZ145" s="209">
        <f t="shared" ref="GZ145:GZ153" si="234">IF($D$2="开",GX129,IF(GZ$144&lt;Opening,0,$L5*(1+$M5)^(GZ$142-1)/12))</f>
        <v>181428.71121145645</v>
      </c>
      <c r="HA145" s="209">
        <f t="shared" ref="HA145:HA153" si="235">IF($D$2="开",GY129,IF(HA$144&lt;Opening,0,$L5*(1+$M5)^(HA$142-1)/12))</f>
        <v>181428.71121145645</v>
      </c>
      <c r="HB145" s="209">
        <f t="shared" ref="HB145:HB153" si="236">IF($D$2="开",GZ129,IF(HB$144&lt;Opening,0,$L5*(1+$M5)^(HB$142-1)/12))</f>
        <v>181428.71121145645</v>
      </c>
      <c r="HC145" s="209">
        <f t="shared" ref="HC145:HC153" si="237">IF($D$2="开",HA129,IF(HC$144&lt;Opening,0,$L5*(1+$M5)^(HC$142-1)/12))</f>
        <v>186871.57254780014</v>
      </c>
      <c r="HD145" s="209">
        <f t="shared" ref="HD145:HD153" si="238">IF($D$2="开",HB129,IF(HD$144&lt;Opening,0,$L5*(1+$M5)^(HD$142-1)/12))</f>
        <v>186871.57254780014</v>
      </c>
      <c r="HE145" s="209">
        <f t="shared" ref="HE145:HE153" si="239">IF($D$2="开",HC129,IF(HE$144&lt;Opening,0,$L5*(1+$M5)^(HE$142-1)/12))</f>
        <v>186871.57254780014</v>
      </c>
      <c r="HF145" s="209">
        <f t="shared" ref="HF145:HF153" si="240">IF($D$2="开",HD129,IF(HF$144&lt;Opening,0,$L5*(1+$M5)^(HF$142-1)/12))</f>
        <v>186871.57254780014</v>
      </c>
      <c r="HG145" s="209">
        <f t="shared" ref="HG145:HG153" si="241">IF($D$2="开",HE129,IF(HG$144&lt;Opening,0,$L5*(1+$M5)^(HG$142-1)/12))</f>
        <v>186871.57254780014</v>
      </c>
      <c r="HH145" s="209">
        <f t="shared" ref="HH145:HH153" si="242">IF($D$2="开",HF129,IF(HH$144&lt;Opening,0,$L5*(1+$M5)^(HH$142-1)/12))</f>
        <v>186871.57254780014</v>
      </c>
      <c r="HI145" s="209">
        <f t="shared" ref="HI145:HI153" si="243">IF($D$2="开",HG129,IF(HI$144&lt;Opening,0,$L5*(1+$M5)^(HI$142-1)/12))</f>
        <v>186871.57254780014</v>
      </c>
      <c r="HJ145" s="209">
        <f t="shared" ref="HJ145:HJ153" si="244">IF($D$2="开",HH129,IF(HJ$144&lt;Opening,0,$L5*(1+$M5)^(HJ$142-1)/12))</f>
        <v>186871.57254780014</v>
      </c>
      <c r="HK145" s="209">
        <f t="shared" ref="HK145:HK153" si="245">IF($D$2="开",HI129,IF(HK$144&lt;Opening,0,$L5*(1+$M5)^(HK$142-1)/12))</f>
        <v>186871.57254780014</v>
      </c>
      <c r="HL145" s="209">
        <f t="shared" ref="HL145:HL153" si="246">IF($D$2="开",HJ129,IF(HL$144&lt;Opening,0,$L5*(1+$M5)^(HL$142-1)/12))</f>
        <v>186871.57254780014</v>
      </c>
      <c r="HM145" s="209">
        <f t="shared" ref="HM145:HM153" si="247">IF($D$2="开",HK129,IF(HM$144&lt;Opening,0,$L5*(1+$M5)^(HM$142-1)/12))</f>
        <v>186871.57254780014</v>
      </c>
      <c r="HN145" s="209">
        <f t="shared" ref="HN145:HN153" si="248">IF($D$2="开",HL129,IF(HN$144&lt;Opening,0,$L5*(1+$M5)^(HN$142-1)/12))</f>
        <v>186871.57254780014</v>
      </c>
      <c r="HO145" s="209">
        <f t="shared" ref="HO145:HO153" si="249">IF($D$2="开",HM129,IF(HO$144&lt;Opening,0,$L5*(1+$M5)^(HO$142-1)/12))</f>
        <v>192477.71972423411</v>
      </c>
      <c r="HP145" s="209">
        <f t="shared" ref="HP145:HP153" si="250">IF($D$2="开",HN129,IF(HP$144&lt;Opening,0,$L5*(1+$M5)^(HP$142-1)/12))</f>
        <v>192477.71972423411</v>
      </c>
      <c r="HQ145" s="209">
        <f t="shared" ref="HQ145:HQ153" si="251">IF($D$2="开",HO129,IF(HQ$144&lt;Opening,0,$L5*(1+$M5)^(HQ$142-1)/12))</f>
        <v>192477.71972423411</v>
      </c>
      <c r="HR145" s="209">
        <f t="shared" ref="HR145:HR153" si="252">IF($D$2="开",HP129,IF(HR$144&lt;Opening,0,$L5*(1+$M5)^(HR$142-1)/12))</f>
        <v>192477.71972423411</v>
      </c>
      <c r="HS145" s="209">
        <f t="shared" ref="HS145:HS153" si="253">IF($D$2="开",HQ129,IF(HS$144&lt;Opening,0,$L5*(1+$M5)^(HS$142-1)/12))</f>
        <v>192477.71972423411</v>
      </c>
      <c r="HT145" s="209">
        <f t="shared" ref="HT145:HT153" si="254">IF($D$2="开",HR129,IF(HT$144&lt;Opening,0,$L5*(1+$M5)^(HT$142-1)/12))</f>
        <v>192477.71972423411</v>
      </c>
      <c r="HU145" s="209">
        <f t="shared" ref="HU145:HU153" si="255">IF($D$2="开",HS129,IF(HU$144&lt;Opening,0,$L5*(1+$M5)^(HU$142-1)/12))</f>
        <v>192477.71972423411</v>
      </c>
      <c r="HV145" s="209">
        <f t="shared" ref="HV145:HV153" si="256">IF($D$2="开",HT129,IF(HV$144&lt;Opening,0,$L5*(1+$M5)^(HV$142-1)/12))</f>
        <v>192477.71972423411</v>
      </c>
      <c r="HW145" s="209">
        <f t="shared" ref="HW145:HW153" si="257">IF($D$2="开",HU129,IF(HW$144&lt;Opening,0,$L5*(1+$M5)^(HW$142-1)/12))</f>
        <v>192477.71972423411</v>
      </c>
      <c r="HX145" s="209">
        <f t="shared" ref="HX145:HX153" si="258">IF($D$2="开",HV129,IF(HX$144&lt;Opening,0,$L5*(1+$M5)^(HX$142-1)/12))</f>
        <v>192477.71972423411</v>
      </c>
      <c r="HY145" s="209">
        <f t="shared" ref="HY145:HY153" si="259">IF($D$2="开",HW129,IF(HY$144&lt;Opening,0,$L5*(1+$M5)^(HY$142-1)/12))</f>
        <v>192477.71972423411</v>
      </c>
      <c r="HZ145" s="209">
        <f t="shared" ref="HZ145:HZ153" si="260">IF($D$2="开",HX129,IF(HZ$144&lt;Opening,0,$L5*(1+$M5)^(HZ$142-1)/12))</f>
        <v>192477.71972423411</v>
      </c>
      <c r="IA145" s="209">
        <f t="shared" ref="IA145:IA153" si="261">IF($D$2="开",HY129,IF(IA$144&lt;Opening,0,$L5*(1+$M5)^(IA$142-1)/12))</f>
        <v>198252.05131596114</v>
      </c>
      <c r="IB145" s="209">
        <f t="shared" ref="IB145:IB153" si="262">IF($D$2="开",HZ129,IF(IB$144&lt;Opening,0,$L5*(1+$M5)^(IB$142-1)/12))</f>
        <v>198252.05131596114</v>
      </c>
      <c r="IC145" s="209">
        <f t="shared" ref="IC145:IC153" si="263">IF($D$2="开",IA129,IF(IC$144&lt;Opening,0,$L5*(1+$M5)^(IC$142-1)/12))</f>
        <v>198252.05131596114</v>
      </c>
      <c r="ID145" s="209">
        <f t="shared" ref="ID145:ID153" si="264">IF($D$2="开",IB129,IF(ID$144&lt;Opening,0,$L5*(1+$M5)^(ID$142-1)/12))</f>
        <v>198252.05131596114</v>
      </c>
      <c r="IE145" s="209">
        <f t="shared" ref="IE145:IE153" si="265">IF($D$2="开",IC129,IF(IE$144&lt;Opening,0,$L5*(1+$M5)^(IE$142-1)/12))</f>
        <v>198252.05131596114</v>
      </c>
      <c r="IF145" s="209">
        <f t="shared" ref="IF145:IF153" si="266">IF($D$2="开",ID129,IF(IF$144&lt;Opening,0,$L5*(1+$M5)^(IF$142-1)/12))</f>
        <v>198252.05131596114</v>
      </c>
      <c r="IG145" s="209">
        <f t="shared" ref="IG145:IG153" si="267">IF($D$2="开",IE129,IF(IG$144&lt;Opening,0,$L5*(1+$M5)^(IG$142-1)/12))</f>
        <v>198252.05131596114</v>
      </c>
      <c r="IH145" s="209">
        <f t="shared" ref="IH145:IH153" si="268">IF($D$2="开",IF129,IF(IH$144&lt;Opening,0,$L5*(1+$M5)^(IH$142-1)/12))</f>
        <v>198252.05131596114</v>
      </c>
      <c r="II145" s="209">
        <f t="shared" ref="II145:II153" si="269">IF($D$2="开",IG129,IF(II$144&lt;Opening,0,$L5*(1+$M5)^(II$142-1)/12))</f>
        <v>198252.05131596114</v>
      </c>
      <c r="IJ145" s="209">
        <f t="shared" ref="IJ145:IJ153" si="270">IF($D$2="开",IH129,IF(IJ$144&lt;Opening,0,$L5*(1+$M5)^(IJ$142-1)/12))</f>
        <v>198252.05131596114</v>
      </c>
      <c r="IK145" s="209">
        <f t="shared" ref="IK145:IK153" si="271">IF($D$2="开",II129,IF(IK$144&lt;Opening,0,$L5*(1+$M5)^(IK$142-1)/12))</f>
        <v>198252.05131596114</v>
      </c>
      <c r="IL145" s="209">
        <f t="shared" ref="IL145:IL153" si="272">IF($D$2="开",IJ129,IF(IL$144&lt;Opening,0,$L5*(1+$M5)^(IL$142-1)/12))</f>
        <v>198252.05131596114</v>
      </c>
      <c r="IM145" s="209">
        <f t="shared" ref="IM145:IM153" si="273">IF($D$2="开",IK129,IF(IM$144&lt;Opening,0,$L5*(1+$M5)^(IM$142-1)/12))</f>
        <v>204199.61285543998</v>
      </c>
      <c r="IN145" s="209">
        <f t="shared" ref="IN145:IN153" si="274">IF($D$2="开",IL129,IF(IN$144&lt;Opening,0,$L5*(1+$M5)^(IN$142-1)/12))</f>
        <v>204199.61285543998</v>
      </c>
      <c r="IO145" s="209">
        <f t="shared" ref="IO145:IO153" si="275">IF($D$2="开",IM129,IF(IO$144&lt;Opening,0,$L5*(1+$M5)^(IO$142-1)/12))</f>
        <v>204199.61285543998</v>
      </c>
      <c r="IP145" s="209">
        <f t="shared" ref="IP145:IP153" si="276">IF($D$2="开",IN129,IF(IP$144&lt;Opening,0,$L5*(1+$M5)^(IP$142-1)/12))</f>
        <v>204199.61285543998</v>
      </c>
      <c r="IQ145" s="209">
        <f t="shared" ref="IQ145:IQ153" si="277">IF($D$2="开",IO129,IF(IQ$144&lt;Opening,0,$L5*(1+$M5)^(IQ$142-1)/12))</f>
        <v>204199.61285543998</v>
      </c>
      <c r="IR145" s="209">
        <f t="shared" ref="IR145:IR153" si="278">IF($D$2="开",IP129,IF(IR$144&lt;Opening,0,$L5*(1+$M5)^(IR$142-1)/12))</f>
        <v>204199.61285543998</v>
      </c>
      <c r="IS145" s="209">
        <f t="shared" ref="IS145:IS153" si="279">IF($D$2="开",IQ129,IF(IS$144&lt;Opening,0,$L5*(1+$M5)^(IS$142-1)/12))</f>
        <v>204199.61285543998</v>
      </c>
      <c r="IT145" s="209">
        <f t="shared" ref="IT145:IT153" si="280">IF($D$2="开",IR129,IF(IT$144&lt;Opening,0,$L5*(1+$M5)^(IT$142-1)/12))</f>
        <v>204199.61285543998</v>
      </c>
      <c r="IU145" s="209">
        <f t="shared" ref="IU145:IU153" si="281">IF($D$2="开",IS129,IF(IU$144&lt;Opening,0,$L5*(1+$M5)^(IU$142-1)/12))</f>
        <v>204199.61285543998</v>
      </c>
      <c r="IV145" s="209">
        <f t="shared" ref="IV145:IV153" si="282">IF($D$2="开",IT129,IF(IV$144&lt;Opening,0,$L5*(1+$M5)^(IV$142-1)/12))</f>
        <v>204199.61285543998</v>
      </c>
      <c r="IW145" s="209">
        <f t="shared" ref="IW145:IW153" si="283">IF($D$2="开",IU129,IF(IW$144&lt;Opening,0,$L5*(1+$M5)^(IW$142-1)/12))</f>
        <v>204199.61285543998</v>
      </c>
      <c r="IX145" s="209">
        <f t="shared" ref="IX145:IX153" si="284">IF($D$2="开",IV129,IF(IX$144&lt;Opening,0,$L5*(1+$M5)^(IX$142-1)/12))</f>
        <v>204199.61285543998</v>
      </c>
      <c r="IY145" s="209">
        <f t="shared" ref="IY145:IY153" si="285">IF($D$2="开",IW129,IF(IY$144&lt;Opening,0,$L5*(1+$M5)^(IY$142-1)/12))</f>
        <v>210325.60124110317</v>
      </c>
      <c r="IZ145" s="209">
        <f t="shared" ref="IZ145:IZ153" si="286">IF($D$2="开",IX129,IF(IZ$144&lt;Opening,0,$L5*(1+$M5)^(IZ$142-1)/12))</f>
        <v>210325.60124110317</v>
      </c>
      <c r="JA145" s="209">
        <f t="shared" ref="JA145:JA153" si="287">IF($D$2="开",IY129,IF(JA$144&lt;Opening,0,$L5*(1+$M5)^(JA$142-1)/12))</f>
        <v>210325.60124110317</v>
      </c>
      <c r="JB145" s="209">
        <f t="shared" ref="JB145:JB153" si="288">IF($D$2="开",IZ129,IF(JB$144&lt;Opening,0,$L5*(1+$M5)^(JB$142-1)/12))</f>
        <v>210325.60124110317</v>
      </c>
      <c r="JC145" s="209">
        <f t="shared" ref="JC145:JC153" si="289">IF($D$2="开",JA129,IF(JC$144&lt;Opening,0,$L5*(1+$M5)^(JC$142-1)/12))</f>
        <v>210325.60124110317</v>
      </c>
      <c r="JD145" s="209">
        <f t="shared" ref="JD145:JD153" si="290">IF($D$2="开",JB129,IF(JD$144&lt;Opening,0,$L5*(1+$M5)^(JD$142-1)/12))</f>
        <v>210325.60124110317</v>
      </c>
      <c r="JE145" s="209">
        <f t="shared" ref="JE145:JE153" si="291">IF($D$2="开",JC129,IF(JE$144&lt;Opening,0,$L5*(1+$M5)^(JE$142-1)/12))</f>
        <v>210325.60124110317</v>
      </c>
      <c r="JF145" s="209">
        <f t="shared" ref="JF145:JF153" si="292">IF($D$2="开",JD129,IF(JF$144&lt;Opening,0,$L5*(1+$M5)^(JF$142-1)/12))</f>
        <v>210325.60124110317</v>
      </c>
      <c r="JG145" s="209">
        <f t="shared" ref="JG145:JG153" si="293">IF($D$2="开",JE129,IF(JG$144&lt;Opening,0,$L5*(1+$M5)^(JG$142-1)/12))</f>
        <v>210325.60124110317</v>
      </c>
      <c r="JH145" s="209">
        <f t="shared" ref="JH145:JH153" si="294">IF($D$2="开",JF129,IF(JH$144&lt;Opening,0,$L5*(1+$M5)^(JH$142-1)/12))</f>
        <v>210325.60124110317</v>
      </c>
      <c r="JI145" s="209">
        <f t="shared" ref="JI145:JI153" si="295">IF($D$2="开",JG129,IF(JI$144&lt;Opening,0,$L5*(1+$M5)^(JI$142-1)/12))</f>
        <v>210325.60124110317</v>
      </c>
      <c r="JJ145" s="209">
        <f t="shared" ref="JJ145:JJ153" si="296">IF($D$2="开",JH129,IF(JJ$144&lt;Opening,0,$L5*(1+$M5)^(JJ$142-1)/12))</f>
        <v>210325.60124110317</v>
      </c>
      <c r="JK145" s="209">
        <f t="shared" ref="JK145:JK153" si="297">IF($D$2="开",JI129,IF(JK$144&lt;Opening,0,$L5*(1+$M5)^(JK$142-1)/12))</f>
        <v>216635.36927833626</v>
      </c>
      <c r="JL145" s="209">
        <f t="shared" ref="JL145:JL153" si="298">IF($D$2="开",JJ129,IF(JL$144&lt;Opening,0,$L5*(1+$M5)^(JL$142-1)/12))</f>
        <v>216635.36927833626</v>
      </c>
      <c r="JM145" s="209">
        <f t="shared" ref="JM145:JM153" si="299">IF($D$2="开",JK129,IF(JM$144&lt;Opening,0,$L5*(1+$M5)^(JM$142-1)/12))</f>
        <v>216635.36927833626</v>
      </c>
      <c r="JN145" s="209">
        <f t="shared" ref="JN145:JN153" si="300">IF($D$2="开",JL129,IF(JN$144&lt;Opening,0,$L5*(1+$M5)^(JN$142-1)/12))</f>
        <v>216635.36927833626</v>
      </c>
      <c r="JO145" s="209">
        <f t="shared" ref="JO145:JO153" si="301">IF($D$2="开",JM129,IF(JO$144&lt;Opening,0,$L5*(1+$M5)^(JO$142-1)/12))</f>
        <v>216635.36927833626</v>
      </c>
      <c r="JP145" s="209">
        <f t="shared" ref="JP145:JP153" si="302">IF($D$2="开",JN129,IF(JP$144&lt;Opening,0,$L5*(1+$M5)^(JP$142-1)/12))</f>
        <v>216635.36927833626</v>
      </c>
      <c r="JQ145" s="209">
        <f t="shared" ref="JQ145:JQ153" si="303">IF($D$2="开",JO129,IF(JQ$144&lt;Opening,0,$L5*(1+$M5)^(JQ$142-1)/12))</f>
        <v>216635.36927833626</v>
      </c>
      <c r="JR145" s="209">
        <f t="shared" ref="JR145:JR153" si="304">IF($D$2="开",JP129,IF(JR$144&lt;Opening,0,$L5*(1+$M5)^(JR$142-1)/12))</f>
        <v>216635.36927833626</v>
      </c>
      <c r="JS145" s="209">
        <f t="shared" ref="JS145:JS153" si="305">IF($D$2="开",JQ129,IF(JS$144&lt;Opening,0,$L5*(1+$M5)^(JS$142-1)/12))</f>
        <v>216635.36927833626</v>
      </c>
      <c r="JT145" s="209">
        <f t="shared" ref="JT145:JT153" si="306">IF($D$2="开",JR129,IF(JT$144&lt;Opening,0,$L5*(1+$M5)^(JT$142-1)/12))</f>
        <v>216635.36927833626</v>
      </c>
      <c r="JU145" s="209">
        <f t="shared" ref="JU145:JU153" si="307">IF($D$2="开",JS129,IF(JU$144&lt;Opening,0,$L5*(1+$M5)^(JU$142-1)/12))</f>
        <v>216635.36927833626</v>
      </c>
      <c r="JV145" s="209">
        <f t="shared" ref="JV145:JV153" si="308">IF($D$2="开",JT129,IF(JV$144&lt;Opening,0,$L5*(1+$M5)^(JV$142-1)/12))</f>
        <v>216635.36927833626</v>
      </c>
      <c r="JW145" s="209">
        <f t="shared" ref="JW145:JW153" si="309">IF($D$2="开",JU129,IF(JW$144&lt;Opening,0,$L5*(1+$M5)^(JW$142-1)/12))</f>
        <v>223134.43035668635</v>
      </c>
      <c r="JX145" s="209">
        <f t="shared" ref="JX145:JX153" si="310">IF($D$2="开",JV129,IF(JX$144&lt;Opening,0,$L5*(1+$M5)^(JX$142-1)/12))</f>
        <v>223134.43035668635</v>
      </c>
      <c r="JY145" s="209">
        <f t="shared" ref="JY145:JY153" si="311">IF($D$2="开",JW129,IF(JY$144&lt;Opening,0,$L5*(1+$M5)^(JY$142-1)/12))</f>
        <v>223134.43035668635</v>
      </c>
      <c r="JZ145" s="209">
        <f t="shared" ref="JZ145:JZ153" si="312">IF($D$2="开",JX129,IF(JZ$144&lt;Opening,0,$L5*(1+$M5)^(JZ$142-1)/12))</f>
        <v>223134.43035668635</v>
      </c>
      <c r="KA145" s="209">
        <f t="shared" ref="KA145:KA153" si="313">IF($D$2="开",JY129,IF(KA$144&lt;Opening,0,$L5*(1+$M5)^(KA$142-1)/12))</f>
        <v>223134.43035668635</v>
      </c>
      <c r="KB145" s="209">
        <f t="shared" ref="KB145:KB153" si="314">IF($D$2="开",JZ129,IF(KB$144&lt;Opening,0,$L5*(1+$M5)^(KB$142-1)/12))</f>
        <v>223134.43035668635</v>
      </c>
      <c r="KC145" s="209">
        <f t="shared" ref="KC145:KC153" si="315">IF($D$2="开",KA129,IF(KC$144&lt;Opening,0,$L5*(1+$M5)^(KC$142-1)/12))</f>
        <v>223134.43035668635</v>
      </c>
      <c r="KD145" s="209">
        <f t="shared" ref="KD145:KD153" si="316">IF($D$2="开",KB129,IF(KD$144&lt;Opening,0,$L5*(1+$M5)^(KD$142-1)/12))</f>
        <v>223134.43035668635</v>
      </c>
      <c r="KE145" s="209">
        <f t="shared" ref="KE145:KE153" si="317">IF($D$2="开",KC129,IF(KE$144&lt;Opening,0,$L5*(1+$M5)^(KE$142-1)/12))</f>
        <v>223134.43035668635</v>
      </c>
      <c r="KF145" s="209">
        <f t="shared" ref="KF145:KF153" si="318">IF($D$2="开",KD129,IF(KF$144&lt;Opening,0,$L5*(1+$M5)^(KF$142-1)/12))</f>
        <v>223134.43035668635</v>
      </c>
      <c r="KG145" s="209">
        <f t="shared" ref="KG145:KG153" si="319">IF($D$2="开",KE129,IF(KG$144&lt;Opening,0,$L5*(1+$M5)^(KG$142-1)/12))</f>
        <v>223134.43035668635</v>
      </c>
      <c r="KH145" s="209">
        <f t="shared" ref="KH145:KH153" si="320">IF($D$2="开",KF129,IF(KH$144&lt;Opening,0,$L5*(1+$M5)^(KH$142-1)/12))</f>
        <v>223134.43035668635</v>
      </c>
      <c r="KI145" s="209">
        <f t="shared" ref="KI145:KI153" si="321">IF($D$2="开",KG129,IF(KI$144&lt;Opening,0,$L5*(1+$M5)^(KI$142-1)/12))</f>
        <v>229828.46326738692</v>
      </c>
      <c r="KJ145" s="209">
        <f t="shared" ref="KJ145:KJ153" si="322">IF($D$2="开",KH129,IF(KJ$144&lt;Opening,0,$L5*(1+$M5)^(KJ$142-1)/12))</f>
        <v>229828.46326738692</v>
      </c>
      <c r="KK145" s="209">
        <f t="shared" ref="KK145:KK153" si="323">IF($D$2="开",KI129,IF(KK$144&lt;Opening,0,$L5*(1+$M5)^(KK$142-1)/12))</f>
        <v>229828.46326738692</v>
      </c>
      <c r="KL145" s="209">
        <f t="shared" ref="KL145:KL153" si="324">IF($D$2="开",KJ129,IF(KL$144&lt;Opening,0,$L5*(1+$M5)^(KL$142-1)/12))</f>
        <v>229828.46326738692</v>
      </c>
      <c r="KM145" s="209">
        <f t="shared" ref="KM145:KM153" si="325">IF($D$2="开",KK129,IF(KM$144&lt;Opening,0,$L5*(1+$M5)^(KM$142-1)/12))</f>
        <v>229828.46326738692</v>
      </c>
      <c r="KN145" s="209">
        <f t="shared" ref="KN145:KN153" si="326">IF($D$2="开",KL129,IF(KN$144&lt;Opening,0,$L5*(1+$M5)^(KN$142-1)/12))</f>
        <v>229828.46326738692</v>
      </c>
      <c r="KO145" s="209">
        <f t="shared" ref="KO145:KO153" si="327">IF($D$2="开",KM129,IF(KO$144&lt;Opening,0,$L5*(1+$M5)^(KO$142-1)/12))</f>
        <v>229828.46326738692</v>
      </c>
      <c r="KP145" s="209">
        <f t="shared" ref="KP145:KP153" si="328">IF($D$2="开",KN129,IF(KP$144&lt;Opening,0,$L5*(1+$M5)^(KP$142-1)/12))</f>
        <v>229828.46326738692</v>
      </c>
      <c r="KQ145" s="209">
        <f t="shared" ref="KQ145:KQ153" si="329">IF($D$2="开",KO129,IF(KQ$144&lt;Opening,0,$L5*(1+$M5)^(KQ$142-1)/12))</f>
        <v>229828.46326738692</v>
      </c>
      <c r="KR145" s="209">
        <f t="shared" ref="KR145:KR153" si="330">IF($D$2="开",KP129,IF(KR$144&lt;Opening,0,$L5*(1+$M5)^(KR$142-1)/12))</f>
        <v>229828.46326738692</v>
      </c>
      <c r="KS145" s="209">
        <f t="shared" ref="KS145:KS153" si="331">IF($D$2="开",KQ129,IF(KS$144&lt;Opening,0,$L5*(1+$M5)^(KS$142-1)/12))</f>
        <v>229828.46326738692</v>
      </c>
      <c r="KT145" s="209">
        <f t="shared" ref="KT145:KT153" si="332">IF($D$2="开",KR129,IF(KT$144&lt;Opening,0,$L5*(1+$M5)^(KT$142-1)/12))</f>
        <v>229828.46326738692</v>
      </c>
      <c r="KU145" s="209">
        <f t="shared" ref="KU145:KU153" si="333">IF($D$2="开",KS129,IF(KU$144&lt;Opening,0,$L5*(1+$M5)^(KU$142-1)/12))</f>
        <v>236723.31716540855</v>
      </c>
      <c r="KV145" s="209">
        <f t="shared" ref="KV145:KV153" si="334">IF($D$2="开",KT129,IF(KV$144&lt;Opening,0,$L5*(1+$M5)^(KV$142-1)/12))</f>
        <v>236723.31716540855</v>
      </c>
      <c r="KW145" s="209">
        <f t="shared" ref="KW145:KW153" si="335">IF($D$2="开",KU129,IF(KW$144&lt;Opening,0,$L5*(1+$M5)^(KW$142-1)/12))</f>
        <v>236723.31716540855</v>
      </c>
      <c r="KX145" s="209">
        <f t="shared" ref="KX145:KX153" si="336">IF($D$2="开",KV129,IF(KX$144&lt;Opening,0,$L5*(1+$M5)^(KX$142-1)/12))</f>
        <v>236723.31716540855</v>
      </c>
      <c r="KY145" s="209">
        <f t="shared" ref="KY145:KY153" si="337">IF($D$2="开",KW129,IF(KY$144&lt;Opening,0,$L5*(1+$M5)^(KY$142-1)/12))</f>
        <v>236723.31716540855</v>
      </c>
      <c r="KZ145" s="209">
        <f t="shared" ref="KZ145:KZ153" si="338">IF($D$2="开",KX129,IF(KZ$144&lt;Opening,0,$L5*(1+$M5)^(KZ$142-1)/12))</f>
        <v>236723.31716540855</v>
      </c>
      <c r="LA145" s="209">
        <f t="shared" ref="LA145:LA153" si="339">IF($D$2="开",KY129,IF(LA$144&lt;Opening,0,$L5*(1+$M5)^(LA$142-1)/12))</f>
        <v>236723.31716540855</v>
      </c>
      <c r="LB145" s="209">
        <f t="shared" ref="LB145:LB153" si="340">IF($D$2="开",KZ129,IF(LB$144&lt;Opening,0,$L5*(1+$M5)^(LB$142-1)/12))</f>
        <v>236723.31716540855</v>
      </c>
      <c r="LC145" s="209">
        <f t="shared" ref="LC145:LC153" si="341">IF($D$2="开",LA129,IF(LC$144&lt;Opening,0,$L5*(1+$M5)^(LC$142-1)/12))</f>
        <v>236723.31716540855</v>
      </c>
      <c r="LD145" s="209">
        <f t="shared" ref="LD145:LD153" si="342">IF($D$2="开",LB129,IF(LD$144&lt;Opening,0,$L5*(1+$M5)^(LD$142-1)/12))</f>
        <v>236723.31716540855</v>
      </c>
      <c r="LE145" s="209">
        <f t="shared" ref="LE145:LE153" si="343">IF($D$2="开",LC129,IF(LE$144&lt;Opening,0,$L5*(1+$M5)^(LE$142-1)/12))</f>
        <v>236723.31716540855</v>
      </c>
    </row>
    <row r="146" spans="1:317" s="185" customFormat="1">
      <c r="A146" s="182"/>
      <c r="B146" s="356" t="s">
        <v>402</v>
      </c>
      <c r="C146" s="182"/>
      <c r="D146" s="182"/>
      <c r="E146" s="209">
        <f t="shared" si="31"/>
        <v>0</v>
      </c>
      <c r="F146" s="209">
        <f t="shared" si="32"/>
        <v>0</v>
      </c>
      <c r="G146" s="209">
        <f t="shared" si="33"/>
        <v>0</v>
      </c>
      <c r="H146" s="209">
        <f t="shared" si="34"/>
        <v>0</v>
      </c>
      <c r="I146" s="209">
        <f t="shared" si="35"/>
        <v>0</v>
      </c>
      <c r="J146" s="209">
        <f t="shared" si="36"/>
        <v>0</v>
      </c>
      <c r="K146" s="209">
        <f t="shared" si="37"/>
        <v>0</v>
      </c>
      <c r="L146" s="209">
        <f t="shared" si="38"/>
        <v>0</v>
      </c>
      <c r="M146" s="209">
        <f t="shared" si="39"/>
        <v>0</v>
      </c>
      <c r="N146" s="209">
        <f t="shared" si="40"/>
        <v>0</v>
      </c>
      <c r="O146" s="209">
        <f t="shared" si="41"/>
        <v>0</v>
      </c>
      <c r="P146" s="209">
        <f t="shared" si="42"/>
        <v>0</v>
      </c>
      <c r="Q146" s="209">
        <f t="shared" si="43"/>
        <v>0</v>
      </c>
      <c r="R146" s="209">
        <f t="shared" si="44"/>
        <v>0</v>
      </c>
      <c r="S146" s="209">
        <f t="shared" si="45"/>
        <v>0</v>
      </c>
      <c r="T146" s="209">
        <f t="shared" si="46"/>
        <v>0</v>
      </c>
      <c r="U146" s="209">
        <f t="shared" si="47"/>
        <v>0</v>
      </c>
      <c r="V146" s="209">
        <f t="shared" si="48"/>
        <v>0</v>
      </c>
      <c r="W146" s="209">
        <f t="shared" si="49"/>
        <v>0</v>
      </c>
      <c r="X146" s="209">
        <f t="shared" si="50"/>
        <v>0</v>
      </c>
      <c r="Y146" s="209">
        <f t="shared" si="51"/>
        <v>0</v>
      </c>
      <c r="Z146" s="209">
        <f t="shared" si="52"/>
        <v>0</v>
      </c>
      <c r="AA146" s="209">
        <f t="shared" si="53"/>
        <v>0</v>
      </c>
      <c r="AB146" s="209">
        <f t="shared" si="54"/>
        <v>0</v>
      </c>
      <c r="AC146" s="209">
        <f t="shared" si="55"/>
        <v>0</v>
      </c>
      <c r="AD146" s="209">
        <f t="shared" si="56"/>
        <v>0</v>
      </c>
      <c r="AE146" s="209">
        <f t="shared" si="57"/>
        <v>0</v>
      </c>
      <c r="AF146" s="209">
        <f t="shared" si="58"/>
        <v>0</v>
      </c>
      <c r="AG146" s="209">
        <f t="shared" si="59"/>
        <v>0</v>
      </c>
      <c r="AH146" s="209">
        <f t="shared" si="60"/>
        <v>0</v>
      </c>
      <c r="AI146" s="209">
        <f t="shared" si="61"/>
        <v>0</v>
      </c>
      <c r="AJ146" s="209">
        <f t="shared" si="62"/>
        <v>0</v>
      </c>
      <c r="AK146" s="209">
        <f t="shared" si="63"/>
        <v>0</v>
      </c>
      <c r="AL146" s="209">
        <f t="shared" si="64"/>
        <v>0</v>
      </c>
      <c r="AM146" s="209">
        <f t="shared" si="65"/>
        <v>0</v>
      </c>
      <c r="AN146" s="209">
        <f t="shared" si="66"/>
        <v>0</v>
      </c>
      <c r="AO146" s="209">
        <f t="shared" si="67"/>
        <v>0</v>
      </c>
      <c r="AP146" s="209">
        <f t="shared" si="68"/>
        <v>0</v>
      </c>
      <c r="AQ146" s="209">
        <f t="shared" si="69"/>
        <v>0</v>
      </c>
      <c r="AR146" s="209">
        <f t="shared" si="70"/>
        <v>0</v>
      </c>
      <c r="AS146" s="209">
        <f t="shared" si="71"/>
        <v>0</v>
      </c>
      <c r="AT146" s="209">
        <f t="shared" si="72"/>
        <v>0</v>
      </c>
      <c r="AU146" s="209">
        <f t="shared" si="73"/>
        <v>0</v>
      </c>
      <c r="AV146" s="209">
        <f t="shared" si="74"/>
        <v>0</v>
      </c>
      <c r="AW146" s="209">
        <f t="shared" si="75"/>
        <v>0</v>
      </c>
      <c r="AX146" s="209">
        <f t="shared" si="76"/>
        <v>0</v>
      </c>
      <c r="AY146" s="209">
        <f t="shared" si="77"/>
        <v>0</v>
      </c>
      <c r="AZ146" s="209">
        <f t="shared" si="78"/>
        <v>0</v>
      </c>
      <c r="BA146" s="209">
        <f t="shared" si="79"/>
        <v>0</v>
      </c>
      <c r="BB146" s="209">
        <f t="shared" si="80"/>
        <v>0</v>
      </c>
      <c r="BC146" s="209">
        <f t="shared" si="81"/>
        <v>0</v>
      </c>
      <c r="BD146" s="209">
        <f t="shared" si="82"/>
        <v>0</v>
      </c>
      <c r="BE146" s="209">
        <f t="shared" si="83"/>
        <v>0</v>
      </c>
      <c r="BF146" s="209">
        <f t="shared" si="84"/>
        <v>0</v>
      </c>
      <c r="BG146" s="209">
        <f t="shared" si="85"/>
        <v>0</v>
      </c>
      <c r="BH146" s="209">
        <f t="shared" si="86"/>
        <v>0</v>
      </c>
      <c r="BI146" s="209">
        <f t="shared" si="87"/>
        <v>0</v>
      </c>
      <c r="BJ146" s="209">
        <f t="shared" si="88"/>
        <v>0</v>
      </c>
      <c r="BK146" s="209">
        <f t="shared" si="89"/>
        <v>0</v>
      </c>
      <c r="BL146" s="209">
        <f t="shared" si="90"/>
        <v>0</v>
      </c>
      <c r="BM146" s="209">
        <f t="shared" si="91"/>
        <v>0</v>
      </c>
      <c r="BN146" s="209">
        <f t="shared" si="92"/>
        <v>0</v>
      </c>
      <c r="BO146" s="209">
        <f t="shared" si="93"/>
        <v>0</v>
      </c>
      <c r="BP146" s="209">
        <f t="shared" si="94"/>
        <v>0</v>
      </c>
      <c r="BQ146" s="209">
        <f t="shared" si="95"/>
        <v>0</v>
      </c>
      <c r="BR146" s="209">
        <f t="shared" si="96"/>
        <v>0</v>
      </c>
      <c r="BS146" s="209">
        <f t="shared" si="97"/>
        <v>0</v>
      </c>
      <c r="BT146" s="209">
        <f t="shared" si="98"/>
        <v>0</v>
      </c>
      <c r="BU146" s="209">
        <f t="shared" si="99"/>
        <v>0</v>
      </c>
      <c r="BV146" s="209">
        <f t="shared" si="100"/>
        <v>0</v>
      </c>
      <c r="BW146" s="209">
        <f t="shared" si="101"/>
        <v>0</v>
      </c>
      <c r="BX146" s="209">
        <f t="shared" si="102"/>
        <v>0</v>
      </c>
      <c r="BY146" s="209">
        <f t="shared" si="103"/>
        <v>0</v>
      </c>
      <c r="BZ146" s="209">
        <f t="shared" si="104"/>
        <v>0</v>
      </c>
      <c r="CA146" s="209">
        <f t="shared" si="105"/>
        <v>135000</v>
      </c>
      <c r="CB146" s="209">
        <f t="shared" si="106"/>
        <v>135000</v>
      </c>
      <c r="CC146" s="209">
        <f t="shared" si="107"/>
        <v>135000</v>
      </c>
      <c r="CD146" s="209">
        <f t="shared" si="108"/>
        <v>135000</v>
      </c>
      <c r="CE146" s="209">
        <f t="shared" si="109"/>
        <v>135000</v>
      </c>
      <c r="CF146" s="209">
        <f t="shared" si="110"/>
        <v>135000</v>
      </c>
      <c r="CG146" s="209">
        <f t="shared" si="111"/>
        <v>135000</v>
      </c>
      <c r="CH146" s="209">
        <f t="shared" si="112"/>
        <v>135000</v>
      </c>
      <c r="CI146" s="209">
        <f t="shared" si="113"/>
        <v>135000</v>
      </c>
      <c r="CJ146" s="209">
        <f t="shared" si="114"/>
        <v>135000</v>
      </c>
      <c r="CK146" s="209">
        <f t="shared" si="115"/>
        <v>135000</v>
      </c>
      <c r="CL146" s="209">
        <f t="shared" si="116"/>
        <v>135000</v>
      </c>
      <c r="CM146" s="209">
        <f t="shared" si="117"/>
        <v>139050</v>
      </c>
      <c r="CN146" s="209">
        <f t="shared" si="118"/>
        <v>139050</v>
      </c>
      <c r="CO146" s="209">
        <f t="shared" si="119"/>
        <v>139050</v>
      </c>
      <c r="CP146" s="209">
        <f t="shared" si="120"/>
        <v>139050</v>
      </c>
      <c r="CQ146" s="209">
        <f t="shared" si="121"/>
        <v>139050</v>
      </c>
      <c r="CR146" s="209">
        <f t="shared" si="122"/>
        <v>139050</v>
      </c>
      <c r="CS146" s="209">
        <f t="shared" si="123"/>
        <v>139050</v>
      </c>
      <c r="CT146" s="209">
        <f t="shared" si="124"/>
        <v>139050</v>
      </c>
      <c r="CU146" s="209">
        <f t="shared" si="125"/>
        <v>139050</v>
      </c>
      <c r="CV146" s="209">
        <f t="shared" si="126"/>
        <v>139050</v>
      </c>
      <c r="CW146" s="209">
        <f t="shared" si="127"/>
        <v>139050</v>
      </c>
      <c r="CX146" s="209">
        <f t="shared" si="128"/>
        <v>139050</v>
      </c>
      <c r="CY146" s="209">
        <f t="shared" si="129"/>
        <v>143221.5</v>
      </c>
      <c r="CZ146" s="209">
        <f t="shared" si="130"/>
        <v>143221.5</v>
      </c>
      <c r="DA146" s="209">
        <f t="shared" si="131"/>
        <v>143221.5</v>
      </c>
      <c r="DB146" s="209">
        <f t="shared" si="132"/>
        <v>143221.5</v>
      </c>
      <c r="DC146" s="209">
        <f t="shared" si="133"/>
        <v>143221.5</v>
      </c>
      <c r="DD146" s="209">
        <f t="shared" si="134"/>
        <v>143221.5</v>
      </c>
      <c r="DE146" s="209">
        <f t="shared" si="135"/>
        <v>143221.5</v>
      </c>
      <c r="DF146" s="209">
        <f t="shared" si="136"/>
        <v>143221.5</v>
      </c>
      <c r="DG146" s="209">
        <f t="shared" si="137"/>
        <v>143221.5</v>
      </c>
      <c r="DH146" s="209">
        <f t="shared" si="138"/>
        <v>143221.5</v>
      </c>
      <c r="DI146" s="209">
        <f t="shared" si="139"/>
        <v>143221.5</v>
      </c>
      <c r="DJ146" s="209">
        <f t="shared" si="140"/>
        <v>143221.5</v>
      </c>
      <c r="DK146" s="209">
        <f t="shared" si="141"/>
        <v>147518.14499999999</v>
      </c>
      <c r="DL146" s="209">
        <f t="shared" si="142"/>
        <v>147518.14499999999</v>
      </c>
      <c r="DM146" s="209">
        <f t="shared" si="143"/>
        <v>147518.14499999999</v>
      </c>
      <c r="DN146" s="209">
        <f t="shared" si="144"/>
        <v>147518.14499999999</v>
      </c>
      <c r="DO146" s="209">
        <f t="shared" si="145"/>
        <v>147518.14499999999</v>
      </c>
      <c r="DP146" s="209">
        <f t="shared" si="146"/>
        <v>147518.14499999999</v>
      </c>
      <c r="DQ146" s="209">
        <f t="shared" si="147"/>
        <v>147518.14499999999</v>
      </c>
      <c r="DR146" s="209">
        <f t="shared" si="148"/>
        <v>147518.14499999999</v>
      </c>
      <c r="DS146" s="209">
        <f t="shared" si="149"/>
        <v>147518.14499999999</v>
      </c>
      <c r="DT146" s="209">
        <f t="shared" si="150"/>
        <v>147518.14499999999</v>
      </c>
      <c r="DU146" s="209">
        <f t="shared" si="151"/>
        <v>147518.14499999999</v>
      </c>
      <c r="DV146" s="209">
        <f t="shared" si="152"/>
        <v>147518.14499999999</v>
      </c>
      <c r="DW146" s="209">
        <f t="shared" si="153"/>
        <v>151943.68934999997</v>
      </c>
      <c r="DX146" s="209">
        <f t="shared" si="154"/>
        <v>151943.68934999997</v>
      </c>
      <c r="DY146" s="209">
        <f t="shared" si="155"/>
        <v>151943.68934999997</v>
      </c>
      <c r="DZ146" s="209">
        <f t="shared" si="156"/>
        <v>151943.68934999997</v>
      </c>
      <c r="EA146" s="209">
        <f t="shared" si="157"/>
        <v>151943.68934999997</v>
      </c>
      <c r="EB146" s="209">
        <f t="shared" si="158"/>
        <v>151943.68934999997</v>
      </c>
      <c r="EC146" s="209">
        <f t="shared" si="159"/>
        <v>151943.68934999997</v>
      </c>
      <c r="ED146" s="209">
        <f t="shared" si="160"/>
        <v>151943.68934999997</v>
      </c>
      <c r="EE146" s="209">
        <f t="shared" si="161"/>
        <v>151943.68934999997</v>
      </c>
      <c r="EF146" s="209">
        <f t="shared" si="162"/>
        <v>151943.68934999997</v>
      </c>
      <c r="EG146" s="209">
        <f t="shared" si="163"/>
        <v>151943.68934999997</v>
      </c>
      <c r="EH146" s="209">
        <f t="shared" si="164"/>
        <v>151943.68934999997</v>
      </c>
      <c r="EI146" s="209">
        <f t="shared" si="165"/>
        <v>156502.00003049997</v>
      </c>
      <c r="EJ146" s="209">
        <f t="shared" si="166"/>
        <v>156502.00003049997</v>
      </c>
      <c r="EK146" s="209">
        <f t="shared" si="167"/>
        <v>156502.00003049997</v>
      </c>
      <c r="EL146" s="209">
        <f t="shared" si="168"/>
        <v>156502.00003049997</v>
      </c>
      <c r="EM146" s="209">
        <f t="shared" si="169"/>
        <v>156502.00003049997</v>
      </c>
      <c r="EN146" s="209">
        <f t="shared" si="170"/>
        <v>156502.00003049997</v>
      </c>
      <c r="EO146" s="209">
        <f t="shared" si="171"/>
        <v>156502.00003049997</v>
      </c>
      <c r="EP146" s="209">
        <f t="shared" si="172"/>
        <v>156502.00003049997</v>
      </c>
      <c r="EQ146" s="209">
        <f t="shared" si="173"/>
        <v>156502.00003049997</v>
      </c>
      <c r="ER146" s="209">
        <f t="shared" si="174"/>
        <v>156502.00003049997</v>
      </c>
      <c r="ES146" s="209">
        <f t="shared" si="175"/>
        <v>156502.00003049997</v>
      </c>
      <c r="ET146" s="209">
        <f t="shared" si="176"/>
        <v>156502.00003049997</v>
      </c>
      <c r="EU146" s="209">
        <f t="shared" si="177"/>
        <v>161197.06003141499</v>
      </c>
      <c r="EV146" s="209">
        <f t="shared" si="178"/>
        <v>161197.06003141499</v>
      </c>
      <c r="EW146" s="209">
        <f t="shared" si="179"/>
        <v>161197.06003141499</v>
      </c>
      <c r="EX146" s="209">
        <f t="shared" si="180"/>
        <v>161197.06003141499</v>
      </c>
      <c r="EY146" s="209">
        <f t="shared" si="181"/>
        <v>161197.06003141499</v>
      </c>
      <c r="EZ146" s="209">
        <f t="shared" si="182"/>
        <v>161197.06003141499</v>
      </c>
      <c r="FA146" s="209">
        <f t="shared" si="183"/>
        <v>161197.06003141499</v>
      </c>
      <c r="FB146" s="209">
        <f t="shared" si="184"/>
        <v>161197.06003141499</v>
      </c>
      <c r="FC146" s="209">
        <f t="shared" si="185"/>
        <v>161197.06003141499</v>
      </c>
      <c r="FD146" s="209">
        <f t="shared" si="186"/>
        <v>161197.06003141499</v>
      </c>
      <c r="FE146" s="209">
        <f t="shared" si="187"/>
        <v>161197.06003141499</v>
      </c>
      <c r="FF146" s="209">
        <f t="shared" si="188"/>
        <v>161197.06003141499</v>
      </c>
      <c r="FG146" s="209">
        <f t="shared" si="189"/>
        <v>166032.97183235743</v>
      </c>
      <c r="FH146" s="209">
        <f t="shared" si="190"/>
        <v>166032.97183235743</v>
      </c>
      <c r="FI146" s="209">
        <f t="shared" si="191"/>
        <v>166032.97183235743</v>
      </c>
      <c r="FJ146" s="209">
        <f t="shared" si="192"/>
        <v>166032.97183235743</v>
      </c>
      <c r="FK146" s="209">
        <f t="shared" si="193"/>
        <v>166032.97183235743</v>
      </c>
      <c r="FL146" s="209">
        <f t="shared" si="194"/>
        <v>166032.97183235743</v>
      </c>
      <c r="FM146" s="209">
        <f t="shared" si="195"/>
        <v>166032.97183235743</v>
      </c>
      <c r="FN146" s="209">
        <f t="shared" si="196"/>
        <v>166032.97183235743</v>
      </c>
      <c r="FO146" s="209">
        <f t="shared" si="197"/>
        <v>166032.97183235743</v>
      </c>
      <c r="FP146" s="209">
        <f t="shared" si="198"/>
        <v>166032.97183235743</v>
      </c>
      <c r="FQ146" s="209">
        <f t="shared" si="199"/>
        <v>166032.97183235743</v>
      </c>
      <c r="FR146" s="209">
        <f t="shared" si="200"/>
        <v>166032.97183235743</v>
      </c>
      <c r="FS146" s="209">
        <f t="shared" si="201"/>
        <v>171013.96098732814</v>
      </c>
      <c r="FT146" s="209">
        <f t="shared" si="202"/>
        <v>171013.96098732814</v>
      </c>
      <c r="FU146" s="209">
        <f t="shared" si="203"/>
        <v>171013.96098732814</v>
      </c>
      <c r="FV146" s="209">
        <f t="shared" si="204"/>
        <v>171013.96098732814</v>
      </c>
      <c r="FW146" s="209">
        <f t="shared" si="205"/>
        <v>171013.96098732814</v>
      </c>
      <c r="FX146" s="209">
        <f t="shared" si="206"/>
        <v>171013.96098732814</v>
      </c>
      <c r="FY146" s="209">
        <f t="shared" si="207"/>
        <v>171013.96098732814</v>
      </c>
      <c r="FZ146" s="209">
        <f t="shared" si="208"/>
        <v>171013.96098732814</v>
      </c>
      <c r="GA146" s="209">
        <f t="shared" si="209"/>
        <v>171013.96098732814</v>
      </c>
      <c r="GB146" s="209">
        <f t="shared" si="210"/>
        <v>171013.96098732814</v>
      </c>
      <c r="GC146" s="209">
        <f t="shared" si="211"/>
        <v>171013.96098732814</v>
      </c>
      <c r="GD146" s="209">
        <f t="shared" si="212"/>
        <v>171013.96098732814</v>
      </c>
      <c r="GE146" s="209">
        <f t="shared" si="213"/>
        <v>176144.379816948</v>
      </c>
      <c r="GF146" s="209">
        <f t="shared" si="214"/>
        <v>176144.379816948</v>
      </c>
      <c r="GG146" s="209">
        <f t="shared" si="215"/>
        <v>176144.379816948</v>
      </c>
      <c r="GH146" s="209">
        <f t="shared" si="216"/>
        <v>176144.379816948</v>
      </c>
      <c r="GI146" s="209">
        <f t="shared" si="217"/>
        <v>176144.379816948</v>
      </c>
      <c r="GJ146" s="209">
        <f t="shared" si="218"/>
        <v>176144.379816948</v>
      </c>
      <c r="GK146" s="209">
        <f t="shared" si="219"/>
        <v>176144.379816948</v>
      </c>
      <c r="GL146" s="209">
        <f t="shared" si="220"/>
        <v>176144.379816948</v>
      </c>
      <c r="GM146" s="209">
        <f t="shared" si="221"/>
        <v>176144.379816948</v>
      </c>
      <c r="GN146" s="209">
        <f t="shared" si="222"/>
        <v>176144.379816948</v>
      </c>
      <c r="GO146" s="209">
        <f t="shared" si="223"/>
        <v>176144.379816948</v>
      </c>
      <c r="GP146" s="209">
        <f t="shared" si="224"/>
        <v>176144.379816948</v>
      </c>
      <c r="GQ146" s="209">
        <f t="shared" si="225"/>
        <v>181428.71121145645</v>
      </c>
      <c r="GR146" s="209">
        <f t="shared" si="226"/>
        <v>181428.71121145645</v>
      </c>
      <c r="GS146" s="209">
        <f t="shared" si="227"/>
        <v>181428.71121145645</v>
      </c>
      <c r="GT146" s="209">
        <f t="shared" si="228"/>
        <v>181428.71121145645</v>
      </c>
      <c r="GU146" s="209">
        <f t="shared" si="229"/>
        <v>181428.71121145645</v>
      </c>
      <c r="GV146" s="209">
        <f t="shared" si="230"/>
        <v>181428.71121145645</v>
      </c>
      <c r="GW146" s="209">
        <f t="shared" si="231"/>
        <v>181428.71121145645</v>
      </c>
      <c r="GX146" s="209">
        <f t="shared" si="232"/>
        <v>181428.71121145645</v>
      </c>
      <c r="GY146" s="209">
        <f t="shared" si="233"/>
        <v>181428.71121145645</v>
      </c>
      <c r="GZ146" s="209">
        <f t="shared" si="234"/>
        <v>181428.71121145645</v>
      </c>
      <c r="HA146" s="209">
        <f t="shared" si="235"/>
        <v>181428.71121145645</v>
      </c>
      <c r="HB146" s="209">
        <f t="shared" si="236"/>
        <v>181428.71121145645</v>
      </c>
      <c r="HC146" s="209">
        <f t="shared" si="237"/>
        <v>186871.57254780014</v>
      </c>
      <c r="HD146" s="209">
        <f t="shared" si="238"/>
        <v>186871.57254780014</v>
      </c>
      <c r="HE146" s="209">
        <f t="shared" si="239"/>
        <v>186871.57254780014</v>
      </c>
      <c r="HF146" s="209">
        <f t="shared" si="240"/>
        <v>186871.57254780014</v>
      </c>
      <c r="HG146" s="209">
        <f t="shared" si="241"/>
        <v>186871.57254780014</v>
      </c>
      <c r="HH146" s="209">
        <f t="shared" si="242"/>
        <v>186871.57254780014</v>
      </c>
      <c r="HI146" s="209">
        <f t="shared" si="243"/>
        <v>186871.57254780014</v>
      </c>
      <c r="HJ146" s="209">
        <f t="shared" si="244"/>
        <v>186871.57254780014</v>
      </c>
      <c r="HK146" s="209">
        <f t="shared" si="245"/>
        <v>186871.57254780014</v>
      </c>
      <c r="HL146" s="209">
        <f t="shared" si="246"/>
        <v>186871.57254780014</v>
      </c>
      <c r="HM146" s="209">
        <f t="shared" si="247"/>
        <v>186871.57254780014</v>
      </c>
      <c r="HN146" s="209">
        <f t="shared" si="248"/>
        <v>186871.57254780014</v>
      </c>
      <c r="HO146" s="209">
        <f t="shared" si="249"/>
        <v>192477.71972423411</v>
      </c>
      <c r="HP146" s="209">
        <f t="shared" si="250"/>
        <v>192477.71972423411</v>
      </c>
      <c r="HQ146" s="209">
        <f t="shared" si="251"/>
        <v>192477.71972423411</v>
      </c>
      <c r="HR146" s="209">
        <f t="shared" si="252"/>
        <v>192477.71972423411</v>
      </c>
      <c r="HS146" s="209">
        <f t="shared" si="253"/>
        <v>192477.71972423411</v>
      </c>
      <c r="HT146" s="209">
        <f t="shared" si="254"/>
        <v>192477.71972423411</v>
      </c>
      <c r="HU146" s="209">
        <f t="shared" si="255"/>
        <v>192477.71972423411</v>
      </c>
      <c r="HV146" s="209">
        <f t="shared" si="256"/>
        <v>192477.71972423411</v>
      </c>
      <c r="HW146" s="209">
        <f t="shared" si="257"/>
        <v>192477.71972423411</v>
      </c>
      <c r="HX146" s="209">
        <f t="shared" si="258"/>
        <v>192477.71972423411</v>
      </c>
      <c r="HY146" s="209">
        <f t="shared" si="259"/>
        <v>192477.71972423411</v>
      </c>
      <c r="HZ146" s="209">
        <f t="shared" si="260"/>
        <v>192477.71972423411</v>
      </c>
      <c r="IA146" s="209">
        <f t="shared" si="261"/>
        <v>198252.05131596114</v>
      </c>
      <c r="IB146" s="209">
        <f t="shared" si="262"/>
        <v>198252.05131596114</v>
      </c>
      <c r="IC146" s="209">
        <f t="shared" si="263"/>
        <v>198252.05131596114</v>
      </c>
      <c r="ID146" s="209">
        <f t="shared" si="264"/>
        <v>198252.05131596114</v>
      </c>
      <c r="IE146" s="209">
        <f t="shared" si="265"/>
        <v>198252.05131596114</v>
      </c>
      <c r="IF146" s="209">
        <f t="shared" si="266"/>
        <v>198252.05131596114</v>
      </c>
      <c r="IG146" s="209">
        <f t="shared" si="267"/>
        <v>198252.05131596114</v>
      </c>
      <c r="IH146" s="209">
        <f t="shared" si="268"/>
        <v>198252.05131596114</v>
      </c>
      <c r="II146" s="209">
        <f t="shared" si="269"/>
        <v>198252.05131596114</v>
      </c>
      <c r="IJ146" s="209">
        <f t="shared" si="270"/>
        <v>198252.05131596114</v>
      </c>
      <c r="IK146" s="209">
        <f t="shared" si="271"/>
        <v>198252.05131596114</v>
      </c>
      <c r="IL146" s="209">
        <f t="shared" si="272"/>
        <v>198252.05131596114</v>
      </c>
      <c r="IM146" s="209">
        <f t="shared" si="273"/>
        <v>204199.61285543998</v>
      </c>
      <c r="IN146" s="209">
        <f t="shared" si="274"/>
        <v>204199.61285543998</v>
      </c>
      <c r="IO146" s="209">
        <f t="shared" si="275"/>
        <v>204199.61285543998</v>
      </c>
      <c r="IP146" s="209">
        <f t="shared" si="276"/>
        <v>204199.61285543998</v>
      </c>
      <c r="IQ146" s="209">
        <f t="shared" si="277"/>
        <v>204199.61285543998</v>
      </c>
      <c r="IR146" s="209">
        <f t="shared" si="278"/>
        <v>204199.61285543998</v>
      </c>
      <c r="IS146" s="209">
        <f t="shared" si="279"/>
        <v>204199.61285543998</v>
      </c>
      <c r="IT146" s="209">
        <f t="shared" si="280"/>
        <v>204199.61285543998</v>
      </c>
      <c r="IU146" s="209">
        <f t="shared" si="281"/>
        <v>204199.61285543998</v>
      </c>
      <c r="IV146" s="209">
        <f t="shared" si="282"/>
        <v>204199.61285543998</v>
      </c>
      <c r="IW146" s="209">
        <f t="shared" si="283"/>
        <v>204199.61285543998</v>
      </c>
      <c r="IX146" s="209">
        <f t="shared" si="284"/>
        <v>204199.61285543998</v>
      </c>
      <c r="IY146" s="209">
        <f t="shared" si="285"/>
        <v>210325.60124110317</v>
      </c>
      <c r="IZ146" s="209">
        <f t="shared" si="286"/>
        <v>210325.60124110317</v>
      </c>
      <c r="JA146" s="209">
        <f t="shared" si="287"/>
        <v>210325.60124110317</v>
      </c>
      <c r="JB146" s="209">
        <f t="shared" si="288"/>
        <v>210325.60124110317</v>
      </c>
      <c r="JC146" s="209">
        <f t="shared" si="289"/>
        <v>210325.60124110317</v>
      </c>
      <c r="JD146" s="209">
        <f t="shared" si="290"/>
        <v>210325.60124110317</v>
      </c>
      <c r="JE146" s="209">
        <f t="shared" si="291"/>
        <v>210325.60124110317</v>
      </c>
      <c r="JF146" s="209">
        <f t="shared" si="292"/>
        <v>210325.60124110317</v>
      </c>
      <c r="JG146" s="209">
        <f t="shared" si="293"/>
        <v>210325.60124110317</v>
      </c>
      <c r="JH146" s="209">
        <f t="shared" si="294"/>
        <v>210325.60124110317</v>
      </c>
      <c r="JI146" s="209">
        <f t="shared" si="295"/>
        <v>210325.60124110317</v>
      </c>
      <c r="JJ146" s="209">
        <f t="shared" si="296"/>
        <v>210325.60124110317</v>
      </c>
      <c r="JK146" s="209">
        <f t="shared" si="297"/>
        <v>216635.36927833626</v>
      </c>
      <c r="JL146" s="209">
        <f t="shared" si="298"/>
        <v>216635.36927833626</v>
      </c>
      <c r="JM146" s="209">
        <f t="shared" si="299"/>
        <v>216635.36927833626</v>
      </c>
      <c r="JN146" s="209">
        <f t="shared" si="300"/>
        <v>216635.36927833626</v>
      </c>
      <c r="JO146" s="209">
        <f t="shared" si="301"/>
        <v>216635.36927833626</v>
      </c>
      <c r="JP146" s="209">
        <f t="shared" si="302"/>
        <v>216635.36927833626</v>
      </c>
      <c r="JQ146" s="209">
        <f t="shared" si="303"/>
        <v>216635.36927833626</v>
      </c>
      <c r="JR146" s="209">
        <f t="shared" si="304"/>
        <v>216635.36927833626</v>
      </c>
      <c r="JS146" s="209">
        <f t="shared" si="305"/>
        <v>216635.36927833626</v>
      </c>
      <c r="JT146" s="209">
        <f t="shared" si="306"/>
        <v>216635.36927833626</v>
      </c>
      <c r="JU146" s="209">
        <f t="shared" si="307"/>
        <v>216635.36927833626</v>
      </c>
      <c r="JV146" s="209">
        <f t="shared" si="308"/>
        <v>216635.36927833626</v>
      </c>
      <c r="JW146" s="209">
        <f t="shared" si="309"/>
        <v>223134.43035668635</v>
      </c>
      <c r="JX146" s="209">
        <f t="shared" si="310"/>
        <v>223134.43035668635</v>
      </c>
      <c r="JY146" s="209">
        <f t="shared" si="311"/>
        <v>223134.43035668635</v>
      </c>
      <c r="JZ146" s="209">
        <f t="shared" si="312"/>
        <v>223134.43035668635</v>
      </c>
      <c r="KA146" s="209">
        <f t="shared" si="313"/>
        <v>223134.43035668635</v>
      </c>
      <c r="KB146" s="209">
        <f t="shared" si="314"/>
        <v>223134.43035668635</v>
      </c>
      <c r="KC146" s="209">
        <f t="shared" si="315"/>
        <v>223134.43035668635</v>
      </c>
      <c r="KD146" s="209">
        <f t="shared" si="316"/>
        <v>223134.43035668635</v>
      </c>
      <c r="KE146" s="209">
        <f t="shared" si="317"/>
        <v>223134.43035668635</v>
      </c>
      <c r="KF146" s="209">
        <f t="shared" si="318"/>
        <v>223134.43035668635</v>
      </c>
      <c r="KG146" s="209">
        <f t="shared" si="319"/>
        <v>223134.43035668635</v>
      </c>
      <c r="KH146" s="209">
        <f t="shared" si="320"/>
        <v>223134.43035668635</v>
      </c>
      <c r="KI146" s="209">
        <f t="shared" si="321"/>
        <v>229828.46326738692</v>
      </c>
      <c r="KJ146" s="209">
        <f t="shared" si="322"/>
        <v>229828.46326738692</v>
      </c>
      <c r="KK146" s="209">
        <f t="shared" si="323"/>
        <v>229828.46326738692</v>
      </c>
      <c r="KL146" s="209">
        <f t="shared" si="324"/>
        <v>229828.46326738692</v>
      </c>
      <c r="KM146" s="209">
        <f t="shared" si="325"/>
        <v>229828.46326738692</v>
      </c>
      <c r="KN146" s="209">
        <f t="shared" si="326"/>
        <v>229828.46326738692</v>
      </c>
      <c r="KO146" s="209">
        <f t="shared" si="327"/>
        <v>229828.46326738692</v>
      </c>
      <c r="KP146" s="209">
        <f t="shared" si="328"/>
        <v>229828.46326738692</v>
      </c>
      <c r="KQ146" s="209">
        <f t="shared" si="329"/>
        <v>229828.46326738692</v>
      </c>
      <c r="KR146" s="209">
        <f t="shared" si="330"/>
        <v>229828.46326738692</v>
      </c>
      <c r="KS146" s="209">
        <f t="shared" si="331"/>
        <v>229828.46326738692</v>
      </c>
      <c r="KT146" s="209">
        <f t="shared" si="332"/>
        <v>229828.46326738692</v>
      </c>
      <c r="KU146" s="209">
        <f t="shared" si="333"/>
        <v>236723.31716540855</v>
      </c>
      <c r="KV146" s="209">
        <f t="shared" si="334"/>
        <v>236723.31716540855</v>
      </c>
      <c r="KW146" s="209">
        <f t="shared" si="335"/>
        <v>236723.31716540855</v>
      </c>
      <c r="KX146" s="209">
        <f t="shared" si="336"/>
        <v>236723.31716540855</v>
      </c>
      <c r="KY146" s="209">
        <f t="shared" si="337"/>
        <v>236723.31716540855</v>
      </c>
      <c r="KZ146" s="209">
        <f t="shared" si="338"/>
        <v>236723.31716540855</v>
      </c>
      <c r="LA146" s="209">
        <f t="shared" si="339"/>
        <v>236723.31716540855</v>
      </c>
      <c r="LB146" s="209">
        <f t="shared" si="340"/>
        <v>236723.31716540855</v>
      </c>
      <c r="LC146" s="209">
        <f t="shared" si="341"/>
        <v>236723.31716540855</v>
      </c>
      <c r="LD146" s="209">
        <f t="shared" si="342"/>
        <v>236723.31716540855</v>
      </c>
      <c r="LE146" s="209">
        <f t="shared" si="343"/>
        <v>236723.31716540855</v>
      </c>
    </row>
    <row r="147" spans="1:317" s="185" customFormat="1">
      <c r="A147" s="182"/>
      <c r="B147" s="356" t="s">
        <v>403</v>
      </c>
      <c r="C147" s="182"/>
      <c r="D147" s="182"/>
      <c r="E147" s="209">
        <f t="shared" si="31"/>
        <v>0</v>
      </c>
      <c r="F147" s="209">
        <f t="shared" si="32"/>
        <v>0</v>
      </c>
      <c r="G147" s="209">
        <f t="shared" si="33"/>
        <v>0</v>
      </c>
      <c r="H147" s="209">
        <f t="shared" si="34"/>
        <v>0</v>
      </c>
      <c r="I147" s="209">
        <f t="shared" si="35"/>
        <v>0</v>
      </c>
      <c r="J147" s="209">
        <f t="shared" si="36"/>
        <v>0</v>
      </c>
      <c r="K147" s="209">
        <f t="shared" si="37"/>
        <v>0</v>
      </c>
      <c r="L147" s="209">
        <f t="shared" si="38"/>
        <v>0</v>
      </c>
      <c r="M147" s="209">
        <f t="shared" si="39"/>
        <v>0</v>
      </c>
      <c r="N147" s="209">
        <f t="shared" si="40"/>
        <v>0</v>
      </c>
      <c r="O147" s="209">
        <f t="shared" si="41"/>
        <v>0</v>
      </c>
      <c r="P147" s="209">
        <f t="shared" si="42"/>
        <v>0</v>
      </c>
      <c r="Q147" s="209">
        <f t="shared" si="43"/>
        <v>0</v>
      </c>
      <c r="R147" s="209">
        <f t="shared" si="44"/>
        <v>0</v>
      </c>
      <c r="S147" s="209">
        <f t="shared" si="45"/>
        <v>0</v>
      </c>
      <c r="T147" s="209">
        <f t="shared" si="46"/>
        <v>0</v>
      </c>
      <c r="U147" s="209">
        <f t="shared" si="47"/>
        <v>0</v>
      </c>
      <c r="V147" s="209">
        <f t="shared" si="48"/>
        <v>0</v>
      </c>
      <c r="W147" s="209">
        <f t="shared" si="49"/>
        <v>0</v>
      </c>
      <c r="X147" s="209">
        <f t="shared" si="50"/>
        <v>0</v>
      </c>
      <c r="Y147" s="209">
        <f t="shared" si="51"/>
        <v>0</v>
      </c>
      <c r="Z147" s="209">
        <f t="shared" si="52"/>
        <v>0</v>
      </c>
      <c r="AA147" s="209">
        <f t="shared" si="53"/>
        <v>0</v>
      </c>
      <c r="AB147" s="209">
        <f t="shared" si="54"/>
        <v>0</v>
      </c>
      <c r="AC147" s="209">
        <f t="shared" si="55"/>
        <v>0</v>
      </c>
      <c r="AD147" s="209">
        <f t="shared" si="56"/>
        <v>0</v>
      </c>
      <c r="AE147" s="209">
        <f t="shared" si="57"/>
        <v>0</v>
      </c>
      <c r="AF147" s="209">
        <f t="shared" si="58"/>
        <v>0</v>
      </c>
      <c r="AG147" s="209">
        <f t="shared" si="59"/>
        <v>0</v>
      </c>
      <c r="AH147" s="209">
        <f t="shared" si="60"/>
        <v>0</v>
      </c>
      <c r="AI147" s="209">
        <f t="shared" si="61"/>
        <v>0</v>
      </c>
      <c r="AJ147" s="209">
        <f t="shared" si="62"/>
        <v>0</v>
      </c>
      <c r="AK147" s="209">
        <f t="shared" si="63"/>
        <v>0</v>
      </c>
      <c r="AL147" s="209">
        <f t="shared" si="64"/>
        <v>0</v>
      </c>
      <c r="AM147" s="209">
        <f t="shared" si="65"/>
        <v>0</v>
      </c>
      <c r="AN147" s="209">
        <f t="shared" si="66"/>
        <v>0</v>
      </c>
      <c r="AO147" s="209">
        <f t="shared" si="67"/>
        <v>0</v>
      </c>
      <c r="AP147" s="209">
        <f t="shared" si="68"/>
        <v>0</v>
      </c>
      <c r="AQ147" s="209">
        <f t="shared" si="69"/>
        <v>0</v>
      </c>
      <c r="AR147" s="209">
        <f t="shared" si="70"/>
        <v>0</v>
      </c>
      <c r="AS147" s="209">
        <f t="shared" si="71"/>
        <v>0</v>
      </c>
      <c r="AT147" s="209">
        <f t="shared" si="72"/>
        <v>0</v>
      </c>
      <c r="AU147" s="209">
        <f t="shared" si="73"/>
        <v>0</v>
      </c>
      <c r="AV147" s="209">
        <f t="shared" si="74"/>
        <v>0</v>
      </c>
      <c r="AW147" s="209">
        <f t="shared" si="75"/>
        <v>0</v>
      </c>
      <c r="AX147" s="209">
        <f t="shared" si="76"/>
        <v>0</v>
      </c>
      <c r="AY147" s="209">
        <f t="shared" si="77"/>
        <v>0</v>
      </c>
      <c r="AZ147" s="209">
        <f t="shared" si="78"/>
        <v>0</v>
      </c>
      <c r="BA147" s="209">
        <f t="shared" si="79"/>
        <v>0</v>
      </c>
      <c r="BB147" s="209">
        <f t="shared" si="80"/>
        <v>0</v>
      </c>
      <c r="BC147" s="209">
        <f t="shared" si="81"/>
        <v>0</v>
      </c>
      <c r="BD147" s="209">
        <f t="shared" si="82"/>
        <v>0</v>
      </c>
      <c r="BE147" s="209">
        <f t="shared" si="83"/>
        <v>0</v>
      </c>
      <c r="BF147" s="209">
        <f t="shared" si="84"/>
        <v>0</v>
      </c>
      <c r="BG147" s="209">
        <f t="shared" si="85"/>
        <v>0</v>
      </c>
      <c r="BH147" s="209">
        <f t="shared" si="86"/>
        <v>0</v>
      </c>
      <c r="BI147" s="209">
        <f t="shared" si="87"/>
        <v>0</v>
      </c>
      <c r="BJ147" s="209">
        <f t="shared" si="88"/>
        <v>0</v>
      </c>
      <c r="BK147" s="209">
        <f t="shared" si="89"/>
        <v>0</v>
      </c>
      <c r="BL147" s="209">
        <f t="shared" si="90"/>
        <v>0</v>
      </c>
      <c r="BM147" s="209">
        <f t="shared" si="91"/>
        <v>0</v>
      </c>
      <c r="BN147" s="209">
        <f t="shared" si="92"/>
        <v>0</v>
      </c>
      <c r="BO147" s="209">
        <f t="shared" si="93"/>
        <v>0</v>
      </c>
      <c r="BP147" s="209">
        <f t="shared" si="94"/>
        <v>0</v>
      </c>
      <c r="BQ147" s="209">
        <f t="shared" si="95"/>
        <v>0</v>
      </c>
      <c r="BR147" s="209">
        <f t="shared" si="96"/>
        <v>0</v>
      </c>
      <c r="BS147" s="209">
        <f t="shared" si="97"/>
        <v>0</v>
      </c>
      <c r="BT147" s="209">
        <f t="shared" si="98"/>
        <v>0</v>
      </c>
      <c r="BU147" s="209">
        <f t="shared" si="99"/>
        <v>0</v>
      </c>
      <c r="BV147" s="209">
        <f t="shared" si="100"/>
        <v>0</v>
      </c>
      <c r="BW147" s="209">
        <f t="shared" si="101"/>
        <v>0</v>
      </c>
      <c r="BX147" s="209">
        <f t="shared" si="102"/>
        <v>0</v>
      </c>
      <c r="BY147" s="209">
        <f t="shared" si="103"/>
        <v>0</v>
      </c>
      <c r="BZ147" s="209">
        <f t="shared" si="104"/>
        <v>0</v>
      </c>
      <c r="CA147" s="209">
        <f t="shared" si="105"/>
        <v>135000</v>
      </c>
      <c r="CB147" s="209">
        <f t="shared" si="106"/>
        <v>135000</v>
      </c>
      <c r="CC147" s="209">
        <f t="shared" si="107"/>
        <v>135000</v>
      </c>
      <c r="CD147" s="209">
        <f t="shared" si="108"/>
        <v>135000</v>
      </c>
      <c r="CE147" s="209">
        <f t="shared" si="109"/>
        <v>135000</v>
      </c>
      <c r="CF147" s="209">
        <f t="shared" si="110"/>
        <v>135000</v>
      </c>
      <c r="CG147" s="209">
        <f t="shared" si="111"/>
        <v>135000</v>
      </c>
      <c r="CH147" s="209">
        <f t="shared" si="112"/>
        <v>135000</v>
      </c>
      <c r="CI147" s="209">
        <f t="shared" si="113"/>
        <v>135000</v>
      </c>
      <c r="CJ147" s="209">
        <f t="shared" si="114"/>
        <v>135000</v>
      </c>
      <c r="CK147" s="209">
        <f t="shared" si="115"/>
        <v>135000</v>
      </c>
      <c r="CL147" s="209">
        <f t="shared" si="116"/>
        <v>135000</v>
      </c>
      <c r="CM147" s="209">
        <f t="shared" si="117"/>
        <v>139050</v>
      </c>
      <c r="CN147" s="209">
        <f t="shared" si="118"/>
        <v>139050</v>
      </c>
      <c r="CO147" s="209">
        <f t="shared" si="119"/>
        <v>139050</v>
      </c>
      <c r="CP147" s="209">
        <f t="shared" si="120"/>
        <v>139050</v>
      </c>
      <c r="CQ147" s="209">
        <f t="shared" si="121"/>
        <v>139050</v>
      </c>
      <c r="CR147" s="209">
        <f t="shared" si="122"/>
        <v>139050</v>
      </c>
      <c r="CS147" s="209">
        <f t="shared" si="123"/>
        <v>139050</v>
      </c>
      <c r="CT147" s="209">
        <f t="shared" si="124"/>
        <v>139050</v>
      </c>
      <c r="CU147" s="209">
        <f t="shared" si="125"/>
        <v>139050</v>
      </c>
      <c r="CV147" s="209">
        <f t="shared" si="126"/>
        <v>139050</v>
      </c>
      <c r="CW147" s="209">
        <f t="shared" si="127"/>
        <v>139050</v>
      </c>
      <c r="CX147" s="209">
        <f t="shared" si="128"/>
        <v>139050</v>
      </c>
      <c r="CY147" s="209">
        <f t="shared" si="129"/>
        <v>143221.5</v>
      </c>
      <c r="CZ147" s="209">
        <f t="shared" si="130"/>
        <v>143221.5</v>
      </c>
      <c r="DA147" s="209">
        <f t="shared" si="131"/>
        <v>143221.5</v>
      </c>
      <c r="DB147" s="209">
        <f t="shared" si="132"/>
        <v>143221.5</v>
      </c>
      <c r="DC147" s="209">
        <f t="shared" si="133"/>
        <v>143221.5</v>
      </c>
      <c r="DD147" s="209">
        <f t="shared" si="134"/>
        <v>143221.5</v>
      </c>
      <c r="DE147" s="209">
        <f t="shared" si="135"/>
        <v>143221.5</v>
      </c>
      <c r="DF147" s="209">
        <f t="shared" si="136"/>
        <v>143221.5</v>
      </c>
      <c r="DG147" s="209">
        <f t="shared" si="137"/>
        <v>143221.5</v>
      </c>
      <c r="DH147" s="209">
        <f t="shared" si="138"/>
        <v>143221.5</v>
      </c>
      <c r="DI147" s="209">
        <f t="shared" si="139"/>
        <v>143221.5</v>
      </c>
      <c r="DJ147" s="209">
        <f t="shared" si="140"/>
        <v>143221.5</v>
      </c>
      <c r="DK147" s="209">
        <f t="shared" si="141"/>
        <v>147518.14499999999</v>
      </c>
      <c r="DL147" s="209">
        <f t="shared" si="142"/>
        <v>147518.14499999999</v>
      </c>
      <c r="DM147" s="209">
        <f t="shared" si="143"/>
        <v>147518.14499999999</v>
      </c>
      <c r="DN147" s="209">
        <f t="shared" si="144"/>
        <v>147518.14499999999</v>
      </c>
      <c r="DO147" s="209">
        <f t="shared" si="145"/>
        <v>147518.14499999999</v>
      </c>
      <c r="DP147" s="209">
        <f t="shared" si="146"/>
        <v>147518.14499999999</v>
      </c>
      <c r="DQ147" s="209">
        <f t="shared" si="147"/>
        <v>147518.14499999999</v>
      </c>
      <c r="DR147" s="209">
        <f t="shared" si="148"/>
        <v>147518.14499999999</v>
      </c>
      <c r="DS147" s="209">
        <f t="shared" si="149"/>
        <v>147518.14499999999</v>
      </c>
      <c r="DT147" s="209">
        <f t="shared" si="150"/>
        <v>147518.14499999999</v>
      </c>
      <c r="DU147" s="209">
        <f t="shared" si="151"/>
        <v>147518.14499999999</v>
      </c>
      <c r="DV147" s="209">
        <f t="shared" si="152"/>
        <v>147518.14499999999</v>
      </c>
      <c r="DW147" s="209">
        <f t="shared" si="153"/>
        <v>151943.68934999997</v>
      </c>
      <c r="DX147" s="209">
        <f t="shared" si="154"/>
        <v>151943.68934999997</v>
      </c>
      <c r="DY147" s="209">
        <f t="shared" si="155"/>
        <v>151943.68934999997</v>
      </c>
      <c r="DZ147" s="209">
        <f t="shared" si="156"/>
        <v>151943.68934999997</v>
      </c>
      <c r="EA147" s="209">
        <f t="shared" si="157"/>
        <v>151943.68934999997</v>
      </c>
      <c r="EB147" s="209">
        <f t="shared" si="158"/>
        <v>151943.68934999997</v>
      </c>
      <c r="EC147" s="209">
        <f t="shared" si="159"/>
        <v>151943.68934999997</v>
      </c>
      <c r="ED147" s="209">
        <f t="shared" si="160"/>
        <v>151943.68934999997</v>
      </c>
      <c r="EE147" s="209">
        <f t="shared" si="161"/>
        <v>151943.68934999997</v>
      </c>
      <c r="EF147" s="209">
        <f t="shared" si="162"/>
        <v>151943.68934999997</v>
      </c>
      <c r="EG147" s="209">
        <f t="shared" si="163"/>
        <v>151943.68934999997</v>
      </c>
      <c r="EH147" s="209">
        <f t="shared" si="164"/>
        <v>151943.68934999997</v>
      </c>
      <c r="EI147" s="209">
        <f t="shared" si="165"/>
        <v>156502.00003049997</v>
      </c>
      <c r="EJ147" s="209">
        <f t="shared" si="166"/>
        <v>156502.00003049997</v>
      </c>
      <c r="EK147" s="209">
        <f t="shared" si="167"/>
        <v>156502.00003049997</v>
      </c>
      <c r="EL147" s="209">
        <f t="shared" si="168"/>
        <v>156502.00003049997</v>
      </c>
      <c r="EM147" s="209">
        <f t="shared" si="169"/>
        <v>156502.00003049997</v>
      </c>
      <c r="EN147" s="209">
        <f t="shared" si="170"/>
        <v>156502.00003049997</v>
      </c>
      <c r="EO147" s="209">
        <f t="shared" si="171"/>
        <v>156502.00003049997</v>
      </c>
      <c r="EP147" s="209">
        <f t="shared" si="172"/>
        <v>156502.00003049997</v>
      </c>
      <c r="EQ147" s="209">
        <f t="shared" si="173"/>
        <v>156502.00003049997</v>
      </c>
      <c r="ER147" s="209">
        <f t="shared" si="174"/>
        <v>156502.00003049997</v>
      </c>
      <c r="ES147" s="209">
        <f t="shared" si="175"/>
        <v>156502.00003049997</v>
      </c>
      <c r="ET147" s="209">
        <f t="shared" si="176"/>
        <v>156502.00003049997</v>
      </c>
      <c r="EU147" s="209">
        <f t="shared" si="177"/>
        <v>161197.06003141499</v>
      </c>
      <c r="EV147" s="209">
        <f t="shared" si="178"/>
        <v>161197.06003141499</v>
      </c>
      <c r="EW147" s="209">
        <f t="shared" si="179"/>
        <v>161197.06003141499</v>
      </c>
      <c r="EX147" s="209">
        <f t="shared" si="180"/>
        <v>161197.06003141499</v>
      </c>
      <c r="EY147" s="209">
        <f t="shared" si="181"/>
        <v>161197.06003141499</v>
      </c>
      <c r="EZ147" s="209">
        <f t="shared" si="182"/>
        <v>161197.06003141499</v>
      </c>
      <c r="FA147" s="209">
        <f t="shared" si="183"/>
        <v>161197.06003141499</v>
      </c>
      <c r="FB147" s="209">
        <f t="shared" si="184"/>
        <v>161197.06003141499</v>
      </c>
      <c r="FC147" s="209">
        <f t="shared" si="185"/>
        <v>161197.06003141499</v>
      </c>
      <c r="FD147" s="209">
        <f t="shared" si="186"/>
        <v>161197.06003141499</v>
      </c>
      <c r="FE147" s="209">
        <f t="shared" si="187"/>
        <v>161197.06003141499</v>
      </c>
      <c r="FF147" s="209">
        <f t="shared" si="188"/>
        <v>161197.06003141499</v>
      </c>
      <c r="FG147" s="209">
        <f t="shared" si="189"/>
        <v>166032.97183235743</v>
      </c>
      <c r="FH147" s="209">
        <f t="shared" si="190"/>
        <v>166032.97183235743</v>
      </c>
      <c r="FI147" s="209">
        <f t="shared" si="191"/>
        <v>166032.97183235743</v>
      </c>
      <c r="FJ147" s="209">
        <f t="shared" si="192"/>
        <v>166032.97183235743</v>
      </c>
      <c r="FK147" s="209">
        <f t="shared" si="193"/>
        <v>166032.97183235743</v>
      </c>
      <c r="FL147" s="209">
        <f t="shared" si="194"/>
        <v>166032.97183235743</v>
      </c>
      <c r="FM147" s="209">
        <f t="shared" si="195"/>
        <v>166032.97183235743</v>
      </c>
      <c r="FN147" s="209">
        <f t="shared" si="196"/>
        <v>166032.97183235743</v>
      </c>
      <c r="FO147" s="209">
        <f t="shared" si="197"/>
        <v>166032.97183235743</v>
      </c>
      <c r="FP147" s="209">
        <f t="shared" si="198"/>
        <v>166032.97183235743</v>
      </c>
      <c r="FQ147" s="209">
        <f t="shared" si="199"/>
        <v>166032.97183235743</v>
      </c>
      <c r="FR147" s="209">
        <f t="shared" si="200"/>
        <v>166032.97183235743</v>
      </c>
      <c r="FS147" s="209">
        <f t="shared" si="201"/>
        <v>171013.96098732814</v>
      </c>
      <c r="FT147" s="209">
        <f t="shared" si="202"/>
        <v>171013.96098732814</v>
      </c>
      <c r="FU147" s="209">
        <f t="shared" si="203"/>
        <v>171013.96098732814</v>
      </c>
      <c r="FV147" s="209">
        <f t="shared" si="204"/>
        <v>171013.96098732814</v>
      </c>
      <c r="FW147" s="209">
        <f t="shared" si="205"/>
        <v>171013.96098732814</v>
      </c>
      <c r="FX147" s="209">
        <f t="shared" si="206"/>
        <v>171013.96098732814</v>
      </c>
      <c r="FY147" s="209">
        <f t="shared" si="207"/>
        <v>171013.96098732814</v>
      </c>
      <c r="FZ147" s="209">
        <f t="shared" si="208"/>
        <v>171013.96098732814</v>
      </c>
      <c r="GA147" s="209">
        <f t="shared" si="209"/>
        <v>171013.96098732814</v>
      </c>
      <c r="GB147" s="209">
        <f t="shared" si="210"/>
        <v>171013.96098732814</v>
      </c>
      <c r="GC147" s="209">
        <f t="shared" si="211"/>
        <v>171013.96098732814</v>
      </c>
      <c r="GD147" s="209">
        <f t="shared" si="212"/>
        <v>171013.96098732814</v>
      </c>
      <c r="GE147" s="209">
        <f t="shared" si="213"/>
        <v>176144.379816948</v>
      </c>
      <c r="GF147" s="209">
        <f t="shared" si="214"/>
        <v>176144.379816948</v>
      </c>
      <c r="GG147" s="209">
        <f t="shared" si="215"/>
        <v>176144.379816948</v>
      </c>
      <c r="GH147" s="209">
        <f t="shared" si="216"/>
        <v>176144.379816948</v>
      </c>
      <c r="GI147" s="209">
        <f t="shared" si="217"/>
        <v>176144.379816948</v>
      </c>
      <c r="GJ147" s="209">
        <f t="shared" si="218"/>
        <v>176144.379816948</v>
      </c>
      <c r="GK147" s="209">
        <f t="shared" si="219"/>
        <v>176144.379816948</v>
      </c>
      <c r="GL147" s="209">
        <f t="shared" si="220"/>
        <v>176144.379816948</v>
      </c>
      <c r="GM147" s="209">
        <f t="shared" si="221"/>
        <v>176144.379816948</v>
      </c>
      <c r="GN147" s="209">
        <f t="shared" si="222"/>
        <v>176144.379816948</v>
      </c>
      <c r="GO147" s="209">
        <f t="shared" si="223"/>
        <v>176144.379816948</v>
      </c>
      <c r="GP147" s="209">
        <f t="shared" si="224"/>
        <v>176144.379816948</v>
      </c>
      <c r="GQ147" s="209">
        <f t="shared" si="225"/>
        <v>181428.71121145645</v>
      </c>
      <c r="GR147" s="209">
        <f t="shared" si="226"/>
        <v>181428.71121145645</v>
      </c>
      <c r="GS147" s="209">
        <f t="shared" si="227"/>
        <v>181428.71121145645</v>
      </c>
      <c r="GT147" s="209">
        <f t="shared" si="228"/>
        <v>181428.71121145645</v>
      </c>
      <c r="GU147" s="209">
        <f t="shared" si="229"/>
        <v>181428.71121145645</v>
      </c>
      <c r="GV147" s="209">
        <f t="shared" si="230"/>
        <v>181428.71121145645</v>
      </c>
      <c r="GW147" s="209">
        <f t="shared" si="231"/>
        <v>181428.71121145645</v>
      </c>
      <c r="GX147" s="209">
        <f t="shared" si="232"/>
        <v>181428.71121145645</v>
      </c>
      <c r="GY147" s="209">
        <f t="shared" si="233"/>
        <v>181428.71121145645</v>
      </c>
      <c r="GZ147" s="209">
        <f t="shared" si="234"/>
        <v>181428.71121145645</v>
      </c>
      <c r="HA147" s="209">
        <f t="shared" si="235"/>
        <v>181428.71121145645</v>
      </c>
      <c r="HB147" s="209">
        <f t="shared" si="236"/>
        <v>181428.71121145645</v>
      </c>
      <c r="HC147" s="209">
        <f t="shared" si="237"/>
        <v>186871.57254780014</v>
      </c>
      <c r="HD147" s="209">
        <f t="shared" si="238"/>
        <v>186871.57254780014</v>
      </c>
      <c r="HE147" s="209">
        <f t="shared" si="239"/>
        <v>186871.57254780014</v>
      </c>
      <c r="HF147" s="209">
        <f t="shared" si="240"/>
        <v>186871.57254780014</v>
      </c>
      <c r="HG147" s="209">
        <f t="shared" si="241"/>
        <v>186871.57254780014</v>
      </c>
      <c r="HH147" s="209">
        <f t="shared" si="242"/>
        <v>186871.57254780014</v>
      </c>
      <c r="HI147" s="209">
        <f t="shared" si="243"/>
        <v>186871.57254780014</v>
      </c>
      <c r="HJ147" s="209">
        <f t="shared" si="244"/>
        <v>186871.57254780014</v>
      </c>
      <c r="HK147" s="209">
        <f t="shared" si="245"/>
        <v>186871.57254780014</v>
      </c>
      <c r="HL147" s="209">
        <f t="shared" si="246"/>
        <v>186871.57254780014</v>
      </c>
      <c r="HM147" s="209">
        <f t="shared" si="247"/>
        <v>186871.57254780014</v>
      </c>
      <c r="HN147" s="209">
        <f t="shared" si="248"/>
        <v>186871.57254780014</v>
      </c>
      <c r="HO147" s="209">
        <f t="shared" si="249"/>
        <v>192477.71972423411</v>
      </c>
      <c r="HP147" s="209">
        <f t="shared" si="250"/>
        <v>192477.71972423411</v>
      </c>
      <c r="HQ147" s="209">
        <f t="shared" si="251"/>
        <v>192477.71972423411</v>
      </c>
      <c r="HR147" s="209">
        <f t="shared" si="252"/>
        <v>192477.71972423411</v>
      </c>
      <c r="HS147" s="209">
        <f t="shared" si="253"/>
        <v>192477.71972423411</v>
      </c>
      <c r="HT147" s="209">
        <f t="shared" si="254"/>
        <v>192477.71972423411</v>
      </c>
      <c r="HU147" s="209">
        <f t="shared" si="255"/>
        <v>192477.71972423411</v>
      </c>
      <c r="HV147" s="209">
        <f t="shared" si="256"/>
        <v>192477.71972423411</v>
      </c>
      <c r="HW147" s="209">
        <f t="shared" si="257"/>
        <v>192477.71972423411</v>
      </c>
      <c r="HX147" s="209">
        <f t="shared" si="258"/>
        <v>192477.71972423411</v>
      </c>
      <c r="HY147" s="209">
        <f t="shared" si="259"/>
        <v>192477.71972423411</v>
      </c>
      <c r="HZ147" s="209">
        <f t="shared" si="260"/>
        <v>192477.71972423411</v>
      </c>
      <c r="IA147" s="209">
        <f t="shared" si="261"/>
        <v>198252.05131596114</v>
      </c>
      <c r="IB147" s="209">
        <f t="shared" si="262"/>
        <v>198252.05131596114</v>
      </c>
      <c r="IC147" s="209">
        <f t="shared" si="263"/>
        <v>198252.05131596114</v>
      </c>
      <c r="ID147" s="209">
        <f t="shared" si="264"/>
        <v>198252.05131596114</v>
      </c>
      <c r="IE147" s="209">
        <f t="shared" si="265"/>
        <v>198252.05131596114</v>
      </c>
      <c r="IF147" s="209">
        <f t="shared" si="266"/>
        <v>198252.05131596114</v>
      </c>
      <c r="IG147" s="209">
        <f t="shared" si="267"/>
        <v>198252.05131596114</v>
      </c>
      <c r="IH147" s="209">
        <f t="shared" si="268"/>
        <v>198252.05131596114</v>
      </c>
      <c r="II147" s="209">
        <f t="shared" si="269"/>
        <v>198252.05131596114</v>
      </c>
      <c r="IJ147" s="209">
        <f t="shared" si="270"/>
        <v>198252.05131596114</v>
      </c>
      <c r="IK147" s="209">
        <f t="shared" si="271"/>
        <v>198252.05131596114</v>
      </c>
      <c r="IL147" s="209">
        <f t="shared" si="272"/>
        <v>198252.05131596114</v>
      </c>
      <c r="IM147" s="209">
        <f t="shared" si="273"/>
        <v>204199.61285543998</v>
      </c>
      <c r="IN147" s="209">
        <f t="shared" si="274"/>
        <v>204199.61285543998</v>
      </c>
      <c r="IO147" s="209">
        <f t="shared" si="275"/>
        <v>204199.61285543998</v>
      </c>
      <c r="IP147" s="209">
        <f t="shared" si="276"/>
        <v>204199.61285543998</v>
      </c>
      <c r="IQ147" s="209">
        <f t="shared" si="277"/>
        <v>204199.61285543998</v>
      </c>
      <c r="IR147" s="209">
        <f t="shared" si="278"/>
        <v>204199.61285543998</v>
      </c>
      <c r="IS147" s="209">
        <f t="shared" si="279"/>
        <v>204199.61285543998</v>
      </c>
      <c r="IT147" s="209">
        <f t="shared" si="280"/>
        <v>204199.61285543998</v>
      </c>
      <c r="IU147" s="209">
        <f t="shared" si="281"/>
        <v>204199.61285543998</v>
      </c>
      <c r="IV147" s="209">
        <f t="shared" si="282"/>
        <v>204199.61285543998</v>
      </c>
      <c r="IW147" s="209">
        <f t="shared" si="283"/>
        <v>204199.61285543998</v>
      </c>
      <c r="IX147" s="209">
        <f t="shared" si="284"/>
        <v>204199.61285543998</v>
      </c>
      <c r="IY147" s="209">
        <f t="shared" si="285"/>
        <v>210325.60124110317</v>
      </c>
      <c r="IZ147" s="209">
        <f t="shared" si="286"/>
        <v>210325.60124110317</v>
      </c>
      <c r="JA147" s="209">
        <f t="shared" si="287"/>
        <v>210325.60124110317</v>
      </c>
      <c r="JB147" s="209">
        <f t="shared" si="288"/>
        <v>210325.60124110317</v>
      </c>
      <c r="JC147" s="209">
        <f t="shared" si="289"/>
        <v>210325.60124110317</v>
      </c>
      <c r="JD147" s="209">
        <f t="shared" si="290"/>
        <v>210325.60124110317</v>
      </c>
      <c r="JE147" s="209">
        <f t="shared" si="291"/>
        <v>210325.60124110317</v>
      </c>
      <c r="JF147" s="209">
        <f t="shared" si="292"/>
        <v>210325.60124110317</v>
      </c>
      <c r="JG147" s="209">
        <f t="shared" si="293"/>
        <v>210325.60124110317</v>
      </c>
      <c r="JH147" s="209">
        <f t="shared" si="294"/>
        <v>210325.60124110317</v>
      </c>
      <c r="JI147" s="209">
        <f t="shared" si="295"/>
        <v>210325.60124110317</v>
      </c>
      <c r="JJ147" s="209">
        <f t="shared" si="296"/>
        <v>210325.60124110317</v>
      </c>
      <c r="JK147" s="209">
        <f t="shared" si="297"/>
        <v>216635.36927833626</v>
      </c>
      <c r="JL147" s="209">
        <f t="shared" si="298"/>
        <v>216635.36927833626</v>
      </c>
      <c r="JM147" s="209">
        <f t="shared" si="299"/>
        <v>216635.36927833626</v>
      </c>
      <c r="JN147" s="209">
        <f t="shared" si="300"/>
        <v>216635.36927833626</v>
      </c>
      <c r="JO147" s="209">
        <f t="shared" si="301"/>
        <v>216635.36927833626</v>
      </c>
      <c r="JP147" s="209">
        <f t="shared" si="302"/>
        <v>216635.36927833626</v>
      </c>
      <c r="JQ147" s="209">
        <f t="shared" si="303"/>
        <v>216635.36927833626</v>
      </c>
      <c r="JR147" s="209">
        <f t="shared" si="304"/>
        <v>216635.36927833626</v>
      </c>
      <c r="JS147" s="209">
        <f t="shared" si="305"/>
        <v>216635.36927833626</v>
      </c>
      <c r="JT147" s="209">
        <f t="shared" si="306"/>
        <v>216635.36927833626</v>
      </c>
      <c r="JU147" s="209">
        <f t="shared" si="307"/>
        <v>216635.36927833626</v>
      </c>
      <c r="JV147" s="209">
        <f t="shared" si="308"/>
        <v>216635.36927833626</v>
      </c>
      <c r="JW147" s="209">
        <f t="shared" si="309"/>
        <v>223134.43035668635</v>
      </c>
      <c r="JX147" s="209">
        <f t="shared" si="310"/>
        <v>223134.43035668635</v>
      </c>
      <c r="JY147" s="209">
        <f t="shared" si="311"/>
        <v>223134.43035668635</v>
      </c>
      <c r="JZ147" s="209">
        <f t="shared" si="312"/>
        <v>223134.43035668635</v>
      </c>
      <c r="KA147" s="209">
        <f t="shared" si="313"/>
        <v>223134.43035668635</v>
      </c>
      <c r="KB147" s="209">
        <f t="shared" si="314"/>
        <v>223134.43035668635</v>
      </c>
      <c r="KC147" s="209">
        <f t="shared" si="315"/>
        <v>223134.43035668635</v>
      </c>
      <c r="KD147" s="209">
        <f t="shared" si="316"/>
        <v>223134.43035668635</v>
      </c>
      <c r="KE147" s="209">
        <f t="shared" si="317"/>
        <v>223134.43035668635</v>
      </c>
      <c r="KF147" s="209">
        <f t="shared" si="318"/>
        <v>223134.43035668635</v>
      </c>
      <c r="KG147" s="209">
        <f t="shared" si="319"/>
        <v>223134.43035668635</v>
      </c>
      <c r="KH147" s="209">
        <f t="shared" si="320"/>
        <v>223134.43035668635</v>
      </c>
      <c r="KI147" s="209">
        <f t="shared" si="321"/>
        <v>229828.46326738692</v>
      </c>
      <c r="KJ147" s="209">
        <f t="shared" si="322"/>
        <v>229828.46326738692</v>
      </c>
      <c r="KK147" s="209">
        <f t="shared" si="323"/>
        <v>229828.46326738692</v>
      </c>
      <c r="KL147" s="209">
        <f t="shared" si="324"/>
        <v>229828.46326738692</v>
      </c>
      <c r="KM147" s="209">
        <f t="shared" si="325"/>
        <v>229828.46326738692</v>
      </c>
      <c r="KN147" s="209">
        <f t="shared" si="326"/>
        <v>229828.46326738692</v>
      </c>
      <c r="KO147" s="209">
        <f t="shared" si="327"/>
        <v>229828.46326738692</v>
      </c>
      <c r="KP147" s="209">
        <f t="shared" si="328"/>
        <v>229828.46326738692</v>
      </c>
      <c r="KQ147" s="209">
        <f t="shared" si="329"/>
        <v>229828.46326738692</v>
      </c>
      <c r="KR147" s="209">
        <f t="shared" si="330"/>
        <v>229828.46326738692</v>
      </c>
      <c r="KS147" s="209">
        <f t="shared" si="331"/>
        <v>229828.46326738692</v>
      </c>
      <c r="KT147" s="209">
        <f t="shared" si="332"/>
        <v>229828.46326738692</v>
      </c>
      <c r="KU147" s="209">
        <f t="shared" si="333"/>
        <v>236723.31716540855</v>
      </c>
      <c r="KV147" s="209">
        <f t="shared" si="334"/>
        <v>236723.31716540855</v>
      </c>
      <c r="KW147" s="209">
        <f t="shared" si="335"/>
        <v>236723.31716540855</v>
      </c>
      <c r="KX147" s="209">
        <f t="shared" si="336"/>
        <v>236723.31716540855</v>
      </c>
      <c r="KY147" s="209">
        <f t="shared" si="337"/>
        <v>236723.31716540855</v>
      </c>
      <c r="KZ147" s="209">
        <f t="shared" si="338"/>
        <v>236723.31716540855</v>
      </c>
      <c r="LA147" s="209">
        <f t="shared" si="339"/>
        <v>236723.31716540855</v>
      </c>
      <c r="LB147" s="209">
        <f t="shared" si="340"/>
        <v>236723.31716540855</v>
      </c>
      <c r="LC147" s="209">
        <f t="shared" si="341"/>
        <v>236723.31716540855</v>
      </c>
      <c r="LD147" s="209">
        <f t="shared" si="342"/>
        <v>236723.31716540855</v>
      </c>
      <c r="LE147" s="209">
        <f t="shared" si="343"/>
        <v>236723.31716540855</v>
      </c>
    </row>
    <row r="148" spans="1:317" s="185" customFormat="1">
      <c r="A148" s="182"/>
      <c r="B148" s="356" t="s">
        <v>404</v>
      </c>
      <c r="C148" s="182"/>
      <c r="D148" s="182"/>
      <c r="E148" s="209">
        <f t="shared" si="31"/>
        <v>0</v>
      </c>
      <c r="F148" s="209">
        <f t="shared" si="32"/>
        <v>0</v>
      </c>
      <c r="G148" s="209">
        <f t="shared" si="33"/>
        <v>0</v>
      </c>
      <c r="H148" s="209">
        <f t="shared" si="34"/>
        <v>0</v>
      </c>
      <c r="I148" s="209">
        <f t="shared" si="35"/>
        <v>0</v>
      </c>
      <c r="J148" s="209">
        <f t="shared" si="36"/>
        <v>0</v>
      </c>
      <c r="K148" s="209">
        <f t="shared" si="37"/>
        <v>0</v>
      </c>
      <c r="L148" s="209">
        <f t="shared" si="38"/>
        <v>0</v>
      </c>
      <c r="M148" s="209">
        <f t="shared" si="39"/>
        <v>0</v>
      </c>
      <c r="N148" s="209">
        <f t="shared" si="40"/>
        <v>0</v>
      </c>
      <c r="O148" s="209">
        <f t="shared" si="41"/>
        <v>0</v>
      </c>
      <c r="P148" s="209">
        <f t="shared" si="42"/>
        <v>0</v>
      </c>
      <c r="Q148" s="209">
        <f t="shared" si="43"/>
        <v>0</v>
      </c>
      <c r="R148" s="209">
        <f t="shared" si="44"/>
        <v>0</v>
      </c>
      <c r="S148" s="209">
        <f t="shared" si="45"/>
        <v>0</v>
      </c>
      <c r="T148" s="209">
        <f t="shared" si="46"/>
        <v>0</v>
      </c>
      <c r="U148" s="209">
        <f t="shared" si="47"/>
        <v>0</v>
      </c>
      <c r="V148" s="209">
        <f t="shared" si="48"/>
        <v>0</v>
      </c>
      <c r="W148" s="209">
        <f t="shared" si="49"/>
        <v>0</v>
      </c>
      <c r="X148" s="209">
        <f t="shared" si="50"/>
        <v>0</v>
      </c>
      <c r="Y148" s="209">
        <f t="shared" si="51"/>
        <v>0</v>
      </c>
      <c r="Z148" s="209">
        <f t="shared" si="52"/>
        <v>0</v>
      </c>
      <c r="AA148" s="209">
        <f t="shared" si="53"/>
        <v>0</v>
      </c>
      <c r="AB148" s="209">
        <f t="shared" si="54"/>
        <v>0</v>
      </c>
      <c r="AC148" s="209">
        <f t="shared" si="55"/>
        <v>0</v>
      </c>
      <c r="AD148" s="209">
        <f t="shared" si="56"/>
        <v>0</v>
      </c>
      <c r="AE148" s="209">
        <f t="shared" si="57"/>
        <v>0</v>
      </c>
      <c r="AF148" s="209">
        <f t="shared" si="58"/>
        <v>0</v>
      </c>
      <c r="AG148" s="209">
        <f t="shared" si="59"/>
        <v>0</v>
      </c>
      <c r="AH148" s="209">
        <f t="shared" si="60"/>
        <v>0</v>
      </c>
      <c r="AI148" s="209">
        <f t="shared" si="61"/>
        <v>0</v>
      </c>
      <c r="AJ148" s="209">
        <f t="shared" si="62"/>
        <v>0</v>
      </c>
      <c r="AK148" s="209">
        <f t="shared" si="63"/>
        <v>0</v>
      </c>
      <c r="AL148" s="209">
        <f t="shared" si="64"/>
        <v>0</v>
      </c>
      <c r="AM148" s="209">
        <f t="shared" si="65"/>
        <v>0</v>
      </c>
      <c r="AN148" s="209">
        <f t="shared" si="66"/>
        <v>0</v>
      </c>
      <c r="AO148" s="209">
        <f t="shared" si="67"/>
        <v>0</v>
      </c>
      <c r="AP148" s="209">
        <f t="shared" si="68"/>
        <v>0</v>
      </c>
      <c r="AQ148" s="209">
        <f t="shared" si="69"/>
        <v>0</v>
      </c>
      <c r="AR148" s="209">
        <f t="shared" si="70"/>
        <v>0</v>
      </c>
      <c r="AS148" s="209">
        <f t="shared" si="71"/>
        <v>0</v>
      </c>
      <c r="AT148" s="209">
        <f t="shared" si="72"/>
        <v>0</v>
      </c>
      <c r="AU148" s="209">
        <f t="shared" si="73"/>
        <v>0</v>
      </c>
      <c r="AV148" s="209">
        <f t="shared" si="74"/>
        <v>0</v>
      </c>
      <c r="AW148" s="209">
        <f t="shared" si="75"/>
        <v>0</v>
      </c>
      <c r="AX148" s="209">
        <f t="shared" si="76"/>
        <v>0</v>
      </c>
      <c r="AY148" s="209">
        <f t="shared" si="77"/>
        <v>0</v>
      </c>
      <c r="AZ148" s="209">
        <f t="shared" si="78"/>
        <v>0</v>
      </c>
      <c r="BA148" s="209">
        <f t="shared" si="79"/>
        <v>0</v>
      </c>
      <c r="BB148" s="209">
        <f t="shared" si="80"/>
        <v>0</v>
      </c>
      <c r="BC148" s="209">
        <f t="shared" si="81"/>
        <v>0</v>
      </c>
      <c r="BD148" s="209">
        <f t="shared" si="82"/>
        <v>0</v>
      </c>
      <c r="BE148" s="209">
        <f t="shared" si="83"/>
        <v>0</v>
      </c>
      <c r="BF148" s="209">
        <f t="shared" si="84"/>
        <v>0</v>
      </c>
      <c r="BG148" s="209">
        <f t="shared" si="85"/>
        <v>0</v>
      </c>
      <c r="BH148" s="209">
        <f t="shared" si="86"/>
        <v>0</v>
      </c>
      <c r="BI148" s="209">
        <f t="shared" si="87"/>
        <v>0</v>
      </c>
      <c r="BJ148" s="209">
        <f t="shared" si="88"/>
        <v>0</v>
      </c>
      <c r="BK148" s="209">
        <f t="shared" si="89"/>
        <v>0</v>
      </c>
      <c r="BL148" s="209">
        <f t="shared" si="90"/>
        <v>0</v>
      </c>
      <c r="BM148" s="209">
        <f t="shared" si="91"/>
        <v>0</v>
      </c>
      <c r="BN148" s="209">
        <f t="shared" si="92"/>
        <v>0</v>
      </c>
      <c r="BO148" s="209">
        <f t="shared" si="93"/>
        <v>0</v>
      </c>
      <c r="BP148" s="209">
        <f t="shared" si="94"/>
        <v>0</v>
      </c>
      <c r="BQ148" s="209">
        <f t="shared" si="95"/>
        <v>0</v>
      </c>
      <c r="BR148" s="209">
        <f t="shared" si="96"/>
        <v>0</v>
      </c>
      <c r="BS148" s="209">
        <f t="shared" si="97"/>
        <v>0</v>
      </c>
      <c r="BT148" s="209">
        <f t="shared" si="98"/>
        <v>0</v>
      </c>
      <c r="BU148" s="209">
        <f t="shared" si="99"/>
        <v>0</v>
      </c>
      <c r="BV148" s="209">
        <f t="shared" si="100"/>
        <v>0</v>
      </c>
      <c r="BW148" s="209">
        <f t="shared" si="101"/>
        <v>0</v>
      </c>
      <c r="BX148" s="209">
        <f t="shared" si="102"/>
        <v>0</v>
      </c>
      <c r="BY148" s="209">
        <f t="shared" si="103"/>
        <v>0</v>
      </c>
      <c r="BZ148" s="209">
        <f t="shared" si="104"/>
        <v>0</v>
      </c>
      <c r="CA148" s="209">
        <f t="shared" si="105"/>
        <v>135000</v>
      </c>
      <c r="CB148" s="209">
        <f t="shared" si="106"/>
        <v>135000</v>
      </c>
      <c r="CC148" s="209">
        <f t="shared" si="107"/>
        <v>135000</v>
      </c>
      <c r="CD148" s="209">
        <f t="shared" si="108"/>
        <v>135000</v>
      </c>
      <c r="CE148" s="209">
        <f t="shared" si="109"/>
        <v>135000</v>
      </c>
      <c r="CF148" s="209">
        <f t="shared" si="110"/>
        <v>135000</v>
      </c>
      <c r="CG148" s="209">
        <f t="shared" si="111"/>
        <v>135000</v>
      </c>
      <c r="CH148" s="209">
        <f t="shared" si="112"/>
        <v>135000</v>
      </c>
      <c r="CI148" s="209">
        <f t="shared" si="113"/>
        <v>135000</v>
      </c>
      <c r="CJ148" s="209">
        <f t="shared" si="114"/>
        <v>135000</v>
      </c>
      <c r="CK148" s="209">
        <f t="shared" si="115"/>
        <v>135000</v>
      </c>
      <c r="CL148" s="209">
        <f t="shared" si="116"/>
        <v>135000</v>
      </c>
      <c r="CM148" s="209">
        <f t="shared" si="117"/>
        <v>139050</v>
      </c>
      <c r="CN148" s="209">
        <f t="shared" si="118"/>
        <v>139050</v>
      </c>
      <c r="CO148" s="209">
        <f t="shared" si="119"/>
        <v>139050</v>
      </c>
      <c r="CP148" s="209">
        <f t="shared" si="120"/>
        <v>139050</v>
      </c>
      <c r="CQ148" s="209">
        <f t="shared" si="121"/>
        <v>139050</v>
      </c>
      <c r="CR148" s="209">
        <f t="shared" si="122"/>
        <v>139050</v>
      </c>
      <c r="CS148" s="209">
        <f t="shared" si="123"/>
        <v>139050</v>
      </c>
      <c r="CT148" s="209">
        <f t="shared" si="124"/>
        <v>139050</v>
      </c>
      <c r="CU148" s="209">
        <f t="shared" si="125"/>
        <v>139050</v>
      </c>
      <c r="CV148" s="209">
        <f t="shared" si="126"/>
        <v>139050</v>
      </c>
      <c r="CW148" s="209">
        <f t="shared" si="127"/>
        <v>139050</v>
      </c>
      <c r="CX148" s="209">
        <f t="shared" si="128"/>
        <v>139050</v>
      </c>
      <c r="CY148" s="209">
        <f t="shared" si="129"/>
        <v>143221.5</v>
      </c>
      <c r="CZ148" s="209">
        <f t="shared" si="130"/>
        <v>143221.5</v>
      </c>
      <c r="DA148" s="209">
        <f t="shared" si="131"/>
        <v>143221.5</v>
      </c>
      <c r="DB148" s="209">
        <f t="shared" si="132"/>
        <v>143221.5</v>
      </c>
      <c r="DC148" s="209">
        <f t="shared" si="133"/>
        <v>143221.5</v>
      </c>
      <c r="DD148" s="209">
        <f t="shared" si="134"/>
        <v>143221.5</v>
      </c>
      <c r="DE148" s="209">
        <f t="shared" si="135"/>
        <v>143221.5</v>
      </c>
      <c r="DF148" s="209">
        <f t="shared" si="136"/>
        <v>143221.5</v>
      </c>
      <c r="DG148" s="209">
        <f t="shared" si="137"/>
        <v>143221.5</v>
      </c>
      <c r="DH148" s="209">
        <f t="shared" si="138"/>
        <v>143221.5</v>
      </c>
      <c r="DI148" s="209">
        <f t="shared" si="139"/>
        <v>143221.5</v>
      </c>
      <c r="DJ148" s="209">
        <f t="shared" si="140"/>
        <v>143221.5</v>
      </c>
      <c r="DK148" s="209">
        <f t="shared" si="141"/>
        <v>147518.14499999999</v>
      </c>
      <c r="DL148" s="209">
        <f t="shared" si="142"/>
        <v>147518.14499999999</v>
      </c>
      <c r="DM148" s="209">
        <f t="shared" si="143"/>
        <v>147518.14499999999</v>
      </c>
      <c r="DN148" s="209">
        <f t="shared" si="144"/>
        <v>147518.14499999999</v>
      </c>
      <c r="DO148" s="209">
        <f t="shared" si="145"/>
        <v>147518.14499999999</v>
      </c>
      <c r="DP148" s="209">
        <f t="shared" si="146"/>
        <v>147518.14499999999</v>
      </c>
      <c r="DQ148" s="209">
        <f t="shared" si="147"/>
        <v>147518.14499999999</v>
      </c>
      <c r="DR148" s="209">
        <f t="shared" si="148"/>
        <v>147518.14499999999</v>
      </c>
      <c r="DS148" s="209">
        <f t="shared" si="149"/>
        <v>147518.14499999999</v>
      </c>
      <c r="DT148" s="209">
        <f t="shared" si="150"/>
        <v>147518.14499999999</v>
      </c>
      <c r="DU148" s="209">
        <f t="shared" si="151"/>
        <v>147518.14499999999</v>
      </c>
      <c r="DV148" s="209">
        <f t="shared" si="152"/>
        <v>147518.14499999999</v>
      </c>
      <c r="DW148" s="209">
        <f t="shared" si="153"/>
        <v>151943.68934999997</v>
      </c>
      <c r="DX148" s="209">
        <f t="shared" si="154"/>
        <v>151943.68934999997</v>
      </c>
      <c r="DY148" s="209">
        <f t="shared" si="155"/>
        <v>151943.68934999997</v>
      </c>
      <c r="DZ148" s="209">
        <f t="shared" si="156"/>
        <v>151943.68934999997</v>
      </c>
      <c r="EA148" s="209">
        <f t="shared" si="157"/>
        <v>151943.68934999997</v>
      </c>
      <c r="EB148" s="209">
        <f t="shared" si="158"/>
        <v>151943.68934999997</v>
      </c>
      <c r="EC148" s="209">
        <f t="shared" si="159"/>
        <v>151943.68934999997</v>
      </c>
      <c r="ED148" s="209">
        <f t="shared" si="160"/>
        <v>151943.68934999997</v>
      </c>
      <c r="EE148" s="209">
        <f t="shared" si="161"/>
        <v>151943.68934999997</v>
      </c>
      <c r="EF148" s="209">
        <f t="shared" si="162"/>
        <v>151943.68934999997</v>
      </c>
      <c r="EG148" s="209">
        <f t="shared" si="163"/>
        <v>151943.68934999997</v>
      </c>
      <c r="EH148" s="209">
        <f t="shared" si="164"/>
        <v>151943.68934999997</v>
      </c>
      <c r="EI148" s="209">
        <f t="shared" si="165"/>
        <v>156502.00003049997</v>
      </c>
      <c r="EJ148" s="209">
        <f t="shared" si="166"/>
        <v>156502.00003049997</v>
      </c>
      <c r="EK148" s="209">
        <f t="shared" si="167"/>
        <v>156502.00003049997</v>
      </c>
      <c r="EL148" s="209">
        <f t="shared" si="168"/>
        <v>156502.00003049997</v>
      </c>
      <c r="EM148" s="209">
        <f t="shared" si="169"/>
        <v>156502.00003049997</v>
      </c>
      <c r="EN148" s="209">
        <f t="shared" si="170"/>
        <v>156502.00003049997</v>
      </c>
      <c r="EO148" s="209">
        <f t="shared" si="171"/>
        <v>156502.00003049997</v>
      </c>
      <c r="EP148" s="209">
        <f t="shared" si="172"/>
        <v>156502.00003049997</v>
      </c>
      <c r="EQ148" s="209">
        <f t="shared" si="173"/>
        <v>156502.00003049997</v>
      </c>
      <c r="ER148" s="209">
        <f t="shared" si="174"/>
        <v>156502.00003049997</v>
      </c>
      <c r="ES148" s="209">
        <f t="shared" si="175"/>
        <v>156502.00003049997</v>
      </c>
      <c r="ET148" s="209">
        <f t="shared" si="176"/>
        <v>156502.00003049997</v>
      </c>
      <c r="EU148" s="209">
        <f t="shared" si="177"/>
        <v>161197.06003141499</v>
      </c>
      <c r="EV148" s="209">
        <f t="shared" si="178"/>
        <v>161197.06003141499</v>
      </c>
      <c r="EW148" s="209">
        <f t="shared" si="179"/>
        <v>161197.06003141499</v>
      </c>
      <c r="EX148" s="209">
        <f t="shared" si="180"/>
        <v>161197.06003141499</v>
      </c>
      <c r="EY148" s="209">
        <f t="shared" si="181"/>
        <v>161197.06003141499</v>
      </c>
      <c r="EZ148" s="209">
        <f t="shared" si="182"/>
        <v>161197.06003141499</v>
      </c>
      <c r="FA148" s="209">
        <f t="shared" si="183"/>
        <v>161197.06003141499</v>
      </c>
      <c r="FB148" s="209">
        <f t="shared" si="184"/>
        <v>161197.06003141499</v>
      </c>
      <c r="FC148" s="209">
        <f t="shared" si="185"/>
        <v>161197.06003141499</v>
      </c>
      <c r="FD148" s="209">
        <f t="shared" si="186"/>
        <v>161197.06003141499</v>
      </c>
      <c r="FE148" s="209">
        <f t="shared" si="187"/>
        <v>161197.06003141499</v>
      </c>
      <c r="FF148" s="209">
        <f t="shared" si="188"/>
        <v>161197.06003141499</v>
      </c>
      <c r="FG148" s="209">
        <f t="shared" si="189"/>
        <v>166032.97183235743</v>
      </c>
      <c r="FH148" s="209">
        <f t="shared" si="190"/>
        <v>166032.97183235743</v>
      </c>
      <c r="FI148" s="209">
        <f t="shared" si="191"/>
        <v>166032.97183235743</v>
      </c>
      <c r="FJ148" s="209">
        <f t="shared" si="192"/>
        <v>166032.97183235743</v>
      </c>
      <c r="FK148" s="209">
        <f t="shared" si="193"/>
        <v>166032.97183235743</v>
      </c>
      <c r="FL148" s="209">
        <f t="shared" si="194"/>
        <v>166032.97183235743</v>
      </c>
      <c r="FM148" s="209">
        <f t="shared" si="195"/>
        <v>166032.97183235743</v>
      </c>
      <c r="FN148" s="209">
        <f t="shared" si="196"/>
        <v>166032.97183235743</v>
      </c>
      <c r="FO148" s="209">
        <f t="shared" si="197"/>
        <v>166032.97183235743</v>
      </c>
      <c r="FP148" s="209">
        <f t="shared" si="198"/>
        <v>166032.97183235743</v>
      </c>
      <c r="FQ148" s="209">
        <f t="shared" si="199"/>
        <v>166032.97183235743</v>
      </c>
      <c r="FR148" s="209">
        <f t="shared" si="200"/>
        <v>166032.97183235743</v>
      </c>
      <c r="FS148" s="209">
        <f t="shared" si="201"/>
        <v>171013.96098732814</v>
      </c>
      <c r="FT148" s="209">
        <f t="shared" si="202"/>
        <v>171013.96098732814</v>
      </c>
      <c r="FU148" s="209">
        <f t="shared" si="203"/>
        <v>171013.96098732814</v>
      </c>
      <c r="FV148" s="209">
        <f t="shared" si="204"/>
        <v>171013.96098732814</v>
      </c>
      <c r="FW148" s="209">
        <f t="shared" si="205"/>
        <v>171013.96098732814</v>
      </c>
      <c r="FX148" s="209">
        <f t="shared" si="206"/>
        <v>171013.96098732814</v>
      </c>
      <c r="FY148" s="209">
        <f t="shared" si="207"/>
        <v>171013.96098732814</v>
      </c>
      <c r="FZ148" s="209">
        <f t="shared" si="208"/>
        <v>171013.96098732814</v>
      </c>
      <c r="GA148" s="209">
        <f t="shared" si="209"/>
        <v>171013.96098732814</v>
      </c>
      <c r="GB148" s="209">
        <f t="shared" si="210"/>
        <v>171013.96098732814</v>
      </c>
      <c r="GC148" s="209">
        <f t="shared" si="211"/>
        <v>171013.96098732814</v>
      </c>
      <c r="GD148" s="209">
        <f t="shared" si="212"/>
        <v>171013.96098732814</v>
      </c>
      <c r="GE148" s="209">
        <f t="shared" si="213"/>
        <v>176144.379816948</v>
      </c>
      <c r="GF148" s="209">
        <f t="shared" si="214"/>
        <v>176144.379816948</v>
      </c>
      <c r="GG148" s="209">
        <f t="shared" si="215"/>
        <v>176144.379816948</v>
      </c>
      <c r="GH148" s="209">
        <f t="shared" si="216"/>
        <v>176144.379816948</v>
      </c>
      <c r="GI148" s="209">
        <f t="shared" si="217"/>
        <v>176144.379816948</v>
      </c>
      <c r="GJ148" s="209">
        <f t="shared" si="218"/>
        <v>176144.379816948</v>
      </c>
      <c r="GK148" s="209">
        <f t="shared" si="219"/>
        <v>176144.379816948</v>
      </c>
      <c r="GL148" s="209">
        <f t="shared" si="220"/>
        <v>176144.379816948</v>
      </c>
      <c r="GM148" s="209">
        <f t="shared" si="221"/>
        <v>176144.379816948</v>
      </c>
      <c r="GN148" s="209">
        <f t="shared" si="222"/>
        <v>176144.379816948</v>
      </c>
      <c r="GO148" s="209">
        <f t="shared" si="223"/>
        <v>176144.379816948</v>
      </c>
      <c r="GP148" s="209">
        <f t="shared" si="224"/>
        <v>176144.379816948</v>
      </c>
      <c r="GQ148" s="209">
        <f t="shared" si="225"/>
        <v>181428.71121145645</v>
      </c>
      <c r="GR148" s="209">
        <f t="shared" si="226"/>
        <v>181428.71121145645</v>
      </c>
      <c r="GS148" s="209">
        <f t="shared" si="227"/>
        <v>181428.71121145645</v>
      </c>
      <c r="GT148" s="209">
        <f t="shared" si="228"/>
        <v>181428.71121145645</v>
      </c>
      <c r="GU148" s="209">
        <f t="shared" si="229"/>
        <v>181428.71121145645</v>
      </c>
      <c r="GV148" s="209">
        <f t="shared" si="230"/>
        <v>181428.71121145645</v>
      </c>
      <c r="GW148" s="209">
        <f t="shared" si="231"/>
        <v>181428.71121145645</v>
      </c>
      <c r="GX148" s="209">
        <f t="shared" si="232"/>
        <v>181428.71121145645</v>
      </c>
      <c r="GY148" s="209">
        <f t="shared" si="233"/>
        <v>181428.71121145645</v>
      </c>
      <c r="GZ148" s="209">
        <f t="shared" si="234"/>
        <v>181428.71121145645</v>
      </c>
      <c r="HA148" s="209">
        <f t="shared" si="235"/>
        <v>181428.71121145645</v>
      </c>
      <c r="HB148" s="209">
        <f t="shared" si="236"/>
        <v>181428.71121145645</v>
      </c>
      <c r="HC148" s="209">
        <f t="shared" si="237"/>
        <v>186871.57254780014</v>
      </c>
      <c r="HD148" s="209">
        <f t="shared" si="238"/>
        <v>186871.57254780014</v>
      </c>
      <c r="HE148" s="209">
        <f t="shared" si="239"/>
        <v>186871.57254780014</v>
      </c>
      <c r="HF148" s="209">
        <f t="shared" si="240"/>
        <v>186871.57254780014</v>
      </c>
      <c r="HG148" s="209">
        <f t="shared" si="241"/>
        <v>186871.57254780014</v>
      </c>
      <c r="HH148" s="209">
        <f t="shared" si="242"/>
        <v>186871.57254780014</v>
      </c>
      <c r="HI148" s="209">
        <f t="shared" si="243"/>
        <v>186871.57254780014</v>
      </c>
      <c r="HJ148" s="209">
        <f t="shared" si="244"/>
        <v>186871.57254780014</v>
      </c>
      <c r="HK148" s="209">
        <f t="shared" si="245"/>
        <v>186871.57254780014</v>
      </c>
      <c r="HL148" s="209">
        <f t="shared" si="246"/>
        <v>186871.57254780014</v>
      </c>
      <c r="HM148" s="209">
        <f t="shared" si="247"/>
        <v>186871.57254780014</v>
      </c>
      <c r="HN148" s="209">
        <f t="shared" si="248"/>
        <v>186871.57254780014</v>
      </c>
      <c r="HO148" s="209">
        <f t="shared" si="249"/>
        <v>192477.71972423411</v>
      </c>
      <c r="HP148" s="209">
        <f t="shared" si="250"/>
        <v>192477.71972423411</v>
      </c>
      <c r="HQ148" s="209">
        <f t="shared" si="251"/>
        <v>192477.71972423411</v>
      </c>
      <c r="HR148" s="209">
        <f t="shared" si="252"/>
        <v>192477.71972423411</v>
      </c>
      <c r="HS148" s="209">
        <f t="shared" si="253"/>
        <v>192477.71972423411</v>
      </c>
      <c r="HT148" s="209">
        <f t="shared" si="254"/>
        <v>192477.71972423411</v>
      </c>
      <c r="HU148" s="209">
        <f t="shared" si="255"/>
        <v>192477.71972423411</v>
      </c>
      <c r="HV148" s="209">
        <f t="shared" si="256"/>
        <v>192477.71972423411</v>
      </c>
      <c r="HW148" s="209">
        <f t="shared" si="257"/>
        <v>192477.71972423411</v>
      </c>
      <c r="HX148" s="209">
        <f t="shared" si="258"/>
        <v>192477.71972423411</v>
      </c>
      <c r="HY148" s="209">
        <f t="shared" si="259"/>
        <v>192477.71972423411</v>
      </c>
      <c r="HZ148" s="209">
        <f t="shared" si="260"/>
        <v>192477.71972423411</v>
      </c>
      <c r="IA148" s="209">
        <f t="shared" si="261"/>
        <v>198252.05131596114</v>
      </c>
      <c r="IB148" s="209">
        <f t="shared" si="262"/>
        <v>198252.05131596114</v>
      </c>
      <c r="IC148" s="209">
        <f t="shared" si="263"/>
        <v>198252.05131596114</v>
      </c>
      <c r="ID148" s="209">
        <f t="shared" si="264"/>
        <v>198252.05131596114</v>
      </c>
      <c r="IE148" s="209">
        <f t="shared" si="265"/>
        <v>198252.05131596114</v>
      </c>
      <c r="IF148" s="209">
        <f t="shared" si="266"/>
        <v>198252.05131596114</v>
      </c>
      <c r="IG148" s="209">
        <f t="shared" si="267"/>
        <v>198252.05131596114</v>
      </c>
      <c r="IH148" s="209">
        <f t="shared" si="268"/>
        <v>198252.05131596114</v>
      </c>
      <c r="II148" s="209">
        <f t="shared" si="269"/>
        <v>198252.05131596114</v>
      </c>
      <c r="IJ148" s="209">
        <f t="shared" si="270"/>
        <v>198252.05131596114</v>
      </c>
      <c r="IK148" s="209">
        <f t="shared" si="271"/>
        <v>198252.05131596114</v>
      </c>
      <c r="IL148" s="209">
        <f t="shared" si="272"/>
        <v>198252.05131596114</v>
      </c>
      <c r="IM148" s="209">
        <f t="shared" si="273"/>
        <v>204199.61285543998</v>
      </c>
      <c r="IN148" s="209">
        <f t="shared" si="274"/>
        <v>204199.61285543998</v>
      </c>
      <c r="IO148" s="209">
        <f t="shared" si="275"/>
        <v>204199.61285543998</v>
      </c>
      <c r="IP148" s="209">
        <f t="shared" si="276"/>
        <v>204199.61285543998</v>
      </c>
      <c r="IQ148" s="209">
        <f t="shared" si="277"/>
        <v>204199.61285543998</v>
      </c>
      <c r="IR148" s="209">
        <f t="shared" si="278"/>
        <v>204199.61285543998</v>
      </c>
      <c r="IS148" s="209">
        <f t="shared" si="279"/>
        <v>204199.61285543998</v>
      </c>
      <c r="IT148" s="209">
        <f t="shared" si="280"/>
        <v>204199.61285543998</v>
      </c>
      <c r="IU148" s="209">
        <f t="shared" si="281"/>
        <v>204199.61285543998</v>
      </c>
      <c r="IV148" s="209">
        <f t="shared" si="282"/>
        <v>204199.61285543998</v>
      </c>
      <c r="IW148" s="209">
        <f t="shared" si="283"/>
        <v>204199.61285543998</v>
      </c>
      <c r="IX148" s="209">
        <f t="shared" si="284"/>
        <v>204199.61285543998</v>
      </c>
      <c r="IY148" s="209">
        <f t="shared" si="285"/>
        <v>210325.60124110317</v>
      </c>
      <c r="IZ148" s="209">
        <f t="shared" si="286"/>
        <v>210325.60124110317</v>
      </c>
      <c r="JA148" s="209">
        <f t="shared" si="287"/>
        <v>210325.60124110317</v>
      </c>
      <c r="JB148" s="209">
        <f t="shared" si="288"/>
        <v>210325.60124110317</v>
      </c>
      <c r="JC148" s="209">
        <f t="shared" si="289"/>
        <v>210325.60124110317</v>
      </c>
      <c r="JD148" s="209">
        <f t="shared" si="290"/>
        <v>210325.60124110317</v>
      </c>
      <c r="JE148" s="209">
        <f t="shared" si="291"/>
        <v>210325.60124110317</v>
      </c>
      <c r="JF148" s="209">
        <f t="shared" si="292"/>
        <v>210325.60124110317</v>
      </c>
      <c r="JG148" s="209">
        <f t="shared" si="293"/>
        <v>210325.60124110317</v>
      </c>
      <c r="JH148" s="209">
        <f t="shared" si="294"/>
        <v>210325.60124110317</v>
      </c>
      <c r="JI148" s="209">
        <f t="shared" si="295"/>
        <v>210325.60124110317</v>
      </c>
      <c r="JJ148" s="209">
        <f t="shared" si="296"/>
        <v>210325.60124110317</v>
      </c>
      <c r="JK148" s="209">
        <f t="shared" si="297"/>
        <v>216635.36927833626</v>
      </c>
      <c r="JL148" s="209">
        <f t="shared" si="298"/>
        <v>216635.36927833626</v>
      </c>
      <c r="JM148" s="209">
        <f t="shared" si="299"/>
        <v>216635.36927833626</v>
      </c>
      <c r="JN148" s="209">
        <f t="shared" si="300"/>
        <v>216635.36927833626</v>
      </c>
      <c r="JO148" s="209">
        <f t="shared" si="301"/>
        <v>216635.36927833626</v>
      </c>
      <c r="JP148" s="209">
        <f t="shared" si="302"/>
        <v>216635.36927833626</v>
      </c>
      <c r="JQ148" s="209">
        <f t="shared" si="303"/>
        <v>216635.36927833626</v>
      </c>
      <c r="JR148" s="209">
        <f t="shared" si="304"/>
        <v>216635.36927833626</v>
      </c>
      <c r="JS148" s="209">
        <f t="shared" si="305"/>
        <v>216635.36927833626</v>
      </c>
      <c r="JT148" s="209">
        <f t="shared" si="306"/>
        <v>216635.36927833626</v>
      </c>
      <c r="JU148" s="209">
        <f t="shared" si="307"/>
        <v>216635.36927833626</v>
      </c>
      <c r="JV148" s="209">
        <f t="shared" si="308"/>
        <v>216635.36927833626</v>
      </c>
      <c r="JW148" s="209">
        <f t="shared" si="309"/>
        <v>223134.43035668635</v>
      </c>
      <c r="JX148" s="209">
        <f t="shared" si="310"/>
        <v>223134.43035668635</v>
      </c>
      <c r="JY148" s="209">
        <f t="shared" si="311"/>
        <v>223134.43035668635</v>
      </c>
      <c r="JZ148" s="209">
        <f t="shared" si="312"/>
        <v>223134.43035668635</v>
      </c>
      <c r="KA148" s="209">
        <f t="shared" si="313"/>
        <v>223134.43035668635</v>
      </c>
      <c r="KB148" s="209">
        <f t="shared" si="314"/>
        <v>223134.43035668635</v>
      </c>
      <c r="KC148" s="209">
        <f t="shared" si="315"/>
        <v>223134.43035668635</v>
      </c>
      <c r="KD148" s="209">
        <f t="shared" si="316"/>
        <v>223134.43035668635</v>
      </c>
      <c r="KE148" s="209">
        <f t="shared" si="317"/>
        <v>223134.43035668635</v>
      </c>
      <c r="KF148" s="209">
        <f t="shared" si="318"/>
        <v>223134.43035668635</v>
      </c>
      <c r="KG148" s="209">
        <f t="shared" si="319"/>
        <v>223134.43035668635</v>
      </c>
      <c r="KH148" s="209">
        <f t="shared" si="320"/>
        <v>223134.43035668635</v>
      </c>
      <c r="KI148" s="209">
        <f t="shared" si="321"/>
        <v>229828.46326738692</v>
      </c>
      <c r="KJ148" s="209">
        <f t="shared" si="322"/>
        <v>229828.46326738692</v>
      </c>
      <c r="KK148" s="209">
        <f t="shared" si="323"/>
        <v>229828.46326738692</v>
      </c>
      <c r="KL148" s="209">
        <f t="shared" si="324"/>
        <v>229828.46326738692</v>
      </c>
      <c r="KM148" s="209">
        <f t="shared" si="325"/>
        <v>229828.46326738692</v>
      </c>
      <c r="KN148" s="209">
        <f t="shared" si="326"/>
        <v>229828.46326738692</v>
      </c>
      <c r="KO148" s="209">
        <f t="shared" si="327"/>
        <v>229828.46326738692</v>
      </c>
      <c r="KP148" s="209">
        <f t="shared" si="328"/>
        <v>229828.46326738692</v>
      </c>
      <c r="KQ148" s="209">
        <f t="shared" si="329"/>
        <v>229828.46326738692</v>
      </c>
      <c r="KR148" s="209">
        <f t="shared" si="330"/>
        <v>229828.46326738692</v>
      </c>
      <c r="KS148" s="209">
        <f t="shared" si="331"/>
        <v>229828.46326738692</v>
      </c>
      <c r="KT148" s="209">
        <f t="shared" si="332"/>
        <v>229828.46326738692</v>
      </c>
      <c r="KU148" s="209">
        <f t="shared" si="333"/>
        <v>236723.31716540855</v>
      </c>
      <c r="KV148" s="209">
        <f t="shared" si="334"/>
        <v>236723.31716540855</v>
      </c>
      <c r="KW148" s="209">
        <f t="shared" si="335"/>
        <v>236723.31716540855</v>
      </c>
      <c r="KX148" s="209">
        <f t="shared" si="336"/>
        <v>236723.31716540855</v>
      </c>
      <c r="KY148" s="209">
        <f t="shared" si="337"/>
        <v>236723.31716540855</v>
      </c>
      <c r="KZ148" s="209">
        <f t="shared" si="338"/>
        <v>236723.31716540855</v>
      </c>
      <c r="LA148" s="209">
        <f t="shared" si="339"/>
        <v>236723.31716540855</v>
      </c>
      <c r="LB148" s="209">
        <f t="shared" si="340"/>
        <v>236723.31716540855</v>
      </c>
      <c r="LC148" s="209">
        <f t="shared" si="341"/>
        <v>236723.31716540855</v>
      </c>
      <c r="LD148" s="209">
        <f t="shared" si="342"/>
        <v>236723.31716540855</v>
      </c>
      <c r="LE148" s="209">
        <f t="shared" si="343"/>
        <v>236723.31716540855</v>
      </c>
    </row>
    <row r="149" spans="1:317" s="185" customFormat="1">
      <c r="A149" s="182"/>
      <c r="B149" s="356" t="s">
        <v>405</v>
      </c>
      <c r="C149" s="182"/>
      <c r="D149" s="182"/>
      <c r="E149" s="209">
        <f t="shared" si="31"/>
        <v>0</v>
      </c>
      <c r="F149" s="209">
        <f t="shared" si="32"/>
        <v>0</v>
      </c>
      <c r="G149" s="209">
        <f t="shared" si="33"/>
        <v>0</v>
      </c>
      <c r="H149" s="209">
        <f t="shared" si="34"/>
        <v>0</v>
      </c>
      <c r="I149" s="209">
        <f t="shared" si="35"/>
        <v>0</v>
      </c>
      <c r="J149" s="209">
        <f t="shared" si="36"/>
        <v>0</v>
      </c>
      <c r="K149" s="209">
        <f t="shared" si="37"/>
        <v>0</v>
      </c>
      <c r="L149" s="209">
        <f t="shared" si="38"/>
        <v>0</v>
      </c>
      <c r="M149" s="209">
        <f t="shared" si="39"/>
        <v>0</v>
      </c>
      <c r="N149" s="209">
        <f t="shared" si="40"/>
        <v>0</v>
      </c>
      <c r="O149" s="209">
        <f t="shared" si="41"/>
        <v>0</v>
      </c>
      <c r="P149" s="209">
        <f t="shared" si="42"/>
        <v>0</v>
      </c>
      <c r="Q149" s="209">
        <f t="shared" si="43"/>
        <v>0</v>
      </c>
      <c r="R149" s="209">
        <f t="shared" si="44"/>
        <v>0</v>
      </c>
      <c r="S149" s="209">
        <f t="shared" si="45"/>
        <v>0</v>
      </c>
      <c r="T149" s="209">
        <f t="shared" si="46"/>
        <v>0</v>
      </c>
      <c r="U149" s="209">
        <f t="shared" si="47"/>
        <v>0</v>
      </c>
      <c r="V149" s="209">
        <f t="shared" si="48"/>
        <v>0</v>
      </c>
      <c r="W149" s="209">
        <f t="shared" si="49"/>
        <v>0</v>
      </c>
      <c r="X149" s="209">
        <f t="shared" si="50"/>
        <v>0</v>
      </c>
      <c r="Y149" s="209">
        <f t="shared" si="51"/>
        <v>0</v>
      </c>
      <c r="Z149" s="209">
        <f t="shared" si="52"/>
        <v>0</v>
      </c>
      <c r="AA149" s="209">
        <f t="shared" si="53"/>
        <v>0</v>
      </c>
      <c r="AB149" s="209">
        <f t="shared" si="54"/>
        <v>0</v>
      </c>
      <c r="AC149" s="209">
        <f t="shared" si="55"/>
        <v>0</v>
      </c>
      <c r="AD149" s="209">
        <f t="shared" si="56"/>
        <v>0</v>
      </c>
      <c r="AE149" s="209">
        <f t="shared" si="57"/>
        <v>0</v>
      </c>
      <c r="AF149" s="209">
        <f t="shared" si="58"/>
        <v>0</v>
      </c>
      <c r="AG149" s="209">
        <f t="shared" si="59"/>
        <v>0</v>
      </c>
      <c r="AH149" s="209">
        <f t="shared" si="60"/>
        <v>0</v>
      </c>
      <c r="AI149" s="209">
        <f t="shared" si="61"/>
        <v>0</v>
      </c>
      <c r="AJ149" s="209">
        <f t="shared" si="62"/>
        <v>0</v>
      </c>
      <c r="AK149" s="209">
        <f t="shared" si="63"/>
        <v>0</v>
      </c>
      <c r="AL149" s="209">
        <f t="shared" si="64"/>
        <v>0</v>
      </c>
      <c r="AM149" s="209">
        <f t="shared" si="65"/>
        <v>0</v>
      </c>
      <c r="AN149" s="209">
        <f t="shared" si="66"/>
        <v>0</v>
      </c>
      <c r="AO149" s="209">
        <f t="shared" si="67"/>
        <v>0</v>
      </c>
      <c r="AP149" s="209">
        <f t="shared" si="68"/>
        <v>0</v>
      </c>
      <c r="AQ149" s="209">
        <f t="shared" si="69"/>
        <v>0</v>
      </c>
      <c r="AR149" s="209">
        <f t="shared" si="70"/>
        <v>0</v>
      </c>
      <c r="AS149" s="209">
        <f t="shared" si="71"/>
        <v>0</v>
      </c>
      <c r="AT149" s="209">
        <f t="shared" si="72"/>
        <v>0</v>
      </c>
      <c r="AU149" s="209">
        <f t="shared" si="73"/>
        <v>0</v>
      </c>
      <c r="AV149" s="209">
        <f t="shared" si="74"/>
        <v>0</v>
      </c>
      <c r="AW149" s="209">
        <f t="shared" si="75"/>
        <v>0</v>
      </c>
      <c r="AX149" s="209">
        <f t="shared" si="76"/>
        <v>0</v>
      </c>
      <c r="AY149" s="209">
        <f t="shared" si="77"/>
        <v>0</v>
      </c>
      <c r="AZ149" s="209">
        <f t="shared" si="78"/>
        <v>0</v>
      </c>
      <c r="BA149" s="209">
        <f t="shared" si="79"/>
        <v>0</v>
      </c>
      <c r="BB149" s="209">
        <f t="shared" si="80"/>
        <v>0</v>
      </c>
      <c r="BC149" s="209">
        <f t="shared" si="81"/>
        <v>0</v>
      </c>
      <c r="BD149" s="209">
        <f t="shared" si="82"/>
        <v>0</v>
      </c>
      <c r="BE149" s="209">
        <f t="shared" si="83"/>
        <v>0</v>
      </c>
      <c r="BF149" s="209">
        <f t="shared" si="84"/>
        <v>0</v>
      </c>
      <c r="BG149" s="209">
        <f t="shared" si="85"/>
        <v>0</v>
      </c>
      <c r="BH149" s="209">
        <f t="shared" si="86"/>
        <v>0</v>
      </c>
      <c r="BI149" s="209">
        <f t="shared" si="87"/>
        <v>0</v>
      </c>
      <c r="BJ149" s="209">
        <f t="shared" si="88"/>
        <v>0</v>
      </c>
      <c r="BK149" s="209">
        <f t="shared" si="89"/>
        <v>0</v>
      </c>
      <c r="BL149" s="209">
        <f t="shared" si="90"/>
        <v>0</v>
      </c>
      <c r="BM149" s="209">
        <f t="shared" si="91"/>
        <v>0</v>
      </c>
      <c r="BN149" s="209">
        <f t="shared" si="92"/>
        <v>0</v>
      </c>
      <c r="BO149" s="209">
        <f t="shared" si="93"/>
        <v>0</v>
      </c>
      <c r="BP149" s="209">
        <f t="shared" si="94"/>
        <v>0</v>
      </c>
      <c r="BQ149" s="209">
        <f t="shared" si="95"/>
        <v>0</v>
      </c>
      <c r="BR149" s="209">
        <f t="shared" si="96"/>
        <v>0</v>
      </c>
      <c r="BS149" s="209">
        <f t="shared" si="97"/>
        <v>0</v>
      </c>
      <c r="BT149" s="209">
        <f t="shared" si="98"/>
        <v>0</v>
      </c>
      <c r="BU149" s="209">
        <f t="shared" si="99"/>
        <v>0</v>
      </c>
      <c r="BV149" s="209">
        <f t="shared" si="100"/>
        <v>0</v>
      </c>
      <c r="BW149" s="209">
        <f t="shared" si="101"/>
        <v>0</v>
      </c>
      <c r="BX149" s="209">
        <f t="shared" si="102"/>
        <v>0</v>
      </c>
      <c r="BY149" s="209">
        <f t="shared" si="103"/>
        <v>0</v>
      </c>
      <c r="BZ149" s="209">
        <f t="shared" si="104"/>
        <v>0</v>
      </c>
      <c r="CA149" s="209">
        <f t="shared" si="105"/>
        <v>135000</v>
      </c>
      <c r="CB149" s="209">
        <f t="shared" si="106"/>
        <v>135000</v>
      </c>
      <c r="CC149" s="209">
        <f t="shared" si="107"/>
        <v>135000</v>
      </c>
      <c r="CD149" s="209">
        <f t="shared" si="108"/>
        <v>135000</v>
      </c>
      <c r="CE149" s="209">
        <f t="shared" si="109"/>
        <v>135000</v>
      </c>
      <c r="CF149" s="209">
        <f t="shared" si="110"/>
        <v>135000</v>
      </c>
      <c r="CG149" s="209">
        <f t="shared" si="111"/>
        <v>135000</v>
      </c>
      <c r="CH149" s="209">
        <f t="shared" si="112"/>
        <v>135000</v>
      </c>
      <c r="CI149" s="209">
        <f t="shared" si="113"/>
        <v>135000</v>
      </c>
      <c r="CJ149" s="209">
        <f t="shared" si="114"/>
        <v>135000</v>
      </c>
      <c r="CK149" s="209">
        <f t="shared" si="115"/>
        <v>135000</v>
      </c>
      <c r="CL149" s="209">
        <f t="shared" si="116"/>
        <v>135000</v>
      </c>
      <c r="CM149" s="209">
        <f t="shared" si="117"/>
        <v>139050</v>
      </c>
      <c r="CN149" s="209">
        <f t="shared" si="118"/>
        <v>139050</v>
      </c>
      <c r="CO149" s="209">
        <f t="shared" si="119"/>
        <v>139050</v>
      </c>
      <c r="CP149" s="209">
        <f t="shared" si="120"/>
        <v>139050</v>
      </c>
      <c r="CQ149" s="209">
        <f t="shared" si="121"/>
        <v>139050</v>
      </c>
      <c r="CR149" s="209">
        <f t="shared" si="122"/>
        <v>139050</v>
      </c>
      <c r="CS149" s="209">
        <f t="shared" si="123"/>
        <v>139050</v>
      </c>
      <c r="CT149" s="209">
        <f t="shared" si="124"/>
        <v>139050</v>
      </c>
      <c r="CU149" s="209">
        <f t="shared" si="125"/>
        <v>139050</v>
      </c>
      <c r="CV149" s="209">
        <f t="shared" si="126"/>
        <v>139050</v>
      </c>
      <c r="CW149" s="209">
        <f t="shared" si="127"/>
        <v>139050</v>
      </c>
      <c r="CX149" s="209">
        <f t="shared" si="128"/>
        <v>139050</v>
      </c>
      <c r="CY149" s="209">
        <f t="shared" si="129"/>
        <v>143221.5</v>
      </c>
      <c r="CZ149" s="209">
        <f t="shared" si="130"/>
        <v>143221.5</v>
      </c>
      <c r="DA149" s="209">
        <f t="shared" si="131"/>
        <v>143221.5</v>
      </c>
      <c r="DB149" s="209">
        <f t="shared" si="132"/>
        <v>143221.5</v>
      </c>
      <c r="DC149" s="209">
        <f t="shared" si="133"/>
        <v>143221.5</v>
      </c>
      <c r="DD149" s="209">
        <f t="shared" si="134"/>
        <v>143221.5</v>
      </c>
      <c r="DE149" s="209">
        <f t="shared" si="135"/>
        <v>143221.5</v>
      </c>
      <c r="DF149" s="209">
        <f t="shared" si="136"/>
        <v>143221.5</v>
      </c>
      <c r="DG149" s="209">
        <f t="shared" si="137"/>
        <v>143221.5</v>
      </c>
      <c r="DH149" s="209">
        <f t="shared" si="138"/>
        <v>143221.5</v>
      </c>
      <c r="DI149" s="209">
        <f t="shared" si="139"/>
        <v>143221.5</v>
      </c>
      <c r="DJ149" s="209">
        <f t="shared" si="140"/>
        <v>143221.5</v>
      </c>
      <c r="DK149" s="209">
        <f t="shared" si="141"/>
        <v>147518.14499999999</v>
      </c>
      <c r="DL149" s="209">
        <f t="shared" si="142"/>
        <v>147518.14499999999</v>
      </c>
      <c r="DM149" s="209">
        <f t="shared" si="143"/>
        <v>147518.14499999999</v>
      </c>
      <c r="DN149" s="209">
        <f t="shared" si="144"/>
        <v>147518.14499999999</v>
      </c>
      <c r="DO149" s="209">
        <f t="shared" si="145"/>
        <v>147518.14499999999</v>
      </c>
      <c r="DP149" s="209">
        <f t="shared" si="146"/>
        <v>147518.14499999999</v>
      </c>
      <c r="DQ149" s="209">
        <f t="shared" si="147"/>
        <v>147518.14499999999</v>
      </c>
      <c r="DR149" s="209">
        <f t="shared" si="148"/>
        <v>147518.14499999999</v>
      </c>
      <c r="DS149" s="209">
        <f t="shared" si="149"/>
        <v>147518.14499999999</v>
      </c>
      <c r="DT149" s="209">
        <f t="shared" si="150"/>
        <v>147518.14499999999</v>
      </c>
      <c r="DU149" s="209">
        <f t="shared" si="151"/>
        <v>147518.14499999999</v>
      </c>
      <c r="DV149" s="209">
        <f t="shared" si="152"/>
        <v>147518.14499999999</v>
      </c>
      <c r="DW149" s="209">
        <f t="shared" si="153"/>
        <v>151943.68934999997</v>
      </c>
      <c r="DX149" s="209">
        <f t="shared" si="154"/>
        <v>151943.68934999997</v>
      </c>
      <c r="DY149" s="209">
        <f t="shared" si="155"/>
        <v>151943.68934999997</v>
      </c>
      <c r="DZ149" s="209">
        <f t="shared" si="156"/>
        <v>151943.68934999997</v>
      </c>
      <c r="EA149" s="209">
        <f t="shared" si="157"/>
        <v>151943.68934999997</v>
      </c>
      <c r="EB149" s="209">
        <f t="shared" si="158"/>
        <v>151943.68934999997</v>
      </c>
      <c r="EC149" s="209">
        <f t="shared" si="159"/>
        <v>151943.68934999997</v>
      </c>
      <c r="ED149" s="209">
        <f t="shared" si="160"/>
        <v>151943.68934999997</v>
      </c>
      <c r="EE149" s="209">
        <f t="shared" si="161"/>
        <v>151943.68934999997</v>
      </c>
      <c r="EF149" s="209">
        <f t="shared" si="162"/>
        <v>151943.68934999997</v>
      </c>
      <c r="EG149" s="209">
        <f t="shared" si="163"/>
        <v>151943.68934999997</v>
      </c>
      <c r="EH149" s="209">
        <f t="shared" si="164"/>
        <v>151943.68934999997</v>
      </c>
      <c r="EI149" s="209">
        <f t="shared" si="165"/>
        <v>156502.00003049997</v>
      </c>
      <c r="EJ149" s="209">
        <f t="shared" si="166"/>
        <v>156502.00003049997</v>
      </c>
      <c r="EK149" s="209">
        <f t="shared" si="167"/>
        <v>156502.00003049997</v>
      </c>
      <c r="EL149" s="209">
        <f t="shared" si="168"/>
        <v>156502.00003049997</v>
      </c>
      <c r="EM149" s="209">
        <f t="shared" si="169"/>
        <v>156502.00003049997</v>
      </c>
      <c r="EN149" s="209">
        <f t="shared" si="170"/>
        <v>156502.00003049997</v>
      </c>
      <c r="EO149" s="209">
        <f t="shared" si="171"/>
        <v>156502.00003049997</v>
      </c>
      <c r="EP149" s="209">
        <f t="shared" si="172"/>
        <v>156502.00003049997</v>
      </c>
      <c r="EQ149" s="209">
        <f t="shared" si="173"/>
        <v>156502.00003049997</v>
      </c>
      <c r="ER149" s="209">
        <f t="shared" si="174"/>
        <v>156502.00003049997</v>
      </c>
      <c r="ES149" s="209">
        <f t="shared" si="175"/>
        <v>156502.00003049997</v>
      </c>
      <c r="ET149" s="209">
        <f t="shared" si="176"/>
        <v>156502.00003049997</v>
      </c>
      <c r="EU149" s="209">
        <f t="shared" si="177"/>
        <v>161197.06003141499</v>
      </c>
      <c r="EV149" s="209">
        <f t="shared" si="178"/>
        <v>161197.06003141499</v>
      </c>
      <c r="EW149" s="209">
        <f t="shared" si="179"/>
        <v>161197.06003141499</v>
      </c>
      <c r="EX149" s="209">
        <f t="shared" si="180"/>
        <v>161197.06003141499</v>
      </c>
      <c r="EY149" s="209">
        <f t="shared" si="181"/>
        <v>161197.06003141499</v>
      </c>
      <c r="EZ149" s="209">
        <f t="shared" si="182"/>
        <v>161197.06003141499</v>
      </c>
      <c r="FA149" s="209">
        <f t="shared" si="183"/>
        <v>161197.06003141499</v>
      </c>
      <c r="FB149" s="209">
        <f t="shared" si="184"/>
        <v>161197.06003141499</v>
      </c>
      <c r="FC149" s="209">
        <f t="shared" si="185"/>
        <v>161197.06003141499</v>
      </c>
      <c r="FD149" s="209">
        <f t="shared" si="186"/>
        <v>161197.06003141499</v>
      </c>
      <c r="FE149" s="209">
        <f t="shared" si="187"/>
        <v>161197.06003141499</v>
      </c>
      <c r="FF149" s="209">
        <f t="shared" si="188"/>
        <v>161197.06003141499</v>
      </c>
      <c r="FG149" s="209">
        <f t="shared" si="189"/>
        <v>166032.97183235743</v>
      </c>
      <c r="FH149" s="209">
        <f t="shared" si="190"/>
        <v>166032.97183235743</v>
      </c>
      <c r="FI149" s="209">
        <f t="shared" si="191"/>
        <v>166032.97183235743</v>
      </c>
      <c r="FJ149" s="209">
        <f t="shared" si="192"/>
        <v>166032.97183235743</v>
      </c>
      <c r="FK149" s="209">
        <f t="shared" si="193"/>
        <v>166032.97183235743</v>
      </c>
      <c r="FL149" s="209">
        <f t="shared" si="194"/>
        <v>166032.97183235743</v>
      </c>
      <c r="FM149" s="209">
        <f t="shared" si="195"/>
        <v>166032.97183235743</v>
      </c>
      <c r="FN149" s="209">
        <f t="shared" si="196"/>
        <v>166032.97183235743</v>
      </c>
      <c r="FO149" s="209">
        <f t="shared" si="197"/>
        <v>166032.97183235743</v>
      </c>
      <c r="FP149" s="209">
        <f t="shared" si="198"/>
        <v>166032.97183235743</v>
      </c>
      <c r="FQ149" s="209">
        <f t="shared" si="199"/>
        <v>166032.97183235743</v>
      </c>
      <c r="FR149" s="209">
        <f t="shared" si="200"/>
        <v>166032.97183235743</v>
      </c>
      <c r="FS149" s="209">
        <f t="shared" si="201"/>
        <v>171013.96098732814</v>
      </c>
      <c r="FT149" s="209">
        <f t="shared" si="202"/>
        <v>171013.96098732814</v>
      </c>
      <c r="FU149" s="209">
        <f t="shared" si="203"/>
        <v>171013.96098732814</v>
      </c>
      <c r="FV149" s="209">
        <f t="shared" si="204"/>
        <v>171013.96098732814</v>
      </c>
      <c r="FW149" s="209">
        <f t="shared" si="205"/>
        <v>171013.96098732814</v>
      </c>
      <c r="FX149" s="209">
        <f t="shared" si="206"/>
        <v>171013.96098732814</v>
      </c>
      <c r="FY149" s="209">
        <f t="shared" si="207"/>
        <v>171013.96098732814</v>
      </c>
      <c r="FZ149" s="209">
        <f t="shared" si="208"/>
        <v>171013.96098732814</v>
      </c>
      <c r="GA149" s="209">
        <f t="shared" si="209"/>
        <v>171013.96098732814</v>
      </c>
      <c r="GB149" s="209">
        <f t="shared" si="210"/>
        <v>171013.96098732814</v>
      </c>
      <c r="GC149" s="209">
        <f t="shared" si="211"/>
        <v>171013.96098732814</v>
      </c>
      <c r="GD149" s="209">
        <f t="shared" si="212"/>
        <v>171013.96098732814</v>
      </c>
      <c r="GE149" s="209">
        <f t="shared" si="213"/>
        <v>176144.379816948</v>
      </c>
      <c r="GF149" s="209">
        <f t="shared" si="214"/>
        <v>176144.379816948</v>
      </c>
      <c r="GG149" s="209">
        <f t="shared" si="215"/>
        <v>176144.379816948</v>
      </c>
      <c r="GH149" s="209">
        <f t="shared" si="216"/>
        <v>176144.379816948</v>
      </c>
      <c r="GI149" s="209">
        <f t="shared" si="217"/>
        <v>176144.379816948</v>
      </c>
      <c r="GJ149" s="209">
        <f t="shared" si="218"/>
        <v>176144.379816948</v>
      </c>
      <c r="GK149" s="209">
        <f t="shared" si="219"/>
        <v>176144.379816948</v>
      </c>
      <c r="GL149" s="209">
        <f t="shared" si="220"/>
        <v>176144.379816948</v>
      </c>
      <c r="GM149" s="209">
        <f t="shared" si="221"/>
        <v>176144.379816948</v>
      </c>
      <c r="GN149" s="209">
        <f t="shared" si="222"/>
        <v>176144.379816948</v>
      </c>
      <c r="GO149" s="209">
        <f t="shared" si="223"/>
        <v>176144.379816948</v>
      </c>
      <c r="GP149" s="209">
        <f t="shared" si="224"/>
        <v>176144.379816948</v>
      </c>
      <c r="GQ149" s="209">
        <f t="shared" si="225"/>
        <v>181428.71121145645</v>
      </c>
      <c r="GR149" s="209">
        <f t="shared" si="226"/>
        <v>181428.71121145645</v>
      </c>
      <c r="GS149" s="209">
        <f t="shared" si="227"/>
        <v>181428.71121145645</v>
      </c>
      <c r="GT149" s="209">
        <f t="shared" si="228"/>
        <v>181428.71121145645</v>
      </c>
      <c r="GU149" s="209">
        <f t="shared" si="229"/>
        <v>181428.71121145645</v>
      </c>
      <c r="GV149" s="209">
        <f t="shared" si="230"/>
        <v>181428.71121145645</v>
      </c>
      <c r="GW149" s="209">
        <f t="shared" si="231"/>
        <v>181428.71121145645</v>
      </c>
      <c r="GX149" s="209">
        <f t="shared" si="232"/>
        <v>181428.71121145645</v>
      </c>
      <c r="GY149" s="209">
        <f t="shared" si="233"/>
        <v>181428.71121145645</v>
      </c>
      <c r="GZ149" s="209">
        <f t="shared" si="234"/>
        <v>181428.71121145645</v>
      </c>
      <c r="HA149" s="209">
        <f t="shared" si="235"/>
        <v>181428.71121145645</v>
      </c>
      <c r="HB149" s="209">
        <f t="shared" si="236"/>
        <v>181428.71121145645</v>
      </c>
      <c r="HC149" s="209">
        <f t="shared" si="237"/>
        <v>186871.57254780014</v>
      </c>
      <c r="HD149" s="209">
        <f t="shared" si="238"/>
        <v>186871.57254780014</v>
      </c>
      <c r="HE149" s="209">
        <f t="shared" si="239"/>
        <v>186871.57254780014</v>
      </c>
      <c r="HF149" s="209">
        <f t="shared" si="240"/>
        <v>186871.57254780014</v>
      </c>
      <c r="HG149" s="209">
        <f t="shared" si="241"/>
        <v>186871.57254780014</v>
      </c>
      <c r="HH149" s="209">
        <f t="shared" si="242"/>
        <v>186871.57254780014</v>
      </c>
      <c r="HI149" s="209">
        <f t="shared" si="243"/>
        <v>186871.57254780014</v>
      </c>
      <c r="HJ149" s="209">
        <f t="shared" si="244"/>
        <v>186871.57254780014</v>
      </c>
      <c r="HK149" s="209">
        <f t="shared" si="245"/>
        <v>186871.57254780014</v>
      </c>
      <c r="HL149" s="209">
        <f t="shared" si="246"/>
        <v>186871.57254780014</v>
      </c>
      <c r="HM149" s="209">
        <f t="shared" si="247"/>
        <v>186871.57254780014</v>
      </c>
      <c r="HN149" s="209">
        <f t="shared" si="248"/>
        <v>186871.57254780014</v>
      </c>
      <c r="HO149" s="209">
        <f t="shared" si="249"/>
        <v>192477.71972423411</v>
      </c>
      <c r="HP149" s="209">
        <f t="shared" si="250"/>
        <v>192477.71972423411</v>
      </c>
      <c r="HQ149" s="209">
        <f t="shared" si="251"/>
        <v>192477.71972423411</v>
      </c>
      <c r="HR149" s="209">
        <f t="shared" si="252"/>
        <v>192477.71972423411</v>
      </c>
      <c r="HS149" s="209">
        <f t="shared" si="253"/>
        <v>192477.71972423411</v>
      </c>
      <c r="HT149" s="209">
        <f t="shared" si="254"/>
        <v>192477.71972423411</v>
      </c>
      <c r="HU149" s="209">
        <f t="shared" si="255"/>
        <v>192477.71972423411</v>
      </c>
      <c r="HV149" s="209">
        <f t="shared" si="256"/>
        <v>192477.71972423411</v>
      </c>
      <c r="HW149" s="209">
        <f t="shared" si="257"/>
        <v>192477.71972423411</v>
      </c>
      <c r="HX149" s="209">
        <f t="shared" si="258"/>
        <v>192477.71972423411</v>
      </c>
      <c r="HY149" s="209">
        <f t="shared" si="259"/>
        <v>192477.71972423411</v>
      </c>
      <c r="HZ149" s="209">
        <f t="shared" si="260"/>
        <v>192477.71972423411</v>
      </c>
      <c r="IA149" s="209">
        <f t="shared" si="261"/>
        <v>198252.05131596114</v>
      </c>
      <c r="IB149" s="209">
        <f t="shared" si="262"/>
        <v>198252.05131596114</v>
      </c>
      <c r="IC149" s="209">
        <f t="shared" si="263"/>
        <v>198252.05131596114</v>
      </c>
      <c r="ID149" s="209">
        <f t="shared" si="264"/>
        <v>198252.05131596114</v>
      </c>
      <c r="IE149" s="209">
        <f t="shared" si="265"/>
        <v>198252.05131596114</v>
      </c>
      <c r="IF149" s="209">
        <f t="shared" si="266"/>
        <v>198252.05131596114</v>
      </c>
      <c r="IG149" s="209">
        <f t="shared" si="267"/>
        <v>198252.05131596114</v>
      </c>
      <c r="IH149" s="209">
        <f t="shared" si="268"/>
        <v>198252.05131596114</v>
      </c>
      <c r="II149" s="209">
        <f t="shared" si="269"/>
        <v>198252.05131596114</v>
      </c>
      <c r="IJ149" s="209">
        <f t="shared" si="270"/>
        <v>198252.05131596114</v>
      </c>
      <c r="IK149" s="209">
        <f t="shared" si="271"/>
        <v>198252.05131596114</v>
      </c>
      <c r="IL149" s="209">
        <f t="shared" si="272"/>
        <v>198252.05131596114</v>
      </c>
      <c r="IM149" s="209">
        <f t="shared" si="273"/>
        <v>204199.61285543998</v>
      </c>
      <c r="IN149" s="209">
        <f t="shared" si="274"/>
        <v>204199.61285543998</v>
      </c>
      <c r="IO149" s="209">
        <f t="shared" si="275"/>
        <v>204199.61285543998</v>
      </c>
      <c r="IP149" s="209">
        <f t="shared" si="276"/>
        <v>204199.61285543998</v>
      </c>
      <c r="IQ149" s="209">
        <f t="shared" si="277"/>
        <v>204199.61285543998</v>
      </c>
      <c r="IR149" s="209">
        <f t="shared" si="278"/>
        <v>204199.61285543998</v>
      </c>
      <c r="IS149" s="209">
        <f t="shared" si="279"/>
        <v>204199.61285543998</v>
      </c>
      <c r="IT149" s="209">
        <f t="shared" si="280"/>
        <v>204199.61285543998</v>
      </c>
      <c r="IU149" s="209">
        <f t="shared" si="281"/>
        <v>204199.61285543998</v>
      </c>
      <c r="IV149" s="209">
        <f t="shared" si="282"/>
        <v>204199.61285543998</v>
      </c>
      <c r="IW149" s="209">
        <f t="shared" si="283"/>
        <v>204199.61285543998</v>
      </c>
      <c r="IX149" s="209">
        <f t="shared" si="284"/>
        <v>204199.61285543998</v>
      </c>
      <c r="IY149" s="209">
        <f t="shared" si="285"/>
        <v>210325.60124110317</v>
      </c>
      <c r="IZ149" s="209">
        <f t="shared" si="286"/>
        <v>210325.60124110317</v>
      </c>
      <c r="JA149" s="209">
        <f t="shared" si="287"/>
        <v>210325.60124110317</v>
      </c>
      <c r="JB149" s="209">
        <f t="shared" si="288"/>
        <v>210325.60124110317</v>
      </c>
      <c r="JC149" s="209">
        <f t="shared" si="289"/>
        <v>210325.60124110317</v>
      </c>
      <c r="JD149" s="209">
        <f t="shared" si="290"/>
        <v>210325.60124110317</v>
      </c>
      <c r="JE149" s="209">
        <f t="shared" si="291"/>
        <v>210325.60124110317</v>
      </c>
      <c r="JF149" s="209">
        <f t="shared" si="292"/>
        <v>210325.60124110317</v>
      </c>
      <c r="JG149" s="209">
        <f t="shared" si="293"/>
        <v>210325.60124110317</v>
      </c>
      <c r="JH149" s="209">
        <f t="shared" si="294"/>
        <v>210325.60124110317</v>
      </c>
      <c r="JI149" s="209">
        <f t="shared" si="295"/>
        <v>210325.60124110317</v>
      </c>
      <c r="JJ149" s="209">
        <f t="shared" si="296"/>
        <v>210325.60124110317</v>
      </c>
      <c r="JK149" s="209">
        <f t="shared" si="297"/>
        <v>216635.36927833626</v>
      </c>
      <c r="JL149" s="209">
        <f t="shared" si="298"/>
        <v>216635.36927833626</v>
      </c>
      <c r="JM149" s="209">
        <f t="shared" si="299"/>
        <v>216635.36927833626</v>
      </c>
      <c r="JN149" s="209">
        <f t="shared" si="300"/>
        <v>216635.36927833626</v>
      </c>
      <c r="JO149" s="209">
        <f t="shared" si="301"/>
        <v>216635.36927833626</v>
      </c>
      <c r="JP149" s="209">
        <f t="shared" si="302"/>
        <v>216635.36927833626</v>
      </c>
      <c r="JQ149" s="209">
        <f t="shared" si="303"/>
        <v>216635.36927833626</v>
      </c>
      <c r="JR149" s="209">
        <f t="shared" si="304"/>
        <v>216635.36927833626</v>
      </c>
      <c r="JS149" s="209">
        <f t="shared" si="305"/>
        <v>216635.36927833626</v>
      </c>
      <c r="JT149" s="209">
        <f t="shared" si="306"/>
        <v>216635.36927833626</v>
      </c>
      <c r="JU149" s="209">
        <f t="shared" si="307"/>
        <v>216635.36927833626</v>
      </c>
      <c r="JV149" s="209">
        <f t="shared" si="308"/>
        <v>216635.36927833626</v>
      </c>
      <c r="JW149" s="209">
        <f t="shared" si="309"/>
        <v>223134.43035668635</v>
      </c>
      <c r="JX149" s="209">
        <f t="shared" si="310"/>
        <v>223134.43035668635</v>
      </c>
      <c r="JY149" s="209">
        <f t="shared" si="311"/>
        <v>223134.43035668635</v>
      </c>
      <c r="JZ149" s="209">
        <f t="shared" si="312"/>
        <v>223134.43035668635</v>
      </c>
      <c r="KA149" s="209">
        <f t="shared" si="313"/>
        <v>223134.43035668635</v>
      </c>
      <c r="KB149" s="209">
        <f t="shared" si="314"/>
        <v>223134.43035668635</v>
      </c>
      <c r="KC149" s="209">
        <f t="shared" si="315"/>
        <v>223134.43035668635</v>
      </c>
      <c r="KD149" s="209">
        <f t="shared" si="316"/>
        <v>223134.43035668635</v>
      </c>
      <c r="KE149" s="209">
        <f t="shared" si="317"/>
        <v>223134.43035668635</v>
      </c>
      <c r="KF149" s="209">
        <f t="shared" si="318"/>
        <v>223134.43035668635</v>
      </c>
      <c r="KG149" s="209">
        <f t="shared" si="319"/>
        <v>223134.43035668635</v>
      </c>
      <c r="KH149" s="209">
        <f t="shared" si="320"/>
        <v>223134.43035668635</v>
      </c>
      <c r="KI149" s="209">
        <f t="shared" si="321"/>
        <v>229828.46326738692</v>
      </c>
      <c r="KJ149" s="209">
        <f t="shared" si="322"/>
        <v>229828.46326738692</v>
      </c>
      <c r="KK149" s="209">
        <f t="shared" si="323"/>
        <v>229828.46326738692</v>
      </c>
      <c r="KL149" s="209">
        <f t="shared" si="324"/>
        <v>229828.46326738692</v>
      </c>
      <c r="KM149" s="209">
        <f t="shared" si="325"/>
        <v>229828.46326738692</v>
      </c>
      <c r="KN149" s="209">
        <f t="shared" si="326"/>
        <v>229828.46326738692</v>
      </c>
      <c r="KO149" s="209">
        <f t="shared" si="327"/>
        <v>229828.46326738692</v>
      </c>
      <c r="KP149" s="209">
        <f t="shared" si="328"/>
        <v>229828.46326738692</v>
      </c>
      <c r="KQ149" s="209">
        <f t="shared" si="329"/>
        <v>229828.46326738692</v>
      </c>
      <c r="KR149" s="209">
        <f t="shared" si="330"/>
        <v>229828.46326738692</v>
      </c>
      <c r="KS149" s="209">
        <f t="shared" si="331"/>
        <v>229828.46326738692</v>
      </c>
      <c r="KT149" s="209">
        <f t="shared" si="332"/>
        <v>229828.46326738692</v>
      </c>
      <c r="KU149" s="209">
        <f t="shared" si="333"/>
        <v>236723.31716540855</v>
      </c>
      <c r="KV149" s="209">
        <f t="shared" si="334"/>
        <v>236723.31716540855</v>
      </c>
      <c r="KW149" s="209">
        <f t="shared" si="335"/>
        <v>236723.31716540855</v>
      </c>
      <c r="KX149" s="209">
        <f t="shared" si="336"/>
        <v>236723.31716540855</v>
      </c>
      <c r="KY149" s="209">
        <f t="shared" si="337"/>
        <v>236723.31716540855</v>
      </c>
      <c r="KZ149" s="209">
        <f t="shared" si="338"/>
        <v>236723.31716540855</v>
      </c>
      <c r="LA149" s="209">
        <f t="shared" si="339"/>
        <v>236723.31716540855</v>
      </c>
      <c r="LB149" s="209">
        <f t="shared" si="340"/>
        <v>236723.31716540855</v>
      </c>
      <c r="LC149" s="209">
        <f t="shared" si="341"/>
        <v>236723.31716540855</v>
      </c>
      <c r="LD149" s="209">
        <f t="shared" si="342"/>
        <v>236723.31716540855</v>
      </c>
      <c r="LE149" s="209">
        <f t="shared" si="343"/>
        <v>236723.31716540855</v>
      </c>
    </row>
    <row r="150" spans="1:317" s="185" customFormat="1">
      <c r="A150" s="182"/>
      <c r="B150" s="356" t="s">
        <v>406</v>
      </c>
      <c r="C150" s="182"/>
      <c r="D150" s="182"/>
      <c r="E150" s="209">
        <f t="shared" si="31"/>
        <v>0</v>
      </c>
      <c r="F150" s="209">
        <f t="shared" si="32"/>
        <v>0</v>
      </c>
      <c r="G150" s="209">
        <f t="shared" si="33"/>
        <v>0</v>
      </c>
      <c r="H150" s="209">
        <f t="shared" si="34"/>
        <v>0</v>
      </c>
      <c r="I150" s="209">
        <f t="shared" si="35"/>
        <v>0</v>
      </c>
      <c r="J150" s="209">
        <f t="shared" si="36"/>
        <v>0</v>
      </c>
      <c r="K150" s="209">
        <f t="shared" si="37"/>
        <v>0</v>
      </c>
      <c r="L150" s="209">
        <f t="shared" si="38"/>
        <v>0</v>
      </c>
      <c r="M150" s="209">
        <f t="shared" si="39"/>
        <v>0</v>
      </c>
      <c r="N150" s="209">
        <f t="shared" si="40"/>
        <v>0</v>
      </c>
      <c r="O150" s="209">
        <f t="shared" si="41"/>
        <v>0</v>
      </c>
      <c r="P150" s="209">
        <f t="shared" si="42"/>
        <v>0</v>
      </c>
      <c r="Q150" s="209">
        <f t="shared" si="43"/>
        <v>0</v>
      </c>
      <c r="R150" s="209">
        <f t="shared" si="44"/>
        <v>0</v>
      </c>
      <c r="S150" s="209">
        <f t="shared" si="45"/>
        <v>0</v>
      </c>
      <c r="T150" s="209">
        <f t="shared" si="46"/>
        <v>0</v>
      </c>
      <c r="U150" s="209">
        <f t="shared" si="47"/>
        <v>0</v>
      </c>
      <c r="V150" s="209">
        <f t="shared" si="48"/>
        <v>0</v>
      </c>
      <c r="W150" s="209">
        <f t="shared" si="49"/>
        <v>0</v>
      </c>
      <c r="X150" s="209">
        <f t="shared" si="50"/>
        <v>0</v>
      </c>
      <c r="Y150" s="209">
        <f t="shared" si="51"/>
        <v>0</v>
      </c>
      <c r="Z150" s="209">
        <f t="shared" si="52"/>
        <v>0</v>
      </c>
      <c r="AA150" s="209">
        <f t="shared" si="53"/>
        <v>0</v>
      </c>
      <c r="AB150" s="209">
        <f t="shared" si="54"/>
        <v>0</v>
      </c>
      <c r="AC150" s="209">
        <f t="shared" si="55"/>
        <v>0</v>
      </c>
      <c r="AD150" s="209">
        <f t="shared" si="56"/>
        <v>0</v>
      </c>
      <c r="AE150" s="209">
        <f t="shared" si="57"/>
        <v>0</v>
      </c>
      <c r="AF150" s="209">
        <f t="shared" si="58"/>
        <v>0</v>
      </c>
      <c r="AG150" s="209">
        <f t="shared" si="59"/>
        <v>0</v>
      </c>
      <c r="AH150" s="209">
        <f t="shared" si="60"/>
        <v>0</v>
      </c>
      <c r="AI150" s="209">
        <f t="shared" si="61"/>
        <v>0</v>
      </c>
      <c r="AJ150" s="209">
        <f t="shared" si="62"/>
        <v>0</v>
      </c>
      <c r="AK150" s="209">
        <f t="shared" si="63"/>
        <v>0</v>
      </c>
      <c r="AL150" s="209">
        <f t="shared" si="64"/>
        <v>0</v>
      </c>
      <c r="AM150" s="209">
        <f t="shared" si="65"/>
        <v>0</v>
      </c>
      <c r="AN150" s="209">
        <f t="shared" si="66"/>
        <v>0</v>
      </c>
      <c r="AO150" s="209">
        <f t="shared" si="67"/>
        <v>0</v>
      </c>
      <c r="AP150" s="209">
        <f t="shared" si="68"/>
        <v>0</v>
      </c>
      <c r="AQ150" s="209">
        <f t="shared" si="69"/>
        <v>0</v>
      </c>
      <c r="AR150" s="209">
        <f t="shared" si="70"/>
        <v>0</v>
      </c>
      <c r="AS150" s="209">
        <f t="shared" si="71"/>
        <v>0</v>
      </c>
      <c r="AT150" s="209">
        <f t="shared" si="72"/>
        <v>0</v>
      </c>
      <c r="AU150" s="209">
        <f t="shared" si="73"/>
        <v>0</v>
      </c>
      <c r="AV150" s="209">
        <f t="shared" si="74"/>
        <v>0</v>
      </c>
      <c r="AW150" s="209">
        <f t="shared" si="75"/>
        <v>0</v>
      </c>
      <c r="AX150" s="209">
        <f t="shared" si="76"/>
        <v>0</v>
      </c>
      <c r="AY150" s="209">
        <f t="shared" si="77"/>
        <v>0</v>
      </c>
      <c r="AZ150" s="209">
        <f t="shared" si="78"/>
        <v>0</v>
      </c>
      <c r="BA150" s="209">
        <f t="shared" si="79"/>
        <v>0</v>
      </c>
      <c r="BB150" s="209">
        <f t="shared" si="80"/>
        <v>0</v>
      </c>
      <c r="BC150" s="209">
        <f t="shared" si="81"/>
        <v>0</v>
      </c>
      <c r="BD150" s="209">
        <f t="shared" si="82"/>
        <v>0</v>
      </c>
      <c r="BE150" s="209">
        <f t="shared" si="83"/>
        <v>0</v>
      </c>
      <c r="BF150" s="209">
        <f t="shared" si="84"/>
        <v>0</v>
      </c>
      <c r="BG150" s="209">
        <f t="shared" si="85"/>
        <v>0</v>
      </c>
      <c r="BH150" s="209">
        <f t="shared" si="86"/>
        <v>0</v>
      </c>
      <c r="BI150" s="209">
        <f t="shared" si="87"/>
        <v>0</v>
      </c>
      <c r="BJ150" s="209">
        <f t="shared" si="88"/>
        <v>0</v>
      </c>
      <c r="BK150" s="209">
        <f t="shared" si="89"/>
        <v>0</v>
      </c>
      <c r="BL150" s="209">
        <f t="shared" si="90"/>
        <v>0</v>
      </c>
      <c r="BM150" s="209">
        <f t="shared" si="91"/>
        <v>0</v>
      </c>
      <c r="BN150" s="209">
        <f t="shared" si="92"/>
        <v>0</v>
      </c>
      <c r="BO150" s="209">
        <f t="shared" si="93"/>
        <v>0</v>
      </c>
      <c r="BP150" s="209">
        <f t="shared" si="94"/>
        <v>0</v>
      </c>
      <c r="BQ150" s="209">
        <f t="shared" si="95"/>
        <v>0</v>
      </c>
      <c r="BR150" s="209">
        <f t="shared" si="96"/>
        <v>0</v>
      </c>
      <c r="BS150" s="209">
        <f t="shared" si="97"/>
        <v>0</v>
      </c>
      <c r="BT150" s="209">
        <f t="shared" si="98"/>
        <v>0</v>
      </c>
      <c r="BU150" s="209">
        <f t="shared" si="99"/>
        <v>0</v>
      </c>
      <c r="BV150" s="209">
        <f t="shared" si="100"/>
        <v>0</v>
      </c>
      <c r="BW150" s="209">
        <f t="shared" si="101"/>
        <v>0</v>
      </c>
      <c r="BX150" s="209">
        <f t="shared" si="102"/>
        <v>0</v>
      </c>
      <c r="BY150" s="209">
        <f t="shared" si="103"/>
        <v>0</v>
      </c>
      <c r="BZ150" s="209">
        <f t="shared" si="104"/>
        <v>0</v>
      </c>
      <c r="CA150" s="209">
        <f t="shared" si="105"/>
        <v>135000</v>
      </c>
      <c r="CB150" s="209">
        <f t="shared" si="106"/>
        <v>135000</v>
      </c>
      <c r="CC150" s="209">
        <f t="shared" si="107"/>
        <v>135000</v>
      </c>
      <c r="CD150" s="209">
        <f t="shared" si="108"/>
        <v>135000</v>
      </c>
      <c r="CE150" s="209">
        <f t="shared" si="109"/>
        <v>135000</v>
      </c>
      <c r="CF150" s="209">
        <f t="shared" si="110"/>
        <v>135000</v>
      </c>
      <c r="CG150" s="209">
        <f t="shared" si="111"/>
        <v>135000</v>
      </c>
      <c r="CH150" s="209">
        <f t="shared" si="112"/>
        <v>135000</v>
      </c>
      <c r="CI150" s="209">
        <f t="shared" si="113"/>
        <v>135000</v>
      </c>
      <c r="CJ150" s="209">
        <f t="shared" si="114"/>
        <v>135000</v>
      </c>
      <c r="CK150" s="209">
        <f t="shared" si="115"/>
        <v>135000</v>
      </c>
      <c r="CL150" s="209">
        <f t="shared" si="116"/>
        <v>135000</v>
      </c>
      <c r="CM150" s="209">
        <f t="shared" si="117"/>
        <v>139050</v>
      </c>
      <c r="CN150" s="209">
        <f t="shared" si="118"/>
        <v>139050</v>
      </c>
      <c r="CO150" s="209">
        <f t="shared" si="119"/>
        <v>139050</v>
      </c>
      <c r="CP150" s="209">
        <f t="shared" si="120"/>
        <v>139050</v>
      </c>
      <c r="CQ150" s="209">
        <f t="shared" si="121"/>
        <v>139050</v>
      </c>
      <c r="CR150" s="209">
        <f t="shared" si="122"/>
        <v>139050</v>
      </c>
      <c r="CS150" s="209">
        <f t="shared" si="123"/>
        <v>139050</v>
      </c>
      <c r="CT150" s="209">
        <f t="shared" si="124"/>
        <v>139050</v>
      </c>
      <c r="CU150" s="209">
        <f t="shared" si="125"/>
        <v>139050</v>
      </c>
      <c r="CV150" s="209">
        <f t="shared" si="126"/>
        <v>139050</v>
      </c>
      <c r="CW150" s="209">
        <f t="shared" si="127"/>
        <v>139050</v>
      </c>
      <c r="CX150" s="209">
        <f t="shared" si="128"/>
        <v>139050</v>
      </c>
      <c r="CY150" s="209">
        <f t="shared" si="129"/>
        <v>143221.5</v>
      </c>
      <c r="CZ150" s="209">
        <f t="shared" si="130"/>
        <v>143221.5</v>
      </c>
      <c r="DA150" s="209">
        <f t="shared" si="131"/>
        <v>143221.5</v>
      </c>
      <c r="DB150" s="209">
        <f t="shared" si="132"/>
        <v>143221.5</v>
      </c>
      <c r="DC150" s="209">
        <f t="shared" si="133"/>
        <v>143221.5</v>
      </c>
      <c r="DD150" s="209">
        <f t="shared" si="134"/>
        <v>143221.5</v>
      </c>
      <c r="DE150" s="209">
        <f t="shared" si="135"/>
        <v>143221.5</v>
      </c>
      <c r="DF150" s="209">
        <f t="shared" si="136"/>
        <v>143221.5</v>
      </c>
      <c r="DG150" s="209">
        <f t="shared" si="137"/>
        <v>143221.5</v>
      </c>
      <c r="DH150" s="209">
        <f t="shared" si="138"/>
        <v>143221.5</v>
      </c>
      <c r="DI150" s="209">
        <f t="shared" si="139"/>
        <v>143221.5</v>
      </c>
      <c r="DJ150" s="209">
        <f t="shared" si="140"/>
        <v>143221.5</v>
      </c>
      <c r="DK150" s="209">
        <f t="shared" si="141"/>
        <v>147518.14499999999</v>
      </c>
      <c r="DL150" s="209">
        <f t="shared" si="142"/>
        <v>147518.14499999999</v>
      </c>
      <c r="DM150" s="209">
        <f t="shared" si="143"/>
        <v>147518.14499999999</v>
      </c>
      <c r="DN150" s="209">
        <f t="shared" si="144"/>
        <v>147518.14499999999</v>
      </c>
      <c r="DO150" s="209">
        <f t="shared" si="145"/>
        <v>147518.14499999999</v>
      </c>
      <c r="DP150" s="209">
        <f t="shared" si="146"/>
        <v>147518.14499999999</v>
      </c>
      <c r="DQ150" s="209">
        <f t="shared" si="147"/>
        <v>147518.14499999999</v>
      </c>
      <c r="DR150" s="209">
        <f t="shared" si="148"/>
        <v>147518.14499999999</v>
      </c>
      <c r="DS150" s="209">
        <f t="shared" si="149"/>
        <v>147518.14499999999</v>
      </c>
      <c r="DT150" s="209">
        <f t="shared" si="150"/>
        <v>147518.14499999999</v>
      </c>
      <c r="DU150" s="209">
        <f t="shared" si="151"/>
        <v>147518.14499999999</v>
      </c>
      <c r="DV150" s="209">
        <f t="shared" si="152"/>
        <v>147518.14499999999</v>
      </c>
      <c r="DW150" s="209">
        <f t="shared" si="153"/>
        <v>151943.68934999997</v>
      </c>
      <c r="DX150" s="209">
        <f t="shared" si="154"/>
        <v>151943.68934999997</v>
      </c>
      <c r="DY150" s="209">
        <f t="shared" si="155"/>
        <v>151943.68934999997</v>
      </c>
      <c r="DZ150" s="209">
        <f t="shared" si="156"/>
        <v>151943.68934999997</v>
      </c>
      <c r="EA150" s="209">
        <f t="shared" si="157"/>
        <v>151943.68934999997</v>
      </c>
      <c r="EB150" s="209">
        <f t="shared" si="158"/>
        <v>151943.68934999997</v>
      </c>
      <c r="EC150" s="209">
        <f t="shared" si="159"/>
        <v>151943.68934999997</v>
      </c>
      <c r="ED150" s="209">
        <f t="shared" si="160"/>
        <v>151943.68934999997</v>
      </c>
      <c r="EE150" s="209">
        <f t="shared" si="161"/>
        <v>151943.68934999997</v>
      </c>
      <c r="EF150" s="209">
        <f t="shared" si="162"/>
        <v>151943.68934999997</v>
      </c>
      <c r="EG150" s="209">
        <f t="shared" si="163"/>
        <v>151943.68934999997</v>
      </c>
      <c r="EH150" s="209">
        <f t="shared" si="164"/>
        <v>151943.68934999997</v>
      </c>
      <c r="EI150" s="209">
        <f t="shared" si="165"/>
        <v>156502.00003049997</v>
      </c>
      <c r="EJ150" s="209">
        <f t="shared" si="166"/>
        <v>156502.00003049997</v>
      </c>
      <c r="EK150" s="209">
        <f t="shared" si="167"/>
        <v>156502.00003049997</v>
      </c>
      <c r="EL150" s="209">
        <f t="shared" si="168"/>
        <v>156502.00003049997</v>
      </c>
      <c r="EM150" s="209">
        <f t="shared" si="169"/>
        <v>156502.00003049997</v>
      </c>
      <c r="EN150" s="209">
        <f t="shared" si="170"/>
        <v>156502.00003049997</v>
      </c>
      <c r="EO150" s="209">
        <f t="shared" si="171"/>
        <v>156502.00003049997</v>
      </c>
      <c r="EP150" s="209">
        <f t="shared" si="172"/>
        <v>156502.00003049997</v>
      </c>
      <c r="EQ150" s="209">
        <f t="shared" si="173"/>
        <v>156502.00003049997</v>
      </c>
      <c r="ER150" s="209">
        <f t="shared" si="174"/>
        <v>156502.00003049997</v>
      </c>
      <c r="ES150" s="209">
        <f t="shared" si="175"/>
        <v>156502.00003049997</v>
      </c>
      <c r="ET150" s="209">
        <f t="shared" si="176"/>
        <v>156502.00003049997</v>
      </c>
      <c r="EU150" s="209">
        <f t="shared" si="177"/>
        <v>161197.06003141499</v>
      </c>
      <c r="EV150" s="209">
        <f t="shared" si="178"/>
        <v>161197.06003141499</v>
      </c>
      <c r="EW150" s="209">
        <f t="shared" si="179"/>
        <v>161197.06003141499</v>
      </c>
      <c r="EX150" s="209">
        <f t="shared" si="180"/>
        <v>161197.06003141499</v>
      </c>
      <c r="EY150" s="209">
        <f t="shared" si="181"/>
        <v>161197.06003141499</v>
      </c>
      <c r="EZ150" s="209">
        <f t="shared" si="182"/>
        <v>161197.06003141499</v>
      </c>
      <c r="FA150" s="209">
        <f t="shared" si="183"/>
        <v>161197.06003141499</v>
      </c>
      <c r="FB150" s="209">
        <f t="shared" si="184"/>
        <v>161197.06003141499</v>
      </c>
      <c r="FC150" s="209">
        <f t="shared" si="185"/>
        <v>161197.06003141499</v>
      </c>
      <c r="FD150" s="209">
        <f t="shared" si="186"/>
        <v>161197.06003141499</v>
      </c>
      <c r="FE150" s="209">
        <f t="shared" si="187"/>
        <v>161197.06003141499</v>
      </c>
      <c r="FF150" s="209">
        <f t="shared" si="188"/>
        <v>161197.06003141499</v>
      </c>
      <c r="FG150" s="209">
        <f t="shared" si="189"/>
        <v>166032.97183235743</v>
      </c>
      <c r="FH150" s="209">
        <f t="shared" si="190"/>
        <v>166032.97183235743</v>
      </c>
      <c r="FI150" s="209">
        <f t="shared" si="191"/>
        <v>166032.97183235743</v>
      </c>
      <c r="FJ150" s="209">
        <f t="shared" si="192"/>
        <v>166032.97183235743</v>
      </c>
      <c r="FK150" s="209">
        <f t="shared" si="193"/>
        <v>166032.97183235743</v>
      </c>
      <c r="FL150" s="209">
        <f t="shared" si="194"/>
        <v>166032.97183235743</v>
      </c>
      <c r="FM150" s="209">
        <f t="shared" si="195"/>
        <v>166032.97183235743</v>
      </c>
      <c r="FN150" s="209">
        <f t="shared" si="196"/>
        <v>166032.97183235743</v>
      </c>
      <c r="FO150" s="209">
        <f t="shared" si="197"/>
        <v>166032.97183235743</v>
      </c>
      <c r="FP150" s="209">
        <f t="shared" si="198"/>
        <v>166032.97183235743</v>
      </c>
      <c r="FQ150" s="209">
        <f t="shared" si="199"/>
        <v>166032.97183235743</v>
      </c>
      <c r="FR150" s="209">
        <f t="shared" si="200"/>
        <v>166032.97183235743</v>
      </c>
      <c r="FS150" s="209">
        <f t="shared" si="201"/>
        <v>171013.96098732814</v>
      </c>
      <c r="FT150" s="209">
        <f t="shared" si="202"/>
        <v>171013.96098732814</v>
      </c>
      <c r="FU150" s="209">
        <f t="shared" si="203"/>
        <v>171013.96098732814</v>
      </c>
      <c r="FV150" s="209">
        <f t="shared" si="204"/>
        <v>171013.96098732814</v>
      </c>
      <c r="FW150" s="209">
        <f t="shared" si="205"/>
        <v>171013.96098732814</v>
      </c>
      <c r="FX150" s="209">
        <f t="shared" si="206"/>
        <v>171013.96098732814</v>
      </c>
      <c r="FY150" s="209">
        <f t="shared" si="207"/>
        <v>171013.96098732814</v>
      </c>
      <c r="FZ150" s="209">
        <f t="shared" si="208"/>
        <v>171013.96098732814</v>
      </c>
      <c r="GA150" s="209">
        <f t="shared" si="209"/>
        <v>171013.96098732814</v>
      </c>
      <c r="GB150" s="209">
        <f t="shared" si="210"/>
        <v>171013.96098732814</v>
      </c>
      <c r="GC150" s="209">
        <f t="shared" si="211"/>
        <v>171013.96098732814</v>
      </c>
      <c r="GD150" s="209">
        <f t="shared" si="212"/>
        <v>171013.96098732814</v>
      </c>
      <c r="GE150" s="209">
        <f t="shared" si="213"/>
        <v>176144.379816948</v>
      </c>
      <c r="GF150" s="209">
        <f t="shared" si="214"/>
        <v>176144.379816948</v>
      </c>
      <c r="GG150" s="209">
        <f t="shared" si="215"/>
        <v>176144.379816948</v>
      </c>
      <c r="GH150" s="209">
        <f t="shared" si="216"/>
        <v>176144.379816948</v>
      </c>
      <c r="GI150" s="209">
        <f t="shared" si="217"/>
        <v>176144.379816948</v>
      </c>
      <c r="GJ150" s="209">
        <f t="shared" si="218"/>
        <v>176144.379816948</v>
      </c>
      <c r="GK150" s="209">
        <f t="shared" si="219"/>
        <v>176144.379816948</v>
      </c>
      <c r="GL150" s="209">
        <f t="shared" si="220"/>
        <v>176144.379816948</v>
      </c>
      <c r="GM150" s="209">
        <f t="shared" si="221"/>
        <v>176144.379816948</v>
      </c>
      <c r="GN150" s="209">
        <f t="shared" si="222"/>
        <v>176144.379816948</v>
      </c>
      <c r="GO150" s="209">
        <f t="shared" si="223"/>
        <v>176144.379816948</v>
      </c>
      <c r="GP150" s="209">
        <f t="shared" si="224"/>
        <v>176144.379816948</v>
      </c>
      <c r="GQ150" s="209">
        <f t="shared" si="225"/>
        <v>181428.71121145645</v>
      </c>
      <c r="GR150" s="209">
        <f t="shared" si="226"/>
        <v>181428.71121145645</v>
      </c>
      <c r="GS150" s="209">
        <f t="shared" si="227"/>
        <v>181428.71121145645</v>
      </c>
      <c r="GT150" s="209">
        <f t="shared" si="228"/>
        <v>181428.71121145645</v>
      </c>
      <c r="GU150" s="209">
        <f t="shared" si="229"/>
        <v>181428.71121145645</v>
      </c>
      <c r="GV150" s="209">
        <f t="shared" si="230"/>
        <v>181428.71121145645</v>
      </c>
      <c r="GW150" s="209">
        <f t="shared" si="231"/>
        <v>181428.71121145645</v>
      </c>
      <c r="GX150" s="209">
        <f t="shared" si="232"/>
        <v>181428.71121145645</v>
      </c>
      <c r="GY150" s="209">
        <f t="shared" si="233"/>
        <v>181428.71121145645</v>
      </c>
      <c r="GZ150" s="209">
        <f t="shared" si="234"/>
        <v>181428.71121145645</v>
      </c>
      <c r="HA150" s="209">
        <f t="shared" si="235"/>
        <v>181428.71121145645</v>
      </c>
      <c r="HB150" s="209">
        <f t="shared" si="236"/>
        <v>181428.71121145645</v>
      </c>
      <c r="HC150" s="209">
        <f t="shared" si="237"/>
        <v>186871.57254780014</v>
      </c>
      <c r="HD150" s="209">
        <f t="shared" si="238"/>
        <v>186871.57254780014</v>
      </c>
      <c r="HE150" s="209">
        <f t="shared" si="239"/>
        <v>186871.57254780014</v>
      </c>
      <c r="HF150" s="209">
        <f t="shared" si="240"/>
        <v>186871.57254780014</v>
      </c>
      <c r="HG150" s="209">
        <f t="shared" si="241"/>
        <v>186871.57254780014</v>
      </c>
      <c r="HH150" s="209">
        <f t="shared" si="242"/>
        <v>186871.57254780014</v>
      </c>
      <c r="HI150" s="209">
        <f t="shared" si="243"/>
        <v>186871.57254780014</v>
      </c>
      <c r="HJ150" s="209">
        <f t="shared" si="244"/>
        <v>186871.57254780014</v>
      </c>
      <c r="HK150" s="209">
        <f t="shared" si="245"/>
        <v>186871.57254780014</v>
      </c>
      <c r="HL150" s="209">
        <f t="shared" si="246"/>
        <v>186871.57254780014</v>
      </c>
      <c r="HM150" s="209">
        <f t="shared" si="247"/>
        <v>186871.57254780014</v>
      </c>
      <c r="HN150" s="209">
        <f t="shared" si="248"/>
        <v>186871.57254780014</v>
      </c>
      <c r="HO150" s="209">
        <f t="shared" si="249"/>
        <v>192477.71972423411</v>
      </c>
      <c r="HP150" s="209">
        <f t="shared" si="250"/>
        <v>192477.71972423411</v>
      </c>
      <c r="HQ150" s="209">
        <f t="shared" si="251"/>
        <v>192477.71972423411</v>
      </c>
      <c r="HR150" s="209">
        <f t="shared" si="252"/>
        <v>192477.71972423411</v>
      </c>
      <c r="HS150" s="209">
        <f t="shared" si="253"/>
        <v>192477.71972423411</v>
      </c>
      <c r="HT150" s="209">
        <f t="shared" si="254"/>
        <v>192477.71972423411</v>
      </c>
      <c r="HU150" s="209">
        <f t="shared" si="255"/>
        <v>192477.71972423411</v>
      </c>
      <c r="HV150" s="209">
        <f t="shared" si="256"/>
        <v>192477.71972423411</v>
      </c>
      <c r="HW150" s="209">
        <f t="shared" si="257"/>
        <v>192477.71972423411</v>
      </c>
      <c r="HX150" s="209">
        <f t="shared" si="258"/>
        <v>192477.71972423411</v>
      </c>
      <c r="HY150" s="209">
        <f t="shared" si="259"/>
        <v>192477.71972423411</v>
      </c>
      <c r="HZ150" s="209">
        <f t="shared" si="260"/>
        <v>192477.71972423411</v>
      </c>
      <c r="IA150" s="209">
        <f t="shared" si="261"/>
        <v>198252.05131596114</v>
      </c>
      <c r="IB150" s="209">
        <f t="shared" si="262"/>
        <v>198252.05131596114</v>
      </c>
      <c r="IC150" s="209">
        <f t="shared" si="263"/>
        <v>198252.05131596114</v>
      </c>
      <c r="ID150" s="209">
        <f t="shared" si="264"/>
        <v>198252.05131596114</v>
      </c>
      <c r="IE150" s="209">
        <f t="shared" si="265"/>
        <v>198252.05131596114</v>
      </c>
      <c r="IF150" s="209">
        <f t="shared" si="266"/>
        <v>198252.05131596114</v>
      </c>
      <c r="IG150" s="209">
        <f t="shared" si="267"/>
        <v>198252.05131596114</v>
      </c>
      <c r="IH150" s="209">
        <f t="shared" si="268"/>
        <v>198252.05131596114</v>
      </c>
      <c r="II150" s="209">
        <f t="shared" si="269"/>
        <v>198252.05131596114</v>
      </c>
      <c r="IJ150" s="209">
        <f t="shared" si="270"/>
        <v>198252.05131596114</v>
      </c>
      <c r="IK150" s="209">
        <f t="shared" si="271"/>
        <v>198252.05131596114</v>
      </c>
      <c r="IL150" s="209">
        <f t="shared" si="272"/>
        <v>198252.05131596114</v>
      </c>
      <c r="IM150" s="209">
        <f t="shared" si="273"/>
        <v>204199.61285543998</v>
      </c>
      <c r="IN150" s="209">
        <f t="shared" si="274"/>
        <v>204199.61285543998</v>
      </c>
      <c r="IO150" s="209">
        <f t="shared" si="275"/>
        <v>204199.61285543998</v>
      </c>
      <c r="IP150" s="209">
        <f t="shared" si="276"/>
        <v>204199.61285543998</v>
      </c>
      <c r="IQ150" s="209">
        <f t="shared" si="277"/>
        <v>204199.61285543998</v>
      </c>
      <c r="IR150" s="209">
        <f t="shared" si="278"/>
        <v>204199.61285543998</v>
      </c>
      <c r="IS150" s="209">
        <f t="shared" si="279"/>
        <v>204199.61285543998</v>
      </c>
      <c r="IT150" s="209">
        <f t="shared" si="280"/>
        <v>204199.61285543998</v>
      </c>
      <c r="IU150" s="209">
        <f t="shared" si="281"/>
        <v>204199.61285543998</v>
      </c>
      <c r="IV150" s="209">
        <f t="shared" si="282"/>
        <v>204199.61285543998</v>
      </c>
      <c r="IW150" s="209">
        <f t="shared" si="283"/>
        <v>204199.61285543998</v>
      </c>
      <c r="IX150" s="209">
        <f t="shared" si="284"/>
        <v>204199.61285543998</v>
      </c>
      <c r="IY150" s="209">
        <f t="shared" si="285"/>
        <v>210325.60124110317</v>
      </c>
      <c r="IZ150" s="209">
        <f t="shared" si="286"/>
        <v>210325.60124110317</v>
      </c>
      <c r="JA150" s="209">
        <f t="shared" si="287"/>
        <v>210325.60124110317</v>
      </c>
      <c r="JB150" s="209">
        <f t="shared" si="288"/>
        <v>210325.60124110317</v>
      </c>
      <c r="JC150" s="209">
        <f t="shared" si="289"/>
        <v>210325.60124110317</v>
      </c>
      <c r="JD150" s="209">
        <f t="shared" si="290"/>
        <v>210325.60124110317</v>
      </c>
      <c r="JE150" s="209">
        <f t="shared" si="291"/>
        <v>210325.60124110317</v>
      </c>
      <c r="JF150" s="209">
        <f t="shared" si="292"/>
        <v>210325.60124110317</v>
      </c>
      <c r="JG150" s="209">
        <f t="shared" si="293"/>
        <v>210325.60124110317</v>
      </c>
      <c r="JH150" s="209">
        <f t="shared" si="294"/>
        <v>210325.60124110317</v>
      </c>
      <c r="JI150" s="209">
        <f t="shared" si="295"/>
        <v>210325.60124110317</v>
      </c>
      <c r="JJ150" s="209">
        <f t="shared" si="296"/>
        <v>210325.60124110317</v>
      </c>
      <c r="JK150" s="209">
        <f t="shared" si="297"/>
        <v>216635.36927833626</v>
      </c>
      <c r="JL150" s="209">
        <f t="shared" si="298"/>
        <v>216635.36927833626</v>
      </c>
      <c r="JM150" s="209">
        <f t="shared" si="299"/>
        <v>216635.36927833626</v>
      </c>
      <c r="JN150" s="209">
        <f t="shared" si="300"/>
        <v>216635.36927833626</v>
      </c>
      <c r="JO150" s="209">
        <f t="shared" si="301"/>
        <v>216635.36927833626</v>
      </c>
      <c r="JP150" s="209">
        <f t="shared" si="302"/>
        <v>216635.36927833626</v>
      </c>
      <c r="JQ150" s="209">
        <f t="shared" si="303"/>
        <v>216635.36927833626</v>
      </c>
      <c r="JR150" s="209">
        <f t="shared" si="304"/>
        <v>216635.36927833626</v>
      </c>
      <c r="JS150" s="209">
        <f t="shared" si="305"/>
        <v>216635.36927833626</v>
      </c>
      <c r="JT150" s="209">
        <f t="shared" si="306"/>
        <v>216635.36927833626</v>
      </c>
      <c r="JU150" s="209">
        <f t="shared" si="307"/>
        <v>216635.36927833626</v>
      </c>
      <c r="JV150" s="209">
        <f t="shared" si="308"/>
        <v>216635.36927833626</v>
      </c>
      <c r="JW150" s="209">
        <f t="shared" si="309"/>
        <v>223134.43035668635</v>
      </c>
      <c r="JX150" s="209">
        <f t="shared" si="310"/>
        <v>223134.43035668635</v>
      </c>
      <c r="JY150" s="209">
        <f t="shared" si="311"/>
        <v>223134.43035668635</v>
      </c>
      <c r="JZ150" s="209">
        <f t="shared" si="312"/>
        <v>223134.43035668635</v>
      </c>
      <c r="KA150" s="209">
        <f t="shared" si="313"/>
        <v>223134.43035668635</v>
      </c>
      <c r="KB150" s="209">
        <f t="shared" si="314"/>
        <v>223134.43035668635</v>
      </c>
      <c r="KC150" s="209">
        <f t="shared" si="315"/>
        <v>223134.43035668635</v>
      </c>
      <c r="KD150" s="209">
        <f t="shared" si="316"/>
        <v>223134.43035668635</v>
      </c>
      <c r="KE150" s="209">
        <f t="shared" si="317"/>
        <v>223134.43035668635</v>
      </c>
      <c r="KF150" s="209">
        <f t="shared" si="318"/>
        <v>223134.43035668635</v>
      </c>
      <c r="KG150" s="209">
        <f t="shared" si="319"/>
        <v>223134.43035668635</v>
      </c>
      <c r="KH150" s="209">
        <f t="shared" si="320"/>
        <v>223134.43035668635</v>
      </c>
      <c r="KI150" s="209">
        <f t="shared" si="321"/>
        <v>229828.46326738692</v>
      </c>
      <c r="KJ150" s="209">
        <f t="shared" si="322"/>
        <v>229828.46326738692</v>
      </c>
      <c r="KK150" s="209">
        <f t="shared" si="323"/>
        <v>229828.46326738692</v>
      </c>
      <c r="KL150" s="209">
        <f t="shared" si="324"/>
        <v>229828.46326738692</v>
      </c>
      <c r="KM150" s="209">
        <f t="shared" si="325"/>
        <v>229828.46326738692</v>
      </c>
      <c r="KN150" s="209">
        <f t="shared" si="326"/>
        <v>229828.46326738692</v>
      </c>
      <c r="KO150" s="209">
        <f t="shared" si="327"/>
        <v>229828.46326738692</v>
      </c>
      <c r="KP150" s="209">
        <f t="shared" si="328"/>
        <v>229828.46326738692</v>
      </c>
      <c r="KQ150" s="209">
        <f t="shared" si="329"/>
        <v>229828.46326738692</v>
      </c>
      <c r="KR150" s="209">
        <f t="shared" si="330"/>
        <v>229828.46326738692</v>
      </c>
      <c r="KS150" s="209">
        <f t="shared" si="331"/>
        <v>229828.46326738692</v>
      </c>
      <c r="KT150" s="209">
        <f t="shared" si="332"/>
        <v>229828.46326738692</v>
      </c>
      <c r="KU150" s="209">
        <f t="shared" si="333"/>
        <v>236723.31716540855</v>
      </c>
      <c r="KV150" s="209">
        <f t="shared" si="334"/>
        <v>236723.31716540855</v>
      </c>
      <c r="KW150" s="209">
        <f t="shared" si="335"/>
        <v>236723.31716540855</v>
      </c>
      <c r="KX150" s="209">
        <f t="shared" si="336"/>
        <v>236723.31716540855</v>
      </c>
      <c r="KY150" s="209">
        <f t="shared" si="337"/>
        <v>236723.31716540855</v>
      </c>
      <c r="KZ150" s="209">
        <f t="shared" si="338"/>
        <v>236723.31716540855</v>
      </c>
      <c r="LA150" s="209">
        <f t="shared" si="339"/>
        <v>236723.31716540855</v>
      </c>
      <c r="LB150" s="209">
        <f t="shared" si="340"/>
        <v>236723.31716540855</v>
      </c>
      <c r="LC150" s="209">
        <f t="shared" si="341"/>
        <v>236723.31716540855</v>
      </c>
      <c r="LD150" s="209">
        <f t="shared" si="342"/>
        <v>236723.31716540855</v>
      </c>
      <c r="LE150" s="209">
        <f t="shared" si="343"/>
        <v>236723.31716540855</v>
      </c>
    </row>
    <row r="151" spans="1:317" s="185" customFormat="1">
      <c r="A151" s="182"/>
      <c r="B151" s="356" t="s">
        <v>407</v>
      </c>
      <c r="C151" s="182"/>
      <c r="D151" s="182"/>
      <c r="E151" s="209">
        <f t="shared" si="31"/>
        <v>0</v>
      </c>
      <c r="F151" s="209">
        <f t="shared" si="32"/>
        <v>0</v>
      </c>
      <c r="G151" s="209">
        <f t="shared" si="33"/>
        <v>0</v>
      </c>
      <c r="H151" s="209">
        <f t="shared" si="34"/>
        <v>0</v>
      </c>
      <c r="I151" s="209">
        <f t="shared" si="35"/>
        <v>0</v>
      </c>
      <c r="J151" s="209">
        <f t="shared" si="36"/>
        <v>0</v>
      </c>
      <c r="K151" s="209">
        <f t="shared" si="37"/>
        <v>0</v>
      </c>
      <c r="L151" s="209">
        <f t="shared" si="38"/>
        <v>0</v>
      </c>
      <c r="M151" s="209">
        <f t="shared" si="39"/>
        <v>0</v>
      </c>
      <c r="N151" s="209">
        <f t="shared" si="40"/>
        <v>0</v>
      </c>
      <c r="O151" s="209">
        <f t="shared" si="41"/>
        <v>0</v>
      </c>
      <c r="P151" s="209">
        <f t="shared" si="42"/>
        <v>0</v>
      </c>
      <c r="Q151" s="209">
        <f t="shared" si="43"/>
        <v>0</v>
      </c>
      <c r="R151" s="209">
        <f t="shared" si="44"/>
        <v>0</v>
      </c>
      <c r="S151" s="209">
        <f t="shared" si="45"/>
        <v>0</v>
      </c>
      <c r="T151" s="209">
        <f t="shared" si="46"/>
        <v>0</v>
      </c>
      <c r="U151" s="209">
        <f t="shared" si="47"/>
        <v>0</v>
      </c>
      <c r="V151" s="209">
        <f t="shared" si="48"/>
        <v>0</v>
      </c>
      <c r="W151" s="209">
        <f t="shared" si="49"/>
        <v>0</v>
      </c>
      <c r="X151" s="209">
        <f t="shared" si="50"/>
        <v>0</v>
      </c>
      <c r="Y151" s="209">
        <f t="shared" si="51"/>
        <v>0</v>
      </c>
      <c r="Z151" s="209">
        <f t="shared" si="52"/>
        <v>0</v>
      </c>
      <c r="AA151" s="209">
        <f t="shared" si="53"/>
        <v>0</v>
      </c>
      <c r="AB151" s="209">
        <f t="shared" si="54"/>
        <v>0</v>
      </c>
      <c r="AC151" s="209">
        <f t="shared" si="55"/>
        <v>0</v>
      </c>
      <c r="AD151" s="209">
        <f t="shared" si="56"/>
        <v>0</v>
      </c>
      <c r="AE151" s="209">
        <f t="shared" si="57"/>
        <v>0</v>
      </c>
      <c r="AF151" s="209">
        <f t="shared" si="58"/>
        <v>0</v>
      </c>
      <c r="AG151" s="209">
        <f t="shared" si="59"/>
        <v>0</v>
      </c>
      <c r="AH151" s="209">
        <f t="shared" si="60"/>
        <v>0</v>
      </c>
      <c r="AI151" s="209">
        <f t="shared" si="61"/>
        <v>0</v>
      </c>
      <c r="AJ151" s="209">
        <f t="shared" si="62"/>
        <v>0</v>
      </c>
      <c r="AK151" s="209">
        <f t="shared" si="63"/>
        <v>0</v>
      </c>
      <c r="AL151" s="209">
        <f t="shared" si="64"/>
        <v>0</v>
      </c>
      <c r="AM151" s="209">
        <f t="shared" si="65"/>
        <v>0</v>
      </c>
      <c r="AN151" s="209">
        <f t="shared" si="66"/>
        <v>0</v>
      </c>
      <c r="AO151" s="209">
        <f t="shared" si="67"/>
        <v>0</v>
      </c>
      <c r="AP151" s="209">
        <f t="shared" si="68"/>
        <v>0</v>
      </c>
      <c r="AQ151" s="209">
        <f t="shared" si="69"/>
        <v>0</v>
      </c>
      <c r="AR151" s="209">
        <f t="shared" si="70"/>
        <v>0</v>
      </c>
      <c r="AS151" s="209">
        <f t="shared" si="71"/>
        <v>0</v>
      </c>
      <c r="AT151" s="209">
        <f t="shared" si="72"/>
        <v>0</v>
      </c>
      <c r="AU151" s="209">
        <f t="shared" si="73"/>
        <v>0</v>
      </c>
      <c r="AV151" s="209">
        <f t="shared" si="74"/>
        <v>0</v>
      </c>
      <c r="AW151" s="209">
        <f t="shared" si="75"/>
        <v>0</v>
      </c>
      <c r="AX151" s="209">
        <f t="shared" si="76"/>
        <v>0</v>
      </c>
      <c r="AY151" s="209">
        <f t="shared" si="77"/>
        <v>0</v>
      </c>
      <c r="AZ151" s="209">
        <f t="shared" si="78"/>
        <v>0</v>
      </c>
      <c r="BA151" s="209">
        <f t="shared" si="79"/>
        <v>0</v>
      </c>
      <c r="BB151" s="209">
        <f t="shared" si="80"/>
        <v>0</v>
      </c>
      <c r="BC151" s="209">
        <f t="shared" si="81"/>
        <v>0</v>
      </c>
      <c r="BD151" s="209">
        <f t="shared" si="82"/>
        <v>0</v>
      </c>
      <c r="BE151" s="209">
        <f t="shared" si="83"/>
        <v>0</v>
      </c>
      <c r="BF151" s="209">
        <f t="shared" si="84"/>
        <v>0</v>
      </c>
      <c r="BG151" s="209">
        <f t="shared" si="85"/>
        <v>0</v>
      </c>
      <c r="BH151" s="209">
        <f t="shared" si="86"/>
        <v>0</v>
      </c>
      <c r="BI151" s="209">
        <f t="shared" si="87"/>
        <v>0</v>
      </c>
      <c r="BJ151" s="209">
        <f t="shared" si="88"/>
        <v>0</v>
      </c>
      <c r="BK151" s="209">
        <f t="shared" si="89"/>
        <v>0</v>
      </c>
      <c r="BL151" s="209">
        <f t="shared" si="90"/>
        <v>0</v>
      </c>
      <c r="BM151" s="209">
        <f t="shared" si="91"/>
        <v>0</v>
      </c>
      <c r="BN151" s="209">
        <f t="shared" si="92"/>
        <v>0</v>
      </c>
      <c r="BO151" s="209">
        <f t="shared" si="93"/>
        <v>0</v>
      </c>
      <c r="BP151" s="209">
        <f t="shared" si="94"/>
        <v>0</v>
      </c>
      <c r="BQ151" s="209">
        <f t="shared" si="95"/>
        <v>0</v>
      </c>
      <c r="BR151" s="209">
        <f t="shared" si="96"/>
        <v>0</v>
      </c>
      <c r="BS151" s="209">
        <f t="shared" si="97"/>
        <v>0</v>
      </c>
      <c r="BT151" s="209">
        <f t="shared" si="98"/>
        <v>0</v>
      </c>
      <c r="BU151" s="209">
        <f t="shared" si="99"/>
        <v>0</v>
      </c>
      <c r="BV151" s="209">
        <f t="shared" si="100"/>
        <v>0</v>
      </c>
      <c r="BW151" s="209">
        <f t="shared" si="101"/>
        <v>0</v>
      </c>
      <c r="BX151" s="209">
        <f t="shared" si="102"/>
        <v>0</v>
      </c>
      <c r="BY151" s="209">
        <f t="shared" si="103"/>
        <v>0</v>
      </c>
      <c r="BZ151" s="209">
        <f t="shared" si="104"/>
        <v>0</v>
      </c>
      <c r="CA151" s="209">
        <f t="shared" si="105"/>
        <v>135000</v>
      </c>
      <c r="CB151" s="209">
        <f t="shared" si="106"/>
        <v>135000</v>
      </c>
      <c r="CC151" s="209">
        <f t="shared" si="107"/>
        <v>135000</v>
      </c>
      <c r="CD151" s="209">
        <f t="shared" si="108"/>
        <v>135000</v>
      </c>
      <c r="CE151" s="209">
        <f t="shared" si="109"/>
        <v>135000</v>
      </c>
      <c r="CF151" s="209">
        <f t="shared" si="110"/>
        <v>135000</v>
      </c>
      <c r="CG151" s="209">
        <f t="shared" si="111"/>
        <v>135000</v>
      </c>
      <c r="CH151" s="209">
        <f t="shared" si="112"/>
        <v>135000</v>
      </c>
      <c r="CI151" s="209">
        <f t="shared" si="113"/>
        <v>135000</v>
      </c>
      <c r="CJ151" s="209">
        <f t="shared" si="114"/>
        <v>135000</v>
      </c>
      <c r="CK151" s="209">
        <f t="shared" si="115"/>
        <v>135000</v>
      </c>
      <c r="CL151" s="209">
        <f t="shared" si="116"/>
        <v>135000</v>
      </c>
      <c r="CM151" s="209">
        <f t="shared" si="117"/>
        <v>139050</v>
      </c>
      <c r="CN151" s="209">
        <f t="shared" si="118"/>
        <v>139050</v>
      </c>
      <c r="CO151" s="209">
        <f t="shared" si="119"/>
        <v>139050</v>
      </c>
      <c r="CP151" s="209">
        <f t="shared" si="120"/>
        <v>139050</v>
      </c>
      <c r="CQ151" s="209">
        <f t="shared" si="121"/>
        <v>139050</v>
      </c>
      <c r="CR151" s="209">
        <f t="shared" si="122"/>
        <v>139050</v>
      </c>
      <c r="CS151" s="209">
        <f t="shared" si="123"/>
        <v>139050</v>
      </c>
      <c r="CT151" s="209">
        <f t="shared" si="124"/>
        <v>139050</v>
      </c>
      <c r="CU151" s="209">
        <f t="shared" si="125"/>
        <v>139050</v>
      </c>
      <c r="CV151" s="209">
        <f t="shared" si="126"/>
        <v>139050</v>
      </c>
      <c r="CW151" s="209">
        <f t="shared" si="127"/>
        <v>139050</v>
      </c>
      <c r="CX151" s="209">
        <f t="shared" si="128"/>
        <v>139050</v>
      </c>
      <c r="CY151" s="209">
        <f t="shared" si="129"/>
        <v>143221.5</v>
      </c>
      <c r="CZ151" s="209">
        <f t="shared" si="130"/>
        <v>143221.5</v>
      </c>
      <c r="DA151" s="209">
        <f t="shared" si="131"/>
        <v>143221.5</v>
      </c>
      <c r="DB151" s="209">
        <f t="shared" si="132"/>
        <v>143221.5</v>
      </c>
      <c r="DC151" s="209">
        <f t="shared" si="133"/>
        <v>143221.5</v>
      </c>
      <c r="DD151" s="209">
        <f t="shared" si="134"/>
        <v>143221.5</v>
      </c>
      <c r="DE151" s="209">
        <f t="shared" si="135"/>
        <v>143221.5</v>
      </c>
      <c r="DF151" s="209">
        <f t="shared" si="136"/>
        <v>143221.5</v>
      </c>
      <c r="DG151" s="209">
        <f t="shared" si="137"/>
        <v>143221.5</v>
      </c>
      <c r="DH151" s="209">
        <f t="shared" si="138"/>
        <v>143221.5</v>
      </c>
      <c r="DI151" s="209">
        <f t="shared" si="139"/>
        <v>143221.5</v>
      </c>
      <c r="DJ151" s="209">
        <f t="shared" si="140"/>
        <v>143221.5</v>
      </c>
      <c r="DK151" s="209">
        <f t="shared" si="141"/>
        <v>147518.14499999999</v>
      </c>
      <c r="DL151" s="209">
        <f t="shared" si="142"/>
        <v>147518.14499999999</v>
      </c>
      <c r="DM151" s="209">
        <f t="shared" si="143"/>
        <v>147518.14499999999</v>
      </c>
      <c r="DN151" s="209">
        <f t="shared" si="144"/>
        <v>147518.14499999999</v>
      </c>
      <c r="DO151" s="209">
        <f t="shared" si="145"/>
        <v>147518.14499999999</v>
      </c>
      <c r="DP151" s="209">
        <f t="shared" si="146"/>
        <v>147518.14499999999</v>
      </c>
      <c r="DQ151" s="209">
        <f t="shared" si="147"/>
        <v>147518.14499999999</v>
      </c>
      <c r="DR151" s="209">
        <f t="shared" si="148"/>
        <v>147518.14499999999</v>
      </c>
      <c r="DS151" s="209">
        <f t="shared" si="149"/>
        <v>147518.14499999999</v>
      </c>
      <c r="DT151" s="209">
        <f t="shared" si="150"/>
        <v>147518.14499999999</v>
      </c>
      <c r="DU151" s="209">
        <f t="shared" si="151"/>
        <v>147518.14499999999</v>
      </c>
      <c r="DV151" s="209">
        <f t="shared" si="152"/>
        <v>147518.14499999999</v>
      </c>
      <c r="DW151" s="209">
        <f t="shared" si="153"/>
        <v>151943.68934999997</v>
      </c>
      <c r="DX151" s="209">
        <f t="shared" si="154"/>
        <v>151943.68934999997</v>
      </c>
      <c r="DY151" s="209">
        <f t="shared" si="155"/>
        <v>151943.68934999997</v>
      </c>
      <c r="DZ151" s="209">
        <f t="shared" si="156"/>
        <v>151943.68934999997</v>
      </c>
      <c r="EA151" s="209">
        <f t="shared" si="157"/>
        <v>151943.68934999997</v>
      </c>
      <c r="EB151" s="209">
        <f t="shared" si="158"/>
        <v>151943.68934999997</v>
      </c>
      <c r="EC151" s="209">
        <f t="shared" si="159"/>
        <v>151943.68934999997</v>
      </c>
      <c r="ED151" s="209">
        <f t="shared" si="160"/>
        <v>151943.68934999997</v>
      </c>
      <c r="EE151" s="209">
        <f t="shared" si="161"/>
        <v>151943.68934999997</v>
      </c>
      <c r="EF151" s="209">
        <f t="shared" si="162"/>
        <v>151943.68934999997</v>
      </c>
      <c r="EG151" s="209">
        <f t="shared" si="163"/>
        <v>151943.68934999997</v>
      </c>
      <c r="EH151" s="209">
        <f t="shared" si="164"/>
        <v>151943.68934999997</v>
      </c>
      <c r="EI151" s="209">
        <f t="shared" si="165"/>
        <v>156502.00003049997</v>
      </c>
      <c r="EJ151" s="209">
        <f t="shared" si="166"/>
        <v>156502.00003049997</v>
      </c>
      <c r="EK151" s="209">
        <f t="shared" si="167"/>
        <v>156502.00003049997</v>
      </c>
      <c r="EL151" s="209">
        <f t="shared" si="168"/>
        <v>156502.00003049997</v>
      </c>
      <c r="EM151" s="209">
        <f t="shared" si="169"/>
        <v>156502.00003049997</v>
      </c>
      <c r="EN151" s="209">
        <f t="shared" si="170"/>
        <v>156502.00003049997</v>
      </c>
      <c r="EO151" s="209">
        <f t="shared" si="171"/>
        <v>156502.00003049997</v>
      </c>
      <c r="EP151" s="209">
        <f t="shared" si="172"/>
        <v>156502.00003049997</v>
      </c>
      <c r="EQ151" s="209">
        <f t="shared" si="173"/>
        <v>156502.00003049997</v>
      </c>
      <c r="ER151" s="209">
        <f t="shared" si="174"/>
        <v>156502.00003049997</v>
      </c>
      <c r="ES151" s="209">
        <f t="shared" si="175"/>
        <v>156502.00003049997</v>
      </c>
      <c r="ET151" s="209">
        <f t="shared" si="176"/>
        <v>156502.00003049997</v>
      </c>
      <c r="EU151" s="209">
        <f t="shared" si="177"/>
        <v>161197.06003141499</v>
      </c>
      <c r="EV151" s="209">
        <f t="shared" si="178"/>
        <v>161197.06003141499</v>
      </c>
      <c r="EW151" s="209">
        <f t="shared" si="179"/>
        <v>161197.06003141499</v>
      </c>
      <c r="EX151" s="209">
        <f t="shared" si="180"/>
        <v>161197.06003141499</v>
      </c>
      <c r="EY151" s="209">
        <f t="shared" si="181"/>
        <v>161197.06003141499</v>
      </c>
      <c r="EZ151" s="209">
        <f t="shared" si="182"/>
        <v>161197.06003141499</v>
      </c>
      <c r="FA151" s="209">
        <f t="shared" si="183"/>
        <v>161197.06003141499</v>
      </c>
      <c r="FB151" s="209">
        <f t="shared" si="184"/>
        <v>161197.06003141499</v>
      </c>
      <c r="FC151" s="209">
        <f t="shared" si="185"/>
        <v>161197.06003141499</v>
      </c>
      <c r="FD151" s="209">
        <f t="shared" si="186"/>
        <v>161197.06003141499</v>
      </c>
      <c r="FE151" s="209">
        <f t="shared" si="187"/>
        <v>161197.06003141499</v>
      </c>
      <c r="FF151" s="209">
        <f t="shared" si="188"/>
        <v>161197.06003141499</v>
      </c>
      <c r="FG151" s="209">
        <f t="shared" si="189"/>
        <v>166032.97183235743</v>
      </c>
      <c r="FH151" s="209">
        <f t="shared" si="190"/>
        <v>166032.97183235743</v>
      </c>
      <c r="FI151" s="209">
        <f t="shared" si="191"/>
        <v>166032.97183235743</v>
      </c>
      <c r="FJ151" s="209">
        <f t="shared" si="192"/>
        <v>166032.97183235743</v>
      </c>
      <c r="FK151" s="209">
        <f t="shared" si="193"/>
        <v>166032.97183235743</v>
      </c>
      <c r="FL151" s="209">
        <f t="shared" si="194"/>
        <v>166032.97183235743</v>
      </c>
      <c r="FM151" s="209">
        <f t="shared" si="195"/>
        <v>166032.97183235743</v>
      </c>
      <c r="FN151" s="209">
        <f t="shared" si="196"/>
        <v>166032.97183235743</v>
      </c>
      <c r="FO151" s="209">
        <f t="shared" si="197"/>
        <v>166032.97183235743</v>
      </c>
      <c r="FP151" s="209">
        <f t="shared" si="198"/>
        <v>166032.97183235743</v>
      </c>
      <c r="FQ151" s="209">
        <f t="shared" si="199"/>
        <v>166032.97183235743</v>
      </c>
      <c r="FR151" s="209">
        <f t="shared" si="200"/>
        <v>166032.97183235743</v>
      </c>
      <c r="FS151" s="209">
        <f t="shared" si="201"/>
        <v>171013.96098732814</v>
      </c>
      <c r="FT151" s="209">
        <f t="shared" si="202"/>
        <v>171013.96098732814</v>
      </c>
      <c r="FU151" s="209">
        <f t="shared" si="203"/>
        <v>171013.96098732814</v>
      </c>
      <c r="FV151" s="209">
        <f t="shared" si="204"/>
        <v>171013.96098732814</v>
      </c>
      <c r="FW151" s="209">
        <f t="shared" si="205"/>
        <v>171013.96098732814</v>
      </c>
      <c r="FX151" s="209">
        <f t="shared" si="206"/>
        <v>171013.96098732814</v>
      </c>
      <c r="FY151" s="209">
        <f t="shared" si="207"/>
        <v>171013.96098732814</v>
      </c>
      <c r="FZ151" s="209">
        <f t="shared" si="208"/>
        <v>171013.96098732814</v>
      </c>
      <c r="GA151" s="209">
        <f t="shared" si="209"/>
        <v>171013.96098732814</v>
      </c>
      <c r="GB151" s="209">
        <f t="shared" si="210"/>
        <v>171013.96098732814</v>
      </c>
      <c r="GC151" s="209">
        <f t="shared" si="211"/>
        <v>171013.96098732814</v>
      </c>
      <c r="GD151" s="209">
        <f t="shared" si="212"/>
        <v>171013.96098732814</v>
      </c>
      <c r="GE151" s="209">
        <f t="shared" si="213"/>
        <v>176144.379816948</v>
      </c>
      <c r="GF151" s="209">
        <f t="shared" si="214"/>
        <v>176144.379816948</v>
      </c>
      <c r="GG151" s="209">
        <f t="shared" si="215"/>
        <v>176144.379816948</v>
      </c>
      <c r="GH151" s="209">
        <f t="shared" si="216"/>
        <v>176144.379816948</v>
      </c>
      <c r="GI151" s="209">
        <f t="shared" si="217"/>
        <v>176144.379816948</v>
      </c>
      <c r="GJ151" s="209">
        <f t="shared" si="218"/>
        <v>176144.379816948</v>
      </c>
      <c r="GK151" s="209">
        <f t="shared" si="219"/>
        <v>176144.379816948</v>
      </c>
      <c r="GL151" s="209">
        <f t="shared" si="220"/>
        <v>176144.379816948</v>
      </c>
      <c r="GM151" s="209">
        <f t="shared" si="221"/>
        <v>176144.379816948</v>
      </c>
      <c r="GN151" s="209">
        <f t="shared" si="222"/>
        <v>176144.379816948</v>
      </c>
      <c r="GO151" s="209">
        <f t="shared" si="223"/>
        <v>176144.379816948</v>
      </c>
      <c r="GP151" s="209">
        <f t="shared" si="224"/>
        <v>176144.379816948</v>
      </c>
      <c r="GQ151" s="209">
        <f t="shared" si="225"/>
        <v>181428.71121145645</v>
      </c>
      <c r="GR151" s="209">
        <f t="shared" si="226"/>
        <v>181428.71121145645</v>
      </c>
      <c r="GS151" s="209">
        <f t="shared" si="227"/>
        <v>181428.71121145645</v>
      </c>
      <c r="GT151" s="209">
        <f t="shared" si="228"/>
        <v>181428.71121145645</v>
      </c>
      <c r="GU151" s="209">
        <f t="shared" si="229"/>
        <v>181428.71121145645</v>
      </c>
      <c r="GV151" s="209">
        <f t="shared" si="230"/>
        <v>181428.71121145645</v>
      </c>
      <c r="GW151" s="209">
        <f t="shared" si="231"/>
        <v>181428.71121145645</v>
      </c>
      <c r="GX151" s="209">
        <f t="shared" si="232"/>
        <v>181428.71121145645</v>
      </c>
      <c r="GY151" s="209">
        <f t="shared" si="233"/>
        <v>181428.71121145645</v>
      </c>
      <c r="GZ151" s="209">
        <f t="shared" si="234"/>
        <v>181428.71121145645</v>
      </c>
      <c r="HA151" s="209">
        <f t="shared" si="235"/>
        <v>181428.71121145645</v>
      </c>
      <c r="HB151" s="209">
        <f t="shared" si="236"/>
        <v>181428.71121145645</v>
      </c>
      <c r="HC151" s="209">
        <f t="shared" si="237"/>
        <v>186871.57254780014</v>
      </c>
      <c r="HD151" s="209">
        <f t="shared" si="238"/>
        <v>186871.57254780014</v>
      </c>
      <c r="HE151" s="209">
        <f t="shared" si="239"/>
        <v>186871.57254780014</v>
      </c>
      <c r="HF151" s="209">
        <f t="shared" si="240"/>
        <v>186871.57254780014</v>
      </c>
      <c r="HG151" s="209">
        <f t="shared" si="241"/>
        <v>186871.57254780014</v>
      </c>
      <c r="HH151" s="209">
        <f t="shared" si="242"/>
        <v>186871.57254780014</v>
      </c>
      <c r="HI151" s="209">
        <f t="shared" si="243"/>
        <v>186871.57254780014</v>
      </c>
      <c r="HJ151" s="209">
        <f t="shared" si="244"/>
        <v>186871.57254780014</v>
      </c>
      <c r="HK151" s="209">
        <f t="shared" si="245"/>
        <v>186871.57254780014</v>
      </c>
      <c r="HL151" s="209">
        <f t="shared" si="246"/>
        <v>186871.57254780014</v>
      </c>
      <c r="HM151" s="209">
        <f t="shared" si="247"/>
        <v>186871.57254780014</v>
      </c>
      <c r="HN151" s="209">
        <f t="shared" si="248"/>
        <v>186871.57254780014</v>
      </c>
      <c r="HO151" s="209">
        <f t="shared" si="249"/>
        <v>192477.71972423411</v>
      </c>
      <c r="HP151" s="209">
        <f t="shared" si="250"/>
        <v>192477.71972423411</v>
      </c>
      <c r="HQ151" s="209">
        <f t="shared" si="251"/>
        <v>192477.71972423411</v>
      </c>
      <c r="HR151" s="209">
        <f t="shared" si="252"/>
        <v>192477.71972423411</v>
      </c>
      <c r="HS151" s="209">
        <f t="shared" si="253"/>
        <v>192477.71972423411</v>
      </c>
      <c r="HT151" s="209">
        <f t="shared" si="254"/>
        <v>192477.71972423411</v>
      </c>
      <c r="HU151" s="209">
        <f t="shared" si="255"/>
        <v>192477.71972423411</v>
      </c>
      <c r="HV151" s="209">
        <f t="shared" si="256"/>
        <v>192477.71972423411</v>
      </c>
      <c r="HW151" s="209">
        <f t="shared" si="257"/>
        <v>192477.71972423411</v>
      </c>
      <c r="HX151" s="209">
        <f t="shared" si="258"/>
        <v>192477.71972423411</v>
      </c>
      <c r="HY151" s="209">
        <f t="shared" si="259"/>
        <v>192477.71972423411</v>
      </c>
      <c r="HZ151" s="209">
        <f t="shared" si="260"/>
        <v>192477.71972423411</v>
      </c>
      <c r="IA151" s="209">
        <f t="shared" si="261"/>
        <v>198252.05131596114</v>
      </c>
      <c r="IB151" s="209">
        <f t="shared" si="262"/>
        <v>198252.05131596114</v>
      </c>
      <c r="IC151" s="209">
        <f t="shared" si="263"/>
        <v>198252.05131596114</v>
      </c>
      <c r="ID151" s="209">
        <f t="shared" si="264"/>
        <v>198252.05131596114</v>
      </c>
      <c r="IE151" s="209">
        <f t="shared" si="265"/>
        <v>198252.05131596114</v>
      </c>
      <c r="IF151" s="209">
        <f t="shared" si="266"/>
        <v>198252.05131596114</v>
      </c>
      <c r="IG151" s="209">
        <f t="shared" si="267"/>
        <v>198252.05131596114</v>
      </c>
      <c r="IH151" s="209">
        <f t="shared" si="268"/>
        <v>198252.05131596114</v>
      </c>
      <c r="II151" s="209">
        <f t="shared" si="269"/>
        <v>198252.05131596114</v>
      </c>
      <c r="IJ151" s="209">
        <f t="shared" si="270"/>
        <v>198252.05131596114</v>
      </c>
      <c r="IK151" s="209">
        <f t="shared" si="271"/>
        <v>198252.05131596114</v>
      </c>
      <c r="IL151" s="209">
        <f t="shared" si="272"/>
        <v>198252.05131596114</v>
      </c>
      <c r="IM151" s="209">
        <f t="shared" si="273"/>
        <v>204199.61285543998</v>
      </c>
      <c r="IN151" s="209">
        <f t="shared" si="274"/>
        <v>204199.61285543998</v>
      </c>
      <c r="IO151" s="209">
        <f t="shared" si="275"/>
        <v>204199.61285543998</v>
      </c>
      <c r="IP151" s="209">
        <f t="shared" si="276"/>
        <v>204199.61285543998</v>
      </c>
      <c r="IQ151" s="209">
        <f t="shared" si="277"/>
        <v>204199.61285543998</v>
      </c>
      <c r="IR151" s="209">
        <f t="shared" si="278"/>
        <v>204199.61285543998</v>
      </c>
      <c r="IS151" s="209">
        <f t="shared" si="279"/>
        <v>204199.61285543998</v>
      </c>
      <c r="IT151" s="209">
        <f t="shared" si="280"/>
        <v>204199.61285543998</v>
      </c>
      <c r="IU151" s="209">
        <f t="shared" si="281"/>
        <v>204199.61285543998</v>
      </c>
      <c r="IV151" s="209">
        <f t="shared" si="282"/>
        <v>204199.61285543998</v>
      </c>
      <c r="IW151" s="209">
        <f t="shared" si="283"/>
        <v>204199.61285543998</v>
      </c>
      <c r="IX151" s="209">
        <f t="shared" si="284"/>
        <v>204199.61285543998</v>
      </c>
      <c r="IY151" s="209">
        <f t="shared" si="285"/>
        <v>210325.60124110317</v>
      </c>
      <c r="IZ151" s="209">
        <f t="shared" si="286"/>
        <v>210325.60124110317</v>
      </c>
      <c r="JA151" s="209">
        <f t="shared" si="287"/>
        <v>210325.60124110317</v>
      </c>
      <c r="JB151" s="209">
        <f t="shared" si="288"/>
        <v>210325.60124110317</v>
      </c>
      <c r="JC151" s="209">
        <f t="shared" si="289"/>
        <v>210325.60124110317</v>
      </c>
      <c r="JD151" s="209">
        <f t="shared" si="290"/>
        <v>210325.60124110317</v>
      </c>
      <c r="JE151" s="209">
        <f t="shared" si="291"/>
        <v>210325.60124110317</v>
      </c>
      <c r="JF151" s="209">
        <f t="shared" si="292"/>
        <v>210325.60124110317</v>
      </c>
      <c r="JG151" s="209">
        <f t="shared" si="293"/>
        <v>210325.60124110317</v>
      </c>
      <c r="JH151" s="209">
        <f t="shared" si="294"/>
        <v>210325.60124110317</v>
      </c>
      <c r="JI151" s="209">
        <f t="shared" si="295"/>
        <v>210325.60124110317</v>
      </c>
      <c r="JJ151" s="209">
        <f t="shared" si="296"/>
        <v>210325.60124110317</v>
      </c>
      <c r="JK151" s="209">
        <f t="shared" si="297"/>
        <v>216635.36927833626</v>
      </c>
      <c r="JL151" s="209">
        <f t="shared" si="298"/>
        <v>216635.36927833626</v>
      </c>
      <c r="JM151" s="209">
        <f t="shared" si="299"/>
        <v>216635.36927833626</v>
      </c>
      <c r="JN151" s="209">
        <f t="shared" si="300"/>
        <v>216635.36927833626</v>
      </c>
      <c r="JO151" s="209">
        <f t="shared" si="301"/>
        <v>216635.36927833626</v>
      </c>
      <c r="JP151" s="209">
        <f t="shared" si="302"/>
        <v>216635.36927833626</v>
      </c>
      <c r="JQ151" s="209">
        <f t="shared" si="303"/>
        <v>216635.36927833626</v>
      </c>
      <c r="JR151" s="209">
        <f t="shared" si="304"/>
        <v>216635.36927833626</v>
      </c>
      <c r="JS151" s="209">
        <f t="shared" si="305"/>
        <v>216635.36927833626</v>
      </c>
      <c r="JT151" s="209">
        <f t="shared" si="306"/>
        <v>216635.36927833626</v>
      </c>
      <c r="JU151" s="209">
        <f t="shared" si="307"/>
        <v>216635.36927833626</v>
      </c>
      <c r="JV151" s="209">
        <f t="shared" si="308"/>
        <v>216635.36927833626</v>
      </c>
      <c r="JW151" s="209">
        <f t="shared" si="309"/>
        <v>223134.43035668635</v>
      </c>
      <c r="JX151" s="209">
        <f t="shared" si="310"/>
        <v>223134.43035668635</v>
      </c>
      <c r="JY151" s="209">
        <f t="shared" si="311"/>
        <v>223134.43035668635</v>
      </c>
      <c r="JZ151" s="209">
        <f t="shared" si="312"/>
        <v>223134.43035668635</v>
      </c>
      <c r="KA151" s="209">
        <f t="shared" si="313"/>
        <v>223134.43035668635</v>
      </c>
      <c r="KB151" s="209">
        <f t="shared" si="314"/>
        <v>223134.43035668635</v>
      </c>
      <c r="KC151" s="209">
        <f t="shared" si="315"/>
        <v>223134.43035668635</v>
      </c>
      <c r="KD151" s="209">
        <f t="shared" si="316"/>
        <v>223134.43035668635</v>
      </c>
      <c r="KE151" s="209">
        <f t="shared" si="317"/>
        <v>223134.43035668635</v>
      </c>
      <c r="KF151" s="209">
        <f t="shared" si="318"/>
        <v>223134.43035668635</v>
      </c>
      <c r="KG151" s="209">
        <f t="shared" si="319"/>
        <v>223134.43035668635</v>
      </c>
      <c r="KH151" s="209">
        <f t="shared" si="320"/>
        <v>223134.43035668635</v>
      </c>
      <c r="KI151" s="209">
        <f t="shared" si="321"/>
        <v>229828.46326738692</v>
      </c>
      <c r="KJ151" s="209">
        <f t="shared" si="322"/>
        <v>229828.46326738692</v>
      </c>
      <c r="KK151" s="209">
        <f t="shared" si="323"/>
        <v>229828.46326738692</v>
      </c>
      <c r="KL151" s="209">
        <f t="shared" si="324"/>
        <v>229828.46326738692</v>
      </c>
      <c r="KM151" s="209">
        <f t="shared" si="325"/>
        <v>229828.46326738692</v>
      </c>
      <c r="KN151" s="209">
        <f t="shared" si="326"/>
        <v>229828.46326738692</v>
      </c>
      <c r="KO151" s="209">
        <f t="shared" si="327"/>
        <v>229828.46326738692</v>
      </c>
      <c r="KP151" s="209">
        <f t="shared" si="328"/>
        <v>229828.46326738692</v>
      </c>
      <c r="KQ151" s="209">
        <f t="shared" si="329"/>
        <v>229828.46326738692</v>
      </c>
      <c r="KR151" s="209">
        <f t="shared" si="330"/>
        <v>229828.46326738692</v>
      </c>
      <c r="KS151" s="209">
        <f t="shared" si="331"/>
        <v>229828.46326738692</v>
      </c>
      <c r="KT151" s="209">
        <f t="shared" si="332"/>
        <v>229828.46326738692</v>
      </c>
      <c r="KU151" s="209">
        <f t="shared" si="333"/>
        <v>236723.31716540855</v>
      </c>
      <c r="KV151" s="209">
        <f t="shared" si="334"/>
        <v>236723.31716540855</v>
      </c>
      <c r="KW151" s="209">
        <f t="shared" si="335"/>
        <v>236723.31716540855</v>
      </c>
      <c r="KX151" s="209">
        <f t="shared" si="336"/>
        <v>236723.31716540855</v>
      </c>
      <c r="KY151" s="209">
        <f t="shared" si="337"/>
        <v>236723.31716540855</v>
      </c>
      <c r="KZ151" s="209">
        <f t="shared" si="338"/>
        <v>236723.31716540855</v>
      </c>
      <c r="LA151" s="209">
        <f t="shared" si="339"/>
        <v>236723.31716540855</v>
      </c>
      <c r="LB151" s="209">
        <f t="shared" si="340"/>
        <v>236723.31716540855</v>
      </c>
      <c r="LC151" s="209">
        <f t="shared" si="341"/>
        <v>236723.31716540855</v>
      </c>
      <c r="LD151" s="209">
        <f t="shared" si="342"/>
        <v>236723.31716540855</v>
      </c>
      <c r="LE151" s="209">
        <f t="shared" si="343"/>
        <v>236723.31716540855</v>
      </c>
    </row>
    <row r="152" spans="1:317" s="185" customFormat="1">
      <c r="A152" s="182"/>
      <c r="B152" s="313" t="s">
        <v>408</v>
      </c>
      <c r="C152" s="182"/>
      <c r="D152" s="182"/>
      <c r="E152" s="209">
        <f t="shared" si="31"/>
        <v>0</v>
      </c>
      <c r="F152" s="209">
        <f t="shared" si="32"/>
        <v>0</v>
      </c>
      <c r="G152" s="209">
        <f t="shared" si="33"/>
        <v>0</v>
      </c>
      <c r="H152" s="209">
        <f t="shared" si="34"/>
        <v>0</v>
      </c>
      <c r="I152" s="209">
        <f t="shared" si="35"/>
        <v>0</v>
      </c>
      <c r="J152" s="209">
        <f t="shared" si="36"/>
        <v>0</v>
      </c>
      <c r="K152" s="209">
        <f t="shared" si="37"/>
        <v>0</v>
      </c>
      <c r="L152" s="209">
        <f t="shared" si="38"/>
        <v>0</v>
      </c>
      <c r="M152" s="209">
        <f t="shared" si="39"/>
        <v>0</v>
      </c>
      <c r="N152" s="209">
        <f t="shared" si="40"/>
        <v>0</v>
      </c>
      <c r="O152" s="209">
        <f t="shared" si="41"/>
        <v>0</v>
      </c>
      <c r="P152" s="209">
        <f t="shared" si="42"/>
        <v>0</v>
      </c>
      <c r="Q152" s="209">
        <f t="shared" si="43"/>
        <v>0</v>
      </c>
      <c r="R152" s="209">
        <f t="shared" si="44"/>
        <v>0</v>
      </c>
      <c r="S152" s="209">
        <f t="shared" si="45"/>
        <v>0</v>
      </c>
      <c r="T152" s="209">
        <f t="shared" si="46"/>
        <v>0</v>
      </c>
      <c r="U152" s="209">
        <f t="shared" si="47"/>
        <v>0</v>
      </c>
      <c r="V152" s="209">
        <f t="shared" si="48"/>
        <v>0</v>
      </c>
      <c r="W152" s="209">
        <f t="shared" si="49"/>
        <v>0</v>
      </c>
      <c r="X152" s="209">
        <f t="shared" si="50"/>
        <v>0</v>
      </c>
      <c r="Y152" s="209">
        <f t="shared" si="51"/>
        <v>0</v>
      </c>
      <c r="Z152" s="209">
        <f t="shared" si="52"/>
        <v>0</v>
      </c>
      <c r="AA152" s="209">
        <f t="shared" si="53"/>
        <v>0</v>
      </c>
      <c r="AB152" s="209">
        <f t="shared" si="54"/>
        <v>0</v>
      </c>
      <c r="AC152" s="209">
        <f t="shared" si="55"/>
        <v>0</v>
      </c>
      <c r="AD152" s="209">
        <f t="shared" si="56"/>
        <v>0</v>
      </c>
      <c r="AE152" s="209">
        <f t="shared" si="57"/>
        <v>0</v>
      </c>
      <c r="AF152" s="209">
        <f t="shared" si="58"/>
        <v>0</v>
      </c>
      <c r="AG152" s="209">
        <f t="shared" si="59"/>
        <v>0</v>
      </c>
      <c r="AH152" s="209">
        <f t="shared" si="60"/>
        <v>0</v>
      </c>
      <c r="AI152" s="209">
        <f t="shared" si="61"/>
        <v>0</v>
      </c>
      <c r="AJ152" s="209">
        <f t="shared" si="62"/>
        <v>0</v>
      </c>
      <c r="AK152" s="209">
        <f t="shared" si="63"/>
        <v>0</v>
      </c>
      <c r="AL152" s="209">
        <f t="shared" si="64"/>
        <v>0</v>
      </c>
      <c r="AM152" s="209">
        <f t="shared" si="65"/>
        <v>0</v>
      </c>
      <c r="AN152" s="209">
        <f t="shared" si="66"/>
        <v>0</v>
      </c>
      <c r="AO152" s="209">
        <f t="shared" si="67"/>
        <v>0</v>
      </c>
      <c r="AP152" s="209">
        <f t="shared" si="68"/>
        <v>0</v>
      </c>
      <c r="AQ152" s="209">
        <f t="shared" si="69"/>
        <v>0</v>
      </c>
      <c r="AR152" s="209">
        <f t="shared" si="70"/>
        <v>0</v>
      </c>
      <c r="AS152" s="209">
        <f t="shared" si="71"/>
        <v>0</v>
      </c>
      <c r="AT152" s="209">
        <f t="shared" si="72"/>
        <v>0</v>
      </c>
      <c r="AU152" s="209">
        <f t="shared" si="73"/>
        <v>0</v>
      </c>
      <c r="AV152" s="209">
        <f t="shared" si="74"/>
        <v>0</v>
      </c>
      <c r="AW152" s="209">
        <f t="shared" si="75"/>
        <v>0</v>
      </c>
      <c r="AX152" s="209">
        <f t="shared" si="76"/>
        <v>0</v>
      </c>
      <c r="AY152" s="209">
        <f t="shared" si="77"/>
        <v>0</v>
      </c>
      <c r="AZ152" s="209">
        <f t="shared" si="78"/>
        <v>0</v>
      </c>
      <c r="BA152" s="209">
        <f t="shared" si="79"/>
        <v>0</v>
      </c>
      <c r="BB152" s="209">
        <f t="shared" si="80"/>
        <v>0</v>
      </c>
      <c r="BC152" s="209">
        <f t="shared" si="81"/>
        <v>0</v>
      </c>
      <c r="BD152" s="209">
        <f t="shared" si="82"/>
        <v>0</v>
      </c>
      <c r="BE152" s="209">
        <f t="shared" si="83"/>
        <v>0</v>
      </c>
      <c r="BF152" s="209">
        <f t="shared" si="84"/>
        <v>0</v>
      </c>
      <c r="BG152" s="209">
        <f t="shared" si="85"/>
        <v>0</v>
      </c>
      <c r="BH152" s="209">
        <f t="shared" si="86"/>
        <v>0</v>
      </c>
      <c r="BI152" s="209">
        <f t="shared" si="87"/>
        <v>0</v>
      </c>
      <c r="BJ152" s="209">
        <f t="shared" si="88"/>
        <v>0</v>
      </c>
      <c r="BK152" s="209">
        <f t="shared" si="89"/>
        <v>0</v>
      </c>
      <c r="BL152" s="209">
        <f t="shared" si="90"/>
        <v>0</v>
      </c>
      <c r="BM152" s="209">
        <f t="shared" si="91"/>
        <v>0</v>
      </c>
      <c r="BN152" s="209">
        <f t="shared" si="92"/>
        <v>0</v>
      </c>
      <c r="BO152" s="209">
        <f t="shared" si="93"/>
        <v>0</v>
      </c>
      <c r="BP152" s="209">
        <f t="shared" si="94"/>
        <v>0</v>
      </c>
      <c r="BQ152" s="209">
        <f t="shared" si="95"/>
        <v>0</v>
      </c>
      <c r="BR152" s="209">
        <f t="shared" si="96"/>
        <v>0</v>
      </c>
      <c r="BS152" s="209">
        <f t="shared" si="97"/>
        <v>0</v>
      </c>
      <c r="BT152" s="209">
        <f t="shared" si="98"/>
        <v>0</v>
      </c>
      <c r="BU152" s="209">
        <f t="shared" si="99"/>
        <v>0</v>
      </c>
      <c r="BV152" s="209">
        <f t="shared" si="100"/>
        <v>0</v>
      </c>
      <c r="BW152" s="209">
        <f t="shared" si="101"/>
        <v>0</v>
      </c>
      <c r="BX152" s="209">
        <f t="shared" si="102"/>
        <v>0</v>
      </c>
      <c r="BY152" s="209">
        <f t="shared" si="103"/>
        <v>0</v>
      </c>
      <c r="BZ152" s="209">
        <f t="shared" si="104"/>
        <v>0</v>
      </c>
      <c r="CA152" s="209">
        <f t="shared" si="105"/>
        <v>135000</v>
      </c>
      <c r="CB152" s="209">
        <f t="shared" si="106"/>
        <v>135000</v>
      </c>
      <c r="CC152" s="209">
        <f t="shared" si="107"/>
        <v>135000</v>
      </c>
      <c r="CD152" s="209">
        <f t="shared" si="108"/>
        <v>135000</v>
      </c>
      <c r="CE152" s="209">
        <f t="shared" si="109"/>
        <v>135000</v>
      </c>
      <c r="CF152" s="209">
        <f t="shared" si="110"/>
        <v>135000</v>
      </c>
      <c r="CG152" s="209">
        <f t="shared" si="111"/>
        <v>135000</v>
      </c>
      <c r="CH152" s="209">
        <f t="shared" si="112"/>
        <v>135000</v>
      </c>
      <c r="CI152" s="209">
        <f t="shared" si="113"/>
        <v>135000</v>
      </c>
      <c r="CJ152" s="209">
        <f t="shared" si="114"/>
        <v>135000</v>
      </c>
      <c r="CK152" s="209">
        <f t="shared" si="115"/>
        <v>135000</v>
      </c>
      <c r="CL152" s="209">
        <f t="shared" si="116"/>
        <v>135000</v>
      </c>
      <c r="CM152" s="209">
        <f t="shared" si="117"/>
        <v>139050</v>
      </c>
      <c r="CN152" s="209">
        <f t="shared" si="118"/>
        <v>139050</v>
      </c>
      <c r="CO152" s="209">
        <f t="shared" si="119"/>
        <v>139050</v>
      </c>
      <c r="CP152" s="209">
        <f t="shared" si="120"/>
        <v>139050</v>
      </c>
      <c r="CQ152" s="209">
        <f t="shared" si="121"/>
        <v>139050</v>
      </c>
      <c r="CR152" s="209">
        <f t="shared" si="122"/>
        <v>139050</v>
      </c>
      <c r="CS152" s="209">
        <f t="shared" si="123"/>
        <v>139050</v>
      </c>
      <c r="CT152" s="209">
        <f t="shared" si="124"/>
        <v>139050</v>
      </c>
      <c r="CU152" s="209">
        <f t="shared" si="125"/>
        <v>139050</v>
      </c>
      <c r="CV152" s="209">
        <f t="shared" si="126"/>
        <v>139050</v>
      </c>
      <c r="CW152" s="209">
        <f t="shared" si="127"/>
        <v>139050</v>
      </c>
      <c r="CX152" s="209">
        <f t="shared" si="128"/>
        <v>139050</v>
      </c>
      <c r="CY152" s="209">
        <f t="shared" si="129"/>
        <v>143221.5</v>
      </c>
      <c r="CZ152" s="209">
        <f t="shared" si="130"/>
        <v>143221.5</v>
      </c>
      <c r="DA152" s="209">
        <f t="shared" si="131"/>
        <v>143221.5</v>
      </c>
      <c r="DB152" s="209">
        <f t="shared" si="132"/>
        <v>143221.5</v>
      </c>
      <c r="DC152" s="209">
        <f t="shared" si="133"/>
        <v>143221.5</v>
      </c>
      <c r="DD152" s="209">
        <f t="shared" si="134"/>
        <v>143221.5</v>
      </c>
      <c r="DE152" s="209">
        <f t="shared" si="135"/>
        <v>143221.5</v>
      </c>
      <c r="DF152" s="209">
        <f t="shared" si="136"/>
        <v>143221.5</v>
      </c>
      <c r="DG152" s="209">
        <f t="shared" si="137"/>
        <v>143221.5</v>
      </c>
      <c r="DH152" s="209">
        <f t="shared" si="138"/>
        <v>143221.5</v>
      </c>
      <c r="DI152" s="209">
        <f t="shared" si="139"/>
        <v>143221.5</v>
      </c>
      <c r="DJ152" s="209">
        <f t="shared" si="140"/>
        <v>143221.5</v>
      </c>
      <c r="DK152" s="209">
        <f t="shared" si="141"/>
        <v>147518.14499999999</v>
      </c>
      <c r="DL152" s="209">
        <f t="shared" si="142"/>
        <v>147518.14499999999</v>
      </c>
      <c r="DM152" s="209">
        <f t="shared" si="143"/>
        <v>147518.14499999999</v>
      </c>
      <c r="DN152" s="209">
        <f t="shared" si="144"/>
        <v>147518.14499999999</v>
      </c>
      <c r="DO152" s="209">
        <f t="shared" si="145"/>
        <v>147518.14499999999</v>
      </c>
      <c r="DP152" s="209">
        <f t="shared" si="146"/>
        <v>147518.14499999999</v>
      </c>
      <c r="DQ152" s="209">
        <f t="shared" si="147"/>
        <v>147518.14499999999</v>
      </c>
      <c r="DR152" s="209">
        <f t="shared" si="148"/>
        <v>147518.14499999999</v>
      </c>
      <c r="DS152" s="209">
        <f t="shared" si="149"/>
        <v>147518.14499999999</v>
      </c>
      <c r="DT152" s="209">
        <f t="shared" si="150"/>
        <v>147518.14499999999</v>
      </c>
      <c r="DU152" s="209">
        <f t="shared" si="151"/>
        <v>147518.14499999999</v>
      </c>
      <c r="DV152" s="209">
        <f t="shared" si="152"/>
        <v>147518.14499999999</v>
      </c>
      <c r="DW152" s="209">
        <f t="shared" si="153"/>
        <v>151943.68934999997</v>
      </c>
      <c r="DX152" s="209">
        <f t="shared" si="154"/>
        <v>151943.68934999997</v>
      </c>
      <c r="DY152" s="209">
        <f t="shared" si="155"/>
        <v>151943.68934999997</v>
      </c>
      <c r="DZ152" s="209">
        <f t="shared" si="156"/>
        <v>151943.68934999997</v>
      </c>
      <c r="EA152" s="209">
        <f t="shared" si="157"/>
        <v>151943.68934999997</v>
      </c>
      <c r="EB152" s="209">
        <f t="shared" si="158"/>
        <v>151943.68934999997</v>
      </c>
      <c r="EC152" s="209">
        <f t="shared" si="159"/>
        <v>151943.68934999997</v>
      </c>
      <c r="ED152" s="209">
        <f t="shared" si="160"/>
        <v>151943.68934999997</v>
      </c>
      <c r="EE152" s="209">
        <f t="shared" si="161"/>
        <v>151943.68934999997</v>
      </c>
      <c r="EF152" s="209">
        <f t="shared" si="162"/>
        <v>151943.68934999997</v>
      </c>
      <c r="EG152" s="209">
        <f t="shared" si="163"/>
        <v>151943.68934999997</v>
      </c>
      <c r="EH152" s="209">
        <f t="shared" si="164"/>
        <v>151943.68934999997</v>
      </c>
      <c r="EI152" s="209">
        <f t="shared" si="165"/>
        <v>156502.00003049997</v>
      </c>
      <c r="EJ152" s="209">
        <f t="shared" si="166"/>
        <v>156502.00003049997</v>
      </c>
      <c r="EK152" s="209">
        <f t="shared" si="167"/>
        <v>156502.00003049997</v>
      </c>
      <c r="EL152" s="209">
        <f t="shared" si="168"/>
        <v>156502.00003049997</v>
      </c>
      <c r="EM152" s="209">
        <f t="shared" si="169"/>
        <v>156502.00003049997</v>
      </c>
      <c r="EN152" s="209">
        <f t="shared" si="170"/>
        <v>156502.00003049997</v>
      </c>
      <c r="EO152" s="209">
        <f t="shared" si="171"/>
        <v>156502.00003049997</v>
      </c>
      <c r="EP152" s="209">
        <f t="shared" si="172"/>
        <v>156502.00003049997</v>
      </c>
      <c r="EQ152" s="209">
        <f t="shared" si="173"/>
        <v>156502.00003049997</v>
      </c>
      <c r="ER152" s="209">
        <f t="shared" si="174"/>
        <v>156502.00003049997</v>
      </c>
      <c r="ES152" s="209">
        <f t="shared" si="175"/>
        <v>156502.00003049997</v>
      </c>
      <c r="ET152" s="209">
        <f t="shared" si="176"/>
        <v>156502.00003049997</v>
      </c>
      <c r="EU152" s="209">
        <f t="shared" si="177"/>
        <v>161197.06003141499</v>
      </c>
      <c r="EV152" s="209">
        <f t="shared" si="178"/>
        <v>161197.06003141499</v>
      </c>
      <c r="EW152" s="209">
        <f t="shared" si="179"/>
        <v>161197.06003141499</v>
      </c>
      <c r="EX152" s="209">
        <f t="shared" si="180"/>
        <v>161197.06003141499</v>
      </c>
      <c r="EY152" s="209">
        <f t="shared" si="181"/>
        <v>161197.06003141499</v>
      </c>
      <c r="EZ152" s="209">
        <f t="shared" si="182"/>
        <v>161197.06003141499</v>
      </c>
      <c r="FA152" s="209">
        <f t="shared" si="183"/>
        <v>161197.06003141499</v>
      </c>
      <c r="FB152" s="209">
        <f t="shared" si="184"/>
        <v>161197.06003141499</v>
      </c>
      <c r="FC152" s="209">
        <f t="shared" si="185"/>
        <v>161197.06003141499</v>
      </c>
      <c r="FD152" s="209">
        <f t="shared" si="186"/>
        <v>161197.06003141499</v>
      </c>
      <c r="FE152" s="209">
        <f t="shared" si="187"/>
        <v>161197.06003141499</v>
      </c>
      <c r="FF152" s="209">
        <f t="shared" si="188"/>
        <v>161197.06003141499</v>
      </c>
      <c r="FG152" s="209">
        <f t="shared" si="189"/>
        <v>166032.97183235743</v>
      </c>
      <c r="FH152" s="209">
        <f t="shared" si="190"/>
        <v>166032.97183235743</v>
      </c>
      <c r="FI152" s="209">
        <f t="shared" si="191"/>
        <v>166032.97183235743</v>
      </c>
      <c r="FJ152" s="209">
        <f t="shared" si="192"/>
        <v>166032.97183235743</v>
      </c>
      <c r="FK152" s="209">
        <f t="shared" si="193"/>
        <v>166032.97183235743</v>
      </c>
      <c r="FL152" s="209">
        <f t="shared" si="194"/>
        <v>166032.97183235743</v>
      </c>
      <c r="FM152" s="209">
        <f t="shared" si="195"/>
        <v>166032.97183235743</v>
      </c>
      <c r="FN152" s="209">
        <f t="shared" si="196"/>
        <v>166032.97183235743</v>
      </c>
      <c r="FO152" s="209">
        <f t="shared" si="197"/>
        <v>166032.97183235743</v>
      </c>
      <c r="FP152" s="209">
        <f t="shared" si="198"/>
        <v>166032.97183235743</v>
      </c>
      <c r="FQ152" s="209">
        <f t="shared" si="199"/>
        <v>166032.97183235743</v>
      </c>
      <c r="FR152" s="209">
        <f t="shared" si="200"/>
        <v>166032.97183235743</v>
      </c>
      <c r="FS152" s="209">
        <f t="shared" si="201"/>
        <v>171013.96098732814</v>
      </c>
      <c r="FT152" s="209">
        <f t="shared" si="202"/>
        <v>171013.96098732814</v>
      </c>
      <c r="FU152" s="209">
        <f t="shared" si="203"/>
        <v>171013.96098732814</v>
      </c>
      <c r="FV152" s="209">
        <f t="shared" si="204"/>
        <v>171013.96098732814</v>
      </c>
      <c r="FW152" s="209">
        <f t="shared" si="205"/>
        <v>171013.96098732814</v>
      </c>
      <c r="FX152" s="209">
        <f t="shared" si="206"/>
        <v>171013.96098732814</v>
      </c>
      <c r="FY152" s="209">
        <f t="shared" si="207"/>
        <v>171013.96098732814</v>
      </c>
      <c r="FZ152" s="209">
        <f t="shared" si="208"/>
        <v>171013.96098732814</v>
      </c>
      <c r="GA152" s="209">
        <f t="shared" si="209"/>
        <v>171013.96098732814</v>
      </c>
      <c r="GB152" s="209">
        <f t="shared" si="210"/>
        <v>171013.96098732814</v>
      </c>
      <c r="GC152" s="209">
        <f t="shared" si="211"/>
        <v>171013.96098732814</v>
      </c>
      <c r="GD152" s="209">
        <f t="shared" si="212"/>
        <v>171013.96098732814</v>
      </c>
      <c r="GE152" s="209">
        <f t="shared" si="213"/>
        <v>176144.379816948</v>
      </c>
      <c r="GF152" s="209">
        <f t="shared" si="214"/>
        <v>176144.379816948</v>
      </c>
      <c r="GG152" s="209">
        <f t="shared" si="215"/>
        <v>176144.379816948</v>
      </c>
      <c r="GH152" s="209">
        <f t="shared" si="216"/>
        <v>176144.379816948</v>
      </c>
      <c r="GI152" s="209">
        <f t="shared" si="217"/>
        <v>176144.379816948</v>
      </c>
      <c r="GJ152" s="209">
        <f t="shared" si="218"/>
        <v>176144.379816948</v>
      </c>
      <c r="GK152" s="209">
        <f t="shared" si="219"/>
        <v>176144.379816948</v>
      </c>
      <c r="GL152" s="209">
        <f t="shared" si="220"/>
        <v>176144.379816948</v>
      </c>
      <c r="GM152" s="209">
        <f t="shared" si="221"/>
        <v>176144.379816948</v>
      </c>
      <c r="GN152" s="209">
        <f t="shared" si="222"/>
        <v>176144.379816948</v>
      </c>
      <c r="GO152" s="209">
        <f t="shared" si="223"/>
        <v>176144.379816948</v>
      </c>
      <c r="GP152" s="209">
        <f t="shared" si="224"/>
        <v>176144.379816948</v>
      </c>
      <c r="GQ152" s="209">
        <f t="shared" si="225"/>
        <v>181428.71121145645</v>
      </c>
      <c r="GR152" s="209">
        <f t="shared" si="226"/>
        <v>181428.71121145645</v>
      </c>
      <c r="GS152" s="209">
        <f t="shared" si="227"/>
        <v>181428.71121145645</v>
      </c>
      <c r="GT152" s="209">
        <f t="shared" si="228"/>
        <v>181428.71121145645</v>
      </c>
      <c r="GU152" s="209">
        <f t="shared" si="229"/>
        <v>181428.71121145645</v>
      </c>
      <c r="GV152" s="209">
        <f t="shared" si="230"/>
        <v>181428.71121145645</v>
      </c>
      <c r="GW152" s="209">
        <f t="shared" si="231"/>
        <v>181428.71121145645</v>
      </c>
      <c r="GX152" s="209">
        <f t="shared" si="232"/>
        <v>181428.71121145645</v>
      </c>
      <c r="GY152" s="209">
        <f t="shared" si="233"/>
        <v>181428.71121145645</v>
      </c>
      <c r="GZ152" s="209">
        <f t="shared" si="234"/>
        <v>181428.71121145645</v>
      </c>
      <c r="HA152" s="209">
        <f t="shared" si="235"/>
        <v>181428.71121145645</v>
      </c>
      <c r="HB152" s="209">
        <f t="shared" si="236"/>
        <v>181428.71121145645</v>
      </c>
      <c r="HC152" s="209">
        <f t="shared" si="237"/>
        <v>186871.57254780014</v>
      </c>
      <c r="HD152" s="209">
        <f t="shared" si="238"/>
        <v>186871.57254780014</v>
      </c>
      <c r="HE152" s="209">
        <f t="shared" si="239"/>
        <v>186871.57254780014</v>
      </c>
      <c r="HF152" s="209">
        <f t="shared" si="240"/>
        <v>186871.57254780014</v>
      </c>
      <c r="HG152" s="209">
        <f t="shared" si="241"/>
        <v>186871.57254780014</v>
      </c>
      <c r="HH152" s="209">
        <f t="shared" si="242"/>
        <v>186871.57254780014</v>
      </c>
      <c r="HI152" s="209">
        <f t="shared" si="243"/>
        <v>186871.57254780014</v>
      </c>
      <c r="HJ152" s="209">
        <f t="shared" si="244"/>
        <v>186871.57254780014</v>
      </c>
      <c r="HK152" s="209">
        <f t="shared" si="245"/>
        <v>186871.57254780014</v>
      </c>
      <c r="HL152" s="209">
        <f t="shared" si="246"/>
        <v>186871.57254780014</v>
      </c>
      <c r="HM152" s="209">
        <f t="shared" si="247"/>
        <v>186871.57254780014</v>
      </c>
      <c r="HN152" s="209">
        <f t="shared" si="248"/>
        <v>186871.57254780014</v>
      </c>
      <c r="HO152" s="209">
        <f t="shared" si="249"/>
        <v>192477.71972423411</v>
      </c>
      <c r="HP152" s="209">
        <f t="shared" si="250"/>
        <v>192477.71972423411</v>
      </c>
      <c r="HQ152" s="209">
        <f t="shared" si="251"/>
        <v>192477.71972423411</v>
      </c>
      <c r="HR152" s="209">
        <f t="shared" si="252"/>
        <v>192477.71972423411</v>
      </c>
      <c r="HS152" s="209">
        <f t="shared" si="253"/>
        <v>192477.71972423411</v>
      </c>
      <c r="HT152" s="209">
        <f t="shared" si="254"/>
        <v>192477.71972423411</v>
      </c>
      <c r="HU152" s="209">
        <f t="shared" si="255"/>
        <v>192477.71972423411</v>
      </c>
      <c r="HV152" s="209">
        <f t="shared" si="256"/>
        <v>192477.71972423411</v>
      </c>
      <c r="HW152" s="209">
        <f t="shared" si="257"/>
        <v>192477.71972423411</v>
      </c>
      <c r="HX152" s="209">
        <f t="shared" si="258"/>
        <v>192477.71972423411</v>
      </c>
      <c r="HY152" s="209">
        <f t="shared" si="259"/>
        <v>192477.71972423411</v>
      </c>
      <c r="HZ152" s="209">
        <f t="shared" si="260"/>
        <v>192477.71972423411</v>
      </c>
      <c r="IA152" s="209">
        <f t="shared" si="261"/>
        <v>198252.05131596114</v>
      </c>
      <c r="IB152" s="209">
        <f t="shared" si="262"/>
        <v>198252.05131596114</v>
      </c>
      <c r="IC152" s="209">
        <f t="shared" si="263"/>
        <v>198252.05131596114</v>
      </c>
      <c r="ID152" s="209">
        <f t="shared" si="264"/>
        <v>198252.05131596114</v>
      </c>
      <c r="IE152" s="209">
        <f t="shared" si="265"/>
        <v>198252.05131596114</v>
      </c>
      <c r="IF152" s="209">
        <f t="shared" si="266"/>
        <v>198252.05131596114</v>
      </c>
      <c r="IG152" s="209">
        <f t="shared" si="267"/>
        <v>198252.05131596114</v>
      </c>
      <c r="IH152" s="209">
        <f t="shared" si="268"/>
        <v>198252.05131596114</v>
      </c>
      <c r="II152" s="209">
        <f t="shared" si="269"/>
        <v>198252.05131596114</v>
      </c>
      <c r="IJ152" s="209">
        <f t="shared" si="270"/>
        <v>198252.05131596114</v>
      </c>
      <c r="IK152" s="209">
        <f t="shared" si="271"/>
        <v>198252.05131596114</v>
      </c>
      <c r="IL152" s="209">
        <f t="shared" si="272"/>
        <v>198252.05131596114</v>
      </c>
      <c r="IM152" s="209">
        <f t="shared" si="273"/>
        <v>204199.61285543998</v>
      </c>
      <c r="IN152" s="209">
        <f t="shared" si="274"/>
        <v>204199.61285543998</v>
      </c>
      <c r="IO152" s="209">
        <f t="shared" si="275"/>
        <v>204199.61285543998</v>
      </c>
      <c r="IP152" s="209">
        <f t="shared" si="276"/>
        <v>204199.61285543998</v>
      </c>
      <c r="IQ152" s="209">
        <f t="shared" si="277"/>
        <v>204199.61285543998</v>
      </c>
      <c r="IR152" s="209">
        <f t="shared" si="278"/>
        <v>204199.61285543998</v>
      </c>
      <c r="IS152" s="209">
        <f t="shared" si="279"/>
        <v>204199.61285543998</v>
      </c>
      <c r="IT152" s="209">
        <f t="shared" si="280"/>
        <v>204199.61285543998</v>
      </c>
      <c r="IU152" s="209">
        <f t="shared" si="281"/>
        <v>204199.61285543998</v>
      </c>
      <c r="IV152" s="209">
        <f t="shared" si="282"/>
        <v>204199.61285543998</v>
      </c>
      <c r="IW152" s="209">
        <f t="shared" si="283"/>
        <v>204199.61285543998</v>
      </c>
      <c r="IX152" s="209">
        <f t="shared" si="284"/>
        <v>204199.61285543998</v>
      </c>
      <c r="IY152" s="209">
        <f t="shared" si="285"/>
        <v>210325.60124110317</v>
      </c>
      <c r="IZ152" s="209">
        <f t="shared" si="286"/>
        <v>210325.60124110317</v>
      </c>
      <c r="JA152" s="209">
        <f t="shared" si="287"/>
        <v>210325.60124110317</v>
      </c>
      <c r="JB152" s="209">
        <f t="shared" si="288"/>
        <v>210325.60124110317</v>
      </c>
      <c r="JC152" s="209">
        <f t="shared" si="289"/>
        <v>210325.60124110317</v>
      </c>
      <c r="JD152" s="209">
        <f t="shared" si="290"/>
        <v>210325.60124110317</v>
      </c>
      <c r="JE152" s="209">
        <f t="shared" si="291"/>
        <v>210325.60124110317</v>
      </c>
      <c r="JF152" s="209">
        <f t="shared" si="292"/>
        <v>210325.60124110317</v>
      </c>
      <c r="JG152" s="209">
        <f t="shared" si="293"/>
        <v>210325.60124110317</v>
      </c>
      <c r="JH152" s="209">
        <f t="shared" si="294"/>
        <v>210325.60124110317</v>
      </c>
      <c r="JI152" s="209">
        <f t="shared" si="295"/>
        <v>210325.60124110317</v>
      </c>
      <c r="JJ152" s="209">
        <f t="shared" si="296"/>
        <v>210325.60124110317</v>
      </c>
      <c r="JK152" s="209">
        <f t="shared" si="297"/>
        <v>216635.36927833626</v>
      </c>
      <c r="JL152" s="209">
        <f t="shared" si="298"/>
        <v>216635.36927833626</v>
      </c>
      <c r="JM152" s="209">
        <f t="shared" si="299"/>
        <v>216635.36927833626</v>
      </c>
      <c r="JN152" s="209">
        <f t="shared" si="300"/>
        <v>216635.36927833626</v>
      </c>
      <c r="JO152" s="209">
        <f t="shared" si="301"/>
        <v>216635.36927833626</v>
      </c>
      <c r="JP152" s="209">
        <f t="shared" si="302"/>
        <v>216635.36927833626</v>
      </c>
      <c r="JQ152" s="209">
        <f t="shared" si="303"/>
        <v>216635.36927833626</v>
      </c>
      <c r="JR152" s="209">
        <f t="shared" si="304"/>
        <v>216635.36927833626</v>
      </c>
      <c r="JS152" s="209">
        <f t="shared" si="305"/>
        <v>216635.36927833626</v>
      </c>
      <c r="JT152" s="209">
        <f t="shared" si="306"/>
        <v>216635.36927833626</v>
      </c>
      <c r="JU152" s="209">
        <f t="shared" si="307"/>
        <v>216635.36927833626</v>
      </c>
      <c r="JV152" s="209">
        <f t="shared" si="308"/>
        <v>216635.36927833626</v>
      </c>
      <c r="JW152" s="209">
        <f t="shared" si="309"/>
        <v>223134.43035668635</v>
      </c>
      <c r="JX152" s="209">
        <f t="shared" si="310"/>
        <v>223134.43035668635</v>
      </c>
      <c r="JY152" s="209">
        <f t="shared" si="311"/>
        <v>223134.43035668635</v>
      </c>
      <c r="JZ152" s="209">
        <f t="shared" si="312"/>
        <v>223134.43035668635</v>
      </c>
      <c r="KA152" s="209">
        <f t="shared" si="313"/>
        <v>223134.43035668635</v>
      </c>
      <c r="KB152" s="209">
        <f t="shared" si="314"/>
        <v>223134.43035668635</v>
      </c>
      <c r="KC152" s="209">
        <f t="shared" si="315"/>
        <v>223134.43035668635</v>
      </c>
      <c r="KD152" s="209">
        <f t="shared" si="316"/>
        <v>223134.43035668635</v>
      </c>
      <c r="KE152" s="209">
        <f t="shared" si="317"/>
        <v>223134.43035668635</v>
      </c>
      <c r="KF152" s="209">
        <f t="shared" si="318"/>
        <v>223134.43035668635</v>
      </c>
      <c r="KG152" s="209">
        <f t="shared" si="319"/>
        <v>223134.43035668635</v>
      </c>
      <c r="KH152" s="209">
        <f t="shared" si="320"/>
        <v>223134.43035668635</v>
      </c>
      <c r="KI152" s="209">
        <f t="shared" si="321"/>
        <v>229828.46326738692</v>
      </c>
      <c r="KJ152" s="209">
        <f t="shared" si="322"/>
        <v>229828.46326738692</v>
      </c>
      <c r="KK152" s="209">
        <f t="shared" si="323"/>
        <v>229828.46326738692</v>
      </c>
      <c r="KL152" s="209">
        <f t="shared" si="324"/>
        <v>229828.46326738692</v>
      </c>
      <c r="KM152" s="209">
        <f t="shared" si="325"/>
        <v>229828.46326738692</v>
      </c>
      <c r="KN152" s="209">
        <f t="shared" si="326"/>
        <v>229828.46326738692</v>
      </c>
      <c r="KO152" s="209">
        <f t="shared" si="327"/>
        <v>229828.46326738692</v>
      </c>
      <c r="KP152" s="209">
        <f t="shared" si="328"/>
        <v>229828.46326738692</v>
      </c>
      <c r="KQ152" s="209">
        <f t="shared" si="329"/>
        <v>229828.46326738692</v>
      </c>
      <c r="KR152" s="209">
        <f t="shared" si="330"/>
        <v>229828.46326738692</v>
      </c>
      <c r="KS152" s="209">
        <f t="shared" si="331"/>
        <v>229828.46326738692</v>
      </c>
      <c r="KT152" s="209">
        <f t="shared" si="332"/>
        <v>229828.46326738692</v>
      </c>
      <c r="KU152" s="209">
        <f t="shared" si="333"/>
        <v>236723.31716540855</v>
      </c>
      <c r="KV152" s="209">
        <f t="shared" si="334"/>
        <v>236723.31716540855</v>
      </c>
      <c r="KW152" s="209">
        <f t="shared" si="335"/>
        <v>236723.31716540855</v>
      </c>
      <c r="KX152" s="209">
        <f t="shared" si="336"/>
        <v>236723.31716540855</v>
      </c>
      <c r="KY152" s="209">
        <f t="shared" si="337"/>
        <v>236723.31716540855</v>
      </c>
      <c r="KZ152" s="209">
        <f t="shared" si="338"/>
        <v>236723.31716540855</v>
      </c>
      <c r="LA152" s="209">
        <f t="shared" si="339"/>
        <v>236723.31716540855</v>
      </c>
      <c r="LB152" s="209">
        <f t="shared" si="340"/>
        <v>236723.31716540855</v>
      </c>
      <c r="LC152" s="209">
        <f t="shared" si="341"/>
        <v>236723.31716540855</v>
      </c>
      <c r="LD152" s="209">
        <f t="shared" si="342"/>
        <v>236723.31716540855</v>
      </c>
      <c r="LE152" s="209">
        <f t="shared" si="343"/>
        <v>236723.31716540855</v>
      </c>
    </row>
    <row r="153" spans="1:317" s="185" customFormat="1">
      <c r="A153" s="182"/>
      <c r="B153" s="356" t="s">
        <v>409</v>
      </c>
      <c r="C153" s="182"/>
      <c r="D153" s="182"/>
      <c r="E153" s="209">
        <f t="shared" si="31"/>
        <v>0</v>
      </c>
      <c r="F153" s="209">
        <f t="shared" si="32"/>
        <v>0</v>
      </c>
      <c r="G153" s="209">
        <f t="shared" si="33"/>
        <v>0</v>
      </c>
      <c r="H153" s="209">
        <f t="shared" si="34"/>
        <v>0</v>
      </c>
      <c r="I153" s="209">
        <f t="shared" si="35"/>
        <v>0</v>
      </c>
      <c r="J153" s="209">
        <f t="shared" si="36"/>
        <v>0</v>
      </c>
      <c r="K153" s="209">
        <f t="shared" si="37"/>
        <v>0</v>
      </c>
      <c r="L153" s="209">
        <f t="shared" si="38"/>
        <v>0</v>
      </c>
      <c r="M153" s="209">
        <f t="shared" si="39"/>
        <v>0</v>
      </c>
      <c r="N153" s="209">
        <f t="shared" si="40"/>
        <v>0</v>
      </c>
      <c r="O153" s="209">
        <f t="shared" si="41"/>
        <v>0</v>
      </c>
      <c r="P153" s="209">
        <f t="shared" si="42"/>
        <v>0</v>
      </c>
      <c r="Q153" s="209">
        <f t="shared" si="43"/>
        <v>0</v>
      </c>
      <c r="R153" s="209">
        <f t="shared" si="44"/>
        <v>0</v>
      </c>
      <c r="S153" s="209">
        <f t="shared" si="45"/>
        <v>0</v>
      </c>
      <c r="T153" s="209">
        <f t="shared" si="46"/>
        <v>0</v>
      </c>
      <c r="U153" s="209">
        <f t="shared" si="47"/>
        <v>0</v>
      </c>
      <c r="V153" s="209">
        <f t="shared" si="48"/>
        <v>0</v>
      </c>
      <c r="W153" s="209">
        <f t="shared" si="49"/>
        <v>0</v>
      </c>
      <c r="X153" s="209">
        <f t="shared" si="50"/>
        <v>0</v>
      </c>
      <c r="Y153" s="209">
        <f t="shared" si="51"/>
        <v>0</v>
      </c>
      <c r="Z153" s="209">
        <f t="shared" si="52"/>
        <v>0</v>
      </c>
      <c r="AA153" s="209">
        <f t="shared" si="53"/>
        <v>0</v>
      </c>
      <c r="AB153" s="209">
        <f t="shared" si="54"/>
        <v>0</v>
      </c>
      <c r="AC153" s="209">
        <f t="shared" si="55"/>
        <v>0</v>
      </c>
      <c r="AD153" s="209">
        <f t="shared" si="56"/>
        <v>0</v>
      </c>
      <c r="AE153" s="209">
        <f t="shared" si="57"/>
        <v>0</v>
      </c>
      <c r="AF153" s="209">
        <f t="shared" si="58"/>
        <v>0</v>
      </c>
      <c r="AG153" s="209">
        <f t="shared" si="59"/>
        <v>0</v>
      </c>
      <c r="AH153" s="209">
        <f t="shared" si="60"/>
        <v>0</v>
      </c>
      <c r="AI153" s="209">
        <f t="shared" si="61"/>
        <v>0</v>
      </c>
      <c r="AJ153" s="209">
        <f t="shared" si="62"/>
        <v>0</v>
      </c>
      <c r="AK153" s="209">
        <f t="shared" si="63"/>
        <v>0</v>
      </c>
      <c r="AL153" s="209">
        <f t="shared" si="64"/>
        <v>0</v>
      </c>
      <c r="AM153" s="209">
        <f t="shared" si="65"/>
        <v>0</v>
      </c>
      <c r="AN153" s="209">
        <f t="shared" si="66"/>
        <v>0</v>
      </c>
      <c r="AO153" s="209">
        <f t="shared" si="67"/>
        <v>0</v>
      </c>
      <c r="AP153" s="209">
        <f t="shared" si="68"/>
        <v>0</v>
      </c>
      <c r="AQ153" s="209">
        <f t="shared" si="69"/>
        <v>0</v>
      </c>
      <c r="AR153" s="209">
        <f t="shared" si="70"/>
        <v>0</v>
      </c>
      <c r="AS153" s="209">
        <f t="shared" si="71"/>
        <v>0</v>
      </c>
      <c r="AT153" s="209">
        <f t="shared" si="72"/>
        <v>0</v>
      </c>
      <c r="AU153" s="209">
        <f t="shared" si="73"/>
        <v>0</v>
      </c>
      <c r="AV153" s="209">
        <f t="shared" si="74"/>
        <v>0</v>
      </c>
      <c r="AW153" s="209">
        <f t="shared" si="75"/>
        <v>0</v>
      </c>
      <c r="AX153" s="209">
        <f t="shared" si="76"/>
        <v>0</v>
      </c>
      <c r="AY153" s="209">
        <f t="shared" si="77"/>
        <v>0</v>
      </c>
      <c r="AZ153" s="209">
        <f t="shared" si="78"/>
        <v>0</v>
      </c>
      <c r="BA153" s="209">
        <f t="shared" si="79"/>
        <v>0</v>
      </c>
      <c r="BB153" s="209">
        <f t="shared" si="80"/>
        <v>0</v>
      </c>
      <c r="BC153" s="209">
        <f t="shared" si="81"/>
        <v>0</v>
      </c>
      <c r="BD153" s="209">
        <f t="shared" si="82"/>
        <v>0</v>
      </c>
      <c r="BE153" s="209">
        <f t="shared" si="83"/>
        <v>0</v>
      </c>
      <c r="BF153" s="209">
        <f t="shared" si="84"/>
        <v>0</v>
      </c>
      <c r="BG153" s="209">
        <f t="shared" si="85"/>
        <v>0</v>
      </c>
      <c r="BH153" s="209">
        <f t="shared" si="86"/>
        <v>0</v>
      </c>
      <c r="BI153" s="209">
        <f t="shared" si="87"/>
        <v>0</v>
      </c>
      <c r="BJ153" s="209">
        <f t="shared" si="88"/>
        <v>0</v>
      </c>
      <c r="BK153" s="209">
        <f t="shared" si="89"/>
        <v>0</v>
      </c>
      <c r="BL153" s="209">
        <f t="shared" si="90"/>
        <v>0</v>
      </c>
      <c r="BM153" s="209">
        <f t="shared" si="91"/>
        <v>0</v>
      </c>
      <c r="BN153" s="209">
        <f t="shared" si="92"/>
        <v>0</v>
      </c>
      <c r="BO153" s="209">
        <f t="shared" si="93"/>
        <v>0</v>
      </c>
      <c r="BP153" s="209">
        <f t="shared" si="94"/>
        <v>0</v>
      </c>
      <c r="BQ153" s="209">
        <f t="shared" si="95"/>
        <v>0</v>
      </c>
      <c r="BR153" s="209">
        <f t="shared" si="96"/>
        <v>0</v>
      </c>
      <c r="BS153" s="209">
        <f t="shared" si="97"/>
        <v>0</v>
      </c>
      <c r="BT153" s="209">
        <f t="shared" si="98"/>
        <v>0</v>
      </c>
      <c r="BU153" s="209">
        <f t="shared" si="99"/>
        <v>0</v>
      </c>
      <c r="BV153" s="209">
        <f t="shared" si="100"/>
        <v>0</v>
      </c>
      <c r="BW153" s="209">
        <f t="shared" si="101"/>
        <v>0</v>
      </c>
      <c r="BX153" s="209">
        <f t="shared" si="102"/>
        <v>0</v>
      </c>
      <c r="BY153" s="209">
        <f t="shared" si="103"/>
        <v>0</v>
      </c>
      <c r="BZ153" s="209">
        <f t="shared" si="104"/>
        <v>0</v>
      </c>
      <c r="CA153" s="209">
        <f t="shared" si="105"/>
        <v>135000</v>
      </c>
      <c r="CB153" s="209">
        <f t="shared" si="106"/>
        <v>135000</v>
      </c>
      <c r="CC153" s="209">
        <f t="shared" si="107"/>
        <v>135000</v>
      </c>
      <c r="CD153" s="209">
        <f t="shared" si="108"/>
        <v>135000</v>
      </c>
      <c r="CE153" s="209">
        <f t="shared" si="109"/>
        <v>135000</v>
      </c>
      <c r="CF153" s="209">
        <f t="shared" si="110"/>
        <v>135000</v>
      </c>
      <c r="CG153" s="209">
        <f t="shared" si="111"/>
        <v>135000</v>
      </c>
      <c r="CH153" s="209">
        <f t="shared" si="112"/>
        <v>135000</v>
      </c>
      <c r="CI153" s="209">
        <f t="shared" si="113"/>
        <v>135000</v>
      </c>
      <c r="CJ153" s="209">
        <f t="shared" si="114"/>
        <v>135000</v>
      </c>
      <c r="CK153" s="209">
        <f t="shared" si="115"/>
        <v>135000</v>
      </c>
      <c r="CL153" s="209">
        <f t="shared" si="116"/>
        <v>135000</v>
      </c>
      <c r="CM153" s="209">
        <f t="shared" si="117"/>
        <v>139050</v>
      </c>
      <c r="CN153" s="209">
        <f t="shared" si="118"/>
        <v>139050</v>
      </c>
      <c r="CO153" s="209">
        <f t="shared" si="119"/>
        <v>139050</v>
      </c>
      <c r="CP153" s="209">
        <f t="shared" si="120"/>
        <v>139050</v>
      </c>
      <c r="CQ153" s="209">
        <f t="shared" si="121"/>
        <v>139050</v>
      </c>
      <c r="CR153" s="209">
        <f t="shared" si="122"/>
        <v>139050</v>
      </c>
      <c r="CS153" s="209">
        <f t="shared" si="123"/>
        <v>139050</v>
      </c>
      <c r="CT153" s="209">
        <f t="shared" si="124"/>
        <v>139050</v>
      </c>
      <c r="CU153" s="209">
        <f t="shared" si="125"/>
        <v>139050</v>
      </c>
      <c r="CV153" s="209">
        <f t="shared" si="126"/>
        <v>139050</v>
      </c>
      <c r="CW153" s="209">
        <f t="shared" si="127"/>
        <v>139050</v>
      </c>
      <c r="CX153" s="209">
        <f t="shared" si="128"/>
        <v>139050</v>
      </c>
      <c r="CY153" s="209">
        <f t="shared" si="129"/>
        <v>143221.5</v>
      </c>
      <c r="CZ153" s="209">
        <f t="shared" si="130"/>
        <v>143221.5</v>
      </c>
      <c r="DA153" s="209">
        <f t="shared" si="131"/>
        <v>143221.5</v>
      </c>
      <c r="DB153" s="209">
        <f t="shared" si="132"/>
        <v>143221.5</v>
      </c>
      <c r="DC153" s="209">
        <f t="shared" si="133"/>
        <v>143221.5</v>
      </c>
      <c r="DD153" s="209">
        <f t="shared" si="134"/>
        <v>143221.5</v>
      </c>
      <c r="DE153" s="209">
        <f t="shared" si="135"/>
        <v>143221.5</v>
      </c>
      <c r="DF153" s="209">
        <f t="shared" si="136"/>
        <v>143221.5</v>
      </c>
      <c r="DG153" s="209">
        <f t="shared" si="137"/>
        <v>143221.5</v>
      </c>
      <c r="DH153" s="209">
        <f t="shared" si="138"/>
        <v>143221.5</v>
      </c>
      <c r="DI153" s="209">
        <f t="shared" si="139"/>
        <v>143221.5</v>
      </c>
      <c r="DJ153" s="209">
        <f t="shared" si="140"/>
        <v>143221.5</v>
      </c>
      <c r="DK153" s="209">
        <f t="shared" si="141"/>
        <v>147518.14499999999</v>
      </c>
      <c r="DL153" s="209">
        <f t="shared" si="142"/>
        <v>147518.14499999999</v>
      </c>
      <c r="DM153" s="209">
        <f t="shared" si="143"/>
        <v>147518.14499999999</v>
      </c>
      <c r="DN153" s="209">
        <f t="shared" si="144"/>
        <v>147518.14499999999</v>
      </c>
      <c r="DO153" s="209">
        <f t="shared" si="145"/>
        <v>147518.14499999999</v>
      </c>
      <c r="DP153" s="209">
        <f t="shared" si="146"/>
        <v>147518.14499999999</v>
      </c>
      <c r="DQ153" s="209">
        <f t="shared" si="147"/>
        <v>147518.14499999999</v>
      </c>
      <c r="DR153" s="209">
        <f t="shared" si="148"/>
        <v>147518.14499999999</v>
      </c>
      <c r="DS153" s="209">
        <f t="shared" si="149"/>
        <v>147518.14499999999</v>
      </c>
      <c r="DT153" s="209">
        <f t="shared" si="150"/>
        <v>147518.14499999999</v>
      </c>
      <c r="DU153" s="209">
        <f t="shared" si="151"/>
        <v>147518.14499999999</v>
      </c>
      <c r="DV153" s="209">
        <f t="shared" si="152"/>
        <v>147518.14499999999</v>
      </c>
      <c r="DW153" s="209">
        <f t="shared" si="153"/>
        <v>151943.68934999997</v>
      </c>
      <c r="DX153" s="209">
        <f t="shared" si="154"/>
        <v>151943.68934999997</v>
      </c>
      <c r="DY153" s="209">
        <f t="shared" si="155"/>
        <v>151943.68934999997</v>
      </c>
      <c r="DZ153" s="209">
        <f t="shared" si="156"/>
        <v>151943.68934999997</v>
      </c>
      <c r="EA153" s="209">
        <f t="shared" si="157"/>
        <v>151943.68934999997</v>
      </c>
      <c r="EB153" s="209">
        <f t="shared" si="158"/>
        <v>151943.68934999997</v>
      </c>
      <c r="EC153" s="209">
        <f t="shared" si="159"/>
        <v>151943.68934999997</v>
      </c>
      <c r="ED153" s="209">
        <f t="shared" si="160"/>
        <v>151943.68934999997</v>
      </c>
      <c r="EE153" s="209">
        <f t="shared" si="161"/>
        <v>151943.68934999997</v>
      </c>
      <c r="EF153" s="209">
        <f t="shared" si="162"/>
        <v>151943.68934999997</v>
      </c>
      <c r="EG153" s="209">
        <f t="shared" si="163"/>
        <v>151943.68934999997</v>
      </c>
      <c r="EH153" s="209">
        <f t="shared" si="164"/>
        <v>151943.68934999997</v>
      </c>
      <c r="EI153" s="209">
        <f t="shared" si="165"/>
        <v>156502.00003049997</v>
      </c>
      <c r="EJ153" s="209">
        <f t="shared" si="166"/>
        <v>156502.00003049997</v>
      </c>
      <c r="EK153" s="209">
        <f t="shared" si="167"/>
        <v>156502.00003049997</v>
      </c>
      <c r="EL153" s="209">
        <f t="shared" si="168"/>
        <v>156502.00003049997</v>
      </c>
      <c r="EM153" s="209">
        <f t="shared" si="169"/>
        <v>156502.00003049997</v>
      </c>
      <c r="EN153" s="209">
        <f t="shared" si="170"/>
        <v>156502.00003049997</v>
      </c>
      <c r="EO153" s="209">
        <f t="shared" si="171"/>
        <v>156502.00003049997</v>
      </c>
      <c r="EP153" s="209">
        <f t="shared" si="172"/>
        <v>156502.00003049997</v>
      </c>
      <c r="EQ153" s="209">
        <f t="shared" si="173"/>
        <v>156502.00003049997</v>
      </c>
      <c r="ER153" s="209">
        <f t="shared" si="174"/>
        <v>156502.00003049997</v>
      </c>
      <c r="ES153" s="209">
        <f t="shared" si="175"/>
        <v>156502.00003049997</v>
      </c>
      <c r="ET153" s="209">
        <f t="shared" si="176"/>
        <v>156502.00003049997</v>
      </c>
      <c r="EU153" s="209">
        <f t="shared" si="177"/>
        <v>161197.06003141499</v>
      </c>
      <c r="EV153" s="209">
        <f t="shared" si="178"/>
        <v>161197.06003141499</v>
      </c>
      <c r="EW153" s="209">
        <f t="shared" si="179"/>
        <v>161197.06003141499</v>
      </c>
      <c r="EX153" s="209">
        <f t="shared" si="180"/>
        <v>161197.06003141499</v>
      </c>
      <c r="EY153" s="209">
        <f t="shared" si="181"/>
        <v>161197.06003141499</v>
      </c>
      <c r="EZ153" s="209">
        <f t="shared" si="182"/>
        <v>161197.06003141499</v>
      </c>
      <c r="FA153" s="209">
        <f t="shared" si="183"/>
        <v>161197.06003141499</v>
      </c>
      <c r="FB153" s="209">
        <f t="shared" si="184"/>
        <v>161197.06003141499</v>
      </c>
      <c r="FC153" s="209">
        <f t="shared" si="185"/>
        <v>161197.06003141499</v>
      </c>
      <c r="FD153" s="209">
        <f t="shared" si="186"/>
        <v>161197.06003141499</v>
      </c>
      <c r="FE153" s="209">
        <f t="shared" si="187"/>
        <v>161197.06003141499</v>
      </c>
      <c r="FF153" s="209">
        <f t="shared" si="188"/>
        <v>161197.06003141499</v>
      </c>
      <c r="FG153" s="209">
        <f t="shared" si="189"/>
        <v>166032.97183235743</v>
      </c>
      <c r="FH153" s="209">
        <f t="shared" si="190"/>
        <v>166032.97183235743</v>
      </c>
      <c r="FI153" s="209">
        <f t="shared" si="191"/>
        <v>166032.97183235743</v>
      </c>
      <c r="FJ153" s="209">
        <f t="shared" si="192"/>
        <v>166032.97183235743</v>
      </c>
      <c r="FK153" s="209">
        <f t="shared" si="193"/>
        <v>166032.97183235743</v>
      </c>
      <c r="FL153" s="209">
        <f t="shared" si="194"/>
        <v>166032.97183235743</v>
      </c>
      <c r="FM153" s="209">
        <f t="shared" si="195"/>
        <v>166032.97183235743</v>
      </c>
      <c r="FN153" s="209">
        <f t="shared" si="196"/>
        <v>166032.97183235743</v>
      </c>
      <c r="FO153" s="209">
        <f t="shared" si="197"/>
        <v>166032.97183235743</v>
      </c>
      <c r="FP153" s="209">
        <f t="shared" si="198"/>
        <v>166032.97183235743</v>
      </c>
      <c r="FQ153" s="209">
        <f t="shared" si="199"/>
        <v>166032.97183235743</v>
      </c>
      <c r="FR153" s="209">
        <f t="shared" si="200"/>
        <v>166032.97183235743</v>
      </c>
      <c r="FS153" s="209">
        <f t="shared" si="201"/>
        <v>171013.96098732814</v>
      </c>
      <c r="FT153" s="209">
        <f t="shared" si="202"/>
        <v>171013.96098732814</v>
      </c>
      <c r="FU153" s="209">
        <f t="shared" si="203"/>
        <v>171013.96098732814</v>
      </c>
      <c r="FV153" s="209">
        <f t="shared" si="204"/>
        <v>171013.96098732814</v>
      </c>
      <c r="FW153" s="209">
        <f t="shared" si="205"/>
        <v>171013.96098732814</v>
      </c>
      <c r="FX153" s="209">
        <f t="shared" si="206"/>
        <v>171013.96098732814</v>
      </c>
      <c r="FY153" s="209">
        <f t="shared" si="207"/>
        <v>171013.96098732814</v>
      </c>
      <c r="FZ153" s="209">
        <f t="shared" si="208"/>
        <v>171013.96098732814</v>
      </c>
      <c r="GA153" s="209">
        <f t="shared" si="209"/>
        <v>171013.96098732814</v>
      </c>
      <c r="GB153" s="209">
        <f t="shared" si="210"/>
        <v>171013.96098732814</v>
      </c>
      <c r="GC153" s="209">
        <f t="shared" si="211"/>
        <v>171013.96098732814</v>
      </c>
      <c r="GD153" s="209">
        <f t="shared" si="212"/>
        <v>171013.96098732814</v>
      </c>
      <c r="GE153" s="209">
        <f t="shared" si="213"/>
        <v>176144.379816948</v>
      </c>
      <c r="GF153" s="209">
        <f t="shared" si="214"/>
        <v>176144.379816948</v>
      </c>
      <c r="GG153" s="209">
        <f t="shared" si="215"/>
        <v>176144.379816948</v>
      </c>
      <c r="GH153" s="209">
        <f t="shared" si="216"/>
        <v>176144.379816948</v>
      </c>
      <c r="GI153" s="209">
        <f t="shared" si="217"/>
        <v>176144.379816948</v>
      </c>
      <c r="GJ153" s="209">
        <f t="shared" si="218"/>
        <v>176144.379816948</v>
      </c>
      <c r="GK153" s="209">
        <f t="shared" si="219"/>
        <v>176144.379816948</v>
      </c>
      <c r="GL153" s="209">
        <f t="shared" si="220"/>
        <v>176144.379816948</v>
      </c>
      <c r="GM153" s="209">
        <f t="shared" si="221"/>
        <v>176144.379816948</v>
      </c>
      <c r="GN153" s="209">
        <f t="shared" si="222"/>
        <v>176144.379816948</v>
      </c>
      <c r="GO153" s="209">
        <f t="shared" si="223"/>
        <v>176144.379816948</v>
      </c>
      <c r="GP153" s="209">
        <f t="shared" si="224"/>
        <v>176144.379816948</v>
      </c>
      <c r="GQ153" s="209">
        <f t="shared" si="225"/>
        <v>181428.71121145645</v>
      </c>
      <c r="GR153" s="209">
        <f t="shared" si="226"/>
        <v>181428.71121145645</v>
      </c>
      <c r="GS153" s="209">
        <f t="shared" si="227"/>
        <v>181428.71121145645</v>
      </c>
      <c r="GT153" s="209">
        <f t="shared" si="228"/>
        <v>181428.71121145645</v>
      </c>
      <c r="GU153" s="209">
        <f t="shared" si="229"/>
        <v>181428.71121145645</v>
      </c>
      <c r="GV153" s="209">
        <f t="shared" si="230"/>
        <v>181428.71121145645</v>
      </c>
      <c r="GW153" s="209">
        <f t="shared" si="231"/>
        <v>181428.71121145645</v>
      </c>
      <c r="GX153" s="209">
        <f t="shared" si="232"/>
        <v>181428.71121145645</v>
      </c>
      <c r="GY153" s="209">
        <f t="shared" si="233"/>
        <v>181428.71121145645</v>
      </c>
      <c r="GZ153" s="209">
        <f t="shared" si="234"/>
        <v>181428.71121145645</v>
      </c>
      <c r="HA153" s="209">
        <f t="shared" si="235"/>
        <v>181428.71121145645</v>
      </c>
      <c r="HB153" s="209">
        <f t="shared" si="236"/>
        <v>181428.71121145645</v>
      </c>
      <c r="HC153" s="209">
        <f t="shared" si="237"/>
        <v>186871.57254780014</v>
      </c>
      <c r="HD153" s="209">
        <f t="shared" si="238"/>
        <v>186871.57254780014</v>
      </c>
      <c r="HE153" s="209">
        <f t="shared" si="239"/>
        <v>186871.57254780014</v>
      </c>
      <c r="HF153" s="209">
        <f t="shared" si="240"/>
        <v>186871.57254780014</v>
      </c>
      <c r="HG153" s="209">
        <f t="shared" si="241"/>
        <v>186871.57254780014</v>
      </c>
      <c r="HH153" s="209">
        <f t="shared" si="242"/>
        <v>186871.57254780014</v>
      </c>
      <c r="HI153" s="209">
        <f t="shared" si="243"/>
        <v>186871.57254780014</v>
      </c>
      <c r="HJ153" s="209">
        <f t="shared" si="244"/>
        <v>186871.57254780014</v>
      </c>
      <c r="HK153" s="209">
        <f t="shared" si="245"/>
        <v>186871.57254780014</v>
      </c>
      <c r="HL153" s="209">
        <f t="shared" si="246"/>
        <v>186871.57254780014</v>
      </c>
      <c r="HM153" s="209">
        <f t="shared" si="247"/>
        <v>186871.57254780014</v>
      </c>
      <c r="HN153" s="209">
        <f t="shared" si="248"/>
        <v>186871.57254780014</v>
      </c>
      <c r="HO153" s="209">
        <f t="shared" si="249"/>
        <v>192477.71972423411</v>
      </c>
      <c r="HP153" s="209">
        <f t="shared" si="250"/>
        <v>192477.71972423411</v>
      </c>
      <c r="HQ153" s="209">
        <f t="shared" si="251"/>
        <v>192477.71972423411</v>
      </c>
      <c r="HR153" s="209">
        <f t="shared" si="252"/>
        <v>192477.71972423411</v>
      </c>
      <c r="HS153" s="209">
        <f t="shared" si="253"/>
        <v>192477.71972423411</v>
      </c>
      <c r="HT153" s="209">
        <f t="shared" si="254"/>
        <v>192477.71972423411</v>
      </c>
      <c r="HU153" s="209">
        <f t="shared" si="255"/>
        <v>192477.71972423411</v>
      </c>
      <c r="HV153" s="209">
        <f t="shared" si="256"/>
        <v>192477.71972423411</v>
      </c>
      <c r="HW153" s="209">
        <f t="shared" si="257"/>
        <v>192477.71972423411</v>
      </c>
      <c r="HX153" s="209">
        <f t="shared" si="258"/>
        <v>192477.71972423411</v>
      </c>
      <c r="HY153" s="209">
        <f t="shared" si="259"/>
        <v>192477.71972423411</v>
      </c>
      <c r="HZ153" s="209">
        <f t="shared" si="260"/>
        <v>192477.71972423411</v>
      </c>
      <c r="IA153" s="209">
        <f t="shared" si="261"/>
        <v>198252.05131596114</v>
      </c>
      <c r="IB153" s="209">
        <f t="shared" si="262"/>
        <v>198252.05131596114</v>
      </c>
      <c r="IC153" s="209">
        <f t="shared" si="263"/>
        <v>198252.05131596114</v>
      </c>
      <c r="ID153" s="209">
        <f t="shared" si="264"/>
        <v>198252.05131596114</v>
      </c>
      <c r="IE153" s="209">
        <f t="shared" si="265"/>
        <v>198252.05131596114</v>
      </c>
      <c r="IF153" s="209">
        <f t="shared" si="266"/>
        <v>198252.05131596114</v>
      </c>
      <c r="IG153" s="209">
        <f t="shared" si="267"/>
        <v>198252.05131596114</v>
      </c>
      <c r="IH153" s="209">
        <f t="shared" si="268"/>
        <v>198252.05131596114</v>
      </c>
      <c r="II153" s="209">
        <f t="shared" si="269"/>
        <v>198252.05131596114</v>
      </c>
      <c r="IJ153" s="209">
        <f t="shared" si="270"/>
        <v>198252.05131596114</v>
      </c>
      <c r="IK153" s="209">
        <f t="shared" si="271"/>
        <v>198252.05131596114</v>
      </c>
      <c r="IL153" s="209">
        <f t="shared" si="272"/>
        <v>198252.05131596114</v>
      </c>
      <c r="IM153" s="209">
        <f t="shared" si="273"/>
        <v>204199.61285543998</v>
      </c>
      <c r="IN153" s="209">
        <f t="shared" si="274"/>
        <v>204199.61285543998</v>
      </c>
      <c r="IO153" s="209">
        <f t="shared" si="275"/>
        <v>204199.61285543998</v>
      </c>
      <c r="IP153" s="209">
        <f t="shared" si="276"/>
        <v>204199.61285543998</v>
      </c>
      <c r="IQ153" s="209">
        <f t="shared" si="277"/>
        <v>204199.61285543998</v>
      </c>
      <c r="IR153" s="209">
        <f t="shared" si="278"/>
        <v>204199.61285543998</v>
      </c>
      <c r="IS153" s="209">
        <f t="shared" si="279"/>
        <v>204199.61285543998</v>
      </c>
      <c r="IT153" s="209">
        <f t="shared" si="280"/>
        <v>204199.61285543998</v>
      </c>
      <c r="IU153" s="209">
        <f t="shared" si="281"/>
        <v>204199.61285543998</v>
      </c>
      <c r="IV153" s="209">
        <f t="shared" si="282"/>
        <v>204199.61285543998</v>
      </c>
      <c r="IW153" s="209">
        <f t="shared" si="283"/>
        <v>204199.61285543998</v>
      </c>
      <c r="IX153" s="209">
        <f t="shared" si="284"/>
        <v>204199.61285543998</v>
      </c>
      <c r="IY153" s="209">
        <f t="shared" si="285"/>
        <v>210325.60124110317</v>
      </c>
      <c r="IZ153" s="209">
        <f t="shared" si="286"/>
        <v>210325.60124110317</v>
      </c>
      <c r="JA153" s="209">
        <f t="shared" si="287"/>
        <v>210325.60124110317</v>
      </c>
      <c r="JB153" s="209">
        <f t="shared" si="288"/>
        <v>210325.60124110317</v>
      </c>
      <c r="JC153" s="209">
        <f t="shared" si="289"/>
        <v>210325.60124110317</v>
      </c>
      <c r="JD153" s="209">
        <f t="shared" si="290"/>
        <v>210325.60124110317</v>
      </c>
      <c r="JE153" s="209">
        <f t="shared" si="291"/>
        <v>210325.60124110317</v>
      </c>
      <c r="JF153" s="209">
        <f t="shared" si="292"/>
        <v>210325.60124110317</v>
      </c>
      <c r="JG153" s="209">
        <f t="shared" si="293"/>
        <v>210325.60124110317</v>
      </c>
      <c r="JH153" s="209">
        <f t="shared" si="294"/>
        <v>210325.60124110317</v>
      </c>
      <c r="JI153" s="209">
        <f t="shared" si="295"/>
        <v>210325.60124110317</v>
      </c>
      <c r="JJ153" s="209">
        <f t="shared" si="296"/>
        <v>210325.60124110317</v>
      </c>
      <c r="JK153" s="209">
        <f t="shared" si="297"/>
        <v>216635.36927833626</v>
      </c>
      <c r="JL153" s="209">
        <f t="shared" si="298"/>
        <v>216635.36927833626</v>
      </c>
      <c r="JM153" s="209">
        <f t="shared" si="299"/>
        <v>216635.36927833626</v>
      </c>
      <c r="JN153" s="209">
        <f t="shared" si="300"/>
        <v>216635.36927833626</v>
      </c>
      <c r="JO153" s="209">
        <f t="shared" si="301"/>
        <v>216635.36927833626</v>
      </c>
      <c r="JP153" s="209">
        <f t="shared" si="302"/>
        <v>216635.36927833626</v>
      </c>
      <c r="JQ153" s="209">
        <f t="shared" si="303"/>
        <v>216635.36927833626</v>
      </c>
      <c r="JR153" s="209">
        <f t="shared" si="304"/>
        <v>216635.36927833626</v>
      </c>
      <c r="JS153" s="209">
        <f t="shared" si="305"/>
        <v>216635.36927833626</v>
      </c>
      <c r="JT153" s="209">
        <f t="shared" si="306"/>
        <v>216635.36927833626</v>
      </c>
      <c r="JU153" s="209">
        <f t="shared" si="307"/>
        <v>216635.36927833626</v>
      </c>
      <c r="JV153" s="209">
        <f t="shared" si="308"/>
        <v>216635.36927833626</v>
      </c>
      <c r="JW153" s="209">
        <f t="shared" si="309"/>
        <v>223134.43035668635</v>
      </c>
      <c r="JX153" s="209">
        <f t="shared" si="310"/>
        <v>223134.43035668635</v>
      </c>
      <c r="JY153" s="209">
        <f t="shared" si="311"/>
        <v>223134.43035668635</v>
      </c>
      <c r="JZ153" s="209">
        <f t="shared" si="312"/>
        <v>223134.43035668635</v>
      </c>
      <c r="KA153" s="209">
        <f t="shared" si="313"/>
        <v>223134.43035668635</v>
      </c>
      <c r="KB153" s="209">
        <f t="shared" si="314"/>
        <v>223134.43035668635</v>
      </c>
      <c r="KC153" s="209">
        <f t="shared" si="315"/>
        <v>223134.43035668635</v>
      </c>
      <c r="KD153" s="209">
        <f t="shared" si="316"/>
        <v>223134.43035668635</v>
      </c>
      <c r="KE153" s="209">
        <f t="shared" si="317"/>
        <v>223134.43035668635</v>
      </c>
      <c r="KF153" s="209">
        <f t="shared" si="318"/>
        <v>223134.43035668635</v>
      </c>
      <c r="KG153" s="209">
        <f t="shared" si="319"/>
        <v>223134.43035668635</v>
      </c>
      <c r="KH153" s="209">
        <f t="shared" si="320"/>
        <v>223134.43035668635</v>
      </c>
      <c r="KI153" s="209">
        <f t="shared" si="321"/>
        <v>229828.46326738692</v>
      </c>
      <c r="KJ153" s="209">
        <f t="shared" si="322"/>
        <v>229828.46326738692</v>
      </c>
      <c r="KK153" s="209">
        <f t="shared" si="323"/>
        <v>229828.46326738692</v>
      </c>
      <c r="KL153" s="209">
        <f t="shared" si="324"/>
        <v>229828.46326738692</v>
      </c>
      <c r="KM153" s="209">
        <f t="shared" si="325"/>
        <v>229828.46326738692</v>
      </c>
      <c r="KN153" s="209">
        <f t="shared" si="326"/>
        <v>229828.46326738692</v>
      </c>
      <c r="KO153" s="209">
        <f t="shared" si="327"/>
        <v>229828.46326738692</v>
      </c>
      <c r="KP153" s="209">
        <f t="shared" si="328"/>
        <v>229828.46326738692</v>
      </c>
      <c r="KQ153" s="209">
        <f t="shared" si="329"/>
        <v>229828.46326738692</v>
      </c>
      <c r="KR153" s="209">
        <f t="shared" si="330"/>
        <v>229828.46326738692</v>
      </c>
      <c r="KS153" s="209">
        <f t="shared" si="331"/>
        <v>229828.46326738692</v>
      </c>
      <c r="KT153" s="209">
        <f t="shared" si="332"/>
        <v>229828.46326738692</v>
      </c>
      <c r="KU153" s="209">
        <f t="shared" si="333"/>
        <v>236723.31716540855</v>
      </c>
      <c r="KV153" s="209">
        <f t="shared" si="334"/>
        <v>236723.31716540855</v>
      </c>
      <c r="KW153" s="209">
        <f t="shared" si="335"/>
        <v>236723.31716540855</v>
      </c>
      <c r="KX153" s="209">
        <f t="shared" si="336"/>
        <v>236723.31716540855</v>
      </c>
      <c r="KY153" s="209">
        <f t="shared" si="337"/>
        <v>236723.31716540855</v>
      </c>
      <c r="KZ153" s="209">
        <f t="shared" si="338"/>
        <v>236723.31716540855</v>
      </c>
      <c r="LA153" s="209">
        <f t="shared" si="339"/>
        <v>236723.31716540855</v>
      </c>
      <c r="LB153" s="209">
        <f t="shared" si="340"/>
        <v>236723.31716540855</v>
      </c>
      <c r="LC153" s="209">
        <f t="shared" si="341"/>
        <v>236723.31716540855</v>
      </c>
      <c r="LD153" s="209">
        <f t="shared" si="342"/>
        <v>236723.31716540855</v>
      </c>
      <c r="LE153" s="209">
        <f t="shared" si="343"/>
        <v>236723.31716540855</v>
      </c>
    </row>
    <row r="154" spans="1:317" s="185" customFormat="1">
      <c r="A154" s="182"/>
      <c r="B154" s="210" t="s">
        <v>500</v>
      </c>
      <c r="C154" s="182"/>
      <c r="D154" s="182"/>
      <c r="E154" s="209">
        <f ca="1">IFERROR(OFFSET($B$18,0,E141)/OFFSET($B$16,0,E141),0)</f>
        <v>333333.33333333331</v>
      </c>
      <c r="F154" s="209">
        <f t="shared" ref="F154:BQ154" ca="1" si="344">IFERROR(OFFSET($B$18,0,F141)/OFFSET($B$16,0,F141),0)</f>
        <v>333333.33333333331</v>
      </c>
      <c r="G154" s="209">
        <f t="shared" ca="1" si="344"/>
        <v>333333.33333333331</v>
      </c>
      <c r="H154" s="209">
        <f t="shared" ca="1" si="344"/>
        <v>333333.33333333331</v>
      </c>
      <c r="I154" s="209">
        <f t="shared" ca="1" si="344"/>
        <v>333333.33333333331</v>
      </c>
      <c r="J154" s="209">
        <f t="shared" ca="1" si="344"/>
        <v>333333.33333333331</v>
      </c>
      <c r="K154" s="209">
        <f t="shared" ca="1" si="344"/>
        <v>166666.66666666666</v>
      </c>
      <c r="L154" s="209">
        <f t="shared" ca="1" si="344"/>
        <v>166666.66666666666</v>
      </c>
      <c r="M154" s="209">
        <f t="shared" ca="1" si="344"/>
        <v>166666.66666666666</v>
      </c>
      <c r="N154" s="209">
        <f t="shared" ca="1" si="344"/>
        <v>166666.66666666666</v>
      </c>
      <c r="O154" s="209">
        <f t="shared" ca="1" si="344"/>
        <v>166666.66666666666</v>
      </c>
      <c r="P154" s="209">
        <f t="shared" ca="1" si="344"/>
        <v>166666.66666666666</v>
      </c>
      <c r="Q154" s="209">
        <f t="shared" ca="1" si="344"/>
        <v>166666.66666666666</v>
      </c>
      <c r="R154" s="209">
        <f t="shared" ca="1" si="344"/>
        <v>166666.66666666666</v>
      </c>
      <c r="S154" s="209">
        <f t="shared" ca="1" si="344"/>
        <v>166666.66666666666</v>
      </c>
      <c r="T154" s="209">
        <f t="shared" ca="1" si="344"/>
        <v>166666.66666666666</v>
      </c>
      <c r="U154" s="209">
        <f t="shared" ca="1" si="344"/>
        <v>166666.66666666666</v>
      </c>
      <c r="V154" s="209">
        <f t="shared" ca="1" si="344"/>
        <v>166666.66666666666</v>
      </c>
      <c r="W154" s="209">
        <f t="shared" ca="1" si="344"/>
        <v>166666.66666666666</v>
      </c>
      <c r="X154" s="209">
        <f t="shared" ca="1" si="344"/>
        <v>166666.66666666666</v>
      </c>
      <c r="Y154" s="209">
        <f t="shared" ca="1" si="344"/>
        <v>166666.66666666666</v>
      </c>
      <c r="Z154" s="209">
        <f t="shared" ca="1" si="344"/>
        <v>166666.66666666666</v>
      </c>
      <c r="AA154" s="209">
        <f t="shared" ca="1" si="344"/>
        <v>166666.66666666666</v>
      </c>
      <c r="AB154" s="209">
        <f t="shared" ca="1" si="344"/>
        <v>166666.66666666666</v>
      </c>
      <c r="AC154" s="209">
        <f t="shared" ca="1" si="344"/>
        <v>166666.66666666666</v>
      </c>
      <c r="AD154" s="209">
        <f t="shared" ca="1" si="344"/>
        <v>166666.66666666666</v>
      </c>
      <c r="AE154" s="209">
        <f t="shared" ca="1" si="344"/>
        <v>166666.66666666666</v>
      </c>
      <c r="AF154" s="209">
        <f t="shared" ca="1" si="344"/>
        <v>166666.66666666666</v>
      </c>
      <c r="AG154" s="209">
        <f t="shared" ca="1" si="344"/>
        <v>166666.66666666666</v>
      </c>
      <c r="AH154" s="209">
        <f t="shared" ca="1" si="344"/>
        <v>166666.66666666666</v>
      </c>
      <c r="AI154" s="209">
        <f t="shared" ca="1" si="344"/>
        <v>166666.66666666666</v>
      </c>
      <c r="AJ154" s="209">
        <f t="shared" ca="1" si="344"/>
        <v>166666.66666666666</v>
      </c>
      <c r="AK154" s="209">
        <f t="shared" ca="1" si="344"/>
        <v>166666.66666666666</v>
      </c>
      <c r="AL154" s="209">
        <f t="shared" ca="1" si="344"/>
        <v>166666.66666666666</v>
      </c>
      <c r="AM154" s="209">
        <f t="shared" ca="1" si="344"/>
        <v>166666.66666666666</v>
      </c>
      <c r="AN154" s="209">
        <f t="shared" ca="1" si="344"/>
        <v>166666.66666666666</v>
      </c>
      <c r="AO154" s="209">
        <f t="shared" ca="1" si="344"/>
        <v>166666.66666666666</v>
      </c>
      <c r="AP154" s="209">
        <f t="shared" ca="1" si="344"/>
        <v>166666.66666666666</v>
      </c>
      <c r="AQ154" s="209">
        <f t="shared" ca="1" si="344"/>
        <v>166666.66666666666</v>
      </c>
      <c r="AR154" s="209">
        <f t="shared" ca="1" si="344"/>
        <v>166666.66666666666</v>
      </c>
      <c r="AS154" s="209">
        <f t="shared" ca="1" si="344"/>
        <v>166666.66666666666</v>
      </c>
      <c r="AT154" s="209">
        <f t="shared" ca="1" si="344"/>
        <v>166666.66666666666</v>
      </c>
      <c r="AU154" s="209">
        <f t="shared" ca="1" si="344"/>
        <v>166666.66666666666</v>
      </c>
      <c r="AV154" s="209">
        <f t="shared" ca="1" si="344"/>
        <v>166666.66666666666</v>
      </c>
      <c r="AW154" s="209">
        <f t="shared" ca="1" si="344"/>
        <v>166666.66666666666</v>
      </c>
      <c r="AX154" s="209">
        <f t="shared" ca="1" si="344"/>
        <v>166666.66666666666</v>
      </c>
      <c r="AY154" s="209">
        <f t="shared" ca="1" si="344"/>
        <v>166666.66666666666</v>
      </c>
      <c r="AZ154" s="209">
        <f t="shared" ca="1" si="344"/>
        <v>166666.66666666666</v>
      </c>
      <c r="BA154" s="209">
        <f t="shared" ca="1" si="344"/>
        <v>166666.66666666666</v>
      </c>
      <c r="BB154" s="209">
        <f t="shared" ca="1" si="344"/>
        <v>166666.66666666666</v>
      </c>
      <c r="BC154" s="209">
        <f t="shared" ca="1" si="344"/>
        <v>166666.66666666666</v>
      </c>
      <c r="BD154" s="209">
        <f t="shared" ca="1" si="344"/>
        <v>166666.66666666666</v>
      </c>
      <c r="BE154" s="209">
        <f t="shared" ca="1" si="344"/>
        <v>166666.66666666666</v>
      </c>
      <c r="BF154" s="209">
        <f t="shared" ca="1" si="344"/>
        <v>166666.66666666666</v>
      </c>
      <c r="BG154" s="209">
        <f t="shared" ca="1" si="344"/>
        <v>166666.66666666666</v>
      </c>
      <c r="BH154" s="209">
        <f t="shared" ca="1" si="344"/>
        <v>166666.66666666666</v>
      </c>
      <c r="BI154" s="209">
        <f t="shared" ca="1" si="344"/>
        <v>166666.66666666666</v>
      </c>
      <c r="BJ154" s="209">
        <f t="shared" ca="1" si="344"/>
        <v>166666.66666666666</v>
      </c>
      <c r="BK154" s="209">
        <f t="shared" ca="1" si="344"/>
        <v>166666.66666666666</v>
      </c>
      <c r="BL154" s="209">
        <f t="shared" ca="1" si="344"/>
        <v>166666.66666666666</v>
      </c>
      <c r="BM154" s="209">
        <f t="shared" ca="1" si="344"/>
        <v>166666.66666666666</v>
      </c>
      <c r="BN154" s="209">
        <f t="shared" ca="1" si="344"/>
        <v>166666.66666666666</v>
      </c>
      <c r="BO154" s="209">
        <f t="shared" ca="1" si="344"/>
        <v>166666.66666666666</v>
      </c>
      <c r="BP154" s="209">
        <f t="shared" ca="1" si="344"/>
        <v>166666.66666666666</v>
      </c>
      <c r="BQ154" s="209">
        <f t="shared" ca="1" si="344"/>
        <v>166666.66666666666</v>
      </c>
      <c r="BR154" s="209">
        <f t="shared" ref="BR154:EC154" ca="1" si="345">IFERROR(OFFSET($B$18,0,BR141)/OFFSET($B$16,0,BR141),0)</f>
        <v>166666.66666666666</v>
      </c>
      <c r="BS154" s="209">
        <f t="shared" ca="1" si="345"/>
        <v>166666.66666666666</v>
      </c>
      <c r="BT154" s="209">
        <f t="shared" ca="1" si="345"/>
        <v>166666.66666666666</v>
      </c>
      <c r="BU154" s="209">
        <f t="shared" ca="1" si="345"/>
        <v>166666.66666666666</v>
      </c>
      <c r="BV154" s="209">
        <f t="shared" ca="1" si="345"/>
        <v>166666.66666666666</v>
      </c>
      <c r="BW154" s="209">
        <f t="shared" ca="1" si="345"/>
        <v>166666.66666666666</v>
      </c>
      <c r="BX154" s="209">
        <f t="shared" ca="1" si="345"/>
        <v>166666.66666666666</v>
      </c>
      <c r="BY154" s="209">
        <f t="shared" ca="1" si="345"/>
        <v>166666.66666666666</v>
      </c>
      <c r="BZ154" s="209">
        <f t="shared" ca="1" si="345"/>
        <v>166666.66666666666</v>
      </c>
      <c r="CA154" s="209">
        <f t="shared" ca="1" si="345"/>
        <v>166666.66666666666</v>
      </c>
      <c r="CB154" s="209">
        <f t="shared" ca="1" si="345"/>
        <v>166666.66666666666</v>
      </c>
      <c r="CC154" s="209">
        <f t="shared" ca="1" si="345"/>
        <v>166666.66666666666</v>
      </c>
      <c r="CD154" s="209">
        <f t="shared" ca="1" si="345"/>
        <v>166666.66666666666</v>
      </c>
      <c r="CE154" s="209">
        <f t="shared" ca="1" si="345"/>
        <v>166666.66666666666</v>
      </c>
      <c r="CF154" s="209">
        <f t="shared" ca="1" si="345"/>
        <v>166666.66666666666</v>
      </c>
      <c r="CG154" s="209">
        <f t="shared" ca="1" si="345"/>
        <v>166666.66666666666</v>
      </c>
      <c r="CH154" s="209">
        <f t="shared" ca="1" si="345"/>
        <v>166666.66666666666</v>
      </c>
      <c r="CI154" s="209">
        <f t="shared" ca="1" si="345"/>
        <v>166666.66666666666</v>
      </c>
      <c r="CJ154" s="209">
        <f t="shared" ca="1" si="345"/>
        <v>166666.66666666666</v>
      </c>
      <c r="CK154" s="209">
        <f t="shared" ca="1" si="345"/>
        <v>166666.66666666666</v>
      </c>
      <c r="CL154" s="209">
        <f t="shared" ca="1" si="345"/>
        <v>166666.66666666666</v>
      </c>
      <c r="CM154" s="209">
        <f t="shared" ca="1" si="345"/>
        <v>166666.66666666666</v>
      </c>
      <c r="CN154" s="209">
        <f t="shared" ca="1" si="345"/>
        <v>166666.66666666666</v>
      </c>
      <c r="CO154" s="209">
        <f t="shared" ca="1" si="345"/>
        <v>166666.66666666666</v>
      </c>
      <c r="CP154" s="209">
        <f t="shared" ca="1" si="345"/>
        <v>166666.66666666666</v>
      </c>
      <c r="CQ154" s="209">
        <f t="shared" ca="1" si="345"/>
        <v>166666.66666666666</v>
      </c>
      <c r="CR154" s="209">
        <f t="shared" ca="1" si="345"/>
        <v>166666.66666666666</v>
      </c>
      <c r="CS154" s="209">
        <f t="shared" ca="1" si="345"/>
        <v>166666.66666666666</v>
      </c>
      <c r="CT154" s="209">
        <f t="shared" ca="1" si="345"/>
        <v>166666.66666666666</v>
      </c>
      <c r="CU154" s="209">
        <f t="shared" ca="1" si="345"/>
        <v>166666.66666666666</v>
      </c>
      <c r="CV154" s="209">
        <f t="shared" ca="1" si="345"/>
        <v>166666.66666666666</v>
      </c>
      <c r="CW154" s="209">
        <f t="shared" ca="1" si="345"/>
        <v>166666.66666666666</v>
      </c>
      <c r="CX154" s="209">
        <f t="shared" ca="1" si="345"/>
        <v>166666.66666666666</v>
      </c>
      <c r="CY154" s="209">
        <f t="shared" ca="1" si="345"/>
        <v>166666.66666666666</v>
      </c>
      <c r="CZ154" s="209">
        <f t="shared" ca="1" si="345"/>
        <v>166666.66666666666</v>
      </c>
      <c r="DA154" s="209">
        <f t="shared" ca="1" si="345"/>
        <v>166666.66666666666</v>
      </c>
      <c r="DB154" s="209">
        <f t="shared" ca="1" si="345"/>
        <v>166666.66666666666</v>
      </c>
      <c r="DC154" s="209">
        <f t="shared" ca="1" si="345"/>
        <v>166666.66666666666</v>
      </c>
      <c r="DD154" s="209">
        <f t="shared" ca="1" si="345"/>
        <v>166666.66666666666</v>
      </c>
      <c r="DE154" s="209">
        <f t="shared" ca="1" si="345"/>
        <v>166666.66666666666</v>
      </c>
      <c r="DF154" s="209">
        <f t="shared" ca="1" si="345"/>
        <v>166666.66666666666</v>
      </c>
      <c r="DG154" s="209">
        <f t="shared" ca="1" si="345"/>
        <v>166666.66666666666</v>
      </c>
      <c r="DH154" s="209">
        <f t="shared" ca="1" si="345"/>
        <v>166666.66666666666</v>
      </c>
      <c r="DI154" s="209">
        <f t="shared" ca="1" si="345"/>
        <v>166666.66666666666</v>
      </c>
      <c r="DJ154" s="209">
        <f t="shared" ca="1" si="345"/>
        <v>166666.66666666666</v>
      </c>
      <c r="DK154" s="209">
        <f t="shared" ca="1" si="345"/>
        <v>166666.66666666666</v>
      </c>
      <c r="DL154" s="209">
        <f t="shared" ca="1" si="345"/>
        <v>166666.66666666666</v>
      </c>
      <c r="DM154" s="209">
        <f t="shared" ca="1" si="345"/>
        <v>166666.66666666666</v>
      </c>
      <c r="DN154" s="209">
        <f t="shared" ca="1" si="345"/>
        <v>166666.66666666666</v>
      </c>
      <c r="DO154" s="209">
        <f t="shared" ca="1" si="345"/>
        <v>166666.66666666666</v>
      </c>
      <c r="DP154" s="209">
        <f t="shared" ca="1" si="345"/>
        <v>166666.66666666666</v>
      </c>
      <c r="DQ154" s="209">
        <f t="shared" ca="1" si="345"/>
        <v>166666.66666666666</v>
      </c>
      <c r="DR154" s="209">
        <f t="shared" ca="1" si="345"/>
        <v>166666.66666666666</v>
      </c>
      <c r="DS154" s="209">
        <f t="shared" ca="1" si="345"/>
        <v>166666.66666666666</v>
      </c>
      <c r="DT154" s="209">
        <f t="shared" ca="1" si="345"/>
        <v>166666.66666666666</v>
      </c>
      <c r="DU154" s="209">
        <f t="shared" ca="1" si="345"/>
        <v>166666.66666666666</v>
      </c>
      <c r="DV154" s="209">
        <f t="shared" ca="1" si="345"/>
        <v>166666.66666666666</v>
      </c>
      <c r="DW154" s="209">
        <f t="shared" ca="1" si="345"/>
        <v>166666.66666666666</v>
      </c>
      <c r="DX154" s="209">
        <f t="shared" ca="1" si="345"/>
        <v>166666.66666666666</v>
      </c>
      <c r="DY154" s="209">
        <f t="shared" ca="1" si="345"/>
        <v>166666.66666666666</v>
      </c>
      <c r="DZ154" s="209">
        <f t="shared" ca="1" si="345"/>
        <v>166666.66666666666</v>
      </c>
      <c r="EA154" s="209">
        <f t="shared" ca="1" si="345"/>
        <v>166666.66666666666</v>
      </c>
      <c r="EB154" s="209">
        <f t="shared" ca="1" si="345"/>
        <v>166666.66666666666</v>
      </c>
      <c r="EC154" s="209">
        <f t="shared" ca="1" si="345"/>
        <v>166666.66666666666</v>
      </c>
      <c r="ED154" s="209">
        <f t="shared" ref="ED154:GO154" ca="1" si="346">IFERROR(OFFSET($B$18,0,ED141)/OFFSET($B$16,0,ED141),0)</f>
        <v>166666.66666666666</v>
      </c>
      <c r="EE154" s="209">
        <f t="shared" ca="1" si="346"/>
        <v>166666.66666666666</v>
      </c>
      <c r="EF154" s="209">
        <f t="shared" ca="1" si="346"/>
        <v>166666.66666666666</v>
      </c>
      <c r="EG154" s="209">
        <f t="shared" ca="1" si="346"/>
        <v>166666.66666666666</v>
      </c>
      <c r="EH154" s="209">
        <f t="shared" ca="1" si="346"/>
        <v>166666.66666666666</v>
      </c>
      <c r="EI154" s="209">
        <f t="shared" ca="1" si="346"/>
        <v>166666.66666666666</v>
      </c>
      <c r="EJ154" s="209">
        <f t="shared" ca="1" si="346"/>
        <v>166666.66666666666</v>
      </c>
      <c r="EK154" s="209">
        <f t="shared" ca="1" si="346"/>
        <v>166666.66666666666</v>
      </c>
      <c r="EL154" s="209">
        <f t="shared" ca="1" si="346"/>
        <v>166666.66666666666</v>
      </c>
      <c r="EM154" s="209">
        <f t="shared" ca="1" si="346"/>
        <v>166666.66666666666</v>
      </c>
      <c r="EN154" s="209">
        <f t="shared" ca="1" si="346"/>
        <v>166666.66666666666</v>
      </c>
      <c r="EO154" s="209">
        <f t="shared" ca="1" si="346"/>
        <v>166666.66666666666</v>
      </c>
      <c r="EP154" s="209">
        <f t="shared" ca="1" si="346"/>
        <v>166666.66666666666</v>
      </c>
      <c r="EQ154" s="209">
        <f t="shared" ca="1" si="346"/>
        <v>166666.66666666666</v>
      </c>
      <c r="ER154" s="209">
        <f t="shared" ca="1" si="346"/>
        <v>166666.66666666666</v>
      </c>
      <c r="ES154" s="209">
        <f t="shared" ca="1" si="346"/>
        <v>166666.66666666666</v>
      </c>
      <c r="ET154" s="209">
        <f t="shared" ca="1" si="346"/>
        <v>166666.66666666666</v>
      </c>
      <c r="EU154" s="209">
        <f t="shared" ca="1" si="346"/>
        <v>166666.66666666666</v>
      </c>
      <c r="EV154" s="209">
        <f t="shared" ca="1" si="346"/>
        <v>166666.66666666666</v>
      </c>
      <c r="EW154" s="209">
        <f t="shared" ca="1" si="346"/>
        <v>166666.66666666666</v>
      </c>
      <c r="EX154" s="209">
        <f t="shared" ca="1" si="346"/>
        <v>166666.66666666666</v>
      </c>
      <c r="EY154" s="209">
        <f t="shared" ca="1" si="346"/>
        <v>166666.66666666666</v>
      </c>
      <c r="EZ154" s="209">
        <f t="shared" ca="1" si="346"/>
        <v>166666.66666666666</v>
      </c>
      <c r="FA154" s="209">
        <f t="shared" ca="1" si="346"/>
        <v>166666.66666666666</v>
      </c>
      <c r="FB154" s="209">
        <f t="shared" ca="1" si="346"/>
        <v>166666.66666666666</v>
      </c>
      <c r="FC154" s="209">
        <f t="shared" ca="1" si="346"/>
        <v>166666.66666666666</v>
      </c>
      <c r="FD154" s="209">
        <f t="shared" ca="1" si="346"/>
        <v>166666.66666666666</v>
      </c>
      <c r="FE154" s="209">
        <f t="shared" ca="1" si="346"/>
        <v>166666.66666666666</v>
      </c>
      <c r="FF154" s="209">
        <f t="shared" ca="1" si="346"/>
        <v>166666.66666666666</v>
      </c>
      <c r="FG154" s="209">
        <f t="shared" ca="1" si="346"/>
        <v>166666.66666666666</v>
      </c>
      <c r="FH154" s="209">
        <f t="shared" ca="1" si="346"/>
        <v>166666.66666666666</v>
      </c>
      <c r="FI154" s="209">
        <f t="shared" ca="1" si="346"/>
        <v>166666.66666666666</v>
      </c>
      <c r="FJ154" s="209">
        <f t="shared" ca="1" si="346"/>
        <v>166666.66666666666</v>
      </c>
      <c r="FK154" s="209">
        <f t="shared" ca="1" si="346"/>
        <v>0</v>
      </c>
      <c r="FL154" s="209">
        <f t="shared" ca="1" si="346"/>
        <v>0</v>
      </c>
      <c r="FM154" s="209">
        <f t="shared" ca="1" si="346"/>
        <v>0</v>
      </c>
      <c r="FN154" s="209">
        <f t="shared" ca="1" si="346"/>
        <v>0</v>
      </c>
      <c r="FO154" s="209">
        <f t="shared" ca="1" si="346"/>
        <v>0</v>
      </c>
      <c r="FP154" s="209">
        <f t="shared" ca="1" si="346"/>
        <v>0</v>
      </c>
      <c r="FQ154" s="209">
        <f t="shared" ca="1" si="346"/>
        <v>0</v>
      </c>
      <c r="FR154" s="209">
        <f t="shared" ca="1" si="346"/>
        <v>0</v>
      </c>
      <c r="FS154" s="209">
        <f t="shared" ca="1" si="346"/>
        <v>0</v>
      </c>
      <c r="FT154" s="209">
        <f t="shared" ca="1" si="346"/>
        <v>0</v>
      </c>
      <c r="FU154" s="209">
        <f t="shared" ca="1" si="346"/>
        <v>0</v>
      </c>
      <c r="FV154" s="209">
        <f t="shared" ca="1" si="346"/>
        <v>0</v>
      </c>
      <c r="FW154" s="209">
        <f t="shared" ca="1" si="346"/>
        <v>0</v>
      </c>
      <c r="FX154" s="209">
        <f t="shared" ca="1" si="346"/>
        <v>0</v>
      </c>
      <c r="FY154" s="209">
        <f t="shared" ca="1" si="346"/>
        <v>0</v>
      </c>
      <c r="FZ154" s="209">
        <f t="shared" ca="1" si="346"/>
        <v>0</v>
      </c>
      <c r="GA154" s="209">
        <f t="shared" ca="1" si="346"/>
        <v>0</v>
      </c>
      <c r="GB154" s="209">
        <f t="shared" ca="1" si="346"/>
        <v>0</v>
      </c>
      <c r="GC154" s="209">
        <f t="shared" ca="1" si="346"/>
        <v>0</v>
      </c>
      <c r="GD154" s="209">
        <f t="shared" ca="1" si="346"/>
        <v>0</v>
      </c>
      <c r="GE154" s="209">
        <f t="shared" ca="1" si="346"/>
        <v>0</v>
      </c>
      <c r="GF154" s="209">
        <f t="shared" ca="1" si="346"/>
        <v>0</v>
      </c>
      <c r="GG154" s="209">
        <f t="shared" ca="1" si="346"/>
        <v>0</v>
      </c>
      <c r="GH154" s="209">
        <f t="shared" ca="1" si="346"/>
        <v>0</v>
      </c>
      <c r="GI154" s="209">
        <f t="shared" ca="1" si="346"/>
        <v>0</v>
      </c>
      <c r="GJ154" s="209">
        <f t="shared" ca="1" si="346"/>
        <v>0</v>
      </c>
      <c r="GK154" s="209">
        <f t="shared" ca="1" si="346"/>
        <v>0</v>
      </c>
      <c r="GL154" s="209">
        <f t="shared" ca="1" si="346"/>
        <v>0</v>
      </c>
      <c r="GM154" s="209">
        <f t="shared" ca="1" si="346"/>
        <v>0</v>
      </c>
      <c r="GN154" s="209">
        <f t="shared" ca="1" si="346"/>
        <v>0</v>
      </c>
      <c r="GO154" s="209">
        <f t="shared" ca="1" si="346"/>
        <v>0</v>
      </c>
      <c r="GP154" s="209">
        <f t="shared" ref="GP154:JA154" ca="1" si="347">IFERROR(OFFSET($B$18,0,GP141)/OFFSET($B$16,0,GP141),0)</f>
        <v>0</v>
      </c>
      <c r="GQ154" s="209">
        <f t="shared" ca="1" si="347"/>
        <v>0</v>
      </c>
      <c r="GR154" s="209">
        <f t="shared" ca="1" si="347"/>
        <v>0</v>
      </c>
      <c r="GS154" s="209">
        <f t="shared" ca="1" si="347"/>
        <v>0</v>
      </c>
      <c r="GT154" s="209">
        <f t="shared" ca="1" si="347"/>
        <v>0</v>
      </c>
      <c r="GU154" s="209">
        <f t="shared" ca="1" si="347"/>
        <v>0</v>
      </c>
      <c r="GV154" s="209">
        <f t="shared" ca="1" si="347"/>
        <v>0</v>
      </c>
      <c r="GW154" s="209">
        <f t="shared" ca="1" si="347"/>
        <v>0</v>
      </c>
      <c r="GX154" s="209">
        <f t="shared" ca="1" si="347"/>
        <v>0</v>
      </c>
      <c r="GY154" s="209">
        <f t="shared" ca="1" si="347"/>
        <v>0</v>
      </c>
      <c r="GZ154" s="209">
        <f t="shared" ca="1" si="347"/>
        <v>0</v>
      </c>
      <c r="HA154" s="209">
        <f t="shared" ca="1" si="347"/>
        <v>0</v>
      </c>
      <c r="HB154" s="209">
        <f t="shared" ca="1" si="347"/>
        <v>0</v>
      </c>
      <c r="HC154" s="209">
        <f t="shared" ca="1" si="347"/>
        <v>0</v>
      </c>
      <c r="HD154" s="209">
        <f t="shared" ca="1" si="347"/>
        <v>0</v>
      </c>
      <c r="HE154" s="209">
        <f t="shared" ca="1" si="347"/>
        <v>0</v>
      </c>
      <c r="HF154" s="209">
        <f t="shared" ca="1" si="347"/>
        <v>0</v>
      </c>
      <c r="HG154" s="209">
        <f t="shared" ca="1" si="347"/>
        <v>0</v>
      </c>
      <c r="HH154" s="209">
        <f t="shared" ca="1" si="347"/>
        <v>0</v>
      </c>
      <c r="HI154" s="209">
        <f t="shared" ca="1" si="347"/>
        <v>0</v>
      </c>
      <c r="HJ154" s="209">
        <f t="shared" ca="1" si="347"/>
        <v>0</v>
      </c>
      <c r="HK154" s="209">
        <f t="shared" ca="1" si="347"/>
        <v>0</v>
      </c>
      <c r="HL154" s="209">
        <f t="shared" ca="1" si="347"/>
        <v>0</v>
      </c>
      <c r="HM154" s="209">
        <f t="shared" ca="1" si="347"/>
        <v>0</v>
      </c>
      <c r="HN154" s="209">
        <f t="shared" ca="1" si="347"/>
        <v>0</v>
      </c>
      <c r="HO154" s="209">
        <f t="shared" ca="1" si="347"/>
        <v>0</v>
      </c>
      <c r="HP154" s="209">
        <f t="shared" ca="1" si="347"/>
        <v>0</v>
      </c>
      <c r="HQ154" s="209">
        <f t="shared" ca="1" si="347"/>
        <v>0</v>
      </c>
      <c r="HR154" s="209">
        <f t="shared" ca="1" si="347"/>
        <v>0</v>
      </c>
      <c r="HS154" s="209">
        <f t="shared" ca="1" si="347"/>
        <v>0</v>
      </c>
      <c r="HT154" s="209">
        <f t="shared" ca="1" si="347"/>
        <v>0</v>
      </c>
      <c r="HU154" s="209">
        <f t="shared" ca="1" si="347"/>
        <v>0</v>
      </c>
      <c r="HV154" s="209">
        <f t="shared" ca="1" si="347"/>
        <v>0</v>
      </c>
      <c r="HW154" s="209">
        <f t="shared" ca="1" si="347"/>
        <v>0</v>
      </c>
      <c r="HX154" s="209">
        <f t="shared" ca="1" si="347"/>
        <v>0</v>
      </c>
      <c r="HY154" s="209">
        <f t="shared" ca="1" si="347"/>
        <v>0</v>
      </c>
      <c r="HZ154" s="209">
        <f t="shared" ca="1" si="347"/>
        <v>0</v>
      </c>
      <c r="IA154" s="209">
        <f t="shared" ca="1" si="347"/>
        <v>0</v>
      </c>
      <c r="IB154" s="209">
        <f t="shared" ca="1" si="347"/>
        <v>0</v>
      </c>
      <c r="IC154" s="209">
        <f t="shared" ca="1" si="347"/>
        <v>0</v>
      </c>
      <c r="ID154" s="209">
        <f t="shared" ca="1" si="347"/>
        <v>0</v>
      </c>
      <c r="IE154" s="209">
        <f t="shared" ca="1" si="347"/>
        <v>0</v>
      </c>
      <c r="IF154" s="209">
        <f t="shared" ca="1" si="347"/>
        <v>0</v>
      </c>
      <c r="IG154" s="209">
        <f t="shared" ca="1" si="347"/>
        <v>0</v>
      </c>
      <c r="IH154" s="209">
        <f t="shared" ca="1" si="347"/>
        <v>0</v>
      </c>
      <c r="II154" s="209">
        <f t="shared" ca="1" si="347"/>
        <v>0</v>
      </c>
      <c r="IJ154" s="209">
        <f t="shared" ca="1" si="347"/>
        <v>0</v>
      </c>
      <c r="IK154" s="209">
        <f t="shared" ca="1" si="347"/>
        <v>0</v>
      </c>
      <c r="IL154" s="209">
        <f t="shared" ca="1" si="347"/>
        <v>0</v>
      </c>
      <c r="IM154" s="209">
        <f t="shared" ca="1" si="347"/>
        <v>0</v>
      </c>
      <c r="IN154" s="209">
        <f t="shared" ca="1" si="347"/>
        <v>0</v>
      </c>
      <c r="IO154" s="209">
        <f t="shared" ca="1" si="347"/>
        <v>0</v>
      </c>
      <c r="IP154" s="209">
        <f t="shared" ca="1" si="347"/>
        <v>0</v>
      </c>
      <c r="IQ154" s="209">
        <f t="shared" ca="1" si="347"/>
        <v>0</v>
      </c>
      <c r="IR154" s="209">
        <f t="shared" ca="1" si="347"/>
        <v>0</v>
      </c>
      <c r="IS154" s="209">
        <f t="shared" ca="1" si="347"/>
        <v>0</v>
      </c>
      <c r="IT154" s="209">
        <f t="shared" ca="1" si="347"/>
        <v>0</v>
      </c>
      <c r="IU154" s="209">
        <f t="shared" ca="1" si="347"/>
        <v>0</v>
      </c>
      <c r="IV154" s="209">
        <f t="shared" ca="1" si="347"/>
        <v>0</v>
      </c>
      <c r="IW154" s="209">
        <f t="shared" ca="1" si="347"/>
        <v>0</v>
      </c>
      <c r="IX154" s="209">
        <f t="shared" ca="1" si="347"/>
        <v>0</v>
      </c>
      <c r="IY154" s="209">
        <f t="shared" ca="1" si="347"/>
        <v>0</v>
      </c>
      <c r="IZ154" s="209">
        <f t="shared" ca="1" si="347"/>
        <v>0</v>
      </c>
      <c r="JA154" s="209">
        <f t="shared" ca="1" si="347"/>
        <v>0</v>
      </c>
      <c r="JB154" s="209">
        <f t="shared" ref="JB154:LE154" ca="1" si="348">IFERROR(OFFSET($B$18,0,JB141)/OFFSET($B$16,0,JB141),0)</f>
        <v>0</v>
      </c>
      <c r="JC154" s="209">
        <f t="shared" ca="1" si="348"/>
        <v>0</v>
      </c>
      <c r="JD154" s="209">
        <f t="shared" ca="1" si="348"/>
        <v>0</v>
      </c>
      <c r="JE154" s="209">
        <f t="shared" ca="1" si="348"/>
        <v>0</v>
      </c>
      <c r="JF154" s="209">
        <f t="shared" ca="1" si="348"/>
        <v>0</v>
      </c>
      <c r="JG154" s="209">
        <f t="shared" ca="1" si="348"/>
        <v>0</v>
      </c>
      <c r="JH154" s="209">
        <f t="shared" ca="1" si="348"/>
        <v>0</v>
      </c>
      <c r="JI154" s="209">
        <f t="shared" ca="1" si="348"/>
        <v>0</v>
      </c>
      <c r="JJ154" s="209">
        <f t="shared" ca="1" si="348"/>
        <v>0</v>
      </c>
      <c r="JK154" s="209">
        <f t="shared" ca="1" si="348"/>
        <v>0</v>
      </c>
      <c r="JL154" s="209">
        <f t="shared" ca="1" si="348"/>
        <v>0</v>
      </c>
      <c r="JM154" s="209">
        <f t="shared" ca="1" si="348"/>
        <v>0</v>
      </c>
      <c r="JN154" s="209">
        <f t="shared" ca="1" si="348"/>
        <v>0</v>
      </c>
      <c r="JO154" s="209">
        <f t="shared" ca="1" si="348"/>
        <v>0</v>
      </c>
      <c r="JP154" s="209">
        <f t="shared" ca="1" si="348"/>
        <v>0</v>
      </c>
      <c r="JQ154" s="209">
        <f t="shared" ca="1" si="348"/>
        <v>0</v>
      </c>
      <c r="JR154" s="209">
        <f t="shared" ca="1" si="348"/>
        <v>0</v>
      </c>
      <c r="JS154" s="209">
        <f t="shared" ca="1" si="348"/>
        <v>0</v>
      </c>
      <c r="JT154" s="209">
        <f t="shared" ca="1" si="348"/>
        <v>0</v>
      </c>
      <c r="JU154" s="209">
        <f t="shared" ca="1" si="348"/>
        <v>0</v>
      </c>
      <c r="JV154" s="209">
        <f t="shared" ca="1" si="348"/>
        <v>0</v>
      </c>
      <c r="JW154" s="209">
        <f t="shared" ca="1" si="348"/>
        <v>0</v>
      </c>
      <c r="JX154" s="209">
        <f t="shared" ca="1" si="348"/>
        <v>0</v>
      </c>
      <c r="JY154" s="209">
        <f t="shared" ca="1" si="348"/>
        <v>0</v>
      </c>
      <c r="JZ154" s="209">
        <f t="shared" ca="1" si="348"/>
        <v>0</v>
      </c>
      <c r="KA154" s="209">
        <f t="shared" ca="1" si="348"/>
        <v>0</v>
      </c>
      <c r="KB154" s="209">
        <f t="shared" ca="1" si="348"/>
        <v>0</v>
      </c>
      <c r="KC154" s="209">
        <f t="shared" ca="1" si="348"/>
        <v>0</v>
      </c>
      <c r="KD154" s="209">
        <f t="shared" ca="1" si="348"/>
        <v>0</v>
      </c>
      <c r="KE154" s="209">
        <f t="shared" ca="1" si="348"/>
        <v>0</v>
      </c>
      <c r="KF154" s="209">
        <f t="shared" ca="1" si="348"/>
        <v>0</v>
      </c>
      <c r="KG154" s="209">
        <f t="shared" ca="1" si="348"/>
        <v>0</v>
      </c>
      <c r="KH154" s="209">
        <f t="shared" ca="1" si="348"/>
        <v>0</v>
      </c>
      <c r="KI154" s="209">
        <f t="shared" ca="1" si="348"/>
        <v>0</v>
      </c>
      <c r="KJ154" s="209">
        <f t="shared" ca="1" si="348"/>
        <v>0</v>
      </c>
      <c r="KK154" s="209">
        <f t="shared" ca="1" si="348"/>
        <v>0</v>
      </c>
      <c r="KL154" s="209">
        <f t="shared" ca="1" si="348"/>
        <v>0</v>
      </c>
      <c r="KM154" s="209">
        <f t="shared" ca="1" si="348"/>
        <v>0</v>
      </c>
      <c r="KN154" s="209">
        <f t="shared" ca="1" si="348"/>
        <v>0</v>
      </c>
      <c r="KO154" s="209">
        <f t="shared" ca="1" si="348"/>
        <v>0</v>
      </c>
      <c r="KP154" s="209">
        <f t="shared" ca="1" si="348"/>
        <v>0</v>
      </c>
      <c r="KQ154" s="209">
        <f t="shared" ca="1" si="348"/>
        <v>0</v>
      </c>
      <c r="KR154" s="209">
        <f t="shared" ca="1" si="348"/>
        <v>0</v>
      </c>
      <c r="KS154" s="209">
        <f t="shared" ca="1" si="348"/>
        <v>0</v>
      </c>
      <c r="KT154" s="209">
        <f t="shared" ca="1" si="348"/>
        <v>0</v>
      </c>
      <c r="KU154" s="209">
        <f t="shared" ca="1" si="348"/>
        <v>0</v>
      </c>
      <c r="KV154" s="209">
        <f t="shared" ca="1" si="348"/>
        <v>0</v>
      </c>
      <c r="KW154" s="209">
        <f t="shared" ca="1" si="348"/>
        <v>0</v>
      </c>
      <c r="KX154" s="209">
        <f t="shared" ca="1" si="348"/>
        <v>0</v>
      </c>
      <c r="KY154" s="209">
        <f t="shared" ca="1" si="348"/>
        <v>0</v>
      </c>
      <c r="KZ154" s="209">
        <f t="shared" ca="1" si="348"/>
        <v>0</v>
      </c>
      <c r="LA154" s="209">
        <f t="shared" ca="1" si="348"/>
        <v>0</v>
      </c>
      <c r="LB154" s="209">
        <f t="shared" ca="1" si="348"/>
        <v>0</v>
      </c>
      <c r="LC154" s="209">
        <f t="shared" ca="1" si="348"/>
        <v>0</v>
      </c>
      <c r="LD154" s="209">
        <f t="shared" ca="1" si="348"/>
        <v>0</v>
      </c>
      <c r="LE154" s="209">
        <f t="shared" ca="1" si="348"/>
        <v>0</v>
      </c>
    </row>
    <row r="155" spans="1:317" s="185" customFormat="1">
      <c r="A155" s="182"/>
      <c r="B155" s="210"/>
      <c r="C155" s="182"/>
      <c r="D155" s="182"/>
      <c r="E155" s="209"/>
      <c r="F155" s="209"/>
      <c r="G155" s="209"/>
      <c r="H155" s="209"/>
      <c r="I155" s="209"/>
      <c r="J155" s="209"/>
      <c r="K155" s="209"/>
      <c r="L155" s="209"/>
      <c r="M155" s="209"/>
      <c r="N155" s="209"/>
      <c r="O155" s="209"/>
      <c r="P155" s="209"/>
      <c r="Q155" s="209"/>
      <c r="R155" s="209"/>
      <c r="S155" s="209"/>
      <c r="T155" s="209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  <c r="AH155" s="209"/>
      <c r="AI155" s="209"/>
      <c r="AJ155" s="209"/>
      <c r="AK155" s="209"/>
      <c r="AL155" s="209"/>
      <c r="AM155" s="209"/>
      <c r="AN155" s="209"/>
      <c r="AO155" s="209"/>
      <c r="AP155" s="209"/>
      <c r="AQ155" s="209"/>
      <c r="AR155" s="209"/>
      <c r="AS155" s="209"/>
      <c r="AT155" s="209"/>
      <c r="AU155" s="209"/>
      <c r="AV155" s="209"/>
      <c r="AW155" s="209"/>
      <c r="AX155" s="209"/>
      <c r="AY155" s="209"/>
      <c r="AZ155" s="209"/>
      <c r="BA155" s="209"/>
      <c r="BB155" s="209"/>
      <c r="BC155" s="209"/>
      <c r="BD155" s="209"/>
      <c r="BE155" s="209"/>
      <c r="BF155" s="209"/>
      <c r="BG155" s="209"/>
      <c r="BH155" s="209"/>
      <c r="BI155" s="209"/>
      <c r="BJ155" s="209"/>
      <c r="BK155" s="209"/>
      <c r="BL155" s="209"/>
      <c r="BM155" s="209"/>
      <c r="BN155" s="209"/>
      <c r="BO155" s="209"/>
      <c r="BP155" s="209"/>
      <c r="BQ155" s="209"/>
      <c r="BR155" s="209"/>
      <c r="BS155" s="209"/>
      <c r="BT155" s="209"/>
      <c r="BU155" s="209"/>
      <c r="BV155" s="209"/>
      <c r="BW155" s="209"/>
      <c r="BX155" s="209"/>
      <c r="BY155" s="209"/>
      <c r="BZ155" s="209"/>
      <c r="CA155" s="209"/>
      <c r="CB155" s="209"/>
      <c r="CC155" s="209"/>
      <c r="CD155" s="209"/>
      <c r="CE155" s="209"/>
      <c r="CF155" s="209"/>
      <c r="CG155" s="209"/>
      <c r="CH155" s="209"/>
      <c r="CI155" s="209"/>
      <c r="CJ155" s="209"/>
      <c r="CK155" s="209"/>
      <c r="CL155" s="209"/>
      <c r="CM155" s="209"/>
      <c r="CN155" s="209"/>
      <c r="CO155" s="209"/>
      <c r="CP155" s="209"/>
      <c r="CQ155" s="209"/>
      <c r="CR155" s="209"/>
      <c r="CS155" s="209"/>
      <c r="CT155" s="209"/>
      <c r="CU155" s="209"/>
      <c r="CV155" s="209"/>
      <c r="CW155" s="209"/>
      <c r="CX155" s="209"/>
      <c r="CY155" s="209"/>
      <c r="CZ155" s="209"/>
      <c r="DA155" s="209"/>
      <c r="DB155" s="209"/>
      <c r="DC155" s="209"/>
      <c r="DD155" s="209"/>
      <c r="DE155" s="209"/>
      <c r="DF155" s="209"/>
      <c r="DG155" s="209"/>
      <c r="DH155" s="209"/>
      <c r="DI155" s="209"/>
      <c r="DJ155" s="209"/>
      <c r="DK155" s="209"/>
      <c r="DL155" s="209"/>
      <c r="DM155" s="209"/>
      <c r="DN155" s="209"/>
      <c r="DO155" s="209"/>
      <c r="DP155" s="209"/>
      <c r="DQ155" s="209"/>
      <c r="DR155" s="209"/>
      <c r="DS155" s="209"/>
      <c r="DT155" s="209"/>
      <c r="DU155" s="209"/>
      <c r="DV155" s="209"/>
      <c r="DW155" s="209"/>
      <c r="DX155" s="209"/>
      <c r="DY155" s="209"/>
      <c r="DZ155" s="209"/>
      <c r="EA155" s="209"/>
      <c r="EB155" s="209"/>
      <c r="EC155" s="209"/>
      <c r="ED155" s="209"/>
      <c r="EE155" s="209"/>
      <c r="EF155" s="209"/>
      <c r="EG155" s="209"/>
      <c r="EH155" s="209"/>
      <c r="EI155" s="209"/>
      <c r="EJ155" s="209"/>
      <c r="EK155" s="209"/>
      <c r="EL155" s="209"/>
      <c r="EM155" s="209"/>
      <c r="EN155" s="209"/>
      <c r="EO155" s="209"/>
      <c r="EP155" s="209"/>
      <c r="EQ155" s="209"/>
      <c r="ER155" s="209"/>
      <c r="ES155" s="209"/>
      <c r="ET155" s="209"/>
      <c r="EU155" s="209"/>
      <c r="EV155" s="209"/>
      <c r="EW155" s="209"/>
      <c r="EX155" s="209"/>
      <c r="EY155" s="209"/>
      <c r="EZ155" s="209"/>
      <c r="FA155" s="209"/>
      <c r="FB155" s="209"/>
      <c r="FC155" s="209"/>
      <c r="FD155" s="209"/>
      <c r="FE155" s="209"/>
      <c r="FF155" s="209"/>
      <c r="FG155" s="209"/>
      <c r="FH155" s="209"/>
      <c r="FI155" s="209"/>
      <c r="FJ155" s="209"/>
      <c r="FK155" s="209"/>
      <c r="FL155" s="209"/>
      <c r="FM155" s="209"/>
      <c r="FN155" s="209"/>
      <c r="FO155" s="209"/>
      <c r="FP155" s="209"/>
      <c r="FQ155" s="209"/>
      <c r="FR155" s="209"/>
      <c r="FS155" s="209"/>
      <c r="FT155" s="209"/>
      <c r="FU155" s="209"/>
      <c r="FV155" s="209"/>
      <c r="FW155" s="209"/>
      <c r="FX155" s="209"/>
      <c r="FY155" s="209"/>
      <c r="FZ155" s="209"/>
      <c r="GA155" s="209"/>
      <c r="GB155" s="209"/>
      <c r="GC155" s="209"/>
      <c r="GD155" s="209"/>
      <c r="GE155" s="209"/>
      <c r="GF155" s="209"/>
      <c r="GG155" s="209"/>
      <c r="GH155" s="209"/>
      <c r="GI155" s="209"/>
      <c r="GJ155" s="209"/>
      <c r="GK155" s="209"/>
      <c r="GL155" s="209"/>
      <c r="GM155" s="209"/>
      <c r="GN155" s="209"/>
      <c r="GO155" s="209"/>
      <c r="GP155" s="209"/>
      <c r="GQ155" s="209"/>
      <c r="GR155" s="209"/>
      <c r="GS155" s="209"/>
      <c r="GT155" s="209"/>
      <c r="GU155" s="209"/>
      <c r="GV155" s="209"/>
      <c r="GW155" s="209"/>
      <c r="GX155" s="209"/>
      <c r="GY155" s="209"/>
      <c r="GZ155" s="209"/>
      <c r="HA155" s="209"/>
      <c r="HB155" s="209"/>
      <c r="HC155" s="209"/>
      <c r="HD155" s="209"/>
      <c r="HE155" s="209"/>
      <c r="HF155" s="209"/>
      <c r="HG155" s="209"/>
      <c r="HH155" s="209"/>
      <c r="HI155" s="209"/>
      <c r="HJ155" s="209"/>
      <c r="HK155" s="209"/>
      <c r="HL155" s="209"/>
      <c r="HM155" s="209"/>
      <c r="HN155" s="209"/>
      <c r="HO155" s="209"/>
      <c r="HP155" s="209"/>
      <c r="HQ155" s="209"/>
      <c r="HR155" s="209"/>
      <c r="HS155" s="209"/>
      <c r="HT155" s="209"/>
      <c r="HU155" s="209"/>
      <c r="HV155" s="209"/>
      <c r="HW155" s="209"/>
      <c r="HX155" s="209"/>
      <c r="HY155" s="209"/>
      <c r="HZ155" s="209"/>
      <c r="IA155" s="209"/>
      <c r="IB155" s="209"/>
      <c r="IC155" s="209"/>
      <c r="ID155" s="209"/>
      <c r="IE155" s="209"/>
      <c r="IF155" s="209"/>
      <c r="IG155" s="209"/>
      <c r="IH155" s="209"/>
      <c r="II155" s="209"/>
      <c r="IJ155" s="209"/>
      <c r="IK155" s="209"/>
      <c r="IL155" s="209"/>
      <c r="IM155" s="209"/>
      <c r="IN155" s="209"/>
      <c r="IO155" s="209"/>
      <c r="IP155" s="209"/>
      <c r="IQ155" s="209"/>
      <c r="IR155" s="209"/>
      <c r="IS155" s="209"/>
      <c r="IT155" s="209"/>
      <c r="IU155" s="209"/>
      <c r="IV155" s="209"/>
      <c r="IW155" s="209"/>
      <c r="IX155" s="209"/>
      <c r="IY155" s="209"/>
      <c r="IZ155" s="209"/>
      <c r="JA155" s="209"/>
      <c r="JB155" s="209"/>
      <c r="JC155" s="209"/>
      <c r="JD155" s="209"/>
      <c r="JE155" s="209"/>
      <c r="JF155" s="209"/>
      <c r="JG155" s="209"/>
      <c r="JH155" s="209"/>
      <c r="JI155" s="209"/>
      <c r="JJ155" s="209"/>
      <c r="JK155" s="209"/>
      <c r="JL155" s="209"/>
      <c r="JM155" s="209"/>
      <c r="JN155" s="209"/>
      <c r="JO155" s="209"/>
      <c r="JP155" s="209"/>
      <c r="JQ155" s="209"/>
      <c r="JR155" s="209"/>
      <c r="JS155" s="209"/>
      <c r="JT155" s="209"/>
      <c r="JU155" s="209"/>
      <c r="JV155" s="209"/>
      <c r="JW155" s="209"/>
      <c r="JX155" s="209"/>
      <c r="JY155" s="209"/>
      <c r="JZ155" s="209"/>
      <c r="KA155" s="209"/>
      <c r="KB155" s="209"/>
      <c r="KC155" s="209"/>
      <c r="KD155" s="209"/>
      <c r="KE155" s="209"/>
      <c r="KF155" s="209"/>
      <c r="KG155" s="209"/>
      <c r="KH155" s="209"/>
      <c r="KI155" s="209"/>
      <c r="KJ155" s="209"/>
      <c r="KK155" s="209"/>
      <c r="KL155" s="209"/>
      <c r="KM155" s="209"/>
      <c r="KN155" s="209"/>
      <c r="KO155" s="209"/>
      <c r="KP155" s="209"/>
      <c r="KQ155" s="209"/>
      <c r="KR155" s="209"/>
      <c r="KS155" s="209"/>
      <c r="KT155" s="209"/>
      <c r="KU155" s="209"/>
      <c r="KV155" s="209"/>
      <c r="KW155" s="209"/>
      <c r="KX155" s="209"/>
      <c r="KY155" s="209"/>
      <c r="KZ155" s="209"/>
      <c r="LA155" s="209"/>
      <c r="LB155" s="209"/>
      <c r="LC155" s="209"/>
      <c r="LD155" s="209"/>
      <c r="LE155" s="209"/>
    </row>
    <row r="156" spans="1:317">
      <c r="E156" s="425">
        <f>MONTH(E158)</f>
        <v>7</v>
      </c>
      <c r="F156" s="425">
        <f t="shared" ref="F156:BK156" si="349">MONTH(F158)</f>
        <v>8</v>
      </c>
      <c r="G156" s="425">
        <f t="shared" si="349"/>
        <v>9</v>
      </c>
      <c r="H156" s="425">
        <f t="shared" si="349"/>
        <v>10</v>
      </c>
      <c r="I156" s="425">
        <f t="shared" si="349"/>
        <v>11</v>
      </c>
      <c r="J156" s="425">
        <f t="shared" si="349"/>
        <v>12</v>
      </c>
      <c r="K156" s="425">
        <f t="shared" si="349"/>
        <v>1</v>
      </c>
      <c r="L156" s="425">
        <f t="shared" si="349"/>
        <v>2</v>
      </c>
      <c r="M156" s="425">
        <f t="shared" si="349"/>
        <v>3</v>
      </c>
      <c r="N156" s="425">
        <f t="shared" si="349"/>
        <v>4</v>
      </c>
      <c r="O156" s="425">
        <f t="shared" si="349"/>
        <v>5</v>
      </c>
      <c r="P156" s="425">
        <f t="shared" si="349"/>
        <v>6</v>
      </c>
      <c r="Q156" s="425">
        <f t="shared" si="349"/>
        <v>7</v>
      </c>
      <c r="R156" s="425">
        <f t="shared" si="349"/>
        <v>8</v>
      </c>
      <c r="S156" s="425">
        <f t="shared" si="349"/>
        <v>9</v>
      </c>
      <c r="T156" s="425">
        <f t="shared" si="349"/>
        <v>10</v>
      </c>
      <c r="U156" s="425">
        <f t="shared" si="349"/>
        <v>11</v>
      </c>
      <c r="V156" s="425">
        <f t="shared" si="349"/>
        <v>12</v>
      </c>
      <c r="W156" s="425">
        <f t="shared" si="349"/>
        <v>1</v>
      </c>
      <c r="X156" s="425">
        <f t="shared" si="349"/>
        <v>2</v>
      </c>
      <c r="Y156" s="425">
        <f t="shared" si="349"/>
        <v>3</v>
      </c>
      <c r="Z156" s="425">
        <f t="shared" si="349"/>
        <v>4</v>
      </c>
      <c r="AA156" s="425">
        <f t="shared" si="349"/>
        <v>5</v>
      </c>
      <c r="AB156" s="425">
        <f t="shared" si="349"/>
        <v>6</v>
      </c>
      <c r="AC156" s="425">
        <f t="shared" si="349"/>
        <v>7</v>
      </c>
      <c r="AD156" s="425">
        <f t="shared" si="349"/>
        <v>8</v>
      </c>
      <c r="AE156" s="425">
        <f t="shared" si="349"/>
        <v>9</v>
      </c>
      <c r="AF156" s="425">
        <f t="shared" si="349"/>
        <v>10</v>
      </c>
      <c r="AG156" s="425">
        <f t="shared" si="349"/>
        <v>11</v>
      </c>
      <c r="AH156" s="425">
        <f t="shared" si="349"/>
        <v>12</v>
      </c>
      <c r="AI156" s="425">
        <f t="shared" si="349"/>
        <v>1</v>
      </c>
      <c r="AJ156" s="425">
        <f t="shared" si="349"/>
        <v>2</v>
      </c>
      <c r="AK156" s="425">
        <f t="shared" si="349"/>
        <v>3</v>
      </c>
      <c r="AL156" s="425">
        <f t="shared" si="349"/>
        <v>4</v>
      </c>
      <c r="AM156" s="425">
        <f t="shared" si="349"/>
        <v>5</v>
      </c>
      <c r="AN156" s="425">
        <f t="shared" si="349"/>
        <v>6</v>
      </c>
      <c r="AO156" s="425">
        <f t="shared" si="349"/>
        <v>7</v>
      </c>
      <c r="AP156" s="425">
        <f t="shared" si="349"/>
        <v>8</v>
      </c>
      <c r="AQ156" s="425">
        <f t="shared" si="349"/>
        <v>9</v>
      </c>
      <c r="AR156" s="425">
        <f t="shared" si="349"/>
        <v>10</v>
      </c>
      <c r="AS156" s="425">
        <f t="shared" si="349"/>
        <v>11</v>
      </c>
      <c r="AT156" s="425">
        <f t="shared" si="349"/>
        <v>12</v>
      </c>
      <c r="AU156" s="425">
        <f t="shared" si="349"/>
        <v>1</v>
      </c>
      <c r="AV156" s="425">
        <f t="shared" si="349"/>
        <v>2</v>
      </c>
      <c r="AW156" s="425">
        <f t="shared" si="349"/>
        <v>3</v>
      </c>
      <c r="AX156" s="425">
        <f t="shared" si="349"/>
        <v>4</v>
      </c>
      <c r="AY156" s="425">
        <f t="shared" si="349"/>
        <v>5</v>
      </c>
      <c r="AZ156" s="425">
        <f t="shared" si="349"/>
        <v>6</v>
      </c>
      <c r="BA156" s="425">
        <f t="shared" si="349"/>
        <v>7</v>
      </c>
      <c r="BB156" s="425">
        <f t="shared" si="349"/>
        <v>8</v>
      </c>
      <c r="BC156" s="425">
        <f t="shared" si="349"/>
        <v>9</v>
      </c>
      <c r="BD156" s="425">
        <f t="shared" si="349"/>
        <v>10</v>
      </c>
      <c r="BE156" s="425">
        <f t="shared" si="349"/>
        <v>11</v>
      </c>
      <c r="BF156" s="425">
        <f t="shared" si="349"/>
        <v>12</v>
      </c>
      <c r="BG156" s="425">
        <f t="shared" si="349"/>
        <v>1</v>
      </c>
      <c r="BH156" s="425">
        <f t="shared" si="349"/>
        <v>2</v>
      </c>
      <c r="BI156" s="425">
        <f t="shared" si="349"/>
        <v>3</v>
      </c>
      <c r="BJ156" s="425">
        <f t="shared" si="349"/>
        <v>4</v>
      </c>
      <c r="BK156" s="425">
        <f t="shared" si="349"/>
        <v>5</v>
      </c>
      <c r="BL156" s="425">
        <f t="shared" ref="BL156:DW156" si="350">MONTH(BL158)</f>
        <v>6</v>
      </c>
      <c r="BM156" s="425">
        <f t="shared" si="350"/>
        <v>7</v>
      </c>
      <c r="BN156" s="425">
        <f t="shared" si="350"/>
        <v>8</v>
      </c>
      <c r="BO156" s="425">
        <f t="shared" si="350"/>
        <v>9</v>
      </c>
      <c r="BP156" s="425">
        <f t="shared" si="350"/>
        <v>10</v>
      </c>
      <c r="BQ156" s="425">
        <f t="shared" si="350"/>
        <v>11</v>
      </c>
      <c r="BR156" s="425">
        <f t="shared" si="350"/>
        <v>12</v>
      </c>
      <c r="BS156" s="425">
        <f t="shared" si="350"/>
        <v>1</v>
      </c>
      <c r="BT156" s="425">
        <f t="shared" si="350"/>
        <v>2</v>
      </c>
      <c r="BU156" s="425">
        <f t="shared" si="350"/>
        <v>3</v>
      </c>
      <c r="BV156" s="425">
        <f t="shared" si="350"/>
        <v>4</v>
      </c>
      <c r="BW156" s="425">
        <f t="shared" si="350"/>
        <v>5</v>
      </c>
      <c r="BX156" s="425">
        <f t="shared" si="350"/>
        <v>6</v>
      </c>
      <c r="BY156" s="425">
        <f t="shared" si="350"/>
        <v>7</v>
      </c>
      <c r="BZ156" s="425">
        <f t="shared" si="350"/>
        <v>8</v>
      </c>
      <c r="CA156" s="425">
        <f t="shared" si="350"/>
        <v>9</v>
      </c>
      <c r="CB156" s="425">
        <f t="shared" si="350"/>
        <v>10</v>
      </c>
      <c r="CC156" s="425">
        <f t="shared" si="350"/>
        <v>11</v>
      </c>
      <c r="CD156" s="425">
        <f t="shared" si="350"/>
        <v>12</v>
      </c>
      <c r="CE156" s="425">
        <f t="shared" si="350"/>
        <v>1</v>
      </c>
      <c r="CF156" s="425">
        <f t="shared" si="350"/>
        <v>2</v>
      </c>
      <c r="CG156" s="425">
        <f t="shared" si="350"/>
        <v>3</v>
      </c>
      <c r="CH156" s="425">
        <f t="shared" si="350"/>
        <v>4</v>
      </c>
      <c r="CI156" s="425">
        <f t="shared" si="350"/>
        <v>5</v>
      </c>
      <c r="CJ156" s="425">
        <f t="shared" si="350"/>
        <v>6</v>
      </c>
      <c r="CK156" s="425">
        <f t="shared" si="350"/>
        <v>7</v>
      </c>
      <c r="CL156" s="425">
        <f t="shared" si="350"/>
        <v>8</v>
      </c>
      <c r="CM156" s="425">
        <f t="shared" si="350"/>
        <v>9</v>
      </c>
      <c r="CN156" s="425">
        <f t="shared" si="350"/>
        <v>10</v>
      </c>
      <c r="CO156" s="425">
        <f t="shared" si="350"/>
        <v>11</v>
      </c>
      <c r="CP156" s="425">
        <f t="shared" si="350"/>
        <v>12</v>
      </c>
      <c r="CQ156" s="425">
        <f t="shared" si="350"/>
        <v>1</v>
      </c>
      <c r="CR156" s="425">
        <f t="shared" si="350"/>
        <v>2</v>
      </c>
      <c r="CS156" s="425">
        <f t="shared" si="350"/>
        <v>3</v>
      </c>
      <c r="CT156" s="425">
        <f t="shared" si="350"/>
        <v>4</v>
      </c>
      <c r="CU156" s="425">
        <f t="shared" si="350"/>
        <v>5</v>
      </c>
      <c r="CV156" s="425">
        <f t="shared" si="350"/>
        <v>6</v>
      </c>
      <c r="CW156" s="425">
        <f t="shared" si="350"/>
        <v>7</v>
      </c>
      <c r="CX156" s="425">
        <f t="shared" si="350"/>
        <v>8</v>
      </c>
      <c r="CY156" s="425">
        <f t="shared" si="350"/>
        <v>9</v>
      </c>
      <c r="CZ156" s="425">
        <f t="shared" si="350"/>
        <v>10</v>
      </c>
      <c r="DA156" s="425">
        <f t="shared" si="350"/>
        <v>11</v>
      </c>
      <c r="DB156" s="425">
        <f t="shared" si="350"/>
        <v>12</v>
      </c>
      <c r="DC156" s="425">
        <f t="shared" si="350"/>
        <v>1</v>
      </c>
      <c r="DD156" s="425">
        <f t="shared" si="350"/>
        <v>2</v>
      </c>
      <c r="DE156" s="425">
        <f t="shared" si="350"/>
        <v>3</v>
      </c>
      <c r="DF156" s="425">
        <f t="shared" si="350"/>
        <v>4</v>
      </c>
      <c r="DG156" s="425">
        <f t="shared" si="350"/>
        <v>5</v>
      </c>
      <c r="DH156" s="425">
        <f t="shared" si="350"/>
        <v>6</v>
      </c>
      <c r="DI156" s="425">
        <f t="shared" si="350"/>
        <v>7</v>
      </c>
      <c r="DJ156" s="425">
        <f t="shared" si="350"/>
        <v>8</v>
      </c>
      <c r="DK156" s="425">
        <f t="shared" si="350"/>
        <v>9</v>
      </c>
      <c r="DL156" s="425">
        <f t="shared" si="350"/>
        <v>10</v>
      </c>
      <c r="DM156" s="425">
        <f t="shared" si="350"/>
        <v>11</v>
      </c>
      <c r="DN156" s="425">
        <f t="shared" si="350"/>
        <v>12</v>
      </c>
      <c r="DO156" s="425">
        <f t="shared" si="350"/>
        <v>1</v>
      </c>
      <c r="DP156" s="425">
        <f t="shared" si="350"/>
        <v>2</v>
      </c>
      <c r="DQ156" s="425">
        <f t="shared" si="350"/>
        <v>3</v>
      </c>
      <c r="DR156" s="425">
        <f t="shared" si="350"/>
        <v>4</v>
      </c>
      <c r="DS156" s="425">
        <f t="shared" si="350"/>
        <v>5</v>
      </c>
      <c r="DT156" s="425">
        <f t="shared" si="350"/>
        <v>6</v>
      </c>
      <c r="DU156" s="425">
        <f t="shared" si="350"/>
        <v>7</v>
      </c>
      <c r="DV156" s="425">
        <f t="shared" si="350"/>
        <v>8</v>
      </c>
      <c r="DW156" s="425">
        <f t="shared" si="350"/>
        <v>9</v>
      </c>
      <c r="DX156" s="425">
        <f t="shared" ref="DX156:GI156" si="351">MONTH(DX158)</f>
        <v>10</v>
      </c>
      <c r="DY156" s="425">
        <f t="shared" si="351"/>
        <v>11</v>
      </c>
      <c r="DZ156" s="425">
        <f t="shared" si="351"/>
        <v>12</v>
      </c>
      <c r="EA156" s="425">
        <f t="shared" si="351"/>
        <v>1</v>
      </c>
      <c r="EB156" s="425">
        <f t="shared" si="351"/>
        <v>2</v>
      </c>
      <c r="EC156" s="425">
        <f t="shared" si="351"/>
        <v>3</v>
      </c>
      <c r="ED156" s="425">
        <f t="shared" si="351"/>
        <v>4</v>
      </c>
      <c r="EE156" s="425">
        <f t="shared" si="351"/>
        <v>5</v>
      </c>
      <c r="EF156" s="425">
        <f t="shared" si="351"/>
        <v>6</v>
      </c>
      <c r="EG156" s="425">
        <f t="shared" si="351"/>
        <v>7</v>
      </c>
      <c r="EH156" s="425">
        <f t="shared" si="351"/>
        <v>8</v>
      </c>
      <c r="EI156" s="425">
        <f t="shared" si="351"/>
        <v>9</v>
      </c>
      <c r="EJ156" s="425">
        <f t="shared" si="351"/>
        <v>10</v>
      </c>
      <c r="EK156" s="425">
        <f t="shared" si="351"/>
        <v>11</v>
      </c>
      <c r="EL156" s="425">
        <f t="shared" si="351"/>
        <v>12</v>
      </c>
      <c r="EM156" s="425">
        <f t="shared" si="351"/>
        <v>1</v>
      </c>
      <c r="EN156" s="425">
        <f t="shared" si="351"/>
        <v>2</v>
      </c>
      <c r="EO156" s="425">
        <f t="shared" si="351"/>
        <v>3</v>
      </c>
      <c r="EP156" s="425">
        <f t="shared" si="351"/>
        <v>4</v>
      </c>
      <c r="EQ156" s="425">
        <f t="shared" si="351"/>
        <v>5</v>
      </c>
      <c r="ER156" s="425">
        <f t="shared" si="351"/>
        <v>6</v>
      </c>
      <c r="ES156" s="425">
        <f t="shared" si="351"/>
        <v>7</v>
      </c>
      <c r="ET156" s="425">
        <f t="shared" si="351"/>
        <v>8</v>
      </c>
      <c r="EU156" s="425">
        <f t="shared" si="351"/>
        <v>9</v>
      </c>
      <c r="EV156" s="425">
        <f t="shared" si="351"/>
        <v>10</v>
      </c>
      <c r="EW156" s="425">
        <f t="shared" si="351"/>
        <v>11</v>
      </c>
      <c r="EX156" s="425">
        <f t="shared" si="351"/>
        <v>12</v>
      </c>
      <c r="EY156" s="425">
        <f t="shared" si="351"/>
        <v>1</v>
      </c>
      <c r="EZ156" s="425">
        <f t="shared" si="351"/>
        <v>2</v>
      </c>
      <c r="FA156" s="425">
        <f t="shared" si="351"/>
        <v>3</v>
      </c>
      <c r="FB156" s="425">
        <f t="shared" si="351"/>
        <v>4</v>
      </c>
      <c r="FC156" s="425">
        <f t="shared" si="351"/>
        <v>5</v>
      </c>
      <c r="FD156" s="425">
        <f t="shared" si="351"/>
        <v>6</v>
      </c>
      <c r="FE156" s="425">
        <f t="shared" si="351"/>
        <v>7</v>
      </c>
      <c r="FF156" s="425">
        <f t="shared" si="351"/>
        <v>8</v>
      </c>
      <c r="FG156" s="425">
        <f t="shared" si="351"/>
        <v>9</v>
      </c>
      <c r="FH156" s="425">
        <f t="shared" si="351"/>
        <v>10</v>
      </c>
      <c r="FI156" s="425">
        <f t="shared" si="351"/>
        <v>11</v>
      </c>
      <c r="FJ156" s="425">
        <f t="shared" si="351"/>
        <v>12</v>
      </c>
      <c r="FK156" s="425">
        <f t="shared" si="351"/>
        <v>1</v>
      </c>
      <c r="FL156" s="425">
        <f t="shared" si="351"/>
        <v>2</v>
      </c>
      <c r="FM156" s="425">
        <f t="shared" si="351"/>
        <v>3</v>
      </c>
      <c r="FN156" s="425">
        <f t="shared" si="351"/>
        <v>4</v>
      </c>
      <c r="FO156" s="425">
        <f t="shared" si="351"/>
        <v>5</v>
      </c>
      <c r="FP156" s="425">
        <f t="shared" si="351"/>
        <v>6</v>
      </c>
      <c r="FQ156" s="425">
        <f t="shared" si="351"/>
        <v>7</v>
      </c>
      <c r="FR156" s="425">
        <f t="shared" si="351"/>
        <v>8</v>
      </c>
      <c r="FS156" s="425">
        <f t="shared" si="351"/>
        <v>9</v>
      </c>
      <c r="FT156" s="425">
        <f t="shared" si="351"/>
        <v>10</v>
      </c>
      <c r="FU156" s="425">
        <f t="shared" si="351"/>
        <v>11</v>
      </c>
      <c r="FV156" s="425">
        <f t="shared" si="351"/>
        <v>12</v>
      </c>
      <c r="FW156" s="425">
        <f t="shared" si="351"/>
        <v>1</v>
      </c>
      <c r="FX156" s="425">
        <f t="shared" si="351"/>
        <v>2</v>
      </c>
      <c r="FY156" s="425">
        <f t="shared" si="351"/>
        <v>3</v>
      </c>
      <c r="FZ156" s="425">
        <f t="shared" si="351"/>
        <v>4</v>
      </c>
      <c r="GA156" s="425">
        <f t="shared" si="351"/>
        <v>5</v>
      </c>
      <c r="GB156" s="425">
        <f t="shared" si="351"/>
        <v>6</v>
      </c>
      <c r="GC156" s="425">
        <f t="shared" si="351"/>
        <v>7</v>
      </c>
      <c r="GD156" s="425">
        <f t="shared" si="351"/>
        <v>8</v>
      </c>
      <c r="GE156" s="425">
        <f t="shared" si="351"/>
        <v>9</v>
      </c>
      <c r="GF156" s="425">
        <f t="shared" si="351"/>
        <v>10</v>
      </c>
      <c r="GG156" s="425">
        <f t="shared" si="351"/>
        <v>11</v>
      </c>
      <c r="GH156" s="425">
        <f t="shared" si="351"/>
        <v>12</v>
      </c>
      <c r="GI156" s="425">
        <f t="shared" si="351"/>
        <v>1</v>
      </c>
      <c r="GJ156" s="425">
        <f t="shared" ref="GJ156:IU156" si="352">MONTH(GJ158)</f>
        <v>2</v>
      </c>
      <c r="GK156" s="425">
        <f t="shared" si="352"/>
        <v>3</v>
      </c>
      <c r="GL156" s="425">
        <f t="shared" si="352"/>
        <v>4</v>
      </c>
      <c r="GM156" s="425">
        <f t="shared" si="352"/>
        <v>5</v>
      </c>
      <c r="GN156" s="425">
        <f t="shared" si="352"/>
        <v>6</v>
      </c>
      <c r="GO156" s="425">
        <f t="shared" si="352"/>
        <v>7</v>
      </c>
      <c r="GP156" s="425">
        <f t="shared" si="352"/>
        <v>8</v>
      </c>
      <c r="GQ156" s="425">
        <f t="shared" si="352"/>
        <v>9</v>
      </c>
      <c r="GR156" s="425">
        <f t="shared" si="352"/>
        <v>10</v>
      </c>
      <c r="GS156" s="425">
        <f t="shared" si="352"/>
        <v>11</v>
      </c>
      <c r="GT156" s="425">
        <f t="shared" si="352"/>
        <v>12</v>
      </c>
      <c r="GU156" s="425">
        <f t="shared" si="352"/>
        <v>1</v>
      </c>
      <c r="GV156" s="425">
        <f t="shared" si="352"/>
        <v>2</v>
      </c>
      <c r="GW156" s="425">
        <f t="shared" si="352"/>
        <v>3</v>
      </c>
      <c r="GX156" s="425">
        <f t="shared" si="352"/>
        <v>4</v>
      </c>
      <c r="GY156" s="425">
        <f t="shared" si="352"/>
        <v>5</v>
      </c>
      <c r="GZ156" s="425">
        <f t="shared" si="352"/>
        <v>6</v>
      </c>
      <c r="HA156" s="425">
        <f t="shared" si="352"/>
        <v>7</v>
      </c>
      <c r="HB156" s="425">
        <f t="shared" si="352"/>
        <v>8</v>
      </c>
      <c r="HC156" s="425">
        <f t="shared" si="352"/>
        <v>9</v>
      </c>
      <c r="HD156" s="425">
        <f t="shared" si="352"/>
        <v>10</v>
      </c>
      <c r="HE156" s="425">
        <f t="shared" si="352"/>
        <v>11</v>
      </c>
      <c r="HF156" s="425">
        <f t="shared" si="352"/>
        <v>12</v>
      </c>
      <c r="HG156" s="425">
        <f t="shared" si="352"/>
        <v>1</v>
      </c>
      <c r="HH156" s="425">
        <f t="shared" si="352"/>
        <v>2</v>
      </c>
      <c r="HI156" s="425">
        <f t="shared" si="352"/>
        <v>3</v>
      </c>
      <c r="HJ156" s="425">
        <f t="shared" si="352"/>
        <v>4</v>
      </c>
      <c r="HK156" s="425">
        <f t="shared" si="352"/>
        <v>5</v>
      </c>
      <c r="HL156" s="425">
        <f t="shared" si="352"/>
        <v>6</v>
      </c>
      <c r="HM156" s="425">
        <f t="shared" si="352"/>
        <v>7</v>
      </c>
      <c r="HN156" s="425">
        <f t="shared" si="352"/>
        <v>8</v>
      </c>
      <c r="HO156" s="425">
        <f t="shared" si="352"/>
        <v>9</v>
      </c>
      <c r="HP156" s="425">
        <f t="shared" si="352"/>
        <v>10</v>
      </c>
      <c r="HQ156" s="425">
        <f t="shared" si="352"/>
        <v>11</v>
      </c>
      <c r="HR156" s="425">
        <f t="shared" si="352"/>
        <v>12</v>
      </c>
      <c r="HS156" s="425">
        <f t="shared" si="352"/>
        <v>1</v>
      </c>
      <c r="HT156" s="425">
        <f t="shared" si="352"/>
        <v>2</v>
      </c>
      <c r="HU156" s="425">
        <f t="shared" si="352"/>
        <v>3</v>
      </c>
      <c r="HV156" s="425">
        <f t="shared" si="352"/>
        <v>4</v>
      </c>
      <c r="HW156" s="425">
        <f t="shared" si="352"/>
        <v>5</v>
      </c>
      <c r="HX156" s="425">
        <f t="shared" si="352"/>
        <v>6</v>
      </c>
      <c r="HY156" s="425">
        <f t="shared" si="352"/>
        <v>7</v>
      </c>
      <c r="HZ156" s="425">
        <f t="shared" si="352"/>
        <v>8</v>
      </c>
      <c r="IA156" s="425">
        <f t="shared" si="352"/>
        <v>9</v>
      </c>
      <c r="IB156" s="425">
        <f t="shared" si="352"/>
        <v>10</v>
      </c>
      <c r="IC156" s="425">
        <f t="shared" si="352"/>
        <v>11</v>
      </c>
      <c r="ID156" s="425">
        <f t="shared" si="352"/>
        <v>12</v>
      </c>
      <c r="IE156" s="425">
        <f t="shared" si="352"/>
        <v>1</v>
      </c>
      <c r="IF156" s="425">
        <f t="shared" si="352"/>
        <v>2</v>
      </c>
      <c r="IG156" s="425">
        <f t="shared" si="352"/>
        <v>3</v>
      </c>
      <c r="IH156" s="425">
        <f t="shared" si="352"/>
        <v>4</v>
      </c>
      <c r="II156" s="425">
        <f t="shared" si="352"/>
        <v>5</v>
      </c>
      <c r="IJ156" s="425">
        <f t="shared" si="352"/>
        <v>6</v>
      </c>
      <c r="IK156" s="425">
        <f t="shared" si="352"/>
        <v>7</v>
      </c>
      <c r="IL156" s="425">
        <f t="shared" si="352"/>
        <v>8</v>
      </c>
      <c r="IM156" s="425">
        <f t="shared" si="352"/>
        <v>9</v>
      </c>
      <c r="IN156" s="425">
        <f t="shared" si="352"/>
        <v>10</v>
      </c>
      <c r="IO156" s="425">
        <f t="shared" si="352"/>
        <v>11</v>
      </c>
      <c r="IP156" s="425">
        <f t="shared" si="352"/>
        <v>12</v>
      </c>
      <c r="IQ156" s="425">
        <f t="shared" si="352"/>
        <v>1</v>
      </c>
      <c r="IR156" s="425">
        <f t="shared" si="352"/>
        <v>2</v>
      </c>
      <c r="IS156" s="425">
        <f t="shared" si="352"/>
        <v>3</v>
      </c>
      <c r="IT156" s="425">
        <f t="shared" si="352"/>
        <v>4</v>
      </c>
      <c r="IU156" s="425">
        <f t="shared" si="352"/>
        <v>5</v>
      </c>
      <c r="IV156" s="425">
        <f t="shared" ref="IV156:LE156" si="353">MONTH(IV158)</f>
        <v>6</v>
      </c>
      <c r="IW156" s="425">
        <f t="shared" si="353"/>
        <v>7</v>
      </c>
      <c r="IX156" s="425">
        <f t="shared" si="353"/>
        <v>8</v>
      </c>
      <c r="IY156" s="425">
        <f t="shared" si="353"/>
        <v>9</v>
      </c>
      <c r="IZ156" s="425">
        <f t="shared" si="353"/>
        <v>10</v>
      </c>
      <c r="JA156" s="425">
        <f t="shared" si="353"/>
        <v>11</v>
      </c>
      <c r="JB156" s="425">
        <f t="shared" si="353"/>
        <v>12</v>
      </c>
      <c r="JC156" s="425">
        <f t="shared" si="353"/>
        <v>1</v>
      </c>
      <c r="JD156" s="425">
        <f t="shared" si="353"/>
        <v>2</v>
      </c>
      <c r="JE156" s="425">
        <f t="shared" si="353"/>
        <v>3</v>
      </c>
      <c r="JF156" s="425">
        <f t="shared" si="353"/>
        <v>4</v>
      </c>
      <c r="JG156" s="425">
        <f t="shared" si="353"/>
        <v>5</v>
      </c>
      <c r="JH156" s="425">
        <f t="shared" si="353"/>
        <v>6</v>
      </c>
      <c r="JI156" s="425">
        <f t="shared" si="353"/>
        <v>7</v>
      </c>
      <c r="JJ156" s="425">
        <f t="shared" si="353"/>
        <v>8</v>
      </c>
      <c r="JK156" s="425">
        <f t="shared" si="353"/>
        <v>9</v>
      </c>
      <c r="JL156" s="425">
        <f t="shared" si="353"/>
        <v>10</v>
      </c>
      <c r="JM156" s="425">
        <f t="shared" si="353"/>
        <v>11</v>
      </c>
      <c r="JN156" s="425">
        <f t="shared" si="353"/>
        <v>12</v>
      </c>
      <c r="JO156" s="425">
        <f t="shared" si="353"/>
        <v>1</v>
      </c>
      <c r="JP156" s="425">
        <f t="shared" si="353"/>
        <v>2</v>
      </c>
      <c r="JQ156" s="425">
        <f t="shared" si="353"/>
        <v>3</v>
      </c>
      <c r="JR156" s="425">
        <f t="shared" si="353"/>
        <v>4</v>
      </c>
      <c r="JS156" s="425">
        <f t="shared" si="353"/>
        <v>5</v>
      </c>
      <c r="JT156" s="425">
        <f t="shared" si="353"/>
        <v>6</v>
      </c>
      <c r="JU156" s="425">
        <f t="shared" si="353"/>
        <v>7</v>
      </c>
      <c r="JV156" s="425">
        <f t="shared" si="353"/>
        <v>8</v>
      </c>
      <c r="JW156" s="425">
        <f t="shared" si="353"/>
        <v>9</v>
      </c>
      <c r="JX156" s="425">
        <f t="shared" si="353"/>
        <v>10</v>
      </c>
      <c r="JY156" s="425">
        <f t="shared" si="353"/>
        <v>11</v>
      </c>
      <c r="JZ156" s="425">
        <f t="shared" si="353"/>
        <v>12</v>
      </c>
      <c r="KA156" s="425">
        <f t="shared" si="353"/>
        <v>1</v>
      </c>
      <c r="KB156" s="425">
        <f t="shared" si="353"/>
        <v>2</v>
      </c>
      <c r="KC156" s="425">
        <f t="shared" si="353"/>
        <v>3</v>
      </c>
      <c r="KD156" s="425">
        <f t="shared" si="353"/>
        <v>4</v>
      </c>
      <c r="KE156" s="425">
        <f t="shared" si="353"/>
        <v>5</v>
      </c>
      <c r="KF156" s="425">
        <f t="shared" si="353"/>
        <v>6</v>
      </c>
      <c r="KG156" s="425">
        <f t="shared" si="353"/>
        <v>7</v>
      </c>
      <c r="KH156" s="425">
        <f t="shared" si="353"/>
        <v>8</v>
      </c>
      <c r="KI156" s="425">
        <f t="shared" si="353"/>
        <v>9</v>
      </c>
      <c r="KJ156" s="425">
        <f t="shared" si="353"/>
        <v>10</v>
      </c>
      <c r="KK156" s="425">
        <f t="shared" si="353"/>
        <v>11</v>
      </c>
      <c r="KL156" s="425">
        <f t="shared" si="353"/>
        <v>12</v>
      </c>
      <c r="KM156" s="425">
        <f t="shared" si="353"/>
        <v>1</v>
      </c>
      <c r="KN156" s="425">
        <f t="shared" si="353"/>
        <v>2</v>
      </c>
      <c r="KO156" s="425">
        <f t="shared" si="353"/>
        <v>3</v>
      </c>
      <c r="KP156" s="425">
        <f t="shared" si="353"/>
        <v>4</v>
      </c>
      <c r="KQ156" s="425">
        <f t="shared" si="353"/>
        <v>5</v>
      </c>
      <c r="KR156" s="425">
        <f t="shared" si="353"/>
        <v>6</v>
      </c>
      <c r="KS156" s="425">
        <f t="shared" si="353"/>
        <v>7</v>
      </c>
      <c r="KT156" s="425">
        <f t="shared" si="353"/>
        <v>8</v>
      </c>
      <c r="KU156" s="425">
        <f t="shared" si="353"/>
        <v>9</v>
      </c>
      <c r="KV156" s="425">
        <f t="shared" si="353"/>
        <v>10</v>
      </c>
      <c r="KW156" s="425">
        <f t="shared" si="353"/>
        <v>11</v>
      </c>
      <c r="KX156" s="425">
        <f t="shared" si="353"/>
        <v>12</v>
      </c>
      <c r="KY156" s="425">
        <f t="shared" si="353"/>
        <v>1</v>
      </c>
      <c r="KZ156" s="425">
        <f t="shared" si="353"/>
        <v>2</v>
      </c>
      <c r="LA156" s="425">
        <f t="shared" si="353"/>
        <v>3</v>
      </c>
      <c r="LB156" s="425">
        <f t="shared" si="353"/>
        <v>4</v>
      </c>
      <c r="LC156" s="425">
        <f t="shared" si="353"/>
        <v>5</v>
      </c>
      <c r="LD156" s="425">
        <f t="shared" si="353"/>
        <v>6</v>
      </c>
      <c r="LE156" s="425">
        <f t="shared" si="353"/>
        <v>7</v>
      </c>
    </row>
    <row r="157" spans="1:317">
      <c r="E157" s="150">
        <f>YEAR(E158)</f>
        <v>2015</v>
      </c>
      <c r="F157" s="150">
        <f t="shared" ref="F157:BK157" si="354">YEAR(F158)</f>
        <v>2015</v>
      </c>
      <c r="G157" s="150">
        <f t="shared" si="354"/>
        <v>2015</v>
      </c>
      <c r="H157" s="150">
        <f t="shared" si="354"/>
        <v>2015</v>
      </c>
      <c r="I157" s="150">
        <f t="shared" si="354"/>
        <v>2015</v>
      </c>
      <c r="J157" s="150">
        <f t="shared" si="354"/>
        <v>2015</v>
      </c>
      <c r="K157" s="150">
        <f t="shared" si="354"/>
        <v>2016</v>
      </c>
      <c r="L157" s="150">
        <f t="shared" si="354"/>
        <v>2016</v>
      </c>
      <c r="M157" s="150">
        <f t="shared" si="354"/>
        <v>2016</v>
      </c>
      <c r="N157" s="150">
        <f t="shared" si="354"/>
        <v>2016</v>
      </c>
      <c r="O157" s="150">
        <f t="shared" si="354"/>
        <v>2016</v>
      </c>
      <c r="P157" s="150">
        <f t="shared" si="354"/>
        <v>2016</v>
      </c>
      <c r="Q157" s="150">
        <f t="shared" si="354"/>
        <v>2016</v>
      </c>
      <c r="R157" s="150">
        <f t="shared" si="354"/>
        <v>2016</v>
      </c>
      <c r="S157" s="150">
        <f t="shared" si="354"/>
        <v>2016</v>
      </c>
      <c r="T157" s="150">
        <f t="shared" si="354"/>
        <v>2016</v>
      </c>
      <c r="U157" s="150">
        <f t="shared" si="354"/>
        <v>2016</v>
      </c>
      <c r="V157" s="150">
        <f t="shared" si="354"/>
        <v>2016</v>
      </c>
      <c r="W157" s="150">
        <f t="shared" si="354"/>
        <v>2017</v>
      </c>
      <c r="X157" s="150">
        <f t="shared" si="354"/>
        <v>2017</v>
      </c>
      <c r="Y157" s="150">
        <f t="shared" si="354"/>
        <v>2017</v>
      </c>
      <c r="Z157" s="150">
        <f t="shared" si="354"/>
        <v>2017</v>
      </c>
      <c r="AA157" s="150">
        <f t="shared" si="354"/>
        <v>2017</v>
      </c>
      <c r="AB157" s="150">
        <f t="shared" si="354"/>
        <v>2017</v>
      </c>
      <c r="AC157" s="150">
        <f t="shared" si="354"/>
        <v>2017</v>
      </c>
      <c r="AD157" s="150">
        <f t="shared" si="354"/>
        <v>2017</v>
      </c>
      <c r="AE157" s="150">
        <f t="shared" si="354"/>
        <v>2017</v>
      </c>
      <c r="AF157" s="150">
        <f t="shared" si="354"/>
        <v>2017</v>
      </c>
      <c r="AG157" s="150">
        <f t="shared" si="354"/>
        <v>2017</v>
      </c>
      <c r="AH157" s="150">
        <f t="shared" si="354"/>
        <v>2017</v>
      </c>
      <c r="AI157" s="150">
        <f t="shared" si="354"/>
        <v>2018</v>
      </c>
      <c r="AJ157" s="150">
        <f t="shared" si="354"/>
        <v>2018</v>
      </c>
      <c r="AK157" s="150">
        <f t="shared" si="354"/>
        <v>2018</v>
      </c>
      <c r="AL157" s="150">
        <f t="shared" si="354"/>
        <v>2018</v>
      </c>
      <c r="AM157" s="150">
        <f t="shared" si="354"/>
        <v>2018</v>
      </c>
      <c r="AN157" s="150">
        <f t="shared" si="354"/>
        <v>2018</v>
      </c>
      <c r="AO157" s="150">
        <f t="shared" si="354"/>
        <v>2018</v>
      </c>
      <c r="AP157" s="150">
        <f t="shared" si="354"/>
        <v>2018</v>
      </c>
      <c r="AQ157" s="150">
        <f t="shared" si="354"/>
        <v>2018</v>
      </c>
      <c r="AR157" s="150">
        <f t="shared" si="354"/>
        <v>2018</v>
      </c>
      <c r="AS157" s="150">
        <f t="shared" si="354"/>
        <v>2018</v>
      </c>
      <c r="AT157" s="150">
        <f t="shared" si="354"/>
        <v>2018</v>
      </c>
      <c r="AU157" s="150">
        <f t="shared" si="354"/>
        <v>2019</v>
      </c>
      <c r="AV157" s="150">
        <f t="shared" si="354"/>
        <v>2019</v>
      </c>
      <c r="AW157" s="150">
        <f t="shared" si="354"/>
        <v>2019</v>
      </c>
      <c r="AX157" s="150">
        <f t="shared" si="354"/>
        <v>2019</v>
      </c>
      <c r="AY157" s="150">
        <f t="shared" si="354"/>
        <v>2019</v>
      </c>
      <c r="AZ157" s="150">
        <f t="shared" si="354"/>
        <v>2019</v>
      </c>
      <c r="BA157" s="150">
        <f t="shared" si="354"/>
        <v>2019</v>
      </c>
      <c r="BB157" s="150">
        <f t="shared" si="354"/>
        <v>2019</v>
      </c>
      <c r="BC157" s="150">
        <f t="shared" si="354"/>
        <v>2019</v>
      </c>
      <c r="BD157" s="150">
        <f t="shared" si="354"/>
        <v>2019</v>
      </c>
      <c r="BE157" s="150">
        <f t="shared" si="354"/>
        <v>2019</v>
      </c>
      <c r="BF157" s="150">
        <f t="shared" si="354"/>
        <v>2019</v>
      </c>
      <c r="BG157" s="150">
        <f t="shared" si="354"/>
        <v>2020</v>
      </c>
      <c r="BH157" s="150">
        <f t="shared" si="354"/>
        <v>2020</v>
      </c>
      <c r="BI157" s="150">
        <f t="shared" si="354"/>
        <v>2020</v>
      </c>
      <c r="BJ157" s="150">
        <f t="shared" si="354"/>
        <v>2020</v>
      </c>
      <c r="BK157" s="150">
        <f t="shared" si="354"/>
        <v>2020</v>
      </c>
      <c r="BL157" s="150">
        <f t="shared" ref="BL157" si="355">YEAR(BL158)</f>
        <v>2020</v>
      </c>
      <c r="BM157" s="150">
        <f t="shared" ref="BM157" si="356">YEAR(BM158)</f>
        <v>2020</v>
      </c>
      <c r="BN157" s="150">
        <f t="shared" ref="BN157" si="357">YEAR(BN158)</f>
        <v>2020</v>
      </c>
      <c r="BO157" s="150">
        <f t="shared" ref="BO157" si="358">YEAR(BO158)</f>
        <v>2020</v>
      </c>
      <c r="BP157" s="150">
        <f t="shared" ref="BP157" si="359">YEAR(BP158)</f>
        <v>2020</v>
      </c>
      <c r="BQ157" s="150">
        <f t="shared" ref="BQ157" si="360">YEAR(BQ158)</f>
        <v>2020</v>
      </c>
      <c r="BR157" s="150">
        <f t="shared" ref="BR157" si="361">YEAR(BR158)</f>
        <v>2020</v>
      </c>
      <c r="BS157" s="150">
        <f t="shared" ref="BS157" si="362">YEAR(BS158)</f>
        <v>2021</v>
      </c>
      <c r="BT157" s="150">
        <f t="shared" ref="BT157" si="363">YEAR(BT158)</f>
        <v>2021</v>
      </c>
      <c r="BU157" s="150">
        <f t="shared" ref="BU157" si="364">YEAR(BU158)</f>
        <v>2021</v>
      </c>
      <c r="BV157" s="150">
        <f t="shared" ref="BV157" si="365">YEAR(BV158)</f>
        <v>2021</v>
      </c>
      <c r="BW157" s="150">
        <f t="shared" ref="BW157" si="366">YEAR(BW158)</f>
        <v>2021</v>
      </c>
      <c r="BX157" s="150">
        <f t="shared" ref="BX157" si="367">YEAR(BX158)</f>
        <v>2021</v>
      </c>
      <c r="BY157" s="150">
        <f t="shared" ref="BY157" si="368">YEAR(BY158)</f>
        <v>2021</v>
      </c>
      <c r="BZ157" s="150">
        <f t="shared" ref="BZ157" si="369">YEAR(BZ158)</f>
        <v>2021</v>
      </c>
      <c r="CA157" s="150">
        <f t="shared" ref="CA157" si="370">YEAR(CA158)</f>
        <v>2021</v>
      </c>
      <c r="CB157" s="150">
        <f t="shared" ref="CB157" si="371">YEAR(CB158)</f>
        <v>2021</v>
      </c>
      <c r="CC157" s="150">
        <f t="shared" ref="CC157" si="372">YEAR(CC158)</f>
        <v>2021</v>
      </c>
      <c r="CD157" s="150">
        <f t="shared" ref="CD157" si="373">YEAR(CD158)</f>
        <v>2021</v>
      </c>
      <c r="CE157" s="150">
        <f t="shared" ref="CE157" si="374">YEAR(CE158)</f>
        <v>2022</v>
      </c>
      <c r="CF157" s="150">
        <f t="shared" ref="CF157" si="375">YEAR(CF158)</f>
        <v>2022</v>
      </c>
      <c r="CG157" s="150">
        <f t="shared" ref="CG157" si="376">YEAR(CG158)</f>
        <v>2022</v>
      </c>
      <c r="CH157" s="150">
        <f t="shared" ref="CH157" si="377">YEAR(CH158)</f>
        <v>2022</v>
      </c>
      <c r="CI157" s="150">
        <f t="shared" ref="CI157" si="378">YEAR(CI158)</f>
        <v>2022</v>
      </c>
      <c r="CJ157" s="150">
        <f t="shared" ref="CJ157" si="379">YEAR(CJ158)</f>
        <v>2022</v>
      </c>
      <c r="CK157" s="150">
        <f t="shared" ref="CK157" si="380">YEAR(CK158)</f>
        <v>2022</v>
      </c>
      <c r="CL157" s="150">
        <f t="shared" ref="CL157" si="381">YEAR(CL158)</f>
        <v>2022</v>
      </c>
      <c r="CM157" s="150">
        <f t="shared" ref="CM157" si="382">YEAR(CM158)</f>
        <v>2022</v>
      </c>
      <c r="CN157" s="150">
        <f t="shared" ref="CN157" si="383">YEAR(CN158)</f>
        <v>2022</v>
      </c>
      <c r="CO157" s="150">
        <f t="shared" ref="CO157" si="384">YEAR(CO158)</f>
        <v>2022</v>
      </c>
      <c r="CP157" s="150">
        <f t="shared" ref="CP157" si="385">YEAR(CP158)</f>
        <v>2022</v>
      </c>
      <c r="CQ157" s="150">
        <f t="shared" ref="CQ157" si="386">YEAR(CQ158)</f>
        <v>2023</v>
      </c>
      <c r="CR157" s="150">
        <f t="shared" ref="CR157" si="387">YEAR(CR158)</f>
        <v>2023</v>
      </c>
      <c r="CS157" s="150">
        <f t="shared" ref="CS157" si="388">YEAR(CS158)</f>
        <v>2023</v>
      </c>
      <c r="CT157" s="150">
        <f t="shared" ref="CT157" si="389">YEAR(CT158)</f>
        <v>2023</v>
      </c>
      <c r="CU157" s="150">
        <f t="shared" ref="CU157" si="390">YEAR(CU158)</f>
        <v>2023</v>
      </c>
      <c r="CV157" s="150">
        <f t="shared" ref="CV157" si="391">YEAR(CV158)</f>
        <v>2023</v>
      </c>
      <c r="CW157" s="150">
        <f t="shared" ref="CW157" si="392">YEAR(CW158)</f>
        <v>2023</v>
      </c>
      <c r="CX157" s="150">
        <f t="shared" ref="CX157" si="393">YEAR(CX158)</f>
        <v>2023</v>
      </c>
      <c r="CY157" s="150">
        <f t="shared" ref="CY157" si="394">YEAR(CY158)</f>
        <v>2023</v>
      </c>
      <c r="CZ157" s="150">
        <f t="shared" ref="CZ157" si="395">YEAR(CZ158)</f>
        <v>2023</v>
      </c>
      <c r="DA157" s="150">
        <f t="shared" ref="DA157" si="396">YEAR(DA158)</f>
        <v>2023</v>
      </c>
      <c r="DB157" s="150">
        <f t="shared" ref="DB157" si="397">YEAR(DB158)</f>
        <v>2023</v>
      </c>
      <c r="DC157" s="150">
        <f t="shared" ref="DC157" si="398">YEAR(DC158)</f>
        <v>2024</v>
      </c>
      <c r="DD157" s="150">
        <f t="shared" ref="DD157" si="399">YEAR(DD158)</f>
        <v>2024</v>
      </c>
      <c r="DE157" s="150">
        <f t="shared" ref="DE157" si="400">YEAR(DE158)</f>
        <v>2024</v>
      </c>
      <c r="DF157" s="150">
        <f t="shared" ref="DF157" si="401">YEAR(DF158)</f>
        <v>2024</v>
      </c>
      <c r="DG157" s="150">
        <f t="shared" ref="DG157" si="402">YEAR(DG158)</f>
        <v>2024</v>
      </c>
      <c r="DH157" s="150">
        <f t="shared" ref="DH157" si="403">YEAR(DH158)</f>
        <v>2024</v>
      </c>
      <c r="DI157" s="150">
        <f t="shared" ref="DI157" si="404">YEAR(DI158)</f>
        <v>2024</v>
      </c>
      <c r="DJ157" s="150">
        <f t="shared" ref="DJ157" si="405">YEAR(DJ158)</f>
        <v>2024</v>
      </c>
      <c r="DK157" s="150">
        <f t="shared" ref="DK157" si="406">YEAR(DK158)</f>
        <v>2024</v>
      </c>
      <c r="DL157" s="150">
        <f t="shared" ref="DL157" si="407">YEAR(DL158)</f>
        <v>2024</v>
      </c>
      <c r="DM157" s="150">
        <f t="shared" ref="DM157" si="408">YEAR(DM158)</f>
        <v>2024</v>
      </c>
      <c r="DN157" s="150">
        <f t="shared" ref="DN157" si="409">YEAR(DN158)</f>
        <v>2024</v>
      </c>
      <c r="DO157" s="150">
        <f t="shared" ref="DO157" si="410">YEAR(DO158)</f>
        <v>2025</v>
      </c>
      <c r="DP157" s="150">
        <f t="shared" ref="DP157" si="411">YEAR(DP158)</f>
        <v>2025</v>
      </c>
      <c r="DQ157" s="150">
        <f t="shared" ref="DQ157" si="412">YEAR(DQ158)</f>
        <v>2025</v>
      </c>
      <c r="DR157" s="150">
        <f t="shared" ref="DR157" si="413">YEAR(DR158)</f>
        <v>2025</v>
      </c>
      <c r="DS157" s="150">
        <f t="shared" ref="DS157" si="414">YEAR(DS158)</f>
        <v>2025</v>
      </c>
      <c r="DT157" s="150">
        <f t="shared" ref="DT157" si="415">YEAR(DT158)</f>
        <v>2025</v>
      </c>
      <c r="DU157" s="150">
        <f t="shared" ref="DU157" si="416">YEAR(DU158)</f>
        <v>2025</v>
      </c>
      <c r="DV157" s="150">
        <f t="shared" ref="DV157" si="417">YEAR(DV158)</f>
        <v>2025</v>
      </c>
      <c r="DW157" s="150">
        <f t="shared" ref="DW157" si="418">YEAR(DW158)</f>
        <v>2025</v>
      </c>
      <c r="DX157" s="150">
        <f t="shared" ref="DX157" si="419">YEAR(DX158)</f>
        <v>2025</v>
      </c>
      <c r="DY157" s="150">
        <f t="shared" ref="DY157" si="420">YEAR(DY158)</f>
        <v>2025</v>
      </c>
      <c r="DZ157" s="150">
        <f t="shared" ref="DZ157" si="421">YEAR(DZ158)</f>
        <v>2025</v>
      </c>
      <c r="EA157" s="150">
        <f t="shared" ref="EA157" si="422">YEAR(EA158)</f>
        <v>2026</v>
      </c>
      <c r="EB157" s="150">
        <f t="shared" ref="EB157" si="423">YEAR(EB158)</f>
        <v>2026</v>
      </c>
      <c r="EC157" s="150">
        <f t="shared" ref="EC157" si="424">YEAR(EC158)</f>
        <v>2026</v>
      </c>
      <c r="ED157" s="150">
        <f t="shared" ref="ED157" si="425">YEAR(ED158)</f>
        <v>2026</v>
      </c>
      <c r="EE157" s="150">
        <f t="shared" ref="EE157" si="426">YEAR(EE158)</f>
        <v>2026</v>
      </c>
      <c r="EF157" s="150">
        <f t="shared" ref="EF157" si="427">YEAR(EF158)</f>
        <v>2026</v>
      </c>
      <c r="EG157" s="150">
        <f t="shared" ref="EG157" si="428">YEAR(EG158)</f>
        <v>2026</v>
      </c>
      <c r="EH157" s="150">
        <f t="shared" ref="EH157" si="429">YEAR(EH158)</f>
        <v>2026</v>
      </c>
      <c r="EI157" s="150">
        <f t="shared" ref="EI157" si="430">YEAR(EI158)</f>
        <v>2026</v>
      </c>
      <c r="EJ157" s="150">
        <f t="shared" ref="EJ157" si="431">YEAR(EJ158)</f>
        <v>2026</v>
      </c>
      <c r="EK157" s="150">
        <f t="shared" ref="EK157" si="432">YEAR(EK158)</f>
        <v>2026</v>
      </c>
      <c r="EL157" s="150">
        <f t="shared" ref="EL157" si="433">YEAR(EL158)</f>
        <v>2026</v>
      </c>
      <c r="EM157" s="150">
        <f t="shared" ref="EM157" si="434">YEAR(EM158)</f>
        <v>2027</v>
      </c>
      <c r="EN157" s="150">
        <f t="shared" ref="EN157" si="435">YEAR(EN158)</f>
        <v>2027</v>
      </c>
      <c r="EO157" s="150">
        <f t="shared" ref="EO157" si="436">YEAR(EO158)</f>
        <v>2027</v>
      </c>
      <c r="EP157" s="150">
        <f t="shared" ref="EP157" si="437">YEAR(EP158)</f>
        <v>2027</v>
      </c>
      <c r="EQ157" s="150">
        <f t="shared" ref="EQ157" si="438">YEAR(EQ158)</f>
        <v>2027</v>
      </c>
      <c r="ER157" s="150">
        <f t="shared" ref="ER157" si="439">YEAR(ER158)</f>
        <v>2027</v>
      </c>
      <c r="ES157" s="150">
        <f t="shared" ref="ES157" si="440">YEAR(ES158)</f>
        <v>2027</v>
      </c>
      <c r="ET157" s="150">
        <f t="shared" ref="ET157" si="441">YEAR(ET158)</f>
        <v>2027</v>
      </c>
      <c r="EU157" s="150">
        <f t="shared" ref="EU157" si="442">YEAR(EU158)</f>
        <v>2027</v>
      </c>
      <c r="EV157" s="150">
        <f t="shared" ref="EV157" si="443">YEAR(EV158)</f>
        <v>2027</v>
      </c>
      <c r="EW157" s="150">
        <f t="shared" ref="EW157" si="444">YEAR(EW158)</f>
        <v>2027</v>
      </c>
      <c r="EX157" s="150">
        <f t="shared" ref="EX157" si="445">YEAR(EX158)</f>
        <v>2027</v>
      </c>
      <c r="EY157" s="150">
        <f t="shared" ref="EY157" si="446">YEAR(EY158)</f>
        <v>2028</v>
      </c>
      <c r="EZ157" s="150">
        <f t="shared" ref="EZ157" si="447">YEAR(EZ158)</f>
        <v>2028</v>
      </c>
      <c r="FA157" s="150">
        <f t="shared" ref="FA157" si="448">YEAR(FA158)</f>
        <v>2028</v>
      </c>
      <c r="FB157" s="150">
        <f t="shared" ref="FB157" si="449">YEAR(FB158)</f>
        <v>2028</v>
      </c>
      <c r="FC157" s="150">
        <f t="shared" ref="FC157" si="450">YEAR(FC158)</f>
        <v>2028</v>
      </c>
      <c r="FD157" s="150">
        <f t="shared" ref="FD157" si="451">YEAR(FD158)</f>
        <v>2028</v>
      </c>
      <c r="FE157" s="150">
        <f t="shared" ref="FE157" si="452">YEAR(FE158)</f>
        <v>2028</v>
      </c>
      <c r="FF157" s="150">
        <f t="shared" ref="FF157" si="453">YEAR(FF158)</f>
        <v>2028</v>
      </c>
      <c r="FG157" s="150">
        <f t="shared" ref="FG157" si="454">YEAR(FG158)</f>
        <v>2028</v>
      </c>
      <c r="FH157" s="150">
        <f t="shared" ref="FH157" si="455">YEAR(FH158)</f>
        <v>2028</v>
      </c>
      <c r="FI157" s="150">
        <f t="shared" ref="FI157" si="456">YEAR(FI158)</f>
        <v>2028</v>
      </c>
      <c r="FJ157" s="150">
        <f t="shared" ref="FJ157" si="457">YEAR(FJ158)</f>
        <v>2028</v>
      </c>
      <c r="FK157" s="150">
        <f t="shared" ref="FK157" si="458">YEAR(FK158)</f>
        <v>2029</v>
      </c>
      <c r="FL157" s="150">
        <f t="shared" ref="FL157" si="459">YEAR(FL158)</f>
        <v>2029</v>
      </c>
      <c r="FM157" s="150">
        <f t="shared" ref="FM157" si="460">YEAR(FM158)</f>
        <v>2029</v>
      </c>
      <c r="FN157" s="150">
        <f t="shared" ref="FN157" si="461">YEAR(FN158)</f>
        <v>2029</v>
      </c>
      <c r="FO157" s="150">
        <f t="shared" ref="FO157" si="462">YEAR(FO158)</f>
        <v>2029</v>
      </c>
      <c r="FP157" s="150">
        <f t="shared" ref="FP157" si="463">YEAR(FP158)</f>
        <v>2029</v>
      </c>
      <c r="FQ157" s="150">
        <f t="shared" ref="FQ157" si="464">YEAR(FQ158)</f>
        <v>2029</v>
      </c>
      <c r="FR157" s="150">
        <f t="shared" ref="FR157" si="465">YEAR(FR158)</f>
        <v>2029</v>
      </c>
      <c r="FS157" s="150">
        <f t="shared" ref="FS157" si="466">YEAR(FS158)</f>
        <v>2029</v>
      </c>
      <c r="FT157" s="150">
        <f t="shared" ref="FT157" si="467">YEAR(FT158)</f>
        <v>2029</v>
      </c>
      <c r="FU157" s="150">
        <f t="shared" ref="FU157" si="468">YEAR(FU158)</f>
        <v>2029</v>
      </c>
      <c r="FV157" s="150">
        <f t="shared" ref="FV157" si="469">YEAR(FV158)</f>
        <v>2029</v>
      </c>
      <c r="FW157" s="150">
        <f t="shared" ref="FW157" si="470">YEAR(FW158)</f>
        <v>2030</v>
      </c>
      <c r="FX157" s="150">
        <f t="shared" ref="FX157" si="471">YEAR(FX158)</f>
        <v>2030</v>
      </c>
      <c r="FY157" s="150">
        <f t="shared" ref="FY157" si="472">YEAR(FY158)</f>
        <v>2030</v>
      </c>
      <c r="FZ157" s="150">
        <f t="shared" ref="FZ157" si="473">YEAR(FZ158)</f>
        <v>2030</v>
      </c>
      <c r="GA157" s="150">
        <f t="shared" ref="GA157" si="474">YEAR(GA158)</f>
        <v>2030</v>
      </c>
      <c r="GB157" s="150">
        <f t="shared" ref="GB157" si="475">YEAR(GB158)</f>
        <v>2030</v>
      </c>
      <c r="GC157" s="150">
        <f t="shared" ref="GC157" si="476">YEAR(GC158)</f>
        <v>2030</v>
      </c>
      <c r="GD157" s="150">
        <f t="shared" ref="GD157" si="477">YEAR(GD158)</f>
        <v>2030</v>
      </c>
      <c r="GE157" s="150">
        <f t="shared" ref="GE157" si="478">YEAR(GE158)</f>
        <v>2030</v>
      </c>
      <c r="GF157" s="150">
        <f t="shared" ref="GF157" si="479">YEAR(GF158)</f>
        <v>2030</v>
      </c>
      <c r="GG157" s="150">
        <f t="shared" ref="GG157" si="480">YEAR(GG158)</f>
        <v>2030</v>
      </c>
      <c r="GH157" s="150">
        <f t="shared" ref="GH157" si="481">YEAR(GH158)</f>
        <v>2030</v>
      </c>
      <c r="GI157" s="150">
        <f t="shared" ref="GI157" si="482">YEAR(GI158)</f>
        <v>2031</v>
      </c>
      <c r="GJ157" s="150">
        <f t="shared" ref="GJ157" si="483">YEAR(GJ158)</f>
        <v>2031</v>
      </c>
      <c r="GK157" s="150">
        <f t="shared" ref="GK157" si="484">YEAR(GK158)</f>
        <v>2031</v>
      </c>
      <c r="GL157" s="150">
        <f t="shared" ref="GL157" si="485">YEAR(GL158)</f>
        <v>2031</v>
      </c>
      <c r="GM157" s="150">
        <f t="shared" ref="GM157" si="486">YEAR(GM158)</f>
        <v>2031</v>
      </c>
      <c r="GN157" s="150">
        <f t="shared" ref="GN157" si="487">YEAR(GN158)</f>
        <v>2031</v>
      </c>
      <c r="GO157" s="150">
        <f t="shared" ref="GO157" si="488">YEAR(GO158)</f>
        <v>2031</v>
      </c>
      <c r="GP157" s="150">
        <f t="shared" ref="GP157" si="489">YEAR(GP158)</f>
        <v>2031</v>
      </c>
      <c r="GQ157" s="150">
        <f t="shared" ref="GQ157" si="490">YEAR(GQ158)</f>
        <v>2031</v>
      </c>
      <c r="GR157" s="150">
        <f t="shared" ref="GR157" si="491">YEAR(GR158)</f>
        <v>2031</v>
      </c>
      <c r="GS157" s="150">
        <f t="shared" ref="GS157" si="492">YEAR(GS158)</f>
        <v>2031</v>
      </c>
      <c r="GT157" s="150">
        <f t="shared" ref="GT157" si="493">YEAR(GT158)</f>
        <v>2031</v>
      </c>
      <c r="GU157" s="150">
        <f t="shared" ref="GU157" si="494">YEAR(GU158)</f>
        <v>2032</v>
      </c>
      <c r="GV157" s="150">
        <f t="shared" ref="GV157" si="495">YEAR(GV158)</f>
        <v>2032</v>
      </c>
      <c r="GW157" s="150">
        <f t="shared" ref="GW157" si="496">YEAR(GW158)</f>
        <v>2032</v>
      </c>
      <c r="GX157" s="150">
        <f t="shared" ref="GX157" si="497">YEAR(GX158)</f>
        <v>2032</v>
      </c>
      <c r="GY157" s="150">
        <f t="shared" ref="GY157" si="498">YEAR(GY158)</f>
        <v>2032</v>
      </c>
      <c r="GZ157" s="150">
        <f t="shared" ref="GZ157" si="499">YEAR(GZ158)</f>
        <v>2032</v>
      </c>
      <c r="HA157" s="150">
        <f t="shared" ref="HA157" si="500">YEAR(HA158)</f>
        <v>2032</v>
      </c>
      <c r="HB157" s="150">
        <f t="shared" ref="HB157" si="501">YEAR(HB158)</f>
        <v>2032</v>
      </c>
      <c r="HC157" s="150">
        <f t="shared" ref="HC157" si="502">YEAR(HC158)</f>
        <v>2032</v>
      </c>
      <c r="HD157" s="150">
        <f t="shared" ref="HD157" si="503">YEAR(HD158)</f>
        <v>2032</v>
      </c>
      <c r="HE157" s="150">
        <f t="shared" ref="HE157" si="504">YEAR(HE158)</f>
        <v>2032</v>
      </c>
      <c r="HF157" s="150">
        <f t="shared" ref="HF157" si="505">YEAR(HF158)</f>
        <v>2032</v>
      </c>
      <c r="HG157" s="150">
        <f t="shared" ref="HG157" si="506">YEAR(HG158)</f>
        <v>2033</v>
      </c>
      <c r="HH157" s="150">
        <f t="shared" ref="HH157" si="507">YEAR(HH158)</f>
        <v>2033</v>
      </c>
      <c r="HI157" s="150">
        <f t="shared" ref="HI157" si="508">YEAR(HI158)</f>
        <v>2033</v>
      </c>
      <c r="HJ157" s="150">
        <f t="shared" ref="HJ157" si="509">YEAR(HJ158)</f>
        <v>2033</v>
      </c>
      <c r="HK157" s="150">
        <f t="shared" ref="HK157" si="510">YEAR(HK158)</f>
        <v>2033</v>
      </c>
      <c r="HL157" s="150">
        <f t="shared" ref="HL157" si="511">YEAR(HL158)</f>
        <v>2033</v>
      </c>
      <c r="HM157" s="150">
        <f t="shared" ref="HM157" si="512">YEAR(HM158)</f>
        <v>2033</v>
      </c>
      <c r="HN157" s="150">
        <f t="shared" ref="HN157" si="513">YEAR(HN158)</f>
        <v>2033</v>
      </c>
      <c r="HO157" s="150">
        <f t="shared" ref="HO157" si="514">YEAR(HO158)</f>
        <v>2033</v>
      </c>
      <c r="HP157" s="150">
        <f t="shared" ref="HP157" si="515">YEAR(HP158)</f>
        <v>2033</v>
      </c>
      <c r="HQ157" s="150">
        <f t="shared" ref="HQ157" si="516">YEAR(HQ158)</f>
        <v>2033</v>
      </c>
      <c r="HR157" s="150">
        <f t="shared" ref="HR157" si="517">YEAR(HR158)</f>
        <v>2033</v>
      </c>
      <c r="HS157" s="150">
        <f t="shared" ref="HS157" si="518">YEAR(HS158)</f>
        <v>2034</v>
      </c>
      <c r="HT157" s="150">
        <f t="shared" ref="HT157" si="519">YEAR(HT158)</f>
        <v>2034</v>
      </c>
      <c r="HU157" s="150">
        <f t="shared" ref="HU157" si="520">YEAR(HU158)</f>
        <v>2034</v>
      </c>
      <c r="HV157" s="150">
        <f t="shared" ref="HV157" si="521">YEAR(HV158)</f>
        <v>2034</v>
      </c>
      <c r="HW157" s="150">
        <f t="shared" ref="HW157" si="522">YEAR(HW158)</f>
        <v>2034</v>
      </c>
      <c r="HX157" s="150">
        <f t="shared" ref="HX157" si="523">YEAR(HX158)</f>
        <v>2034</v>
      </c>
      <c r="HY157" s="150">
        <f t="shared" ref="HY157" si="524">YEAR(HY158)</f>
        <v>2034</v>
      </c>
      <c r="HZ157" s="150">
        <f t="shared" ref="HZ157" si="525">YEAR(HZ158)</f>
        <v>2034</v>
      </c>
      <c r="IA157" s="150">
        <f t="shared" ref="IA157" si="526">YEAR(IA158)</f>
        <v>2034</v>
      </c>
      <c r="IB157" s="150">
        <f t="shared" ref="IB157" si="527">YEAR(IB158)</f>
        <v>2034</v>
      </c>
      <c r="IC157" s="150">
        <f t="shared" ref="IC157" si="528">YEAR(IC158)</f>
        <v>2034</v>
      </c>
      <c r="ID157" s="150">
        <f t="shared" ref="ID157" si="529">YEAR(ID158)</f>
        <v>2034</v>
      </c>
      <c r="IE157" s="150">
        <f t="shared" ref="IE157" si="530">YEAR(IE158)</f>
        <v>2035</v>
      </c>
      <c r="IF157" s="150">
        <f t="shared" ref="IF157" si="531">YEAR(IF158)</f>
        <v>2035</v>
      </c>
      <c r="IG157" s="150">
        <f t="shared" ref="IG157" si="532">YEAR(IG158)</f>
        <v>2035</v>
      </c>
      <c r="IH157" s="150">
        <f t="shared" ref="IH157" si="533">YEAR(IH158)</f>
        <v>2035</v>
      </c>
      <c r="II157" s="150">
        <f t="shared" ref="II157" si="534">YEAR(II158)</f>
        <v>2035</v>
      </c>
      <c r="IJ157" s="150">
        <f t="shared" ref="IJ157" si="535">YEAR(IJ158)</f>
        <v>2035</v>
      </c>
      <c r="IK157" s="150">
        <f t="shared" ref="IK157" si="536">YEAR(IK158)</f>
        <v>2035</v>
      </c>
      <c r="IL157" s="150">
        <f t="shared" ref="IL157" si="537">YEAR(IL158)</f>
        <v>2035</v>
      </c>
      <c r="IM157" s="150">
        <f t="shared" ref="IM157" si="538">YEAR(IM158)</f>
        <v>2035</v>
      </c>
      <c r="IN157" s="150">
        <f t="shared" ref="IN157" si="539">YEAR(IN158)</f>
        <v>2035</v>
      </c>
      <c r="IO157" s="150">
        <f t="shared" ref="IO157" si="540">YEAR(IO158)</f>
        <v>2035</v>
      </c>
      <c r="IP157" s="150">
        <f t="shared" ref="IP157" si="541">YEAR(IP158)</f>
        <v>2035</v>
      </c>
      <c r="IQ157" s="150">
        <f t="shared" ref="IQ157" si="542">YEAR(IQ158)</f>
        <v>2036</v>
      </c>
      <c r="IR157" s="150">
        <f t="shared" ref="IR157" si="543">YEAR(IR158)</f>
        <v>2036</v>
      </c>
      <c r="IS157" s="150">
        <f t="shared" ref="IS157" si="544">YEAR(IS158)</f>
        <v>2036</v>
      </c>
      <c r="IT157" s="150">
        <f t="shared" ref="IT157" si="545">YEAR(IT158)</f>
        <v>2036</v>
      </c>
      <c r="IU157" s="150">
        <f t="shared" ref="IU157" si="546">YEAR(IU158)</f>
        <v>2036</v>
      </c>
      <c r="IV157" s="150">
        <f t="shared" ref="IV157" si="547">YEAR(IV158)</f>
        <v>2036</v>
      </c>
      <c r="IW157" s="150">
        <f t="shared" ref="IW157" si="548">YEAR(IW158)</f>
        <v>2036</v>
      </c>
      <c r="IX157" s="150">
        <f t="shared" ref="IX157" si="549">YEAR(IX158)</f>
        <v>2036</v>
      </c>
      <c r="IY157" s="150">
        <f t="shared" ref="IY157" si="550">YEAR(IY158)</f>
        <v>2036</v>
      </c>
      <c r="IZ157" s="150">
        <f t="shared" ref="IZ157" si="551">YEAR(IZ158)</f>
        <v>2036</v>
      </c>
      <c r="JA157" s="150">
        <f t="shared" ref="JA157" si="552">YEAR(JA158)</f>
        <v>2036</v>
      </c>
      <c r="JB157" s="150">
        <f t="shared" ref="JB157" si="553">YEAR(JB158)</f>
        <v>2036</v>
      </c>
      <c r="JC157" s="150">
        <f t="shared" ref="JC157" si="554">YEAR(JC158)</f>
        <v>2037</v>
      </c>
      <c r="JD157" s="150">
        <f t="shared" ref="JD157" si="555">YEAR(JD158)</f>
        <v>2037</v>
      </c>
      <c r="JE157" s="150">
        <f t="shared" ref="JE157" si="556">YEAR(JE158)</f>
        <v>2037</v>
      </c>
      <c r="JF157" s="150">
        <f t="shared" ref="JF157" si="557">YEAR(JF158)</f>
        <v>2037</v>
      </c>
      <c r="JG157" s="150">
        <f t="shared" ref="JG157" si="558">YEAR(JG158)</f>
        <v>2037</v>
      </c>
      <c r="JH157" s="150">
        <f t="shared" ref="JH157" si="559">YEAR(JH158)</f>
        <v>2037</v>
      </c>
      <c r="JI157" s="150">
        <f t="shared" ref="JI157" si="560">YEAR(JI158)</f>
        <v>2037</v>
      </c>
      <c r="JJ157" s="150">
        <f t="shared" ref="JJ157" si="561">YEAR(JJ158)</f>
        <v>2037</v>
      </c>
      <c r="JK157" s="150">
        <f t="shared" ref="JK157" si="562">YEAR(JK158)</f>
        <v>2037</v>
      </c>
      <c r="JL157" s="150">
        <f t="shared" ref="JL157" si="563">YEAR(JL158)</f>
        <v>2037</v>
      </c>
      <c r="JM157" s="150">
        <f t="shared" ref="JM157" si="564">YEAR(JM158)</f>
        <v>2037</v>
      </c>
      <c r="JN157" s="150">
        <f t="shared" ref="JN157" si="565">YEAR(JN158)</f>
        <v>2037</v>
      </c>
      <c r="JO157" s="150">
        <f t="shared" ref="JO157" si="566">YEAR(JO158)</f>
        <v>2038</v>
      </c>
      <c r="JP157" s="150">
        <f t="shared" ref="JP157" si="567">YEAR(JP158)</f>
        <v>2038</v>
      </c>
      <c r="JQ157" s="150">
        <f t="shared" ref="JQ157" si="568">YEAR(JQ158)</f>
        <v>2038</v>
      </c>
      <c r="JR157" s="150">
        <f t="shared" ref="JR157" si="569">YEAR(JR158)</f>
        <v>2038</v>
      </c>
      <c r="JS157" s="150">
        <f t="shared" ref="JS157" si="570">YEAR(JS158)</f>
        <v>2038</v>
      </c>
      <c r="JT157" s="150">
        <f t="shared" ref="JT157" si="571">YEAR(JT158)</f>
        <v>2038</v>
      </c>
      <c r="JU157" s="150">
        <f t="shared" ref="JU157" si="572">YEAR(JU158)</f>
        <v>2038</v>
      </c>
      <c r="JV157" s="150">
        <f t="shared" ref="JV157" si="573">YEAR(JV158)</f>
        <v>2038</v>
      </c>
      <c r="JW157" s="150">
        <f t="shared" ref="JW157" si="574">YEAR(JW158)</f>
        <v>2038</v>
      </c>
      <c r="JX157" s="150">
        <f t="shared" ref="JX157" si="575">YEAR(JX158)</f>
        <v>2038</v>
      </c>
      <c r="JY157" s="150">
        <f t="shared" ref="JY157" si="576">YEAR(JY158)</f>
        <v>2038</v>
      </c>
      <c r="JZ157" s="150">
        <f t="shared" ref="JZ157" si="577">YEAR(JZ158)</f>
        <v>2038</v>
      </c>
      <c r="KA157" s="150">
        <f t="shared" ref="KA157" si="578">YEAR(KA158)</f>
        <v>2039</v>
      </c>
      <c r="KB157" s="150">
        <f t="shared" ref="KB157" si="579">YEAR(KB158)</f>
        <v>2039</v>
      </c>
      <c r="KC157" s="150">
        <f t="shared" ref="KC157" si="580">YEAR(KC158)</f>
        <v>2039</v>
      </c>
      <c r="KD157" s="150">
        <f t="shared" ref="KD157" si="581">YEAR(KD158)</f>
        <v>2039</v>
      </c>
      <c r="KE157" s="150">
        <f t="shared" ref="KE157" si="582">YEAR(KE158)</f>
        <v>2039</v>
      </c>
      <c r="KF157" s="150">
        <f t="shared" ref="KF157" si="583">YEAR(KF158)</f>
        <v>2039</v>
      </c>
      <c r="KG157" s="150">
        <f t="shared" ref="KG157" si="584">YEAR(KG158)</f>
        <v>2039</v>
      </c>
      <c r="KH157" s="150">
        <f t="shared" ref="KH157" si="585">YEAR(KH158)</f>
        <v>2039</v>
      </c>
      <c r="KI157" s="150">
        <f t="shared" ref="KI157" si="586">YEAR(KI158)</f>
        <v>2039</v>
      </c>
      <c r="KJ157" s="150">
        <f t="shared" ref="KJ157" si="587">YEAR(KJ158)</f>
        <v>2039</v>
      </c>
      <c r="KK157" s="150">
        <f t="shared" ref="KK157" si="588">YEAR(KK158)</f>
        <v>2039</v>
      </c>
      <c r="KL157" s="150">
        <f t="shared" ref="KL157" si="589">YEAR(KL158)</f>
        <v>2039</v>
      </c>
      <c r="KM157" s="150">
        <f t="shared" ref="KM157" si="590">YEAR(KM158)</f>
        <v>2040</v>
      </c>
      <c r="KN157" s="150">
        <f t="shared" ref="KN157" si="591">YEAR(KN158)</f>
        <v>2040</v>
      </c>
      <c r="KO157" s="150">
        <f t="shared" ref="KO157" si="592">YEAR(KO158)</f>
        <v>2040</v>
      </c>
      <c r="KP157" s="150">
        <f t="shared" ref="KP157" si="593">YEAR(KP158)</f>
        <v>2040</v>
      </c>
      <c r="KQ157" s="150">
        <f t="shared" ref="KQ157" si="594">YEAR(KQ158)</f>
        <v>2040</v>
      </c>
      <c r="KR157" s="150">
        <f t="shared" ref="KR157" si="595">YEAR(KR158)</f>
        <v>2040</v>
      </c>
      <c r="KS157" s="150">
        <f t="shared" ref="KS157" si="596">YEAR(KS158)</f>
        <v>2040</v>
      </c>
      <c r="KT157" s="150">
        <f t="shared" ref="KT157" si="597">YEAR(KT158)</f>
        <v>2040</v>
      </c>
      <c r="KU157" s="150">
        <f t="shared" ref="KU157" si="598">YEAR(KU158)</f>
        <v>2040</v>
      </c>
      <c r="KV157" s="150">
        <f t="shared" ref="KV157" si="599">YEAR(KV158)</f>
        <v>2040</v>
      </c>
      <c r="KW157" s="150">
        <f t="shared" ref="KW157" si="600">YEAR(KW158)</f>
        <v>2040</v>
      </c>
      <c r="KX157" s="150">
        <f t="shared" ref="KX157" si="601">YEAR(KX158)</f>
        <v>2040</v>
      </c>
      <c r="KY157" s="150">
        <f t="shared" ref="KY157" si="602">YEAR(KY158)</f>
        <v>2041</v>
      </c>
      <c r="KZ157" s="150">
        <f t="shared" ref="KZ157" si="603">YEAR(KZ158)</f>
        <v>2041</v>
      </c>
      <c r="LA157" s="150">
        <f t="shared" ref="LA157" si="604">YEAR(LA158)</f>
        <v>2041</v>
      </c>
      <c r="LB157" s="150">
        <f t="shared" ref="LB157" si="605">YEAR(LB158)</f>
        <v>2041</v>
      </c>
      <c r="LC157" s="150">
        <f t="shared" ref="LC157" si="606">YEAR(LC158)</f>
        <v>2041</v>
      </c>
      <c r="LD157" s="150">
        <f t="shared" ref="LD157" si="607">YEAR(LD158)</f>
        <v>2041</v>
      </c>
      <c r="LE157" s="150">
        <f t="shared" ref="LE157" si="608">YEAR(LE158)</f>
        <v>2041</v>
      </c>
    </row>
    <row r="158" spans="1:317" s="185" customFormat="1">
      <c r="A158" s="182"/>
      <c r="B158" s="199"/>
      <c r="C158" s="182"/>
      <c r="D158" s="182"/>
      <c r="E158" s="154">
        <f>Initial_Time</f>
        <v>42186</v>
      </c>
      <c r="F158" s="154">
        <f t="shared" ref="F158:AK158" si="609">EDATE(E158,1)</f>
        <v>42217</v>
      </c>
      <c r="G158" s="154">
        <f t="shared" si="609"/>
        <v>42248</v>
      </c>
      <c r="H158" s="154">
        <f t="shared" si="609"/>
        <v>42278</v>
      </c>
      <c r="I158" s="154">
        <f t="shared" si="609"/>
        <v>42309</v>
      </c>
      <c r="J158" s="154">
        <f t="shared" si="609"/>
        <v>42339</v>
      </c>
      <c r="K158" s="154">
        <f t="shared" si="609"/>
        <v>42370</v>
      </c>
      <c r="L158" s="154">
        <f t="shared" si="609"/>
        <v>42401</v>
      </c>
      <c r="M158" s="154">
        <f t="shared" si="609"/>
        <v>42430</v>
      </c>
      <c r="N158" s="154">
        <f t="shared" si="609"/>
        <v>42461</v>
      </c>
      <c r="O158" s="154">
        <f t="shared" si="609"/>
        <v>42491</v>
      </c>
      <c r="P158" s="154">
        <f t="shared" si="609"/>
        <v>42522</v>
      </c>
      <c r="Q158" s="154">
        <f t="shared" si="609"/>
        <v>42552</v>
      </c>
      <c r="R158" s="154">
        <f t="shared" si="609"/>
        <v>42583</v>
      </c>
      <c r="S158" s="154">
        <f t="shared" si="609"/>
        <v>42614</v>
      </c>
      <c r="T158" s="154">
        <f t="shared" si="609"/>
        <v>42644</v>
      </c>
      <c r="U158" s="154">
        <f t="shared" si="609"/>
        <v>42675</v>
      </c>
      <c r="V158" s="154">
        <f t="shared" si="609"/>
        <v>42705</v>
      </c>
      <c r="W158" s="154">
        <f t="shared" si="609"/>
        <v>42736</v>
      </c>
      <c r="X158" s="154">
        <f t="shared" si="609"/>
        <v>42767</v>
      </c>
      <c r="Y158" s="154">
        <f t="shared" si="609"/>
        <v>42795</v>
      </c>
      <c r="Z158" s="154">
        <f t="shared" si="609"/>
        <v>42826</v>
      </c>
      <c r="AA158" s="154">
        <f t="shared" si="609"/>
        <v>42856</v>
      </c>
      <c r="AB158" s="154">
        <f t="shared" si="609"/>
        <v>42887</v>
      </c>
      <c r="AC158" s="154">
        <f t="shared" si="609"/>
        <v>42917</v>
      </c>
      <c r="AD158" s="154">
        <f t="shared" si="609"/>
        <v>42948</v>
      </c>
      <c r="AE158" s="154">
        <f t="shared" si="609"/>
        <v>42979</v>
      </c>
      <c r="AF158" s="154">
        <f t="shared" si="609"/>
        <v>43009</v>
      </c>
      <c r="AG158" s="154">
        <f t="shared" si="609"/>
        <v>43040</v>
      </c>
      <c r="AH158" s="154">
        <f t="shared" si="609"/>
        <v>43070</v>
      </c>
      <c r="AI158" s="154">
        <f t="shared" si="609"/>
        <v>43101</v>
      </c>
      <c r="AJ158" s="154">
        <f t="shared" si="609"/>
        <v>43132</v>
      </c>
      <c r="AK158" s="154">
        <f t="shared" si="609"/>
        <v>43160</v>
      </c>
      <c r="AL158" s="154">
        <f t="shared" ref="AL158" si="610">EDATE(AK158,1)</f>
        <v>43191</v>
      </c>
      <c r="AM158" s="154">
        <f t="shared" ref="AM158" si="611">EDATE(AL158,1)</f>
        <v>43221</v>
      </c>
      <c r="AN158" s="154">
        <f t="shared" ref="AN158" si="612">EDATE(AM158,1)</f>
        <v>43252</v>
      </c>
      <c r="AO158" s="154">
        <f t="shared" ref="AO158" si="613">EDATE(AN158,1)</f>
        <v>43282</v>
      </c>
      <c r="AP158" s="154">
        <f t="shared" ref="AP158" si="614">EDATE(AO158,1)</f>
        <v>43313</v>
      </c>
      <c r="AQ158" s="154">
        <f t="shared" ref="AQ158" si="615">EDATE(AP158,1)</f>
        <v>43344</v>
      </c>
      <c r="AR158" s="154">
        <f t="shared" ref="AR158" si="616">EDATE(AQ158,1)</f>
        <v>43374</v>
      </c>
      <c r="AS158" s="154">
        <f t="shared" ref="AS158" si="617">EDATE(AR158,1)</f>
        <v>43405</v>
      </c>
      <c r="AT158" s="154">
        <f t="shared" ref="AT158" si="618">EDATE(AS158,1)</f>
        <v>43435</v>
      </c>
      <c r="AU158" s="154">
        <f t="shared" ref="AU158" si="619">EDATE(AT158,1)</f>
        <v>43466</v>
      </c>
      <c r="AV158" s="154">
        <f t="shared" ref="AV158" si="620">EDATE(AU158,1)</f>
        <v>43497</v>
      </c>
      <c r="AW158" s="154">
        <f t="shared" ref="AW158" si="621">EDATE(AV158,1)</f>
        <v>43525</v>
      </c>
      <c r="AX158" s="154">
        <f t="shared" ref="AX158" si="622">EDATE(AW158,1)</f>
        <v>43556</v>
      </c>
      <c r="AY158" s="154">
        <f t="shared" ref="AY158" si="623">EDATE(AX158,1)</f>
        <v>43586</v>
      </c>
      <c r="AZ158" s="154">
        <f t="shared" ref="AZ158" si="624">EDATE(AY158,1)</f>
        <v>43617</v>
      </c>
      <c r="BA158" s="154">
        <f t="shared" ref="BA158" si="625">EDATE(AZ158,1)</f>
        <v>43647</v>
      </c>
      <c r="BB158" s="154">
        <f t="shared" ref="BB158" si="626">EDATE(BA158,1)</f>
        <v>43678</v>
      </c>
      <c r="BC158" s="154">
        <f t="shared" ref="BC158" si="627">EDATE(BB158,1)</f>
        <v>43709</v>
      </c>
      <c r="BD158" s="154">
        <f t="shared" ref="BD158" si="628">EDATE(BC158,1)</f>
        <v>43739</v>
      </c>
      <c r="BE158" s="154">
        <f t="shared" ref="BE158" si="629">EDATE(BD158,1)</f>
        <v>43770</v>
      </c>
      <c r="BF158" s="154">
        <f t="shared" ref="BF158" si="630">EDATE(BE158,1)</f>
        <v>43800</v>
      </c>
      <c r="BG158" s="154">
        <f t="shared" ref="BG158" si="631">EDATE(BF158,1)</f>
        <v>43831</v>
      </c>
      <c r="BH158" s="154">
        <f t="shared" ref="BH158" si="632">EDATE(BG158,1)</f>
        <v>43862</v>
      </c>
      <c r="BI158" s="154">
        <f t="shared" ref="BI158" si="633">EDATE(BH158,1)</f>
        <v>43891</v>
      </c>
      <c r="BJ158" s="154">
        <f t="shared" ref="BJ158" si="634">EDATE(BI158,1)</f>
        <v>43922</v>
      </c>
      <c r="BK158" s="154">
        <f t="shared" ref="BK158" si="635">EDATE(BJ158,1)</f>
        <v>43952</v>
      </c>
      <c r="BL158" s="154">
        <f t="shared" ref="BL158" si="636">EDATE(BK158,1)</f>
        <v>43983</v>
      </c>
      <c r="BM158" s="154">
        <f t="shared" ref="BM158" si="637">EDATE(BL158,1)</f>
        <v>44013</v>
      </c>
      <c r="BN158" s="154">
        <f t="shared" ref="BN158" si="638">EDATE(BM158,1)</f>
        <v>44044</v>
      </c>
      <c r="BO158" s="154">
        <f t="shared" ref="BO158" si="639">EDATE(BN158,1)</f>
        <v>44075</v>
      </c>
      <c r="BP158" s="154">
        <f t="shared" ref="BP158" si="640">EDATE(BO158,1)</f>
        <v>44105</v>
      </c>
      <c r="BQ158" s="154">
        <f t="shared" ref="BQ158" si="641">EDATE(BP158,1)</f>
        <v>44136</v>
      </c>
      <c r="BR158" s="154">
        <f t="shared" ref="BR158" si="642">EDATE(BQ158,1)</f>
        <v>44166</v>
      </c>
      <c r="BS158" s="154">
        <f t="shared" ref="BS158" si="643">EDATE(BR158,1)</f>
        <v>44197</v>
      </c>
      <c r="BT158" s="154">
        <f t="shared" ref="BT158" si="644">EDATE(BS158,1)</f>
        <v>44228</v>
      </c>
      <c r="BU158" s="154">
        <f t="shared" ref="BU158" si="645">EDATE(BT158,1)</f>
        <v>44256</v>
      </c>
      <c r="BV158" s="154">
        <f t="shared" ref="BV158" si="646">EDATE(BU158,1)</f>
        <v>44287</v>
      </c>
      <c r="BW158" s="154">
        <f t="shared" ref="BW158" si="647">EDATE(BV158,1)</f>
        <v>44317</v>
      </c>
      <c r="BX158" s="154">
        <f t="shared" ref="BX158" si="648">EDATE(BW158,1)</f>
        <v>44348</v>
      </c>
      <c r="BY158" s="154">
        <f t="shared" ref="BY158" si="649">EDATE(BX158,1)</f>
        <v>44378</v>
      </c>
      <c r="BZ158" s="154">
        <f t="shared" ref="BZ158" si="650">EDATE(BY158,1)</f>
        <v>44409</v>
      </c>
      <c r="CA158" s="154">
        <f t="shared" ref="CA158" si="651">EDATE(BZ158,1)</f>
        <v>44440</v>
      </c>
      <c r="CB158" s="154">
        <f t="shared" ref="CB158" si="652">EDATE(CA158,1)</f>
        <v>44470</v>
      </c>
      <c r="CC158" s="154">
        <f t="shared" ref="CC158" si="653">EDATE(CB158,1)</f>
        <v>44501</v>
      </c>
      <c r="CD158" s="154">
        <f t="shared" ref="CD158" si="654">EDATE(CC158,1)</f>
        <v>44531</v>
      </c>
      <c r="CE158" s="154">
        <f t="shared" ref="CE158" si="655">EDATE(CD158,1)</f>
        <v>44562</v>
      </c>
      <c r="CF158" s="154">
        <f t="shared" ref="CF158" si="656">EDATE(CE158,1)</f>
        <v>44593</v>
      </c>
      <c r="CG158" s="154">
        <f t="shared" ref="CG158" si="657">EDATE(CF158,1)</f>
        <v>44621</v>
      </c>
      <c r="CH158" s="154">
        <f t="shared" ref="CH158" si="658">EDATE(CG158,1)</f>
        <v>44652</v>
      </c>
      <c r="CI158" s="154">
        <f t="shared" ref="CI158" si="659">EDATE(CH158,1)</f>
        <v>44682</v>
      </c>
      <c r="CJ158" s="154">
        <f t="shared" ref="CJ158" si="660">EDATE(CI158,1)</f>
        <v>44713</v>
      </c>
      <c r="CK158" s="154">
        <f t="shared" ref="CK158" si="661">EDATE(CJ158,1)</f>
        <v>44743</v>
      </c>
      <c r="CL158" s="154">
        <f t="shared" ref="CL158" si="662">EDATE(CK158,1)</f>
        <v>44774</v>
      </c>
      <c r="CM158" s="154">
        <f t="shared" ref="CM158" si="663">EDATE(CL158,1)</f>
        <v>44805</v>
      </c>
      <c r="CN158" s="154">
        <f t="shared" ref="CN158" si="664">EDATE(CM158,1)</f>
        <v>44835</v>
      </c>
      <c r="CO158" s="154">
        <f t="shared" ref="CO158" si="665">EDATE(CN158,1)</f>
        <v>44866</v>
      </c>
      <c r="CP158" s="154">
        <f t="shared" ref="CP158" si="666">EDATE(CO158,1)</f>
        <v>44896</v>
      </c>
      <c r="CQ158" s="154">
        <f t="shared" ref="CQ158" si="667">EDATE(CP158,1)</f>
        <v>44927</v>
      </c>
      <c r="CR158" s="154">
        <f t="shared" ref="CR158" si="668">EDATE(CQ158,1)</f>
        <v>44958</v>
      </c>
      <c r="CS158" s="154">
        <f t="shared" ref="CS158" si="669">EDATE(CR158,1)</f>
        <v>44986</v>
      </c>
      <c r="CT158" s="154">
        <f t="shared" ref="CT158" si="670">EDATE(CS158,1)</f>
        <v>45017</v>
      </c>
      <c r="CU158" s="154">
        <f t="shared" ref="CU158" si="671">EDATE(CT158,1)</f>
        <v>45047</v>
      </c>
      <c r="CV158" s="154">
        <f t="shared" ref="CV158" si="672">EDATE(CU158,1)</f>
        <v>45078</v>
      </c>
      <c r="CW158" s="154">
        <f t="shared" ref="CW158" si="673">EDATE(CV158,1)</f>
        <v>45108</v>
      </c>
      <c r="CX158" s="154">
        <f t="shared" ref="CX158" si="674">EDATE(CW158,1)</f>
        <v>45139</v>
      </c>
      <c r="CY158" s="154">
        <f t="shared" ref="CY158" si="675">EDATE(CX158,1)</f>
        <v>45170</v>
      </c>
      <c r="CZ158" s="154">
        <f t="shared" ref="CZ158" si="676">EDATE(CY158,1)</f>
        <v>45200</v>
      </c>
      <c r="DA158" s="154">
        <f t="shared" ref="DA158" si="677">EDATE(CZ158,1)</f>
        <v>45231</v>
      </c>
      <c r="DB158" s="154">
        <f t="shared" ref="DB158" si="678">EDATE(DA158,1)</f>
        <v>45261</v>
      </c>
      <c r="DC158" s="154">
        <f t="shared" ref="DC158" si="679">EDATE(DB158,1)</f>
        <v>45292</v>
      </c>
      <c r="DD158" s="154">
        <f t="shared" ref="DD158" si="680">EDATE(DC158,1)</f>
        <v>45323</v>
      </c>
      <c r="DE158" s="154">
        <f t="shared" ref="DE158" si="681">EDATE(DD158,1)</f>
        <v>45352</v>
      </c>
      <c r="DF158" s="154">
        <f t="shared" ref="DF158" si="682">EDATE(DE158,1)</f>
        <v>45383</v>
      </c>
      <c r="DG158" s="154">
        <f t="shared" ref="DG158" si="683">EDATE(DF158,1)</f>
        <v>45413</v>
      </c>
      <c r="DH158" s="154">
        <f t="shared" ref="DH158" si="684">EDATE(DG158,1)</f>
        <v>45444</v>
      </c>
      <c r="DI158" s="154">
        <f t="shared" ref="DI158" si="685">EDATE(DH158,1)</f>
        <v>45474</v>
      </c>
      <c r="DJ158" s="154">
        <f t="shared" ref="DJ158" si="686">EDATE(DI158,1)</f>
        <v>45505</v>
      </c>
      <c r="DK158" s="154">
        <f t="shared" ref="DK158" si="687">EDATE(DJ158,1)</f>
        <v>45536</v>
      </c>
      <c r="DL158" s="154">
        <f t="shared" ref="DL158" si="688">EDATE(DK158,1)</f>
        <v>45566</v>
      </c>
      <c r="DM158" s="154">
        <f t="shared" ref="DM158" si="689">EDATE(DL158,1)</f>
        <v>45597</v>
      </c>
      <c r="DN158" s="154">
        <f t="shared" ref="DN158" si="690">EDATE(DM158,1)</f>
        <v>45627</v>
      </c>
      <c r="DO158" s="154">
        <f t="shared" ref="DO158" si="691">EDATE(DN158,1)</f>
        <v>45658</v>
      </c>
      <c r="DP158" s="154">
        <f t="shared" ref="DP158" si="692">EDATE(DO158,1)</f>
        <v>45689</v>
      </c>
      <c r="DQ158" s="154">
        <f t="shared" ref="DQ158" si="693">EDATE(DP158,1)</f>
        <v>45717</v>
      </c>
      <c r="DR158" s="154">
        <f t="shared" ref="DR158" si="694">EDATE(DQ158,1)</f>
        <v>45748</v>
      </c>
      <c r="DS158" s="154">
        <f t="shared" ref="DS158" si="695">EDATE(DR158,1)</f>
        <v>45778</v>
      </c>
      <c r="DT158" s="154">
        <f t="shared" ref="DT158" si="696">EDATE(DS158,1)</f>
        <v>45809</v>
      </c>
      <c r="DU158" s="154">
        <f t="shared" ref="DU158" si="697">EDATE(DT158,1)</f>
        <v>45839</v>
      </c>
      <c r="DV158" s="154">
        <f t="shared" ref="DV158" si="698">EDATE(DU158,1)</f>
        <v>45870</v>
      </c>
      <c r="DW158" s="154">
        <f t="shared" ref="DW158" si="699">EDATE(DV158,1)</f>
        <v>45901</v>
      </c>
      <c r="DX158" s="154">
        <f t="shared" ref="DX158" si="700">EDATE(DW158,1)</f>
        <v>45931</v>
      </c>
      <c r="DY158" s="154">
        <f t="shared" ref="DY158" si="701">EDATE(DX158,1)</f>
        <v>45962</v>
      </c>
      <c r="DZ158" s="154">
        <f t="shared" ref="DZ158" si="702">EDATE(DY158,1)</f>
        <v>45992</v>
      </c>
      <c r="EA158" s="154">
        <f t="shared" ref="EA158" si="703">EDATE(DZ158,1)</f>
        <v>46023</v>
      </c>
      <c r="EB158" s="154">
        <f t="shared" ref="EB158" si="704">EDATE(EA158,1)</f>
        <v>46054</v>
      </c>
      <c r="EC158" s="154">
        <f t="shared" ref="EC158" si="705">EDATE(EB158,1)</f>
        <v>46082</v>
      </c>
      <c r="ED158" s="154">
        <f t="shared" ref="ED158" si="706">EDATE(EC158,1)</f>
        <v>46113</v>
      </c>
      <c r="EE158" s="154">
        <f t="shared" ref="EE158" si="707">EDATE(ED158,1)</f>
        <v>46143</v>
      </c>
      <c r="EF158" s="154">
        <f t="shared" ref="EF158" si="708">EDATE(EE158,1)</f>
        <v>46174</v>
      </c>
      <c r="EG158" s="154">
        <f t="shared" ref="EG158" si="709">EDATE(EF158,1)</f>
        <v>46204</v>
      </c>
      <c r="EH158" s="154">
        <f t="shared" ref="EH158" si="710">EDATE(EG158,1)</f>
        <v>46235</v>
      </c>
      <c r="EI158" s="154">
        <f t="shared" ref="EI158" si="711">EDATE(EH158,1)</f>
        <v>46266</v>
      </c>
      <c r="EJ158" s="154">
        <f t="shared" ref="EJ158" si="712">EDATE(EI158,1)</f>
        <v>46296</v>
      </c>
      <c r="EK158" s="154">
        <f t="shared" ref="EK158" si="713">EDATE(EJ158,1)</f>
        <v>46327</v>
      </c>
      <c r="EL158" s="154">
        <f t="shared" ref="EL158" si="714">EDATE(EK158,1)</f>
        <v>46357</v>
      </c>
      <c r="EM158" s="154">
        <f t="shared" ref="EM158" si="715">EDATE(EL158,1)</f>
        <v>46388</v>
      </c>
      <c r="EN158" s="154">
        <f t="shared" ref="EN158" si="716">EDATE(EM158,1)</f>
        <v>46419</v>
      </c>
      <c r="EO158" s="154">
        <f t="shared" ref="EO158" si="717">EDATE(EN158,1)</f>
        <v>46447</v>
      </c>
      <c r="EP158" s="154">
        <f t="shared" ref="EP158" si="718">EDATE(EO158,1)</f>
        <v>46478</v>
      </c>
      <c r="EQ158" s="154">
        <f t="shared" ref="EQ158" si="719">EDATE(EP158,1)</f>
        <v>46508</v>
      </c>
      <c r="ER158" s="154">
        <f t="shared" ref="ER158" si="720">EDATE(EQ158,1)</f>
        <v>46539</v>
      </c>
      <c r="ES158" s="154">
        <f t="shared" ref="ES158" si="721">EDATE(ER158,1)</f>
        <v>46569</v>
      </c>
      <c r="ET158" s="154">
        <f t="shared" ref="ET158" si="722">EDATE(ES158,1)</f>
        <v>46600</v>
      </c>
      <c r="EU158" s="154">
        <f t="shared" ref="EU158" si="723">EDATE(ET158,1)</f>
        <v>46631</v>
      </c>
      <c r="EV158" s="154">
        <f t="shared" ref="EV158" si="724">EDATE(EU158,1)</f>
        <v>46661</v>
      </c>
      <c r="EW158" s="154">
        <f t="shared" ref="EW158" si="725">EDATE(EV158,1)</f>
        <v>46692</v>
      </c>
      <c r="EX158" s="154">
        <f t="shared" ref="EX158" si="726">EDATE(EW158,1)</f>
        <v>46722</v>
      </c>
      <c r="EY158" s="154">
        <f t="shared" ref="EY158" si="727">EDATE(EX158,1)</f>
        <v>46753</v>
      </c>
      <c r="EZ158" s="154">
        <f t="shared" ref="EZ158" si="728">EDATE(EY158,1)</f>
        <v>46784</v>
      </c>
      <c r="FA158" s="154">
        <f t="shared" ref="FA158" si="729">EDATE(EZ158,1)</f>
        <v>46813</v>
      </c>
      <c r="FB158" s="154">
        <f t="shared" ref="FB158" si="730">EDATE(FA158,1)</f>
        <v>46844</v>
      </c>
      <c r="FC158" s="154">
        <f t="shared" ref="FC158" si="731">EDATE(FB158,1)</f>
        <v>46874</v>
      </c>
      <c r="FD158" s="154">
        <f t="shared" ref="FD158" si="732">EDATE(FC158,1)</f>
        <v>46905</v>
      </c>
      <c r="FE158" s="154">
        <f t="shared" ref="FE158" si="733">EDATE(FD158,1)</f>
        <v>46935</v>
      </c>
      <c r="FF158" s="154">
        <f t="shared" ref="FF158" si="734">EDATE(FE158,1)</f>
        <v>46966</v>
      </c>
      <c r="FG158" s="154">
        <f t="shared" ref="FG158" si="735">EDATE(FF158,1)</f>
        <v>46997</v>
      </c>
      <c r="FH158" s="154">
        <f t="shared" ref="FH158" si="736">EDATE(FG158,1)</f>
        <v>47027</v>
      </c>
      <c r="FI158" s="154">
        <f t="shared" ref="FI158" si="737">EDATE(FH158,1)</f>
        <v>47058</v>
      </c>
      <c r="FJ158" s="154">
        <f t="shared" ref="FJ158" si="738">EDATE(FI158,1)</f>
        <v>47088</v>
      </c>
      <c r="FK158" s="154">
        <f t="shared" ref="FK158" si="739">EDATE(FJ158,1)</f>
        <v>47119</v>
      </c>
      <c r="FL158" s="154">
        <f t="shared" ref="FL158" si="740">EDATE(FK158,1)</f>
        <v>47150</v>
      </c>
      <c r="FM158" s="154">
        <f t="shared" ref="FM158" si="741">EDATE(FL158,1)</f>
        <v>47178</v>
      </c>
      <c r="FN158" s="154">
        <f t="shared" ref="FN158" si="742">EDATE(FM158,1)</f>
        <v>47209</v>
      </c>
      <c r="FO158" s="154">
        <f t="shared" ref="FO158" si="743">EDATE(FN158,1)</f>
        <v>47239</v>
      </c>
      <c r="FP158" s="154">
        <f t="shared" ref="FP158" si="744">EDATE(FO158,1)</f>
        <v>47270</v>
      </c>
      <c r="FQ158" s="154">
        <f t="shared" ref="FQ158" si="745">EDATE(FP158,1)</f>
        <v>47300</v>
      </c>
      <c r="FR158" s="154">
        <f t="shared" ref="FR158" si="746">EDATE(FQ158,1)</f>
        <v>47331</v>
      </c>
      <c r="FS158" s="154">
        <f t="shared" ref="FS158" si="747">EDATE(FR158,1)</f>
        <v>47362</v>
      </c>
      <c r="FT158" s="154">
        <f t="shared" ref="FT158" si="748">EDATE(FS158,1)</f>
        <v>47392</v>
      </c>
      <c r="FU158" s="154">
        <f t="shared" ref="FU158" si="749">EDATE(FT158,1)</f>
        <v>47423</v>
      </c>
      <c r="FV158" s="154">
        <f t="shared" ref="FV158" si="750">EDATE(FU158,1)</f>
        <v>47453</v>
      </c>
      <c r="FW158" s="154">
        <f t="shared" ref="FW158" si="751">EDATE(FV158,1)</f>
        <v>47484</v>
      </c>
      <c r="FX158" s="154">
        <f t="shared" ref="FX158" si="752">EDATE(FW158,1)</f>
        <v>47515</v>
      </c>
      <c r="FY158" s="154">
        <f t="shared" ref="FY158" si="753">EDATE(FX158,1)</f>
        <v>47543</v>
      </c>
      <c r="FZ158" s="154">
        <f t="shared" ref="FZ158" si="754">EDATE(FY158,1)</f>
        <v>47574</v>
      </c>
      <c r="GA158" s="154">
        <f t="shared" ref="GA158" si="755">EDATE(FZ158,1)</f>
        <v>47604</v>
      </c>
      <c r="GB158" s="154">
        <f t="shared" ref="GB158" si="756">EDATE(GA158,1)</f>
        <v>47635</v>
      </c>
      <c r="GC158" s="154">
        <f t="shared" ref="GC158" si="757">EDATE(GB158,1)</f>
        <v>47665</v>
      </c>
      <c r="GD158" s="154">
        <f t="shared" ref="GD158" si="758">EDATE(GC158,1)</f>
        <v>47696</v>
      </c>
      <c r="GE158" s="154">
        <f t="shared" ref="GE158" si="759">EDATE(GD158,1)</f>
        <v>47727</v>
      </c>
      <c r="GF158" s="154">
        <f t="shared" ref="GF158" si="760">EDATE(GE158,1)</f>
        <v>47757</v>
      </c>
      <c r="GG158" s="154">
        <f t="shared" ref="GG158" si="761">EDATE(GF158,1)</f>
        <v>47788</v>
      </c>
      <c r="GH158" s="154">
        <f t="shared" ref="GH158" si="762">EDATE(GG158,1)</f>
        <v>47818</v>
      </c>
      <c r="GI158" s="154">
        <f t="shared" ref="GI158" si="763">EDATE(GH158,1)</f>
        <v>47849</v>
      </c>
      <c r="GJ158" s="154">
        <f t="shared" ref="GJ158" si="764">EDATE(GI158,1)</f>
        <v>47880</v>
      </c>
      <c r="GK158" s="154">
        <f t="shared" ref="GK158" si="765">EDATE(GJ158,1)</f>
        <v>47908</v>
      </c>
      <c r="GL158" s="154">
        <f t="shared" ref="GL158" si="766">EDATE(GK158,1)</f>
        <v>47939</v>
      </c>
      <c r="GM158" s="154">
        <f t="shared" ref="GM158" si="767">EDATE(GL158,1)</f>
        <v>47969</v>
      </c>
      <c r="GN158" s="154">
        <f t="shared" ref="GN158" si="768">EDATE(GM158,1)</f>
        <v>48000</v>
      </c>
      <c r="GO158" s="154">
        <f t="shared" ref="GO158" si="769">EDATE(GN158,1)</f>
        <v>48030</v>
      </c>
      <c r="GP158" s="154">
        <f t="shared" ref="GP158" si="770">EDATE(GO158,1)</f>
        <v>48061</v>
      </c>
      <c r="GQ158" s="154">
        <f t="shared" ref="GQ158" si="771">EDATE(GP158,1)</f>
        <v>48092</v>
      </c>
      <c r="GR158" s="154">
        <f t="shared" ref="GR158" si="772">EDATE(GQ158,1)</f>
        <v>48122</v>
      </c>
      <c r="GS158" s="154">
        <f t="shared" ref="GS158" si="773">EDATE(GR158,1)</f>
        <v>48153</v>
      </c>
      <c r="GT158" s="154">
        <f t="shared" ref="GT158" si="774">EDATE(GS158,1)</f>
        <v>48183</v>
      </c>
      <c r="GU158" s="154">
        <f t="shared" ref="GU158" si="775">EDATE(GT158,1)</f>
        <v>48214</v>
      </c>
      <c r="GV158" s="154">
        <f t="shared" ref="GV158" si="776">EDATE(GU158,1)</f>
        <v>48245</v>
      </c>
      <c r="GW158" s="154">
        <f t="shared" ref="GW158" si="777">EDATE(GV158,1)</f>
        <v>48274</v>
      </c>
      <c r="GX158" s="154">
        <f t="shared" ref="GX158" si="778">EDATE(GW158,1)</f>
        <v>48305</v>
      </c>
      <c r="GY158" s="154">
        <f t="shared" ref="GY158" si="779">EDATE(GX158,1)</f>
        <v>48335</v>
      </c>
      <c r="GZ158" s="154">
        <f t="shared" ref="GZ158" si="780">EDATE(GY158,1)</f>
        <v>48366</v>
      </c>
      <c r="HA158" s="154">
        <f t="shared" ref="HA158" si="781">EDATE(GZ158,1)</f>
        <v>48396</v>
      </c>
      <c r="HB158" s="154">
        <f t="shared" ref="HB158" si="782">EDATE(HA158,1)</f>
        <v>48427</v>
      </c>
      <c r="HC158" s="154">
        <f t="shared" ref="HC158" si="783">EDATE(HB158,1)</f>
        <v>48458</v>
      </c>
      <c r="HD158" s="154">
        <f t="shared" ref="HD158" si="784">EDATE(HC158,1)</f>
        <v>48488</v>
      </c>
      <c r="HE158" s="154">
        <f t="shared" ref="HE158" si="785">EDATE(HD158,1)</f>
        <v>48519</v>
      </c>
      <c r="HF158" s="154">
        <f t="shared" ref="HF158" si="786">EDATE(HE158,1)</f>
        <v>48549</v>
      </c>
      <c r="HG158" s="154">
        <f t="shared" ref="HG158" si="787">EDATE(HF158,1)</f>
        <v>48580</v>
      </c>
      <c r="HH158" s="154">
        <f t="shared" ref="HH158" si="788">EDATE(HG158,1)</f>
        <v>48611</v>
      </c>
      <c r="HI158" s="154">
        <f t="shared" ref="HI158" si="789">EDATE(HH158,1)</f>
        <v>48639</v>
      </c>
      <c r="HJ158" s="154">
        <f t="shared" ref="HJ158" si="790">EDATE(HI158,1)</f>
        <v>48670</v>
      </c>
      <c r="HK158" s="154">
        <f t="shared" ref="HK158" si="791">EDATE(HJ158,1)</f>
        <v>48700</v>
      </c>
      <c r="HL158" s="154">
        <f t="shared" ref="HL158" si="792">EDATE(HK158,1)</f>
        <v>48731</v>
      </c>
      <c r="HM158" s="154">
        <f t="shared" ref="HM158" si="793">EDATE(HL158,1)</f>
        <v>48761</v>
      </c>
      <c r="HN158" s="154">
        <f t="shared" ref="HN158" si="794">EDATE(HM158,1)</f>
        <v>48792</v>
      </c>
      <c r="HO158" s="154">
        <f t="shared" ref="HO158" si="795">EDATE(HN158,1)</f>
        <v>48823</v>
      </c>
      <c r="HP158" s="154">
        <f t="shared" ref="HP158" si="796">EDATE(HO158,1)</f>
        <v>48853</v>
      </c>
      <c r="HQ158" s="154">
        <f t="shared" ref="HQ158" si="797">EDATE(HP158,1)</f>
        <v>48884</v>
      </c>
      <c r="HR158" s="154">
        <f t="shared" ref="HR158" si="798">EDATE(HQ158,1)</f>
        <v>48914</v>
      </c>
      <c r="HS158" s="154">
        <f t="shared" ref="HS158" si="799">EDATE(HR158,1)</f>
        <v>48945</v>
      </c>
      <c r="HT158" s="154">
        <f t="shared" ref="HT158" si="800">EDATE(HS158,1)</f>
        <v>48976</v>
      </c>
      <c r="HU158" s="154">
        <f t="shared" ref="HU158" si="801">EDATE(HT158,1)</f>
        <v>49004</v>
      </c>
      <c r="HV158" s="154">
        <f t="shared" ref="HV158" si="802">EDATE(HU158,1)</f>
        <v>49035</v>
      </c>
      <c r="HW158" s="154">
        <f t="shared" ref="HW158" si="803">EDATE(HV158,1)</f>
        <v>49065</v>
      </c>
      <c r="HX158" s="154">
        <f t="shared" ref="HX158" si="804">EDATE(HW158,1)</f>
        <v>49096</v>
      </c>
      <c r="HY158" s="154">
        <f t="shared" ref="HY158" si="805">EDATE(HX158,1)</f>
        <v>49126</v>
      </c>
      <c r="HZ158" s="154">
        <f t="shared" ref="HZ158" si="806">EDATE(HY158,1)</f>
        <v>49157</v>
      </c>
      <c r="IA158" s="154">
        <f t="shared" ref="IA158" si="807">EDATE(HZ158,1)</f>
        <v>49188</v>
      </c>
      <c r="IB158" s="154">
        <f t="shared" ref="IB158" si="808">EDATE(IA158,1)</f>
        <v>49218</v>
      </c>
      <c r="IC158" s="154">
        <f t="shared" ref="IC158" si="809">EDATE(IB158,1)</f>
        <v>49249</v>
      </c>
      <c r="ID158" s="154">
        <f t="shared" ref="ID158" si="810">EDATE(IC158,1)</f>
        <v>49279</v>
      </c>
      <c r="IE158" s="154">
        <f t="shared" ref="IE158" si="811">EDATE(ID158,1)</f>
        <v>49310</v>
      </c>
      <c r="IF158" s="154">
        <f t="shared" ref="IF158" si="812">EDATE(IE158,1)</f>
        <v>49341</v>
      </c>
      <c r="IG158" s="154">
        <f t="shared" ref="IG158" si="813">EDATE(IF158,1)</f>
        <v>49369</v>
      </c>
      <c r="IH158" s="154">
        <f t="shared" ref="IH158" si="814">EDATE(IG158,1)</f>
        <v>49400</v>
      </c>
      <c r="II158" s="154">
        <f t="shared" ref="II158" si="815">EDATE(IH158,1)</f>
        <v>49430</v>
      </c>
      <c r="IJ158" s="154">
        <f t="shared" ref="IJ158" si="816">EDATE(II158,1)</f>
        <v>49461</v>
      </c>
      <c r="IK158" s="154">
        <f t="shared" ref="IK158" si="817">EDATE(IJ158,1)</f>
        <v>49491</v>
      </c>
      <c r="IL158" s="154">
        <f t="shared" ref="IL158" si="818">EDATE(IK158,1)</f>
        <v>49522</v>
      </c>
      <c r="IM158" s="154">
        <f t="shared" ref="IM158" si="819">EDATE(IL158,1)</f>
        <v>49553</v>
      </c>
      <c r="IN158" s="154">
        <f t="shared" ref="IN158" si="820">EDATE(IM158,1)</f>
        <v>49583</v>
      </c>
      <c r="IO158" s="154">
        <f t="shared" ref="IO158" si="821">EDATE(IN158,1)</f>
        <v>49614</v>
      </c>
      <c r="IP158" s="154">
        <f t="shared" ref="IP158" si="822">EDATE(IO158,1)</f>
        <v>49644</v>
      </c>
      <c r="IQ158" s="154">
        <f t="shared" ref="IQ158" si="823">EDATE(IP158,1)</f>
        <v>49675</v>
      </c>
      <c r="IR158" s="154">
        <f t="shared" ref="IR158" si="824">EDATE(IQ158,1)</f>
        <v>49706</v>
      </c>
      <c r="IS158" s="154">
        <f t="shared" ref="IS158" si="825">EDATE(IR158,1)</f>
        <v>49735</v>
      </c>
      <c r="IT158" s="154">
        <f t="shared" ref="IT158" si="826">EDATE(IS158,1)</f>
        <v>49766</v>
      </c>
      <c r="IU158" s="154">
        <f t="shared" ref="IU158" si="827">EDATE(IT158,1)</f>
        <v>49796</v>
      </c>
      <c r="IV158" s="154">
        <f t="shared" ref="IV158" si="828">EDATE(IU158,1)</f>
        <v>49827</v>
      </c>
      <c r="IW158" s="154">
        <f t="shared" ref="IW158" si="829">EDATE(IV158,1)</f>
        <v>49857</v>
      </c>
      <c r="IX158" s="154">
        <f t="shared" ref="IX158" si="830">EDATE(IW158,1)</f>
        <v>49888</v>
      </c>
      <c r="IY158" s="154">
        <f t="shared" ref="IY158" si="831">EDATE(IX158,1)</f>
        <v>49919</v>
      </c>
      <c r="IZ158" s="154">
        <f t="shared" ref="IZ158" si="832">EDATE(IY158,1)</f>
        <v>49949</v>
      </c>
      <c r="JA158" s="154">
        <f t="shared" ref="JA158" si="833">EDATE(IZ158,1)</f>
        <v>49980</v>
      </c>
      <c r="JB158" s="154">
        <f t="shared" ref="JB158" si="834">EDATE(JA158,1)</f>
        <v>50010</v>
      </c>
      <c r="JC158" s="154">
        <f t="shared" ref="JC158" si="835">EDATE(JB158,1)</f>
        <v>50041</v>
      </c>
      <c r="JD158" s="154">
        <f t="shared" ref="JD158" si="836">EDATE(JC158,1)</f>
        <v>50072</v>
      </c>
      <c r="JE158" s="154">
        <f t="shared" ref="JE158" si="837">EDATE(JD158,1)</f>
        <v>50100</v>
      </c>
      <c r="JF158" s="154">
        <f t="shared" ref="JF158" si="838">EDATE(JE158,1)</f>
        <v>50131</v>
      </c>
      <c r="JG158" s="154">
        <f t="shared" ref="JG158" si="839">EDATE(JF158,1)</f>
        <v>50161</v>
      </c>
      <c r="JH158" s="154">
        <f t="shared" ref="JH158" si="840">EDATE(JG158,1)</f>
        <v>50192</v>
      </c>
      <c r="JI158" s="154">
        <f t="shared" ref="JI158" si="841">EDATE(JH158,1)</f>
        <v>50222</v>
      </c>
      <c r="JJ158" s="154">
        <f t="shared" ref="JJ158" si="842">EDATE(JI158,1)</f>
        <v>50253</v>
      </c>
      <c r="JK158" s="154">
        <f t="shared" ref="JK158" si="843">EDATE(JJ158,1)</f>
        <v>50284</v>
      </c>
      <c r="JL158" s="154">
        <f t="shared" ref="JL158" si="844">EDATE(JK158,1)</f>
        <v>50314</v>
      </c>
      <c r="JM158" s="154">
        <f t="shared" ref="JM158" si="845">EDATE(JL158,1)</f>
        <v>50345</v>
      </c>
      <c r="JN158" s="154">
        <f t="shared" ref="JN158" si="846">EDATE(JM158,1)</f>
        <v>50375</v>
      </c>
      <c r="JO158" s="154">
        <f t="shared" ref="JO158" si="847">EDATE(JN158,1)</f>
        <v>50406</v>
      </c>
      <c r="JP158" s="154">
        <f t="shared" ref="JP158" si="848">EDATE(JO158,1)</f>
        <v>50437</v>
      </c>
      <c r="JQ158" s="154">
        <f t="shared" ref="JQ158" si="849">EDATE(JP158,1)</f>
        <v>50465</v>
      </c>
      <c r="JR158" s="154">
        <f t="shared" ref="JR158" si="850">EDATE(JQ158,1)</f>
        <v>50496</v>
      </c>
      <c r="JS158" s="154">
        <f t="shared" ref="JS158" si="851">EDATE(JR158,1)</f>
        <v>50526</v>
      </c>
      <c r="JT158" s="154">
        <f t="shared" ref="JT158" si="852">EDATE(JS158,1)</f>
        <v>50557</v>
      </c>
      <c r="JU158" s="154">
        <f t="shared" ref="JU158" si="853">EDATE(JT158,1)</f>
        <v>50587</v>
      </c>
      <c r="JV158" s="154">
        <f t="shared" ref="JV158" si="854">EDATE(JU158,1)</f>
        <v>50618</v>
      </c>
      <c r="JW158" s="154">
        <f t="shared" ref="JW158" si="855">EDATE(JV158,1)</f>
        <v>50649</v>
      </c>
      <c r="JX158" s="154">
        <f t="shared" ref="JX158" si="856">EDATE(JW158,1)</f>
        <v>50679</v>
      </c>
      <c r="JY158" s="154">
        <f t="shared" ref="JY158" si="857">EDATE(JX158,1)</f>
        <v>50710</v>
      </c>
      <c r="JZ158" s="154">
        <f t="shared" ref="JZ158" si="858">EDATE(JY158,1)</f>
        <v>50740</v>
      </c>
      <c r="KA158" s="154">
        <f t="shared" ref="KA158" si="859">EDATE(JZ158,1)</f>
        <v>50771</v>
      </c>
      <c r="KB158" s="154">
        <f t="shared" ref="KB158" si="860">EDATE(KA158,1)</f>
        <v>50802</v>
      </c>
      <c r="KC158" s="154">
        <f t="shared" ref="KC158" si="861">EDATE(KB158,1)</f>
        <v>50830</v>
      </c>
      <c r="KD158" s="154">
        <f t="shared" ref="KD158" si="862">EDATE(KC158,1)</f>
        <v>50861</v>
      </c>
      <c r="KE158" s="154">
        <f t="shared" ref="KE158" si="863">EDATE(KD158,1)</f>
        <v>50891</v>
      </c>
      <c r="KF158" s="154">
        <f t="shared" ref="KF158" si="864">EDATE(KE158,1)</f>
        <v>50922</v>
      </c>
      <c r="KG158" s="154">
        <f t="shared" ref="KG158" si="865">EDATE(KF158,1)</f>
        <v>50952</v>
      </c>
      <c r="KH158" s="154">
        <f t="shared" ref="KH158" si="866">EDATE(KG158,1)</f>
        <v>50983</v>
      </c>
      <c r="KI158" s="154">
        <f t="shared" ref="KI158" si="867">EDATE(KH158,1)</f>
        <v>51014</v>
      </c>
      <c r="KJ158" s="154">
        <f t="shared" ref="KJ158" si="868">EDATE(KI158,1)</f>
        <v>51044</v>
      </c>
      <c r="KK158" s="154">
        <f t="shared" ref="KK158" si="869">EDATE(KJ158,1)</f>
        <v>51075</v>
      </c>
      <c r="KL158" s="154">
        <f t="shared" ref="KL158" si="870">EDATE(KK158,1)</f>
        <v>51105</v>
      </c>
      <c r="KM158" s="154">
        <f t="shared" ref="KM158" si="871">EDATE(KL158,1)</f>
        <v>51136</v>
      </c>
      <c r="KN158" s="154">
        <f t="shared" ref="KN158" si="872">EDATE(KM158,1)</f>
        <v>51167</v>
      </c>
      <c r="KO158" s="154">
        <f t="shared" ref="KO158" si="873">EDATE(KN158,1)</f>
        <v>51196</v>
      </c>
      <c r="KP158" s="154">
        <f t="shared" ref="KP158" si="874">EDATE(KO158,1)</f>
        <v>51227</v>
      </c>
      <c r="KQ158" s="154">
        <f t="shared" ref="KQ158" si="875">EDATE(KP158,1)</f>
        <v>51257</v>
      </c>
      <c r="KR158" s="154">
        <f t="shared" ref="KR158" si="876">EDATE(KQ158,1)</f>
        <v>51288</v>
      </c>
      <c r="KS158" s="154">
        <f t="shared" ref="KS158" si="877">EDATE(KR158,1)</f>
        <v>51318</v>
      </c>
      <c r="KT158" s="154">
        <f t="shared" ref="KT158" si="878">EDATE(KS158,1)</f>
        <v>51349</v>
      </c>
      <c r="KU158" s="154">
        <f t="shared" ref="KU158" si="879">EDATE(KT158,1)</f>
        <v>51380</v>
      </c>
      <c r="KV158" s="154">
        <f t="shared" ref="KV158" si="880">EDATE(KU158,1)</f>
        <v>51410</v>
      </c>
      <c r="KW158" s="154">
        <f t="shared" ref="KW158" si="881">EDATE(KV158,1)</f>
        <v>51441</v>
      </c>
      <c r="KX158" s="154">
        <f t="shared" ref="KX158" si="882">EDATE(KW158,1)</f>
        <v>51471</v>
      </c>
      <c r="KY158" s="154">
        <f t="shared" ref="KY158" si="883">EDATE(KX158,1)</f>
        <v>51502</v>
      </c>
      <c r="KZ158" s="154">
        <f t="shared" ref="KZ158" si="884">EDATE(KY158,1)</f>
        <v>51533</v>
      </c>
      <c r="LA158" s="154">
        <f t="shared" ref="LA158" si="885">EDATE(KZ158,1)</f>
        <v>51561</v>
      </c>
      <c r="LB158" s="154">
        <f t="shared" ref="LB158" si="886">EDATE(LA158,1)</f>
        <v>51592</v>
      </c>
      <c r="LC158" s="154">
        <f t="shared" ref="LC158" si="887">EDATE(LB158,1)</f>
        <v>51622</v>
      </c>
      <c r="LD158" s="154">
        <f t="shared" ref="LD158" si="888">EDATE(LC158,1)</f>
        <v>51653</v>
      </c>
      <c r="LE158" s="154">
        <f t="shared" ref="LE158" si="889">EDATE(LD158,1)</f>
        <v>51683</v>
      </c>
    </row>
    <row r="159" spans="1:317" s="185" customFormat="1">
      <c r="A159" s="182"/>
      <c r="B159" s="203" t="s">
        <v>156</v>
      </c>
      <c r="C159" s="182"/>
      <c r="D159" s="182"/>
      <c r="E159" s="496">
        <f ca="1">E209</f>
        <v>2000000</v>
      </c>
      <c r="F159" s="496">
        <f t="shared" ref="F159:BQ159" ca="1" si="890">F209</f>
        <v>2000000</v>
      </c>
      <c r="G159" s="496">
        <f t="shared" ca="1" si="890"/>
        <v>2000000</v>
      </c>
      <c r="H159" s="496">
        <f t="shared" ca="1" si="890"/>
        <v>2000000</v>
      </c>
      <c r="I159" s="496">
        <f t="shared" ca="1" si="890"/>
        <v>2000000</v>
      </c>
      <c r="J159" s="496">
        <f t="shared" ca="1" si="890"/>
        <v>2000000</v>
      </c>
      <c r="K159" s="496">
        <f t="shared" ca="1" si="890"/>
        <v>1000000</v>
      </c>
      <c r="L159" s="496">
        <f t="shared" ca="1" si="890"/>
        <v>1000000</v>
      </c>
      <c r="M159" s="496">
        <f t="shared" ca="1" si="890"/>
        <v>1000000</v>
      </c>
      <c r="N159" s="496">
        <f t="shared" ca="1" si="890"/>
        <v>1000000</v>
      </c>
      <c r="O159" s="496">
        <f t="shared" ca="1" si="890"/>
        <v>1000000</v>
      </c>
      <c r="P159" s="496">
        <f t="shared" ca="1" si="890"/>
        <v>1000000</v>
      </c>
      <c r="Q159" s="496">
        <f t="shared" ca="1" si="890"/>
        <v>1000000</v>
      </c>
      <c r="R159" s="496">
        <f t="shared" ca="1" si="890"/>
        <v>1000000</v>
      </c>
      <c r="S159" s="496">
        <f t="shared" ca="1" si="890"/>
        <v>1000000</v>
      </c>
      <c r="T159" s="496">
        <f t="shared" ca="1" si="890"/>
        <v>1000000</v>
      </c>
      <c r="U159" s="496">
        <f t="shared" ca="1" si="890"/>
        <v>1000000</v>
      </c>
      <c r="V159" s="496">
        <f t="shared" ca="1" si="890"/>
        <v>1000000</v>
      </c>
      <c r="W159" s="496">
        <f t="shared" ca="1" si="890"/>
        <v>1000000</v>
      </c>
      <c r="X159" s="496">
        <f t="shared" ca="1" si="890"/>
        <v>1000000</v>
      </c>
      <c r="Y159" s="496">
        <f t="shared" ca="1" si="890"/>
        <v>1000000</v>
      </c>
      <c r="Z159" s="496">
        <f t="shared" ca="1" si="890"/>
        <v>1000000</v>
      </c>
      <c r="AA159" s="496">
        <f t="shared" ca="1" si="890"/>
        <v>1000000</v>
      </c>
      <c r="AB159" s="496">
        <f t="shared" ca="1" si="890"/>
        <v>1000000</v>
      </c>
      <c r="AC159" s="496">
        <f t="shared" ca="1" si="890"/>
        <v>1000000</v>
      </c>
      <c r="AD159" s="496">
        <f t="shared" ca="1" si="890"/>
        <v>1000000</v>
      </c>
      <c r="AE159" s="496">
        <f t="shared" ca="1" si="890"/>
        <v>1000000</v>
      </c>
      <c r="AF159" s="496">
        <f t="shared" ca="1" si="890"/>
        <v>1000000</v>
      </c>
      <c r="AG159" s="496">
        <f t="shared" ca="1" si="890"/>
        <v>1000000</v>
      </c>
      <c r="AH159" s="496">
        <f t="shared" ca="1" si="890"/>
        <v>1000000</v>
      </c>
      <c r="AI159" s="496">
        <f t="shared" ca="1" si="890"/>
        <v>1000000</v>
      </c>
      <c r="AJ159" s="496">
        <f t="shared" ca="1" si="890"/>
        <v>1000000</v>
      </c>
      <c r="AK159" s="496">
        <f t="shared" ca="1" si="890"/>
        <v>1000000</v>
      </c>
      <c r="AL159" s="496">
        <f t="shared" ca="1" si="890"/>
        <v>1000000</v>
      </c>
      <c r="AM159" s="496">
        <f t="shared" ca="1" si="890"/>
        <v>1000000</v>
      </c>
      <c r="AN159" s="496">
        <f t="shared" ca="1" si="890"/>
        <v>1000000</v>
      </c>
      <c r="AO159" s="496">
        <f t="shared" ca="1" si="890"/>
        <v>1000000</v>
      </c>
      <c r="AP159" s="496">
        <f t="shared" ca="1" si="890"/>
        <v>1000000</v>
      </c>
      <c r="AQ159" s="496">
        <f t="shared" ca="1" si="890"/>
        <v>1000000</v>
      </c>
      <c r="AR159" s="496">
        <f t="shared" ca="1" si="890"/>
        <v>1000000</v>
      </c>
      <c r="AS159" s="496">
        <f t="shared" ca="1" si="890"/>
        <v>1000000</v>
      </c>
      <c r="AT159" s="496">
        <f t="shared" ca="1" si="890"/>
        <v>1000000</v>
      </c>
      <c r="AU159" s="496">
        <f t="shared" ca="1" si="890"/>
        <v>1000000</v>
      </c>
      <c r="AV159" s="496">
        <f t="shared" ca="1" si="890"/>
        <v>1000000</v>
      </c>
      <c r="AW159" s="496">
        <f t="shared" ca="1" si="890"/>
        <v>1000000</v>
      </c>
      <c r="AX159" s="496">
        <f t="shared" ca="1" si="890"/>
        <v>1000000</v>
      </c>
      <c r="AY159" s="496">
        <f t="shared" ca="1" si="890"/>
        <v>1000000</v>
      </c>
      <c r="AZ159" s="496">
        <f t="shared" ca="1" si="890"/>
        <v>1000000</v>
      </c>
      <c r="BA159" s="496">
        <f t="shared" ca="1" si="890"/>
        <v>1000000</v>
      </c>
      <c r="BB159" s="496">
        <f t="shared" ca="1" si="890"/>
        <v>1000000</v>
      </c>
      <c r="BC159" s="496">
        <f t="shared" ca="1" si="890"/>
        <v>1000000</v>
      </c>
      <c r="BD159" s="496">
        <f t="shared" ca="1" si="890"/>
        <v>1000000</v>
      </c>
      <c r="BE159" s="496">
        <f t="shared" ca="1" si="890"/>
        <v>1000000</v>
      </c>
      <c r="BF159" s="496">
        <f t="shared" ca="1" si="890"/>
        <v>1000000</v>
      </c>
      <c r="BG159" s="496">
        <f t="shared" ca="1" si="890"/>
        <v>1000000</v>
      </c>
      <c r="BH159" s="496">
        <f t="shared" ca="1" si="890"/>
        <v>1000000</v>
      </c>
      <c r="BI159" s="496">
        <f t="shared" ca="1" si="890"/>
        <v>1000000</v>
      </c>
      <c r="BJ159" s="496">
        <f t="shared" ca="1" si="890"/>
        <v>1000000</v>
      </c>
      <c r="BK159" s="496">
        <f t="shared" ca="1" si="890"/>
        <v>1000000</v>
      </c>
      <c r="BL159" s="496">
        <f t="shared" ca="1" si="890"/>
        <v>1000000</v>
      </c>
      <c r="BM159" s="496">
        <f t="shared" ca="1" si="890"/>
        <v>1000000</v>
      </c>
      <c r="BN159" s="496">
        <f t="shared" ca="1" si="890"/>
        <v>1000000</v>
      </c>
      <c r="BO159" s="496">
        <f t="shared" ca="1" si="890"/>
        <v>1000000</v>
      </c>
      <c r="BP159" s="496">
        <f t="shared" ca="1" si="890"/>
        <v>1000000</v>
      </c>
      <c r="BQ159" s="496">
        <f t="shared" ca="1" si="890"/>
        <v>1000000</v>
      </c>
      <c r="BR159" s="496">
        <f t="shared" ref="BR159:EC159" ca="1" si="891">BR209</f>
        <v>1000000</v>
      </c>
      <c r="BS159" s="496">
        <f t="shared" ca="1" si="891"/>
        <v>1000000</v>
      </c>
      <c r="BT159" s="496">
        <f t="shared" ca="1" si="891"/>
        <v>1000000</v>
      </c>
      <c r="BU159" s="496">
        <f t="shared" ca="1" si="891"/>
        <v>1000000</v>
      </c>
      <c r="BV159" s="496">
        <f t="shared" ca="1" si="891"/>
        <v>1000000</v>
      </c>
      <c r="BW159" s="496">
        <f t="shared" ca="1" si="891"/>
        <v>1000000</v>
      </c>
      <c r="BX159" s="496">
        <f t="shared" ca="1" si="891"/>
        <v>1000000</v>
      </c>
      <c r="BY159" s="496">
        <f t="shared" ca="1" si="891"/>
        <v>1000000</v>
      </c>
      <c r="BZ159" s="496">
        <f t="shared" ca="1" si="891"/>
        <v>1000000</v>
      </c>
      <c r="CA159" s="496">
        <f t="shared" ca="1" si="891"/>
        <v>1317278.7199999993</v>
      </c>
      <c r="CB159" s="496">
        <f t="shared" ca="1" si="891"/>
        <v>1390629.6208955222</v>
      </c>
      <c r="CC159" s="496">
        <f t="shared" ca="1" si="891"/>
        <v>1479600.2232835819</v>
      </c>
      <c r="CD159" s="496">
        <f t="shared" ca="1" si="891"/>
        <v>1766998.2660298503</v>
      </c>
      <c r="CE159" s="496">
        <f t="shared" ca="1" si="891"/>
        <v>2555961.7276417911</v>
      </c>
      <c r="CF159" s="496">
        <f t="shared" ca="1" si="891"/>
        <v>2515614.4937313432</v>
      </c>
      <c r="CG159" s="496">
        <f t="shared" ca="1" si="891"/>
        <v>2510942.6580298506</v>
      </c>
      <c r="CH159" s="496">
        <f t="shared" ca="1" si="891"/>
        <v>2648587.1291940296</v>
      </c>
      <c r="CI159" s="496">
        <f t="shared" ca="1" si="891"/>
        <v>2667167.822447761</v>
      </c>
      <c r="CJ159" s="496">
        <f t="shared" ca="1" si="891"/>
        <v>2685748.5157014923</v>
      </c>
      <c r="CK159" s="496">
        <f t="shared" ca="1" si="891"/>
        <v>3287464.7313432833</v>
      </c>
      <c r="CL159" s="496">
        <f t="shared" ca="1" si="891"/>
        <v>3306045.4245970147</v>
      </c>
      <c r="CM159" s="496">
        <f t="shared" ca="1" si="891"/>
        <v>3364098.6797850747</v>
      </c>
      <c r="CN159" s="496">
        <f t="shared" ca="1" si="891"/>
        <v>3430182.0963343284</v>
      </c>
      <c r="CO159" s="496">
        <f t="shared" ca="1" si="891"/>
        <v>3443865.3193014925</v>
      </c>
      <c r="CP159" s="496">
        <f t="shared" ca="1" si="891"/>
        <v>3454283.3998686569</v>
      </c>
      <c r="CQ159" s="496">
        <f t="shared" ca="1" si="891"/>
        <v>3454283.3998686569</v>
      </c>
      <c r="CR159" s="496">
        <f t="shared" ca="1" si="891"/>
        <v>3454283.3998686569</v>
      </c>
      <c r="CS159" s="496">
        <f t="shared" ca="1" si="891"/>
        <v>3454283.3998686569</v>
      </c>
      <c r="CT159" s="496">
        <f t="shared" ca="1" si="891"/>
        <v>3454283.3998686569</v>
      </c>
      <c r="CU159" s="496">
        <f t="shared" ca="1" si="891"/>
        <v>3454283.3998686569</v>
      </c>
      <c r="CV159" s="496">
        <f t="shared" ca="1" si="891"/>
        <v>3454283.3998686569</v>
      </c>
      <c r="CW159" s="496">
        <f t="shared" ca="1" si="891"/>
        <v>3454283.3998686569</v>
      </c>
      <c r="CX159" s="496">
        <f t="shared" ca="1" si="891"/>
        <v>3454283.3998686569</v>
      </c>
      <c r="CY159" s="496">
        <f t="shared" ca="1" si="891"/>
        <v>3411418.4639218501</v>
      </c>
      <c r="CZ159" s="496">
        <f t="shared" ca="1" si="891"/>
        <v>3477287.7213472235</v>
      </c>
      <c r="DA159" s="496">
        <f t="shared" ca="1" si="891"/>
        <v>3569295.5729890144</v>
      </c>
      <c r="DB159" s="496">
        <f t="shared" ca="1" si="891"/>
        <v>3572821.9267810145</v>
      </c>
      <c r="DC159" s="496">
        <f t="shared" ca="1" si="891"/>
        <v>3583760.9113765368</v>
      </c>
      <c r="DD159" s="496">
        <f t="shared" ca="1" si="891"/>
        <v>3583760.9113765368</v>
      </c>
      <c r="DE159" s="496">
        <f t="shared" ca="1" si="891"/>
        <v>3583760.9113765368</v>
      </c>
      <c r="DF159" s="496">
        <f t="shared" ca="1" si="891"/>
        <v>3583760.9113765368</v>
      </c>
      <c r="DG159" s="496">
        <f t="shared" ca="1" si="891"/>
        <v>3583760.9113765368</v>
      </c>
      <c r="DH159" s="496">
        <f t="shared" ca="1" si="891"/>
        <v>3583760.9113765368</v>
      </c>
      <c r="DI159" s="496">
        <f t="shared" ca="1" si="891"/>
        <v>3583760.9113765368</v>
      </c>
      <c r="DJ159" s="496">
        <f t="shared" ca="1" si="891"/>
        <v>3583760.9113765368</v>
      </c>
      <c r="DK159" s="496">
        <f t="shared" ca="1" si="891"/>
        <v>3460551.7584268958</v>
      </c>
      <c r="DL159" s="496">
        <f t="shared" ca="1" si="891"/>
        <v>3529714.4787235376</v>
      </c>
      <c r="DM159" s="496">
        <f t="shared" ca="1" si="891"/>
        <v>3529714.4787235376</v>
      </c>
      <c r="DN159" s="496">
        <f t="shared" ca="1" si="891"/>
        <v>3707442.7098403373</v>
      </c>
      <c r="DO159" s="496">
        <f t="shared" ca="1" si="891"/>
        <v>3718928.643665636</v>
      </c>
      <c r="DP159" s="496">
        <f t="shared" ca="1" si="891"/>
        <v>3718928.643665636</v>
      </c>
      <c r="DQ159" s="496">
        <f t="shared" ca="1" si="891"/>
        <v>3718928.643665636</v>
      </c>
      <c r="DR159" s="496">
        <f t="shared" ca="1" si="891"/>
        <v>3718928.643665636</v>
      </c>
      <c r="DS159" s="496">
        <f t="shared" ca="1" si="891"/>
        <v>3718928.643665636</v>
      </c>
      <c r="DT159" s="496">
        <f t="shared" ca="1" si="891"/>
        <v>3718928.643665636</v>
      </c>
      <c r="DU159" s="496">
        <f t="shared" ca="1" si="891"/>
        <v>3718928.643665636</v>
      </c>
      <c r="DV159" s="496">
        <f t="shared" ca="1" si="891"/>
        <v>3718928.643665636</v>
      </c>
      <c r="DW159" s="496">
        <f t="shared" ca="1" si="891"/>
        <v>3087202.3745891382</v>
      </c>
      <c r="DX159" s="496">
        <f t="shared" ca="1" si="891"/>
        <v>3159823.2309006122</v>
      </c>
      <c r="DY159" s="496">
        <f t="shared" ca="1" si="891"/>
        <v>3266092.2995468811</v>
      </c>
      <c r="DZ159" s="496">
        <f t="shared" ca="1" si="891"/>
        <v>3563824.2725715009</v>
      </c>
      <c r="EA159" s="496">
        <f t="shared" ca="1" si="891"/>
        <v>3853558.4751958647</v>
      </c>
      <c r="EB159" s="496">
        <f t="shared" ca="1" si="891"/>
        <v>3853558.4751958647</v>
      </c>
      <c r="EC159" s="496">
        <f t="shared" ca="1" si="891"/>
        <v>3853558.4751958647</v>
      </c>
      <c r="ED159" s="496">
        <f t="shared" ref="ED159:GO159" ca="1" si="892">ED209</f>
        <v>3853558.4751958647</v>
      </c>
      <c r="EE159" s="496">
        <f t="shared" ca="1" si="892"/>
        <v>3853558.4751958647</v>
      </c>
      <c r="EF159" s="496">
        <f t="shared" ca="1" si="892"/>
        <v>3853558.4751958647</v>
      </c>
      <c r="EG159" s="496">
        <f t="shared" ca="1" si="892"/>
        <v>3853558.4751958647</v>
      </c>
      <c r="EH159" s="496">
        <f t="shared" ca="1" si="892"/>
        <v>3853558.4751958647</v>
      </c>
      <c r="EI159" s="496">
        <f t="shared" ca="1" si="892"/>
        <v>3916122.3773303526</v>
      </c>
      <c r="EJ159" s="496">
        <f t="shared" ca="1" si="892"/>
        <v>3992374.2764574001</v>
      </c>
      <c r="EK159" s="496">
        <f t="shared" ca="1" si="892"/>
        <v>3992374.2764574001</v>
      </c>
      <c r="EL159" s="496">
        <f t="shared" ca="1" si="892"/>
        <v>3992374.2764574001</v>
      </c>
      <c r="EM159" s="496">
        <f t="shared" ca="1" si="892"/>
        <v>3992374.2764574001</v>
      </c>
      <c r="EN159" s="496">
        <f t="shared" ca="1" si="892"/>
        <v>3992374.2764574001</v>
      </c>
      <c r="EO159" s="496">
        <f t="shared" ca="1" si="892"/>
        <v>3992374.2764574001</v>
      </c>
      <c r="EP159" s="496">
        <f t="shared" ca="1" si="892"/>
        <v>3992374.2764574001</v>
      </c>
      <c r="EQ159" s="496">
        <f t="shared" ca="1" si="892"/>
        <v>3992374.2764574001</v>
      </c>
      <c r="ER159" s="496">
        <f t="shared" ca="1" si="892"/>
        <v>3992374.2764574001</v>
      </c>
      <c r="ES159" s="496">
        <f t="shared" ca="1" si="892"/>
        <v>3992374.2764574001</v>
      </c>
      <c r="ET159" s="496">
        <f t="shared" ca="1" si="892"/>
        <v>3992374.2764574001</v>
      </c>
      <c r="EU159" s="496">
        <f t="shared" ca="1" si="892"/>
        <v>3701498.4980993653</v>
      </c>
      <c r="EV159" s="496">
        <f t="shared" ca="1" si="892"/>
        <v>3781562.9921827652</v>
      </c>
      <c r="EW159" s="496">
        <f t="shared" ca="1" si="892"/>
        <v>4617473.3664692063</v>
      </c>
      <c r="EX159" s="496">
        <f t="shared" ca="1" si="892"/>
        <v>4830605.949865628</v>
      </c>
      <c r="EY159" s="496">
        <f t="shared" ca="1" si="892"/>
        <v>4830605.949865628</v>
      </c>
      <c r="EZ159" s="496">
        <f t="shared" ca="1" si="892"/>
        <v>4830605.949865628</v>
      </c>
      <c r="FA159" s="496">
        <f t="shared" ca="1" si="892"/>
        <v>4830605.949865628</v>
      </c>
      <c r="FB159" s="496">
        <f t="shared" ca="1" si="892"/>
        <v>4830605.949865628</v>
      </c>
      <c r="FC159" s="496">
        <f t="shared" ca="1" si="892"/>
        <v>4830605.949865628</v>
      </c>
      <c r="FD159" s="496">
        <f t="shared" ca="1" si="892"/>
        <v>4830605.949865628</v>
      </c>
      <c r="FE159" s="496">
        <f t="shared" ca="1" si="892"/>
        <v>4830605.949865628</v>
      </c>
      <c r="FF159" s="496">
        <f t="shared" ca="1" si="892"/>
        <v>4830605.949865628</v>
      </c>
      <c r="FG159" s="496">
        <f t="shared" ca="1" si="892"/>
        <v>4900293.5281245019</v>
      </c>
      <c r="FH159" s="496">
        <f t="shared" ca="1" si="892"/>
        <v>4984361.2469120715</v>
      </c>
      <c r="FI159" s="496">
        <f t="shared" ca="1" si="892"/>
        <v>5013256.334912071</v>
      </c>
      <c r="FJ159" s="496">
        <f t="shared" ca="1" si="892"/>
        <v>5013256.334912071</v>
      </c>
      <c r="FK159" s="496">
        <f t="shared" ca="1" si="892"/>
        <v>4013256.334912071</v>
      </c>
      <c r="FL159" s="496">
        <f t="shared" ca="1" si="892"/>
        <v>4013256.334912071</v>
      </c>
      <c r="FM159" s="496">
        <f t="shared" ca="1" si="892"/>
        <v>4013256.334912071</v>
      </c>
      <c r="FN159" s="496">
        <f t="shared" ca="1" si="892"/>
        <v>4013256.334912071</v>
      </c>
      <c r="FO159" s="496">
        <f t="shared" ca="1" si="892"/>
        <v>4013256.334912071</v>
      </c>
      <c r="FP159" s="496">
        <f t="shared" ca="1" si="892"/>
        <v>4013256.334912071</v>
      </c>
      <c r="FQ159" s="496">
        <f t="shared" ca="1" si="892"/>
        <v>4013256.334912071</v>
      </c>
      <c r="FR159" s="496">
        <f t="shared" ca="1" si="892"/>
        <v>4013256.334912071</v>
      </c>
      <c r="FS159" s="496">
        <f t="shared" ca="1" si="892"/>
        <v>3254954.3556695315</v>
      </c>
      <c r="FT159" s="496">
        <f t="shared" ca="1" si="892"/>
        <v>3343225.4603964803</v>
      </c>
      <c r="FU159" s="496">
        <f t="shared" ca="1" si="892"/>
        <v>3515127.9953373186</v>
      </c>
      <c r="FV159" s="496">
        <f t="shared" ca="1" si="892"/>
        <v>3850563.0535848439</v>
      </c>
      <c r="FW159" s="496">
        <f t="shared" ca="1" si="892"/>
        <v>4185998.1118323691</v>
      </c>
      <c r="FX159" s="496">
        <f t="shared" ca="1" si="892"/>
        <v>4185998.1118323691</v>
      </c>
      <c r="FY159" s="496">
        <f t="shared" ca="1" si="892"/>
        <v>4185998.1118323691</v>
      </c>
      <c r="FZ159" s="496">
        <f t="shared" ca="1" si="892"/>
        <v>4185998.1118323691</v>
      </c>
      <c r="GA159" s="496">
        <f t="shared" ca="1" si="892"/>
        <v>4185998.1118323691</v>
      </c>
      <c r="GB159" s="496">
        <f t="shared" ca="1" si="892"/>
        <v>4185998.1118323691</v>
      </c>
      <c r="GC159" s="496">
        <f t="shared" ca="1" si="892"/>
        <v>4185998.1118323691</v>
      </c>
      <c r="GD159" s="496">
        <f t="shared" ca="1" si="892"/>
        <v>4185998.1118323691</v>
      </c>
      <c r="GE159" s="496">
        <f t="shared" ca="1" si="892"/>
        <v>3988459.3880315474</v>
      </c>
      <c r="GF159" s="496">
        <f t="shared" ca="1" si="892"/>
        <v>4081144.0479948432</v>
      </c>
      <c r="GG159" s="496">
        <f t="shared" ca="1" si="892"/>
        <v>4112578.8468540427</v>
      </c>
      <c r="GH159" s="496">
        <f t="shared" ca="1" si="892"/>
        <v>4373606.5843913089</v>
      </c>
      <c r="GI159" s="496">
        <f t="shared" ca="1" si="892"/>
        <v>4373606.5843913089</v>
      </c>
      <c r="GJ159" s="496">
        <f t="shared" ca="1" si="892"/>
        <v>4373606.5843913089</v>
      </c>
      <c r="GK159" s="496">
        <f t="shared" ca="1" si="892"/>
        <v>4373606.5843913089</v>
      </c>
      <c r="GL159" s="496">
        <f t="shared" ca="1" si="892"/>
        <v>4373606.5843913089</v>
      </c>
      <c r="GM159" s="496">
        <f t="shared" ca="1" si="892"/>
        <v>4373606.5843913089</v>
      </c>
      <c r="GN159" s="496">
        <f t="shared" ca="1" si="892"/>
        <v>4373606.5843913089</v>
      </c>
      <c r="GO159" s="496">
        <f t="shared" ca="1" si="892"/>
        <v>4373606.5843913089</v>
      </c>
      <c r="GP159" s="496">
        <f t="shared" ref="GP159:JA159" ca="1" si="893">GP209</f>
        <v>4373606.5843913089</v>
      </c>
      <c r="GQ159" s="496">
        <f t="shared" ca="1" si="893"/>
        <v>4003784.1933368207</v>
      </c>
      <c r="GR159" s="496">
        <f t="shared" ca="1" si="893"/>
        <v>4101103.0862982818</v>
      </c>
      <c r="GS159" s="496">
        <f t="shared" ca="1" si="893"/>
        <v>4297633.6280407254</v>
      </c>
      <c r="GT159" s="496">
        <f t="shared" ca="1" si="893"/>
        <v>4297633.6280407254</v>
      </c>
      <c r="GU159" s="496">
        <f t="shared" ca="1" si="893"/>
        <v>4297633.6280407254</v>
      </c>
      <c r="GV159" s="496">
        <f t="shared" ca="1" si="893"/>
        <v>4297633.6280407254</v>
      </c>
      <c r="GW159" s="496">
        <f t="shared" ca="1" si="893"/>
        <v>4442589.0213363022</v>
      </c>
      <c r="GX159" s="496">
        <f t="shared" ca="1" si="893"/>
        <v>4442589.0213363022</v>
      </c>
      <c r="GY159" s="496">
        <f t="shared" ca="1" si="893"/>
        <v>4442589.0213363022</v>
      </c>
      <c r="GZ159" s="496">
        <f t="shared" ca="1" si="893"/>
        <v>4442589.0213363022</v>
      </c>
      <c r="HA159" s="496">
        <f t="shared" ca="1" si="893"/>
        <v>4587544.4146318799</v>
      </c>
      <c r="HB159" s="496">
        <f t="shared" ca="1" si="893"/>
        <v>4587544.4146318799</v>
      </c>
      <c r="HC159" s="496">
        <f t="shared" ca="1" si="893"/>
        <v>4675467.4542672299</v>
      </c>
      <c r="HD159" s="496">
        <f t="shared" ca="1" si="893"/>
        <v>4777652.291876764</v>
      </c>
      <c r="HE159" s="496">
        <f t="shared" ca="1" si="893"/>
        <v>4811861.4199864892</v>
      </c>
      <c r="HF159" s="496">
        <f t="shared" ca="1" si="893"/>
        <v>4811861.4199864892</v>
      </c>
      <c r="HG159" s="496">
        <f t="shared" ca="1" si="893"/>
        <v>4811861.4199864892</v>
      </c>
      <c r="HH159" s="496">
        <f t="shared" ca="1" si="893"/>
        <v>4811861.4199864892</v>
      </c>
      <c r="HI159" s="496">
        <f t="shared" ca="1" si="893"/>
        <v>4811861.4199864892</v>
      </c>
      <c r="HJ159" s="496">
        <f t="shared" ca="1" si="893"/>
        <v>4811861.4199864892</v>
      </c>
      <c r="HK159" s="496">
        <f t="shared" ca="1" si="893"/>
        <v>4811861.4199864892</v>
      </c>
      <c r="HL159" s="496">
        <f t="shared" ca="1" si="893"/>
        <v>4811861.4199864892</v>
      </c>
      <c r="HM159" s="496">
        <f t="shared" ca="1" si="893"/>
        <v>4811861.4199864892</v>
      </c>
      <c r="HN159" s="496">
        <f t="shared" ca="1" si="893"/>
        <v>4811861.4199864892</v>
      </c>
      <c r="HO159" s="496">
        <f t="shared" ca="1" si="893"/>
        <v>4969418.8687013257</v>
      </c>
      <c r="HP159" s="496">
        <f t="shared" ca="1" si="893"/>
        <v>870636.83593390125</v>
      </c>
      <c r="HQ159" s="496">
        <f t="shared" ca="1" si="893"/>
        <v>906328.05273066834</v>
      </c>
      <c r="HR159" s="496">
        <f t="shared" ca="1" si="893"/>
        <v>906328.05273066834</v>
      </c>
      <c r="HS159" s="496">
        <f t="shared" ca="1" si="893"/>
        <v>906328.05273066834</v>
      </c>
      <c r="HT159" s="496">
        <f t="shared" ca="1" si="893"/>
        <v>906328.05273066834</v>
      </c>
      <c r="HU159" s="496">
        <f t="shared" ca="1" si="893"/>
        <v>906328.05273066834</v>
      </c>
      <c r="HV159" s="496">
        <f t="shared" ca="1" si="893"/>
        <v>906328.05273066834</v>
      </c>
      <c r="HW159" s="496">
        <f t="shared" ca="1" si="893"/>
        <v>906328.05273066834</v>
      </c>
      <c r="HX159" s="496">
        <f t="shared" ca="1" si="893"/>
        <v>906328.05273066834</v>
      </c>
      <c r="HY159" s="496">
        <f t="shared" ca="1" si="893"/>
        <v>906328.05273066834</v>
      </c>
      <c r="HZ159" s="496">
        <f t="shared" ca="1" si="893"/>
        <v>906328.05273066834</v>
      </c>
      <c r="IA159" s="496">
        <f t="shared" ca="1" si="893"/>
        <v>906328.05273066834</v>
      </c>
      <c r="IB159" s="496">
        <f t="shared" ca="1" si="893"/>
        <v>906328.05273066834</v>
      </c>
      <c r="IC159" s="496">
        <f t="shared" ca="1" si="893"/>
        <v>943568.61161727586</v>
      </c>
      <c r="ID159" s="496">
        <f t="shared" ca="1" si="893"/>
        <v>943568.61161727586</v>
      </c>
      <c r="IE159" s="496">
        <f t="shared" ca="1" si="893"/>
        <v>943568.61161727586</v>
      </c>
      <c r="IF159" s="496">
        <f t="shared" ca="1" si="893"/>
        <v>943568.61161727586</v>
      </c>
      <c r="IG159" s="496">
        <f t="shared" ca="1" si="893"/>
        <v>943568.61161727586</v>
      </c>
      <c r="IH159" s="496">
        <f t="shared" ca="1" si="893"/>
        <v>943568.61161727586</v>
      </c>
      <c r="II159" s="496">
        <f t="shared" ca="1" si="893"/>
        <v>943568.61161727586</v>
      </c>
      <c r="IJ159" s="496">
        <f t="shared" ca="1" si="893"/>
        <v>943568.61161727586</v>
      </c>
      <c r="IK159" s="496">
        <f t="shared" ca="1" si="893"/>
        <v>943568.61161727586</v>
      </c>
      <c r="IL159" s="496">
        <f t="shared" ca="1" si="893"/>
        <v>943568.61161727586</v>
      </c>
      <c r="IM159" s="496">
        <f t="shared" ca="1" si="893"/>
        <v>943568.61161727586</v>
      </c>
      <c r="IN159" s="496">
        <f t="shared" ca="1" si="893"/>
        <v>943568.61161727586</v>
      </c>
      <c r="IO159" s="496">
        <f t="shared" ca="1" si="893"/>
        <v>982428.923135716</v>
      </c>
      <c r="IP159" s="496">
        <f t="shared" ca="1" si="893"/>
        <v>982428.923135716</v>
      </c>
      <c r="IQ159" s="496">
        <f t="shared" ca="1" si="893"/>
        <v>982428.923135716</v>
      </c>
      <c r="IR159" s="496">
        <f t="shared" ca="1" si="893"/>
        <v>0</v>
      </c>
      <c r="IS159" s="496">
        <f t="shared" ca="1" si="893"/>
        <v>0</v>
      </c>
      <c r="IT159" s="496">
        <f t="shared" ca="1" si="893"/>
        <v>0</v>
      </c>
      <c r="IU159" s="496">
        <f t="shared" ca="1" si="893"/>
        <v>0</v>
      </c>
      <c r="IV159" s="496">
        <f t="shared" si="893"/>
        <v>0</v>
      </c>
      <c r="IW159" s="496">
        <f t="shared" si="893"/>
        <v>0</v>
      </c>
      <c r="IX159" s="496">
        <f t="shared" si="893"/>
        <v>0</v>
      </c>
      <c r="IY159" s="496">
        <f t="shared" si="893"/>
        <v>0</v>
      </c>
      <c r="IZ159" s="496">
        <f t="shared" si="893"/>
        <v>0</v>
      </c>
      <c r="JA159" s="496">
        <f t="shared" si="893"/>
        <v>0</v>
      </c>
      <c r="JB159" s="496">
        <f t="shared" ref="JB159:LE159" si="894">JB209</f>
        <v>0</v>
      </c>
      <c r="JC159" s="496">
        <f t="shared" si="894"/>
        <v>0</v>
      </c>
      <c r="JD159" s="496">
        <f t="shared" si="894"/>
        <v>0</v>
      </c>
      <c r="JE159" s="496">
        <f t="shared" si="894"/>
        <v>0</v>
      </c>
      <c r="JF159" s="496">
        <f t="shared" si="894"/>
        <v>0</v>
      </c>
      <c r="JG159" s="496">
        <f t="shared" si="894"/>
        <v>0</v>
      </c>
      <c r="JH159" s="496">
        <f t="shared" si="894"/>
        <v>0</v>
      </c>
      <c r="JI159" s="496">
        <f t="shared" si="894"/>
        <v>0</v>
      </c>
      <c r="JJ159" s="496">
        <f t="shared" si="894"/>
        <v>0</v>
      </c>
      <c r="JK159" s="496">
        <f t="shared" si="894"/>
        <v>0</v>
      </c>
      <c r="JL159" s="496">
        <f t="shared" si="894"/>
        <v>0</v>
      </c>
      <c r="JM159" s="496">
        <f t="shared" si="894"/>
        <v>0</v>
      </c>
      <c r="JN159" s="496">
        <f t="shared" si="894"/>
        <v>0</v>
      </c>
      <c r="JO159" s="496">
        <f t="shared" si="894"/>
        <v>0</v>
      </c>
      <c r="JP159" s="496">
        <f t="shared" si="894"/>
        <v>0</v>
      </c>
      <c r="JQ159" s="496">
        <f t="shared" si="894"/>
        <v>0</v>
      </c>
      <c r="JR159" s="496">
        <f t="shared" si="894"/>
        <v>0</v>
      </c>
      <c r="JS159" s="496">
        <f t="shared" si="894"/>
        <v>0</v>
      </c>
      <c r="JT159" s="496">
        <f t="shared" si="894"/>
        <v>0</v>
      </c>
      <c r="JU159" s="496">
        <f t="shared" si="894"/>
        <v>0</v>
      </c>
      <c r="JV159" s="496">
        <f t="shared" si="894"/>
        <v>0</v>
      </c>
      <c r="JW159" s="496">
        <f t="shared" si="894"/>
        <v>0</v>
      </c>
      <c r="JX159" s="496">
        <f t="shared" si="894"/>
        <v>0</v>
      </c>
      <c r="JY159" s="496">
        <f t="shared" si="894"/>
        <v>0</v>
      </c>
      <c r="JZ159" s="496">
        <f t="shared" si="894"/>
        <v>0</v>
      </c>
      <c r="KA159" s="496">
        <f t="shared" si="894"/>
        <v>0</v>
      </c>
      <c r="KB159" s="496">
        <f t="shared" si="894"/>
        <v>0</v>
      </c>
      <c r="KC159" s="496">
        <f t="shared" si="894"/>
        <v>0</v>
      </c>
      <c r="KD159" s="496">
        <f t="shared" si="894"/>
        <v>0</v>
      </c>
      <c r="KE159" s="496">
        <f t="shared" si="894"/>
        <v>0</v>
      </c>
      <c r="KF159" s="496">
        <f t="shared" si="894"/>
        <v>0</v>
      </c>
      <c r="KG159" s="496">
        <f t="shared" si="894"/>
        <v>0</v>
      </c>
      <c r="KH159" s="496">
        <f t="shared" si="894"/>
        <v>0</v>
      </c>
      <c r="KI159" s="496">
        <f t="shared" si="894"/>
        <v>0</v>
      </c>
      <c r="KJ159" s="496">
        <f t="shared" si="894"/>
        <v>0</v>
      </c>
      <c r="KK159" s="496">
        <f t="shared" si="894"/>
        <v>0</v>
      </c>
      <c r="KL159" s="496">
        <f t="shared" si="894"/>
        <v>0</v>
      </c>
      <c r="KM159" s="496">
        <f t="shared" si="894"/>
        <v>0</v>
      </c>
      <c r="KN159" s="496">
        <f t="shared" si="894"/>
        <v>0</v>
      </c>
      <c r="KO159" s="496">
        <f t="shared" si="894"/>
        <v>0</v>
      </c>
      <c r="KP159" s="496">
        <f t="shared" si="894"/>
        <v>0</v>
      </c>
      <c r="KQ159" s="496">
        <f t="shared" si="894"/>
        <v>0</v>
      </c>
      <c r="KR159" s="496">
        <f t="shared" si="894"/>
        <v>0</v>
      </c>
      <c r="KS159" s="496">
        <f t="shared" si="894"/>
        <v>0</v>
      </c>
      <c r="KT159" s="496">
        <f t="shared" si="894"/>
        <v>0</v>
      </c>
      <c r="KU159" s="496">
        <f t="shared" si="894"/>
        <v>0</v>
      </c>
      <c r="KV159" s="496">
        <f t="shared" si="894"/>
        <v>0</v>
      </c>
      <c r="KW159" s="496">
        <f t="shared" si="894"/>
        <v>0</v>
      </c>
      <c r="KX159" s="496">
        <f t="shared" si="894"/>
        <v>0</v>
      </c>
      <c r="KY159" s="496">
        <f t="shared" si="894"/>
        <v>0</v>
      </c>
      <c r="KZ159" s="496">
        <f t="shared" si="894"/>
        <v>0</v>
      </c>
      <c r="LA159" s="496">
        <f t="shared" si="894"/>
        <v>0</v>
      </c>
      <c r="LB159" s="496">
        <f t="shared" si="894"/>
        <v>0</v>
      </c>
      <c r="LC159" s="496">
        <f t="shared" si="894"/>
        <v>0</v>
      </c>
      <c r="LD159" s="496">
        <f t="shared" si="894"/>
        <v>0</v>
      </c>
      <c r="LE159" s="496">
        <f t="shared" si="894"/>
        <v>0</v>
      </c>
    </row>
    <row r="160" spans="1:317">
      <c r="A160" s="195">
        <v>4.0999999999999996</v>
      </c>
      <c r="B160" s="200" t="s">
        <v>63</v>
      </c>
      <c r="C160" s="195"/>
      <c r="D160" s="196"/>
      <c r="E160" s="197">
        <f>IF(E$201&gt;Exit_12,0,IF(Expense!$C$3=Expense!$C$4,E213,IF(Expense!$C$3=Expense!$E$4,E222,IF(Expense!$C$3=Expense!$G$4,E223,IF(Expense!$C$3=Expense!$I$4,E224,0)))))</f>
        <v>0</v>
      </c>
      <c r="F160" s="197">
        <f>IF(F$201&gt;Exit_12,0,IF(Expense!$C$3=Expense!$C$4,F213,IF(Expense!$C$3=Expense!$E$4,F222,IF(Expense!$C$3=Expense!$G$4,F223,IF(Expense!$C$3=Expense!$I$4,F224,0)))))</f>
        <v>0</v>
      </c>
      <c r="G160" s="197">
        <f>IF(G$201&gt;Exit_12,0,IF(Expense!$C$3=Expense!$C$4,G213,IF(Expense!$C$3=Expense!$E$4,G222,IF(Expense!$C$3=Expense!$G$4,G223,IF(Expense!$C$3=Expense!$I$4,G224,0)))))</f>
        <v>0</v>
      </c>
      <c r="H160" s="197">
        <f>IF(H$201&gt;Exit_12,0,IF(Expense!$C$3=Expense!$C$4,H213,IF(Expense!$C$3=Expense!$E$4,H222,IF(Expense!$C$3=Expense!$G$4,H223,IF(Expense!$C$3=Expense!$I$4,H224,0)))))</f>
        <v>0</v>
      </c>
      <c r="I160" s="197">
        <f>IF(I$201&gt;Exit_12,0,IF(Expense!$C$3=Expense!$C$4,I213,IF(Expense!$C$3=Expense!$E$4,I222,IF(Expense!$C$3=Expense!$G$4,I223,IF(Expense!$C$3=Expense!$I$4,I224,0)))))</f>
        <v>0</v>
      </c>
      <c r="J160" s="197">
        <f>IF(J$201&gt;Exit_12,0,IF(Expense!$C$3=Expense!$C$4,J213,IF(Expense!$C$3=Expense!$E$4,J222,IF(Expense!$C$3=Expense!$G$4,J223,IF(Expense!$C$3=Expense!$I$4,J224,0)))))</f>
        <v>0</v>
      </c>
      <c r="K160" s="197">
        <f>IF(K$201&gt;Exit_12,0,IF(Expense!$C$3=Expense!$C$4,K213,IF(Expense!$C$3=Expense!$E$4,K222,IF(Expense!$C$3=Expense!$G$4,K223,IF(Expense!$C$3=Expense!$I$4,K224,0)))))</f>
        <v>0</v>
      </c>
      <c r="L160" s="197">
        <f>IF(L$201&gt;Exit_12,0,IF(Expense!$C$3=Expense!$C$4,L213,IF(Expense!$C$3=Expense!$E$4,L222,IF(Expense!$C$3=Expense!$G$4,L223,IF(Expense!$C$3=Expense!$I$4,L224,0)))))</f>
        <v>0</v>
      </c>
      <c r="M160" s="197">
        <f>IF(M$201&gt;Exit_12,0,IF(Expense!$C$3=Expense!$C$4,M213,IF(Expense!$C$3=Expense!$E$4,M222,IF(Expense!$C$3=Expense!$G$4,M223,IF(Expense!$C$3=Expense!$I$4,M224,0)))))</f>
        <v>0</v>
      </c>
      <c r="N160" s="197">
        <f>IF(N$201&gt;Exit_12,0,IF(Expense!$C$3=Expense!$C$4,N213,IF(Expense!$C$3=Expense!$E$4,N222,IF(Expense!$C$3=Expense!$G$4,N223,IF(Expense!$C$3=Expense!$I$4,N224,0)))))</f>
        <v>0</v>
      </c>
      <c r="O160" s="197">
        <f>IF(O$201&gt;Exit_12,0,IF(Expense!$C$3=Expense!$C$4,O213,IF(Expense!$C$3=Expense!$E$4,O222,IF(Expense!$C$3=Expense!$G$4,O223,IF(Expense!$C$3=Expense!$I$4,O224,0)))))</f>
        <v>0</v>
      </c>
      <c r="P160" s="197">
        <f>IF(P$201&gt;Exit_12,0,IF(Expense!$C$3=Expense!$C$4,P213,IF(Expense!$C$3=Expense!$E$4,P222,IF(Expense!$C$3=Expense!$G$4,P223,IF(Expense!$C$3=Expense!$I$4,P224,0)))))</f>
        <v>0</v>
      </c>
      <c r="Q160" s="197">
        <f>IF(Q$201&gt;Exit_12,0,IF(Expense!$C$3=Expense!$C$4,Q213,IF(Expense!$C$3=Expense!$E$4,Q222,IF(Expense!$C$3=Expense!$G$4,Q223,IF(Expense!$C$3=Expense!$I$4,Q224,0)))))</f>
        <v>0</v>
      </c>
      <c r="R160" s="197">
        <f>IF(R$201&gt;Exit_12,0,IF(Expense!$C$3=Expense!$C$4,R213,IF(Expense!$C$3=Expense!$E$4,R222,IF(Expense!$C$3=Expense!$G$4,R223,IF(Expense!$C$3=Expense!$I$4,R224,0)))))</f>
        <v>0</v>
      </c>
      <c r="S160" s="197">
        <f>IF(S$201&gt;Exit_12,0,IF(Expense!$C$3=Expense!$C$4,S213,IF(Expense!$C$3=Expense!$E$4,S222,IF(Expense!$C$3=Expense!$G$4,S223,IF(Expense!$C$3=Expense!$I$4,S224,0)))))</f>
        <v>0</v>
      </c>
      <c r="T160" s="197">
        <f>IF(T$201&gt;Exit_12,0,IF(Expense!$C$3=Expense!$C$4,T213,IF(Expense!$C$3=Expense!$E$4,T222,IF(Expense!$C$3=Expense!$G$4,T223,IF(Expense!$C$3=Expense!$I$4,T224,0)))))</f>
        <v>0</v>
      </c>
      <c r="U160" s="197">
        <f>IF(U$201&gt;Exit_12,0,IF(Expense!$C$3=Expense!$C$4,U213,IF(Expense!$C$3=Expense!$E$4,U222,IF(Expense!$C$3=Expense!$G$4,U223,IF(Expense!$C$3=Expense!$I$4,U224,0)))))</f>
        <v>0</v>
      </c>
      <c r="V160" s="197">
        <f>IF(V$201&gt;Exit_12,0,IF(Expense!$C$3=Expense!$C$4,V213,IF(Expense!$C$3=Expense!$E$4,V222,IF(Expense!$C$3=Expense!$G$4,V223,IF(Expense!$C$3=Expense!$I$4,V224,0)))))</f>
        <v>0</v>
      </c>
      <c r="W160" s="197">
        <f>IF(W$201&gt;Exit_12,0,IF(Expense!$C$3=Expense!$C$4,W213,IF(Expense!$C$3=Expense!$E$4,W222,IF(Expense!$C$3=Expense!$G$4,W223,IF(Expense!$C$3=Expense!$I$4,W224,0)))))</f>
        <v>0</v>
      </c>
      <c r="X160" s="197">
        <f>IF(X$201&gt;Exit_12,0,IF(Expense!$C$3=Expense!$C$4,X213,IF(Expense!$C$3=Expense!$E$4,X222,IF(Expense!$C$3=Expense!$G$4,X223,IF(Expense!$C$3=Expense!$I$4,X224,0)))))</f>
        <v>0</v>
      </c>
      <c r="Y160" s="197">
        <f>IF(Y$201&gt;Exit_12,0,IF(Expense!$C$3=Expense!$C$4,Y213,IF(Expense!$C$3=Expense!$E$4,Y222,IF(Expense!$C$3=Expense!$G$4,Y223,IF(Expense!$C$3=Expense!$I$4,Y224,0)))))</f>
        <v>0</v>
      </c>
      <c r="Z160" s="197">
        <f>IF(Z$201&gt;Exit_12,0,IF(Expense!$C$3=Expense!$C$4,Z213,IF(Expense!$C$3=Expense!$E$4,Z222,IF(Expense!$C$3=Expense!$G$4,Z223,IF(Expense!$C$3=Expense!$I$4,Z224,0)))))</f>
        <v>0</v>
      </c>
      <c r="AA160" s="197">
        <f>IF(AA$201&gt;Exit_12,0,IF(Expense!$C$3=Expense!$C$4,AA213,IF(Expense!$C$3=Expense!$E$4,AA222,IF(Expense!$C$3=Expense!$G$4,AA223,IF(Expense!$C$3=Expense!$I$4,AA224,0)))))</f>
        <v>0</v>
      </c>
      <c r="AB160" s="197">
        <f>IF(AB$201&gt;Exit_12,0,IF(Expense!$C$3=Expense!$C$4,AB213,IF(Expense!$C$3=Expense!$E$4,AB222,IF(Expense!$C$3=Expense!$G$4,AB223,IF(Expense!$C$3=Expense!$I$4,AB224,0)))))</f>
        <v>0</v>
      </c>
      <c r="AC160" s="197">
        <f>IF(AC$201&gt;Exit_12,0,IF(Expense!$C$3=Expense!$C$4,AC213,IF(Expense!$C$3=Expense!$E$4,AC222,IF(Expense!$C$3=Expense!$G$4,AC223,IF(Expense!$C$3=Expense!$I$4,AC224,0)))))</f>
        <v>0</v>
      </c>
      <c r="AD160" s="197">
        <f>IF(AD$201&gt;Exit_12,0,IF(Expense!$C$3=Expense!$C$4,AD213,IF(Expense!$C$3=Expense!$E$4,AD222,IF(Expense!$C$3=Expense!$G$4,AD223,IF(Expense!$C$3=Expense!$I$4,AD224,0)))))</f>
        <v>0</v>
      </c>
      <c r="AE160" s="197">
        <f>IF(AE$201&gt;Exit_12,0,IF(Expense!$C$3=Expense!$C$4,AE213,IF(Expense!$C$3=Expense!$E$4,AE222,IF(Expense!$C$3=Expense!$G$4,AE223,IF(Expense!$C$3=Expense!$I$4,AE224,0)))))</f>
        <v>0</v>
      </c>
      <c r="AF160" s="197">
        <f>IF(AF$201&gt;Exit_12,0,IF(Expense!$C$3=Expense!$C$4,AF213,IF(Expense!$C$3=Expense!$E$4,AF222,IF(Expense!$C$3=Expense!$G$4,AF223,IF(Expense!$C$3=Expense!$I$4,AF224,0)))))</f>
        <v>0</v>
      </c>
      <c r="AG160" s="197">
        <f>IF(AG$201&gt;Exit_12,0,IF(Expense!$C$3=Expense!$C$4,AG213,IF(Expense!$C$3=Expense!$E$4,AG222,IF(Expense!$C$3=Expense!$G$4,AG223,IF(Expense!$C$3=Expense!$I$4,AG224,0)))))</f>
        <v>0</v>
      </c>
      <c r="AH160" s="197">
        <f>IF(AH$201&gt;Exit_12,0,IF(Expense!$C$3=Expense!$C$4,AH213,IF(Expense!$C$3=Expense!$E$4,AH222,IF(Expense!$C$3=Expense!$G$4,AH223,IF(Expense!$C$3=Expense!$I$4,AH224,0)))))</f>
        <v>0</v>
      </c>
      <c r="AI160" s="197">
        <f>IF(AI$201&gt;Exit_12,0,IF(Expense!$C$3=Expense!$C$4,AI213,IF(Expense!$C$3=Expense!$E$4,AI222,IF(Expense!$C$3=Expense!$G$4,AI223,IF(Expense!$C$3=Expense!$I$4,AI224,0)))))</f>
        <v>0</v>
      </c>
      <c r="AJ160" s="197">
        <f>IF(AJ$201&gt;Exit_12,0,IF(Expense!$C$3=Expense!$C$4,AJ213,IF(Expense!$C$3=Expense!$E$4,AJ222,IF(Expense!$C$3=Expense!$G$4,AJ223,IF(Expense!$C$3=Expense!$I$4,AJ224,0)))))</f>
        <v>0</v>
      </c>
      <c r="AK160" s="197">
        <f>IF(AK$201&gt;Exit_12,0,IF(Expense!$C$3=Expense!$C$4,AK213,IF(Expense!$C$3=Expense!$E$4,AK222,IF(Expense!$C$3=Expense!$G$4,AK223,IF(Expense!$C$3=Expense!$I$4,AK224,0)))))</f>
        <v>0</v>
      </c>
      <c r="AL160" s="197">
        <f>IF(AL$201&gt;Exit_12,0,IF(Expense!$C$3=Expense!$C$4,AL213,IF(Expense!$C$3=Expense!$E$4,AL222,IF(Expense!$C$3=Expense!$G$4,AL223,IF(Expense!$C$3=Expense!$I$4,AL224,0)))))</f>
        <v>0</v>
      </c>
      <c r="AM160" s="197">
        <f>IF(AM$201&gt;Exit_12,0,IF(Expense!$C$3=Expense!$C$4,AM213,IF(Expense!$C$3=Expense!$E$4,AM222,IF(Expense!$C$3=Expense!$G$4,AM223,IF(Expense!$C$3=Expense!$I$4,AM224,0)))))</f>
        <v>0</v>
      </c>
      <c r="AN160" s="197">
        <f>IF(AN$201&gt;Exit_12,0,IF(Expense!$C$3=Expense!$C$4,AN213,IF(Expense!$C$3=Expense!$E$4,AN222,IF(Expense!$C$3=Expense!$G$4,AN223,IF(Expense!$C$3=Expense!$I$4,AN224,0)))))</f>
        <v>0</v>
      </c>
      <c r="AO160" s="197">
        <f>IF(AO$201&gt;Exit_12,0,IF(Expense!$C$3=Expense!$C$4,AO213,IF(Expense!$C$3=Expense!$E$4,AO222,IF(Expense!$C$3=Expense!$G$4,AO223,IF(Expense!$C$3=Expense!$I$4,AO224,0)))))</f>
        <v>0</v>
      </c>
      <c r="AP160" s="197">
        <f>IF(AP$201&gt;Exit_12,0,IF(Expense!$C$3=Expense!$C$4,AP213,IF(Expense!$C$3=Expense!$E$4,AP222,IF(Expense!$C$3=Expense!$G$4,AP223,IF(Expense!$C$3=Expense!$I$4,AP224,0)))))</f>
        <v>0</v>
      </c>
      <c r="AQ160" s="197">
        <f>IF(AQ$201&gt;Exit_12,0,IF(Expense!$C$3=Expense!$C$4,AQ213,IF(Expense!$C$3=Expense!$E$4,AQ222,IF(Expense!$C$3=Expense!$G$4,AQ223,IF(Expense!$C$3=Expense!$I$4,AQ224,0)))))</f>
        <v>0</v>
      </c>
      <c r="AR160" s="197">
        <f>IF(AR$201&gt;Exit_12,0,IF(Expense!$C$3=Expense!$C$4,AR213,IF(Expense!$C$3=Expense!$E$4,AR222,IF(Expense!$C$3=Expense!$G$4,AR223,IF(Expense!$C$3=Expense!$I$4,AR224,0)))))</f>
        <v>0</v>
      </c>
      <c r="AS160" s="197">
        <f>IF(AS$201&gt;Exit_12,0,IF(Expense!$C$3=Expense!$C$4,AS213,IF(Expense!$C$3=Expense!$E$4,AS222,IF(Expense!$C$3=Expense!$G$4,AS223,IF(Expense!$C$3=Expense!$I$4,AS224,0)))))</f>
        <v>0</v>
      </c>
      <c r="AT160" s="197">
        <f>IF(AT$201&gt;Exit_12,0,IF(Expense!$C$3=Expense!$C$4,AT213,IF(Expense!$C$3=Expense!$E$4,AT222,IF(Expense!$C$3=Expense!$G$4,AT223,IF(Expense!$C$3=Expense!$I$4,AT224,0)))))</f>
        <v>0</v>
      </c>
      <c r="AU160" s="197">
        <f>IF(AU$201&gt;Exit_12,0,IF(Expense!$C$3=Expense!$C$4,AU213,IF(Expense!$C$3=Expense!$E$4,AU222,IF(Expense!$C$3=Expense!$G$4,AU223,IF(Expense!$C$3=Expense!$I$4,AU224,0)))))</f>
        <v>0</v>
      </c>
      <c r="AV160" s="197">
        <f>IF(AV$201&gt;Exit_12,0,IF(Expense!$C$3=Expense!$C$4,AV213,IF(Expense!$C$3=Expense!$E$4,AV222,IF(Expense!$C$3=Expense!$G$4,AV223,IF(Expense!$C$3=Expense!$I$4,AV224,0)))))</f>
        <v>0</v>
      </c>
      <c r="AW160" s="197">
        <f>IF(AW$201&gt;Exit_12,0,IF(Expense!$C$3=Expense!$C$4,AW213,IF(Expense!$C$3=Expense!$E$4,AW222,IF(Expense!$C$3=Expense!$G$4,AW223,IF(Expense!$C$3=Expense!$I$4,AW224,0)))))</f>
        <v>0</v>
      </c>
      <c r="AX160" s="197">
        <f>IF(AX$201&gt;Exit_12,0,IF(Expense!$C$3=Expense!$C$4,AX213,IF(Expense!$C$3=Expense!$E$4,AX222,IF(Expense!$C$3=Expense!$G$4,AX223,IF(Expense!$C$3=Expense!$I$4,AX224,0)))))</f>
        <v>0</v>
      </c>
      <c r="AY160" s="197">
        <f>IF(AY$201&gt;Exit_12,0,IF(Expense!$C$3=Expense!$C$4,AY213,IF(Expense!$C$3=Expense!$E$4,AY222,IF(Expense!$C$3=Expense!$G$4,AY223,IF(Expense!$C$3=Expense!$I$4,AY224,0)))))</f>
        <v>0</v>
      </c>
      <c r="AZ160" s="197">
        <f>IF(AZ$201&gt;Exit_12,0,IF(Expense!$C$3=Expense!$C$4,AZ213,IF(Expense!$C$3=Expense!$E$4,AZ222,IF(Expense!$C$3=Expense!$G$4,AZ223,IF(Expense!$C$3=Expense!$I$4,AZ224,0)))))</f>
        <v>0</v>
      </c>
      <c r="BA160" s="197">
        <f>IF(BA$201&gt;Exit_12,0,IF(Expense!$C$3=Expense!$C$4,BA213,IF(Expense!$C$3=Expense!$E$4,BA222,IF(Expense!$C$3=Expense!$G$4,BA223,IF(Expense!$C$3=Expense!$I$4,BA224,0)))))</f>
        <v>0</v>
      </c>
      <c r="BB160" s="197">
        <f>IF(BB$201&gt;Exit_12,0,IF(Expense!$C$3=Expense!$C$4,BB213,IF(Expense!$C$3=Expense!$E$4,BB222,IF(Expense!$C$3=Expense!$G$4,BB223,IF(Expense!$C$3=Expense!$I$4,BB224,0)))))</f>
        <v>0</v>
      </c>
      <c r="BC160" s="197">
        <f>IF(BC$201&gt;Exit_12,0,IF(Expense!$C$3=Expense!$C$4,BC213,IF(Expense!$C$3=Expense!$E$4,BC222,IF(Expense!$C$3=Expense!$G$4,BC223,IF(Expense!$C$3=Expense!$I$4,BC224,0)))))</f>
        <v>0</v>
      </c>
      <c r="BD160" s="197">
        <f>IF(BD$201&gt;Exit_12,0,IF(Expense!$C$3=Expense!$C$4,BD213,IF(Expense!$C$3=Expense!$E$4,BD222,IF(Expense!$C$3=Expense!$G$4,BD223,IF(Expense!$C$3=Expense!$I$4,BD224,0)))))</f>
        <v>0</v>
      </c>
      <c r="BE160" s="197">
        <f>IF(BE$201&gt;Exit_12,0,IF(Expense!$C$3=Expense!$C$4,BE213,IF(Expense!$C$3=Expense!$E$4,BE222,IF(Expense!$C$3=Expense!$G$4,BE223,IF(Expense!$C$3=Expense!$I$4,BE224,0)))))</f>
        <v>0</v>
      </c>
      <c r="BF160" s="197">
        <f>IF(BF$201&gt;Exit_12,0,IF(Expense!$C$3=Expense!$C$4,BF213,IF(Expense!$C$3=Expense!$E$4,BF222,IF(Expense!$C$3=Expense!$G$4,BF223,IF(Expense!$C$3=Expense!$I$4,BF224,0)))))</f>
        <v>0</v>
      </c>
      <c r="BG160" s="197">
        <f>IF(BG$201&gt;Exit_12,0,IF(Expense!$C$3=Expense!$C$4,BG213,IF(Expense!$C$3=Expense!$E$4,BG222,IF(Expense!$C$3=Expense!$G$4,BG223,IF(Expense!$C$3=Expense!$I$4,BG224,0)))))</f>
        <v>0</v>
      </c>
      <c r="BH160" s="197">
        <f>IF(BH$201&gt;Exit_12,0,IF(Expense!$C$3=Expense!$C$4,BH213,IF(Expense!$C$3=Expense!$E$4,BH222,IF(Expense!$C$3=Expense!$G$4,BH223,IF(Expense!$C$3=Expense!$I$4,BH224,0)))))</f>
        <v>0</v>
      </c>
      <c r="BI160" s="197">
        <f>IF(BI$201&gt;Exit_12,0,IF(Expense!$C$3=Expense!$C$4,BI213,IF(Expense!$C$3=Expense!$E$4,BI222,IF(Expense!$C$3=Expense!$G$4,BI223,IF(Expense!$C$3=Expense!$I$4,BI224,0)))))</f>
        <v>0</v>
      </c>
      <c r="BJ160" s="197">
        <f>IF(BJ$201&gt;Exit_12,0,IF(Expense!$C$3=Expense!$C$4,BJ213,IF(Expense!$C$3=Expense!$E$4,BJ222,IF(Expense!$C$3=Expense!$G$4,BJ223,IF(Expense!$C$3=Expense!$I$4,BJ224,0)))))</f>
        <v>0</v>
      </c>
      <c r="BK160" s="197">
        <f>IF(BK$201&gt;Exit_12,0,IF(Expense!$C$3=Expense!$C$4,BK213,IF(Expense!$C$3=Expense!$E$4,BK222,IF(Expense!$C$3=Expense!$G$4,BK223,IF(Expense!$C$3=Expense!$I$4,BK224,0)))))</f>
        <v>0</v>
      </c>
      <c r="BL160" s="197">
        <f>IF(BL$201&gt;Exit_12,0,IF(Expense!$C$3=Expense!$C$4,BL213,IF(Expense!$C$3=Expense!$E$4,BL222,IF(Expense!$C$3=Expense!$G$4,BL223,IF(Expense!$C$3=Expense!$I$4,BL224,0)))))</f>
        <v>0</v>
      </c>
      <c r="BM160" s="197">
        <f>IF(BM$201&gt;Exit_12,0,IF(Expense!$C$3=Expense!$C$4,BM213,IF(Expense!$C$3=Expense!$E$4,BM222,IF(Expense!$C$3=Expense!$G$4,BM223,IF(Expense!$C$3=Expense!$I$4,BM224,0)))))</f>
        <v>0</v>
      </c>
      <c r="BN160" s="197">
        <f>IF(BN$201&gt;Exit_12,0,IF(Expense!$C$3=Expense!$C$4,BN213,IF(Expense!$C$3=Expense!$E$4,BN222,IF(Expense!$C$3=Expense!$G$4,BN223,IF(Expense!$C$3=Expense!$I$4,BN224,0)))))</f>
        <v>0</v>
      </c>
      <c r="BO160" s="197">
        <f>IF(BO$201&gt;Exit_12,0,IF(Expense!$C$3=Expense!$C$4,BO213,IF(Expense!$C$3=Expense!$E$4,BO222,IF(Expense!$C$3=Expense!$G$4,BO223,IF(Expense!$C$3=Expense!$I$4,BO224,0)))))</f>
        <v>0</v>
      </c>
      <c r="BP160" s="197">
        <f>IF(BP$201&gt;Exit_12,0,IF(Expense!$C$3=Expense!$C$4,BP213,IF(Expense!$C$3=Expense!$E$4,BP222,IF(Expense!$C$3=Expense!$G$4,BP223,IF(Expense!$C$3=Expense!$I$4,BP224,0)))))</f>
        <v>0</v>
      </c>
      <c r="BQ160" s="197">
        <f>IF(BQ$201&gt;Exit_12,0,IF(Expense!$C$3=Expense!$C$4,BQ213,IF(Expense!$C$3=Expense!$E$4,BQ222,IF(Expense!$C$3=Expense!$G$4,BQ223,IF(Expense!$C$3=Expense!$I$4,BQ224,0)))))</f>
        <v>0</v>
      </c>
      <c r="BR160" s="197">
        <f>IF(BR$201&gt;Exit_12,0,IF(Expense!$C$3=Expense!$C$4,BR213,IF(Expense!$C$3=Expense!$E$4,BR222,IF(Expense!$C$3=Expense!$G$4,BR223,IF(Expense!$C$3=Expense!$I$4,BR224,0)))))</f>
        <v>0</v>
      </c>
      <c r="BS160" s="197">
        <f>IF(BS$201&gt;Exit_12,0,IF(Expense!$C$3=Expense!$C$4,BS213,IF(Expense!$C$3=Expense!$E$4,BS222,IF(Expense!$C$3=Expense!$G$4,BS223,IF(Expense!$C$3=Expense!$I$4,BS224,0)))))</f>
        <v>0</v>
      </c>
      <c r="BT160" s="197">
        <f>IF(BT$201&gt;Exit_12,0,IF(Expense!$C$3=Expense!$C$4,BT213,IF(Expense!$C$3=Expense!$E$4,BT222,IF(Expense!$C$3=Expense!$G$4,BT223,IF(Expense!$C$3=Expense!$I$4,BT224,0)))))</f>
        <v>0</v>
      </c>
      <c r="BU160" s="197">
        <f>IF(BU$201&gt;Exit_12,0,IF(Expense!$C$3=Expense!$C$4,BU213,IF(Expense!$C$3=Expense!$E$4,BU222,IF(Expense!$C$3=Expense!$G$4,BU223,IF(Expense!$C$3=Expense!$I$4,BU224,0)))))</f>
        <v>0</v>
      </c>
      <c r="BV160" s="197">
        <f>IF(BV$201&gt;Exit_12,0,IF(Expense!$C$3=Expense!$C$4,BV213,IF(Expense!$C$3=Expense!$E$4,BV222,IF(Expense!$C$3=Expense!$G$4,BV223,IF(Expense!$C$3=Expense!$I$4,BV224,0)))))</f>
        <v>0</v>
      </c>
      <c r="BW160" s="197">
        <f>IF(BW$201&gt;Exit_12,0,IF(Expense!$C$3=Expense!$C$4,BW213,IF(Expense!$C$3=Expense!$E$4,BW222,IF(Expense!$C$3=Expense!$G$4,BW223,IF(Expense!$C$3=Expense!$I$4,BW224,0)))))</f>
        <v>0</v>
      </c>
      <c r="BX160" s="197">
        <f>IF(BX$201&gt;Exit_12,0,IF(Expense!$C$3=Expense!$C$4,BX213,IF(Expense!$C$3=Expense!$E$4,BX222,IF(Expense!$C$3=Expense!$G$4,BX223,IF(Expense!$C$3=Expense!$I$4,BX224,0)))))</f>
        <v>0</v>
      </c>
      <c r="BY160" s="197">
        <f>IF(BY$201&gt;Exit_12,0,IF(Expense!$C$3=Expense!$C$4,BY213,IF(Expense!$C$3=Expense!$E$4,BY222,IF(Expense!$C$3=Expense!$G$4,BY223,IF(Expense!$C$3=Expense!$I$4,BY224,0)))))</f>
        <v>0</v>
      </c>
      <c r="BZ160" s="197">
        <f>IF(BZ$201&gt;Exit_12,0,IF(Expense!$C$3=Expense!$C$4,BZ213,IF(Expense!$C$3=Expense!$E$4,BZ222,IF(Expense!$C$3=Expense!$G$4,BZ223,IF(Expense!$C$3=Expense!$I$4,BZ224,0)))))</f>
        <v>0</v>
      </c>
      <c r="CA160" s="197">
        <f>IF(CA$201&gt;Exit_12,0,IF(Expense!$C$3=Expense!$C$4,CA213,IF(Expense!$C$3=Expense!$E$4,CA222,IF(Expense!$C$3=Expense!$G$4,CA223,IF(Expense!$C$3=Expense!$I$4,CA224,0)))))</f>
        <v>1215000</v>
      </c>
      <c r="CB160" s="197">
        <f>IF(CB$201&gt;Exit_12,0,IF(Expense!$C$3=Expense!$C$4,CB213,IF(Expense!$C$3=Expense!$E$4,CB222,IF(Expense!$C$3=Expense!$G$4,CB223,IF(Expense!$C$3=Expense!$I$4,CB224,0)))))</f>
        <v>1215000</v>
      </c>
      <c r="CC160" s="197">
        <f>IF(CC$201&gt;Exit_12,0,IF(Expense!$C$3=Expense!$C$4,CC213,IF(Expense!$C$3=Expense!$E$4,CC222,IF(Expense!$C$3=Expense!$G$4,CC223,IF(Expense!$C$3=Expense!$I$4,CC224,0)))))</f>
        <v>1215000</v>
      </c>
      <c r="CD160" s="197">
        <f>IF(CD$201&gt;Exit_12,0,IF(Expense!$C$3=Expense!$C$4,CD213,IF(Expense!$C$3=Expense!$E$4,CD222,IF(Expense!$C$3=Expense!$G$4,CD223,IF(Expense!$C$3=Expense!$I$4,CD224,0)))))</f>
        <v>1215000</v>
      </c>
      <c r="CE160" s="197">
        <f>IF(CE$201&gt;Exit_12,0,IF(Expense!$C$3=Expense!$C$4,CE213,IF(Expense!$C$3=Expense!$E$4,CE222,IF(Expense!$C$3=Expense!$G$4,CE223,IF(Expense!$C$3=Expense!$I$4,CE224,0)))))</f>
        <v>1215000</v>
      </c>
      <c r="CF160" s="197">
        <f>IF(CF$201&gt;Exit_12,0,IF(Expense!$C$3=Expense!$C$4,CF213,IF(Expense!$C$3=Expense!$E$4,CF222,IF(Expense!$C$3=Expense!$G$4,CF223,IF(Expense!$C$3=Expense!$I$4,CF224,0)))))</f>
        <v>1215000</v>
      </c>
      <c r="CG160" s="197">
        <f>IF(CG$201&gt;Exit_12,0,IF(Expense!$C$3=Expense!$C$4,CG213,IF(Expense!$C$3=Expense!$E$4,CG222,IF(Expense!$C$3=Expense!$G$4,CG223,IF(Expense!$C$3=Expense!$I$4,CG224,0)))))</f>
        <v>1215000</v>
      </c>
      <c r="CH160" s="197">
        <f>IF(CH$201&gt;Exit_12,0,IF(Expense!$C$3=Expense!$C$4,CH213,IF(Expense!$C$3=Expense!$E$4,CH222,IF(Expense!$C$3=Expense!$G$4,CH223,IF(Expense!$C$3=Expense!$I$4,CH224,0)))))</f>
        <v>1215000</v>
      </c>
      <c r="CI160" s="197">
        <f>IF(CI$201&gt;Exit_12,0,IF(Expense!$C$3=Expense!$C$4,CI213,IF(Expense!$C$3=Expense!$E$4,CI222,IF(Expense!$C$3=Expense!$G$4,CI223,IF(Expense!$C$3=Expense!$I$4,CI224,0)))))</f>
        <v>1215000</v>
      </c>
      <c r="CJ160" s="197">
        <f>IF(CJ$201&gt;Exit_12,0,IF(Expense!$C$3=Expense!$C$4,CJ213,IF(Expense!$C$3=Expense!$E$4,CJ222,IF(Expense!$C$3=Expense!$G$4,CJ223,IF(Expense!$C$3=Expense!$I$4,CJ224,0)))))</f>
        <v>1215000</v>
      </c>
      <c r="CK160" s="197">
        <f>IF(CK$201&gt;Exit_12,0,IF(Expense!$C$3=Expense!$C$4,CK213,IF(Expense!$C$3=Expense!$E$4,CK222,IF(Expense!$C$3=Expense!$G$4,CK223,IF(Expense!$C$3=Expense!$I$4,CK224,0)))))</f>
        <v>1215000</v>
      </c>
      <c r="CL160" s="197">
        <f>IF(CL$201&gt;Exit_12,0,IF(Expense!$C$3=Expense!$C$4,CL213,IF(Expense!$C$3=Expense!$E$4,CL222,IF(Expense!$C$3=Expense!$G$4,CL223,IF(Expense!$C$3=Expense!$I$4,CL224,0)))))</f>
        <v>1215000</v>
      </c>
      <c r="CM160" s="197">
        <f>IF(CM$201&gt;Exit_12,0,IF(Expense!$C$3=Expense!$C$4,CM213,IF(Expense!$C$3=Expense!$E$4,CM222,IF(Expense!$C$3=Expense!$G$4,CM223,IF(Expense!$C$3=Expense!$I$4,CM224,0)))))</f>
        <v>1251450</v>
      </c>
      <c r="CN160" s="197">
        <f>IF(CN$201&gt;Exit_12,0,IF(Expense!$C$3=Expense!$C$4,CN213,IF(Expense!$C$3=Expense!$E$4,CN222,IF(Expense!$C$3=Expense!$G$4,CN223,IF(Expense!$C$3=Expense!$I$4,CN224,0)))))</f>
        <v>1251450</v>
      </c>
      <c r="CO160" s="197">
        <f>IF(CO$201&gt;Exit_12,0,IF(Expense!$C$3=Expense!$C$4,CO213,IF(Expense!$C$3=Expense!$E$4,CO222,IF(Expense!$C$3=Expense!$G$4,CO223,IF(Expense!$C$3=Expense!$I$4,CO224,0)))))</f>
        <v>1251450</v>
      </c>
      <c r="CP160" s="197">
        <f>IF(CP$201&gt;Exit_12,0,IF(Expense!$C$3=Expense!$C$4,CP213,IF(Expense!$C$3=Expense!$E$4,CP222,IF(Expense!$C$3=Expense!$G$4,CP223,IF(Expense!$C$3=Expense!$I$4,CP224,0)))))</f>
        <v>1251450</v>
      </c>
      <c r="CQ160" s="197">
        <f>IF(CQ$201&gt;Exit_12,0,IF(Expense!$C$3=Expense!$C$4,CQ213,IF(Expense!$C$3=Expense!$E$4,CQ222,IF(Expense!$C$3=Expense!$G$4,CQ223,IF(Expense!$C$3=Expense!$I$4,CQ224,0)))))</f>
        <v>1251450</v>
      </c>
      <c r="CR160" s="197">
        <f>IF(CR$201&gt;Exit_12,0,IF(Expense!$C$3=Expense!$C$4,CR213,IF(Expense!$C$3=Expense!$E$4,CR222,IF(Expense!$C$3=Expense!$G$4,CR223,IF(Expense!$C$3=Expense!$I$4,CR224,0)))))</f>
        <v>1251450</v>
      </c>
      <c r="CS160" s="197">
        <f>IF(CS$201&gt;Exit_12,0,IF(Expense!$C$3=Expense!$C$4,CS213,IF(Expense!$C$3=Expense!$E$4,CS222,IF(Expense!$C$3=Expense!$G$4,CS223,IF(Expense!$C$3=Expense!$I$4,CS224,0)))))</f>
        <v>1251450</v>
      </c>
      <c r="CT160" s="197">
        <f>IF(CT$201&gt;Exit_12,0,IF(Expense!$C$3=Expense!$C$4,CT213,IF(Expense!$C$3=Expense!$E$4,CT222,IF(Expense!$C$3=Expense!$G$4,CT223,IF(Expense!$C$3=Expense!$I$4,CT224,0)))))</f>
        <v>1251450</v>
      </c>
      <c r="CU160" s="197">
        <f>IF(CU$201&gt;Exit_12,0,IF(Expense!$C$3=Expense!$C$4,CU213,IF(Expense!$C$3=Expense!$E$4,CU222,IF(Expense!$C$3=Expense!$G$4,CU223,IF(Expense!$C$3=Expense!$I$4,CU224,0)))))</f>
        <v>1251450</v>
      </c>
      <c r="CV160" s="197">
        <f>IF(CV$201&gt;Exit_12,0,IF(Expense!$C$3=Expense!$C$4,CV213,IF(Expense!$C$3=Expense!$E$4,CV222,IF(Expense!$C$3=Expense!$G$4,CV223,IF(Expense!$C$3=Expense!$I$4,CV224,0)))))</f>
        <v>1251450</v>
      </c>
      <c r="CW160" s="197">
        <f>IF(CW$201&gt;Exit_12,0,IF(Expense!$C$3=Expense!$C$4,CW213,IF(Expense!$C$3=Expense!$E$4,CW222,IF(Expense!$C$3=Expense!$G$4,CW223,IF(Expense!$C$3=Expense!$I$4,CW224,0)))))</f>
        <v>1251450</v>
      </c>
      <c r="CX160" s="197">
        <f>IF(CX$201&gt;Exit_12,0,IF(Expense!$C$3=Expense!$C$4,CX213,IF(Expense!$C$3=Expense!$E$4,CX222,IF(Expense!$C$3=Expense!$G$4,CX223,IF(Expense!$C$3=Expense!$I$4,CX224,0)))))</f>
        <v>1251450</v>
      </c>
      <c r="CY160" s="197">
        <f>IF(CY$201&gt;Exit_12,0,IF(Expense!$C$3=Expense!$C$4,CY213,IF(Expense!$C$3=Expense!$E$4,CY222,IF(Expense!$C$3=Expense!$G$4,CY223,IF(Expense!$C$3=Expense!$I$4,CY224,0)))))</f>
        <v>1288993.5</v>
      </c>
      <c r="CZ160" s="197">
        <f>IF(CZ$201&gt;Exit_12,0,IF(Expense!$C$3=Expense!$C$4,CZ213,IF(Expense!$C$3=Expense!$E$4,CZ222,IF(Expense!$C$3=Expense!$G$4,CZ223,IF(Expense!$C$3=Expense!$I$4,CZ224,0)))))</f>
        <v>1288993.5</v>
      </c>
      <c r="DA160" s="197">
        <f>IF(DA$201&gt;Exit_12,0,IF(Expense!$C$3=Expense!$C$4,DA213,IF(Expense!$C$3=Expense!$E$4,DA222,IF(Expense!$C$3=Expense!$G$4,DA223,IF(Expense!$C$3=Expense!$I$4,DA224,0)))))</f>
        <v>1288993.5</v>
      </c>
      <c r="DB160" s="197">
        <f>IF(DB$201&gt;Exit_12,0,IF(Expense!$C$3=Expense!$C$4,DB213,IF(Expense!$C$3=Expense!$E$4,DB222,IF(Expense!$C$3=Expense!$G$4,DB223,IF(Expense!$C$3=Expense!$I$4,DB224,0)))))</f>
        <v>1288993.5</v>
      </c>
      <c r="DC160" s="197">
        <f>IF(DC$201&gt;Exit_12,0,IF(Expense!$C$3=Expense!$C$4,DC213,IF(Expense!$C$3=Expense!$E$4,DC222,IF(Expense!$C$3=Expense!$G$4,DC223,IF(Expense!$C$3=Expense!$I$4,DC224,0)))))</f>
        <v>1288993.5</v>
      </c>
      <c r="DD160" s="197">
        <f>IF(DD$201&gt;Exit_12,0,IF(Expense!$C$3=Expense!$C$4,DD213,IF(Expense!$C$3=Expense!$E$4,DD222,IF(Expense!$C$3=Expense!$G$4,DD223,IF(Expense!$C$3=Expense!$I$4,DD224,0)))))</f>
        <v>1288993.5</v>
      </c>
      <c r="DE160" s="197">
        <f>IF(DE$201&gt;Exit_12,0,IF(Expense!$C$3=Expense!$C$4,DE213,IF(Expense!$C$3=Expense!$E$4,DE222,IF(Expense!$C$3=Expense!$G$4,DE223,IF(Expense!$C$3=Expense!$I$4,DE224,0)))))</f>
        <v>1288993.5</v>
      </c>
      <c r="DF160" s="197">
        <f>IF(DF$201&gt;Exit_12,0,IF(Expense!$C$3=Expense!$C$4,DF213,IF(Expense!$C$3=Expense!$E$4,DF222,IF(Expense!$C$3=Expense!$G$4,DF223,IF(Expense!$C$3=Expense!$I$4,DF224,0)))))</f>
        <v>1288993.5</v>
      </c>
      <c r="DG160" s="197">
        <f>IF(DG$201&gt;Exit_12,0,IF(Expense!$C$3=Expense!$C$4,DG213,IF(Expense!$C$3=Expense!$E$4,DG222,IF(Expense!$C$3=Expense!$G$4,DG223,IF(Expense!$C$3=Expense!$I$4,DG224,0)))))</f>
        <v>1288993.5</v>
      </c>
      <c r="DH160" s="197">
        <f>IF(DH$201&gt;Exit_12,0,IF(Expense!$C$3=Expense!$C$4,DH213,IF(Expense!$C$3=Expense!$E$4,DH222,IF(Expense!$C$3=Expense!$G$4,DH223,IF(Expense!$C$3=Expense!$I$4,DH224,0)))))</f>
        <v>1288993.5</v>
      </c>
      <c r="DI160" s="197">
        <f>IF(DI$201&gt;Exit_12,0,IF(Expense!$C$3=Expense!$C$4,DI213,IF(Expense!$C$3=Expense!$E$4,DI222,IF(Expense!$C$3=Expense!$G$4,DI223,IF(Expense!$C$3=Expense!$I$4,DI224,0)))))</f>
        <v>1288993.5</v>
      </c>
      <c r="DJ160" s="197">
        <f>IF(DJ$201&gt;Exit_12,0,IF(Expense!$C$3=Expense!$C$4,DJ213,IF(Expense!$C$3=Expense!$E$4,DJ222,IF(Expense!$C$3=Expense!$G$4,DJ223,IF(Expense!$C$3=Expense!$I$4,DJ224,0)))))</f>
        <v>1288993.5</v>
      </c>
      <c r="DK160" s="197">
        <f>IF(DK$201&gt;Exit_12,0,IF(Expense!$C$3=Expense!$C$4,DK213,IF(Expense!$C$3=Expense!$E$4,DK222,IF(Expense!$C$3=Expense!$G$4,DK223,IF(Expense!$C$3=Expense!$I$4,DK224,0)))))</f>
        <v>1327663.3049999999</v>
      </c>
      <c r="DL160" s="197">
        <f>IF(DL$201&gt;Exit_12,0,IF(Expense!$C$3=Expense!$C$4,DL213,IF(Expense!$C$3=Expense!$E$4,DL222,IF(Expense!$C$3=Expense!$G$4,DL223,IF(Expense!$C$3=Expense!$I$4,DL224,0)))))</f>
        <v>1327663.3049999999</v>
      </c>
      <c r="DM160" s="197">
        <f>IF(DM$201&gt;Exit_12,0,IF(Expense!$C$3=Expense!$C$4,DM213,IF(Expense!$C$3=Expense!$E$4,DM222,IF(Expense!$C$3=Expense!$G$4,DM223,IF(Expense!$C$3=Expense!$I$4,DM224,0)))))</f>
        <v>1327663.3049999999</v>
      </c>
      <c r="DN160" s="197">
        <f>IF(DN$201&gt;Exit_12,0,IF(Expense!$C$3=Expense!$C$4,DN213,IF(Expense!$C$3=Expense!$E$4,DN222,IF(Expense!$C$3=Expense!$G$4,DN223,IF(Expense!$C$3=Expense!$I$4,DN224,0)))))</f>
        <v>1327663.3049999999</v>
      </c>
      <c r="DO160" s="197">
        <f>IF(DO$201&gt;Exit_12,0,IF(Expense!$C$3=Expense!$C$4,DO213,IF(Expense!$C$3=Expense!$E$4,DO222,IF(Expense!$C$3=Expense!$G$4,DO223,IF(Expense!$C$3=Expense!$I$4,DO224,0)))))</f>
        <v>1327663.3049999999</v>
      </c>
      <c r="DP160" s="197">
        <f>IF(DP$201&gt;Exit_12,0,IF(Expense!$C$3=Expense!$C$4,DP213,IF(Expense!$C$3=Expense!$E$4,DP222,IF(Expense!$C$3=Expense!$G$4,DP223,IF(Expense!$C$3=Expense!$I$4,DP224,0)))))</f>
        <v>1327663.3049999999</v>
      </c>
      <c r="DQ160" s="197">
        <f>IF(DQ$201&gt;Exit_12,0,IF(Expense!$C$3=Expense!$C$4,DQ213,IF(Expense!$C$3=Expense!$E$4,DQ222,IF(Expense!$C$3=Expense!$G$4,DQ223,IF(Expense!$C$3=Expense!$I$4,DQ224,0)))))</f>
        <v>1327663.3049999999</v>
      </c>
      <c r="DR160" s="197">
        <f>IF(DR$201&gt;Exit_12,0,IF(Expense!$C$3=Expense!$C$4,DR213,IF(Expense!$C$3=Expense!$E$4,DR222,IF(Expense!$C$3=Expense!$G$4,DR223,IF(Expense!$C$3=Expense!$I$4,DR224,0)))))</f>
        <v>1327663.3049999999</v>
      </c>
      <c r="DS160" s="197">
        <f>IF(DS$201&gt;Exit_12,0,IF(Expense!$C$3=Expense!$C$4,DS213,IF(Expense!$C$3=Expense!$E$4,DS222,IF(Expense!$C$3=Expense!$G$4,DS223,IF(Expense!$C$3=Expense!$I$4,DS224,0)))))</f>
        <v>1327663.3049999999</v>
      </c>
      <c r="DT160" s="197">
        <f>IF(DT$201&gt;Exit_12,0,IF(Expense!$C$3=Expense!$C$4,DT213,IF(Expense!$C$3=Expense!$E$4,DT222,IF(Expense!$C$3=Expense!$G$4,DT223,IF(Expense!$C$3=Expense!$I$4,DT224,0)))))</f>
        <v>1327663.3049999999</v>
      </c>
      <c r="DU160" s="197">
        <f>IF(DU$201&gt;Exit_12,0,IF(Expense!$C$3=Expense!$C$4,DU213,IF(Expense!$C$3=Expense!$E$4,DU222,IF(Expense!$C$3=Expense!$G$4,DU223,IF(Expense!$C$3=Expense!$I$4,DU224,0)))))</f>
        <v>1327663.3049999999</v>
      </c>
      <c r="DV160" s="197">
        <f>IF(DV$201&gt;Exit_12,0,IF(Expense!$C$3=Expense!$C$4,DV213,IF(Expense!$C$3=Expense!$E$4,DV222,IF(Expense!$C$3=Expense!$G$4,DV223,IF(Expense!$C$3=Expense!$I$4,DV224,0)))))</f>
        <v>1327663.3049999999</v>
      </c>
      <c r="DW160" s="197">
        <f>IF(DW$201&gt;Exit_12,0,IF(Expense!$C$3=Expense!$C$4,DW213,IF(Expense!$C$3=Expense!$E$4,DW222,IF(Expense!$C$3=Expense!$G$4,DW223,IF(Expense!$C$3=Expense!$I$4,DW224,0)))))</f>
        <v>1367493.2041499997</v>
      </c>
      <c r="DX160" s="197">
        <f>IF(DX$201&gt;Exit_12,0,IF(Expense!$C$3=Expense!$C$4,DX213,IF(Expense!$C$3=Expense!$E$4,DX222,IF(Expense!$C$3=Expense!$G$4,DX223,IF(Expense!$C$3=Expense!$I$4,DX224,0)))))</f>
        <v>1367493.2041499997</v>
      </c>
      <c r="DY160" s="197">
        <f>IF(DY$201&gt;Exit_12,0,IF(Expense!$C$3=Expense!$C$4,DY213,IF(Expense!$C$3=Expense!$E$4,DY222,IF(Expense!$C$3=Expense!$G$4,DY223,IF(Expense!$C$3=Expense!$I$4,DY224,0)))))</f>
        <v>1367493.2041499997</v>
      </c>
      <c r="DZ160" s="197">
        <f>IF(DZ$201&gt;Exit_12,0,IF(Expense!$C$3=Expense!$C$4,DZ213,IF(Expense!$C$3=Expense!$E$4,DZ222,IF(Expense!$C$3=Expense!$G$4,DZ223,IF(Expense!$C$3=Expense!$I$4,DZ224,0)))))</f>
        <v>1367493.2041499997</v>
      </c>
      <c r="EA160" s="197">
        <f>IF(EA$201&gt;Exit_12,0,IF(Expense!$C$3=Expense!$C$4,EA213,IF(Expense!$C$3=Expense!$E$4,EA222,IF(Expense!$C$3=Expense!$G$4,EA223,IF(Expense!$C$3=Expense!$I$4,EA224,0)))))</f>
        <v>1367493.2041499997</v>
      </c>
      <c r="EB160" s="197">
        <f>IF(EB$201&gt;Exit_12,0,IF(Expense!$C$3=Expense!$C$4,EB213,IF(Expense!$C$3=Expense!$E$4,EB222,IF(Expense!$C$3=Expense!$G$4,EB223,IF(Expense!$C$3=Expense!$I$4,EB224,0)))))</f>
        <v>1367493.2041499997</v>
      </c>
      <c r="EC160" s="197">
        <f>IF(EC$201&gt;Exit_12,0,IF(Expense!$C$3=Expense!$C$4,EC213,IF(Expense!$C$3=Expense!$E$4,EC222,IF(Expense!$C$3=Expense!$G$4,EC223,IF(Expense!$C$3=Expense!$I$4,EC224,0)))))</f>
        <v>1367493.2041499997</v>
      </c>
      <c r="ED160" s="197">
        <f>IF(ED$201&gt;Exit_12,0,IF(Expense!$C$3=Expense!$C$4,ED213,IF(Expense!$C$3=Expense!$E$4,ED222,IF(Expense!$C$3=Expense!$G$4,ED223,IF(Expense!$C$3=Expense!$I$4,ED224,0)))))</f>
        <v>1367493.2041499997</v>
      </c>
      <c r="EE160" s="197">
        <f>IF(EE$201&gt;Exit_12,0,IF(Expense!$C$3=Expense!$C$4,EE213,IF(Expense!$C$3=Expense!$E$4,EE222,IF(Expense!$C$3=Expense!$G$4,EE223,IF(Expense!$C$3=Expense!$I$4,EE224,0)))))</f>
        <v>1367493.2041499997</v>
      </c>
      <c r="EF160" s="197">
        <f>IF(EF$201&gt;Exit_12,0,IF(Expense!$C$3=Expense!$C$4,EF213,IF(Expense!$C$3=Expense!$E$4,EF222,IF(Expense!$C$3=Expense!$G$4,EF223,IF(Expense!$C$3=Expense!$I$4,EF224,0)))))</f>
        <v>1367493.2041499997</v>
      </c>
      <c r="EG160" s="197">
        <f>IF(EG$201&gt;Exit_12,0,IF(Expense!$C$3=Expense!$C$4,EG213,IF(Expense!$C$3=Expense!$E$4,EG222,IF(Expense!$C$3=Expense!$G$4,EG223,IF(Expense!$C$3=Expense!$I$4,EG224,0)))))</f>
        <v>1367493.2041499997</v>
      </c>
      <c r="EH160" s="197">
        <f>IF(EH$201&gt;Exit_12,0,IF(Expense!$C$3=Expense!$C$4,EH213,IF(Expense!$C$3=Expense!$E$4,EH222,IF(Expense!$C$3=Expense!$G$4,EH223,IF(Expense!$C$3=Expense!$I$4,EH224,0)))))</f>
        <v>1367493.2041499997</v>
      </c>
      <c r="EI160" s="197">
        <f>IF(EI$201&gt;Exit_12,0,IF(Expense!$C$3=Expense!$C$4,EI213,IF(Expense!$C$3=Expense!$E$4,EI222,IF(Expense!$C$3=Expense!$G$4,EI223,IF(Expense!$C$3=Expense!$I$4,EI224,0)))))</f>
        <v>1408518.0002744996</v>
      </c>
      <c r="EJ160" s="197">
        <f>IF(EJ$201&gt;Exit_12,0,IF(Expense!$C$3=Expense!$C$4,EJ213,IF(Expense!$C$3=Expense!$E$4,EJ222,IF(Expense!$C$3=Expense!$G$4,EJ223,IF(Expense!$C$3=Expense!$I$4,EJ224,0)))))</f>
        <v>1408518.0002744996</v>
      </c>
      <c r="EK160" s="197">
        <f>IF(EK$201&gt;Exit_12,0,IF(Expense!$C$3=Expense!$C$4,EK213,IF(Expense!$C$3=Expense!$E$4,EK222,IF(Expense!$C$3=Expense!$G$4,EK223,IF(Expense!$C$3=Expense!$I$4,EK224,0)))))</f>
        <v>1408518.0002744996</v>
      </c>
      <c r="EL160" s="197">
        <f>IF(EL$201&gt;Exit_12,0,IF(Expense!$C$3=Expense!$C$4,EL213,IF(Expense!$C$3=Expense!$E$4,EL222,IF(Expense!$C$3=Expense!$G$4,EL223,IF(Expense!$C$3=Expense!$I$4,EL224,0)))))</f>
        <v>1408518.0002744996</v>
      </c>
      <c r="EM160" s="197">
        <f>IF(EM$201&gt;Exit_12,0,IF(Expense!$C$3=Expense!$C$4,EM213,IF(Expense!$C$3=Expense!$E$4,EM222,IF(Expense!$C$3=Expense!$G$4,EM223,IF(Expense!$C$3=Expense!$I$4,EM224,0)))))</f>
        <v>1408518.0002744996</v>
      </c>
      <c r="EN160" s="197">
        <f>IF(EN$201&gt;Exit_12,0,IF(Expense!$C$3=Expense!$C$4,EN213,IF(Expense!$C$3=Expense!$E$4,EN222,IF(Expense!$C$3=Expense!$G$4,EN223,IF(Expense!$C$3=Expense!$I$4,EN224,0)))))</f>
        <v>1408518.0002744996</v>
      </c>
      <c r="EO160" s="197">
        <f>IF(EO$201&gt;Exit_12,0,IF(Expense!$C$3=Expense!$C$4,EO213,IF(Expense!$C$3=Expense!$E$4,EO222,IF(Expense!$C$3=Expense!$G$4,EO223,IF(Expense!$C$3=Expense!$I$4,EO224,0)))))</f>
        <v>1408518.0002744996</v>
      </c>
      <c r="EP160" s="197">
        <f>IF(EP$201&gt;Exit_12,0,IF(Expense!$C$3=Expense!$C$4,EP213,IF(Expense!$C$3=Expense!$E$4,EP222,IF(Expense!$C$3=Expense!$G$4,EP223,IF(Expense!$C$3=Expense!$I$4,EP224,0)))))</f>
        <v>1408518.0002744996</v>
      </c>
      <c r="EQ160" s="197">
        <f>IF(EQ$201&gt;Exit_12,0,IF(Expense!$C$3=Expense!$C$4,EQ213,IF(Expense!$C$3=Expense!$E$4,EQ222,IF(Expense!$C$3=Expense!$G$4,EQ223,IF(Expense!$C$3=Expense!$I$4,EQ224,0)))))</f>
        <v>1408518.0002744996</v>
      </c>
      <c r="ER160" s="197">
        <f>IF(ER$201&gt;Exit_12,0,IF(Expense!$C$3=Expense!$C$4,ER213,IF(Expense!$C$3=Expense!$E$4,ER222,IF(Expense!$C$3=Expense!$G$4,ER223,IF(Expense!$C$3=Expense!$I$4,ER224,0)))))</f>
        <v>1408518.0002744996</v>
      </c>
      <c r="ES160" s="197">
        <f>IF(ES$201&gt;Exit_12,0,IF(Expense!$C$3=Expense!$C$4,ES213,IF(Expense!$C$3=Expense!$E$4,ES222,IF(Expense!$C$3=Expense!$G$4,ES223,IF(Expense!$C$3=Expense!$I$4,ES224,0)))))</f>
        <v>1408518.0002744996</v>
      </c>
      <c r="ET160" s="197">
        <f>IF(ET$201&gt;Exit_12,0,IF(Expense!$C$3=Expense!$C$4,ET213,IF(Expense!$C$3=Expense!$E$4,ET222,IF(Expense!$C$3=Expense!$G$4,ET223,IF(Expense!$C$3=Expense!$I$4,ET224,0)))))</f>
        <v>1408518.0002744996</v>
      </c>
      <c r="EU160" s="197">
        <f>IF(EU$201&gt;Exit_12,0,IF(Expense!$C$3=Expense!$C$4,EU213,IF(Expense!$C$3=Expense!$E$4,EU222,IF(Expense!$C$3=Expense!$G$4,EU223,IF(Expense!$C$3=Expense!$I$4,EU224,0)))))</f>
        <v>1450773.5402827349</v>
      </c>
      <c r="EV160" s="197">
        <f>IF(EV$201&gt;Exit_12,0,IF(Expense!$C$3=Expense!$C$4,EV213,IF(Expense!$C$3=Expense!$E$4,EV222,IF(Expense!$C$3=Expense!$G$4,EV223,IF(Expense!$C$3=Expense!$I$4,EV224,0)))))</f>
        <v>1450773.5402827349</v>
      </c>
      <c r="EW160" s="197">
        <f>IF(EW$201&gt;Exit_12,0,IF(Expense!$C$3=Expense!$C$4,EW213,IF(Expense!$C$3=Expense!$E$4,EW222,IF(Expense!$C$3=Expense!$G$4,EW223,IF(Expense!$C$3=Expense!$I$4,EW224,0)))))</f>
        <v>1450773.5402827349</v>
      </c>
      <c r="EX160" s="197">
        <f>IF(EX$201&gt;Exit_12,0,IF(Expense!$C$3=Expense!$C$4,EX213,IF(Expense!$C$3=Expense!$E$4,EX222,IF(Expense!$C$3=Expense!$G$4,EX223,IF(Expense!$C$3=Expense!$I$4,EX224,0)))))</f>
        <v>1450773.5402827349</v>
      </c>
      <c r="EY160" s="197">
        <f>IF(EY$201&gt;Exit_12,0,IF(Expense!$C$3=Expense!$C$4,EY213,IF(Expense!$C$3=Expense!$E$4,EY222,IF(Expense!$C$3=Expense!$G$4,EY223,IF(Expense!$C$3=Expense!$I$4,EY224,0)))))</f>
        <v>1450773.5402827349</v>
      </c>
      <c r="EZ160" s="197">
        <f>IF(EZ$201&gt;Exit_12,0,IF(Expense!$C$3=Expense!$C$4,EZ213,IF(Expense!$C$3=Expense!$E$4,EZ222,IF(Expense!$C$3=Expense!$G$4,EZ223,IF(Expense!$C$3=Expense!$I$4,EZ224,0)))))</f>
        <v>1450773.5402827349</v>
      </c>
      <c r="FA160" s="197">
        <f>IF(FA$201&gt;Exit_12,0,IF(Expense!$C$3=Expense!$C$4,FA213,IF(Expense!$C$3=Expense!$E$4,FA222,IF(Expense!$C$3=Expense!$G$4,FA223,IF(Expense!$C$3=Expense!$I$4,FA224,0)))))</f>
        <v>1450773.5402827349</v>
      </c>
      <c r="FB160" s="197">
        <f>IF(FB$201&gt;Exit_12,0,IF(Expense!$C$3=Expense!$C$4,FB213,IF(Expense!$C$3=Expense!$E$4,FB222,IF(Expense!$C$3=Expense!$G$4,FB223,IF(Expense!$C$3=Expense!$I$4,FB224,0)))))</f>
        <v>1450773.5402827349</v>
      </c>
      <c r="FC160" s="197">
        <f>IF(FC$201&gt;Exit_12,0,IF(Expense!$C$3=Expense!$C$4,FC213,IF(Expense!$C$3=Expense!$E$4,FC222,IF(Expense!$C$3=Expense!$G$4,FC223,IF(Expense!$C$3=Expense!$I$4,FC224,0)))))</f>
        <v>1450773.5402827349</v>
      </c>
      <c r="FD160" s="197">
        <f>IF(FD$201&gt;Exit_12,0,IF(Expense!$C$3=Expense!$C$4,FD213,IF(Expense!$C$3=Expense!$E$4,FD222,IF(Expense!$C$3=Expense!$G$4,FD223,IF(Expense!$C$3=Expense!$I$4,FD224,0)))))</f>
        <v>1450773.5402827349</v>
      </c>
      <c r="FE160" s="197">
        <f>IF(FE$201&gt;Exit_12,0,IF(Expense!$C$3=Expense!$C$4,FE213,IF(Expense!$C$3=Expense!$E$4,FE222,IF(Expense!$C$3=Expense!$G$4,FE223,IF(Expense!$C$3=Expense!$I$4,FE224,0)))))</f>
        <v>1450773.5402827349</v>
      </c>
      <c r="FF160" s="197">
        <f>IF(FF$201&gt;Exit_12,0,IF(Expense!$C$3=Expense!$C$4,FF213,IF(Expense!$C$3=Expense!$E$4,FF222,IF(Expense!$C$3=Expense!$G$4,FF223,IF(Expense!$C$3=Expense!$I$4,FF224,0)))))</f>
        <v>1450773.5402827349</v>
      </c>
      <c r="FG160" s="197">
        <f>IF(FG$201&gt;Exit_12,0,IF(Expense!$C$3=Expense!$C$4,FG213,IF(Expense!$C$3=Expense!$E$4,FG222,IF(Expense!$C$3=Expense!$G$4,FG223,IF(Expense!$C$3=Expense!$I$4,FG224,0)))))</f>
        <v>1494296.7464912168</v>
      </c>
      <c r="FH160" s="197">
        <f>IF(FH$201&gt;Exit_12,0,IF(Expense!$C$3=Expense!$C$4,FH213,IF(Expense!$C$3=Expense!$E$4,FH222,IF(Expense!$C$3=Expense!$G$4,FH223,IF(Expense!$C$3=Expense!$I$4,FH224,0)))))</f>
        <v>1494296.7464912168</v>
      </c>
      <c r="FI160" s="197">
        <f>IF(FI$201&gt;Exit_12,0,IF(Expense!$C$3=Expense!$C$4,FI213,IF(Expense!$C$3=Expense!$E$4,FI222,IF(Expense!$C$3=Expense!$G$4,FI223,IF(Expense!$C$3=Expense!$I$4,FI224,0)))))</f>
        <v>1494296.7464912168</v>
      </c>
      <c r="FJ160" s="197">
        <f>IF(FJ$201&gt;Exit_12,0,IF(Expense!$C$3=Expense!$C$4,FJ213,IF(Expense!$C$3=Expense!$E$4,FJ222,IF(Expense!$C$3=Expense!$G$4,FJ223,IF(Expense!$C$3=Expense!$I$4,FJ224,0)))))</f>
        <v>1494296.7464912168</v>
      </c>
      <c r="FK160" s="197">
        <f>IF(FK$201&gt;Exit_12,0,IF(Expense!$C$3=Expense!$C$4,FK213,IF(Expense!$C$3=Expense!$E$4,FK222,IF(Expense!$C$3=Expense!$G$4,FK223,IF(Expense!$C$3=Expense!$I$4,FK224,0)))))</f>
        <v>0</v>
      </c>
      <c r="FL160" s="197">
        <f>IF(FL$201&gt;Exit_12,0,IF(Expense!$C$3=Expense!$C$4,FL213,IF(Expense!$C$3=Expense!$E$4,FL222,IF(Expense!$C$3=Expense!$G$4,FL223,IF(Expense!$C$3=Expense!$I$4,FL224,0)))))</f>
        <v>0</v>
      </c>
      <c r="FM160" s="197">
        <f>IF(FM$201&gt;Exit_12,0,IF(Expense!$C$3=Expense!$C$4,FM213,IF(Expense!$C$3=Expense!$E$4,FM222,IF(Expense!$C$3=Expense!$G$4,FM223,IF(Expense!$C$3=Expense!$I$4,FM224,0)))))</f>
        <v>0</v>
      </c>
      <c r="FN160" s="197">
        <f>IF(FN$201&gt;Exit_12,0,IF(Expense!$C$3=Expense!$C$4,FN213,IF(Expense!$C$3=Expense!$E$4,FN222,IF(Expense!$C$3=Expense!$G$4,FN223,IF(Expense!$C$3=Expense!$I$4,FN224,0)))))</f>
        <v>0</v>
      </c>
      <c r="FO160" s="197">
        <f>IF(FO$201&gt;Exit_12,0,IF(Expense!$C$3=Expense!$C$4,FO213,IF(Expense!$C$3=Expense!$E$4,FO222,IF(Expense!$C$3=Expense!$G$4,FO223,IF(Expense!$C$3=Expense!$I$4,FO224,0)))))</f>
        <v>0</v>
      </c>
      <c r="FP160" s="197">
        <f>IF(FP$201&gt;Exit_12,0,IF(Expense!$C$3=Expense!$C$4,FP213,IF(Expense!$C$3=Expense!$E$4,FP222,IF(Expense!$C$3=Expense!$G$4,FP223,IF(Expense!$C$3=Expense!$I$4,FP224,0)))))</f>
        <v>0</v>
      </c>
      <c r="FQ160" s="197">
        <f>IF(FQ$201&gt;Exit_12,0,IF(Expense!$C$3=Expense!$C$4,FQ213,IF(Expense!$C$3=Expense!$E$4,FQ222,IF(Expense!$C$3=Expense!$G$4,FQ223,IF(Expense!$C$3=Expense!$I$4,FQ224,0)))))</f>
        <v>0</v>
      </c>
      <c r="FR160" s="197">
        <f>IF(FR$201&gt;Exit_12,0,IF(Expense!$C$3=Expense!$C$4,FR213,IF(Expense!$C$3=Expense!$E$4,FR222,IF(Expense!$C$3=Expense!$G$4,FR223,IF(Expense!$C$3=Expense!$I$4,FR224,0)))))</f>
        <v>0</v>
      </c>
      <c r="FS160" s="197">
        <f>IF(FS$201&gt;Exit_12,0,IF(Expense!$C$3=Expense!$C$4,FS213,IF(Expense!$C$3=Expense!$E$4,FS222,IF(Expense!$C$3=Expense!$G$4,FS223,IF(Expense!$C$3=Expense!$I$4,FS224,0)))))</f>
        <v>0</v>
      </c>
      <c r="FT160" s="197">
        <f>IF(FT$201&gt;Exit_12,0,IF(Expense!$C$3=Expense!$C$4,FT213,IF(Expense!$C$3=Expense!$E$4,FT222,IF(Expense!$C$3=Expense!$G$4,FT223,IF(Expense!$C$3=Expense!$I$4,FT224,0)))))</f>
        <v>0</v>
      </c>
      <c r="FU160" s="197">
        <f>IF(FU$201&gt;Exit_12,0,IF(Expense!$C$3=Expense!$C$4,FU213,IF(Expense!$C$3=Expense!$E$4,FU222,IF(Expense!$C$3=Expense!$G$4,FU223,IF(Expense!$C$3=Expense!$I$4,FU224,0)))))</f>
        <v>0</v>
      </c>
      <c r="FV160" s="197">
        <f>IF(FV$201&gt;Exit_12,0,IF(Expense!$C$3=Expense!$C$4,FV213,IF(Expense!$C$3=Expense!$E$4,FV222,IF(Expense!$C$3=Expense!$G$4,FV223,IF(Expense!$C$3=Expense!$I$4,FV224,0)))))</f>
        <v>0</v>
      </c>
      <c r="FW160" s="197">
        <f>IF(FW$201&gt;Exit_12,0,IF(Expense!$C$3=Expense!$C$4,FW213,IF(Expense!$C$3=Expense!$E$4,FW222,IF(Expense!$C$3=Expense!$G$4,FW223,IF(Expense!$C$3=Expense!$I$4,FW224,0)))))</f>
        <v>0</v>
      </c>
      <c r="FX160" s="197">
        <f>IF(FX$201&gt;Exit_12,0,IF(Expense!$C$3=Expense!$C$4,FX213,IF(Expense!$C$3=Expense!$E$4,FX222,IF(Expense!$C$3=Expense!$G$4,FX223,IF(Expense!$C$3=Expense!$I$4,FX224,0)))))</f>
        <v>0</v>
      </c>
      <c r="FY160" s="197">
        <f>IF(FY$201&gt;Exit_12,0,IF(Expense!$C$3=Expense!$C$4,FY213,IF(Expense!$C$3=Expense!$E$4,FY222,IF(Expense!$C$3=Expense!$G$4,FY223,IF(Expense!$C$3=Expense!$I$4,FY224,0)))))</f>
        <v>0</v>
      </c>
      <c r="FZ160" s="197">
        <f>IF(FZ$201&gt;Exit_12,0,IF(Expense!$C$3=Expense!$C$4,FZ213,IF(Expense!$C$3=Expense!$E$4,FZ222,IF(Expense!$C$3=Expense!$G$4,FZ223,IF(Expense!$C$3=Expense!$I$4,FZ224,0)))))</f>
        <v>0</v>
      </c>
      <c r="GA160" s="197">
        <f>IF(GA$201&gt;Exit_12,0,IF(Expense!$C$3=Expense!$C$4,GA213,IF(Expense!$C$3=Expense!$E$4,GA222,IF(Expense!$C$3=Expense!$G$4,GA223,IF(Expense!$C$3=Expense!$I$4,GA224,0)))))</f>
        <v>0</v>
      </c>
      <c r="GB160" s="197">
        <f>IF(GB$201&gt;Exit_12,0,IF(Expense!$C$3=Expense!$C$4,GB213,IF(Expense!$C$3=Expense!$E$4,GB222,IF(Expense!$C$3=Expense!$G$4,GB223,IF(Expense!$C$3=Expense!$I$4,GB224,0)))))</f>
        <v>0</v>
      </c>
      <c r="GC160" s="197">
        <f>IF(GC$201&gt;Exit_12,0,IF(Expense!$C$3=Expense!$C$4,GC213,IF(Expense!$C$3=Expense!$E$4,GC222,IF(Expense!$C$3=Expense!$G$4,GC223,IF(Expense!$C$3=Expense!$I$4,GC224,0)))))</f>
        <v>0</v>
      </c>
      <c r="GD160" s="197">
        <f>IF(GD$201&gt;Exit_12,0,IF(Expense!$C$3=Expense!$C$4,GD213,IF(Expense!$C$3=Expense!$E$4,GD222,IF(Expense!$C$3=Expense!$G$4,GD223,IF(Expense!$C$3=Expense!$I$4,GD224,0)))))</f>
        <v>0</v>
      </c>
      <c r="GE160" s="197">
        <f>IF(GE$201&gt;Exit_12,0,IF(Expense!$C$3=Expense!$C$4,GE213,IF(Expense!$C$3=Expense!$E$4,GE222,IF(Expense!$C$3=Expense!$G$4,GE223,IF(Expense!$C$3=Expense!$I$4,GE224,0)))))</f>
        <v>0</v>
      </c>
      <c r="GF160" s="197">
        <f>IF(GF$201&gt;Exit_12,0,IF(Expense!$C$3=Expense!$C$4,GF213,IF(Expense!$C$3=Expense!$E$4,GF222,IF(Expense!$C$3=Expense!$G$4,GF223,IF(Expense!$C$3=Expense!$I$4,GF224,0)))))</f>
        <v>0</v>
      </c>
      <c r="GG160" s="197">
        <f>IF(GG$201&gt;Exit_12,0,IF(Expense!$C$3=Expense!$C$4,GG213,IF(Expense!$C$3=Expense!$E$4,GG222,IF(Expense!$C$3=Expense!$G$4,GG223,IF(Expense!$C$3=Expense!$I$4,GG224,0)))))</f>
        <v>0</v>
      </c>
      <c r="GH160" s="197">
        <f>IF(GH$201&gt;Exit_12,0,IF(Expense!$C$3=Expense!$C$4,GH213,IF(Expense!$C$3=Expense!$E$4,GH222,IF(Expense!$C$3=Expense!$G$4,GH223,IF(Expense!$C$3=Expense!$I$4,GH224,0)))))</f>
        <v>0</v>
      </c>
      <c r="GI160" s="197">
        <f>IF(GI$201&gt;Exit_12,0,IF(Expense!$C$3=Expense!$C$4,GI213,IF(Expense!$C$3=Expense!$E$4,GI222,IF(Expense!$C$3=Expense!$G$4,GI223,IF(Expense!$C$3=Expense!$I$4,GI224,0)))))</f>
        <v>0</v>
      </c>
      <c r="GJ160" s="197">
        <f>IF(GJ$201&gt;Exit_12,0,IF(Expense!$C$3=Expense!$C$4,GJ213,IF(Expense!$C$3=Expense!$E$4,GJ222,IF(Expense!$C$3=Expense!$G$4,GJ223,IF(Expense!$C$3=Expense!$I$4,GJ224,0)))))</f>
        <v>0</v>
      </c>
      <c r="GK160" s="197">
        <f>IF(GK$201&gt;Exit_12,0,IF(Expense!$C$3=Expense!$C$4,GK213,IF(Expense!$C$3=Expense!$E$4,GK222,IF(Expense!$C$3=Expense!$G$4,GK223,IF(Expense!$C$3=Expense!$I$4,GK224,0)))))</f>
        <v>0</v>
      </c>
      <c r="GL160" s="197">
        <f>IF(GL$201&gt;Exit_12,0,IF(Expense!$C$3=Expense!$C$4,GL213,IF(Expense!$C$3=Expense!$E$4,GL222,IF(Expense!$C$3=Expense!$G$4,GL223,IF(Expense!$C$3=Expense!$I$4,GL224,0)))))</f>
        <v>0</v>
      </c>
      <c r="GM160" s="197">
        <f>IF(GM$201&gt;Exit_12,0,IF(Expense!$C$3=Expense!$C$4,GM213,IF(Expense!$C$3=Expense!$E$4,GM222,IF(Expense!$C$3=Expense!$G$4,GM223,IF(Expense!$C$3=Expense!$I$4,GM224,0)))))</f>
        <v>0</v>
      </c>
      <c r="GN160" s="197">
        <f>IF(GN$201&gt;Exit_12,0,IF(Expense!$C$3=Expense!$C$4,GN213,IF(Expense!$C$3=Expense!$E$4,GN222,IF(Expense!$C$3=Expense!$G$4,GN223,IF(Expense!$C$3=Expense!$I$4,GN224,0)))))</f>
        <v>0</v>
      </c>
      <c r="GO160" s="197">
        <f>IF(GO$201&gt;Exit_12,0,IF(Expense!$C$3=Expense!$C$4,GO213,IF(Expense!$C$3=Expense!$E$4,GO222,IF(Expense!$C$3=Expense!$G$4,GO223,IF(Expense!$C$3=Expense!$I$4,GO224,0)))))</f>
        <v>0</v>
      </c>
      <c r="GP160" s="197">
        <f>IF(GP$201&gt;Exit_12,0,IF(Expense!$C$3=Expense!$C$4,GP213,IF(Expense!$C$3=Expense!$E$4,GP222,IF(Expense!$C$3=Expense!$G$4,GP223,IF(Expense!$C$3=Expense!$I$4,GP224,0)))))</f>
        <v>0</v>
      </c>
      <c r="GQ160" s="197">
        <f>IF(GQ$201&gt;Exit_12,0,IF(Expense!$C$3=Expense!$C$4,GQ213,IF(Expense!$C$3=Expense!$E$4,GQ222,IF(Expense!$C$3=Expense!$G$4,GQ223,IF(Expense!$C$3=Expense!$I$4,GQ224,0)))))</f>
        <v>0</v>
      </c>
      <c r="GR160" s="197">
        <f>IF(GR$201&gt;Exit_12,0,IF(Expense!$C$3=Expense!$C$4,GR213,IF(Expense!$C$3=Expense!$E$4,GR222,IF(Expense!$C$3=Expense!$G$4,GR223,IF(Expense!$C$3=Expense!$I$4,GR224,0)))))</f>
        <v>0</v>
      </c>
      <c r="GS160" s="197">
        <f>IF(GS$201&gt;Exit_12,0,IF(Expense!$C$3=Expense!$C$4,GS213,IF(Expense!$C$3=Expense!$E$4,GS222,IF(Expense!$C$3=Expense!$G$4,GS223,IF(Expense!$C$3=Expense!$I$4,GS224,0)))))</f>
        <v>0</v>
      </c>
      <c r="GT160" s="197">
        <f>IF(GT$201&gt;Exit_12,0,IF(Expense!$C$3=Expense!$C$4,GT213,IF(Expense!$C$3=Expense!$E$4,GT222,IF(Expense!$C$3=Expense!$G$4,GT223,IF(Expense!$C$3=Expense!$I$4,GT224,0)))))</f>
        <v>0</v>
      </c>
      <c r="GU160" s="197">
        <f>IF(GU$201&gt;Exit_12,0,IF(Expense!$C$3=Expense!$C$4,GU213,IF(Expense!$C$3=Expense!$E$4,GU222,IF(Expense!$C$3=Expense!$G$4,GU223,IF(Expense!$C$3=Expense!$I$4,GU224,0)))))</f>
        <v>0</v>
      </c>
      <c r="GV160" s="197">
        <f>IF(GV$201&gt;Exit_12,0,IF(Expense!$C$3=Expense!$C$4,GV213,IF(Expense!$C$3=Expense!$E$4,GV222,IF(Expense!$C$3=Expense!$G$4,GV223,IF(Expense!$C$3=Expense!$I$4,GV224,0)))))</f>
        <v>0</v>
      </c>
      <c r="GW160" s="197">
        <f>IF(GW$201&gt;Exit_12,0,IF(Expense!$C$3=Expense!$C$4,GW213,IF(Expense!$C$3=Expense!$E$4,GW222,IF(Expense!$C$3=Expense!$G$4,GW223,IF(Expense!$C$3=Expense!$I$4,GW224,0)))))</f>
        <v>0</v>
      </c>
      <c r="GX160" s="197">
        <f>IF(GX$201&gt;Exit_12,0,IF(Expense!$C$3=Expense!$C$4,GX213,IF(Expense!$C$3=Expense!$E$4,GX222,IF(Expense!$C$3=Expense!$G$4,GX223,IF(Expense!$C$3=Expense!$I$4,GX224,0)))))</f>
        <v>0</v>
      </c>
      <c r="GY160" s="197">
        <f>IF(GY$201&gt;Exit_12,0,IF(Expense!$C$3=Expense!$C$4,GY213,IF(Expense!$C$3=Expense!$E$4,GY222,IF(Expense!$C$3=Expense!$G$4,GY223,IF(Expense!$C$3=Expense!$I$4,GY224,0)))))</f>
        <v>0</v>
      </c>
      <c r="GZ160" s="197">
        <f>IF(GZ$201&gt;Exit_12,0,IF(Expense!$C$3=Expense!$C$4,GZ213,IF(Expense!$C$3=Expense!$E$4,GZ222,IF(Expense!$C$3=Expense!$G$4,GZ223,IF(Expense!$C$3=Expense!$I$4,GZ224,0)))))</f>
        <v>0</v>
      </c>
      <c r="HA160" s="197">
        <f>IF(HA$201&gt;Exit_12,0,IF(Expense!$C$3=Expense!$C$4,HA213,IF(Expense!$C$3=Expense!$E$4,HA222,IF(Expense!$C$3=Expense!$G$4,HA223,IF(Expense!$C$3=Expense!$I$4,HA224,0)))))</f>
        <v>0</v>
      </c>
      <c r="HB160" s="197">
        <f>IF(HB$201&gt;Exit_12,0,IF(Expense!$C$3=Expense!$C$4,HB213,IF(Expense!$C$3=Expense!$E$4,HB222,IF(Expense!$C$3=Expense!$G$4,HB223,IF(Expense!$C$3=Expense!$I$4,HB224,0)))))</f>
        <v>0</v>
      </c>
      <c r="HC160" s="197">
        <f>IF(HC$201&gt;Exit_12,0,IF(Expense!$C$3=Expense!$C$4,HC213,IF(Expense!$C$3=Expense!$E$4,HC222,IF(Expense!$C$3=Expense!$G$4,HC223,IF(Expense!$C$3=Expense!$I$4,HC224,0)))))</f>
        <v>0</v>
      </c>
      <c r="HD160" s="197">
        <f>IF(HD$201&gt;Exit_12,0,IF(Expense!$C$3=Expense!$C$4,HD213,IF(Expense!$C$3=Expense!$E$4,HD222,IF(Expense!$C$3=Expense!$G$4,HD223,IF(Expense!$C$3=Expense!$I$4,HD224,0)))))</f>
        <v>0</v>
      </c>
      <c r="HE160" s="197">
        <f>IF(HE$201&gt;Exit_12,0,IF(Expense!$C$3=Expense!$C$4,HE213,IF(Expense!$C$3=Expense!$E$4,HE222,IF(Expense!$C$3=Expense!$G$4,HE223,IF(Expense!$C$3=Expense!$I$4,HE224,0)))))</f>
        <v>0</v>
      </c>
      <c r="HF160" s="197">
        <f>IF(HF$201&gt;Exit_12,0,IF(Expense!$C$3=Expense!$C$4,HF213,IF(Expense!$C$3=Expense!$E$4,HF222,IF(Expense!$C$3=Expense!$G$4,HF223,IF(Expense!$C$3=Expense!$I$4,HF224,0)))))</f>
        <v>0</v>
      </c>
      <c r="HG160" s="197">
        <f>IF(HG$201&gt;Exit_12,0,IF(Expense!$C$3=Expense!$C$4,HG213,IF(Expense!$C$3=Expense!$E$4,HG222,IF(Expense!$C$3=Expense!$G$4,HG223,IF(Expense!$C$3=Expense!$I$4,HG224,0)))))</f>
        <v>0</v>
      </c>
      <c r="HH160" s="197">
        <f>IF(HH$201&gt;Exit_12,0,IF(Expense!$C$3=Expense!$C$4,HH213,IF(Expense!$C$3=Expense!$E$4,HH222,IF(Expense!$C$3=Expense!$G$4,HH223,IF(Expense!$C$3=Expense!$I$4,HH224,0)))))</f>
        <v>0</v>
      </c>
      <c r="HI160" s="197">
        <f>IF(HI$201&gt;Exit_12,0,IF(Expense!$C$3=Expense!$C$4,HI213,IF(Expense!$C$3=Expense!$E$4,HI222,IF(Expense!$C$3=Expense!$G$4,HI223,IF(Expense!$C$3=Expense!$I$4,HI224,0)))))</f>
        <v>0</v>
      </c>
      <c r="HJ160" s="197">
        <f>IF(HJ$201&gt;Exit_12,0,IF(Expense!$C$3=Expense!$C$4,HJ213,IF(Expense!$C$3=Expense!$E$4,HJ222,IF(Expense!$C$3=Expense!$G$4,HJ223,IF(Expense!$C$3=Expense!$I$4,HJ224,0)))))</f>
        <v>0</v>
      </c>
      <c r="HK160" s="197">
        <f>IF(HK$201&gt;Exit_12,0,IF(Expense!$C$3=Expense!$C$4,HK213,IF(Expense!$C$3=Expense!$E$4,HK222,IF(Expense!$C$3=Expense!$G$4,HK223,IF(Expense!$C$3=Expense!$I$4,HK224,0)))))</f>
        <v>0</v>
      </c>
      <c r="HL160" s="197">
        <f>IF(HL$201&gt;Exit_12,0,IF(Expense!$C$3=Expense!$C$4,HL213,IF(Expense!$C$3=Expense!$E$4,HL222,IF(Expense!$C$3=Expense!$G$4,HL223,IF(Expense!$C$3=Expense!$I$4,HL224,0)))))</f>
        <v>0</v>
      </c>
      <c r="HM160" s="197">
        <f>IF(HM$201&gt;Exit_12,0,IF(Expense!$C$3=Expense!$C$4,HM213,IF(Expense!$C$3=Expense!$E$4,HM222,IF(Expense!$C$3=Expense!$G$4,HM223,IF(Expense!$C$3=Expense!$I$4,HM224,0)))))</f>
        <v>0</v>
      </c>
      <c r="HN160" s="197">
        <f>IF(HN$201&gt;Exit_12,0,IF(Expense!$C$3=Expense!$C$4,HN213,IF(Expense!$C$3=Expense!$E$4,HN222,IF(Expense!$C$3=Expense!$G$4,HN223,IF(Expense!$C$3=Expense!$I$4,HN224,0)))))</f>
        <v>0</v>
      </c>
      <c r="HO160" s="197">
        <f>IF(HO$201&gt;Exit_12,0,IF(Expense!$C$3=Expense!$C$4,HO213,IF(Expense!$C$3=Expense!$E$4,HO222,IF(Expense!$C$3=Expense!$G$4,HO223,IF(Expense!$C$3=Expense!$I$4,HO224,0)))))</f>
        <v>0</v>
      </c>
      <c r="HP160" s="197">
        <f>IF(HP$201&gt;Exit_12,0,IF(Expense!$C$3=Expense!$C$4,HP213,IF(Expense!$C$3=Expense!$E$4,HP222,IF(Expense!$C$3=Expense!$G$4,HP223,IF(Expense!$C$3=Expense!$I$4,HP224,0)))))</f>
        <v>0</v>
      </c>
      <c r="HQ160" s="197">
        <f>IF(HQ$201&gt;Exit_12,0,IF(Expense!$C$3=Expense!$C$4,HQ213,IF(Expense!$C$3=Expense!$E$4,HQ222,IF(Expense!$C$3=Expense!$G$4,HQ223,IF(Expense!$C$3=Expense!$I$4,HQ224,0)))))</f>
        <v>0</v>
      </c>
      <c r="HR160" s="197">
        <f>IF(HR$201&gt;Exit_12,0,IF(Expense!$C$3=Expense!$C$4,HR213,IF(Expense!$C$3=Expense!$E$4,HR222,IF(Expense!$C$3=Expense!$G$4,HR223,IF(Expense!$C$3=Expense!$I$4,HR224,0)))))</f>
        <v>0</v>
      </c>
      <c r="HS160" s="197">
        <f>IF(HS$201&gt;Exit_12,0,IF(Expense!$C$3=Expense!$C$4,HS213,IF(Expense!$C$3=Expense!$E$4,HS222,IF(Expense!$C$3=Expense!$G$4,HS223,IF(Expense!$C$3=Expense!$I$4,HS224,0)))))</f>
        <v>0</v>
      </c>
      <c r="HT160" s="197">
        <f>IF(HT$201&gt;Exit_12,0,IF(Expense!$C$3=Expense!$C$4,HT213,IF(Expense!$C$3=Expense!$E$4,HT222,IF(Expense!$C$3=Expense!$G$4,HT223,IF(Expense!$C$3=Expense!$I$4,HT224,0)))))</f>
        <v>0</v>
      </c>
      <c r="HU160" s="197">
        <f>IF(HU$201&gt;Exit_12,0,IF(Expense!$C$3=Expense!$C$4,HU213,IF(Expense!$C$3=Expense!$E$4,HU222,IF(Expense!$C$3=Expense!$G$4,HU223,IF(Expense!$C$3=Expense!$I$4,HU224,0)))))</f>
        <v>0</v>
      </c>
      <c r="HV160" s="197">
        <f>IF(HV$201&gt;Exit_12,0,IF(Expense!$C$3=Expense!$C$4,HV213,IF(Expense!$C$3=Expense!$E$4,HV222,IF(Expense!$C$3=Expense!$G$4,HV223,IF(Expense!$C$3=Expense!$I$4,HV224,0)))))</f>
        <v>0</v>
      </c>
      <c r="HW160" s="197">
        <f>IF(HW$201&gt;Exit_12,0,IF(Expense!$C$3=Expense!$C$4,HW213,IF(Expense!$C$3=Expense!$E$4,HW222,IF(Expense!$C$3=Expense!$G$4,HW223,IF(Expense!$C$3=Expense!$I$4,HW224,0)))))</f>
        <v>0</v>
      </c>
      <c r="HX160" s="197">
        <f>IF(HX$201&gt;Exit_12,0,IF(Expense!$C$3=Expense!$C$4,HX213,IF(Expense!$C$3=Expense!$E$4,HX222,IF(Expense!$C$3=Expense!$G$4,HX223,IF(Expense!$C$3=Expense!$I$4,HX224,0)))))</f>
        <v>0</v>
      </c>
      <c r="HY160" s="197">
        <f>IF(HY$201&gt;Exit_12,0,IF(Expense!$C$3=Expense!$C$4,HY213,IF(Expense!$C$3=Expense!$E$4,HY222,IF(Expense!$C$3=Expense!$G$4,HY223,IF(Expense!$C$3=Expense!$I$4,HY224,0)))))</f>
        <v>0</v>
      </c>
      <c r="HZ160" s="197">
        <f>IF(HZ$201&gt;Exit_12,0,IF(Expense!$C$3=Expense!$C$4,HZ213,IF(Expense!$C$3=Expense!$E$4,HZ222,IF(Expense!$C$3=Expense!$G$4,HZ223,IF(Expense!$C$3=Expense!$I$4,HZ224,0)))))</f>
        <v>0</v>
      </c>
      <c r="IA160" s="197">
        <f>IF(IA$201&gt;Exit_12,0,IF(Expense!$C$3=Expense!$C$4,IA213,IF(Expense!$C$3=Expense!$E$4,IA222,IF(Expense!$C$3=Expense!$G$4,IA223,IF(Expense!$C$3=Expense!$I$4,IA224,0)))))</f>
        <v>0</v>
      </c>
      <c r="IB160" s="197">
        <f>IF(IB$201&gt;Exit_12,0,IF(Expense!$C$3=Expense!$C$4,IB213,IF(Expense!$C$3=Expense!$E$4,IB222,IF(Expense!$C$3=Expense!$G$4,IB223,IF(Expense!$C$3=Expense!$I$4,IB224,0)))))</f>
        <v>0</v>
      </c>
      <c r="IC160" s="197">
        <f>IF(IC$201&gt;Exit_12,0,IF(Expense!$C$3=Expense!$C$4,IC213,IF(Expense!$C$3=Expense!$E$4,IC222,IF(Expense!$C$3=Expense!$G$4,IC223,IF(Expense!$C$3=Expense!$I$4,IC224,0)))))</f>
        <v>0</v>
      </c>
      <c r="ID160" s="197">
        <f>IF(ID$201&gt;Exit_12,0,IF(Expense!$C$3=Expense!$C$4,ID213,IF(Expense!$C$3=Expense!$E$4,ID222,IF(Expense!$C$3=Expense!$G$4,ID223,IF(Expense!$C$3=Expense!$I$4,ID224,0)))))</f>
        <v>0</v>
      </c>
      <c r="IE160" s="197">
        <f>IF(IE$201&gt;Exit_12,0,IF(Expense!$C$3=Expense!$C$4,IE213,IF(Expense!$C$3=Expense!$E$4,IE222,IF(Expense!$C$3=Expense!$G$4,IE223,IF(Expense!$C$3=Expense!$I$4,IE224,0)))))</f>
        <v>0</v>
      </c>
      <c r="IF160" s="197">
        <f>IF(IF$201&gt;Exit_12,0,IF(Expense!$C$3=Expense!$C$4,IF213,IF(Expense!$C$3=Expense!$E$4,IF222,IF(Expense!$C$3=Expense!$G$4,IF223,IF(Expense!$C$3=Expense!$I$4,IF224,0)))))</f>
        <v>0</v>
      </c>
      <c r="IG160" s="197">
        <f>IF(IG$201&gt;Exit_12,0,IF(Expense!$C$3=Expense!$C$4,IG213,IF(Expense!$C$3=Expense!$E$4,IG222,IF(Expense!$C$3=Expense!$G$4,IG223,IF(Expense!$C$3=Expense!$I$4,IG224,0)))))</f>
        <v>0</v>
      </c>
      <c r="IH160" s="197">
        <f>IF(IH$201&gt;Exit_12,0,IF(Expense!$C$3=Expense!$C$4,IH213,IF(Expense!$C$3=Expense!$E$4,IH222,IF(Expense!$C$3=Expense!$G$4,IH223,IF(Expense!$C$3=Expense!$I$4,IH224,0)))))</f>
        <v>0</v>
      </c>
      <c r="II160" s="197">
        <f>IF(II$201&gt;Exit_12,0,IF(Expense!$C$3=Expense!$C$4,II213,IF(Expense!$C$3=Expense!$E$4,II222,IF(Expense!$C$3=Expense!$G$4,II223,IF(Expense!$C$3=Expense!$I$4,II224,0)))))</f>
        <v>0</v>
      </c>
      <c r="IJ160" s="197">
        <f>IF(IJ$201&gt;Exit_12,0,IF(Expense!$C$3=Expense!$C$4,IJ213,IF(Expense!$C$3=Expense!$E$4,IJ222,IF(Expense!$C$3=Expense!$G$4,IJ223,IF(Expense!$C$3=Expense!$I$4,IJ224,0)))))</f>
        <v>0</v>
      </c>
      <c r="IK160" s="197">
        <f>IF(IK$201&gt;Exit_12,0,IF(Expense!$C$3=Expense!$C$4,IK213,IF(Expense!$C$3=Expense!$E$4,IK222,IF(Expense!$C$3=Expense!$G$4,IK223,IF(Expense!$C$3=Expense!$I$4,IK224,0)))))</f>
        <v>0</v>
      </c>
      <c r="IL160" s="197">
        <f>IF(IL$201&gt;Exit_12,0,IF(Expense!$C$3=Expense!$C$4,IL213,IF(Expense!$C$3=Expense!$E$4,IL222,IF(Expense!$C$3=Expense!$G$4,IL223,IF(Expense!$C$3=Expense!$I$4,IL224,0)))))</f>
        <v>0</v>
      </c>
      <c r="IM160" s="197">
        <f>IF(IM$201&gt;Exit_12,0,IF(Expense!$C$3=Expense!$C$4,IM213,IF(Expense!$C$3=Expense!$E$4,IM222,IF(Expense!$C$3=Expense!$G$4,IM223,IF(Expense!$C$3=Expense!$I$4,IM224,0)))))</f>
        <v>0</v>
      </c>
      <c r="IN160" s="197">
        <f>IF(IN$201&gt;Exit_12,0,IF(Expense!$C$3=Expense!$C$4,IN213,IF(Expense!$C$3=Expense!$E$4,IN222,IF(Expense!$C$3=Expense!$G$4,IN223,IF(Expense!$C$3=Expense!$I$4,IN224,0)))))</f>
        <v>0</v>
      </c>
      <c r="IO160" s="197">
        <f>IF(IO$201&gt;Exit_12,0,IF(Expense!$C$3=Expense!$C$4,IO213,IF(Expense!$C$3=Expense!$E$4,IO222,IF(Expense!$C$3=Expense!$G$4,IO223,IF(Expense!$C$3=Expense!$I$4,IO224,0)))))</f>
        <v>0</v>
      </c>
      <c r="IP160" s="197">
        <f>IF(IP$201&gt;Exit_12,0,IF(Expense!$C$3=Expense!$C$4,IP213,IF(Expense!$C$3=Expense!$E$4,IP222,IF(Expense!$C$3=Expense!$G$4,IP223,IF(Expense!$C$3=Expense!$I$4,IP224,0)))))</f>
        <v>0</v>
      </c>
      <c r="IQ160" s="197">
        <f>IF(IQ$201&gt;Exit_12,0,IF(Expense!$C$3=Expense!$C$4,IQ213,IF(Expense!$C$3=Expense!$E$4,IQ222,IF(Expense!$C$3=Expense!$G$4,IQ223,IF(Expense!$C$3=Expense!$I$4,IQ224,0)))))</f>
        <v>0</v>
      </c>
      <c r="IR160" s="197">
        <f>IF(IR$201&gt;Exit_12,0,IF(Expense!$C$3=Expense!$C$4,IR213,IF(Expense!$C$3=Expense!$E$4,IR222,IF(Expense!$C$3=Expense!$G$4,IR223,IF(Expense!$C$3=Expense!$I$4,IR224,0)))))</f>
        <v>1837796.5156989598</v>
      </c>
      <c r="IS160" s="197">
        <f>IF(IS$201&gt;Exit_12,0,IF(Expense!$C$3=Expense!$C$4,IS213,IF(Expense!$C$3=Expense!$E$4,IS222,IF(Expense!$C$3=Expense!$G$4,IS223,IF(Expense!$C$3=Expense!$I$4,IS224,0)))))</f>
        <v>1837796.5156989598</v>
      </c>
      <c r="IT160" s="197">
        <f>IF(IT$201&gt;Exit_12,0,IF(Expense!$C$3=Expense!$C$4,IT213,IF(Expense!$C$3=Expense!$E$4,IT222,IF(Expense!$C$3=Expense!$G$4,IT223,IF(Expense!$C$3=Expense!$I$4,IT224,0)))))</f>
        <v>1837796.5156989598</v>
      </c>
      <c r="IU160" s="197">
        <f>IF(IU$201&gt;Exit_12,0,IF(Expense!$C$3=Expense!$C$4,IU213,IF(Expense!$C$3=Expense!$E$4,IU222,IF(Expense!$C$3=Expense!$G$4,IU223,IF(Expense!$C$3=Expense!$I$4,IU224,0)))))</f>
        <v>1837796.5156989598</v>
      </c>
      <c r="IV160" s="197">
        <f>IF(IV$201&gt;Exit_12,0,IF(Expense!$C$3=Expense!$C$4,IV213,IF(Expense!$C$3=Expense!$E$4,IV222,IF(Expense!$C$3=Expense!$G$4,IV223,IF(Expense!$C$3=Expense!$I$4,IV224,0)))))</f>
        <v>0</v>
      </c>
      <c r="IW160" s="197">
        <f>IF(IW$201&gt;Exit_12,0,IF(Expense!$C$3=Expense!$C$4,IW213,IF(Expense!$C$3=Expense!$E$4,IW222,IF(Expense!$C$3=Expense!$G$4,IW223,IF(Expense!$C$3=Expense!$I$4,IW224,0)))))</f>
        <v>0</v>
      </c>
      <c r="IX160" s="197">
        <f>IF(IX$201&gt;Exit_12,0,IF(Expense!$C$3=Expense!$C$4,IX213,IF(Expense!$C$3=Expense!$E$4,IX222,IF(Expense!$C$3=Expense!$G$4,IX223,IF(Expense!$C$3=Expense!$I$4,IX224,0)))))</f>
        <v>0</v>
      </c>
      <c r="IY160" s="197">
        <f>IF(IY$201&gt;Exit_12,0,IF(Expense!$C$3=Expense!$C$4,IY213,IF(Expense!$C$3=Expense!$E$4,IY222,IF(Expense!$C$3=Expense!$G$4,IY223,IF(Expense!$C$3=Expense!$I$4,IY224,0)))))</f>
        <v>0</v>
      </c>
      <c r="IZ160" s="197">
        <f>IF(IZ$201&gt;Exit_12,0,IF(Expense!$C$3=Expense!$C$4,IZ213,IF(Expense!$C$3=Expense!$E$4,IZ222,IF(Expense!$C$3=Expense!$G$4,IZ223,IF(Expense!$C$3=Expense!$I$4,IZ224,0)))))</f>
        <v>0</v>
      </c>
      <c r="JA160" s="197">
        <f>IF(JA$201&gt;Exit_12,0,IF(Expense!$C$3=Expense!$C$4,JA213,IF(Expense!$C$3=Expense!$E$4,JA222,IF(Expense!$C$3=Expense!$G$4,JA223,IF(Expense!$C$3=Expense!$I$4,JA224,0)))))</f>
        <v>0</v>
      </c>
      <c r="JB160" s="197">
        <f>IF(JB$201&gt;Exit_12,0,IF(Expense!$C$3=Expense!$C$4,JB213,IF(Expense!$C$3=Expense!$E$4,JB222,IF(Expense!$C$3=Expense!$G$4,JB223,IF(Expense!$C$3=Expense!$I$4,JB224,0)))))</f>
        <v>0</v>
      </c>
      <c r="JC160" s="197">
        <f>IF(JC$201&gt;Exit_12,0,IF(Expense!$C$3=Expense!$C$4,JC213,IF(Expense!$C$3=Expense!$E$4,JC222,IF(Expense!$C$3=Expense!$G$4,JC223,IF(Expense!$C$3=Expense!$I$4,JC224,0)))))</f>
        <v>0</v>
      </c>
      <c r="JD160" s="197">
        <f>IF(JD$201&gt;Exit_12,0,IF(Expense!$C$3=Expense!$C$4,JD213,IF(Expense!$C$3=Expense!$E$4,JD222,IF(Expense!$C$3=Expense!$G$4,JD223,IF(Expense!$C$3=Expense!$I$4,JD224,0)))))</f>
        <v>0</v>
      </c>
      <c r="JE160" s="197">
        <f>IF(JE$201&gt;Exit_12,0,IF(Expense!$C$3=Expense!$C$4,JE213,IF(Expense!$C$3=Expense!$E$4,JE222,IF(Expense!$C$3=Expense!$G$4,JE223,IF(Expense!$C$3=Expense!$I$4,JE224,0)))))</f>
        <v>0</v>
      </c>
      <c r="JF160" s="197">
        <f>IF(JF$201&gt;Exit_12,0,IF(Expense!$C$3=Expense!$C$4,JF213,IF(Expense!$C$3=Expense!$E$4,JF222,IF(Expense!$C$3=Expense!$G$4,JF223,IF(Expense!$C$3=Expense!$I$4,JF224,0)))))</f>
        <v>0</v>
      </c>
      <c r="JG160" s="197">
        <f>IF(JG$201&gt;Exit_12,0,IF(Expense!$C$3=Expense!$C$4,JG213,IF(Expense!$C$3=Expense!$E$4,JG222,IF(Expense!$C$3=Expense!$G$4,JG223,IF(Expense!$C$3=Expense!$I$4,JG224,0)))))</f>
        <v>0</v>
      </c>
      <c r="JH160" s="197">
        <f>IF(JH$201&gt;Exit_12,0,IF(Expense!$C$3=Expense!$C$4,JH213,IF(Expense!$C$3=Expense!$E$4,JH222,IF(Expense!$C$3=Expense!$G$4,JH223,IF(Expense!$C$3=Expense!$I$4,JH224,0)))))</f>
        <v>0</v>
      </c>
      <c r="JI160" s="197">
        <f>IF(JI$201&gt;Exit_12,0,IF(Expense!$C$3=Expense!$C$4,JI213,IF(Expense!$C$3=Expense!$E$4,JI222,IF(Expense!$C$3=Expense!$G$4,JI223,IF(Expense!$C$3=Expense!$I$4,JI224,0)))))</f>
        <v>0</v>
      </c>
      <c r="JJ160" s="197">
        <f>IF(JJ$201&gt;Exit_12,0,IF(Expense!$C$3=Expense!$C$4,JJ213,IF(Expense!$C$3=Expense!$E$4,JJ222,IF(Expense!$C$3=Expense!$G$4,JJ223,IF(Expense!$C$3=Expense!$I$4,JJ224,0)))))</f>
        <v>0</v>
      </c>
      <c r="JK160" s="197">
        <f>IF(JK$201&gt;Exit_12,0,IF(Expense!$C$3=Expense!$C$4,JK213,IF(Expense!$C$3=Expense!$E$4,JK222,IF(Expense!$C$3=Expense!$G$4,JK223,IF(Expense!$C$3=Expense!$I$4,JK224,0)))))</f>
        <v>0</v>
      </c>
      <c r="JL160" s="197">
        <f>IF(JL$201&gt;Exit_12,0,IF(Expense!$C$3=Expense!$C$4,JL213,IF(Expense!$C$3=Expense!$E$4,JL222,IF(Expense!$C$3=Expense!$G$4,JL223,IF(Expense!$C$3=Expense!$I$4,JL224,0)))))</f>
        <v>0</v>
      </c>
      <c r="JM160" s="197">
        <f>IF(JM$201&gt;Exit_12,0,IF(Expense!$C$3=Expense!$C$4,JM213,IF(Expense!$C$3=Expense!$E$4,JM222,IF(Expense!$C$3=Expense!$G$4,JM223,IF(Expense!$C$3=Expense!$I$4,JM224,0)))))</f>
        <v>0</v>
      </c>
      <c r="JN160" s="197">
        <f>IF(JN$201&gt;Exit_12,0,IF(Expense!$C$3=Expense!$C$4,JN213,IF(Expense!$C$3=Expense!$E$4,JN222,IF(Expense!$C$3=Expense!$G$4,JN223,IF(Expense!$C$3=Expense!$I$4,JN224,0)))))</f>
        <v>0</v>
      </c>
      <c r="JO160" s="197">
        <f>IF(JO$201&gt;Exit_12,0,IF(Expense!$C$3=Expense!$C$4,JO213,IF(Expense!$C$3=Expense!$E$4,JO222,IF(Expense!$C$3=Expense!$G$4,JO223,IF(Expense!$C$3=Expense!$I$4,JO224,0)))))</f>
        <v>0</v>
      </c>
      <c r="JP160" s="197">
        <f>IF(JP$201&gt;Exit_12,0,IF(Expense!$C$3=Expense!$C$4,JP213,IF(Expense!$C$3=Expense!$E$4,JP222,IF(Expense!$C$3=Expense!$G$4,JP223,IF(Expense!$C$3=Expense!$I$4,JP224,0)))))</f>
        <v>0</v>
      </c>
      <c r="JQ160" s="197">
        <f>IF(JQ$201&gt;Exit_12,0,IF(Expense!$C$3=Expense!$C$4,JQ213,IF(Expense!$C$3=Expense!$E$4,JQ222,IF(Expense!$C$3=Expense!$G$4,JQ223,IF(Expense!$C$3=Expense!$I$4,JQ224,0)))))</f>
        <v>0</v>
      </c>
      <c r="JR160" s="197">
        <f>IF(JR$201&gt;Exit_12,0,IF(Expense!$C$3=Expense!$C$4,JR213,IF(Expense!$C$3=Expense!$E$4,JR222,IF(Expense!$C$3=Expense!$G$4,JR223,IF(Expense!$C$3=Expense!$I$4,JR224,0)))))</f>
        <v>0</v>
      </c>
      <c r="JS160" s="197">
        <f>IF(JS$201&gt;Exit_12,0,IF(Expense!$C$3=Expense!$C$4,JS213,IF(Expense!$C$3=Expense!$E$4,JS222,IF(Expense!$C$3=Expense!$G$4,JS223,IF(Expense!$C$3=Expense!$I$4,JS224,0)))))</f>
        <v>0</v>
      </c>
      <c r="JT160" s="197">
        <f>IF(JT$201&gt;Exit_12,0,IF(Expense!$C$3=Expense!$C$4,JT213,IF(Expense!$C$3=Expense!$E$4,JT222,IF(Expense!$C$3=Expense!$G$4,JT223,IF(Expense!$C$3=Expense!$I$4,JT224,0)))))</f>
        <v>0</v>
      </c>
      <c r="JU160" s="197">
        <f>IF(JU$201&gt;Exit_12,0,IF(Expense!$C$3=Expense!$C$4,JU213,IF(Expense!$C$3=Expense!$E$4,JU222,IF(Expense!$C$3=Expense!$G$4,JU223,IF(Expense!$C$3=Expense!$I$4,JU224,0)))))</f>
        <v>0</v>
      </c>
      <c r="JV160" s="197">
        <f>IF(JV$201&gt;Exit_12,0,IF(Expense!$C$3=Expense!$C$4,JV213,IF(Expense!$C$3=Expense!$E$4,JV222,IF(Expense!$C$3=Expense!$G$4,JV223,IF(Expense!$C$3=Expense!$I$4,JV224,0)))))</f>
        <v>0</v>
      </c>
      <c r="JW160" s="197">
        <f>IF(JW$201&gt;Exit_12,0,IF(Expense!$C$3=Expense!$C$4,JW213,IF(Expense!$C$3=Expense!$E$4,JW222,IF(Expense!$C$3=Expense!$G$4,JW223,IF(Expense!$C$3=Expense!$I$4,JW224,0)))))</f>
        <v>0</v>
      </c>
      <c r="JX160" s="197">
        <f>IF(JX$201&gt;Exit_12,0,IF(Expense!$C$3=Expense!$C$4,JX213,IF(Expense!$C$3=Expense!$E$4,JX222,IF(Expense!$C$3=Expense!$G$4,JX223,IF(Expense!$C$3=Expense!$I$4,JX224,0)))))</f>
        <v>0</v>
      </c>
      <c r="JY160" s="197">
        <f>IF(JY$201&gt;Exit_12,0,IF(Expense!$C$3=Expense!$C$4,JY213,IF(Expense!$C$3=Expense!$E$4,JY222,IF(Expense!$C$3=Expense!$G$4,JY223,IF(Expense!$C$3=Expense!$I$4,JY224,0)))))</f>
        <v>0</v>
      </c>
      <c r="JZ160" s="197">
        <f>IF(JZ$201&gt;Exit_12,0,IF(Expense!$C$3=Expense!$C$4,JZ213,IF(Expense!$C$3=Expense!$E$4,JZ222,IF(Expense!$C$3=Expense!$G$4,JZ223,IF(Expense!$C$3=Expense!$I$4,JZ224,0)))))</f>
        <v>0</v>
      </c>
      <c r="KA160" s="197">
        <f>IF(KA$201&gt;Exit_12,0,IF(Expense!$C$3=Expense!$C$4,KA213,IF(Expense!$C$3=Expense!$E$4,KA222,IF(Expense!$C$3=Expense!$G$4,KA223,IF(Expense!$C$3=Expense!$I$4,KA224,0)))))</f>
        <v>0</v>
      </c>
      <c r="KB160" s="197">
        <f>IF(KB$201&gt;Exit_12,0,IF(Expense!$C$3=Expense!$C$4,KB213,IF(Expense!$C$3=Expense!$E$4,KB222,IF(Expense!$C$3=Expense!$G$4,KB223,IF(Expense!$C$3=Expense!$I$4,KB224,0)))))</f>
        <v>0</v>
      </c>
      <c r="KC160" s="197">
        <f>IF(KC$201&gt;Exit_12,0,IF(Expense!$C$3=Expense!$C$4,KC213,IF(Expense!$C$3=Expense!$E$4,KC222,IF(Expense!$C$3=Expense!$G$4,KC223,IF(Expense!$C$3=Expense!$I$4,KC224,0)))))</f>
        <v>0</v>
      </c>
      <c r="KD160" s="197">
        <f>IF(KD$201&gt;Exit_12,0,IF(Expense!$C$3=Expense!$C$4,KD213,IF(Expense!$C$3=Expense!$E$4,KD222,IF(Expense!$C$3=Expense!$G$4,KD223,IF(Expense!$C$3=Expense!$I$4,KD224,0)))))</f>
        <v>0</v>
      </c>
      <c r="KE160" s="197">
        <f>IF(KE$201&gt;Exit_12,0,IF(Expense!$C$3=Expense!$C$4,KE213,IF(Expense!$C$3=Expense!$E$4,KE222,IF(Expense!$C$3=Expense!$G$4,KE223,IF(Expense!$C$3=Expense!$I$4,KE224,0)))))</f>
        <v>0</v>
      </c>
      <c r="KF160" s="197">
        <f>IF(KF$201&gt;Exit_12,0,IF(Expense!$C$3=Expense!$C$4,KF213,IF(Expense!$C$3=Expense!$E$4,KF222,IF(Expense!$C$3=Expense!$G$4,KF223,IF(Expense!$C$3=Expense!$I$4,KF224,0)))))</f>
        <v>0</v>
      </c>
      <c r="KG160" s="197">
        <f>IF(KG$201&gt;Exit_12,0,IF(Expense!$C$3=Expense!$C$4,KG213,IF(Expense!$C$3=Expense!$E$4,KG222,IF(Expense!$C$3=Expense!$G$4,KG223,IF(Expense!$C$3=Expense!$I$4,KG224,0)))))</f>
        <v>0</v>
      </c>
      <c r="KH160" s="197">
        <f>IF(KH$201&gt;Exit_12,0,IF(Expense!$C$3=Expense!$C$4,KH213,IF(Expense!$C$3=Expense!$E$4,KH222,IF(Expense!$C$3=Expense!$G$4,KH223,IF(Expense!$C$3=Expense!$I$4,KH224,0)))))</f>
        <v>0</v>
      </c>
      <c r="KI160" s="197">
        <f>IF(KI$201&gt;Exit_12,0,IF(Expense!$C$3=Expense!$C$4,KI213,IF(Expense!$C$3=Expense!$E$4,KI222,IF(Expense!$C$3=Expense!$G$4,KI223,IF(Expense!$C$3=Expense!$I$4,KI224,0)))))</f>
        <v>0</v>
      </c>
      <c r="KJ160" s="197">
        <f>IF(KJ$201&gt;Exit_12,0,IF(Expense!$C$3=Expense!$C$4,KJ213,IF(Expense!$C$3=Expense!$E$4,KJ222,IF(Expense!$C$3=Expense!$G$4,KJ223,IF(Expense!$C$3=Expense!$I$4,KJ224,0)))))</f>
        <v>0</v>
      </c>
      <c r="KK160" s="197">
        <f>IF(KK$201&gt;Exit_12,0,IF(Expense!$C$3=Expense!$C$4,KK213,IF(Expense!$C$3=Expense!$E$4,KK222,IF(Expense!$C$3=Expense!$G$4,KK223,IF(Expense!$C$3=Expense!$I$4,KK224,0)))))</f>
        <v>0</v>
      </c>
      <c r="KL160" s="197">
        <f>IF(KL$201&gt;Exit_12,0,IF(Expense!$C$3=Expense!$C$4,KL213,IF(Expense!$C$3=Expense!$E$4,KL222,IF(Expense!$C$3=Expense!$G$4,KL223,IF(Expense!$C$3=Expense!$I$4,KL224,0)))))</f>
        <v>0</v>
      </c>
      <c r="KM160" s="197">
        <f>IF(KM$201&gt;Exit_12,0,IF(Expense!$C$3=Expense!$C$4,KM213,IF(Expense!$C$3=Expense!$E$4,KM222,IF(Expense!$C$3=Expense!$G$4,KM223,IF(Expense!$C$3=Expense!$I$4,KM224,0)))))</f>
        <v>0</v>
      </c>
      <c r="KN160" s="197">
        <f>IF(KN$201&gt;Exit_12,0,IF(Expense!$C$3=Expense!$C$4,KN213,IF(Expense!$C$3=Expense!$E$4,KN222,IF(Expense!$C$3=Expense!$G$4,KN223,IF(Expense!$C$3=Expense!$I$4,KN224,0)))))</f>
        <v>0</v>
      </c>
      <c r="KO160" s="197">
        <f>IF(KO$201&gt;Exit_12,0,IF(Expense!$C$3=Expense!$C$4,KO213,IF(Expense!$C$3=Expense!$E$4,KO222,IF(Expense!$C$3=Expense!$G$4,KO223,IF(Expense!$C$3=Expense!$I$4,KO224,0)))))</f>
        <v>0</v>
      </c>
      <c r="KP160" s="197">
        <f>IF(KP$201&gt;Exit_12,0,IF(Expense!$C$3=Expense!$C$4,KP213,IF(Expense!$C$3=Expense!$E$4,KP222,IF(Expense!$C$3=Expense!$G$4,KP223,IF(Expense!$C$3=Expense!$I$4,KP224,0)))))</f>
        <v>0</v>
      </c>
      <c r="KQ160" s="197">
        <f>IF(KQ$201&gt;Exit_12,0,IF(Expense!$C$3=Expense!$C$4,KQ213,IF(Expense!$C$3=Expense!$E$4,KQ222,IF(Expense!$C$3=Expense!$G$4,KQ223,IF(Expense!$C$3=Expense!$I$4,KQ224,0)))))</f>
        <v>0</v>
      </c>
      <c r="KR160" s="197">
        <f>IF(KR$201&gt;Exit_12,0,IF(Expense!$C$3=Expense!$C$4,KR213,IF(Expense!$C$3=Expense!$E$4,KR222,IF(Expense!$C$3=Expense!$G$4,KR223,IF(Expense!$C$3=Expense!$I$4,KR224,0)))))</f>
        <v>0</v>
      </c>
      <c r="KS160" s="197">
        <f>IF(KS$201&gt;Exit_12,0,IF(Expense!$C$3=Expense!$C$4,KS213,IF(Expense!$C$3=Expense!$E$4,KS222,IF(Expense!$C$3=Expense!$G$4,KS223,IF(Expense!$C$3=Expense!$I$4,KS224,0)))))</f>
        <v>0</v>
      </c>
      <c r="KT160" s="197">
        <f>IF(KT$201&gt;Exit_12,0,IF(Expense!$C$3=Expense!$C$4,KT213,IF(Expense!$C$3=Expense!$E$4,KT222,IF(Expense!$C$3=Expense!$G$4,KT223,IF(Expense!$C$3=Expense!$I$4,KT224,0)))))</f>
        <v>0</v>
      </c>
      <c r="KU160" s="197">
        <f>IF(KU$201&gt;Exit_12,0,IF(Expense!$C$3=Expense!$C$4,KU213,IF(Expense!$C$3=Expense!$E$4,KU222,IF(Expense!$C$3=Expense!$G$4,KU223,IF(Expense!$C$3=Expense!$I$4,KU224,0)))))</f>
        <v>0</v>
      </c>
      <c r="KV160" s="197">
        <f>IF(KV$201&gt;Exit_12,0,IF(Expense!$C$3=Expense!$C$4,KV213,IF(Expense!$C$3=Expense!$E$4,KV222,IF(Expense!$C$3=Expense!$G$4,KV223,IF(Expense!$C$3=Expense!$I$4,KV224,0)))))</f>
        <v>0</v>
      </c>
      <c r="KW160" s="197">
        <f>IF(KW$201&gt;Exit_12,0,IF(Expense!$C$3=Expense!$C$4,KW213,IF(Expense!$C$3=Expense!$E$4,KW222,IF(Expense!$C$3=Expense!$G$4,KW223,IF(Expense!$C$3=Expense!$I$4,KW224,0)))))</f>
        <v>0</v>
      </c>
      <c r="KX160" s="197">
        <f>IF(KX$201&gt;Exit_12,0,IF(Expense!$C$3=Expense!$C$4,KX213,IF(Expense!$C$3=Expense!$E$4,KX222,IF(Expense!$C$3=Expense!$G$4,KX223,IF(Expense!$C$3=Expense!$I$4,KX224,0)))))</f>
        <v>0</v>
      </c>
      <c r="KY160" s="197">
        <f>IF(KY$201&gt;Exit_12,0,IF(Expense!$C$3=Expense!$C$4,KY213,IF(Expense!$C$3=Expense!$E$4,KY222,IF(Expense!$C$3=Expense!$G$4,KY223,IF(Expense!$C$3=Expense!$I$4,KY224,0)))))</f>
        <v>0</v>
      </c>
      <c r="KZ160" s="197">
        <f>IF(KZ$201&gt;Exit_12,0,IF(Expense!$C$3=Expense!$C$4,KZ213,IF(Expense!$C$3=Expense!$E$4,KZ222,IF(Expense!$C$3=Expense!$G$4,KZ223,IF(Expense!$C$3=Expense!$I$4,KZ224,0)))))</f>
        <v>0</v>
      </c>
      <c r="LA160" s="197">
        <f>IF(LA$201&gt;Exit_12,0,IF(Expense!$C$3=Expense!$C$4,LA213,IF(Expense!$C$3=Expense!$E$4,LA222,IF(Expense!$C$3=Expense!$G$4,LA223,IF(Expense!$C$3=Expense!$I$4,LA224,0)))))</f>
        <v>0</v>
      </c>
      <c r="LB160" s="197">
        <f>IF(LB$201&gt;Exit_12,0,IF(Expense!$C$3=Expense!$C$4,LB213,IF(Expense!$C$3=Expense!$E$4,LB222,IF(Expense!$C$3=Expense!$G$4,LB223,IF(Expense!$C$3=Expense!$I$4,LB224,0)))))</f>
        <v>0</v>
      </c>
      <c r="LC160" s="197">
        <f>IF(LC$201&gt;Exit_12,0,IF(Expense!$C$3=Expense!$C$4,LC213,IF(Expense!$C$3=Expense!$E$4,LC222,IF(Expense!$C$3=Expense!$G$4,LC223,IF(Expense!$C$3=Expense!$I$4,LC224,0)))))</f>
        <v>0</v>
      </c>
      <c r="LD160" s="197">
        <f>IF(LD$201&gt;Exit_12,0,IF(Expense!$C$3=Expense!$C$4,LD213,IF(Expense!$C$3=Expense!$E$4,LD222,IF(Expense!$C$3=Expense!$G$4,LD223,IF(Expense!$C$3=Expense!$I$4,LD224,0)))))</f>
        <v>0</v>
      </c>
      <c r="LE160" s="197">
        <f>IF(LE$201&gt;Exit_12,0,IF(Expense!$C$3=Expense!$C$4,LE213,IF(Expense!$C$3=Expense!$E$4,LE222,IF(Expense!$C$3=Expense!$G$4,LE223,IF(Expense!$C$3=Expense!$I$4,LE224,0)))))</f>
        <v>0</v>
      </c>
    </row>
    <row r="161" spans="1:317" s="209" customFormat="1">
      <c r="A161" s="195">
        <v>4.2</v>
      </c>
      <c r="B161" s="200" t="s">
        <v>64</v>
      </c>
      <c r="C161" s="195"/>
      <c r="D161" s="196"/>
      <c r="E161" s="197">
        <f ca="1">IF(Expense!$B$24=Expense!$C$23,OFFSET(Assumptions!$D$305,0,E143),0)</f>
        <v>0</v>
      </c>
      <c r="F161" s="197">
        <f ca="1">IF(Expense!$B$24=Expense!$C$23,OFFSET(Assumptions!$D$305,0,F143),0)</f>
        <v>0</v>
      </c>
      <c r="G161" s="197">
        <f ca="1">IF(Expense!$B$24=Expense!$C$23,OFFSET(Assumptions!$D$305,0,G143),0)</f>
        <v>0</v>
      </c>
      <c r="H161" s="197">
        <f ca="1">IF(Expense!$B$24=Expense!$C$23,OFFSET(Assumptions!$D$305,0,H143),0)</f>
        <v>0</v>
      </c>
      <c r="I161" s="197">
        <f ca="1">IF(Expense!$B$24=Expense!$C$23,OFFSET(Assumptions!$D$305,0,I143),0)</f>
        <v>0</v>
      </c>
      <c r="J161" s="197">
        <f ca="1">IF(Expense!$B$24=Expense!$C$23,OFFSET(Assumptions!$D$305,0,J143),0)</f>
        <v>0</v>
      </c>
      <c r="K161" s="197">
        <f ca="1">IF(Expense!$B$24=Expense!$C$23,OFFSET(Assumptions!$D$305,0,K143),0)</f>
        <v>0</v>
      </c>
      <c r="L161" s="197">
        <f ca="1">IF(Expense!$B$24=Expense!$C$23,OFFSET(Assumptions!$D$305,0,L143),0)</f>
        <v>0</v>
      </c>
      <c r="M161" s="197">
        <f ca="1">IF(Expense!$B$24=Expense!$C$23,OFFSET(Assumptions!$D$305,0,M143),0)</f>
        <v>0</v>
      </c>
      <c r="N161" s="197">
        <f ca="1">IF(Expense!$B$24=Expense!$C$23,OFFSET(Assumptions!$D$305,0,N143),0)</f>
        <v>0</v>
      </c>
      <c r="O161" s="197">
        <f ca="1">IF(Expense!$B$24=Expense!$C$23,OFFSET(Assumptions!$D$305,0,O143),0)</f>
        <v>0</v>
      </c>
      <c r="P161" s="197">
        <f ca="1">IF(Expense!$B$24=Expense!$C$23,OFFSET(Assumptions!$D$305,0,P143),0)</f>
        <v>0</v>
      </c>
      <c r="Q161" s="197">
        <f ca="1">IF(Expense!$B$24=Expense!$C$23,OFFSET(Assumptions!$D$305,0,Q143),0)</f>
        <v>0</v>
      </c>
      <c r="R161" s="197">
        <f ca="1">IF(Expense!$B$24=Expense!$C$23,OFFSET(Assumptions!$D$305,0,R143),0)</f>
        <v>0</v>
      </c>
      <c r="S161" s="197">
        <f ca="1">IF(Expense!$B$24=Expense!$C$23,OFFSET(Assumptions!$D$305,0,S143),0)</f>
        <v>0</v>
      </c>
      <c r="T161" s="197">
        <f ca="1">IF(Expense!$B$24=Expense!$C$23,OFFSET(Assumptions!$D$305,0,T143),0)</f>
        <v>0</v>
      </c>
      <c r="U161" s="197">
        <f ca="1">IF(Expense!$B$24=Expense!$C$23,OFFSET(Assumptions!$D$305,0,U143),0)</f>
        <v>0</v>
      </c>
      <c r="V161" s="197">
        <f ca="1">IF(Expense!$B$24=Expense!$C$23,OFFSET(Assumptions!$D$305,0,V143),0)</f>
        <v>0</v>
      </c>
      <c r="W161" s="197">
        <f ca="1">IF(Expense!$B$24=Expense!$C$23,OFFSET(Assumptions!$D$305,0,W143),0)</f>
        <v>0</v>
      </c>
      <c r="X161" s="197">
        <f ca="1">IF(Expense!$B$24=Expense!$C$23,OFFSET(Assumptions!$D$305,0,X143),0)</f>
        <v>0</v>
      </c>
      <c r="Y161" s="197">
        <f ca="1">IF(Expense!$B$24=Expense!$C$23,OFFSET(Assumptions!$D$305,0,Y143),0)</f>
        <v>0</v>
      </c>
      <c r="Z161" s="197">
        <f ca="1">IF(Expense!$B$24=Expense!$C$23,OFFSET(Assumptions!$D$305,0,Z143),0)</f>
        <v>0</v>
      </c>
      <c r="AA161" s="197">
        <f ca="1">IF(Expense!$B$24=Expense!$C$23,OFFSET(Assumptions!$D$305,0,AA143),0)</f>
        <v>0</v>
      </c>
      <c r="AB161" s="197">
        <f ca="1">IF(Expense!$B$24=Expense!$C$23,OFFSET(Assumptions!$D$305,0,AB143),0)</f>
        <v>0</v>
      </c>
      <c r="AC161" s="197">
        <f ca="1">IF(Expense!$B$24=Expense!$C$23,OFFSET(Assumptions!$D$305,0,AC143),0)</f>
        <v>0</v>
      </c>
      <c r="AD161" s="197">
        <f ca="1">IF(Expense!$B$24=Expense!$C$23,OFFSET(Assumptions!$D$305,0,AD143),0)</f>
        <v>0</v>
      </c>
      <c r="AE161" s="197">
        <f ca="1">IF(Expense!$B$24=Expense!$C$23,OFFSET(Assumptions!$D$305,0,AE143),0)</f>
        <v>0</v>
      </c>
      <c r="AF161" s="197">
        <f ca="1">IF(Expense!$B$24=Expense!$C$23,OFFSET(Assumptions!$D$305,0,AF143),0)</f>
        <v>0</v>
      </c>
      <c r="AG161" s="197">
        <f ca="1">IF(Expense!$B$24=Expense!$C$23,OFFSET(Assumptions!$D$305,0,AG143),0)</f>
        <v>0</v>
      </c>
      <c r="AH161" s="197">
        <f ca="1">IF(Expense!$B$24=Expense!$C$23,OFFSET(Assumptions!$D$305,0,AH143),0)</f>
        <v>0</v>
      </c>
      <c r="AI161" s="197">
        <f ca="1">IF(Expense!$B$24=Expense!$C$23,OFFSET(Assumptions!$D$305,0,AI143),0)</f>
        <v>0</v>
      </c>
      <c r="AJ161" s="197">
        <f ca="1">IF(Expense!$B$24=Expense!$C$23,OFFSET(Assumptions!$D$305,0,AJ143),0)</f>
        <v>0</v>
      </c>
      <c r="AK161" s="197">
        <f ca="1">IF(Expense!$B$24=Expense!$C$23,OFFSET(Assumptions!$D$305,0,AK143),0)</f>
        <v>0</v>
      </c>
      <c r="AL161" s="197">
        <f ca="1">IF(Expense!$B$24=Expense!$C$23,OFFSET(Assumptions!$D$305,0,AL143),0)</f>
        <v>0</v>
      </c>
      <c r="AM161" s="197">
        <f ca="1">IF(Expense!$B$24=Expense!$C$23,OFFSET(Assumptions!$D$305,0,AM143),0)</f>
        <v>0</v>
      </c>
      <c r="AN161" s="197">
        <f ca="1">IF(Expense!$B$24=Expense!$C$23,OFFSET(Assumptions!$D$305,0,AN143),0)</f>
        <v>0</v>
      </c>
      <c r="AO161" s="197">
        <f ca="1">IF(Expense!$B$24=Expense!$C$23,OFFSET(Assumptions!$D$305,0,AO143),0)</f>
        <v>0</v>
      </c>
      <c r="AP161" s="197">
        <f ca="1">IF(Expense!$B$24=Expense!$C$23,OFFSET(Assumptions!$D$305,0,AP143),0)</f>
        <v>0</v>
      </c>
      <c r="AQ161" s="197">
        <f ca="1">IF(Expense!$B$24=Expense!$C$23,OFFSET(Assumptions!$D$305,0,AQ143),0)</f>
        <v>0</v>
      </c>
      <c r="AR161" s="197">
        <f ca="1">IF(Expense!$B$24=Expense!$C$23,OFFSET(Assumptions!$D$305,0,AR143),0)</f>
        <v>0</v>
      </c>
      <c r="AS161" s="197">
        <f ca="1">IF(Expense!$B$24=Expense!$C$23,OFFSET(Assumptions!$D$305,0,AS143),0)</f>
        <v>0</v>
      </c>
      <c r="AT161" s="197">
        <f ca="1">IF(Expense!$B$24=Expense!$C$23,OFFSET(Assumptions!$D$305,0,AT143),0)</f>
        <v>0</v>
      </c>
      <c r="AU161" s="197">
        <f ca="1">IF(Expense!$B$24=Expense!$C$23,OFFSET(Assumptions!$D$305,0,AU143),0)</f>
        <v>0</v>
      </c>
      <c r="AV161" s="197">
        <f ca="1">IF(Expense!$B$24=Expense!$C$23,OFFSET(Assumptions!$D$305,0,AV143),0)</f>
        <v>0</v>
      </c>
      <c r="AW161" s="197">
        <f ca="1">IF(Expense!$B$24=Expense!$C$23,OFFSET(Assumptions!$D$305,0,AW143),0)</f>
        <v>0</v>
      </c>
      <c r="AX161" s="197">
        <f ca="1">IF(Expense!$B$24=Expense!$C$23,OFFSET(Assumptions!$D$305,0,AX143),0)</f>
        <v>0</v>
      </c>
      <c r="AY161" s="197">
        <f ca="1">IF(Expense!$B$24=Expense!$C$23,OFFSET(Assumptions!$D$305,0,AY143),0)</f>
        <v>0</v>
      </c>
      <c r="AZ161" s="197">
        <f ca="1">IF(Expense!$B$24=Expense!$C$23,OFFSET(Assumptions!$D$305,0,AZ143),0)</f>
        <v>0</v>
      </c>
      <c r="BA161" s="197">
        <f ca="1">IF(Expense!$B$24=Expense!$C$23,OFFSET(Assumptions!$D$305,0,BA143),0)</f>
        <v>0</v>
      </c>
      <c r="BB161" s="197">
        <f ca="1">IF(Expense!$B$24=Expense!$C$23,OFFSET(Assumptions!$D$305,0,BB143),0)</f>
        <v>0</v>
      </c>
      <c r="BC161" s="197">
        <f ca="1">IF(Expense!$B$24=Expense!$C$23,OFFSET(Assumptions!$D$305,0,BC143),0)</f>
        <v>0</v>
      </c>
      <c r="BD161" s="197">
        <f ca="1">IF(Expense!$B$24=Expense!$C$23,OFFSET(Assumptions!$D$305,0,BD143),0)</f>
        <v>0</v>
      </c>
      <c r="BE161" s="197">
        <f ca="1">IF(Expense!$B$24=Expense!$C$23,OFFSET(Assumptions!$D$305,0,BE143),0)</f>
        <v>0</v>
      </c>
      <c r="BF161" s="197">
        <f ca="1">IF(Expense!$B$24=Expense!$C$23,OFFSET(Assumptions!$D$305,0,BF143),0)</f>
        <v>0</v>
      </c>
      <c r="BG161" s="197">
        <f ca="1">IF(Expense!$B$24=Expense!$C$23,OFFSET(Assumptions!$D$305,0,BG143),0)</f>
        <v>0</v>
      </c>
      <c r="BH161" s="197">
        <f ca="1">IF(Expense!$B$24=Expense!$C$23,OFFSET(Assumptions!$D$305,0,BH143),0)</f>
        <v>0</v>
      </c>
      <c r="BI161" s="197">
        <f ca="1">IF(Expense!$B$24=Expense!$C$23,OFFSET(Assumptions!$D$305,0,BI143),0)</f>
        <v>0</v>
      </c>
      <c r="BJ161" s="197">
        <f ca="1">IF(Expense!$B$24=Expense!$C$23,OFFSET(Assumptions!$D$305,0,BJ143),0)</f>
        <v>0</v>
      </c>
      <c r="BK161" s="197">
        <f ca="1">IF(Expense!$B$24=Expense!$C$23,OFFSET(Assumptions!$D$305,0,BK143),0)</f>
        <v>0</v>
      </c>
      <c r="BL161" s="197">
        <f ca="1">IF(Expense!$B$24=Expense!$C$23,OFFSET(Assumptions!$D$305,0,BL143),0)</f>
        <v>0</v>
      </c>
      <c r="BM161" s="197">
        <f ca="1">IF(Expense!$B$24=Expense!$C$23,OFFSET(Assumptions!$D$305,0,BM143),0)</f>
        <v>0</v>
      </c>
      <c r="BN161" s="197">
        <f ca="1">IF(Expense!$B$24=Expense!$C$23,OFFSET(Assumptions!$D$305,0,BN143),0)</f>
        <v>0</v>
      </c>
      <c r="BO161" s="197">
        <f ca="1">IF(Expense!$B$24=Expense!$C$23,OFFSET(Assumptions!$D$305,0,BO143),0)</f>
        <v>0</v>
      </c>
      <c r="BP161" s="197">
        <f ca="1">IF(Expense!$B$24=Expense!$C$23,OFFSET(Assumptions!$D$305,0,BP143),0)</f>
        <v>0</v>
      </c>
      <c r="BQ161" s="197">
        <f ca="1">IF(Expense!$B$24=Expense!$C$23,OFFSET(Assumptions!$D$305,0,BQ143),0)</f>
        <v>0</v>
      </c>
      <c r="BR161" s="197">
        <f ca="1">IF(Expense!$B$24=Expense!$C$23,OFFSET(Assumptions!$D$305,0,BR143),0)</f>
        <v>0</v>
      </c>
      <c r="BS161" s="197">
        <f ca="1">IF(Expense!$B$24=Expense!$C$23,OFFSET(Assumptions!$D$305,0,BS143),0)</f>
        <v>0</v>
      </c>
      <c r="BT161" s="197">
        <f ca="1">IF(Expense!$B$24=Expense!$C$23,OFFSET(Assumptions!$D$305,0,BT143),0)</f>
        <v>0</v>
      </c>
      <c r="BU161" s="197">
        <f ca="1">IF(Expense!$B$24=Expense!$C$23,OFFSET(Assumptions!$D$305,0,BU143),0)</f>
        <v>0</v>
      </c>
      <c r="BV161" s="197">
        <f ca="1">IF(Expense!$B$24=Expense!$C$23,OFFSET(Assumptions!$D$305,0,BV143),0)</f>
        <v>0</v>
      </c>
      <c r="BW161" s="197">
        <f ca="1">IF(Expense!$B$24=Expense!$C$23,OFFSET(Assumptions!$D$305,0,BW143),0)</f>
        <v>0</v>
      </c>
      <c r="BX161" s="197">
        <f ca="1">IF(Expense!$B$24=Expense!$C$23,OFFSET(Assumptions!$D$305,0,BX143),0)</f>
        <v>0</v>
      </c>
      <c r="BY161" s="197">
        <f ca="1">IF(Expense!$B$24=Expense!$C$23,OFFSET(Assumptions!$D$305,0,BY143),0)</f>
        <v>0</v>
      </c>
      <c r="BZ161" s="197">
        <f ca="1">IF(Expense!$B$24=Expense!$C$23,OFFSET(Assumptions!$D$305,0,BZ143),0)</f>
        <v>0</v>
      </c>
      <c r="CA161" s="197">
        <f ca="1">IF(Expense!$B$24=Expense!$C$23,OFFSET(Assumptions!$D$305,0,CA143),0)</f>
        <v>0</v>
      </c>
      <c r="CB161" s="197">
        <f ca="1">IF(Expense!$B$24=Expense!$C$23,OFFSET(Assumptions!$D$305,0,CB143),0)</f>
        <v>0</v>
      </c>
      <c r="CC161" s="197">
        <f ca="1">IF(Expense!$B$24=Expense!$C$23,OFFSET(Assumptions!$D$305,0,CC143),0)</f>
        <v>0</v>
      </c>
      <c r="CD161" s="197">
        <f ca="1">IF(Expense!$B$24=Expense!$C$23,OFFSET(Assumptions!$D$305,0,CD143),0)</f>
        <v>0</v>
      </c>
      <c r="CE161" s="197">
        <f ca="1">IF(Expense!$B$24=Expense!$C$23,OFFSET(Assumptions!$D$305,0,CE143),0)</f>
        <v>0</v>
      </c>
      <c r="CF161" s="197">
        <f ca="1">IF(Expense!$B$24=Expense!$C$23,OFFSET(Assumptions!$D$305,0,CF143),0)</f>
        <v>0</v>
      </c>
      <c r="CG161" s="197">
        <f ca="1">IF(Expense!$B$24=Expense!$C$23,OFFSET(Assumptions!$D$305,0,CG143),0)</f>
        <v>0</v>
      </c>
      <c r="CH161" s="197">
        <f ca="1">IF(Expense!$B$24=Expense!$C$23,OFFSET(Assumptions!$D$305,0,CH143),0)</f>
        <v>0</v>
      </c>
      <c r="CI161" s="197">
        <f ca="1">IF(Expense!$B$24=Expense!$C$23,OFFSET(Assumptions!$D$305,0,CI143),0)</f>
        <v>0</v>
      </c>
      <c r="CJ161" s="197">
        <f ca="1">IF(Expense!$B$24=Expense!$C$23,OFFSET(Assumptions!$D$305,0,CJ143),0)</f>
        <v>0</v>
      </c>
      <c r="CK161" s="197">
        <f ca="1">IF(Expense!$B$24=Expense!$C$23,OFFSET(Assumptions!$D$305,0,CK143),0)</f>
        <v>0</v>
      </c>
      <c r="CL161" s="197">
        <f ca="1">IF(Expense!$B$24=Expense!$C$23,OFFSET(Assumptions!$D$305,0,CL143),0)</f>
        <v>0</v>
      </c>
      <c r="CM161" s="197">
        <f ca="1">IF(Expense!$B$24=Expense!$C$23,OFFSET(Assumptions!$D$305,0,CM143),0)</f>
        <v>0</v>
      </c>
      <c r="CN161" s="197">
        <f ca="1">IF(Expense!$B$24=Expense!$C$23,OFFSET(Assumptions!$D$305,0,CN143),0)</f>
        <v>0</v>
      </c>
      <c r="CO161" s="197">
        <f ca="1">IF(Expense!$B$24=Expense!$C$23,OFFSET(Assumptions!$D$305,0,CO143),0)</f>
        <v>0</v>
      </c>
      <c r="CP161" s="197">
        <f ca="1">IF(Expense!$B$24=Expense!$C$23,OFFSET(Assumptions!$D$305,0,CP143),0)</f>
        <v>0</v>
      </c>
      <c r="CQ161" s="197">
        <f ca="1">IF(Expense!$B$24=Expense!$C$23,OFFSET(Assumptions!$D$305,0,CQ143),0)</f>
        <v>0</v>
      </c>
      <c r="CR161" s="197">
        <f ca="1">IF(Expense!$B$24=Expense!$C$23,OFFSET(Assumptions!$D$305,0,CR143),0)</f>
        <v>0</v>
      </c>
      <c r="CS161" s="197">
        <f ca="1">IF(Expense!$B$24=Expense!$C$23,OFFSET(Assumptions!$D$305,0,CS143),0)</f>
        <v>0</v>
      </c>
      <c r="CT161" s="197">
        <f ca="1">IF(Expense!$B$24=Expense!$C$23,OFFSET(Assumptions!$D$305,0,CT143),0)</f>
        <v>0</v>
      </c>
      <c r="CU161" s="197">
        <f ca="1">IF(Expense!$B$24=Expense!$C$23,OFFSET(Assumptions!$D$305,0,CU143),0)</f>
        <v>0</v>
      </c>
      <c r="CV161" s="197">
        <f ca="1">IF(Expense!$B$24=Expense!$C$23,OFFSET(Assumptions!$D$305,0,CV143),0)</f>
        <v>0</v>
      </c>
      <c r="CW161" s="197">
        <f ca="1">IF(Expense!$B$24=Expense!$C$23,OFFSET(Assumptions!$D$305,0,CW143),0)</f>
        <v>0</v>
      </c>
      <c r="CX161" s="197">
        <f ca="1">IF(Expense!$B$24=Expense!$C$23,OFFSET(Assumptions!$D$305,0,CX143),0)</f>
        <v>0</v>
      </c>
      <c r="CY161" s="197">
        <f ca="1">IF(Expense!$B$24=Expense!$C$23,OFFSET(Assumptions!$D$305,0,CY143),0)</f>
        <v>0</v>
      </c>
      <c r="CZ161" s="197">
        <f ca="1">IF(Expense!$B$24=Expense!$C$23,OFFSET(Assumptions!$D$305,0,CZ143),0)</f>
        <v>0</v>
      </c>
      <c r="DA161" s="197">
        <f ca="1">IF(Expense!$B$24=Expense!$C$23,OFFSET(Assumptions!$D$305,0,DA143),0)</f>
        <v>0</v>
      </c>
      <c r="DB161" s="197">
        <f ca="1">IF(Expense!$B$24=Expense!$C$23,OFFSET(Assumptions!$D$305,0,DB143),0)</f>
        <v>0</v>
      </c>
      <c r="DC161" s="197">
        <f ca="1">IF(Expense!$B$24=Expense!$C$23,OFFSET(Assumptions!$D$305,0,DC143),0)</f>
        <v>0</v>
      </c>
      <c r="DD161" s="197">
        <f ca="1">IF(Expense!$B$24=Expense!$C$23,OFFSET(Assumptions!$D$305,0,DD143),0)</f>
        <v>0</v>
      </c>
      <c r="DE161" s="197">
        <f ca="1">IF(Expense!$B$24=Expense!$C$23,OFFSET(Assumptions!$D$305,0,DE143),0)</f>
        <v>0</v>
      </c>
      <c r="DF161" s="197">
        <f ca="1">IF(Expense!$B$24=Expense!$C$23,OFFSET(Assumptions!$D$305,0,DF143),0)</f>
        <v>0</v>
      </c>
      <c r="DG161" s="197">
        <f ca="1">IF(Expense!$B$24=Expense!$C$23,OFFSET(Assumptions!$D$305,0,DG143),0)</f>
        <v>0</v>
      </c>
      <c r="DH161" s="197">
        <f ca="1">IF(Expense!$B$24=Expense!$C$23,OFFSET(Assumptions!$D$305,0,DH143),0)</f>
        <v>0</v>
      </c>
      <c r="DI161" s="197">
        <f ca="1">IF(Expense!$B$24=Expense!$C$23,OFFSET(Assumptions!$D$305,0,DI143),0)</f>
        <v>0</v>
      </c>
      <c r="DJ161" s="197">
        <f ca="1">IF(Expense!$B$24=Expense!$C$23,OFFSET(Assumptions!$D$305,0,DJ143),0)</f>
        <v>0</v>
      </c>
      <c r="DK161" s="197">
        <f ca="1">IF(Expense!$B$24=Expense!$C$23,OFFSET(Assumptions!$D$305,0,DK143),0)</f>
        <v>0</v>
      </c>
      <c r="DL161" s="197">
        <f ca="1">IF(Expense!$B$24=Expense!$C$23,OFFSET(Assumptions!$D$305,0,DL143),0)</f>
        <v>0</v>
      </c>
      <c r="DM161" s="197">
        <f ca="1">IF(Expense!$B$24=Expense!$C$23,OFFSET(Assumptions!$D$305,0,DM143),0)</f>
        <v>0</v>
      </c>
      <c r="DN161" s="197">
        <f ca="1">IF(Expense!$B$24=Expense!$C$23,OFFSET(Assumptions!$D$305,0,DN143),0)</f>
        <v>0</v>
      </c>
      <c r="DO161" s="197">
        <f ca="1">IF(Expense!$B$24=Expense!$C$23,OFFSET(Assumptions!$D$305,0,DO143),0)</f>
        <v>0</v>
      </c>
      <c r="DP161" s="197">
        <f ca="1">IF(Expense!$B$24=Expense!$C$23,OFFSET(Assumptions!$D$305,0,DP143),0)</f>
        <v>0</v>
      </c>
      <c r="DQ161" s="197">
        <f ca="1">IF(Expense!$B$24=Expense!$C$23,OFFSET(Assumptions!$D$305,0,DQ143),0)</f>
        <v>0</v>
      </c>
      <c r="DR161" s="197">
        <f ca="1">IF(Expense!$B$24=Expense!$C$23,OFFSET(Assumptions!$D$305,0,DR143),0)</f>
        <v>0</v>
      </c>
      <c r="DS161" s="197">
        <f ca="1">IF(Expense!$B$24=Expense!$C$23,OFFSET(Assumptions!$D$305,0,DS143),0)</f>
        <v>0</v>
      </c>
      <c r="DT161" s="197">
        <f ca="1">IF(Expense!$B$24=Expense!$C$23,OFFSET(Assumptions!$D$305,0,DT143),0)</f>
        <v>0</v>
      </c>
      <c r="DU161" s="197">
        <f ca="1">IF(Expense!$B$24=Expense!$C$23,OFFSET(Assumptions!$D$305,0,DU143),0)</f>
        <v>0</v>
      </c>
      <c r="DV161" s="197">
        <f ca="1">IF(Expense!$B$24=Expense!$C$23,OFFSET(Assumptions!$D$305,0,DV143),0)</f>
        <v>0</v>
      </c>
      <c r="DW161" s="197">
        <f ca="1">IF(Expense!$B$24=Expense!$C$23,OFFSET(Assumptions!$D$305,0,DW143),0)</f>
        <v>0</v>
      </c>
      <c r="DX161" s="197">
        <f ca="1">IF(Expense!$B$24=Expense!$C$23,OFFSET(Assumptions!$D$305,0,DX143),0)</f>
        <v>0</v>
      </c>
      <c r="DY161" s="197">
        <f ca="1">IF(Expense!$B$24=Expense!$C$23,OFFSET(Assumptions!$D$305,0,DY143),0)</f>
        <v>0</v>
      </c>
      <c r="DZ161" s="197">
        <f ca="1">IF(Expense!$B$24=Expense!$C$23,OFFSET(Assumptions!$D$305,0,DZ143),0)</f>
        <v>0</v>
      </c>
      <c r="EA161" s="197">
        <f ca="1">IF(Expense!$B$24=Expense!$C$23,OFFSET(Assumptions!$D$305,0,EA143),0)</f>
        <v>0</v>
      </c>
      <c r="EB161" s="197">
        <f ca="1">IF(Expense!$B$24=Expense!$C$23,OFFSET(Assumptions!$D$305,0,EB143),0)</f>
        <v>0</v>
      </c>
      <c r="EC161" s="197">
        <f ca="1">IF(Expense!$B$24=Expense!$C$23,OFFSET(Assumptions!$D$305,0,EC143),0)</f>
        <v>0</v>
      </c>
      <c r="ED161" s="197">
        <f ca="1">IF(Expense!$B$24=Expense!$C$23,OFFSET(Assumptions!$D$305,0,ED143),0)</f>
        <v>0</v>
      </c>
      <c r="EE161" s="197">
        <f ca="1">IF(Expense!$B$24=Expense!$C$23,OFFSET(Assumptions!$D$305,0,EE143),0)</f>
        <v>0</v>
      </c>
      <c r="EF161" s="197">
        <f ca="1">IF(Expense!$B$24=Expense!$C$23,OFFSET(Assumptions!$D$305,0,EF143),0)</f>
        <v>0</v>
      </c>
      <c r="EG161" s="197">
        <f ca="1">IF(Expense!$B$24=Expense!$C$23,OFFSET(Assumptions!$D$305,0,EG143),0)</f>
        <v>0</v>
      </c>
      <c r="EH161" s="197">
        <f ca="1">IF(Expense!$B$24=Expense!$C$23,OFFSET(Assumptions!$D$305,0,EH143),0)</f>
        <v>0</v>
      </c>
      <c r="EI161" s="197">
        <f ca="1">IF(Expense!$B$24=Expense!$C$23,OFFSET(Assumptions!$D$305,0,EI143),0)</f>
        <v>0</v>
      </c>
      <c r="EJ161" s="197">
        <f ca="1">IF(Expense!$B$24=Expense!$C$23,OFFSET(Assumptions!$D$305,0,EJ143),0)</f>
        <v>0</v>
      </c>
      <c r="EK161" s="197">
        <f ca="1">IF(Expense!$B$24=Expense!$C$23,OFFSET(Assumptions!$D$305,0,EK143),0)</f>
        <v>0</v>
      </c>
      <c r="EL161" s="197">
        <f ca="1">IF(Expense!$B$24=Expense!$C$23,OFFSET(Assumptions!$D$305,0,EL143),0)</f>
        <v>0</v>
      </c>
      <c r="EM161" s="197">
        <f ca="1">IF(Expense!$B$24=Expense!$C$23,OFFSET(Assumptions!$D$305,0,EM143),0)</f>
        <v>0</v>
      </c>
      <c r="EN161" s="197">
        <f ca="1">IF(Expense!$B$24=Expense!$C$23,OFFSET(Assumptions!$D$305,0,EN143),0)</f>
        <v>0</v>
      </c>
      <c r="EO161" s="197">
        <f ca="1">IF(Expense!$B$24=Expense!$C$23,OFFSET(Assumptions!$D$305,0,EO143),0)</f>
        <v>0</v>
      </c>
      <c r="EP161" s="197">
        <f ca="1">IF(Expense!$B$24=Expense!$C$23,OFFSET(Assumptions!$D$305,0,EP143),0)</f>
        <v>0</v>
      </c>
      <c r="EQ161" s="197">
        <f ca="1">IF(Expense!$B$24=Expense!$C$23,OFFSET(Assumptions!$D$305,0,EQ143),0)</f>
        <v>0</v>
      </c>
      <c r="ER161" s="197">
        <f ca="1">IF(Expense!$B$24=Expense!$C$23,OFFSET(Assumptions!$D$305,0,ER143),0)</f>
        <v>0</v>
      </c>
      <c r="ES161" s="197">
        <f ca="1">IF(Expense!$B$24=Expense!$C$23,OFFSET(Assumptions!$D$305,0,ES143),0)</f>
        <v>0</v>
      </c>
      <c r="ET161" s="197">
        <f ca="1">IF(Expense!$B$24=Expense!$C$23,OFFSET(Assumptions!$D$305,0,ET143),0)</f>
        <v>0</v>
      </c>
      <c r="EU161" s="197">
        <f ca="1">IF(Expense!$B$24=Expense!$C$23,OFFSET(Assumptions!$D$305,0,EU143),0)</f>
        <v>0</v>
      </c>
      <c r="EV161" s="197">
        <f ca="1">IF(Expense!$B$24=Expense!$C$23,OFFSET(Assumptions!$D$305,0,EV143),0)</f>
        <v>0</v>
      </c>
      <c r="EW161" s="197">
        <f ca="1">IF(Expense!$B$24=Expense!$C$23,OFFSET(Assumptions!$D$305,0,EW143),0)</f>
        <v>0</v>
      </c>
      <c r="EX161" s="197">
        <f ca="1">IF(Expense!$B$24=Expense!$C$23,OFFSET(Assumptions!$D$305,0,EX143),0)</f>
        <v>0</v>
      </c>
      <c r="EY161" s="197">
        <f ca="1">IF(Expense!$B$24=Expense!$C$23,OFFSET(Assumptions!$D$305,0,EY143),0)</f>
        <v>0</v>
      </c>
      <c r="EZ161" s="197">
        <f ca="1">IF(Expense!$B$24=Expense!$C$23,OFFSET(Assumptions!$D$305,0,EZ143),0)</f>
        <v>0</v>
      </c>
      <c r="FA161" s="197">
        <f ca="1">IF(Expense!$B$24=Expense!$C$23,OFFSET(Assumptions!$D$305,0,FA143),0)</f>
        <v>0</v>
      </c>
      <c r="FB161" s="197">
        <f ca="1">IF(Expense!$B$24=Expense!$C$23,OFFSET(Assumptions!$D$305,0,FB143),0)</f>
        <v>0</v>
      </c>
      <c r="FC161" s="197">
        <f ca="1">IF(Expense!$B$24=Expense!$C$23,OFFSET(Assumptions!$D$305,0,FC143),0)</f>
        <v>0</v>
      </c>
      <c r="FD161" s="197">
        <f ca="1">IF(Expense!$B$24=Expense!$C$23,OFFSET(Assumptions!$D$305,0,FD143),0)</f>
        <v>0</v>
      </c>
      <c r="FE161" s="197">
        <f ca="1">IF(Expense!$B$24=Expense!$C$23,OFFSET(Assumptions!$D$305,0,FE143),0)</f>
        <v>0</v>
      </c>
      <c r="FF161" s="197">
        <f ca="1">IF(Expense!$B$24=Expense!$C$23,OFFSET(Assumptions!$D$305,0,FF143),0)</f>
        <v>0</v>
      </c>
      <c r="FG161" s="197">
        <f ca="1">IF(Expense!$B$24=Expense!$C$23,OFFSET(Assumptions!$D$305,0,FG143),0)</f>
        <v>0</v>
      </c>
      <c r="FH161" s="197">
        <f ca="1">IF(Expense!$B$24=Expense!$C$23,OFFSET(Assumptions!$D$305,0,FH143),0)</f>
        <v>0</v>
      </c>
      <c r="FI161" s="197">
        <f ca="1">IF(Expense!$B$24=Expense!$C$23,OFFSET(Assumptions!$D$305,0,FI143),0)</f>
        <v>0</v>
      </c>
      <c r="FJ161" s="197">
        <f ca="1">IF(Expense!$B$24=Expense!$C$23,OFFSET(Assumptions!$D$305,0,FJ143),0)</f>
        <v>0</v>
      </c>
      <c r="FK161" s="197">
        <f ca="1">IF(Expense!$B$24=Expense!$C$23,OFFSET(Assumptions!$D$305,0,FK143),0)</f>
        <v>0</v>
      </c>
      <c r="FL161" s="197">
        <f ca="1">IF(Expense!$B$24=Expense!$C$23,OFFSET(Assumptions!$D$305,0,FL143),0)</f>
        <v>0</v>
      </c>
      <c r="FM161" s="197">
        <f ca="1">IF(Expense!$B$24=Expense!$C$23,OFFSET(Assumptions!$D$305,0,FM143),0)</f>
        <v>0</v>
      </c>
      <c r="FN161" s="197">
        <f ca="1">IF(Expense!$B$24=Expense!$C$23,OFFSET(Assumptions!$D$305,0,FN143),0)</f>
        <v>0</v>
      </c>
      <c r="FO161" s="197">
        <f ca="1">IF(Expense!$B$24=Expense!$C$23,OFFSET(Assumptions!$D$305,0,FO143),0)</f>
        <v>0</v>
      </c>
      <c r="FP161" s="197">
        <f ca="1">IF(Expense!$B$24=Expense!$C$23,OFFSET(Assumptions!$D$305,0,FP143),0)</f>
        <v>0</v>
      </c>
      <c r="FQ161" s="197">
        <f ca="1">IF(Expense!$B$24=Expense!$C$23,OFFSET(Assumptions!$D$305,0,FQ143),0)</f>
        <v>0</v>
      </c>
      <c r="FR161" s="197">
        <f ca="1">IF(Expense!$B$24=Expense!$C$23,OFFSET(Assumptions!$D$305,0,FR143),0)</f>
        <v>0</v>
      </c>
      <c r="FS161" s="197">
        <f ca="1">IF(Expense!$B$24=Expense!$C$23,OFFSET(Assumptions!$D$305,0,FS143),0)</f>
        <v>0</v>
      </c>
      <c r="FT161" s="197">
        <f ca="1">IF(Expense!$B$24=Expense!$C$23,OFFSET(Assumptions!$D$305,0,FT143),0)</f>
        <v>0</v>
      </c>
      <c r="FU161" s="197">
        <f ca="1">IF(Expense!$B$24=Expense!$C$23,OFFSET(Assumptions!$D$305,0,FU143),0)</f>
        <v>0</v>
      </c>
      <c r="FV161" s="197">
        <f ca="1">IF(Expense!$B$24=Expense!$C$23,OFFSET(Assumptions!$D$305,0,FV143),0)</f>
        <v>0</v>
      </c>
      <c r="FW161" s="197">
        <f ca="1">IF(Expense!$B$24=Expense!$C$23,OFFSET(Assumptions!$D$305,0,FW143),0)</f>
        <v>0</v>
      </c>
      <c r="FX161" s="197">
        <f ca="1">IF(Expense!$B$24=Expense!$C$23,OFFSET(Assumptions!$D$305,0,FX143),0)</f>
        <v>0</v>
      </c>
      <c r="FY161" s="197">
        <f ca="1">IF(Expense!$B$24=Expense!$C$23,OFFSET(Assumptions!$D$305,0,FY143),0)</f>
        <v>0</v>
      </c>
      <c r="FZ161" s="197">
        <f ca="1">IF(Expense!$B$24=Expense!$C$23,OFFSET(Assumptions!$D$305,0,FZ143),0)</f>
        <v>0</v>
      </c>
      <c r="GA161" s="197">
        <f ca="1">IF(Expense!$B$24=Expense!$C$23,OFFSET(Assumptions!$D$305,0,GA143),0)</f>
        <v>0</v>
      </c>
      <c r="GB161" s="197">
        <f ca="1">IF(Expense!$B$24=Expense!$C$23,OFFSET(Assumptions!$D$305,0,GB143),0)</f>
        <v>0</v>
      </c>
      <c r="GC161" s="197">
        <f ca="1">IF(Expense!$B$24=Expense!$C$23,OFFSET(Assumptions!$D$305,0,GC143),0)</f>
        <v>0</v>
      </c>
      <c r="GD161" s="197">
        <f ca="1">IF(Expense!$B$24=Expense!$C$23,OFFSET(Assumptions!$D$305,0,GD143),0)</f>
        <v>0</v>
      </c>
      <c r="GE161" s="197">
        <f ca="1">IF(Expense!$B$24=Expense!$C$23,OFFSET(Assumptions!$D$305,0,GE143),0)</f>
        <v>0</v>
      </c>
      <c r="GF161" s="197">
        <f ca="1">IF(Expense!$B$24=Expense!$C$23,OFFSET(Assumptions!$D$305,0,GF143),0)</f>
        <v>0</v>
      </c>
      <c r="GG161" s="197">
        <f ca="1">IF(Expense!$B$24=Expense!$C$23,OFFSET(Assumptions!$D$305,0,GG143),0)</f>
        <v>0</v>
      </c>
      <c r="GH161" s="197">
        <f ca="1">IF(Expense!$B$24=Expense!$C$23,OFFSET(Assumptions!$D$305,0,GH143),0)</f>
        <v>0</v>
      </c>
      <c r="GI161" s="197">
        <f ca="1">IF(Expense!$B$24=Expense!$C$23,OFFSET(Assumptions!$D$305,0,GI143),0)</f>
        <v>0</v>
      </c>
      <c r="GJ161" s="197">
        <f ca="1">IF(Expense!$B$24=Expense!$C$23,OFFSET(Assumptions!$D$305,0,GJ143),0)</f>
        <v>0</v>
      </c>
      <c r="GK161" s="197">
        <f ca="1">IF(Expense!$B$24=Expense!$C$23,OFFSET(Assumptions!$D$305,0,GK143),0)</f>
        <v>0</v>
      </c>
      <c r="GL161" s="197">
        <f ca="1">IF(Expense!$B$24=Expense!$C$23,OFFSET(Assumptions!$D$305,0,GL143),0)</f>
        <v>0</v>
      </c>
      <c r="GM161" s="197">
        <f ca="1">IF(Expense!$B$24=Expense!$C$23,OFFSET(Assumptions!$D$305,0,GM143),0)</f>
        <v>0</v>
      </c>
      <c r="GN161" s="197">
        <f ca="1">IF(Expense!$B$24=Expense!$C$23,OFFSET(Assumptions!$D$305,0,GN143),0)</f>
        <v>0</v>
      </c>
      <c r="GO161" s="197">
        <f ca="1">IF(Expense!$B$24=Expense!$C$23,OFFSET(Assumptions!$D$305,0,GO143),0)</f>
        <v>0</v>
      </c>
      <c r="GP161" s="197">
        <f ca="1">IF(Expense!$B$24=Expense!$C$23,OFFSET(Assumptions!$D$305,0,GP143),0)</f>
        <v>0</v>
      </c>
      <c r="GQ161" s="197">
        <f ca="1">IF(Expense!$B$24=Expense!$C$23,OFFSET(Assumptions!$D$305,0,GQ143),0)</f>
        <v>0</v>
      </c>
      <c r="GR161" s="197">
        <f ca="1">IF(Expense!$B$24=Expense!$C$23,OFFSET(Assumptions!$D$305,0,GR143),0)</f>
        <v>0</v>
      </c>
      <c r="GS161" s="197">
        <f ca="1">IF(Expense!$B$24=Expense!$C$23,OFFSET(Assumptions!$D$305,0,GS143),0)</f>
        <v>0</v>
      </c>
      <c r="GT161" s="197">
        <f ca="1">IF(Expense!$B$24=Expense!$C$23,OFFSET(Assumptions!$D$305,0,GT143),0)</f>
        <v>0</v>
      </c>
      <c r="GU161" s="197">
        <f ca="1">IF(Expense!$B$24=Expense!$C$23,OFFSET(Assumptions!$D$305,0,GU143),0)</f>
        <v>0</v>
      </c>
      <c r="GV161" s="197">
        <f ca="1">IF(Expense!$B$24=Expense!$C$23,OFFSET(Assumptions!$D$305,0,GV143),0)</f>
        <v>0</v>
      </c>
      <c r="GW161" s="197">
        <f ca="1">IF(Expense!$B$24=Expense!$C$23,OFFSET(Assumptions!$D$305,0,GW143),0)</f>
        <v>0</v>
      </c>
      <c r="GX161" s="197">
        <f ca="1">IF(Expense!$B$24=Expense!$C$23,OFFSET(Assumptions!$D$305,0,GX143),0)</f>
        <v>0</v>
      </c>
      <c r="GY161" s="197">
        <f ca="1">IF(Expense!$B$24=Expense!$C$23,OFFSET(Assumptions!$D$305,0,GY143),0)</f>
        <v>0</v>
      </c>
      <c r="GZ161" s="197">
        <f ca="1">IF(Expense!$B$24=Expense!$C$23,OFFSET(Assumptions!$D$305,0,GZ143),0)</f>
        <v>0</v>
      </c>
      <c r="HA161" s="197">
        <f ca="1">IF(Expense!$B$24=Expense!$C$23,OFFSET(Assumptions!$D$305,0,HA143),0)</f>
        <v>0</v>
      </c>
      <c r="HB161" s="197">
        <f ca="1">IF(Expense!$B$24=Expense!$C$23,OFFSET(Assumptions!$D$305,0,HB143),0)</f>
        <v>0</v>
      </c>
      <c r="HC161" s="197">
        <f ca="1">IF(Expense!$B$24=Expense!$C$23,OFFSET(Assumptions!$D$305,0,HC143),0)</f>
        <v>0</v>
      </c>
      <c r="HD161" s="197">
        <f ca="1">IF(Expense!$B$24=Expense!$C$23,OFFSET(Assumptions!$D$305,0,HD143),0)</f>
        <v>0</v>
      </c>
      <c r="HE161" s="197">
        <f ca="1">IF(Expense!$B$24=Expense!$C$23,OFFSET(Assumptions!$D$305,0,HE143),0)</f>
        <v>0</v>
      </c>
      <c r="HF161" s="197">
        <f ca="1">IF(Expense!$B$24=Expense!$C$23,OFFSET(Assumptions!$D$305,0,HF143),0)</f>
        <v>0</v>
      </c>
      <c r="HG161" s="197">
        <f ca="1">IF(Expense!$B$24=Expense!$C$23,OFFSET(Assumptions!$D$305,0,HG143),0)</f>
        <v>0</v>
      </c>
      <c r="HH161" s="197">
        <f ca="1">IF(Expense!$B$24=Expense!$C$23,OFFSET(Assumptions!$D$305,0,HH143),0)</f>
        <v>0</v>
      </c>
      <c r="HI161" s="197">
        <f ca="1">IF(Expense!$B$24=Expense!$C$23,OFFSET(Assumptions!$D$305,0,HI143),0)</f>
        <v>0</v>
      </c>
      <c r="HJ161" s="197">
        <f ca="1">IF(Expense!$B$24=Expense!$C$23,OFFSET(Assumptions!$D$305,0,HJ143),0)</f>
        <v>0</v>
      </c>
      <c r="HK161" s="197">
        <f ca="1">IF(Expense!$B$24=Expense!$C$23,OFFSET(Assumptions!$D$305,0,HK143),0)</f>
        <v>0</v>
      </c>
      <c r="HL161" s="197">
        <f ca="1">IF(Expense!$B$24=Expense!$C$23,OFFSET(Assumptions!$D$305,0,HL143),0)</f>
        <v>0</v>
      </c>
      <c r="HM161" s="197">
        <f ca="1">IF(Expense!$B$24=Expense!$C$23,OFFSET(Assumptions!$D$305,0,HM143),0)</f>
        <v>0</v>
      </c>
      <c r="HN161" s="197">
        <f ca="1">IF(Expense!$B$24=Expense!$C$23,OFFSET(Assumptions!$D$305,0,HN143),0)</f>
        <v>0</v>
      </c>
      <c r="HO161" s="197">
        <f ca="1">IF(Expense!$B$24=Expense!$C$23,OFFSET(Assumptions!$D$305,0,HO143),0)</f>
        <v>0</v>
      </c>
      <c r="HP161" s="197">
        <f ca="1">IF(Expense!$B$24=Expense!$C$23,OFFSET(Assumptions!$D$305,0,HP143),0)</f>
        <v>0</v>
      </c>
      <c r="HQ161" s="197">
        <f ca="1">IF(Expense!$B$24=Expense!$C$23,OFFSET(Assumptions!$D$305,0,HQ143),0)</f>
        <v>0</v>
      </c>
      <c r="HR161" s="197">
        <f ca="1">IF(Expense!$B$24=Expense!$C$23,OFFSET(Assumptions!$D$305,0,HR143),0)</f>
        <v>0</v>
      </c>
      <c r="HS161" s="197">
        <f ca="1">IF(Expense!$B$24=Expense!$C$23,OFFSET(Assumptions!$D$305,0,HS143),0)</f>
        <v>0</v>
      </c>
      <c r="HT161" s="197">
        <f ca="1">IF(Expense!$B$24=Expense!$C$23,OFFSET(Assumptions!$D$305,0,HT143),0)</f>
        <v>0</v>
      </c>
      <c r="HU161" s="197">
        <f ca="1">IF(Expense!$B$24=Expense!$C$23,OFFSET(Assumptions!$D$305,0,HU143),0)</f>
        <v>0</v>
      </c>
      <c r="HV161" s="197">
        <f ca="1">IF(Expense!$B$24=Expense!$C$23,OFFSET(Assumptions!$D$305,0,HV143),0)</f>
        <v>0</v>
      </c>
      <c r="HW161" s="197">
        <f ca="1">IF(Expense!$B$24=Expense!$C$23,OFFSET(Assumptions!$D$305,0,HW143),0)</f>
        <v>0</v>
      </c>
      <c r="HX161" s="197">
        <f ca="1">IF(Expense!$B$24=Expense!$C$23,OFFSET(Assumptions!$D$305,0,HX143),0)</f>
        <v>0</v>
      </c>
      <c r="HY161" s="197">
        <f ca="1">IF(Expense!$B$24=Expense!$C$23,OFFSET(Assumptions!$D$305,0,HY143),0)</f>
        <v>0</v>
      </c>
      <c r="HZ161" s="197">
        <f ca="1">IF(Expense!$B$24=Expense!$C$23,OFFSET(Assumptions!$D$305,0,HZ143),0)</f>
        <v>0</v>
      </c>
      <c r="IA161" s="197">
        <f ca="1">IF(Expense!$B$24=Expense!$C$23,OFFSET(Assumptions!$D$305,0,IA143),0)</f>
        <v>0</v>
      </c>
      <c r="IB161" s="197">
        <f ca="1">IF(Expense!$B$24=Expense!$C$23,OFFSET(Assumptions!$D$305,0,IB143),0)</f>
        <v>0</v>
      </c>
      <c r="IC161" s="197">
        <f ca="1">IF(Expense!$B$24=Expense!$C$23,OFFSET(Assumptions!$D$305,0,IC143),0)</f>
        <v>0</v>
      </c>
      <c r="ID161" s="197">
        <f ca="1">IF(Expense!$B$24=Expense!$C$23,OFFSET(Assumptions!$D$305,0,ID143),0)</f>
        <v>0</v>
      </c>
      <c r="IE161" s="197">
        <f ca="1">IF(Expense!$B$24=Expense!$C$23,OFFSET(Assumptions!$D$305,0,IE143),0)</f>
        <v>0</v>
      </c>
      <c r="IF161" s="197">
        <f ca="1">IF(Expense!$B$24=Expense!$C$23,OFFSET(Assumptions!$D$305,0,IF143),0)</f>
        <v>0</v>
      </c>
      <c r="IG161" s="197">
        <f ca="1">IF(Expense!$B$24=Expense!$C$23,OFFSET(Assumptions!$D$305,0,IG143),0)</f>
        <v>0</v>
      </c>
      <c r="IH161" s="197">
        <f ca="1">IF(Expense!$B$24=Expense!$C$23,OFFSET(Assumptions!$D$305,0,IH143),0)</f>
        <v>0</v>
      </c>
      <c r="II161" s="197">
        <f ca="1">IF(Expense!$B$24=Expense!$C$23,OFFSET(Assumptions!$D$305,0,II143),0)</f>
        <v>0</v>
      </c>
      <c r="IJ161" s="197">
        <f ca="1">IF(Expense!$B$24=Expense!$C$23,OFFSET(Assumptions!$D$305,0,IJ143),0)</f>
        <v>0</v>
      </c>
      <c r="IK161" s="197">
        <f ca="1">IF(Expense!$B$24=Expense!$C$23,OFFSET(Assumptions!$D$305,0,IK143),0)</f>
        <v>0</v>
      </c>
      <c r="IL161" s="197">
        <f ca="1">IF(Expense!$B$24=Expense!$C$23,OFFSET(Assumptions!$D$305,0,IL143),0)</f>
        <v>0</v>
      </c>
      <c r="IM161" s="197">
        <f ca="1">IF(Expense!$B$24=Expense!$C$23,OFFSET(Assumptions!$D$305,0,IM143),0)</f>
        <v>0</v>
      </c>
      <c r="IN161" s="197">
        <f ca="1">IF(Expense!$B$24=Expense!$C$23,OFFSET(Assumptions!$D$305,0,IN143),0)</f>
        <v>0</v>
      </c>
      <c r="IO161" s="197">
        <f ca="1">IF(Expense!$B$24=Expense!$C$23,OFFSET(Assumptions!$D$305,0,IO143),0)</f>
        <v>0</v>
      </c>
      <c r="IP161" s="197">
        <f ca="1">IF(Expense!$B$24=Expense!$C$23,OFFSET(Assumptions!$D$305,0,IP143),0)</f>
        <v>0</v>
      </c>
      <c r="IQ161" s="197">
        <f ca="1">IF(Expense!$B$24=Expense!$C$23,OFFSET(Assumptions!$D$305,0,IQ143),0)</f>
        <v>0</v>
      </c>
      <c r="IR161" s="197">
        <f ca="1">IF(Expense!$B$24=Expense!$C$23,OFFSET(Assumptions!$D$305,0,IR143),0)</f>
        <v>0</v>
      </c>
      <c r="IS161" s="197">
        <f ca="1">IF(Expense!$B$24=Expense!$C$23,OFFSET(Assumptions!$D$305,0,IS143),0)</f>
        <v>0</v>
      </c>
      <c r="IT161" s="197">
        <f ca="1">IF(Expense!$B$24=Expense!$C$23,OFFSET(Assumptions!$D$305,0,IT143),0)</f>
        <v>0</v>
      </c>
      <c r="IU161" s="197">
        <f ca="1">IF(Expense!$B$24=Expense!$C$23,OFFSET(Assumptions!$D$305,0,IU143),0)</f>
        <v>0</v>
      </c>
      <c r="IV161" s="197">
        <f ca="1">IF(Expense!$B$24=Expense!$C$23,OFFSET(Assumptions!$D$305,0,IV143),0)</f>
        <v>0</v>
      </c>
      <c r="IW161" s="197">
        <f ca="1">IF(Expense!$B$24=Expense!$C$23,OFFSET(Assumptions!$D$305,0,IW143),0)</f>
        <v>0</v>
      </c>
      <c r="IX161" s="197">
        <f ca="1">IF(Expense!$B$24=Expense!$C$23,OFFSET(Assumptions!$D$305,0,IX143),0)</f>
        <v>0</v>
      </c>
      <c r="IY161" s="197">
        <f ca="1">IF(Expense!$B$24=Expense!$C$23,OFFSET(Assumptions!$D$305,0,IY143),0)</f>
        <v>0</v>
      </c>
      <c r="IZ161" s="197">
        <f ca="1">IF(Expense!$B$24=Expense!$C$23,OFFSET(Assumptions!$D$305,0,IZ143),0)</f>
        <v>0</v>
      </c>
      <c r="JA161" s="197">
        <f ca="1">IF(Expense!$B$24=Expense!$C$23,OFFSET(Assumptions!$D$305,0,JA143),0)</f>
        <v>0</v>
      </c>
      <c r="JB161" s="197">
        <f ca="1">IF(Expense!$B$24=Expense!$C$23,OFFSET(Assumptions!$D$305,0,JB143),0)</f>
        <v>0</v>
      </c>
      <c r="JC161" s="197">
        <f ca="1">IF(Expense!$B$24=Expense!$C$23,OFFSET(Assumptions!$D$305,0,JC143),0)</f>
        <v>0</v>
      </c>
      <c r="JD161" s="197">
        <f ca="1">IF(Expense!$B$24=Expense!$C$23,OFFSET(Assumptions!$D$305,0,JD143),0)</f>
        <v>0</v>
      </c>
      <c r="JE161" s="197">
        <f ca="1">IF(Expense!$B$24=Expense!$C$23,OFFSET(Assumptions!$D$305,0,JE143),0)</f>
        <v>0</v>
      </c>
      <c r="JF161" s="197">
        <f ca="1">IF(Expense!$B$24=Expense!$C$23,OFFSET(Assumptions!$D$305,0,JF143),0)</f>
        <v>0</v>
      </c>
      <c r="JG161" s="197">
        <f ca="1">IF(Expense!$B$24=Expense!$C$23,OFFSET(Assumptions!$D$305,0,JG143),0)</f>
        <v>0</v>
      </c>
      <c r="JH161" s="197">
        <f ca="1">IF(Expense!$B$24=Expense!$C$23,OFFSET(Assumptions!$D$305,0,JH143),0)</f>
        <v>0</v>
      </c>
      <c r="JI161" s="197">
        <f ca="1">IF(Expense!$B$24=Expense!$C$23,OFFSET(Assumptions!$D$305,0,JI143),0)</f>
        <v>0</v>
      </c>
      <c r="JJ161" s="197">
        <f ca="1">IF(Expense!$B$24=Expense!$C$23,OFFSET(Assumptions!$D$305,0,JJ143),0)</f>
        <v>0</v>
      </c>
      <c r="JK161" s="197">
        <f ca="1">IF(Expense!$B$24=Expense!$C$23,OFFSET(Assumptions!$D$305,0,JK143),0)</f>
        <v>0</v>
      </c>
      <c r="JL161" s="197">
        <f ca="1">IF(Expense!$B$24=Expense!$C$23,OFFSET(Assumptions!$D$305,0,JL143),0)</f>
        <v>0</v>
      </c>
      <c r="JM161" s="197">
        <f ca="1">IF(Expense!$B$24=Expense!$C$23,OFFSET(Assumptions!$D$305,0,JM143),0)</f>
        <v>0</v>
      </c>
      <c r="JN161" s="197">
        <f ca="1">IF(Expense!$B$24=Expense!$C$23,OFFSET(Assumptions!$D$305,0,JN143),0)</f>
        <v>0</v>
      </c>
      <c r="JO161" s="197">
        <f ca="1">IF(Expense!$B$24=Expense!$C$23,OFFSET(Assumptions!$D$305,0,JO143),0)</f>
        <v>0</v>
      </c>
      <c r="JP161" s="197">
        <f ca="1">IF(Expense!$B$24=Expense!$C$23,OFFSET(Assumptions!$D$305,0,JP143),0)</f>
        <v>0</v>
      </c>
      <c r="JQ161" s="197">
        <f ca="1">IF(Expense!$B$24=Expense!$C$23,OFFSET(Assumptions!$D$305,0,JQ143),0)</f>
        <v>0</v>
      </c>
      <c r="JR161" s="197">
        <f ca="1">IF(Expense!$B$24=Expense!$C$23,OFFSET(Assumptions!$D$305,0,JR143),0)</f>
        <v>0</v>
      </c>
      <c r="JS161" s="197">
        <f ca="1">IF(Expense!$B$24=Expense!$C$23,OFFSET(Assumptions!$D$305,0,JS143),0)</f>
        <v>0</v>
      </c>
      <c r="JT161" s="197">
        <f ca="1">IF(Expense!$B$24=Expense!$C$23,OFFSET(Assumptions!$D$305,0,JT143),0)</f>
        <v>0</v>
      </c>
      <c r="JU161" s="197">
        <f ca="1">IF(Expense!$B$24=Expense!$C$23,OFFSET(Assumptions!$D$305,0,JU143),0)</f>
        <v>0</v>
      </c>
      <c r="JV161" s="197">
        <f ca="1">IF(Expense!$B$24=Expense!$C$23,OFFSET(Assumptions!$D$305,0,JV143),0)</f>
        <v>0</v>
      </c>
      <c r="JW161" s="197">
        <f ca="1">IF(Expense!$B$24=Expense!$C$23,OFFSET(Assumptions!$D$305,0,JW143),0)</f>
        <v>0</v>
      </c>
      <c r="JX161" s="197">
        <f ca="1">IF(Expense!$B$24=Expense!$C$23,OFFSET(Assumptions!$D$305,0,JX143),0)</f>
        <v>0</v>
      </c>
      <c r="JY161" s="197">
        <f ca="1">IF(Expense!$B$24=Expense!$C$23,OFFSET(Assumptions!$D$305,0,JY143),0)</f>
        <v>0</v>
      </c>
      <c r="JZ161" s="197">
        <f ca="1">IF(Expense!$B$24=Expense!$C$23,OFFSET(Assumptions!$D$305,0,JZ143),0)</f>
        <v>0</v>
      </c>
      <c r="KA161" s="197">
        <f ca="1">IF(Expense!$B$24=Expense!$C$23,OFFSET(Assumptions!$D$305,0,KA143),0)</f>
        <v>0</v>
      </c>
      <c r="KB161" s="197">
        <f ca="1">IF(Expense!$B$24=Expense!$C$23,OFFSET(Assumptions!$D$305,0,KB143),0)</f>
        <v>0</v>
      </c>
      <c r="KC161" s="197">
        <f ca="1">IF(Expense!$B$24=Expense!$C$23,OFFSET(Assumptions!$D$305,0,KC143),0)</f>
        <v>0</v>
      </c>
      <c r="KD161" s="197">
        <f ca="1">IF(Expense!$B$24=Expense!$C$23,OFFSET(Assumptions!$D$305,0,KD143),0)</f>
        <v>0</v>
      </c>
      <c r="KE161" s="197">
        <f ca="1">IF(Expense!$B$24=Expense!$C$23,OFFSET(Assumptions!$D$305,0,KE143),0)</f>
        <v>0</v>
      </c>
      <c r="KF161" s="197">
        <f ca="1">IF(Expense!$B$24=Expense!$C$23,OFFSET(Assumptions!$D$305,0,KF143),0)</f>
        <v>0</v>
      </c>
      <c r="KG161" s="197">
        <f ca="1">IF(Expense!$B$24=Expense!$C$23,OFFSET(Assumptions!$D$305,0,KG143),0)</f>
        <v>0</v>
      </c>
      <c r="KH161" s="197">
        <f ca="1">IF(Expense!$B$24=Expense!$C$23,OFFSET(Assumptions!$D$305,0,KH143),0)</f>
        <v>0</v>
      </c>
      <c r="KI161" s="197">
        <f ca="1">IF(Expense!$B$24=Expense!$C$23,OFFSET(Assumptions!$D$305,0,KI143),0)</f>
        <v>0</v>
      </c>
      <c r="KJ161" s="197">
        <f ca="1">IF(Expense!$B$24=Expense!$C$23,OFFSET(Assumptions!$D$305,0,KJ143),0)</f>
        <v>0</v>
      </c>
      <c r="KK161" s="197">
        <f ca="1">IF(Expense!$B$24=Expense!$C$23,OFFSET(Assumptions!$D$305,0,KK143),0)</f>
        <v>0</v>
      </c>
      <c r="KL161" s="197">
        <f ca="1">IF(Expense!$B$24=Expense!$C$23,OFFSET(Assumptions!$D$305,0,KL143),0)</f>
        <v>0</v>
      </c>
      <c r="KM161" s="197">
        <f ca="1">IF(Expense!$B$24=Expense!$C$23,OFFSET(Assumptions!$D$305,0,KM143),0)</f>
        <v>0</v>
      </c>
      <c r="KN161" s="197">
        <f ca="1">IF(Expense!$B$24=Expense!$C$23,OFFSET(Assumptions!$D$305,0,KN143),0)</f>
        <v>0</v>
      </c>
      <c r="KO161" s="197">
        <f ca="1">IF(Expense!$B$24=Expense!$C$23,OFFSET(Assumptions!$D$305,0,KO143),0)</f>
        <v>0</v>
      </c>
      <c r="KP161" s="197">
        <f ca="1">IF(Expense!$B$24=Expense!$C$23,OFFSET(Assumptions!$D$305,0,KP143),0)</f>
        <v>0</v>
      </c>
      <c r="KQ161" s="197">
        <f ca="1">IF(Expense!$B$24=Expense!$C$23,OFFSET(Assumptions!$D$305,0,KQ143),0)</f>
        <v>0</v>
      </c>
      <c r="KR161" s="197">
        <f ca="1">IF(Expense!$B$24=Expense!$C$23,OFFSET(Assumptions!$D$305,0,KR143),0)</f>
        <v>0</v>
      </c>
      <c r="KS161" s="197">
        <f ca="1">IF(Expense!$B$24=Expense!$C$23,OFFSET(Assumptions!$D$305,0,KS143),0)</f>
        <v>0</v>
      </c>
      <c r="KT161" s="197">
        <f ca="1">IF(Expense!$B$24=Expense!$C$23,OFFSET(Assumptions!$D$305,0,KT143),0)</f>
        <v>0</v>
      </c>
      <c r="KU161" s="197">
        <f ca="1">IF(Expense!$B$24=Expense!$C$23,OFFSET(Assumptions!$D$305,0,KU143),0)</f>
        <v>0</v>
      </c>
      <c r="KV161" s="197">
        <f ca="1">IF(Expense!$B$24=Expense!$C$23,OFFSET(Assumptions!$D$305,0,KV143),0)</f>
        <v>0</v>
      </c>
      <c r="KW161" s="197">
        <f ca="1">IF(Expense!$B$24=Expense!$C$23,OFFSET(Assumptions!$D$305,0,KW143),0)</f>
        <v>0</v>
      </c>
      <c r="KX161" s="197">
        <f ca="1">IF(Expense!$B$24=Expense!$C$23,OFFSET(Assumptions!$D$305,0,KX143),0)</f>
        <v>0</v>
      </c>
      <c r="KY161" s="197">
        <f ca="1">IF(Expense!$B$24=Expense!$C$23,OFFSET(Assumptions!$D$305,0,KY143),0)</f>
        <v>0</v>
      </c>
      <c r="KZ161" s="197">
        <f ca="1">IF(Expense!$B$24=Expense!$C$23,OFFSET(Assumptions!$D$305,0,KZ143),0)</f>
        <v>0</v>
      </c>
      <c r="LA161" s="197">
        <f ca="1">IF(Expense!$B$24=Expense!$C$23,OFFSET(Assumptions!$D$305,0,LA143),0)</f>
        <v>0</v>
      </c>
      <c r="LB161" s="197">
        <f ca="1">IF(Expense!$B$24=Expense!$C$23,OFFSET(Assumptions!$D$305,0,LB143),0)</f>
        <v>0</v>
      </c>
      <c r="LC161" s="197">
        <f ca="1">IF(Expense!$B$24=Expense!$C$23,OFFSET(Assumptions!$D$305,0,LC143),0)</f>
        <v>0</v>
      </c>
      <c r="LD161" s="197">
        <f ca="1">IF(Expense!$B$24=Expense!$C$23,OFFSET(Assumptions!$D$305,0,LD143),0)</f>
        <v>0</v>
      </c>
      <c r="LE161" s="197">
        <f ca="1">IF(Expense!$B$24=Expense!$C$23,OFFSET(Assumptions!$D$305,0,LE143),0)</f>
        <v>0</v>
      </c>
    </row>
    <row r="162" spans="1:317" s="209" customFormat="1">
      <c r="A162" s="195"/>
      <c r="B162" s="200" t="s">
        <v>500</v>
      </c>
      <c r="C162" s="195"/>
      <c r="D162" s="196"/>
      <c r="E162" s="197">
        <f ca="1">E154</f>
        <v>333333.33333333331</v>
      </c>
      <c r="F162" s="197">
        <f t="shared" ref="F162:BQ162" ca="1" si="895">F154</f>
        <v>333333.33333333331</v>
      </c>
      <c r="G162" s="197">
        <f t="shared" ca="1" si="895"/>
        <v>333333.33333333331</v>
      </c>
      <c r="H162" s="197">
        <f t="shared" ca="1" si="895"/>
        <v>333333.33333333331</v>
      </c>
      <c r="I162" s="197">
        <f t="shared" ca="1" si="895"/>
        <v>333333.33333333331</v>
      </c>
      <c r="J162" s="197">
        <f t="shared" ca="1" si="895"/>
        <v>333333.33333333331</v>
      </c>
      <c r="K162" s="197">
        <f t="shared" ca="1" si="895"/>
        <v>166666.66666666666</v>
      </c>
      <c r="L162" s="197">
        <f t="shared" ca="1" si="895"/>
        <v>166666.66666666666</v>
      </c>
      <c r="M162" s="197">
        <f t="shared" ca="1" si="895"/>
        <v>166666.66666666666</v>
      </c>
      <c r="N162" s="197">
        <f t="shared" ca="1" si="895"/>
        <v>166666.66666666666</v>
      </c>
      <c r="O162" s="197">
        <f t="shared" ca="1" si="895"/>
        <v>166666.66666666666</v>
      </c>
      <c r="P162" s="197">
        <f t="shared" ca="1" si="895"/>
        <v>166666.66666666666</v>
      </c>
      <c r="Q162" s="197">
        <f t="shared" ca="1" si="895"/>
        <v>166666.66666666666</v>
      </c>
      <c r="R162" s="197">
        <f t="shared" ca="1" si="895"/>
        <v>166666.66666666666</v>
      </c>
      <c r="S162" s="197">
        <f t="shared" ca="1" si="895"/>
        <v>166666.66666666666</v>
      </c>
      <c r="T162" s="197">
        <f t="shared" ca="1" si="895"/>
        <v>166666.66666666666</v>
      </c>
      <c r="U162" s="197">
        <f t="shared" ca="1" si="895"/>
        <v>166666.66666666666</v>
      </c>
      <c r="V162" s="197">
        <f t="shared" ca="1" si="895"/>
        <v>166666.66666666666</v>
      </c>
      <c r="W162" s="197">
        <f t="shared" ca="1" si="895"/>
        <v>166666.66666666666</v>
      </c>
      <c r="X162" s="197">
        <f t="shared" ca="1" si="895"/>
        <v>166666.66666666666</v>
      </c>
      <c r="Y162" s="197">
        <f t="shared" ca="1" si="895"/>
        <v>166666.66666666666</v>
      </c>
      <c r="Z162" s="197">
        <f t="shared" ca="1" si="895"/>
        <v>166666.66666666666</v>
      </c>
      <c r="AA162" s="197">
        <f t="shared" ca="1" si="895"/>
        <v>166666.66666666666</v>
      </c>
      <c r="AB162" s="197">
        <f t="shared" ca="1" si="895"/>
        <v>166666.66666666666</v>
      </c>
      <c r="AC162" s="197">
        <f t="shared" ca="1" si="895"/>
        <v>166666.66666666666</v>
      </c>
      <c r="AD162" s="197">
        <f t="shared" ca="1" si="895"/>
        <v>166666.66666666666</v>
      </c>
      <c r="AE162" s="197">
        <f t="shared" ca="1" si="895"/>
        <v>166666.66666666666</v>
      </c>
      <c r="AF162" s="197">
        <f t="shared" ca="1" si="895"/>
        <v>166666.66666666666</v>
      </c>
      <c r="AG162" s="197">
        <f t="shared" ca="1" si="895"/>
        <v>166666.66666666666</v>
      </c>
      <c r="AH162" s="197">
        <f t="shared" ca="1" si="895"/>
        <v>166666.66666666666</v>
      </c>
      <c r="AI162" s="197">
        <f t="shared" ca="1" si="895"/>
        <v>166666.66666666666</v>
      </c>
      <c r="AJ162" s="197">
        <f t="shared" ca="1" si="895"/>
        <v>166666.66666666666</v>
      </c>
      <c r="AK162" s="197">
        <f t="shared" ca="1" si="895"/>
        <v>166666.66666666666</v>
      </c>
      <c r="AL162" s="197">
        <f t="shared" ca="1" si="895"/>
        <v>166666.66666666666</v>
      </c>
      <c r="AM162" s="197">
        <f t="shared" ca="1" si="895"/>
        <v>166666.66666666666</v>
      </c>
      <c r="AN162" s="197">
        <f t="shared" ca="1" si="895"/>
        <v>166666.66666666666</v>
      </c>
      <c r="AO162" s="197">
        <f t="shared" ca="1" si="895"/>
        <v>166666.66666666666</v>
      </c>
      <c r="AP162" s="197">
        <f t="shared" ca="1" si="895"/>
        <v>166666.66666666666</v>
      </c>
      <c r="AQ162" s="197">
        <f t="shared" ca="1" si="895"/>
        <v>166666.66666666666</v>
      </c>
      <c r="AR162" s="197">
        <f t="shared" ca="1" si="895"/>
        <v>166666.66666666666</v>
      </c>
      <c r="AS162" s="197">
        <f t="shared" ca="1" si="895"/>
        <v>166666.66666666666</v>
      </c>
      <c r="AT162" s="197">
        <f t="shared" ca="1" si="895"/>
        <v>166666.66666666666</v>
      </c>
      <c r="AU162" s="197">
        <f t="shared" ca="1" si="895"/>
        <v>166666.66666666666</v>
      </c>
      <c r="AV162" s="197">
        <f t="shared" ca="1" si="895"/>
        <v>166666.66666666666</v>
      </c>
      <c r="AW162" s="197">
        <f t="shared" ca="1" si="895"/>
        <v>166666.66666666666</v>
      </c>
      <c r="AX162" s="197">
        <f t="shared" ca="1" si="895"/>
        <v>166666.66666666666</v>
      </c>
      <c r="AY162" s="197">
        <f t="shared" ca="1" si="895"/>
        <v>166666.66666666666</v>
      </c>
      <c r="AZ162" s="197">
        <f t="shared" ca="1" si="895"/>
        <v>166666.66666666666</v>
      </c>
      <c r="BA162" s="197">
        <f t="shared" ca="1" si="895"/>
        <v>166666.66666666666</v>
      </c>
      <c r="BB162" s="197">
        <f t="shared" ca="1" si="895"/>
        <v>166666.66666666666</v>
      </c>
      <c r="BC162" s="197">
        <f t="shared" ca="1" si="895"/>
        <v>166666.66666666666</v>
      </c>
      <c r="BD162" s="197">
        <f t="shared" ca="1" si="895"/>
        <v>166666.66666666666</v>
      </c>
      <c r="BE162" s="197">
        <f t="shared" ca="1" si="895"/>
        <v>166666.66666666666</v>
      </c>
      <c r="BF162" s="197">
        <f t="shared" ca="1" si="895"/>
        <v>166666.66666666666</v>
      </c>
      <c r="BG162" s="197">
        <f t="shared" ca="1" si="895"/>
        <v>166666.66666666666</v>
      </c>
      <c r="BH162" s="197">
        <f t="shared" ca="1" si="895"/>
        <v>166666.66666666666</v>
      </c>
      <c r="BI162" s="197">
        <f t="shared" ca="1" si="895"/>
        <v>166666.66666666666</v>
      </c>
      <c r="BJ162" s="197">
        <f t="shared" ca="1" si="895"/>
        <v>166666.66666666666</v>
      </c>
      <c r="BK162" s="197">
        <f t="shared" ca="1" si="895"/>
        <v>166666.66666666666</v>
      </c>
      <c r="BL162" s="197">
        <f t="shared" ca="1" si="895"/>
        <v>166666.66666666666</v>
      </c>
      <c r="BM162" s="197">
        <f t="shared" ca="1" si="895"/>
        <v>166666.66666666666</v>
      </c>
      <c r="BN162" s="197">
        <f t="shared" ca="1" si="895"/>
        <v>166666.66666666666</v>
      </c>
      <c r="BO162" s="197">
        <f t="shared" ca="1" si="895"/>
        <v>166666.66666666666</v>
      </c>
      <c r="BP162" s="197">
        <f t="shared" ca="1" si="895"/>
        <v>166666.66666666666</v>
      </c>
      <c r="BQ162" s="197">
        <f t="shared" ca="1" si="895"/>
        <v>166666.66666666666</v>
      </c>
      <c r="BR162" s="197">
        <f t="shared" ref="BR162:EC162" ca="1" si="896">BR154</f>
        <v>166666.66666666666</v>
      </c>
      <c r="BS162" s="197">
        <f t="shared" ca="1" si="896"/>
        <v>166666.66666666666</v>
      </c>
      <c r="BT162" s="197">
        <f t="shared" ca="1" si="896"/>
        <v>166666.66666666666</v>
      </c>
      <c r="BU162" s="197">
        <f t="shared" ca="1" si="896"/>
        <v>166666.66666666666</v>
      </c>
      <c r="BV162" s="197">
        <f t="shared" ca="1" si="896"/>
        <v>166666.66666666666</v>
      </c>
      <c r="BW162" s="197">
        <f t="shared" ca="1" si="896"/>
        <v>166666.66666666666</v>
      </c>
      <c r="BX162" s="197">
        <f t="shared" ca="1" si="896"/>
        <v>166666.66666666666</v>
      </c>
      <c r="BY162" s="197">
        <f t="shared" ca="1" si="896"/>
        <v>166666.66666666666</v>
      </c>
      <c r="BZ162" s="197">
        <f t="shared" ca="1" si="896"/>
        <v>166666.66666666666</v>
      </c>
      <c r="CA162" s="197">
        <f t="shared" ca="1" si="896"/>
        <v>166666.66666666666</v>
      </c>
      <c r="CB162" s="197">
        <f t="shared" ca="1" si="896"/>
        <v>166666.66666666666</v>
      </c>
      <c r="CC162" s="197">
        <f t="shared" ca="1" si="896"/>
        <v>166666.66666666666</v>
      </c>
      <c r="CD162" s="197">
        <f t="shared" ca="1" si="896"/>
        <v>166666.66666666666</v>
      </c>
      <c r="CE162" s="197">
        <f t="shared" ca="1" si="896"/>
        <v>166666.66666666666</v>
      </c>
      <c r="CF162" s="197">
        <f t="shared" ca="1" si="896"/>
        <v>166666.66666666666</v>
      </c>
      <c r="CG162" s="197">
        <f t="shared" ca="1" si="896"/>
        <v>166666.66666666666</v>
      </c>
      <c r="CH162" s="197">
        <f t="shared" ca="1" si="896"/>
        <v>166666.66666666666</v>
      </c>
      <c r="CI162" s="197">
        <f t="shared" ca="1" si="896"/>
        <v>166666.66666666666</v>
      </c>
      <c r="CJ162" s="197">
        <f t="shared" ca="1" si="896"/>
        <v>166666.66666666666</v>
      </c>
      <c r="CK162" s="197">
        <f t="shared" ca="1" si="896"/>
        <v>166666.66666666666</v>
      </c>
      <c r="CL162" s="197">
        <f t="shared" ca="1" si="896"/>
        <v>166666.66666666666</v>
      </c>
      <c r="CM162" s="197">
        <f t="shared" ca="1" si="896"/>
        <v>166666.66666666666</v>
      </c>
      <c r="CN162" s="197">
        <f t="shared" ca="1" si="896"/>
        <v>166666.66666666666</v>
      </c>
      <c r="CO162" s="197">
        <f t="shared" ca="1" si="896"/>
        <v>166666.66666666666</v>
      </c>
      <c r="CP162" s="197">
        <f t="shared" ca="1" si="896"/>
        <v>166666.66666666666</v>
      </c>
      <c r="CQ162" s="197">
        <f t="shared" ca="1" si="896"/>
        <v>166666.66666666666</v>
      </c>
      <c r="CR162" s="197">
        <f t="shared" ca="1" si="896"/>
        <v>166666.66666666666</v>
      </c>
      <c r="CS162" s="197">
        <f t="shared" ca="1" si="896"/>
        <v>166666.66666666666</v>
      </c>
      <c r="CT162" s="197">
        <f t="shared" ca="1" si="896"/>
        <v>166666.66666666666</v>
      </c>
      <c r="CU162" s="197">
        <f t="shared" ca="1" si="896"/>
        <v>166666.66666666666</v>
      </c>
      <c r="CV162" s="197">
        <f t="shared" ca="1" si="896"/>
        <v>166666.66666666666</v>
      </c>
      <c r="CW162" s="197">
        <f t="shared" ca="1" si="896"/>
        <v>166666.66666666666</v>
      </c>
      <c r="CX162" s="197">
        <f t="shared" ca="1" si="896"/>
        <v>166666.66666666666</v>
      </c>
      <c r="CY162" s="197">
        <f t="shared" ca="1" si="896"/>
        <v>166666.66666666666</v>
      </c>
      <c r="CZ162" s="197">
        <f t="shared" ca="1" si="896"/>
        <v>166666.66666666666</v>
      </c>
      <c r="DA162" s="197">
        <f t="shared" ca="1" si="896"/>
        <v>166666.66666666666</v>
      </c>
      <c r="DB162" s="197">
        <f t="shared" ca="1" si="896"/>
        <v>166666.66666666666</v>
      </c>
      <c r="DC162" s="197">
        <f t="shared" ca="1" si="896"/>
        <v>166666.66666666666</v>
      </c>
      <c r="DD162" s="197">
        <f t="shared" ca="1" si="896"/>
        <v>166666.66666666666</v>
      </c>
      <c r="DE162" s="197">
        <f t="shared" ca="1" si="896"/>
        <v>166666.66666666666</v>
      </c>
      <c r="DF162" s="197">
        <f t="shared" ca="1" si="896"/>
        <v>166666.66666666666</v>
      </c>
      <c r="DG162" s="197">
        <f t="shared" ca="1" si="896"/>
        <v>166666.66666666666</v>
      </c>
      <c r="DH162" s="197">
        <f t="shared" ca="1" si="896"/>
        <v>166666.66666666666</v>
      </c>
      <c r="DI162" s="197">
        <f t="shared" ca="1" si="896"/>
        <v>166666.66666666666</v>
      </c>
      <c r="DJ162" s="197">
        <f t="shared" ca="1" si="896"/>
        <v>166666.66666666666</v>
      </c>
      <c r="DK162" s="197">
        <f t="shared" ca="1" si="896"/>
        <v>166666.66666666666</v>
      </c>
      <c r="DL162" s="197">
        <f t="shared" ca="1" si="896"/>
        <v>166666.66666666666</v>
      </c>
      <c r="DM162" s="197">
        <f t="shared" ca="1" si="896"/>
        <v>166666.66666666666</v>
      </c>
      <c r="DN162" s="197">
        <f t="shared" ca="1" si="896"/>
        <v>166666.66666666666</v>
      </c>
      <c r="DO162" s="197">
        <f t="shared" ca="1" si="896"/>
        <v>166666.66666666666</v>
      </c>
      <c r="DP162" s="197">
        <f t="shared" ca="1" si="896"/>
        <v>166666.66666666666</v>
      </c>
      <c r="DQ162" s="197">
        <f t="shared" ca="1" si="896"/>
        <v>166666.66666666666</v>
      </c>
      <c r="DR162" s="197">
        <f t="shared" ca="1" si="896"/>
        <v>166666.66666666666</v>
      </c>
      <c r="DS162" s="197">
        <f t="shared" ca="1" si="896"/>
        <v>166666.66666666666</v>
      </c>
      <c r="DT162" s="197">
        <f t="shared" ca="1" si="896"/>
        <v>166666.66666666666</v>
      </c>
      <c r="DU162" s="197">
        <f t="shared" ca="1" si="896"/>
        <v>166666.66666666666</v>
      </c>
      <c r="DV162" s="197">
        <f t="shared" ca="1" si="896"/>
        <v>166666.66666666666</v>
      </c>
      <c r="DW162" s="197">
        <f t="shared" ca="1" si="896"/>
        <v>166666.66666666666</v>
      </c>
      <c r="DX162" s="197">
        <f t="shared" ca="1" si="896"/>
        <v>166666.66666666666</v>
      </c>
      <c r="DY162" s="197">
        <f t="shared" ca="1" si="896"/>
        <v>166666.66666666666</v>
      </c>
      <c r="DZ162" s="197">
        <f t="shared" ca="1" si="896"/>
        <v>166666.66666666666</v>
      </c>
      <c r="EA162" s="197">
        <f t="shared" ca="1" si="896"/>
        <v>166666.66666666666</v>
      </c>
      <c r="EB162" s="197">
        <f t="shared" ca="1" si="896"/>
        <v>166666.66666666666</v>
      </c>
      <c r="EC162" s="197">
        <f t="shared" ca="1" si="896"/>
        <v>166666.66666666666</v>
      </c>
      <c r="ED162" s="197">
        <f t="shared" ref="ED162:GO162" ca="1" si="897">ED154</f>
        <v>166666.66666666666</v>
      </c>
      <c r="EE162" s="197">
        <f t="shared" ca="1" si="897"/>
        <v>166666.66666666666</v>
      </c>
      <c r="EF162" s="197">
        <f t="shared" ca="1" si="897"/>
        <v>166666.66666666666</v>
      </c>
      <c r="EG162" s="197">
        <f t="shared" ca="1" si="897"/>
        <v>166666.66666666666</v>
      </c>
      <c r="EH162" s="197">
        <f t="shared" ca="1" si="897"/>
        <v>166666.66666666666</v>
      </c>
      <c r="EI162" s="197">
        <f t="shared" ca="1" si="897"/>
        <v>166666.66666666666</v>
      </c>
      <c r="EJ162" s="197">
        <f t="shared" ca="1" si="897"/>
        <v>166666.66666666666</v>
      </c>
      <c r="EK162" s="197">
        <f t="shared" ca="1" si="897"/>
        <v>166666.66666666666</v>
      </c>
      <c r="EL162" s="197">
        <f t="shared" ca="1" si="897"/>
        <v>166666.66666666666</v>
      </c>
      <c r="EM162" s="197">
        <f t="shared" ca="1" si="897"/>
        <v>166666.66666666666</v>
      </c>
      <c r="EN162" s="197">
        <f t="shared" ca="1" si="897"/>
        <v>166666.66666666666</v>
      </c>
      <c r="EO162" s="197">
        <f t="shared" ca="1" si="897"/>
        <v>166666.66666666666</v>
      </c>
      <c r="EP162" s="197">
        <f t="shared" ca="1" si="897"/>
        <v>166666.66666666666</v>
      </c>
      <c r="EQ162" s="197">
        <f t="shared" ca="1" si="897"/>
        <v>166666.66666666666</v>
      </c>
      <c r="ER162" s="197">
        <f t="shared" ca="1" si="897"/>
        <v>166666.66666666666</v>
      </c>
      <c r="ES162" s="197">
        <f t="shared" ca="1" si="897"/>
        <v>166666.66666666666</v>
      </c>
      <c r="ET162" s="197">
        <f t="shared" ca="1" si="897"/>
        <v>166666.66666666666</v>
      </c>
      <c r="EU162" s="197">
        <f t="shared" ca="1" si="897"/>
        <v>166666.66666666666</v>
      </c>
      <c r="EV162" s="197">
        <f t="shared" ca="1" si="897"/>
        <v>166666.66666666666</v>
      </c>
      <c r="EW162" s="197">
        <f t="shared" ca="1" si="897"/>
        <v>166666.66666666666</v>
      </c>
      <c r="EX162" s="197">
        <f t="shared" ca="1" si="897"/>
        <v>166666.66666666666</v>
      </c>
      <c r="EY162" s="197">
        <f t="shared" ca="1" si="897"/>
        <v>166666.66666666666</v>
      </c>
      <c r="EZ162" s="197">
        <f t="shared" ca="1" si="897"/>
        <v>166666.66666666666</v>
      </c>
      <c r="FA162" s="197">
        <f t="shared" ca="1" si="897"/>
        <v>166666.66666666666</v>
      </c>
      <c r="FB162" s="197">
        <f t="shared" ca="1" si="897"/>
        <v>166666.66666666666</v>
      </c>
      <c r="FC162" s="197">
        <f t="shared" ca="1" si="897"/>
        <v>166666.66666666666</v>
      </c>
      <c r="FD162" s="197">
        <f t="shared" ca="1" si="897"/>
        <v>166666.66666666666</v>
      </c>
      <c r="FE162" s="197">
        <f t="shared" ca="1" si="897"/>
        <v>166666.66666666666</v>
      </c>
      <c r="FF162" s="197">
        <f t="shared" ca="1" si="897"/>
        <v>166666.66666666666</v>
      </c>
      <c r="FG162" s="197">
        <f t="shared" ca="1" si="897"/>
        <v>166666.66666666666</v>
      </c>
      <c r="FH162" s="197">
        <f t="shared" ca="1" si="897"/>
        <v>166666.66666666666</v>
      </c>
      <c r="FI162" s="197">
        <f t="shared" ca="1" si="897"/>
        <v>166666.66666666666</v>
      </c>
      <c r="FJ162" s="197">
        <f t="shared" ca="1" si="897"/>
        <v>166666.66666666666</v>
      </c>
      <c r="FK162" s="197">
        <f t="shared" ca="1" si="897"/>
        <v>0</v>
      </c>
      <c r="FL162" s="197">
        <f t="shared" ca="1" si="897"/>
        <v>0</v>
      </c>
      <c r="FM162" s="197">
        <f t="shared" ca="1" si="897"/>
        <v>0</v>
      </c>
      <c r="FN162" s="197">
        <f t="shared" ca="1" si="897"/>
        <v>0</v>
      </c>
      <c r="FO162" s="197">
        <f t="shared" ca="1" si="897"/>
        <v>0</v>
      </c>
      <c r="FP162" s="197">
        <f t="shared" ca="1" si="897"/>
        <v>0</v>
      </c>
      <c r="FQ162" s="197">
        <f t="shared" ca="1" si="897"/>
        <v>0</v>
      </c>
      <c r="FR162" s="197">
        <f t="shared" ca="1" si="897"/>
        <v>0</v>
      </c>
      <c r="FS162" s="197">
        <f t="shared" ca="1" si="897"/>
        <v>0</v>
      </c>
      <c r="FT162" s="197">
        <f t="shared" ca="1" si="897"/>
        <v>0</v>
      </c>
      <c r="FU162" s="197">
        <f t="shared" ca="1" si="897"/>
        <v>0</v>
      </c>
      <c r="FV162" s="197">
        <f t="shared" ca="1" si="897"/>
        <v>0</v>
      </c>
      <c r="FW162" s="197">
        <f t="shared" ca="1" si="897"/>
        <v>0</v>
      </c>
      <c r="FX162" s="197">
        <f t="shared" ca="1" si="897"/>
        <v>0</v>
      </c>
      <c r="FY162" s="197">
        <f t="shared" ca="1" si="897"/>
        <v>0</v>
      </c>
      <c r="FZ162" s="197">
        <f t="shared" ca="1" si="897"/>
        <v>0</v>
      </c>
      <c r="GA162" s="197">
        <f t="shared" ca="1" si="897"/>
        <v>0</v>
      </c>
      <c r="GB162" s="197">
        <f t="shared" ca="1" si="897"/>
        <v>0</v>
      </c>
      <c r="GC162" s="197">
        <f t="shared" ca="1" si="897"/>
        <v>0</v>
      </c>
      <c r="GD162" s="197">
        <f t="shared" ca="1" si="897"/>
        <v>0</v>
      </c>
      <c r="GE162" s="197">
        <f t="shared" ca="1" si="897"/>
        <v>0</v>
      </c>
      <c r="GF162" s="197">
        <f t="shared" ca="1" si="897"/>
        <v>0</v>
      </c>
      <c r="GG162" s="197">
        <f t="shared" ca="1" si="897"/>
        <v>0</v>
      </c>
      <c r="GH162" s="197">
        <f t="shared" ca="1" si="897"/>
        <v>0</v>
      </c>
      <c r="GI162" s="197">
        <f t="shared" ca="1" si="897"/>
        <v>0</v>
      </c>
      <c r="GJ162" s="197">
        <f t="shared" ca="1" si="897"/>
        <v>0</v>
      </c>
      <c r="GK162" s="197">
        <f t="shared" ca="1" si="897"/>
        <v>0</v>
      </c>
      <c r="GL162" s="197">
        <f t="shared" ca="1" si="897"/>
        <v>0</v>
      </c>
      <c r="GM162" s="197">
        <f t="shared" ca="1" si="897"/>
        <v>0</v>
      </c>
      <c r="GN162" s="197">
        <f t="shared" ca="1" si="897"/>
        <v>0</v>
      </c>
      <c r="GO162" s="197">
        <f t="shared" ca="1" si="897"/>
        <v>0</v>
      </c>
      <c r="GP162" s="197">
        <f t="shared" ref="GP162:JA162" ca="1" si="898">GP154</f>
        <v>0</v>
      </c>
      <c r="GQ162" s="197">
        <f t="shared" ca="1" si="898"/>
        <v>0</v>
      </c>
      <c r="GR162" s="197">
        <f t="shared" ca="1" si="898"/>
        <v>0</v>
      </c>
      <c r="GS162" s="197">
        <f t="shared" ca="1" si="898"/>
        <v>0</v>
      </c>
      <c r="GT162" s="197">
        <f t="shared" ca="1" si="898"/>
        <v>0</v>
      </c>
      <c r="GU162" s="197">
        <f t="shared" ca="1" si="898"/>
        <v>0</v>
      </c>
      <c r="GV162" s="197">
        <f t="shared" ca="1" si="898"/>
        <v>0</v>
      </c>
      <c r="GW162" s="197">
        <f t="shared" ca="1" si="898"/>
        <v>0</v>
      </c>
      <c r="GX162" s="197">
        <f t="shared" ca="1" si="898"/>
        <v>0</v>
      </c>
      <c r="GY162" s="197">
        <f t="shared" ca="1" si="898"/>
        <v>0</v>
      </c>
      <c r="GZ162" s="197">
        <f t="shared" ca="1" si="898"/>
        <v>0</v>
      </c>
      <c r="HA162" s="197">
        <f t="shared" ca="1" si="898"/>
        <v>0</v>
      </c>
      <c r="HB162" s="197">
        <f t="shared" ca="1" si="898"/>
        <v>0</v>
      </c>
      <c r="HC162" s="197">
        <f t="shared" ca="1" si="898"/>
        <v>0</v>
      </c>
      <c r="HD162" s="197">
        <f t="shared" ca="1" si="898"/>
        <v>0</v>
      </c>
      <c r="HE162" s="197">
        <f t="shared" ca="1" si="898"/>
        <v>0</v>
      </c>
      <c r="HF162" s="197">
        <f t="shared" ca="1" si="898"/>
        <v>0</v>
      </c>
      <c r="HG162" s="197">
        <f t="shared" ca="1" si="898"/>
        <v>0</v>
      </c>
      <c r="HH162" s="197">
        <f t="shared" ca="1" si="898"/>
        <v>0</v>
      </c>
      <c r="HI162" s="197">
        <f t="shared" ca="1" si="898"/>
        <v>0</v>
      </c>
      <c r="HJ162" s="197">
        <f t="shared" ca="1" si="898"/>
        <v>0</v>
      </c>
      <c r="HK162" s="197">
        <f t="shared" ca="1" si="898"/>
        <v>0</v>
      </c>
      <c r="HL162" s="197">
        <f t="shared" ca="1" si="898"/>
        <v>0</v>
      </c>
      <c r="HM162" s="197">
        <f t="shared" ca="1" si="898"/>
        <v>0</v>
      </c>
      <c r="HN162" s="197">
        <f t="shared" ca="1" si="898"/>
        <v>0</v>
      </c>
      <c r="HO162" s="197">
        <f t="shared" ca="1" si="898"/>
        <v>0</v>
      </c>
      <c r="HP162" s="197">
        <f t="shared" ca="1" si="898"/>
        <v>0</v>
      </c>
      <c r="HQ162" s="197">
        <f t="shared" ca="1" si="898"/>
        <v>0</v>
      </c>
      <c r="HR162" s="197">
        <f t="shared" ca="1" si="898"/>
        <v>0</v>
      </c>
      <c r="HS162" s="197">
        <f t="shared" ca="1" si="898"/>
        <v>0</v>
      </c>
      <c r="HT162" s="197">
        <f t="shared" ca="1" si="898"/>
        <v>0</v>
      </c>
      <c r="HU162" s="197">
        <f t="shared" ca="1" si="898"/>
        <v>0</v>
      </c>
      <c r="HV162" s="197">
        <f t="shared" ca="1" si="898"/>
        <v>0</v>
      </c>
      <c r="HW162" s="197">
        <f t="shared" ca="1" si="898"/>
        <v>0</v>
      </c>
      <c r="HX162" s="197">
        <f t="shared" ca="1" si="898"/>
        <v>0</v>
      </c>
      <c r="HY162" s="197">
        <f t="shared" ca="1" si="898"/>
        <v>0</v>
      </c>
      <c r="HZ162" s="197">
        <f t="shared" ca="1" si="898"/>
        <v>0</v>
      </c>
      <c r="IA162" s="197">
        <f t="shared" ca="1" si="898"/>
        <v>0</v>
      </c>
      <c r="IB162" s="197">
        <f t="shared" ca="1" si="898"/>
        <v>0</v>
      </c>
      <c r="IC162" s="197">
        <f t="shared" ca="1" si="898"/>
        <v>0</v>
      </c>
      <c r="ID162" s="197">
        <f t="shared" ca="1" si="898"/>
        <v>0</v>
      </c>
      <c r="IE162" s="197">
        <f t="shared" ca="1" si="898"/>
        <v>0</v>
      </c>
      <c r="IF162" s="197">
        <f t="shared" ca="1" si="898"/>
        <v>0</v>
      </c>
      <c r="IG162" s="197">
        <f t="shared" ca="1" si="898"/>
        <v>0</v>
      </c>
      <c r="IH162" s="197">
        <f t="shared" ca="1" si="898"/>
        <v>0</v>
      </c>
      <c r="II162" s="197">
        <f t="shared" ca="1" si="898"/>
        <v>0</v>
      </c>
      <c r="IJ162" s="197">
        <f t="shared" ca="1" si="898"/>
        <v>0</v>
      </c>
      <c r="IK162" s="197">
        <f t="shared" ca="1" si="898"/>
        <v>0</v>
      </c>
      <c r="IL162" s="197">
        <f t="shared" ca="1" si="898"/>
        <v>0</v>
      </c>
      <c r="IM162" s="197">
        <f t="shared" ca="1" si="898"/>
        <v>0</v>
      </c>
      <c r="IN162" s="197">
        <f t="shared" ca="1" si="898"/>
        <v>0</v>
      </c>
      <c r="IO162" s="197">
        <f t="shared" ca="1" si="898"/>
        <v>0</v>
      </c>
      <c r="IP162" s="197">
        <f t="shared" ca="1" si="898"/>
        <v>0</v>
      </c>
      <c r="IQ162" s="197">
        <f t="shared" ca="1" si="898"/>
        <v>0</v>
      </c>
      <c r="IR162" s="197">
        <f t="shared" ca="1" si="898"/>
        <v>0</v>
      </c>
      <c r="IS162" s="197">
        <f t="shared" ca="1" si="898"/>
        <v>0</v>
      </c>
      <c r="IT162" s="197">
        <f t="shared" ca="1" si="898"/>
        <v>0</v>
      </c>
      <c r="IU162" s="197">
        <f t="shared" ca="1" si="898"/>
        <v>0</v>
      </c>
      <c r="IV162" s="197">
        <f t="shared" ca="1" si="898"/>
        <v>0</v>
      </c>
      <c r="IW162" s="197">
        <f t="shared" ca="1" si="898"/>
        <v>0</v>
      </c>
      <c r="IX162" s="197">
        <f t="shared" ca="1" si="898"/>
        <v>0</v>
      </c>
      <c r="IY162" s="197">
        <f t="shared" ca="1" si="898"/>
        <v>0</v>
      </c>
      <c r="IZ162" s="197">
        <f t="shared" ca="1" si="898"/>
        <v>0</v>
      </c>
      <c r="JA162" s="197">
        <f t="shared" ca="1" si="898"/>
        <v>0</v>
      </c>
      <c r="JB162" s="197">
        <f t="shared" ref="JB162:LE162" ca="1" si="899">JB154</f>
        <v>0</v>
      </c>
      <c r="JC162" s="197">
        <f t="shared" ca="1" si="899"/>
        <v>0</v>
      </c>
      <c r="JD162" s="197">
        <f t="shared" ca="1" si="899"/>
        <v>0</v>
      </c>
      <c r="JE162" s="197">
        <f t="shared" ca="1" si="899"/>
        <v>0</v>
      </c>
      <c r="JF162" s="197">
        <f t="shared" ca="1" si="899"/>
        <v>0</v>
      </c>
      <c r="JG162" s="197">
        <f t="shared" ca="1" si="899"/>
        <v>0</v>
      </c>
      <c r="JH162" s="197">
        <f t="shared" ca="1" si="899"/>
        <v>0</v>
      </c>
      <c r="JI162" s="197">
        <f t="shared" ca="1" si="899"/>
        <v>0</v>
      </c>
      <c r="JJ162" s="197">
        <f t="shared" ca="1" si="899"/>
        <v>0</v>
      </c>
      <c r="JK162" s="197">
        <f t="shared" ca="1" si="899"/>
        <v>0</v>
      </c>
      <c r="JL162" s="197">
        <f t="shared" ca="1" si="899"/>
        <v>0</v>
      </c>
      <c r="JM162" s="197">
        <f t="shared" ca="1" si="899"/>
        <v>0</v>
      </c>
      <c r="JN162" s="197">
        <f t="shared" ca="1" si="899"/>
        <v>0</v>
      </c>
      <c r="JO162" s="197">
        <f t="shared" ca="1" si="899"/>
        <v>0</v>
      </c>
      <c r="JP162" s="197">
        <f t="shared" ca="1" si="899"/>
        <v>0</v>
      </c>
      <c r="JQ162" s="197">
        <f t="shared" ca="1" si="899"/>
        <v>0</v>
      </c>
      <c r="JR162" s="197">
        <f t="shared" ca="1" si="899"/>
        <v>0</v>
      </c>
      <c r="JS162" s="197">
        <f t="shared" ca="1" si="899"/>
        <v>0</v>
      </c>
      <c r="JT162" s="197">
        <f t="shared" ca="1" si="899"/>
        <v>0</v>
      </c>
      <c r="JU162" s="197">
        <f t="shared" ca="1" si="899"/>
        <v>0</v>
      </c>
      <c r="JV162" s="197">
        <f t="shared" ca="1" si="899"/>
        <v>0</v>
      </c>
      <c r="JW162" s="197">
        <f t="shared" ca="1" si="899"/>
        <v>0</v>
      </c>
      <c r="JX162" s="197">
        <f t="shared" ca="1" si="899"/>
        <v>0</v>
      </c>
      <c r="JY162" s="197">
        <f t="shared" ca="1" si="899"/>
        <v>0</v>
      </c>
      <c r="JZ162" s="197">
        <f t="shared" ca="1" si="899"/>
        <v>0</v>
      </c>
      <c r="KA162" s="197">
        <f t="shared" ca="1" si="899"/>
        <v>0</v>
      </c>
      <c r="KB162" s="197">
        <f t="shared" ca="1" si="899"/>
        <v>0</v>
      </c>
      <c r="KC162" s="197">
        <f t="shared" ca="1" si="899"/>
        <v>0</v>
      </c>
      <c r="KD162" s="197">
        <f t="shared" ca="1" si="899"/>
        <v>0</v>
      </c>
      <c r="KE162" s="197">
        <f t="shared" ca="1" si="899"/>
        <v>0</v>
      </c>
      <c r="KF162" s="197">
        <f t="shared" ca="1" si="899"/>
        <v>0</v>
      </c>
      <c r="KG162" s="197">
        <f t="shared" ca="1" si="899"/>
        <v>0</v>
      </c>
      <c r="KH162" s="197">
        <f t="shared" ca="1" si="899"/>
        <v>0</v>
      </c>
      <c r="KI162" s="197">
        <f t="shared" ca="1" si="899"/>
        <v>0</v>
      </c>
      <c r="KJ162" s="197">
        <f t="shared" ca="1" si="899"/>
        <v>0</v>
      </c>
      <c r="KK162" s="197">
        <f t="shared" ca="1" si="899"/>
        <v>0</v>
      </c>
      <c r="KL162" s="197">
        <f t="shared" ca="1" si="899"/>
        <v>0</v>
      </c>
      <c r="KM162" s="197">
        <f t="shared" ca="1" si="899"/>
        <v>0</v>
      </c>
      <c r="KN162" s="197">
        <f t="shared" ca="1" si="899"/>
        <v>0</v>
      </c>
      <c r="KO162" s="197">
        <f t="shared" ca="1" si="899"/>
        <v>0</v>
      </c>
      <c r="KP162" s="197">
        <f t="shared" ca="1" si="899"/>
        <v>0</v>
      </c>
      <c r="KQ162" s="197">
        <f t="shared" ca="1" si="899"/>
        <v>0</v>
      </c>
      <c r="KR162" s="197">
        <f t="shared" ca="1" si="899"/>
        <v>0</v>
      </c>
      <c r="KS162" s="197">
        <f t="shared" ca="1" si="899"/>
        <v>0</v>
      </c>
      <c r="KT162" s="197">
        <f t="shared" ca="1" si="899"/>
        <v>0</v>
      </c>
      <c r="KU162" s="197">
        <f t="shared" ca="1" si="899"/>
        <v>0</v>
      </c>
      <c r="KV162" s="197">
        <f t="shared" ca="1" si="899"/>
        <v>0</v>
      </c>
      <c r="KW162" s="197">
        <f t="shared" ca="1" si="899"/>
        <v>0</v>
      </c>
      <c r="KX162" s="197">
        <f t="shared" ca="1" si="899"/>
        <v>0</v>
      </c>
      <c r="KY162" s="197">
        <f t="shared" ca="1" si="899"/>
        <v>0</v>
      </c>
      <c r="KZ162" s="197">
        <f t="shared" ca="1" si="899"/>
        <v>0</v>
      </c>
      <c r="LA162" s="197">
        <f t="shared" ca="1" si="899"/>
        <v>0</v>
      </c>
      <c r="LB162" s="197">
        <f t="shared" ca="1" si="899"/>
        <v>0</v>
      </c>
      <c r="LC162" s="197">
        <f t="shared" ca="1" si="899"/>
        <v>0</v>
      </c>
      <c r="LD162" s="197">
        <f t="shared" ca="1" si="899"/>
        <v>0</v>
      </c>
      <c r="LE162" s="197">
        <f t="shared" ca="1" si="899"/>
        <v>0</v>
      </c>
    </row>
    <row r="163" spans="1:317">
      <c r="A163" s="195">
        <v>4.3</v>
      </c>
      <c r="B163" s="200" t="s">
        <v>68</v>
      </c>
      <c r="C163" s="195"/>
      <c r="D163" s="196"/>
      <c r="E163" s="197">
        <f ca="1">IF(Expense!$C$51=Expense!$K$31,Expense!E228,IF(Expense!$C$51=Expense!$K$32,Expense!E229,E230))</f>
        <v>0</v>
      </c>
      <c r="F163" s="197">
        <f ca="1">IF(Expense!$C$51=Expense!$K$31,Expense!F228,IF(Expense!$C$51=Expense!$K$32,Expense!F229,F230))</f>
        <v>0</v>
      </c>
      <c r="G163" s="197">
        <f ca="1">IF(Expense!$C$51=Expense!$K$31,Expense!G228,IF(Expense!$C$51=Expense!$K$32,Expense!G229,G230))</f>
        <v>0</v>
      </c>
      <c r="H163" s="197">
        <f ca="1">IF(Expense!$C$51=Expense!$K$31,Expense!H228,IF(Expense!$C$51=Expense!$K$32,Expense!H229,H230))</f>
        <v>0</v>
      </c>
      <c r="I163" s="197">
        <f ca="1">IF(Expense!$C$51=Expense!$K$31,Expense!I228,IF(Expense!$C$51=Expense!$K$32,Expense!I229,I230))</f>
        <v>0</v>
      </c>
      <c r="J163" s="197">
        <f ca="1">IF(Expense!$C$51=Expense!$K$31,Expense!J228,IF(Expense!$C$51=Expense!$K$32,Expense!J229,J230))</f>
        <v>0</v>
      </c>
      <c r="K163" s="197">
        <f ca="1">IF(Expense!$C$51=Expense!$K$31,Expense!K228,IF(Expense!$C$51=Expense!$K$32,Expense!K229,K230))</f>
        <v>0</v>
      </c>
      <c r="L163" s="197">
        <f ca="1">IF(Expense!$C$51=Expense!$K$31,Expense!L228,IF(Expense!$C$51=Expense!$K$32,Expense!L229,L230))</f>
        <v>0</v>
      </c>
      <c r="M163" s="197">
        <f ca="1">IF(Expense!$C$51=Expense!$K$31,Expense!M228,IF(Expense!$C$51=Expense!$K$32,Expense!M229,M230))</f>
        <v>0</v>
      </c>
      <c r="N163" s="197">
        <f ca="1">IF(Expense!$C$51=Expense!$K$31,Expense!N228,IF(Expense!$C$51=Expense!$K$32,Expense!N229,N230))</f>
        <v>0</v>
      </c>
      <c r="O163" s="197">
        <f ca="1">IF(Expense!$C$51=Expense!$K$31,Expense!O228,IF(Expense!$C$51=Expense!$K$32,Expense!O229,O230))</f>
        <v>0</v>
      </c>
      <c r="P163" s="197">
        <f ca="1">IF(Expense!$C$51=Expense!$K$31,Expense!P228,IF(Expense!$C$51=Expense!$K$32,Expense!P229,P230))</f>
        <v>0</v>
      </c>
      <c r="Q163" s="197">
        <f ca="1">IF(Expense!$C$51=Expense!$K$31,Expense!Q228,IF(Expense!$C$51=Expense!$K$32,Expense!Q229,Q230))</f>
        <v>0</v>
      </c>
      <c r="R163" s="197">
        <f ca="1">IF(Expense!$C$51=Expense!$K$31,Expense!R228,IF(Expense!$C$51=Expense!$K$32,Expense!R229,R230))</f>
        <v>0</v>
      </c>
      <c r="S163" s="197">
        <f ca="1">IF(Expense!$C$51=Expense!$K$31,Expense!S228,IF(Expense!$C$51=Expense!$K$32,Expense!S229,S230))</f>
        <v>0</v>
      </c>
      <c r="T163" s="197">
        <f ca="1">IF(Expense!$C$51=Expense!$K$31,Expense!T228,IF(Expense!$C$51=Expense!$K$32,Expense!T229,T230))</f>
        <v>0</v>
      </c>
      <c r="U163" s="197">
        <f ca="1">IF(Expense!$C$51=Expense!$K$31,Expense!U228,IF(Expense!$C$51=Expense!$K$32,Expense!U229,U230))</f>
        <v>0</v>
      </c>
      <c r="V163" s="197">
        <f ca="1">IF(Expense!$C$51=Expense!$K$31,Expense!V228,IF(Expense!$C$51=Expense!$K$32,Expense!V229,V230))</f>
        <v>0</v>
      </c>
      <c r="W163" s="197">
        <f ca="1">IF(Expense!$C$51=Expense!$K$31,Expense!W228,IF(Expense!$C$51=Expense!$K$32,Expense!W229,W230))</f>
        <v>0</v>
      </c>
      <c r="X163" s="197">
        <f ca="1">IF(Expense!$C$51=Expense!$K$31,Expense!X228,IF(Expense!$C$51=Expense!$K$32,Expense!X229,X230))</f>
        <v>0</v>
      </c>
      <c r="Y163" s="197">
        <f ca="1">IF(Expense!$C$51=Expense!$K$31,Expense!Y228,IF(Expense!$C$51=Expense!$K$32,Expense!Y229,Y230))</f>
        <v>0</v>
      </c>
      <c r="Z163" s="197">
        <f ca="1">IF(Expense!$C$51=Expense!$K$31,Expense!Z228,IF(Expense!$C$51=Expense!$K$32,Expense!Z229,Z230))</f>
        <v>0</v>
      </c>
      <c r="AA163" s="197">
        <f ca="1">IF(Expense!$C$51=Expense!$K$31,Expense!AA228,IF(Expense!$C$51=Expense!$K$32,Expense!AA229,AA230))</f>
        <v>0</v>
      </c>
      <c r="AB163" s="197">
        <f ca="1">IF(Expense!$C$51=Expense!$K$31,Expense!AB228,IF(Expense!$C$51=Expense!$K$32,Expense!AB229,AB230))</f>
        <v>0</v>
      </c>
      <c r="AC163" s="197">
        <f ca="1">IF(Expense!$C$51=Expense!$K$31,Expense!AC228,IF(Expense!$C$51=Expense!$K$32,Expense!AC229,AC230))</f>
        <v>0</v>
      </c>
      <c r="AD163" s="197">
        <f ca="1">IF(Expense!$C$51=Expense!$K$31,Expense!AD228,IF(Expense!$C$51=Expense!$K$32,Expense!AD229,AD230))</f>
        <v>0</v>
      </c>
      <c r="AE163" s="197">
        <f ca="1">IF(Expense!$C$51=Expense!$K$31,Expense!AE228,IF(Expense!$C$51=Expense!$K$32,Expense!AE229,AE230))</f>
        <v>0</v>
      </c>
      <c r="AF163" s="197">
        <f ca="1">IF(Expense!$C$51=Expense!$K$31,Expense!AF228,IF(Expense!$C$51=Expense!$K$32,Expense!AF229,AF230))</f>
        <v>0</v>
      </c>
      <c r="AG163" s="197">
        <f ca="1">IF(Expense!$C$51=Expense!$K$31,Expense!AG228,IF(Expense!$C$51=Expense!$K$32,Expense!AG229,AG230))</f>
        <v>0</v>
      </c>
      <c r="AH163" s="197">
        <f ca="1">IF(Expense!$C$51=Expense!$K$31,Expense!AH228,IF(Expense!$C$51=Expense!$K$32,Expense!AH229,AH230))</f>
        <v>0</v>
      </c>
      <c r="AI163" s="197">
        <f ca="1">IF(Expense!$C$51=Expense!$K$31,Expense!AI228,IF(Expense!$C$51=Expense!$K$32,Expense!AI229,AI230))</f>
        <v>0</v>
      </c>
      <c r="AJ163" s="197">
        <f ca="1">IF(Expense!$C$51=Expense!$K$31,Expense!AJ228,IF(Expense!$C$51=Expense!$K$32,Expense!AJ229,AJ230))</f>
        <v>0</v>
      </c>
      <c r="AK163" s="197">
        <f ca="1">IF(Expense!$C$51=Expense!$K$31,Expense!AK228,IF(Expense!$C$51=Expense!$K$32,Expense!AK229,AK230))</f>
        <v>0</v>
      </c>
      <c r="AL163" s="197">
        <f ca="1">IF(Expense!$C$51=Expense!$K$31,Expense!AL228,IF(Expense!$C$51=Expense!$K$32,Expense!AL229,AL230))</f>
        <v>0</v>
      </c>
      <c r="AM163" s="197">
        <f ca="1">IF(Expense!$C$51=Expense!$K$31,Expense!AM228,IF(Expense!$C$51=Expense!$K$32,Expense!AM229,AM230))</f>
        <v>0</v>
      </c>
      <c r="AN163" s="197">
        <f ca="1">IF(Expense!$C$51=Expense!$K$31,Expense!AN228,IF(Expense!$C$51=Expense!$K$32,Expense!AN229,AN230))</f>
        <v>0</v>
      </c>
      <c r="AO163" s="197">
        <f ca="1">IF(Expense!$C$51=Expense!$K$31,Expense!AO228,IF(Expense!$C$51=Expense!$K$32,Expense!AO229,AO230))</f>
        <v>0</v>
      </c>
      <c r="AP163" s="197">
        <f ca="1">IF(Expense!$C$51=Expense!$K$31,Expense!AP228,IF(Expense!$C$51=Expense!$K$32,Expense!AP229,AP230))</f>
        <v>0</v>
      </c>
      <c r="AQ163" s="197">
        <f ca="1">IF(Expense!$C$51=Expense!$K$31,Expense!AQ228,IF(Expense!$C$51=Expense!$K$32,Expense!AQ229,AQ230))</f>
        <v>0</v>
      </c>
      <c r="AR163" s="197">
        <f ca="1">IF(Expense!$C$51=Expense!$K$31,Expense!AR228,IF(Expense!$C$51=Expense!$K$32,Expense!AR229,AR230))</f>
        <v>0</v>
      </c>
      <c r="AS163" s="197">
        <f ca="1">IF(Expense!$C$51=Expense!$K$31,Expense!AS228,IF(Expense!$C$51=Expense!$K$32,Expense!AS229,AS230))</f>
        <v>0</v>
      </c>
      <c r="AT163" s="197">
        <f ca="1">IF(Expense!$C$51=Expense!$K$31,Expense!AT228,IF(Expense!$C$51=Expense!$K$32,Expense!AT229,AT230))</f>
        <v>0</v>
      </c>
      <c r="AU163" s="197">
        <f ca="1">IF(Expense!$C$51=Expense!$K$31,Expense!AU228,IF(Expense!$C$51=Expense!$K$32,Expense!AU229,AU230))</f>
        <v>0</v>
      </c>
      <c r="AV163" s="197">
        <f ca="1">IF(Expense!$C$51=Expense!$K$31,Expense!AV228,IF(Expense!$C$51=Expense!$K$32,Expense!AV229,AV230))</f>
        <v>0</v>
      </c>
      <c r="AW163" s="197">
        <f ca="1">IF(Expense!$C$51=Expense!$K$31,Expense!AW228,IF(Expense!$C$51=Expense!$K$32,Expense!AW229,AW230))</f>
        <v>0</v>
      </c>
      <c r="AX163" s="197">
        <f ca="1">IF(Expense!$C$51=Expense!$K$31,Expense!AX228,IF(Expense!$C$51=Expense!$K$32,Expense!AX229,AX230))</f>
        <v>0</v>
      </c>
      <c r="AY163" s="197">
        <f ca="1">IF(Expense!$C$51=Expense!$K$31,Expense!AY228,IF(Expense!$C$51=Expense!$K$32,Expense!AY229,AY230))</f>
        <v>0</v>
      </c>
      <c r="AZ163" s="197">
        <f ca="1">IF(Expense!$C$51=Expense!$K$31,Expense!AZ228,IF(Expense!$C$51=Expense!$K$32,Expense!AZ229,AZ230))</f>
        <v>0</v>
      </c>
      <c r="BA163" s="197">
        <f ca="1">IF(Expense!$C$51=Expense!$K$31,Expense!BA228,IF(Expense!$C$51=Expense!$K$32,Expense!BA229,BA230))</f>
        <v>0</v>
      </c>
      <c r="BB163" s="197">
        <f ca="1">IF(Expense!$C$51=Expense!$K$31,Expense!BB228,IF(Expense!$C$51=Expense!$K$32,Expense!BB229,BB230))</f>
        <v>0</v>
      </c>
      <c r="BC163" s="197">
        <f ca="1">IF(Expense!$C$51=Expense!$K$31,Expense!BC228,IF(Expense!$C$51=Expense!$K$32,Expense!BC229,BC230))</f>
        <v>0</v>
      </c>
      <c r="BD163" s="197">
        <f ca="1">IF(Expense!$C$51=Expense!$K$31,Expense!BD228,IF(Expense!$C$51=Expense!$K$32,Expense!BD229,BD230))</f>
        <v>0</v>
      </c>
      <c r="BE163" s="197">
        <f ca="1">IF(Expense!$C$51=Expense!$K$31,Expense!BE228,IF(Expense!$C$51=Expense!$K$32,Expense!BE229,BE230))</f>
        <v>0</v>
      </c>
      <c r="BF163" s="197">
        <f ca="1">IF(Expense!$C$51=Expense!$K$31,Expense!BF228,IF(Expense!$C$51=Expense!$K$32,Expense!BF229,BF230))</f>
        <v>0</v>
      </c>
      <c r="BG163" s="197">
        <f ca="1">IF(Expense!$C$51=Expense!$K$31,Expense!BG228,IF(Expense!$C$51=Expense!$K$32,Expense!BG229,BG230))</f>
        <v>0</v>
      </c>
      <c r="BH163" s="197">
        <f ca="1">IF(Expense!$C$51=Expense!$K$31,Expense!BH228,IF(Expense!$C$51=Expense!$K$32,Expense!BH229,BH230))</f>
        <v>0</v>
      </c>
      <c r="BI163" s="197">
        <f ca="1">IF(Expense!$C$51=Expense!$K$31,Expense!BI228,IF(Expense!$C$51=Expense!$K$32,Expense!BI229,BI230))</f>
        <v>0</v>
      </c>
      <c r="BJ163" s="197">
        <f ca="1">IF(Expense!$C$51=Expense!$K$31,Expense!BJ228,IF(Expense!$C$51=Expense!$K$32,Expense!BJ229,BJ230))</f>
        <v>0</v>
      </c>
      <c r="BK163" s="197">
        <f ca="1">IF(Expense!$C$51=Expense!$K$31,Expense!BK228,IF(Expense!$C$51=Expense!$K$32,Expense!BK229,BK230))</f>
        <v>0</v>
      </c>
      <c r="BL163" s="197">
        <f ca="1">IF(Expense!$C$51=Expense!$K$31,Expense!BL228,IF(Expense!$C$51=Expense!$K$32,Expense!BL229,BL230))</f>
        <v>0</v>
      </c>
      <c r="BM163" s="197">
        <f ca="1">IF(Expense!$C$51=Expense!$K$31,Expense!BM228,IF(Expense!$C$51=Expense!$K$32,Expense!BM229,BM230))</f>
        <v>0</v>
      </c>
      <c r="BN163" s="197">
        <f ca="1">IF(Expense!$C$51=Expense!$K$31,Expense!BN228,IF(Expense!$C$51=Expense!$K$32,Expense!BN229,BN230))</f>
        <v>0</v>
      </c>
      <c r="BO163" s="197">
        <f ca="1">IF(Expense!$C$51=Expense!$K$31,Expense!BO228,IF(Expense!$C$51=Expense!$K$32,Expense!BO229,BO230))</f>
        <v>0</v>
      </c>
      <c r="BP163" s="197">
        <f ca="1">IF(Expense!$C$51=Expense!$K$31,Expense!BP228,IF(Expense!$C$51=Expense!$K$32,Expense!BP229,BP230))</f>
        <v>0</v>
      </c>
      <c r="BQ163" s="197">
        <f ca="1">IF(Expense!$C$51=Expense!$K$31,Expense!BQ228,IF(Expense!$C$51=Expense!$K$32,Expense!BQ229,BQ230))</f>
        <v>0</v>
      </c>
      <c r="BR163" s="197">
        <f ca="1">IF(Expense!$C$51=Expense!$K$31,Expense!BR228,IF(Expense!$C$51=Expense!$K$32,Expense!BR229,BR230))</f>
        <v>0</v>
      </c>
      <c r="BS163" s="197">
        <f ca="1">IF(Expense!$C$51=Expense!$K$31,Expense!BS228,IF(Expense!$C$51=Expense!$K$32,Expense!BS229,BS230))</f>
        <v>0</v>
      </c>
      <c r="BT163" s="197">
        <f ca="1">IF(Expense!$C$51=Expense!$K$31,Expense!BT228,IF(Expense!$C$51=Expense!$K$32,Expense!BT229,BT230))</f>
        <v>0</v>
      </c>
      <c r="BU163" s="197">
        <f ca="1">IF(Expense!$C$51=Expense!$K$31,Expense!BU228,IF(Expense!$C$51=Expense!$K$32,Expense!BU229,BU230))</f>
        <v>0</v>
      </c>
      <c r="BV163" s="197">
        <f ca="1">IF(Expense!$C$51=Expense!$K$31,Expense!BV228,IF(Expense!$C$51=Expense!$K$32,Expense!BV229,BV230))</f>
        <v>0</v>
      </c>
      <c r="BW163" s="197">
        <f ca="1">IF(Expense!$C$51=Expense!$K$31,Expense!BW228,IF(Expense!$C$51=Expense!$K$32,Expense!BW229,BW230))</f>
        <v>0</v>
      </c>
      <c r="BX163" s="197">
        <f ca="1">IF(Expense!$C$51=Expense!$K$31,Expense!BX228,IF(Expense!$C$51=Expense!$K$32,Expense!BX229,BX230))</f>
        <v>0</v>
      </c>
      <c r="BY163" s="197">
        <f ca="1">IF(Expense!$C$51=Expense!$K$31,Expense!BY228,IF(Expense!$C$51=Expense!$K$32,Expense!BY229,BY230))</f>
        <v>0</v>
      </c>
      <c r="BZ163" s="197">
        <f ca="1">IF(Expense!$C$51=Expense!$K$31,Expense!BZ228,IF(Expense!$C$51=Expense!$K$32,Expense!BZ229,BZ230))</f>
        <v>0</v>
      </c>
      <c r="CA163" s="197">
        <f ca="1">IF(Expense!$C$51=Expense!$K$31,Expense!CA228,IF(Expense!$C$51=Expense!$K$32,Expense!CA229,CA230))</f>
        <v>66336.69562920896</v>
      </c>
      <c r="CB163" s="197">
        <f ca="1">IF(Expense!$C$51=Expense!$K$31,Expense!CB228,IF(Expense!$C$51=Expense!$K$32,Expense!CB229,CB230))</f>
        <v>92419.336660351517</v>
      </c>
      <c r="CC163" s="197">
        <f ca="1">IF(Expense!$C$51=Expense!$K$31,Expense!CC228,IF(Expense!$C$51=Expense!$K$32,Expense!CC229,CC230))</f>
        <v>120190.59406906564</v>
      </c>
      <c r="CD163" s="197">
        <f ca="1">IF(Expense!$C$51=Expense!$K$31,Expense!CD228,IF(Expense!$C$51=Expense!$K$32,Expense!CD229,CD230))</f>
        <v>104063.33658535199</v>
      </c>
      <c r="CE163" s="197">
        <f ca="1">IF(Expense!$C$51=Expense!$K$31,Expense!CE228,IF(Expense!$C$51=Expense!$K$32,Expense!CE229,CE230))</f>
        <v>185726.12100518245</v>
      </c>
      <c r="CF163" s="197">
        <f ca="1">IF(Expense!$C$51=Expense!$K$31,Expense!CF228,IF(Expense!$C$51=Expense!$K$32,Expense!CF229,CF230))</f>
        <v>177733.69509826825</v>
      </c>
      <c r="CG163" s="197">
        <f ca="1">IF(Expense!$C$51=Expense!$K$31,Expense!CG228,IF(Expense!$C$51=Expense!$K$32,Expense!CG229,CG230))</f>
        <v>173598.06899772736</v>
      </c>
      <c r="CH163" s="197">
        <f ca="1">IF(Expense!$C$51=Expense!$K$31,Expense!CH228,IF(Expense!$C$51=Expense!$K$32,Expense!CH229,CH230))</f>
        <v>184847.98958536744</v>
      </c>
      <c r="CI163" s="197">
        <f ca="1">IF(Expense!$C$51=Expense!$K$31,Expense!CI228,IF(Expense!$C$51=Expense!$K$32,Expense!CI229,CI230))</f>
        <v>183226.15039890504</v>
      </c>
      <c r="CJ163" s="197">
        <f ca="1">IF(Expense!$C$51=Expense!$K$31,Expense!CJ228,IF(Expense!$C$51=Expense!$K$32,Expense!CJ229,CJ230))</f>
        <v>181604.31121244258</v>
      </c>
      <c r="CK163" s="197">
        <f ca="1">IF(Expense!$C$51=Expense!$K$31,Expense!CK228,IF(Expense!$C$51=Expense!$K$32,Expense!CK229,CK230))</f>
        <v>243024.15012198643</v>
      </c>
      <c r="CL163" s="197">
        <f ca="1">IF(Expense!$C$51=Expense!$K$31,Expense!CL228,IF(Expense!$C$51=Expense!$K$32,Expense!CL229,CL230))</f>
        <v>241402.310935524</v>
      </c>
      <c r="CM163" s="197">
        <f ca="1">IF(Expense!$C$51=Expense!$K$31,Expense!CM228,IF(Expense!$C$51=Expense!$K$32,Expense!CM229,CM230))</f>
        <v>247464.47937166202</v>
      </c>
      <c r="CN163" s="197">
        <f ca="1">IF(Expense!$C$51=Expense!$K$31,Expense!CN228,IF(Expense!$C$51=Expense!$K$32,Expense!CN229,CN230))</f>
        <v>254608.63251212187</v>
      </c>
      <c r="CO163" s="197">
        <f ca="1">IF(Expense!$C$51=Expense!$K$31,Expense!CO228,IF(Expense!$C$51=Expense!$K$32,Expense!CO229,CO230))</f>
        <v>256087.8998599234</v>
      </c>
      <c r="CP163" s="197">
        <f ca="1">IF(Expense!$C$51=Expense!$K$31,Expense!CP228,IF(Expense!$C$51=Expense!$K$32,Expense!CP229,CP230))</f>
        <v>257214.17884015737</v>
      </c>
      <c r="CQ163" s="197">
        <f ca="1">IF(Expense!$C$51=Expense!$K$31,Expense!CQ228,IF(Expense!$C$51=Expense!$K$32,Expense!CQ229,CQ230))</f>
        <v>257214.17884015737</v>
      </c>
      <c r="CR163" s="197">
        <f ca="1">IF(Expense!$C$51=Expense!$K$31,Expense!CR228,IF(Expense!$C$51=Expense!$K$32,Expense!CR229,CR230))</f>
        <v>257214.17884015737</v>
      </c>
      <c r="CS163" s="197">
        <f ca="1">IF(Expense!$C$51=Expense!$K$31,Expense!CS228,IF(Expense!$C$51=Expense!$K$32,Expense!CS229,CS230))</f>
        <v>257214.17884015737</v>
      </c>
      <c r="CT163" s="197">
        <f ca="1">IF(Expense!$C$51=Expense!$K$31,Expense!CT228,IF(Expense!$C$51=Expense!$K$32,Expense!CT229,CT230))</f>
        <v>257214.17884015737</v>
      </c>
      <c r="CU163" s="197">
        <f ca="1">IF(Expense!$C$51=Expense!$K$31,Expense!CU228,IF(Expense!$C$51=Expense!$K$32,Expense!CU229,CU230))</f>
        <v>257214.17884015737</v>
      </c>
      <c r="CV163" s="197">
        <f ca="1">IF(Expense!$C$51=Expense!$K$31,Expense!CV228,IF(Expense!$C$51=Expense!$K$32,Expense!CV229,CV230))</f>
        <v>257214.17884015737</v>
      </c>
      <c r="CW163" s="197">
        <f ca="1">IF(Expense!$C$51=Expense!$K$31,Expense!CW228,IF(Expense!$C$51=Expense!$K$32,Expense!CW229,CW230))</f>
        <v>257214.17884015737</v>
      </c>
      <c r="CX163" s="197">
        <f ca="1">IF(Expense!$C$51=Expense!$K$31,Expense!CX228,IF(Expense!$C$51=Expense!$K$32,Expense!CX229,CX230))</f>
        <v>257214.17884015737</v>
      </c>
      <c r="CY163" s="197">
        <f ca="1">IF(Expense!$C$51=Expense!$K$31,Expense!CY228,IF(Expense!$C$51=Expense!$K$32,Expense!CY229,CY230))</f>
        <v>247390.35809194704</v>
      </c>
      <c r="CZ163" s="197">
        <f ca="1">IF(Expense!$C$51=Expense!$K$31,Expense!CZ228,IF(Expense!$C$51=Expense!$K$32,Expense!CZ229,CZ230))</f>
        <v>254511.35889469011</v>
      </c>
      <c r="DA163" s="197">
        <f ca="1">IF(Expense!$C$51=Expense!$K$31,Expense!DA228,IF(Expense!$C$51=Expense!$K$32,Expense!DA229,DA230))</f>
        <v>264458.15366677562</v>
      </c>
      <c r="DB163" s="197">
        <f ca="1">IF(Expense!$C$51=Expense!$K$31,Expense!DB228,IF(Expense!$C$51=Expense!$K$32,Expense!DB229,DB230))</f>
        <v>264839.38110374857</v>
      </c>
      <c r="DC163" s="197">
        <f ca="1">IF(Expense!$C$51=Expense!$K$31,Expense!DC228,IF(Expense!$C$51=Expense!$K$32,Expense!DC229,DC230))</f>
        <v>266021.97403299424</v>
      </c>
      <c r="DD163" s="197">
        <f ca="1">IF(Expense!$C$51=Expense!$K$31,Expense!DD228,IF(Expense!$C$51=Expense!$K$32,Expense!DD229,DD230))</f>
        <v>266021.97403299424</v>
      </c>
      <c r="DE163" s="197">
        <f ca="1">IF(Expense!$C$51=Expense!$K$31,Expense!DE228,IF(Expense!$C$51=Expense!$K$32,Expense!DE229,DE230))</f>
        <v>266021.97403299424</v>
      </c>
      <c r="DF163" s="197">
        <f ca="1">IF(Expense!$C$51=Expense!$K$31,Expense!DF228,IF(Expense!$C$51=Expense!$K$32,Expense!DF229,DF230))</f>
        <v>266021.97403299424</v>
      </c>
      <c r="DG163" s="197">
        <f ca="1">IF(Expense!$C$51=Expense!$K$31,Expense!DG228,IF(Expense!$C$51=Expense!$K$32,Expense!DG229,DG230))</f>
        <v>266021.97403299424</v>
      </c>
      <c r="DH163" s="197">
        <f ca="1">IF(Expense!$C$51=Expense!$K$31,Expense!DH228,IF(Expense!$C$51=Expense!$K$32,Expense!DH229,DH230))</f>
        <v>266021.97403299424</v>
      </c>
      <c r="DI163" s="197">
        <f ca="1">IF(Expense!$C$51=Expense!$K$31,Expense!DI228,IF(Expense!$C$51=Expense!$K$32,Expense!DI229,DI230))</f>
        <v>266021.97403299424</v>
      </c>
      <c r="DJ163" s="197">
        <f ca="1">IF(Expense!$C$51=Expense!$K$31,Expense!DJ228,IF(Expense!$C$51=Expense!$K$32,Expense!DJ229,DJ230))</f>
        <v>266021.97403299424</v>
      </c>
      <c r="DK163" s="197">
        <f ca="1">IF(Expense!$C$51=Expense!$K$31,Expense!DK228,IF(Expense!$C$51=Expense!$K$32,Expense!DK229,DK230))</f>
        <v>247396.92292728816</v>
      </c>
      <c r="DL163" s="197">
        <f ca="1">IF(Expense!$C$51=Expense!$K$31,Expense!DL228,IF(Expense!$C$51=Expense!$K$32,Expense!DL229,DL230))</f>
        <v>254873.97377016838</v>
      </c>
      <c r="DM163" s="197">
        <f ca="1">IF(Expense!$C$51=Expense!$K$31,Expense!DM228,IF(Expense!$C$51=Expense!$K$32,Expense!DM229,DM230))</f>
        <v>254873.97377016838</v>
      </c>
      <c r="DN163" s="197">
        <f ca="1">IF(Expense!$C$51=Expense!$K$31,Expense!DN228,IF(Expense!$C$51=Expense!$K$32,Expense!DN229,DN230))</f>
        <v>274087.83659360622</v>
      </c>
      <c r="DO163" s="197">
        <f ca="1">IF(Expense!$C$51=Expense!$K$31,Expense!DO228,IF(Expense!$C$51=Expense!$K$32,Expense!DO229,DO230))</f>
        <v>275329.55916931416</v>
      </c>
      <c r="DP163" s="197">
        <f ca="1">IF(Expense!$C$51=Expense!$K$31,Expense!DP228,IF(Expense!$C$51=Expense!$K$32,Expense!DP229,DP230))</f>
        <v>275329.55916931416</v>
      </c>
      <c r="DQ163" s="197">
        <f ca="1">IF(Expense!$C$51=Expense!$K$31,Expense!DQ228,IF(Expense!$C$51=Expense!$K$32,Expense!DQ229,DQ230))</f>
        <v>275329.55916931416</v>
      </c>
      <c r="DR163" s="197">
        <f ca="1">IF(Expense!$C$51=Expense!$K$31,Expense!DR228,IF(Expense!$C$51=Expense!$K$32,Expense!DR229,DR230))</f>
        <v>275329.55916931416</v>
      </c>
      <c r="DS163" s="197">
        <f ca="1">IF(Expense!$C$51=Expense!$K$31,Expense!DS228,IF(Expense!$C$51=Expense!$K$32,Expense!DS229,DS230))</f>
        <v>275329.55916931416</v>
      </c>
      <c r="DT163" s="197">
        <f ca="1">IF(Expense!$C$51=Expense!$K$31,Expense!DT228,IF(Expense!$C$51=Expense!$K$32,Expense!DT229,DT230))</f>
        <v>275329.55916931416</v>
      </c>
      <c r="DU163" s="197">
        <f ca="1">IF(Expense!$C$51=Expense!$K$31,Expense!DU228,IF(Expense!$C$51=Expense!$K$32,Expense!DU229,DU230))</f>
        <v>275329.55916931416</v>
      </c>
      <c r="DV163" s="197">
        <f ca="1">IF(Expense!$C$51=Expense!$K$31,Expense!DV228,IF(Expense!$C$51=Expense!$K$32,Expense!DV229,DV230))</f>
        <v>275329.55916931416</v>
      </c>
      <c r="DW163" s="197">
        <f ca="1">IF(Expense!$C$51=Expense!$K$31,Expense!DW228,IF(Expense!$C$51=Expense!$K$32,Expense!DW229,DW230))</f>
        <v>201607.91196040207</v>
      </c>
      <c r="DX163" s="197">
        <f ca="1">IF(Expense!$C$51=Expense!$K$31,Expense!DX228,IF(Expense!$C$51=Expense!$K$32,Expense!DX229,DX230))</f>
        <v>209458.81534542629</v>
      </c>
      <c r="DY163" s="197">
        <f ca="1">IF(Expense!$C$51=Expense!$K$31,Expense!DY228,IF(Expense!$C$51=Expense!$K$32,Expense!DY229,DY230))</f>
        <v>220947.36330718509</v>
      </c>
      <c r="DZ163" s="197">
        <f ca="1">IF(Expense!$C$51=Expense!$K$31,Expense!DZ228,IF(Expense!$C$51=Expense!$K$32,Expense!DZ229,DZ230))</f>
        <v>253134.60363417101</v>
      </c>
      <c r="EA163" s="197">
        <f ca="1">IF(Expense!$C$51=Expense!$K$31,Expense!EA228,IF(Expense!$C$51=Expense!$K$32,Expense!EA229,EA230))</f>
        <v>284457.22013410222</v>
      </c>
      <c r="EB163" s="197">
        <f ca="1">IF(Expense!$C$51=Expense!$K$31,Expense!EB228,IF(Expense!$C$51=Expense!$K$32,Expense!EB229,EB230))</f>
        <v>284457.22013410222</v>
      </c>
      <c r="EC163" s="197">
        <f ca="1">IF(Expense!$C$51=Expense!$K$31,Expense!EC228,IF(Expense!$C$51=Expense!$K$32,Expense!EC229,EC230))</f>
        <v>284457.22013410222</v>
      </c>
      <c r="ED163" s="197">
        <f ca="1">IF(Expense!$C$51=Expense!$K$31,Expense!ED228,IF(Expense!$C$51=Expense!$K$32,Expense!ED229,ED230))</f>
        <v>284457.22013410222</v>
      </c>
      <c r="EE163" s="197">
        <f ca="1">IF(Expense!$C$51=Expense!$K$31,Expense!EE228,IF(Expense!$C$51=Expense!$K$32,Expense!EE229,EE230))</f>
        <v>284457.22013410222</v>
      </c>
      <c r="EF163" s="197">
        <f ca="1">IF(Expense!$C$51=Expense!$K$31,Expense!EF228,IF(Expense!$C$51=Expense!$K$32,Expense!EF229,EF230))</f>
        <v>284457.22013410222</v>
      </c>
      <c r="EG163" s="197">
        <f ca="1">IF(Expense!$C$51=Expense!$K$31,Expense!EG228,IF(Expense!$C$51=Expense!$K$32,Expense!EG229,EG230))</f>
        <v>284457.22013410222</v>
      </c>
      <c r="EH163" s="197">
        <f ca="1">IF(Expense!$C$51=Expense!$K$31,Expense!EH228,IF(Expense!$C$51=Expense!$K$32,Expense!EH229,EH230))</f>
        <v>284457.22013410222</v>
      </c>
      <c r="EI163" s="197">
        <f ca="1">IF(Expense!$C$51=Expense!$K$31,Expense!EI228,IF(Expense!$C$51=Expense!$K$32,Expense!EI229,EI230))</f>
        <v>289129.56620035542</v>
      </c>
      <c r="EJ163" s="197">
        <f ca="1">IF(Expense!$C$51=Expense!$K$31,Expense!EJ228,IF(Expense!$C$51=Expense!$K$32,Expense!EJ229,EJ230))</f>
        <v>297373.01475463086</v>
      </c>
      <c r="EK163" s="197">
        <f ca="1">IF(Expense!$C$51=Expense!$K$31,Expense!EK228,IF(Expense!$C$51=Expense!$K$32,Expense!EK229,EK230))</f>
        <v>297373.01475463086</v>
      </c>
      <c r="EL163" s="197">
        <f ca="1">IF(Expense!$C$51=Expense!$K$31,Expense!EL228,IF(Expense!$C$51=Expense!$K$32,Expense!EL229,EL230))</f>
        <v>297373.01475463086</v>
      </c>
      <c r="EM163" s="197">
        <f ca="1">IF(Expense!$C$51=Expense!$K$31,Expense!EM228,IF(Expense!$C$51=Expense!$K$32,Expense!EM229,EM230))</f>
        <v>297373.01475463086</v>
      </c>
      <c r="EN163" s="197">
        <f ca="1">IF(Expense!$C$51=Expense!$K$31,Expense!EN228,IF(Expense!$C$51=Expense!$K$32,Expense!EN229,EN230))</f>
        <v>297373.01475463086</v>
      </c>
      <c r="EO163" s="197">
        <f ca="1">IF(Expense!$C$51=Expense!$K$31,Expense!EO228,IF(Expense!$C$51=Expense!$K$32,Expense!EO229,EO230))</f>
        <v>297373.01475463086</v>
      </c>
      <c r="EP163" s="197">
        <f ca="1">IF(Expense!$C$51=Expense!$K$31,Expense!EP228,IF(Expense!$C$51=Expense!$K$32,Expense!EP229,EP230))</f>
        <v>297373.01475463086</v>
      </c>
      <c r="EQ163" s="197">
        <f ca="1">IF(Expense!$C$51=Expense!$K$31,Expense!EQ228,IF(Expense!$C$51=Expense!$K$32,Expense!EQ229,EQ230))</f>
        <v>297373.01475463086</v>
      </c>
      <c r="ER163" s="197">
        <f ca="1">IF(Expense!$C$51=Expense!$K$31,Expense!ER228,IF(Expense!$C$51=Expense!$K$32,Expense!ER229,ER230))</f>
        <v>297373.01475463086</v>
      </c>
      <c r="ES163" s="197">
        <f ca="1">IF(Expense!$C$51=Expense!$K$31,Expense!ES228,IF(Expense!$C$51=Expense!$K$32,Expense!ES229,ES230))</f>
        <v>297373.01475463086</v>
      </c>
      <c r="ET163" s="197">
        <f ca="1">IF(Expense!$C$51=Expense!$K$31,Expense!ET228,IF(Expense!$C$51=Expense!$K$32,Expense!ET229,ET230))</f>
        <v>297373.01475463086</v>
      </c>
      <c r="EU163" s="197">
        <f ca="1">IF(Expense!$C$51=Expense!$K$31,Expense!EU228,IF(Expense!$C$51=Expense!$K$32,Expense!EU229,EU230))</f>
        <v>263737.3139497856</v>
      </c>
      <c r="EV163" s="197">
        <f ca="1">IF(Expense!$C$51=Expense!$K$31,Expense!EV228,IF(Expense!$C$51=Expense!$K$32,Expense!EV229,EV230))</f>
        <v>272392.93493177474</v>
      </c>
      <c r="EW163" s="197">
        <f ca="1">IF(Expense!$C$51=Expense!$K$31,Expense!EW228,IF(Expense!$C$51=Expense!$K$32,Expense!EW229,EW230))</f>
        <v>362761.62404382235</v>
      </c>
      <c r="EX163" s="197">
        <f ca="1">IF(Expense!$C$51=Expense!$K$31,Expense!EX228,IF(Expense!$C$51=Expense!$K$32,Expense!EX229,EX230))</f>
        <v>385802.98441100307</v>
      </c>
      <c r="EY163" s="197">
        <f ca="1">IF(Expense!$C$51=Expense!$K$31,Expense!EY228,IF(Expense!$C$51=Expense!$K$32,Expense!EY229,EY230))</f>
        <v>385802.98441100307</v>
      </c>
      <c r="EZ163" s="197">
        <f ca="1">IF(Expense!$C$51=Expense!$K$31,Expense!EZ228,IF(Expense!$C$51=Expense!$K$32,Expense!EZ229,EZ230))</f>
        <v>385802.98441100307</v>
      </c>
      <c r="FA163" s="197">
        <f ca="1">IF(Expense!$C$51=Expense!$K$31,Expense!FA228,IF(Expense!$C$51=Expense!$K$32,Expense!FA229,FA230))</f>
        <v>385802.98441100307</v>
      </c>
      <c r="FB163" s="197">
        <f ca="1">IF(Expense!$C$51=Expense!$K$31,Expense!FB228,IF(Expense!$C$51=Expense!$K$32,Expense!FB229,FB230))</f>
        <v>385802.98441100307</v>
      </c>
      <c r="FC163" s="197">
        <f ca="1">IF(Expense!$C$51=Expense!$K$31,Expense!FC228,IF(Expense!$C$51=Expense!$K$32,Expense!FC229,FC230))</f>
        <v>385802.98441100307</v>
      </c>
      <c r="FD163" s="197">
        <f ca="1">IF(Expense!$C$51=Expense!$K$31,Expense!FD228,IF(Expense!$C$51=Expense!$K$32,Expense!FD229,FD230))</f>
        <v>385802.98441100307</v>
      </c>
      <c r="FE163" s="197">
        <f ca="1">IF(Expense!$C$51=Expense!$K$31,Expense!FE228,IF(Expense!$C$51=Expense!$K$32,Expense!FE229,FE230))</f>
        <v>385802.98441100307</v>
      </c>
      <c r="FF163" s="197">
        <f ca="1">IF(Expense!$C$51=Expense!$K$31,Expense!FF228,IF(Expense!$C$51=Expense!$K$32,Expense!FF229,FF230))</f>
        <v>385802.98441100307</v>
      </c>
      <c r="FG163" s="197">
        <f ca="1">IF(Expense!$C$51=Expense!$K$31,Expense!FG228,IF(Expense!$C$51=Expense!$K$32,Expense!FG229,FG230))</f>
        <v>391044.02310432988</v>
      </c>
      <c r="FH163" s="197">
        <f ca="1">IF(Expense!$C$51=Expense!$K$31,Expense!FH228,IF(Expense!$C$51=Expense!$K$32,Expense!FH229,FH230))</f>
        <v>400132.42513541854</v>
      </c>
      <c r="FI163" s="197">
        <f ca="1">IF(Expense!$C$51=Expense!$K$31,Expense!FI228,IF(Expense!$C$51=Expense!$K$32,Expense!FI229,FI230))</f>
        <v>403256.2184327158</v>
      </c>
      <c r="FJ163" s="197">
        <f ca="1">IF(Expense!$C$51=Expense!$K$31,Expense!FJ228,IF(Expense!$C$51=Expense!$K$32,Expense!FJ229,FJ230))</f>
        <v>403256.2184327158</v>
      </c>
      <c r="FK163" s="197">
        <f ca="1">IF(Expense!$C$51=Expense!$K$31,Expense!FK228,IF(Expense!$C$51=Expense!$K$32,Expense!FK229,FK230))</f>
        <v>381322.58000672865</v>
      </c>
      <c r="FL163" s="197">
        <f ca="1">IF(Expense!$C$51=Expense!$K$31,Expense!FL228,IF(Expense!$C$51=Expense!$K$32,Expense!FL229,FL230))</f>
        <v>381322.58000672865</v>
      </c>
      <c r="FM163" s="197">
        <f ca="1">IF(Expense!$C$51=Expense!$K$31,Expense!FM228,IF(Expense!$C$51=Expense!$K$32,Expense!FM229,FM230))</f>
        <v>381322.58000672865</v>
      </c>
      <c r="FN163" s="197">
        <f ca="1">IF(Expense!$C$51=Expense!$K$31,Expense!FN228,IF(Expense!$C$51=Expense!$K$32,Expense!FN229,FN230))</f>
        <v>381322.58000672865</v>
      </c>
      <c r="FO163" s="197">
        <f ca="1">IF(Expense!$C$51=Expense!$K$31,Expense!FO228,IF(Expense!$C$51=Expense!$K$32,Expense!FO229,FO230))</f>
        <v>381322.58000672865</v>
      </c>
      <c r="FP163" s="197">
        <f ca="1">IF(Expense!$C$51=Expense!$K$31,Expense!FP228,IF(Expense!$C$51=Expense!$K$32,Expense!FP229,FP230))</f>
        <v>381322.58000672865</v>
      </c>
      <c r="FQ163" s="197">
        <f ca="1">IF(Expense!$C$51=Expense!$K$31,Expense!FQ228,IF(Expense!$C$51=Expense!$K$32,Expense!FQ229,FQ230))</f>
        <v>381322.58000672865</v>
      </c>
      <c r="FR163" s="197">
        <f ca="1">IF(Expense!$C$51=Expense!$K$31,Expense!FR228,IF(Expense!$C$51=Expense!$K$32,Expense!FR229,FR230))</f>
        <v>381322.58000672865</v>
      </c>
      <c r="FS163" s="197">
        <f ca="1">IF(Expense!$C$51=Expense!$K$31,Expense!FS228,IF(Expense!$C$51=Expense!$K$32,Expense!FS229,FS230))</f>
        <v>296943.18914548197</v>
      </c>
      <c r="FT163" s="197">
        <f ca="1">IF(Expense!$C$51=Expense!$K$31,Expense!FT228,IF(Expense!$C$51=Expense!$K$32,Expense!FT229,FT230))</f>
        <v>306486.01127812505</v>
      </c>
      <c r="FU163" s="197">
        <f ca="1">IF(Expense!$C$51=Expense!$K$31,Expense!FU228,IF(Expense!$C$51=Expense!$K$32,Expense!FU229,FU230))</f>
        <v>325070.06910956703</v>
      </c>
      <c r="FV163" s="197">
        <f ca="1">IF(Expense!$C$51=Expense!$K$31,Expense!FV228,IF(Expense!$C$51=Expense!$K$32,Expense!FV229,FV230))</f>
        <v>361333.31864984008</v>
      </c>
      <c r="FW163" s="197">
        <f ca="1">IF(Expense!$C$51=Expense!$K$31,Expense!FW228,IF(Expense!$C$51=Expense!$K$32,Expense!FW229,FW230))</f>
        <v>397596.56819011306</v>
      </c>
      <c r="FX163" s="197">
        <f ca="1">IF(Expense!$C$51=Expense!$K$31,Expense!FX228,IF(Expense!$C$51=Expense!$K$32,Expense!FX229,FX230))</f>
        <v>397596.56819011306</v>
      </c>
      <c r="FY163" s="197">
        <f ca="1">IF(Expense!$C$51=Expense!$K$31,Expense!FY228,IF(Expense!$C$51=Expense!$K$32,Expense!FY229,FY230))</f>
        <v>397596.56819011306</v>
      </c>
      <c r="FZ163" s="197">
        <f ca="1">IF(Expense!$C$51=Expense!$K$31,Expense!FZ228,IF(Expense!$C$51=Expense!$K$32,Expense!FZ229,FZ230))</f>
        <v>397596.56819011306</v>
      </c>
      <c r="GA163" s="197">
        <f ca="1">IF(Expense!$C$51=Expense!$K$31,Expense!GA228,IF(Expense!$C$51=Expense!$K$32,Expense!GA229,GA230))</f>
        <v>397596.56819011306</v>
      </c>
      <c r="GB163" s="197">
        <f ca="1">IF(Expense!$C$51=Expense!$K$31,Expense!GB228,IF(Expense!$C$51=Expense!$K$32,Expense!GB229,GB230))</f>
        <v>397596.56819011306</v>
      </c>
      <c r="GC163" s="197">
        <f ca="1">IF(Expense!$C$51=Expense!$K$31,Expense!GC228,IF(Expense!$C$51=Expense!$K$32,Expense!GC229,GC230))</f>
        <v>397596.56819011306</v>
      </c>
      <c r="GD163" s="197">
        <f ca="1">IF(Expense!$C$51=Expense!$K$31,Expense!GD228,IF(Expense!$C$51=Expense!$K$32,Expense!GD229,GD230))</f>
        <v>397596.56819011306</v>
      </c>
      <c r="GE163" s="197">
        <f ca="1">IF(Expense!$C$51=Expense!$K$31,Expense!GE228,IF(Expense!$C$51=Expense!$K$32,Expense!GE229,GE230))</f>
        <v>373726.98254492832</v>
      </c>
      <c r="GF163" s="197">
        <f ca="1">IF(Expense!$C$51=Expense!$K$31,Expense!GF228,IF(Expense!$C$51=Expense!$K$32,Expense!GF229,GF230))</f>
        <v>383746.94578420353</v>
      </c>
      <c r="GG163" s="197">
        <f ca="1">IF(Expense!$C$51=Expense!$K$31,Expense!GG228,IF(Expense!$C$51=Expense!$K$32,Expense!GG229,GG230))</f>
        <v>387145.3024176305</v>
      </c>
      <c r="GH163" s="197">
        <f ca="1">IF(Expense!$C$51=Expense!$K$31,Expense!GH228,IF(Expense!$C$51=Expense!$K$32,Expense!GH229,GH230))</f>
        <v>415364.51728652423</v>
      </c>
      <c r="GI163" s="197">
        <f ca="1">IF(Expense!$C$51=Expense!$K$31,Expense!GI228,IF(Expense!$C$51=Expense!$K$32,Expense!GI229,GI230))</f>
        <v>415364.51728652423</v>
      </c>
      <c r="GJ163" s="197">
        <f ca="1">IF(Expense!$C$51=Expense!$K$31,Expense!GJ228,IF(Expense!$C$51=Expense!$K$32,Expense!GJ229,GJ230))</f>
        <v>415364.51728652423</v>
      </c>
      <c r="GK163" s="197">
        <f ca="1">IF(Expense!$C$51=Expense!$K$31,Expense!GK228,IF(Expense!$C$51=Expense!$K$32,Expense!GK229,GK230))</f>
        <v>415364.51728652423</v>
      </c>
      <c r="GL163" s="197">
        <f ca="1">IF(Expense!$C$51=Expense!$K$31,Expense!GL228,IF(Expense!$C$51=Expense!$K$32,Expense!GL229,GL230))</f>
        <v>415364.51728652423</v>
      </c>
      <c r="GM163" s="197">
        <f ca="1">IF(Expense!$C$51=Expense!$K$31,Expense!GM228,IF(Expense!$C$51=Expense!$K$32,Expense!GM229,GM230))</f>
        <v>415364.51728652423</v>
      </c>
      <c r="GN163" s="197">
        <f ca="1">IF(Expense!$C$51=Expense!$K$31,Expense!GN228,IF(Expense!$C$51=Expense!$K$32,Expense!GN229,GN230))</f>
        <v>415364.51728652423</v>
      </c>
      <c r="GO163" s="197">
        <f ca="1">IF(Expense!$C$51=Expense!$K$31,Expense!GO228,IF(Expense!$C$51=Expense!$K$32,Expense!GO229,GO230))</f>
        <v>415364.51728652423</v>
      </c>
      <c r="GP163" s="197">
        <f ca="1">IF(Expense!$C$51=Expense!$K$31,Expense!GP228,IF(Expense!$C$51=Expense!$K$32,Expense!GP229,GP230))</f>
        <v>415364.51728652423</v>
      </c>
      <c r="GQ163" s="197">
        <f ca="1">IF(Expense!$C$51=Expense!$K$31,Expense!GQ228,IF(Expense!$C$51=Expense!$K$32,Expense!GQ229,GQ230))</f>
        <v>372750.96213399607</v>
      </c>
      <c r="GR163" s="197">
        <f ca="1">IF(Expense!$C$51=Expense!$K$31,Expense!GR228,IF(Expense!$C$51=Expense!$K$32,Expense!GR229,GR230))</f>
        <v>383271.92353523511</v>
      </c>
      <c r="GS163" s="197">
        <f ca="1">IF(Expense!$C$51=Expense!$K$31,Expense!GS228,IF(Expense!$C$51=Expense!$K$32,Expense!GS229,GS230))</f>
        <v>404518.46858847229</v>
      </c>
      <c r="GT163" s="197">
        <f ca="1">IF(Expense!$C$51=Expense!$K$31,Expense!GT228,IF(Expense!$C$51=Expense!$K$32,Expense!GT229,GT230))</f>
        <v>404518.46858847229</v>
      </c>
      <c r="GU163" s="197">
        <f ca="1">IF(Expense!$C$51=Expense!$K$31,Expense!GU228,IF(Expense!$C$51=Expense!$K$32,Expense!GU229,GU230))</f>
        <v>404518.46858847229</v>
      </c>
      <c r="GV163" s="197">
        <f ca="1">IF(Expense!$C$51=Expense!$K$31,Expense!GV228,IF(Expense!$C$51=Expense!$K$32,Expense!GV229,GV230))</f>
        <v>404518.46858847229</v>
      </c>
      <c r="GW163" s="197">
        <f ca="1">IF(Expense!$C$51=Expense!$K$31,Expense!GW228,IF(Expense!$C$51=Expense!$K$32,Expense!GW229,GW230))</f>
        <v>420189.32191772381</v>
      </c>
      <c r="GX163" s="197">
        <f ca="1">IF(Expense!$C$51=Expense!$K$31,Expense!GX228,IF(Expense!$C$51=Expense!$K$32,Expense!GX229,GX230))</f>
        <v>420189.32191772381</v>
      </c>
      <c r="GY163" s="197">
        <f ca="1">IF(Expense!$C$51=Expense!$K$31,Expense!GY228,IF(Expense!$C$51=Expense!$K$32,Expense!GY229,GY230))</f>
        <v>420189.32191772381</v>
      </c>
      <c r="GZ163" s="197">
        <f ca="1">IF(Expense!$C$51=Expense!$K$31,Expense!GZ228,IF(Expense!$C$51=Expense!$K$32,Expense!GZ229,GZ230))</f>
        <v>420189.32191772381</v>
      </c>
      <c r="HA163" s="197">
        <f ca="1">IF(Expense!$C$51=Expense!$K$31,Expense!HA228,IF(Expense!$C$51=Expense!$K$32,Expense!HA229,HA230))</f>
        <v>435860.17524697544</v>
      </c>
      <c r="HB163" s="197">
        <f ca="1">IF(Expense!$C$51=Expense!$K$31,Expense!HB228,IF(Expense!$C$51=Expense!$K$32,Expense!HB229,HB230))</f>
        <v>435860.17524697544</v>
      </c>
      <c r="HC163" s="197">
        <f ca="1">IF(Expense!$C$51=Expense!$K$31,Expense!HC228,IF(Expense!$C$51=Expense!$K$32,Expense!HC229,HC230))</f>
        <v>442608.17883612978</v>
      </c>
      <c r="HD163" s="197">
        <f ca="1">IF(Expense!$C$51=Expense!$K$31,Expense!HD228,IF(Expense!$C$51=Expense!$K$32,Expense!HD229,HD230))</f>
        <v>453655.18830743071</v>
      </c>
      <c r="HE163" s="197">
        <f ca="1">IF(Expense!$C$51=Expense!$K$31,Expense!HE228,IF(Expense!$C$51=Expense!$K$32,Expense!HE229,HE230))</f>
        <v>457353.47242740099</v>
      </c>
      <c r="HF163" s="197">
        <f ca="1">IF(Expense!$C$51=Expense!$K$31,Expense!HF228,IF(Expense!$C$51=Expense!$K$32,Expense!HF229,HF230))</f>
        <v>457353.47242740099</v>
      </c>
      <c r="HG163" s="197">
        <f ca="1">IF(Expense!$C$51=Expense!$K$31,Expense!HG228,IF(Expense!$C$51=Expense!$K$32,Expense!HG229,HG230))</f>
        <v>457353.47242740099</v>
      </c>
      <c r="HH163" s="197">
        <f ca="1">IF(Expense!$C$51=Expense!$K$31,Expense!HH228,IF(Expense!$C$51=Expense!$K$32,Expense!HH229,HH230))</f>
        <v>457353.47242740099</v>
      </c>
      <c r="HI163" s="197">
        <f ca="1">IF(Expense!$C$51=Expense!$K$31,Expense!HI228,IF(Expense!$C$51=Expense!$K$32,Expense!HI229,HI230))</f>
        <v>457353.47242740099</v>
      </c>
      <c r="HJ163" s="197">
        <f ca="1">IF(Expense!$C$51=Expense!$K$31,Expense!HJ228,IF(Expense!$C$51=Expense!$K$32,Expense!HJ229,HJ230))</f>
        <v>457353.47242740099</v>
      </c>
      <c r="HK163" s="197">
        <f ca="1">IF(Expense!$C$51=Expense!$K$31,Expense!HK228,IF(Expense!$C$51=Expense!$K$32,Expense!HK229,HK230))</f>
        <v>457353.47242740099</v>
      </c>
      <c r="HL163" s="197">
        <f ca="1">IF(Expense!$C$51=Expense!$K$31,Expense!HL228,IF(Expense!$C$51=Expense!$K$32,Expense!HL229,HL230))</f>
        <v>457353.47242740099</v>
      </c>
      <c r="HM163" s="197">
        <f ca="1">IF(Expense!$C$51=Expense!$K$31,Expense!HM228,IF(Expense!$C$51=Expense!$K$32,Expense!HM229,HM230))</f>
        <v>457353.47242740099</v>
      </c>
      <c r="HN163" s="197">
        <f ca="1">IF(Expense!$C$51=Expense!$K$31,Expense!HN228,IF(Expense!$C$51=Expense!$K$32,Expense!HN229,HN230))</f>
        <v>457353.47242740099</v>
      </c>
      <c r="HO163" s="197">
        <f ca="1">IF(Expense!$C$51=Expense!$K$31,Expense!HO228,IF(Expense!$C$51=Expense!$K$32,Expense!HO229,HO230))</f>
        <v>471499.08090899093</v>
      </c>
      <c r="HP163" s="197">
        <f ca="1">IF(Expense!$C$51=Expense!$K$31,Expense!HP228,IF(Expense!$C$51=Expense!$K$32,Expense!HP229,HP230))</f>
        <v>94122.901182043366</v>
      </c>
      <c r="HQ163" s="197">
        <f ca="1">IF(Expense!$C$51=Expense!$K$31,Expense!HQ228,IF(Expense!$C$51=Expense!$K$32,Expense!HQ229,HQ230))</f>
        <v>97981.411106018189</v>
      </c>
      <c r="HR163" s="197">
        <f ca="1">IF(Expense!$C$51=Expense!$K$31,Expense!HR228,IF(Expense!$C$51=Expense!$K$32,Expense!HR229,HR230))</f>
        <v>97981.411106018189</v>
      </c>
      <c r="HS163" s="197">
        <f ca="1">IF(Expense!$C$51=Expense!$K$31,Expense!HS228,IF(Expense!$C$51=Expense!$K$32,Expense!HS229,HS230))</f>
        <v>97981.411106018189</v>
      </c>
      <c r="HT163" s="197">
        <f ca="1">IF(Expense!$C$51=Expense!$K$31,Expense!HT228,IF(Expense!$C$51=Expense!$K$32,Expense!HT229,HT230))</f>
        <v>97981.411106018189</v>
      </c>
      <c r="HU163" s="197">
        <f ca="1">IF(Expense!$C$51=Expense!$K$31,Expense!HU228,IF(Expense!$C$51=Expense!$K$32,Expense!HU229,HU230))</f>
        <v>97981.411106018189</v>
      </c>
      <c r="HV163" s="197">
        <f ca="1">IF(Expense!$C$51=Expense!$K$31,Expense!HV228,IF(Expense!$C$51=Expense!$K$32,Expense!HV229,HV230))</f>
        <v>97981.411106018189</v>
      </c>
      <c r="HW163" s="197">
        <f ca="1">IF(Expense!$C$51=Expense!$K$31,Expense!HW228,IF(Expense!$C$51=Expense!$K$32,Expense!HW229,HW230))</f>
        <v>97981.411106018189</v>
      </c>
      <c r="HX163" s="197">
        <f ca="1">IF(Expense!$C$51=Expense!$K$31,Expense!HX228,IF(Expense!$C$51=Expense!$K$32,Expense!HX229,HX230))</f>
        <v>97981.411106018189</v>
      </c>
      <c r="HY163" s="197">
        <f ca="1">IF(Expense!$C$51=Expense!$K$31,Expense!HY228,IF(Expense!$C$51=Expense!$K$32,Expense!HY229,HY230))</f>
        <v>97981.411106018189</v>
      </c>
      <c r="HZ163" s="197">
        <f ca="1">IF(Expense!$C$51=Expense!$K$31,Expense!HZ228,IF(Expense!$C$51=Expense!$K$32,Expense!HZ229,HZ230))</f>
        <v>97981.411106018189</v>
      </c>
      <c r="IA163" s="197">
        <f ca="1">IF(Expense!$C$51=Expense!$K$31,Expense!IA228,IF(Expense!$C$51=Expense!$K$32,Expense!IA229,IA230))</f>
        <v>97981.411106018189</v>
      </c>
      <c r="IB163" s="197">
        <f ca="1">IF(Expense!$C$51=Expense!$K$31,Expense!IB228,IF(Expense!$C$51=Expense!$K$32,Expense!IB229,IB230))</f>
        <v>97981.411106018189</v>
      </c>
      <c r="IC163" s="197">
        <f ca="1">IF(Expense!$C$51=Expense!$K$31,Expense!IC228,IF(Expense!$C$51=Expense!$K$32,Expense!IC229,IC230))</f>
        <v>102007.41747213792</v>
      </c>
      <c r="ID163" s="197">
        <f ca="1">IF(Expense!$C$51=Expense!$K$31,Expense!ID228,IF(Expense!$C$51=Expense!$K$32,Expense!ID229,ID230))</f>
        <v>102007.41747213792</v>
      </c>
      <c r="IE163" s="197">
        <f ca="1">IF(Expense!$C$51=Expense!$K$31,Expense!IE228,IF(Expense!$C$51=Expense!$K$32,Expense!IE229,IE230))</f>
        <v>102007.41747213792</v>
      </c>
      <c r="IF163" s="197">
        <f ca="1">IF(Expense!$C$51=Expense!$K$31,Expense!IF228,IF(Expense!$C$51=Expense!$K$32,Expense!IF229,IF230))</f>
        <v>102007.41747213792</v>
      </c>
      <c r="IG163" s="197">
        <f ca="1">IF(Expense!$C$51=Expense!$K$31,Expense!IG228,IF(Expense!$C$51=Expense!$K$32,Expense!IG229,IG230))</f>
        <v>102007.41747213792</v>
      </c>
      <c r="IH163" s="197">
        <f ca="1">IF(Expense!$C$51=Expense!$K$31,Expense!IH228,IF(Expense!$C$51=Expense!$K$32,Expense!IH229,IH230))</f>
        <v>102007.41747213792</v>
      </c>
      <c r="II163" s="197">
        <f ca="1">IF(Expense!$C$51=Expense!$K$31,Expense!II228,IF(Expense!$C$51=Expense!$K$32,Expense!II229,II230))</f>
        <v>102007.41747213792</v>
      </c>
      <c r="IJ163" s="197">
        <f ca="1">IF(Expense!$C$51=Expense!$K$31,Expense!IJ228,IF(Expense!$C$51=Expense!$K$32,Expense!IJ229,IJ230))</f>
        <v>102007.41747213792</v>
      </c>
      <c r="IK163" s="197">
        <f ca="1">IF(Expense!$C$51=Expense!$K$31,Expense!IK228,IF(Expense!$C$51=Expense!$K$32,Expense!IK229,IK230))</f>
        <v>102007.41747213792</v>
      </c>
      <c r="IL163" s="197">
        <f ca="1">IF(Expense!$C$51=Expense!$K$31,Expense!IL228,IF(Expense!$C$51=Expense!$K$32,Expense!IL229,IL230))</f>
        <v>102007.41747213792</v>
      </c>
      <c r="IM163" s="197">
        <f ca="1">IF(Expense!$C$51=Expense!$K$31,Expense!IM228,IF(Expense!$C$51=Expense!$K$32,Expense!IM229,IM230))</f>
        <v>102007.41747213792</v>
      </c>
      <c r="IN163" s="197">
        <f ca="1">IF(Expense!$C$51=Expense!$K$31,Expense!IN228,IF(Expense!$C$51=Expense!$K$32,Expense!IN229,IN230))</f>
        <v>102007.41747213792</v>
      </c>
      <c r="IO163" s="197">
        <f ca="1">IF(Expense!$C$51=Expense!$K$31,Expense!IO228,IF(Expense!$C$51=Expense!$K$32,Expense!IO229,IO230))</f>
        <v>106208.5322308882</v>
      </c>
      <c r="IP163" s="197">
        <f ca="1">IF(Expense!$C$51=Expense!$K$31,Expense!IP228,IF(Expense!$C$51=Expense!$K$32,Expense!IP229,IP230))</f>
        <v>106208.5322308882</v>
      </c>
      <c r="IQ163" s="197">
        <f ca="1">IF(Expense!$C$51=Expense!$K$31,Expense!IQ228,IF(Expense!$C$51=Expense!$K$32,Expense!IQ229,IQ230))</f>
        <v>106208.5322308882</v>
      </c>
      <c r="IR163" s="197">
        <f ca="1">IF(Expense!$C$51=Expense!$K$31,Expense!IR228,IF(Expense!$C$51=Expense!$K$32,Expense!IR229,IR230))</f>
        <v>0</v>
      </c>
      <c r="IS163" s="197">
        <f ca="1">IF(Expense!$C$51=Expense!$K$31,Expense!IS228,IF(Expense!$C$51=Expense!$K$32,Expense!IS229,IS230))</f>
        <v>0</v>
      </c>
      <c r="IT163" s="197">
        <f ca="1">IF(Expense!$C$51=Expense!$K$31,Expense!IT228,IF(Expense!$C$51=Expense!$K$32,Expense!IT229,IT230))</f>
        <v>0</v>
      </c>
      <c r="IU163" s="197">
        <f ca="1">IF(Expense!$C$51=Expense!$K$31,Expense!IU228,IF(Expense!$C$51=Expense!$K$32,Expense!IU229,IU230))</f>
        <v>0</v>
      </c>
      <c r="IV163" s="197">
        <f>IF(Expense!$C$51=Expense!$K$31,Expense!IV228,IF(Expense!$C$51=Expense!$K$32,Expense!IV229,IV230))</f>
        <v>0</v>
      </c>
      <c r="IW163" s="197">
        <f>IF(Expense!$C$51=Expense!$K$31,Expense!IW228,IF(Expense!$C$51=Expense!$K$32,Expense!IW229,IW230))</f>
        <v>0</v>
      </c>
      <c r="IX163" s="197">
        <f>IF(Expense!$C$51=Expense!$K$31,Expense!IX228,IF(Expense!$C$51=Expense!$K$32,Expense!IX229,IX230))</f>
        <v>0</v>
      </c>
      <c r="IY163" s="197">
        <f>IF(Expense!$C$51=Expense!$K$31,Expense!IY228,IF(Expense!$C$51=Expense!$K$32,Expense!IY229,IY230))</f>
        <v>0</v>
      </c>
      <c r="IZ163" s="197">
        <f>IF(Expense!$C$51=Expense!$K$31,Expense!IZ228,IF(Expense!$C$51=Expense!$K$32,Expense!IZ229,IZ230))</f>
        <v>0</v>
      </c>
      <c r="JA163" s="197">
        <f>IF(Expense!$C$51=Expense!$K$31,Expense!JA228,IF(Expense!$C$51=Expense!$K$32,Expense!JA229,JA230))</f>
        <v>0</v>
      </c>
      <c r="JB163" s="197">
        <f>IF(Expense!$C$51=Expense!$K$31,Expense!JB228,IF(Expense!$C$51=Expense!$K$32,Expense!JB229,JB230))</f>
        <v>0</v>
      </c>
      <c r="JC163" s="197">
        <f>IF(Expense!$C$51=Expense!$K$31,Expense!JC228,IF(Expense!$C$51=Expense!$K$32,Expense!JC229,JC230))</f>
        <v>0</v>
      </c>
      <c r="JD163" s="197">
        <f>IF(Expense!$C$51=Expense!$K$31,Expense!JD228,IF(Expense!$C$51=Expense!$K$32,Expense!JD229,JD230))</f>
        <v>0</v>
      </c>
      <c r="JE163" s="197">
        <f>IF(Expense!$C$51=Expense!$K$31,Expense!JE228,IF(Expense!$C$51=Expense!$K$32,Expense!JE229,JE230))</f>
        <v>0</v>
      </c>
      <c r="JF163" s="197">
        <f>IF(Expense!$C$51=Expense!$K$31,Expense!JF228,IF(Expense!$C$51=Expense!$K$32,Expense!JF229,JF230))</f>
        <v>0</v>
      </c>
      <c r="JG163" s="197">
        <f>IF(Expense!$C$51=Expense!$K$31,Expense!JG228,IF(Expense!$C$51=Expense!$K$32,Expense!JG229,JG230))</f>
        <v>0</v>
      </c>
      <c r="JH163" s="197">
        <f>IF(Expense!$C$51=Expense!$K$31,Expense!JH228,IF(Expense!$C$51=Expense!$K$32,Expense!JH229,JH230))</f>
        <v>0</v>
      </c>
      <c r="JI163" s="197">
        <f>IF(Expense!$C$51=Expense!$K$31,Expense!JI228,IF(Expense!$C$51=Expense!$K$32,Expense!JI229,JI230))</f>
        <v>0</v>
      </c>
      <c r="JJ163" s="197">
        <f>IF(Expense!$C$51=Expense!$K$31,Expense!JJ228,IF(Expense!$C$51=Expense!$K$32,Expense!JJ229,JJ230))</f>
        <v>0</v>
      </c>
      <c r="JK163" s="197">
        <f>IF(Expense!$C$51=Expense!$K$31,Expense!JK228,IF(Expense!$C$51=Expense!$K$32,Expense!JK229,JK230))</f>
        <v>0</v>
      </c>
      <c r="JL163" s="197">
        <f>IF(Expense!$C$51=Expense!$K$31,Expense!JL228,IF(Expense!$C$51=Expense!$K$32,Expense!JL229,JL230))</f>
        <v>0</v>
      </c>
      <c r="JM163" s="197">
        <f>IF(Expense!$C$51=Expense!$K$31,Expense!JM228,IF(Expense!$C$51=Expense!$K$32,Expense!JM229,JM230))</f>
        <v>0</v>
      </c>
      <c r="JN163" s="197">
        <f>IF(Expense!$C$51=Expense!$K$31,Expense!JN228,IF(Expense!$C$51=Expense!$K$32,Expense!JN229,JN230))</f>
        <v>0</v>
      </c>
      <c r="JO163" s="197">
        <f>IF(Expense!$C$51=Expense!$K$31,Expense!JO228,IF(Expense!$C$51=Expense!$K$32,Expense!JO229,JO230))</f>
        <v>0</v>
      </c>
      <c r="JP163" s="197">
        <f>IF(Expense!$C$51=Expense!$K$31,Expense!JP228,IF(Expense!$C$51=Expense!$K$32,Expense!JP229,JP230))</f>
        <v>0</v>
      </c>
      <c r="JQ163" s="197">
        <f>IF(Expense!$C$51=Expense!$K$31,Expense!JQ228,IF(Expense!$C$51=Expense!$K$32,Expense!JQ229,JQ230))</f>
        <v>0</v>
      </c>
      <c r="JR163" s="197">
        <f>IF(Expense!$C$51=Expense!$K$31,Expense!JR228,IF(Expense!$C$51=Expense!$K$32,Expense!JR229,JR230))</f>
        <v>0</v>
      </c>
      <c r="JS163" s="197">
        <f>IF(Expense!$C$51=Expense!$K$31,Expense!JS228,IF(Expense!$C$51=Expense!$K$32,Expense!JS229,JS230))</f>
        <v>0</v>
      </c>
      <c r="JT163" s="197">
        <f>IF(Expense!$C$51=Expense!$K$31,Expense!JT228,IF(Expense!$C$51=Expense!$K$32,Expense!JT229,JT230))</f>
        <v>0</v>
      </c>
      <c r="JU163" s="197">
        <f>IF(Expense!$C$51=Expense!$K$31,Expense!JU228,IF(Expense!$C$51=Expense!$K$32,Expense!JU229,JU230))</f>
        <v>0</v>
      </c>
      <c r="JV163" s="197">
        <f>IF(Expense!$C$51=Expense!$K$31,Expense!JV228,IF(Expense!$C$51=Expense!$K$32,Expense!JV229,JV230))</f>
        <v>0</v>
      </c>
      <c r="JW163" s="197">
        <f>IF(Expense!$C$51=Expense!$K$31,Expense!JW228,IF(Expense!$C$51=Expense!$K$32,Expense!JW229,JW230))</f>
        <v>0</v>
      </c>
      <c r="JX163" s="197">
        <f>IF(Expense!$C$51=Expense!$K$31,Expense!JX228,IF(Expense!$C$51=Expense!$K$32,Expense!JX229,JX230))</f>
        <v>0</v>
      </c>
      <c r="JY163" s="197">
        <f>IF(Expense!$C$51=Expense!$K$31,Expense!JY228,IF(Expense!$C$51=Expense!$K$32,Expense!JY229,JY230))</f>
        <v>0</v>
      </c>
      <c r="JZ163" s="197">
        <f>IF(Expense!$C$51=Expense!$K$31,Expense!JZ228,IF(Expense!$C$51=Expense!$K$32,Expense!JZ229,JZ230))</f>
        <v>0</v>
      </c>
      <c r="KA163" s="197">
        <f>IF(Expense!$C$51=Expense!$K$31,Expense!KA228,IF(Expense!$C$51=Expense!$K$32,Expense!KA229,KA230))</f>
        <v>0</v>
      </c>
      <c r="KB163" s="197">
        <f>IF(Expense!$C$51=Expense!$K$31,Expense!KB228,IF(Expense!$C$51=Expense!$K$32,Expense!KB229,KB230))</f>
        <v>0</v>
      </c>
      <c r="KC163" s="197">
        <f>IF(Expense!$C$51=Expense!$K$31,Expense!KC228,IF(Expense!$C$51=Expense!$K$32,Expense!KC229,KC230))</f>
        <v>0</v>
      </c>
      <c r="KD163" s="197">
        <f>IF(Expense!$C$51=Expense!$K$31,Expense!KD228,IF(Expense!$C$51=Expense!$K$32,Expense!KD229,KD230))</f>
        <v>0</v>
      </c>
      <c r="KE163" s="197">
        <f>IF(Expense!$C$51=Expense!$K$31,Expense!KE228,IF(Expense!$C$51=Expense!$K$32,Expense!KE229,KE230))</f>
        <v>0</v>
      </c>
      <c r="KF163" s="197">
        <f>IF(Expense!$C$51=Expense!$K$31,Expense!KF228,IF(Expense!$C$51=Expense!$K$32,Expense!KF229,KF230))</f>
        <v>0</v>
      </c>
      <c r="KG163" s="197">
        <f>IF(Expense!$C$51=Expense!$K$31,Expense!KG228,IF(Expense!$C$51=Expense!$K$32,Expense!KG229,KG230))</f>
        <v>0</v>
      </c>
      <c r="KH163" s="197">
        <f>IF(Expense!$C$51=Expense!$K$31,Expense!KH228,IF(Expense!$C$51=Expense!$K$32,Expense!KH229,KH230))</f>
        <v>0</v>
      </c>
      <c r="KI163" s="197">
        <f>IF(Expense!$C$51=Expense!$K$31,Expense!KI228,IF(Expense!$C$51=Expense!$K$32,Expense!KI229,KI230))</f>
        <v>0</v>
      </c>
      <c r="KJ163" s="197">
        <f>IF(Expense!$C$51=Expense!$K$31,Expense!KJ228,IF(Expense!$C$51=Expense!$K$32,Expense!KJ229,KJ230))</f>
        <v>0</v>
      </c>
      <c r="KK163" s="197">
        <f>IF(Expense!$C$51=Expense!$K$31,Expense!KK228,IF(Expense!$C$51=Expense!$K$32,Expense!KK229,KK230))</f>
        <v>0</v>
      </c>
      <c r="KL163" s="197">
        <f>IF(Expense!$C$51=Expense!$K$31,Expense!KL228,IF(Expense!$C$51=Expense!$K$32,Expense!KL229,KL230))</f>
        <v>0</v>
      </c>
      <c r="KM163" s="197">
        <f>IF(Expense!$C$51=Expense!$K$31,Expense!KM228,IF(Expense!$C$51=Expense!$K$32,Expense!KM229,KM230))</f>
        <v>0</v>
      </c>
      <c r="KN163" s="197">
        <f>IF(Expense!$C$51=Expense!$K$31,Expense!KN228,IF(Expense!$C$51=Expense!$K$32,Expense!KN229,KN230))</f>
        <v>0</v>
      </c>
      <c r="KO163" s="197">
        <f>IF(Expense!$C$51=Expense!$K$31,Expense!KO228,IF(Expense!$C$51=Expense!$K$32,Expense!KO229,KO230))</f>
        <v>0</v>
      </c>
      <c r="KP163" s="197">
        <f>IF(Expense!$C$51=Expense!$K$31,Expense!KP228,IF(Expense!$C$51=Expense!$K$32,Expense!KP229,KP230))</f>
        <v>0</v>
      </c>
      <c r="KQ163" s="197">
        <f>IF(Expense!$C$51=Expense!$K$31,Expense!KQ228,IF(Expense!$C$51=Expense!$K$32,Expense!KQ229,KQ230))</f>
        <v>0</v>
      </c>
      <c r="KR163" s="197">
        <f>IF(Expense!$C$51=Expense!$K$31,Expense!KR228,IF(Expense!$C$51=Expense!$K$32,Expense!KR229,KR230))</f>
        <v>0</v>
      </c>
      <c r="KS163" s="197">
        <f>IF(Expense!$C$51=Expense!$K$31,Expense!KS228,IF(Expense!$C$51=Expense!$K$32,Expense!KS229,KS230))</f>
        <v>0</v>
      </c>
      <c r="KT163" s="197">
        <f>IF(Expense!$C$51=Expense!$K$31,Expense!KT228,IF(Expense!$C$51=Expense!$K$32,Expense!KT229,KT230))</f>
        <v>0</v>
      </c>
      <c r="KU163" s="197">
        <f>IF(Expense!$C$51=Expense!$K$31,Expense!KU228,IF(Expense!$C$51=Expense!$K$32,Expense!KU229,KU230))</f>
        <v>0</v>
      </c>
      <c r="KV163" s="197">
        <f>IF(Expense!$C$51=Expense!$K$31,Expense!KV228,IF(Expense!$C$51=Expense!$K$32,Expense!KV229,KV230))</f>
        <v>0</v>
      </c>
      <c r="KW163" s="197">
        <f>IF(Expense!$C$51=Expense!$K$31,Expense!KW228,IF(Expense!$C$51=Expense!$K$32,Expense!KW229,KW230))</f>
        <v>0</v>
      </c>
      <c r="KX163" s="197">
        <f>IF(Expense!$C$51=Expense!$K$31,Expense!KX228,IF(Expense!$C$51=Expense!$K$32,Expense!KX229,KX230))</f>
        <v>0</v>
      </c>
      <c r="KY163" s="197">
        <f>IF(Expense!$C$51=Expense!$K$31,Expense!KY228,IF(Expense!$C$51=Expense!$K$32,Expense!KY229,KY230))</f>
        <v>0</v>
      </c>
      <c r="KZ163" s="197">
        <f>IF(Expense!$C$51=Expense!$K$31,Expense!KZ228,IF(Expense!$C$51=Expense!$K$32,Expense!KZ229,KZ230))</f>
        <v>0</v>
      </c>
      <c r="LA163" s="197">
        <f>IF(Expense!$C$51=Expense!$K$31,Expense!LA228,IF(Expense!$C$51=Expense!$K$32,Expense!LA229,LA230))</f>
        <v>0</v>
      </c>
      <c r="LB163" s="197">
        <f>IF(Expense!$C$51=Expense!$K$31,Expense!LB228,IF(Expense!$C$51=Expense!$K$32,Expense!LB229,LB230))</f>
        <v>0</v>
      </c>
      <c r="LC163" s="197">
        <f>IF(Expense!$C$51=Expense!$K$31,Expense!LC228,IF(Expense!$C$51=Expense!$K$32,Expense!LC229,LC230))</f>
        <v>0</v>
      </c>
      <c r="LD163" s="197">
        <f>IF(Expense!$C$51=Expense!$K$31,Expense!LD228,IF(Expense!$C$51=Expense!$K$32,Expense!LD229,LD230))</f>
        <v>0</v>
      </c>
      <c r="LE163" s="197">
        <f>IF(Expense!$C$51=Expense!$K$31,Expense!LE228,IF(Expense!$C$51=Expense!$K$32,Expense!LE229,LE230))</f>
        <v>0</v>
      </c>
    </row>
    <row r="164" spans="1:317">
      <c r="A164" s="195">
        <v>4.4000000000000004</v>
      </c>
      <c r="B164" s="200" t="str">
        <f>IF(Expense!$C$54=Expense!$K$38,"Value-added Tax","Business Tax")</f>
        <v>Value-added Tax</v>
      </c>
      <c r="C164" s="195"/>
      <c r="D164" s="196"/>
      <c r="E164" s="197">
        <f ca="1">IF(Expense!$C$54=Expense!$K$38,E243,E232)</f>
        <v>0</v>
      </c>
      <c r="F164" s="197">
        <f ca="1">IF(Expense!$C$54=Expense!$K$38,F243,F232)</f>
        <v>0</v>
      </c>
      <c r="G164" s="197">
        <f ca="1">IF(Expense!$C$54=Expense!$K$38,G243,G232)</f>
        <v>0</v>
      </c>
      <c r="H164" s="197">
        <f ca="1">IF(Expense!$C$54=Expense!$K$38,H243,H232)</f>
        <v>0</v>
      </c>
      <c r="I164" s="197">
        <f ca="1">IF(Expense!$C$54=Expense!$K$38,I243,I232)</f>
        <v>0</v>
      </c>
      <c r="J164" s="197">
        <f ca="1">IF(Expense!$C$54=Expense!$K$38,J243,J232)</f>
        <v>0</v>
      </c>
      <c r="K164" s="197">
        <f ca="1">IF(Expense!$C$54=Expense!$K$38,K243,K232)</f>
        <v>0</v>
      </c>
      <c r="L164" s="197">
        <f ca="1">IF(Expense!$C$54=Expense!$K$38,L243,L232)</f>
        <v>0</v>
      </c>
      <c r="M164" s="197">
        <f ca="1">IF(Expense!$C$54=Expense!$K$38,M243,M232)</f>
        <v>0</v>
      </c>
      <c r="N164" s="197">
        <f ca="1">IF(Expense!$C$54=Expense!$K$38,N243,N232)</f>
        <v>0</v>
      </c>
      <c r="O164" s="197">
        <f ca="1">IF(Expense!$C$54=Expense!$K$38,O243,O232)</f>
        <v>0</v>
      </c>
      <c r="P164" s="197">
        <f ca="1">IF(Expense!$C$54=Expense!$K$38,P243,P232)</f>
        <v>0</v>
      </c>
      <c r="Q164" s="197">
        <f ca="1">IF(Expense!$C$54=Expense!$K$38,Q243,Q232)</f>
        <v>0</v>
      </c>
      <c r="R164" s="197">
        <f ca="1">IF(Expense!$C$54=Expense!$K$38,R243,R232)</f>
        <v>0</v>
      </c>
      <c r="S164" s="197">
        <f ca="1">IF(Expense!$C$54=Expense!$K$38,S243,S232)</f>
        <v>0</v>
      </c>
      <c r="T164" s="197">
        <f ca="1">IF(Expense!$C$54=Expense!$K$38,T243,T232)</f>
        <v>0</v>
      </c>
      <c r="U164" s="197">
        <f ca="1">IF(Expense!$C$54=Expense!$K$38,U243,U232)</f>
        <v>0</v>
      </c>
      <c r="V164" s="197">
        <f ca="1">IF(Expense!$C$54=Expense!$K$38,V243,V232)</f>
        <v>0</v>
      </c>
      <c r="W164" s="197">
        <f ca="1">IF(Expense!$C$54=Expense!$K$38,W243,W232)</f>
        <v>0</v>
      </c>
      <c r="X164" s="197">
        <f ca="1">IF(Expense!$C$54=Expense!$K$38,X243,X232)</f>
        <v>0</v>
      </c>
      <c r="Y164" s="197">
        <f ca="1">IF(Expense!$C$54=Expense!$K$38,Y243,Y232)</f>
        <v>0</v>
      </c>
      <c r="Z164" s="197">
        <f ca="1">IF(Expense!$C$54=Expense!$K$38,Z243,Z232)</f>
        <v>0</v>
      </c>
      <c r="AA164" s="197">
        <f ca="1">IF(Expense!$C$54=Expense!$K$38,AA243,AA232)</f>
        <v>0</v>
      </c>
      <c r="AB164" s="197">
        <f ca="1">IF(Expense!$C$54=Expense!$K$38,AB243,AB232)</f>
        <v>0</v>
      </c>
      <c r="AC164" s="197">
        <f ca="1">IF(Expense!$C$54=Expense!$K$38,AC243,AC232)</f>
        <v>0</v>
      </c>
      <c r="AD164" s="197">
        <f ca="1">IF(Expense!$C$54=Expense!$K$38,AD243,AD232)</f>
        <v>0</v>
      </c>
      <c r="AE164" s="197">
        <f ca="1">IF(Expense!$C$54=Expense!$K$38,AE243,AE232)</f>
        <v>0</v>
      </c>
      <c r="AF164" s="197">
        <f ca="1">IF(Expense!$C$54=Expense!$K$38,AF243,AF232)</f>
        <v>0</v>
      </c>
      <c r="AG164" s="197">
        <f ca="1">IF(Expense!$C$54=Expense!$K$38,AG243,AG232)</f>
        <v>0</v>
      </c>
      <c r="AH164" s="197">
        <f ca="1">IF(Expense!$C$54=Expense!$K$38,AH243,AH232)</f>
        <v>0</v>
      </c>
      <c r="AI164" s="197">
        <f ca="1">IF(Expense!$C$54=Expense!$K$38,AI243,AI232)</f>
        <v>0</v>
      </c>
      <c r="AJ164" s="197">
        <f ca="1">IF(Expense!$C$54=Expense!$K$38,AJ243,AJ232)</f>
        <v>0</v>
      </c>
      <c r="AK164" s="197">
        <f ca="1">IF(Expense!$C$54=Expense!$K$38,AK243,AK232)</f>
        <v>0</v>
      </c>
      <c r="AL164" s="197">
        <f ca="1">IF(Expense!$C$54=Expense!$K$38,AL243,AL232)</f>
        <v>0</v>
      </c>
      <c r="AM164" s="197">
        <f ca="1">IF(Expense!$C$54=Expense!$K$38,AM243,AM232)</f>
        <v>0</v>
      </c>
      <c r="AN164" s="197">
        <f ca="1">IF(Expense!$C$54=Expense!$K$38,AN243,AN232)</f>
        <v>0</v>
      </c>
      <c r="AO164" s="197">
        <f ca="1">IF(Expense!$C$54=Expense!$K$38,AO243,AO232)</f>
        <v>0</v>
      </c>
      <c r="AP164" s="197">
        <f ca="1">IF(Expense!$C$54=Expense!$K$38,AP243,AP232)</f>
        <v>0</v>
      </c>
      <c r="AQ164" s="197">
        <f ca="1">IF(Expense!$C$54=Expense!$K$38,AQ243,AQ232)</f>
        <v>0</v>
      </c>
      <c r="AR164" s="197">
        <f ca="1">IF(Expense!$C$54=Expense!$K$38,AR243,AR232)</f>
        <v>0</v>
      </c>
      <c r="AS164" s="197">
        <f ca="1">IF(Expense!$C$54=Expense!$K$38,AS243,AS232)</f>
        <v>0</v>
      </c>
      <c r="AT164" s="197">
        <f ca="1">IF(Expense!$C$54=Expense!$K$38,AT243,AT232)</f>
        <v>0</v>
      </c>
      <c r="AU164" s="197">
        <f ca="1">IF(Expense!$C$54=Expense!$K$38,AU243,AU232)</f>
        <v>0</v>
      </c>
      <c r="AV164" s="197">
        <f ca="1">IF(Expense!$C$54=Expense!$K$38,AV243,AV232)</f>
        <v>0</v>
      </c>
      <c r="AW164" s="197">
        <f ca="1">IF(Expense!$C$54=Expense!$K$38,AW243,AW232)</f>
        <v>0</v>
      </c>
      <c r="AX164" s="197">
        <f ca="1">IF(Expense!$C$54=Expense!$K$38,AX243,AX232)</f>
        <v>0</v>
      </c>
      <c r="AY164" s="197">
        <f ca="1">IF(Expense!$C$54=Expense!$K$38,AY243,AY232)</f>
        <v>0</v>
      </c>
      <c r="AZ164" s="197">
        <f ca="1">IF(Expense!$C$54=Expense!$K$38,AZ243,AZ232)</f>
        <v>0</v>
      </c>
      <c r="BA164" s="197">
        <f ca="1">IF(Expense!$C$54=Expense!$K$38,BA243,BA232)</f>
        <v>0</v>
      </c>
      <c r="BB164" s="197">
        <f ca="1">IF(Expense!$C$54=Expense!$K$38,BB243,BB232)</f>
        <v>0</v>
      </c>
      <c r="BC164" s="197">
        <f ca="1">IF(Expense!$C$54=Expense!$K$38,BC243,BC232)</f>
        <v>0</v>
      </c>
      <c r="BD164" s="197">
        <f ca="1">IF(Expense!$C$54=Expense!$K$38,BD243,BD232)</f>
        <v>0</v>
      </c>
      <c r="BE164" s="197">
        <f ca="1">IF(Expense!$C$54=Expense!$K$38,BE243,BE232)</f>
        <v>0</v>
      </c>
      <c r="BF164" s="197">
        <f ca="1">IF(Expense!$C$54=Expense!$K$38,BF243,BF232)</f>
        <v>0</v>
      </c>
      <c r="BG164" s="197">
        <f ca="1">IF(Expense!$C$54=Expense!$K$38,BG243,BG232)</f>
        <v>0</v>
      </c>
      <c r="BH164" s="197">
        <f ca="1">IF(Expense!$C$54=Expense!$K$38,BH243,BH232)</f>
        <v>0</v>
      </c>
      <c r="BI164" s="197">
        <f ca="1">IF(Expense!$C$54=Expense!$K$38,BI243,BI232)</f>
        <v>0</v>
      </c>
      <c r="BJ164" s="197">
        <f ca="1">IF(Expense!$C$54=Expense!$K$38,BJ243,BJ232)</f>
        <v>0</v>
      </c>
      <c r="BK164" s="197">
        <f ca="1">IF(Expense!$C$54=Expense!$K$38,BK243,BK232)</f>
        <v>0</v>
      </c>
      <c r="BL164" s="197">
        <f ca="1">IF(Expense!$C$54=Expense!$K$38,BL243,BL232)</f>
        <v>0</v>
      </c>
      <c r="BM164" s="197">
        <f ca="1">IF(Expense!$C$54=Expense!$K$38,BM243,BM232)</f>
        <v>0</v>
      </c>
      <c r="BN164" s="197">
        <f ca="1">IF(Expense!$C$54=Expense!$K$38,BN243,BN232)</f>
        <v>0</v>
      </c>
      <c r="BO164" s="197">
        <f ca="1">IF(Expense!$C$54=Expense!$K$38,BO243,BO232)</f>
        <v>0</v>
      </c>
      <c r="BP164" s="197">
        <f ca="1">IF(Expense!$C$54=Expense!$K$38,BP243,BP232)</f>
        <v>0</v>
      </c>
      <c r="BQ164" s="197">
        <f ca="1">IF(Expense!$C$54=Expense!$K$38,BQ243,BQ232)</f>
        <v>0</v>
      </c>
      <c r="BR164" s="197">
        <f ca="1">IF(Expense!$C$54=Expense!$K$38,BR243,BR232)</f>
        <v>0</v>
      </c>
      <c r="BS164" s="197">
        <f ca="1">IF(Expense!$C$54=Expense!$K$38,BS243,BS232)</f>
        <v>0</v>
      </c>
      <c r="BT164" s="197">
        <f ca="1">IF(Expense!$C$54=Expense!$K$38,BT243,BT232)</f>
        <v>0</v>
      </c>
      <c r="BU164" s="197">
        <f ca="1">IF(Expense!$C$54=Expense!$K$38,BU243,BU232)</f>
        <v>0</v>
      </c>
      <c r="BV164" s="197">
        <f ca="1">IF(Expense!$C$54=Expense!$K$38,BV243,BV232)</f>
        <v>0</v>
      </c>
      <c r="BW164" s="197">
        <f ca="1">IF(Expense!$C$54=Expense!$K$38,BW243,BW232)</f>
        <v>0</v>
      </c>
      <c r="BX164" s="197">
        <f ca="1">IF(Expense!$C$54=Expense!$K$38,BX243,BX232)</f>
        <v>0</v>
      </c>
      <c r="BY164" s="197">
        <f ca="1">IF(Expense!$C$54=Expense!$K$38,BY243,BY232)</f>
        <v>0</v>
      </c>
      <c r="BZ164" s="197">
        <f ca="1">IF(Expense!$C$54=Expense!$K$38,BZ243,BZ232)</f>
        <v>0</v>
      </c>
      <c r="CA164" s="197">
        <f ca="1">IF(Expense!$C$54=Expense!$K$38,CA243,CA232)</f>
        <v>0</v>
      </c>
      <c r="CB164" s="197">
        <f ca="1">IF(Expense!$C$54=Expense!$K$38,CB243,CB232)</f>
        <v>0</v>
      </c>
      <c r="CC164" s="197">
        <f ca="1">IF(Expense!$C$54=Expense!$K$38,CC243,CC232)</f>
        <v>0</v>
      </c>
      <c r="CD164" s="197">
        <f ca="1">IF(Expense!$C$54=Expense!$K$38,CD243,CD232)</f>
        <v>0</v>
      </c>
      <c r="CE164" s="197">
        <f ca="1">IF(Expense!$C$54=Expense!$K$38,CE243,CE232)</f>
        <v>0</v>
      </c>
      <c r="CF164" s="197">
        <f ca="1">IF(Expense!$C$54=Expense!$K$38,CF243,CF232)</f>
        <v>0</v>
      </c>
      <c r="CG164" s="197">
        <f ca="1">IF(Expense!$C$54=Expense!$K$38,CG243,CG232)</f>
        <v>0</v>
      </c>
      <c r="CH164" s="197">
        <f ca="1">IF(Expense!$C$54=Expense!$K$38,CH243,CH232)</f>
        <v>0</v>
      </c>
      <c r="CI164" s="197">
        <f ca="1">IF(Expense!$C$54=Expense!$K$38,CI243,CI232)</f>
        <v>0</v>
      </c>
      <c r="CJ164" s="197">
        <f ca="1">IF(Expense!$C$54=Expense!$K$38,CJ243,CJ232)</f>
        <v>0</v>
      </c>
      <c r="CK164" s="197">
        <f ca="1">IF(Expense!$C$54=Expense!$K$38,CK243,CK232)</f>
        <v>0</v>
      </c>
      <c r="CL164" s="197">
        <f ca="1">IF(Expense!$C$54=Expense!$K$38,CL243,CL232)</f>
        <v>0</v>
      </c>
      <c r="CM164" s="197">
        <f ca="1">IF(Expense!$C$54=Expense!$K$38,CM243,CM232)</f>
        <v>0</v>
      </c>
      <c r="CN164" s="197">
        <f ca="1">IF(Expense!$C$54=Expense!$K$38,CN243,CN232)</f>
        <v>0</v>
      </c>
      <c r="CO164" s="197">
        <f ca="1">IF(Expense!$C$54=Expense!$K$38,CO243,CO232)</f>
        <v>0</v>
      </c>
      <c r="CP164" s="197">
        <f ca="1">IF(Expense!$C$54=Expense!$K$38,CP243,CP232)</f>
        <v>0</v>
      </c>
      <c r="CQ164" s="197">
        <f ca="1">IF(Expense!$C$54=Expense!$K$38,CQ243,CQ232)</f>
        <v>0</v>
      </c>
      <c r="CR164" s="197">
        <f ca="1">IF(Expense!$C$54=Expense!$K$38,CR243,CR232)</f>
        <v>0</v>
      </c>
      <c r="CS164" s="197">
        <f ca="1">IF(Expense!$C$54=Expense!$K$38,CS243,CS232)</f>
        <v>0</v>
      </c>
      <c r="CT164" s="197">
        <f ca="1">IF(Expense!$C$54=Expense!$K$38,CT243,CT232)</f>
        <v>0</v>
      </c>
      <c r="CU164" s="197">
        <f ca="1">IF(Expense!$C$54=Expense!$K$38,CU243,CU232)</f>
        <v>0</v>
      </c>
      <c r="CV164" s="197">
        <f ca="1">IF(Expense!$C$54=Expense!$K$38,CV243,CV232)</f>
        <v>0</v>
      </c>
      <c r="CW164" s="197">
        <f ca="1">IF(Expense!$C$54=Expense!$K$38,CW243,CW232)</f>
        <v>0</v>
      </c>
      <c r="CX164" s="197">
        <f ca="1">IF(Expense!$C$54=Expense!$K$38,CX243,CX232)</f>
        <v>0</v>
      </c>
      <c r="CY164" s="197">
        <f ca="1">IF(Expense!$C$54=Expense!$K$38,CY243,CY232)</f>
        <v>0</v>
      </c>
      <c r="CZ164" s="197">
        <f ca="1">IF(Expense!$C$54=Expense!$K$38,CZ243,CZ232)</f>
        <v>0</v>
      </c>
      <c r="DA164" s="197">
        <f ca="1">IF(Expense!$C$54=Expense!$K$38,DA243,DA232)</f>
        <v>0</v>
      </c>
      <c r="DB164" s="197">
        <f ca="1">IF(Expense!$C$54=Expense!$K$38,DB243,DB232)</f>
        <v>0</v>
      </c>
      <c r="DC164" s="197">
        <f ca="1">IF(Expense!$C$54=Expense!$K$38,DC243,DC232)</f>
        <v>0</v>
      </c>
      <c r="DD164" s="197">
        <f ca="1">IF(Expense!$C$54=Expense!$K$38,DD243,DD232)</f>
        <v>0</v>
      </c>
      <c r="DE164" s="197">
        <f ca="1">IF(Expense!$C$54=Expense!$K$38,DE243,DE232)</f>
        <v>0</v>
      </c>
      <c r="DF164" s="197">
        <f ca="1">IF(Expense!$C$54=Expense!$K$38,DF243,DF232)</f>
        <v>0</v>
      </c>
      <c r="DG164" s="197">
        <f ca="1">IF(Expense!$C$54=Expense!$K$38,DG243,DG232)</f>
        <v>0</v>
      </c>
      <c r="DH164" s="197">
        <f ca="1">IF(Expense!$C$54=Expense!$K$38,DH243,DH232)</f>
        <v>0</v>
      </c>
      <c r="DI164" s="197">
        <f ca="1">IF(Expense!$C$54=Expense!$K$38,DI243,DI232)</f>
        <v>0</v>
      </c>
      <c r="DJ164" s="197">
        <f ca="1">IF(Expense!$C$54=Expense!$K$38,DJ243,DJ232)</f>
        <v>0</v>
      </c>
      <c r="DK164" s="197">
        <f ca="1">IF(Expense!$C$54=Expense!$K$38,DK243,DK232)</f>
        <v>0</v>
      </c>
      <c r="DL164" s="197">
        <f ca="1">IF(Expense!$C$54=Expense!$K$38,DL243,DL232)</f>
        <v>0</v>
      </c>
      <c r="DM164" s="197">
        <f ca="1">IF(Expense!$C$54=Expense!$K$38,DM243,DM232)</f>
        <v>0</v>
      </c>
      <c r="DN164" s="197">
        <f ca="1">IF(Expense!$C$54=Expense!$K$38,DN243,DN232)</f>
        <v>0</v>
      </c>
      <c r="DO164" s="197">
        <f ca="1">IF(Expense!$C$54=Expense!$K$38,DO243,DO232)</f>
        <v>0</v>
      </c>
      <c r="DP164" s="197">
        <f ca="1">IF(Expense!$C$54=Expense!$K$38,DP243,DP232)</f>
        <v>0</v>
      </c>
      <c r="DQ164" s="197">
        <f ca="1">IF(Expense!$C$54=Expense!$K$38,DQ243,DQ232)</f>
        <v>0</v>
      </c>
      <c r="DR164" s="197">
        <f ca="1">IF(Expense!$C$54=Expense!$K$38,DR243,DR232)</f>
        <v>0</v>
      </c>
      <c r="DS164" s="197">
        <f ca="1">IF(Expense!$C$54=Expense!$K$38,DS243,DS232)</f>
        <v>0</v>
      </c>
      <c r="DT164" s="197">
        <f ca="1">IF(Expense!$C$54=Expense!$K$38,DT243,DT232)</f>
        <v>0</v>
      </c>
      <c r="DU164" s="197">
        <f ca="1">IF(Expense!$C$54=Expense!$K$38,DU243,DU232)</f>
        <v>0</v>
      </c>
      <c r="DV164" s="197">
        <f ca="1">IF(Expense!$C$54=Expense!$K$38,DV243,DV232)</f>
        <v>0</v>
      </c>
      <c r="DW164" s="197">
        <f ca="1">IF(Expense!$C$54=Expense!$K$38,DW243,DW232)</f>
        <v>0</v>
      </c>
      <c r="DX164" s="197">
        <f ca="1">IF(Expense!$C$54=Expense!$K$38,DX243,DX232)</f>
        <v>0</v>
      </c>
      <c r="DY164" s="197">
        <f ca="1">IF(Expense!$C$54=Expense!$K$38,DY243,DY232)</f>
        <v>0</v>
      </c>
      <c r="DZ164" s="197">
        <f ca="1">IF(Expense!$C$54=Expense!$K$38,DZ243,DZ232)</f>
        <v>0</v>
      </c>
      <c r="EA164" s="197">
        <f ca="1">IF(Expense!$C$54=Expense!$K$38,EA243,EA232)</f>
        <v>0</v>
      </c>
      <c r="EB164" s="197">
        <f ca="1">IF(Expense!$C$54=Expense!$K$38,EB243,EB232)</f>
        <v>0</v>
      </c>
      <c r="EC164" s="197">
        <f ca="1">IF(Expense!$C$54=Expense!$K$38,EC243,EC232)</f>
        <v>0</v>
      </c>
      <c r="ED164" s="197">
        <f ca="1">IF(Expense!$C$54=Expense!$K$38,ED243,ED232)</f>
        <v>0</v>
      </c>
      <c r="EE164" s="197">
        <f ca="1">IF(Expense!$C$54=Expense!$K$38,EE243,EE232)</f>
        <v>0</v>
      </c>
      <c r="EF164" s="197">
        <f ca="1">IF(Expense!$C$54=Expense!$K$38,EF243,EF232)</f>
        <v>0</v>
      </c>
      <c r="EG164" s="197">
        <f ca="1">IF(Expense!$C$54=Expense!$K$38,EG243,EG232)</f>
        <v>0</v>
      </c>
      <c r="EH164" s="197">
        <f ca="1">IF(Expense!$C$54=Expense!$K$38,EH243,EH232)</f>
        <v>0</v>
      </c>
      <c r="EI164" s="197">
        <f ca="1">IF(Expense!$C$54=Expense!$K$38,EI243,EI232)</f>
        <v>0</v>
      </c>
      <c r="EJ164" s="197">
        <f ca="1">IF(Expense!$C$54=Expense!$K$38,EJ243,EJ232)</f>
        <v>0</v>
      </c>
      <c r="EK164" s="197">
        <f ca="1">IF(Expense!$C$54=Expense!$K$38,EK243,EK232)</f>
        <v>0</v>
      </c>
      <c r="EL164" s="197">
        <f ca="1">IF(Expense!$C$54=Expense!$K$38,EL243,EL232)</f>
        <v>0</v>
      </c>
      <c r="EM164" s="197">
        <f ca="1">IF(Expense!$C$54=Expense!$K$38,EM243,EM232)</f>
        <v>0</v>
      </c>
      <c r="EN164" s="197">
        <f ca="1">IF(Expense!$C$54=Expense!$K$38,EN243,EN232)</f>
        <v>0</v>
      </c>
      <c r="EO164" s="197">
        <f ca="1">IF(Expense!$C$54=Expense!$K$38,EO243,EO232)</f>
        <v>0</v>
      </c>
      <c r="EP164" s="197">
        <f ca="1">IF(Expense!$C$54=Expense!$K$38,EP243,EP232)</f>
        <v>0</v>
      </c>
      <c r="EQ164" s="197">
        <f ca="1">IF(Expense!$C$54=Expense!$K$38,EQ243,EQ232)</f>
        <v>0</v>
      </c>
      <c r="ER164" s="197">
        <f ca="1">IF(Expense!$C$54=Expense!$K$38,ER243,ER232)</f>
        <v>0</v>
      </c>
      <c r="ES164" s="197">
        <f ca="1">IF(Expense!$C$54=Expense!$K$38,ES243,ES232)</f>
        <v>0</v>
      </c>
      <c r="ET164" s="197">
        <f ca="1">IF(Expense!$C$54=Expense!$K$38,ET243,ET232)</f>
        <v>0</v>
      </c>
      <c r="EU164" s="197">
        <f ca="1">IF(Expense!$C$54=Expense!$K$38,EU243,EU232)</f>
        <v>0</v>
      </c>
      <c r="EV164" s="197">
        <f ca="1">IF(Expense!$C$54=Expense!$K$38,EV243,EV232)</f>
        <v>0</v>
      </c>
      <c r="EW164" s="197">
        <f ca="1">IF(Expense!$C$54=Expense!$K$38,EW243,EW232)</f>
        <v>0</v>
      </c>
      <c r="EX164" s="197">
        <f ca="1">IF(Expense!$C$54=Expense!$K$38,EX243,EX232)</f>
        <v>0</v>
      </c>
      <c r="EY164" s="197">
        <f ca="1">IF(Expense!$C$54=Expense!$K$38,EY243,EY232)</f>
        <v>0</v>
      </c>
      <c r="EZ164" s="197">
        <f ca="1">IF(Expense!$C$54=Expense!$K$38,EZ243,EZ232)</f>
        <v>0</v>
      </c>
      <c r="FA164" s="197">
        <f ca="1">IF(Expense!$C$54=Expense!$K$38,FA243,FA232)</f>
        <v>0</v>
      </c>
      <c r="FB164" s="197">
        <f ca="1">IF(Expense!$C$54=Expense!$K$38,FB243,FB232)</f>
        <v>0</v>
      </c>
      <c r="FC164" s="197">
        <f ca="1">IF(Expense!$C$54=Expense!$K$38,FC243,FC232)</f>
        <v>0</v>
      </c>
      <c r="FD164" s="197">
        <f ca="1">IF(Expense!$C$54=Expense!$K$38,FD243,FD232)</f>
        <v>0</v>
      </c>
      <c r="FE164" s="197">
        <f ca="1">IF(Expense!$C$54=Expense!$K$38,FE243,FE232)</f>
        <v>0</v>
      </c>
      <c r="FF164" s="197">
        <f ca="1">IF(Expense!$C$54=Expense!$K$38,FF243,FF232)</f>
        <v>0</v>
      </c>
      <c r="FG164" s="197">
        <f ca="1">IF(Expense!$C$54=Expense!$K$38,FG243,FG232)</f>
        <v>0</v>
      </c>
      <c r="FH164" s="197">
        <f ca="1">IF(Expense!$C$54=Expense!$K$38,FH243,FH232)</f>
        <v>0</v>
      </c>
      <c r="FI164" s="197">
        <f ca="1">IF(Expense!$C$54=Expense!$K$38,FI243,FI232)</f>
        <v>0</v>
      </c>
      <c r="FJ164" s="197">
        <f ca="1">IF(Expense!$C$54=Expense!$K$38,FJ243,FJ232)</f>
        <v>0</v>
      </c>
      <c r="FK164" s="197">
        <f>IF(Expense!$C$54=Expense!$K$38,FK243,FK232)</f>
        <v>0</v>
      </c>
      <c r="FL164" s="197">
        <f>IF(Expense!$C$54=Expense!$K$38,FL243,FL232)</f>
        <v>0</v>
      </c>
      <c r="FM164" s="197">
        <f>IF(Expense!$C$54=Expense!$K$38,FM243,FM232)</f>
        <v>0</v>
      </c>
      <c r="FN164" s="197">
        <f>IF(Expense!$C$54=Expense!$K$38,FN243,FN232)</f>
        <v>0</v>
      </c>
      <c r="FO164" s="197">
        <f>IF(Expense!$C$54=Expense!$K$38,FO243,FO232)</f>
        <v>0</v>
      </c>
      <c r="FP164" s="197">
        <f>IF(Expense!$C$54=Expense!$K$38,FP243,FP232)</f>
        <v>0</v>
      </c>
      <c r="FQ164" s="197">
        <f>IF(Expense!$C$54=Expense!$K$38,FQ243,FQ232)</f>
        <v>0</v>
      </c>
      <c r="FR164" s="197">
        <f>IF(Expense!$C$54=Expense!$K$38,FR243,FR232)</f>
        <v>0</v>
      </c>
      <c r="FS164" s="197">
        <f>IF(Expense!$C$54=Expense!$K$38,FS243,FS232)</f>
        <v>0</v>
      </c>
      <c r="FT164" s="197">
        <f>IF(Expense!$C$54=Expense!$K$38,FT243,FT232)</f>
        <v>0</v>
      </c>
      <c r="FU164" s="197">
        <f>IF(Expense!$C$54=Expense!$K$38,FU243,FU232)</f>
        <v>0</v>
      </c>
      <c r="FV164" s="197">
        <f>IF(Expense!$C$54=Expense!$K$38,FV243,FV232)</f>
        <v>0</v>
      </c>
      <c r="FW164" s="197">
        <f>IF(Expense!$C$54=Expense!$K$38,FW243,FW232)</f>
        <v>0</v>
      </c>
      <c r="FX164" s="197">
        <f>IF(Expense!$C$54=Expense!$K$38,FX243,FX232)</f>
        <v>0</v>
      </c>
      <c r="FY164" s="197">
        <f>IF(Expense!$C$54=Expense!$K$38,FY243,FY232)</f>
        <v>0</v>
      </c>
      <c r="FZ164" s="197">
        <f>IF(Expense!$C$54=Expense!$K$38,FZ243,FZ232)</f>
        <v>0</v>
      </c>
      <c r="GA164" s="197">
        <f>IF(Expense!$C$54=Expense!$K$38,GA243,GA232)</f>
        <v>0</v>
      </c>
      <c r="GB164" s="197">
        <f>IF(Expense!$C$54=Expense!$K$38,GB243,GB232)</f>
        <v>0</v>
      </c>
      <c r="GC164" s="197">
        <f>IF(Expense!$C$54=Expense!$K$38,GC243,GC232)</f>
        <v>0</v>
      </c>
      <c r="GD164" s="197">
        <f>IF(Expense!$C$54=Expense!$K$38,GD243,GD232)</f>
        <v>0</v>
      </c>
      <c r="GE164" s="197">
        <f>IF(Expense!$C$54=Expense!$K$38,GE243,GE232)</f>
        <v>0</v>
      </c>
      <c r="GF164" s="197">
        <f>IF(Expense!$C$54=Expense!$K$38,GF243,GF232)</f>
        <v>0</v>
      </c>
      <c r="GG164" s="197">
        <f>IF(Expense!$C$54=Expense!$K$38,GG243,GG232)</f>
        <v>0</v>
      </c>
      <c r="GH164" s="197">
        <f>IF(Expense!$C$54=Expense!$K$38,GH243,GH232)</f>
        <v>0</v>
      </c>
      <c r="GI164" s="197">
        <f>IF(Expense!$C$54=Expense!$K$38,GI243,GI232)</f>
        <v>0</v>
      </c>
      <c r="GJ164" s="197">
        <f>IF(Expense!$C$54=Expense!$K$38,GJ243,GJ232)</f>
        <v>0</v>
      </c>
      <c r="GK164" s="197">
        <f>IF(Expense!$C$54=Expense!$K$38,GK243,GK232)</f>
        <v>0</v>
      </c>
      <c r="GL164" s="197">
        <f>IF(Expense!$C$54=Expense!$K$38,GL243,GL232)</f>
        <v>0</v>
      </c>
      <c r="GM164" s="197">
        <f>IF(Expense!$C$54=Expense!$K$38,GM243,GM232)</f>
        <v>0</v>
      </c>
      <c r="GN164" s="197">
        <f>IF(Expense!$C$54=Expense!$K$38,GN243,GN232)</f>
        <v>0</v>
      </c>
      <c r="GO164" s="197">
        <f>IF(Expense!$C$54=Expense!$K$38,GO243,GO232)</f>
        <v>0</v>
      </c>
      <c r="GP164" s="197">
        <f>IF(Expense!$C$54=Expense!$K$38,GP243,GP232)</f>
        <v>0</v>
      </c>
      <c r="GQ164" s="197">
        <f>IF(Expense!$C$54=Expense!$K$38,GQ243,GQ232)</f>
        <v>0</v>
      </c>
      <c r="GR164" s="197">
        <f>IF(Expense!$C$54=Expense!$K$38,GR243,GR232)</f>
        <v>0</v>
      </c>
      <c r="GS164" s="197">
        <f>IF(Expense!$C$54=Expense!$K$38,GS243,GS232)</f>
        <v>0</v>
      </c>
      <c r="GT164" s="197">
        <f>IF(Expense!$C$54=Expense!$K$38,GT243,GT232)</f>
        <v>0</v>
      </c>
      <c r="GU164" s="197">
        <f>IF(Expense!$C$54=Expense!$K$38,GU243,GU232)</f>
        <v>0</v>
      </c>
      <c r="GV164" s="197">
        <f>IF(Expense!$C$54=Expense!$K$38,GV243,GV232)</f>
        <v>0</v>
      </c>
      <c r="GW164" s="197">
        <f>IF(Expense!$C$54=Expense!$K$38,GW243,GW232)</f>
        <v>0</v>
      </c>
      <c r="GX164" s="197">
        <f>IF(Expense!$C$54=Expense!$K$38,GX243,GX232)</f>
        <v>0</v>
      </c>
      <c r="GY164" s="197">
        <f>IF(Expense!$C$54=Expense!$K$38,GY243,GY232)</f>
        <v>0</v>
      </c>
      <c r="GZ164" s="197">
        <f>IF(Expense!$C$54=Expense!$K$38,GZ243,GZ232)</f>
        <v>0</v>
      </c>
      <c r="HA164" s="197">
        <f>IF(Expense!$C$54=Expense!$K$38,HA243,HA232)</f>
        <v>0</v>
      </c>
      <c r="HB164" s="197">
        <f>IF(Expense!$C$54=Expense!$K$38,HB243,HB232)</f>
        <v>0</v>
      </c>
      <c r="HC164" s="197">
        <f>IF(Expense!$C$54=Expense!$K$38,HC243,HC232)</f>
        <v>0</v>
      </c>
      <c r="HD164" s="197">
        <f>IF(Expense!$C$54=Expense!$K$38,HD243,HD232)</f>
        <v>0</v>
      </c>
      <c r="HE164" s="197">
        <f>IF(Expense!$C$54=Expense!$K$38,HE243,HE232)</f>
        <v>0</v>
      </c>
      <c r="HF164" s="197">
        <f>IF(Expense!$C$54=Expense!$K$38,HF243,HF232)</f>
        <v>0</v>
      </c>
      <c r="HG164" s="197">
        <f>IF(Expense!$C$54=Expense!$K$38,HG243,HG232)</f>
        <v>0</v>
      </c>
      <c r="HH164" s="197">
        <f>IF(Expense!$C$54=Expense!$K$38,HH243,HH232)</f>
        <v>0</v>
      </c>
      <c r="HI164" s="197">
        <f>IF(Expense!$C$54=Expense!$K$38,HI243,HI232)</f>
        <v>0</v>
      </c>
      <c r="HJ164" s="197">
        <f>IF(Expense!$C$54=Expense!$K$38,HJ243,HJ232)</f>
        <v>0</v>
      </c>
      <c r="HK164" s="197">
        <f>IF(Expense!$C$54=Expense!$K$38,HK243,HK232)</f>
        <v>0</v>
      </c>
      <c r="HL164" s="197">
        <f>IF(Expense!$C$54=Expense!$K$38,HL243,HL232)</f>
        <v>0</v>
      </c>
      <c r="HM164" s="197">
        <f>IF(Expense!$C$54=Expense!$K$38,HM243,HM232)</f>
        <v>0</v>
      </c>
      <c r="HN164" s="197">
        <f>IF(Expense!$C$54=Expense!$K$38,HN243,HN232)</f>
        <v>0</v>
      </c>
      <c r="HO164" s="197">
        <f>IF(Expense!$C$54=Expense!$K$38,HO243,HO232)</f>
        <v>0</v>
      </c>
      <c r="HP164" s="197">
        <f>IF(Expense!$C$54=Expense!$K$38,HP243,HP232)</f>
        <v>0</v>
      </c>
      <c r="HQ164" s="197">
        <f>IF(Expense!$C$54=Expense!$K$38,HQ243,HQ232)</f>
        <v>0</v>
      </c>
      <c r="HR164" s="197">
        <f>IF(Expense!$C$54=Expense!$K$38,HR243,HR232)</f>
        <v>0</v>
      </c>
      <c r="HS164" s="197">
        <f>IF(Expense!$C$54=Expense!$K$38,HS243,HS232)</f>
        <v>0</v>
      </c>
      <c r="HT164" s="197">
        <f>IF(Expense!$C$54=Expense!$K$38,HT243,HT232)</f>
        <v>0</v>
      </c>
      <c r="HU164" s="197">
        <f>IF(Expense!$C$54=Expense!$K$38,HU243,HU232)</f>
        <v>0</v>
      </c>
      <c r="HV164" s="197">
        <f>IF(Expense!$C$54=Expense!$K$38,HV243,HV232)</f>
        <v>0</v>
      </c>
      <c r="HW164" s="197">
        <f>IF(Expense!$C$54=Expense!$K$38,HW243,HW232)</f>
        <v>0</v>
      </c>
      <c r="HX164" s="197">
        <f>IF(Expense!$C$54=Expense!$K$38,HX243,HX232)</f>
        <v>0</v>
      </c>
      <c r="HY164" s="197">
        <f>IF(Expense!$C$54=Expense!$K$38,HY243,HY232)</f>
        <v>0</v>
      </c>
      <c r="HZ164" s="197">
        <f>IF(Expense!$C$54=Expense!$K$38,HZ243,HZ232)</f>
        <v>0</v>
      </c>
      <c r="IA164" s="197">
        <f>IF(Expense!$C$54=Expense!$K$38,IA243,IA232)</f>
        <v>0</v>
      </c>
      <c r="IB164" s="197">
        <f>IF(Expense!$C$54=Expense!$K$38,IB243,IB232)</f>
        <v>0</v>
      </c>
      <c r="IC164" s="197">
        <f>IF(Expense!$C$54=Expense!$K$38,IC243,IC232)</f>
        <v>0</v>
      </c>
      <c r="ID164" s="197">
        <f>IF(Expense!$C$54=Expense!$K$38,ID243,ID232)</f>
        <v>0</v>
      </c>
      <c r="IE164" s="197">
        <f>IF(Expense!$C$54=Expense!$K$38,IE243,IE232)</f>
        <v>0</v>
      </c>
      <c r="IF164" s="197">
        <f>IF(Expense!$C$54=Expense!$K$38,IF243,IF232)</f>
        <v>0</v>
      </c>
      <c r="IG164" s="197">
        <f>IF(Expense!$C$54=Expense!$K$38,IG243,IG232)</f>
        <v>0</v>
      </c>
      <c r="IH164" s="197">
        <f>IF(Expense!$C$54=Expense!$K$38,IH243,IH232)</f>
        <v>0</v>
      </c>
      <c r="II164" s="197">
        <f>IF(Expense!$C$54=Expense!$K$38,II243,II232)</f>
        <v>0</v>
      </c>
      <c r="IJ164" s="197">
        <f>IF(Expense!$C$54=Expense!$K$38,IJ243,IJ232)</f>
        <v>0</v>
      </c>
      <c r="IK164" s="197">
        <f>IF(Expense!$C$54=Expense!$K$38,IK243,IK232)</f>
        <v>0</v>
      </c>
      <c r="IL164" s="197">
        <f>IF(Expense!$C$54=Expense!$K$38,IL243,IL232)</f>
        <v>0</v>
      </c>
      <c r="IM164" s="197">
        <f>IF(Expense!$C$54=Expense!$K$38,IM243,IM232)</f>
        <v>0</v>
      </c>
      <c r="IN164" s="197">
        <f>IF(Expense!$C$54=Expense!$K$38,IN243,IN232)</f>
        <v>0</v>
      </c>
      <c r="IO164" s="197">
        <f>IF(Expense!$C$54=Expense!$K$38,IO243,IO232)</f>
        <v>0</v>
      </c>
      <c r="IP164" s="197">
        <f>IF(Expense!$C$54=Expense!$K$38,IP243,IP232)</f>
        <v>0</v>
      </c>
      <c r="IQ164" s="197">
        <f>IF(Expense!$C$54=Expense!$K$38,IQ243,IQ232)</f>
        <v>0</v>
      </c>
      <c r="IR164" s="197">
        <f ca="1">IF(Expense!$C$54=Expense!$K$38,IR243,IR232)</f>
        <v>0</v>
      </c>
      <c r="IS164" s="197">
        <f ca="1">IF(Expense!$C$54=Expense!$K$38,IS243,IS232)</f>
        <v>0</v>
      </c>
      <c r="IT164" s="197">
        <f ca="1">IF(Expense!$C$54=Expense!$K$38,IT243,IT232)</f>
        <v>0</v>
      </c>
      <c r="IU164" s="197">
        <f ca="1">IF(Expense!$C$54=Expense!$K$38,IU243,IU232)</f>
        <v>0</v>
      </c>
      <c r="IV164" s="197">
        <f>IF(Expense!$C$54=Expense!$K$38,IV243,IV232)</f>
        <v>0</v>
      </c>
      <c r="IW164" s="197">
        <f>IF(Expense!$C$54=Expense!$K$38,IW243,IW232)</f>
        <v>0</v>
      </c>
      <c r="IX164" s="197">
        <f>IF(Expense!$C$54=Expense!$K$38,IX243,IX232)</f>
        <v>0</v>
      </c>
      <c r="IY164" s="197">
        <f>IF(Expense!$C$54=Expense!$K$38,IY243,IY232)</f>
        <v>0</v>
      </c>
      <c r="IZ164" s="197">
        <f>IF(Expense!$C$54=Expense!$K$38,IZ243,IZ232)</f>
        <v>0</v>
      </c>
      <c r="JA164" s="197">
        <f>IF(Expense!$C$54=Expense!$K$38,JA243,JA232)</f>
        <v>0</v>
      </c>
      <c r="JB164" s="197">
        <f>IF(Expense!$C$54=Expense!$K$38,JB243,JB232)</f>
        <v>0</v>
      </c>
      <c r="JC164" s="197">
        <f>IF(Expense!$C$54=Expense!$K$38,JC243,JC232)</f>
        <v>0</v>
      </c>
      <c r="JD164" s="197">
        <f>IF(Expense!$C$54=Expense!$K$38,JD243,JD232)</f>
        <v>0</v>
      </c>
      <c r="JE164" s="197">
        <f>IF(Expense!$C$54=Expense!$K$38,JE243,JE232)</f>
        <v>0</v>
      </c>
      <c r="JF164" s="197">
        <f>IF(Expense!$C$54=Expense!$K$38,JF243,JF232)</f>
        <v>0</v>
      </c>
      <c r="JG164" s="197">
        <f>IF(Expense!$C$54=Expense!$K$38,JG243,JG232)</f>
        <v>0</v>
      </c>
      <c r="JH164" s="197">
        <f>IF(Expense!$C$54=Expense!$K$38,JH243,JH232)</f>
        <v>0</v>
      </c>
      <c r="JI164" s="197">
        <f>IF(Expense!$C$54=Expense!$K$38,JI243,JI232)</f>
        <v>0</v>
      </c>
      <c r="JJ164" s="197">
        <f>IF(Expense!$C$54=Expense!$K$38,JJ243,JJ232)</f>
        <v>0</v>
      </c>
      <c r="JK164" s="197">
        <f>IF(Expense!$C$54=Expense!$K$38,JK243,JK232)</f>
        <v>0</v>
      </c>
      <c r="JL164" s="197">
        <f>IF(Expense!$C$54=Expense!$K$38,JL243,JL232)</f>
        <v>0</v>
      </c>
      <c r="JM164" s="197">
        <f>IF(Expense!$C$54=Expense!$K$38,JM243,JM232)</f>
        <v>0</v>
      </c>
      <c r="JN164" s="197">
        <f>IF(Expense!$C$54=Expense!$K$38,JN243,JN232)</f>
        <v>0</v>
      </c>
      <c r="JO164" s="197">
        <f>IF(Expense!$C$54=Expense!$K$38,JO243,JO232)</f>
        <v>0</v>
      </c>
      <c r="JP164" s="197">
        <f>IF(Expense!$C$54=Expense!$K$38,JP243,JP232)</f>
        <v>0</v>
      </c>
      <c r="JQ164" s="197">
        <f>IF(Expense!$C$54=Expense!$K$38,JQ243,JQ232)</f>
        <v>0</v>
      </c>
      <c r="JR164" s="197">
        <f>IF(Expense!$C$54=Expense!$K$38,JR243,JR232)</f>
        <v>0</v>
      </c>
      <c r="JS164" s="197">
        <f>IF(Expense!$C$54=Expense!$K$38,JS243,JS232)</f>
        <v>0</v>
      </c>
      <c r="JT164" s="197">
        <f>IF(Expense!$C$54=Expense!$K$38,JT243,JT232)</f>
        <v>0</v>
      </c>
      <c r="JU164" s="197">
        <f>IF(Expense!$C$54=Expense!$K$38,JU243,JU232)</f>
        <v>0</v>
      </c>
      <c r="JV164" s="197">
        <f>IF(Expense!$C$54=Expense!$K$38,JV243,JV232)</f>
        <v>0</v>
      </c>
      <c r="JW164" s="197">
        <f>IF(Expense!$C$54=Expense!$K$38,JW243,JW232)</f>
        <v>0</v>
      </c>
      <c r="JX164" s="197">
        <f>IF(Expense!$C$54=Expense!$K$38,JX243,JX232)</f>
        <v>0</v>
      </c>
      <c r="JY164" s="197">
        <f>IF(Expense!$C$54=Expense!$K$38,JY243,JY232)</f>
        <v>0</v>
      </c>
      <c r="JZ164" s="197">
        <f>IF(Expense!$C$54=Expense!$K$38,JZ243,JZ232)</f>
        <v>0</v>
      </c>
      <c r="KA164" s="197">
        <f>IF(Expense!$C$54=Expense!$K$38,KA243,KA232)</f>
        <v>0</v>
      </c>
      <c r="KB164" s="197">
        <f>IF(Expense!$C$54=Expense!$K$38,KB243,KB232)</f>
        <v>0</v>
      </c>
      <c r="KC164" s="197">
        <f>IF(Expense!$C$54=Expense!$K$38,KC243,KC232)</f>
        <v>0</v>
      </c>
      <c r="KD164" s="197">
        <f>IF(Expense!$C$54=Expense!$K$38,KD243,KD232)</f>
        <v>0</v>
      </c>
      <c r="KE164" s="197">
        <f>IF(Expense!$C$54=Expense!$K$38,KE243,KE232)</f>
        <v>0</v>
      </c>
      <c r="KF164" s="197">
        <f>IF(Expense!$C$54=Expense!$K$38,KF243,KF232)</f>
        <v>0</v>
      </c>
      <c r="KG164" s="197">
        <f>IF(Expense!$C$54=Expense!$K$38,KG243,KG232)</f>
        <v>0</v>
      </c>
      <c r="KH164" s="197">
        <f>IF(Expense!$C$54=Expense!$K$38,KH243,KH232)</f>
        <v>0</v>
      </c>
      <c r="KI164" s="197">
        <f>IF(Expense!$C$54=Expense!$K$38,KI243,KI232)</f>
        <v>0</v>
      </c>
      <c r="KJ164" s="197">
        <f>IF(Expense!$C$54=Expense!$K$38,KJ243,KJ232)</f>
        <v>0</v>
      </c>
      <c r="KK164" s="197">
        <f>IF(Expense!$C$54=Expense!$K$38,KK243,KK232)</f>
        <v>0</v>
      </c>
      <c r="KL164" s="197">
        <f>IF(Expense!$C$54=Expense!$K$38,KL243,KL232)</f>
        <v>0</v>
      </c>
      <c r="KM164" s="197">
        <f>IF(Expense!$C$54=Expense!$K$38,KM243,KM232)</f>
        <v>0</v>
      </c>
      <c r="KN164" s="197">
        <f>IF(Expense!$C$54=Expense!$K$38,KN243,KN232)</f>
        <v>0</v>
      </c>
      <c r="KO164" s="197">
        <f>IF(Expense!$C$54=Expense!$K$38,KO243,KO232)</f>
        <v>0</v>
      </c>
      <c r="KP164" s="197">
        <f>IF(Expense!$C$54=Expense!$K$38,KP243,KP232)</f>
        <v>0</v>
      </c>
      <c r="KQ164" s="197">
        <f>IF(Expense!$C$54=Expense!$K$38,KQ243,KQ232)</f>
        <v>0</v>
      </c>
      <c r="KR164" s="197">
        <f>IF(Expense!$C$54=Expense!$K$38,KR243,KR232)</f>
        <v>0</v>
      </c>
      <c r="KS164" s="197">
        <f>IF(Expense!$C$54=Expense!$K$38,KS243,KS232)</f>
        <v>0</v>
      </c>
      <c r="KT164" s="197">
        <f>IF(Expense!$C$54=Expense!$K$38,KT243,KT232)</f>
        <v>0</v>
      </c>
      <c r="KU164" s="197">
        <f>IF(Expense!$C$54=Expense!$K$38,KU243,KU232)</f>
        <v>0</v>
      </c>
      <c r="KV164" s="197">
        <f>IF(Expense!$C$54=Expense!$K$38,KV243,KV232)</f>
        <v>0</v>
      </c>
      <c r="KW164" s="197">
        <f>IF(Expense!$C$54=Expense!$K$38,KW243,KW232)</f>
        <v>0</v>
      </c>
      <c r="KX164" s="197">
        <f>IF(Expense!$C$54=Expense!$K$38,KX243,KX232)</f>
        <v>0</v>
      </c>
      <c r="KY164" s="197">
        <f>IF(Expense!$C$54=Expense!$K$38,KY243,KY232)</f>
        <v>0</v>
      </c>
      <c r="KZ164" s="197">
        <f>IF(Expense!$C$54=Expense!$K$38,KZ243,KZ232)</f>
        <v>0</v>
      </c>
      <c r="LA164" s="197">
        <f>IF(Expense!$C$54=Expense!$K$38,LA243,LA232)</f>
        <v>0</v>
      </c>
      <c r="LB164" s="197">
        <f>IF(Expense!$C$54=Expense!$K$38,LB243,LB232)</f>
        <v>0</v>
      </c>
      <c r="LC164" s="197">
        <f>IF(Expense!$C$54=Expense!$K$38,LC243,LC232)</f>
        <v>0</v>
      </c>
      <c r="LD164" s="197">
        <f>IF(Expense!$C$54=Expense!$K$38,LD243,LD232)</f>
        <v>0</v>
      </c>
      <c r="LE164" s="197">
        <f>IF(Expense!$C$54=Expense!$K$38,LE243,LE232)</f>
        <v>0</v>
      </c>
    </row>
    <row r="165" spans="1:317">
      <c r="A165" s="195">
        <v>4.5</v>
      </c>
      <c r="B165" s="202" t="s">
        <v>363</v>
      </c>
      <c r="C165" s="201"/>
      <c r="D165" s="201"/>
      <c r="E165" s="197">
        <f ca="1">SUM(E245:E247)</f>
        <v>0</v>
      </c>
      <c r="F165" s="197">
        <f t="shared" ref="F165:BQ165" ca="1" si="900">SUM(F245:F247)</f>
        <v>0</v>
      </c>
      <c r="G165" s="197">
        <f t="shared" ca="1" si="900"/>
        <v>0</v>
      </c>
      <c r="H165" s="197">
        <f t="shared" ca="1" si="900"/>
        <v>0</v>
      </c>
      <c r="I165" s="197">
        <f t="shared" ca="1" si="900"/>
        <v>0</v>
      </c>
      <c r="J165" s="197">
        <f t="shared" ca="1" si="900"/>
        <v>0</v>
      </c>
      <c r="K165" s="197">
        <f t="shared" ca="1" si="900"/>
        <v>0</v>
      </c>
      <c r="L165" s="197">
        <f t="shared" ca="1" si="900"/>
        <v>0</v>
      </c>
      <c r="M165" s="197">
        <f t="shared" ca="1" si="900"/>
        <v>0</v>
      </c>
      <c r="N165" s="197">
        <f t="shared" ca="1" si="900"/>
        <v>0</v>
      </c>
      <c r="O165" s="197">
        <f t="shared" ca="1" si="900"/>
        <v>0</v>
      </c>
      <c r="P165" s="197">
        <f t="shared" ca="1" si="900"/>
        <v>0</v>
      </c>
      <c r="Q165" s="197">
        <f t="shared" ca="1" si="900"/>
        <v>0</v>
      </c>
      <c r="R165" s="197">
        <f t="shared" ca="1" si="900"/>
        <v>0</v>
      </c>
      <c r="S165" s="197">
        <f t="shared" ca="1" si="900"/>
        <v>0</v>
      </c>
      <c r="T165" s="197">
        <f t="shared" ca="1" si="900"/>
        <v>0</v>
      </c>
      <c r="U165" s="197">
        <f t="shared" ca="1" si="900"/>
        <v>0</v>
      </c>
      <c r="V165" s="197">
        <f t="shared" ca="1" si="900"/>
        <v>0</v>
      </c>
      <c r="W165" s="197">
        <f t="shared" ca="1" si="900"/>
        <v>0</v>
      </c>
      <c r="X165" s="197">
        <f t="shared" ca="1" si="900"/>
        <v>0</v>
      </c>
      <c r="Y165" s="197">
        <f t="shared" ca="1" si="900"/>
        <v>0</v>
      </c>
      <c r="Z165" s="197">
        <f t="shared" ca="1" si="900"/>
        <v>0</v>
      </c>
      <c r="AA165" s="197">
        <f t="shared" ca="1" si="900"/>
        <v>0</v>
      </c>
      <c r="AB165" s="197">
        <f t="shared" ca="1" si="900"/>
        <v>0</v>
      </c>
      <c r="AC165" s="197">
        <f t="shared" ca="1" si="900"/>
        <v>0</v>
      </c>
      <c r="AD165" s="197">
        <f t="shared" ca="1" si="900"/>
        <v>0</v>
      </c>
      <c r="AE165" s="197">
        <f t="shared" ca="1" si="900"/>
        <v>0</v>
      </c>
      <c r="AF165" s="197">
        <f t="shared" ca="1" si="900"/>
        <v>0</v>
      </c>
      <c r="AG165" s="197">
        <f t="shared" ca="1" si="900"/>
        <v>0</v>
      </c>
      <c r="AH165" s="197">
        <f t="shared" ca="1" si="900"/>
        <v>0</v>
      </c>
      <c r="AI165" s="197">
        <f t="shared" ca="1" si="900"/>
        <v>0</v>
      </c>
      <c r="AJ165" s="197">
        <f t="shared" ca="1" si="900"/>
        <v>0</v>
      </c>
      <c r="AK165" s="197">
        <f t="shared" ca="1" si="900"/>
        <v>0</v>
      </c>
      <c r="AL165" s="197">
        <f t="shared" ca="1" si="900"/>
        <v>0</v>
      </c>
      <c r="AM165" s="197">
        <f t="shared" ca="1" si="900"/>
        <v>0</v>
      </c>
      <c r="AN165" s="197">
        <f t="shared" ca="1" si="900"/>
        <v>0</v>
      </c>
      <c r="AO165" s="197">
        <f t="shared" ca="1" si="900"/>
        <v>0</v>
      </c>
      <c r="AP165" s="197">
        <f t="shared" ca="1" si="900"/>
        <v>0</v>
      </c>
      <c r="AQ165" s="197">
        <f t="shared" ca="1" si="900"/>
        <v>0</v>
      </c>
      <c r="AR165" s="197">
        <f t="shared" ca="1" si="900"/>
        <v>0</v>
      </c>
      <c r="AS165" s="197">
        <f t="shared" ca="1" si="900"/>
        <v>0</v>
      </c>
      <c r="AT165" s="197">
        <f t="shared" ca="1" si="900"/>
        <v>0</v>
      </c>
      <c r="AU165" s="197">
        <f t="shared" ca="1" si="900"/>
        <v>0</v>
      </c>
      <c r="AV165" s="197">
        <f t="shared" ca="1" si="900"/>
        <v>0</v>
      </c>
      <c r="AW165" s="197">
        <f t="shared" ca="1" si="900"/>
        <v>0</v>
      </c>
      <c r="AX165" s="197">
        <f t="shared" ca="1" si="900"/>
        <v>0</v>
      </c>
      <c r="AY165" s="197">
        <f t="shared" ca="1" si="900"/>
        <v>0</v>
      </c>
      <c r="AZ165" s="197">
        <f t="shared" ca="1" si="900"/>
        <v>0</v>
      </c>
      <c r="BA165" s="197">
        <f t="shared" ca="1" si="900"/>
        <v>0</v>
      </c>
      <c r="BB165" s="197">
        <f t="shared" ca="1" si="900"/>
        <v>0</v>
      </c>
      <c r="BC165" s="197">
        <f t="shared" ca="1" si="900"/>
        <v>0</v>
      </c>
      <c r="BD165" s="197">
        <f t="shared" ca="1" si="900"/>
        <v>0</v>
      </c>
      <c r="BE165" s="197">
        <f t="shared" ca="1" si="900"/>
        <v>0</v>
      </c>
      <c r="BF165" s="197">
        <f t="shared" ca="1" si="900"/>
        <v>0</v>
      </c>
      <c r="BG165" s="197">
        <f t="shared" ca="1" si="900"/>
        <v>0</v>
      </c>
      <c r="BH165" s="197">
        <f t="shared" ca="1" si="900"/>
        <v>0</v>
      </c>
      <c r="BI165" s="197">
        <f t="shared" ca="1" si="900"/>
        <v>0</v>
      </c>
      <c r="BJ165" s="197">
        <f t="shared" ca="1" si="900"/>
        <v>0</v>
      </c>
      <c r="BK165" s="197">
        <f t="shared" ca="1" si="900"/>
        <v>0</v>
      </c>
      <c r="BL165" s="197">
        <f t="shared" ca="1" si="900"/>
        <v>0</v>
      </c>
      <c r="BM165" s="197">
        <f t="shared" ca="1" si="900"/>
        <v>0</v>
      </c>
      <c r="BN165" s="197">
        <f t="shared" ca="1" si="900"/>
        <v>0</v>
      </c>
      <c r="BO165" s="197">
        <f t="shared" ca="1" si="900"/>
        <v>0</v>
      </c>
      <c r="BP165" s="197">
        <f t="shared" ca="1" si="900"/>
        <v>0</v>
      </c>
      <c r="BQ165" s="197">
        <f t="shared" ca="1" si="900"/>
        <v>0</v>
      </c>
      <c r="BR165" s="197">
        <f t="shared" ref="BR165:EC165" ca="1" si="901">SUM(BR245:BR247)</f>
        <v>0</v>
      </c>
      <c r="BS165" s="197">
        <f t="shared" ca="1" si="901"/>
        <v>0</v>
      </c>
      <c r="BT165" s="197">
        <f t="shared" ca="1" si="901"/>
        <v>0</v>
      </c>
      <c r="BU165" s="197">
        <f t="shared" ca="1" si="901"/>
        <v>0</v>
      </c>
      <c r="BV165" s="197">
        <f t="shared" ca="1" si="901"/>
        <v>0</v>
      </c>
      <c r="BW165" s="197">
        <f t="shared" ca="1" si="901"/>
        <v>0</v>
      </c>
      <c r="BX165" s="197">
        <f t="shared" ca="1" si="901"/>
        <v>0</v>
      </c>
      <c r="BY165" s="197">
        <f t="shared" ca="1" si="901"/>
        <v>0</v>
      </c>
      <c r="BZ165" s="197">
        <f t="shared" ca="1" si="901"/>
        <v>0</v>
      </c>
      <c r="CA165" s="197">
        <f t="shared" ca="1" si="901"/>
        <v>0</v>
      </c>
      <c r="CB165" s="197">
        <f t="shared" ca="1" si="901"/>
        <v>0</v>
      </c>
      <c r="CC165" s="197">
        <f t="shared" ca="1" si="901"/>
        <v>0</v>
      </c>
      <c r="CD165" s="197">
        <f t="shared" ca="1" si="901"/>
        <v>0</v>
      </c>
      <c r="CE165" s="197">
        <f t="shared" ca="1" si="901"/>
        <v>0</v>
      </c>
      <c r="CF165" s="197">
        <f t="shared" ca="1" si="901"/>
        <v>0</v>
      </c>
      <c r="CG165" s="197">
        <f t="shared" ca="1" si="901"/>
        <v>0</v>
      </c>
      <c r="CH165" s="197">
        <f t="shared" ca="1" si="901"/>
        <v>0</v>
      </c>
      <c r="CI165" s="197">
        <f t="shared" ca="1" si="901"/>
        <v>0</v>
      </c>
      <c r="CJ165" s="197">
        <f t="shared" ca="1" si="901"/>
        <v>0</v>
      </c>
      <c r="CK165" s="197">
        <f t="shared" ca="1" si="901"/>
        <v>0</v>
      </c>
      <c r="CL165" s="197">
        <f t="shared" ca="1" si="901"/>
        <v>0</v>
      </c>
      <c r="CM165" s="197">
        <f t="shared" ca="1" si="901"/>
        <v>0</v>
      </c>
      <c r="CN165" s="197">
        <f t="shared" ca="1" si="901"/>
        <v>0</v>
      </c>
      <c r="CO165" s="197">
        <f t="shared" ca="1" si="901"/>
        <v>0</v>
      </c>
      <c r="CP165" s="197">
        <f t="shared" ca="1" si="901"/>
        <v>0</v>
      </c>
      <c r="CQ165" s="197">
        <f t="shared" ca="1" si="901"/>
        <v>0</v>
      </c>
      <c r="CR165" s="197">
        <f t="shared" ca="1" si="901"/>
        <v>0</v>
      </c>
      <c r="CS165" s="197">
        <f t="shared" ca="1" si="901"/>
        <v>0</v>
      </c>
      <c r="CT165" s="197">
        <f t="shared" ca="1" si="901"/>
        <v>0</v>
      </c>
      <c r="CU165" s="197">
        <f t="shared" ca="1" si="901"/>
        <v>0</v>
      </c>
      <c r="CV165" s="197">
        <f t="shared" ca="1" si="901"/>
        <v>0</v>
      </c>
      <c r="CW165" s="197">
        <f t="shared" ca="1" si="901"/>
        <v>0</v>
      </c>
      <c r="CX165" s="197">
        <f t="shared" ca="1" si="901"/>
        <v>0</v>
      </c>
      <c r="CY165" s="197">
        <f t="shared" ca="1" si="901"/>
        <v>0</v>
      </c>
      <c r="CZ165" s="197">
        <f t="shared" ca="1" si="901"/>
        <v>0</v>
      </c>
      <c r="DA165" s="197">
        <f t="shared" ca="1" si="901"/>
        <v>0</v>
      </c>
      <c r="DB165" s="197">
        <f t="shared" ca="1" si="901"/>
        <v>0</v>
      </c>
      <c r="DC165" s="197">
        <f t="shared" ca="1" si="901"/>
        <v>0</v>
      </c>
      <c r="DD165" s="197">
        <f t="shared" ca="1" si="901"/>
        <v>0</v>
      </c>
      <c r="DE165" s="197">
        <f t="shared" ca="1" si="901"/>
        <v>0</v>
      </c>
      <c r="DF165" s="197">
        <f t="shared" ca="1" si="901"/>
        <v>0</v>
      </c>
      <c r="DG165" s="197">
        <f t="shared" ca="1" si="901"/>
        <v>0</v>
      </c>
      <c r="DH165" s="197">
        <f t="shared" ca="1" si="901"/>
        <v>0</v>
      </c>
      <c r="DI165" s="197">
        <f t="shared" ca="1" si="901"/>
        <v>0</v>
      </c>
      <c r="DJ165" s="197">
        <f t="shared" ca="1" si="901"/>
        <v>0</v>
      </c>
      <c r="DK165" s="197">
        <f t="shared" ca="1" si="901"/>
        <v>0</v>
      </c>
      <c r="DL165" s="197">
        <f t="shared" ca="1" si="901"/>
        <v>0</v>
      </c>
      <c r="DM165" s="197">
        <f t="shared" ca="1" si="901"/>
        <v>0</v>
      </c>
      <c r="DN165" s="197">
        <f t="shared" ca="1" si="901"/>
        <v>0</v>
      </c>
      <c r="DO165" s="197">
        <f t="shared" ca="1" si="901"/>
        <v>0</v>
      </c>
      <c r="DP165" s="197">
        <f t="shared" ca="1" si="901"/>
        <v>0</v>
      </c>
      <c r="DQ165" s="197">
        <f t="shared" ca="1" si="901"/>
        <v>0</v>
      </c>
      <c r="DR165" s="197">
        <f t="shared" ca="1" si="901"/>
        <v>0</v>
      </c>
      <c r="DS165" s="197">
        <f t="shared" ca="1" si="901"/>
        <v>0</v>
      </c>
      <c r="DT165" s="197">
        <f t="shared" ca="1" si="901"/>
        <v>0</v>
      </c>
      <c r="DU165" s="197">
        <f t="shared" ca="1" si="901"/>
        <v>0</v>
      </c>
      <c r="DV165" s="197">
        <f t="shared" ca="1" si="901"/>
        <v>0</v>
      </c>
      <c r="DW165" s="197">
        <f t="shared" ca="1" si="901"/>
        <v>0</v>
      </c>
      <c r="DX165" s="197">
        <f t="shared" ca="1" si="901"/>
        <v>0</v>
      </c>
      <c r="DY165" s="197">
        <f t="shared" ca="1" si="901"/>
        <v>0</v>
      </c>
      <c r="DZ165" s="197">
        <f t="shared" ca="1" si="901"/>
        <v>0</v>
      </c>
      <c r="EA165" s="197">
        <f t="shared" ca="1" si="901"/>
        <v>0</v>
      </c>
      <c r="EB165" s="197">
        <f t="shared" ca="1" si="901"/>
        <v>0</v>
      </c>
      <c r="EC165" s="197">
        <f t="shared" ca="1" si="901"/>
        <v>0</v>
      </c>
      <c r="ED165" s="197">
        <f t="shared" ref="ED165:GO165" ca="1" si="902">SUM(ED245:ED247)</f>
        <v>0</v>
      </c>
      <c r="EE165" s="197">
        <f t="shared" ca="1" si="902"/>
        <v>0</v>
      </c>
      <c r="EF165" s="197">
        <f t="shared" ca="1" si="902"/>
        <v>0</v>
      </c>
      <c r="EG165" s="197">
        <f t="shared" ca="1" si="902"/>
        <v>0</v>
      </c>
      <c r="EH165" s="197">
        <f t="shared" ca="1" si="902"/>
        <v>0</v>
      </c>
      <c r="EI165" s="197">
        <f t="shared" ca="1" si="902"/>
        <v>0</v>
      </c>
      <c r="EJ165" s="197">
        <f t="shared" ca="1" si="902"/>
        <v>0</v>
      </c>
      <c r="EK165" s="197">
        <f t="shared" ca="1" si="902"/>
        <v>0</v>
      </c>
      <c r="EL165" s="197">
        <f t="shared" ca="1" si="902"/>
        <v>0</v>
      </c>
      <c r="EM165" s="197">
        <f t="shared" ca="1" si="902"/>
        <v>0</v>
      </c>
      <c r="EN165" s="197">
        <f t="shared" ca="1" si="902"/>
        <v>0</v>
      </c>
      <c r="EO165" s="197">
        <f t="shared" ca="1" si="902"/>
        <v>0</v>
      </c>
      <c r="EP165" s="197">
        <f t="shared" ca="1" si="902"/>
        <v>0</v>
      </c>
      <c r="EQ165" s="197">
        <f t="shared" ca="1" si="902"/>
        <v>0</v>
      </c>
      <c r="ER165" s="197">
        <f t="shared" ca="1" si="902"/>
        <v>0</v>
      </c>
      <c r="ES165" s="197">
        <f t="shared" ca="1" si="902"/>
        <v>0</v>
      </c>
      <c r="ET165" s="197">
        <f t="shared" ca="1" si="902"/>
        <v>0</v>
      </c>
      <c r="EU165" s="197">
        <f t="shared" ca="1" si="902"/>
        <v>0</v>
      </c>
      <c r="EV165" s="197">
        <f t="shared" ca="1" si="902"/>
        <v>0</v>
      </c>
      <c r="EW165" s="197">
        <f t="shared" ca="1" si="902"/>
        <v>0</v>
      </c>
      <c r="EX165" s="197">
        <f t="shared" ca="1" si="902"/>
        <v>0</v>
      </c>
      <c r="EY165" s="197">
        <f t="shared" ca="1" si="902"/>
        <v>0</v>
      </c>
      <c r="EZ165" s="197">
        <f t="shared" ca="1" si="902"/>
        <v>0</v>
      </c>
      <c r="FA165" s="197">
        <f t="shared" ca="1" si="902"/>
        <v>0</v>
      </c>
      <c r="FB165" s="197">
        <f t="shared" ca="1" si="902"/>
        <v>0</v>
      </c>
      <c r="FC165" s="197">
        <f t="shared" ca="1" si="902"/>
        <v>0</v>
      </c>
      <c r="FD165" s="197">
        <f t="shared" ca="1" si="902"/>
        <v>0</v>
      </c>
      <c r="FE165" s="197">
        <f t="shared" ca="1" si="902"/>
        <v>0</v>
      </c>
      <c r="FF165" s="197">
        <f t="shared" ca="1" si="902"/>
        <v>0</v>
      </c>
      <c r="FG165" s="197">
        <f t="shared" ca="1" si="902"/>
        <v>0</v>
      </c>
      <c r="FH165" s="197">
        <f t="shared" ca="1" si="902"/>
        <v>0</v>
      </c>
      <c r="FI165" s="197">
        <f t="shared" ca="1" si="902"/>
        <v>0</v>
      </c>
      <c r="FJ165" s="197">
        <f t="shared" ca="1" si="902"/>
        <v>0</v>
      </c>
      <c r="FK165" s="197">
        <f t="shared" si="902"/>
        <v>0</v>
      </c>
      <c r="FL165" s="197">
        <f t="shared" si="902"/>
        <v>0</v>
      </c>
      <c r="FM165" s="197">
        <f t="shared" si="902"/>
        <v>0</v>
      </c>
      <c r="FN165" s="197">
        <f t="shared" si="902"/>
        <v>0</v>
      </c>
      <c r="FO165" s="197">
        <f t="shared" si="902"/>
        <v>0</v>
      </c>
      <c r="FP165" s="197">
        <f t="shared" si="902"/>
        <v>0</v>
      </c>
      <c r="FQ165" s="197">
        <f t="shared" si="902"/>
        <v>0</v>
      </c>
      <c r="FR165" s="197">
        <f t="shared" si="902"/>
        <v>0</v>
      </c>
      <c r="FS165" s="197">
        <f t="shared" si="902"/>
        <v>0</v>
      </c>
      <c r="FT165" s="197">
        <f t="shared" si="902"/>
        <v>0</v>
      </c>
      <c r="FU165" s="197">
        <f t="shared" si="902"/>
        <v>0</v>
      </c>
      <c r="FV165" s="197">
        <f t="shared" si="902"/>
        <v>0</v>
      </c>
      <c r="FW165" s="197">
        <f t="shared" si="902"/>
        <v>0</v>
      </c>
      <c r="FX165" s="197">
        <f t="shared" si="902"/>
        <v>0</v>
      </c>
      <c r="FY165" s="197">
        <f t="shared" si="902"/>
        <v>0</v>
      </c>
      <c r="FZ165" s="197">
        <f t="shared" si="902"/>
        <v>0</v>
      </c>
      <c r="GA165" s="197">
        <f t="shared" si="902"/>
        <v>0</v>
      </c>
      <c r="GB165" s="197">
        <f t="shared" si="902"/>
        <v>0</v>
      </c>
      <c r="GC165" s="197">
        <f t="shared" si="902"/>
        <v>0</v>
      </c>
      <c r="GD165" s="197">
        <f t="shared" si="902"/>
        <v>0</v>
      </c>
      <c r="GE165" s="197">
        <f t="shared" si="902"/>
        <v>0</v>
      </c>
      <c r="GF165" s="197">
        <f t="shared" si="902"/>
        <v>0</v>
      </c>
      <c r="GG165" s="197">
        <f t="shared" si="902"/>
        <v>0</v>
      </c>
      <c r="GH165" s="197">
        <f t="shared" si="902"/>
        <v>0</v>
      </c>
      <c r="GI165" s="197">
        <f t="shared" si="902"/>
        <v>0</v>
      </c>
      <c r="GJ165" s="197">
        <f t="shared" si="902"/>
        <v>0</v>
      </c>
      <c r="GK165" s="197">
        <f t="shared" si="902"/>
        <v>0</v>
      </c>
      <c r="GL165" s="197">
        <f t="shared" si="902"/>
        <v>0</v>
      </c>
      <c r="GM165" s="197">
        <f t="shared" si="902"/>
        <v>0</v>
      </c>
      <c r="GN165" s="197">
        <f t="shared" si="902"/>
        <v>0</v>
      </c>
      <c r="GO165" s="197">
        <f t="shared" si="902"/>
        <v>0</v>
      </c>
      <c r="GP165" s="197">
        <f t="shared" ref="GP165:IU165" si="903">SUM(GP245:GP247)</f>
        <v>0</v>
      </c>
      <c r="GQ165" s="197">
        <f t="shared" si="903"/>
        <v>0</v>
      </c>
      <c r="GR165" s="197">
        <f t="shared" si="903"/>
        <v>0</v>
      </c>
      <c r="GS165" s="197">
        <f t="shared" si="903"/>
        <v>0</v>
      </c>
      <c r="GT165" s="197">
        <f t="shared" si="903"/>
        <v>0</v>
      </c>
      <c r="GU165" s="197">
        <f t="shared" si="903"/>
        <v>0</v>
      </c>
      <c r="GV165" s="197">
        <f t="shared" si="903"/>
        <v>0</v>
      </c>
      <c r="GW165" s="197">
        <f t="shared" si="903"/>
        <v>0</v>
      </c>
      <c r="GX165" s="197">
        <f t="shared" si="903"/>
        <v>0</v>
      </c>
      <c r="GY165" s="197">
        <f t="shared" si="903"/>
        <v>0</v>
      </c>
      <c r="GZ165" s="197">
        <f t="shared" si="903"/>
        <v>0</v>
      </c>
      <c r="HA165" s="197">
        <f t="shared" si="903"/>
        <v>0</v>
      </c>
      <c r="HB165" s="197">
        <f t="shared" si="903"/>
        <v>0</v>
      </c>
      <c r="HC165" s="197">
        <f t="shared" si="903"/>
        <v>0</v>
      </c>
      <c r="HD165" s="197">
        <f t="shared" si="903"/>
        <v>0</v>
      </c>
      <c r="HE165" s="197">
        <f t="shared" si="903"/>
        <v>0</v>
      </c>
      <c r="HF165" s="197">
        <f t="shared" si="903"/>
        <v>0</v>
      </c>
      <c r="HG165" s="197">
        <f t="shared" si="903"/>
        <v>0</v>
      </c>
      <c r="HH165" s="197">
        <f t="shared" si="903"/>
        <v>0</v>
      </c>
      <c r="HI165" s="197">
        <f t="shared" si="903"/>
        <v>0</v>
      </c>
      <c r="HJ165" s="197">
        <f t="shared" si="903"/>
        <v>0</v>
      </c>
      <c r="HK165" s="197">
        <f t="shared" si="903"/>
        <v>0</v>
      </c>
      <c r="HL165" s="197">
        <f t="shared" si="903"/>
        <v>0</v>
      </c>
      <c r="HM165" s="197">
        <f t="shared" si="903"/>
        <v>0</v>
      </c>
      <c r="HN165" s="197">
        <f t="shared" si="903"/>
        <v>0</v>
      </c>
      <c r="HO165" s="197">
        <f t="shared" si="903"/>
        <v>0</v>
      </c>
      <c r="HP165" s="197">
        <f t="shared" si="903"/>
        <v>0</v>
      </c>
      <c r="HQ165" s="197">
        <f t="shared" si="903"/>
        <v>0</v>
      </c>
      <c r="HR165" s="197">
        <f t="shared" si="903"/>
        <v>0</v>
      </c>
      <c r="HS165" s="197">
        <f t="shared" si="903"/>
        <v>0</v>
      </c>
      <c r="HT165" s="197">
        <f t="shared" si="903"/>
        <v>0</v>
      </c>
      <c r="HU165" s="197">
        <f t="shared" si="903"/>
        <v>0</v>
      </c>
      <c r="HV165" s="197">
        <f t="shared" si="903"/>
        <v>0</v>
      </c>
      <c r="HW165" s="197">
        <f t="shared" si="903"/>
        <v>0</v>
      </c>
      <c r="HX165" s="197">
        <f t="shared" si="903"/>
        <v>0</v>
      </c>
      <c r="HY165" s="197">
        <f t="shared" si="903"/>
        <v>0</v>
      </c>
      <c r="HZ165" s="197">
        <f t="shared" si="903"/>
        <v>0</v>
      </c>
      <c r="IA165" s="197">
        <f t="shared" si="903"/>
        <v>0</v>
      </c>
      <c r="IB165" s="197">
        <f t="shared" si="903"/>
        <v>0</v>
      </c>
      <c r="IC165" s="197">
        <f t="shared" si="903"/>
        <v>0</v>
      </c>
      <c r="ID165" s="197">
        <f t="shared" si="903"/>
        <v>0</v>
      </c>
      <c r="IE165" s="197">
        <f t="shared" si="903"/>
        <v>0</v>
      </c>
      <c r="IF165" s="197">
        <f t="shared" si="903"/>
        <v>0</v>
      </c>
      <c r="IG165" s="197">
        <f t="shared" si="903"/>
        <v>0</v>
      </c>
      <c r="IH165" s="197">
        <f t="shared" si="903"/>
        <v>0</v>
      </c>
      <c r="II165" s="197">
        <f t="shared" si="903"/>
        <v>0</v>
      </c>
      <c r="IJ165" s="197">
        <f t="shared" si="903"/>
        <v>0</v>
      </c>
      <c r="IK165" s="197">
        <f t="shared" si="903"/>
        <v>0</v>
      </c>
      <c r="IL165" s="197">
        <f t="shared" si="903"/>
        <v>0</v>
      </c>
      <c r="IM165" s="197">
        <f t="shared" si="903"/>
        <v>0</v>
      </c>
      <c r="IN165" s="197">
        <f t="shared" si="903"/>
        <v>0</v>
      </c>
      <c r="IO165" s="197">
        <f t="shared" si="903"/>
        <v>0</v>
      </c>
      <c r="IP165" s="197">
        <f t="shared" si="903"/>
        <v>0</v>
      </c>
      <c r="IQ165" s="197">
        <f t="shared" si="903"/>
        <v>0</v>
      </c>
      <c r="IR165" s="197">
        <f t="shared" ca="1" si="903"/>
        <v>0</v>
      </c>
      <c r="IS165" s="197">
        <f t="shared" ca="1" si="903"/>
        <v>0</v>
      </c>
      <c r="IT165" s="197">
        <f t="shared" ca="1" si="903"/>
        <v>0</v>
      </c>
      <c r="IU165" s="197">
        <f t="shared" ca="1" si="903"/>
        <v>0</v>
      </c>
      <c r="IV165" s="197">
        <f>SUM(IV245:IV247)</f>
        <v>0</v>
      </c>
      <c r="IW165" s="197">
        <f t="shared" ref="IW165:KJ165" si="904">SUM(IW245:IW247)</f>
        <v>0</v>
      </c>
      <c r="IX165" s="197">
        <f t="shared" si="904"/>
        <v>0</v>
      </c>
      <c r="IY165" s="197">
        <f t="shared" si="904"/>
        <v>0</v>
      </c>
      <c r="IZ165" s="197">
        <f t="shared" si="904"/>
        <v>0</v>
      </c>
      <c r="JA165" s="197">
        <f t="shared" si="904"/>
        <v>0</v>
      </c>
      <c r="JB165" s="197">
        <f t="shared" si="904"/>
        <v>0</v>
      </c>
      <c r="JC165" s="197">
        <f t="shared" si="904"/>
        <v>0</v>
      </c>
      <c r="JD165" s="197">
        <f t="shared" si="904"/>
        <v>0</v>
      </c>
      <c r="JE165" s="197">
        <f t="shared" si="904"/>
        <v>0</v>
      </c>
      <c r="JF165" s="197">
        <f t="shared" si="904"/>
        <v>0</v>
      </c>
      <c r="JG165" s="197">
        <f t="shared" si="904"/>
        <v>0</v>
      </c>
      <c r="JH165" s="197">
        <f t="shared" si="904"/>
        <v>0</v>
      </c>
      <c r="JI165" s="197">
        <f t="shared" si="904"/>
        <v>0</v>
      </c>
      <c r="JJ165" s="197">
        <f t="shared" si="904"/>
        <v>0</v>
      </c>
      <c r="JK165" s="197">
        <f t="shared" si="904"/>
        <v>0</v>
      </c>
      <c r="JL165" s="197">
        <f t="shared" si="904"/>
        <v>0</v>
      </c>
      <c r="JM165" s="197">
        <f t="shared" si="904"/>
        <v>0</v>
      </c>
      <c r="JN165" s="197">
        <f t="shared" si="904"/>
        <v>0</v>
      </c>
      <c r="JO165" s="197">
        <f t="shared" si="904"/>
        <v>0</v>
      </c>
      <c r="JP165" s="197">
        <f t="shared" si="904"/>
        <v>0</v>
      </c>
      <c r="JQ165" s="197">
        <f t="shared" si="904"/>
        <v>0</v>
      </c>
      <c r="JR165" s="197">
        <f t="shared" si="904"/>
        <v>0</v>
      </c>
      <c r="JS165" s="197">
        <f t="shared" si="904"/>
        <v>0</v>
      </c>
      <c r="JT165" s="197">
        <f t="shared" si="904"/>
        <v>0</v>
      </c>
      <c r="JU165" s="197">
        <f t="shared" si="904"/>
        <v>0</v>
      </c>
      <c r="JV165" s="197">
        <f t="shared" si="904"/>
        <v>0</v>
      </c>
      <c r="JW165" s="197">
        <f t="shared" si="904"/>
        <v>0</v>
      </c>
      <c r="JX165" s="197">
        <f t="shared" si="904"/>
        <v>0</v>
      </c>
      <c r="JY165" s="197">
        <f t="shared" si="904"/>
        <v>0</v>
      </c>
      <c r="JZ165" s="197">
        <f t="shared" si="904"/>
        <v>0</v>
      </c>
      <c r="KA165" s="197">
        <f t="shared" si="904"/>
        <v>0</v>
      </c>
      <c r="KB165" s="197">
        <f t="shared" si="904"/>
        <v>0</v>
      </c>
      <c r="KC165" s="197">
        <f t="shared" si="904"/>
        <v>0</v>
      </c>
      <c r="KD165" s="197">
        <f t="shared" si="904"/>
        <v>0</v>
      </c>
      <c r="KE165" s="197">
        <f t="shared" si="904"/>
        <v>0</v>
      </c>
      <c r="KF165" s="197">
        <f t="shared" si="904"/>
        <v>0</v>
      </c>
      <c r="KG165" s="197">
        <f t="shared" si="904"/>
        <v>0</v>
      </c>
      <c r="KH165" s="197">
        <f t="shared" si="904"/>
        <v>0</v>
      </c>
      <c r="KI165" s="197">
        <f t="shared" si="904"/>
        <v>0</v>
      </c>
      <c r="KJ165" s="197">
        <f t="shared" si="904"/>
        <v>0</v>
      </c>
      <c r="KK165" s="197">
        <f>SUM(KK245:KK247)</f>
        <v>0</v>
      </c>
      <c r="KL165" s="197">
        <f t="shared" ref="KL165:LE165" si="905">SUM(KL245:KL247)</f>
        <v>0</v>
      </c>
      <c r="KM165" s="197">
        <f t="shared" si="905"/>
        <v>0</v>
      </c>
      <c r="KN165" s="197">
        <f t="shared" si="905"/>
        <v>0</v>
      </c>
      <c r="KO165" s="197">
        <f t="shared" si="905"/>
        <v>0</v>
      </c>
      <c r="KP165" s="197">
        <f t="shared" si="905"/>
        <v>0</v>
      </c>
      <c r="KQ165" s="197">
        <f t="shared" si="905"/>
        <v>0</v>
      </c>
      <c r="KR165" s="197">
        <f t="shared" si="905"/>
        <v>0</v>
      </c>
      <c r="KS165" s="197">
        <f t="shared" si="905"/>
        <v>0</v>
      </c>
      <c r="KT165" s="197">
        <f t="shared" si="905"/>
        <v>0</v>
      </c>
      <c r="KU165" s="197">
        <f t="shared" si="905"/>
        <v>0</v>
      </c>
      <c r="KV165" s="197">
        <f t="shared" si="905"/>
        <v>0</v>
      </c>
      <c r="KW165" s="197">
        <f t="shared" si="905"/>
        <v>0</v>
      </c>
      <c r="KX165" s="197">
        <f t="shared" si="905"/>
        <v>0</v>
      </c>
      <c r="KY165" s="197">
        <f t="shared" si="905"/>
        <v>0</v>
      </c>
      <c r="KZ165" s="197">
        <f t="shared" si="905"/>
        <v>0</v>
      </c>
      <c r="LA165" s="197">
        <f t="shared" si="905"/>
        <v>0</v>
      </c>
      <c r="LB165" s="197">
        <f t="shared" si="905"/>
        <v>0</v>
      </c>
      <c r="LC165" s="197">
        <f t="shared" si="905"/>
        <v>0</v>
      </c>
      <c r="LD165" s="197">
        <f t="shared" si="905"/>
        <v>0</v>
      </c>
      <c r="LE165" s="197">
        <f t="shared" si="905"/>
        <v>0</v>
      </c>
    </row>
    <row r="166" spans="1:317">
      <c r="A166" s="195">
        <v>4.5999999999999996</v>
      </c>
      <c r="B166" s="322" t="s">
        <v>364</v>
      </c>
      <c r="C166" s="201"/>
      <c r="D166" s="201"/>
      <c r="E166" s="197">
        <f>IF(OR(E158&lt;Opening, E158&gt;Exit_12),0,Expense!$F$82*Expense!$F$83/12)</f>
        <v>0</v>
      </c>
      <c r="F166" s="197">
        <f>IF(OR(F158&lt;Opening, F158&gt;Exit_12),0,Expense!$F$82*Expense!$F$83/12)</f>
        <v>0</v>
      </c>
      <c r="G166" s="197">
        <f>IF(OR(G158&lt;Opening, G158&gt;Exit_12),0,Expense!$F$82*Expense!$F$83/12)</f>
        <v>0</v>
      </c>
      <c r="H166" s="197">
        <f>IF(OR(H158&lt;Opening, H158&gt;Exit_12),0,Expense!$F$82*Expense!$F$83/12)</f>
        <v>0</v>
      </c>
      <c r="I166" s="197">
        <f>IF(OR(I158&lt;Opening, I158&gt;Exit_12),0,Expense!$F$82*Expense!$F$83/12)</f>
        <v>0</v>
      </c>
      <c r="J166" s="197">
        <f>IF(OR(J158&lt;Opening, J158&gt;Exit_12),0,Expense!$F$82*Expense!$F$83/12)</f>
        <v>0</v>
      </c>
      <c r="K166" s="197">
        <f>IF(OR(K158&lt;Opening, K158&gt;Exit_12),0,Expense!$F$82*Expense!$F$83/12)</f>
        <v>0</v>
      </c>
      <c r="L166" s="197">
        <f>IF(OR(L158&lt;Opening, L158&gt;Exit_12),0,Expense!$F$82*Expense!$F$83/12)</f>
        <v>0</v>
      </c>
      <c r="M166" s="197">
        <f>IF(OR(M158&lt;Opening, M158&gt;Exit_12),0,Expense!$F$82*Expense!$F$83/12)</f>
        <v>0</v>
      </c>
      <c r="N166" s="197">
        <f>IF(OR(N158&lt;Opening, N158&gt;Exit_12),0,Expense!$F$82*Expense!$F$83/12)</f>
        <v>0</v>
      </c>
      <c r="O166" s="197">
        <f>IF(OR(O158&lt;Opening, O158&gt;Exit_12),0,Expense!$F$82*Expense!$F$83/12)</f>
        <v>0</v>
      </c>
      <c r="P166" s="197">
        <f>IF(OR(P158&lt;Opening, P158&gt;Exit_12),0,Expense!$F$82*Expense!$F$83/12)</f>
        <v>0</v>
      </c>
      <c r="Q166" s="197">
        <f>IF(OR(Q158&lt;Opening, Q158&gt;Exit_12),0,Expense!$F$82*Expense!$F$83/12)</f>
        <v>0</v>
      </c>
      <c r="R166" s="197">
        <f>IF(OR(R158&lt;Opening, R158&gt;Exit_12),0,Expense!$F$82*Expense!$F$83/12)</f>
        <v>0</v>
      </c>
      <c r="S166" s="197">
        <f>IF(OR(S158&lt;Opening, S158&gt;Exit_12),0,Expense!$F$82*Expense!$F$83/12)</f>
        <v>0</v>
      </c>
      <c r="T166" s="197">
        <f>IF(OR(T158&lt;Opening, T158&gt;Exit_12),0,Expense!$F$82*Expense!$F$83/12)</f>
        <v>0</v>
      </c>
      <c r="U166" s="197">
        <f>IF(OR(U158&lt;Opening, U158&gt;Exit_12),0,Expense!$F$82*Expense!$F$83/12)</f>
        <v>0</v>
      </c>
      <c r="V166" s="197">
        <f>IF(OR(V158&lt;Opening, V158&gt;Exit_12),0,Expense!$F$82*Expense!$F$83/12)</f>
        <v>0</v>
      </c>
      <c r="W166" s="197">
        <f>IF(OR(W158&lt;Opening, W158&gt;Exit_12),0,Expense!$F$82*Expense!$F$83/12)</f>
        <v>0</v>
      </c>
      <c r="X166" s="197">
        <f>IF(OR(X158&lt;Opening, X158&gt;Exit_12),0,Expense!$F$82*Expense!$F$83/12)</f>
        <v>0</v>
      </c>
      <c r="Y166" s="197">
        <f>IF(OR(Y158&lt;Opening, Y158&gt;Exit_12),0,Expense!$F$82*Expense!$F$83/12)</f>
        <v>0</v>
      </c>
      <c r="Z166" s="197">
        <f>IF(OR(Z158&lt;Opening, Z158&gt;Exit_12),0,Expense!$F$82*Expense!$F$83/12)</f>
        <v>0</v>
      </c>
      <c r="AA166" s="197">
        <f>IF(OR(AA158&lt;Opening, AA158&gt;Exit_12),0,Expense!$F$82*Expense!$F$83/12)</f>
        <v>0</v>
      </c>
      <c r="AB166" s="197">
        <f>IF(OR(AB158&lt;Opening, AB158&gt;Exit_12),0,Expense!$F$82*Expense!$F$83/12)</f>
        <v>0</v>
      </c>
      <c r="AC166" s="197">
        <f>IF(OR(AC158&lt;Opening, AC158&gt;Exit_12),0,Expense!$F$82*Expense!$F$83/12)</f>
        <v>0</v>
      </c>
      <c r="AD166" s="197">
        <f>IF(OR(AD158&lt;Opening, AD158&gt;Exit_12),0,Expense!$F$82*Expense!$F$83/12)</f>
        <v>0</v>
      </c>
      <c r="AE166" s="197">
        <f>IF(OR(AE158&lt;Opening, AE158&gt;Exit_12),0,Expense!$F$82*Expense!$F$83/12)</f>
        <v>0</v>
      </c>
      <c r="AF166" s="197">
        <f>IF(OR(AF158&lt;Opening, AF158&gt;Exit_12),0,Expense!$F$82*Expense!$F$83/12)</f>
        <v>0</v>
      </c>
      <c r="AG166" s="197">
        <f>IF(OR(AG158&lt;Opening, AG158&gt;Exit_12),0,Expense!$F$82*Expense!$F$83/12)</f>
        <v>0</v>
      </c>
      <c r="AH166" s="197">
        <f>IF(OR(AH158&lt;Opening, AH158&gt;Exit_12),0,Expense!$F$82*Expense!$F$83/12)</f>
        <v>0</v>
      </c>
      <c r="AI166" s="197">
        <f>IF(OR(AI158&lt;Opening, AI158&gt;Exit_12),0,Expense!$F$82*Expense!$F$83/12)</f>
        <v>0</v>
      </c>
      <c r="AJ166" s="197">
        <f>IF(OR(AJ158&lt;Opening, AJ158&gt;Exit_12),0,Expense!$F$82*Expense!$F$83/12)</f>
        <v>0</v>
      </c>
      <c r="AK166" s="197">
        <f>IF(OR(AK158&lt;Opening, AK158&gt;Exit_12),0,Expense!$F$82*Expense!$F$83/12)</f>
        <v>0</v>
      </c>
      <c r="AL166" s="197">
        <f>IF(OR(AL158&lt;Opening, AL158&gt;Exit_12),0,Expense!$F$82*Expense!$F$83/12)</f>
        <v>0</v>
      </c>
      <c r="AM166" s="197">
        <f>IF(OR(AM158&lt;Opening, AM158&gt;Exit_12),0,Expense!$F$82*Expense!$F$83/12)</f>
        <v>0</v>
      </c>
      <c r="AN166" s="197">
        <f>IF(OR(AN158&lt;Opening, AN158&gt;Exit_12),0,Expense!$F$82*Expense!$F$83/12)</f>
        <v>0</v>
      </c>
      <c r="AO166" s="197">
        <f>IF(OR(AO158&lt;Opening, AO158&gt;Exit_12),0,Expense!$F$82*Expense!$F$83/12)</f>
        <v>0</v>
      </c>
      <c r="AP166" s="197">
        <f>IF(OR(AP158&lt;Opening, AP158&gt;Exit_12),0,Expense!$F$82*Expense!$F$83/12)</f>
        <v>0</v>
      </c>
      <c r="AQ166" s="197">
        <f>IF(OR(AQ158&lt;Opening, AQ158&gt;Exit_12),0,Expense!$F$82*Expense!$F$83/12)</f>
        <v>0</v>
      </c>
      <c r="AR166" s="197">
        <f>IF(OR(AR158&lt;Opening, AR158&gt;Exit_12),0,Expense!$F$82*Expense!$F$83/12)</f>
        <v>0</v>
      </c>
      <c r="AS166" s="197">
        <f>IF(OR(AS158&lt;Opening, AS158&gt;Exit_12),0,Expense!$F$82*Expense!$F$83/12)</f>
        <v>0</v>
      </c>
      <c r="AT166" s="197">
        <f>IF(OR(AT158&lt;Opening, AT158&gt;Exit_12),0,Expense!$F$82*Expense!$F$83/12)</f>
        <v>0</v>
      </c>
      <c r="AU166" s="197">
        <f>IF(OR(AU158&lt;Opening, AU158&gt;Exit_12),0,Expense!$F$82*Expense!$F$83/12)</f>
        <v>0</v>
      </c>
      <c r="AV166" s="197">
        <f>IF(OR(AV158&lt;Opening, AV158&gt;Exit_12),0,Expense!$F$82*Expense!$F$83/12)</f>
        <v>0</v>
      </c>
      <c r="AW166" s="197">
        <f>IF(OR(AW158&lt;Opening, AW158&gt;Exit_12),0,Expense!$F$82*Expense!$F$83/12)</f>
        <v>0</v>
      </c>
      <c r="AX166" s="197">
        <f>IF(OR(AX158&lt;Opening, AX158&gt;Exit_12),0,Expense!$F$82*Expense!$F$83/12)</f>
        <v>0</v>
      </c>
      <c r="AY166" s="197">
        <f>IF(OR(AY158&lt;Opening, AY158&gt;Exit_12),0,Expense!$F$82*Expense!$F$83/12)</f>
        <v>0</v>
      </c>
      <c r="AZ166" s="197">
        <f>IF(OR(AZ158&lt;Opening, AZ158&gt;Exit_12),0,Expense!$F$82*Expense!$F$83/12)</f>
        <v>0</v>
      </c>
      <c r="BA166" s="197">
        <f>IF(OR(BA158&lt;Opening, BA158&gt;Exit_12),0,Expense!$F$82*Expense!$F$83/12)</f>
        <v>0</v>
      </c>
      <c r="BB166" s="197">
        <f>IF(OR(BB158&lt;Opening, BB158&gt;Exit_12),0,Expense!$F$82*Expense!$F$83/12)</f>
        <v>0</v>
      </c>
      <c r="BC166" s="197">
        <f>IF(OR(BC158&lt;Opening, BC158&gt;Exit_12),0,Expense!$F$82*Expense!$F$83/12)</f>
        <v>0</v>
      </c>
      <c r="BD166" s="197">
        <f>IF(OR(BD158&lt;Opening, BD158&gt;Exit_12),0,Expense!$F$82*Expense!$F$83/12)</f>
        <v>0</v>
      </c>
      <c r="BE166" s="197">
        <f>IF(OR(BE158&lt;Opening, BE158&gt;Exit_12),0,Expense!$F$82*Expense!$F$83/12)</f>
        <v>0</v>
      </c>
      <c r="BF166" s="197">
        <f>IF(OR(BF158&lt;Opening, BF158&gt;Exit_12),0,Expense!$F$82*Expense!$F$83/12)</f>
        <v>0</v>
      </c>
      <c r="BG166" s="197">
        <f>IF(OR(BG158&lt;Opening, BG158&gt;Exit_12),0,Expense!$F$82*Expense!$F$83/12)</f>
        <v>0</v>
      </c>
      <c r="BH166" s="197">
        <f>IF(OR(BH158&lt;Opening, BH158&gt;Exit_12),0,Expense!$F$82*Expense!$F$83/12)</f>
        <v>0</v>
      </c>
      <c r="BI166" s="197">
        <f>IF(OR(BI158&lt;Opening, BI158&gt;Exit_12),0,Expense!$F$82*Expense!$F$83/12)</f>
        <v>0</v>
      </c>
      <c r="BJ166" s="197">
        <f>IF(OR(BJ158&lt;Opening, BJ158&gt;Exit_12),0,Expense!$F$82*Expense!$F$83/12)</f>
        <v>0</v>
      </c>
      <c r="BK166" s="197">
        <f>IF(OR(BK158&lt;Opening, BK158&gt;Exit_12),0,Expense!$F$82*Expense!$F$83/12)</f>
        <v>0</v>
      </c>
      <c r="BL166" s="197">
        <f>IF(OR(BL158&lt;Opening, BL158&gt;Exit_12),0,Expense!$F$82*Expense!$F$83/12)</f>
        <v>0</v>
      </c>
      <c r="BM166" s="197">
        <f>IF(OR(BM158&lt;Opening, BM158&gt;Exit_12),0,Expense!$F$82*Expense!$F$83/12)</f>
        <v>0</v>
      </c>
      <c r="BN166" s="197">
        <f>IF(OR(BN158&lt;Opening, BN158&gt;Exit_12),0,Expense!$F$82*Expense!$F$83/12)</f>
        <v>0</v>
      </c>
      <c r="BO166" s="197">
        <f>IF(OR(BO158&lt;Opening, BO158&gt;Exit_12),0,Expense!$F$82*Expense!$F$83/12)</f>
        <v>0</v>
      </c>
      <c r="BP166" s="197">
        <f>IF(OR(BP158&lt;Opening, BP158&gt;Exit_12),0,Expense!$F$82*Expense!$F$83/12)</f>
        <v>0</v>
      </c>
      <c r="BQ166" s="197">
        <f>IF(OR(BQ158&lt;Opening, BQ158&gt;Exit_12),0,Expense!$F$82*Expense!$F$83/12)</f>
        <v>0</v>
      </c>
      <c r="BR166" s="197">
        <f>IF(OR(BR158&lt;Opening, BR158&gt;Exit_12),0,Expense!$F$82*Expense!$F$83/12)</f>
        <v>0</v>
      </c>
      <c r="BS166" s="197">
        <f>IF(OR(BS158&lt;Opening, BS158&gt;Exit_12),0,Expense!$F$82*Expense!$F$83/12)</f>
        <v>0</v>
      </c>
      <c r="BT166" s="197">
        <f>IF(OR(BT158&lt;Opening, BT158&gt;Exit_12),0,Expense!$F$82*Expense!$F$83/12)</f>
        <v>0</v>
      </c>
      <c r="BU166" s="197">
        <f>IF(OR(BU158&lt;Opening, BU158&gt;Exit_12),0,Expense!$F$82*Expense!$F$83/12)</f>
        <v>0</v>
      </c>
      <c r="BV166" s="197">
        <f>IF(OR(BV158&lt;Opening, BV158&gt;Exit_12),0,Expense!$F$82*Expense!$F$83/12)</f>
        <v>0</v>
      </c>
      <c r="BW166" s="197">
        <f>IF(OR(BW158&lt;Opening, BW158&gt;Exit_12),0,Expense!$F$82*Expense!$F$83/12)</f>
        <v>0</v>
      </c>
      <c r="BX166" s="197">
        <f>IF(OR(BX158&lt;Opening, BX158&gt;Exit_12),0,Expense!$F$82*Expense!$F$83/12)</f>
        <v>0</v>
      </c>
      <c r="BY166" s="197">
        <f>IF(OR(BY158&lt;Opening, BY158&gt;Exit_12),0,Expense!$F$82*Expense!$F$83/12)</f>
        <v>0</v>
      </c>
      <c r="BZ166" s="197">
        <f>IF(OR(BZ158&lt;Opening, BZ158&gt;Exit_12),0,Expense!$F$82*Expense!$F$83/12)</f>
        <v>0</v>
      </c>
      <c r="CA166" s="197">
        <f>IF(OR(CA158&lt;Opening, CA158&gt;Exit_12),0,Expense!$F$82*Expense!$F$83/12)</f>
        <v>40000</v>
      </c>
      <c r="CB166" s="197">
        <f>IF(OR(CB158&lt;Opening, CB158&gt;Exit_12),0,Expense!$F$82*Expense!$F$83/12)</f>
        <v>40000</v>
      </c>
      <c r="CC166" s="197">
        <f>IF(OR(CC158&lt;Opening, CC158&gt;Exit_12),0,Expense!$F$82*Expense!$F$83/12)</f>
        <v>40000</v>
      </c>
      <c r="CD166" s="197">
        <f>IF(OR(CD158&lt;Opening, CD158&gt;Exit_12),0,Expense!$F$82*Expense!$F$83/12)</f>
        <v>40000</v>
      </c>
      <c r="CE166" s="197">
        <f>IF(OR(CE158&lt;Opening, CE158&gt;Exit_12),0,Expense!$F$82*Expense!$F$83/12)</f>
        <v>40000</v>
      </c>
      <c r="CF166" s="197">
        <f>IF(OR(CF158&lt;Opening, CF158&gt;Exit_12),0,Expense!$F$82*Expense!$F$83/12)</f>
        <v>40000</v>
      </c>
      <c r="CG166" s="197">
        <f>IF(OR(CG158&lt;Opening, CG158&gt;Exit_12),0,Expense!$F$82*Expense!$F$83/12)</f>
        <v>40000</v>
      </c>
      <c r="CH166" s="197">
        <f>IF(OR(CH158&lt;Opening, CH158&gt;Exit_12),0,Expense!$F$82*Expense!$F$83/12)</f>
        <v>40000</v>
      </c>
      <c r="CI166" s="197">
        <f>IF(OR(CI158&lt;Opening, CI158&gt;Exit_12),0,Expense!$F$82*Expense!$F$83/12)</f>
        <v>40000</v>
      </c>
      <c r="CJ166" s="197">
        <f>IF(OR(CJ158&lt;Opening, CJ158&gt;Exit_12),0,Expense!$F$82*Expense!$F$83/12)</f>
        <v>40000</v>
      </c>
      <c r="CK166" s="197">
        <f>IF(OR(CK158&lt;Opening, CK158&gt;Exit_12),0,Expense!$F$82*Expense!$F$83/12)</f>
        <v>40000</v>
      </c>
      <c r="CL166" s="197">
        <f>IF(OR(CL158&lt;Opening, CL158&gt;Exit_12),0,Expense!$F$82*Expense!$F$83/12)</f>
        <v>40000</v>
      </c>
      <c r="CM166" s="197">
        <f>IF(OR(CM158&lt;Opening, CM158&gt;Exit_12),0,Expense!$F$82*Expense!$F$83/12)</f>
        <v>40000</v>
      </c>
      <c r="CN166" s="197">
        <f>IF(OR(CN158&lt;Opening, CN158&gt;Exit_12),0,Expense!$F$82*Expense!$F$83/12)</f>
        <v>40000</v>
      </c>
      <c r="CO166" s="197">
        <f>IF(OR(CO158&lt;Opening, CO158&gt;Exit_12),0,Expense!$F$82*Expense!$F$83/12)</f>
        <v>40000</v>
      </c>
      <c r="CP166" s="197">
        <f>IF(OR(CP158&lt;Opening, CP158&gt;Exit_12),0,Expense!$F$82*Expense!$F$83/12)</f>
        <v>40000</v>
      </c>
      <c r="CQ166" s="197">
        <f>IF(OR(CQ158&lt;Opening, CQ158&gt;Exit_12),0,Expense!$F$82*Expense!$F$83/12)</f>
        <v>40000</v>
      </c>
      <c r="CR166" s="197">
        <f>IF(OR(CR158&lt;Opening, CR158&gt;Exit_12),0,Expense!$F$82*Expense!$F$83/12)</f>
        <v>40000</v>
      </c>
      <c r="CS166" s="197">
        <f>IF(OR(CS158&lt;Opening, CS158&gt;Exit_12),0,Expense!$F$82*Expense!$F$83/12)</f>
        <v>40000</v>
      </c>
      <c r="CT166" s="197">
        <f>IF(OR(CT158&lt;Opening, CT158&gt;Exit_12),0,Expense!$F$82*Expense!$F$83/12)</f>
        <v>40000</v>
      </c>
      <c r="CU166" s="197">
        <f>IF(OR(CU158&lt;Opening, CU158&gt;Exit_12),0,Expense!$F$82*Expense!$F$83/12)</f>
        <v>40000</v>
      </c>
      <c r="CV166" s="197">
        <f>IF(OR(CV158&lt;Opening, CV158&gt;Exit_12),0,Expense!$F$82*Expense!$F$83/12)</f>
        <v>40000</v>
      </c>
      <c r="CW166" s="197">
        <f>IF(OR(CW158&lt;Opening, CW158&gt;Exit_12),0,Expense!$F$82*Expense!$F$83/12)</f>
        <v>40000</v>
      </c>
      <c r="CX166" s="197">
        <f>IF(OR(CX158&lt;Opening, CX158&gt;Exit_12),0,Expense!$F$82*Expense!$F$83/12)</f>
        <v>40000</v>
      </c>
      <c r="CY166" s="197">
        <f>IF(OR(CY158&lt;Opening, CY158&gt;Exit_12),0,Expense!$F$82*Expense!$F$83/12)</f>
        <v>40000</v>
      </c>
      <c r="CZ166" s="197">
        <f>IF(OR(CZ158&lt;Opening, CZ158&gt;Exit_12),0,Expense!$F$82*Expense!$F$83/12)</f>
        <v>40000</v>
      </c>
      <c r="DA166" s="197">
        <f>IF(OR(DA158&lt;Opening, DA158&gt;Exit_12),0,Expense!$F$82*Expense!$F$83/12)</f>
        <v>40000</v>
      </c>
      <c r="DB166" s="197">
        <f>IF(OR(DB158&lt;Opening, DB158&gt;Exit_12),0,Expense!$F$82*Expense!$F$83/12)</f>
        <v>40000</v>
      </c>
      <c r="DC166" s="197">
        <f>IF(OR(DC158&lt;Opening, DC158&gt;Exit_12),0,Expense!$F$82*Expense!$F$83/12)</f>
        <v>40000</v>
      </c>
      <c r="DD166" s="197">
        <f>IF(OR(DD158&lt;Opening, DD158&gt;Exit_12),0,Expense!$F$82*Expense!$F$83/12)</f>
        <v>40000</v>
      </c>
      <c r="DE166" s="197">
        <f>IF(OR(DE158&lt;Opening, DE158&gt;Exit_12),0,Expense!$F$82*Expense!$F$83/12)</f>
        <v>40000</v>
      </c>
      <c r="DF166" s="197">
        <f>IF(OR(DF158&lt;Opening, DF158&gt;Exit_12),0,Expense!$F$82*Expense!$F$83/12)</f>
        <v>40000</v>
      </c>
      <c r="DG166" s="197">
        <f>IF(OR(DG158&lt;Opening, DG158&gt;Exit_12),0,Expense!$F$82*Expense!$F$83/12)</f>
        <v>40000</v>
      </c>
      <c r="DH166" s="197">
        <f>IF(OR(DH158&lt;Opening, DH158&gt;Exit_12),0,Expense!$F$82*Expense!$F$83/12)</f>
        <v>40000</v>
      </c>
      <c r="DI166" s="197">
        <f>IF(OR(DI158&lt;Opening, DI158&gt;Exit_12),0,Expense!$F$82*Expense!$F$83/12)</f>
        <v>40000</v>
      </c>
      <c r="DJ166" s="197">
        <f>IF(OR(DJ158&lt;Opening, DJ158&gt;Exit_12),0,Expense!$F$82*Expense!$F$83/12)</f>
        <v>40000</v>
      </c>
      <c r="DK166" s="197">
        <f>IF(OR(DK158&lt;Opening, DK158&gt;Exit_12),0,Expense!$F$82*Expense!$F$83/12)</f>
        <v>40000</v>
      </c>
      <c r="DL166" s="197">
        <f>IF(OR(DL158&lt;Opening, DL158&gt;Exit_12),0,Expense!$F$82*Expense!$F$83/12)</f>
        <v>40000</v>
      </c>
      <c r="DM166" s="197">
        <f>IF(OR(DM158&lt;Opening, DM158&gt;Exit_12),0,Expense!$F$82*Expense!$F$83/12)</f>
        <v>40000</v>
      </c>
      <c r="DN166" s="197">
        <f>IF(OR(DN158&lt;Opening, DN158&gt;Exit_12),0,Expense!$F$82*Expense!$F$83/12)</f>
        <v>40000</v>
      </c>
      <c r="DO166" s="197">
        <f>IF(OR(DO158&lt;Opening, DO158&gt;Exit_12),0,Expense!$F$82*Expense!$F$83/12)</f>
        <v>40000</v>
      </c>
      <c r="DP166" s="197">
        <f>IF(OR(DP158&lt;Opening, DP158&gt;Exit_12),0,Expense!$F$82*Expense!$F$83/12)</f>
        <v>40000</v>
      </c>
      <c r="DQ166" s="197">
        <f>IF(OR(DQ158&lt;Opening, DQ158&gt;Exit_12),0,Expense!$F$82*Expense!$F$83/12)</f>
        <v>40000</v>
      </c>
      <c r="DR166" s="197">
        <f>IF(OR(DR158&lt;Opening, DR158&gt;Exit_12),0,Expense!$F$82*Expense!$F$83/12)</f>
        <v>40000</v>
      </c>
      <c r="DS166" s="197">
        <f>IF(OR(DS158&lt;Opening, DS158&gt;Exit_12),0,Expense!$F$82*Expense!$F$83/12)</f>
        <v>40000</v>
      </c>
      <c r="DT166" s="197">
        <f>IF(OR(DT158&lt;Opening, DT158&gt;Exit_12),0,Expense!$F$82*Expense!$F$83/12)</f>
        <v>40000</v>
      </c>
      <c r="DU166" s="197">
        <f>IF(OR(DU158&lt;Opening, DU158&gt;Exit_12),0,Expense!$F$82*Expense!$F$83/12)</f>
        <v>40000</v>
      </c>
      <c r="DV166" s="197">
        <f>IF(OR(DV158&lt;Opening, DV158&gt;Exit_12),0,Expense!$F$82*Expense!$F$83/12)</f>
        <v>40000</v>
      </c>
      <c r="DW166" s="197">
        <f>IF(OR(DW158&lt;Opening, DW158&gt;Exit_12),0,Expense!$F$82*Expense!$F$83/12)</f>
        <v>40000</v>
      </c>
      <c r="DX166" s="197">
        <f>IF(OR(DX158&lt;Opening, DX158&gt;Exit_12),0,Expense!$F$82*Expense!$F$83/12)</f>
        <v>40000</v>
      </c>
      <c r="DY166" s="197">
        <f>IF(OR(DY158&lt;Opening, DY158&gt;Exit_12),0,Expense!$F$82*Expense!$F$83/12)</f>
        <v>40000</v>
      </c>
      <c r="DZ166" s="197">
        <f>IF(OR(DZ158&lt;Opening, DZ158&gt;Exit_12),0,Expense!$F$82*Expense!$F$83/12)</f>
        <v>40000</v>
      </c>
      <c r="EA166" s="197">
        <f>IF(OR(EA158&lt;Opening, EA158&gt;Exit_12),0,Expense!$F$82*Expense!$F$83/12)</f>
        <v>40000</v>
      </c>
      <c r="EB166" s="197">
        <f>IF(OR(EB158&lt;Opening, EB158&gt;Exit_12),0,Expense!$F$82*Expense!$F$83/12)</f>
        <v>40000</v>
      </c>
      <c r="EC166" s="197">
        <f>IF(OR(EC158&lt;Opening, EC158&gt;Exit_12),0,Expense!$F$82*Expense!$F$83/12)</f>
        <v>40000</v>
      </c>
      <c r="ED166" s="197">
        <f>IF(OR(ED158&lt;Opening, ED158&gt;Exit_12),0,Expense!$F$82*Expense!$F$83/12)</f>
        <v>40000</v>
      </c>
      <c r="EE166" s="197">
        <f>IF(OR(EE158&lt;Opening, EE158&gt;Exit_12),0,Expense!$F$82*Expense!$F$83/12)</f>
        <v>40000</v>
      </c>
      <c r="EF166" s="197">
        <f>IF(OR(EF158&lt;Opening, EF158&gt;Exit_12),0,Expense!$F$82*Expense!$F$83/12)</f>
        <v>40000</v>
      </c>
      <c r="EG166" s="197">
        <f>IF(OR(EG158&lt;Opening, EG158&gt;Exit_12),0,Expense!$F$82*Expense!$F$83/12)</f>
        <v>40000</v>
      </c>
      <c r="EH166" s="197">
        <f>IF(OR(EH158&lt;Opening, EH158&gt;Exit_12),0,Expense!$F$82*Expense!$F$83/12)</f>
        <v>40000</v>
      </c>
      <c r="EI166" s="197">
        <f>IF(OR(EI158&lt;Opening, EI158&gt;Exit_12),0,Expense!$F$82*Expense!$F$83/12)</f>
        <v>40000</v>
      </c>
      <c r="EJ166" s="197">
        <f>IF(OR(EJ158&lt;Opening, EJ158&gt;Exit_12),0,Expense!$F$82*Expense!$F$83/12)</f>
        <v>40000</v>
      </c>
      <c r="EK166" s="197">
        <f>IF(OR(EK158&lt;Opening, EK158&gt;Exit_12),0,Expense!$F$82*Expense!$F$83/12)</f>
        <v>40000</v>
      </c>
      <c r="EL166" s="197">
        <f>IF(OR(EL158&lt;Opening, EL158&gt;Exit_12),0,Expense!$F$82*Expense!$F$83/12)</f>
        <v>40000</v>
      </c>
      <c r="EM166" s="197">
        <f>IF(OR(EM158&lt;Opening, EM158&gt;Exit_12),0,Expense!$F$82*Expense!$F$83/12)</f>
        <v>40000</v>
      </c>
      <c r="EN166" s="197">
        <f>IF(OR(EN158&lt;Opening, EN158&gt;Exit_12),0,Expense!$F$82*Expense!$F$83/12)</f>
        <v>40000</v>
      </c>
      <c r="EO166" s="197">
        <f>IF(OR(EO158&lt;Opening, EO158&gt;Exit_12),0,Expense!$F$82*Expense!$F$83/12)</f>
        <v>40000</v>
      </c>
      <c r="EP166" s="197">
        <f>IF(OR(EP158&lt;Opening, EP158&gt;Exit_12),0,Expense!$F$82*Expense!$F$83/12)</f>
        <v>40000</v>
      </c>
      <c r="EQ166" s="197">
        <f>IF(OR(EQ158&lt;Opening, EQ158&gt;Exit_12),0,Expense!$F$82*Expense!$F$83/12)</f>
        <v>40000</v>
      </c>
      <c r="ER166" s="197">
        <f>IF(OR(ER158&lt;Opening, ER158&gt;Exit_12),0,Expense!$F$82*Expense!$F$83/12)</f>
        <v>40000</v>
      </c>
      <c r="ES166" s="197">
        <f>IF(OR(ES158&lt;Opening, ES158&gt;Exit_12),0,Expense!$F$82*Expense!$F$83/12)</f>
        <v>40000</v>
      </c>
      <c r="ET166" s="197">
        <f>IF(OR(ET158&lt;Opening, ET158&gt;Exit_12),0,Expense!$F$82*Expense!$F$83/12)</f>
        <v>40000</v>
      </c>
      <c r="EU166" s="197">
        <f>IF(OR(EU158&lt;Opening, EU158&gt;Exit_12),0,Expense!$F$82*Expense!$F$83/12)</f>
        <v>40000</v>
      </c>
      <c r="EV166" s="197">
        <f>IF(OR(EV158&lt;Opening, EV158&gt;Exit_12),0,Expense!$F$82*Expense!$F$83/12)</f>
        <v>40000</v>
      </c>
      <c r="EW166" s="197">
        <f>IF(OR(EW158&lt;Opening, EW158&gt;Exit_12),0,Expense!$F$82*Expense!$F$83/12)</f>
        <v>40000</v>
      </c>
      <c r="EX166" s="197">
        <f>IF(OR(EX158&lt;Opening, EX158&gt;Exit_12),0,Expense!$F$82*Expense!$F$83/12)</f>
        <v>40000</v>
      </c>
      <c r="EY166" s="197">
        <f>IF(OR(EY158&lt;Opening, EY158&gt;Exit_12),0,Expense!$F$82*Expense!$F$83/12)</f>
        <v>40000</v>
      </c>
      <c r="EZ166" s="197">
        <f>IF(OR(EZ158&lt;Opening, EZ158&gt;Exit_12),0,Expense!$F$82*Expense!$F$83/12)</f>
        <v>40000</v>
      </c>
      <c r="FA166" s="197">
        <f>IF(OR(FA158&lt;Opening, FA158&gt;Exit_12),0,Expense!$F$82*Expense!$F$83/12)</f>
        <v>40000</v>
      </c>
      <c r="FB166" s="197">
        <f>IF(OR(FB158&lt;Opening, FB158&gt;Exit_12),0,Expense!$F$82*Expense!$F$83/12)</f>
        <v>40000</v>
      </c>
      <c r="FC166" s="197">
        <f>IF(OR(FC158&lt;Opening, FC158&gt;Exit_12),0,Expense!$F$82*Expense!$F$83/12)</f>
        <v>40000</v>
      </c>
      <c r="FD166" s="197">
        <f>IF(OR(FD158&lt;Opening, FD158&gt;Exit_12),0,Expense!$F$82*Expense!$F$83/12)</f>
        <v>40000</v>
      </c>
      <c r="FE166" s="197">
        <f>IF(OR(FE158&lt;Opening, FE158&gt;Exit_12),0,Expense!$F$82*Expense!$F$83/12)</f>
        <v>40000</v>
      </c>
      <c r="FF166" s="197">
        <f>IF(OR(FF158&lt;Opening, FF158&gt;Exit_12),0,Expense!$F$82*Expense!$F$83/12)</f>
        <v>40000</v>
      </c>
      <c r="FG166" s="197">
        <f>IF(OR(FG158&lt;Opening, FG158&gt;Exit_12),0,Expense!$F$82*Expense!$F$83/12)</f>
        <v>40000</v>
      </c>
      <c r="FH166" s="197">
        <f>IF(OR(FH158&lt;Opening, FH158&gt;Exit_12),0,Expense!$F$82*Expense!$F$83/12)</f>
        <v>40000</v>
      </c>
      <c r="FI166" s="197">
        <f>IF(OR(FI158&lt;Opening, FI158&gt;Exit_12),0,Expense!$F$82*Expense!$F$83/12)</f>
        <v>40000</v>
      </c>
      <c r="FJ166" s="197">
        <f>IF(OR(FJ158&lt;Opening, FJ158&gt;Exit_12),0,Expense!$F$82*Expense!$F$83/12)</f>
        <v>40000</v>
      </c>
      <c r="FK166" s="197">
        <f>IF(OR(FK158&lt;Opening, FK158&gt;Exit_12),0,Expense!$F$82*Expense!$F$83/12)</f>
        <v>0</v>
      </c>
      <c r="FL166" s="197">
        <f>IF(OR(FL158&lt;Opening, FL158&gt;Exit_12),0,Expense!$F$82*Expense!$F$83/12)</f>
        <v>0</v>
      </c>
      <c r="FM166" s="197">
        <f>IF(OR(FM158&lt;Opening, FM158&gt;Exit_12),0,Expense!$F$82*Expense!$F$83/12)</f>
        <v>0</v>
      </c>
      <c r="FN166" s="197">
        <f>IF(OR(FN158&lt;Opening, FN158&gt;Exit_12),0,Expense!$F$82*Expense!$F$83/12)</f>
        <v>0</v>
      </c>
      <c r="FO166" s="197">
        <f>IF(OR(FO158&lt;Opening, FO158&gt;Exit_12),0,Expense!$F$82*Expense!$F$83/12)</f>
        <v>0</v>
      </c>
      <c r="FP166" s="197">
        <f>IF(OR(FP158&lt;Opening, FP158&gt;Exit_12),0,Expense!$F$82*Expense!$F$83/12)</f>
        <v>0</v>
      </c>
      <c r="FQ166" s="197">
        <f>IF(OR(FQ158&lt;Opening, FQ158&gt;Exit_12),0,Expense!$F$82*Expense!$F$83/12)</f>
        <v>0</v>
      </c>
      <c r="FR166" s="197">
        <f>IF(OR(FR158&lt;Opening, FR158&gt;Exit_12),0,Expense!$F$82*Expense!$F$83/12)</f>
        <v>0</v>
      </c>
      <c r="FS166" s="197">
        <f>IF(OR(FS158&lt;Opening, FS158&gt;Exit_12),0,Expense!$F$82*Expense!$F$83/12)</f>
        <v>0</v>
      </c>
      <c r="FT166" s="197">
        <f>IF(OR(FT158&lt;Opening, FT158&gt;Exit_12),0,Expense!$F$82*Expense!$F$83/12)</f>
        <v>0</v>
      </c>
      <c r="FU166" s="197">
        <f>IF(OR(FU158&lt;Opening, FU158&gt;Exit_12),0,Expense!$F$82*Expense!$F$83/12)</f>
        <v>0</v>
      </c>
      <c r="FV166" s="197">
        <f>IF(OR(FV158&lt;Opening, FV158&gt;Exit_12),0,Expense!$F$82*Expense!$F$83/12)</f>
        <v>0</v>
      </c>
      <c r="FW166" s="197">
        <f>IF(OR(FW158&lt;Opening, FW158&gt;Exit_12),0,Expense!$F$82*Expense!$F$83/12)</f>
        <v>0</v>
      </c>
      <c r="FX166" s="197">
        <f>IF(OR(FX158&lt;Opening, FX158&gt;Exit_12),0,Expense!$F$82*Expense!$F$83/12)</f>
        <v>0</v>
      </c>
      <c r="FY166" s="197">
        <f>IF(OR(FY158&lt;Opening, FY158&gt;Exit_12),0,Expense!$F$82*Expense!$F$83/12)</f>
        <v>0</v>
      </c>
      <c r="FZ166" s="197">
        <f>IF(OR(FZ158&lt;Opening, FZ158&gt;Exit_12),0,Expense!$F$82*Expense!$F$83/12)</f>
        <v>0</v>
      </c>
      <c r="GA166" s="197">
        <f>IF(OR(GA158&lt;Opening, GA158&gt;Exit_12),0,Expense!$F$82*Expense!$F$83/12)</f>
        <v>0</v>
      </c>
      <c r="GB166" s="197">
        <f>IF(OR(GB158&lt;Opening, GB158&gt;Exit_12),0,Expense!$F$82*Expense!$F$83/12)</f>
        <v>0</v>
      </c>
      <c r="GC166" s="197">
        <f>IF(OR(GC158&lt;Opening, GC158&gt;Exit_12),0,Expense!$F$82*Expense!$F$83/12)</f>
        <v>0</v>
      </c>
      <c r="GD166" s="197">
        <f>IF(OR(GD158&lt;Opening, GD158&gt;Exit_12),0,Expense!$F$82*Expense!$F$83/12)</f>
        <v>0</v>
      </c>
      <c r="GE166" s="197">
        <f>IF(OR(GE158&lt;Opening, GE158&gt;Exit_12),0,Expense!$F$82*Expense!$F$83/12)</f>
        <v>0</v>
      </c>
      <c r="GF166" s="197">
        <f>IF(OR(GF158&lt;Opening, GF158&gt;Exit_12),0,Expense!$F$82*Expense!$F$83/12)</f>
        <v>0</v>
      </c>
      <c r="GG166" s="197">
        <f>IF(OR(GG158&lt;Opening, GG158&gt;Exit_12),0,Expense!$F$82*Expense!$F$83/12)</f>
        <v>0</v>
      </c>
      <c r="GH166" s="197">
        <f>IF(OR(GH158&lt;Opening, GH158&gt;Exit_12),0,Expense!$F$82*Expense!$F$83/12)</f>
        <v>0</v>
      </c>
      <c r="GI166" s="197">
        <f>IF(OR(GI158&lt;Opening, GI158&gt;Exit_12),0,Expense!$F$82*Expense!$F$83/12)</f>
        <v>0</v>
      </c>
      <c r="GJ166" s="197">
        <f>IF(OR(GJ158&lt;Opening, GJ158&gt;Exit_12),0,Expense!$F$82*Expense!$F$83/12)</f>
        <v>0</v>
      </c>
      <c r="GK166" s="197">
        <f>IF(OR(GK158&lt;Opening, GK158&gt;Exit_12),0,Expense!$F$82*Expense!$F$83/12)</f>
        <v>0</v>
      </c>
      <c r="GL166" s="197">
        <f>IF(OR(GL158&lt;Opening, GL158&gt;Exit_12),0,Expense!$F$82*Expense!$F$83/12)</f>
        <v>0</v>
      </c>
      <c r="GM166" s="197">
        <f>IF(OR(GM158&lt;Opening, GM158&gt;Exit_12),0,Expense!$F$82*Expense!$F$83/12)</f>
        <v>0</v>
      </c>
      <c r="GN166" s="197">
        <f>IF(OR(GN158&lt;Opening, GN158&gt;Exit_12),0,Expense!$F$82*Expense!$F$83/12)</f>
        <v>0</v>
      </c>
      <c r="GO166" s="197">
        <f>IF(OR(GO158&lt;Opening, GO158&gt;Exit_12),0,Expense!$F$82*Expense!$F$83/12)</f>
        <v>0</v>
      </c>
      <c r="GP166" s="197">
        <f>IF(OR(GP158&lt;Opening, GP158&gt;Exit_12),0,Expense!$F$82*Expense!$F$83/12)</f>
        <v>0</v>
      </c>
      <c r="GQ166" s="197">
        <f>IF(OR(GQ158&lt;Opening, GQ158&gt;Exit_12),0,Expense!$F$82*Expense!$F$83/12)</f>
        <v>0</v>
      </c>
      <c r="GR166" s="197">
        <f>IF(OR(GR158&lt;Opening, GR158&gt;Exit_12),0,Expense!$F$82*Expense!$F$83/12)</f>
        <v>0</v>
      </c>
      <c r="GS166" s="197">
        <f>IF(OR(GS158&lt;Opening, GS158&gt;Exit_12),0,Expense!$F$82*Expense!$F$83/12)</f>
        <v>0</v>
      </c>
      <c r="GT166" s="197">
        <f>IF(OR(GT158&lt;Opening, GT158&gt;Exit_12),0,Expense!$F$82*Expense!$F$83/12)</f>
        <v>0</v>
      </c>
      <c r="GU166" s="197">
        <f>IF(OR(GU158&lt;Opening, GU158&gt;Exit_12),0,Expense!$F$82*Expense!$F$83/12)</f>
        <v>0</v>
      </c>
      <c r="GV166" s="197">
        <f>IF(OR(GV158&lt;Opening, GV158&gt;Exit_12),0,Expense!$F$82*Expense!$F$83/12)</f>
        <v>0</v>
      </c>
      <c r="GW166" s="197">
        <f>IF(OR(GW158&lt;Opening, GW158&gt;Exit_12),0,Expense!$F$82*Expense!$F$83/12)</f>
        <v>0</v>
      </c>
      <c r="GX166" s="197">
        <f>IF(OR(GX158&lt;Opening, GX158&gt;Exit_12),0,Expense!$F$82*Expense!$F$83/12)</f>
        <v>0</v>
      </c>
      <c r="GY166" s="197">
        <f>IF(OR(GY158&lt;Opening, GY158&gt;Exit_12),0,Expense!$F$82*Expense!$F$83/12)</f>
        <v>0</v>
      </c>
      <c r="GZ166" s="197">
        <f>IF(OR(GZ158&lt;Opening, GZ158&gt;Exit_12),0,Expense!$F$82*Expense!$F$83/12)</f>
        <v>0</v>
      </c>
      <c r="HA166" s="197">
        <f>IF(OR(HA158&lt;Opening, HA158&gt;Exit_12),0,Expense!$F$82*Expense!$F$83/12)</f>
        <v>0</v>
      </c>
      <c r="HB166" s="197">
        <f>IF(OR(HB158&lt;Opening, HB158&gt;Exit_12),0,Expense!$F$82*Expense!$F$83/12)</f>
        <v>0</v>
      </c>
      <c r="HC166" s="197">
        <f>IF(OR(HC158&lt;Opening, HC158&gt;Exit_12),0,Expense!$F$82*Expense!$F$83/12)</f>
        <v>0</v>
      </c>
      <c r="HD166" s="197">
        <f>IF(OR(HD158&lt;Opening, HD158&gt;Exit_12),0,Expense!$F$82*Expense!$F$83/12)</f>
        <v>0</v>
      </c>
      <c r="HE166" s="197">
        <f>IF(OR(HE158&lt;Opening, HE158&gt;Exit_12),0,Expense!$F$82*Expense!$F$83/12)</f>
        <v>0</v>
      </c>
      <c r="HF166" s="197">
        <f>IF(OR(HF158&lt;Opening, HF158&gt;Exit_12),0,Expense!$F$82*Expense!$F$83/12)</f>
        <v>0</v>
      </c>
      <c r="HG166" s="197">
        <f>IF(OR(HG158&lt;Opening, HG158&gt;Exit_12),0,Expense!$F$82*Expense!$F$83/12)</f>
        <v>0</v>
      </c>
      <c r="HH166" s="197">
        <f>IF(OR(HH158&lt;Opening, HH158&gt;Exit_12),0,Expense!$F$82*Expense!$F$83/12)</f>
        <v>0</v>
      </c>
      <c r="HI166" s="197">
        <f>IF(OR(HI158&lt;Opening, HI158&gt;Exit_12),0,Expense!$F$82*Expense!$F$83/12)</f>
        <v>0</v>
      </c>
      <c r="HJ166" s="197">
        <f>IF(OR(HJ158&lt;Opening, HJ158&gt;Exit_12),0,Expense!$F$82*Expense!$F$83/12)</f>
        <v>0</v>
      </c>
      <c r="HK166" s="197">
        <f>IF(OR(HK158&lt;Opening, HK158&gt;Exit_12),0,Expense!$F$82*Expense!$F$83/12)</f>
        <v>0</v>
      </c>
      <c r="HL166" s="197">
        <f>IF(OR(HL158&lt;Opening, HL158&gt;Exit_12),0,Expense!$F$82*Expense!$F$83/12)</f>
        <v>0</v>
      </c>
      <c r="HM166" s="197">
        <f>IF(OR(HM158&lt;Opening, HM158&gt;Exit_12),0,Expense!$F$82*Expense!$F$83/12)</f>
        <v>0</v>
      </c>
      <c r="HN166" s="197">
        <f>IF(OR(HN158&lt;Opening, HN158&gt;Exit_12),0,Expense!$F$82*Expense!$F$83/12)</f>
        <v>0</v>
      </c>
      <c r="HO166" s="197">
        <f>IF(OR(HO158&lt;Opening, HO158&gt;Exit_12),0,Expense!$F$82*Expense!$F$83/12)</f>
        <v>0</v>
      </c>
      <c r="HP166" s="197">
        <f>IF(OR(HP158&lt;Opening, HP158&gt;Exit_12),0,Expense!$F$82*Expense!$F$83/12)</f>
        <v>0</v>
      </c>
      <c r="HQ166" s="197">
        <f>IF(OR(HQ158&lt;Opening, HQ158&gt;Exit_12),0,Expense!$F$82*Expense!$F$83/12)</f>
        <v>0</v>
      </c>
      <c r="HR166" s="197">
        <f>IF(OR(HR158&lt;Opening, HR158&gt;Exit_12),0,Expense!$F$82*Expense!$F$83/12)</f>
        <v>0</v>
      </c>
      <c r="HS166" s="197">
        <f>IF(OR(HS158&lt;Opening, HS158&gt;Exit_12),0,Expense!$F$82*Expense!$F$83/12)</f>
        <v>0</v>
      </c>
      <c r="HT166" s="197">
        <f>IF(OR(HT158&lt;Opening, HT158&gt;Exit_12),0,Expense!$F$82*Expense!$F$83/12)</f>
        <v>0</v>
      </c>
      <c r="HU166" s="197">
        <f>IF(OR(HU158&lt;Opening, HU158&gt;Exit_12),0,Expense!$F$82*Expense!$F$83/12)</f>
        <v>0</v>
      </c>
      <c r="HV166" s="197">
        <f>IF(OR(HV158&lt;Opening, HV158&gt;Exit_12),0,Expense!$F$82*Expense!$F$83/12)</f>
        <v>0</v>
      </c>
      <c r="HW166" s="197">
        <f>IF(OR(HW158&lt;Opening, HW158&gt;Exit_12),0,Expense!$F$82*Expense!$F$83/12)</f>
        <v>0</v>
      </c>
      <c r="HX166" s="197">
        <f>IF(OR(HX158&lt;Opening, HX158&gt;Exit_12),0,Expense!$F$82*Expense!$F$83/12)</f>
        <v>0</v>
      </c>
      <c r="HY166" s="197">
        <f>IF(OR(HY158&lt;Opening, HY158&gt;Exit_12),0,Expense!$F$82*Expense!$F$83/12)</f>
        <v>0</v>
      </c>
      <c r="HZ166" s="197">
        <f>IF(OR(HZ158&lt;Opening, HZ158&gt;Exit_12),0,Expense!$F$82*Expense!$F$83/12)</f>
        <v>0</v>
      </c>
      <c r="IA166" s="197">
        <f>IF(OR(IA158&lt;Opening, IA158&gt;Exit_12),0,Expense!$F$82*Expense!$F$83/12)</f>
        <v>0</v>
      </c>
      <c r="IB166" s="197">
        <f>IF(OR(IB158&lt;Opening, IB158&gt;Exit_12),0,Expense!$F$82*Expense!$F$83/12)</f>
        <v>0</v>
      </c>
      <c r="IC166" s="197">
        <f>IF(OR(IC158&lt;Opening, IC158&gt;Exit_12),0,Expense!$F$82*Expense!$F$83/12)</f>
        <v>0</v>
      </c>
      <c r="ID166" s="197">
        <f>IF(OR(ID158&lt;Opening, ID158&gt;Exit_12),0,Expense!$F$82*Expense!$F$83/12)</f>
        <v>0</v>
      </c>
      <c r="IE166" s="197">
        <f>IF(OR(IE158&lt;Opening, IE158&gt;Exit_12),0,Expense!$F$82*Expense!$F$83/12)</f>
        <v>0</v>
      </c>
      <c r="IF166" s="197">
        <f>IF(OR(IF158&lt;Opening, IF158&gt;Exit_12),0,Expense!$F$82*Expense!$F$83/12)</f>
        <v>0</v>
      </c>
      <c r="IG166" s="197">
        <f>IF(OR(IG158&lt;Opening, IG158&gt;Exit_12),0,Expense!$F$82*Expense!$F$83/12)</f>
        <v>0</v>
      </c>
      <c r="IH166" s="197">
        <f>IF(OR(IH158&lt;Opening, IH158&gt;Exit_12),0,Expense!$F$82*Expense!$F$83/12)</f>
        <v>0</v>
      </c>
      <c r="II166" s="197">
        <f>IF(OR(II158&lt;Opening, II158&gt;Exit_12),0,Expense!$F$82*Expense!$F$83/12)</f>
        <v>0</v>
      </c>
      <c r="IJ166" s="197">
        <f>IF(OR(IJ158&lt;Opening, IJ158&gt;Exit_12),0,Expense!$F$82*Expense!$F$83/12)</f>
        <v>0</v>
      </c>
      <c r="IK166" s="197">
        <f>IF(OR(IK158&lt;Opening, IK158&gt;Exit_12),0,Expense!$F$82*Expense!$F$83/12)</f>
        <v>0</v>
      </c>
      <c r="IL166" s="197">
        <f>IF(OR(IL158&lt;Opening, IL158&gt;Exit_12),0,Expense!$F$82*Expense!$F$83/12)</f>
        <v>0</v>
      </c>
      <c r="IM166" s="197">
        <f>IF(OR(IM158&lt;Opening, IM158&gt;Exit_12),0,Expense!$F$82*Expense!$F$83/12)</f>
        <v>0</v>
      </c>
      <c r="IN166" s="197">
        <f>IF(OR(IN158&lt;Opening, IN158&gt;Exit_12),0,Expense!$F$82*Expense!$F$83/12)</f>
        <v>0</v>
      </c>
      <c r="IO166" s="197">
        <f>IF(OR(IO158&lt;Opening, IO158&gt;Exit_12),0,Expense!$F$82*Expense!$F$83/12)</f>
        <v>0</v>
      </c>
      <c r="IP166" s="197">
        <f>IF(OR(IP158&lt;Opening, IP158&gt;Exit_12),0,Expense!$F$82*Expense!$F$83/12)</f>
        <v>0</v>
      </c>
      <c r="IQ166" s="197">
        <f>IF(OR(IQ158&lt;Opening, IQ158&gt;Exit_12),0,Expense!$F$82*Expense!$F$83/12)</f>
        <v>0</v>
      </c>
      <c r="IR166" s="197">
        <f>IF(OR(IR158&lt;Opening, IR158&gt;Exit_12),0,Expense!$F$82*Expense!$F$83/12)</f>
        <v>0</v>
      </c>
      <c r="IS166" s="197">
        <f>IF(OR(IS158&lt;Opening, IS158&gt;Exit_12),0,Expense!$F$82*Expense!$F$83/12)</f>
        <v>0</v>
      </c>
      <c r="IT166" s="197">
        <f>IF(OR(IT158&lt;Opening, IT158&gt;Exit_12),0,Expense!$F$82*Expense!$F$83/12)</f>
        <v>0</v>
      </c>
      <c r="IU166" s="197">
        <f>IF(OR(IU158&lt;Opening, IU158&gt;Exit_12),0,Expense!$F$82*Expense!$F$83/12)</f>
        <v>0</v>
      </c>
      <c r="IV166" s="197">
        <f>IF(OR(IV158&lt;Opening, IV158&gt;Exit_12),0,Expense!$F$82*Expense!$F$83/12)</f>
        <v>0</v>
      </c>
      <c r="IW166" s="197">
        <f>IF(OR(IW158&lt;Opening, IW158&gt;Exit_12),0,Expense!$F$82*Expense!$F$83/12)</f>
        <v>0</v>
      </c>
      <c r="IX166" s="197">
        <f>IF(OR(IX158&lt;Opening, IX158&gt;Exit_12),0,Expense!$F$82*Expense!$F$83/12)</f>
        <v>0</v>
      </c>
      <c r="IY166" s="197">
        <f>IF(OR(IY158&lt;Opening, IY158&gt;Exit_12),0,Expense!$F$82*Expense!$F$83/12)</f>
        <v>0</v>
      </c>
      <c r="IZ166" s="197">
        <f>IF(OR(IZ158&lt;Opening, IZ158&gt;Exit_12),0,Expense!$F$82*Expense!$F$83/12)</f>
        <v>0</v>
      </c>
      <c r="JA166" s="197">
        <f>IF(OR(JA158&lt;Opening, JA158&gt;Exit_12),0,Expense!$F$82*Expense!$F$83/12)</f>
        <v>0</v>
      </c>
      <c r="JB166" s="197">
        <f>IF(OR(JB158&lt;Opening, JB158&gt;Exit_12),0,Expense!$F$82*Expense!$F$83/12)</f>
        <v>0</v>
      </c>
      <c r="JC166" s="197">
        <f>IF(OR(JC158&lt;Opening, JC158&gt;Exit_12),0,Expense!$F$82*Expense!$F$83/12)</f>
        <v>0</v>
      </c>
      <c r="JD166" s="197">
        <f>IF(OR(JD158&lt;Opening, JD158&gt;Exit_12),0,Expense!$F$82*Expense!$F$83/12)</f>
        <v>0</v>
      </c>
      <c r="JE166" s="197">
        <f>IF(OR(JE158&lt;Opening, JE158&gt;Exit_12),0,Expense!$F$82*Expense!$F$83/12)</f>
        <v>0</v>
      </c>
      <c r="JF166" s="197">
        <f>IF(OR(JF158&lt;Opening, JF158&gt;Exit_12),0,Expense!$F$82*Expense!$F$83/12)</f>
        <v>0</v>
      </c>
      <c r="JG166" s="197">
        <f>IF(OR(JG158&lt;Opening, JG158&gt;Exit_12),0,Expense!$F$82*Expense!$F$83/12)</f>
        <v>0</v>
      </c>
      <c r="JH166" s="197">
        <f>IF(OR(JH158&lt;Opening, JH158&gt;Exit_12),0,Expense!$F$82*Expense!$F$83/12)</f>
        <v>0</v>
      </c>
      <c r="JI166" s="197">
        <f>IF(OR(JI158&lt;Opening, JI158&gt;Exit_12),0,Expense!$F$82*Expense!$F$83/12)</f>
        <v>0</v>
      </c>
      <c r="JJ166" s="197">
        <f>IF(OR(JJ158&lt;Opening, JJ158&gt;Exit_12),0,Expense!$F$82*Expense!$F$83/12)</f>
        <v>0</v>
      </c>
      <c r="JK166" s="197">
        <f>IF(OR(JK158&lt;Opening, JK158&gt;Exit_12),0,Expense!$F$82*Expense!$F$83/12)</f>
        <v>0</v>
      </c>
      <c r="JL166" s="197">
        <f>IF(OR(JL158&lt;Opening, JL158&gt;Exit_12),0,Expense!$F$82*Expense!$F$83/12)</f>
        <v>0</v>
      </c>
      <c r="JM166" s="197">
        <f>IF(OR(JM158&lt;Opening, JM158&gt;Exit_12),0,Expense!$F$82*Expense!$F$83/12)</f>
        <v>0</v>
      </c>
      <c r="JN166" s="197">
        <f>IF(OR(JN158&lt;Opening, JN158&gt;Exit_12),0,Expense!$F$82*Expense!$F$83/12)</f>
        <v>0</v>
      </c>
      <c r="JO166" s="197">
        <f>IF(OR(JO158&lt;Opening, JO158&gt;Exit_12),0,Expense!$F$82*Expense!$F$83/12)</f>
        <v>0</v>
      </c>
      <c r="JP166" s="197">
        <f>IF(OR(JP158&lt;Opening, JP158&gt;Exit_12),0,Expense!$F$82*Expense!$F$83/12)</f>
        <v>0</v>
      </c>
      <c r="JQ166" s="197">
        <f>IF(OR(JQ158&lt;Opening, JQ158&gt;Exit_12),0,Expense!$F$82*Expense!$F$83/12)</f>
        <v>0</v>
      </c>
      <c r="JR166" s="197">
        <f>IF(OR(JR158&lt;Opening, JR158&gt;Exit_12),0,Expense!$F$82*Expense!$F$83/12)</f>
        <v>0</v>
      </c>
      <c r="JS166" s="197">
        <f>IF(OR(JS158&lt;Opening, JS158&gt;Exit_12),0,Expense!$F$82*Expense!$F$83/12)</f>
        <v>0</v>
      </c>
      <c r="JT166" s="197">
        <f>IF(OR(JT158&lt;Opening, JT158&gt;Exit_12),0,Expense!$F$82*Expense!$F$83/12)</f>
        <v>0</v>
      </c>
      <c r="JU166" s="197">
        <f>IF(OR(JU158&lt;Opening, JU158&gt;Exit_12),0,Expense!$F$82*Expense!$F$83/12)</f>
        <v>0</v>
      </c>
      <c r="JV166" s="197">
        <f>IF(OR(JV158&lt;Opening, JV158&gt;Exit_12),0,Expense!$F$82*Expense!$F$83/12)</f>
        <v>0</v>
      </c>
      <c r="JW166" s="197">
        <f>IF(OR(JW158&lt;Opening, JW158&gt;Exit_12),0,Expense!$F$82*Expense!$F$83/12)</f>
        <v>0</v>
      </c>
      <c r="JX166" s="197">
        <f>IF(OR(JX158&lt;Opening, JX158&gt;Exit_12),0,Expense!$F$82*Expense!$F$83/12)</f>
        <v>0</v>
      </c>
      <c r="JY166" s="197">
        <f>IF(OR(JY158&lt;Opening, JY158&gt;Exit_12),0,Expense!$F$82*Expense!$F$83/12)</f>
        <v>0</v>
      </c>
      <c r="JZ166" s="197">
        <f>IF(OR(JZ158&lt;Opening, JZ158&gt;Exit_12),0,Expense!$F$82*Expense!$F$83/12)</f>
        <v>0</v>
      </c>
      <c r="KA166" s="197">
        <f>IF(OR(KA158&lt;Opening, KA158&gt;Exit_12),0,Expense!$F$82*Expense!$F$83/12)</f>
        <v>0</v>
      </c>
      <c r="KB166" s="197">
        <f>IF(OR(KB158&lt;Opening, KB158&gt;Exit_12),0,Expense!$F$82*Expense!$F$83/12)</f>
        <v>0</v>
      </c>
      <c r="KC166" s="197">
        <f>IF(OR(KC158&lt;Opening, KC158&gt;Exit_12),0,Expense!$F$82*Expense!$F$83/12)</f>
        <v>0</v>
      </c>
      <c r="KD166" s="197">
        <f>IF(OR(KD158&lt;Opening, KD158&gt;Exit_12),0,Expense!$F$82*Expense!$F$83/12)</f>
        <v>0</v>
      </c>
      <c r="KE166" s="197">
        <f>IF(OR(KE158&lt;Opening, KE158&gt;Exit_12),0,Expense!$F$82*Expense!$F$83/12)</f>
        <v>0</v>
      </c>
      <c r="KF166" s="197">
        <f>IF(OR(KF158&lt;Opening, KF158&gt;Exit_12),0,Expense!$F$82*Expense!$F$83/12)</f>
        <v>0</v>
      </c>
      <c r="KG166" s="197">
        <f>IF(OR(KG158&lt;Opening, KG158&gt;Exit_12),0,Expense!$F$82*Expense!$F$83/12)</f>
        <v>0</v>
      </c>
      <c r="KH166" s="197">
        <f>IF(OR(KH158&lt;Opening, KH158&gt;Exit_12),0,Expense!$F$82*Expense!$F$83/12)</f>
        <v>0</v>
      </c>
      <c r="KI166" s="197">
        <f>IF(OR(KI158&lt;Opening, KI158&gt;Exit_12),0,Expense!$F$82*Expense!$F$83/12)</f>
        <v>0</v>
      </c>
      <c r="KJ166" s="197">
        <f>IF(OR(KJ158&lt;Opening, KJ158&gt;Exit_12),0,Expense!$F$82*Expense!$F$83/12)</f>
        <v>0</v>
      </c>
      <c r="KK166" s="197">
        <f>IF(OR(KK158&lt;Opening, KK158&gt;Exit_12),0,Expense!$F$82*Expense!$F$83/12)</f>
        <v>0</v>
      </c>
      <c r="KL166" s="197">
        <f>IF(OR(KL158&lt;Opening, KL158&gt;Exit_12),0,Expense!$F$82*Expense!$F$83/12)</f>
        <v>0</v>
      </c>
      <c r="KM166" s="197">
        <f>IF(OR(KM158&lt;Opening, KM158&gt;Exit_12),0,Expense!$F$82*Expense!$F$83/12)</f>
        <v>0</v>
      </c>
      <c r="KN166" s="197">
        <f>IF(OR(KN158&lt;Opening, KN158&gt;Exit_12),0,Expense!$F$82*Expense!$F$83/12)</f>
        <v>0</v>
      </c>
      <c r="KO166" s="197">
        <f>IF(OR(KO158&lt;Opening, KO158&gt;Exit_12),0,Expense!$F$82*Expense!$F$83/12)</f>
        <v>0</v>
      </c>
      <c r="KP166" s="197">
        <f>IF(OR(KP158&lt;Opening, KP158&gt;Exit_12),0,Expense!$F$82*Expense!$F$83/12)</f>
        <v>0</v>
      </c>
      <c r="KQ166" s="197">
        <f>IF(OR(KQ158&lt;Opening, KQ158&gt;Exit_12),0,Expense!$F$82*Expense!$F$83/12)</f>
        <v>0</v>
      </c>
      <c r="KR166" s="197">
        <f>IF(OR(KR158&lt;Opening, KR158&gt;Exit_12),0,Expense!$F$82*Expense!$F$83/12)</f>
        <v>0</v>
      </c>
      <c r="KS166" s="197">
        <f>IF(OR(KS158&lt;Opening, KS158&gt;Exit_12),0,Expense!$F$82*Expense!$F$83/12)</f>
        <v>0</v>
      </c>
      <c r="KT166" s="197">
        <f>IF(OR(KT158&lt;Opening, KT158&gt;Exit_12),0,Expense!$F$82*Expense!$F$83/12)</f>
        <v>0</v>
      </c>
      <c r="KU166" s="197">
        <f>IF(OR(KU158&lt;Opening, KU158&gt;Exit_12),0,Expense!$F$82*Expense!$F$83/12)</f>
        <v>0</v>
      </c>
      <c r="KV166" s="197">
        <f>IF(OR(KV158&lt;Opening, KV158&gt;Exit_12),0,Expense!$F$82*Expense!$F$83/12)</f>
        <v>0</v>
      </c>
      <c r="KW166" s="197">
        <f>IF(OR(KW158&lt;Opening, KW158&gt;Exit_12),0,Expense!$F$82*Expense!$F$83/12)</f>
        <v>0</v>
      </c>
      <c r="KX166" s="197">
        <f>IF(OR(KX158&lt;Opening, KX158&gt;Exit_12),0,Expense!$F$82*Expense!$F$83/12)</f>
        <v>0</v>
      </c>
      <c r="KY166" s="197">
        <f>IF(OR(KY158&lt;Opening, KY158&gt;Exit_12),0,Expense!$F$82*Expense!$F$83/12)</f>
        <v>0</v>
      </c>
      <c r="KZ166" s="197">
        <f>IF(OR(KZ158&lt;Opening, KZ158&gt;Exit_12),0,Expense!$F$82*Expense!$F$83/12)</f>
        <v>0</v>
      </c>
      <c r="LA166" s="197">
        <f>IF(OR(LA158&lt;Opening, LA158&gt;Exit_12),0,Expense!$F$82*Expense!$F$83/12)</f>
        <v>0</v>
      </c>
      <c r="LB166" s="197">
        <f>IF(OR(LB158&lt;Opening, LB158&gt;Exit_12),0,Expense!$F$82*Expense!$F$83/12)</f>
        <v>0</v>
      </c>
      <c r="LC166" s="197">
        <f>IF(OR(LC158&lt;Opening, LC158&gt;Exit_12),0,Expense!$F$82*Expense!$F$83/12)</f>
        <v>0</v>
      </c>
      <c r="LD166" s="197">
        <f>IF(OR(LD158&lt;Opening, LD158&gt;Exit_12),0,Expense!$F$82*Expense!$F$83/12)</f>
        <v>0</v>
      </c>
      <c r="LE166" s="197">
        <f>IF(OR(LE158&lt;Opening, LE158&gt;Exit_12),0,Expense!$F$82*Expense!$F$83/12)</f>
        <v>0</v>
      </c>
    </row>
    <row r="167" spans="1:317">
      <c r="A167" s="195">
        <v>4.7</v>
      </c>
      <c r="B167" s="200" t="s">
        <v>70</v>
      </c>
      <c r="C167" s="195"/>
      <c r="D167" s="196"/>
      <c r="E167" s="197">
        <f ca="1">IF(Expense!$C$84=Expense!$K$51,Expense!E250,IF(Expense!$C$84=Expense!$K$52,Expense!E251,0))</f>
        <v>0</v>
      </c>
      <c r="F167" s="197">
        <f ca="1">IF(Expense!$C$84=Expense!$K$51,Expense!F250,IF(Expense!$C$84=Expense!$K$52,Expense!F251,0))</f>
        <v>0</v>
      </c>
      <c r="G167" s="197">
        <f ca="1">IF(Expense!$C$84=Expense!$K$51,Expense!G250,IF(Expense!$C$84=Expense!$K$52,Expense!G251,0))</f>
        <v>0</v>
      </c>
      <c r="H167" s="197">
        <f ca="1">IF(Expense!$C$84=Expense!$K$51,Expense!H250,IF(Expense!$C$84=Expense!$K$52,Expense!H251,0))</f>
        <v>0</v>
      </c>
      <c r="I167" s="197">
        <f ca="1">IF(Expense!$C$84=Expense!$K$51,Expense!I250,IF(Expense!$C$84=Expense!$K$52,Expense!I251,0))</f>
        <v>0</v>
      </c>
      <c r="J167" s="197">
        <f ca="1">IF(Expense!$C$84=Expense!$K$51,Expense!J250,IF(Expense!$C$84=Expense!$K$52,Expense!J251,0))</f>
        <v>0</v>
      </c>
      <c r="K167" s="197">
        <f ca="1">IF(Expense!$C$84=Expense!$K$51,Expense!K250,IF(Expense!$C$84=Expense!$K$52,Expense!K251,0))</f>
        <v>0</v>
      </c>
      <c r="L167" s="197">
        <f ca="1">IF(Expense!$C$84=Expense!$K$51,Expense!L250,IF(Expense!$C$84=Expense!$K$52,Expense!L251,0))</f>
        <v>0</v>
      </c>
      <c r="M167" s="197">
        <f ca="1">IF(Expense!$C$84=Expense!$K$51,Expense!M250,IF(Expense!$C$84=Expense!$K$52,Expense!M251,0))</f>
        <v>0</v>
      </c>
      <c r="N167" s="197">
        <f ca="1">IF(Expense!$C$84=Expense!$K$51,Expense!N250,IF(Expense!$C$84=Expense!$K$52,Expense!N251,0))</f>
        <v>0</v>
      </c>
      <c r="O167" s="197">
        <f ca="1">IF(Expense!$C$84=Expense!$K$51,Expense!O250,IF(Expense!$C$84=Expense!$K$52,Expense!O251,0))</f>
        <v>0</v>
      </c>
      <c r="P167" s="197">
        <f ca="1">IF(Expense!$C$84=Expense!$K$51,Expense!P250,IF(Expense!$C$84=Expense!$K$52,Expense!P251,0))</f>
        <v>0</v>
      </c>
      <c r="Q167" s="197">
        <f ca="1">IF(Expense!$C$84=Expense!$K$51,Expense!Q250,IF(Expense!$C$84=Expense!$K$52,Expense!Q251,0))</f>
        <v>0</v>
      </c>
      <c r="R167" s="197">
        <f ca="1">IF(Expense!$C$84=Expense!$K$51,Expense!R250,IF(Expense!$C$84=Expense!$K$52,Expense!R251,0))</f>
        <v>0</v>
      </c>
      <c r="S167" s="197">
        <f ca="1">IF(Expense!$C$84=Expense!$K$51,Expense!S250,IF(Expense!$C$84=Expense!$K$52,Expense!S251,0))</f>
        <v>0</v>
      </c>
      <c r="T167" s="197">
        <f ca="1">IF(Expense!$C$84=Expense!$K$51,Expense!T250,IF(Expense!$C$84=Expense!$K$52,Expense!T251,0))</f>
        <v>0</v>
      </c>
      <c r="U167" s="197">
        <f ca="1">IF(Expense!$C$84=Expense!$K$51,Expense!U250,IF(Expense!$C$84=Expense!$K$52,Expense!U251,0))</f>
        <v>0</v>
      </c>
      <c r="V167" s="197">
        <f ca="1">IF(Expense!$C$84=Expense!$K$51,Expense!V250,IF(Expense!$C$84=Expense!$K$52,Expense!V251,0))</f>
        <v>0</v>
      </c>
      <c r="W167" s="197">
        <f ca="1">IF(Expense!$C$84=Expense!$K$51,Expense!W250,IF(Expense!$C$84=Expense!$K$52,Expense!W251,0))</f>
        <v>0</v>
      </c>
      <c r="X167" s="197">
        <f ca="1">IF(Expense!$C$84=Expense!$K$51,Expense!X250,IF(Expense!$C$84=Expense!$K$52,Expense!X251,0))</f>
        <v>0</v>
      </c>
      <c r="Y167" s="197">
        <f ca="1">IF(Expense!$C$84=Expense!$K$51,Expense!Y250,IF(Expense!$C$84=Expense!$K$52,Expense!Y251,0))</f>
        <v>0</v>
      </c>
      <c r="Z167" s="197">
        <f ca="1">IF(Expense!$C$84=Expense!$K$51,Expense!Z250,IF(Expense!$C$84=Expense!$K$52,Expense!Z251,0))</f>
        <v>0</v>
      </c>
      <c r="AA167" s="197">
        <f ca="1">IF(Expense!$C$84=Expense!$K$51,Expense!AA250,IF(Expense!$C$84=Expense!$K$52,Expense!AA251,0))</f>
        <v>0</v>
      </c>
      <c r="AB167" s="197">
        <f ca="1">IF(Expense!$C$84=Expense!$K$51,Expense!AB250,IF(Expense!$C$84=Expense!$K$52,Expense!AB251,0))</f>
        <v>0</v>
      </c>
      <c r="AC167" s="197">
        <f ca="1">IF(Expense!$C$84=Expense!$K$51,Expense!AC250,IF(Expense!$C$84=Expense!$K$52,Expense!AC251,0))</f>
        <v>0</v>
      </c>
      <c r="AD167" s="197">
        <f ca="1">IF(Expense!$C$84=Expense!$K$51,Expense!AD250,IF(Expense!$C$84=Expense!$K$52,Expense!AD251,0))</f>
        <v>0</v>
      </c>
      <c r="AE167" s="197">
        <f ca="1">IF(Expense!$C$84=Expense!$K$51,Expense!AE250,IF(Expense!$C$84=Expense!$K$52,Expense!AE251,0))</f>
        <v>0</v>
      </c>
      <c r="AF167" s="197">
        <f ca="1">IF(Expense!$C$84=Expense!$K$51,Expense!AF250,IF(Expense!$C$84=Expense!$K$52,Expense!AF251,0))</f>
        <v>0</v>
      </c>
      <c r="AG167" s="197">
        <f ca="1">IF(Expense!$C$84=Expense!$K$51,Expense!AG250,IF(Expense!$C$84=Expense!$K$52,Expense!AG251,0))</f>
        <v>0</v>
      </c>
      <c r="AH167" s="197">
        <f ca="1">IF(Expense!$C$84=Expense!$K$51,Expense!AH250,IF(Expense!$C$84=Expense!$K$52,Expense!AH251,0))</f>
        <v>0</v>
      </c>
      <c r="AI167" s="197">
        <f ca="1">IF(Expense!$C$84=Expense!$K$51,Expense!AI250,IF(Expense!$C$84=Expense!$K$52,Expense!AI251,0))</f>
        <v>0</v>
      </c>
      <c r="AJ167" s="197">
        <f ca="1">IF(Expense!$C$84=Expense!$K$51,Expense!AJ250,IF(Expense!$C$84=Expense!$K$52,Expense!AJ251,0))</f>
        <v>0</v>
      </c>
      <c r="AK167" s="197">
        <f ca="1">IF(Expense!$C$84=Expense!$K$51,Expense!AK250,IF(Expense!$C$84=Expense!$K$52,Expense!AK251,0))</f>
        <v>0</v>
      </c>
      <c r="AL167" s="197">
        <f ca="1">IF(Expense!$C$84=Expense!$K$51,Expense!AL250,IF(Expense!$C$84=Expense!$K$52,Expense!AL251,0))</f>
        <v>0</v>
      </c>
      <c r="AM167" s="197">
        <f ca="1">IF(Expense!$C$84=Expense!$K$51,Expense!AM250,IF(Expense!$C$84=Expense!$K$52,Expense!AM251,0))</f>
        <v>0</v>
      </c>
      <c r="AN167" s="197">
        <f ca="1">IF(Expense!$C$84=Expense!$K$51,Expense!AN250,IF(Expense!$C$84=Expense!$K$52,Expense!AN251,0))</f>
        <v>0</v>
      </c>
      <c r="AO167" s="197">
        <f ca="1">IF(Expense!$C$84=Expense!$K$51,Expense!AO250,IF(Expense!$C$84=Expense!$K$52,Expense!AO251,0))</f>
        <v>0</v>
      </c>
      <c r="AP167" s="197">
        <f ca="1">IF(Expense!$C$84=Expense!$K$51,Expense!AP250,IF(Expense!$C$84=Expense!$K$52,Expense!AP251,0))</f>
        <v>0</v>
      </c>
      <c r="AQ167" s="197">
        <f ca="1">IF(Expense!$C$84=Expense!$K$51,Expense!AQ250,IF(Expense!$C$84=Expense!$K$52,Expense!AQ251,0))</f>
        <v>0</v>
      </c>
      <c r="AR167" s="197">
        <f ca="1">IF(Expense!$C$84=Expense!$K$51,Expense!AR250,IF(Expense!$C$84=Expense!$K$52,Expense!AR251,0))</f>
        <v>0</v>
      </c>
      <c r="AS167" s="197">
        <f ca="1">IF(Expense!$C$84=Expense!$K$51,Expense!AS250,IF(Expense!$C$84=Expense!$K$52,Expense!AS251,0))</f>
        <v>0</v>
      </c>
      <c r="AT167" s="197">
        <f ca="1">IF(Expense!$C$84=Expense!$K$51,Expense!AT250,IF(Expense!$C$84=Expense!$K$52,Expense!AT251,0))</f>
        <v>0</v>
      </c>
      <c r="AU167" s="197">
        <f ca="1">IF(Expense!$C$84=Expense!$K$51,Expense!AU250,IF(Expense!$C$84=Expense!$K$52,Expense!AU251,0))</f>
        <v>0</v>
      </c>
      <c r="AV167" s="197">
        <f ca="1">IF(Expense!$C$84=Expense!$K$51,Expense!AV250,IF(Expense!$C$84=Expense!$K$52,Expense!AV251,0))</f>
        <v>0</v>
      </c>
      <c r="AW167" s="197">
        <f ca="1">IF(Expense!$C$84=Expense!$K$51,Expense!AW250,IF(Expense!$C$84=Expense!$K$52,Expense!AW251,0))</f>
        <v>0</v>
      </c>
      <c r="AX167" s="197">
        <f ca="1">IF(Expense!$C$84=Expense!$K$51,Expense!AX250,IF(Expense!$C$84=Expense!$K$52,Expense!AX251,0))</f>
        <v>0</v>
      </c>
      <c r="AY167" s="197">
        <f ca="1">IF(Expense!$C$84=Expense!$K$51,Expense!AY250,IF(Expense!$C$84=Expense!$K$52,Expense!AY251,0))</f>
        <v>0</v>
      </c>
      <c r="AZ167" s="197">
        <f ca="1">IF(Expense!$C$84=Expense!$K$51,Expense!AZ250,IF(Expense!$C$84=Expense!$K$52,Expense!AZ251,0))</f>
        <v>0</v>
      </c>
      <c r="BA167" s="197">
        <f ca="1">IF(Expense!$C$84=Expense!$K$51,Expense!BA250,IF(Expense!$C$84=Expense!$K$52,Expense!BA251,0))</f>
        <v>0</v>
      </c>
      <c r="BB167" s="197">
        <f ca="1">IF(Expense!$C$84=Expense!$K$51,Expense!BB250,IF(Expense!$C$84=Expense!$K$52,Expense!BB251,0))</f>
        <v>0</v>
      </c>
      <c r="BC167" s="197">
        <f ca="1">IF(Expense!$C$84=Expense!$K$51,Expense!BC250,IF(Expense!$C$84=Expense!$K$52,Expense!BC251,0))</f>
        <v>0</v>
      </c>
      <c r="BD167" s="197">
        <f ca="1">IF(Expense!$C$84=Expense!$K$51,Expense!BD250,IF(Expense!$C$84=Expense!$K$52,Expense!BD251,0))</f>
        <v>0</v>
      </c>
      <c r="BE167" s="197">
        <f ca="1">IF(Expense!$C$84=Expense!$K$51,Expense!BE250,IF(Expense!$C$84=Expense!$K$52,Expense!BE251,0))</f>
        <v>0</v>
      </c>
      <c r="BF167" s="197">
        <f ca="1">IF(Expense!$C$84=Expense!$K$51,Expense!BF250,IF(Expense!$C$84=Expense!$K$52,Expense!BF251,0))</f>
        <v>0</v>
      </c>
      <c r="BG167" s="197">
        <f ca="1">IF(Expense!$C$84=Expense!$K$51,Expense!BG250,IF(Expense!$C$84=Expense!$K$52,Expense!BG251,0))</f>
        <v>0</v>
      </c>
      <c r="BH167" s="197">
        <f ca="1">IF(Expense!$C$84=Expense!$K$51,Expense!BH250,IF(Expense!$C$84=Expense!$K$52,Expense!BH251,0))</f>
        <v>0</v>
      </c>
      <c r="BI167" s="197">
        <f ca="1">IF(Expense!$C$84=Expense!$K$51,Expense!BI250,IF(Expense!$C$84=Expense!$K$52,Expense!BI251,0))</f>
        <v>0</v>
      </c>
      <c r="BJ167" s="197">
        <f ca="1">IF(Expense!$C$84=Expense!$K$51,Expense!BJ250,IF(Expense!$C$84=Expense!$K$52,Expense!BJ251,0))</f>
        <v>0</v>
      </c>
      <c r="BK167" s="197">
        <f ca="1">IF(Expense!$C$84=Expense!$K$51,Expense!BK250,IF(Expense!$C$84=Expense!$K$52,Expense!BK251,0))</f>
        <v>0</v>
      </c>
      <c r="BL167" s="197">
        <f ca="1">IF(Expense!$C$84=Expense!$K$51,Expense!BL250,IF(Expense!$C$84=Expense!$K$52,Expense!BL251,0))</f>
        <v>0</v>
      </c>
      <c r="BM167" s="197">
        <f ca="1">IF(Expense!$C$84=Expense!$K$51,Expense!BM250,IF(Expense!$C$84=Expense!$K$52,Expense!BM251,0))</f>
        <v>0</v>
      </c>
      <c r="BN167" s="197">
        <f ca="1">IF(Expense!$C$84=Expense!$K$51,Expense!BN250,IF(Expense!$C$84=Expense!$K$52,Expense!BN251,0))</f>
        <v>0</v>
      </c>
      <c r="BO167" s="197">
        <f ca="1">IF(Expense!$C$84=Expense!$K$51,Expense!BO250,IF(Expense!$C$84=Expense!$K$52,Expense!BO251,0))</f>
        <v>0</v>
      </c>
      <c r="BP167" s="197">
        <f ca="1">IF(Expense!$C$84=Expense!$K$51,Expense!BP250,IF(Expense!$C$84=Expense!$K$52,Expense!BP251,0))</f>
        <v>0</v>
      </c>
      <c r="BQ167" s="197">
        <f ca="1">IF(Expense!$C$84=Expense!$K$51,Expense!BQ250,IF(Expense!$C$84=Expense!$K$52,Expense!BQ251,0))</f>
        <v>0</v>
      </c>
      <c r="BR167" s="197">
        <f ca="1">IF(Expense!$C$84=Expense!$K$51,Expense!BR250,IF(Expense!$C$84=Expense!$K$52,Expense!BR251,0))</f>
        <v>0</v>
      </c>
      <c r="BS167" s="197">
        <f ca="1">IF(Expense!$C$84=Expense!$K$51,Expense!BS250,IF(Expense!$C$84=Expense!$K$52,Expense!BS251,0))</f>
        <v>0</v>
      </c>
      <c r="BT167" s="197">
        <f ca="1">IF(Expense!$C$84=Expense!$K$51,Expense!BT250,IF(Expense!$C$84=Expense!$K$52,Expense!BT251,0))</f>
        <v>0</v>
      </c>
      <c r="BU167" s="197">
        <f ca="1">IF(Expense!$C$84=Expense!$K$51,Expense!BU250,IF(Expense!$C$84=Expense!$K$52,Expense!BU251,0))</f>
        <v>0</v>
      </c>
      <c r="BV167" s="197">
        <f ca="1">IF(Expense!$C$84=Expense!$K$51,Expense!BV250,IF(Expense!$C$84=Expense!$K$52,Expense!BV251,0))</f>
        <v>0</v>
      </c>
      <c r="BW167" s="197">
        <f ca="1">IF(Expense!$C$84=Expense!$K$51,Expense!BW250,IF(Expense!$C$84=Expense!$K$52,Expense!BW251,0))</f>
        <v>0</v>
      </c>
      <c r="BX167" s="197">
        <f ca="1">IF(Expense!$C$84=Expense!$K$51,Expense!BX250,IF(Expense!$C$84=Expense!$K$52,Expense!BX251,0))</f>
        <v>0</v>
      </c>
      <c r="BY167" s="197">
        <f ca="1">IF(Expense!$C$84=Expense!$K$51,Expense!BY250,IF(Expense!$C$84=Expense!$K$52,Expense!BY251,0))</f>
        <v>0</v>
      </c>
      <c r="BZ167" s="197">
        <f ca="1">IF(Expense!$C$84=Expense!$K$51,Expense!BZ250,IF(Expense!$C$84=Expense!$K$52,Expense!BZ251,0))</f>
        <v>0</v>
      </c>
      <c r="CA167" s="197">
        <f ca="1">IF(Expense!$C$84=Expense!$K$51,Expense!CA250,IF(Expense!$C$84=Expense!$K$52,Expense!CA251,0))</f>
        <v>-1.3969838619232177E-11</v>
      </c>
      <c r="CB167" s="197">
        <f ca="1">IF(Expense!$C$84=Expense!$K$51,Expense!CB250,IF(Expense!$C$84=Expense!$K$52,Expense!CB251,0))</f>
        <v>1757.2164179104427</v>
      </c>
      <c r="CC167" s="197">
        <f ca="1">IF(Expense!$C$84=Expense!$K$51,Expense!CC250,IF(Expense!$C$84=Expense!$K$52,Expense!CC251,0))</f>
        <v>3826.8268656716405</v>
      </c>
      <c r="CD167" s="197">
        <f ca="1">IF(Expense!$C$84=Expense!$K$51,Expense!CD250,IF(Expense!$C$84=Expense!$K$52,Expense!CD251,0))</f>
        <v>8820.2718805970071</v>
      </c>
      <c r="CE167" s="197">
        <f ca="1">IF(Expense!$C$84=Expense!$K$51,Expense!CE250,IF(Expense!$C$84=Expense!$K$52,Expense!CE251,0))</f>
        <v>24541.501432835819</v>
      </c>
      <c r="CF167" s="197">
        <f ca="1">IF(Expense!$C$84=Expense!$K$51,Expense!CF250,IF(Expense!$C$84=Expense!$K$52,Expense!CF251,0))</f>
        <v>23676.517074626863</v>
      </c>
      <c r="CG167" s="197">
        <f ca="1">IF(Expense!$C$84=Expense!$K$51,Expense!CG250,IF(Expense!$C$84=Expense!$K$52,Expense!CG251,0))</f>
        <v>23525.040680597009</v>
      </c>
      <c r="CH167" s="197">
        <f ca="1">IF(Expense!$C$84=Expense!$K$51,Expense!CH250,IF(Expense!$C$84=Expense!$K$52,Expense!CH251,0))</f>
        <v>26219.890423880592</v>
      </c>
      <c r="CI167" s="197">
        <f ca="1">IF(Expense!$C$84=Expense!$K$51,Expense!CI250,IF(Expense!$C$84=Expense!$K$52,Expense!CI251,0))</f>
        <v>26533.464608955226</v>
      </c>
      <c r="CJ167" s="197">
        <f ca="1">IF(Expense!$C$84=Expense!$K$51,Expense!CJ250,IF(Expense!$C$84=Expense!$K$52,Expense!CJ251,0))</f>
        <v>26847.03879402985</v>
      </c>
      <c r="CK167" s="197">
        <f ca="1">IF(Expense!$C$84=Expense!$K$51,Expense!CK250,IF(Expense!$C$84=Expense!$K$52,Expense!CK251,0))</f>
        <v>38823.323426865667</v>
      </c>
      <c r="CL167" s="197">
        <f ca="1">IF(Expense!$C$84=Expense!$K$51,Expense!CL250,IF(Expense!$C$84=Expense!$K$52,Expense!CL251,0))</f>
        <v>39136.897611940294</v>
      </c>
      <c r="CM167" s="197">
        <f ca="1">IF(Expense!$C$84=Expense!$K$51,Expense!CM250,IF(Expense!$C$84=Expense!$K$52,Expense!CM251,0))</f>
        <v>40007.707771701491</v>
      </c>
      <c r="CN167" s="197">
        <f ca="1">IF(Expense!$C$84=Expense!$K$51,Expense!CN250,IF(Expense!$C$84=Expense!$K$52,Expense!CN251,0))</f>
        <v>41329.376102686569</v>
      </c>
      <c r="CO167" s="197">
        <f ca="1">IF(Expense!$C$84=Expense!$K$51,Expense!CO250,IF(Expense!$C$84=Expense!$K$52,Expense!CO251,0))</f>
        <v>41603.040562029855</v>
      </c>
      <c r="CP167" s="197">
        <f ca="1">IF(Expense!$C$84=Expense!$K$51,Expense!CP250,IF(Expense!$C$84=Expense!$K$52,Expense!CP251,0))</f>
        <v>41811.402173373135</v>
      </c>
      <c r="CQ167" s="197">
        <f ca="1">IF(Expense!$C$84=Expense!$K$51,Expense!CQ250,IF(Expense!$C$84=Expense!$K$52,Expense!CQ251,0))</f>
        <v>41811.402173373135</v>
      </c>
      <c r="CR167" s="197">
        <f ca="1">IF(Expense!$C$84=Expense!$K$51,Expense!CR250,IF(Expense!$C$84=Expense!$K$52,Expense!CR251,0))</f>
        <v>41811.402173373135</v>
      </c>
      <c r="CS167" s="197">
        <f ca="1">IF(Expense!$C$84=Expense!$K$51,Expense!CS250,IF(Expense!$C$84=Expense!$K$52,Expense!CS251,0))</f>
        <v>41811.402173373135</v>
      </c>
      <c r="CT167" s="197">
        <f ca="1">IF(Expense!$C$84=Expense!$K$51,Expense!CT250,IF(Expense!$C$84=Expense!$K$52,Expense!CT251,0))</f>
        <v>41811.402173373135</v>
      </c>
      <c r="CU167" s="197">
        <f ca="1">IF(Expense!$C$84=Expense!$K$51,Expense!CU250,IF(Expense!$C$84=Expense!$K$52,Expense!CU251,0))</f>
        <v>41811.402173373135</v>
      </c>
      <c r="CV167" s="197">
        <f ca="1">IF(Expense!$C$84=Expense!$K$51,Expense!CV250,IF(Expense!$C$84=Expense!$K$52,Expense!CV251,0))</f>
        <v>41811.402173373135</v>
      </c>
      <c r="CW167" s="197">
        <f ca="1">IF(Expense!$C$84=Expense!$K$51,Expense!CW250,IF(Expense!$C$84=Expense!$K$52,Expense!CW251,0))</f>
        <v>41811.402173373135</v>
      </c>
      <c r="CX167" s="197">
        <f ca="1">IF(Expense!$C$84=Expense!$K$51,Expense!CX250,IF(Expense!$C$84=Expense!$K$52,Expense!CX251,0))</f>
        <v>41811.402173373135</v>
      </c>
      <c r="CY167" s="197">
        <f ca="1">IF(Expense!$C$84=Expense!$K$51,Expense!CY250,IF(Expense!$C$84=Expense!$K$52,Expense!CY251,0))</f>
        <v>40565.827936037007</v>
      </c>
      <c r="CZ167" s="197">
        <f ca="1">IF(Expense!$C$84=Expense!$K$51,Expense!CZ250,IF(Expense!$C$84=Expense!$K$52,Expense!CZ251,0))</f>
        <v>41883.213084544477</v>
      </c>
      <c r="DA167" s="197">
        <f ca="1">IF(Expense!$C$84=Expense!$K$51,Expense!DA250,IF(Expense!$C$84=Expense!$K$52,Expense!DA251,0))</f>
        <v>43723.370117380291</v>
      </c>
      <c r="DB167" s="197">
        <f ca="1">IF(Expense!$C$84=Expense!$K$51,Expense!DB250,IF(Expense!$C$84=Expense!$K$52,Expense!DB251,0))</f>
        <v>43793.897193220299</v>
      </c>
      <c r="DC167" s="197">
        <f ca="1">IF(Expense!$C$84=Expense!$K$51,Expense!DC250,IF(Expense!$C$84=Expense!$K$52,Expense!DC251,0))</f>
        <v>44012.676885130742</v>
      </c>
      <c r="DD167" s="197">
        <f ca="1">IF(Expense!$C$84=Expense!$K$51,Expense!DD250,IF(Expense!$C$84=Expense!$K$52,Expense!DD251,0))</f>
        <v>44012.676885130742</v>
      </c>
      <c r="DE167" s="197">
        <f ca="1">IF(Expense!$C$84=Expense!$K$51,Expense!DE250,IF(Expense!$C$84=Expense!$K$52,Expense!DE251,0))</f>
        <v>44012.676885130742</v>
      </c>
      <c r="DF167" s="197">
        <f ca="1">IF(Expense!$C$84=Expense!$K$51,Expense!DF250,IF(Expense!$C$84=Expense!$K$52,Expense!DF251,0))</f>
        <v>44012.676885130742</v>
      </c>
      <c r="DG167" s="197">
        <f ca="1">IF(Expense!$C$84=Expense!$K$51,Expense!DG250,IF(Expense!$C$84=Expense!$K$52,Expense!DG251,0))</f>
        <v>44012.676885130742</v>
      </c>
      <c r="DH167" s="197">
        <f ca="1">IF(Expense!$C$84=Expense!$K$51,Expense!DH250,IF(Expense!$C$84=Expense!$K$52,Expense!DH251,0))</f>
        <v>44012.676885130742</v>
      </c>
      <c r="DI167" s="197">
        <f ca="1">IF(Expense!$C$84=Expense!$K$51,Expense!DI250,IF(Expense!$C$84=Expense!$K$52,Expense!DI251,0))</f>
        <v>44012.676885130742</v>
      </c>
      <c r="DJ167" s="197">
        <f ca="1">IF(Expense!$C$84=Expense!$K$51,Expense!DJ250,IF(Expense!$C$84=Expense!$K$52,Expense!DJ251,0))</f>
        <v>44012.676885130742</v>
      </c>
      <c r="DK167" s="197">
        <f ca="1">IF(Expense!$C$84=Expense!$K$51,Expense!DK250,IF(Expense!$C$84=Expense!$K$52,Expense!DK251,0))</f>
        <v>41138.875031657917</v>
      </c>
      <c r="DL167" s="197">
        <f ca="1">IF(Expense!$C$84=Expense!$K$51,Expense!DL250,IF(Expense!$C$84=Expense!$K$52,Expense!DL251,0))</f>
        <v>42522.129437590753</v>
      </c>
      <c r="DM167" s="197">
        <f ca="1">IF(Expense!$C$84=Expense!$K$51,Expense!DM250,IF(Expense!$C$84=Expense!$K$52,Expense!DM251,0))</f>
        <v>42522.129437590753</v>
      </c>
      <c r="DN167" s="197">
        <f ca="1">IF(Expense!$C$84=Expense!$K$51,Expense!DN250,IF(Expense!$C$84=Expense!$K$52,Expense!DN251,0))</f>
        <v>46076.694059926747</v>
      </c>
      <c r="DO167" s="197">
        <f ca="1">IF(Expense!$C$84=Expense!$K$51,Expense!DO250,IF(Expense!$C$84=Expense!$K$52,Expense!DO251,0))</f>
        <v>46306.412736432721</v>
      </c>
      <c r="DP167" s="197">
        <f ca="1">IF(Expense!$C$84=Expense!$K$51,Expense!DP250,IF(Expense!$C$84=Expense!$K$52,Expense!DP251,0))</f>
        <v>46306.412736432721</v>
      </c>
      <c r="DQ167" s="197">
        <f ca="1">IF(Expense!$C$84=Expense!$K$51,Expense!DQ250,IF(Expense!$C$84=Expense!$K$52,Expense!DQ251,0))</f>
        <v>46306.412736432721</v>
      </c>
      <c r="DR167" s="197">
        <f ca="1">IF(Expense!$C$84=Expense!$K$51,Expense!DR250,IF(Expense!$C$84=Expense!$K$52,Expense!DR251,0))</f>
        <v>46306.412736432721</v>
      </c>
      <c r="DS167" s="197">
        <f ca="1">IF(Expense!$C$84=Expense!$K$51,Expense!DS250,IF(Expense!$C$84=Expense!$K$52,Expense!DS251,0))</f>
        <v>46306.412736432721</v>
      </c>
      <c r="DT167" s="197">
        <f ca="1">IF(Expense!$C$84=Expense!$K$51,Expense!DT250,IF(Expense!$C$84=Expense!$K$52,Expense!DT251,0))</f>
        <v>46306.412736432721</v>
      </c>
      <c r="DU167" s="197">
        <f ca="1">IF(Expense!$C$84=Expense!$K$51,Expense!DU250,IF(Expense!$C$84=Expense!$K$52,Expense!DU251,0))</f>
        <v>46306.412736432721</v>
      </c>
      <c r="DV167" s="197">
        <f ca="1">IF(Expense!$C$84=Expense!$K$51,Expense!DV250,IF(Expense!$C$84=Expense!$K$52,Expense!DV251,0))</f>
        <v>46306.412736432721</v>
      </c>
      <c r="DW167" s="197">
        <f ca="1">IF(Expense!$C$84=Expense!$K$51,Expense!DW250,IF(Expense!$C$84=Expense!$K$52,Expense!DW251,0))</f>
        <v>33239.740603866761</v>
      </c>
      <c r="DX167" s="197">
        <f ca="1">IF(Expense!$C$84=Expense!$K$51,Expense!DX250,IF(Expense!$C$84=Expense!$K$52,Expense!DX251,0))</f>
        <v>34692.157730096245</v>
      </c>
      <c r="DY167" s="197">
        <f ca="1">IF(Expense!$C$84=Expense!$K$51,Expense!DY250,IF(Expense!$C$84=Expense!$K$52,Expense!DY251,0))</f>
        <v>36817.53910302162</v>
      </c>
      <c r="DZ167" s="197">
        <f ca="1">IF(Expense!$C$84=Expense!$K$51,Expense!DZ250,IF(Expense!$C$84=Expense!$K$52,Expense!DZ251,0))</f>
        <v>42772.178563514019</v>
      </c>
      <c r="EA167" s="197">
        <f ca="1">IF(Expense!$C$84=Expense!$K$51,Expense!EA250,IF(Expense!$C$84=Expense!$K$52,Expense!EA251,0))</f>
        <v>48566.862616001294</v>
      </c>
      <c r="EB167" s="197">
        <f ca="1">IF(Expense!$C$84=Expense!$K$51,Expense!EB250,IF(Expense!$C$84=Expense!$K$52,Expense!EB251,0))</f>
        <v>48566.862616001294</v>
      </c>
      <c r="EC167" s="197">
        <f ca="1">IF(Expense!$C$84=Expense!$K$51,Expense!EC250,IF(Expense!$C$84=Expense!$K$52,Expense!EC251,0))</f>
        <v>48566.862616001294</v>
      </c>
      <c r="ED167" s="197">
        <f ca="1">IF(Expense!$C$84=Expense!$K$51,Expense!ED250,IF(Expense!$C$84=Expense!$K$52,Expense!ED251,0))</f>
        <v>48566.862616001294</v>
      </c>
      <c r="EE167" s="197">
        <f ca="1">IF(Expense!$C$84=Expense!$K$51,Expense!EE250,IF(Expense!$C$84=Expense!$K$52,Expense!EE251,0))</f>
        <v>48566.862616001294</v>
      </c>
      <c r="EF167" s="197">
        <f ca="1">IF(Expense!$C$84=Expense!$K$51,Expense!EF250,IF(Expense!$C$84=Expense!$K$52,Expense!EF251,0))</f>
        <v>48566.862616001294</v>
      </c>
      <c r="EG167" s="197">
        <f ca="1">IF(Expense!$C$84=Expense!$K$51,Expense!EG250,IF(Expense!$C$84=Expense!$K$52,Expense!EG251,0))</f>
        <v>48566.862616001294</v>
      </c>
      <c r="EH167" s="197">
        <f ca="1">IF(Expense!$C$84=Expense!$K$51,Expense!EH250,IF(Expense!$C$84=Expense!$K$52,Expense!EH251,0))</f>
        <v>48566.862616001294</v>
      </c>
      <c r="EI167" s="197">
        <f ca="1">IF(Expense!$C$84=Expense!$K$51,Expense!EI250,IF(Expense!$C$84=Expense!$K$52,Expense!EI251,0))</f>
        <v>49431.246638258141</v>
      </c>
      <c r="EJ167" s="197">
        <f ca="1">IF(Expense!$C$84=Expense!$K$51,Expense!EJ250,IF(Expense!$C$84=Expense!$K$52,Expense!EJ251,0))</f>
        <v>50956.284620799088</v>
      </c>
      <c r="EK167" s="197">
        <f ca="1">IF(Expense!$C$84=Expense!$K$51,Expense!EK250,IF(Expense!$C$84=Expense!$K$52,Expense!EK251,0))</f>
        <v>50956.284620799088</v>
      </c>
      <c r="EL167" s="197">
        <f ca="1">IF(Expense!$C$84=Expense!$K$51,Expense!EL250,IF(Expense!$C$84=Expense!$K$52,Expense!EL251,0))</f>
        <v>50956.284620799088</v>
      </c>
      <c r="EM167" s="197">
        <f ca="1">IF(Expense!$C$84=Expense!$K$51,Expense!EM250,IF(Expense!$C$84=Expense!$K$52,Expense!EM251,0))</f>
        <v>50956.284620799088</v>
      </c>
      <c r="EN167" s="197">
        <f ca="1">IF(Expense!$C$84=Expense!$K$51,Expense!EN250,IF(Expense!$C$84=Expense!$K$52,Expense!EN251,0))</f>
        <v>50956.284620799088</v>
      </c>
      <c r="EO167" s="197">
        <f ca="1">IF(Expense!$C$84=Expense!$K$51,Expense!EO250,IF(Expense!$C$84=Expense!$K$52,Expense!EO251,0))</f>
        <v>50956.284620799088</v>
      </c>
      <c r="EP167" s="197">
        <f ca="1">IF(Expense!$C$84=Expense!$K$51,Expense!EP250,IF(Expense!$C$84=Expense!$K$52,Expense!EP251,0))</f>
        <v>50956.284620799088</v>
      </c>
      <c r="EQ167" s="197">
        <f ca="1">IF(Expense!$C$84=Expense!$K$51,Expense!EQ250,IF(Expense!$C$84=Expense!$K$52,Expense!EQ251,0))</f>
        <v>50956.284620799088</v>
      </c>
      <c r="ER167" s="197">
        <f ca="1">IF(Expense!$C$84=Expense!$K$51,Expense!ER250,IF(Expense!$C$84=Expense!$K$52,Expense!ER251,0))</f>
        <v>50956.284620799088</v>
      </c>
      <c r="ES167" s="197">
        <f ca="1">IF(Expense!$C$84=Expense!$K$51,Expense!ES250,IF(Expense!$C$84=Expense!$K$52,Expense!ES251,0))</f>
        <v>50956.284620799088</v>
      </c>
      <c r="ET167" s="197">
        <f ca="1">IF(Expense!$C$84=Expense!$K$51,Expense!ET250,IF(Expense!$C$84=Expense!$K$52,Expense!ET251,0))</f>
        <v>50956.284620799088</v>
      </c>
      <c r="EU167" s="197">
        <f ca="1">IF(Expense!$C$84=Expense!$K$51,Expense!EU250,IF(Expense!$C$84=Expense!$K$52,Expense!EU251,0))</f>
        <v>44733.679971902704</v>
      </c>
      <c r="EV167" s="197">
        <f ca="1">IF(Expense!$C$84=Expense!$K$51,Expense!EV250,IF(Expense!$C$84=Expense!$K$52,Expense!EV251,0))</f>
        <v>46334.969853570707</v>
      </c>
      <c r="EW167" s="197">
        <f ca="1">IF(Expense!$C$84=Expense!$K$51,Expense!EW250,IF(Expense!$C$84=Expense!$K$52,Expense!EW251,0))</f>
        <v>48789.785339299517</v>
      </c>
      <c r="EX167" s="197">
        <f ca="1">IF(Expense!$C$84=Expense!$K$51,Expense!EX250,IF(Expense!$C$84=Expense!$K$52,Expense!EX251,0))</f>
        <v>53052.437007227949</v>
      </c>
      <c r="EY167" s="197">
        <f ca="1">IF(Expense!$C$84=Expense!$K$51,Expense!EY250,IF(Expense!$C$84=Expense!$K$52,Expense!EY251,0))</f>
        <v>53052.437007227949</v>
      </c>
      <c r="EZ167" s="197">
        <f ca="1">IF(Expense!$C$84=Expense!$K$51,Expense!EZ250,IF(Expense!$C$84=Expense!$K$52,Expense!EZ251,0))</f>
        <v>53052.437007227949</v>
      </c>
      <c r="FA167" s="197">
        <f ca="1">IF(Expense!$C$84=Expense!$K$51,Expense!FA250,IF(Expense!$C$84=Expense!$K$52,Expense!FA251,0))</f>
        <v>53052.437007227949</v>
      </c>
      <c r="FB167" s="197">
        <f ca="1">IF(Expense!$C$84=Expense!$K$51,Expense!FB250,IF(Expense!$C$84=Expense!$K$52,Expense!FB251,0))</f>
        <v>53052.437007227949</v>
      </c>
      <c r="FC167" s="197">
        <f ca="1">IF(Expense!$C$84=Expense!$K$51,Expense!FC250,IF(Expense!$C$84=Expense!$K$52,Expense!FC251,0))</f>
        <v>53052.437007227949</v>
      </c>
      <c r="FD167" s="197">
        <f ca="1">IF(Expense!$C$84=Expense!$K$51,Expense!FD250,IF(Expense!$C$84=Expense!$K$52,Expense!FD251,0))</f>
        <v>53052.437007227949</v>
      </c>
      <c r="FE167" s="197">
        <f ca="1">IF(Expense!$C$84=Expense!$K$51,Expense!FE250,IF(Expense!$C$84=Expense!$K$52,Expense!FE251,0))</f>
        <v>53052.437007227949</v>
      </c>
      <c r="FF167" s="197">
        <f ca="1">IF(Expense!$C$84=Expense!$K$51,Expense!FF250,IF(Expense!$C$84=Expense!$K$52,Expense!FF251,0))</f>
        <v>53052.437007227949</v>
      </c>
      <c r="FG167" s="197">
        <f ca="1">IF(Expense!$C$84=Expense!$K$51,Expense!FG250,IF(Expense!$C$84=Expense!$K$52,Expense!FG251,0))</f>
        <v>54022.029165493419</v>
      </c>
      <c r="FH167" s="197">
        <f ca="1">IF(Expense!$C$84=Expense!$K$51,Expense!FH250,IF(Expense!$C$84=Expense!$K$52,Expense!FH251,0))</f>
        <v>55703.38354124481</v>
      </c>
      <c r="FI167" s="197">
        <f ca="1">IF(Expense!$C$84=Expense!$K$51,Expense!FI250,IF(Expense!$C$84=Expense!$K$52,Expense!FI251,0))</f>
        <v>55703.38354124481</v>
      </c>
      <c r="FJ167" s="197">
        <f ca="1">IF(Expense!$C$84=Expense!$K$51,Expense!FJ250,IF(Expense!$C$84=Expense!$K$52,Expense!FJ251,0))</f>
        <v>55703.38354124481</v>
      </c>
      <c r="FK167" s="197">
        <f>IF(Expense!$C$84=Expense!$K$51,Expense!FK250,IF(Expense!$C$84=Expense!$K$52,Expense!FK251,0))</f>
        <v>0</v>
      </c>
      <c r="FL167" s="197">
        <f>IF(Expense!$C$84=Expense!$K$51,Expense!FL250,IF(Expense!$C$84=Expense!$K$52,Expense!FL251,0))</f>
        <v>0</v>
      </c>
      <c r="FM167" s="197">
        <f>IF(Expense!$C$84=Expense!$K$51,Expense!FM250,IF(Expense!$C$84=Expense!$K$52,Expense!FM251,0))</f>
        <v>0</v>
      </c>
      <c r="FN167" s="197">
        <f>IF(Expense!$C$84=Expense!$K$51,Expense!FN250,IF(Expense!$C$84=Expense!$K$52,Expense!FN251,0))</f>
        <v>0</v>
      </c>
      <c r="FO167" s="197">
        <f>IF(Expense!$C$84=Expense!$K$51,Expense!FO250,IF(Expense!$C$84=Expense!$K$52,Expense!FO251,0))</f>
        <v>0</v>
      </c>
      <c r="FP167" s="197">
        <f>IF(Expense!$C$84=Expense!$K$51,Expense!FP250,IF(Expense!$C$84=Expense!$K$52,Expense!FP251,0))</f>
        <v>0</v>
      </c>
      <c r="FQ167" s="197">
        <f>IF(Expense!$C$84=Expense!$K$51,Expense!FQ250,IF(Expense!$C$84=Expense!$K$52,Expense!FQ251,0))</f>
        <v>0</v>
      </c>
      <c r="FR167" s="197">
        <f>IF(Expense!$C$84=Expense!$K$51,Expense!FR250,IF(Expense!$C$84=Expense!$K$52,Expense!FR251,0))</f>
        <v>0</v>
      </c>
      <c r="FS167" s="197">
        <f>IF(Expense!$C$84=Expense!$K$51,Expense!FS250,IF(Expense!$C$84=Expense!$K$52,Expense!FS251,0))</f>
        <v>0</v>
      </c>
      <c r="FT167" s="197">
        <f>IF(Expense!$C$84=Expense!$K$51,Expense!FT250,IF(Expense!$C$84=Expense!$K$52,Expense!FT251,0))</f>
        <v>0</v>
      </c>
      <c r="FU167" s="197">
        <f>IF(Expense!$C$84=Expense!$K$51,Expense!FU250,IF(Expense!$C$84=Expense!$K$52,Expense!FU251,0))</f>
        <v>0</v>
      </c>
      <c r="FV167" s="197">
        <f>IF(Expense!$C$84=Expense!$K$51,Expense!FV250,IF(Expense!$C$84=Expense!$K$52,Expense!FV251,0))</f>
        <v>0</v>
      </c>
      <c r="FW167" s="197">
        <f>IF(Expense!$C$84=Expense!$K$51,Expense!FW250,IF(Expense!$C$84=Expense!$K$52,Expense!FW251,0))</f>
        <v>0</v>
      </c>
      <c r="FX167" s="197">
        <f>IF(Expense!$C$84=Expense!$K$51,Expense!FX250,IF(Expense!$C$84=Expense!$K$52,Expense!FX251,0))</f>
        <v>0</v>
      </c>
      <c r="FY167" s="197">
        <f>IF(Expense!$C$84=Expense!$K$51,Expense!FY250,IF(Expense!$C$84=Expense!$K$52,Expense!FY251,0))</f>
        <v>0</v>
      </c>
      <c r="FZ167" s="197">
        <f>IF(Expense!$C$84=Expense!$K$51,Expense!FZ250,IF(Expense!$C$84=Expense!$K$52,Expense!FZ251,0))</f>
        <v>0</v>
      </c>
      <c r="GA167" s="197">
        <f>IF(Expense!$C$84=Expense!$K$51,Expense!GA250,IF(Expense!$C$84=Expense!$K$52,Expense!GA251,0))</f>
        <v>0</v>
      </c>
      <c r="GB167" s="197">
        <f>IF(Expense!$C$84=Expense!$K$51,Expense!GB250,IF(Expense!$C$84=Expense!$K$52,Expense!GB251,0))</f>
        <v>0</v>
      </c>
      <c r="GC167" s="197">
        <f>IF(Expense!$C$84=Expense!$K$51,Expense!GC250,IF(Expense!$C$84=Expense!$K$52,Expense!GC251,0))</f>
        <v>0</v>
      </c>
      <c r="GD167" s="197">
        <f>IF(Expense!$C$84=Expense!$K$51,Expense!GD250,IF(Expense!$C$84=Expense!$K$52,Expense!GD251,0))</f>
        <v>0</v>
      </c>
      <c r="GE167" s="197">
        <f>IF(Expense!$C$84=Expense!$K$51,Expense!GE250,IF(Expense!$C$84=Expense!$K$52,Expense!GE251,0))</f>
        <v>0</v>
      </c>
      <c r="GF167" s="197">
        <f>IF(Expense!$C$84=Expense!$K$51,Expense!GF250,IF(Expense!$C$84=Expense!$K$52,Expense!GF251,0))</f>
        <v>0</v>
      </c>
      <c r="GG167" s="197">
        <f>IF(Expense!$C$84=Expense!$K$51,Expense!GG250,IF(Expense!$C$84=Expense!$K$52,Expense!GG251,0))</f>
        <v>0</v>
      </c>
      <c r="GH167" s="197">
        <f>IF(Expense!$C$84=Expense!$K$51,Expense!GH250,IF(Expense!$C$84=Expense!$K$52,Expense!GH251,0))</f>
        <v>0</v>
      </c>
      <c r="GI167" s="197">
        <f>IF(Expense!$C$84=Expense!$K$51,Expense!GI250,IF(Expense!$C$84=Expense!$K$52,Expense!GI251,0))</f>
        <v>0</v>
      </c>
      <c r="GJ167" s="197">
        <f>IF(Expense!$C$84=Expense!$K$51,Expense!GJ250,IF(Expense!$C$84=Expense!$K$52,Expense!GJ251,0))</f>
        <v>0</v>
      </c>
      <c r="GK167" s="197">
        <f>IF(Expense!$C$84=Expense!$K$51,Expense!GK250,IF(Expense!$C$84=Expense!$K$52,Expense!GK251,0))</f>
        <v>0</v>
      </c>
      <c r="GL167" s="197">
        <f>IF(Expense!$C$84=Expense!$K$51,Expense!GL250,IF(Expense!$C$84=Expense!$K$52,Expense!GL251,0))</f>
        <v>0</v>
      </c>
      <c r="GM167" s="197">
        <f>IF(Expense!$C$84=Expense!$K$51,Expense!GM250,IF(Expense!$C$84=Expense!$K$52,Expense!GM251,0))</f>
        <v>0</v>
      </c>
      <c r="GN167" s="197">
        <f>IF(Expense!$C$84=Expense!$K$51,Expense!GN250,IF(Expense!$C$84=Expense!$K$52,Expense!GN251,0))</f>
        <v>0</v>
      </c>
      <c r="GO167" s="197">
        <f>IF(Expense!$C$84=Expense!$K$51,Expense!GO250,IF(Expense!$C$84=Expense!$K$52,Expense!GO251,0))</f>
        <v>0</v>
      </c>
      <c r="GP167" s="197">
        <f>IF(Expense!$C$84=Expense!$K$51,Expense!GP250,IF(Expense!$C$84=Expense!$K$52,Expense!GP251,0))</f>
        <v>0</v>
      </c>
      <c r="GQ167" s="197">
        <f>IF(Expense!$C$84=Expense!$K$51,Expense!GQ250,IF(Expense!$C$84=Expense!$K$52,Expense!GQ251,0))</f>
        <v>0</v>
      </c>
      <c r="GR167" s="197">
        <f>IF(Expense!$C$84=Expense!$K$51,Expense!GR250,IF(Expense!$C$84=Expense!$K$52,Expense!GR251,0))</f>
        <v>0</v>
      </c>
      <c r="GS167" s="197">
        <f>IF(Expense!$C$84=Expense!$K$51,Expense!GS250,IF(Expense!$C$84=Expense!$K$52,Expense!GS251,0))</f>
        <v>0</v>
      </c>
      <c r="GT167" s="197">
        <f>IF(Expense!$C$84=Expense!$K$51,Expense!GT250,IF(Expense!$C$84=Expense!$K$52,Expense!GT251,0))</f>
        <v>0</v>
      </c>
      <c r="GU167" s="197">
        <f>IF(Expense!$C$84=Expense!$K$51,Expense!GU250,IF(Expense!$C$84=Expense!$K$52,Expense!GU251,0))</f>
        <v>0</v>
      </c>
      <c r="GV167" s="197">
        <f>IF(Expense!$C$84=Expense!$K$51,Expense!GV250,IF(Expense!$C$84=Expense!$K$52,Expense!GV251,0))</f>
        <v>0</v>
      </c>
      <c r="GW167" s="197">
        <f>IF(Expense!$C$84=Expense!$K$51,Expense!GW250,IF(Expense!$C$84=Expense!$K$52,Expense!GW251,0))</f>
        <v>0</v>
      </c>
      <c r="GX167" s="197">
        <f>IF(Expense!$C$84=Expense!$K$51,Expense!GX250,IF(Expense!$C$84=Expense!$K$52,Expense!GX251,0))</f>
        <v>0</v>
      </c>
      <c r="GY167" s="197">
        <f>IF(Expense!$C$84=Expense!$K$51,Expense!GY250,IF(Expense!$C$84=Expense!$K$52,Expense!GY251,0))</f>
        <v>0</v>
      </c>
      <c r="GZ167" s="197">
        <f>IF(Expense!$C$84=Expense!$K$51,Expense!GZ250,IF(Expense!$C$84=Expense!$K$52,Expense!GZ251,0))</f>
        <v>0</v>
      </c>
      <c r="HA167" s="197">
        <f>IF(Expense!$C$84=Expense!$K$51,Expense!HA250,IF(Expense!$C$84=Expense!$K$52,Expense!HA251,0))</f>
        <v>0</v>
      </c>
      <c r="HB167" s="197">
        <f>IF(Expense!$C$84=Expense!$K$51,Expense!HB250,IF(Expense!$C$84=Expense!$K$52,Expense!HB251,0))</f>
        <v>0</v>
      </c>
      <c r="HC167" s="197">
        <f>IF(Expense!$C$84=Expense!$K$51,Expense!HC250,IF(Expense!$C$84=Expense!$K$52,Expense!HC251,0))</f>
        <v>0</v>
      </c>
      <c r="HD167" s="197">
        <f>IF(Expense!$C$84=Expense!$K$51,Expense!HD250,IF(Expense!$C$84=Expense!$K$52,Expense!HD251,0))</f>
        <v>0</v>
      </c>
      <c r="HE167" s="197">
        <f>IF(Expense!$C$84=Expense!$K$51,Expense!HE250,IF(Expense!$C$84=Expense!$K$52,Expense!HE251,0))</f>
        <v>0</v>
      </c>
      <c r="HF167" s="197">
        <f>IF(Expense!$C$84=Expense!$K$51,Expense!HF250,IF(Expense!$C$84=Expense!$K$52,Expense!HF251,0))</f>
        <v>0</v>
      </c>
      <c r="HG167" s="197">
        <f>IF(Expense!$C$84=Expense!$K$51,Expense!HG250,IF(Expense!$C$84=Expense!$K$52,Expense!HG251,0))</f>
        <v>0</v>
      </c>
      <c r="HH167" s="197">
        <f>IF(Expense!$C$84=Expense!$K$51,Expense!HH250,IF(Expense!$C$84=Expense!$K$52,Expense!HH251,0))</f>
        <v>0</v>
      </c>
      <c r="HI167" s="197">
        <f>IF(Expense!$C$84=Expense!$K$51,Expense!HI250,IF(Expense!$C$84=Expense!$K$52,Expense!HI251,0))</f>
        <v>0</v>
      </c>
      <c r="HJ167" s="197">
        <f>IF(Expense!$C$84=Expense!$K$51,Expense!HJ250,IF(Expense!$C$84=Expense!$K$52,Expense!HJ251,0))</f>
        <v>0</v>
      </c>
      <c r="HK167" s="197">
        <f>IF(Expense!$C$84=Expense!$K$51,Expense!HK250,IF(Expense!$C$84=Expense!$K$52,Expense!HK251,0))</f>
        <v>0</v>
      </c>
      <c r="HL167" s="197">
        <f>IF(Expense!$C$84=Expense!$K$51,Expense!HL250,IF(Expense!$C$84=Expense!$K$52,Expense!HL251,0))</f>
        <v>0</v>
      </c>
      <c r="HM167" s="197">
        <f>IF(Expense!$C$84=Expense!$K$51,Expense!HM250,IF(Expense!$C$84=Expense!$K$52,Expense!HM251,0))</f>
        <v>0</v>
      </c>
      <c r="HN167" s="197">
        <f>IF(Expense!$C$84=Expense!$K$51,Expense!HN250,IF(Expense!$C$84=Expense!$K$52,Expense!HN251,0))</f>
        <v>0</v>
      </c>
      <c r="HO167" s="197">
        <f>IF(Expense!$C$84=Expense!$K$51,Expense!HO250,IF(Expense!$C$84=Expense!$K$52,Expense!HO251,0))</f>
        <v>0</v>
      </c>
      <c r="HP167" s="197">
        <f>IF(Expense!$C$84=Expense!$K$51,Expense!HP250,IF(Expense!$C$84=Expense!$K$52,Expense!HP251,0))</f>
        <v>0</v>
      </c>
      <c r="HQ167" s="197">
        <f>IF(Expense!$C$84=Expense!$K$51,Expense!HQ250,IF(Expense!$C$84=Expense!$K$52,Expense!HQ251,0))</f>
        <v>0</v>
      </c>
      <c r="HR167" s="197">
        <f>IF(Expense!$C$84=Expense!$K$51,Expense!HR250,IF(Expense!$C$84=Expense!$K$52,Expense!HR251,0))</f>
        <v>0</v>
      </c>
      <c r="HS167" s="197">
        <f>IF(Expense!$C$84=Expense!$K$51,Expense!HS250,IF(Expense!$C$84=Expense!$K$52,Expense!HS251,0))</f>
        <v>0</v>
      </c>
      <c r="HT167" s="197">
        <f>IF(Expense!$C$84=Expense!$K$51,Expense!HT250,IF(Expense!$C$84=Expense!$K$52,Expense!HT251,0))</f>
        <v>0</v>
      </c>
      <c r="HU167" s="197">
        <f>IF(Expense!$C$84=Expense!$K$51,Expense!HU250,IF(Expense!$C$84=Expense!$K$52,Expense!HU251,0))</f>
        <v>0</v>
      </c>
      <c r="HV167" s="197">
        <f>IF(Expense!$C$84=Expense!$K$51,Expense!HV250,IF(Expense!$C$84=Expense!$K$52,Expense!HV251,0))</f>
        <v>0</v>
      </c>
      <c r="HW167" s="197">
        <f>IF(Expense!$C$84=Expense!$K$51,Expense!HW250,IF(Expense!$C$84=Expense!$K$52,Expense!HW251,0))</f>
        <v>0</v>
      </c>
      <c r="HX167" s="197">
        <f>IF(Expense!$C$84=Expense!$K$51,Expense!HX250,IF(Expense!$C$84=Expense!$K$52,Expense!HX251,0))</f>
        <v>0</v>
      </c>
      <c r="HY167" s="197">
        <f>IF(Expense!$C$84=Expense!$K$51,Expense!HY250,IF(Expense!$C$84=Expense!$K$52,Expense!HY251,0))</f>
        <v>0</v>
      </c>
      <c r="HZ167" s="197">
        <f>IF(Expense!$C$84=Expense!$K$51,Expense!HZ250,IF(Expense!$C$84=Expense!$K$52,Expense!HZ251,0))</f>
        <v>0</v>
      </c>
      <c r="IA167" s="197">
        <f>IF(Expense!$C$84=Expense!$K$51,Expense!IA250,IF(Expense!$C$84=Expense!$K$52,Expense!IA251,0))</f>
        <v>0</v>
      </c>
      <c r="IB167" s="197">
        <f>IF(Expense!$C$84=Expense!$K$51,Expense!IB250,IF(Expense!$C$84=Expense!$K$52,Expense!IB251,0))</f>
        <v>0</v>
      </c>
      <c r="IC167" s="197">
        <f>IF(Expense!$C$84=Expense!$K$51,Expense!IC250,IF(Expense!$C$84=Expense!$K$52,Expense!IC251,0))</f>
        <v>0</v>
      </c>
      <c r="ID167" s="197">
        <f>IF(Expense!$C$84=Expense!$K$51,Expense!ID250,IF(Expense!$C$84=Expense!$K$52,Expense!ID251,0))</f>
        <v>0</v>
      </c>
      <c r="IE167" s="197">
        <f>IF(Expense!$C$84=Expense!$K$51,Expense!IE250,IF(Expense!$C$84=Expense!$K$52,Expense!IE251,0))</f>
        <v>0</v>
      </c>
      <c r="IF167" s="197">
        <f>IF(Expense!$C$84=Expense!$K$51,Expense!IF250,IF(Expense!$C$84=Expense!$K$52,Expense!IF251,0))</f>
        <v>0</v>
      </c>
      <c r="IG167" s="197">
        <f>IF(Expense!$C$84=Expense!$K$51,Expense!IG250,IF(Expense!$C$84=Expense!$K$52,Expense!IG251,0))</f>
        <v>0</v>
      </c>
      <c r="IH167" s="197">
        <f>IF(Expense!$C$84=Expense!$K$51,Expense!IH250,IF(Expense!$C$84=Expense!$K$52,Expense!IH251,0))</f>
        <v>0</v>
      </c>
      <c r="II167" s="197">
        <f>IF(Expense!$C$84=Expense!$K$51,Expense!II250,IF(Expense!$C$84=Expense!$K$52,Expense!II251,0))</f>
        <v>0</v>
      </c>
      <c r="IJ167" s="197">
        <f>IF(Expense!$C$84=Expense!$K$51,Expense!IJ250,IF(Expense!$C$84=Expense!$K$52,Expense!IJ251,0))</f>
        <v>0</v>
      </c>
      <c r="IK167" s="197">
        <f>IF(Expense!$C$84=Expense!$K$51,Expense!IK250,IF(Expense!$C$84=Expense!$K$52,Expense!IK251,0))</f>
        <v>0</v>
      </c>
      <c r="IL167" s="197">
        <f>IF(Expense!$C$84=Expense!$K$51,Expense!IL250,IF(Expense!$C$84=Expense!$K$52,Expense!IL251,0))</f>
        <v>0</v>
      </c>
      <c r="IM167" s="197">
        <f>IF(Expense!$C$84=Expense!$K$51,Expense!IM250,IF(Expense!$C$84=Expense!$K$52,Expense!IM251,0))</f>
        <v>0</v>
      </c>
      <c r="IN167" s="197">
        <f>IF(Expense!$C$84=Expense!$K$51,Expense!IN250,IF(Expense!$C$84=Expense!$K$52,Expense!IN251,0))</f>
        <v>0</v>
      </c>
      <c r="IO167" s="197">
        <f>IF(Expense!$C$84=Expense!$K$51,Expense!IO250,IF(Expense!$C$84=Expense!$K$52,Expense!IO251,0))</f>
        <v>0</v>
      </c>
      <c r="IP167" s="197">
        <f>IF(Expense!$C$84=Expense!$K$51,Expense!IP250,IF(Expense!$C$84=Expense!$K$52,Expense!IP251,0))</f>
        <v>0</v>
      </c>
      <c r="IQ167" s="197">
        <f>IF(Expense!$C$84=Expense!$K$51,Expense!IQ250,IF(Expense!$C$84=Expense!$K$52,Expense!IQ251,0))</f>
        <v>0</v>
      </c>
      <c r="IR167" s="197">
        <f ca="1">IF(Expense!$C$84=Expense!$K$51,Expense!IR250,IF(Expense!$C$84=Expense!$K$52,Expense!IR251,0))</f>
        <v>0</v>
      </c>
      <c r="IS167" s="197">
        <f ca="1">IF(Expense!$C$84=Expense!$K$51,Expense!IS250,IF(Expense!$C$84=Expense!$K$52,Expense!IS251,0))</f>
        <v>0</v>
      </c>
      <c r="IT167" s="197">
        <f ca="1">IF(Expense!$C$84=Expense!$K$51,Expense!IT250,IF(Expense!$C$84=Expense!$K$52,Expense!IT251,0))</f>
        <v>0</v>
      </c>
      <c r="IU167" s="197">
        <f ca="1">IF(Expense!$C$84=Expense!$K$51,Expense!IU250,IF(Expense!$C$84=Expense!$K$52,Expense!IU251,0))</f>
        <v>0</v>
      </c>
      <c r="IV167" s="197">
        <f>IF(Expense!$C$84=Expense!$K$51,Expense!IV250,IF(Expense!$C$84=Expense!$K$52,Expense!IV251,0))</f>
        <v>0</v>
      </c>
      <c r="IW167" s="197">
        <f>IF(Expense!$C$84=Expense!$K$51,Expense!IW250,IF(Expense!$C$84=Expense!$K$52,Expense!IW251,0))</f>
        <v>0</v>
      </c>
      <c r="IX167" s="197">
        <f>IF(Expense!$C$84=Expense!$K$51,Expense!IX250,IF(Expense!$C$84=Expense!$K$52,Expense!IX251,0))</f>
        <v>0</v>
      </c>
      <c r="IY167" s="197">
        <f>IF(Expense!$C$84=Expense!$K$51,Expense!IY250,IF(Expense!$C$84=Expense!$K$52,Expense!IY251,0))</f>
        <v>0</v>
      </c>
      <c r="IZ167" s="197">
        <f>IF(Expense!$C$84=Expense!$K$51,Expense!IZ250,IF(Expense!$C$84=Expense!$K$52,Expense!IZ251,0))</f>
        <v>0</v>
      </c>
      <c r="JA167" s="197">
        <f>IF(Expense!$C$84=Expense!$K$51,Expense!JA250,IF(Expense!$C$84=Expense!$K$52,Expense!JA251,0))</f>
        <v>0</v>
      </c>
      <c r="JB167" s="197">
        <f>IF(Expense!$C$84=Expense!$K$51,Expense!JB250,IF(Expense!$C$84=Expense!$K$52,Expense!JB251,0))</f>
        <v>0</v>
      </c>
      <c r="JC167" s="197">
        <f>IF(Expense!$C$84=Expense!$K$51,Expense!JC250,IF(Expense!$C$84=Expense!$K$52,Expense!JC251,0))</f>
        <v>0</v>
      </c>
      <c r="JD167" s="197">
        <f>IF(Expense!$C$84=Expense!$K$51,Expense!JD250,IF(Expense!$C$84=Expense!$K$52,Expense!JD251,0))</f>
        <v>0</v>
      </c>
      <c r="JE167" s="197">
        <f>IF(Expense!$C$84=Expense!$K$51,Expense!JE250,IF(Expense!$C$84=Expense!$K$52,Expense!JE251,0))</f>
        <v>0</v>
      </c>
      <c r="JF167" s="197">
        <f>IF(Expense!$C$84=Expense!$K$51,Expense!JF250,IF(Expense!$C$84=Expense!$K$52,Expense!JF251,0))</f>
        <v>0</v>
      </c>
      <c r="JG167" s="197">
        <f>IF(Expense!$C$84=Expense!$K$51,Expense!JG250,IF(Expense!$C$84=Expense!$K$52,Expense!JG251,0))</f>
        <v>0</v>
      </c>
      <c r="JH167" s="197">
        <f>IF(Expense!$C$84=Expense!$K$51,Expense!JH250,IF(Expense!$C$84=Expense!$K$52,Expense!JH251,0))</f>
        <v>0</v>
      </c>
      <c r="JI167" s="197">
        <f>IF(Expense!$C$84=Expense!$K$51,Expense!JI250,IF(Expense!$C$84=Expense!$K$52,Expense!JI251,0))</f>
        <v>0</v>
      </c>
      <c r="JJ167" s="197">
        <f>IF(Expense!$C$84=Expense!$K$51,Expense!JJ250,IF(Expense!$C$84=Expense!$K$52,Expense!JJ251,0))</f>
        <v>0</v>
      </c>
      <c r="JK167" s="197">
        <f>IF(Expense!$C$84=Expense!$K$51,Expense!JK250,IF(Expense!$C$84=Expense!$K$52,Expense!JK251,0))</f>
        <v>0</v>
      </c>
      <c r="JL167" s="197">
        <f>IF(Expense!$C$84=Expense!$K$51,Expense!JL250,IF(Expense!$C$84=Expense!$K$52,Expense!JL251,0))</f>
        <v>0</v>
      </c>
      <c r="JM167" s="197">
        <f>IF(Expense!$C$84=Expense!$K$51,Expense!JM250,IF(Expense!$C$84=Expense!$K$52,Expense!JM251,0))</f>
        <v>0</v>
      </c>
      <c r="JN167" s="197">
        <f>IF(Expense!$C$84=Expense!$K$51,Expense!JN250,IF(Expense!$C$84=Expense!$K$52,Expense!JN251,0))</f>
        <v>0</v>
      </c>
      <c r="JO167" s="197">
        <f>IF(Expense!$C$84=Expense!$K$51,Expense!JO250,IF(Expense!$C$84=Expense!$K$52,Expense!JO251,0))</f>
        <v>0</v>
      </c>
      <c r="JP167" s="197">
        <f>IF(Expense!$C$84=Expense!$K$51,Expense!JP250,IF(Expense!$C$84=Expense!$K$52,Expense!JP251,0))</f>
        <v>0</v>
      </c>
      <c r="JQ167" s="197">
        <f>IF(Expense!$C$84=Expense!$K$51,Expense!JQ250,IF(Expense!$C$84=Expense!$K$52,Expense!JQ251,0))</f>
        <v>0</v>
      </c>
      <c r="JR167" s="197">
        <f>IF(Expense!$C$84=Expense!$K$51,Expense!JR250,IF(Expense!$C$84=Expense!$K$52,Expense!JR251,0))</f>
        <v>0</v>
      </c>
      <c r="JS167" s="197">
        <f>IF(Expense!$C$84=Expense!$K$51,Expense!JS250,IF(Expense!$C$84=Expense!$K$52,Expense!JS251,0))</f>
        <v>0</v>
      </c>
      <c r="JT167" s="197">
        <f>IF(Expense!$C$84=Expense!$K$51,Expense!JT250,IF(Expense!$C$84=Expense!$K$52,Expense!JT251,0))</f>
        <v>0</v>
      </c>
      <c r="JU167" s="197">
        <f>IF(Expense!$C$84=Expense!$K$51,Expense!JU250,IF(Expense!$C$84=Expense!$K$52,Expense!JU251,0))</f>
        <v>0</v>
      </c>
      <c r="JV167" s="197">
        <f>IF(Expense!$C$84=Expense!$K$51,Expense!JV250,IF(Expense!$C$84=Expense!$K$52,Expense!JV251,0))</f>
        <v>0</v>
      </c>
      <c r="JW167" s="197">
        <f>IF(Expense!$C$84=Expense!$K$51,Expense!JW250,IF(Expense!$C$84=Expense!$K$52,Expense!JW251,0))</f>
        <v>0</v>
      </c>
      <c r="JX167" s="197">
        <f>IF(Expense!$C$84=Expense!$K$51,Expense!JX250,IF(Expense!$C$84=Expense!$K$52,Expense!JX251,0))</f>
        <v>0</v>
      </c>
      <c r="JY167" s="197">
        <f>IF(Expense!$C$84=Expense!$K$51,Expense!JY250,IF(Expense!$C$84=Expense!$K$52,Expense!JY251,0))</f>
        <v>0</v>
      </c>
      <c r="JZ167" s="197">
        <f>IF(Expense!$C$84=Expense!$K$51,Expense!JZ250,IF(Expense!$C$84=Expense!$K$52,Expense!JZ251,0))</f>
        <v>0</v>
      </c>
      <c r="KA167" s="197">
        <f>IF(Expense!$C$84=Expense!$K$51,Expense!KA250,IF(Expense!$C$84=Expense!$K$52,Expense!KA251,0))</f>
        <v>0</v>
      </c>
      <c r="KB167" s="197">
        <f>IF(Expense!$C$84=Expense!$K$51,Expense!KB250,IF(Expense!$C$84=Expense!$K$52,Expense!KB251,0))</f>
        <v>0</v>
      </c>
      <c r="KC167" s="197">
        <f>IF(Expense!$C$84=Expense!$K$51,Expense!KC250,IF(Expense!$C$84=Expense!$K$52,Expense!KC251,0))</f>
        <v>0</v>
      </c>
      <c r="KD167" s="197">
        <f>IF(Expense!$C$84=Expense!$K$51,Expense!KD250,IF(Expense!$C$84=Expense!$K$52,Expense!KD251,0))</f>
        <v>0</v>
      </c>
      <c r="KE167" s="197">
        <f>IF(Expense!$C$84=Expense!$K$51,Expense!KE250,IF(Expense!$C$84=Expense!$K$52,Expense!KE251,0))</f>
        <v>0</v>
      </c>
      <c r="KF167" s="197">
        <f>IF(Expense!$C$84=Expense!$K$51,Expense!KF250,IF(Expense!$C$84=Expense!$K$52,Expense!KF251,0))</f>
        <v>0</v>
      </c>
      <c r="KG167" s="197">
        <f>IF(Expense!$C$84=Expense!$K$51,Expense!KG250,IF(Expense!$C$84=Expense!$K$52,Expense!KG251,0))</f>
        <v>0</v>
      </c>
      <c r="KH167" s="197">
        <f>IF(Expense!$C$84=Expense!$K$51,Expense!KH250,IF(Expense!$C$84=Expense!$K$52,Expense!KH251,0))</f>
        <v>0</v>
      </c>
      <c r="KI167" s="197">
        <f>IF(Expense!$C$84=Expense!$K$51,Expense!KI250,IF(Expense!$C$84=Expense!$K$52,Expense!KI251,0))</f>
        <v>0</v>
      </c>
      <c r="KJ167" s="197">
        <f>IF(Expense!$C$84=Expense!$K$51,Expense!KJ250,IF(Expense!$C$84=Expense!$K$52,Expense!KJ251,0))</f>
        <v>0</v>
      </c>
      <c r="KK167" s="197">
        <f>IF(Expense!$C$84=Expense!$K$51,Expense!KK250,IF(Expense!$C$84=Expense!$K$52,Expense!KK251,0))</f>
        <v>0</v>
      </c>
      <c r="KL167" s="197">
        <f>IF(Expense!$C$84=Expense!$K$51,Expense!KL250,IF(Expense!$C$84=Expense!$K$52,Expense!KL251,0))</f>
        <v>0</v>
      </c>
      <c r="KM167" s="197">
        <f>IF(Expense!$C$84=Expense!$K$51,Expense!KM250,IF(Expense!$C$84=Expense!$K$52,Expense!KM251,0))</f>
        <v>0</v>
      </c>
      <c r="KN167" s="197">
        <f>IF(Expense!$C$84=Expense!$K$51,Expense!KN250,IF(Expense!$C$84=Expense!$K$52,Expense!KN251,0))</f>
        <v>0</v>
      </c>
      <c r="KO167" s="197">
        <f>IF(Expense!$C$84=Expense!$K$51,Expense!KO250,IF(Expense!$C$84=Expense!$K$52,Expense!KO251,0))</f>
        <v>0</v>
      </c>
      <c r="KP167" s="197">
        <f>IF(Expense!$C$84=Expense!$K$51,Expense!KP250,IF(Expense!$C$84=Expense!$K$52,Expense!KP251,0))</f>
        <v>0</v>
      </c>
      <c r="KQ167" s="197">
        <f>IF(Expense!$C$84=Expense!$K$51,Expense!KQ250,IF(Expense!$C$84=Expense!$K$52,Expense!KQ251,0))</f>
        <v>0</v>
      </c>
      <c r="KR167" s="197">
        <f>IF(Expense!$C$84=Expense!$K$51,Expense!KR250,IF(Expense!$C$84=Expense!$K$52,Expense!KR251,0))</f>
        <v>0</v>
      </c>
      <c r="KS167" s="197">
        <f>IF(Expense!$C$84=Expense!$K$51,Expense!KS250,IF(Expense!$C$84=Expense!$K$52,Expense!KS251,0))</f>
        <v>0</v>
      </c>
      <c r="KT167" s="197">
        <f>IF(Expense!$C$84=Expense!$K$51,Expense!KT250,IF(Expense!$C$84=Expense!$K$52,Expense!KT251,0))</f>
        <v>0</v>
      </c>
      <c r="KU167" s="197">
        <f>IF(Expense!$C$84=Expense!$K$51,Expense!KU250,IF(Expense!$C$84=Expense!$K$52,Expense!KU251,0))</f>
        <v>0</v>
      </c>
      <c r="KV167" s="197">
        <f>IF(Expense!$C$84=Expense!$K$51,Expense!KV250,IF(Expense!$C$84=Expense!$K$52,Expense!KV251,0))</f>
        <v>0</v>
      </c>
      <c r="KW167" s="197">
        <f>IF(Expense!$C$84=Expense!$K$51,Expense!KW250,IF(Expense!$C$84=Expense!$K$52,Expense!KW251,0))</f>
        <v>0</v>
      </c>
      <c r="KX167" s="197">
        <f>IF(Expense!$C$84=Expense!$K$51,Expense!KX250,IF(Expense!$C$84=Expense!$K$52,Expense!KX251,0))</f>
        <v>0</v>
      </c>
      <c r="KY167" s="197">
        <f>IF(Expense!$C$84=Expense!$K$51,Expense!KY250,IF(Expense!$C$84=Expense!$K$52,Expense!KY251,0))</f>
        <v>0</v>
      </c>
      <c r="KZ167" s="197">
        <f>IF(Expense!$C$84=Expense!$K$51,Expense!KZ250,IF(Expense!$C$84=Expense!$K$52,Expense!KZ251,0))</f>
        <v>0</v>
      </c>
      <c r="LA167" s="197">
        <f>IF(Expense!$C$84=Expense!$K$51,Expense!LA250,IF(Expense!$C$84=Expense!$K$52,Expense!LA251,0))</f>
        <v>0</v>
      </c>
      <c r="LB167" s="197">
        <f>IF(Expense!$C$84=Expense!$K$51,Expense!LB250,IF(Expense!$C$84=Expense!$K$52,Expense!LB251,0))</f>
        <v>0</v>
      </c>
      <c r="LC167" s="197">
        <f>IF(Expense!$C$84=Expense!$K$51,Expense!LC250,IF(Expense!$C$84=Expense!$K$52,Expense!LC251,0))</f>
        <v>0</v>
      </c>
      <c r="LD167" s="197">
        <f>IF(Expense!$C$84=Expense!$K$51,Expense!LD250,IF(Expense!$C$84=Expense!$K$52,Expense!LD251,0))</f>
        <v>0</v>
      </c>
      <c r="LE167" s="197">
        <f>IF(Expense!$C$84=Expense!$K$51,Expense!LE250,IF(Expense!$C$84=Expense!$K$52,Expense!LE251,0))</f>
        <v>0</v>
      </c>
    </row>
    <row r="168" spans="1:317">
      <c r="A168" s="195"/>
      <c r="B168" s="200" t="s">
        <v>78</v>
      </c>
      <c r="C168" s="195"/>
      <c r="D168" s="196"/>
      <c r="E168" s="197">
        <f ca="1">SUM(E160:E167)</f>
        <v>333333.33333333331</v>
      </c>
      <c r="F168" s="197">
        <f t="shared" ref="F168:BQ168" ca="1" si="906">SUM(F160:F167)</f>
        <v>333333.33333333331</v>
      </c>
      <c r="G168" s="197">
        <f t="shared" ca="1" si="906"/>
        <v>333333.33333333331</v>
      </c>
      <c r="H168" s="197">
        <f t="shared" ca="1" si="906"/>
        <v>333333.33333333331</v>
      </c>
      <c r="I168" s="197">
        <f t="shared" ca="1" si="906"/>
        <v>333333.33333333331</v>
      </c>
      <c r="J168" s="197">
        <f t="shared" ca="1" si="906"/>
        <v>333333.33333333331</v>
      </c>
      <c r="K168" s="197">
        <f t="shared" ca="1" si="906"/>
        <v>166666.66666666666</v>
      </c>
      <c r="L168" s="197">
        <f t="shared" ca="1" si="906"/>
        <v>166666.66666666666</v>
      </c>
      <c r="M168" s="197">
        <f t="shared" ca="1" si="906"/>
        <v>166666.66666666666</v>
      </c>
      <c r="N168" s="197">
        <f t="shared" ca="1" si="906"/>
        <v>166666.66666666666</v>
      </c>
      <c r="O168" s="197">
        <f t="shared" ca="1" si="906"/>
        <v>166666.66666666666</v>
      </c>
      <c r="P168" s="197">
        <f t="shared" ca="1" si="906"/>
        <v>166666.66666666666</v>
      </c>
      <c r="Q168" s="197">
        <f t="shared" ca="1" si="906"/>
        <v>166666.66666666666</v>
      </c>
      <c r="R168" s="197">
        <f t="shared" ca="1" si="906"/>
        <v>166666.66666666666</v>
      </c>
      <c r="S168" s="197">
        <f t="shared" ca="1" si="906"/>
        <v>166666.66666666666</v>
      </c>
      <c r="T168" s="197">
        <f t="shared" ca="1" si="906"/>
        <v>166666.66666666666</v>
      </c>
      <c r="U168" s="197">
        <f t="shared" ca="1" si="906"/>
        <v>166666.66666666666</v>
      </c>
      <c r="V168" s="197">
        <f t="shared" ca="1" si="906"/>
        <v>166666.66666666666</v>
      </c>
      <c r="W168" s="197">
        <f t="shared" ca="1" si="906"/>
        <v>166666.66666666666</v>
      </c>
      <c r="X168" s="197">
        <f t="shared" ca="1" si="906"/>
        <v>166666.66666666666</v>
      </c>
      <c r="Y168" s="197">
        <f t="shared" ca="1" si="906"/>
        <v>166666.66666666666</v>
      </c>
      <c r="Z168" s="197">
        <f t="shared" ca="1" si="906"/>
        <v>166666.66666666666</v>
      </c>
      <c r="AA168" s="197">
        <f t="shared" ca="1" si="906"/>
        <v>166666.66666666666</v>
      </c>
      <c r="AB168" s="197">
        <f t="shared" ca="1" si="906"/>
        <v>166666.66666666666</v>
      </c>
      <c r="AC168" s="197">
        <f t="shared" ca="1" si="906"/>
        <v>166666.66666666666</v>
      </c>
      <c r="AD168" s="197">
        <f t="shared" ca="1" si="906"/>
        <v>166666.66666666666</v>
      </c>
      <c r="AE168" s="197">
        <f t="shared" ca="1" si="906"/>
        <v>166666.66666666666</v>
      </c>
      <c r="AF168" s="197">
        <f t="shared" ca="1" si="906"/>
        <v>166666.66666666666</v>
      </c>
      <c r="AG168" s="197">
        <f t="shared" ca="1" si="906"/>
        <v>166666.66666666666</v>
      </c>
      <c r="AH168" s="197">
        <f t="shared" ca="1" si="906"/>
        <v>166666.66666666666</v>
      </c>
      <c r="AI168" s="197">
        <f t="shared" ca="1" si="906"/>
        <v>166666.66666666666</v>
      </c>
      <c r="AJ168" s="197">
        <f t="shared" ca="1" si="906"/>
        <v>166666.66666666666</v>
      </c>
      <c r="AK168" s="197">
        <f t="shared" ca="1" si="906"/>
        <v>166666.66666666666</v>
      </c>
      <c r="AL168" s="197">
        <f t="shared" ca="1" si="906"/>
        <v>166666.66666666666</v>
      </c>
      <c r="AM168" s="197">
        <f t="shared" ca="1" si="906"/>
        <v>166666.66666666666</v>
      </c>
      <c r="AN168" s="197">
        <f t="shared" ca="1" si="906"/>
        <v>166666.66666666666</v>
      </c>
      <c r="AO168" s="197">
        <f t="shared" ca="1" si="906"/>
        <v>166666.66666666666</v>
      </c>
      <c r="AP168" s="197">
        <f t="shared" ca="1" si="906"/>
        <v>166666.66666666666</v>
      </c>
      <c r="AQ168" s="197">
        <f t="shared" ca="1" si="906"/>
        <v>166666.66666666666</v>
      </c>
      <c r="AR168" s="197">
        <f t="shared" ca="1" si="906"/>
        <v>166666.66666666666</v>
      </c>
      <c r="AS168" s="197">
        <f t="shared" ca="1" si="906"/>
        <v>166666.66666666666</v>
      </c>
      <c r="AT168" s="197">
        <f t="shared" ca="1" si="906"/>
        <v>166666.66666666666</v>
      </c>
      <c r="AU168" s="197">
        <f t="shared" ca="1" si="906"/>
        <v>166666.66666666666</v>
      </c>
      <c r="AV168" s="197">
        <f t="shared" ca="1" si="906"/>
        <v>166666.66666666666</v>
      </c>
      <c r="AW168" s="197">
        <f t="shared" ca="1" si="906"/>
        <v>166666.66666666666</v>
      </c>
      <c r="AX168" s="197">
        <f t="shared" ca="1" si="906"/>
        <v>166666.66666666666</v>
      </c>
      <c r="AY168" s="197">
        <f t="shared" ca="1" si="906"/>
        <v>166666.66666666666</v>
      </c>
      <c r="AZ168" s="197">
        <f t="shared" ca="1" si="906"/>
        <v>166666.66666666666</v>
      </c>
      <c r="BA168" s="197">
        <f t="shared" ca="1" si="906"/>
        <v>166666.66666666666</v>
      </c>
      <c r="BB168" s="197">
        <f t="shared" ca="1" si="906"/>
        <v>166666.66666666666</v>
      </c>
      <c r="BC168" s="197">
        <f t="shared" ca="1" si="906"/>
        <v>166666.66666666666</v>
      </c>
      <c r="BD168" s="197">
        <f t="shared" ca="1" si="906"/>
        <v>166666.66666666666</v>
      </c>
      <c r="BE168" s="197">
        <f t="shared" ca="1" si="906"/>
        <v>166666.66666666666</v>
      </c>
      <c r="BF168" s="197">
        <f t="shared" ca="1" si="906"/>
        <v>166666.66666666666</v>
      </c>
      <c r="BG168" s="197">
        <f t="shared" ca="1" si="906"/>
        <v>166666.66666666666</v>
      </c>
      <c r="BH168" s="197">
        <f t="shared" ca="1" si="906"/>
        <v>166666.66666666666</v>
      </c>
      <c r="BI168" s="197">
        <f t="shared" ca="1" si="906"/>
        <v>166666.66666666666</v>
      </c>
      <c r="BJ168" s="197">
        <f t="shared" ca="1" si="906"/>
        <v>166666.66666666666</v>
      </c>
      <c r="BK168" s="197">
        <f t="shared" ca="1" si="906"/>
        <v>166666.66666666666</v>
      </c>
      <c r="BL168" s="197">
        <f t="shared" ca="1" si="906"/>
        <v>166666.66666666666</v>
      </c>
      <c r="BM168" s="197">
        <f t="shared" ca="1" si="906"/>
        <v>166666.66666666666</v>
      </c>
      <c r="BN168" s="197">
        <f t="shared" ca="1" si="906"/>
        <v>166666.66666666666</v>
      </c>
      <c r="BO168" s="197">
        <f t="shared" ca="1" si="906"/>
        <v>166666.66666666666</v>
      </c>
      <c r="BP168" s="197">
        <f t="shared" ca="1" si="906"/>
        <v>166666.66666666666</v>
      </c>
      <c r="BQ168" s="197">
        <f t="shared" ca="1" si="906"/>
        <v>166666.66666666666</v>
      </c>
      <c r="BR168" s="197">
        <f t="shared" ref="BR168:EC168" ca="1" si="907">SUM(BR160:BR167)</f>
        <v>166666.66666666666</v>
      </c>
      <c r="BS168" s="197">
        <f t="shared" ca="1" si="907"/>
        <v>166666.66666666666</v>
      </c>
      <c r="BT168" s="197">
        <f t="shared" ca="1" si="907"/>
        <v>166666.66666666666</v>
      </c>
      <c r="BU168" s="197">
        <f t="shared" ca="1" si="907"/>
        <v>166666.66666666666</v>
      </c>
      <c r="BV168" s="197">
        <f t="shared" ca="1" si="907"/>
        <v>166666.66666666666</v>
      </c>
      <c r="BW168" s="197">
        <f t="shared" ca="1" si="907"/>
        <v>166666.66666666666</v>
      </c>
      <c r="BX168" s="197">
        <f t="shared" ca="1" si="907"/>
        <v>166666.66666666666</v>
      </c>
      <c r="BY168" s="197">
        <f t="shared" ca="1" si="907"/>
        <v>166666.66666666666</v>
      </c>
      <c r="BZ168" s="197">
        <f t="shared" ca="1" si="907"/>
        <v>166666.66666666666</v>
      </c>
      <c r="CA168" s="197">
        <f t="shared" ca="1" si="907"/>
        <v>1488003.3622958758</v>
      </c>
      <c r="CB168" s="197">
        <f t="shared" ca="1" si="907"/>
        <v>1515843.2197449289</v>
      </c>
      <c r="CC168" s="197">
        <f t="shared" ca="1" si="907"/>
        <v>1545684.0876014042</v>
      </c>
      <c r="CD168" s="197">
        <f t="shared" ca="1" si="907"/>
        <v>1534550.2751326158</v>
      </c>
      <c r="CE168" s="197">
        <f t="shared" ca="1" si="907"/>
        <v>1631934.289104685</v>
      </c>
      <c r="CF168" s="197">
        <f t="shared" ca="1" si="907"/>
        <v>1623076.8788395619</v>
      </c>
      <c r="CG168" s="197">
        <f t="shared" ca="1" si="907"/>
        <v>1618789.7763449913</v>
      </c>
      <c r="CH168" s="197">
        <f t="shared" ca="1" si="907"/>
        <v>1632734.5466759149</v>
      </c>
      <c r="CI168" s="197">
        <f t="shared" ca="1" si="907"/>
        <v>1631426.2816745271</v>
      </c>
      <c r="CJ168" s="197">
        <f t="shared" ca="1" si="907"/>
        <v>1630118.0166731391</v>
      </c>
      <c r="CK168" s="197">
        <f t="shared" ca="1" si="907"/>
        <v>1703514.1402155189</v>
      </c>
      <c r="CL168" s="197">
        <f t="shared" ca="1" si="907"/>
        <v>1702205.8752141311</v>
      </c>
      <c r="CM168" s="197">
        <f t="shared" ca="1" si="907"/>
        <v>1745588.8538100303</v>
      </c>
      <c r="CN168" s="197">
        <f t="shared" ca="1" si="907"/>
        <v>1754054.6752814753</v>
      </c>
      <c r="CO168" s="197">
        <f t="shared" ca="1" si="907"/>
        <v>1755807.6070886201</v>
      </c>
      <c r="CP168" s="197">
        <f t="shared" ca="1" si="907"/>
        <v>1757142.2476801972</v>
      </c>
      <c r="CQ168" s="197">
        <f t="shared" ca="1" si="907"/>
        <v>1757142.2476801972</v>
      </c>
      <c r="CR168" s="197">
        <f t="shared" ca="1" si="907"/>
        <v>1757142.2476801972</v>
      </c>
      <c r="CS168" s="197">
        <f t="shared" ca="1" si="907"/>
        <v>1757142.2476801972</v>
      </c>
      <c r="CT168" s="197">
        <f t="shared" ca="1" si="907"/>
        <v>1757142.2476801972</v>
      </c>
      <c r="CU168" s="197">
        <f t="shared" ca="1" si="907"/>
        <v>1757142.2476801972</v>
      </c>
      <c r="CV168" s="197">
        <f t="shared" ca="1" si="907"/>
        <v>1757142.2476801972</v>
      </c>
      <c r="CW168" s="197">
        <f t="shared" ca="1" si="907"/>
        <v>1757142.2476801972</v>
      </c>
      <c r="CX168" s="197">
        <f t="shared" ca="1" si="907"/>
        <v>1757142.2476801972</v>
      </c>
      <c r="CY168" s="197">
        <f t="shared" ca="1" si="907"/>
        <v>1783616.3526946506</v>
      </c>
      <c r="CZ168" s="197">
        <f t="shared" ca="1" si="907"/>
        <v>1792054.7386459014</v>
      </c>
      <c r="DA168" s="197">
        <f t="shared" ca="1" si="907"/>
        <v>1803841.6904508227</v>
      </c>
      <c r="DB168" s="197">
        <f t="shared" ca="1" si="907"/>
        <v>1804293.4449636356</v>
      </c>
      <c r="DC168" s="197">
        <f t="shared" ca="1" si="907"/>
        <v>1805694.8175847917</v>
      </c>
      <c r="DD168" s="197">
        <f t="shared" ca="1" si="907"/>
        <v>1805694.8175847917</v>
      </c>
      <c r="DE168" s="197">
        <f t="shared" ca="1" si="907"/>
        <v>1805694.8175847917</v>
      </c>
      <c r="DF168" s="197">
        <f t="shared" ca="1" si="907"/>
        <v>1805694.8175847917</v>
      </c>
      <c r="DG168" s="197">
        <f t="shared" ca="1" si="907"/>
        <v>1805694.8175847917</v>
      </c>
      <c r="DH168" s="197">
        <f t="shared" ca="1" si="907"/>
        <v>1805694.8175847917</v>
      </c>
      <c r="DI168" s="197">
        <f t="shared" ca="1" si="907"/>
        <v>1805694.8175847917</v>
      </c>
      <c r="DJ168" s="197">
        <f t="shared" ca="1" si="907"/>
        <v>1805694.8175847917</v>
      </c>
      <c r="DK168" s="197">
        <f t="shared" ca="1" si="907"/>
        <v>1822865.7696256128</v>
      </c>
      <c r="DL168" s="197">
        <f t="shared" ca="1" si="907"/>
        <v>1831726.0748744258</v>
      </c>
      <c r="DM168" s="197">
        <f t="shared" ca="1" si="907"/>
        <v>1831726.0748744258</v>
      </c>
      <c r="DN168" s="197">
        <f t="shared" ca="1" si="907"/>
        <v>1854494.5023201997</v>
      </c>
      <c r="DO168" s="197">
        <f t="shared" ca="1" si="907"/>
        <v>1855965.9435724134</v>
      </c>
      <c r="DP168" s="197">
        <f t="shared" ca="1" si="907"/>
        <v>1855965.9435724134</v>
      </c>
      <c r="DQ168" s="197">
        <f t="shared" ca="1" si="907"/>
        <v>1855965.9435724134</v>
      </c>
      <c r="DR168" s="197">
        <f t="shared" ca="1" si="907"/>
        <v>1855965.9435724134</v>
      </c>
      <c r="DS168" s="197">
        <f t="shared" ca="1" si="907"/>
        <v>1855965.9435724134</v>
      </c>
      <c r="DT168" s="197">
        <f t="shared" ca="1" si="907"/>
        <v>1855965.9435724134</v>
      </c>
      <c r="DU168" s="197">
        <f t="shared" ca="1" si="907"/>
        <v>1855965.9435724134</v>
      </c>
      <c r="DV168" s="197">
        <f t="shared" ca="1" si="907"/>
        <v>1855965.9435724134</v>
      </c>
      <c r="DW168" s="197">
        <f t="shared" ca="1" si="907"/>
        <v>1809007.5233809352</v>
      </c>
      <c r="DX168" s="197">
        <f t="shared" ca="1" si="907"/>
        <v>1818310.843892189</v>
      </c>
      <c r="DY168" s="197">
        <f t="shared" ca="1" si="907"/>
        <v>1831924.773226873</v>
      </c>
      <c r="DZ168" s="197">
        <f t="shared" ca="1" si="907"/>
        <v>1870066.6530143514</v>
      </c>
      <c r="EA168" s="197">
        <f t="shared" ca="1" si="907"/>
        <v>1907183.9535667701</v>
      </c>
      <c r="EB168" s="197">
        <f t="shared" ca="1" si="907"/>
        <v>1907183.9535667701</v>
      </c>
      <c r="EC168" s="197">
        <f t="shared" ca="1" si="907"/>
        <v>1907183.9535667701</v>
      </c>
      <c r="ED168" s="197">
        <f t="shared" ref="ED168:FR168" ca="1" si="908">SUM(ED160:ED167)</f>
        <v>1907183.9535667701</v>
      </c>
      <c r="EE168" s="197">
        <f t="shared" ca="1" si="908"/>
        <v>1907183.9535667701</v>
      </c>
      <c r="EF168" s="197">
        <f t="shared" ca="1" si="908"/>
        <v>1907183.9535667701</v>
      </c>
      <c r="EG168" s="197">
        <f t="shared" ca="1" si="908"/>
        <v>1907183.9535667701</v>
      </c>
      <c r="EH168" s="197">
        <f t="shared" ca="1" si="908"/>
        <v>1907183.9535667701</v>
      </c>
      <c r="EI168" s="197">
        <f t="shared" ca="1" si="908"/>
        <v>1953745.4797797801</v>
      </c>
      <c r="EJ168" s="197">
        <f t="shared" ca="1" si="908"/>
        <v>1963513.9663165964</v>
      </c>
      <c r="EK168" s="197">
        <f t="shared" ca="1" si="908"/>
        <v>1963513.9663165964</v>
      </c>
      <c r="EL168" s="197">
        <f t="shared" ca="1" si="908"/>
        <v>1963513.9663165964</v>
      </c>
      <c r="EM168" s="197">
        <f t="shared" ca="1" si="908"/>
        <v>1963513.9663165964</v>
      </c>
      <c r="EN168" s="197">
        <f t="shared" ca="1" si="908"/>
        <v>1963513.9663165964</v>
      </c>
      <c r="EO168" s="197">
        <f t="shared" ca="1" si="908"/>
        <v>1963513.9663165964</v>
      </c>
      <c r="EP168" s="197">
        <f t="shared" ca="1" si="908"/>
        <v>1963513.9663165964</v>
      </c>
      <c r="EQ168" s="197">
        <f t="shared" ca="1" si="908"/>
        <v>1963513.9663165964</v>
      </c>
      <c r="ER168" s="197">
        <f t="shared" ca="1" si="908"/>
        <v>1963513.9663165964</v>
      </c>
      <c r="ES168" s="197">
        <f t="shared" ca="1" si="908"/>
        <v>1963513.9663165964</v>
      </c>
      <c r="ET168" s="197">
        <f t="shared" ca="1" si="908"/>
        <v>1963513.9663165964</v>
      </c>
      <c r="EU168" s="197">
        <f t="shared" ca="1" si="908"/>
        <v>1965911.2008710899</v>
      </c>
      <c r="EV168" s="197">
        <f t="shared" ca="1" si="908"/>
        <v>1976168.111734747</v>
      </c>
      <c r="EW168" s="197">
        <f t="shared" ca="1" si="908"/>
        <v>2068991.6163325235</v>
      </c>
      <c r="EX168" s="197">
        <f t="shared" ca="1" si="908"/>
        <v>2096295.6283676326</v>
      </c>
      <c r="EY168" s="197">
        <f t="shared" ca="1" si="908"/>
        <v>2096295.6283676326</v>
      </c>
      <c r="EZ168" s="197">
        <f t="shared" ca="1" si="908"/>
        <v>2096295.6283676326</v>
      </c>
      <c r="FA168" s="197">
        <f t="shared" ca="1" si="908"/>
        <v>2096295.6283676326</v>
      </c>
      <c r="FB168" s="197">
        <f t="shared" ca="1" si="908"/>
        <v>2096295.6283676326</v>
      </c>
      <c r="FC168" s="197">
        <f t="shared" ca="1" si="908"/>
        <v>2096295.6283676326</v>
      </c>
      <c r="FD168" s="197">
        <f t="shared" ca="1" si="908"/>
        <v>2096295.6283676326</v>
      </c>
      <c r="FE168" s="197">
        <f t="shared" ca="1" si="908"/>
        <v>2096295.6283676326</v>
      </c>
      <c r="FF168" s="197">
        <f t="shared" ca="1" si="908"/>
        <v>2096295.6283676326</v>
      </c>
      <c r="FG168" s="197">
        <f t="shared" ca="1" si="908"/>
        <v>2146029.4654277069</v>
      </c>
      <c r="FH168" s="197">
        <f t="shared" ca="1" si="908"/>
        <v>2156799.2218345469</v>
      </c>
      <c r="FI168" s="197">
        <f t="shared" ca="1" si="908"/>
        <v>2159923.0151318442</v>
      </c>
      <c r="FJ168" s="197">
        <f t="shared" ca="1" si="908"/>
        <v>2159923.0151318442</v>
      </c>
      <c r="FK168" s="197">
        <f t="shared" ca="1" si="908"/>
        <v>381322.58000672865</v>
      </c>
      <c r="FL168" s="197">
        <f t="shared" ca="1" si="908"/>
        <v>381322.58000672865</v>
      </c>
      <c r="FM168" s="197">
        <f t="shared" ca="1" si="908"/>
        <v>381322.58000672865</v>
      </c>
      <c r="FN168" s="197">
        <f t="shared" ca="1" si="908"/>
        <v>381322.58000672865</v>
      </c>
      <c r="FO168" s="197">
        <f t="shared" ca="1" si="908"/>
        <v>381322.58000672865</v>
      </c>
      <c r="FP168" s="197">
        <f t="shared" ca="1" si="908"/>
        <v>381322.58000672865</v>
      </c>
      <c r="FQ168" s="197">
        <f t="shared" ca="1" si="908"/>
        <v>381322.58000672865</v>
      </c>
      <c r="FR168" s="197">
        <f t="shared" ca="1" si="908"/>
        <v>381322.58000672865</v>
      </c>
      <c r="FS168" s="197">
        <f ca="1">SUM(FS160:FS167)</f>
        <v>296943.18914548197</v>
      </c>
      <c r="FT168" s="197">
        <f t="shared" ref="FT168" ca="1" si="909">SUM(FT160:FT167)</f>
        <v>306486.01127812505</v>
      </c>
      <c r="FU168" s="197">
        <f t="shared" ref="FU168" ca="1" si="910">SUM(FU160:FU167)</f>
        <v>325070.06910956703</v>
      </c>
      <c r="FV168" s="197">
        <f t="shared" ref="FV168" ca="1" si="911">SUM(FV160:FV167)</f>
        <v>361333.31864984008</v>
      </c>
      <c r="FW168" s="197">
        <f t="shared" ref="FW168" ca="1" si="912">SUM(FW160:FW167)</f>
        <v>397596.56819011306</v>
      </c>
      <c r="FX168" s="197">
        <f t="shared" ref="FX168" ca="1" si="913">SUM(FX160:FX167)</f>
        <v>397596.56819011306</v>
      </c>
      <c r="FY168" s="197">
        <f t="shared" ref="FY168" ca="1" si="914">SUM(FY160:FY167)</f>
        <v>397596.56819011306</v>
      </c>
      <c r="FZ168" s="197">
        <f t="shared" ref="FZ168" ca="1" si="915">SUM(FZ160:FZ167)</f>
        <v>397596.56819011306</v>
      </c>
      <c r="GA168" s="197">
        <f t="shared" ref="GA168" ca="1" si="916">SUM(GA160:GA167)</f>
        <v>397596.56819011306</v>
      </c>
      <c r="GB168" s="197">
        <f t="shared" ref="GB168" ca="1" si="917">SUM(GB160:GB167)</f>
        <v>397596.56819011306</v>
      </c>
      <c r="GC168" s="197">
        <f t="shared" ref="GC168" ca="1" si="918">SUM(GC160:GC167)</f>
        <v>397596.56819011306</v>
      </c>
      <c r="GD168" s="197">
        <f t="shared" ref="GD168" ca="1" si="919">SUM(GD160:GD167)</f>
        <v>397596.56819011306</v>
      </c>
      <c r="GE168" s="197">
        <f t="shared" ref="GE168" ca="1" si="920">SUM(GE160:GE167)</f>
        <v>373726.98254492832</v>
      </c>
      <c r="GF168" s="197">
        <f t="shared" ref="GF168" ca="1" si="921">SUM(GF160:GF167)</f>
        <v>383746.94578420353</v>
      </c>
      <c r="GG168" s="197">
        <f t="shared" ref="GG168" ca="1" si="922">SUM(GG160:GG167)</f>
        <v>387145.3024176305</v>
      </c>
      <c r="GH168" s="197">
        <f t="shared" ref="GH168" ca="1" si="923">SUM(GH160:GH167)</f>
        <v>415364.51728652423</v>
      </c>
      <c r="GI168" s="197">
        <f t="shared" ref="GI168" ca="1" si="924">SUM(GI160:GI167)</f>
        <v>415364.51728652423</v>
      </c>
      <c r="GJ168" s="197">
        <f t="shared" ref="GJ168" ca="1" si="925">SUM(GJ160:GJ167)</f>
        <v>415364.51728652423</v>
      </c>
      <c r="GK168" s="197">
        <f t="shared" ref="GK168" ca="1" si="926">SUM(GK160:GK167)</f>
        <v>415364.51728652423</v>
      </c>
      <c r="GL168" s="197">
        <f t="shared" ref="GL168" ca="1" si="927">SUM(GL160:GL167)</f>
        <v>415364.51728652423</v>
      </c>
      <c r="GM168" s="197">
        <f t="shared" ref="GM168" ca="1" si="928">SUM(GM160:GM167)</f>
        <v>415364.51728652423</v>
      </c>
      <c r="GN168" s="197">
        <f t="shared" ref="GN168" ca="1" si="929">SUM(GN160:GN167)</f>
        <v>415364.51728652423</v>
      </c>
      <c r="GO168" s="197">
        <f t="shared" ref="GO168" ca="1" si="930">SUM(GO160:GO167)</f>
        <v>415364.51728652423</v>
      </c>
      <c r="GP168" s="197">
        <f t="shared" ref="GP168" ca="1" si="931">SUM(GP160:GP167)</f>
        <v>415364.51728652423</v>
      </c>
      <c r="GQ168" s="197">
        <f t="shared" ref="GQ168" ca="1" si="932">SUM(GQ160:GQ167)</f>
        <v>372750.96213399607</v>
      </c>
      <c r="GR168" s="197">
        <f t="shared" ref="GR168" ca="1" si="933">SUM(GR160:GR167)</f>
        <v>383271.92353523511</v>
      </c>
      <c r="GS168" s="197">
        <f t="shared" ref="GS168" ca="1" si="934">SUM(GS160:GS167)</f>
        <v>404518.46858847229</v>
      </c>
      <c r="GT168" s="197">
        <f t="shared" ref="GT168" ca="1" si="935">SUM(GT160:GT167)</f>
        <v>404518.46858847229</v>
      </c>
      <c r="GU168" s="197">
        <f t="shared" ref="GU168" ca="1" si="936">SUM(GU160:GU167)</f>
        <v>404518.46858847229</v>
      </c>
      <c r="GV168" s="197">
        <f t="shared" ref="GV168" ca="1" si="937">SUM(GV160:GV167)</f>
        <v>404518.46858847229</v>
      </c>
      <c r="GW168" s="197">
        <f t="shared" ref="GW168" ca="1" si="938">SUM(GW160:GW167)</f>
        <v>420189.32191772381</v>
      </c>
      <c r="GX168" s="197">
        <f t="shared" ref="GX168" ca="1" si="939">SUM(GX160:GX167)</f>
        <v>420189.32191772381</v>
      </c>
      <c r="GY168" s="197">
        <f t="shared" ref="GY168" ca="1" si="940">SUM(GY160:GY167)</f>
        <v>420189.32191772381</v>
      </c>
      <c r="GZ168" s="197">
        <f t="shared" ref="GZ168" ca="1" si="941">SUM(GZ160:GZ167)</f>
        <v>420189.32191772381</v>
      </c>
      <c r="HA168" s="197">
        <f t="shared" ref="HA168" ca="1" si="942">SUM(HA160:HA167)</f>
        <v>435860.17524697544</v>
      </c>
      <c r="HB168" s="197">
        <f t="shared" ref="HB168" ca="1" si="943">SUM(HB160:HB167)</f>
        <v>435860.17524697544</v>
      </c>
      <c r="HC168" s="197">
        <f t="shared" ref="HC168" ca="1" si="944">SUM(HC160:HC167)</f>
        <v>442608.17883612978</v>
      </c>
      <c r="HD168" s="197">
        <f t="shared" ref="HD168" ca="1" si="945">SUM(HD160:HD167)</f>
        <v>453655.18830743071</v>
      </c>
      <c r="HE168" s="197">
        <f t="shared" ref="HE168" ca="1" si="946">SUM(HE160:HE167)</f>
        <v>457353.47242740099</v>
      </c>
      <c r="HF168" s="197">
        <f t="shared" ref="HF168" ca="1" si="947">SUM(HF160:HF167)</f>
        <v>457353.47242740099</v>
      </c>
      <c r="HG168" s="197">
        <f t="shared" ref="HG168" ca="1" si="948">SUM(HG160:HG167)</f>
        <v>457353.47242740099</v>
      </c>
      <c r="HH168" s="197">
        <f t="shared" ref="HH168" ca="1" si="949">SUM(HH160:HH167)</f>
        <v>457353.47242740099</v>
      </c>
      <c r="HI168" s="197">
        <f t="shared" ref="HI168" ca="1" si="950">SUM(HI160:HI167)</f>
        <v>457353.47242740099</v>
      </c>
      <c r="HJ168" s="197">
        <f t="shared" ref="HJ168" ca="1" si="951">SUM(HJ160:HJ167)</f>
        <v>457353.47242740099</v>
      </c>
      <c r="HK168" s="197">
        <f t="shared" ref="HK168" ca="1" si="952">SUM(HK160:HK167)</f>
        <v>457353.47242740099</v>
      </c>
      <c r="HL168" s="197">
        <f t="shared" ref="HL168" ca="1" si="953">SUM(HL160:HL167)</f>
        <v>457353.47242740099</v>
      </c>
      <c r="HM168" s="197">
        <f t="shared" ref="HM168" ca="1" si="954">SUM(HM160:HM167)</f>
        <v>457353.47242740099</v>
      </c>
      <c r="HN168" s="197">
        <f t="shared" ref="HN168" ca="1" si="955">SUM(HN160:HN167)</f>
        <v>457353.47242740099</v>
      </c>
      <c r="HO168" s="197">
        <f t="shared" ref="HO168" ca="1" si="956">SUM(HO160:HO167)</f>
        <v>471499.08090899093</v>
      </c>
      <c r="HP168" s="197">
        <f t="shared" ref="HP168" ca="1" si="957">SUM(HP160:HP167)</f>
        <v>94122.901182043366</v>
      </c>
      <c r="HQ168" s="197">
        <f t="shared" ref="HQ168" ca="1" si="958">SUM(HQ160:HQ167)</f>
        <v>97981.411106018189</v>
      </c>
      <c r="HR168" s="197">
        <f t="shared" ref="HR168" ca="1" si="959">SUM(HR160:HR167)</f>
        <v>97981.411106018189</v>
      </c>
      <c r="HS168" s="197">
        <f t="shared" ref="HS168" ca="1" si="960">SUM(HS160:HS167)</f>
        <v>97981.411106018189</v>
      </c>
      <c r="HT168" s="197">
        <f t="shared" ref="HT168" ca="1" si="961">SUM(HT160:HT167)</f>
        <v>97981.411106018189</v>
      </c>
      <c r="HU168" s="197">
        <f t="shared" ref="HU168" ca="1" si="962">SUM(HU160:HU167)</f>
        <v>97981.411106018189</v>
      </c>
      <c r="HV168" s="197">
        <f t="shared" ref="HV168" ca="1" si="963">SUM(HV160:HV167)</f>
        <v>97981.411106018189</v>
      </c>
      <c r="HW168" s="197">
        <f t="shared" ref="HW168" ca="1" si="964">SUM(HW160:HW167)</f>
        <v>97981.411106018189</v>
      </c>
      <c r="HX168" s="197">
        <f t="shared" ref="HX168" ca="1" si="965">SUM(HX160:HX167)</f>
        <v>97981.411106018189</v>
      </c>
      <c r="HY168" s="197">
        <f t="shared" ref="HY168" ca="1" si="966">SUM(HY160:HY167)</f>
        <v>97981.411106018189</v>
      </c>
      <c r="HZ168" s="197">
        <f t="shared" ref="HZ168" ca="1" si="967">SUM(HZ160:HZ167)</f>
        <v>97981.411106018189</v>
      </c>
      <c r="IA168" s="197">
        <f t="shared" ref="IA168" ca="1" si="968">SUM(IA160:IA167)</f>
        <v>97981.411106018189</v>
      </c>
      <c r="IB168" s="197">
        <f t="shared" ref="IB168" ca="1" si="969">SUM(IB160:IB167)</f>
        <v>97981.411106018189</v>
      </c>
      <c r="IC168" s="197">
        <f t="shared" ref="IC168" ca="1" si="970">SUM(IC160:IC167)</f>
        <v>102007.41747213792</v>
      </c>
      <c r="ID168" s="197">
        <f t="shared" ref="ID168" ca="1" si="971">SUM(ID160:ID167)</f>
        <v>102007.41747213792</v>
      </c>
      <c r="IE168" s="197">
        <f t="shared" ref="IE168" ca="1" si="972">SUM(IE160:IE167)</f>
        <v>102007.41747213792</v>
      </c>
      <c r="IF168" s="197">
        <f t="shared" ref="IF168" ca="1" si="973">SUM(IF160:IF167)</f>
        <v>102007.41747213792</v>
      </c>
      <c r="IG168" s="197">
        <f t="shared" ref="IG168" ca="1" si="974">SUM(IG160:IG167)</f>
        <v>102007.41747213792</v>
      </c>
      <c r="IH168" s="197">
        <f t="shared" ref="IH168" ca="1" si="975">SUM(IH160:IH167)</f>
        <v>102007.41747213792</v>
      </c>
      <c r="II168" s="197">
        <f t="shared" ref="II168" ca="1" si="976">SUM(II160:II167)</f>
        <v>102007.41747213792</v>
      </c>
      <c r="IJ168" s="197">
        <f t="shared" ref="IJ168" ca="1" si="977">SUM(IJ160:IJ167)</f>
        <v>102007.41747213792</v>
      </c>
      <c r="IK168" s="197">
        <f t="shared" ref="IK168" ca="1" si="978">SUM(IK160:IK167)</f>
        <v>102007.41747213792</v>
      </c>
      <c r="IL168" s="197">
        <f t="shared" ref="IL168" ca="1" si="979">SUM(IL160:IL167)</f>
        <v>102007.41747213792</v>
      </c>
      <c r="IM168" s="197">
        <f t="shared" ref="IM168" ca="1" si="980">SUM(IM160:IM167)</f>
        <v>102007.41747213792</v>
      </c>
      <c r="IN168" s="197">
        <f t="shared" ref="IN168" ca="1" si="981">SUM(IN160:IN167)</f>
        <v>102007.41747213792</v>
      </c>
      <c r="IO168" s="197">
        <f t="shared" ref="IO168" ca="1" si="982">SUM(IO160:IO167)</f>
        <v>106208.5322308882</v>
      </c>
      <c r="IP168" s="197">
        <f t="shared" ref="IP168" ca="1" si="983">SUM(IP160:IP167)</f>
        <v>106208.5322308882</v>
      </c>
      <c r="IQ168" s="197">
        <f t="shared" ref="IQ168" ca="1" si="984">SUM(IQ160:IQ167)</f>
        <v>106208.5322308882</v>
      </c>
      <c r="IR168" s="197">
        <f t="shared" ref="IR168" ca="1" si="985">SUM(IR160:IR167)</f>
        <v>1837796.5156989598</v>
      </c>
      <c r="IS168" s="197">
        <f t="shared" ref="IS168" ca="1" si="986">SUM(IS160:IS167)</f>
        <v>1837796.5156989598</v>
      </c>
      <c r="IT168" s="197">
        <f t="shared" ref="IT168" ca="1" si="987">SUM(IT160:IT167)</f>
        <v>1837796.5156989598</v>
      </c>
      <c r="IU168" s="197">
        <f t="shared" ref="IU168" ca="1" si="988">SUM(IU160:IU167)</f>
        <v>1837796.5156989598</v>
      </c>
      <c r="IV168" s="197">
        <f t="shared" ref="IV168" ca="1" si="989">SUM(IV160:IV167)</f>
        <v>0</v>
      </c>
      <c r="IW168" s="197">
        <f t="shared" ref="IW168" ca="1" si="990">SUM(IW160:IW167)</f>
        <v>0</v>
      </c>
      <c r="IX168" s="197">
        <f t="shared" ref="IX168" ca="1" si="991">SUM(IX160:IX167)</f>
        <v>0</v>
      </c>
      <c r="IY168" s="197">
        <f t="shared" ref="IY168" ca="1" si="992">SUM(IY160:IY167)</f>
        <v>0</v>
      </c>
      <c r="IZ168" s="197">
        <f t="shared" ref="IZ168" ca="1" si="993">SUM(IZ160:IZ167)</f>
        <v>0</v>
      </c>
      <c r="JA168" s="197">
        <f t="shared" ref="JA168" ca="1" si="994">SUM(JA160:JA167)</f>
        <v>0</v>
      </c>
      <c r="JB168" s="197">
        <f t="shared" ref="JB168" ca="1" si="995">SUM(JB160:JB167)</f>
        <v>0</v>
      </c>
      <c r="JC168" s="197">
        <f t="shared" ref="JC168" ca="1" si="996">SUM(JC160:JC167)</f>
        <v>0</v>
      </c>
      <c r="JD168" s="197">
        <f t="shared" ref="JD168" ca="1" si="997">SUM(JD160:JD167)</f>
        <v>0</v>
      </c>
      <c r="JE168" s="197">
        <f t="shared" ref="JE168" ca="1" si="998">SUM(JE160:JE167)</f>
        <v>0</v>
      </c>
      <c r="JF168" s="197">
        <f t="shared" ref="JF168" ca="1" si="999">SUM(JF160:JF167)</f>
        <v>0</v>
      </c>
      <c r="JG168" s="197">
        <f t="shared" ref="JG168" ca="1" si="1000">SUM(JG160:JG167)</f>
        <v>0</v>
      </c>
      <c r="JH168" s="197">
        <f t="shared" ref="JH168" ca="1" si="1001">SUM(JH160:JH167)</f>
        <v>0</v>
      </c>
      <c r="JI168" s="197">
        <f t="shared" ref="JI168" ca="1" si="1002">SUM(JI160:JI167)</f>
        <v>0</v>
      </c>
      <c r="JJ168" s="197">
        <f t="shared" ref="JJ168" ca="1" si="1003">SUM(JJ160:JJ167)</f>
        <v>0</v>
      </c>
      <c r="JK168" s="197">
        <f t="shared" ref="JK168" ca="1" si="1004">SUM(JK160:JK167)</f>
        <v>0</v>
      </c>
      <c r="JL168" s="197">
        <f t="shared" ref="JL168" ca="1" si="1005">SUM(JL160:JL167)</f>
        <v>0</v>
      </c>
      <c r="JM168" s="197">
        <f t="shared" ref="JM168" ca="1" si="1006">SUM(JM160:JM167)</f>
        <v>0</v>
      </c>
      <c r="JN168" s="197">
        <f t="shared" ref="JN168" ca="1" si="1007">SUM(JN160:JN167)</f>
        <v>0</v>
      </c>
      <c r="JO168" s="197">
        <f t="shared" ref="JO168" ca="1" si="1008">SUM(JO160:JO167)</f>
        <v>0</v>
      </c>
      <c r="JP168" s="197">
        <f t="shared" ref="JP168" ca="1" si="1009">SUM(JP160:JP167)</f>
        <v>0</v>
      </c>
      <c r="JQ168" s="197">
        <f t="shared" ref="JQ168" ca="1" si="1010">SUM(JQ160:JQ167)</f>
        <v>0</v>
      </c>
      <c r="JR168" s="197">
        <f t="shared" ref="JR168" ca="1" si="1011">SUM(JR160:JR167)</f>
        <v>0</v>
      </c>
      <c r="JS168" s="197">
        <f t="shared" ref="JS168" ca="1" si="1012">SUM(JS160:JS167)</f>
        <v>0</v>
      </c>
      <c r="JT168" s="197">
        <f t="shared" ref="JT168" ca="1" si="1013">SUM(JT160:JT167)</f>
        <v>0</v>
      </c>
      <c r="JU168" s="197">
        <f t="shared" ref="JU168" ca="1" si="1014">SUM(JU160:JU167)</f>
        <v>0</v>
      </c>
      <c r="JV168" s="197">
        <f t="shared" ref="JV168" ca="1" si="1015">SUM(JV160:JV167)</f>
        <v>0</v>
      </c>
      <c r="JW168" s="197">
        <f t="shared" ref="JW168" ca="1" si="1016">SUM(JW160:JW167)</f>
        <v>0</v>
      </c>
      <c r="JX168" s="197">
        <f t="shared" ref="JX168" ca="1" si="1017">SUM(JX160:JX167)</f>
        <v>0</v>
      </c>
      <c r="JY168" s="197">
        <f t="shared" ref="JY168" ca="1" si="1018">SUM(JY160:JY167)</f>
        <v>0</v>
      </c>
      <c r="JZ168" s="197">
        <f t="shared" ref="JZ168" ca="1" si="1019">SUM(JZ160:JZ167)</f>
        <v>0</v>
      </c>
      <c r="KA168" s="197">
        <f t="shared" ref="KA168" ca="1" si="1020">SUM(KA160:KA167)</f>
        <v>0</v>
      </c>
      <c r="KB168" s="197">
        <f t="shared" ref="KB168" ca="1" si="1021">SUM(KB160:KB167)</f>
        <v>0</v>
      </c>
      <c r="KC168" s="197">
        <f t="shared" ref="KC168" ca="1" si="1022">SUM(KC160:KC167)</f>
        <v>0</v>
      </c>
      <c r="KD168" s="197">
        <f t="shared" ref="KD168" ca="1" si="1023">SUM(KD160:KD167)</f>
        <v>0</v>
      </c>
      <c r="KE168" s="197">
        <f t="shared" ref="KE168" ca="1" si="1024">SUM(KE160:KE167)</f>
        <v>0</v>
      </c>
      <c r="KF168" s="197">
        <f t="shared" ref="KF168" ca="1" si="1025">SUM(KF160:KF167)</f>
        <v>0</v>
      </c>
      <c r="KG168" s="197">
        <f t="shared" ref="KG168" ca="1" si="1026">SUM(KG160:KG167)</f>
        <v>0</v>
      </c>
      <c r="KH168" s="197">
        <f t="shared" ref="KH168" ca="1" si="1027">SUM(KH160:KH167)</f>
        <v>0</v>
      </c>
      <c r="KI168" s="197">
        <f t="shared" ref="KI168" ca="1" si="1028">SUM(KI160:KI167)</f>
        <v>0</v>
      </c>
      <c r="KJ168" s="197">
        <f t="shared" ref="KJ168" ca="1" si="1029">SUM(KJ160:KJ167)</f>
        <v>0</v>
      </c>
      <c r="KK168" s="197">
        <f t="shared" ref="KK168" ca="1" si="1030">SUM(KK160:KK167)</f>
        <v>0</v>
      </c>
      <c r="KL168" s="197">
        <f t="shared" ref="KL168" ca="1" si="1031">SUM(KL160:KL167)</f>
        <v>0</v>
      </c>
      <c r="KM168" s="197">
        <f t="shared" ref="KM168" ca="1" si="1032">SUM(KM160:KM167)</f>
        <v>0</v>
      </c>
      <c r="KN168" s="197">
        <f t="shared" ref="KN168" ca="1" si="1033">SUM(KN160:KN167)</f>
        <v>0</v>
      </c>
      <c r="KO168" s="197">
        <f t="shared" ref="KO168" ca="1" si="1034">SUM(KO160:KO167)</f>
        <v>0</v>
      </c>
      <c r="KP168" s="197">
        <f t="shared" ref="KP168" ca="1" si="1035">SUM(KP160:KP167)</f>
        <v>0</v>
      </c>
      <c r="KQ168" s="197">
        <f t="shared" ref="KQ168" ca="1" si="1036">SUM(KQ160:KQ167)</f>
        <v>0</v>
      </c>
      <c r="KR168" s="197">
        <f t="shared" ref="KR168" ca="1" si="1037">SUM(KR160:KR167)</f>
        <v>0</v>
      </c>
      <c r="KS168" s="197">
        <f t="shared" ref="KS168" ca="1" si="1038">SUM(KS160:KS167)</f>
        <v>0</v>
      </c>
      <c r="KT168" s="197">
        <f t="shared" ref="KT168" ca="1" si="1039">SUM(KT160:KT167)</f>
        <v>0</v>
      </c>
      <c r="KU168" s="197">
        <f t="shared" ref="KU168" ca="1" si="1040">SUM(KU160:KU167)</f>
        <v>0</v>
      </c>
      <c r="KV168" s="197">
        <f t="shared" ref="KV168" ca="1" si="1041">SUM(KV160:KV167)</f>
        <v>0</v>
      </c>
      <c r="KW168" s="197">
        <f t="shared" ref="KW168" ca="1" si="1042">SUM(KW160:KW167)</f>
        <v>0</v>
      </c>
      <c r="KX168" s="197">
        <f t="shared" ref="KX168" ca="1" si="1043">SUM(KX160:KX167)</f>
        <v>0</v>
      </c>
      <c r="KY168" s="197">
        <f t="shared" ref="KY168" ca="1" si="1044">SUM(KY160:KY167)</f>
        <v>0</v>
      </c>
      <c r="KZ168" s="197">
        <f t="shared" ref="KZ168" ca="1" si="1045">SUM(KZ160:KZ167)</f>
        <v>0</v>
      </c>
      <c r="LA168" s="197">
        <f t="shared" ref="LA168" ca="1" si="1046">SUM(LA160:LA167)</f>
        <v>0</v>
      </c>
      <c r="LB168" s="197">
        <f t="shared" ref="LB168" ca="1" si="1047">SUM(LB160:LB167)</f>
        <v>0</v>
      </c>
      <c r="LC168" s="197">
        <f t="shared" ref="LC168" ca="1" si="1048">SUM(LC160:LC167)</f>
        <v>0</v>
      </c>
      <c r="LD168" s="197">
        <f t="shared" ref="LD168" ca="1" si="1049">SUM(LD160:LD167)</f>
        <v>0</v>
      </c>
      <c r="LE168" s="197">
        <f t="shared" ref="LE168" ca="1" si="1050">SUM(LE160:LE167)</f>
        <v>0</v>
      </c>
    </row>
    <row r="169" spans="1:317">
      <c r="A169" s="195"/>
      <c r="B169" s="200" t="s">
        <v>79</v>
      </c>
      <c r="C169" s="195"/>
      <c r="D169" s="196"/>
      <c r="E169" s="197">
        <f ca="1">E209-E168</f>
        <v>1666666.6666666667</v>
      </c>
      <c r="F169" s="197">
        <f t="shared" ref="F169:BQ169" ca="1" si="1051">F209-F168</f>
        <v>1666666.6666666667</v>
      </c>
      <c r="G169" s="197">
        <f t="shared" ca="1" si="1051"/>
        <v>1666666.6666666667</v>
      </c>
      <c r="H169" s="197">
        <f t="shared" ca="1" si="1051"/>
        <v>1666666.6666666667</v>
      </c>
      <c r="I169" s="197">
        <f t="shared" ca="1" si="1051"/>
        <v>1666666.6666666667</v>
      </c>
      <c r="J169" s="197">
        <f t="shared" ca="1" si="1051"/>
        <v>1666666.6666666667</v>
      </c>
      <c r="K169" s="197">
        <f t="shared" ca="1" si="1051"/>
        <v>833333.33333333337</v>
      </c>
      <c r="L169" s="197">
        <f t="shared" ca="1" si="1051"/>
        <v>833333.33333333337</v>
      </c>
      <c r="M169" s="197">
        <f t="shared" ca="1" si="1051"/>
        <v>833333.33333333337</v>
      </c>
      <c r="N169" s="197">
        <f t="shared" ca="1" si="1051"/>
        <v>833333.33333333337</v>
      </c>
      <c r="O169" s="197">
        <f t="shared" ca="1" si="1051"/>
        <v>833333.33333333337</v>
      </c>
      <c r="P169" s="197">
        <f t="shared" ca="1" si="1051"/>
        <v>833333.33333333337</v>
      </c>
      <c r="Q169" s="197">
        <f t="shared" ca="1" si="1051"/>
        <v>833333.33333333337</v>
      </c>
      <c r="R169" s="197">
        <f t="shared" ca="1" si="1051"/>
        <v>833333.33333333337</v>
      </c>
      <c r="S169" s="197">
        <f t="shared" ca="1" si="1051"/>
        <v>833333.33333333337</v>
      </c>
      <c r="T169" s="197">
        <f t="shared" ca="1" si="1051"/>
        <v>833333.33333333337</v>
      </c>
      <c r="U169" s="197">
        <f t="shared" ca="1" si="1051"/>
        <v>833333.33333333337</v>
      </c>
      <c r="V169" s="197">
        <f t="shared" ca="1" si="1051"/>
        <v>833333.33333333337</v>
      </c>
      <c r="W169" s="197">
        <f t="shared" ca="1" si="1051"/>
        <v>833333.33333333337</v>
      </c>
      <c r="X169" s="197">
        <f t="shared" ca="1" si="1051"/>
        <v>833333.33333333337</v>
      </c>
      <c r="Y169" s="197">
        <f t="shared" ca="1" si="1051"/>
        <v>833333.33333333337</v>
      </c>
      <c r="Z169" s="197">
        <f t="shared" ca="1" si="1051"/>
        <v>833333.33333333337</v>
      </c>
      <c r="AA169" s="197">
        <f t="shared" ca="1" si="1051"/>
        <v>833333.33333333337</v>
      </c>
      <c r="AB169" s="197">
        <f t="shared" ca="1" si="1051"/>
        <v>833333.33333333337</v>
      </c>
      <c r="AC169" s="197">
        <f t="shared" ca="1" si="1051"/>
        <v>833333.33333333337</v>
      </c>
      <c r="AD169" s="197">
        <f t="shared" ca="1" si="1051"/>
        <v>833333.33333333337</v>
      </c>
      <c r="AE169" s="197">
        <f t="shared" ca="1" si="1051"/>
        <v>833333.33333333337</v>
      </c>
      <c r="AF169" s="197">
        <f t="shared" ca="1" si="1051"/>
        <v>833333.33333333337</v>
      </c>
      <c r="AG169" s="197">
        <f t="shared" ca="1" si="1051"/>
        <v>833333.33333333337</v>
      </c>
      <c r="AH169" s="197">
        <f t="shared" ca="1" si="1051"/>
        <v>833333.33333333337</v>
      </c>
      <c r="AI169" s="197">
        <f t="shared" ca="1" si="1051"/>
        <v>833333.33333333337</v>
      </c>
      <c r="AJ169" s="197">
        <f t="shared" ca="1" si="1051"/>
        <v>833333.33333333337</v>
      </c>
      <c r="AK169" s="197">
        <f t="shared" ca="1" si="1051"/>
        <v>833333.33333333337</v>
      </c>
      <c r="AL169" s="197">
        <f t="shared" ca="1" si="1051"/>
        <v>833333.33333333337</v>
      </c>
      <c r="AM169" s="197">
        <f t="shared" ca="1" si="1051"/>
        <v>833333.33333333337</v>
      </c>
      <c r="AN169" s="197">
        <f t="shared" ca="1" si="1051"/>
        <v>833333.33333333337</v>
      </c>
      <c r="AO169" s="197">
        <f t="shared" ca="1" si="1051"/>
        <v>833333.33333333337</v>
      </c>
      <c r="AP169" s="197">
        <f t="shared" ca="1" si="1051"/>
        <v>833333.33333333337</v>
      </c>
      <c r="AQ169" s="197">
        <f t="shared" ca="1" si="1051"/>
        <v>833333.33333333337</v>
      </c>
      <c r="AR169" s="197">
        <f t="shared" ca="1" si="1051"/>
        <v>833333.33333333337</v>
      </c>
      <c r="AS169" s="197">
        <f t="shared" ca="1" si="1051"/>
        <v>833333.33333333337</v>
      </c>
      <c r="AT169" s="197">
        <f t="shared" ca="1" si="1051"/>
        <v>833333.33333333337</v>
      </c>
      <c r="AU169" s="197">
        <f t="shared" ca="1" si="1051"/>
        <v>833333.33333333337</v>
      </c>
      <c r="AV169" s="197">
        <f t="shared" ca="1" si="1051"/>
        <v>833333.33333333337</v>
      </c>
      <c r="AW169" s="197">
        <f t="shared" ca="1" si="1051"/>
        <v>833333.33333333337</v>
      </c>
      <c r="AX169" s="197">
        <f t="shared" ca="1" si="1051"/>
        <v>833333.33333333337</v>
      </c>
      <c r="AY169" s="197">
        <f t="shared" ca="1" si="1051"/>
        <v>833333.33333333337</v>
      </c>
      <c r="AZ169" s="197">
        <f t="shared" ca="1" si="1051"/>
        <v>833333.33333333337</v>
      </c>
      <c r="BA169" s="197">
        <f t="shared" ca="1" si="1051"/>
        <v>833333.33333333337</v>
      </c>
      <c r="BB169" s="197">
        <f t="shared" ca="1" si="1051"/>
        <v>833333.33333333337</v>
      </c>
      <c r="BC169" s="197">
        <f t="shared" ca="1" si="1051"/>
        <v>833333.33333333337</v>
      </c>
      <c r="BD169" s="197">
        <f t="shared" ca="1" si="1051"/>
        <v>833333.33333333337</v>
      </c>
      <c r="BE169" s="197">
        <f t="shared" ca="1" si="1051"/>
        <v>833333.33333333337</v>
      </c>
      <c r="BF169" s="197">
        <f t="shared" ca="1" si="1051"/>
        <v>833333.33333333337</v>
      </c>
      <c r="BG169" s="197">
        <f t="shared" ca="1" si="1051"/>
        <v>833333.33333333337</v>
      </c>
      <c r="BH169" s="197">
        <f t="shared" ca="1" si="1051"/>
        <v>833333.33333333337</v>
      </c>
      <c r="BI169" s="197">
        <f t="shared" ca="1" si="1051"/>
        <v>833333.33333333337</v>
      </c>
      <c r="BJ169" s="197">
        <f t="shared" ca="1" si="1051"/>
        <v>833333.33333333337</v>
      </c>
      <c r="BK169" s="197">
        <f t="shared" ca="1" si="1051"/>
        <v>833333.33333333337</v>
      </c>
      <c r="BL169" s="197">
        <f t="shared" ca="1" si="1051"/>
        <v>833333.33333333337</v>
      </c>
      <c r="BM169" s="197">
        <f t="shared" ca="1" si="1051"/>
        <v>833333.33333333337</v>
      </c>
      <c r="BN169" s="197">
        <f t="shared" ca="1" si="1051"/>
        <v>833333.33333333337</v>
      </c>
      <c r="BO169" s="197">
        <f t="shared" ca="1" si="1051"/>
        <v>833333.33333333337</v>
      </c>
      <c r="BP169" s="197">
        <f t="shared" ca="1" si="1051"/>
        <v>833333.33333333337</v>
      </c>
      <c r="BQ169" s="197">
        <f t="shared" ca="1" si="1051"/>
        <v>833333.33333333337</v>
      </c>
      <c r="BR169" s="197">
        <f t="shared" ref="BR169:EC169" ca="1" si="1052">BR209-BR168</f>
        <v>833333.33333333337</v>
      </c>
      <c r="BS169" s="197">
        <f t="shared" ca="1" si="1052"/>
        <v>833333.33333333337</v>
      </c>
      <c r="BT169" s="197">
        <f t="shared" ca="1" si="1052"/>
        <v>833333.33333333337</v>
      </c>
      <c r="BU169" s="197">
        <f t="shared" ca="1" si="1052"/>
        <v>833333.33333333337</v>
      </c>
      <c r="BV169" s="197">
        <f t="shared" ca="1" si="1052"/>
        <v>833333.33333333337</v>
      </c>
      <c r="BW169" s="197">
        <f t="shared" ca="1" si="1052"/>
        <v>833333.33333333337</v>
      </c>
      <c r="BX169" s="197">
        <f t="shared" ca="1" si="1052"/>
        <v>833333.33333333337</v>
      </c>
      <c r="BY169" s="197">
        <f t="shared" ca="1" si="1052"/>
        <v>833333.33333333337</v>
      </c>
      <c r="BZ169" s="197">
        <f t="shared" ca="1" si="1052"/>
        <v>833333.33333333337</v>
      </c>
      <c r="CA169" s="197">
        <f t="shared" ca="1" si="1052"/>
        <v>-170724.64229587652</v>
      </c>
      <c r="CB169" s="197">
        <f t="shared" ca="1" si="1052"/>
        <v>-125213.5988494067</v>
      </c>
      <c r="CC169" s="197">
        <f t="shared" ca="1" si="1052"/>
        <v>-66083.86431782227</v>
      </c>
      <c r="CD169" s="197">
        <f t="shared" ca="1" si="1052"/>
        <v>232447.99089723453</v>
      </c>
      <c r="CE169" s="197">
        <f t="shared" ca="1" si="1052"/>
        <v>924027.43853710615</v>
      </c>
      <c r="CF169" s="197">
        <f t="shared" ca="1" si="1052"/>
        <v>892537.61489178124</v>
      </c>
      <c r="CG169" s="197">
        <f t="shared" ca="1" si="1052"/>
        <v>892152.88168485928</v>
      </c>
      <c r="CH169" s="197">
        <f t="shared" ca="1" si="1052"/>
        <v>1015852.5825181147</v>
      </c>
      <c r="CI169" s="197">
        <f t="shared" ca="1" si="1052"/>
        <v>1035741.5407732339</v>
      </c>
      <c r="CJ169" s="197">
        <f t="shared" ca="1" si="1052"/>
        <v>1055630.4990283533</v>
      </c>
      <c r="CK169" s="197">
        <f t="shared" ca="1" si="1052"/>
        <v>1583950.5911277644</v>
      </c>
      <c r="CL169" s="197">
        <f t="shared" ca="1" si="1052"/>
        <v>1603839.5493828836</v>
      </c>
      <c r="CM169" s="197">
        <f t="shared" ca="1" si="1052"/>
        <v>1618509.8259750444</v>
      </c>
      <c r="CN169" s="197">
        <f t="shared" ca="1" si="1052"/>
        <v>1676127.4210528531</v>
      </c>
      <c r="CO169" s="197">
        <f t="shared" ca="1" si="1052"/>
        <v>1688057.7122128725</v>
      </c>
      <c r="CP169" s="197">
        <f t="shared" ca="1" si="1052"/>
        <v>1697141.1521884596</v>
      </c>
      <c r="CQ169" s="197">
        <f t="shared" ca="1" si="1052"/>
        <v>1697141.1521884596</v>
      </c>
      <c r="CR169" s="197">
        <f t="shared" ca="1" si="1052"/>
        <v>1697141.1521884596</v>
      </c>
      <c r="CS169" s="197">
        <f t="shared" ca="1" si="1052"/>
        <v>1697141.1521884596</v>
      </c>
      <c r="CT169" s="197">
        <f t="shared" ca="1" si="1052"/>
        <v>1697141.1521884596</v>
      </c>
      <c r="CU169" s="197">
        <f t="shared" ca="1" si="1052"/>
        <v>1697141.1521884596</v>
      </c>
      <c r="CV169" s="197">
        <f t="shared" ca="1" si="1052"/>
        <v>1697141.1521884596</v>
      </c>
      <c r="CW169" s="197">
        <f t="shared" ca="1" si="1052"/>
        <v>1697141.1521884596</v>
      </c>
      <c r="CX169" s="197">
        <f t="shared" ca="1" si="1052"/>
        <v>1697141.1521884596</v>
      </c>
      <c r="CY169" s="197">
        <f t="shared" ca="1" si="1052"/>
        <v>1627802.1112271994</v>
      </c>
      <c r="CZ169" s="197">
        <f t="shared" ca="1" si="1052"/>
        <v>1685232.9827013221</v>
      </c>
      <c r="DA169" s="197">
        <f t="shared" ca="1" si="1052"/>
        <v>1765453.8825381917</v>
      </c>
      <c r="DB169" s="197">
        <f t="shared" ca="1" si="1052"/>
        <v>1768528.4818173789</v>
      </c>
      <c r="DC169" s="197">
        <f t="shared" ca="1" si="1052"/>
        <v>1778066.0937917451</v>
      </c>
      <c r="DD169" s="197">
        <f t="shared" ca="1" si="1052"/>
        <v>1778066.0937917451</v>
      </c>
      <c r="DE169" s="197">
        <f t="shared" ca="1" si="1052"/>
        <v>1778066.0937917451</v>
      </c>
      <c r="DF169" s="197">
        <f t="shared" ca="1" si="1052"/>
        <v>1778066.0937917451</v>
      </c>
      <c r="DG169" s="197">
        <f t="shared" ca="1" si="1052"/>
        <v>1778066.0937917451</v>
      </c>
      <c r="DH169" s="197">
        <f t="shared" ca="1" si="1052"/>
        <v>1778066.0937917451</v>
      </c>
      <c r="DI169" s="197">
        <f t="shared" ca="1" si="1052"/>
        <v>1778066.0937917451</v>
      </c>
      <c r="DJ169" s="197">
        <f t="shared" ca="1" si="1052"/>
        <v>1778066.0937917451</v>
      </c>
      <c r="DK169" s="197">
        <f t="shared" ca="1" si="1052"/>
        <v>1637685.9888012831</v>
      </c>
      <c r="DL169" s="197">
        <f t="shared" ca="1" si="1052"/>
        <v>1697988.4038491119</v>
      </c>
      <c r="DM169" s="197">
        <f t="shared" ca="1" si="1052"/>
        <v>1697988.4038491119</v>
      </c>
      <c r="DN169" s="197">
        <f t="shared" ca="1" si="1052"/>
        <v>1852948.2075201375</v>
      </c>
      <c r="DO169" s="197">
        <f t="shared" ca="1" si="1052"/>
        <v>1862962.7000932225</v>
      </c>
      <c r="DP169" s="197">
        <f t="shared" ca="1" si="1052"/>
        <v>1862962.7000932225</v>
      </c>
      <c r="DQ169" s="197">
        <f t="shared" ca="1" si="1052"/>
        <v>1862962.7000932225</v>
      </c>
      <c r="DR169" s="197">
        <f t="shared" ca="1" si="1052"/>
        <v>1862962.7000932225</v>
      </c>
      <c r="DS169" s="197">
        <f t="shared" ca="1" si="1052"/>
        <v>1862962.7000932225</v>
      </c>
      <c r="DT169" s="197">
        <f t="shared" ca="1" si="1052"/>
        <v>1862962.7000932225</v>
      </c>
      <c r="DU169" s="197">
        <f t="shared" ca="1" si="1052"/>
        <v>1862962.7000932225</v>
      </c>
      <c r="DV169" s="197">
        <f t="shared" ca="1" si="1052"/>
        <v>1862962.7000932225</v>
      </c>
      <c r="DW169" s="197">
        <f t="shared" ca="1" si="1052"/>
        <v>1278194.851208203</v>
      </c>
      <c r="DX169" s="197">
        <f t="shared" ca="1" si="1052"/>
        <v>1341512.3870084232</v>
      </c>
      <c r="DY169" s="197">
        <f t="shared" ca="1" si="1052"/>
        <v>1434167.5263200081</v>
      </c>
      <c r="DZ169" s="197">
        <f t="shared" ca="1" si="1052"/>
        <v>1693757.6195571495</v>
      </c>
      <c r="EA169" s="197">
        <f t="shared" ca="1" si="1052"/>
        <v>1946374.5216290946</v>
      </c>
      <c r="EB169" s="197">
        <f t="shared" ca="1" si="1052"/>
        <v>1946374.5216290946</v>
      </c>
      <c r="EC169" s="197">
        <f t="shared" ca="1" si="1052"/>
        <v>1946374.5216290946</v>
      </c>
      <c r="ED169" s="197">
        <f t="shared" ref="ED169:GO169" ca="1" si="1053">ED209-ED168</f>
        <v>1946374.5216290946</v>
      </c>
      <c r="EE169" s="197">
        <f t="shared" ca="1" si="1053"/>
        <v>1946374.5216290946</v>
      </c>
      <c r="EF169" s="197">
        <f t="shared" ca="1" si="1053"/>
        <v>1946374.5216290946</v>
      </c>
      <c r="EG169" s="197">
        <f t="shared" ca="1" si="1053"/>
        <v>1946374.5216290946</v>
      </c>
      <c r="EH169" s="197">
        <f t="shared" ca="1" si="1053"/>
        <v>1946374.5216290946</v>
      </c>
      <c r="EI169" s="197">
        <f t="shared" ca="1" si="1053"/>
        <v>1962376.8975505724</v>
      </c>
      <c r="EJ169" s="197">
        <f t="shared" ca="1" si="1053"/>
        <v>2028860.3101408037</v>
      </c>
      <c r="EK169" s="197">
        <f t="shared" ca="1" si="1053"/>
        <v>2028860.3101408037</v>
      </c>
      <c r="EL169" s="197">
        <f t="shared" ca="1" si="1053"/>
        <v>2028860.3101408037</v>
      </c>
      <c r="EM169" s="197">
        <f t="shared" ca="1" si="1053"/>
        <v>2028860.3101408037</v>
      </c>
      <c r="EN169" s="197">
        <f t="shared" ca="1" si="1053"/>
        <v>2028860.3101408037</v>
      </c>
      <c r="EO169" s="197">
        <f t="shared" ca="1" si="1053"/>
        <v>2028860.3101408037</v>
      </c>
      <c r="EP169" s="197">
        <f t="shared" ca="1" si="1053"/>
        <v>2028860.3101408037</v>
      </c>
      <c r="EQ169" s="197">
        <f t="shared" ca="1" si="1053"/>
        <v>2028860.3101408037</v>
      </c>
      <c r="ER169" s="197">
        <f t="shared" ca="1" si="1053"/>
        <v>2028860.3101408037</v>
      </c>
      <c r="ES169" s="197">
        <f t="shared" ca="1" si="1053"/>
        <v>2028860.3101408037</v>
      </c>
      <c r="ET169" s="197">
        <f t="shared" ca="1" si="1053"/>
        <v>2028860.3101408037</v>
      </c>
      <c r="EU169" s="197">
        <f t="shared" ca="1" si="1053"/>
        <v>1735587.2972282753</v>
      </c>
      <c r="EV169" s="197">
        <f t="shared" ca="1" si="1053"/>
        <v>1805394.8804480182</v>
      </c>
      <c r="EW169" s="197">
        <f t="shared" ca="1" si="1053"/>
        <v>2548481.7501366828</v>
      </c>
      <c r="EX169" s="197">
        <f t="shared" ca="1" si="1053"/>
        <v>2734310.3214979954</v>
      </c>
      <c r="EY169" s="197">
        <f t="shared" ca="1" si="1053"/>
        <v>2734310.3214979954</v>
      </c>
      <c r="EZ169" s="197">
        <f t="shared" ca="1" si="1053"/>
        <v>2734310.3214979954</v>
      </c>
      <c r="FA169" s="197">
        <f t="shared" ca="1" si="1053"/>
        <v>2734310.3214979954</v>
      </c>
      <c r="FB169" s="197">
        <f t="shared" ca="1" si="1053"/>
        <v>2734310.3214979954</v>
      </c>
      <c r="FC169" s="197">
        <f t="shared" ca="1" si="1053"/>
        <v>2734310.3214979954</v>
      </c>
      <c r="FD169" s="197">
        <f t="shared" ca="1" si="1053"/>
        <v>2734310.3214979954</v>
      </c>
      <c r="FE169" s="197">
        <f t="shared" ca="1" si="1053"/>
        <v>2734310.3214979954</v>
      </c>
      <c r="FF169" s="197">
        <f t="shared" ca="1" si="1053"/>
        <v>2734310.3214979954</v>
      </c>
      <c r="FG169" s="197">
        <f t="shared" ca="1" si="1053"/>
        <v>2754264.062696795</v>
      </c>
      <c r="FH169" s="197">
        <f t="shared" ca="1" si="1053"/>
        <v>2827562.0250775246</v>
      </c>
      <c r="FI169" s="197">
        <f t="shared" ca="1" si="1053"/>
        <v>2853333.3197802268</v>
      </c>
      <c r="FJ169" s="197">
        <f t="shared" ca="1" si="1053"/>
        <v>2853333.3197802268</v>
      </c>
      <c r="FK169" s="197">
        <f t="shared" ca="1" si="1053"/>
        <v>3631933.7549053421</v>
      </c>
      <c r="FL169" s="197">
        <f t="shared" ca="1" si="1053"/>
        <v>3631933.7549053421</v>
      </c>
      <c r="FM169" s="197">
        <f t="shared" ca="1" si="1053"/>
        <v>3631933.7549053421</v>
      </c>
      <c r="FN169" s="197">
        <f t="shared" ca="1" si="1053"/>
        <v>3631933.7549053421</v>
      </c>
      <c r="FO169" s="197">
        <f t="shared" ca="1" si="1053"/>
        <v>3631933.7549053421</v>
      </c>
      <c r="FP169" s="197">
        <f t="shared" ca="1" si="1053"/>
        <v>3631933.7549053421</v>
      </c>
      <c r="FQ169" s="197">
        <f t="shared" ca="1" si="1053"/>
        <v>3631933.7549053421</v>
      </c>
      <c r="FR169" s="197">
        <f t="shared" ca="1" si="1053"/>
        <v>3631933.7549053421</v>
      </c>
      <c r="FS169" s="197">
        <f t="shared" ca="1" si="1053"/>
        <v>2958011.1665240494</v>
      </c>
      <c r="FT169" s="197">
        <f t="shared" ca="1" si="1053"/>
        <v>3036739.4491183553</v>
      </c>
      <c r="FU169" s="197">
        <f t="shared" ca="1" si="1053"/>
        <v>3190057.9262277517</v>
      </c>
      <c r="FV169" s="197">
        <f t="shared" ca="1" si="1053"/>
        <v>3489229.7349350038</v>
      </c>
      <c r="FW169" s="197">
        <f t="shared" ca="1" si="1053"/>
        <v>3788401.5436422559</v>
      </c>
      <c r="FX169" s="197">
        <f t="shared" ca="1" si="1053"/>
        <v>3788401.5436422559</v>
      </c>
      <c r="FY169" s="197">
        <f t="shared" ca="1" si="1053"/>
        <v>3788401.5436422559</v>
      </c>
      <c r="FZ169" s="197">
        <f t="shared" ca="1" si="1053"/>
        <v>3788401.5436422559</v>
      </c>
      <c r="GA169" s="197">
        <f t="shared" ca="1" si="1053"/>
        <v>3788401.5436422559</v>
      </c>
      <c r="GB169" s="197">
        <f t="shared" ca="1" si="1053"/>
        <v>3788401.5436422559</v>
      </c>
      <c r="GC169" s="197">
        <f t="shared" ca="1" si="1053"/>
        <v>3788401.5436422559</v>
      </c>
      <c r="GD169" s="197">
        <f t="shared" ca="1" si="1053"/>
        <v>3788401.5436422559</v>
      </c>
      <c r="GE169" s="197">
        <f t="shared" ca="1" si="1053"/>
        <v>3614732.4054866191</v>
      </c>
      <c r="GF169" s="197">
        <f t="shared" ca="1" si="1053"/>
        <v>3697397.1022106395</v>
      </c>
      <c r="GG169" s="197">
        <f t="shared" ca="1" si="1053"/>
        <v>3725433.5444364124</v>
      </c>
      <c r="GH169" s="197">
        <f t="shared" ca="1" si="1053"/>
        <v>3958242.0671047848</v>
      </c>
      <c r="GI169" s="197">
        <f t="shared" ca="1" si="1053"/>
        <v>3958242.0671047848</v>
      </c>
      <c r="GJ169" s="197">
        <f t="shared" ca="1" si="1053"/>
        <v>3958242.0671047848</v>
      </c>
      <c r="GK169" s="197">
        <f t="shared" ca="1" si="1053"/>
        <v>3958242.0671047848</v>
      </c>
      <c r="GL169" s="197">
        <f t="shared" ca="1" si="1053"/>
        <v>3958242.0671047848</v>
      </c>
      <c r="GM169" s="197">
        <f t="shared" ca="1" si="1053"/>
        <v>3958242.0671047848</v>
      </c>
      <c r="GN169" s="197">
        <f t="shared" ca="1" si="1053"/>
        <v>3958242.0671047848</v>
      </c>
      <c r="GO169" s="197">
        <f t="shared" ca="1" si="1053"/>
        <v>3958242.0671047848</v>
      </c>
      <c r="GP169" s="197">
        <f t="shared" ref="GP169:IU169" ca="1" si="1054">GP209-GP168</f>
        <v>3958242.0671047848</v>
      </c>
      <c r="GQ169" s="197">
        <f t="shared" ca="1" si="1054"/>
        <v>3631033.2312028245</v>
      </c>
      <c r="GR169" s="197">
        <f t="shared" ca="1" si="1054"/>
        <v>3717831.1627630466</v>
      </c>
      <c r="GS169" s="197">
        <f t="shared" ca="1" si="1054"/>
        <v>3893115.159452253</v>
      </c>
      <c r="GT169" s="197">
        <f t="shared" ca="1" si="1054"/>
        <v>3893115.159452253</v>
      </c>
      <c r="GU169" s="197">
        <f t="shared" ca="1" si="1054"/>
        <v>3893115.159452253</v>
      </c>
      <c r="GV169" s="197">
        <f t="shared" ca="1" si="1054"/>
        <v>3893115.159452253</v>
      </c>
      <c r="GW169" s="197">
        <f t="shared" ca="1" si="1054"/>
        <v>4022399.6994185783</v>
      </c>
      <c r="GX169" s="197">
        <f t="shared" ca="1" si="1054"/>
        <v>4022399.6994185783</v>
      </c>
      <c r="GY169" s="197">
        <f t="shared" ca="1" si="1054"/>
        <v>4022399.6994185783</v>
      </c>
      <c r="GZ169" s="197">
        <f t="shared" ca="1" si="1054"/>
        <v>4022399.6994185783</v>
      </c>
      <c r="HA169" s="197">
        <f t="shared" ca="1" si="1054"/>
        <v>4151684.2393849045</v>
      </c>
      <c r="HB169" s="197">
        <f t="shared" ca="1" si="1054"/>
        <v>4151684.2393849045</v>
      </c>
      <c r="HC169" s="197">
        <f t="shared" ca="1" si="1054"/>
        <v>4232859.2754311003</v>
      </c>
      <c r="HD169" s="197">
        <f t="shared" ca="1" si="1054"/>
        <v>4323997.1035693334</v>
      </c>
      <c r="HE169" s="197">
        <f t="shared" ca="1" si="1054"/>
        <v>4354507.9475590885</v>
      </c>
      <c r="HF169" s="197">
        <f t="shared" ca="1" si="1054"/>
        <v>4354507.9475590885</v>
      </c>
      <c r="HG169" s="197">
        <f t="shared" ca="1" si="1054"/>
        <v>4354507.9475590885</v>
      </c>
      <c r="HH169" s="197">
        <f t="shared" ca="1" si="1054"/>
        <v>4354507.9475590885</v>
      </c>
      <c r="HI169" s="197">
        <f t="shared" ca="1" si="1054"/>
        <v>4354507.9475590885</v>
      </c>
      <c r="HJ169" s="197">
        <f t="shared" ca="1" si="1054"/>
        <v>4354507.9475590885</v>
      </c>
      <c r="HK169" s="197">
        <f t="shared" ca="1" si="1054"/>
        <v>4354507.9475590885</v>
      </c>
      <c r="HL169" s="197">
        <f t="shared" ca="1" si="1054"/>
        <v>4354507.9475590885</v>
      </c>
      <c r="HM169" s="197">
        <f t="shared" ca="1" si="1054"/>
        <v>4354507.9475590885</v>
      </c>
      <c r="HN169" s="197">
        <f t="shared" ca="1" si="1054"/>
        <v>4354507.9475590885</v>
      </c>
      <c r="HO169" s="197">
        <f t="shared" ca="1" si="1054"/>
        <v>4497919.7877923343</v>
      </c>
      <c r="HP169" s="197">
        <f t="shared" ca="1" si="1054"/>
        <v>776513.93475185789</v>
      </c>
      <c r="HQ169" s="197">
        <f t="shared" ca="1" si="1054"/>
        <v>808346.6416246501</v>
      </c>
      <c r="HR169" s="197">
        <f t="shared" ca="1" si="1054"/>
        <v>808346.6416246501</v>
      </c>
      <c r="HS169" s="197">
        <f t="shared" ca="1" si="1054"/>
        <v>808346.6416246501</v>
      </c>
      <c r="HT169" s="197">
        <f t="shared" ca="1" si="1054"/>
        <v>808346.6416246501</v>
      </c>
      <c r="HU169" s="197">
        <f t="shared" ca="1" si="1054"/>
        <v>808346.6416246501</v>
      </c>
      <c r="HV169" s="197">
        <f t="shared" ca="1" si="1054"/>
        <v>808346.6416246501</v>
      </c>
      <c r="HW169" s="197">
        <f t="shared" ca="1" si="1054"/>
        <v>808346.6416246501</v>
      </c>
      <c r="HX169" s="197">
        <f t="shared" ca="1" si="1054"/>
        <v>808346.6416246501</v>
      </c>
      <c r="HY169" s="197">
        <f t="shared" ca="1" si="1054"/>
        <v>808346.6416246501</v>
      </c>
      <c r="HZ169" s="197">
        <f t="shared" ca="1" si="1054"/>
        <v>808346.6416246501</v>
      </c>
      <c r="IA169" s="197">
        <f t="shared" ca="1" si="1054"/>
        <v>808346.6416246501</v>
      </c>
      <c r="IB169" s="197">
        <f t="shared" ca="1" si="1054"/>
        <v>808346.6416246501</v>
      </c>
      <c r="IC169" s="197">
        <f t="shared" ca="1" si="1054"/>
        <v>841561.19414513791</v>
      </c>
      <c r="ID169" s="197">
        <f t="shared" ca="1" si="1054"/>
        <v>841561.19414513791</v>
      </c>
      <c r="IE169" s="197">
        <f t="shared" ca="1" si="1054"/>
        <v>841561.19414513791</v>
      </c>
      <c r="IF169" s="197">
        <f t="shared" ca="1" si="1054"/>
        <v>841561.19414513791</v>
      </c>
      <c r="IG169" s="197">
        <f t="shared" ca="1" si="1054"/>
        <v>841561.19414513791</v>
      </c>
      <c r="IH169" s="197">
        <f t="shared" ca="1" si="1054"/>
        <v>841561.19414513791</v>
      </c>
      <c r="II169" s="197">
        <f t="shared" ca="1" si="1054"/>
        <v>841561.19414513791</v>
      </c>
      <c r="IJ169" s="197">
        <f t="shared" ca="1" si="1054"/>
        <v>841561.19414513791</v>
      </c>
      <c r="IK169" s="197">
        <f t="shared" ca="1" si="1054"/>
        <v>841561.19414513791</v>
      </c>
      <c r="IL169" s="197">
        <f t="shared" ca="1" si="1054"/>
        <v>841561.19414513791</v>
      </c>
      <c r="IM169" s="197">
        <f t="shared" ca="1" si="1054"/>
        <v>841561.19414513791</v>
      </c>
      <c r="IN169" s="197">
        <f t="shared" ca="1" si="1054"/>
        <v>841561.19414513791</v>
      </c>
      <c r="IO169" s="197">
        <f t="shared" ca="1" si="1054"/>
        <v>876220.39090482774</v>
      </c>
      <c r="IP169" s="197">
        <f t="shared" ca="1" si="1054"/>
        <v>876220.39090482774</v>
      </c>
      <c r="IQ169" s="197">
        <f t="shared" ca="1" si="1054"/>
        <v>876220.39090482774</v>
      </c>
      <c r="IR169" s="197">
        <f t="shared" ca="1" si="1054"/>
        <v>-1837796.5156989598</v>
      </c>
      <c r="IS169" s="197">
        <f t="shared" ca="1" si="1054"/>
        <v>-1837796.5156989598</v>
      </c>
      <c r="IT169" s="197">
        <f t="shared" ca="1" si="1054"/>
        <v>-1837796.5156989598</v>
      </c>
      <c r="IU169" s="197">
        <f t="shared" ca="1" si="1054"/>
        <v>-1837796.5156989598</v>
      </c>
      <c r="IV169" s="197">
        <f ca="1">IV209-IV168</f>
        <v>0</v>
      </c>
      <c r="IW169" s="197">
        <f t="shared" ref="IW169" ca="1" si="1055">IW209-IW168</f>
        <v>0</v>
      </c>
      <c r="IX169" s="197">
        <f t="shared" ref="IX169" ca="1" si="1056">IX209-IX168</f>
        <v>0</v>
      </c>
      <c r="IY169" s="197">
        <f t="shared" ref="IY169" ca="1" si="1057">IY209-IY168</f>
        <v>0</v>
      </c>
      <c r="IZ169" s="197">
        <f t="shared" ref="IZ169" ca="1" si="1058">IZ209-IZ168</f>
        <v>0</v>
      </c>
      <c r="JA169" s="197">
        <f t="shared" ref="JA169" ca="1" si="1059">JA209-JA168</f>
        <v>0</v>
      </c>
      <c r="JB169" s="197">
        <f t="shared" ref="JB169" ca="1" si="1060">JB209-JB168</f>
        <v>0</v>
      </c>
      <c r="JC169" s="197">
        <f t="shared" ref="JC169" ca="1" si="1061">JC209-JC168</f>
        <v>0</v>
      </c>
      <c r="JD169" s="197">
        <f t="shared" ref="JD169" ca="1" si="1062">JD209-JD168</f>
        <v>0</v>
      </c>
      <c r="JE169" s="197">
        <f t="shared" ref="JE169" ca="1" si="1063">JE209-JE168</f>
        <v>0</v>
      </c>
      <c r="JF169" s="197">
        <f t="shared" ref="JF169" ca="1" si="1064">JF209-JF168</f>
        <v>0</v>
      </c>
      <c r="JG169" s="197">
        <f t="shared" ref="JG169" ca="1" si="1065">JG209-JG168</f>
        <v>0</v>
      </c>
      <c r="JH169" s="197">
        <f t="shared" ref="JH169" ca="1" si="1066">JH209-JH168</f>
        <v>0</v>
      </c>
      <c r="JI169" s="197">
        <f t="shared" ref="JI169" ca="1" si="1067">JI209-JI168</f>
        <v>0</v>
      </c>
      <c r="JJ169" s="197">
        <f t="shared" ref="JJ169" ca="1" si="1068">JJ209-JJ168</f>
        <v>0</v>
      </c>
      <c r="JK169" s="197">
        <f t="shared" ref="JK169" ca="1" si="1069">JK209-JK168</f>
        <v>0</v>
      </c>
      <c r="JL169" s="197">
        <f t="shared" ref="JL169" ca="1" si="1070">JL209-JL168</f>
        <v>0</v>
      </c>
      <c r="JM169" s="197">
        <f t="shared" ref="JM169" ca="1" si="1071">JM209-JM168</f>
        <v>0</v>
      </c>
      <c r="JN169" s="197">
        <f t="shared" ref="JN169" ca="1" si="1072">JN209-JN168</f>
        <v>0</v>
      </c>
      <c r="JO169" s="197">
        <f t="shared" ref="JO169" ca="1" si="1073">JO209-JO168</f>
        <v>0</v>
      </c>
      <c r="JP169" s="197">
        <f t="shared" ref="JP169" ca="1" si="1074">JP209-JP168</f>
        <v>0</v>
      </c>
      <c r="JQ169" s="197">
        <f t="shared" ref="JQ169" ca="1" si="1075">JQ209-JQ168</f>
        <v>0</v>
      </c>
      <c r="JR169" s="197">
        <f t="shared" ref="JR169" ca="1" si="1076">JR209-JR168</f>
        <v>0</v>
      </c>
      <c r="JS169" s="197">
        <f t="shared" ref="JS169" ca="1" si="1077">JS209-JS168</f>
        <v>0</v>
      </c>
      <c r="JT169" s="197">
        <f t="shared" ref="JT169" ca="1" si="1078">JT209-JT168</f>
        <v>0</v>
      </c>
      <c r="JU169" s="197">
        <f t="shared" ref="JU169" ca="1" si="1079">JU209-JU168</f>
        <v>0</v>
      </c>
      <c r="JV169" s="197">
        <f t="shared" ref="JV169" ca="1" si="1080">JV209-JV168</f>
        <v>0</v>
      </c>
      <c r="JW169" s="197">
        <f t="shared" ref="JW169" ca="1" si="1081">JW209-JW168</f>
        <v>0</v>
      </c>
      <c r="JX169" s="197">
        <f t="shared" ref="JX169" ca="1" si="1082">JX209-JX168</f>
        <v>0</v>
      </c>
      <c r="JY169" s="197">
        <f t="shared" ref="JY169" ca="1" si="1083">JY209-JY168</f>
        <v>0</v>
      </c>
      <c r="JZ169" s="197">
        <f t="shared" ref="JZ169" ca="1" si="1084">JZ209-JZ168</f>
        <v>0</v>
      </c>
      <c r="KA169" s="197">
        <f t="shared" ref="KA169" ca="1" si="1085">KA209-KA168</f>
        <v>0</v>
      </c>
      <c r="KB169" s="197">
        <f t="shared" ref="KB169" ca="1" si="1086">KB209-KB168</f>
        <v>0</v>
      </c>
      <c r="KC169" s="197">
        <f t="shared" ref="KC169" ca="1" si="1087">KC209-KC168</f>
        <v>0</v>
      </c>
      <c r="KD169" s="197">
        <f t="shared" ref="KD169" ca="1" si="1088">KD209-KD168</f>
        <v>0</v>
      </c>
      <c r="KE169" s="197">
        <f t="shared" ref="KE169" ca="1" si="1089">KE209-KE168</f>
        <v>0</v>
      </c>
      <c r="KF169" s="197">
        <f t="shared" ref="KF169" ca="1" si="1090">KF209-KF168</f>
        <v>0</v>
      </c>
      <c r="KG169" s="197">
        <f t="shared" ref="KG169" ca="1" si="1091">KG209-KG168</f>
        <v>0</v>
      </c>
      <c r="KH169" s="197">
        <f t="shared" ref="KH169" ca="1" si="1092">KH209-KH168</f>
        <v>0</v>
      </c>
      <c r="KI169" s="197">
        <f t="shared" ref="KI169" ca="1" si="1093">KI209-KI168</f>
        <v>0</v>
      </c>
      <c r="KJ169" s="197">
        <f t="shared" ref="KJ169" ca="1" si="1094">KJ209-KJ168</f>
        <v>0</v>
      </c>
      <c r="KK169" s="197">
        <f ca="1">KK209-KK168</f>
        <v>0</v>
      </c>
      <c r="KL169" s="197">
        <f t="shared" ref="KL169" ca="1" si="1095">KL209-KL168</f>
        <v>0</v>
      </c>
      <c r="KM169" s="197">
        <f t="shared" ref="KM169" ca="1" si="1096">KM209-KM168</f>
        <v>0</v>
      </c>
      <c r="KN169" s="197">
        <f t="shared" ref="KN169" ca="1" si="1097">KN209-KN168</f>
        <v>0</v>
      </c>
      <c r="KO169" s="197">
        <f t="shared" ref="KO169" ca="1" si="1098">KO209-KO168</f>
        <v>0</v>
      </c>
      <c r="KP169" s="197">
        <f t="shared" ref="KP169" ca="1" si="1099">KP209-KP168</f>
        <v>0</v>
      </c>
      <c r="KQ169" s="197">
        <f t="shared" ref="KQ169" ca="1" si="1100">KQ209-KQ168</f>
        <v>0</v>
      </c>
      <c r="KR169" s="197">
        <f t="shared" ref="KR169" ca="1" si="1101">KR209-KR168</f>
        <v>0</v>
      </c>
      <c r="KS169" s="197">
        <f t="shared" ref="KS169" ca="1" si="1102">KS209-KS168</f>
        <v>0</v>
      </c>
      <c r="KT169" s="197">
        <f t="shared" ref="KT169" ca="1" si="1103">KT209-KT168</f>
        <v>0</v>
      </c>
      <c r="KU169" s="197">
        <f t="shared" ref="KU169" ca="1" si="1104">KU209-KU168</f>
        <v>0</v>
      </c>
      <c r="KV169" s="197">
        <f t="shared" ref="KV169" ca="1" si="1105">KV209-KV168</f>
        <v>0</v>
      </c>
      <c r="KW169" s="197">
        <f t="shared" ref="KW169" ca="1" si="1106">KW209-KW168</f>
        <v>0</v>
      </c>
      <c r="KX169" s="197">
        <f t="shared" ref="KX169" ca="1" si="1107">KX209-KX168</f>
        <v>0</v>
      </c>
      <c r="KY169" s="197">
        <f t="shared" ref="KY169" ca="1" si="1108">KY209-KY168</f>
        <v>0</v>
      </c>
      <c r="KZ169" s="197">
        <f t="shared" ref="KZ169" ca="1" si="1109">KZ209-KZ168</f>
        <v>0</v>
      </c>
      <c r="LA169" s="197">
        <f t="shared" ref="LA169" ca="1" si="1110">LA209-LA168</f>
        <v>0</v>
      </c>
      <c r="LB169" s="197">
        <f t="shared" ref="LB169" ca="1" si="1111">LB209-LB168</f>
        <v>0</v>
      </c>
      <c r="LC169" s="197">
        <f t="shared" ref="LC169" ca="1" si="1112">LC209-LC168</f>
        <v>0</v>
      </c>
      <c r="LD169" s="197">
        <f t="shared" ref="LD169" ca="1" si="1113">LD209-LD168</f>
        <v>0</v>
      </c>
      <c r="LE169" s="197">
        <f t="shared" ref="LE169" ca="1" si="1114">LE209-LE168</f>
        <v>0</v>
      </c>
    </row>
    <row r="170" spans="1:317">
      <c r="A170" s="195"/>
      <c r="B170" s="195"/>
      <c r="C170" s="195"/>
      <c r="D170" s="195"/>
      <c r="E170" s="195"/>
      <c r="F170" s="195"/>
      <c r="G170" s="195"/>
      <c r="H170" s="195"/>
      <c r="I170" s="195"/>
      <c r="J170" s="195"/>
      <c r="K170" s="195"/>
      <c r="L170" s="195"/>
      <c r="M170" s="195"/>
      <c r="N170" s="195"/>
      <c r="O170" s="195"/>
      <c r="P170" s="195"/>
      <c r="Q170" s="195"/>
      <c r="R170" s="195"/>
      <c r="S170" s="195"/>
      <c r="T170" s="195"/>
      <c r="U170" s="195"/>
      <c r="V170" s="195"/>
      <c r="W170" s="195"/>
      <c r="X170" s="195"/>
      <c r="Y170" s="195"/>
      <c r="Z170" s="195"/>
      <c r="AA170" s="195"/>
      <c r="AB170" s="195"/>
      <c r="AC170" s="195"/>
      <c r="AD170" s="195"/>
      <c r="AE170" s="195"/>
      <c r="AF170" s="195"/>
      <c r="AG170" s="195"/>
      <c r="AH170" s="195"/>
      <c r="AI170" s="195"/>
      <c r="AJ170" s="195"/>
      <c r="AK170" s="195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5"/>
      <c r="BB170" s="195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5"/>
      <c r="BS170" s="195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5"/>
      <c r="CJ170" s="195"/>
      <c r="CK170" s="195"/>
      <c r="CL170" s="195"/>
      <c r="CM170" s="195"/>
      <c r="CN170" s="195"/>
      <c r="CO170" s="195"/>
      <c r="CP170" s="195"/>
      <c r="CQ170" s="195"/>
      <c r="CR170" s="195"/>
      <c r="CS170" s="195"/>
      <c r="CT170" s="195"/>
      <c r="CU170" s="195"/>
      <c r="CV170" s="195"/>
      <c r="CW170" s="195"/>
      <c r="CX170" s="195"/>
      <c r="CY170" s="195"/>
      <c r="CZ170" s="195"/>
      <c r="DA170" s="195"/>
      <c r="DB170" s="195"/>
      <c r="DC170" s="195"/>
      <c r="DD170" s="195"/>
      <c r="DE170" s="195"/>
      <c r="DF170" s="195"/>
      <c r="DG170" s="195"/>
      <c r="DH170" s="195"/>
      <c r="DI170" s="195"/>
      <c r="DJ170" s="195"/>
      <c r="DK170" s="195"/>
      <c r="DL170" s="195"/>
      <c r="DM170" s="195"/>
      <c r="DN170" s="195"/>
      <c r="DO170" s="195"/>
      <c r="DP170" s="195"/>
      <c r="DQ170" s="195"/>
      <c r="DR170" s="195"/>
      <c r="DS170" s="195"/>
      <c r="DT170" s="195"/>
      <c r="DU170" s="195"/>
      <c r="DV170" s="195"/>
      <c r="DW170" s="195"/>
      <c r="DX170" s="195"/>
      <c r="DY170" s="195"/>
      <c r="DZ170" s="195"/>
      <c r="EA170" s="195"/>
      <c r="EB170" s="195"/>
      <c r="EC170" s="195"/>
      <c r="ED170" s="195"/>
      <c r="EE170" s="195"/>
      <c r="EF170" s="195"/>
      <c r="EG170" s="195"/>
      <c r="EH170" s="195"/>
      <c r="EI170" s="195"/>
      <c r="EJ170" s="195"/>
      <c r="EK170" s="195"/>
      <c r="EL170" s="195"/>
      <c r="EM170" s="195"/>
      <c r="EN170" s="195"/>
      <c r="EO170" s="195"/>
      <c r="EP170" s="195"/>
      <c r="EQ170" s="195"/>
      <c r="ER170" s="195"/>
      <c r="ES170" s="195"/>
      <c r="ET170" s="195"/>
      <c r="EU170" s="195"/>
      <c r="EV170" s="195"/>
      <c r="EW170" s="195"/>
      <c r="EX170" s="195"/>
      <c r="EY170" s="195"/>
      <c r="EZ170" s="195"/>
      <c r="FA170" s="195"/>
      <c r="FB170" s="195"/>
      <c r="FC170" s="195"/>
      <c r="FD170" s="195"/>
      <c r="FE170" s="195"/>
      <c r="FF170" s="195"/>
      <c r="FG170" s="195"/>
      <c r="FH170" s="195"/>
      <c r="FI170" s="195"/>
      <c r="FJ170" s="195"/>
      <c r="FK170" s="195"/>
      <c r="FL170" s="195"/>
      <c r="FM170" s="195"/>
      <c r="FN170" s="195"/>
      <c r="FO170" s="195"/>
      <c r="FP170" s="195"/>
      <c r="FQ170" s="195"/>
      <c r="FR170" s="195"/>
      <c r="FS170" s="195"/>
      <c r="FT170" s="195"/>
      <c r="FU170" s="195"/>
      <c r="FV170" s="195"/>
      <c r="FW170" s="195"/>
      <c r="FX170" s="195"/>
      <c r="FY170" s="195"/>
      <c r="FZ170" s="195"/>
      <c r="GA170" s="195"/>
      <c r="GB170" s="195"/>
      <c r="GC170" s="195"/>
      <c r="GD170" s="195"/>
      <c r="GE170" s="195"/>
      <c r="GF170" s="195"/>
      <c r="GG170" s="195"/>
      <c r="GH170" s="195"/>
      <c r="GI170" s="195"/>
      <c r="GJ170" s="195"/>
      <c r="GK170" s="195"/>
      <c r="GL170" s="195"/>
      <c r="GM170" s="195"/>
      <c r="GN170" s="195"/>
      <c r="GO170" s="195"/>
      <c r="GP170" s="195"/>
      <c r="GQ170" s="195"/>
      <c r="GR170" s="195"/>
      <c r="GS170" s="195"/>
      <c r="GT170" s="195"/>
      <c r="GU170" s="195"/>
      <c r="GV170" s="195"/>
      <c r="GW170" s="195"/>
      <c r="GX170" s="195"/>
      <c r="GY170" s="195"/>
      <c r="GZ170" s="195"/>
      <c r="HA170" s="195"/>
      <c r="HB170" s="195"/>
      <c r="HC170" s="195"/>
      <c r="HD170" s="195"/>
      <c r="HE170" s="195"/>
      <c r="HF170" s="195"/>
      <c r="HG170" s="195"/>
      <c r="HH170" s="195"/>
      <c r="HI170" s="195"/>
      <c r="HJ170" s="195"/>
      <c r="HK170" s="195"/>
      <c r="HL170" s="195"/>
      <c r="HM170" s="195"/>
      <c r="HN170" s="195"/>
      <c r="HO170" s="195"/>
      <c r="HP170" s="195"/>
      <c r="HQ170" s="195"/>
      <c r="HR170" s="195"/>
      <c r="HS170" s="195"/>
      <c r="HT170" s="195"/>
      <c r="HU170" s="195"/>
      <c r="HV170" s="195"/>
      <c r="HW170" s="195"/>
      <c r="HX170" s="195"/>
      <c r="HY170" s="195"/>
      <c r="HZ170" s="195"/>
      <c r="IA170" s="195"/>
      <c r="IB170" s="195"/>
      <c r="IC170" s="195"/>
      <c r="ID170" s="195"/>
      <c r="IE170" s="195"/>
      <c r="IF170" s="195"/>
      <c r="IG170" s="195"/>
      <c r="IH170" s="195"/>
      <c r="II170" s="195"/>
      <c r="IJ170" s="195"/>
      <c r="IK170" s="195"/>
      <c r="IL170" s="195"/>
      <c r="IM170" s="195"/>
      <c r="IN170" s="195"/>
      <c r="IO170" s="195"/>
      <c r="IP170" s="195"/>
      <c r="IQ170" s="195"/>
      <c r="IR170" s="195"/>
      <c r="IS170" s="195"/>
      <c r="IT170" s="195"/>
      <c r="IU170" s="195"/>
      <c r="IV170" s="195"/>
      <c r="IW170" s="195"/>
      <c r="IX170" s="195"/>
      <c r="IY170" s="195"/>
      <c r="IZ170" s="195"/>
      <c r="JA170" s="195"/>
      <c r="JB170" s="195"/>
      <c r="JC170" s="195"/>
      <c r="JD170" s="195"/>
      <c r="JE170" s="195"/>
      <c r="JF170" s="195"/>
      <c r="JG170" s="195"/>
      <c r="JH170" s="195"/>
      <c r="JI170" s="195"/>
      <c r="JJ170" s="195"/>
      <c r="JK170" s="195"/>
      <c r="JL170" s="195"/>
      <c r="JM170" s="195"/>
      <c r="JN170" s="195"/>
      <c r="JO170" s="195"/>
      <c r="JP170" s="195"/>
      <c r="JQ170" s="195"/>
      <c r="JR170" s="195"/>
      <c r="JS170" s="195"/>
      <c r="JT170" s="195"/>
      <c r="JU170" s="195"/>
      <c r="JV170" s="195"/>
      <c r="JW170" s="195"/>
      <c r="JX170" s="195"/>
      <c r="JY170" s="195"/>
      <c r="JZ170" s="195"/>
      <c r="KA170" s="195"/>
      <c r="KB170" s="195"/>
      <c r="KC170" s="195"/>
      <c r="KD170" s="195"/>
      <c r="KE170" s="195"/>
      <c r="KF170" s="195"/>
      <c r="KG170" s="195"/>
      <c r="KH170" s="195"/>
      <c r="KI170" s="195"/>
      <c r="KJ170" s="195"/>
      <c r="KK170" s="195"/>
      <c r="KL170" s="195"/>
      <c r="KM170" s="195"/>
      <c r="KN170" s="195"/>
      <c r="KO170" s="195"/>
      <c r="KP170" s="195"/>
      <c r="KQ170" s="195"/>
      <c r="KR170" s="195"/>
      <c r="KS170" s="195"/>
      <c r="KT170" s="195"/>
      <c r="KU170" s="195"/>
      <c r="KV170" s="195"/>
      <c r="KW170" s="195"/>
      <c r="KX170" s="195"/>
      <c r="KY170" s="195"/>
      <c r="KZ170" s="195"/>
      <c r="LA170" s="195"/>
      <c r="LB170" s="195"/>
      <c r="LC170" s="195"/>
      <c r="LD170" s="195"/>
      <c r="LE170" s="195"/>
    </row>
    <row r="171" spans="1:317">
      <c r="A171" s="195"/>
      <c r="B171" s="199" t="s">
        <v>142</v>
      </c>
      <c r="C171" s="195"/>
      <c r="D171" s="195"/>
      <c r="E171" s="195"/>
      <c r="F171" s="195"/>
      <c r="G171" s="195"/>
      <c r="H171" s="195"/>
      <c r="I171" s="195"/>
      <c r="J171" s="195"/>
      <c r="K171" s="195"/>
      <c r="L171" s="195"/>
      <c r="M171" s="195"/>
      <c r="N171" s="195"/>
      <c r="O171" s="195"/>
      <c r="P171" s="195"/>
      <c r="Q171" s="195"/>
      <c r="R171" s="195"/>
      <c r="S171" s="195"/>
      <c r="T171" s="195"/>
      <c r="U171" s="195"/>
      <c r="V171" s="195"/>
      <c r="W171" s="195"/>
      <c r="X171" s="195"/>
      <c r="Y171" s="195"/>
      <c r="Z171" s="195"/>
      <c r="AA171" s="195"/>
      <c r="AB171" s="195"/>
      <c r="AC171" s="195"/>
      <c r="AD171" s="195"/>
      <c r="AE171" s="195"/>
      <c r="AF171" s="195"/>
      <c r="AG171" s="195"/>
      <c r="AH171" s="195"/>
      <c r="AI171" s="195"/>
      <c r="AJ171" s="195"/>
      <c r="AK171" s="195"/>
      <c r="AL171" s="195"/>
      <c r="AM171" s="195"/>
      <c r="AN171" s="195"/>
      <c r="AO171" s="195"/>
      <c r="AP171" s="195"/>
      <c r="AQ171" s="195"/>
      <c r="AR171" s="195"/>
      <c r="AS171" s="195"/>
      <c r="AT171" s="195"/>
      <c r="AU171" s="195"/>
      <c r="AV171" s="195"/>
      <c r="AW171" s="195"/>
      <c r="AX171" s="195"/>
      <c r="AY171" s="195"/>
      <c r="AZ171" s="195"/>
      <c r="BA171" s="195"/>
      <c r="BB171" s="195"/>
      <c r="BC171" s="195"/>
      <c r="BD171" s="195"/>
      <c r="BE171" s="195"/>
      <c r="BF171" s="195"/>
      <c r="BG171" s="195"/>
      <c r="BH171" s="195"/>
      <c r="BI171" s="195"/>
      <c r="BJ171" s="195"/>
      <c r="BK171" s="195"/>
      <c r="BL171" s="195"/>
      <c r="BM171" s="195"/>
      <c r="BN171" s="195"/>
      <c r="BO171" s="195"/>
      <c r="BP171" s="195"/>
      <c r="BQ171" s="195"/>
      <c r="BR171" s="195"/>
      <c r="BS171" s="195"/>
      <c r="BT171" s="195"/>
      <c r="BU171" s="195"/>
      <c r="BV171" s="195"/>
      <c r="BW171" s="195"/>
      <c r="BX171" s="195"/>
      <c r="BY171" s="195"/>
      <c r="BZ171" s="195"/>
      <c r="CA171" s="195"/>
      <c r="CB171" s="195"/>
      <c r="CC171" s="195"/>
      <c r="CD171" s="195"/>
      <c r="CE171" s="195"/>
      <c r="CF171" s="195"/>
      <c r="CG171" s="195"/>
      <c r="CH171" s="195"/>
      <c r="CI171" s="195"/>
      <c r="CJ171" s="195"/>
      <c r="CK171" s="195"/>
      <c r="CL171" s="195"/>
      <c r="CM171" s="195"/>
      <c r="CN171" s="195"/>
      <c r="CO171" s="195"/>
      <c r="CP171" s="195"/>
      <c r="CQ171" s="195"/>
      <c r="CR171" s="195"/>
      <c r="CS171" s="195"/>
      <c r="CT171" s="195"/>
      <c r="CU171" s="195"/>
      <c r="CV171" s="195"/>
      <c r="CW171" s="195"/>
      <c r="CX171" s="195"/>
      <c r="CY171" s="195"/>
      <c r="CZ171" s="195"/>
      <c r="DA171" s="195"/>
      <c r="DB171" s="195"/>
      <c r="DC171" s="195"/>
      <c r="DD171" s="195"/>
      <c r="DE171" s="195"/>
      <c r="DF171" s="195"/>
      <c r="DG171" s="195"/>
      <c r="DH171" s="195"/>
      <c r="DI171" s="195"/>
      <c r="DJ171" s="195"/>
      <c r="DK171" s="195"/>
      <c r="DL171" s="195"/>
      <c r="DM171" s="195"/>
      <c r="DN171" s="195"/>
      <c r="DO171" s="195"/>
      <c r="DP171" s="195"/>
      <c r="DQ171" s="195"/>
      <c r="DR171" s="195"/>
      <c r="DS171" s="195"/>
      <c r="DT171" s="195"/>
      <c r="DU171" s="195"/>
      <c r="DV171" s="195"/>
      <c r="DW171" s="195"/>
      <c r="DX171" s="195"/>
      <c r="DY171" s="195"/>
      <c r="DZ171" s="195"/>
      <c r="EA171" s="195"/>
      <c r="EB171" s="195"/>
      <c r="EC171" s="195"/>
      <c r="ED171" s="195"/>
      <c r="EE171" s="195"/>
      <c r="EF171" s="195"/>
      <c r="EG171" s="195"/>
      <c r="EH171" s="195"/>
      <c r="EI171" s="195"/>
      <c r="EJ171" s="195"/>
      <c r="EK171" s="195"/>
      <c r="EL171" s="195"/>
      <c r="EM171" s="195"/>
      <c r="EN171" s="195"/>
      <c r="EO171" s="195"/>
      <c r="EP171" s="195"/>
      <c r="EQ171" s="195"/>
      <c r="ER171" s="195"/>
      <c r="ES171" s="195"/>
      <c r="ET171" s="195"/>
      <c r="EU171" s="195"/>
      <c r="EV171" s="195"/>
      <c r="EW171" s="195"/>
      <c r="EX171" s="195"/>
      <c r="EY171" s="195"/>
      <c r="EZ171" s="195"/>
      <c r="FA171" s="195"/>
      <c r="FB171" s="195"/>
      <c r="FC171" s="195"/>
      <c r="FD171" s="195"/>
      <c r="FE171" s="195"/>
      <c r="FF171" s="195"/>
      <c r="FG171" s="195"/>
      <c r="FH171" s="195"/>
      <c r="FI171" s="195"/>
      <c r="FJ171" s="195"/>
      <c r="FK171" s="195"/>
      <c r="FL171" s="195"/>
      <c r="FM171" s="195"/>
      <c r="FN171" s="195"/>
      <c r="FO171" s="195"/>
      <c r="FP171" s="195"/>
      <c r="FQ171" s="195"/>
      <c r="FR171" s="195"/>
      <c r="FS171" s="195"/>
      <c r="FT171" s="195"/>
      <c r="FU171" s="195"/>
      <c r="FV171" s="195"/>
      <c r="FW171" s="195"/>
      <c r="FX171" s="195"/>
      <c r="FY171" s="195"/>
      <c r="FZ171" s="195"/>
      <c r="GA171" s="195"/>
      <c r="GB171" s="195"/>
      <c r="GC171" s="195"/>
      <c r="GD171" s="195"/>
      <c r="GE171" s="195"/>
      <c r="GF171" s="195"/>
      <c r="GG171" s="195"/>
      <c r="GH171" s="195"/>
      <c r="GI171" s="195"/>
      <c r="GJ171" s="195"/>
      <c r="GK171" s="195"/>
      <c r="GL171" s="195"/>
      <c r="GM171" s="195"/>
      <c r="GN171" s="195"/>
      <c r="GO171" s="195"/>
      <c r="GP171" s="195"/>
      <c r="GQ171" s="195"/>
      <c r="GR171" s="195"/>
      <c r="GS171" s="195"/>
      <c r="GT171" s="195"/>
      <c r="GU171" s="195"/>
      <c r="GV171" s="195"/>
      <c r="GW171" s="195"/>
      <c r="GX171" s="195"/>
      <c r="GY171" s="195"/>
      <c r="GZ171" s="195"/>
      <c r="HA171" s="195"/>
      <c r="HB171" s="195"/>
      <c r="HC171" s="195"/>
      <c r="HD171" s="195"/>
      <c r="HE171" s="195"/>
      <c r="HF171" s="195"/>
      <c r="HG171" s="195"/>
      <c r="HH171" s="195"/>
      <c r="HI171" s="195"/>
      <c r="HJ171" s="195"/>
      <c r="HK171" s="195"/>
      <c r="HL171" s="195"/>
      <c r="HM171" s="195"/>
      <c r="HN171" s="195"/>
      <c r="HO171" s="195"/>
      <c r="HP171" s="195"/>
      <c r="HQ171" s="195"/>
      <c r="HR171" s="195"/>
      <c r="HS171" s="195"/>
      <c r="HT171" s="195"/>
      <c r="HU171" s="195"/>
      <c r="HV171" s="195"/>
      <c r="HW171" s="195"/>
      <c r="HX171" s="195"/>
      <c r="HY171" s="195"/>
      <c r="HZ171" s="195"/>
      <c r="IA171" s="195"/>
      <c r="IB171" s="195"/>
      <c r="IC171" s="195"/>
      <c r="ID171" s="195"/>
      <c r="IE171" s="195"/>
      <c r="IF171" s="195"/>
      <c r="IG171" s="195"/>
      <c r="IH171" s="195"/>
      <c r="II171" s="195"/>
      <c r="IJ171" s="195"/>
      <c r="IK171" s="195"/>
      <c r="IL171" s="195"/>
      <c r="IM171" s="195"/>
      <c r="IN171" s="195"/>
      <c r="IO171" s="195"/>
      <c r="IP171" s="195"/>
      <c r="IQ171" s="195"/>
      <c r="IR171" s="195"/>
      <c r="IS171" s="195"/>
      <c r="IT171" s="195"/>
      <c r="IU171" s="195"/>
      <c r="IV171" s="195"/>
      <c r="IW171" s="195"/>
      <c r="IX171" s="195"/>
      <c r="IY171" s="195"/>
      <c r="IZ171" s="195"/>
      <c r="JA171" s="195"/>
      <c r="JB171" s="195"/>
      <c r="JC171" s="195"/>
      <c r="JD171" s="195"/>
      <c r="JE171" s="195"/>
      <c r="JF171" s="195"/>
      <c r="JG171" s="195"/>
      <c r="JH171" s="195"/>
      <c r="JI171" s="195"/>
      <c r="JJ171" s="195"/>
      <c r="JK171" s="195"/>
      <c r="JL171" s="195"/>
      <c r="JM171" s="195"/>
      <c r="JN171" s="195"/>
      <c r="JO171" s="195"/>
      <c r="JP171" s="195"/>
      <c r="JQ171" s="195"/>
      <c r="JR171" s="195"/>
      <c r="JS171" s="195"/>
      <c r="JT171" s="195"/>
      <c r="JU171" s="195"/>
      <c r="JV171" s="195"/>
      <c r="JW171" s="195"/>
      <c r="JX171" s="195"/>
      <c r="JY171" s="195"/>
      <c r="JZ171" s="195"/>
      <c r="KA171" s="195"/>
      <c r="KB171" s="195"/>
      <c r="KC171" s="195"/>
      <c r="KD171" s="195"/>
      <c r="KE171" s="195"/>
      <c r="KF171" s="195"/>
      <c r="KG171" s="195"/>
      <c r="KH171" s="195"/>
      <c r="KI171" s="195"/>
      <c r="KJ171" s="195"/>
      <c r="KK171" s="195"/>
      <c r="KL171" s="195"/>
      <c r="KM171" s="195"/>
      <c r="KN171" s="195"/>
      <c r="KO171" s="195"/>
      <c r="KP171" s="195"/>
      <c r="KQ171" s="195"/>
      <c r="KR171" s="195"/>
      <c r="KS171" s="195"/>
      <c r="KT171" s="195"/>
      <c r="KU171" s="195"/>
      <c r="KV171" s="195"/>
      <c r="KW171" s="195"/>
      <c r="KX171" s="195"/>
      <c r="KY171" s="195"/>
      <c r="KZ171" s="195"/>
      <c r="LA171" s="195"/>
      <c r="LB171" s="195"/>
      <c r="LC171" s="195"/>
      <c r="LD171" s="195"/>
      <c r="LE171" s="195"/>
    </row>
    <row r="172" spans="1:317">
      <c r="A172" s="195">
        <v>5.0999999999999996</v>
      </c>
      <c r="B172" s="200" t="s">
        <v>64</v>
      </c>
      <c r="C172" s="195"/>
      <c r="D172" s="196"/>
      <c r="E172" s="197">
        <f ca="1">IF(Expense!$B$24=Expense!$C$23,0,OFFSET(Assumptions!$D$305,0,E143))</f>
        <v>0</v>
      </c>
      <c r="F172" s="197">
        <f ca="1">IF(Expense!$B$24=Expense!$C$23,0,OFFSET(Assumptions!$D$305,0,F143))</f>
        <v>0</v>
      </c>
      <c r="G172" s="197">
        <f ca="1">IF(Expense!$B$24=Expense!$C$23,0,OFFSET(Assumptions!$D$305,0,G143))</f>
        <v>0</v>
      </c>
      <c r="H172" s="197">
        <f ca="1">IF(Expense!$B$24=Expense!$C$23,0,OFFSET(Assumptions!$D$305,0,H143))</f>
        <v>0</v>
      </c>
      <c r="I172" s="197">
        <f ca="1">IF(Expense!$B$24=Expense!$C$23,0,OFFSET(Assumptions!$D$305,0,I143))</f>
        <v>0</v>
      </c>
      <c r="J172" s="197">
        <f ca="1">IF(Expense!$B$24=Expense!$C$23,0,OFFSET(Assumptions!$D$305,0,J143))</f>
        <v>0</v>
      </c>
      <c r="K172" s="197">
        <f ca="1">IF(Expense!$B$24=Expense!$C$23,0,OFFSET(Assumptions!$D$305,0,K143))</f>
        <v>0</v>
      </c>
      <c r="L172" s="197">
        <f ca="1">IF(Expense!$B$24=Expense!$C$23,0,OFFSET(Assumptions!$D$305,0,L143))</f>
        <v>0</v>
      </c>
      <c r="M172" s="197">
        <f ca="1">IF(Expense!$B$24=Expense!$C$23,0,OFFSET(Assumptions!$D$305,0,M143))</f>
        <v>0</v>
      </c>
      <c r="N172" s="197">
        <f ca="1">IF(Expense!$B$24=Expense!$C$23,0,OFFSET(Assumptions!$D$305,0,N143))</f>
        <v>0</v>
      </c>
      <c r="O172" s="197">
        <f ca="1">IF(Expense!$B$24=Expense!$C$23,0,OFFSET(Assumptions!$D$305,0,O143))</f>
        <v>0</v>
      </c>
      <c r="P172" s="197">
        <f ca="1">IF(Expense!$B$24=Expense!$C$23,0,OFFSET(Assumptions!$D$305,0,P143))</f>
        <v>0</v>
      </c>
      <c r="Q172" s="197">
        <f ca="1">IF(Expense!$B$24=Expense!$C$23,0,OFFSET(Assumptions!$D$305,0,Q143))</f>
        <v>0</v>
      </c>
      <c r="R172" s="197">
        <f ca="1">IF(Expense!$B$24=Expense!$C$23,0,OFFSET(Assumptions!$D$305,0,R143))</f>
        <v>0</v>
      </c>
      <c r="S172" s="197">
        <f ca="1">IF(Expense!$B$24=Expense!$C$23,0,OFFSET(Assumptions!$D$305,0,S143))</f>
        <v>0</v>
      </c>
      <c r="T172" s="197">
        <f ca="1">IF(Expense!$B$24=Expense!$C$23,0,OFFSET(Assumptions!$D$305,0,T143))</f>
        <v>0</v>
      </c>
      <c r="U172" s="197">
        <f ca="1">IF(Expense!$B$24=Expense!$C$23,0,OFFSET(Assumptions!$D$305,0,U143))</f>
        <v>0</v>
      </c>
      <c r="V172" s="197">
        <f ca="1">IF(Expense!$B$24=Expense!$C$23,0,OFFSET(Assumptions!$D$305,0,V143))</f>
        <v>0</v>
      </c>
      <c r="W172" s="197">
        <f ca="1">IF(Expense!$B$24=Expense!$C$23,0,OFFSET(Assumptions!$D$305,0,W143))</f>
        <v>0</v>
      </c>
      <c r="X172" s="197">
        <f ca="1">IF(Expense!$B$24=Expense!$C$23,0,OFFSET(Assumptions!$D$305,0,X143))</f>
        <v>0</v>
      </c>
      <c r="Y172" s="197">
        <f ca="1">IF(Expense!$B$24=Expense!$C$23,0,OFFSET(Assumptions!$D$305,0,Y143))</f>
        <v>0</v>
      </c>
      <c r="Z172" s="197">
        <f ca="1">IF(Expense!$B$24=Expense!$C$23,0,OFFSET(Assumptions!$D$305,0,Z143))</f>
        <v>0</v>
      </c>
      <c r="AA172" s="197">
        <f ca="1">IF(Expense!$B$24=Expense!$C$23,0,OFFSET(Assumptions!$D$305,0,AA143))</f>
        <v>0</v>
      </c>
      <c r="AB172" s="197">
        <f ca="1">IF(Expense!$B$24=Expense!$C$23,0,OFFSET(Assumptions!$D$305,0,AB143))</f>
        <v>0</v>
      </c>
      <c r="AC172" s="197">
        <f ca="1">IF(Expense!$B$24=Expense!$C$23,0,OFFSET(Assumptions!$D$305,0,AC143))</f>
        <v>0</v>
      </c>
      <c r="AD172" s="197">
        <f ca="1">IF(Expense!$B$24=Expense!$C$23,0,OFFSET(Assumptions!$D$305,0,AD143))</f>
        <v>0</v>
      </c>
      <c r="AE172" s="197">
        <f ca="1">IF(Expense!$B$24=Expense!$C$23,0,OFFSET(Assumptions!$D$305,0,AE143))</f>
        <v>0</v>
      </c>
      <c r="AF172" s="197">
        <f ca="1">IF(Expense!$B$24=Expense!$C$23,0,OFFSET(Assumptions!$D$305,0,AF143))</f>
        <v>0</v>
      </c>
      <c r="AG172" s="197">
        <f ca="1">IF(Expense!$B$24=Expense!$C$23,0,OFFSET(Assumptions!$D$305,0,AG143))</f>
        <v>0</v>
      </c>
      <c r="AH172" s="197">
        <f ca="1">IF(Expense!$B$24=Expense!$C$23,0,OFFSET(Assumptions!$D$305,0,AH143))</f>
        <v>0</v>
      </c>
      <c r="AI172" s="197">
        <f ca="1">IF(Expense!$B$24=Expense!$C$23,0,OFFSET(Assumptions!$D$305,0,AI143))</f>
        <v>0</v>
      </c>
      <c r="AJ172" s="197">
        <f ca="1">IF(Expense!$B$24=Expense!$C$23,0,OFFSET(Assumptions!$D$305,0,AJ143))</f>
        <v>0</v>
      </c>
      <c r="AK172" s="197">
        <f ca="1">IF(Expense!$B$24=Expense!$C$23,0,OFFSET(Assumptions!$D$305,0,AK143))</f>
        <v>0</v>
      </c>
      <c r="AL172" s="197">
        <f ca="1">IF(Expense!$B$24=Expense!$C$23,0,OFFSET(Assumptions!$D$305,0,AL143))</f>
        <v>0</v>
      </c>
      <c r="AM172" s="197">
        <f ca="1">IF(Expense!$B$24=Expense!$C$23,0,OFFSET(Assumptions!$D$305,0,AM143))</f>
        <v>0</v>
      </c>
      <c r="AN172" s="197">
        <f ca="1">IF(Expense!$B$24=Expense!$C$23,0,OFFSET(Assumptions!$D$305,0,AN143))</f>
        <v>0</v>
      </c>
      <c r="AO172" s="197">
        <f ca="1">IF(Expense!$B$24=Expense!$C$23,0,OFFSET(Assumptions!$D$305,0,AO143))</f>
        <v>0</v>
      </c>
      <c r="AP172" s="197">
        <f ca="1">IF(Expense!$B$24=Expense!$C$23,0,OFFSET(Assumptions!$D$305,0,AP143))</f>
        <v>0</v>
      </c>
      <c r="AQ172" s="197">
        <f ca="1">IF(Expense!$B$24=Expense!$C$23,0,OFFSET(Assumptions!$D$305,0,AQ143))</f>
        <v>0</v>
      </c>
      <c r="AR172" s="197">
        <f ca="1">IF(Expense!$B$24=Expense!$C$23,0,OFFSET(Assumptions!$D$305,0,AR143))</f>
        <v>0</v>
      </c>
      <c r="AS172" s="197">
        <f ca="1">IF(Expense!$B$24=Expense!$C$23,0,OFFSET(Assumptions!$D$305,0,AS143))</f>
        <v>0</v>
      </c>
      <c r="AT172" s="197">
        <f ca="1">IF(Expense!$B$24=Expense!$C$23,0,OFFSET(Assumptions!$D$305,0,AT143))</f>
        <v>0</v>
      </c>
      <c r="AU172" s="197">
        <f ca="1">IF(Expense!$B$24=Expense!$C$23,0,OFFSET(Assumptions!$D$305,0,AU143))</f>
        <v>0</v>
      </c>
      <c r="AV172" s="197">
        <f ca="1">IF(Expense!$B$24=Expense!$C$23,0,OFFSET(Assumptions!$D$305,0,AV143))</f>
        <v>0</v>
      </c>
      <c r="AW172" s="197">
        <f ca="1">IF(Expense!$B$24=Expense!$C$23,0,OFFSET(Assumptions!$D$305,0,AW143))</f>
        <v>0</v>
      </c>
      <c r="AX172" s="197">
        <f ca="1">IF(Expense!$B$24=Expense!$C$23,0,OFFSET(Assumptions!$D$305,0,AX143))</f>
        <v>0</v>
      </c>
      <c r="AY172" s="197">
        <f ca="1">IF(Expense!$B$24=Expense!$C$23,0,OFFSET(Assumptions!$D$305,0,AY143))</f>
        <v>0</v>
      </c>
      <c r="AZ172" s="197">
        <f ca="1">IF(Expense!$B$24=Expense!$C$23,0,OFFSET(Assumptions!$D$305,0,AZ143))</f>
        <v>0</v>
      </c>
      <c r="BA172" s="197">
        <f ca="1">IF(Expense!$B$24=Expense!$C$23,0,OFFSET(Assumptions!$D$305,0,BA143))</f>
        <v>0</v>
      </c>
      <c r="BB172" s="197">
        <f ca="1">IF(Expense!$B$24=Expense!$C$23,0,OFFSET(Assumptions!$D$305,0,BB143))</f>
        <v>0</v>
      </c>
      <c r="BC172" s="197">
        <f ca="1">IF(Expense!$B$24=Expense!$C$23,0,OFFSET(Assumptions!$D$305,0,BC143))</f>
        <v>0</v>
      </c>
      <c r="BD172" s="197">
        <f ca="1">IF(Expense!$B$24=Expense!$C$23,0,OFFSET(Assumptions!$D$305,0,BD143))</f>
        <v>0</v>
      </c>
      <c r="BE172" s="197">
        <f ca="1">IF(Expense!$B$24=Expense!$C$23,0,OFFSET(Assumptions!$D$305,0,BE143))</f>
        <v>0</v>
      </c>
      <c r="BF172" s="197">
        <f ca="1">IF(Expense!$B$24=Expense!$C$23,0,OFFSET(Assumptions!$D$305,0,BF143))</f>
        <v>0</v>
      </c>
      <c r="BG172" s="197">
        <f ca="1">IF(Expense!$B$24=Expense!$C$23,0,OFFSET(Assumptions!$D$305,0,BG143))</f>
        <v>0</v>
      </c>
      <c r="BH172" s="197">
        <f ca="1">IF(Expense!$B$24=Expense!$C$23,0,OFFSET(Assumptions!$D$305,0,BH143))</f>
        <v>0</v>
      </c>
      <c r="BI172" s="197">
        <f ca="1">IF(Expense!$B$24=Expense!$C$23,0,OFFSET(Assumptions!$D$305,0,BI143))</f>
        <v>0</v>
      </c>
      <c r="BJ172" s="197">
        <f ca="1">IF(Expense!$B$24=Expense!$C$23,0,OFFSET(Assumptions!$D$305,0,BJ143))</f>
        <v>0</v>
      </c>
      <c r="BK172" s="197">
        <f ca="1">IF(Expense!$B$24=Expense!$C$23,0,OFFSET(Assumptions!$D$305,0,BK143))</f>
        <v>0</v>
      </c>
      <c r="BL172" s="197">
        <f ca="1">IF(Expense!$B$24=Expense!$C$23,0,OFFSET(Assumptions!$D$305,0,BL143))</f>
        <v>0</v>
      </c>
      <c r="BM172" s="197">
        <f ca="1">IF(Expense!$B$24=Expense!$C$23,0,OFFSET(Assumptions!$D$305,0,BM143))</f>
        <v>0</v>
      </c>
      <c r="BN172" s="197">
        <f ca="1">IF(Expense!$B$24=Expense!$C$23,0,OFFSET(Assumptions!$D$305,0,BN143))</f>
        <v>0</v>
      </c>
      <c r="BO172" s="197">
        <f ca="1">IF(Expense!$B$24=Expense!$C$23,0,OFFSET(Assumptions!$D$305,0,BO143))</f>
        <v>0</v>
      </c>
      <c r="BP172" s="197">
        <f ca="1">IF(Expense!$B$24=Expense!$C$23,0,OFFSET(Assumptions!$D$305,0,BP143))</f>
        <v>0</v>
      </c>
      <c r="BQ172" s="197">
        <f ca="1">IF(Expense!$B$24=Expense!$C$23,0,OFFSET(Assumptions!$D$305,0,BQ143))</f>
        <v>0</v>
      </c>
      <c r="BR172" s="197">
        <f ca="1">IF(Expense!$B$24=Expense!$C$23,0,OFFSET(Assumptions!$D$305,0,BR143))</f>
        <v>0</v>
      </c>
      <c r="BS172" s="197">
        <f ca="1">IF(Expense!$B$24=Expense!$C$23,0,OFFSET(Assumptions!$D$305,0,BS143))</f>
        <v>0</v>
      </c>
      <c r="BT172" s="197">
        <f ca="1">IF(Expense!$B$24=Expense!$C$23,0,OFFSET(Assumptions!$D$305,0,BT143))</f>
        <v>0</v>
      </c>
      <c r="BU172" s="197">
        <f ca="1">IF(Expense!$B$24=Expense!$C$23,0,OFFSET(Assumptions!$D$305,0,BU143))</f>
        <v>0</v>
      </c>
      <c r="BV172" s="197">
        <f ca="1">IF(Expense!$B$24=Expense!$C$23,0,OFFSET(Assumptions!$D$305,0,BV143))</f>
        <v>0</v>
      </c>
      <c r="BW172" s="197">
        <f ca="1">IF(Expense!$B$24=Expense!$C$23,0,OFFSET(Assumptions!$D$305,0,BW143))</f>
        <v>0</v>
      </c>
      <c r="BX172" s="197">
        <f ca="1">IF(Expense!$B$24=Expense!$C$23,0,OFFSET(Assumptions!$D$305,0,BX143))</f>
        <v>0</v>
      </c>
      <c r="BY172" s="197">
        <f ca="1">IF(Expense!$B$24=Expense!$C$23,0,OFFSET(Assumptions!$D$305,0,BY143))</f>
        <v>0</v>
      </c>
      <c r="BZ172" s="197">
        <f ca="1">IF(Expense!$B$24=Expense!$C$23,0,OFFSET(Assumptions!$D$305,0,BZ143))</f>
        <v>0</v>
      </c>
      <c r="CA172" s="197">
        <f ca="1">IF(Expense!$B$24=Expense!$C$23,0,OFFSET(Assumptions!$D$305,0,CA143))</f>
        <v>6949309.3253731346</v>
      </c>
      <c r="CB172" s="197">
        <f ca="1">IF(Expense!$B$24=Expense!$C$23,0,OFFSET(Assumptions!$D$305,0,CB143))</f>
        <v>0</v>
      </c>
      <c r="CC172" s="197">
        <f ca="1">IF(Expense!$B$24=Expense!$C$23,0,OFFSET(Assumptions!$D$305,0,CC143))</f>
        <v>0</v>
      </c>
      <c r="CD172" s="197">
        <f ca="1">IF(Expense!$B$24=Expense!$C$23,0,OFFSET(Assumptions!$D$305,0,CD143))</f>
        <v>560705.63104477618</v>
      </c>
      <c r="CE172" s="197">
        <f ca="1">IF(Expense!$B$24=Expense!$C$23,0,OFFSET(Assumptions!$D$305,0,CE143))</f>
        <v>43131.202388059741</v>
      </c>
      <c r="CF172" s="197">
        <f ca="1">IF(Expense!$B$24=Expense!$C$23,0,OFFSET(Assumptions!$D$305,0,CF143))</f>
        <v>43131.202388059741</v>
      </c>
      <c r="CG172" s="197">
        <f ca="1">IF(Expense!$B$24=Expense!$C$23,0,OFFSET(Assumptions!$D$305,0,CG143))</f>
        <v>43131.202388059741</v>
      </c>
      <c r="CH172" s="197">
        <f ca="1">IF(Expense!$B$24=Expense!$C$23,0,OFFSET(Assumptions!$D$305,0,CH143))</f>
        <v>43131.202388059741</v>
      </c>
      <c r="CI172" s="197">
        <f ca="1">IF(Expense!$B$24=Expense!$C$23,0,OFFSET(Assumptions!$D$305,0,CI143))</f>
        <v>43131.202388059741</v>
      </c>
      <c r="CJ172" s="197">
        <f ca="1">IF(Expense!$B$24=Expense!$C$23,0,OFFSET(Assumptions!$D$305,0,CJ143))</f>
        <v>43131.202388059741</v>
      </c>
      <c r="CK172" s="197">
        <f ca="1">IF(Expense!$B$24=Expense!$C$23,0,OFFSET(Assumptions!$D$305,0,CK143))</f>
        <v>43131.202388059741</v>
      </c>
      <c r="CL172" s="197">
        <f ca="1">IF(Expense!$B$24=Expense!$C$23,0,OFFSET(Assumptions!$D$305,0,CL143))</f>
        <v>43131.202388059741</v>
      </c>
      <c r="CM172" s="197">
        <f ca="1">IF(Expense!$B$24=Expense!$C$23,0,OFFSET(Assumptions!$D$305,0,CM143))</f>
        <v>26200.096791044776</v>
      </c>
      <c r="CN172" s="197">
        <f ca="1">IF(Expense!$B$24=Expense!$C$23,0,OFFSET(Assumptions!$D$305,0,CN143))</f>
        <v>0</v>
      </c>
      <c r="CO172" s="197">
        <f ca="1">IF(Expense!$B$24=Expense!$C$23,0,OFFSET(Assumptions!$D$305,0,CO143))</f>
        <v>0</v>
      </c>
      <c r="CP172" s="197">
        <f ca="1">IF(Expense!$B$24=Expense!$C$23,0,OFFSET(Assumptions!$D$305,0,CP143))</f>
        <v>0</v>
      </c>
      <c r="CQ172" s="197">
        <f ca="1">IF(Expense!$B$24=Expense!$C$23,0,OFFSET(Assumptions!$D$305,0,CQ143))</f>
        <v>0</v>
      </c>
      <c r="CR172" s="197">
        <f ca="1">IF(Expense!$B$24=Expense!$C$23,0,OFFSET(Assumptions!$D$305,0,CR143))</f>
        <v>0</v>
      </c>
      <c r="CS172" s="197">
        <f ca="1">IF(Expense!$B$24=Expense!$C$23,0,OFFSET(Assumptions!$D$305,0,CS143))</f>
        <v>0</v>
      </c>
      <c r="CT172" s="197">
        <f ca="1">IF(Expense!$B$24=Expense!$C$23,0,OFFSET(Assumptions!$D$305,0,CT143))</f>
        <v>0</v>
      </c>
      <c r="CU172" s="197">
        <f ca="1">IF(Expense!$B$24=Expense!$C$23,0,OFFSET(Assumptions!$D$305,0,CU143))</f>
        <v>0</v>
      </c>
      <c r="CV172" s="197">
        <f ca="1">IF(Expense!$B$24=Expense!$C$23,0,OFFSET(Assumptions!$D$305,0,CV143))</f>
        <v>0</v>
      </c>
      <c r="CW172" s="197">
        <f ca="1">IF(Expense!$B$24=Expense!$C$23,0,OFFSET(Assumptions!$D$305,0,CW143))</f>
        <v>0</v>
      </c>
      <c r="CX172" s="197">
        <f ca="1">IF(Expense!$B$24=Expense!$C$23,0,OFFSET(Assumptions!$D$305,0,CX143))</f>
        <v>0</v>
      </c>
      <c r="CY172" s="197">
        <f ca="1">IF(Expense!$B$24=Expense!$C$23,0,OFFSET(Assumptions!$D$305,0,CY143))</f>
        <v>168338.49551704479</v>
      </c>
      <c r="CZ172" s="197">
        <f ca="1">IF(Expense!$B$24=Expense!$C$23,0,OFFSET(Assumptions!$D$305,0,CZ143))</f>
        <v>0</v>
      </c>
      <c r="DA172" s="197">
        <f ca="1">IF(Expense!$B$24=Expense!$C$23,0,OFFSET(Assumptions!$D$305,0,DA143))</f>
        <v>0</v>
      </c>
      <c r="DB172" s="197">
        <f ca="1">IF(Expense!$B$24=Expense!$C$23,0,OFFSET(Assumptions!$D$305,0,DB143))</f>
        <v>0</v>
      </c>
      <c r="DC172" s="197">
        <f ca="1">IF(Expense!$B$24=Expense!$C$23,0,OFFSET(Assumptions!$D$305,0,DC143))</f>
        <v>0</v>
      </c>
      <c r="DD172" s="197">
        <f ca="1">IF(Expense!$B$24=Expense!$C$23,0,OFFSET(Assumptions!$D$305,0,DD143))</f>
        <v>0</v>
      </c>
      <c r="DE172" s="197">
        <f ca="1">IF(Expense!$B$24=Expense!$C$23,0,OFFSET(Assumptions!$D$305,0,DE143))</f>
        <v>0</v>
      </c>
      <c r="DF172" s="197">
        <f ca="1">IF(Expense!$B$24=Expense!$C$23,0,OFFSET(Assumptions!$D$305,0,DF143))</f>
        <v>0</v>
      </c>
      <c r="DG172" s="197">
        <f ca="1">IF(Expense!$B$24=Expense!$C$23,0,OFFSET(Assumptions!$D$305,0,DG143))</f>
        <v>0</v>
      </c>
      <c r="DH172" s="197">
        <f ca="1">IF(Expense!$B$24=Expense!$C$23,0,OFFSET(Assumptions!$D$305,0,DH143))</f>
        <v>0</v>
      </c>
      <c r="DI172" s="197">
        <f ca="1">IF(Expense!$B$24=Expense!$C$23,0,OFFSET(Assumptions!$D$305,0,DI143))</f>
        <v>0</v>
      </c>
      <c r="DJ172" s="197">
        <f ca="1">IF(Expense!$B$24=Expense!$C$23,0,OFFSET(Assumptions!$D$305,0,DJ143))</f>
        <v>0</v>
      </c>
      <c r="DK172" s="197">
        <f ca="1">IF(Expense!$B$24=Expense!$C$23,0,OFFSET(Assumptions!$D$305,0,DK143))</f>
        <v>335631.50829941651</v>
      </c>
      <c r="DL172" s="197">
        <f ca="1">IF(Expense!$B$24=Expense!$C$23,0,OFFSET(Assumptions!$D$305,0,DL143))</f>
        <v>0</v>
      </c>
      <c r="DM172" s="197">
        <f ca="1">IF(Expense!$B$24=Expense!$C$23,0,OFFSET(Assumptions!$D$305,0,DM143))</f>
        <v>0</v>
      </c>
      <c r="DN172" s="197">
        <f ca="1">IF(Expense!$B$24=Expense!$C$23,0,OFFSET(Assumptions!$D$305,0,DN143))</f>
        <v>0</v>
      </c>
      <c r="DO172" s="197">
        <f ca="1">IF(Expense!$B$24=Expense!$C$23,0,OFFSET(Assumptions!$D$305,0,DO143))</f>
        <v>0</v>
      </c>
      <c r="DP172" s="197">
        <f ca="1">IF(Expense!$B$24=Expense!$C$23,0,OFFSET(Assumptions!$D$305,0,DP143))</f>
        <v>0</v>
      </c>
      <c r="DQ172" s="197">
        <f ca="1">IF(Expense!$B$24=Expense!$C$23,0,OFFSET(Assumptions!$D$305,0,DQ143))</f>
        <v>0</v>
      </c>
      <c r="DR172" s="197">
        <f ca="1">IF(Expense!$B$24=Expense!$C$23,0,OFFSET(Assumptions!$D$305,0,DR143))</f>
        <v>0</v>
      </c>
      <c r="DS172" s="197">
        <f ca="1">IF(Expense!$B$24=Expense!$C$23,0,OFFSET(Assumptions!$D$305,0,DS143))</f>
        <v>0</v>
      </c>
      <c r="DT172" s="197">
        <f ca="1">IF(Expense!$B$24=Expense!$C$23,0,OFFSET(Assumptions!$D$305,0,DT143))</f>
        <v>0</v>
      </c>
      <c r="DU172" s="197">
        <f ca="1">IF(Expense!$B$24=Expense!$C$23,0,OFFSET(Assumptions!$D$305,0,DU143))</f>
        <v>0</v>
      </c>
      <c r="DV172" s="197">
        <f ca="1">IF(Expense!$B$24=Expense!$C$23,0,OFFSET(Assumptions!$D$305,0,DV143))</f>
        <v>0</v>
      </c>
      <c r="DW172" s="197">
        <f ca="1">IF(Expense!$B$24=Expense!$C$23,0,OFFSET(Assumptions!$D$305,0,DW143))</f>
        <v>1023778.7602754813</v>
      </c>
      <c r="DX172" s="197">
        <f ca="1">IF(Expense!$B$24=Expense!$C$23,0,OFFSET(Assumptions!$D$305,0,DX143))</f>
        <v>0</v>
      </c>
      <c r="DY172" s="197">
        <f ca="1">IF(Expense!$B$24=Expense!$C$23,0,OFFSET(Assumptions!$D$305,0,DY143))</f>
        <v>0</v>
      </c>
      <c r="DZ172" s="197">
        <f ca="1">IF(Expense!$B$24=Expense!$C$23,0,OFFSET(Assumptions!$D$305,0,DZ143))</f>
        <v>0</v>
      </c>
      <c r="EA172" s="197">
        <f ca="1">IF(Expense!$B$24=Expense!$C$23,0,OFFSET(Assumptions!$D$305,0,EA143))</f>
        <v>0</v>
      </c>
      <c r="EB172" s="197">
        <f ca="1">IF(Expense!$B$24=Expense!$C$23,0,OFFSET(Assumptions!$D$305,0,EB143))</f>
        <v>0</v>
      </c>
      <c r="EC172" s="197">
        <f ca="1">IF(Expense!$B$24=Expense!$C$23,0,OFFSET(Assumptions!$D$305,0,EC143))</f>
        <v>0</v>
      </c>
      <c r="ED172" s="197">
        <f ca="1">IF(Expense!$B$24=Expense!$C$23,0,OFFSET(Assumptions!$D$305,0,ED143))</f>
        <v>0</v>
      </c>
      <c r="EE172" s="197">
        <f ca="1">IF(Expense!$B$24=Expense!$C$23,0,OFFSET(Assumptions!$D$305,0,EE143))</f>
        <v>0</v>
      </c>
      <c r="EF172" s="197">
        <f ca="1">IF(Expense!$B$24=Expense!$C$23,0,OFFSET(Assumptions!$D$305,0,EF143))</f>
        <v>0</v>
      </c>
      <c r="EG172" s="197">
        <f ca="1">IF(Expense!$B$24=Expense!$C$23,0,OFFSET(Assumptions!$D$305,0,EG143))</f>
        <v>0</v>
      </c>
      <c r="EH172" s="197">
        <f ca="1">IF(Expense!$B$24=Expense!$C$23,0,OFFSET(Assumptions!$D$305,0,EH143))</f>
        <v>0</v>
      </c>
      <c r="EI172" s="197">
        <f ca="1">IF(Expense!$B$24=Expense!$C$23,0,OFFSET(Assumptions!$D$305,0,EI143))</f>
        <v>38125.949563523798</v>
      </c>
      <c r="EJ172" s="197">
        <f ca="1">IF(Expense!$B$24=Expense!$C$23,0,OFFSET(Assumptions!$D$305,0,EJ143))</f>
        <v>0</v>
      </c>
      <c r="EK172" s="197">
        <f ca="1">IF(Expense!$B$24=Expense!$C$23,0,OFFSET(Assumptions!$D$305,0,EK143))</f>
        <v>0</v>
      </c>
      <c r="EL172" s="197">
        <f ca="1">IF(Expense!$B$24=Expense!$C$23,0,OFFSET(Assumptions!$D$305,0,EL143))</f>
        <v>0</v>
      </c>
      <c r="EM172" s="197">
        <f ca="1">IF(Expense!$B$24=Expense!$C$23,0,OFFSET(Assumptions!$D$305,0,EM143))</f>
        <v>0</v>
      </c>
      <c r="EN172" s="197">
        <f ca="1">IF(Expense!$B$24=Expense!$C$23,0,OFFSET(Assumptions!$D$305,0,EN143))</f>
        <v>0</v>
      </c>
      <c r="EO172" s="197">
        <f ca="1">IF(Expense!$B$24=Expense!$C$23,0,OFFSET(Assumptions!$D$305,0,EO143))</f>
        <v>0</v>
      </c>
      <c r="EP172" s="197">
        <f ca="1">IF(Expense!$B$24=Expense!$C$23,0,OFFSET(Assumptions!$D$305,0,EP143))</f>
        <v>0</v>
      </c>
      <c r="EQ172" s="197">
        <f ca="1">IF(Expense!$B$24=Expense!$C$23,0,OFFSET(Assumptions!$D$305,0,EQ143))</f>
        <v>0</v>
      </c>
      <c r="ER172" s="197">
        <f ca="1">IF(Expense!$B$24=Expense!$C$23,0,OFFSET(Assumptions!$D$305,0,ER143))</f>
        <v>0</v>
      </c>
      <c r="ES172" s="197">
        <f ca="1">IF(Expense!$B$24=Expense!$C$23,0,OFFSET(Assumptions!$D$305,0,ES143))</f>
        <v>0</v>
      </c>
      <c r="ET172" s="197">
        <f ca="1">IF(Expense!$B$24=Expense!$C$23,0,OFFSET(Assumptions!$D$305,0,ET143))</f>
        <v>0</v>
      </c>
      <c r="EU172" s="197">
        <f ca="1">IF(Expense!$B$24=Expense!$C$23,0,OFFSET(Assumptions!$D$305,0,EU143))</f>
        <v>482471.89642277366</v>
      </c>
      <c r="EV172" s="197">
        <f ca="1">IF(Expense!$B$24=Expense!$C$23,0,OFFSET(Assumptions!$D$305,0,EV143))</f>
        <v>0</v>
      </c>
      <c r="EW172" s="197">
        <f ca="1">IF(Expense!$B$24=Expense!$C$23,0,OFFSET(Assumptions!$D$305,0,EW143))</f>
        <v>0</v>
      </c>
      <c r="EX172" s="197">
        <f ca="1">IF(Expense!$B$24=Expense!$C$23,0,OFFSET(Assumptions!$D$305,0,EX143))</f>
        <v>0</v>
      </c>
      <c r="EY172" s="197">
        <f ca="1">IF(Expense!$B$24=Expense!$C$23,0,OFFSET(Assumptions!$D$305,0,EY143))</f>
        <v>0</v>
      </c>
      <c r="EZ172" s="197">
        <f ca="1">IF(Expense!$B$24=Expense!$C$23,0,OFFSET(Assumptions!$D$305,0,EZ143))</f>
        <v>0</v>
      </c>
      <c r="FA172" s="197">
        <f ca="1">IF(Expense!$B$24=Expense!$C$23,0,OFFSET(Assumptions!$D$305,0,FA143))</f>
        <v>0</v>
      </c>
      <c r="FB172" s="197">
        <f ca="1">IF(Expense!$B$24=Expense!$C$23,0,OFFSET(Assumptions!$D$305,0,FB143))</f>
        <v>0</v>
      </c>
      <c r="FC172" s="197">
        <f ca="1">IF(Expense!$B$24=Expense!$C$23,0,OFFSET(Assumptions!$D$305,0,FC143))</f>
        <v>0</v>
      </c>
      <c r="FD172" s="197">
        <f ca="1">IF(Expense!$B$24=Expense!$C$23,0,OFFSET(Assumptions!$D$305,0,FD143))</f>
        <v>0</v>
      </c>
      <c r="FE172" s="197">
        <f ca="1">IF(Expense!$B$24=Expense!$C$23,0,OFFSET(Assumptions!$D$305,0,FE143))</f>
        <v>0</v>
      </c>
      <c r="FF172" s="197">
        <f ca="1">IF(Expense!$B$24=Expense!$C$23,0,OFFSET(Assumptions!$D$305,0,FF143))</f>
        <v>0</v>
      </c>
      <c r="FG172" s="197">
        <f ca="1">IF(Expense!$B$24=Expense!$C$23,0,OFFSET(Assumptions!$D$305,0,FG143))</f>
        <v>42033.859393784987</v>
      </c>
      <c r="FH172" s="197">
        <f ca="1">IF(Expense!$B$24=Expense!$C$23,0,OFFSET(Assumptions!$D$305,0,FH143))</f>
        <v>0</v>
      </c>
      <c r="FI172" s="197">
        <f ca="1">IF(Expense!$B$24=Expense!$C$23,0,OFFSET(Assumptions!$D$305,0,FI143))</f>
        <v>0</v>
      </c>
      <c r="FJ172" s="197">
        <f ca="1">IF(Expense!$B$24=Expense!$C$23,0,OFFSET(Assumptions!$D$305,0,FJ143))</f>
        <v>0</v>
      </c>
      <c r="FK172" s="197">
        <f ca="1">IF(Expense!$B$24=Expense!$C$23,0,OFFSET(Assumptions!$D$305,0,FK143))</f>
        <v>0</v>
      </c>
      <c r="FL172" s="197">
        <f ca="1">IF(Expense!$B$24=Expense!$C$23,0,OFFSET(Assumptions!$D$305,0,FL143))</f>
        <v>0</v>
      </c>
      <c r="FM172" s="197">
        <f ca="1">IF(Expense!$B$24=Expense!$C$23,0,OFFSET(Assumptions!$D$305,0,FM143))</f>
        <v>0</v>
      </c>
      <c r="FN172" s="197">
        <f ca="1">IF(Expense!$B$24=Expense!$C$23,0,OFFSET(Assumptions!$D$305,0,FN143))</f>
        <v>0</v>
      </c>
      <c r="FO172" s="197">
        <f ca="1">IF(Expense!$B$24=Expense!$C$23,0,OFFSET(Assumptions!$D$305,0,FO143))</f>
        <v>0</v>
      </c>
      <c r="FP172" s="197">
        <f ca="1">IF(Expense!$B$24=Expense!$C$23,0,OFFSET(Assumptions!$D$305,0,FP143))</f>
        <v>0</v>
      </c>
      <c r="FQ172" s="197">
        <f ca="1">IF(Expense!$B$24=Expense!$C$23,0,OFFSET(Assumptions!$D$305,0,FQ143))</f>
        <v>0</v>
      </c>
      <c r="FR172" s="197">
        <f ca="1">IF(Expense!$B$24=Expense!$C$23,0,OFFSET(Assumptions!$D$305,0,FR143))</f>
        <v>0</v>
      </c>
      <c r="FS172" s="197">
        <f ca="1">IF(Expense!$B$24=Expense!$C$23,0,OFFSET(Assumptions!$D$305,0,FS143))</f>
        <v>1192206.3214068883</v>
      </c>
      <c r="FT172" s="197">
        <f ca="1">IF(Expense!$B$24=Expense!$C$23,0,OFFSET(Assumptions!$D$305,0,FT143))</f>
        <v>0</v>
      </c>
      <c r="FU172" s="197">
        <f ca="1">IF(Expense!$B$24=Expense!$C$23,0,OFFSET(Assumptions!$D$305,0,FU143))</f>
        <v>0</v>
      </c>
      <c r="FV172" s="197">
        <f ca="1">IF(Expense!$B$24=Expense!$C$23,0,OFFSET(Assumptions!$D$305,0,FV143))</f>
        <v>0</v>
      </c>
      <c r="FW172" s="197">
        <f ca="1">IF(Expense!$B$24=Expense!$C$23,0,OFFSET(Assumptions!$D$305,0,FW143))</f>
        <v>0</v>
      </c>
      <c r="FX172" s="197">
        <f ca="1">IF(Expense!$B$24=Expense!$C$23,0,OFFSET(Assumptions!$D$305,0,FX143))</f>
        <v>0</v>
      </c>
      <c r="FY172" s="197">
        <f ca="1">IF(Expense!$B$24=Expense!$C$23,0,OFFSET(Assumptions!$D$305,0,FY143))</f>
        <v>0</v>
      </c>
      <c r="FZ172" s="197">
        <f ca="1">IF(Expense!$B$24=Expense!$C$23,0,OFFSET(Assumptions!$D$305,0,FZ143))</f>
        <v>0</v>
      </c>
      <c r="GA172" s="197">
        <f ca="1">IF(Expense!$B$24=Expense!$C$23,0,OFFSET(Assumptions!$D$305,0,GA143))</f>
        <v>0</v>
      </c>
      <c r="GB172" s="197">
        <f ca="1">IF(Expense!$B$24=Expense!$C$23,0,OFFSET(Assumptions!$D$305,0,GB143))</f>
        <v>0</v>
      </c>
      <c r="GC172" s="197">
        <f ca="1">IF(Expense!$B$24=Expense!$C$23,0,OFFSET(Assumptions!$D$305,0,GC143))</f>
        <v>0</v>
      </c>
      <c r="GD172" s="197">
        <f ca="1">IF(Expense!$B$24=Expense!$C$23,0,OFFSET(Assumptions!$D$305,0,GD143))</f>
        <v>0</v>
      </c>
      <c r="GE172" s="197">
        <f ca="1">IF(Expense!$B$24=Expense!$C$23,0,OFFSET(Assumptions!$D$305,0,GE143))</f>
        <v>437883.9362875474</v>
      </c>
      <c r="GF172" s="197">
        <f ca="1">IF(Expense!$B$24=Expense!$C$23,0,OFFSET(Assumptions!$D$305,0,GF143))</f>
        <v>0</v>
      </c>
      <c r="GG172" s="197">
        <f ca="1">IF(Expense!$B$24=Expense!$C$23,0,OFFSET(Assumptions!$D$305,0,GG143))</f>
        <v>0</v>
      </c>
      <c r="GH172" s="197">
        <f ca="1">IF(Expense!$B$24=Expense!$C$23,0,OFFSET(Assumptions!$D$305,0,GH143))</f>
        <v>0</v>
      </c>
      <c r="GI172" s="197">
        <f ca="1">IF(Expense!$B$24=Expense!$C$23,0,OFFSET(Assumptions!$D$305,0,GI143))</f>
        <v>0</v>
      </c>
      <c r="GJ172" s="197">
        <f ca="1">IF(Expense!$B$24=Expense!$C$23,0,OFFSET(Assumptions!$D$305,0,GJ143))</f>
        <v>0</v>
      </c>
      <c r="GK172" s="197">
        <f ca="1">IF(Expense!$B$24=Expense!$C$23,0,OFFSET(Assumptions!$D$305,0,GK143))</f>
        <v>0</v>
      </c>
      <c r="GL172" s="197">
        <f ca="1">IF(Expense!$B$24=Expense!$C$23,0,OFFSET(Assumptions!$D$305,0,GL143))</f>
        <v>0</v>
      </c>
      <c r="GM172" s="197">
        <f ca="1">IF(Expense!$B$24=Expense!$C$23,0,OFFSET(Assumptions!$D$305,0,GM143))</f>
        <v>0</v>
      </c>
      <c r="GN172" s="197">
        <f ca="1">IF(Expense!$B$24=Expense!$C$23,0,OFFSET(Assumptions!$D$305,0,GN143))</f>
        <v>0</v>
      </c>
      <c r="GO172" s="197">
        <f ca="1">IF(Expense!$B$24=Expense!$C$23,0,OFFSET(Assumptions!$D$305,0,GO143))</f>
        <v>0</v>
      </c>
      <c r="GP172" s="197">
        <f ca="1">IF(Expense!$B$24=Expense!$C$23,0,OFFSET(Assumptions!$D$305,0,GP143))</f>
        <v>0</v>
      </c>
      <c r="GQ172" s="197">
        <f ca="1">IF(Expense!$B$24=Expense!$C$23,0,OFFSET(Assumptions!$D$305,0,GQ143))</f>
        <v>1082131.0676716617</v>
      </c>
      <c r="GR172" s="197">
        <f ca="1">IF(Expense!$B$24=Expense!$C$23,0,OFFSET(Assumptions!$D$305,0,GR143))</f>
        <v>0</v>
      </c>
      <c r="GS172" s="197">
        <f ca="1">IF(Expense!$B$24=Expense!$C$23,0,OFFSET(Assumptions!$D$305,0,GS143))</f>
        <v>0</v>
      </c>
      <c r="GT172" s="197">
        <f ca="1">IF(Expense!$B$24=Expense!$C$23,0,OFFSET(Assumptions!$D$305,0,GT143))</f>
        <v>0</v>
      </c>
      <c r="GU172" s="197">
        <f ca="1">IF(Expense!$B$24=Expense!$C$23,0,OFFSET(Assumptions!$D$305,0,GU143))</f>
        <v>0</v>
      </c>
      <c r="GV172" s="197">
        <f ca="1">IF(Expense!$B$24=Expense!$C$23,0,OFFSET(Assumptions!$D$305,0,GV143))</f>
        <v>0</v>
      </c>
      <c r="GW172" s="197">
        <f ca="1">IF(Expense!$B$24=Expense!$C$23,0,OFFSET(Assumptions!$D$305,0,GW143))</f>
        <v>0</v>
      </c>
      <c r="GX172" s="197">
        <f ca="1">IF(Expense!$B$24=Expense!$C$23,0,OFFSET(Assumptions!$D$305,0,GX143))</f>
        <v>0</v>
      </c>
      <c r="GY172" s="197">
        <f ca="1">IF(Expense!$B$24=Expense!$C$23,0,OFFSET(Assumptions!$D$305,0,GY143))</f>
        <v>0</v>
      </c>
      <c r="GZ172" s="197">
        <f ca="1">IF(Expense!$B$24=Expense!$C$23,0,OFFSET(Assumptions!$D$305,0,GZ143))</f>
        <v>0</v>
      </c>
      <c r="HA172" s="197">
        <f ca="1">IF(Expense!$B$24=Expense!$C$23,0,OFFSET(Assumptions!$D$305,0,HA143))</f>
        <v>0</v>
      </c>
      <c r="HB172" s="197">
        <f ca="1">IF(Expense!$B$24=Expense!$C$23,0,OFFSET(Assumptions!$D$305,0,HB143))</f>
        <v>0</v>
      </c>
      <c r="HC172" s="197">
        <f ca="1">IF(Expense!$B$24=Expense!$C$23,0,OFFSET(Assumptions!$D$305,0,HC143))</f>
        <v>51092.418804766879</v>
      </c>
      <c r="HD172" s="197">
        <f ca="1">IF(Expense!$B$24=Expense!$C$23,0,OFFSET(Assumptions!$D$305,0,HD143))</f>
        <v>0</v>
      </c>
      <c r="HE172" s="197">
        <f ca="1">IF(Expense!$B$24=Expense!$C$23,0,OFFSET(Assumptions!$D$305,0,HE143))</f>
        <v>0</v>
      </c>
      <c r="HF172" s="197">
        <f ca="1">IF(Expense!$B$24=Expense!$C$23,0,OFFSET(Assumptions!$D$305,0,HF143))</f>
        <v>0</v>
      </c>
      <c r="HG172" s="197">
        <f ca="1">IF(Expense!$B$24=Expense!$C$23,0,OFFSET(Assumptions!$D$305,0,HG143))</f>
        <v>0</v>
      </c>
      <c r="HH172" s="197">
        <f ca="1">IF(Expense!$B$24=Expense!$C$23,0,OFFSET(Assumptions!$D$305,0,HH143))</f>
        <v>0</v>
      </c>
      <c r="HI172" s="197">
        <f ca="1">IF(Expense!$B$24=Expense!$C$23,0,OFFSET(Assumptions!$D$305,0,HI143))</f>
        <v>0</v>
      </c>
      <c r="HJ172" s="197">
        <f ca="1">IF(Expense!$B$24=Expense!$C$23,0,OFFSET(Assumptions!$D$305,0,HJ143))</f>
        <v>0</v>
      </c>
      <c r="HK172" s="197">
        <f ca="1">IF(Expense!$B$24=Expense!$C$23,0,OFFSET(Assumptions!$D$305,0,HK143))</f>
        <v>0</v>
      </c>
      <c r="HL172" s="197">
        <f ca="1">IF(Expense!$B$24=Expense!$C$23,0,OFFSET(Assumptions!$D$305,0,HL143))</f>
        <v>0</v>
      </c>
      <c r="HM172" s="197">
        <f ca="1">IF(Expense!$B$24=Expense!$C$23,0,OFFSET(Assumptions!$D$305,0,HM143))</f>
        <v>0</v>
      </c>
      <c r="HN172" s="197">
        <f ca="1">IF(Expense!$B$24=Expense!$C$23,0,OFFSET(Assumptions!$D$305,0,HN143))</f>
        <v>0</v>
      </c>
      <c r="HO172" s="197">
        <f ca="1">IF(Expense!$B$24=Expense!$C$23,0,OFFSET(Assumptions!$D$305,0,HO143))</f>
        <v>1924753.5085612023</v>
      </c>
      <c r="HP172" s="197">
        <f ca="1">IF(Expense!$B$24=Expense!$C$23,0,OFFSET(Assumptions!$D$305,0,HP143))</f>
        <v>0</v>
      </c>
      <c r="HQ172" s="197">
        <f ca="1">IF(Expense!$B$24=Expense!$C$23,0,OFFSET(Assumptions!$D$305,0,HQ143))</f>
        <v>0</v>
      </c>
      <c r="HR172" s="197">
        <f ca="1">IF(Expense!$B$24=Expense!$C$23,0,OFFSET(Assumptions!$D$305,0,HR143))</f>
        <v>0</v>
      </c>
      <c r="HS172" s="197">
        <f ca="1">IF(Expense!$B$24=Expense!$C$23,0,OFFSET(Assumptions!$D$305,0,HS143))</f>
        <v>0</v>
      </c>
      <c r="HT172" s="197">
        <f ca="1">IF(Expense!$B$24=Expense!$C$23,0,OFFSET(Assumptions!$D$305,0,HT143))</f>
        <v>0</v>
      </c>
      <c r="HU172" s="197">
        <f ca="1">IF(Expense!$B$24=Expense!$C$23,0,OFFSET(Assumptions!$D$305,0,HU143))</f>
        <v>0</v>
      </c>
      <c r="HV172" s="197">
        <f ca="1">IF(Expense!$B$24=Expense!$C$23,0,OFFSET(Assumptions!$D$305,0,HV143))</f>
        <v>0</v>
      </c>
      <c r="HW172" s="197">
        <f ca="1">IF(Expense!$B$24=Expense!$C$23,0,OFFSET(Assumptions!$D$305,0,HW143))</f>
        <v>0</v>
      </c>
      <c r="HX172" s="197">
        <f ca="1">IF(Expense!$B$24=Expense!$C$23,0,OFFSET(Assumptions!$D$305,0,HX143))</f>
        <v>0</v>
      </c>
      <c r="HY172" s="197">
        <f ca="1">IF(Expense!$B$24=Expense!$C$23,0,OFFSET(Assumptions!$D$305,0,HY143))</f>
        <v>0</v>
      </c>
      <c r="HZ172" s="197">
        <f ca="1">IF(Expense!$B$24=Expense!$C$23,0,OFFSET(Assumptions!$D$305,0,HZ143))</f>
        <v>0</v>
      </c>
      <c r="IA172" s="197">
        <f ca="1">IF(Expense!$B$24=Expense!$C$23,0,OFFSET(Assumptions!$D$305,0,IA143))</f>
        <v>0</v>
      </c>
      <c r="IB172" s="197">
        <f ca="1">IF(Expense!$B$24=Expense!$C$23,0,OFFSET(Assumptions!$D$305,0,IB143))</f>
        <v>0</v>
      </c>
      <c r="IC172" s="197">
        <f ca="1">IF(Expense!$B$24=Expense!$C$23,0,OFFSET(Assumptions!$D$305,0,IC143))</f>
        <v>0</v>
      </c>
      <c r="ID172" s="197">
        <f ca="1">IF(Expense!$B$24=Expense!$C$23,0,OFFSET(Assumptions!$D$305,0,ID143))</f>
        <v>0</v>
      </c>
      <c r="IE172" s="197">
        <f ca="1">IF(Expense!$B$24=Expense!$C$23,0,OFFSET(Assumptions!$D$305,0,IE143))</f>
        <v>0</v>
      </c>
      <c r="IF172" s="197">
        <f ca="1">IF(Expense!$B$24=Expense!$C$23,0,OFFSET(Assumptions!$D$305,0,IF143))</f>
        <v>0</v>
      </c>
      <c r="IG172" s="197">
        <f ca="1">IF(Expense!$B$24=Expense!$C$23,0,OFFSET(Assumptions!$D$305,0,IG143))</f>
        <v>0</v>
      </c>
      <c r="IH172" s="197">
        <f ca="1">IF(Expense!$B$24=Expense!$C$23,0,OFFSET(Assumptions!$D$305,0,IH143))</f>
        <v>0</v>
      </c>
      <c r="II172" s="197">
        <f ca="1">IF(Expense!$B$24=Expense!$C$23,0,OFFSET(Assumptions!$D$305,0,II143))</f>
        <v>0</v>
      </c>
      <c r="IJ172" s="197">
        <f ca="1">IF(Expense!$B$24=Expense!$C$23,0,OFFSET(Assumptions!$D$305,0,IJ143))</f>
        <v>0</v>
      </c>
      <c r="IK172" s="197">
        <f ca="1">IF(Expense!$B$24=Expense!$C$23,0,OFFSET(Assumptions!$D$305,0,IK143))</f>
        <v>0</v>
      </c>
      <c r="IL172" s="197">
        <f ca="1">IF(Expense!$B$24=Expense!$C$23,0,OFFSET(Assumptions!$D$305,0,IL143))</f>
        <v>0</v>
      </c>
      <c r="IM172" s="197">
        <f ca="1">IF(Expense!$B$24=Expense!$C$23,0,OFFSET(Assumptions!$D$305,0,IM143))</f>
        <v>0</v>
      </c>
      <c r="IN172" s="197">
        <f ca="1">IF(Expense!$B$24=Expense!$C$23,0,OFFSET(Assumptions!$D$305,0,IN143))</f>
        <v>0</v>
      </c>
      <c r="IO172" s="197">
        <f ca="1">IF(Expense!$B$24=Expense!$C$23,0,OFFSET(Assumptions!$D$305,0,IO143))</f>
        <v>0</v>
      </c>
      <c r="IP172" s="197">
        <f ca="1">IF(Expense!$B$24=Expense!$C$23,0,OFFSET(Assumptions!$D$305,0,IP143))</f>
        <v>0</v>
      </c>
      <c r="IQ172" s="197">
        <f ca="1">IF(Expense!$B$24=Expense!$C$23,0,OFFSET(Assumptions!$D$305,0,IQ143))</f>
        <v>0</v>
      </c>
      <c r="IR172" s="197">
        <f ca="1">IF(Expense!$B$24=Expense!$C$23,0,OFFSET(Assumptions!$D$305,0,IR143))</f>
        <v>0</v>
      </c>
      <c r="IS172" s="197">
        <f ca="1">IF(Expense!$B$24=Expense!$C$23,0,OFFSET(Assumptions!$D$305,0,IS143))</f>
        <v>0</v>
      </c>
      <c r="IT172" s="197">
        <f ca="1">IF(Expense!$B$24=Expense!$C$23,0,OFFSET(Assumptions!$D$305,0,IT143))</f>
        <v>0</v>
      </c>
      <c r="IU172" s="197">
        <f ca="1">IF(Expense!$B$24=Expense!$C$23,0,OFFSET(Assumptions!$D$305,0,IU143))</f>
        <v>0</v>
      </c>
      <c r="IV172" s="197">
        <f ca="1">IF(Expense!$B$24=Expense!$C$23,0,OFFSET(Assumptions!$D$305,0,IV143))</f>
        <v>0</v>
      </c>
      <c r="IW172" s="197">
        <f ca="1">IF(Expense!$B$24=Expense!$C$23,0,OFFSET(Assumptions!$D$305,0,IW143))</f>
        <v>0</v>
      </c>
      <c r="IX172" s="197">
        <f ca="1">IF(Expense!$B$24=Expense!$C$23,0,OFFSET(Assumptions!$D$305,0,IX143))</f>
        <v>0</v>
      </c>
      <c r="IY172" s="197">
        <f ca="1">IF(Expense!$B$24=Expense!$C$23,0,OFFSET(Assumptions!$D$305,0,IY143))</f>
        <v>0</v>
      </c>
      <c r="IZ172" s="197">
        <f ca="1">IF(Expense!$B$24=Expense!$C$23,0,OFFSET(Assumptions!$D$305,0,IZ143))</f>
        <v>0</v>
      </c>
      <c r="JA172" s="197">
        <f ca="1">IF(Expense!$B$24=Expense!$C$23,0,OFFSET(Assumptions!$D$305,0,JA143))</f>
        <v>0</v>
      </c>
      <c r="JB172" s="197">
        <f ca="1">IF(Expense!$B$24=Expense!$C$23,0,OFFSET(Assumptions!$D$305,0,JB143))</f>
        <v>0</v>
      </c>
      <c r="JC172" s="197">
        <f ca="1">IF(Expense!$B$24=Expense!$C$23,0,OFFSET(Assumptions!$D$305,0,JC143))</f>
        <v>0</v>
      </c>
      <c r="JD172" s="197">
        <f ca="1">IF(Expense!$B$24=Expense!$C$23,0,OFFSET(Assumptions!$D$305,0,JD143))</f>
        <v>0</v>
      </c>
      <c r="JE172" s="197">
        <f ca="1">IF(Expense!$B$24=Expense!$C$23,0,OFFSET(Assumptions!$D$305,0,JE143))</f>
        <v>0</v>
      </c>
      <c r="JF172" s="197">
        <f ca="1">IF(Expense!$B$24=Expense!$C$23,0,OFFSET(Assumptions!$D$305,0,JF143))</f>
        <v>0</v>
      </c>
      <c r="JG172" s="197">
        <f ca="1">IF(Expense!$B$24=Expense!$C$23,0,OFFSET(Assumptions!$D$305,0,JG143))</f>
        <v>0</v>
      </c>
      <c r="JH172" s="197">
        <f ca="1">IF(Expense!$B$24=Expense!$C$23,0,OFFSET(Assumptions!$D$305,0,JH143))</f>
        <v>0</v>
      </c>
      <c r="JI172" s="197">
        <f ca="1">IF(Expense!$B$24=Expense!$C$23,0,OFFSET(Assumptions!$D$305,0,JI143))</f>
        <v>0</v>
      </c>
      <c r="JJ172" s="197">
        <f ca="1">IF(Expense!$B$24=Expense!$C$23,0,OFFSET(Assumptions!$D$305,0,JJ143))</f>
        <v>0</v>
      </c>
      <c r="JK172" s="197">
        <f ca="1">IF(Expense!$B$24=Expense!$C$23,0,OFFSET(Assumptions!$D$305,0,JK143))</f>
        <v>0</v>
      </c>
      <c r="JL172" s="197">
        <f ca="1">IF(Expense!$B$24=Expense!$C$23,0,OFFSET(Assumptions!$D$305,0,JL143))</f>
        <v>0</v>
      </c>
      <c r="JM172" s="197">
        <f ca="1">IF(Expense!$B$24=Expense!$C$23,0,OFFSET(Assumptions!$D$305,0,JM143))</f>
        <v>0</v>
      </c>
      <c r="JN172" s="197">
        <f ca="1">IF(Expense!$B$24=Expense!$C$23,0,OFFSET(Assumptions!$D$305,0,JN143))</f>
        <v>0</v>
      </c>
      <c r="JO172" s="197">
        <f ca="1">IF(Expense!$B$24=Expense!$C$23,0,OFFSET(Assumptions!$D$305,0,JO143))</f>
        <v>0</v>
      </c>
      <c r="JP172" s="197">
        <f ca="1">IF(Expense!$B$24=Expense!$C$23,0,OFFSET(Assumptions!$D$305,0,JP143))</f>
        <v>0</v>
      </c>
      <c r="JQ172" s="197">
        <f ca="1">IF(Expense!$B$24=Expense!$C$23,0,OFFSET(Assumptions!$D$305,0,JQ143))</f>
        <v>0</v>
      </c>
      <c r="JR172" s="197">
        <f ca="1">IF(Expense!$B$24=Expense!$C$23,0,OFFSET(Assumptions!$D$305,0,JR143))</f>
        <v>0</v>
      </c>
      <c r="JS172" s="197">
        <f ca="1">IF(Expense!$B$24=Expense!$C$23,0,OFFSET(Assumptions!$D$305,0,JS143))</f>
        <v>0</v>
      </c>
      <c r="JT172" s="197">
        <f ca="1">IF(Expense!$B$24=Expense!$C$23,0,OFFSET(Assumptions!$D$305,0,JT143))</f>
        <v>0</v>
      </c>
      <c r="JU172" s="197">
        <f ca="1">IF(Expense!$B$24=Expense!$C$23,0,OFFSET(Assumptions!$D$305,0,JU143))</f>
        <v>0</v>
      </c>
      <c r="JV172" s="197">
        <f ca="1">IF(Expense!$B$24=Expense!$C$23,0,OFFSET(Assumptions!$D$305,0,JV143))</f>
        <v>0</v>
      </c>
      <c r="JW172" s="197">
        <f ca="1">IF(Expense!$B$24=Expense!$C$23,0,OFFSET(Assumptions!$D$305,0,JW143))</f>
        <v>0</v>
      </c>
      <c r="JX172" s="197">
        <f ca="1">IF(Expense!$B$24=Expense!$C$23,0,OFFSET(Assumptions!$D$305,0,JX143))</f>
        <v>0</v>
      </c>
      <c r="JY172" s="197">
        <f ca="1">IF(Expense!$B$24=Expense!$C$23,0,OFFSET(Assumptions!$D$305,0,JY143))</f>
        <v>0</v>
      </c>
      <c r="JZ172" s="197">
        <f ca="1">IF(Expense!$B$24=Expense!$C$23,0,OFFSET(Assumptions!$D$305,0,JZ143))</f>
        <v>0</v>
      </c>
      <c r="KA172" s="197">
        <f ca="1">IF(Expense!$B$24=Expense!$C$23,0,OFFSET(Assumptions!$D$305,0,KA143))</f>
        <v>0</v>
      </c>
      <c r="KB172" s="197">
        <f ca="1">IF(Expense!$B$24=Expense!$C$23,0,OFFSET(Assumptions!$D$305,0,KB143))</f>
        <v>0</v>
      </c>
      <c r="KC172" s="197">
        <f ca="1">IF(Expense!$B$24=Expense!$C$23,0,OFFSET(Assumptions!$D$305,0,KC143))</f>
        <v>0</v>
      </c>
      <c r="KD172" s="197">
        <f ca="1">IF(Expense!$B$24=Expense!$C$23,0,OFFSET(Assumptions!$D$305,0,KD143))</f>
        <v>0</v>
      </c>
      <c r="KE172" s="197">
        <f ca="1">IF(Expense!$B$24=Expense!$C$23,0,OFFSET(Assumptions!$D$305,0,KE143))</f>
        <v>0</v>
      </c>
      <c r="KF172" s="197">
        <f ca="1">IF(Expense!$B$24=Expense!$C$23,0,OFFSET(Assumptions!$D$305,0,KF143))</f>
        <v>0</v>
      </c>
      <c r="KG172" s="197">
        <f ca="1">IF(Expense!$B$24=Expense!$C$23,0,OFFSET(Assumptions!$D$305,0,KG143))</f>
        <v>0</v>
      </c>
      <c r="KH172" s="197">
        <f ca="1">IF(Expense!$B$24=Expense!$C$23,0,OFFSET(Assumptions!$D$305,0,KH143))</f>
        <v>0</v>
      </c>
      <c r="KI172" s="197">
        <f ca="1">IF(Expense!$B$24=Expense!$C$23,0,OFFSET(Assumptions!$D$305,0,KI143))</f>
        <v>0</v>
      </c>
      <c r="KJ172" s="197">
        <f ca="1">IF(Expense!$B$24=Expense!$C$23,0,OFFSET(Assumptions!$D$305,0,KJ143))</f>
        <v>0</v>
      </c>
      <c r="KK172" s="197">
        <f ca="1">IF(Expense!$B$24=Expense!$C$23,0,OFFSET(Assumptions!$D$305,0,KK143))</f>
        <v>0</v>
      </c>
      <c r="KL172" s="197">
        <f ca="1">IF(Expense!$B$24=Expense!$C$23,0,OFFSET(Assumptions!$D$305,0,KL143))</f>
        <v>0</v>
      </c>
      <c r="KM172" s="197">
        <f ca="1">IF(Expense!$B$24=Expense!$C$23,0,OFFSET(Assumptions!$D$305,0,KM143))</f>
        <v>0</v>
      </c>
      <c r="KN172" s="197">
        <f ca="1">IF(Expense!$B$24=Expense!$C$23,0,OFFSET(Assumptions!$D$305,0,KN143))</f>
        <v>0</v>
      </c>
      <c r="KO172" s="197">
        <f ca="1">IF(Expense!$B$24=Expense!$C$23,0,OFFSET(Assumptions!$D$305,0,KO143))</f>
        <v>0</v>
      </c>
      <c r="KP172" s="197">
        <f ca="1">IF(Expense!$B$24=Expense!$C$23,0,OFFSET(Assumptions!$D$305,0,KP143))</f>
        <v>0</v>
      </c>
      <c r="KQ172" s="197">
        <f ca="1">IF(Expense!$B$24=Expense!$C$23,0,OFFSET(Assumptions!$D$305,0,KQ143))</f>
        <v>0</v>
      </c>
      <c r="KR172" s="197">
        <f ca="1">IF(Expense!$B$24=Expense!$C$23,0,OFFSET(Assumptions!$D$305,0,KR143))</f>
        <v>0</v>
      </c>
      <c r="KS172" s="197">
        <f ca="1">IF(Expense!$B$24=Expense!$C$23,0,OFFSET(Assumptions!$D$305,0,KS143))</f>
        <v>0</v>
      </c>
      <c r="KT172" s="197">
        <f ca="1">IF(Expense!$B$24=Expense!$C$23,0,OFFSET(Assumptions!$D$305,0,KT143))</f>
        <v>0</v>
      </c>
      <c r="KU172" s="197">
        <f ca="1">IF(Expense!$B$24=Expense!$C$23,0,OFFSET(Assumptions!$D$305,0,KU143))</f>
        <v>0</v>
      </c>
      <c r="KV172" s="197">
        <f ca="1">IF(Expense!$B$24=Expense!$C$23,0,OFFSET(Assumptions!$D$305,0,KV143))</f>
        <v>0</v>
      </c>
      <c r="KW172" s="197">
        <f ca="1">IF(Expense!$B$24=Expense!$C$23,0,OFFSET(Assumptions!$D$305,0,KW143))</f>
        <v>0</v>
      </c>
      <c r="KX172" s="197">
        <f ca="1">IF(Expense!$B$24=Expense!$C$23,0,OFFSET(Assumptions!$D$305,0,KX143))</f>
        <v>0</v>
      </c>
      <c r="KY172" s="197">
        <f ca="1">IF(Expense!$B$24=Expense!$C$23,0,OFFSET(Assumptions!$D$305,0,KY143))</f>
        <v>0</v>
      </c>
      <c r="KZ172" s="197">
        <f ca="1">IF(Expense!$B$24=Expense!$C$23,0,OFFSET(Assumptions!$D$305,0,KZ143))</f>
        <v>0</v>
      </c>
      <c r="LA172" s="197">
        <f ca="1">IF(Expense!$B$24=Expense!$C$23,0,OFFSET(Assumptions!$D$305,0,LA143))</f>
        <v>0</v>
      </c>
      <c r="LB172" s="197">
        <f ca="1">IF(Expense!$B$24=Expense!$C$23,0,OFFSET(Assumptions!$D$305,0,LB143))</f>
        <v>0</v>
      </c>
      <c r="LC172" s="197">
        <f ca="1">IF(Expense!$B$24=Expense!$C$23,0,OFFSET(Assumptions!$D$305,0,LC143))</f>
        <v>0</v>
      </c>
      <c r="LD172" s="197">
        <f ca="1">IF(Expense!$B$24=Expense!$C$23,0,OFFSET(Assumptions!$D$305,0,LD143))</f>
        <v>0</v>
      </c>
      <c r="LE172" s="197">
        <f ca="1">IF(Expense!$B$24=Expense!$C$23,0,OFFSET(Assumptions!$D$305,0,LE143))</f>
        <v>0</v>
      </c>
    </row>
    <row r="173" spans="1:317">
      <c r="A173" s="195">
        <v>5.2</v>
      </c>
      <c r="B173" s="200" t="s">
        <v>153</v>
      </c>
      <c r="C173" s="195"/>
      <c r="D173" s="196"/>
      <c r="E173" s="197">
        <f ca="1">IF(Expense!$C$35=Expense!$K$24,Expense!E254,IF(Expense!$C$35=Expense!$K$25,Expense!E255,IF(Expense!$C$35=Expense!$K$26,Expense!E256,0)))</f>
        <v>0</v>
      </c>
      <c r="F173" s="197">
        <f ca="1">IF(Expense!$C$35=Expense!$K$24,Expense!F254,IF(Expense!$C$35=Expense!$K$25,Expense!F255,IF(Expense!$C$35=Expense!$K$26,Expense!F256,0)))</f>
        <v>0</v>
      </c>
      <c r="G173" s="197">
        <f ca="1">IF(Expense!$C$35=Expense!$K$24,Expense!G254,IF(Expense!$C$35=Expense!$K$25,Expense!G255,IF(Expense!$C$35=Expense!$K$26,Expense!G256,0)))</f>
        <v>0</v>
      </c>
      <c r="H173" s="197">
        <f ca="1">IF(Expense!$C$35=Expense!$K$24,Expense!H254,IF(Expense!$C$35=Expense!$K$25,Expense!H255,IF(Expense!$C$35=Expense!$K$26,Expense!H256,0)))</f>
        <v>0</v>
      </c>
      <c r="I173" s="197">
        <f ca="1">IF(Expense!$C$35=Expense!$K$24,Expense!I254,IF(Expense!$C$35=Expense!$K$25,Expense!I255,IF(Expense!$C$35=Expense!$K$26,Expense!I256,0)))</f>
        <v>0</v>
      </c>
      <c r="J173" s="197">
        <f ca="1">IF(Expense!$C$35=Expense!$K$24,Expense!J254,IF(Expense!$C$35=Expense!$K$25,Expense!J255,IF(Expense!$C$35=Expense!$K$26,Expense!J256,0)))</f>
        <v>200000</v>
      </c>
      <c r="K173" s="197">
        <f ca="1">IF(Expense!$C$35=Expense!$K$24,Expense!K254,IF(Expense!$C$35=Expense!$K$25,Expense!K255,IF(Expense!$C$35=Expense!$K$26,Expense!K256,0)))</f>
        <v>0</v>
      </c>
      <c r="L173" s="197">
        <f ca="1">IF(Expense!$C$35=Expense!$K$24,Expense!L254,IF(Expense!$C$35=Expense!$K$25,Expense!L255,IF(Expense!$C$35=Expense!$K$26,Expense!L256,0)))</f>
        <v>0</v>
      </c>
      <c r="M173" s="197">
        <f ca="1">IF(Expense!$C$35=Expense!$K$24,Expense!M254,IF(Expense!$C$35=Expense!$K$25,Expense!M255,IF(Expense!$C$35=Expense!$K$26,Expense!M256,0)))</f>
        <v>0</v>
      </c>
      <c r="N173" s="197">
        <f ca="1">IF(Expense!$C$35=Expense!$K$24,Expense!N254,IF(Expense!$C$35=Expense!$K$25,Expense!N255,IF(Expense!$C$35=Expense!$K$26,Expense!N256,0)))</f>
        <v>0</v>
      </c>
      <c r="O173" s="197">
        <f ca="1">IF(Expense!$C$35=Expense!$K$24,Expense!O254,IF(Expense!$C$35=Expense!$K$25,Expense!O255,IF(Expense!$C$35=Expense!$K$26,Expense!O256,0)))</f>
        <v>0</v>
      </c>
      <c r="P173" s="197">
        <f ca="1">IF(Expense!$C$35=Expense!$K$24,Expense!P254,IF(Expense!$C$35=Expense!$K$25,Expense!P255,IF(Expense!$C$35=Expense!$K$26,Expense!P256,0)))</f>
        <v>0</v>
      </c>
      <c r="Q173" s="197">
        <f ca="1">IF(Expense!$C$35=Expense!$K$24,Expense!Q254,IF(Expense!$C$35=Expense!$K$25,Expense!Q255,IF(Expense!$C$35=Expense!$K$26,Expense!Q256,0)))</f>
        <v>0</v>
      </c>
      <c r="R173" s="197">
        <f ca="1">IF(Expense!$C$35=Expense!$K$24,Expense!R254,IF(Expense!$C$35=Expense!$K$25,Expense!R255,IF(Expense!$C$35=Expense!$K$26,Expense!R256,0)))</f>
        <v>0</v>
      </c>
      <c r="S173" s="197">
        <f ca="1">IF(Expense!$C$35=Expense!$K$24,Expense!S254,IF(Expense!$C$35=Expense!$K$25,Expense!S255,IF(Expense!$C$35=Expense!$K$26,Expense!S256,0)))</f>
        <v>0</v>
      </c>
      <c r="T173" s="197">
        <f ca="1">IF(Expense!$C$35=Expense!$K$24,Expense!T254,IF(Expense!$C$35=Expense!$K$25,Expense!T255,IF(Expense!$C$35=Expense!$K$26,Expense!T256,0)))</f>
        <v>0</v>
      </c>
      <c r="U173" s="197">
        <f ca="1">IF(Expense!$C$35=Expense!$K$24,Expense!U254,IF(Expense!$C$35=Expense!$K$25,Expense!U255,IF(Expense!$C$35=Expense!$K$26,Expense!U256,0)))</f>
        <v>0</v>
      </c>
      <c r="V173" s="197">
        <f ca="1">IF(Expense!$C$35=Expense!$K$24,Expense!V254,IF(Expense!$C$35=Expense!$K$25,Expense!V255,IF(Expense!$C$35=Expense!$K$26,Expense!V256,0)))</f>
        <v>200000</v>
      </c>
      <c r="W173" s="197">
        <f ca="1">IF(Expense!$C$35=Expense!$K$24,Expense!W254,IF(Expense!$C$35=Expense!$K$25,Expense!W255,IF(Expense!$C$35=Expense!$K$26,Expense!W256,0)))</f>
        <v>0</v>
      </c>
      <c r="X173" s="197">
        <f ca="1">IF(Expense!$C$35=Expense!$K$24,Expense!X254,IF(Expense!$C$35=Expense!$K$25,Expense!X255,IF(Expense!$C$35=Expense!$K$26,Expense!X256,0)))</f>
        <v>0</v>
      </c>
      <c r="Y173" s="197">
        <f ca="1">IF(Expense!$C$35=Expense!$K$24,Expense!Y254,IF(Expense!$C$35=Expense!$K$25,Expense!Y255,IF(Expense!$C$35=Expense!$K$26,Expense!Y256,0)))</f>
        <v>0</v>
      </c>
      <c r="Z173" s="197">
        <f ca="1">IF(Expense!$C$35=Expense!$K$24,Expense!Z254,IF(Expense!$C$35=Expense!$K$25,Expense!Z255,IF(Expense!$C$35=Expense!$K$26,Expense!Z256,0)))</f>
        <v>0</v>
      </c>
      <c r="AA173" s="197">
        <f ca="1">IF(Expense!$C$35=Expense!$K$24,Expense!AA254,IF(Expense!$C$35=Expense!$K$25,Expense!AA255,IF(Expense!$C$35=Expense!$K$26,Expense!AA256,0)))</f>
        <v>0</v>
      </c>
      <c r="AB173" s="197">
        <f ca="1">IF(Expense!$C$35=Expense!$K$24,Expense!AB254,IF(Expense!$C$35=Expense!$K$25,Expense!AB255,IF(Expense!$C$35=Expense!$K$26,Expense!AB256,0)))</f>
        <v>0</v>
      </c>
      <c r="AC173" s="197">
        <f ca="1">IF(Expense!$C$35=Expense!$K$24,Expense!AC254,IF(Expense!$C$35=Expense!$K$25,Expense!AC255,IF(Expense!$C$35=Expense!$K$26,Expense!AC256,0)))</f>
        <v>0</v>
      </c>
      <c r="AD173" s="197">
        <f ca="1">IF(Expense!$C$35=Expense!$K$24,Expense!AD254,IF(Expense!$C$35=Expense!$K$25,Expense!AD255,IF(Expense!$C$35=Expense!$K$26,Expense!AD256,0)))</f>
        <v>0</v>
      </c>
      <c r="AE173" s="197">
        <f ca="1">IF(Expense!$C$35=Expense!$K$24,Expense!AE254,IF(Expense!$C$35=Expense!$K$25,Expense!AE255,IF(Expense!$C$35=Expense!$K$26,Expense!AE256,0)))</f>
        <v>0</v>
      </c>
      <c r="AF173" s="197">
        <f ca="1">IF(Expense!$C$35=Expense!$K$24,Expense!AF254,IF(Expense!$C$35=Expense!$K$25,Expense!AF255,IF(Expense!$C$35=Expense!$K$26,Expense!AF256,0)))</f>
        <v>0</v>
      </c>
      <c r="AG173" s="197">
        <f ca="1">IF(Expense!$C$35=Expense!$K$24,Expense!AG254,IF(Expense!$C$35=Expense!$K$25,Expense!AG255,IF(Expense!$C$35=Expense!$K$26,Expense!AG256,0)))</f>
        <v>0</v>
      </c>
      <c r="AH173" s="197">
        <f ca="1">IF(Expense!$C$35=Expense!$K$24,Expense!AH254,IF(Expense!$C$35=Expense!$K$25,Expense!AH255,IF(Expense!$C$35=Expense!$K$26,Expense!AH256,0)))</f>
        <v>200000</v>
      </c>
      <c r="AI173" s="197">
        <f ca="1">IF(Expense!$C$35=Expense!$K$24,Expense!AI254,IF(Expense!$C$35=Expense!$K$25,Expense!AI255,IF(Expense!$C$35=Expense!$K$26,Expense!AI256,0)))</f>
        <v>0</v>
      </c>
      <c r="AJ173" s="197">
        <f ca="1">IF(Expense!$C$35=Expense!$K$24,Expense!AJ254,IF(Expense!$C$35=Expense!$K$25,Expense!AJ255,IF(Expense!$C$35=Expense!$K$26,Expense!AJ256,0)))</f>
        <v>0</v>
      </c>
      <c r="AK173" s="197">
        <f ca="1">IF(Expense!$C$35=Expense!$K$24,Expense!AK254,IF(Expense!$C$35=Expense!$K$25,Expense!AK255,IF(Expense!$C$35=Expense!$K$26,Expense!AK256,0)))</f>
        <v>0</v>
      </c>
      <c r="AL173" s="197">
        <f ca="1">IF(Expense!$C$35=Expense!$K$24,Expense!AL254,IF(Expense!$C$35=Expense!$K$25,Expense!AL255,IF(Expense!$C$35=Expense!$K$26,Expense!AL256,0)))</f>
        <v>0</v>
      </c>
      <c r="AM173" s="197">
        <f ca="1">IF(Expense!$C$35=Expense!$K$24,Expense!AM254,IF(Expense!$C$35=Expense!$K$25,Expense!AM255,IF(Expense!$C$35=Expense!$K$26,Expense!AM256,0)))</f>
        <v>0</v>
      </c>
      <c r="AN173" s="197">
        <f ca="1">IF(Expense!$C$35=Expense!$K$24,Expense!AN254,IF(Expense!$C$35=Expense!$K$25,Expense!AN255,IF(Expense!$C$35=Expense!$K$26,Expense!AN256,0)))</f>
        <v>0</v>
      </c>
      <c r="AO173" s="197">
        <f ca="1">IF(Expense!$C$35=Expense!$K$24,Expense!AO254,IF(Expense!$C$35=Expense!$K$25,Expense!AO255,IF(Expense!$C$35=Expense!$K$26,Expense!AO256,0)))</f>
        <v>0</v>
      </c>
      <c r="AP173" s="197">
        <f ca="1">IF(Expense!$C$35=Expense!$K$24,Expense!AP254,IF(Expense!$C$35=Expense!$K$25,Expense!AP255,IF(Expense!$C$35=Expense!$K$26,Expense!AP256,0)))</f>
        <v>0</v>
      </c>
      <c r="AQ173" s="197">
        <f ca="1">IF(Expense!$C$35=Expense!$K$24,Expense!AQ254,IF(Expense!$C$35=Expense!$K$25,Expense!AQ255,IF(Expense!$C$35=Expense!$K$26,Expense!AQ256,0)))</f>
        <v>0</v>
      </c>
      <c r="AR173" s="197">
        <f ca="1">IF(Expense!$C$35=Expense!$K$24,Expense!AR254,IF(Expense!$C$35=Expense!$K$25,Expense!AR255,IF(Expense!$C$35=Expense!$K$26,Expense!AR256,0)))</f>
        <v>0</v>
      </c>
      <c r="AS173" s="197">
        <f ca="1">IF(Expense!$C$35=Expense!$K$24,Expense!AS254,IF(Expense!$C$35=Expense!$K$25,Expense!AS255,IF(Expense!$C$35=Expense!$K$26,Expense!AS256,0)))</f>
        <v>0</v>
      </c>
      <c r="AT173" s="197">
        <f ca="1">IF(Expense!$C$35=Expense!$K$24,Expense!AT254,IF(Expense!$C$35=Expense!$K$25,Expense!AT255,IF(Expense!$C$35=Expense!$K$26,Expense!AT256,0)))</f>
        <v>200000</v>
      </c>
      <c r="AU173" s="197">
        <f ca="1">IF(Expense!$C$35=Expense!$K$24,Expense!AU254,IF(Expense!$C$35=Expense!$K$25,Expense!AU255,IF(Expense!$C$35=Expense!$K$26,Expense!AU256,0)))</f>
        <v>0</v>
      </c>
      <c r="AV173" s="197">
        <f ca="1">IF(Expense!$C$35=Expense!$K$24,Expense!AV254,IF(Expense!$C$35=Expense!$K$25,Expense!AV255,IF(Expense!$C$35=Expense!$K$26,Expense!AV256,0)))</f>
        <v>0</v>
      </c>
      <c r="AW173" s="197">
        <f ca="1">IF(Expense!$C$35=Expense!$K$24,Expense!AW254,IF(Expense!$C$35=Expense!$K$25,Expense!AW255,IF(Expense!$C$35=Expense!$K$26,Expense!AW256,0)))</f>
        <v>0</v>
      </c>
      <c r="AX173" s="197">
        <f ca="1">IF(Expense!$C$35=Expense!$K$24,Expense!AX254,IF(Expense!$C$35=Expense!$K$25,Expense!AX255,IF(Expense!$C$35=Expense!$K$26,Expense!AX256,0)))</f>
        <v>0</v>
      </c>
      <c r="AY173" s="197">
        <f ca="1">IF(Expense!$C$35=Expense!$K$24,Expense!AY254,IF(Expense!$C$35=Expense!$K$25,Expense!AY255,IF(Expense!$C$35=Expense!$K$26,Expense!AY256,0)))</f>
        <v>0</v>
      </c>
      <c r="AZ173" s="197">
        <f ca="1">IF(Expense!$C$35=Expense!$K$24,Expense!AZ254,IF(Expense!$C$35=Expense!$K$25,Expense!AZ255,IF(Expense!$C$35=Expense!$K$26,Expense!AZ256,0)))</f>
        <v>0</v>
      </c>
      <c r="BA173" s="197">
        <f ca="1">IF(Expense!$C$35=Expense!$K$24,Expense!BA254,IF(Expense!$C$35=Expense!$K$25,Expense!BA255,IF(Expense!$C$35=Expense!$K$26,Expense!BA256,0)))</f>
        <v>0</v>
      </c>
      <c r="BB173" s="197">
        <f ca="1">IF(Expense!$C$35=Expense!$K$24,Expense!BB254,IF(Expense!$C$35=Expense!$K$25,Expense!BB255,IF(Expense!$C$35=Expense!$K$26,Expense!BB256,0)))</f>
        <v>0</v>
      </c>
      <c r="BC173" s="197">
        <f ca="1">IF(Expense!$C$35=Expense!$K$24,Expense!BC254,IF(Expense!$C$35=Expense!$K$25,Expense!BC255,IF(Expense!$C$35=Expense!$K$26,Expense!BC256,0)))</f>
        <v>0</v>
      </c>
      <c r="BD173" s="197">
        <f ca="1">IF(Expense!$C$35=Expense!$K$24,Expense!BD254,IF(Expense!$C$35=Expense!$K$25,Expense!BD255,IF(Expense!$C$35=Expense!$K$26,Expense!BD256,0)))</f>
        <v>0</v>
      </c>
      <c r="BE173" s="197">
        <f ca="1">IF(Expense!$C$35=Expense!$K$24,Expense!BE254,IF(Expense!$C$35=Expense!$K$25,Expense!BE255,IF(Expense!$C$35=Expense!$K$26,Expense!BE256,0)))</f>
        <v>0</v>
      </c>
      <c r="BF173" s="197">
        <f ca="1">IF(Expense!$C$35=Expense!$K$24,Expense!BF254,IF(Expense!$C$35=Expense!$K$25,Expense!BF255,IF(Expense!$C$35=Expense!$K$26,Expense!BF256,0)))</f>
        <v>200000</v>
      </c>
      <c r="BG173" s="197">
        <f ca="1">IF(Expense!$C$35=Expense!$K$24,Expense!BG254,IF(Expense!$C$35=Expense!$K$25,Expense!BG255,IF(Expense!$C$35=Expense!$K$26,Expense!BG256,0)))</f>
        <v>0</v>
      </c>
      <c r="BH173" s="197">
        <f ca="1">IF(Expense!$C$35=Expense!$K$24,Expense!BH254,IF(Expense!$C$35=Expense!$K$25,Expense!BH255,IF(Expense!$C$35=Expense!$K$26,Expense!BH256,0)))</f>
        <v>0</v>
      </c>
      <c r="BI173" s="197">
        <f ca="1">IF(Expense!$C$35=Expense!$K$24,Expense!BI254,IF(Expense!$C$35=Expense!$K$25,Expense!BI255,IF(Expense!$C$35=Expense!$K$26,Expense!BI256,0)))</f>
        <v>0</v>
      </c>
      <c r="BJ173" s="197">
        <f ca="1">IF(Expense!$C$35=Expense!$K$24,Expense!BJ254,IF(Expense!$C$35=Expense!$K$25,Expense!BJ255,IF(Expense!$C$35=Expense!$K$26,Expense!BJ256,0)))</f>
        <v>0</v>
      </c>
      <c r="BK173" s="197">
        <f ca="1">IF(Expense!$C$35=Expense!$K$24,Expense!BK254,IF(Expense!$C$35=Expense!$K$25,Expense!BK255,IF(Expense!$C$35=Expense!$K$26,Expense!BK256,0)))</f>
        <v>0</v>
      </c>
      <c r="BL173" s="197">
        <f ca="1">IF(Expense!$C$35=Expense!$K$24,Expense!BL254,IF(Expense!$C$35=Expense!$K$25,Expense!BL255,IF(Expense!$C$35=Expense!$K$26,Expense!BL256,0)))</f>
        <v>0</v>
      </c>
      <c r="BM173" s="197">
        <f ca="1">IF(Expense!$C$35=Expense!$K$24,Expense!BM254,IF(Expense!$C$35=Expense!$K$25,Expense!BM255,IF(Expense!$C$35=Expense!$K$26,Expense!BM256,0)))</f>
        <v>0</v>
      </c>
      <c r="BN173" s="197">
        <f ca="1">IF(Expense!$C$35=Expense!$K$24,Expense!BN254,IF(Expense!$C$35=Expense!$K$25,Expense!BN255,IF(Expense!$C$35=Expense!$K$26,Expense!BN256,0)))</f>
        <v>0</v>
      </c>
      <c r="BO173" s="197">
        <f ca="1">IF(Expense!$C$35=Expense!$K$24,Expense!BO254,IF(Expense!$C$35=Expense!$K$25,Expense!BO255,IF(Expense!$C$35=Expense!$K$26,Expense!BO256,0)))</f>
        <v>0</v>
      </c>
      <c r="BP173" s="197">
        <f ca="1">IF(Expense!$C$35=Expense!$K$24,Expense!BP254,IF(Expense!$C$35=Expense!$K$25,Expense!BP255,IF(Expense!$C$35=Expense!$K$26,Expense!BP256,0)))</f>
        <v>0</v>
      </c>
      <c r="BQ173" s="197">
        <f ca="1">IF(Expense!$C$35=Expense!$K$24,Expense!BQ254,IF(Expense!$C$35=Expense!$K$25,Expense!BQ255,IF(Expense!$C$35=Expense!$K$26,Expense!BQ256,0)))</f>
        <v>0</v>
      </c>
      <c r="BR173" s="197">
        <f ca="1">IF(Expense!$C$35=Expense!$K$24,Expense!BR254,IF(Expense!$C$35=Expense!$K$25,Expense!BR255,IF(Expense!$C$35=Expense!$K$26,Expense!BR256,0)))</f>
        <v>200000</v>
      </c>
      <c r="BS173" s="197">
        <f ca="1">IF(Expense!$C$35=Expense!$K$24,Expense!BS254,IF(Expense!$C$35=Expense!$K$25,Expense!BS255,IF(Expense!$C$35=Expense!$K$26,Expense!BS256,0)))</f>
        <v>0</v>
      </c>
      <c r="BT173" s="197">
        <f ca="1">IF(Expense!$C$35=Expense!$K$24,Expense!BT254,IF(Expense!$C$35=Expense!$K$25,Expense!BT255,IF(Expense!$C$35=Expense!$K$26,Expense!BT256,0)))</f>
        <v>0</v>
      </c>
      <c r="BU173" s="197">
        <f ca="1">IF(Expense!$C$35=Expense!$K$24,Expense!BU254,IF(Expense!$C$35=Expense!$K$25,Expense!BU255,IF(Expense!$C$35=Expense!$K$26,Expense!BU256,0)))</f>
        <v>0</v>
      </c>
      <c r="BV173" s="197">
        <f ca="1">IF(Expense!$C$35=Expense!$K$24,Expense!BV254,IF(Expense!$C$35=Expense!$K$25,Expense!BV255,IF(Expense!$C$35=Expense!$K$26,Expense!BV256,0)))</f>
        <v>0</v>
      </c>
      <c r="BW173" s="197">
        <f ca="1">IF(Expense!$C$35=Expense!$K$24,Expense!BW254,IF(Expense!$C$35=Expense!$K$25,Expense!BW255,IF(Expense!$C$35=Expense!$K$26,Expense!BW256,0)))</f>
        <v>0</v>
      </c>
      <c r="BX173" s="197">
        <f ca="1">IF(Expense!$C$35=Expense!$K$24,Expense!BX254,IF(Expense!$C$35=Expense!$K$25,Expense!BX255,IF(Expense!$C$35=Expense!$K$26,Expense!BX256,0)))</f>
        <v>0</v>
      </c>
      <c r="BY173" s="197">
        <f ca="1">IF(Expense!$C$35=Expense!$K$24,Expense!BY254,IF(Expense!$C$35=Expense!$K$25,Expense!BY255,IF(Expense!$C$35=Expense!$K$26,Expense!BY256,0)))</f>
        <v>0</v>
      </c>
      <c r="BZ173" s="197">
        <f ca="1">IF(Expense!$C$35=Expense!$K$24,Expense!BZ254,IF(Expense!$C$35=Expense!$K$25,Expense!BZ255,IF(Expense!$C$35=Expense!$K$26,Expense!BZ256,0)))</f>
        <v>0</v>
      </c>
      <c r="CA173" s="197">
        <f ca="1">IF(Expense!$C$35=Expense!$K$24,Expense!CA254,IF(Expense!$C$35=Expense!$K$25,Expense!CA255,IF(Expense!$C$35=Expense!$K$26,Expense!CA256,0)))</f>
        <v>-1.3969838619232177E-11</v>
      </c>
      <c r="CB173" s="197">
        <f ca="1">IF(Expense!$C$35=Expense!$K$24,Expense!CB254,IF(Expense!$C$35=Expense!$K$25,Expense!CB255,IF(Expense!$C$35=Expense!$K$26,Expense!CB256,0)))</f>
        <v>1757.2164179104427</v>
      </c>
      <c r="CC173" s="197">
        <f ca="1">IF(Expense!$C$35=Expense!$K$24,Expense!CC254,IF(Expense!$C$35=Expense!$K$25,Expense!CC255,IF(Expense!$C$35=Expense!$K$26,Expense!CC256,0)))</f>
        <v>3826.8268656716405</v>
      </c>
      <c r="CD173" s="197">
        <f ca="1">IF(Expense!$C$35=Expense!$K$24,Expense!CD254,IF(Expense!$C$35=Expense!$K$25,Expense!CD255,IF(Expense!$C$35=Expense!$K$26,Expense!CD256,0)))</f>
        <v>139562.12292261294</v>
      </c>
      <c r="CE173" s="197">
        <f ca="1">IF(Expense!$C$35=Expense!$K$24,Expense!CE254,IF(Expense!$C$35=Expense!$K$25,Expense!CE255,IF(Expense!$C$35=Expense!$K$26,Expense!CE256,0)))</f>
        <v>24541.501432835819</v>
      </c>
      <c r="CF173" s="197">
        <f ca="1">IF(Expense!$C$35=Expense!$K$24,Expense!CF254,IF(Expense!$C$35=Expense!$K$25,Expense!CF255,IF(Expense!$C$35=Expense!$K$26,Expense!CF256,0)))</f>
        <v>23676.517074626863</v>
      </c>
      <c r="CG173" s="197">
        <f ca="1">IF(Expense!$C$35=Expense!$K$24,Expense!CG254,IF(Expense!$C$35=Expense!$K$25,Expense!CG255,IF(Expense!$C$35=Expense!$K$26,Expense!CG256,0)))</f>
        <v>23525.040680597009</v>
      </c>
      <c r="CH173" s="197">
        <f ca="1">IF(Expense!$C$35=Expense!$K$24,Expense!CH254,IF(Expense!$C$35=Expense!$K$25,Expense!CH255,IF(Expense!$C$35=Expense!$K$26,Expense!CH256,0)))</f>
        <v>26219.890423880592</v>
      </c>
      <c r="CI173" s="197">
        <f ca="1">IF(Expense!$C$35=Expense!$K$24,Expense!CI254,IF(Expense!$C$35=Expense!$K$25,Expense!CI255,IF(Expense!$C$35=Expense!$K$26,Expense!CI256,0)))</f>
        <v>26533.464608955226</v>
      </c>
      <c r="CJ173" s="197">
        <f ca="1">IF(Expense!$C$35=Expense!$K$24,Expense!CJ254,IF(Expense!$C$35=Expense!$K$25,Expense!CJ255,IF(Expense!$C$35=Expense!$K$26,Expense!CJ256,0)))</f>
        <v>26847.03879402985</v>
      </c>
      <c r="CK173" s="197">
        <f ca="1">IF(Expense!$C$35=Expense!$K$24,Expense!CK254,IF(Expense!$C$35=Expense!$K$25,Expense!CK255,IF(Expense!$C$35=Expense!$K$26,Expense!CK256,0)))</f>
        <v>38823.323426865667</v>
      </c>
      <c r="CL173" s="197">
        <f ca="1">IF(Expense!$C$35=Expense!$K$24,Expense!CL254,IF(Expense!$C$35=Expense!$K$25,Expense!CL255,IF(Expense!$C$35=Expense!$K$26,Expense!CL256,0)))</f>
        <v>39136.897611940294</v>
      </c>
      <c r="CM173" s="197">
        <f ca="1">IF(Expense!$C$35=Expense!$K$24,Expense!CM254,IF(Expense!$C$35=Expense!$K$25,Expense!CM255,IF(Expense!$C$35=Expense!$K$26,Expense!CM256,0)))</f>
        <v>40007.707771701491</v>
      </c>
      <c r="CN173" s="197">
        <f ca="1">IF(Expense!$C$35=Expense!$K$24,Expense!CN254,IF(Expense!$C$35=Expense!$K$25,Expense!CN255,IF(Expense!$C$35=Expense!$K$26,Expense!CN256,0)))</f>
        <v>41329.376102686569</v>
      </c>
      <c r="CO173" s="197">
        <f ca="1">IF(Expense!$C$35=Expense!$K$24,Expense!CO254,IF(Expense!$C$35=Expense!$K$25,Expense!CO255,IF(Expense!$C$35=Expense!$K$26,Expense!CO256,0)))</f>
        <v>41603.040562029855</v>
      </c>
      <c r="CP173" s="197">
        <f ca="1">IF(Expense!$C$35=Expense!$K$24,Expense!CP254,IF(Expense!$C$35=Expense!$K$25,Expense!CP255,IF(Expense!$C$35=Expense!$K$26,Expense!CP256,0)))</f>
        <v>355482.77836083964</v>
      </c>
      <c r="CQ173" s="197">
        <f ca="1">IF(Expense!$C$35=Expense!$K$24,Expense!CQ254,IF(Expense!$C$35=Expense!$K$25,Expense!CQ255,IF(Expense!$C$35=Expense!$K$26,Expense!CQ256,0)))</f>
        <v>41811.402173373135</v>
      </c>
      <c r="CR173" s="197">
        <f ca="1">IF(Expense!$C$35=Expense!$K$24,Expense!CR254,IF(Expense!$C$35=Expense!$K$25,Expense!CR255,IF(Expense!$C$35=Expense!$K$26,Expense!CR256,0)))</f>
        <v>41811.402173373135</v>
      </c>
      <c r="CS173" s="197">
        <f ca="1">IF(Expense!$C$35=Expense!$K$24,Expense!CS254,IF(Expense!$C$35=Expense!$K$25,Expense!CS255,IF(Expense!$C$35=Expense!$K$26,Expense!CS256,0)))</f>
        <v>41811.402173373135</v>
      </c>
      <c r="CT173" s="197">
        <f ca="1">IF(Expense!$C$35=Expense!$K$24,Expense!CT254,IF(Expense!$C$35=Expense!$K$25,Expense!CT255,IF(Expense!$C$35=Expense!$K$26,Expense!CT256,0)))</f>
        <v>41811.402173373135</v>
      </c>
      <c r="CU173" s="197">
        <f ca="1">IF(Expense!$C$35=Expense!$K$24,Expense!CU254,IF(Expense!$C$35=Expense!$K$25,Expense!CU255,IF(Expense!$C$35=Expense!$K$26,Expense!CU256,0)))</f>
        <v>41811.402173373135</v>
      </c>
      <c r="CV173" s="197">
        <f ca="1">IF(Expense!$C$35=Expense!$K$24,Expense!CV254,IF(Expense!$C$35=Expense!$K$25,Expense!CV255,IF(Expense!$C$35=Expense!$K$26,Expense!CV256,0)))</f>
        <v>41811.402173373135</v>
      </c>
      <c r="CW173" s="197">
        <f ca="1">IF(Expense!$C$35=Expense!$K$24,Expense!CW254,IF(Expense!$C$35=Expense!$K$25,Expense!CW255,IF(Expense!$C$35=Expense!$K$26,Expense!CW256,0)))</f>
        <v>41811.402173373135</v>
      </c>
      <c r="CX173" s="197">
        <f ca="1">IF(Expense!$C$35=Expense!$K$24,Expense!CX254,IF(Expense!$C$35=Expense!$K$25,Expense!CX255,IF(Expense!$C$35=Expense!$K$26,Expense!CX256,0)))</f>
        <v>41811.402173373135</v>
      </c>
      <c r="CY173" s="197">
        <f ca="1">IF(Expense!$C$35=Expense!$K$24,Expense!CY254,IF(Expense!$C$35=Expense!$K$25,Expense!CY255,IF(Expense!$C$35=Expense!$K$26,Expense!CY256,0)))</f>
        <v>40565.827936037007</v>
      </c>
      <c r="CZ173" s="197">
        <f ca="1">IF(Expense!$C$35=Expense!$K$24,Expense!CZ254,IF(Expense!$C$35=Expense!$K$25,Expense!CZ255,IF(Expense!$C$35=Expense!$K$26,Expense!CZ256,0)))</f>
        <v>41883.213084544477</v>
      </c>
      <c r="DA173" s="197">
        <f ca="1">IF(Expense!$C$35=Expense!$K$24,Expense!DA254,IF(Expense!$C$35=Expense!$K$25,Expense!DA255,IF(Expense!$C$35=Expense!$K$26,Expense!DA256,0)))</f>
        <v>43723.370117380291</v>
      </c>
      <c r="DB173" s="197">
        <f ca="1">IF(Expense!$C$35=Expense!$K$24,Expense!DB254,IF(Expense!$C$35=Expense!$K$25,Expense!DB255,IF(Expense!$C$35=Expense!$K$26,Expense!DB256,0)))</f>
        <v>452276.83070905576</v>
      </c>
      <c r="DC173" s="197">
        <f ca="1">IF(Expense!$C$35=Expense!$K$24,Expense!DC254,IF(Expense!$C$35=Expense!$K$25,Expense!DC255,IF(Expense!$C$35=Expense!$K$26,Expense!DC256,0)))</f>
        <v>44012.676885130742</v>
      </c>
      <c r="DD173" s="197">
        <f ca="1">IF(Expense!$C$35=Expense!$K$24,Expense!DD254,IF(Expense!$C$35=Expense!$K$25,Expense!DD255,IF(Expense!$C$35=Expense!$K$26,Expense!DD256,0)))</f>
        <v>44012.676885130742</v>
      </c>
      <c r="DE173" s="197">
        <f ca="1">IF(Expense!$C$35=Expense!$K$24,Expense!DE254,IF(Expense!$C$35=Expense!$K$25,Expense!DE255,IF(Expense!$C$35=Expense!$K$26,Expense!DE256,0)))</f>
        <v>44012.676885130742</v>
      </c>
      <c r="DF173" s="197">
        <f ca="1">IF(Expense!$C$35=Expense!$K$24,Expense!DF254,IF(Expense!$C$35=Expense!$K$25,Expense!DF255,IF(Expense!$C$35=Expense!$K$26,Expense!DF256,0)))</f>
        <v>44012.676885130742</v>
      </c>
      <c r="DG173" s="197">
        <f ca="1">IF(Expense!$C$35=Expense!$K$24,Expense!DG254,IF(Expense!$C$35=Expense!$K$25,Expense!DG255,IF(Expense!$C$35=Expense!$K$26,Expense!DG256,0)))</f>
        <v>44012.676885130742</v>
      </c>
      <c r="DH173" s="197">
        <f ca="1">IF(Expense!$C$35=Expense!$K$24,Expense!DH254,IF(Expense!$C$35=Expense!$K$25,Expense!DH255,IF(Expense!$C$35=Expense!$K$26,Expense!DH256,0)))</f>
        <v>44012.676885130742</v>
      </c>
      <c r="DI173" s="197">
        <f ca="1">IF(Expense!$C$35=Expense!$K$24,Expense!DI254,IF(Expense!$C$35=Expense!$K$25,Expense!DI255,IF(Expense!$C$35=Expense!$K$26,Expense!DI256,0)))</f>
        <v>44012.676885130742</v>
      </c>
      <c r="DJ173" s="197">
        <f ca="1">IF(Expense!$C$35=Expense!$K$24,Expense!DJ254,IF(Expense!$C$35=Expense!$K$25,Expense!DJ255,IF(Expense!$C$35=Expense!$K$26,Expense!DJ256,0)))</f>
        <v>44012.676885130742</v>
      </c>
      <c r="DK173" s="197">
        <f ca="1">IF(Expense!$C$35=Expense!$K$24,Expense!DK254,IF(Expense!$C$35=Expense!$K$25,Expense!DK255,IF(Expense!$C$35=Expense!$K$26,Expense!DK256,0)))</f>
        <v>41138.875031657917</v>
      </c>
      <c r="DL173" s="197">
        <f ca="1">IF(Expense!$C$35=Expense!$K$24,Expense!DL254,IF(Expense!$C$35=Expense!$K$25,Expense!DL255,IF(Expense!$C$35=Expense!$K$26,Expense!DL256,0)))</f>
        <v>42522.129437590753</v>
      </c>
      <c r="DM173" s="197">
        <f ca="1">IF(Expense!$C$35=Expense!$K$24,Expense!DM254,IF(Expense!$C$35=Expense!$K$25,Expense!DM255,IF(Expense!$C$35=Expense!$K$26,Expense!DM256,0)))</f>
        <v>42522.129437590753</v>
      </c>
      <c r="DN173" s="197">
        <f ca="1">IF(Expense!$C$35=Expense!$K$24,Expense!DN254,IF(Expense!$C$35=Expense!$K$25,Expense!DN255,IF(Expense!$C$35=Expense!$K$26,Expense!DN256,0)))</f>
        <v>468299.48914699891</v>
      </c>
      <c r="DO173" s="197">
        <f ca="1">IF(Expense!$C$35=Expense!$K$24,Expense!DO254,IF(Expense!$C$35=Expense!$K$25,Expense!DO255,IF(Expense!$C$35=Expense!$K$26,Expense!DO256,0)))</f>
        <v>46306.412736432721</v>
      </c>
      <c r="DP173" s="197">
        <f ca="1">IF(Expense!$C$35=Expense!$K$24,Expense!DP254,IF(Expense!$C$35=Expense!$K$25,Expense!DP255,IF(Expense!$C$35=Expense!$K$26,Expense!DP256,0)))</f>
        <v>46306.412736432721</v>
      </c>
      <c r="DQ173" s="197">
        <f ca="1">IF(Expense!$C$35=Expense!$K$24,Expense!DQ254,IF(Expense!$C$35=Expense!$K$25,Expense!DQ255,IF(Expense!$C$35=Expense!$K$26,Expense!DQ256,0)))</f>
        <v>46306.412736432721</v>
      </c>
      <c r="DR173" s="197">
        <f ca="1">IF(Expense!$C$35=Expense!$K$24,Expense!DR254,IF(Expense!$C$35=Expense!$K$25,Expense!DR255,IF(Expense!$C$35=Expense!$K$26,Expense!DR256,0)))</f>
        <v>46306.412736432721</v>
      </c>
      <c r="DS173" s="197">
        <f ca="1">IF(Expense!$C$35=Expense!$K$24,Expense!DS254,IF(Expense!$C$35=Expense!$K$25,Expense!DS255,IF(Expense!$C$35=Expense!$K$26,Expense!DS256,0)))</f>
        <v>46306.412736432721</v>
      </c>
      <c r="DT173" s="197">
        <f ca="1">IF(Expense!$C$35=Expense!$K$24,Expense!DT254,IF(Expense!$C$35=Expense!$K$25,Expense!DT255,IF(Expense!$C$35=Expense!$K$26,Expense!DT256,0)))</f>
        <v>46306.412736432721</v>
      </c>
      <c r="DU173" s="197">
        <f ca="1">IF(Expense!$C$35=Expense!$K$24,Expense!DU254,IF(Expense!$C$35=Expense!$K$25,Expense!DU255,IF(Expense!$C$35=Expense!$K$26,Expense!DU256,0)))</f>
        <v>46306.412736432721</v>
      </c>
      <c r="DV173" s="197">
        <f ca="1">IF(Expense!$C$35=Expense!$K$24,Expense!DV254,IF(Expense!$C$35=Expense!$K$25,Expense!DV255,IF(Expense!$C$35=Expense!$K$26,Expense!DV256,0)))</f>
        <v>46306.412736432721</v>
      </c>
      <c r="DW173" s="197">
        <f ca="1">IF(Expense!$C$35=Expense!$K$24,Expense!DW254,IF(Expense!$C$35=Expense!$K$25,Expense!DW255,IF(Expense!$C$35=Expense!$K$26,Expense!DW256,0)))</f>
        <v>33239.740603866761</v>
      </c>
      <c r="DX173" s="197">
        <f ca="1">IF(Expense!$C$35=Expense!$K$24,Expense!DX254,IF(Expense!$C$35=Expense!$K$25,Expense!DX255,IF(Expense!$C$35=Expense!$K$26,Expense!DX256,0)))</f>
        <v>34692.157730096245</v>
      </c>
      <c r="DY173" s="197">
        <f ca="1">IF(Expense!$C$35=Expense!$K$24,Expense!DY254,IF(Expense!$C$35=Expense!$K$25,Expense!DY255,IF(Expense!$C$35=Expense!$K$26,Expense!DY256,0)))</f>
        <v>36817.53910302162</v>
      </c>
      <c r="DZ173" s="197">
        <f ca="1">IF(Expense!$C$35=Expense!$K$24,Expense!DZ254,IF(Expense!$C$35=Expense!$K$25,Expense!DZ255,IF(Expense!$C$35=Expense!$K$26,Expense!DZ256,0)))</f>
        <v>455798.85826030531</v>
      </c>
      <c r="EA173" s="197">
        <f ca="1">IF(Expense!$C$35=Expense!$K$24,Expense!EA254,IF(Expense!$C$35=Expense!$K$25,Expense!EA255,IF(Expense!$C$35=Expense!$K$26,Expense!EA256,0)))</f>
        <v>48566.862616001294</v>
      </c>
      <c r="EB173" s="197">
        <f ca="1">IF(Expense!$C$35=Expense!$K$24,Expense!EB254,IF(Expense!$C$35=Expense!$K$25,Expense!EB255,IF(Expense!$C$35=Expense!$K$26,Expense!EB256,0)))</f>
        <v>48566.862616001294</v>
      </c>
      <c r="EC173" s="197">
        <f ca="1">IF(Expense!$C$35=Expense!$K$24,Expense!EC254,IF(Expense!$C$35=Expense!$K$25,Expense!EC255,IF(Expense!$C$35=Expense!$K$26,Expense!EC256,0)))</f>
        <v>48566.862616001294</v>
      </c>
      <c r="ED173" s="197">
        <f ca="1">IF(Expense!$C$35=Expense!$K$24,Expense!ED254,IF(Expense!$C$35=Expense!$K$25,Expense!ED255,IF(Expense!$C$35=Expense!$K$26,Expense!ED256,0)))</f>
        <v>48566.862616001294</v>
      </c>
      <c r="EE173" s="197">
        <f ca="1">IF(Expense!$C$35=Expense!$K$24,Expense!EE254,IF(Expense!$C$35=Expense!$K$25,Expense!EE255,IF(Expense!$C$35=Expense!$K$26,Expense!EE256,0)))</f>
        <v>48566.862616001294</v>
      </c>
      <c r="EF173" s="197">
        <f ca="1">IF(Expense!$C$35=Expense!$K$24,Expense!EF254,IF(Expense!$C$35=Expense!$K$25,Expense!EF255,IF(Expense!$C$35=Expense!$K$26,Expense!EF256,0)))</f>
        <v>48566.862616001294</v>
      </c>
      <c r="EG173" s="197">
        <f ca="1">IF(Expense!$C$35=Expense!$K$24,Expense!EG254,IF(Expense!$C$35=Expense!$K$25,Expense!EG255,IF(Expense!$C$35=Expense!$K$26,Expense!EG256,0)))</f>
        <v>48566.862616001294</v>
      </c>
      <c r="EH173" s="197">
        <f ca="1">IF(Expense!$C$35=Expense!$K$24,Expense!EH254,IF(Expense!$C$35=Expense!$K$25,Expense!EH255,IF(Expense!$C$35=Expense!$K$26,Expense!EH256,0)))</f>
        <v>48566.862616001294</v>
      </c>
      <c r="EI173" s="197">
        <f ca="1">IF(Expense!$C$35=Expense!$K$24,Expense!EI254,IF(Expense!$C$35=Expense!$K$25,Expense!EI255,IF(Expense!$C$35=Expense!$K$26,Expense!EI256,0)))</f>
        <v>49431.246638258141</v>
      </c>
      <c r="EJ173" s="197">
        <f ca="1">IF(Expense!$C$35=Expense!$K$24,Expense!EJ254,IF(Expense!$C$35=Expense!$K$25,Expense!EJ255,IF(Expense!$C$35=Expense!$K$26,Expense!EJ256,0)))</f>
        <v>50956.284620799088</v>
      </c>
      <c r="EK173" s="197">
        <f ca="1">IF(Expense!$C$35=Expense!$K$24,Expense!EK254,IF(Expense!$C$35=Expense!$K$25,Expense!EK255,IF(Expense!$C$35=Expense!$K$26,Expense!EK256,0)))</f>
        <v>50956.284620799088</v>
      </c>
      <c r="EL173" s="197">
        <f ca="1">IF(Expense!$C$35=Expense!$K$24,Expense!EL254,IF(Expense!$C$35=Expense!$K$25,Expense!EL255,IF(Expense!$C$35=Expense!$K$26,Expense!EL256,0)))</f>
        <v>523355.3646409139</v>
      </c>
      <c r="EM173" s="197">
        <f ca="1">IF(Expense!$C$35=Expense!$K$24,Expense!EM254,IF(Expense!$C$35=Expense!$K$25,Expense!EM255,IF(Expense!$C$35=Expense!$K$26,Expense!EM256,0)))</f>
        <v>50956.284620799088</v>
      </c>
      <c r="EN173" s="197">
        <f ca="1">IF(Expense!$C$35=Expense!$K$24,Expense!EN254,IF(Expense!$C$35=Expense!$K$25,Expense!EN255,IF(Expense!$C$35=Expense!$K$26,Expense!EN256,0)))</f>
        <v>50956.284620799088</v>
      </c>
      <c r="EO173" s="197">
        <f ca="1">IF(Expense!$C$35=Expense!$K$24,Expense!EO254,IF(Expense!$C$35=Expense!$K$25,Expense!EO255,IF(Expense!$C$35=Expense!$K$26,Expense!EO256,0)))</f>
        <v>50956.284620799088</v>
      </c>
      <c r="EP173" s="197">
        <f ca="1">IF(Expense!$C$35=Expense!$K$24,Expense!EP254,IF(Expense!$C$35=Expense!$K$25,Expense!EP255,IF(Expense!$C$35=Expense!$K$26,Expense!EP256,0)))</f>
        <v>50956.284620799088</v>
      </c>
      <c r="EQ173" s="197">
        <f ca="1">IF(Expense!$C$35=Expense!$K$24,Expense!EQ254,IF(Expense!$C$35=Expense!$K$25,Expense!EQ255,IF(Expense!$C$35=Expense!$K$26,Expense!EQ256,0)))</f>
        <v>50956.284620799088</v>
      </c>
      <c r="ER173" s="197">
        <f ca="1">IF(Expense!$C$35=Expense!$K$24,Expense!ER254,IF(Expense!$C$35=Expense!$K$25,Expense!ER255,IF(Expense!$C$35=Expense!$K$26,Expense!ER256,0)))</f>
        <v>50956.284620799088</v>
      </c>
      <c r="ES173" s="197">
        <f ca="1">IF(Expense!$C$35=Expense!$K$24,Expense!ES254,IF(Expense!$C$35=Expense!$K$25,Expense!ES255,IF(Expense!$C$35=Expense!$K$26,Expense!ES256,0)))</f>
        <v>50956.284620799088</v>
      </c>
      <c r="ET173" s="197">
        <f ca="1">IF(Expense!$C$35=Expense!$K$24,Expense!ET254,IF(Expense!$C$35=Expense!$K$25,Expense!ET255,IF(Expense!$C$35=Expense!$K$26,Expense!ET256,0)))</f>
        <v>50956.284620799088</v>
      </c>
      <c r="EU173" s="197">
        <f ca="1">IF(Expense!$C$35=Expense!$K$24,Expense!EU254,IF(Expense!$C$35=Expense!$K$25,Expense!EU255,IF(Expense!$C$35=Expense!$K$26,Expense!EU256,0)))</f>
        <v>44733.679971902704</v>
      </c>
      <c r="EV173" s="197">
        <f ca="1">IF(Expense!$C$35=Expense!$K$24,Expense!EV254,IF(Expense!$C$35=Expense!$K$25,Expense!EV255,IF(Expense!$C$35=Expense!$K$26,Expense!EV256,0)))</f>
        <v>46334.969853570707</v>
      </c>
      <c r="EW173" s="197">
        <f ca="1">IF(Expense!$C$35=Expense!$K$24,Expense!EW254,IF(Expense!$C$35=Expense!$K$25,Expense!EW255,IF(Expense!$C$35=Expense!$K$26,Expense!EW256,0)))</f>
        <v>48789.785339299517</v>
      </c>
      <c r="EX173" s="197">
        <f ca="1">IF(Expense!$C$35=Expense!$K$24,Expense!EX254,IF(Expense!$C$35=Expense!$K$25,Expense!EX255,IF(Expense!$C$35=Expense!$K$26,Expense!EX256,0)))</f>
        <v>554145.57161597593</v>
      </c>
      <c r="EY173" s="197">
        <f>IF(Expense!$C$35=Expense!$K$24,Expense!EY254,IF(Expense!$C$35=Expense!$K$25,Expense!EY255,IF(Expense!$C$35=Expense!$K$26,Expense!EY256,0)))</f>
        <v>0</v>
      </c>
      <c r="EZ173" s="197">
        <f>IF(Expense!$C$35=Expense!$K$24,Expense!EZ254,IF(Expense!$C$35=Expense!$K$25,Expense!EZ255,IF(Expense!$C$35=Expense!$K$26,Expense!EZ256,0)))</f>
        <v>0</v>
      </c>
      <c r="FA173" s="197">
        <f>IF(Expense!$C$35=Expense!$K$24,Expense!FA254,IF(Expense!$C$35=Expense!$K$25,Expense!FA255,IF(Expense!$C$35=Expense!$K$26,Expense!FA256,0)))</f>
        <v>0</v>
      </c>
      <c r="FB173" s="197">
        <f>IF(Expense!$C$35=Expense!$K$24,Expense!FB254,IF(Expense!$C$35=Expense!$K$25,Expense!FB255,IF(Expense!$C$35=Expense!$K$26,Expense!FB256,0)))</f>
        <v>0</v>
      </c>
      <c r="FC173" s="197">
        <f>IF(Expense!$C$35=Expense!$K$24,Expense!FC254,IF(Expense!$C$35=Expense!$K$25,Expense!FC255,IF(Expense!$C$35=Expense!$K$26,Expense!FC256,0)))</f>
        <v>0</v>
      </c>
      <c r="FD173" s="197">
        <f>IF(Expense!$C$35=Expense!$K$24,Expense!FD254,IF(Expense!$C$35=Expense!$K$25,Expense!FD255,IF(Expense!$C$35=Expense!$K$26,Expense!FD256,0)))</f>
        <v>0</v>
      </c>
      <c r="FE173" s="197">
        <f>IF(Expense!$C$35=Expense!$K$24,Expense!FE254,IF(Expense!$C$35=Expense!$K$25,Expense!FE255,IF(Expense!$C$35=Expense!$K$26,Expense!FE256,0)))</f>
        <v>0</v>
      </c>
      <c r="FF173" s="197">
        <f>IF(Expense!$C$35=Expense!$K$24,Expense!FF254,IF(Expense!$C$35=Expense!$K$25,Expense!FF255,IF(Expense!$C$35=Expense!$K$26,Expense!FF256,0)))</f>
        <v>0</v>
      </c>
      <c r="FG173" s="197">
        <f>IF(Expense!$C$35=Expense!$K$24,Expense!FG254,IF(Expense!$C$35=Expense!$K$25,Expense!FG255,IF(Expense!$C$35=Expense!$K$26,Expense!FG256,0)))</f>
        <v>0</v>
      </c>
      <c r="FH173" s="197">
        <f>IF(Expense!$C$35=Expense!$K$24,Expense!FH254,IF(Expense!$C$35=Expense!$K$25,Expense!FH255,IF(Expense!$C$35=Expense!$K$26,Expense!FH256,0)))</f>
        <v>0</v>
      </c>
      <c r="FI173" s="197">
        <f>IF(Expense!$C$35=Expense!$K$24,Expense!FI254,IF(Expense!$C$35=Expense!$K$25,Expense!FI255,IF(Expense!$C$35=Expense!$K$26,Expense!FI256,0)))</f>
        <v>0</v>
      </c>
      <c r="FJ173" s="197">
        <f>IF(Expense!$C$35=Expense!$K$24,Expense!FJ254,IF(Expense!$C$35=Expense!$K$25,Expense!FJ255,IF(Expense!$C$35=Expense!$K$26,Expense!FJ256,0)))</f>
        <v>0</v>
      </c>
      <c r="FK173" s="197">
        <f>IF(Expense!$C$35=Expense!$K$24,Expense!FK254,IF(Expense!$C$35=Expense!$K$25,Expense!FK255,IF(Expense!$C$35=Expense!$K$26,Expense!FK256,0)))</f>
        <v>0</v>
      </c>
      <c r="FL173" s="197">
        <f>IF(Expense!$C$35=Expense!$K$24,Expense!FL254,IF(Expense!$C$35=Expense!$K$25,Expense!FL255,IF(Expense!$C$35=Expense!$K$26,Expense!FL256,0)))</f>
        <v>0</v>
      </c>
      <c r="FM173" s="197">
        <f>IF(Expense!$C$35=Expense!$K$24,Expense!FM254,IF(Expense!$C$35=Expense!$K$25,Expense!FM255,IF(Expense!$C$35=Expense!$K$26,Expense!FM256,0)))</f>
        <v>0</v>
      </c>
      <c r="FN173" s="197">
        <f>IF(Expense!$C$35=Expense!$K$24,Expense!FN254,IF(Expense!$C$35=Expense!$K$25,Expense!FN255,IF(Expense!$C$35=Expense!$K$26,Expense!FN256,0)))</f>
        <v>0</v>
      </c>
      <c r="FO173" s="197">
        <f>IF(Expense!$C$35=Expense!$K$24,Expense!FO254,IF(Expense!$C$35=Expense!$K$25,Expense!FO255,IF(Expense!$C$35=Expense!$K$26,Expense!FO256,0)))</f>
        <v>0</v>
      </c>
      <c r="FP173" s="197">
        <f>IF(Expense!$C$35=Expense!$K$24,Expense!FP254,IF(Expense!$C$35=Expense!$K$25,Expense!FP255,IF(Expense!$C$35=Expense!$K$26,Expense!FP256,0)))</f>
        <v>0</v>
      </c>
      <c r="FQ173" s="197">
        <f>IF(Expense!$C$35=Expense!$K$24,Expense!FQ254,IF(Expense!$C$35=Expense!$K$25,Expense!FQ255,IF(Expense!$C$35=Expense!$K$26,Expense!FQ256,0)))</f>
        <v>0</v>
      </c>
      <c r="FR173" s="197">
        <f>IF(Expense!$C$35=Expense!$K$24,Expense!FR254,IF(Expense!$C$35=Expense!$K$25,Expense!FR255,IF(Expense!$C$35=Expense!$K$26,Expense!FR256,0)))</f>
        <v>0</v>
      </c>
      <c r="FS173" s="197">
        <f>IF(Expense!$C$35=Expense!$K$24,Expense!FS254,IF(Expense!$C$35=Expense!$K$25,Expense!FS255,IF(Expense!$C$35=Expense!$K$26,Expense!FS256,0)))</f>
        <v>0</v>
      </c>
      <c r="FT173" s="197">
        <f>IF(Expense!$C$35=Expense!$K$24,Expense!FT254,IF(Expense!$C$35=Expense!$K$25,Expense!FT255,IF(Expense!$C$35=Expense!$K$26,Expense!FT256,0)))</f>
        <v>0</v>
      </c>
      <c r="FU173" s="197">
        <f>IF(Expense!$C$35=Expense!$K$24,Expense!FU254,IF(Expense!$C$35=Expense!$K$25,Expense!FU255,IF(Expense!$C$35=Expense!$K$26,Expense!FU256,0)))</f>
        <v>0</v>
      </c>
      <c r="FV173" s="197">
        <f>IF(Expense!$C$35=Expense!$K$24,Expense!FV254,IF(Expense!$C$35=Expense!$K$25,Expense!FV255,IF(Expense!$C$35=Expense!$K$26,Expense!FV256,0)))</f>
        <v>0</v>
      </c>
      <c r="FW173" s="197">
        <f>IF(Expense!$C$35=Expense!$K$24,Expense!FW254,IF(Expense!$C$35=Expense!$K$25,Expense!FW255,IF(Expense!$C$35=Expense!$K$26,Expense!FW256,0)))</f>
        <v>0</v>
      </c>
      <c r="FX173" s="197">
        <f>IF(Expense!$C$35=Expense!$K$24,Expense!FX254,IF(Expense!$C$35=Expense!$K$25,Expense!FX255,IF(Expense!$C$35=Expense!$K$26,Expense!FX256,0)))</f>
        <v>0</v>
      </c>
      <c r="FY173" s="197">
        <f>IF(Expense!$C$35=Expense!$K$24,Expense!FY254,IF(Expense!$C$35=Expense!$K$25,Expense!FY255,IF(Expense!$C$35=Expense!$K$26,Expense!FY256,0)))</f>
        <v>0</v>
      </c>
      <c r="FZ173" s="197">
        <f>IF(Expense!$C$35=Expense!$K$24,Expense!FZ254,IF(Expense!$C$35=Expense!$K$25,Expense!FZ255,IF(Expense!$C$35=Expense!$K$26,Expense!FZ256,0)))</f>
        <v>0</v>
      </c>
      <c r="GA173" s="197">
        <f>IF(Expense!$C$35=Expense!$K$24,Expense!GA254,IF(Expense!$C$35=Expense!$K$25,Expense!GA255,IF(Expense!$C$35=Expense!$K$26,Expense!GA256,0)))</f>
        <v>0</v>
      </c>
      <c r="GB173" s="197">
        <f>IF(Expense!$C$35=Expense!$K$24,Expense!GB254,IF(Expense!$C$35=Expense!$K$25,Expense!GB255,IF(Expense!$C$35=Expense!$K$26,Expense!GB256,0)))</f>
        <v>0</v>
      </c>
      <c r="GC173" s="197">
        <f>IF(Expense!$C$35=Expense!$K$24,Expense!GC254,IF(Expense!$C$35=Expense!$K$25,Expense!GC255,IF(Expense!$C$35=Expense!$K$26,Expense!GC256,0)))</f>
        <v>0</v>
      </c>
      <c r="GD173" s="197">
        <f>IF(Expense!$C$35=Expense!$K$24,Expense!GD254,IF(Expense!$C$35=Expense!$K$25,Expense!GD255,IF(Expense!$C$35=Expense!$K$26,Expense!GD256,0)))</f>
        <v>0</v>
      </c>
      <c r="GE173" s="197">
        <f>IF(Expense!$C$35=Expense!$K$24,Expense!GE254,IF(Expense!$C$35=Expense!$K$25,Expense!GE255,IF(Expense!$C$35=Expense!$K$26,Expense!GE256,0)))</f>
        <v>0</v>
      </c>
      <c r="GF173" s="197">
        <f>IF(Expense!$C$35=Expense!$K$24,Expense!GF254,IF(Expense!$C$35=Expense!$K$25,Expense!GF255,IF(Expense!$C$35=Expense!$K$26,Expense!GF256,0)))</f>
        <v>0</v>
      </c>
      <c r="GG173" s="197">
        <f>IF(Expense!$C$35=Expense!$K$24,Expense!GG254,IF(Expense!$C$35=Expense!$K$25,Expense!GG255,IF(Expense!$C$35=Expense!$K$26,Expense!GG256,0)))</f>
        <v>0</v>
      </c>
      <c r="GH173" s="197">
        <f>IF(Expense!$C$35=Expense!$K$24,Expense!GH254,IF(Expense!$C$35=Expense!$K$25,Expense!GH255,IF(Expense!$C$35=Expense!$K$26,Expense!GH256,0)))</f>
        <v>0</v>
      </c>
      <c r="GI173" s="197">
        <f>IF(Expense!$C$35=Expense!$K$24,Expense!GI254,IF(Expense!$C$35=Expense!$K$25,Expense!GI255,IF(Expense!$C$35=Expense!$K$26,Expense!GI256,0)))</f>
        <v>0</v>
      </c>
      <c r="GJ173" s="197">
        <f>IF(Expense!$C$35=Expense!$K$24,Expense!GJ254,IF(Expense!$C$35=Expense!$K$25,Expense!GJ255,IF(Expense!$C$35=Expense!$K$26,Expense!GJ256,0)))</f>
        <v>0</v>
      </c>
      <c r="GK173" s="197">
        <f>IF(Expense!$C$35=Expense!$K$24,Expense!GK254,IF(Expense!$C$35=Expense!$K$25,Expense!GK255,IF(Expense!$C$35=Expense!$K$26,Expense!GK256,0)))</f>
        <v>0</v>
      </c>
      <c r="GL173" s="197">
        <f>IF(Expense!$C$35=Expense!$K$24,Expense!GL254,IF(Expense!$C$35=Expense!$K$25,Expense!GL255,IF(Expense!$C$35=Expense!$K$26,Expense!GL256,0)))</f>
        <v>0</v>
      </c>
      <c r="GM173" s="197">
        <f>IF(Expense!$C$35=Expense!$K$24,Expense!GM254,IF(Expense!$C$35=Expense!$K$25,Expense!GM255,IF(Expense!$C$35=Expense!$K$26,Expense!GM256,0)))</f>
        <v>0</v>
      </c>
      <c r="GN173" s="197">
        <f>IF(Expense!$C$35=Expense!$K$24,Expense!GN254,IF(Expense!$C$35=Expense!$K$25,Expense!GN255,IF(Expense!$C$35=Expense!$K$26,Expense!GN256,0)))</f>
        <v>0</v>
      </c>
      <c r="GO173" s="197">
        <f>IF(Expense!$C$35=Expense!$K$24,Expense!GO254,IF(Expense!$C$35=Expense!$K$25,Expense!GO255,IF(Expense!$C$35=Expense!$K$26,Expense!GO256,0)))</f>
        <v>0</v>
      </c>
      <c r="GP173" s="197">
        <f>IF(Expense!$C$35=Expense!$K$24,Expense!GP254,IF(Expense!$C$35=Expense!$K$25,Expense!GP255,IF(Expense!$C$35=Expense!$K$26,Expense!GP256,0)))</f>
        <v>0</v>
      </c>
      <c r="GQ173" s="197">
        <f>IF(Expense!$C$35=Expense!$K$24,Expense!GQ254,IF(Expense!$C$35=Expense!$K$25,Expense!GQ255,IF(Expense!$C$35=Expense!$K$26,Expense!GQ256,0)))</f>
        <v>0</v>
      </c>
      <c r="GR173" s="197">
        <f>IF(Expense!$C$35=Expense!$K$24,Expense!GR254,IF(Expense!$C$35=Expense!$K$25,Expense!GR255,IF(Expense!$C$35=Expense!$K$26,Expense!GR256,0)))</f>
        <v>0</v>
      </c>
      <c r="GS173" s="197">
        <f>IF(Expense!$C$35=Expense!$K$24,Expense!GS254,IF(Expense!$C$35=Expense!$K$25,Expense!GS255,IF(Expense!$C$35=Expense!$K$26,Expense!GS256,0)))</f>
        <v>0</v>
      </c>
      <c r="GT173" s="197">
        <f>IF(Expense!$C$35=Expense!$K$24,Expense!GT254,IF(Expense!$C$35=Expense!$K$25,Expense!GT255,IF(Expense!$C$35=Expense!$K$26,Expense!GT256,0)))</f>
        <v>0</v>
      </c>
      <c r="GU173" s="197">
        <f>IF(Expense!$C$35=Expense!$K$24,Expense!GU254,IF(Expense!$C$35=Expense!$K$25,Expense!GU255,IF(Expense!$C$35=Expense!$K$26,Expense!GU256,0)))</f>
        <v>0</v>
      </c>
      <c r="GV173" s="197">
        <f>IF(Expense!$C$35=Expense!$K$24,Expense!GV254,IF(Expense!$C$35=Expense!$K$25,Expense!GV255,IF(Expense!$C$35=Expense!$K$26,Expense!GV256,0)))</f>
        <v>0</v>
      </c>
      <c r="GW173" s="197">
        <f>IF(Expense!$C$35=Expense!$K$24,Expense!GW254,IF(Expense!$C$35=Expense!$K$25,Expense!GW255,IF(Expense!$C$35=Expense!$K$26,Expense!GW256,0)))</f>
        <v>0</v>
      </c>
      <c r="GX173" s="197">
        <f>IF(Expense!$C$35=Expense!$K$24,Expense!GX254,IF(Expense!$C$35=Expense!$K$25,Expense!GX255,IF(Expense!$C$35=Expense!$K$26,Expense!GX256,0)))</f>
        <v>0</v>
      </c>
      <c r="GY173" s="197">
        <f>IF(Expense!$C$35=Expense!$K$24,Expense!GY254,IF(Expense!$C$35=Expense!$K$25,Expense!GY255,IF(Expense!$C$35=Expense!$K$26,Expense!GY256,0)))</f>
        <v>0</v>
      </c>
      <c r="GZ173" s="197">
        <f>IF(Expense!$C$35=Expense!$K$24,Expense!GZ254,IF(Expense!$C$35=Expense!$K$25,Expense!GZ255,IF(Expense!$C$35=Expense!$K$26,Expense!GZ256,0)))</f>
        <v>0</v>
      </c>
      <c r="HA173" s="197">
        <f>IF(Expense!$C$35=Expense!$K$24,Expense!HA254,IF(Expense!$C$35=Expense!$K$25,Expense!HA255,IF(Expense!$C$35=Expense!$K$26,Expense!HA256,0)))</f>
        <v>0</v>
      </c>
      <c r="HB173" s="197">
        <f>IF(Expense!$C$35=Expense!$K$24,Expense!HB254,IF(Expense!$C$35=Expense!$K$25,Expense!HB255,IF(Expense!$C$35=Expense!$K$26,Expense!HB256,0)))</f>
        <v>0</v>
      </c>
      <c r="HC173" s="197">
        <f>IF(Expense!$C$35=Expense!$K$24,Expense!HC254,IF(Expense!$C$35=Expense!$K$25,Expense!HC255,IF(Expense!$C$35=Expense!$K$26,Expense!HC256,0)))</f>
        <v>0</v>
      </c>
      <c r="HD173" s="197">
        <f>IF(Expense!$C$35=Expense!$K$24,Expense!HD254,IF(Expense!$C$35=Expense!$K$25,Expense!HD255,IF(Expense!$C$35=Expense!$K$26,Expense!HD256,0)))</f>
        <v>0</v>
      </c>
      <c r="HE173" s="197">
        <f>IF(Expense!$C$35=Expense!$K$24,Expense!HE254,IF(Expense!$C$35=Expense!$K$25,Expense!HE255,IF(Expense!$C$35=Expense!$K$26,Expense!HE256,0)))</f>
        <v>0</v>
      </c>
      <c r="HF173" s="197">
        <f>IF(Expense!$C$35=Expense!$K$24,Expense!HF254,IF(Expense!$C$35=Expense!$K$25,Expense!HF255,IF(Expense!$C$35=Expense!$K$26,Expense!HF256,0)))</f>
        <v>0</v>
      </c>
      <c r="HG173" s="197">
        <f>IF(Expense!$C$35=Expense!$K$24,Expense!HG254,IF(Expense!$C$35=Expense!$K$25,Expense!HG255,IF(Expense!$C$35=Expense!$K$26,Expense!HG256,0)))</f>
        <v>0</v>
      </c>
      <c r="HH173" s="197">
        <f>IF(Expense!$C$35=Expense!$K$24,Expense!HH254,IF(Expense!$C$35=Expense!$K$25,Expense!HH255,IF(Expense!$C$35=Expense!$K$26,Expense!HH256,0)))</f>
        <v>0</v>
      </c>
      <c r="HI173" s="197">
        <f>IF(Expense!$C$35=Expense!$K$24,Expense!HI254,IF(Expense!$C$35=Expense!$K$25,Expense!HI255,IF(Expense!$C$35=Expense!$K$26,Expense!HI256,0)))</f>
        <v>0</v>
      </c>
      <c r="HJ173" s="197">
        <f>IF(Expense!$C$35=Expense!$K$24,Expense!HJ254,IF(Expense!$C$35=Expense!$K$25,Expense!HJ255,IF(Expense!$C$35=Expense!$K$26,Expense!HJ256,0)))</f>
        <v>0</v>
      </c>
      <c r="HK173" s="197">
        <f>IF(Expense!$C$35=Expense!$K$24,Expense!HK254,IF(Expense!$C$35=Expense!$K$25,Expense!HK255,IF(Expense!$C$35=Expense!$K$26,Expense!HK256,0)))</f>
        <v>0</v>
      </c>
      <c r="HL173" s="197">
        <f>IF(Expense!$C$35=Expense!$K$24,Expense!HL254,IF(Expense!$C$35=Expense!$K$25,Expense!HL255,IF(Expense!$C$35=Expense!$K$26,Expense!HL256,0)))</f>
        <v>0</v>
      </c>
      <c r="HM173" s="197">
        <f>IF(Expense!$C$35=Expense!$K$24,Expense!HM254,IF(Expense!$C$35=Expense!$K$25,Expense!HM255,IF(Expense!$C$35=Expense!$K$26,Expense!HM256,0)))</f>
        <v>0</v>
      </c>
      <c r="HN173" s="197">
        <f>IF(Expense!$C$35=Expense!$K$24,Expense!HN254,IF(Expense!$C$35=Expense!$K$25,Expense!HN255,IF(Expense!$C$35=Expense!$K$26,Expense!HN256,0)))</f>
        <v>0</v>
      </c>
      <c r="HO173" s="197">
        <f>IF(Expense!$C$35=Expense!$K$24,Expense!HO254,IF(Expense!$C$35=Expense!$K$25,Expense!HO255,IF(Expense!$C$35=Expense!$K$26,Expense!HO256,0)))</f>
        <v>0</v>
      </c>
      <c r="HP173" s="197">
        <f>IF(Expense!$C$35=Expense!$K$24,Expense!HP254,IF(Expense!$C$35=Expense!$K$25,Expense!HP255,IF(Expense!$C$35=Expense!$K$26,Expense!HP256,0)))</f>
        <v>0</v>
      </c>
      <c r="HQ173" s="197">
        <f>IF(Expense!$C$35=Expense!$K$24,Expense!HQ254,IF(Expense!$C$35=Expense!$K$25,Expense!HQ255,IF(Expense!$C$35=Expense!$K$26,Expense!HQ256,0)))</f>
        <v>0</v>
      </c>
      <c r="HR173" s="197">
        <f>IF(Expense!$C$35=Expense!$K$24,Expense!HR254,IF(Expense!$C$35=Expense!$K$25,Expense!HR255,IF(Expense!$C$35=Expense!$K$26,Expense!HR256,0)))</f>
        <v>0</v>
      </c>
      <c r="HS173" s="197">
        <f>IF(Expense!$C$35=Expense!$K$24,Expense!HS254,IF(Expense!$C$35=Expense!$K$25,Expense!HS255,IF(Expense!$C$35=Expense!$K$26,Expense!HS256,0)))</f>
        <v>0</v>
      </c>
      <c r="HT173" s="197">
        <f>IF(Expense!$C$35=Expense!$K$24,Expense!HT254,IF(Expense!$C$35=Expense!$K$25,Expense!HT255,IF(Expense!$C$35=Expense!$K$26,Expense!HT256,0)))</f>
        <v>0</v>
      </c>
      <c r="HU173" s="197">
        <f>IF(Expense!$C$35=Expense!$K$24,Expense!HU254,IF(Expense!$C$35=Expense!$K$25,Expense!HU255,IF(Expense!$C$35=Expense!$K$26,Expense!HU256,0)))</f>
        <v>0</v>
      </c>
      <c r="HV173" s="197">
        <f>IF(Expense!$C$35=Expense!$K$24,Expense!HV254,IF(Expense!$C$35=Expense!$K$25,Expense!HV255,IF(Expense!$C$35=Expense!$K$26,Expense!HV256,0)))</f>
        <v>0</v>
      </c>
      <c r="HW173" s="197">
        <f>IF(Expense!$C$35=Expense!$K$24,Expense!HW254,IF(Expense!$C$35=Expense!$K$25,Expense!HW255,IF(Expense!$C$35=Expense!$K$26,Expense!HW256,0)))</f>
        <v>0</v>
      </c>
      <c r="HX173" s="197">
        <f>IF(Expense!$C$35=Expense!$K$24,Expense!HX254,IF(Expense!$C$35=Expense!$K$25,Expense!HX255,IF(Expense!$C$35=Expense!$K$26,Expense!HX256,0)))</f>
        <v>0</v>
      </c>
      <c r="HY173" s="197">
        <f>IF(Expense!$C$35=Expense!$K$24,Expense!HY254,IF(Expense!$C$35=Expense!$K$25,Expense!HY255,IF(Expense!$C$35=Expense!$K$26,Expense!HY256,0)))</f>
        <v>0</v>
      </c>
      <c r="HZ173" s="197">
        <f>IF(Expense!$C$35=Expense!$K$24,Expense!HZ254,IF(Expense!$C$35=Expense!$K$25,Expense!HZ255,IF(Expense!$C$35=Expense!$K$26,Expense!HZ256,0)))</f>
        <v>0</v>
      </c>
      <c r="IA173" s="197">
        <f>IF(Expense!$C$35=Expense!$K$24,Expense!IA254,IF(Expense!$C$35=Expense!$K$25,Expense!IA255,IF(Expense!$C$35=Expense!$K$26,Expense!IA256,0)))</f>
        <v>0</v>
      </c>
      <c r="IB173" s="197">
        <f>IF(Expense!$C$35=Expense!$K$24,Expense!IB254,IF(Expense!$C$35=Expense!$K$25,Expense!IB255,IF(Expense!$C$35=Expense!$K$26,Expense!IB256,0)))</f>
        <v>0</v>
      </c>
      <c r="IC173" s="197">
        <f>IF(Expense!$C$35=Expense!$K$24,Expense!IC254,IF(Expense!$C$35=Expense!$K$25,Expense!IC255,IF(Expense!$C$35=Expense!$K$26,Expense!IC256,0)))</f>
        <v>0</v>
      </c>
      <c r="ID173" s="197">
        <f>IF(Expense!$C$35=Expense!$K$24,Expense!ID254,IF(Expense!$C$35=Expense!$K$25,Expense!ID255,IF(Expense!$C$35=Expense!$K$26,Expense!ID256,0)))</f>
        <v>0</v>
      </c>
      <c r="IE173" s="197">
        <f>IF(Expense!$C$35=Expense!$K$24,Expense!IE254,IF(Expense!$C$35=Expense!$K$25,Expense!IE255,IF(Expense!$C$35=Expense!$K$26,Expense!IE256,0)))</f>
        <v>0</v>
      </c>
      <c r="IF173" s="197">
        <f>IF(Expense!$C$35=Expense!$K$24,Expense!IF254,IF(Expense!$C$35=Expense!$K$25,Expense!IF255,IF(Expense!$C$35=Expense!$K$26,Expense!IF256,0)))</f>
        <v>0</v>
      </c>
      <c r="IG173" s="197">
        <f>IF(Expense!$C$35=Expense!$K$24,Expense!IG254,IF(Expense!$C$35=Expense!$K$25,Expense!IG255,IF(Expense!$C$35=Expense!$K$26,Expense!IG256,0)))</f>
        <v>0</v>
      </c>
      <c r="IH173" s="197">
        <f>IF(Expense!$C$35=Expense!$K$24,Expense!IH254,IF(Expense!$C$35=Expense!$K$25,Expense!IH255,IF(Expense!$C$35=Expense!$K$26,Expense!IH256,0)))</f>
        <v>0</v>
      </c>
      <c r="II173" s="197">
        <f>IF(Expense!$C$35=Expense!$K$24,Expense!II254,IF(Expense!$C$35=Expense!$K$25,Expense!II255,IF(Expense!$C$35=Expense!$K$26,Expense!II256,0)))</f>
        <v>0</v>
      </c>
      <c r="IJ173" s="197">
        <f>IF(Expense!$C$35=Expense!$K$24,Expense!IJ254,IF(Expense!$C$35=Expense!$K$25,Expense!IJ255,IF(Expense!$C$35=Expense!$K$26,Expense!IJ256,0)))</f>
        <v>0</v>
      </c>
      <c r="IK173" s="197">
        <f>IF(Expense!$C$35=Expense!$K$24,Expense!IK254,IF(Expense!$C$35=Expense!$K$25,Expense!IK255,IF(Expense!$C$35=Expense!$K$26,Expense!IK256,0)))</f>
        <v>0</v>
      </c>
      <c r="IL173" s="197">
        <f>IF(Expense!$C$35=Expense!$K$24,Expense!IL254,IF(Expense!$C$35=Expense!$K$25,Expense!IL255,IF(Expense!$C$35=Expense!$K$26,Expense!IL256,0)))</f>
        <v>0</v>
      </c>
      <c r="IM173" s="197">
        <f>IF(Expense!$C$35=Expense!$K$24,Expense!IM254,IF(Expense!$C$35=Expense!$K$25,Expense!IM255,IF(Expense!$C$35=Expense!$K$26,Expense!IM256,0)))</f>
        <v>0</v>
      </c>
      <c r="IN173" s="197">
        <f>IF(Expense!$C$35=Expense!$K$24,Expense!IN254,IF(Expense!$C$35=Expense!$K$25,Expense!IN255,IF(Expense!$C$35=Expense!$K$26,Expense!IN256,0)))</f>
        <v>0</v>
      </c>
      <c r="IO173" s="197">
        <f>IF(Expense!$C$35=Expense!$K$24,Expense!IO254,IF(Expense!$C$35=Expense!$K$25,Expense!IO255,IF(Expense!$C$35=Expense!$K$26,Expense!IO256,0)))</f>
        <v>0</v>
      </c>
      <c r="IP173" s="197">
        <f>IF(Expense!$C$35=Expense!$K$24,Expense!IP254,IF(Expense!$C$35=Expense!$K$25,Expense!IP255,IF(Expense!$C$35=Expense!$K$26,Expense!IP256,0)))</f>
        <v>0</v>
      </c>
      <c r="IQ173" s="197">
        <f>IF(Expense!$C$35=Expense!$K$24,Expense!IQ254,IF(Expense!$C$35=Expense!$K$25,Expense!IQ255,IF(Expense!$C$35=Expense!$K$26,Expense!IQ256,0)))</f>
        <v>0</v>
      </c>
      <c r="IR173" s="197">
        <f ca="1">IF(Expense!$C$35=Expense!$K$24,Expense!IR254,IF(Expense!$C$35=Expense!$K$25,Expense!IR255,IF(Expense!$C$35=Expense!$K$26,Expense!IR256,0)))</f>
        <v>0</v>
      </c>
      <c r="IS173" s="197">
        <f ca="1">IF(Expense!$C$35=Expense!$K$24,Expense!IS254,IF(Expense!$C$35=Expense!$K$25,Expense!IS255,IF(Expense!$C$35=Expense!$K$26,Expense!IS256,0)))</f>
        <v>0</v>
      </c>
      <c r="IT173" s="197">
        <f ca="1">IF(Expense!$C$35=Expense!$K$24,Expense!IT254,IF(Expense!$C$35=Expense!$K$25,Expense!IT255,IF(Expense!$C$35=Expense!$K$26,Expense!IT256,0)))</f>
        <v>0</v>
      </c>
      <c r="IU173" s="197">
        <f ca="1">IF(Expense!$C$35=Expense!$K$24,Expense!IU254,IF(Expense!$C$35=Expense!$K$25,Expense!IU255,IF(Expense!$C$35=Expense!$K$26,Expense!IU256,0)))</f>
        <v>0</v>
      </c>
      <c r="IV173" s="197">
        <f>IF(Expense!$C$35=Expense!$K$24,Expense!IV254,IF(Expense!$C$35=Expense!$K$25,Expense!IV255,IF(Expense!$C$35=Expense!$K$26,Expense!IV256,0)))</f>
        <v>0</v>
      </c>
      <c r="IW173" s="197">
        <f>IF(Expense!$C$35=Expense!$K$24,Expense!IW254,IF(Expense!$C$35=Expense!$K$25,Expense!IW255,IF(Expense!$C$35=Expense!$K$26,Expense!IW256,0)))</f>
        <v>0</v>
      </c>
      <c r="IX173" s="197">
        <f>IF(Expense!$C$35=Expense!$K$24,Expense!IX254,IF(Expense!$C$35=Expense!$K$25,Expense!IX255,IF(Expense!$C$35=Expense!$K$26,Expense!IX256,0)))</f>
        <v>0</v>
      </c>
      <c r="IY173" s="197">
        <f>IF(Expense!$C$35=Expense!$K$24,Expense!IY254,IF(Expense!$C$35=Expense!$K$25,Expense!IY255,IF(Expense!$C$35=Expense!$K$26,Expense!IY256,0)))</f>
        <v>0</v>
      </c>
      <c r="IZ173" s="197">
        <f>IF(Expense!$C$35=Expense!$K$24,Expense!IZ254,IF(Expense!$C$35=Expense!$K$25,Expense!IZ255,IF(Expense!$C$35=Expense!$K$26,Expense!IZ256,0)))</f>
        <v>0</v>
      </c>
      <c r="JA173" s="197">
        <f>IF(Expense!$C$35=Expense!$K$24,Expense!JA254,IF(Expense!$C$35=Expense!$K$25,Expense!JA255,IF(Expense!$C$35=Expense!$K$26,Expense!JA256,0)))</f>
        <v>0</v>
      </c>
      <c r="JB173" s="197">
        <f>IF(Expense!$C$35=Expense!$K$24,Expense!JB254,IF(Expense!$C$35=Expense!$K$25,Expense!JB255,IF(Expense!$C$35=Expense!$K$26,Expense!JB256,0)))</f>
        <v>0</v>
      </c>
      <c r="JC173" s="197">
        <f>IF(Expense!$C$35=Expense!$K$24,Expense!JC254,IF(Expense!$C$35=Expense!$K$25,Expense!JC255,IF(Expense!$C$35=Expense!$K$26,Expense!JC256,0)))</f>
        <v>0</v>
      </c>
      <c r="JD173" s="197">
        <f>IF(Expense!$C$35=Expense!$K$24,Expense!JD254,IF(Expense!$C$35=Expense!$K$25,Expense!JD255,IF(Expense!$C$35=Expense!$K$26,Expense!JD256,0)))</f>
        <v>0</v>
      </c>
      <c r="JE173" s="197">
        <f>IF(Expense!$C$35=Expense!$K$24,Expense!JE254,IF(Expense!$C$35=Expense!$K$25,Expense!JE255,IF(Expense!$C$35=Expense!$K$26,Expense!JE256,0)))</f>
        <v>0</v>
      </c>
      <c r="JF173" s="197">
        <f>IF(Expense!$C$35=Expense!$K$24,Expense!JF254,IF(Expense!$C$35=Expense!$K$25,Expense!JF255,IF(Expense!$C$35=Expense!$K$26,Expense!JF256,0)))</f>
        <v>0</v>
      </c>
      <c r="JG173" s="197">
        <f>IF(Expense!$C$35=Expense!$K$24,Expense!JG254,IF(Expense!$C$35=Expense!$K$25,Expense!JG255,IF(Expense!$C$35=Expense!$K$26,Expense!JG256,0)))</f>
        <v>0</v>
      </c>
      <c r="JH173" s="197">
        <f>IF(Expense!$C$35=Expense!$K$24,Expense!JH254,IF(Expense!$C$35=Expense!$K$25,Expense!JH255,IF(Expense!$C$35=Expense!$K$26,Expense!JH256,0)))</f>
        <v>0</v>
      </c>
      <c r="JI173" s="197">
        <f>IF(Expense!$C$35=Expense!$K$24,Expense!JI254,IF(Expense!$C$35=Expense!$K$25,Expense!JI255,IF(Expense!$C$35=Expense!$K$26,Expense!JI256,0)))</f>
        <v>0</v>
      </c>
      <c r="JJ173" s="197">
        <f>IF(Expense!$C$35=Expense!$K$24,Expense!JJ254,IF(Expense!$C$35=Expense!$K$25,Expense!JJ255,IF(Expense!$C$35=Expense!$K$26,Expense!JJ256,0)))</f>
        <v>0</v>
      </c>
      <c r="JK173" s="197">
        <f>IF(Expense!$C$35=Expense!$K$24,Expense!JK254,IF(Expense!$C$35=Expense!$K$25,Expense!JK255,IF(Expense!$C$35=Expense!$K$26,Expense!JK256,0)))</f>
        <v>0</v>
      </c>
      <c r="JL173" s="197">
        <f>IF(Expense!$C$35=Expense!$K$24,Expense!JL254,IF(Expense!$C$35=Expense!$K$25,Expense!JL255,IF(Expense!$C$35=Expense!$K$26,Expense!JL256,0)))</f>
        <v>0</v>
      </c>
      <c r="JM173" s="197">
        <f>IF(Expense!$C$35=Expense!$K$24,Expense!JM254,IF(Expense!$C$35=Expense!$K$25,Expense!JM255,IF(Expense!$C$35=Expense!$K$26,Expense!JM256,0)))</f>
        <v>0</v>
      </c>
      <c r="JN173" s="197">
        <f>IF(Expense!$C$35=Expense!$K$24,Expense!JN254,IF(Expense!$C$35=Expense!$K$25,Expense!JN255,IF(Expense!$C$35=Expense!$K$26,Expense!JN256,0)))</f>
        <v>0</v>
      </c>
      <c r="JO173" s="197">
        <f>IF(Expense!$C$35=Expense!$K$24,Expense!JO254,IF(Expense!$C$35=Expense!$K$25,Expense!JO255,IF(Expense!$C$35=Expense!$K$26,Expense!JO256,0)))</f>
        <v>0</v>
      </c>
      <c r="JP173" s="197">
        <f>IF(Expense!$C$35=Expense!$K$24,Expense!JP254,IF(Expense!$C$35=Expense!$K$25,Expense!JP255,IF(Expense!$C$35=Expense!$K$26,Expense!JP256,0)))</f>
        <v>0</v>
      </c>
      <c r="JQ173" s="197">
        <f>IF(Expense!$C$35=Expense!$K$24,Expense!JQ254,IF(Expense!$C$35=Expense!$K$25,Expense!JQ255,IF(Expense!$C$35=Expense!$K$26,Expense!JQ256,0)))</f>
        <v>0</v>
      </c>
      <c r="JR173" s="197">
        <f>IF(Expense!$C$35=Expense!$K$24,Expense!JR254,IF(Expense!$C$35=Expense!$K$25,Expense!JR255,IF(Expense!$C$35=Expense!$K$26,Expense!JR256,0)))</f>
        <v>0</v>
      </c>
      <c r="JS173" s="197">
        <f>IF(Expense!$C$35=Expense!$K$24,Expense!JS254,IF(Expense!$C$35=Expense!$K$25,Expense!JS255,IF(Expense!$C$35=Expense!$K$26,Expense!JS256,0)))</f>
        <v>0</v>
      </c>
      <c r="JT173" s="197">
        <f>IF(Expense!$C$35=Expense!$K$24,Expense!JT254,IF(Expense!$C$35=Expense!$K$25,Expense!JT255,IF(Expense!$C$35=Expense!$K$26,Expense!JT256,0)))</f>
        <v>0</v>
      </c>
      <c r="JU173" s="197">
        <f>IF(Expense!$C$35=Expense!$K$24,Expense!JU254,IF(Expense!$C$35=Expense!$K$25,Expense!JU255,IF(Expense!$C$35=Expense!$K$26,Expense!JU256,0)))</f>
        <v>0</v>
      </c>
      <c r="JV173" s="197">
        <f>IF(Expense!$C$35=Expense!$K$24,Expense!JV254,IF(Expense!$C$35=Expense!$K$25,Expense!JV255,IF(Expense!$C$35=Expense!$K$26,Expense!JV256,0)))</f>
        <v>0</v>
      </c>
      <c r="JW173" s="197">
        <f>IF(Expense!$C$35=Expense!$K$24,Expense!JW254,IF(Expense!$C$35=Expense!$K$25,Expense!JW255,IF(Expense!$C$35=Expense!$K$26,Expense!JW256,0)))</f>
        <v>0</v>
      </c>
      <c r="JX173" s="197">
        <f>IF(Expense!$C$35=Expense!$K$24,Expense!JX254,IF(Expense!$C$35=Expense!$K$25,Expense!JX255,IF(Expense!$C$35=Expense!$K$26,Expense!JX256,0)))</f>
        <v>0</v>
      </c>
      <c r="JY173" s="197">
        <f>IF(Expense!$C$35=Expense!$K$24,Expense!JY254,IF(Expense!$C$35=Expense!$K$25,Expense!JY255,IF(Expense!$C$35=Expense!$K$26,Expense!JY256,0)))</f>
        <v>0</v>
      </c>
      <c r="JZ173" s="197">
        <f>IF(Expense!$C$35=Expense!$K$24,Expense!JZ254,IF(Expense!$C$35=Expense!$K$25,Expense!JZ255,IF(Expense!$C$35=Expense!$K$26,Expense!JZ256,0)))</f>
        <v>0</v>
      </c>
      <c r="KA173" s="197">
        <f>IF(Expense!$C$35=Expense!$K$24,Expense!KA254,IF(Expense!$C$35=Expense!$K$25,Expense!KA255,IF(Expense!$C$35=Expense!$K$26,Expense!KA256,0)))</f>
        <v>0</v>
      </c>
      <c r="KB173" s="197">
        <f>IF(Expense!$C$35=Expense!$K$24,Expense!KB254,IF(Expense!$C$35=Expense!$K$25,Expense!KB255,IF(Expense!$C$35=Expense!$K$26,Expense!KB256,0)))</f>
        <v>0</v>
      </c>
      <c r="KC173" s="197">
        <f>IF(Expense!$C$35=Expense!$K$24,Expense!KC254,IF(Expense!$C$35=Expense!$K$25,Expense!KC255,IF(Expense!$C$35=Expense!$K$26,Expense!KC256,0)))</f>
        <v>0</v>
      </c>
      <c r="KD173" s="197">
        <f>IF(Expense!$C$35=Expense!$K$24,Expense!KD254,IF(Expense!$C$35=Expense!$K$25,Expense!KD255,IF(Expense!$C$35=Expense!$K$26,Expense!KD256,0)))</f>
        <v>0</v>
      </c>
      <c r="KE173" s="197">
        <f>IF(Expense!$C$35=Expense!$K$24,Expense!KE254,IF(Expense!$C$35=Expense!$K$25,Expense!KE255,IF(Expense!$C$35=Expense!$K$26,Expense!KE256,0)))</f>
        <v>0</v>
      </c>
      <c r="KF173" s="197">
        <f>IF(Expense!$C$35=Expense!$K$24,Expense!KF254,IF(Expense!$C$35=Expense!$K$25,Expense!KF255,IF(Expense!$C$35=Expense!$K$26,Expense!KF256,0)))</f>
        <v>0</v>
      </c>
      <c r="KG173" s="197">
        <f>IF(Expense!$C$35=Expense!$K$24,Expense!KG254,IF(Expense!$C$35=Expense!$K$25,Expense!KG255,IF(Expense!$C$35=Expense!$K$26,Expense!KG256,0)))</f>
        <v>0</v>
      </c>
      <c r="KH173" s="197">
        <f>IF(Expense!$C$35=Expense!$K$24,Expense!KH254,IF(Expense!$C$35=Expense!$K$25,Expense!KH255,IF(Expense!$C$35=Expense!$K$26,Expense!KH256,0)))</f>
        <v>0</v>
      </c>
      <c r="KI173" s="197">
        <f>IF(Expense!$C$35=Expense!$K$24,Expense!KI254,IF(Expense!$C$35=Expense!$K$25,Expense!KI255,IF(Expense!$C$35=Expense!$K$26,Expense!KI256,0)))</f>
        <v>0</v>
      </c>
      <c r="KJ173" s="197">
        <f>IF(Expense!$C$35=Expense!$K$24,Expense!KJ254,IF(Expense!$C$35=Expense!$K$25,Expense!KJ255,IF(Expense!$C$35=Expense!$K$26,Expense!KJ256,0)))</f>
        <v>0</v>
      </c>
      <c r="KK173" s="197">
        <f>IF(Expense!$C$35=Expense!$K$24,Expense!KK254,IF(Expense!$C$35=Expense!$K$25,Expense!KK255,IF(Expense!$C$35=Expense!$K$26,Expense!KK256,0)))</f>
        <v>0</v>
      </c>
      <c r="KL173" s="197">
        <f>IF(Expense!$C$35=Expense!$K$24,Expense!KL254,IF(Expense!$C$35=Expense!$K$25,Expense!KL255,IF(Expense!$C$35=Expense!$K$26,Expense!KL256,0)))</f>
        <v>0</v>
      </c>
      <c r="KM173" s="197">
        <f>IF(Expense!$C$35=Expense!$K$24,Expense!KM254,IF(Expense!$C$35=Expense!$K$25,Expense!KM255,IF(Expense!$C$35=Expense!$K$26,Expense!KM256,0)))</f>
        <v>0</v>
      </c>
      <c r="KN173" s="197">
        <f>IF(Expense!$C$35=Expense!$K$24,Expense!KN254,IF(Expense!$C$35=Expense!$K$25,Expense!KN255,IF(Expense!$C$35=Expense!$K$26,Expense!KN256,0)))</f>
        <v>0</v>
      </c>
      <c r="KO173" s="197">
        <f>IF(Expense!$C$35=Expense!$K$24,Expense!KO254,IF(Expense!$C$35=Expense!$K$25,Expense!KO255,IF(Expense!$C$35=Expense!$K$26,Expense!KO256,0)))</f>
        <v>0</v>
      </c>
      <c r="KP173" s="197">
        <f>IF(Expense!$C$35=Expense!$K$24,Expense!KP254,IF(Expense!$C$35=Expense!$K$25,Expense!KP255,IF(Expense!$C$35=Expense!$K$26,Expense!KP256,0)))</f>
        <v>0</v>
      </c>
      <c r="KQ173" s="197">
        <f>IF(Expense!$C$35=Expense!$K$24,Expense!KQ254,IF(Expense!$C$35=Expense!$K$25,Expense!KQ255,IF(Expense!$C$35=Expense!$K$26,Expense!KQ256,0)))</f>
        <v>0</v>
      </c>
      <c r="KR173" s="197">
        <f>IF(Expense!$C$35=Expense!$K$24,Expense!KR254,IF(Expense!$C$35=Expense!$K$25,Expense!KR255,IF(Expense!$C$35=Expense!$K$26,Expense!KR256,0)))</f>
        <v>0</v>
      </c>
      <c r="KS173" s="197">
        <f>IF(Expense!$C$35=Expense!$K$24,Expense!KS254,IF(Expense!$C$35=Expense!$K$25,Expense!KS255,IF(Expense!$C$35=Expense!$K$26,Expense!KS256,0)))</f>
        <v>0</v>
      </c>
      <c r="KT173" s="197">
        <f>IF(Expense!$C$35=Expense!$K$24,Expense!KT254,IF(Expense!$C$35=Expense!$K$25,Expense!KT255,IF(Expense!$C$35=Expense!$K$26,Expense!KT256,0)))</f>
        <v>0</v>
      </c>
      <c r="KU173" s="197">
        <f>IF(Expense!$C$35=Expense!$K$24,Expense!KU254,IF(Expense!$C$35=Expense!$K$25,Expense!KU255,IF(Expense!$C$35=Expense!$K$26,Expense!KU256,0)))</f>
        <v>0</v>
      </c>
      <c r="KV173" s="197">
        <f>IF(Expense!$C$35=Expense!$K$24,Expense!KV254,IF(Expense!$C$35=Expense!$K$25,Expense!KV255,IF(Expense!$C$35=Expense!$K$26,Expense!KV256,0)))</f>
        <v>0</v>
      </c>
      <c r="KW173" s="197">
        <f>IF(Expense!$C$35=Expense!$K$24,Expense!KW254,IF(Expense!$C$35=Expense!$K$25,Expense!KW255,IF(Expense!$C$35=Expense!$K$26,Expense!KW256,0)))</f>
        <v>0</v>
      </c>
      <c r="KX173" s="197">
        <f>IF(Expense!$C$35=Expense!$K$24,Expense!KX254,IF(Expense!$C$35=Expense!$K$25,Expense!KX255,IF(Expense!$C$35=Expense!$K$26,Expense!KX256,0)))</f>
        <v>0</v>
      </c>
      <c r="KY173" s="197">
        <f>IF(Expense!$C$35=Expense!$K$24,Expense!KY254,IF(Expense!$C$35=Expense!$K$25,Expense!KY255,IF(Expense!$C$35=Expense!$K$26,Expense!KY256,0)))</f>
        <v>0</v>
      </c>
      <c r="KZ173" s="197">
        <f>IF(Expense!$C$35=Expense!$K$24,Expense!KZ254,IF(Expense!$C$35=Expense!$K$25,Expense!KZ255,IF(Expense!$C$35=Expense!$K$26,Expense!KZ256,0)))</f>
        <v>0</v>
      </c>
      <c r="LA173" s="197">
        <f>IF(Expense!$C$35=Expense!$K$24,Expense!LA254,IF(Expense!$C$35=Expense!$K$25,Expense!LA255,IF(Expense!$C$35=Expense!$K$26,Expense!LA256,0)))</f>
        <v>0</v>
      </c>
      <c r="LB173" s="197">
        <f>IF(Expense!$C$35=Expense!$K$24,Expense!LB254,IF(Expense!$C$35=Expense!$K$25,Expense!LB255,IF(Expense!$C$35=Expense!$K$26,Expense!LB256,0)))</f>
        <v>0</v>
      </c>
      <c r="LC173" s="197">
        <f>IF(Expense!$C$35=Expense!$K$24,Expense!LC254,IF(Expense!$C$35=Expense!$K$25,Expense!LC255,IF(Expense!$C$35=Expense!$K$26,Expense!LC256,0)))</f>
        <v>0</v>
      </c>
      <c r="LD173" s="197">
        <f>IF(Expense!$C$35=Expense!$K$24,Expense!LD254,IF(Expense!$C$35=Expense!$K$25,Expense!LD255,IF(Expense!$C$35=Expense!$K$26,Expense!LD256,0)))</f>
        <v>0</v>
      </c>
      <c r="LE173" s="197">
        <f>IF(Expense!$C$35=Expense!$K$24,Expense!LE254,IF(Expense!$C$35=Expense!$K$25,Expense!LE255,IF(Expense!$C$35=Expense!$K$26,Expense!LE256,0)))</f>
        <v>0</v>
      </c>
    </row>
    <row r="174" spans="1:317">
      <c r="A174" s="195">
        <v>5.3</v>
      </c>
      <c r="B174" s="200" t="s">
        <v>65</v>
      </c>
      <c r="C174" s="195"/>
      <c r="D174" s="196"/>
      <c r="E174" s="197">
        <f>IF(Expense!$C$38=Expense!$K$28,Expense!E258,IF(Expense!$C$38=Expense!$K$29,Expense!E259,IF(Expense!$C$38=Expense!$K$30,Expense!E260,0)))</f>
        <v>0</v>
      </c>
      <c r="F174" s="197">
        <f>IF(Expense!$C$38=Expense!$K$28,Expense!F258,IF(Expense!$C$38=Expense!$K$29,Expense!F259,IF(Expense!$C$38=Expense!$K$30,Expense!F260,0)))</f>
        <v>0</v>
      </c>
      <c r="G174" s="197">
        <f>IF(Expense!$C$38=Expense!$K$28,Expense!G258,IF(Expense!$C$38=Expense!$K$29,Expense!G259,IF(Expense!$C$38=Expense!$K$30,Expense!G260,0)))</f>
        <v>0</v>
      </c>
      <c r="H174" s="197">
        <f>IF(Expense!$C$38=Expense!$K$28,Expense!H258,IF(Expense!$C$38=Expense!$K$29,Expense!H259,IF(Expense!$C$38=Expense!$K$30,Expense!H260,0)))</f>
        <v>0</v>
      </c>
      <c r="I174" s="197">
        <f>IF(Expense!$C$38=Expense!$K$28,Expense!I258,IF(Expense!$C$38=Expense!$K$29,Expense!I259,IF(Expense!$C$38=Expense!$K$30,Expense!I260,0)))</f>
        <v>0</v>
      </c>
      <c r="J174" s="197">
        <f>IF(Expense!$C$38=Expense!$K$28,Expense!J258,IF(Expense!$C$38=Expense!$K$29,Expense!J259,IF(Expense!$C$38=Expense!$K$30,Expense!J260,0)))</f>
        <v>0</v>
      </c>
      <c r="K174" s="197">
        <f>IF(Expense!$C$38=Expense!$K$28,Expense!K258,IF(Expense!$C$38=Expense!$K$29,Expense!K259,IF(Expense!$C$38=Expense!$K$30,Expense!K260,0)))</f>
        <v>0</v>
      </c>
      <c r="L174" s="197">
        <f>IF(Expense!$C$38=Expense!$K$28,Expense!L258,IF(Expense!$C$38=Expense!$K$29,Expense!L259,IF(Expense!$C$38=Expense!$K$30,Expense!L260,0)))</f>
        <v>0</v>
      </c>
      <c r="M174" s="197">
        <f>IF(Expense!$C$38=Expense!$K$28,Expense!M258,IF(Expense!$C$38=Expense!$K$29,Expense!M259,IF(Expense!$C$38=Expense!$K$30,Expense!M260,0)))</f>
        <v>0</v>
      </c>
      <c r="N174" s="197">
        <f>IF(Expense!$C$38=Expense!$K$28,Expense!N258,IF(Expense!$C$38=Expense!$K$29,Expense!N259,IF(Expense!$C$38=Expense!$K$30,Expense!N260,0)))</f>
        <v>0</v>
      </c>
      <c r="O174" s="197">
        <f>IF(Expense!$C$38=Expense!$K$28,Expense!O258,IF(Expense!$C$38=Expense!$K$29,Expense!O259,IF(Expense!$C$38=Expense!$K$30,Expense!O260,0)))</f>
        <v>0</v>
      </c>
      <c r="P174" s="197">
        <f>IF(Expense!$C$38=Expense!$K$28,Expense!P258,IF(Expense!$C$38=Expense!$K$29,Expense!P259,IF(Expense!$C$38=Expense!$K$30,Expense!P260,0)))</f>
        <v>0</v>
      </c>
      <c r="Q174" s="197">
        <f>IF(Expense!$C$38=Expense!$K$28,Expense!Q258,IF(Expense!$C$38=Expense!$K$29,Expense!Q259,IF(Expense!$C$38=Expense!$K$30,Expense!Q260,0)))</f>
        <v>0</v>
      </c>
      <c r="R174" s="197">
        <f>IF(Expense!$C$38=Expense!$K$28,Expense!R258,IF(Expense!$C$38=Expense!$K$29,Expense!R259,IF(Expense!$C$38=Expense!$K$30,Expense!R260,0)))</f>
        <v>0</v>
      </c>
      <c r="S174" s="197">
        <f>IF(Expense!$C$38=Expense!$K$28,Expense!S258,IF(Expense!$C$38=Expense!$K$29,Expense!S259,IF(Expense!$C$38=Expense!$K$30,Expense!S260,0)))</f>
        <v>0</v>
      </c>
      <c r="T174" s="197">
        <f>IF(Expense!$C$38=Expense!$K$28,Expense!T258,IF(Expense!$C$38=Expense!$K$29,Expense!T259,IF(Expense!$C$38=Expense!$K$30,Expense!T260,0)))</f>
        <v>0</v>
      </c>
      <c r="U174" s="197">
        <f>IF(Expense!$C$38=Expense!$K$28,Expense!U258,IF(Expense!$C$38=Expense!$K$29,Expense!U259,IF(Expense!$C$38=Expense!$K$30,Expense!U260,0)))</f>
        <v>0</v>
      </c>
      <c r="V174" s="197">
        <f>IF(Expense!$C$38=Expense!$K$28,Expense!V258,IF(Expense!$C$38=Expense!$K$29,Expense!V259,IF(Expense!$C$38=Expense!$K$30,Expense!V260,0)))</f>
        <v>0</v>
      </c>
      <c r="W174" s="197">
        <f>IF(Expense!$C$38=Expense!$K$28,Expense!W258,IF(Expense!$C$38=Expense!$K$29,Expense!W259,IF(Expense!$C$38=Expense!$K$30,Expense!W260,0)))</f>
        <v>0</v>
      </c>
      <c r="X174" s="197">
        <f>IF(Expense!$C$38=Expense!$K$28,Expense!X258,IF(Expense!$C$38=Expense!$K$29,Expense!X259,IF(Expense!$C$38=Expense!$K$30,Expense!X260,0)))</f>
        <v>0</v>
      </c>
      <c r="Y174" s="197">
        <f>IF(Expense!$C$38=Expense!$K$28,Expense!Y258,IF(Expense!$C$38=Expense!$K$29,Expense!Y259,IF(Expense!$C$38=Expense!$K$30,Expense!Y260,0)))</f>
        <v>0</v>
      </c>
      <c r="Z174" s="197">
        <f>IF(Expense!$C$38=Expense!$K$28,Expense!Z258,IF(Expense!$C$38=Expense!$K$29,Expense!Z259,IF(Expense!$C$38=Expense!$K$30,Expense!Z260,0)))</f>
        <v>0</v>
      </c>
      <c r="AA174" s="197">
        <f>IF(Expense!$C$38=Expense!$K$28,Expense!AA258,IF(Expense!$C$38=Expense!$K$29,Expense!AA259,IF(Expense!$C$38=Expense!$K$30,Expense!AA260,0)))</f>
        <v>0</v>
      </c>
      <c r="AB174" s="197">
        <f>IF(Expense!$C$38=Expense!$K$28,Expense!AB258,IF(Expense!$C$38=Expense!$K$29,Expense!AB259,IF(Expense!$C$38=Expense!$K$30,Expense!AB260,0)))</f>
        <v>0</v>
      </c>
      <c r="AC174" s="197">
        <f>IF(Expense!$C$38=Expense!$K$28,Expense!AC258,IF(Expense!$C$38=Expense!$K$29,Expense!AC259,IF(Expense!$C$38=Expense!$K$30,Expense!AC260,0)))</f>
        <v>0</v>
      </c>
      <c r="AD174" s="197">
        <f>IF(Expense!$C$38=Expense!$K$28,Expense!AD258,IF(Expense!$C$38=Expense!$K$29,Expense!AD259,IF(Expense!$C$38=Expense!$K$30,Expense!AD260,0)))</f>
        <v>0</v>
      </c>
      <c r="AE174" s="197">
        <f>IF(Expense!$C$38=Expense!$K$28,Expense!AE258,IF(Expense!$C$38=Expense!$K$29,Expense!AE259,IF(Expense!$C$38=Expense!$K$30,Expense!AE260,0)))</f>
        <v>0</v>
      </c>
      <c r="AF174" s="197">
        <f>IF(Expense!$C$38=Expense!$K$28,Expense!AF258,IF(Expense!$C$38=Expense!$K$29,Expense!AF259,IF(Expense!$C$38=Expense!$K$30,Expense!AF260,0)))</f>
        <v>0</v>
      </c>
      <c r="AG174" s="197">
        <f>IF(Expense!$C$38=Expense!$K$28,Expense!AG258,IF(Expense!$C$38=Expense!$K$29,Expense!AG259,IF(Expense!$C$38=Expense!$K$30,Expense!AG260,0)))</f>
        <v>0</v>
      </c>
      <c r="AH174" s="197">
        <f>IF(Expense!$C$38=Expense!$K$28,Expense!AH258,IF(Expense!$C$38=Expense!$K$29,Expense!AH259,IF(Expense!$C$38=Expense!$K$30,Expense!AH260,0)))</f>
        <v>0</v>
      </c>
      <c r="AI174" s="197">
        <f>IF(Expense!$C$38=Expense!$K$28,Expense!AI258,IF(Expense!$C$38=Expense!$K$29,Expense!AI259,IF(Expense!$C$38=Expense!$K$30,Expense!AI260,0)))</f>
        <v>0</v>
      </c>
      <c r="AJ174" s="197">
        <f>IF(Expense!$C$38=Expense!$K$28,Expense!AJ258,IF(Expense!$C$38=Expense!$K$29,Expense!AJ259,IF(Expense!$C$38=Expense!$K$30,Expense!AJ260,0)))</f>
        <v>0</v>
      </c>
      <c r="AK174" s="197">
        <f>IF(Expense!$C$38=Expense!$K$28,Expense!AK258,IF(Expense!$C$38=Expense!$K$29,Expense!AK259,IF(Expense!$C$38=Expense!$K$30,Expense!AK260,0)))</f>
        <v>0</v>
      </c>
      <c r="AL174" s="197">
        <f>IF(Expense!$C$38=Expense!$K$28,Expense!AL258,IF(Expense!$C$38=Expense!$K$29,Expense!AL259,IF(Expense!$C$38=Expense!$K$30,Expense!AL260,0)))</f>
        <v>0</v>
      </c>
      <c r="AM174" s="197">
        <f>IF(Expense!$C$38=Expense!$K$28,Expense!AM258,IF(Expense!$C$38=Expense!$K$29,Expense!AM259,IF(Expense!$C$38=Expense!$K$30,Expense!AM260,0)))</f>
        <v>0</v>
      </c>
      <c r="AN174" s="197">
        <f>IF(Expense!$C$38=Expense!$K$28,Expense!AN258,IF(Expense!$C$38=Expense!$K$29,Expense!AN259,IF(Expense!$C$38=Expense!$K$30,Expense!AN260,0)))</f>
        <v>0</v>
      </c>
      <c r="AO174" s="197">
        <f>IF(Expense!$C$38=Expense!$K$28,Expense!AO258,IF(Expense!$C$38=Expense!$K$29,Expense!AO259,IF(Expense!$C$38=Expense!$K$30,Expense!AO260,0)))</f>
        <v>0</v>
      </c>
      <c r="AP174" s="197">
        <f>IF(Expense!$C$38=Expense!$K$28,Expense!AP258,IF(Expense!$C$38=Expense!$K$29,Expense!AP259,IF(Expense!$C$38=Expense!$K$30,Expense!AP260,0)))</f>
        <v>0</v>
      </c>
      <c r="AQ174" s="197">
        <f>IF(Expense!$C$38=Expense!$K$28,Expense!AQ258,IF(Expense!$C$38=Expense!$K$29,Expense!AQ259,IF(Expense!$C$38=Expense!$K$30,Expense!AQ260,0)))</f>
        <v>0</v>
      </c>
      <c r="AR174" s="197">
        <f>IF(Expense!$C$38=Expense!$K$28,Expense!AR258,IF(Expense!$C$38=Expense!$K$29,Expense!AR259,IF(Expense!$C$38=Expense!$K$30,Expense!AR260,0)))</f>
        <v>0</v>
      </c>
      <c r="AS174" s="197">
        <f>IF(Expense!$C$38=Expense!$K$28,Expense!AS258,IF(Expense!$C$38=Expense!$K$29,Expense!AS259,IF(Expense!$C$38=Expense!$K$30,Expense!AS260,0)))</f>
        <v>0</v>
      </c>
      <c r="AT174" s="197">
        <f>IF(Expense!$C$38=Expense!$K$28,Expense!AT258,IF(Expense!$C$38=Expense!$K$29,Expense!AT259,IF(Expense!$C$38=Expense!$K$30,Expense!AT260,0)))</f>
        <v>0</v>
      </c>
      <c r="AU174" s="197">
        <f>IF(Expense!$C$38=Expense!$K$28,Expense!AU258,IF(Expense!$C$38=Expense!$K$29,Expense!AU259,IF(Expense!$C$38=Expense!$K$30,Expense!AU260,0)))</f>
        <v>0</v>
      </c>
      <c r="AV174" s="197">
        <f>IF(Expense!$C$38=Expense!$K$28,Expense!AV258,IF(Expense!$C$38=Expense!$K$29,Expense!AV259,IF(Expense!$C$38=Expense!$K$30,Expense!AV260,0)))</f>
        <v>0</v>
      </c>
      <c r="AW174" s="197">
        <f>IF(Expense!$C$38=Expense!$K$28,Expense!AW258,IF(Expense!$C$38=Expense!$K$29,Expense!AW259,IF(Expense!$C$38=Expense!$K$30,Expense!AW260,0)))</f>
        <v>0</v>
      </c>
      <c r="AX174" s="197">
        <f>IF(Expense!$C$38=Expense!$K$28,Expense!AX258,IF(Expense!$C$38=Expense!$K$29,Expense!AX259,IF(Expense!$C$38=Expense!$K$30,Expense!AX260,0)))</f>
        <v>0</v>
      </c>
      <c r="AY174" s="197">
        <f>IF(Expense!$C$38=Expense!$K$28,Expense!AY258,IF(Expense!$C$38=Expense!$K$29,Expense!AY259,IF(Expense!$C$38=Expense!$K$30,Expense!AY260,0)))</f>
        <v>0</v>
      </c>
      <c r="AZ174" s="197">
        <f>IF(Expense!$C$38=Expense!$K$28,Expense!AZ258,IF(Expense!$C$38=Expense!$K$29,Expense!AZ259,IF(Expense!$C$38=Expense!$K$30,Expense!AZ260,0)))</f>
        <v>0</v>
      </c>
      <c r="BA174" s="197">
        <f>IF(Expense!$C$38=Expense!$K$28,Expense!BA258,IF(Expense!$C$38=Expense!$K$29,Expense!BA259,IF(Expense!$C$38=Expense!$K$30,Expense!BA260,0)))</f>
        <v>0</v>
      </c>
      <c r="BB174" s="197">
        <f>IF(Expense!$C$38=Expense!$K$28,Expense!BB258,IF(Expense!$C$38=Expense!$K$29,Expense!BB259,IF(Expense!$C$38=Expense!$K$30,Expense!BB260,0)))</f>
        <v>0</v>
      </c>
      <c r="BC174" s="197">
        <f>IF(Expense!$C$38=Expense!$K$28,Expense!BC258,IF(Expense!$C$38=Expense!$K$29,Expense!BC259,IF(Expense!$C$38=Expense!$K$30,Expense!BC260,0)))</f>
        <v>0</v>
      </c>
      <c r="BD174" s="197">
        <f>IF(Expense!$C$38=Expense!$K$28,Expense!BD258,IF(Expense!$C$38=Expense!$K$29,Expense!BD259,IF(Expense!$C$38=Expense!$K$30,Expense!BD260,0)))</f>
        <v>0</v>
      </c>
      <c r="BE174" s="197">
        <f>IF(Expense!$C$38=Expense!$K$28,Expense!BE258,IF(Expense!$C$38=Expense!$K$29,Expense!BE259,IF(Expense!$C$38=Expense!$K$30,Expense!BE260,0)))</f>
        <v>0</v>
      </c>
      <c r="BF174" s="197">
        <f>IF(Expense!$C$38=Expense!$K$28,Expense!BF258,IF(Expense!$C$38=Expense!$K$29,Expense!BF259,IF(Expense!$C$38=Expense!$K$30,Expense!BF260,0)))</f>
        <v>0</v>
      </c>
      <c r="BG174" s="197">
        <f>IF(Expense!$C$38=Expense!$K$28,Expense!BG258,IF(Expense!$C$38=Expense!$K$29,Expense!BG259,IF(Expense!$C$38=Expense!$K$30,Expense!BG260,0)))</f>
        <v>0</v>
      </c>
      <c r="BH174" s="197">
        <f>IF(Expense!$C$38=Expense!$K$28,Expense!BH258,IF(Expense!$C$38=Expense!$K$29,Expense!BH259,IF(Expense!$C$38=Expense!$K$30,Expense!BH260,0)))</f>
        <v>0</v>
      </c>
      <c r="BI174" s="197">
        <f>IF(Expense!$C$38=Expense!$K$28,Expense!BI258,IF(Expense!$C$38=Expense!$K$29,Expense!BI259,IF(Expense!$C$38=Expense!$K$30,Expense!BI260,0)))</f>
        <v>0</v>
      </c>
      <c r="BJ174" s="197">
        <f>IF(Expense!$C$38=Expense!$K$28,Expense!BJ258,IF(Expense!$C$38=Expense!$K$29,Expense!BJ259,IF(Expense!$C$38=Expense!$K$30,Expense!BJ260,0)))</f>
        <v>0</v>
      </c>
      <c r="BK174" s="197">
        <f>IF(Expense!$C$38=Expense!$K$28,Expense!BK258,IF(Expense!$C$38=Expense!$K$29,Expense!BK259,IF(Expense!$C$38=Expense!$K$30,Expense!BK260,0)))</f>
        <v>0</v>
      </c>
      <c r="BL174" s="197">
        <f>IF(Expense!$C$38=Expense!$K$28,Expense!BL258,IF(Expense!$C$38=Expense!$K$29,Expense!BL259,IF(Expense!$C$38=Expense!$K$30,Expense!BL260,0)))</f>
        <v>0</v>
      </c>
      <c r="BM174" s="197">
        <f>IF(Expense!$C$38=Expense!$K$28,Expense!BM258,IF(Expense!$C$38=Expense!$K$29,Expense!BM259,IF(Expense!$C$38=Expense!$K$30,Expense!BM260,0)))</f>
        <v>0</v>
      </c>
      <c r="BN174" s="197">
        <f>IF(Expense!$C$38=Expense!$K$28,Expense!BN258,IF(Expense!$C$38=Expense!$K$29,Expense!BN259,IF(Expense!$C$38=Expense!$K$30,Expense!BN260,0)))</f>
        <v>0</v>
      </c>
      <c r="BO174" s="197">
        <f>IF(Expense!$C$38=Expense!$K$28,Expense!BO258,IF(Expense!$C$38=Expense!$K$29,Expense!BO259,IF(Expense!$C$38=Expense!$K$30,Expense!BO260,0)))</f>
        <v>0</v>
      </c>
      <c r="BP174" s="197">
        <f>IF(Expense!$C$38=Expense!$K$28,Expense!BP258,IF(Expense!$C$38=Expense!$K$29,Expense!BP259,IF(Expense!$C$38=Expense!$K$30,Expense!BP260,0)))</f>
        <v>0</v>
      </c>
      <c r="BQ174" s="197">
        <f>IF(Expense!$C$38=Expense!$K$28,Expense!BQ258,IF(Expense!$C$38=Expense!$K$29,Expense!BQ259,IF(Expense!$C$38=Expense!$K$30,Expense!BQ260,0)))</f>
        <v>0</v>
      </c>
      <c r="BR174" s="197">
        <f>IF(Expense!$C$38=Expense!$K$28,Expense!BR258,IF(Expense!$C$38=Expense!$K$29,Expense!BR259,IF(Expense!$C$38=Expense!$K$30,Expense!BR260,0)))</f>
        <v>0</v>
      </c>
      <c r="BS174" s="197">
        <f>IF(Expense!$C$38=Expense!$K$28,Expense!BS258,IF(Expense!$C$38=Expense!$K$29,Expense!BS259,IF(Expense!$C$38=Expense!$K$30,Expense!BS260,0)))</f>
        <v>0</v>
      </c>
      <c r="BT174" s="197">
        <f>IF(Expense!$C$38=Expense!$K$28,Expense!BT258,IF(Expense!$C$38=Expense!$K$29,Expense!BT259,IF(Expense!$C$38=Expense!$K$30,Expense!BT260,0)))</f>
        <v>0</v>
      </c>
      <c r="BU174" s="197">
        <f>IF(Expense!$C$38=Expense!$K$28,Expense!BU258,IF(Expense!$C$38=Expense!$K$29,Expense!BU259,IF(Expense!$C$38=Expense!$K$30,Expense!BU260,0)))</f>
        <v>0</v>
      </c>
      <c r="BV174" s="197">
        <f>IF(Expense!$C$38=Expense!$K$28,Expense!BV258,IF(Expense!$C$38=Expense!$K$29,Expense!BV259,IF(Expense!$C$38=Expense!$K$30,Expense!BV260,0)))</f>
        <v>0</v>
      </c>
      <c r="BW174" s="197">
        <f>IF(Expense!$C$38=Expense!$K$28,Expense!BW258,IF(Expense!$C$38=Expense!$K$29,Expense!BW259,IF(Expense!$C$38=Expense!$K$30,Expense!BW260,0)))</f>
        <v>0</v>
      </c>
      <c r="BX174" s="197">
        <f>IF(Expense!$C$38=Expense!$K$28,Expense!BX258,IF(Expense!$C$38=Expense!$K$29,Expense!BX259,IF(Expense!$C$38=Expense!$K$30,Expense!BX260,0)))</f>
        <v>0</v>
      </c>
      <c r="BY174" s="197">
        <f>IF(Expense!$C$38=Expense!$K$28,Expense!BY258,IF(Expense!$C$38=Expense!$K$29,Expense!BY259,IF(Expense!$C$38=Expense!$K$30,Expense!BY260,0)))</f>
        <v>0</v>
      </c>
      <c r="BZ174" s="197">
        <f>IF(Expense!$C$38=Expense!$K$28,Expense!BZ258,IF(Expense!$C$38=Expense!$K$29,Expense!BZ259,IF(Expense!$C$38=Expense!$K$30,Expense!BZ260,0)))</f>
        <v>0</v>
      </c>
      <c r="CA174" s="197">
        <f>IF(Expense!$C$38=Expense!$K$28,Expense!CA258,IF(Expense!$C$38=Expense!$K$29,Expense!CA259,IF(Expense!$C$38=Expense!$K$30,Expense!CA260,0)))</f>
        <v>313250</v>
      </c>
      <c r="CB174" s="197">
        <f>IF(Expense!$C$38=Expense!$K$28,Expense!CB258,IF(Expense!$C$38=Expense!$K$29,Expense!CB259,IF(Expense!$C$38=Expense!$K$30,Expense!CB260,0)))</f>
        <v>313250</v>
      </c>
      <c r="CC174" s="197">
        <f>IF(Expense!$C$38=Expense!$K$28,Expense!CC258,IF(Expense!$C$38=Expense!$K$29,Expense!CC259,IF(Expense!$C$38=Expense!$K$30,Expense!CC260,0)))</f>
        <v>313250</v>
      </c>
      <c r="CD174" s="197">
        <f>IF(Expense!$C$38=Expense!$K$28,Expense!CD258,IF(Expense!$C$38=Expense!$K$29,Expense!CD259,IF(Expense!$C$38=Expense!$K$30,Expense!CD260,0)))</f>
        <v>313250</v>
      </c>
      <c r="CE174" s="197">
        <f>IF(Expense!$C$38=Expense!$K$28,Expense!CE258,IF(Expense!$C$38=Expense!$K$29,Expense!CE259,IF(Expense!$C$38=Expense!$K$30,Expense!CE260,0)))</f>
        <v>313250</v>
      </c>
      <c r="CF174" s="197">
        <f>IF(Expense!$C$38=Expense!$K$28,Expense!CF258,IF(Expense!$C$38=Expense!$K$29,Expense!CF259,IF(Expense!$C$38=Expense!$K$30,Expense!CF260,0)))</f>
        <v>313250</v>
      </c>
      <c r="CG174" s="197">
        <f>IF(Expense!$C$38=Expense!$K$28,Expense!CG258,IF(Expense!$C$38=Expense!$K$29,Expense!CG259,IF(Expense!$C$38=Expense!$K$30,Expense!CG260,0)))</f>
        <v>313250</v>
      </c>
      <c r="CH174" s="197">
        <f>IF(Expense!$C$38=Expense!$K$28,Expense!CH258,IF(Expense!$C$38=Expense!$K$29,Expense!CH259,IF(Expense!$C$38=Expense!$K$30,Expense!CH260,0)))</f>
        <v>313250</v>
      </c>
      <c r="CI174" s="197">
        <f>IF(Expense!$C$38=Expense!$K$28,Expense!CI258,IF(Expense!$C$38=Expense!$K$29,Expense!CI259,IF(Expense!$C$38=Expense!$K$30,Expense!CI260,0)))</f>
        <v>313250</v>
      </c>
      <c r="CJ174" s="197">
        <f>IF(Expense!$C$38=Expense!$K$28,Expense!CJ258,IF(Expense!$C$38=Expense!$K$29,Expense!CJ259,IF(Expense!$C$38=Expense!$K$30,Expense!CJ260,0)))</f>
        <v>313250</v>
      </c>
      <c r="CK174" s="197">
        <f>IF(Expense!$C$38=Expense!$K$28,Expense!CK258,IF(Expense!$C$38=Expense!$K$29,Expense!CK259,IF(Expense!$C$38=Expense!$K$30,Expense!CK260,0)))</f>
        <v>313250</v>
      </c>
      <c r="CL174" s="197">
        <f>IF(Expense!$C$38=Expense!$K$28,Expense!CL258,IF(Expense!$C$38=Expense!$K$29,Expense!CL259,IF(Expense!$C$38=Expense!$K$30,Expense!CL260,0)))</f>
        <v>313250</v>
      </c>
      <c r="CM174" s="197">
        <f>IF(Expense!$C$38=Expense!$K$28,Expense!CM258,IF(Expense!$C$38=Expense!$K$29,Expense!CM259,IF(Expense!$C$38=Expense!$K$30,Expense!CM260,0)))</f>
        <v>313250</v>
      </c>
      <c r="CN174" s="197">
        <f>IF(Expense!$C$38=Expense!$K$28,Expense!CN258,IF(Expense!$C$38=Expense!$K$29,Expense!CN259,IF(Expense!$C$38=Expense!$K$30,Expense!CN260,0)))</f>
        <v>313250</v>
      </c>
      <c r="CO174" s="197">
        <f>IF(Expense!$C$38=Expense!$K$28,Expense!CO258,IF(Expense!$C$38=Expense!$K$29,Expense!CO259,IF(Expense!$C$38=Expense!$K$30,Expense!CO260,0)))</f>
        <v>313250</v>
      </c>
      <c r="CP174" s="197">
        <f>IF(Expense!$C$38=Expense!$K$28,Expense!CP258,IF(Expense!$C$38=Expense!$K$29,Expense!CP259,IF(Expense!$C$38=Expense!$K$30,Expense!CP260,0)))</f>
        <v>313250</v>
      </c>
      <c r="CQ174" s="197">
        <f>IF(Expense!$C$38=Expense!$K$28,Expense!CQ258,IF(Expense!$C$38=Expense!$K$29,Expense!CQ259,IF(Expense!$C$38=Expense!$K$30,Expense!CQ260,0)))</f>
        <v>313250</v>
      </c>
      <c r="CR174" s="197">
        <f>IF(Expense!$C$38=Expense!$K$28,Expense!CR258,IF(Expense!$C$38=Expense!$K$29,Expense!CR259,IF(Expense!$C$38=Expense!$K$30,Expense!CR260,0)))</f>
        <v>313250</v>
      </c>
      <c r="CS174" s="197">
        <f>IF(Expense!$C$38=Expense!$K$28,Expense!CS258,IF(Expense!$C$38=Expense!$K$29,Expense!CS259,IF(Expense!$C$38=Expense!$K$30,Expense!CS260,0)))</f>
        <v>313250</v>
      </c>
      <c r="CT174" s="197">
        <f>IF(Expense!$C$38=Expense!$K$28,Expense!CT258,IF(Expense!$C$38=Expense!$K$29,Expense!CT259,IF(Expense!$C$38=Expense!$K$30,Expense!CT260,0)))</f>
        <v>313250</v>
      </c>
      <c r="CU174" s="197">
        <f>IF(Expense!$C$38=Expense!$K$28,Expense!CU258,IF(Expense!$C$38=Expense!$K$29,Expense!CU259,IF(Expense!$C$38=Expense!$K$30,Expense!CU260,0)))</f>
        <v>313250</v>
      </c>
      <c r="CV174" s="197">
        <f>IF(Expense!$C$38=Expense!$K$28,Expense!CV258,IF(Expense!$C$38=Expense!$K$29,Expense!CV259,IF(Expense!$C$38=Expense!$K$30,Expense!CV260,0)))</f>
        <v>313250</v>
      </c>
      <c r="CW174" s="197">
        <f>IF(Expense!$C$38=Expense!$K$28,Expense!CW258,IF(Expense!$C$38=Expense!$K$29,Expense!CW259,IF(Expense!$C$38=Expense!$K$30,Expense!CW260,0)))</f>
        <v>313250</v>
      </c>
      <c r="CX174" s="197">
        <f>IF(Expense!$C$38=Expense!$K$28,Expense!CX258,IF(Expense!$C$38=Expense!$K$29,Expense!CX259,IF(Expense!$C$38=Expense!$K$30,Expense!CX260,0)))</f>
        <v>313250</v>
      </c>
      <c r="CY174" s="197">
        <f>IF(Expense!$C$38=Expense!$K$28,Expense!CY258,IF(Expense!$C$38=Expense!$K$29,Expense!CY259,IF(Expense!$C$38=Expense!$K$30,Expense!CY260,0)))</f>
        <v>313250</v>
      </c>
      <c r="CZ174" s="197">
        <f>IF(Expense!$C$38=Expense!$K$28,Expense!CZ258,IF(Expense!$C$38=Expense!$K$29,Expense!CZ259,IF(Expense!$C$38=Expense!$K$30,Expense!CZ260,0)))</f>
        <v>313250</v>
      </c>
      <c r="DA174" s="197">
        <f>IF(Expense!$C$38=Expense!$K$28,Expense!DA258,IF(Expense!$C$38=Expense!$K$29,Expense!DA259,IF(Expense!$C$38=Expense!$K$30,Expense!DA260,0)))</f>
        <v>313250</v>
      </c>
      <c r="DB174" s="197">
        <f>IF(Expense!$C$38=Expense!$K$28,Expense!DB258,IF(Expense!$C$38=Expense!$K$29,Expense!DB259,IF(Expense!$C$38=Expense!$K$30,Expense!DB260,0)))</f>
        <v>313250</v>
      </c>
      <c r="DC174" s="197">
        <f>IF(Expense!$C$38=Expense!$K$28,Expense!DC258,IF(Expense!$C$38=Expense!$K$29,Expense!DC259,IF(Expense!$C$38=Expense!$K$30,Expense!DC260,0)))</f>
        <v>313250</v>
      </c>
      <c r="DD174" s="197">
        <f>IF(Expense!$C$38=Expense!$K$28,Expense!DD258,IF(Expense!$C$38=Expense!$K$29,Expense!DD259,IF(Expense!$C$38=Expense!$K$30,Expense!DD260,0)))</f>
        <v>313250</v>
      </c>
      <c r="DE174" s="197">
        <f>IF(Expense!$C$38=Expense!$K$28,Expense!DE258,IF(Expense!$C$38=Expense!$K$29,Expense!DE259,IF(Expense!$C$38=Expense!$K$30,Expense!DE260,0)))</f>
        <v>313250</v>
      </c>
      <c r="DF174" s="197">
        <f>IF(Expense!$C$38=Expense!$K$28,Expense!DF258,IF(Expense!$C$38=Expense!$K$29,Expense!DF259,IF(Expense!$C$38=Expense!$K$30,Expense!DF260,0)))</f>
        <v>313250</v>
      </c>
      <c r="DG174" s="197">
        <f>IF(Expense!$C$38=Expense!$K$28,Expense!DG258,IF(Expense!$C$38=Expense!$K$29,Expense!DG259,IF(Expense!$C$38=Expense!$K$30,Expense!DG260,0)))</f>
        <v>313250</v>
      </c>
      <c r="DH174" s="197">
        <f>IF(Expense!$C$38=Expense!$K$28,Expense!DH258,IF(Expense!$C$38=Expense!$K$29,Expense!DH259,IF(Expense!$C$38=Expense!$K$30,Expense!DH260,0)))</f>
        <v>313250</v>
      </c>
      <c r="DI174" s="197">
        <f>IF(Expense!$C$38=Expense!$K$28,Expense!DI258,IF(Expense!$C$38=Expense!$K$29,Expense!DI259,IF(Expense!$C$38=Expense!$K$30,Expense!DI260,0)))</f>
        <v>313250</v>
      </c>
      <c r="DJ174" s="197">
        <f>IF(Expense!$C$38=Expense!$K$28,Expense!DJ258,IF(Expense!$C$38=Expense!$K$29,Expense!DJ259,IF(Expense!$C$38=Expense!$K$30,Expense!DJ260,0)))</f>
        <v>313250</v>
      </c>
      <c r="DK174" s="197">
        <f>IF(Expense!$C$38=Expense!$K$28,Expense!DK258,IF(Expense!$C$38=Expense!$K$29,Expense!DK259,IF(Expense!$C$38=Expense!$K$30,Expense!DK260,0)))</f>
        <v>313250</v>
      </c>
      <c r="DL174" s="197">
        <f>IF(Expense!$C$38=Expense!$K$28,Expense!DL258,IF(Expense!$C$38=Expense!$K$29,Expense!DL259,IF(Expense!$C$38=Expense!$K$30,Expense!DL260,0)))</f>
        <v>313250</v>
      </c>
      <c r="DM174" s="197">
        <f>IF(Expense!$C$38=Expense!$K$28,Expense!DM258,IF(Expense!$C$38=Expense!$K$29,Expense!DM259,IF(Expense!$C$38=Expense!$K$30,Expense!DM260,0)))</f>
        <v>313250</v>
      </c>
      <c r="DN174" s="197">
        <f>IF(Expense!$C$38=Expense!$K$28,Expense!DN258,IF(Expense!$C$38=Expense!$K$29,Expense!DN259,IF(Expense!$C$38=Expense!$K$30,Expense!DN260,0)))</f>
        <v>313250</v>
      </c>
      <c r="DO174" s="197">
        <f>IF(Expense!$C$38=Expense!$K$28,Expense!DO258,IF(Expense!$C$38=Expense!$K$29,Expense!DO259,IF(Expense!$C$38=Expense!$K$30,Expense!DO260,0)))</f>
        <v>313250</v>
      </c>
      <c r="DP174" s="197">
        <f>IF(Expense!$C$38=Expense!$K$28,Expense!DP258,IF(Expense!$C$38=Expense!$K$29,Expense!DP259,IF(Expense!$C$38=Expense!$K$30,Expense!DP260,0)))</f>
        <v>313250</v>
      </c>
      <c r="DQ174" s="197">
        <f>IF(Expense!$C$38=Expense!$K$28,Expense!DQ258,IF(Expense!$C$38=Expense!$K$29,Expense!DQ259,IF(Expense!$C$38=Expense!$K$30,Expense!DQ260,0)))</f>
        <v>313250</v>
      </c>
      <c r="DR174" s="197">
        <f>IF(Expense!$C$38=Expense!$K$28,Expense!DR258,IF(Expense!$C$38=Expense!$K$29,Expense!DR259,IF(Expense!$C$38=Expense!$K$30,Expense!DR260,0)))</f>
        <v>313250</v>
      </c>
      <c r="DS174" s="197">
        <f>IF(Expense!$C$38=Expense!$K$28,Expense!DS258,IF(Expense!$C$38=Expense!$K$29,Expense!DS259,IF(Expense!$C$38=Expense!$K$30,Expense!DS260,0)))</f>
        <v>313250</v>
      </c>
      <c r="DT174" s="197">
        <f>IF(Expense!$C$38=Expense!$K$28,Expense!DT258,IF(Expense!$C$38=Expense!$K$29,Expense!DT259,IF(Expense!$C$38=Expense!$K$30,Expense!DT260,0)))</f>
        <v>313250</v>
      </c>
      <c r="DU174" s="197">
        <f>IF(Expense!$C$38=Expense!$K$28,Expense!DU258,IF(Expense!$C$38=Expense!$K$29,Expense!DU259,IF(Expense!$C$38=Expense!$K$30,Expense!DU260,0)))</f>
        <v>313250</v>
      </c>
      <c r="DV174" s="197">
        <f>IF(Expense!$C$38=Expense!$K$28,Expense!DV258,IF(Expense!$C$38=Expense!$K$29,Expense!DV259,IF(Expense!$C$38=Expense!$K$30,Expense!DV260,0)))</f>
        <v>313250</v>
      </c>
      <c r="DW174" s="197">
        <f>IF(Expense!$C$38=Expense!$K$28,Expense!DW258,IF(Expense!$C$38=Expense!$K$29,Expense!DW259,IF(Expense!$C$38=Expense!$K$30,Expense!DW260,0)))</f>
        <v>313250</v>
      </c>
      <c r="DX174" s="197">
        <f>IF(Expense!$C$38=Expense!$K$28,Expense!DX258,IF(Expense!$C$38=Expense!$K$29,Expense!DX259,IF(Expense!$C$38=Expense!$K$30,Expense!DX260,0)))</f>
        <v>313250</v>
      </c>
      <c r="DY174" s="197">
        <f>IF(Expense!$C$38=Expense!$K$28,Expense!DY258,IF(Expense!$C$38=Expense!$K$29,Expense!DY259,IF(Expense!$C$38=Expense!$K$30,Expense!DY260,0)))</f>
        <v>313250</v>
      </c>
      <c r="DZ174" s="197">
        <f>IF(Expense!$C$38=Expense!$K$28,Expense!DZ258,IF(Expense!$C$38=Expense!$K$29,Expense!DZ259,IF(Expense!$C$38=Expense!$K$30,Expense!DZ260,0)))</f>
        <v>313250</v>
      </c>
      <c r="EA174" s="197">
        <f>IF(Expense!$C$38=Expense!$K$28,Expense!EA258,IF(Expense!$C$38=Expense!$K$29,Expense!EA259,IF(Expense!$C$38=Expense!$K$30,Expense!EA260,0)))</f>
        <v>313250</v>
      </c>
      <c r="EB174" s="197">
        <f>IF(Expense!$C$38=Expense!$K$28,Expense!EB258,IF(Expense!$C$38=Expense!$K$29,Expense!EB259,IF(Expense!$C$38=Expense!$K$30,Expense!EB260,0)))</f>
        <v>313250</v>
      </c>
      <c r="EC174" s="197">
        <f>IF(Expense!$C$38=Expense!$K$28,Expense!EC258,IF(Expense!$C$38=Expense!$K$29,Expense!EC259,IF(Expense!$C$38=Expense!$K$30,Expense!EC260,0)))</f>
        <v>313250</v>
      </c>
      <c r="ED174" s="197">
        <f>IF(Expense!$C$38=Expense!$K$28,Expense!ED258,IF(Expense!$C$38=Expense!$K$29,Expense!ED259,IF(Expense!$C$38=Expense!$K$30,Expense!ED260,0)))</f>
        <v>313250</v>
      </c>
      <c r="EE174" s="197">
        <f>IF(Expense!$C$38=Expense!$K$28,Expense!EE258,IF(Expense!$C$38=Expense!$K$29,Expense!EE259,IF(Expense!$C$38=Expense!$K$30,Expense!EE260,0)))</f>
        <v>313250</v>
      </c>
      <c r="EF174" s="197">
        <f>IF(Expense!$C$38=Expense!$K$28,Expense!EF258,IF(Expense!$C$38=Expense!$K$29,Expense!EF259,IF(Expense!$C$38=Expense!$K$30,Expense!EF260,0)))</f>
        <v>313250</v>
      </c>
      <c r="EG174" s="197">
        <f>IF(Expense!$C$38=Expense!$K$28,Expense!EG258,IF(Expense!$C$38=Expense!$K$29,Expense!EG259,IF(Expense!$C$38=Expense!$K$30,Expense!EG260,0)))</f>
        <v>313250</v>
      </c>
      <c r="EH174" s="197">
        <f>IF(Expense!$C$38=Expense!$K$28,Expense!EH258,IF(Expense!$C$38=Expense!$K$29,Expense!EH259,IF(Expense!$C$38=Expense!$K$30,Expense!EH260,0)))</f>
        <v>313250</v>
      </c>
      <c r="EI174" s="197">
        <f>IF(Expense!$C$38=Expense!$K$28,Expense!EI258,IF(Expense!$C$38=Expense!$K$29,Expense!EI259,IF(Expense!$C$38=Expense!$K$30,Expense!EI260,0)))</f>
        <v>313250</v>
      </c>
      <c r="EJ174" s="197">
        <f>IF(Expense!$C$38=Expense!$K$28,Expense!EJ258,IF(Expense!$C$38=Expense!$K$29,Expense!EJ259,IF(Expense!$C$38=Expense!$K$30,Expense!EJ260,0)))</f>
        <v>313250</v>
      </c>
      <c r="EK174" s="197">
        <f>IF(Expense!$C$38=Expense!$K$28,Expense!EK258,IF(Expense!$C$38=Expense!$K$29,Expense!EK259,IF(Expense!$C$38=Expense!$K$30,Expense!EK260,0)))</f>
        <v>313250</v>
      </c>
      <c r="EL174" s="197">
        <f>IF(Expense!$C$38=Expense!$K$28,Expense!EL258,IF(Expense!$C$38=Expense!$K$29,Expense!EL259,IF(Expense!$C$38=Expense!$K$30,Expense!EL260,0)))</f>
        <v>313250</v>
      </c>
      <c r="EM174" s="197">
        <f>IF(Expense!$C$38=Expense!$K$28,Expense!EM258,IF(Expense!$C$38=Expense!$K$29,Expense!EM259,IF(Expense!$C$38=Expense!$K$30,Expense!EM260,0)))</f>
        <v>313250</v>
      </c>
      <c r="EN174" s="197">
        <f>IF(Expense!$C$38=Expense!$K$28,Expense!EN258,IF(Expense!$C$38=Expense!$K$29,Expense!EN259,IF(Expense!$C$38=Expense!$K$30,Expense!EN260,0)))</f>
        <v>313250</v>
      </c>
      <c r="EO174" s="197">
        <f>IF(Expense!$C$38=Expense!$K$28,Expense!EO258,IF(Expense!$C$38=Expense!$K$29,Expense!EO259,IF(Expense!$C$38=Expense!$K$30,Expense!EO260,0)))</f>
        <v>313250</v>
      </c>
      <c r="EP174" s="197">
        <f>IF(Expense!$C$38=Expense!$K$28,Expense!EP258,IF(Expense!$C$38=Expense!$K$29,Expense!EP259,IF(Expense!$C$38=Expense!$K$30,Expense!EP260,0)))</f>
        <v>313250</v>
      </c>
      <c r="EQ174" s="197">
        <f>IF(Expense!$C$38=Expense!$K$28,Expense!EQ258,IF(Expense!$C$38=Expense!$K$29,Expense!EQ259,IF(Expense!$C$38=Expense!$K$30,Expense!EQ260,0)))</f>
        <v>313250</v>
      </c>
      <c r="ER174" s="197">
        <f>IF(Expense!$C$38=Expense!$K$28,Expense!ER258,IF(Expense!$C$38=Expense!$K$29,Expense!ER259,IF(Expense!$C$38=Expense!$K$30,Expense!ER260,0)))</f>
        <v>313250</v>
      </c>
      <c r="ES174" s="197">
        <f>IF(Expense!$C$38=Expense!$K$28,Expense!ES258,IF(Expense!$C$38=Expense!$K$29,Expense!ES259,IF(Expense!$C$38=Expense!$K$30,Expense!ES260,0)))</f>
        <v>313250</v>
      </c>
      <c r="ET174" s="197">
        <f>IF(Expense!$C$38=Expense!$K$28,Expense!ET258,IF(Expense!$C$38=Expense!$K$29,Expense!ET259,IF(Expense!$C$38=Expense!$K$30,Expense!ET260,0)))</f>
        <v>313250</v>
      </c>
      <c r="EU174" s="197">
        <f>IF(Expense!$C$38=Expense!$K$28,Expense!EU258,IF(Expense!$C$38=Expense!$K$29,Expense!EU259,IF(Expense!$C$38=Expense!$K$30,Expense!EU260,0)))</f>
        <v>313250</v>
      </c>
      <c r="EV174" s="197">
        <f>IF(Expense!$C$38=Expense!$K$28,Expense!EV258,IF(Expense!$C$38=Expense!$K$29,Expense!EV259,IF(Expense!$C$38=Expense!$K$30,Expense!EV260,0)))</f>
        <v>313250</v>
      </c>
      <c r="EW174" s="197">
        <f>IF(Expense!$C$38=Expense!$K$28,Expense!EW258,IF(Expense!$C$38=Expense!$K$29,Expense!EW259,IF(Expense!$C$38=Expense!$K$30,Expense!EW260,0)))</f>
        <v>313250</v>
      </c>
      <c r="EX174" s="197">
        <f>IF(Expense!$C$38=Expense!$K$28,Expense!EX258,IF(Expense!$C$38=Expense!$K$29,Expense!EX259,IF(Expense!$C$38=Expense!$K$30,Expense!EX260,0)))</f>
        <v>313250</v>
      </c>
      <c r="EY174" s="197">
        <f>IF(Expense!$C$38=Expense!$K$28,Expense!EY258,IF(Expense!$C$38=Expense!$K$29,Expense!EY259,IF(Expense!$C$38=Expense!$K$30,Expense!EY260,0)))</f>
        <v>0</v>
      </c>
      <c r="EZ174" s="197">
        <f>IF(Expense!$C$38=Expense!$K$28,Expense!EZ258,IF(Expense!$C$38=Expense!$K$29,Expense!EZ259,IF(Expense!$C$38=Expense!$K$30,Expense!EZ260,0)))</f>
        <v>0</v>
      </c>
      <c r="FA174" s="197">
        <f>IF(Expense!$C$38=Expense!$K$28,Expense!FA258,IF(Expense!$C$38=Expense!$K$29,Expense!FA259,IF(Expense!$C$38=Expense!$K$30,Expense!FA260,0)))</f>
        <v>0</v>
      </c>
      <c r="FB174" s="197">
        <f>IF(Expense!$C$38=Expense!$K$28,Expense!FB258,IF(Expense!$C$38=Expense!$K$29,Expense!FB259,IF(Expense!$C$38=Expense!$K$30,Expense!FB260,0)))</f>
        <v>0</v>
      </c>
      <c r="FC174" s="197">
        <f>IF(Expense!$C$38=Expense!$K$28,Expense!FC258,IF(Expense!$C$38=Expense!$K$29,Expense!FC259,IF(Expense!$C$38=Expense!$K$30,Expense!FC260,0)))</f>
        <v>0</v>
      </c>
      <c r="FD174" s="197">
        <f>IF(Expense!$C$38=Expense!$K$28,Expense!FD258,IF(Expense!$C$38=Expense!$K$29,Expense!FD259,IF(Expense!$C$38=Expense!$K$30,Expense!FD260,0)))</f>
        <v>0</v>
      </c>
      <c r="FE174" s="197">
        <f>IF(Expense!$C$38=Expense!$K$28,Expense!FE258,IF(Expense!$C$38=Expense!$K$29,Expense!FE259,IF(Expense!$C$38=Expense!$K$30,Expense!FE260,0)))</f>
        <v>0</v>
      </c>
      <c r="FF174" s="197">
        <f>IF(Expense!$C$38=Expense!$K$28,Expense!FF258,IF(Expense!$C$38=Expense!$K$29,Expense!FF259,IF(Expense!$C$38=Expense!$K$30,Expense!FF260,0)))</f>
        <v>0</v>
      </c>
      <c r="FG174" s="197">
        <f>IF(Expense!$C$38=Expense!$K$28,Expense!FG258,IF(Expense!$C$38=Expense!$K$29,Expense!FG259,IF(Expense!$C$38=Expense!$K$30,Expense!FG260,0)))</f>
        <v>0</v>
      </c>
      <c r="FH174" s="197">
        <f>IF(Expense!$C$38=Expense!$K$28,Expense!FH258,IF(Expense!$C$38=Expense!$K$29,Expense!FH259,IF(Expense!$C$38=Expense!$K$30,Expense!FH260,0)))</f>
        <v>0</v>
      </c>
      <c r="FI174" s="197">
        <f>IF(Expense!$C$38=Expense!$K$28,Expense!FI258,IF(Expense!$C$38=Expense!$K$29,Expense!FI259,IF(Expense!$C$38=Expense!$K$30,Expense!FI260,0)))</f>
        <v>0</v>
      </c>
      <c r="FJ174" s="197">
        <f>IF(Expense!$C$38=Expense!$K$28,Expense!FJ258,IF(Expense!$C$38=Expense!$K$29,Expense!FJ259,IF(Expense!$C$38=Expense!$K$30,Expense!FJ260,0)))</f>
        <v>0</v>
      </c>
      <c r="FK174" s="197">
        <f>IF(Expense!$C$38=Expense!$K$28,Expense!FK258,IF(Expense!$C$38=Expense!$K$29,Expense!FK259,IF(Expense!$C$38=Expense!$K$30,Expense!FK260,0)))</f>
        <v>0</v>
      </c>
      <c r="FL174" s="197">
        <f>IF(Expense!$C$38=Expense!$K$28,Expense!FL258,IF(Expense!$C$38=Expense!$K$29,Expense!FL259,IF(Expense!$C$38=Expense!$K$30,Expense!FL260,0)))</f>
        <v>0</v>
      </c>
      <c r="FM174" s="197">
        <f>IF(Expense!$C$38=Expense!$K$28,Expense!FM258,IF(Expense!$C$38=Expense!$K$29,Expense!FM259,IF(Expense!$C$38=Expense!$K$30,Expense!FM260,0)))</f>
        <v>0</v>
      </c>
      <c r="FN174" s="197">
        <f>IF(Expense!$C$38=Expense!$K$28,Expense!FN258,IF(Expense!$C$38=Expense!$K$29,Expense!FN259,IF(Expense!$C$38=Expense!$K$30,Expense!FN260,0)))</f>
        <v>0</v>
      </c>
      <c r="FO174" s="197">
        <f>IF(Expense!$C$38=Expense!$K$28,Expense!FO258,IF(Expense!$C$38=Expense!$K$29,Expense!FO259,IF(Expense!$C$38=Expense!$K$30,Expense!FO260,0)))</f>
        <v>0</v>
      </c>
      <c r="FP174" s="197">
        <f>IF(Expense!$C$38=Expense!$K$28,Expense!FP258,IF(Expense!$C$38=Expense!$K$29,Expense!FP259,IF(Expense!$C$38=Expense!$K$30,Expense!FP260,0)))</f>
        <v>0</v>
      </c>
      <c r="FQ174" s="197">
        <f>IF(Expense!$C$38=Expense!$K$28,Expense!FQ258,IF(Expense!$C$38=Expense!$K$29,Expense!FQ259,IF(Expense!$C$38=Expense!$K$30,Expense!FQ260,0)))</f>
        <v>0</v>
      </c>
      <c r="FR174" s="197">
        <f>IF(Expense!$C$38=Expense!$K$28,Expense!FR258,IF(Expense!$C$38=Expense!$K$29,Expense!FR259,IF(Expense!$C$38=Expense!$K$30,Expense!FR260,0)))</f>
        <v>0</v>
      </c>
      <c r="FS174" s="197">
        <f>IF(Expense!$C$38=Expense!$K$28,Expense!FS258,IF(Expense!$C$38=Expense!$K$29,Expense!FS259,IF(Expense!$C$38=Expense!$K$30,Expense!FS260,0)))</f>
        <v>0</v>
      </c>
      <c r="FT174" s="197">
        <f>IF(Expense!$C$38=Expense!$K$28,Expense!FT258,IF(Expense!$C$38=Expense!$K$29,Expense!FT259,IF(Expense!$C$38=Expense!$K$30,Expense!FT260,0)))</f>
        <v>0</v>
      </c>
      <c r="FU174" s="197">
        <f>IF(Expense!$C$38=Expense!$K$28,Expense!FU258,IF(Expense!$C$38=Expense!$K$29,Expense!FU259,IF(Expense!$C$38=Expense!$K$30,Expense!FU260,0)))</f>
        <v>0</v>
      </c>
      <c r="FV174" s="197">
        <f>IF(Expense!$C$38=Expense!$K$28,Expense!FV258,IF(Expense!$C$38=Expense!$K$29,Expense!FV259,IF(Expense!$C$38=Expense!$K$30,Expense!FV260,0)))</f>
        <v>0</v>
      </c>
      <c r="FW174" s="197">
        <f>IF(Expense!$C$38=Expense!$K$28,Expense!FW258,IF(Expense!$C$38=Expense!$K$29,Expense!FW259,IF(Expense!$C$38=Expense!$K$30,Expense!FW260,0)))</f>
        <v>0</v>
      </c>
      <c r="FX174" s="197">
        <f>IF(Expense!$C$38=Expense!$K$28,Expense!FX258,IF(Expense!$C$38=Expense!$K$29,Expense!FX259,IF(Expense!$C$38=Expense!$K$30,Expense!FX260,0)))</f>
        <v>0</v>
      </c>
      <c r="FY174" s="197">
        <f>IF(Expense!$C$38=Expense!$K$28,Expense!FY258,IF(Expense!$C$38=Expense!$K$29,Expense!FY259,IF(Expense!$C$38=Expense!$K$30,Expense!FY260,0)))</f>
        <v>0</v>
      </c>
      <c r="FZ174" s="197">
        <f>IF(Expense!$C$38=Expense!$K$28,Expense!FZ258,IF(Expense!$C$38=Expense!$K$29,Expense!FZ259,IF(Expense!$C$38=Expense!$K$30,Expense!FZ260,0)))</f>
        <v>0</v>
      </c>
      <c r="GA174" s="197">
        <f>IF(Expense!$C$38=Expense!$K$28,Expense!GA258,IF(Expense!$C$38=Expense!$K$29,Expense!GA259,IF(Expense!$C$38=Expense!$K$30,Expense!GA260,0)))</f>
        <v>0</v>
      </c>
      <c r="GB174" s="197">
        <f>IF(Expense!$C$38=Expense!$K$28,Expense!GB258,IF(Expense!$C$38=Expense!$K$29,Expense!GB259,IF(Expense!$C$38=Expense!$K$30,Expense!GB260,0)))</f>
        <v>0</v>
      </c>
      <c r="GC174" s="197">
        <f>IF(Expense!$C$38=Expense!$K$28,Expense!GC258,IF(Expense!$C$38=Expense!$K$29,Expense!GC259,IF(Expense!$C$38=Expense!$K$30,Expense!GC260,0)))</f>
        <v>0</v>
      </c>
      <c r="GD174" s="197">
        <f>IF(Expense!$C$38=Expense!$K$28,Expense!GD258,IF(Expense!$C$38=Expense!$K$29,Expense!GD259,IF(Expense!$C$38=Expense!$K$30,Expense!GD260,0)))</f>
        <v>0</v>
      </c>
      <c r="GE174" s="197">
        <f>IF(Expense!$C$38=Expense!$K$28,Expense!GE258,IF(Expense!$C$38=Expense!$K$29,Expense!GE259,IF(Expense!$C$38=Expense!$K$30,Expense!GE260,0)))</f>
        <v>0</v>
      </c>
      <c r="GF174" s="197">
        <f>IF(Expense!$C$38=Expense!$K$28,Expense!GF258,IF(Expense!$C$38=Expense!$K$29,Expense!GF259,IF(Expense!$C$38=Expense!$K$30,Expense!GF260,0)))</f>
        <v>0</v>
      </c>
      <c r="GG174" s="197">
        <f>IF(Expense!$C$38=Expense!$K$28,Expense!GG258,IF(Expense!$C$38=Expense!$K$29,Expense!GG259,IF(Expense!$C$38=Expense!$K$30,Expense!GG260,0)))</f>
        <v>0</v>
      </c>
      <c r="GH174" s="197">
        <f>IF(Expense!$C$38=Expense!$K$28,Expense!GH258,IF(Expense!$C$38=Expense!$K$29,Expense!GH259,IF(Expense!$C$38=Expense!$K$30,Expense!GH260,0)))</f>
        <v>0</v>
      </c>
      <c r="GI174" s="197">
        <f>IF(Expense!$C$38=Expense!$K$28,Expense!GI258,IF(Expense!$C$38=Expense!$K$29,Expense!GI259,IF(Expense!$C$38=Expense!$K$30,Expense!GI260,0)))</f>
        <v>0</v>
      </c>
      <c r="GJ174" s="197">
        <f>IF(Expense!$C$38=Expense!$K$28,Expense!GJ258,IF(Expense!$C$38=Expense!$K$29,Expense!GJ259,IF(Expense!$C$38=Expense!$K$30,Expense!GJ260,0)))</f>
        <v>0</v>
      </c>
      <c r="GK174" s="197">
        <f>IF(Expense!$C$38=Expense!$K$28,Expense!GK258,IF(Expense!$C$38=Expense!$K$29,Expense!GK259,IF(Expense!$C$38=Expense!$K$30,Expense!GK260,0)))</f>
        <v>0</v>
      </c>
      <c r="GL174" s="197">
        <f>IF(Expense!$C$38=Expense!$K$28,Expense!GL258,IF(Expense!$C$38=Expense!$K$29,Expense!GL259,IF(Expense!$C$38=Expense!$K$30,Expense!GL260,0)))</f>
        <v>0</v>
      </c>
      <c r="GM174" s="197">
        <f>IF(Expense!$C$38=Expense!$K$28,Expense!GM258,IF(Expense!$C$38=Expense!$K$29,Expense!GM259,IF(Expense!$C$38=Expense!$K$30,Expense!GM260,0)))</f>
        <v>0</v>
      </c>
      <c r="GN174" s="197">
        <f>IF(Expense!$C$38=Expense!$K$28,Expense!GN258,IF(Expense!$C$38=Expense!$K$29,Expense!GN259,IF(Expense!$C$38=Expense!$K$30,Expense!GN260,0)))</f>
        <v>0</v>
      </c>
      <c r="GO174" s="197">
        <f>IF(Expense!$C$38=Expense!$K$28,Expense!GO258,IF(Expense!$C$38=Expense!$K$29,Expense!GO259,IF(Expense!$C$38=Expense!$K$30,Expense!GO260,0)))</f>
        <v>0</v>
      </c>
      <c r="GP174" s="197">
        <f>IF(Expense!$C$38=Expense!$K$28,Expense!GP258,IF(Expense!$C$38=Expense!$K$29,Expense!GP259,IF(Expense!$C$38=Expense!$K$30,Expense!GP260,0)))</f>
        <v>0</v>
      </c>
      <c r="GQ174" s="197">
        <f>IF(Expense!$C$38=Expense!$K$28,Expense!GQ258,IF(Expense!$C$38=Expense!$K$29,Expense!GQ259,IF(Expense!$C$38=Expense!$K$30,Expense!GQ260,0)))</f>
        <v>0</v>
      </c>
      <c r="GR174" s="197">
        <f>IF(Expense!$C$38=Expense!$K$28,Expense!GR258,IF(Expense!$C$38=Expense!$K$29,Expense!GR259,IF(Expense!$C$38=Expense!$K$30,Expense!GR260,0)))</f>
        <v>0</v>
      </c>
      <c r="GS174" s="197">
        <f>IF(Expense!$C$38=Expense!$K$28,Expense!GS258,IF(Expense!$C$38=Expense!$K$29,Expense!GS259,IF(Expense!$C$38=Expense!$K$30,Expense!GS260,0)))</f>
        <v>0</v>
      </c>
      <c r="GT174" s="197">
        <f>IF(Expense!$C$38=Expense!$K$28,Expense!GT258,IF(Expense!$C$38=Expense!$K$29,Expense!GT259,IF(Expense!$C$38=Expense!$K$30,Expense!GT260,0)))</f>
        <v>0</v>
      </c>
      <c r="GU174" s="197">
        <f>IF(Expense!$C$38=Expense!$K$28,Expense!GU258,IF(Expense!$C$38=Expense!$K$29,Expense!GU259,IF(Expense!$C$38=Expense!$K$30,Expense!GU260,0)))</f>
        <v>0</v>
      </c>
      <c r="GV174" s="197">
        <f>IF(Expense!$C$38=Expense!$K$28,Expense!GV258,IF(Expense!$C$38=Expense!$K$29,Expense!GV259,IF(Expense!$C$38=Expense!$K$30,Expense!GV260,0)))</f>
        <v>0</v>
      </c>
      <c r="GW174" s="197">
        <f>IF(Expense!$C$38=Expense!$K$28,Expense!GW258,IF(Expense!$C$38=Expense!$K$29,Expense!GW259,IF(Expense!$C$38=Expense!$K$30,Expense!GW260,0)))</f>
        <v>0</v>
      </c>
      <c r="GX174" s="197">
        <f>IF(Expense!$C$38=Expense!$K$28,Expense!GX258,IF(Expense!$C$38=Expense!$K$29,Expense!GX259,IF(Expense!$C$38=Expense!$K$30,Expense!GX260,0)))</f>
        <v>0</v>
      </c>
      <c r="GY174" s="197">
        <f>IF(Expense!$C$38=Expense!$K$28,Expense!GY258,IF(Expense!$C$38=Expense!$K$29,Expense!GY259,IF(Expense!$C$38=Expense!$K$30,Expense!GY260,0)))</f>
        <v>0</v>
      </c>
      <c r="GZ174" s="197">
        <f>IF(Expense!$C$38=Expense!$K$28,Expense!GZ258,IF(Expense!$C$38=Expense!$K$29,Expense!GZ259,IF(Expense!$C$38=Expense!$K$30,Expense!GZ260,0)))</f>
        <v>0</v>
      </c>
      <c r="HA174" s="197">
        <f>IF(Expense!$C$38=Expense!$K$28,Expense!HA258,IF(Expense!$C$38=Expense!$K$29,Expense!HA259,IF(Expense!$C$38=Expense!$K$30,Expense!HA260,0)))</f>
        <v>0</v>
      </c>
      <c r="HB174" s="197">
        <f>IF(Expense!$C$38=Expense!$K$28,Expense!HB258,IF(Expense!$C$38=Expense!$K$29,Expense!HB259,IF(Expense!$C$38=Expense!$K$30,Expense!HB260,0)))</f>
        <v>0</v>
      </c>
      <c r="HC174" s="197">
        <f>IF(Expense!$C$38=Expense!$K$28,Expense!HC258,IF(Expense!$C$38=Expense!$K$29,Expense!HC259,IF(Expense!$C$38=Expense!$K$30,Expense!HC260,0)))</f>
        <v>0</v>
      </c>
      <c r="HD174" s="197">
        <f>IF(Expense!$C$38=Expense!$K$28,Expense!HD258,IF(Expense!$C$38=Expense!$K$29,Expense!HD259,IF(Expense!$C$38=Expense!$K$30,Expense!HD260,0)))</f>
        <v>0</v>
      </c>
      <c r="HE174" s="197">
        <f>IF(Expense!$C$38=Expense!$K$28,Expense!HE258,IF(Expense!$C$38=Expense!$K$29,Expense!HE259,IF(Expense!$C$38=Expense!$K$30,Expense!HE260,0)))</f>
        <v>0</v>
      </c>
      <c r="HF174" s="197">
        <f>IF(Expense!$C$38=Expense!$K$28,Expense!HF258,IF(Expense!$C$38=Expense!$K$29,Expense!HF259,IF(Expense!$C$38=Expense!$K$30,Expense!HF260,0)))</f>
        <v>0</v>
      </c>
      <c r="HG174" s="197">
        <f>IF(Expense!$C$38=Expense!$K$28,Expense!HG258,IF(Expense!$C$38=Expense!$K$29,Expense!HG259,IF(Expense!$C$38=Expense!$K$30,Expense!HG260,0)))</f>
        <v>0</v>
      </c>
      <c r="HH174" s="197">
        <f>IF(Expense!$C$38=Expense!$K$28,Expense!HH258,IF(Expense!$C$38=Expense!$K$29,Expense!HH259,IF(Expense!$C$38=Expense!$K$30,Expense!HH260,0)))</f>
        <v>0</v>
      </c>
      <c r="HI174" s="197">
        <f>IF(Expense!$C$38=Expense!$K$28,Expense!HI258,IF(Expense!$C$38=Expense!$K$29,Expense!HI259,IF(Expense!$C$38=Expense!$K$30,Expense!HI260,0)))</f>
        <v>0</v>
      </c>
      <c r="HJ174" s="197">
        <f>IF(Expense!$C$38=Expense!$K$28,Expense!HJ258,IF(Expense!$C$38=Expense!$K$29,Expense!HJ259,IF(Expense!$C$38=Expense!$K$30,Expense!HJ260,0)))</f>
        <v>0</v>
      </c>
      <c r="HK174" s="197">
        <f>IF(Expense!$C$38=Expense!$K$28,Expense!HK258,IF(Expense!$C$38=Expense!$K$29,Expense!HK259,IF(Expense!$C$38=Expense!$K$30,Expense!HK260,0)))</f>
        <v>0</v>
      </c>
      <c r="HL174" s="197">
        <f>IF(Expense!$C$38=Expense!$K$28,Expense!HL258,IF(Expense!$C$38=Expense!$K$29,Expense!HL259,IF(Expense!$C$38=Expense!$K$30,Expense!HL260,0)))</f>
        <v>0</v>
      </c>
      <c r="HM174" s="197">
        <f>IF(Expense!$C$38=Expense!$K$28,Expense!HM258,IF(Expense!$C$38=Expense!$K$29,Expense!HM259,IF(Expense!$C$38=Expense!$K$30,Expense!HM260,0)))</f>
        <v>0</v>
      </c>
      <c r="HN174" s="197">
        <f>IF(Expense!$C$38=Expense!$K$28,Expense!HN258,IF(Expense!$C$38=Expense!$K$29,Expense!HN259,IF(Expense!$C$38=Expense!$K$30,Expense!HN260,0)))</f>
        <v>0</v>
      </c>
      <c r="HO174" s="197">
        <f>IF(Expense!$C$38=Expense!$K$28,Expense!HO258,IF(Expense!$C$38=Expense!$K$29,Expense!HO259,IF(Expense!$C$38=Expense!$K$30,Expense!HO260,0)))</f>
        <v>0</v>
      </c>
      <c r="HP174" s="197">
        <f>IF(Expense!$C$38=Expense!$K$28,Expense!HP258,IF(Expense!$C$38=Expense!$K$29,Expense!HP259,IF(Expense!$C$38=Expense!$K$30,Expense!HP260,0)))</f>
        <v>0</v>
      </c>
      <c r="HQ174" s="197">
        <f>IF(Expense!$C$38=Expense!$K$28,Expense!HQ258,IF(Expense!$C$38=Expense!$K$29,Expense!HQ259,IF(Expense!$C$38=Expense!$K$30,Expense!HQ260,0)))</f>
        <v>0</v>
      </c>
      <c r="HR174" s="197">
        <f>IF(Expense!$C$38=Expense!$K$28,Expense!HR258,IF(Expense!$C$38=Expense!$K$29,Expense!HR259,IF(Expense!$C$38=Expense!$K$30,Expense!HR260,0)))</f>
        <v>0</v>
      </c>
      <c r="HS174" s="197">
        <f>IF(Expense!$C$38=Expense!$K$28,Expense!HS258,IF(Expense!$C$38=Expense!$K$29,Expense!HS259,IF(Expense!$C$38=Expense!$K$30,Expense!HS260,0)))</f>
        <v>0</v>
      </c>
      <c r="HT174" s="197">
        <f>IF(Expense!$C$38=Expense!$K$28,Expense!HT258,IF(Expense!$C$38=Expense!$K$29,Expense!HT259,IF(Expense!$C$38=Expense!$K$30,Expense!HT260,0)))</f>
        <v>0</v>
      </c>
      <c r="HU174" s="197">
        <f>IF(Expense!$C$38=Expense!$K$28,Expense!HU258,IF(Expense!$C$38=Expense!$K$29,Expense!HU259,IF(Expense!$C$38=Expense!$K$30,Expense!HU260,0)))</f>
        <v>0</v>
      </c>
      <c r="HV174" s="197">
        <f>IF(Expense!$C$38=Expense!$K$28,Expense!HV258,IF(Expense!$C$38=Expense!$K$29,Expense!HV259,IF(Expense!$C$38=Expense!$K$30,Expense!HV260,0)))</f>
        <v>0</v>
      </c>
      <c r="HW174" s="197">
        <f>IF(Expense!$C$38=Expense!$K$28,Expense!HW258,IF(Expense!$C$38=Expense!$K$29,Expense!HW259,IF(Expense!$C$38=Expense!$K$30,Expense!HW260,0)))</f>
        <v>0</v>
      </c>
      <c r="HX174" s="197">
        <f>IF(Expense!$C$38=Expense!$K$28,Expense!HX258,IF(Expense!$C$38=Expense!$K$29,Expense!HX259,IF(Expense!$C$38=Expense!$K$30,Expense!HX260,0)))</f>
        <v>0</v>
      </c>
      <c r="HY174" s="197">
        <f>IF(Expense!$C$38=Expense!$K$28,Expense!HY258,IF(Expense!$C$38=Expense!$K$29,Expense!HY259,IF(Expense!$C$38=Expense!$K$30,Expense!HY260,0)))</f>
        <v>0</v>
      </c>
      <c r="HZ174" s="197">
        <f>IF(Expense!$C$38=Expense!$K$28,Expense!HZ258,IF(Expense!$C$38=Expense!$K$29,Expense!HZ259,IF(Expense!$C$38=Expense!$K$30,Expense!HZ260,0)))</f>
        <v>0</v>
      </c>
      <c r="IA174" s="197">
        <f>IF(Expense!$C$38=Expense!$K$28,Expense!IA258,IF(Expense!$C$38=Expense!$K$29,Expense!IA259,IF(Expense!$C$38=Expense!$K$30,Expense!IA260,0)))</f>
        <v>0</v>
      </c>
      <c r="IB174" s="197">
        <f>IF(Expense!$C$38=Expense!$K$28,Expense!IB258,IF(Expense!$C$38=Expense!$K$29,Expense!IB259,IF(Expense!$C$38=Expense!$K$30,Expense!IB260,0)))</f>
        <v>0</v>
      </c>
      <c r="IC174" s="197">
        <f>IF(Expense!$C$38=Expense!$K$28,Expense!IC258,IF(Expense!$C$38=Expense!$K$29,Expense!IC259,IF(Expense!$C$38=Expense!$K$30,Expense!IC260,0)))</f>
        <v>0</v>
      </c>
      <c r="ID174" s="197">
        <f>IF(Expense!$C$38=Expense!$K$28,Expense!ID258,IF(Expense!$C$38=Expense!$K$29,Expense!ID259,IF(Expense!$C$38=Expense!$K$30,Expense!ID260,0)))</f>
        <v>0</v>
      </c>
      <c r="IE174" s="197">
        <f>IF(Expense!$C$38=Expense!$K$28,Expense!IE258,IF(Expense!$C$38=Expense!$K$29,Expense!IE259,IF(Expense!$C$38=Expense!$K$30,Expense!IE260,0)))</f>
        <v>0</v>
      </c>
      <c r="IF174" s="197">
        <f>IF(Expense!$C$38=Expense!$K$28,Expense!IF258,IF(Expense!$C$38=Expense!$K$29,Expense!IF259,IF(Expense!$C$38=Expense!$K$30,Expense!IF260,0)))</f>
        <v>0</v>
      </c>
      <c r="IG174" s="197">
        <f>IF(Expense!$C$38=Expense!$K$28,Expense!IG258,IF(Expense!$C$38=Expense!$K$29,Expense!IG259,IF(Expense!$C$38=Expense!$K$30,Expense!IG260,0)))</f>
        <v>0</v>
      </c>
      <c r="IH174" s="197">
        <f>IF(Expense!$C$38=Expense!$K$28,Expense!IH258,IF(Expense!$C$38=Expense!$K$29,Expense!IH259,IF(Expense!$C$38=Expense!$K$30,Expense!IH260,0)))</f>
        <v>0</v>
      </c>
      <c r="II174" s="197">
        <f>IF(Expense!$C$38=Expense!$K$28,Expense!II258,IF(Expense!$C$38=Expense!$K$29,Expense!II259,IF(Expense!$C$38=Expense!$K$30,Expense!II260,0)))</f>
        <v>0</v>
      </c>
      <c r="IJ174" s="197">
        <f>IF(Expense!$C$38=Expense!$K$28,Expense!IJ258,IF(Expense!$C$38=Expense!$K$29,Expense!IJ259,IF(Expense!$C$38=Expense!$K$30,Expense!IJ260,0)))</f>
        <v>0</v>
      </c>
      <c r="IK174" s="197">
        <f>IF(Expense!$C$38=Expense!$K$28,Expense!IK258,IF(Expense!$C$38=Expense!$K$29,Expense!IK259,IF(Expense!$C$38=Expense!$K$30,Expense!IK260,0)))</f>
        <v>0</v>
      </c>
      <c r="IL174" s="197">
        <f>IF(Expense!$C$38=Expense!$K$28,Expense!IL258,IF(Expense!$C$38=Expense!$K$29,Expense!IL259,IF(Expense!$C$38=Expense!$K$30,Expense!IL260,0)))</f>
        <v>0</v>
      </c>
      <c r="IM174" s="197">
        <f>IF(Expense!$C$38=Expense!$K$28,Expense!IM258,IF(Expense!$C$38=Expense!$K$29,Expense!IM259,IF(Expense!$C$38=Expense!$K$30,Expense!IM260,0)))</f>
        <v>0</v>
      </c>
      <c r="IN174" s="197">
        <f>IF(Expense!$C$38=Expense!$K$28,Expense!IN258,IF(Expense!$C$38=Expense!$K$29,Expense!IN259,IF(Expense!$C$38=Expense!$K$30,Expense!IN260,0)))</f>
        <v>0</v>
      </c>
      <c r="IO174" s="197">
        <f>IF(Expense!$C$38=Expense!$K$28,Expense!IO258,IF(Expense!$C$38=Expense!$K$29,Expense!IO259,IF(Expense!$C$38=Expense!$K$30,Expense!IO260,0)))</f>
        <v>0</v>
      </c>
      <c r="IP174" s="197">
        <f>IF(Expense!$C$38=Expense!$K$28,Expense!IP258,IF(Expense!$C$38=Expense!$K$29,Expense!IP259,IF(Expense!$C$38=Expense!$K$30,Expense!IP260,0)))</f>
        <v>0</v>
      </c>
      <c r="IQ174" s="197">
        <f>IF(Expense!$C$38=Expense!$K$28,Expense!IQ258,IF(Expense!$C$38=Expense!$K$29,Expense!IQ259,IF(Expense!$C$38=Expense!$K$30,Expense!IQ260,0)))</f>
        <v>0</v>
      </c>
      <c r="IR174" s="197">
        <f>IF(Expense!$C$38=Expense!$K$28,Expense!IR258,IF(Expense!$C$38=Expense!$K$29,Expense!IR259,IF(Expense!$C$38=Expense!$K$30,Expense!IR260,0)))</f>
        <v>0</v>
      </c>
      <c r="IS174" s="197">
        <f>IF(Expense!$C$38=Expense!$K$28,Expense!IS258,IF(Expense!$C$38=Expense!$K$29,Expense!IS259,IF(Expense!$C$38=Expense!$K$30,Expense!IS260,0)))</f>
        <v>0</v>
      </c>
      <c r="IT174" s="197">
        <f>IF(Expense!$C$38=Expense!$K$28,Expense!IT258,IF(Expense!$C$38=Expense!$K$29,Expense!IT259,IF(Expense!$C$38=Expense!$K$30,Expense!IT260,0)))</f>
        <v>0</v>
      </c>
      <c r="IU174" s="197">
        <f>IF(Expense!$C$38=Expense!$K$28,Expense!IU258,IF(Expense!$C$38=Expense!$K$29,Expense!IU259,IF(Expense!$C$38=Expense!$K$30,Expense!IU260,0)))</f>
        <v>0</v>
      </c>
      <c r="IV174" s="197">
        <f>IF(Expense!$C$38=Expense!$K$28,Expense!IV258,IF(Expense!$C$38=Expense!$K$29,Expense!IV259,IF(Expense!$C$38=Expense!$K$30,Expense!IV260,0)))</f>
        <v>0</v>
      </c>
      <c r="IW174" s="197">
        <f>IF(Expense!$C$38=Expense!$K$28,Expense!IW258,IF(Expense!$C$38=Expense!$K$29,Expense!IW259,IF(Expense!$C$38=Expense!$K$30,Expense!IW260,0)))</f>
        <v>0</v>
      </c>
      <c r="IX174" s="197">
        <f>IF(Expense!$C$38=Expense!$K$28,Expense!IX258,IF(Expense!$C$38=Expense!$K$29,Expense!IX259,IF(Expense!$C$38=Expense!$K$30,Expense!IX260,0)))</f>
        <v>0</v>
      </c>
      <c r="IY174" s="197">
        <f>IF(Expense!$C$38=Expense!$K$28,Expense!IY258,IF(Expense!$C$38=Expense!$K$29,Expense!IY259,IF(Expense!$C$38=Expense!$K$30,Expense!IY260,0)))</f>
        <v>0</v>
      </c>
      <c r="IZ174" s="197">
        <f>IF(Expense!$C$38=Expense!$K$28,Expense!IZ258,IF(Expense!$C$38=Expense!$K$29,Expense!IZ259,IF(Expense!$C$38=Expense!$K$30,Expense!IZ260,0)))</f>
        <v>0</v>
      </c>
      <c r="JA174" s="197">
        <f>IF(Expense!$C$38=Expense!$K$28,Expense!JA258,IF(Expense!$C$38=Expense!$K$29,Expense!JA259,IF(Expense!$C$38=Expense!$K$30,Expense!JA260,0)))</f>
        <v>0</v>
      </c>
      <c r="JB174" s="197">
        <f>IF(Expense!$C$38=Expense!$K$28,Expense!JB258,IF(Expense!$C$38=Expense!$K$29,Expense!JB259,IF(Expense!$C$38=Expense!$K$30,Expense!JB260,0)))</f>
        <v>0</v>
      </c>
      <c r="JC174" s="197">
        <f>IF(Expense!$C$38=Expense!$K$28,Expense!JC258,IF(Expense!$C$38=Expense!$K$29,Expense!JC259,IF(Expense!$C$38=Expense!$K$30,Expense!JC260,0)))</f>
        <v>0</v>
      </c>
      <c r="JD174" s="197">
        <f>IF(Expense!$C$38=Expense!$K$28,Expense!JD258,IF(Expense!$C$38=Expense!$K$29,Expense!JD259,IF(Expense!$C$38=Expense!$K$30,Expense!JD260,0)))</f>
        <v>0</v>
      </c>
      <c r="JE174" s="197">
        <f>IF(Expense!$C$38=Expense!$K$28,Expense!JE258,IF(Expense!$C$38=Expense!$K$29,Expense!JE259,IF(Expense!$C$38=Expense!$K$30,Expense!JE260,0)))</f>
        <v>0</v>
      </c>
      <c r="JF174" s="197">
        <f>IF(Expense!$C$38=Expense!$K$28,Expense!JF258,IF(Expense!$C$38=Expense!$K$29,Expense!JF259,IF(Expense!$C$38=Expense!$K$30,Expense!JF260,0)))</f>
        <v>0</v>
      </c>
      <c r="JG174" s="197">
        <f>IF(Expense!$C$38=Expense!$K$28,Expense!JG258,IF(Expense!$C$38=Expense!$K$29,Expense!JG259,IF(Expense!$C$38=Expense!$K$30,Expense!JG260,0)))</f>
        <v>0</v>
      </c>
      <c r="JH174" s="197">
        <f>IF(Expense!$C$38=Expense!$K$28,Expense!JH258,IF(Expense!$C$38=Expense!$K$29,Expense!JH259,IF(Expense!$C$38=Expense!$K$30,Expense!JH260,0)))</f>
        <v>0</v>
      </c>
      <c r="JI174" s="197">
        <f>IF(Expense!$C$38=Expense!$K$28,Expense!JI258,IF(Expense!$C$38=Expense!$K$29,Expense!JI259,IF(Expense!$C$38=Expense!$K$30,Expense!JI260,0)))</f>
        <v>0</v>
      </c>
      <c r="JJ174" s="197">
        <f>IF(Expense!$C$38=Expense!$K$28,Expense!JJ258,IF(Expense!$C$38=Expense!$K$29,Expense!JJ259,IF(Expense!$C$38=Expense!$K$30,Expense!JJ260,0)))</f>
        <v>0</v>
      </c>
      <c r="JK174" s="197">
        <f>IF(Expense!$C$38=Expense!$K$28,Expense!JK258,IF(Expense!$C$38=Expense!$K$29,Expense!JK259,IF(Expense!$C$38=Expense!$K$30,Expense!JK260,0)))</f>
        <v>0</v>
      </c>
      <c r="JL174" s="197">
        <f>IF(Expense!$C$38=Expense!$K$28,Expense!JL258,IF(Expense!$C$38=Expense!$K$29,Expense!JL259,IF(Expense!$C$38=Expense!$K$30,Expense!JL260,0)))</f>
        <v>0</v>
      </c>
      <c r="JM174" s="197">
        <f>IF(Expense!$C$38=Expense!$K$28,Expense!JM258,IF(Expense!$C$38=Expense!$K$29,Expense!JM259,IF(Expense!$C$38=Expense!$K$30,Expense!JM260,0)))</f>
        <v>0</v>
      </c>
      <c r="JN174" s="197">
        <f>IF(Expense!$C$38=Expense!$K$28,Expense!JN258,IF(Expense!$C$38=Expense!$K$29,Expense!JN259,IF(Expense!$C$38=Expense!$K$30,Expense!JN260,0)))</f>
        <v>0</v>
      </c>
      <c r="JO174" s="197">
        <f>IF(Expense!$C$38=Expense!$K$28,Expense!JO258,IF(Expense!$C$38=Expense!$K$29,Expense!JO259,IF(Expense!$C$38=Expense!$K$30,Expense!JO260,0)))</f>
        <v>0</v>
      </c>
      <c r="JP174" s="197">
        <f>IF(Expense!$C$38=Expense!$K$28,Expense!JP258,IF(Expense!$C$38=Expense!$K$29,Expense!JP259,IF(Expense!$C$38=Expense!$K$30,Expense!JP260,0)))</f>
        <v>0</v>
      </c>
      <c r="JQ174" s="197">
        <f>IF(Expense!$C$38=Expense!$K$28,Expense!JQ258,IF(Expense!$C$38=Expense!$K$29,Expense!JQ259,IF(Expense!$C$38=Expense!$K$30,Expense!JQ260,0)))</f>
        <v>0</v>
      </c>
      <c r="JR174" s="197">
        <f>IF(Expense!$C$38=Expense!$K$28,Expense!JR258,IF(Expense!$C$38=Expense!$K$29,Expense!JR259,IF(Expense!$C$38=Expense!$K$30,Expense!JR260,0)))</f>
        <v>0</v>
      </c>
      <c r="JS174" s="197">
        <f>IF(Expense!$C$38=Expense!$K$28,Expense!JS258,IF(Expense!$C$38=Expense!$K$29,Expense!JS259,IF(Expense!$C$38=Expense!$K$30,Expense!JS260,0)))</f>
        <v>0</v>
      </c>
      <c r="JT174" s="197">
        <f>IF(Expense!$C$38=Expense!$K$28,Expense!JT258,IF(Expense!$C$38=Expense!$K$29,Expense!JT259,IF(Expense!$C$38=Expense!$K$30,Expense!JT260,0)))</f>
        <v>0</v>
      </c>
      <c r="JU174" s="197">
        <f>IF(Expense!$C$38=Expense!$K$28,Expense!JU258,IF(Expense!$C$38=Expense!$K$29,Expense!JU259,IF(Expense!$C$38=Expense!$K$30,Expense!JU260,0)))</f>
        <v>0</v>
      </c>
      <c r="JV174" s="197">
        <f>IF(Expense!$C$38=Expense!$K$28,Expense!JV258,IF(Expense!$C$38=Expense!$K$29,Expense!JV259,IF(Expense!$C$38=Expense!$K$30,Expense!JV260,0)))</f>
        <v>0</v>
      </c>
      <c r="JW174" s="197">
        <f>IF(Expense!$C$38=Expense!$K$28,Expense!JW258,IF(Expense!$C$38=Expense!$K$29,Expense!JW259,IF(Expense!$C$38=Expense!$K$30,Expense!JW260,0)))</f>
        <v>0</v>
      </c>
      <c r="JX174" s="197">
        <f>IF(Expense!$C$38=Expense!$K$28,Expense!JX258,IF(Expense!$C$38=Expense!$K$29,Expense!JX259,IF(Expense!$C$38=Expense!$K$30,Expense!JX260,0)))</f>
        <v>0</v>
      </c>
      <c r="JY174" s="197">
        <f>IF(Expense!$C$38=Expense!$K$28,Expense!JY258,IF(Expense!$C$38=Expense!$K$29,Expense!JY259,IF(Expense!$C$38=Expense!$K$30,Expense!JY260,0)))</f>
        <v>0</v>
      </c>
      <c r="JZ174" s="197">
        <f>IF(Expense!$C$38=Expense!$K$28,Expense!JZ258,IF(Expense!$C$38=Expense!$K$29,Expense!JZ259,IF(Expense!$C$38=Expense!$K$30,Expense!JZ260,0)))</f>
        <v>0</v>
      </c>
      <c r="KA174" s="197">
        <f>IF(Expense!$C$38=Expense!$K$28,Expense!KA258,IF(Expense!$C$38=Expense!$K$29,Expense!KA259,IF(Expense!$C$38=Expense!$K$30,Expense!KA260,0)))</f>
        <v>0</v>
      </c>
      <c r="KB174" s="197">
        <f>IF(Expense!$C$38=Expense!$K$28,Expense!KB258,IF(Expense!$C$38=Expense!$K$29,Expense!KB259,IF(Expense!$C$38=Expense!$K$30,Expense!KB260,0)))</f>
        <v>0</v>
      </c>
      <c r="KC174" s="197">
        <f>IF(Expense!$C$38=Expense!$K$28,Expense!KC258,IF(Expense!$C$38=Expense!$K$29,Expense!KC259,IF(Expense!$C$38=Expense!$K$30,Expense!KC260,0)))</f>
        <v>0</v>
      </c>
      <c r="KD174" s="197">
        <f>IF(Expense!$C$38=Expense!$K$28,Expense!KD258,IF(Expense!$C$38=Expense!$K$29,Expense!KD259,IF(Expense!$C$38=Expense!$K$30,Expense!KD260,0)))</f>
        <v>0</v>
      </c>
      <c r="KE174" s="197">
        <f>IF(Expense!$C$38=Expense!$K$28,Expense!KE258,IF(Expense!$C$38=Expense!$K$29,Expense!KE259,IF(Expense!$C$38=Expense!$K$30,Expense!KE260,0)))</f>
        <v>0</v>
      </c>
      <c r="KF174" s="197">
        <f>IF(Expense!$C$38=Expense!$K$28,Expense!KF258,IF(Expense!$C$38=Expense!$K$29,Expense!KF259,IF(Expense!$C$38=Expense!$K$30,Expense!KF260,0)))</f>
        <v>0</v>
      </c>
      <c r="KG174" s="197">
        <f>IF(Expense!$C$38=Expense!$K$28,Expense!KG258,IF(Expense!$C$38=Expense!$K$29,Expense!KG259,IF(Expense!$C$38=Expense!$K$30,Expense!KG260,0)))</f>
        <v>0</v>
      </c>
      <c r="KH174" s="197">
        <f>IF(Expense!$C$38=Expense!$K$28,Expense!KH258,IF(Expense!$C$38=Expense!$K$29,Expense!KH259,IF(Expense!$C$38=Expense!$K$30,Expense!KH260,0)))</f>
        <v>0</v>
      </c>
      <c r="KI174" s="197">
        <f>IF(Expense!$C$38=Expense!$K$28,Expense!KI258,IF(Expense!$C$38=Expense!$K$29,Expense!KI259,IF(Expense!$C$38=Expense!$K$30,Expense!KI260,0)))</f>
        <v>0</v>
      </c>
      <c r="KJ174" s="197">
        <f>IF(Expense!$C$38=Expense!$K$28,Expense!KJ258,IF(Expense!$C$38=Expense!$K$29,Expense!KJ259,IF(Expense!$C$38=Expense!$K$30,Expense!KJ260,0)))</f>
        <v>0</v>
      </c>
      <c r="KK174" s="197">
        <f>IF(Expense!$C$38=Expense!$K$28,Expense!KK258,IF(Expense!$C$38=Expense!$K$29,Expense!KK259,IF(Expense!$C$38=Expense!$K$30,Expense!KK260,0)))</f>
        <v>0</v>
      </c>
      <c r="KL174" s="197">
        <f>IF(Expense!$C$38=Expense!$K$28,Expense!KL258,IF(Expense!$C$38=Expense!$K$29,Expense!KL259,IF(Expense!$C$38=Expense!$K$30,Expense!KL260,0)))</f>
        <v>0</v>
      </c>
      <c r="KM174" s="197">
        <f>IF(Expense!$C$38=Expense!$K$28,Expense!KM258,IF(Expense!$C$38=Expense!$K$29,Expense!KM259,IF(Expense!$C$38=Expense!$K$30,Expense!KM260,0)))</f>
        <v>0</v>
      </c>
      <c r="KN174" s="197">
        <f>IF(Expense!$C$38=Expense!$K$28,Expense!KN258,IF(Expense!$C$38=Expense!$K$29,Expense!KN259,IF(Expense!$C$38=Expense!$K$30,Expense!KN260,0)))</f>
        <v>0</v>
      </c>
      <c r="KO174" s="197">
        <f>IF(Expense!$C$38=Expense!$K$28,Expense!KO258,IF(Expense!$C$38=Expense!$K$29,Expense!KO259,IF(Expense!$C$38=Expense!$K$30,Expense!KO260,0)))</f>
        <v>0</v>
      </c>
      <c r="KP174" s="197">
        <f>IF(Expense!$C$38=Expense!$K$28,Expense!KP258,IF(Expense!$C$38=Expense!$K$29,Expense!KP259,IF(Expense!$C$38=Expense!$K$30,Expense!KP260,0)))</f>
        <v>0</v>
      </c>
      <c r="KQ174" s="197">
        <f>IF(Expense!$C$38=Expense!$K$28,Expense!KQ258,IF(Expense!$C$38=Expense!$K$29,Expense!KQ259,IF(Expense!$C$38=Expense!$K$30,Expense!KQ260,0)))</f>
        <v>0</v>
      </c>
      <c r="KR174" s="197">
        <f>IF(Expense!$C$38=Expense!$K$28,Expense!KR258,IF(Expense!$C$38=Expense!$K$29,Expense!KR259,IF(Expense!$C$38=Expense!$K$30,Expense!KR260,0)))</f>
        <v>0</v>
      </c>
      <c r="KS174" s="197">
        <f>IF(Expense!$C$38=Expense!$K$28,Expense!KS258,IF(Expense!$C$38=Expense!$K$29,Expense!KS259,IF(Expense!$C$38=Expense!$K$30,Expense!KS260,0)))</f>
        <v>0</v>
      </c>
      <c r="KT174" s="197">
        <f>IF(Expense!$C$38=Expense!$K$28,Expense!KT258,IF(Expense!$C$38=Expense!$K$29,Expense!KT259,IF(Expense!$C$38=Expense!$K$30,Expense!KT260,0)))</f>
        <v>0</v>
      </c>
      <c r="KU174" s="197">
        <f>IF(Expense!$C$38=Expense!$K$28,Expense!KU258,IF(Expense!$C$38=Expense!$K$29,Expense!KU259,IF(Expense!$C$38=Expense!$K$30,Expense!KU260,0)))</f>
        <v>0</v>
      </c>
      <c r="KV174" s="197">
        <f>IF(Expense!$C$38=Expense!$K$28,Expense!KV258,IF(Expense!$C$38=Expense!$K$29,Expense!KV259,IF(Expense!$C$38=Expense!$K$30,Expense!KV260,0)))</f>
        <v>0</v>
      </c>
      <c r="KW174" s="197">
        <f>IF(Expense!$C$38=Expense!$K$28,Expense!KW258,IF(Expense!$C$38=Expense!$K$29,Expense!KW259,IF(Expense!$C$38=Expense!$K$30,Expense!KW260,0)))</f>
        <v>0</v>
      </c>
      <c r="KX174" s="197">
        <f>IF(Expense!$C$38=Expense!$K$28,Expense!KX258,IF(Expense!$C$38=Expense!$K$29,Expense!KX259,IF(Expense!$C$38=Expense!$K$30,Expense!KX260,0)))</f>
        <v>0</v>
      </c>
      <c r="KY174" s="197">
        <f>IF(Expense!$C$38=Expense!$K$28,Expense!KY258,IF(Expense!$C$38=Expense!$K$29,Expense!KY259,IF(Expense!$C$38=Expense!$K$30,Expense!KY260,0)))</f>
        <v>0</v>
      </c>
      <c r="KZ174" s="197">
        <f>IF(Expense!$C$38=Expense!$K$28,Expense!KZ258,IF(Expense!$C$38=Expense!$K$29,Expense!KZ259,IF(Expense!$C$38=Expense!$K$30,Expense!KZ260,0)))</f>
        <v>0</v>
      </c>
      <c r="LA174" s="197">
        <f>IF(Expense!$C$38=Expense!$K$28,Expense!LA258,IF(Expense!$C$38=Expense!$K$29,Expense!LA259,IF(Expense!$C$38=Expense!$K$30,Expense!LA260,0)))</f>
        <v>0</v>
      </c>
      <c r="LB174" s="197">
        <f>IF(Expense!$C$38=Expense!$K$28,Expense!LB258,IF(Expense!$C$38=Expense!$K$29,Expense!LB259,IF(Expense!$C$38=Expense!$K$30,Expense!LB260,0)))</f>
        <v>0</v>
      </c>
      <c r="LC174" s="197">
        <f>IF(Expense!$C$38=Expense!$K$28,Expense!LC258,IF(Expense!$C$38=Expense!$K$29,Expense!LC259,IF(Expense!$C$38=Expense!$K$30,Expense!LC260,0)))</f>
        <v>0</v>
      </c>
      <c r="LD174" s="197">
        <f>IF(Expense!$C$38=Expense!$K$28,Expense!LD258,IF(Expense!$C$38=Expense!$K$29,Expense!LD259,IF(Expense!$C$38=Expense!$K$30,Expense!LD260,0)))</f>
        <v>0</v>
      </c>
      <c r="LE174" s="197">
        <f>IF(Expense!$C$38=Expense!$K$28,Expense!LE258,IF(Expense!$C$38=Expense!$K$29,Expense!LE259,IF(Expense!$C$38=Expense!$K$30,Expense!LE260,0)))</f>
        <v>0</v>
      </c>
    </row>
    <row r="175" spans="1:317">
      <c r="A175" s="195">
        <v>5.4</v>
      </c>
      <c r="B175" s="200" t="s">
        <v>66</v>
      </c>
      <c r="C175" s="195"/>
      <c r="D175" s="196"/>
      <c r="E175" s="197">
        <f>IF(Expense!$C$40=Expense!$K$35,Expense!E265,IF(Expense!$C$41=Expense!$K$24,Expense!E262,IF(Expense!$C$41=Expense!$K$25,Expense!E263,IF(Expense!$C$41=Expense!$K$26,Expense!E264,0))))</f>
        <v>0</v>
      </c>
      <c r="F175" s="197">
        <f>IF(Expense!$C$40=Expense!$K$35,Expense!F265,IF(Expense!$C$41=Expense!$K$24,Expense!F262,IF(Expense!$C$41=Expense!$K$25,Expense!F263,IF(Expense!$C$41=Expense!$K$26,Expense!F264,0))))</f>
        <v>0</v>
      </c>
      <c r="G175" s="197">
        <f>IF(Expense!$C$40=Expense!$K$35,Expense!G265,IF(Expense!$C$41=Expense!$K$24,Expense!G262,IF(Expense!$C$41=Expense!$K$25,Expense!G263,IF(Expense!$C$41=Expense!$K$26,Expense!G264,0))))</f>
        <v>0</v>
      </c>
      <c r="H175" s="197">
        <f>IF(Expense!$C$40=Expense!$K$35,Expense!H265,IF(Expense!$C$41=Expense!$K$24,Expense!H262,IF(Expense!$C$41=Expense!$K$25,Expense!H263,IF(Expense!$C$41=Expense!$K$26,Expense!H264,0))))</f>
        <v>0</v>
      </c>
      <c r="I175" s="197">
        <f>IF(Expense!$C$40=Expense!$K$35,Expense!I265,IF(Expense!$C$41=Expense!$K$24,Expense!I262,IF(Expense!$C$41=Expense!$K$25,Expense!I263,IF(Expense!$C$41=Expense!$K$26,Expense!I264,0))))</f>
        <v>0</v>
      </c>
      <c r="J175" s="197">
        <f>IF(Expense!$C$40=Expense!$K$35,Expense!J265,IF(Expense!$C$41=Expense!$K$24,Expense!J262,IF(Expense!$C$41=Expense!$K$25,Expense!J263,IF(Expense!$C$41=Expense!$K$26,Expense!J264,0))))</f>
        <v>0</v>
      </c>
      <c r="K175" s="197">
        <f>IF(Expense!$C$40=Expense!$K$35,Expense!K265,IF(Expense!$C$41=Expense!$K$24,Expense!K262,IF(Expense!$C$41=Expense!$K$25,Expense!K263,IF(Expense!$C$41=Expense!$K$26,Expense!K264,0))))</f>
        <v>0</v>
      </c>
      <c r="L175" s="197">
        <f>IF(Expense!$C$40=Expense!$K$35,Expense!L265,IF(Expense!$C$41=Expense!$K$24,Expense!L262,IF(Expense!$C$41=Expense!$K$25,Expense!L263,IF(Expense!$C$41=Expense!$K$26,Expense!L264,0))))</f>
        <v>0</v>
      </c>
      <c r="M175" s="197">
        <f>IF(Expense!$C$40=Expense!$K$35,Expense!M265,IF(Expense!$C$41=Expense!$K$24,Expense!M262,IF(Expense!$C$41=Expense!$K$25,Expense!M263,IF(Expense!$C$41=Expense!$K$26,Expense!M264,0))))</f>
        <v>0</v>
      </c>
      <c r="N175" s="197">
        <f>IF(Expense!$C$40=Expense!$K$35,Expense!N265,IF(Expense!$C$41=Expense!$K$24,Expense!N262,IF(Expense!$C$41=Expense!$K$25,Expense!N263,IF(Expense!$C$41=Expense!$K$26,Expense!N264,0))))</f>
        <v>0</v>
      </c>
      <c r="O175" s="197">
        <f>IF(Expense!$C$40=Expense!$K$35,Expense!O265,IF(Expense!$C$41=Expense!$K$24,Expense!O262,IF(Expense!$C$41=Expense!$K$25,Expense!O263,IF(Expense!$C$41=Expense!$K$26,Expense!O264,0))))</f>
        <v>0</v>
      </c>
      <c r="P175" s="197">
        <f>IF(Expense!$C$40=Expense!$K$35,Expense!P265,IF(Expense!$C$41=Expense!$K$24,Expense!P262,IF(Expense!$C$41=Expense!$K$25,Expense!P263,IF(Expense!$C$41=Expense!$K$26,Expense!P264,0))))</f>
        <v>0</v>
      </c>
      <c r="Q175" s="197">
        <f>IF(Expense!$C$40=Expense!$K$35,Expense!Q265,IF(Expense!$C$41=Expense!$K$24,Expense!Q262,IF(Expense!$C$41=Expense!$K$25,Expense!Q263,IF(Expense!$C$41=Expense!$K$26,Expense!Q264,0))))</f>
        <v>0</v>
      </c>
      <c r="R175" s="197">
        <f>IF(Expense!$C$40=Expense!$K$35,Expense!R265,IF(Expense!$C$41=Expense!$K$24,Expense!R262,IF(Expense!$C$41=Expense!$K$25,Expense!R263,IF(Expense!$C$41=Expense!$K$26,Expense!R264,0))))</f>
        <v>0</v>
      </c>
      <c r="S175" s="197">
        <f>IF(Expense!$C$40=Expense!$K$35,Expense!S265,IF(Expense!$C$41=Expense!$K$24,Expense!S262,IF(Expense!$C$41=Expense!$K$25,Expense!S263,IF(Expense!$C$41=Expense!$K$26,Expense!S264,0))))</f>
        <v>0</v>
      </c>
      <c r="T175" s="197">
        <f>IF(Expense!$C$40=Expense!$K$35,Expense!T265,IF(Expense!$C$41=Expense!$K$24,Expense!T262,IF(Expense!$C$41=Expense!$K$25,Expense!T263,IF(Expense!$C$41=Expense!$K$26,Expense!T264,0))))</f>
        <v>0</v>
      </c>
      <c r="U175" s="197">
        <f>IF(Expense!$C$40=Expense!$K$35,Expense!U265,IF(Expense!$C$41=Expense!$K$24,Expense!U262,IF(Expense!$C$41=Expense!$K$25,Expense!U263,IF(Expense!$C$41=Expense!$K$26,Expense!U264,0))))</f>
        <v>0</v>
      </c>
      <c r="V175" s="197">
        <f>IF(Expense!$C$40=Expense!$K$35,Expense!V265,IF(Expense!$C$41=Expense!$K$24,Expense!V262,IF(Expense!$C$41=Expense!$K$25,Expense!V263,IF(Expense!$C$41=Expense!$K$26,Expense!V264,0))))</f>
        <v>0</v>
      </c>
      <c r="W175" s="197">
        <f>IF(Expense!$C$40=Expense!$K$35,Expense!W265,IF(Expense!$C$41=Expense!$K$24,Expense!W262,IF(Expense!$C$41=Expense!$K$25,Expense!W263,IF(Expense!$C$41=Expense!$K$26,Expense!W264,0))))</f>
        <v>0</v>
      </c>
      <c r="X175" s="197">
        <f>IF(Expense!$C$40=Expense!$K$35,Expense!X265,IF(Expense!$C$41=Expense!$K$24,Expense!X262,IF(Expense!$C$41=Expense!$K$25,Expense!X263,IF(Expense!$C$41=Expense!$K$26,Expense!X264,0))))</f>
        <v>0</v>
      </c>
      <c r="Y175" s="197">
        <f>IF(Expense!$C$40=Expense!$K$35,Expense!Y265,IF(Expense!$C$41=Expense!$K$24,Expense!Y262,IF(Expense!$C$41=Expense!$K$25,Expense!Y263,IF(Expense!$C$41=Expense!$K$26,Expense!Y264,0))))</f>
        <v>0</v>
      </c>
      <c r="Z175" s="197">
        <f>IF(Expense!$C$40=Expense!$K$35,Expense!Z265,IF(Expense!$C$41=Expense!$K$24,Expense!Z262,IF(Expense!$C$41=Expense!$K$25,Expense!Z263,IF(Expense!$C$41=Expense!$K$26,Expense!Z264,0))))</f>
        <v>0</v>
      </c>
      <c r="AA175" s="197">
        <f>IF(Expense!$C$40=Expense!$K$35,Expense!AA265,IF(Expense!$C$41=Expense!$K$24,Expense!AA262,IF(Expense!$C$41=Expense!$K$25,Expense!AA263,IF(Expense!$C$41=Expense!$K$26,Expense!AA264,0))))</f>
        <v>0</v>
      </c>
      <c r="AB175" s="197">
        <f>IF(Expense!$C$40=Expense!$K$35,Expense!AB265,IF(Expense!$C$41=Expense!$K$24,Expense!AB262,IF(Expense!$C$41=Expense!$K$25,Expense!AB263,IF(Expense!$C$41=Expense!$K$26,Expense!AB264,0))))</f>
        <v>0</v>
      </c>
      <c r="AC175" s="197">
        <f>IF(Expense!$C$40=Expense!$K$35,Expense!AC265,IF(Expense!$C$41=Expense!$K$24,Expense!AC262,IF(Expense!$C$41=Expense!$K$25,Expense!AC263,IF(Expense!$C$41=Expense!$K$26,Expense!AC264,0))))</f>
        <v>0</v>
      </c>
      <c r="AD175" s="197">
        <f>IF(Expense!$C$40=Expense!$K$35,Expense!AD265,IF(Expense!$C$41=Expense!$K$24,Expense!AD262,IF(Expense!$C$41=Expense!$K$25,Expense!AD263,IF(Expense!$C$41=Expense!$K$26,Expense!AD264,0))))</f>
        <v>0</v>
      </c>
      <c r="AE175" s="197">
        <f>IF(Expense!$C$40=Expense!$K$35,Expense!AE265,IF(Expense!$C$41=Expense!$K$24,Expense!AE262,IF(Expense!$C$41=Expense!$K$25,Expense!AE263,IF(Expense!$C$41=Expense!$K$26,Expense!AE264,0))))</f>
        <v>0</v>
      </c>
      <c r="AF175" s="197">
        <f>IF(Expense!$C$40=Expense!$K$35,Expense!AF265,IF(Expense!$C$41=Expense!$K$24,Expense!AF262,IF(Expense!$C$41=Expense!$K$25,Expense!AF263,IF(Expense!$C$41=Expense!$K$26,Expense!AF264,0))))</f>
        <v>0</v>
      </c>
      <c r="AG175" s="197">
        <f>IF(Expense!$C$40=Expense!$K$35,Expense!AG265,IF(Expense!$C$41=Expense!$K$24,Expense!AG262,IF(Expense!$C$41=Expense!$K$25,Expense!AG263,IF(Expense!$C$41=Expense!$K$26,Expense!AG264,0))))</f>
        <v>0</v>
      </c>
      <c r="AH175" s="197">
        <f>IF(Expense!$C$40=Expense!$K$35,Expense!AH265,IF(Expense!$C$41=Expense!$K$24,Expense!AH262,IF(Expense!$C$41=Expense!$K$25,Expense!AH263,IF(Expense!$C$41=Expense!$K$26,Expense!AH264,0))))</f>
        <v>0</v>
      </c>
      <c r="AI175" s="197">
        <f>IF(Expense!$C$40=Expense!$K$35,Expense!AI265,IF(Expense!$C$41=Expense!$K$24,Expense!AI262,IF(Expense!$C$41=Expense!$K$25,Expense!AI263,IF(Expense!$C$41=Expense!$K$26,Expense!AI264,0))))</f>
        <v>0</v>
      </c>
      <c r="AJ175" s="197">
        <f>IF(Expense!$C$40=Expense!$K$35,Expense!AJ265,IF(Expense!$C$41=Expense!$K$24,Expense!AJ262,IF(Expense!$C$41=Expense!$K$25,Expense!AJ263,IF(Expense!$C$41=Expense!$K$26,Expense!AJ264,0))))</f>
        <v>0</v>
      </c>
      <c r="AK175" s="197">
        <f>IF(Expense!$C$40=Expense!$K$35,Expense!AK265,IF(Expense!$C$41=Expense!$K$24,Expense!AK262,IF(Expense!$C$41=Expense!$K$25,Expense!AK263,IF(Expense!$C$41=Expense!$K$26,Expense!AK264,0))))</f>
        <v>0</v>
      </c>
      <c r="AL175" s="197">
        <f>IF(Expense!$C$40=Expense!$K$35,Expense!AL265,IF(Expense!$C$41=Expense!$K$24,Expense!AL262,IF(Expense!$C$41=Expense!$K$25,Expense!AL263,IF(Expense!$C$41=Expense!$K$26,Expense!AL264,0))))</f>
        <v>0</v>
      </c>
      <c r="AM175" s="197">
        <f>IF(Expense!$C$40=Expense!$K$35,Expense!AM265,IF(Expense!$C$41=Expense!$K$24,Expense!AM262,IF(Expense!$C$41=Expense!$K$25,Expense!AM263,IF(Expense!$C$41=Expense!$K$26,Expense!AM264,0))))</f>
        <v>0</v>
      </c>
      <c r="AN175" s="197">
        <f>IF(Expense!$C$40=Expense!$K$35,Expense!AN265,IF(Expense!$C$41=Expense!$K$24,Expense!AN262,IF(Expense!$C$41=Expense!$K$25,Expense!AN263,IF(Expense!$C$41=Expense!$K$26,Expense!AN264,0))))</f>
        <v>0</v>
      </c>
      <c r="AO175" s="197">
        <f>IF(Expense!$C$40=Expense!$K$35,Expense!AO265,IF(Expense!$C$41=Expense!$K$24,Expense!AO262,IF(Expense!$C$41=Expense!$K$25,Expense!AO263,IF(Expense!$C$41=Expense!$K$26,Expense!AO264,0))))</f>
        <v>0</v>
      </c>
      <c r="AP175" s="197">
        <f>IF(Expense!$C$40=Expense!$K$35,Expense!AP265,IF(Expense!$C$41=Expense!$K$24,Expense!AP262,IF(Expense!$C$41=Expense!$K$25,Expense!AP263,IF(Expense!$C$41=Expense!$K$26,Expense!AP264,0))))</f>
        <v>0</v>
      </c>
      <c r="AQ175" s="197">
        <f>IF(Expense!$C$40=Expense!$K$35,Expense!AQ265,IF(Expense!$C$41=Expense!$K$24,Expense!AQ262,IF(Expense!$C$41=Expense!$K$25,Expense!AQ263,IF(Expense!$C$41=Expense!$K$26,Expense!AQ264,0))))</f>
        <v>0</v>
      </c>
      <c r="AR175" s="197">
        <f>IF(Expense!$C$40=Expense!$K$35,Expense!AR265,IF(Expense!$C$41=Expense!$K$24,Expense!AR262,IF(Expense!$C$41=Expense!$K$25,Expense!AR263,IF(Expense!$C$41=Expense!$K$26,Expense!AR264,0))))</f>
        <v>0</v>
      </c>
      <c r="AS175" s="197">
        <f>IF(Expense!$C$40=Expense!$K$35,Expense!AS265,IF(Expense!$C$41=Expense!$K$24,Expense!AS262,IF(Expense!$C$41=Expense!$K$25,Expense!AS263,IF(Expense!$C$41=Expense!$K$26,Expense!AS264,0))))</f>
        <v>0</v>
      </c>
      <c r="AT175" s="197">
        <f>IF(Expense!$C$40=Expense!$K$35,Expense!AT265,IF(Expense!$C$41=Expense!$K$24,Expense!AT262,IF(Expense!$C$41=Expense!$K$25,Expense!AT263,IF(Expense!$C$41=Expense!$K$26,Expense!AT264,0))))</f>
        <v>0</v>
      </c>
      <c r="AU175" s="197">
        <f>IF(Expense!$C$40=Expense!$K$35,Expense!AU265,IF(Expense!$C$41=Expense!$K$24,Expense!AU262,IF(Expense!$C$41=Expense!$K$25,Expense!AU263,IF(Expense!$C$41=Expense!$K$26,Expense!AU264,0))))</f>
        <v>0</v>
      </c>
      <c r="AV175" s="197">
        <f>IF(Expense!$C$40=Expense!$K$35,Expense!AV265,IF(Expense!$C$41=Expense!$K$24,Expense!AV262,IF(Expense!$C$41=Expense!$K$25,Expense!AV263,IF(Expense!$C$41=Expense!$K$26,Expense!AV264,0))))</f>
        <v>0</v>
      </c>
      <c r="AW175" s="197">
        <f>IF(Expense!$C$40=Expense!$K$35,Expense!AW265,IF(Expense!$C$41=Expense!$K$24,Expense!AW262,IF(Expense!$C$41=Expense!$K$25,Expense!AW263,IF(Expense!$C$41=Expense!$K$26,Expense!AW264,0))))</f>
        <v>0</v>
      </c>
      <c r="AX175" s="197">
        <f>IF(Expense!$C$40=Expense!$K$35,Expense!AX265,IF(Expense!$C$41=Expense!$K$24,Expense!AX262,IF(Expense!$C$41=Expense!$K$25,Expense!AX263,IF(Expense!$C$41=Expense!$K$26,Expense!AX264,0))))</f>
        <v>0</v>
      </c>
      <c r="AY175" s="197">
        <f>IF(Expense!$C$40=Expense!$K$35,Expense!AY265,IF(Expense!$C$41=Expense!$K$24,Expense!AY262,IF(Expense!$C$41=Expense!$K$25,Expense!AY263,IF(Expense!$C$41=Expense!$K$26,Expense!AY264,0))))</f>
        <v>0</v>
      </c>
      <c r="AZ175" s="197">
        <f>IF(Expense!$C$40=Expense!$K$35,Expense!AZ265,IF(Expense!$C$41=Expense!$K$24,Expense!AZ262,IF(Expense!$C$41=Expense!$K$25,Expense!AZ263,IF(Expense!$C$41=Expense!$K$26,Expense!AZ264,0))))</f>
        <v>0</v>
      </c>
      <c r="BA175" s="197">
        <f>IF(Expense!$C$40=Expense!$K$35,Expense!BA265,IF(Expense!$C$41=Expense!$K$24,Expense!BA262,IF(Expense!$C$41=Expense!$K$25,Expense!BA263,IF(Expense!$C$41=Expense!$K$26,Expense!BA264,0))))</f>
        <v>0</v>
      </c>
      <c r="BB175" s="197">
        <f>IF(Expense!$C$40=Expense!$K$35,Expense!BB265,IF(Expense!$C$41=Expense!$K$24,Expense!BB262,IF(Expense!$C$41=Expense!$K$25,Expense!BB263,IF(Expense!$C$41=Expense!$K$26,Expense!BB264,0))))</f>
        <v>0</v>
      </c>
      <c r="BC175" s="197">
        <f>IF(Expense!$C$40=Expense!$K$35,Expense!BC265,IF(Expense!$C$41=Expense!$K$24,Expense!BC262,IF(Expense!$C$41=Expense!$K$25,Expense!BC263,IF(Expense!$C$41=Expense!$K$26,Expense!BC264,0))))</f>
        <v>0</v>
      </c>
      <c r="BD175" s="197">
        <f>IF(Expense!$C$40=Expense!$K$35,Expense!BD265,IF(Expense!$C$41=Expense!$K$24,Expense!BD262,IF(Expense!$C$41=Expense!$K$25,Expense!BD263,IF(Expense!$C$41=Expense!$K$26,Expense!BD264,0))))</f>
        <v>0</v>
      </c>
      <c r="BE175" s="197">
        <f>IF(Expense!$C$40=Expense!$K$35,Expense!BE265,IF(Expense!$C$41=Expense!$K$24,Expense!BE262,IF(Expense!$C$41=Expense!$K$25,Expense!BE263,IF(Expense!$C$41=Expense!$K$26,Expense!BE264,0))))</f>
        <v>0</v>
      </c>
      <c r="BF175" s="197">
        <f>IF(Expense!$C$40=Expense!$K$35,Expense!BF265,IF(Expense!$C$41=Expense!$K$24,Expense!BF262,IF(Expense!$C$41=Expense!$K$25,Expense!BF263,IF(Expense!$C$41=Expense!$K$26,Expense!BF264,0))))</f>
        <v>0</v>
      </c>
      <c r="BG175" s="197">
        <f>IF(Expense!$C$40=Expense!$K$35,Expense!BG265,IF(Expense!$C$41=Expense!$K$24,Expense!BG262,IF(Expense!$C$41=Expense!$K$25,Expense!BG263,IF(Expense!$C$41=Expense!$K$26,Expense!BG264,0))))</f>
        <v>0</v>
      </c>
      <c r="BH175" s="197">
        <f>IF(Expense!$C$40=Expense!$K$35,Expense!BH265,IF(Expense!$C$41=Expense!$K$24,Expense!BH262,IF(Expense!$C$41=Expense!$K$25,Expense!BH263,IF(Expense!$C$41=Expense!$K$26,Expense!BH264,0))))</f>
        <v>0</v>
      </c>
      <c r="BI175" s="197">
        <f>IF(Expense!$C$40=Expense!$K$35,Expense!BI265,IF(Expense!$C$41=Expense!$K$24,Expense!BI262,IF(Expense!$C$41=Expense!$K$25,Expense!BI263,IF(Expense!$C$41=Expense!$K$26,Expense!BI264,0))))</f>
        <v>0</v>
      </c>
      <c r="BJ175" s="197">
        <f>IF(Expense!$C$40=Expense!$K$35,Expense!BJ265,IF(Expense!$C$41=Expense!$K$24,Expense!BJ262,IF(Expense!$C$41=Expense!$K$25,Expense!BJ263,IF(Expense!$C$41=Expense!$K$26,Expense!BJ264,0))))</f>
        <v>0</v>
      </c>
      <c r="BK175" s="197">
        <f>IF(Expense!$C$40=Expense!$K$35,Expense!BK265,IF(Expense!$C$41=Expense!$K$24,Expense!BK262,IF(Expense!$C$41=Expense!$K$25,Expense!BK263,IF(Expense!$C$41=Expense!$K$26,Expense!BK264,0))))</f>
        <v>0</v>
      </c>
      <c r="BL175" s="197">
        <f>IF(Expense!$C$40=Expense!$K$35,Expense!BL265,IF(Expense!$C$41=Expense!$K$24,Expense!BL262,IF(Expense!$C$41=Expense!$K$25,Expense!BL263,IF(Expense!$C$41=Expense!$K$26,Expense!BL264,0))))</f>
        <v>0</v>
      </c>
      <c r="BM175" s="197">
        <f>IF(Expense!$C$40=Expense!$K$35,Expense!BM265,IF(Expense!$C$41=Expense!$K$24,Expense!BM262,IF(Expense!$C$41=Expense!$K$25,Expense!BM263,IF(Expense!$C$41=Expense!$K$26,Expense!BM264,0))))</f>
        <v>0</v>
      </c>
      <c r="BN175" s="197">
        <f>IF(Expense!$C$40=Expense!$K$35,Expense!BN265,IF(Expense!$C$41=Expense!$K$24,Expense!BN262,IF(Expense!$C$41=Expense!$K$25,Expense!BN263,IF(Expense!$C$41=Expense!$K$26,Expense!BN264,0))))</f>
        <v>0</v>
      </c>
      <c r="BO175" s="197">
        <f>IF(Expense!$C$40=Expense!$K$35,Expense!BO265,IF(Expense!$C$41=Expense!$K$24,Expense!BO262,IF(Expense!$C$41=Expense!$K$25,Expense!BO263,IF(Expense!$C$41=Expense!$K$26,Expense!BO264,0))))</f>
        <v>0</v>
      </c>
      <c r="BP175" s="197">
        <f>IF(Expense!$C$40=Expense!$K$35,Expense!BP265,IF(Expense!$C$41=Expense!$K$24,Expense!BP262,IF(Expense!$C$41=Expense!$K$25,Expense!BP263,IF(Expense!$C$41=Expense!$K$26,Expense!BP264,0))))</f>
        <v>0</v>
      </c>
      <c r="BQ175" s="197">
        <f>IF(Expense!$C$40=Expense!$K$35,Expense!BQ265,IF(Expense!$C$41=Expense!$K$24,Expense!BQ262,IF(Expense!$C$41=Expense!$K$25,Expense!BQ263,IF(Expense!$C$41=Expense!$K$26,Expense!BQ264,0))))</f>
        <v>0</v>
      </c>
      <c r="BR175" s="197">
        <f>IF(Expense!$C$40=Expense!$K$35,Expense!BR265,IF(Expense!$C$41=Expense!$K$24,Expense!BR262,IF(Expense!$C$41=Expense!$K$25,Expense!BR263,IF(Expense!$C$41=Expense!$K$26,Expense!BR264,0))))</f>
        <v>0</v>
      </c>
      <c r="BS175" s="197">
        <f>IF(Expense!$C$40=Expense!$K$35,Expense!BS265,IF(Expense!$C$41=Expense!$K$24,Expense!BS262,IF(Expense!$C$41=Expense!$K$25,Expense!BS263,IF(Expense!$C$41=Expense!$K$26,Expense!BS264,0))))</f>
        <v>0</v>
      </c>
      <c r="BT175" s="197">
        <f>IF(Expense!$C$40=Expense!$K$35,Expense!BT265,IF(Expense!$C$41=Expense!$K$24,Expense!BT262,IF(Expense!$C$41=Expense!$K$25,Expense!BT263,IF(Expense!$C$41=Expense!$K$26,Expense!BT264,0))))</f>
        <v>0</v>
      </c>
      <c r="BU175" s="197">
        <f>IF(Expense!$C$40=Expense!$K$35,Expense!BU265,IF(Expense!$C$41=Expense!$K$24,Expense!BU262,IF(Expense!$C$41=Expense!$K$25,Expense!BU263,IF(Expense!$C$41=Expense!$K$26,Expense!BU264,0))))</f>
        <v>0</v>
      </c>
      <c r="BV175" s="197">
        <f>IF(Expense!$C$40=Expense!$K$35,Expense!BV265,IF(Expense!$C$41=Expense!$K$24,Expense!BV262,IF(Expense!$C$41=Expense!$K$25,Expense!BV263,IF(Expense!$C$41=Expense!$K$26,Expense!BV264,0))))</f>
        <v>0</v>
      </c>
      <c r="BW175" s="197">
        <f>IF(Expense!$C$40=Expense!$K$35,Expense!BW265,IF(Expense!$C$41=Expense!$K$24,Expense!BW262,IF(Expense!$C$41=Expense!$K$25,Expense!BW263,IF(Expense!$C$41=Expense!$K$26,Expense!BW264,0))))</f>
        <v>0</v>
      </c>
      <c r="BX175" s="197">
        <f>IF(Expense!$C$40=Expense!$K$35,Expense!BX265,IF(Expense!$C$41=Expense!$K$24,Expense!BX262,IF(Expense!$C$41=Expense!$K$25,Expense!BX263,IF(Expense!$C$41=Expense!$K$26,Expense!BX264,0))))</f>
        <v>0</v>
      </c>
      <c r="BY175" s="197">
        <f>IF(Expense!$C$40=Expense!$K$35,Expense!BY265,IF(Expense!$C$41=Expense!$K$24,Expense!BY262,IF(Expense!$C$41=Expense!$K$25,Expense!BY263,IF(Expense!$C$41=Expense!$K$26,Expense!BY264,0))))</f>
        <v>0</v>
      </c>
      <c r="BZ175" s="197">
        <f>IF(Expense!$C$40=Expense!$K$35,Expense!BZ265,IF(Expense!$C$41=Expense!$K$24,Expense!BZ262,IF(Expense!$C$41=Expense!$K$25,Expense!BZ263,IF(Expense!$C$41=Expense!$K$26,Expense!BZ264,0))))</f>
        <v>0</v>
      </c>
      <c r="CA175" s="197">
        <f>IF(Expense!$C$40=Expense!$K$35,Expense!CA265,IF(Expense!$C$41=Expense!$K$24,Expense!CA262,IF(Expense!$C$41=Expense!$K$25,Expense!CA263,IF(Expense!$C$41=Expense!$K$26,Expense!CA264,0))))</f>
        <v>5833.333333333333</v>
      </c>
      <c r="CB175" s="197">
        <f>IF(Expense!$C$40=Expense!$K$35,Expense!CB265,IF(Expense!$C$41=Expense!$K$24,Expense!CB262,IF(Expense!$C$41=Expense!$K$25,Expense!CB263,IF(Expense!$C$41=Expense!$K$26,Expense!CB264,0))))</f>
        <v>5833.333333333333</v>
      </c>
      <c r="CC175" s="197">
        <f>IF(Expense!$C$40=Expense!$K$35,Expense!CC265,IF(Expense!$C$41=Expense!$K$24,Expense!CC262,IF(Expense!$C$41=Expense!$K$25,Expense!CC263,IF(Expense!$C$41=Expense!$K$26,Expense!CC264,0))))</f>
        <v>5833.333333333333</v>
      </c>
      <c r="CD175" s="197">
        <f>IF(Expense!$C$40=Expense!$K$35,Expense!CD265,IF(Expense!$C$41=Expense!$K$24,Expense!CD262,IF(Expense!$C$41=Expense!$K$25,Expense!CD263,IF(Expense!$C$41=Expense!$K$26,Expense!CD264,0))))</f>
        <v>5833.333333333333</v>
      </c>
      <c r="CE175" s="197">
        <f>IF(Expense!$C$40=Expense!$K$35,Expense!CE265,IF(Expense!$C$41=Expense!$K$24,Expense!CE262,IF(Expense!$C$41=Expense!$K$25,Expense!CE263,IF(Expense!$C$41=Expense!$K$26,Expense!CE264,0))))</f>
        <v>5833.333333333333</v>
      </c>
      <c r="CF175" s="197">
        <f>IF(Expense!$C$40=Expense!$K$35,Expense!CF265,IF(Expense!$C$41=Expense!$K$24,Expense!CF262,IF(Expense!$C$41=Expense!$K$25,Expense!CF263,IF(Expense!$C$41=Expense!$K$26,Expense!CF264,0))))</f>
        <v>5833.333333333333</v>
      </c>
      <c r="CG175" s="197">
        <f>IF(Expense!$C$40=Expense!$K$35,Expense!CG265,IF(Expense!$C$41=Expense!$K$24,Expense!CG262,IF(Expense!$C$41=Expense!$K$25,Expense!CG263,IF(Expense!$C$41=Expense!$K$26,Expense!CG264,0))))</f>
        <v>5833.333333333333</v>
      </c>
      <c r="CH175" s="197">
        <f>IF(Expense!$C$40=Expense!$K$35,Expense!CH265,IF(Expense!$C$41=Expense!$K$24,Expense!CH262,IF(Expense!$C$41=Expense!$K$25,Expense!CH263,IF(Expense!$C$41=Expense!$K$26,Expense!CH264,0))))</f>
        <v>5833.333333333333</v>
      </c>
      <c r="CI175" s="197">
        <f>IF(Expense!$C$40=Expense!$K$35,Expense!CI265,IF(Expense!$C$41=Expense!$K$24,Expense!CI262,IF(Expense!$C$41=Expense!$K$25,Expense!CI263,IF(Expense!$C$41=Expense!$K$26,Expense!CI264,0))))</f>
        <v>5833.333333333333</v>
      </c>
      <c r="CJ175" s="197">
        <f>IF(Expense!$C$40=Expense!$K$35,Expense!CJ265,IF(Expense!$C$41=Expense!$K$24,Expense!CJ262,IF(Expense!$C$41=Expense!$K$25,Expense!CJ263,IF(Expense!$C$41=Expense!$K$26,Expense!CJ264,0))))</f>
        <v>5833.333333333333</v>
      </c>
      <c r="CK175" s="197">
        <f>IF(Expense!$C$40=Expense!$K$35,Expense!CK265,IF(Expense!$C$41=Expense!$K$24,Expense!CK262,IF(Expense!$C$41=Expense!$K$25,Expense!CK263,IF(Expense!$C$41=Expense!$K$26,Expense!CK264,0))))</f>
        <v>5833.333333333333</v>
      </c>
      <c r="CL175" s="197">
        <f>IF(Expense!$C$40=Expense!$K$35,Expense!CL265,IF(Expense!$C$41=Expense!$K$24,Expense!CL262,IF(Expense!$C$41=Expense!$K$25,Expense!CL263,IF(Expense!$C$41=Expense!$K$26,Expense!CL264,0))))</f>
        <v>5833.333333333333</v>
      </c>
      <c r="CM175" s="197">
        <f>IF(Expense!$C$40=Expense!$K$35,Expense!CM265,IF(Expense!$C$41=Expense!$K$24,Expense!CM262,IF(Expense!$C$41=Expense!$K$25,Expense!CM263,IF(Expense!$C$41=Expense!$K$26,Expense!CM264,0))))</f>
        <v>6125</v>
      </c>
      <c r="CN175" s="197">
        <f>IF(Expense!$C$40=Expense!$K$35,Expense!CN265,IF(Expense!$C$41=Expense!$K$24,Expense!CN262,IF(Expense!$C$41=Expense!$K$25,Expense!CN263,IF(Expense!$C$41=Expense!$K$26,Expense!CN264,0))))</f>
        <v>6125</v>
      </c>
      <c r="CO175" s="197">
        <f>IF(Expense!$C$40=Expense!$K$35,Expense!CO265,IF(Expense!$C$41=Expense!$K$24,Expense!CO262,IF(Expense!$C$41=Expense!$K$25,Expense!CO263,IF(Expense!$C$41=Expense!$K$26,Expense!CO264,0))))</f>
        <v>6125</v>
      </c>
      <c r="CP175" s="197">
        <f>IF(Expense!$C$40=Expense!$K$35,Expense!CP265,IF(Expense!$C$41=Expense!$K$24,Expense!CP262,IF(Expense!$C$41=Expense!$K$25,Expense!CP263,IF(Expense!$C$41=Expense!$K$26,Expense!CP264,0))))</f>
        <v>6125</v>
      </c>
      <c r="CQ175" s="197">
        <f>IF(Expense!$C$40=Expense!$K$35,Expense!CQ265,IF(Expense!$C$41=Expense!$K$24,Expense!CQ262,IF(Expense!$C$41=Expense!$K$25,Expense!CQ263,IF(Expense!$C$41=Expense!$K$26,Expense!CQ264,0))))</f>
        <v>6125</v>
      </c>
      <c r="CR175" s="197">
        <f>IF(Expense!$C$40=Expense!$K$35,Expense!CR265,IF(Expense!$C$41=Expense!$K$24,Expense!CR262,IF(Expense!$C$41=Expense!$K$25,Expense!CR263,IF(Expense!$C$41=Expense!$K$26,Expense!CR264,0))))</f>
        <v>6125</v>
      </c>
      <c r="CS175" s="197">
        <f>IF(Expense!$C$40=Expense!$K$35,Expense!CS265,IF(Expense!$C$41=Expense!$K$24,Expense!CS262,IF(Expense!$C$41=Expense!$K$25,Expense!CS263,IF(Expense!$C$41=Expense!$K$26,Expense!CS264,0))))</f>
        <v>6125</v>
      </c>
      <c r="CT175" s="197">
        <f>IF(Expense!$C$40=Expense!$K$35,Expense!CT265,IF(Expense!$C$41=Expense!$K$24,Expense!CT262,IF(Expense!$C$41=Expense!$K$25,Expense!CT263,IF(Expense!$C$41=Expense!$K$26,Expense!CT264,0))))</f>
        <v>6125</v>
      </c>
      <c r="CU175" s="197">
        <f>IF(Expense!$C$40=Expense!$K$35,Expense!CU265,IF(Expense!$C$41=Expense!$K$24,Expense!CU262,IF(Expense!$C$41=Expense!$K$25,Expense!CU263,IF(Expense!$C$41=Expense!$K$26,Expense!CU264,0))))</f>
        <v>6125</v>
      </c>
      <c r="CV175" s="197">
        <f>IF(Expense!$C$40=Expense!$K$35,Expense!CV265,IF(Expense!$C$41=Expense!$K$24,Expense!CV262,IF(Expense!$C$41=Expense!$K$25,Expense!CV263,IF(Expense!$C$41=Expense!$K$26,Expense!CV264,0))))</f>
        <v>6125</v>
      </c>
      <c r="CW175" s="197">
        <f>IF(Expense!$C$40=Expense!$K$35,Expense!CW265,IF(Expense!$C$41=Expense!$K$24,Expense!CW262,IF(Expense!$C$41=Expense!$K$25,Expense!CW263,IF(Expense!$C$41=Expense!$K$26,Expense!CW264,0))))</f>
        <v>6125</v>
      </c>
      <c r="CX175" s="197">
        <f>IF(Expense!$C$40=Expense!$K$35,Expense!CX265,IF(Expense!$C$41=Expense!$K$24,Expense!CX262,IF(Expense!$C$41=Expense!$K$25,Expense!CX263,IF(Expense!$C$41=Expense!$K$26,Expense!CX264,0))))</f>
        <v>6125</v>
      </c>
      <c r="CY175" s="197">
        <f>IF(Expense!$C$40=Expense!$K$35,Expense!CY265,IF(Expense!$C$41=Expense!$K$24,Expense!CY262,IF(Expense!$C$41=Expense!$K$25,Expense!CY263,IF(Expense!$C$41=Expense!$K$26,Expense!CY264,0))))</f>
        <v>6431.25</v>
      </c>
      <c r="CZ175" s="197">
        <f>IF(Expense!$C$40=Expense!$K$35,Expense!CZ265,IF(Expense!$C$41=Expense!$K$24,Expense!CZ262,IF(Expense!$C$41=Expense!$K$25,Expense!CZ263,IF(Expense!$C$41=Expense!$K$26,Expense!CZ264,0))))</f>
        <v>6431.25</v>
      </c>
      <c r="DA175" s="197">
        <f>IF(Expense!$C$40=Expense!$K$35,Expense!DA265,IF(Expense!$C$41=Expense!$K$24,Expense!DA262,IF(Expense!$C$41=Expense!$K$25,Expense!DA263,IF(Expense!$C$41=Expense!$K$26,Expense!DA264,0))))</f>
        <v>6431.25</v>
      </c>
      <c r="DB175" s="197">
        <f>IF(Expense!$C$40=Expense!$K$35,Expense!DB265,IF(Expense!$C$41=Expense!$K$24,Expense!DB262,IF(Expense!$C$41=Expense!$K$25,Expense!DB263,IF(Expense!$C$41=Expense!$K$26,Expense!DB264,0))))</f>
        <v>6431.25</v>
      </c>
      <c r="DC175" s="197">
        <f>IF(Expense!$C$40=Expense!$K$35,Expense!DC265,IF(Expense!$C$41=Expense!$K$24,Expense!DC262,IF(Expense!$C$41=Expense!$K$25,Expense!DC263,IF(Expense!$C$41=Expense!$K$26,Expense!DC264,0))))</f>
        <v>6431.25</v>
      </c>
      <c r="DD175" s="197">
        <f>IF(Expense!$C$40=Expense!$K$35,Expense!DD265,IF(Expense!$C$41=Expense!$K$24,Expense!DD262,IF(Expense!$C$41=Expense!$K$25,Expense!DD263,IF(Expense!$C$41=Expense!$K$26,Expense!DD264,0))))</f>
        <v>6431.25</v>
      </c>
      <c r="DE175" s="197">
        <f>IF(Expense!$C$40=Expense!$K$35,Expense!DE265,IF(Expense!$C$41=Expense!$K$24,Expense!DE262,IF(Expense!$C$41=Expense!$K$25,Expense!DE263,IF(Expense!$C$41=Expense!$K$26,Expense!DE264,0))))</f>
        <v>6431.25</v>
      </c>
      <c r="DF175" s="197">
        <f>IF(Expense!$C$40=Expense!$K$35,Expense!DF265,IF(Expense!$C$41=Expense!$K$24,Expense!DF262,IF(Expense!$C$41=Expense!$K$25,Expense!DF263,IF(Expense!$C$41=Expense!$K$26,Expense!DF264,0))))</f>
        <v>6431.25</v>
      </c>
      <c r="DG175" s="197">
        <f>IF(Expense!$C$40=Expense!$K$35,Expense!DG265,IF(Expense!$C$41=Expense!$K$24,Expense!DG262,IF(Expense!$C$41=Expense!$K$25,Expense!DG263,IF(Expense!$C$41=Expense!$K$26,Expense!DG264,0))))</f>
        <v>6431.25</v>
      </c>
      <c r="DH175" s="197">
        <f>IF(Expense!$C$40=Expense!$K$35,Expense!DH265,IF(Expense!$C$41=Expense!$K$24,Expense!DH262,IF(Expense!$C$41=Expense!$K$25,Expense!DH263,IF(Expense!$C$41=Expense!$K$26,Expense!DH264,0))))</f>
        <v>6431.25</v>
      </c>
      <c r="DI175" s="197">
        <f>IF(Expense!$C$40=Expense!$K$35,Expense!DI265,IF(Expense!$C$41=Expense!$K$24,Expense!DI262,IF(Expense!$C$41=Expense!$K$25,Expense!DI263,IF(Expense!$C$41=Expense!$K$26,Expense!DI264,0))))</f>
        <v>6431.25</v>
      </c>
      <c r="DJ175" s="197">
        <f>IF(Expense!$C$40=Expense!$K$35,Expense!DJ265,IF(Expense!$C$41=Expense!$K$24,Expense!DJ262,IF(Expense!$C$41=Expense!$K$25,Expense!DJ263,IF(Expense!$C$41=Expense!$K$26,Expense!DJ264,0))))</f>
        <v>6431.25</v>
      </c>
      <c r="DK175" s="197">
        <f>IF(Expense!$C$40=Expense!$K$35,Expense!DK265,IF(Expense!$C$41=Expense!$K$24,Expense!DK262,IF(Expense!$C$41=Expense!$K$25,Expense!DK263,IF(Expense!$C$41=Expense!$K$26,Expense!DK264,0))))</f>
        <v>6752.8125000000009</v>
      </c>
      <c r="DL175" s="197">
        <f>IF(Expense!$C$40=Expense!$K$35,Expense!DL265,IF(Expense!$C$41=Expense!$K$24,Expense!DL262,IF(Expense!$C$41=Expense!$K$25,Expense!DL263,IF(Expense!$C$41=Expense!$K$26,Expense!DL264,0))))</f>
        <v>6752.8125000000009</v>
      </c>
      <c r="DM175" s="197">
        <f>IF(Expense!$C$40=Expense!$K$35,Expense!DM265,IF(Expense!$C$41=Expense!$K$24,Expense!DM262,IF(Expense!$C$41=Expense!$K$25,Expense!DM263,IF(Expense!$C$41=Expense!$K$26,Expense!DM264,0))))</f>
        <v>6752.8125000000009</v>
      </c>
      <c r="DN175" s="197">
        <f>IF(Expense!$C$40=Expense!$K$35,Expense!DN265,IF(Expense!$C$41=Expense!$K$24,Expense!DN262,IF(Expense!$C$41=Expense!$K$25,Expense!DN263,IF(Expense!$C$41=Expense!$K$26,Expense!DN264,0))))</f>
        <v>6752.8125000000009</v>
      </c>
      <c r="DO175" s="197">
        <f>IF(Expense!$C$40=Expense!$K$35,Expense!DO265,IF(Expense!$C$41=Expense!$K$24,Expense!DO262,IF(Expense!$C$41=Expense!$K$25,Expense!DO263,IF(Expense!$C$41=Expense!$K$26,Expense!DO264,0))))</f>
        <v>6752.8125000000009</v>
      </c>
      <c r="DP175" s="197">
        <f>IF(Expense!$C$40=Expense!$K$35,Expense!DP265,IF(Expense!$C$41=Expense!$K$24,Expense!DP262,IF(Expense!$C$41=Expense!$K$25,Expense!DP263,IF(Expense!$C$41=Expense!$K$26,Expense!DP264,0))))</f>
        <v>6752.8125000000009</v>
      </c>
      <c r="DQ175" s="197">
        <f>IF(Expense!$C$40=Expense!$K$35,Expense!DQ265,IF(Expense!$C$41=Expense!$K$24,Expense!DQ262,IF(Expense!$C$41=Expense!$K$25,Expense!DQ263,IF(Expense!$C$41=Expense!$K$26,Expense!DQ264,0))))</f>
        <v>6752.8125000000009</v>
      </c>
      <c r="DR175" s="197">
        <f>IF(Expense!$C$40=Expense!$K$35,Expense!DR265,IF(Expense!$C$41=Expense!$K$24,Expense!DR262,IF(Expense!$C$41=Expense!$K$25,Expense!DR263,IF(Expense!$C$41=Expense!$K$26,Expense!DR264,0))))</f>
        <v>6752.8125000000009</v>
      </c>
      <c r="DS175" s="197">
        <f>IF(Expense!$C$40=Expense!$K$35,Expense!DS265,IF(Expense!$C$41=Expense!$K$24,Expense!DS262,IF(Expense!$C$41=Expense!$K$25,Expense!DS263,IF(Expense!$C$41=Expense!$K$26,Expense!DS264,0))))</f>
        <v>6752.8125000000009</v>
      </c>
      <c r="DT175" s="197">
        <f>IF(Expense!$C$40=Expense!$K$35,Expense!DT265,IF(Expense!$C$41=Expense!$K$24,Expense!DT262,IF(Expense!$C$41=Expense!$K$25,Expense!DT263,IF(Expense!$C$41=Expense!$K$26,Expense!DT264,0))))</f>
        <v>6752.8125000000009</v>
      </c>
      <c r="DU175" s="197">
        <f>IF(Expense!$C$40=Expense!$K$35,Expense!DU265,IF(Expense!$C$41=Expense!$K$24,Expense!DU262,IF(Expense!$C$41=Expense!$K$25,Expense!DU263,IF(Expense!$C$41=Expense!$K$26,Expense!DU264,0))))</f>
        <v>6752.8125000000009</v>
      </c>
      <c r="DV175" s="197">
        <f>IF(Expense!$C$40=Expense!$K$35,Expense!DV265,IF(Expense!$C$41=Expense!$K$24,Expense!DV262,IF(Expense!$C$41=Expense!$K$25,Expense!DV263,IF(Expense!$C$41=Expense!$K$26,Expense!DV264,0))))</f>
        <v>6752.8125000000009</v>
      </c>
      <c r="DW175" s="197">
        <f>IF(Expense!$C$40=Expense!$K$35,Expense!DW265,IF(Expense!$C$41=Expense!$K$24,Expense!DW262,IF(Expense!$C$41=Expense!$K$25,Expense!DW263,IF(Expense!$C$41=Expense!$K$26,Expense!DW264,0))))</f>
        <v>7090.453125</v>
      </c>
      <c r="DX175" s="197">
        <f>IF(Expense!$C$40=Expense!$K$35,Expense!DX265,IF(Expense!$C$41=Expense!$K$24,Expense!DX262,IF(Expense!$C$41=Expense!$K$25,Expense!DX263,IF(Expense!$C$41=Expense!$K$26,Expense!DX264,0))))</f>
        <v>7090.453125</v>
      </c>
      <c r="DY175" s="197">
        <f>IF(Expense!$C$40=Expense!$K$35,Expense!DY265,IF(Expense!$C$41=Expense!$K$24,Expense!DY262,IF(Expense!$C$41=Expense!$K$25,Expense!DY263,IF(Expense!$C$41=Expense!$K$26,Expense!DY264,0))))</f>
        <v>7090.453125</v>
      </c>
      <c r="DZ175" s="197">
        <f>IF(Expense!$C$40=Expense!$K$35,Expense!DZ265,IF(Expense!$C$41=Expense!$K$24,Expense!DZ262,IF(Expense!$C$41=Expense!$K$25,Expense!DZ263,IF(Expense!$C$41=Expense!$K$26,Expense!DZ264,0))))</f>
        <v>7090.453125</v>
      </c>
      <c r="EA175" s="197">
        <f>IF(Expense!$C$40=Expense!$K$35,Expense!EA265,IF(Expense!$C$41=Expense!$K$24,Expense!EA262,IF(Expense!$C$41=Expense!$K$25,Expense!EA263,IF(Expense!$C$41=Expense!$K$26,Expense!EA264,0))))</f>
        <v>7090.453125</v>
      </c>
      <c r="EB175" s="197">
        <f>IF(Expense!$C$40=Expense!$K$35,Expense!EB265,IF(Expense!$C$41=Expense!$K$24,Expense!EB262,IF(Expense!$C$41=Expense!$K$25,Expense!EB263,IF(Expense!$C$41=Expense!$K$26,Expense!EB264,0))))</f>
        <v>7090.453125</v>
      </c>
      <c r="EC175" s="197">
        <f>IF(Expense!$C$40=Expense!$K$35,Expense!EC265,IF(Expense!$C$41=Expense!$K$24,Expense!EC262,IF(Expense!$C$41=Expense!$K$25,Expense!EC263,IF(Expense!$C$41=Expense!$K$26,Expense!EC264,0))))</f>
        <v>7090.453125</v>
      </c>
      <c r="ED175" s="197">
        <f>IF(Expense!$C$40=Expense!$K$35,Expense!ED265,IF(Expense!$C$41=Expense!$K$24,Expense!ED262,IF(Expense!$C$41=Expense!$K$25,Expense!ED263,IF(Expense!$C$41=Expense!$K$26,Expense!ED264,0))))</f>
        <v>7090.453125</v>
      </c>
      <c r="EE175" s="197">
        <f>IF(Expense!$C$40=Expense!$K$35,Expense!EE265,IF(Expense!$C$41=Expense!$K$24,Expense!EE262,IF(Expense!$C$41=Expense!$K$25,Expense!EE263,IF(Expense!$C$41=Expense!$K$26,Expense!EE264,0))))</f>
        <v>7090.453125</v>
      </c>
      <c r="EF175" s="197">
        <f>IF(Expense!$C$40=Expense!$K$35,Expense!EF265,IF(Expense!$C$41=Expense!$K$24,Expense!EF262,IF(Expense!$C$41=Expense!$K$25,Expense!EF263,IF(Expense!$C$41=Expense!$K$26,Expense!EF264,0))))</f>
        <v>7090.453125</v>
      </c>
      <c r="EG175" s="197">
        <f>IF(Expense!$C$40=Expense!$K$35,Expense!EG265,IF(Expense!$C$41=Expense!$K$24,Expense!EG262,IF(Expense!$C$41=Expense!$K$25,Expense!EG263,IF(Expense!$C$41=Expense!$K$26,Expense!EG264,0))))</f>
        <v>7090.453125</v>
      </c>
      <c r="EH175" s="197">
        <f>IF(Expense!$C$40=Expense!$K$35,Expense!EH265,IF(Expense!$C$41=Expense!$K$24,Expense!EH262,IF(Expense!$C$41=Expense!$K$25,Expense!EH263,IF(Expense!$C$41=Expense!$K$26,Expense!EH264,0))))</f>
        <v>7090.453125</v>
      </c>
      <c r="EI175" s="197">
        <f>IF(Expense!$C$40=Expense!$K$35,Expense!EI265,IF(Expense!$C$41=Expense!$K$24,Expense!EI262,IF(Expense!$C$41=Expense!$K$25,Expense!EI263,IF(Expense!$C$41=Expense!$K$26,Expense!EI264,0))))</f>
        <v>7444.9757812500002</v>
      </c>
      <c r="EJ175" s="197">
        <f>IF(Expense!$C$40=Expense!$K$35,Expense!EJ265,IF(Expense!$C$41=Expense!$K$24,Expense!EJ262,IF(Expense!$C$41=Expense!$K$25,Expense!EJ263,IF(Expense!$C$41=Expense!$K$26,Expense!EJ264,0))))</f>
        <v>7444.9757812500002</v>
      </c>
      <c r="EK175" s="197">
        <f>IF(Expense!$C$40=Expense!$K$35,Expense!EK265,IF(Expense!$C$41=Expense!$K$24,Expense!EK262,IF(Expense!$C$41=Expense!$K$25,Expense!EK263,IF(Expense!$C$41=Expense!$K$26,Expense!EK264,0))))</f>
        <v>7444.9757812500002</v>
      </c>
      <c r="EL175" s="197">
        <f>IF(Expense!$C$40=Expense!$K$35,Expense!EL265,IF(Expense!$C$41=Expense!$K$24,Expense!EL262,IF(Expense!$C$41=Expense!$K$25,Expense!EL263,IF(Expense!$C$41=Expense!$K$26,Expense!EL264,0))))</f>
        <v>7444.9757812500002</v>
      </c>
      <c r="EM175" s="197">
        <f>IF(Expense!$C$40=Expense!$K$35,Expense!EM265,IF(Expense!$C$41=Expense!$K$24,Expense!EM262,IF(Expense!$C$41=Expense!$K$25,Expense!EM263,IF(Expense!$C$41=Expense!$K$26,Expense!EM264,0))))</f>
        <v>7444.9757812500002</v>
      </c>
      <c r="EN175" s="197">
        <f>IF(Expense!$C$40=Expense!$K$35,Expense!EN265,IF(Expense!$C$41=Expense!$K$24,Expense!EN262,IF(Expense!$C$41=Expense!$K$25,Expense!EN263,IF(Expense!$C$41=Expense!$K$26,Expense!EN264,0))))</f>
        <v>7444.9757812500002</v>
      </c>
      <c r="EO175" s="197">
        <f>IF(Expense!$C$40=Expense!$K$35,Expense!EO265,IF(Expense!$C$41=Expense!$K$24,Expense!EO262,IF(Expense!$C$41=Expense!$K$25,Expense!EO263,IF(Expense!$C$41=Expense!$K$26,Expense!EO264,0))))</f>
        <v>7444.9757812500002</v>
      </c>
      <c r="EP175" s="197">
        <f>IF(Expense!$C$40=Expense!$K$35,Expense!EP265,IF(Expense!$C$41=Expense!$K$24,Expense!EP262,IF(Expense!$C$41=Expense!$K$25,Expense!EP263,IF(Expense!$C$41=Expense!$K$26,Expense!EP264,0))))</f>
        <v>7444.9757812500002</v>
      </c>
      <c r="EQ175" s="197">
        <f>IF(Expense!$C$40=Expense!$K$35,Expense!EQ265,IF(Expense!$C$41=Expense!$K$24,Expense!EQ262,IF(Expense!$C$41=Expense!$K$25,Expense!EQ263,IF(Expense!$C$41=Expense!$K$26,Expense!EQ264,0))))</f>
        <v>7444.9757812500002</v>
      </c>
      <c r="ER175" s="197">
        <f>IF(Expense!$C$40=Expense!$K$35,Expense!ER265,IF(Expense!$C$41=Expense!$K$24,Expense!ER262,IF(Expense!$C$41=Expense!$K$25,Expense!ER263,IF(Expense!$C$41=Expense!$K$26,Expense!ER264,0))))</f>
        <v>7444.9757812500002</v>
      </c>
      <c r="ES175" s="197">
        <f>IF(Expense!$C$40=Expense!$K$35,Expense!ES265,IF(Expense!$C$41=Expense!$K$24,Expense!ES262,IF(Expense!$C$41=Expense!$K$25,Expense!ES263,IF(Expense!$C$41=Expense!$K$26,Expense!ES264,0))))</f>
        <v>7444.9757812500002</v>
      </c>
      <c r="ET175" s="197">
        <f>IF(Expense!$C$40=Expense!$K$35,Expense!ET265,IF(Expense!$C$41=Expense!$K$24,Expense!ET262,IF(Expense!$C$41=Expense!$K$25,Expense!ET263,IF(Expense!$C$41=Expense!$K$26,Expense!ET264,0))))</f>
        <v>7444.9757812500002</v>
      </c>
      <c r="EU175" s="197">
        <f>IF(Expense!$C$40=Expense!$K$35,Expense!EU265,IF(Expense!$C$41=Expense!$K$24,Expense!EU262,IF(Expense!$C$41=Expense!$K$25,Expense!EU263,IF(Expense!$C$41=Expense!$K$26,Expense!EU264,0))))</f>
        <v>7817.2245703125</v>
      </c>
      <c r="EV175" s="197">
        <f>IF(Expense!$C$40=Expense!$K$35,Expense!EV265,IF(Expense!$C$41=Expense!$K$24,Expense!EV262,IF(Expense!$C$41=Expense!$K$25,Expense!EV263,IF(Expense!$C$41=Expense!$K$26,Expense!EV264,0))))</f>
        <v>7817.2245703125</v>
      </c>
      <c r="EW175" s="197">
        <f>IF(Expense!$C$40=Expense!$K$35,Expense!EW265,IF(Expense!$C$41=Expense!$K$24,Expense!EW262,IF(Expense!$C$41=Expense!$K$25,Expense!EW263,IF(Expense!$C$41=Expense!$K$26,Expense!EW264,0))))</f>
        <v>7817.2245703125</v>
      </c>
      <c r="EX175" s="197">
        <f>IF(Expense!$C$40=Expense!$K$35,Expense!EX265,IF(Expense!$C$41=Expense!$K$24,Expense!EX262,IF(Expense!$C$41=Expense!$K$25,Expense!EX263,IF(Expense!$C$41=Expense!$K$26,Expense!EX264,0))))</f>
        <v>7817.2245703125</v>
      </c>
      <c r="EY175" s="197">
        <f>IF(Expense!$C$40=Expense!$K$35,Expense!EY265,IF(Expense!$C$41=Expense!$K$24,Expense!EY262,IF(Expense!$C$41=Expense!$K$25,Expense!EY263,IF(Expense!$C$41=Expense!$K$26,Expense!EY264,0))))</f>
        <v>0</v>
      </c>
      <c r="EZ175" s="197">
        <f>IF(Expense!$C$40=Expense!$K$35,Expense!EZ265,IF(Expense!$C$41=Expense!$K$24,Expense!EZ262,IF(Expense!$C$41=Expense!$K$25,Expense!EZ263,IF(Expense!$C$41=Expense!$K$26,Expense!EZ264,0))))</f>
        <v>0</v>
      </c>
      <c r="FA175" s="197">
        <f>IF(Expense!$C$40=Expense!$K$35,Expense!FA265,IF(Expense!$C$41=Expense!$K$24,Expense!FA262,IF(Expense!$C$41=Expense!$K$25,Expense!FA263,IF(Expense!$C$41=Expense!$K$26,Expense!FA264,0))))</f>
        <v>0</v>
      </c>
      <c r="FB175" s="197">
        <f>IF(Expense!$C$40=Expense!$K$35,Expense!FB265,IF(Expense!$C$41=Expense!$K$24,Expense!FB262,IF(Expense!$C$41=Expense!$K$25,Expense!FB263,IF(Expense!$C$41=Expense!$K$26,Expense!FB264,0))))</f>
        <v>0</v>
      </c>
      <c r="FC175" s="197">
        <f>IF(Expense!$C$40=Expense!$K$35,Expense!FC265,IF(Expense!$C$41=Expense!$K$24,Expense!FC262,IF(Expense!$C$41=Expense!$K$25,Expense!FC263,IF(Expense!$C$41=Expense!$K$26,Expense!FC264,0))))</f>
        <v>0</v>
      </c>
      <c r="FD175" s="197">
        <f>IF(Expense!$C$40=Expense!$K$35,Expense!FD265,IF(Expense!$C$41=Expense!$K$24,Expense!FD262,IF(Expense!$C$41=Expense!$K$25,Expense!FD263,IF(Expense!$C$41=Expense!$K$26,Expense!FD264,0))))</f>
        <v>0</v>
      </c>
      <c r="FE175" s="197">
        <f>IF(Expense!$C$40=Expense!$K$35,Expense!FE265,IF(Expense!$C$41=Expense!$K$24,Expense!FE262,IF(Expense!$C$41=Expense!$K$25,Expense!FE263,IF(Expense!$C$41=Expense!$K$26,Expense!FE264,0))))</f>
        <v>0</v>
      </c>
      <c r="FF175" s="197">
        <f>IF(Expense!$C$40=Expense!$K$35,Expense!FF265,IF(Expense!$C$41=Expense!$K$24,Expense!FF262,IF(Expense!$C$41=Expense!$K$25,Expense!FF263,IF(Expense!$C$41=Expense!$K$26,Expense!FF264,0))))</f>
        <v>0</v>
      </c>
      <c r="FG175" s="197">
        <f>IF(Expense!$C$40=Expense!$K$35,Expense!FG265,IF(Expense!$C$41=Expense!$K$24,Expense!FG262,IF(Expense!$C$41=Expense!$K$25,Expense!FG263,IF(Expense!$C$41=Expense!$K$26,Expense!FG264,0))))</f>
        <v>0</v>
      </c>
      <c r="FH175" s="197">
        <f>IF(Expense!$C$40=Expense!$K$35,Expense!FH265,IF(Expense!$C$41=Expense!$K$24,Expense!FH262,IF(Expense!$C$41=Expense!$K$25,Expense!FH263,IF(Expense!$C$41=Expense!$K$26,Expense!FH264,0))))</f>
        <v>0</v>
      </c>
      <c r="FI175" s="197">
        <f>IF(Expense!$C$40=Expense!$K$35,Expense!FI265,IF(Expense!$C$41=Expense!$K$24,Expense!FI262,IF(Expense!$C$41=Expense!$K$25,Expense!FI263,IF(Expense!$C$41=Expense!$K$26,Expense!FI264,0))))</f>
        <v>0</v>
      </c>
      <c r="FJ175" s="197">
        <f>IF(Expense!$C$40=Expense!$K$35,Expense!FJ265,IF(Expense!$C$41=Expense!$K$24,Expense!FJ262,IF(Expense!$C$41=Expense!$K$25,Expense!FJ263,IF(Expense!$C$41=Expense!$K$26,Expense!FJ264,0))))</f>
        <v>0</v>
      </c>
      <c r="FK175" s="197">
        <f>IF(Expense!$C$40=Expense!$K$35,Expense!FK265,IF(Expense!$C$41=Expense!$K$24,Expense!FK262,IF(Expense!$C$41=Expense!$K$25,Expense!FK263,IF(Expense!$C$41=Expense!$K$26,Expense!FK264,0))))</f>
        <v>0</v>
      </c>
      <c r="FL175" s="197">
        <f>IF(Expense!$C$40=Expense!$K$35,Expense!FL265,IF(Expense!$C$41=Expense!$K$24,Expense!FL262,IF(Expense!$C$41=Expense!$K$25,Expense!FL263,IF(Expense!$C$41=Expense!$K$26,Expense!FL264,0))))</f>
        <v>0</v>
      </c>
      <c r="FM175" s="197">
        <f>IF(Expense!$C$40=Expense!$K$35,Expense!FM265,IF(Expense!$C$41=Expense!$K$24,Expense!FM262,IF(Expense!$C$41=Expense!$K$25,Expense!FM263,IF(Expense!$C$41=Expense!$K$26,Expense!FM264,0))))</f>
        <v>0</v>
      </c>
      <c r="FN175" s="197">
        <f>IF(Expense!$C$40=Expense!$K$35,Expense!FN265,IF(Expense!$C$41=Expense!$K$24,Expense!FN262,IF(Expense!$C$41=Expense!$K$25,Expense!FN263,IF(Expense!$C$41=Expense!$K$26,Expense!FN264,0))))</f>
        <v>0</v>
      </c>
      <c r="FO175" s="197">
        <f>IF(Expense!$C$40=Expense!$K$35,Expense!FO265,IF(Expense!$C$41=Expense!$K$24,Expense!FO262,IF(Expense!$C$41=Expense!$K$25,Expense!FO263,IF(Expense!$C$41=Expense!$K$26,Expense!FO264,0))))</f>
        <v>0</v>
      </c>
      <c r="FP175" s="197">
        <f>IF(Expense!$C$40=Expense!$K$35,Expense!FP265,IF(Expense!$C$41=Expense!$K$24,Expense!FP262,IF(Expense!$C$41=Expense!$K$25,Expense!FP263,IF(Expense!$C$41=Expense!$K$26,Expense!FP264,0))))</f>
        <v>0</v>
      </c>
      <c r="FQ175" s="197">
        <f>IF(Expense!$C$40=Expense!$K$35,Expense!FQ265,IF(Expense!$C$41=Expense!$K$24,Expense!FQ262,IF(Expense!$C$41=Expense!$K$25,Expense!FQ263,IF(Expense!$C$41=Expense!$K$26,Expense!FQ264,0))))</f>
        <v>0</v>
      </c>
      <c r="FR175" s="197">
        <f>IF(Expense!$C$40=Expense!$K$35,Expense!FR265,IF(Expense!$C$41=Expense!$K$24,Expense!FR262,IF(Expense!$C$41=Expense!$K$25,Expense!FR263,IF(Expense!$C$41=Expense!$K$26,Expense!FR264,0))))</f>
        <v>0</v>
      </c>
      <c r="FS175" s="197">
        <f>IF(Expense!$C$40=Expense!$K$35,Expense!FS265,IF(Expense!$C$41=Expense!$K$24,Expense!FS262,IF(Expense!$C$41=Expense!$K$25,Expense!FS263,IF(Expense!$C$41=Expense!$K$26,Expense!FS264,0))))</f>
        <v>0</v>
      </c>
      <c r="FT175" s="197">
        <f>IF(Expense!$C$40=Expense!$K$35,Expense!FT265,IF(Expense!$C$41=Expense!$K$24,Expense!FT262,IF(Expense!$C$41=Expense!$K$25,Expense!FT263,IF(Expense!$C$41=Expense!$K$26,Expense!FT264,0))))</f>
        <v>0</v>
      </c>
      <c r="FU175" s="197">
        <f>IF(Expense!$C$40=Expense!$K$35,Expense!FU265,IF(Expense!$C$41=Expense!$K$24,Expense!FU262,IF(Expense!$C$41=Expense!$K$25,Expense!FU263,IF(Expense!$C$41=Expense!$K$26,Expense!FU264,0))))</f>
        <v>0</v>
      </c>
      <c r="FV175" s="197">
        <f>IF(Expense!$C$40=Expense!$K$35,Expense!FV265,IF(Expense!$C$41=Expense!$K$24,Expense!FV262,IF(Expense!$C$41=Expense!$K$25,Expense!FV263,IF(Expense!$C$41=Expense!$K$26,Expense!FV264,0))))</f>
        <v>0</v>
      </c>
      <c r="FW175" s="197">
        <f>IF(Expense!$C$40=Expense!$K$35,Expense!FW265,IF(Expense!$C$41=Expense!$K$24,Expense!FW262,IF(Expense!$C$41=Expense!$K$25,Expense!FW263,IF(Expense!$C$41=Expense!$K$26,Expense!FW264,0))))</f>
        <v>0</v>
      </c>
      <c r="FX175" s="197">
        <f>IF(Expense!$C$40=Expense!$K$35,Expense!FX265,IF(Expense!$C$41=Expense!$K$24,Expense!FX262,IF(Expense!$C$41=Expense!$K$25,Expense!FX263,IF(Expense!$C$41=Expense!$K$26,Expense!FX264,0))))</f>
        <v>0</v>
      </c>
      <c r="FY175" s="197">
        <f>IF(Expense!$C$40=Expense!$K$35,Expense!FY265,IF(Expense!$C$41=Expense!$K$24,Expense!FY262,IF(Expense!$C$41=Expense!$K$25,Expense!FY263,IF(Expense!$C$41=Expense!$K$26,Expense!FY264,0))))</f>
        <v>0</v>
      </c>
      <c r="FZ175" s="197">
        <f>IF(Expense!$C$40=Expense!$K$35,Expense!FZ265,IF(Expense!$C$41=Expense!$K$24,Expense!FZ262,IF(Expense!$C$41=Expense!$K$25,Expense!FZ263,IF(Expense!$C$41=Expense!$K$26,Expense!FZ264,0))))</f>
        <v>0</v>
      </c>
      <c r="GA175" s="197">
        <f>IF(Expense!$C$40=Expense!$K$35,Expense!GA265,IF(Expense!$C$41=Expense!$K$24,Expense!GA262,IF(Expense!$C$41=Expense!$K$25,Expense!GA263,IF(Expense!$C$41=Expense!$K$26,Expense!GA264,0))))</f>
        <v>0</v>
      </c>
      <c r="GB175" s="197">
        <f>IF(Expense!$C$40=Expense!$K$35,Expense!GB265,IF(Expense!$C$41=Expense!$K$24,Expense!GB262,IF(Expense!$C$41=Expense!$K$25,Expense!GB263,IF(Expense!$C$41=Expense!$K$26,Expense!GB264,0))))</f>
        <v>0</v>
      </c>
      <c r="GC175" s="197">
        <f>IF(Expense!$C$40=Expense!$K$35,Expense!GC265,IF(Expense!$C$41=Expense!$K$24,Expense!GC262,IF(Expense!$C$41=Expense!$K$25,Expense!GC263,IF(Expense!$C$41=Expense!$K$26,Expense!GC264,0))))</f>
        <v>0</v>
      </c>
      <c r="GD175" s="197">
        <f>IF(Expense!$C$40=Expense!$K$35,Expense!GD265,IF(Expense!$C$41=Expense!$K$24,Expense!GD262,IF(Expense!$C$41=Expense!$K$25,Expense!GD263,IF(Expense!$C$41=Expense!$K$26,Expense!GD264,0))))</f>
        <v>0</v>
      </c>
      <c r="GE175" s="197">
        <f>IF(Expense!$C$40=Expense!$K$35,Expense!GE265,IF(Expense!$C$41=Expense!$K$24,Expense!GE262,IF(Expense!$C$41=Expense!$K$25,Expense!GE263,IF(Expense!$C$41=Expense!$K$26,Expense!GE264,0))))</f>
        <v>0</v>
      </c>
      <c r="GF175" s="197">
        <f>IF(Expense!$C$40=Expense!$K$35,Expense!GF265,IF(Expense!$C$41=Expense!$K$24,Expense!GF262,IF(Expense!$C$41=Expense!$K$25,Expense!GF263,IF(Expense!$C$41=Expense!$K$26,Expense!GF264,0))))</f>
        <v>0</v>
      </c>
      <c r="GG175" s="197">
        <f>IF(Expense!$C$40=Expense!$K$35,Expense!GG265,IF(Expense!$C$41=Expense!$K$24,Expense!GG262,IF(Expense!$C$41=Expense!$K$25,Expense!GG263,IF(Expense!$C$41=Expense!$K$26,Expense!GG264,0))))</f>
        <v>0</v>
      </c>
      <c r="GH175" s="197">
        <f>IF(Expense!$C$40=Expense!$K$35,Expense!GH265,IF(Expense!$C$41=Expense!$K$24,Expense!GH262,IF(Expense!$C$41=Expense!$K$25,Expense!GH263,IF(Expense!$C$41=Expense!$K$26,Expense!GH264,0))))</f>
        <v>0</v>
      </c>
      <c r="GI175" s="197">
        <f>IF(Expense!$C$40=Expense!$K$35,Expense!GI265,IF(Expense!$C$41=Expense!$K$24,Expense!GI262,IF(Expense!$C$41=Expense!$K$25,Expense!GI263,IF(Expense!$C$41=Expense!$K$26,Expense!GI264,0))))</f>
        <v>0</v>
      </c>
      <c r="GJ175" s="197">
        <f>IF(Expense!$C$40=Expense!$K$35,Expense!GJ265,IF(Expense!$C$41=Expense!$K$24,Expense!GJ262,IF(Expense!$C$41=Expense!$K$25,Expense!GJ263,IF(Expense!$C$41=Expense!$K$26,Expense!GJ264,0))))</f>
        <v>0</v>
      </c>
      <c r="GK175" s="197">
        <f>IF(Expense!$C$40=Expense!$K$35,Expense!GK265,IF(Expense!$C$41=Expense!$K$24,Expense!GK262,IF(Expense!$C$41=Expense!$K$25,Expense!GK263,IF(Expense!$C$41=Expense!$K$26,Expense!GK264,0))))</f>
        <v>0</v>
      </c>
      <c r="GL175" s="197">
        <f>IF(Expense!$C$40=Expense!$K$35,Expense!GL265,IF(Expense!$C$41=Expense!$K$24,Expense!GL262,IF(Expense!$C$41=Expense!$K$25,Expense!GL263,IF(Expense!$C$41=Expense!$K$26,Expense!GL264,0))))</f>
        <v>0</v>
      </c>
      <c r="GM175" s="197">
        <f>IF(Expense!$C$40=Expense!$K$35,Expense!GM265,IF(Expense!$C$41=Expense!$K$24,Expense!GM262,IF(Expense!$C$41=Expense!$K$25,Expense!GM263,IF(Expense!$C$41=Expense!$K$26,Expense!GM264,0))))</f>
        <v>0</v>
      </c>
      <c r="GN175" s="197">
        <f>IF(Expense!$C$40=Expense!$K$35,Expense!GN265,IF(Expense!$C$41=Expense!$K$24,Expense!GN262,IF(Expense!$C$41=Expense!$K$25,Expense!GN263,IF(Expense!$C$41=Expense!$K$26,Expense!GN264,0))))</f>
        <v>0</v>
      </c>
      <c r="GO175" s="197">
        <f>IF(Expense!$C$40=Expense!$K$35,Expense!GO265,IF(Expense!$C$41=Expense!$K$24,Expense!GO262,IF(Expense!$C$41=Expense!$K$25,Expense!GO263,IF(Expense!$C$41=Expense!$K$26,Expense!GO264,0))))</f>
        <v>0</v>
      </c>
      <c r="GP175" s="197">
        <f>IF(Expense!$C$40=Expense!$K$35,Expense!GP265,IF(Expense!$C$41=Expense!$K$24,Expense!GP262,IF(Expense!$C$41=Expense!$K$25,Expense!GP263,IF(Expense!$C$41=Expense!$K$26,Expense!GP264,0))))</f>
        <v>0</v>
      </c>
      <c r="GQ175" s="197">
        <f>IF(Expense!$C$40=Expense!$K$35,Expense!GQ265,IF(Expense!$C$41=Expense!$K$24,Expense!GQ262,IF(Expense!$C$41=Expense!$K$25,Expense!GQ263,IF(Expense!$C$41=Expense!$K$26,Expense!GQ264,0))))</f>
        <v>0</v>
      </c>
      <c r="GR175" s="197">
        <f>IF(Expense!$C$40=Expense!$K$35,Expense!GR265,IF(Expense!$C$41=Expense!$K$24,Expense!GR262,IF(Expense!$C$41=Expense!$K$25,Expense!GR263,IF(Expense!$C$41=Expense!$K$26,Expense!GR264,0))))</f>
        <v>0</v>
      </c>
      <c r="GS175" s="197">
        <f>IF(Expense!$C$40=Expense!$K$35,Expense!GS265,IF(Expense!$C$41=Expense!$K$24,Expense!GS262,IF(Expense!$C$41=Expense!$K$25,Expense!GS263,IF(Expense!$C$41=Expense!$K$26,Expense!GS264,0))))</f>
        <v>0</v>
      </c>
      <c r="GT175" s="197">
        <f>IF(Expense!$C$40=Expense!$K$35,Expense!GT265,IF(Expense!$C$41=Expense!$K$24,Expense!GT262,IF(Expense!$C$41=Expense!$K$25,Expense!GT263,IF(Expense!$C$41=Expense!$K$26,Expense!GT264,0))))</f>
        <v>0</v>
      </c>
      <c r="GU175" s="197">
        <f>IF(Expense!$C$40=Expense!$K$35,Expense!GU265,IF(Expense!$C$41=Expense!$K$24,Expense!GU262,IF(Expense!$C$41=Expense!$K$25,Expense!GU263,IF(Expense!$C$41=Expense!$K$26,Expense!GU264,0))))</f>
        <v>0</v>
      </c>
      <c r="GV175" s="197">
        <f>IF(Expense!$C$40=Expense!$K$35,Expense!GV265,IF(Expense!$C$41=Expense!$K$24,Expense!GV262,IF(Expense!$C$41=Expense!$K$25,Expense!GV263,IF(Expense!$C$41=Expense!$K$26,Expense!GV264,0))))</f>
        <v>0</v>
      </c>
      <c r="GW175" s="197">
        <f>IF(Expense!$C$40=Expense!$K$35,Expense!GW265,IF(Expense!$C$41=Expense!$K$24,Expense!GW262,IF(Expense!$C$41=Expense!$K$25,Expense!GW263,IF(Expense!$C$41=Expense!$K$26,Expense!GW264,0))))</f>
        <v>0</v>
      </c>
      <c r="GX175" s="197">
        <f>IF(Expense!$C$40=Expense!$K$35,Expense!GX265,IF(Expense!$C$41=Expense!$K$24,Expense!GX262,IF(Expense!$C$41=Expense!$K$25,Expense!GX263,IF(Expense!$C$41=Expense!$K$26,Expense!GX264,0))))</f>
        <v>0</v>
      </c>
      <c r="GY175" s="197">
        <f>IF(Expense!$C$40=Expense!$K$35,Expense!GY265,IF(Expense!$C$41=Expense!$K$24,Expense!GY262,IF(Expense!$C$41=Expense!$K$25,Expense!GY263,IF(Expense!$C$41=Expense!$K$26,Expense!GY264,0))))</f>
        <v>0</v>
      </c>
      <c r="GZ175" s="197">
        <f>IF(Expense!$C$40=Expense!$K$35,Expense!GZ265,IF(Expense!$C$41=Expense!$K$24,Expense!GZ262,IF(Expense!$C$41=Expense!$K$25,Expense!GZ263,IF(Expense!$C$41=Expense!$K$26,Expense!GZ264,0))))</f>
        <v>0</v>
      </c>
      <c r="HA175" s="197">
        <f>IF(Expense!$C$40=Expense!$K$35,Expense!HA265,IF(Expense!$C$41=Expense!$K$24,Expense!HA262,IF(Expense!$C$41=Expense!$K$25,Expense!HA263,IF(Expense!$C$41=Expense!$K$26,Expense!HA264,0))))</f>
        <v>0</v>
      </c>
      <c r="HB175" s="197">
        <f>IF(Expense!$C$40=Expense!$K$35,Expense!HB265,IF(Expense!$C$41=Expense!$K$24,Expense!HB262,IF(Expense!$C$41=Expense!$K$25,Expense!HB263,IF(Expense!$C$41=Expense!$K$26,Expense!HB264,0))))</f>
        <v>0</v>
      </c>
      <c r="HC175" s="197">
        <f>IF(Expense!$C$40=Expense!$K$35,Expense!HC265,IF(Expense!$C$41=Expense!$K$24,Expense!HC262,IF(Expense!$C$41=Expense!$K$25,Expense!HC263,IF(Expense!$C$41=Expense!$K$26,Expense!HC264,0))))</f>
        <v>0</v>
      </c>
      <c r="HD175" s="197">
        <f>IF(Expense!$C$40=Expense!$K$35,Expense!HD265,IF(Expense!$C$41=Expense!$K$24,Expense!HD262,IF(Expense!$C$41=Expense!$K$25,Expense!HD263,IF(Expense!$C$41=Expense!$K$26,Expense!HD264,0))))</f>
        <v>0</v>
      </c>
      <c r="HE175" s="197">
        <f>IF(Expense!$C$40=Expense!$K$35,Expense!HE265,IF(Expense!$C$41=Expense!$K$24,Expense!HE262,IF(Expense!$C$41=Expense!$K$25,Expense!HE263,IF(Expense!$C$41=Expense!$K$26,Expense!HE264,0))))</f>
        <v>0</v>
      </c>
      <c r="HF175" s="197">
        <f>IF(Expense!$C$40=Expense!$K$35,Expense!HF265,IF(Expense!$C$41=Expense!$K$24,Expense!HF262,IF(Expense!$C$41=Expense!$K$25,Expense!HF263,IF(Expense!$C$41=Expense!$K$26,Expense!HF264,0))))</f>
        <v>0</v>
      </c>
      <c r="HG175" s="197">
        <f>IF(Expense!$C$40=Expense!$K$35,Expense!HG265,IF(Expense!$C$41=Expense!$K$24,Expense!HG262,IF(Expense!$C$41=Expense!$K$25,Expense!HG263,IF(Expense!$C$41=Expense!$K$26,Expense!HG264,0))))</f>
        <v>0</v>
      </c>
      <c r="HH175" s="197">
        <f>IF(Expense!$C$40=Expense!$K$35,Expense!HH265,IF(Expense!$C$41=Expense!$K$24,Expense!HH262,IF(Expense!$C$41=Expense!$K$25,Expense!HH263,IF(Expense!$C$41=Expense!$K$26,Expense!HH264,0))))</f>
        <v>0</v>
      </c>
      <c r="HI175" s="197">
        <f>IF(Expense!$C$40=Expense!$K$35,Expense!HI265,IF(Expense!$C$41=Expense!$K$24,Expense!HI262,IF(Expense!$C$41=Expense!$K$25,Expense!HI263,IF(Expense!$C$41=Expense!$K$26,Expense!HI264,0))))</f>
        <v>0</v>
      </c>
      <c r="HJ175" s="197">
        <f>IF(Expense!$C$40=Expense!$K$35,Expense!HJ265,IF(Expense!$C$41=Expense!$K$24,Expense!HJ262,IF(Expense!$C$41=Expense!$K$25,Expense!HJ263,IF(Expense!$C$41=Expense!$K$26,Expense!HJ264,0))))</f>
        <v>0</v>
      </c>
      <c r="HK175" s="197">
        <f>IF(Expense!$C$40=Expense!$K$35,Expense!HK265,IF(Expense!$C$41=Expense!$K$24,Expense!HK262,IF(Expense!$C$41=Expense!$K$25,Expense!HK263,IF(Expense!$C$41=Expense!$K$26,Expense!HK264,0))))</f>
        <v>0</v>
      </c>
      <c r="HL175" s="197">
        <f>IF(Expense!$C$40=Expense!$K$35,Expense!HL265,IF(Expense!$C$41=Expense!$K$24,Expense!HL262,IF(Expense!$C$41=Expense!$K$25,Expense!HL263,IF(Expense!$C$41=Expense!$K$26,Expense!HL264,0))))</f>
        <v>0</v>
      </c>
      <c r="HM175" s="197">
        <f>IF(Expense!$C$40=Expense!$K$35,Expense!HM265,IF(Expense!$C$41=Expense!$K$24,Expense!HM262,IF(Expense!$C$41=Expense!$K$25,Expense!HM263,IF(Expense!$C$41=Expense!$K$26,Expense!HM264,0))))</f>
        <v>0</v>
      </c>
      <c r="HN175" s="197">
        <f>IF(Expense!$C$40=Expense!$K$35,Expense!HN265,IF(Expense!$C$41=Expense!$K$24,Expense!HN262,IF(Expense!$C$41=Expense!$K$25,Expense!HN263,IF(Expense!$C$41=Expense!$K$26,Expense!HN264,0))))</f>
        <v>0</v>
      </c>
      <c r="HO175" s="197">
        <f>IF(Expense!$C$40=Expense!$K$35,Expense!HO265,IF(Expense!$C$41=Expense!$K$24,Expense!HO262,IF(Expense!$C$41=Expense!$K$25,Expense!HO263,IF(Expense!$C$41=Expense!$K$26,Expense!HO264,0))))</f>
        <v>0</v>
      </c>
      <c r="HP175" s="197">
        <f>IF(Expense!$C$40=Expense!$K$35,Expense!HP265,IF(Expense!$C$41=Expense!$K$24,Expense!HP262,IF(Expense!$C$41=Expense!$K$25,Expense!HP263,IF(Expense!$C$41=Expense!$K$26,Expense!HP264,0))))</f>
        <v>0</v>
      </c>
      <c r="HQ175" s="197">
        <f>IF(Expense!$C$40=Expense!$K$35,Expense!HQ265,IF(Expense!$C$41=Expense!$K$24,Expense!HQ262,IF(Expense!$C$41=Expense!$K$25,Expense!HQ263,IF(Expense!$C$41=Expense!$K$26,Expense!HQ264,0))))</f>
        <v>0</v>
      </c>
      <c r="HR175" s="197">
        <f>IF(Expense!$C$40=Expense!$K$35,Expense!HR265,IF(Expense!$C$41=Expense!$K$24,Expense!HR262,IF(Expense!$C$41=Expense!$K$25,Expense!HR263,IF(Expense!$C$41=Expense!$K$26,Expense!HR264,0))))</f>
        <v>0</v>
      </c>
      <c r="HS175" s="197">
        <f>IF(Expense!$C$40=Expense!$K$35,Expense!HS265,IF(Expense!$C$41=Expense!$K$24,Expense!HS262,IF(Expense!$C$41=Expense!$K$25,Expense!HS263,IF(Expense!$C$41=Expense!$K$26,Expense!HS264,0))))</f>
        <v>0</v>
      </c>
      <c r="HT175" s="197">
        <f>IF(Expense!$C$40=Expense!$K$35,Expense!HT265,IF(Expense!$C$41=Expense!$K$24,Expense!HT262,IF(Expense!$C$41=Expense!$K$25,Expense!HT263,IF(Expense!$C$41=Expense!$K$26,Expense!HT264,0))))</f>
        <v>0</v>
      </c>
      <c r="HU175" s="197">
        <f>IF(Expense!$C$40=Expense!$K$35,Expense!HU265,IF(Expense!$C$41=Expense!$K$24,Expense!HU262,IF(Expense!$C$41=Expense!$K$25,Expense!HU263,IF(Expense!$C$41=Expense!$K$26,Expense!HU264,0))))</f>
        <v>0</v>
      </c>
      <c r="HV175" s="197">
        <f>IF(Expense!$C$40=Expense!$K$35,Expense!HV265,IF(Expense!$C$41=Expense!$K$24,Expense!HV262,IF(Expense!$C$41=Expense!$K$25,Expense!HV263,IF(Expense!$C$41=Expense!$K$26,Expense!HV264,0))))</f>
        <v>0</v>
      </c>
      <c r="HW175" s="197">
        <f>IF(Expense!$C$40=Expense!$K$35,Expense!HW265,IF(Expense!$C$41=Expense!$K$24,Expense!HW262,IF(Expense!$C$41=Expense!$K$25,Expense!HW263,IF(Expense!$C$41=Expense!$K$26,Expense!HW264,0))))</f>
        <v>0</v>
      </c>
      <c r="HX175" s="197">
        <f>IF(Expense!$C$40=Expense!$K$35,Expense!HX265,IF(Expense!$C$41=Expense!$K$24,Expense!HX262,IF(Expense!$C$41=Expense!$K$25,Expense!HX263,IF(Expense!$C$41=Expense!$K$26,Expense!HX264,0))))</f>
        <v>0</v>
      </c>
      <c r="HY175" s="197">
        <f>IF(Expense!$C$40=Expense!$K$35,Expense!HY265,IF(Expense!$C$41=Expense!$K$24,Expense!HY262,IF(Expense!$C$41=Expense!$K$25,Expense!HY263,IF(Expense!$C$41=Expense!$K$26,Expense!HY264,0))))</f>
        <v>0</v>
      </c>
      <c r="HZ175" s="197">
        <f>IF(Expense!$C$40=Expense!$K$35,Expense!HZ265,IF(Expense!$C$41=Expense!$K$24,Expense!HZ262,IF(Expense!$C$41=Expense!$K$25,Expense!HZ263,IF(Expense!$C$41=Expense!$K$26,Expense!HZ264,0))))</f>
        <v>0</v>
      </c>
      <c r="IA175" s="197">
        <f>IF(Expense!$C$40=Expense!$K$35,Expense!IA265,IF(Expense!$C$41=Expense!$K$24,Expense!IA262,IF(Expense!$C$41=Expense!$K$25,Expense!IA263,IF(Expense!$C$41=Expense!$K$26,Expense!IA264,0))))</f>
        <v>0</v>
      </c>
      <c r="IB175" s="197">
        <f>IF(Expense!$C$40=Expense!$K$35,Expense!IB265,IF(Expense!$C$41=Expense!$K$24,Expense!IB262,IF(Expense!$C$41=Expense!$K$25,Expense!IB263,IF(Expense!$C$41=Expense!$K$26,Expense!IB264,0))))</f>
        <v>0</v>
      </c>
      <c r="IC175" s="197">
        <f>IF(Expense!$C$40=Expense!$K$35,Expense!IC265,IF(Expense!$C$41=Expense!$K$24,Expense!IC262,IF(Expense!$C$41=Expense!$K$25,Expense!IC263,IF(Expense!$C$41=Expense!$K$26,Expense!IC264,0))))</f>
        <v>0</v>
      </c>
      <c r="ID175" s="197">
        <f>IF(Expense!$C$40=Expense!$K$35,Expense!ID265,IF(Expense!$C$41=Expense!$K$24,Expense!ID262,IF(Expense!$C$41=Expense!$K$25,Expense!ID263,IF(Expense!$C$41=Expense!$K$26,Expense!ID264,0))))</f>
        <v>0</v>
      </c>
      <c r="IE175" s="197">
        <f>IF(Expense!$C$40=Expense!$K$35,Expense!IE265,IF(Expense!$C$41=Expense!$K$24,Expense!IE262,IF(Expense!$C$41=Expense!$K$25,Expense!IE263,IF(Expense!$C$41=Expense!$K$26,Expense!IE264,0))))</f>
        <v>0</v>
      </c>
      <c r="IF175" s="197">
        <f>IF(Expense!$C$40=Expense!$K$35,Expense!IF265,IF(Expense!$C$41=Expense!$K$24,Expense!IF262,IF(Expense!$C$41=Expense!$K$25,Expense!IF263,IF(Expense!$C$41=Expense!$K$26,Expense!IF264,0))))</f>
        <v>0</v>
      </c>
      <c r="IG175" s="197">
        <f>IF(Expense!$C$40=Expense!$K$35,Expense!IG265,IF(Expense!$C$41=Expense!$K$24,Expense!IG262,IF(Expense!$C$41=Expense!$K$25,Expense!IG263,IF(Expense!$C$41=Expense!$K$26,Expense!IG264,0))))</f>
        <v>0</v>
      </c>
      <c r="IH175" s="197">
        <f>IF(Expense!$C$40=Expense!$K$35,Expense!IH265,IF(Expense!$C$41=Expense!$K$24,Expense!IH262,IF(Expense!$C$41=Expense!$K$25,Expense!IH263,IF(Expense!$C$41=Expense!$K$26,Expense!IH264,0))))</f>
        <v>0</v>
      </c>
      <c r="II175" s="197">
        <f>IF(Expense!$C$40=Expense!$K$35,Expense!II265,IF(Expense!$C$41=Expense!$K$24,Expense!II262,IF(Expense!$C$41=Expense!$K$25,Expense!II263,IF(Expense!$C$41=Expense!$K$26,Expense!II264,0))))</f>
        <v>0</v>
      </c>
      <c r="IJ175" s="197">
        <f>IF(Expense!$C$40=Expense!$K$35,Expense!IJ265,IF(Expense!$C$41=Expense!$K$24,Expense!IJ262,IF(Expense!$C$41=Expense!$K$25,Expense!IJ263,IF(Expense!$C$41=Expense!$K$26,Expense!IJ264,0))))</f>
        <v>0</v>
      </c>
      <c r="IK175" s="197">
        <f>IF(Expense!$C$40=Expense!$K$35,Expense!IK265,IF(Expense!$C$41=Expense!$K$24,Expense!IK262,IF(Expense!$C$41=Expense!$K$25,Expense!IK263,IF(Expense!$C$41=Expense!$K$26,Expense!IK264,0))))</f>
        <v>0</v>
      </c>
      <c r="IL175" s="197">
        <f>IF(Expense!$C$40=Expense!$K$35,Expense!IL265,IF(Expense!$C$41=Expense!$K$24,Expense!IL262,IF(Expense!$C$41=Expense!$K$25,Expense!IL263,IF(Expense!$C$41=Expense!$K$26,Expense!IL264,0))))</f>
        <v>0</v>
      </c>
      <c r="IM175" s="197">
        <f>IF(Expense!$C$40=Expense!$K$35,Expense!IM265,IF(Expense!$C$41=Expense!$K$24,Expense!IM262,IF(Expense!$C$41=Expense!$K$25,Expense!IM263,IF(Expense!$C$41=Expense!$K$26,Expense!IM264,0))))</f>
        <v>0</v>
      </c>
      <c r="IN175" s="197">
        <f>IF(Expense!$C$40=Expense!$K$35,Expense!IN265,IF(Expense!$C$41=Expense!$K$24,Expense!IN262,IF(Expense!$C$41=Expense!$K$25,Expense!IN263,IF(Expense!$C$41=Expense!$K$26,Expense!IN264,0))))</f>
        <v>0</v>
      </c>
      <c r="IO175" s="197">
        <f>IF(Expense!$C$40=Expense!$K$35,Expense!IO265,IF(Expense!$C$41=Expense!$K$24,Expense!IO262,IF(Expense!$C$41=Expense!$K$25,Expense!IO263,IF(Expense!$C$41=Expense!$K$26,Expense!IO264,0))))</f>
        <v>0</v>
      </c>
      <c r="IP175" s="197">
        <f>IF(Expense!$C$40=Expense!$K$35,Expense!IP265,IF(Expense!$C$41=Expense!$K$24,Expense!IP262,IF(Expense!$C$41=Expense!$K$25,Expense!IP263,IF(Expense!$C$41=Expense!$K$26,Expense!IP264,0))))</f>
        <v>0</v>
      </c>
      <c r="IQ175" s="197">
        <f>IF(Expense!$C$40=Expense!$K$35,Expense!IQ265,IF(Expense!$C$41=Expense!$K$24,Expense!IQ262,IF(Expense!$C$41=Expense!$K$25,Expense!IQ263,IF(Expense!$C$41=Expense!$K$26,Expense!IQ264,0))))</f>
        <v>0</v>
      </c>
      <c r="IR175" s="197">
        <f>IF(Expense!$C$40=Expense!$K$35,Expense!IR265,IF(Expense!$C$41=Expense!$K$24,Expense!IR262,IF(Expense!$C$41=Expense!$K$25,Expense!IR263,IF(Expense!$C$41=Expense!$K$26,Expense!IR264,0))))</f>
        <v>0</v>
      </c>
      <c r="IS175" s="197">
        <f>IF(Expense!$C$40=Expense!$K$35,Expense!IS265,IF(Expense!$C$41=Expense!$K$24,Expense!IS262,IF(Expense!$C$41=Expense!$K$25,Expense!IS263,IF(Expense!$C$41=Expense!$K$26,Expense!IS264,0))))</f>
        <v>0</v>
      </c>
      <c r="IT175" s="197">
        <f>IF(Expense!$C$40=Expense!$K$35,Expense!IT265,IF(Expense!$C$41=Expense!$K$24,Expense!IT262,IF(Expense!$C$41=Expense!$K$25,Expense!IT263,IF(Expense!$C$41=Expense!$K$26,Expense!IT264,0))))</f>
        <v>0</v>
      </c>
      <c r="IU175" s="197">
        <f>IF(Expense!$C$40=Expense!$K$35,Expense!IU265,IF(Expense!$C$41=Expense!$K$24,Expense!IU262,IF(Expense!$C$41=Expense!$K$25,Expense!IU263,IF(Expense!$C$41=Expense!$K$26,Expense!IU264,0))))</f>
        <v>0</v>
      </c>
      <c r="IV175" s="197">
        <f>IF(Expense!$C$40=Expense!$K$35,Expense!IV265,IF(Expense!$C$41=Expense!$K$24,Expense!IV262,IF(Expense!$C$41=Expense!$K$25,Expense!IV263,IF(Expense!$C$41=Expense!$K$26,Expense!IV264,0))))</f>
        <v>0</v>
      </c>
      <c r="IW175" s="197">
        <f>IF(Expense!$C$40=Expense!$K$35,Expense!IW265,IF(Expense!$C$41=Expense!$K$24,Expense!IW262,IF(Expense!$C$41=Expense!$K$25,Expense!IW263,IF(Expense!$C$41=Expense!$K$26,Expense!IW264,0))))</f>
        <v>0</v>
      </c>
      <c r="IX175" s="197">
        <f>IF(Expense!$C$40=Expense!$K$35,Expense!IX265,IF(Expense!$C$41=Expense!$K$24,Expense!IX262,IF(Expense!$C$41=Expense!$K$25,Expense!IX263,IF(Expense!$C$41=Expense!$K$26,Expense!IX264,0))))</f>
        <v>0</v>
      </c>
      <c r="IY175" s="197">
        <f>IF(Expense!$C$40=Expense!$K$35,Expense!IY265,IF(Expense!$C$41=Expense!$K$24,Expense!IY262,IF(Expense!$C$41=Expense!$K$25,Expense!IY263,IF(Expense!$C$41=Expense!$K$26,Expense!IY264,0))))</f>
        <v>0</v>
      </c>
      <c r="IZ175" s="197">
        <f>IF(Expense!$C$40=Expense!$K$35,Expense!IZ265,IF(Expense!$C$41=Expense!$K$24,Expense!IZ262,IF(Expense!$C$41=Expense!$K$25,Expense!IZ263,IF(Expense!$C$41=Expense!$K$26,Expense!IZ264,0))))</f>
        <v>0</v>
      </c>
      <c r="JA175" s="197">
        <f>IF(Expense!$C$40=Expense!$K$35,Expense!JA265,IF(Expense!$C$41=Expense!$K$24,Expense!JA262,IF(Expense!$C$41=Expense!$K$25,Expense!JA263,IF(Expense!$C$41=Expense!$K$26,Expense!JA264,0))))</f>
        <v>0</v>
      </c>
      <c r="JB175" s="197">
        <f>IF(Expense!$C$40=Expense!$K$35,Expense!JB265,IF(Expense!$C$41=Expense!$K$24,Expense!JB262,IF(Expense!$C$41=Expense!$K$25,Expense!JB263,IF(Expense!$C$41=Expense!$K$26,Expense!JB264,0))))</f>
        <v>0</v>
      </c>
      <c r="JC175" s="197">
        <f>IF(Expense!$C$40=Expense!$K$35,Expense!JC265,IF(Expense!$C$41=Expense!$K$24,Expense!JC262,IF(Expense!$C$41=Expense!$K$25,Expense!JC263,IF(Expense!$C$41=Expense!$K$26,Expense!JC264,0))))</f>
        <v>0</v>
      </c>
      <c r="JD175" s="197">
        <f>IF(Expense!$C$40=Expense!$K$35,Expense!JD265,IF(Expense!$C$41=Expense!$K$24,Expense!JD262,IF(Expense!$C$41=Expense!$K$25,Expense!JD263,IF(Expense!$C$41=Expense!$K$26,Expense!JD264,0))))</f>
        <v>0</v>
      </c>
      <c r="JE175" s="197">
        <f>IF(Expense!$C$40=Expense!$K$35,Expense!JE265,IF(Expense!$C$41=Expense!$K$24,Expense!JE262,IF(Expense!$C$41=Expense!$K$25,Expense!JE263,IF(Expense!$C$41=Expense!$K$26,Expense!JE264,0))))</f>
        <v>0</v>
      </c>
      <c r="JF175" s="197">
        <f>IF(Expense!$C$40=Expense!$K$35,Expense!JF265,IF(Expense!$C$41=Expense!$K$24,Expense!JF262,IF(Expense!$C$41=Expense!$K$25,Expense!JF263,IF(Expense!$C$41=Expense!$K$26,Expense!JF264,0))))</f>
        <v>0</v>
      </c>
      <c r="JG175" s="197">
        <f>IF(Expense!$C$40=Expense!$K$35,Expense!JG265,IF(Expense!$C$41=Expense!$K$24,Expense!JG262,IF(Expense!$C$41=Expense!$K$25,Expense!JG263,IF(Expense!$C$41=Expense!$K$26,Expense!JG264,0))))</f>
        <v>0</v>
      </c>
      <c r="JH175" s="197">
        <f>IF(Expense!$C$40=Expense!$K$35,Expense!JH265,IF(Expense!$C$41=Expense!$K$24,Expense!JH262,IF(Expense!$C$41=Expense!$K$25,Expense!JH263,IF(Expense!$C$41=Expense!$K$26,Expense!JH264,0))))</f>
        <v>0</v>
      </c>
      <c r="JI175" s="197">
        <f>IF(Expense!$C$40=Expense!$K$35,Expense!JI265,IF(Expense!$C$41=Expense!$K$24,Expense!JI262,IF(Expense!$C$41=Expense!$K$25,Expense!JI263,IF(Expense!$C$41=Expense!$K$26,Expense!JI264,0))))</f>
        <v>0</v>
      </c>
      <c r="JJ175" s="197">
        <f>IF(Expense!$C$40=Expense!$K$35,Expense!JJ265,IF(Expense!$C$41=Expense!$K$24,Expense!JJ262,IF(Expense!$C$41=Expense!$K$25,Expense!JJ263,IF(Expense!$C$41=Expense!$K$26,Expense!JJ264,0))))</f>
        <v>0</v>
      </c>
      <c r="JK175" s="197">
        <f>IF(Expense!$C$40=Expense!$K$35,Expense!JK265,IF(Expense!$C$41=Expense!$K$24,Expense!JK262,IF(Expense!$C$41=Expense!$K$25,Expense!JK263,IF(Expense!$C$41=Expense!$K$26,Expense!JK264,0))))</f>
        <v>0</v>
      </c>
      <c r="JL175" s="197">
        <f>IF(Expense!$C$40=Expense!$K$35,Expense!JL265,IF(Expense!$C$41=Expense!$K$24,Expense!JL262,IF(Expense!$C$41=Expense!$K$25,Expense!JL263,IF(Expense!$C$41=Expense!$K$26,Expense!JL264,0))))</f>
        <v>0</v>
      </c>
      <c r="JM175" s="197">
        <f>IF(Expense!$C$40=Expense!$K$35,Expense!JM265,IF(Expense!$C$41=Expense!$K$24,Expense!JM262,IF(Expense!$C$41=Expense!$K$25,Expense!JM263,IF(Expense!$C$41=Expense!$K$26,Expense!JM264,0))))</f>
        <v>0</v>
      </c>
      <c r="JN175" s="197">
        <f>IF(Expense!$C$40=Expense!$K$35,Expense!JN265,IF(Expense!$C$41=Expense!$K$24,Expense!JN262,IF(Expense!$C$41=Expense!$K$25,Expense!JN263,IF(Expense!$C$41=Expense!$K$26,Expense!JN264,0))))</f>
        <v>0</v>
      </c>
      <c r="JO175" s="197">
        <f>IF(Expense!$C$40=Expense!$K$35,Expense!JO265,IF(Expense!$C$41=Expense!$K$24,Expense!JO262,IF(Expense!$C$41=Expense!$K$25,Expense!JO263,IF(Expense!$C$41=Expense!$K$26,Expense!JO264,0))))</f>
        <v>0</v>
      </c>
      <c r="JP175" s="197">
        <f>IF(Expense!$C$40=Expense!$K$35,Expense!JP265,IF(Expense!$C$41=Expense!$K$24,Expense!JP262,IF(Expense!$C$41=Expense!$K$25,Expense!JP263,IF(Expense!$C$41=Expense!$K$26,Expense!JP264,0))))</f>
        <v>0</v>
      </c>
      <c r="JQ175" s="197">
        <f>IF(Expense!$C$40=Expense!$K$35,Expense!JQ265,IF(Expense!$C$41=Expense!$K$24,Expense!JQ262,IF(Expense!$C$41=Expense!$K$25,Expense!JQ263,IF(Expense!$C$41=Expense!$K$26,Expense!JQ264,0))))</f>
        <v>0</v>
      </c>
      <c r="JR175" s="197">
        <f>IF(Expense!$C$40=Expense!$K$35,Expense!JR265,IF(Expense!$C$41=Expense!$K$24,Expense!JR262,IF(Expense!$C$41=Expense!$K$25,Expense!JR263,IF(Expense!$C$41=Expense!$K$26,Expense!JR264,0))))</f>
        <v>0</v>
      </c>
      <c r="JS175" s="197">
        <f>IF(Expense!$C$40=Expense!$K$35,Expense!JS265,IF(Expense!$C$41=Expense!$K$24,Expense!JS262,IF(Expense!$C$41=Expense!$K$25,Expense!JS263,IF(Expense!$C$41=Expense!$K$26,Expense!JS264,0))))</f>
        <v>0</v>
      </c>
      <c r="JT175" s="197">
        <f>IF(Expense!$C$40=Expense!$K$35,Expense!JT265,IF(Expense!$C$41=Expense!$K$24,Expense!JT262,IF(Expense!$C$41=Expense!$K$25,Expense!JT263,IF(Expense!$C$41=Expense!$K$26,Expense!JT264,0))))</f>
        <v>0</v>
      </c>
      <c r="JU175" s="197">
        <f>IF(Expense!$C$40=Expense!$K$35,Expense!JU265,IF(Expense!$C$41=Expense!$K$24,Expense!JU262,IF(Expense!$C$41=Expense!$K$25,Expense!JU263,IF(Expense!$C$41=Expense!$K$26,Expense!JU264,0))))</f>
        <v>0</v>
      </c>
      <c r="JV175" s="197">
        <f>IF(Expense!$C$40=Expense!$K$35,Expense!JV265,IF(Expense!$C$41=Expense!$K$24,Expense!JV262,IF(Expense!$C$41=Expense!$K$25,Expense!JV263,IF(Expense!$C$41=Expense!$K$26,Expense!JV264,0))))</f>
        <v>0</v>
      </c>
      <c r="JW175" s="197">
        <f>IF(Expense!$C$40=Expense!$K$35,Expense!JW265,IF(Expense!$C$41=Expense!$K$24,Expense!JW262,IF(Expense!$C$41=Expense!$K$25,Expense!JW263,IF(Expense!$C$41=Expense!$K$26,Expense!JW264,0))))</f>
        <v>0</v>
      </c>
      <c r="JX175" s="197">
        <f>IF(Expense!$C$40=Expense!$K$35,Expense!JX265,IF(Expense!$C$41=Expense!$K$24,Expense!JX262,IF(Expense!$C$41=Expense!$K$25,Expense!JX263,IF(Expense!$C$41=Expense!$K$26,Expense!JX264,0))))</f>
        <v>0</v>
      </c>
      <c r="JY175" s="197">
        <f>IF(Expense!$C$40=Expense!$K$35,Expense!JY265,IF(Expense!$C$41=Expense!$K$24,Expense!JY262,IF(Expense!$C$41=Expense!$K$25,Expense!JY263,IF(Expense!$C$41=Expense!$K$26,Expense!JY264,0))))</f>
        <v>0</v>
      </c>
      <c r="JZ175" s="197">
        <f>IF(Expense!$C$40=Expense!$K$35,Expense!JZ265,IF(Expense!$C$41=Expense!$K$24,Expense!JZ262,IF(Expense!$C$41=Expense!$K$25,Expense!JZ263,IF(Expense!$C$41=Expense!$K$26,Expense!JZ264,0))))</f>
        <v>0</v>
      </c>
      <c r="KA175" s="197">
        <f>IF(Expense!$C$40=Expense!$K$35,Expense!KA265,IF(Expense!$C$41=Expense!$K$24,Expense!KA262,IF(Expense!$C$41=Expense!$K$25,Expense!KA263,IF(Expense!$C$41=Expense!$K$26,Expense!KA264,0))))</f>
        <v>0</v>
      </c>
      <c r="KB175" s="197">
        <f>IF(Expense!$C$40=Expense!$K$35,Expense!KB265,IF(Expense!$C$41=Expense!$K$24,Expense!KB262,IF(Expense!$C$41=Expense!$K$25,Expense!KB263,IF(Expense!$C$41=Expense!$K$26,Expense!KB264,0))))</f>
        <v>0</v>
      </c>
      <c r="KC175" s="197">
        <f>IF(Expense!$C$40=Expense!$K$35,Expense!KC265,IF(Expense!$C$41=Expense!$K$24,Expense!KC262,IF(Expense!$C$41=Expense!$K$25,Expense!KC263,IF(Expense!$C$41=Expense!$K$26,Expense!KC264,0))))</f>
        <v>0</v>
      </c>
      <c r="KD175" s="197">
        <f>IF(Expense!$C$40=Expense!$K$35,Expense!KD265,IF(Expense!$C$41=Expense!$K$24,Expense!KD262,IF(Expense!$C$41=Expense!$K$25,Expense!KD263,IF(Expense!$C$41=Expense!$K$26,Expense!KD264,0))))</f>
        <v>0</v>
      </c>
      <c r="KE175" s="197">
        <f>IF(Expense!$C$40=Expense!$K$35,Expense!KE265,IF(Expense!$C$41=Expense!$K$24,Expense!KE262,IF(Expense!$C$41=Expense!$K$25,Expense!KE263,IF(Expense!$C$41=Expense!$K$26,Expense!KE264,0))))</f>
        <v>0</v>
      </c>
      <c r="KF175" s="197">
        <f>IF(Expense!$C$40=Expense!$K$35,Expense!KF265,IF(Expense!$C$41=Expense!$K$24,Expense!KF262,IF(Expense!$C$41=Expense!$K$25,Expense!KF263,IF(Expense!$C$41=Expense!$K$26,Expense!KF264,0))))</f>
        <v>0</v>
      </c>
      <c r="KG175" s="197">
        <f>IF(Expense!$C$40=Expense!$K$35,Expense!KG265,IF(Expense!$C$41=Expense!$K$24,Expense!KG262,IF(Expense!$C$41=Expense!$K$25,Expense!KG263,IF(Expense!$C$41=Expense!$K$26,Expense!KG264,0))))</f>
        <v>0</v>
      </c>
      <c r="KH175" s="197">
        <f>IF(Expense!$C$40=Expense!$K$35,Expense!KH265,IF(Expense!$C$41=Expense!$K$24,Expense!KH262,IF(Expense!$C$41=Expense!$K$25,Expense!KH263,IF(Expense!$C$41=Expense!$K$26,Expense!KH264,0))))</f>
        <v>0</v>
      </c>
      <c r="KI175" s="197">
        <f>IF(Expense!$C$40=Expense!$K$35,Expense!KI265,IF(Expense!$C$41=Expense!$K$24,Expense!KI262,IF(Expense!$C$41=Expense!$K$25,Expense!KI263,IF(Expense!$C$41=Expense!$K$26,Expense!KI264,0))))</f>
        <v>0</v>
      </c>
      <c r="KJ175" s="197">
        <f>IF(Expense!$C$40=Expense!$K$35,Expense!KJ265,IF(Expense!$C$41=Expense!$K$24,Expense!KJ262,IF(Expense!$C$41=Expense!$K$25,Expense!KJ263,IF(Expense!$C$41=Expense!$K$26,Expense!KJ264,0))))</f>
        <v>0</v>
      </c>
      <c r="KK175" s="197">
        <f>IF(Expense!$C$40=Expense!$K$35,Expense!KK265,IF(Expense!$C$41=Expense!$K$24,Expense!KK262,IF(Expense!$C$41=Expense!$K$25,Expense!KK263,IF(Expense!$C$41=Expense!$K$26,Expense!KK264,0))))</f>
        <v>0</v>
      </c>
      <c r="KL175" s="197">
        <f>IF(Expense!$C$40=Expense!$K$35,Expense!KL265,IF(Expense!$C$41=Expense!$K$24,Expense!KL262,IF(Expense!$C$41=Expense!$K$25,Expense!KL263,IF(Expense!$C$41=Expense!$K$26,Expense!KL264,0))))</f>
        <v>0</v>
      </c>
      <c r="KM175" s="197">
        <f>IF(Expense!$C$40=Expense!$K$35,Expense!KM265,IF(Expense!$C$41=Expense!$K$24,Expense!KM262,IF(Expense!$C$41=Expense!$K$25,Expense!KM263,IF(Expense!$C$41=Expense!$K$26,Expense!KM264,0))))</f>
        <v>0</v>
      </c>
      <c r="KN175" s="197">
        <f>IF(Expense!$C$40=Expense!$K$35,Expense!KN265,IF(Expense!$C$41=Expense!$K$24,Expense!KN262,IF(Expense!$C$41=Expense!$K$25,Expense!KN263,IF(Expense!$C$41=Expense!$K$26,Expense!KN264,0))))</f>
        <v>0</v>
      </c>
      <c r="KO175" s="197">
        <f>IF(Expense!$C$40=Expense!$K$35,Expense!KO265,IF(Expense!$C$41=Expense!$K$24,Expense!KO262,IF(Expense!$C$41=Expense!$K$25,Expense!KO263,IF(Expense!$C$41=Expense!$K$26,Expense!KO264,0))))</f>
        <v>0</v>
      </c>
      <c r="KP175" s="197">
        <f>IF(Expense!$C$40=Expense!$K$35,Expense!KP265,IF(Expense!$C$41=Expense!$K$24,Expense!KP262,IF(Expense!$C$41=Expense!$K$25,Expense!KP263,IF(Expense!$C$41=Expense!$K$26,Expense!KP264,0))))</f>
        <v>0</v>
      </c>
      <c r="KQ175" s="197">
        <f>IF(Expense!$C$40=Expense!$K$35,Expense!KQ265,IF(Expense!$C$41=Expense!$K$24,Expense!KQ262,IF(Expense!$C$41=Expense!$K$25,Expense!KQ263,IF(Expense!$C$41=Expense!$K$26,Expense!KQ264,0))))</f>
        <v>0</v>
      </c>
      <c r="KR175" s="197">
        <f>IF(Expense!$C$40=Expense!$K$35,Expense!KR265,IF(Expense!$C$41=Expense!$K$24,Expense!KR262,IF(Expense!$C$41=Expense!$K$25,Expense!KR263,IF(Expense!$C$41=Expense!$K$26,Expense!KR264,0))))</f>
        <v>0</v>
      </c>
      <c r="KS175" s="197">
        <f>IF(Expense!$C$40=Expense!$K$35,Expense!KS265,IF(Expense!$C$41=Expense!$K$24,Expense!KS262,IF(Expense!$C$41=Expense!$K$25,Expense!KS263,IF(Expense!$C$41=Expense!$K$26,Expense!KS264,0))))</f>
        <v>0</v>
      </c>
      <c r="KT175" s="197">
        <f>IF(Expense!$C$40=Expense!$K$35,Expense!KT265,IF(Expense!$C$41=Expense!$K$24,Expense!KT262,IF(Expense!$C$41=Expense!$K$25,Expense!KT263,IF(Expense!$C$41=Expense!$K$26,Expense!KT264,0))))</f>
        <v>0</v>
      </c>
      <c r="KU175" s="197">
        <f>IF(Expense!$C$40=Expense!$K$35,Expense!KU265,IF(Expense!$C$41=Expense!$K$24,Expense!KU262,IF(Expense!$C$41=Expense!$K$25,Expense!KU263,IF(Expense!$C$41=Expense!$K$26,Expense!KU264,0))))</f>
        <v>0</v>
      </c>
      <c r="KV175" s="197">
        <f>IF(Expense!$C$40=Expense!$K$35,Expense!KV265,IF(Expense!$C$41=Expense!$K$24,Expense!KV262,IF(Expense!$C$41=Expense!$K$25,Expense!KV263,IF(Expense!$C$41=Expense!$K$26,Expense!KV264,0))))</f>
        <v>0</v>
      </c>
      <c r="KW175" s="197">
        <f>IF(Expense!$C$40=Expense!$K$35,Expense!KW265,IF(Expense!$C$41=Expense!$K$24,Expense!KW262,IF(Expense!$C$41=Expense!$K$25,Expense!KW263,IF(Expense!$C$41=Expense!$K$26,Expense!KW264,0))))</f>
        <v>0</v>
      </c>
      <c r="KX175" s="197">
        <f>IF(Expense!$C$40=Expense!$K$35,Expense!KX265,IF(Expense!$C$41=Expense!$K$24,Expense!KX262,IF(Expense!$C$41=Expense!$K$25,Expense!KX263,IF(Expense!$C$41=Expense!$K$26,Expense!KX264,0))))</f>
        <v>0</v>
      </c>
      <c r="KY175" s="197">
        <f>IF(Expense!$C$40=Expense!$K$35,Expense!KY265,IF(Expense!$C$41=Expense!$K$24,Expense!KY262,IF(Expense!$C$41=Expense!$K$25,Expense!KY263,IF(Expense!$C$41=Expense!$K$26,Expense!KY264,0))))</f>
        <v>0</v>
      </c>
      <c r="KZ175" s="197">
        <f>IF(Expense!$C$40=Expense!$K$35,Expense!KZ265,IF(Expense!$C$41=Expense!$K$24,Expense!KZ262,IF(Expense!$C$41=Expense!$K$25,Expense!KZ263,IF(Expense!$C$41=Expense!$K$26,Expense!KZ264,0))))</f>
        <v>0</v>
      </c>
      <c r="LA175" s="197">
        <f>IF(Expense!$C$40=Expense!$K$35,Expense!LA265,IF(Expense!$C$41=Expense!$K$24,Expense!LA262,IF(Expense!$C$41=Expense!$K$25,Expense!LA263,IF(Expense!$C$41=Expense!$K$26,Expense!LA264,0))))</f>
        <v>0</v>
      </c>
      <c r="LB175" s="197">
        <f>IF(Expense!$C$40=Expense!$K$35,Expense!LB265,IF(Expense!$C$41=Expense!$K$24,Expense!LB262,IF(Expense!$C$41=Expense!$K$25,Expense!LB263,IF(Expense!$C$41=Expense!$K$26,Expense!LB264,0))))</f>
        <v>0</v>
      </c>
      <c r="LC175" s="197">
        <f>IF(Expense!$C$40=Expense!$K$35,Expense!LC265,IF(Expense!$C$41=Expense!$K$24,Expense!LC262,IF(Expense!$C$41=Expense!$K$25,Expense!LC263,IF(Expense!$C$41=Expense!$K$26,Expense!LC264,0))))</f>
        <v>0</v>
      </c>
      <c r="LD175" s="197">
        <f>IF(Expense!$C$40=Expense!$K$35,Expense!LD265,IF(Expense!$C$41=Expense!$K$24,Expense!LD262,IF(Expense!$C$41=Expense!$K$25,Expense!LD263,IF(Expense!$C$41=Expense!$K$26,Expense!LD264,0))))</f>
        <v>0</v>
      </c>
      <c r="LE175" s="197">
        <f>IF(Expense!$C$40=Expense!$K$35,Expense!LE265,IF(Expense!$C$41=Expense!$K$24,Expense!LE262,IF(Expense!$C$41=Expense!$K$25,Expense!LE263,IF(Expense!$C$41=Expense!$K$26,Expense!LE264,0))))</f>
        <v>0</v>
      </c>
    </row>
    <row r="176" spans="1:317">
      <c r="A176" s="195">
        <v>5.5</v>
      </c>
      <c r="B176" s="200" t="s">
        <v>67</v>
      </c>
      <c r="C176" s="195"/>
      <c r="D176" s="196"/>
      <c r="E176" s="197">
        <f>IF(Expense!$C$45=Expense!$K$34,IF(Expense!$C$46=Expense!$K$24,Expense!E267,IF(Expense!$C$46=Expense!$K$25,Expense!E268,IF(Expense!$C$46=Expense!$K$26,Expense!E269,0))),IF(Expense!$C$45=Expense!$K$35,Expense!E270,IF(Expense!$C$45=Expense!$K$36,Expense!E271,0)))</f>
        <v>0</v>
      </c>
      <c r="F176" s="197">
        <f>IF(Expense!$C$45=Expense!$K$34,IF(Expense!$C$46=Expense!$K$24,Expense!F267,IF(Expense!$C$46=Expense!$K$25,Expense!F268,IF(Expense!$C$46=Expense!$K$26,Expense!F269,0))),IF(Expense!$C$45=Expense!$K$35,Expense!F270,IF(Expense!$C$45=Expense!$K$36,Expense!F271,0)))</f>
        <v>0</v>
      </c>
      <c r="G176" s="197">
        <f>IF(Expense!$C$45=Expense!$K$34,IF(Expense!$C$46=Expense!$K$24,Expense!G267,IF(Expense!$C$46=Expense!$K$25,Expense!G268,IF(Expense!$C$46=Expense!$K$26,Expense!G269,0))),IF(Expense!$C$45=Expense!$K$35,Expense!G270,IF(Expense!$C$45=Expense!$K$36,Expense!G271,0)))</f>
        <v>0</v>
      </c>
      <c r="H176" s="197">
        <f>IF(Expense!$C$45=Expense!$K$34,IF(Expense!$C$46=Expense!$K$24,Expense!H267,IF(Expense!$C$46=Expense!$K$25,Expense!H268,IF(Expense!$C$46=Expense!$K$26,Expense!H269,0))),IF(Expense!$C$45=Expense!$K$35,Expense!H270,IF(Expense!$C$45=Expense!$K$36,Expense!H271,0)))</f>
        <v>0</v>
      </c>
      <c r="I176" s="197">
        <f>IF(Expense!$C$45=Expense!$K$34,IF(Expense!$C$46=Expense!$K$24,Expense!I267,IF(Expense!$C$46=Expense!$K$25,Expense!I268,IF(Expense!$C$46=Expense!$K$26,Expense!I269,0))),IF(Expense!$C$45=Expense!$K$35,Expense!I270,IF(Expense!$C$45=Expense!$K$36,Expense!I271,0)))</f>
        <v>0</v>
      </c>
      <c r="J176" s="197">
        <f>IF(Expense!$C$45=Expense!$K$34,IF(Expense!$C$46=Expense!$K$24,Expense!J267,IF(Expense!$C$46=Expense!$K$25,Expense!J268,IF(Expense!$C$46=Expense!$K$26,Expense!J269,0))),IF(Expense!$C$45=Expense!$K$35,Expense!J270,IF(Expense!$C$45=Expense!$K$36,Expense!J271,0)))</f>
        <v>0</v>
      </c>
      <c r="K176" s="197">
        <f>IF(Expense!$C$45=Expense!$K$34,IF(Expense!$C$46=Expense!$K$24,Expense!K267,IF(Expense!$C$46=Expense!$K$25,Expense!K268,IF(Expense!$C$46=Expense!$K$26,Expense!K269,0))),IF(Expense!$C$45=Expense!$K$35,Expense!K270,IF(Expense!$C$45=Expense!$K$36,Expense!K271,0)))</f>
        <v>0</v>
      </c>
      <c r="L176" s="197">
        <f>IF(Expense!$C$45=Expense!$K$34,IF(Expense!$C$46=Expense!$K$24,Expense!L267,IF(Expense!$C$46=Expense!$K$25,Expense!L268,IF(Expense!$C$46=Expense!$K$26,Expense!L269,0))),IF(Expense!$C$45=Expense!$K$35,Expense!L270,IF(Expense!$C$45=Expense!$K$36,Expense!L271,0)))</f>
        <v>0</v>
      </c>
      <c r="M176" s="197">
        <f>IF(Expense!$C$45=Expense!$K$34,IF(Expense!$C$46=Expense!$K$24,Expense!M267,IF(Expense!$C$46=Expense!$K$25,Expense!M268,IF(Expense!$C$46=Expense!$K$26,Expense!M269,0))),IF(Expense!$C$45=Expense!$K$35,Expense!M270,IF(Expense!$C$45=Expense!$K$36,Expense!M271,0)))</f>
        <v>0</v>
      </c>
      <c r="N176" s="197">
        <f>IF(Expense!$C$45=Expense!$K$34,IF(Expense!$C$46=Expense!$K$24,Expense!N267,IF(Expense!$C$46=Expense!$K$25,Expense!N268,IF(Expense!$C$46=Expense!$K$26,Expense!N269,0))),IF(Expense!$C$45=Expense!$K$35,Expense!N270,IF(Expense!$C$45=Expense!$K$36,Expense!N271,0)))</f>
        <v>0</v>
      </c>
      <c r="O176" s="197">
        <f>IF(Expense!$C$45=Expense!$K$34,IF(Expense!$C$46=Expense!$K$24,Expense!O267,IF(Expense!$C$46=Expense!$K$25,Expense!O268,IF(Expense!$C$46=Expense!$K$26,Expense!O269,0))),IF(Expense!$C$45=Expense!$K$35,Expense!O270,IF(Expense!$C$45=Expense!$K$36,Expense!O271,0)))</f>
        <v>0</v>
      </c>
      <c r="P176" s="197">
        <f>IF(Expense!$C$45=Expense!$K$34,IF(Expense!$C$46=Expense!$K$24,Expense!P267,IF(Expense!$C$46=Expense!$K$25,Expense!P268,IF(Expense!$C$46=Expense!$K$26,Expense!P269,0))),IF(Expense!$C$45=Expense!$K$35,Expense!P270,IF(Expense!$C$45=Expense!$K$36,Expense!P271,0)))</f>
        <v>0</v>
      </c>
      <c r="Q176" s="197">
        <f>IF(Expense!$C$45=Expense!$K$34,IF(Expense!$C$46=Expense!$K$24,Expense!Q267,IF(Expense!$C$46=Expense!$K$25,Expense!Q268,IF(Expense!$C$46=Expense!$K$26,Expense!Q269,0))),IF(Expense!$C$45=Expense!$K$35,Expense!Q270,IF(Expense!$C$45=Expense!$K$36,Expense!Q271,0)))</f>
        <v>0</v>
      </c>
      <c r="R176" s="197">
        <f>IF(Expense!$C$45=Expense!$K$34,IF(Expense!$C$46=Expense!$K$24,Expense!R267,IF(Expense!$C$46=Expense!$K$25,Expense!R268,IF(Expense!$C$46=Expense!$K$26,Expense!R269,0))),IF(Expense!$C$45=Expense!$K$35,Expense!R270,IF(Expense!$C$45=Expense!$K$36,Expense!R271,0)))</f>
        <v>0</v>
      </c>
      <c r="S176" s="197">
        <f>IF(Expense!$C$45=Expense!$K$34,IF(Expense!$C$46=Expense!$K$24,Expense!S267,IF(Expense!$C$46=Expense!$K$25,Expense!S268,IF(Expense!$C$46=Expense!$K$26,Expense!S269,0))),IF(Expense!$C$45=Expense!$K$35,Expense!S270,IF(Expense!$C$45=Expense!$K$36,Expense!S271,0)))</f>
        <v>0</v>
      </c>
      <c r="T176" s="197">
        <f>IF(Expense!$C$45=Expense!$K$34,IF(Expense!$C$46=Expense!$K$24,Expense!T267,IF(Expense!$C$46=Expense!$K$25,Expense!T268,IF(Expense!$C$46=Expense!$K$26,Expense!T269,0))),IF(Expense!$C$45=Expense!$K$35,Expense!T270,IF(Expense!$C$45=Expense!$K$36,Expense!T271,0)))</f>
        <v>0</v>
      </c>
      <c r="U176" s="197">
        <f>IF(Expense!$C$45=Expense!$K$34,IF(Expense!$C$46=Expense!$K$24,Expense!U267,IF(Expense!$C$46=Expense!$K$25,Expense!U268,IF(Expense!$C$46=Expense!$K$26,Expense!U269,0))),IF(Expense!$C$45=Expense!$K$35,Expense!U270,IF(Expense!$C$45=Expense!$K$36,Expense!U271,0)))</f>
        <v>0</v>
      </c>
      <c r="V176" s="197">
        <f>IF(Expense!$C$45=Expense!$K$34,IF(Expense!$C$46=Expense!$K$24,Expense!V267,IF(Expense!$C$46=Expense!$K$25,Expense!V268,IF(Expense!$C$46=Expense!$K$26,Expense!V269,0))),IF(Expense!$C$45=Expense!$K$35,Expense!V270,IF(Expense!$C$45=Expense!$K$36,Expense!V271,0)))</f>
        <v>0</v>
      </c>
      <c r="W176" s="197">
        <f>IF(Expense!$C$45=Expense!$K$34,IF(Expense!$C$46=Expense!$K$24,Expense!W267,IF(Expense!$C$46=Expense!$K$25,Expense!W268,IF(Expense!$C$46=Expense!$K$26,Expense!W269,0))),IF(Expense!$C$45=Expense!$K$35,Expense!W270,IF(Expense!$C$45=Expense!$K$36,Expense!W271,0)))</f>
        <v>0</v>
      </c>
      <c r="X176" s="197">
        <f>IF(Expense!$C$45=Expense!$K$34,IF(Expense!$C$46=Expense!$K$24,Expense!X267,IF(Expense!$C$46=Expense!$K$25,Expense!X268,IF(Expense!$C$46=Expense!$K$26,Expense!X269,0))),IF(Expense!$C$45=Expense!$K$35,Expense!X270,IF(Expense!$C$45=Expense!$K$36,Expense!X271,0)))</f>
        <v>0</v>
      </c>
      <c r="Y176" s="197">
        <f>IF(Expense!$C$45=Expense!$K$34,IF(Expense!$C$46=Expense!$K$24,Expense!Y267,IF(Expense!$C$46=Expense!$K$25,Expense!Y268,IF(Expense!$C$46=Expense!$K$26,Expense!Y269,0))),IF(Expense!$C$45=Expense!$K$35,Expense!Y270,IF(Expense!$C$45=Expense!$K$36,Expense!Y271,0)))</f>
        <v>0</v>
      </c>
      <c r="Z176" s="197">
        <f>IF(Expense!$C$45=Expense!$K$34,IF(Expense!$C$46=Expense!$K$24,Expense!Z267,IF(Expense!$C$46=Expense!$K$25,Expense!Z268,IF(Expense!$C$46=Expense!$K$26,Expense!Z269,0))),IF(Expense!$C$45=Expense!$K$35,Expense!Z270,IF(Expense!$C$45=Expense!$K$36,Expense!Z271,0)))</f>
        <v>0</v>
      </c>
      <c r="AA176" s="197">
        <f>IF(Expense!$C$45=Expense!$K$34,IF(Expense!$C$46=Expense!$K$24,Expense!AA267,IF(Expense!$C$46=Expense!$K$25,Expense!AA268,IF(Expense!$C$46=Expense!$K$26,Expense!AA269,0))),IF(Expense!$C$45=Expense!$K$35,Expense!AA270,IF(Expense!$C$45=Expense!$K$36,Expense!AA271,0)))</f>
        <v>0</v>
      </c>
      <c r="AB176" s="197">
        <f>IF(Expense!$C$45=Expense!$K$34,IF(Expense!$C$46=Expense!$K$24,Expense!AB267,IF(Expense!$C$46=Expense!$K$25,Expense!AB268,IF(Expense!$C$46=Expense!$K$26,Expense!AB269,0))),IF(Expense!$C$45=Expense!$K$35,Expense!AB270,IF(Expense!$C$45=Expense!$K$36,Expense!AB271,0)))</f>
        <v>0</v>
      </c>
      <c r="AC176" s="197">
        <f>IF(Expense!$C$45=Expense!$K$34,IF(Expense!$C$46=Expense!$K$24,Expense!AC267,IF(Expense!$C$46=Expense!$K$25,Expense!AC268,IF(Expense!$C$46=Expense!$K$26,Expense!AC269,0))),IF(Expense!$C$45=Expense!$K$35,Expense!AC270,IF(Expense!$C$45=Expense!$K$36,Expense!AC271,0)))</f>
        <v>0</v>
      </c>
      <c r="AD176" s="197">
        <f>IF(Expense!$C$45=Expense!$K$34,IF(Expense!$C$46=Expense!$K$24,Expense!AD267,IF(Expense!$C$46=Expense!$K$25,Expense!AD268,IF(Expense!$C$46=Expense!$K$26,Expense!AD269,0))),IF(Expense!$C$45=Expense!$K$35,Expense!AD270,IF(Expense!$C$45=Expense!$K$36,Expense!AD271,0)))</f>
        <v>0</v>
      </c>
      <c r="AE176" s="197">
        <f>IF(Expense!$C$45=Expense!$K$34,IF(Expense!$C$46=Expense!$K$24,Expense!AE267,IF(Expense!$C$46=Expense!$K$25,Expense!AE268,IF(Expense!$C$46=Expense!$K$26,Expense!AE269,0))),IF(Expense!$C$45=Expense!$K$35,Expense!AE270,IF(Expense!$C$45=Expense!$K$36,Expense!AE271,0)))</f>
        <v>0</v>
      </c>
      <c r="AF176" s="197">
        <f>IF(Expense!$C$45=Expense!$K$34,IF(Expense!$C$46=Expense!$K$24,Expense!AF267,IF(Expense!$C$46=Expense!$K$25,Expense!AF268,IF(Expense!$C$46=Expense!$K$26,Expense!AF269,0))),IF(Expense!$C$45=Expense!$K$35,Expense!AF270,IF(Expense!$C$45=Expense!$K$36,Expense!AF271,0)))</f>
        <v>0</v>
      </c>
      <c r="AG176" s="197">
        <f>IF(Expense!$C$45=Expense!$K$34,IF(Expense!$C$46=Expense!$K$24,Expense!AG267,IF(Expense!$C$46=Expense!$K$25,Expense!AG268,IF(Expense!$C$46=Expense!$K$26,Expense!AG269,0))),IF(Expense!$C$45=Expense!$K$35,Expense!AG270,IF(Expense!$C$45=Expense!$K$36,Expense!AG271,0)))</f>
        <v>0</v>
      </c>
      <c r="AH176" s="197">
        <f>IF(Expense!$C$45=Expense!$K$34,IF(Expense!$C$46=Expense!$K$24,Expense!AH267,IF(Expense!$C$46=Expense!$K$25,Expense!AH268,IF(Expense!$C$46=Expense!$K$26,Expense!AH269,0))),IF(Expense!$C$45=Expense!$K$35,Expense!AH270,IF(Expense!$C$45=Expense!$K$36,Expense!AH271,0)))</f>
        <v>0</v>
      </c>
      <c r="AI176" s="197">
        <f>IF(Expense!$C$45=Expense!$K$34,IF(Expense!$C$46=Expense!$K$24,Expense!AI267,IF(Expense!$C$46=Expense!$K$25,Expense!AI268,IF(Expense!$C$46=Expense!$K$26,Expense!AI269,0))),IF(Expense!$C$45=Expense!$K$35,Expense!AI270,IF(Expense!$C$45=Expense!$K$36,Expense!AI271,0)))</f>
        <v>0</v>
      </c>
      <c r="AJ176" s="197">
        <f>IF(Expense!$C$45=Expense!$K$34,IF(Expense!$C$46=Expense!$K$24,Expense!AJ267,IF(Expense!$C$46=Expense!$K$25,Expense!AJ268,IF(Expense!$C$46=Expense!$K$26,Expense!AJ269,0))),IF(Expense!$C$45=Expense!$K$35,Expense!AJ270,IF(Expense!$C$45=Expense!$K$36,Expense!AJ271,0)))</f>
        <v>0</v>
      </c>
      <c r="AK176" s="197">
        <f>IF(Expense!$C$45=Expense!$K$34,IF(Expense!$C$46=Expense!$K$24,Expense!AK267,IF(Expense!$C$46=Expense!$K$25,Expense!AK268,IF(Expense!$C$46=Expense!$K$26,Expense!AK269,0))),IF(Expense!$C$45=Expense!$K$35,Expense!AK270,IF(Expense!$C$45=Expense!$K$36,Expense!AK271,0)))</f>
        <v>0</v>
      </c>
      <c r="AL176" s="197">
        <f>IF(Expense!$C$45=Expense!$K$34,IF(Expense!$C$46=Expense!$K$24,Expense!AL267,IF(Expense!$C$46=Expense!$K$25,Expense!AL268,IF(Expense!$C$46=Expense!$K$26,Expense!AL269,0))),IF(Expense!$C$45=Expense!$K$35,Expense!AL270,IF(Expense!$C$45=Expense!$K$36,Expense!AL271,0)))</f>
        <v>0</v>
      </c>
      <c r="AM176" s="197">
        <f>IF(Expense!$C$45=Expense!$K$34,IF(Expense!$C$46=Expense!$K$24,Expense!AM267,IF(Expense!$C$46=Expense!$K$25,Expense!AM268,IF(Expense!$C$46=Expense!$K$26,Expense!AM269,0))),IF(Expense!$C$45=Expense!$K$35,Expense!AM270,IF(Expense!$C$45=Expense!$K$36,Expense!AM271,0)))</f>
        <v>0</v>
      </c>
      <c r="AN176" s="197">
        <f>IF(Expense!$C$45=Expense!$K$34,IF(Expense!$C$46=Expense!$K$24,Expense!AN267,IF(Expense!$C$46=Expense!$K$25,Expense!AN268,IF(Expense!$C$46=Expense!$K$26,Expense!AN269,0))),IF(Expense!$C$45=Expense!$K$35,Expense!AN270,IF(Expense!$C$45=Expense!$K$36,Expense!AN271,0)))</f>
        <v>0</v>
      </c>
      <c r="AO176" s="197">
        <f>IF(Expense!$C$45=Expense!$K$34,IF(Expense!$C$46=Expense!$K$24,Expense!AO267,IF(Expense!$C$46=Expense!$K$25,Expense!AO268,IF(Expense!$C$46=Expense!$K$26,Expense!AO269,0))),IF(Expense!$C$45=Expense!$K$35,Expense!AO270,IF(Expense!$C$45=Expense!$K$36,Expense!AO271,0)))</f>
        <v>0</v>
      </c>
      <c r="AP176" s="197">
        <f>IF(Expense!$C$45=Expense!$K$34,IF(Expense!$C$46=Expense!$K$24,Expense!AP267,IF(Expense!$C$46=Expense!$K$25,Expense!AP268,IF(Expense!$C$46=Expense!$K$26,Expense!AP269,0))),IF(Expense!$C$45=Expense!$K$35,Expense!AP270,IF(Expense!$C$45=Expense!$K$36,Expense!AP271,0)))</f>
        <v>0</v>
      </c>
      <c r="AQ176" s="197">
        <f>IF(Expense!$C$45=Expense!$K$34,IF(Expense!$C$46=Expense!$K$24,Expense!AQ267,IF(Expense!$C$46=Expense!$K$25,Expense!AQ268,IF(Expense!$C$46=Expense!$K$26,Expense!AQ269,0))),IF(Expense!$C$45=Expense!$K$35,Expense!AQ270,IF(Expense!$C$45=Expense!$K$36,Expense!AQ271,0)))</f>
        <v>0</v>
      </c>
      <c r="AR176" s="197">
        <f>IF(Expense!$C$45=Expense!$K$34,IF(Expense!$C$46=Expense!$K$24,Expense!AR267,IF(Expense!$C$46=Expense!$K$25,Expense!AR268,IF(Expense!$C$46=Expense!$K$26,Expense!AR269,0))),IF(Expense!$C$45=Expense!$K$35,Expense!AR270,IF(Expense!$C$45=Expense!$K$36,Expense!AR271,0)))</f>
        <v>0</v>
      </c>
      <c r="AS176" s="197">
        <f>IF(Expense!$C$45=Expense!$K$34,IF(Expense!$C$46=Expense!$K$24,Expense!AS267,IF(Expense!$C$46=Expense!$K$25,Expense!AS268,IF(Expense!$C$46=Expense!$K$26,Expense!AS269,0))),IF(Expense!$C$45=Expense!$K$35,Expense!AS270,IF(Expense!$C$45=Expense!$K$36,Expense!AS271,0)))</f>
        <v>0</v>
      </c>
      <c r="AT176" s="197">
        <f>IF(Expense!$C$45=Expense!$K$34,IF(Expense!$C$46=Expense!$K$24,Expense!AT267,IF(Expense!$C$46=Expense!$K$25,Expense!AT268,IF(Expense!$C$46=Expense!$K$26,Expense!AT269,0))),IF(Expense!$C$45=Expense!$K$35,Expense!AT270,IF(Expense!$C$45=Expense!$K$36,Expense!AT271,0)))</f>
        <v>0</v>
      </c>
      <c r="AU176" s="197">
        <f>IF(Expense!$C$45=Expense!$K$34,IF(Expense!$C$46=Expense!$K$24,Expense!AU267,IF(Expense!$C$46=Expense!$K$25,Expense!AU268,IF(Expense!$C$46=Expense!$K$26,Expense!AU269,0))),IF(Expense!$C$45=Expense!$K$35,Expense!AU270,IF(Expense!$C$45=Expense!$K$36,Expense!AU271,0)))</f>
        <v>0</v>
      </c>
      <c r="AV176" s="197">
        <f>IF(Expense!$C$45=Expense!$K$34,IF(Expense!$C$46=Expense!$K$24,Expense!AV267,IF(Expense!$C$46=Expense!$K$25,Expense!AV268,IF(Expense!$C$46=Expense!$K$26,Expense!AV269,0))),IF(Expense!$C$45=Expense!$K$35,Expense!AV270,IF(Expense!$C$45=Expense!$K$36,Expense!AV271,0)))</f>
        <v>0</v>
      </c>
      <c r="AW176" s="197">
        <f>IF(Expense!$C$45=Expense!$K$34,IF(Expense!$C$46=Expense!$K$24,Expense!AW267,IF(Expense!$C$46=Expense!$K$25,Expense!AW268,IF(Expense!$C$46=Expense!$K$26,Expense!AW269,0))),IF(Expense!$C$45=Expense!$K$35,Expense!AW270,IF(Expense!$C$45=Expense!$K$36,Expense!AW271,0)))</f>
        <v>0</v>
      </c>
      <c r="AX176" s="197">
        <f>IF(Expense!$C$45=Expense!$K$34,IF(Expense!$C$46=Expense!$K$24,Expense!AX267,IF(Expense!$C$46=Expense!$K$25,Expense!AX268,IF(Expense!$C$46=Expense!$K$26,Expense!AX269,0))),IF(Expense!$C$45=Expense!$K$35,Expense!AX270,IF(Expense!$C$45=Expense!$K$36,Expense!AX271,0)))</f>
        <v>0</v>
      </c>
      <c r="AY176" s="197">
        <f>IF(Expense!$C$45=Expense!$K$34,IF(Expense!$C$46=Expense!$K$24,Expense!AY267,IF(Expense!$C$46=Expense!$K$25,Expense!AY268,IF(Expense!$C$46=Expense!$K$26,Expense!AY269,0))),IF(Expense!$C$45=Expense!$K$35,Expense!AY270,IF(Expense!$C$45=Expense!$K$36,Expense!AY271,0)))</f>
        <v>0</v>
      </c>
      <c r="AZ176" s="197">
        <f>IF(Expense!$C$45=Expense!$K$34,IF(Expense!$C$46=Expense!$K$24,Expense!AZ267,IF(Expense!$C$46=Expense!$K$25,Expense!AZ268,IF(Expense!$C$46=Expense!$K$26,Expense!AZ269,0))),IF(Expense!$C$45=Expense!$K$35,Expense!AZ270,IF(Expense!$C$45=Expense!$K$36,Expense!AZ271,0)))</f>
        <v>0</v>
      </c>
      <c r="BA176" s="197">
        <f>IF(Expense!$C$45=Expense!$K$34,IF(Expense!$C$46=Expense!$K$24,Expense!BA267,IF(Expense!$C$46=Expense!$K$25,Expense!BA268,IF(Expense!$C$46=Expense!$K$26,Expense!BA269,0))),IF(Expense!$C$45=Expense!$K$35,Expense!BA270,IF(Expense!$C$45=Expense!$K$36,Expense!BA271,0)))</f>
        <v>0</v>
      </c>
      <c r="BB176" s="197">
        <f>IF(Expense!$C$45=Expense!$K$34,IF(Expense!$C$46=Expense!$K$24,Expense!BB267,IF(Expense!$C$46=Expense!$K$25,Expense!BB268,IF(Expense!$C$46=Expense!$K$26,Expense!BB269,0))),IF(Expense!$C$45=Expense!$K$35,Expense!BB270,IF(Expense!$C$45=Expense!$K$36,Expense!BB271,0)))</f>
        <v>0</v>
      </c>
      <c r="BC176" s="197">
        <f>IF(Expense!$C$45=Expense!$K$34,IF(Expense!$C$46=Expense!$K$24,Expense!BC267,IF(Expense!$C$46=Expense!$K$25,Expense!BC268,IF(Expense!$C$46=Expense!$K$26,Expense!BC269,0))),IF(Expense!$C$45=Expense!$K$35,Expense!BC270,IF(Expense!$C$45=Expense!$K$36,Expense!BC271,0)))</f>
        <v>0</v>
      </c>
      <c r="BD176" s="197">
        <f>IF(Expense!$C$45=Expense!$K$34,IF(Expense!$C$46=Expense!$K$24,Expense!BD267,IF(Expense!$C$46=Expense!$K$25,Expense!BD268,IF(Expense!$C$46=Expense!$K$26,Expense!BD269,0))),IF(Expense!$C$45=Expense!$K$35,Expense!BD270,IF(Expense!$C$45=Expense!$K$36,Expense!BD271,0)))</f>
        <v>0</v>
      </c>
      <c r="BE176" s="197">
        <f>IF(Expense!$C$45=Expense!$K$34,IF(Expense!$C$46=Expense!$K$24,Expense!BE267,IF(Expense!$C$46=Expense!$K$25,Expense!BE268,IF(Expense!$C$46=Expense!$K$26,Expense!BE269,0))),IF(Expense!$C$45=Expense!$K$35,Expense!BE270,IF(Expense!$C$45=Expense!$K$36,Expense!BE271,0)))</f>
        <v>0</v>
      </c>
      <c r="BF176" s="197">
        <f>IF(Expense!$C$45=Expense!$K$34,IF(Expense!$C$46=Expense!$K$24,Expense!BF267,IF(Expense!$C$46=Expense!$K$25,Expense!BF268,IF(Expense!$C$46=Expense!$K$26,Expense!BF269,0))),IF(Expense!$C$45=Expense!$K$35,Expense!BF270,IF(Expense!$C$45=Expense!$K$36,Expense!BF271,0)))</f>
        <v>0</v>
      </c>
      <c r="BG176" s="197">
        <f>IF(Expense!$C$45=Expense!$K$34,IF(Expense!$C$46=Expense!$K$24,Expense!BG267,IF(Expense!$C$46=Expense!$K$25,Expense!BG268,IF(Expense!$C$46=Expense!$K$26,Expense!BG269,0))),IF(Expense!$C$45=Expense!$K$35,Expense!BG270,IF(Expense!$C$45=Expense!$K$36,Expense!BG271,0)))</f>
        <v>0</v>
      </c>
      <c r="BH176" s="197">
        <f>IF(Expense!$C$45=Expense!$K$34,IF(Expense!$C$46=Expense!$K$24,Expense!BH267,IF(Expense!$C$46=Expense!$K$25,Expense!BH268,IF(Expense!$C$46=Expense!$K$26,Expense!BH269,0))),IF(Expense!$C$45=Expense!$K$35,Expense!BH270,IF(Expense!$C$45=Expense!$K$36,Expense!BH271,0)))</f>
        <v>0</v>
      </c>
      <c r="BI176" s="197">
        <f>IF(Expense!$C$45=Expense!$K$34,IF(Expense!$C$46=Expense!$K$24,Expense!BI267,IF(Expense!$C$46=Expense!$K$25,Expense!BI268,IF(Expense!$C$46=Expense!$K$26,Expense!BI269,0))),IF(Expense!$C$45=Expense!$K$35,Expense!BI270,IF(Expense!$C$45=Expense!$K$36,Expense!BI271,0)))</f>
        <v>0</v>
      </c>
      <c r="BJ176" s="197">
        <f>IF(Expense!$C$45=Expense!$K$34,IF(Expense!$C$46=Expense!$K$24,Expense!BJ267,IF(Expense!$C$46=Expense!$K$25,Expense!BJ268,IF(Expense!$C$46=Expense!$K$26,Expense!BJ269,0))),IF(Expense!$C$45=Expense!$K$35,Expense!BJ270,IF(Expense!$C$45=Expense!$K$36,Expense!BJ271,0)))</f>
        <v>0</v>
      </c>
      <c r="BK176" s="197">
        <f>IF(Expense!$C$45=Expense!$K$34,IF(Expense!$C$46=Expense!$K$24,Expense!BK267,IF(Expense!$C$46=Expense!$K$25,Expense!BK268,IF(Expense!$C$46=Expense!$K$26,Expense!BK269,0))),IF(Expense!$C$45=Expense!$K$35,Expense!BK270,IF(Expense!$C$45=Expense!$K$36,Expense!BK271,0)))</f>
        <v>0</v>
      </c>
      <c r="BL176" s="197">
        <f>IF(Expense!$C$45=Expense!$K$34,IF(Expense!$C$46=Expense!$K$24,Expense!BL267,IF(Expense!$C$46=Expense!$K$25,Expense!BL268,IF(Expense!$C$46=Expense!$K$26,Expense!BL269,0))),IF(Expense!$C$45=Expense!$K$35,Expense!BL270,IF(Expense!$C$45=Expense!$K$36,Expense!BL271,0)))</f>
        <v>0</v>
      </c>
      <c r="BM176" s="197">
        <f>IF(Expense!$C$45=Expense!$K$34,IF(Expense!$C$46=Expense!$K$24,Expense!BM267,IF(Expense!$C$46=Expense!$K$25,Expense!BM268,IF(Expense!$C$46=Expense!$K$26,Expense!BM269,0))),IF(Expense!$C$45=Expense!$K$35,Expense!BM270,IF(Expense!$C$45=Expense!$K$36,Expense!BM271,0)))</f>
        <v>0</v>
      </c>
      <c r="BN176" s="197">
        <f>IF(Expense!$C$45=Expense!$K$34,IF(Expense!$C$46=Expense!$K$24,Expense!BN267,IF(Expense!$C$46=Expense!$K$25,Expense!BN268,IF(Expense!$C$46=Expense!$K$26,Expense!BN269,0))),IF(Expense!$C$45=Expense!$K$35,Expense!BN270,IF(Expense!$C$45=Expense!$K$36,Expense!BN271,0)))</f>
        <v>0</v>
      </c>
      <c r="BO176" s="197">
        <f>IF(Expense!$C$45=Expense!$K$34,IF(Expense!$C$46=Expense!$K$24,Expense!BO267,IF(Expense!$C$46=Expense!$K$25,Expense!BO268,IF(Expense!$C$46=Expense!$K$26,Expense!BO269,0))),IF(Expense!$C$45=Expense!$K$35,Expense!BO270,IF(Expense!$C$45=Expense!$K$36,Expense!BO271,0)))</f>
        <v>0</v>
      </c>
      <c r="BP176" s="197">
        <f>IF(Expense!$C$45=Expense!$K$34,IF(Expense!$C$46=Expense!$K$24,Expense!BP267,IF(Expense!$C$46=Expense!$K$25,Expense!BP268,IF(Expense!$C$46=Expense!$K$26,Expense!BP269,0))),IF(Expense!$C$45=Expense!$K$35,Expense!BP270,IF(Expense!$C$45=Expense!$K$36,Expense!BP271,0)))</f>
        <v>0</v>
      </c>
      <c r="BQ176" s="197">
        <f>IF(Expense!$C$45=Expense!$K$34,IF(Expense!$C$46=Expense!$K$24,Expense!BQ267,IF(Expense!$C$46=Expense!$K$25,Expense!BQ268,IF(Expense!$C$46=Expense!$K$26,Expense!BQ269,0))),IF(Expense!$C$45=Expense!$K$35,Expense!BQ270,IF(Expense!$C$45=Expense!$K$36,Expense!BQ271,0)))</f>
        <v>0</v>
      </c>
      <c r="BR176" s="197">
        <f>IF(Expense!$C$45=Expense!$K$34,IF(Expense!$C$46=Expense!$K$24,Expense!BR267,IF(Expense!$C$46=Expense!$K$25,Expense!BR268,IF(Expense!$C$46=Expense!$K$26,Expense!BR269,0))),IF(Expense!$C$45=Expense!$K$35,Expense!BR270,IF(Expense!$C$45=Expense!$K$36,Expense!BR271,0)))</f>
        <v>0</v>
      </c>
      <c r="BS176" s="197">
        <f>IF(Expense!$C$45=Expense!$K$34,IF(Expense!$C$46=Expense!$K$24,Expense!BS267,IF(Expense!$C$46=Expense!$K$25,Expense!BS268,IF(Expense!$C$46=Expense!$K$26,Expense!BS269,0))),IF(Expense!$C$45=Expense!$K$35,Expense!BS270,IF(Expense!$C$45=Expense!$K$36,Expense!BS271,0)))</f>
        <v>0</v>
      </c>
      <c r="BT176" s="197">
        <f>IF(Expense!$C$45=Expense!$K$34,IF(Expense!$C$46=Expense!$K$24,Expense!BT267,IF(Expense!$C$46=Expense!$K$25,Expense!BT268,IF(Expense!$C$46=Expense!$K$26,Expense!BT269,0))),IF(Expense!$C$45=Expense!$K$35,Expense!BT270,IF(Expense!$C$45=Expense!$K$36,Expense!BT271,0)))</f>
        <v>0</v>
      </c>
      <c r="BU176" s="197">
        <f>IF(Expense!$C$45=Expense!$K$34,IF(Expense!$C$46=Expense!$K$24,Expense!BU267,IF(Expense!$C$46=Expense!$K$25,Expense!BU268,IF(Expense!$C$46=Expense!$K$26,Expense!BU269,0))),IF(Expense!$C$45=Expense!$K$35,Expense!BU270,IF(Expense!$C$45=Expense!$K$36,Expense!BU271,0)))</f>
        <v>0</v>
      </c>
      <c r="BV176" s="197">
        <f>IF(Expense!$C$45=Expense!$K$34,IF(Expense!$C$46=Expense!$K$24,Expense!BV267,IF(Expense!$C$46=Expense!$K$25,Expense!BV268,IF(Expense!$C$46=Expense!$K$26,Expense!BV269,0))),IF(Expense!$C$45=Expense!$K$35,Expense!BV270,IF(Expense!$C$45=Expense!$K$36,Expense!BV271,0)))</f>
        <v>0</v>
      </c>
      <c r="BW176" s="197">
        <f>IF(Expense!$C$45=Expense!$K$34,IF(Expense!$C$46=Expense!$K$24,Expense!BW267,IF(Expense!$C$46=Expense!$K$25,Expense!BW268,IF(Expense!$C$46=Expense!$K$26,Expense!BW269,0))),IF(Expense!$C$45=Expense!$K$35,Expense!BW270,IF(Expense!$C$45=Expense!$K$36,Expense!BW271,0)))</f>
        <v>0</v>
      </c>
      <c r="BX176" s="197">
        <f>IF(Expense!$C$45=Expense!$K$34,IF(Expense!$C$46=Expense!$K$24,Expense!BX267,IF(Expense!$C$46=Expense!$K$25,Expense!BX268,IF(Expense!$C$46=Expense!$K$26,Expense!BX269,0))),IF(Expense!$C$45=Expense!$K$35,Expense!BX270,IF(Expense!$C$45=Expense!$K$36,Expense!BX271,0)))</f>
        <v>0</v>
      </c>
      <c r="BY176" s="197">
        <f>IF(Expense!$C$45=Expense!$K$34,IF(Expense!$C$46=Expense!$K$24,Expense!BY267,IF(Expense!$C$46=Expense!$K$25,Expense!BY268,IF(Expense!$C$46=Expense!$K$26,Expense!BY269,0))),IF(Expense!$C$45=Expense!$K$35,Expense!BY270,IF(Expense!$C$45=Expense!$K$36,Expense!BY271,0)))</f>
        <v>0</v>
      </c>
      <c r="BZ176" s="197">
        <f>IF(Expense!$C$45=Expense!$K$34,IF(Expense!$C$46=Expense!$K$24,Expense!BZ267,IF(Expense!$C$46=Expense!$K$25,Expense!BZ268,IF(Expense!$C$46=Expense!$K$26,Expense!BZ269,0))),IF(Expense!$C$45=Expense!$K$35,Expense!BZ270,IF(Expense!$C$45=Expense!$K$36,Expense!BZ271,0)))</f>
        <v>0</v>
      </c>
      <c r="CA176" s="197">
        <f>IF(Expense!$C$45=Expense!$K$34,IF(Expense!$C$46=Expense!$K$24,Expense!CA267,IF(Expense!$C$46=Expense!$K$25,Expense!CA268,IF(Expense!$C$46=Expense!$K$26,Expense!CA269,0))),IF(Expense!$C$45=Expense!$K$35,Expense!CA270,IF(Expense!$C$45=Expense!$K$36,Expense!CA271,0)))</f>
        <v>4166.666666666667</v>
      </c>
      <c r="CB176" s="197">
        <f>IF(Expense!$C$45=Expense!$K$34,IF(Expense!$C$46=Expense!$K$24,Expense!CB267,IF(Expense!$C$46=Expense!$K$25,Expense!CB268,IF(Expense!$C$46=Expense!$K$26,Expense!CB269,0))),IF(Expense!$C$45=Expense!$K$35,Expense!CB270,IF(Expense!$C$45=Expense!$K$36,Expense!CB271,0)))</f>
        <v>4166.666666666667</v>
      </c>
      <c r="CC176" s="197">
        <f>IF(Expense!$C$45=Expense!$K$34,IF(Expense!$C$46=Expense!$K$24,Expense!CC267,IF(Expense!$C$46=Expense!$K$25,Expense!CC268,IF(Expense!$C$46=Expense!$K$26,Expense!CC269,0))),IF(Expense!$C$45=Expense!$K$35,Expense!CC270,IF(Expense!$C$45=Expense!$K$36,Expense!CC271,0)))</f>
        <v>4166.666666666667</v>
      </c>
      <c r="CD176" s="197">
        <f>IF(Expense!$C$45=Expense!$K$34,IF(Expense!$C$46=Expense!$K$24,Expense!CD267,IF(Expense!$C$46=Expense!$K$25,Expense!CD268,IF(Expense!$C$46=Expense!$K$26,Expense!CD269,0))),IF(Expense!$C$45=Expense!$K$35,Expense!CD270,IF(Expense!$C$45=Expense!$K$36,Expense!CD271,0)))</f>
        <v>4166.666666666667</v>
      </c>
      <c r="CE176" s="197">
        <f>IF(Expense!$C$45=Expense!$K$34,IF(Expense!$C$46=Expense!$K$24,Expense!CE267,IF(Expense!$C$46=Expense!$K$25,Expense!CE268,IF(Expense!$C$46=Expense!$K$26,Expense!CE269,0))),IF(Expense!$C$45=Expense!$K$35,Expense!CE270,IF(Expense!$C$45=Expense!$K$36,Expense!CE271,0)))</f>
        <v>4166.666666666667</v>
      </c>
      <c r="CF176" s="197">
        <f>IF(Expense!$C$45=Expense!$K$34,IF(Expense!$C$46=Expense!$K$24,Expense!CF267,IF(Expense!$C$46=Expense!$K$25,Expense!CF268,IF(Expense!$C$46=Expense!$K$26,Expense!CF269,0))),IF(Expense!$C$45=Expense!$K$35,Expense!CF270,IF(Expense!$C$45=Expense!$K$36,Expense!CF271,0)))</f>
        <v>4166.666666666667</v>
      </c>
      <c r="CG176" s="197">
        <f>IF(Expense!$C$45=Expense!$K$34,IF(Expense!$C$46=Expense!$K$24,Expense!CG267,IF(Expense!$C$46=Expense!$K$25,Expense!CG268,IF(Expense!$C$46=Expense!$K$26,Expense!CG269,0))),IF(Expense!$C$45=Expense!$K$35,Expense!CG270,IF(Expense!$C$45=Expense!$K$36,Expense!CG271,0)))</f>
        <v>4166.666666666667</v>
      </c>
      <c r="CH176" s="197">
        <f>IF(Expense!$C$45=Expense!$K$34,IF(Expense!$C$46=Expense!$K$24,Expense!CH267,IF(Expense!$C$46=Expense!$K$25,Expense!CH268,IF(Expense!$C$46=Expense!$K$26,Expense!CH269,0))),IF(Expense!$C$45=Expense!$K$35,Expense!CH270,IF(Expense!$C$45=Expense!$K$36,Expense!CH271,0)))</f>
        <v>4166.666666666667</v>
      </c>
      <c r="CI176" s="197">
        <f>IF(Expense!$C$45=Expense!$K$34,IF(Expense!$C$46=Expense!$K$24,Expense!CI267,IF(Expense!$C$46=Expense!$K$25,Expense!CI268,IF(Expense!$C$46=Expense!$K$26,Expense!CI269,0))),IF(Expense!$C$45=Expense!$K$35,Expense!CI270,IF(Expense!$C$45=Expense!$K$36,Expense!CI271,0)))</f>
        <v>4166.666666666667</v>
      </c>
      <c r="CJ176" s="197">
        <f>IF(Expense!$C$45=Expense!$K$34,IF(Expense!$C$46=Expense!$K$24,Expense!CJ267,IF(Expense!$C$46=Expense!$K$25,Expense!CJ268,IF(Expense!$C$46=Expense!$K$26,Expense!CJ269,0))),IF(Expense!$C$45=Expense!$K$35,Expense!CJ270,IF(Expense!$C$45=Expense!$K$36,Expense!CJ271,0)))</f>
        <v>4166.666666666667</v>
      </c>
      <c r="CK176" s="197">
        <f>IF(Expense!$C$45=Expense!$K$34,IF(Expense!$C$46=Expense!$K$24,Expense!CK267,IF(Expense!$C$46=Expense!$K$25,Expense!CK268,IF(Expense!$C$46=Expense!$K$26,Expense!CK269,0))),IF(Expense!$C$45=Expense!$K$35,Expense!CK270,IF(Expense!$C$45=Expense!$K$36,Expense!CK271,0)))</f>
        <v>4166.666666666667</v>
      </c>
      <c r="CL176" s="197">
        <f>IF(Expense!$C$45=Expense!$K$34,IF(Expense!$C$46=Expense!$K$24,Expense!CL267,IF(Expense!$C$46=Expense!$K$25,Expense!CL268,IF(Expense!$C$46=Expense!$K$26,Expense!CL269,0))),IF(Expense!$C$45=Expense!$K$35,Expense!CL270,IF(Expense!$C$45=Expense!$K$36,Expense!CL271,0)))</f>
        <v>4166.666666666667</v>
      </c>
      <c r="CM176" s="197">
        <f>IF(Expense!$C$45=Expense!$K$34,IF(Expense!$C$46=Expense!$K$24,Expense!CM267,IF(Expense!$C$46=Expense!$K$25,Expense!CM268,IF(Expense!$C$46=Expense!$K$26,Expense!CM269,0))),IF(Expense!$C$45=Expense!$K$35,Expense!CM270,IF(Expense!$C$45=Expense!$K$36,Expense!CM271,0)))</f>
        <v>4375</v>
      </c>
      <c r="CN176" s="197">
        <f>IF(Expense!$C$45=Expense!$K$34,IF(Expense!$C$46=Expense!$K$24,Expense!CN267,IF(Expense!$C$46=Expense!$K$25,Expense!CN268,IF(Expense!$C$46=Expense!$K$26,Expense!CN269,0))),IF(Expense!$C$45=Expense!$K$35,Expense!CN270,IF(Expense!$C$45=Expense!$K$36,Expense!CN271,0)))</f>
        <v>4375</v>
      </c>
      <c r="CO176" s="197">
        <f>IF(Expense!$C$45=Expense!$K$34,IF(Expense!$C$46=Expense!$K$24,Expense!CO267,IF(Expense!$C$46=Expense!$K$25,Expense!CO268,IF(Expense!$C$46=Expense!$K$26,Expense!CO269,0))),IF(Expense!$C$45=Expense!$K$35,Expense!CO270,IF(Expense!$C$45=Expense!$K$36,Expense!CO271,0)))</f>
        <v>4375</v>
      </c>
      <c r="CP176" s="197">
        <f>IF(Expense!$C$45=Expense!$K$34,IF(Expense!$C$46=Expense!$K$24,Expense!CP267,IF(Expense!$C$46=Expense!$K$25,Expense!CP268,IF(Expense!$C$46=Expense!$K$26,Expense!CP269,0))),IF(Expense!$C$45=Expense!$K$35,Expense!CP270,IF(Expense!$C$45=Expense!$K$36,Expense!CP271,0)))</f>
        <v>4375</v>
      </c>
      <c r="CQ176" s="197">
        <f>IF(Expense!$C$45=Expense!$K$34,IF(Expense!$C$46=Expense!$K$24,Expense!CQ267,IF(Expense!$C$46=Expense!$K$25,Expense!CQ268,IF(Expense!$C$46=Expense!$K$26,Expense!CQ269,0))),IF(Expense!$C$45=Expense!$K$35,Expense!CQ270,IF(Expense!$C$45=Expense!$K$36,Expense!CQ271,0)))</f>
        <v>4375</v>
      </c>
      <c r="CR176" s="197">
        <f>IF(Expense!$C$45=Expense!$K$34,IF(Expense!$C$46=Expense!$K$24,Expense!CR267,IF(Expense!$C$46=Expense!$K$25,Expense!CR268,IF(Expense!$C$46=Expense!$K$26,Expense!CR269,0))),IF(Expense!$C$45=Expense!$K$35,Expense!CR270,IF(Expense!$C$45=Expense!$K$36,Expense!CR271,0)))</f>
        <v>4375</v>
      </c>
      <c r="CS176" s="197">
        <f>IF(Expense!$C$45=Expense!$K$34,IF(Expense!$C$46=Expense!$K$24,Expense!CS267,IF(Expense!$C$46=Expense!$K$25,Expense!CS268,IF(Expense!$C$46=Expense!$K$26,Expense!CS269,0))),IF(Expense!$C$45=Expense!$K$35,Expense!CS270,IF(Expense!$C$45=Expense!$K$36,Expense!CS271,0)))</f>
        <v>4375</v>
      </c>
      <c r="CT176" s="197">
        <f>IF(Expense!$C$45=Expense!$K$34,IF(Expense!$C$46=Expense!$K$24,Expense!CT267,IF(Expense!$C$46=Expense!$K$25,Expense!CT268,IF(Expense!$C$46=Expense!$K$26,Expense!CT269,0))),IF(Expense!$C$45=Expense!$K$35,Expense!CT270,IF(Expense!$C$45=Expense!$K$36,Expense!CT271,0)))</f>
        <v>4375</v>
      </c>
      <c r="CU176" s="197">
        <f>IF(Expense!$C$45=Expense!$K$34,IF(Expense!$C$46=Expense!$K$24,Expense!CU267,IF(Expense!$C$46=Expense!$K$25,Expense!CU268,IF(Expense!$C$46=Expense!$K$26,Expense!CU269,0))),IF(Expense!$C$45=Expense!$K$35,Expense!CU270,IF(Expense!$C$45=Expense!$K$36,Expense!CU271,0)))</f>
        <v>4375</v>
      </c>
      <c r="CV176" s="197">
        <f>IF(Expense!$C$45=Expense!$K$34,IF(Expense!$C$46=Expense!$K$24,Expense!CV267,IF(Expense!$C$46=Expense!$K$25,Expense!CV268,IF(Expense!$C$46=Expense!$K$26,Expense!CV269,0))),IF(Expense!$C$45=Expense!$K$35,Expense!CV270,IF(Expense!$C$45=Expense!$K$36,Expense!CV271,0)))</f>
        <v>4375</v>
      </c>
      <c r="CW176" s="197">
        <f>IF(Expense!$C$45=Expense!$K$34,IF(Expense!$C$46=Expense!$K$24,Expense!CW267,IF(Expense!$C$46=Expense!$K$25,Expense!CW268,IF(Expense!$C$46=Expense!$K$26,Expense!CW269,0))),IF(Expense!$C$45=Expense!$K$35,Expense!CW270,IF(Expense!$C$45=Expense!$K$36,Expense!CW271,0)))</f>
        <v>4375</v>
      </c>
      <c r="CX176" s="197">
        <f>IF(Expense!$C$45=Expense!$K$34,IF(Expense!$C$46=Expense!$K$24,Expense!CX267,IF(Expense!$C$46=Expense!$K$25,Expense!CX268,IF(Expense!$C$46=Expense!$K$26,Expense!CX269,0))),IF(Expense!$C$45=Expense!$K$35,Expense!CX270,IF(Expense!$C$45=Expense!$K$36,Expense!CX271,0)))</f>
        <v>4375</v>
      </c>
      <c r="CY176" s="197">
        <f>IF(Expense!$C$45=Expense!$K$34,IF(Expense!$C$46=Expense!$K$24,Expense!CY267,IF(Expense!$C$46=Expense!$K$25,Expense!CY268,IF(Expense!$C$46=Expense!$K$26,Expense!CY269,0))),IF(Expense!$C$45=Expense!$K$35,Expense!CY270,IF(Expense!$C$45=Expense!$K$36,Expense!CY271,0)))</f>
        <v>4593.75</v>
      </c>
      <c r="CZ176" s="197">
        <f>IF(Expense!$C$45=Expense!$K$34,IF(Expense!$C$46=Expense!$K$24,Expense!CZ267,IF(Expense!$C$46=Expense!$K$25,Expense!CZ268,IF(Expense!$C$46=Expense!$K$26,Expense!CZ269,0))),IF(Expense!$C$45=Expense!$K$35,Expense!CZ270,IF(Expense!$C$45=Expense!$K$36,Expense!CZ271,0)))</f>
        <v>4593.75</v>
      </c>
      <c r="DA176" s="197">
        <f>IF(Expense!$C$45=Expense!$K$34,IF(Expense!$C$46=Expense!$K$24,Expense!DA267,IF(Expense!$C$46=Expense!$K$25,Expense!DA268,IF(Expense!$C$46=Expense!$K$26,Expense!DA269,0))),IF(Expense!$C$45=Expense!$K$35,Expense!DA270,IF(Expense!$C$45=Expense!$K$36,Expense!DA271,0)))</f>
        <v>4593.75</v>
      </c>
      <c r="DB176" s="197">
        <f>IF(Expense!$C$45=Expense!$K$34,IF(Expense!$C$46=Expense!$K$24,Expense!DB267,IF(Expense!$C$46=Expense!$K$25,Expense!DB268,IF(Expense!$C$46=Expense!$K$26,Expense!DB269,0))),IF(Expense!$C$45=Expense!$K$35,Expense!DB270,IF(Expense!$C$45=Expense!$K$36,Expense!DB271,0)))</f>
        <v>4593.75</v>
      </c>
      <c r="DC176" s="197">
        <f>IF(Expense!$C$45=Expense!$K$34,IF(Expense!$C$46=Expense!$K$24,Expense!DC267,IF(Expense!$C$46=Expense!$K$25,Expense!DC268,IF(Expense!$C$46=Expense!$K$26,Expense!DC269,0))),IF(Expense!$C$45=Expense!$K$35,Expense!DC270,IF(Expense!$C$45=Expense!$K$36,Expense!DC271,0)))</f>
        <v>4593.75</v>
      </c>
      <c r="DD176" s="197">
        <f>IF(Expense!$C$45=Expense!$K$34,IF(Expense!$C$46=Expense!$K$24,Expense!DD267,IF(Expense!$C$46=Expense!$K$25,Expense!DD268,IF(Expense!$C$46=Expense!$K$26,Expense!DD269,0))),IF(Expense!$C$45=Expense!$K$35,Expense!DD270,IF(Expense!$C$45=Expense!$K$36,Expense!DD271,0)))</f>
        <v>4593.75</v>
      </c>
      <c r="DE176" s="197">
        <f>IF(Expense!$C$45=Expense!$K$34,IF(Expense!$C$46=Expense!$K$24,Expense!DE267,IF(Expense!$C$46=Expense!$K$25,Expense!DE268,IF(Expense!$C$46=Expense!$K$26,Expense!DE269,0))),IF(Expense!$C$45=Expense!$K$35,Expense!DE270,IF(Expense!$C$45=Expense!$K$36,Expense!DE271,0)))</f>
        <v>4593.75</v>
      </c>
      <c r="DF176" s="197">
        <f>IF(Expense!$C$45=Expense!$K$34,IF(Expense!$C$46=Expense!$K$24,Expense!DF267,IF(Expense!$C$46=Expense!$K$25,Expense!DF268,IF(Expense!$C$46=Expense!$K$26,Expense!DF269,0))),IF(Expense!$C$45=Expense!$K$35,Expense!DF270,IF(Expense!$C$45=Expense!$K$36,Expense!DF271,0)))</f>
        <v>4593.75</v>
      </c>
      <c r="DG176" s="197">
        <f>IF(Expense!$C$45=Expense!$K$34,IF(Expense!$C$46=Expense!$K$24,Expense!DG267,IF(Expense!$C$46=Expense!$K$25,Expense!DG268,IF(Expense!$C$46=Expense!$K$26,Expense!DG269,0))),IF(Expense!$C$45=Expense!$K$35,Expense!DG270,IF(Expense!$C$45=Expense!$K$36,Expense!DG271,0)))</f>
        <v>4593.75</v>
      </c>
      <c r="DH176" s="197">
        <f>IF(Expense!$C$45=Expense!$K$34,IF(Expense!$C$46=Expense!$K$24,Expense!DH267,IF(Expense!$C$46=Expense!$K$25,Expense!DH268,IF(Expense!$C$46=Expense!$K$26,Expense!DH269,0))),IF(Expense!$C$45=Expense!$K$35,Expense!DH270,IF(Expense!$C$45=Expense!$K$36,Expense!DH271,0)))</f>
        <v>4593.75</v>
      </c>
      <c r="DI176" s="197">
        <f>IF(Expense!$C$45=Expense!$K$34,IF(Expense!$C$46=Expense!$K$24,Expense!DI267,IF(Expense!$C$46=Expense!$K$25,Expense!DI268,IF(Expense!$C$46=Expense!$K$26,Expense!DI269,0))),IF(Expense!$C$45=Expense!$K$35,Expense!DI270,IF(Expense!$C$45=Expense!$K$36,Expense!DI271,0)))</f>
        <v>4593.75</v>
      </c>
      <c r="DJ176" s="197">
        <f>IF(Expense!$C$45=Expense!$K$34,IF(Expense!$C$46=Expense!$K$24,Expense!DJ267,IF(Expense!$C$46=Expense!$K$25,Expense!DJ268,IF(Expense!$C$46=Expense!$K$26,Expense!DJ269,0))),IF(Expense!$C$45=Expense!$K$35,Expense!DJ270,IF(Expense!$C$45=Expense!$K$36,Expense!DJ271,0)))</f>
        <v>4593.75</v>
      </c>
      <c r="DK176" s="197">
        <f>IF(Expense!$C$45=Expense!$K$34,IF(Expense!$C$46=Expense!$K$24,Expense!DK267,IF(Expense!$C$46=Expense!$K$25,Expense!DK268,IF(Expense!$C$46=Expense!$K$26,Expense!DK269,0))),IF(Expense!$C$45=Expense!$K$35,Expense!DK270,IF(Expense!$C$45=Expense!$K$36,Expense!DK271,0)))</f>
        <v>4823.4375000000009</v>
      </c>
      <c r="DL176" s="197">
        <f>IF(Expense!$C$45=Expense!$K$34,IF(Expense!$C$46=Expense!$K$24,Expense!DL267,IF(Expense!$C$46=Expense!$K$25,Expense!DL268,IF(Expense!$C$46=Expense!$K$26,Expense!DL269,0))),IF(Expense!$C$45=Expense!$K$35,Expense!DL270,IF(Expense!$C$45=Expense!$K$36,Expense!DL271,0)))</f>
        <v>4823.4375000000009</v>
      </c>
      <c r="DM176" s="197">
        <f>IF(Expense!$C$45=Expense!$K$34,IF(Expense!$C$46=Expense!$K$24,Expense!DM267,IF(Expense!$C$46=Expense!$K$25,Expense!DM268,IF(Expense!$C$46=Expense!$K$26,Expense!DM269,0))),IF(Expense!$C$45=Expense!$K$35,Expense!DM270,IF(Expense!$C$45=Expense!$K$36,Expense!DM271,0)))</f>
        <v>4823.4375000000009</v>
      </c>
      <c r="DN176" s="197">
        <f>IF(Expense!$C$45=Expense!$K$34,IF(Expense!$C$46=Expense!$K$24,Expense!DN267,IF(Expense!$C$46=Expense!$K$25,Expense!DN268,IF(Expense!$C$46=Expense!$K$26,Expense!DN269,0))),IF(Expense!$C$45=Expense!$K$35,Expense!DN270,IF(Expense!$C$45=Expense!$K$36,Expense!DN271,0)))</f>
        <v>4823.4375000000009</v>
      </c>
      <c r="DO176" s="197">
        <f>IF(Expense!$C$45=Expense!$K$34,IF(Expense!$C$46=Expense!$K$24,Expense!DO267,IF(Expense!$C$46=Expense!$K$25,Expense!DO268,IF(Expense!$C$46=Expense!$K$26,Expense!DO269,0))),IF(Expense!$C$45=Expense!$K$35,Expense!DO270,IF(Expense!$C$45=Expense!$K$36,Expense!DO271,0)))</f>
        <v>4823.4375000000009</v>
      </c>
      <c r="DP176" s="197">
        <f>IF(Expense!$C$45=Expense!$K$34,IF(Expense!$C$46=Expense!$K$24,Expense!DP267,IF(Expense!$C$46=Expense!$K$25,Expense!DP268,IF(Expense!$C$46=Expense!$K$26,Expense!DP269,0))),IF(Expense!$C$45=Expense!$K$35,Expense!DP270,IF(Expense!$C$45=Expense!$K$36,Expense!DP271,0)))</f>
        <v>4823.4375000000009</v>
      </c>
      <c r="DQ176" s="197">
        <f>IF(Expense!$C$45=Expense!$K$34,IF(Expense!$C$46=Expense!$K$24,Expense!DQ267,IF(Expense!$C$46=Expense!$K$25,Expense!DQ268,IF(Expense!$C$46=Expense!$K$26,Expense!DQ269,0))),IF(Expense!$C$45=Expense!$K$35,Expense!DQ270,IF(Expense!$C$45=Expense!$K$36,Expense!DQ271,0)))</f>
        <v>4823.4375000000009</v>
      </c>
      <c r="DR176" s="197">
        <f>IF(Expense!$C$45=Expense!$K$34,IF(Expense!$C$46=Expense!$K$24,Expense!DR267,IF(Expense!$C$46=Expense!$K$25,Expense!DR268,IF(Expense!$C$46=Expense!$K$26,Expense!DR269,0))),IF(Expense!$C$45=Expense!$K$35,Expense!DR270,IF(Expense!$C$45=Expense!$K$36,Expense!DR271,0)))</f>
        <v>4823.4375000000009</v>
      </c>
      <c r="DS176" s="197">
        <f>IF(Expense!$C$45=Expense!$K$34,IF(Expense!$C$46=Expense!$K$24,Expense!DS267,IF(Expense!$C$46=Expense!$K$25,Expense!DS268,IF(Expense!$C$46=Expense!$K$26,Expense!DS269,0))),IF(Expense!$C$45=Expense!$K$35,Expense!DS270,IF(Expense!$C$45=Expense!$K$36,Expense!DS271,0)))</f>
        <v>4823.4375000000009</v>
      </c>
      <c r="DT176" s="197">
        <f>IF(Expense!$C$45=Expense!$K$34,IF(Expense!$C$46=Expense!$K$24,Expense!DT267,IF(Expense!$C$46=Expense!$K$25,Expense!DT268,IF(Expense!$C$46=Expense!$K$26,Expense!DT269,0))),IF(Expense!$C$45=Expense!$K$35,Expense!DT270,IF(Expense!$C$45=Expense!$K$36,Expense!DT271,0)))</f>
        <v>4823.4375000000009</v>
      </c>
      <c r="DU176" s="197">
        <f>IF(Expense!$C$45=Expense!$K$34,IF(Expense!$C$46=Expense!$K$24,Expense!DU267,IF(Expense!$C$46=Expense!$K$25,Expense!DU268,IF(Expense!$C$46=Expense!$K$26,Expense!DU269,0))),IF(Expense!$C$45=Expense!$K$35,Expense!DU270,IF(Expense!$C$45=Expense!$K$36,Expense!DU271,0)))</f>
        <v>4823.4375000000009</v>
      </c>
      <c r="DV176" s="197">
        <f>IF(Expense!$C$45=Expense!$K$34,IF(Expense!$C$46=Expense!$K$24,Expense!DV267,IF(Expense!$C$46=Expense!$K$25,Expense!DV268,IF(Expense!$C$46=Expense!$K$26,Expense!DV269,0))),IF(Expense!$C$45=Expense!$K$35,Expense!DV270,IF(Expense!$C$45=Expense!$K$36,Expense!DV271,0)))</f>
        <v>4823.4375000000009</v>
      </c>
      <c r="DW176" s="197">
        <f>IF(Expense!$C$45=Expense!$K$34,IF(Expense!$C$46=Expense!$K$24,Expense!DW267,IF(Expense!$C$46=Expense!$K$25,Expense!DW268,IF(Expense!$C$46=Expense!$K$26,Expense!DW269,0))),IF(Expense!$C$45=Expense!$K$35,Expense!DW270,IF(Expense!$C$45=Expense!$K$36,Expense!DW271,0)))</f>
        <v>5064.609375</v>
      </c>
      <c r="DX176" s="197">
        <f>IF(Expense!$C$45=Expense!$K$34,IF(Expense!$C$46=Expense!$K$24,Expense!DX267,IF(Expense!$C$46=Expense!$K$25,Expense!DX268,IF(Expense!$C$46=Expense!$K$26,Expense!DX269,0))),IF(Expense!$C$45=Expense!$K$35,Expense!DX270,IF(Expense!$C$45=Expense!$K$36,Expense!DX271,0)))</f>
        <v>5064.609375</v>
      </c>
      <c r="DY176" s="197">
        <f>IF(Expense!$C$45=Expense!$K$34,IF(Expense!$C$46=Expense!$K$24,Expense!DY267,IF(Expense!$C$46=Expense!$K$25,Expense!DY268,IF(Expense!$C$46=Expense!$K$26,Expense!DY269,0))),IF(Expense!$C$45=Expense!$K$35,Expense!DY270,IF(Expense!$C$45=Expense!$K$36,Expense!DY271,0)))</f>
        <v>5064.609375</v>
      </c>
      <c r="DZ176" s="197">
        <f>IF(Expense!$C$45=Expense!$K$34,IF(Expense!$C$46=Expense!$K$24,Expense!DZ267,IF(Expense!$C$46=Expense!$K$25,Expense!DZ268,IF(Expense!$C$46=Expense!$K$26,Expense!DZ269,0))),IF(Expense!$C$45=Expense!$K$35,Expense!DZ270,IF(Expense!$C$45=Expense!$K$36,Expense!DZ271,0)))</f>
        <v>5064.609375</v>
      </c>
      <c r="EA176" s="197">
        <f>IF(Expense!$C$45=Expense!$K$34,IF(Expense!$C$46=Expense!$K$24,Expense!EA267,IF(Expense!$C$46=Expense!$K$25,Expense!EA268,IF(Expense!$C$46=Expense!$K$26,Expense!EA269,0))),IF(Expense!$C$45=Expense!$K$35,Expense!EA270,IF(Expense!$C$45=Expense!$K$36,Expense!EA271,0)))</f>
        <v>5064.609375</v>
      </c>
      <c r="EB176" s="197">
        <f>IF(Expense!$C$45=Expense!$K$34,IF(Expense!$C$46=Expense!$K$24,Expense!EB267,IF(Expense!$C$46=Expense!$K$25,Expense!EB268,IF(Expense!$C$46=Expense!$K$26,Expense!EB269,0))),IF(Expense!$C$45=Expense!$K$35,Expense!EB270,IF(Expense!$C$45=Expense!$K$36,Expense!EB271,0)))</f>
        <v>5064.609375</v>
      </c>
      <c r="EC176" s="197">
        <f>IF(Expense!$C$45=Expense!$K$34,IF(Expense!$C$46=Expense!$K$24,Expense!EC267,IF(Expense!$C$46=Expense!$K$25,Expense!EC268,IF(Expense!$C$46=Expense!$K$26,Expense!EC269,0))),IF(Expense!$C$45=Expense!$K$35,Expense!EC270,IF(Expense!$C$45=Expense!$K$36,Expense!EC271,0)))</f>
        <v>5064.609375</v>
      </c>
      <c r="ED176" s="197">
        <f>IF(Expense!$C$45=Expense!$K$34,IF(Expense!$C$46=Expense!$K$24,Expense!ED267,IF(Expense!$C$46=Expense!$K$25,Expense!ED268,IF(Expense!$C$46=Expense!$K$26,Expense!ED269,0))),IF(Expense!$C$45=Expense!$K$35,Expense!ED270,IF(Expense!$C$45=Expense!$K$36,Expense!ED271,0)))</f>
        <v>5064.609375</v>
      </c>
      <c r="EE176" s="197">
        <f>IF(Expense!$C$45=Expense!$K$34,IF(Expense!$C$46=Expense!$K$24,Expense!EE267,IF(Expense!$C$46=Expense!$K$25,Expense!EE268,IF(Expense!$C$46=Expense!$K$26,Expense!EE269,0))),IF(Expense!$C$45=Expense!$K$35,Expense!EE270,IF(Expense!$C$45=Expense!$K$36,Expense!EE271,0)))</f>
        <v>5064.609375</v>
      </c>
      <c r="EF176" s="197">
        <f>IF(Expense!$C$45=Expense!$K$34,IF(Expense!$C$46=Expense!$K$24,Expense!EF267,IF(Expense!$C$46=Expense!$K$25,Expense!EF268,IF(Expense!$C$46=Expense!$K$26,Expense!EF269,0))),IF(Expense!$C$45=Expense!$K$35,Expense!EF270,IF(Expense!$C$45=Expense!$K$36,Expense!EF271,0)))</f>
        <v>5064.609375</v>
      </c>
      <c r="EG176" s="197">
        <f>IF(Expense!$C$45=Expense!$K$34,IF(Expense!$C$46=Expense!$K$24,Expense!EG267,IF(Expense!$C$46=Expense!$K$25,Expense!EG268,IF(Expense!$C$46=Expense!$K$26,Expense!EG269,0))),IF(Expense!$C$45=Expense!$K$35,Expense!EG270,IF(Expense!$C$45=Expense!$K$36,Expense!EG271,0)))</f>
        <v>5064.609375</v>
      </c>
      <c r="EH176" s="197">
        <f>IF(Expense!$C$45=Expense!$K$34,IF(Expense!$C$46=Expense!$K$24,Expense!EH267,IF(Expense!$C$46=Expense!$K$25,Expense!EH268,IF(Expense!$C$46=Expense!$K$26,Expense!EH269,0))),IF(Expense!$C$45=Expense!$K$35,Expense!EH270,IF(Expense!$C$45=Expense!$K$36,Expense!EH271,0)))</f>
        <v>5064.609375</v>
      </c>
      <c r="EI176" s="197">
        <f>IF(Expense!$C$45=Expense!$K$34,IF(Expense!$C$46=Expense!$K$24,Expense!EI267,IF(Expense!$C$46=Expense!$K$25,Expense!EI268,IF(Expense!$C$46=Expense!$K$26,Expense!EI269,0))),IF(Expense!$C$45=Expense!$K$35,Expense!EI270,IF(Expense!$C$45=Expense!$K$36,Expense!EI271,0)))</f>
        <v>5317.8398437500009</v>
      </c>
      <c r="EJ176" s="197">
        <f>IF(Expense!$C$45=Expense!$K$34,IF(Expense!$C$46=Expense!$K$24,Expense!EJ267,IF(Expense!$C$46=Expense!$K$25,Expense!EJ268,IF(Expense!$C$46=Expense!$K$26,Expense!EJ269,0))),IF(Expense!$C$45=Expense!$K$35,Expense!EJ270,IF(Expense!$C$45=Expense!$K$36,Expense!EJ271,0)))</f>
        <v>5317.8398437500009</v>
      </c>
      <c r="EK176" s="197">
        <f>IF(Expense!$C$45=Expense!$K$34,IF(Expense!$C$46=Expense!$K$24,Expense!EK267,IF(Expense!$C$46=Expense!$K$25,Expense!EK268,IF(Expense!$C$46=Expense!$K$26,Expense!EK269,0))),IF(Expense!$C$45=Expense!$K$35,Expense!EK270,IF(Expense!$C$45=Expense!$K$36,Expense!EK271,0)))</f>
        <v>5317.8398437500009</v>
      </c>
      <c r="EL176" s="197">
        <f>IF(Expense!$C$45=Expense!$K$34,IF(Expense!$C$46=Expense!$K$24,Expense!EL267,IF(Expense!$C$46=Expense!$K$25,Expense!EL268,IF(Expense!$C$46=Expense!$K$26,Expense!EL269,0))),IF(Expense!$C$45=Expense!$K$35,Expense!EL270,IF(Expense!$C$45=Expense!$K$36,Expense!EL271,0)))</f>
        <v>5317.8398437500009</v>
      </c>
      <c r="EM176" s="197">
        <f>IF(Expense!$C$45=Expense!$K$34,IF(Expense!$C$46=Expense!$K$24,Expense!EM267,IF(Expense!$C$46=Expense!$K$25,Expense!EM268,IF(Expense!$C$46=Expense!$K$26,Expense!EM269,0))),IF(Expense!$C$45=Expense!$K$35,Expense!EM270,IF(Expense!$C$45=Expense!$K$36,Expense!EM271,0)))</f>
        <v>5317.8398437500009</v>
      </c>
      <c r="EN176" s="197">
        <f>IF(Expense!$C$45=Expense!$K$34,IF(Expense!$C$46=Expense!$K$24,Expense!EN267,IF(Expense!$C$46=Expense!$K$25,Expense!EN268,IF(Expense!$C$46=Expense!$K$26,Expense!EN269,0))),IF(Expense!$C$45=Expense!$K$35,Expense!EN270,IF(Expense!$C$45=Expense!$K$36,Expense!EN271,0)))</f>
        <v>5317.8398437500009</v>
      </c>
      <c r="EO176" s="197">
        <f>IF(Expense!$C$45=Expense!$K$34,IF(Expense!$C$46=Expense!$K$24,Expense!EO267,IF(Expense!$C$46=Expense!$K$25,Expense!EO268,IF(Expense!$C$46=Expense!$K$26,Expense!EO269,0))),IF(Expense!$C$45=Expense!$K$35,Expense!EO270,IF(Expense!$C$45=Expense!$K$36,Expense!EO271,0)))</f>
        <v>5317.8398437500009</v>
      </c>
      <c r="EP176" s="197">
        <f>IF(Expense!$C$45=Expense!$K$34,IF(Expense!$C$46=Expense!$K$24,Expense!EP267,IF(Expense!$C$46=Expense!$K$25,Expense!EP268,IF(Expense!$C$46=Expense!$K$26,Expense!EP269,0))),IF(Expense!$C$45=Expense!$K$35,Expense!EP270,IF(Expense!$C$45=Expense!$K$36,Expense!EP271,0)))</f>
        <v>5317.8398437500009</v>
      </c>
      <c r="EQ176" s="197">
        <f>IF(Expense!$C$45=Expense!$K$34,IF(Expense!$C$46=Expense!$K$24,Expense!EQ267,IF(Expense!$C$46=Expense!$K$25,Expense!EQ268,IF(Expense!$C$46=Expense!$K$26,Expense!EQ269,0))),IF(Expense!$C$45=Expense!$K$35,Expense!EQ270,IF(Expense!$C$45=Expense!$K$36,Expense!EQ271,0)))</f>
        <v>5317.8398437500009</v>
      </c>
      <c r="ER176" s="197">
        <f>IF(Expense!$C$45=Expense!$K$34,IF(Expense!$C$46=Expense!$K$24,Expense!ER267,IF(Expense!$C$46=Expense!$K$25,Expense!ER268,IF(Expense!$C$46=Expense!$K$26,Expense!ER269,0))),IF(Expense!$C$45=Expense!$K$35,Expense!ER270,IF(Expense!$C$45=Expense!$K$36,Expense!ER271,0)))</f>
        <v>5317.8398437500009</v>
      </c>
      <c r="ES176" s="197">
        <f>IF(Expense!$C$45=Expense!$K$34,IF(Expense!$C$46=Expense!$K$24,Expense!ES267,IF(Expense!$C$46=Expense!$K$25,Expense!ES268,IF(Expense!$C$46=Expense!$K$26,Expense!ES269,0))),IF(Expense!$C$45=Expense!$K$35,Expense!ES270,IF(Expense!$C$45=Expense!$K$36,Expense!ES271,0)))</f>
        <v>5317.8398437500009</v>
      </c>
      <c r="ET176" s="197">
        <f>IF(Expense!$C$45=Expense!$K$34,IF(Expense!$C$46=Expense!$K$24,Expense!ET267,IF(Expense!$C$46=Expense!$K$25,Expense!ET268,IF(Expense!$C$46=Expense!$K$26,Expense!ET269,0))),IF(Expense!$C$45=Expense!$K$35,Expense!ET270,IF(Expense!$C$45=Expense!$K$36,Expense!ET271,0)))</f>
        <v>5317.8398437500009</v>
      </c>
      <c r="EU176" s="197">
        <f>IF(Expense!$C$45=Expense!$K$34,IF(Expense!$C$46=Expense!$K$24,Expense!EU267,IF(Expense!$C$46=Expense!$K$25,Expense!EU268,IF(Expense!$C$46=Expense!$K$26,Expense!EU269,0))),IF(Expense!$C$45=Expense!$K$35,Expense!EU270,IF(Expense!$C$45=Expense!$K$36,Expense!EU271,0)))</f>
        <v>5583.7318359374995</v>
      </c>
      <c r="EV176" s="197">
        <f>IF(Expense!$C$45=Expense!$K$34,IF(Expense!$C$46=Expense!$K$24,Expense!EV267,IF(Expense!$C$46=Expense!$K$25,Expense!EV268,IF(Expense!$C$46=Expense!$K$26,Expense!EV269,0))),IF(Expense!$C$45=Expense!$K$35,Expense!EV270,IF(Expense!$C$45=Expense!$K$36,Expense!EV271,0)))</f>
        <v>5583.7318359374995</v>
      </c>
      <c r="EW176" s="197">
        <f>IF(Expense!$C$45=Expense!$K$34,IF(Expense!$C$46=Expense!$K$24,Expense!EW267,IF(Expense!$C$46=Expense!$K$25,Expense!EW268,IF(Expense!$C$46=Expense!$K$26,Expense!EW269,0))),IF(Expense!$C$45=Expense!$K$35,Expense!EW270,IF(Expense!$C$45=Expense!$K$36,Expense!EW271,0)))</f>
        <v>5583.7318359374995</v>
      </c>
      <c r="EX176" s="197">
        <f>IF(Expense!$C$45=Expense!$K$34,IF(Expense!$C$46=Expense!$K$24,Expense!EX267,IF(Expense!$C$46=Expense!$K$25,Expense!EX268,IF(Expense!$C$46=Expense!$K$26,Expense!EX269,0))),IF(Expense!$C$45=Expense!$K$35,Expense!EX270,IF(Expense!$C$45=Expense!$K$36,Expense!EX271,0)))</f>
        <v>5583.7318359374995</v>
      </c>
      <c r="EY176" s="197">
        <f>IF(Expense!$C$45=Expense!$K$34,IF(Expense!$C$46=Expense!$K$24,Expense!EY267,IF(Expense!$C$46=Expense!$K$25,Expense!EY268,IF(Expense!$C$46=Expense!$K$26,Expense!EY269,0))),IF(Expense!$C$45=Expense!$K$35,Expense!EY270,IF(Expense!$C$45=Expense!$K$36,Expense!EY271,0)))</f>
        <v>0</v>
      </c>
      <c r="EZ176" s="197">
        <f>IF(Expense!$C$45=Expense!$K$34,IF(Expense!$C$46=Expense!$K$24,Expense!EZ267,IF(Expense!$C$46=Expense!$K$25,Expense!EZ268,IF(Expense!$C$46=Expense!$K$26,Expense!EZ269,0))),IF(Expense!$C$45=Expense!$K$35,Expense!EZ270,IF(Expense!$C$45=Expense!$K$36,Expense!EZ271,0)))</f>
        <v>0</v>
      </c>
      <c r="FA176" s="197">
        <f>IF(Expense!$C$45=Expense!$K$34,IF(Expense!$C$46=Expense!$K$24,Expense!FA267,IF(Expense!$C$46=Expense!$K$25,Expense!FA268,IF(Expense!$C$46=Expense!$K$26,Expense!FA269,0))),IF(Expense!$C$45=Expense!$K$35,Expense!FA270,IF(Expense!$C$45=Expense!$K$36,Expense!FA271,0)))</f>
        <v>0</v>
      </c>
      <c r="FB176" s="197">
        <f>IF(Expense!$C$45=Expense!$K$34,IF(Expense!$C$46=Expense!$K$24,Expense!FB267,IF(Expense!$C$46=Expense!$K$25,Expense!FB268,IF(Expense!$C$46=Expense!$K$26,Expense!FB269,0))),IF(Expense!$C$45=Expense!$K$35,Expense!FB270,IF(Expense!$C$45=Expense!$K$36,Expense!FB271,0)))</f>
        <v>0</v>
      </c>
      <c r="FC176" s="197">
        <f>IF(Expense!$C$45=Expense!$K$34,IF(Expense!$C$46=Expense!$K$24,Expense!FC267,IF(Expense!$C$46=Expense!$K$25,Expense!FC268,IF(Expense!$C$46=Expense!$K$26,Expense!FC269,0))),IF(Expense!$C$45=Expense!$K$35,Expense!FC270,IF(Expense!$C$45=Expense!$K$36,Expense!FC271,0)))</f>
        <v>0</v>
      </c>
      <c r="FD176" s="197">
        <f>IF(Expense!$C$45=Expense!$K$34,IF(Expense!$C$46=Expense!$K$24,Expense!FD267,IF(Expense!$C$46=Expense!$K$25,Expense!FD268,IF(Expense!$C$46=Expense!$K$26,Expense!FD269,0))),IF(Expense!$C$45=Expense!$K$35,Expense!FD270,IF(Expense!$C$45=Expense!$K$36,Expense!FD271,0)))</f>
        <v>0</v>
      </c>
      <c r="FE176" s="197">
        <f>IF(Expense!$C$45=Expense!$K$34,IF(Expense!$C$46=Expense!$K$24,Expense!FE267,IF(Expense!$C$46=Expense!$K$25,Expense!FE268,IF(Expense!$C$46=Expense!$K$26,Expense!FE269,0))),IF(Expense!$C$45=Expense!$K$35,Expense!FE270,IF(Expense!$C$45=Expense!$K$36,Expense!FE271,0)))</f>
        <v>0</v>
      </c>
      <c r="FF176" s="197">
        <f>IF(Expense!$C$45=Expense!$K$34,IF(Expense!$C$46=Expense!$K$24,Expense!FF267,IF(Expense!$C$46=Expense!$K$25,Expense!FF268,IF(Expense!$C$46=Expense!$K$26,Expense!FF269,0))),IF(Expense!$C$45=Expense!$K$35,Expense!FF270,IF(Expense!$C$45=Expense!$K$36,Expense!FF271,0)))</f>
        <v>0</v>
      </c>
      <c r="FG176" s="197">
        <f>IF(Expense!$C$45=Expense!$K$34,IF(Expense!$C$46=Expense!$K$24,Expense!FG267,IF(Expense!$C$46=Expense!$K$25,Expense!FG268,IF(Expense!$C$46=Expense!$K$26,Expense!FG269,0))),IF(Expense!$C$45=Expense!$K$35,Expense!FG270,IF(Expense!$C$45=Expense!$K$36,Expense!FG271,0)))</f>
        <v>0</v>
      </c>
      <c r="FH176" s="197">
        <f>IF(Expense!$C$45=Expense!$K$34,IF(Expense!$C$46=Expense!$K$24,Expense!FH267,IF(Expense!$C$46=Expense!$K$25,Expense!FH268,IF(Expense!$C$46=Expense!$K$26,Expense!FH269,0))),IF(Expense!$C$45=Expense!$K$35,Expense!FH270,IF(Expense!$C$45=Expense!$K$36,Expense!FH271,0)))</f>
        <v>0</v>
      </c>
      <c r="FI176" s="197">
        <f>IF(Expense!$C$45=Expense!$K$34,IF(Expense!$C$46=Expense!$K$24,Expense!FI267,IF(Expense!$C$46=Expense!$K$25,Expense!FI268,IF(Expense!$C$46=Expense!$K$26,Expense!FI269,0))),IF(Expense!$C$45=Expense!$K$35,Expense!FI270,IF(Expense!$C$45=Expense!$K$36,Expense!FI271,0)))</f>
        <v>0</v>
      </c>
      <c r="FJ176" s="197">
        <f>IF(Expense!$C$45=Expense!$K$34,IF(Expense!$C$46=Expense!$K$24,Expense!FJ267,IF(Expense!$C$46=Expense!$K$25,Expense!FJ268,IF(Expense!$C$46=Expense!$K$26,Expense!FJ269,0))),IF(Expense!$C$45=Expense!$K$35,Expense!FJ270,IF(Expense!$C$45=Expense!$K$36,Expense!FJ271,0)))</f>
        <v>0</v>
      </c>
      <c r="FK176" s="197">
        <f>IF(Expense!$C$45=Expense!$K$34,IF(Expense!$C$46=Expense!$K$24,Expense!FK267,IF(Expense!$C$46=Expense!$K$25,Expense!FK268,IF(Expense!$C$46=Expense!$K$26,Expense!FK269,0))),IF(Expense!$C$45=Expense!$K$35,Expense!FK270,IF(Expense!$C$45=Expense!$K$36,Expense!FK271,0)))</f>
        <v>0</v>
      </c>
      <c r="FL176" s="197">
        <f>IF(Expense!$C$45=Expense!$K$34,IF(Expense!$C$46=Expense!$K$24,Expense!FL267,IF(Expense!$C$46=Expense!$K$25,Expense!FL268,IF(Expense!$C$46=Expense!$K$26,Expense!FL269,0))),IF(Expense!$C$45=Expense!$K$35,Expense!FL270,IF(Expense!$C$45=Expense!$K$36,Expense!FL271,0)))</f>
        <v>0</v>
      </c>
      <c r="FM176" s="197">
        <f>IF(Expense!$C$45=Expense!$K$34,IF(Expense!$C$46=Expense!$K$24,Expense!FM267,IF(Expense!$C$46=Expense!$K$25,Expense!FM268,IF(Expense!$C$46=Expense!$K$26,Expense!FM269,0))),IF(Expense!$C$45=Expense!$K$35,Expense!FM270,IF(Expense!$C$45=Expense!$K$36,Expense!FM271,0)))</f>
        <v>0</v>
      </c>
      <c r="FN176" s="197">
        <f>IF(Expense!$C$45=Expense!$K$34,IF(Expense!$C$46=Expense!$K$24,Expense!FN267,IF(Expense!$C$46=Expense!$K$25,Expense!FN268,IF(Expense!$C$46=Expense!$K$26,Expense!FN269,0))),IF(Expense!$C$45=Expense!$K$35,Expense!FN270,IF(Expense!$C$45=Expense!$K$36,Expense!FN271,0)))</f>
        <v>0</v>
      </c>
      <c r="FO176" s="197">
        <f>IF(Expense!$C$45=Expense!$K$34,IF(Expense!$C$46=Expense!$K$24,Expense!FO267,IF(Expense!$C$46=Expense!$K$25,Expense!FO268,IF(Expense!$C$46=Expense!$K$26,Expense!FO269,0))),IF(Expense!$C$45=Expense!$K$35,Expense!FO270,IF(Expense!$C$45=Expense!$K$36,Expense!FO271,0)))</f>
        <v>0</v>
      </c>
      <c r="FP176" s="197">
        <f>IF(Expense!$C$45=Expense!$K$34,IF(Expense!$C$46=Expense!$K$24,Expense!FP267,IF(Expense!$C$46=Expense!$K$25,Expense!FP268,IF(Expense!$C$46=Expense!$K$26,Expense!FP269,0))),IF(Expense!$C$45=Expense!$K$35,Expense!FP270,IF(Expense!$C$45=Expense!$K$36,Expense!FP271,0)))</f>
        <v>0</v>
      </c>
      <c r="FQ176" s="197">
        <f>IF(Expense!$C$45=Expense!$K$34,IF(Expense!$C$46=Expense!$K$24,Expense!FQ267,IF(Expense!$C$46=Expense!$K$25,Expense!FQ268,IF(Expense!$C$46=Expense!$K$26,Expense!FQ269,0))),IF(Expense!$C$45=Expense!$K$35,Expense!FQ270,IF(Expense!$C$45=Expense!$K$36,Expense!FQ271,0)))</f>
        <v>0</v>
      </c>
      <c r="FR176" s="197">
        <f>IF(Expense!$C$45=Expense!$K$34,IF(Expense!$C$46=Expense!$K$24,Expense!FR267,IF(Expense!$C$46=Expense!$K$25,Expense!FR268,IF(Expense!$C$46=Expense!$K$26,Expense!FR269,0))),IF(Expense!$C$45=Expense!$K$35,Expense!FR270,IF(Expense!$C$45=Expense!$K$36,Expense!FR271,0)))</f>
        <v>0</v>
      </c>
      <c r="FS176" s="197">
        <f>IF(Expense!$C$45=Expense!$K$34,IF(Expense!$C$46=Expense!$K$24,Expense!FS267,IF(Expense!$C$46=Expense!$K$25,Expense!FS268,IF(Expense!$C$46=Expense!$K$26,Expense!FS269,0))),IF(Expense!$C$45=Expense!$K$35,Expense!FS270,IF(Expense!$C$45=Expense!$K$36,Expense!FS271,0)))</f>
        <v>0</v>
      </c>
      <c r="FT176" s="197">
        <f>IF(Expense!$C$45=Expense!$K$34,IF(Expense!$C$46=Expense!$K$24,Expense!FT267,IF(Expense!$C$46=Expense!$K$25,Expense!FT268,IF(Expense!$C$46=Expense!$K$26,Expense!FT269,0))),IF(Expense!$C$45=Expense!$K$35,Expense!FT270,IF(Expense!$C$45=Expense!$K$36,Expense!FT271,0)))</f>
        <v>0</v>
      </c>
      <c r="FU176" s="197">
        <f>IF(Expense!$C$45=Expense!$K$34,IF(Expense!$C$46=Expense!$K$24,Expense!FU267,IF(Expense!$C$46=Expense!$K$25,Expense!FU268,IF(Expense!$C$46=Expense!$K$26,Expense!FU269,0))),IF(Expense!$C$45=Expense!$K$35,Expense!FU270,IF(Expense!$C$45=Expense!$K$36,Expense!FU271,0)))</f>
        <v>0</v>
      </c>
      <c r="FV176" s="197">
        <f>IF(Expense!$C$45=Expense!$K$34,IF(Expense!$C$46=Expense!$K$24,Expense!FV267,IF(Expense!$C$46=Expense!$K$25,Expense!FV268,IF(Expense!$C$46=Expense!$K$26,Expense!FV269,0))),IF(Expense!$C$45=Expense!$K$35,Expense!FV270,IF(Expense!$C$45=Expense!$K$36,Expense!FV271,0)))</f>
        <v>0</v>
      </c>
      <c r="FW176" s="197">
        <f>IF(Expense!$C$45=Expense!$K$34,IF(Expense!$C$46=Expense!$K$24,Expense!FW267,IF(Expense!$C$46=Expense!$K$25,Expense!FW268,IF(Expense!$C$46=Expense!$K$26,Expense!FW269,0))),IF(Expense!$C$45=Expense!$K$35,Expense!FW270,IF(Expense!$C$45=Expense!$K$36,Expense!FW271,0)))</f>
        <v>0</v>
      </c>
      <c r="FX176" s="197">
        <f>IF(Expense!$C$45=Expense!$K$34,IF(Expense!$C$46=Expense!$K$24,Expense!FX267,IF(Expense!$C$46=Expense!$K$25,Expense!FX268,IF(Expense!$C$46=Expense!$K$26,Expense!FX269,0))),IF(Expense!$C$45=Expense!$K$35,Expense!FX270,IF(Expense!$C$45=Expense!$K$36,Expense!FX271,0)))</f>
        <v>0</v>
      </c>
      <c r="FY176" s="197">
        <f>IF(Expense!$C$45=Expense!$K$34,IF(Expense!$C$46=Expense!$K$24,Expense!FY267,IF(Expense!$C$46=Expense!$K$25,Expense!FY268,IF(Expense!$C$46=Expense!$K$26,Expense!FY269,0))),IF(Expense!$C$45=Expense!$K$35,Expense!FY270,IF(Expense!$C$45=Expense!$K$36,Expense!FY271,0)))</f>
        <v>0</v>
      </c>
      <c r="FZ176" s="197">
        <f>IF(Expense!$C$45=Expense!$K$34,IF(Expense!$C$46=Expense!$K$24,Expense!FZ267,IF(Expense!$C$46=Expense!$K$25,Expense!FZ268,IF(Expense!$C$46=Expense!$K$26,Expense!FZ269,0))),IF(Expense!$C$45=Expense!$K$35,Expense!FZ270,IF(Expense!$C$45=Expense!$K$36,Expense!FZ271,0)))</f>
        <v>0</v>
      </c>
      <c r="GA176" s="197">
        <f>IF(Expense!$C$45=Expense!$K$34,IF(Expense!$C$46=Expense!$K$24,Expense!GA267,IF(Expense!$C$46=Expense!$K$25,Expense!GA268,IF(Expense!$C$46=Expense!$K$26,Expense!GA269,0))),IF(Expense!$C$45=Expense!$K$35,Expense!GA270,IF(Expense!$C$45=Expense!$K$36,Expense!GA271,0)))</f>
        <v>0</v>
      </c>
      <c r="GB176" s="197">
        <f>IF(Expense!$C$45=Expense!$K$34,IF(Expense!$C$46=Expense!$K$24,Expense!GB267,IF(Expense!$C$46=Expense!$K$25,Expense!GB268,IF(Expense!$C$46=Expense!$K$26,Expense!GB269,0))),IF(Expense!$C$45=Expense!$K$35,Expense!GB270,IF(Expense!$C$45=Expense!$K$36,Expense!GB271,0)))</f>
        <v>0</v>
      </c>
      <c r="GC176" s="197">
        <f>IF(Expense!$C$45=Expense!$K$34,IF(Expense!$C$46=Expense!$K$24,Expense!GC267,IF(Expense!$C$46=Expense!$K$25,Expense!GC268,IF(Expense!$C$46=Expense!$K$26,Expense!GC269,0))),IF(Expense!$C$45=Expense!$K$35,Expense!GC270,IF(Expense!$C$45=Expense!$K$36,Expense!GC271,0)))</f>
        <v>0</v>
      </c>
      <c r="GD176" s="197">
        <f>IF(Expense!$C$45=Expense!$K$34,IF(Expense!$C$46=Expense!$K$24,Expense!GD267,IF(Expense!$C$46=Expense!$K$25,Expense!GD268,IF(Expense!$C$46=Expense!$K$26,Expense!GD269,0))),IF(Expense!$C$45=Expense!$K$35,Expense!GD270,IF(Expense!$C$45=Expense!$K$36,Expense!GD271,0)))</f>
        <v>0</v>
      </c>
      <c r="GE176" s="197">
        <f>IF(Expense!$C$45=Expense!$K$34,IF(Expense!$C$46=Expense!$K$24,Expense!GE267,IF(Expense!$C$46=Expense!$K$25,Expense!GE268,IF(Expense!$C$46=Expense!$K$26,Expense!GE269,0))),IF(Expense!$C$45=Expense!$K$35,Expense!GE270,IF(Expense!$C$45=Expense!$K$36,Expense!GE271,0)))</f>
        <v>0</v>
      </c>
      <c r="GF176" s="197">
        <f>IF(Expense!$C$45=Expense!$K$34,IF(Expense!$C$46=Expense!$K$24,Expense!GF267,IF(Expense!$C$46=Expense!$K$25,Expense!GF268,IF(Expense!$C$46=Expense!$K$26,Expense!GF269,0))),IF(Expense!$C$45=Expense!$K$35,Expense!GF270,IF(Expense!$C$45=Expense!$K$36,Expense!GF271,0)))</f>
        <v>0</v>
      </c>
      <c r="GG176" s="197">
        <f>IF(Expense!$C$45=Expense!$K$34,IF(Expense!$C$46=Expense!$K$24,Expense!GG267,IF(Expense!$C$46=Expense!$K$25,Expense!GG268,IF(Expense!$C$46=Expense!$K$26,Expense!GG269,0))),IF(Expense!$C$45=Expense!$K$35,Expense!GG270,IF(Expense!$C$45=Expense!$K$36,Expense!GG271,0)))</f>
        <v>0</v>
      </c>
      <c r="GH176" s="197">
        <f>IF(Expense!$C$45=Expense!$K$34,IF(Expense!$C$46=Expense!$K$24,Expense!GH267,IF(Expense!$C$46=Expense!$K$25,Expense!GH268,IF(Expense!$C$46=Expense!$K$26,Expense!GH269,0))),IF(Expense!$C$45=Expense!$K$35,Expense!GH270,IF(Expense!$C$45=Expense!$K$36,Expense!GH271,0)))</f>
        <v>0</v>
      </c>
      <c r="GI176" s="197">
        <f>IF(Expense!$C$45=Expense!$K$34,IF(Expense!$C$46=Expense!$K$24,Expense!GI267,IF(Expense!$C$46=Expense!$K$25,Expense!GI268,IF(Expense!$C$46=Expense!$K$26,Expense!GI269,0))),IF(Expense!$C$45=Expense!$K$35,Expense!GI270,IF(Expense!$C$45=Expense!$K$36,Expense!GI271,0)))</f>
        <v>0</v>
      </c>
      <c r="GJ176" s="197">
        <f>IF(Expense!$C$45=Expense!$K$34,IF(Expense!$C$46=Expense!$K$24,Expense!GJ267,IF(Expense!$C$46=Expense!$K$25,Expense!GJ268,IF(Expense!$C$46=Expense!$K$26,Expense!GJ269,0))),IF(Expense!$C$45=Expense!$K$35,Expense!GJ270,IF(Expense!$C$45=Expense!$K$36,Expense!GJ271,0)))</f>
        <v>0</v>
      </c>
      <c r="GK176" s="197">
        <f>IF(Expense!$C$45=Expense!$K$34,IF(Expense!$C$46=Expense!$K$24,Expense!GK267,IF(Expense!$C$46=Expense!$K$25,Expense!GK268,IF(Expense!$C$46=Expense!$K$26,Expense!GK269,0))),IF(Expense!$C$45=Expense!$K$35,Expense!GK270,IF(Expense!$C$45=Expense!$K$36,Expense!GK271,0)))</f>
        <v>0</v>
      </c>
      <c r="GL176" s="197">
        <f>IF(Expense!$C$45=Expense!$K$34,IF(Expense!$C$46=Expense!$K$24,Expense!GL267,IF(Expense!$C$46=Expense!$K$25,Expense!GL268,IF(Expense!$C$46=Expense!$K$26,Expense!GL269,0))),IF(Expense!$C$45=Expense!$K$35,Expense!GL270,IF(Expense!$C$45=Expense!$K$36,Expense!GL271,0)))</f>
        <v>0</v>
      </c>
      <c r="GM176" s="197">
        <f>IF(Expense!$C$45=Expense!$K$34,IF(Expense!$C$46=Expense!$K$24,Expense!GM267,IF(Expense!$C$46=Expense!$K$25,Expense!GM268,IF(Expense!$C$46=Expense!$K$26,Expense!GM269,0))),IF(Expense!$C$45=Expense!$K$35,Expense!GM270,IF(Expense!$C$45=Expense!$K$36,Expense!GM271,0)))</f>
        <v>0</v>
      </c>
      <c r="GN176" s="197">
        <f>IF(Expense!$C$45=Expense!$K$34,IF(Expense!$C$46=Expense!$K$24,Expense!GN267,IF(Expense!$C$46=Expense!$K$25,Expense!GN268,IF(Expense!$C$46=Expense!$K$26,Expense!GN269,0))),IF(Expense!$C$45=Expense!$K$35,Expense!GN270,IF(Expense!$C$45=Expense!$K$36,Expense!GN271,0)))</f>
        <v>0</v>
      </c>
      <c r="GO176" s="197">
        <f>IF(Expense!$C$45=Expense!$K$34,IF(Expense!$C$46=Expense!$K$24,Expense!GO267,IF(Expense!$C$46=Expense!$K$25,Expense!GO268,IF(Expense!$C$46=Expense!$K$26,Expense!GO269,0))),IF(Expense!$C$45=Expense!$K$35,Expense!GO270,IF(Expense!$C$45=Expense!$K$36,Expense!GO271,0)))</f>
        <v>0</v>
      </c>
      <c r="GP176" s="197">
        <f>IF(Expense!$C$45=Expense!$K$34,IF(Expense!$C$46=Expense!$K$24,Expense!GP267,IF(Expense!$C$46=Expense!$K$25,Expense!GP268,IF(Expense!$C$46=Expense!$K$26,Expense!GP269,0))),IF(Expense!$C$45=Expense!$K$35,Expense!GP270,IF(Expense!$C$45=Expense!$K$36,Expense!GP271,0)))</f>
        <v>0</v>
      </c>
      <c r="GQ176" s="197">
        <f>IF(Expense!$C$45=Expense!$K$34,IF(Expense!$C$46=Expense!$K$24,Expense!GQ267,IF(Expense!$C$46=Expense!$K$25,Expense!GQ268,IF(Expense!$C$46=Expense!$K$26,Expense!GQ269,0))),IF(Expense!$C$45=Expense!$K$35,Expense!GQ270,IF(Expense!$C$45=Expense!$K$36,Expense!GQ271,0)))</f>
        <v>0</v>
      </c>
      <c r="GR176" s="197">
        <f>IF(Expense!$C$45=Expense!$K$34,IF(Expense!$C$46=Expense!$K$24,Expense!GR267,IF(Expense!$C$46=Expense!$K$25,Expense!GR268,IF(Expense!$C$46=Expense!$K$26,Expense!GR269,0))),IF(Expense!$C$45=Expense!$K$35,Expense!GR270,IF(Expense!$C$45=Expense!$K$36,Expense!GR271,0)))</f>
        <v>0</v>
      </c>
      <c r="GS176" s="197">
        <f>IF(Expense!$C$45=Expense!$K$34,IF(Expense!$C$46=Expense!$K$24,Expense!GS267,IF(Expense!$C$46=Expense!$K$25,Expense!GS268,IF(Expense!$C$46=Expense!$K$26,Expense!GS269,0))),IF(Expense!$C$45=Expense!$K$35,Expense!GS270,IF(Expense!$C$45=Expense!$K$36,Expense!GS271,0)))</f>
        <v>0</v>
      </c>
      <c r="GT176" s="197">
        <f>IF(Expense!$C$45=Expense!$K$34,IF(Expense!$C$46=Expense!$K$24,Expense!GT267,IF(Expense!$C$46=Expense!$K$25,Expense!GT268,IF(Expense!$C$46=Expense!$K$26,Expense!GT269,0))),IF(Expense!$C$45=Expense!$K$35,Expense!GT270,IF(Expense!$C$45=Expense!$K$36,Expense!GT271,0)))</f>
        <v>0</v>
      </c>
      <c r="GU176" s="197">
        <f>IF(Expense!$C$45=Expense!$K$34,IF(Expense!$C$46=Expense!$K$24,Expense!GU267,IF(Expense!$C$46=Expense!$K$25,Expense!GU268,IF(Expense!$C$46=Expense!$K$26,Expense!GU269,0))),IF(Expense!$C$45=Expense!$K$35,Expense!GU270,IF(Expense!$C$45=Expense!$K$36,Expense!GU271,0)))</f>
        <v>0</v>
      </c>
      <c r="GV176" s="197">
        <f>IF(Expense!$C$45=Expense!$K$34,IF(Expense!$C$46=Expense!$K$24,Expense!GV267,IF(Expense!$C$46=Expense!$K$25,Expense!GV268,IF(Expense!$C$46=Expense!$K$26,Expense!GV269,0))),IF(Expense!$C$45=Expense!$K$35,Expense!GV270,IF(Expense!$C$45=Expense!$K$36,Expense!GV271,0)))</f>
        <v>0</v>
      </c>
      <c r="GW176" s="197">
        <f>IF(Expense!$C$45=Expense!$K$34,IF(Expense!$C$46=Expense!$K$24,Expense!GW267,IF(Expense!$C$46=Expense!$K$25,Expense!GW268,IF(Expense!$C$46=Expense!$K$26,Expense!GW269,0))),IF(Expense!$C$45=Expense!$K$35,Expense!GW270,IF(Expense!$C$45=Expense!$K$36,Expense!GW271,0)))</f>
        <v>0</v>
      </c>
      <c r="GX176" s="197">
        <f>IF(Expense!$C$45=Expense!$K$34,IF(Expense!$C$46=Expense!$K$24,Expense!GX267,IF(Expense!$C$46=Expense!$K$25,Expense!GX268,IF(Expense!$C$46=Expense!$K$26,Expense!GX269,0))),IF(Expense!$C$45=Expense!$K$35,Expense!GX270,IF(Expense!$C$45=Expense!$K$36,Expense!GX271,0)))</f>
        <v>0</v>
      </c>
      <c r="GY176" s="197">
        <f>IF(Expense!$C$45=Expense!$K$34,IF(Expense!$C$46=Expense!$K$24,Expense!GY267,IF(Expense!$C$46=Expense!$K$25,Expense!GY268,IF(Expense!$C$46=Expense!$K$26,Expense!GY269,0))),IF(Expense!$C$45=Expense!$K$35,Expense!GY270,IF(Expense!$C$45=Expense!$K$36,Expense!GY271,0)))</f>
        <v>0</v>
      </c>
      <c r="GZ176" s="197">
        <f>IF(Expense!$C$45=Expense!$K$34,IF(Expense!$C$46=Expense!$K$24,Expense!GZ267,IF(Expense!$C$46=Expense!$K$25,Expense!GZ268,IF(Expense!$C$46=Expense!$K$26,Expense!GZ269,0))),IF(Expense!$C$45=Expense!$K$35,Expense!GZ270,IF(Expense!$C$45=Expense!$K$36,Expense!GZ271,0)))</f>
        <v>0</v>
      </c>
      <c r="HA176" s="197">
        <f>IF(Expense!$C$45=Expense!$K$34,IF(Expense!$C$46=Expense!$K$24,Expense!HA267,IF(Expense!$C$46=Expense!$K$25,Expense!HA268,IF(Expense!$C$46=Expense!$K$26,Expense!HA269,0))),IF(Expense!$C$45=Expense!$K$35,Expense!HA270,IF(Expense!$C$45=Expense!$K$36,Expense!HA271,0)))</f>
        <v>0</v>
      </c>
      <c r="HB176" s="197">
        <f>IF(Expense!$C$45=Expense!$K$34,IF(Expense!$C$46=Expense!$K$24,Expense!HB267,IF(Expense!$C$46=Expense!$K$25,Expense!HB268,IF(Expense!$C$46=Expense!$K$26,Expense!HB269,0))),IF(Expense!$C$45=Expense!$K$35,Expense!HB270,IF(Expense!$C$45=Expense!$K$36,Expense!HB271,0)))</f>
        <v>0</v>
      </c>
      <c r="HC176" s="197">
        <f>IF(Expense!$C$45=Expense!$K$34,IF(Expense!$C$46=Expense!$K$24,Expense!HC267,IF(Expense!$C$46=Expense!$K$25,Expense!HC268,IF(Expense!$C$46=Expense!$K$26,Expense!HC269,0))),IF(Expense!$C$45=Expense!$K$35,Expense!HC270,IF(Expense!$C$45=Expense!$K$36,Expense!HC271,0)))</f>
        <v>0</v>
      </c>
      <c r="HD176" s="197">
        <f>IF(Expense!$C$45=Expense!$K$34,IF(Expense!$C$46=Expense!$K$24,Expense!HD267,IF(Expense!$C$46=Expense!$K$25,Expense!HD268,IF(Expense!$C$46=Expense!$K$26,Expense!HD269,0))),IF(Expense!$C$45=Expense!$K$35,Expense!HD270,IF(Expense!$C$45=Expense!$K$36,Expense!HD271,0)))</f>
        <v>0</v>
      </c>
      <c r="HE176" s="197">
        <f>IF(Expense!$C$45=Expense!$K$34,IF(Expense!$C$46=Expense!$K$24,Expense!HE267,IF(Expense!$C$46=Expense!$K$25,Expense!HE268,IF(Expense!$C$46=Expense!$K$26,Expense!HE269,0))),IF(Expense!$C$45=Expense!$K$35,Expense!HE270,IF(Expense!$C$45=Expense!$K$36,Expense!HE271,0)))</f>
        <v>0</v>
      </c>
      <c r="HF176" s="197">
        <f>IF(Expense!$C$45=Expense!$K$34,IF(Expense!$C$46=Expense!$K$24,Expense!HF267,IF(Expense!$C$46=Expense!$K$25,Expense!HF268,IF(Expense!$C$46=Expense!$K$26,Expense!HF269,0))),IF(Expense!$C$45=Expense!$K$35,Expense!HF270,IF(Expense!$C$45=Expense!$K$36,Expense!HF271,0)))</f>
        <v>0</v>
      </c>
      <c r="HG176" s="197">
        <f>IF(Expense!$C$45=Expense!$K$34,IF(Expense!$C$46=Expense!$K$24,Expense!HG267,IF(Expense!$C$46=Expense!$K$25,Expense!HG268,IF(Expense!$C$46=Expense!$K$26,Expense!HG269,0))),IF(Expense!$C$45=Expense!$K$35,Expense!HG270,IF(Expense!$C$45=Expense!$K$36,Expense!HG271,0)))</f>
        <v>0</v>
      </c>
      <c r="HH176" s="197">
        <f>IF(Expense!$C$45=Expense!$K$34,IF(Expense!$C$46=Expense!$K$24,Expense!HH267,IF(Expense!$C$46=Expense!$K$25,Expense!HH268,IF(Expense!$C$46=Expense!$K$26,Expense!HH269,0))),IF(Expense!$C$45=Expense!$K$35,Expense!HH270,IF(Expense!$C$45=Expense!$K$36,Expense!HH271,0)))</f>
        <v>0</v>
      </c>
      <c r="HI176" s="197">
        <f>IF(Expense!$C$45=Expense!$K$34,IF(Expense!$C$46=Expense!$K$24,Expense!HI267,IF(Expense!$C$46=Expense!$K$25,Expense!HI268,IF(Expense!$C$46=Expense!$K$26,Expense!HI269,0))),IF(Expense!$C$45=Expense!$K$35,Expense!HI270,IF(Expense!$C$45=Expense!$K$36,Expense!HI271,0)))</f>
        <v>0</v>
      </c>
      <c r="HJ176" s="197">
        <f>IF(Expense!$C$45=Expense!$K$34,IF(Expense!$C$46=Expense!$K$24,Expense!HJ267,IF(Expense!$C$46=Expense!$K$25,Expense!HJ268,IF(Expense!$C$46=Expense!$K$26,Expense!HJ269,0))),IF(Expense!$C$45=Expense!$K$35,Expense!HJ270,IF(Expense!$C$45=Expense!$K$36,Expense!HJ271,0)))</f>
        <v>0</v>
      </c>
      <c r="HK176" s="197">
        <f>IF(Expense!$C$45=Expense!$K$34,IF(Expense!$C$46=Expense!$K$24,Expense!HK267,IF(Expense!$C$46=Expense!$K$25,Expense!HK268,IF(Expense!$C$46=Expense!$K$26,Expense!HK269,0))),IF(Expense!$C$45=Expense!$K$35,Expense!HK270,IF(Expense!$C$45=Expense!$K$36,Expense!HK271,0)))</f>
        <v>0</v>
      </c>
      <c r="HL176" s="197">
        <f>IF(Expense!$C$45=Expense!$K$34,IF(Expense!$C$46=Expense!$K$24,Expense!HL267,IF(Expense!$C$46=Expense!$K$25,Expense!HL268,IF(Expense!$C$46=Expense!$K$26,Expense!HL269,0))),IF(Expense!$C$45=Expense!$K$35,Expense!HL270,IF(Expense!$C$45=Expense!$K$36,Expense!HL271,0)))</f>
        <v>0</v>
      </c>
      <c r="HM176" s="197">
        <f>IF(Expense!$C$45=Expense!$K$34,IF(Expense!$C$46=Expense!$K$24,Expense!HM267,IF(Expense!$C$46=Expense!$K$25,Expense!HM268,IF(Expense!$C$46=Expense!$K$26,Expense!HM269,0))),IF(Expense!$C$45=Expense!$K$35,Expense!HM270,IF(Expense!$C$45=Expense!$K$36,Expense!HM271,0)))</f>
        <v>0</v>
      </c>
      <c r="HN176" s="197">
        <f>IF(Expense!$C$45=Expense!$K$34,IF(Expense!$C$46=Expense!$K$24,Expense!HN267,IF(Expense!$C$46=Expense!$K$25,Expense!HN268,IF(Expense!$C$46=Expense!$K$26,Expense!HN269,0))),IF(Expense!$C$45=Expense!$K$35,Expense!HN270,IF(Expense!$C$45=Expense!$K$36,Expense!HN271,0)))</f>
        <v>0</v>
      </c>
      <c r="HO176" s="197">
        <f>IF(Expense!$C$45=Expense!$K$34,IF(Expense!$C$46=Expense!$K$24,Expense!HO267,IF(Expense!$C$46=Expense!$K$25,Expense!HO268,IF(Expense!$C$46=Expense!$K$26,Expense!HO269,0))),IF(Expense!$C$45=Expense!$K$35,Expense!HO270,IF(Expense!$C$45=Expense!$K$36,Expense!HO271,0)))</f>
        <v>0</v>
      </c>
      <c r="HP176" s="197">
        <f>IF(Expense!$C$45=Expense!$K$34,IF(Expense!$C$46=Expense!$K$24,Expense!HP267,IF(Expense!$C$46=Expense!$K$25,Expense!HP268,IF(Expense!$C$46=Expense!$K$26,Expense!HP269,0))),IF(Expense!$C$45=Expense!$K$35,Expense!HP270,IF(Expense!$C$45=Expense!$K$36,Expense!HP271,0)))</f>
        <v>0</v>
      </c>
      <c r="HQ176" s="197">
        <f>IF(Expense!$C$45=Expense!$K$34,IF(Expense!$C$46=Expense!$K$24,Expense!HQ267,IF(Expense!$C$46=Expense!$K$25,Expense!HQ268,IF(Expense!$C$46=Expense!$K$26,Expense!HQ269,0))),IF(Expense!$C$45=Expense!$K$35,Expense!HQ270,IF(Expense!$C$45=Expense!$K$36,Expense!HQ271,0)))</f>
        <v>0</v>
      </c>
      <c r="HR176" s="197">
        <f>IF(Expense!$C$45=Expense!$K$34,IF(Expense!$C$46=Expense!$K$24,Expense!HR267,IF(Expense!$C$46=Expense!$K$25,Expense!HR268,IF(Expense!$C$46=Expense!$K$26,Expense!HR269,0))),IF(Expense!$C$45=Expense!$K$35,Expense!HR270,IF(Expense!$C$45=Expense!$K$36,Expense!HR271,0)))</f>
        <v>0</v>
      </c>
      <c r="HS176" s="197">
        <f>IF(Expense!$C$45=Expense!$K$34,IF(Expense!$C$46=Expense!$K$24,Expense!HS267,IF(Expense!$C$46=Expense!$K$25,Expense!HS268,IF(Expense!$C$46=Expense!$K$26,Expense!HS269,0))),IF(Expense!$C$45=Expense!$K$35,Expense!HS270,IF(Expense!$C$45=Expense!$K$36,Expense!HS271,0)))</f>
        <v>0</v>
      </c>
      <c r="HT176" s="197">
        <f>IF(Expense!$C$45=Expense!$K$34,IF(Expense!$C$46=Expense!$K$24,Expense!HT267,IF(Expense!$C$46=Expense!$K$25,Expense!HT268,IF(Expense!$C$46=Expense!$K$26,Expense!HT269,0))),IF(Expense!$C$45=Expense!$K$35,Expense!HT270,IF(Expense!$C$45=Expense!$K$36,Expense!HT271,0)))</f>
        <v>0</v>
      </c>
      <c r="HU176" s="197">
        <f>IF(Expense!$C$45=Expense!$K$34,IF(Expense!$C$46=Expense!$K$24,Expense!HU267,IF(Expense!$C$46=Expense!$K$25,Expense!HU268,IF(Expense!$C$46=Expense!$K$26,Expense!HU269,0))),IF(Expense!$C$45=Expense!$K$35,Expense!HU270,IF(Expense!$C$45=Expense!$K$36,Expense!HU271,0)))</f>
        <v>0</v>
      </c>
      <c r="HV176" s="197">
        <f>IF(Expense!$C$45=Expense!$K$34,IF(Expense!$C$46=Expense!$K$24,Expense!HV267,IF(Expense!$C$46=Expense!$K$25,Expense!HV268,IF(Expense!$C$46=Expense!$K$26,Expense!HV269,0))),IF(Expense!$C$45=Expense!$K$35,Expense!HV270,IF(Expense!$C$45=Expense!$K$36,Expense!HV271,0)))</f>
        <v>0</v>
      </c>
      <c r="HW176" s="197">
        <f>IF(Expense!$C$45=Expense!$K$34,IF(Expense!$C$46=Expense!$K$24,Expense!HW267,IF(Expense!$C$46=Expense!$K$25,Expense!HW268,IF(Expense!$C$46=Expense!$K$26,Expense!HW269,0))),IF(Expense!$C$45=Expense!$K$35,Expense!HW270,IF(Expense!$C$45=Expense!$K$36,Expense!HW271,0)))</f>
        <v>0</v>
      </c>
      <c r="HX176" s="197">
        <f>IF(Expense!$C$45=Expense!$K$34,IF(Expense!$C$46=Expense!$K$24,Expense!HX267,IF(Expense!$C$46=Expense!$K$25,Expense!HX268,IF(Expense!$C$46=Expense!$K$26,Expense!HX269,0))),IF(Expense!$C$45=Expense!$K$35,Expense!HX270,IF(Expense!$C$45=Expense!$K$36,Expense!HX271,0)))</f>
        <v>0</v>
      </c>
      <c r="HY176" s="197">
        <f>IF(Expense!$C$45=Expense!$K$34,IF(Expense!$C$46=Expense!$K$24,Expense!HY267,IF(Expense!$C$46=Expense!$K$25,Expense!HY268,IF(Expense!$C$46=Expense!$K$26,Expense!HY269,0))),IF(Expense!$C$45=Expense!$K$35,Expense!HY270,IF(Expense!$C$45=Expense!$K$36,Expense!HY271,0)))</f>
        <v>0</v>
      </c>
      <c r="HZ176" s="197">
        <f>IF(Expense!$C$45=Expense!$K$34,IF(Expense!$C$46=Expense!$K$24,Expense!HZ267,IF(Expense!$C$46=Expense!$K$25,Expense!HZ268,IF(Expense!$C$46=Expense!$K$26,Expense!HZ269,0))),IF(Expense!$C$45=Expense!$K$35,Expense!HZ270,IF(Expense!$C$45=Expense!$K$36,Expense!HZ271,0)))</f>
        <v>0</v>
      </c>
      <c r="IA176" s="197">
        <f>IF(Expense!$C$45=Expense!$K$34,IF(Expense!$C$46=Expense!$K$24,Expense!IA267,IF(Expense!$C$46=Expense!$K$25,Expense!IA268,IF(Expense!$C$46=Expense!$K$26,Expense!IA269,0))),IF(Expense!$C$45=Expense!$K$35,Expense!IA270,IF(Expense!$C$45=Expense!$K$36,Expense!IA271,0)))</f>
        <v>0</v>
      </c>
      <c r="IB176" s="197">
        <f>IF(Expense!$C$45=Expense!$K$34,IF(Expense!$C$46=Expense!$K$24,Expense!IB267,IF(Expense!$C$46=Expense!$K$25,Expense!IB268,IF(Expense!$C$46=Expense!$K$26,Expense!IB269,0))),IF(Expense!$C$45=Expense!$K$35,Expense!IB270,IF(Expense!$C$45=Expense!$K$36,Expense!IB271,0)))</f>
        <v>0</v>
      </c>
      <c r="IC176" s="197">
        <f>IF(Expense!$C$45=Expense!$K$34,IF(Expense!$C$46=Expense!$K$24,Expense!IC267,IF(Expense!$C$46=Expense!$K$25,Expense!IC268,IF(Expense!$C$46=Expense!$K$26,Expense!IC269,0))),IF(Expense!$C$45=Expense!$K$35,Expense!IC270,IF(Expense!$C$45=Expense!$K$36,Expense!IC271,0)))</f>
        <v>0</v>
      </c>
      <c r="ID176" s="197">
        <f>IF(Expense!$C$45=Expense!$K$34,IF(Expense!$C$46=Expense!$K$24,Expense!ID267,IF(Expense!$C$46=Expense!$K$25,Expense!ID268,IF(Expense!$C$46=Expense!$K$26,Expense!ID269,0))),IF(Expense!$C$45=Expense!$K$35,Expense!ID270,IF(Expense!$C$45=Expense!$K$36,Expense!ID271,0)))</f>
        <v>0</v>
      </c>
      <c r="IE176" s="197">
        <f>IF(Expense!$C$45=Expense!$K$34,IF(Expense!$C$46=Expense!$K$24,Expense!IE267,IF(Expense!$C$46=Expense!$K$25,Expense!IE268,IF(Expense!$C$46=Expense!$K$26,Expense!IE269,0))),IF(Expense!$C$45=Expense!$K$35,Expense!IE270,IF(Expense!$C$45=Expense!$K$36,Expense!IE271,0)))</f>
        <v>0</v>
      </c>
      <c r="IF176" s="197">
        <f>IF(Expense!$C$45=Expense!$K$34,IF(Expense!$C$46=Expense!$K$24,Expense!IF267,IF(Expense!$C$46=Expense!$K$25,Expense!IF268,IF(Expense!$C$46=Expense!$K$26,Expense!IF269,0))),IF(Expense!$C$45=Expense!$K$35,Expense!IF270,IF(Expense!$C$45=Expense!$K$36,Expense!IF271,0)))</f>
        <v>0</v>
      </c>
      <c r="IG176" s="197">
        <f>IF(Expense!$C$45=Expense!$K$34,IF(Expense!$C$46=Expense!$K$24,Expense!IG267,IF(Expense!$C$46=Expense!$K$25,Expense!IG268,IF(Expense!$C$46=Expense!$K$26,Expense!IG269,0))),IF(Expense!$C$45=Expense!$K$35,Expense!IG270,IF(Expense!$C$45=Expense!$K$36,Expense!IG271,0)))</f>
        <v>0</v>
      </c>
      <c r="IH176" s="197">
        <f>IF(Expense!$C$45=Expense!$K$34,IF(Expense!$C$46=Expense!$K$24,Expense!IH267,IF(Expense!$C$46=Expense!$K$25,Expense!IH268,IF(Expense!$C$46=Expense!$K$26,Expense!IH269,0))),IF(Expense!$C$45=Expense!$K$35,Expense!IH270,IF(Expense!$C$45=Expense!$K$36,Expense!IH271,0)))</f>
        <v>0</v>
      </c>
      <c r="II176" s="197">
        <f>IF(Expense!$C$45=Expense!$K$34,IF(Expense!$C$46=Expense!$K$24,Expense!II267,IF(Expense!$C$46=Expense!$K$25,Expense!II268,IF(Expense!$C$46=Expense!$K$26,Expense!II269,0))),IF(Expense!$C$45=Expense!$K$35,Expense!II270,IF(Expense!$C$45=Expense!$K$36,Expense!II271,0)))</f>
        <v>0</v>
      </c>
      <c r="IJ176" s="197">
        <f>IF(Expense!$C$45=Expense!$K$34,IF(Expense!$C$46=Expense!$K$24,Expense!IJ267,IF(Expense!$C$46=Expense!$K$25,Expense!IJ268,IF(Expense!$C$46=Expense!$K$26,Expense!IJ269,0))),IF(Expense!$C$45=Expense!$K$35,Expense!IJ270,IF(Expense!$C$45=Expense!$K$36,Expense!IJ271,0)))</f>
        <v>0</v>
      </c>
      <c r="IK176" s="197">
        <f>IF(Expense!$C$45=Expense!$K$34,IF(Expense!$C$46=Expense!$K$24,Expense!IK267,IF(Expense!$C$46=Expense!$K$25,Expense!IK268,IF(Expense!$C$46=Expense!$K$26,Expense!IK269,0))),IF(Expense!$C$45=Expense!$K$35,Expense!IK270,IF(Expense!$C$45=Expense!$K$36,Expense!IK271,0)))</f>
        <v>0</v>
      </c>
      <c r="IL176" s="197">
        <f>IF(Expense!$C$45=Expense!$K$34,IF(Expense!$C$46=Expense!$K$24,Expense!IL267,IF(Expense!$C$46=Expense!$K$25,Expense!IL268,IF(Expense!$C$46=Expense!$K$26,Expense!IL269,0))),IF(Expense!$C$45=Expense!$K$35,Expense!IL270,IF(Expense!$C$45=Expense!$K$36,Expense!IL271,0)))</f>
        <v>0</v>
      </c>
      <c r="IM176" s="197">
        <f>IF(Expense!$C$45=Expense!$K$34,IF(Expense!$C$46=Expense!$K$24,Expense!IM267,IF(Expense!$C$46=Expense!$K$25,Expense!IM268,IF(Expense!$C$46=Expense!$K$26,Expense!IM269,0))),IF(Expense!$C$45=Expense!$K$35,Expense!IM270,IF(Expense!$C$45=Expense!$K$36,Expense!IM271,0)))</f>
        <v>0</v>
      </c>
      <c r="IN176" s="197">
        <f>IF(Expense!$C$45=Expense!$K$34,IF(Expense!$C$46=Expense!$K$24,Expense!IN267,IF(Expense!$C$46=Expense!$K$25,Expense!IN268,IF(Expense!$C$46=Expense!$K$26,Expense!IN269,0))),IF(Expense!$C$45=Expense!$K$35,Expense!IN270,IF(Expense!$C$45=Expense!$K$36,Expense!IN271,0)))</f>
        <v>0</v>
      </c>
      <c r="IO176" s="197">
        <f>IF(Expense!$C$45=Expense!$K$34,IF(Expense!$C$46=Expense!$K$24,Expense!IO267,IF(Expense!$C$46=Expense!$K$25,Expense!IO268,IF(Expense!$C$46=Expense!$K$26,Expense!IO269,0))),IF(Expense!$C$45=Expense!$K$35,Expense!IO270,IF(Expense!$C$45=Expense!$K$36,Expense!IO271,0)))</f>
        <v>0</v>
      </c>
      <c r="IP176" s="197">
        <f>IF(Expense!$C$45=Expense!$K$34,IF(Expense!$C$46=Expense!$K$24,Expense!IP267,IF(Expense!$C$46=Expense!$K$25,Expense!IP268,IF(Expense!$C$46=Expense!$K$26,Expense!IP269,0))),IF(Expense!$C$45=Expense!$K$35,Expense!IP270,IF(Expense!$C$45=Expense!$K$36,Expense!IP271,0)))</f>
        <v>0</v>
      </c>
      <c r="IQ176" s="197">
        <f>IF(Expense!$C$45=Expense!$K$34,IF(Expense!$C$46=Expense!$K$24,Expense!IQ267,IF(Expense!$C$46=Expense!$K$25,Expense!IQ268,IF(Expense!$C$46=Expense!$K$26,Expense!IQ269,0))),IF(Expense!$C$45=Expense!$K$35,Expense!IQ270,IF(Expense!$C$45=Expense!$K$36,Expense!IQ271,0)))</f>
        <v>0</v>
      </c>
      <c r="IR176" s="197">
        <f>IF(Expense!$C$45=Expense!$K$34,IF(Expense!$C$46=Expense!$K$24,Expense!IR267,IF(Expense!$C$46=Expense!$K$25,Expense!IR268,IF(Expense!$C$46=Expense!$K$26,Expense!IR269,0))),IF(Expense!$C$45=Expense!$K$35,Expense!IR270,IF(Expense!$C$45=Expense!$K$36,Expense!IR271,0)))</f>
        <v>0</v>
      </c>
      <c r="IS176" s="197">
        <f>IF(Expense!$C$45=Expense!$K$34,IF(Expense!$C$46=Expense!$K$24,Expense!IS267,IF(Expense!$C$46=Expense!$K$25,Expense!IS268,IF(Expense!$C$46=Expense!$K$26,Expense!IS269,0))),IF(Expense!$C$45=Expense!$K$35,Expense!IS270,IF(Expense!$C$45=Expense!$K$36,Expense!IS271,0)))</f>
        <v>0</v>
      </c>
      <c r="IT176" s="197">
        <f>IF(Expense!$C$45=Expense!$K$34,IF(Expense!$C$46=Expense!$K$24,Expense!IT267,IF(Expense!$C$46=Expense!$K$25,Expense!IT268,IF(Expense!$C$46=Expense!$K$26,Expense!IT269,0))),IF(Expense!$C$45=Expense!$K$35,Expense!IT270,IF(Expense!$C$45=Expense!$K$36,Expense!IT271,0)))</f>
        <v>0</v>
      </c>
      <c r="IU176" s="197">
        <f>IF(Expense!$C$45=Expense!$K$34,IF(Expense!$C$46=Expense!$K$24,Expense!IU267,IF(Expense!$C$46=Expense!$K$25,Expense!IU268,IF(Expense!$C$46=Expense!$K$26,Expense!IU269,0))),IF(Expense!$C$45=Expense!$K$35,Expense!IU270,IF(Expense!$C$45=Expense!$K$36,Expense!IU271,0)))</f>
        <v>0</v>
      </c>
      <c r="IV176" s="197">
        <f>IF(Expense!$C$45=Expense!$K$34,IF(Expense!$C$46=Expense!$K$24,Expense!IV267,IF(Expense!$C$46=Expense!$K$25,Expense!IV268,IF(Expense!$C$46=Expense!$K$26,Expense!IV269,0))),IF(Expense!$C$45=Expense!$K$35,Expense!IV270,IF(Expense!$C$45=Expense!$K$36,Expense!IV271,0)))</f>
        <v>0</v>
      </c>
      <c r="IW176" s="197">
        <f>IF(Expense!$C$45=Expense!$K$34,IF(Expense!$C$46=Expense!$K$24,Expense!IW267,IF(Expense!$C$46=Expense!$K$25,Expense!IW268,IF(Expense!$C$46=Expense!$K$26,Expense!IW269,0))),IF(Expense!$C$45=Expense!$K$35,Expense!IW270,IF(Expense!$C$45=Expense!$K$36,Expense!IW271,0)))</f>
        <v>0</v>
      </c>
      <c r="IX176" s="197">
        <f>IF(Expense!$C$45=Expense!$K$34,IF(Expense!$C$46=Expense!$K$24,Expense!IX267,IF(Expense!$C$46=Expense!$K$25,Expense!IX268,IF(Expense!$C$46=Expense!$K$26,Expense!IX269,0))),IF(Expense!$C$45=Expense!$K$35,Expense!IX270,IF(Expense!$C$45=Expense!$K$36,Expense!IX271,0)))</f>
        <v>0</v>
      </c>
      <c r="IY176" s="197">
        <f>IF(Expense!$C$45=Expense!$K$34,IF(Expense!$C$46=Expense!$K$24,Expense!IY267,IF(Expense!$C$46=Expense!$K$25,Expense!IY268,IF(Expense!$C$46=Expense!$K$26,Expense!IY269,0))),IF(Expense!$C$45=Expense!$K$35,Expense!IY270,IF(Expense!$C$45=Expense!$K$36,Expense!IY271,0)))</f>
        <v>0</v>
      </c>
      <c r="IZ176" s="197">
        <f>IF(Expense!$C$45=Expense!$K$34,IF(Expense!$C$46=Expense!$K$24,Expense!IZ267,IF(Expense!$C$46=Expense!$K$25,Expense!IZ268,IF(Expense!$C$46=Expense!$K$26,Expense!IZ269,0))),IF(Expense!$C$45=Expense!$K$35,Expense!IZ270,IF(Expense!$C$45=Expense!$K$36,Expense!IZ271,0)))</f>
        <v>0</v>
      </c>
      <c r="JA176" s="197">
        <f>IF(Expense!$C$45=Expense!$K$34,IF(Expense!$C$46=Expense!$K$24,Expense!JA267,IF(Expense!$C$46=Expense!$K$25,Expense!JA268,IF(Expense!$C$46=Expense!$K$26,Expense!JA269,0))),IF(Expense!$C$45=Expense!$K$35,Expense!JA270,IF(Expense!$C$45=Expense!$K$36,Expense!JA271,0)))</f>
        <v>0</v>
      </c>
      <c r="JB176" s="197">
        <f>IF(Expense!$C$45=Expense!$K$34,IF(Expense!$C$46=Expense!$K$24,Expense!JB267,IF(Expense!$C$46=Expense!$K$25,Expense!JB268,IF(Expense!$C$46=Expense!$K$26,Expense!JB269,0))),IF(Expense!$C$45=Expense!$K$35,Expense!JB270,IF(Expense!$C$45=Expense!$K$36,Expense!JB271,0)))</f>
        <v>0</v>
      </c>
      <c r="JC176" s="197">
        <f>IF(Expense!$C$45=Expense!$K$34,IF(Expense!$C$46=Expense!$K$24,Expense!JC267,IF(Expense!$C$46=Expense!$K$25,Expense!JC268,IF(Expense!$C$46=Expense!$K$26,Expense!JC269,0))),IF(Expense!$C$45=Expense!$K$35,Expense!JC270,IF(Expense!$C$45=Expense!$K$36,Expense!JC271,0)))</f>
        <v>0</v>
      </c>
      <c r="JD176" s="197">
        <f>IF(Expense!$C$45=Expense!$K$34,IF(Expense!$C$46=Expense!$K$24,Expense!JD267,IF(Expense!$C$46=Expense!$K$25,Expense!JD268,IF(Expense!$C$46=Expense!$K$26,Expense!JD269,0))),IF(Expense!$C$45=Expense!$K$35,Expense!JD270,IF(Expense!$C$45=Expense!$K$36,Expense!JD271,0)))</f>
        <v>0</v>
      </c>
      <c r="JE176" s="197">
        <f>IF(Expense!$C$45=Expense!$K$34,IF(Expense!$C$46=Expense!$K$24,Expense!JE267,IF(Expense!$C$46=Expense!$K$25,Expense!JE268,IF(Expense!$C$46=Expense!$K$26,Expense!JE269,0))),IF(Expense!$C$45=Expense!$K$35,Expense!JE270,IF(Expense!$C$45=Expense!$K$36,Expense!JE271,0)))</f>
        <v>0</v>
      </c>
      <c r="JF176" s="197">
        <f>IF(Expense!$C$45=Expense!$K$34,IF(Expense!$C$46=Expense!$K$24,Expense!JF267,IF(Expense!$C$46=Expense!$K$25,Expense!JF268,IF(Expense!$C$46=Expense!$K$26,Expense!JF269,0))),IF(Expense!$C$45=Expense!$K$35,Expense!JF270,IF(Expense!$C$45=Expense!$K$36,Expense!JF271,0)))</f>
        <v>0</v>
      </c>
      <c r="JG176" s="197">
        <f>IF(Expense!$C$45=Expense!$K$34,IF(Expense!$C$46=Expense!$K$24,Expense!JG267,IF(Expense!$C$46=Expense!$K$25,Expense!JG268,IF(Expense!$C$46=Expense!$K$26,Expense!JG269,0))),IF(Expense!$C$45=Expense!$K$35,Expense!JG270,IF(Expense!$C$45=Expense!$K$36,Expense!JG271,0)))</f>
        <v>0</v>
      </c>
      <c r="JH176" s="197">
        <f>IF(Expense!$C$45=Expense!$K$34,IF(Expense!$C$46=Expense!$K$24,Expense!JH267,IF(Expense!$C$46=Expense!$K$25,Expense!JH268,IF(Expense!$C$46=Expense!$K$26,Expense!JH269,0))),IF(Expense!$C$45=Expense!$K$35,Expense!JH270,IF(Expense!$C$45=Expense!$K$36,Expense!JH271,0)))</f>
        <v>0</v>
      </c>
      <c r="JI176" s="197">
        <f>IF(Expense!$C$45=Expense!$K$34,IF(Expense!$C$46=Expense!$K$24,Expense!JI267,IF(Expense!$C$46=Expense!$K$25,Expense!JI268,IF(Expense!$C$46=Expense!$K$26,Expense!JI269,0))),IF(Expense!$C$45=Expense!$K$35,Expense!JI270,IF(Expense!$C$45=Expense!$K$36,Expense!JI271,0)))</f>
        <v>0</v>
      </c>
      <c r="JJ176" s="197">
        <f>IF(Expense!$C$45=Expense!$K$34,IF(Expense!$C$46=Expense!$K$24,Expense!JJ267,IF(Expense!$C$46=Expense!$K$25,Expense!JJ268,IF(Expense!$C$46=Expense!$K$26,Expense!JJ269,0))),IF(Expense!$C$45=Expense!$K$35,Expense!JJ270,IF(Expense!$C$45=Expense!$K$36,Expense!JJ271,0)))</f>
        <v>0</v>
      </c>
      <c r="JK176" s="197">
        <f>IF(Expense!$C$45=Expense!$K$34,IF(Expense!$C$46=Expense!$K$24,Expense!JK267,IF(Expense!$C$46=Expense!$K$25,Expense!JK268,IF(Expense!$C$46=Expense!$K$26,Expense!JK269,0))),IF(Expense!$C$45=Expense!$K$35,Expense!JK270,IF(Expense!$C$45=Expense!$K$36,Expense!JK271,0)))</f>
        <v>0</v>
      </c>
      <c r="JL176" s="197">
        <f>IF(Expense!$C$45=Expense!$K$34,IF(Expense!$C$46=Expense!$K$24,Expense!JL267,IF(Expense!$C$46=Expense!$K$25,Expense!JL268,IF(Expense!$C$46=Expense!$K$26,Expense!JL269,0))),IF(Expense!$C$45=Expense!$K$35,Expense!JL270,IF(Expense!$C$45=Expense!$K$36,Expense!JL271,0)))</f>
        <v>0</v>
      </c>
      <c r="JM176" s="197">
        <f>IF(Expense!$C$45=Expense!$K$34,IF(Expense!$C$46=Expense!$K$24,Expense!JM267,IF(Expense!$C$46=Expense!$K$25,Expense!JM268,IF(Expense!$C$46=Expense!$K$26,Expense!JM269,0))),IF(Expense!$C$45=Expense!$K$35,Expense!JM270,IF(Expense!$C$45=Expense!$K$36,Expense!JM271,0)))</f>
        <v>0</v>
      </c>
      <c r="JN176" s="197">
        <f>IF(Expense!$C$45=Expense!$K$34,IF(Expense!$C$46=Expense!$K$24,Expense!JN267,IF(Expense!$C$46=Expense!$K$25,Expense!JN268,IF(Expense!$C$46=Expense!$K$26,Expense!JN269,0))),IF(Expense!$C$45=Expense!$K$35,Expense!JN270,IF(Expense!$C$45=Expense!$K$36,Expense!JN271,0)))</f>
        <v>0</v>
      </c>
      <c r="JO176" s="197">
        <f>IF(Expense!$C$45=Expense!$K$34,IF(Expense!$C$46=Expense!$K$24,Expense!JO267,IF(Expense!$C$46=Expense!$K$25,Expense!JO268,IF(Expense!$C$46=Expense!$K$26,Expense!JO269,0))),IF(Expense!$C$45=Expense!$K$35,Expense!JO270,IF(Expense!$C$45=Expense!$K$36,Expense!JO271,0)))</f>
        <v>0</v>
      </c>
      <c r="JP176" s="197">
        <f>IF(Expense!$C$45=Expense!$K$34,IF(Expense!$C$46=Expense!$K$24,Expense!JP267,IF(Expense!$C$46=Expense!$K$25,Expense!JP268,IF(Expense!$C$46=Expense!$K$26,Expense!JP269,0))),IF(Expense!$C$45=Expense!$K$35,Expense!JP270,IF(Expense!$C$45=Expense!$K$36,Expense!JP271,0)))</f>
        <v>0</v>
      </c>
      <c r="JQ176" s="197">
        <f>IF(Expense!$C$45=Expense!$K$34,IF(Expense!$C$46=Expense!$K$24,Expense!JQ267,IF(Expense!$C$46=Expense!$K$25,Expense!JQ268,IF(Expense!$C$46=Expense!$K$26,Expense!JQ269,0))),IF(Expense!$C$45=Expense!$K$35,Expense!JQ270,IF(Expense!$C$45=Expense!$K$36,Expense!JQ271,0)))</f>
        <v>0</v>
      </c>
      <c r="JR176" s="197">
        <f>IF(Expense!$C$45=Expense!$K$34,IF(Expense!$C$46=Expense!$K$24,Expense!JR267,IF(Expense!$C$46=Expense!$K$25,Expense!JR268,IF(Expense!$C$46=Expense!$K$26,Expense!JR269,0))),IF(Expense!$C$45=Expense!$K$35,Expense!JR270,IF(Expense!$C$45=Expense!$K$36,Expense!JR271,0)))</f>
        <v>0</v>
      </c>
      <c r="JS176" s="197">
        <f>IF(Expense!$C$45=Expense!$K$34,IF(Expense!$C$46=Expense!$K$24,Expense!JS267,IF(Expense!$C$46=Expense!$K$25,Expense!JS268,IF(Expense!$C$46=Expense!$K$26,Expense!JS269,0))),IF(Expense!$C$45=Expense!$K$35,Expense!JS270,IF(Expense!$C$45=Expense!$K$36,Expense!JS271,0)))</f>
        <v>0</v>
      </c>
      <c r="JT176" s="197">
        <f>IF(Expense!$C$45=Expense!$K$34,IF(Expense!$C$46=Expense!$K$24,Expense!JT267,IF(Expense!$C$46=Expense!$K$25,Expense!JT268,IF(Expense!$C$46=Expense!$K$26,Expense!JT269,0))),IF(Expense!$C$45=Expense!$K$35,Expense!JT270,IF(Expense!$C$45=Expense!$K$36,Expense!JT271,0)))</f>
        <v>0</v>
      </c>
      <c r="JU176" s="197">
        <f>IF(Expense!$C$45=Expense!$K$34,IF(Expense!$C$46=Expense!$K$24,Expense!JU267,IF(Expense!$C$46=Expense!$K$25,Expense!JU268,IF(Expense!$C$46=Expense!$K$26,Expense!JU269,0))),IF(Expense!$C$45=Expense!$K$35,Expense!JU270,IF(Expense!$C$45=Expense!$K$36,Expense!JU271,0)))</f>
        <v>0</v>
      </c>
      <c r="JV176" s="197">
        <f>IF(Expense!$C$45=Expense!$K$34,IF(Expense!$C$46=Expense!$K$24,Expense!JV267,IF(Expense!$C$46=Expense!$K$25,Expense!JV268,IF(Expense!$C$46=Expense!$K$26,Expense!JV269,0))),IF(Expense!$C$45=Expense!$K$35,Expense!JV270,IF(Expense!$C$45=Expense!$K$36,Expense!JV271,0)))</f>
        <v>0</v>
      </c>
      <c r="JW176" s="197">
        <f>IF(Expense!$C$45=Expense!$K$34,IF(Expense!$C$46=Expense!$K$24,Expense!JW267,IF(Expense!$C$46=Expense!$K$25,Expense!JW268,IF(Expense!$C$46=Expense!$K$26,Expense!JW269,0))),IF(Expense!$C$45=Expense!$K$35,Expense!JW270,IF(Expense!$C$45=Expense!$K$36,Expense!JW271,0)))</f>
        <v>0</v>
      </c>
      <c r="JX176" s="197">
        <f>IF(Expense!$C$45=Expense!$K$34,IF(Expense!$C$46=Expense!$K$24,Expense!JX267,IF(Expense!$C$46=Expense!$K$25,Expense!JX268,IF(Expense!$C$46=Expense!$K$26,Expense!JX269,0))),IF(Expense!$C$45=Expense!$K$35,Expense!JX270,IF(Expense!$C$45=Expense!$K$36,Expense!JX271,0)))</f>
        <v>0</v>
      </c>
      <c r="JY176" s="197">
        <f>IF(Expense!$C$45=Expense!$K$34,IF(Expense!$C$46=Expense!$K$24,Expense!JY267,IF(Expense!$C$46=Expense!$K$25,Expense!JY268,IF(Expense!$C$46=Expense!$K$26,Expense!JY269,0))),IF(Expense!$C$45=Expense!$K$35,Expense!JY270,IF(Expense!$C$45=Expense!$K$36,Expense!JY271,0)))</f>
        <v>0</v>
      </c>
      <c r="JZ176" s="197">
        <f>IF(Expense!$C$45=Expense!$K$34,IF(Expense!$C$46=Expense!$K$24,Expense!JZ267,IF(Expense!$C$46=Expense!$K$25,Expense!JZ268,IF(Expense!$C$46=Expense!$K$26,Expense!JZ269,0))),IF(Expense!$C$45=Expense!$K$35,Expense!JZ270,IF(Expense!$C$45=Expense!$K$36,Expense!JZ271,0)))</f>
        <v>0</v>
      </c>
      <c r="KA176" s="197">
        <f>IF(Expense!$C$45=Expense!$K$34,IF(Expense!$C$46=Expense!$K$24,Expense!KA267,IF(Expense!$C$46=Expense!$K$25,Expense!KA268,IF(Expense!$C$46=Expense!$K$26,Expense!KA269,0))),IF(Expense!$C$45=Expense!$K$35,Expense!KA270,IF(Expense!$C$45=Expense!$K$36,Expense!KA271,0)))</f>
        <v>0</v>
      </c>
      <c r="KB176" s="197">
        <f>IF(Expense!$C$45=Expense!$K$34,IF(Expense!$C$46=Expense!$K$24,Expense!KB267,IF(Expense!$C$46=Expense!$K$25,Expense!KB268,IF(Expense!$C$46=Expense!$K$26,Expense!KB269,0))),IF(Expense!$C$45=Expense!$K$35,Expense!KB270,IF(Expense!$C$45=Expense!$K$36,Expense!KB271,0)))</f>
        <v>0</v>
      </c>
      <c r="KC176" s="197">
        <f>IF(Expense!$C$45=Expense!$K$34,IF(Expense!$C$46=Expense!$K$24,Expense!KC267,IF(Expense!$C$46=Expense!$K$25,Expense!KC268,IF(Expense!$C$46=Expense!$K$26,Expense!KC269,0))),IF(Expense!$C$45=Expense!$K$35,Expense!KC270,IF(Expense!$C$45=Expense!$K$36,Expense!KC271,0)))</f>
        <v>0</v>
      </c>
      <c r="KD176" s="197">
        <f>IF(Expense!$C$45=Expense!$K$34,IF(Expense!$C$46=Expense!$K$24,Expense!KD267,IF(Expense!$C$46=Expense!$K$25,Expense!KD268,IF(Expense!$C$46=Expense!$K$26,Expense!KD269,0))),IF(Expense!$C$45=Expense!$K$35,Expense!KD270,IF(Expense!$C$45=Expense!$K$36,Expense!KD271,0)))</f>
        <v>0</v>
      </c>
      <c r="KE176" s="197">
        <f>IF(Expense!$C$45=Expense!$K$34,IF(Expense!$C$46=Expense!$K$24,Expense!KE267,IF(Expense!$C$46=Expense!$K$25,Expense!KE268,IF(Expense!$C$46=Expense!$K$26,Expense!KE269,0))),IF(Expense!$C$45=Expense!$K$35,Expense!KE270,IF(Expense!$C$45=Expense!$K$36,Expense!KE271,0)))</f>
        <v>0</v>
      </c>
      <c r="KF176" s="197">
        <f>IF(Expense!$C$45=Expense!$K$34,IF(Expense!$C$46=Expense!$K$24,Expense!KF267,IF(Expense!$C$46=Expense!$K$25,Expense!KF268,IF(Expense!$C$46=Expense!$K$26,Expense!KF269,0))),IF(Expense!$C$45=Expense!$K$35,Expense!KF270,IF(Expense!$C$45=Expense!$K$36,Expense!KF271,0)))</f>
        <v>0</v>
      </c>
      <c r="KG176" s="197">
        <f>IF(Expense!$C$45=Expense!$K$34,IF(Expense!$C$46=Expense!$K$24,Expense!KG267,IF(Expense!$C$46=Expense!$K$25,Expense!KG268,IF(Expense!$C$46=Expense!$K$26,Expense!KG269,0))),IF(Expense!$C$45=Expense!$K$35,Expense!KG270,IF(Expense!$C$45=Expense!$K$36,Expense!KG271,0)))</f>
        <v>0</v>
      </c>
      <c r="KH176" s="197">
        <f>IF(Expense!$C$45=Expense!$K$34,IF(Expense!$C$46=Expense!$K$24,Expense!KH267,IF(Expense!$C$46=Expense!$K$25,Expense!KH268,IF(Expense!$C$46=Expense!$K$26,Expense!KH269,0))),IF(Expense!$C$45=Expense!$K$35,Expense!KH270,IF(Expense!$C$45=Expense!$K$36,Expense!KH271,0)))</f>
        <v>0</v>
      </c>
      <c r="KI176" s="197">
        <f>IF(Expense!$C$45=Expense!$K$34,IF(Expense!$C$46=Expense!$K$24,Expense!KI267,IF(Expense!$C$46=Expense!$K$25,Expense!KI268,IF(Expense!$C$46=Expense!$K$26,Expense!KI269,0))),IF(Expense!$C$45=Expense!$K$35,Expense!KI270,IF(Expense!$C$45=Expense!$K$36,Expense!KI271,0)))</f>
        <v>0</v>
      </c>
      <c r="KJ176" s="197">
        <f>IF(Expense!$C$45=Expense!$K$34,IF(Expense!$C$46=Expense!$K$24,Expense!KJ267,IF(Expense!$C$46=Expense!$K$25,Expense!KJ268,IF(Expense!$C$46=Expense!$K$26,Expense!KJ269,0))),IF(Expense!$C$45=Expense!$K$35,Expense!KJ270,IF(Expense!$C$45=Expense!$K$36,Expense!KJ271,0)))</f>
        <v>0</v>
      </c>
      <c r="KK176" s="197">
        <f>IF(Expense!$C$45=Expense!$K$34,IF(Expense!$C$46=Expense!$K$24,Expense!KK267,IF(Expense!$C$46=Expense!$K$25,Expense!KK268,IF(Expense!$C$46=Expense!$K$26,Expense!KK269,0))),IF(Expense!$C$45=Expense!$K$35,Expense!KK270,IF(Expense!$C$45=Expense!$K$36,Expense!KK271,0)))</f>
        <v>0</v>
      </c>
      <c r="KL176" s="197">
        <f>IF(Expense!$C$45=Expense!$K$34,IF(Expense!$C$46=Expense!$K$24,Expense!KL267,IF(Expense!$C$46=Expense!$K$25,Expense!KL268,IF(Expense!$C$46=Expense!$K$26,Expense!KL269,0))),IF(Expense!$C$45=Expense!$K$35,Expense!KL270,IF(Expense!$C$45=Expense!$K$36,Expense!KL271,0)))</f>
        <v>0</v>
      </c>
      <c r="KM176" s="197">
        <f>IF(Expense!$C$45=Expense!$K$34,IF(Expense!$C$46=Expense!$K$24,Expense!KM267,IF(Expense!$C$46=Expense!$K$25,Expense!KM268,IF(Expense!$C$46=Expense!$K$26,Expense!KM269,0))),IF(Expense!$C$45=Expense!$K$35,Expense!KM270,IF(Expense!$C$45=Expense!$K$36,Expense!KM271,0)))</f>
        <v>0</v>
      </c>
      <c r="KN176" s="197">
        <f>IF(Expense!$C$45=Expense!$K$34,IF(Expense!$C$46=Expense!$K$24,Expense!KN267,IF(Expense!$C$46=Expense!$K$25,Expense!KN268,IF(Expense!$C$46=Expense!$K$26,Expense!KN269,0))),IF(Expense!$C$45=Expense!$K$35,Expense!KN270,IF(Expense!$C$45=Expense!$K$36,Expense!KN271,0)))</f>
        <v>0</v>
      </c>
      <c r="KO176" s="197">
        <f>IF(Expense!$C$45=Expense!$K$34,IF(Expense!$C$46=Expense!$K$24,Expense!KO267,IF(Expense!$C$46=Expense!$K$25,Expense!KO268,IF(Expense!$C$46=Expense!$K$26,Expense!KO269,0))),IF(Expense!$C$45=Expense!$K$35,Expense!KO270,IF(Expense!$C$45=Expense!$K$36,Expense!KO271,0)))</f>
        <v>0</v>
      </c>
      <c r="KP176" s="197">
        <f>IF(Expense!$C$45=Expense!$K$34,IF(Expense!$C$46=Expense!$K$24,Expense!KP267,IF(Expense!$C$46=Expense!$K$25,Expense!KP268,IF(Expense!$C$46=Expense!$K$26,Expense!KP269,0))),IF(Expense!$C$45=Expense!$K$35,Expense!KP270,IF(Expense!$C$45=Expense!$K$36,Expense!KP271,0)))</f>
        <v>0</v>
      </c>
      <c r="KQ176" s="197">
        <f>IF(Expense!$C$45=Expense!$K$34,IF(Expense!$C$46=Expense!$K$24,Expense!KQ267,IF(Expense!$C$46=Expense!$K$25,Expense!KQ268,IF(Expense!$C$46=Expense!$K$26,Expense!KQ269,0))),IF(Expense!$C$45=Expense!$K$35,Expense!KQ270,IF(Expense!$C$45=Expense!$K$36,Expense!KQ271,0)))</f>
        <v>0</v>
      </c>
      <c r="KR176" s="197">
        <f>IF(Expense!$C$45=Expense!$K$34,IF(Expense!$C$46=Expense!$K$24,Expense!KR267,IF(Expense!$C$46=Expense!$K$25,Expense!KR268,IF(Expense!$C$46=Expense!$K$26,Expense!KR269,0))),IF(Expense!$C$45=Expense!$K$35,Expense!KR270,IF(Expense!$C$45=Expense!$K$36,Expense!KR271,0)))</f>
        <v>0</v>
      </c>
      <c r="KS176" s="197">
        <f>IF(Expense!$C$45=Expense!$K$34,IF(Expense!$C$46=Expense!$K$24,Expense!KS267,IF(Expense!$C$46=Expense!$K$25,Expense!KS268,IF(Expense!$C$46=Expense!$K$26,Expense!KS269,0))),IF(Expense!$C$45=Expense!$K$35,Expense!KS270,IF(Expense!$C$45=Expense!$K$36,Expense!KS271,0)))</f>
        <v>0</v>
      </c>
      <c r="KT176" s="197">
        <f>IF(Expense!$C$45=Expense!$K$34,IF(Expense!$C$46=Expense!$K$24,Expense!KT267,IF(Expense!$C$46=Expense!$K$25,Expense!KT268,IF(Expense!$C$46=Expense!$K$26,Expense!KT269,0))),IF(Expense!$C$45=Expense!$K$35,Expense!KT270,IF(Expense!$C$45=Expense!$K$36,Expense!KT271,0)))</f>
        <v>0</v>
      </c>
      <c r="KU176" s="197">
        <f>IF(Expense!$C$45=Expense!$K$34,IF(Expense!$C$46=Expense!$K$24,Expense!KU267,IF(Expense!$C$46=Expense!$K$25,Expense!KU268,IF(Expense!$C$46=Expense!$K$26,Expense!KU269,0))),IF(Expense!$C$45=Expense!$K$35,Expense!KU270,IF(Expense!$C$45=Expense!$K$36,Expense!KU271,0)))</f>
        <v>0</v>
      </c>
      <c r="KV176" s="197">
        <f>IF(Expense!$C$45=Expense!$K$34,IF(Expense!$C$46=Expense!$K$24,Expense!KV267,IF(Expense!$C$46=Expense!$K$25,Expense!KV268,IF(Expense!$C$46=Expense!$K$26,Expense!KV269,0))),IF(Expense!$C$45=Expense!$K$35,Expense!KV270,IF(Expense!$C$45=Expense!$K$36,Expense!KV271,0)))</f>
        <v>0</v>
      </c>
      <c r="KW176" s="197">
        <f>IF(Expense!$C$45=Expense!$K$34,IF(Expense!$C$46=Expense!$K$24,Expense!KW267,IF(Expense!$C$46=Expense!$K$25,Expense!KW268,IF(Expense!$C$46=Expense!$K$26,Expense!KW269,0))),IF(Expense!$C$45=Expense!$K$35,Expense!KW270,IF(Expense!$C$45=Expense!$K$36,Expense!KW271,0)))</f>
        <v>0</v>
      </c>
      <c r="KX176" s="197">
        <f>IF(Expense!$C$45=Expense!$K$34,IF(Expense!$C$46=Expense!$K$24,Expense!KX267,IF(Expense!$C$46=Expense!$K$25,Expense!KX268,IF(Expense!$C$46=Expense!$K$26,Expense!KX269,0))),IF(Expense!$C$45=Expense!$K$35,Expense!KX270,IF(Expense!$C$45=Expense!$K$36,Expense!KX271,0)))</f>
        <v>0</v>
      </c>
      <c r="KY176" s="197">
        <f>IF(Expense!$C$45=Expense!$K$34,IF(Expense!$C$46=Expense!$K$24,Expense!KY267,IF(Expense!$C$46=Expense!$K$25,Expense!KY268,IF(Expense!$C$46=Expense!$K$26,Expense!KY269,0))),IF(Expense!$C$45=Expense!$K$35,Expense!KY270,IF(Expense!$C$45=Expense!$K$36,Expense!KY271,0)))</f>
        <v>0</v>
      </c>
      <c r="KZ176" s="197">
        <f>IF(Expense!$C$45=Expense!$K$34,IF(Expense!$C$46=Expense!$K$24,Expense!KZ267,IF(Expense!$C$46=Expense!$K$25,Expense!KZ268,IF(Expense!$C$46=Expense!$K$26,Expense!KZ269,0))),IF(Expense!$C$45=Expense!$K$35,Expense!KZ270,IF(Expense!$C$45=Expense!$K$36,Expense!KZ271,0)))</f>
        <v>0</v>
      </c>
      <c r="LA176" s="197">
        <f>IF(Expense!$C$45=Expense!$K$34,IF(Expense!$C$46=Expense!$K$24,Expense!LA267,IF(Expense!$C$46=Expense!$K$25,Expense!LA268,IF(Expense!$C$46=Expense!$K$26,Expense!LA269,0))),IF(Expense!$C$45=Expense!$K$35,Expense!LA270,IF(Expense!$C$45=Expense!$K$36,Expense!LA271,0)))</f>
        <v>0</v>
      </c>
      <c r="LB176" s="197">
        <f>IF(Expense!$C$45=Expense!$K$34,IF(Expense!$C$46=Expense!$K$24,Expense!LB267,IF(Expense!$C$46=Expense!$K$25,Expense!LB268,IF(Expense!$C$46=Expense!$K$26,Expense!LB269,0))),IF(Expense!$C$45=Expense!$K$35,Expense!LB270,IF(Expense!$C$45=Expense!$K$36,Expense!LB271,0)))</f>
        <v>0</v>
      </c>
      <c r="LC176" s="197">
        <f>IF(Expense!$C$45=Expense!$K$34,IF(Expense!$C$46=Expense!$K$24,Expense!LC267,IF(Expense!$C$46=Expense!$K$25,Expense!LC268,IF(Expense!$C$46=Expense!$K$26,Expense!LC269,0))),IF(Expense!$C$45=Expense!$K$35,Expense!LC270,IF(Expense!$C$45=Expense!$K$36,Expense!LC271,0)))</f>
        <v>0</v>
      </c>
      <c r="LD176" s="197">
        <f>IF(Expense!$C$45=Expense!$K$34,IF(Expense!$C$46=Expense!$K$24,Expense!LD267,IF(Expense!$C$46=Expense!$K$25,Expense!LD268,IF(Expense!$C$46=Expense!$K$26,Expense!LD269,0))),IF(Expense!$C$45=Expense!$K$35,Expense!LD270,IF(Expense!$C$45=Expense!$K$36,Expense!LD271,0)))</f>
        <v>0</v>
      </c>
      <c r="LE176" s="197">
        <f>IF(Expense!$C$45=Expense!$K$34,IF(Expense!$C$46=Expense!$K$24,Expense!LE267,IF(Expense!$C$46=Expense!$K$25,Expense!LE268,IF(Expense!$C$46=Expense!$K$26,Expense!LE269,0))),IF(Expense!$C$45=Expense!$K$35,Expense!LE270,IF(Expense!$C$45=Expense!$K$36,Expense!LE271,0)))</f>
        <v>0</v>
      </c>
    </row>
    <row r="177" spans="1:317">
      <c r="A177" s="195"/>
      <c r="B177" s="203" t="s">
        <v>157</v>
      </c>
      <c r="C177" s="195"/>
      <c r="D177" s="195"/>
      <c r="E177" s="196">
        <f ca="1">SUM(E172:E176)</f>
        <v>0</v>
      </c>
      <c r="F177" s="196">
        <f t="shared" ref="F177:BQ177" ca="1" si="1115">SUM(F172:F176)</f>
        <v>0</v>
      </c>
      <c r="G177" s="196">
        <f t="shared" ca="1" si="1115"/>
        <v>0</v>
      </c>
      <c r="H177" s="196">
        <f t="shared" ca="1" si="1115"/>
        <v>0</v>
      </c>
      <c r="I177" s="196">
        <f t="shared" ca="1" si="1115"/>
        <v>0</v>
      </c>
      <c r="J177" s="196">
        <f t="shared" ca="1" si="1115"/>
        <v>200000</v>
      </c>
      <c r="K177" s="196">
        <f t="shared" ca="1" si="1115"/>
        <v>0</v>
      </c>
      <c r="L177" s="196">
        <f t="shared" ca="1" si="1115"/>
        <v>0</v>
      </c>
      <c r="M177" s="196">
        <f t="shared" ca="1" si="1115"/>
        <v>0</v>
      </c>
      <c r="N177" s="196">
        <f t="shared" ca="1" si="1115"/>
        <v>0</v>
      </c>
      <c r="O177" s="196">
        <f t="shared" ca="1" si="1115"/>
        <v>0</v>
      </c>
      <c r="P177" s="196">
        <f t="shared" ca="1" si="1115"/>
        <v>0</v>
      </c>
      <c r="Q177" s="196">
        <f t="shared" ca="1" si="1115"/>
        <v>0</v>
      </c>
      <c r="R177" s="196">
        <f t="shared" ca="1" si="1115"/>
        <v>0</v>
      </c>
      <c r="S177" s="196">
        <f t="shared" ca="1" si="1115"/>
        <v>0</v>
      </c>
      <c r="T177" s="196">
        <f t="shared" ca="1" si="1115"/>
        <v>0</v>
      </c>
      <c r="U177" s="196">
        <f t="shared" ca="1" si="1115"/>
        <v>0</v>
      </c>
      <c r="V177" s="196">
        <f t="shared" ca="1" si="1115"/>
        <v>200000</v>
      </c>
      <c r="W177" s="196">
        <f t="shared" ca="1" si="1115"/>
        <v>0</v>
      </c>
      <c r="X177" s="196">
        <f t="shared" ca="1" si="1115"/>
        <v>0</v>
      </c>
      <c r="Y177" s="196">
        <f t="shared" ca="1" si="1115"/>
        <v>0</v>
      </c>
      <c r="Z177" s="196">
        <f t="shared" ca="1" si="1115"/>
        <v>0</v>
      </c>
      <c r="AA177" s="196">
        <f t="shared" ca="1" si="1115"/>
        <v>0</v>
      </c>
      <c r="AB177" s="196">
        <f t="shared" ca="1" si="1115"/>
        <v>0</v>
      </c>
      <c r="AC177" s="196">
        <f t="shared" ca="1" si="1115"/>
        <v>0</v>
      </c>
      <c r="AD177" s="196">
        <f t="shared" ca="1" si="1115"/>
        <v>0</v>
      </c>
      <c r="AE177" s="196">
        <f t="shared" ca="1" si="1115"/>
        <v>0</v>
      </c>
      <c r="AF177" s="196">
        <f t="shared" ca="1" si="1115"/>
        <v>0</v>
      </c>
      <c r="AG177" s="196">
        <f t="shared" ca="1" si="1115"/>
        <v>0</v>
      </c>
      <c r="AH177" s="196">
        <f t="shared" ca="1" si="1115"/>
        <v>200000</v>
      </c>
      <c r="AI177" s="196">
        <f t="shared" ca="1" si="1115"/>
        <v>0</v>
      </c>
      <c r="AJ177" s="196">
        <f t="shared" ca="1" si="1115"/>
        <v>0</v>
      </c>
      <c r="AK177" s="196">
        <f t="shared" ca="1" si="1115"/>
        <v>0</v>
      </c>
      <c r="AL177" s="196">
        <f t="shared" ca="1" si="1115"/>
        <v>0</v>
      </c>
      <c r="AM177" s="196">
        <f t="shared" ca="1" si="1115"/>
        <v>0</v>
      </c>
      <c r="AN177" s="196">
        <f t="shared" ca="1" si="1115"/>
        <v>0</v>
      </c>
      <c r="AO177" s="196">
        <f t="shared" ca="1" si="1115"/>
        <v>0</v>
      </c>
      <c r="AP177" s="196">
        <f t="shared" ca="1" si="1115"/>
        <v>0</v>
      </c>
      <c r="AQ177" s="196">
        <f t="shared" ca="1" si="1115"/>
        <v>0</v>
      </c>
      <c r="AR177" s="196">
        <f t="shared" ca="1" si="1115"/>
        <v>0</v>
      </c>
      <c r="AS177" s="196">
        <f t="shared" ca="1" si="1115"/>
        <v>0</v>
      </c>
      <c r="AT177" s="196">
        <f t="shared" ca="1" si="1115"/>
        <v>200000</v>
      </c>
      <c r="AU177" s="196">
        <f t="shared" ca="1" si="1115"/>
        <v>0</v>
      </c>
      <c r="AV177" s="196">
        <f t="shared" ca="1" si="1115"/>
        <v>0</v>
      </c>
      <c r="AW177" s="196">
        <f t="shared" ca="1" si="1115"/>
        <v>0</v>
      </c>
      <c r="AX177" s="196">
        <f t="shared" ca="1" si="1115"/>
        <v>0</v>
      </c>
      <c r="AY177" s="196">
        <f t="shared" ca="1" si="1115"/>
        <v>0</v>
      </c>
      <c r="AZ177" s="196">
        <f t="shared" ca="1" si="1115"/>
        <v>0</v>
      </c>
      <c r="BA177" s="196">
        <f t="shared" ca="1" si="1115"/>
        <v>0</v>
      </c>
      <c r="BB177" s="196">
        <f t="shared" ca="1" si="1115"/>
        <v>0</v>
      </c>
      <c r="BC177" s="196">
        <f t="shared" ca="1" si="1115"/>
        <v>0</v>
      </c>
      <c r="BD177" s="196">
        <f t="shared" ca="1" si="1115"/>
        <v>0</v>
      </c>
      <c r="BE177" s="196">
        <f t="shared" ca="1" si="1115"/>
        <v>0</v>
      </c>
      <c r="BF177" s="196">
        <f t="shared" ca="1" si="1115"/>
        <v>200000</v>
      </c>
      <c r="BG177" s="196">
        <f t="shared" ca="1" si="1115"/>
        <v>0</v>
      </c>
      <c r="BH177" s="196">
        <f t="shared" ca="1" si="1115"/>
        <v>0</v>
      </c>
      <c r="BI177" s="196">
        <f t="shared" ca="1" si="1115"/>
        <v>0</v>
      </c>
      <c r="BJ177" s="196">
        <f t="shared" ca="1" si="1115"/>
        <v>0</v>
      </c>
      <c r="BK177" s="196">
        <f t="shared" ca="1" si="1115"/>
        <v>0</v>
      </c>
      <c r="BL177" s="196">
        <f t="shared" ca="1" si="1115"/>
        <v>0</v>
      </c>
      <c r="BM177" s="196">
        <f t="shared" ca="1" si="1115"/>
        <v>0</v>
      </c>
      <c r="BN177" s="196">
        <f t="shared" ca="1" si="1115"/>
        <v>0</v>
      </c>
      <c r="BO177" s="196">
        <f t="shared" ca="1" si="1115"/>
        <v>0</v>
      </c>
      <c r="BP177" s="196">
        <f t="shared" ca="1" si="1115"/>
        <v>0</v>
      </c>
      <c r="BQ177" s="196">
        <f t="shared" ca="1" si="1115"/>
        <v>0</v>
      </c>
      <c r="BR177" s="196">
        <f t="shared" ref="BR177:EC177" ca="1" si="1116">SUM(BR172:BR176)</f>
        <v>200000</v>
      </c>
      <c r="BS177" s="196">
        <f t="shared" ca="1" si="1116"/>
        <v>0</v>
      </c>
      <c r="BT177" s="196">
        <f t="shared" ca="1" si="1116"/>
        <v>0</v>
      </c>
      <c r="BU177" s="196">
        <f t="shared" ca="1" si="1116"/>
        <v>0</v>
      </c>
      <c r="BV177" s="196">
        <f t="shared" ca="1" si="1116"/>
        <v>0</v>
      </c>
      <c r="BW177" s="196">
        <f t="shared" ca="1" si="1116"/>
        <v>0</v>
      </c>
      <c r="BX177" s="196">
        <f t="shared" ca="1" si="1116"/>
        <v>0</v>
      </c>
      <c r="BY177" s="196">
        <f t="shared" ca="1" si="1116"/>
        <v>0</v>
      </c>
      <c r="BZ177" s="196">
        <f t="shared" ca="1" si="1116"/>
        <v>0</v>
      </c>
      <c r="CA177" s="196">
        <f t="shared" ca="1" si="1116"/>
        <v>7272559.3253731346</v>
      </c>
      <c r="CB177" s="196">
        <f t="shared" ca="1" si="1116"/>
        <v>325007.21641791041</v>
      </c>
      <c r="CC177" s="196">
        <f t="shared" ca="1" si="1116"/>
        <v>327076.82686567167</v>
      </c>
      <c r="CD177" s="196">
        <f t="shared" ca="1" si="1116"/>
        <v>1023517.7539673891</v>
      </c>
      <c r="CE177" s="196">
        <f t="shared" ca="1" si="1116"/>
        <v>390922.70382089558</v>
      </c>
      <c r="CF177" s="196">
        <f t="shared" ca="1" si="1116"/>
        <v>390057.71946268657</v>
      </c>
      <c r="CG177" s="196">
        <f t="shared" ca="1" si="1116"/>
        <v>389906.24306865677</v>
      </c>
      <c r="CH177" s="196">
        <f t="shared" ca="1" si="1116"/>
        <v>392601.09281194035</v>
      </c>
      <c r="CI177" s="196">
        <f t="shared" ca="1" si="1116"/>
        <v>392914.66699701495</v>
      </c>
      <c r="CJ177" s="196">
        <f t="shared" ca="1" si="1116"/>
        <v>393228.24118208961</v>
      </c>
      <c r="CK177" s="196">
        <f t="shared" ca="1" si="1116"/>
        <v>405204.52581492544</v>
      </c>
      <c r="CL177" s="196">
        <f t="shared" ca="1" si="1116"/>
        <v>405518.10000000003</v>
      </c>
      <c r="CM177" s="196">
        <f t="shared" ca="1" si="1116"/>
        <v>389957.80456274626</v>
      </c>
      <c r="CN177" s="196">
        <f t="shared" ca="1" si="1116"/>
        <v>365079.37610268657</v>
      </c>
      <c r="CO177" s="196">
        <f t="shared" ca="1" si="1116"/>
        <v>365353.04056202987</v>
      </c>
      <c r="CP177" s="196">
        <f t="shared" ca="1" si="1116"/>
        <v>679232.7783608397</v>
      </c>
      <c r="CQ177" s="196">
        <f t="shared" ca="1" si="1116"/>
        <v>365561.40217337315</v>
      </c>
      <c r="CR177" s="196">
        <f t="shared" ca="1" si="1116"/>
        <v>365561.40217337315</v>
      </c>
      <c r="CS177" s="196">
        <f t="shared" ca="1" si="1116"/>
        <v>365561.40217337315</v>
      </c>
      <c r="CT177" s="196">
        <f t="shared" ca="1" si="1116"/>
        <v>365561.40217337315</v>
      </c>
      <c r="CU177" s="196">
        <f t="shared" ca="1" si="1116"/>
        <v>365561.40217337315</v>
      </c>
      <c r="CV177" s="196">
        <f t="shared" ca="1" si="1116"/>
        <v>365561.40217337315</v>
      </c>
      <c r="CW177" s="196">
        <f t="shared" ca="1" si="1116"/>
        <v>365561.40217337315</v>
      </c>
      <c r="CX177" s="196">
        <f t="shared" ca="1" si="1116"/>
        <v>365561.40217337315</v>
      </c>
      <c r="CY177" s="196">
        <f t="shared" ca="1" si="1116"/>
        <v>533179.32345308177</v>
      </c>
      <c r="CZ177" s="196">
        <f t="shared" ca="1" si="1116"/>
        <v>366158.21308454446</v>
      </c>
      <c r="DA177" s="196">
        <f t="shared" ca="1" si="1116"/>
        <v>367998.37011738028</v>
      </c>
      <c r="DB177" s="196">
        <f t="shared" ca="1" si="1116"/>
        <v>776551.83070905576</v>
      </c>
      <c r="DC177" s="196">
        <f t="shared" ca="1" si="1116"/>
        <v>368287.67688513076</v>
      </c>
      <c r="DD177" s="196">
        <f t="shared" ca="1" si="1116"/>
        <v>368287.67688513076</v>
      </c>
      <c r="DE177" s="196">
        <f t="shared" ca="1" si="1116"/>
        <v>368287.67688513076</v>
      </c>
      <c r="DF177" s="196">
        <f t="shared" ca="1" si="1116"/>
        <v>368287.67688513076</v>
      </c>
      <c r="DG177" s="196">
        <f t="shared" ca="1" si="1116"/>
        <v>368287.67688513076</v>
      </c>
      <c r="DH177" s="196">
        <f t="shared" ca="1" si="1116"/>
        <v>368287.67688513076</v>
      </c>
      <c r="DI177" s="196">
        <f t="shared" ca="1" si="1116"/>
        <v>368287.67688513076</v>
      </c>
      <c r="DJ177" s="196">
        <f t="shared" ca="1" si="1116"/>
        <v>368287.67688513076</v>
      </c>
      <c r="DK177" s="196">
        <f t="shared" ca="1" si="1116"/>
        <v>701596.63333107438</v>
      </c>
      <c r="DL177" s="196">
        <f t="shared" ca="1" si="1116"/>
        <v>367348.37943759077</v>
      </c>
      <c r="DM177" s="196">
        <f t="shared" ca="1" si="1116"/>
        <v>367348.37943759077</v>
      </c>
      <c r="DN177" s="196">
        <f t="shared" ca="1" si="1116"/>
        <v>793125.73914699885</v>
      </c>
      <c r="DO177" s="196">
        <f t="shared" ca="1" si="1116"/>
        <v>371132.66273643274</v>
      </c>
      <c r="DP177" s="196">
        <f t="shared" ca="1" si="1116"/>
        <v>371132.66273643274</v>
      </c>
      <c r="DQ177" s="196">
        <f t="shared" ca="1" si="1116"/>
        <v>371132.66273643274</v>
      </c>
      <c r="DR177" s="196">
        <f t="shared" ca="1" si="1116"/>
        <v>371132.66273643274</v>
      </c>
      <c r="DS177" s="196">
        <f t="shared" ca="1" si="1116"/>
        <v>371132.66273643274</v>
      </c>
      <c r="DT177" s="196">
        <f t="shared" ca="1" si="1116"/>
        <v>371132.66273643274</v>
      </c>
      <c r="DU177" s="196">
        <f t="shared" ca="1" si="1116"/>
        <v>371132.66273643274</v>
      </c>
      <c r="DV177" s="196">
        <f t="shared" ca="1" si="1116"/>
        <v>371132.66273643274</v>
      </c>
      <c r="DW177" s="196">
        <f t="shared" ca="1" si="1116"/>
        <v>1382423.563379348</v>
      </c>
      <c r="DX177" s="196">
        <f t="shared" ca="1" si="1116"/>
        <v>360097.22023009625</v>
      </c>
      <c r="DY177" s="196">
        <f t="shared" ca="1" si="1116"/>
        <v>362222.60160302161</v>
      </c>
      <c r="DZ177" s="196">
        <f t="shared" ca="1" si="1116"/>
        <v>781203.92076030537</v>
      </c>
      <c r="EA177" s="196">
        <f t="shared" ca="1" si="1116"/>
        <v>373971.92511600128</v>
      </c>
      <c r="EB177" s="196">
        <f t="shared" ca="1" si="1116"/>
        <v>373971.92511600128</v>
      </c>
      <c r="EC177" s="196">
        <f t="shared" ca="1" si="1116"/>
        <v>373971.92511600128</v>
      </c>
      <c r="ED177" s="196">
        <f t="shared" ref="ED177:GO177" ca="1" si="1117">SUM(ED172:ED176)</f>
        <v>373971.92511600128</v>
      </c>
      <c r="EE177" s="196">
        <f t="shared" ca="1" si="1117"/>
        <v>373971.92511600128</v>
      </c>
      <c r="EF177" s="196">
        <f t="shared" ca="1" si="1117"/>
        <v>373971.92511600128</v>
      </c>
      <c r="EG177" s="196">
        <f t="shared" ca="1" si="1117"/>
        <v>373971.92511600128</v>
      </c>
      <c r="EH177" s="196">
        <f t="shared" ca="1" si="1117"/>
        <v>373971.92511600128</v>
      </c>
      <c r="EI177" s="196">
        <f t="shared" ca="1" si="1117"/>
        <v>413570.01182678196</v>
      </c>
      <c r="EJ177" s="196">
        <f t="shared" ca="1" si="1117"/>
        <v>376969.10024579905</v>
      </c>
      <c r="EK177" s="196">
        <f t="shared" ca="1" si="1117"/>
        <v>376969.10024579905</v>
      </c>
      <c r="EL177" s="196">
        <f t="shared" ca="1" si="1117"/>
        <v>849368.18026591395</v>
      </c>
      <c r="EM177" s="196">
        <f t="shared" ca="1" si="1117"/>
        <v>376969.10024579905</v>
      </c>
      <c r="EN177" s="196">
        <f t="shared" ca="1" si="1117"/>
        <v>376969.10024579905</v>
      </c>
      <c r="EO177" s="196">
        <f t="shared" ca="1" si="1117"/>
        <v>376969.10024579905</v>
      </c>
      <c r="EP177" s="196">
        <f t="shared" ca="1" si="1117"/>
        <v>376969.10024579905</v>
      </c>
      <c r="EQ177" s="196">
        <f t="shared" ca="1" si="1117"/>
        <v>376969.10024579905</v>
      </c>
      <c r="ER177" s="196">
        <f t="shared" ca="1" si="1117"/>
        <v>376969.10024579905</v>
      </c>
      <c r="ES177" s="196">
        <f t="shared" ca="1" si="1117"/>
        <v>376969.10024579905</v>
      </c>
      <c r="ET177" s="196">
        <f t="shared" ca="1" si="1117"/>
        <v>376969.10024579905</v>
      </c>
      <c r="EU177" s="196">
        <f t="shared" ca="1" si="1117"/>
        <v>853856.53280092636</v>
      </c>
      <c r="EV177" s="196">
        <f t="shared" ca="1" si="1117"/>
        <v>372985.92625982064</v>
      </c>
      <c r="EW177" s="196">
        <f t="shared" ca="1" si="1117"/>
        <v>375440.74174554949</v>
      </c>
      <c r="EX177" s="196">
        <f t="shared" ca="1" si="1117"/>
        <v>880796.52802222595</v>
      </c>
      <c r="EY177" s="196">
        <f t="shared" ca="1" si="1117"/>
        <v>0</v>
      </c>
      <c r="EZ177" s="196">
        <f t="shared" ca="1" si="1117"/>
        <v>0</v>
      </c>
      <c r="FA177" s="196">
        <f t="shared" ca="1" si="1117"/>
        <v>0</v>
      </c>
      <c r="FB177" s="196">
        <f t="shared" ca="1" si="1117"/>
        <v>0</v>
      </c>
      <c r="FC177" s="196">
        <f t="shared" ca="1" si="1117"/>
        <v>0</v>
      </c>
      <c r="FD177" s="196">
        <f t="shared" ca="1" si="1117"/>
        <v>0</v>
      </c>
      <c r="FE177" s="196">
        <f t="shared" ca="1" si="1117"/>
        <v>0</v>
      </c>
      <c r="FF177" s="196">
        <f t="shared" ca="1" si="1117"/>
        <v>0</v>
      </c>
      <c r="FG177" s="196">
        <f t="shared" ca="1" si="1117"/>
        <v>42033.859393784987</v>
      </c>
      <c r="FH177" s="196">
        <f t="shared" ca="1" si="1117"/>
        <v>0</v>
      </c>
      <c r="FI177" s="196">
        <f t="shared" ca="1" si="1117"/>
        <v>0</v>
      </c>
      <c r="FJ177" s="196">
        <f t="shared" ca="1" si="1117"/>
        <v>0</v>
      </c>
      <c r="FK177" s="196">
        <f t="shared" ca="1" si="1117"/>
        <v>0</v>
      </c>
      <c r="FL177" s="196">
        <f t="shared" ca="1" si="1117"/>
        <v>0</v>
      </c>
      <c r="FM177" s="196">
        <f t="shared" ca="1" si="1117"/>
        <v>0</v>
      </c>
      <c r="FN177" s="196">
        <f t="shared" ca="1" si="1117"/>
        <v>0</v>
      </c>
      <c r="FO177" s="196">
        <f t="shared" ca="1" si="1117"/>
        <v>0</v>
      </c>
      <c r="FP177" s="196">
        <f t="shared" ca="1" si="1117"/>
        <v>0</v>
      </c>
      <c r="FQ177" s="196">
        <f t="shared" ca="1" si="1117"/>
        <v>0</v>
      </c>
      <c r="FR177" s="196">
        <f t="shared" ca="1" si="1117"/>
        <v>0</v>
      </c>
      <c r="FS177" s="196">
        <f t="shared" ca="1" si="1117"/>
        <v>1192206.3214068883</v>
      </c>
      <c r="FT177" s="196">
        <f t="shared" ca="1" si="1117"/>
        <v>0</v>
      </c>
      <c r="FU177" s="196">
        <f t="shared" ca="1" si="1117"/>
        <v>0</v>
      </c>
      <c r="FV177" s="196">
        <f t="shared" ca="1" si="1117"/>
        <v>0</v>
      </c>
      <c r="FW177" s="196">
        <f t="shared" ca="1" si="1117"/>
        <v>0</v>
      </c>
      <c r="FX177" s="196">
        <f t="shared" ca="1" si="1117"/>
        <v>0</v>
      </c>
      <c r="FY177" s="196">
        <f t="shared" ca="1" si="1117"/>
        <v>0</v>
      </c>
      <c r="FZ177" s="196">
        <f t="shared" ca="1" si="1117"/>
        <v>0</v>
      </c>
      <c r="GA177" s="196">
        <f t="shared" ca="1" si="1117"/>
        <v>0</v>
      </c>
      <c r="GB177" s="196">
        <f t="shared" ca="1" si="1117"/>
        <v>0</v>
      </c>
      <c r="GC177" s="196">
        <f t="shared" ca="1" si="1117"/>
        <v>0</v>
      </c>
      <c r="GD177" s="196">
        <f t="shared" ca="1" si="1117"/>
        <v>0</v>
      </c>
      <c r="GE177" s="196">
        <f t="shared" ca="1" si="1117"/>
        <v>437883.9362875474</v>
      </c>
      <c r="GF177" s="196">
        <f t="shared" ca="1" si="1117"/>
        <v>0</v>
      </c>
      <c r="GG177" s="196">
        <f t="shared" ca="1" si="1117"/>
        <v>0</v>
      </c>
      <c r="GH177" s="196">
        <f t="shared" ca="1" si="1117"/>
        <v>0</v>
      </c>
      <c r="GI177" s="196">
        <f t="shared" ca="1" si="1117"/>
        <v>0</v>
      </c>
      <c r="GJ177" s="196">
        <f t="shared" ca="1" si="1117"/>
        <v>0</v>
      </c>
      <c r="GK177" s="196">
        <f t="shared" ca="1" si="1117"/>
        <v>0</v>
      </c>
      <c r="GL177" s="196">
        <f t="shared" ca="1" si="1117"/>
        <v>0</v>
      </c>
      <c r="GM177" s="196">
        <f t="shared" ca="1" si="1117"/>
        <v>0</v>
      </c>
      <c r="GN177" s="196">
        <f t="shared" ca="1" si="1117"/>
        <v>0</v>
      </c>
      <c r="GO177" s="196">
        <f t="shared" ca="1" si="1117"/>
        <v>0</v>
      </c>
      <c r="GP177" s="196">
        <f t="shared" ref="GP177:IU177" ca="1" si="1118">SUM(GP172:GP176)</f>
        <v>0</v>
      </c>
      <c r="GQ177" s="196">
        <f t="shared" ca="1" si="1118"/>
        <v>1082131.0676716617</v>
      </c>
      <c r="GR177" s="196">
        <f t="shared" ca="1" si="1118"/>
        <v>0</v>
      </c>
      <c r="GS177" s="196">
        <f t="shared" ca="1" si="1118"/>
        <v>0</v>
      </c>
      <c r="GT177" s="196">
        <f t="shared" ca="1" si="1118"/>
        <v>0</v>
      </c>
      <c r="GU177" s="196">
        <f t="shared" ca="1" si="1118"/>
        <v>0</v>
      </c>
      <c r="GV177" s="196">
        <f t="shared" ca="1" si="1118"/>
        <v>0</v>
      </c>
      <c r="GW177" s="196">
        <f t="shared" ca="1" si="1118"/>
        <v>0</v>
      </c>
      <c r="GX177" s="196">
        <f t="shared" ca="1" si="1118"/>
        <v>0</v>
      </c>
      <c r="GY177" s="196">
        <f t="shared" ca="1" si="1118"/>
        <v>0</v>
      </c>
      <c r="GZ177" s="196">
        <f t="shared" ca="1" si="1118"/>
        <v>0</v>
      </c>
      <c r="HA177" s="196">
        <f t="shared" ca="1" si="1118"/>
        <v>0</v>
      </c>
      <c r="HB177" s="196">
        <f t="shared" ca="1" si="1118"/>
        <v>0</v>
      </c>
      <c r="HC177" s="196">
        <f t="shared" ca="1" si="1118"/>
        <v>51092.418804766879</v>
      </c>
      <c r="HD177" s="196">
        <f t="shared" ca="1" si="1118"/>
        <v>0</v>
      </c>
      <c r="HE177" s="196">
        <f t="shared" ca="1" si="1118"/>
        <v>0</v>
      </c>
      <c r="HF177" s="196">
        <f t="shared" ca="1" si="1118"/>
        <v>0</v>
      </c>
      <c r="HG177" s="196">
        <f t="shared" ca="1" si="1118"/>
        <v>0</v>
      </c>
      <c r="HH177" s="196">
        <f t="shared" ca="1" si="1118"/>
        <v>0</v>
      </c>
      <c r="HI177" s="196">
        <f t="shared" ca="1" si="1118"/>
        <v>0</v>
      </c>
      <c r="HJ177" s="196">
        <f t="shared" ca="1" si="1118"/>
        <v>0</v>
      </c>
      <c r="HK177" s="196">
        <f t="shared" ca="1" si="1118"/>
        <v>0</v>
      </c>
      <c r="HL177" s="196">
        <f t="shared" ca="1" si="1118"/>
        <v>0</v>
      </c>
      <c r="HM177" s="196">
        <f t="shared" ca="1" si="1118"/>
        <v>0</v>
      </c>
      <c r="HN177" s="196">
        <f t="shared" ca="1" si="1118"/>
        <v>0</v>
      </c>
      <c r="HO177" s="196">
        <f t="shared" ca="1" si="1118"/>
        <v>1924753.5085612023</v>
      </c>
      <c r="HP177" s="196">
        <f t="shared" ca="1" si="1118"/>
        <v>0</v>
      </c>
      <c r="HQ177" s="196">
        <f t="shared" ca="1" si="1118"/>
        <v>0</v>
      </c>
      <c r="HR177" s="196">
        <f t="shared" ca="1" si="1118"/>
        <v>0</v>
      </c>
      <c r="HS177" s="196">
        <f t="shared" ca="1" si="1118"/>
        <v>0</v>
      </c>
      <c r="HT177" s="196">
        <f t="shared" ca="1" si="1118"/>
        <v>0</v>
      </c>
      <c r="HU177" s="196">
        <f t="shared" ca="1" si="1118"/>
        <v>0</v>
      </c>
      <c r="HV177" s="196">
        <f t="shared" ca="1" si="1118"/>
        <v>0</v>
      </c>
      <c r="HW177" s="196">
        <f t="shared" ca="1" si="1118"/>
        <v>0</v>
      </c>
      <c r="HX177" s="196">
        <f t="shared" ca="1" si="1118"/>
        <v>0</v>
      </c>
      <c r="HY177" s="196">
        <f t="shared" ca="1" si="1118"/>
        <v>0</v>
      </c>
      <c r="HZ177" s="196">
        <f t="shared" ca="1" si="1118"/>
        <v>0</v>
      </c>
      <c r="IA177" s="196">
        <f t="shared" ca="1" si="1118"/>
        <v>0</v>
      </c>
      <c r="IB177" s="196">
        <f t="shared" ca="1" si="1118"/>
        <v>0</v>
      </c>
      <c r="IC177" s="196">
        <f t="shared" ca="1" si="1118"/>
        <v>0</v>
      </c>
      <c r="ID177" s="196">
        <f t="shared" ca="1" si="1118"/>
        <v>0</v>
      </c>
      <c r="IE177" s="196">
        <f t="shared" ca="1" si="1118"/>
        <v>0</v>
      </c>
      <c r="IF177" s="196">
        <f t="shared" ca="1" si="1118"/>
        <v>0</v>
      </c>
      <c r="IG177" s="196">
        <f t="shared" ca="1" si="1118"/>
        <v>0</v>
      </c>
      <c r="IH177" s="196">
        <f t="shared" ca="1" si="1118"/>
        <v>0</v>
      </c>
      <c r="II177" s="196">
        <f t="shared" ca="1" si="1118"/>
        <v>0</v>
      </c>
      <c r="IJ177" s="196">
        <f t="shared" ca="1" si="1118"/>
        <v>0</v>
      </c>
      <c r="IK177" s="196">
        <f t="shared" ca="1" si="1118"/>
        <v>0</v>
      </c>
      <c r="IL177" s="196">
        <f t="shared" ca="1" si="1118"/>
        <v>0</v>
      </c>
      <c r="IM177" s="196">
        <f t="shared" ca="1" si="1118"/>
        <v>0</v>
      </c>
      <c r="IN177" s="196">
        <f t="shared" ca="1" si="1118"/>
        <v>0</v>
      </c>
      <c r="IO177" s="196">
        <f t="shared" ca="1" si="1118"/>
        <v>0</v>
      </c>
      <c r="IP177" s="196">
        <f t="shared" ca="1" si="1118"/>
        <v>0</v>
      </c>
      <c r="IQ177" s="196">
        <f t="shared" ca="1" si="1118"/>
        <v>0</v>
      </c>
      <c r="IR177" s="196">
        <f t="shared" ca="1" si="1118"/>
        <v>0</v>
      </c>
      <c r="IS177" s="196">
        <f t="shared" ca="1" si="1118"/>
        <v>0</v>
      </c>
      <c r="IT177" s="196">
        <f t="shared" ca="1" si="1118"/>
        <v>0</v>
      </c>
      <c r="IU177" s="196">
        <f t="shared" ca="1" si="1118"/>
        <v>0</v>
      </c>
      <c r="IV177" s="196">
        <f ca="1">SUM(IV172:IV176)</f>
        <v>0</v>
      </c>
      <c r="IW177" s="196">
        <f t="shared" ref="IW177" ca="1" si="1119">SUM(IW172:IW176)</f>
        <v>0</v>
      </c>
      <c r="IX177" s="196">
        <f t="shared" ref="IX177" ca="1" si="1120">SUM(IX172:IX176)</f>
        <v>0</v>
      </c>
      <c r="IY177" s="196">
        <f t="shared" ref="IY177" ca="1" si="1121">SUM(IY172:IY176)</f>
        <v>0</v>
      </c>
      <c r="IZ177" s="196">
        <f t="shared" ref="IZ177" ca="1" si="1122">SUM(IZ172:IZ176)</f>
        <v>0</v>
      </c>
      <c r="JA177" s="196">
        <f t="shared" ref="JA177" ca="1" si="1123">SUM(JA172:JA176)</f>
        <v>0</v>
      </c>
      <c r="JB177" s="196">
        <f t="shared" ref="JB177" ca="1" si="1124">SUM(JB172:JB176)</f>
        <v>0</v>
      </c>
      <c r="JC177" s="196">
        <f t="shared" ref="JC177" ca="1" si="1125">SUM(JC172:JC176)</f>
        <v>0</v>
      </c>
      <c r="JD177" s="196">
        <f t="shared" ref="JD177" ca="1" si="1126">SUM(JD172:JD176)</f>
        <v>0</v>
      </c>
      <c r="JE177" s="196">
        <f t="shared" ref="JE177" ca="1" si="1127">SUM(JE172:JE176)</f>
        <v>0</v>
      </c>
      <c r="JF177" s="196">
        <f t="shared" ref="JF177" ca="1" si="1128">SUM(JF172:JF176)</f>
        <v>0</v>
      </c>
      <c r="JG177" s="196">
        <f t="shared" ref="JG177" ca="1" si="1129">SUM(JG172:JG176)</f>
        <v>0</v>
      </c>
      <c r="JH177" s="196">
        <f t="shared" ref="JH177" ca="1" si="1130">SUM(JH172:JH176)</f>
        <v>0</v>
      </c>
      <c r="JI177" s="196">
        <f t="shared" ref="JI177" ca="1" si="1131">SUM(JI172:JI176)</f>
        <v>0</v>
      </c>
      <c r="JJ177" s="196">
        <f t="shared" ref="JJ177" ca="1" si="1132">SUM(JJ172:JJ176)</f>
        <v>0</v>
      </c>
      <c r="JK177" s="196">
        <f t="shared" ref="JK177" ca="1" si="1133">SUM(JK172:JK176)</f>
        <v>0</v>
      </c>
      <c r="JL177" s="196">
        <f t="shared" ref="JL177" ca="1" si="1134">SUM(JL172:JL176)</f>
        <v>0</v>
      </c>
      <c r="JM177" s="196">
        <f t="shared" ref="JM177" ca="1" si="1135">SUM(JM172:JM176)</f>
        <v>0</v>
      </c>
      <c r="JN177" s="196">
        <f t="shared" ref="JN177" ca="1" si="1136">SUM(JN172:JN176)</f>
        <v>0</v>
      </c>
      <c r="JO177" s="196">
        <f t="shared" ref="JO177" ca="1" si="1137">SUM(JO172:JO176)</f>
        <v>0</v>
      </c>
      <c r="JP177" s="196">
        <f t="shared" ref="JP177" ca="1" si="1138">SUM(JP172:JP176)</f>
        <v>0</v>
      </c>
      <c r="JQ177" s="196">
        <f t="shared" ref="JQ177" ca="1" si="1139">SUM(JQ172:JQ176)</f>
        <v>0</v>
      </c>
      <c r="JR177" s="196">
        <f t="shared" ref="JR177" ca="1" si="1140">SUM(JR172:JR176)</f>
        <v>0</v>
      </c>
      <c r="JS177" s="196">
        <f t="shared" ref="JS177" ca="1" si="1141">SUM(JS172:JS176)</f>
        <v>0</v>
      </c>
      <c r="JT177" s="196">
        <f t="shared" ref="JT177" ca="1" si="1142">SUM(JT172:JT176)</f>
        <v>0</v>
      </c>
      <c r="JU177" s="196">
        <f t="shared" ref="JU177" ca="1" si="1143">SUM(JU172:JU176)</f>
        <v>0</v>
      </c>
      <c r="JV177" s="196">
        <f t="shared" ref="JV177" ca="1" si="1144">SUM(JV172:JV176)</f>
        <v>0</v>
      </c>
      <c r="JW177" s="196">
        <f t="shared" ref="JW177" ca="1" si="1145">SUM(JW172:JW176)</f>
        <v>0</v>
      </c>
      <c r="JX177" s="196">
        <f t="shared" ref="JX177" ca="1" si="1146">SUM(JX172:JX176)</f>
        <v>0</v>
      </c>
      <c r="JY177" s="196">
        <f t="shared" ref="JY177" ca="1" si="1147">SUM(JY172:JY176)</f>
        <v>0</v>
      </c>
      <c r="JZ177" s="196">
        <f t="shared" ref="JZ177" ca="1" si="1148">SUM(JZ172:JZ176)</f>
        <v>0</v>
      </c>
      <c r="KA177" s="196">
        <f t="shared" ref="KA177" ca="1" si="1149">SUM(KA172:KA176)</f>
        <v>0</v>
      </c>
      <c r="KB177" s="196">
        <f t="shared" ref="KB177" ca="1" si="1150">SUM(KB172:KB176)</f>
        <v>0</v>
      </c>
      <c r="KC177" s="196">
        <f t="shared" ref="KC177" ca="1" si="1151">SUM(KC172:KC176)</f>
        <v>0</v>
      </c>
      <c r="KD177" s="196">
        <f t="shared" ref="KD177" ca="1" si="1152">SUM(KD172:KD176)</f>
        <v>0</v>
      </c>
      <c r="KE177" s="196">
        <f t="shared" ref="KE177" ca="1" si="1153">SUM(KE172:KE176)</f>
        <v>0</v>
      </c>
      <c r="KF177" s="196">
        <f t="shared" ref="KF177" ca="1" si="1154">SUM(KF172:KF176)</f>
        <v>0</v>
      </c>
      <c r="KG177" s="196">
        <f t="shared" ref="KG177" ca="1" si="1155">SUM(KG172:KG176)</f>
        <v>0</v>
      </c>
      <c r="KH177" s="196">
        <f t="shared" ref="KH177" ca="1" si="1156">SUM(KH172:KH176)</f>
        <v>0</v>
      </c>
      <c r="KI177" s="196">
        <f t="shared" ref="KI177" ca="1" si="1157">SUM(KI172:KI176)</f>
        <v>0</v>
      </c>
      <c r="KJ177" s="196">
        <f t="shared" ref="KJ177" ca="1" si="1158">SUM(KJ172:KJ176)</f>
        <v>0</v>
      </c>
      <c r="KK177" s="196">
        <f ca="1">SUM(KK172:KK176)</f>
        <v>0</v>
      </c>
      <c r="KL177" s="196">
        <f t="shared" ref="KL177" ca="1" si="1159">SUM(KL172:KL176)</f>
        <v>0</v>
      </c>
      <c r="KM177" s="196">
        <f t="shared" ref="KM177" ca="1" si="1160">SUM(KM172:KM176)</f>
        <v>0</v>
      </c>
      <c r="KN177" s="196">
        <f t="shared" ref="KN177" ca="1" si="1161">SUM(KN172:KN176)</f>
        <v>0</v>
      </c>
      <c r="KO177" s="196">
        <f t="shared" ref="KO177" ca="1" si="1162">SUM(KO172:KO176)</f>
        <v>0</v>
      </c>
      <c r="KP177" s="196">
        <f t="shared" ref="KP177" ca="1" si="1163">SUM(KP172:KP176)</f>
        <v>0</v>
      </c>
      <c r="KQ177" s="196">
        <f t="shared" ref="KQ177" ca="1" si="1164">SUM(KQ172:KQ176)</f>
        <v>0</v>
      </c>
      <c r="KR177" s="196">
        <f t="shared" ref="KR177" ca="1" si="1165">SUM(KR172:KR176)</f>
        <v>0</v>
      </c>
      <c r="KS177" s="196">
        <f t="shared" ref="KS177" ca="1" si="1166">SUM(KS172:KS176)</f>
        <v>0</v>
      </c>
      <c r="KT177" s="196">
        <f t="shared" ref="KT177" ca="1" si="1167">SUM(KT172:KT176)</f>
        <v>0</v>
      </c>
      <c r="KU177" s="196">
        <f t="shared" ref="KU177" ca="1" si="1168">SUM(KU172:KU176)</f>
        <v>0</v>
      </c>
      <c r="KV177" s="196">
        <f t="shared" ref="KV177" ca="1" si="1169">SUM(KV172:KV176)</f>
        <v>0</v>
      </c>
      <c r="KW177" s="196">
        <f t="shared" ref="KW177" ca="1" si="1170">SUM(KW172:KW176)</f>
        <v>0</v>
      </c>
      <c r="KX177" s="196">
        <f t="shared" ref="KX177" ca="1" si="1171">SUM(KX172:KX176)</f>
        <v>0</v>
      </c>
      <c r="KY177" s="196">
        <f t="shared" ref="KY177" ca="1" si="1172">SUM(KY172:KY176)</f>
        <v>0</v>
      </c>
      <c r="KZ177" s="196">
        <f t="shared" ref="KZ177" ca="1" si="1173">SUM(KZ172:KZ176)</f>
        <v>0</v>
      </c>
      <c r="LA177" s="196">
        <f t="shared" ref="LA177" ca="1" si="1174">SUM(LA172:LA176)</f>
        <v>0</v>
      </c>
      <c r="LB177" s="196">
        <f t="shared" ref="LB177" ca="1" si="1175">SUM(LB172:LB176)</f>
        <v>0</v>
      </c>
      <c r="LC177" s="196">
        <f t="shared" ref="LC177" ca="1" si="1176">SUM(LC172:LC176)</f>
        <v>0</v>
      </c>
      <c r="LD177" s="196">
        <f t="shared" ref="LD177" ca="1" si="1177">SUM(LD172:LD176)</f>
        <v>0</v>
      </c>
      <c r="LE177" s="196">
        <f t="shared" ref="LE177" ca="1" si="1178">SUM(LE172:LE176)</f>
        <v>0</v>
      </c>
    </row>
    <row r="178" spans="1:317">
      <c r="A178" s="195"/>
      <c r="B178" s="200" t="s">
        <v>581</v>
      </c>
      <c r="C178" s="195"/>
      <c r="D178" s="195"/>
      <c r="E178" s="196">
        <f ca="1">E169-E177</f>
        <v>1666666.6666666667</v>
      </c>
      <c r="F178" s="196">
        <f t="shared" ref="F178:BQ178" ca="1" si="1179">F169-F177</f>
        <v>1666666.6666666667</v>
      </c>
      <c r="G178" s="196">
        <f t="shared" ca="1" si="1179"/>
        <v>1666666.6666666667</v>
      </c>
      <c r="H178" s="196">
        <f t="shared" ca="1" si="1179"/>
        <v>1666666.6666666667</v>
      </c>
      <c r="I178" s="196">
        <f t="shared" ca="1" si="1179"/>
        <v>1666666.6666666667</v>
      </c>
      <c r="J178" s="196">
        <f t="shared" ca="1" si="1179"/>
        <v>1466666.6666666667</v>
      </c>
      <c r="K178" s="196">
        <f t="shared" ca="1" si="1179"/>
        <v>833333.33333333337</v>
      </c>
      <c r="L178" s="196">
        <f t="shared" ca="1" si="1179"/>
        <v>833333.33333333337</v>
      </c>
      <c r="M178" s="196">
        <f t="shared" ca="1" si="1179"/>
        <v>833333.33333333337</v>
      </c>
      <c r="N178" s="196">
        <f t="shared" ca="1" si="1179"/>
        <v>833333.33333333337</v>
      </c>
      <c r="O178" s="196">
        <f t="shared" ca="1" si="1179"/>
        <v>833333.33333333337</v>
      </c>
      <c r="P178" s="196">
        <f t="shared" ca="1" si="1179"/>
        <v>833333.33333333337</v>
      </c>
      <c r="Q178" s="196">
        <f t="shared" ca="1" si="1179"/>
        <v>833333.33333333337</v>
      </c>
      <c r="R178" s="196">
        <f t="shared" ca="1" si="1179"/>
        <v>833333.33333333337</v>
      </c>
      <c r="S178" s="196">
        <f t="shared" ca="1" si="1179"/>
        <v>833333.33333333337</v>
      </c>
      <c r="T178" s="196">
        <f t="shared" ca="1" si="1179"/>
        <v>833333.33333333337</v>
      </c>
      <c r="U178" s="196">
        <f t="shared" ca="1" si="1179"/>
        <v>833333.33333333337</v>
      </c>
      <c r="V178" s="196">
        <f t="shared" ca="1" si="1179"/>
        <v>633333.33333333337</v>
      </c>
      <c r="W178" s="196">
        <f t="shared" ca="1" si="1179"/>
        <v>833333.33333333337</v>
      </c>
      <c r="X178" s="196">
        <f t="shared" ca="1" si="1179"/>
        <v>833333.33333333337</v>
      </c>
      <c r="Y178" s="196">
        <f t="shared" ca="1" si="1179"/>
        <v>833333.33333333337</v>
      </c>
      <c r="Z178" s="196">
        <f t="shared" ca="1" si="1179"/>
        <v>833333.33333333337</v>
      </c>
      <c r="AA178" s="196">
        <f t="shared" ca="1" si="1179"/>
        <v>833333.33333333337</v>
      </c>
      <c r="AB178" s="196">
        <f t="shared" ca="1" si="1179"/>
        <v>833333.33333333337</v>
      </c>
      <c r="AC178" s="196">
        <f t="shared" ca="1" si="1179"/>
        <v>833333.33333333337</v>
      </c>
      <c r="AD178" s="196">
        <f t="shared" ca="1" si="1179"/>
        <v>833333.33333333337</v>
      </c>
      <c r="AE178" s="196">
        <f t="shared" ca="1" si="1179"/>
        <v>833333.33333333337</v>
      </c>
      <c r="AF178" s="196">
        <f t="shared" ca="1" si="1179"/>
        <v>833333.33333333337</v>
      </c>
      <c r="AG178" s="196">
        <f t="shared" ca="1" si="1179"/>
        <v>833333.33333333337</v>
      </c>
      <c r="AH178" s="196">
        <f t="shared" ca="1" si="1179"/>
        <v>633333.33333333337</v>
      </c>
      <c r="AI178" s="196">
        <f t="shared" ca="1" si="1179"/>
        <v>833333.33333333337</v>
      </c>
      <c r="AJ178" s="196">
        <f t="shared" ca="1" si="1179"/>
        <v>833333.33333333337</v>
      </c>
      <c r="AK178" s="196">
        <f t="shared" ca="1" si="1179"/>
        <v>833333.33333333337</v>
      </c>
      <c r="AL178" s="196">
        <f t="shared" ca="1" si="1179"/>
        <v>833333.33333333337</v>
      </c>
      <c r="AM178" s="196">
        <f t="shared" ca="1" si="1179"/>
        <v>833333.33333333337</v>
      </c>
      <c r="AN178" s="196">
        <f t="shared" ca="1" si="1179"/>
        <v>833333.33333333337</v>
      </c>
      <c r="AO178" s="196">
        <f t="shared" ca="1" si="1179"/>
        <v>833333.33333333337</v>
      </c>
      <c r="AP178" s="196">
        <f t="shared" ca="1" si="1179"/>
        <v>833333.33333333337</v>
      </c>
      <c r="AQ178" s="196">
        <f t="shared" ca="1" si="1179"/>
        <v>833333.33333333337</v>
      </c>
      <c r="AR178" s="196">
        <f t="shared" ca="1" si="1179"/>
        <v>833333.33333333337</v>
      </c>
      <c r="AS178" s="196">
        <f t="shared" ca="1" si="1179"/>
        <v>833333.33333333337</v>
      </c>
      <c r="AT178" s="196">
        <f t="shared" ca="1" si="1179"/>
        <v>633333.33333333337</v>
      </c>
      <c r="AU178" s="196">
        <f t="shared" ca="1" si="1179"/>
        <v>833333.33333333337</v>
      </c>
      <c r="AV178" s="196">
        <f t="shared" ca="1" si="1179"/>
        <v>833333.33333333337</v>
      </c>
      <c r="AW178" s="196">
        <f t="shared" ca="1" si="1179"/>
        <v>833333.33333333337</v>
      </c>
      <c r="AX178" s="196">
        <f t="shared" ca="1" si="1179"/>
        <v>833333.33333333337</v>
      </c>
      <c r="AY178" s="196">
        <f t="shared" ca="1" si="1179"/>
        <v>833333.33333333337</v>
      </c>
      <c r="AZ178" s="196">
        <f t="shared" ca="1" si="1179"/>
        <v>833333.33333333337</v>
      </c>
      <c r="BA178" s="196">
        <f t="shared" ca="1" si="1179"/>
        <v>833333.33333333337</v>
      </c>
      <c r="BB178" s="196">
        <f t="shared" ca="1" si="1179"/>
        <v>833333.33333333337</v>
      </c>
      <c r="BC178" s="196">
        <f t="shared" ca="1" si="1179"/>
        <v>833333.33333333337</v>
      </c>
      <c r="BD178" s="196">
        <f t="shared" ca="1" si="1179"/>
        <v>833333.33333333337</v>
      </c>
      <c r="BE178" s="196">
        <f t="shared" ca="1" si="1179"/>
        <v>833333.33333333337</v>
      </c>
      <c r="BF178" s="196">
        <f t="shared" ca="1" si="1179"/>
        <v>633333.33333333337</v>
      </c>
      <c r="BG178" s="196">
        <f t="shared" ca="1" si="1179"/>
        <v>833333.33333333337</v>
      </c>
      <c r="BH178" s="196">
        <f t="shared" ca="1" si="1179"/>
        <v>833333.33333333337</v>
      </c>
      <c r="BI178" s="196">
        <f t="shared" ca="1" si="1179"/>
        <v>833333.33333333337</v>
      </c>
      <c r="BJ178" s="196">
        <f t="shared" ca="1" si="1179"/>
        <v>833333.33333333337</v>
      </c>
      <c r="BK178" s="196">
        <f t="shared" ca="1" si="1179"/>
        <v>833333.33333333337</v>
      </c>
      <c r="BL178" s="196">
        <f t="shared" ca="1" si="1179"/>
        <v>833333.33333333337</v>
      </c>
      <c r="BM178" s="196">
        <f t="shared" ca="1" si="1179"/>
        <v>833333.33333333337</v>
      </c>
      <c r="BN178" s="196">
        <f t="shared" ca="1" si="1179"/>
        <v>833333.33333333337</v>
      </c>
      <c r="BO178" s="196">
        <f t="shared" ca="1" si="1179"/>
        <v>833333.33333333337</v>
      </c>
      <c r="BP178" s="196">
        <f t="shared" ca="1" si="1179"/>
        <v>833333.33333333337</v>
      </c>
      <c r="BQ178" s="196">
        <f t="shared" ca="1" si="1179"/>
        <v>833333.33333333337</v>
      </c>
      <c r="BR178" s="196">
        <f t="shared" ref="BR178:EC178" ca="1" si="1180">BR169-BR177</f>
        <v>633333.33333333337</v>
      </c>
      <c r="BS178" s="196">
        <f t="shared" ca="1" si="1180"/>
        <v>833333.33333333337</v>
      </c>
      <c r="BT178" s="196">
        <f t="shared" ca="1" si="1180"/>
        <v>833333.33333333337</v>
      </c>
      <c r="BU178" s="196">
        <f t="shared" ca="1" si="1180"/>
        <v>833333.33333333337</v>
      </c>
      <c r="BV178" s="196">
        <f t="shared" ca="1" si="1180"/>
        <v>833333.33333333337</v>
      </c>
      <c r="BW178" s="196">
        <f t="shared" ca="1" si="1180"/>
        <v>833333.33333333337</v>
      </c>
      <c r="BX178" s="196">
        <f t="shared" ca="1" si="1180"/>
        <v>833333.33333333337</v>
      </c>
      <c r="BY178" s="196">
        <f t="shared" ca="1" si="1180"/>
        <v>833333.33333333337</v>
      </c>
      <c r="BZ178" s="196">
        <f t="shared" ca="1" si="1180"/>
        <v>833333.33333333337</v>
      </c>
      <c r="CA178" s="196">
        <f t="shared" ca="1" si="1180"/>
        <v>-7443283.9676690111</v>
      </c>
      <c r="CB178" s="196">
        <f t="shared" ca="1" si="1180"/>
        <v>-450220.81526731711</v>
      </c>
      <c r="CC178" s="196">
        <f t="shared" ca="1" si="1180"/>
        <v>-393160.69118349394</v>
      </c>
      <c r="CD178" s="196">
        <f t="shared" ca="1" si="1180"/>
        <v>-791069.76307015459</v>
      </c>
      <c r="CE178" s="196">
        <f t="shared" ca="1" si="1180"/>
        <v>533104.73471621051</v>
      </c>
      <c r="CF178" s="196">
        <f t="shared" ca="1" si="1180"/>
        <v>502479.89542909467</v>
      </c>
      <c r="CG178" s="196">
        <f t="shared" ca="1" si="1180"/>
        <v>502246.63861620252</v>
      </c>
      <c r="CH178" s="196">
        <f t="shared" ca="1" si="1180"/>
        <v>623251.48970617435</v>
      </c>
      <c r="CI178" s="196">
        <f t="shared" ca="1" si="1180"/>
        <v>642826.87377621885</v>
      </c>
      <c r="CJ178" s="196">
        <f t="shared" ca="1" si="1180"/>
        <v>662402.2578462637</v>
      </c>
      <c r="CK178" s="196">
        <f t="shared" ca="1" si="1180"/>
        <v>1178746.0653128391</v>
      </c>
      <c r="CL178" s="196">
        <f t="shared" ca="1" si="1180"/>
        <v>1198321.4493828835</v>
      </c>
      <c r="CM178" s="196">
        <f t="shared" ca="1" si="1180"/>
        <v>1228552.0214122981</v>
      </c>
      <c r="CN178" s="196">
        <f t="shared" ca="1" si="1180"/>
        <v>1311048.0449501665</v>
      </c>
      <c r="CO178" s="196">
        <f t="shared" ca="1" si="1180"/>
        <v>1322704.6716508425</v>
      </c>
      <c r="CP178" s="196">
        <f t="shared" ca="1" si="1180"/>
        <v>1017908.3738276199</v>
      </c>
      <c r="CQ178" s="196">
        <f t="shared" ca="1" si="1180"/>
        <v>1331579.7500150865</v>
      </c>
      <c r="CR178" s="196">
        <f t="shared" ca="1" si="1180"/>
        <v>1331579.7500150865</v>
      </c>
      <c r="CS178" s="196">
        <f t="shared" ca="1" si="1180"/>
        <v>1331579.7500150865</v>
      </c>
      <c r="CT178" s="196">
        <f t="shared" ca="1" si="1180"/>
        <v>1331579.7500150865</v>
      </c>
      <c r="CU178" s="196">
        <f t="shared" ca="1" si="1180"/>
        <v>1331579.7500150865</v>
      </c>
      <c r="CV178" s="196">
        <f t="shared" ca="1" si="1180"/>
        <v>1331579.7500150865</v>
      </c>
      <c r="CW178" s="196">
        <f t="shared" ca="1" si="1180"/>
        <v>1331579.7500150865</v>
      </c>
      <c r="CX178" s="196">
        <f t="shared" ca="1" si="1180"/>
        <v>1331579.7500150865</v>
      </c>
      <c r="CY178" s="196">
        <f t="shared" ca="1" si="1180"/>
        <v>1094622.7877741177</v>
      </c>
      <c r="CZ178" s="196">
        <f t="shared" ca="1" si="1180"/>
        <v>1319074.7696167775</v>
      </c>
      <c r="DA178" s="196">
        <f t="shared" ca="1" si="1180"/>
        <v>1397455.5124208115</v>
      </c>
      <c r="DB178" s="196">
        <f t="shared" ca="1" si="1180"/>
        <v>991976.65110832313</v>
      </c>
      <c r="DC178" s="196">
        <f t="shared" ca="1" si="1180"/>
        <v>1409778.4169066143</v>
      </c>
      <c r="DD178" s="196">
        <f t="shared" ca="1" si="1180"/>
        <v>1409778.4169066143</v>
      </c>
      <c r="DE178" s="196">
        <f t="shared" ca="1" si="1180"/>
        <v>1409778.4169066143</v>
      </c>
      <c r="DF178" s="196">
        <f t="shared" ca="1" si="1180"/>
        <v>1409778.4169066143</v>
      </c>
      <c r="DG178" s="196">
        <f t="shared" ca="1" si="1180"/>
        <v>1409778.4169066143</v>
      </c>
      <c r="DH178" s="196">
        <f t="shared" ca="1" si="1180"/>
        <v>1409778.4169066143</v>
      </c>
      <c r="DI178" s="196">
        <f t="shared" ca="1" si="1180"/>
        <v>1409778.4169066143</v>
      </c>
      <c r="DJ178" s="196">
        <f t="shared" ca="1" si="1180"/>
        <v>1409778.4169066143</v>
      </c>
      <c r="DK178" s="196">
        <f t="shared" ca="1" si="1180"/>
        <v>936089.35547020868</v>
      </c>
      <c r="DL178" s="196">
        <f t="shared" ca="1" si="1180"/>
        <v>1330640.0244115212</v>
      </c>
      <c r="DM178" s="196">
        <f t="shared" ca="1" si="1180"/>
        <v>1330640.0244115212</v>
      </c>
      <c r="DN178" s="196">
        <f t="shared" ca="1" si="1180"/>
        <v>1059822.4683731387</v>
      </c>
      <c r="DO178" s="196">
        <f t="shared" ca="1" si="1180"/>
        <v>1491830.0373567897</v>
      </c>
      <c r="DP178" s="196">
        <f t="shared" ca="1" si="1180"/>
        <v>1491830.0373567897</v>
      </c>
      <c r="DQ178" s="196">
        <f t="shared" ca="1" si="1180"/>
        <v>1491830.0373567897</v>
      </c>
      <c r="DR178" s="196">
        <f t="shared" ca="1" si="1180"/>
        <v>1491830.0373567897</v>
      </c>
      <c r="DS178" s="196">
        <f t="shared" ca="1" si="1180"/>
        <v>1491830.0373567897</v>
      </c>
      <c r="DT178" s="196">
        <f t="shared" ca="1" si="1180"/>
        <v>1491830.0373567897</v>
      </c>
      <c r="DU178" s="196">
        <f t="shared" ca="1" si="1180"/>
        <v>1491830.0373567897</v>
      </c>
      <c r="DV178" s="196">
        <f t="shared" ca="1" si="1180"/>
        <v>1491830.0373567897</v>
      </c>
      <c r="DW178" s="196">
        <f t="shared" ca="1" si="1180"/>
        <v>-104228.71217114502</v>
      </c>
      <c r="DX178" s="196">
        <f t="shared" ca="1" si="1180"/>
        <v>981415.16677832697</v>
      </c>
      <c r="DY178" s="196">
        <f t="shared" ca="1" si="1180"/>
        <v>1071944.9247169865</v>
      </c>
      <c r="DZ178" s="196">
        <f t="shared" ca="1" si="1180"/>
        <v>912553.69879684411</v>
      </c>
      <c r="EA178" s="196">
        <f t="shared" ca="1" si="1180"/>
        <v>1572402.5965130934</v>
      </c>
      <c r="EB178" s="196">
        <f t="shared" ca="1" si="1180"/>
        <v>1572402.5965130934</v>
      </c>
      <c r="EC178" s="196">
        <f t="shared" ca="1" si="1180"/>
        <v>1572402.5965130934</v>
      </c>
      <c r="ED178" s="196">
        <f t="shared" ref="ED178:GO178" ca="1" si="1181">ED169-ED177</f>
        <v>1572402.5965130934</v>
      </c>
      <c r="EE178" s="196">
        <f t="shared" ca="1" si="1181"/>
        <v>1572402.5965130934</v>
      </c>
      <c r="EF178" s="196">
        <f t="shared" ca="1" si="1181"/>
        <v>1572402.5965130934</v>
      </c>
      <c r="EG178" s="196">
        <f t="shared" ca="1" si="1181"/>
        <v>1572402.5965130934</v>
      </c>
      <c r="EH178" s="196">
        <f t="shared" ca="1" si="1181"/>
        <v>1572402.5965130934</v>
      </c>
      <c r="EI178" s="196">
        <f t="shared" ca="1" si="1181"/>
        <v>1548806.8857237904</v>
      </c>
      <c r="EJ178" s="196">
        <f t="shared" ca="1" si="1181"/>
        <v>1651891.2098950045</v>
      </c>
      <c r="EK178" s="196">
        <f t="shared" ca="1" si="1181"/>
        <v>1651891.2098950045</v>
      </c>
      <c r="EL178" s="196">
        <f t="shared" ca="1" si="1181"/>
        <v>1179492.1298748897</v>
      </c>
      <c r="EM178" s="196">
        <f t="shared" ca="1" si="1181"/>
        <v>1651891.2098950045</v>
      </c>
      <c r="EN178" s="196">
        <f t="shared" ca="1" si="1181"/>
        <v>1651891.2098950045</v>
      </c>
      <c r="EO178" s="196">
        <f t="shared" ca="1" si="1181"/>
        <v>1651891.2098950045</v>
      </c>
      <c r="EP178" s="196">
        <f t="shared" ca="1" si="1181"/>
        <v>1651891.2098950045</v>
      </c>
      <c r="EQ178" s="196">
        <f t="shared" ca="1" si="1181"/>
        <v>1651891.2098950045</v>
      </c>
      <c r="ER178" s="196">
        <f t="shared" ca="1" si="1181"/>
        <v>1651891.2098950045</v>
      </c>
      <c r="ES178" s="196">
        <f t="shared" ca="1" si="1181"/>
        <v>1651891.2098950045</v>
      </c>
      <c r="ET178" s="196">
        <f t="shared" ca="1" si="1181"/>
        <v>1651891.2098950045</v>
      </c>
      <c r="EU178" s="196">
        <f t="shared" ca="1" si="1181"/>
        <v>881730.76442734897</v>
      </c>
      <c r="EV178" s="196">
        <f t="shared" ca="1" si="1181"/>
        <v>1432408.9541881976</v>
      </c>
      <c r="EW178" s="196">
        <f t="shared" ca="1" si="1181"/>
        <v>2173041.0083911335</v>
      </c>
      <c r="EX178" s="196">
        <f t="shared" ca="1" si="1181"/>
        <v>1853513.7934757695</v>
      </c>
      <c r="EY178" s="196">
        <f t="shared" ca="1" si="1181"/>
        <v>2734310.3214979954</v>
      </c>
      <c r="EZ178" s="196">
        <f t="shared" ca="1" si="1181"/>
        <v>2734310.3214979954</v>
      </c>
      <c r="FA178" s="196">
        <f t="shared" ca="1" si="1181"/>
        <v>2734310.3214979954</v>
      </c>
      <c r="FB178" s="196">
        <f t="shared" ca="1" si="1181"/>
        <v>2734310.3214979954</v>
      </c>
      <c r="FC178" s="196">
        <f t="shared" ca="1" si="1181"/>
        <v>2734310.3214979954</v>
      </c>
      <c r="FD178" s="196">
        <f t="shared" ca="1" si="1181"/>
        <v>2734310.3214979954</v>
      </c>
      <c r="FE178" s="196">
        <f t="shared" ca="1" si="1181"/>
        <v>2734310.3214979954</v>
      </c>
      <c r="FF178" s="196">
        <f t="shared" ca="1" si="1181"/>
        <v>2734310.3214979954</v>
      </c>
      <c r="FG178" s="196">
        <f t="shared" ca="1" si="1181"/>
        <v>2712230.2033030102</v>
      </c>
      <c r="FH178" s="196">
        <f t="shared" ca="1" si="1181"/>
        <v>2827562.0250775246</v>
      </c>
      <c r="FI178" s="196">
        <f t="shared" ca="1" si="1181"/>
        <v>2853333.3197802268</v>
      </c>
      <c r="FJ178" s="196">
        <f t="shared" ca="1" si="1181"/>
        <v>2853333.3197802268</v>
      </c>
      <c r="FK178" s="196">
        <f t="shared" ca="1" si="1181"/>
        <v>3631933.7549053421</v>
      </c>
      <c r="FL178" s="196">
        <f t="shared" ca="1" si="1181"/>
        <v>3631933.7549053421</v>
      </c>
      <c r="FM178" s="196">
        <f t="shared" ca="1" si="1181"/>
        <v>3631933.7549053421</v>
      </c>
      <c r="FN178" s="196">
        <f t="shared" ca="1" si="1181"/>
        <v>3631933.7549053421</v>
      </c>
      <c r="FO178" s="196">
        <f t="shared" ca="1" si="1181"/>
        <v>3631933.7549053421</v>
      </c>
      <c r="FP178" s="196">
        <f t="shared" ca="1" si="1181"/>
        <v>3631933.7549053421</v>
      </c>
      <c r="FQ178" s="196">
        <f t="shared" ca="1" si="1181"/>
        <v>3631933.7549053421</v>
      </c>
      <c r="FR178" s="196">
        <f t="shared" ca="1" si="1181"/>
        <v>3631933.7549053421</v>
      </c>
      <c r="FS178" s="196">
        <f t="shared" ca="1" si="1181"/>
        <v>1765804.8451171611</v>
      </c>
      <c r="FT178" s="196">
        <f t="shared" ca="1" si="1181"/>
        <v>3036739.4491183553</v>
      </c>
      <c r="FU178" s="196">
        <f t="shared" ca="1" si="1181"/>
        <v>3190057.9262277517</v>
      </c>
      <c r="FV178" s="196">
        <f t="shared" ca="1" si="1181"/>
        <v>3489229.7349350038</v>
      </c>
      <c r="FW178" s="196">
        <f t="shared" ca="1" si="1181"/>
        <v>3788401.5436422559</v>
      </c>
      <c r="FX178" s="196">
        <f t="shared" ca="1" si="1181"/>
        <v>3788401.5436422559</v>
      </c>
      <c r="FY178" s="196">
        <f t="shared" ca="1" si="1181"/>
        <v>3788401.5436422559</v>
      </c>
      <c r="FZ178" s="196">
        <f t="shared" ca="1" si="1181"/>
        <v>3788401.5436422559</v>
      </c>
      <c r="GA178" s="196">
        <f t="shared" ca="1" si="1181"/>
        <v>3788401.5436422559</v>
      </c>
      <c r="GB178" s="196">
        <f t="shared" ca="1" si="1181"/>
        <v>3788401.5436422559</v>
      </c>
      <c r="GC178" s="196">
        <f t="shared" ca="1" si="1181"/>
        <v>3788401.5436422559</v>
      </c>
      <c r="GD178" s="196">
        <f t="shared" ca="1" si="1181"/>
        <v>3788401.5436422559</v>
      </c>
      <c r="GE178" s="196">
        <f t="shared" ca="1" si="1181"/>
        <v>3176848.4691990716</v>
      </c>
      <c r="GF178" s="196">
        <f t="shared" ca="1" si="1181"/>
        <v>3697397.1022106395</v>
      </c>
      <c r="GG178" s="196">
        <f t="shared" ca="1" si="1181"/>
        <v>3725433.5444364124</v>
      </c>
      <c r="GH178" s="196">
        <f t="shared" ca="1" si="1181"/>
        <v>3958242.0671047848</v>
      </c>
      <c r="GI178" s="196">
        <f t="shared" ca="1" si="1181"/>
        <v>3958242.0671047848</v>
      </c>
      <c r="GJ178" s="196">
        <f t="shared" ca="1" si="1181"/>
        <v>3958242.0671047848</v>
      </c>
      <c r="GK178" s="196">
        <f t="shared" ca="1" si="1181"/>
        <v>3958242.0671047848</v>
      </c>
      <c r="GL178" s="196">
        <f t="shared" ca="1" si="1181"/>
        <v>3958242.0671047848</v>
      </c>
      <c r="GM178" s="196">
        <f t="shared" ca="1" si="1181"/>
        <v>3958242.0671047848</v>
      </c>
      <c r="GN178" s="196">
        <f t="shared" ca="1" si="1181"/>
        <v>3958242.0671047848</v>
      </c>
      <c r="GO178" s="196">
        <f t="shared" ca="1" si="1181"/>
        <v>3958242.0671047848</v>
      </c>
      <c r="GP178" s="196">
        <f t="shared" ref="GP178:JA178" ca="1" si="1182">GP169-GP177</f>
        <v>3958242.0671047848</v>
      </c>
      <c r="GQ178" s="196">
        <f t="shared" ca="1" si="1182"/>
        <v>2548902.1635311628</v>
      </c>
      <c r="GR178" s="196">
        <f t="shared" ca="1" si="1182"/>
        <v>3717831.1627630466</v>
      </c>
      <c r="GS178" s="196">
        <f t="shared" ca="1" si="1182"/>
        <v>3893115.159452253</v>
      </c>
      <c r="GT178" s="196">
        <f t="shared" ca="1" si="1182"/>
        <v>3893115.159452253</v>
      </c>
      <c r="GU178" s="196">
        <f t="shared" ca="1" si="1182"/>
        <v>3893115.159452253</v>
      </c>
      <c r="GV178" s="196">
        <f t="shared" ca="1" si="1182"/>
        <v>3893115.159452253</v>
      </c>
      <c r="GW178" s="196">
        <f t="shared" ca="1" si="1182"/>
        <v>4022399.6994185783</v>
      </c>
      <c r="GX178" s="196">
        <f t="shared" ca="1" si="1182"/>
        <v>4022399.6994185783</v>
      </c>
      <c r="GY178" s="196">
        <f t="shared" ca="1" si="1182"/>
        <v>4022399.6994185783</v>
      </c>
      <c r="GZ178" s="196">
        <f t="shared" ca="1" si="1182"/>
        <v>4022399.6994185783</v>
      </c>
      <c r="HA178" s="196">
        <f t="shared" ca="1" si="1182"/>
        <v>4151684.2393849045</v>
      </c>
      <c r="HB178" s="196">
        <f t="shared" ca="1" si="1182"/>
        <v>4151684.2393849045</v>
      </c>
      <c r="HC178" s="196">
        <f t="shared" ca="1" si="1182"/>
        <v>4181766.8566263332</v>
      </c>
      <c r="HD178" s="196">
        <f t="shared" ca="1" si="1182"/>
        <v>4323997.1035693334</v>
      </c>
      <c r="HE178" s="196">
        <f t="shared" ca="1" si="1182"/>
        <v>4354507.9475590885</v>
      </c>
      <c r="HF178" s="196">
        <f t="shared" ca="1" si="1182"/>
        <v>4354507.9475590885</v>
      </c>
      <c r="HG178" s="196">
        <f t="shared" ca="1" si="1182"/>
        <v>4354507.9475590885</v>
      </c>
      <c r="HH178" s="196">
        <f t="shared" ca="1" si="1182"/>
        <v>4354507.9475590885</v>
      </c>
      <c r="HI178" s="196">
        <f t="shared" ca="1" si="1182"/>
        <v>4354507.9475590885</v>
      </c>
      <c r="HJ178" s="196">
        <f t="shared" ca="1" si="1182"/>
        <v>4354507.9475590885</v>
      </c>
      <c r="HK178" s="196">
        <f t="shared" ca="1" si="1182"/>
        <v>4354507.9475590885</v>
      </c>
      <c r="HL178" s="196">
        <f t="shared" ca="1" si="1182"/>
        <v>4354507.9475590885</v>
      </c>
      <c r="HM178" s="196">
        <f t="shared" ca="1" si="1182"/>
        <v>4354507.9475590885</v>
      </c>
      <c r="HN178" s="196">
        <f t="shared" ca="1" si="1182"/>
        <v>4354507.9475590885</v>
      </c>
      <c r="HO178" s="196">
        <f t="shared" ca="1" si="1182"/>
        <v>2573166.279231132</v>
      </c>
      <c r="HP178" s="196">
        <f t="shared" ca="1" si="1182"/>
        <v>776513.93475185789</v>
      </c>
      <c r="HQ178" s="196">
        <f t="shared" ca="1" si="1182"/>
        <v>808346.6416246501</v>
      </c>
      <c r="HR178" s="196">
        <f t="shared" ca="1" si="1182"/>
        <v>808346.6416246501</v>
      </c>
      <c r="HS178" s="196">
        <f t="shared" ca="1" si="1182"/>
        <v>808346.6416246501</v>
      </c>
      <c r="HT178" s="196">
        <f t="shared" ca="1" si="1182"/>
        <v>808346.6416246501</v>
      </c>
      <c r="HU178" s="196">
        <f t="shared" ca="1" si="1182"/>
        <v>808346.6416246501</v>
      </c>
      <c r="HV178" s="196">
        <f t="shared" ca="1" si="1182"/>
        <v>808346.6416246501</v>
      </c>
      <c r="HW178" s="196">
        <f t="shared" ca="1" si="1182"/>
        <v>808346.6416246501</v>
      </c>
      <c r="HX178" s="196">
        <f t="shared" ca="1" si="1182"/>
        <v>808346.6416246501</v>
      </c>
      <c r="HY178" s="196">
        <f t="shared" ca="1" si="1182"/>
        <v>808346.6416246501</v>
      </c>
      <c r="HZ178" s="196">
        <f t="shared" ca="1" si="1182"/>
        <v>808346.6416246501</v>
      </c>
      <c r="IA178" s="196">
        <f t="shared" ca="1" si="1182"/>
        <v>808346.6416246501</v>
      </c>
      <c r="IB178" s="196">
        <f t="shared" ca="1" si="1182"/>
        <v>808346.6416246501</v>
      </c>
      <c r="IC178" s="196">
        <f t="shared" ca="1" si="1182"/>
        <v>841561.19414513791</v>
      </c>
      <c r="ID178" s="196">
        <f t="shared" ca="1" si="1182"/>
        <v>841561.19414513791</v>
      </c>
      <c r="IE178" s="196">
        <f t="shared" ca="1" si="1182"/>
        <v>841561.19414513791</v>
      </c>
      <c r="IF178" s="196">
        <f t="shared" ca="1" si="1182"/>
        <v>841561.19414513791</v>
      </c>
      <c r="IG178" s="196">
        <f t="shared" ca="1" si="1182"/>
        <v>841561.19414513791</v>
      </c>
      <c r="IH178" s="196">
        <f t="shared" ca="1" si="1182"/>
        <v>841561.19414513791</v>
      </c>
      <c r="II178" s="196">
        <f t="shared" ca="1" si="1182"/>
        <v>841561.19414513791</v>
      </c>
      <c r="IJ178" s="196">
        <f t="shared" ca="1" si="1182"/>
        <v>841561.19414513791</v>
      </c>
      <c r="IK178" s="196">
        <f t="shared" ca="1" si="1182"/>
        <v>841561.19414513791</v>
      </c>
      <c r="IL178" s="196">
        <f t="shared" ca="1" si="1182"/>
        <v>841561.19414513791</v>
      </c>
      <c r="IM178" s="196">
        <f t="shared" ca="1" si="1182"/>
        <v>841561.19414513791</v>
      </c>
      <c r="IN178" s="196">
        <f t="shared" ca="1" si="1182"/>
        <v>841561.19414513791</v>
      </c>
      <c r="IO178" s="196">
        <f t="shared" ca="1" si="1182"/>
        <v>876220.39090482774</v>
      </c>
      <c r="IP178" s="196">
        <f t="shared" ca="1" si="1182"/>
        <v>876220.39090482774</v>
      </c>
      <c r="IQ178" s="196">
        <f t="shared" ca="1" si="1182"/>
        <v>876220.39090482774</v>
      </c>
      <c r="IR178" s="196">
        <f t="shared" ca="1" si="1182"/>
        <v>-1837796.5156989598</v>
      </c>
      <c r="IS178" s="196">
        <f t="shared" ca="1" si="1182"/>
        <v>-1837796.5156989598</v>
      </c>
      <c r="IT178" s="196">
        <f t="shared" ca="1" si="1182"/>
        <v>-1837796.5156989598</v>
      </c>
      <c r="IU178" s="196">
        <f t="shared" ca="1" si="1182"/>
        <v>-1837796.5156989598</v>
      </c>
      <c r="IV178" s="196">
        <f t="shared" ca="1" si="1182"/>
        <v>0</v>
      </c>
      <c r="IW178" s="196">
        <f t="shared" ca="1" si="1182"/>
        <v>0</v>
      </c>
      <c r="IX178" s="196">
        <f t="shared" ca="1" si="1182"/>
        <v>0</v>
      </c>
      <c r="IY178" s="196">
        <f t="shared" ca="1" si="1182"/>
        <v>0</v>
      </c>
      <c r="IZ178" s="196">
        <f t="shared" ca="1" si="1182"/>
        <v>0</v>
      </c>
      <c r="JA178" s="196">
        <f t="shared" ca="1" si="1182"/>
        <v>0</v>
      </c>
      <c r="JB178" s="196">
        <f t="shared" ref="JB178:LE178" ca="1" si="1183">JB169-JB177</f>
        <v>0</v>
      </c>
      <c r="JC178" s="196">
        <f t="shared" ca="1" si="1183"/>
        <v>0</v>
      </c>
      <c r="JD178" s="196">
        <f t="shared" ca="1" si="1183"/>
        <v>0</v>
      </c>
      <c r="JE178" s="196">
        <f t="shared" ca="1" si="1183"/>
        <v>0</v>
      </c>
      <c r="JF178" s="196">
        <f t="shared" ca="1" si="1183"/>
        <v>0</v>
      </c>
      <c r="JG178" s="196">
        <f t="shared" ca="1" si="1183"/>
        <v>0</v>
      </c>
      <c r="JH178" s="196">
        <f t="shared" ca="1" si="1183"/>
        <v>0</v>
      </c>
      <c r="JI178" s="196">
        <f t="shared" ca="1" si="1183"/>
        <v>0</v>
      </c>
      <c r="JJ178" s="196">
        <f t="shared" ca="1" si="1183"/>
        <v>0</v>
      </c>
      <c r="JK178" s="196">
        <f t="shared" ca="1" si="1183"/>
        <v>0</v>
      </c>
      <c r="JL178" s="196">
        <f t="shared" ca="1" si="1183"/>
        <v>0</v>
      </c>
      <c r="JM178" s="196">
        <f t="shared" ca="1" si="1183"/>
        <v>0</v>
      </c>
      <c r="JN178" s="196">
        <f t="shared" ca="1" si="1183"/>
        <v>0</v>
      </c>
      <c r="JO178" s="196">
        <f t="shared" ca="1" si="1183"/>
        <v>0</v>
      </c>
      <c r="JP178" s="196">
        <f t="shared" ca="1" si="1183"/>
        <v>0</v>
      </c>
      <c r="JQ178" s="196">
        <f t="shared" ca="1" si="1183"/>
        <v>0</v>
      </c>
      <c r="JR178" s="196">
        <f t="shared" ca="1" si="1183"/>
        <v>0</v>
      </c>
      <c r="JS178" s="196">
        <f t="shared" ca="1" si="1183"/>
        <v>0</v>
      </c>
      <c r="JT178" s="196">
        <f t="shared" ca="1" si="1183"/>
        <v>0</v>
      </c>
      <c r="JU178" s="196">
        <f t="shared" ca="1" si="1183"/>
        <v>0</v>
      </c>
      <c r="JV178" s="196">
        <f t="shared" ca="1" si="1183"/>
        <v>0</v>
      </c>
      <c r="JW178" s="196">
        <f t="shared" ca="1" si="1183"/>
        <v>0</v>
      </c>
      <c r="JX178" s="196">
        <f t="shared" ca="1" si="1183"/>
        <v>0</v>
      </c>
      <c r="JY178" s="196">
        <f t="shared" ca="1" si="1183"/>
        <v>0</v>
      </c>
      <c r="JZ178" s="196">
        <f t="shared" ca="1" si="1183"/>
        <v>0</v>
      </c>
      <c r="KA178" s="196">
        <f t="shared" ca="1" si="1183"/>
        <v>0</v>
      </c>
      <c r="KB178" s="196">
        <f t="shared" ca="1" si="1183"/>
        <v>0</v>
      </c>
      <c r="KC178" s="196">
        <f t="shared" ca="1" si="1183"/>
        <v>0</v>
      </c>
      <c r="KD178" s="196">
        <f t="shared" ca="1" si="1183"/>
        <v>0</v>
      </c>
      <c r="KE178" s="196">
        <f t="shared" ca="1" si="1183"/>
        <v>0</v>
      </c>
      <c r="KF178" s="196">
        <f t="shared" ca="1" si="1183"/>
        <v>0</v>
      </c>
      <c r="KG178" s="196">
        <f t="shared" ca="1" si="1183"/>
        <v>0</v>
      </c>
      <c r="KH178" s="196">
        <f t="shared" ca="1" si="1183"/>
        <v>0</v>
      </c>
      <c r="KI178" s="196">
        <f t="shared" ca="1" si="1183"/>
        <v>0</v>
      </c>
      <c r="KJ178" s="196">
        <f t="shared" ca="1" si="1183"/>
        <v>0</v>
      </c>
      <c r="KK178" s="196">
        <f t="shared" ca="1" si="1183"/>
        <v>0</v>
      </c>
      <c r="KL178" s="196">
        <f t="shared" ca="1" si="1183"/>
        <v>0</v>
      </c>
      <c r="KM178" s="196">
        <f t="shared" ca="1" si="1183"/>
        <v>0</v>
      </c>
      <c r="KN178" s="196">
        <f t="shared" ca="1" si="1183"/>
        <v>0</v>
      </c>
      <c r="KO178" s="196">
        <f t="shared" ca="1" si="1183"/>
        <v>0</v>
      </c>
      <c r="KP178" s="196">
        <f t="shared" ca="1" si="1183"/>
        <v>0</v>
      </c>
      <c r="KQ178" s="196">
        <f t="shared" ca="1" si="1183"/>
        <v>0</v>
      </c>
      <c r="KR178" s="196">
        <f t="shared" ca="1" si="1183"/>
        <v>0</v>
      </c>
      <c r="KS178" s="196">
        <f t="shared" ca="1" si="1183"/>
        <v>0</v>
      </c>
      <c r="KT178" s="196">
        <f t="shared" ca="1" si="1183"/>
        <v>0</v>
      </c>
      <c r="KU178" s="196">
        <f t="shared" ca="1" si="1183"/>
        <v>0</v>
      </c>
      <c r="KV178" s="196">
        <f t="shared" ca="1" si="1183"/>
        <v>0</v>
      </c>
      <c r="KW178" s="196">
        <f t="shared" ca="1" si="1183"/>
        <v>0</v>
      </c>
      <c r="KX178" s="196">
        <f t="shared" ca="1" si="1183"/>
        <v>0</v>
      </c>
      <c r="KY178" s="196">
        <f t="shared" ca="1" si="1183"/>
        <v>0</v>
      </c>
      <c r="KZ178" s="196">
        <f t="shared" ca="1" si="1183"/>
        <v>0</v>
      </c>
      <c r="LA178" s="196">
        <f t="shared" ca="1" si="1183"/>
        <v>0</v>
      </c>
      <c r="LB178" s="196">
        <f t="shared" ca="1" si="1183"/>
        <v>0</v>
      </c>
      <c r="LC178" s="196">
        <f t="shared" ca="1" si="1183"/>
        <v>0</v>
      </c>
      <c r="LD178" s="196">
        <f t="shared" ca="1" si="1183"/>
        <v>0</v>
      </c>
      <c r="LE178" s="196">
        <f t="shared" ca="1" si="1183"/>
        <v>0</v>
      </c>
    </row>
    <row r="179" spans="1:317" s="211" customFormat="1">
      <c r="A179" s="195"/>
      <c r="B179" s="199" t="s">
        <v>159</v>
      </c>
      <c r="C179" s="195"/>
      <c r="D179" s="196"/>
      <c r="E179" s="196"/>
      <c r="F179" s="196"/>
      <c r="G179" s="196"/>
      <c r="H179" s="196"/>
      <c r="I179" s="196"/>
      <c r="J179" s="196"/>
      <c r="K179" s="196"/>
      <c r="L179" s="196"/>
      <c r="M179" s="196"/>
      <c r="N179" s="196"/>
      <c r="O179" s="196"/>
      <c r="P179" s="196"/>
      <c r="Q179" s="196"/>
      <c r="R179" s="196"/>
      <c r="S179" s="196"/>
      <c r="T179" s="196"/>
      <c r="U179" s="196"/>
      <c r="V179" s="196"/>
      <c r="W179" s="196"/>
      <c r="X179" s="196"/>
      <c r="Y179" s="196"/>
      <c r="Z179" s="196"/>
      <c r="AA179" s="196"/>
      <c r="AB179" s="196"/>
      <c r="AC179" s="196"/>
      <c r="AD179" s="196"/>
      <c r="AE179" s="196"/>
      <c r="AF179" s="196"/>
      <c r="AG179" s="196"/>
      <c r="AH179" s="196"/>
      <c r="AI179" s="196"/>
      <c r="AJ179" s="196"/>
      <c r="AK179" s="196"/>
      <c r="AL179" s="196"/>
      <c r="AM179" s="196"/>
      <c r="AN179" s="196"/>
      <c r="AO179" s="196"/>
      <c r="AP179" s="196"/>
      <c r="AQ179" s="196"/>
      <c r="AR179" s="196"/>
      <c r="AS179" s="196"/>
      <c r="AT179" s="196"/>
      <c r="AU179" s="196"/>
      <c r="AV179" s="196"/>
      <c r="AW179" s="196"/>
      <c r="AX179" s="196"/>
      <c r="AY179" s="196"/>
      <c r="AZ179" s="196"/>
      <c r="BA179" s="196"/>
      <c r="BB179" s="196"/>
      <c r="BC179" s="196"/>
      <c r="BD179" s="196"/>
      <c r="BE179" s="196"/>
      <c r="BF179" s="196"/>
      <c r="BG179" s="196"/>
      <c r="BH179" s="196"/>
      <c r="BI179" s="196"/>
      <c r="BJ179" s="196"/>
      <c r="BK179" s="196"/>
      <c r="BL179" s="196"/>
      <c r="BM179" s="196"/>
      <c r="BN179" s="196"/>
      <c r="BO179" s="196"/>
      <c r="BP179" s="196"/>
      <c r="BQ179" s="196"/>
      <c r="BR179" s="196"/>
      <c r="BS179" s="196"/>
      <c r="BT179" s="196"/>
      <c r="BU179" s="196"/>
      <c r="BV179" s="196"/>
      <c r="BW179" s="196"/>
      <c r="BX179" s="196"/>
      <c r="BY179" s="196"/>
      <c r="BZ179" s="196"/>
      <c r="CA179" s="196"/>
      <c r="CB179" s="196"/>
      <c r="CC179" s="196"/>
      <c r="CD179" s="196"/>
      <c r="CE179" s="196"/>
      <c r="CF179" s="196"/>
      <c r="CG179" s="196"/>
      <c r="CH179" s="196"/>
      <c r="CI179" s="196"/>
      <c r="CJ179" s="196"/>
      <c r="CK179" s="196"/>
      <c r="CL179" s="196"/>
      <c r="CM179" s="196"/>
      <c r="CN179" s="196"/>
      <c r="CO179" s="196"/>
      <c r="CP179" s="196"/>
      <c r="CQ179" s="196"/>
      <c r="CR179" s="196"/>
      <c r="CS179" s="196"/>
      <c r="CT179" s="196"/>
      <c r="CU179" s="196"/>
      <c r="CV179" s="196"/>
      <c r="CW179" s="196"/>
      <c r="CX179" s="196"/>
      <c r="CY179" s="196"/>
      <c r="CZ179" s="196"/>
      <c r="DA179" s="196"/>
      <c r="DB179" s="196"/>
      <c r="DC179" s="196"/>
      <c r="DD179" s="196"/>
      <c r="DE179" s="196"/>
      <c r="DF179" s="196"/>
      <c r="DG179" s="196"/>
      <c r="DH179" s="196"/>
      <c r="DI179" s="196"/>
      <c r="DJ179" s="196"/>
      <c r="DK179" s="196"/>
      <c r="DL179" s="196"/>
      <c r="DM179" s="196"/>
      <c r="DN179" s="196"/>
      <c r="DO179" s="196"/>
      <c r="DP179" s="196"/>
      <c r="DQ179" s="196"/>
      <c r="DR179" s="196"/>
      <c r="DS179" s="196"/>
      <c r="DT179" s="196"/>
      <c r="DU179" s="196"/>
      <c r="DV179" s="196"/>
      <c r="DW179" s="196"/>
      <c r="DX179" s="196"/>
      <c r="DY179" s="196"/>
      <c r="DZ179" s="196"/>
      <c r="EA179" s="196"/>
      <c r="EB179" s="196"/>
      <c r="EC179" s="196"/>
      <c r="ED179" s="196"/>
      <c r="EE179" s="196"/>
      <c r="EF179" s="196"/>
      <c r="EG179" s="196"/>
      <c r="EH179" s="196"/>
      <c r="EI179" s="196"/>
      <c r="EJ179" s="196"/>
      <c r="EK179" s="196"/>
      <c r="EL179" s="196"/>
      <c r="EM179" s="196"/>
      <c r="EN179" s="196"/>
      <c r="EO179" s="196"/>
      <c r="EP179" s="196"/>
      <c r="EQ179" s="196"/>
      <c r="ER179" s="196"/>
      <c r="ES179" s="196"/>
      <c r="ET179" s="196"/>
      <c r="EU179" s="196"/>
      <c r="EV179" s="196"/>
      <c r="EW179" s="196"/>
      <c r="EX179" s="196"/>
      <c r="EY179" s="196"/>
      <c r="EZ179" s="196"/>
      <c r="FA179" s="196"/>
      <c r="FB179" s="196"/>
      <c r="FC179" s="196"/>
      <c r="FD179" s="196"/>
      <c r="FE179" s="196"/>
      <c r="FF179" s="196"/>
      <c r="FG179" s="196"/>
      <c r="FH179" s="196"/>
      <c r="FI179" s="196"/>
      <c r="FJ179" s="196"/>
      <c r="FK179" s="196"/>
      <c r="FL179" s="196"/>
      <c r="FM179" s="196"/>
      <c r="FN179" s="196"/>
      <c r="FO179" s="196"/>
      <c r="FP179" s="196"/>
      <c r="FQ179" s="196"/>
      <c r="FR179" s="196"/>
      <c r="FS179" s="196"/>
      <c r="FT179" s="196"/>
      <c r="FU179" s="196"/>
      <c r="FV179" s="196"/>
      <c r="FW179" s="196"/>
      <c r="FX179" s="196"/>
      <c r="FY179" s="196"/>
      <c r="FZ179" s="196"/>
      <c r="GA179" s="196"/>
      <c r="GB179" s="196"/>
      <c r="GC179" s="196"/>
      <c r="GD179" s="196"/>
      <c r="GE179" s="196"/>
      <c r="GF179" s="196"/>
      <c r="GG179" s="196"/>
      <c r="GH179" s="196"/>
      <c r="GI179" s="196"/>
      <c r="GJ179" s="196"/>
      <c r="GK179" s="196"/>
      <c r="GL179" s="196"/>
      <c r="GM179" s="196"/>
      <c r="GN179" s="196"/>
      <c r="GO179" s="196"/>
      <c r="GP179" s="196"/>
      <c r="GQ179" s="196"/>
      <c r="GR179" s="196"/>
      <c r="GS179" s="196"/>
      <c r="GT179" s="196"/>
      <c r="GU179" s="196"/>
      <c r="GV179" s="196"/>
      <c r="GW179" s="196"/>
      <c r="GX179" s="196"/>
      <c r="GY179" s="196"/>
      <c r="GZ179" s="196"/>
      <c r="HA179" s="196"/>
      <c r="HB179" s="196"/>
      <c r="HC179" s="196"/>
      <c r="HD179" s="196"/>
      <c r="HE179" s="196"/>
      <c r="HF179" s="196"/>
      <c r="HG179" s="196"/>
      <c r="HH179" s="196"/>
      <c r="HI179" s="196"/>
      <c r="HJ179" s="196"/>
      <c r="HK179" s="196"/>
      <c r="HL179" s="196"/>
      <c r="HM179" s="196"/>
      <c r="HN179" s="196"/>
      <c r="HO179" s="196"/>
      <c r="HP179" s="196"/>
      <c r="HQ179" s="196"/>
      <c r="HR179" s="196"/>
      <c r="HS179" s="196"/>
      <c r="HT179" s="196"/>
      <c r="HU179" s="196"/>
      <c r="HV179" s="196"/>
      <c r="HW179" s="196"/>
      <c r="HX179" s="196"/>
      <c r="HY179" s="196"/>
      <c r="HZ179" s="196"/>
      <c r="IA179" s="196"/>
      <c r="IB179" s="196"/>
      <c r="IC179" s="196"/>
      <c r="ID179" s="196"/>
      <c r="IE179" s="196"/>
      <c r="IF179" s="196"/>
      <c r="IG179" s="196"/>
      <c r="IH179" s="196"/>
      <c r="II179" s="196"/>
      <c r="IJ179" s="196"/>
      <c r="IK179" s="196"/>
      <c r="IL179" s="196"/>
      <c r="IM179" s="196"/>
      <c r="IN179" s="196"/>
      <c r="IO179" s="196"/>
      <c r="IP179" s="196"/>
      <c r="IQ179" s="196"/>
      <c r="IR179" s="196"/>
      <c r="IS179" s="196"/>
      <c r="IT179" s="196"/>
      <c r="IU179" s="196"/>
      <c r="IV179" s="196"/>
      <c r="IW179" s="196"/>
      <c r="IX179" s="196"/>
      <c r="IY179" s="196"/>
      <c r="IZ179" s="196"/>
      <c r="JA179" s="196"/>
      <c r="JB179" s="196"/>
      <c r="JC179" s="196"/>
      <c r="JD179" s="196"/>
      <c r="JE179" s="196"/>
      <c r="JF179" s="196"/>
      <c r="JG179" s="196"/>
      <c r="JH179" s="196"/>
      <c r="JI179" s="196"/>
      <c r="JJ179" s="196"/>
      <c r="JK179" s="196"/>
      <c r="JL179" s="196"/>
      <c r="JM179" s="196"/>
      <c r="JN179" s="196"/>
      <c r="JO179" s="196"/>
      <c r="JP179" s="196"/>
      <c r="JQ179" s="196"/>
      <c r="JR179" s="196"/>
      <c r="JS179" s="196"/>
      <c r="JT179" s="196"/>
      <c r="JU179" s="196"/>
      <c r="JV179" s="196"/>
      <c r="JW179" s="196"/>
      <c r="JX179" s="196"/>
      <c r="JY179" s="196"/>
      <c r="JZ179" s="196"/>
      <c r="KA179" s="196"/>
      <c r="KB179" s="196"/>
      <c r="KC179" s="196"/>
      <c r="KD179" s="196"/>
      <c r="KE179" s="196"/>
      <c r="KF179" s="196"/>
      <c r="KG179" s="196"/>
      <c r="KH179" s="196"/>
      <c r="KI179" s="196"/>
      <c r="KJ179" s="196"/>
      <c r="KK179" s="196"/>
      <c r="KL179" s="196"/>
      <c r="KM179" s="196"/>
      <c r="KN179" s="196"/>
      <c r="KO179" s="196"/>
      <c r="KP179" s="196"/>
      <c r="KQ179" s="196"/>
      <c r="KR179" s="196"/>
      <c r="KS179" s="196"/>
      <c r="KT179" s="196"/>
      <c r="KU179" s="196"/>
      <c r="KV179" s="196"/>
      <c r="KW179" s="196"/>
      <c r="KX179" s="196"/>
      <c r="KY179" s="196"/>
      <c r="KZ179" s="196"/>
      <c r="LA179" s="196"/>
      <c r="LB179" s="196"/>
      <c r="LC179" s="196"/>
      <c r="LD179" s="196"/>
      <c r="LE179" s="196"/>
    </row>
    <row r="180" spans="1:317">
      <c r="A180" s="195">
        <v>7.1</v>
      </c>
      <c r="B180" s="204" t="s">
        <v>160</v>
      </c>
      <c r="C180" s="185"/>
      <c r="D180" s="205"/>
      <c r="E180" s="205">
        <f t="shared" ref="E180" si="1184">IF(E201=Exit,Asset_Sales_Price,0)</f>
        <v>0</v>
      </c>
      <c r="F180" s="205">
        <f t="shared" ref="F180:BQ180" si="1185">IF(F201=Exit,Asset_Sales_Price,0)</f>
        <v>0</v>
      </c>
      <c r="G180" s="205">
        <f t="shared" si="1185"/>
        <v>0</v>
      </c>
      <c r="H180" s="205">
        <f t="shared" si="1185"/>
        <v>0</v>
      </c>
      <c r="I180" s="205">
        <f t="shared" si="1185"/>
        <v>0</v>
      </c>
      <c r="J180" s="205">
        <f t="shared" si="1185"/>
        <v>0</v>
      </c>
      <c r="K180" s="205">
        <f t="shared" si="1185"/>
        <v>0</v>
      </c>
      <c r="L180" s="205">
        <f t="shared" si="1185"/>
        <v>0</v>
      </c>
      <c r="M180" s="205">
        <f t="shared" si="1185"/>
        <v>0</v>
      </c>
      <c r="N180" s="205">
        <f t="shared" si="1185"/>
        <v>0</v>
      </c>
      <c r="O180" s="205">
        <f t="shared" si="1185"/>
        <v>0</v>
      </c>
      <c r="P180" s="205">
        <f t="shared" si="1185"/>
        <v>0</v>
      </c>
      <c r="Q180" s="205">
        <f t="shared" si="1185"/>
        <v>0</v>
      </c>
      <c r="R180" s="205">
        <f t="shared" si="1185"/>
        <v>0</v>
      </c>
      <c r="S180" s="205">
        <f t="shared" si="1185"/>
        <v>0</v>
      </c>
      <c r="T180" s="205">
        <f t="shared" si="1185"/>
        <v>0</v>
      </c>
      <c r="U180" s="205">
        <f t="shared" si="1185"/>
        <v>0</v>
      </c>
      <c r="V180" s="205">
        <f t="shared" si="1185"/>
        <v>0</v>
      </c>
      <c r="W180" s="205">
        <f t="shared" si="1185"/>
        <v>0</v>
      </c>
      <c r="X180" s="205">
        <f t="shared" si="1185"/>
        <v>0</v>
      </c>
      <c r="Y180" s="205">
        <f t="shared" si="1185"/>
        <v>0</v>
      </c>
      <c r="Z180" s="205">
        <f t="shared" si="1185"/>
        <v>0</v>
      </c>
      <c r="AA180" s="205">
        <f t="shared" si="1185"/>
        <v>0</v>
      </c>
      <c r="AB180" s="205">
        <f t="shared" si="1185"/>
        <v>0</v>
      </c>
      <c r="AC180" s="205">
        <f t="shared" si="1185"/>
        <v>0</v>
      </c>
      <c r="AD180" s="205">
        <f t="shared" si="1185"/>
        <v>0</v>
      </c>
      <c r="AE180" s="205">
        <f t="shared" si="1185"/>
        <v>0</v>
      </c>
      <c r="AF180" s="205">
        <f t="shared" si="1185"/>
        <v>0</v>
      </c>
      <c r="AG180" s="205">
        <f t="shared" si="1185"/>
        <v>0</v>
      </c>
      <c r="AH180" s="205">
        <f t="shared" si="1185"/>
        <v>0</v>
      </c>
      <c r="AI180" s="205">
        <f t="shared" si="1185"/>
        <v>0</v>
      </c>
      <c r="AJ180" s="205">
        <f t="shared" si="1185"/>
        <v>0</v>
      </c>
      <c r="AK180" s="205">
        <f t="shared" si="1185"/>
        <v>0</v>
      </c>
      <c r="AL180" s="205">
        <f t="shared" si="1185"/>
        <v>0</v>
      </c>
      <c r="AM180" s="205">
        <f t="shared" si="1185"/>
        <v>0</v>
      </c>
      <c r="AN180" s="205">
        <f t="shared" si="1185"/>
        <v>0</v>
      </c>
      <c r="AO180" s="205">
        <f t="shared" si="1185"/>
        <v>0</v>
      </c>
      <c r="AP180" s="205">
        <f t="shared" si="1185"/>
        <v>0</v>
      </c>
      <c r="AQ180" s="205">
        <f t="shared" si="1185"/>
        <v>0</v>
      </c>
      <c r="AR180" s="205">
        <f t="shared" si="1185"/>
        <v>0</v>
      </c>
      <c r="AS180" s="205">
        <f t="shared" si="1185"/>
        <v>0</v>
      </c>
      <c r="AT180" s="205">
        <f t="shared" si="1185"/>
        <v>0</v>
      </c>
      <c r="AU180" s="205">
        <f t="shared" si="1185"/>
        <v>0</v>
      </c>
      <c r="AV180" s="205">
        <f t="shared" si="1185"/>
        <v>0</v>
      </c>
      <c r="AW180" s="205">
        <f t="shared" si="1185"/>
        <v>0</v>
      </c>
      <c r="AX180" s="205">
        <f t="shared" si="1185"/>
        <v>0</v>
      </c>
      <c r="AY180" s="205">
        <f t="shared" si="1185"/>
        <v>0</v>
      </c>
      <c r="AZ180" s="205">
        <f t="shared" si="1185"/>
        <v>0</v>
      </c>
      <c r="BA180" s="205">
        <f t="shared" si="1185"/>
        <v>0</v>
      </c>
      <c r="BB180" s="205">
        <f t="shared" si="1185"/>
        <v>0</v>
      </c>
      <c r="BC180" s="205">
        <f t="shared" si="1185"/>
        <v>0</v>
      </c>
      <c r="BD180" s="205">
        <f t="shared" si="1185"/>
        <v>0</v>
      </c>
      <c r="BE180" s="205">
        <f t="shared" si="1185"/>
        <v>0</v>
      </c>
      <c r="BF180" s="205">
        <f t="shared" si="1185"/>
        <v>0</v>
      </c>
      <c r="BG180" s="205">
        <f t="shared" si="1185"/>
        <v>0</v>
      </c>
      <c r="BH180" s="205">
        <f t="shared" si="1185"/>
        <v>0</v>
      </c>
      <c r="BI180" s="205">
        <f t="shared" si="1185"/>
        <v>0</v>
      </c>
      <c r="BJ180" s="205">
        <f t="shared" si="1185"/>
        <v>0</v>
      </c>
      <c r="BK180" s="205">
        <f t="shared" si="1185"/>
        <v>0</v>
      </c>
      <c r="BL180" s="205">
        <f t="shared" si="1185"/>
        <v>0</v>
      </c>
      <c r="BM180" s="205">
        <f t="shared" si="1185"/>
        <v>0</v>
      </c>
      <c r="BN180" s="205">
        <f t="shared" si="1185"/>
        <v>0</v>
      </c>
      <c r="BO180" s="205">
        <f t="shared" si="1185"/>
        <v>0</v>
      </c>
      <c r="BP180" s="205">
        <f t="shared" si="1185"/>
        <v>0</v>
      </c>
      <c r="BQ180" s="205">
        <f t="shared" si="1185"/>
        <v>0</v>
      </c>
      <c r="BR180" s="205">
        <f t="shared" ref="BR180:EC180" si="1186">IF(BR201=Exit,Asset_Sales_Price,0)</f>
        <v>0</v>
      </c>
      <c r="BS180" s="205">
        <f t="shared" si="1186"/>
        <v>0</v>
      </c>
      <c r="BT180" s="205">
        <f t="shared" si="1186"/>
        <v>0</v>
      </c>
      <c r="BU180" s="205">
        <f t="shared" si="1186"/>
        <v>0</v>
      </c>
      <c r="BV180" s="205">
        <f t="shared" si="1186"/>
        <v>0</v>
      </c>
      <c r="BW180" s="205">
        <f t="shared" si="1186"/>
        <v>0</v>
      </c>
      <c r="BX180" s="205">
        <f t="shared" si="1186"/>
        <v>0</v>
      </c>
      <c r="BY180" s="205">
        <f t="shared" si="1186"/>
        <v>0</v>
      </c>
      <c r="BZ180" s="205">
        <f t="shared" si="1186"/>
        <v>0</v>
      </c>
      <c r="CA180" s="205">
        <f t="shared" si="1186"/>
        <v>0</v>
      </c>
      <c r="CB180" s="205">
        <f t="shared" si="1186"/>
        <v>0</v>
      </c>
      <c r="CC180" s="205">
        <f t="shared" si="1186"/>
        <v>0</v>
      </c>
      <c r="CD180" s="205">
        <f t="shared" si="1186"/>
        <v>0</v>
      </c>
      <c r="CE180" s="205">
        <f t="shared" si="1186"/>
        <v>0</v>
      </c>
      <c r="CF180" s="205">
        <f t="shared" si="1186"/>
        <v>0</v>
      </c>
      <c r="CG180" s="205">
        <f t="shared" si="1186"/>
        <v>0</v>
      </c>
      <c r="CH180" s="205">
        <f t="shared" si="1186"/>
        <v>0</v>
      </c>
      <c r="CI180" s="205">
        <f t="shared" si="1186"/>
        <v>0</v>
      </c>
      <c r="CJ180" s="205">
        <f t="shared" si="1186"/>
        <v>0</v>
      </c>
      <c r="CK180" s="205">
        <f t="shared" si="1186"/>
        <v>0</v>
      </c>
      <c r="CL180" s="205">
        <f t="shared" si="1186"/>
        <v>0</v>
      </c>
      <c r="CM180" s="205">
        <f t="shared" si="1186"/>
        <v>0</v>
      </c>
      <c r="CN180" s="205">
        <f t="shared" si="1186"/>
        <v>0</v>
      </c>
      <c r="CO180" s="205">
        <f t="shared" si="1186"/>
        <v>0</v>
      </c>
      <c r="CP180" s="205">
        <f t="shared" si="1186"/>
        <v>0</v>
      </c>
      <c r="CQ180" s="205">
        <f t="shared" si="1186"/>
        <v>0</v>
      </c>
      <c r="CR180" s="205">
        <f t="shared" si="1186"/>
        <v>0</v>
      </c>
      <c r="CS180" s="205">
        <f t="shared" si="1186"/>
        <v>0</v>
      </c>
      <c r="CT180" s="205">
        <f t="shared" si="1186"/>
        <v>0</v>
      </c>
      <c r="CU180" s="205">
        <f t="shared" si="1186"/>
        <v>0</v>
      </c>
      <c r="CV180" s="205">
        <f t="shared" si="1186"/>
        <v>0</v>
      </c>
      <c r="CW180" s="205">
        <f t="shared" si="1186"/>
        <v>0</v>
      </c>
      <c r="CX180" s="205">
        <f t="shared" si="1186"/>
        <v>0</v>
      </c>
      <c r="CY180" s="205">
        <f t="shared" si="1186"/>
        <v>0</v>
      </c>
      <c r="CZ180" s="205">
        <f t="shared" si="1186"/>
        <v>0</v>
      </c>
      <c r="DA180" s="205">
        <f t="shared" si="1186"/>
        <v>0</v>
      </c>
      <c r="DB180" s="205">
        <f t="shared" si="1186"/>
        <v>0</v>
      </c>
      <c r="DC180" s="205">
        <f t="shared" si="1186"/>
        <v>0</v>
      </c>
      <c r="DD180" s="205">
        <f t="shared" si="1186"/>
        <v>0</v>
      </c>
      <c r="DE180" s="205">
        <f t="shared" si="1186"/>
        <v>0</v>
      </c>
      <c r="DF180" s="205">
        <f t="shared" si="1186"/>
        <v>0</v>
      </c>
      <c r="DG180" s="205">
        <f t="shared" si="1186"/>
        <v>0</v>
      </c>
      <c r="DH180" s="205">
        <f t="shared" si="1186"/>
        <v>0</v>
      </c>
      <c r="DI180" s="205">
        <f t="shared" si="1186"/>
        <v>0</v>
      </c>
      <c r="DJ180" s="205">
        <f t="shared" si="1186"/>
        <v>0</v>
      </c>
      <c r="DK180" s="205">
        <f t="shared" si="1186"/>
        <v>0</v>
      </c>
      <c r="DL180" s="205">
        <f t="shared" si="1186"/>
        <v>0</v>
      </c>
      <c r="DM180" s="205">
        <f t="shared" si="1186"/>
        <v>0</v>
      </c>
      <c r="DN180" s="205">
        <f t="shared" si="1186"/>
        <v>0</v>
      </c>
      <c r="DO180" s="205">
        <f t="shared" si="1186"/>
        <v>0</v>
      </c>
      <c r="DP180" s="205">
        <f t="shared" si="1186"/>
        <v>0</v>
      </c>
      <c r="DQ180" s="205">
        <f t="shared" si="1186"/>
        <v>0</v>
      </c>
      <c r="DR180" s="205">
        <f t="shared" si="1186"/>
        <v>0</v>
      </c>
      <c r="DS180" s="205">
        <f t="shared" si="1186"/>
        <v>0</v>
      </c>
      <c r="DT180" s="205">
        <f t="shared" si="1186"/>
        <v>0</v>
      </c>
      <c r="DU180" s="205">
        <f t="shared" si="1186"/>
        <v>0</v>
      </c>
      <c r="DV180" s="205">
        <f t="shared" si="1186"/>
        <v>0</v>
      </c>
      <c r="DW180" s="205">
        <f t="shared" si="1186"/>
        <v>0</v>
      </c>
      <c r="DX180" s="205">
        <f t="shared" si="1186"/>
        <v>0</v>
      </c>
      <c r="DY180" s="205">
        <f t="shared" si="1186"/>
        <v>0</v>
      </c>
      <c r="DZ180" s="205">
        <f t="shared" si="1186"/>
        <v>0</v>
      </c>
      <c r="EA180" s="205">
        <f t="shared" si="1186"/>
        <v>0</v>
      </c>
      <c r="EB180" s="205">
        <f t="shared" si="1186"/>
        <v>0</v>
      </c>
      <c r="EC180" s="205">
        <f t="shared" si="1186"/>
        <v>0</v>
      </c>
      <c r="ED180" s="205">
        <f t="shared" ref="ED180:GO180" si="1187">IF(ED201=Exit,Asset_Sales_Price,0)</f>
        <v>0</v>
      </c>
      <c r="EE180" s="205">
        <f t="shared" si="1187"/>
        <v>0</v>
      </c>
      <c r="EF180" s="205">
        <f t="shared" si="1187"/>
        <v>0</v>
      </c>
      <c r="EG180" s="205">
        <f t="shared" si="1187"/>
        <v>0</v>
      </c>
      <c r="EH180" s="205">
        <f t="shared" si="1187"/>
        <v>0</v>
      </c>
      <c r="EI180" s="205">
        <f t="shared" si="1187"/>
        <v>0</v>
      </c>
      <c r="EJ180" s="205">
        <f t="shared" si="1187"/>
        <v>0</v>
      </c>
      <c r="EK180" s="205">
        <f t="shared" si="1187"/>
        <v>0</v>
      </c>
      <c r="EL180" s="205">
        <f t="shared" si="1187"/>
        <v>0</v>
      </c>
      <c r="EM180" s="205">
        <f t="shared" si="1187"/>
        <v>0</v>
      </c>
      <c r="EN180" s="205">
        <f t="shared" si="1187"/>
        <v>0</v>
      </c>
      <c r="EO180" s="205">
        <f t="shared" si="1187"/>
        <v>0</v>
      </c>
      <c r="EP180" s="205">
        <f t="shared" si="1187"/>
        <v>0</v>
      </c>
      <c r="EQ180" s="205">
        <f t="shared" si="1187"/>
        <v>0</v>
      </c>
      <c r="ER180" s="205">
        <f t="shared" si="1187"/>
        <v>0</v>
      </c>
      <c r="ES180" s="205">
        <f t="shared" si="1187"/>
        <v>0</v>
      </c>
      <c r="ET180" s="205">
        <f t="shared" si="1187"/>
        <v>0</v>
      </c>
      <c r="EU180" s="205">
        <f t="shared" si="1187"/>
        <v>0</v>
      </c>
      <c r="EV180" s="205">
        <f t="shared" si="1187"/>
        <v>0</v>
      </c>
      <c r="EW180" s="205">
        <f t="shared" si="1187"/>
        <v>0</v>
      </c>
      <c r="EX180" s="205">
        <f t="shared" ca="1" si="1187"/>
        <v>705508496.99860883</v>
      </c>
      <c r="EY180" s="205">
        <f t="shared" si="1187"/>
        <v>0</v>
      </c>
      <c r="EZ180" s="205">
        <f t="shared" si="1187"/>
        <v>0</v>
      </c>
      <c r="FA180" s="205">
        <f t="shared" si="1187"/>
        <v>0</v>
      </c>
      <c r="FB180" s="205">
        <f t="shared" si="1187"/>
        <v>0</v>
      </c>
      <c r="FC180" s="205">
        <f t="shared" si="1187"/>
        <v>0</v>
      </c>
      <c r="FD180" s="205">
        <f t="shared" si="1187"/>
        <v>0</v>
      </c>
      <c r="FE180" s="205">
        <f t="shared" si="1187"/>
        <v>0</v>
      </c>
      <c r="FF180" s="205">
        <f t="shared" si="1187"/>
        <v>0</v>
      </c>
      <c r="FG180" s="205">
        <f t="shared" si="1187"/>
        <v>0</v>
      </c>
      <c r="FH180" s="205">
        <f t="shared" si="1187"/>
        <v>0</v>
      </c>
      <c r="FI180" s="205">
        <f t="shared" si="1187"/>
        <v>0</v>
      </c>
      <c r="FJ180" s="205">
        <f t="shared" si="1187"/>
        <v>0</v>
      </c>
      <c r="FK180" s="205">
        <f t="shared" si="1187"/>
        <v>0</v>
      </c>
      <c r="FL180" s="205">
        <f t="shared" si="1187"/>
        <v>0</v>
      </c>
      <c r="FM180" s="205">
        <f t="shared" si="1187"/>
        <v>0</v>
      </c>
      <c r="FN180" s="205">
        <f t="shared" si="1187"/>
        <v>0</v>
      </c>
      <c r="FO180" s="205">
        <f t="shared" si="1187"/>
        <v>0</v>
      </c>
      <c r="FP180" s="205">
        <f t="shared" si="1187"/>
        <v>0</v>
      </c>
      <c r="FQ180" s="205">
        <f t="shared" si="1187"/>
        <v>0</v>
      </c>
      <c r="FR180" s="205">
        <f t="shared" si="1187"/>
        <v>0</v>
      </c>
      <c r="FS180" s="205">
        <f t="shared" si="1187"/>
        <v>0</v>
      </c>
      <c r="FT180" s="205">
        <f t="shared" si="1187"/>
        <v>0</v>
      </c>
      <c r="FU180" s="205">
        <f t="shared" si="1187"/>
        <v>0</v>
      </c>
      <c r="FV180" s="205">
        <f t="shared" si="1187"/>
        <v>0</v>
      </c>
      <c r="FW180" s="205">
        <f t="shared" si="1187"/>
        <v>0</v>
      </c>
      <c r="FX180" s="205">
        <f t="shared" si="1187"/>
        <v>0</v>
      </c>
      <c r="FY180" s="205">
        <f t="shared" si="1187"/>
        <v>0</v>
      </c>
      <c r="FZ180" s="205">
        <f t="shared" si="1187"/>
        <v>0</v>
      </c>
      <c r="GA180" s="205">
        <f t="shared" si="1187"/>
        <v>0</v>
      </c>
      <c r="GB180" s="205">
        <f t="shared" si="1187"/>
        <v>0</v>
      </c>
      <c r="GC180" s="205">
        <f t="shared" si="1187"/>
        <v>0</v>
      </c>
      <c r="GD180" s="205">
        <f t="shared" si="1187"/>
        <v>0</v>
      </c>
      <c r="GE180" s="205">
        <f t="shared" si="1187"/>
        <v>0</v>
      </c>
      <c r="GF180" s="205">
        <f t="shared" si="1187"/>
        <v>0</v>
      </c>
      <c r="GG180" s="205">
        <f t="shared" si="1187"/>
        <v>0</v>
      </c>
      <c r="GH180" s="205">
        <f t="shared" si="1187"/>
        <v>0</v>
      </c>
      <c r="GI180" s="205">
        <f t="shared" si="1187"/>
        <v>0</v>
      </c>
      <c r="GJ180" s="205">
        <f t="shared" si="1187"/>
        <v>0</v>
      </c>
      <c r="GK180" s="205">
        <f t="shared" si="1187"/>
        <v>0</v>
      </c>
      <c r="GL180" s="205">
        <f t="shared" si="1187"/>
        <v>0</v>
      </c>
      <c r="GM180" s="205">
        <f t="shared" si="1187"/>
        <v>0</v>
      </c>
      <c r="GN180" s="205">
        <f t="shared" si="1187"/>
        <v>0</v>
      </c>
      <c r="GO180" s="205">
        <f t="shared" si="1187"/>
        <v>0</v>
      </c>
      <c r="GP180" s="205">
        <f t="shared" ref="GP180:JA180" si="1188">IF(GP201=Exit,Asset_Sales_Price,0)</f>
        <v>0</v>
      </c>
      <c r="GQ180" s="205">
        <f t="shared" si="1188"/>
        <v>0</v>
      </c>
      <c r="GR180" s="205">
        <f t="shared" si="1188"/>
        <v>0</v>
      </c>
      <c r="GS180" s="205">
        <f t="shared" si="1188"/>
        <v>0</v>
      </c>
      <c r="GT180" s="205">
        <f t="shared" si="1188"/>
        <v>0</v>
      </c>
      <c r="GU180" s="205">
        <f t="shared" si="1188"/>
        <v>0</v>
      </c>
      <c r="GV180" s="205">
        <f t="shared" si="1188"/>
        <v>0</v>
      </c>
      <c r="GW180" s="205">
        <f t="shared" si="1188"/>
        <v>0</v>
      </c>
      <c r="GX180" s="205">
        <f t="shared" si="1188"/>
        <v>0</v>
      </c>
      <c r="GY180" s="205">
        <f t="shared" si="1188"/>
        <v>0</v>
      </c>
      <c r="GZ180" s="205">
        <f t="shared" si="1188"/>
        <v>0</v>
      </c>
      <c r="HA180" s="205">
        <f t="shared" si="1188"/>
        <v>0</v>
      </c>
      <c r="HB180" s="205">
        <f t="shared" si="1188"/>
        <v>0</v>
      </c>
      <c r="HC180" s="205">
        <f t="shared" si="1188"/>
        <v>0</v>
      </c>
      <c r="HD180" s="205">
        <f t="shared" si="1188"/>
        <v>0</v>
      </c>
      <c r="HE180" s="205">
        <f t="shared" si="1188"/>
        <v>0</v>
      </c>
      <c r="HF180" s="205">
        <f t="shared" si="1188"/>
        <v>0</v>
      </c>
      <c r="HG180" s="205">
        <f t="shared" si="1188"/>
        <v>0</v>
      </c>
      <c r="HH180" s="205">
        <f t="shared" si="1188"/>
        <v>0</v>
      </c>
      <c r="HI180" s="205">
        <f t="shared" si="1188"/>
        <v>0</v>
      </c>
      <c r="HJ180" s="205">
        <f t="shared" si="1188"/>
        <v>0</v>
      </c>
      <c r="HK180" s="205">
        <f t="shared" si="1188"/>
        <v>0</v>
      </c>
      <c r="HL180" s="205">
        <f t="shared" si="1188"/>
        <v>0</v>
      </c>
      <c r="HM180" s="205">
        <f t="shared" si="1188"/>
        <v>0</v>
      </c>
      <c r="HN180" s="205">
        <f t="shared" si="1188"/>
        <v>0</v>
      </c>
      <c r="HO180" s="205">
        <f t="shared" si="1188"/>
        <v>0</v>
      </c>
      <c r="HP180" s="205">
        <f t="shared" si="1188"/>
        <v>0</v>
      </c>
      <c r="HQ180" s="205">
        <f t="shared" si="1188"/>
        <v>0</v>
      </c>
      <c r="HR180" s="205">
        <f t="shared" si="1188"/>
        <v>0</v>
      </c>
      <c r="HS180" s="205">
        <f t="shared" si="1188"/>
        <v>0</v>
      </c>
      <c r="HT180" s="205">
        <f t="shared" si="1188"/>
        <v>0</v>
      </c>
      <c r="HU180" s="205">
        <f t="shared" si="1188"/>
        <v>0</v>
      </c>
      <c r="HV180" s="205">
        <f t="shared" si="1188"/>
        <v>0</v>
      </c>
      <c r="HW180" s="205">
        <f t="shared" si="1188"/>
        <v>0</v>
      </c>
      <c r="HX180" s="205">
        <f t="shared" si="1188"/>
        <v>0</v>
      </c>
      <c r="HY180" s="205">
        <f t="shared" si="1188"/>
        <v>0</v>
      </c>
      <c r="HZ180" s="205">
        <f t="shared" si="1188"/>
        <v>0</v>
      </c>
      <c r="IA180" s="205">
        <f t="shared" si="1188"/>
        <v>0</v>
      </c>
      <c r="IB180" s="205">
        <f t="shared" si="1188"/>
        <v>0</v>
      </c>
      <c r="IC180" s="205">
        <f t="shared" si="1188"/>
        <v>0</v>
      </c>
      <c r="ID180" s="205">
        <f t="shared" si="1188"/>
        <v>0</v>
      </c>
      <c r="IE180" s="205">
        <f t="shared" si="1188"/>
        <v>0</v>
      </c>
      <c r="IF180" s="205">
        <f t="shared" si="1188"/>
        <v>0</v>
      </c>
      <c r="IG180" s="205">
        <f t="shared" si="1188"/>
        <v>0</v>
      </c>
      <c r="IH180" s="205">
        <f t="shared" si="1188"/>
        <v>0</v>
      </c>
      <c r="II180" s="205">
        <f t="shared" si="1188"/>
        <v>0</v>
      </c>
      <c r="IJ180" s="205">
        <f t="shared" si="1188"/>
        <v>0</v>
      </c>
      <c r="IK180" s="205">
        <f t="shared" si="1188"/>
        <v>0</v>
      </c>
      <c r="IL180" s="205">
        <f t="shared" si="1188"/>
        <v>0</v>
      </c>
      <c r="IM180" s="205">
        <f t="shared" si="1188"/>
        <v>0</v>
      </c>
      <c r="IN180" s="205">
        <f t="shared" si="1188"/>
        <v>0</v>
      </c>
      <c r="IO180" s="205">
        <f t="shared" si="1188"/>
        <v>0</v>
      </c>
      <c r="IP180" s="205">
        <f t="shared" si="1188"/>
        <v>0</v>
      </c>
      <c r="IQ180" s="205">
        <f t="shared" si="1188"/>
        <v>0</v>
      </c>
      <c r="IR180" s="205">
        <f t="shared" si="1188"/>
        <v>0</v>
      </c>
      <c r="IS180" s="205">
        <f t="shared" si="1188"/>
        <v>0</v>
      </c>
      <c r="IT180" s="205">
        <f t="shared" si="1188"/>
        <v>0</v>
      </c>
      <c r="IU180" s="205">
        <f t="shared" si="1188"/>
        <v>0</v>
      </c>
      <c r="IV180" s="205">
        <f t="shared" si="1188"/>
        <v>0</v>
      </c>
      <c r="IW180" s="205">
        <f t="shared" si="1188"/>
        <v>0</v>
      </c>
      <c r="IX180" s="205">
        <f t="shared" si="1188"/>
        <v>0</v>
      </c>
      <c r="IY180" s="205">
        <f t="shared" si="1188"/>
        <v>0</v>
      </c>
      <c r="IZ180" s="205">
        <f t="shared" si="1188"/>
        <v>0</v>
      </c>
      <c r="JA180" s="205">
        <f t="shared" si="1188"/>
        <v>0</v>
      </c>
      <c r="JB180" s="205">
        <f t="shared" ref="JB180:LE180" si="1189">IF(JB201=Exit,Asset_Sales_Price,0)</f>
        <v>0</v>
      </c>
      <c r="JC180" s="205">
        <f t="shared" si="1189"/>
        <v>0</v>
      </c>
      <c r="JD180" s="205">
        <f t="shared" si="1189"/>
        <v>0</v>
      </c>
      <c r="JE180" s="205">
        <f t="shared" si="1189"/>
        <v>0</v>
      </c>
      <c r="JF180" s="205">
        <f t="shared" si="1189"/>
        <v>0</v>
      </c>
      <c r="JG180" s="205">
        <f t="shared" si="1189"/>
        <v>0</v>
      </c>
      <c r="JH180" s="205">
        <f t="shared" si="1189"/>
        <v>0</v>
      </c>
      <c r="JI180" s="205">
        <f t="shared" si="1189"/>
        <v>0</v>
      </c>
      <c r="JJ180" s="205">
        <f t="shared" si="1189"/>
        <v>0</v>
      </c>
      <c r="JK180" s="205">
        <f t="shared" si="1189"/>
        <v>0</v>
      </c>
      <c r="JL180" s="205">
        <f t="shared" si="1189"/>
        <v>0</v>
      </c>
      <c r="JM180" s="205">
        <f t="shared" si="1189"/>
        <v>0</v>
      </c>
      <c r="JN180" s="205">
        <f t="shared" si="1189"/>
        <v>0</v>
      </c>
      <c r="JO180" s="205">
        <f t="shared" si="1189"/>
        <v>0</v>
      </c>
      <c r="JP180" s="205">
        <f t="shared" si="1189"/>
        <v>0</v>
      </c>
      <c r="JQ180" s="205">
        <f t="shared" si="1189"/>
        <v>0</v>
      </c>
      <c r="JR180" s="205">
        <f t="shared" si="1189"/>
        <v>0</v>
      </c>
      <c r="JS180" s="205">
        <f t="shared" si="1189"/>
        <v>0</v>
      </c>
      <c r="JT180" s="205">
        <f t="shared" si="1189"/>
        <v>0</v>
      </c>
      <c r="JU180" s="205">
        <f t="shared" si="1189"/>
        <v>0</v>
      </c>
      <c r="JV180" s="205">
        <f t="shared" si="1189"/>
        <v>0</v>
      </c>
      <c r="JW180" s="205">
        <f t="shared" si="1189"/>
        <v>0</v>
      </c>
      <c r="JX180" s="205">
        <f t="shared" si="1189"/>
        <v>0</v>
      </c>
      <c r="JY180" s="205">
        <f t="shared" si="1189"/>
        <v>0</v>
      </c>
      <c r="JZ180" s="205">
        <f t="shared" si="1189"/>
        <v>0</v>
      </c>
      <c r="KA180" s="205">
        <f t="shared" si="1189"/>
        <v>0</v>
      </c>
      <c r="KB180" s="205">
        <f t="shared" si="1189"/>
        <v>0</v>
      </c>
      <c r="KC180" s="205">
        <f t="shared" si="1189"/>
        <v>0</v>
      </c>
      <c r="KD180" s="205">
        <f t="shared" si="1189"/>
        <v>0</v>
      </c>
      <c r="KE180" s="205">
        <f t="shared" si="1189"/>
        <v>0</v>
      </c>
      <c r="KF180" s="205">
        <f t="shared" si="1189"/>
        <v>0</v>
      </c>
      <c r="KG180" s="205">
        <f t="shared" si="1189"/>
        <v>0</v>
      </c>
      <c r="KH180" s="205">
        <f t="shared" si="1189"/>
        <v>0</v>
      </c>
      <c r="KI180" s="205">
        <f t="shared" si="1189"/>
        <v>0</v>
      </c>
      <c r="KJ180" s="205">
        <f t="shared" si="1189"/>
        <v>0</v>
      </c>
      <c r="KK180" s="205">
        <f t="shared" si="1189"/>
        <v>0</v>
      </c>
      <c r="KL180" s="205">
        <f t="shared" si="1189"/>
        <v>0</v>
      </c>
      <c r="KM180" s="205">
        <f t="shared" si="1189"/>
        <v>0</v>
      </c>
      <c r="KN180" s="205">
        <f t="shared" si="1189"/>
        <v>0</v>
      </c>
      <c r="KO180" s="205">
        <f t="shared" si="1189"/>
        <v>0</v>
      </c>
      <c r="KP180" s="205">
        <f t="shared" si="1189"/>
        <v>0</v>
      </c>
      <c r="KQ180" s="205">
        <f t="shared" si="1189"/>
        <v>0</v>
      </c>
      <c r="KR180" s="205">
        <f t="shared" si="1189"/>
        <v>0</v>
      </c>
      <c r="KS180" s="205">
        <f t="shared" si="1189"/>
        <v>0</v>
      </c>
      <c r="KT180" s="205">
        <f t="shared" si="1189"/>
        <v>0</v>
      </c>
      <c r="KU180" s="205">
        <f t="shared" si="1189"/>
        <v>0</v>
      </c>
      <c r="KV180" s="205">
        <f t="shared" si="1189"/>
        <v>0</v>
      </c>
      <c r="KW180" s="205">
        <f t="shared" si="1189"/>
        <v>0</v>
      </c>
      <c r="KX180" s="205">
        <f t="shared" si="1189"/>
        <v>0</v>
      </c>
      <c r="KY180" s="205">
        <f t="shared" si="1189"/>
        <v>0</v>
      </c>
      <c r="KZ180" s="205">
        <f t="shared" si="1189"/>
        <v>0</v>
      </c>
      <c r="LA180" s="205">
        <f t="shared" si="1189"/>
        <v>0</v>
      </c>
      <c r="LB180" s="205">
        <f t="shared" si="1189"/>
        <v>0</v>
      </c>
      <c r="LC180" s="205">
        <f t="shared" si="1189"/>
        <v>0</v>
      </c>
      <c r="LD180" s="205">
        <f t="shared" si="1189"/>
        <v>0</v>
      </c>
      <c r="LE180" s="205">
        <f t="shared" si="1189"/>
        <v>0</v>
      </c>
    </row>
    <row r="181" spans="1:317" s="209" customFormat="1">
      <c r="A181" s="195">
        <v>7.2</v>
      </c>
      <c r="B181" s="204" t="s">
        <v>161</v>
      </c>
      <c r="C181" s="185"/>
      <c r="D181" s="205"/>
      <c r="E181" s="205">
        <f t="shared" ref="E181" si="1190">E180*Brokerage_Fee</f>
        <v>0</v>
      </c>
      <c r="F181" s="205">
        <f t="shared" ref="F181:BQ181" si="1191">F180*Brokerage_Fee</f>
        <v>0</v>
      </c>
      <c r="G181" s="205">
        <f t="shared" si="1191"/>
        <v>0</v>
      </c>
      <c r="H181" s="205">
        <f t="shared" si="1191"/>
        <v>0</v>
      </c>
      <c r="I181" s="205">
        <f t="shared" si="1191"/>
        <v>0</v>
      </c>
      <c r="J181" s="205">
        <f t="shared" si="1191"/>
        <v>0</v>
      </c>
      <c r="K181" s="205">
        <f t="shared" si="1191"/>
        <v>0</v>
      </c>
      <c r="L181" s="205">
        <f t="shared" si="1191"/>
        <v>0</v>
      </c>
      <c r="M181" s="205">
        <f t="shared" si="1191"/>
        <v>0</v>
      </c>
      <c r="N181" s="205">
        <f t="shared" si="1191"/>
        <v>0</v>
      </c>
      <c r="O181" s="205">
        <f t="shared" si="1191"/>
        <v>0</v>
      </c>
      <c r="P181" s="205">
        <f t="shared" si="1191"/>
        <v>0</v>
      </c>
      <c r="Q181" s="205">
        <f t="shared" si="1191"/>
        <v>0</v>
      </c>
      <c r="R181" s="205">
        <f t="shared" si="1191"/>
        <v>0</v>
      </c>
      <c r="S181" s="205">
        <f t="shared" si="1191"/>
        <v>0</v>
      </c>
      <c r="T181" s="205">
        <f t="shared" si="1191"/>
        <v>0</v>
      </c>
      <c r="U181" s="205">
        <f t="shared" si="1191"/>
        <v>0</v>
      </c>
      <c r="V181" s="205">
        <f t="shared" si="1191"/>
        <v>0</v>
      </c>
      <c r="W181" s="205">
        <f t="shared" si="1191"/>
        <v>0</v>
      </c>
      <c r="X181" s="205">
        <f t="shared" si="1191"/>
        <v>0</v>
      </c>
      <c r="Y181" s="205">
        <f t="shared" si="1191"/>
        <v>0</v>
      </c>
      <c r="Z181" s="205">
        <f t="shared" si="1191"/>
        <v>0</v>
      </c>
      <c r="AA181" s="205">
        <f t="shared" si="1191"/>
        <v>0</v>
      </c>
      <c r="AB181" s="205">
        <f t="shared" si="1191"/>
        <v>0</v>
      </c>
      <c r="AC181" s="205">
        <f t="shared" si="1191"/>
        <v>0</v>
      </c>
      <c r="AD181" s="205">
        <f t="shared" si="1191"/>
        <v>0</v>
      </c>
      <c r="AE181" s="205">
        <f t="shared" si="1191"/>
        <v>0</v>
      </c>
      <c r="AF181" s="205">
        <f t="shared" si="1191"/>
        <v>0</v>
      </c>
      <c r="AG181" s="205">
        <f t="shared" si="1191"/>
        <v>0</v>
      </c>
      <c r="AH181" s="205">
        <f t="shared" si="1191"/>
        <v>0</v>
      </c>
      <c r="AI181" s="205">
        <f t="shared" si="1191"/>
        <v>0</v>
      </c>
      <c r="AJ181" s="205">
        <f t="shared" si="1191"/>
        <v>0</v>
      </c>
      <c r="AK181" s="205">
        <f t="shared" si="1191"/>
        <v>0</v>
      </c>
      <c r="AL181" s="205">
        <f t="shared" si="1191"/>
        <v>0</v>
      </c>
      <c r="AM181" s="205">
        <f t="shared" si="1191"/>
        <v>0</v>
      </c>
      <c r="AN181" s="205">
        <f t="shared" si="1191"/>
        <v>0</v>
      </c>
      <c r="AO181" s="205">
        <f t="shared" si="1191"/>
        <v>0</v>
      </c>
      <c r="AP181" s="205">
        <f t="shared" si="1191"/>
        <v>0</v>
      </c>
      <c r="AQ181" s="205">
        <f t="shared" si="1191"/>
        <v>0</v>
      </c>
      <c r="AR181" s="205">
        <f t="shared" si="1191"/>
        <v>0</v>
      </c>
      <c r="AS181" s="205">
        <f t="shared" si="1191"/>
        <v>0</v>
      </c>
      <c r="AT181" s="205">
        <f t="shared" si="1191"/>
        <v>0</v>
      </c>
      <c r="AU181" s="205">
        <f t="shared" si="1191"/>
        <v>0</v>
      </c>
      <c r="AV181" s="205">
        <f t="shared" si="1191"/>
        <v>0</v>
      </c>
      <c r="AW181" s="205">
        <f t="shared" si="1191"/>
        <v>0</v>
      </c>
      <c r="AX181" s="205">
        <f t="shared" si="1191"/>
        <v>0</v>
      </c>
      <c r="AY181" s="205">
        <f t="shared" si="1191"/>
        <v>0</v>
      </c>
      <c r="AZ181" s="205">
        <f t="shared" si="1191"/>
        <v>0</v>
      </c>
      <c r="BA181" s="205">
        <f t="shared" si="1191"/>
        <v>0</v>
      </c>
      <c r="BB181" s="205">
        <f t="shared" si="1191"/>
        <v>0</v>
      </c>
      <c r="BC181" s="205">
        <f t="shared" si="1191"/>
        <v>0</v>
      </c>
      <c r="BD181" s="205">
        <f t="shared" si="1191"/>
        <v>0</v>
      </c>
      <c r="BE181" s="205">
        <f t="shared" si="1191"/>
        <v>0</v>
      </c>
      <c r="BF181" s="205">
        <f t="shared" si="1191"/>
        <v>0</v>
      </c>
      <c r="BG181" s="205">
        <f t="shared" si="1191"/>
        <v>0</v>
      </c>
      <c r="BH181" s="205">
        <f t="shared" si="1191"/>
        <v>0</v>
      </c>
      <c r="BI181" s="205">
        <f t="shared" si="1191"/>
        <v>0</v>
      </c>
      <c r="BJ181" s="205">
        <f t="shared" si="1191"/>
        <v>0</v>
      </c>
      <c r="BK181" s="205">
        <f t="shared" si="1191"/>
        <v>0</v>
      </c>
      <c r="BL181" s="205">
        <f t="shared" si="1191"/>
        <v>0</v>
      </c>
      <c r="BM181" s="205">
        <f t="shared" si="1191"/>
        <v>0</v>
      </c>
      <c r="BN181" s="205">
        <f t="shared" si="1191"/>
        <v>0</v>
      </c>
      <c r="BO181" s="205">
        <f t="shared" si="1191"/>
        <v>0</v>
      </c>
      <c r="BP181" s="205">
        <f t="shared" si="1191"/>
        <v>0</v>
      </c>
      <c r="BQ181" s="205">
        <f t="shared" si="1191"/>
        <v>0</v>
      </c>
      <c r="BR181" s="205">
        <f t="shared" ref="BR181:EC181" si="1192">BR180*Brokerage_Fee</f>
        <v>0</v>
      </c>
      <c r="BS181" s="205">
        <f t="shared" si="1192"/>
        <v>0</v>
      </c>
      <c r="BT181" s="205">
        <f t="shared" si="1192"/>
        <v>0</v>
      </c>
      <c r="BU181" s="205">
        <f t="shared" si="1192"/>
        <v>0</v>
      </c>
      <c r="BV181" s="205">
        <f t="shared" si="1192"/>
        <v>0</v>
      </c>
      <c r="BW181" s="205">
        <f t="shared" si="1192"/>
        <v>0</v>
      </c>
      <c r="BX181" s="205">
        <f t="shared" si="1192"/>
        <v>0</v>
      </c>
      <c r="BY181" s="205">
        <f t="shared" si="1192"/>
        <v>0</v>
      </c>
      <c r="BZ181" s="205">
        <f t="shared" si="1192"/>
        <v>0</v>
      </c>
      <c r="CA181" s="205">
        <f t="shared" si="1192"/>
        <v>0</v>
      </c>
      <c r="CB181" s="205">
        <f t="shared" si="1192"/>
        <v>0</v>
      </c>
      <c r="CC181" s="205">
        <f t="shared" si="1192"/>
        <v>0</v>
      </c>
      <c r="CD181" s="205">
        <f t="shared" si="1192"/>
        <v>0</v>
      </c>
      <c r="CE181" s="205">
        <f t="shared" si="1192"/>
        <v>0</v>
      </c>
      <c r="CF181" s="205">
        <f t="shared" si="1192"/>
        <v>0</v>
      </c>
      <c r="CG181" s="205">
        <f t="shared" si="1192"/>
        <v>0</v>
      </c>
      <c r="CH181" s="205">
        <f t="shared" si="1192"/>
        <v>0</v>
      </c>
      <c r="CI181" s="205">
        <f t="shared" si="1192"/>
        <v>0</v>
      </c>
      <c r="CJ181" s="205">
        <f t="shared" si="1192"/>
        <v>0</v>
      </c>
      <c r="CK181" s="205">
        <f t="shared" si="1192"/>
        <v>0</v>
      </c>
      <c r="CL181" s="205">
        <f t="shared" si="1192"/>
        <v>0</v>
      </c>
      <c r="CM181" s="205">
        <f t="shared" si="1192"/>
        <v>0</v>
      </c>
      <c r="CN181" s="205">
        <f t="shared" si="1192"/>
        <v>0</v>
      </c>
      <c r="CO181" s="205">
        <f t="shared" si="1192"/>
        <v>0</v>
      </c>
      <c r="CP181" s="205">
        <f t="shared" si="1192"/>
        <v>0</v>
      </c>
      <c r="CQ181" s="205">
        <f t="shared" si="1192"/>
        <v>0</v>
      </c>
      <c r="CR181" s="205">
        <f t="shared" si="1192"/>
        <v>0</v>
      </c>
      <c r="CS181" s="205">
        <f t="shared" si="1192"/>
        <v>0</v>
      </c>
      <c r="CT181" s="205">
        <f t="shared" si="1192"/>
        <v>0</v>
      </c>
      <c r="CU181" s="205">
        <f t="shared" si="1192"/>
        <v>0</v>
      </c>
      <c r="CV181" s="205">
        <f t="shared" si="1192"/>
        <v>0</v>
      </c>
      <c r="CW181" s="205">
        <f t="shared" si="1192"/>
        <v>0</v>
      </c>
      <c r="CX181" s="205">
        <f t="shared" si="1192"/>
        <v>0</v>
      </c>
      <c r="CY181" s="205">
        <f t="shared" si="1192"/>
        <v>0</v>
      </c>
      <c r="CZ181" s="205">
        <f t="shared" si="1192"/>
        <v>0</v>
      </c>
      <c r="DA181" s="205">
        <f t="shared" si="1192"/>
        <v>0</v>
      </c>
      <c r="DB181" s="205">
        <f t="shared" si="1192"/>
        <v>0</v>
      </c>
      <c r="DC181" s="205">
        <f t="shared" si="1192"/>
        <v>0</v>
      </c>
      <c r="DD181" s="205">
        <f t="shared" si="1192"/>
        <v>0</v>
      </c>
      <c r="DE181" s="205">
        <f t="shared" si="1192"/>
        <v>0</v>
      </c>
      <c r="DF181" s="205">
        <f t="shared" si="1192"/>
        <v>0</v>
      </c>
      <c r="DG181" s="205">
        <f t="shared" si="1192"/>
        <v>0</v>
      </c>
      <c r="DH181" s="205">
        <f t="shared" si="1192"/>
        <v>0</v>
      </c>
      <c r="DI181" s="205">
        <f t="shared" si="1192"/>
        <v>0</v>
      </c>
      <c r="DJ181" s="205">
        <f t="shared" si="1192"/>
        <v>0</v>
      </c>
      <c r="DK181" s="205">
        <f t="shared" si="1192"/>
        <v>0</v>
      </c>
      <c r="DL181" s="205">
        <f t="shared" si="1192"/>
        <v>0</v>
      </c>
      <c r="DM181" s="205">
        <f t="shared" si="1192"/>
        <v>0</v>
      </c>
      <c r="DN181" s="205">
        <f t="shared" si="1192"/>
        <v>0</v>
      </c>
      <c r="DO181" s="205">
        <f t="shared" si="1192"/>
        <v>0</v>
      </c>
      <c r="DP181" s="205">
        <f t="shared" si="1192"/>
        <v>0</v>
      </c>
      <c r="DQ181" s="205">
        <f t="shared" si="1192"/>
        <v>0</v>
      </c>
      <c r="DR181" s="205">
        <f t="shared" si="1192"/>
        <v>0</v>
      </c>
      <c r="DS181" s="205">
        <f t="shared" si="1192"/>
        <v>0</v>
      </c>
      <c r="DT181" s="205">
        <f t="shared" si="1192"/>
        <v>0</v>
      </c>
      <c r="DU181" s="205">
        <f t="shared" si="1192"/>
        <v>0</v>
      </c>
      <c r="DV181" s="205">
        <f t="shared" si="1192"/>
        <v>0</v>
      </c>
      <c r="DW181" s="205">
        <f t="shared" si="1192"/>
        <v>0</v>
      </c>
      <c r="DX181" s="205">
        <f t="shared" si="1192"/>
        <v>0</v>
      </c>
      <c r="DY181" s="205">
        <f t="shared" si="1192"/>
        <v>0</v>
      </c>
      <c r="DZ181" s="205">
        <f t="shared" si="1192"/>
        <v>0</v>
      </c>
      <c r="EA181" s="205">
        <f t="shared" si="1192"/>
        <v>0</v>
      </c>
      <c r="EB181" s="205">
        <f t="shared" si="1192"/>
        <v>0</v>
      </c>
      <c r="EC181" s="205">
        <f t="shared" si="1192"/>
        <v>0</v>
      </c>
      <c r="ED181" s="205">
        <f t="shared" ref="ED181:GO181" si="1193">ED180*Brokerage_Fee</f>
        <v>0</v>
      </c>
      <c r="EE181" s="205">
        <f t="shared" si="1193"/>
        <v>0</v>
      </c>
      <c r="EF181" s="205">
        <f t="shared" si="1193"/>
        <v>0</v>
      </c>
      <c r="EG181" s="205">
        <f t="shared" si="1193"/>
        <v>0</v>
      </c>
      <c r="EH181" s="205">
        <f t="shared" si="1193"/>
        <v>0</v>
      </c>
      <c r="EI181" s="205">
        <f t="shared" si="1193"/>
        <v>0</v>
      </c>
      <c r="EJ181" s="205">
        <f t="shared" si="1193"/>
        <v>0</v>
      </c>
      <c r="EK181" s="205">
        <f t="shared" si="1193"/>
        <v>0</v>
      </c>
      <c r="EL181" s="205">
        <f t="shared" si="1193"/>
        <v>0</v>
      </c>
      <c r="EM181" s="205">
        <f t="shared" si="1193"/>
        <v>0</v>
      </c>
      <c r="EN181" s="205">
        <f t="shared" si="1193"/>
        <v>0</v>
      </c>
      <c r="EO181" s="205">
        <f t="shared" si="1193"/>
        <v>0</v>
      </c>
      <c r="EP181" s="205">
        <f t="shared" si="1193"/>
        <v>0</v>
      </c>
      <c r="EQ181" s="205">
        <f t="shared" si="1193"/>
        <v>0</v>
      </c>
      <c r="ER181" s="205">
        <f t="shared" si="1193"/>
        <v>0</v>
      </c>
      <c r="ES181" s="205">
        <f t="shared" si="1193"/>
        <v>0</v>
      </c>
      <c r="ET181" s="205">
        <f t="shared" si="1193"/>
        <v>0</v>
      </c>
      <c r="EU181" s="205">
        <f t="shared" si="1193"/>
        <v>0</v>
      </c>
      <c r="EV181" s="205">
        <f t="shared" si="1193"/>
        <v>0</v>
      </c>
      <c r="EW181" s="205">
        <f t="shared" si="1193"/>
        <v>0</v>
      </c>
      <c r="EX181" s="205">
        <f t="shared" ca="1" si="1193"/>
        <v>7055084.9699860886</v>
      </c>
      <c r="EY181" s="205">
        <f t="shared" si="1193"/>
        <v>0</v>
      </c>
      <c r="EZ181" s="205">
        <f t="shared" si="1193"/>
        <v>0</v>
      </c>
      <c r="FA181" s="205">
        <f t="shared" si="1193"/>
        <v>0</v>
      </c>
      <c r="FB181" s="205">
        <f t="shared" si="1193"/>
        <v>0</v>
      </c>
      <c r="FC181" s="205">
        <f t="shared" si="1193"/>
        <v>0</v>
      </c>
      <c r="FD181" s="205">
        <f t="shared" si="1193"/>
        <v>0</v>
      </c>
      <c r="FE181" s="205">
        <f t="shared" si="1193"/>
        <v>0</v>
      </c>
      <c r="FF181" s="205">
        <f t="shared" si="1193"/>
        <v>0</v>
      </c>
      <c r="FG181" s="205">
        <f t="shared" si="1193"/>
        <v>0</v>
      </c>
      <c r="FH181" s="205">
        <f t="shared" si="1193"/>
        <v>0</v>
      </c>
      <c r="FI181" s="205">
        <f t="shared" si="1193"/>
        <v>0</v>
      </c>
      <c r="FJ181" s="205">
        <f t="shared" si="1193"/>
        <v>0</v>
      </c>
      <c r="FK181" s="205">
        <f t="shared" si="1193"/>
        <v>0</v>
      </c>
      <c r="FL181" s="205">
        <f t="shared" si="1193"/>
        <v>0</v>
      </c>
      <c r="FM181" s="205">
        <f t="shared" si="1193"/>
        <v>0</v>
      </c>
      <c r="FN181" s="205">
        <f t="shared" si="1193"/>
        <v>0</v>
      </c>
      <c r="FO181" s="205">
        <f t="shared" si="1193"/>
        <v>0</v>
      </c>
      <c r="FP181" s="205">
        <f t="shared" si="1193"/>
        <v>0</v>
      </c>
      <c r="FQ181" s="205">
        <f t="shared" si="1193"/>
        <v>0</v>
      </c>
      <c r="FR181" s="205">
        <f t="shared" si="1193"/>
        <v>0</v>
      </c>
      <c r="FS181" s="205">
        <f t="shared" si="1193"/>
        <v>0</v>
      </c>
      <c r="FT181" s="205">
        <f t="shared" si="1193"/>
        <v>0</v>
      </c>
      <c r="FU181" s="205">
        <f t="shared" si="1193"/>
        <v>0</v>
      </c>
      <c r="FV181" s="205">
        <f t="shared" si="1193"/>
        <v>0</v>
      </c>
      <c r="FW181" s="205">
        <f t="shared" si="1193"/>
        <v>0</v>
      </c>
      <c r="FX181" s="205">
        <f t="shared" si="1193"/>
        <v>0</v>
      </c>
      <c r="FY181" s="205">
        <f t="shared" si="1193"/>
        <v>0</v>
      </c>
      <c r="FZ181" s="205">
        <f t="shared" si="1193"/>
        <v>0</v>
      </c>
      <c r="GA181" s="205">
        <f t="shared" si="1193"/>
        <v>0</v>
      </c>
      <c r="GB181" s="205">
        <f t="shared" si="1193"/>
        <v>0</v>
      </c>
      <c r="GC181" s="205">
        <f t="shared" si="1193"/>
        <v>0</v>
      </c>
      <c r="GD181" s="205">
        <f t="shared" si="1193"/>
        <v>0</v>
      </c>
      <c r="GE181" s="205">
        <f t="shared" si="1193"/>
        <v>0</v>
      </c>
      <c r="GF181" s="205">
        <f t="shared" si="1193"/>
        <v>0</v>
      </c>
      <c r="GG181" s="205">
        <f t="shared" si="1193"/>
        <v>0</v>
      </c>
      <c r="GH181" s="205">
        <f t="shared" si="1193"/>
        <v>0</v>
      </c>
      <c r="GI181" s="205">
        <f t="shared" si="1193"/>
        <v>0</v>
      </c>
      <c r="GJ181" s="205">
        <f t="shared" si="1193"/>
        <v>0</v>
      </c>
      <c r="GK181" s="205">
        <f t="shared" si="1193"/>
        <v>0</v>
      </c>
      <c r="GL181" s="205">
        <f t="shared" si="1193"/>
        <v>0</v>
      </c>
      <c r="GM181" s="205">
        <f t="shared" si="1193"/>
        <v>0</v>
      </c>
      <c r="GN181" s="205">
        <f t="shared" si="1193"/>
        <v>0</v>
      </c>
      <c r="GO181" s="205">
        <f t="shared" si="1193"/>
        <v>0</v>
      </c>
      <c r="GP181" s="205">
        <f t="shared" ref="GP181:JA181" si="1194">GP180*Brokerage_Fee</f>
        <v>0</v>
      </c>
      <c r="GQ181" s="205">
        <f t="shared" si="1194"/>
        <v>0</v>
      </c>
      <c r="GR181" s="205">
        <f t="shared" si="1194"/>
        <v>0</v>
      </c>
      <c r="GS181" s="205">
        <f t="shared" si="1194"/>
        <v>0</v>
      </c>
      <c r="GT181" s="205">
        <f t="shared" si="1194"/>
        <v>0</v>
      </c>
      <c r="GU181" s="205">
        <f t="shared" si="1194"/>
        <v>0</v>
      </c>
      <c r="GV181" s="205">
        <f t="shared" si="1194"/>
        <v>0</v>
      </c>
      <c r="GW181" s="205">
        <f t="shared" si="1194"/>
        <v>0</v>
      </c>
      <c r="GX181" s="205">
        <f t="shared" si="1194"/>
        <v>0</v>
      </c>
      <c r="GY181" s="205">
        <f t="shared" si="1194"/>
        <v>0</v>
      </c>
      <c r="GZ181" s="205">
        <f t="shared" si="1194"/>
        <v>0</v>
      </c>
      <c r="HA181" s="205">
        <f t="shared" si="1194"/>
        <v>0</v>
      </c>
      <c r="HB181" s="205">
        <f t="shared" si="1194"/>
        <v>0</v>
      </c>
      <c r="HC181" s="205">
        <f t="shared" si="1194"/>
        <v>0</v>
      </c>
      <c r="HD181" s="205">
        <f t="shared" si="1194"/>
        <v>0</v>
      </c>
      <c r="HE181" s="205">
        <f t="shared" si="1194"/>
        <v>0</v>
      </c>
      <c r="HF181" s="205">
        <f t="shared" si="1194"/>
        <v>0</v>
      </c>
      <c r="HG181" s="205">
        <f t="shared" si="1194"/>
        <v>0</v>
      </c>
      <c r="HH181" s="205">
        <f t="shared" si="1194"/>
        <v>0</v>
      </c>
      <c r="HI181" s="205">
        <f t="shared" si="1194"/>
        <v>0</v>
      </c>
      <c r="HJ181" s="205">
        <f t="shared" si="1194"/>
        <v>0</v>
      </c>
      <c r="HK181" s="205">
        <f t="shared" si="1194"/>
        <v>0</v>
      </c>
      <c r="HL181" s="205">
        <f t="shared" si="1194"/>
        <v>0</v>
      </c>
      <c r="HM181" s="205">
        <f t="shared" si="1194"/>
        <v>0</v>
      </c>
      <c r="HN181" s="205">
        <f t="shared" si="1194"/>
        <v>0</v>
      </c>
      <c r="HO181" s="205">
        <f t="shared" si="1194"/>
        <v>0</v>
      </c>
      <c r="HP181" s="205">
        <f t="shared" si="1194"/>
        <v>0</v>
      </c>
      <c r="HQ181" s="205">
        <f t="shared" si="1194"/>
        <v>0</v>
      </c>
      <c r="HR181" s="205">
        <f t="shared" si="1194"/>
        <v>0</v>
      </c>
      <c r="HS181" s="205">
        <f t="shared" si="1194"/>
        <v>0</v>
      </c>
      <c r="HT181" s="205">
        <f t="shared" si="1194"/>
        <v>0</v>
      </c>
      <c r="HU181" s="205">
        <f t="shared" si="1194"/>
        <v>0</v>
      </c>
      <c r="HV181" s="205">
        <f t="shared" si="1194"/>
        <v>0</v>
      </c>
      <c r="HW181" s="205">
        <f t="shared" si="1194"/>
        <v>0</v>
      </c>
      <c r="HX181" s="205">
        <f t="shared" si="1194"/>
        <v>0</v>
      </c>
      <c r="HY181" s="205">
        <f t="shared" si="1194"/>
        <v>0</v>
      </c>
      <c r="HZ181" s="205">
        <f t="shared" si="1194"/>
        <v>0</v>
      </c>
      <c r="IA181" s="205">
        <f t="shared" si="1194"/>
        <v>0</v>
      </c>
      <c r="IB181" s="205">
        <f t="shared" si="1194"/>
        <v>0</v>
      </c>
      <c r="IC181" s="205">
        <f t="shared" si="1194"/>
        <v>0</v>
      </c>
      <c r="ID181" s="205">
        <f t="shared" si="1194"/>
        <v>0</v>
      </c>
      <c r="IE181" s="205">
        <f t="shared" si="1194"/>
        <v>0</v>
      </c>
      <c r="IF181" s="205">
        <f t="shared" si="1194"/>
        <v>0</v>
      </c>
      <c r="IG181" s="205">
        <f t="shared" si="1194"/>
        <v>0</v>
      </c>
      <c r="IH181" s="205">
        <f t="shared" si="1194"/>
        <v>0</v>
      </c>
      <c r="II181" s="205">
        <f t="shared" si="1194"/>
        <v>0</v>
      </c>
      <c r="IJ181" s="205">
        <f t="shared" si="1194"/>
        <v>0</v>
      </c>
      <c r="IK181" s="205">
        <f t="shared" si="1194"/>
        <v>0</v>
      </c>
      <c r="IL181" s="205">
        <f t="shared" si="1194"/>
        <v>0</v>
      </c>
      <c r="IM181" s="205">
        <f t="shared" si="1194"/>
        <v>0</v>
      </c>
      <c r="IN181" s="205">
        <f t="shared" si="1194"/>
        <v>0</v>
      </c>
      <c r="IO181" s="205">
        <f t="shared" si="1194"/>
        <v>0</v>
      </c>
      <c r="IP181" s="205">
        <f t="shared" si="1194"/>
        <v>0</v>
      </c>
      <c r="IQ181" s="205">
        <f t="shared" si="1194"/>
        <v>0</v>
      </c>
      <c r="IR181" s="205">
        <f t="shared" si="1194"/>
        <v>0</v>
      </c>
      <c r="IS181" s="205">
        <f t="shared" si="1194"/>
        <v>0</v>
      </c>
      <c r="IT181" s="205">
        <f t="shared" si="1194"/>
        <v>0</v>
      </c>
      <c r="IU181" s="205">
        <f t="shared" si="1194"/>
        <v>0</v>
      </c>
      <c r="IV181" s="205">
        <f t="shared" si="1194"/>
        <v>0</v>
      </c>
      <c r="IW181" s="205">
        <f t="shared" si="1194"/>
        <v>0</v>
      </c>
      <c r="IX181" s="205">
        <f t="shared" si="1194"/>
        <v>0</v>
      </c>
      <c r="IY181" s="205">
        <f t="shared" si="1194"/>
        <v>0</v>
      </c>
      <c r="IZ181" s="205">
        <f t="shared" si="1194"/>
        <v>0</v>
      </c>
      <c r="JA181" s="205">
        <f t="shared" si="1194"/>
        <v>0</v>
      </c>
      <c r="JB181" s="205">
        <f t="shared" ref="JB181:LE181" si="1195">JB180*Brokerage_Fee</f>
        <v>0</v>
      </c>
      <c r="JC181" s="205">
        <f t="shared" si="1195"/>
        <v>0</v>
      </c>
      <c r="JD181" s="205">
        <f t="shared" si="1195"/>
        <v>0</v>
      </c>
      <c r="JE181" s="205">
        <f t="shared" si="1195"/>
        <v>0</v>
      </c>
      <c r="JF181" s="205">
        <f t="shared" si="1195"/>
        <v>0</v>
      </c>
      <c r="JG181" s="205">
        <f t="shared" si="1195"/>
        <v>0</v>
      </c>
      <c r="JH181" s="205">
        <f t="shared" si="1195"/>
        <v>0</v>
      </c>
      <c r="JI181" s="205">
        <f t="shared" si="1195"/>
        <v>0</v>
      </c>
      <c r="JJ181" s="205">
        <f t="shared" si="1195"/>
        <v>0</v>
      </c>
      <c r="JK181" s="205">
        <f t="shared" si="1195"/>
        <v>0</v>
      </c>
      <c r="JL181" s="205">
        <f t="shared" si="1195"/>
        <v>0</v>
      </c>
      <c r="JM181" s="205">
        <f t="shared" si="1195"/>
        <v>0</v>
      </c>
      <c r="JN181" s="205">
        <f t="shared" si="1195"/>
        <v>0</v>
      </c>
      <c r="JO181" s="205">
        <f t="shared" si="1195"/>
        <v>0</v>
      </c>
      <c r="JP181" s="205">
        <f t="shared" si="1195"/>
        <v>0</v>
      </c>
      <c r="JQ181" s="205">
        <f t="shared" si="1195"/>
        <v>0</v>
      </c>
      <c r="JR181" s="205">
        <f t="shared" si="1195"/>
        <v>0</v>
      </c>
      <c r="JS181" s="205">
        <f t="shared" si="1195"/>
        <v>0</v>
      </c>
      <c r="JT181" s="205">
        <f t="shared" si="1195"/>
        <v>0</v>
      </c>
      <c r="JU181" s="205">
        <f t="shared" si="1195"/>
        <v>0</v>
      </c>
      <c r="JV181" s="205">
        <f t="shared" si="1195"/>
        <v>0</v>
      </c>
      <c r="JW181" s="205">
        <f t="shared" si="1195"/>
        <v>0</v>
      </c>
      <c r="JX181" s="205">
        <f t="shared" si="1195"/>
        <v>0</v>
      </c>
      <c r="JY181" s="205">
        <f t="shared" si="1195"/>
        <v>0</v>
      </c>
      <c r="JZ181" s="205">
        <f t="shared" si="1195"/>
        <v>0</v>
      </c>
      <c r="KA181" s="205">
        <f t="shared" si="1195"/>
        <v>0</v>
      </c>
      <c r="KB181" s="205">
        <f t="shared" si="1195"/>
        <v>0</v>
      </c>
      <c r="KC181" s="205">
        <f t="shared" si="1195"/>
        <v>0</v>
      </c>
      <c r="KD181" s="205">
        <f t="shared" si="1195"/>
        <v>0</v>
      </c>
      <c r="KE181" s="205">
        <f t="shared" si="1195"/>
        <v>0</v>
      </c>
      <c r="KF181" s="205">
        <f t="shared" si="1195"/>
        <v>0</v>
      </c>
      <c r="KG181" s="205">
        <f t="shared" si="1195"/>
        <v>0</v>
      </c>
      <c r="KH181" s="205">
        <f t="shared" si="1195"/>
        <v>0</v>
      </c>
      <c r="KI181" s="205">
        <f t="shared" si="1195"/>
        <v>0</v>
      </c>
      <c r="KJ181" s="205">
        <f t="shared" si="1195"/>
        <v>0</v>
      </c>
      <c r="KK181" s="205">
        <f t="shared" si="1195"/>
        <v>0</v>
      </c>
      <c r="KL181" s="205">
        <f t="shared" si="1195"/>
        <v>0</v>
      </c>
      <c r="KM181" s="205">
        <f t="shared" si="1195"/>
        <v>0</v>
      </c>
      <c r="KN181" s="205">
        <f t="shared" si="1195"/>
        <v>0</v>
      </c>
      <c r="KO181" s="205">
        <f t="shared" si="1195"/>
        <v>0</v>
      </c>
      <c r="KP181" s="205">
        <f t="shared" si="1195"/>
        <v>0</v>
      </c>
      <c r="KQ181" s="205">
        <f t="shared" si="1195"/>
        <v>0</v>
      </c>
      <c r="KR181" s="205">
        <f t="shared" si="1195"/>
        <v>0</v>
      </c>
      <c r="KS181" s="205">
        <f t="shared" si="1195"/>
        <v>0</v>
      </c>
      <c r="KT181" s="205">
        <f t="shared" si="1195"/>
        <v>0</v>
      </c>
      <c r="KU181" s="205">
        <f t="shared" si="1195"/>
        <v>0</v>
      </c>
      <c r="KV181" s="205">
        <f t="shared" si="1195"/>
        <v>0</v>
      </c>
      <c r="KW181" s="205">
        <f t="shared" si="1195"/>
        <v>0</v>
      </c>
      <c r="KX181" s="205">
        <f t="shared" si="1195"/>
        <v>0</v>
      </c>
      <c r="KY181" s="205">
        <f t="shared" si="1195"/>
        <v>0</v>
      </c>
      <c r="KZ181" s="205">
        <f t="shared" si="1195"/>
        <v>0</v>
      </c>
      <c r="LA181" s="205">
        <f t="shared" si="1195"/>
        <v>0</v>
      </c>
      <c r="LB181" s="205">
        <f t="shared" si="1195"/>
        <v>0</v>
      </c>
      <c r="LC181" s="205">
        <f t="shared" si="1195"/>
        <v>0</v>
      </c>
      <c r="LD181" s="205">
        <f t="shared" si="1195"/>
        <v>0</v>
      </c>
      <c r="LE181" s="205">
        <f t="shared" si="1195"/>
        <v>0</v>
      </c>
    </row>
    <row r="182" spans="1:317" s="209" customFormat="1">
      <c r="A182" s="195">
        <v>7.3</v>
      </c>
      <c r="B182" s="204" t="s">
        <v>83</v>
      </c>
      <c r="C182" s="185"/>
      <c r="D182" s="205"/>
      <c r="E182" s="205">
        <f t="shared" ref="E182" si="1196">E180*Other_Sales_Expenses</f>
        <v>0</v>
      </c>
      <c r="F182" s="205">
        <f t="shared" ref="F182:BQ182" si="1197">F180*Other_Sales_Expenses</f>
        <v>0</v>
      </c>
      <c r="G182" s="205">
        <f t="shared" si="1197"/>
        <v>0</v>
      </c>
      <c r="H182" s="205">
        <f t="shared" si="1197"/>
        <v>0</v>
      </c>
      <c r="I182" s="205">
        <f t="shared" si="1197"/>
        <v>0</v>
      </c>
      <c r="J182" s="205">
        <f t="shared" si="1197"/>
        <v>0</v>
      </c>
      <c r="K182" s="205">
        <f t="shared" si="1197"/>
        <v>0</v>
      </c>
      <c r="L182" s="205">
        <f t="shared" si="1197"/>
        <v>0</v>
      </c>
      <c r="M182" s="205">
        <f t="shared" si="1197"/>
        <v>0</v>
      </c>
      <c r="N182" s="205">
        <f t="shared" si="1197"/>
        <v>0</v>
      </c>
      <c r="O182" s="205">
        <f t="shared" si="1197"/>
        <v>0</v>
      </c>
      <c r="P182" s="205">
        <f t="shared" si="1197"/>
        <v>0</v>
      </c>
      <c r="Q182" s="205">
        <f t="shared" si="1197"/>
        <v>0</v>
      </c>
      <c r="R182" s="205">
        <f t="shared" si="1197"/>
        <v>0</v>
      </c>
      <c r="S182" s="205">
        <f t="shared" si="1197"/>
        <v>0</v>
      </c>
      <c r="T182" s="205">
        <f t="shared" si="1197"/>
        <v>0</v>
      </c>
      <c r="U182" s="205">
        <f t="shared" si="1197"/>
        <v>0</v>
      </c>
      <c r="V182" s="205">
        <f t="shared" si="1197"/>
        <v>0</v>
      </c>
      <c r="W182" s="205">
        <f t="shared" si="1197"/>
        <v>0</v>
      </c>
      <c r="X182" s="205">
        <f t="shared" si="1197"/>
        <v>0</v>
      </c>
      <c r="Y182" s="205">
        <f t="shared" si="1197"/>
        <v>0</v>
      </c>
      <c r="Z182" s="205">
        <f t="shared" si="1197"/>
        <v>0</v>
      </c>
      <c r="AA182" s="205">
        <f t="shared" si="1197"/>
        <v>0</v>
      </c>
      <c r="AB182" s="205">
        <f t="shared" si="1197"/>
        <v>0</v>
      </c>
      <c r="AC182" s="205">
        <f t="shared" si="1197"/>
        <v>0</v>
      </c>
      <c r="AD182" s="205">
        <f t="shared" si="1197"/>
        <v>0</v>
      </c>
      <c r="AE182" s="205">
        <f t="shared" si="1197"/>
        <v>0</v>
      </c>
      <c r="AF182" s="205">
        <f t="shared" si="1197"/>
        <v>0</v>
      </c>
      <c r="AG182" s="205">
        <f t="shared" si="1197"/>
        <v>0</v>
      </c>
      <c r="AH182" s="205">
        <f t="shared" si="1197"/>
        <v>0</v>
      </c>
      <c r="AI182" s="205">
        <f t="shared" si="1197"/>
        <v>0</v>
      </c>
      <c r="AJ182" s="205">
        <f t="shared" si="1197"/>
        <v>0</v>
      </c>
      <c r="AK182" s="205">
        <f t="shared" si="1197"/>
        <v>0</v>
      </c>
      <c r="AL182" s="205">
        <f t="shared" si="1197"/>
        <v>0</v>
      </c>
      <c r="AM182" s="205">
        <f t="shared" si="1197"/>
        <v>0</v>
      </c>
      <c r="AN182" s="205">
        <f t="shared" si="1197"/>
        <v>0</v>
      </c>
      <c r="AO182" s="205">
        <f t="shared" si="1197"/>
        <v>0</v>
      </c>
      <c r="AP182" s="205">
        <f t="shared" si="1197"/>
        <v>0</v>
      </c>
      <c r="AQ182" s="205">
        <f t="shared" si="1197"/>
        <v>0</v>
      </c>
      <c r="AR182" s="205">
        <f t="shared" si="1197"/>
        <v>0</v>
      </c>
      <c r="AS182" s="205">
        <f t="shared" si="1197"/>
        <v>0</v>
      </c>
      <c r="AT182" s="205">
        <f t="shared" si="1197"/>
        <v>0</v>
      </c>
      <c r="AU182" s="205">
        <f t="shared" si="1197"/>
        <v>0</v>
      </c>
      <c r="AV182" s="205">
        <f t="shared" si="1197"/>
        <v>0</v>
      </c>
      <c r="AW182" s="205">
        <f t="shared" si="1197"/>
        <v>0</v>
      </c>
      <c r="AX182" s="205">
        <f t="shared" si="1197"/>
        <v>0</v>
      </c>
      <c r="AY182" s="205">
        <f t="shared" si="1197"/>
        <v>0</v>
      </c>
      <c r="AZ182" s="205">
        <f t="shared" si="1197"/>
        <v>0</v>
      </c>
      <c r="BA182" s="205">
        <f t="shared" si="1197"/>
        <v>0</v>
      </c>
      <c r="BB182" s="205">
        <f t="shared" si="1197"/>
        <v>0</v>
      </c>
      <c r="BC182" s="205">
        <f t="shared" si="1197"/>
        <v>0</v>
      </c>
      <c r="BD182" s="205">
        <f t="shared" si="1197"/>
        <v>0</v>
      </c>
      <c r="BE182" s="205">
        <f t="shared" si="1197"/>
        <v>0</v>
      </c>
      <c r="BF182" s="205">
        <f t="shared" si="1197"/>
        <v>0</v>
      </c>
      <c r="BG182" s="205">
        <f t="shared" si="1197"/>
        <v>0</v>
      </c>
      <c r="BH182" s="205">
        <f t="shared" si="1197"/>
        <v>0</v>
      </c>
      <c r="BI182" s="205">
        <f t="shared" si="1197"/>
        <v>0</v>
      </c>
      <c r="BJ182" s="205">
        <f t="shared" si="1197"/>
        <v>0</v>
      </c>
      <c r="BK182" s="205">
        <f t="shared" si="1197"/>
        <v>0</v>
      </c>
      <c r="BL182" s="205">
        <f t="shared" si="1197"/>
        <v>0</v>
      </c>
      <c r="BM182" s="205">
        <f t="shared" si="1197"/>
        <v>0</v>
      </c>
      <c r="BN182" s="205">
        <f t="shared" si="1197"/>
        <v>0</v>
      </c>
      <c r="BO182" s="205">
        <f t="shared" si="1197"/>
        <v>0</v>
      </c>
      <c r="BP182" s="205">
        <f t="shared" si="1197"/>
        <v>0</v>
      </c>
      <c r="BQ182" s="205">
        <f t="shared" si="1197"/>
        <v>0</v>
      </c>
      <c r="BR182" s="205">
        <f t="shared" ref="BR182:EC182" si="1198">BR180*Other_Sales_Expenses</f>
        <v>0</v>
      </c>
      <c r="BS182" s="205">
        <f t="shared" si="1198"/>
        <v>0</v>
      </c>
      <c r="BT182" s="205">
        <f t="shared" si="1198"/>
        <v>0</v>
      </c>
      <c r="BU182" s="205">
        <f t="shared" si="1198"/>
        <v>0</v>
      </c>
      <c r="BV182" s="205">
        <f t="shared" si="1198"/>
        <v>0</v>
      </c>
      <c r="BW182" s="205">
        <f t="shared" si="1198"/>
        <v>0</v>
      </c>
      <c r="BX182" s="205">
        <f t="shared" si="1198"/>
        <v>0</v>
      </c>
      <c r="BY182" s="205">
        <f t="shared" si="1198"/>
        <v>0</v>
      </c>
      <c r="BZ182" s="205">
        <f t="shared" si="1198"/>
        <v>0</v>
      </c>
      <c r="CA182" s="205">
        <f t="shared" si="1198"/>
        <v>0</v>
      </c>
      <c r="CB182" s="205">
        <f t="shared" si="1198"/>
        <v>0</v>
      </c>
      <c r="CC182" s="205">
        <f t="shared" si="1198"/>
        <v>0</v>
      </c>
      <c r="CD182" s="205">
        <f t="shared" si="1198"/>
        <v>0</v>
      </c>
      <c r="CE182" s="205">
        <f t="shared" si="1198"/>
        <v>0</v>
      </c>
      <c r="CF182" s="205">
        <f t="shared" si="1198"/>
        <v>0</v>
      </c>
      <c r="CG182" s="205">
        <f t="shared" si="1198"/>
        <v>0</v>
      </c>
      <c r="CH182" s="205">
        <f t="shared" si="1198"/>
        <v>0</v>
      </c>
      <c r="CI182" s="205">
        <f t="shared" si="1198"/>
        <v>0</v>
      </c>
      <c r="CJ182" s="205">
        <f t="shared" si="1198"/>
        <v>0</v>
      </c>
      <c r="CK182" s="205">
        <f t="shared" si="1198"/>
        <v>0</v>
      </c>
      <c r="CL182" s="205">
        <f t="shared" si="1198"/>
        <v>0</v>
      </c>
      <c r="CM182" s="205">
        <f t="shared" si="1198"/>
        <v>0</v>
      </c>
      <c r="CN182" s="205">
        <f t="shared" si="1198"/>
        <v>0</v>
      </c>
      <c r="CO182" s="205">
        <f t="shared" si="1198"/>
        <v>0</v>
      </c>
      <c r="CP182" s="205">
        <f t="shared" si="1198"/>
        <v>0</v>
      </c>
      <c r="CQ182" s="205">
        <f t="shared" si="1198"/>
        <v>0</v>
      </c>
      <c r="CR182" s="205">
        <f t="shared" si="1198"/>
        <v>0</v>
      </c>
      <c r="CS182" s="205">
        <f t="shared" si="1198"/>
        <v>0</v>
      </c>
      <c r="CT182" s="205">
        <f t="shared" si="1198"/>
        <v>0</v>
      </c>
      <c r="CU182" s="205">
        <f t="shared" si="1198"/>
        <v>0</v>
      </c>
      <c r="CV182" s="205">
        <f t="shared" si="1198"/>
        <v>0</v>
      </c>
      <c r="CW182" s="205">
        <f t="shared" si="1198"/>
        <v>0</v>
      </c>
      <c r="CX182" s="205">
        <f t="shared" si="1198"/>
        <v>0</v>
      </c>
      <c r="CY182" s="205">
        <f t="shared" si="1198"/>
        <v>0</v>
      </c>
      <c r="CZ182" s="205">
        <f t="shared" si="1198"/>
        <v>0</v>
      </c>
      <c r="DA182" s="205">
        <f t="shared" si="1198"/>
        <v>0</v>
      </c>
      <c r="DB182" s="205">
        <f t="shared" si="1198"/>
        <v>0</v>
      </c>
      <c r="DC182" s="205">
        <f t="shared" si="1198"/>
        <v>0</v>
      </c>
      <c r="DD182" s="205">
        <f t="shared" si="1198"/>
        <v>0</v>
      </c>
      <c r="DE182" s="205">
        <f t="shared" si="1198"/>
        <v>0</v>
      </c>
      <c r="DF182" s="205">
        <f t="shared" si="1198"/>
        <v>0</v>
      </c>
      <c r="DG182" s="205">
        <f t="shared" si="1198"/>
        <v>0</v>
      </c>
      <c r="DH182" s="205">
        <f t="shared" si="1198"/>
        <v>0</v>
      </c>
      <c r="DI182" s="205">
        <f t="shared" si="1198"/>
        <v>0</v>
      </c>
      <c r="DJ182" s="205">
        <f t="shared" si="1198"/>
        <v>0</v>
      </c>
      <c r="DK182" s="205">
        <f t="shared" si="1198"/>
        <v>0</v>
      </c>
      <c r="DL182" s="205">
        <f t="shared" si="1198"/>
        <v>0</v>
      </c>
      <c r="DM182" s="205">
        <f t="shared" si="1198"/>
        <v>0</v>
      </c>
      <c r="DN182" s="205">
        <f t="shared" si="1198"/>
        <v>0</v>
      </c>
      <c r="DO182" s="205">
        <f t="shared" si="1198"/>
        <v>0</v>
      </c>
      <c r="DP182" s="205">
        <f t="shared" si="1198"/>
        <v>0</v>
      </c>
      <c r="DQ182" s="205">
        <f t="shared" si="1198"/>
        <v>0</v>
      </c>
      <c r="DR182" s="205">
        <f t="shared" si="1198"/>
        <v>0</v>
      </c>
      <c r="DS182" s="205">
        <f t="shared" si="1198"/>
        <v>0</v>
      </c>
      <c r="DT182" s="205">
        <f t="shared" si="1198"/>
        <v>0</v>
      </c>
      <c r="DU182" s="205">
        <f t="shared" si="1198"/>
        <v>0</v>
      </c>
      <c r="DV182" s="205">
        <f t="shared" si="1198"/>
        <v>0</v>
      </c>
      <c r="DW182" s="205">
        <f t="shared" si="1198"/>
        <v>0</v>
      </c>
      <c r="DX182" s="205">
        <f t="shared" si="1198"/>
        <v>0</v>
      </c>
      <c r="DY182" s="205">
        <f t="shared" si="1198"/>
        <v>0</v>
      </c>
      <c r="DZ182" s="205">
        <f t="shared" si="1198"/>
        <v>0</v>
      </c>
      <c r="EA182" s="205">
        <f t="shared" si="1198"/>
        <v>0</v>
      </c>
      <c r="EB182" s="205">
        <f t="shared" si="1198"/>
        <v>0</v>
      </c>
      <c r="EC182" s="205">
        <f t="shared" si="1198"/>
        <v>0</v>
      </c>
      <c r="ED182" s="205">
        <f t="shared" ref="ED182:GO182" si="1199">ED180*Other_Sales_Expenses</f>
        <v>0</v>
      </c>
      <c r="EE182" s="205">
        <f t="shared" si="1199"/>
        <v>0</v>
      </c>
      <c r="EF182" s="205">
        <f t="shared" si="1199"/>
        <v>0</v>
      </c>
      <c r="EG182" s="205">
        <f t="shared" si="1199"/>
        <v>0</v>
      </c>
      <c r="EH182" s="205">
        <f t="shared" si="1199"/>
        <v>0</v>
      </c>
      <c r="EI182" s="205">
        <f t="shared" si="1199"/>
        <v>0</v>
      </c>
      <c r="EJ182" s="205">
        <f t="shared" si="1199"/>
        <v>0</v>
      </c>
      <c r="EK182" s="205">
        <f t="shared" si="1199"/>
        <v>0</v>
      </c>
      <c r="EL182" s="205">
        <f t="shared" si="1199"/>
        <v>0</v>
      </c>
      <c r="EM182" s="205">
        <f t="shared" si="1199"/>
        <v>0</v>
      </c>
      <c r="EN182" s="205">
        <f t="shared" si="1199"/>
        <v>0</v>
      </c>
      <c r="EO182" s="205">
        <f t="shared" si="1199"/>
        <v>0</v>
      </c>
      <c r="EP182" s="205">
        <f t="shared" si="1199"/>
        <v>0</v>
      </c>
      <c r="EQ182" s="205">
        <f t="shared" si="1199"/>
        <v>0</v>
      </c>
      <c r="ER182" s="205">
        <f t="shared" si="1199"/>
        <v>0</v>
      </c>
      <c r="ES182" s="205">
        <f t="shared" si="1199"/>
        <v>0</v>
      </c>
      <c r="ET182" s="205">
        <f t="shared" si="1199"/>
        <v>0</v>
      </c>
      <c r="EU182" s="205">
        <f t="shared" si="1199"/>
        <v>0</v>
      </c>
      <c r="EV182" s="205">
        <f t="shared" si="1199"/>
        <v>0</v>
      </c>
      <c r="EW182" s="205">
        <f t="shared" si="1199"/>
        <v>0</v>
      </c>
      <c r="EX182" s="205">
        <f t="shared" ca="1" si="1199"/>
        <v>7055084.9699860886</v>
      </c>
      <c r="EY182" s="205">
        <f t="shared" si="1199"/>
        <v>0</v>
      </c>
      <c r="EZ182" s="205">
        <f t="shared" si="1199"/>
        <v>0</v>
      </c>
      <c r="FA182" s="205">
        <f t="shared" si="1199"/>
        <v>0</v>
      </c>
      <c r="FB182" s="205">
        <f t="shared" si="1199"/>
        <v>0</v>
      </c>
      <c r="FC182" s="205">
        <f t="shared" si="1199"/>
        <v>0</v>
      </c>
      <c r="FD182" s="205">
        <f t="shared" si="1199"/>
        <v>0</v>
      </c>
      <c r="FE182" s="205">
        <f t="shared" si="1199"/>
        <v>0</v>
      </c>
      <c r="FF182" s="205">
        <f t="shared" si="1199"/>
        <v>0</v>
      </c>
      <c r="FG182" s="205">
        <f t="shared" si="1199"/>
        <v>0</v>
      </c>
      <c r="FH182" s="205">
        <f t="shared" si="1199"/>
        <v>0</v>
      </c>
      <c r="FI182" s="205">
        <f t="shared" si="1199"/>
        <v>0</v>
      </c>
      <c r="FJ182" s="205">
        <f t="shared" si="1199"/>
        <v>0</v>
      </c>
      <c r="FK182" s="205">
        <f t="shared" si="1199"/>
        <v>0</v>
      </c>
      <c r="FL182" s="205">
        <f t="shared" si="1199"/>
        <v>0</v>
      </c>
      <c r="FM182" s="205">
        <f t="shared" si="1199"/>
        <v>0</v>
      </c>
      <c r="FN182" s="205">
        <f t="shared" si="1199"/>
        <v>0</v>
      </c>
      <c r="FO182" s="205">
        <f t="shared" si="1199"/>
        <v>0</v>
      </c>
      <c r="FP182" s="205">
        <f t="shared" si="1199"/>
        <v>0</v>
      </c>
      <c r="FQ182" s="205">
        <f t="shared" si="1199"/>
        <v>0</v>
      </c>
      <c r="FR182" s="205">
        <f t="shared" si="1199"/>
        <v>0</v>
      </c>
      <c r="FS182" s="205">
        <f t="shared" si="1199"/>
        <v>0</v>
      </c>
      <c r="FT182" s="205">
        <f t="shared" si="1199"/>
        <v>0</v>
      </c>
      <c r="FU182" s="205">
        <f t="shared" si="1199"/>
        <v>0</v>
      </c>
      <c r="FV182" s="205">
        <f t="shared" si="1199"/>
        <v>0</v>
      </c>
      <c r="FW182" s="205">
        <f t="shared" si="1199"/>
        <v>0</v>
      </c>
      <c r="FX182" s="205">
        <f t="shared" si="1199"/>
        <v>0</v>
      </c>
      <c r="FY182" s="205">
        <f t="shared" si="1199"/>
        <v>0</v>
      </c>
      <c r="FZ182" s="205">
        <f t="shared" si="1199"/>
        <v>0</v>
      </c>
      <c r="GA182" s="205">
        <f t="shared" si="1199"/>
        <v>0</v>
      </c>
      <c r="GB182" s="205">
        <f t="shared" si="1199"/>
        <v>0</v>
      </c>
      <c r="GC182" s="205">
        <f t="shared" si="1199"/>
        <v>0</v>
      </c>
      <c r="GD182" s="205">
        <f t="shared" si="1199"/>
        <v>0</v>
      </c>
      <c r="GE182" s="205">
        <f t="shared" si="1199"/>
        <v>0</v>
      </c>
      <c r="GF182" s="205">
        <f t="shared" si="1199"/>
        <v>0</v>
      </c>
      <c r="GG182" s="205">
        <f t="shared" si="1199"/>
        <v>0</v>
      </c>
      <c r="GH182" s="205">
        <f t="shared" si="1199"/>
        <v>0</v>
      </c>
      <c r="GI182" s="205">
        <f t="shared" si="1199"/>
        <v>0</v>
      </c>
      <c r="GJ182" s="205">
        <f t="shared" si="1199"/>
        <v>0</v>
      </c>
      <c r="GK182" s="205">
        <f t="shared" si="1199"/>
        <v>0</v>
      </c>
      <c r="GL182" s="205">
        <f t="shared" si="1199"/>
        <v>0</v>
      </c>
      <c r="GM182" s="205">
        <f t="shared" si="1199"/>
        <v>0</v>
      </c>
      <c r="GN182" s="205">
        <f t="shared" si="1199"/>
        <v>0</v>
      </c>
      <c r="GO182" s="205">
        <f t="shared" si="1199"/>
        <v>0</v>
      </c>
      <c r="GP182" s="205">
        <f t="shared" ref="GP182:JA182" si="1200">GP180*Other_Sales_Expenses</f>
        <v>0</v>
      </c>
      <c r="GQ182" s="205">
        <f t="shared" si="1200"/>
        <v>0</v>
      </c>
      <c r="GR182" s="205">
        <f t="shared" si="1200"/>
        <v>0</v>
      </c>
      <c r="GS182" s="205">
        <f t="shared" si="1200"/>
        <v>0</v>
      </c>
      <c r="GT182" s="205">
        <f t="shared" si="1200"/>
        <v>0</v>
      </c>
      <c r="GU182" s="205">
        <f t="shared" si="1200"/>
        <v>0</v>
      </c>
      <c r="GV182" s="205">
        <f t="shared" si="1200"/>
        <v>0</v>
      </c>
      <c r="GW182" s="205">
        <f t="shared" si="1200"/>
        <v>0</v>
      </c>
      <c r="GX182" s="205">
        <f t="shared" si="1200"/>
        <v>0</v>
      </c>
      <c r="GY182" s="205">
        <f t="shared" si="1200"/>
        <v>0</v>
      </c>
      <c r="GZ182" s="205">
        <f t="shared" si="1200"/>
        <v>0</v>
      </c>
      <c r="HA182" s="205">
        <f t="shared" si="1200"/>
        <v>0</v>
      </c>
      <c r="HB182" s="205">
        <f t="shared" si="1200"/>
        <v>0</v>
      </c>
      <c r="HC182" s="205">
        <f t="shared" si="1200"/>
        <v>0</v>
      </c>
      <c r="HD182" s="205">
        <f t="shared" si="1200"/>
        <v>0</v>
      </c>
      <c r="HE182" s="205">
        <f t="shared" si="1200"/>
        <v>0</v>
      </c>
      <c r="HF182" s="205">
        <f t="shared" si="1200"/>
        <v>0</v>
      </c>
      <c r="HG182" s="205">
        <f t="shared" si="1200"/>
        <v>0</v>
      </c>
      <c r="HH182" s="205">
        <f t="shared" si="1200"/>
        <v>0</v>
      </c>
      <c r="HI182" s="205">
        <f t="shared" si="1200"/>
        <v>0</v>
      </c>
      <c r="HJ182" s="205">
        <f t="shared" si="1200"/>
        <v>0</v>
      </c>
      <c r="HK182" s="205">
        <f t="shared" si="1200"/>
        <v>0</v>
      </c>
      <c r="HL182" s="205">
        <f t="shared" si="1200"/>
        <v>0</v>
      </c>
      <c r="HM182" s="205">
        <f t="shared" si="1200"/>
        <v>0</v>
      </c>
      <c r="HN182" s="205">
        <f t="shared" si="1200"/>
        <v>0</v>
      </c>
      <c r="HO182" s="205">
        <f t="shared" si="1200"/>
        <v>0</v>
      </c>
      <c r="HP182" s="205">
        <f t="shared" si="1200"/>
        <v>0</v>
      </c>
      <c r="HQ182" s="205">
        <f t="shared" si="1200"/>
        <v>0</v>
      </c>
      <c r="HR182" s="205">
        <f t="shared" si="1200"/>
        <v>0</v>
      </c>
      <c r="HS182" s="205">
        <f t="shared" si="1200"/>
        <v>0</v>
      </c>
      <c r="HT182" s="205">
        <f t="shared" si="1200"/>
        <v>0</v>
      </c>
      <c r="HU182" s="205">
        <f t="shared" si="1200"/>
        <v>0</v>
      </c>
      <c r="HV182" s="205">
        <f t="shared" si="1200"/>
        <v>0</v>
      </c>
      <c r="HW182" s="205">
        <f t="shared" si="1200"/>
        <v>0</v>
      </c>
      <c r="HX182" s="205">
        <f t="shared" si="1200"/>
        <v>0</v>
      </c>
      <c r="HY182" s="205">
        <f t="shared" si="1200"/>
        <v>0</v>
      </c>
      <c r="HZ182" s="205">
        <f t="shared" si="1200"/>
        <v>0</v>
      </c>
      <c r="IA182" s="205">
        <f t="shared" si="1200"/>
        <v>0</v>
      </c>
      <c r="IB182" s="205">
        <f t="shared" si="1200"/>
        <v>0</v>
      </c>
      <c r="IC182" s="205">
        <f t="shared" si="1200"/>
        <v>0</v>
      </c>
      <c r="ID182" s="205">
        <f t="shared" si="1200"/>
        <v>0</v>
      </c>
      <c r="IE182" s="205">
        <f t="shared" si="1200"/>
        <v>0</v>
      </c>
      <c r="IF182" s="205">
        <f t="shared" si="1200"/>
        <v>0</v>
      </c>
      <c r="IG182" s="205">
        <f t="shared" si="1200"/>
        <v>0</v>
      </c>
      <c r="IH182" s="205">
        <f t="shared" si="1200"/>
        <v>0</v>
      </c>
      <c r="II182" s="205">
        <f t="shared" si="1200"/>
        <v>0</v>
      </c>
      <c r="IJ182" s="205">
        <f t="shared" si="1200"/>
        <v>0</v>
      </c>
      <c r="IK182" s="205">
        <f t="shared" si="1200"/>
        <v>0</v>
      </c>
      <c r="IL182" s="205">
        <f t="shared" si="1200"/>
        <v>0</v>
      </c>
      <c r="IM182" s="205">
        <f t="shared" si="1200"/>
        <v>0</v>
      </c>
      <c r="IN182" s="205">
        <f t="shared" si="1200"/>
        <v>0</v>
      </c>
      <c r="IO182" s="205">
        <f t="shared" si="1200"/>
        <v>0</v>
      </c>
      <c r="IP182" s="205">
        <f t="shared" si="1200"/>
        <v>0</v>
      </c>
      <c r="IQ182" s="205">
        <f t="shared" si="1200"/>
        <v>0</v>
      </c>
      <c r="IR182" s="205">
        <f t="shared" si="1200"/>
        <v>0</v>
      </c>
      <c r="IS182" s="205">
        <f t="shared" si="1200"/>
        <v>0</v>
      </c>
      <c r="IT182" s="205">
        <f t="shared" si="1200"/>
        <v>0</v>
      </c>
      <c r="IU182" s="205">
        <f t="shared" si="1200"/>
        <v>0</v>
      </c>
      <c r="IV182" s="205">
        <f t="shared" si="1200"/>
        <v>0</v>
      </c>
      <c r="IW182" s="205">
        <f t="shared" si="1200"/>
        <v>0</v>
      </c>
      <c r="IX182" s="205">
        <f t="shared" si="1200"/>
        <v>0</v>
      </c>
      <c r="IY182" s="205">
        <f t="shared" si="1200"/>
        <v>0</v>
      </c>
      <c r="IZ182" s="205">
        <f t="shared" si="1200"/>
        <v>0</v>
      </c>
      <c r="JA182" s="205">
        <f t="shared" si="1200"/>
        <v>0</v>
      </c>
      <c r="JB182" s="205">
        <f t="shared" ref="JB182:LE182" si="1201">JB180*Other_Sales_Expenses</f>
        <v>0</v>
      </c>
      <c r="JC182" s="205">
        <f t="shared" si="1201"/>
        <v>0</v>
      </c>
      <c r="JD182" s="205">
        <f t="shared" si="1201"/>
        <v>0</v>
      </c>
      <c r="JE182" s="205">
        <f t="shared" si="1201"/>
        <v>0</v>
      </c>
      <c r="JF182" s="205">
        <f t="shared" si="1201"/>
        <v>0</v>
      </c>
      <c r="JG182" s="205">
        <f t="shared" si="1201"/>
        <v>0</v>
      </c>
      <c r="JH182" s="205">
        <f t="shared" si="1201"/>
        <v>0</v>
      </c>
      <c r="JI182" s="205">
        <f t="shared" si="1201"/>
        <v>0</v>
      </c>
      <c r="JJ182" s="205">
        <f t="shared" si="1201"/>
        <v>0</v>
      </c>
      <c r="JK182" s="205">
        <f t="shared" si="1201"/>
        <v>0</v>
      </c>
      <c r="JL182" s="205">
        <f t="shared" si="1201"/>
        <v>0</v>
      </c>
      <c r="JM182" s="205">
        <f t="shared" si="1201"/>
        <v>0</v>
      </c>
      <c r="JN182" s="205">
        <f t="shared" si="1201"/>
        <v>0</v>
      </c>
      <c r="JO182" s="205">
        <f t="shared" si="1201"/>
        <v>0</v>
      </c>
      <c r="JP182" s="205">
        <f t="shared" si="1201"/>
        <v>0</v>
      </c>
      <c r="JQ182" s="205">
        <f t="shared" si="1201"/>
        <v>0</v>
      </c>
      <c r="JR182" s="205">
        <f t="shared" si="1201"/>
        <v>0</v>
      </c>
      <c r="JS182" s="205">
        <f t="shared" si="1201"/>
        <v>0</v>
      </c>
      <c r="JT182" s="205">
        <f t="shared" si="1201"/>
        <v>0</v>
      </c>
      <c r="JU182" s="205">
        <f t="shared" si="1201"/>
        <v>0</v>
      </c>
      <c r="JV182" s="205">
        <f t="shared" si="1201"/>
        <v>0</v>
      </c>
      <c r="JW182" s="205">
        <f t="shared" si="1201"/>
        <v>0</v>
      </c>
      <c r="JX182" s="205">
        <f t="shared" si="1201"/>
        <v>0</v>
      </c>
      <c r="JY182" s="205">
        <f t="shared" si="1201"/>
        <v>0</v>
      </c>
      <c r="JZ182" s="205">
        <f t="shared" si="1201"/>
        <v>0</v>
      </c>
      <c r="KA182" s="205">
        <f t="shared" si="1201"/>
        <v>0</v>
      </c>
      <c r="KB182" s="205">
        <f t="shared" si="1201"/>
        <v>0</v>
      </c>
      <c r="KC182" s="205">
        <f t="shared" si="1201"/>
        <v>0</v>
      </c>
      <c r="KD182" s="205">
        <f t="shared" si="1201"/>
        <v>0</v>
      </c>
      <c r="KE182" s="205">
        <f t="shared" si="1201"/>
        <v>0</v>
      </c>
      <c r="KF182" s="205">
        <f t="shared" si="1201"/>
        <v>0</v>
      </c>
      <c r="KG182" s="205">
        <f t="shared" si="1201"/>
        <v>0</v>
      </c>
      <c r="KH182" s="205">
        <f t="shared" si="1201"/>
        <v>0</v>
      </c>
      <c r="KI182" s="205">
        <f t="shared" si="1201"/>
        <v>0</v>
      </c>
      <c r="KJ182" s="205">
        <f t="shared" si="1201"/>
        <v>0</v>
      </c>
      <c r="KK182" s="205">
        <f t="shared" si="1201"/>
        <v>0</v>
      </c>
      <c r="KL182" s="205">
        <f t="shared" si="1201"/>
        <v>0</v>
      </c>
      <c r="KM182" s="205">
        <f t="shared" si="1201"/>
        <v>0</v>
      </c>
      <c r="KN182" s="205">
        <f t="shared" si="1201"/>
        <v>0</v>
      </c>
      <c r="KO182" s="205">
        <f t="shared" si="1201"/>
        <v>0</v>
      </c>
      <c r="KP182" s="205">
        <f t="shared" si="1201"/>
        <v>0</v>
      </c>
      <c r="KQ182" s="205">
        <f t="shared" si="1201"/>
        <v>0</v>
      </c>
      <c r="KR182" s="205">
        <f t="shared" si="1201"/>
        <v>0</v>
      </c>
      <c r="KS182" s="205">
        <f t="shared" si="1201"/>
        <v>0</v>
      </c>
      <c r="KT182" s="205">
        <f t="shared" si="1201"/>
        <v>0</v>
      </c>
      <c r="KU182" s="205">
        <f t="shared" si="1201"/>
        <v>0</v>
      </c>
      <c r="KV182" s="205">
        <f t="shared" si="1201"/>
        <v>0</v>
      </c>
      <c r="KW182" s="205">
        <f t="shared" si="1201"/>
        <v>0</v>
      </c>
      <c r="KX182" s="205">
        <f t="shared" si="1201"/>
        <v>0</v>
      </c>
      <c r="KY182" s="205">
        <f t="shared" si="1201"/>
        <v>0</v>
      </c>
      <c r="KZ182" s="205">
        <f t="shared" si="1201"/>
        <v>0</v>
      </c>
      <c r="LA182" s="205">
        <f t="shared" si="1201"/>
        <v>0</v>
      </c>
      <c r="LB182" s="205">
        <f t="shared" si="1201"/>
        <v>0</v>
      </c>
      <c r="LC182" s="205">
        <f t="shared" si="1201"/>
        <v>0</v>
      </c>
      <c r="LD182" s="205">
        <f t="shared" si="1201"/>
        <v>0</v>
      </c>
      <c r="LE182" s="205">
        <f t="shared" si="1201"/>
        <v>0</v>
      </c>
    </row>
    <row r="183" spans="1:317">
      <c r="A183" s="195">
        <v>7.4</v>
      </c>
      <c r="B183" s="204" t="s">
        <v>368</v>
      </c>
      <c r="C183" s="185"/>
      <c r="D183" s="205"/>
      <c r="E183" s="205">
        <f>IF(E201=Exit,IF(Expense!$B$107=Expense!$K$55,0,Expense!$C$115+Expense!$C$116),0)</f>
        <v>0</v>
      </c>
      <c r="F183" s="205">
        <f>IF(F201=Exit,IF(Expense!$B$107=Expense!$K$55,0,Expense!$C$115+Expense!$C$116),0)</f>
        <v>0</v>
      </c>
      <c r="G183" s="205">
        <f>IF(G201=Exit,IF(Expense!$B$107=Expense!$K$55,0,Expense!$C$115+Expense!$C$116),0)</f>
        <v>0</v>
      </c>
      <c r="H183" s="205">
        <f>IF(H201=Exit,IF(Expense!$B$107=Expense!$K$55,0,Expense!$C$115+Expense!$C$116),0)</f>
        <v>0</v>
      </c>
      <c r="I183" s="205">
        <f>IF(I201=Exit,IF(Expense!$B$107=Expense!$K$55,0,Expense!$C$115+Expense!$C$116),0)</f>
        <v>0</v>
      </c>
      <c r="J183" s="205">
        <f>IF(J201=Exit,IF(Expense!$B$107=Expense!$K$55,0,Expense!$C$115+Expense!$C$116),0)</f>
        <v>0</v>
      </c>
      <c r="K183" s="205">
        <f>IF(K201=Exit,IF(Expense!$B$107=Expense!$K$55,0,Expense!$C$115+Expense!$C$116),0)</f>
        <v>0</v>
      </c>
      <c r="L183" s="205">
        <f>IF(L201=Exit,IF(Expense!$B$107=Expense!$K$55,0,Expense!$C$115+Expense!$C$116),0)</f>
        <v>0</v>
      </c>
      <c r="M183" s="205">
        <f>IF(M201=Exit,IF(Expense!$B$107=Expense!$K$55,0,Expense!$C$115+Expense!$C$116),0)</f>
        <v>0</v>
      </c>
      <c r="N183" s="205">
        <f>IF(N201=Exit,IF(Expense!$B$107=Expense!$K$55,0,Expense!$C$115+Expense!$C$116),0)</f>
        <v>0</v>
      </c>
      <c r="O183" s="205">
        <f>IF(O201=Exit,IF(Expense!$B$107=Expense!$K$55,0,Expense!$C$115+Expense!$C$116),0)</f>
        <v>0</v>
      </c>
      <c r="P183" s="205">
        <f>IF(P201=Exit,IF(Expense!$B$107=Expense!$K$55,0,Expense!$C$115+Expense!$C$116),0)</f>
        <v>0</v>
      </c>
      <c r="Q183" s="205">
        <f>IF(Q201=Exit,IF(Expense!$B$107=Expense!$K$55,0,Expense!$C$115+Expense!$C$116),0)</f>
        <v>0</v>
      </c>
      <c r="R183" s="205">
        <f>IF(R201=Exit,IF(Expense!$B$107=Expense!$K$55,0,Expense!$C$115+Expense!$C$116),0)</f>
        <v>0</v>
      </c>
      <c r="S183" s="205">
        <f>IF(S201=Exit,IF(Expense!$B$107=Expense!$K$55,0,Expense!$C$115+Expense!$C$116),0)</f>
        <v>0</v>
      </c>
      <c r="T183" s="205">
        <f>IF(T201=Exit,IF(Expense!$B$107=Expense!$K$55,0,Expense!$C$115+Expense!$C$116),0)</f>
        <v>0</v>
      </c>
      <c r="U183" s="205">
        <f>IF(U201=Exit,IF(Expense!$B$107=Expense!$K$55,0,Expense!$C$115+Expense!$C$116),0)</f>
        <v>0</v>
      </c>
      <c r="V183" s="205">
        <f>IF(V201=Exit,IF(Expense!$B$107=Expense!$K$55,0,Expense!$C$115+Expense!$C$116),0)</f>
        <v>0</v>
      </c>
      <c r="W183" s="205">
        <f>IF(W201=Exit,IF(Expense!$B$107=Expense!$K$55,0,Expense!$C$115+Expense!$C$116),0)</f>
        <v>0</v>
      </c>
      <c r="X183" s="205">
        <f>IF(X201=Exit,IF(Expense!$B$107=Expense!$K$55,0,Expense!$C$115+Expense!$C$116),0)</f>
        <v>0</v>
      </c>
      <c r="Y183" s="205">
        <f>IF(Y201=Exit,IF(Expense!$B$107=Expense!$K$55,0,Expense!$C$115+Expense!$C$116),0)</f>
        <v>0</v>
      </c>
      <c r="Z183" s="205">
        <f>IF(Z201=Exit,IF(Expense!$B$107=Expense!$K$55,0,Expense!$C$115+Expense!$C$116),0)</f>
        <v>0</v>
      </c>
      <c r="AA183" s="205">
        <f>IF(AA201=Exit,IF(Expense!$B$107=Expense!$K$55,0,Expense!$C$115+Expense!$C$116),0)</f>
        <v>0</v>
      </c>
      <c r="AB183" s="205">
        <f>IF(AB201=Exit,IF(Expense!$B$107=Expense!$K$55,0,Expense!$C$115+Expense!$C$116),0)</f>
        <v>0</v>
      </c>
      <c r="AC183" s="205">
        <f>IF(AC201=Exit,IF(Expense!$B$107=Expense!$K$55,0,Expense!$C$115+Expense!$C$116),0)</f>
        <v>0</v>
      </c>
      <c r="AD183" s="205">
        <f>IF(AD201=Exit,IF(Expense!$B$107=Expense!$K$55,0,Expense!$C$115+Expense!$C$116),0)</f>
        <v>0</v>
      </c>
      <c r="AE183" s="205">
        <f>IF(AE201=Exit,IF(Expense!$B$107=Expense!$K$55,0,Expense!$C$115+Expense!$C$116),0)</f>
        <v>0</v>
      </c>
      <c r="AF183" s="205">
        <f>IF(AF201=Exit,IF(Expense!$B$107=Expense!$K$55,0,Expense!$C$115+Expense!$C$116),0)</f>
        <v>0</v>
      </c>
      <c r="AG183" s="205">
        <f>IF(AG201=Exit,IF(Expense!$B$107=Expense!$K$55,0,Expense!$C$115+Expense!$C$116),0)</f>
        <v>0</v>
      </c>
      <c r="AH183" s="205">
        <f>IF(AH201=Exit,IF(Expense!$B$107=Expense!$K$55,0,Expense!$C$115+Expense!$C$116),0)</f>
        <v>0</v>
      </c>
      <c r="AI183" s="205">
        <f>IF(AI201=Exit,IF(Expense!$B$107=Expense!$K$55,0,Expense!$C$115+Expense!$C$116),0)</f>
        <v>0</v>
      </c>
      <c r="AJ183" s="205">
        <f>IF(AJ201=Exit,IF(Expense!$B$107=Expense!$K$55,0,Expense!$C$115+Expense!$C$116),0)</f>
        <v>0</v>
      </c>
      <c r="AK183" s="205">
        <f>IF(AK201=Exit,IF(Expense!$B$107=Expense!$K$55,0,Expense!$C$115+Expense!$C$116),0)</f>
        <v>0</v>
      </c>
      <c r="AL183" s="205">
        <f>IF(AL201=Exit,IF(Expense!$B$107=Expense!$K$55,0,Expense!$C$115+Expense!$C$116),0)</f>
        <v>0</v>
      </c>
      <c r="AM183" s="205">
        <f>IF(AM201=Exit,IF(Expense!$B$107=Expense!$K$55,0,Expense!$C$115+Expense!$C$116),0)</f>
        <v>0</v>
      </c>
      <c r="AN183" s="205">
        <f>IF(AN201=Exit,IF(Expense!$B$107=Expense!$K$55,0,Expense!$C$115+Expense!$C$116),0)</f>
        <v>0</v>
      </c>
      <c r="AO183" s="205">
        <f>IF(AO201=Exit,IF(Expense!$B$107=Expense!$K$55,0,Expense!$C$115+Expense!$C$116),0)</f>
        <v>0</v>
      </c>
      <c r="AP183" s="205">
        <f>IF(AP201=Exit,IF(Expense!$B$107=Expense!$K$55,0,Expense!$C$115+Expense!$C$116),0)</f>
        <v>0</v>
      </c>
      <c r="AQ183" s="205">
        <f>IF(AQ201=Exit,IF(Expense!$B$107=Expense!$K$55,0,Expense!$C$115+Expense!$C$116),0)</f>
        <v>0</v>
      </c>
      <c r="AR183" s="205">
        <f>IF(AR201=Exit,IF(Expense!$B$107=Expense!$K$55,0,Expense!$C$115+Expense!$C$116),0)</f>
        <v>0</v>
      </c>
      <c r="AS183" s="205">
        <f>IF(AS201=Exit,IF(Expense!$B$107=Expense!$K$55,0,Expense!$C$115+Expense!$C$116),0)</f>
        <v>0</v>
      </c>
      <c r="AT183" s="205">
        <f>IF(AT201=Exit,IF(Expense!$B$107=Expense!$K$55,0,Expense!$C$115+Expense!$C$116),0)</f>
        <v>0</v>
      </c>
      <c r="AU183" s="205">
        <f>IF(AU201=Exit,IF(Expense!$B$107=Expense!$K$55,0,Expense!$C$115+Expense!$C$116),0)</f>
        <v>0</v>
      </c>
      <c r="AV183" s="205">
        <f>IF(AV201=Exit,IF(Expense!$B$107=Expense!$K$55,0,Expense!$C$115+Expense!$C$116),0)</f>
        <v>0</v>
      </c>
      <c r="AW183" s="205">
        <f>IF(AW201=Exit,IF(Expense!$B$107=Expense!$K$55,0,Expense!$C$115+Expense!$C$116),0)</f>
        <v>0</v>
      </c>
      <c r="AX183" s="205">
        <f>IF(AX201=Exit,IF(Expense!$B$107=Expense!$K$55,0,Expense!$C$115+Expense!$C$116),0)</f>
        <v>0</v>
      </c>
      <c r="AY183" s="205">
        <f>IF(AY201=Exit,IF(Expense!$B$107=Expense!$K$55,0,Expense!$C$115+Expense!$C$116),0)</f>
        <v>0</v>
      </c>
      <c r="AZ183" s="205">
        <f>IF(AZ201=Exit,IF(Expense!$B$107=Expense!$K$55,0,Expense!$C$115+Expense!$C$116),0)</f>
        <v>0</v>
      </c>
      <c r="BA183" s="205">
        <f>IF(BA201=Exit,IF(Expense!$B$107=Expense!$K$55,0,Expense!$C$115+Expense!$C$116),0)</f>
        <v>0</v>
      </c>
      <c r="BB183" s="205">
        <f>IF(BB201=Exit,IF(Expense!$B$107=Expense!$K$55,0,Expense!$C$115+Expense!$C$116),0)</f>
        <v>0</v>
      </c>
      <c r="BC183" s="205">
        <f>IF(BC201=Exit,IF(Expense!$B$107=Expense!$K$55,0,Expense!$C$115+Expense!$C$116),0)</f>
        <v>0</v>
      </c>
      <c r="BD183" s="205">
        <f>IF(BD201=Exit,IF(Expense!$B$107=Expense!$K$55,0,Expense!$C$115+Expense!$C$116),0)</f>
        <v>0</v>
      </c>
      <c r="BE183" s="205">
        <f>IF(BE201=Exit,IF(Expense!$B$107=Expense!$K$55,0,Expense!$C$115+Expense!$C$116),0)</f>
        <v>0</v>
      </c>
      <c r="BF183" s="205">
        <f>IF(BF201=Exit,IF(Expense!$B$107=Expense!$K$55,0,Expense!$C$115+Expense!$C$116),0)</f>
        <v>0</v>
      </c>
      <c r="BG183" s="205">
        <f>IF(BG201=Exit,IF(Expense!$B$107=Expense!$K$55,0,Expense!$C$115+Expense!$C$116),0)</f>
        <v>0</v>
      </c>
      <c r="BH183" s="205">
        <f>IF(BH201=Exit,IF(Expense!$B$107=Expense!$K$55,0,Expense!$C$115+Expense!$C$116),0)</f>
        <v>0</v>
      </c>
      <c r="BI183" s="205">
        <f>IF(BI201=Exit,IF(Expense!$B$107=Expense!$K$55,0,Expense!$C$115+Expense!$C$116),0)</f>
        <v>0</v>
      </c>
      <c r="BJ183" s="205">
        <f>IF(BJ201=Exit,IF(Expense!$B$107=Expense!$K$55,0,Expense!$C$115+Expense!$C$116),0)</f>
        <v>0</v>
      </c>
      <c r="BK183" s="205">
        <f>IF(BK201=Exit,IF(Expense!$B$107=Expense!$K$55,0,Expense!$C$115+Expense!$C$116),0)</f>
        <v>0</v>
      </c>
      <c r="BL183" s="205">
        <f>IF(BL201=Exit,IF(Expense!$B$107=Expense!$K$55,0,Expense!$C$115+Expense!$C$116),0)</f>
        <v>0</v>
      </c>
      <c r="BM183" s="205">
        <f>IF(BM201=Exit,IF(Expense!$B$107=Expense!$K$55,0,Expense!$C$115+Expense!$C$116),0)</f>
        <v>0</v>
      </c>
      <c r="BN183" s="205">
        <f>IF(BN201=Exit,IF(Expense!$B$107=Expense!$K$55,0,Expense!$C$115+Expense!$C$116),0)</f>
        <v>0</v>
      </c>
      <c r="BO183" s="205">
        <f>IF(BO201=Exit,IF(Expense!$B$107=Expense!$K$55,0,Expense!$C$115+Expense!$C$116),0)</f>
        <v>0</v>
      </c>
      <c r="BP183" s="205">
        <f>IF(BP201=Exit,IF(Expense!$B$107=Expense!$K$55,0,Expense!$C$115+Expense!$C$116),0)</f>
        <v>0</v>
      </c>
      <c r="BQ183" s="205">
        <f>IF(BQ201=Exit,IF(Expense!$B$107=Expense!$K$55,0,Expense!$C$115+Expense!$C$116),0)</f>
        <v>0</v>
      </c>
      <c r="BR183" s="205">
        <f>IF(BR201=Exit,IF(Expense!$B$107=Expense!$K$55,0,Expense!$C$115+Expense!$C$116),0)</f>
        <v>0</v>
      </c>
      <c r="BS183" s="205">
        <f>IF(BS201=Exit,IF(Expense!$B$107=Expense!$K$55,0,Expense!$C$115+Expense!$C$116),0)</f>
        <v>0</v>
      </c>
      <c r="BT183" s="205">
        <f>IF(BT201=Exit,IF(Expense!$B$107=Expense!$K$55,0,Expense!$C$115+Expense!$C$116),0)</f>
        <v>0</v>
      </c>
      <c r="BU183" s="205">
        <f>IF(BU201=Exit,IF(Expense!$B$107=Expense!$K$55,0,Expense!$C$115+Expense!$C$116),0)</f>
        <v>0</v>
      </c>
      <c r="BV183" s="205">
        <f>IF(BV201=Exit,IF(Expense!$B$107=Expense!$K$55,0,Expense!$C$115+Expense!$C$116),0)</f>
        <v>0</v>
      </c>
      <c r="BW183" s="205">
        <f>IF(BW201=Exit,IF(Expense!$B$107=Expense!$K$55,0,Expense!$C$115+Expense!$C$116),0)</f>
        <v>0</v>
      </c>
      <c r="BX183" s="205">
        <f>IF(BX201=Exit,IF(Expense!$B$107=Expense!$K$55,0,Expense!$C$115+Expense!$C$116),0)</f>
        <v>0</v>
      </c>
      <c r="BY183" s="205">
        <f>IF(BY201=Exit,IF(Expense!$B$107=Expense!$K$55,0,Expense!$C$115+Expense!$C$116),0)</f>
        <v>0</v>
      </c>
      <c r="BZ183" s="205">
        <f>IF(BZ201=Exit,IF(Expense!$B$107=Expense!$K$55,0,Expense!$C$115+Expense!$C$116),0)</f>
        <v>0</v>
      </c>
      <c r="CA183" s="205">
        <f>IF(CA201=Exit,IF(Expense!$B$107=Expense!$K$55,0,Expense!$C$115+Expense!$C$116),0)</f>
        <v>0</v>
      </c>
      <c r="CB183" s="205">
        <f>IF(CB201=Exit,IF(Expense!$B$107=Expense!$K$55,0,Expense!$C$115+Expense!$C$116),0)</f>
        <v>0</v>
      </c>
      <c r="CC183" s="205">
        <f>IF(CC201=Exit,IF(Expense!$B$107=Expense!$K$55,0,Expense!$C$115+Expense!$C$116),0)</f>
        <v>0</v>
      </c>
      <c r="CD183" s="205">
        <f>IF(CD201=Exit,IF(Expense!$B$107=Expense!$K$55,0,Expense!$C$115+Expense!$C$116),0)</f>
        <v>0</v>
      </c>
      <c r="CE183" s="205">
        <f>IF(CE201=Exit,IF(Expense!$B$107=Expense!$K$55,0,Expense!$C$115+Expense!$C$116),0)</f>
        <v>0</v>
      </c>
      <c r="CF183" s="205">
        <f>IF(CF201=Exit,IF(Expense!$B$107=Expense!$K$55,0,Expense!$C$115+Expense!$C$116),0)</f>
        <v>0</v>
      </c>
      <c r="CG183" s="205">
        <f>IF(CG201=Exit,IF(Expense!$B$107=Expense!$K$55,0,Expense!$C$115+Expense!$C$116),0)</f>
        <v>0</v>
      </c>
      <c r="CH183" s="205">
        <f>IF(CH201=Exit,IF(Expense!$B$107=Expense!$K$55,0,Expense!$C$115+Expense!$C$116),0)</f>
        <v>0</v>
      </c>
      <c r="CI183" s="205">
        <f>IF(CI201=Exit,IF(Expense!$B$107=Expense!$K$55,0,Expense!$C$115+Expense!$C$116),0)</f>
        <v>0</v>
      </c>
      <c r="CJ183" s="205">
        <f>IF(CJ201=Exit,IF(Expense!$B$107=Expense!$K$55,0,Expense!$C$115+Expense!$C$116),0)</f>
        <v>0</v>
      </c>
      <c r="CK183" s="205">
        <f>IF(CK201=Exit,IF(Expense!$B$107=Expense!$K$55,0,Expense!$C$115+Expense!$C$116),0)</f>
        <v>0</v>
      </c>
      <c r="CL183" s="205">
        <f>IF(CL201=Exit,IF(Expense!$B$107=Expense!$K$55,0,Expense!$C$115+Expense!$C$116),0)</f>
        <v>0</v>
      </c>
      <c r="CM183" s="205">
        <f>IF(CM201=Exit,IF(Expense!$B$107=Expense!$K$55,0,Expense!$C$115+Expense!$C$116),0)</f>
        <v>0</v>
      </c>
      <c r="CN183" s="205">
        <f>IF(CN201=Exit,IF(Expense!$B$107=Expense!$K$55,0,Expense!$C$115+Expense!$C$116),0)</f>
        <v>0</v>
      </c>
      <c r="CO183" s="205">
        <f>IF(CO201=Exit,IF(Expense!$B$107=Expense!$K$55,0,Expense!$C$115+Expense!$C$116),0)</f>
        <v>0</v>
      </c>
      <c r="CP183" s="205">
        <f>IF(CP201=Exit,IF(Expense!$B$107=Expense!$K$55,0,Expense!$C$115+Expense!$C$116),0)</f>
        <v>0</v>
      </c>
      <c r="CQ183" s="205">
        <f>IF(CQ201=Exit,IF(Expense!$B$107=Expense!$K$55,0,Expense!$C$115+Expense!$C$116),0)</f>
        <v>0</v>
      </c>
      <c r="CR183" s="205">
        <f>IF(CR201=Exit,IF(Expense!$B$107=Expense!$K$55,0,Expense!$C$115+Expense!$C$116),0)</f>
        <v>0</v>
      </c>
      <c r="CS183" s="205">
        <f>IF(CS201=Exit,IF(Expense!$B$107=Expense!$K$55,0,Expense!$C$115+Expense!$C$116),0)</f>
        <v>0</v>
      </c>
      <c r="CT183" s="205">
        <f>IF(CT201=Exit,IF(Expense!$B$107=Expense!$K$55,0,Expense!$C$115+Expense!$C$116),0)</f>
        <v>0</v>
      </c>
      <c r="CU183" s="205">
        <f>IF(CU201=Exit,IF(Expense!$B$107=Expense!$K$55,0,Expense!$C$115+Expense!$C$116),0)</f>
        <v>0</v>
      </c>
      <c r="CV183" s="205">
        <f>IF(CV201=Exit,IF(Expense!$B$107=Expense!$K$55,0,Expense!$C$115+Expense!$C$116),0)</f>
        <v>0</v>
      </c>
      <c r="CW183" s="205">
        <f>IF(CW201=Exit,IF(Expense!$B$107=Expense!$K$55,0,Expense!$C$115+Expense!$C$116),0)</f>
        <v>0</v>
      </c>
      <c r="CX183" s="205">
        <f>IF(CX201=Exit,IF(Expense!$B$107=Expense!$K$55,0,Expense!$C$115+Expense!$C$116),0)</f>
        <v>0</v>
      </c>
      <c r="CY183" s="205">
        <f>IF(CY201=Exit,IF(Expense!$B$107=Expense!$K$55,0,Expense!$C$115+Expense!$C$116),0)</f>
        <v>0</v>
      </c>
      <c r="CZ183" s="205">
        <f>IF(CZ201=Exit,IF(Expense!$B$107=Expense!$K$55,0,Expense!$C$115+Expense!$C$116),0)</f>
        <v>0</v>
      </c>
      <c r="DA183" s="205">
        <f>IF(DA201=Exit,IF(Expense!$B$107=Expense!$K$55,0,Expense!$C$115+Expense!$C$116),0)</f>
        <v>0</v>
      </c>
      <c r="DB183" s="205">
        <f>IF(DB201=Exit,IF(Expense!$B$107=Expense!$K$55,0,Expense!$C$115+Expense!$C$116),0)</f>
        <v>0</v>
      </c>
      <c r="DC183" s="205">
        <f>IF(DC201=Exit,IF(Expense!$B$107=Expense!$K$55,0,Expense!$C$115+Expense!$C$116),0)</f>
        <v>0</v>
      </c>
      <c r="DD183" s="205">
        <f>IF(DD201=Exit,IF(Expense!$B$107=Expense!$K$55,0,Expense!$C$115+Expense!$C$116),0)</f>
        <v>0</v>
      </c>
      <c r="DE183" s="205">
        <f>IF(DE201=Exit,IF(Expense!$B$107=Expense!$K$55,0,Expense!$C$115+Expense!$C$116),0)</f>
        <v>0</v>
      </c>
      <c r="DF183" s="205">
        <f>IF(DF201=Exit,IF(Expense!$B$107=Expense!$K$55,0,Expense!$C$115+Expense!$C$116),0)</f>
        <v>0</v>
      </c>
      <c r="DG183" s="205">
        <f>IF(DG201=Exit,IF(Expense!$B$107=Expense!$K$55,0,Expense!$C$115+Expense!$C$116),0)</f>
        <v>0</v>
      </c>
      <c r="DH183" s="205">
        <f>IF(DH201=Exit,IF(Expense!$B$107=Expense!$K$55,0,Expense!$C$115+Expense!$C$116),0)</f>
        <v>0</v>
      </c>
      <c r="DI183" s="205">
        <f>IF(DI201=Exit,IF(Expense!$B$107=Expense!$K$55,0,Expense!$C$115+Expense!$C$116),0)</f>
        <v>0</v>
      </c>
      <c r="DJ183" s="205">
        <f>IF(DJ201=Exit,IF(Expense!$B$107=Expense!$K$55,0,Expense!$C$115+Expense!$C$116),0)</f>
        <v>0</v>
      </c>
      <c r="DK183" s="205">
        <f>IF(DK201=Exit,IF(Expense!$B$107=Expense!$K$55,0,Expense!$C$115+Expense!$C$116),0)</f>
        <v>0</v>
      </c>
      <c r="DL183" s="205">
        <f>IF(DL201=Exit,IF(Expense!$B$107=Expense!$K$55,0,Expense!$C$115+Expense!$C$116),0)</f>
        <v>0</v>
      </c>
      <c r="DM183" s="205">
        <f>IF(DM201=Exit,IF(Expense!$B$107=Expense!$K$55,0,Expense!$C$115+Expense!$C$116),0)</f>
        <v>0</v>
      </c>
      <c r="DN183" s="205">
        <f>IF(DN201=Exit,IF(Expense!$B$107=Expense!$K$55,0,Expense!$C$115+Expense!$C$116),0)</f>
        <v>0</v>
      </c>
      <c r="DO183" s="205">
        <f>IF(DO201=Exit,IF(Expense!$B$107=Expense!$K$55,0,Expense!$C$115+Expense!$C$116),0)</f>
        <v>0</v>
      </c>
      <c r="DP183" s="205">
        <f>IF(DP201=Exit,IF(Expense!$B$107=Expense!$K$55,0,Expense!$C$115+Expense!$C$116),0)</f>
        <v>0</v>
      </c>
      <c r="DQ183" s="205">
        <f>IF(DQ201=Exit,IF(Expense!$B$107=Expense!$K$55,0,Expense!$C$115+Expense!$C$116),0)</f>
        <v>0</v>
      </c>
      <c r="DR183" s="205">
        <f>IF(DR201=Exit,IF(Expense!$B$107=Expense!$K$55,0,Expense!$C$115+Expense!$C$116),0)</f>
        <v>0</v>
      </c>
      <c r="DS183" s="205">
        <f>IF(DS201=Exit,IF(Expense!$B$107=Expense!$K$55,0,Expense!$C$115+Expense!$C$116),0)</f>
        <v>0</v>
      </c>
      <c r="DT183" s="205">
        <f>IF(DT201=Exit,IF(Expense!$B$107=Expense!$K$55,0,Expense!$C$115+Expense!$C$116),0)</f>
        <v>0</v>
      </c>
      <c r="DU183" s="205">
        <f>IF(DU201=Exit,IF(Expense!$B$107=Expense!$K$55,0,Expense!$C$115+Expense!$C$116),0)</f>
        <v>0</v>
      </c>
      <c r="DV183" s="205">
        <f>IF(DV201=Exit,IF(Expense!$B$107=Expense!$K$55,0,Expense!$C$115+Expense!$C$116),0)</f>
        <v>0</v>
      </c>
      <c r="DW183" s="205">
        <f>IF(DW201=Exit,IF(Expense!$B$107=Expense!$K$55,0,Expense!$C$115+Expense!$C$116),0)</f>
        <v>0</v>
      </c>
      <c r="DX183" s="205">
        <f>IF(DX201=Exit,IF(Expense!$B$107=Expense!$K$55,0,Expense!$C$115+Expense!$C$116),0)</f>
        <v>0</v>
      </c>
      <c r="DY183" s="205">
        <f>IF(DY201=Exit,IF(Expense!$B$107=Expense!$K$55,0,Expense!$C$115+Expense!$C$116),0)</f>
        <v>0</v>
      </c>
      <c r="DZ183" s="205">
        <f>IF(DZ201=Exit,IF(Expense!$B$107=Expense!$K$55,0,Expense!$C$115+Expense!$C$116),0)</f>
        <v>0</v>
      </c>
      <c r="EA183" s="205">
        <f>IF(EA201=Exit,IF(Expense!$B$107=Expense!$K$55,0,Expense!$C$115+Expense!$C$116),0)</f>
        <v>0</v>
      </c>
      <c r="EB183" s="205">
        <f>IF(EB201=Exit,IF(Expense!$B$107=Expense!$K$55,0,Expense!$C$115+Expense!$C$116),0)</f>
        <v>0</v>
      </c>
      <c r="EC183" s="205">
        <f>IF(EC201=Exit,IF(Expense!$B$107=Expense!$K$55,0,Expense!$C$115+Expense!$C$116),0)</f>
        <v>0</v>
      </c>
      <c r="ED183" s="205">
        <f>IF(ED201=Exit,IF(Expense!$B$107=Expense!$K$55,0,Expense!$C$115+Expense!$C$116),0)</f>
        <v>0</v>
      </c>
      <c r="EE183" s="205">
        <f>IF(EE201=Exit,IF(Expense!$B$107=Expense!$K$55,0,Expense!$C$115+Expense!$C$116),0)</f>
        <v>0</v>
      </c>
      <c r="EF183" s="205">
        <f>IF(EF201=Exit,IF(Expense!$B$107=Expense!$K$55,0,Expense!$C$115+Expense!$C$116),0)</f>
        <v>0</v>
      </c>
      <c r="EG183" s="205">
        <f>IF(EG201=Exit,IF(Expense!$B$107=Expense!$K$55,0,Expense!$C$115+Expense!$C$116),0)</f>
        <v>0</v>
      </c>
      <c r="EH183" s="205">
        <f>IF(EH201=Exit,IF(Expense!$B$107=Expense!$K$55,0,Expense!$C$115+Expense!$C$116),0)</f>
        <v>0</v>
      </c>
      <c r="EI183" s="205">
        <f>IF(EI201=Exit,IF(Expense!$B$107=Expense!$K$55,0,Expense!$C$115+Expense!$C$116),0)</f>
        <v>0</v>
      </c>
      <c r="EJ183" s="205">
        <f>IF(EJ201=Exit,IF(Expense!$B$107=Expense!$K$55,0,Expense!$C$115+Expense!$C$116),0)</f>
        <v>0</v>
      </c>
      <c r="EK183" s="205">
        <f>IF(EK201=Exit,IF(Expense!$B$107=Expense!$K$55,0,Expense!$C$115+Expense!$C$116),0)</f>
        <v>0</v>
      </c>
      <c r="EL183" s="205">
        <f>IF(EL201=Exit,IF(Expense!$B$107=Expense!$K$55,0,Expense!$C$115+Expense!$C$116),0)</f>
        <v>0</v>
      </c>
      <c r="EM183" s="205">
        <f>IF(EM201=Exit,IF(Expense!$B$107=Expense!$K$55,0,Expense!$C$115+Expense!$C$116),0)</f>
        <v>0</v>
      </c>
      <c r="EN183" s="205">
        <f>IF(EN201=Exit,IF(Expense!$B$107=Expense!$K$55,0,Expense!$C$115+Expense!$C$116),0)</f>
        <v>0</v>
      </c>
      <c r="EO183" s="205">
        <f>IF(EO201=Exit,IF(Expense!$B$107=Expense!$K$55,0,Expense!$C$115+Expense!$C$116),0)</f>
        <v>0</v>
      </c>
      <c r="EP183" s="205">
        <f>IF(EP201=Exit,IF(Expense!$B$107=Expense!$K$55,0,Expense!$C$115+Expense!$C$116),0)</f>
        <v>0</v>
      </c>
      <c r="EQ183" s="205">
        <f>IF(EQ201=Exit,IF(Expense!$B$107=Expense!$K$55,0,Expense!$C$115+Expense!$C$116),0)</f>
        <v>0</v>
      </c>
      <c r="ER183" s="205">
        <f>IF(ER201=Exit,IF(Expense!$B$107=Expense!$K$55,0,Expense!$C$115+Expense!$C$116),0)</f>
        <v>0</v>
      </c>
      <c r="ES183" s="205">
        <f>IF(ES201=Exit,IF(Expense!$B$107=Expense!$K$55,0,Expense!$C$115+Expense!$C$116),0)</f>
        <v>0</v>
      </c>
      <c r="ET183" s="205">
        <f>IF(ET201=Exit,IF(Expense!$B$107=Expense!$K$55,0,Expense!$C$115+Expense!$C$116),0)</f>
        <v>0</v>
      </c>
      <c r="EU183" s="205">
        <f>IF(EU201=Exit,IF(Expense!$B$107=Expense!$K$55,0,Expense!$C$115+Expense!$C$116),0)</f>
        <v>0</v>
      </c>
      <c r="EV183" s="205">
        <f>IF(EV201=Exit,IF(Expense!$B$107=Expense!$K$55,0,Expense!$C$115+Expense!$C$116),0)</f>
        <v>0</v>
      </c>
      <c r="EW183" s="205">
        <f>IF(EW201=Exit,IF(Expense!$B$107=Expense!$K$55,0,Expense!$C$115+Expense!$C$116),0)</f>
        <v>0</v>
      </c>
      <c r="EX183" s="205">
        <f ca="1">IF(EX201=Exit,IF(Expense!$B$107=Expense!$K$55,0,Expense!$C$115+Expense!$C$116),0)</f>
        <v>9068423.1664673071</v>
      </c>
      <c r="EY183" s="205">
        <f>IF(EY201=Exit,IF(Expense!$B$107=Expense!$K$55,0,Expense!$C$115+Expense!$C$116),0)</f>
        <v>0</v>
      </c>
      <c r="EZ183" s="205">
        <f>IF(EZ201=Exit,IF(Expense!$B$107=Expense!$K$55,0,Expense!$C$115+Expense!$C$116),0)</f>
        <v>0</v>
      </c>
      <c r="FA183" s="205">
        <f>IF(FA201=Exit,IF(Expense!$B$107=Expense!$K$55,0,Expense!$C$115+Expense!$C$116),0)</f>
        <v>0</v>
      </c>
      <c r="FB183" s="205">
        <f>IF(FB201=Exit,IF(Expense!$B$107=Expense!$K$55,0,Expense!$C$115+Expense!$C$116),0)</f>
        <v>0</v>
      </c>
      <c r="FC183" s="205">
        <f>IF(FC201=Exit,IF(Expense!$B$107=Expense!$K$55,0,Expense!$C$115+Expense!$C$116),0)</f>
        <v>0</v>
      </c>
      <c r="FD183" s="205">
        <f>IF(FD201=Exit,IF(Expense!$B$107=Expense!$K$55,0,Expense!$C$115+Expense!$C$116),0)</f>
        <v>0</v>
      </c>
      <c r="FE183" s="205">
        <f>IF(FE201=Exit,IF(Expense!$B$107=Expense!$K$55,0,Expense!$C$115+Expense!$C$116),0)</f>
        <v>0</v>
      </c>
      <c r="FF183" s="205">
        <f>IF(FF201=Exit,IF(Expense!$B$107=Expense!$K$55,0,Expense!$C$115+Expense!$C$116),0)</f>
        <v>0</v>
      </c>
      <c r="FG183" s="205">
        <f>IF(FG201=Exit,IF(Expense!$B$107=Expense!$K$55,0,Expense!$C$115+Expense!$C$116),0)</f>
        <v>0</v>
      </c>
      <c r="FH183" s="205">
        <f>IF(FH201=Exit,IF(Expense!$B$107=Expense!$K$55,0,Expense!$C$115+Expense!$C$116),0)</f>
        <v>0</v>
      </c>
      <c r="FI183" s="205">
        <f>IF(FI201=Exit,IF(Expense!$B$107=Expense!$K$55,0,Expense!$C$115+Expense!$C$116),0)</f>
        <v>0</v>
      </c>
      <c r="FJ183" s="205">
        <f>IF(FJ201=Exit,IF(Expense!$B$107=Expense!$K$55,0,Expense!$C$115+Expense!$C$116),0)</f>
        <v>0</v>
      </c>
      <c r="FK183" s="205">
        <f>IF(FK201=Exit,IF(Expense!$B$107=Expense!$K$55,0,Expense!$C$115+Expense!$C$116),0)</f>
        <v>0</v>
      </c>
      <c r="FL183" s="205">
        <f>IF(FL201=Exit,IF(Expense!$B$107=Expense!$K$55,0,Expense!$C$115+Expense!$C$116),0)</f>
        <v>0</v>
      </c>
      <c r="FM183" s="205">
        <f>IF(FM201=Exit,IF(Expense!$B$107=Expense!$K$55,0,Expense!$C$115+Expense!$C$116),0)</f>
        <v>0</v>
      </c>
      <c r="FN183" s="205">
        <f>IF(FN201=Exit,IF(Expense!$B$107=Expense!$K$55,0,Expense!$C$115+Expense!$C$116),0)</f>
        <v>0</v>
      </c>
      <c r="FO183" s="205">
        <f>IF(FO201=Exit,IF(Expense!$B$107=Expense!$K$55,0,Expense!$C$115+Expense!$C$116),0)</f>
        <v>0</v>
      </c>
      <c r="FP183" s="205">
        <f>IF(FP201=Exit,IF(Expense!$B$107=Expense!$K$55,0,Expense!$C$115+Expense!$C$116),0)</f>
        <v>0</v>
      </c>
      <c r="FQ183" s="205">
        <f>IF(FQ201=Exit,IF(Expense!$B$107=Expense!$K$55,0,Expense!$C$115+Expense!$C$116),0)</f>
        <v>0</v>
      </c>
      <c r="FR183" s="205">
        <f>IF(FR201=Exit,IF(Expense!$B$107=Expense!$K$55,0,Expense!$C$115+Expense!$C$116),0)</f>
        <v>0</v>
      </c>
      <c r="FS183" s="205">
        <f>IF(FS201=Exit,IF(Expense!$B$107=Expense!$K$55,0,Expense!$C$115+Expense!$C$116),0)</f>
        <v>0</v>
      </c>
      <c r="FT183" s="205">
        <f>IF(FT201=Exit,IF(Expense!$B$107=Expense!$K$55,0,Expense!$C$115+Expense!$C$116),0)</f>
        <v>0</v>
      </c>
      <c r="FU183" s="205">
        <f>IF(FU201=Exit,IF(Expense!$B$107=Expense!$K$55,0,Expense!$C$115+Expense!$C$116),0)</f>
        <v>0</v>
      </c>
      <c r="FV183" s="205">
        <f>IF(FV201=Exit,IF(Expense!$B$107=Expense!$K$55,0,Expense!$C$115+Expense!$C$116),0)</f>
        <v>0</v>
      </c>
      <c r="FW183" s="205">
        <f>IF(FW201=Exit,IF(Expense!$B$107=Expense!$K$55,0,Expense!$C$115+Expense!$C$116),0)</f>
        <v>0</v>
      </c>
      <c r="FX183" s="205">
        <f>IF(FX201=Exit,IF(Expense!$B$107=Expense!$K$55,0,Expense!$C$115+Expense!$C$116),0)</f>
        <v>0</v>
      </c>
      <c r="FY183" s="205">
        <f>IF(FY201=Exit,IF(Expense!$B$107=Expense!$K$55,0,Expense!$C$115+Expense!$C$116),0)</f>
        <v>0</v>
      </c>
      <c r="FZ183" s="205">
        <f>IF(FZ201=Exit,IF(Expense!$B$107=Expense!$K$55,0,Expense!$C$115+Expense!$C$116),0)</f>
        <v>0</v>
      </c>
      <c r="GA183" s="205">
        <f>IF(GA201=Exit,IF(Expense!$B$107=Expense!$K$55,0,Expense!$C$115+Expense!$C$116),0)</f>
        <v>0</v>
      </c>
      <c r="GB183" s="205">
        <f>IF(GB201=Exit,IF(Expense!$B$107=Expense!$K$55,0,Expense!$C$115+Expense!$C$116),0)</f>
        <v>0</v>
      </c>
      <c r="GC183" s="205">
        <f>IF(GC201=Exit,IF(Expense!$B$107=Expense!$K$55,0,Expense!$C$115+Expense!$C$116),0)</f>
        <v>0</v>
      </c>
      <c r="GD183" s="205">
        <f>IF(GD201=Exit,IF(Expense!$B$107=Expense!$K$55,0,Expense!$C$115+Expense!$C$116),0)</f>
        <v>0</v>
      </c>
      <c r="GE183" s="205">
        <f>IF(GE201=Exit,IF(Expense!$B$107=Expense!$K$55,0,Expense!$C$115+Expense!$C$116),0)</f>
        <v>0</v>
      </c>
      <c r="GF183" s="205">
        <f>IF(GF201=Exit,IF(Expense!$B$107=Expense!$K$55,0,Expense!$C$115+Expense!$C$116),0)</f>
        <v>0</v>
      </c>
      <c r="GG183" s="205">
        <f>IF(GG201=Exit,IF(Expense!$B$107=Expense!$K$55,0,Expense!$C$115+Expense!$C$116),0)</f>
        <v>0</v>
      </c>
      <c r="GH183" s="205">
        <f>IF(GH201=Exit,IF(Expense!$B$107=Expense!$K$55,0,Expense!$C$115+Expense!$C$116),0)</f>
        <v>0</v>
      </c>
      <c r="GI183" s="205">
        <f>IF(GI201=Exit,IF(Expense!$B$107=Expense!$K$55,0,Expense!$C$115+Expense!$C$116),0)</f>
        <v>0</v>
      </c>
      <c r="GJ183" s="205">
        <f>IF(GJ201=Exit,IF(Expense!$B$107=Expense!$K$55,0,Expense!$C$115+Expense!$C$116),0)</f>
        <v>0</v>
      </c>
      <c r="GK183" s="205">
        <f>IF(GK201=Exit,IF(Expense!$B$107=Expense!$K$55,0,Expense!$C$115+Expense!$C$116),0)</f>
        <v>0</v>
      </c>
      <c r="GL183" s="205">
        <f>IF(GL201=Exit,IF(Expense!$B$107=Expense!$K$55,0,Expense!$C$115+Expense!$C$116),0)</f>
        <v>0</v>
      </c>
      <c r="GM183" s="205">
        <f>IF(GM201=Exit,IF(Expense!$B$107=Expense!$K$55,0,Expense!$C$115+Expense!$C$116),0)</f>
        <v>0</v>
      </c>
      <c r="GN183" s="205">
        <f>IF(GN201=Exit,IF(Expense!$B$107=Expense!$K$55,0,Expense!$C$115+Expense!$C$116),0)</f>
        <v>0</v>
      </c>
      <c r="GO183" s="205">
        <f>IF(GO201=Exit,IF(Expense!$B$107=Expense!$K$55,0,Expense!$C$115+Expense!$C$116),0)</f>
        <v>0</v>
      </c>
      <c r="GP183" s="205">
        <f>IF(GP201=Exit,IF(Expense!$B$107=Expense!$K$55,0,Expense!$C$115+Expense!$C$116),0)</f>
        <v>0</v>
      </c>
      <c r="GQ183" s="205">
        <f>IF(GQ201=Exit,IF(Expense!$B$107=Expense!$K$55,0,Expense!$C$115+Expense!$C$116),0)</f>
        <v>0</v>
      </c>
      <c r="GR183" s="205">
        <f>IF(GR201=Exit,IF(Expense!$B$107=Expense!$K$55,0,Expense!$C$115+Expense!$C$116),0)</f>
        <v>0</v>
      </c>
      <c r="GS183" s="205">
        <f>IF(GS201=Exit,IF(Expense!$B$107=Expense!$K$55,0,Expense!$C$115+Expense!$C$116),0)</f>
        <v>0</v>
      </c>
      <c r="GT183" s="205">
        <f>IF(GT201=Exit,IF(Expense!$B$107=Expense!$K$55,0,Expense!$C$115+Expense!$C$116),0)</f>
        <v>0</v>
      </c>
      <c r="GU183" s="205">
        <f>IF(GU201=Exit,IF(Expense!$B$107=Expense!$K$55,0,Expense!$C$115+Expense!$C$116),0)</f>
        <v>0</v>
      </c>
      <c r="GV183" s="205">
        <f>IF(GV201=Exit,IF(Expense!$B$107=Expense!$K$55,0,Expense!$C$115+Expense!$C$116),0)</f>
        <v>0</v>
      </c>
      <c r="GW183" s="205">
        <f>IF(GW201=Exit,IF(Expense!$B$107=Expense!$K$55,0,Expense!$C$115+Expense!$C$116),0)</f>
        <v>0</v>
      </c>
      <c r="GX183" s="205">
        <f>IF(GX201=Exit,IF(Expense!$B$107=Expense!$K$55,0,Expense!$C$115+Expense!$C$116),0)</f>
        <v>0</v>
      </c>
      <c r="GY183" s="205">
        <f>IF(GY201=Exit,IF(Expense!$B$107=Expense!$K$55,0,Expense!$C$115+Expense!$C$116),0)</f>
        <v>0</v>
      </c>
      <c r="GZ183" s="205">
        <f>IF(GZ201=Exit,IF(Expense!$B$107=Expense!$K$55,0,Expense!$C$115+Expense!$C$116),0)</f>
        <v>0</v>
      </c>
      <c r="HA183" s="205">
        <f>IF(HA201=Exit,IF(Expense!$B$107=Expense!$K$55,0,Expense!$C$115+Expense!$C$116),0)</f>
        <v>0</v>
      </c>
      <c r="HB183" s="205">
        <f>IF(HB201=Exit,IF(Expense!$B$107=Expense!$K$55,0,Expense!$C$115+Expense!$C$116),0)</f>
        <v>0</v>
      </c>
      <c r="HC183" s="205">
        <f>IF(HC201=Exit,IF(Expense!$B$107=Expense!$K$55,0,Expense!$C$115+Expense!$C$116),0)</f>
        <v>0</v>
      </c>
      <c r="HD183" s="205">
        <f>IF(HD201=Exit,IF(Expense!$B$107=Expense!$K$55,0,Expense!$C$115+Expense!$C$116),0)</f>
        <v>0</v>
      </c>
      <c r="HE183" s="205">
        <f>IF(HE201=Exit,IF(Expense!$B$107=Expense!$K$55,0,Expense!$C$115+Expense!$C$116),0)</f>
        <v>0</v>
      </c>
      <c r="HF183" s="205">
        <f>IF(HF201=Exit,IF(Expense!$B$107=Expense!$K$55,0,Expense!$C$115+Expense!$C$116),0)</f>
        <v>0</v>
      </c>
      <c r="HG183" s="205">
        <f>IF(HG201=Exit,IF(Expense!$B$107=Expense!$K$55,0,Expense!$C$115+Expense!$C$116),0)</f>
        <v>0</v>
      </c>
      <c r="HH183" s="205">
        <f>IF(HH201=Exit,IF(Expense!$B$107=Expense!$K$55,0,Expense!$C$115+Expense!$C$116),0)</f>
        <v>0</v>
      </c>
      <c r="HI183" s="205">
        <f>IF(HI201=Exit,IF(Expense!$B$107=Expense!$K$55,0,Expense!$C$115+Expense!$C$116),0)</f>
        <v>0</v>
      </c>
      <c r="HJ183" s="205">
        <f>IF(HJ201=Exit,IF(Expense!$B$107=Expense!$K$55,0,Expense!$C$115+Expense!$C$116),0)</f>
        <v>0</v>
      </c>
      <c r="HK183" s="205">
        <f>IF(HK201=Exit,IF(Expense!$B$107=Expense!$K$55,0,Expense!$C$115+Expense!$C$116),0)</f>
        <v>0</v>
      </c>
      <c r="HL183" s="205">
        <f>IF(HL201=Exit,IF(Expense!$B$107=Expense!$K$55,0,Expense!$C$115+Expense!$C$116),0)</f>
        <v>0</v>
      </c>
      <c r="HM183" s="205">
        <f>IF(HM201=Exit,IF(Expense!$B$107=Expense!$K$55,0,Expense!$C$115+Expense!$C$116),0)</f>
        <v>0</v>
      </c>
      <c r="HN183" s="205">
        <f>IF(HN201=Exit,IF(Expense!$B$107=Expense!$K$55,0,Expense!$C$115+Expense!$C$116),0)</f>
        <v>0</v>
      </c>
      <c r="HO183" s="205">
        <f>IF(HO201=Exit,IF(Expense!$B$107=Expense!$K$55,0,Expense!$C$115+Expense!$C$116),0)</f>
        <v>0</v>
      </c>
      <c r="HP183" s="205">
        <f>IF(HP201=Exit,IF(Expense!$B$107=Expense!$K$55,0,Expense!$C$115+Expense!$C$116),0)</f>
        <v>0</v>
      </c>
      <c r="HQ183" s="205">
        <f>IF(HQ201=Exit,IF(Expense!$B$107=Expense!$K$55,0,Expense!$C$115+Expense!$C$116),0)</f>
        <v>0</v>
      </c>
      <c r="HR183" s="205">
        <f>IF(HR201=Exit,IF(Expense!$B$107=Expense!$K$55,0,Expense!$C$115+Expense!$C$116),0)</f>
        <v>0</v>
      </c>
      <c r="HS183" s="205">
        <f>IF(HS201=Exit,IF(Expense!$B$107=Expense!$K$55,0,Expense!$C$115+Expense!$C$116),0)</f>
        <v>0</v>
      </c>
      <c r="HT183" s="205">
        <f>IF(HT201=Exit,IF(Expense!$B$107=Expense!$K$55,0,Expense!$C$115+Expense!$C$116),0)</f>
        <v>0</v>
      </c>
      <c r="HU183" s="205">
        <f>IF(HU201=Exit,IF(Expense!$B$107=Expense!$K$55,0,Expense!$C$115+Expense!$C$116),0)</f>
        <v>0</v>
      </c>
      <c r="HV183" s="205">
        <f>IF(HV201=Exit,IF(Expense!$B$107=Expense!$K$55,0,Expense!$C$115+Expense!$C$116),0)</f>
        <v>0</v>
      </c>
      <c r="HW183" s="205">
        <f>IF(HW201=Exit,IF(Expense!$B$107=Expense!$K$55,0,Expense!$C$115+Expense!$C$116),0)</f>
        <v>0</v>
      </c>
      <c r="HX183" s="205">
        <f>IF(HX201=Exit,IF(Expense!$B$107=Expense!$K$55,0,Expense!$C$115+Expense!$C$116),0)</f>
        <v>0</v>
      </c>
      <c r="HY183" s="205">
        <f>IF(HY201=Exit,IF(Expense!$B$107=Expense!$K$55,0,Expense!$C$115+Expense!$C$116),0)</f>
        <v>0</v>
      </c>
      <c r="HZ183" s="205">
        <f>IF(HZ201=Exit,IF(Expense!$B$107=Expense!$K$55,0,Expense!$C$115+Expense!$C$116),0)</f>
        <v>0</v>
      </c>
      <c r="IA183" s="205">
        <f>IF(IA201=Exit,IF(Expense!$B$107=Expense!$K$55,0,Expense!$C$115+Expense!$C$116),0)</f>
        <v>0</v>
      </c>
      <c r="IB183" s="205">
        <f>IF(IB201=Exit,IF(Expense!$B$107=Expense!$K$55,0,Expense!$C$115+Expense!$C$116),0)</f>
        <v>0</v>
      </c>
      <c r="IC183" s="205">
        <f>IF(IC201=Exit,IF(Expense!$B$107=Expense!$K$55,0,Expense!$C$115+Expense!$C$116),0)</f>
        <v>0</v>
      </c>
      <c r="ID183" s="205">
        <f>IF(ID201=Exit,IF(Expense!$B$107=Expense!$K$55,0,Expense!$C$115+Expense!$C$116),0)</f>
        <v>0</v>
      </c>
      <c r="IE183" s="205">
        <f>IF(IE201=Exit,IF(Expense!$B$107=Expense!$K$55,0,Expense!$C$115+Expense!$C$116),0)</f>
        <v>0</v>
      </c>
      <c r="IF183" s="205">
        <f>IF(IF201=Exit,IF(Expense!$B$107=Expense!$K$55,0,Expense!$C$115+Expense!$C$116),0)</f>
        <v>0</v>
      </c>
      <c r="IG183" s="205">
        <f>IF(IG201=Exit,IF(Expense!$B$107=Expense!$K$55,0,Expense!$C$115+Expense!$C$116),0)</f>
        <v>0</v>
      </c>
      <c r="IH183" s="205">
        <f>IF(IH201=Exit,IF(Expense!$B$107=Expense!$K$55,0,Expense!$C$115+Expense!$C$116),0)</f>
        <v>0</v>
      </c>
      <c r="II183" s="205">
        <f>IF(II201=Exit,IF(Expense!$B$107=Expense!$K$55,0,Expense!$C$115+Expense!$C$116),0)</f>
        <v>0</v>
      </c>
      <c r="IJ183" s="205">
        <f>IF(IJ201=Exit,IF(Expense!$B$107=Expense!$K$55,0,Expense!$C$115+Expense!$C$116),0)</f>
        <v>0</v>
      </c>
      <c r="IK183" s="205">
        <f>IF(IK201=Exit,IF(Expense!$B$107=Expense!$K$55,0,Expense!$C$115+Expense!$C$116),0)</f>
        <v>0</v>
      </c>
      <c r="IL183" s="205">
        <f>IF(IL201=Exit,IF(Expense!$B$107=Expense!$K$55,0,Expense!$C$115+Expense!$C$116),0)</f>
        <v>0</v>
      </c>
      <c r="IM183" s="205">
        <f>IF(IM201=Exit,IF(Expense!$B$107=Expense!$K$55,0,Expense!$C$115+Expense!$C$116),0)</f>
        <v>0</v>
      </c>
      <c r="IN183" s="205">
        <f>IF(IN201=Exit,IF(Expense!$B$107=Expense!$K$55,0,Expense!$C$115+Expense!$C$116),0)</f>
        <v>0</v>
      </c>
      <c r="IO183" s="205">
        <f>IF(IO201=Exit,IF(Expense!$B$107=Expense!$K$55,0,Expense!$C$115+Expense!$C$116),0)</f>
        <v>0</v>
      </c>
      <c r="IP183" s="205">
        <f>IF(IP201=Exit,IF(Expense!$B$107=Expense!$K$55,0,Expense!$C$115+Expense!$C$116),0)</f>
        <v>0</v>
      </c>
      <c r="IQ183" s="205">
        <f>IF(IQ201=Exit,IF(Expense!$B$107=Expense!$K$55,0,Expense!$C$115+Expense!$C$116),0)</f>
        <v>0</v>
      </c>
      <c r="IR183" s="205">
        <f>IF(IR201=Exit,IF(Expense!$B$107=Expense!$K$55,0,Expense!$C$115+Expense!$C$116),0)</f>
        <v>0</v>
      </c>
      <c r="IS183" s="205">
        <f>IF(IS201=Exit,IF(Expense!$B$107=Expense!$K$55,0,Expense!$C$115+Expense!$C$116),0)</f>
        <v>0</v>
      </c>
      <c r="IT183" s="205">
        <f>IF(IT201=Exit,IF(Expense!$B$107=Expense!$K$55,0,Expense!$C$115+Expense!$C$116),0)</f>
        <v>0</v>
      </c>
      <c r="IU183" s="205">
        <f>IF(IU201=Exit,IF(Expense!$B$107=Expense!$K$55,0,Expense!$C$115+Expense!$C$116),0)</f>
        <v>0</v>
      </c>
      <c r="IV183" s="205">
        <f>IF(IV201=Exit,IF(Expense!$B$107=Expense!$K$55,0,Expense!$C$115+Expense!$C$116),0)</f>
        <v>0</v>
      </c>
      <c r="IW183" s="205">
        <f>IF(IW201=Exit,IF(Expense!$B$107=Expense!$K$55,0,Expense!$C$115+Expense!$C$116),0)</f>
        <v>0</v>
      </c>
      <c r="IX183" s="205">
        <f>IF(IX201=Exit,IF(Expense!$B$107=Expense!$K$55,0,Expense!$C$115+Expense!$C$116),0)</f>
        <v>0</v>
      </c>
      <c r="IY183" s="205">
        <f>IF(IY201=Exit,IF(Expense!$B$107=Expense!$K$55,0,Expense!$C$115+Expense!$C$116),0)</f>
        <v>0</v>
      </c>
      <c r="IZ183" s="205">
        <f>IF(IZ201=Exit,IF(Expense!$B$107=Expense!$K$55,0,Expense!$C$115+Expense!$C$116),0)</f>
        <v>0</v>
      </c>
      <c r="JA183" s="205">
        <f>IF(JA201=Exit,IF(Expense!$B$107=Expense!$K$55,0,Expense!$C$115+Expense!$C$116),0)</f>
        <v>0</v>
      </c>
      <c r="JB183" s="205">
        <f>IF(JB201=Exit,IF(Expense!$B$107=Expense!$K$55,0,Expense!$C$115+Expense!$C$116),0)</f>
        <v>0</v>
      </c>
      <c r="JC183" s="205">
        <f>IF(JC201=Exit,IF(Expense!$B$107=Expense!$K$55,0,Expense!$C$115+Expense!$C$116),0)</f>
        <v>0</v>
      </c>
      <c r="JD183" s="205">
        <f>IF(JD201=Exit,IF(Expense!$B$107=Expense!$K$55,0,Expense!$C$115+Expense!$C$116),0)</f>
        <v>0</v>
      </c>
      <c r="JE183" s="205">
        <f>IF(JE201=Exit,IF(Expense!$B$107=Expense!$K$55,0,Expense!$C$115+Expense!$C$116),0)</f>
        <v>0</v>
      </c>
      <c r="JF183" s="205">
        <f>IF(JF201=Exit,IF(Expense!$B$107=Expense!$K$55,0,Expense!$C$115+Expense!$C$116),0)</f>
        <v>0</v>
      </c>
      <c r="JG183" s="205">
        <f>IF(JG201=Exit,IF(Expense!$B$107=Expense!$K$55,0,Expense!$C$115+Expense!$C$116),0)</f>
        <v>0</v>
      </c>
      <c r="JH183" s="205">
        <f>IF(JH201=Exit,IF(Expense!$B$107=Expense!$K$55,0,Expense!$C$115+Expense!$C$116),0)</f>
        <v>0</v>
      </c>
      <c r="JI183" s="205">
        <f>IF(JI201=Exit,IF(Expense!$B$107=Expense!$K$55,0,Expense!$C$115+Expense!$C$116),0)</f>
        <v>0</v>
      </c>
      <c r="JJ183" s="205">
        <f>IF(JJ201=Exit,IF(Expense!$B$107=Expense!$K$55,0,Expense!$C$115+Expense!$C$116),0)</f>
        <v>0</v>
      </c>
      <c r="JK183" s="205">
        <f>IF(JK201=Exit,IF(Expense!$B$107=Expense!$K$55,0,Expense!$C$115+Expense!$C$116),0)</f>
        <v>0</v>
      </c>
      <c r="JL183" s="205">
        <f>IF(JL201=Exit,IF(Expense!$B$107=Expense!$K$55,0,Expense!$C$115+Expense!$C$116),0)</f>
        <v>0</v>
      </c>
      <c r="JM183" s="205">
        <f>IF(JM201=Exit,IF(Expense!$B$107=Expense!$K$55,0,Expense!$C$115+Expense!$C$116),0)</f>
        <v>0</v>
      </c>
      <c r="JN183" s="205">
        <f>IF(JN201=Exit,IF(Expense!$B$107=Expense!$K$55,0,Expense!$C$115+Expense!$C$116),0)</f>
        <v>0</v>
      </c>
      <c r="JO183" s="205">
        <f>IF(JO201=Exit,IF(Expense!$B$107=Expense!$K$55,0,Expense!$C$115+Expense!$C$116),0)</f>
        <v>0</v>
      </c>
      <c r="JP183" s="205">
        <f>IF(JP201=Exit,IF(Expense!$B$107=Expense!$K$55,0,Expense!$C$115+Expense!$C$116),0)</f>
        <v>0</v>
      </c>
      <c r="JQ183" s="205">
        <f>IF(JQ201=Exit,IF(Expense!$B$107=Expense!$K$55,0,Expense!$C$115+Expense!$C$116),0)</f>
        <v>0</v>
      </c>
      <c r="JR183" s="205">
        <f>IF(JR201=Exit,IF(Expense!$B$107=Expense!$K$55,0,Expense!$C$115+Expense!$C$116),0)</f>
        <v>0</v>
      </c>
      <c r="JS183" s="205">
        <f>IF(JS201=Exit,IF(Expense!$B$107=Expense!$K$55,0,Expense!$C$115+Expense!$C$116),0)</f>
        <v>0</v>
      </c>
      <c r="JT183" s="205">
        <f>IF(JT201=Exit,IF(Expense!$B$107=Expense!$K$55,0,Expense!$C$115+Expense!$C$116),0)</f>
        <v>0</v>
      </c>
      <c r="JU183" s="205">
        <f>IF(JU201=Exit,IF(Expense!$B$107=Expense!$K$55,0,Expense!$C$115+Expense!$C$116),0)</f>
        <v>0</v>
      </c>
      <c r="JV183" s="205">
        <f>IF(JV201=Exit,IF(Expense!$B$107=Expense!$K$55,0,Expense!$C$115+Expense!$C$116),0)</f>
        <v>0</v>
      </c>
      <c r="JW183" s="205">
        <f>IF(JW201=Exit,IF(Expense!$B$107=Expense!$K$55,0,Expense!$C$115+Expense!$C$116),0)</f>
        <v>0</v>
      </c>
      <c r="JX183" s="205">
        <f>IF(JX201=Exit,IF(Expense!$B$107=Expense!$K$55,0,Expense!$C$115+Expense!$C$116),0)</f>
        <v>0</v>
      </c>
      <c r="JY183" s="205">
        <f>IF(JY201=Exit,IF(Expense!$B$107=Expense!$K$55,0,Expense!$C$115+Expense!$C$116),0)</f>
        <v>0</v>
      </c>
      <c r="JZ183" s="205">
        <f>IF(JZ201=Exit,IF(Expense!$B$107=Expense!$K$55,0,Expense!$C$115+Expense!$C$116),0)</f>
        <v>0</v>
      </c>
      <c r="KA183" s="205">
        <f>IF(KA201=Exit,IF(Expense!$B$107=Expense!$K$55,0,Expense!$C$115+Expense!$C$116),0)</f>
        <v>0</v>
      </c>
      <c r="KB183" s="205">
        <f>IF(KB201=Exit,IF(Expense!$B$107=Expense!$K$55,0,Expense!$C$115+Expense!$C$116),0)</f>
        <v>0</v>
      </c>
      <c r="KC183" s="205">
        <f>IF(KC201=Exit,IF(Expense!$B$107=Expense!$K$55,0,Expense!$C$115+Expense!$C$116),0)</f>
        <v>0</v>
      </c>
      <c r="KD183" s="205">
        <f>IF(KD201=Exit,IF(Expense!$B$107=Expense!$K$55,0,Expense!$C$115+Expense!$C$116),0)</f>
        <v>0</v>
      </c>
      <c r="KE183" s="205">
        <f>IF(KE201=Exit,IF(Expense!$B$107=Expense!$K$55,0,Expense!$C$115+Expense!$C$116),0)</f>
        <v>0</v>
      </c>
      <c r="KF183" s="205">
        <f>IF(KF201=Exit,IF(Expense!$B$107=Expense!$K$55,0,Expense!$C$115+Expense!$C$116),0)</f>
        <v>0</v>
      </c>
      <c r="KG183" s="205">
        <f>IF(KG201=Exit,IF(Expense!$B$107=Expense!$K$55,0,Expense!$C$115+Expense!$C$116),0)</f>
        <v>0</v>
      </c>
      <c r="KH183" s="205">
        <f>IF(KH201=Exit,IF(Expense!$B$107=Expense!$K$55,0,Expense!$C$115+Expense!$C$116),0)</f>
        <v>0</v>
      </c>
      <c r="KI183" s="205">
        <f>IF(KI201=Exit,IF(Expense!$B$107=Expense!$K$55,0,Expense!$C$115+Expense!$C$116),0)</f>
        <v>0</v>
      </c>
      <c r="KJ183" s="205">
        <f>IF(KJ201=Exit,IF(Expense!$B$107=Expense!$K$55,0,Expense!$C$115+Expense!$C$116),0)</f>
        <v>0</v>
      </c>
      <c r="KK183" s="205">
        <f>IF(KK201=Exit,IF(Expense!$B$107=Expense!$K$55,0,Expense!$C$115+Expense!$C$116),0)</f>
        <v>0</v>
      </c>
      <c r="KL183" s="205">
        <f>IF(KL201=Exit,IF(Expense!$B$107=Expense!$K$55,0,Expense!$C$115+Expense!$C$116),0)</f>
        <v>0</v>
      </c>
      <c r="KM183" s="205">
        <f>IF(KM201=Exit,IF(Expense!$B$107=Expense!$K$55,0,Expense!$C$115+Expense!$C$116),0)</f>
        <v>0</v>
      </c>
      <c r="KN183" s="205">
        <f>IF(KN201=Exit,IF(Expense!$B$107=Expense!$K$55,0,Expense!$C$115+Expense!$C$116),0)</f>
        <v>0</v>
      </c>
      <c r="KO183" s="205">
        <f>IF(KO201=Exit,IF(Expense!$B$107=Expense!$K$55,0,Expense!$C$115+Expense!$C$116),0)</f>
        <v>0</v>
      </c>
      <c r="KP183" s="205">
        <f>IF(KP201=Exit,IF(Expense!$B$107=Expense!$K$55,0,Expense!$C$115+Expense!$C$116),0)</f>
        <v>0</v>
      </c>
      <c r="KQ183" s="205">
        <f>IF(KQ201=Exit,IF(Expense!$B$107=Expense!$K$55,0,Expense!$C$115+Expense!$C$116),0)</f>
        <v>0</v>
      </c>
      <c r="KR183" s="205">
        <f>IF(KR201=Exit,IF(Expense!$B$107=Expense!$K$55,0,Expense!$C$115+Expense!$C$116),0)</f>
        <v>0</v>
      </c>
      <c r="KS183" s="205">
        <f>IF(KS201=Exit,IF(Expense!$B$107=Expense!$K$55,0,Expense!$C$115+Expense!$C$116),0)</f>
        <v>0</v>
      </c>
      <c r="KT183" s="205">
        <f>IF(KT201=Exit,IF(Expense!$B$107=Expense!$K$55,0,Expense!$C$115+Expense!$C$116),0)</f>
        <v>0</v>
      </c>
      <c r="KU183" s="205">
        <f>IF(KU201=Exit,IF(Expense!$B$107=Expense!$K$55,0,Expense!$C$115+Expense!$C$116),0)</f>
        <v>0</v>
      </c>
      <c r="KV183" s="205">
        <f>IF(KV201=Exit,IF(Expense!$B$107=Expense!$K$55,0,Expense!$C$115+Expense!$C$116),0)</f>
        <v>0</v>
      </c>
      <c r="KW183" s="205">
        <f>IF(KW201=Exit,IF(Expense!$B$107=Expense!$K$55,0,Expense!$C$115+Expense!$C$116),0)</f>
        <v>0</v>
      </c>
      <c r="KX183" s="205">
        <f>IF(KX201=Exit,IF(Expense!$B$107=Expense!$K$55,0,Expense!$C$115+Expense!$C$116),0)</f>
        <v>0</v>
      </c>
      <c r="KY183" s="205">
        <f>IF(KY201=Exit,IF(Expense!$B$107=Expense!$K$55,0,Expense!$C$115+Expense!$C$116),0)</f>
        <v>0</v>
      </c>
      <c r="KZ183" s="205">
        <f>IF(KZ201=Exit,IF(Expense!$B$107=Expense!$K$55,0,Expense!$C$115+Expense!$C$116),0)</f>
        <v>0</v>
      </c>
      <c r="LA183" s="205">
        <f>IF(LA201=Exit,IF(Expense!$B$107=Expense!$K$55,0,Expense!$C$115+Expense!$C$116),0)</f>
        <v>0</v>
      </c>
      <c r="LB183" s="205">
        <f>IF(LB201=Exit,IF(Expense!$B$107=Expense!$K$55,0,Expense!$C$115+Expense!$C$116),0)</f>
        <v>0</v>
      </c>
      <c r="LC183" s="205">
        <f>IF(LC201=Exit,IF(Expense!$B$107=Expense!$K$55,0,Expense!$C$115+Expense!$C$116),0)</f>
        <v>0</v>
      </c>
      <c r="LD183" s="205">
        <f>IF(LD201=Exit,IF(Expense!$B$107=Expense!$K$55,0,Expense!$C$115+Expense!$C$116),0)</f>
        <v>0</v>
      </c>
      <c r="LE183" s="205">
        <f>IF(LE201=Exit,IF(Expense!$B$107=Expense!$K$55,0,Expense!$C$115+Expense!$C$116),0)</f>
        <v>0</v>
      </c>
    </row>
    <row r="184" spans="1:317">
      <c r="A184" s="195">
        <v>7.5</v>
      </c>
      <c r="B184" s="204" t="str">
        <f>IF(Expense!$B$107=Expense!$K$55,"Stamp Duty","LAT - w/o Levy")</f>
        <v>LAT - w/o Levy</v>
      </c>
      <c r="C184" s="185"/>
      <c r="D184" s="205"/>
      <c r="E184" s="205">
        <f>IF(E201=Exit,IF(Expense!$B$107=Expense!$K$55,Expense!$E$108,Expense!$D$109),0)</f>
        <v>0</v>
      </c>
      <c r="F184" s="205">
        <f>IF(F201=Exit,IF(Expense!$B$107=Expense!$K$55,Expense!$E$108,Expense!$D$109),0)</f>
        <v>0</v>
      </c>
      <c r="G184" s="205">
        <f>IF(G201=Exit,IF(Expense!$B$107=Expense!$K$55,Expense!$E$108,Expense!$D$109),0)</f>
        <v>0</v>
      </c>
      <c r="H184" s="205">
        <f>IF(H201=Exit,IF(Expense!$B$107=Expense!$K$55,Expense!$E$108,Expense!$D$109),0)</f>
        <v>0</v>
      </c>
      <c r="I184" s="205">
        <f>IF(I201=Exit,IF(Expense!$B$107=Expense!$K$55,Expense!$E$108,Expense!$D$109),0)</f>
        <v>0</v>
      </c>
      <c r="J184" s="205">
        <f>IF(J201=Exit,IF(Expense!$B$107=Expense!$K$55,Expense!$E$108,Expense!$D$109),0)</f>
        <v>0</v>
      </c>
      <c r="K184" s="205">
        <f>IF(K201=Exit,IF(Expense!$B$107=Expense!$K$55,Expense!$E$108,Expense!$D$109),0)</f>
        <v>0</v>
      </c>
      <c r="L184" s="205">
        <f>IF(L201=Exit,IF(Expense!$B$107=Expense!$K$55,Expense!$E$108,Expense!$D$109),0)</f>
        <v>0</v>
      </c>
      <c r="M184" s="205">
        <f>IF(M201=Exit,IF(Expense!$B$107=Expense!$K$55,Expense!$E$108,Expense!$D$109),0)</f>
        <v>0</v>
      </c>
      <c r="N184" s="205">
        <f>IF(N201=Exit,IF(Expense!$B$107=Expense!$K$55,Expense!$E$108,Expense!$D$109),0)</f>
        <v>0</v>
      </c>
      <c r="O184" s="205">
        <f>IF(O201=Exit,IF(Expense!$B$107=Expense!$K$55,Expense!$E$108,Expense!$D$109),0)</f>
        <v>0</v>
      </c>
      <c r="P184" s="205">
        <f>IF(P201=Exit,IF(Expense!$B$107=Expense!$K$55,Expense!$E$108,Expense!$D$109),0)</f>
        <v>0</v>
      </c>
      <c r="Q184" s="205">
        <f>IF(Q201=Exit,IF(Expense!$B$107=Expense!$K$55,Expense!$E$108,Expense!$D$109),0)</f>
        <v>0</v>
      </c>
      <c r="R184" s="205">
        <f>IF(R201=Exit,IF(Expense!$B$107=Expense!$K$55,Expense!$E$108,Expense!$D$109),0)</f>
        <v>0</v>
      </c>
      <c r="S184" s="205">
        <f>IF(S201=Exit,IF(Expense!$B$107=Expense!$K$55,Expense!$E$108,Expense!$D$109),0)</f>
        <v>0</v>
      </c>
      <c r="T184" s="205">
        <f>IF(T201=Exit,IF(Expense!$B$107=Expense!$K$55,Expense!$E$108,Expense!$D$109),0)</f>
        <v>0</v>
      </c>
      <c r="U184" s="205">
        <f>IF(U201=Exit,IF(Expense!$B$107=Expense!$K$55,Expense!$E$108,Expense!$D$109),0)</f>
        <v>0</v>
      </c>
      <c r="V184" s="205">
        <f>IF(V201=Exit,IF(Expense!$B$107=Expense!$K$55,Expense!$E$108,Expense!$D$109),0)</f>
        <v>0</v>
      </c>
      <c r="W184" s="205">
        <f>IF(W201=Exit,IF(Expense!$B$107=Expense!$K$55,Expense!$E$108,Expense!$D$109),0)</f>
        <v>0</v>
      </c>
      <c r="X184" s="205">
        <f>IF(X201=Exit,IF(Expense!$B$107=Expense!$K$55,Expense!$E$108,Expense!$D$109),0)</f>
        <v>0</v>
      </c>
      <c r="Y184" s="205">
        <f>IF(Y201=Exit,IF(Expense!$B$107=Expense!$K$55,Expense!$E$108,Expense!$D$109),0)</f>
        <v>0</v>
      </c>
      <c r="Z184" s="205">
        <f>IF(Z201=Exit,IF(Expense!$B$107=Expense!$K$55,Expense!$E$108,Expense!$D$109),0)</f>
        <v>0</v>
      </c>
      <c r="AA184" s="205">
        <f>IF(AA201=Exit,IF(Expense!$B$107=Expense!$K$55,Expense!$E$108,Expense!$D$109),0)</f>
        <v>0</v>
      </c>
      <c r="AB184" s="205">
        <f>IF(AB201=Exit,IF(Expense!$B$107=Expense!$K$55,Expense!$E$108,Expense!$D$109),0)</f>
        <v>0</v>
      </c>
      <c r="AC184" s="205">
        <f>IF(AC201=Exit,IF(Expense!$B$107=Expense!$K$55,Expense!$E$108,Expense!$D$109),0)</f>
        <v>0</v>
      </c>
      <c r="AD184" s="205">
        <f>IF(AD201=Exit,IF(Expense!$B$107=Expense!$K$55,Expense!$E$108,Expense!$D$109),0)</f>
        <v>0</v>
      </c>
      <c r="AE184" s="205">
        <f>IF(AE201=Exit,IF(Expense!$B$107=Expense!$K$55,Expense!$E$108,Expense!$D$109),0)</f>
        <v>0</v>
      </c>
      <c r="AF184" s="205">
        <f>IF(AF201=Exit,IF(Expense!$B$107=Expense!$K$55,Expense!$E$108,Expense!$D$109),0)</f>
        <v>0</v>
      </c>
      <c r="AG184" s="205">
        <f>IF(AG201=Exit,IF(Expense!$B$107=Expense!$K$55,Expense!$E$108,Expense!$D$109),0)</f>
        <v>0</v>
      </c>
      <c r="AH184" s="205">
        <f>IF(AH201=Exit,IF(Expense!$B$107=Expense!$K$55,Expense!$E$108,Expense!$D$109),0)</f>
        <v>0</v>
      </c>
      <c r="AI184" s="205">
        <f>IF(AI201=Exit,IF(Expense!$B$107=Expense!$K$55,Expense!$E$108,Expense!$D$109),0)</f>
        <v>0</v>
      </c>
      <c r="AJ184" s="205">
        <f>IF(AJ201=Exit,IF(Expense!$B$107=Expense!$K$55,Expense!$E$108,Expense!$D$109),0)</f>
        <v>0</v>
      </c>
      <c r="AK184" s="205">
        <f>IF(AK201=Exit,IF(Expense!$B$107=Expense!$K$55,Expense!$E$108,Expense!$D$109),0)</f>
        <v>0</v>
      </c>
      <c r="AL184" s="205">
        <f>IF(AL201=Exit,IF(Expense!$B$107=Expense!$K$55,Expense!$E$108,Expense!$D$109),0)</f>
        <v>0</v>
      </c>
      <c r="AM184" s="205">
        <f>IF(AM201=Exit,IF(Expense!$B$107=Expense!$K$55,Expense!$E$108,Expense!$D$109),0)</f>
        <v>0</v>
      </c>
      <c r="AN184" s="205">
        <f>IF(AN201=Exit,IF(Expense!$B$107=Expense!$K$55,Expense!$E$108,Expense!$D$109),0)</f>
        <v>0</v>
      </c>
      <c r="AO184" s="205">
        <f>IF(AO201=Exit,IF(Expense!$B$107=Expense!$K$55,Expense!$E$108,Expense!$D$109),0)</f>
        <v>0</v>
      </c>
      <c r="AP184" s="205">
        <f>IF(AP201=Exit,IF(Expense!$B$107=Expense!$K$55,Expense!$E$108,Expense!$D$109),0)</f>
        <v>0</v>
      </c>
      <c r="AQ184" s="205">
        <f>IF(AQ201=Exit,IF(Expense!$B$107=Expense!$K$55,Expense!$E$108,Expense!$D$109),0)</f>
        <v>0</v>
      </c>
      <c r="AR184" s="205">
        <f>IF(AR201=Exit,IF(Expense!$B$107=Expense!$K$55,Expense!$E$108,Expense!$D$109),0)</f>
        <v>0</v>
      </c>
      <c r="AS184" s="205">
        <f>IF(AS201=Exit,IF(Expense!$B$107=Expense!$K$55,Expense!$E$108,Expense!$D$109),0)</f>
        <v>0</v>
      </c>
      <c r="AT184" s="205">
        <f>IF(AT201=Exit,IF(Expense!$B$107=Expense!$K$55,Expense!$E$108,Expense!$D$109),0)</f>
        <v>0</v>
      </c>
      <c r="AU184" s="205">
        <f>IF(AU201=Exit,IF(Expense!$B$107=Expense!$K$55,Expense!$E$108,Expense!$D$109),0)</f>
        <v>0</v>
      </c>
      <c r="AV184" s="205">
        <f>IF(AV201=Exit,IF(Expense!$B$107=Expense!$K$55,Expense!$E$108,Expense!$D$109),0)</f>
        <v>0</v>
      </c>
      <c r="AW184" s="205">
        <f>IF(AW201=Exit,IF(Expense!$B$107=Expense!$K$55,Expense!$E$108,Expense!$D$109),0)</f>
        <v>0</v>
      </c>
      <c r="AX184" s="205">
        <f>IF(AX201=Exit,IF(Expense!$B$107=Expense!$K$55,Expense!$E$108,Expense!$D$109),0)</f>
        <v>0</v>
      </c>
      <c r="AY184" s="205">
        <f>IF(AY201=Exit,IF(Expense!$B$107=Expense!$K$55,Expense!$E$108,Expense!$D$109),0)</f>
        <v>0</v>
      </c>
      <c r="AZ184" s="205">
        <f>IF(AZ201=Exit,IF(Expense!$B$107=Expense!$K$55,Expense!$E$108,Expense!$D$109),0)</f>
        <v>0</v>
      </c>
      <c r="BA184" s="205">
        <f>IF(BA201=Exit,IF(Expense!$B$107=Expense!$K$55,Expense!$E$108,Expense!$D$109),0)</f>
        <v>0</v>
      </c>
      <c r="BB184" s="205">
        <f>IF(BB201=Exit,IF(Expense!$B$107=Expense!$K$55,Expense!$E$108,Expense!$D$109),0)</f>
        <v>0</v>
      </c>
      <c r="BC184" s="205">
        <f>IF(BC201=Exit,IF(Expense!$B$107=Expense!$K$55,Expense!$E$108,Expense!$D$109),0)</f>
        <v>0</v>
      </c>
      <c r="BD184" s="205">
        <f>IF(BD201=Exit,IF(Expense!$B$107=Expense!$K$55,Expense!$E$108,Expense!$D$109),0)</f>
        <v>0</v>
      </c>
      <c r="BE184" s="205">
        <f>IF(BE201=Exit,IF(Expense!$B$107=Expense!$K$55,Expense!$E$108,Expense!$D$109),0)</f>
        <v>0</v>
      </c>
      <c r="BF184" s="205">
        <f>IF(BF201=Exit,IF(Expense!$B$107=Expense!$K$55,Expense!$E$108,Expense!$D$109),0)</f>
        <v>0</v>
      </c>
      <c r="BG184" s="205">
        <f>IF(BG201=Exit,IF(Expense!$B$107=Expense!$K$55,Expense!$E$108,Expense!$D$109),0)</f>
        <v>0</v>
      </c>
      <c r="BH184" s="205">
        <f>IF(BH201=Exit,IF(Expense!$B$107=Expense!$K$55,Expense!$E$108,Expense!$D$109),0)</f>
        <v>0</v>
      </c>
      <c r="BI184" s="205">
        <f>IF(BI201=Exit,IF(Expense!$B$107=Expense!$K$55,Expense!$E$108,Expense!$D$109),0)</f>
        <v>0</v>
      </c>
      <c r="BJ184" s="205">
        <f>IF(BJ201=Exit,IF(Expense!$B$107=Expense!$K$55,Expense!$E$108,Expense!$D$109),0)</f>
        <v>0</v>
      </c>
      <c r="BK184" s="205">
        <f>IF(BK201=Exit,IF(Expense!$B$107=Expense!$K$55,Expense!$E$108,Expense!$D$109),0)</f>
        <v>0</v>
      </c>
      <c r="BL184" s="205">
        <f>IF(BL201=Exit,IF(Expense!$B$107=Expense!$K$55,Expense!$E$108,Expense!$D$109),0)</f>
        <v>0</v>
      </c>
      <c r="BM184" s="205">
        <f>IF(BM201=Exit,IF(Expense!$B$107=Expense!$K$55,Expense!$E$108,Expense!$D$109),0)</f>
        <v>0</v>
      </c>
      <c r="BN184" s="205">
        <f>IF(BN201=Exit,IF(Expense!$B$107=Expense!$K$55,Expense!$E$108,Expense!$D$109),0)</f>
        <v>0</v>
      </c>
      <c r="BO184" s="205">
        <f>IF(BO201=Exit,IF(Expense!$B$107=Expense!$K$55,Expense!$E$108,Expense!$D$109),0)</f>
        <v>0</v>
      </c>
      <c r="BP184" s="205">
        <f>IF(BP201=Exit,IF(Expense!$B$107=Expense!$K$55,Expense!$E$108,Expense!$D$109),0)</f>
        <v>0</v>
      </c>
      <c r="BQ184" s="205">
        <f>IF(BQ201=Exit,IF(Expense!$B$107=Expense!$K$55,Expense!$E$108,Expense!$D$109),0)</f>
        <v>0</v>
      </c>
      <c r="BR184" s="205">
        <f>IF(BR201=Exit,IF(Expense!$B$107=Expense!$K$55,Expense!$E$108,Expense!$D$109),0)</f>
        <v>0</v>
      </c>
      <c r="BS184" s="205">
        <f>IF(BS201=Exit,IF(Expense!$B$107=Expense!$K$55,Expense!$E$108,Expense!$D$109),0)</f>
        <v>0</v>
      </c>
      <c r="BT184" s="205">
        <f>IF(BT201=Exit,IF(Expense!$B$107=Expense!$K$55,Expense!$E$108,Expense!$D$109),0)</f>
        <v>0</v>
      </c>
      <c r="BU184" s="205">
        <f>IF(BU201=Exit,IF(Expense!$B$107=Expense!$K$55,Expense!$E$108,Expense!$D$109),0)</f>
        <v>0</v>
      </c>
      <c r="BV184" s="205">
        <f>IF(BV201=Exit,IF(Expense!$B$107=Expense!$K$55,Expense!$E$108,Expense!$D$109),0)</f>
        <v>0</v>
      </c>
      <c r="BW184" s="205">
        <f>IF(BW201=Exit,IF(Expense!$B$107=Expense!$K$55,Expense!$E$108,Expense!$D$109),0)</f>
        <v>0</v>
      </c>
      <c r="BX184" s="205">
        <f>IF(BX201=Exit,IF(Expense!$B$107=Expense!$K$55,Expense!$E$108,Expense!$D$109),0)</f>
        <v>0</v>
      </c>
      <c r="BY184" s="205">
        <f>IF(BY201=Exit,IF(Expense!$B$107=Expense!$K$55,Expense!$E$108,Expense!$D$109),0)</f>
        <v>0</v>
      </c>
      <c r="BZ184" s="205">
        <f>IF(BZ201=Exit,IF(Expense!$B$107=Expense!$K$55,Expense!$E$108,Expense!$D$109),0)</f>
        <v>0</v>
      </c>
      <c r="CA184" s="205">
        <f>IF(CA201=Exit,IF(Expense!$B$107=Expense!$K$55,Expense!$E$108,Expense!$D$109),0)</f>
        <v>0</v>
      </c>
      <c r="CB184" s="205">
        <f>IF(CB201=Exit,IF(Expense!$B$107=Expense!$K$55,Expense!$E$108,Expense!$D$109),0)</f>
        <v>0</v>
      </c>
      <c r="CC184" s="205">
        <f>IF(CC201=Exit,IF(Expense!$B$107=Expense!$K$55,Expense!$E$108,Expense!$D$109),0)</f>
        <v>0</v>
      </c>
      <c r="CD184" s="205">
        <f>IF(CD201=Exit,IF(Expense!$B$107=Expense!$K$55,Expense!$E$108,Expense!$D$109),0)</f>
        <v>0</v>
      </c>
      <c r="CE184" s="205">
        <f>IF(CE201=Exit,IF(Expense!$B$107=Expense!$K$55,Expense!$E$108,Expense!$D$109),0)</f>
        <v>0</v>
      </c>
      <c r="CF184" s="205">
        <f>IF(CF201=Exit,IF(Expense!$B$107=Expense!$K$55,Expense!$E$108,Expense!$D$109),0)</f>
        <v>0</v>
      </c>
      <c r="CG184" s="205">
        <f>IF(CG201=Exit,IF(Expense!$B$107=Expense!$K$55,Expense!$E$108,Expense!$D$109),0)</f>
        <v>0</v>
      </c>
      <c r="CH184" s="205">
        <f>IF(CH201=Exit,IF(Expense!$B$107=Expense!$K$55,Expense!$E$108,Expense!$D$109),0)</f>
        <v>0</v>
      </c>
      <c r="CI184" s="205">
        <f>IF(CI201=Exit,IF(Expense!$B$107=Expense!$K$55,Expense!$E$108,Expense!$D$109),0)</f>
        <v>0</v>
      </c>
      <c r="CJ184" s="205">
        <f>IF(CJ201=Exit,IF(Expense!$B$107=Expense!$K$55,Expense!$E$108,Expense!$D$109),0)</f>
        <v>0</v>
      </c>
      <c r="CK184" s="205">
        <f>IF(CK201=Exit,IF(Expense!$B$107=Expense!$K$55,Expense!$E$108,Expense!$D$109),0)</f>
        <v>0</v>
      </c>
      <c r="CL184" s="205">
        <f>IF(CL201=Exit,IF(Expense!$B$107=Expense!$K$55,Expense!$E$108,Expense!$D$109),0)</f>
        <v>0</v>
      </c>
      <c r="CM184" s="205">
        <f>IF(CM201=Exit,IF(Expense!$B$107=Expense!$K$55,Expense!$E$108,Expense!$D$109),0)</f>
        <v>0</v>
      </c>
      <c r="CN184" s="205">
        <f>IF(CN201=Exit,IF(Expense!$B$107=Expense!$K$55,Expense!$E$108,Expense!$D$109),0)</f>
        <v>0</v>
      </c>
      <c r="CO184" s="205">
        <f>IF(CO201=Exit,IF(Expense!$B$107=Expense!$K$55,Expense!$E$108,Expense!$D$109),0)</f>
        <v>0</v>
      </c>
      <c r="CP184" s="205">
        <f>IF(CP201=Exit,IF(Expense!$B$107=Expense!$K$55,Expense!$E$108,Expense!$D$109),0)</f>
        <v>0</v>
      </c>
      <c r="CQ184" s="205">
        <f>IF(CQ201=Exit,IF(Expense!$B$107=Expense!$K$55,Expense!$E$108,Expense!$D$109),0)</f>
        <v>0</v>
      </c>
      <c r="CR184" s="205">
        <f>IF(CR201=Exit,IF(Expense!$B$107=Expense!$K$55,Expense!$E$108,Expense!$D$109),0)</f>
        <v>0</v>
      </c>
      <c r="CS184" s="205">
        <f>IF(CS201=Exit,IF(Expense!$B$107=Expense!$K$55,Expense!$E$108,Expense!$D$109),0)</f>
        <v>0</v>
      </c>
      <c r="CT184" s="205">
        <f>IF(CT201=Exit,IF(Expense!$B$107=Expense!$K$55,Expense!$E$108,Expense!$D$109),0)</f>
        <v>0</v>
      </c>
      <c r="CU184" s="205">
        <f>IF(CU201=Exit,IF(Expense!$B$107=Expense!$K$55,Expense!$E$108,Expense!$D$109),0)</f>
        <v>0</v>
      </c>
      <c r="CV184" s="205">
        <f>IF(CV201=Exit,IF(Expense!$B$107=Expense!$K$55,Expense!$E$108,Expense!$D$109),0)</f>
        <v>0</v>
      </c>
      <c r="CW184" s="205">
        <f>IF(CW201=Exit,IF(Expense!$B$107=Expense!$K$55,Expense!$E$108,Expense!$D$109),0)</f>
        <v>0</v>
      </c>
      <c r="CX184" s="205">
        <f>IF(CX201=Exit,IF(Expense!$B$107=Expense!$K$55,Expense!$E$108,Expense!$D$109),0)</f>
        <v>0</v>
      </c>
      <c r="CY184" s="205">
        <f>IF(CY201=Exit,IF(Expense!$B$107=Expense!$K$55,Expense!$E$108,Expense!$D$109),0)</f>
        <v>0</v>
      </c>
      <c r="CZ184" s="205">
        <f>IF(CZ201=Exit,IF(Expense!$B$107=Expense!$K$55,Expense!$E$108,Expense!$D$109),0)</f>
        <v>0</v>
      </c>
      <c r="DA184" s="205">
        <f>IF(DA201=Exit,IF(Expense!$B$107=Expense!$K$55,Expense!$E$108,Expense!$D$109),0)</f>
        <v>0</v>
      </c>
      <c r="DB184" s="205">
        <f>IF(DB201=Exit,IF(Expense!$B$107=Expense!$K$55,Expense!$E$108,Expense!$D$109),0)</f>
        <v>0</v>
      </c>
      <c r="DC184" s="205">
        <f>IF(DC201=Exit,IF(Expense!$B$107=Expense!$K$55,Expense!$E$108,Expense!$D$109),0)</f>
        <v>0</v>
      </c>
      <c r="DD184" s="205">
        <f>IF(DD201=Exit,IF(Expense!$B$107=Expense!$K$55,Expense!$E$108,Expense!$D$109),0)</f>
        <v>0</v>
      </c>
      <c r="DE184" s="205">
        <f>IF(DE201=Exit,IF(Expense!$B$107=Expense!$K$55,Expense!$E$108,Expense!$D$109),0)</f>
        <v>0</v>
      </c>
      <c r="DF184" s="205">
        <f>IF(DF201=Exit,IF(Expense!$B$107=Expense!$K$55,Expense!$E$108,Expense!$D$109),0)</f>
        <v>0</v>
      </c>
      <c r="DG184" s="205">
        <f>IF(DG201=Exit,IF(Expense!$B$107=Expense!$K$55,Expense!$E$108,Expense!$D$109),0)</f>
        <v>0</v>
      </c>
      <c r="DH184" s="205">
        <f>IF(DH201=Exit,IF(Expense!$B$107=Expense!$K$55,Expense!$E$108,Expense!$D$109),0)</f>
        <v>0</v>
      </c>
      <c r="DI184" s="205">
        <f>IF(DI201=Exit,IF(Expense!$B$107=Expense!$K$55,Expense!$E$108,Expense!$D$109),0)</f>
        <v>0</v>
      </c>
      <c r="DJ184" s="205">
        <f>IF(DJ201=Exit,IF(Expense!$B$107=Expense!$K$55,Expense!$E$108,Expense!$D$109),0)</f>
        <v>0</v>
      </c>
      <c r="DK184" s="205">
        <f>IF(DK201=Exit,IF(Expense!$B$107=Expense!$K$55,Expense!$E$108,Expense!$D$109),0)</f>
        <v>0</v>
      </c>
      <c r="DL184" s="205">
        <f>IF(DL201=Exit,IF(Expense!$B$107=Expense!$K$55,Expense!$E$108,Expense!$D$109),0)</f>
        <v>0</v>
      </c>
      <c r="DM184" s="205">
        <f>IF(DM201=Exit,IF(Expense!$B$107=Expense!$K$55,Expense!$E$108,Expense!$D$109),0)</f>
        <v>0</v>
      </c>
      <c r="DN184" s="205">
        <f>IF(DN201=Exit,IF(Expense!$B$107=Expense!$K$55,Expense!$E$108,Expense!$D$109),0)</f>
        <v>0</v>
      </c>
      <c r="DO184" s="205">
        <f>IF(DO201=Exit,IF(Expense!$B$107=Expense!$K$55,Expense!$E$108,Expense!$D$109),0)</f>
        <v>0</v>
      </c>
      <c r="DP184" s="205">
        <f>IF(DP201=Exit,IF(Expense!$B$107=Expense!$K$55,Expense!$E$108,Expense!$D$109),0)</f>
        <v>0</v>
      </c>
      <c r="DQ184" s="205">
        <f>IF(DQ201=Exit,IF(Expense!$B$107=Expense!$K$55,Expense!$E$108,Expense!$D$109),0)</f>
        <v>0</v>
      </c>
      <c r="DR184" s="205">
        <f>IF(DR201=Exit,IF(Expense!$B$107=Expense!$K$55,Expense!$E$108,Expense!$D$109),0)</f>
        <v>0</v>
      </c>
      <c r="DS184" s="205">
        <f>IF(DS201=Exit,IF(Expense!$B$107=Expense!$K$55,Expense!$E$108,Expense!$D$109),0)</f>
        <v>0</v>
      </c>
      <c r="DT184" s="205">
        <f>IF(DT201=Exit,IF(Expense!$B$107=Expense!$K$55,Expense!$E$108,Expense!$D$109),0)</f>
        <v>0</v>
      </c>
      <c r="DU184" s="205">
        <f>IF(DU201=Exit,IF(Expense!$B$107=Expense!$K$55,Expense!$E$108,Expense!$D$109),0)</f>
        <v>0</v>
      </c>
      <c r="DV184" s="205">
        <f>IF(DV201=Exit,IF(Expense!$B$107=Expense!$K$55,Expense!$E$108,Expense!$D$109),0)</f>
        <v>0</v>
      </c>
      <c r="DW184" s="205">
        <f>IF(DW201=Exit,IF(Expense!$B$107=Expense!$K$55,Expense!$E$108,Expense!$D$109),0)</f>
        <v>0</v>
      </c>
      <c r="DX184" s="205">
        <f>IF(DX201=Exit,IF(Expense!$B$107=Expense!$K$55,Expense!$E$108,Expense!$D$109),0)</f>
        <v>0</v>
      </c>
      <c r="DY184" s="205">
        <f>IF(DY201=Exit,IF(Expense!$B$107=Expense!$K$55,Expense!$E$108,Expense!$D$109),0)</f>
        <v>0</v>
      </c>
      <c r="DZ184" s="205">
        <f>IF(DZ201=Exit,IF(Expense!$B$107=Expense!$K$55,Expense!$E$108,Expense!$D$109),0)</f>
        <v>0</v>
      </c>
      <c r="EA184" s="205">
        <f>IF(EA201=Exit,IF(Expense!$B$107=Expense!$K$55,Expense!$E$108,Expense!$D$109),0)</f>
        <v>0</v>
      </c>
      <c r="EB184" s="205">
        <f>IF(EB201=Exit,IF(Expense!$B$107=Expense!$K$55,Expense!$E$108,Expense!$D$109),0)</f>
        <v>0</v>
      </c>
      <c r="EC184" s="205">
        <f>IF(EC201=Exit,IF(Expense!$B$107=Expense!$K$55,Expense!$E$108,Expense!$D$109),0)</f>
        <v>0</v>
      </c>
      <c r="ED184" s="205">
        <f>IF(ED201=Exit,IF(Expense!$B$107=Expense!$K$55,Expense!$E$108,Expense!$D$109),0)</f>
        <v>0</v>
      </c>
      <c r="EE184" s="205">
        <f>IF(EE201=Exit,IF(Expense!$B$107=Expense!$K$55,Expense!$E$108,Expense!$D$109),0)</f>
        <v>0</v>
      </c>
      <c r="EF184" s="205">
        <f>IF(EF201=Exit,IF(Expense!$B$107=Expense!$K$55,Expense!$E$108,Expense!$D$109),0)</f>
        <v>0</v>
      </c>
      <c r="EG184" s="205">
        <f>IF(EG201=Exit,IF(Expense!$B$107=Expense!$K$55,Expense!$E$108,Expense!$D$109),0)</f>
        <v>0</v>
      </c>
      <c r="EH184" s="205">
        <f>IF(EH201=Exit,IF(Expense!$B$107=Expense!$K$55,Expense!$E$108,Expense!$D$109),0)</f>
        <v>0</v>
      </c>
      <c r="EI184" s="205">
        <f>IF(EI201=Exit,IF(Expense!$B$107=Expense!$K$55,Expense!$E$108,Expense!$D$109),0)</f>
        <v>0</v>
      </c>
      <c r="EJ184" s="205">
        <f>IF(EJ201=Exit,IF(Expense!$B$107=Expense!$K$55,Expense!$E$108,Expense!$D$109),0)</f>
        <v>0</v>
      </c>
      <c r="EK184" s="205">
        <f>IF(EK201=Exit,IF(Expense!$B$107=Expense!$K$55,Expense!$E$108,Expense!$D$109),0)</f>
        <v>0</v>
      </c>
      <c r="EL184" s="205">
        <f>IF(EL201=Exit,IF(Expense!$B$107=Expense!$K$55,Expense!$E$108,Expense!$D$109),0)</f>
        <v>0</v>
      </c>
      <c r="EM184" s="205">
        <f>IF(EM201=Exit,IF(Expense!$B$107=Expense!$K$55,Expense!$E$108,Expense!$D$109),0)</f>
        <v>0</v>
      </c>
      <c r="EN184" s="205">
        <f>IF(EN201=Exit,IF(Expense!$B$107=Expense!$K$55,Expense!$E$108,Expense!$D$109),0)</f>
        <v>0</v>
      </c>
      <c r="EO184" s="205">
        <f>IF(EO201=Exit,IF(Expense!$B$107=Expense!$K$55,Expense!$E$108,Expense!$D$109),0)</f>
        <v>0</v>
      </c>
      <c r="EP184" s="205">
        <f>IF(EP201=Exit,IF(Expense!$B$107=Expense!$K$55,Expense!$E$108,Expense!$D$109),0)</f>
        <v>0</v>
      </c>
      <c r="EQ184" s="205">
        <f>IF(EQ201=Exit,IF(Expense!$B$107=Expense!$K$55,Expense!$E$108,Expense!$D$109),0)</f>
        <v>0</v>
      </c>
      <c r="ER184" s="205">
        <f>IF(ER201=Exit,IF(Expense!$B$107=Expense!$K$55,Expense!$E$108,Expense!$D$109),0)</f>
        <v>0</v>
      </c>
      <c r="ES184" s="205">
        <f>IF(ES201=Exit,IF(Expense!$B$107=Expense!$K$55,Expense!$E$108,Expense!$D$109),0)</f>
        <v>0</v>
      </c>
      <c r="ET184" s="205">
        <f>IF(ET201=Exit,IF(Expense!$B$107=Expense!$K$55,Expense!$E$108,Expense!$D$109),0)</f>
        <v>0</v>
      </c>
      <c r="EU184" s="205">
        <f>IF(EU201=Exit,IF(Expense!$B$107=Expense!$K$55,Expense!$E$108,Expense!$D$109),0)</f>
        <v>0</v>
      </c>
      <c r="EV184" s="205">
        <f>IF(EV201=Exit,IF(Expense!$B$107=Expense!$K$55,Expense!$E$108,Expense!$D$109),0)</f>
        <v>0</v>
      </c>
      <c r="EW184" s="205">
        <f>IF(EW201=Exit,IF(Expense!$B$107=Expense!$K$55,Expense!$E$108,Expense!$D$109),0)</f>
        <v>0</v>
      </c>
      <c r="EX184" s="205">
        <f ca="1">IF(EX201=Exit,IF(Expense!$B$107=Expense!$K$55,Expense!$E$108,Expense!$D$109),0)</f>
        <v>0</v>
      </c>
      <c r="EY184" s="205">
        <f>IF(EY201=Exit,IF(Expense!$B$107=Expense!$K$55,Expense!$E$108,Expense!$D$109),0)</f>
        <v>0</v>
      </c>
      <c r="EZ184" s="205">
        <f>IF(EZ201=Exit,IF(Expense!$B$107=Expense!$K$55,Expense!$E$108,Expense!$D$109),0)</f>
        <v>0</v>
      </c>
      <c r="FA184" s="205">
        <f>IF(FA201=Exit,IF(Expense!$B$107=Expense!$K$55,Expense!$E$108,Expense!$D$109),0)</f>
        <v>0</v>
      </c>
      <c r="FB184" s="205">
        <f>IF(FB201=Exit,IF(Expense!$B$107=Expense!$K$55,Expense!$E$108,Expense!$D$109),0)</f>
        <v>0</v>
      </c>
      <c r="FC184" s="205">
        <f>IF(FC201=Exit,IF(Expense!$B$107=Expense!$K$55,Expense!$E$108,Expense!$D$109),0)</f>
        <v>0</v>
      </c>
      <c r="FD184" s="205">
        <f>IF(FD201=Exit,IF(Expense!$B$107=Expense!$K$55,Expense!$E$108,Expense!$D$109),0)</f>
        <v>0</v>
      </c>
      <c r="FE184" s="205">
        <f>IF(FE201=Exit,IF(Expense!$B$107=Expense!$K$55,Expense!$E$108,Expense!$D$109),0)</f>
        <v>0</v>
      </c>
      <c r="FF184" s="205">
        <f>IF(FF201=Exit,IF(Expense!$B$107=Expense!$K$55,Expense!$E$108,Expense!$D$109),0)</f>
        <v>0</v>
      </c>
      <c r="FG184" s="205">
        <f>IF(FG201=Exit,IF(Expense!$B$107=Expense!$K$55,Expense!$E$108,Expense!$D$109),0)</f>
        <v>0</v>
      </c>
      <c r="FH184" s="205">
        <f>IF(FH201=Exit,IF(Expense!$B$107=Expense!$K$55,Expense!$E$108,Expense!$D$109),0)</f>
        <v>0</v>
      </c>
      <c r="FI184" s="205">
        <f>IF(FI201=Exit,IF(Expense!$B$107=Expense!$K$55,Expense!$E$108,Expense!$D$109),0)</f>
        <v>0</v>
      </c>
      <c r="FJ184" s="205">
        <f>IF(FJ201=Exit,IF(Expense!$B$107=Expense!$K$55,Expense!$E$108,Expense!$D$109),0)</f>
        <v>0</v>
      </c>
      <c r="FK184" s="205">
        <f>IF(FK201=Exit,IF(Expense!$B$107=Expense!$K$55,Expense!$E$108,Expense!$D$109),0)</f>
        <v>0</v>
      </c>
      <c r="FL184" s="205">
        <f>IF(FL201=Exit,IF(Expense!$B$107=Expense!$K$55,Expense!$E$108,Expense!$D$109),0)</f>
        <v>0</v>
      </c>
      <c r="FM184" s="205">
        <f>IF(FM201=Exit,IF(Expense!$B$107=Expense!$K$55,Expense!$E$108,Expense!$D$109),0)</f>
        <v>0</v>
      </c>
      <c r="FN184" s="205">
        <f>IF(FN201=Exit,IF(Expense!$B$107=Expense!$K$55,Expense!$E$108,Expense!$D$109),0)</f>
        <v>0</v>
      </c>
      <c r="FO184" s="205">
        <f>IF(FO201=Exit,IF(Expense!$B$107=Expense!$K$55,Expense!$E$108,Expense!$D$109),0)</f>
        <v>0</v>
      </c>
      <c r="FP184" s="205">
        <f>IF(FP201=Exit,IF(Expense!$B$107=Expense!$K$55,Expense!$E$108,Expense!$D$109),0)</f>
        <v>0</v>
      </c>
      <c r="FQ184" s="205">
        <f>IF(FQ201=Exit,IF(Expense!$B$107=Expense!$K$55,Expense!$E$108,Expense!$D$109),0)</f>
        <v>0</v>
      </c>
      <c r="FR184" s="205">
        <f>IF(FR201=Exit,IF(Expense!$B$107=Expense!$K$55,Expense!$E$108,Expense!$D$109),0)</f>
        <v>0</v>
      </c>
      <c r="FS184" s="205">
        <f>IF(FS201=Exit,IF(Expense!$B$107=Expense!$K$55,Expense!$E$108,Expense!$D$109),0)</f>
        <v>0</v>
      </c>
      <c r="FT184" s="205">
        <f>IF(FT201=Exit,IF(Expense!$B$107=Expense!$K$55,Expense!$E$108,Expense!$D$109),0)</f>
        <v>0</v>
      </c>
      <c r="FU184" s="205">
        <f>IF(FU201=Exit,IF(Expense!$B$107=Expense!$K$55,Expense!$E$108,Expense!$D$109),0)</f>
        <v>0</v>
      </c>
      <c r="FV184" s="205">
        <f>IF(FV201=Exit,IF(Expense!$B$107=Expense!$K$55,Expense!$E$108,Expense!$D$109),0)</f>
        <v>0</v>
      </c>
      <c r="FW184" s="205">
        <f>IF(FW201=Exit,IF(Expense!$B$107=Expense!$K$55,Expense!$E$108,Expense!$D$109),0)</f>
        <v>0</v>
      </c>
      <c r="FX184" s="205">
        <f>IF(FX201=Exit,IF(Expense!$B$107=Expense!$K$55,Expense!$E$108,Expense!$D$109),0)</f>
        <v>0</v>
      </c>
      <c r="FY184" s="205">
        <f>IF(FY201=Exit,IF(Expense!$B$107=Expense!$K$55,Expense!$E$108,Expense!$D$109),0)</f>
        <v>0</v>
      </c>
      <c r="FZ184" s="205">
        <f>IF(FZ201=Exit,IF(Expense!$B$107=Expense!$K$55,Expense!$E$108,Expense!$D$109),0)</f>
        <v>0</v>
      </c>
      <c r="GA184" s="205">
        <f>IF(GA201=Exit,IF(Expense!$B$107=Expense!$K$55,Expense!$E$108,Expense!$D$109),0)</f>
        <v>0</v>
      </c>
      <c r="GB184" s="205">
        <f>IF(GB201=Exit,IF(Expense!$B$107=Expense!$K$55,Expense!$E$108,Expense!$D$109),0)</f>
        <v>0</v>
      </c>
      <c r="GC184" s="205">
        <f>IF(GC201=Exit,IF(Expense!$B$107=Expense!$K$55,Expense!$E$108,Expense!$D$109),0)</f>
        <v>0</v>
      </c>
      <c r="GD184" s="205">
        <f>IF(GD201=Exit,IF(Expense!$B$107=Expense!$K$55,Expense!$E$108,Expense!$D$109),0)</f>
        <v>0</v>
      </c>
      <c r="GE184" s="205">
        <f>IF(GE201=Exit,IF(Expense!$B$107=Expense!$K$55,Expense!$E$108,Expense!$D$109),0)</f>
        <v>0</v>
      </c>
      <c r="GF184" s="205">
        <f>IF(GF201=Exit,IF(Expense!$B$107=Expense!$K$55,Expense!$E$108,Expense!$D$109),0)</f>
        <v>0</v>
      </c>
      <c r="GG184" s="205">
        <f>IF(GG201=Exit,IF(Expense!$B$107=Expense!$K$55,Expense!$E$108,Expense!$D$109),0)</f>
        <v>0</v>
      </c>
      <c r="GH184" s="205">
        <f>IF(GH201=Exit,IF(Expense!$B$107=Expense!$K$55,Expense!$E$108,Expense!$D$109),0)</f>
        <v>0</v>
      </c>
      <c r="GI184" s="205">
        <f>IF(GI201=Exit,IF(Expense!$B$107=Expense!$K$55,Expense!$E$108,Expense!$D$109),0)</f>
        <v>0</v>
      </c>
      <c r="GJ184" s="205">
        <f>IF(GJ201=Exit,IF(Expense!$B$107=Expense!$K$55,Expense!$E$108,Expense!$D$109),0)</f>
        <v>0</v>
      </c>
      <c r="GK184" s="205">
        <f>IF(GK201=Exit,IF(Expense!$B$107=Expense!$K$55,Expense!$E$108,Expense!$D$109),0)</f>
        <v>0</v>
      </c>
      <c r="GL184" s="205">
        <f>IF(GL201=Exit,IF(Expense!$B$107=Expense!$K$55,Expense!$E$108,Expense!$D$109),0)</f>
        <v>0</v>
      </c>
      <c r="GM184" s="205">
        <f>IF(GM201=Exit,IF(Expense!$B$107=Expense!$K$55,Expense!$E$108,Expense!$D$109),0)</f>
        <v>0</v>
      </c>
      <c r="GN184" s="205">
        <f>IF(GN201=Exit,IF(Expense!$B$107=Expense!$K$55,Expense!$E$108,Expense!$D$109),0)</f>
        <v>0</v>
      </c>
      <c r="GO184" s="205">
        <f>IF(GO201=Exit,IF(Expense!$B$107=Expense!$K$55,Expense!$E$108,Expense!$D$109),0)</f>
        <v>0</v>
      </c>
      <c r="GP184" s="205">
        <f>IF(GP201=Exit,IF(Expense!$B$107=Expense!$K$55,Expense!$E$108,Expense!$D$109),0)</f>
        <v>0</v>
      </c>
      <c r="GQ184" s="205">
        <f>IF(GQ201=Exit,IF(Expense!$B$107=Expense!$K$55,Expense!$E$108,Expense!$D$109),0)</f>
        <v>0</v>
      </c>
      <c r="GR184" s="205">
        <f>IF(GR201=Exit,IF(Expense!$B$107=Expense!$K$55,Expense!$E$108,Expense!$D$109),0)</f>
        <v>0</v>
      </c>
      <c r="GS184" s="205">
        <f>IF(GS201=Exit,IF(Expense!$B$107=Expense!$K$55,Expense!$E$108,Expense!$D$109),0)</f>
        <v>0</v>
      </c>
      <c r="GT184" s="205">
        <f>IF(GT201=Exit,IF(Expense!$B$107=Expense!$K$55,Expense!$E$108,Expense!$D$109),0)</f>
        <v>0</v>
      </c>
      <c r="GU184" s="205">
        <f>IF(GU201=Exit,IF(Expense!$B$107=Expense!$K$55,Expense!$E$108,Expense!$D$109),0)</f>
        <v>0</v>
      </c>
      <c r="GV184" s="205">
        <f>IF(GV201=Exit,IF(Expense!$B$107=Expense!$K$55,Expense!$E$108,Expense!$D$109),0)</f>
        <v>0</v>
      </c>
      <c r="GW184" s="205">
        <f>IF(GW201=Exit,IF(Expense!$B$107=Expense!$K$55,Expense!$E$108,Expense!$D$109),0)</f>
        <v>0</v>
      </c>
      <c r="GX184" s="205">
        <f>IF(GX201=Exit,IF(Expense!$B$107=Expense!$K$55,Expense!$E$108,Expense!$D$109),0)</f>
        <v>0</v>
      </c>
      <c r="GY184" s="205">
        <f>IF(GY201=Exit,IF(Expense!$B$107=Expense!$K$55,Expense!$E$108,Expense!$D$109),0)</f>
        <v>0</v>
      </c>
      <c r="GZ184" s="205">
        <f>IF(GZ201=Exit,IF(Expense!$B$107=Expense!$K$55,Expense!$E$108,Expense!$D$109),0)</f>
        <v>0</v>
      </c>
      <c r="HA184" s="205">
        <f>IF(HA201=Exit,IF(Expense!$B$107=Expense!$K$55,Expense!$E$108,Expense!$D$109),0)</f>
        <v>0</v>
      </c>
      <c r="HB184" s="205">
        <f>IF(HB201=Exit,IF(Expense!$B$107=Expense!$K$55,Expense!$E$108,Expense!$D$109),0)</f>
        <v>0</v>
      </c>
      <c r="HC184" s="205">
        <f>IF(HC201=Exit,IF(Expense!$B$107=Expense!$K$55,Expense!$E$108,Expense!$D$109),0)</f>
        <v>0</v>
      </c>
      <c r="HD184" s="205">
        <f>IF(HD201=Exit,IF(Expense!$B$107=Expense!$K$55,Expense!$E$108,Expense!$D$109),0)</f>
        <v>0</v>
      </c>
      <c r="HE184" s="205">
        <f>IF(HE201=Exit,IF(Expense!$B$107=Expense!$K$55,Expense!$E$108,Expense!$D$109),0)</f>
        <v>0</v>
      </c>
      <c r="HF184" s="205">
        <f>IF(HF201=Exit,IF(Expense!$B$107=Expense!$K$55,Expense!$E$108,Expense!$D$109),0)</f>
        <v>0</v>
      </c>
      <c r="HG184" s="205">
        <f>IF(HG201=Exit,IF(Expense!$B$107=Expense!$K$55,Expense!$E$108,Expense!$D$109),0)</f>
        <v>0</v>
      </c>
      <c r="HH184" s="205">
        <f>IF(HH201=Exit,IF(Expense!$B$107=Expense!$K$55,Expense!$E$108,Expense!$D$109),0)</f>
        <v>0</v>
      </c>
      <c r="HI184" s="205">
        <f>IF(HI201=Exit,IF(Expense!$B$107=Expense!$K$55,Expense!$E$108,Expense!$D$109),0)</f>
        <v>0</v>
      </c>
      <c r="HJ184" s="205">
        <f>IF(HJ201=Exit,IF(Expense!$B$107=Expense!$K$55,Expense!$E$108,Expense!$D$109),0)</f>
        <v>0</v>
      </c>
      <c r="HK184" s="205">
        <f>IF(HK201=Exit,IF(Expense!$B$107=Expense!$K$55,Expense!$E$108,Expense!$D$109),0)</f>
        <v>0</v>
      </c>
      <c r="HL184" s="205">
        <f>IF(HL201=Exit,IF(Expense!$B$107=Expense!$K$55,Expense!$E$108,Expense!$D$109),0)</f>
        <v>0</v>
      </c>
      <c r="HM184" s="205">
        <f>IF(HM201=Exit,IF(Expense!$B$107=Expense!$K$55,Expense!$E$108,Expense!$D$109),0)</f>
        <v>0</v>
      </c>
      <c r="HN184" s="205">
        <f>IF(HN201=Exit,IF(Expense!$B$107=Expense!$K$55,Expense!$E$108,Expense!$D$109),0)</f>
        <v>0</v>
      </c>
      <c r="HO184" s="205">
        <f>IF(HO201=Exit,IF(Expense!$B$107=Expense!$K$55,Expense!$E$108,Expense!$D$109),0)</f>
        <v>0</v>
      </c>
      <c r="HP184" s="205">
        <f>IF(HP201=Exit,IF(Expense!$B$107=Expense!$K$55,Expense!$E$108,Expense!$D$109),0)</f>
        <v>0</v>
      </c>
      <c r="HQ184" s="205">
        <f>IF(HQ201=Exit,IF(Expense!$B$107=Expense!$K$55,Expense!$E$108,Expense!$D$109),0)</f>
        <v>0</v>
      </c>
      <c r="HR184" s="205">
        <f>IF(HR201=Exit,IF(Expense!$B$107=Expense!$K$55,Expense!$E$108,Expense!$D$109),0)</f>
        <v>0</v>
      </c>
      <c r="HS184" s="205">
        <f>IF(HS201=Exit,IF(Expense!$B$107=Expense!$K$55,Expense!$E$108,Expense!$D$109),0)</f>
        <v>0</v>
      </c>
      <c r="HT184" s="205">
        <f>IF(HT201=Exit,IF(Expense!$B$107=Expense!$K$55,Expense!$E$108,Expense!$D$109),0)</f>
        <v>0</v>
      </c>
      <c r="HU184" s="205">
        <f>IF(HU201=Exit,IF(Expense!$B$107=Expense!$K$55,Expense!$E$108,Expense!$D$109),0)</f>
        <v>0</v>
      </c>
      <c r="HV184" s="205">
        <f>IF(HV201=Exit,IF(Expense!$B$107=Expense!$K$55,Expense!$E$108,Expense!$D$109),0)</f>
        <v>0</v>
      </c>
      <c r="HW184" s="205">
        <f>IF(HW201=Exit,IF(Expense!$B$107=Expense!$K$55,Expense!$E$108,Expense!$D$109),0)</f>
        <v>0</v>
      </c>
      <c r="HX184" s="205">
        <f>IF(HX201=Exit,IF(Expense!$B$107=Expense!$K$55,Expense!$E$108,Expense!$D$109),0)</f>
        <v>0</v>
      </c>
      <c r="HY184" s="205">
        <f>IF(HY201=Exit,IF(Expense!$B$107=Expense!$K$55,Expense!$E$108,Expense!$D$109),0)</f>
        <v>0</v>
      </c>
      <c r="HZ184" s="205">
        <f>IF(HZ201=Exit,IF(Expense!$B$107=Expense!$K$55,Expense!$E$108,Expense!$D$109),0)</f>
        <v>0</v>
      </c>
      <c r="IA184" s="205">
        <f>IF(IA201=Exit,IF(Expense!$B$107=Expense!$K$55,Expense!$E$108,Expense!$D$109),0)</f>
        <v>0</v>
      </c>
      <c r="IB184" s="205">
        <f>IF(IB201=Exit,IF(Expense!$B$107=Expense!$K$55,Expense!$E$108,Expense!$D$109),0)</f>
        <v>0</v>
      </c>
      <c r="IC184" s="205">
        <f>IF(IC201=Exit,IF(Expense!$B$107=Expense!$K$55,Expense!$E$108,Expense!$D$109),0)</f>
        <v>0</v>
      </c>
      <c r="ID184" s="205">
        <f>IF(ID201=Exit,IF(Expense!$B$107=Expense!$K$55,Expense!$E$108,Expense!$D$109),0)</f>
        <v>0</v>
      </c>
      <c r="IE184" s="205">
        <f>IF(IE201=Exit,IF(Expense!$B$107=Expense!$K$55,Expense!$E$108,Expense!$D$109),0)</f>
        <v>0</v>
      </c>
      <c r="IF184" s="205">
        <f>IF(IF201=Exit,IF(Expense!$B$107=Expense!$K$55,Expense!$E$108,Expense!$D$109),0)</f>
        <v>0</v>
      </c>
      <c r="IG184" s="205">
        <f>IF(IG201=Exit,IF(Expense!$B$107=Expense!$K$55,Expense!$E$108,Expense!$D$109),0)</f>
        <v>0</v>
      </c>
      <c r="IH184" s="205">
        <f>IF(IH201=Exit,IF(Expense!$B$107=Expense!$K$55,Expense!$E$108,Expense!$D$109),0)</f>
        <v>0</v>
      </c>
      <c r="II184" s="205">
        <f>IF(II201=Exit,IF(Expense!$B$107=Expense!$K$55,Expense!$E$108,Expense!$D$109),0)</f>
        <v>0</v>
      </c>
      <c r="IJ184" s="205">
        <f>IF(IJ201=Exit,IF(Expense!$B$107=Expense!$K$55,Expense!$E$108,Expense!$D$109),0)</f>
        <v>0</v>
      </c>
      <c r="IK184" s="205">
        <f>IF(IK201=Exit,IF(Expense!$B$107=Expense!$K$55,Expense!$E$108,Expense!$D$109),0)</f>
        <v>0</v>
      </c>
      <c r="IL184" s="205">
        <f>IF(IL201=Exit,IF(Expense!$B$107=Expense!$K$55,Expense!$E$108,Expense!$D$109),0)</f>
        <v>0</v>
      </c>
      <c r="IM184" s="205">
        <f>IF(IM201=Exit,IF(Expense!$B$107=Expense!$K$55,Expense!$E$108,Expense!$D$109),0)</f>
        <v>0</v>
      </c>
      <c r="IN184" s="205">
        <f>IF(IN201=Exit,IF(Expense!$B$107=Expense!$K$55,Expense!$E$108,Expense!$D$109),0)</f>
        <v>0</v>
      </c>
      <c r="IO184" s="205">
        <f>IF(IO201=Exit,IF(Expense!$B$107=Expense!$K$55,Expense!$E$108,Expense!$D$109),0)</f>
        <v>0</v>
      </c>
      <c r="IP184" s="205">
        <f>IF(IP201=Exit,IF(Expense!$B$107=Expense!$K$55,Expense!$E$108,Expense!$D$109),0)</f>
        <v>0</v>
      </c>
      <c r="IQ184" s="205">
        <f>IF(IQ201=Exit,IF(Expense!$B$107=Expense!$K$55,Expense!$E$108,Expense!$D$109),0)</f>
        <v>0</v>
      </c>
      <c r="IR184" s="205">
        <f>IF(IR201=Exit,IF(Expense!$B$107=Expense!$K$55,Expense!$E$108,Expense!$D$109),0)</f>
        <v>0</v>
      </c>
      <c r="IS184" s="205">
        <f>IF(IS201=Exit,IF(Expense!$B$107=Expense!$K$55,Expense!$E$108,Expense!$D$109),0)</f>
        <v>0</v>
      </c>
      <c r="IT184" s="205">
        <f>IF(IT201=Exit,IF(Expense!$B$107=Expense!$K$55,Expense!$E$108,Expense!$D$109),0)</f>
        <v>0</v>
      </c>
      <c r="IU184" s="205">
        <f>IF(IU201=Exit,IF(Expense!$B$107=Expense!$K$55,Expense!$E$108,Expense!$D$109),0)</f>
        <v>0</v>
      </c>
      <c r="IV184" s="205">
        <f>IF(IV201=Exit,IF(Expense!$B$107=Expense!$K$55,Expense!$E$108,Expense!$D$109),0)</f>
        <v>0</v>
      </c>
      <c r="IW184" s="205">
        <f>IF(IW201=Exit,IF(Expense!$B$107=Expense!$K$55,Expense!$E$108,Expense!$D$109),0)</f>
        <v>0</v>
      </c>
      <c r="IX184" s="205">
        <f>IF(IX201=Exit,IF(Expense!$B$107=Expense!$K$55,Expense!$E$108,Expense!$D$109),0)</f>
        <v>0</v>
      </c>
      <c r="IY184" s="205">
        <f>IF(IY201=Exit,IF(Expense!$B$107=Expense!$K$55,Expense!$E$108,Expense!$D$109),0)</f>
        <v>0</v>
      </c>
      <c r="IZ184" s="205">
        <f>IF(IZ201=Exit,IF(Expense!$B$107=Expense!$K$55,Expense!$E$108,Expense!$D$109),0)</f>
        <v>0</v>
      </c>
      <c r="JA184" s="205">
        <f>IF(JA201=Exit,IF(Expense!$B$107=Expense!$K$55,Expense!$E$108,Expense!$D$109),0)</f>
        <v>0</v>
      </c>
      <c r="JB184" s="205">
        <f>IF(JB201=Exit,IF(Expense!$B$107=Expense!$K$55,Expense!$E$108,Expense!$D$109),0)</f>
        <v>0</v>
      </c>
      <c r="JC184" s="205">
        <f>IF(JC201=Exit,IF(Expense!$B$107=Expense!$K$55,Expense!$E$108,Expense!$D$109),0)</f>
        <v>0</v>
      </c>
      <c r="JD184" s="205">
        <f>IF(JD201=Exit,IF(Expense!$B$107=Expense!$K$55,Expense!$E$108,Expense!$D$109),0)</f>
        <v>0</v>
      </c>
      <c r="JE184" s="205">
        <f>IF(JE201=Exit,IF(Expense!$B$107=Expense!$K$55,Expense!$E$108,Expense!$D$109),0)</f>
        <v>0</v>
      </c>
      <c r="JF184" s="205">
        <f>IF(JF201=Exit,IF(Expense!$B$107=Expense!$K$55,Expense!$E$108,Expense!$D$109),0)</f>
        <v>0</v>
      </c>
      <c r="JG184" s="205">
        <f>IF(JG201=Exit,IF(Expense!$B$107=Expense!$K$55,Expense!$E$108,Expense!$D$109),0)</f>
        <v>0</v>
      </c>
      <c r="JH184" s="205">
        <f>IF(JH201=Exit,IF(Expense!$B$107=Expense!$K$55,Expense!$E$108,Expense!$D$109),0)</f>
        <v>0</v>
      </c>
      <c r="JI184" s="205">
        <f>IF(JI201=Exit,IF(Expense!$B$107=Expense!$K$55,Expense!$E$108,Expense!$D$109),0)</f>
        <v>0</v>
      </c>
      <c r="JJ184" s="205">
        <f>IF(JJ201=Exit,IF(Expense!$B$107=Expense!$K$55,Expense!$E$108,Expense!$D$109),0)</f>
        <v>0</v>
      </c>
      <c r="JK184" s="205">
        <f>IF(JK201=Exit,IF(Expense!$B$107=Expense!$K$55,Expense!$E$108,Expense!$D$109),0)</f>
        <v>0</v>
      </c>
      <c r="JL184" s="205">
        <f>IF(JL201=Exit,IF(Expense!$B$107=Expense!$K$55,Expense!$E$108,Expense!$D$109),0)</f>
        <v>0</v>
      </c>
      <c r="JM184" s="205">
        <f>IF(JM201=Exit,IF(Expense!$B$107=Expense!$K$55,Expense!$E$108,Expense!$D$109),0)</f>
        <v>0</v>
      </c>
      <c r="JN184" s="205">
        <f>IF(JN201=Exit,IF(Expense!$B$107=Expense!$K$55,Expense!$E$108,Expense!$D$109),0)</f>
        <v>0</v>
      </c>
      <c r="JO184" s="205">
        <f>IF(JO201=Exit,IF(Expense!$B$107=Expense!$K$55,Expense!$E$108,Expense!$D$109),0)</f>
        <v>0</v>
      </c>
      <c r="JP184" s="205">
        <f>IF(JP201=Exit,IF(Expense!$B$107=Expense!$K$55,Expense!$E$108,Expense!$D$109),0)</f>
        <v>0</v>
      </c>
      <c r="JQ184" s="205">
        <f>IF(JQ201=Exit,IF(Expense!$B$107=Expense!$K$55,Expense!$E$108,Expense!$D$109),0)</f>
        <v>0</v>
      </c>
      <c r="JR184" s="205">
        <f>IF(JR201=Exit,IF(Expense!$B$107=Expense!$K$55,Expense!$E$108,Expense!$D$109),0)</f>
        <v>0</v>
      </c>
      <c r="JS184" s="205">
        <f>IF(JS201=Exit,IF(Expense!$B$107=Expense!$K$55,Expense!$E$108,Expense!$D$109),0)</f>
        <v>0</v>
      </c>
      <c r="JT184" s="205">
        <f>IF(JT201=Exit,IF(Expense!$B$107=Expense!$K$55,Expense!$E$108,Expense!$D$109),0)</f>
        <v>0</v>
      </c>
      <c r="JU184" s="205">
        <f>IF(JU201=Exit,IF(Expense!$B$107=Expense!$K$55,Expense!$E$108,Expense!$D$109),0)</f>
        <v>0</v>
      </c>
      <c r="JV184" s="205">
        <f>IF(JV201=Exit,IF(Expense!$B$107=Expense!$K$55,Expense!$E$108,Expense!$D$109),0)</f>
        <v>0</v>
      </c>
      <c r="JW184" s="205">
        <f>IF(JW201=Exit,IF(Expense!$B$107=Expense!$K$55,Expense!$E$108,Expense!$D$109),0)</f>
        <v>0</v>
      </c>
      <c r="JX184" s="205">
        <f>IF(JX201=Exit,IF(Expense!$B$107=Expense!$K$55,Expense!$E$108,Expense!$D$109),0)</f>
        <v>0</v>
      </c>
      <c r="JY184" s="205">
        <f>IF(JY201=Exit,IF(Expense!$B$107=Expense!$K$55,Expense!$E$108,Expense!$D$109),0)</f>
        <v>0</v>
      </c>
      <c r="JZ184" s="205">
        <f>IF(JZ201=Exit,IF(Expense!$B$107=Expense!$K$55,Expense!$E$108,Expense!$D$109),0)</f>
        <v>0</v>
      </c>
      <c r="KA184" s="205">
        <f>IF(KA201=Exit,IF(Expense!$B$107=Expense!$K$55,Expense!$E$108,Expense!$D$109),0)</f>
        <v>0</v>
      </c>
      <c r="KB184" s="205">
        <f>IF(KB201=Exit,IF(Expense!$B$107=Expense!$K$55,Expense!$E$108,Expense!$D$109),0)</f>
        <v>0</v>
      </c>
      <c r="KC184" s="205">
        <f>IF(KC201=Exit,IF(Expense!$B$107=Expense!$K$55,Expense!$E$108,Expense!$D$109),0)</f>
        <v>0</v>
      </c>
      <c r="KD184" s="205">
        <f>IF(KD201=Exit,IF(Expense!$B$107=Expense!$K$55,Expense!$E$108,Expense!$D$109),0)</f>
        <v>0</v>
      </c>
      <c r="KE184" s="205">
        <f>IF(KE201=Exit,IF(Expense!$B$107=Expense!$K$55,Expense!$E$108,Expense!$D$109),0)</f>
        <v>0</v>
      </c>
      <c r="KF184" s="205">
        <f>IF(KF201=Exit,IF(Expense!$B$107=Expense!$K$55,Expense!$E$108,Expense!$D$109),0)</f>
        <v>0</v>
      </c>
      <c r="KG184" s="205">
        <f>IF(KG201=Exit,IF(Expense!$B$107=Expense!$K$55,Expense!$E$108,Expense!$D$109),0)</f>
        <v>0</v>
      </c>
      <c r="KH184" s="205">
        <f>IF(KH201=Exit,IF(Expense!$B$107=Expense!$K$55,Expense!$E$108,Expense!$D$109),0)</f>
        <v>0</v>
      </c>
      <c r="KI184" s="205">
        <f>IF(KI201=Exit,IF(Expense!$B$107=Expense!$K$55,Expense!$E$108,Expense!$D$109),0)</f>
        <v>0</v>
      </c>
      <c r="KJ184" s="205">
        <f>IF(KJ201=Exit,IF(Expense!$B$107=Expense!$K$55,Expense!$E$108,Expense!$D$109),0)</f>
        <v>0</v>
      </c>
      <c r="KK184" s="205">
        <f>IF(KK201=Exit,IF(Expense!$B$107=Expense!$K$55,Expense!$E$108,Expense!$D$109),0)</f>
        <v>0</v>
      </c>
      <c r="KL184" s="205">
        <f>IF(KL201=Exit,IF(Expense!$B$107=Expense!$K$55,Expense!$E$108,Expense!$D$109),0)</f>
        <v>0</v>
      </c>
      <c r="KM184" s="205">
        <f>IF(KM201=Exit,IF(Expense!$B$107=Expense!$K$55,Expense!$E$108,Expense!$D$109),0)</f>
        <v>0</v>
      </c>
      <c r="KN184" s="205">
        <f>IF(KN201=Exit,IF(Expense!$B$107=Expense!$K$55,Expense!$E$108,Expense!$D$109),0)</f>
        <v>0</v>
      </c>
      <c r="KO184" s="205">
        <f>IF(KO201=Exit,IF(Expense!$B$107=Expense!$K$55,Expense!$E$108,Expense!$D$109),0)</f>
        <v>0</v>
      </c>
      <c r="KP184" s="205">
        <f>IF(KP201=Exit,IF(Expense!$B$107=Expense!$K$55,Expense!$E$108,Expense!$D$109),0)</f>
        <v>0</v>
      </c>
      <c r="KQ184" s="205">
        <f>IF(KQ201=Exit,IF(Expense!$B$107=Expense!$K$55,Expense!$E$108,Expense!$D$109),0)</f>
        <v>0</v>
      </c>
      <c r="KR184" s="205">
        <f>IF(KR201=Exit,IF(Expense!$B$107=Expense!$K$55,Expense!$E$108,Expense!$D$109),0)</f>
        <v>0</v>
      </c>
      <c r="KS184" s="205">
        <f>IF(KS201=Exit,IF(Expense!$B$107=Expense!$K$55,Expense!$E$108,Expense!$D$109),0)</f>
        <v>0</v>
      </c>
      <c r="KT184" s="205">
        <f>IF(KT201=Exit,IF(Expense!$B$107=Expense!$K$55,Expense!$E$108,Expense!$D$109),0)</f>
        <v>0</v>
      </c>
      <c r="KU184" s="205">
        <f>IF(KU201=Exit,IF(Expense!$B$107=Expense!$K$55,Expense!$E$108,Expense!$D$109),0)</f>
        <v>0</v>
      </c>
      <c r="KV184" s="205">
        <f>IF(KV201=Exit,IF(Expense!$B$107=Expense!$K$55,Expense!$E$108,Expense!$D$109),0)</f>
        <v>0</v>
      </c>
      <c r="KW184" s="205">
        <f>IF(KW201=Exit,IF(Expense!$B$107=Expense!$K$55,Expense!$E$108,Expense!$D$109),0)</f>
        <v>0</v>
      </c>
      <c r="KX184" s="205">
        <f>IF(KX201=Exit,IF(Expense!$B$107=Expense!$K$55,Expense!$E$108,Expense!$D$109),0)</f>
        <v>0</v>
      </c>
      <c r="KY184" s="205">
        <f>IF(KY201=Exit,IF(Expense!$B$107=Expense!$K$55,Expense!$E$108,Expense!$D$109),0)</f>
        <v>0</v>
      </c>
      <c r="KZ184" s="205">
        <f>IF(KZ201=Exit,IF(Expense!$B$107=Expense!$K$55,Expense!$E$108,Expense!$D$109),0)</f>
        <v>0</v>
      </c>
      <c r="LA184" s="205">
        <f>IF(LA201=Exit,IF(Expense!$B$107=Expense!$K$55,Expense!$E$108,Expense!$D$109),0)</f>
        <v>0</v>
      </c>
      <c r="LB184" s="205">
        <f>IF(LB201=Exit,IF(Expense!$B$107=Expense!$K$55,Expense!$E$108,Expense!$D$109),0)</f>
        <v>0</v>
      </c>
      <c r="LC184" s="205">
        <f>IF(LC201=Exit,IF(Expense!$B$107=Expense!$K$55,Expense!$E$108,Expense!$D$109),0)</f>
        <v>0</v>
      </c>
      <c r="LD184" s="205">
        <f>IF(LD201=Exit,IF(Expense!$B$107=Expense!$K$55,Expense!$E$108,Expense!$D$109),0)</f>
        <v>0</v>
      </c>
      <c r="LE184" s="205">
        <f>IF(LE201=Exit,IF(Expense!$B$107=Expense!$K$55,Expense!$E$108,Expense!$D$109),0)</f>
        <v>0</v>
      </c>
    </row>
    <row r="185" spans="1:317">
      <c r="A185" s="185"/>
      <c r="B185" s="206" t="s">
        <v>162</v>
      </c>
      <c r="C185" s="185"/>
      <c r="D185" s="205"/>
      <c r="E185" s="205">
        <f t="shared" ref="E185" si="1202">E180-SUM(E181:E184)</f>
        <v>0</v>
      </c>
      <c r="F185" s="205">
        <f t="shared" ref="F185:BQ185" si="1203">F180-SUM(F181:F184)</f>
        <v>0</v>
      </c>
      <c r="G185" s="205">
        <f t="shared" si="1203"/>
        <v>0</v>
      </c>
      <c r="H185" s="205">
        <f t="shared" si="1203"/>
        <v>0</v>
      </c>
      <c r="I185" s="205">
        <f t="shared" si="1203"/>
        <v>0</v>
      </c>
      <c r="J185" s="205">
        <f t="shared" si="1203"/>
        <v>0</v>
      </c>
      <c r="K185" s="205">
        <f t="shared" si="1203"/>
        <v>0</v>
      </c>
      <c r="L185" s="205">
        <f t="shared" si="1203"/>
        <v>0</v>
      </c>
      <c r="M185" s="205">
        <f t="shared" si="1203"/>
        <v>0</v>
      </c>
      <c r="N185" s="205">
        <f t="shared" si="1203"/>
        <v>0</v>
      </c>
      <c r="O185" s="205">
        <f t="shared" si="1203"/>
        <v>0</v>
      </c>
      <c r="P185" s="205">
        <f t="shared" si="1203"/>
        <v>0</v>
      </c>
      <c r="Q185" s="205">
        <f t="shared" si="1203"/>
        <v>0</v>
      </c>
      <c r="R185" s="205">
        <f t="shared" si="1203"/>
        <v>0</v>
      </c>
      <c r="S185" s="205">
        <f t="shared" si="1203"/>
        <v>0</v>
      </c>
      <c r="T185" s="205">
        <f t="shared" si="1203"/>
        <v>0</v>
      </c>
      <c r="U185" s="205">
        <f t="shared" si="1203"/>
        <v>0</v>
      </c>
      <c r="V185" s="205">
        <f t="shared" si="1203"/>
        <v>0</v>
      </c>
      <c r="W185" s="205">
        <f t="shared" si="1203"/>
        <v>0</v>
      </c>
      <c r="X185" s="205">
        <f t="shared" si="1203"/>
        <v>0</v>
      </c>
      <c r="Y185" s="205">
        <f t="shared" si="1203"/>
        <v>0</v>
      </c>
      <c r="Z185" s="205">
        <f t="shared" si="1203"/>
        <v>0</v>
      </c>
      <c r="AA185" s="205">
        <f t="shared" si="1203"/>
        <v>0</v>
      </c>
      <c r="AB185" s="205">
        <f t="shared" si="1203"/>
        <v>0</v>
      </c>
      <c r="AC185" s="205">
        <f t="shared" si="1203"/>
        <v>0</v>
      </c>
      <c r="AD185" s="205">
        <f t="shared" si="1203"/>
        <v>0</v>
      </c>
      <c r="AE185" s="205">
        <f t="shared" si="1203"/>
        <v>0</v>
      </c>
      <c r="AF185" s="205">
        <f t="shared" si="1203"/>
        <v>0</v>
      </c>
      <c r="AG185" s="205">
        <f t="shared" si="1203"/>
        <v>0</v>
      </c>
      <c r="AH185" s="205">
        <f t="shared" si="1203"/>
        <v>0</v>
      </c>
      <c r="AI185" s="205">
        <f t="shared" si="1203"/>
        <v>0</v>
      </c>
      <c r="AJ185" s="205">
        <f t="shared" si="1203"/>
        <v>0</v>
      </c>
      <c r="AK185" s="205">
        <f t="shared" si="1203"/>
        <v>0</v>
      </c>
      <c r="AL185" s="205">
        <f t="shared" si="1203"/>
        <v>0</v>
      </c>
      <c r="AM185" s="205">
        <f t="shared" si="1203"/>
        <v>0</v>
      </c>
      <c r="AN185" s="205">
        <f t="shared" si="1203"/>
        <v>0</v>
      </c>
      <c r="AO185" s="205">
        <f t="shared" si="1203"/>
        <v>0</v>
      </c>
      <c r="AP185" s="205">
        <f t="shared" si="1203"/>
        <v>0</v>
      </c>
      <c r="AQ185" s="205">
        <f t="shared" si="1203"/>
        <v>0</v>
      </c>
      <c r="AR185" s="205">
        <f t="shared" si="1203"/>
        <v>0</v>
      </c>
      <c r="AS185" s="205">
        <f t="shared" si="1203"/>
        <v>0</v>
      </c>
      <c r="AT185" s="205">
        <f t="shared" si="1203"/>
        <v>0</v>
      </c>
      <c r="AU185" s="205">
        <f t="shared" si="1203"/>
        <v>0</v>
      </c>
      <c r="AV185" s="205">
        <f t="shared" si="1203"/>
        <v>0</v>
      </c>
      <c r="AW185" s="205">
        <f t="shared" si="1203"/>
        <v>0</v>
      </c>
      <c r="AX185" s="205">
        <f t="shared" si="1203"/>
        <v>0</v>
      </c>
      <c r="AY185" s="205">
        <f t="shared" si="1203"/>
        <v>0</v>
      </c>
      <c r="AZ185" s="205">
        <f t="shared" si="1203"/>
        <v>0</v>
      </c>
      <c r="BA185" s="205">
        <f t="shared" si="1203"/>
        <v>0</v>
      </c>
      <c r="BB185" s="205">
        <f t="shared" si="1203"/>
        <v>0</v>
      </c>
      <c r="BC185" s="205">
        <f t="shared" si="1203"/>
        <v>0</v>
      </c>
      <c r="BD185" s="205">
        <f t="shared" si="1203"/>
        <v>0</v>
      </c>
      <c r="BE185" s="205">
        <f t="shared" si="1203"/>
        <v>0</v>
      </c>
      <c r="BF185" s="205">
        <f t="shared" si="1203"/>
        <v>0</v>
      </c>
      <c r="BG185" s="205">
        <f t="shared" si="1203"/>
        <v>0</v>
      </c>
      <c r="BH185" s="205">
        <f t="shared" si="1203"/>
        <v>0</v>
      </c>
      <c r="BI185" s="205">
        <f t="shared" si="1203"/>
        <v>0</v>
      </c>
      <c r="BJ185" s="205">
        <f t="shared" si="1203"/>
        <v>0</v>
      </c>
      <c r="BK185" s="205">
        <f t="shared" si="1203"/>
        <v>0</v>
      </c>
      <c r="BL185" s="205">
        <f t="shared" si="1203"/>
        <v>0</v>
      </c>
      <c r="BM185" s="205">
        <f t="shared" si="1203"/>
        <v>0</v>
      </c>
      <c r="BN185" s="205">
        <f t="shared" si="1203"/>
        <v>0</v>
      </c>
      <c r="BO185" s="205">
        <f t="shared" si="1203"/>
        <v>0</v>
      </c>
      <c r="BP185" s="205">
        <f t="shared" si="1203"/>
        <v>0</v>
      </c>
      <c r="BQ185" s="205">
        <f t="shared" si="1203"/>
        <v>0</v>
      </c>
      <c r="BR185" s="205">
        <f t="shared" ref="BR185:EC185" si="1204">BR180-SUM(BR181:BR184)</f>
        <v>0</v>
      </c>
      <c r="BS185" s="205">
        <f t="shared" si="1204"/>
        <v>0</v>
      </c>
      <c r="BT185" s="205">
        <f t="shared" si="1204"/>
        <v>0</v>
      </c>
      <c r="BU185" s="205">
        <f t="shared" si="1204"/>
        <v>0</v>
      </c>
      <c r="BV185" s="205">
        <f t="shared" si="1204"/>
        <v>0</v>
      </c>
      <c r="BW185" s="205">
        <f t="shared" si="1204"/>
        <v>0</v>
      </c>
      <c r="BX185" s="205">
        <f t="shared" si="1204"/>
        <v>0</v>
      </c>
      <c r="BY185" s="205">
        <f t="shared" si="1204"/>
        <v>0</v>
      </c>
      <c r="BZ185" s="205">
        <f t="shared" si="1204"/>
        <v>0</v>
      </c>
      <c r="CA185" s="205">
        <f t="shared" si="1204"/>
        <v>0</v>
      </c>
      <c r="CB185" s="205">
        <f t="shared" si="1204"/>
        <v>0</v>
      </c>
      <c r="CC185" s="205">
        <f t="shared" si="1204"/>
        <v>0</v>
      </c>
      <c r="CD185" s="205">
        <f t="shared" si="1204"/>
        <v>0</v>
      </c>
      <c r="CE185" s="205">
        <f t="shared" si="1204"/>
        <v>0</v>
      </c>
      <c r="CF185" s="205">
        <f t="shared" si="1204"/>
        <v>0</v>
      </c>
      <c r="CG185" s="205">
        <f t="shared" si="1204"/>
        <v>0</v>
      </c>
      <c r="CH185" s="205">
        <f t="shared" si="1204"/>
        <v>0</v>
      </c>
      <c r="CI185" s="205">
        <f t="shared" si="1204"/>
        <v>0</v>
      </c>
      <c r="CJ185" s="205">
        <f t="shared" si="1204"/>
        <v>0</v>
      </c>
      <c r="CK185" s="205">
        <f t="shared" si="1204"/>
        <v>0</v>
      </c>
      <c r="CL185" s="205">
        <f t="shared" si="1204"/>
        <v>0</v>
      </c>
      <c r="CM185" s="205">
        <f t="shared" si="1204"/>
        <v>0</v>
      </c>
      <c r="CN185" s="205">
        <f t="shared" si="1204"/>
        <v>0</v>
      </c>
      <c r="CO185" s="205">
        <f t="shared" si="1204"/>
        <v>0</v>
      </c>
      <c r="CP185" s="205">
        <f t="shared" si="1204"/>
        <v>0</v>
      </c>
      <c r="CQ185" s="205">
        <f t="shared" si="1204"/>
        <v>0</v>
      </c>
      <c r="CR185" s="205">
        <f t="shared" si="1204"/>
        <v>0</v>
      </c>
      <c r="CS185" s="205">
        <f t="shared" si="1204"/>
        <v>0</v>
      </c>
      <c r="CT185" s="205">
        <f t="shared" si="1204"/>
        <v>0</v>
      </c>
      <c r="CU185" s="205">
        <f t="shared" si="1204"/>
        <v>0</v>
      </c>
      <c r="CV185" s="205">
        <f t="shared" si="1204"/>
        <v>0</v>
      </c>
      <c r="CW185" s="205">
        <f t="shared" si="1204"/>
        <v>0</v>
      </c>
      <c r="CX185" s="205">
        <f t="shared" si="1204"/>
        <v>0</v>
      </c>
      <c r="CY185" s="205">
        <f t="shared" si="1204"/>
        <v>0</v>
      </c>
      <c r="CZ185" s="205">
        <f t="shared" si="1204"/>
        <v>0</v>
      </c>
      <c r="DA185" s="205">
        <f t="shared" si="1204"/>
        <v>0</v>
      </c>
      <c r="DB185" s="205">
        <f t="shared" si="1204"/>
        <v>0</v>
      </c>
      <c r="DC185" s="205">
        <f t="shared" si="1204"/>
        <v>0</v>
      </c>
      <c r="DD185" s="205">
        <f t="shared" si="1204"/>
        <v>0</v>
      </c>
      <c r="DE185" s="205">
        <f t="shared" si="1204"/>
        <v>0</v>
      </c>
      <c r="DF185" s="205">
        <f t="shared" si="1204"/>
        <v>0</v>
      </c>
      <c r="DG185" s="205">
        <f t="shared" si="1204"/>
        <v>0</v>
      </c>
      <c r="DH185" s="205">
        <f t="shared" si="1204"/>
        <v>0</v>
      </c>
      <c r="DI185" s="205">
        <f t="shared" si="1204"/>
        <v>0</v>
      </c>
      <c r="DJ185" s="205">
        <f t="shared" si="1204"/>
        <v>0</v>
      </c>
      <c r="DK185" s="205">
        <f t="shared" si="1204"/>
        <v>0</v>
      </c>
      <c r="DL185" s="205">
        <f t="shared" si="1204"/>
        <v>0</v>
      </c>
      <c r="DM185" s="205">
        <f t="shared" si="1204"/>
        <v>0</v>
      </c>
      <c r="DN185" s="205">
        <f t="shared" si="1204"/>
        <v>0</v>
      </c>
      <c r="DO185" s="205">
        <f t="shared" si="1204"/>
        <v>0</v>
      </c>
      <c r="DP185" s="205">
        <f t="shared" si="1204"/>
        <v>0</v>
      </c>
      <c r="DQ185" s="205">
        <f t="shared" si="1204"/>
        <v>0</v>
      </c>
      <c r="DR185" s="205">
        <f t="shared" si="1204"/>
        <v>0</v>
      </c>
      <c r="DS185" s="205">
        <f t="shared" si="1204"/>
        <v>0</v>
      </c>
      <c r="DT185" s="205">
        <f t="shared" si="1204"/>
        <v>0</v>
      </c>
      <c r="DU185" s="205">
        <f t="shared" si="1204"/>
        <v>0</v>
      </c>
      <c r="DV185" s="205">
        <f t="shared" si="1204"/>
        <v>0</v>
      </c>
      <c r="DW185" s="205">
        <f t="shared" si="1204"/>
        <v>0</v>
      </c>
      <c r="DX185" s="205">
        <f t="shared" si="1204"/>
        <v>0</v>
      </c>
      <c r="DY185" s="205">
        <f t="shared" si="1204"/>
        <v>0</v>
      </c>
      <c r="DZ185" s="205">
        <f t="shared" si="1204"/>
        <v>0</v>
      </c>
      <c r="EA185" s="205">
        <f t="shared" si="1204"/>
        <v>0</v>
      </c>
      <c r="EB185" s="205">
        <f t="shared" si="1204"/>
        <v>0</v>
      </c>
      <c r="EC185" s="205">
        <f t="shared" si="1204"/>
        <v>0</v>
      </c>
      <c r="ED185" s="205">
        <f t="shared" ref="ED185:GO185" si="1205">ED180-SUM(ED181:ED184)</f>
        <v>0</v>
      </c>
      <c r="EE185" s="205">
        <f t="shared" si="1205"/>
        <v>0</v>
      </c>
      <c r="EF185" s="205">
        <f t="shared" si="1205"/>
        <v>0</v>
      </c>
      <c r="EG185" s="205">
        <f t="shared" si="1205"/>
        <v>0</v>
      </c>
      <c r="EH185" s="205">
        <f t="shared" si="1205"/>
        <v>0</v>
      </c>
      <c r="EI185" s="205">
        <f t="shared" si="1205"/>
        <v>0</v>
      </c>
      <c r="EJ185" s="205">
        <f t="shared" si="1205"/>
        <v>0</v>
      </c>
      <c r="EK185" s="205">
        <f t="shared" si="1205"/>
        <v>0</v>
      </c>
      <c r="EL185" s="205">
        <f t="shared" si="1205"/>
        <v>0</v>
      </c>
      <c r="EM185" s="205">
        <f t="shared" si="1205"/>
        <v>0</v>
      </c>
      <c r="EN185" s="205">
        <f t="shared" si="1205"/>
        <v>0</v>
      </c>
      <c r="EO185" s="205">
        <f t="shared" si="1205"/>
        <v>0</v>
      </c>
      <c r="EP185" s="205">
        <f t="shared" si="1205"/>
        <v>0</v>
      </c>
      <c r="EQ185" s="205">
        <f t="shared" si="1205"/>
        <v>0</v>
      </c>
      <c r="ER185" s="205">
        <f t="shared" si="1205"/>
        <v>0</v>
      </c>
      <c r="ES185" s="205">
        <f t="shared" si="1205"/>
        <v>0</v>
      </c>
      <c r="ET185" s="205">
        <f t="shared" si="1205"/>
        <v>0</v>
      </c>
      <c r="EU185" s="205">
        <f t="shared" si="1205"/>
        <v>0</v>
      </c>
      <c r="EV185" s="205">
        <f t="shared" si="1205"/>
        <v>0</v>
      </c>
      <c r="EW185" s="205">
        <f t="shared" si="1205"/>
        <v>0</v>
      </c>
      <c r="EX185" s="205">
        <f t="shared" ca="1" si="1205"/>
        <v>682329903.89216936</v>
      </c>
      <c r="EY185" s="205">
        <f t="shared" si="1205"/>
        <v>0</v>
      </c>
      <c r="EZ185" s="205">
        <f t="shared" si="1205"/>
        <v>0</v>
      </c>
      <c r="FA185" s="205">
        <f t="shared" si="1205"/>
        <v>0</v>
      </c>
      <c r="FB185" s="205">
        <f t="shared" si="1205"/>
        <v>0</v>
      </c>
      <c r="FC185" s="205">
        <f t="shared" si="1205"/>
        <v>0</v>
      </c>
      <c r="FD185" s="205">
        <f t="shared" si="1205"/>
        <v>0</v>
      </c>
      <c r="FE185" s="205">
        <f t="shared" si="1205"/>
        <v>0</v>
      </c>
      <c r="FF185" s="205">
        <f t="shared" si="1205"/>
        <v>0</v>
      </c>
      <c r="FG185" s="205">
        <f t="shared" si="1205"/>
        <v>0</v>
      </c>
      <c r="FH185" s="205">
        <f t="shared" si="1205"/>
        <v>0</v>
      </c>
      <c r="FI185" s="205">
        <f t="shared" si="1205"/>
        <v>0</v>
      </c>
      <c r="FJ185" s="205">
        <f t="shared" si="1205"/>
        <v>0</v>
      </c>
      <c r="FK185" s="205">
        <f t="shared" si="1205"/>
        <v>0</v>
      </c>
      <c r="FL185" s="205">
        <f t="shared" si="1205"/>
        <v>0</v>
      </c>
      <c r="FM185" s="205">
        <f t="shared" si="1205"/>
        <v>0</v>
      </c>
      <c r="FN185" s="205">
        <f t="shared" si="1205"/>
        <v>0</v>
      </c>
      <c r="FO185" s="205">
        <f t="shared" si="1205"/>
        <v>0</v>
      </c>
      <c r="FP185" s="205">
        <f t="shared" si="1205"/>
        <v>0</v>
      </c>
      <c r="FQ185" s="205">
        <f t="shared" si="1205"/>
        <v>0</v>
      </c>
      <c r="FR185" s="205">
        <f t="shared" si="1205"/>
        <v>0</v>
      </c>
      <c r="FS185" s="205">
        <f t="shared" si="1205"/>
        <v>0</v>
      </c>
      <c r="FT185" s="205">
        <f t="shared" si="1205"/>
        <v>0</v>
      </c>
      <c r="FU185" s="205">
        <f t="shared" si="1205"/>
        <v>0</v>
      </c>
      <c r="FV185" s="205">
        <f t="shared" si="1205"/>
        <v>0</v>
      </c>
      <c r="FW185" s="205">
        <f t="shared" si="1205"/>
        <v>0</v>
      </c>
      <c r="FX185" s="205">
        <f t="shared" si="1205"/>
        <v>0</v>
      </c>
      <c r="FY185" s="205">
        <f t="shared" si="1205"/>
        <v>0</v>
      </c>
      <c r="FZ185" s="205">
        <f t="shared" si="1205"/>
        <v>0</v>
      </c>
      <c r="GA185" s="205">
        <f t="shared" si="1205"/>
        <v>0</v>
      </c>
      <c r="GB185" s="205">
        <f t="shared" si="1205"/>
        <v>0</v>
      </c>
      <c r="GC185" s="205">
        <f t="shared" si="1205"/>
        <v>0</v>
      </c>
      <c r="GD185" s="205">
        <f t="shared" si="1205"/>
        <v>0</v>
      </c>
      <c r="GE185" s="205">
        <f t="shared" si="1205"/>
        <v>0</v>
      </c>
      <c r="GF185" s="205">
        <f t="shared" si="1205"/>
        <v>0</v>
      </c>
      <c r="GG185" s="205">
        <f t="shared" si="1205"/>
        <v>0</v>
      </c>
      <c r="GH185" s="205">
        <f t="shared" si="1205"/>
        <v>0</v>
      </c>
      <c r="GI185" s="205">
        <f t="shared" si="1205"/>
        <v>0</v>
      </c>
      <c r="GJ185" s="205">
        <f t="shared" si="1205"/>
        <v>0</v>
      </c>
      <c r="GK185" s="205">
        <f t="shared" si="1205"/>
        <v>0</v>
      </c>
      <c r="GL185" s="205">
        <f t="shared" si="1205"/>
        <v>0</v>
      </c>
      <c r="GM185" s="205">
        <f t="shared" si="1205"/>
        <v>0</v>
      </c>
      <c r="GN185" s="205">
        <f t="shared" si="1205"/>
        <v>0</v>
      </c>
      <c r="GO185" s="205">
        <f t="shared" si="1205"/>
        <v>0</v>
      </c>
      <c r="GP185" s="205">
        <f t="shared" ref="GP185:JA185" si="1206">GP180-SUM(GP181:GP184)</f>
        <v>0</v>
      </c>
      <c r="GQ185" s="205">
        <f t="shared" si="1206"/>
        <v>0</v>
      </c>
      <c r="GR185" s="205">
        <f t="shared" si="1206"/>
        <v>0</v>
      </c>
      <c r="GS185" s="205">
        <f t="shared" si="1206"/>
        <v>0</v>
      </c>
      <c r="GT185" s="205">
        <f t="shared" si="1206"/>
        <v>0</v>
      </c>
      <c r="GU185" s="205">
        <f t="shared" si="1206"/>
        <v>0</v>
      </c>
      <c r="GV185" s="205">
        <f t="shared" si="1206"/>
        <v>0</v>
      </c>
      <c r="GW185" s="205">
        <f t="shared" si="1206"/>
        <v>0</v>
      </c>
      <c r="GX185" s="205">
        <f t="shared" si="1206"/>
        <v>0</v>
      </c>
      <c r="GY185" s="205">
        <f t="shared" si="1206"/>
        <v>0</v>
      </c>
      <c r="GZ185" s="205">
        <f t="shared" si="1206"/>
        <v>0</v>
      </c>
      <c r="HA185" s="205">
        <f t="shared" si="1206"/>
        <v>0</v>
      </c>
      <c r="HB185" s="205">
        <f t="shared" si="1206"/>
        <v>0</v>
      </c>
      <c r="HC185" s="205">
        <f t="shared" si="1206"/>
        <v>0</v>
      </c>
      <c r="HD185" s="205">
        <f t="shared" si="1206"/>
        <v>0</v>
      </c>
      <c r="HE185" s="205">
        <f t="shared" si="1206"/>
        <v>0</v>
      </c>
      <c r="HF185" s="205">
        <f t="shared" si="1206"/>
        <v>0</v>
      </c>
      <c r="HG185" s="205">
        <f t="shared" si="1206"/>
        <v>0</v>
      </c>
      <c r="HH185" s="205">
        <f t="shared" si="1206"/>
        <v>0</v>
      </c>
      <c r="HI185" s="205">
        <f t="shared" si="1206"/>
        <v>0</v>
      </c>
      <c r="HJ185" s="205">
        <f t="shared" si="1206"/>
        <v>0</v>
      </c>
      <c r="HK185" s="205">
        <f t="shared" si="1206"/>
        <v>0</v>
      </c>
      <c r="HL185" s="205">
        <f t="shared" si="1206"/>
        <v>0</v>
      </c>
      <c r="HM185" s="205">
        <f t="shared" si="1206"/>
        <v>0</v>
      </c>
      <c r="HN185" s="205">
        <f t="shared" si="1206"/>
        <v>0</v>
      </c>
      <c r="HO185" s="205">
        <f t="shared" si="1206"/>
        <v>0</v>
      </c>
      <c r="HP185" s="205">
        <f t="shared" si="1206"/>
        <v>0</v>
      </c>
      <c r="HQ185" s="205">
        <f t="shared" si="1206"/>
        <v>0</v>
      </c>
      <c r="HR185" s="205">
        <f t="shared" si="1206"/>
        <v>0</v>
      </c>
      <c r="HS185" s="205">
        <f t="shared" si="1206"/>
        <v>0</v>
      </c>
      <c r="HT185" s="205">
        <f t="shared" si="1206"/>
        <v>0</v>
      </c>
      <c r="HU185" s="205">
        <f t="shared" si="1206"/>
        <v>0</v>
      </c>
      <c r="HV185" s="205">
        <f t="shared" si="1206"/>
        <v>0</v>
      </c>
      <c r="HW185" s="205">
        <f t="shared" si="1206"/>
        <v>0</v>
      </c>
      <c r="HX185" s="205">
        <f t="shared" si="1206"/>
        <v>0</v>
      </c>
      <c r="HY185" s="205">
        <f t="shared" si="1206"/>
        <v>0</v>
      </c>
      <c r="HZ185" s="205">
        <f t="shared" si="1206"/>
        <v>0</v>
      </c>
      <c r="IA185" s="205">
        <f t="shared" si="1206"/>
        <v>0</v>
      </c>
      <c r="IB185" s="205">
        <f t="shared" si="1206"/>
        <v>0</v>
      </c>
      <c r="IC185" s="205">
        <f t="shared" si="1206"/>
        <v>0</v>
      </c>
      <c r="ID185" s="205">
        <f t="shared" si="1206"/>
        <v>0</v>
      </c>
      <c r="IE185" s="205">
        <f t="shared" si="1206"/>
        <v>0</v>
      </c>
      <c r="IF185" s="205">
        <f t="shared" si="1206"/>
        <v>0</v>
      </c>
      <c r="IG185" s="205">
        <f t="shared" si="1206"/>
        <v>0</v>
      </c>
      <c r="IH185" s="205">
        <f t="shared" si="1206"/>
        <v>0</v>
      </c>
      <c r="II185" s="205">
        <f t="shared" si="1206"/>
        <v>0</v>
      </c>
      <c r="IJ185" s="205">
        <f t="shared" si="1206"/>
        <v>0</v>
      </c>
      <c r="IK185" s="205">
        <f t="shared" si="1206"/>
        <v>0</v>
      </c>
      <c r="IL185" s="205">
        <f t="shared" si="1206"/>
        <v>0</v>
      </c>
      <c r="IM185" s="205">
        <f t="shared" si="1206"/>
        <v>0</v>
      </c>
      <c r="IN185" s="205">
        <f t="shared" si="1206"/>
        <v>0</v>
      </c>
      <c r="IO185" s="205">
        <f t="shared" si="1206"/>
        <v>0</v>
      </c>
      <c r="IP185" s="205">
        <f t="shared" si="1206"/>
        <v>0</v>
      </c>
      <c r="IQ185" s="205">
        <f t="shared" si="1206"/>
        <v>0</v>
      </c>
      <c r="IR185" s="205">
        <f t="shared" si="1206"/>
        <v>0</v>
      </c>
      <c r="IS185" s="205">
        <f t="shared" si="1206"/>
        <v>0</v>
      </c>
      <c r="IT185" s="205">
        <f t="shared" si="1206"/>
        <v>0</v>
      </c>
      <c r="IU185" s="205">
        <f t="shared" si="1206"/>
        <v>0</v>
      </c>
      <c r="IV185" s="205">
        <f t="shared" si="1206"/>
        <v>0</v>
      </c>
      <c r="IW185" s="205">
        <f t="shared" si="1206"/>
        <v>0</v>
      </c>
      <c r="IX185" s="205">
        <f t="shared" si="1206"/>
        <v>0</v>
      </c>
      <c r="IY185" s="205">
        <f t="shared" si="1206"/>
        <v>0</v>
      </c>
      <c r="IZ185" s="205">
        <f t="shared" si="1206"/>
        <v>0</v>
      </c>
      <c r="JA185" s="205">
        <f t="shared" si="1206"/>
        <v>0</v>
      </c>
      <c r="JB185" s="205">
        <f t="shared" ref="JB185:LE185" si="1207">JB180-SUM(JB181:JB184)</f>
        <v>0</v>
      </c>
      <c r="JC185" s="205">
        <f t="shared" si="1207"/>
        <v>0</v>
      </c>
      <c r="JD185" s="205">
        <f t="shared" si="1207"/>
        <v>0</v>
      </c>
      <c r="JE185" s="205">
        <f t="shared" si="1207"/>
        <v>0</v>
      </c>
      <c r="JF185" s="205">
        <f t="shared" si="1207"/>
        <v>0</v>
      </c>
      <c r="JG185" s="205">
        <f t="shared" si="1207"/>
        <v>0</v>
      </c>
      <c r="JH185" s="205">
        <f t="shared" si="1207"/>
        <v>0</v>
      </c>
      <c r="JI185" s="205">
        <f t="shared" si="1207"/>
        <v>0</v>
      </c>
      <c r="JJ185" s="205">
        <f t="shared" si="1207"/>
        <v>0</v>
      </c>
      <c r="JK185" s="205">
        <f t="shared" si="1207"/>
        <v>0</v>
      </c>
      <c r="JL185" s="205">
        <f t="shared" si="1207"/>
        <v>0</v>
      </c>
      <c r="JM185" s="205">
        <f t="shared" si="1207"/>
        <v>0</v>
      </c>
      <c r="JN185" s="205">
        <f t="shared" si="1207"/>
        <v>0</v>
      </c>
      <c r="JO185" s="205">
        <f t="shared" si="1207"/>
        <v>0</v>
      </c>
      <c r="JP185" s="205">
        <f t="shared" si="1207"/>
        <v>0</v>
      </c>
      <c r="JQ185" s="205">
        <f t="shared" si="1207"/>
        <v>0</v>
      </c>
      <c r="JR185" s="205">
        <f t="shared" si="1207"/>
        <v>0</v>
      </c>
      <c r="JS185" s="205">
        <f t="shared" si="1207"/>
        <v>0</v>
      </c>
      <c r="JT185" s="205">
        <f t="shared" si="1207"/>
        <v>0</v>
      </c>
      <c r="JU185" s="205">
        <f t="shared" si="1207"/>
        <v>0</v>
      </c>
      <c r="JV185" s="205">
        <f t="shared" si="1207"/>
        <v>0</v>
      </c>
      <c r="JW185" s="205">
        <f t="shared" si="1207"/>
        <v>0</v>
      </c>
      <c r="JX185" s="205">
        <f t="shared" si="1207"/>
        <v>0</v>
      </c>
      <c r="JY185" s="205">
        <f t="shared" si="1207"/>
        <v>0</v>
      </c>
      <c r="JZ185" s="205">
        <f t="shared" si="1207"/>
        <v>0</v>
      </c>
      <c r="KA185" s="205">
        <f t="shared" si="1207"/>
        <v>0</v>
      </c>
      <c r="KB185" s="205">
        <f t="shared" si="1207"/>
        <v>0</v>
      </c>
      <c r="KC185" s="205">
        <f t="shared" si="1207"/>
        <v>0</v>
      </c>
      <c r="KD185" s="205">
        <f t="shared" si="1207"/>
        <v>0</v>
      </c>
      <c r="KE185" s="205">
        <f t="shared" si="1207"/>
        <v>0</v>
      </c>
      <c r="KF185" s="205">
        <f t="shared" si="1207"/>
        <v>0</v>
      </c>
      <c r="KG185" s="205">
        <f t="shared" si="1207"/>
        <v>0</v>
      </c>
      <c r="KH185" s="205">
        <f t="shared" si="1207"/>
        <v>0</v>
      </c>
      <c r="KI185" s="205">
        <f t="shared" si="1207"/>
        <v>0</v>
      </c>
      <c r="KJ185" s="205">
        <f t="shared" si="1207"/>
        <v>0</v>
      </c>
      <c r="KK185" s="205">
        <f t="shared" si="1207"/>
        <v>0</v>
      </c>
      <c r="KL185" s="205">
        <f t="shared" si="1207"/>
        <v>0</v>
      </c>
      <c r="KM185" s="205">
        <f t="shared" si="1207"/>
        <v>0</v>
      </c>
      <c r="KN185" s="205">
        <f t="shared" si="1207"/>
        <v>0</v>
      </c>
      <c r="KO185" s="205">
        <f t="shared" si="1207"/>
        <v>0</v>
      </c>
      <c r="KP185" s="205">
        <f t="shared" si="1207"/>
        <v>0</v>
      </c>
      <c r="KQ185" s="205">
        <f t="shared" si="1207"/>
        <v>0</v>
      </c>
      <c r="KR185" s="205">
        <f t="shared" si="1207"/>
        <v>0</v>
      </c>
      <c r="KS185" s="205">
        <f t="shared" si="1207"/>
        <v>0</v>
      </c>
      <c r="KT185" s="205">
        <f t="shared" si="1207"/>
        <v>0</v>
      </c>
      <c r="KU185" s="205">
        <f t="shared" si="1207"/>
        <v>0</v>
      </c>
      <c r="KV185" s="205">
        <f t="shared" si="1207"/>
        <v>0</v>
      </c>
      <c r="KW185" s="205">
        <f t="shared" si="1207"/>
        <v>0</v>
      </c>
      <c r="KX185" s="205">
        <f t="shared" si="1207"/>
        <v>0</v>
      </c>
      <c r="KY185" s="205">
        <f t="shared" si="1207"/>
        <v>0</v>
      </c>
      <c r="KZ185" s="205">
        <f t="shared" si="1207"/>
        <v>0</v>
      </c>
      <c r="LA185" s="205">
        <f t="shared" si="1207"/>
        <v>0</v>
      </c>
      <c r="LB185" s="205">
        <f t="shared" si="1207"/>
        <v>0</v>
      </c>
      <c r="LC185" s="205">
        <f t="shared" si="1207"/>
        <v>0</v>
      </c>
      <c r="LD185" s="205">
        <f t="shared" si="1207"/>
        <v>0</v>
      </c>
      <c r="LE185" s="205">
        <f t="shared" si="1207"/>
        <v>0</v>
      </c>
    </row>
    <row r="186" spans="1:317">
      <c r="A186" s="185"/>
      <c r="B186" s="207"/>
      <c r="C186" s="185"/>
      <c r="D186" s="205"/>
      <c r="E186" s="205"/>
      <c r="F186" s="205"/>
      <c r="G186" s="205"/>
      <c r="H186" s="205"/>
      <c r="I186" s="205"/>
      <c r="J186" s="205"/>
      <c r="K186" s="205"/>
      <c r="L186" s="205"/>
      <c r="M186" s="205"/>
      <c r="N186" s="205"/>
      <c r="O186" s="205"/>
      <c r="P186" s="205"/>
      <c r="Q186" s="205"/>
      <c r="R186" s="205"/>
      <c r="S186" s="205"/>
      <c r="T186" s="205"/>
      <c r="U186" s="205"/>
      <c r="V186" s="205"/>
      <c r="W186" s="205"/>
      <c r="X186" s="205"/>
      <c r="Y186" s="205"/>
      <c r="Z186" s="205"/>
      <c r="AA186" s="205"/>
      <c r="AB186" s="205"/>
      <c r="AC186" s="205"/>
      <c r="AD186" s="205"/>
      <c r="AE186" s="205"/>
      <c r="AF186" s="205"/>
      <c r="AG186" s="205"/>
      <c r="AH186" s="205"/>
      <c r="AI186" s="205"/>
      <c r="AJ186" s="205"/>
      <c r="AK186" s="205"/>
      <c r="AL186" s="205"/>
      <c r="AM186" s="205"/>
      <c r="AN186" s="205"/>
      <c r="AO186" s="205"/>
      <c r="AP186" s="205"/>
      <c r="AQ186" s="205"/>
      <c r="AR186" s="205"/>
      <c r="AS186" s="205"/>
      <c r="AT186" s="205"/>
      <c r="AU186" s="205"/>
      <c r="AV186" s="205"/>
      <c r="AW186" s="205"/>
      <c r="AX186" s="205"/>
      <c r="AY186" s="205"/>
      <c r="AZ186" s="205"/>
      <c r="BA186" s="205"/>
      <c r="BB186" s="205"/>
      <c r="BC186" s="205"/>
      <c r="BD186" s="205"/>
      <c r="BE186" s="205"/>
      <c r="BF186" s="205"/>
      <c r="BG186" s="205"/>
      <c r="BH186" s="205"/>
      <c r="BI186" s="205"/>
      <c r="BJ186" s="205"/>
      <c r="BK186" s="205"/>
      <c r="BL186" s="205"/>
      <c r="BM186" s="205"/>
      <c r="BN186" s="205"/>
      <c r="BO186" s="205"/>
      <c r="BP186" s="205"/>
      <c r="BQ186" s="205"/>
      <c r="BR186" s="205"/>
      <c r="BS186" s="205"/>
      <c r="BT186" s="205"/>
      <c r="BU186" s="205"/>
      <c r="BV186" s="205"/>
      <c r="BW186" s="205"/>
      <c r="BX186" s="205"/>
      <c r="BY186" s="205"/>
      <c r="BZ186" s="205"/>
      <c r="CA186" s="205"/>
      <c r="CB186" s="205"/>
      <c r="CC186" s="205"/>
      <c r="CD186" s="205"/>
      <c r="CE186" s="205"/>
      <c r="CF186" s="205"/>
      <c r="CG186" s="205"/>
      <c r="CH186" s="205"/>
      <c r="CI186" s="205"/>
      <c r="CJ186" s="205"/>
      <c r="CK186" s="205"/>
      <c r="CL186" s="205"/>
      <c r="CM186" s="205"/>
      <c r="CN186" s="205"/>
      <c r="CO186" s="205"/>
      <c r="CP186" s="205"/>
      <c r="CQ186" s="205"/>
      <c r="CR186" s="205"/>
      <c r="CS186" s="205"/>
      <c r="CT186" s="205"/>
      <c r="CU186" s="205"/>
      <c r="CV186" s="205"/>
      <c r="CW186" s="205"/>
      <c r="CX186" s="205"/>
      <c r="CY186" s="205"/>
      <c r="CZ186" s="205"/>
      <c r="DA186" s="205"/>
      <c r="DB186" s="205"/>
      <c r="DC186" s="205"/>
      <c r="DD186" s="205"/>
      <c r="DE186" s="205"/>
      <c r="DF186" s="205"/>
      <c r="DG186" s="205"/>
      <c r="DH186" s="205"/>
      <c r="DI186" s="205"/>
      <c r="DJ186" s="205"/>
      <c r="DK186" s="205"/>
      <c r="DL186" s="205"/>
      <c r="DM186" s="205"/>
      <c r="DN186" s="205"/>
      <c r="DO186" s="205"/>
      <c r="DP186" s="205"/>
      <c r="DQ186" s="205"/>
      <c r="DR186" s="205"/>
      <c r="DS186" s="205"/>
      <c r="DT186" s="205"/>
      <c r="DU186" s="205"/>
      <c r="DV186" s="205"/>
      <c r="DW186" s="205"/>
      <c r="DX186" s="205"/>
      <c r="DY186" s="205"/>
      <c r="DZ186" s="205"/>
      <c r="EA186" s="205"/>
      <c r="EB186" s="205"/>
      <c r="EC186" s="205"/>
      <c r="ED186" s="205"/>
      <c r="EE186" s="205"/>
      <c r="EF186" s="205"/>
      <c r="EG186" s="205"/>
      <c r="EH186" s="205"/>
      <c r="EI186" s="205"/>
      <c r="EJ186" s="205"/>
      <c r="EK186" s="205"/>
      <c r="EL186" s="205"/>
      <c r="EM186" s="205"/>
      <c r="EN186" s="205"/>
      <c r="EO186" s="205"/>
      <c r="EP186" s="205"/>
      <c r="EQ186" s="205"/>
      <c r="ER186" s="205"/>
      <c r="ES186" s="205"/>
      <c r="ET186" s="205"/>
      <c r="EU186" s="205"/>
      <c r="EV186" s="205"/>
      <c r="EW186" s="205"/>
      <c r="EX186" s="205"/>
      <c r="EY186" s="205"/>
      <c r="EZ186" s="205"/>
      <c r="FA186" s="205"/>
      <c r="FB186" s="205"/>
      <c r="FC186" s="205"/>
      <c r="FD186" s="205"/>
      <c r="FE186" s="205"/>
      <c r="FF186" s="205"/>
      <c r="FG186" s="205"/>
      <c r="FH186" s="205"/>
      <c r="FI186" s="205"/>
      <c r="FJ186" s="205"/>
      <c r="FK186" s="205"/>
      <c r="FL186" s="205"/>
      <c r="FM186" s="205"/>
      <c r="FN186" s="205"/>
      <c r="FO186" s="205"/>
      <c r="FP186" s="205"/>
      <c r="FQ186" s="205"/>
      <c r="FR186" s="205"/>
      <c r="FS186" s="205"/>
      <c r="FT186" s="205"/>
      <c r="FU186" s="205"/>
      <c r="FV186" s="205"/>
      <c r="FW186" s="205"/>
      <c r="FX186" s="205"/>
      <c r="FY186" s="205"/>
      <c r="FZ186" s="205"/>
      <c r="GA186" s="205"/>
      <c r="GB186" s="205"/>
      <c r="GC186" s="205"/>
      <c r="GD186" s="205"/>
      <c r="GE186" s="205"/>
      <c r="GF186" s="205"/>
      <c r="GG186" s="205"/>
      <c r="GH186" s="205"/>
      <c r="GI186" s="205"/>
      <c r="GJ186" s="205"/>
      <c r="GK186" s="205"/>
      <c r="GL186" s="205"/>
      <c r="GM186" s="205"/>
      <c r="GN186" s="205"/>
      <c r="GO186" s="205"/>
      <c r="GP186" s="205"/>
      <c r="GQ186" s="205"/>
      <c r="GR186" s="205"/>
      <c r="GS186" s="205"/>
      <c r="GT186" s="205"/>
      <c r="GU186" s="205"/>
      <c r="GV186" s="205"/>
      <c r="GW186" s="205"/>
      <c r="GX186" s="205"/>
      <c r="GY186" s="205"/>
      <c r="GZ186" s="205"/>
      <c r="HA186" s="205"/>
      <c r="HB186" s="205"/>
      <c r="HC186" s="205"/>
      <c r="HD186" s="205"/>
      <c r="HE186" s="205"/>
      <c r="HF186" s="205"/>
      <c r="HG186" s="205"/>
      <c r="HH186" s="205"/>
      <c r="HI186" s="205"/>
      <c r="HJ186" s="205"/>
      <c r="HK186" s="205"/>
      <c r="HL186" s="205"/>
      <c r="HM186" s="205"/>
      <c r="HN186" s="205"/>
      <c r="HO186" s="205"/>
      <c r="HP186" s="205"/>
      <c r="HQ186" s="205"/>
      <c r="HR186" s="205"/>
      <c r="HS186" s="205"/>
      <c r="HT186" s="205"/>
      <c r="HU186" s="205"/>
      <c r="HV186" s="205"/>
      <c r="HW186" s="205"/>
      <c r="HX186" s="205"/>
      <c r="HY186" s="205"/>
      <c r="HZ186" s="205"/>
      <c r="IA186" s="205"/>
      <c r="IB186" s="205"/>
      <c r="IC186" s="205"/>
      <c r="ID186" s="205"/>
      <c r="IE186" s="205"/>
      <c r="IF186" s="205"/>
      <c r="IG186" s="205"/>
      <c r="IH186" s="205"/>
      <c r="II186" s="205"/>
      <c r="IJ186" s="205"/>
      <c r="IK186" s="205"/>
      <c r="IL186" s="205"/>
      <c r="IM186" s="205"/>
      <c r="IN186" s="205"/>
      <c r="IO186" s="205"/>
      <c r="IP186" s="205"/>
      <c r="IQ186" s="205"/>
      <c r="IR186" s="205"/>
      <c r="IS186" s="205"/>
      <c r="IT186" s="205"/>
      <c r="IU186" s="205"/>
      <c r="IV186" s="205"/>
      <c r="IW186" s="205"/>
      <c r="IX186" s="205"/>
      <c r="IY186" s="205"/>
      <c r="IZ186" s="205"/>
      <c r="JA186" s="205"/>
      <c r="JB186" s="205"/>
      <c r="JC186" s="205"/>
      <c r="JD186" s="205"/>
      <c r="JE186" s="205"/>
      <c r="JF186" s="205"/>
      <c r="JG186" s="205"/>
      <c r="JH186" s="205"/>
      <c r="JI186" s="205"/>
      <c r="JJ186" s="205"/>
      <c r="JK186" s="205"/>
      <c r="JL186" s="205"/>
      <c r="JM186" s="205"/>
      <c r="JN186" s="205"/>
      <c r="JO186" s="205"/>
      <c r="JP186" s="205"/>
      <c r="JQ186" s="205"/>
      <c r="JR186" s="205"/>
      <c r="JS186" s="205"/>
      <c r="JT186" s="205"/>
      <c r="JU186" s="205"/>
      <c r="JV186" s="205"/>
      <c r="JW186" s="205"/>
      <c r="JX186" s="205"/>
      <c r="JY186" s="205"/>
      <c r="JZ186" s="205"/>
      <c r="KA186" s="205"/>
      <c r="KB186" s="205"/>
      <c r="KC186" s="205"/>
      <c r="KD186" s="205"/>
      <c r="KE186" s="205"/>
      <c r="KF186" s="205"/>
      <c r="KG186" s="205"/>
      <c r="KH186" s="205"/>
      <c r="KI186" s="205"/>
      <c r="KJ186" s="205"/>
      <c r="KK186" s="205"/>
      <c r="KL186" s="205"/>
      <c r="KM186" s="205"/>
      <c r="KN186" s="205"/>
      <c r="KO186" s="205"/>
      <c r="KP186" s="205"/>
      <c r="KQ186" s="205"/>
      <c r="KR186" s="205"/>
      <c r="KS186" s="205"/>
      <c r="KT186" s="205"/>
      <c r="KU186" s="205"/>
      <c r="KV186" s="205"/>
      <c r="KW186" s="205"/>
      <c r="KX186" s="205"/>
      <c r="KY186" s="205"/>
      <c r="KZ186" s="205"/>
      <c r="LA186" s="205"/>
      <c r="LB186" s="205"/>
      <c r="LC186" s="205"/>
      <c r="LD186" s="205"/>
      <c r="LE186" s="205"/>
    </row>
    <row r="187" spans="1:317">
      <c r="A187" s="195">
        <v>8.1</v>
      </c>
      <c r="B187" s="204" t="s">
        <v>271</v>
      </c>
      <c r="C187" s="185"/>
      <c r="D187" s="205"/>
      <c r="E187" s="205">
        <f>E293</f>
        <v>0</v>
      </c>
      <c r="F187" s="205">
        <f t="shared" ref="F187:BQ187" si="1208">F293</f>
        <v>0</v>
      </c>
      <c r="G187" s="205">
        <f t="shared" si="1208"/>
        <v>0</v>
      </c>
      <c r="H187" s="205">
        <f t="shared" si="1208"/>
        <v>0</v>
      </c>
      <c r="I187" s="205">
        <f t="shared" si="1208"/>
        <v>0</v>
      </c>
      <c r="J187" s="205">
        <f t="shared" ca="1" si="1208"/>
        <v>0</v>
      </c>
      <c r="K187" s="205">
        <f t="shared" si="1208"/>
        <v>0</v>
      </c>
      <c r="L187" s="205">
        <f t="shared" si="1208"/>
        <v>0</v>
      </c>
      <c r="M187" s="205">
        <f t="shared" si="1208"/>
        <v>0</v>
      </c>
      <c r="N187" s="205">
        <f t="shared" si="1208"/>
        <v>0</v>
      </c>
      <c r="O187" s="205">
        <f t="shared" si="1208"/>
        <v>0</v>
      </c>
      <c r="P187" s="205">
        <f t="shared" si="1208"/>
        <v>0</v>
      </c>
      <c r="Q187" s="205">
        <f t="shared" si="1208"/>
        <v>0</v>
      </c>
      <c r="R187" s="205">
        <f t="shared" si="1208"/>
        <v>0</v>
      </c>
      <c r="S187" s="205">
        <f t="shared" si="1208"/>
        <v>0</v>
      </c>
      <c r="T187" s="205">
        <f t="shared" si="1208"/>
        <v>0</v>
      </c>
      <c r="U187" s="205">
        <f t="shared" si="1208"/>
        <v>0</v>
      </c>
      <c r="V187" s="205">
        <f t="shared" ca="1" si="1208"/>
        <v>0</v>
      </c>
      <c r="W187" s="205">
        <f t="shared" si="1208"/>
        <v>0</v>
      </c>
      <c r="X187" s="205">
        <f t="shared" si="1208"/>
        <v>0</v>
      </c>
      <c r="Y187" s="205">
        <f t="shared" si="1208"/>
        <v>0</v>
      </c>
      <c r="Z187" s="205">
        <f t="shared" si="1208"/>
        <v>0</v>
      </c>
      <c r="AA187" s="205">
        <f t="shared" si="1208"/>
        <v>0</v>
      </c>
      <c r="AB187" s="205">
        <f t="shared" si="1208"/>
        <v>0</v>
      </c>
      <c r="AC187" s="205">
        <f t="shared" si="1208"/>
        <v>0</v>
      </c>
      <c r="AD187" s="205">
        <f t="shared" si="1208"/>
        <v>0</v>
      </c>
      <c r="AE187" s="205">
        <f t="shared" si="1208"/>
        <v>0</v>
      </c>
      <c r="AF187" s="205">
        <f t="shared" si="1208"/>
        <v>0</v>
      </c>
      <c r="AG187" s="205">
        <f t="shared" si="1208"/>
        <v>0</v>
      </c>
      <c r="AH187" s="205">
        <f t="shared" ca="1" si="1208"/>
        <v>0</v>
      </c>
      <c r="AI187" s="205">
        <f t="shared" si="1208"/>
        <v>0</v>
      </c>
      <c r="AJ187" s="205">
        <f t="shared" si="1208"/>
        <v>0</v>
      </c>
      <c r="AK187" s="205">
        <f t="shared" si="1208"/>
        <v>0</v>
      </c>
      <c r="AL187" s="205">
        <f t="shared" si="1208"/>
        <v>0</v>
      </c>
      <c r="AM187" s="205">
        <f t="shared" si="1208"/>
        <v>0</v>
      </c>
      <c r="AN187" s="205">
        <f t="shared" si="1208"/>
        <v>0</v>
      </c>
      <c r="AO187" s="205">
        <f t="shared" si="1208"/>
        <v>0</v>
      </c>
      <c r="AP187" s="205">
        <f t="shared" si="1208"/>
        <v>0</v>
      </c>
      <c r="AQ187" s="205">
        <f t="shared" si="1208"/>
        <v>0</v>
      </c>
      <c r="AR187" s="205">
        <f t="shared" si="1208"/>
        <v>0</v>
      </c>
      <c r="AS187" s="205">
        <f t="shared" si="1208"/>
        <v>0</v>
      </c>
      <c r="AT187" s="205">
        <f t="shared" ca="1" si="1208"/>
        <v>0</v>
      </c>
      <c r="AU187" s="205">
        <f t="shared" si="1208"/>
        <v>0</v>
      </c>
      <c r="AV187" s="205">
        <f t="shared" si="1208"/>
        <v>0</v>
      </c>
      <c r="AW187" s="205">
        <f t="shared" si="1208"/>
        <v>0</v>
      </c>
      <c r="AX187" s="205">
        <f t="shared" si="1208"/>
        <v>0</v>
      </c>
      <c r="AY187" s="205">
        <f t="shared" si="1208"/>
        <v>0</v>
      </c>
      <c r="AZ187" s="205">
        <f t="shared" si="1208"/>
        <v>0</v>
      </c>
      <c r="BA187" s="205">
        <f t="shared" si="1208"/>
        <v>0</v>
      </c>
      <c r="BB187" s="205">
        <f t="shared" si="1208"/>
        <v>0</v>
      </c>
      <c r="BC187" s="205">
        <f t="shared" si="1208"/>
        <v>0</v>
      </c>
      <c r="BD187" s="205">
        <f t="shared" si="1208"/>
        <v>0</v>
      </c>
      <c r="BE187" s="205">
        <f t="shared" si="1208"/>
        <v>0</v>
      </c>
      <c r="BF187" s="205">
        <f t="shared" ca="1" si="1208"/>
        <v>0</v>
      </c>
      <c r="BG187" s="205">
        <f t="shared" si="1208"/>
        <v>0</v>
      </c>
      <c r="BH187" s="205">
        <f t="shared" si="1208"/>
        <v>0</v>
      </c>
      <c r="BI187" s="205">
        <f t="shared" si="1208"/>
        <v>0</v>
      </c>
      <c r="BJ187" s="205">
        <f t="shared" si="1208"/>
        <v>0</v>
      </c>
      <c r="BK187" s="205">
        <f t="shared" si="1208"/>
        <v>0</v>
      </c>
      <c r="BL187" s="205">
        <f t="shared" si="1208"/>
        <v>0</v>
      </c>
      <c r="BM187" s="205">
        <f t="shared" si="1208"/>
        <v>0</v>
      </c>
      <c r="BN187" s="205">
        <f t="shared" si="1208"/>
        <v>0</v>
      </c>
      <c r="BO187" s="205">
        <f t="shared" si="1208"/>
        <v>0</v>
      </c>
      <c r="BP187" s="205">
        <f t="shared" si="1208"/>
        <v>0</v>
      </c>
      <c r="BQ187" s="205">
        <f t="shared" si="1208"/>
        <v>0</v>
      </c>
      <c r="BR187" s="205">
        <f t="shared" ref="BR187:EC187" ca="1" si="1209">BR293</f>
        <v>0</v>
      </c>
      <c r="BS187" s="205">
        <f t="shared" si="1209"/>
        <v>0</v>
      </c>
      <c r="BT187" s="205">
        <f t="shared" si="1209"/>
        <v>0</v>
      </c>
      <c r="BU187" s="205">
        <f t="shared" si="1209"/>
        <v>0</v>
      </c>
      <c r="BV187" s="205">
        <f t="shared" si="1209"/>
        <v>0</v>
      </c>
      <c r="BW187" s="205">
        <f t="shared" si="1209"/>
        <v>0</v>
      </c>
      <c r="BX187" s="205">
        <f t="shared" si="1209"/>
        <v>0</v>
      </c>
      <c r="BY187" s="205">
        <f t="shared" si="1209"/>
        <v>0</v>
      </c>
      <c r="BZ187" s="205">
        <f t="shared" si="1209"/>
        <v>0</v>
      </c>
      <c r="CA187" s="205">
        <f t="shared" si="1209"/>
        <v>0</v>
      </c>
      <c r="CB187" s="205">
        <f t="shared" si="1209"/>
        <v>0</v>
      </c>
      <c r="CC187" s="205">
        <f t="shared" si="1209"/>
        <v>0</v>
      </c>
      <c r="CD187" s="205">
        <f t="shared" ca="1" si="1209"/>
        <v>0</v>
      </c>
      <c r="CE187" s="205">
        <f t="shared" si="1209"/>
        <v>0</v>
      </c>
      <c r="CF187" s="205">
        <f t="shared" si="1209"/>
        <v>0</v>
      </c>
      <c r="CG187" s="205">
        <f t="shared" si="1209"/>
        <v>0</v>
      </c>
      <c r="CH187" s="205">
        <f t="shared" si="1209"/>
        <v>0</v>
      </c>
      <c r="CI187" s="205">
        <f t="shared" si="1209"/>
        <v>0</v>
      </c>
      <c r="CJ187" s="205">
        <f t="shared" si="1209"/>
        <v>0</v>
      </c>
      <c r="CK187" s="205">
        <f t="shared" si="1209"/>
        <v>0</v>
      </c>
      <c r="CL187" s="205">
        <f t="shared" si="1209"/>
        <v>0</v>
      </c>
      <c r="CM187" s="205">
        <f t="shared" si="1209"/>
        <v>0</v>
      </c>
      <c r="CN187" s="205">
        <f t="shared" si="1209"/>
        <v>0</v>
      </c>
      <c r="CO187" s="205">
        <f t="shared" si="1209"/>
        <v>0</v>
      </c>
      <c r="CP187" s="205">
        <f t="shared" ca="1" si="1209"/>
        <v>0</v>
      </c>
      <c r="CQ187" s="205">
        <f t="shared" si="1209"/>
        <v>0</v>
      </c>
      <c r="CR187" s="205">
        <f t="shared" si="1209"/>
        <v>0</v>
      </c>
      <c r="CS187" s="205">
        <f t="shared" si="1209"/>
        <v>0</v>
      </c>
      <c r="CT187" s="205">
        <f t="shared" si="1209"/>
        <v>0</v>
      </c>
      <c r="CU187" s="205">
        <f t="shared" si="1209"/>
        <v>0</v>
      </c>
      <c r="CV187" s="205">
        <f t="shared" si="1209"/>
        <v>0</v>
      </c>
      <c r="CW187" s="205">
        <f t="shared" si="1209"/>
        <v>0</v>
      </c>
      <c r="CX187" s="205">
        <f t="shared" si="1209"/>
        <v>0</v>
      </c>
      <c r="CY187" s="205">
        <f t="shared" si="1209"/>
        <v>0</v>
      </c>
      <c r="CZ187" s="205">
        <f t="shared" si="1209"/>
        <v>0</v>
      </c>
      <c r="DA187" s="205">
        <f t="shared" si="1209"/>
        <v>0</v>
      </c>
      <c r="DB187" s="205">
        <f t="shared" ca="1" si="1209"/>
        <v>0</v>
      </c>
      <c r="DC187" s="205">
        <f t="shared" si="1209"/>
        <v>0</v>
      </c>
      <c r="DD187" s="205">
        <f t="shared" si="1209"/>
        <v>0</v>
      </c>
      <c r="DE187" s="205">
        <f t="shared" si="1209"/>
        <v>0</v>
      </c>
      <c r="DF187" s="205">
        <f t="shared" si="1209"/>
        <v>0</v>
      </c>
      <c r="DG187" s="205">
        <f t="shared" si="1209"/>
        <v>0</v>
      </c>
      <c r="DH187" s="205">
        <f t="shared" si="1209"/>
        <v>0</v>
      </c>
      <c r="DI187" s="205">
        <f t="shared" si="1209"/>
        <v>0</v>
      </c>
      <c r="DJ187" s="205">
        <f t="shared" si="1209"/>
        <v>0</v>
      </c>
      <c r="DK187" s="205">
        <f t="shared" si="1209"/>
        <v>0</v>
      </c>
      <c r="DL187" s="205">
        <f t="shared" si="1209"/>
        <v>0</v>
      </c>
      <c r="DM187" s="205">
        <f t="shared" si="1209"/>
        <v>0</v>
      </c>
      <c r="DN187" s="205">
        <f t="shared" ca="1" si="1209"/>
        <v>0</v>
      </c>
      <c r="DO187" s="205">
        <f t="shared" si="1209"/>
        <v>0</v>
      </c>
      <c r="DP187" s="205">
        <f t="shared" si="1209"/>
        <v>0</v>
      </c>
      <c r="DQ187" s="205">
        <f t="shared" si="1209"/>
        <v>0</v>
      </c>
      <c r="DR187" s="205">
        <f t="shared" si="1209"/>
        <v>0</v>
      </c>
      <c r="DS187" s="205">
        <f t="shared" si="1209"/>
        <v>0</v>
      </c>
      <c r="DT187" s="205">
        <f t="shared" si="1209"/>
        <v>0</v>
      </c>
      <c r="DU187" s="205">
        <f t="shared" si="1209"/>
        <v>0</v>
      </c>
      <c r="DV187" s="205">
        <f t="shared" si="1209"/>
        <v>0</v>
      </c>
      <c r="DW187" s="205">
        <f t="shared" si="1209"/>
        <v>0</v>
      </c>
      <c r="DX187" s="205">
        <f t="shared" si="1209"/>
        <v>0</v>
      </c>
      <c r="DY187" s="205">
        <f t="shared" si="1209"/>
        <v>0</v>
      </c>
      <c r="DZ187" s="205">
        <f t="shared" ca="1" si="1209"/>
        <v>0</v>
      </c>
      <c r="EA187" s="205">
        <f t="shared" si="1209"/>
        <v>0</v>
      </c>
      <c r="EB187" s="205">
        <f t="shared" si="1209"/>
        <v>0</v>
      </c>
      <c r="EC187" s="205">
        <f t="shared" si="1209"/>
        <v>0</v>
      </c>
      <c r="ED187" s="205">
        <f t="shared" ref="ED187:GO187" si="1210">ED293</f>
        <v>0</v>
      </c>
      <c r="EE187" s="205">
        <f t="shared" si="1210"/>
        <v>0</v>
      </c>
      <c r="EF187" s="205">
        <f t="shared" si="1210"/>
        <v>0</v>
      </c>
      <c r="EG187" s="205">
        <f t="shared" si="1210"/>
        <v>0</v>
      </c>
      <c r="EH187" s="205">
        <f t="shared" si="1210"/>
        <v>0</v>
      </c>
      <c r="EI187" s="205">
        <f t="shared" si="1210"/>
        <v>0</v>
      </c>
      <c r="EJ187" s="205">
        <f t="shared" si="1210"/>
        <v>0</v>
      </c>
      <c r="EK187" s="205">
        <f t="shared" si="1210"/>
        <v>0</v>
      </c>
      <c r="EL187" s="205">
        <f t="shared" ca="1" si="1210"/>
        <v>0</v>
      </c>
      <c r="EM187" s="205">
        <f t="shared" si="1210"/>
        <v>0</v>
      </c>
      <c r="EN187" s="205">
        <f t="shared" si="1210"/>
        <v>0</v>
      </c>
      <c r="EO187" s="205">
        <f t="shared" si="1210"/>
        <v>0</v>
      </c>
      <c r="EP187" s="205">
        <f t="shared" si="1210"/>
        <v>0</v>
      </c>
      <c r="EQ187" s="205">
        <f t="shared" si="1210"/>
        <v>0</v>
      </c>
      <c r="ER187" s="205">
        <f t="shared" si="1210"/>
        <v>0</v>
      </c>
      <c r="ES187" s="205">
        <f t="shared" si="1210"/>
        <v>0</v>
      </c>
      <c r="ET187" s="205">
        <f t="shared" si="1210"/>
        <v>0</v>
      </c>
      <c r="EU187" s="205">
        <f t="shared" si="1210"/>
        <v>0</v>
      </c>
      <c r="EV187" s="205">
        <f t="shared" si="1210"/>
        <v>0</v>
      </c>
      <c r="EW187" s="205">
        <f t="shared" si="1210"/>
        <v>0</v>
      </c>
      <c r="EX187" s="205">
        <f t="shared" ca="1" si="1210"/>
        <v>0</v>
      </c>
      <c r="EY187" s="205">
        <f t="shared" si="1210"/>
        <v>0</v>
      </c>
      <c r="EZ187" s="205">
        <f t="shared" si="1210"/>
        <v>0</v>
      </c>
      <c r="FA187" s="205">
        <f t="shared" si="1210"/>
        <v>0</v>
      </c>
      <c r="FB187" s="205">
        <f t="shared" si="1210"/>
        <v>0</v>
      </c>
      <c r="FC187" s="205">
        <f t="shared" si="1210"/>
        <v>0</v>
      </c>
      <c r="FD187" s="205">
        <f t="shared" si="1210"/>
        <v>0</v>
      </c>
      <c r="FE187" s="205">
        <f t="shared" si="1210"/>
        <v>0</v>
      </c>
      <c r="FF187" s="205">
        <f t="shared" si="1210"/>
        <v>0</v>
      </c>
      <c r="FG187" s="205">
        <f t="shared" si="1210"/>
        <v>0</v>
      </c>
      <c r="FH187" s="205">
        <f t="shared" si="1210"/>
        <v>0</v>
      </c>
      <c r="FI187" s="205">
        <f t="shared" si="1210"/>
        <v>0</v>
      </c>
      <c r="FJ187" s="205">
        <f t="shared" si="1210"/>
        <v>0</v>
      </c>
      <c r="FK187" s="205">
        <f t="shared" si="1210"/>
        <v>0</v>
      </c>
      <c r="FL187" s="205">
        <f t="shared" si="1210"/>
        <v>0</v>
      </c>
      <c r="FM187" s="205">
        <f t="shared" si="1210"/>
        <v>0</v>
      </c>
      <c r="FN187" s="205">
        <f t="shared" si="1210"/>
        <v>0</v>
      </c>
      <c r="FO187" s="205">
        <f t="shared" si="1210"/>
        <v>0</v>
      </c>
      <c r="FP187" s="205">
        <f t="shared" si="1210"/>
        <v>0</v>
      </c>
      <c r="FQ187" s="205">
        <f t="shared" si="1210"/>
        <v>0</v>
      </c>
      <c r="FR187" s="205">
        <f t="shared" si="1210"/>
        <v>0</v>
      </c>
      <c r="FS187" s="205">
        <f t="shared" si="1210"/>
        <v>0</v>
      </c>
      <c r="FT187" s="205">
        <f t="shared" si="1210"/>
        <v>0</v>
      </c>
      <c r="FU187" s="205">
        <f t="shared" si="1210"/>
        <v>0</v>
      </c>
      <c r="FV187" s="205">
        <f t="shared" si="1210"/>
        <v>0</v>
      </c>
      <c r="FW187" s="205">
        <f t="shared" si="1210"/>
        <v>0</v>
      </c>
      <c r="FX187" s="205">
        <f t="shared" si="1210"/>
        <v>0</v>
      </c>
      <c r="FY187" s="205">
        <f t="shared" si="1210"/>
        <v>0</v>
      </c>
      <c r="FZ187" s="205">
        <f t="shared" si="1210"/>
        <v>0</v>
      </c>
      <c r="GA187" s="205">
        <f t="shared" si="1210"/>
        <v>0</v>
      </c>
      <c r="GB187" s="205">
        <f t="shared" si="1210"/>
        <v>0</v>
      </c>
      <c r="GC187" s="205">
        <f t="shared" si="1210"/>
        <v>0</v>
      </c>
      <c r="GD187" s="205">
        <f t="shared" si="1210"/>
        <v>0</v>
      </c>
      <c r="GE187" s="205">
        <f t="shared" si="1210"/>
        <v>0</v>
      </c>
      <c r="GF187" s="205">
        <f t="shared" si="1210"/>
        <v>0</v>
      </c>
      <c r="GG187" s="205">
        <f t="shared" si="1210"/>
        <v>0</v>
      </c>
      <c r="GH187" s="205">
        <f t="shared" si="1210"/>
        <v>0</v>
      </c>
      <c r="GI187" s="205">
        <f t="shared" si="1210"/>
        <v>0</v>
      </c>
      <c r="GJ187" s="205">
        <f t="shared" si="1210"/>
        <v>0</v>
      </c>
      <c r="GK187" s="205">
        <f t="shared" si="1210"/>
        <v>0</v>
      </c>
      <c r="GL187" s="205">
        <f t="shared" si="1210"/>
        <v>0</v>
      </c>
      <c r="GM187" s="205">
        <f t="shared" si="1210"/>
        <v>0</v>
      </c>
      <c r="GN187" s="205">
        <f t="shared" si="1210"/>
        <v>0</v>
      </c>
      <c r="GO187" s="205">
        <f t="shared" si="1210"/>
        <v>0</v>
      </c>
      <c r="GP187" s="205">
        <f t="shared" ref="GP187:IU187" si="1211">GP293</f>
        <v>0</v>
      </c>
      <c r="GQ187" s="205">
        <f t="shared" si="1211"/>
        <v>0</v>
      </c>
      <c r="GR187" s="205">
        <f t="shared" si="1211"/>
        <v>0</v>
      </c>
      <c r="GS187" s="205">
        <f t="shared" si="1211"/>
        <v>0</v>
      </c>
      <c r="GT187" s="205">
        <f t="shared" si="1211"/>
        <v>0</v>
      </c>
      <c r="GU187" s="205">
        <f t="shared" si="1211"/>
        <v>0</v>
      </c>
      <c r="GV187" s="205">
        <f t="shared" si="1211"/>
        <v>0</v>
      </c>
      <c r="GW187" s="205">
        <f t="shared" si="1211"/>
        <v>0</v>
      </c>
      <c r="GX187" s="205">
        <f t="shared" si="1211"/>
        <v>0</v>
      </c>
      <c r="GY187" s="205">
        <f t="shared" si="1211"/>
        <v>0</v>
      </c>
      <c r="GZ187" s="205">
        <f t="shared" si="1211"/>
        <v>0</v>
      </c>
      <c r="HA187" s="205">
        <f t="shared" si="1211"/>
        <v>0</v>
      </c>
      <c r="HB187" s="205">
        <f t="shared" si="1211"/>
        <v>0</v>
      </c>
      <c r="HC187" s="205">
        <f t="shared" si="1211"/>
        <v>0</v>
      </c>
      <c r="HD187" s="205">
        <f t="shared" si="1211"/>
        <v>0</v>
      </c>
      <c r="HE187" s="205">
        <f t="shared" si="1211"/>
        <v>0</v>
      </c>
      <c r="HF187" s="205">
        <f t="shared" si="1211"/>
        <v>0</v>
      </c>
      <c r="HG187" s="205">
        <f t="shared" si="1211"/>
        <v>0</v>
      </c>
      <c r="HH187" s="205">
        <f t="shared" si="1211"/>
        <v>0</v>
      </c>
      <c r="HI187" s="205">
        <f t="shared" si="1211"/>
        <v>0</v>
      </c>
      <c r="HJ187" s="205">
        <f t="shared" si="1211"/>
        <v>0</v>
      </c>
      <c r="HK187" s="205">
        <f t="shared" si="1211"/>
        <v>0</v>
      </c>
      <c r="HL187" s="205">
        <f t="shared" si="1211"/>
        <v>0</v>
      </c>
      <c r="HM187" s="205">
        <f t="shared" si="1211"/>
        <v>0</v>
      </c>
      <c r="HN187" s="205">
        <f t="shared" si="1211"/>
        <v>0</v>
      </c>
      <c r="HO187" s="205">
        <f t="shared" si="1211"/>
        <v>0</v>
      </c>
      <c r="HP187" s="205">
        <f t="shared" si="1211"/>
        <v>0</v>
      </c>
      <c r="HQ187" s="205">
        <f t="shared" si="1211"/>
        <v>0</v>
      </c>
      <c r="HR187" s="205">
        <f t="shared" si="1211"/>
        <v>0</v>
      </c>
      <c r="HS187" s="205">
        <f t="shared" si="1211"/>
        <v>0</v>
      </c>
      <c r="HT187" s="205">
        <f t="shared" si="1211"/>
        <v>0</v>
      </c>
      <c r="HU187" s="205">
        <f t="shared" si="1211"/>
        <v>0</v>
      </c>
      <c r="HV187" s="205">
        <f t="shared" si="1211"/>
        <v>0</v>
      </c>
      <c r="HW187" s="205">
        <f t="shared" si="1211"/>
        <v>0</v>
      </c>
      <c r="HX187" s="205">
        <f t="shared" si="1211"/>
        <v>0</v>
      </c>
      <c r="HY187" s="205">
        <f t="shared" si="1211"/>
        <v>0</v>
      </c>
      <c r="HZ187" s="205">
        <f t="shared" si="1211"/>
        <v>0</v>
      </c>
      <c r="IA187" s="205">
        <f t="shared" si="1211"/>
        <v>0</v>
      </c>
      <c r="IB187" s="205">
        <f t="shared" si="1211"/>
        <v>0</v>
      </c>
      <c r="IC187" s="205">
        <f t="shared" si="1211"/>
        <v>0</v>
      </c>
      <c r="ID187" s="205">
        <f t="shared" si="1211"/>
        <v>0</v>
      </c>
      <c r="IE187" s="205">
        <f t="shared" si="1211"/>
        <v>0</v>
      </c>
      <c r="IF187" s="205">
        <f t="shared" si="1211"/>
        <v>0</v>
      </c>
      <c r="IG187" s="205">
        <f t="shared" si="1211"/>
        <v>0</v>
      </c>
      <c r="IH187" s="205">
        <f t="shared" si="1211"/>
        <v>0</v>
      </c>
      <c r="II187" s="205">
        <f t="shared" si="1211"/>
        <v>0</v>
      </c>
      <c r="IJ187" s="205">
        <f t="shared" si="1211"/>
        <v>0</v>
      </c>
      <c r="IK187" s="205">
        <f t="shared" si="1211"/>
        <v>0</v>
      </c>
      <c r="IL187" s="205">
        <f t="shared" si="1211"/>
        <v>0</v>
      </c>
      <c r="IM187" s="205">
        <f t="shared" si="1211"/>
        <v>0</v>
      </c>
      <c r="IN187" s="205">
        <f t="shared" si="1211"/>
        <v>0</v>
      </c>
      <c r="IO187" s="205">
        <f t="shared" si="1211"/>
        <v>0</v>
      </c>
      <c r="IP187" s="205">
        <f t="shared" si="1211"/>
        <v>0</v>
      </c>
      <c r="IQ187" s="205">
        <f t="shared" si="1211"/>
        <v>0</v>
      </c>
      <c r="IR187" s="205">
        <f t="shared" si="1211"/>
        <v>0</v>
      </c>
      <c r="IS187" s="205">
        <f t="shared" si="1211"/>
        <v>0</v>
      </c>
      <c r="IT187" s="205">
        <f t="shared" si="1211"/>
        <v>0</v>
      </c>
      <c r="IU187" s="205">
        <f t="shared" si="1211"/>
        <v>0</v>
      </c>
      <c r="IV187" s="205">
        <f>IV293</f>
        <v>0</v>
      </c>
      <c r="IW187" s="205">
        <f t="shared" ref="IW187:KJ187" si="1212">IW293</f>
        <v>0</v>
      </c>
      <c r="IX187" s="205">
        <f t="shared" si="1212"/>
        <v>0</v>
      </c>
      <c r="IY187" s="205">
        <f t="shared" si="1212"/>
        <v>0</v>
      </c>
      <c r="IZ187" s="205">
        <f t="shared" si="1212"/>
        <v>0</v>
      </c>
      <c r="JA187" s="205">
        <f t="shared" si="1212"/>
        <v>0</v>
      </c>
      <c r="JB187" s="205">
        <f t="shared" si="1212"/>
        <v>0</v>
      </c>
      <c r="JC187" s="205">
        <f t="shared" si="1212"/>
        <v>0</v>
      </c>
      <c r="JD187" s="205">
        <f t="shared" si="1212"/>
        <v>0</v>
      </c>
      <c r="JE187" s="205">
        <f t="shared" si="1212"/>
        <v>0</v>
      </c>
      <c r="JF187" s="205">
        <f t="shared" si="1212"/>
        <v>0</v>
      </c>
      <c r="JG187" s="205">
        <f t="shared" si="1212"/>
        <v>0</v>
      </c>
      <c r="JH187" s="205">
        <f t="shared" si="1212"/>
        <v>0</v>
      </c>
      <c r="JI187" s="205">
        <f t="shared" si="1212"/>
        <v>0</v>
      </c>
      <c r="JJ187" s="205">
        <f t="shared" si="1212"/>
        <v>0</v>
      </c>
      <c r="JK187" s="205">
        <f t="shared" si="1212"/>
        <v>0</v>
      </c>
      <c r="JL187" s="205">
        <f t="shared" si="1212"/>
        <v>0</v>
      </c>
      <c r="JM187" s="205">
        <f t="shared" si="1212"/>
        <v>0</v>
      </c>
      <c r="JN187" s="205">
        <f t="shared" si="1212"/>
        <v>0</v>
      </c>
      <c r="JO187" s="205">
        <f t="shared" si="1212"/>
        <v>0</v>
      </c>
      <c r="JP187" s="205">
        <f t="shared" si="1212"/>
        <v>0</v>
      </c>
      <c r="JQ187" s="205">
        <f t="shared" si="1212"/>
        <v>0</v>
      </c>
      <c r="JR187" s="205">
        <f t="shared" si="1212"/>
        <v>0</v>
      </c>
      <c r="JS187" s="205">
        <f t="shared" si="1212"/>
        <v>0</v>
      </c>
      <c r="JT187" s="205">
        <f t="shared" si="1212"/>
        <v>0</v>
      </c>
      <c r="JU187" s="205">
        <f t="shared" si="1212"/>
        <v>0</v>
      </c>
      <c r="JV187" s="205">
        <f t="shared" si="1212"/>
        <v>0</v>
      </c>
      <c r="JW187" s="205">
        <f t="shared" si="1212"/>
        <v>0</v>
      </c>
      <c r="JX187" s="205">
        <f t="shared" si="1212"/>
        <v>0</v>
      </c>
      <c r="JY187" s="205">
        <f t="shared" si="1212"/>
        <v>0</v>
      </c>
      <c r="JZ187" s="205">
        <f t="shared" si="1212"/>
        <v>0</v>
      </c>
      <c r="KA187" s="205">
        <f t="shared" si="1212"/>
        <v>0</v>
      </c>
      <c r="KB187" s="205">
        <f t="shared" si="1212"/>
        <v>0</v>
      </c>
      <c r="KC187" s="205">
        <f t="shared" si="1212"/>
        <v>0</v>
      </c>
      <c r="KD187" s="205">
        <f t="shared" si="1212"/>
        <v>0</v>
      </c>
      <c r="KE187" s="205">
        <f t="shared" si="1212"/>
        <v>0</v>
      </c>
      <c r="KF187" s="205">
        <f t="shared" si="1212"/>
        <v>0</v>
      </c>
      <c r="KG187" s="205">
        <f t="shared" si="1212"/>
        <v>0</v>
      </c>
      <c r="KH187" s="205">
        <f t="shared" si="1212"/>
        <v>0</v>
      </c>
      <c r="KI187" s="205">
        <f t="shared" si="1212"/>
        <v>0</v>
      </c>
      <c r="KJ187" s="205">
        <f t="shared" si="1212"/>
        <v>0</v>
      </c>
      <c r="KK187" s="205">
        <f>KK293</f>
        <v>0</v>
      </c>
      <c r="KL187" s="205">
        <f t="shared" ref="KL187:LE187" si="1213">KL293</f>
        <v>0</v>
      </c>
      <c r="KM187" s="205">
        <f t="shared" si="1213"/>
        <v>0</v>
      </c>
      <c r="KN187" s="205">
        <f t="shared" si="1213"/>
        <v>0</v>
      </c>
      <c r="KO187" s="205">
        <f t="shared" si="1213"/>
        <v>0</v>
      </c>
      <c r="KP187" s="205">
        <f t="shared" si="1213"/>
        <v>0</v>
      </c>
      <c r="KQ187" s="205">
        <f t="shared" si="1213"/>
        <v>0</v>
      </c>
      <c r="KR187" s="205">
        <f t="shared" si="1213"/>
        <v>0</v>
      </c>
      <c r="KS187" s="205">
        <f t="shared" si="1213"/>
        <v>0</v>
      </c>
      <c r="KT187" s="205">
        <f t="shared" si="1213"/>
        <v>0</v>
      </c>
      <c r="KU187" s="205">
        <f t="shared" si="1213"/>
        <v>0</v>
      </c>
      <c r="KV187" s="205">
        <f t="shared" si="1213"/>
        <v>0</v>
      </c>
      <c r="KW187" s="205">
        <f t="shared" si="1213"/>
        <v>0</v>
      </c>
      <c r="KX187" s="205">
        <f t="shared" si="1213"/>
        <v>0</v>
      </c>
      <c r="KY187" s="205">
        <f t="shared" si="1213"/>
        <v>0</v>
      </c>
      <c r="KZ187" s="205">
        <f t="shared" si="1213"/>
        <v>0</v>
      </c>
      <c r="LA187" s="205">
        <f t="shared" si="1213"/>
        <v>0</v>
      </c>
      <c r="LB187" s="205">
        <f t="shared" si="1213"/>
        <v>0</v>
      </c>
      <c r="LC187" s="205">
        <f t="shared" si="1213"/>
        <v>0</v>
      </c>
      <c r="LD187" s="205">
        <f t="shared" si="1213"/>
        <v>0</v>
      </c>
      <c r="LE187" s="205">
        <f t="shared" si="1213"/>
        <v>0</v>
      </c>
    </row>
    <row r="188" spans="1:317">
      <c r="A188" s="185"/>
      <c r="B188" s="207"/>
      <c r="C188" s="185"/>
      <c r="D188" s="205"/>
      <c r="E188" s="205"/>
      <c r="F188" s="205"/>
      <c r="G188" s="205"/>
      <c r="H188" s="205"/>
      <c r="I188" s="205"/>
      <c r="J188" s="205"/>
      <c r="K188" s="205"/>
      <c r="L188" s="205"/>
      <c r="M188" s="205"/>
      <c r="N188" s="205"/>
      <c r="O188" s="205"/>
      <c r="P188" s="205"/>
      <c r="Q188" s="205"/>
      <c r="R188" s="205"/>
      <c r="S188" s="205"/>
      <c r="T188" s="205"/>
      <c r="U188" s="205"/>
      <c r="V188" s="205"/>
      <c r="W188" s="205"/>
      <c r="X188" s="205"/>
      <c r="Y188" s="205"/>
      <c r="Z188" s="205"/>
      <c r="AA188" s="205"/>
      <c r="AB188" s="205"/>
      <c r="AC188" s="205"/>
      <c r="AD188" s="205"/>
      <c r="AE188" s="205"/>
      <c r="AF188" s="205"/>
      <c r="AG188" s="205"/>
      <c r="AH188" s="205"/>
      <c r="AI188" s="205"/>
      <c r="AJ188" s="205"/>
      <c r="AK188" s="205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5"/>
      <c r="BB188" s="205"/>
      <c r="BC188" s="205"/>
      <c r="BD188" s="205"/>
      <c r="BE188" s="205"/>
      <c r="BF188" s="205"/>
      <c r="BG188" s="205"/>
      <c r="BH188" s="205"/>
      <c r="BI188" s="205"/>
      <c r="BJ188" s="205"/>
      <c r="BK188" s="205"/>
      <c r="BL188" s="205"/>
      <c r="BM188" s="205"/>
      <c r="BN188" s="205"/>
      <c r="BO188" s="205"/>
      <c r="BP188" s="205"/>
      <c r="BQ188" s="205"/>
      <c r="BR188" s="205"/>
      <c r="BS188" s="205"/>
      <c r="BT188" s="205"/>
      <c r="BU188" s="205"/>
      <c r="BV188" s="205"/>
      <c r="BW188" s="205"/>
      <c r="BX188" s="205"/>
      <c r="BY188" s="205"/>
      <c r="BZ188" s="205"/>
      <c r="CA188" s="205"/>
      <c r="CB188" s="205"/>
      <c r="CC188" s="205"/>
      <c r="CD188" s="205"/>
      <c r="CE188" s="205"/>
      <c r="CF188" s="205"/>
      <c r="CG188" s="205"/>
      <c r="CH188" s="205"/>
      <c r="CI188" s="205"/>
      <c r="CJ188" s="205"/>
      <c r="CK188" s="205"/>
      <c r="CL188" s="205"/>
      <c r="CM188" s="205"/>
      <c r="CN188" s="205"/>
      <c r="CO188" s="205"/>
      <c r="CP188" s="205"/>
      <c r="CQ188" s="205"/>
      <c r="CR188" s="205"/>
      <c r="CS188" s="205"/>
      <c r="CT188" s="205"/>
      <c r="CU188" s="205"/>
      <c r="CV188" s="205"/>
      <c r="CW188" s="205"/>
      <c r="CX188" s="205"/>
      <c r="CY188" s="205"/>
      <c r="CZ188" s="205"/>
      <c r="DA188" s="205"/>
      <c r="DB188" s="205"/>
      <c r="DC188" s="205"/>
      <c r="DD188" s="205"/>
      <c r="DE188" s="205"/>
      <c r="DF188" s="205"/>
      <c r="DG188" s="205"/>
      <c r="DH188" s="205"/>
      <c r="DI188" s="205"/>
      <c r="DJ188" s="205"/>
      <c r="DK188" s="205"/>
      <c r="DL188" s="205"/>
      <c r="DM188" s="205"/>
      <c r="DN188" s="205"/>
      <c r="DO188" s="205"/>
      <c r="DP188" s="205"/>
      <c r="DQ188" s="205"/>
      <c r="DR188" s="205"/>
      <c r="DS188" s="205"/>
      <c r="DT188" s="205"/>
      <c r="DU188" s="205"/>
      <c r="DV188" s="205"/>
      <c r="DW188" s="205"/>
      <c r="DX188" s="205"/>
      <c r="DY188" s="205"/>
      <c r="DZ188" s="205"/>
      <c r="EA188" s="205"/>
      <c r="EB188" s="205"/>
      <c r="EC188" s="205"/>
      <c r="ED188" s="205"/>
      <c r="EE188" s="205"/>
      <c r="EF188" s="205"/>
      <c r="EG188" s="205"/>
      <c r="EH188" s="205"/>
      <c r="EI188" s="205"/>
      <c r="EJ188" s="205"/>
      <c r="EK188" s="205"/>
      <c r="EL188" s="205"/>
      <c r="EM188" s="205"/>
      <c r="EN188" s="205"/>
      <c r="EO188" s="205"/>
      <c r="EP188" s="205"/>
      <c r="EQ188" s="205"/>
      <c r="ER188" s="205"/>
      <c r="ES188" s="205"/>
      <c r="ET188" s="205"/>
      <c r="EU188" s="205"/>
      <c r="EV188" s="205"/>
      <c r="EW188" s="205"/>
      <c r="EX188" s="205"/>
      <c r="EY188" s="205"/>
      <c r="EZ188" s="205"/>
      <c r="FA188" s="205"/>
      <c r="FB188" s="205"/>
      <c r="FC188" s="205"/>
      <c r="FD188" s="205"/>
      <c r="FE188" s="205"/>
      <c r="FF188" s="205"/>
      <c r="FG188" s="205"/>
      <c r="FH188" s="205"/>
      <c r="FI188" s="205"/>
      <c r="FJ188" s="205"/>
      <c r="FK188" s="205"/>
      <c r="FL188" s="205"/>
      <c r="FM188" s="205"/>
      <c r="FN188" s="205"/>
      <c r="FO188" s="205"/>
      <c r="FP188" s="205"/>
      <c r="FQ188" s="205"/>
      <c r="FR188" s="205"/>
      <c r="FS188" s="205"/>
      <c r="FT188" s="205"/>
      <c r="FU188" s="205"/>
      <c r="FV188" s="205"/>
      <c r="FW188" s="205"/>
      <c r="FX188" s="205"/>
      <c r="FY188" s="205"/>
      <c r="FZ188" s="205"/>
      <c r="GA188" s="205"/>
      <c r="GB188" s="205"/>
      <c r="GC188" s="205"/>
      <c r="GD188" s="205"/>
      <c r="GE188" s="205"/>
      <c r="GF188" s="205"/>
      <c r="GG188" s="205"/>
      <c r="GH188" s="205"/>
      <c r="GI188" s="205"/>
      <c r="GJ188" s="205"/>
      <c r="GK188" s="205"/>
      <c r="GL188" s="205"/>
      <c r="GM188" s="205"/>
      <c r="GN188" s="205"/>
      <c r="GO188" s="205"/>
      <c r="GP188" s="205"/>
      <c r="GQ188" s="205"/>
      <c r="GR188" s="205"/>
      <c r="GS188" s="205"/>
      <c r="GT188" s="205"/>
      <c r="GU188" s="205"/>
      <c r="GV188" s="205"/>
      <c r="GW188" s="205"/>
      <c r="GX188" s="205"/>
      <c r="GY188" s="205"/>
      <c r="GZ188" s="205"/>
      <c r="HA188" s="205"/>
      <c r="HB188" s="205"/>
      <c r="HC188" s="205"/>
      <c r="HD188" s="205"/>
      <c r="HE188" s="205"/>
      <c r="HF188" s="205"/>
      <c r="HG188" s="205"/>
      <c r="HH188" s="205"/>
      <c r="HI188" s="205"/>
      <c r="HJ188" s="205"/>
      <c r="HK188" s="205"/>
      <c r="HL188" s="205"/>
      <c r="HM188" s="205"/>
      <c r="HN188" s="205"/>
      <c r="HO188" s="205"/>
      <c r="HP188" s="205"/>
      <c r="HQ188" s="205"/>
      <c r="HR188" s="205"/>
      <c r="HS188" s="205"/>
      <c r="HT188" s="205"/>
      <c r="HU188" s="205"/>
      <c r="HV188" s="205"/>
      <c r="HW188" s="205"/>
      <c r="HX188" s="205"/>
      <c r="HY188" s="205"/>
      <c r="HZ188" s="205"/>
      <c r="IA188" s="205"/>
      <c r="IB188" s="205"/>
      <c r="IC188" s="205"/>
      <c r="ID188" s="205"/>
      <c r="IE188" s="205"/>
      <c r="IF188" s="205"/>
      <c r="IG188" s="205"/>
      <c r="IH188" s="205"/>
      <c r="II188" s="205"/>
      <c r="IJ188" s="205"/>
      <c r="IK188" s="205"/>
      <c r="IL188" s="205"/>
      <c r="IM188" s="205"/>
      <c r="IN188" s="205"/>
      <c r="IO188" s="205"/>
      <c r="IP188" s="205"/>
      <c r="IQ188" s="205"/>
      <c r="IR188" s="205"/>
      <c r="IS188" s="205"/>
      <c r="IT188" s="205"/>
      <c r="IU188" s="205"/>
      <c r="IV188" s="205"/>
      <c r="IW188" s="205"/>
      <c r="IX188" s="205"/>
      <c r="IY188" s="205"/>
      <c r="IZ188" s="205"/>
      <c r="JA188" s="205"/>
      <c r="JB188" s="205"/>
      <c r="JC188" s="205"/>
      <c r="JD188" s="205"/>
      <c r="JE188" s="205"/>
      <c r="JF188" s="205"/>
      <c r="JG188" s="205"/>
      <c r="JH188" s="205"/>
      <c r="JI188" s="205"/>
      <c r="JJ188" s="205"/>
      <c r="JK188" s="205"/>
      <c r="JL188" s="205"/>
      <c r="JM188" s="205"/>
      <c r="JN188" s="205"/>
      <c r="JO188" s="205"/>
      <c r="JP188" s="205"/>
      <c r="JQ188" s="205"/>
      <c r="JR188" s="205"/>
      <c r="JS188" s="205"/>
      <c r="JT188" s="205"/>
      <c r="JU188" s="205"/>
      <c r="JV188" s="205"/>
      <c r="JW188" s="205"/>
      <c r="JX188" s="205"/>
      <c r="JY188" s="205"/>
      <c r="JZ188" s="205"/>
      <c r="KA188" s="205"/>
      <c r="KB188" s="205"/>
      <c r="KC188" s="205"/>
      <c r="KD188" s="205"/>
      <c r="KE188" s="205"/>
      <c r="KF188" s="205"/>
      <c r="KG188" s="205"/>
      <c r="KH188" s="205"/>
      <c r="KI188" s="205"/>
      <c r="KJ188" s="205"/>
      <c r="KK188" s="205"/>
      <c r="KL188" s="205"/>
      <c r="KM188" s="205"/>
      <c r="KN188" s="205"/>
      <c r="KO188" s="205"/>
      <c r="KP188" s="205"/>
      <c r="KQ188" s="205"/>
      <c r="KR188" s="205"/>
      <c r="KS188" s="205"/>
      <c r="KT188" s="205"/>
      <c r="KU188" s="205"/>
      <c r="KV188" s="205"/>
      <c r="KW188" s="205"/>
      <c r="KX188" s="205"/>
      <c r="KY188" s="205"/>
      <c r="KZ188" s="205"/>
      <c r="LA188" s="205"/>
      <c r="LB188" s="205"/>
      <c r="LC188" s="205"/>
      <c r="LD188" s="205"/>
      <c r="LE188" s="205"/>
    </row>
    <row r="189" spans="1:317">
      <c r="A189" s="185"/>
      <c r="B189" s="204" t="s">
        <v>285</v>
      </c>
      <c r="C189" s="185"/>
      <c r="D189" s="205"/>
      <c r="E189" s="205">
        <f>IF(E201=Exit,Expense!$C$109-Expense!$D$109,0)</f>
        <v>0</v>
      </c>
      <c r="F189" s="205">
        <f>IF(F201=Exit,Expense!$C$109-Expense!$D$109,0)</f>
        <v>0</v>
      </c>
      <c r="G189" s="205">
        <f>IF(G201=Exit,Expense!$C$109-Expense!$D$109,0)</f>
        <v>0</v>
      </c>
      <c r="H189" s="205">
        <f>IF(H201=Exit,Expense!$C$109-Expense!$D$109,0)</f>
        <v>0</v>
      </c>
      <c r="I189" s="205">
        <f>IF(I201=Exit,Expense!$C$109-Expense!$D$109,0)</f>
        <v>0</v>
      </c>
      <c r="J189" s="205">
        <f>IF(J201=Exit,Expense!$C$109-Expense!$D$109,0)</f>
        <v>0</v>
      </c>
      <c r="K189" s="205">
        <f>IF(K201=Exit,Expense!$C$109-Expense!$D$109,0)</f>
        <v>0</v>
      </c>
      <c r="L189" s="205">
        <f>IF(L201=Exit,Expense!$C$109-Expense!$D$109,0)</f>
        <v>0</v>
      </c>
      <c r="M189" s="205">
        <f>IF(M201=Exit,Expense!$C$109-Expense!$D$109,0)</f>
        <v>0</v>
      </c>
      <c r="N189" s="205">
        <f>IF(N201=Exit,Expense!$C$109-Expense!$D$109,0)</f>
        <v>0</v>
      </c>
      <c r="O189" s="205">
        <f>IF(O201=Exit,Expense!$C$109-Expense!$D$109,0)</f>
        <v>0</v>
      </c>
      <c r="P189" s="205">
        <f>IF(P201=Exit,Expense!$C$109-Expense!$D$109,0)</f>
        <v>0</v>
      </c>
      <c r="Q189" s="205">
        <f>IF(Q201=Exit,Expense!$C$109-Expense!$D$109,0)</f>
        <v>0</v>
      </c>
      <c r="R189" s="205">
        <f>IF(R201=Exit,Expense!$C$109-Expense!$D$109,0)</f>
        <v>0</v>
      </c>
      <c r="S189" s="205">
        <f>IF(S201=Exit,Expense!$C$109-Expense!$D$109,0)</f>
        <v>0</v>
      </c>
      <c r="T189" s="205">
        <f>IF(T201=Exit,Expense!$C$109-Expense!$D$109,0)</f>
        <v>0</v>
      </c>
      <c r="U189" s="205">
        <f>IF(U201=Exit,Expense!$C$109-Expense!$D$109,0)</f>
        <v>0</v>
      </c>
      <c r="V189" s="205">
        <f>IF(V201=Exit,Expense!$C$109-Expense!$D$109,0)</f>
        <v>0</v>
      </c>
      <c r="W189" s="205">
        <f>IF(W201=Exit,Expense!$C$109-Expense!$D$109,0)</f>
        <v>0</v>
      </c>
      <c r="X189" s="205">
        <f>IF(X201=Exit,Expense!$C$109-Expense!$D$109,0)</f>
        <v>0</v>
      </c>
      <c r="Y189" s="205">
        <f>IF(Y201=Exit,Expense!$C$109-Expense!$D$109,0)</f>
        <v>0</v>
      </c>
      <c r="Z189" s="205">
        <f>IF(Z201=Exit,Expense!$C$109-Expense!$D$109,0)</f>
        <v>0</v>
      </c>
      <c r="AA189" s="205">
        <f>IF(AA201=Exit,Expense!$C$109-Expense!$D$109,0)</f>
        <v>0</v>
      </c>
      <c r="AB189" s="205">
        <f>IF(AB201=Exit,Expense!$C$109-Expense!$D$109,0)</f>
        <v>0</v>
      </c>
      <c r="AC189" s="205">
        <f>IF(AC201=Exit,Expense!$C$109-Expense!$D$109,0)</f>
        <v>0</v>
      </c>
      <c r="AD189" s="205">
        <f>IF(AD201=Exit,Expense!$C$109-Expense!$D$109,0)</f>
        <v>0</v>
      </c>
      <c r="AE189" s="205">
        <f>IF(AE201=Exit,Expense!$C$109-Expense!$D$109,0)</f>
        <v>0</v>
      </c>
      <c r="AF189" s="205">
        <f>IF(AF201=Exit,Expense!$C$109-Expense!$D$109,0)</f>
        <v>0</v>
      </c>
      <c r="AG189" s="205">
        <f>IF(AG201=Exit,Expense!$C$109-Expense!$D$109,0)</f>
        <v>0</v>
      </c>
      <c r="AH189" s="205">
        <f>IF(AH201=Exit,Expense!$C$109-Expense!$D$109,0)</f>
        <v>0</v>
      </c>
      <c r="AI189" s="205">
        <f>IF(AI201=Exit,Expense!$C$109-Expense!$D$109,0)</f>
        <v>0</v>
      </c>
      <c r="AJ189" s="205">
        <f>IF(AJ201=Exit,Expense!$C$109-Expense!$D$109,0)</f>
        <v>0</v>
      </c>
      <c r="AK189" s="205">
        <f>IF(AK201=Exit,Expense!$C$109-Expense!$D$109,0)</f>
        <v>0</v>
      </c>
      <c r="AL189" s="205">
        <f>IF(AL201=Exit,Expense!$C$109-Expense!$D$109,0)</f>
        <v>0</v>
      </c>
      <c r="AM189" s="205">
        <f>IF(AM201=Exit,Expense!$C$109-Expense!$D$109,0)</f>
        <v>0</v>
      </c>
      <c r="AN189" s="205">
        <f>IF(AN201=Exit,Expense!$C$109-Expense!$D$109,0)</f>
        <v>0</v>
      </c>
      <c r="AO189" s="205">
        <f>IF(AO201=Exit,Expense!$C$109-Expense!$D$109,0)</f>
        <v>0</v>
      </c>
      <c r="AP189" s="205">
        <f>IF(AP201=Exit,Expense!$C$109-Expense!$D$109,0)</f>
        <v>0</v>
      </c>
      <c r="AQ189" s="205">
        <f>IF(AQ201=Exit,Expense!$C$109-Expense!$D$109,0)</f>
        <v>0</v>
      </c>
      <c r="AR189" s="205">
        <f>IF(AR201=Exit,Expense!$C$109-Expense!$D$109,0)</f>
        <v>0</v>
      </c>
      <c r="AS189" s="205">
        <f>IF(AS201=Exit,Expense!$C$109-Expense!$D$109,0)</f>
        <v>0</v>
      </c>
      <c r="AT189" s="205">
        <f>IF(AT201=Exit,Expense!$C$109-Expense!$D$109,0)</f>
        <v>0</v>
      </c>
      <c r="AU189" s="205">
        <f>IF(AU201=Exit,Expense!$C$109-Expense!$D$109,0)</f>
        <v>0</v>
      </c>
      <c r="AV189" s="205">
        <f>IF(AV201=Exit,Expense!$C$109-Expense!$D$109,0)</f>
        <v>0</v>
      </c>
      <c r="AW189" s="205">
        <f>IF(AW201=Exit,Expense!$C$109-Expense!$D$109,0)</f>
        <v>0</v>
      </c>
      <c r="AX189" s="205">
        <f>IF(AX201=Exit,Expense!$C$109-Expense!$D$109,0)</f>
        <v>0</v>
      </c>
      <c r="AY189" s="205">
        <f>IF(AY201=Exit,Expense!$C$109-Expense!$D$109,0)</f>
        <v>0</v>
      </c>
      <c r="AZ189" s="205">
        <f>IF(AZ201=Exit,Expense!$C$109-Expense!$D$109,0)</f>
        <v>0</v>
      </c>
      <c r="BA189" s="205">
        <f>IF(BA201=Exit,Expense!$C$109-Expense!$D$109,0)</f>
        <v>0</v>
      </c>
      <c r="BB189" s="205">
        <f>IF(BB201=Exit,Expense!$C$109-Expense!$D$109,0)</f>
        <v>0</v>
      </c>
      <c r="BC189" s="205">
        <f>IF(BC201=Exit,Expense!$C$109-Expense!$D$109,0)</f>
        <v>0</v>
      </c>
      <c r="BD189" s="205">
        <f>IF(BD201=Exit,Expense!$C$109-Expense!$D$109,0)</f>
        <v>0</v>
      </c>
      <c r="BE189" s="205">
        <f>IF(BE201=Exit,Expense!$C$109-Expense!$D$109,0)</f>
        <v>0</v>
      </c>
      <c r="BF189" s="205">
        <f>IF(BF201=Exit,Expense!$C$109-Expense!$D$109,0)</f>
        <v>0</v>
      </c>
      <c r="BG189" s="205">
        <f>IF(BG201=Exit,Expense!$C$109-Expense!$D$109,0)</f>
        <v>0</v>
      </c>
      <c r="BH189" s="205">
        <f>IF(BH201=Exit,Expense!$C$109-Expense!$D$109,0)</f>
        <v>0</v>
      </c>
      <c r="BI189" s="205">
        <f>IF(BI201=Exit,Expense!$C$109-Expense!$D$109,0)</f>
        <v>0</v>
      </c>
      <c r="BJ189" s="205">
        <f>IF(BJ201=Exit,Expense!$C$109-Expense!$D$109,0)</f>
        <v>0</v>
      </c>
      <c r="BK189" s="205">
        <f>IF(BK201=Exit,Expense!$C$109-Expense!$D$109,0)</f>
        <v>0</v>
      </c>
      <c r="BL189" s="205">
        <f>IF(BL201=Exit,Expense!$C$109-Expense!$D$109,0)</f>
        <v>0</v>
      </c>
      <c r="BM189" s="205">
        <f>IF(BM201=Exit,Expense!$C$109-Expense!$D$109,0)</f>
        <v>0</v>
      </c>
      <c r="BN189" s="205">
        <f>IF(BN201=Exit,Expense!$C$109-Expense!$D$109,0)</f>
        <v>0</v>
      </c>
      <c r="BO189" s="205">
        <f>IF(BO201=Exit,Expense!$C$109-Expense!$D$109,0)</f>
        <v>0</v>
      </c>
      <c r="BP189" s="205">
        <f>IF(BP201=Exit,Expense!$C$109-Expense!$D$109,0)</f>
        <v>0</v>
      </c>
      <c r="BQ189" s="205">
        <f>IF(BQ201=Exit,Expense!$C$109-Expense!$D$109,0)</f>
        <v>0</v>
      </c>
      <c r="BR189" s="205">
        <f>IF(BR201=Exit,Expense!$C$109-Expense!$D$109,0)</f>
        <v>0</v>
      </c>
      <c r="BS189" s="205">
        <f>IF(BS201=Exit,Expense!$C$109-Expense!$D$109,0)</f>
        <v>0</v>
      </c>
      <c r="BT189" s="205">
        <f>IF(BT201=Exit,Expense!$C$109-Expense!$D$109,0)</f>
        <v>0</v>
      </c>
      <c r="BU189" s="205">
        <f>IF(BU201=Exit,Expense!$C$109-Expense!$D$109,0)</f>
        <v>0</v>
      </c>
      <c r="BV189" s="205">
        <f>IF(BV201=Exit,Expense!$C$109-Expense!$D$109,0)</f>
        <v>0</v>
      </c>
      <c r="BW189" s="205">
        <f>IF(BW201=Exit,Expense!$C$109-Expense!$D$109,0)</f>
        <v>0</v>
      </c>
      <c r="BX189" s="205">
        <f>IF(BX201=Exit,Expense!$C$109-Expense!$D$109,0)</f>
        <v>0</v>
      </c>
      <c r="BY189" s="205">
        <f>IF(BY201=Exit,Expense!$C$109-Expense!$D$109,0)</f>
        <v>0</v>
      </c>
      <c r="BZ189" s="205">
        <f>IF(BZ201=Exit,Expense!$C$109-Expense!$D$109,0)</f>
        <v>0</v>
      </c>
      <c r="CA189" s="205">
        <f>IF(CA201=Exit,Expense!$C$109-Expense!$D$109,0)</f>
        <v>0</v>
      </c>
      <c r="CB189" s="205">
        <f>IF(CB201=Exit,Expense!$C$109-Expense!$D$109,0)</f>
        <v>0</v>
      </c>
      <c r="CC189" s="205">
        <f>IF(CC201=Exit,Expense!$C$109-Expense!$D$109,0)</f>
        <v>0</v>
      </c>
      <c r="CD189" s="205">
        <f>IF(CD201=Exit,Expense!$C$109-Expense!$D$109,0)</f>
        <v>0</v>
      </c>
      <c r="CE189" s="205">
        <f>IF(CE201=Exit,Expense!$C$109-Expense!$D$109,0)</f>
        <v>0</v>
      </c>
      <c r="CF189" s="205">
        <f>IF(CF201=Exit,Expense!$C$109-Expense!$D$109,0)</f>
        <v>0</v>
      </c>
      <c r="CG189" s="205">
        <f>IF(CG201=Exit,Expense!$C$109-Expense!$D$109,0)</f>
        <v>0</v>
      </c>
      <c r="CH189" s="205">
        <f>IF(CH201=Exit,Expense!$C$109-Expense!$D$109,0)</f>
        <v>0</v>
      </c>
      <c r="CI189" s="205">
        <f>IF(CI201=Exit,Expense!$C$109-Expense!$D$109,0)</f>
        <v>0</v>
      </c>
      <c r="CJ189" s="205">
        <f>IF(CJ201=Exit,Expense!$C$109-Expense!$D$109,0)</f>
        <v>0</v>
      </c>
      <c r="CK189" s="205">
        <f>IF(CK201=Exit,Expense!$C$109-Expense!$D$109,0)</f>
        <v>0</v>
      </c>
      <c r="CL189" s="205">
        <f>IF(CL201=Exit,Expense!$C$109-Expense!$D$109,0)</f>
        <v>0</v>
      </c>
      <c r="CM189" s="205">
        <f>IF(CM201=Exit,Expense!$C$109-Expense!$D$109,0)</f>
        <v>0</v>
      </c>
      <c r="CN189" s="205">
        <f>IF(CN201=Exit,Expense!$C$109-Expense!$D$109,0)</f>
        <v>0</v>
      </c>
      <c r="CO189" s="205">
        <f>IF(CO201=Exit,Expense!$C$109-Expense!$D$109,0)</f>
        <v>0</v>
      </c>
      <c r="CP189" s="205">
        <f>IF(CP201=Exit,Expense!$C$109-Expense!$D$109,0)</f>
        <v>0</v>
      </c>
      <c r="CQ189" s="205">
        <f>IF(CQ201=Exit,Expense!$C$109-Expense!$D$109,0)</f>
        <v>0</v>
      </c>
      <c r="CR189" s="205">
        <f>IF(CR201=Exit,Expense!$C$109-Expense!$D$109,0)</f>
        <v>0</v>
      </c>
      <c r="CS189" s="205">
        <f>IF(CS201=Exit,Expense!$C$109-Expense!$D$109,0)</f>
        <v>0</v>
      </c>
      <c r="CT189" s="205">
        <f>IF(CT201=Exit,Expense!$C$109-Expense!$D$109,0)</f>
        <v>0</v>
      </c>
      <c r="CU189" s="205">
        <f>IF(CU201=Exit,Expense!$C$109-Expense!$D$109,0)</f>
        <v>0</v>
      </c>
      <c r="CV189" s="205">
        <f>IF(CV201=Exit,Expense!$C$109-Expense!$D$109,0)</f>
        <v>0</v>
      </c>
      <c r="CW189" s="205">
        <f>IF(CW201=Exit,Expense!$C$109-Expense!$D$109,0)</f>
        <v>0</v>
      </c>
      <c r="CX189" s="205">
        <f>IF(CX201=Exit,Expense!$C$109-Expense!$D$109,0)</f>
        <v>0</v>
      </c>
      <c r="CY189" s="205">
        <f>IF(CY201=Exit,Expense!$C$109-Expense!$D$109,0)</f>
        <v>0</v>
      </c>
      <c r="CZ189" s="205">
        <f>IF(CZ201=Exit,Expense!$C$109-Expense!$D$109,0)</f>
        <v>0</v>
      </c>
      <c r="DA189" s="205">
        <f>IF(DA201=Exit,Expense!$C$109-Expense!$D$109,0)</f>
        <v>0</v>
      </c>
      <c r="DB189" s="205">
        <f>IF(DB201=Exit,Expense!$C$109-Expense!$D$109,0)</f>
        <v>0</v>
      </c>
      <c r="DC189" s="205">
        <f>IF(DC201=Exit,Expense!$C$109-Expense!$D$109,0)</f>
        <v>0</v>
      </c>
      <c r="DD189" s="205">
        <f>IF(DD201=Exit,Expense!$C$109-Expense!$D$109,0)</f>
        <v>0</v>
      </c>
      <c r="DE189" s="205">
        <f>IF(DE201=Exit,Expense!$C$109-Expense!$D$109,0)</f>
        <v>0</v>
      </c>
      <c r="DF189" s="205">
        <f>IF(DF201=Exit,Expense!$C$109-Expense!$D$109,0)</f>
        <v>0</v>
      </c>
      <c r="DG189" s="205">
        <f>IF(DG201=Exit,Expense!$C$109-Expense!$D$109,0)</f>
        <v>0</v>
      </c>
      <c r="DH189" s="205">
        <f>IF(DH201=Exit,Expense!$C$109-Expense!$D$109,0)</f>
        <v>0</v>
      </c>
      <c r="DI189" s="205">
        <f>IF(DI201=Exit,Expense!$C$109-Expense!$D$109,0)</f>
        <v>0</v>
      </c>
      <c r="DJ189" s="205">
        <f>IF(DJ201=Exit,Expense!$C$109-Expense!$D$109,0)</f>
        <v>0</v>
      </c>
      <c r="DK189" s="205">
        <f>IF(DK201=Exit,Expense!$C$109-Expense!$D$109,0)</f>
        <v>0</v>
      </c>
      <c r="DL189" s="205">
        <f>IF(DL201=Exit,Expense!$C$109-Expense!$D$109,0)</f>
        <v>0</v>
      </c>
      <c r="DM189" s="205">
        <f>IF(DM201=Exit,Expense!$C$109-Expense!$D$109,0)</f>
        <v>0</v>
      </c>
      <c r="DN189" s="205">
        <f>IF(DN201=Exit,Expense!$C$109-Expense!$D$109,0)</f>
        <v>0</v>
      </c>
      <c r="DO189" s="205">
        <f>IF(DO201=Exit,Expense!$C$109-Expense!$D$109,0)</f>
        <v>0</v>
      </c>
      <c r="DP189" s="205">
        <f>IF(DP201=Exit,Expense!$C$109-Expense!$D$109,0)</f>
        <v>0</v>
      </c>
      <c r="DQ189" s="205">
        <f>IF(DQ201=Exit,Expense!$C$109-Expense!$D$109,0)</f>
        <v>0</v>
      </c>
      <c r="DR189" s="205">
        <f>IF(DR201=Exit,Expense!$C$109-Expense!$D$109,0)</f>
        <v>0</v>
      </c>
      <c r="DS189" s="205">
        <f>IF(DS201=Exit,Expense!$C$109-Expense!$D$109,0)</f>
        <v>0</v>
      </c>
      <c r="DT189" s="205">
        <f>IF(DT201=Exit,Expense!$C$109-Expense!$D$109,0)</f>
        <v>0</v>
      </c>
      <c r="DU189" s="205">
        <f>IF(DU201=Exit,Expense!$C$109-Expense!$D$109,0)</f>
        <v>0</v>
      </c>
      <c r="DV189" s="205">
        <f>IF(DV201=Exit,Expense!$C$109-Expense!$D$109,0)</f>
        <v>0</v>
      </c>
      <c r="DW189" s="205">
        <f>IF(DW201=Exit,Expense!$C$109-Expense!$D$109,0)</f>
        <v>0</v>
      </c>
      <c r="DX189" s="205">
        <f>IF(DX201=Exit,Expense!$C$109-Expense!$D$109,0)</f>
        <v>0</v>
      </c>
      <c r="DY189" s="205">
        <f>IF(DY201=Exit,Expense!$C$109-Expense!$D$109,0)</f>
        <v>0</v>
      </c>
      <c r="DZ189" s="205">
        <f>IF(DZ201=Exit,Expense!$C$109-Expense!$D$109,0)</f>
        <v>0</v>
      </c>
      <c r="EA189" s="205">
        <f>IF(EA201=Exit,Expense!$C$109-Expense!$D$109,0)</f>
        <v>0</v>
      </c>
      <c r="EB189" s="205">
        <f>IF(EB201=Exit,Expense!$C$109-Expense!$D$109,0)</f>
        <v>0</v>
      </c>
      <c r="EC189" s="205">
        <f>IF(EC201=Exit,Expense!$C$109-Expense!$D$109,0)</f>
        <v>0</v>
      </c>
      <c r="ED189" s="205">
        <f>IF(ED201=Exit,Expense!$C$109-Expense!$D$109,0)</f>
        <v>0</v>
      </c>
      <c r="EE189" s="205">
        <f>IF(EE201=Exit,Expense!$C$109-Expense!$D$109,0)</f>
        <v>0</v>
      </c>
      <c r="EF189" s="205">
        <f>IF(EF201=Exit,Expense!$C$109-Expense!$D$109,0)</f>
        <v>0</v>
      </c>
      <c r="EG189" s="205">
        <f>IF(EG201=Exit,Expense!$C$109-Expense!$D$109,0)</f>
        <v>0</v>
      </c>
      <c r="EH189" s="205">
        <f>IF(EH201=Exit,Expense!$C$109-Expense!$D$109,0)</f>
        <v>0</v>
      </c>
      <c r="EI189" s="205">
        <f>IF(EI201=Exit,Expense!$C$109-Expense!$D$109,0)</f>
        <v>0</v>
      </c>
      <c r="EJ189" s="205">
        <f>IF(EJ201=Exit,Expense!$C$109-Expense!$D$109,0)</f>
        <v>0</v>
      </c>
      <c r="EK189" s="205">
        <f>IF(EK201=Exit,Expense!$C$109-Expense!$D$109,0)</f>
        <v>0</v>
      </c>
      <c r="EL189" s="205">
        <f>IF(EL201=Exit,Expense!$C$109-Expense!$D$109,0)</f>
        <v>0</v>
      </c>
      <c r="EM189" s="205">
        <f>IF(EM201=Exit,Expense!$C$109-Expense!$D$109,0)</f>
        <v>0</v>
      </c>
      <c r="EN189" s="205">
        <f>IF(EN201=Exit,Expense!$C$109-Expense!$D$109,0)</f>
        <v>0</v>
      </c>
      <c r="EO189" s="205">
        <f>IF(EO201=Exit,Expense!$C$109-Expense!$D$109,0)</f>
        <v>0</v>
      </c>
      <c r="EP189" s="205">
        <f>IF(EP201=Exit,Expense!$C$109-Expense!$D$109,0)</f>
        <v>0</v>
      </c>
      <c r="EQ189" s="205">
        <f>IF(EQ201=Exit,Expense!$C$109-Expense!$D$109,0)</f>
        <v>0</v>
      </c>
      <c r="ER189" s="205">
        <f>IF(ER201=Exit,Expense!$C$109-Expense!$D$109,0)</f>
        <v>0</v>
      </c>
      <c r="ES189" s="205">
        <f>IF(ES201=Exit,Expense!$C$109-Expense!$D$109,0)</f>
        <v>0</v>
      </c>
      <c r="ET189" s="205">
        <f>IF(ET201=Exit,Expense!$C$109-Expense!$D$109,0)</f>
        <v>0</v>
      </c>
      <c r="EU189" s="205">
        <f>IF(EU201=Exit,Expense!$C$109-Expense!$D$109,0)</f>
        <v>0</v>
      </c>
      <c r="EV189" s="205">
        <f>IF(EV201=Exit,Expense!$C$109-Expense!$D$109,0)</f>
        <v>0</v>
      </c>
      <c r="EW189" s="205">
        <f>IF(EW201=Exit,Expense!$C$109-Expense!$D$109,0)</f>
        <v>0</v>
      </c>
      <c r="EX189" s="205">
        <f ca="1">IF(EX201=Exit,Expense!$C$109-Expense!$D$109,0)</f>
        <v>0</v>
      </c>
      <c r="EY189" s="205">
        <f>IF(EY201=Exit,Expense!$C$109-Expense!$D$109,0)</f>
        <v>0</v>
      </c>
      <c r="EZ189" s="205">
        <f>IF(EZ201=Exit,Expense!$C$109-Expense!$D$109,0)</f>
        <v>0</v>
      </c>
      <c r="FA189" s="205">
        <f>IF(FA201=Exit,Expense!$C$109-Expense!$D$109,0)</f>
        <v>0</v>
      </c>
      <c r="FB189" s="205">
        <f>IF(FB201=Exit,Expense!$C$109-Expense!$D$109,0)</f>
        <v>0</v>
      </c>
      <c r="FC189" s="205">
        <f>IF(FC201=Exit,Expense!$C$109-Expense!$D$109,0)</f>
        <v>0</v>
      </c>
      <c r="FD189" s="205">
        <f>IF(FD201=Exit,Expense!$C$109-Expense!$D$109,0)</f>
        <v>0</v>
      </c>
      <c r="FE189" s="205">
        <f>IF(FE201=Exit,Expense!$C$109-Expense!$D$109,0)</f>
        <v>0</v>
      </c>
      <c r="FF189" s="205">
        <f>IF(FF201=Exit,Expense!$C$109-Expense!$D$109,0)</f>
        <v>0</v>
      </c>
      <c r="FG189" s="205">
        <f>IF(FG201=Exit,Expense!$C$109-Expense!$D$109,0)</f>
        <v>0</v>
      </c>
      <c r="FH189" s="205">
        <f>IF(FH201=Exit,Expense!$C$109-Expense!$D$109,0)</f>
        <v>0</v>
      </c>
      <c r="FI189" s="205">
        <f>IF(FI201=Exit,Expense!$C$109-Expense!$D$109,0)</f>
        <v>0</v>
      </c>
      <c r="FJ189" s="205">
        <f>IF(FJ201=Exit,Expense!$C$109-Expense!$D$109,0)</f>
        <v>0</v>
      </c>
      <c r="FK189" s="205">
        <f>IF(FK201=Exit,Expense!$C$109-Expense!$D$109,0)</f>
        <v>0</v>
      </c>
      <c r="FL189" s="205">
        <f>IF(FL201=Exit,Expense!$C$109-Expense!$D$109,0)</f>
        <v>0</v>
      </c>
      <c r="FM189" s="205">
        <f>IF(FM201=Exit,Expense!$C$109-Expense!$D$109,0)</f>
        <v>0</v>
      </c>
      <c r="FN189" s="205">
        <f>IF(FN201=Exit,Expense!$C$109-Expense!$D$109,0)</f>
        <v>0</v>
      </c>
      <c r="FO189" s="205">
        <f>IF(FO201=Exit,Expense!$C$109-Expense!$D$109,0)</f>
        <v>0</v>
      </c>
      <c r="FP189" s="205">
        <f>IF(FP201=Exit,Expense!$C$109-Expense!$D$109,0)</f>
        <v>0</v>
      </c>
      <c r="FQ189" s="205">
        <f>IF(FQ201=Exit,Expense!$C$109-Expense!$D$109,0)</f>
        <v>0</v>
      </c>
      <c r="FR189" s="205">
        <f>IF(FR201=Exit,Expense!$C$109-Expense!$D$109,0)</f>
        <v>0</v>
      </c>
      <c r="FS189" s="205">
        <f>IF(FS201=Exit,Expense!$C$109-Expense!$D$109,0)</f>
        <v>0</v>
      </c>
      <c r="FT189" s="205">
        <f>IF(FT201=Exit,Expense!$C$109-Expense!$D$109,0)</f>
        <v>0</v>
      </c>
      <c r="FU189" s="205">
        <f>IF(FU201=Exit,Expense!$C$109-Expense!$D$109,0)</f>
        <v>0</v>
      </c>
      <c r="FV189" s="205">
        <f>IF(FV201=Exit,Expense!$C$109-Expense!$D$109,0)</f>
        <v>0</v>
      </c>
      <c r="FW189" s="205">
        <f>IF(FW201=Exit,Expense!$C$109-Expense!$D$109,0)</f>
        <v>0</v>
      </c>
      <c r="FX189" s="205">
        <f>IF(FX201=Exit,Expense!$C$109-Expense!$D$109,0)</f>
        <v>0</v>
      </c>
      <c r="FY189" s="205">
        <f>IF(FY201=Exit,Expense!$C$109-Expense!$D$109,0)</f>
        <v>0</v>
      </c>
      <c r="FZ189" s="205">
        <f>IF(FZ201=Exit,Expense!$C$109-Expense!$D$109,0)</f>
        <v>0</v>
      </c>
      <c r="GA189" s="205">
        <f>IF(GA201=Exit,Expense!$C$109-Expense!$D$109,0)</f>
        <v>0</v>
      </c>
      <c r="GB189" s="205">
        <f>IF(GB201=Exit,Expense!$C$109-Expense!$D$109,0)</f>
        <v>0</v>
      </c>
      <c r="GC189" s="205">
        <f>IF(GC201=Exit,Expense!$C$109-Expense!$D$109,0)</f>
        <v>0</v>
      </c>
      <c r="GD189" s="205">
        <f>IF(GD201=Exit,Expense!$C$109-Expense!$D$109,0)</f>
        <v>0</v>
      </c>
      <c r="GE189" s="205">
        <f>IF(GE201=Exit,Expense!$C$109-Expense!$D$109,0)</f>
        <v>0</v>
      </c>
      <c r="GF189" s="205">
        <f>IF(GF201=Exit,Expense!$C$109-Expense!$D$109,0)</f>
        <v>0</v>
      </c>
      <c r="GG189" s="205">
        <f>IF(GG201=Exit,Expense!$C$109-Expense!$D$109,0)</f>
        <v>0</v>
      </c>
      <c r="GH189" s="205">
        <f>IF(GH201=Exit,Expense!$C$109-Expense!$D$109,0)</f>
        <v>0</v>
      </c>
      <c r="GI189" s="205">
        <f>IF(GI201=Exit,Expense!$C$109-Expense!$D$109,0)</f>
        <v>0</v>
      </c>
      <c r="GJ189" s="205">
        <f>IF(GJ201=Exit,Expense!$C$109-Expense!$D$109,0)</f>
        <v>0</v>
      </c>
      <c r="GK189" s="205">
        <f>IF(GK201=Exit,Expense!$C$109-Expense!$D$109,0)</f>
        <v>0</v>
      </c>
      <c r="GL189" s="205">
        <f>IF(GL201=Exit,Expense!$C$109-Expense!$D$109,0)</f>
        <v>0</v>
      </c>
      <c r="GM189" s="205">
        <f>IF(GM201=Exit,Expense!$C$109-Expense!$D$109,0)</f>
        <v>0</v>
      </c>
      <c r="GN189" s="205">
        <f>IF(GN201=Exit,Expense!$C$109-Expense!$D$109,0)</f>
        <v>0</v>
      </c>
      <c r="GO189" s="205">
        <f>IF(GO201=Exit,Expense!$C$109-Expense!$D$109,0)</f>
        <v>0</v>
      </c>
      <c r="GP189" s="205">
        <f>IF(GP201=Exit,Expense!$C$109-Expense!$D$109,0)</f>
        <v>0</v>
      </c>
      <c r="GQ189" s="205">
        <f>IF(GQ201=Exit,Expense!$C$109-Expense!$D$109,0)</f>
        <v>0</v>
      </c>
      <c r="GR189" s="205">
        <f>IF(GR201=Exit,Expense!$C$109-Expense!$D$109,0)</f>
        <v>0</v>
      </c>
      <c r="GS189" s="205">
        <f>IF(GS201=Exit,Expense!$C$109-Expense!$D$109,0)</f>
        <v>0</v>
      </c>
      <c r="GT189" s="205">
        <f>IF(GT201=Exit,Expense!$C$109-Expense!$D$109,0)</f>
        <v>0</v>
      </c>
      <c r="GU189" s="205">
        <f>IF(GU201=Exit,Expense!$C$109-Expense!$D$109,0)</f>
        <v>0</v>
      </c>
      <c r="GV189" s="205">
        <f>IF(GV201=Exit,Expense!$C$109-Expense!$D$109,0)</f>
        <v>0</v>
      </c>
      <c r="GW189" s="205">
        <f>IF(GW201=Exit,Expense!$C$109-Expense!$D$109,0)</f>
        <v>0</v>
      </c>
      <c r="GX189" s="205">
        <f>IF(GX201=Exit,Expense!$C$109-Expense!$D$109,0)</f>
        <v>0</v>
      </c>
      <c r="GY189" s="205">
        <f>IF(GY201=Exit,Expense!$C$109-Expense!$D$109,0)</f>
        <v>0</v>
      </c>
      <c r="GZ189" s="205">
        <f>IF(GZ201=Exit,Expense!$C$109-Expense!$D$109,0)</f>
        <v>0</v>
      </c>
      <c r="HA189" s="205">
        <f>IF(HA201=Exit,Expense!$C$109-Expense!$D$109,0)</f>
        <v>0</v>
      </c>
      <c r="HB189" s="205">
        <f>IF(HB201=Exit,Expense!$C$109-Expense!$D$109,0)</f>
        <v>0</v>
      </c>
      <c r="HC189" s="205">
        <f>IF(HC201=Exit,Expense!$C$109-Expense!$D$109,0)</f>
        <v>0</v>
      </c>
      <c r="HD189" s="205">
        <f>IF(HD201=Exit,Expense!$C$109-Expense!$D$109,0)</f>
        <v>0</v>
      </c>
      <c r="HE189" s="205">
        <f>IF(HE201=Exit,Expense!$C$109-Expense!$D$109,0)</f>
        <v>0</v>
      </c>
      <c r="HF189" s="205">
        <f>IF(HF201=Exit,Expense!$C$109-Expense!$D$109,0)</f>
        <v>0</v>
      </c>
      <c r="HG189" s="205">
        <f>IF(HG201=Exit,Expense!$C$109-Expense!$D$109,0)</f>
        <v>0</v>
      </c>
      <c r="HH189" s="205">
        <f>IF(HH201=Exit,Expense!$C$109-Expense!$D$109,0)</f>
        <v>0</v>
      </c>
      <c r="HI189" s="205">
        <f>IF(HI201=Exit,Expense!$C$109-Expense!$D$109,0)</f>
        <v>0</v>
      </c>
      <c r="HJ189" s="205">
        <f>IF(HJ201=Exit,Expense!$C$109-Expense!$D$109,0)</f>
        <v>0</v>
      </c>
      <c r="HK189" s="205">
        <f>IF(HK201=Exit,Expense!$C$109-Expense!$D$109,0)</f>
        <v>0</v>
      </c>
      <c r="HL189" s="205">
        <f>IF(HL201=Exit,Expense!$C$109-Expense!$D$109,0)</f>
        <v>0</v>
      </c>
      <c r="HM189" s="205">
        <f>IF(HM201=Exit,Expense!$C$109-Expense!$D$109,0)</f>
        <v>0</v>
      </c>
      <c r="HN189" s="205">
        <f>IF(HN201=Exit,Expense!$C$109-Expense!$D$109,0)</f>
        <v>0</v>
      </c>
      <c r="HO189" s="205">
        <f>IF(HO201=Exit,Expense!$C$109-Expense!$D$109,0)</f>
        <v>0</v>
      </c>
      <c r="HP189" s="205">
        <f>IF(HP201=Exit,Expense!$C$109-Expense!$D$109,0)</f>
        <v>0</v>
      </c>
      <c r="HQ189" s="205">
        <f>IF(HQ201=Exit,Expense!$C$109-Expense!$D$109,0)</f>
        <v>0</v>
      </c>
      <c r="HR189" s="205">
        <f>IF(HR201=Exit,Expense!$C$109-Expense!$D$109,0)</f>
        <v>0</v>
      </c>
      <c r="HS189" s="205">
        <f>IF(HS201=Exit,Expense!$C$109-Expense!$D$109,0)</f>
        <v>0</v>
      </c>
      <c r="HT189" s="205">
        <f>IF(HT201=Exit,Expense!$C$109-Expense!$D$109,0)</f>
        <v>0</v>
      </c>
      <c r="HU189" s="205">
        <f>IF(HU201=Exit,Expense!$C$109-Expense!$D$109,0)</f>
        <v>0</v>
      </c>
      <c r="HV189" s="205">
        <f>IF(HV201=Exit,Expense!$C$109-Expense!$D$109,0)</f>
        <v>0</v>
      </c>
      <c r="HW189" s="205">
        <f>IF(HW201=Exit,Expense!$C$109-Expense!$D$109,0)</f>
        <v>0</v>
      </c>
      <c r="HX189" s="205">
        <f>IF(HX201=Exit,Expense!$C$109-Expense!$D$109,0)</f>
        <v>0</v>
      </c>
      <c r="HY189" s="205">
        <f>IF(HY201=Exit,Expense!$C$109-Expense!$D$109,0)</f>
        <v>0</v>
      </c>
      <c r="HZ189" s="205">
        <f>IF(HZ201=Exit,Expense!$C$109-Expense!$D$109,0)</f>
        <v>0</v>
      </c>
      <c r="IA189" s="205">
        <f>IF(IA201=Exit,Expense!$C$109-Expense!$D$109,0)</f>
        <v>0</v>
      </c>
      <c r="IB189" s="205">
        <f>IF(IB201=Exit,Expense!$C$109-Expense!$D$109,0)</f>
        <v>0</v>
      </c>
      <c r="IC189" s="205">
        <f>IF(IC201=Exit,Expense!$C$109-Expense!$D$109,0)</f>
        <v>0</v>
      </c>
      <c r="ID189" s="205">
        <f>IF(ID201=Exit,Expense!$C$109-Expense!$D$109,0)</f>
        <v>0</v>
      </c>
      <c r="IE189" s="205">
        <f>IF(IE201=Exit,Expense!$C$109-Expense!$D$109,0)</f>
        <v>0</v>
      </c>
      <c r="IF189" s="205">
        <f>IF(IF201=Exit,Expense!$C$109-Expense!$D$109,0)</f>
        <v>0</v>
      </c>
      <c r="IG189" s="205">
        <f>IF(IG201=Exit,Expense!$C$109-Expense!$D$109,0)</f>
        <v>0</v>
      </c>
      <c r="IH189" s="205">
        <f>IF(IH201=Exit,Expense!$C$109-Expense!$D$109,0)</f>
        <v>0</v>
      </c>
      <c r="II189" s="205">
        <f>IF(II201=Exit,Expense!$C$109-Expense!$D$109,0)</f>
        <v>0</v>
      </c>
      <c r="IJ189" s="205">
        <f>IF(IJ201=Exit,Expense!$C$109-Expense!$D$109,0)</f>
        <v>0</v>
      </c>
      <c r="IK189" s="205">
        <f>IF(IK201=Exit,Expense!$C$109-Expense!$D$109,0)</f>
        <v>0</v>
      </c>
      <c r="IL189" s="205">
        <f>IF(IL201=Exit,Expense!$C$109-Expense!$D$109,0)</f>
        <v>0</v>
      </c>
      <c r="IM189" s="205">
        <f>IF(IM201=Exit,Expense!$C$109-Expense!$D$109,0)</f>
        <v>0</v>
      </c>
      <c r="IN189" s="205">
        <f>IF(IN201=Exit,Expense!$C$109-Expense!$D$109,0)</f>
        <v>0</v>
      </c>
      <c r="IO189" s="205">
        <f>IF(IO201=Exit,Expense!$C$109-Expense!$D$109,0)</f>
        <v>0</v>
      </c>
      <c r="IP189" s="205">
        <f>IF(IP201=Exit,Expense!$C$109-Expense!$D$109,0)</f>
        <v>0</v>
      </c>
      <c r="IQ189" s="205">
        <f>IF(IQ201=Exit,Expense!$C$109-Expense!$D$109,0)</f>
        <v>0</v>
      </c>
      <c r="IR189" s="205">
        <f>IF(IR201=Exit,Expense!$C$109-Expense!$D$109,0)</f>
        <v>0</v>
      </c>
      <c r="IS189" s="205">
        <f>IF(IS201=Exit,Expense!$C$109-Expense!$D$109,0)</f>
        <v>0</v>
      </c>
      <c r="IT189" s="205">
        <f>IF(IT201=Exit,Expense!$C$109-Expense!$D$109,0)</f>
        <v>0</v>
      </c>
      <c r="IU189" s="205">
        <f>IF(IU201=Exit,Expense!$C$109-Expense!$D$109,0)</f>
        <v>0</v>
      </c>
      <c r="IV189" s="205">
        <f>IF(IV201=Exit,Expense!$C$109-Expense!$D$109,0)</f>
        <v>0</v>
      </c>
      <c r="IW189" s="205">
        <f>IF(IW201=Exit,Expense!$C$109-Expense!$D$109,0)</f>
        <v>0</v>
      </c>
      <c r="IX189" s="205">
        <f>IF(IX201=Exit,Expense!$C$109-Expense!$D$109,0)</f>
        <v>0</v>
      </c>
      <c r="IY189" s="205">
        <f>IF(IY201=Exit,Expense!$C$109-Expense!$D$109,0)</f>
        <v>0</v>
      </c>
      <c r="IZ189" s="205">
        <f>IF(IZ201=Exit,Expense!$C$109-Expense!$D$109,0)</f>
        <v>0</v>
      </c>
      <c r="JA189" s="205">
        <f>IF(JA201=Exit,Expense!$C$109-Expense!$D$109,0)</f>
        <v>0</v>
      </c>
      <c r="JB189" s="205">
        <f>IF(JB201=Exit,Expense!$C$109-Expense!$D$109,0)</f>
        <v>0</v>
      </c>
      <c r="JC189" s="205">
        <f>IF(JC201=Exit,Expense!$C$109-Expense!$D$109,0)</f>
        <v>0</v>
      </c>
      <c r="JD189" s="205">
        <f>IF(JD201=Exit,Expense!$C$109-Expense!$D$109,0)</f>
        <v>0</v>
      </c>
      <c r="JE189" s="205">
        <f>IF(JE201=Exit,Expense!$C$109-Expense!$D$109,0)</f>
        <v>0</v>
      </c>
      <c r="JF189" s="205">
        <f>IF(JF201=Exit,Expense!$C$109-Expense!$D$109,0)</f>
        <v>0</v>
      </c>
      <c r="JG189" s="205">
        <f>IF(JG201=Exit,Expense!$C$109-Expense!$D$109,0)</f>
        <v>0</v>
      </c>
      <c r="JH189" s="205">
        <f>IF(JH201=Exit,Expense!$C$109-Expense!$D$109,0)</f>
        <v>0</v>
      </c>
      <c r="JI189" s="205">
        <f>IF(JI201=Exit,Expense!$C$109-Expense!$D$109,0)</f>
        <v>0</v>
      </c>
      <c r="JJ189" s="205">
        <f>IF(JJ201=Exit,Expense!$C$109-Expense!$D$109,0)</f>
        <v>0</v>
      </c>
      <c r="JK189" s="205">
        <f>IF(JK201=Exit,Expense!$C$109-Expense!$D$109,0)</f>
        <v>0</v>
      </c>
      <c r="JL189" s="205">
        <f>IF(JL201=Exit,Expense!$C$109-Expense!$D$109,0)</f>
        <v>0</v>
      </c>
      <c r="JM189" s="205">
        <f>IF(JM201=Exit,Expense!$C$109-Expense!$D$109,0)</f>
        <v>0</v>
      </c>
      <c r="JN189" s="205">
        <f>IF(JN201=Exit,Expense!$C$109-Expense!$D$109,0)</f>
        <v>0</v>
      </c>
      <c r="JO189" s="205">
        <f>IF(JO201=Exit,Expense!$C$109-Expense!$D$109,0)</f>
        <v>0</v>
      </c>
      <c r="JP189" s="205">
        <f>IF(JP201=Exit,Expense!$C$109-Expense!$D$109,0)</f>
        <v>0</v>
      </c>
      <c r="JQ189" s="205">
        <f>IF(JQ201=Exit,Expense!$C$109-Expense!$D$109,0)</f>
        <v>0</v>
      </c>
      <c r="JR189" s="205">
        <f>IF(JR201=Exit,Expense!$C$109-Expense!$D$109,0)</f>
        <v>0</v>
      </c>
      <c r="JS189" s="205">
        <f>IF(JS201=Exit,Expense!$C$109-Expense!$D$109,0)</f>
        <v>0</v>
      </c>
      <c r="JT189" s="205">
        <f>IF(JT201=Exit,Expense!$C$109-Expense!$D$109,0)</f>
        <v>0</v>
      </c>
      <c r="JU189" s="205">
        <f>IF(JU201=Exit,Expense!$C$109-Expense!$D$109,0)</f>
        <v>0</v>
      </c>
      <c r="JV189" s="205">
        <f>IF(JV201=Exit,Expense!$C$109-Expense!$D$109,0)</f>
        <v>0</v>
      </c>
      <c r="JW189" s="205">
        <f>IF(JW201=Exit,Expense!$C$109-Expense!$D$109,0)</f>
        <v>0</v>
      </c>
      <c r="JX189" s="205">
        <f>IF(JX201=Exit,Expense!$C$109-Expense!$D$109,0)</f>
        <v>0</v>
      </c>
      <c r="JY189" s="205">
        <f>IF(JY201=Exit,Expense!$C$109-Expense!$D$109,0)</f>
        <v>0</v>
      </c>
      <c r="JZ189" s="205">
        <f>IF(JZ201=Exit,Expense!$C$109-Expense!$D$109,0)</f>
        <v>0</v>
      </c>
      <c r="KA189" s="205">
        <f>IF(KA201=Exit,Expense!$C$109-Expense!$D$109,0)</f>
        <v>0</v>
      </c>
      <c r="KB189" s="205">
        <f>IF(KB201=Exit,Expense!$C$109-Expense!$D$109,0)</f>
        <v>0</v>
      </c>
      <c r="KC189" s="205">
        <f>IF(KC201=Exit,Expense!$C$109-Expense!$D$109,0)</f>
        <v>0</v>
      </c>
      <c r="KD189" s="205">
        <f>IF(KD201=Exit,Expense!$C$109-Expense!$D$109,0)</f>
        <v>0</v>
      </c>
      <c r="KE189" s="205">
        <f>IF(KE201=Exit,Expense!$C$109-Expense!$D$109,0)</f>
        <v>0</v>
      </c>
      <c r="KF189" s="205">
        <f>IF(KF201=Exit,Expense!$C$109-Expense!$D$109,0)</f>
        <v>0</v>
      </c>
      <c r="KG189" s="205">
        <f>IF(KG201=Exit,Expense!$C$109-Expense!$D$109,0)</f>
        <v>0</v>
      </c>
      <c r="KH189" s="205">
        <f>IF(KH201=Exit,Expense!$C$109-Expense!$D$109,0)</f>
        <v>0</v>
      </c>
      <c r="KI189" s="205">
        <f>IF(KI201=Exit,Expense!$C$109-Expense!$D$109,0)</f>
        <v>0</v>
      </c>
      <c r="KJ189" s="205">
        <f>IF(KJ201=Exit,Expense!$C$109-Expense!$D$109,0)</f>
        <v>0</v>
      </c>
      <c r="KK189" s="205">
        <f>IF(KK201=Exit,Expense!$C$109-Expense!$D$109,0)</f>
        <v>0</v>
      </c>
      <c r="KL189" s="205">
        <f>IF(KL201=Exit,Expense!$C$109-Expense!$D$109,0)</f>
        <v>0</v>
      </c>
      <c r="KM189" s="205">
        <f>IF(KM201=Exit,Expense!$C$109-Expense!$D$109,0)</f>
        <v>0</v>
      </c>
      <c r="KN189" s="205">
        <f>IF(KN201=Exit,Expense!$C$109-Expense!$D$109,0)</f>
        <v>0</v>
      </c>
      <c r="KO189" s="205">
        <f>IF(KO201=Exit,Expense!$C$109-Expense!$D$109,0)</f>
        <v>0</v>
      </c>
      <c r="KP189" s="205">
        <f>IF(KP201=Exit,Expense!$C$109-Expense!$D$109,0)</f>
        <v>0</v>
      </c>
      <c r="KQ189" s="205">
        <f>IF(KQ201=Exit,Expense!$C$109-Expense!$D$109,0)</f>
        <v>0</v>
      </c>
      <c r="KR189" s="205">
        <f>IF(KR201=Exit,Expense!$C$109-Expense!$D$109,0)</f>
        <v>0</v>
      </c>
      <c r="KS189" s="205">
        <f>IF(KS201=Exit,Expense!$C$109-Expense!$D$109,0)</f>
        <v>0</v>
      </c>
      <c r="KT189" s="205">
        <f>IF(KT201=Exit,Expense!$C$109-Expense!$D$109,0)</f>
        <v>0</v>
      </c>
      <c r="KU189" s="205">
        <f>IF(KU201=Exit,Expense!$C$109-Expense!$D$109,0)</f>
        <v>0</v>
      </c>
      <c r="KV189" s="205">
        <f>IF(KV201=Exit,Expense!$C$109-Expense!$D$109,0)</f>
        <v>0</v>
      </c>
      <c r="KW189" s="205">
        <f>IF(KW201=Exit,Expense!$C$109-Expense!$D$109,0)</f>
        <v>0</v>
      </c>
      <c r="KX189" s="205">
        <f>IF(KX201=Exit,Expense!$C$109-Expense!$D$109,0)</f>
        <v>0</v>
      </c>
      <c r="KY189" s="205">
        <f>IF(KY201=Exit,Expense!$C$109-Expense!$D$109,0)</f>
        <v>0</v>
      </c>
      <c r="KZ189" s="205">
        <f>IF(KZ201=Exit,Expense!$C$109-Expense!$D$109,0)</f>
        <v>0</v>
      </c>
      <c r="LA189" s="205">
        <f>IF(LA201=Exit,Expense!$C$109-Expense!$D$109,0)</f>
        <v>0</v>
      </c>
      <c r="LB189" s="205">
        <f>IF(LB201=Exit,Expense!$C$109-Expense!$D$109,0)</f>
        <v>0</v>
      </c>
      <c r="LC189" s="205">
        <f>IF(LC201=Exit,Expense!$C$109-Expense!$D$109,0)</f>
        <v>0</v>
      </c>
      <c r="LD189" s="205">
        <f>IF(LD201=Exit,Expense!$C$109-Expense!$D$109,0)</f>
        <v>0</v>
      </c>
      <c r="LE189" s="205">
        <f>IF(LE201=Exit,Expense!$C$109-Expense!$D$109,0)</f>
        <v>0</v>
      </c>
    </row>
    <row r="190" spans="1:317">
      <c r="A190" s="195">
        <v>9.1</v>
      </c>
      <c r="B190" s="204" t="s">
        <v>272</v>
      </c>
      <c r="C190" s="185"/>
      <c r="D190" s="205"/>
      <c r="E190" s="205">
        <f>E294</f>
        <v>0</v>
      </c>
      <c r="F190" s="205">
        <f t="shared" ref="F190:BQ190" si="1214">F294</f>
        <v>0</v>
      </c>
      <c r="G190" s="205">
        <f t="shared" si="1214"/>
        <v>0</v>
      </c>
      <c r="H190" s="205">
        <f t="shared" si="1214"/>
        <v>0</v>
      </c>
      <c r="I190" s="205">
        <f t="shared" si="1214"/>
        <v>0</v>
      </c>
      <c r="J190" s="205">
        <f t="shared" ca="1" si="1214"/>
        <v>0</v>
      </c>
      <c r="K190" s="205">
        <f t="shared" si="1214"/>
        <v>0</v>
      </c>
      <c r="L190" s="205">
        <f t="shared" si="1214"/>
        <v>0</v>
      </c>
      <c r="M190" s="205">
        <f t="shared" si="1214"/>
        <v>0</v>
      </c>
      <c r="N190" s="205">
        <f t="shared" si="1214"/>
        <v>0</v>
      </c>
      <c r="O190" s="205">
        <f t="shared" si="1214"/>
        <v>0</v>
      </c>
      <c r="P190" s="205">
        <f t="shared" si="1214"/>
        <v>0</v>
      </c>
      <c r="Q190" s="205">
        <f t="shared" si="1214"/>
        <v>0</v>
      </c>
      <c r="R190" s="205">
        <f t="shared" si="1214"/>
        <v>0</v>
      </c>
      <c r="S190" s="205">
        <f t="shared" si="1214"/>
        <v>0</v>
      </c>
      <c r="T190" s="205">
        <f t="shared" si="1214"/>
        <v>0</v>
      </c>
      <c r="U190" s="205">
        <f t="shared" si="1214"/>
        <v>0</v>
      </c>
      <c r="V190" s="205">
        <f t="shared" ca="1" si="1214"/>
        <v>0</v>
      </c>
      <c r="W190" s="205">
        <f t="shared" si="1214"/>
        <v>0</v>
      </c>
      <c r="X190" s="205">
        <f t="shared" si="1214"/>
        <v>0</v>
      </c>
      <c r="Y190" s="205">
        <f t="shared" si="1214"/>
        <v>0</v>
      </c>
      <c r="Z190" s="205">
        <f t="shared" si="1214"/>
        <v>0</v>
      </c>
      <c r="AA190" s="205">
        <f t="shared" si="1214"/>
        <v>0</v>
      </c>
      <c r="AB190" s="205">
        <f t="shared" si="1214"/>
        <v>0</v>
      </c>
      <c r="AC190" s="205">
        <f t="shared" si="1214"/>
        <v>0</v>
      </c>
      <c r="AD190" s="205">
        <f t="shared" si="1214"/>
        <v>0</v>
      </c>
      <c r="AE190" s="205">
        <f t="shared" si="1214"/>
        <v>0</v>
      </c>
      <c r="AF190" s="205">
        <f t="shared" si="1214"/>
        <v>0</v>
      </c>
      <c r="AG190" s="205">
        <f t="shared" si="1214"/>
        <v>0</v>
      </c>
      <c r="AH190" s="205">
        <f t="shared" ca="1" si="1214"/>
        <v>0</v>
      </c>
      <c r="AI190" s="205">
        <f t="shared" si="1214"/>
        <v>0</v>
      </c>
      <c r="AJ190" s="205">
        <f t="shared" si="1214"/>
        <v>0</v>
      </c>
      <c r="AK190" s="205">
        <f t="shared" si="1214"/>
        <v>0</v>
      </c>
      <c r="AL190" s="205">
        <f t="shared" si="1214"/>
        <v>0</v>
      </c>
      <c r="AM190" s="205">
        <f t="shared" si="1214"/>
        <v>0</v>
      </c>
      <c r="AN190" s="205">
        <f t="shared" si="1214"/>
        <v>0</v>
      </c>
      <c r="AO190" s="205">
        <f t="shared" si="1214"/>
        <v>0</v>
      </c>
      <c r="AP190" s="205">
        <f t="shared" si="1214"/>
        <v>0</v>
      </c>
      <c r="AQ190" s="205">
        <f t="shared" si="1214"/>
        <v>0</v>
      </c>
      <c r="AR190" s="205">
        <f t="shared" si="1214"/>
        <v>0</v>
      </c>
      <c r="AS190" s="205">
        <f t="shared" si="1214"/>
        <v>0</v>
      </c>
      <c r="AT190" s="205">
        <f t="shared" ca="1" si="1214"/>
        <v>0</v>
      </c>
      <c r="AU190" s="205">
        <f t="shared" si="1214"/>
        <v>0</v>
      </c>
      <c r="AV190" s="205">
        <f t="shared" si="1214"/>
        <v>0</v>
      </c>
      <c r="AW190" s="205">
        <f t="shared" si="1214"/>
        <v>0</v>
      </c>
      <c r="AX190" s="205">
        <f t="shared" si="1214"/>
        <v>0</v>
      </c>
      <c r="AY190" s="205">
        <f t="shared" si="1214"/>
        <v>0</v>
      </c>
      <c r="AZ190" s="205">
        <f t="shared" si="1214"/>
        <v>0</v>
      </c>
      <c r="BA190" s="205">
        <f t="shared" si="1214"/>
        <v>0</v>
      </c>
      <c r="BB190" s="205">
        <f t="shared" si="1214"/>
        <v>0</v>
      </c>
      <c r="BC190" s="205">
        <f t="shared" si="1214"/>
        <v>0</v>
      </c>
      <c r="BD190" s="205">
        <f t="shared" si="1214"/>
        <v>0</v>
      </c>
      <c r="BE190" s="205">
        <f t="shared" si="1214"/>
        <v>0</v>
      </c>
      <c r="BF190" s="205">
        <f t="shared" ca="1" si="1214"/>
        <v>0</v>
      </c>
      <c r="BG190" s="205">
        <f t="shared" si="1214"/>
        <v>0</v>
      </c>
      <c r="BH190" s="205">
        <f t="shared" si="1214"/>
        <v>0</v>
      </c>
      <c r="BI190" s="205">
        <f t="shared" si="1214"/>
        <v>0</v>
      </c>
      <c r="BJ190" s="205">
        <f t="shared" si="1214"/>
        <v>0</v>
      </c>
      <c r="BK190" s="205">
        <f t="shared" si="1214"/>
        <v>0</v>
      </c>
      <c r="BL190" s="205">
        <f t="shared" si="1214"/>
        <v>0</v>
      </c>
      <c r="BM190" s="205">
        <f t="shared" si="1214"/>
        <v>0</v>
      </c>
      <c r="BN190" s="205">
        <f t="shared" si="1214"/>
        <v>0</v>
      </c>
      <c r="BO190" s="205">
        <f t="shared" si="1214"/>
        <v>0</v>
      </c>
      <c r="BP190" s="205">
        <f t="shared" si="1214"/>
        <v>0</v>
      </c>
      <c r="BQ190" s="205">
        <f t="shared" si="1214"/>
        <v>0</v>
      </c>
      <c r="BR190" s="205">
        <f t="shared" ref="BR190:EC190" ca="1" si="1215">BR294</f>
        <v>0</v>
      </c>
      <c r="BS190" s="205">
        <f t="shared" si="1215"/>
        <v>0</v>
      </c>
      <c r="BT190" s="205">
        <f t="shared" si="1215"/>
        <v>0</v>
      </c>
      <c r="BU190" s="205">
        <f t="shared" si="1215"/>
        <v>0</v>
      </c>
      <c r="BV190" s="205">
        <f t="shared" si="1215"/>
        <v>0</v>
      </c>
      <c r="BW190" s="205">
        <f t="shared" si="1215"/>
        <v>0</v>
      </c>
      <c r="BX190" s="205">
        <f t="shared" si="1215"/>
        <v>0</v>
      </c>
      <c r="BY190" s="205">
        <f t="shared" si="1215"/>
        <v>0</v>
      </c>
      <c r="BZ190" s="205">
        <f t="shared" si="1215"/>
        <v>0</v>
      </c>
      <c r="CA190" s="205">
        <f t="shared" si="1215"/>
        <v>0</v>
      </c>
      <c r="CB190" s="205">
        <f t="shared" si="1215"/>
        <v>0</v>
      </c>
      <c r="CC190" s="205">
        <f t="shared" si="1215"/>
        <v>0</v>
      </c>
      <c r="CD190" s="205">
        <f t="shared" ca="1" si="1215"/>
        <v>0</v>
      </c>
      <c r="CE190" s="205">
        <f t="shared" si="1215"/>
        <v>0</v>
      </c>
      <c r="CF190" s="205">
        <f t="shared" si="1215"/>
        <v>0</v>
      </c>
      <c r="CG190" s="205">
        <f t="shared" si="1215"/>
        <v>0</v>
      </c>
      <c r="CH190" s="205">
        <f t="shared" si="1215"/>
        <v>0</v>
      </c>
      <c r="CI190" s="205">
        <f t="shared" si="1215"/>
        <v>0</v>
      </c>
      <c r="CJ190" s="205">
        <f t="shared" si="1215"/>
        <v>0</v>
      </c>
      <c r="CK190" s="205">
        <f t="shared" si="1215"/>
        <v>0</v>
      </c>
      <c r="CL190" s="205">
        <f t="shared" si="1215"/>
        <v>0</v>
      </c>
      <c r="CM190" s="205">
        <f t="shared" si="1215"/>
        <v>0</v>
      </c>
      <c r="CN190" s="205">
        <f t="shared" si="1215"/>
        <v>0</v>
      </c>
      <c r="CO190" s="205">
        <f t="shared" si="1215"/>
        <v>0</v>
      </c>
      <c r="CP190" s="205">
        <f t="shared" ca="1" si="1215"/>
        <v>0</v>
      </c>
      <c r="CQ190" s="205">
        <f t="shared" si="1215"/>
        <v>0</v>
      </c>
      <c r="CR190" s="205">
        <f t="shared" si="1215"/>
        <v>0</v>
      </c>
      <c r="CS190" s="205">
        <f t="shared" si="1215"/>
        <v>0</v>
      </c>
      <c r="CT190" s="205">
        <f t="shared" si="1215"/>
        <v>0</v>
      </c>
      <c r="CU190" s="205">
        <f t="shared" si="1215"/>
        <v>0</v>
      </c>
      <c r="CV190" s="205">
        <f t="shared" si="1215"/>
        <v>0</v>
      </c>
      <c r="CW190" s="205">
        <f t="shared" si="1215"/>
        <v>0</v>
      </c>
      <c r="CX190" s="205">
        <f t="shared" si="1215"/>
        <v>0</v>
      </c>
      <c r="CY190" s="205">
        <f t="shared" si="1215"/>
        <v>0</v>
      </c>
      <c r="CZ190" s="205">
        <f t="shared" si="1215"/>
        <v>0</v>
      </c>
      <c r="DA190" s="205">
        <f t="shared" si="1215"/>
        <v>0</v>
      </c>
      <c r="DB190" s="205">
        <f t="shared" ca="1" si="1215"/>
        <v>0</v>
      </c>
      <c r="DC190" s="205">
        <f t="shared" si="1215"/>
        <v>0</v>
      </c>
      <c r="DD190" s="205">
        <f t="shared" si="1215"/>
        <v>0</v>
      </c>
      <c r="DE190" s="205">
        <f t="shared" si="1215"/>
        <v>0</v>
      </c>
      <c r="DF190" s="205">
        <f t="shared" si="1215"/>
        <v>0</v>
      </c>
      <c r="DG190" s="205">
        <f t="shared" si="1215"/>
        <v>0</v>
      </c>
      <c r="DH190" s="205">
        <f t="shared" si="1215"/>
        <v>0</v>
      </c>
      <c r="DI190" s="205">
        <f t="shared" si="1215"/>
        <v>0</v>
      </c>
      <c r="DJ190" s="205">
        <f t="shared" si="1215"/>
        <v>0</v>
      </c>
      <c r="DK190" s="205">
        <f t="shared" si="1215"/>
        <v>0</v>
      </c>
      <c r="DL190" s="205">
        <f t="shared" si="1215"/>
        <v>0</v>
      </c>
      <c r="DM190" s="205">
        <f t="shared" si="1215"/>
        <v>0</v>
      </c>
      <c r="DN190" s="205">
        <f t="shared" ca="1" si="1215"/>
        <v>0</v>
      </c>
      <c r="DO190" s="205">
        <f t="shared" si="1215"/>
        <v>0</v>
      </c>
      <c r="DP190" s="205">
        <f t="shared" si="1215"/>
        <v>0</v>
      </c>
      <c r="DQ190" s="205">
        <f t="shared" si="1215"/>
        <v>0</v>
      </c>
      <c r="DR190" s="205">
        <f t="shared" si="1215"/>
        <v>0</v>
      </c>
      <c r="DS190" s="205">
        <f t="shared" si="1215"/>
        <v>0</v>
      </c>
      <c r="DT190" s="205">
        <f t="shared" si="1215"/>
        <v>0</v>
      </c>
      <c r="DU190" s="205">
        <f t="shared" si="1215"/>
        <v>0</v>
      </c>
      <c r="DV190" s="205">
        <f t="shared" si="1215"/>
        <v>0</v>
      </c>
      <c r="DW190" s="205">
        <f t="shared" si="1215"/>
        <v>0</v>
      </c>
      <c r="DX190" s="205">
        <f t="shared" si="1215"/>
        <v>0</v>
      </c>
      <c r="DY190" s="205">
        <f t="shared" si="1215"/>
        <v>0</v>
      </c>
      <c r="DZ190" s="205">
        <f t="shared" ca="1" si="1215"/>
        <v>0</v>
      </c>
      <c r="EA190" s="205">
        <f t="shared" si="1215"/>
        <v>0</v>
      </c>
      <c r="EB190" s="205">
        <f t="shared" si="1215"/>
        <v>0</v>
      </c>
      <c r="EC190" s="205">
        <f t="shared" si="1215"/>
        <v>0</v>
      </c>
      <c r="ED190" s="205">
        <f t="shared" ref="ED190:GO190" si="1216">ED294</f>
        <v>0</v>
      </c>
      <c r="EE190" s="205">
        <f t="shared" si="1216"/>
        <v>0</v>
      </c>
      <c r="EF190" s="205">
        <f t="shared" si="1216"/>
        <v>0</v>
      </c>
      <c r="EG190" s="205">
        <f t="shared" si="1216"/>
        <v>0</v>
      </c>
      <c r="EH190" s="205">
        <f t="shared" si="1216"/>
        <v>0</v>
      </c>
      <c r="EI190" s="205">
        <f t="shared" si="1216"/>
        <v>0</v>
      </c>
      <c r="EJ190" s="205">
        <f t="shared" si="1216"/>
        <v>0</v>
      </c>
      <c r="EK190" s="205">
        <f t="shared" si="1216"/>
        <v>0</v>
      </c>
      <c r="EL190" s="205">
        <f t="shared" ca="1" si="1216"/>
        <v>0</v>
      </c>
      <c r="EM190" s="205">
        <f t="shared" si="1216"/>
        <v>0</v>
      </c>
      <c r="EN190" s="205">
        <f t="shared" si="1216"/>
        <v>0</v>
      </c>
      <c r="EO190" s="205">
        <f t="shared" si="1216"/>
        <v>0</v>
      </c>
      <c r="EP190" s="205">
        <f t="shared" si="1216"/>
        <v>0</v>
      </c>
      <c r="EQ190" s="205">
        <f t="shared" si="1216"/>
        <v>0</v>
      </c>
      <c r="ER190" s="205">
        <f t="shared" si="1216"/>
        <v>0</v>
      </c>
      <c r="ES190" s="205">
        <f t="shared" si="1216"/>
        <v>0</v>
      </c>
      <c r="ET190" s="205">
        <f t="shared" si="1216"/>
        <v>0</v>
      </c>
      <c r="EU190" s="205">
        <f t="shared" si="1216"/>
        <v>0</v>
      </c>
      <c r="EV190" s="205">
        <f t="shared" si="1216"/>
        <v>0</v>
      </c>
      <c r="EW190" s="205">
        <f t="shared" si="1216"/>
        <v>0</v>
      </c>
      <c r="EX190" s="205">
        <f t="shared" ca="1" si="1216"/>
        <v>0</v>
      </c>
      <c r="EY190" s="205">
        <f t="shared" si="1216"/>
        <v>0</v>
      </c>
      <c r="EZ190" s="205">
        <f t="shared" si="1216"/>
        <v>0</v>
      </c>
      <c r="FA190" s="205">
        <f t="shared" si="1216"/>
        <v>0</v>
      </c>
      <c r="FB190" s="205">
        <f t="shared" si="1216"/>
        <v>0</v>
      </c>
      <c r="FC190" s="205">
        <f t="shared" si="1216"/>
        <v>0</v>
      </c>
      <c r="FD190" s="205">
        <f t="shared" si="1216"/>
        <v>0</v>
      </c>
      <c r="FE190" s="205">
        <f t="shared" si="1216"/>
        <v>0</v>
      </c>
      <c r="FF190" s="205">
        <f t="shared" si="1216"/>
        <v>0</v>
      </c>
      <c r="FG190" s="205">
        <f t="shared" si="1216"/>
        <v>0</v>
      </c>
      <c r="FH190" s="205">
        <f t="shared" si="1216"/>
        <v>0</v>
      </c>
      <c r="FI190" s="205">
        <f t="shared" si="1216"/>
        <v>0</v>
      </c>
      <c r="FJ190" s="205">
        <f t="shared" si="1216"/>
        <v>0</v>
      </c>
      <c r="FK190" s="205">
        <f t="shared" si="1216"/>
        <v>0</v>
      </c>
      <c r="FL190" s="205">
        <f t="shared" si="1216"/>
        <v>0</v>
      </c>
      <c r="FM190" s="205">
        <f t="shared" si="1216"/>
        <v>0</v>
      </c>
      <c r="FN190" s="205">
        <f t="shared" si="1216"/>
        <v>0</v>
      </c>
      <c r="FO190" s="205">
        <f t="shared" si="1216"/>
        <v>0</v>
      </c>
      <c r="FP190" s="205">
        <f t="shared" si="1216"/>
        <v>0</v>
      </c>
      <c r="FQ190" s="205">
        <f t="shared" si="1216"/>
        <v>0</v>
      </c>
      <c r="FR190" s="205">
        <f t="shared" si="1216"/>
        <v>0</v>
      </c>
      <c r="FS190" s="205">
        <f t="shared" si="1216"/>
        <v>0</v>
      </c>
      <c r="FT190" s="205">
        <f t="shared" si="1216"/>
        <v>0</v>
      </c>
      <c r="FU190" s="205">
        <f t="shared" si="1216"/>
        <v>0</v>
      </c>
      <c r="FV190" s="205">
        <f t="shared" si="1216"/>
        <v>0</v>
      </c>
      <c r="FW190" s="205">
        <f t="shared" si="1216"/>
        <v>0</v>
      </c>
      <c r="FX190" s="205">
        <f t="shared" si="1216"/>
        <v>0</v>
      </c>
      <c r="FY190" s="205">
        <f t="shared" si="1216"/>
        <v>0</v>
      </c>
      <c r="FZ190" s="205">
        <f t="shared" si="1216"/>
        <v>0</v>
      </c>
      <c r="GA190" s="205">
        <f t="shared" si="1216"/>
        <v>0</v>
      </c>
      <c r="GB190" s="205">
        <f t="shared" si="1216"/>
        <v>0</v>
      </c>
      <c r="GC190" s="205">
        <f t="shared" si="1216"/>
        <v>0</v>
      </c>
      <c r="GD190" s="205">
        <f t="shared" si="1216"/>
        <v>0</v>
      </c>
      <c r="GE190" s="205">
        <f t="shared" si="1216"/>
        <v>0</v>
      </c>
      <c r="GF190" s="205">
        <f t="shared" si="1216"/>
        <v>0</v>
      </c>
      <c r="GG190" s="205">
        <f t="shared" si="1216"/>
        <v>0</v>
      </c>
      <c r="GH190" s="205">
        <f t="shared" si="1216"/>
        <v>0</v>
      </c>
      <c r="GI190" s="205">
        <f t="shared" si="1216"/>
        <v>0</v>
      </c>
      <c r="GJ190" s="205">
        <f t="shared" si="1216"/>
        <v>0</v>
      </c>
      <c r="GK190" s="205">
        <f t="shared" si="1216"/>
        <v>0</v>
      </c>
      <c r="GL190" s="205">
        <f t="shared" si="1216"/>
        <v>0</v>
      </c>
      <c r="GM190" s="205">
        <f t="shared" si="1216"/>
        <v>0</v>
      </c>
      <c r="GN190" s="205">
        <f t="shared" si="1216"/>
        <v>0</v>
      </c>
      <c r="GO190" s="205">
        <f t="shared" si="1216"/>
        <v>0</v>
      </c>
      <c r="GP190" s="205">
        <f t="shared" ref="GP190:IU190" si="1217">GP294</f>
        <v>0</v>
      </c>
      <c r="GQ190" s="205">
        <f t="shared" si="1217"/>
        <v>0</v>
      </c>
      <c r="GR190" s="205">
        <f t="shared" si="1217"/>
        <v>0</v>
      </c>
      <c r="GS190" s="205">
        <f t="shared" si="1217"/>
        <v>0</v>
      </c>
      <c r="GT190" s="205">
        <f t="shared" si="1217"/>
        <v>0</v>
      </c>
      <c r="GU190" s="205">
        <f t="shared" si="1217"/>
        <v>0</v>
      </c>
      <c r="GV190" s="205">
        <f t="shared" si="1217"/>
        <v>0</v>
      </c>
      <c r="GW190" s="205">
        <f t="shared" si="1217"/>
        <v>0</v>
      </c>
      <c r="GX190" s="205">
        <f t="shared" si="1217"/>
        <v>0</v>
      </c>
      <c r="GY190" s="205">
        <f t="shared" si="1217"/>
        <v>0</v>
      </c>
      <c r="GZ190" s="205">
        <f t="shared" si="1217"/>
        <v>0</v>
      </c>
      <c r="HA190" s="205">
        <f t="shared" si="1217"/>
        <v>0</v>
      </c>
      <c r="HB190" s="205">
        <f t="shared" si="1217"/>
        <v>0</v>
      </c>
      <c r="HC190" s="205">
        <f t="shared" si="1217"/>
        <v>0</v>
      </c>
      <c r="HD190" s="205">
        <f t="shared" si="1217"/>
        <v>0</v>
      </c>
      <c r="HE190" s="205">
        <f t="shared" si="1217"/>
        <v>0</v>
      </c>
      <c r="HF190" s="205">
        <f t="shared" si="1217"/>
        <v>0</v>
      </c>
      <c r="HG190" s="205">
        <f t="shared" si="1217"/>
        <v>0</v>
      </c>
      <c r="HH190" s="205">
        <f t="shared" si="1217"/>
        <v>0</v>
      </c>
      <c r="HI190" s="205">
        <f t="shared" si="1217"/>
        <v>0</v>
      </c>
      <c r="HJ190" s="205">
        <f t="shared" si="1217"/>
        <v>0</v>
      </c>
      <c r="HK190" s="205">
        <f t="shared" si="1217"/>
        <v>0</v>
      </c>
      <c r="HL190" s="205">
        <f t="shared" si="1217"/>
        <v>0</v>
      </c>
      <c r="HM190" s="205">
        <f t="shared" si="1217"/>
        <v>0</v>
      </c>
      <c r="HN190" s="205">
        <f t="shared" si="1217"/>
        <v>0</v>
      </c>
      <c r="HO190" s="205">
        <f t="shared" si="1217"/>
        <v>0</v>
      </c>
      <c r="HP190" s="205">
        <f t="shared" si="1217"/>
        <v>0</v>
      </c>
      <c r="HQ190" s="205">
        <f t="shared" si="1217"/>
        <v>0</v>
      </c>
      <c r="HR190" s="205">
        <f t="shared" si="1217"/>
        <v>0</v>
      </c>
      <c r="HS190" s="205">
        <f t="shared" si="1217"/>
        <v>0</v>
      </c>
      <c r="HT190" s="205">
        <f t="shared" si="1217"/>
        <v>0</v>
      </c>
      <c r="HU190" s="205">
        <f t="shared" si="1217"/>
        <v>0</v>
      </c>
      <c r="HV190" s="205">
        <f t="shared" si="1217"/>
        <v>0</v>
      </c>
      <c r="HW190" s="205">
        <f t="shared" si="1217"/>
        <v>0</v>
      </c>
      <c r="HX190" s="205">
        <f t="shared" si="1217"/>
        <v>0</v>
      </c>
      <c r="HY190" s="205">
        <f t="shared" si="1217"/>
        <v>0</v>
      </c>
      <c r="HZ190" s="205">
        <f t="shared" si="1217"/>
        <v>0</v>
      </c>
      <c r="IA190" s="205">
        <f t="shared" si="1217"/>
        <v>0</v>
      </c>
      <c r="IB190" s="205">
        <f t="shared" si="1217"/>
        <v>0</v>
      </c>
      <c r="IC190" s="205">
        <f t="shared" si="1217"/>
        <v>0</v>
      </c>
      <c r="ID190" s="205">
        <f t="shared" si="1217"/>
        <v>0</v>
      </c>
      <c r="IE190" s="205">
        <f t="shared" si="1217"/>
        <v>0</v>
      </c>
      <c r="IF190" s="205">
        <f t="shared" si="1217"/>
        <v>0</v>
      </c>
      <c r="IG190" s="205">
        <f t="shared" si="1217"/>
        <v>0</v>
      </c>
      <c r="IH190" s="205">
        <f t="shared" si="1217"/>
        <v>0</v>
      </c>
      <c r="II190" s="205">
        <f t="shared" si="1217"/>
        <v>0</v>
      </c>
      <c r="IJ190" s="205">
        <f t="shared" si="1217"/>
        <v>0</v>
      </c>
      <c r="IK190" s="205">
        <f t="shared" si="1217"/>
        <v>0</v>
      </c>
      <c r="IL190" s="205">
        <f t="shared" si="1217"/>
        <v>0</v>
      </c>
      <c r="IM190" s="205">
        <f t="shared" si="1217"/>
        <v>0</v>
      </c>
      <c r="IN190" s="205">
        <f t="shared" si="1217"/>
        <v>0</v>
      </c>
      <c r="IO190" s="205">
        <f t="shared" si="1217"/>
        <v>0</v>
      </c>
      <c r="IP190" s="205">
        <f t="shared" si="1217"/>
        <v>0</v>
      </c>
      <c r="IQ190" s="205">
        <f t="shared" si="1217"/>
        <v>0</v>
      </c>
      <c r="IR190" s="205">
        <f t="shared" si="1217"/>
        <v>0</v>
      </c>
      <c r="IS190" s="205">
        <f t="shared" si="1217"/>
        <v>0</v>
      </c>
      <c r="IT190" s="205">
        <f t="shared" si="1217"/>
        <v>0</v>
      </c>
      <c r="IU190" s="205">
        <f t="shared" si="1217"/>
        <v>0</v>
      </c>
      <c r="IV190" s="205">
        <f>IV294</f>
        <v>0</v>
      </c>
      <c r="IW190" s="205">
        <f t="shared" ref="IW190:KJ190" si="1218">IW294</f>
        <v>0</v>
      </c>
      <c r="IX190" s="205">
        <f t="shared" si="1218"/>
        <v>0</v>
      </c>
      <c r="IY190" s="205">
        <f t="shared" si="1218"/>
        <v>0</v>
      </c>
      <c r="IZ190" s="205">
        <f t="shared" si="1218"/>
        <v>0</v>
      </c>
      <c r="JA190" s="205">
        <f t="shared" si="1218"/>
        <v>0</v>
      </c>
      <c r="JB190" s="205">
        <f t="shared" si="1218"/>
        <v>0</v>
      </c>
      <c r="JC190" s="205">
        <f t="shared" si="1218"/>
        <v>0</v>
      </c>
      <c r="JD190" s="205">
        <f t="shared" si="1218"/>
        <v>0</v>
      </c>
      <c r="JE190" s="205">
        <f t="shared" si="1218"/>
        <v>0</v>
      </c>
      <c r="JF190" s="205">
        <f t="shared" si="1218"/>
        <v>0</v>
      </c>
      <c r="JG190" s="205">
        <f t="shared" si="1218"/>
        <v>0</v>
      </c>
      <c r="JH190" s="205">
        <f t="shared" si="1218"/>
        <v>0</v>
      </c>
      <c r="JI190" s="205">
        <f t="shared" si="1218"/>
        <v>0</v>
      </c>
      <c r="JJ190" s="205">
        <f t="shared" si="1218"/>
        <v>0</v>
      </c>
      <c r="JK190" s="205">
        <f t="shared" si="1218"/>
        <v>0</v>
      </c>
      <c r="JL190" s="205">
        <f t="shared" si="1218"/>
        <v>0</v>
      </c>
      <c r="JM190" s="205">
        <f t="shared" si="1218"/>
        <v>0</v>
      </c>
      <c r="JN190" s="205">
        <f t="shared" si="1218"/>
        <v>0</v>
      </c>
      <c r="JO190" s="205">
        <f t="shared" si="1218"/>
        <v>0</v>
      </c>
      <c r="JP190" s="205">
        <f t="shared" si="1218"/>
        <v>0</v>
      </c>
      <c r="JQ190" s="205">
        <f t="shared" si="1218"/>
        <v>0</v>
      </c>
      <c r="JR190" s="205">
        <f t="shared" si="1218"/>
        <v>0</v>
      </c>
      <c r="JS190" s="205">
        <f t="shared" si="1218"/>
        <v>0</v>
      </c>
      <c r="JT190" s="205">
        <f t="shared" si="1218"/>
        <v>0</v>
      </c>
      <c r="JU190" s="205">
        <f t="shared" si="1218"/>
        <v>0</v>
      </c>
      <c r="JV190" s="205">
        <f t="shared" si="1218"/>
        <v>0</v>
      </c>
      <c r="JW190" s="205">
        <f t="shared" si="1218"/>
        <v>0</v>
      </c>
      <c r="JX190" s="205">
        <f t="shared" si="1218"/>
        <v>0</v>
      </c>
      <c r="JY190" s="205">
        <f t="shared" si="1218"/>
        <v>0</v>
      </c>
      <c r="JZ190" s="205">
        <f t="shared" si="1218"/>
        <v>0</v>
      </c>
      <c r="KA190" s="205">
        <f t="shared" si="1218"/>
        <v>0</v>
      </c>
      <c r="KB190" s="205">
        <f t="shared" si="1218"/>
        <v>0</v>
      </c>
      <c r="KC190" s="205">
        <f t="shared" si="1218"/>
        <v>0</v>
      </c>
      <c r="KD190" s="205">
        <f t="shared" si="1218"/>
        <v>0</v>
      </c>
      <c r="KE190" s="205">
        <f t="shared" si="1218"/>
        <v>0</v>
      </c>
      <c r="KF190" s="205">
        <f t="shared" si="1218"/>
        <v>0</v>
      </c>
      <c r="KG190" s="205">
        <f t="shared" si="1218"/>
        <v>0</v>
      </c>
      <c r="KH190" s="205">
        <f t="shared" si="1218"/>
        <v>0</v>
      </c>
      <c r="KI190" s="205">
        <f t="shared" si="1218"/>
        <v>0</v>
      </c>
      <c r="KJ190" s="205">
        <f t="shared" si="1218"/>
        <v>0</v>
      </c>
      <c r="KK190" s="205">
        <f>KK294</f>
        <v>0</v>
      </c>
      <c r="KL190" s="205">
        <f t="shared" ref="KL190:LE190" si="1219">KL294</f>
        <v>0</v>
      </c>
      <c r="KM190" s="205">
        <f t="shared" si="1219"/>
        <v>0</v>
      </c>
      <c r="KN190" s="205">
        <f t="shared" si="1219"/>
        <v>0</v>
      </c>
      <c r="KO190" s="205">
        <f t="shared" si="1219"/>
        <v>0</v>
      </c>
      <c r="KP190" s="205">
        <f t="shared" si="1219"/>
        <v>0</v>
      </c>
      <c r="KQ190" s="205">
        <f t="shared" si="1219"/>
        <v>0</v>
      </c>
      <c r="KR190" s="205">
        <f t="shared" si="1219"/>
        <v>0</v>
      </c>
      <c r="KS190" s="205">
        <f t="shared" si="1219"/>
        <v>0</v>
      </c>
      <c r="KT190" s="205">
        <f t="shared" si="1219"/>
        <v>0</v>
      </c>
      <c r="KU190" s="205">
        <f t="shared" si="1219"/>
        <v>0</v>
      </c>
      <c r="KV190" s="205">
        <f t="shared" si="1219"/>
        <v>0</v>
      </c>
      <c r="KW190" s="205">
        <f t="shared" si="1219"/>
        <v>0</v>
      </c>
      <c r="KX190" s="205">
        <f t="shared" si="1219"/>
        <v>0</v>
      </c>
      <c r="KY190" s="205">
        <f t="shared" si="1219"/>
        <v>0</v>
      </c>
      <c r="KZ190" s="205">
        <f t="shared" si="1219"/>
        <v>0</v>
      </c>
      <c r="LA190" s="205">
        <f t="shared" si="1219"/>
        <v>0</v>
      </c>
      <c r="LB190" s="205">
        <f t="shared" si="1219"/>
        <v>0</v>
      </c>
      <c r="LC190" s="205">
        <f t="shared" si="1219"/>
        <v>0</v>
      </c>
      <c r="LD190" s="205">
        <f t="shared" si="1219"/>
        <v>0</v>
      </c>
      <c r="LE190" s="205">
        <f t="shared" si="1219"/>
        <v>0</v>
      </c>
    </row>
    <row r="191" spans="1:317">
      <c r="A191" s="185"/>
      <c r="B191" s="207"/>
      <c r="C191" s="185"/>
      <c r="D191" s="205"/>
      <c r="E191" s="205"/>
      <c r="F191" s="205"/>
      <c r="G191" s="205"/>
      <c r="H191" s="205"/>
      <c r="I191" s="205"/>
      <c r="J191" s="205"/>
      <c r="K191" s="205"/>
      <c r="L191" s="205"/>
      <c r="M191" s="205"/>
      <c r="N191" s="205"/>
      <c r="O191" s="205"/>
      <c r="P191" s="205"/>
      <c r="Q191" s="205"/>
      <c r="R191" s="205"/>
      <c r="S191" s="205"/>
      <c r="T191" s="205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5"/>
      <c r="AI191" s="205"/>
      <c r="AJ191" s="205"/>
      <c r="AK191" s="205"/>
      <c r="AL191" s="205"/>
    </row>
    <row r="192" spans="1:317">
      <c r="A192" s="185"/>
      <c r="B192" s="207"/>
      <c r="C192" s="185"/>
      <c r="D192" s="205"/>
      <c r="E192" s="205"/>
      <c r="F192" s="205"/>
      <c r="G192" s="205"/>
      <c r="H192" s="205"/>
      <c r="I192" s="205"/>
      <c r="J192" s="205"/>
      <c r="K192" s="205"/>
      <c r="L192" s="205"/>
      <c r="M192" s="205"/>
      <c r="N192" s="205"/>
      <c r="O192" s="205"/>
      <c r="P192" s="205"/>
      <c r="Q192" s="205"/>
      <c r="R192" s="205"/>
      <c r="S192" s="205"/>
      <c r="T192" s="205"/>
      <c r="U192" s="205"/>
      <c r="V192" s="205"/>
      <c r="W192" s="205"/>
      <c r="X192" s="205"/>
      <c r="Y192" s="205"/>
      <c r="Z192" s="205"/>
      <c r="AA192" s="205"/>
      <c r="AB192" s="205"/>
      <c r="AC192" s="205"/>
      <c r="AD192" s="205"/>
      <c r="AE192" s="205"/>
      <c r="AF192" s="205"/>
      <c r="AG192" s="205"/>
      <c r="AH192" s="205"/>
      <c r="AI192" s="205"/>
      <c r="AJ192" s="205"/>
      <c r="AK192" s="205"/>
      <c r="AL192" s="205"/>
    </row>
    <row r="193" spans="1:255">
      <c r="A193" s="185"/>
      <c r="B193" s="207"/>
      <c r="C193" s="185"/>
      <c r="D193" s="205"/>
      <c r="E193" s="205"/>
      <c r="F193" s="205"/>
      <c r="G193" s="205"/>
      <c r="H193" s="205"/>
      <c r="I193" s="205"/>
      <c r="J193" s="205"/>
      <c r="K193" s="205"/>
      <c r="L193" s="205"/>
      <c r="M193" s="205"/>
      <c r="N193" s="205"/>
      <c r="O193" s="205"/>
      <c r="P193" s="205"/>
      <c r="Q193" s="205"/>
      <c r="R193" s="205"/>
      <c r="S193" s="205"/>
      <c r="T193" s="205"/>
      <c r="U193" s="205"/>
      <c r="V193" s="205"/>
      <c r="W193" s="205"/>
      <c r="X193" s="205"/>
      <c r="Y193" s="205"/>
      <c r="Z193" s="205"/>
      <c r="AA193" s="205"/>
      <c r="AB193" s="205"/>
      <c r="AC193" s="205"/>
      <c r="AD193" s="205"/>
      <c r="AE193" s="205"/>
      <c r="AF193" s="205"/>
      <c r="AG193" s="205"/>
      <c r="AH193" s="205"/>
      <c r="AI193" s="205"/>
      <c r="AJ193" s="205"/>
      <c r="AK193" s="205"/>
      <c r="AL193" s="205"/>
    </row>
    <row r="194" spans="1:255">
      <c r="A194" s="185"/>
      <c r="B194" s="207"/>
      <c r="C194" s="185"/>
      <c r="D194" s="205"/>
      <c r="E194" s="205"/>
      <c r="F194" s="205"/>
      <c r="G194" s="205"/>
      <c r="H194" s="205"/>
      <c r="I194" s="205"/>
      <c r="J194" s="205"/>
      <c r="K194" s="205"/>
      <c r="L194" s="205"/>
      <c r="M194" s="205"/>
      <c r="N194" s="205"/>
      <c r="O194" s="205"/>
      <c r="P194" s="205"/>
      <c r="Q194" s="205"/>
      <c r="R194" s="205"/>
      <c r="S194" s="205"/>
      <c r="T194" s="205"/>
      <c r="U194" s="205"/>
      <c r="V194" s="205"/>
      <c r="W194" s="205"/>
      <c r="X194" s="205"/>
      <c r="Y194" s="205"/>
      <c r="Z194" s="205"/>
      <c r="AA194" s="205"/>
      <c r="AB194" s="205"/>
      <c r="AC194" s="205"/>
      <c r="AD194" s="205"/>
      <c r="AE194" s="205"/>
      <c r="AF194" s="205"/>
      <c r="AG194" s="205"/>
      <c r="AH194" s="205"/>
      <c r="AI194" s="205"/>
      <c r="AJ194" s="205"/>
      <c r="AK194" s="205"/>
      <c r="AL194" s="205"/>
    </row>
    <row r="195" spans="1:255">
      <c r="A195" s="185"/>
      <c r="B195" s="207"/>
      <c r="C195" s="185"/>
      <c r="D195" s="205"/>
      <c r="E195" s="205"/>
      <c r="F195" s="205"/>
      <c r="G195" s="205"/>
      <c r="H195" s="205"/>
      <c r="I195" s="205"/>
      <c r="J195" s="205"/>
      <c r="K195" s="205"/>
      <c r="L195" s="205"/>
      <c r="M195" s="205"/>
      <c r="N195" s="205"/>
      <c r="O195" s="205"/>
      <c r="P195" s="205"/>
      <c r="Q195" s="205"/>
      <c r="R195" s="205"/>
      <c r="S195" s="205"/>
      <c r="T195" s="205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5"/>
      <c r="AI195" s="205"/>
      <c r="AJ195" s="205"/>
      <c r="AK195" s="205"/>
      <c r="AL195" s="205"/>
    </row>
    <row r="196" spans="1:255">
      <c r="A196" s="185"/>
      <c r="B196" s="207"/>
      <c r="C196" s="185"/>
      <c r="D196" s="205"/>
      <c r="E196" s="422">
        <f t="shared" ref="E196:BP196" si="1220">E141</f>
        <v>1</v>
      </c>
      <c r="F196" s="422">
        <f t="shared" si="1220"/>
        <v>1</v>
      </c>
      <c r="G196" s="422">
        <f t="shared" si="1220"/>
        <v>1</v>
      </c>
      <c r="H196" s="422">
        <f t="shared" si="1220"/>
        <v>1</v>
      </c>
      <c r="I196" s="422">
        <f t="shared" si="1220"/>
        <v>1</v>
      </c>
      <c r="J196" s="422">
        <f t="shared" si="1220"/>
        <v>1</v>
      </c>
      <c r="K196" s="422">
        <f t="shared" si="1220"/>
        <v>2</v>
      </c>
      <c r="L196" s="422">
        <f t="shared" si="1220"/>
        <v>2</v>
      </c>
      <c r="M196" s="422">
        <f t="shared" si="1220"/>
        <v>2</v>
      </c>
      <c r="N196" s="422">
        <f t="shared" si="1220"/>
        <v>2</v>
      </c>
      <c r="O196" s="422">
        <f t="shared" si="1220"/>
        <v>2</v>
      </c>
      <c r="P196" s="422">
        <f t="shared" si="1220"/>
        <v>2</v>
      </c>
      <c r="Q196" s="422">
        <f t="shared" si="1220"/>
        <v>2</v>
      </c>
      <c r="R196" s="422">
        <f t="shared" si="1220"/>
        <v>2</v>
      </c>
      <c r="S196" s="422">
        <f t="shared" si="1220"/>
        <v>2</v>
      </c>
      <c r="T196" s="422">
        <f t="shared" si="1220"/>
        <v>2</v>
      </c>
      <c r="U196" s="422">
        <f t="shared" si="1220"/>
        <v>2</v>
      </c>
      <c r="V196" s="422">
        <f t="shared" si="1220"/>
        <v>2</v>
      </c>
      <c r="W196" s="422">
        <f t="shared" si="1220"/>
        <v>3</v>
      </c>
      <c r="X196" s="422">
        <f t="shared" si="1220"/>
        <v>3</v>
      </c>
      <c r="Y196" s="422">
        <f t="shared" si="1220"/>
        <v>3</v>
      </c>
      <c r="Z196" s="422">
        <f t="shared" si="1220"/>
        <v>3</v>
      </c>
      <c r="AA196" s="422">
        <f t="shared" si="1220"/>
        <v>3</v>
      </c>
      <c r="AB196" s="422">
        <f t="shared" si="1220"/>
        <v>3</v>
      </c>
      <c r="AC196" s="422">
        <f t="shared" si="1220"/>
        <v>3</v>
      </c>
      <c r="AD196" s="422">
        <f t="shared" si="1220"/>
        <v>3</v>
      </c>
      <c r="AE196" s="422">
        <f t="shared" si="1220"/>
        <v>3</v>
      </c>
      <c r="AF196" s="422">
        <f t="shared" si="1220"/>
        <v>3</v>
      </c>
      <c r="AG196" s="422">
        <f t="shared" si="1220"/>
        <v>3</v>
      </c>
      <c r="AH196" s="422">
        <f t="shared" si="1220"/>
        <v>3</v>
      </c>
      <c r="AI196" s="422">
        <f t="shared" si="1220"/>
        <v>4</v>
      </c>
      <c r="AJ196" s="422">
        <f t="shared" si="1220"/>
        <v>4</v>
      </c>
      <c r="AK196" s="422">
        <f t="shared" si="1220"/>
        <v>4</v>
      </c>
      <c r="AL196" s="422">
        <f t="shared" si="1220"/>
        <v>4</v>
      </c>
      <c r="AM196" s="422">
        <f t="shared" si="1220"/>
        <v>4</v>
      </c>
      <c r="AN196" s="422">
        <f t="shared" si="1220"/>
        <v>4</v>
      </c>
      <c r="AO196" s="422">
        <f t="shared" si="1220"/>
        <v>4</v>
      </c>
      <c r="AP196" s="422">
        <f t="shared" si="1220"/>
        <v>4</v>
      </c>
      <c r="AQ196" s="422">
        <f t="shared" si="1220"/>
        <v>4</v>
      </c>
      <c r="AR196" s="422">
        <f t="shared" si="1220"/>
        <v>4</v>
      </c>
      <c r="AS196" s="422">
        <f t="shared" si="1220"/>
        <v>4</v>
      </c>
      <c r="AT196" s="422">
        <f t="shared" si="1220"/>
        <v>4</v>
      </c>
      <c r="AU196" s="422">
        <f t="shared" si="1220"/>
        <v>5</v>
      </c>
      <c r="AV196" s="422">
        <f t="shared" si="1220"/>
        <v>5</v>
      </c>
      <c r="AW196" s="422">
        <f t="shared" si="1220"/>
        <v>5</v>
      </c>
      <c r="AX196" s="422">
        <f t="shared" si="1220"/>
        <v>5</v>
      </c>
      <c r="AY196" s="422">
        <f t="shared" si="1220"/>
        <v>5</v>
      </c>
      <c r="AZ196" s="422">
        <f t="shared" si="1220"/>
        <v>5</v>
      </c>
      <c r="BA196" s="422">
        <f t="shared" si="1220"/>
        <v>5</v>
      </c>
      <c r="BB196" s="422">
        <f t="shared" si="1220"/>
        <v>5</v>
      </c>
      <c r="BC196" s="422">
        <f t="shared" si="1220"/>
        <v>5</v>
      </c>
      <c r="BD196" s="422">
        <f t="shared" si="1220"/>
        <v>5</v>
      </c>
      <c r="BE196" s="422">
        <f t="shared" si="1220"/>
        <v>5</v>
      </c>
      <c r="BF196" s="422">
        <f t="shared" si="1220"/>
        <v>5</v>
      </c>
      <c r="BG196" s="422">
        <f t="shared" si="1220"/>
        <v>6</v>
      </c>
      <c r="BH196" s="422">
        <f t="shared" si="1220"/>
        <v>6</v>
      </c>
      <c r="BI196" s="422">
        <f t="shared" si="1220"/>
        <v>6</v>
      </c>
      <c r="BJ196" s="422">
        <f t="shared" si="1220"/>
        <v>6</v>
      </c>
      <c r="BK196" s="422">
        <f t="shared" si="1220"/>
        <v>6</v>
      </c>
      <c r="BL196" s="422">
        <f t="shared" si="1220"/>
        <v>6</v>
      </c>
      <c r="BM196" s="422">
        <f t="shared" si="1220"/>
        <v>6</v>
      </c>
      <c r="BN196" s="422">
        <f t="shared" si="1220"/>
        <v>6</v>
      </c>
      <c r="BO196" s="422">
        <f t="shared" si="1220"/>
        <v>6</v>
      </c>
      <c r="BP196" s="422">
        <f t="shared" si="1220"/>
        <v>6</v>
      </c>
      <c r="BQ196" s="422">
        <f t="shared" ref="BQ196:EB196" si="1221">BQ141</f>
        <v>6</v>
      </c>
      <c r="BR196" s="422">
        <f t="shared" si="1221"/>
        <v>6</v>
      </c>
      <c r="BS196" s="422">
        <f t="shared" si="1221"/>
        <v>7</v>
      </c>
      <c r="BT196" s="422">
        <f t="shared" si="1221"/>
        <v>7</v>
      </c>
      <c r="BU196" s="422">
        <f t="shared" si="1221"/>
        <v>7</v>
      </c>
      <c r="BV196" s="422">
        <f t="shared" si="1221"/>
        <v>7</v>
      </c>
      <c r="BW196" s="422">
        <f t="shared" si="1221"/>
        <v>7</v>
      </c>
      <c r="BX196" s="422">
        <f t="shared" si="1221"/>
        <v>7</v>
      </c>
      <c r="BY196" s="422">
        <f t="shared" si="1221"/>
        <v>7</v>
      </c>
      <c r="BZ196" s="422">
        <f t="shared" si="1221"/>
        <v>7</v>
      </c>
      <c r="CA196" s="422">
        <f t="shared" si="1221"/>
        <v>7</v>
      </c>
      <c r="CB196" s="422">
        <f t="shared" si="1221"/>
        <v>7</v>
      </c>
      <c r="CC196" s="422">
        <f t="shared" si="1221"/>
        <v>7</v>
      </c>
      <c r="CD196" s="422">
        <f t="shared" si="1221"/>
        <v>7</v>
      </c>
      <c r="CE196" s="422">
        <f t="shared" si="1221"/>
        <v>8</v>
      </c>
      <c r="CF196" s="422">
        <f t="shared" si="1221"/>
        <v>8</v>
      </c>
      <c r="CG196" s="422">
        <f t="shared" si="1221"/>
        <v>8</v>
      </c>
      <c r="CH196" s="422">
        <f t="shared" si="1221"/>
        <v>8</v>
      </c>
      <c r="CI196" s="422">
        <f t="shared" si="1221"/>
        <v>8</v>
      </c>
      <c r="CJ196" s="422">
        <f t="shared" si="1221"/>
        <v>8</v>
      </c>
      <c r="CK196" s="422">
        <f t="shared" si="1221"/>
        <v>8</v>
      </c>
      <c r="CL196" s="422">
        <f t="shared" si="1221"/>
        <v>8</v>
      </c>
      <c r="CM196" s="422">
        <f t="shared" si="1221"/>
        <v>8</v>
      </c>
      <c r="CN196" s="422">
        <f t="shared" si="1221"/>
        <v>8</v>
      </c>
      <c r="CO196" s="422">
        <f t="shared" si="1221"/>
        <v>8</v>
      </c>
      <c r="CP196" s="422">
        <f t="shared" si="1221"/>
        <v>8</v>
      </c>
      <c r="CQ196" s="422">
        <f t="shared" si="1221"/>
        <v>9</v>
      </c>
      <c r="CR196" s="422">
        <f t="shared" si="1221"/>
        <v>9</v>
      </c>
      <c r="CS196" s="422">
        <f t="shared" si="1221"/>
        <v>9</v>
      </c>
      <c r="CT196" s="422">
        <f t="shared" si="1221"/>
        <v>9</v>
      </c>
      <c r="CU196" s="422">
        <f t="shared" si="1221"/>
        <v>9</v>
      </c>
      <c r="CV196" s="422">
        <f t="shared" si="1221"/>
        <v>9</v>
      </c>
      <c r="CW196" s="422">
        <f t="shared" si="1221"/>
        <v>9</v>
      </c>
      <c r="CX196" s="422">
        <f t="shared" si="1221"/>
        <v>9</v>
      </c>
      <c r="CY196" s="422">
        <f t="shared" si="1221"/>
        <v>9</v>
      </c>
      <c r="CZ196" s="422">
        <f t="shared" si="1221"/>
        <v>9</v>
      </c>
      <c r="DA196" s="422">
        <f t="shared" si="1221"/>
        <v>9</v>
      </c>
      <c r="DB196" s="422">
        <f t="shared" si="1221"/>
        <v>9</v>
      </c>
      <c r="DC196" s="422">
        <f t="shared" si="1221"/>
        <v>10</v>
      </c>
      <c r="DD196" s="422">
        <f t="shared" si="1221"/>
        <v>10</v>
      </c>
      <c r="DE196" s="422">
        <f t="shared" si="1221"/>
        <v>10</v>
      </c>
      <c r="DF196" s="422">
        <f t="shared" si="1221"/>
        <v>10</v>
      </c>
      <c r="DG196" s="422">
        <f t="shared" si="1221"/>
        <v>10</v>
      </c>
      <c r="DH196" s="422">
        <f t="shared" si="1221"/>
        <v>10</v>
      </c>
      <c r="DI196" s="422">
        <f t="shared" si="1221"/>
        <v>10</v>
      </c>
      <c r="DJ196" s="422">
        <f t="shared" si="1221"/>
        <v>10</v>
      </c>
      <c r="DK196" s="422">
        <f t="shared" si="1221"/>
        <v>10</v>
      </c>
      <c r="DL196" s="422">
        <f t="shared" si="1221"/>
        <v>10</v>
      </c>
      <c r="DM196" s="422">
        <f t="shared" si="1221"/>
        <v>10</v>
      </c>
      <c r="DN196" s="422">
        <f t="shared" si="1221"/>
        <v>10</v>
      </c>
      <c r="DO196" s="422">
        <f t="shared" si="1221"/>
        <v>11</v>
      </c>
      <c r="DP196" s="422">
        <f t="shared" si="1221"/>
        <v>11</v>
      </c>
      <c r="DQ196" s="422">
        <f t="shared" si="1221"/>
        <v>11</v>
      </c>
      <c r="DR196" s="422">
        <f t="shared" si="1221"/>
        <v>11</v>
      </c>
      <c r="DS196" s="422">
        <f t="shared" si="1221"/>
        <v>11</v>
      </c>
      <c r="DT196" s="422">
        <f t="shared" si="1221"/>
        <v>11</v>
      </c>
      <c r="DU196" s="422">
        <f t="shared" si="1221"/>
        <v>11</v>
      </c>
      <c r="DV196" s="422">
        <f t="shared" si="1221"/>
        <v>11</v>
      </c>
      <c r="DW196" s="422">
        <f t="shared" si="1221"/>
        <v>11</v>
      </c>
      <c r="DX196" s="422">
        <f t="shared" si="1221"/>
        <v>11</v>
      </c>
      <c r="DY196" s="422">
        <f t="shared" si="1221"/>
        <v>11</v>
      </c>
      <c r="DZ196" s="422">
        <f t="shared" si="1221"/>
        <v>11</v>
      </c>
      <c r="EA196" s="422">
        <f t="shared" si="1221"/>
        <v>12</v>
      </c>
      <c r="EB196" s="422">
        <f t="shared" si="1221"/>
        <v>12</v>
      </c>
      <c r="EC196" s="422">
        <f t="shared" ref="EC196:GN196" si="1222">EC141</f>
        <v>12</v>
      </c>
      <c r="ED196" s="422">
        <f t="shared" si="1222"/>
        <v>12</v>
      </c>
      <c r="EE196" s="422">
        <f t="shared" si="1222"/>
        <v>12</v>
      </c>
      <c r="EF196" s="422">
        <f t="shared" si="1222"/>
        <v>12</v>
      </c>
      <c r="EG196" s="422">
        <f t="shared" si="1222"/>
        <v>12</v>
      </c>
      <c r="EH196" s="422">
        <f t="shared" si="1222"/>
        <v>12</v>
      </c>
      <c r="EI196" s="422">
        <f t="shared" si="1222"/>
        <v>12</v>
      </c>
      <c r="EJ196" s="422">
        <f t="shared" si="1222"/>
        <v>12</v>
      </c>
      <c r="EK196" s="422">
        <f t="shared" si="1222"/>
        <v>12</v>
      </c>
      <c r="EL196" s="422">
        <f t="shared" si="1222"/>
        <v>12</v>
      </c>
      <c r="EM196" s="422">
        <f t="shared" si="1222"/>
        <v>13</v>
      </c>
      <c r="EN196" s="422">
        <f t="shared" si="1222"/>
        <v>13</v>
      </c>
      <c r="EO196" s="422">
        <f t="shared" si="1222"/>
        <v>13</v>
      </c>
      <c r="EP196" s="422">
        <f t="shared" si="1222"/>
        <v>13</v>
      </c>
      <c r="EQ196" s="422">
        <f t="shared" si="1222"/>
        <v>13</v>
      </c>
      <c r="ER196" s="422">
        <f t="shared" si="1222"/>
        <v>13</v>
      </c>
      <c r="ES196" s="422">
        <f t="shared" si="1222"/>
        <v>13</v>
      </c>
      <c r="ET196" s="422">
        <f t="shared" si="1222"/>
        <v>13</v>
      </c>
      <c r="EU196" s="422">
        <f t="shared" si="1222"/>
        <v>13</v>
      </c>
      <c r="EV196" s="422">
        <f t="shared" si="1222"/>
        <v>13</v>
      </c>
      <c r="EW196" s="422">
        <f t="shared" si="1222"/>
        <v>13</v>
      </c>
      <c r="EX196" s="422">
        <f t="shared" si="1222"/>
        <v>13</v>
      </c>
      <c r="EY196" s="422">
        <f t="shared" si="1222"/>
        <v>14</v>
      </c>
      <c r="EZ196" s="422">
        <f t="shared" si="1222"/>
        <v>14</v>
      </c>
      <c r="FA196" s="422">
        <f t="shared" si="1222"/>
        <v>14</v>
      </c>
      <c r="FB196" s="422">
        <f t="shared" si="1222"/>
        <v>14</v>
      </c>
      <c r="FC196" s="422">
        <f t="shared" si="1222"/>
        <v>14</v>
      </c>
      <c r="FD196" s="422">
        <f t="shared" si="1222"/>
        <v>14</v>
      </c>
      <c r="FE196" s="422">
        <f t="shared" si="1222"/>
        <v>14</v>
      </c>
      <c r="FF196" s="422">
        <f t="shared" si="1222"/>
        <v>14</v>
      </c>
      <c r="FG196" s="422">
        <f t="shared" si="1222"/>
        <v>14</v>
      </c>
      <c r="FH196" s="422">
        <f t="shared" si="1222"/>
        <v>14</v>
      </c>
      <c r="FI196" s="422">
        <f t="shared" si="1222"/>
        <v>14</v>
      </c>
      <c r="FJ196" s="422">
        <f t="shared" si="1222"/>
        <v>14</v>
      </c>
      <c r="FK196" s="422">
        <f t="shared" si="1222"/>
        <v>15</v>
      </c>
      <c r="FL196" s="422">
        <f t="shared" si="1222"/>
        <v>15</v>
      </c>
      <c r="FM196" s="422">
        <f t="shared" si="1222"/>
        <v>15</v>
      </c>
      <c r="FN196" s="422">
        <f t="shared" si="1222"/>
        <v>15</v>
      </c>
      <c r="FO196" s="422">
        <f t="shared" si="1222"/>
        <v>15</v>
      </c>
      <c r="FP196" s="422">
        <f t="shared" si="1222"/>
        <v>15</v>
      </c>
      <c r="FQ196" s="422">
        <f t="shared" si="1222"/>
        <v>15</v>
      </c>
      <c r="FR196" s="422">
        <f t="shared" si="1222"/>
        <v>15</v>
      </c>
      <c r="FS196" s="422">
        <f t="shared" si="1222"/>
        <v>15</v>
      </c>
      <c r="FT196" s="422">
        <f t="shared" si="1222"/>
        <v>15</v>
      </c>
      <c r="FU196" s="422">
        <f t="shared" si="1222"/>
        <v>15</v>
      </c>
      <c r="FV196" s="422">
        <f t="shared" si="1222"/>
        <v>15</v>
      </c>
      <c r="FW196" s="422">
        <f t="shared" si="1222"/>
        <v>16</v>
      </c>
      <c r="FX196" s="422">
        <f t="shared" si="1222"/>
        <v>16</v>
      </c>
      <c r="FY196" s="422">
        <f t="shared" si="1222"/>
        <v>16</v>
      </c>
      <c r="FZ196" s="422">
        <f t="shared" si="1222"/>
        <v>16</v>
      </c>
      <c r="GA196" s="422">
        <f t="shared" si="1222"/>
        <v>16</v>
      </c>
      <c r="GB196" s="422">
        <f t="shared" si="1222"/>
        <v>16</v>
      </c>
      <c r="GC196" s="422">
        <f t="shared" si="1222"/>
        <v>16</v>
      </c>
      <c r="GD196" s="422">
        <f t="shared" si="1222"/>
        <v>16</v>
      </c>
      <c r="GE196" s="422">
        <f t="shared" si="1222"/>
        <v>16</v>
      </c>
      <c r="GF196" s="422">
        <f t="shared" si="1222"/>
        <v>16</v>
      </c>
      <c r="GG196" s="422">
        <f t="shared" si="1222"/>
        <v>16</v>
      </c>
      <c r="GH196" s="422">
        <f t="shared" si="1222"/>
        <v>16</v>
      </c>
      <c r="GI196" s="422">
        <f t="shared" si="1222"/>
        <v>17</v>
      </c>
      <c r="GJ196" s="422">
        <f t="shared" si="1222"/>
        <v>17</v>
      </c>
      <c r="GK196" s="422">
        <f t="shared" si="1222"/>
        <v>17</v>
      </c>
      <c r="GL196" s="422">
        <f t="shared" si="1222"/>
        <v>17</v>
      </c>
      <c r="GM196" s="422">
        <f t="shared" si="1222"/>
        <v>17</v>
      </c>
      <c r="GN196" s="422">
        <f t="shared" si="1222"/>
        <v>17</v>
      </c>
      <c r="GO196" s="422">
        <f t="shared" ref="GO196:IQ196" si="1223">GO141</f>
        <v>17</v>
      </c>
      <c r="GP196" s="422">
        <f t="shared" si="1223"/>
        <v>17</v>
      </c>
      <c r="GQ196" s="422">
        <f t="shared" si="1223"/>
        <v>17</v>
      </c>
      <c r="GR196" s="422">
        <f t="shared" si="1223"/>
        <v>17</v>
      </c>
      <c r="GS196" s="422">
        <f t="shared" si="1223"/>
        <v>17</v>
      </c>
      <c r="GT196" s="422">
        <f t="shared" si="1223"/>
        <v>17</v>
      </c>
      <c r="GU196" s="422">
        <f t="shared" si="1223"/>
        <v>18</v>
      </c>
      <c r="GV196" s="422">
        <f t="shared" si="1223"/>
        <v>18</v>
      </c>
      <c r="GW196" s="422">
        <f t="shared" si="1223"/>
        <v>18</v>
      </c>
      <c r="GX196" s="422">
        <f t="shared" si="1223"/>
        <v>18</v>
      </c>
      <c r="GY196" s="422">
        <f t="shared" si="1223"/>
        <v>18</v>
      </c>
      <c r="GZ196" s="422">
        <f t="shared" si="1223"/>
        <v>18</v>
      </c>
      <c r="HA196" s="422">
        <f t="shared" si="1223"/>
        <v>18</v>
      </c>
      <c r="HB196" s="422">
        <f t="shared" si="1223"/>
        <v>18</v>
      </c>
      <c r="HC196" s="422">
        <f t="shared" si="1223"/>
        <v>18</v>
      </c>
      <c r="HD196" s="422">
        <f t="shared" si="1223"/>
        <v>18</v>
      </c>
      <c r="HE196" s="422">
        <f t="shared" si="1223"/>
        <v>18</v>
      </c>
      <c r="HF196" s="422">
        <f t="shared" si="1223"/>
        <v>18</v>
      </c>
      <c r="HG196" s="422">
        <f t="shared" si="1223"/>
        <v>19</v>
      </c>
      <c r="HH196" s="422">
        <f t="shared" si="1223"/>
        <v>19</v>
      </c>
      <c r="HI196" s="422">
        <f t="shared" si="1223"/>
        <v>19</v>
      </c>
      <c r="HJ196" s="422">
        <f t="shared" si="1223"/>
        <v>19</v>
      </c>
      <c r="HK196" s="422">
        <f t="shared" si="1223"/>
        <v>19</v>
      </c>
      <c r="HL196" s="422">
        <f t="shared" si="1223"/>
        <v>19</v>
      </c>
      <c r="HM196" s="422">
        <f t="shared" si="1223"/>
        <v>19</v>
      </c>
      <c r="HN196" s="422">
        <f t="shared" si="1223"/>
        <v>19</v>
      </c>
      <c r="HO196" s="422">
        <f t="shared" si="1223"/>
        <v>19</v>
      </c>
      <c r="HP196" s="422">
        <f t="shared" si="1223"/>
        <v>19</v>
      </c>
      <c r="HQ196" s="422">
        <f t="shared" si="1223"/>
        <v>19</v>
      </c>
      <c r="HR196" s="422">
        <f t="shared" si="1223"/>
        <v>19</v>
      </c>
      <c r="HS196" s="422">
        <f t="shared" si="1223"/>
        <v>20</v>
      </c>
      <c r="HT196" s="422">
        <f t="shared" si="1223"/>
        <v>20</v>
      </c>
      <c r="HU196" s="422">
        <f t="shared" si="1223"/>
        <v>20</v>
      </c>
      <c r="HV196" s="422">
        <f t="shared" si="1223"/>
        <v>20</v>
      </c>
      <c r="HW196" s="422">
        <f t="shared" si="1223"/>
        <v>20</v>
      </c>
      <c r="HX196" s="422">
        <f t="shared" si="1223"/>
        <v>20</v>
      </c>
      <c r="HY196" s="422">
        <f t="shared" si="1223"/>
        <v>20</v>
      </c>
      <c r="HZ196" s="422">
        <f t="shared" si="1223"/>
        <v>20</v>
      </c>
      <c r="IA196" s="422">
        <f t="shared" si="1223"/>
        <v>20</v>
      </c>
      <c r="IB196" s="422">
        <f t="shared" si="1223"/>
        <v>20</v>
      </c>
      <c r="IC196" s="422">
        <f t="shared" si="1223"/>
        <v>20</v>
      </c>
      <c r="ID196" s="422">
        <f t="shared" si="1223"/>
        <v>20</v>
      </c>
      <c r="IE196" s="422">
        <f t="shared" si="1223"/>
        <v>21</v>
      </c>
      <c r="IF196" s="422">
        <f t="shared" si="1223"/>
        <v>21</v>
      </c>
      <c r="IG196" s="422">
        <f t="shared" si="1223"/>
        <v>21</v>
      </c>
      <c r="IH196" s="422">
        <f t="shared" si="1223"/>
        <v>21</v>
      </c>
      <c r="II196" s="422">
        <f t="shared" si="1223"/>
        <v>21</v>
      </c>
      <c r="IJ196" s="422">
        <f t="shared" si="1223"/>
        <v>21</v>
      </c>
      <c r="IK196" s="422">
        <f t="shared" si="1223"/>
        <v>21</v>
      </c>
      <c r="IL196" s="422">
        <f t="shared" si="1223"/>
        <v>21</v>
      </c>
      <c r="IM196" s="422">
        <f t="shared" si="1223"/>
        <v>21</v>
      </c>
      <c r="IN196" s="422">
        <f t="shared" si="1223"/>
        <v>21</v>
      </c>
      <c r="IO196" s="422">
        <f t="shared" si="1223"/>
        <v>21</v>
      </c>
      <c r="IP196" s="422">
        <f t="shared" si="1223"/>
        <v>21</v>
      </c>
      <c r="IQ196" s="422">
        <f t="shared" si="1223"/>
        <v>22</v>
      </c>
    </row>
    <row r="197" spans="1:255">
      <c r="E197" s="182">
        <f>MONTH(E201)</f>
        <v>7</v>
      </c>
      <c r="F197" s="182">
        <f>MONTH(F201)</f>
        <v>8</v>
      </c>
      <c r="G197" s="182">
        <f t="shared" ref="G197:AL197" si="1224">MONTH(G201)</f>
        <v>9</v>
      </c>
      <c r="H197" s="182">
        <f t="shared" si="1224"/>
        <v>10</v>
      </c>
      <c r="I197" s="182">
        <f t="shared" si="1224"/>
        <v>11</v>
      </c>
      <c r="J197" s="182">
        <f t="shared" si="1224"/>
        <v>12</v>
      </c>
      <c r="K197" s="182">
        <f t="shared" si="1224"/>
        <v>1</v>
      </c>
      <c r="L197" s="182">
        <f t="shared" si="1224"/>
        <v>2</v>
      </c>
      <c r="M197" s="182">
        <f t="shared" si="1224"/>
        <v>3</v>
      </c>
      <c r="N197" s="182">
        <f t="shared" si="1224"/>
        <v>4</v>
      </c>
      <c r="O197" s="182">
        <f t="shared" si="1224"/>
        <v>5</v>
      </c>
      <c r="P197" s="182">
        <f t="shared" si="1224"/>
        <v>6</v>
      </c>
      <c r="Q197" s="182">
        <f t="shared" si="1224"/>
        <v>7</v>
      </c>
      <c r="R197" s="182">
        <f t="shared" si="1224"/>
        <v>8</v>
      </c>
      <c r="S197" s="182">
        <f t="shared" si="1224"/>
        <v>9</v>
      </c>
      <c r="T197" s="182">
        <f t="shared" si="1224"/>
        <v>10</v>
      </c>
      <c r="U197" s="182">
        <f t="shared" si="1224"/>
        <v>11</v>
      </c>
      <c r="V197" s="182">
        <f t="shared" si="1224"/>
        <v>12</v>
      </c>
      <c r="W197" s="182">
        <f t="shared" si="1224"/>
        <v>1</v>
      </c>
      <c r="X197" s="182">
        <f t="shared" si="1224"/>
        <v>2</v>
      </c>
      <c r="Y197" s="182">
        <f t="shared" si="1224"/>
        <v>3</v>
      </c>
      <c r="Z197" s="182">
        <f t="shared" si="1224"/>
        <v>4</v>
      </c>
      <c r="AA197" s="182">
        <f t="shared" si="1224"/>
        <v>5</v>
      </c>
      <c r="AB197" s="182">
        <f t="shared" si="1224"/>
        <v>6</v>
      </c>
      <c r="AC197" s="182">
        <f t="shared" si="1224"/>
        <v>7</v>
      </c>
      <c r="AD197" s="182">
        <f t="shared" si="1224"/>
        <v>8</v>
      </c>
      <c r="AE197" s="182">
        <f t="shared" si="1224"/>
        <v>9</v>
      </c>
      <c r="AF197" s="182">
        <f t="shared" si="1224"/>
        <v>10</v>
      </c>
      <c r="AG197" s="182">
        <f t="shared" si="1224"/>
        <v>11</v>
      </c>
      <c r="AH197" s="182">
        <f t="shared" si="1224"/>
        <v>12</v>
      </c>
      <c r="AI197" s="182">
        <f t="shared" si="1224"/>
        <v>1</v>
      </c>
      <c r="AJ197" s="182">
        <f t="shared" si="1224"/>
        <v>2</v>
      </c>
      <c r="AK197" s="182">
        <f t="shared" si="1224"/>
        <v>3</v>
      </c>
      <c r="AL197" s="182">
        <f t="shared" si="1224"/>
        <v>4</v>
      </c>
      <c r="AM197" s="182">
        <f t="shared" ref="AM197:CX197" si="1225">MONTH(AM201)</f>
        <v>5</v>
      </c>
      <c r="AN197" s="182">
        <f t="shared" si="1225"/>
        <v>6</v>
      </c>
      <c r="AO197" s="182">
        <f t="shared" si="1225"/>
        <v>7</v>
      </c>
      <c r="AP197" s="182">
        <f t="shared" si="1225"/>
        <v>8</v>
      </c>
      <c r="AQ197" s="182">
        <f t="shared" si="1225"/>
        <v>9</v>
      </c>
      <c r="AR197" s="182">
        <f t="shared" si="1225"/>
        <v>10</v>
      </c>
      <c r="AS197" s="182">
        <f t="shared" si="1225"/>
        <v>11</v>
      </c>
      <c r="AT197" s="182">
        <f t="shared" si="1225"/>
        <v>12</v>
      </c>
      <c r="AU197" s="182">
        <f t="shared" si="1225"/>
        <v>1</v>
      </c>
      <c r="AV197" s="182">
        <f t="shared" si="1225"/>
        <v>2</v>
      </c>
      <c r="AW197" s="182">
        <f t="shared" si="1225"/>
        <v>3</v>
      </c>
      <c r="AX197" s="182">
        <f t="shared" si="1225"/>
        <v>4</v>
      </c>
      <c r="AY197" s="182">
        <f t="shared" si="1225"/>
        <v>5</v>
      </c>
      <c r="AZ197" s="182">
        <f t="shared" si="1225"/>
        <v>6</v>
      </c>
      <c r="BA197" s="182">
        <f t="shared" si="1225"/>
        <v>7</v>
      </c>
      <c r="BB197" s="182">
        <f t="shared" si="1225"/>
        <v>8</v>
      </c>
      <c r="BC197" s="182">
        <f t="shared" si="1225"/>
        <v>9</v>
      </c>
      <c r="BD197" s="182">
        <f t="shared" si="1225"/>
        <v>10</v>
      </c>
      <c r="BE197" s="182">
        <f t="shared" si="1225"/>
        <v>11</v>
      </c>
      <c r="BF197" s="182">
        <f t="shared" si="1225"/>
        <v>12</v>
      </c>
      <c r="BG197" s="182">
        <f t="shared" si="1225"/>
        <v>1</v>
      </c>
      <c r="BH197" s="182">
        <f t="shared" si="1225"/>
        <v>2</v>
      </c>
      <c r="BI197" s="182">
        <f t="shared" si="1225"/>
        <v>3</v>
      </c>
      <c r="BJ197" s="182">
        <f t="shared" si="1225"/>
        <v>4</v>
      </c>
      <c r="BK197" s="182">
        <f t="shared" si="1225"/>
        <v>5</v>
      </c>
      <c r="BL197" s="182">
        <f t="shared" si="1225"/>
        <v>6</v>
      </c>
      <c r="BM197" s="182">
        <f t="shared" si="1225"/>
        <v>7</v>
      </c>
      <c r="BN197" s="182">
        <f t="shared" si="1225"/>
        <v>8</v>
      </c>
      <c r="BO197" s="182">
        <f t="shared" si="1225"/>
        <v>9</v>
      </c>
      <c r="BP197" s="182">
        <f t="shared" si="1225"/>
        <v>10</v>
      </c>
      <c r="BQ197" s="182">
        <f t="shared" si="1225"/>
        <v>11</v>
      </c>
      <c r="BR197" s="182">
        <f t="shared" si="1225"/>
        <v>12</v>
      </c>
      <c r="BS197" s="182">
        <f t="shared" si="1225"/>
        <v>1</v>
      </c>
      <c r="BT197" s="182">
        <f t="shared" si="1225"/>
        <v>2</v>
      </c>
      <c r="BU197" s="182">
        <f t="shared" si="1225"/>
        <v>3</v>
      </c>
      <c r="BV197" s="182">
        <f t="shared" si="1225"/>
        <v>4</v>
      </c>
      <c r="BW197" s="182">
        <f t="shared" si="1225"/>
        <v>5</v>
      </c>
      <c r="BX197" s="182">
        <f t="shared" si="1225"/>
        <v>6</v>
      </c>
      <c r="BY197" s="182">
        <f t="shared" si="1225"/>
        <v>7</v>
      </c>
      <c r="BZ197" s="182">
        <f t="shared" si="1225"/>
        <v>8</v>
      </c>
      <c r="CA197" s="182">
        <f t="shared" si="1225"/>
        <v>9</v>
      </c>
      <c r="CB197" s="182">
        <f t="shared" si="1225"/>
        <v>10</v>
      </c>
      <c r="CC197" s="182">
        <f t="shared" si="1225"/>
        <v>11</v>
      </c>
      <c r="CD197" s="182">
        <f t="shared" si="1225"/>
        <v>12</v>
      </c>
      <c r="CE197" s="182">
        <f t="shared" si="1225"/>
        <v>1</v>
      </c>
      <c r="CF197" s="182">
        <f t="shared" si="1225"/>
        <v>2</v>
      </c>
      <c r="CG197" s="182">
        <f t="shared" si="1225"/>
        <v>3</v>
      </c>
      <c r="CH197" s="182">
        <f t="shared" si="1225"/>
        <v>4</v>
      </c>
      <c r="CI197" s="182">
        <f t="shared" si="1225"/>
        <v>5</v>
      </c>
      <c r="CJ197" s="182">
        <f t="shared" si="1225"/>
        <v>6</v>
      </c>
      <c r="CK197" s="182">
        <f t="shared" si="1225"/>
        <v>7</v>
      </c>
      <c r="CL197" s="182">
        <f t="shared" si="1225"/>
        <v>8</v>
      </c>
      <c r="CM197" s="182">
        <f t="shared" si="1225"/>
        <v>9</v>
      </c>
      <c r="CN197" s="182">
        <f t="shared" si="1225"/>
        <v>10</v>
      </c>
      <c r="CO197" s="182">
        <f t="shared" si="1225"/>
        <v>11</v>
      </c>
      <c r="CP197" s="182">
        <f t="shared" si="1225"/>
        <v>12</v>
      </c>
      <c r="CQ197" s="182">
        <f t="shared" si="1225"/>
        <v>1</v>
      </c>
      <c r="CR197" s="182">
        <f t="shared" si="1225"/>
        <v>2</v>
      </c>
      <c r="CS197" s="182">
        <f t="shared" si="1225"/>
        <v>3</v>
      </c>
      <c r="CT197" s="182">
        <f t="shared" si="1225"/>
        <v>4</v>
      </c>
      <c r="CU197" s="182">
        <f t="shared" si="1225"/>
        <v>5</v>
      </c>
      <c r="CV197" s="182">
        <f t="shared" si="1225"/>
        <v>6</v>
      </c>
      <c r="CW197" s="182">
        <f t="shared" si="1225"/>
        <v>7</v>
      </c>
      <c r="CX197" s="182">
        <f t="shared" si="1225"/>
        <v>8</v>
      </c>
      <c r="CY197" s="182">
        <f t="shared" ref="CY197:FJ197" si="1226">MONTH(CY201)</f>
        <v>9</v>
      </c>
      <c r="CZ197" s="182">
        <f t="shared" si="1226"/>
        <v>10</v>
      </c>
      <c r="DA197" s="182">
        <f t="shared" si="1226"/>
        <v>11</v>
      </c>
      <c r="DB197" s="182">
        <f t="shared" si="1226"/>
        <v>12</v>
      </c>
      <c r="DC197" s="182">
        <f t="shared" si="1226"/>
        <v>1</v>
      </c>
      <c r="DD197" s="182">
        <f t="shared" si="1226"/>
        <v>2</v>
      </c>
      <c r="DE197" s="182">
        <f t="shared" si="1226"/>
        <v>3</v>
      </c>
      <c r="DF197" s="182">
        <f t="shared" si="1226"/>
        <v>4</v>
      </c>
      <c r="DG197" s="182">
        <f t="shared" si="1226"/>
        <v>5</v>
      </c>
      <c r="DH197" s="182">
        <f t="shared" si="1226"/>
        <v>6</v>
      </c>
      <c r="DI197" s="182">
        <f t="shared" si="1226"/>
        <v>7</v>
      </c>
      <c r="DJ197" s="182">
        <f t="shared" si="1226"/>
        <v>8</v>
      </c>
      <c r="DK197" s="182">
        <f t="shared" si="1226"/>
        <v>9</v>
      </c>
      <c r="DL197" s="182">
        <f t="shared" si="1226"/>
        <v>10</v>
      </c>
      <c r="DM197" s="182">
        <f t="shared" si="1226"/>
        <v>11</v>
      </c>
      <c r="DN197" s="182">
        <f t="shared" si="1226"/>
        <v>12</v>
      </c>
      <c r="DO197" s="182">
        <f t="shared" si="1226"/>
        <v>1</v>
      </c>
      <c r="DP197" s="182">
        <f t="shared" si="1226"/>
        <v>2</v>
      </c>
      <c r="DQ197" s="182">
        <f t="shared" si="1226"/>
        <v>3</v>
      </c>
      <c r="DR197" s="182">
        <f t="shared" si="1226"/>
        <v>4</v>
      </c>
      <c r="DS197" s="182">
        <f t="shared" si="1226"/>
        <v>5</v>
      </c>
      <c r="DT197" s="182">
        <f t="shared" si="1226"/>
        <v>6</v>
      </c>
      <c r="DU197" s="182">
        <f t="shared" si="1226"/>
        <v>7</v>
      </c>
      <c r="DV197" s="182">
        <f t="shared" si="1226"/>
        <v>8</v>
      </c>
      <c r="DW197" s="182">
        <f t="shared" si="1226"/>
        <v>9</v>
      </c>
      <c r="DX197" s="182">
        <f t="shared" si="1226"/>
        <v>10</v>
      </c>
      <c r="DY197" s="182">
        <f t="shared" si="1226"/>
        <v>11</v>
      </c>
      <c r="DZ197" s="182">
        <f t="shared" si="1226"/>
        <v>12</v>
      </c>
      <c r="EA197" s="182">
        <f t="shared" si="1226"/>
        <v>1</v>
      </c>
      <c r="EB197" s="182">
        <f t="shared" si="1226"/>
        <v>2</v>
      </c>
      <c r="EC197" s="182">
        <f t="shared" si="1226"/>
        <v>3</v>
      </c>
      <c r="ED197" s="182">
        <f t="shared" si="1226"/>
        <v>4</v>
      </c>
      <c r="EE197" s="182">
        <f t="shared" si="1226"/>
        <v>5</v>
      </c>
      <c r="EF197" s="182">
        <f t="shared" si="1226"/>
        <v>6</v>
      </c>
      <c r="EG197" s="182">
        <f t="shared" si="1226"/>
        <v>7</v>
      </c>
      <c r="EH197" s="182">
        <f t="shared" si="1226"/>
        <v>8</v>
      </c>
      <c r="EI197" s="182">
        <f t="shared" si="1226"/>
        <v>9</v>
      </c>
      <c r="EJ197" s="182">
        <f t="shared" si="1226"/>
        <v>10</v>
      </c>
      <c r="EK197" s="182">
        <f t="shared" si="1226"/>
        <v>11</v>
      </c>
      <c r="EL197" s="182">
        <f t="shared" si="1226"/>
        <v>12</v>
      </c>
      <c r="EM197" s="182">
        <f t="shared" si="1226"/>
        <v>1</v>
      </c>
      <c r="EN197" s="182">
        <f t="shared" si="1226"/>
        <v>2</v>
      </c>
      <c r="EO197" s="182">
        <f t="shared" si="1226"/>
        <v>3</v>
      </c>
      <c r="EP197" s="182">
        <f t="shared" si="1226"/>
        <v>4</v>
      </c>
      <c r="EQ197" s="182">
        <f t="shared" si="1226"/>
        <v>5</v>
      </c>
      <c r="ER197" s="182">
        <f t="shared" si="1226"/>
        <v>6</v>
      </c>
      <c r="ES197" s="182">
        <f t="shared" si="1226"/>
        <v>7</v>
      </c>
      <c r="ET197" s="182">
        <f t="shared" si="1226"/>
        <v>8</v>
      </c>
      <c r="EU197" s="182">
        <f t="shared" si="1226"/>
        <v>9</v>
      </c>
      <c r="EV197" s="182">
        <f t="shared" si="1226"/>
        <v>10</v>
      </c>
      <c r="EW197" s="182">
        <f t="shared" si="1226"/>
        <v>11</v>
      </c>
      <c r="EX197" s="182">
        <f t="shared" si="1226"/>
        <v>12</v>
      </c>
      <c r="EY197" s="182">
        <f t="shared" si="1226"/>
        <v>1</v>
      </c>
      <c r="EZ197" s="182">
        <f t="shared" si="1226"/>
        <v>2</v>
      </c>
      <c r="FA197" s="182">
        <f t="shared" si="1226"/>
        <v>3</v>
      </c>
      <c r="FB197" s="182">
        <f t="shared" si="1226"/>
        <v>4</v>
      </c>
      <c r="FC197" s="182">
        <f t="shared" si="1226"/>
        <v>5</v>
      </c>
      <c r="FD197" s="182">
        <f t="shared" si="1226"/>
        <v>6</v>
      </c>
      <c r="FE197" s="182">
        <f t="shared" si="1226"/>
        <v>7</v>
      </c>
      <c r="FF197" s="182">
        <f t="shared" si="1226"/>
        <v>8</v>
      </c>
      <c r="FG197" s="182">
        <f t="shared" si="1226"/>
        <v>9</v>
      </c>
      <c r="FH197" s="182">
        <f t="shared" si="1226"/>
        <v>10</v>
      </c>
      <c r="FI197" s="182">
        <f t="shared" si="1226"/>
        <v>11</v>
      </c>
      <c r="FJ197" s="182">
        <f t="shared" si="1226"/>
        <v>12</v>
      </c>
      <c r="FK197" s="182">
        <f t="shared" ref="FK197:HV197" si="1227">MONTH(FK201)</f>
        <v>1</v>
      </c>
      <c r="FL197" s="182">
        <f t="shared" si="1227"/>
        <v>2</v>
      </c>
      <c r="FM197" s="182">
        <f t="shared" si="1227"/>
        <v>3</v>
      </c>
      <c r="FN197" s="182">
        <f t="shared" si="1227"/>
        <v>4</v>
      </c>
      <c r="FO197" s="182">
        <f t="shared" si="1227"/>
        <v>5</v>
      </c>
      <c r="FP197" s="182">
        <f t="shared" si="1227"/>
        <v>6</v>
      </c>
      <c r="FQ197" s="182">
        <f t="shared" si="1227"/>
        <v>7</v>
      </c>
      <c r="FR197" s="182">
        <f t="shared" si="1227"/>
        <v>8</v>
      </c>
      <c r="FS197" s="182">
        <f t="shared" si="1227"/>
        <v>9</v>
      </c>
      <c r="FT197" s="182">
        <f t="shared" si="1227"/>
        <v>10</v>
      </c>
      <c r="FU197" s="182">
        <f t="shared" si="1227"/>
        <v>11</v>
      </c>
      <c r="FV197" s="182">
        <f t="shared" si="1227"/>
        <v>12</v>
      </c>
      <c r="FW197" s="182">
        <f t="shared" si="1227"/>
        <v>1</v>
      </c>
      <c r="FX197" s="182">
        <f t="shared" si="1227"/>
        <v>2</v>
      </c>
      <c r="FY197" s="182">
        <f t="shared" si="1227"/>
        <v>3</v>
      </c>
      <c r="FZ197" s="182">
        <f t="shared" si="1227"/>
        <v>4</v>
      </c>
      <c r="GA197" s="182">
        <f t="shared" si="1227"/>
        <v>5</v>
      </c>
      <c r="GB197" s="182">
        <f t="shared" si="1227"/>
        <v>6</v>
      </c>
      <c r="GC197" s="182">
        <f t="shared" si="1227"/>
        <v>7</v>
      </c>
      <c r="GD197" s="182">
        <f t="shared" si="1227"/>
        <v>8</v>
      </c>
      <c r="GE197" s="182">
        <f t="shared" si="1227"/>
        <v>9</v>
      </c>
      <c r="GF197" s="182">
        <f t="shared" si="1227"/>
        <v>10</v>
      </c>
      <c r="GG197" s="182">
        <f t="shared" si="1227"/>
        <v>11</v>
      </c>
      <c r="GH197" s="182">
        <f t="shared" si="1227"/>
        <v>12</v>
      </c>
      <c r="GI197" s="182">
        <f t="shared" si="1227"/>
        <v>1</v>
      </c>
      <c r="GJ197" s="182">
        <f t="shared" si="1227"/>
        <v>2</v>
      </c>
      <c r="GK197" s="182">
        <f t="shared" si="1227"/>
        <v>3</v>
      </c>
      <c r="GL197" s="182">
        <f t="shared" si="1227"/>
        <v>4</v>
      </c>
      <c r="GM197" s="182">
        <f t="shared" si="1227"/>
        <v>5</v>
      </c>
      <c r="GN197" s="182">
        <f t="shared" si="1227"/>
        <v>6</v>
      </c>
      <c r="GO197" s="182">
        <f t="shared" si="1227"/>
        <v>7</v>
      </c>
      <c r="GP197" s="182">
        <f t="shared" si="1227"/>
        <v>8</v>
      </c>
      <c r="GQ197" s="182">
        <f t="shared" si="1227"/>
        <v>9</v>
      </c>
      <c r="GR197" s="182">
        <f t="shared" si="1227"/>
        <v>10</v>
      </c>
      <c r="GS197" s="182">
        <f t="shared" si="1227"/>
        <v>11</v>
      </c>
      <c r="GT197" s="182">
        <f t="shared" si="1227"/>
        <v>12</v>
      </c>
      <c r="GU197" s="182">
        <f t="shared" si="1227"/>
        <v>1</v>
      </c>
      <c r="GV197" s="182">
        <f t="shared" si="1227"/>
        <v>2</v>
      </c>
      <c r="GW197" s="182">
        <f t="shared" si="1227"/>
        <v>3</v>
      </c>
      <c r="GX197" s="182">
        <f t="shared" si="1227"/>
        <v>4</v>
      </c>
      <c r="GY197" s="182">
        <f t="shared" si="1227"/>
        <v>5</v>
      </c>
      <c r="GZ197" s="182">
        <f t="shared" si="1227"/>
        <v>6</v>
      </c>
      <c r="HA197" s="182">
        <f t="shared" si="1227"/>
        <v>7</v>
      </c>
      <c r="HB197" s="182">
        <f t="shared" si="1227"/>
        <v>8</v>
      </c>
      <c r="HC197" s="182">
        <f t="shared" si="1227"/>
        <v>9</v>
      </c>
      <c r="HD197" s="182">
        <f t="shared" si="1227"/>
        <v>10</v>
      </c>
      <c r="HE197" s="182">
        <f t="shared" si="1227"/>
        <v>11</v>
      </c>
      <c r="HF197" s="182">
        <f t="shared" si="1227"/>
        <v>12</v>
      </c>
      <c r="HG197" s="182">
        <f t="shared" si="1227"/>
        <v>1</v>
      </c>
      <c r="HH197" s="182">
        <f t="shared" si="1227"/>
        <v>2</v>
      </c>
      <c r="HI197" s="182">
        <f t="shared" si="1227"/>
        <v>3</v>
      </c>
      <c r="HJ197" s="182">
        <f t="shared" si="1227"/>
        <v>4</v>
      </c>
      <c r="HK197" s="182">
        <f t="shared" si="1227"/>
        <v>5</v>
      </c>
      <c r="HL197" s="182">
        <f t="shared" si="1227"/>
        <v>6</v>
      </c>
      <c r="HM197" s="182">
        <f t="shared" si="1227"/>
        <v>7</v>
      </c>
      <c r="HN197" s="182">
        <f t="shared" si="1227"/>
        <v>8</v>
      </c>
      <c r="HO197" s="182">
        <f t="shared" si="1227"/>
        <v>9</v>
      </c>
      <c r="HP197" s="182">
        <f t="shared" si="1227"/>
        <v>10</v>
      </c>
      <c r="HQ197" s="182">
        <f t="shared" si="1227"/>
        <v>11</v>
      </c>
      <c r="HR197" s="182">
        <f t="shared" si="1227"/>
        <v>12</v>
      </c>
      <c r="HS197" s="182">
        <f t="shared" si="1227"/>
        <v>1</v>
      </c>
      <c r="HT197" s="182">
        <f t="shared" si="1227"/>
        <v>2</v>
      </c>
      <c r="HU197" s="182">
        <f t="shared" si="1227"/>
        <v>3</v>
      </c>
      <c r="HV197" s="182">
        <f t="shared" si="1227"/>
        <v>4</v>
      </c>
      <c r="HW197" s="182">
        <f t="shared" ref="HW197:IQ197" si="1228">MONTH(HW201)</f>
        <v>5</v>
      </c>
      <c r="HX197" s="182">
        <f t="shared" si="1228"/>
        <v>6</v>
      </c>
      <c r="HY197" s="182">
        <f t="shared" si="1228"/>
        <v>7</v>
      </c>
      <c r="HZ197" s="182">
        <f t="shared" si="1228"/>
        <v>8</v>
      </c>
      <c r="IA197" s="182">
        <f t="shared" si="1228"/>
        <v>9</v>
      </c>
      <c r="IB197" s="182">
        <f t="shared" si="1228"/>
        <v>10</v>
      </c>
      <c r="IC197" s="182">
        <f t="shared" si="1228"/>
        <v>11</v>
      </c>
      <c r="ID197" s="182">
        <f t="shared" si="1228"/>
        <v>12</v>
      </c>
      <c r="IE197" s="182">
        <f t="shared" si="1228"/>
        <v>1</v>
      </c>
      <c r="IF197" s="182">
        <f t="shared" si="1228"/>
        <v>2</v>
      </c>
      <c r="IG197" s="182">
        <f t="shared" si="1228"/>
        <v>3</v>
      </c>
      <c r="IH197" s="182">
        <f t="shared" si="1228"/>
        <v>4</v>
      </c>
      <c r="II197" s="182">
        <f t="shared" si="1228"/>
        <v>5</v>
      </c>
      <c r="IJ197" s="182">
        <f t="shared" si="1228"/>
        <v>6</v>
      </c>
      <c r="IK197" s="182">
        <f t="shared" si="1228"/>
        <v>7</v>
      </c>
      <c r="IL197" s="182">
        <f t="shared" si="1228"/>
        <v>8</v>
      </c>
      <c r="IM197" s="182">
        <f t="shared" si="1228"/>
        <v>9</v>
      </c>
      <c r="IN197" s="182">
        <f t="shared" si="1228"/>
        <v>10</v>
      </c>
      <c r="IO197" s="182">
        <f t="shared" si="1228"/>
        <v>11</v>
      </c>
      <c r="IP197" s="182">
        <f t="shared" si="1228"/>
        <v>12</v>
      </c>
      <c r="IQ197" s="182">
        <f t="shared" si="1228"/>
        <v>1</v>
      </c>
    </row>
    <row r="198" spans="1:255">
      <c r="E198" s="150">
        <f>YEAR(E201)</f>
        <v>2015</v>
      </c>
      <c r="F198" s="150">
        <f>YEAR(F201)</f>
        <v>2015</v>
      </c>
      <c r="G198" s="150">
        <f t="shared" ref="G198:AL198" si="1229">YEAR(G201)</f>
        <v>2015</v>
      </c>
      <c r="H198" s="150">
        <f t="shared" si="1229"/>
        <v>2015</v>
      </c>
      <c r="I198" s="150">
        <f t="shared" si="1229"/>
        <v>2015</v>
      </c>
      <c r="J198" s="150">
        <f t="shared" si="1229"/>
        <v>2015</v>
      </c>
      <c r="K198" s="150">
        <f t="shared" si="1229"/>
        <v>2016</v>
      </c>
      <c r="L198" s="150">
        <f t="shared" si="1229"/>
        <v>2016</v>
      </c>
      <c r="M198" s="150">
        <f t="shared" si="1229"/>
        <v>2016</v>
      </c>
      <c r="N198" s="150">
        <f t="shared" si="1229"/>
        <v>2016</v>
      </c>
      <c r="O198" s="150">
        <f t="shared" si="1229"/>
        <v>2016</v>
      </c>
      <c r="P198" s="150">
        <f t="shared" si="1229"/>
        <v>2016</v>
      </c>
      <c r="Q198" s="150">
        <f t="shared" si="1229"/>
        <v>2016</v>
      </c>
      <c r="R198" s="150">
        <f t="shared" si="1229"/>
        <v>2016</v>
      </c>
      <c r="S198" s="150">
        <f t="shared" si="1229"/>
        <v>2016</v>
      </c>
      <c r="T198" s="150">
        <f t="shared" si="1229"/>
        <v>2016</v>
      </c>
      <c r="U198" s="150">
        <f t="shared" si="1229"/>
        <v>2016</v>
      </c>
      <c r="V198" s="150">
        <f t="shared" si="1229"/>
        <v>2016</v>
      </c>
      <c r="W198" s="150">
        <f t="shared" si="1229"/>
        <v>2017</v>
      </c>
      <c r="X198" s="150">
        <f t="shared" si="1229"/>
        <v>2017</v>
      </c>
      <c r="Y198" s="150">
        <f t="shared" si="1229"/>
        <v>2017</v>
      </c>
      <c r="Z198" s="150">
        <f t="shared" si="1229"/>
        <v>2017</v>
      </c>
      <c r="AA198" s="150">
        <f t="shared" si="1229"/>
        <v>2017</v>
      </c>
      <c r="AB198" s="150">
        <f t="shared" si="1229"/>
        <v>2017</v>
      </c>
      <c r="AC198" s="150">
        <f t="shared" si="1229"/>
        <v>2017</v>
      </c>
      <c r="AD198" s="150">
        <f t="shared" si="1229"/>
        <v>2017</v>
      </c>
      <c r="AE198" s="150">
        <f t="shared" si="1229"/>
        <v>2017</v>
      </c>
      <c r="AF198" s="150">
        <f t="shared" si="1229"/>
        <v>2017</v>
      </c>
      <c r="AG198" s="150">
        <f t="shared" si="1229"/>
        <v>2017</v>
      </c>
      <c r="AH198" s="150">
        <f t="shared" si="1229"/>
        <v>2017</v>
      </c>
      <c r="AI198" s="150">
        <f t="shared" si="1229"/>
        <v>2018</v>
      </c>
      <c r="AJ198" s="150">
        <f t="shared" si="1229"/>
        <v>2018</v>
      </c>
      <c r="AK198" s="150">
        <f t="shared" si="1229"/>
        <v>2018</v>
      </c>
      <c r="AL198" s="150">
        <f t="shared" si="1229"/>
        <v>2018</v>
      </c>
      <c r="AM198" s="150">
        <f t="shared" ref="AM198:CX198" si="1230">YEAR(AM201)</f>
        <v>2018</v>
      </c>
      <c r="AN198" s="150">
        <f t="shared" si="1230"/>
        <v>2018</v>
      </c>
      <c r="AO198" s="150">
        <f t="shared" si="1230"/>
        <v>2018</v>
      </c>
      <c r="AP198" s="150">
        <f t="shared" si="1230"/>
        <v>2018</v>
      </c>
      <c r="AQ198" s="150">
        <f t="shared" si="1230"/>
        <v>2018</v>
      </c>
      <c r="AR198" s="150">
        <f t="shared" si="1230"/>
        <v>2018</v>
      </c>
      <c r="AS198" s="150">
        <f t="shared" si="1230"/>
        <v>2018</v>
      </c>
      <c r="AT198" s="150">
        <f t="shared" si="1230"/>
        <v>2018</v>
      </c>
      <c r="AU198" s="150">
        <f t="shared" si="1230"/>
        <v>2019</v>
      </c>
      <c r="AV198" s="150">
        <f t="shared" si="1230"/>
        <v>2019</v>
      </c>
      <c r="AW198" s="150">
        <f t="shared" si="1230"/>
        <v>2019</v>
      </c>
      <c r="AX198" s="150">
        <f t="shared" si="1230"/>
        <v>2019</v>
      </c>
      <c r="AY198" s="150">
        <f t="shared" si="1230"/>
        <v>2019</v>
      </c>
      <c r="AZ198" s="150">
        <f t="shared" si="1230"/>
        <v>2019</v>
      </c>
      <c r="BA198" s="150">
        <f t="shared" si="1230"/>
        <v>2019</v>
      </c>
      <c r="BB198" s="150">
        <f t="shared" si="1230"/>
        <v>2019</v>
      </c>
      <c r="BC198" s="150">
        <f t="shared" si="1230"/>
        <v>2019</v>
      </c>
      <c r="BD198" s="150">
        <f t="shared" si="1230"/>
        <v>2019</v>
      </c>
      <c r="BE198" s="150">
        <f t="shared" si="1230"/>
        <v>2019</v>
      </c>
      <c r="BF198" s="150">
        <f t="shared" si="1230"/>
        <v>2019</v>
      </c>
      <c r="BG198" s="150">
        <f t="shared" si="1230"/>
        <v>2020</v>
      </c>
      <c r="BH198" s="150">
        <f t="shared" si="1230"/>
        <v>2020</v>
      </c>
      <c r="BI198" s="150">
        <f t="shared" si="1230"/>
        <v>2020</v>
      </c>
      <c r="BJ198" s="150">
        <f t="shared" si="1230"/>
        <v>2020</v>
      </c>
      <c r="BK198" s="150">
        <f t="shared" si="1230"/>
        <v>2020</v>
      </c>
      <c r="BL198" s="150">
        <f t="shared" si="1230"/>
        <v>2020</v>
      </c>
      <c r="BM198" s="150">
        <f t="shared" si="1230"/>
        <v>2020</v>
      </c>
      <c r="BN198" s="150">
        <f t="shared" si="1230"/>
        <v>2020</v>
      </c>
      <c r="BO198" s="150">
        <f t="shared" si="1230"/>
        <v>2020</v>
      </c>
      <c r="BP198" s="150">
        <f t="shared" si="1230"/>
        <v>2020</v>
      </c>
      <c r="BQ198" s="150">
        <f t="shared" si="1230"/>
        <v>2020</v>
      </c>
      <c r="BR198" s="150">
        <f t="shared" si="1230"/>
        <v>2020</v>
      </c>
      <c r="BS198" s="150">
        <f t="shared" si="1230"/>
        <v>2021</v>
      </c>
      <c r="BT198" s="150">
        <f t="shared" si="1230"/>
        <v>2021</v>
      </c>
      <c r="BU198" s="150">
        <f t="shared" si="1230"/>
        <v>2021</v>
      </c>
      <c r="BV198" s="150">
        <f t="shared" si="1230"/>
        <v>2021</v>
      </c>
      <c r="BW198" s="150">
        <f t="shared" si="1230"/>
        <v>2021</v>
      </c>
      <c r="BX198" s="150">
        <f t="shared" si="1230"/>
        <v>2021</v>
      </c>
      <c r="BY198" s="150">
        <f t="shared" si="1230"/>
        <v>2021</v>
      </c>
      <c r="BZ198" s="150">
        <f t="shared" si="1230"/>
        <v>2021</v>
      </c>
      <c r="CA198" s="150">
        <f t="shared" si="1230"/>
        <v>2021</v>
      </c>
      <c r="CB198" s="150">
        <f t="shared" si="1230"/>
        <v>2021</v>
      </c>
      <c r="CC198" s="150">
        <f t="shared" si="1230"/>
        <v>2021</v>
      </c>
      <c r="CD198" s="150">
        <f t="shared" si="1230"/>
        <v>2021</v>
      </c>
      <c r="CE198" s="150">
        <f t="shared" si="1230"/>
        <v>2022</v>
      </c>
      <c r="CF198" s="150">
        <f t="shared" si="1230"/>
        <v>2022</v>
      </c>
      <c r="CG198" s="150">
        <f t="shared" si="1230"/>
        <v>2022</v>
      </c>
      <c r="CH198" s="150">
        <f t="shared" si="1230"/>
        <v>2022</v>
      </c>
      <c r="CI198" s="150">
        <f t="shared" si="1230"/>
        <v>2022</v>
      </c>
      <c r="CJ198" s="150">
        <f t="shared" si="1230"/>
        <v>2022</v>
      </c>
      <c r="CK198" s="150">
        <f t="shared" si="1230"/>
        <v>2022</v>
      </c>
      <c r="CL198" s="150">
        <f t="shared" si="1230"/>
        <v>2022</v>
      </c>
      <c r="CM198" s="150">
        <f t="shared" si="1230"/>
        <v>2022</v>
      </c>
      <c r="CN198" s="150">
        <f t="shared" si="1230"/>
        <v>2022</v>
      </c>
      <c r="CO198" s="150">
        <f t="shared" si="1230"/>
        <v>2022</v>
      </c>
      <c r="CP198" s="150">
        <f t="shared" si="1230"/>
        <v>2022</v>
      </c>
      <c r="CQ198" s="150">
        <f t="shared" si="1230"/>
        <v>2023</v>
      </c>
      <c r="CR198" s="150">
        <f t="shared" si="1230"/>
        <v>2023</v>
      </c>
      <c r="CS198" s="150">
        <f t="shared" si="1230"/>
        <v>2023</v>
      </c>
      <c r="CT198" s="150">
        <f t="shared" si="1230"/>
        <v>2023</v>
      </c>
      <c r="CU198" s="150">
        <f t="shared" si="1230"/>
        <v>2023</v>
      </c>
      <c r="CV198" s="150">
        <f t="shared" si="1230"/>
        <v>2023</v>
      </c>
      <c r="CW198" s="150">
        <f t="shared" si="1230"/>
        <v>2023</v>
      </c>
      <c r="CX198" s="150">
        <f t="shared" si="1230"/>
        <v>2023</v>
      </c>
      <c r="CY198" s="150">
        <f t="shared" ref="CY198:FJ198" si="1231">YEAR(CY201)</f>
        <v>2023</v>
      </c>
      <c r="CZ198" s="150">
        <f t="shared" si="1231"/>
        <v>2023</v>
      </c>
      <c r="DA198" s="150">
        <f t="shared" si="1231"/>
        <v>2023</v>
      </c>
      <c r="DB198" s="150">
        <f t="shared" si="1231"/>
        <v>2023</v>
      </c>
      <c r="DC198" s="150">
        <f t="shared" si="1231"/>
        <v>2024</v>
      </c>
      <c r="DD198" s="150">
        <f t="shared" si="1231"/>
        <v>2024</v>
      </c>
      <c r="DE198" s="150">
        <f t="shared" si="1231"/>
        <v>2024</v>
      </c>
      <c r="DF198" s="150">
        <f t="shared" si="1231"/>
        <v>2024</v>
      </c>
      <c r="DG198" s="150">
        <f t="shared" si="1231"/>
        <v>2024</v>
      </c>
      <c r="DH198" s="150">
        <f t="shared" si="1231"/>
        <v>2024</v>
      </c>
      <c r="DI198" s="150">
        <f t="shared" si="1231"/>
        <v>2024</v>
      </c>
      <c r="DJ198" s="150">
        <f t="shared" si="1231"/>
        <v>2024</v>
      </c>
      <c r="DK198" s="150">
        <f t="shared" si="1231"/>
        <v>2024</v>
      </c>
      <c r="DL198" s="150">
        <f t="shared" si="1231"/>
        <v>2024</v>
      </c>
      <c r="DM198" s="150">
        <f t="shared" si="1231"/>
        <v>2024</v>
      </c>
      <c r="DN198" s="150">
        <f t="shared" si="1231"/>
        <v>2024</v>
      </c>
      <c r="DO198" s="150">
        <f t="shared" si="1231"/>
        <v>2025</v>
      </c>
      <c r="DP198" s="150">
        <f t="shared" si="1231"/>
        <v>2025</v>
      </c>
      <c r="DQ198" s="150">
        <f t="shared" si="1231"/>
        <v>2025</v>
      </c>
      <c r="DR198" s="150">
        <f t="shared" si="1231"/>
        <v>2025</v>
      </c>
      <c r="DS198" s="150">
        <f t="shared" si="1231"/>
        <v>2025</v>
      </c>
      <c r="DT198" s="150">
        <f t="shared" si="1231"/>
        <v>2025</v>
      </c>
      <c r="DU198" s="150">
        <f t="shared" si="1231"/>
        <v>2025</v>
      </c>
      <c r="DV198" s="150">
        <f t="shared" si="1231"/>
        <v>2025</v>
      </c>
      <c r="DW198" s="150">
        <f t="shared" si="1231"/>
        <v>2025</v>
      </c>
      <c r="DX198" s="150">
        <f t="shared" si="1231"/>
        <v>2025</v>
      </c>
      <c r="DY198" s="150">
        <f t="shared" si="1231"/>
        <v>2025</v>
      </c>
      <c r="DZ198" s="150">
        <f t="shared" si="1231"/>
        <v>2025</v>
      </c>
      <c r="EA198" s="150">
        <f t="shared" si="1231"/>
        <v>2026</v>
      </c>
      <c r="EB198" s="150">
        <f t="shared" si="1231"/>
        <v>2026</v>
      </c>
      <c r="EC198" s="150">
        <f t="shared" si="1231"/>
        <v>2026</v>
      </c>
      <c r="ED198" s="150">
        <f t="shared" si="1231"/>
        <v>2026</v>
      </c>
      <c r="EE198" s="150">
        <f t="shared" si="1231"/>
        <v>2026</v>
      </c>
      <c r="EF198" s="150">
        <f t="shared" si="1231"/>
        <v>2026</v>
      </c>
      <c r="EG198" s="150">
        <f t="shared" si="1231"/>
        <v>2026</v>
      </c>
      <c r="EH198" s="150">
        <f t="shared" si="1231"/>
        <v>2026</v>
      </c>
      <c r="EI198" s="150">
        <f t="shared" si="1231"/>
        <v>2026</v>
      </c>
      <c r="EJ198" s="150">
        <f t="shared" si="1231"/>
        <v>2026</v>
      </c>
      <c r="EK198" s="150">
        <f t="shared" si="1231"/>
        <v>2026</v>
      </c>
      <c r="EL198" s="150">
        <f t="shared" si="1231"/>
        <v>2026</v>
      </c>
      <c r="EM198" s="150">
        <f t="shared" si="1231"/>
        <v>2027</v>
      </c>
      <c r="EN198" s="150">
        <f t="shared" si="1231"/>
        <v>2027</v>
      </c>
      <c r="EO198" s="150">
        <f t="shared" si="1231"/>
        <v>2027</v>
      </c>
      <c r="EP198" s="150">
        <f t="shared" si="1231"/>
        <v>2027</v>
      </c>
      <c r="EQ198" s="150">
        <f t="shared" si="1231"/>
        <v>2027</v>
      </c>
      <c r="ER198" s="150">
        <f t="shared" si="1231"/>
        <v>2027</v>
      </c>
      <c r="ES198" s="150">
        <f t="shared" si="1231"/>
        <v>2027</v>
      </c>
      <c r="ET198" s="150">
        <f t="shared" si="1231"/>
        <v>2027</v>
      </c>
      <c r="EU198" s="150">
        <f t="shared" si="1231"/>
        <v>2027</v>
      </c>
      <c r="EV198" s="150">
        <f t="shared" si="1231"/>
        <v>2027</v>
      </c>
      <c r="EW198" s="150">
        <f t="shared" si="1231"/>
        <v>2027</v>
      </c>
      <c r="EX198" s="150">
        <f t="shared" si="1231"/>
        <v>2027</v>
      </c>
      <c r="EY198" s="150">
        <f t="shared" si="1231"/>
        <v>2028</v>
      </c>
      <c r="EZ198" s="150">
        <f t="shared" si="1231"/>
        <v>2028</v>
      </c>
      <c r="FA198" s="150">
        <f t="shared" si="1231"/>
        <v>2028</v>
      </c>
      <c r="FB198" s="150">
        <f t="shared" si="1231"/>
        <v>2028</v>
      </c>
      <c r="FC198" s="150">
        <f t="shared" si="1231"/>
        <v>2028</v>
      </c>
      <c r="FD198" s="150">
        <f t="shared" si="1231"/>
        <v>2028</v>
      </c>
      <c r="FE198" s="150">
        <f t="shared" si="1231"/>
        <v>2028</v>
      </c>
      <c r="FF198" s="150">
        <f t="shared" si="1231"/>
        <v>2028</v>
      </c>
      <c r="FG198" s="150">
        <f t="shared" si="1231"/>
        <v>2028</v>
      </c>
      <c r="FH198" s="150">
        <f t="shared" si="1231"/>
        <v>2028</v>
      </c>
      <c r="FI198" s="150">
        <f t="shared" si="1231"/>
        <v>2028</v>
      </c>
      <c r="FJ198" s="150">
        <f t="shared" si="1231"/>
        <v>2028</v>
      </c>
      <c r="FK198" s="150">
        <f t="shared" ref="FK198:HV198" si="1232">YEAR(FK201)</f>
        <v>2029</v>
      </c>
      <c r="FL198" s="150">
        <f t="shared" si="1232"/>
        <v>2029</v>
      </c>
      <c r="FM198" s="150">
        <f t="shared" si="1232"/>
        <v>2029</v>
      </c>
      <c r="FN198" s="150">
        <f t="shared" si="1232"/>
        <v>2029</v>
      </c>
      <c r="FO198" s="150">
        <f t="shared" si="1232"/>
        <v>2029</v>
      </c>
      <c r="FP198" s="150">
        <f t="shared" si="1232"/>
        <v>2029</v>
      </c>
      <c r="FQ198" s="150">
        <f t="shared" si="1232"/>
        <v>2029</v>
      </c>
      <c r="FR198" s="150">
        <f t="shared" si="1232"/>
        <v>2029</v>
      </c>
      <c r="FS198" s="150">
        <f t="shared" si="1232"/>
        <v>2029</v>
      </c>
      <c r="FT198" s="150">
        <f t="shared" si="1232"/>
        <v>2029</v>
      </c>
      <c r="FU198" s="150">
        <f t="shared" si="1232"/>
        <v>2029</v>
      </c>
      <c r="FV198" s="150">
        <f t="shared" si="1232"/>
        <v>2029</v>
      </c>
      <c r="FW198" s="150">
        <f t="shared" si="1232"/>
        <v>2030</v>
      </c>
      <c r="FX198" s="150">
        <f t="shared" si="1232"/>
        <v>2030</v>
      </c>
      <c r="FY198" s="150">
        <f t="shared" si="1232"/>
        <v>2030</v>
      </c>
      <c r="FZ198" s="150">
        <f t="shared" si="1232"/>
        <v>2030</v>
      </c>
      <c r="GA198" s="150">
        <f t="shared" si="1232"/>
        <v>2030</v>
      </c>
      <c r="GB198" s="150">
        <f t="shared" si="1232"/>
        <v>2030</v>
      </c>
      <c r="GC198" s="150">
        <f t="shared" si="1232"/>
        <v>2030</v>
      </c>
      <c r="GD198" s="150">
        <f t="shared" si="1232"/>
        <v>2030</v>
      </c>
      <c r="GE198" s="150">
        <f t="shared" si="1232"/>
        <v>2030</v>
      </c>
      <c r="GF198" s="150">
        <f t="shared" si="1232"/>
        <v>2030</v>
      </c>
      <c r="GG198" s="150">
        <f t="shared" si="1232"/>
        <v>2030</v>
      </c>
      <c r="GH198" s="150">
        <f t="shared" si="1232"/>
        <v>2030</v>
      </c>
      <c r="GI198" s="150">
        <f t="shared" si="1232"/>
        <v>2031</v>
      </c>
      <c r="GJ198" s="150">
        <f t="shared" si="1232"/>
        <v>2031</v>
      </c>
      <c r="GK198" s="150">
        <f t="shared" si="1232"/>
        <v>2031</v>
      </c>
      <c r="GL198" s="150">
        <f t="shared" si="1232"/>
        <v>2031</v>
      </c>
      <c r="GM198" s="150">
        <f t="shared" si="1232"/>
        <v>2031</v>
      </c>
      <c r="GN198" s="150">
        <f t="shared" si="1232"/>
        <v>2031</v>
      </c>
      <c r="GO198" s="150">
        <f t="shared" si="1232"/>
        <v>2031</v>
      </c>
      <c r="GP198" s="150">
        <f t="shared" si="1232"/>
        <v>2031</v>
      </c>
      <c r="GQ198" s="150">
        <f t="shared" si="1232"/>
        <v>2031</v>
      </c>
      <c r="GR198" s="150">
        <f t="shared" si="1232"/>
        <v>2031</v>
      </c>
      <c r="GS198" s="150">
        <f t="shared" si="1232"/>
        <v>2031</v>
      </c>
      <c r="GT198" s="150">
        <f t="shared" si="1232"/>
        <v>2031</v>
      </c>
      <c r="GU198" s="150">
        <f t="shared" si="1232"/>
        <v>2032</v>
      </c>
      <c r="GV198" s="150">
        <f t="shared" si="1232"/>
        <v>2032</v>
      </c>
      <c r="GW198" s="150">
        <f t="shared" si="1232"/>
        <v>2032</v>
      </c>
      <c r="GX198" s="150">
        <f t="shared" si="1232"/>
        <v>2032</v>
      </c>
      <c r="GY198" s="150">
        <f t="shared" si="1232"/>
        <v>2032</v>
      </c>
      <c r="GZ198" s="150">
        <f t="shared" si="1232"/>
        <v>2032</v>
      </c>
      <c r="HA198" s="150">
        <f t="shared" si="1232"/>
        <v>2032</v>
      </c>
      <c r="HB198" s="150">
        <f t="shared" si="1232"/>
        <v>2032</v>
      </c>
      <c r="HC198" s="150">
        <f t="shared" si="1232"/>
        <v>2032</v>
      </c>
      <c r="HD198" s="150">
        <f t="shared" si="1232"/>
        <v>2032</v>
      </c>
      <c r="HE198" s="150">
        <f t="shared" si="1232"/>
        <v>2032</v>
      </c>
      <c r="HF198" s="150">
        <f t="shared" si="1232"/>
        <v>2032</v>
      </c>
      <c r="HG198" s="150">
        <f t="shared" si="1232"/>
        <v>2033</v>
      </c>
      <c r="HH198" s="150">
        <f t="shared" si="1232"/>
        <v>2033</v>
      </c>
      <c r="HI198" s="150">
        <f t="shared" si="1232"/>
        <v>2033</v>
      </c>
      <c r="HJ198" s="150">
        <f t="shared" si="1232"/>
        <v>2033</v>
      </c>
      <c r="HK198" s="150">
        <f t="shared" si="1232"/>
        <v>2033</v>
      </c>
      <c r="HL198" s="150">
        <f t="shared" si="1232"/>
        <v>2033</v>
      </c>
      <c r="HM198" s="150">
        <f t="shared" si="1232"/>
        <v>2033</v>
      </c>
      <c r="HN198" s="150">
        <f t="shared" si="1232"/>
        <v>2033</v>
      </c>
      <c r="HO198" s="150">
        <f t="shared" si="1232"/>
        <v>2033</v>
      </c>
      <c r="HP198" s="150">
        <f t="shared" si="1232"/>
        <v>2033</v>
      </c>
      <c r="HQ198" s="150">
        <f t="shared" si="1232"/>
        <v>2033</v>
      </c>
      <c r="HR198" s="150">
        <f t="shared" si="1232"/>
        <v>2033</v>
      </c>
      <c r="HS198" s="150">
        <f t="shared" si="1232"/>
        <v>2034</v>
      </c>
      <c r="HT198" s="150">
        <f t="shared" si="1232"/>
        <v>2034</v>
      </c>
      <c r="HU198" s="150">
        <f t="shared" si="1232"/>
        <v>2034</v>
      </c>
      <c r="HV198" s="150">
        <f t="shared" si="1232"/>
        <v>2034</v>
      </c>
      <c r="HW198" s="150">
        <f t="shared" ref="HW198:IQ198" si="1233">YEAR(HW201)</f>
        <v>2034</v>
      </c>
      <c r="HX198" s="150">
        <f t="shared" si="1233"/>
        <v>2034</v>
      </c>
      <c r="HY198" s="150">
        <f t="shared" si="1233"/>
        <v>2034</v>
      </c>
      <c r="HZ198" s="150">
        <f t="shared" si="1233"/>
        <v>2034</v>
      </c>
      <c r="IA198" s="150">
        <f t="shared" si="1233"/>
        <v>2034</v>
      </c>
      <c r="IB198" s="150">
        <f t="shared" si="1233"/>
        <v>2034</v>
      </c>
      <c r="IC198" s="150">
        <f t="shared" si="1233"/>
        <v>2034</v>
      </c>
      <c r="ID198" s="150">
        <f t="shared" si="1233"/>
        <v>2034</v>
      </c>
      <c r="IE198" s="150">
        <f t="shared" si="1233"/>
        <v>2035</v>
      </c>
      <c r="IF198" s="150">
        <f t="shared" si="1233"/>
        <v>2035</v>
      </c>
      <c r="IG198" s="150">
        <f t="shared" si="1233"/>
        <v>2035</v>
      </c>
      <c r="IH198" s="150">
        <f t="shared" si="1233"/>
        <v>2035</v>
      </c>
      <c r="II198" s="150">
        <f t="shared" si="1233"/>
        <v>2035</v>
      </c>
      <c r="IJ198" s="150">
        <f t="shared" si="1233"/>
        <v>2035</v>
      </c>
      <c r="IK198" s="150">
        <f t="shared" si="1233"/>
        <v>2035</v>
      </c>
      <c r="IL198" s="150">
        <f t="shared" si="1233"/>
        <v>2035</v>
      </c>
      <c r="IM198" s="150">
        <f t="shared" si="1233"/>
        <v>2035</v>
      </c>
      <c r="IN198" s="150">
        <f t="shared" si="1233"/>
        <v>2035</v>
      </c>
      <c r="IO198" s="150">
        <f t="shared" si="1233"/>
        <v>2035</v>
      </c>
      <c r="IP198" s="150">
        <f t="shared" si="1233"/>
        <v>2035</v>
      </c>
      <c r="IQ198" s="150">
        <f t="shared" si="1233"/>
        <v>2036</v>
      </c>
    </row>
    <row r="199" spans="1:255">
      <c r="E199" s="151">
        <f t="shared" ref="E199:BP199" si="1234">ROUNDUP(E200/12,0)</f>
        <v>0</v>
      </c>
      <c r="F199" s="151">
        <f t="shared" si="1234"/>
        <v>0</v>
      </c>
      <c r="G199" s="151">
        <f t="shared" si="1234"/>
        <v>0</v>
      </c>
      <c r="H199" s="151">
        <f t="shared" si="1234"/>
        <v>0</v>
      </c>
      <c r="I199" s="151">
        <f t="shared" si="1234"/>
        <v>0</v>
      </c>
      <c r="J199" s="151">
        <f t="shared" si="1234"/>
        <v>0</v>
      </c>
      <c r="K199" s="151">
        <f t="shared" si="1234"/>
        <v>0</v>
      </c>
      <c r="L199" s="151">
        <f t="shared" si="1234"/>
        <v>0</v>
      </c>
      <c r="M199" s="151">
        <f t="shared" si="1234"/>
        <v>0</v>
      </c>
      <c r="N199" s="151">
        <f t="shared" si="1234"/>
        <v>0</v>
      </c>
      <c r="O199" s="151">
        <f t="shared" si="1234"/>
        <v>0</v>
      </c>
      <c r="P199" s="151">
        <f t="shared" si="1234"/>
        <v>0</v>
      </c>
      <c r="Q199" s="151">
        <f t="shared" si="1234"/>
        <v>0</v>
      </c>
      <c r="R199" s="151">
        <f t="shared" si="1234"/>
        <v>0</v>
      </c>
      <c r="S199" s="151">
        <f t="shared" si="1234"/>
        <v>0</v>
      </c>
      <c r="T199" s="151">
        <f t="shared" si="1234"/>
        <v>0</v>
      </c>
      <c r="U199" s="151">
        <f t="shared" si="1234"/>
        <v>0</v>
      </c>
      <c r="V199" s="151">
        <f t="shared" si="1234"/>
        <v>0</v>
      </c>
      <c r="W199" s="151">
        <f t="shared" si="1234"/>
        <v>0</v>
      </c>
      <c r="X199" s="151">
        <f t="shared" si="1234"/>
        <v>0</v>
      </c>
      <c r="Y199" s="151">
        <f t="shared" si="1234"/>
        <v>0</v>
      </c>
      <c r="Z199" s="151">
        <f t="shared" si="1234"/>
        <v>0</v>
      </c>
      <c r="AA199" s="151">
        <f t="shared" si="1234"/>
        <v>0</v>
      </c>
      <c r="AB199" s="151">
        <f t="shared" si="1234"/>
        <v>0</v>
      </c>
      <c r="AC199" s="151">
        <f t="shared" si="1234"/>
        <v>0</v>
      </c>
      <c r="AD199" s="151">
        <f t="shared" si="1234"/>
        <v>0</v>
      </c>
      <c r="AE199" s="151">
        <f t="shared" si="1234"/>
        <v>0</v>
      </c>
      <c r="AF199" s="151">
        <f t="shared" si="1234"/>
        <v>0</v>
      </c>
      <c r="AG199" s="151">
        <f t="shared" si="1234"/>
        <v>0</v>
      </c>
      <c r="AH199" s="151">
        <f t="shared" si="1234"/>
        <v>0</v>
      </c>
      <c r="AI199" s="151">
        <f t="shared" si="1234"/>
        <v>0</v>
      </c>
      <c r="AJ199" s="151">
        <f t="shared" si="1234"/>
        <v>0</v>
      </c>
      <c r="AK199" s="151">
        <f t="shared" si="1234"/>
        <v>0</v>
      </c>
      <c r="AL199" s="151">
        <f t="shared" si="1234"/>
        <v>0</v>
      </c>
      <c r="AM199" s="151">
        <f t="shared" si="1234"/>
        <v>0</v>
      </c>
      <c r="AN199" s="151">
        <f t="shared" si="1234"/>
        <v>0</v>
      </c>
      <c r="AO199" s="151">
        <f t="shared" si="1234"/>
        <v>0</v>
      </c>
      <c r="AP199" s="151">
        <f t="shared" si="1234"/>
        <v>0</v>
      </c>
      <c r="AQ199" s="151">
        <f t="shared" si="1234"/>
        <v>0</v>
      </c>
      <c r="AR199" s="151">
        <f t="shared" si="1234"/>
        <v>0</v>
      </c>
      <c r="AS199" s="151">
        <f t="shared" si="1234"/>
        <v>0</v>
      </c>
      <c r="AT199" s="151">
        <f t="shared" si="1234"/>
        <v>0</v>
      </c>
      <c r="AU199" s="151">
        <f t="shared" si="1234"/>
        <v>0</v>
      </c>
      <c r="AV199" s="151">
        <f t="shared" si="1234"/>
        <v>0</v>
      </c>
      <c r="AW199" s="151">
        <f t="shared" si="1234"/>
        <v>0</v>
      </c>
      <c r="AX199" s="151">
        <f t="shared" si="1234"/>
        <v>0</v>
      </c>
      <c r="AY199" s="151">
        <f t="shared" si="1234"/>
        <v>0</v>
      </c>
      <c r="AZ199" s="151">
        <f t="shared" si="1234"/>
        <v>0</v>
      </c>
      <c r="BA199" s="151">
        <f t="shared" si="1234"/>
        <v>0</v>
      </c>
      <c r="BB199" s="151">
        <f t="shared" si="1234"/>
        <v>0</v>
      </c>
      <c r="BC199" s="151">
        <f t="shared" si="1234"/>
        <v>0</v>
      </c>
      <c r="BD199" s="151">
        <f t="shared" si="1234"/>
        <v>0</v>
      </c>
      <c r="BE199" s="151">
        <f t="shared" si="1234"/>
        <v>0</v>
      </c>
      <c r="BF199" s="151">
        <f t="shared" si="1234"/>
        <v>0</v>
      </c>
      <c r="BG199" s="151">
        <f t="shared" si="1234"/>
        <v>0</v>
      </c>
      <c r="BH199" s="151">
        <f t="shared" si="1234"/>
        <v>0</v>
      </c>
      <c r="BI199" s="151">
        <f t="shared" si="1234"/>
        <v>0</v>
      </c>
      <c r="BJ199" s="151">
        <f t="shared" si="1234"/>
        <v>0</v>
      </c>
      <c r="BK199" s="151">
        <f t="shared" si="1234"/>
        <v>0</v>
      </c>
      <c r="BL199" s="151">
        <f t="shared" si="1234"/>
        <v>0</v>
      </c>
      <c r="BM199" s="151">
        <f t="shared" si="1234"/>
        <v>0</v>
      </c>
      <c r="BN199" s="151">
        <f t="shared" si="1234"/>
        <v>0</v>
      </c>
      <c r="BO199" s="151">
        <f t="shared" si="1234"/>
        <v>0</v>
      </c>
      <c r="BP199" s="151">
        <f t="shared" si="1234"/>
        <v>0</v>
      </c>
      <c r="BQ199" s="151">
        <f t="shared" ref="BQ199:EB199" si="1235">ROUNDUP(BQ200/12,0)</f>
        <v>0</v>
      </c>
      <c r="BR199" s="151">
        <f t="shared" si="1235"/>
        <v>0</v>
      </c>
      <c r="BS199" s="151">
        <f t="shared" si="1235"/>
        <v>0</v>
      </c>
      <c r="BT199" s="151">
        <f t="shared" si="1235"/>
        <v>0</v>
      </c>
      <c r="BU199" s="151">
        <f t="shared" si="1235"/>
        <v>0</v>
      </c>
      <c r="BV199" s="151">
        <f t="shared" si="1235"/>
        <v>0</v>
      </c>
      <c r="BW199" s="151">
        <f t="shared" si="1235"/>
        <v>0</v>
      </c>
      <c r="BX199" s="151">
        <f t="shared" si="1235"/>
        <v>0</v>
      </c>
      <c r="BY199" s="151">
        <f t="shared" si="1235"/>
        <v>0</v>
      </c>
      <c r="BZ199" s="151">
        <f t="shared" si="1235"/>
        <v>0</v>
      </c>
      <c r="CA199" s="151">
        <f t="shared" si="1235"/>
        <v>1</v>
      </c>
      <c r="CB199" s="151">
        <f t="shared" si="1235"/>
        <v>1</v>
      </c>
      <c r="CC199" s="151">
        <f t="shared" si="1235"/>
        <v>1</v>
      </c>
      <c r="CD199" s="151">
        <f t="shared" si="1235"/>
        <v>1</v>
      </c>
      <c r="CE199" s="151">
        <f t="shared" si="1235"/>
        <v>1</v>
      </c>
      <c r="CF199" s="151">
        <f t="shared" si="1235"/>
        <v>1</v>
      </c>
      <c r="CG199" s="151">
        <f t="shared" si="1235"/>
        <v>1</v>
      </c>
      <c r="CH199" s="151">
        <f t="shared" si="1235"/>
        <v>1</v>
      </c>
      <c r="CI199" s="151">
        <f t="shared" si="1235"/>
        <v>1</v>
      </c>
      <c r="CJ199" s="151">
        <f t="shared" si="1235"/>
        <v>1</v>
      </c>
      <c r="CK199" s="151">
        <f t="shared" si="1235"/>
        <v>1</v>
      </c>
      <c r="CL199" s="151">
        <f t="shared" si="1235"/>
        <v>1</v>
      </c>
      <c r="CM199" s="151">
        <f t="shared" si="1235"/>
        <v>2</v>
      </c>
      <c r="CN199" s="151">
        <f t="shared" si="1235"/>
        <v>2</v>
      </c>
      <c r="CO199" s="151">
        <f t="shared" si="1235"/>
        <v>2</v>
      </c>
      <c r="CP199" s="151">
        <f t="shared" si="1235"/>
        <v>2</v>
      </c>
      <c r="CQ199" s="151">
        <f t="shared" si="1235"/>
        <v>2</v>
      </c>
      <c r="CR199" s="151">
        <f t="shared" si="1235"/>
        <v>2</v>
      </c>
      <c r="CS199" s="151">
        <f t="shared" si="1235"/>
        <v>2</v>
      </c>
      <c r="CT199" s="151">
        <f t="shared" si="1235"/>
        <v>2</v>
      </c>
      <c r="CU199" s="151">
        <f t="shared" si="1235"/>
        <v>2</v>
      </c>
      <c r="CV199" s="151">
        <f t="shared" si="1235"/>
        <v>2</v>
      </c>
      <c r="CW199" s="151">
        <f t="shared" si="1235"/>
        <v>2</v>
      </c>
      <c r="CX199" s="151">
        <f t="shared" si="1235"/>
        <v>2</v>
      </c>
      <c r="CY199" s="151">
        <f t="shared" si="1235"/>
        <v>3</v>
      </c>
      <c r="CZ199" s="151">
        <f t="shared" si="1235"/>
        <v>3</v>
      </c>
      <c r="DA199" s="151">
        <f t="shared" si="1235"/>
        <v>3</v>
      </c>
      <c r="DB199" s="151">
        <f t="shared" si="1235"/>
        <v>3</v>
      </c>
      <c r="DC199" s="151">
        <f t="shared" si="1235"/>
        <v>3</v>
      </c>
      <c r="DD199" s="151">
        <f t="shared" si="1235"/>
        <v>3</v>
      </c>
      <c r="DE199" s="151">
        <f t="shared" si="1235"/>
        <v>3</v>
      </c>
      <c r="DF199" s="151">
        <f t="shared" si="1235"/>
        <v>3</v>
      </c>
      <c r="DG199" s="151">
        <f t="shared" si="1235"/>
        <v>3</v>
      </c>
      <c r="DH199" s="151">
        <f t="shared" si="1235"/>
        <v>3</v>
      </c>
      <c r="DI199" s="151">
        <f t="shared" si="1235"/>
        <v>3</v>
      </c>
      <c r="DJ199" s="151">
        <f t="shared" si="1235"/>
        <v>3</v>
      </c>
      <c r="DK199" s="151">
        <f t="shared" si="1235"/>
        <v>4</v>
      </c>
      <c r="DL199" s="151">
        <f t="shared" si="1235"/>
        <v>4</v>
      </c>
      <c r="DM199" s="151">
        <f t="shared" si="1235"/>
        <v>4</v>
      </c>
      <c r="DN199" s="151">
        <f t="shared" si="1235"/>
        <v>4</v>
      </c>
      <c r="DO199" s="151">
        <f t="shared" si="1235"/>
        <v>4</v>
      </c>
      <c r="DP199" s="151">
        <f t="shared" si="1235"/>
        <v>4</v>
      </c>
      <c r="DQ199" s="151">
        <f t="shared" si="1235"/>
        <v>4</v>
      </c>
      <c r="DR199" s="151">
        <f t="shared" si="1235"/>
        <v>4</v>
      </c>
      <c r="DS199" s="151">
        <f t="shared" si="1235"/>
        <v>4</v>
      </c>
      <c r="DT199" s="151">
        <f t="shared" si="1235"/>
        <v>4</v>
      </c>
      <c r="DU199" s="151">
        <f t="shared" si="1235"/>
        <v>4</v>
      </c>
      <c r="DV199" s="151">
        <f t="shared" si="1235"/>
        <v>4</v>
      </c>
      <c r="DW199" s="151">
        <f t="shared" si="1235"/>
        <v>5</v>
      </c>
      <c r="DX199" s="151">
        <f t="shared" si="1235"/>
        <v>5</v>
      </c>
      <c r="DY199" s="151">
        <f t="shared" si="1235"/>
        <v>5</v>
      </c>
      <c r="DZ199" s="151">
        <f t="shared" si="1235"/>
        <v>5</v>
      </c>
      <c r="EA199" s="151">
        <f t="shared" si="1235"/>
        <v>5</v>
      </c>
      <c r="EB199" s="151">
        <f t="shared" si="1235"/>
        <v>5</v>
      </c>
      <c r="EC199" s="151">
        <f t="shared" ref="EC199:GN199" si="1236">ROUNDUP(EC200/12,0)</f>
        <v>5</v>
      </c>
      <c r="ED199" s="151">
        <f t="shared" si="1236"/>
        <v>5</v>
      </c>
      <c r="EE199" s="151">
        <f t="shared" si="1236"/>
        <v>5</v>
      </c>
      <c r="EF199" s="151">
        <f t="shared" si="1236"/>
        <v>5</v>
      </c>
      <c r="EG199" s="151">
        <f t="shared" si="1236"/>
        <v>5</v>
      </c>
      <c r="EH199" s="151">
        <f t="shared" si="1236"/>
        <v>5</v>
      </c>
      <c r="EI199" s="151">
        <f t="shared" si="1236"/>
        <v>6</v>
      </c>
      <c r="EJ199" s="151">
        <f t="shared" si="1236"/>
        <v>6</v>
      </c>
      <c r="EK199" s="151">
        <f t="shared" si="1236"/>
        <v>6</v>
      </c>
      <c r="EL199" s="151">
        <f t="shared" si="1236"/>
        <v>6</v>
      </c>
      <c r="EM199" s="151">
        <f t="shared" si="1236"/>
        <v>6</v>
      </c>
      <c r="EN199" s="151">
        <f t="shared" si="1236"/>
        <v>6</v>
      </c>
      <c r="EO199" s="151">
        <f t="shared" si="1236"/>
        <v>6</v>
      </c>
      <c r="EP199" s="151">
        <f t="shared" si="1236"/>
        <v>6</v>
      </c>
      <c r="EQ199" s="151">
        <f t="shared" si="1236"/>
        <v>6</v>
      </c>
      <c r="ER199" s="151">
        <f t="shared" si="1236"/>
        <v>6</v>
      </c>
      <c r="ES199" s="151">
        <f t="shared" si="1236"/>
        <v>6</v>
      </c>
      <c r="ET199" s="151">
        <f t="shared" si="1236"/>
        <v>6</v>
      </c>
      <c r="EU199" s="151">
        <f t="shared" si="1236"/>
        <v>7</v>
      </c>
      <c r="EV199" s="151">
        <f t="shared" si="1236"/>
        <v>7</v>
      </c>
      <c r="EW199" s="151">
        <f t="shared" si="1236"/>
        <v>7</v>
      </c>
      <c r="EX199" s="151">
        <f t="shared" si="1236"/>
        <v>7</v>
      </c>
      <c r="EY199" s="151">
        <f t="shared" si="1236"/>
        <v>7</v>
      </c>
      <c r="EZ199" s="151">
        <f t="shared" si="1236"/>
        <v>7</v>
      </c>
      <c r="FA199" s="151">
        <f t="shared" si="1236"/>
        <v>7</v>
      </c>
      <c r="FB199" s="151">
        <f t="shared" si="1236"/>
        <v>7</v>
      </c>
      <c r="FC199" s="151">
        <f t="shared" si="1236"/>
        <v>7</v>
      </c>
      <c r="FD199" s="151">
        <f t="shared" si="1236"/>
        <v>7</v>
      </c>
      <c r="FE199" s="151">
        <f t="shared" si="1236"/>
        <v>7</v>
      </c>
      <c r="FF199" s="151">
        <f t="shared" si="1236"/>
        <v>7</v>
      </c>
      <c r="FG199" s="151">
        <f t="shared" si="1236"/>
        <v>8</v>
      </c>
      <c r="FH199" s="151">
        <f t="shared" si="1236"/>
        <v>8</v>
      </c>
      <c r="FI199" s="151">
        <f t="shared" si="1236"/>
        <v>8</v>
      </c>
      <c r="FJ199" s="151">
        <f t="shared" si="1236"/>
        <v>8</v>
      </c>
      <c r="FK199" s="151">
        <f t="shared" si="1236"/>
        <v>8</v>
      </c>
      <c r="FL199" s="151">
        <f t="shared" si="1236"/>
        <v>8</v>
      </c>
      <c r="FM199" s="151">
        <f t="shared" si="1236"/>
        <v>8</v>
      </c>
      <c r="FN199" s="151">
        <f t="shared" si="1236"/>
        <v>8</v>
      </c>
      <c r="FO199" s="151">
        <f t="shared" si="1236"/>
        <v>8</v>
      </c>
      <c r="FP199" s="151">
        <f t="shared" si="1236"/>
        <v>8</v>
      </c>
      <c r="FQ199" s="151">
        <f t="shared" si="1236"/>
        <v>8</v>
      </c>
      <c r="FR199" s="151">
        <f t="shared" si="1236"/>
        <v>8</v>
      </c>
      <c r="FS199" s="151">
        <f t="shared" si="1236"/>
        <v>9</v>
      </c>
      <c r="FT199" s="151">
        <f t="shared" si="1236"/>
        <v>9</v>
      </c>
      <c r="FU199" s="151">
        <f t="shared" si="1236"/>
        <v>9</v>
      </c>
      <c r="FV199" s="151">
        <f t="shared" si="1236"/>
        <v>9</v>
      </c>
      <c r="FW199" s="151">
        <f t="shared" si="1236"/>
        <v>9</v>
      </c>
      <c r="FX199" s="151">
        <f t="shared" si="1236"/>
        <v>9</v>
      </c>
      <c r="FY199" s="151">
        <f t="shared" si="1236"/>
        <v>9</v>
      </c>
      <c r="FZ199" s="151">
        <f t="shared" si="1236"/>
        <v>9</v>
      </c>
      <c r="GA199" s="151">
        <f t="shared" si="1236"/>
        <v>9</v>
      </c>
      <c r="GB199" s="151">
        <f t="shared" si="1236"/>
        <v>9</v>
      </c>
      <c r="GC199" s="151">
        <f t="shared" si="1236"/>
        <v>9</v>
      </c>
      <c r="GD199" s="151">
        <f t="shared" si="1236"/>
        <v>9</v>
      </c>
      <c r="GE199" s="151">
        <f t="shared" si="1236"/>
        <v>10</v>
      </c>
      <c r="GF199" s="151">
        <f t="shared" si="1236"/>
        <v>10</v>
      </c>
      <c r="GG199" s="151">
        <f t="shared" si="1236"/>
        <v>10</v>
      </c>
      <c r="GH199" s="151">
        <f t="shared" si="1236"/>
        <v>10</v>
      </c>
      <c r="GI199" s="151">
        <f t="shared" si="1236"/>
        <v>10</v>
      </c>
      <c r="GJ199" s="151">
        <f t="shared" si="1236"/>
        <v>10</v>
      </c>
      <c r="GK199" s="151">
        <f t="shared" si="1236"/>
        <v>10</v>
      </c>
      <c r="GL199" s="151">
        <f t="shared" si="1236"/>
        <v>10</v>
      </c>
      <c r="GM199" s="151">
        <f t="shared" si="1236"/>
        <v>10</v>
      </c>
      <c r="GN199" s="151">
        <f t="shared" si="1236"/>
        <v>10</v>
      </c>
      <c r="GO199" s="151">
        <f t="shared" ref="GO199:IQ199" si="1237">ROUNDUP(GO200/12,0)</f>
        <v>10</v>
      </c>
      <c r="GP199" s="151">
        <f t="shared" si="1237"/>
        <v>10</v>
      </c>
      <c r="GQ199" s="151">
        <f t="shared" si="1237"/>
        <v>11</v>
      </c>
      <c r="GR199" s="151">
        <f t="shared" si="1237"/>
        <v>11</v>
      </c>
      <c r="GS199" s="151">
        <f t="shared" si="1237"/>
        <v>11</v>
      </c>
      <c r="GT199" s="151">
        <f t="shared" si="1237"/>
        <v>11</v>
      </c>
      <c r="GU199" s="151">
        <f t="shared" si="1237"/>
        <v>11</v>
      </c>
      <c r="GV199" s="151">
        <f t="shared" si="1237"/>
        <v>11</v>
      </c>
      <c r="GW199" s="151">
        <f t="shared" si="1237"/>
        <v>11</v>
      </c>
      <c r="GX199" s="151">
        <f t="shared" si="1237"/>
        <v>11</v>
      </c>
      <c r="GY199" s="151">
        <f t="shared" si="1237"/>
        <v>11</v>
      </c>
      <c r="GZ199" s="151">
        <f t="shared" si="1237"/>
        <v>11</v>
      </c>
      <c r="HA199" s="151">
        <f t="shared" si="1237"/>
        <v>11</v>
      </c>
      <c r="HB199" s="151">
        <f t="shared" si="1237"/>
        <v>11</v>
      </c>
      <c r="HC199" s="151">
        <f t="shared" si="1237"/>
        <v>12</v>
      </c>
      <c r="HD199" s="151">
        <f t="shared" si="1237"/>
        <v>12</v>
      </c>
      <c r="HE199" s="151">
        <f t="shared" si="1237"/>
        <v>12</v>
      </c>
      <c r="HF199" s="151">
        <f t="shared" si="1237"/>
        <v>12</v>
      </c>
      <c r="HG199" s="151">
        <f t="shared" si="1237"/>
        <v>12</v>
      </c>
      <c r="HH199" s="151">
        <f t="shared" si="1237"/>
        <v>12</v>
      </c>
      <c r="HI199" s="151">
        <f t="shared" si="1237"/>
        <v>12</v>
      </c>
      <c r="HJ199" s="151">
        <f t="shared" si="1237"/>
        <v>12</v>
      </c>
      <c r="HK199" s="151">
        <f t="shared" si="1237"/>
        <v>12</v>
      </c>
      <c r="HL199" s="151">
        <f t="shared" si="1237"/>
        <v>12</v>
      </c>
      <c r="HM199" s="151">
        <f t="shared" si="1237"/>
        <v>12</v>
      </c>
      <c r="HN199" s="151">
        <f t="shared" si="1237"/>
        <v>12</v>
      </c>
      <c r="HO199" s="151">
        <f t="shared" si="1237"/>
        <v>13</v>
      </c>
      <c r="HP199" s="151">
        <f t="shared" si="1237"/>
        <v>13</v>
      </c>
      <c r="HQ199" s="151">
        <f t="shared" si="1237"/>
        <v>13</v>
      </c>
      <c r="HR199" s="151">
        <f t="shared" si="1237"/>
        <v>13</v>
      </c>
      <c r="HS199" s="151">
        <f t="shared" si="1237"/>
        <v>13</v>
      </c>
      <c r="HT199" s="151">
        <f t="shared" si="1237"/>
        <v>13</v>
      </c>
      <c r="HU199" s="151">
        <f t="shared" si="1237"/>
        <v>13</v>
      </c>
      <c r="HV199" s="151">
        <f t="shared" si="1237"/>
        <v>13</v>
      </c>
      <c r="HW199" s="151">
        <f t="shared" si="1237"/>
        <v>13</v>
      </c>
      <c r="HX199" s="151">
        <f t="shared" si="1237"/>
        <v>13</v>
      </c>
      <c r="HY199" s="151">
        <f t="shared" si="1237"/>
        <v>13</v>
      </c>
      <c r="HZ199" s="151">
        <f t="shared" si="1237"/>
        <v>13</v>
      </c>
      <c r="IA199" s="151">
        <f t="shared" si="1237"/>
        <v>14</v>
      </c>
      <c r="IB199" s="151">
        <f t="shared" si="1237"/>
        <v>14</v>
      </c>
      <c r="IC199" s="151">
        <f t="shared" si="1237"/>
        <v>14</v>
      </c>
      <c r="ID199" s="151">
        <f t="shared" si="1237"/>
        <v>14</v>
      </c>
      <c r="IE199" s="151">
        <f t="shared" si="1237"/>
        <v>14</v>
      </c>
      <c r="IF199" s="151">
        <f t="shared" si="1237"/>
        <v>14</v>
      </c>
      <c r="IG199" s="151">
        <f t="shared" si="1237"/>
        <v>14</v>
      </c>
      <c r="IH199" s="151">
        <f t="shared" si="1237"/>
        <v>14</v>
      </c>
      <c r="II199" s="151">
        <f t="shared" si="1237"/>
        <v>14</v>
      </c>
      <c r="IJ199" s="151">
        <f t="shared" si="1237"/>
        <v>14</v>
      </c>
      <c r="IK199" s="151">
        <f t="shared" si="1237"/>
        <v>14</v>
      </c>
      <c r="IL199" s="151">
        <f t="shared" si="1237"/>
        <v>14</v>
      </c>
      <c r="IM199" s="151">
        <f t="shared" si="1237"/>
        <v>15</v>
      </c>
      <c r="IN199" s="151">
        <f t="shared" si="1237"/>
        <v>15</v>
      </c>
      <c r="IO199" s="151">
        <f t="shared" si="1237"/>
        <v>15</v>
      </c>
      <c r="IP199" s="151">
        <f t="shared" si="1237"/>
        <v>15</v>
      </c>
      <c r="IQ199" s="151">
        <f t="shared" si="1237"/>
        <v>15</v>
      </c>
    </row>
    <row r="200" spans="1:255">
      <c r="E200" s="152">
        <f t="shared" ref="E200:AJ200" si="1238">IF(E201&lt;Opening,0,IF(E201=Opening,1,D200+1))</f>
        <v>0</v>
      </c>
      <c r="F200" s="152">
        <f t="shared" si="1238"/>
        <v>0</v>
      </c>
      <c r="G200" s="152">
        <f t="shared" si="1238"/>
        <v>0</v>
      </c>
      <c r="H200" s="152">
        <f t="shared" si="1238"/>
        <v>0</v>
      </c>
      <c r="I200" s="152">
        <f t="shared" si="1238"/>
        <v>0</v>
      </c>
      <c r="J200" s="152">
        <f t="shared" si="1238"/>
        <v>0</v>
      </c>
      <c r="K200" s="152">
        <f t="shared" si="1238"/>
        <v>0</v>
      </c>
      <c r="L200" s="152">
        <f t="shared" si="1238"/>
        <v>0</v>
      </c>
      <c r="M200" s="152">
        <f t="shared" si="1238"/>
        <v>0</v>
      </c>
      <c r="N200" s="152">
        <f t="shared" si="1238"/>
        <v>0</v>
      </c>
      <c r="O200" s="152">
        <f t="shared" si="1238"/>
        <v>0</v>
      </c>
      <c r="P200" s="152">
        <f t="shared" si="1238"/>
        <v>0</v>
      </c>
      <c r="Q200" s="152">
        <f t="shared" si="1238"/>
        <v>0</v>
      </c>
      <c r="R200" s="152">
        <f t="shared" si="1238"/>
        <v>0</v>
      </c>
      <c r="S200" s="152">
        <f t="shared" si="1238"/>
        <v>0</v>
      </c>
      <c r="T200" s="152">
        <f t="shared" si="1238"/>
        <v>0</v>
      </c>
      <c r="U200" s="152">
        <f t="shared" si="1238"/>
        <v>0</v>
      </c>
      <c r="V200" s="152">
        <f t="shared" si="1238"/>
        <v>0</v>
      </c>
      <c r="W200" s="152">
        <f t="shared" si="1238"/>
        <v>0</v>
      </c>
      <c r="X200" s="152">
        <f t="shared" si="1238"/>
        <v>0</v>
      </c>
      <c r="Y200" s="152">
        <f t="shared" si="1238"/>
        <v>0</v>
      </c>
      <c r="Z200" s="152">
        <f t="shared" si="1238"/>
        <v>0</v>
      </c>
      <c r="AA200" s="152">
        <f t="shared" si="1238"/>
        <v>0</v>
      </c>
      <c r="AB200" s="152">
        <f t="shared" si="1238"/>
        <v>0</v>
      </c>
      <c r="AC200" s="152">
        <f t="shared" si="1238"/>
        <v>0</v>
      </c>
      <c r="AD200" s="152">
        <f t="shared" si="1238"/>
        <v>0</v>
      </c>
      <c r="AE200" s="152">
        <f t="shared" si="1238"/>
        <v>0</v>
      </c>
      <c r="AF200" s="152">
        <f t="shared" si="1238"/>
        <v>0</v>
      </c>
      <c r="AG200" s="152">
        <f t="shared" si="1238"/>
        <v>0</v>
      </c>
      <c r="AH200" s="152">
        <f t="shared" si="1238"/>
        <v>0</v>
      </c>
      <c r="AI200" s="152">
        <f t="shared" si="1238"/>
        <v>0</v>
      </c>
      <c r="AJ200" s="152">
        <f t="shared" si="1238"/>
        <v>0</v>
      </c>
      <c r="AK200" s="152">
        <f t="shared" ref="AK200:AL200" si="1239">IF(AK201&lt;Opening,0,IF(AK201=Opening,1,AJ200+1))</f>
        <v>0</v>
      </c>
      <c r="AL200" s="152">
        <f t="shared" si="1239"/>
        <v>0</v>
      </c>
      <c r="AM200" s="152">
        <f t="shared" ref="AM200" si="1240">IF(AM201&lt;Opening,0,IF(AM201=Opening,1,AL200+1))</f>
        <v>0</v>
      </c>
      <c r="AN200" s="152">
        <f t="shared" ref="AN200" si="1241">IF(AN201&lt;Opening,0,IF(AN201=Opening,1,AM200+1))</f>
        <v>0</v>
      </c>
      <c r="AO200" s="152">
        <f t="shared" ref="AO200" si="1242">IF(AO201&lt;Opening,0,IF(AO201=Opening,1,AN200+1))</f>
        <v>0</v>
      </c>
      <c r="AP200" s="152">
        <f t="shared" ref="AP200" si="1243">IF(AP201&lt;Opening,0,IF(AP201=Opening,1,AO200+1))</f>
        <v>0</v>
      </c>
      <c r="AQ200" s="152">
        <f t="shared" ref="AQ200" si="1244">IF(AQ201&lt;Opening,0,IF(AQ201=Opening,1,AP200+1))</f>
        <v>0</v>
      </c>
      <c r="AR200" s="152">
        <f t="shared" ref="AR200" si="1245">IF(AR201&lt;Opening,0,IF(AR201=Opening,1,AQ200+1))</f>
        <v>0</v>
      </c>
      <c r="AS200" s="152">
        <f t="shared" ref="AS200" si="1246">IF(AS201&lt;Opening,0,IF(AS201=Opening,1,AR200+1))</f>
        <v>0</v>
      </c>
      <c r="AT200" s="152">
        <f t="shared" ref="AT200" si="1247">IF(AT201&lt;Opening,0,IF(AT201=Opening,1,AS200+1))</f>
        <v>0</v>
      </c>
      <c r="AU200" s="152">
        <f t="shared" ref="AU200" si="1248">IF(AU201&lt;Opening,0,IF(AU201=Opening,1,AT200+1))</f>
        <v>0</v>
      </c>
      <c r="AV200" s="152">
        <f t="shared" ref="AV200" si="1249">IF(AV201&lt;Opening,0,IF(AV201=Opening,1,AU200+1))</f>
        <v>0</v>
      </c>
      <c r="AW200" s="152">
        <f t="shared" ref="AW200" si="1250">IF(AW201&lt;Opening,0,IF(AW201=Opening,1,AV200+1))</f>
        <v>0</v>
      </c>
      <c r="AX200" s="152">
        <f t="shared" ref="AX200" si="1251">IF(AX201&lt;Opening,0,IF(AX201=Opening,1,AW200+1))</f>
        <v>0</v>
      </c>
      <c r="AY200" s="152">
        <f t="shared" ref="AY200" si="1252">IF(AY201&lt;Opening,0,IF(AY201=Opening,1,AX200+1))</f>
        <v>0</v>
      </c>
      <c r="AZ200" s="152">
        <f t="shared" ref="AZ200" si="1253">IF(AZ201&lt;Opening,0,IF(AZ201=Opening,1,AY200+1))</f>
        <v>0</v>
      </c>
      <c r="BA200" s="152">
        <f t="shared" ref="BA200" si="1254">IF(BA201&lt;Opening,0,IF(BA201=Opening,1,AZ200+1))</f>
        <v>0</v>
      </c>
      <c r="BB200" s="152">
        <f t="shared" ref="BB200" si="1255">IF(BB201&lt;Opening,0,IF(BB201=Opening,1,BA200+1))</f>
        <v>0</v>
      </c>
      <c r="BC200" s="152">
        <f t="shared" ref="BC200" si="1256">IF(BC201&lt;Opening,0,IF(BC201=Opening,1,BB200+1))</f>
        <v>0</v>
      </c>
      <c r="BD200" s="152">
        <f t="shared" ref="BD200" si="1257">IF(BD201&lt;Opening,0,IF(BD201=Opening,1,BC200+1))</f>
        <v>0</v>
      </c>
      <c r="BE200" s="152">
        <f t="shared" ref="BE200" si="1258">IF(BE201&lt;Opening,0,IF(BE201=Opening,1,BD200+1))</f>
        <v>0</v>
      </c>
      <c r="BF200" s="152">
        <f t="shared" ref="BF200" si="1259">IF(BF201&lt;Opening,0,IF(BF201=Opening,1,BE200+1))</f>
        <v>0</v>
      </c>
      <c r="BG200" s="152">
        <f t="shared" ref="BG200" si="1260">IF(BG201&lt;Opening,0,IF(BG201=Opening,1,BF200+1))</f>
        <v>0</v>
      </c>
      <c r="BH200" s="152">
        <f t="shared" ref="BH200" si="1261">IF(BH201&lt;Opening,0,IF(BH201=Opening,1,BG200+1))</f>
        <v>0</v>
      </c>
      <c r="BI200" s="152">
        <f t="shared" ref="BI200" si="1262">IF(BI201&lt;Opening,0,IF(BI201=Opening,1,BH200+1))</f>
        <v>0</v>
      </c>
      <c r="BJ200" s="152">
        <f t="shared" ref="BJ200" si="1263">IF(BJ201&lt;Opening,0,IF(BJ201=Opening,1,BI200+1))</f>
        <v>0</v>
      </c>
      <c r="BK200" s="152">
        <f t="shared" ref="BK200" si="1264">IF(BK201&lt;Opening,0,IF(BK201=Opening,1,BJ200+1))</f>
        <v>0</v>
      </c>
      <c r="BL200" s="152">
        <f t="shared" ref="BL200" si="1265">IF(BL201&lt;Opening,0,IF(BL201=Opening,1,BK200+1))</f>
        <v>0</v>
      </c>
      <c r="BM200" s="152">
        <f t="shared" ref="BM200" si="1266">IF(BM201&lt;Opening,0,IF(BM201=Opening,1,BL200+1))</f>
        <v>0</v>
      </c>
      <c r="BN200" s="152">
        <f t="shared" ref="BN200" si="1267">IF(BN201&lt;Opening,0,IF(BN201=Opening,1,BM200+1))</f>
        <v>0</v>
      </c>
      <c r="BO200" s="152">
        <f t="shared" ref="BO200" si="1268">IF(BO201&lt;Opening,0,IF(BO201=Opening,1,BN200+1))</f>
        <v>0</v>
      </c>
      <c r="BP200" s="152">
        <f t="shared" ref="BP200" si="1269">IF(BP201&lt;Opening,0,IF(BP201=Opening,1,BO200+1))</f>
        <v>0</v>
      </c>
      <c r="BQ200" s="152">
        <f t="shared" ref="BQ200" si="1270">IF(BQ201&lt;Opening,0,IF(BQ201=Opening,1,BP200+1))</f>
        <v>0</v>
      </c>
      <c r="BR200" s="152">
        <f t="shared" ref="BR200" si="1271">IF(BR201&lt;Opening,0,IF(BR201=Opening,1,BQ200+1))</f>
        <v>0</v>
      </c>
      <c r="BS200" s="152">
        <f t="shared" ref="BS200" si="1272">IF(BS201&lt;Opening,0,IF(BS201=Opening,1,BR200+1))</f>
        <v>0</v>
      </c>
      <c r="BT200" s="152">
        <f t="shared" ref="BT200" si="1273">IF(BT201&lt;Opening,0,IF(BT201=Opening,1,BS200+1))</f>
        <v>0</v>
      </c>
      <c r="BU200" s="152">
        <f t="shared" ref="BU200" si="1274">IF(BU201&lt;Opening,0,IF(BU201=Opening,1,BT200+1))</f>
        <v>0</v>
      </c>
      <c r="BV200" s="152">
        <f t="shared" ref="BV200" si="1275">IF(BV201&lt;Opening,0,IF(BV201=Opening,1,BU200+1))</f>
        <v>0</v>
      </c>
      <c r="BW200" s="152">
        <f t="shared" ref="BW200" si="1276">IF(BW201&lt;Opening,0,IF(BW201=Opening,1,BV200+1))</f>
        <v>0</v>
      </c>
      <c r="BX200" s="152">
        <f t="shared" ref="BX200" si="1277">IF(BX201&lt;Opening,0,IF(BX201=Opening,1,BW200+1))</f>
        <v>0</v>
      </c>
      <c r="BY200" s="152">
        <f t="shared" ref="BY200" si="1278">IF(BY201&lt;Opening,0,IF(BY201=Opening,1,BX200+1))</f>
        <v>0</v>
      </c>
      <c r="BZ200" s="152">
        <f t="shared" ref="BZ200" si="1279">IF(BZ201&lt;Opening,0,IF(BZ201=Opening,1,BY200+1))</f>
        <v>0</v>
      </c>
      <c r="CA200" s="152">
        <f t="shared" ref="CA200" si="1280">IF(CA201&lt;Opening,0,IF(CA201=Opening,1,BZ200+1))</f>
        <v>1</v>
      </c>
      <c r="CB200" s="152">
        <f t="shared" ref="CB200" si="1281">IF(CB201&lt;Opening,0,IF(CB201=Opening,1,CA200+1))</f>
        <v>2</v>
      </c>
      <c r="CC200" s="152">
        <f t="shared" ref="CC200" si="1282">IF(CC201&lt;Opening,0,IF(CC201=Opening,1,CB200+1))</f>
        <v>3</v>
      </c>
      <c r="CD200" s="152">
        <f t="shared" ref="CD200" si="1283">IF(CD201&lt;Opening,0,IF(CD201=Opening,1,CC200+1))</f>
        <v>4</v>
      </c>
      <c r="CE200" s="152">
        <f t="shared" ref="CE200" si="1284">IF(CE201&lt;Opening,0,IF(CE201=Opening,1,CD200+1))</f>
        <v>5</v>
      </c>
      <c r="CF200" s="152">
        <f t="shared" ref="CF200" si="1285">IF(CF201&lt;Opening,0,IF(CF201=Opening,1,CE200+1))</f>
        <v>6</v>
      </c>
      <c r="CG200" s="152">
        <f t="shared" ref="CG200" si="1286">IF(CG201&lt;Opening,0,IF(CG201=Opening,1,CF200+1))</f>
        <v>7</v>
      </c>
      <c r="CH200" s="152">
        <f t="shared" ref="CH200" si="1287">IF(CH201&lt;Opening,0,IF(CH201=Opening,1,CG200+1))</f>
        <v>8</v>
      </c>
      <c r="CI200" s="152">
        <f t="shared" ref="CI200" si="1288">IF(CI201&lt;Opening,0,IF(CI201=Opening,1,CH200+1))</f>
        <v>9</v>
      </c>
      <c r="CJ200" s="152">
        <f t="shared" ref="CJ200" si="1289">IF(CJ201&lt;Opening,0,IF(CJ201=Opening,1,CI200+1))</f>
        <v>10</v>
      </c>
      <c r="CK200" s="152">
        <f t="shared" ref="CK200" si="1290">IF(CK201&lt;Opening,0,IF(CK201=Opening,1,CJ200+1))</f>
        <v>11</v>
      </c>
      <c r="CL200" s="152">
        <f t="shared" ref="CL200" si="1291">IF(CL201&lt;Opening,0,IF(CL201=Opening,1,CK200+1))</f>
        <v>12</v>
      </c>
      <c r="CM200" s="152">
        <f t="shared" ref="CM200" si="1292">IF(CM201&lt;Opening,0,IF(CM201=Opening,1,CL200+1))</f>
        <v>13</v>
      </c>
      <c r="CN200" s="152">
        <f t="shared" ref="CN200" si="1293">IF(CN201&lt;Opening,0,IF(CN201=Opening,1,CM200+1))</f>
        <v>14</v>
      </c>
      <c r="CO200" s="152">
        <f t="shared" ref="CO200" si="1294">IF(CO201&lt;Opening,0,IF(CO201=Opening,1,CN200+1))</f>
        <v>15</v>
      </c>
      <c r="CP200" s="152">
        <f t="shared" ref="CP200" si="1295">IF(CP201&lt;Opening,0,IF(CP201=Opening,1,CO200+1))</f>
        <v>16</v>
      </c>
      <c r="CQ200" s="152">
        <f t="shared" ref="CQ200" si="1296">IF(CQ201&lt;Opening,0,IF(CQ201=Opening,1,CP200+1))</f>
        <v>17</v>
      </c>
      <c r="CR200" s="152">
        <f t="shared" ref="CR200" si="1297">IF(CR201&lt;Opening,0,IF(CR201=Opening,1,CQ200+1))</f>
        <v>18</v>
      </c>
      <c r="CS200" s="152">
        <f t="shared" ref="CS200" si="1298">IF(CS201&lt;Opening,0,IF(CS201=Opening,1,CR200+1))</f>
        <v>19</v>
      </c>
      <c r="CT200" s="152">
        <f t="shared" ref="CT200" si="1299">IF(CT201&lt;Opening,0,IF(CT201=Opening,1,CS200+1))</f>
        <v>20</v>
      </c>
      <c r="CU200" s="152">
        <f t="shared" ref="CU200" si="1300">IF(CU201&lt;Opening,0,IF(CU201=Opening,1,CT200+1))</f>
        <v>21</v>
      </c>
      <c r="CV200" s="152">
        <f t="shared" ref="CV200" si="1301">IF(CV201&lt;Opening,0,IF(CV201=Opening,1,CU200+1))</f>
        <v>22</v>
      </c>
      <c r="CW200" s="152">
        <f t="shared" ref="CW200" si="1302">IF(CW201&lt;Opening,0,IF(CW201=Opening,1,CV200+1))</f>
        <v>23</v>
      </c>
      <c r="CX200" s="152">
        <f t="shared" ref="CX200" si="1303">IF(CX201&lt;Opening,0,IF(CX201=Opening,1,CW200+1))</f>
        <v>24</v>
      </c>
      <c r="CY200" s="152">
        <f t="shared" ref="CY200" si="1304">IF(CY201&lt;Opening,0,IF(CY201=Opening,1,CX200+1))</f>
        <v>25</v>
      </c>
      <c r="CZ200" s="152">
        <f t="shared" ref="CZ200" si="1305">IF(CZ201&lt;Opening,0,IF(CZ201=Opening,1,CY200+1))</f>
        <v>26</v>
      </c>
      <c r="DA200" s="152">
        <f t="shared" ref="DA200" si="1306">IF(DA201&lt;Opening,0,IF(DA201=Opening,1,CZ200+1))</f>
        <v>27</v>
      </c>
      <c r="DB200" s="152">
        <f t="shared" ref="DB200" si="1307">IF(DB201&lt;Opening,0,IF(DB201=Opening,1,DA200+1))</f>
        <v>28</v>
      </c>
      <c r="DC200" s="152">
        <f t="shared" ref="DC200" si="1308">IF(DC201&lt;Opening,0,IF(DC201=Opening,1,DB200+1))</f>
        <v>29</v>
      </c>
      <c r="DD200" s="152">
        <f t="shared" ref="DD200" si="1309">IF(DD201&lt;Opening,0,IF(DD201=Opening,1,DC200+1))</f>
        <v>30</v>
      </c>
      <c r="DE200" s="152">
        <f t="shared" ref="DE200" si="1310">IF(DE201&lt;Opening,0,IF(DE201=Opening,1,DD200+1))</f>
        <v>31</v>
      </c>
      <c r="DF200" s="152">
        <f t="shared" ref="DF200" si="1311">IF(DF201&lt;Opening,0,IF(DF201=Opening,1,DE200+1))</f>
        <v>32</v>
      </c>
      <c r="DG200" s="152">
        <f t="shared" ref="DG200" si="1312">IF(DG201&lt;Opening,0,IF(DG201=Opening,1,DF200+1))</f>
        <v>33</v>
      </c>
      <c r="DH200" s="152">
        <f t="shared" ref="DH200" si="1313">IF(DH201&lt;Opening,0,IF(DH201=Opening,1,DG200+1))</f>
        <v>34</v>
      </c>
      <c r="DI200" s="152">
        <f t="shared" ref="DI200" si="1314">IF(DI201&lt;Opening,0,IF(DI201=Opening,1,DH200+1))</f>
        <v>35</v>
      </c>
      <c r="DJ200" s="152">
        <f t="shared" ref="DJ200" si="1315">IF(DJ201&lt;Opening,0,IF(DJ201=Opening,1,DI200+1))</f>
        <v>36</v>
      </c>
      <c r="DK200" s="152">
        <f t="shared" ref="DK200" si="1316">IF(DK201&lt;Opening,0,IF(DK201=Opening,1,DJ200+1))</f>
        <v>37</v>
      </c>
      <c r="DL200" s="152">
        <f t="shared" ref="DL200" si="1317">IF(DL201&lt;Opening,0,IF(DL201=Opening,1,DK200+1))</f>
        <v>38</v>
      </c>
      <c r="DM200" s="152">
        <f t="shared" ref="DM200" si="1318">IF(DM201&lt;Opening,0,IF(DM201=Opening,1,DL200+1))</f>
        <v>39</v>
      </c>
      <c r="DN200" s="152">
        <f t="shared" ref="DN200" si="1319">IF(DN201&lt;Opening,0,IF(DN201=Opening,1,DM200+1))</f>
        <v>40</v>
      </c>
      <c r="DO200" s="152">
        <f t="shared" ref="DO200" si="1320">IF(DO201&lt;Opening,0,IF(DO201=Opening,1,DN200+1))</f>
        <v>41</v>
      </c>
      <c r="DP200" s="152">
        <f t="shared" ref="DP200" si="1321">IF(DP201&lt;Opening,0,IF(DP201=Opening,1,DO200+1))</f>
        <v>42</v>
      </c>
      <c r="DQ200" s="152">
        <f t="shared" ref="DQ200" si="1322">IF(DQ201&lt;Opening,0,IF(DQ201=Opening,1,DP200+1))</f>
        <v>43</v>
      </c>
      <c r="DR200" s="152">
        <f t="shared" ref="DR200" si="1323">IF(DR201&lt;Opening,0,IF(DR201=Opening,1,DQ200+1))</f>
        <v>44</v>
      </c>
      <c r="DS200" s="152">
        <f t="shared" ref="DS200" si="1324">IF(DS201&lt;Opening,0,IF(DS201=Opening,1,DR200+1))</f>
        <v>45</v>
      </c>
      <c r="DT200" s="152">
        <f t="shared" ref="DT200" si="1325">IF(DT201&lt;Opening,0,IF(DT201=Opening,1,DS200+1))</f>
        <v>46</v>
      </c>
      <c r="DU200" s="152">
        <f t="shared" ref="DU200" si="1326">IF(DU201&lt;Opening,0,IF(DU201=Opening,1,DT200+1))</f>
        <v>47</v>
      </c>
      <c r="DV200" s="152">
        <f t="shared" ref="DV200" si="1327">IF(DV201&lt;Opening,0,IF(DV201=Opening,1,DU200+1))</f>
        <v>48</v>
      </c>
      <c r="DW200" s="152">
        <f t="shared" ref="DW200" si="1328">IF(DW201&lt;Opening,0,IF(DW201=Opening,1,DV200+1))</f>
        <v>49</v>
      </c>
      <c r="DX200" s="152">
        <f t="shared" ref="DX200" si="1329">IF(DX201&lt;Opening,0,IF(DX201=Opening,1,DW200+1))</f>
        <v>50</v>
      </c>
      <c r="DY200" s="152">
        <f t="shared" ref="DY200" si="1330">IF(DY201&lt;Opening,0,IF(DY201=Opening,1,DX200+1))</f>
        <v>51</v>
      </c>
      <c r="DZ200" s="152">
        <f t="shared" ref="DZ200" si="1331">IF(DZ201&lt;Opening,0,IF(DZ201=Opening,1,DY200+1))</f>
        <v>52</v>
      </c>
      <c r="EA200" s="152">
        <f t="shared" ref="EA200" si="1332">IF(EA201&lt;Opening,0,IF(EA201=Opening,1,DZ200+1))</f>
        <v>53</v>
      </c>
      <c r="EB200" s="152">
        <f t="shared" ref="EB200" si="1333">IF(EB201&lt;Opening,0,IF(EB201=Opening,1,EA200+1))</f>
        <v>54</v>
      </c>
      <c r="EC200" s="152">
        <f t="shared" ref="EC200" si="1334">IF(EC201&lt;Opening,0,IF(EC201=Opening,1,EB200+1))</f>
        <v>55</v>
      </c>
      <c r="ED200" s="152">
        <f t="shared" ref="ED200" si="1335">IF(ED201&lt;Opening,0,IF(ED201=Opening,1,EC200+1))</f>
        <v>56</v>
      </c>
      <c r="EE200" s="152">
        <f t="shared" ref="EE200" si="1336">IF(EE201&lt;Opening,0,IF(EE201=Opening,1,ED200+1))</f>
        <v>57</v>
      </c>
      <c r="EF200" s="152">
        <f t="shared" ref="EF200" si="1337">IF(EF201&lt;Opening,0,IF(EF201=Opening,1,EE200+1))</f>
        <v>58</v>
      </c>
      <c r="EG200" s="152">
        <f t="shared" ref="EG200" si="1338">IF(EG201&lt;Opening,0,IF(EG201=Opening,1,EF200+1))</f>
        <v>59</v>
      </c>
      <c r="EH200" s="152">
        <f t="shared" ref="EH200" si="1339">IF(EH201&lt;Opening,0,IF(EH201=Opening,1,EG200+1))</f>
        <v>60</v>
      </c>
      <c r="EI200" s="152">
        <f t="shared" ref="EI200" si="1340">IF(EI201&lt;Opening,0,IF(EI201=Opening,1,EH200+1))</f>
        <v>61</v>
      </c>
      <c r="EJ200" s="152">
        <f t="shared" ref="EJ200" si="1341">IF(EJ201&lt;Opening,0,IF(EJ201=Opening,1,EI200+1))</f>
        <v>62</v>
      </c>
      <c r="EK200" s="152">
        <f t="shared" ref="EK200" si="1342">IF(EK201&lt;Opening,0,IF(EK201=Opening,1,EJ200+1))</f>
        <v>63</v>
      </c>
      <c r="EL200" s="152">
        <f t="shared" ref="EL200" si="1343">IF(EL201&lt;Opening,0,IF(EL201=Opening,1,EK200+1))</f>
        <v>64</v>
      </c>
      <c r="EM200" s="152">
        <f t="shared" ref="EM200" si="1344">IF(EM201&lt;Opening,0,IF(EM201=Opening,1,EL200+1))</f>
        <v>65</v>
      </c>
      <c r="EN200" s="152">
        <f t="shared" ref="EN200" si="1345">IF(EN201&lt;Opening,0,IF(EN201=Opening,1,EM200+1))</f>
        <v>66</v>
      </c>
      <c r="EO200" s="152">
        <f t="shared" ref="EO200" si="1346">IF(EO201&lt;Opening,0,IF(EO201=Opening,1,EN200+1))</f>
        <v>67</v>
      </c>
      <c r="EP200" s="152">
        <f t="shared" ref="EP200" si="1347">IF(EP201&lt;Opening,0,IF(EP201=Opening,1,EO200+1))</f>
        <v>68</v>
      </c>
      <c r="EQ200" s="152">
        <f t="shared" ref="EQ200" si="1348">IF(EQ201&lt;Opening,0,IF(EQ201=Opening,1,EP200+1))</f>
        <v>69</v>
      </c>
      <c r="ER200" s="152">
        <f t="shared" ref="ER200" si="1349">IF(ER201&lt;Opening,0,IF(ER201=Opening,1,EQ200+1))</f>
        <v>70</v>
      </c>
      <c r="ES200" s="152">
        <f t="shared" ref="ES200" si="1350">IF(ES201&lt;Opening,0,IF(ES201=Opening,1,ER200+1))</f>
        <v>71</v>
      </c>
      <c r="ET200" s="152">
        <f t="shared" ref="ET200" si="1351">IF(ET201&lt;Opening,0,IF(ET201=Opening,1,ES200+1))</f>
        <v>72</v>
      </c>
      <c r="EU200" s="152">
        <f t="shared" ref="EU200" si="1352">IF(EU201&lt;Opening,0,IF(EU201=Opening,1,ET200+1))</f>
        <v>73</v>
      </c>
      <c r="EV200" s="152">
        <f t="shared" ref="EV200" si="1353">IF(EV201&lt;Opening,0,IF(EV201=Opening,1,EU200+1))</f>
        <v>74</v>
      </c>
      <c r="EW200" s="152">
        <f t="shared" ref="EW200" si="1354">IF(EW201&lt;Opening,0,IF(EW201=Opening,1,EV200+1))</f>
        <v>75</v>
      </c>
      <c r="EX200" s="152">
        <f t="shared" ref="EX200" si="1355">IF(EX201&lt;Opening,0,IF(EX201=Opening,1,EW200+1))</f>
        <v>76</v>
      </c>
      <c r="EY200" s="152">
        <f t="shared" ref="EY200" si="1356">IF(EY201&lt;Opening,0,IF(EY201=Opening,1,EX200+1))</f>
        <v>77</v>
      </c>
      <c r="EZ200" s="152">
        <f t="shared" ref="EZ200" si="1357">IF(EZ201&lt;Opening,0,IF(EZ201=Opening,1,EY200+1))</f>
        <v>78</v>
      </c>
      <c r="FA200" s="152">
        <f t="shared" ref="FA200" si="1358">IF(FA201&lt;Opening,0,IF(FA201=Opening,1,EZ200+1))</f>
        <v>79</v>
      </c>
      <c r="FB200" s="152">
        <f t="shared" ref="FB200" si="1359">IF(FB201&lt;Opening,0,IF(FB201=Opening,1,FA200+1))</f>
        <v>80</v>
      </c>
      <c r="FC200" s="152">
        <f t="shared" ref="FC200" si="1360">IF(FC201&lt;Opening,0,IF(FC201=Opening,1,FB200+1))</f>
        <v>81</v>
      </c>
      <c r="FD200" s="152">
        <f t="shared" ref="FD200" si="1361">IF(FD201&lt;Opening,0,IF(FD201=Opening,1,FC200+1))</f>
        <v>82</v>
      </c>
      <c r="FE200" s="152">
        <f t="shared" ref="FE200" si="1362">IF(FE201&lt;Opening,0,IF(FE201=Opening,1,FD200+1))</f>
        <v>83</v>
      </c>
      <c r="FF200" s="152">
        <f t="shared" ref="FF200" si="1363">IF(FF201&lt;Opening,0,IF(FF201=Opening,1,FE200+1))</f>
        <v>84</v>
      </c>
      <c r="FG200" s="152">
        <f t="shared" ref="FG200" si="1364">IF(FG201&lt;Opening,0,IF(FG201=Opening,1,FF200+1))</f>
        <v>85</v>
      </c>
      <c r="FH200" s="152">
        <f t="shared" ref="FH200" si="1365">IF(FH201&lt;Opening,0,IF(FH201=Opening,1,FG200+1))</f>
        <v>86</v>
      </c>
      <c r="FI200" s="152">
        <f t="shared" ref="FI200" si="1366">IF(FI201&lt;Opening,0,IF(FI201=Opening,1,FH200+1))</f>
        <v>87</v>
      </c>
      <c r="FJ200" s="152">
        <f t="shared" ref="FJ200" si="1367">IF(FJ201&lt;Opening,0,IF(FJ201=Opening,1,FI200+1))</f>
        <v>88</v>
      </c>
      <c r="FK200" s="152">
        <f t="shared" ref="FK200" si="1368">IF(FK201&lt;Opening,0,IF(FK201=Opening,1,FJ200+1))</f>
        <v>89</v>
      </c>
      <c r="FL200" s="152">
        <f t="shared" ref="FL200" si="1369">IF(FL201&lt;Opening,0,IF(FL201=Opening,1,FK200+1))</f>
        <v>90</v>
      </c>
      <c r="FM200" s="152">
        <f t="shared" ref="FM200" si="1370">IF(FM201&lt;Opening,0,IF(FM201=Opening,1,FL200+1))</f>
        <v>91</v>
      </c>
      <c r="FN200" s="152">
        <f t="shared" ref="FN200" si="1371">IF(FN201&lt;Opening,0,IF(FN201=Opening,1,FM200+1))</f>
        <v>92</v>
      </c>
      <c r="FO200" s="152">
        <f t="shared" ref="FO200" si="1372">IF(FO201&lt;Opening,0,IF(FO201=Opening,1,FN200+1))</f>
        <v>93</v>
      </c>
      <c r="FP200" s="152">
        <f t="shared" ref="FP200" si="1373">IF(FP201&lt;Opening,0,IF(FP201=Opening,1,FO200+1))</f>
        <v>94</v>
      </c>
      <c r="FQ200" s="152">
        <f t="shared" ref="FQ200" si="1374">IF(FQ201&lt;Opening,0,IF(FQ201=Opening,1,FP200+1))</f>
        <v>95</v>
      </c>
      <c r="FR200" s="152">
        <f t="shared" ref="FR200" si="1375">IF(FR201&lt;Opening,0,IF(FR201=Opening,1,FQ200+1))</f>
        <v>96</v>
      </c>
      <c r="FS200" s="152">
        <f t="shared" ref="FS200" si="1376">IF(FS201&lt;Opening,0,IF(FS201=Opening,1,FR200+1))</f>
        <v>97</v>
      </c>
      <c r="FT200" s="152">
        <f t="shared" ref="FT200" si="1377">IF(FT201&lt;Opening,0,IF(FT201=Opening,1,FS200+1))</f>
        <v>98</v>
      </c>
      <c r="FU200" s="152">
        <f t="shared" ref="FU200" si="1378">IF(FU201&lt;Opening,0,IF(FU201=Opening,1,FT200+1))</f>
        <v>99</v>
      </c>
      <c r="FV200" s="152">
        <f t="shared" ref="FV200" si="1379">IF(FV201&lt;Opening,0,IF(FV201=Opening,1,FU200+1))</f>
        <v>100</v>
      </c>
      <c r="FW200" s="152">
        <f t="shared" ref="FW200" si="1380">IF(FW201&lt;Opening,0,IF(FW201=Opening,1,FV200+1))</f>
        <v>101</v>
      </c>
      <c r="FX200" s="152">
        <f t="shared" ref="FX200" si="1381">IF(FX201&lt;Opening,0,IF(FX201=Opening,1,FW200+1))</f>
        <v>102</v>
      </c>
      <c r="FY200" s="152">
        <f t="shared" ref="FY200" si="1382">IF(FY201&lt;Opening,0,IF(FY201=Opening,1,FX200+1))</f>
        <v>103</v>
      </c>
      <c r="FZ200" s="152">
        <f t="shared" ref="FZ200" si="1383">IF(FZ201&lt;Opening,0,IF(FZ201=Opening,1,FY200+1))</f>
        <v>104</v>
      </c>
      <c r="GA200" s="152">
        <f t="shared" ref="GA200" si="1384">IF(GA201&lt;Opening,0,IF(GA201=Opening,1,FZ200+1))</f>
        <v>105</v>
      </c>
      <c r="GB200" s="152">
        <f t="shared" ref="GB200" si="1385">IF(GB201&lt;Opening,0,IF(GB201=Opening,1,GA200+1))</f>
        <v>106</v>
      </c>
      <c r="GC200" s="152">
        <f t="shared" ref="GC200" si="1386">IF(GC201&lt;Opening,0,IF(GC201=Opening,1,GB200+1))</f>
        <v>107</v>
      </c>
      <c r="GD200" s="152">
        <f t="shared" ref="GD200" si="1387">IF(GD201&lt;Opening,0,IF(GD201=Opening,1,GC200+1))</f>
        <v>108</v>
      </c>
      <c r="GE200" s="152">
        <f t="shared" ref="GE200" si="1388">IF(GE201&lt;Opening,0,IF(GE201=Opening,1,GD200+1))</f>
        <v>109</v>
      </c>
      <c r="GF200" s="152">
        <f t="shared" ref="GF200" si="1389">IF(GF201&lt;Opening,0,IF(GF201=Opening,1,GE200+1))</f>
        <v>110</v>
      </c>
      <c r="GG200" s="152">
        <f t="shared" ref="GG200" si="1390">IF(GG201&lt;Opening,0,IF(GG201=Opening,1,GF200+1))</f>
        <v>111</v>
      </c>
      <c r="GH200" s="152">
        <f t="shared" ref="GH200" si="1391">IF(GH201&lt;Opening,0,IF(GH201=Opening,1,GG200+1))</f>
        <v>112</v>
      </c>
      <c r="GI200" s="152">
        <f t="shared" ref="GI200" si="1392">IF(GI201&lt;Opening,0,IF(GI201=Opening,1,GH200+1))</f>
        <v>113</v>
      </c>
      <c r="GJ200" s="152">
        <f t="shared" ref="GJ200" si="1393">IF(GJ201&lt;Opening,0,IF(GJ201=Opening,1,GI200+1))</f>
        <v>114</v>
      </c>
      <c r="GK200" s="152">
        <f t="shared" ref="GK200" si="1394">IF(GK201&lt;Opening,0,IF(GK201=Opening,1,GJ200+1))</f>
        <v>115</v>
      </c>
      <c r="GL200" s="152">
        <f t="shared" ref="GL200" si="1395">IF(GL201&lt;Opening,0,IF(GL201=Opening,1,GK200+1))</f>
        <v>116</v>
      </c>
      <c r="GM200" s="152">
        <f t="shared" ref="GM200" si="1396">IF(GM201&lt;Opening,0,IF(GM201=Opening,1,GL200+1))</f>
        <v>117</v>
      </c>
      <c r="GN200" s="152">
        <f t="shared" ref="GN200" si="1397">IF(GN201&lt;Opening,0,IF(GN201=Opening,1,GM200+1))</f>
        <v>118</v>
      </c>
      <c r="GO200" s="152">
        <f t="shared" ref="GO200" si="1398">IF(GO201&lt;Opening,0,IF(GO201=Opening,1,GN200+1))</f>
        <v>119</v>
      </c>
      <c r="GP200" s="152">
        <f t="shared" ref="GP200" si="1399">IF(GP201&lt;Opening,0,IF(GP201=Opening,1,GO200+1))</f>
        <v>120</v>
      </c>
      <c r="GQ200" s="152">
        <f t="shared" ref="GQ200" si="1400">IF(GQ201&lt;Opening,0,IF(GQ201=Opening,1,GP200+1))</f>
        <v>121</v>
      </c>
      <c r="GR200" s="152">
        <f t="shared" ref="GR200" si="1401">IF(GR201&lt;Opening,0,IF(GR201=Opening,1,GQ200+1))</f>
        <v>122</v>
      </c>
      <c r="GS200" s="152">
        <f t="shared" ref="GS200" si="1402">IF(GS201&lt;Opening,0,IF(GS201=Opening,1,GR200+1))</f>
        <v>123</v>
      </c>
      <c r="GT200" s="152">
        <f t="shared" ref="GT200" si="1403">IF(GT201&lt;Opening,0,IF(GT201=Opening,1,GS200+1))</f>
        <v>124</v>
      </c>
      <c r="GU200" s="152">
        <f t="shared" ref="GU200" si="1404">IF(GU201&lt;Opening,0,IF(GU201=Opening,1,GT200+1))</f>
        <v>125</v>
      </c>
      <c r="GV200" s="152">
        <f t="shared" ref="GV200" si="1405">IF(GV201&lt;Opening,0,IF(GV201=Opening,1,GU200+1))</f>
        <v>126</v>
      </c>
      <c r="GW200" s="152">
        <f t="shared" ref="GW200" si="1406">IF(GW201&lt;Opening,0,IF(GW201=Opening,1,GV200+1))</f>
        <v>127</v>
      </c>
      <c r="GX200" s="152">
        <f t="shared" ref="GX200" si="1407">IF(GX201&lt;Opening,0,IF(GX201=Opening,1,GW200+1))</f>
        <v>128</v>
      </c>
      <c r="GY200" s="152">
        <f t="shared" ref="GY200" si="1408">IF(GY201&lt;Opening,0,IF(GY201=Opening,1,GX200+1))</f>
        <v>129</v>
      </c>
      <c r="GZ200" s="152">
        <f t="shared" ref="GZ200" si="1409">IF(GZ201&lt;Opening,0,IF(GZ201=Opening,1,GY200+1))</f>
        <v>130</v>
      </c>
      <c r="HA200" s="152">
        <f t="shared" ref="HA200" si="1410">IF(HA201&lt;Opening,0,IF(HA201=Opening,1,GZ200+1))</f>
        <v>131</v>
      </c>
      <c r="HB200" s="152">
        <f t="shared" ref="HB200" si="1411">IF(HB201&lt;Opening,0,IF(HB201=Opening,1,HA200+1))</f>
        <v>132</v>
      </c>
      <c r="HC200" s="152">
        <f t="shared" ref="HC200" si="1412">IF(HC201&lt;Opening,0,IF(HC201=Opening,1,HB200+1))</f>
        <v>133</v>
      </c>
      <c r="HD200" s="152">
        <f t="shared" ref="HD200" si="1413">IF(HD201&lt;Opening,0,IF(HD201=Opening,1,HC200+1))</f>
        <v>134</v>
      </c>
      <c r="HE200" s="152">
        <f t="shared" ref="HE200" si="1414">IF(HE201&lt;Opening,0,IF(HE201=Opening,1,HD200+1))</f>
        <v>135</v>
      </c>
      <c r="HF200" s="152">
        <f t="shared" ref="HF200" si="1415">IF(HF201&lt;Opening,0,IF(HF201=Opening,1,HE200+1))</f>
        <v>136</v>
      </c>
      <c r="HG200" s="152">
        <f t="shared" ref="HG200" si="1416">IF(HG201&lt;Opening,0,IF(HG201=Opening,1,HF200+1))</f>
        <v>137</v>
      </c>
      <c r="HH200" s="152">
        <f t="shared" ref="HH200" si="1417">IF(HH201&lt;Opening,0,IF(HH201=Opening,1,HG200+1))</f>
        <v>138</v>
      </c>
      <c r="HI200" s="152">
        <f t="shared" ref="HI200" si="1418">IF(HI201&lt;Opening,0,IF(HI201=Opening,1,HH200+1))</f>
        <v>139</v>
      </c>
      <c r="HJ200" s="152">
        <f t="shared" ref="HJ200" si="1419">IF(HJ201&lt;Opening,0,IF(HJ201=Opening,1,HI200+1))</f>
        <v>140</v>
      </c>
      <c r="HK200" s="152">
        <f t="shared" ref="HK200" si="1420">IF(HK201&lt;Opening,0,IF(HK201=Opening,1,HJ200+1))</f>
        <v>141</v>
      </c>
      <c r="HL200" s="152">
        <f t="shared" ref="HL200" si="1421">IF(HL201&lt;Opening,0,IF(HL201=Opening,1,HK200+1))</f>
        <v>142</v>
      </c>
      <c r="HM200" s="152">
        <f t="shared" ref="HM200" si="1422">IF(HM201&lt;Opening,0,IF(HM201=Opening,1,HL200+1))</f>
        <v>143</v>
      </c>
      <c r="HN200" s="152">
        <f t="shared" ref="HN200" si="1423">IF(HN201&lt;Opening,0,IF(HN201=Opening,1,HM200+1))</f>
        <v>144</v>
      </c>
      <c r="HO200" s="152">
        <f t="shared" ref="HO200" si="1424">IF(HO201&lt;Opening,0,IF(HO201=Opening,1,HN200+1))</f>
        <v>145</v>
      </c>
      <c r="HP200" s="152">
        <f t="shared" ref="HP200" si="1425">IF(HP201&lt;Opening,0,IF(HP201=Opening,1,HO200+1))</f>
        <v>146</v>
      </c>
      <c r="HQ200" s="152">
        <f t="shared" ref="HQ200" si="1426">IF(HQ201&lt;Opening,0,IF(HQ201=Opening,1,HP200+1))</f>
        <v>147</v>
      </c>
      <c r="HR200" s="152">
        <f t="shared" ref="HR200" si="1427">IF(HR201&lt;Opening,0,IF(HR201=Opening,1,HQ200+1))</f>
        <v>148</v>
      </c>
      <c r="HS200" s="152">
        <f t="shared" ref="HS200" si="1428">IF(HS201&lt;Opening,0,IF(HS201=Opening,1,HR200+1))</f>
        <v>149</v>
      </c>
      <c r="HT200" s="152">
        <f t="shared" ref="HT200" si="1429">IF(HT201&lt;Opening,0,IF(HT201=Opening,1,HS200+1))</f>
        <v>150</v>
      </c>
      <c r="HU200" s="152">
        <f t="shared" ref="HU200" si="1430">IF(HU201&lt;Opening,0,IF(HU201=Opening,1,HT200+1))</f>
        <v>151</v>
      </c>
      <c r="HV200" s="152">
        <f t="shared" ref="HV200" si="1431">IF(HV201&lt;Opening,0,IF(HV201=Opening,1,HU200+1))</f>
        <v>152</v>
      </c>
      <c r="HW200" s="152">
        <f t="shared" ref="HW200" si="1432">IF(HW201&lt;Opening,0,IF(HW201=Opening,1,HV200+1))</f>
        <v>153</v>
      </c>
      <c r="HX200" s="152">
        <f t="shared" ref="HX200" si="1433">IF(HX201&lt;Opening,0,IF(HX201=Opening,1,HW200+1))</f>
        <v>154</v>
      </c>
      <c r="HY200" s="152">
        <f t="shared" ref="HY200" si="1434">IF(HY201&lt;Opening,0,IF(HY201=Opening,1,HX200+1))</f>
        <v>155</v>
      </c>
      <c r="HZ200" s="152">
        <f t="shared" ref="HZ200" si="1435">IF(HZ201&lt;Opening,0,IF(HZ201=Opening,1,HY200+1))</f>
        <v>156</v>
      </c>
      <c r="IA200" s="152">
        <f t="shared" ref="IA200" si="1436">IF(IA201&lt;Opening,0,IF(IA201=Opening,1,HZ200+1))</f>
        <v>157</v>
      </c>
      <c r="IB200" s="152">
        <f t="shared" ref="IB200" si="1437">IF(IB201&lt;Opening,0,IF(IB201=Opening,1,IA200+1))</f>
        <v>158</v>
      </c>
      <c r="IC200" s="152">
        <f t="shared" ref="IC200" si="1438">IF(IC201&lt;Opening,0,IF(IC201=Opening,1,IB200+1))</f>
        <v>159</v>
      </c>
      <c r="ID200" s="152">
        <f t="shared" ref="ID200" si="1439">IF(ID201&lt;Opening,0,IF(ID201=Opening,1,IC200+1))</f>
        <v>160</v>
      </c>
      <c r="IE200" s="152">
        <f t="shared" ref="IE200" si="1440">IF(IE201&lt;Opening,0,IF(IE201=Opening,1,ID200+1))</f>
        <v>161</v>
      </c>
      <c r="IF200" s="152">
        <f t="shared" ref="IF200" si="1441">IF(IF201&lt;Opening,0,IF(IF201=Opening,1,IE200+1))</f>
        <v>162</v>
      </c>
      <c r="IG200" s="152">
        <f t="shared" ref="IG200" si="1442">IF(IG201&lt;Opening,0,IF(IG201=Opening,1,IF200+1))</f>
        <v>163</v>
      </c>
      <c r="IH200" s="152">
        <f t="shared" ref="IH200" si="1443">IF(IH201&lt;Opening,0,IF(IH201=Opening,1,IG200+1))</f>
        <v>164</v>
      </c>
      <c r="II200" s="152">
        <f t="shared" ref="II200" si="1444">IF(II201&lt;Opening,0,IF(II201=Opening,1,IH200+1))</f>
        <v>165</v>
      </c>
      <c r="IJ200" s="152">
        <f t="shared" ref="IJ200" si="1445">IF(IJ201&lt;Opening,0,IF(IJ201=Opening,1,II200+1))</f>
        <v>166</v>
      </c>
      <c r="IK200" s="152">
        <f t="shared" ref="IK200" si="1446">IF(IK201&lt;Opening,0,IF(IK201=Opening,1,IJ200+1))</f>
        <v>167</v>
      </c>
      <c r="IL200" s="152">
        <f t="shared" ref="IL200" si="1447">IF(IL201&lt;Opening,0,IF(IL201=Opening,1,IK200+1))</f>
        <v>168</v>
      </c>
      <c r="IM200" s="152">
        <f t="shared" ref="IM200" si="1448">IF(IM201&lt;Opening,0,IF(IM201=Opening,1,IL200+1))</f>
        <v>169</v>
      </c>
      <c r="IN200" s="152">
        <f t="shared" ref="IN200" si="1449">IF(IN201&lt;Opening,0,IF(IN201=Opening,1,IM200+1))</f>
        <v>170</v>
      </c>
      <c r="IO200" s="152">
        <f t="shared" ref="IO200" si="1450">IF(IO201&lt;Opening,0,IF(IO201=Opening,1,IN200+1))</f>
        <v>171</v>
      </c>
      <c r="IP200" s="152">
        <f t="shared" ref="IP200" si="1451">IF(IP201&lt;Opening,0,IF(IP201=Opening,1,IO200+1))</f>
        <v>172</v>
      </c>
      <c r="IQ200" s="152">
        <f t="shared" ref="IQ200" si="1452">IF(IQ201&lt;Opening,0,IF(IQ201=Opening,1,IP200+1))</f>
        <v>173</v>
      </c>
    </row>
    <row r="201" spans="1:255">
      <c r="B201" s="192"/>
      <c r="E201" s="154">
        <f>Initial_Time</f>
        <v>42186</v>
      </c>
      <c r="F201" s="154">
        <f>EDATE(E201,1)</f>
        <v>42217</v>
      </c>
      <c r="G201" s="154">
        <f t="shared" ref="G201:AL201" si="1453">EDATE(F201,1)</f>
        <v>42248</v>
      </c>
      <c r="H201" s="154">
        <f t="shared" si="1453"/>
        <v>42278</v>
      </c>
      <c r="I201" s="154">
        <f t="shared" si="1453"/>
        <v>42309</v>
      </c>
      <c r="J201" s="154">
        <f t="shared" si="1453"/>
        <v>42339</v>
      </c>
      <c r="K201" s="154">
        <f t="shared" si="1453"/>
        <v>42370</v>
      </c>
      <c r="L201" s="154">
        <f t="shared" si="1453"/>
        <v>42401</v>
      </c>
      <c r="M201" s="154">
        <f t="shared" si="1453"/>
        <v>42430</v>
      </c>
      <c r="N201" s="154">
        <f t="shared" si="1453"/>
        <v>42461</v>
      </c>
      <c r="O201" s="154">
        <f t="shared" si="1453"/>
        <v>42491</v>
      </c>
      <c r="P201" s="154">
        <f t="shared" si="1453"/>
        <v>42522</v>
      </c>
      <c r="Q201" s="154">
        <f t="shared" si="1453"/>
        <v>42552</v>
      </c>
      <c r="R201" s="154">
        <f t="shared" si="1453"/>
        <v>42583</v>
      </c>
      <c r="S201" s="154">
        <f t="shared" si="1453"/>
        <v>42614</v>
      </c>
      <c r="T201" s="154">
        <f t="shared" si="1453"/>
        <v>42644</v>
      </c>
      <c r="U201" s="154">
        <f t="shared" si="1453"/>
        <v>42675</v>
      </c>
      <c r="V201" s="154">
        <f t="shared" si="1453"/>
        <v>42705</v>
      </c>
      <c r="W201" s="154">
        <f t="shared" si="1453"/>
        <v>42736</v>
      </c>
      <c r="X201" s="154">
        <f t="shared" si="1453"/>
        <v>42767</v>
      </c>
      <c r="Y201" s="154">
        <f t="shared" si="1453"/>
        <v>42795</v>
      </c>
      <c r="Z201" s="154">
        <f t="shared" si="1453"/>
        <v>42826</v>
      </c>
      <c r="AA201" s="154">
        <f t="shared" si="1453"/>
        <v>42856</v>
      </c>
      <c r="AB201" s="154">
        <f t="shared" si="1453"/>
        <v>42887</v>
      </c>
      <c r="AC201" s="154">
        <f t="shared" si="1453"/>
        <v>42917</v>
      </c>
      <c r="AD201" s="154">
        <f t="shared" si="1453"/>
        <v>42948</v>
      </c>
      <c r="AE201" s="154">
        <f t="shared" si="1453"/>
        <v>42979</v>
      </c>
      <c r="AF201" s="154">
        <f t="shared" si="1453"/>
        <v>43009</v>
      </c>
      <c r="AG201" s="154">
        <f t="shared" si="1453"/>
        <v>43040</v>
      </c>
      <c r="AH201" s="154">
        <f t="shared" si="1453"/>
        <v>43070</v>
      </c>
      <c r="AI201" s="154">
        <f t="shared" si="1453"/>
        <v>43101</v>
      </c>
      <c r="AJ201" s="154">
        <f t="shared" si="1453"/>
        <v>43132</v>
      </c>
      <c r="AK201" s="154">
        <f t="shared" si="1453"/>
        <v>43160</v>
      </c>
      <c r="AL201" s="154">
        <f t="shared" si="1453"/>
        <v>43191</v>
      </c>
      <c r="AM201" s="154">
        <f t="shared" ref="AM201" si="1454">EDATE(AL201,1)</f>
        <v>43221</v>
      </c>
      <c r="AN201" s="154">
        <f t="shared" ref="AN201" si="1455">EDATE(AM201,1)</f>
        <v>43252</v>
      </c>
      <c r="AO201" s="154">
        <f t="shared" ref="AO201" si="1456">EDATE(AN201,1)</f>
        <v>43282</v>
      </c>
      <c r="AP201" s="154">
        <f t="shared" ref="AP201" si="1457">EDATE(AO201,1)</f>
        <v>43313</v>
      </c>
      <c r="AQ201" s="154">
        <f t="shared" ref="AQ201" si="1458">EDATE(AP201,1)</f>
        <v>43344</v>
      </c>
      <c r="AR201" s="154">
        <f t="shared" ref="AR201" si="1459">EDATE(AQ201,1)</f>
        <v>43374</v>
      </c>
      <c r="AS201" s="154">
        <f t="shared" ref="AS201" si="1460">EDATE(AR201,1)</f>
        <v>43405</v>
      </c>
      <c r="AT201" s="154">
        <f t="shared" ref="AT201" si="1461">EDATE(AS201,1)</f>
        <v>43435</v>
      </c>
      <c r="AU201" s="154">
        <f t="shared" ref="AU201" si="1462">EDATE(AT201,1)</f>
        <v>43466</v>
      </c>
      <c r="AV201" s="154">
        <f t="shared" ref="AV201" si="1463">EDATE(AU201,1)</f>
        <v>43497</v>
      </c>
      <c r="AW201" s="154">
        <f t="shared" ref="AW201" si="1464">EDATE(AV201,1)</f>
        <v>43525</v>
      </c>
      <c r="AX201" s="154">
        <f t="shared" ref="AX201" si="1465">EDATE(AW201,1)</f>
        <v>43556</v>
      </c>
      <c r="AY201" s="154">
        <f t="shared" ref="AY201" si="1466">EDATE(AX201,1)</f>
        <v>43586</v>
      </c>
      <c r="AZ201" s="154">
        <f t="shared" ref="AZ201" si="1467">EDATE(AY201,1)</f>
        <v>43617</v>
      </c>
      <c r="BA201" s="154">
        <f t="shared" ref="BA201" si="1468">EDATE(AZ201,1)</f>
        <v>43647</v>
      </c>
      <c r="BB201" s="154">
        <f t="shared" ref="BB201" si="1469">EDATE(BA201,1)</f>
        <v>43678</v>
      </c>
      <c r="BC201" s="154">
        <f t="shared" ref="BC201" si="1470">EDATE(BB201,1)</f>
        <v>43709</v>
      </c>
      <c r="BD201" s="154">
        <f t="shared" ref="BD201" si="1471">EDATE(BC201,1)</f>
        <v>43739</v>
      </c>
      <c r="BE201" s="154">
        <f t="shared" ref="BE201" si="1472">EDATE(BD201,1)</f>
        <v>43770</v>
      </c>
      <c r="BF201" s="154">
        <f t="shared" ref="BF201" si="1473">EDATE(BE201,1)</f>
        <v>43800</v>
      </c>
      <c r="BG201" s="154">
        <f t="shared" ref="BG201" si="1474">EDATE(BF201,1)</f>
        <v>43831</v>
      </c>
      <c r="BH201" s="154">
        <f t="shared" ref="BH201" si="1475">EDATE(BG201,1)</f>
        <v>43862</v>
      </c>
      <c r="BI201" s="154">
        <f t="shared" ref="BI201" si="1476">EDATE(BH201,1)</f>
        <v>43891</v>
      </c>
      <c r="BJ201" s="154">
        <f t="shared" ref="BJ201" si="1477">EDATE(BI201,1)</f>
        <v>43922</v>
      </c>
      <c r="BK201" s="154">
        <f t="shared" ref="BK201" si="1478">EDATE(BJ201,1)</f>
        <v>43952</v>
      </c>
      <c r="BL201" s="154">
        <f t="shared" ref="BL201" si="1479">EDATE(BK201,1)</f>
        <v>43983</v>
      </c>
      <c r="BM201" s="154">
        <f t="shared" ref="BM201" si="1480">EDATE(BL201,1)</f>
        <v>44013</v>
      </c>
      <c r="BN201" s="154">
        <f t="shared" ref="BN201" si="1481">EDATE(BM201,1)</f>
        <v>44044</v>
      </c>
      <c r="BO201" s="154">
        <f t="shared" ref="BO201" si="1482">EDATE(BN201,1)</f>
        <v>44075</v>
      </c>
      <c r="BP201" s="154">
        <f t="shared" ref="BP201" si="1483">EDATE(BO201,1)</f>
        <v>44105</v>
      </c>
      <c r="BQ201" s="154">
        <f t="shared" ref="BQ201" si="1484">EDATE(BP201,1)</f>
        <v>44136</v>
      </c>
      <c r="BR201" s="154">
        <f t="shared" ref="BR201" si="1485">EDATE(BQ201,1)</f>
        <v>44166</v>
      </c>
      <c r="BS201" s="154">
        <f t="shared" ref="BS201" si="1486">EDATE(BR201,1)</f>
        <v>44197</v>
      </c>
      <c r="BT201" s="154">
        <f t="shared" ref="BT201" si="1487">EDATE(BS201,1)</f>
        <v>44228</v>
      </c>
      <c r="BU201" s="154">
        <f t="shared" ref="BU201" si="1488">EDATE(BT201,1)</f>
        <v>44256</v>
      </c>
      <c r="BV201" s="154">
        <f t="shared" ref="BV201" si="1489">EDATE(BU201,1)</f>
        <v>44287</v>
      </c>
      <c r="BW201" s="154">
        <f t="shared" ref="BW201" si="1490">EDATE(BV201,1)</f>
        <v>44317</v>
      </c>
      <c r="BX201" s="154">
        <f t="shared" ref="BX201" si="1491">EDATE(BW201,1)</f>
        <v>44348</v>
      </c>
      <c r="BY201" s="154">
        <f t="shared" ref="BY201" si="1492">EDATE(BX201,1)</f>
        <v>44378</v>
      </c>
      <c r="BZ201" s="154">
        <f t="shared" ref="BZ201" si="1493">EDATE(BY201,1)</f>
        <v>44409</v>
      </c>
      <c r="CA201" s="154">
        <f t="shared" ref="CA201" si="1494">EDATE(BZ201,1)</f>
        <v>44440</v>
      </c>
      <c r="CB201" s="154">
        <f t="shared" ref="CB201" si="1495">EDATE(CA201,1)</f>
        <v>44470</v>
      </c>
      <c r="CC201" s="154">
        <f t="shared" ref="CC201" si="1496">EDATE(CB201,1)</f>
        <v>44501</v>
      </c>
      <c r="CD201" s="154">
        <f t="shared" ref="CD201" si="1497">EDATE(CC201,1)</f>
        <v>44531</v>
      </c>
      <c r="CE201" s="154">
        <f t="shared" ref="CE201" si="1498">EDATE(CD201,1)</f>
        <v>44562</v>
      </c>
      <c r="CF201" s="154">
        <f t="shared" ref="CF201" si="1499">EDATE(CE201,1)</f>
        <v>44593</v>
      </c>
      <c r="CG201" s="154">
        <f t="shared" ref="CG201" si="1500">EDATE(CF201,1)</f>
        <v>44621</v>
      </c>
      <c r="CH201" s="154">
        <f t="shared" ref="CH201" si="1501">EDATE(CG201,1)</f>
        <v>44652</v>
      </c>
      <c r="CI201" s="154">
        <f t="shared" ref="CI201" si="1502">EDATE(CH201,1)</f>
        <v>44682</v>
      </c>
      <c r="CJ201" s="154">
        <f t="shared" ref="CJ201" si="1503">EDATE(CI201,1)</f>
        <v>44713</v>
      </c>
      <c r="CK201" s="154">
        <f t="shared" ref="CK201" si="1504">EDATE(CJ201,1)</f>
        <v>44743</v>
      </c>
      <c r="CL201" s="154">
        <f t="shared" ref="CL201" si="1505">EDATE(CK201,1)</f>
        <v>44774</v>
      </c>
      <c r="CM201" s="154">
        <f t="shared" ref="CM201" si="1506">EDATE(CL201,1)</f>
        <v>44805</v>
      </c>
      <c r="CN201" s="154">
        <f t="shared" ref="CN201" si="1507">EDATE(CM201,1)</f>
        <v>44835</v>
      </c>
      <c r="CO201" s="154">
        <f t="shared" ref="CO201" si="1508">EDATE(CN201,1)</f>
        <v>44866</v>
      </c>
      <c r="CP201" s="154">
        <f t="shared" ref="CP201" si="1509">EDATE(CO201,1)</f>
        <v>44896</v>
      </c>
      <c r="CQ201" s="154">
        <f t="shared" ref="CQ201" si="1510">EDATE(CP201,1)</f>
        <v>44927</v>
      </c>
      <c r="CR201" s="154">
        <f t="shared" ref="CR201" si="1511">EDATE(CQ201,1)</f>
        <v>44958</v>
      </c>
      <c r="CS201" s="154">
        <f t="shared" ref="CS201" si="1512">EDATE(CR201,1)</f>
        <v>44986</v>
      </c>
      <c r="CT201" s="154">
        <f t="shared" ref="CT201" si="1513">EDATE(CS201,1)</f>
        <v>45017</v>
      </c>
      <c r="CU201" s="154">
        <f t="shared" ref="CU201" si="1514">EDATE(CT201,1)</f>
        <v>45047</v>
      </c>
      <c r="CV201" s="154">
        <f t="shared" ref="CV201" si="1515">EDATE(CU201,1)</f>
        <v>45078</v>
      </c>
      <c r="CW201" s="154">
        <f t="shared" ref="CW201" si="1516">EDATE(CV201,1)</f>
        <v>45108</v>
      </c>
      <c r="CX201" s="154">
        <f t="shared" ref="CX201" si="1517">EDATE(CW201,1)</f>
        <v>45139</v>
      </c>
      <c r="CY201" s="154">
        <f t="shared" ref="CY201" si="1518">EDATE(CX201,1)</f>
        <v>45170</v>
      </c>
      <c r="CZ201" s="154">
        <f t="shared" ref="CZ201" si="1519">EDATE(CY201,1)</f>
        <v>45200</v>
      </c>
      <c r="DA201" s="154">
        <f t="shared" ref="DA201" si="1520">EDATE(CZ201,1)</f>
        <v>45231</v>
      </c>
      <c r="DB201" s="154">
        <f t="shared" ref="DB201" si="1521">EDATE(DA201,1)</f>
        <v>45261</v>
      </c>
      <c r="DC201" s="154">
        <f t="shared" ref="DC201" si="1522">EDATE(DB201,1)</f>
        <v>45292</v>
      </c>
      <c r="DD201" s="154">
        <f t="shared" ref="DD201" si="1523">EDATE(DC201,1)</f>
        <v>45323</v>
      </c>
      <c r="DE201" s="154">
        <f t="shared" ref="DE201" si="1524">EDATE(DD201,1)</f>
        <v>45352</v>
      </c>
      <c r="DF201" s="154">
        <f t="shared" ref="DF201" si="1525">EDATE(DE201,1)</f>
        <v>45383</v>
      </c>
      <c r="DG201" s="154">
        <f t="shared" ref="DG201" si="1526">EDATE(DF201,1)</f>
        <v>45413</v>
      </c>
      <c r="DH201" s="154">
        <f t="shared" ref="DH201" si="1527">EDATE(DG201,1)</f>
        <v>45444</v>
      </c>
      <c r="DI201" s="154">
        <f t="shared" ref="DI201" si="1528">EDATE(DH201,1)</f>
        <v>45474</v>
      </c>
      <c r="DJ201" s="154">
        <f t="shared" ref="DJ201" si="1529">EDATE(DI201,1)</f>
        <v>45505</v>
      </c>
      <c r="DK201" s="154">
        <f t="shared" ref="DK201" si="1530">EDATE(DJ201,1)</f>
        <v>45536</v>
      </c>
      <c r="DL201" s="154">
        <f t="shared" ref="DL201" si="1531">EDATE(DK201,1)</f>
        <v>45566</v>
      </c>
      <c r="DM201" s="154">
        <f t="shared" ref="DM201" si="1532">EDATE(DL201,1)</f>
        <v>45597</v>
      </c>
      <c r="DN201" s="154">
        <f t="shared" ref="DN201" si="1533">EDATE(DM201,1)</f>
        <v>45627</v>
      </c>
      <c r="DO201" s="154">
        <f t="shared" ref="DO201" si="1534">EDATE(DN201,1)</f>
        <v>45658</v>
      </c>
      <c r="DP201" s="154">
        <f t="shared" ref="DP201" si="1535">EDATE(DO201,1)</f>
        <v>45689</v>
      </c>
      <c r="DQ201" s="154">
        <f t="shared" ref="DQ201" si="1536">EDATE(DP201,1)</f>
        <v>45717</v>
      </c>
      <c r="DR201" s="154">
        <f t="shared" ref="DR201" si="1537">EDATE(DQ201,1)</f>
        <v>45748</v>
      </c>
      <c r="DS201" s="154">
        <f t="shared" ref="DS201" si="1538">EDATE(DR201,1)</f>
        <v>45778</v>
      </c>
      <c r="DT201" s="154">
        <f t="shared" ref="DT201" si="1539">EDATE(DS201,1)</f>
        <v>45809</v>
      </c>
      <c r="DU201" s="154">
        <f t="shared" ref="DU201" si="1540">EDATE(DT201,1)</f>
        <v>45839</v>
      </c>
      <c r="DV201" s="154">
        <f t="shared" ref="DV201" si="1541">EDATE(DU201,1)</f>
        <v>45870</v>
      </c>
      <c r="DW201" s="154">
        <f t="shared" ref="DW201" si="1542">EDATE(DV201,1)</f>
        <v>45901</v>
      </c>
      <c r="DX201" s="154">
        <f t="shared" ref="DX201" si="1543">EDATE(DW201,1)</f>
        <v>45931</v>
      </c>
      <c r="DY201" s="154">
        <f t="shared" ref="DY201" si="1544">EDATE(DX201,1)</f>
        <v>45962</v>
      </c>
      <c r="DZ201" s="154">
        <f t="shared" ref="DZ201" si="1545">EDATE(DY201,1)</f>
        <v>45992</v>
      </c>
      <c r="EA201" s="154">
        <f t="shared" ref="EA201" si="1546">EDATE(DZ201,1)</f>
        <v>46023</v>
      </c>
      <c r="EB201" s="154">
        <f t="shared" ref="EB201" si="1547">EDATE(EA201,1)</f>
        <v>46054</v>
      </c>
      <c r="EC201" s="154">
        <f t="shared" ref="EC201" si="1548">EDATE(EB201,1)</f>
        <v>46082</v>
      </c>
      <c r="ED201" s="154">
        <f t="shared" ref="ED201" si="1549">EDATE(EC201,1)</f>
        <v>46113</v>
      </c>
      <c r="EE201" s="154">
        <f t="shared" ref="EE201" si="1550">EDATE(ED201,1)</f>
        <v>46143</v>
      </c>
      <c r="EF201" s="154">
        <f t="shared" ref="EF201" si="1551">EDATE(EE201,1)</f>
        <v>46174</v>
      </c>
      <c r="EG201" s="154">
        <f t="shared" ref="EG201" si="1552">EDATE(EF201,1)</f>
        <v>46204</v>
      </c>
      <c r="EH201" s="154">
        <f t="shared" ref="EH201" si="1553">EDATE(EG201,1)</f>
        <v>46235</v>
      </c>
      <c r="EI201" s="154">
        <f t="shared" ref="EI201" si="1554">EDATE(EH201,1)</f>
        <v>46266</v>
      </c>
      <c r="EJ201" s="154">
        <f t="shared" ref="EJ201" si="1555">EDATE(EI201,1)</f>
        <v>46296</v>
      </c>
      <c r="EK201" s="154">
        <f t="shared" ref="EK201" si="1556">EDATE(EJ201,1)</f>
        <v>46327</v>
      </c>
      <c r="EL201" s="154">
        <f t="shared" ref="EL201" si="1557">EDATE(EK201,1)</f>
        <v>46357</v>
      </c>
      <c r="EM201" s="154">
        <f t="shared" ref="EM201" si="1558">EDATE(EL201,1)</f>
        <v>46388</v>
      </c>
      <c r="EN201" s="154">
        <f t="shared" ref="EN201" si="1559">EDATE(EM201,1)</f>
        <v>46419</v>
      </c>
      <c r="EO201" s="154">
        <f t="shared" ref="EO201" si="1560">EDATE(EN201,1)</f>
        <v>46447</v>
      </c>
      <c r="EP201" s="154">
        <f t="shared" ref="EP201" si="1561">EDATE(EO201,1)</f>
        <v>46478</v>
      </c>
      <c r="EQ201" s="154">
        <f t="shared" ref="EQ201" si="1562">EDATE(EP201,1)</f>
        <v>46508</v>
      </c>
      <c r="ER201" s="154">
        <f t="shared" ref="ER201" si="1563">EDATE(EQ201,1)</f>
        <v>46539</v>
      </c>
      <c r="ES201" s="154">
        <f t="shared" ref="ES201" si="1564">EDATE(ER201,1)</f>
        <v>46569</v>
      </c>
      <c r="ET201" s="154">
        <f t="shared" ref="ET201" si="1565">EDATE(ES201,1)</f>
        <v>46600</v>
      </c>
      <c r="EU201" s="154">
        <f t="shared" ref="EU201" si="1566">EDATE(ET201,1)</f>
        <v>46631</v>
      </c>
      <c r="EV201" s="154">
        <f t="shared" ref="EV201" si="1567">EDATE(EU201,1)</f>
        <v>46661</v>
      </c>
      <c r="EW201" s="154">
        <f t="shared" ref="EW201" si="1568">EDATE(EV201,1)</f>
        <v>46692</v>
      </c>
      <c r="EX201" s="154">
        <f t="shared" ref="EX201" si="1569">EDATE(EW201,1)</f>
        <v>46722</v>
      </c>
      <c r="EY201" s="154">
        <f t="shared" ref="EY201" si="1570">EDATE(EX201,1)</f>
        <v>46753</v>
      </c>
      <c r="EZ201" s="154">
        <f t="shared" ref="EZ201" si="1571">EDATE(EY201,1)</f>
        <v>46784</v>
      </c>
      <c r="FA201" s="154">
        <f t="shared" ref="FA201" si="1572">EDATE(EZ201,1)</f>
        <v>46813</v>
      </c>
      <c r="FB201" s="154">
        <f t="shared" ref="FB201" si="1573">EDATE(FA201,1)</f>
        <v>46844</v>
      </c>
      <c r="FC201" s="154">
        <f t="shared" ref="FC201" si="1574">EDATE(FB201,1)</f>
        <v>46874</v>
      </c>
      <c r="FD201" s="154">
        <f t="shared" ref="FD201" si="1575">EDATE(FC201,1)</f>
        <v>46905</v>
      </c>
      <c r="FE201" s="154">
        <f t="shared" ref="FE201" si="1576">EDATE(FD201,1)</f>
        <v>46935</v>
      </c>
      <c r="FF201" s="154">
        <f t="shared" ref="FF201" si="1577">EDATE(FE201,1)</f>
        <v>46966</v>
      </c>
      <c r="FG201" s="154">
        <f t="shared" ref="FG201" si="1578">EDATE(FF201,1)</f>
        <v>46997</v>
      </c>
      <c r="FH201" s="154">
        <f t="shared" ref="FH201" si="1579">EDATE(FG201,1)</f>
        <v>47027</v>
      </c>
      <c r="FI201" s="154">
        <f t="shared" ref="FI201" si="1580">EDATE(FH201,1)</f>
        <v>47058</v>
      </c>
      <c r="FJ201" s="154">
        <f t="shared" ref="FJ201" si="1581">EDATE(FI201,1)</f>
        <v>47088</v>
      </c>
      <c r="FK201" s="154">
        <f t="shared" ref="FK201" si="1582">EDATE(FJ201,1)</f>
        <v>47119</v>
      </c>
      <c r="FL201" s="154">
        <f t="shared" ref="FL201" si="1583">EDATE(FK201,1)</f>
        <v>47150</v>
      </c>
      <c r="FM201" s="154">
        <f t="shared" ref="FM201" si="1584">EDATE(FL201,1)</f>
        <v>47178</v>
      </c>
      <c r="FN201" s="154">
        <f t="shared" ref="FN201" si="1585">EDATE(FM201,1)</f>
        <v>47209</v>
      </c>
      <c r="FO201" s="154">
        <f t="shared" ref="FO201" si="1586">EDATE(FN201,1)</f>
        <v>47239</v>
      </c>
      <c r="FP201" s="154">
        <f t="shared" ref="FP201" si="1587">EDATE(FO201,1)</f>
        <v>47270</v>
      </c>
      <c r="FQ201" s="154">
        <f t="shared" ref="FQ201" si="1588">EDATE(FP201,1)</f>
        <v>47300</v>
      </c>
      <c r="FR201" s="154">
        <f t="shared" ref="FR201" si="1589">EDATE(FQ201,1)</f>
        <v>47331</v>
      </c>
      <c r="FS201" s="154">
        <f t="shared" ref="FS201" si="1590">EDATE(FR201,1)</f>
        <v>47362</v>
      </c>
      <c r="FT201" s="154">
        <f t="shared" ref="FT201" si="1591">EDATE(FS201,1)</f>
        <v>47392</v>
      </c>
      <c r="FU201" s="154">
        <f t="shared" ref="FU201" si="1592">EDATE(FT201,1)</f>
        <v>47423</v>
      </c>
      <c r="FV201" s="154">
        <f t="shared" ref="FV201" si="1593">EDATE(FU201,1)</f>
        <v>47453</v>
      </c>
      <c r="FW201" s="154">
        <f t="shared" ref="FW201" si="1594">EDATE(FV201,1)</f>
        <v>47484</v>
      </c>
      <c r="FX201" s="154">
        <f t="shared" ref="FX201" si="1595">EDATE(FW201,1)</f>
        <v>47515</v>
      </c>
      <c r="FY201" s="154">
        <f t="shared" ref="FY201" si="1596">EDATE(FX201,1)</f>
        <v>47543</v>
      </c>
      <c r="FZ201" s="154">
        <f t="shared" ref="FZ201" si="1597">EDATE(FY201,1)</f>
        <v>47574</v>
      </c>
      <c r="GA201" s="154">
        <f t="shared" ref="GA201" si="1598">EDATE(FZ201,1)</f>
        <v>47604</v>
      </c>
      <c r="GB201" s="154">
        <f t="shared" ref="GB201" si="1599">EDATE(GA201,1)</f>
        <v>47635</v>
      </c>
      <c r="GC201" s="154">
        <f t="shared" ref="GC201" si="1600">EDATE(GB201,1)</f>
        <v>47665</v>
      </c>
      <c r="GD201" s="154">
        <f t="shared" ref="GD201" si="1601">EDATE(GC201,1)</f>
        <v>47696</v>
      </c>
      <c r="GE201" s="154">
        <f t="shared" ref="GE201" si="1602">EDATE(GD201,1)</f>
        <v>47727</v>
      </c>
      <c r="GF201" s="154">
        <f t="shared" ref="GF201" si="1603">EDATE(GE201,1)</f>
        <v>47757</v>
      </c>
      <c r="GG201" s="154">
        <f t="shared" ref="GG201" si="1604">EDATE(GF201,1)</f>
        <v>47788</v>
      </c>
      <c r="GH201" s="154">
        <f t="shared" ref="GH201" si="1605">EDATE(GG201,1)</f>
        <v>47818</v>
      </c>
      <c r="GI201" s="154">
        <f t="shared" ref="GI201" si="1606">EDATE(GH201,1)</f>
        <v>47849</v>
      </c>
      <c r="GJ201" s="154">
        <f t="shared" ref="GJ201" si="1607">EDATE(GI201,1)</f>
        <v>47880</v>
      </c>
      <c r="GK201" s="154">
        <f t="shared" ref="GK201" si="1608">EDATE(GJ201,1)</f>
        <v>47908</v>
      </c>
      <c r="GL201" s="154">
        <f t="shared" ref="GL201" si="1609">EDATE(GK201,1)</f>
        <v>47939</v>
      </c>
      <c r="GM201" s="154">
        <f t="shared" ref="GM201" si="1610">EDATE(GL201,1)</f>
        <v>47969</v>
      </c>
      <c r="GN201" s="154">
        <f t="shared" ref="GN201" si="1611">EDATE(GM201,1)</f>
        <v>48000</v>
      </c>
      <c r="GO201" s="154">
        <f t="shared" ref="GO201" si="1612">EDATE(GN201,1)</f>
        <v>48030</v>
      </c>
      <c r="GP201" s="154">
        <f t="shared" ref="GP201" si="1613">EDATE(GO201,1)</f>
        <v>48061</v>
      </c>
      <c r="GQ201" s="154">
        <f t="shared" ref="GQ201" si="1614">EDATE(GP201,1)</f>
        <v>48092</v>
      </c>
      <c r="GR201" s="154">
        <f t="shared" ref="GR201" si="1615">EDATE(GQ201,1)</f>
        <v>48122</v>
      </c>
      <c r="GS201" s="154">
        <f t="shared" ref="GS201" si="1616">EDATE(GR201,1)</f>
        <v>48153</v>
      </c>
      <c r="GT201" s="154">
        <f t="shared" ref="GT201" si="1617">EDATE(GS201,1)</f>
        <v>48183</v>
      </c>
      <c r="GU201" s="154">
        <f t="shared" ref="GU201" si="1618">EDATE(GT201,1)</f>
        <v>48214</v>
      </c>
      <c r="GV201" s="154">
        <f t="shared" ref="GV201" si="1619">EDATE(GU201,1)</f>
        <v>48245</v>
      </c>
      <c r="GW201" s="154">
        <f t="shared" ref="GW201" si="1620">EDATE(GV201,1)</f>
        <v>48274</v>
      </c>
      <c r="GX201" s="154">
        <f t="shared" ref="GX201" si="1621">EDATE(GW201,1)</f>
        <v>48305</v>
      </c>
      <c r="GY201" s="154">
        <f t="shared" ref="GY201" si="1622">EDATE(GX201,1)</f>
        <v>48335</v>
      </c>
      <c r="GZ201" s="154">
        <f t="shared" ref="GZ201" si="1623">EDATE(GY201,1)</f>
        <v>48366</v>
      </c>
      <c r="HA201" s="154">
        <f t="shared" ref="HA201" si="1624">EDATE(GZ201,1)</f>
        <v>48396</v>
      </c>
      <c r="HB201" s="154">
        <f t="shared" ref="HB201" si="1625">EDATE(HA201,1)</f>
        <v>48427</v>
      </c>
      <c r="HC201" s="154">
        <f t="shared" ref="HC201" si="1626">EDATE(HB201,1)</f>
        <v>48458</v>
      </c>
      <c r="HD201" s="154">
        <f t="shared" ref="HD201" si="1627">EDATE(HC201,1)</f>
        <v>48488</v>
      </c>
      <c r="HE201" s="154">
        <f t="shared" ref="HE201" si="1628">EDATE(HD201,1)</f>
        <v>48519</v>
      </c>
      <c r="HF201" s="154">
        <f t="shared" ref="HF201" si="1629">EDATE(HE201,1)</f>
        <v>48549</v>
      </c>
      <c r="HG201" s="154">
        <f t="shared" ref="HG201" si="1630">EDATE(HF201,1)</f>
        <v>48580</v>
      </c>
      <c r="HH201" s="154">
        <f t="shared" ref="HH201" si="1631">EDATE(HG201,1)</f>
        <v>48611</v>
      </c>
      <c r="HI201" s="154">
        <f t="shared" ref="HI201" si="1632">EDATE(HH201,1)</f>
        <v>48639</v>
      </c>
      <c r="HJ201" s="154">
        <f t="shared" ref="HJ201" si="1633">EDATE(HI201,1)</f>
        <v>48670</v>
      </c>
      <c r="HK201" s="154">
        <f t="shared" ref="HK201" si="1634">EDATE(HJ201,1)</f>
        <v>48700</v>
      </c>
      <c r="HL201" s="154">
        <f t="shared" ref="HL201" si="1635">EDATE(HK201,1)</f>
        <v>48731</v>
      </c>
      <c r="HM201" s="154">
        <f t="shared" ref="HM201" si="1636">EDATE(HL201,1)</f>
        <v>48761</v>
      </c>
      <c r="HN201" s="154">
        <f t="shared" ref="HN201" si="1637">EDATE(HM201,1)</f>
        <v>48792</v>
      </c>
      <c r="HO201" s="154">
        <f t="shared" ref="HO201" si="1638">EDATE(HN201,1)</f>
        <v>48823</v>
      </c>
      <c r="HP201" s="154">
        <f t="shared" ref="HP201" si="1639">EDATE(HO201,1)</f>
        <v>48853</v>
      </c>
      <c r="HQ201" s="154">
        <f t="shared" ref="HQ201" si="1640">EDATE(HP201,1)</f>
        <v>48884</v>
      </c>
      <c r="HR201" s="154">
        <f t="shared" ref="HR201" si="1641">EDATE(HQ201,1)</f>
        <v>48914</v>
      </c>
      <c r="HS201" s="154">
        <f t="shared" ref="HS201" si="1642">EDATE(HR201,1)</f>
        <v>48945</v>
      </c>
      <c r="HT201" s="154">
        <f t="shared" ref="HT201" si="1643">EDATE(HS201,1)</f>
        <v>48976</v>
      </c>
      <c r="HU201" s="154">
        <f t="shared" ref="HU201" si="1644">EDATE(HT201,1)</f>
        <v>49004</v>
      </c>
      <c r="HV201" s="154">
        <f t="shared" ref="HV201" si="1645">EDATE(HU201,1)</f>
        <v>49035</v>
      </c>
      <c r="HW201" s="154">
        <f t="shared" ref="HW201" si="1646">EDATE(HV201,1)</f>
        <v>49065</v>
      </c>
      <c r="HX201" s="154">
        <f t="shared" ref="HX201" si="1647">EDATE(HW201,1)</f>
        <v>49096</v>
      </c>
      <c r="HY201" s="154">
        <f t="shared" ref="HY201" si="1648">EDATE(HX201,1)</f>
        <v>49126</v>
      </c>
      <c r="HZ201" s="154">
        <f t="shared" ref="HZ201" si="1649">EDATE(HY201,1)</f>
        <v>49157</v>
      </c>
      <c r="IA201" s="154">
        <f t="shared" ref="IA201" si="1650">EDATE(HZ201,1)</f>
        <v>49188</v>
      </c>
      <c r="IB201" s="154">
        <f t="shared" ref="IB201" si="1651">EDATE(IA201,1)</f>
        <v>49218</v>
      </c>
      <c r="IC201" s="154">
        <f t="shared" ref="IC201" si="1652">EDATE(IB201,1)</f>
        <v>49249</v>
      </c>
      <c r="ID201" s="154">
        <f t="shared" ref="ID201" si="1653">EDATE(IC201,1)</f>
        <v>49279</v>
      </c>
      <c r="IE201" s="154">
        <f t="shared" ref="IE201" si="1654">EDATE(ID201,1)</f>
        <v>49310</v>
      </c>
      <c r="IF201" s="154">
        <f t="shared" ref="IF201" si="1655">EDATE(IE201,1)</f>
        <v>49341</v>
      </c>
      <c r="IG201" s="154">
        <f t="shared" ref="IG201" si="1656">EDATE(IF201,1)</f>
        <v>49369</v>
      </c>
      <c r="IH201" s="154">
        <f t="shared" ref="IH201" si="1657">EDATE(IG201,1)</f>
        <v>49400</v>
      </c>
      <c r="II201" s="154">
        <f t="shared" ref="II201" si="1658">EDATE(IH201,1)</f>
        <v>49430</v>
      </c>
      <c r="IJ201" s="154">
        <f t="shared" ref="IJ201" si="1659">EDATE(II201,1)</f>
        <v>49461</v>
      </c>
      <c r="IK201" s="154">
        <f t="shared" ref="IK201" si="1660">EDATE(IJ201,1)</f>
        <v>49491</v>
      </c>
      <c r="IL201" s="154">
        <f t="shared" ref="IL201" si="1661">EDATE(IK201,1)</f>
        <v>49522</v>
      </c>
      <c r="IM201" s="154">
        <f t="shared" ref="IM201" si="1662">EDATE(IL201,1)</f>
        <v>49553</v>
      </c>
      <c r="IN201" s="154">
        <f t="shared" ref="IN201" si="1663">EDATE(IM201,1)</f>
        <v>49583</v>
      </c>
      <c r="IO201" s="154">
        <f t="shared" ref="IO201" si="1664">EDATE(IN201,1)</f>
        <v>49614</v>
      </c>
      <c r="IP201" s="154">
        <f t="shared" ref="IP201" si="1665">EDATE(IO201,1)</f>
        <v>49644</v>
      </c>
      <c r="IQ201" s="154">
        <f t="shared" ref="IQ201" si="1666">EDATE(IP201,1)</f>
        <v>49675</v>
      </c>
    </row>
    <row r="202" spans="1:255" s="185" customFormat="1">
      <c r="A202" s="147">
        <v>1.2</v>
      </c>
      <c r="B202" s="148" t="s">
        <v>47</v>
      </c>
      <c r="C202" s="149"/>
      <c r="D202" s="182"/>
      <c r="E202" s="156">
        <f ca="1">IFERROR(OFFSET(Assumptions!$D329,0,Expense!E$200),0)</f>
        <v>0</v>
      </c>
      <c r="F202" s="156">
        <f ca="1">IFERROR(OFFSET(Assumptions!$D329,0,Expense!F$200),0)</f>
        <v>0</v>
      </c>
      <c r="G202" s="156">
        <f ca="1">IFERROR(OFFSET(Assumptions!$D329,0,Expense!G$200),0)</f>
        <v>0</v>
      </c>
      <c r="H202" s="156">
        <f ca="1">IFERROR(OFFSET(Assumptions!$D329,0,Expense!H$200),0)</f>
        <v>0</v>
      </c>
      <c r="I202" s="156">
        <f ca="1">IFERROR(OFFSET(Assumptions!$D329,0,Expense!I$200),0)</f>
        <v>0</v>
      </c>
      <c r="J202" s="156">
        <f ca="1">IFERROR(OFFSET(Assumptions!$D329,0,Expense!J$200),0)</f>
        <v>0</v>
      </c>
      <c r="K202" s="156">
        <f ca="1">IFERROR(OFFSET(Assumptions!$D329,0,Expense!K$200),0)</f>
        <v>0</v>
      </c>
      <c r="L202" s="156">
        <f ca="1">IFERROR(OFFSET(Assumptions!$D329,0,Expense!L$200),0)</f>
        <v>0</v>
      </c>
      <c r="M202" s="156">
        <f ca="1">IFERROR(OFFSET(Assumptions!$D329,0,Expense!M$200),0)</f>
        <v>0</v>
      </c>
      <c r="N202" s="156">
        <f ca="1">IFERROR(OFFSET(Assumptions!$D329,0,Expense!N$200),0)</f>
        <v>0</v>
      </c>
      <c r="O202" s="156">
        <f ca="1">IFERROR(OFFSET(Assumptions!$D329,0,Expense!O$200),0)</f>
        <v>0</v>
      </c>
      <c r="P202" s="156">
        <f ca="1">IFERROR(OFFSET(Assumptions!$D329,0,Expense!P$200),0)</f>
        <v>0</v>
      </c>
      <c r="Q202" s="156">
        <f ca="1">IFERROR(OFFSET(Assumptions!$D329,0,Expense!Q$200),0)</f>
        <v>0</v>
      </c>
      <c r="R202" s="156">
        <f ca="1">IFERROR(OFFSET(Assumptions!$D329,0,Expense!R$200),0)</f>
        <v>0</v>
      </c>
      <c r="S202" s="156">
        <f ca="1">IFERROR(OFFSET(Assumptions!$D329,0,Expense!S$200),0)</f>
        <v>0</v>
      </c>
      <c r="T202" s="156">
        <f ca="1">IFERROR(OFFSET(Assumptions!$D329,0,Expense!T$200),0)</f>
        <v>0</v>
      </c>
      <c r="U202" s="156">
        <f ca="1">IFERROR(OFFSET(Assumptions!$D329,0,Expense!U$200),0)</f>
        <v>0</v>
      </c>
      <c r="V202" s="156">
        <f ca="1">IFERROR(OFFSET(Assumptions!$D329,0,Expense!V$200),0)</f>
        <v>0</v>
      </c>
      <c r="W202" s="156">
        <f ca="1">IFERROR(OFFSET(Assumptions!$D329,0,Expense!W$200),0)</f>
        <v>0</v>
      </c>
      <c r="X202" s="156">
        <f ca="1">IFERROR(OFFSET(Assumptions!$D329,0,Expense!X$200),0)</f>
        <v>0</v>
      </c>
      <c r="Y202" s="156">
        <f ca="1">IFERROR(OFFSET(Assumptions!$D329,0,Expense!Y$200),0)</f>
        <v>0</v>
      </c>
      <c r="Z202" s="156">
        <f ca="1">IFERROR(OFFSET(Assumptions!$D329,0,Expense!Z$200),0)</f>
        <v>0</v>
      </c>
      <c r="AA202" s="156">
        <f ca="1">IFERROR(OFFSET(Assumptions!$D329,0,Expense!AA$200),0)</f>
        <v>0</v>
      </c>
      <c r="AB202" s="156">
        <f ca="1">IFERROR(OFFSET(Assumptions!$D329,0,Expense!AB$200),0)</f>
        <v>0</v>
      </c>
      <c r="AC202" s="156">
        <f ca="1">IFERROR(OFFSET(Assumptions!$D329,0,Expense!AC$200),0)</f>
        <v>0</v>
      </c>
      <c r="AD202" s="156">
        <f ca="1">IFERROR(OFFSET(Assumptions!$D329,0,Expense!AD$200),0)</f>
        <v>0</v>
      </c>
      <c r="AE202" s="156">
        <f ca="1">IFERROR(OFFSET(Assumptions!$D329,0,Expense!AE$200),0)</f>
        <v>0</v>
      </c>
      <c r="AF202" s="156">
        <f ca="1">IFERROR(OFFSET(Assumptions!$D329,0,Expense!AF$200),0)</f>
        <v>0</v>
      </c>
      <c r="AG202" s="156">
        <f ca="1">IFERROR(OFFSET(Assumptions!$D329,0,Expense!AG$200),0)</f>
        <v>0</v>
      </c>
      <c r="AH202" s="156">
        <f ca="1">IFERROR(OFFSET(Assumptions!$D329,0,Expense!AH$200),0)</f>
        <v>0</v>
      </c>
      <c r="AI202" s="156">
        <f ca="1">IFERROR(OFFSET(Assumptions!$D329,0,Expense!AI$200),0)</f>
        <v>0</v>
      </c>
      <c r="AJ202" s="156">
        <f ca="1">IFERROR(OFFSET(Assumptions!$D329,0,Expense!AJ$200),0)</f>
        <v>0</v>
      </c>
      <c r="AK202" s="156">
        <f ca="1">IFERROR(OFFSET(Assumptions!$D329,0,Expense!AK$200),0)</f>
        <v>0</v>
      </c>
      <c r="AL202" s="156">
        <f ca="1">IFERROR(OFFSET(Assumptions!$D329,0,Expense!AL$200),0)</f>
        <v>0</v>
      </c>
      <c r="AM202" s="156">
        <f ca="1">IFERROR(OFFSET(Assumptions!$D329,0,Expense!AM$200),0)</f>
        <v>0</v>
      </c>
      <c r="AN202" s="156">
        <f ca="1">IFERROR(OFFSET(Assumptions!$D329,0,Expense!AN$200),0)</f>
        <v>0</v>
      </c>
      <c r="AO202" s="156">
        <f ca="1">IFERROR(OFFSET(Assumptions!$D329,0,Expense!AO$200),0)</f>
        <v>0</v>
      </c>
      <c r="AP202" s="156">
        <f ca="1">IFERROR(OFFSET(Assumptions!$D329,0,Expense!AP$200),0)</f>
        <v>0</v>
      </c>
      <c r="AQ202" s="156">
        <f ca="1">IFERROR(OFFSET(Assumptions!$D329,0,Expense!AQ$200),0)</f>
        <v>0</v>
      </c>
      <c r="AR202" s="156">
        <f ca="1">IFERROR(OFFSET(Assumptions!$D329,0,Expense!AR$200),0)</f>
        <v>0</v>
      </c>
      <c r="AS202" s="156">
        <f ca="1">IFERROR(OFFSET(Assumptions!$D329,0,Expense!AS$200),0)</f>
        <v>0</v>
      </c>
      <c r="AT202" s="156">
        <f ca="1">IFERROR(OFFSET(Assumptions!$D329,0,Expense!AT$200),0)</f>
        <v>0</v>
      </c>
      <c r="AU202" s="156">
        <f ca="1">IFERROR(OFFSET(Assumptions!$D329,0,Expense!AU$200),0)</f>
        <v>0</v>
      </c>
      <c r="AV202" s="156">
        <f ca="1">IFERROR(OFFSET(Assumptions!$D329,0,Expense!AV$200),0)</f>
        <v>0</v>
      </c>
      <c r="AW202" s="156">
        <f ca="1">IFERROR(OFFSET(Assumptions!$D329,0,Expense!AW$200),0)</f>
        <v>0</v>
      </c>
      <c r="AX202" s="156">
        <f ca="1">IFERROR(OFFSET(Assumptions!$D329,0,Expense!AX$200),0)</f>
        <v>0</v>
      </c>
      <c r="AY202" s="156">
        <f ca="1">IFERROR(OFFSET(Assumptions!$D329,0,Expense!AY$200),0)</f>
        <v>0</v>
      </c>
      <c r="AZ202" s="156">
        <f ca="1">IFERROR(OFFSET(Assumptions!$D329,0,Expense!AZ$200),0)</f>
        <v>0</v>
      </c>
      <c r="BA202" s="156">
        <f ca="1">IFERROR(OFFSET(Assumptions!$D329,0,Expense!BA$200),0)</f>
        <v>0</v>
      </c>
      <c r="BB202" s="156">
        <f ca="1">IFERROR(OFFSET(Assumptions!$D329,0,Expense!BB$200),0)</f>
        <v>0</v>
      </c>
      <c r="BC202" s="156">
        <f ca="1">IFERROR(OFFSET(Assumptions!$D329,0,Expense!BC$200),0)</f>
        <v>0</v>
      </c>
      <c r="BD202" s="156">
        <f ca="1">IFERROR(OFFSET(Assumptions!$D329,0,Expense!BD$200),0)</f>
        <v>0</v>
      </c>
      <c r="BE202" s="156">
        <f ca="1">IFERROR(OFFSET(Assumptions!$D329,0,Expense!BE$200),0)</f>
        <v>0</v>
      </c>
      <c r="BF202" s="156">
        <f ca="1">IFERROR(OFFSET(Assumptions!$D329,0,Expense!BF$200),0)</f>
        <v>0</v>
      </c>
      <c r="BG202" s="156">
        <f ca="1">IFERROR(OFFSET(Assumptions!$D329,0,Expense!BG$200),0)</f>
        <v>0</v>
      </c>
      <c r="BH202" s="156">
        <f ca="1">IFERROR(OFFSET(Assumptions!$D329,0,Expense!BH$200),0)</f>
        <v>0</v>
      </c>
      <c r="BI202" s="156">
        <f ca="1">IFERROR(OFFSET(Assumptions!$D329,0,Expense!BI$200),0)</f>
        <v>0</v>
      </c>
      <c r="BJ202" s="156">
        <f ca="1">IFERROR(OFFSET(Assumptions!$D329,0,Expense!BJ$200),0)</f>
        <v>0</v>
      </c>
      <c r="BK202" s="156">
        <f ca="1">IFERROR(OFFSET(Assumptions!$D329,0,Expense!BK$200),0)</f>
        <v>0</v>
      </c>
      <c r="BL202" s="156">
        <f ca="1">IFERROR(OFFSET(Assumptions!$D329,0,Expense!BL$200),0)</f>
        <v>0</v>
      </c>
      <c r="BM202" s="156">
        <f ca="1">IFERROR(OFFSET(Assumptions!$D329,0,Expense!BM$200),0)</f>
        <v>0</v>
      </c>
      <c r="BN202" s="156">
        <f ca="1">IFERROR(OFFSET(Assumptions!$D329,0,Expense!BN$200),0)</f>
        <v>0</v>
      </c>
      <c r="BO202" s="156">
        <f ca="1">IFERROR(OFFSET(Assumptions!$D329,0,Expense!BO$200),0)</f>
        <v>0</v>
      </c>
      <c r="BP202" s="156">
        <f ca="1">IFERROR(OFFSET(Assumptions!$D329,0,Expense!BP$200),0)</f>
        <v>0</v>
      </c>
      <c r="BQ202" s="156">
        <f ca="1">IFERROR(OFFSET(Assumptions!$D329,0,Expense!BQ$200),0)</f>
        <v>0</v>
      </c>
      <c r="BR202" s="156">
        <f ca="1">IFERROR(OFFSET(Assumptions!$D329,0,Expense!BR$200),0)</f>
        <v>0</v>
      </c>
      <c r="BS202" s="156">
        <f ca="1">IFERROR(OFFSET(Assumptions!$D329,0,Expense!BS$200),0)</f>
        <v>0</v>
      </c>
      <c r="BT202" s="156">
        <f ca="1">IFERROR(OFFSET(Assumptions!$D329,0,Expense!BT$200),0)</f>
        <v>0</v>
      </c>
      <c r="BU202" s="156">
        <f ca="1">IFERROR(OFFSET(Assumptions!$D329,0,Expense!BU$200),0)</f>
        <v>0</v>
      </c>
      <c r="BV202" s="156">
        <f ca="1">IFERROR(OFFSET(Assumptions!$D329,0,Expense!BV$200),0)</f>
        <v>0</v>
      </c>
      <c r="BW202" s="156">
        <f ca="1">IFERROR(OFFSET(Assumptions!$D329,0,Expense!BW$200),0)</f>
        <v>0</v>
      </c>
      <c r="BX202" s="156">
        <f ca="1">IFERROR(OFFSET(Assumptions!$D329,0,Expense!BX$200),0)</f>
        <v>0</v>
      </c>
      <c r="BY202" s="156">
        <f ca="1">IFERROR(OFFSET(Assumptions!$D329,0,Expense!BY$200),0)</f>
        <v>0</v>
      </c>
      <c r="BZ202" s="156">
        <f ca="1">IFERROR(OFFSET(Assumptions!$D329,0,Expense!BZ$200),0)</f>
        <v>0</v>
      </c>
      <c r="CA202" s="156">
        <f ca="1">IFERROR(OFFSET(Assumptions!$D329,0,Expense!CA$200),0)</f>
        <v>313574.18507462682</v>
      </c>
      <c r="CB202" s="156">
        <f ca="1">IFERROR(OFFSET(Assumptions!$D329,0,Expense!CB$200),0)</f>
        <v>391967.73134328367</v>
      </c>
      <c r="CC202" s="156">
        <f ca="1">IFERROR(OFFSET(Assumptions!$D329,0,Expense!CC$200),0)</f>
        <v>470361.27761194034</v>
      </c>
      <c r="CD202" s="156">
        <f ca="1">IFERROR(OFFSET(Assumptions!$D329,0,Expense!CD$200),0)</f>
        <v>266538.05731343286</v>
      </c>
      <c r="CE202" s="156">
        <f ca="1">IFERROR(OFFSET(Assumptions!$D329,0,Expense!CE$200),0)</f>
        <v>250859.3480597015</v>
      </c>
      <c r="CF202" s="156">
        <f ca="1">IFERROR(OFFSET(Assumptions!$D329,0,Expense!CF$200),0)</f>
        <v>235180.63880597017</v>
      </c>
      <c r="CG202" s="156">
        <f ca="1">IFERROR(OFFSET(Assumptions!$D329,0,Expense!CG$200),0)</f>
        <v>219501.92955223884</v>
      </c>
      <c r="CH202" s="156">
        <f ca="1">IFERROR(OFFSET(Assumptions!$D329,0,Expense!CH$200),0)</f>
        <v>203823.22029850745</v>
      </c>
      <c r="CI202" s="156">
        <f ca="1">IFERROR(OFFSET(Assumptions!$D329,0,Expense!CI$200),0)</f>
        <v>188144.5110447761</v>
      </c>
      <c r="CJ202" s="156">
        <f ca="1">IFERROR(OFFSET(Assumptions!$D329,0,Expense!CJ$200),0)</f>
        <v>172465.8017910448</v>
      </c>
      <c r="CK202" s="156">
        <f ca="1">IFERROR(OFFSET(Assumptions!$D329,0,Expense!CK$200),0)</f>
        <v>156787.09253731341</v>
      </c>
      <c r="CL202" s="156">
        <f ca="1">IFERROR(OFFSET(Assumptions!$D329,0,Expense!CL$200),0)</f>
        <v>141108.38328358205</v>
      </c>
      <c r="CM202" s="156">
        <f ca="1">IFERROR(OFFSET(Assumptions!$D329,0,Expense!CM$200),0)</f>
        <v>167372.28655522384</v>
      </c>
      <c r="CN202" s="156">
        <f ca="1">IFERROR(OFFSET(Assumptions!$D329,0,Expense!CN$200),0)</f>
        <v>167372.28655522384</v>
      </c>
      <c r="CO202" s="156">
        <f ca="1">IFERROR(OFFSET(Assumptions!$D329,0,Expense!CO$200),0)</f>
        <v>167372.28655522384</v>
      </c>
      <c r="CP202" s="156">
        <f ca="1">IFERROR(OFFSET(Assumptions!$D329,0,Expense!CP$200),0)</f>
        <v>167372.28655522384</v>
      </c>
      <c r="CQ202" s="156">
        <f ca="1">IFERROR(OFFSET(Assumptions!$D329,0,Expense!CQ$200),0)</f>
        <v>167372.28655522384</v>
      </c>
      <c r="CR202" s="156">
        <f ca="1">IFERROR(OFFSET(Assumptions!$D329,0,Expense!CR$200),0)</f>
        <v>167372.28655522384</v>
      </c>
      <c r="CS202" s="156">
        <f ca="1">IFERROR(OFFSET(Assumptions!$D329,0,Expense!CS$200),0)</f>
        <v>167372.28655522384</v>
      </c>
      <c r="CT202" s="156">
        <f ca="1">IFERROR(OFFSET(Assumptions!$D329,0,Expense!CT$200),0)</f>
        <v>167372.28655522384</v>
      </c>
      <c r="CU202" s="156">
        <f ca="1">IFERROR(OFFSET(Assumptions!$D329,0,Expense!CU$200),0)</f>
        <v>167372.28655522384</v>
      </c>
      <c r="CV202" s="156">
        <f ca="1">IFERROR(OFFSET(Assumptions!$D329,0,Expense!CV$200),0)</f>
        <v>167372.28655522384</v>
      </c>
      <c r="CW202" s="156">
        <f ca="1">IFERROR(OFFSET(Assumptions!$D329,0,Expense!CW$200),0)</f>
        <v>167372.28655522384</v>
      </c>
      <c r="CX202" s="156">
        <f ca="1">IFERROR(OFFSET(Assumptions!$D329,0,Expense!CX$200),0)</f>
        <v>167372.28655522384</v>
      </c>
      <c r="CY202" s="156">
        <f ca="1">IFERROR(OFFSET(Assumptions!$D329,0,Expense!CY$200),0)</f>
        <v>162157.15094346265</v>
      </c>
      <c r="CZ202" s="156">
        <f ca="1">IFERROR(OFFSET(Assumptions!$D329,0,Expense!CZ$200),0)</f>
        <v>162157.15094346265</v>
      </c>
      <c r="DA202" s="156">
        <f ca="1">IFERROR(OFFSET(Assumptions!$D329,0,Expense!DA$200),0)</f>
        <v>162157.15094346265</v>
      </c>
      <c r="DB202" s="156">
        <f ca="1">IFERROR(OFFSET(Assumptions!$D329,0,Expense!DB$200),0)</f>
        <v>162157.15094346265</v>
      </c>
      <c r="DC202" s="156">
        <f ca="1">IFERROR(OFFSET(Assumptions!$D329,0,Expense!DC$200),0)</f>
        <v>162157.15094346265</v>
      </c>
      <c r="DD202" s="156">
        <f ca="1">IFERROR(OFFSET(Assumptions!$D329,0,Expense!DD$200),0)</f>
        <v>162157.15094346265</v>
      </c>
      <c r="DE202" s="156">
        <f ca="1">IFERROR(OFFSET(Assumptions!$D329,0,Expense!DE$200),0)</f>
        <v>162157.15094346265</v>
      </c>
      <c r="DF202" s="156">
        <f ca="1">IFERROR(OFFSET(Assumptions!$D329,0,Expense!DF$200),0)</f>
        <v>162157.15094346265</v>
      </c>
      <c r="DG202" s="156">
        <f ca="1">IFERROR(OFFSET(Assumptions!$D329,0,Expense!DG$200),0)</f>
        <v>162157.15094346265</v>
      </c>
      <c r="DH202" s="156">
        <f ca="1">IFERROR(OFFSET(Assumptions!$D329,0,Expense!DH$200),0)</f>
        <v>162157.15094346265</v>
      </c>
      <c r="DI202" s="156">
        <f ca="1">IFERROR(OFFSET(Assumptions!$D329,0,Expense!DI$200),0)</f>
        <v>162157.15094346265</v>
      </c>
      <c r="DJ202" s="156">
        <f ca="1">IFERROR(OFFSET(Assumptions!$D329,0,Expense!DJ$200),0)</f>
        <v>162157.15094346265</v>
      </c>
      <c r="DK202" s="156">
        <f ca="1">IFERROR(OFFSET(Assumptions!$D329,0,Expense!DK$200),0)</f>
        <v>156429.45982552832</v>
      </c>
      <c r="DL202" s="156">
        <f ca="1">IFERROR(OFFSET(Assumptions!$D329,0,Expense!DL$200),0)</f>
        <v>156429.45982552832</v>
      </c>
      <c r="DM202" s="156">
        <f ca="1">IFERROR(OFFSET(Assumptions!$D329,0,Expense!DM$200),0)</f>
        <v>156429.45982552832</v>
      </c>
      <c r="DN202" s="156">
        <f ca="1">IFERROR(OFFSET(Assumptions!$D329,0,Expense!DN$200),0)</f>
        <v>156429.45982552832</v>
      </c>
      <c r="DO202" s="156">
        <f ca="1">IFERROR(OFFSET(Assumptions!$D329,0,Expense!DO$200),0)</f>
        <v>156429.45982552832</v>
      </c>
      <c r="DP202" s="156">
        <f ca="1">IFERROR(OFFSET(Assumptions!$D329,0,Expense!DP$200),0)</f>
        <v>156429.45982552832</v>
      </c>
      <c r="DQ202" s="156">
        <f ca="1">IFERROR(OFFSET(Assumptions!$D329,0,Expense!DQ$200),0)</f>
        <v>156429.45982552832</v>
      </c>
      <c r="DR202" s="156">
        <f ca="1">IFERROR(OFFSET(Assumptions!$D329,0,Expense!DR$200),0)</f>
        <v>156429.45982552832</v>
      </c>
      <c r="DS202" s="156">
        <f ca="1">IFERROR(OFFSET(Assumptions!$D329,0,Expense!DS$200),0)</f>
        <v>156429.45982552832</v>
      </c>
      <c r="DT202" s="156">
        <f ca="1">IFERROR(OFFSET(Assumptions!$D329,0,Expense!DT$200),0)</f>
        <v>156429.45982552832</v>
      </c>
      <c r="DU202" s="156">
        <f ca="1">IFERROR(OFFSET(Assumptions!$D329,0,Expense!DU$200),0)</f>
        <v>156429.45982552832</v>
      </c>
      <c r="DV202" s="156">
        <f ca="1">IFERROR(OFFSET(Assumptions!$D329,0,Expense!DV$200),0)</f>
        <v>156429.45982552832</v>
      </c>
      <c r="DW202" s="156">
        <f ca="1">IFERROR(OFFSET(Assumptions!$D329,0,Expense!DW$200),0)</f>
        <v>148294.80803233007</v>
      </c>
      <c r="DX202" s="156">
        <f ca="1">IFERROR(OFFSET(Assumptions!$D329,0,Expense!DX$200),0)</f>
        <v>148294.80803233007</v>
      </c>
      <c r="DY202" s="156">
        <f ca="1">IFERROR(OFFSET(Assumptions!$D329,0,Expense!DY$200),0)</f>
        <v>148294.80803233007</v>
      </c>
      <c r="DZ202" s="156">
        <f ca="1">IFERROR(OFFSET(Assumptions!$D329,0,Expense!DZ$200),0)</f>
        <v>148294.80803233007</v>
      </c>
      <c r="EA202" s="156">
        <f ca="1">IFERROR(OFFSET(Assumptions!$D329,0,Expense!EA$200),0)</f>
        <v>148294.80803233007</v>
      </c>
      <c r="EB202" s="156">
        <f ca="1">IFERROR(OFFSET(Assumptions!$D329,0,Expense!EB$200),0)</f>
        <v>148294.80803233007</v>
      </c>
      <c r="EC202" s="156">
        <f ca="1">IFERROR(OFFSET(Assumptions!$D329,0,Expense!EC$200),0)</f>
        <v>148294.80803233007</v>
      </c>
      <c r="ED202" s="156">
        <f ca="1">IFERROR(OFFSET(Assumptions!$D329,0,Expense!ED$200),0)</f>
        <v>148294.80803233007</v>
      </c>
      <c r="EE202" s="156">
        <f ca="1">IFERROR(OFFSET(Assumptions!$D329,0,Expense!EE$200),0)</f>
        <v>148294.80803233007</v>
      </c>
      <c r="EF202" s="156">
        <f ca="1">IFERROR(OFFSET(Assumptions!$D329,0,Expense!EF$200),0)</f>
        <v>148294.80803233007</v>
      </c>
      <c r="EG202" s="156">
        <f ca="1">IFERROR(OFFSET(Assumptions!$D329,0,Expense!EG$200),0)</f>
        <v>148294.80803233007</v>
      </c>
      <c r="EH202" s="156">
        <f ca="1">IFERROR(OFFSET(Assumptions!$D329,0,Expense!EH$200),0)</f>
        <v>148294.80803233007</v>
      </c>
      <c r="EI202" s="156">
        <f ca="1">IFERROR(OFFSET(Assumptions!$D329,0,Expense!EI$200),0)</f>
        <v>157791.54123424724</v>
      </c>
      <c r="EJ202" s="156">
        <f ca="1">IFERROR(OFFSET(Assumptions!$D329,0,Expense!EJ$200),0)</f>
        <v>157791.54123424724</v>
      </c>
      <c r="EK202" s="156">
        <f ca="1">IFERROR(OFFSET(Assumptions!$D329,0,Expense!EK$200),0)</f>
        <v>157791.54123424724</v>
      </c>
      <c r="EL202" s="156">
        <f ca="1">IFERROR(OFFSET(Assumptions!$D329,0,Expense!EL$200),0)</f>
        <v>157791.54123424724</v>
      </c>
      <c r="EM202" s="156">
        <f ca="1">IFERROR(OFFSET(Assumptions!$D329,0,Expense!EM$200),0)</f>
        <v>157791.54123424724</v>
      </c>
      <c r="EN202" s="156">
        <f ca="1">IFERROR(OFFSET(Assumptions!$D329,0,Expense!EN$200),0)</f>
        <v>157791.54123424724</v>
      </c>
      <c r="EO202" s="156">
        <f ca="1">IFERROR(OFFSET(Assumptions!$D329,0,Expense!EO$200),0)</f>
        <v>157791.54123424724</v>
      </c>
      <c r="EP202" s="156">
        <f ca="1">IFERROR(OFFSET(Assumptions!$D329,0,Expense!EP$200),0)</f>
        <v>157791.54123424724</v>
      </c>
      <c r="EQ202" s="156">
        <f ca="1">IFERROR(OFFSET(Assumptions!$D329,0,Expense!EQ$200),0)</f>
        <v>157791.54123424724</v>
      </c>
      <c r="ER202" s="156">
        <f ca="1">IFERROR(OFFSET(Assumptions!$D329,0,Expense!ER$200),0)</f>
        <v>157791.54123424724</v>
      </c>
      <c r="ES202" s="156">
        <f ca="1">IFERROR(OFFSET(Assumptions!$D329,0,Expense!ES$200),0)</f>
        <v>157791.54123424724</v>
      </c>
      <c r="ET202" s="156">
        <f ca="1">IFERROR(OFFSET(Assumptions!$D329,0,Expense!ET$200),0)</f>
        <v>157791.54123424724</v>
      </c>
      <c r="EU202" s="156">
        <f ca="1">IFERROR(OFFSET(Assumptions!$D329,0,Expense!EU$200),0)</f>
        <v>165472.5078606889</v>
      </c>
      <c r="EV202" s="156">
        <f ca="1">IFERROR(OFFSET(Assumptions!$D329,0,Expense!EV$200),0)</f>
        <v>165472.5078606889</v>
      </c>
      <c r="EW202" s="156">
        <f ca="1">IFERROR(OFFSET(Assumptions!$D329,0,Expense!EW$200),0)</f>
        <v>165472.5078606889</v>
      </c>
      <c r="EX202" s="156">
        <f ca="1">IFERROR(OFFSET(Assumptions!$D329,0,Expense!EX$200),0)</f>
        <v>165472.5078606889</v>
      </c>
      <c r="EY202" s="156">
        <f ca="1">IFERROR(OFFSET(Assumptions!$D329,0,Expense!EY$200),0)</f>
        <v>165472.5078606889</v>
      </c>
      <c r="EZ202" s="156">
        <f ca="1">IFERROR(OFFSET(Assumptions!$D329,0,Expense!EZ$200),0)</f>
        <v>165472.5078606889</v>
      </c>
      <c r="FA202" s="156">
        <f ca="1">IFERROR(OFFSET(Assumptions!$D329,0,Expense!FA$200),0)</f>
        <v>165472.5078606889</v>
      </c>
      <c r="FB202" s="156">
        <f ca="1">IFERROR(OFFSET(Assumptions!$D329,0,Expense!FB$200),0)</f>
        <v>165472.5078606889</v>
      </c>
      <c r="FC202" s="156">
        <f ca="1">IFERROR(OFFSET(Assumptions!$D329,0,Expense!FC$200),0)</f>
        <v>165472.5078606889</v>
      </c>
      <c r="FD202" s="156">
        <f ca="1">IFERROR(OFFSET(Assumptions!$D329,0,Expense!FD$200),0)</f>
        <v>165472.5078606889</v>
      </c>
      <c r="FE202" s="156">
        <f ca="1">IFERROR(OFFSET(Assumptions!$D329,0,Expense!FE$200),0)</f>
        <v>165472.5078606889</v>
      </c>
      <c r="FF202" s="156">
        <f ca="1">IFERROR(OFFSET(Assumptions!$D329,0,Expense!FF$200),0)</f>
        <v>165472.5078606889</v>
      </c>
      <c r="FG202" s="156">
        <f ca="1">IFERROR(OFFSET(Assumptions!$D329,0,Expense!FG$200),0)</f>
        <v>176150.44223465727</v>
      </c>
      <c r="FH202" s="156">
        <f ca="1">IFERROR(OFFSET(Assumptions!$D329,0,Expense!FH$200),0)</f>
        <v>176150.44223465727</v>
      </c>
      <c r="FI202" s="156">
        <f ca="1">IFERROR(OFFSET(Assumptions!$D329,0,Expense!FI$200),0)</f>
        <v>176150.44223465727</v>
      </c>
      <c r="FJ202" s="156">
        <f ca="1">IFERROR(OFFSET(Assumptions!$D329,0,Expense!FJ$200),0)</f>
        <v>176150.44223465727</v>
      </c>
      <c r="FK202" s="156">
        <f ca="1">IFERROR(OFFSET(Assumptions!$D329,0,Expense!FK$200),0)</f>
        <v>176150.44223465727</v>
      </c>
      <c r="FL202" s="156">
        <f ca="1">IFERROR(OFFSET(Assumptions!$D329,0,Expense!FL$200),0)</f>
        <v>176150.44223465727</v>
      </c>
      <c r="FM202" s="156">
        <f ca="1">IFERROR(OFFSET(Assumptions!$D329,0,Expense!FM$200),0)</f>
        <v>176150.44223465727</v>
      </c>
      <c r="FN202" s="156">
        <f ca="1">IFERROR(OFFSET(Assumptions!$D329,0,Expense!FN$200),0)</f>
        <v>176150.44223465727</v>
      </c>
      <c r="FO202" s="156">
        <f ca="1">IFERROR(OFFSET(Assumptions!$D329,0,Expense!FO$200),0)</f>
        <v>176150.44223465727</v>
      </c>
      <c r="FP202" s="156">
        <f ca="1">IFERROR(OFFSET(Assumptions!$D329,0,Expense!FP$200),0)</f>
        <v>176150.44223465727</v>
      </c>
      <c r="FQ202" s="156">
        <f ca="1">IFERROR(OFFSET(Assumptions!$D329,0,Expense!FQ$200),0)</f>
        <v>176150.44223465727</v>
      </c>
      <c r="FR202" s="156">
        <f ca="1">IFERROR(OFFSET(Assumptions!$D329,0,Expense!FR$200),0)</f>
        <v>176150.44223465727</v>
      </c>
      <c r="FS202" s="156">
        <f ca="1">IFERROR(OFFSET(Assumptions!$D329,0,Expense!FS$200),0)</f>
        <v>185036.74139165337</v>
      </c>
      <c r="FT202" s="156">
        <f ca="1">IFERROR(OFFSET(Assumptions!$D329,0,Expense!FT$200),0)</f>
        <v>185036.74139165337</v>
      </c>
      <c r="FU202" s="156">
        <f ca="1">IFERROR(OFFSET(Assumptions!$D329,0,Expense!FU$200),0)</f>
        <v>185036.74139165337</v>
      </c>
      <c r="FV202" s="156">
        <f ca="1">IFERROR(OFFSET(Assumptions!$D329,0,Expense!FV$200),0)</f>
        <v>185036.74139165337</v>
      </c>
      <c r="FW202" s="156">
        <f ca="1">IFERROR(OFFSET(Assumptions!$D329,0,Expense!FW$200),0)</f>
        <v>185036.74139165337</v>
      </c>
      <c r="FX202" s="156">
        <f ca="1">IFERROR(OFFSET(Assumptions!$D329,0,Expense!FX$200),0)</f>
        <v>185036.74139165337</v>
      </c>
      <c r="FY202" s="156">
        <f ca="1">IFERROR(OFFSET(Assumptions!$D329,0,Expense!FY$200),0)</f>
        <v>185036.74139165337</v>
      </c>
      <c r="FZ202" s="156">
        <f ca="1">IFERROR(OFFSET(Assumptions!$D329,0,Expense!FZ$200),0)</f>
        <v>185036.74139165337</v>
      </c>
      <c r="GA202" s="156">
        <f ca="1">IFERROR(OFFSET(Assumptions!$D329,0,Expense!GA$200),0)</f>
        <v>185036.74139165337</v>
      </c>
      <c r="GB202" s="156">
        <f ca="1">IFERROR(OFFSET(Assumptions!$D329,0,Expense!GB$200),0)</f>
        <v>185036.74139165337</v>
      </c>
      <c r="GC202" s="156">
        <f ca="1">IFERROR(OFFSET(Assumptions!$D329,0,Expense!GC$200),0)</f>
        <v>185036.74139165337</v>
      </c>
      <c r="GD202" s="156">
        <f ca="1">IFERROR(OFFSET(Assumptions!$D329,0,Expense!GD$200),0)</f>
        <v>185036.74139165337</v>
      </c>
      <c r="GE202" s="156">
        <f ca="1">IFERROR(OFFSET(Assumptions!$D329,0,Expense!GE$200),0)</f>
        <v>196138.70824405868</v>
      </c>
      <c r="GF202" s="156">
        <f ca="1">IFERROR(OFFSET(Assumptions!$D329,0,Expense!GF$200),0)</f>
        <v>196138.70824405868</v>
      </c>
      <c r="GG202" s="156">
        <f ca="1">IFERROR(OFFSET(Assumptions!$D329,0,Expense!GG$200),0)</f>
        <v>196138.70824405868</v>
      </c>
      <c r="GH202" s="156">
        <f ca="1">IFERROR(OFFSET(Assumptions!$D329,0,Expense!GH$200),0)</f>
        <v>196138.70824405868</v>
      </c>
      <c r="GI202" s="156">
        <f ca="1">IFERROR(OFFSET(Assumptions!$D329,0,Expense!GI$200),0)</f>
        <v>196138.70824405868</v>
      </c>
      <c r="GJ202" s="156">
        <f ca="1">IFERROR(OFFSET(Assumptions!$D329,0,Expense!GJ$200),0)</f>
        <v>196138.70824405868</v>
      </c>
      <c r="GK202" s="156">
        <f ca="1">IFERROR(OFFSET(Assumptions!$D329,0,Expense!GK$200),0)</f>
        <v>196138.70824405868</v>
      </c>
      <c r="GL202" s="156">
        <f ca="1">IFERROR(OFFSET(Assumptions!$D329,0,Expense!GL$200),0)</f>
        <v>196138.70824405868</v>
      </c>
      <c r="GM202" s="156">
        <f ca="1">IFERROR(OFFSET(Assumptions!$D329,0,Expense!GM$200),0)</f>
        <v>196138.70824405868</v>
      </c>
      <c r="GN202" s="156">
        <f ca="1">IFERROR(OFFSET(Assumptions!$D329,0,Expense!GN$200),0)</f>
        <v>196138.70824405868</v>
      </c>
      <c r="GO202" s="156">
        <f ca="1">IFERROR(OFFSET(Assumptions!$D329,0,Expense!GO$200),0)</f>
        <v>196138.70824405868</v>
      </c>
      <c r="GP202" s="156">
        <f ca="1">IFERROR(OFFSET(Assumptions!$D329,0,Expense!GP$200),0)</f>
        <v>196138.70824405868</v>
      </c>
      <c r="GQ202" s="156">
        <f ca="1">IFERROR(OFFSET(Assumptions!$D329,0,Expense!GQ$200),0)</f>
        <v>206701.27964980609</v>
      </c>
      <c r="GR202" s="156">
        <f ca="1">IFERROR(OFFSET(Assumptions!$D329,0,Expense!GR$200),0)</f>
        <v>206701.27964980609</v>
      </c>
      <c r="GS202" s="156">
        <f ca="1">IFERROR(OFFSET(Assumptions!$D329,0,Expense!GS$200),0)</f>
        <v>206701.27964980609</v>
      </c>
      <c r="GT202" s="156">
        <f ca="1">IFERROR(OFFSET(Assumptions!$D329,0,Expense!GT$200),0)</f>
        <v>206701.27964980609</v>
      </c>
      <c r="GU202" s="156">
        <f ca="1">IFERROR(OFFSET(Assumptions!$D329,0,Expense!GU$200),0)</f>
        <v>206701.27964980609</v>
      </c>
      <c r="GV202" s="156">
        <f ca="1">IFERROR(OFFSET(Assumptions!$D329,0,Expense!GV$200),0)</f>
        <v>206701.27964980609</v>
      </c>
      <c r="GW202" s="156">
        <f ca="1">IFERROR(OFFSET(Assumptions!$D329,0,Expense!GW$200),0)</f>
        <v>206701.27964980609</v>
      </c>
      <c r="GX202" s="156">
        <f ca="1">IFERROR(OFFSET(Assumptions!$D329,0,Expense!GX$200),0)</f>
        <v>206701.27964980609</v>
      </c>
      <c r="GY202" s="156">
        <f ca="1">IFERROR(OFFSET(Assumptions!$D329,0,Expense!GY$200),0)</f>
        <v>206701.27964980609</v>
      </c>
      <c r="GZ202" s="156">
        <f ca="1">IFERROR(OFFSET(Assumptions!$D329,0,Expense!GZ$200),0)</f>
        <v>206701.27964980609</v>
      </c>
      <c r="HA202" s="156">
        <f ca="1">IFERROR(OFFSET(Assumptions!$D329,0,Expense!HA$200),0)</f>
        <v>206701.27964980609</v>
      </c>
      <c r="HB202" s="156">
        <f ca="1">IFERROR(OFFSET(Assumptions!$D329,0,Expense!HB$200),0)</f>
        <v>206701.27964980609</v>
      </c>
      <c r="HC202" s="156">
        <f ca="1">IFERROR(OFFSET(Assumptions!$D329,0,Expense!HC$200),0)</f>
        <v>220270.12260842352</v>
      </c>
      <c r="HD202" s="156">
        <f ca="1">IFERROR(OFFSET(Assumptions!$D329,0,Expense!HD$200),0)</f>
        <v>220270.12260842352</v>
      </c>
      <c r="HE202" s="156">
        <f ca="1">IFERROR(OFFSET(Assumptions!$D329,0,Expense!HE$200),0)</f>
        <v>220270.12260842352</v>
      </c>
      <c r="HF202" s="156">
        <f ca="1">IFERROR(OFFSET(Assumptions!$D329,0,Expense!HF$200),0)</f>
        <v>220270.12260842352</v>
      </c>
      <c r="HG202" s="156">
        <f ca="1">IFERROR(OFFSET(Assumptions!$D329,0,Expense!HG$200),0)</f>
        <v>220270.12260842352</v>
      </c>
      <c r="HH202" s="156">
        <f ca="1">IFERROR(OFFSET(Assumptions!$D329,0,Expense!HH$200),0)</f>
        <v>220270.12260842352</v>
      </c>
      <c r="HI202" s="156">
        <f ca="1">IFERROR(OFFSET(Assumptions!$D329,0,Expense!HI$200),0)</f>
        <v>220270.12260842352</v>
      </c>
      <c r="HJ202" s="156">
        <f ca="1">IFERROR(OFFSET(Assumptions!$D329,0,Expense!HJ$200),0)</f>
        <v>220270.12260842352</v>
      </c>
      <c r="HK202" s="156">
        <f ca="1">IFERROR(OFFSET(Assumptions!$D329,0,Expense!HK$200),0)</f>
        <v>220270.12260842352</v>
      </c>
      <c r="HL202" s="156">
        <f ca="1">IFERROR(OFFSET(Assumptions!$D329,0,Expense!HL$200),0)</f>
        <v>220270.12260842352</v>
      </c>
      <c r="HM202" s="156">
        <f ca="1">IFERROR(OFFSET(Assumptions!$D329,0,Expense!HM$200),0)</f>
        <v>220270.12260842352</v>
      </c>
      <c r="HN202" s="156">
        <f ca="1">IFERROR(OFFSET(Assumptions!$D329,0,Expense!HN$200),0)</f>
        <v>220270.12260842352</v>
      </c>
      <c r="HO202" s="156">
        <f ca="1">IFERROR(OFFSET(Assumptions!$D329,0,Expense!HO$200),0)</f>
        <v>230328.15519169267</v>
      </c>
      <c r="HP202" s="156">
        <f ca="1">IFERROR(OFFSET(Assumptions!$D329,0,Expense!HP$200),0)</f>
        <v>3721057.8176659583</v>
      </c>
      <c r="HQ202" s="156">
        <f ca="1">IFERROR(OFFSET(Assumptions!$D329,0,Expense!HQ$200),0)</f>
        <v>3721057.8176659583</v>
      </c>
      <c r="HR202" s="156">
        <f ca="1">IFERROR(OFFSET(Assumptions!$D329,0,Expense!HR$200),0)</f>
        <v>3721057.8176659583</v>
      </c>
      <c r="HS202" s="156">
        <f ca="1">IFERROR(OFFSET(Assumptions!$D329,0,Expense!HS$200),0)</f>
        <v>3721057.8176659583</v>
      </c>
      <c r="HT202" s="156">
        <f ca="1">IFERROR(OFFSET(Assumptions!$D329,0,Expense!HT$200),0)</f>
        <v>3721057.8176659583</v>
      </c>
      <c r="HU202" s="156">
        <f ca="1">IFERROR(OFFSET(Assumptions!$D329,0,Expense!HU$200),0)</f>
        <v>3721057.8176659583</v>
      </c>
      <c r="HV202" s="156">
        <f ca="1">IFERROR(OFFSET(Assumptions!$D329,0,Expense!HV$200),0)</f>
        <v>3721057.8176659583</v>
      </c>
      <c r="HW202" s="156">
        <f ca="1">IFERROR(OFFSET(Assumptions!$D329,0,Expense!HW$200),0)</f>
        <v>3721057.8176659583</v>
      </c>
      <c r="HX202" s="156">
        <f ca="1">IFERROR(OFFSET(Assumptions!$D329,0,Expense!HX$200),0)</f>
        <v>3721057.8176659583</v>
      </c>
      <c r="HY202" s="156">
        <f ca="1">IFERROR(OFFSET(Assumptions!$D329,0,Expense!HY$200),0)</f>
        <v>3721057.8176659583</v>
      </c>
      <c r="HZ202" s="156">
        <f ca="1">IFERROR(OFFSET(Assumptions!$D329,0,Expense!HZ$200),0)</f>
        <v>3721057.8176659583</v>
      </c>
      <c r="IA202" s="156">
        <f ca="1">IFERROR(OFFSET(Assumptions!$D329,0,Expense!IA$200),0)</f>
        <v>3918860.2306620474</v>
      </c>
      <c r="IB202" s="156">
        <f ca="1">IFERROR(OFFSET(Assumptions!$D329,0,Expense!IB$200),0)</f>
        <v>3918860.2306620474</v>
      </c>
      <c r="IC202" s="156">
        <f ca="1">IFERROR(OFFSET(Assumptions!$D329,0,Expense!IC$200),0)</f>
        <v>3918860.2306620474</v>
      </c>
      <c r="ID202" s="156">
        <f ca="1">IFERROR(OFFSET(Assumptions!$D329,0,Expense!ID$200),0)</f>
        <v>3918860.2306620474</v>
      </c>
      <c r="IE202" s="156">
        <f ca="1">IFERROR(OFFSET(Assumptions!$D329,0,Expense!IE$200),0)</f>
        <v>3918860.2306620474</v>
      </c>
      <c r="IF202" s="156">
        <f ca="1">IFERROR(OFFSET(Assumptions!$D329,0,Expense!IF$200),0)</f>
        <v>3918860.2306620474</v>
      </c>
      <c r="IG202" s="156">
        <f ca="1">IFERROR(OFFSET(Assumptions!$D329,0,Expense!IG$200),0)</f>
        <v>3918860.2306620474</v>
      </c>
      <c r="IH202" s="156">
        <f ca="1">IFERROR(OFFSET(Assumptions!$D329,0,Expense!IH$200),0)</f>
        <v>3918860.2306620474</v>
      </c>
      <c r="II202" s="156">
        <f ca="1">IFERROR(OFFSET(Assumptions!$D329,0,Expense!II$200),0)</f>
        <v>3918860.2306620474</v>
      </c>
      <c r="IJ202" s="156">
        <f ca="1">IFERROR(OFFSET(Assumptions!$D329,0,Expense!IJ$200),0)</f>
        <v>3918860.2306620474</v>
      </c>
      <c r="IK202" s="156">
        <f ca="1">IFERROR(OFFSET(Assumptions!$D329,0,Expense!IK$200),0)</f>
        <v>3918860.2306620474</v>
      </c>
      <c r="IL202" s="156">
        <f ca="1">IFERROR(OFFSET(Assumptions!$D329,0,Expense!IL$200),0)</f>
        <v>3918860.2306620474</v>
      </c>
      <c r="IM202" s="156">
        <f ca="1">IFERROR(OFFSET(Assumptions!$D329,0,Expense!IM$200),0)</f>
        <v>0</v>
      </c>
      <c r="IN202" s="156">
        <f ca="1">IFERROR(OFFSET(Assumptions!$D329,0,Expense!IN$200),0)</f>
        <v>0</v>
      </c>
      <c r="IO202" s="156">
        <f ca="1">IFERROR(OFFSET(Assumptions!$D329,0,Expense!IO$200),0)</f>
        <v>0</v>
      </c>
      <c r="IP202" s="156">
        <f ca="1">IFERROR(OFFSET(Assumptions!$D329,0,Expense!IP$200),0)</f>
        <v>0</v>
      </c>
      <c r="IQ202" s="156">
        <f ca="1">IFERROR(OFFSET(Assumptions!$D329,0,Expense!IQ$200),0)</f>
        <v>0</v>
      </c>
      <c r="IR202" s="156">
        <f ca="1">IFERROR(OFFSET(Assumptions!$D329,0,Expense!IR$200),0)</f>
        <v>0</v>
      </c>
      <c r="IS202" s="156">
        <f ca="1">IFERROR(OFFSET(Assumptions!$D329,0,Expense!IS$200),0)</f>
        <v>0</v>
      </c>
      <c r="IT202" s="156">
        <f ca="1">IFERROR(OFFSET(Assumptions!$D329,0,Expense!IT$200),0)</f>
        <v>0</v>
      </c>
      <c r="IU202" s="156">
        <f ca="1">IFERROR(OFFSET(Assumptions!$D329,0,Expense!IU$200),0)</f>
        <v>0</v>
      </c>
    </row>
    <row r="203" spans="1:255" s="185" customFormat="1">
      <c r="A203" s="147">
        <v>1.3</v>
      </c>
      <c r="B203" s="148" t="s">
        <v>87</v>
      </c>
      <c r="C203" s="149"/>
      <c r="D203" s="182"/>
      <c r="E203" s="156">
        <f ca="1">IFERROR(OFFSET(Assumptions!$D330,0,Expense!E$200),0)</f>
        <v>0</v>
      </c>
      <c r="F203" s="156">
        <f ca="1">IFERROR(OFFSET(Assumptions!$D330,0,Expense!F$200),0)</f>
        <v>0</v>
      </c>
      <c r="G203" s="156">
        <f ca="1">IFERROR(OFFSET(Assumptions!$D330,0,Expense!G$200),0)</f>
        <v>0</v>
      </c>
      <c r="H203" s="156">
        <f ca="1">IFERROR(OFFSET(Assumptions!$D330,0,Expense!H$200),0)</f>
        <v>0</v>
      </c>
      <c r="I203" s="156">
        <f ca="1">IFERROR(OFFSET(Assumptions!$D330,0,Expense!I$200),0)</f>
        <v>0</v>
      </c>
      <c r="J203" s="156">
        <f ca="1">IFERROR(OFFSET(Assumptions!$D330,0,Expense!J$200),0)</f>
        <v>0</v>
      </c>
      <c r="K203" s="156">
        <f ca="1">IFERROR(OFFSET(Assumptions!$D330,0,Expense!K$200),0)</f>
        <v>0</v>
      </c>
      <c r="L203" s="156">
        <f ca="1">IFERROR(OFFSET(Assumptions!$D330,0,Expense!L$200),0)</f>
        <v>0</v>
      </c>
      <c r="M203" s="156">
        <f ca="1">IFERROR(OFFSET(Assumptions!$D330,0,Expense!M$200),0)</f>
        <v>0</v>
      </c>
      <c r="N203" s="156">
        <f ca="1">IFERROR(OFFSET(Assumptions!$D330,0,Expense!N$200),0)</f>
        <v>0</v>
      </c>
      <c r="O203" s="156">
        <f ca="1">IFERROR(OFFSET(Assumptions!$D330,0,Expense!O$200),0)</f>
        <v>0</v>
      </c>
      <c r="P203" s="156">
        <f ca="1">IFERROR(OFFSET(Assumptions!$D330,0,Expense!P$200),0)</f>
        <v>0</v>
      </c>
      <c r="Q203" s="156">
        <f ca="1">IFERROR(OFFSET(Assumptions!$D330,0,Expense!Q$200),0)</f>
        <v>0</v>
      </c>
      <c r="R203" s="156">
        <f ca="1">IFERROR(OFFSET(Assumptions!$D330,0,Expense!R$200),0)</f>
        <v>0</v>
      </c>
      <c r="S203" s="156">
        <f ca="1">IFERROR(OFFSET(Assumptions!$D330,0,Expense!S$200),0)</f>
        <v>0</v>
      </c>
      <c r="T203" s="156">
        <f ca="1">IFERROR(OFFSET(Assumptions!$D330,0,Expense!T$200),0)</f>
        <v>0</v>
      </c>
      <c r="U203" s="156">
        <f ca="1">IFERROR(OFFSET(Assumptions!$D330,0,Expense!U$200),0)</f>
        <v>0</v>
      </c>
      <c r="V203" s="156">
        <f ca="1">IFERROR(OFFSET(Assumptions!$D330,0,Expense!V$200),0)</f>
        <v>0</v>
      </c>
      <c r="W203" s="156">
        <f ca="1">IFERROR(OFFSET(Assumptions!$D330,0,Expense!W$200),0)</f>
        <v>0</v>
      </c>
      <c r="X203" s="156">
        <f ca="1">IFERROR(OFFSET(Assumptions!$D330,0,Expense!X$200),0)</f>
        <v>0</v>
      </c>
      <c r="Y203" s="156">
        <f ca="1">IFERROR(OFFSET(Assumptions!$D330,0,Expense!Y$200),0)</f>
        <v>0</v>
      </c>
      <c r="Z203" s="156">
        <f ca="1">IFERROR(OFFSET(Assumptions!$D330,0,Expense!Z$200),0)</f>
        <v>0</v>
      </c>
      <c r="AA203" s="156">
        <f ca="1">IFERROR(OFFSET(Assumptions!$D330,0,Expense!AA$200),0)</f>
        <v>0</v>
      </c>
      <c r="AB203" s="156">
        <f ca="1">IFERROR(OFFSET(Assumptions!$D330,0,Expense!AB$200),0)</f>
        <v>0</v>
      </c>
      <c r="AC203" s="156">
        <f ca="1">IFERROR(OFFSET(Assumptions!$D330,0,Expense!AC$200),0)</f>
        <v>0</v>
      </c>
      <c r="AD203" s="156">
        <f ca="1">IFERROR(OFFSET(Assumptions!$D330,0,Expense!AD$200),0)</f>
        <v>0</v>
      </c>
      <c r="AE203" s="156">
        <f ca="1">IFERROR(OFFSET(Assumptions!$D330,0,Expense!AE$200),0)</f>
        <v>0</v>
      </c>
      <c r="AF203" s="156">
        <f ca="1">IFERROR(OFFSET(Assumptions!$D330,0,Expense!AF$200),0)</f>
        <v>0</v>
      </c>
      <c r="AG203" s="156">
        <f ca="1">IFERROR(OFFSET(Assumptions!$D330,0,Expense!AG$200),0)</f>
        <v>0</v>
      </c>
      <c r="AH203" s="156">
        <f ca="1">IFERROR(OFFSET(Assumptions!$D330,0,Expense!AH$200),0)</f>
        <v>0</v>
      </c>
      <c r="AI203" s="156">
        <f ca="1">IFERROR(OFFSET(Assumptions!$D330,0,Expense!AI$200),0)</f>
        <v>0</v>
      </c>
      <c r="AJ203" s="156">
        <f ca="1">IFERROR(OFFSET(Assumptions!$D330,0,Expense!AJ$200),0)</f>
        <v>0</v>
      </c>
      <c r="AK203" s="156">
        <f ca="1">IFERROR(OFFSET(Assumptions!$D330,0,Expense!AK$200),0)</f>
        <v>0</v>
      </c>
      <c r="AL203" s="156">
        <f ca="1">IFERROR(OFFSET(Assumptions!$D330,0,Expense!AL$200),0)</f>
        <v>0</v>
      </c>
      <c r="AM203" s="156">
        <f ca="1">IFERROR(OFFSET(Assumptions!$D330,0,Expense!AM$200),0)</f>
        <v>0</v>
      </c>
      <c r="AN203" s="156">
        <f ca="1">IFERROR(OFFSET(Assumptions!$D330,0,Expense!AN$200),0)</f>
        <v>0</v>
      </c>
      <c r="AO203" s="156">
        <f ca="1">IFERROR(OFFSET(Assumptions!$D330,0,Expense!AO$200),0)</f>
        <v>0</v>
      </c>
      <c r="AP203" s="156">
        <f ca="1">IFERROR(OFFSET(Assumptions!$D330,0,Expense!AP$200),0)</f>
        <v>0</v>
      </c>
      <c r="AQ203" s="156">
        <f ca="1">IFERROR(OFFSET(Assumptions!$D330,0,Expense!AQ$200),0)</f>
        <v>0</v>
      </c>
      <c r="AR203" s="156">
        <f ca="1">IFERROR(OFFSET(Assumptions!$D330,0,Expense!AR$200),0)</f>
        <v>0</v>
      </c>
      <c r="AS203" s="156">
        <f ca="1">IFERROR(OFFSET(Assumptions!$D330,0,Expense!AS$200),0)</f>
        <v>0</v>
      </c>
      <c r="AT203" s="156">
        <f ca="1">IFERROR(OFFSET(Assumptions!$D330,0,Expense!AT$200),0)</f>
        <v>0</v>
      </c>
      <c r="AU203" s="156">
        <f ca="1">IFERROR(OFFSET(Assumptions!$D330,0,Expense!AU$200),0)</f>
        <v>0</v>
      </c>
      <c r="AV203" s="156">
        <f ca="1">IFERROR(OFFSET(Assumptions!$D330,0,Expense!AV$200),0)</f>
        <v>0</v>
      </c>
      <c r="AW203" s="156">
        <f ca="1">IFERROR(OFFSET(Assumptions!$D330,0,Expense!AW$200),0)</f>
        <v>0</v>
      </c>
      <c r="AX203" s="156">
        <f ca="1">IFERROR(OFFSET(Assumptions!$D330,0,Expense!AX$200),0)</f>
        <v>0</v>
      </c>
      <c r="AY203" s="156">
        <f ca="1">IFERROR(OFFSET(Assumptions!$D330,0,Expense!AY$200),0)</f>
        <v>0</v>
      </c>
      <c r="AZ203" s="156">
        <f ca="1">IFERROR(OFFSET(Assumptions!$D330,0,Expense!AZ$200),0)</f>
        <v>0</v>
      </c>
      <c r="BA203" s="156">
        <f ca="1">IFERROR(OFFSET(Assumptions!$D330,0,Expense!BA$200),0)</f>
        <v>0</v>
      </c>
      <c r="BB203" s="156">
        <f ca="1">IFERROR(OFFSET(Assumptions!$D330,0,Expense!BB$200),0)</f>
        <v>0</v>
      </c>
      <c r="BC203" s="156">
        <f ca="1">IFERROR(OFFSET(Assumptions!$D330,0,Expense!BC$200),0)</f>
        <v>0</v>
      </c>
      <c r="BD203" s="156">
        <f ca="1">IFERROR(OFFSET(Assumptions!$D330,0,Expense!BD$200),0)</f>
        <v>0</v>
      </c>
      <c r="BE203" s="156">
        <f ca="1">IFERROR(OFFSET(Assumptions!$D330,0,Expense!BE$200),0)</f>
        <v>0</v>
      </c>
      <c r="BF203" s="156">
        <f ca="1">IFERROR(OFFSET(Assumptions!$D330,0,Expense!BF$200),0)</f>
        <v>0</v>
      </c>
      <c r="BG203" s="156">
        <f ca="1">IFERROR(OFFSET(Assumptions!$D330,0,Expense!BG$200),0)</f>
        <v>0</v>
      </c>
      <c r="BH203" s="156">
        <f ca="1">IFERROR(OFFSET(Assumptions!$D330,0,Expense!BH$200),0)</f>
        <v>0</v>
      </c>
      <c r="BI203" s="156">
        <f ca="1">IFERROR(OFFSET(Assumptions!$D330,0,Expense!BI$200),0)</f>
        <v>0</v>
      </c>
      <c r="BJ203" s="156">
        <f ca="1">IFERROR(OFFSET(Assumptions!$D330,0,Expense!BJ$200),0)</f>
        <v>0</v>
      </c>
      <c r="BK203" s="156">
        <f ca="1">IFERROR(OFFSET(Assumptions!$D330,0,Expense!BK$200),0)</f>
        <v>0</v>
      </c>
      <c r="BL203" s="156">
        <f ca="1">IFERROR(OFFSET(Assumptions!$D330,0,Expense!BL$200),0)</f>
        <v>0</v>
      </c>
      <c r="BM203" s="156">
        <f ca="1">IFERROR(OFFSET(Assumptions!$D330,0,Expense!BM$200),0)</f>
        <v>0</v>
      </c>
      <c r="BN203" s="156">
        <f ca="1">IFERROR(OFFSET(Assumptions!$D330,0,Expense!BN$200),0)</f>
        <v>0</v>
      </c>
      <c r="BO203" s="156">
        <f ca="1">IFERROR(OFFSET(Assumptions!$D330,0,Expense!BO$200),0)</f>
        <v>0</v>
      </c>
      <c r="BP203" s="156">
        <f ca="1">IFERROR(OFFSET(Assumptions!$D330,0,Expense!BP$200),0)</f>
        <v>0</v>
      </c>
      <c r="BQ203" s="156">
        <f ca="1">IFERROR(OFFSET(Assumptions!$D330,0,Expense!BQ$200),0)</f>
        <v>0</v>
      </c>
      <c r="BR203" s="156">
        <f ca="1">IFERROR(OFFSET(Assumptions!$D330,0,Expense!BR$200),0)</f>
        <v>0</v>
      </c>
      <c r="BS203" s="156">
        <f ca="1">IFERROR(OFFSET(Assumptions!$D330,0,Expense!BS$200),0)</f>
        <v>0</v>
      </c>
      <c r="BT203" s="156">
        <f ca="1">IFERROR(OFFSET(Assumptions!$D330,0,Expense!BT$200),0)</f>
        <v>0</v>
      </c>
      <c r="BU203" s="156">
        <f ca="1">IFERROR(OFFSET(Assumptions!$D330,0,Expense!BU$200),0)</f>
        <v>0</v>
      </c>
      <c r="BV203" s="156">
        <f ca="1">IFERROR(OFFSET(Assumptions!$D330,0,Expense!BV$200),0)</f>
        <v>0</v>
      </c>
      <c r="BW203" s="156">
        <f ca="1">IFERROR(OFFSET(Assumptions!$D330,0,Expense!BW$200),0)</f>
        <v>0</v>
      </c>
      <c r="BX203" s="156">
        <f ca="1">IFERROR(OFFSET(Assumptions!$D330,0,Expense!BX$200),0)</f>
        <v>0</v>
      </c>
      <c r="BY203" s="156">
        <f ca="1">IFERROR(OFFSET(Assumptions!$D330,0,Expense!BY$200),0)</f>
        <v>0</v>
      </c>
      <c r="BZ203" s="156">
        <f ca="1">IFERROR(OFFSET(Assumptions!$D330,0,Expense!BZ$200),0)</f>
        <v>0</v>
      </c>
      <c r="CA203" s="156">
        <f ca="1">IFERROR(OFFSET(Assumptions!$D330,0,Expense!CA$200),0)</f>
        <v>1837432.2626865676</v>
      </c>
      <c r="CB203" s="156">
        <f ca="1">IFERROR(OFFSET(Assumptions!$D330,0,Expense!CB$200),0)</f>
        <v>1671177.8955223879</v>
      </c>
      <c r="CC203" s="156">
        <f ca="1">IFERROR(OFFSET(Assumptions!$D330,0,Expense!CC$200),0)</f>
        <v>1489303.8268656714</v>
      </c>
      <c r="CD203" s="156">
        <f ca="1">IFERROR(OFFSET(Assumptions!$D330,0,Expense!CD$200),0)</f>
        <v>1443454.7964179106</v>
      </c>
      <c r="CE203" s="156">
        <f ca="1">IFERROR(OFFSET(Assumptions!$D330,0,Expense!CE$200),0)</f>
        <v>673072.02805970144</v>
      </c>
      <c r="CF203" s="156">
        <f ca="1">IFERROR(OFFSET(Assumptions!$D330,0,Expense!CF$200),0)</f>
        <v>731999.95522388059</v>
      </c>
      <c r="CG203" s="156">
        <f ca="1">IFERROR(OFFSET(Assumptions!$D330,0,Expense!CG$200),0)</f>
        <v>755252.48417910445</v>
      </c>
      <c r="CH203" s="156">
        <f ca="1">IFERROR(OFFSET(Assumptions!$D330,0,Expense!CH$200),0)</f>
        <v>636188.70626865665</v>
      </c>
      <c r="CI203" s="156">
        <f ca="1">IFERROR(OFFSET(Assumptions!$D330,0,Expense!CI$200),0)</f>
        <v>636188.70626865665</v>
      </c>
      <c r="CJ203" s="156">
        <f ca="1">IFERROR(OFFSET(Assumptions!$D330,0,Expense!CJ$200),0)</f>
        <v>636188.70626865665</v>
      </c>
      <c r="CK203" s="156">
        <f ca="1">IFERROR(OFFSET(Assumptions!$D330,0,Expense!CK$200),0)</f>
        <v>53053.183880597062</v>
      </c>
      <c r="CL203" s="156">
        <f ca="1">IFERROR(OFFSET(Assumptions!$D330,0,Expense!CL$200),0)</f>
        <v>53053.183880597062</v>
      </c>
      <c r="CM203" s="156">
        <f ca="1">IFERROR(OFFSET(Assumptions!$D330,0,Expense!CM$200),0)</f>
        <v>63984.623292537333</v>
      </c>
      <c r="CN203" s="156">
        <f ca="1">IFERROR(OFFSET(Assumptions!$D330,0,Expense!CN$200),0)</f>
        <v>24101.303534328381</v>
      </c>
      <c r="CO203" s="156">
        <f ca="1">IFERROR(OFFSET(Assumptions!$D330,0,Expense!CO$200),0)</f>
        <v>10418.080567164188</v>
      </c>
      <c r="CP203" s="156">
        <f ca="1">IFERROR(OFFSET(Assumptions!$D330,0,Expense!CP$200),0)</f>
        <v>0</v>
      </c>
      <c r="CQ203" s="156">
        <f ca="1">IFERROR(OFFSET(Assumptions!$D330,0,Expense!CQ$200),0)</f>
        <v>0</v>
      </c>
      <c r="CR203" s="156">
        <f ca="1">IFERROR(OFFSET(Assumptions!$D330,0,Expense!CR$200),0)</f>
        <v>0</v>
      </c>
      <c r="CS203" s="156">
        <f ca="1">IFERROR(OFFSET(Assumptions!$D330,0,Expense!CS$200),0)</f>
        <v>0</v>
      </c>
      <c r="CT203" s="156">
        <f ca="1">IFERROR(OFFSET(Assumptions!$D330,0,Expense!CT$200),0)</f>
        <v>0</v>
      </c>
      <c r="CU203" s="156">
        <f ca="1">IFERROR(OFFSET(Assumptions!$D330,0,Expense!CU$200),0)</f>
        <v>0</v>
      </c>
      <c r="CV203" s="156">
        <f ca="1">IFERROR(OFFSET(Assumptions!$D330,0,Expense!CV$200),0)</f>
        <v>0</v>
      </c>
      <c r="CW203" s="156">
        <f ca="1">IFERROR(OFFSET(Assumptions!$D330,0,Expense!CW$200),0)</f>
        <v>0</v>
      </c>
      <c r="CX203" s="156">
        <f ca="1">IFERROR(OFFSET(Assumptions!$D330,0,Expense!CX$200),0)</f>
        <v>0</v>
      </c>
      <c r="CY203" s="156">
        <f ca="1">IFERROR(OFFSET(Assumptions!$D330,0,Expense!CY$200),0)</f>
        <v>93403.892921104489</v>
      </c>
      <c r="CZ203" s="156">
        <f ca="1">IFERROR(OFFSET(Assumptions!$D330,0,Expense!CZ$200),0)</f>
        <v>60469.264208417932</v>
      </c>
      <c r="DA203" s="156">
        <f ca="1">IFERROR(OFFSET(Assumptions!$D330,0,Expense!DA$200),0)</f>
        <v>14465.338387522403</v>
      </c>
      <c r="DB203" s="156">
        <f ca="1">IFERROR(OFFSET(Assumptions!$D330,0,Expense!DB$200),0)</f>
        <v>10938.984595522399</v>
      </c>
      <c r="DC203" s="156">
        <f ca="1">IFERROR(OFFSET(Assumptions!$D330,0,Expense!DC$200),0)</f>
        <v>0</v>
      </c>
      <c r="DD203" s="156">
        <f ca="1">IFERROR(OFFSET(Assumptions!$D330,0,Expense!DD$200),0)</f>
        <v>0</v>
      </c>
      <c r="DE203" s="156">
        <f ca="1">IFERROR(OFFSET(Assumptions!$D330,0,Expense!DE$200),0)</f>
        <v>0</v>
      </c>
      <c r="DF203" s="156">
        <f ca="1">IFERROR(OFFSET(Assumptions!$D330,0,Expense!DF$200),0)</f>
        <v>0</v>
      </c>
      <c r="DG203" s="156">
        <f ca="1">IFERROR(OFFSET(Assumptions!$D330,0,Expense!DG$200),0)</f>
        <v>0</v>
      </c>
      <c r="DH203" s="156">
        <f ca="1">IFERROR(OFFSET(Assumptions!$D330,0,Expense!DH$200),0)</f>
        <v>0</v>
      </c>
      <c r="DI203" s="156">
        <f ca="1">IFERROR(OFFSET(Assumptions!$D330,0,Expense!DI$200),0)</f>
        <v>0</v>
      </c>
      <c r="DJ203" s="156">
        <f ca="1">IFERROR(OFFSET(Assumptions!$D330,0,Expense!DJ$200),0)</f>
        <v>0</v>
      </c>
      <c r="DK203" s="156">
        <f ca="1">IFERROR(OFFSET(Assumptions!$D330,0,Expense!DK$200),0)</f>
        <v>134931.40953201943</v>
      </c>
      <c r="DL203" s="156">
        <f ca="1">IFERROR(OFFSET(Assumptions!$D330,0,Expense!DL$200),0)</f>
        <v>100350.04938369853</v>
      </c>
      <c r="DM203" s="156">
        <f ca="1">IFERROR(OFFSET(Assumptions!$D330,0,Expense!DM$200),0)</f>
        <v>100350.04938369853</v>
      </c>
      <c r="DN203" s="156">
        <f ca="1">IFERROR(OFFSET(Assumptions!$D330,0,Expense!DN$200),0)</f>
        <v>11485.93382529852</v>
      </c>
      <c r="DO203" s="156">
        <f ca="1">IFERROR(OFFSET(Assumptions!$D330,0,Expense!DO$200),0)</f>
        <v>0</v>
      </c>
      <c r="DP203" s="156">
        <f ca="1">IFERROR(OFFSET(Assumptions!$D330,0,Expense!DP$200),0)</f>
        <v>0</v>
      </c>
      <c r="DQ203" s="156">
        <f ca="1">IFERROR(OFFSET(Assumptions!$D330,0,Expense!DQ$200),0)</f>
        <v>0</v>
      </c>
      <c r="DR203" s="156">
        <f ca="1">IFERROR(OFFSET(Assumptions!$D330,0,Expense!DR$200),0)</f>
        <v>0</v>
      </c>
      <c r="DS203" s="156">
        <f ca="1">IFERROR(OFFSET(Assumptions!$D330,0,Expense!DS$200),0)</f>
        <v>0</v>
      </c>
      <c r="DT203" s="156">
        <f ca="1">IFERROR(OFFSET(Assumptions!$D330,0,Expense!DT$200),0)</f>
        <v>0</v>
      </c>
      <c r="DU203" s="156">
        <f ca="1">IFERROR(OFFSET(Assumptions!$D330,0,Expense!DU$200),0)</f>
        <v>0</v>
      </c>
      <c r="DV203" s="156">
        <f ca="1">IFERROR(OFFSET(Assumptions!$D330,0,Expense!DV$200),0)</f>
        <v>0</v>
      </c>
      <c r="DW203" s="156">
        <f ca="1">IFERROR(OFFSET(Assumptions!$D330,0,Expense!DW$200),0)</f>
        <v>383178.05030336324</v>
      </c>
      <c r="DX203" s="156">
        <f ca="1">IFERROR(OFFSET(Assumptions!$D330,0,Expense!DX$200),0)</f>
        <v>346867.62214762619</v>
      </c>
      <c r="DY203" s="156">
        <f ca="1">IFERROR(OFFSET(Assumptions!$D330,0,Expense!DY$200),0)</f>
        <v>293733.0878244919</v>
      </c>
      <c r="DZ203" s="156">
        <f ca="1">IFERROR(OFFSET(Assumptions!$D330,0,Expense!DZ$200),0)</f>
        <v>289734.20262436394</v>
      </c>
      <c r="EA203" s="156">
        <f ca="1">IFERROR(OFFSET(Assumptions!$D330,0,Expense!EA$200),0)</f>
        <v>0</v>
      </c>
      <c r="EB203" s="156">
        <f ca="1">IFERROR(OFFSET(Assumptions!$D330,0,Expense!EB$200),0)</f>
        <v>0</v>
      </c>
      <c r="EC203" s="156">
        <f ca="1">IFERROR(OFFSET(Assumptions!$D330,0,Expense!EC$200),0)</f>
        <v>0</v>
      </c>
      <c r="ED203" s="156">
        <f ca="1">IFERROR(OFFSET(Assumptions!$D330,0,Expense!ED$200),0)</f>
        <v>0</v>
      </c>
      <c r="EE203" s="156">
        <f ca="1">IFERROR(OFFSET(Assumptions!$D330,0,Expense!EE$200),0)</f>
        <v>0</v>
      </c>
      <c r="EF203" s="156">
        <f ca="1">IFERROR(OFFSET(Assumptions!$D330,0,Expense!EF$200),0)</f>
        <v>0</v>
      </c>
      <c r="EG203" s="156">
        <f ca="1">IFERROR(OFFSET(Assumptions!$D330,0,Expense!EG$200),0)</f>
        <v>0</v>
      </c>
      <c r="EH203" s="156">
        <f ca="1">IFERROR(OFFSET(Assumptions!$D330,0,Expense!EH$200),0)</f>
        <v>0</v>
      </c>
      <c r="EI203" s="156">
        <f ca="1">IFERROR(OFFSET(Assumptions!$D330,0,Expense!EI$200),0)</f>
        <v>38125.949563523798</v>
      </c>
      <c r="EJ203" s="156">
        <f ca="1">IFERROR(OFFSET(Assumptions!$D330,0,Expense!EJ$200),0)</f>
        <v>0</v>
      </c>
      <c r="EK203" s="156">
        <f ca="1">IFERROR(OFFSET(Assumptions!$D330,0,Expense!EK$200),0)</f>
        <v>0</v>
      </c>
      <c r="EL203" s="156">
        <f ca="1">IFERROR(OFFSET(Assumptions!$D330,0,Expense!EL$200),0)</f>
        <v>0</v>
      </c>
      <c r="EM203" s="156">
        <f ca="1">IFERROR(OFFSET(Assumptions!$D330,0,Expense!EM$200),0)</f>
        <v>0</v>
      </c>
      <c r="EN203" s="156">
        <f ca="1">IFERROR(OFFSET(Assumptions!$D330,0,Expense!EN$200),0)</f>
        <v>0</v>
      </c>
      <c r="EO203" s="156">
        <f ca="1">IFERROR(OFFSET(Assumptions!$D330,0,Expense!EO$200),0)</f>
        <v>0</v>
      </c>
      <c r="EP203" s="156">
        <f ca="1">IFERROR(OFFSET(Assumptions!$D330,0,Expense!EP$200),0)</f>
        <v>0</v>
      </c>
      <c r="EQ203" s="156">
        <f ca="1">IFERROR(OFFSET(Assumptions!$D330,0,Expense!EQ$200),0)</f>
        <v>0</v>
      </c>
      <c r="ER203" s="156">
        <f ca="1">IFERROR(OFFSET(Assumptions!$D330,0,Expense!ER$200),0)</f>
        <v>0</v>
      </c>
      <c r="ES203" s="156">
        <f ca="1">IFERROR(OFFSET(Assumptions!$D330,0,Expense!ES$200),0)</f>
        <v>0</v>
      </c>
      <c r="ET203" s="156">
        <f ca="1">IFERROR(OFFSET(Assumptions!$D330,0,Expense!ET$200),0)</f>
        <v>0</v>
      </c>
      <c r="EU203" s="156">
        <f ca="1">IFERROR(OFFSET(Assumptions!$D330,0,Expense!EU$200),0)</f>
        <v>207968.92588313125</v>
      </c>
      <c r="EV203" s="156">
        <f ca="1">IFERROR(OFFSET(Assumptions!$D330,0,Expense!EV$200),0)</f>
        <v>167936.67884143128</v>
      </c>
      <c r="EW203" s="156">
        <f ca="1">IFERROR(OFFSET(Assumptions!$D330,0,Expense!EW$200),0)</f>
        <v>106566.29169821111</v>
      </c>
      <c r="EX203" s="156">
        <f ca="1">IFERROR(OFFSET(Assumptions!$D330,0,Expense!EX$200),0)</f>
        <v>0</v>
      </c>
      <c r="EY203" s="156">
        <f ca="1">IFERROR(OFFSET(Assumptions!$D330,0,Expense!EY$200),0)</f>
        <v>0</v>
      </c>
      <c r="EZ203" s="156">
        <f ca="1">IFERROR(OFFSET(Assumptions!$D330,0,Expense!EZ$200),0)</f>
        <v>0</v>
      </c>
      <c r="FA203" s="156">
        <f ca="1">IFERROR(OFFSET(Assumptions!$D330,0,Expense!FA$200),0)</f>
        <v>0</v>
      </c>
      <c r="FB203" s="156">
        <f ca="1">IFERROR(OFFSET(Assumptions!$D330,0,Expense!FB$200),0)</f>
        <v>0</v>
      </c>
      <c r="FC203" s="156">
        <f ca="1">IFERROR(OFFSET(Assumptions!$D330,0,Expense!FC$200),0)</f>
        <v>0</v>
      </c>
      <c r="FD203" s="156">
        <f ca="1">IFERROR(OFFSET(Assumptions!$D330,0,Expense!FD$200),0)</f>
        <v>0</v>
      </c>
      <c r="FE203" s="156">
        <f ca="1">IFERROR(OFFSET(Assumptions!$D330,0,Expense!FE$200),0)</f>
        <v>0</v>
      </c>
      <c r="FF203" s="156">
        <f ca="1">IFERROR(OFFSET(Assumptions!$D330,0,Expense!FF$200),0)</f>
        <v>0</v>
      </c>
      <c r="FG203" s="156">
        <f ca="1">IFERROR(OFFSET(Assumptions!$D330,0,Expense!FG$200),0)</f>
        <v>42033.859393784987</v>
      </c>
      <c r="FH203" s="156">
        <f ca="1">IFERROR(OFFSET(Assumptions!$D330,0,Expense!FH$200),0)</f>
        <v>0</v>
      </c>
      <c r="FI203" s="156">
        <f ca="1">IFERROR(OFFSET(Assumptions!$D330,0,Expense!FI$200),0)</f>
        <v>0</v>
      </c>
      <c r="FJ203" s="156">
        <f ca="1">IFERROR(OFFSET(Assumptions!$D330,0,Expense!FJ$200),0)</f>
        <v>0</v>
      </c>
      <c r="FK203" s="156">
        <f ca="1">IFERROR(OFFSET(Assumptions!$D330,0,Expense!FK$200),0)</f>
        <v>0</v>
      </c>
      <c r="FL203" s="156">
        <f ca="1">IFERROR(OFFSET(Assumptions!$D330,0,Expense!FL$200),0)</f>
        <v>0</v>
      </c>
      <c r="FM203" s="156">
        <f ca="1">IFERROR(OFFSET(Assumptions!$D330,0,Expense!FM$200),0)</f>
        <v>0</v>
      </c>
      <c r="FN203" s="156">
        <f ca="1">IFERROR(OFFSET(Assumptions!$D330,0,Expense!FN$200),0)</f>
        <v>0</v>
      </c>
      <c r="FO203" s="156">
        <f ca="1">IFERROR(OFFSET(Assumptions!$D330,0,Expense!FO$200),0)</f>
        <v>0</v>
      </c>
      <c r="FP203" s="156">
        <f ca="1">IFERROR(OFFSET(Assumptions!$D330,0,Expense!FP$200),0)</f>
        <v>0</v>
      </c>
      <c r="FQ203" s="156">
        <f ca="1">IFERROR(OFFSET(Assumptions!$D330,0,Expense!FQ$200),0)</f>
        <v>0</v>
      </c>
      <c r="FR203" s="156">
        <f ca="1">IFERROR(OFFSET(Assumptions!$D330,0,Expense!FR$200),0)</f>
        <v>0</v>
      </c>
      <c r="FS203" s="156">
        <f ca="1">IFERROR(OFFSET(Assumptions!$D330,0,Expense!FS$200),0)</f>
        <v>450453.40776141867</v>
      </c>
      <c r="FT203" s="156">
        <f ca="1">IFERROR(OFFSET(Assumptions!$D330,0,Expense!FT$200),0)</f>
        <v>406317.85539794446</v>
      </c>
      <c r="FU203" s="156">
        <f ca="1">IFERROR(OFFSET(Assumptions!$D330,0,Expense!FU$200),0)</f>
        <v>335435.05824752513</v>
      </c>
      <c r="FV203" s="156">
        <f ca="1">IFERROR(OFFSET(Assumptions!$D330,0,Expense!FV$200),0)</f>
        <v>335435.05824752513</v>
      </c>
      <c r="FW203" s="156">
        <f ca="1">IFERROR(OFFSET(Assumptions!$D330,0,Expense!FW$200),0)</f>
        <v>0</v>
      </c>
      <c r="FX203" s="156">
        <f ca="1">IFERROR(OFFSET(Assumptions!$D330,0,Expense!FX$200),0)</f>
        <v>0</v>
      </c>
      <c r="FY203" s="156">
        <f ca="1">IFERROR(OFFSET(Assumptions!$D330,0,Expense!FY$200),0)</f>
        <v>0</v>
      </c>
      <c r="FZ203" s="156">
        <f ca="1">IFERROR(OFFSET(Assumptions!$D330,0,Expense!FZ$200),0)</f>
        <v>0</v>
      </c>
      <c r="GA203" s="156">
        <f ca="1">IFERROR(OFFSET(Assumptions!$D330,0,Expense!GA$200),0)</f>
        <v>0</v>
      </c>
      <c r="GB203" s="156">
        <f ca="1">IFERROR(OFFSET(Assumptions!$D330,0,Expense!GB$200),0)</f>
        <v>0</v>
      </c>
      <c r="GC203" s="156">
        <f ca="1">IFERROR(OFFSET(Assumptions!$D330,0,Expense!GC$200),0)</f>
        <v>0</v>
      </c>
      <c r="GD203" s="156">
        <f ca="1">IFERROR(OFFSET(Assumptions!$D330,0,Expense!GD$200),0)</f>
        <v>0</v>
      </c>
      <c r="GE203" s="156">
        <f ca="1">IFERROR(OFFSET(Assumptions!$D330,0,Expense!GE$200),0)</f>
        <v>176856.19875028107</v>
      </c>
      <c r="GF203" s="156">
        <f ca="1">IFERROR(OFFSET(Assumptions!$D330,0,Expense!GF$200),0)</f>
        <v>130513.86876863314</v>
      </c>
      <c r="GG203" s="156">
        <f ca="1">IFERROR(OFFSET(Assumptions!$D330,0,Expense!GG$200),0)</f>
        <v>130513.86876863314</v>
      </c>
      <c r="GH203" s="156">
        <f ca="1">IFERROR(OFFSET(Assumptions!$D330,0,Expense!GH$200),0)</f>
        <v>0</v>
      </c>
      <c r="GI203" s="156">
        <f ca="1">IFERROR(OFFSET(Assumptions!$D330,0,Expense!GI$200),0)</f>
        <v>0</v>
      </c>
      <c r="GJ203" s="156">
        <f ca="1">IFERROR(OFFSET(Assumptions!$D330,0,Expense!GJ$200),0)</f>
        <v>0</v>
      </c>
      <c r="GK203" s="156">
        <f ca="1">IFERROR(OFFSET(Assumptions!$D330,0,Expense!GK$200),0)</f>
        <v>0</v>
      </c>
      <c r="GL203" s="156">
        <f ca="1">IFERROR(OFFSET(Assumptions!$D330,0,Expense!GL$200),0)</f>
        <v>0</v>
      </c>
      <c r="GM203" s="156">
        <f ca="1">IFERROR(OFFSET(Assumptions!$D330,0,Expense!GM$200),0)</f>
        <v>0</v>
      </c>
      <c r="GN203" s="156">
        <f ca="1">IFERROR(OFFSET(Assumptions!$D330,0,Expense!GN$200),0)</f>
        <v>0</v>
      </c>
      <c r="GO203" s="156">
        <f ca="1">IFERROR(OFFSET(Assumptions!$D330,0,Expense!GO$200),0)</f>
        <v>0</v>
      </c>
      <c r="GP203" s="156">
        <f ca="1">IFERROR(OFFSET(Assumptions!$D330,0,Expense!GP$200),0)</f>
        <v>0</v>
      </c>
      <c r="GQ203" s="156">
        <f ca="1">IFERROR(OFFSET(Assumptions!$D330,0,Expense!GQ$200),0)</f>
        <v>275484.47048504179</v>
      </c>
      <c r="GR203" s="156">
        <f ca="1">IFERROR(OFFSET(Assumptions!$D330,0,Expense!GR$200),0)</f>
        <v>226825.02400431145</v>
      </c>
      <c r="GS203" s="156">
        <f ca="1">IFERROR(OFFSET(Assumptions!$D330,0,Expense!GS$200),0)</f>
        <v>144955.39329557715</v>
      </c>
      <c r="GT203" s="156">
        <f ca="1">IFERROR(OFFSET(Assumptions!$D330,0,Expense!GT$200),0)</f>
        <v>144955.39329557715</v>
      </c>
      <c r="GU203" s="156">
        <f ca="1">IFERROR(OFFSET(Assumptions!$D330,0,Expense!GU$200),0)</f>
        <v>144955.39329557715</v>
      </c>
      <c r="GV203" s="156">
        <f ca="1">IFERROR(OFFSET(Assumptions!$D330,0,Expense!GV$200),0)</f>
        <v>144955.39329557715</v>
      </c>
      <c r="GW203" s="156">
        <f ca="1">IFERROR(OFFSET(Assumptions!$D330,0,Expense!GW$200),0)</f>
        <v>144955.39329557715</v>
      </c>
      <c r="GX203" s="156">
        <f ca="1">IFERROR(OFFSET(Assumptions!$D330,0,Expense!GX$200),0)</f>
        <v>144955.39329557715</v>
      </c>
      <c r="GY203" s="156">
        <f ca="1">IFERROR(OFFSET(Assumptions!$D330,0,Expense!GY$200),0)</f>
        <v>144955.39329557715</v>
      </c>
      <c r="GZ203" s="156">
        <f ca="1">IFERROR(OFFSET(Assumptions!$D330,0,Expense!GZ$200),0)</f>
        <v>144955.39329557715</v>
      </c>
      <c r="HA203" s="156">
        <f ca="1">IFERROR(OFFSET(Assumptions!$D330,0,Expense!HA$200),0)</f>
        <v>0</v>
      </c>
      <c r="HB203" s="156">
        <f ca="1">IFERROR(OFFSET(Assumptions!$D330,0,Expense!HB$200),0)</f>
        <v>0</v>
      </c>
      <c r="HC203" s="156">
        <f ca="1">IFERROR(OFFSET(Assumptions!$D330,0,Expense!HC$200),0)</f>
        <v>51092.418804766879</v>
      </c>
      <c r="HD203" s="156">
        <f ca="1">IFERROR(OFFSET(Assumptions!$D330,0,Expense!HD$200),0)</f>
        <v>0</v>
      </c>
      <c r="HE203" s="156">
        <f ca="1">IFERROR(OFFSET(Assumptions!$D330,0,Expense!HE$200),0)</f>
        <v>0</v>
      </c>
      <c r="HF203" s="156">
        <f ca="1">IFERROR(OFFSET(Assumptions!$D330,0,Expense!HF$200),0)</f>
        <v>0</v>
      </c>
      <c r="HG203" s="156">
        <f ca="1">IFERROR(OFFSET(Assumptions!$D330,0,Expense!HG$200),0)</f>
        <v>0</v>
      </c>
      <c r="HH203" s="156">
        <f ca="1">IFERROR(OFFSET(Assumptions!$D330,0,Expense!HH$200),0)</f>
        <v>0</v>
      </c>
      <c r="HI203" s="156">
        <f ca="1">IFERROR(OFFSET(Assumptions!$D330,0,Expense!HI$200),0)</f>
        <v>0</v>
      </c>
      <c r="HJ203" s="156">
        <f ca="1">IFERROR(OFFSET(Assumptions!$D330,0,Expense!HJ$200),0)</f>
        <v>0</v>
      </c>
      <c r="HK203" s="156">
        <f ca="1">IFERROR(OFFSET(Assumptions!$D330,0,Expense!HK$200),0)</f>
        <v>0</v>
      </c>
      <c r="HL203" s="156">
        <f ca="1">IFERROR(OFFSET(Assumptions!$D330,0,Expense!HL$200),0)</f>
        <v>0</v>
      </c>
      <c r="HM203" s="156">
        <f ca="1">IFERROR(OFFSET(Assumptions!$D330,0,Expense!HM$200),0)</f>
        <v>0</v>
      </c>
      <c r="HN203" s="156">
        <f ca="1">IFERROR(OFFSET(Assumptions!$D330,0,Expense!HN$200),0)</f>
        <v>0</v>
      </c>
      <c r="HO203" s="156">
        <f ca="1">IFERROR(OFFSET(Assumptions!$D330,0,Expense!HO$200),0)</f>
        <v>0</v>
      </c>
      <c r="HP203" s="156">
        <f ca="1">IFERROR(OFFSET(Assumptions!$D330,0,Expense!HP$200),0)</f>
        <v>0</v>
      </c>
      <c r="HQ203" s="156">
        <f ca="1">IFERROR(OFFSET(Assumptions!$D330,0,Expense!HQ$200),0)</f>
        <v>0</v>
      </c>
      <c r="HR203" s="156">
        <f ca="1">IFERROR(OFFSET(Assumptions!$D330,0,Expense!HR$200),0)</f>
        <v>0</v>
      </c>
      <c r="HS203" s="156">
        <f ca="1">IFERROR(OFFSET(Assumptions!$D330,0,Expense!HS$200),0)</f>
        <v>0</v>
      </c>
      <c r="HT203" s="156">
        <f ca="1">IFERROR(OFFSET(Assumptions!$D330,0,Expense!HT$200),0)</f>
        <v>0</v>
      </c>
      <c r="HU203" s="156">
        <f ca="1">IFERROR(OFFSET(Assumptions!$D330,0,Expense!HU$200),0)</f>
        <v>0</v>
      </c>
      <c r="HV203" s="156">
        <f ca="1">IFERROR(OFFSET(Assumptions!$D330,0,Expense!HV$200),0)</f>
        <v>0</v>
      </c>
      <c r="HW203" s="156">
        <f ca="1">IFERROR(OFFSET(Assumptions!$D330,0,Expense!HW$200),0)</f>
        <v>0</v>
      </c>
      <c r="HX203" s="156">
        <f ca="1">IFERROR(OFFSET(Assumptions!$D330,0,Expense!HX$200),0)</f>
        <v>0</v>
      </c>
      <c r="HY203" s="156">
        <f ca="1">IFERROR(OFFSET(Assumptions!$D330,0,Expense!HY$200),0)</f>
        <v>0</v>
      </c>
      <c r="HZ203" s="156">
        <f ca="1">IFERROR(OFFSET(Assumptions!$D330,0,Expense!HZ$200),0)</f>
        <v>0</v>
      </c>
      <c r="IA203" s="156">
        <f ca="1">IFERROR(OFFSET(Assumptions!$D330,0,Expense!IA$200),0)</f>
        <v>0</v>
      </c>
      <c r="IB203" s="156">
        <f ca="1">IFERROR(OFFSET(Assumptions!$D330,0,Expense!IB$200),0)</f>
        <v>0</v>
      </c>
      <c r="IC203" s="156">
        <f ca="1">IFERROR(OFFSET(Assumptions!$D330,0,Expense!IC$200),0)</f>
        <v>0</v>
      </c>
      <c r="ID203" s="156">
        <f ca="1">IFERROR(OFFSET(Assumptions!$D330,0,Expense!ID$200),0)</f>
        <v>0</v>
      </c>
      <c r="IE203" s="156">
        <f ca="1">IFERROR(OFFSET(Assumptions!$D330,0,Expense!IE$200),0)</f>
        <v>0</v>
      </c>
      <c r="IF203" s="156">
        <f ca="1">IFERROR(OFFSET(Assumptions!$D330,0,Expense!IF$200),0)</f>
        <v>0</v>
      </c>
      <c r="IG203" s="156">
        <f ca="1">IFERROR(OFFSET(Assumptions!$D330,0,Expense!IG$200),0)</f>
        <v>0</v>
      </c>
      <c r="IH203" s="156">
        <f ca="1">IFERROR(OFFSET(Assumptions!$D330,0,Expense!IH$200),0)</f>
        <v>0</v>
      </c>
      <c r="II203" s="156">
        <f ca="1">IFERROR(OFFSET(Assumptions!$D330,0,Expense!II$200),0)</f>
        <v>0</v>
      </c>
      <c r="IJ203" s="156">
        <f ca="1">IFERROR(OFFSET(Assumptions!$D330,0,Expense!IJ$200),0)</f>
        <v>0</v>
      </c>
      <c r="IK203" s="156">
        <f ca="1">IFERROR(OFFSET(Assumptions!$D330,0,Expense!IK$200),0)</f>
        <v>0</v>
      </c>
      <c r="IL203" s="156">
        <f ca="1">IFERROR(OFFSET(Assumptions!$D330,0,Expense!IL$200),0)</f>
        <v>0</v>
      </c>
      <c r="IM203" s="156">
        <f ca="1">IFERROR(OFFSET(Assumptions!$D330,0,Expense!IM$200),0)</f>
        <v>0</v>
      </c>
      <c r="IN203" s="156">
        <f ca="1">IFERROR(OFFSET(Assumptions!$D330,0,Expense!IN$200),0)</f>
        <v>0</v>
      </c>
      <c r="IO203" s="156">
        <f ca="1">IFERROR(OFFSET(Assumptions!$D330,0,Expense!IO$200),0)</f>
        <v>0</v>
      </c>
      <c r="IP203" s="156">
        <f ca="1">IFERROR(OFFSET(Assumptions!$D330,0,Expense!IP$200),0)</f>
        <v>0</v>
      </c>
      <c r="IQ203" s="156">
        <f ca="1">IFERROR(OFFSET(Assumptions!$D330,0,Expense!IQ$200),0)</f>
        <v>0</v>
      </c>
      <c r="IR203" s="156">
        <f ca="1">IFERROR(OFFSET(Assumptions!$D330,0,Expense!IR$200),0)</f>
        <v>0</v>
      </c>
      <c r="IS203" s="156">
        <f ca="1">IFERROR(OFFSET(Assumptions!$D330,0,Expense!IS$200),0)</f>
        <v>0</v>
      </c>
      <c r="IT203" s="156">
        <f ca="1">IFERROR(OFFSET(Assumptions!$D330,0,Expense!IT$200),0)</f>
        <v>0</v>
      </c>
      <c r="IU203" s="156">
        <f ca="1">IFERROR(OFFSET(Assumptions!$D330,0,Expense!IU$200),0)</f>
        <v>0</v>
      </c>
    </row>
    <row r="204" spans="1:255" s="185" customFormat="1">
      <c r="A204" s="147">
        <v>1.4</v>
      </c>
      <c r="B204" s="148" t="s">
        <v>194</v>
      </c>
      <c r="C204" s="149"/>
      <c r="D204" s="182"/>
      <c r="E204" s="156">
        <f ca="1">IFERROR(OFFSET(Assumptions!$D331,0,Expense!E$200),0)</f>
        <v>0</v>
      </c>
      <c r="F204" s="156">
        <f ca="1">IFERROR(OFFSET(Assumptions!$D331,0,Expense!F$200),0)</f>
        <v>0</v>
      </c>
      <c r="G204" s="156">
        <f ca="1">IFERROR(OFFSET(Assumptions!$D331,0,Expense!G$200),0)</f>
        <v>0</v>
      </c>
      <c r="H204" s="156">
        <f ca="1">IFERROR(OFFSET(Assumptions!$D331,0,Expense!H$200),0)</f>
        <v>0</v>
      </c>
      <c r="I204" s="156">
        <f ca="1">IFERROR(OFFSET(Assumptions!$D331,0,Expense!I$200),0)</f>
        <v>0</v>
      </c>
      <c r="J204" s="156">
        <f ca="1">IFERROR(OFFSET(Assumptions!$D331,0,Expense!J$200),0)</f>
        <v>0</v>
      </c>
      <c r="K204" s="156">
        <f ca="1">IFERROR(OFFSET(Assumptions!$D331,0,Expense!K$200),0)</f>
        <v>0</v>
      </c>
      <c r="L204" s="156">
        <f ca="1">IFERROR(OFFSET(Assumptions!$D331,0,Expense!L$200),0)</f>
        <v>0</v>
      </c>
      <c r="M204" s="156">
        <f ca="1">IFERROR(OFFSET(Assumptions!$D331,0,Expense!M$200),0)</f>
        <v>0</v>
      </c>
      <c r="N204" s="156">
        <f ca="1">IFERROR(OFFSET(Assumptions!$D331,0,Expense!N$200),0)</f>
        <v>0</v>
      </c>
      <c r="O204" s="156">
        <f ca="1">IFERROR(OFFSET(Assumptions!$D331,0,Expense!O$200),0)</f>
        <v>0</v>
      </c>
      <c r="P204" s="156">
        <f ca="1">IFERROR(OFFSET(Assumptions!$D331,0,Expense!P$200),0)</f>
        <v>0</v>
      </c>
      <c r="Q204" s="156">
        <f ca="1">IFERROR(OFFSET(Assumptions!$D331,0,Expense!Q$200),0)</f>
        <v>0</v>
      </c>
      <c r="R204" s="156">
        <f ca="1">IFERROR(OFFSET(Assumptions!$D331,0,Expense!R$200),0)</f>
        <v>0</v>
      </c>
      <c r="S204" s="156">
        <f ca="1">IFERROR(OFFSET(Assumptions!$D331,0,Expense!S$200),0)</f>
        <v>0</v>
      </c>
      <c r="T204" s="156">
        <f ca="1">IFERROR(OFFSET(Assumptions!$D331,0,Expense!T$200),0)</f>
        <v>0</v>
      </c>
      <c r="U204" s="156">
        <f ca="1">IFERROR(OFFSET(Assumptions!$D331,0,Expense!U$200),0)</f>
        <v>0</v>
      </c>
      <c r="V204" s="156">
        <f ca="1">IFERROR(OFFSET(Assumptions!$D331,0,Expense!V$200),0)</f>
        <v>0</v>
      </c>
      <c r="W204" s="156">
        <f ca="1">IFERROR(OFFSET(Assumptions!$D331,0,Expense!W$200),0)</f>
        <v>0</v>
      </c>
      <c r="X204" s="156">
        <f ca="1">IFERROR(OFFSET(Assumptions!$D331,0,Expense!X$200),0)</f>
        <v>0</v>
      </c>
      <c r="Y204" s="156">
        <f ca="1">IFERROR(OFFSET(Assumptions!$D331,0,Expense!Y$200),0)</f>
        <v>0</v>
      </c>
      <c r="Z204" s="156">
        <f ca="1">IFERROR(OFFSET(Assumptions!$D331,0,Expense!Z$200),0)</f>
        <v>0</v>
      </c>
      <c r="AA204" s="156">
        <f ca="1">IFERROR(OFFSET(Assumptions!$D331,0,Expense!AA$200),0)</f>
        <v>0</v>
      </c>
      <c r="AB204" s="156">
        <f ca="1">IFERROR(OFFSET(Assumptions!$D331,0,Expense!AB$200),0)</f>
        <v>0</v>
      </c>
      <c r="AC204" s="156">
        <f ca="1">IFERROR(OFFSET(Assumptions!$D331,0,Expense!AC$200),0)</f>
        <v>0</v>
      </c>
      <c r="AD204" s="156">
        <f ca="1">IFERROR(OFFSET(Assumptions!$D331,0,Expense!AD$200),0)</f>
        <v>0</v>
      </c>
      <c r="AE204" s="156">
        <f ca="1">IFERROR(OFFSET(Assumptions!$D331,0,Expense!AE$200),0)</f>
        <v>0</v>
      </c>
      <c r="AF204" s="156">
        <f ca="1">IFERROR(OFFSET(Assumptions!$D331,0,Expense!AF$200),0)</f>
        <v>0</v>
      </c>
      <c r="AG204" s="156">
        <f ca="1">IFERROR(OFFSET(Assumptions!$D331,0,Expense!AG$200),0)</f>
        <v>0</v>
      </c>
      <c r="AH204" s="156">
        <f ca="1">IFERROR(OFFSET(Assumptions!$D331,0,Expense!AH$200),0)</f>
        <v>0</v>
      </c>
      <c r="AI204" s="156">
        <f ca="1">IFERROR(OFFSET(Assumptions!$D331,0,Expense!AI$200),0)</f>
        <v>0</v>
      </c>
      <c r="AJ204" s="156">
        <f ca="1">IFERROR(OFFSET(Assumptions!$D331,0,Expense!AJ$200),0)</f>
        <v>0</v>
      </c>
      <c r="AK204" s="156">
        <f ca="1">IFERROR(OFFSET(Assumptions!$D331,0,Expense!AK$200),0)</f>
        <v>0</v>
      </c>
      <c r="AL204" s="156">
        <f ca="1">IFERROR(OFFSET(Assumptions!$D331,0,Expense!AL$200),0)</f>
        <v>0</v>
      </c>
      <c r="AM204" s="156">
        <f ca="1">IFERROR(OFFSET(Assumptions!$D331,0,Expense!AM$200),0)</f>
        <v>0</v>
      </c>
      <c r="AN204" s="156">
        <f ca="1">IFERROR(OFFSET(Assumptions!$D331,0,Expense!AN$200),0)</f>
        <v>0</v>
      </c>
      <c r="AO204" s="156">
        <f ca="1">IFERROR(OFFSET(Assumptions!$D331,0,Expense!AO$200),0)</f>
        <v>0</v>
      </c>
      <c r="AP204" s="156">
        <f ca="1">IFERROR(OFFSET(Assumptions!$D331,0,Expense!AP$200),0)</f>
        <v>0</v>
      </c>
      <c r="AQ204" s="156">
        <f ca="1">IFERROR(OFFSET(Assumptions!$D331,0,Expense!AQ$200),0)</f>
        <v>0</v>
      </c>
      <c r="AR204" s="156">
        <f ca="1">IFERROR(OFFSET(Assumptions!$D331,0,Expense!AR$200),0)</f>
        <v>0</v>
      </c>
      <c r="AS204" s="156">
        <f ca="1">IFERROR(OFFSET(Assumptions!$D331,0,Expense!AS$200),0)</f>
        <v>0</v>
      </c>
      <c r="AT204" s="156">
        <f ca="1">IFERROR(OFFSET(Assumptions!$D331,0,Expense!AT$200),0)</f>
        <v>0</v>
      </c>
      <c r="AU204" s="156">
        <f ca="1">IFERROR(OFFSET(Assumptions!$D331,0,Expense!AU$200),0)</f>
        <v>0</v>
      </c>
      <c r="AV204" s="156">
        <f ca="1">IFERROR(OFFSET(Assumptions!$D331,0,Expense!AV$200),0)</f>
        <v>0</v>
      </c>
      <c r="AW204" s="156">
        <f ca="1">IFERROR(OFFSET(Assumptions!$D331,0,Expense!AW$200),0)</f>
        <v>0</v>
      </c>
      <c r="AX204" s="156">
        <f ca="1">IFERROR(OFFSET(Assumptions!$D331,0,Expense!AX$200),0)</f>
        <v>0</v>
      </c>
      <c r="AY204" s="156">
        <f ca="1">IFERROR(OFFSET(Assumptions!$D331,0,Expense!AY$200),0)</f>
        <v>0</v>
      </c>
      <c r="AZ204" s="156">
        <f ca="1">IFERROR(OFFSET(Assumptions!$D331,0,Expense!AZ$200),0)</f>
        <v>0</v>
      </c>
      <c r="BA204" s="156">
        <f ca="1">IFERROR(OFFSET(Assumptions!$D331,0,Expense!BA$200),0)</f>
        <v>0</v>
      </c>
      <c r="BB204" s="156">
        <f ca="1">IFERROR(OFFSET(Assumptions!$D331,0,Expense!BB$200),0)</f>
        <v>0</v>
      </c>
      <c r="BC204" s="156">
        <f ca="1">IFERROR(OFFSET(Assumptions!$D331,0,Expense!BC$200),0)</f>
        <v>0</v>
      </c>
      <c r="BD204" s="156">
        <f ca="1">IFERROR(OFFSET(Assumptions!$D331,0,Expense!BD$200),0)</f>
        <v>0</v>
      </c>
      <c r="BE204" s="156">
        <f ca="1">IFERROR(OFFSET(Assumptions!$D331,0,Expense!BE$200),0)</f>
        <v>0</v>
      </c>
      <c r="BF204" s="156">
        <f ca="1">IFERROR(OFFSET(Assumptions!$D331,0,Expense!BF$200),0)</f>
        <v>0</v>
      </c>
      <c r="BG204" s="156">
        <f ca="1">IFERROR(OFFSET(Assumptions!$D331,0,Expense!BG$200),0)</f>
        <v>0</v>
      </c>
      <c r="BH204" s="156">
        <f ca="1">IFERROR(OFFSET(Assumptions!$D331,0,Expense!BH$200),0)</f>
        <v>0</v>
      </c>
      <c r="BI204" s="156">
        <f ca="1">IFERROR(OFFSET(Assumptions!$D331,0,Expense!BI$200),0)</f>
        <v>0</v>
      </c>
      <c r="BJ204" s="156">
        <f ca="1">IFERROR(OFFSET(Assumptions!$D331,0,Expense!BJ$200),0)</f>
        <v>0</v>
      </c>
      <c r="BK204" s="156">
        <f ca="1">IFERROR(OFFSET(Assumptions!$D331,0,Expense!BK$200),0)</f>
        <v>0</v>
      </c>
      <c r="BL204" s="156">
        <f ca="1">IFERROR(OFFSET(Assumptions!$D331,0,Expense!BL$200),0)</f>
        <v>0</v>
      </c>
      <c r="BM204" s="156">
        <f ca="1">IFERROR(OFFSET(Assumptions!$D331,0,Expense!BM$200),0)</f>
        <v>0</v>
      </c>
      <c r="BN204" s="156">
        <f ca="1">IFERROR(OFFSET(Assumptions!$D331,0,Expense!BN$200),0)</f>
        <v>0</v>
      </c>
      <c r="BO204" s="156">
        <f ca="1">IFERROR(OFFSET(Assumptions!$D331,0,Expense!BO$200),0)</f>
        <v>0</v>
      </c>
      <c r="BP204" s="156">
        <f ca="1">IFERROR(OFFSET(Assumptions!$D331,0,Expense!BP$200),0)</f>
        <v>0</v>
      </c>
      <c r="BQ204" s="156">
        <f ca="1">IFERROR(OFFSET(Assumptions!$D331,0,Expense!BQ$200),0)</f>
        <v>0</v>
      </c>
      <c r="BR204" s="156">
        <f ca="1">IFERROR(OFFSET(Assumptions!$D331,0,Expense!BR$200),0)</f>
        <v>0</v>
      </c>
      <c r="BS204" s="156">
        <f ca="1">IFERROR(OFFSET(Assumptions!$D331,0,Expense!BS$200),0)</f>
        <v>0</v>
      </c>
      <c r="BT204" s="156">
        <f ca="1">IFERROR(OFFSET(Assumptions!$D331,0,Expense!BT$200),0)</f>
        <v>0</v>
      </c>
      <c r="BU204" s="156">
        <f ca="1">IFERROR(OFFSET(Assumptions!$D331,0,Expense!BU$200),0)</f>
        <v>0</v>
      </c>
      <c r="BV204" s="156">
        <f ca="1">IFERROR(OFFSET(Assumptions!$D331,0,Expense!BV$200),0)</f>
        <v>0</v>
      </c>
      <c r="BW204" s="156">
        <f ca="1">IFERROR(OFFSET(Assumptions!$D331,0,Expense!BW$200),0)</f>
        <v>0</v>
      </c>
      <c r="BX204" s="156">
        <f ca="1">IFERROR(OFFSET(Assumptions!$D331,0,Expense!BX$200),0)</f>
        <v>0</v>
      </c>
      <c r="BY204" s="156">
        <f ca="1">IFERROR(OFFSET(Assumptions!$D331,0,Expense!BY$200),0)</f>
        <v>0</v>
      </c>
      <c r="BZ204" s="156">
        <f ca="1">IFERROR(OFFSET(Assumptions!$D331,0,Expense!BZ$200),0)</f>
        <v>0</v>
      </c>
      <c r="CA204" s="156">
        <f ca="1">IFERROR(OFFSET(Assumptions!$D331,0,Expense!CA$200),0)</f>
        <v>0</v>
      </c>
      <c r="CB204" s="156">
        <f ca="1">IFERROR(OFFSET(Assumptions!$D331,0,Expense!CB$200),0)</f>
        <v>0</v>
      </c>
      <c r="CC204" s="156">
        <f ca="1">IFERROR(OFFSET(Assumptions!$D331,0,Expense!CC$200),0)</f>
        <v>0</v>
      </c>
      <c r="CD204" s="156">
        <f ca="1">IFERROR(OFFSET(Assumptions!$D331,0,Expense!CD$200),0)</f>
        <v>0</v>
      </c>
      <c r="CE204" s="156">
        <f ca="1">IFERROR(OFFSET(Assumptions!$D331,0,Expense!CE$200),0)</f>
        <v>0</v>
      </c>
      <c r="CF204" s="156">
        <f ca="1">IFERROR(OFFSET(Assumptions!$D331,0,Expense!CF$200),0)</f>
        <v>0</v>
      </c>
      <c r="CG204" s="156">
        <f ca="1">IFERROR(OFFSET(Assumptions!$D331,0,Expense!CG$200),0)</f>
        <v>0</v>
      </c>
      <c r="CH204" s="156">
        <f ca="1">IFERROR(OFFSET(Assumptions!$D331,0,Expense!CH$200),0)</f>
        <v>0</v>
      </c>
      <c r="CI204" s="156">
        <f ca="1">IFERROR(OFFSET(Assumptions!$D331,0,Expense!CI$200),0)</f>
        <v>0</v>
      </c>
      <c r="CJ204" s="156">
        <f ca="1">IFERROR(OFFSET(Assumptions!$D331,0,Expense!CJ$200),0)</f>
        <v>0</v>
      </c>
      <c r="CK204" s="156">
        <f ca="1">IFERROR(OFFSET(Assumptions!$D331,0,Expense!CK$200),0)</f>
        <v>0</v>
      </c>
      <c r="CL204" s="156">
        <f ca="1">IFERROR(OFFSET(Assumptions!$D331,0,Expense!CL$200),0)</f>
        <v>0</v>
      </c>
      <c r="CM204" s="156">
        <f ca="1">IFERROR(OFFSET(Assumptions!$D331,0,Expense!CM$200),0)</f>
        <v>26200.096791044769</v>
      </c>
      <c r="CN204" s="156">
        <f ca="1">IFERROR(OFFSET(Assumptions!$D331,0,Expense!CN$200),0)</f>
        <v>0</v>
      </c>
      <c r="CO204" s="156">
        <f ca="1">IFERROR(OFFSET(Assumptions!$D331,0,Expense!CO$200),0)</f>
        <v>0</v>
      </c>
      <c r="CP204" s="156">
        <f ca="1">IFERROR(OFFSET(Assumptions!$D331,0,Expense!CP$200),0)</f>
        <v>0</v>
      </c>
      <c r="CQ204" s="156">
        <f ca="1">IFERROR(OFFSET(Assumptions!$D331,0,Expense!CQ$200),0)</f>
        <v>0</v>
      </c>
      <c r="CR204" s="156">
        <f ca="1">IFERROR(OFFSET(Assumptions!$D331,0,Expense!CR$200),0)</f>
        <v>0</v>
      </c>
      <c r="CS204" s="156">
        <f ca="1">IFERROR(OFFSET(Assumptions!$D331,0,Expense!CS$200),0)</f>
        <v>0</v>
      </c>
      <c r="CT204" s="156">
        <f ca="1">IFERROR(OFFSET(Assumptions!$D331,0,Expense!CT$200),0)</f>
        <v>0</v>
      </c>
      <c r="CU204" s="156">
        <f ca="1">IFERROR(OFFSET(Assumptions!$D331,0,Expense!CU$200),0)</f>
        <v>0</v>
      </c>
      <c r="CV204" s="156">
        <f ca="1">IFERROR(OFFSET(Assumptions!$D331,0,Expense!CV$200),0)</f>
        <v>0</v>
      </c>
      <c r="CW204" s="156">
        <f ca="1">IFERROR(OFFSET(Assumptions!$D331,0,Expense!CW$200),0)</f>
        <v>0</v>
      </c>
      <c r="CX204" s="156">
        <f ca="1">IFERROR(OFFSET(Assumptions!$D331,0,Expense!CX$200),0)</f>
        <v>0</v>
      </c>
      <c r="CY204" s="156">
        <f ca="1">IFERROR(OFFSET(Assumptions!$D331,0,Expense!CY$200),0)</f>
        <v>78938.554533582108</v>
      </c>
      <c r="CZ204" s="156">
        <f ca="1">IFERROR(OFFSET(Assumptions!$D331,0,Expense!CZ$200),0)</f>
        <v>46003.925820895529</v>
      </c>
      <c r="DA204" s="156">
        <f ca="1">IFERROR(OFFSET(Assumptions!$D331,0,Expense!DA$200),0)</f>
        <v>0</v>
      </c>
      <c r="DB204" s="156">
        <f ca="1">IFERROR(OFFSET(Assumptions!$D331,0,Expense!DB$200),0)</f>
        <v>0</v>
      </c>
      <c r="DC204" s="156">
        <f ca="1">IFERROR(OFFSET(Assumptions!$D331,0,Expense!DC$200),0)</f>
        <v>0</v>
      </c>
      <c r="DD204" s="156">
        <f ca="1">IFERROR(OFFSET(Assumptions!$D331,0,Expense!DD$200),0)</f>
        <v>0</v>
      </c>
      <c r="DE204" s="156">
        <f ca="1">IFERROR(OFFSET(Assumptions!$D331,0,Expense!DE$200),0)</f>
        <v>0</v>
      </c>
      <c r="DF204" s="156">
        <f ca="1">IFERROR(OFFSET(Assumptions!$D331,0,Expense!DF$200),0)</f>
        <v>0</v>
      </c>
      <c r="DG204" s="156">
        <f ca="1">IFERROR(OFFSET(Assumptions!$D331,0,Expense!DG$200),0)</f>
        <v>0</v>
      </c>
      <c r="DH204" s="156">
        <f ca="1">IFERROR(OFFSET(Assumptions!$D331,0,Expense!DH$200),0)</f>
        <v>0</v>
      </c>
      <c r="DI204" s="156">
        <f ca="1">IFERROR(OFFSET(Assumptions!$D331,0,Expense!DI$200),0)</f>
        <v>0</v>
      </c>
      <c r="DJ204" s="156">
        <f ca="1">IFERROR(OFFSET(Assumptions!$D331,0,Expense!DJ$200),0)</f>
        <v>0</v>
      </c>
      <c r="DK204" s="156">
        <f ca="1">IFERROR(OFFSET(Assumptions!$D331,0,Expense!DK$200),0)</f>
        <v>123445.47570672091</v>
      </c>
      <c r="DL204" s="156">
        <f ca="1">IFERROR(OFFSET(Assumptions!$D331,0,Expense!DL$200),0)</f>
        <v>88864.115558400023</v>
      </c>
      <c r="DM204" s="156">
        <f ca="1">IFERROR(OFFSET(Assumptions!$D331,0,Expense!DM$200),0)</f>
        <v>88864.115558400023</v>
      </c>
      <c r="DN204" s="156">
        <f ca="1">IFERROR(OFFSET(Assumptions!$D331,0,Expense!DN$200),0)</f>
        <v>0</v>
      </c>
      <c r="DO204" s="156">
        <f ca="1">IFERROR(OFFSET(Assumptions!$D331,0,Expense!DO$200),0)</f>
        <v>0</v>
      </c>
      <c r="DP204" s="156">
        <f ca="1">IFERROR(OFFSET(Assumptions!$D331,0,Expense!DP$200),0)</f>
        <v>0</v>
      </c>
      <c r="DQ204" s="156">
        <f ca="1">IFERROR(OFFSET(Assumptions!$D331,0,Expense!DQ$200),0)</f>
        <v>0</v>
      </c>
      <c r="DR204" s="156">
        <f ca="1">IFERROR(OFFSET(Assumptions!$D331,0,Expense!DR$200),0)</f>
        <v>0</v>
      </c>
      <c r="DS204" s="156">
        <f ca="1">IFERROR(OFFSET(Assumptions!$D331,0,Expense!DS$200),0)</f>
        <v>0</v>
      </c>
      <c r="DT204" s="156">
        <f ca="1">IFERROR(OFFSET(Assumptions!$D331,0,Expense!DT$200),0)</f>
        <v>0</v>
      </c>
      <c r="DU204" s="156">
        <f ca="1">IFERROR(OFFSET(Assumptions!$D331,0,Expense!DU$200),0)</f>
        <v>0</v>
      </c>
      <c r="DV204" s="156">
        <f ca="1">IFERROR(OFFSET(Assumptions!$D331,0,Expense!DV$200),0)</f>
        <v>0</v>
      </c>
      <c r="DW204" s="156">
        <f ca="1">IFERROR(OFFSET(Assumptions!$D331,0,Expense!DW$200),0)</f>
        <v>383178.05030336324</v>
      </c>
      <c r="DX204" s="156">
        <f ca="1">IFERROR(OFFSET(Assumptions!$D331,0,Expense!DX$200),0)</f>
        <v>346867.62214762619</v>
      </c>
      <c r="DY204" s="156">
        <f ca="1">IFERROR(OFFSET(Assumptions!$D331,0,Expense!DY$200),0)</f>
        <v>293733.0878244919</v>
      </c>
      <c r="DZ204" s="156">
        <f ca="1">IFERROR(OFFSET(Assumptions!$D331,0,Expense!DZ$200),0)</f>
        <v>0</v>
      </c>
      <c r="EA204" s="156">
        <f ca="1">IFERROR(OFFSET(Assumptions!$D331,0,Expense!EA$200),0)</f>
        <v>0</v>
      </c>
      <c r="EB204" s="156">
        <f ca="1">IFERROR(OFFSET(Assumptions!$D331,0,Expense!EB$200),0)</f>
        <v>0</v>
      </c>
      <c r="EC204" s="156">
        <f ca="1">IFERROR(OFFSET(Assumptions!$D331,0,Expense!EC$200),0)</f>
        <v>0</v>
      </c>
      <c r="ED204" s="156">
        <f ca="1">IFERROR(OFFSET(Assumptions!$D331,0,Expense!ED$200),0)</f>
        <v>0</v>
      </c>
      <c r="EE204" s="156">
        <f ca="1">IFERROR(OFFSET(Assumptions!$D331,0,Expense!EE$200),0)</f>
        <v>0</v>
      </c>
      <c r="EF204" s="156">
        <f ca="1">IFERROR(OFFSET(Assumptions!$D331,0,Expense!EF$200),0)</f>
        <v>0</v>
      </c>
      <c r="EG204" s="156">
        <f ca="1">IFERROR(OFFSET(Assumptions!$D331,0,Expense!EG$200),0)</f>
        <v>0</v>
      </c>
      <c r="EH204" s="156">
        <f ca="1">IFERROR(OFFSET(Assumptions!$D331,0,Expense!EH$200),0)</f>
        <v>0</v>
      </c>
      <c r="EI204" s="156">
        <f ca="1">IFERROR(OFFSET(Assumptions!$D331,0,Expense!EI$200),0)</f>
        <v>38125.949563523798</v>
      </c>
      <c r="EJ204" s="156">
        <f ca="1">IFERROR(OFFSET(Assumptions!$D331,0,Expense!EJ$200),0)</f>
        <v>0</v>
      </c>
      <c r="EK204" s="156">
        <f ca="1">IFERROR(OFFSET(Assumptions!$D331,0,Expense!EK$200),0)</f>
        <v>0</v>
      </c>
      <c r="EL204" s="156">
        <f ca="1">IFERROR(OFFSET(Assumptions!$D331,0,Expense!EL$200),0)</f>
        <v>0</v>
      </c>
      <c r="EM204" s="156">
        <f ca="1">IFERROR(OFFSET(Assumptions!$D331,0,Expense!EM$200),0)</f>
        <v>0</v>
      </c>
      <c r="EN204" s="156">
        <f ca="1">IFERROR(OFFSET(Assumptions!$D331,0,Expense!EN$200),0)</f>
        <v>0</v>
      </c>
      <c r="EO204" s="156">
        <f ca="1">IFERROR(OFFSET(Assumptions!$D331,0,Expense!EO$200),0)</f>
        <v>0</v>
      </c>
      <c r="EP204" s="156">
        <f ca="1">IFERROR(OFFSET(Assumptions!$D331,0,Expense!EP$200),0)</f>
        <v>0</v>
      </c>
      <c r="EQ204" s="156">
        <f ca="1">IFERROR(OFFSET(Assumptions!$D331,0,Expense!EQ$200),0)</f>
        <v>0</v>
      </c>
      <c r="ER204" s="156">
        <f ca="1">IFERROR(OFFSET(Assumptions!$D331,0,Expense!ER$200),0)</f>
        <v>0</v>
      </c>
      <c r="ES204" s="156">
        <f ca="1">IFERROR(OFFSET(Assumptions!$D331,0,Expense!ES$200),0)</f>
        <v>0</v>
      </c>
      <c r="ET204" s="156">
        <f ca="1">IFERROR(OFFSET(Assumptions!$D331,0,Expense!ET$200),0)</f>
        <v>0</v>
      </c>
      <c r="EU204" s="156">
        <f ca="1">IFERROR(OFFSET(Assumptions!$D331,0,Expense!EU$200),0)</f>
        <v>207968.92588313125</v>
      </c>
      <c r="EV204" s="156">
        <f ca="1">IFERROR(OFFSET(Assumptions!$D331,0,Expense!EV$200),0)</f>
        <v>167936.67884143128</v>
      </c>
      <c r="EW204" s="156">
        <f ca="1">IFERROR(OFFSET(Assumptions!$D331,0,Expense!EW$200),0)</f>
        <v>106566.29169821111</v>
      </c>
      <c r="EX204" s="156">
        <f ca="1">IFERROR(OFFSET(Assumptions!$D331,0,Expense!EX$200),0)</f>
        <v>0</v>
      </c>
      <c r="EY204" s="156">
        <f ca="1">IFERROR(OFFSET(Assumptions!$D331,0,Expense!EY$200),0)</f>
        <v>0</v>
      </c>
      <c r="EZ204" s="156">
        <f ca="1">IFERROR(OFFSET(Assumptions!$D331,0,Expense!EZ$200),0)</f>
        <v>0</v>
      </c>
      <c r="FA204" s="156">
        <f ca="1">IFERROR(OFFSET(Assumptions!$D331,0,Expense!FA$200),0)</f>
        <v>0</v>
      </c>
      <c r="FB204" s="156">
        <f ca="1">IFERROR(OFFSET(Assumptions!$D331,0,Expense!FB$200),0)</f>
        <v>0</v>
      </c>
      <c r="FC204" s="156">
        <f ca="1">IFERROR(OFFSET(Assumptions!$D331,0,Expense!FC$200),0)</f>
        <v>0</v>
      </c>
      <c r="FD204" s="156">
        <f ca="1">IFERROR(OFFSET(Assumptions!$D331,0,Expense!FD$200),0)</f>
        <v>0</v>
      </c>
      <c r="FE204" s="156">
        <f ca="1">IFERROR(OFFSET(Assumptions!$D331,0,Expense!FE$200),0)</f>
        <v>0</v>
      </c>
      <c r="FF204" s="156">
        <f ca="1">IFERROR(OFFSET(Assumptions!$D331,0,Expense!FF$200),0)</f>
        <v>0</v>
      </c>
      <c r="FG204" s="156">
        <f ca="1">IFERROR(OFFSET(Assumptions!$D331,0,Expense!FG$200),0)</f>
        <v>42033.859393784987</v>
      </c>
      <c r="FH204" s="156">
        <f ca="1">IFERROR(OFFSET(Assumptions!$D331,0,Expense!FH$200),0)</f>
        <v>0</v>
      </c>
      <c r="FI204" s="156">
        <f ca="1">IFERROR(OFFSET(Assumptions!$D331,0,Expense!FI$200),0)</f>
        <v>0</v>
      </c>
      <c r="FJ204" s="156">
        <f ca="1">IFERROR(OFFSET(Assumptions!$D331,0,Expense!FJ$200),0)</f>
        <v>0</v>
      </c>
      <c r="FK204" s="156">
        <f ca="1">IFERROR(OFFSET(Assumptions!$D331,0,Expense!FK$200),0)</f>
        <v>0</v>
      </c>
      <c r="FL204" s="156">
        <f ca="1">IFERROR(OFFSET(Assumptions!$D331,0,Expense!FL$200),0)</f>
        <v>0</v>
      </c>
      <c r="FM204" s="156">
        <f ca="1">IFERROR(OFFSET(Assumptions!$D331,0,Expense!FM$200),0)</f>
        <v>0</v>
      </c>
      <c r="FN204" s="156">
        <f ca="1">IFERROR(OFFSET(Assumptions!$D331,0,Expense!FN$200),0)</f>
        <v>0</v>
      </c>
      <c r="FO204" s="156">
        <f ca="1">IFERROR(OFFSET(Assumptions!$D331,0,Expense!FO$200),0)</f>
        <v>0</v>
      </c>
      <c r="FP204" s="156">
        <f ca="1">IFERROR(OFFSET(Assumptions!$D331,0,Expense!FP$200),0)</f>
        <v>0</v>
      </c>
      <c r="FQ204" s="156">
        <f ca="1">IFERROR(OFFSET(Assumptions!$D331,0,Expense!FQ$200),0)</f>
        <v>0</v>
      </c>
      <c r="FR204" s="156">
        <f ca="1">IFERROR(OFFSET(Assumptions!$D331,0,Expense!FR$200),0)</f>
        <v>0</v>
      </c>
      <c r="FS204" s="156">
        <f ca="1">IFERROR(OFFSET(Assumptions!$D331,0,Expense!FS$200),0)</f>
        <v>450453.40776141867</v>
      </c>
      <c r="FT204" s="156">
        <f ca="1">IFERROR(OFFSET(Assumptions!$D331,0,Expense!FT$200),0)</f>
        <v>406317.85539794446</v>
      </c>
      <c r="FU204" s="156">
        <f ca="1">IFERROR(OFFSET(Assumptions!$D331,0,Expense!FU$200),0)</f>
        <v>335435.05824752513</v>
      </c>
      <c r="FV204" s="156">
        <f ca="1">IFERROR(OFFSET(Assumptions!$D331,0,Expense!FV$200),0)</f>
        <v>0</v>
      </c>
      <c r="FW204" s="156">
        <f ca="1">IFERROR(OFFSET(Assumptions!$D331,0,Expense!FW$200),0)</f>
        <v>0</v>
      </c>
      <c r="FX204" s="156">
        <f ca="1">IFERROR(OFFSET(Assumptions!$D331,0,Expense!FX$200),0)</f>
        <v>0</v>
      </c>
      <c r="FY204" s="156">
        <f ca="1">IFERROR(OFFSET(Assumptions!$D331,0,Expense!FY$200),0)</f>
        <v>0</v>
      </c>
      <c r="FZ204" s="156">
        <f ca="1">IFERROR(OFFSET(Assumptions!$D331,0,Expense!FZ$200),0)</f>
        <v>0</v>
      </c>
      <c r="GA204" s="156">
        <f ca="1">IFERROR(OFFSET(Assumptions!$D331,0,Expense!GA$200),0)</f>
        <v>0</v>
      </c>
      <c r="GB204" s="156">
        <f ca="1">IFERROR(OFFSET(Assumptions!$D331,0,Expense!GB$200),0)</f>
        <v>0</v>
      </c>
      <c r="GC204" s="156">
        <f ca="1">IFERROR(OFFSET(Assumptions!$D331,0,Expense!GC$200),0)</f>
        <v>0</v>
      </c>
      <c r="GD204" s="156">
        <f ca="1">IFERROR(OFFSET(Assumptions!$D331,0,Expense!GD$200),0)</f>
        <v>0</v>
      </c>
      <c r="GE204" s="156">
        <f ca="1">IFERROR(OFFSET(Assumptions!$D331,0,Expense!GE$200),0)</f>
        <v>176856.19875028107</v>
      </c>
      <c r="GF204" s="156">
        <f ca="1">IFERROR(OFFSET(Assumptions!$D331,0,Expense!GF$200),0)</f>
        <v>130513.86876863314</v>
      </c>
      <c r="GG204" s="156">
        <f ca="1">IFERROR(OFFSET(Assumptions!$D331,0,Expense!GG$200),0)</f>
        <v>130513.86876863314</v>
      </c>
      <c r="GH204" s="156">
        <f ca="1">IFERROR(OFFSET(Assumptions!$D331,0,Expense!GH$200),0)</f>
        <v>0</v>
      </c>
      <c r="GI204" s="156">
        <f ca="1">IFERROR(OFFSET(Assumptions!$D331,0,Expense!GI$200),0)</f>
        <v>0</v>
      </c>
      <c r="GJ204" s="156">
        <f ca="1">IFERROR(OFFSET(Assumptions!$D331,0,Expense!GJ$200),0)</f>
        <v>0</v>
      </c>
      <c r="GK204" s="156">
        <f ca="1">IFERROR(OFFSET(Assumptions!$D331,0,Expense!GK$200),0)</f>
        <v>0</v>
      </c>
      <c r="GL204" s="156">
        <f ca="1">IFERROR(OFFSET(Assumptions!$D331,0,Expense!GL$200),0)</f>
        <v>0</v>
      </c>
      <c r="GM204" s="156">
        <f ca="1">IFERROR(OFFSET(Assumptions!$D331,0,Expense!GM$200),0)</f>
        <v>0</v>
      </c>
      <c r="GN204" s="156">
        <f ca="1">IFERROR(OFFSET(Assumptions!$D331,0,Expense!GN$200),0)</f>
        <v>0</v>
      </c>
      <c r="GO204" s="156">
        <f ca="1">IFERROR(OFFSET(Assumptions!$D331,0,Expense!GO$200),0)</f>
        <v>0</v>
      </c>
      <c r="GP204" s="156">
        <f ca="1">IFERROR(OFFSET(Assumptions!$D331,0,Expense!GP$200),0)</f>
        <v>0</v>
      </c>
      <c r="GQ204" s="156">
        <f ca="1">IFERROR(OFFSET(Assumptions!$D331,0,Expense!GQ$200),0)</f>
        <v>275484.47048504179</v>
      </c>
      <c r="GR204" s="156">
        <f ca="1">IFERROR(OFFSET(Assumptions!$D331,0,Expense!GR$200),0)</f>
        <v>226825.02400431145</v>
      </c>
      <c r="GS204" s="156">
        <f ca="1">IFERROR(OFFSET(Assumptions!$D331,0,Expense!GS$200),0)</f>
        <v>144955.39329557715</v>
      </c>
      <c r="GT204" s="156">
        <f ca="1">IFERROR(OFFSET(Assumptions!$D331,0,Expense!GT$200),0)</f>
        <v>144955.39329557715</v>
      </c>
      <c r="GU204" s="156">
        <f ca="1">IFERROR(OFFSET(Assumptions!$D331,0,Expense!GU$200),0)</f>
        <v>144955.39329557715</v>
      </c>
      <c r="GV204" s="156">
        <f ca="1">IFERROR(OFFSET(Assumptions!$D331,0,Expense!GV$200),0)</f>
        <v>144955.39329557715</v>
      </c>
      <c r="GW204" s="156">
        <f ca="1">IFERROR(OFFSET(Assumptions!$D331,0,Expense!GW$200),0)</f>
        <v>0</v>
      </c>
      <c r="GX204" s="156">
        <f ca="1">IFERROR(OFFSET(Assumptions!$D331,0,Expense!GX$200),0)</f>
        <v>0</v>
      </c>
      <c r="GY204" s="156">
        <f ca="1">IFERROR(OFFSET(Assumptions!$D331,0,Expense!GY$200),0)</f>
        <v>0</v>
      </c>
      <c r="GZ204" s="156">
        <f ca="1">IFERROR(OFFSET(Assumptions!$D331,0,Expense!GZ$200),0)</f>
        <v>0</v>
      </c>
      <c r="HA204" s="156">
        <f ca="1">IFERROR(OFFSET(Assumptions!$D331,0,Expense!HA$200),0)</f>
        <v>0</v>
      </c>
      <c r="HB204" s="156">
        <f ca="1">IFERROR(OFFSET(Assumptions!$D331,0,Expense!HB$200),0)</f>
        <v>0</v>
      </c>
      <c r="HC204" s="156">
        <f ca="1">IFERROR(OFFSET(Assumptions!$D331,0,Expense!HC$200),0)</f>
        <v>51092.418804766879</v>
      </c>
      <c r="HD204" s="156">
        <f ca="1">IFERROR(OFFSET(Assumptions!$D331,0,Expense!HD$200),0)</f>
        <v>0</v>
      </c>
      <c r="HE204" s="156">
        <f ca="1">IFERROR(OFFSET(Assumptions!$D331,0,Expense!HE$200),0)</f>
        <v>0</v>
      </c>
      <c r="HF204" s="156">
        <f ca="1">IFERROR(OFFSET(Assumptions!$D331,0,Expense!HF$200),0)</f>
        <v>0</v>
      </c>
      <c r="HG204" s="156">
        <f ca="1">IFERROR(OFFSET(Assumptions!$D331,0,Expense!HG$200),0)</f>
        <v>0</v>
      </c>
      <c r="HH204" s="156">
        <f ca="1">IFERROR(OFFSET(Assumptions!$D331,0,Expense!HH$200),0)</f>
        <v>0</v>
      </c>
      <c r="HI204" s="156">
        <f ca="1">IFERROR(OFFSET(Assumptions!$D331,0,Expense!HI$200),0)</f>
        <v>0</v>
      </c>
      <c r="HJ204" s="156">
        <f ca="1">IFERROR(OFFSET(Assumptions!$D331,0,Expense!HJ$200),0)</f>
        <v>0</v>
      </c>
      <c r="HK204" s="156">
        <f ca="1">IFERROR(OFFSET(Assumptions!$D331,0,Expense!HK$200),0)</f>
        <v>0</v>
      </c>
      <c r="HL204" s="156">
        <f ca="1">IFERROR(OFFSET(Assumptions!$D331,0,Expense!HL$200),0)</f>
        <v>0</v>
      </c>
      <c r="HM204" s="156">
        <f ca="1">IFERROR(OFFSET(Assumptions!$D331,0,Expense!HM$200),0)</f>
        <v>0</v>
      </c>
      <c r="HN204" s="156">
        <f ca="1">IFERROR(OFFSET(Assumptions!$D331,0,Expense!HN$200),0)</f>
        <v>0</v>
      </c>
      <c r="HO204" s="156">
        <f ca="1">IFERROR(OFFSET(Assumptions!$D331,0,Expense!HO$200),0)</f>
        <v>0</v>
      </c>
      <c r="HP204" s="156">
        <f ca="1">IFERROR(OFFSET(Assumptions!$D331,0,Expense!HP$200),0)</f>
        <v>0</v>
      </c>
      <c r="HQ204" s="156">
        <f ca="1">IFERROR(OFFSET(Assumptions!$D331,0,Expense!HQ$200),0)</f>
        <v>0</v>
      </c>
      <c r="HR204" s="156">
        <f ca="1">IFERROR(OFFSET(Assumptions!$D331,0,Expense!HR$200),0)</f>
        <v>0</v>
      </c>
      <c r="HS204" s="156">
        <f ca="1">IFERROR(OFFSET(Assumptions!$D331,0,Expense!HS$200),0)</f>
        <v>0</v>
      </c>
      <c r="HT204" s="156">
        <f ca="1">IFERROR(OFFSET(Assumptions!$D331,0,Expense!HT$200),0)</f>
        <v>0</v>
      </c>
      <c r="HU204" s="156">
        <f ca="1">IFERROR(OFFSET(Assumptions!$D331,0,Expense!HU$200),0)</f>
        <v>0</v>
      </c>
      <c r="HV204" s="156">
        <f ca="1">IFERROR(OFFSET(Assumptions!$D331,0,Expense!HV$200),0)</f>
        <v>0</v>
      </c>
      <c r="HW204" s="156">
        <f ca="1">IFERROR(OFFSET(Assumptions!$D331,0,Expense!HW$200),0)</f>
        <v>0</v>
      </c>
      <c r="HX204" s="156">
        <f ca="1">IFERROR(OFFSET(Assumptions!$D331,0,Expense!HX$200),0)</f>
        <v>0</v>
      </c>
      <c r="HY204" s="156">
        <f ca="1">IFERROR(OFFSET(Assumptions!$D331,0,Expense!HY$200),0)</f>
        <v>0</v>
      </c>
      <c r="HZ204" s="156">
        <f ca="1">IFERROR(OFFSET(Assumptions!$D331,0,Expense!HZ$200),0)</f>
        <v>0</v>
      </c>
      <c r="IA204" s="156">
        <f ca="1">IFERROR(OFFSET(Assumptions!$D331,0,Expense!IA$200),0)</f>
        <v>0</v>
      </c>
      <c r="IB204" s="156">
        <f ca="1">IFERROR(OFFSET(Assumptions!$D331,0,Expense!IB$200),0)</f>
        <v>0</v>
      </c>
      <c r="IC204" s="156">
        <f ca="1">IFERROR(OFFSET(Assumptions!$D331,0,Expense!IC$200),0)</f>
        <v>0</v>
      </c>
      <c r="ID204" s="156">
        <f ca="1">IFERROR(OFFSET(Assumptions!$D331,0,Expense!ID$200),0)</f>
        <v>0</v>
      </c>
      <c r="IE204" s="156">
        <f ca="1">IFERROR(OFFSET(Assumptions!$D331,0,Expense!IE$200),0)</f>
        <v>0</v>
      </c>
      <c r="IF204" s="156">
        <f ca="1">IFERROR(OFFSET(Assumptions!$D331,0,Expense!IF$200),0)</f>
        <v>0</v>
      </c>
      <c r="IG204" s="156">
        <f ca="1">IFERROR(OFFSET(Assumptions!$D331,0,Expense!IG$200),0)</f>
        <v>0</v>
      </c>
      <c r="IH204" s="156">
        <f ca="1">IFERROR(OFFSET(Assumptions!$D331,0,Expense!IH$200),0)</f>
        <v>0</v>
      </c>
      <c r="II204" s="156">
        <f ca="1">IFERROR(OFFSET(Assumptions!$D331,0,Expense!II$200),0)</f>
        <v>0</v>
      </c>
      <c r="IJ204" s="156">
        <f ca="1">IFERROR(OFFSET(Assumptions!$D331,0,Expense!IJ$200),0)</f>
        <v>0</v>
      </c>
      <c r="IK204" s="156">
        <f ca="1">IFERROR(OFFSET(Assumptions!$D331,0,Expense!IK$200),0)</f>
        <v>0</v>
      </c>
      <c r="IL204" s="156">
        <f ca="1">IFERROR(OFFSET(Assumptions!$D331,0,Expense!IL$200),0)</f>
        <v>0</v>
      </c>
      <c r="IM204" s="156">
        <f ca="1">IFERROR(OFFSET(Assumptions!$D331,0,Expense!IM$200),0)</f>
        <v>0</v>
      </c>
      <c r="IN204" s="156">
        <f ca="1">IFERROR(OFFSET(Assumptions!$D331,0,Expense!IN$200),0)</f>
        <v>0</v>
      </c>
      <c r="IO204" s="156">
        <f ca="1">IFERROR(OFFSET(Assumptions!$D331,0,Expense!IO$200),0)</f>
        <v>0</v>
      </c>
      <c r="IP204" s="156">
        <f ca="1">IFERROR(OFFSET(Assumptions!$D331,0,Expense!IP$200),0)</f>
        <v>0</v>
      </c>
      <c r="IQ204" s="156">
        <f ca="1">IFERROR(OFFSET(Assumptions!$D331,0,Expense!IQ$200),0)</f>
        <v>0</v>
      </c>
      <c r="IR204" s="156">
        <f ca="1">IFERROR(OFFSET(Assumptions!$D331,0,Expense!IR$200),0)</f>
        <v>0</v>
      </c>
      <c r="IS204" s="156">
        <f ca="1">IFERROR(OFFSET(Assumptions!$D331,0,Expense!IS$200),0)</f>
        <v>0</v>
      </c>
      <c r="IT204" s="156">
        <f ca="1">IFERROR(OFFSET(Assumptions!$D331,0,Expense!IT$200),0)</f>
        <v>0</v>
      </c>
      <c r="IU204" s="156">
        <f ca="1">IFERROR(OFFSET(Assumptions!$D331,0,Expense!IU$200),0)</f>
        <v>0</v>
      </c>
    </row>
    <row r="205" spans="1:255" s="185" customFormat="1">
      <c r="A205" s="193">
        <v>1</v>
      </c>
      <c r="B205" s="194" t="s">
        <v>118</v>
      </c>
      <c r="C205" s="195"/>
      <c r="D205" s="196"/>
      <c r="E205" s="156">
        <f ca="1">IFERROR(OFFSET(Assumptions!$D332,0,Expense!E$200),0)</f>
        <v>0</v>
      </c>
      <c r="F205" s="156">
        <f ca="1">IFERROR(OFFSET(Assumptions!$D332,0,Expense!F$200),0)</f>
        <v>0</v>
      </c>
      <c r="G205" s="156">
        <f ca="1">IFERROR(OFFSET(Assumptions!$D332,0,Expense!G$200),0)</f>
        <v>0</v>
      </c>
      <c r="H205" s="156">
        <f ca="1">IFERROR(OFFSET(Assumptions!$D332,0,Expense!H$200),0)</f>
        <v>0</v>
      </c>
      <c r="I205" s="156">
        <f ca="1">IFERROR(OFFSET(Assumptions!$D332,0,Expense!I$200),0)</f>
        <v>0</v>
      </c>
      <c r="J205" s="156">
        <f ca="1">IFERROR(OFFSET(Assumptions!$D332,0,Expense!J$200),0)</f>
        <v>0</v>
      </c>
      <c r="K205" s="156">
        <f ca="1">IFERROR(OFFSET(Assumptions!$D332,0,Expense!K$200),0)</f>
        <v>0</v>
      </c>
      <c r="L205" s="156">
        <f ca="1">IFERROR(OFFSET(Assumptions!$D332,0,Expense!L$200),0)</f>
        <v>0</v>
      </c>
      <c r="M205" s="156">
        <f ca="1">IFERROR(OFFSET(Assumptions!$D332,0,Expense!M$200),0)</f>
        <v>0</v>
      </c>
      <c r="N205" s="156">
        <f ca="1">IFERROR(OFFSET(Assumptions!$D332,0,Expense!N$200),0)</f>
        <v>0</v>
      </c>
      <c r="O205" s="156">
        <f ca="1">IFERROR(OFFSET(Assumptions!$D332,0,Expense!O$200),0)</f>
        <v>0</v>
      </c>
      <c r="P205" s="156">
        <f ca="1">IFERROR(OFFSET(Assumptions!$D332,0,Expense!P$200),0)</f>
        <v>0</v>
      </c>
      <c r="Q205" s="156">
        <f ca="1">IFERROR(OFFSET(Assumptions!$D332,0,Expense!Q$200),0)</f>
        <v>0</v>
      </c>
      <c r="R205" s="156">
        <f ca="1">IFERROR(OFFSET(Assumptions!$D332,0,Expense!R$200),0)</f>
        <v>0</v>
      </c>
      <c r="S205" s="156">
        <f ca="1">IFERROR(OFFSET(Assumptions!$D332,0,Expense!S$200),0)</f>
        <v>0</v>
      </c>
      <c r="T205" s="156">
        <f ca="1">IFERROR(OFFSET(Assumptions!$D332,0,Expense!T$200),0)</f>
        <v>0</v>
      </c>
      <c r="U205" s="156">
        <f ca="1">IFERROR(OFFSET(Assumptions!$D332,0,Expense!U$200),0)</f>
        <v>0</v>
      </c>
      <c r="V205" s="156">
        <f ca="1">IFERROR(OFFSET(Assumptions!$D332,0,Expense!V$200),0)</f>
        <v>0</v>
      </c>
      <c r="W205" s="156">
        <f ca="1">IFERROR(OFFSET(Assumptions!$D332,0,Expense!W$200),0)</f>
        <v>0</v>
      </c>
      <c r="X205" s="156">
        <f ca="1">IFERROR(OFFSET(Assumptions!$D332,0,Expense!X$200),0)</f>
        <v>0</v>
      </c>
      <c r="Y205" s="156">
        <f ca="1">IFERROR(OFFSET(Assumptions!$D332,0,Expense!Y$200),0)</f>
        <v>0</v>
      </c>
      <c r="Z205" s="156">
        <f ca="1">IFERROR(OFFSET(Assumptions!$D332,0,Expense!Z$200),0)</f>
        <v>0</v>
      </c>
      <c r="AA205" s="156">
        <f ca="1">IFERROR(OFFSET(Assumptions!$D332,0,Expense!AA$200),0)</f>
        <v>0</v>
      </c>
      <c r="AB205" s="156">
        <f ca="1">IFERROR(OFFSET(Assumptions!$D332,0,Expense!AB$200),0)</f>
        <v>0</v>
      </c>
      <c r="AC205" s="156">
        <f ca="1">IFERROR(OFFSET(Assumptions!$D332,0,Expense!AC$200),0)</f>
        <v>0</v>
      </c>
      <c r="AD205" s="156">
        <f ca="1">IFERROR(OFFSET(Assumptions!$D332,0,Expense!AD$200),0)</f>
        <v>0</v>
      </c>
      <c r="AE205" s="156">
        <f ca="1">IFERROR(OFFSET(Assumptions!$D332,0,Expense!AE$200),0)</f>
        <v>0</v>
      </c>
      <c r="AF205" s="156">
        <f ca="1">IFERROR(OFFSET(Assumptions!$D332,0,Expense!AF$200),0)</f>
        <v>0</v>
      </c>
      <c r="AG205" s="156">
        <f ca="1">IFERROR(OFFSET(Assumptions!$D332,0,Expense!AG$200),0)</f>
        <v>0</v>
      </c>
      <c r="AH205" s="156">
        <f ca="1">IFERROR(OFFSET(Assumptions!$D332,0,Expense!AH$200),0)</f>
        <v>0</v>
      </c>
      <c r="AI205" s="156">
        <f ca="1">IFERROR(OFFSET(Assumptions!$D332,0,Expense!AI$200),0)</f>
        <v>0</v>
      </c>
      <c r="AJ205" s="156">
        <f ca="1">IFERROR(OFFSET(Assumptions!$D332,0,Expense!AJ$200),0)</f>
        <v>0</v>
      </c>
      <c r="AK205" s="156">
        <f ca="1">IFERROR(OFFSET(Assumptions!$D332,0,Expense!AK$200),0)</f>
        <v>0</v>
      </c>
      <c r="AL205" s="156">
        <f ca="1">IFERROR(OFFSET(Assumptions!$D332,0,Expense!AL$200),0)</f>
        <v>0</v>
      </c>
      <c r="AM205" s="156">
        <f ca="1">IFERROR(OFFSET(Assumptions!$D332,0,Expense!AM$200),0)</f>
        <v>0</v>
      </c>
      <c r="AN205" s="156">
        <f ca="1">IFERROR(OFFSET(Assumptions!$D332,0,Expense!AN$200),0)</f>
        <v>0</v>
      </c>
      <c r="AO205" s="156">
        <f ca="1">IFERROR(OFFSET(Assumptions!$D332,0,Expense!AO$200),0)</f>
        <v>0</v>
      </c>
      <c r="AP205" s="156">
        <f ca="1">IFERROR(OFFSET(Assumptions!$D332,0,Expense!AP$200),0)</f>
        <v>0</v>
      </c>
      <c r="AQ205" s="156">
        <f ca="1">IFERROR(OFFSET(Assumptions!$D332,0,Expense!AQ$200),0)</f>
        <v>0</v>
      </c>
      <c r="AR205" s="156">
        <f ca="1">IFERROR(OFFSET(Assumptions!$D332,0,Expense!AR$200),0)</f>
        <v>0</v>
      </c>
      <c r="AS205" s="156">
        <f ca="1">IFERROR(OFFSET(Assumptions!$D332,0,Expense!AS$200),0)</f>
        <v>0</v>
      </c>
      <c r="AT205" s="156">
        <f ca="1">IFERROR(OFFSET(Assumptions!$D332,0,Expense!AT$200),0)</f>
        <v>0</v>
      </c>
      <c r="AU205" s="156">
        <f ca="1">IFERROR(OFFSET(Assumptions!$D332,0,Expense!AU$200),0)</f>
        <v>0</v>
      </c>
      <c r="AV205" s="156">
        <f ca="1">IFERROR(OFFSET(Assumptions!$D332,0,Expense!AV$200),0)</f>
        <v>0</v>
      </c>
      <c r="AW205" s="156">
        <f ca="1">IFERROR(OFFSET(Assumptions!$D332,0,Expense!AW$200),0)</f>
        <v>0</v>
      </c>
      <c r="AX205" s="156">
        <f ca="1">IFERROR(OFFSET(Assumptions!$D332,0,Expense!AX$200),0)</f>
        <v>0</v>
      </c>
      <c r="AY205" s="156">
        <f ca="1">IFERROR(OFFSET(Assumptions!$D332,0,Expense!AY$200),0)</f>
        <v>0</v>
      </c>
      <c r="AZ205" s="156">
        <f ca="1">IFERROR(OFFSET(Assumptions!$D332,0,Expense!AZ$200),0)</f>
        <v>0</v>
      </c>
      <c r="BA205" s="156">
        <f ca="1">IFERROR(OFFSET(Assumptions!$D332,0,Expense!BA$200),0)</f>
        <v>0</v>
      </c>
      <c r="BB205" s="156">
        <f ca="1">IFERROR(OFFSET(Assumptions!$D332,0,Expense!BB$200),0)</f>
        <v>0</v>
      </c>
      <c r="BC205" s="156">
        <f ca="1">IFERROR(OFFSET(Assumptions!$D332,0,Expense!BC$200),0)</f>
        <v>0</v>
      </c>
      <c r="BD205" s="156">
        <f ca="1">IFERROR(OFFSET(Assumptions!$D332,0,Expense!BD$200),0)</f>
        <v>0</v>
      </c>
      <c r="BE205" s="156">
        <f ca="1">IFERROR(OFFSET(Assumptions!$D332,0,Expense!BE$200),0)</f>
        <v>0</v>
      </c>
      <c r="BF205" s="156">
        <f ca="1">IFERROR(OFFSET(Assumptions!$D332,0,Expense!BF$200),0)</f>
        <v>0</v>
      </c>
      <c r="BG205" s="156">
        <f ca="1">IFERROR(OFFSET(Assumptions!$D332,0,Expense!BG$200),0)</f>
        <v>0</v>
      </c>
      <c r="BH205" s="156">
        <f ca="1">IFERROR(OFFSET(Assumptions!$D332,0,Expense!BH$200),0)</f>
        <v>0</v>
      </c>
      <c r="BI205" s="156">
        <f ca="1">IFERROR(OFFSET(Assumptions!$D332,0,Expense!BI$200),0)</f>
        <v>0</v>
      </c>
      <c r="BJ205" s="156">
        <f ca="1">IFERROR(OFFSET(Assumptions!$D332,0,Expense!BJ$200),0)</f>
        <v>0</v>
      </c>
      <c r="BK205" s="156">
        <f ca="1">IFERROR(OFFSET(Assumptions!$D332,0,Expense!BK$200),0)</f>
        <v>0</v>
      </c>
      <c r="BL205" s="156">
        <f ca="1">IFERROR(OFFSET(Assumptions!$D332,0,Expense!BL$200),0)</f>
        <v>0</v>
      </c>
      <c r="BM205" s="156">
        <f ca="1">IFERROR(OFFSET(Assumptions!$D332,0,Expense!BM$200),0)</f>
        <v>0</v>
      </c>
      <c r="BN205" s="156">
        <f ca="1">IFERROR(OFFSET(Assumptions!$D332,0,Expense!BN$200),0)</f>
        <v>0</v>
      </c>
      <c r="BO205" s="156">
        <f ca="1">IFERROR(OFFSET(Assumptions!$D332,0,Expense!BO$200),0)</f>
        <v>0</v>
      </c>
      <c r="BP205" s="156">
        <f ca="1">IFERROR(OFFSET(Assumptions!$D332,0,Expense!BP$200),0)</f>
        <v>0</v>
      </c>
      <c r="BQ205" s="156">
        <f ca="1">IFERROR(OFFSET(Assumptions!$D332,0,Expense!BQ$200),0)</f>
        <v>0</v>
      </c>
      <c r="BR205" s="156">
        <f ca="1">IFERROR(OFFSET(Assumptions!$D332,0,Expense!BR$200),0)</f>
        <v>0</v>
      </c>
      <c r="BS205" s="156">
        <f ca="1">IFERROR(OFFSET(Assumptions!$D332,0,Expense!BS$200),0)</f>
        <v>0</v>
      </c>
      <c r="BT205" s="156">
        <f ca="1">IFERROR(OFFSET(Assumptions!$D332,0,Expense!BT$200),0)</f>
        <v>0</v>
      </c>
      <c r="BU205" s="156">
        <f ca="1">IFERROR(OFFSET(Assumptions!$D332,0,Expense!BU$200),0)</f>
        <v>0</v>
      </c>
      <c r="BV205" s="156">
        <f ca="1">IFERROR(OFFSET(Assumptions!$D332,0,Expense!BV$200),0)</f>
        <v>0</v>
      </c>
      <c r="BW205" s="156">
        <f ca="1">IFERROR(OFFSET(Assumptions!$D332,0,Expense!BW$200),0)</f>
        <v>0</v>
      </c>
      <c r="BX205" s="156">
        <f ca="1">IFERROR(OFFSET(Assumptions!$D332,0,Expense!BX$200),0)</f>
        <v>0</v>
      </c>
      <c r="BY205" s="156">
        <f ca="1">IFERROR(OFFSET(Assumptions!$D332,0,Expense!BY$200),0)</f>
        <v>0</v>
      </c>
      <c r="BZ205" s="156">
        <f ca="1">IFERROR(OFFSET(Assumptions!$D332,0,Expense!BZ$200),0)</f>
        <v>0</v>
      </c>
      <c r="CA205" s="156">
        <f ca="1">IFERROR(OFFSET(Assumptions!$D332,0,Expense!CA$200),0)</f>
        <v>-6.9849193096160889E-10</v>
      </c>
      <c r="CB205" s="156">
        <f ca="1">IFERROR(OFFSET(Assumptions!$D332,0,Expense!CB$200),0)</f>
        <v>87860.820895522134</v>
      </c>
      <c r="CC205" s="156">
        <f ca="1">IFERROR(OFFSET(Assumptions!$D332,0,Expense!CC$200),0)</f>
        <v>191341.34328358201</v>
      </c>
      <c r="CD205" s="156">
        <f ca="1">IFERROR(OFFSET(Assumptions!$D332,0,Expense!CD$200),0)</f>
        <v>441013.59402985033</v>
      </c>
      <c r="CE205" s="156">
        <f ca="1">IFERROR(OFFSET(Assumptions!$D332,0,Expense!CE$200),0)</f>
        <v>1227075.0716417909</v>
      </c>
      <c r="CF205" s="156">
        <f ca="1">IFERROR(OFFSET(Assumptions!$D332,0,Expense!CF$200),0)</f>
        <v>1183825.8537313431</v>
      </c>
      <c r="CG205" s="156">
        <f ca="1">IFERROR(OFFSET(Assumptions!$D332,0,Expense!CG$200),0)</f>
        <v>1176252.0340298505</v>
      </c>
      <c r="CH205" s="156">
        <f ca="1">IFERROR(OFFSET(Assumptions!$D332,0,Expense!CH$200),0)</f>
        <v>1310994.5211940296</v>
      </c>
      <c r="CI205" s="156">
        <f ca="1">IFERROR(OFFSET(Assumptions!$D332,0,Expense!CI$200),0)</f>
        <v>1326673.2304477612</v>
      </c>
      <c r="CJ205" s="156">
        <f ca="1">IFERROR(OFFSET(Assumptions!$D332,0,Expense!CJ$200),0)</f>
        <v>1342351.9397014924</v>
      </c>
      <c r="CK205" s="156">
        <f ca="1">IFERROR(OFFSET(Assumptions!$D332,0,Expense!CK$200),0)</f>
        <v>1941166.1713432833</v>
      </c>
      <c r="CL205" s="156">
        <f ca="1">IFERROR(OFFSET(Assumptions!$D332,0,Expense!CL$200),0)</f>
        <v>1956844.8805970147</v>
      </c>
      <c r="CM205" s="156">
        <f ca="1">IFERROR(OFFSET(Assumptions!$D332,0,Expense!CM$200),0)</f>
        <v>2000385.3885850746</v>
      </c>
      <c r="CN205" s="156">
        <f ca="1">IFERROR(OFFSET(Assumptions!$D332,0,Expense!CN$200),0)</f>
        <v>2066468.8051343283</v>
      </c>
      <c r="CO205" s="156">
        <f ca="1">IFERROR(OFFSET(Assumptions!$D332,0,Expense!CO$200),0)</f>
        <v>2080152.0281014927</v>
      </c>
      <c r="CP205" s="156">
        <f ca="1">IFERROR(OFFSET(Assumptions!$D332,0,Expense!CP$200),0)</f>
        <v>2090570.1086686568</v>
      </c>
      <c r="CQ205" s="156">
        <f ca="1">IFERROR(OFFSET(Assumptions!$D332,0,Expense!CQ$200),0)</f>
        <v>2090570.1086686568</v>
      </c>
      <c r="CR205" s="156">
        <f ca="1">IFERROR(OFFSET(Assumptions!$D332,0,Expense!CR$200),0)</f>
        <v>2090570.1086686568</v>
      </c>
      <c r="CS205" s="156">
        <f ca="1">IFERROR(OFFSET(Assumptions!$D332,0,Expense!CS$200),0)</f>
        <v>2090570.1086686568</v>
      </c>
      <c r="CT205" s="156">
        <f ca="1">IFERROR(OFFSET(Assumptions!$D332,0,Expense!CT$200),0)</f>
        <v>2090570.1086686568</v>
      </c>
      <c r="CU205" s="156">
        <f ca="1">IFERROR(OFFSET(Assumptions!$D332,0,Expense!CU$200),0)</f>
        <v>2090570.1086686568</v>
      </c>
      <c r="CV205" s="156">
        <f ca="1">IFERROR(OFFSET(Assumptions!$D332,0,Expense!CV$200),0)</f>
        <v>2090570.1086686568</v>
      </c>
      <c r="CW205" s="156">
        <f ca="1">IFERROR(OFFSET(Assumptions!$D332,0,Expense!CW$200),0)</f>
        <v>2090570.1086686568</v>
      </c>
      <c r="CX205" s="156">
        <f ca="1">IFERROR(OFFSET(Assumptions!$D332,0,Expense!CX$200),0)</f>
        <v>2090570.1086686568</v>
      </c>
      <c r="CY205" s="156">
        <f ca="1">IFERROR(OFFSET(Assumptions!$D332,0,Expense!CY$200),0)</f>
        <v>2028291.3968018503</v>
      </c>
      <c r="CZ205" s="156">
        <f ca="1">IFERROR(OFFSET(Assumptions!$D332,0,Expense!CZ$200),0)</f>
        <v>2094160.6542272237</v>
      </c>
      <c r="DA205" s="156">
        <f ca="1">IFERROR(OFFSET(Assumptions!$D332,0,Expense!DA$200),0)</f>
        <v>2186168.5058690147</v>
      </c>
      <c r="DB205" s="156">
        <f ca="1">IFERROR(OFFSET(Assumptions!$D332,0,Expense!DB$200),0)</f>
        <v>2189694.8596610148</v>
      </c>
      <c r="DC205" s="156">
        <f ca="1">IFERROR(OFFSET(Assumptions!$D332,0,Expense!DC$200),0)</f>
        <v>2200633.844256537</v>
      </c>
      <c r="DD205" s="156">
        <f ca="1">IFERROR(OFFSET(Assumptions!$D332,0,Expense!DD$200),0)</f>
        <v>2200633.844256537</v>
      </c>
      <c r="DE205" s="156">
        <f ca="1">IFERROR(OFFSET(Assumptions!$D332,0,Expense!DE$200),0)</f>
        <v>2200633.844256537</v>
      </c>
      <c r="DF205" s="156">
        <f ca="1">IFERROR(OFFSET(Assumptions!$D332,0,Expense!DF$200),0)</f>
        <v>2200633.844256537</v>
      </c>
      <c r="DG205" s="156">
        <f ca="1">IFERROR(OFFSET(Assumptions!$D332,0,Expense!DG$200),0)</f>
        <v>2200633.844256537</v>
      </c>
      <c r="DH205" s="156">
        <f ca="1">IFERROR(OFFSET(Assumptions!$D332,0,Expense!DH$200),0)</f>
        <v>2200633.844256537</v>
      </c>
      <c r="DI205" s="156">
        <f ca="1">IFERROR(OFFSET(Assumptions!$D332,0,Expense!DI$200),0)</f>
        <v>2200633.844256537</v>
      </c>
      <c r="DJ205" s="156">
        <f ca="1">IFERROR(OFFSET(Assumptions!$D332,0,Expense!DJ$200),0)</f>
        <v>2200633.844256537</v>
      </c>
      <c r="DK205" s="156">
        <f ca="1">IFERROR(OFFSET(Assumptions!$D332,0,Expense!DK$200),0)</f>
        <v>2056943.7515828956</v>
      </c>
      <c r="DL205" s="156">
        <f ca="1">IFERROR(OFFSET(Assumptions!$D332,0,Expense!DL$200),0)</f>
        <v>2126106.4718795377</v>
      </c>
      <c r="DM205" s="156">
        <f ca="1">IFERROR(OFFSET(Assumptions!$D332,0,Expense!DM$200),0)</f>
        <v>2126106.4718795377</v>
      </c>
      <c r="DN205" s="156">
        <f ca="1">IFERROR(OFFSET(Assumptions!$D332,0,Expense!DN$200),0)</f>
        <v>2303834.7029963373</v>
      </c>
      <c r="DO205" s="156">
        <f ca="1">IFERROR(OFFSET(Assumptions!$D332,0,Expense!DO$200),0)</f>
        <v>2315320.636821636</v>
      </c>
      <c r="DP205" s="156">
        <f ca="1">IFERROR(OFFSET(Assumptions!$D332,0,Expense!DP$200),0)</f>
        <v>2315320.636821636</v>
      </c>
      <c r="DQ205" s="156">
        <f ca="1">IFERROR(OFFSET(Assumptions!$D332,0,Expense!DQ$200),0)</f>
        <v>2315320.636821636</v>
      </c>
      <c r="DR205" s="156">
        <f ca="1">IFERROR(OFFSET(Assumptions!$D332,0,Expense!DR$200),0)</f>
        <v>2315320.636821636</v>
      </c>
      <c r="DS205" s="156">
        <f ca="1">IFERROR(OFFSET(Assumptions!$D332,0,Expense!DS$200),0)</f>
        <v>2315320.636821636</v>
      </c>
      <c r="DT205" s="156">
        <f ca="1">IFERROR(OFFSET(Assumptions!$D332,0,Expense!DT$200),0)</f>
        <v>2315320.636821636</v>
      </c>
      <c r="DU205" s="156">
        <f ca="1">IFERROR(OFFSET(Assumptions!$D332,0,Expense!DU$200),0)</f>
        <v>2315320.636821636</v>
      </c>
      <c r="DV205" s="156">
        <f ca="1">IFERROR(OFFSET(Assumptions!$D332,0,Expense!DV$200),0)</f>
        <v>2315320.636821636</v>
      </c>
      <c r="DW205" s="156">
        <f ca="1">IFERROR(OFFSET(Assumptions!$D332,0,Expense!DW$200),0)</f>
        <v>1661987.0301933382</v>
      </c>
      <c r="DX205" s="156">
        <f ca="1">IFERROR(OFFSET(Assumptions!$D332,0,Expense!DX$200),0)</f>
        <v>1734607.8865048122</v>
      </c>
      <c r="DY205" s="156">
        <f ca="1">IFERROR(OFFSET(Assumptions!$D332,0,Expense!DY$200),0)</f>
        <v>1840876.9551510811</v>
      </c>
      <c r="DZ205" s="156">
        <f ca="1">IFERROR(OFFSET(Assumptions!$D332,0,Expense!DZ$200),0)</f>
        <v>2138608.9281757008</v>
      </c>
      <c r="EA205" s="156">
        <f ca="1">IFERROR(OFFSET(Assumptions!$D332,0,Expense!EA$200),0)</f>
        <v>2428343.1308000647</v>
      </c>
      <c r="EB205" s="156">
        <f ca="1">IFERROR(OFFSET(Assumptions!$D332,0,Expense!EB$200),0)</f>
        <v>2428343.1308000647</v>
      </c>
      <c r="EC205" s="156">
        <f ca="1">IFERROR(OFFSET(Assumptions!$D332,0,Expense!EC$200),0)</f>
        <v>2428343.1308000647</v>
      </c>
      <c r="ED205" s="156">
        <f ca="1">IFERROR(OFFSET(Assumptions!$D332,0,Expense!ED$200),0)</f>
        <v>2428343.1308000647</v>
      </c>
      <c r="EE205" s="156">
        <f ca="1">IFERROR(OFFSET(Assumptions!$D332,0,Expense!EE$200),0)</f>
        <v>2428343.1308000647</v>
      </c>
      <c r="EF205" s="156">
        <f ca="1">IFERROR(OFFSET(Assumptions!$D332,0,Expense!EF$200),0)</f>
        <v>2428343.1308000647</v>
      </c>
      <c r="EG205" s="156">
        <f ca="1">IFERROR(OFFSET(Assumptions!$D332,0,Expense!EG$200),0)</f>
        <v>2428343.1308000647</v>
      </c>
      <c r="EH205" s="156">
        <f ca="1">IFERROR(OFFSET(Assumptions!$D332,0,Expense!EH$200),0)</f>
        <v>2428343.1308000647</v>
      </c>
      <c r="EI205" s="156">
        <f ca="1">IFERROR(OFFSET(Assumptions!$D332,0,Expense!EI$200),0)</f>
        <v>2471562.3319129068</v>
      </c>
      <c r="EJ205" s="156">
        <f ca="1">IFERROR(OFFSET(Assumptions!$D332,0,Expense!EJ$200),0)</f>
        <v>2547814.2310399543</v>
      </c>
      <c r="EK205" s="156">
        <f ca="1">IFERROR(OFFSET(Assumptions!$D332,0,Expense!EK$200),0)</f>
        <v>2547814.2310399543</v>
      </c>
      <c r="EL205" s="156">
        <f ca="1">IFERROR(OFFSET(Assumptions!$D332,0,Expense!EL$200),0)</f>
        <v>2547814.2310399543</v>
      </c>
      <c r="EM205" s="156">
        <f ca="1">IFERROR(OFFSET(Assumptions!$D332,0,Expense!EM$200),0)</f>
        <v>2547814.2310399543</v>
      </c>
      <c r="EN205" s="156">
        <f ca="1">IFERROR(OFFSET(Assumptions!$D332,0,Expense!EN$200),0)</f>
        <v>2547814.2310399543</v>
      </c>
      <c r="EO205" s="156">
        <f ca="1">IFERROR(OFFSET(Assumptions!$D332,0,Expense!EO$200),0)</f>
        <v>2547814.2310399543</v>
      </c>
      <c r="EP205" s="156">
        <f ca="1">IFERROR(OFFSET(Assumptions!$D332,0,Expense!EP$200),0)</f>
        <v>2547814.2310399543</v>
      </c>
      <c r="EQ205" s="156">
        <f ca="1">IFERROR(OFFSET(Assumptions!$D332,0,Expense!EQ$200),0)</f>
        <v>2547814.2310399543</v>
      </c>
      <c r="ER205" s="156">
        <f ca="1">IFERROR(OFFSET(Assumptions!$D332,0,Expense!ER$200),0)</f>
        <v>2547814.2310399543</v>
      </c>
      <c r="ES205" s="156">
        <f ca="1">IFERROR(OFFSET(Assumptions!$D332,0,Expense!ES$200),0)</f>
        <v>2547814.2310399543</v>
      </c>
      <c r="ET205" s="156">
        <f ca="1">IFERROR(OFFSET(Assumptions!$D332,0,Expense!ET$200),0)</f>
        <v>2547814.2310399543</v>
      </c>
      <c r="EU205" s="156">
        <f ca="1">IFERROR(OFFSET(Assumptions!$D332,0,Expense!EU$200),0)</f>
        <v>2236683.9985951353</v>
      </c>
      <c r="EV205" s="156">
        <f ca="1">IFERROR(OFFSET(Assumptions!$D332,0,Expense!EV$200),0)</f>
        <v>2316748.4926785352</v>
      </c>
      <c r="EW205" s="156">
        <f ca="1">IFERROR(OFFSET(Assumptions!$D332,0,Expense!EW$200),0)</f>
        <v>2439489.2669649757</v>
      </c>
      <c r="EX205" s="156">
        <f ca="1">IFERROR(OFFSET(Assumptions!$D332,0,Expense!EX$200),0)</f>
        <v>2652621.8503613975</v>
      </c>
      <c r="EY205" s="156">
        <f ca="1">IFERROR(OFFSET(Assumptions!$D332,0,Expense!EY$200),0)</f>
        <v>2652621.8503613975</v>
      </c>
      <c r="EZ205" s="156">
        <f ca="1">IFERROR(OFFSET(Assumptions!$D332,0,Expense!EZ$200),0)</f>
        <v>2652621.8503613975</v>
      </c>
      <c r="FA205" s="156">
        <f ca="1">IFERROR(OFFSET(Assumptions!$D332,0,Expense!FA$200),0)</f>
        <v>2652621.8503613975</v>
      </c>
      <c r="FB205" s="156">
        <f ca="1">IFERROR(OFFSET(Assumptions!$D332,0,Expense!FB$200),0)</f>
        <v>2652621.8503613975</v>
      </c>
      <c r="FC205" s="156">
        <f ca="1">IFERROR(OFFSET(Assumptions!$D332,0,Expense!FC$200),0)</f>
        <v>2652621.8503613975</v>
      </c>
      <c r="FD205" s="156">
        <f ca="1">IFERROR(OFFSET(Assumptions!$D332,0,Expense!FD$200),0)</f>
        <v>2652621.8503613975</v>
      </c>
      <c r="FE205" s="156">
        <f ca="1">IFERROR(OFFSET(Assumptions!$D332,0,Expense!FE$200),0)</f>
        <v>2652621.8503613975</v>
      </c>
      <c r="FF205" s="156">
        <f ca="1">IFERROR(OFFSET(Assumptions!$D332,0,Expense!FF$200),0)</f>
        <v>2652621.8503613975</v>
      </c>
      <c r="FG205" s="156">
        <f ca="1">IFERROR(OFFSET(Assumptions!$D332,0,Expense!FG$200),0)</f>
        <v>2701101.4582746709</v>
      </c>
      <c r="FH205" s="156">
        <f ca="1">IFERROR(OFFSET(Assumptions!$D332,0,Expense!FH$200),0)</f>
        <v>2785169.1770622404</v>
      </c>
      <c r="FI205" s="156">
        <f ca="1">IFERROR(OFFSET(Assumptions!$D332,0,Expense!FI$200),0)</f>
        <v>2785169.1770622404</v>
      </c>
      <c r="FJ205" s="156">
        <f ca="1">IFERROR(OFFSET(Assumptions!$D332,0,Expense!FJ$200),0)</f>
        <v>2785169.1770622404</v>
      </c>
      <c r="FK205" s="156">
        <f ca="1">IFERROR(OFFSET(Assumptions!$D332,0,Expense!FK$200),0)</f>
        <v>2785169.1770622404</v>
      </c>
      <c r="FL205" s="156">
        <f ca="1">IFERROR(OFFSET(Assumptions!$D332,0,Expense!FL$200),0)</f>
        <v>2785169.1770622404</v>
      </c>
      <c r="FM205" s="156">
        <f ca="1">IFERROR(OFFSET(Assumptions!$D332,0,Expense!FM$200),0)</f>
        <v>2785169.1770622404</v>
      </c>
      <c r="FN205" s="156">
        <f ca="1">IFERROR(OFFSET(Assumptions!$D332,0,Expense!FN$200),0)</f>
        <v>2785169.1770622404</v>
      </c>
      <c r="FO205" s="156">
        <f ca="1">IFERROR(OFFSET(Assumptions!$D332,0,Expense!FO$200),0)</f>
        <v>2785169.1770622404</v>
      </c>
      <c r="FP205" s="156">
        <f ca="1">IFERROR(OFFSET(Assumptions!$D332,0,Expense!FP$200),0)</f>
        <v>2785169.1770622404</v>
      </c>
      <c r="FQ205" s="156">
        <f ca="1">IFERROR(OFFSET(Assumptions!$D332,0,Expense!FQ$200),0)</f>
        <v>2785169.1770622404</v>
      </c>
      <c r="FR205" s="156">
        <f ca="1">IFERROR(OFFSET(Assumptions!$D332,0,Expense!FR$200),0)</f>
        <v>2785169.1770622404</v>
      </c>
      <c r="FS205" s="156">
        <f ca="1">IFERROR(OFFSET(Assumptions!$D332,0,Expense!FS$200),0)</f>
        <v>2004659.8115957086</v>
      </c>
      <c r="FT205" s="156">
        <f ca="1">IFERROR(OFFSET(Assumptions!$D332,0,Expense!FT$200),0)</f>
        <v>2092930.9163226574</v>
      </c>
      <c r="FU205" s="156">
        <f ca="1">IFERROR(OFFSET(Assumptions!$D332,0,Expense!FU$200),0)</f>
        <v>2234696.5106234956</v>
      </c>
      <c r="FV205" s="156">
        <f ca="1">IFERROR(OFFSET(Assumptions!$D332,0,Expense!FV$200),0)</f>
        <v>2570131.5688710208</v>
      </c>
      <c r="FW205" s="156">
        <f ca="1">IFERROR(OFFSET(Assumptions!$D332,0,Expense!FW$200),0)</f>
        <v>2905566.6271185461</v>
      </c>
      <c r="FX205" s="156">
        <f ca="1">IFERROR(OFFSET(Assumptions!$D332,0,Expense!FX$200),0)</f>
        <v>2905566.6271185461</v>
      </c>
      <c r="FY205" s="156">
        <f ca="1">IFERROR(OFFSET(Assumptions!$D332,0,Expense!FY$200),0)</f>
        <v>2905566.6271185461</v>
      </c>
      <c r="FZ205" s="156">
        <f ca="1">IFERROR(OFFSET(Assumptions!$D332,0,Expense!FZ$200),0)</f>
        <v>2905566.6271185461</v>
      </c>
      <c r="GA205" s="156">
        <f ca="1">IFERROR(OFFSET(Assumptions!$D332,0,Expense!GA$200),0)</f>
        <v>2905566.6271185461</v>
      </c>
      <c r="GB205" s="156">
        <f ca="1">IFERROR(OFFSET(Assumptions!$D332,0,Expense!GB$200),0)</f>
        <v>2905566.6271185461</v>
      </c>
      <c r="GC205" s="156">
        <f ca="1">IFERROR(OFFSET(Assumptions!$D332,0,Expense!GC$200),0)</f>
        <v>2905566.6271185461</v>
      </c>
      <c r="GD205" s="156">
        <f ca="1">IFERROR(OFFSET(Assumptions!$D332,0,Expense!GD$200),0)</f>
        <v>2905566.6271185461</v>
      </c>
      <c r="GE205" s="156">
        <f ca="1">IFERROR(OFFSET(Assumptions!$D332,0,Expense!GE$200),0)</f>
        <v>2684772.9599005873</v>
      </c>
      <c r="GF205" s="156">
        <f ca="1">IFERROR(OFFSET(Assumptions!$D332,0,Expense!GF$200),0)</f>
        <v>2777457.6198638831</v>
      </c>
      <c r="GG205" s="156">
        <f ca="1">IFERROR(OFFSET(Assumptions!$D332,0,Expense!GG$200),0)</f>
        <v>2777457.6198638831</v>
      </c>
      <c r="GH205" s="156">
        <f ca="1">IFERROR(OFFSET(Assumptions!$D332,0,Expense!GH$200),0)</f>
        <v>3038485.3574011498</v>
      </c>
      <c r="GI205" s="156">
        <f ca="1">IFERROR(OFFSET(Assumptions!$D332,0,Expense!GI$200),0)</f>
        <v>3038485.3574011498</v>
      </c>
      <c r="GJ205" s="156">
        <f ca="1">IFERROR(OFFSET(Assumptions!$D332,0,Expense!GJ$200),0)</f>
        <v>3038485.3574011498</v>
      </c>
      <c r="GK205" s="156">
        <f ca="1">IFERROR(OFFSET(Assumptions!$D332,0,Expense!GK$200),0)</f>
        <v>3038485.3574011498</v>
      </c>
      <c r="GL205" s="156">
        <f ca="1">IFERROR(OFFSET(Assumptions!$D332,0,Expense!GL$200),0)</f>
        <v>3038485.3574011498</v>
      </c>
      <c r="GM205" s="156">
        <f ca="1">IFERROR(OFFSET(Assumptions!$D332,0,Expense!GM$200),0)</f>
        <v>3038485.3574011498</v>
      </c>
      <c r="GN205" s="156">
        <f ca="1">IFERROR(OFFSET(Assumptions!$D332,0,Expense!GN$200),0)</f>
        <v>3038485.3574011498</v>
      </c>
      <c r="GO205" s="156">
        <f ca="1">IFERROR(OFFSET(Assumptions!$D332,0,Expense!GO$200),0)</f>
        <v>3038485.3574011498</v>
      </c>
      <c r="GP205" s="156">
        <f ca="1">IFERROR(OFFSET(Assumptions!$D332,0,Expense!GP$200),0)</f>
        <v>3038485.3574011498</v>
      </c>
      <c r="GQ205" s="156">
        <f ca="1">IFERROR(OFFSET(Assumptions!$D332,0,Expense!GQ$200),0)</f>
        <v>2644309.9722402636</v>
      </c>
      <c r="GR205" s="156">
        <f ca="1">IFERROR(OFFSET(Assumptions!$D332,0,Expense!GR$200),0)</f>
        <v>2741628.8652017247</v>
      </c>
      <c r="GS205" s="156">
        <f ca="1">IFERROR(OFFSET(Assumptions!$D332,0,Expense!GS$200),0)</f>
        <v>2905368.1266191928</v>
      </c>
      <c r="GT205" s="156">
        <f ca="1">IFERROR(OFFSET(Assumptions!$D332,0,Expense!GT$200),0)</f>
        <v>2905368.1266191928</v>
      </c>
      <c r="GU205" s="156">
        <f ca="1">IFERROR(OFFSET(Assumptions!$D332,0,Expense!GU$200),0)</f>
        <v>2905368.1266191928</v>
      </c>
      <c r="GV205" s="156">
        <f ca="1">IFERROR(OFFSET(Assumptions!$D332,0,Expense!GV$200),0)</f>
        <v>2905368.1266191928</v>
      </c>
      <c r="GW205" s="156">
        <f ca="1">IFERROR(OFFSET(Assumptions!$D332,0,Expense!GW$200),0)</f>
        <v>3050323.51991477</v>
      </c>
      <c r="GX205" s="156">
        <f ca="1">IFERROR(OFFSET(Assumptions!$D332,0,Expense!GX$200),0)</f>
        <v>3050323.51991477</v>
      </c>
      <c r="GY205" s="156">
        <f ca="1">IFERROR(OFFSET(Assumptions!$D332,0,Expense!GY$200),0)</f>
        <v>3050323.51991477</v>
      </c>
      <c r="GZ205" s="156">
        <f ca="1">IFERROR(OFFSET(Assumptions!$D332,0,Expense!GZ$200),0)</f>
        <v>3050323.51991477</v>
      </c>
      <c r="HA205" s="156">
        <f ca="1">IFERROR(OFFSET(Assumptions!$D332,0,Expense!HA$200),0)</f>
        <v>3195278.9132103473</v>
      </c>
      <c r="HB205" s="156">
        <f ca="1">IFERROR(OFFSET(Assumptions!$D332,0,Expense!HB$200),0)</f>
        <v>3195278.9132103473</v>
      </c>
      <c r="HC205" s="156">
        <f ca="1">IFERROR(OFFSET(Assumptions!$D332,0,Expense!HC$200),0)</f>
        <v>3257697.9464100245</v>
      </c>
      <c r="HD205" s="156">
        <f ca="1">IFERROR(OFFSET(Assumptions!$D332,0,Expense!HD$200),0)</f>
        <v>3359882.7840195587</v>
      </c>
      <c r="HE205" s="156">
        <f ca="1">IFERROR(OFFSET(Assumptions!$D332,0,Expense!HE$200),0)</f>
        <v>3359882.7840195587</v>
      </c>
      <c r="HF205" s="156">
        <f ca="1">IFERROR(OFFSET(Assumptions!$D332,0,Expense!HF$200),0)</f>
        <v>3359882.7840195587</v>
      </c>
      <c r="HG205" s="156">
        <f ca="1">IFERROR(OFFSET(Assumptions!$D332,0,Expense!HG$200),0)</f>
        <v>3359882.7840195587</v>
      </c>
      <c r="HH205" s="156">
        <f ca="1">IFERROR(OFFSET(Assumptions!$D332,0,Expense!HH$200),0)</f>
        <v>3359882.7840195587</v>
      </c>
      <c r="HI205" s="156">
        <f ca="1">IFERROR(OFFSET(Assumptions!$D332,0,Expense!HI$200),0)</f>
        <v>3359882.7840195587</v>
      </c>
      <c r="HJ205" s="156">
        <f ca="1">IFERROR(OFFSET(Assumptions!$D332,0,Expense!HJ$200),0)</f>
        <v>3359882.7840195587</v>
      </c>
      <c r="HK205" s="156">
        <f ca="1">IFERROR(OFFSET(Assumptions!$D332,0,Expense!HK$200),0)</f>
        <v>3359882.7840195587</v>
      </c>
      <c r="HL205" s="156">
        <f ca="1">IFERROR(OFFSET(Assumptions!$D332,0,Expense!HL$200),0)</f>
        <v>3359882.7840195587</v>
      </c>
      <c r="HM205" s="156">
        <f ca="1">IFERROR(OFFSET(Assumptions!$D332,0,Expense!HM$200),0)</f>
        <v>3359882.7840195587</v>
      </c>
      <c r="HN205" s="156">
        <f ca="1">IFERROR(OFFSET(Assumptions!$D332,0,Expense!HN$200),0)</f>
        <v>3359882.7840195587</v>
      </c>
      <c r="HO205" s="156">
        <f ca="1">IFERROR(OFFSET(Assumptions!$D332,0,Expense!HO$200),0)</f>
        <v>3490729.6624742658</v>
      </c>
      <c r="HP205" s="156">
        <f ca="1">IFERROR(OFFSET(Assumptions!$D332,0,Expense!HP$200),0)</f>
        <v>0</v>
      </c>
      <c r="HQ205" s="156">
        <f ca="1">IFERROR(OFFSET(Assumptions!$D332,0,Expense!HQ$200),0)</f>
        <v>0</v>
      </c>
      <c r="HR205" s="156">
        <f ca="1">IFERROR(OFFSET(Assumptions!$D332,0,Expense!HR$200),0)</f>
        <v>0</v>
      </c>
      <c r="HS205" s="156">
        <f ca="1">IFERROR(OFFSET(Assumptions!$D332,0,Expense!HS$200),0)</f>
        <v>0</v>
      </c>
      <c r="HT205" s="156">
        <f ca="1">IFERROR(OFFSET(Assumptions!$D332,0,Expense!HT$200),0)</f>
        <v>0</v>
      </c>
      <c r="HU205" s="156">
        <f ca="1">IFERROR(OFFSET(Assumptions!$D332,0,Expense!HU$200),0)</f>
        <v>0</v>
      </c>
      <c r="HV205" s="156">
        <f ca="1">IFERROR(OFFSET(Assumptions!$D332,0,Expense!HV$200),0)</f>
        <v>0</v>
      </c>
      <c r="HW205" s="156">
        <f ca="1">IFERROR(OFFSET(Assumptions!$D332,0,Expense!HW$200),0)</f>
        <v>0</v>
      </c>
      <c r="HX205" s="156">
        <f ca="1">IFERROR(OFFSET(Assumptions!$D332,0,Expense!HX$200),0)</f>
        <v>0</v>
      </c>
      <c r="HY205" s="156">
        <f ca="1">IFERROR(OFFSET(Assumptions!$D332,0,Expense!HY$200),0)</f>
        <v>0</v>
      </c>
      <c r="HZ205" s="156">
        <f ca="1">IFERROR(OFFSET(Assumptions!$D332,0,Expense!HZ$200),0)</f>
        <v>0</v>
      </c>
      <c r="IA205" s="156">
        <f ca="1">IFERROR(OFFSET(Assumptions!$D332,0,Expense!IA$200),0)</f>
        <v>0</v>
      </c>
      <c r="IB205" s="156">
        <f ca="1">IFERROR(OFFSET(Assumptions!$D332,0,Expense!IB$200),0)</f>
        <v>0</v>
      </c>
      <c r="IC205" s="156">
        <f ca="1">IFERROR(OFFSET(Assumptions!$D332,0,Expense!IC$200),0)</f>
        <v>0</v>
      </c>
      <c r="ID205" s="156">
        <f ca="1">IFERROR(OFFSET(Assumptions!$D332,0,Expense!ID$200),0)</f>
        <v>0</v>
      </c>
      <c r="IE205" s="156">
        <f ca="1">IFERROR(OFFSET(Assumptions!$D332,0,Expense!IE$200),0)</f>
        <v>0</v>
      </c>
      <c r="IF205" s="156">
        <f ca="1">IFERROR(OFFSET(Assumptions!$D332,0,Expense!IF$200),0)</f>
        <v>0</v>
      </c>
      <c r="IG205" s="156">
        <f ca="1">IFERROR(OFFSET(Assumptions!$D332,0,Expense!IG$200),0)</f>
        <v>0</v>
      </c>
      <c r="IH205" s="156">
        <f ca="1">IFERROR(OFFSET(Assumptions!$D332,0,Expense!IH$200),0)</f>
        <v>0</v>
      </c>
      <c r="II205" s="156">
        <f ca="1">IFERROR(OFFSET(Assumptions!$D332,0,Expense!II$200),0)</f>
        <v>0</v>
      </c>
      <c r="IJ205" s="156">
        <f ca="1">IFERROR(OFFSET(Assumptions!$D332,0,Expense!IJ$200),0)</f>
        <v>0</v>
      </c>
      <c r="IK205" s="156">
        <f ca="1">IFERROR(OFFSET(Assumptions!$D332,0,Expense!IK$200),0)</f>
        <v>0</v>
      </c>
      <c r="IL205" s="156">
        <f ca="1">IFERROR(OFFSET(Assumptions!$D332,0,Expense!IL$200),0)</f>
        <v>0</v>
      </c>
      <c r="IM205" s="156">
        <f ca="1">IFERROR(OFFSET(Assumptions!$D332,0,Expense!IM$200),0)</f>
        <v>0</v>
      </c>
      <c r="IN205" s="156">
        <f ca="1">IFERROR(OFFSET(Assumptions!$D332,0,Expense!IN$200),0)</f>
        <v>0</v>
      </c>
      <c r="IO205" s="156">
        <f ca="1">IFERROR(OFFSET(Assumptions!$D332,0,Expense!IO$200),0)</f>
        <v>0</v>
      </c>
      <c r="IP205" s="156">
        <f ca="1">IFERROR(OFFSET(Assumptions!$D332,0,Expense!IP$200),0)</f>
        <v>0</v>
      </c>
      <c r="IQ205" s="156">
        <f ca="1">IFERROR(OFFSET(Assumptions!$D332,0,Expense!IQ$200),0)</f>
        <v>0</v>
      </c>
      <c r="IR205" s="156">
        <f ca="1">IFERROR(OFFSET(Assumptions!$D332,0,Expense!IR$200),0)</f>
        <v>0</v>
      </c>
      <c r="IS205" s="156">
        <f ca="1">IFERROR(OFFSET(Assumptions!$D332,0,Expense!IS$200),0)</f>
        <v>0</v>
      </c>
      <c r="IT205" s="156">
        <f ca="1">IFERROR(OFFSET(Assumptions!$D332,0,Expense!IT$200),0)</f>
        <v>0</v>
      </c>
      <c r="IU205" s="156">
        <f ca="1">IFERROR(OFFSET(Assumptions!$D332,0,Expense!IU$200),0)</f>
        <v>0</v>
      </c>
    </row>
    <row r="206" spans="1:255">
      <c r="A206" s="193">
        <v>2</v>
      </c>
      <c r="B206" s="194" t="s">
        <v>120</v>
      </c>
      <c r="C206" s="195"/>
      <c r="D206" s="196"/>
      <c r="E206" s="156">
        <f ca="1">IFERROR(OFFSET(Assumptions!$D352,0,Expense!E$200),0)</f>
        <v>0</v>
      </c>
      <c r="F206" s="156">
        <f ca="1">IFERROR(OFFSET(Assumptions!$D352,0,Expense!F$200),0)</f>
        <v>0</v>
      </c>
      <c r="G206" s="156">
        <f ca="1">IFERROR(OFFSET(Assumptions!$D352,0,Expense!G$200),0)</f>
        <v>0</v>
      </c>
      <c r="H206" s="156">
        <f ca="1">IFERROR(OFFSET(Assumptions!$D352,0,Expense!H$200),0)</f>
        <v>0</v>
      </c>
      <c r="I206" s="156">
        <f ca="1">IFERROR(OFFSET(Assumptions!$D352,0,Expense!I$200),0)</f>
        <v>0</v>
      </c>
      <c r="J206" s="156">
        <f ca="1">IFERROR(OFFSET(Assumptions!$D352,0,Expense!J$200),0)</f>
        <v>0</v>
      </c>
      <c r="K206" s="156">
        <f ca="1">IFERROR(OFFSET(Assumptions!$D352,0,Expense!K$200),0)</f>
        <v>0</v>
      </c>
      <c r="L206" s="156">
        <f ca="1">IFERROR(OFFSET(Assumptions!$D352,0,Expense!L$200),0)</f>
        <v>0</v>
      </c>
      <c r="M206" s="156">
        <f ca="1">IFERROR(OFFSET(Assumptions!$D352,0,Expense!M$200),0)</f>
        <v>0</v>
      </c>
      <c r="N206" s="156">
        <f ca="1">IFERROR(OFFSET(Assumptions!$D352,0,Expense!N$200),0)</f>
        <v>0</v>
      </c>
      <c r="O206" s="156">
        <f ca="1">IFERROR(OFFSET(Assumptions!$D352,0,Expense!O$200),0)</f>
        <v>0</v>
      </c>
      <c r="P206" s="156">
        <f ca="1">IFERROR(OFFSET(Assumptions!$D352,0,Expense!P$200),0)</f>
        <v>0</v>
      </c>
      <c r="Q206" s="156">
        <f ca="1">IFERROR(OFFSET(Assumptions!$D352,0,Expense!Q$200),0)</f>
        <v>0</v>
      </c>
      <c r="R206" s="156">
        <f ca="1">IFERROR(OFFSET(Assumptions!$D352,0,Expense!R$200),0)</f>
        <v>0</v>
      </c>
      <c r="S206" s="156">
        <f ca="1">IFERROR(OFFSET(Assumptions!$D352,0,Expense!S$200),0)</f>
        <v>0</v>
      </c>
      <c r="T206" s="156">
        <f ca="1">IFERROR(OFFSET(Assumptions!$D352,0,Expense!T$200),0)</f>
        <v>0</v>
      </c>
      <c r="U206" s="156">
        <f ca="1">IFERROR(OFFSET(Assumptions!$D352,0,Expense!U$200),0)</f>
        <v>0</v>
      </c>
      <c r="V206" s="156">
        <f ca="1">IFERROR(OFFSET(Assumptions!$D352,0,Expense!V$200),0)</f>
        <v>0</v>
      </c>
      <c r="W206" s="156">
        <f ca="1">IFERROR(OFFSET(Assumptions!$D352,0,Expense!W$200),0)</f>
        <v>0</v>
      </c>
      <c r="X206" s="156">
        <f ca="1">IFERROR(OFFSET(Assumptions!$D352,0,Expense!X$200),0)</f>
        <v>0</v>
      </c>
      <c r="Y206" s="156">
        <f ca="1">IFERROR(OFFSET(Assumptions!$D352,0,Expense!Y$200),0)</f>
        <v>0</v>
      </c>
      <c r="Z206" s="156">
        <f ca="1">IFERROR(OFFSET(Assumptions!$D352,0,Expense!Z$200),0)</f>
        <v>0</v>
      </c>
      <c r="AA206" s="156">
        <f ca="1">IFERROR(OFFSET(Assumptions!$D352,0,Expense!AA$200),0)</f>
        <v>0</v>
      </c>
      <c r="AB206" s="156">
        <f ca="1">IFERROR(OFFSET(Assumptions!$D352,0,Expense!AB$200),0)</f>
        <v>0</v>
      </c>
      <c r="AC206" s="156">
        <f ca="1">IFERROR(OFFSET(Assumptions!$D352,0,Expense!AC$200),0)</f>
        <v>0</v>
      </c>
      <c r="AD206" s="156">
        <f ca="1">IFERROR(OFFSET(Assumptions!$D352,0,Expense!AD$200),0)</f>
        <v>0</v>
      </c>
      <c r="AE206" s="156">
        <f ca="1">IFERROR(OFFSET(Assumptions!$D352,0,Expense!AE$200),0)</f>
        <v>0</v>
      </c>
      <c r="AF206" s="156">
        <f ca="1">IFERROR(OFFSET(Assumptions!$D352,0,Expense!AF$200),0)</f>
        <v>0</v>
      </c>
      <c r="AG206" s="156">
        <f ca="1">IFERROR(OFFSET(Assumptions!$D352,0,Expense!AG$200),0)</f>
        <v>0</v>
      </c>
      <c r="AH206" s="156">
        <f ca="1">IFERROR(OFFSET(Assumptions!$D352,0,Expense!AH$200),0)</f>
        <v>0</v>
      </c>
      <c r="AI206" s="156">
        <f ca="1">IFERROR(OFFSET(Assumptions!$D352,0,Expense!AI$200),0)</f>
        <v>0</v>
      </c>
      <c r="AJ206" s="156">
        <f ca="1">IFERROR(OFFSET(Assumptions!$D352,0,Expense!AJ$200),0)</f>
        <v>0</v>
      </c>
      <c r="AK206" s="156">
        <f ca="1">IFERROR(OFFSET(Assumptions!$D352,0,Expense!AK$200),0)</f>
        <v>0</v>
      </c>
      <c r="AL206" s="156">
        <f ca="1">IFERROR(OFFSET(Assumptions!$D352,0,Expense!AL$200),0)</f>
        <v>0</v>
      </c>
      <c r="AM206" s="156">
        <f ca="1">IFERROR(OFFSET(Assumptions!$D352,0,Expense!AM$200),0)</f>
        <v>0</v>
      </c>
      <c r="AN206" s="156">
        <f ca="1">IFERROR(OFFSET(Assumptions!$D352,0,Expense!AN$200),0)</f>
        <v>0</v>
      </c>
      <c r="AO206" s="156">
        <f ca="1">IFERROR(OFFSET(Assumptions!$D352,0,Expense!AO$200),0)</f>
        <v>0</v>
      </c>
      <c r="AP206" s="156">
        <f ca="1">IFERROR(OFFSET(Assumptions!$D352,0,Expense!AP$200),0)</f>
        <v>0</v>
      </c>
      <c r="AQ206" s="156">
        <f ca="1">IFERROR(OFFSET(Assumptions!$D352,0,Expense!AQ$200),0)</f>
        <v>0</v>
      </c>
      <c r="AR206" s="156">
        <f ca="1">IFERROR(OFFSET(Assumptions!$D352,0,Expense!AR$200),0)</f>
        <v>0</v>
      </c>
      <c r="AS206" s="156">
        <f ca="1">IFERROR(OFFSET(Assumptions!$D352,0,Expense!AS$200),0)</f>
        <v>0</v>
      </c>
      <c r="AT206" s="156">
        <f ca="1">IFERROR(OFFSET(Assumptions!$D352,0,Expense!AT$200),0)</f>
        <v>0</v>
      </c>
      <c r="AU206" s="156">
        <f ca="1">IFERROR(OFFSET(Assumptions!$D352,0,Expense!AU$200),0)</f>
        <v>0</v>
      </c>
      <c r="AV206" s="156">
        <f ca="1">IFERROR(OFFSET(Assumptions!$D352,0,Expense!AV$200),0)</f>
        <v>0</v>
      </c>
      <c r="AW206" s="156">
        <f ca="1">IFERROR(OFFSET(Assumptions!$D352,0,Expense!AW$200),0)</f>
        <v>0</v>
      </c>
      <c r="AX206" s="156">
        <f ca="1">IFERROR(OFFSET(Assumptions!$D352,0,Expense!AX$200),0)</f>
        <v>0</v>
      </c>
      <c r="AY206" s="156">
        <f ca="1">IFERROR(OFFSET(Assumptions!$D352,0,Expense!AY$200),0)</f>
        <v>0</v>
      </c>
      <c r="AZ206" s="156">
        <f ca="1">IFERROR(OFFSET(Assumptions!$D352,0,Expense!AZ$200),0)</f>
        <v>0</v>
      </c>
      <c r="BA206" s="156">
        <f ca="1">IFERROR(OFFSET(Assumptions!$D352,0,Expense!BA$200),0)</f>
        <v>0</v>
      </c>
      <c r="BB206" s="156">
        <f ca="1">IFERROR(OFFSET(Assumptions!$D352,0,Expense!BB$200),0)</f>
        <v>0</v>
      </c>
      <c r="BC206" s="156">
        <f ca="1">IFERROR(OFFSET(Assumptions!$D352,0,Expense!BC$200),0)</f>
        <v>0</v>
      </c>
      <c r="BD206" s="156">
        <f ca="1">IFERROR(OFFSET(Assumptions!$D352,0,Expense!BD$200),0)</f>
        <v>0</v>
      </c>
      <c r="BE206" s="156">
        <f ca="1">IFERROR(OFFSET(Assumptions!$D352,0,Expense!BE$200),0)</f>
        <v>0</v>
      </c>
      <c r="BF206" s="156">
        <f ca="1">IFERROR(OFFSET(Assumptions!$D352,0,Expense!BF$200),0)</f>
        <v>0</v>
      </c>
      <c r="BG206" s="156">
        <f ca="1">IFERROR(OFFSET(Assumptions!$D352,0,Expense!BG$200),0)</f>
        <v>0</v>
      </c>
      <c r="BH206" s="156">
        <f ca="1">IFERROR(OFFSET(Assumptions!$D352,0,Expense!BH$200),0)</f>
        <v>0</v>
      </c>
      <c r="BI206" s="156">
        <f ca="1">IFERROR(OFFSET(Assumptions!$D352,0,Expense!BI$200),0)</f>
        <v>0</v>
      </c>
      <c r="BJ206" s="156">
        <f ca="1">IFERROR(OFFSET(Assumptions!$D352,0,Expense!BJ$200),0)</f>
        <v>0</v>
      </c>
      <c r="BK206" s="156">
        <f ca="1">IFERROR(OFFSET(Assumptions!$D352,0,Expense!BK$200),0)</f>
        <v>0</v>
      </c>
      <c r="BL206" s="156">
        <f ca="1">IFERROR(OFFSET(Assumptions!$D352,0,Expense!BL$200),0)</f>
        <v>0</v>
      </c>
      <c r="BM206" s="156">
        <f ca="1">IFERROR(OFFSET(Assumptions!$D352,0,Expense!BM$200),0)</f>
        <v>0</v>
      </c>
      <c r="BN206" s="156">
        <f ca="1">IFERROR(OFFSET(Assumptions!$D352,0,Expense!BN$200),0)</f>
        <v>0</v>
      </c>
      <c r="BO206" s="156">
        <f ca="1">IFERROR(OFFSET(Assumptions!$D352,0,Expense!BO$200),0)</f>
        <v>0</v>
      </c>
      <c r="BP206" s="156">
        <f ca="1">IFERROR(OFFSET(Assumptions!$D352,0,Expense!BP$200),0)</f>
        <v>0</v>
      </c>
      <c r="BQ206" s="156">
        <f ca="1">IFERROR(OFFSET(Assumptions!$D352,0,Expense!BQ$200),0)</f>
        <v>0</v>
      </c>
      <c r="BR206" s="156">
        <f ca="1">IFERROR(OFFSET(Assumptions!$D352,0,Expense!BR$200),0)</f>
        <v>0</v>
      </c>
      <c r="BS206" s="156">
        <f ca="1">IFERROR(OFFSET(Assumptions!$D352,0,Expense!BS$200),0)</f>
        <v>0</v>
      </c>
      <c r="BT206" s="156">
        <f ca="1">IFERROR(OFFSET(Assumptions!$D352,0,Expense!BT$200),0)</f>
        <v>0</v>
      </c>
      <c r="BU206" s="156">
        <f ca="1">IFERROR(OFFSET(Assumptions!$D352,0,Expense!BU$200),0)</f>
        <v>0</v>
      </c>
      <c r="BV206" s="156">
        <f ca="1">IFERROR(OFFSET(Assumptions!$D352,0,Expense!BV$200),0)</f>
        <v>0</v>
      </c>
      <c r="BW206" s="156">
        <f ca="1">IFERROR(OFFSET(Assumptions!$D352,0,Expense!BW$200),0)</f>
        <v>0</v>
      </c>
      <c r="BX206" s="156">
        <f ca="1">IFERROR(OFFSET(Assumptions!$D352,0,Expense!BX$200),0)</f>
        <v>0</v>
      </c>
      <c r="BY206" s="156">
        <f ca="1">IFERROR(OFFSET(Assumptions!$D352,0,Expense!BY$200),0)</f>
        <v>0</v>
      </c>
      <c r="BZ206" s="156">
        <f ca="1">IFERROR(OFFSET(Assumptions!$D352,0,Expense!BZ$200),0)</f>
        <v>0</v>
      </c>
      <c r="CA206" s="156">
        <f ca="1">IFERROR(OFFSET(Assumptions!$D352,0,Expense!CA$200),0)</f>
        <v>0</v>
      </c>
      <c r="CB206" s="156">
        <f ca="1">IFERROR(OFFSET(Assumptions!$D352,0,Expense!CB$200),0)</f>
        <v>0</v>
      </c>
      <c r="CC206" s="156">
        <f ca="1">IFERROR(OFFSET(Assumptions!$D352,0,Expense!CC$200),0)</f>
        <v>0</v>
      </c>
      <c r="CD206" s="156">
        <f ca="1">IFERROR(OFFSET(Assumptions!$D352,0,Expense!CD$200),0)</f>
        <v>0</v>
      </c>
      <c r="CE206" s="156">
        <f ca="1">IFERROR(OFFSET(Assumptions!$D352,0,Expense!CE$200),0)</f>
        <v>0</v>
      </c>
      <c r="CF206" s="156">
        <f ca="1">IFERROR(OFFSET(Assumptions!$D352,0,Expense!CF$200),0)</f>
        <v>0</v>
      </c>
      <c r="CG206" s="156">
        <f ca="1">IFERROR(OFFSET(Assumptions!$D352,0,Expense!CG$200),0)</f>
        <v>0</v>
      </c>
      <c r="CH206" s="156">
        <f ca="1">IFERROR(OFFSET(Assumptions!$D352,0,Expense!CH$200),0)</f>
        <v>0</v>
      </c>
      <c r="CI206" s="156">
        <f ca="1">IFERROR(OFFSET(Assumptions!$D352,0,Expense!CI$200),0)</f>
        <v>0</v>
      </c>
      <c r="CJ206" s="156">
        <f ca="1">IFERROR(OFFSET(Assumptions!$D352,0,Expense!CJ$200),0)</f>
        <v>0</v>
      </c>
      <c r="CK206" s="156">
        <f ca="1">IFERROR(OFFSET(Assumptions!$D352,0,Expense!CK$200),0)</f>
        <v>0</v>
      </c>
      <c r="CL206" s="156">
        <f ca="1">IFERROR(OFFSET(Assumptions!$D352,0,Expense!CL$200),0)</f>
        <v>0</v>
      </c>
      <c r="CM206" s="156">
        <f ca="1">IFERROR(OFFSET(Assumptions!$D352,0,Expense!CM$200),0)</f>
        <v>0</v>
      </c>
      <c r="CN206" s="156">
        <f ca="1">IFERROR(OFFSET(Assumptions!$D352,0,Expense!CN$200),0)</f>
        <v>0</v>
      </c>
      <c r="CO206" s="156">
        <f ca="1">IFERROR(OFFSET(Assumptions!$D352,0,Expense!CO$200),0)</f>
        <v>0</v>
      </c>
      <c r="CP206" s="156">
        <f ca="1">IFERROR(OFFSET(Assumptions!$D352,0,Expense!CP$200),0)</f>
        <v>0</v>
      </c>
      <c r="CQ206" s="156">
        <f ca="1">IFERROR(OFFSET(Assumptions!$D352,0,Expense!CQ$200),0)</f>
        <v>0</v>
      </c>
      <c r="CR206" s="156">
        <f ca="1">IFERROR(OFFSET(Assumptions!$D352,0,Expense!CR$200),0)</f>
        <v>0</v>
      </c>
      <c r="CS206" s="156">
        <f ca="1">IFERROR(OFFSET(Assumptions!$D352,0,Expense!CS$200),0)</f>
        <v>0</v>
      </c>
      <c r="CT206" s="156">
        <f ca="1">IFERROR(OFFSET(Assumptions!$D352,0,Expense!CT$200),0)</f>
        <v>0</v>
      </c>
      <c r="CU206" s="156">
        <f ca="1">IFERROR(OFFSET(Assumptions!$D352,0,Expense!CU$200),0)</f>
        <v>0</v>
      </c>
      <c r="CV206" s="156">
        <f ca="1">IFERROR(OFFSET(Assumptions!$D352,0,Expense!CV$200),0)</f>
        <v>0</v>
      </c>
      <c r="CW206" s="156">
        <f ca="1">IFERROR(OFFSET(Assumptions!$D352,0,Expense!CW$200),0)</f>
        <v>0</v>
      </c>
      <c r="CX206" s="156">
        <f ca="1">IFERROR(OFFSET(Assumptions!$D352,0,Expense!CX$200),0)</f>
        <v>0</v>
      </c>
      <c r="CY206" s="156">
        <f ca="1">IFERROR(OFFSET(Assumptions!$D352,0,Expense!CY$200),0)</f>
        <v>0</v>
      </c>
      <c r="CZ206" s="156">
        <f ca="1">IFERROR(OFFSET(Assumptions!$D352,0,Expense!CZ$200),0)</f>
        <v>0</v>
      </c>
      <c r="DA206" s="156">
        <f ca="1">IFERROR(OFFSET(Assumptions!$D352,0,Expense!DA$200),0)</f>
        <v>0</v>
      </c>
      <c r="DB206" s="156">
        <f ca="1">IFERROR(OFFSET(Assumptions!$D352,0,Expense!DB$200),0)</f>
        <v>0</v>
      </c>
      <c r="DC206" s="156">
        <f ca="1">IFERROR(OFFSET(Assumptions!$D352,0,Expense!DC$200),0)</f>
        <v>0</v>
      </c>
      <c r="DD206" s="156">
        <f ca="1">IFERROR(OFFSET(Assumptions!$D352,0,Expense!DD$200),0)</f>
        <v>0</v>
      </c>
      <c r="DE206" s="156">
        <f ca="1">IFERROR(OFFSET(Assumptions!$D352,0,Expense!DE$200),0)</f>
        <v>0</v>
      </c>
      <c r="DF206" s="156">
        <f ca="1">IFERROR(OFFSET(Assumptions!$D352,0,Expense!DF$200),0)</f>
        <v>0</v>
      </c>
      <c r="DG206" s="156">
        <f ca="1">IFERROR(OFFSET(Assumptions!$D352,0,Expense!DG$200),0)</f>
        <v>0</v>
      </c>
      <c r="DH206" s="156">
        <f ca="1">IFERROR(OFFSET(Assumptions!$D352,0,Expense!DH$200),0)</f>
        <v>0</v>
      </c>
      <c r="DI206" s="156">
        <f ca="1">IFERROR(OFFSET(Assumptions!$D352,0,Expense!DI$200),0)</f>
        <v>0</v>
      </c>
      <c r="DJ206" s="156">
        <f ca="1">IFERROR(OFFSET(Assumptions!$D352,0,Expense!DJ$200),0)</f>
        <v>0</v>
      </c>
      <c r="DK206" s="156">
        <f ca="1">IFERROR(OFFSET(Assumptions!$D352,0,Expense!DK$200),0)</f>
        <v>0</v>
      </c>
      <c r="DL206" s="156">
        <f ca="1">IFERROR(OFFSET(Assumptions!$D352,0,Expense!DL$200),0)</f>
        <v>0</v>
      </c>
      <c r="DM206" s="156">
        <f ca="1">IFERROR(OFFSET(Assumptions!$D352,0,Expense!DM$200),0)</f>
        <v>0</v>
      </c>
      <c r="DN206" s="156">
        <f ca="1">IFERROR(OFFSET(Assumptions!$D352,0,Expense!DN$200),0)</f>
        <v>0</v>
      </c>
      <c r="DO206" s="156">
        <f ca="1">IFERROR(OFFSET(Assumptions!$D352,0,Expense!DO$200),0)</f>
        <v>0</v>
      </c>
      <c r="DP206" s="156">
        <f ca="1">IFERROR(OFFSET(Assumptions!$D352,0,Expense!DP$200),0)</f>
        <v>0</v>
      </c>
      <c r="DQ206" s="156">
        <f ca="1">IFERROR(OFFSET(Assumptions!$D352,0,Expense!DQ$200),0)</f>
        <v>0</v>
      </c>
      <c r="DR206" s="156">
        <f ca="1">IFERROR(OFFSET(Assumptions!$D352,0,Expense!DR$200),0)</f>
        <v>0</v>
      </c>
      <c r="DS206" s="156">
        <f ca="1">IFERROR(OFFSET(Assumptions!$D352,0,Expense!DS$200),0)</f>
        <v>0</v>
      </c>
      <c r="DT206" s="156">
        <f ca="1">IFERROR(OFFSET(Assumptions!$D352,0,Expense!DT$200),0)</f>
        <v>0</v>
      </c>
      <c r="DU206" s="156">
        <f ca="1">IFERROR(OFFSET(Assumptions!$D352,0,Expense!DU$200),0)</f>
        <v>0</v>
      </c>
      <c r="DV206" s="156">
        <f ca="1">IFERROR(OFFSET(Assumptions!$D352,0,Expense!DV$200),0)</f>
        <v>0</v>
      </c>
      <c r="DW206" s="156">
        <f ca="1">IFERROR(OFFSET(Assumptions!$D352,0,Expense!DW$200),0)</f>
        <v>0</v>
      </c>
      <c r="DX206" s="156">
        <f ca="1">IFERROR(OFFSET(Assumptions!$D352,0,Expense!DX$200),0)</f>
        <v>0</v>
      </c>
      <c r="DY206" s="156">
        <f ca="1">IFERROR(OFFSET(Assumptions!$D352,0,Expense!DY$200),0)</f>
        <v>0</v>
      </c>
      <c r="DZ206" s="156">
        <f ca="1">IFERROR(OFFSET(Assumptions!$D352,0,Expense!DZ$200),0)</f>
        <v>0</v>
      </c>
      <c r="EA206" s="156">
        <f ca="1">IFERROR(OFFSET(Assumptions!$D352,0,Expense!EA$200),0)</f>
        <v>0</v>
      </c>
      <c r="EB206" s="156">
        <f ca="1">IFERROR(OFFSET(Assumptions!$D352,0,Expense!EB$200),0)</f>
        <v>0</v>
      </c>
      <c r="EC206" s="156">
        <f ca="1">IFERROR(OFFSET(Assumptions!$D352,0,Expense!EC$200),0)</f>
        <v>0</v>
      </c>
      <c r="ED206" s="156">
        <f ca="1">IFERROR(OFFSET(Assumptions!$D352,0,Expense!ED$200),0)</f>
        <v>0</v>
      </c>
      <c r="EE206" s="156">
        <f ca="1">IFERROR(OFFSET(Assumptions!$D352,0,Expense!EE$200),0)</f>
        <v>0</v>
      </c>
      <c r="EF206" s="156">
        <f ca="1">IFERROR(OFFSET(Assumptions!$D352,0,Expense!EF$200),0)</f>
        <v>0</v>
      </c>
      <c r="EG206" s="156">
        <f ca="1">IFERROR(OFFSET(Assumptions!$D352,0,Expense!EG$200),0)</f>
        <v>0</v>
      </c>
      <c r="EH206" s="156">
        <f ca="1">IFERROR(OFFSET(Assumptions!$D352,0,Expense!EH$200),0)</f>
        <v>0</v>
      </c>
      <c r="EI206" s="156">
        <f ca="1">IFERROR(OFFSET(Assumptions!$D352,0,Expense!EI$200),0)</f>
        <v>0</v>
      </c>
      <c r="EJ206" s="156">
        <f ca="1">IFERROR(OFFSET(Assumptions!$D352,0,Expense!EJ$200),0)</f>
        <v>0</v>
      </c>
      <c r="EK206" s="156">
        <f ca="1">IFERROR(OFFSET(Assumptions!$D352,0,Expense!EK$200),0)</f>
        <v>0</v>
      </c>
      <c r="EL206" s="156">
        <f ca="1">IFERROR(OFFSET(Assumptions!$D352,0,Expense!EL$200),0)</f>
        <v>0</v>
      </c>
      <c r="EM206" s="156">
        <f ca="1">IFERROR(OFFSET(Assumptions!$D352,0,Expense!EM$200),0)</f>
        <v>0</v>
      </c>
      <c r="EN206" s="156">
        <f ca="1">IFERROR(OFFSET(Assumptions!$D352,0,Expense!EN$200),0)</f>
        <v>0</v>
      </c>
      <c r="EO206" s="156">
        <f ca="1">IFERROR(OFFSET(Assumptions!$D352,0,Expense!EO$200),0)</f>
        <v>0</v>
      </c>
      <c r="EP206" s="156">
        <f ca="1">IFERROR(OFFSET(Assumptions!$D352,0,Expense!EP$200),0)</f>
        <v>0</v>
      </c>
      <c r="EQ206" s="156">
        <f ca="1">IFERROR(OFFSET(Assumptions!$D352,0,Expense!EQ$200),0)</f>
        <v>0</v>
      </c>
      <c r="ER206" s="156">
        <f ca="1">IFERROR(OFFSET(Assumptions!$D352,0,Expense!ER$200),0)</f>
        <v>0</v>
      </c>
      <c r="ES206" s="156">
        <f ca="1">IFERROR(OFFSET(Assumptions!$D352,0,Expense!ES$200),0)</f>
        <v>0</v>
      </c>
      <c r="ET206" s="156">
        <f ca="1">IFERROR(OFFSET(Assumptions!$D352,0,Expense!ET$200),0)</f>
        <v>0</v>
      </c>
      <c r="EU206" s="156">
        <f ca="1">IFERROR(OFFSET(Assumptions!$D352,0,Expense!EU$200),0)</f>
        <v>0</v>
      </c>
      <c r="EV206" s="156">
        <f ca="1">IFERROR(OFFSET(Assumptions!$D352,0,Expense!EV$200),0)</f>
        <v>0</v>
      </c>
      <c r="EW206" s="156">
        <f ca="1">IFERROR(OFFSET(Assumptions!$D352,0,Expense!EW$200),0)</f>
        <v>713169.6</v>
      </c>
      <c r="EX206" s="156">
        <f ca="1">IFERROR(OFFSET(Assumptions!$D352,0,Expense!EX$200),0)</f>
        <v>713169.6</v>
      </c>
      <c r="EY206" s="156">
        <f ca="1">IFERROR(OFFSET(Assumptions!$D352,0,Expense!EY$200),0)</f>
        <v>713169.6</v>
      </c>
      <c r="EZ206" s="156">
        <f ca="1">IFERROR(OFFSET(Assumptions!$D352,0,Expense!EZ$200),0)</f>
        <v>713169.6</v>
      </c>
      <c r="FA206" s="156">
        <f ca="1">IFERROR(OFFSET(Assumptions!$D352,0,Expense!FA$200),0)</f>
        <v>713169.6</v>
      </c>
      <c r="FB206" s="156">
        <f ca="1">IFERROR(OFFSET(Assumptions!$D352,0,Expense!FB$200),0)</f>
        <v>713169.6</v>
      </c>
      <c r="FC206" s="156">
        <f ca="1">IFERROR(OFFSET(Assumptions!$D352,0,Expense!FC$200),0)</f>
        <v>713169.6</v>
      </c>
      <c r="FD206" s="156">
        <f ca="1">IFERROR(OFFSET(Assumptions!$D352,0,Expense!FD$200),0)</f>
        <v>713169.6</v>
      </c>
      <c r="FE206" s="156">
        <f ca="1">IFERROR(OFFSET(Assumptions!$D352,0,Expense!FE$200),0)</f>
        <v>713169.6</v>
      </c>
      <c r="FF206" s="156">
        <f ca="1">IFERROR(OFFSET(Assumptions!$D352,0,Expense!FF$200),0)</f>
        <v>713169.6</v>
      </c>
      <c r="FG206" s="156">
        <f ca="1">IFERROR(OFFSET(Assumptions!$D352,0,Expense!FG$200),0)</f>
        <v>713169.6</v>
      </c>
      <c r="FH206" s="156">
        <f ca="1">IFERROR(OFFSET(Assumptions!$D352,0,Expense!FH$200),0)</f>
        <v>713169.6</v>
      </c>
      <c r="FI206" s="156">
        <f ca="1">IFERROR(OFFSET(Assumptions!$D352,0,Expense!FI$200),0)</f>
        <v>742064.68799999997</v>
      </c>
      <c r="FJ206" s="156">
        <f ca="1">IFERROR(OFFSET(Assumptions!$D352,0,Expense!FJ$200),0)</f>
        <v>742064.68799999997</v>
      </c>
      <c r="FK206" s="156">
        <f ca="1">IFERROR(OFFSET(Assumptions!$D352,0,Expense!FK$200),0)</f>
        <v>742064.68799999997</v>
      </c>
      <c r="FL206" s="156">
        <f ca="1">IFERROR(OFFSET(Assumptions!$D352,0,Expense!FL$200),0)</f>
        <v>742064.68799999997</v>
      </c>
      <c r="FM206" s="156">
        <f ca="1">IFERROR(OFFSET(Assumptions!$D352,0,Expense!FM$200),0)</f>
        <v>742064.68799999997</v>
      </c>
      <c r="FN206" s="156">
        <f ca="1">IFERROR(OFFSET(Assumptions!$D352,0,Expense!FN$200),0)</f>
        <v>742064.68799999997</v>
      </c>
      <c r="FO206" s="156">
        <f ca="1">IFERROR(OFFSET(Assumptions!$D352,0,Expense!FO$200),0)</f>
        <v>742064.68799999997</v>
      </c>
      <c r="FP206" s="156">
        <f ca="1">IFERROR(OFFSET(Assumptions!$D352,0,Expense!FP$200),0)</f>
        <v>742064.68799999997</v>
      </c>
      <c r="FQ206" s="156">
        <f ca="1">IFERROR(OFFSET(Assumptions!$D352,0,Expense!FQ$200),0)</f>
        <v>742064.68799999997</v>
      </c>
      <c r="FR206" s="156">
        <f ca="1">IFERROR(OFFSET(Assumptions!$D352,0,Expense!FR$200),0)</f>
        <v>742064.68799999997</v>
      </c>
      <c r="FS206" s="156">
        <f ca="1">IFERROR(OFFSET(Assumptions!$D352,0,Expense!FS$200),0)</f>
        <v>742064.68799999997</v>
      </c>
      <c r="FT206" s="156">
        <f ca="1">IFERROR(OFFSET(Assumptions!$D352,0,Expense!FT$200),0)</f>
        <v>742064.68799999997</v>
      </c>
      <c r="FU206" s="156">
        <f ca="1">IFERROR(OFFSET(Assumptions!$D352,0,Expense!FU$200),0)</f>
        <v>772201.62864000001</v>
      </c>
      <c r="FV206" s="156">
        <f ca="1">IFERROR(OFFSET(Assumptions!$D352,0,Expense!FV$200),0)</f>
        <v>772201.62864000001</v>
      </c>
      <c r="FW206" s="156">
        <f ca="1">IFERROR(OFFSET(Assumptions!$D352,0,Expense!FW$200),0)</f>
        <v>772201.62864000001</v>
      </c>
      <c r="FX206" s="156">
        <f ca="1">IFERROR(OFFSET(Assumptions!$D352,0,Expense!FX$200),0)</f>
        <v>772201.62864000001</v>
      </c>
      <c r="FY206" s="156">
        <f ca="1">IFERROR(OFFSET(Assumptions!$D352,0,Expense!FY$200),0)</f>
        <v>772201.62864000001</v>
      </c>
      <c r="FZ206" s="156">
        <f ca="1">IFERROR(OFFSET(Assumptions!$D352,0,Expense!FZ$200),0)</f>
        <v>772201.62864000001</v>
      </c>
      <c r="GA206" s="156">
        <f ca="1">IFERROR(OFFSET(Assumptions!$D352,0,Expense!GA$200),0)</f>
        <v>772201.62864000001</v>
      </c>
      <c r="GB206" s="156">
        <f ca="1">IFERROR(OFFSET(Assumptions!$D352,0,Expense!GB$200),0)</f>
        <v>772201.62864000001</v>
      </c>
      <c r="GC206" s="156">
        <f ca="1">IFERROR(OFFSET(Assumptions!$D352,0,Expense!GC$200),0)</f>
        <v>772201.62864000001</v>
      </c>
      <c r="GD206" s="156">
        <f ca="1">IFERROR(OFFSET(Assumptions!$D352,0,Expense!GD$200),0)</f>
        <v>772201.62864000001</v>
      </c>
      <c r="GE206" s="156">
        <f ca="1">IFERROR(OFFSET(Assumptions!$D352,0,Expense!GE$200),0)</f>
        <v>772201.62864000001</v>
      </c>
      <c r="GF206" s="156">
        <f ca="1">IFERROR(OFFSET(Assumptions!$D352,0,Expense!GF$200),0)</f>
        <v>772201.62864000001</v>
      </c>
      <c r="GG206" s="156">
        <f ca="1">IFERROR(OFFSET(Assumptions!$D352,0,Expense!GG$200),0)</f>
        <v>803636.42749919998</v>
      </c>
      <c r="GH206" s="156">
        <f ca="1">IFERROR(OFFSET(Assumptions!$D352,0,Expense!GH$200),0)</f>
        <v>803636.42749919998</v>
      </c>
      <c r="GI206" s="156">
        <f ca="1">IFERROR(OFFSET(Assumptions!$D352,0,Expense!GI$200),0)</f>
        <v>803636.42749919998</v>
      </c>
      <c r="GJ206" s="156">
        <f ca="1">IFERROR(OFFSET(Assumptions!$D352,0,Expense!GJ$200),0)</f>
        <v>803636.42749919998</v>
      </c>
      <c r="GK206" s="156">
        <f ca="1">IFERROR(OFFSET(Assumptions!$D352,0,Expense!GK$200),0)</f>
        <v>803636.42749919998</v>
      </c>
      <c r="GL206" s="156">
        <f ca="1">IFERROR(OFFSET(Assumptions!$D352,0,Expense!GL$200),0)</f>
        <v>803636.42749919998</v>
      </c>
      <c r="GM206" s="156">
        <f ca="1">IFERROR(OFFSET(Assumptions!$D352,0,Expense!GM$200),0)</f>
        <v>803636.42749919998</v>
      </c>
      <c r="GN206" s="156">
        <f ca="1">IFERROR(OFFSET(Assumptions!$D352,0,Expense!GN$200),0)</f>
        <v>803636.42749919998</v>
      </c>
      <c r="GO206" s="156">
        <f ca="1">IFERROR(OFFSET(Assumptions!$D352,0,Expense!GO$200),0)</f>
        <v>803636.42749919998</v>
      </c>
      <c r="GP206" s="156">
        <f ca="1">IFERROR(OFFSET(Assumptions!$D352,0,Expense!GP$200),0)</f>
        <v>803636.42749919998</v>
      </c>
      <c r="GQ206" s="156">
        <f ca="1">IFERROR(OFFSET(Assumptions!$D352,0,Expense!GQ$200),0)</f>
        <v>803636.42749919998</v>
      </c>
      <c r="GR206" s="156">
        <f ca="1">IFERROR(OFFSET(Assumptions!$D352,0,Expense!GR$200),0)</f>
        <v>803636.42749919998</v>
      </c>
      <c r="GS206" s="156">
        <f ca="1">IFERROR(OFFSET(Assumptions!$D352,0,Expense!GS$200),0)</f>
        <v>836427.70782417594</v>
      </c>
      <c r="GT206" s="156">
        <f ca="1">IFERROR(OFFSET(Assumptions!$D352,0,Expense!GT$200),0)</f>
        <v>836427.70782417594</v>
      </c>
      <c r="GU206" s="156">
        <f ca="1">IFERROR(OFFSET(Assumptions!$D352,0,Expense!GU$200),0)</f>
        <v>836427.70782417594</v>
      </c>
      <c r="GV206" s="156">
        <f ca="1">IFERROR(OFFSET(Assumptions!$D352,0,Expense!GV$200),0)</f>
        <v>836427.70782417594</v>
      </c>
      <c r="GW206" s="156">
        <f ca="1">IFERROR(OFFSET(Assumptions!$D352,0,Expense!GW$200),0)</f>
        <v>836427.70782417594</v>
      </c>
      <c r="GX206" s="156">
        <f ca="1">IFERROR(OFFSET(Assumptions!$D352,0,Expense!GX$200),0)</f>
        <v>836427.70782417594</v>
      </c>
      <c r="GY206" s="156">
        <f ca="1">IFERROR(OFFSET(Assumptions!$D352,0,Expense!GY$200),0)</f>
        <v>836427.70782417594</v>
      </c>
      <c r="GZ206" s="156">
        <f ca="1">IFERROR(OFFSET(Assumptions!$D352,0,Expense!GZ$200),0)</f>
        <v>836427.70782417594</v>
      </c>
      <c r="HA206" s="156">
        <f ca="1">IFERROR(OFFSET(Assumptions!$D352,0,Expense!HA$200),0)</f>
        <v>836427.70782417594</v>
      </c>
      <c r="HB206" s="156">
        <f ca="1">IFERROR(OFFSET(Assumptions!$D352,0,Expense!HB$200),0)</f>
        <v>836427.70782417594</v>
      </c>
      <c r="HC206" s="156">
        <f ca="1">IFERROR(OFFSET(Assumptions!$D352,0,Expense!HC$200),0)</f>
        <v>836427.70782417594</v>
      </c>
      <c r="HD206" s="156">
        <f ca="1">IFERROR(OFFSET(Assumptions!$D352,0,Expense!HD$200),0)</f>
        <v>836427.70782417594</v>
      </c>
      <c r="HE206" s="156">
        <f ca="1">IFERROR(OFFSET(Assumptions!$D352,0,Expense!HE$200),0)</f>
        <v>870636.83593390125</v>
      </c>
      <c r="HF206" s="156">
        <f ca="1">IFERROR(OFFSET(Assumptions!$D352,0,Expense!HF$200),0)</f>
        <v>870636.83593390125</v>
      </c>
      <c r="HG206" s="156">
        <f ca="1">IFERROR(OFFSET(Assumptions!$D352,0,Expense!HG$200),0)</f>
        <v>870636.83593390125</v>
      </c>
      <c r="HH206" s="156">
        <f ca="1">IFERROR(OFFSET(Assumptions!$D352,0,Expense!HH$200),0)</f>
        <v>870636.83593390125</v>
      </c>
      <c r="HI206" s="156">
        <f ca="1">IFERROR(OFFSET(Assumptions!$D352,0,Expense!HI$200),0)</f>
        <v>870636.83593390125</v>
      </c>
      <c r="HJ206" s="156">
        <f ca="1">IFERROR(OFFSET(Assumptions!$D352,0,Expense!HJ$200),0)</f>
        <v>870636.83593390125</v>
      </c>
      <c r="HK206" s="156">
        <f ca="1">IFERROR(OFFSET(Assumptions!$D352,0,Expense!HK$200),0)</f>
        <v>870636.83593390125</v>
      </c>
      <c r="HL206" s="156">
        <f ca="1">IFERROR(OFFSET(Assumptions!$D352,0,Expense!HL$200),0)</f>
        <v>870636.83593390125</v>
      </c>
      <c r="HM206" s="156">
        <f ca="1">IFERROR(OFFSET(Assumptions!$D352,0,Expense!HM$200),0)</f>
        <v>870636.83593390125</v>
      </c>
      <c r="HN206" s="156">
        <f ca="1">IFERROR(OFFSET(Assumptions!$D352,0,Expense!HN$200),0)</f>
        <v>870636.83593390125</v>
      </c>
      <c r="HO206" s="156">
        <f ca="1">IFERROR(OFFSET(Assumptions!$D352,0,Expense!HO$200),0)</f>
        <v>870636.83593390125</v>
      </c>
      <c r="HP206" s="156">
        <f ca="1">IFERROR(OFFSET(Assumptions!$D352,0,Expense!HP$200),0)</f>
        <v>870636.83593390125</v>
      </c>
      <c r="HQ206" s="156">
        <f ca="1">IFERROR(OFFSET(Assumptions!$D352,0,Expense!HQ$200),0)</f>
        <v>906328.05273066834</v>
      </c>
      <c r="HR206" s="156">
        <f ca="1">IFERROR(OFFSET(Assumptions!$D352,0,Expense!HR$200),0)</f>
        <v>906328.05273066834</v>
      </c>
      <c r="HS206" s="156">
        <f ca="1">IFERROR(OFFSET(Assumptions!$D352,0,Expense!HS$200),0)</f>
        <v>906328.05273066834</v>
      </c>
      <c r="HT206" s="156">
        <f ca="1">IFERROR(OFFSET(Assumptions!$D352,0,Expense!HT$200),0)</f>
        <v>906328.05273066834</v>
      </c>
      <c r="HU206" s="156">
        <f ca="1">IFERROR(OFFSET(Assumptions!$D352,0,Expense!HU$200),0)</f>
        <v>906328.05273066834</v>
      </c>
      <c r="HV206" s="156">
        <f ca="1">IFERROR(OFFSET(Assumptions!$D352,0,Expense!HV$200),0)</f>
        <v>906328.05273066834</v>
      </c>
      <c r="HW206" s="156">
        <f ca="1">IFERROR(OFFSET(Assumptions!$D352,0,Expense!HW$200),0)</f>
        <v>906328.05273066834</v>
      </c>
      <c r="HX206" s="156">
        <f ca="1">IFERROR(OFFSET(Assumptions!$D352,0,Expense!HX$200),0)</f>
        <v>906328.05273066834</v>
      </c>
      <c r="HY206" s="156">
        <f ca="1">IFERROR(OFFSET(Assumptions!$D352,0,Expense!HY$200),0)</f>
        <v>906328.05273066834</v>
      </c>
      <c r="HZ206" s="156">
        <f ca="1">IFERROR(OFFSET(Assumptions!$D352,0,Expense!HZ$200),0)</f>
        <v>906328.05273066834</v>
      </c>
      <c r="IA206" s="156">
        <f ca="1">IFERROR(OFFSET(Assumptions!$D352,0,Expense!IA$200),0)</f>
        <v>906328.05273066834</v>
      </c>
      <c r="IB206" s="156">
        <f ca="1">IFERROR(OFFSET(Assumptions!$D352,0,Expense!IB$200),0)</f>
        <v>906328.05273066834</v>
      </c>
      <c r="IC206" s="156">
        <f ca="1">IFERROR(OFFSET(Assumptions!$D352,0,Expense!IC$200),0)</f>
        <v>943568.61161727586</v>
      </c>
      <c r="ID206" s="156">
        <f ca="1">IFERROR(OFFSET(Assumptions!$D352,0,Expense!ID$200),0)</f>
        <v>943568.61161727586</v>
      </c>
      <c r="IE206" s="156">
        <f ca="1">IFERROR(OFFSET(Assumptions!$D352,0,Expense!IE$200),0)</f>
        <v>943568.61161727586</v>
      </c>
      <c r="IF206" s="156">
        <f ca="1">IFERROR(OFFSET(Assumptions!$D352,0,Expense!IF$200),0)</f>
        <v>943568.61161727586</v>
      </c>
      <c r="IG206" s="156">
        <f ca="1">IFERROR(OFFSET(Assumptions!$D352,0,Expense!IG$200),0)</f>
        <v>943568.61161727586</v>
      </c>
      <c r="IH206" s="156">
        <f ca="1">IFERROR(OFFSET(Assumptions!$D352,0,Expense!IH$200),0)</f>
        <v>943568.61161727586</v>
      </c>
      <c r="II206" s="156">
        <f ca="1">IFERROR(OFFSET(Assumptions!$D352,0,Expense!II$200),0)</f>
        <v>943568.61161727586</v>
      </c>
      <c r="IJ206" s="156">
        <f ca="1">IFERROR(OFFSET(Assumptions!$D352,0,Expense!IJ$200),0)</f>
        <v>943568.61161727586</v>
      </c>
      <c r="IK206" s="156">
        <f ca="1">IFERROR(OFFSET(Assumptions!$D352,0,Expense!IK$200),0)</f>
        <v>943568.61161727586</v>
      </c>
      <c r="IL206" s="156">
        <f ca="1">IFERROR(OFFSET(Assumptions!$D352,0,Expense!IL$200),0)</f>
        <v>943568.61161727586</v>
      </c>
      <c r="IM206" s="156">
        <f ca="1">IFERROR(OFFSET(Assumptions!$D352,0,Expense!IM$200),0)</f>
        <v>943568.61161727586</v>
      </c>
      <c r="IN206" s="156">
        <f ca="1">IFERROR(OFFSET(Assumptions!$D352,0,Expense!IN$200),0)</f>
        <v>943568.61161727586</v>
      </c>
      <c r="IO206" s="156">
        <f ca="1">IFERROR(OFFSET(Assumptions!$D352,0,Expense!IO$200),0)</f>
        <v>982428.923135716</v>
      </c>
      <c r="IP206" s="156">
        <f ca="1">IFERROR(OFFSET(Assumptions!$D352,0,Expense!IP$200),0)</f>
        <v>982428.923135716</v>
      </c>
      <c r="IQ206" s="156">
        <f ca="1">IFERROR(OFFSET(Assumptions!$D352,0,Expense!IQ$200),0)</f>
        <v>982428.923135716</v>
      </c>
      <c r="IR206" s="156">
        <f ca="1">IFERROR(OFFSET(Assumptions!$D352,0,Expense!IR$200),0)</f>
        <v>0</v>
      </c>
      <c r="IS206" s="156">
        <f ca="1">IFERROR(OFFSET(Assumptions!$D352,0,Expense!IS$200),0)</f>
        <v>0</v>
      </c>
      <c r="IT206" s="156">
        <f ca="1">IFERROR(OFFSET(Assumptions!$D352,0,Expense!IT$200),0)</f>
        <v>0</v>
      </c>
      <c r="IU206" s="156">
        <f ca="1">IFERROR(OFFSET(Assumptions!$D352,0,Expense!IU$200),0)</f>
        <v>0</v>
      </c>
    </row>
    <row r="207" spans="1:255">
      <c r="A207" s="193">
        <v>3</v>
      </c>
      <c r="B207" s="194" t="s">
        <v>122</v>
      </c>
      <c r="C207" s="195"/>
      <c r="D207" s="196"/>
      <c r="E207" s="156">
        <f ca="1">IFERROR(OFFSET(Assumptions!$D333,0,Expense!E$200),0)</f>
        <v>0</v>
      </c>
      <c r="F207" s="156">
        <f ca="1">IFERROR(OFFSET(Assumptions!$D333,0,Expense!F$200),0)</f>
        <v>0</v>
      </c>
      <c r="G207" s="156">
        <f ca="1">IFERROR(OFFSET(Assumptions!$D333,0,Expense!G$200),0)</f>
        <v>0</v>
      </c>
      <c r="H207" s="156">
        <f ca="1">IFERROR(OFFSET(Assumptions!$D333,0,Expense!H$200),0)</f>
        <v>0</v>
      </c>
      <c r="I207" s="156">
        <f ca="1">IFERROR(OFFSET(Assumptions!$D333,0,Expense!I$200),0)</f>
        <v>0</v>
      </c>
      <c r="J207" s="156">
        <f ca="1">IFERROR(OFFSET(Assumptions!$D333,0,Expense!J$200),0)</f>
        <v>0</v>
      </c>
      <c r="K207" s="156">
        <f ca="1">IFERROR(OFFSET(Assumptions!$D333,0,Expense!K$200),0)</f>
        <v>0</v>
      </c>
      <c r="L207" s="156">
        <f ca="1">IFERROR(OFFSET(Assumptions!$D333,0,Expense!L$200),0)</f>
        <v>0</v>
      </c>
      <c r="M207" s="156">
        <f ca="1">IFERROR(OFFSET(Assumptions!$D333,0,Expense!M$200),0)</f>
        <v>0</v>
      </c>
      <c r="N207" s="156">
        <f ca="1">IFERROR(OFFSET(Assumptions!$D333,0,Expense!N$200),0)</f>
        <v>0</v>
      </c>
      <c r="O207" s="156">
        <f ca="1">IFERROR(OFFSET(Assumptions!$D333,0,Expense!O$200),0)</f>
        <v>0</v>
      </c>
      <c r="P207" s="156">
        <f ca="1">IFERROR(OFFSET(Assumptions!$D333,0,Expense!P$200),0)</f>
        <v>0</v>
      </c>
      <c r="Q207" s="156">
        <f ca="1">IFERROR(OFFSET(Assumptions!$D333,0,Expense!Q$200),0)</f>
        <v>0</v>
      </c>
      <c r="R207" s="156">
        <f ca="1">IFERROR(OFFSET(Assumptions!$D333,0,Expense!R$200),0)</f>
        <v>0</v>
      </c>
      <c r="S207" s="156">
        <f ca="1">IFERROR(OFFSET(Assumptions!$D333,0,Expense!S$200),0)</f>
        <v>0</v>
      </c>
      <c r="T207" s="156">
        <f ca="1">IFERROR(OFFSET(Assumptions!$D333,0,Expense!T$200),0)</f>
        <v>0</v>
      </c>
      <c r="U207" s="156">
        <f ca="1">IFERROR(OFFSET(Assumptions!$D333,0,Expense!U$200),0)</f>
        <v>0</v>
      </c>
      <c r="V207" s="156">
        <f ca="1">IFERROR(OFFSET(Assumptions!$D333,0,Expense!V$200),0)</f>
        <v>0</v>
      </c>
      <c r="W207" s="156">
        <f ca="1">IFERROR(OFFSET(Assumptions!$D333,0,Expense!W$200),0)</f>
        <v>0</v>
      </c>
      <c r="X207" s="156">
        <f ca="1">IFERROR(OFFSET(Assumptions!$D333,0,Expense!X$200),0)</f>
        <v>0</v>
      </c>
      <c r="Y207" s="156">
        <f ca="1">IFERROR(OFFSET(Assumptions!$D333,0,Expense!Y$200),0)</f>
        <v>0</v>
      </c>
      <c r="Z207" s="156">
        <f ca="1">IFERROR(OFFSET(Assumptions!$D333,0,Expense!Z$200),0)</f>
        <v>0</v>
      </c>
      <c r="AA207" s="156">
        <f ca="1">IFERROR(OFFSET(Assumptions!$D333,0,Expense!AA$200),0)</f>
        <v>0</v>
      </c>
      <c r="AB207" s="156">
        <f ca="1">IFERROR(OFFSET(Assumptions!$D333,0,Expense!AB$200),0)</f>
        <v>0</v>
      </c>
      <c r="AC207" s="156">
        <f ca="1">IFERROR(OFFSET(Assumptions!$D333,0,Expense!AC$200),0)</f>
        <v>0</v>
      </c>
      <c r="AD207" s="156">
        <f ca="1">IFERROR(OFFSET(Assumptions!$D333,0,Expense!AD$200),0)</f>
        <v>0</v>
      </c>
      <c r="AE207" s="156">
        <f ca="1">IFERROR(OFFSET(Assumptions!$D333,0,Expense!AE$200),0)</f>
        <v>0</v>
      </c>
      <c r="AF207" s="156">
        <f ca="1">IFERROR(OFFSET(Assumptions!$D333,0,Expense!AF$200),0)</f>
        <v>0</v>
      </c>
      <c r="AG207" s="156">
        <f ca="1">IFERROR(OFFSET(Assumptions!$D333,0,Expense!AG$200),0)</f>
        <v>0</v>
      </c>
      <c r="AH207" s="156">
        <f ca="1">IFERROR(OFFSET(Assumptions!$D333,0,Expense!AH$200),0)</f>
        <v>0</v>
      </c>
      <c r="AI207" s="156">
        <f ca="1">IFERROR(OFFSET(Assumptions!$D333,0,Expense!AI$200),0)</f>
        <v>0</v>
      </c>
      <c r="AJ207" s="156">
        <f ca="1">IFERROR(OFFSET(Assumptions!$D333,0,Expense!AJ$200),0)</f>
        <v>0</v>
      </c>
      <c r="AK207" s="156">
        <f ca="1">IFERROR(OFFSET(Assumptions!$D333,0,Expense!AK$200),0)</f>
        <v>0</v>
      </c>
      <c r="AL207" s="156">
        <f ca="1">IFERROR(OFFSET(Assumptions!$D333,0,Expense!AL$200),0)</f>
        <v>0</v>
      </c>
      <c r="AM207" s="156">
        <f ca="1">IFERROR(OFFSET(Assumptions!$D333,0,Expense!AM$200),0)</f>
        <v>0</v>
      </c>
      <c r="AN207" s="156">
        <f ca="1">IFERROR(OFFSET(Assumptions!$D333,0,Expense!AN$200),0)</f>
        <v>0</v>
      </c>
      <c r="AO207" s="156">
        <f ca="1">IFERROR(OFFSET(Assumptions!$D333,0,Expense!AO$200),0)</f>
        <v>0</v>
      </c>
      <c r="AP207" s="156">
        <f ca="1">IFERROR(OFFSET(Assumptions!$D333,0,Expense!AP$200),0)</f>
        <v>0</v>
      </c>
      <c r="AQ207" s="156">
        <f ca="1">IFERROR(OFFSET(Assumptions!$D333,0,Expense!AQ$200),0)</f>
        <v>0</v>
      </c>
      <c r="AR207" s="156">
        <f ca="1">IFERROR(OFFSET(Assumptions!$D333,0,Expense!AR$200),0)</f>
        <v>0</v>
      </c>
      <c r="AS207" s="156">
        <f ca="1">IFERROR(OFFSET(Assumptions!$D333,0,Expense!AS$200),0)</f>
        <v>0</v>
      </c>
      <c r="AT207" s="156">
        <f ca="1">IFERROR(OFFSET(Assumptions!$D333,0,Expense!AT$200),0)</f>
        <v>0</v>
      </c>
      <c r="AU207" s="156">
        <f ca="1">IFERROR(OFFSET(Assumptions!$D333,0,Expense!AU$200),0)</f>
        <v>0</v>
      </c>
      <c r="AV207" s="156">
        <f ca="1">IFERROR(OFFSET(Assumptions!$D333,0,Expense!AV$200),0)</f>
        <v>0</v>
      </c>
      <c r="AW207" s="156">
        <f ca="1">IFERROR(OFFSET(Assumptions!$D333,0,Expense!AW$200),0)</f>
        <v>0</v>
      </c>
      <c r="AX207" s="156">
        <f ca="1">IFERROR(OFFSET(Assumptions!$D333,0,Expense!AX$200),0)</f>
        <v>0</v>
      </c>
      <c r="AY207" s="156">
        <f ca="1">IFERROR(OFFSET(Assumptions!$D333,0,Expense!AY$200),0)</f>
        <v>0</v>
      </c>
      <c r="AZ207" s="156">
        <f ca="1">IFERROR(OFFSET(Assumptions!$D333,0,Expense!AZ$200),0)</f>
        <v>0</v>
      </c>
      <c r="BA207" s="156">
        <f ca="1">IFERROR(OFFSET(Assumptions!$D333,0,Expense!BA$200),0)</f>
        <v>0</v>
      </c>
      <c r="BB207" s="156">
        <f ca="1">IFERROR(OFFSET(Assumptions!$D333,0,Expense!BB$200),0)</f>
        <v>0</v>
      </c>
      <c r="BC207" s="156">
        <f ca="1">IFERROR(OFFSET(Assumptions!$D333,0,Expense!BC$200),0)</f>
        <v>0</v>
      </c>
      <c r="BD207" s="156">
        <f ca="1">IFERROR(OFFSET(Assumptions!$D333,0,Expense!BD$200),0)</f>
        <v>0</v>
      </c>
      <c r="BE207" s="156">
        <f ca="1">IFERROR(OFFSET(Assumptions!$D333,0,Expense!BE$200),0)</f>
        <v>0</v>
      </c>
      <c r="BF207" s="156">
        <f ca="1">IFERROR(OFFSET(Assumptions!$D333,0,Expense!BF$200),0)</f>
        <v>0</v>
      </c>
      <c r="BG207" s="156">
        <f ca="1">IFERROR(OFFSET(Assumptions!$D333,0,Expense!BG$200),0)</f>
        <v>0</v>
      </c>
      <c r="BH207" s="156">
        <f ca="1">IFERROR(OFFSET(Assumptions!$D333,0,Expense!BH$200),0)</f>
        <v>0</v>
      </c>
      <c r="BI207" s="156">
        <f ca="1">IFERROR(OFFSET(Assumptions!$D333,0,Expense!BI$200),0)</f>
        <v>0</v>
      </c>
      <c r="BJ207" s="156">
        <f ca="1">IFERROR(OFFSET(Assumptions!$D333,0,Expense!BJ$200),0)</f>
        <v>0</v>
      </c>
      <c r="BK207" s="156">
        <f ca="1">IFERROR(OFFSET(Assumptions!$D333,0,Expense!BK$200),0)</f>
        <v>0</v>
      </c>
      <c r="BL207" s="156">
        <f ca="1">IFERROR(OFFSET(Assumptions!$D333,0,Expense!BL$200),0)</f>
        <v>0</v>
      </c>
      <c r="BM207" s="156">
        <f ca="1">IFERROR(OFFSET(Assumptions!$D333,0,Expense!BM$200),0)</f>
        <v>0</v>
      </c>
      <c r="BN207" s="156">
        <f ca="1">IFERROR(OFFSET(Assumptions!$D333,0,Expense!BN$200),0)</f>
        <v>0</v>
      </c>
      <c r="BO207" s="156">
        <f ca="1">IFERROR(OFFSET(Assumptions!$D333,0,Expense!BO$200),0)</f>
        <v>0</v>
      </c>
      <c r="BP207" s="156">
        <f ca="1">IFERROR(OFFSET(Assumptions!$D333,0,Expense!BP$200),0)</f>
        <v>0</v>
      </c>
      <c r="BQ207" s="156">
        <f ca="1">IFERROR(OFFSET(Assumptions!$D333,0,Expense!BQ$200),0)</f>
        <v>0</v>
      </c>
      <c r="BR207" s="156">
        <f ca="1">IFERROR(OFFSET(Assumptions!$D333,0,Expense!BR$200),0)</f>
        <v>0</v>
      </c>
      <c r="BS207" s="156">
        <f ca="1">IFERROR(OFFSET(Assumptions!$D333,0,Expense!BS$200),0)</f>
        <v>0</v>
      </c>
      <c r="BT207" s="156">
        <f ca="1">IFERROR(OFFSET(Assumptions!$D333,0,Expense!BT$200),0)</f>
        <v>0</v>
      </c>
      <c r="BU207" s="156">
        <f ca="1">IFERROR(OFFSET(Assumptions!$D333,0,Expense!BU$200),0)</f>
        <v>0</v>
      </c>
      <c r="BV207" s="156">
        <f ca="1">IFERROR(OFFSET(Assumptions!$D333,0,Expense!BV$200),0)</f>
        <v>0</v>
      </c>
      <c r="BW207" s="156">
        <f ca="1">IFERROR(OFFSET(Assumptions!$D333,0,Expense!BW$200),0)</f>
        <v>0</v>
      </c>
      <c r="BX207" s="156">
        <f ca="1">IFERROR(OFFSET(Assumptions!$D333,0,Expense!BX$200),0)</f>
        <v>0</v>
      </c>
      <c r="BY207" s="156">
        <f ca="1">IFERROR(OFFSET(Assumptions!$D333,0,Expense!BY$200),0)</f>
        <v>0</v>
      </c>
      <c r="BZ207" s="156">
        <f ca="1">IFERROR(OFFSET(Assumptions!$D333,0,Expense!BZ$200),0)</f>
        <v>0</v>
      </c>
      <c r="CA207" s="156">
        <f ca="1">IFERROR(OFFSET(Assumptions!$D333,0,Expense!CA$200),0)</f>
        <v>317278.71999999997</v>
      </c>
      <c r="CB207" s="156">
        <f ca="1">IFERROR(OFFSET(Assumptions!$D333,0,Expense!CB$200),0)</f>
        <v>302768.8</v>
      </c>
      <c r="CC207" s="156">
        <f ca="1">IFERROR(OFFSET(Assumptions!$D333,0,Expense!CC$200),0)</f>
        <v>288258.88</v>
      </c>
      <c r="CD207" s="156">
        <f ca="1">IFERROR(OFFSET(Assumptions!$D333,0,Expense!CD$200),0)</f>
        <v>325984.67200000002</v>
      </c>
      <c r="CE207" s="156">
        <f ca="1">IFERROR(OFFSET(Assumptions!$D333,0,Expense!CE$200),0)</f>
        <v>328886.65599999996</v>
      </c>
      <c r="CF207" s="156">
        <f ca="1">IFERROR(OFFSET(Assumptions!$D333,0,Expense!CF$200),0)</f>
        <v>331788.64</v>
      </c>
      <c r="CG207" s="156">
        <f ca="1">IFERROR(OFFSET(Assumptions!$D333,0,Expense!CG$200),0)</f>
        <v>334690.62400000007</v>
      </c>
      <c r="CH207" s="156">
        <f ca="1">IFERROR(OFFSET(Assumptions!$D333,0,Expense!CH$200),0)</f>
        <v>337592.60800000001</v>
      </c>
      <c r="CI207" s="156">
        <f ca="1">IFERROR(OFFSET(Assumptions!$D333,0,Expense!CI$200),0)</f>
        <v>340494.59199999995</v>
      </c>
      <c r="CJ207" s="156">
        <f ca="1">IFERROR(OFFSET(Assumptions!$D333,0,Expense!CJ$200),0)</f>
        <v>343396.57599999994</v>
      </c>
      <c r="CK207" s="156">
        <f ca="1">IFERROR(OFFSET(Assumptions!$D333,0,Expense!CK$200),0)</f>
        <v>346298.56</v>
      </c>
      <c r="CL207" s="156">
        <f ca="1">IFERROR(OFFSET(Assumptions!$D333,0,Expense!CL$200),0)</f>
        <v>349200.54399999999</v>
      </c>
      <c r="CM207" s="156">
        <f ca="1">IFERROR(OFFSET(Assumptions!$D333,0,Expense!CM$200),0)</f>
        <v>363713.29120000009</v>
      </c>
      <c r="CN207" s="156">
        <f ca="1">IFERROR(OFFSET(Assumptions!$D333,0,Expense!CN$200),0)</f>
        <v>363713.29120000009</v>
      </c>
      <c r="CO207" s="156">
        <f ca="1">IFERROR(OFFSET(Assumptions!$D333,0,Expense!CO$200),0)</f>
        <v>363713.29120000009</v>
      </c>
      <c r="CP207" s="156">
        <f ca="1">IFERROR(OFFSET(Assumptions!$D333,0,Expense!CP$200),0)</f>
        <v>363713.29120000009</v>
      </c>
      <c r="CQ207" s="156">
        <f ca="1">IFERROR(OFFSET(Assumptions!$D333,0,Expense!CQ$200),0)</f>
        <v>363713.29120000009</v>
      </c>
      <c r="CR207" s="156">
        <f ca="1">IFERROR(OFFSET(Assumptions!$D333,0,Expense!CR$200),0)</f>
        <v>363713.29120000009</v>
      </c>
      <c r="CS207" s="156">
        <f ca="1">IFERROR(OFFSET(Assumptions!$D333,0,Expense!CS$200),0)</f>
        <v>363713.29120000009</v>
      </c>
      <c r="CT207" s="156">
        <f ca="1">IFERROR(OFFSET(Assumptions!$D333,0,Expense!CT$200),0)</f>
        <v>363713.29120000009</v>
      </c>
      <c r="CU207" s="156">
        <f ca="1">IFERROR(OFFSET(Assumptions!$D333,0,Expense!CU$200),0)</f>
        <v>363713.29120000009</v>
      </c>
      <c r="CV207" s="156">
        <f ca="1">IFERROR(OFFSET(Assumptions!$D333,0,Expense!CV$200),0)</f>
        <v>363713.29120000009</v>
      </c>
      <c r="CW207" s="156">
        <f ca="1">IFERROR(OFFSET(Assumptions!$D333,0,Expense!CW$200),0)</f>
        <v>363713.29120000009</v>
      </c>
      <c r="CX207" s="156">
        <f ca="1">IFERROR(OFFSET(Assumptions!$D333,0,Expense!CX$200),0)</f>
        <v>363713.29120000009</v>
      </c>
      <c r="CY207" s="156">
        <f ca="1">IFERROR(OFFSET(Assumptions!$D333,0,Expense!CY$200),0)</f>
        <v>383127.06711999991</v>
      </c>
      <c r="CZ207" s="156">
        <f ca="1">IFERROR(OFFSET(Assumptions!$D333,0,Expense!CZ$200),0)</f>
        <v>383127.06711999991</v>
      </c>
      <c r="DA207" s="156">
        <f ca="1">IFERROR(OFFSET(Assumptions!$D333,0,Expense!DA$200),0)</f>
        <v>383127.06711999991</v>
      </c>
      <c r="DB207" s="156">
        <f ca="1">IFERROR(OFFSET(Assumptions!$D333,0,Expense!DB$200),0)</f>
        <v>383127.06711999991</v>
      </c>
      <c r="DC207" s="156">
        <f ca="1">IFERROR(OFFSET(Assumptions!$D333,0,Expense!DC$200),0)</f>
        <v>383127.06711999991</v>
      </c>
      <c r="DD207" s="156">
        <f ca="1">IFERROR(OFFSET(Assumptions!$D333,0,Expense!DD$200),0)</f>
        <v>383127.06711999991</v>
      </c>
      <c r="DE207" s="156">
        <f ca="1">IFERROR(OFFSET(Assumptions!$D333,0,Expense!DE$200),0)</f>
        <v>383127.06711999991</v>
      </c>
      <c r="DF207" s="156">
        <f ca="1">IFERROR(OFFSET(Assumptions!$D333,0,Expense!DF$200),0)</f>
        <v>383127.06711999991</v>
      </c>
      <c r="DG207" s="156">
        <f ca="1">IFERROR(OFFSET(Assumptions!$D333,0,Expense!DG$200),0)</f>
        <v>383127.06711999991</v>
      </c>
      <c r="DH207" s="156">
        <f ca="1">IFERROR(OFFSET(Assumptions!$D333,0,Expense!DH$200),0)</f>
        <v>383127.06711999991</v>
      </c>
      <c r="DI207" s="156">
        <f ca="1">IFERROR(OFFSET(Assumptions!$D333,0,Expense!DI$200),0)</f>
        <v>383127.06711999991</v>
      </c>
      <c r="DJ207" s="156">
        <f ca="1">IFERROR(OFFSET(Assumptions!$D333,0,Expense!DJ$200),0)</f>
        <v>383127.06711999991</v>
      </c>
      <c r="DK207" s="156">
        <f ca="1">IFERROR(OFFSET(Assumptions!$D333,0,Expense!DK$200),0)</f>
        <v>403608.00684400013</v>
      </c>
      <c r="DL207" s="156">
        <f ca="1">IFERROR(OFFSET(Assumptions!$D333,0,Expense!DL$200),0)</f>
        <v>403608.00684400013</v>
      </c>
      <c r="DM207" s="156">
        <f ca="1">IFERROR(OFFSET(Assumptions!$D333,0,Expense!DM$200),0)</f>
        <v>403608.00684400013</v>
      </c>
      <c r="DN207" s="156">
        <f ca="1">IFERROR(OFFSET(Assumptions!$D333,0,Expense!DN$200),0)</f>
        <v>403608.00684400013</v>
      </c>
      <c r="DO207" s="156">
        <f ca="1">IFERROR(OFFSET(Assumptions!$D333,0,Expense!DO$200),0)</f>
        <v>403608.00684400013</v>
      </c>
      <c r="DP207" s="156">
        <f ca="1">IFERROR(OFFSET(Assumptions!$D333,0,Expense!DP$200),0)</f>
        <v>403608.00684400013</v>
      </c>
      <c r="DQ207" s="156">
        <f ca="1">IFERROR(OFFSET(Assumptions!$D333,0,Expense!DQ$200),0)</f>
        <v>403608.00684400013</v>
      </c>
      <c r="DR207" s="156">
        <f ca="1">IFERROR(OFFSET(Assumptions!$D333,0,Expense!DR$200),0)</f>
        <v>403608.00684400013</v>
      </c>
      <c r="DS207" s="156">
        <f ca="1">IFERROR(OFFSET(Assumptions!$D333,0,Expense!DS$200),0)</f>
        <v>403608.00684400013</v>
      </c>
      <c r="DT207" s="156">
        <f ca="1">IFERROR(OFFSET(Assumptions!$D333,0,Expense!DT$200),0)</f>
        <v>403608.00684400013</v>
      </c>
      <c r="DU207" s="156">
        <f ca="1">IFERROR(OFFSET(Assumptions!$D333,0,Expense!DU$200),0)</f>
        <v>403608.00684400013</v>
      </c>
      <c r="DV207" s="156">
        <f ca="1">IFERROR(OFFSET(Assumptions!$D333,0,Expense!DV$200),0)</f>
        <v>403608.00684400013</v>
      </c>
      <c r="DW207" s="156">
        <f ca="1">IFERROR(OFFSET(Assumptions!$D333,0,Expense!DW$200),0)</f>
        <v>425215.34439580009</v>
      </c>
      <c r="DX207" s="156">
        <f ca="1">IFERROR(OFFSET(Assumptions!$D333,0,Expense!DX$200),0)</f>
        <v>425215.34439580009</v>
      </c>
      <c r="DY207" s="156">
        <f ca="1">IFERROR(OFFSET(Assumptions!$D333,0,Expense!DY$200),0)</f>
        <v>425215.34439580009</v>
      </c>
      <c r="DZ207" s="156">
        <f ca="1">IFERROR(OFFSET(Assumptions!$D333,0,Expense!DZ$200),0)</f>
        <v>425215.34439580009</v>
      </c>
      <c r="EA207" s="156">
        <f ca="1">IFERROR(OFFSET(Assumptions!$D333,0,Expense!EA$200),0)</f>
        <v>425215.34439580009</v>
      </c>
      <c r="EB207" s="156">
        <f ca="1">IFERROR(OFFSET(Assumptions!$D333,0,Expense!EB$200),0)</f>
        <v>425215.34439580009</v>
      </c>
      <c r="EC207" s="156">
        <f ca="1">IFERROR(OFFSET(Assumptions!$D333,0,Expense!EC$200),0)</f>
        <v>425215.34439580009</v>
      </c>
      <c r="ED207" s="156">
        <f ca="1">IFERROR(OFFSET(Assumptions!$D333,0,Expense!ED$200),0)</f>
        <v>425215.34439580009</v>
      </c>
      <c r="EE207" s="156">
        <f ca="1">IFERROR(OFFSET(Assumptions!$D333,0,Expense!EE$200),0)</f>
        <v>425215.34439580009</v>
      </c>
      <c r="EF207" s="156">
        <f ca="1">IFERROR(OFFSET(Assumptions!$D333,0,Expense!EF$200),0)</f>
        <v>425215.34439580009</v>
      </c>
      <c r="EG207" s="156">
        <f ca="1">IFERROR(OFFSET(Assumptions!$D333,0,Expense!EG$200),0)</f>
        <v>425215.34439580009</v>
      </c>
      <c r="EH207" s="156">
        <f ca="1">IFERROR(OFFSET(Assumptions!$D333,0,Expense!EH$200),0)</f>
        <v>425215.34439580009</v>
      </c>
      <c r="EI207" s="156">
        <f ca="1">IFERROR(OFFSET(Assumptions!$D333,0,Expense!EI$200),0)</f>
        <v>444560.04541744594</v>
      </c>
      <c r="EJ207" s="156">
        <f ca="1">IFERROR(OFFSET(Assumptions!$D333,0,Expense!EJ$200),0)</f>
        <v>444560.04541744594</v>
      </c>
      <c r="EK207" s="156">
        <f ca="1">IFERROR(OFFSET(Assumptions!$D333,0,Expense!EK$200),0)</f>
        <v>444560.04541744594</v>
      </c>
      <c r="EL207" s="156">
        <f ca="1">IFERROR(OFFSET(Assumptions!$D333,0,Expense!EL$200),0)</f>
        <v>444560.04541744594</v>
      </c>
      <c r="EM207" s="156">
        <f ca="1">IFERROR(OFFSET(Assumptions!$D333,0,Expense!EM$200),0)</f>
        <v>444560.04541744594</v>
      </c>
      <c r="EN207" s="156">
        <f ca="1">IFERROR(OFFSET(Assumptions!$D333,0,Expense!EN$200),0)</f>
        <v>444560.04541744594</v>
      </c>
      <c r="EO207" s="156">
        <f ca="1">IFERROR(OFFSET(Assumptions!$D333,0,Expense!EO$200),0)</f>
        <v>444560.04541744594</v>
      </c>
      <c r="EP207" s="156">
        <f ca="1">IFERROR(OFFSET(Assumptions!$D333,0,Expense!EP$200),0)</f>
        <v>444560.04541744594</v>
      </c>
      <c r="EQ207" s="156">
        <f ca="1">IFERROR(OFFSET(Assumptions!$D333,0,Expense!EQ$200),0)</f>
        <v>444560.04541744594</v>
      </c>
      <c r="ER207" s="156">
        <f ca="1">IFERROR(OFFSET(Assumptions!$D333,0,Expense!ER$200),0)</f>
        <v>444560.04541744594</v>
      </c>
      <c r="ES207" s="156">
        <f ca="1">IFERROR(OFFSET(Assumptions!$D333,0,Expense!ES$200),0)</f>
        <v>444560.04541744594</v>
      </c>
      <c r="ET207" s="156">
        <f ca="1">IFERROR(OFFSET(Assumptions!$D333,0,Expense!ET$200),0)</f>
        <v>444560.04541744594</v>
      </c>
      <c r="EU207" s="156">
        <f ca="1">IFERROR(OFFSET(Assumptions!$D333,0,Expense!EU$200),0)</f>
        <v>464814.49950422999</v>
      </c>
      <c r="EV207" s="156">
        <f ca="1">IFERROR(OFFSET(Assumptions!$D333,0,Expense!EV$200),0)</f>
        <v>464814.49950422999</v>
      </c>
      <c r="EW207" s="156">
        <f ca="1">IFERROR(OFFSET(Assumptions!$D333,0,Expense!EW$200),0)</f>
        <v>464814.49950422999</v>
      </c>
      <c r="EX207" s="156">
        <f ca="1">IFERROR(OFFSET(Assumptions!$D333,0,Expense!EX$200),0)</f>
        <v>464814.49950422999</v>
      </c>
      <c r="EY207" s="156">
        <f ca="1">IFERROR(OFFSET(Assumptions!$D333,0,Expense!EY$200),0)</f>
        <v>464814.49950422999</v>
      </c>
      <c r="EZ207" s="156">
        <f ca="1">IFERROR(OFFSET(Assumptions!$D333,0,Expense!EZ$200),0)</f>
        <v>464814.49950422999</v>
      </c>
      <c r="FA207" s="156">
        <f ca="1">IFERROR(OFFSET(Assumptions!$D333,0,Expense!FA$200),0)</f>
        <v>464814.49950422999</v>
      </c>
      <c r="FB207" s="156">
        <f ca="1">IFERROR(OFFSET(Assumptions!$D333,0,Expense!FB$200),0)</f>
        <v>464814.49950422999</v>
      </c>
      <c r="FC207" s="156">
        <f ca="1">IFERROR(OFFSET(Assumptions!$D333,0,Expense!FC$200),0)</f>
        <v>464814.49950422999</v>
      </c>
      <c r="FD207" s="156">
        <f ca="1">IFERROR(OFFSET(Assumptions!$D333,0,Expense!FD$200),0)</f>
        <v>464814.49950422999</v>
      </c>
      <c r="FE207" s="156">
        <f ca="1">IFERROR(OFFSET(Assumptions!$D333,0,Expense!FE$200),0)</f>
        <v>464814.49950422999</v>
      </c>
      <c r="FF207" s="156">
        <f ca="1">IFERROR(OFFSET(Assumptions!$D333,0,Expense!FF$200),0)</f>
        <v>464814.49950422999</v>
      </c>
      <c r="FG207" s="156">
        <f ca="1">IFERROR(OFFSET(Assumptions!$D333,0,Expense!FG$200),0)</f>
        <v>486022.46984983061</v>
      </c>
      <c r="FH207" s="156">
        <f ca="1">IFERROR(OFFSET(Assumptions!$D333,0,Expense!FH$200),0)</f>
        <v>486022.46984983061</v>
      </c>
      <c r="FI207" s="156">
        <f ca="1">IFERROR(OFFSET(Assumptions!$D333,0,Expense!FI$200),0)</f>
        <v>486022.46984983061</v>
      </c>
      <c r="FJ207" s="156">
        <f ca="1">IFERROR(OFFSET(Assumptions!$D333,0,Expense!FJ$200),0)</f>
        <v>486022.46984983061</v>
      </c>
      <c r="FK207" s="156">
        <f ca="1">IFERROR(OFFSET(Assumptions!$D333,0,Expense!FK$200),0)</f>
        <v>486022.46984983061</v>
      </c>
      <c r="FL207" s="156">
        <f ca="1">IFERROR(OFFSET(Assumptions!$D333,0,Expense!FL$200),0)</f>
        <v>486022.46984983061</v>
      </c>
      <c r="FM207" s="156">
        <f ca="1">IFERROR(OFFSET(Assumptions!$D333,0,Expense!FM$200),0)</f>
        <v>486022.46984983061</v>
      </c>
      <c r="FN207" s="156">
        <f ca="1">IFERROR(OFFSET(Assumptions!$D333,0,Expense!FN$200),0)</f>
        <v>486022.46984983061</v>
      </c>
      <c r="FO207" s="156">
        <f ca="1">IFERROR(OFFSET(Assumptions!$D333,0,Expense!FO$200),0)</f>
        <v>486022.46984983061</v>
      </c>
      <c r="FP207" s="156">
        <f ca="1">IFERROR(OFFSET(Assumptions!$D333,0,Expense!FP$200),0)</f>
        <v>486022.46984983061</v>
      </c>
      <c r="FQ207" s="156">
        <f ca="1">IFERROR(OFFSET(Assumptions!$D333,0,Expense!FQ$200),0)</f>
        <v>486022.46984983061</v>
      </c>
      <c r="FR207" s="156">
        <f ca="1">IFERROR(OFFSET(Assumptions!$D333,0,Expense!FR$200),0)</f>
        <v>486022.46984983061</v>
      </c>
      <c r="FS207" s="156">
        <f ca="1">IFERROR(OFFSET(Assumptions!$D333,0,Expense!FS$200),0)</f>
        <v>508229.85607382277</v>
      </c>
      <c r="FT207" s="156">
        <f ca="1">IFERROR(OFFSET(Assumptions!$D333,0,Expense!FT$200),0)</f>
        <v>508229.85607382277</v>
      </c>
      <c r="FU207" s="156">
        <f ca="1">IFERROR(OFFSET(Assumptions!$D333,0,Expense!FU$200),0)</f>
        <v>508229.85607382277</v>
      </c>
      <c r="FV207" s="156">
        <f ca="1">IFERROR(OFFSET(Assumptions!$D333,0,Expense!FV$200),0)</f>
        <v>508229.85607382277</v>
      </c>
      <c r="FW207" s="156">
        <f ca="1">IFERROR(OFFSET(Assumptions!$D333,0,Expense!FW$200),0)</f>
        <v>508229.85607382277</v>
      </c>
      <c r="FX207" s="156">
        <f ca="1">IFERROR(OFFSET(Assumptions!$D333,0,Expense!FX$200),0)</f>
        <v>508229.85607382277</v>
      </c>
      <c r="FY207" s="156">
        <f ca="1">IFERROR(OFFSET(Assumptions!$D333,0,Expense!FY$200),0)</f>
        <v>508229.85607382277</v>
      </c>
      <c r="FZ207" s="156">
        <f ca="1">IFERROR(OFFSET(Assumptions!$D333,0,Expense!FZ$200),0)</f>
        <v>508229.85607382277</v>
      </c>
      <c r="GA207" s="156">
        <f ca="1">IFERROR(OFFSET(Assumptions!$D333,0,Expense!GA$200),0)</f>
        <v>508229.85607382277</v>
      </c>
      <c r="GB207" s="156">
        <f ca="1">IFERROR(OFFSET(Assumptions!$D333,0,Expense!GB$200),0)</f>
        <v>508229.85607382277</v>
      </c>
      <c r="GC207" s="156">
        <f ca="1">IFERROR(OFFSET(Assumptions!$D333,0,Expense!GC$200),0)</f>
        <v>508229.85607382277</v>
      </c>
      <c r="GD207" s="156">
        <f ca="1">IFERROR(OFFSET(Assumptions!$D333,0,Expense!GD$200),0)</f>
        <v>508229.85607382277</v>
      </c>
      <c r="GE207" s="156">
        <f ca="1">IFERROR(OFFSET(Assumptions!$D333,0,Expense!GE$200),0)</f>
        <v>531484.79949095973</v>
      </c>
      <c r="GF207" s="156">
        <f ca="1">IFERROR(OFFSET(Assumptions!$D333,0,Expense!GF$200),0)</f>
        <v>531484.79949095973</v>
      </c>
      <c r="GG207" s="156">
        <f ca="1">IFERROR(OFFSET(Assumptions!$D333,0,Expense!GG$200),0)</f>
        <v>531484.79949095973</v>
      </c>
      <c r="GH207" s="156">
        <f ca="1">IFERROR(OFFSET(Assumptions!$D333,0,Expense!GH$200),0)</f>
        <v>531484.79949095973</v>
      </c>
      <c r="GI207" s="156">
        <f ca="1">IFERROR(OFFSET(Assumptions!$D333,0,Expense!GI$200),0)</f>
        <v>531484.79949095973</v>
      </c>
      <c r="GJ207" s="156">
        <f ca="1">IFERROR(OFFSET(Assumptions!$D333,0,Expense!GJ$200),0)</f>
        <v>531484.79949095973</v>
      </c>
      <c r="GK207" s="156">
        <f ca="1">IFERROR(OFFSET(Assumptions!$D333,0,Expense!GK$200),0)</f>
        <v>531484.79949095973</v>
      </c>
      <c r="GL207" s="156">
        <f ca="1">IFERROR(OFFSET(Assumptions!$D333,0,Expense!GL$200),0)</f>
        <v>531484.79949095973</v>
      </c>
      <c r="GM207" s="156">
        <f ca="1">IFERROR(OFFSET(Assumptions!$D333,0,Expense!GM$200),0)</f>
        <v>531484.79949095973</v>
      </c>
      <c r="GN207" s="156">
        <f ca="1">IFERROR(OFFSET(Assumptions!$D333,0,Expense!GN$200),0)</f>
        <v>531484.79949095973</v>
      </c>
      <c r="GO207" s="156">
        <f ca="1">IFERROR(OFFSET(Assumptions!$D333,0,Expense!GO$200),0)</f>
        <v>531484.79949095973</v>
      </c>
      <c r="GP207" s="156">
        <f ca="1">IFERROR(OFFSET(Assumptions!$D333,0,Expense!GP$200),0)</f>
        <v>531484.79949095973</v>
      </c>
      <c r="GQ207" s="156">
        <f ca="1">IFERROR(OFFSET(Assumptions!$D333,0,Expense!GQ$200),0)</f>
        <v>555837.79359735677</v>
      </c>
      <c r="GR207" s="156">
        <f ca="1">IFERROR(OFFSET(Assumptions!$D333,0,Expense!GR$200),0)</f>
        <v>555837.79359735677</v>
      </c>
      <c r="GS207" s="156">
        <f ca="1">IFERROR(OFFSET(Assumptions!$D333,0,Expense!GS$200),0)</f>
        <v>555837.79359735677</v>
      </c>
      <c r="GT207" s="156">
        <f ca="1">IFERROR(OFFSET(Assumptions!$D333,0,Expense!GT$200),0)</f>
        <v>555837.79359735677</v>
      </c>
      <c r="GU207" s="156">
        <f ca="1">IFERROR(OFFSET(Assumptions!$D333,0,Expense!GU$200),0)</f>
        <v>555837.79359735677</v>
      </c>
      <c r="GV207" s="156">
        <f ca="1">IFERROR(OFFSET(Assumptions!$D333,0,Expense!GV$200),0)</f>
        <v>555837.79359735677</v>
      </c>
      <c r="GW207" s="156">
        <f ca="1">IFERROR(OFFSET(Assumptions!$D333,0,Expense!GW$200),0)</f>
        <v>555837.79359735677</v>
      </c>
      <c r="GX207" s="156">
        <f ca="1">IFERROR(OFFSET(Assumptions!$D333,0,Expense!GX$200),0)</f>
        <v>555837.79359735677</v>
      </c>
      <c r="GY207" s="156">
        <f ca="1">IFERROR(OFFSET(Assumptions!$D333,0,Expense!GY$200),0)</f>
        <v>555837.79359735677</v>
      </c>
      <c r="GZ207" s="156">
        <f ca="1">IFERROR(OFFSET(Assumptions!$D333,0,Expense!GZ$200),0)</f>
        <v>555837.79359735677</v>
      </c>
      <c r="HA207" s="156">
        <f ca="1">IFERROR(OFFSET(Assumptions!$D333,0,Expense!HA$200),0)</f>
        <v>555837.79359735677</v>
      </c>
      <c r="HB207" s="156">
        <f ca="1">IFERROR(OFFSET(Assumptions!$D333,0,Expense!HB$200),0)</f>
        <v>555837.79359735677</v>
      </c>
      <c r="HC207" s="156">
        <f ca="1">IFERROR(OFFSET(Assumptions!$D333,0,Expense!HC$200),0)</f>
        <v>581341.80003302929</v>
      </c>
      <c r="HD207" s="156">
        <f ca="1">IFERROR(OFFSET(Assumptions!$D333,0,Expense!HD$200),0)</f>
        <v>581341.80003302929</v>
      </c>
      <c r="HE207" s="156">
        <f ca="1">IFERROR(OFFSET(Assumptions!$D333,0,Expense!HE$200),0)</f>
        <v>581341.80003302929</v>
      </c>
      <c r="HF207" s="156">
        <f ca="1">IFERROR(OFFSET(Assumptions!$D333,0,Expense!HF$200),0)</f>
        <v>581341.80003302929</v>
      </c>
      <c r="HG207" s="156">
        <f ca="1">IFERROR(OFFSET(Assumptions!$D333,0,Expense!HG$200),0)</f>
        <v>581341.80003302929</v>
      </c>
      <c r="HH207" s="156">
        <f ca="1">IFERROR(OFFSET(Assumptions!$D333,0,Expense!HH$200),0)</f>
        <v>581341.80003302929</v>
      </c>
      <c r="HI207" s="156">
        <f ca="1">IFERROR(OFFSET(Assumptions!$D333,0,Expense!HI$200),0)</f>
        <v>581341.80003302929</v>
      </c>
      <c r="HJ207" s="156">
        <f ca="1">IFERROR(OFFSET(Assumptions!$D333,0,Expense!HJ$200),0)</f>
        <v>581341.80003302929</v>
      </c>
      <c r="HK207" s="156">
        <f ca="1">IFERROR(OFFSET(Assumptions!$D333,0,Expense!HK$200),0)</f>
        <v>581341.80003302929</v>
      </c>
      <c r="HL207" s="156">
        <f ca="1">IFERROR(OFFSET(Assumptions!$D333,0,Expense!HL$200),0)</f>
        <v>581341.80003302929</v>
      </c>
      <c r="HM207" s="156">
        <f ca="1">IFERROR(OFFSET(Assumptions!$D333,0,Expense!HM$200),0)</f>
        <v>581341.80003302929</v>
      </c>
      <c r="HN207" s="156">
        <f ca="1">IFERROR(OFFSET(Assumptions!$D333,0,Expense!HN$200),0)</f>
        <v>581341.80003302929</v>
      </c>
      <c r="HO207" s="156">
        <f ca="1">IFERROR(OFFSET(Assumptions!$D333,0,Expense!HO$200),0)</f>
        <v>608052.37029315927</v>
      </c>
      <c r="HP207" s="156">
        <f ca="1">IFERROR(OFFSET(Assumptions!$D333,0,Expense!HP$200),0)</f>
        <v>0</v>
      </c>
      <c r="HQ207" s="156">
        <f ca="1">IFERROR(OFFSET(Assumptions!$D333,0,Expense!HQ$200),0)</f>
        <v>0</v>
      </c>
      <c r="HR207" s="156">
        <f ca="1">IFERROR(OFFSET(Assumptions!$D333,0,Expense!HR$200),0)</f>
        <v>0</v>
      </c>
      <c r="HS207" s="156">
        <f ca="1">IFERROR(OFFSET(Assumptions!$D333,0,Expense!HS$200),0)</f>
        <v>0</v>
      </c>
      <c r="HT207" s="156">
        <f ca="1">IFERROR(OFFSET(Assumptions!$D333,0,Expense!HT$200),0)</f>
        <v>0</v>
      </c>
      <c r="HU207" s="156">
        <f ca="1">IFERROR(OFFSET(Assumptions!$D333,0,Expense!HU$200),0)</f>
        <v>0</v>
      </c>
      <c r="HV207" s="156">
        <f ca="1">IFERROR(OFFSET(Assumptions!$D333,0,Expense!HV$200),0)</f>
        <v>0</v>
      </c>
      <c r="HW207" s="156">
        <f ca="1">IFERROR(OFFSET(Assumptions!$D333,0,Expense!HW$200),0)</f>
        <v>0</v>
      </c>
      <c r="HX207" s="156">
        <f ca="1">IFERROR(OFFSET(Assumptions!$D333,0,Expense!HX$200),0)</f>
        <v>0</v>
      </c>
      <c r="HY207" s="156">
        <f ca="1">IFERROR(OFFSET(Assumptions!$D333,0,Expense!HY$200),0)</f>
        <v>0</v>
      </c>
      <c r="HZ207" s="156">
        <f ca="1">IFERROR(OFFSET(Assumptions!$D333,0,Expense!HZ$200),0)</f>
        <v>0</v>
      </c>
      <c r="IA207" s="156">
        <f ca="1">IFERROR(OFFSET(Assumptions!$D333,0,Expense!IA$200),0)</f>
        <v>0</v>
      </c>
      <c r="IB207" s="156">
        <f ca="1">IFERROR(OFFSET(Assumptions!$D333,0,Expense!IB$200),0)</f>
        <v>0</v>
      </c>
      <c r="IC207" s="156">
        <f ca="1">IFERROR(OFFSET(Assumptions!$D333,0,Expense!IC$200),0)</f>
        <v>0</v>
      </c>
      <c r="ID207" s="156">
        <f ca="1">IFERROR(OFFSET(Assumptions!$D333,0,Expense!ID$200),0)</f>
        <v>0</v>
      </c>
      <c r="IE207" s="156">
        <f ca="1">IFERROR(OFFSET(Assumptions!$D333,0,Expense!IE$200),0)</f>
        <v>0</v>
      </c>
      <c r="IF207" s="156">
        <f ca="1">IFERROR(OFFSET(Assumptions!$D333,0,Expense!IF$200),0)</f>
        <v>0</v>
      </c>
      <c r="IG207" s="156">
        <f ca="1">IFERROR(OFFSET(Assumptions!$D333,0,Expense!IG$200),0)</f>
        <v>0</v>
      </c>
      <c r="IH207" s="156">
        <f ca="1">IFERROR(OFFSET(Assumptions!$D333,0,Expense!IH$200),0)</f>
        <v>0</v>
      </c>
      <c r="II207" s="156">
        <f ca="1">IFERROR(OFFSET(Assumptions!$D333,0,Expense!II$200),0)</f>
        <v>0</v>
      </c>
      <c r="IJ207" s="156">
        <f ca="1">IFERROR(OFFSET(Assumptions!$D333,0,Expense!IJ$200),0)</f>
        <v>0</v>
      </c>
      <c r="IK207" s="156">
        <f ca="1">IFERROR(OFFSET(Assumptions!$D333,0,Expense!IK$200),0)</f>
        <v>0</v>
      </c>
      <c r="IL207" s="156">
        <f ca="1">IFERROR(OFFSET(Assumptions!$D333,0,Expense!IL$200),0)</f>
        <v>0</v>
      </c>
      <c r="IM207" s="156">
        <f ca="1">IFERROR(OFFSET(Assumptions!$D333,0,Expense!IM$200),0)</f>
        <v>0</v>
      </c>
      <c r="IN207" s="156">
        <f ca="1">IFERROR(OFFSET(Assumptions!$D333,0,Expense!IN$200),0)</f>
        <v>0</v>
      </c>
      <c r="IO207" s="156">
        <f ca="1">IFERROR(OFFSET(Assumptions!$D333,0,Expense!IO$200),0)</f>
        <v>0</v>
      </c>
      <c r="IP207" s="156">
        <f ca="1">IFERROR(OFFSET(Assumptions!$D333,0,Expense!IP$200),0)</f>
        <v>0</v>
      </c>
      <c r="IQ207" s="156">
        <f ca="1">IFERROR(OFFSET(Assumptions!$D333,0,Expense!IQ$200),0)</f>
        <v>0</v>
      </c>
      <c r="IR207" s="156">
        <f ca="1">IFERROR(OFFSET(Assumptions!$D333,0,Expense!IR$200),0)</f>
        <v>0</v>
      </c>
      <c r="IS207" s="156">
        <f ca="1">IFERROR(OFFSET(Assumptions!$D333,0,Expense!IS$200),0)</f>
        <v>0</v>
      </c>
      <c r="IT207" s="156">
        <f ca="1">IFERROR(OFFSET(Assumptions!$D333,0,Expense!IT$200),0)</f>
        <v>0</v>
      </c>
      <c r="IU207" s="156">
        <f ca="1">IFERROR(OFFSET(Assumptions!$D333,0,Expense!IU$200),0)</f>
        <v>0</v>
      </c>
    </row>
    <row r="208" spans="1:255">
      <c r="A208" s="193"/>
      <c r="B208" s="194" t="s">
        <v>498</v>
      </c>
      <c r="C208" s="195"/>
      <c r="D208" s="196"/>
      <c r="E208" s="156">
        <f ca="1">Assumptions!E353</f>
        <v>2000000</v>
      </c>
      <c r="F208" s="156">
        <f ca="1">Assumptions!F353</f>
        <v>2000000</v>
      </c>
      <c r="G208" s="156">
        <f ca="1">Assumptions!G353</f>
        <v>2000000</v>
      </c>
      <c r="H208" s="156">
        <f ca="1">Assumptions!H353</f>
        <v>2000000</v>
      </c>
      <c r="I208" s="156">
        <f ca="1">Assumptions!I353</f>
        <v>2000000</v>
      </c>
      <c r="J208" s="156">
        <f ca="1">Assumptions!J353</f>
        <v>2000000</v>
      </c>
      <c r="K208" s="156">
        <f ca="1">Assumptions!K353</f>
        <v>1000000</v>
      </c>
      <c r="L208" s="156">
        <f ca="1">Assumptions!L353</f>
        <v>1000000</v>
      </c>
      <c r="M208" s="156">
        <f ca="1">Assumptions!M353</f>
        <v>1000000</v>
      </c>
      <c r="N208" s="156">
        <f ca="1">Assumptions!N353</f>
        <v>1000000</v>
      </c>
      <c r="O208" s="156">
        <f ca="1">Assumptions!O353</f>
        <v>1000000</v>
      </c>
      <c r="P208" s="156">
        <f ca="1">Assumptions!P353</f>
        <v>1000000</v>
      </c>
      <c r="Q208" s="156">
        <f ca="1">Assumptions!Q353</f>
        <v>1000000</v>
      </c>
      <c r="R208" s="156">
        <f ca="1">Assumptions!R353</f>
        <v>1000000</v>
      </c>
      <c r="S208" s="156">
        <f ca="1">Assumptions!S353</f>
        <v>1000000</v>
      </c>
      <c r="T208" s="156">
        <f ca="1">Assumptions!T353</f>
        <v>1000000</v>
      </c>
      <c r="U208" s="156">
        <f ca="1">Assumptions!U353</f>
        <v>1000000</v>
      </c>
      <c r="V208" s="156">
        <f ca="1">Assumptions!V353</f>
        <v>1000000</v>
      </c>
      <c r="W208" s="156">
        <f ca="1">Assumptions!W353</f>
        <v>1000000</v>
      </c>
      <c r="X208" s="156">
        <f ca="1">Assumptions!X353</f>
        <v>1000000</v>
      </c>
      <c r="Y208" s="156">
        <f ca="1">Assumptions!Y353</f>
        <v>1000000</v>
      </c>
      <c r="Z208" s="156">
        <f ca="1">Assumptions!Z353</f>
        <v>1000000</v>
      </c>
      <c r="AA208" s="156">
        <f ca="1">Assumptions!AA353</f>
        <v>1000000</v>
      </c>
      <c r="AB208" s="156">
        <f ca="1">Assumptions!AB353</f>
        <v>1000000</v>
      </c>
      <c r="AC208" s="156">
        <f ca="1">Assumptions!AC353</f>
        <v>1000000</v>
      </c>
      <c r="AD208" s="156">
        <f ca="1">Assumptions!AD353</f>
        <v>1000000</v>
      </c>
      <c r="AE208" s="156">
        <f ca="1">Assumptions!AE353</f>
        <v>1000000</v>
      </c>
      <c r="AF208" s="156">
        <f ca="1">Assumptions!AF353</f>
        <v>1000000</v>
      </c>
      <c r="AG208" s="156">
        <f ca="1">Assumptions!AG353</f>
        <v>1000000</v>
      </c>
      <c r="AH208" s="156">
        <f ca="1">Assumptions!AH353</f>
        <v>1000000</v>
      </c>
      <c r="AI208" s="156">
        <f ca="1">Assumptions!AI353</f>
        <v>1000000</v>
      </c>
      <c r="AJ208" s="156">
        <f ca="1">Assumptions!AJ353</f>
        <v>1000000</v>
      </c>
      <c r="AK208" s="156">
        <f ca="1">Assumptions!AK353</f>
        <v>1000000</v>
      </c>
      <c r="AL208" s="156">
        <f ca="1">Assumptions!AL353</f>
        <v>1000000</v>
      </c>
      <c r="AM208" s="156">
        <f ca="1">Assumptions!AM353</f>
        <v>1000000</v>
      </c>
      <c r="AN208" s="156">
        <f ca="1">Assumptions!AN353</f>
        <v>1000000</v>
      </c>
      <c r="AO208" s="156">
        <f ca="1">Assumptions!AO353</f>
        <v>1000000</v>
      </c>
      <c r="AP208" s="156">
        <f ca="1">Assumptions!AP353</f>
        <v>1000000</v>
      </c>
      <c r="AQ208" s="156">
        <f ca="1">Assumptions!AQ353</f>
        <v>1000000</v>
      </c>
      <c r="AR208" s="156">
        <f ca="1">Assumptions!AR353</f>
        <v>1000000</v>
      </c>
      <c r="AS208" s="156">
        <f ca="1">Assumptions!AS353</f>
        <v>1000000</v>
      </c>
      <c r="AT208" s="156">
        <f ca="1">Assumptions!AT353</f>
        <v>1000000</v>
      </c>
      <c r="AU208" s="156">
        <f ca="1">Assumptions!AU353</f>
        <v>1000000</v>
      </c>
      <c r="AV208" s="156">
        <f ca="1">Assumptions!AV353</f>
        <v>1000000</v>
      </c>
      <c r="AW208" s="156">
        <f ca="1">Assumptions!AW353</f>
        <v>1000000</v>
      </c>
      <c r="AX208" s="156">
        <f ca="1">Assumptions!AX353</f>
        <v>1000000</v>
      </c>
      <c r="AY208" s="156">
        <f ca="1">Assumptions!AY353</f>
        <v>1000000</v>
      </c>
      <c r="AZ208" s="156">
        <f ca="1">Assumptions!AZ353</f>
        <v>1000000</v>
      </c>
      <c r="BA208" s="156">
        <f ca="1">Assumptions!BA353</f>
        <v>1000000</v>
      </c>
      <c r="BB208" s="156">
        <f ca="1">Assumptions!BB353</f>
        <v>1000000</v>
      </c>
      <c r="BC208" s="156">
        <f ca="1">Assumptions!BC353</f>
        <v>1000000</v>
      </c>
      <c r="BD208" s="156">
        <f ca="1">Assumptions!BD353</f>
        <v>1000000</v>
      </c>
      <c r="BE208" s="156">
        <f ca="1">Assumptions!BE353</f>
        <v>1000000</v>
      </c>
      <c r="BF208" s="156">
        <f ca="1">Assumptions!BF353</f>
        <v>1000000</v>
      </c>
      <c r="BG208" s="156">
        <f ca="1">Assumptions!BG353</f>
        <v>1000000</v>
      </c>
      <c r="BH208" s="156">
        <f ca="1">Assumptions!BH353</f>
        <v>1000000</v>
      </c>
      <c r="BI208" s="156">
        <f ca="1">Assumptions!BI353</f>
        <v>1000000</v>
      </c>
      <c r="BJ208" s="156">
        <f ca="1">Assumptions!BJ353</f>
        <v>1000000</v>
      </c>
      <c r="BK208" s="156">
        <f ca="1">Assumptions!BK353</f>
        <v>1000000</v>
      </c>
      <c r="BL208" s="156">
        <f ca="1">Assumptions!BL353</f>
        <v>1000000</v>
      </c>
      <c r="BM208" s="156">
        <f ca="1">Assumptions!BM353</f>
        <v>1000000</v>
      </c>
      <c r="BN208" s="156">
        <f ca="1">Assumptions!BN353</f>
        <v>1000000</v>
      </c>
      <c r="BO208" s="156">
        <f ca="1">Assumptions!BO353</f>
        <v>1000000</v>
      </c>
      <c r="BP208" s="156">
        <f ca="1">Assumptions!BP353</f>
        <v>1000000</v>
      </c>
      <c r="BQ208" s="156">
        <f ca="1">Assumptions!BQ353</f>
        <v>1000000</v>
      </c>
      <c r="BR208" s="156">
        <f ca="1">Assumptions!BR353</f>
        <v>1000000</v>
      </c>
      <c r="BS208" s="156">
        <f ca="1">Assumptions!BS353</f>
        <v>1000000</v>
      </c>
      <c r="BT208" s="156">
        <f ca="1">Assumptions!BT353</f>
        <v>1000000</v>
      </c>
      <c r="BU208" s="156">
        <f ca="1">Assumptions!BU353</f>
        <v>1000000</v>
      </c>
      <c r="BV208" s="156">
        <f ca="1">Assumptions!BV353</f>
        <v>1000000</v>
      </c>
      <c r="BW208" s="156">
        <f ca="1">Assumptions!BW353</f>
        <v>1000000</v>
      </c>
      <c r="BX208" s="156">
        <f ca="1">Assumptions!BX353</f>
        <v>1000000</v>
      </c>
      <c r="BY208" s="156">
        <f ca="1">Assumptions!BY353</f>
        <v>1000000</v>
      </c>
      <c r="BZ208" s="156">
        <f ca="1">Assumptions!BZ353</f>
        <v>1000000</v>
      </c>
      <c r="CA208" s="156">
        <f ca="1">Assumptions!CA353</f>
        <v>1000000</v>
      </c>
      <c r="CB208" s="156">
        <f ca="1">Assumptions!CB353</f>
        <v>1000000</v>
      </c>
      <c r="CC208" s="156">
        <f ca="1">Assumptions!CC353</f>
        <v>1000000</v>
      </c>
      <c r="CD208" s="156">
        <f ca="1">Assumptions!CD353</f>
        <v>1000000</v>
      </c>
      <c r="CE208" s="156">
        <f ca="1">Assumptions!CE353</f>
        <v>1000000</v>
      </c>
      <c r="CF208" s="156">
        <f ca="1">Assumptions!CF353</f>
        <v>1000000</v>
      </c>
      <c r="CG208" s="156">
        <f ca="1">Assumptions!CG353</f>
        <v>1000000</v>
      </c>
      <c r="CH208" s="156">
        <f ca="1">Assumptions!CH353</f>
        <v>1000000</v>
      </c>
      <c r="CI208" s="156">
        <f ca="1">Assumptions!CI353</f>
        <v>1000000</v>
      </c>
      <c r="CJ208" s="156">
        <f ca="1">Assumptions!CJ353</f>
        <v>1000000</v>
      </c>
      <c r="CK208" s="156">
        <f ca="1">Assumptions!CK353</f>
        <v>1000000</v>
      </c>
      <c r="CL208" s="156">
        <f ca="1">Assumptions!CL353</f>
        <v>1000000</v>
      </c>
      <c r="CM208" s="156">
        <f ca="1">Assumptions!CM353</f>
        <v>1000000</v>
      </c>
      <c r="CN208" s="156">
        <f ca="1">Assumptions!CN353</f>
        <v>1000000</v>
      </c>
      <c r="CO208" s="156">
        <f ca="1">Assumptions!CO353</f>
        <v>1000000</v>
      </c>
      <c r="CP208" s="156">
        <f ca="1">Assumptions!CP353</f>
        <v>1000000</v>
      </c>
      <c r="CQ208" s="156">
        <f ca="1">Assumptions!CQ353</f>
        <v>1000000</v>
      </c>
      <c r="CR208" s="156">
        <f ca="1">Assumptions!CR353</f>
        <v>1000000</v>
      </c>
      <c r="CS208" s="156">
        <f ca="1">Assumptions!CS353</f>
        <v>1000000</v>
      </c>
      <c r="CT208" s="156">
        <f ca="1">Assumptions!CT353</f>
        <v>1000000</v>
      </c>
      <c r="CU208" s="156">
        <f ca="1">Assumptions!CU353</f>
        <v>1000000</v>
      </c>
      <c r="CV208" s="156">
        <f ca="1">Assumptions!CV353</f>
        <v>1000000</v>
      </c>
      <c r="CW208" s="156">
        <f ca="1">Assumptions!CW353</f>
        <v>1000000</v>
      </c>
      <c r="CX208" s="156">
        <f ca="1">Assumptions!CX353</f>
        <v>1000000</v>
      </c>
      <c r="CY208" s="156">
        <f ca="1">Assumptions!CY353</f>
        <v>1000000</v>
      </c>
      <c r="CZ208" s="156">
        <f ca="1">Assumptions!CZ353</f>
        <v>1000000</v>
      </c>
      <c r="DA208" s="156">
        <f ca="1">Assumptions!DA353</f>
        <v>1000000</v>
      </c>
      <c r="DB208" s="156">
        <f ca="1">Assumptions!DB353</f>
        <v>1000000</v>
      </c>
      <c r="DC208" s="156">
        <f ca="1">Assumptions!DC353</f>
        <v>1000000</v>
      </c>
      <c r="DD208" s="156">
        <f ca="1">Assumptions!DD353</f>
        <v>1000000</v>
      </c>
      <c r="DE208" s="156">
        <f ca="1">Assumptions!DE353</f>
        <v>1000000</v>
      </c>
      <c r="DF208" s="156">
        <f ca="1">Assumptions!DF353</f>
        <v>1000000</v>
      </c>
      <c r="DG208" s="156">
        <f ca="1">Assumptions!DG353</f>
        <v>1000000</v>
      </c>
      <c r="DH208" s="156">
        <f ca="1">Assumptions!DH353</f>
        <v>1000000</v>
      </c>
      <c r="DI208" s="156">
        <f ca="1">Assumptions!DI353</f>
        <v>1000000</v>
      </c>
      <c r="DJ208" s="156">
        <f ca="1">Assumptions!DJ353</f>
        <v>1000000</v>
      </c>
      <c r="DK208" s="156">
        <f ca="1">Assumptions!DK353</f>
        <v>1000000</v>
      </c>
      <c r="DL208" s="156">
        <f ca="1">Assumptions!DL353</f>
        <v>1000000</v>
      </c>
      <c r="DM208" s="156">
        <f ca="1">Assumptions!DM353</f>
        <v>1000000</v>
      </c>
      <c r="DN208" s="156">
        <f ca="1">Assumptions!DN353</f>
        <v>1000000</v>
      </c>
      <c r="DO208" s="156">
        <f ca="1">Assumptions!DO353</f>
        <v>1000000</v>
      </c>
      <c r="DP208" s="156">
        <f ca="1">Assumptions!DP353</f>
        <v>1000000</v>
      </c>
      <c r="DQ208" s="156">
        <f ca="1">Assumptions!DQ353</f>
        <v>1000000</v>
      </c>
      <c r="DR208" s="156">
        <f ca="1">Assumptions!DR353</f>
        <v>1000000</v>
      </c>
      <c r="DS208" s="156">
        <f ca="1">Assumptions!DS353</f>
        <v>1000000</v>
      </c>
      <c r="DT208" s="156">
        <f ca="1">Assumptions!DT353</f>
        <v>1000000</v>
      </c>
      <c r="DU208" s="156">
        <f ca="1">Assumptions!DU353</f>
        <v>1000000</v>
      </c>
      <c r="DV208" s="156">
        <f ca="1">Assumptions!DV353</f>
        <v>1000000</v>
      </c>
      <c r="DW208" s="156">
        <f ca="1">Assumptions!DW353</f>
        <v>1000000</v>
      </c>
      <c r="DX208" s="156">
        <f ca="1">Assumptions!DX353</f>
        <v>1000000</v>
      </c>
      <c r="DY208" s="156">
        <f ca="1">Assumptions!DY353</f>
        <v>1000000</v>
      </c>
      <c r="DZ208" s="156">
        <f ca="1">Assumptions!DZ353</f>
        <v>1000000</v>
      </c>
      <c r="EA208" s="156">
        <f ca="1">Assumptions!EA353</f>
        <v>1000000</v>
      </c>
      <c r="EB208" s="156">
        <f ca="1">Assumptions!EB353</f>
        <v>1000000</v>
      </c>
      <c r="EC208" s="156">
        <f ca="1">Assumptions!EC353</f>
        <v>1000000</v>
      </c>
      <c r="ED208" s="156">
        <f ca="1">Assumptions!ED353</f>
        <v>1000000</v>
      </c>
      <c r="EE208" s="156">
        <f ca="1">Assumptions!EE353</f>
        <v>1000000</v>
      </c>
      <c r="EF208" s="156">
        <f ca="1">Assumptions!EF353</f>
        <v>1000000</v>
      </c>
      <c r="EG208" s="156">
        <f ca="1">Assumptions!EG353</f>
        <v>1000000</v>
      </c>
      <c r="EH208" s="156">
        <f ca="1">Assumptions!EH353</f>
        <v>1000000</v>
      </c>
      <c r="EI208" s="156">
        <f ca="1">Assumptions!EI353</f>
        <v>1000000</v>
      </c>
      <c r="EJ208" s="156">
        <f ca="1">Assumptions!EJ353</f>
        <v>1000000</v>
      </c>
      <c r="EK208" s="156">
        <f ca="1">Assumptions!EK353</f>
        <v>1000000</v>
      </c>
      <c r="EL208" s="156">
        <f ca="1">Assumptions!EL353</f>
        <v>1000000</v>
      </c>
      <c r="EM208" s="156">
        <f ca="1">Assumptions!EM353</f>
        <v>1000000</v>
      </c>
      <c r="EN208" s="156">
        <f ca="1">Assumptions!EN353</f>
        <v>1000000</v>
      </c>
      <c r="EO208" s="156">
        <f ca="1">Assumptions!EO353</f>
        <v>1000000</v>
      </c>
      <c r="EP208" s="156">
        <f ca="1">Assumptions!EP353</f>
        <v>1000000</v>
      </c>
      <c r="EQ208" s="156">
        <f ca="1">Assumptions!EQ353</f>
        <v>1000000</v>
      </c>
      <c r="ER208" s="156">
        <f ca="1">Assumptions!ER353</f>
        <v>1000000</v>
      </c>
      <c r="ES208" s="156">
        <f ca="1">Assumptions!ES353</f>
        <v>1000000</v>
      </c>
      <c r="ET208" s="156">
        <f ca="1">Assumptions!ET353</f>
        <v>1000000</v>
      </c>
      <c r="EU208" s="156">
        <f ca="1">Assumptions!EU353</f>
        <v>1000000</v>
      </c>
      <c r="EV208" s="156">
        <f ca="1">Assumptions!EV353</f>
        <v>1000000</v>
      </c>
      <c r="EW208" s="156">
        <f ca="1">Assumptions!EW353</f>
        <v>1000000</v>
      </c>
      <c r="EX208" s="156">
        <f ca="1">Assumptions!EX353</f>
        <v>1000000</v>
      </c>
      <c r="EY208" s="156">
        <f ca="1">Assumptions!EY353</f>
        <v>1000000</v>
      </c>
      <c r="EZ208" s="156">
        <f ca="1">Assumptions!EZ353</f>
        <v>1000000</v>
      </c>
      <c r="FA208" s="156">
        <f ca="1">Assumptions!FA353</f>
        <v>1000000</v>
      </c>
      <c r="FB208" s="156">
        <f ca="1">Assumptions!FB353</f>
        <v>1000000</v>
      </c>
      <c r="FC208" s="156">
        <f ca="1">Assumptions!FC353</f>
        <v>1000000</v>
      </c>
      <c r="FD208" s="156">
        <f ca="1">Assumptions!FD353</f>
        <v>1000000</v>
      </c>
      <c r="FE208" s="156">
        <f ca="1">Assumptions!FE353</f>
        <v>1000000</v>
      </c>
      <c r="FF208" s="156">
        <f ca="1">Assumptions!FF353</f>
        <v>1000000</v>
      </c>
      <c r="FG208" s="156">
        <f ca="1">Assumptions!FG353</f>
        <v>1000000</v>
      </c>
      <c r="FH208" s="156">
        <f ca="1">Assumptions!FH353</f>
        <v>1000000</v>
      </c>
      <c r="FI208" s="156">
        <f ca="1">Assumptions!FI353</f>
        <v>1000000</v>
      </c>
      <c r="FJ208" s="156">
        <f ca="1">Assumptions!FJ353</f>
        <v>1000000</v>
      </c>
      <c r="FK208" s="156">
        <f ca="1">Assumptions!FK353</f>
        <v>0</v>
      </c>
      <c r="FL208" s="156">
        <f ca="1">Assumptions!FL353</f>
        <v>0</v>
      </c>
      <c r="FM208" s="156">
        <f ca="1">Assumptions!FM353</f>
        <v>0</v>
      </c>
      <c r="FN208" s="156">
        <f ca="1">Assumptions!FN353</f>
        <v>0</v>
      </c>
      <c r="FO208" s="156">
        <f ca="1">Assumptions!FO353</f>
        <v>0</v>
      </c>
      <c r="FP208" s="156">
        <f ca="1">Assumptions!FP353</f>
        <v>0</v>
      </c>
      <c r="FQ208" s="156">
        <f ca="1">Assumptions!FQ353</f>
        <v>0</v>
      </c>
      <c r="FR208" s="156">
        <f ca="1">Assumptions!FR353</f>
        <v>0</v>
      </c>
      <c r="FS208" s="156">
        <f ca="1">Assumptions!FS353</f>
        <v>0</v>
      </c>
      <c r="FT208" s="156">
        <f ca="1">Assumptions!FT353</f>
        <v>0</v>
      </c>
      <c r="FU208" s="156">
        <f ca="1">Assumptions!FU353</f>
        <v>0</v>
      </c>
      <c r="FV208" s="156">
        <f ca="1">Assumptions!FV353</f>
        <v>0</v>
      </c>
      <c r="FW208" s="156">
        <f ca="1">Assumptions!FW353</f>
        <v>0</v>
      </c>
      <c r="FX208" s="156">
        <f ca="1">Assumptions!FX353</f>
        <v>0</v>
      </c>
      <c r="FY208" s="156">
        <f ca="1">Assumptions!FY353</f>
        <v>0</v>
      </c>
      <c r="FZ208" s="156">
        <f ca="1">Assumptions!FZ353</f>
        <v>0</v>
      </c>
      <c r="GA208" s="156">
        <f ca="1">Assumptions!GA353</f>
        <v>0</v>
      </c>
      <c r="GB208" s="156">
        <f ca="1">Assumptions!GB353</f>
        <v>0</v>
      </c>
      <c r="GC208" s="156">
        <f ca="1">Assumptions!GC353</f>
        <v>0</v>
      </c>
      <c r="GD208" s="156">
        <f ca="1">Assumptions!GD353</f>
        <v>0</v>
      </c>
      <c r="GE208" s="156">
        <f ca="1">Assumptions!GE353</f>
        <v>0</v>
      </c>
      <c r="GF208" s="156">
        <f ca="1">Assumptions!GF353</f>
        <v>0</v>
      </c>
      <c r="GG208" s="156">
        <f ca="1">Assumptions!GG353</f>
        <v>0</v>
      </c>
      <c r="GH208" s="156">
        <f ca="1">Assumptions!GH353</f>
        <v>0</v>
      </c>
      <c r="GI208" s="156">
        <f ca="1">Assumptions!GI353</f>
        <v>0</v>
      </c>
      <c r="GJ208" s="156">
        <f ca="1">Assumptions!GJ353</f>
        <v>0</v>
      </c>
      <c r="GK208" s="156">
        <f ca="1">Assumptions!GK353</f>
        <v>0</v>
      </c>
      <c r="GL208" s="156">
        <f ca="1">Assumptions!GL353</f>
        <v>0</v>
      </c>
      <c r="GM208" s="156">
        <f ca="1">Assumptions!GM353</f>
        <v>0</v>
      </c>
      <c r="GN208" s="156">
        <f ca="1">Assumptions!GN353</f>
        <v>0</v>
      </c>
      <c r="GO208" s="156">
        <f ca="1">Assumptions!GO353</f>
        <v>0</v>
      </c>
      <c r="GP208" s="156">
        <f ca="1">Assumptions!GP353</f>
        <v>0</v>
      </c>
      <c r="GQ208" s="156">
        <f ca="1">Assumptions!GQ353</f>
        <v>0</v>
      </c>
      <c r="GR208" s="156">
        <f ca="1">Assumptions!GR353</f>
        <v>0</v>
      </c>
      <c r="GS208" s="156">
        <f ca="1">Assumptions!GS353</f>
        <v>0</v>
      </c>
      <c r="GT208" s="156">
        <f ca="1">Assumptions!GT353</f>
        <v>0</v>
      </c>
      <c r="GU208" s="156">
        <f ca="1">Assumptions!GU353</f>
        <v>0</v>
      </c>
      <c r="GV208" s="156">
        <f ca="1">Assumptions!GV353</f>
        <v>0</v>
      </c>
      <c r="GW208" s="156">
        <f ca="1">Assumptions!GW353</f>
        <v>0</v>
      </c>
      <c r="GX208" s="156">
        <f ca="1">Assumptions!GX353</f>
        <v>0</v>
      </c>
      <c r="GY208" s="156">
        <f ca="1">Assumptions!GY353</f>
        <v>0</v>
      </c>
      <c r="GZ208" s="156">
        <f ca="1">Assumptions!GZ353</f>
        <v>0</v>
      </c>
      <c r="HA208" s="156">
        <f ca="1">Assumptions!HA353</f>
        <v>0</v>
      </c>
      <c r="HB208" s="156">
        <f ca="1">Assumptions!HB353</f>
        <v>0</v>
      </c>
      <c r="HC208" s="156">
        <f ca="1">Assumptions!HC353</f>
        <v>0</v>
      </c>
      <c r="HD208" s="156">
        <f ca="1">Assumptions!HD353</f>
        <v>0</v>
      </c>
      <c r="HE208" s="156">
        <f ca="1">Assumptions!HE353</f>
        <v>0</v>
      </c>
      <c r="HF208" s="156">
        <f ca="1">Assumptions!HF353</f>
        <v>0</v>
      </c>
      <c r="HG208" s="156">
        <f ca="1">Assumptions!HG353</f>
        <v>0</v>
      </c>
      <c r="HH208" s="156">
        <f ca="1">Assumptions!HH353</f>
        <v>0</v>
      </c>
      <c r="HI208" s="156">
        <f ca="1">Assumptions!HI353</f>
        <v>0</v>
      </c>
      <c r="HJ208" s="156">
        <f ca="1">Assumptions!HJ353</f>
        <v>0</v>
      </c>
      <c r="HK208" s="156">
        <f ca="1">Assumptions!HK353</f>
        <v>0</v>
      </c>
      <c r="HL208" s="156">
        <f ca="1">Assumptions!HL353</f>
        <v>0</v>
      </c>
      <c r="HM208" s="156">
        <f ca="1">Assumptions!HM353</f>
        <v>0</v>
      </c>
      <c r="HN208" s="156">
        <f ca="1">Assumptions!HN353</f>
        <v>0</v>
      </c>
      <c r="HO208" s="156">
        <f ca="1">Assumptions!HO353</f>
        <v>0</v>
      </c>
      <c r="HP208" s="156">
        <f ca="1">Assumptions!HP353</f>
        <v>0</v>
      </c>
      <c r="HQ208" s="156">
        <f ca="1">Assumptions!HQ353</f>
        <v>0</v>
      </c>
      <c r="HR208" s="156">
        <f ca="1">Assumptions!HR353</f>
        <v>0</v>
      </c>
      <c r="HS208" s="156">
        <f ca="1">Assumptions!HS353</f>
        <v>0</v>
      </c>
      <c r="HT208" s="156">
        <f ca="1">Assumptions!HT353</f>
        <v>0</v>
      </c>
      <c r="HU208" s="156">
        <f ca="1">Assumptions!HU353</f>
        <v>0</v>
      </c>
      <c r="HV208" s="156">
        <f ca="1">Assumptions!HV353</f>
        <v>0</v>
      </c>
      <c r="HW208" s="156">
        <f ca="1">Assumptions!HW353</f>
        <v>0</v>
      </c>
      <c r="HX208" s="156">
        <f ca="1">Assumptions!HX353</f>
        <v>0</v>
      </c>
      <c r="HY208" s="156">
        <f ca="1">Assumptions!HY353</f>
        <v>0</v>
      </c>
      <c r="HZ208" s="156">
        <f ca="1">Assumptions!HZ353</f>
        <v>0</v>
      </c>
      <c r="IA208" s="156">
        <f ca="1">Assumptions!IA353</f>
        <v>0</v>
      </c>
      <c r="IB208" s="156">
        <f ca="1">Assumptions!IB353</f>
        <v>0</v>
      </c>
      <c r="IC208" s="156">
        <f ca="1">Assumptions!IC353</f>
        <v>0</v>
      </c>
      <c r="ID208" s="156">
        <f ca="1">Assumptions!ID353</f>
        <v>0</v>
      </c>
      <c r="IE208" s="156">
        <f ca="1">Assumptions!IE353</f>
        <v>0</v>
      </c>
      <c r="IF208" s="156">
        <f ca="1">Assumptions!IF353</f>
        <v>0</v>
      </c>
      <c r="IG208" s="156">
        <f ca="1">Assumptions!IG353</f>
        <v>0</v>
      </c>
      <c r="IH208" s="156">
        <f ca="1">Assumptions!IH353</f>
        <v>0</v>
      </c>
      <c r="II208" s="156">
        <f ca="1">Assumptions!II353</f>
        <v>0</v>
      </c>
      <c r="IJ208" s="156">
        <f ca="1">Assumptions!IJ353</f>
        <v>0</v>
      </c>
      <c r="IK208" s="156">
        <f ca="1">Assumptions!IK353</f>
        <v>0</v>
      </c>
      <c r="IL208" s="156">
        <f ca="1">Assumptions!IL353</f>
        <v>0</v>
      </c>
      <c r="IM208" s="156">
        <f ca="1">Assumptions!IM353</f>
        <v>0</v>
      </c>
      <c r="IN208" s="156">
        <f ca="1">Assumptions!IN353</f>
        <v>0</v>
      </c>
      <c r="IO208" s="156">
        <f ca="1">Assumptions!IO353</f>
        <v>0</v>
      </c>
      <c r="IP208" s="156">
        <f ca="1">Assumptions!IP353</f>
        <v>0</v>
      </c>
      <c r="IQ208" s="156">
        <f ca="1">Assumptions!IQ353</f>
        <v>0</v>
      </c>
      <c r="IR208" s="156">
        <f ca="1">Assumptions!IR353</f>
        <v>0</v>
      </c>
      <c r="IS208" s="156">
        <f ca="1">Assumptions!IS353</f>
        <v>0</v>
      </c>
      <c r="IT208" s="156">
        <f ca="1">Assumptions!IT353</f>
        <v>0</v>
      </c>
      <c r="IU208" s="156">
        <f ca="1">Assumptions!IU353</f>
        <v>0</v>
      </c>
    </row>
    <row r="209" spans="1:255">
      <c r="A209" s="195"/>
      <c r="B209" s="198" t="s">
        <v>62</v>
      </c>
      <c r="C209" s="195"/>
      <c r="D209" s="196"/>
      <c r="E209" s="197">
        <f ca="1">SUM(E205:E208)</f>
        <v>2000000</v>
      </c>
      <c r="F209" s="197">
        <f t="shared" ref="F209:BQ209" ca="1" si="1667">SUM(F205:F208)</f>
        <v>2000000</v>
      </c>
      <c r="G209" s="197">
        <f t="shared" ca="1" si="1667"/>
        <v>2000000</v>
      </c>
      <c r="H209" s="197">
        <f t="shared" ca="1" si="1667"/>
        <v>2000000</v>
      </c>
      <c r="I209" s="197">
        <f t="shared" ca="1" si="1667"/>
        <v>2000000</v>
      </c>
      <c r="J209" s="197">
        <f t="shared" ca="1" si="1667"/>
        <v>2000000</v>
      </c>
      <c r="K209" s="197">
        <f t="shared" ca="1" si="1667"/>
        <v>1000000</v>
      </c>
      <c r="L209" s="197">
        <f t="shared" ca="1" si="1667"/>
        <v>1000000</v>
      </c>
      <c r="M209" s="197">
        <f t="shared" ca="1" si="1667"/>
        <v>1000000</v>
      </c>
      <c r="N209" s="197">
        <f t="shared" ca="1" si="1667"/>
        <v>1000000</v>
      </c>
      <c r="O209" s="197">
        <f t="shared" ca="1" si="1667"/>
        <v>1000000</v>
      </c>
      <c r="P209" s="197">
        <f t="shared" ca="1" si="1667"/>
        <v>1000000</v>
      </c>
      <c r="Q209" s="197">
        <f t="shared" ca="1" si="1667"/>
        <v>1000000</v>
      </c>
      <c r="R209" s="197">
        <f t="shared" ca="1" si="1667"/>
        <v>1000000</v>
      </c>
      <c r="S209" s="197">
        <f t="shared" ca="1" si="1667"/>
        <v>1000000</v>
      </c>
      <c r="T209" s="197">
        <f t="shared" ca="1" si="1667"/>
        <v>1000000</v>
      </c>
      <c r="U209" s="197">
        <f t="shared" ca="1" si="1667"/>
        <v>1000000</v>
      </c>
      <c r="V209" s="197">
        <f t="shared" ca="1" si="1667"/>
        <v>1000000</v>
      </c>
      <c r="W209" s="197">
        <f t="shared" ca="1" si="1667"/>
        <v>1000000</v>
      </c>
      <c r="X209" s="197">
        <f t="shared" ca="1" si="1667"/>
        <v>1000000</v>
      </c>
      <c r="Y209" s="197">
        <f t="shared" ca="1" si="1667"/>
        <v>1000000</v>
      </c>
      <c r="Z209" s="197">
        <f t="shared" ca="1" si="1667"/>
        <v>1000000</v>
      </c>
      <c r="AA209" s="197">
        <f t="shared" ca="1" si="1667"/>
        <v>1000000</v>
      </c>
      <c r="AB209" s="197">
        <f t="shared" ca="1" si="1667"/>
        <v>1000000</v>
      </c>
      <c r="AC209" s="197">
        <f t="shared" ca="1" si="1667"/>
        <v>1000000</v>
      </c>
      <c r="AD209" s="197">
        <f t="shared" ca="1" si="1667"/>
        <v>1000000</v>
      </c>
      <c r="AE209" s="197">
        <f t="shared" ca="1" si="1667"/>
        <v>1000000</v>
      </c>
      <c r="AF209" s="197">
        <f t="shared" ca="1" si="1667"/>
        <v>1000000</v>
      </c>
      <c r="AG209" s="197">
        <f t="shared" ca="1" si="1667"/>
        <v>1000000</v>
      </c>
      <c r="AH209" s="197">
        <f t="shared" ca="1" si="1667"/>
        <v>1000000</v>
      </c>
      <c r="AI209" s="197">
        <f t="shared" ca="1" si="1667"/>
        <v>1000000</v>
      </c>
      <c r="AJ209" s="197">
        <f t="shared" ca="1" si="1667"/>
        <v>1000000</v>
      </c>
      <c r="AK209" s="197">
        <f t="shared" ca="1" si="1667"/>
        <v>1000000</v>
      </c>
      <c r="AL209" s="197">
        <f t="shared" ca="1" si="1667"/>
        <v>1000000</v>
      </c>
      <c r="AM209" s="197">
        <f t="shared" ca="1" si="1667"/>
        <v>1000000</v>
      </c>
      <c r="AN209" s="197">
        <f t="shared" ca="1" si="1667"/>
        <v>1000000</v>
      </c>
      <c r="AO209" s="197">
        <f t="shared" ca="1" si="1667"/>
        <v>1000000</v>
      </c>
      <c r="AP209" s="197">
        <f t="shared" ca="1" si="1667"/>
        <v>1000000</v>
      </c>
      <c r="AQ209" s="197">
        <f t="shared" ca="1" si="1667"/>
        <v>1000000</v>
      </c>
      <c r="AR209" s="197">
        <f t="shared" ca="1" si="1667"/>
        <v>1000000</v>
      </c>
      <c r="AS209" s="197">
        <f t="shared" ca="1" si="1667"/>
        <v>1000000</v>
      </c>
      <c r="AT209" s="197">
        <f t="shared" ca="1" si="1667"/>
        <v>1000000</v>
      </c>
      <c r="AU209" s="197">
        <f t="shared" ca="1" si="1667"/>
        <v>1000000</v>
      </c>
      <c r="AV209" s="197">
        <f t="shared" ca="1" si="1667"/>
        <v>1000000</v>
      </c>
      <c r="AW209" s="197">
        <f t="shared" ca="1" si="1667"/>
        <v>1000000</v>
      </c>
      <c r="AX209" s="197">
        <f t="shared" ca="1" si="1667"/>
        <v>1000000</v>
      </c>
      <c r="AY209" s="197">
        <f t="shared" ca="1" si="1667"/>
        <v>1000000</v>
      </c>
      <c r="AZ209" s="197">
        <f t="shared" ca="1" si="1667"/>
        <v>1000000</v>
      </c>
      <c r="BA209" s="197">
        <f t="shared" ca="1" si="1667"/>
        <v>1000000</v>
      </c>
      <c r="BB209" s="197">
        <f t="shared" ca="1" si="1667"/>
        <v>1000000</v>
      </c>
      <c r="BC209" s="197">
        <f t="shared" ca="1" si="1667"/>
        <v>1000000</v>
      </c>
      <c r="BD209" s="197">
        <f t="shared" ca="1" si="1667"/>
        <v>1000000</v>
      </c>
      <c r="BE209" s="197">
        <f t="shared" ca="1" si="1667"/>
        <v>1000000</v>
      </c>
      <c r="BF209" s="197">
        <f t="shared" ca="1" si="1667"/>
        <v>1000000</v>
      </c>
      <c r="BG209" s="197">
        <f t="shared" ca="1" si="1667"/>
        <v>1000000</v>
      </c>
      <c r="BH209" s="197">
        <f t="shared" ca="1" si="1667"/>
        <v>1000000</v>
      </c>
      <c r="BI209" s="197">
        <f t="shared" ca="1" si="1667"/>
        <v>1000000</v>
      </c>
      <c r="BJ209" s="197">
        <f t="shared" ca="1" si="1667"/>
        <v>1000000</v>
      </c>
      <c r="BK209" s="197">
        <f t="shared" ca="1" si="1667"/>
        <v>1000000</v>
      </c>
      <c r="BL209" s="197">
        <f t="shared" ca="1" si="1667"/>
        <v>1000000</v>
      </c>
      <c r="BM209" s="197">
        <f t="shared" ca="1" si="1667"/>
        <v>1000000</v>
      </c>
      <c r="BN209" s="197">
        <f t="shared" ca="1" si="1667"/>
        <v>1000000</v>
      </c>
      <c r="BO209" s="197">
        <f t="shared" ca="1" si="1667"/>
        <v>1000000</v>
      </c>
      <c r="BP209" s="197">
        <f t="shared" ca="1" si="1667"/>
        <v>1000000</v>
      </c>
      <c r="BQ209" s="197">
        <f t="shared" ca="1" si="1667"/>
        <v>1000000</v>
      </c>
      <c r="BR209" s="197">
        <f t="shared" ref="BR209:EC209" ca="1" si="1668">SUM(BR205:BR208)</f>
        <v>1000000</v>
      </c>
      <c r="BS209" s="197">
        <f t="shared" ca="1" si="1668"/>
        <v>1000000</v>
      </c>
      <c r="BT209" s="197">
        <f t="shared" ca="1" si="1668"/>
        <v>1000000</v>
      </c>
      <c r="BU209" s="197">
        <f t="shared" ca="1" si="1668"/>
        <v>1000000</v>
      </c>
      <c r="BV209" s="197">
        <f t="shared" ca="1" si="1668"/>
        <v>1000000</v>
      </c>
      <c r="BW209" s="197">
        <f t="shared" ca="1" si="1668"/>
        <v>1000000</v>
      </c>
      <c r="BX209" s="197">
        <f t="shared" ca="1" si="1668"/>
        <v>1000000</v>
      </c>
      <c r="BY209" s="197">
        <f t="shared" ca="1" si="1668"/>
        <v>1000000</v>
      </c>
      <c r="BZ209" s="197">
        <f t="shared" ca="1" si="1668"/>
        <v>1000000</v>
      </c>
      <c r="CA209" s="197">
        <f t="shared" ca="1" si="1668"/>
        <v>1317278.7199999993</v>
      </c>
      <c r="CB209" s="197">
        <f t="shared" ca="1" si="1668"/>
        <v>1390629.6208955222</v>
      </c>
      <c r="CC209" s="197">
        <f t="shared" ca="1" si="1668"/>
        <v>1479600.2232835819</v>
      </c>
      <c r="CD209" s="197">
        <f t="shared" ca="1" si="1668"/>
        <v>1766998.2660298503</v>
      </c>
      <c r="CE209" s="197">
        <f t="shared" ca="1" si="1668"/>
        <v>2555961.7276417911</v>
      </c>
      <c r="CF209" s="197">
        <f t="shared" ca="1" si="1668"/>
        <v>2515614.4937313432</v>
      </c>
      <c r="CG209" s="197">
        <f t="shared" ca="1" si="1668"/>
        <v>2510942.6580298506</v>
      </c>
      <c r="CH209" s="197">
        <f t="shared" ca="1" si="1668"/>
        <v>2648587.1291940296</v>
      </c>
      <c r="CI209" s="197">
        <f t="shared" ca="1" si="1668"/>
        <v>2667167.822447761</v>
      </c>
      <c r="CJ209" s="197">
        <f t="shared" ca="1" si="1668"/>
        <v>2685748.5157014923</v>
      </c>
      <c r="CK209" s="197">
        <f t="shared" ca="1" si="1668"/>
        <v>3287464.7313432833</v>
      </c>
      <c r="CL209" s="197">
        <f t="shared" ca="1" si="1668"/>
        <v>3306045.4245970147</v>
      </c>
      <c r="CM209" s="197">
        <f t="shared" ca="1" si="1668"/>
        <v>3364098.6797850747</v>
      </c>
      <c r="CN209" s="197">
        <f t="shared" ca="1" si="1668"/>
        <v>3430182.0963343284</v>
      </c>
      <c r="CO209" s="197">
        <f t="shared" ca="1" si="1668"/>
        <v>3443865.3193014925</v>
      </c>
      <c r="CP209" s="197">
        <f t="shared" ca="1" si="1668"/>
        <v>3454283.3998686569</v>
      </c>
      <c r="CQ209" s="197">
        <f t="shared" ca="1" si="1668"/>
        <v>3454283.3998686569</v>
      </c>
      <c r="CR209" s="197">
        <f t="shared" ca="1" si="1668"/>
        <v>3454283.3998686569</v>
      </c>
      <c r="CS209" s="197">
        <f t="shared" ca="1" si="1668"/>
        <v>3454283.3998686569</v>
      </c>
      <c r="CT209" s="197">
        <f t="shared" ca="1" si="1668"/>
        <v>3454283.3998686569</v>
      </c>
      <c r="CU209" s="197">
        <f t="shared" ca="1" si="1668"/>
        <v>3454283.3998686569</v>
      </c>
      <c r="CV209" s="197">
        <f t="shared" ca="1" si="1668"/>
        <v>3454283.3998686569</v>
      </c>
      <c r="CW209" s="197">
        <f t="shared" ca="1" si="1668"/>
        <v>3454283.3998686569</v>
      </c>
      <c r="CX209" s="197">
        <f t="shared" ca="1" si="1668"/>
        <v>3454283.3998686569</v>
      </c>
      <c r="CY209" s="197">
        <f t="shared" ca="1" si="1668"/>
        <v>3411418.4639218501</v>
      </c>
      <c r="CZ209" s="197">
        <f t="shared" ca="1" si="1668"/>
        <v>3477287.7213472235</v>
      </c>
      <c r="DA209" s="197">
        <f t="shared" ca="1" si="1668"/>
        <v>3569295.5729890144</v>
      </c>
      <c r="DB209" s="197">
        <f t="shared" ca="1" si="1668"/>
        <v>3572821.9267810145</v>
      </c>
      <c r="DC209" s="197">
        <f t="shared" ca="1" si="1668"/>
        <v>3583760.9113765368</v>
      </c>
      <c r="DD209" s="197">
        <f t="shared" ca="1" si="1668"/>
        <v>3583760.9113765368</v>
      </c>
      <c r="DE209" s="197">
        <f t="shared" ca="1" si="1668"/>
        <v>3583760.9113765368</v>
      </c>
      <c r="DF209" s="197">
        <f t="shared" ca="1" si="1668"/>
        <v>3583760.9113765368</v>
      </c>
      <c r="DG209" s="197">
        <f t="shared" ca="1" si="1668"/>
        <v>3583760.9113765368</v>
      </c>
      <c r="DH209" s="197">
        <f t="shared" ca="1" si="1668"/>
        <v>3583760.9113765368</v>
      </c>
      <c r="DI209" s="197">
        <f t="shared" ca="1" si="1668"/>
        <v>3583760.9113765368</v>
      </c>
      <c r="DJ209" s="197">
        <f t="shared" ca="1" si="1668"/>
        <v>3583760.9113765368</v>
      </c>
      <c r="DK209" s="197">
        <f t="shared" ca="1" si="1668"/>
        <v>3460551.7584268958</v>
      </c>
      <c r="DL209" s="197">
        <f t="shared" ca="1" si="1668"/>
        <v>3529714.4787235376</v>
      </c>
      <c r="DM209" s="197">
        <f t="shared" ca="1" si="1668"/>
        <v>3529714.4787235376</v>
      </c>
      <c r="DN209" s="197">
        <f t="shared" ca="1" si="1668"/>
        <v>3707442.7098403373</v>
      </c>
      <c r="DO209" s="197">
        <f t="shared" ca="1" si="1668"/>
        <v>3718928.643665636</v>
      </c>
      <c r="DP209" s="197">
        <f t="shared" ca="1" si="1668"/>
        <v>3718928.643665636</v>
      </c>
      <c r="DQ209" s="197">
        <f t="shared" ca="1" si="1668"/>
        <v>3718928.643665636</v>
      </c>
      <c r="DR209" s="197">
        <f t="shared" ca="1" si="1668"/>
        <v>3718928.643665636</v>
      </c>
      <c r="DS209" s="197">
        <f t="shared" ca="1" si="1668"/>
        <v>3718928.643665636</v>
      </c>
      <c r="DT209" s="197">
        <f t="shared" ca="1" si="1668"/>
        <v>3718928.643665636</v>
      </c>
      <c r="DU209" s="197">
        <f t="shared" ca="1" si="1668"/>
        <v>3718928.643665636</v>
      </c>
      <c r="DV209" s="197">
        <f t="shared" ca="1" si="1668"/>
        <v>3718928.643665636</v>
      </c>
      <c r="DW209" s="197">
        <f t="shared" ca="1" si="1668"/>
        <v>3087202.3745891382</v>
      </c>
      <c r="DX209" s="197">
        <f t="shared" ca="1" si="1668"/>
        <v>3159823.2309006122</v>
      </c>
      <c r="DY209" s="197">
        <f t="shared" ca="1" si="1668"/>
        <v>3266092.2995468811</v>
      </c>
      <c r="DZ209" s="197">
        <f t="shared" ca="1" si="1668"/>
        <v>3563824.2725715009</v>
      </c>
      <c r="EA209" s="197">
        <f t="shared" ca="1" si="1668"/>
        <v>3853558.4751958647</v>
      </c>
      <c r="EB209" s="197">
        <f t="shared" ca="1" si="1668"/>
        <v>3853558.4751958647</v>
      </c>
      <c r="EC209" s="197">
        <f t="shared" ca="1" si="1668"/>
        <v>3853558.4751958647</v>
      </c>
      <c r="ED209" s="197">
        <f t="shared" ref="ED209:GO209" ca="1" si="1669">SUM(ED205:ED208)</f>
        <v>3853558.4751958647</v>
      </c>
      <c r="EE209" s="197">
        <f t="shared" ca="1" si="1669"/>
        <v>3853558.4751958647</v>
      </c>
      <c r="EF209" s="197">
        <f t="shared" ca="1" si="1669"/>
        <v>3853558.4751958647</v>
      </c>
      <c r="EG209" s="197">
        <f t="shared" ca="1" si="1669"/>
        <v>3853558.4751958647</v>
      </c>
      <c r="EH209" s="197">
        <f t="shared" ca="1" si="1669"/>
        <v>3853558.4751958647</v>
      </c>
      <c r="EI209" s="197">
        <f t="shared" ca="1" si="1669"/>
        <v>3916122.3773303526</v>
      </c>
      <c r="EJ209" s="197">
        <f t="shared" ca="1" si="1669"/>
        <v>3992374.2764574001</v>
      </c>
      <c r="EK209" s="197">
        <f t="shared" ca="1" si="1669"/>
        <v>3992374.2764574001</v>
      </c>
      <c r="EL209" s="197">
        <f t="shared" ca="1" si="1669"/>
        <v>3992374.2764574001</v>
      </c>
      <c r="EM209" s="197">
        <f t="shared" ca="1" si="1669"/>
        <v>3992374.2764574001</v>
      </c>
      <c r="EN209" s="197">
        <f t="shared" ca="1" si="1669"/>
        <v>3992374.2764574001</v>
      </c>
      <c r="EO209" s="197">
        <f t="shared" ca="1" si="1669"/>
        <v>3992374.2764574001</v>
      </c>
      <c r="EP209" s="197">
        <f t="shared" ca="1" si="1669"/>
        <v>3992374.2764574001</v>
      </c>
      <c r="EQ209" s="197">
        <f t="shared" ca="1" si="1669"/>
        <v>3992374.2764574001</v>
      </c>
      <c r="ER209" s="197">
        <f t="shared" ca="1" si="1669"/>
        <v>3992374.2764574001</v>
      </c>
      <c r="ES209" s="197">
        <f t="shared" ca="1" si="1669"/>
        <v>3992374.2764574001</v>
      </c>
      <c r="ET209" s="197">
        <f t="shared" ca="1" si="1669"/>
        <v>3992374.2764574001</v>
      </c>
      <c r="EU209" s="197">
        <f t="shared" ca="1" si="1669"/>
        <v>3701498.4980993653</v>
      </c>
      <c r="EV209" s="197">
        <f t="shared" ca="1" si="1669"/>
        <v>3781562.9921827652</v>
      </c>
      <c r="EW209" s="197">
        <f t="shared" ca="1" si="1669"/>
        <v>4617473.3664692063</v>
      </c>
      <c r="EX209" s="197">
        <f t="shared" ca="1" si="1669"/>
        <v>4830605.949865628</v>
      </c>
      <c r="EY209" s="197">
        <f t="shared" ca="1" si="1669"/>
        <v>4830605.949865628</v>
      </c>
      <c r="EZ209" s="197">
        <f t="shared" ca="1" si="1669"/>
        <v>4830605.949865628</v>
      </c>
      <c r="FA209" s="197">
        <f t="shared" ca="1" si="1669"/>
        <v>4830605.949865628</v>
      </c>
      <c r="FB209" s="197">
        <f t="shared" ca="1" si="1669"/>
        <v>4830605.949865628</v>
      </c>
      <c r="FC209" s="197">
        <f t="shared" ca="1" si="1669"/>
        <v>4830605.949865628</v>
      </c>
      <c r="FD209" s="197">
        <f t="shared" ca="1" si="1669"/>
        <v>4830605.949865628</v>
      </c>
      <c r="FE209" s="197">
        <f t="shared" ca="1" si="1669"/>
        <v>4830605.949865628</v>
      </c>
      <c r="FF209" s="197">
        <f t="shared" ca="1" si="1669"/>
        <v>4830605.949865628</v>
      </c>
      <c r="FG209" s="197">
        <f t="shared" ca="1" si="1669"/>
        <v>4900293.5281245019</v>
      </c>
      <c r="FH209" s="197">
        <f t="shared" ca="1" si="1669"/>
        <v>4984361.2469120715</v>
      </c>
      <c r="FI209" s="197">
        <f t="shared" ca="1" si="1669"/>
        <v>5013256.334912071</v>
      </c>
      <c r="FJ209" s="197">
        <f t="shared" ca="1" si="1669"/>
        <v>5013256.334912071</v>
      </c>
      <c r="FK209" s="197">
        <f t="shared" ca="1" si="1669"/>
        <v>4013256.334912071</v>
      </c>
      <c r="FL209" s="197">
        <f t="shared" ca="1" si="1669"/>
        <v>4013256.334912071</v>
      </c>
      <c r="FM209" s="197">
        <f t="shared" ca="1" si="1669"/>
        <v>4013256.334912071</v>
      </c>
      <c r="FN209" s="197">
        <f t="shared" ca="1" si="1669"/>
        <v>4013256.334912071</v>
      </c>
      <c r="FO209" s="197">
        <f t="shared" ca="1" si="1669"/>
        <v>4013256.334912071</v>
      </c>
      <c r="FP209" s="197">
        <f t="shared" ca="1" si="1669"/>
        <v>4013256.334912071</v>
      </c>
      <c r="FQ209" s="197">
        <f t="shared" ca="1" si="1669"/>
        <v>4013256.334912071</v>
      </c>
      <c r="FR209" s="197">
        <f t="shared" ca="1" si="1669"/>
        <v>4013256.334912071</v>
      </c>
      <c r="FS209" s="197">
        <f t="shared" ca="1" si="1669"/>
        <v>3254954.3556695315</v>
      </c>
      <c r="FT209" s="197">
        <f t="shared" ca="1" si="1669"/>
        <v>3343225.4603964803</v>
      </c>
      <c r="FU209" s="197">
        <f t="shared" ca="1" si="1669"/>
        <v>3515127.9953373186</v>
      </c>
      <c r="FV209" s="197">
        <f t="shared" ca="1" si="1669"/>
        <v>3850563.0535848439</v>
      </c>
      <c r="FW209" s="197">
        <f t="shared" ca="1" si="1669"/>
        <v>4185998.1118323691</v>
      </c>
      <c r="FX209" s="197">
        <f t="shared" ca="1" si="1669"/>
        <v>4185998.1118323691</v>
      </c>
      <c r="FY209" s="197">
        <f t="shared" ca="1" si="1669"/>
        <v>4185998.1118323691</v>
      </c>
      <c r="FZ209" s="197">
        <f t="shared" ca="1" si="1669"/>
        <v>4185998.1118323691</v>
      </c>
      <c r="GA209" s="197">
        <f t="shared" ca="1" si="1669"/>
        <v>4185998.1118323691</v>
      </c>
      <c r="GB209" s="197">
        <f t="shared" ca="1" si="1669"/>
        <v>4185998.1118323691</v>
      </c>
      <c r="GC209" s="197">
        <f t="shared" ca="1" si="1669"/>
        <v>4185998.1118323691</v>
      </c>
      <c r="GD209" s="197">
        <f t="shared" ca="1" si="1669"/>
        <v>4185998.1118323691</v>
      </c>
      <c r="GE209" s="197">
        <f t="shared" ca="1" si="1669"/>
        <v>3988459.3880315474</v>
      </c>
      <c r="GF209" s="197">
        <f t="shared" ca="1" si="1669"/>
        <v>4081144.0479948432</v>
      </c>
      <c r="GG209" s="197">
        <f t="shared" ca="1" si="1669"/>
        <v>4112578.8468540427</v>
      </c>
      <c r="GH209" s="197">
        <f t="shared" ca="1" si="1669"/>
        <v>4373606.5843913089</v>
      </c>
      <c r="GI209" s="197">
        <f t="shared" ca="1" si="1669"/>
        <v>4373606.5843913089</v>
      </c>
      <c r="GJ209" s="197">
        <f t="shared" ca="1" si="1669"/>
        <v>4373606.5843913089</v>
      </c>
      <c r="GK209" s="197">
        <f t="shared" ca="1" si="1669"/>
        <v>4373606.5843913089</v>
      </c>
      <c r="GL209" s="197">
        <f t="shared" ca="1" si="1669"/>
        <v>4373606.5843913089</v>
      </c>
      <c r="GM209" s="197">
        <f t="shared" ca="1" si="1669"/>
        <v>4373606.5843913089</v>
      </c>
      <c r="GN209" s="197">
        <f t="shared" ca="1" si="1669"/>
        <v>4373606.5843913089</v>
      </c>
      <c r="GO209" s="197">
        <f t="shared" ca="1" si="1669"/>
        <v>4373606.5843913089</v>
      </c>
      <c r="GP209" s="197">
        <f t="shared" ref="GP209:IU209" ca="1" si="1670">SUM(GP205:GP208)</f>
        <v>4373606.5843913089</v>
      </c>
      <c r="GQ209" s="197">
        <f t="shared" ca="1" si="1670"/>
        <v>4003784.1933368207</v>
      </c>
      <c r="GR209" s="197">
        <f t="shared" ca="1" si="1670"/>
        <v>4101103.0862982818</v>
      </c>
      <c r="GS209" s="197">
        <f t="shared" ca="1" si="1670"/>
        <v>4297633.6280407254</v>
      </c>
      <c r="GT209" s="197">
        <f t="shared" ca="1" si="1670"/>
        <v>4297633.6280407254</v>
      </c>
      <c r="GU209" s="197">
        <f t="shared" ca="1" si="1670"/>
        <v>4297633.6280407254</v>
      </c>
      <c r="GV209" s="197">
        <f t="shared" ca="1" si="1670"/>
        <v>4297633.6280407254</v>
      </c>
      <c r="GW209" s="197">
        <f t="shared" ca="1" si="1670"/>
        <v>4442589.0213363022</v>
      </c>
      <c r="GX209" s="197">
        <f t="shared" ca="1" si="1670"/>
        <v>4442589.0213363022</v>
      </c>
      <c r="GY209" s="197">
        <f t="shared" ca="1" si="1670"/>
        <v>4442589.0213363022</v>
      </c>
      <c r="GZ209" s="197">
        <f t="shared" ca="1" si="1670"/>
        <v>4442589.0213363022</v>
      </c>
      <c r="HA209" s="197">
        <f t="shared" ca="1" si="1670"/>
        <v>4587544.4146318799</v>
      </c>
      <c r="HB209" s="197">
        <f t="shared" ca="1" si="1670"/>
        <v>4587544.4146318799</v>
      </c>
      <c r="HC209" s="197">
        <f t="shared" ca="1" si="1670"/>
        <v>4675467.4542672299</v>
      </c>
      <c r="HD209" s="197">
        <f t="shared" ca="1" si="1670"/>
        <v>4777652.291876764</v>
      </c>
      <c r="HE209" s="197">
        <f t="shared" ca="1" si="1670"/>
        <v>4811861.4199864892</v>
      </c>
      <c r="HF209" s="197">
        <f t="shared" ca="1" si="1670"/>
        <v>4811861.4199864892</v>
      </c>
      <c r="HG209" s="197">
        <f t="shared" ca="1" si="1670"/>
        <v>4811861.4199864892</v>
      </c>
      <c r="HH209" s="197">
        <f t="shared" ca="1" si="1670"/>
        <v>4811861.4199864892</v>
      </c>
      <c r="HI209" s="197">
        <f t="shared" ca="1" si="1670"/>
        <v>4811861.4199864892</v>
      </c>
      <c r="HJ209" s="197">
        <f t="shared" ca="1" si="1670"/>
        <v>4811861.4199864892</v>
      </c>
      <c r="HK209" s="197">
        <f t="shared" ca="1" si="1670"/>
        <v>4811861.4199864892</v>
      </c>
      <c r="HL209" s="197">
        <f t="shared" ca="1" si="1670"/>
        <v>4811861.4199864892</v>
      </c>
      <c r="HM209" s="197">
        <f t="shared" ca="1" si="1670"/>
        <v>4811861.4199864892</v>
      </c>
      <c r="HN209" s="197">
        <f t="shared" ca="1" si="1670"/>
        <v>4811861.4199864892</v>
      </c>
      <c r="HO209" s="197">
        <f t="shared" ca="1" si="1670"/>
        <v>4969418.8687013257</v>
      </c>
      <c r="HP209" s="197">
        <f t="shared" ca="1" si="1670"/>
        <v>870636.83593390125</v>
      </c>
      <c r="HQ209" s="197">
        <f t="shared" ca="1" si="1670"/>
        <v>906328.05273066834</v>
      </c>
      <c r="HR209" s="197">
        <f t="shared" ca="1" si="1670"/>
        <v>906328.05273066834</v>
      </c>
      <c r="HS209" s="197">
        <f t="shared" ca="1" si="1670"/>
        <v>906328.05273066834</v>
      </c>
      <c r="HT209" s="197">
        <f t="shared" ca="1" si="1670"/>
        <v>906328.05273066834</v>
      </c>
      <c r="HU209" s="197">
        <f t="shared" ca="1" si="1670"/>
        <v>906328.05273066834</v>
      </c>
      <c r="HV209" s="197">
        <f t="shared" ca="1" si="1670"/>
        <v>906328.05273066834</v>
      </c>
      <c r="HW209" s="197">
        <f t="shared" ca="1" si="1670"/>
        <v>906328.05273066834</v>
      </c>
      <c r="HX209" s="197">
        <f t="shared" ca="1" si="1670"/>
        <v>906328.05273066834</v>
      </c>
      <c r="HY209" s="197">
        <f t="shared" ca="1" si="1670"/>
        <v>906328.05273066834</v>
      </c>
      <c r="HZ209" s="197">
        <f t="shared" ca="1" si="1670"/>
        <v>906328.05273066834</v>
      </c>
      <c r="IA209" s="197">
        <f t="shared" ca="1" si="1670"/>
        <v>906328.05273066834</v>
      </c>
      <c r="IB209" s="197">
        <f t="shared" ca="1" si="1670"/>
        <v>906328.05273066834</v>
      </c>
      <c r="IC209" s="197">
        <f t="shared" ca="1" si="1670"/>
        <v>943568.61161727586</v>
      </c>
      <c r="ID209" s="197">
        <f t="shared" ca="1" si="1670"/>
        <v>943568.61161727586</v>
      </c>
      <c r="IE209" s="197">
        <f t="shared" ca="1" si="1670"/>
        <v>943568.61161727586</v>
      </c>
      <c r="IF209" s="197">
        <f t="shared" ca="1" si="1670"/>
        <v>943568.61161727586</v>
      </c>
      <c r="IG209" s="197">
        <f t="shared" ca="1" si="1670"/>
        <v>943568.61161727586</v>
      </c>
      <c r="IH209" s="197">
        <f t="shared" ca="1" si="1670"/>
        <v>943568.61161727586</v>
      </c>
      <c r="II209" s="197">
        <f t="shared" ca="1" si="1670"/>
        <v>943568.61161727586</v>
      </c>
      <c r="IJ209" s="197">
        <f t="shared" ca="1" si="1670"/>
        <v>943568.61161727586</v>
      </c>
      <c r="IK209" s="197">
        <f t="shared" ca="1" si="1670"/>
        <v>943568.61161727586</v>
      </c>
      <c r="IL209" s="197">
        <f t="shared" ca="1" si="1670"/>
        <v>943568.61161727586</v>
      </c>
      <c r="IM209" s="197">
        <f t="shared" ca="1" si="1670"/>
        <v>943568.61161727586</v>
      </c>
      <c r="IN209" s="197">
        <f t="shared" ca="1" si="1670"/>
        <v>943568.61161727586</v>
      </c>
      <c r="IO209" s="197">
        <f t="shared" ca="1" si="1670"/>
        <v>982428.923135716</v>
      </c>
      <c r="IP209" s="197">
        <f t="shared" ca="1" si="1670"/>
        <v>982428.923135716</v>
      </c>
      <c r="IQ209" s="197">
        <f t="shared" ca="1" si="1670"/>
        <v>982428.923135716</v>
      </c>
      <c r="IR209" s="197">
        <f t="shared" ca="1" si="1670"/>
        <v>0</v>
      </c>
      <c r="IS209" s="197">
        <f t="shared" ca="1" si="1670"/>
        <v>0</v>
      </c>
      <c r="IT209" s="197">
        <f t="shared" ca="1" si="1670"/>
        <v>0</v>
      </c>
      <c r="IU209" s="197">
        <f t="shared" ca="1" si="1670"/>
        <v>0</v>
      </c>
    </row>
    <row r="210" spans="1:255">
      <c r="B210" s="192"/>
      <c r="E210" s="154"/>
      <c r="F210" s="154"/>
      <c r="G210" s="154"/>
      <c r="H210" s="154"/>
      <c r="I210" s="154"/>
      <c r="J210" s="154"/>
      <c r="K210" s="154"/>
      <c r="L210" s="154"/>
      <c r="M210" s="154"/>
      <c r="N210" s="154"/>
      <c r="O210" s="154"/>
      <c r="P210" s="154"/>
      <c r="Q210" s="154"/>
      <c r="R210" s="154"/>
      <c r="S210" s="154"/>
      <c r="T210" s="154"/>
      <c r="U210" s="154"/>
      <c r="V210" s="154"/>
      <c r="W210" s="154"/>
      <c r="X210" s="154"/>
      <c r="Y210" s="154"/>
      <c r="Z210" s="154"/>
      <c r="AA210" s="154"/>
      <c r="AB210" s="154"/>
      <c r="AC210" s="154"/>
      <c r="AD210" s="154"/>
      <c r="AE210" s="154"/>
      <c r="AF210" s="154"/>
      <c r="AG210" s="154"/>
      <c r="AH210" s="154"/>
      <c r="AI210" s="154"/>
      <c r="AJ210" s="154"/>
      <c r="AK210" s="154"/>
      <c r="AL210" s="154"/>
      <c r="AM210" s="154"/>
      <c r="AN210" s="154"/>
      <c r="AO210" s="154"/>
      <c r="AP210" s="154"/>
      <c r="AQ210" s="154"/>
      <c r="AR210" s="154"/>
      <c r="AS210" s="154"/>
      <c r="AT210" s="154"/>
      <c r="AU210" s="154"/>
      <c r="AV210" s="154"/>
      <c r="AW210" s="154"/>
      <c r="AX210" s="154"/>
      <c r="AY210" s="154"/>
      <c r="AZ210" s="154"/>
      <c r="BA210" s="154"/>
      <c r="BB210" s="154"/>
      <c r="BC210" s="154"/>
      <c r="BD210" s="154"/>
      <c r="BE210" s="154"/>
      <c r="BF210" s="154"/>
      <c r="BG210" s="154"/>
      <c r="BH210" s="154"/>
      <c r="BI210" s="154"/>
      <c r="BJ210" s="154"/>
      <c r="BK210" s="154"/>
      <c r="BL210" s="154"/>
      <c r="BM210" s="154"/>
      <c r="BN210" s="154"/>
      <c r="BO210" s="154"/>
      <c r="BP210" s="154"/>
      <c r="BQ210" s="154"/>
      <c r="BR210" s="154"/>
      <c r="BS210" s="154"/>
      <c r="BT210" s="154"/>
      <c r="BU210" s="154"/>
      <c r="BV210" s="154"/>
      <c r="BW210" s="154"/>
      <c r="BX210" s="154"/>
      <c r="BY210" s="154"/>
      <c r="BZ210" s="154"/>
      <c r="CA210" s="154"/>
      <c r="CB210" s="154"/>
      <c r="CC210" s="154"/>
      <c r="CD210" s="154"/>
      <c r="CE210" s="154"/>
      <c r="CF210" s="154"/>
      <c r="CG210" s="154"/>
      <c r="CH210" s="154"/>
      <c r="CI210" s="154"/>
      <c r="CJ210" s="154"/>
      <c r="CK210" s="154"/>
      <c r="CL210" s="154"/>
      <c r="CM210" s="154"/>
      <c r="CN210" s="154"/>
      <c r="CO210" s="154"/>
      <c r="CP210" s="154"/>
      <c r="CQ210" s="154"/>
      <c r="CR210" s="154"/>
      <c r="CS210" s="154"/>
      <c r="CT210" s="154"/>
      <c r="CU210" s="154"/>
      <c r="CV210" s="154"/>
      <c r="CW210" s="154"/>
      <c r="CX210" s="154"/>
      <c r="CY210" s="154"/>
      <c r="CZ210" s="154"/>
      <c r="DA210" s="154"/>
      <c r="DB210" s="154"/>
      <c r="DC210" s="154"/>
      <c r="DD210" s="154"/>
      <c r="DE210" s="154"/>
      <c r="DF210" s="154"/>
      <c r="DG210" s="154"/>
      <c r="DH210" s="154"/>
      <c r="DI210" s="154"/>
      <c r="DJ210" s="154"/>
      <c r="DK210" s="154"/>
      <c r="DL210" s="154"/>
      <c r="DM210" s="154"/>
      <c r="DN210" s="154"/>
      <c r="DO210" s="154"/>
      <c r="DP210" s="154"/>
      <c r="DQ210" s="154"/>
      <c r="DR210" s="154"/>
      <c r="DS210" s="154"/>
      <c r="DT210" s="154"/>
      <c r="DU210" s="154"/>
      <c r="DV210" s="154"/>
      <c r="DW210" s="154"/>
      <c r="DX210" s="154"/>
      <c r="DY210" s="154"/>
      <c r="DZ210" s="154"/>
      <c r="EA210" s="154"/>
      <c r="EB210" s="154"/>
      <c r="EC210" s="154"/>
      <c r="ED210" s="154"/>
      <c r="EE210" s="154"/>
      <c r="EF210" s="154"/>
      <c r="EG210" s="154"/>
      <c r="EH210" s="154"/>
      <c r="EI210" s="154"/>
      <c r="EJ210" s="154"/>
      <c r="EK210" s="154"/>
      <c r="EL210" s="154"/>
      <c r="EM210" s="154"/>
      <c r="EN210" s="154"/>
      <c r="EO210" s="154"/>
      <c r="EP210" s="154"/>
      <c r="EQ210" s="154"/>
      <c r="ER210" s="154"/>
      <c r="ES210" s="154"/>
      <c r="ET210" s="154"/>
      <c r="EU210" s="154"/>
      <c r="EV210" s="154"/>
      <c r="EW210" s="154"/>
      <c r="EX210" s="154"/>
      <c r="EY210" s="154"/>
      <c r="EZ210" s="154"/>
      <c r="FA210" s="154"/>
      <c r="FB210" s="154"/>
      <c r="FC210" s="154"/>
      <c r="FD210" s="154"/>
      <c r="FE210" s="154"/>
      <c r="FF210" s="154"/>
      <c r="FG210" s="154"/>
      <c r="FH210" s="154"/>
      <c r="FI210" s="154"/>
      <c r="FJ210" s="154"/>
      <c r="FK210" s="154"/>
      <c r="FL210" s="154"/>
      <c r="FM210" s="154"/>
      <c r="FN210" s="154"/>
      <c r="FO210" s="154"/>
      <c r="FP210" s="154"/>
      <c r="FQ210" s="154"/>
      <c r="FR210" s="154"/>
      <c r="FS210" s="154"/>
      <c r="FT210" s="154"/>
      <c r="FU210" s="154"/>
      <c r="FV210" s="154"/>
      <c r="FW210" s="154"/>
      <c r="FX210" s="154"/>
      <c r="FY210" s="154"/>
      <c r="FZ210" s="154"/>
      <c r="GA210" s="154"/>
      <c r="GB210" s="154"/>
      <c r="GC210" s="154"/>
      <c r="GD210" s="154"/>
      <c r="GE210" s="154"/>
      <c r="GF210" s="154"/>
      <c r="GG210" s="154"/>
      <c r="GH210" s="154"/>
      <c r="GI210" s="154"/>
      <c r="GJ210" s="154"/>
      <c r="GK210" s="154"/>
      <c r="GL210" s="154"/>
      <c r="GM210" s="154"/>
      <c r="GN210" s="154"/>
      <c r="GO210" s="154"/>
      <c r="GP210" s="154"/>
      <c r="GQ210" s="154"/>
      <c r="GR210" s="154"/>
      <c r="GS210" s="154"/>
      <c r="GT210" s="154"/>
      <c r="GU210" s="154"/>
      <c r="GV210" s="154"/>
      <c r="GW210" s="154"/>
      <c r="GX210" s="154"/>
      <c r="GY210" s="154"/>
      <c r="GZ210" s="154"/>
      <c r="HA210" s="154"/>
      <c r="HB210" s="154"/>
      <c r="HC210" s="154"/>
      <c r="HD210" s="154"/>
      <c r="HE210" s="154"/>
      <c r="HF210" s="154"/>
      <c r="HG210" s="154"/>
      <c r="HH210" s="154"/>
      <c r="HI210" s="154"/>
      <c r="HJ210" s="154"/>
      <c r="HK210" s="154"/>
      <c r="HL210" s="154"/>
      <c r="HM210" s="154"/>
      <c r="HN210" s="154"/>
      <c r="HO210" s="154"/>
      <c r="HP210" s="154"/>
      <c r="HQ210" s="154"/>
      <c r="HR210" s="154"/>
      <c r="HS210" s="154"/>
      <c r="HT210" s="154"/>
      <c r="HU210" s="154"/>
      <c r="HV210" s="154"/>
      <c r="HW210" s="154"/>
      <c r="HX210" s="154"/>
      <c r="HY210" s="154"/>
      <c r="HZ210" s="154"/>
      <c r="IA210" s="154"/>
      <c r="IB210" s="154"/>
      <c r="IC210" s="154"/>
      <c r="ID210" s="154"/>
      <c r="IE210" s="154"/>
      <c r="IF210" s="154"/>
      <c r="IG210" s="154"/>
      <c r="IH210" s="154"/>
      <c r="II210" s="154"/>
      <c r="IJ210" s="154"/>
      <c r="IK210" s="154"/>
      <c r="IL210" s="154"/>
      <c r="IM210" s="154"/>
      <c r="IN210" s="154"/>
      <c r="IO210" s="154"/>
      <c r="IP210" s="154"/>
      <c r="IQ210" s="154"/>
      <c r="IR210" s="154"/>
      <c r="IS210" s="154"/>
      <c r="IT210" s="154"/>
      <c r="IU210" s="154"/>
    </row>
    <row r="211" spans="1:255">
      <c r="B211" s="192"/>
      <c r="E211" s="154"/>
      <c r="F211" s="154"/>
      <c r="G211" s="154"/>
      <c r="H211" s="154"/>
      <c r="I211" s="154"/>
      <c r="J211" s="154"/>
      <c r="K211" s="154"/>
      <c r="L211" s="154"/>
      <c r="M211" s="154"/>
      <c r="N211" s="154"/>
      <c r="O211" s="154"/>
      <c r="P211" s="154"/>
      <c r="Q211" s="154"/>
      <c r="R211" s="154"/>
      <c r="S211" s="154"/>
      <c r="T211" s="154"/>
      <c r="U211" s="154"/>
      <c r="V211" s="154"/>
      <c r="W211" s="154"/>
      <c r="X211" s="154"/>
      <c r="Y211" s="154"/>
      <c r="Z211" s="154"/>
      <c r="AA211" s="154"/>
      <c r="AB211" s="154"/>
      <c r="AC211" s="154"/>
      <c r="AD211" s="154"/>
      <c r="AE211" s="154"/>
      <c r="AF211" s="154"/>
      <c r="AG211" s="154"/>
      <c r="AH211" s="154"/>
      <c r="AI211" s="154"/>
      <c r="AJ211" s="154"/>
      <c r="AK211" s="154"/>
      <c r="AL211" s="154"/>
      <c r="AM211" s="154"/>
      <c r="AN211" s="154"/>
      <c r="AO211" s="154"/>
      <c r="AP211" s="154"/>
      <c r="AQ211" s="154"/>
      <c r="AR211" s="154"/>
      <c r="AS211" s="154"/>
      <c r="AT211" s="154"/>
      <c r="AU211" s="154"/>
      <c r="AV211" s="154"/>
      <c r="AW211" s="154"/>
      <c r="AX211" s="154"/>
      <c r="AY211" s="154"/>
      <c r="AZ211" s="154"/>
      <c r="BA211" s="154"/>
      <c r="BB211" s="154"/>
      <c r="BC211" s="154"/>
      <c r="BD211" s="154"/>
      <c r="BE211" s="154"/>
      <c r="BF211" s="154"/>
      <c r="BG211" s="154"/>
      <c r="BH211" s="154"/>
      <c r="BI211" s="154"/>
      <c r="BJ211" s="154"/>
      <c r="BK211" s="154"/>
      <c r="BL211" s="154"/>
      <c r="BM211" s="154"/>
      <c r="BN211" s="154"/>
      <c r="BO211" s="154"/>
      <c r="BP211" s="154"/>
      <c r="BQ211" s="154"/>
      <c r="BR211" s="154"/>
      <c r="BS211" s="154"/>
      <c r="BT211" s="154"/>
      <c r="BU211" s="154"/>
      <c r="BV211" s="154"/>
      <c r="BW211" s="154"/>
      <c r="BX211" s="154"/>
      <c r="BY211" s="154"/>
      <c r="BZ211" s="154"/>
      <c r="CA211" s="154"/>
      <c r="CB211" s="154"/>
      <c r="CC211" s="154"/>
      <c r="CD211" s="154"/>
      <c r="CE211" s="154"/>
      <c r="CF211" s="154"/>
      <c r="CG211" s="154"/>
      <c r="CH211" s="154"/>
      <c r="CI211" s="154"/>
      <c r="CJ211" s="154"/>
      <c r="CK211" s="154"/>
      <c r="CL211" s="154"/>
      <c r="CM211" s="154"/>
      <c r="CN211" s="154"/>
      <c r="CO211" s="154"/>
      <c r="CP211" s="154"/>
      <c r="CQ211" s="154"/>
      <c r="CR211" s="154"/>
      <c r="CS211" s="154"/>
      <c r="CT211" s="154"/>
      <c r="CU211" s="154"/>
      <c r="CV211" s="154"/>
      <c r="CW211" s="154"/>
      <c r="CX211" s="154"/>
      <c r="CY211" s="154"/>
      <c r="CZ211" s="154"/>
      <c r="DA211" s="154"/>
      <c r="DB211" s="154"/>
      <c r="DC211" s="154"/>
      <c r="DD211" s="154"/>
      <c r="DE211" s="154"/>
      <c r="DF211" s="154"/>
      <c r="DG211" s="154"/>
      <c r="DH211" s="154"/>
      <c r="DI211" s="154"/>
      <c r="DJ211" s="154"/>
      <c r="DK211" s="154"/>
      <c r="DL211" s="154"/>
      <c r="DM211" s="154"/>
      <c r="DN211" s="154"/>
      <c r="DO211" s="154"/>
      <c r="DP211" s="154"/>
      <c r="DQ211" s="154"/>
      <c r="DR211" s="154"/>
      <c r="DS211" s="154"/>
      <c r="DT211" s="154"/>
      <c r="DU211" s="154"/>
      <c r="DV211" s="154"/>
      <c r="DW211" s="154"/>
      <c r="DX211" s="154"/>
      <c r="DY211" s="154"/>
      <c r="DZ211" s="154"/>
      <c r="EA211" s="154"/>
      <c r="EB211" s="154"/>
      <c r="EC211" s="154"/>
      <c r="ED211" s="154"/>
      <c r="EE211" s="154"/>
      <c r="EF211" s="154"/>
      <c r="EG211" s="154"/>
      <c r="EH211" s="154"/>
      <c r="EI211" s="154"/>
      <c r="EJ211" s="154"/>
      <c r="EK211" s="154"/>
      <c r="EL211" s="154"/>
      <c r="EM211" s="154"/>
      <c r="EN211" s="154"/>
      <c r="EO211" s="154"/>
      <c r="EP211" s="154"/>
      <c r="EQ211" s="154"/>
      <c r="ER211" s="154"/>
      <c r="ES211" s="154"/>
      <c r="ET211" s="154"/>
      <c r="EU211" s="154"/>
      <c r="EV211" s="154"/>
      <c r="EW211" s="154"/>
      <c r="EX211" s="154"/>
      <c r="EY211" s="154"/>
      <c r="EZ211" s="154"/>
      <c r="FA211" s="154"/>
      <c r="FB211" s="154"/>
      <c r="FC211" s="154"/>
      <c r="FD211" s="154"/>
      <c r="FE211" s="154"/>
      <c r="FF211" s="154"/>
      <c r="FG211" s="154"/>
      <c r="FH211" s="154"/>
      <c r="FI211" s="154"/>
      <c r="FJ211" s="154"/>
      <c r="FK211" s="154"/>
      <c r="FL211" s="154"/>
      <c r="FM211" s="154"/>
      <c r="FN211" s="154"/>
      <c r="FO211" s="154"/>
      <c r="FP211" s="154"/>
      <c r="FQ211" s="154"/>
      <c r="FR211" s="154"/>
      <c r="FS211" s="154"/>
      <c r="FT211" s="154"/>
      <c r="FU211" s="154"/>
      <c r="FV211" s="154"/>
      <c r="FW211" s="154"/>
      <c r="FX211" s="154"/>
      <c r="FY211" s="154"/>
      <c r="FZ211" s="154"/>
      <c r="GA211" s="154"/>
      <c r="GB211" s="154"/>
      <c r="GC211" s="154"/>
      <c r="GD211" s="154"/>
      <c r="GE211" s="154"/>
      <c r="GF211" s="154"/>
      <c r="GG211" s="154"/>
      <c r="GH211" s="154"/>
      <c r="GI211" s="154"/>
      <c r="GJ211" s="154"/>
      <c r="GK211" s="154"/>
      <c r="GL211" s="154"/>
      <c r="GM211" s="154"/>
      <c r="GN211" s="154"/>
      <c r="GO211" s="154"/>
      <c r="GP211" s="154"/>
      <c r="GQ211" s="154"/>
      <c r="GR211" s="154"/>
      <c r="GS211" s="154"/>
      <c r="GT211" s="154"/>
      <c r="GU211" s="154"/>
      <c r="GV211" s="154"/>
      <c r="GW211" s="154"/>
      <c r="GX211" s="154"/>
      <c r="GY211" s="154"/>
      <c r="GZ211" s="154"/>
      <c r="HA211" s="154"/>
      <c r="HB211" s="154"/>
      <c r="HC211" s="154"/>
      <c r="HD211" s="154"/>
      <c r="HE211" s="154"/>
      <c r="HF211" s="154"/>
      <c r="HG211" s="154"/>
      <c r="HH211" s="154"/>
      <c r="HI211" s="154"/>
      <c r="HJ211" s="154"/>
      <c r="HK211" s="154"/>
      <c r="HL211" s="154"/>
      <c r="HM211" s="154"/>
      <c r="HN211" s="154"/>
      <c r="HO211" s="154"/>
      <c r="HP211" s="154"/>
      <c r="HQ211" s="154"/>
      <c r="HR211" s="154"/>
      <c r="HS211" s="154"/>
      <c r="HT211" s="154"/>
      <c r="HU211" s="154"/>
      <c r="HV211" s="154"/>
      <c r="HW211" s="154"/>
      <c r="HX211" s="154"/>
      <c r="HY211" s="154"/>
      <c r="HZ211" s="154"/>
      <c r="IA211" s="154"/>
      <c r="IB211" s="154"/>
      <c r="IC211" s="154"/>
      <c r="ID211" s="154"/>
      <c r="IE211" s="154"/>
      <c r="IF211" s="154"/>
      <c r="IG211" s="154"/>
      <c r="IH211" s="154"/>
      <c r="II211" s="154"/>
      <c r="IJ211" s="154"/>
      <c r="IK211" s="154"/>
      <c r="IL211" s="154"/>
      <c r="IM211" s="154"/>
      <c r="IN211" s="154"/>
      <c r="IO211" s="154"/>
      <c r="IP211" s="154"/>
      <c r="IQ211" s="154"/>
      <c r="IR211" s="154"/>
      <c r="IS211" s="154"/>
      <c r="IT211" s="154"/>
      <c r="IU211" s="154"/>
    </row>
    <row r="212" spans="1:255">
      <c r="B212" s="192" t="s">
        <v>63</v>
      </c>
      <c r="D212" s="208"/>
      <c r="E212" s="205"/>
      <c r="F212" s="205"/>
      <c r="G212" s="205"/>
      <c r="H212" s="205"/>
      <c r="I212" s="205"/>
      <c r="J212" s="205"/>
      <c r="K212" s="205"/>
      <c r="L212" s="205"/>
      <c r="M212" s="205"/>
      <c r="N212" s="205"/>
      <c r="O212" s="205"/>
      <c r="P212" s="205"/>
      <c r="Q212" s="205"/>
      <c r="R212" s="205"/>
      <c r="S212" s="205"/>
      <c r="T212" s="205"/>
      <c r="U212" s="205"/>
      <c r="V212" s="205"/>
      <c r="W212" s="205"/>
      <c r="X212" s="205"/>
      <c r="Y212" s="205"/>
      <c r="Z212" s="205"/>
      <c r="AA212" s="205"/>
      <c r="AB212" s="205"/>
      <c r="AC212" s="205"/>
      <c r="AD212" s="205"/>
      <c r="AE212" s="205"/>
      <c r="AF212" s="205"/>
      <c r="AG212" s="205"/>
      <c r="AH212" s="205"/>
      <c r="AI212" s="205"/>
      <c r="AJ212" s="205"/>
      <c r="AK212" s="205"/>
      <c r="AL212" s="205"/>
      <c r="AM212" s="205"/>
      <c r="AN212" s="205"/>
      <c r="AO212" s="205"/>
      <c r="AP212" s="205"/>
      <c r="AQ212" s="205"/>
      <c r="AR212" s="205"/>
      <c r="AS212" s="205"/>
      <c r="AT212" s="205"/>
      <c r="AU212" s="205"/>
      <c r="AV212" s="205"/>
      <c r="AW212" s="205"/>
      <c r="AX212" s="205"/>
      <c r="AY212" s="205"/>
      <c r="AZ212" s="205"/>
      <c r="BA212" s="205"/>
      <c r="BB212" s="205"/>
      <c r="BC212" s="205"/>
      <c r="BD212" s="205"/>
      <c r="BE212" s="205"/>
      <c r="BF212" s="205"/>
      <c r="BG212" s="205"/>
      <c r="BH212" s="205"/>
      <c r="BI212" s="205"/>
      <c r="BJ212" s="205"/>
      <c r="BK212" s="205"/>
      <c r="BL212" s="205"/>
      <c r="BM212" s="205"/>
      <c r="BN212" s="205"/>
      <c r="BO212" s="205"/>
      <c r="BP212" s="205"/>
      <c r="BQ212" s="205"/>
      <c r="BR212" s="205"/>
      <c r="BS212" s="205"/>
      <c r="BT212" s="205"/>
      <c r="BU212" s="205"/>
      <c r="BV212" s="205"/>
      <c r="BW212" s="205"/>
      <c r="BX212" s="205"/>
      <c r="BY212" s="205"/>
      <c r="BZ212" s="205"/>
      <c r="CA212" s="205"/>
      <c r="CB212" s="205"/>
      <c r="CC212" s="205"/>
      <c r="CD212" s="205"/>
      <c r="CE212" s="205"/>
      <c r="CF212" s="205"/>
      <c r="CG212" s="205"/>
      <c r="CH212" s="205"/>
      <c r="CI212" s="205"/>
      <c r="CJ212" s="205"/>
      <c r="CK212" s="205"/>
      <c r="CL212" s="205"/>
      <c r="CM212" s="205"/>
      <c r="CN212" s="205"/>
      <c r="CO212" s="205"/>
      <c r="CP212" s="205"/>
      <c r="CQ212" s="205"/>
      <c r="CR212" s="205"/>
      <c r="CS212" s="205"/>
      <c r="CT212" s="205"/>
      <c r="CU212" s="205"/>
      <c r="CV212" s="205"/>
      <c r="CW212" s="205"/>
      <c r="CX212" s="205"/>
      <c r="CY212" s="205"/>
      <c r="CZ212" s="205"/>
      <c r="DA212" s="205"/>
      <c r="DB212" s="205"/>
      <c r="DC212" s="205"/>
      <c r="DD212" s="205"/>
      <c r="DE212" s="205"/>
      <c r="DF212" s="205"/>
      <c r="DG212" s="205"/>
      <c r="DH212" s="205"/>
      <c r="DI212" s="205"/>
      <c r="DJ212" s="205"/>
      <c r="DK212" s="205"/>
      <c r="DL212" s="205"/>
      <c r="DM212" s="205"/>
      <c r="DN212" s="205"/>
      <c r="DO212" s="205"/>
      <c r="DP212" s="205"/>
      <c r="DQ212" s="205"/>
      <c r="DR212" s="205"/>
      <c r="DS212" s="205"/>
      <c r="DT212" s="205"/>
      <c r="DU212" s="205"/>
      <c r="DV212" s="205"/>
      <c r="DW212" s="205"/>
      <c r="DX212" s="205"/>
      <c r="DY212" s="205"/>
      <c r="DZ212" s="205"/>
      <c r="EA212" s="205"/>
      <c r="EB212" s="205"/>
      <c r="EC212" s="205"/>
      <c r="ED212" s="205"/>
      <c r="EE212" s="205"/>
      <c r="EF212" s="205"/>
      <c r="EG212" s="205"/>
      <c r="EH212" s="205"/>
      <c r="EI212" s="205"/>
      <c r="EJ212" s="205"/>
      <c r="EK212" s="205"/>
      <c r="EL212" s="205"/>
      <c r="EM212" s="205"/>
      <c r="EN212" s="205"/>
      <c r="EO212" s="205"/>
      <c r="EP212" s="205"/>
      <c r="EQ212" s="205"/>
      <c r="ER212" s="205"/>
      <c r="ES212" s="205"/>
      <c r="ET212" s="205"/>
      <c r="EU212" s="205"/>
      <c r="EV212" s="205"/>
      <c r="EW212" s="205"/>
      <c r="EX212" s="205"/>
      <c r="EY212" s="205"/>
      <c r="EZ212" s="205"/>
      <c r="FA212" s="205"/>
      <c r="FB212" s="205"/>
      <c r="FC212" s="205"/>
      <c r="FD212" s="205"/>
      <c r="FE212" s="205"/>
      <c r="FF212" s="205"/>
      <c r="FG212" s="205"/>
      <c r="FH212" s="205"/>
      <c r="FI212" s="205"/>
      <c r="FJ212" s="205"/>
      <c r="FK212" s="205"/>
      <c r="FL212" s="205"/>
      <c r="FM212" s="205"/>
      <c r="FN212" s="205"/>
      <c r="FO212" s="205"/>
      <c r="FP212" s="205"/>
      <c r="FQ212" s="205"/>
      <c r="FR212" s="205"/>
      <c r="FS212" s="205"/>
      <c r="FT212" s="205"/>
      <c r="FU212" s="205"/>
      <c r="FV212" s="205"/>
      <c r="FW212" s="205"/>
      <c r="FX212" s="205"/>
      <c r="FY212" s="205"/>
      <c r="FZ212" s="205"/>
      <c r="GA212" s="205"/>
      <c r="GB212" s="205"/>
      <c r="GC212" s="205"/>
      <c r="GD212" s="205"/>
      <c r="GE212" s="205"/>
      <c r="GF212" s="205"/>
      <c r="GG212" s="205"/>
      <c r="GH212" s="205"/>
      <c r="GI212" s="205"/>
      <c r="GJ212" s="205"/>
      <c r="GK212" s="205"/>
      <c r="GL212" s="205"/>
      <c r="GM212" s="205"/>
      <c r="GN212" s="205"/>
      <c r="GO212" s="205"/>
      <c r="GP212" s="205"/>
      <c r="GQ212" s="205"/>
      <c r="GR212" s="205"/>
      <c r="GS212" s="205"/>
      <c r="GT212" s="205"/>
      <c r="GU212" s="205"/>
      <c r="GV212" s="205"/>
      <c r="GW212" s="205"/>
      <c r="GX212" s="205"/>
      <c r="GY212" s="205"/>
      <c r="GZ212" s="205"/>
      <c r="HA212" s="205"/>
      <c r="HB212" s="205"/>
      <c r="HC212" s="205"/>
      <c r="HD212" s="205"/>
      <c r="HE212" s="205"/>
      <c r="HF212" s="205"/>
      <c r="HG212" s="205"/>
      <c r="HH212" s="205"/>
      <c r="HI212" s="205"/>
      <c r="HJ212" s="205"/>
      <c r="HK212" s="205"/>
      <c r="HL212" s="205"/>
      <c r="HM212" s="205"/>
      <c r="HN212" s="205"/>
      <c r="HO212" s="205"/>
      <c r="HP212" s="205"/>
      <c r="HQ212" s="205"/>
      <c r="HR212" s="205"/>
      <c r="HS212" s="205"/>
      <c r="HT212" s="205"/>
      <c r="HU212" s="205"/>
      <c r="HV212" s="205"/>
      <c r="HW212" s="205"/>
      <c r="HX212" s="205"/>
      <c r="HY212" s="205"/>
      <c r="HZ212" s="205"/>
      <c r="IA212" s="205"/>
      <c r="IB212" s="205"/>
      <c r="IC212" s="205"/>
      <c r="ID212" s="205"/>
      <c r="IE212" s="205"/>
      <c r="IF212" s="205"/>
      <c r="IG212" s="205"/>
      <c r="IH212" s="205"/>
      <c r="II212" s="205"/>
      <c r="IJ212" s="205"/>
      <c r="IK212" s="205"/>
      <c r="IL212" s="205"/>
      <c r="IM212" s="205"/>
      <c r="IN212" s="205"/>
      <c r="IO212" s="205"/>
      <c r="IP212" s="205"/>
      <c r="IQ212" s="205"/>
      <c r="IR212" s="205"/>
      <c r="IS212" s="205"/>
      <c r="IT212" s="205"/>
      <c r="IU212" s="205"/>
    </row>
    <row r="213" spans="1:255">
      <c r="A213" s="209"/>
      <c r="B213" s="210" t="s">
        <v>264</v>
      </c>
      <c r="C213" s="209"/>
      <c r="D213" s="209"/>
      <c r="E213" s="209">
        <f>SUM(E214:E222)</f>
        <v>0</v>
      </c>
      <c r="F213" s="209">
        <f t="shared" ref="F213:BQ213" si="1671">SUM(F214:F222)</f>
        <v>0</v>
      </c>
      <c r="G213" s="209">
        <f t="shared" si="1671"/>
        <v>0</v>
      </c>
      <c r="H213" s="209">
        <f t="shared" si="1671"/>
        <v>0</v>
      </c>
      <c r="I213" s="209">
        <f t="shared" si="1671"/>
        <v>0</v>
      </c>
      <c r="J213" s="209">
        <f t="shared" si="1671"/>
        <v>0</v>
      </c>
      <c r="K213" s="209">
        <f t="shared" si="1671"/>
        <v>0</v>
      </c>
      <c r="L213" s="209">
        <f t="shared" si="1671"/>
        <v>0</v>
      </c>
      <c r="M213" s="209">
        <f t="shared" si="1671"/>
        <v>0</v>
      </c>
      <c r="N213" s="209">
        <f t="shared" si="1671"/>
        <v>0</v>
      </c>
      <c r="O213" s="209">
        <f t="shared" si="1671"/>
        <v>0</v>
      </c>
      <c r="P213" s="209">
        <f t="shared" si="1671"/>
        <v>0</v>
      </c>
      <c r="Q213" s="209">
        <f t="shared" si="1671"/>
        <v>0</v>
      </c>
      <c r="R213" s="209">
        <f t="shared" si="1671"/>
        <v>0</v>
      </c>
      <c r="S213" s="209">
        <f t="shared" si="1671"/>
        <v>0</v>
      </c>
      <c r="T213" s="209">
        <f t="shared" si="1671"/>
        <v>0</v>
      </c>
      <c r="U213" s="209">
        <f t="shared" si="1671"/>
        <v>0</v>
      </c>
      <c r="V213" s="209">
        <f t="shared" si="1671"/>
        <v>0</v>
      </c>
      <c r="W213" s="209">
        <f t="shared" si="1671"/>
        <v>0</v>
      </c>
      <c r="X213" s="209">
        <f t="shared" si="1671"/>
        <v>0</v>
      </c>
      <c r="Y213" s="209">
        <f t="shared" si="1671"/>
        <v>0</v>
      </c>
      <c r="Z213" s="209">
        <f t="shared" si="1671"/>
        <v>0</v>
      </c>
      <c r="AA213" s="209">
        <f t="shared" si="1671"/>
        <v>0</v>
      </c>
      <c r="AB213" s="209">
        <f t="shared" si="1671"/>
        <v>0</v>
      </c>
      <c r="AC213" s="209">
        <f t="shared" si="1671"/>
        <v>0</v>
      </c>
      <c r="AD213" s="209">
        <f t="shared" si="1671"/>
        <v>0</v>
      </c>
      <c r="AE213" s="209">
        <f t="shared" si="1671"/>
        <v>0</v>
      </c>
      <c r="AF213" s="209">
        <f t="shared" si="1671"/>
        <v>0</v>
      </c>
      <c r="AG213" s="209">
        <f t="shared" si="1671"/>
        <v>0</v>
      </c>
      <c r="AH213" s="209">
        <f t="shared" si="1671"/>
        <v>0</v>
      </c>
      <c r="AI213" s="209">
        <f t="shared" si="1671"/>
        <v>0</v>
      </c>
      <c r="AJ213" s="209">
        <f t="shared" si="1671"/>
        <v>0</v>
      </c>
      <c r="AK213" s="209">
        <f t="shared" si="1671"/>
        <v>0</v>
      </c>
      <c r="AL213" s="209">
        <f t="shared" si="1671"/>
        <v>0</v>
      </c>
      <c r="AM213" s="209">
        <f t="shared" si="1671"/>
        <v>0</v>
      </c>
      <c r="AN213" s="209">
        <f t="shared" si="1671"/>
        <v>0</v>
      </c>
      <c r="AO213" s="209">
        <f t="shared" si="1671"/>
        <v>0</v>
      </c>
      <c r="AP213" s="209">
        <f t="shared" si="1671"/>
        <v>0</v>
      </c>
      <c r="AQ213" s="209">
        <f t="shared" si="1671"/>
        <v>0</v>
      </c>
      <c r="AR213" s="209">
        <f t="shared" si="1671"/>
        <v>0</v>
      </c>
      <c r="AS213" s="209">
        <f t="shared" si="1671"/>
        <v>0</v>
      </c>
      <c r="AT213" s="209">
        <f t="shared" si="1671"/>
        <v>0</v>
      </c>
      <c r="AU213" s="209">
        <f t="shared" si="1671"/>
        <v>0</v>
      </c>
      <c r="AV213" s="209">
        <f t="shared" si="1671"/>
        <v>0</v>
      </c>
      <c r="AW213" s="209">
        <f t="shared" si="1671"/>
        <v>0</v>
      </c>
      <c r="AX213" s="209">
        <f t="shared" si="1671"/>
        <v>0</v>
      </c>
      <c r="AY213" s="209">
        <f t="shared" si="1671"/>
        <v>0</v>
      </c>
      <c r="AZ213" s="209">
        <f t="shared" si="1671"/>
        <v>0</v>
      </c>
      <c r="BA213" s="209">
        <f t="shared" si="1671"/>
        <v>0</v>
      </c>
      <c r="BB213" s="209">
        <f t="shared" si="1671"/>
        <v>0</v>
      </c>
      <c r="BC213" s="209">
        <f t="shared" si="1671"/>
        <v>0</v>
      </c>
      <c r="BD213" s="209">
        <f t="shared" si="1671"/>
        <v>0</v>
      </c>
      <c r="BE213" s="209">
        <f t="shared" si="1671"/>
        <v>0</v>
      </c>
      <c r="BF213" s="209">
        <f t="shared" si="1671"/>
        <v>0</v>
      </c>
      <c r="BG213" s="209">
        <f t="shared" si="1671"/>
        <v>0</v>
      </c>
      <c r="BH213" s="209">
        <f t="shared" si="1671"/>
        <v>0</v>
      </c>
      <c r="BI213" s="209">
        <f t="shared" si="1671"/>
        <v>0</v>
      </c>
      <c r="BJ213" s="209">
        <f t="shared" si="1671"/>
        <v>0</v>
      </c>
      <c r="BK213" s="209">
        <f t="shared" si="1671"/>
        <v>0</v>
      </c>
      <c r="BL213" s="209">
        <f t="shared" si="1671"/>
        <v>0</v>
      </c>
      <c r="BM213" s="209">
        <f t="shared" si="1671"/>
        <v>0</v>
      </c>
      <c r="BN213" s="209">
        <f t="shared" si="1671"/>
        <v>0</v>
      </c>
      <c r="BO213" s="209">
        <f t="shared" si="1671"/>
        <v>0</v>
      </c>
      <c r="BP213" s="209">
        <f t="shared" si="1671"/>
        <v>0</v>
      </c>
      <c r="BQ213" s="209">
        <f t="shared" si="1671"/>
        <v>0</v>
      </c>
      <c r="BR213" s="209">
        <f t="shared" ref="BR213:CO213" si="1672">SUM(BR214:BR222)</f>
        <v>0</v>
      </c>
      <c r="BS213" s="209">
        <f t="shared" si="1672"/>
        <v>0</v>
      </c>
      <c r="BT213" s="209">
        <f t="shared" si="1672"/>
        <v>0</v>
      </c>
      <c r="BU213" s="209">
        <f t="shared" si="1672"/>
        <v>0</v>
      </c>
      <c r="BV213" s="209">
        <f t="shared" si="1672"/>
        <v>0</v>
      </c>
      <c r="BW213" s="209">
        <f t="shared" si="1672"/>
        <v>0</v>
      </c>
      <c r="BX213" s="209">
        <f t="shared" si="1672"/>
        <v>0</v>
      </c>
      <c r="BY213" s="209">
        <f t="shared" si="1672"/>
        <v>0</v>
      </c>
      <c r="BZ213" s="209">
        <f t="shared" si="1672"/>
        <v>0</v>
      </c>
      <c r="CA213" s="209">
        <f t="shared" si="1672"/>
        <v>1215000</v>
      </c>
      <c r="CB213" s="209">
        <f t="shared" si="1672"/>
        <v>1215000</v>
      </c>
      <c r="CC213" s="209">
        <f t="shared" si="1672"/>
        <v>1215000</v>
      </c>
      <c r="CD213" s="209">
        <f t="shared" si="1672"/>
        <v>1215000</v>
      </c>
      <c r="CE213" s="209">
        <f t="shared" si="1672"/>
        <v>1215000</v>
      </c>
      <c r="CF213" s="209">
        <f t="shared" si="1672"/>
        <v>1215000</v>
      </c>
      <c r="CG213" s="209">
        <f t="shared" si="1672"/>
        <v>1215000</v>
      </c>
      <c r="CH213" s="209">
        <f t="shared" si="1672"/>
        <v>1215000</v>
      </c>
      <c r="CI213" s="209">
        <f t="shared" si="1672"/>
        <v>1215000</v>
      </c>
      <c r="CJ213" s="209">
        <f t="shared" si="1672"/>
        <v>1215000</v>
      </c>
      <c r="CK213" s="209">
        <f t="shared" si="1672"/>
        <v>1215000</v>
      </c>
      <c r="CL213" s="209">
        <f t="shared" si="1672"/>
        <v>1215000</v>
      </c>
      <c r="CM213" s="209">
        <f t="shared" si="1672"/>
        <v>1251450</v>
      </c>
      <c r="CN213" s="209">
        <f t="shared" si="1672"/>
        <v>1251450</v>
      </c>
      <c r="CO213" s="209">
        <f t="shared" si="1672"/>
        <v>1251450</v>
      </c>
      <c r="CP213" s="209">
        <f t="shared" ref="CP213" si="1673">SUM(CP214:CP222)</f>
        <v>1251450</v>
      </c>
      <c r="CQ213" s="209">
        <f t="shared" ref="CQ213" si="1674">SUM(CQ214:CQ222)</f>
        <v>1251450</v>
      </c>
      <c r="CR213" s="209">
        <f t="shared" ref="CR213" si="1675">SUM(CR214:CR222)</f>
        <v>1251450</v>
      </c>
      <c r="CS213" s="209">
        <f t="shared" ref="CS213" si="1676">SUM(CS214:CS222)</f>
        <v>1251450</v>
      </c>
      <c r="CT213" s="209">
        <f t="shared" ref="CT213" si="1677">SUM(CT214:CT222)</f>
        <v>1251450</v>
      </c>
      <c r="CU213" s="209">
        <f t="shared" ref="CU213" si="1678">SUM(CU214:CU222)</f>
        <v>1251450</v>
      </c>
      <c r="CV213" s="209">
        <f t="shared" ref="CV213" si="1679">SUM(CV214:CV222)</f>
        <v>1251450</v>
      </c>
      <c r="CW213" s="209">
        <f t="shared" ref="CW213" si="1680">SUM(CW214:CW222)</f>
        <v>1251450</v>
      </c>
      <c r="CX213" s="209">
        <f t="shared" ref="CX213" si="1681">SUM(CX214:CX222)</f>
        <v>1251450</v>
      </c>
      <c r="CY213" s="209">
        <f t="shared" ref="CY213" si="1682">SUM(CY214:CY222)</f>
        <v>1288993.5</v>
      </c>
      <c r="CZ213" s="209">
        <f t="shared" ref="CZ213" si="1683">SUM(CZ214:CZ222)</f>
        <v>1288993.5</v>
      </c>
      <c r="DA213" s="209">
        <f t="shared" ref="DA213" si="1684">SUM(DA214:DA222)</f>
        <v>1288993.5</v>
      </c>
      <c r="DB213" s="209">
        <f t="shared" ref="DB213" si="1685">SUM(DB214:DB222)</f>
        <v>1288993.5</v>
      </c>
      <c r="DC213" s="209">
        <f t="shared" ref="DC213" si="1686">SUM(DC214:DC222)</f>
        <v>1288993.5</v>
      </c>
      <c r="DD213" s="209">
        <f t="shared" ref="DD213" si="1687">SUM(DD214:DD222)</f>
        <v>1288993.5</v>
      </c>
      <c r="DE213" s="209">
        <f t="shared" ref="DE213" si="1688">SUM(DE214:DE222)</f>
        <v>1288993.5</v>
      </c>
      <c r="DF213" s="209">
        <f t="shared" ref="DF213" si="1689">SUM(DF214:DF222)</f>
        <v>1288993.5</v>
      </c>
      <c r="DG213" s="209">
        <f t="shared" ref="DG213" si="1690">SUM(DG214:DG222)</f>
        <v>1288993.5</v>
      </c>
      <c r="DH213" s="209">
        <f t="shared" ref="DH213" si="1691">SUM(DH214:DH222)</f>
        <v>1288993.5</v>
      </c>
      <c r="DI213" s="209">
        <f t="shared" ref="DI213" si="1692">SUM(DI214:DI222)</f>
        <v>1288993.5</v>
      </c>
      <c r="DJ213" s="209">
        <f t="shared" ref="DJ213" si="1693">SUM(DJ214:DJ222)</f>
        <v>1288993.5</v>
      </c>
      <c r="DK213" s="209">
        <f t="shared" ref="DK213" si="1694">SUM(DK214:DK222)</f>
        <v>1327663.3049999999</v>
      </c>
      <c r="DL213" s="209">
        <f t="shared" ref="DL213" si="1695">SUM(DL214:DL222)</f>
        <v>1327663.3049999999</v>
      </c>
      <c r="DM213" s="209">
        <f t="shared" ref="DM213" si="1696">SUM(DM214:DM222)</f>
        <v>1327663.3049999999</v>
      </c>
      <c r="DN213" s="209">
        <f t="shared" ref="DN213" si="1697">SUM(DN214:DN222)</f>
        <v>1327663.3049999999</v>
      </c>
      <c r="DO213" s="209">
        <f t="shared" ref="DO213" si="1698">SUM(DO214:DO222)</f>
        <v>1327663.3049999999</v>
      </c>
      <c r="DP213" s="209">
        <f t="shared" ref="DP213" si="1699">SUM(DP214:DP222)</f>
        <v>1327663.3049999999</v>
      </c>
      <c r="DQ213" s="209">
        <f t="shared" ref="DQ213" si="1700">SUM(DQ214:DQ222)</f>
        <v>1327663.3049999999</v>
      </c>
      <c r="DR213" s="209">
        <f t="shared" ref="DR213" si="1701">SUM(DR214:DR222)</f>
        <v>1327663.3049999999</v>
      </c>
      <c r="DS213" s="209">
        <f t="shared" ref="DS213" si="1702">SUM(DS214:DS222)</f>
        <v>1327663.3049999999</v>
      </c>
      <c r="DT213" s="209">
        <f t="shared" ref="DT213" si="1703">SUM(DT214:DT222)</f>
        <v>1327663.3049999999</v>
      </c>
      <c r="DU213" s="209">
        <f t="shared" ref="DU213" si="1704">SUM(DU214:DU222)</f>
        <v>1327663.3049999999</v>
      </c>
      <c r="DV213" s="209">
        <f t="shared" ref="DV213" si="1705">SUM(DV214:DV222)</f>
        <v>1327663.3049999999</v>
      </c>
      <c r="DW213" s="209">
        <f t="shared" ref="DW213" si="1706">SUM(DW214:DW222)</f>
        <v>1367493.2041499997</v>
      </c>
      <c r="DX213" s="209">
        <f t="shared" ref="DX213" si="1707">SUM(DX214:DX222)</f>
        <v>1367493.2041499997</v>
      </c>
      <c r="DY213" s="209">
        <f t="shared" ref="DY213" si="1708">SUM(DY214:DY222)</f>
        <v>1367493.2041499997</v>
      </c>
      <c r="DZ213" s="209">
        <f t="shared" ref="DZ213" si="1709">SUM(DZ214:DZ222)</f>
        <v>1367493.2041499997</v>
      </c>
      <c r="EA213" s="209">
        <f t="shared" ref="EA213" si="1710">SUM(EA214:EA222)</f>
        <v>1367493.2041499997</v>
      </c>
      <c r="EB213" s="209">
        <f t="shared" ref="EB213" si="1711">SUM(EB214:EB222)</f>
        <v>1367493.2041499997</v>
      </c>
      <c r="EC213" s="209">
        <f t="shared" ref="EC213" si="1712">SUM(EC214:EC222)</f>
        <v>1367493.2041499997</v>
      </c>
      <c r="ED213" s="209">
        <f t="shared" ref="ED213" si="1713">SUM(ED214:ED222)</f>
        <v>1367493.2041499997</v>
      </c>
      <c r="EE213" s="209">
        <f t="shared" ref="EE213" si="1714">SUM(EE214:EE222)</f>
        <v>1367493.2041499997</v>
      </c>
      <c r="EF213" s="209">
        <f t="shared" ref="EF213" si="1715">SUM(EF214:EF222)</f>
        <v>1367493.2041499997</v>
      </c>
      <c r="EG213" s="209">
        <f t="shared" ref="EG213" si="1716">SUM(EG214:EG222)</f>
        <v>1367493.2041499997</v>
      </c>
      <c r="EH213" s="209">
        <f t="shared" ref="EH213" si="1717">SUM(EH214:EH222)</f>
        <v>1367493.2041499997</v>
      </c>
      <c r="EI213" s="209">
        <f t="shared" ref="EI213" si="1718">SUM(EI214:EI222)</f>
        <v>1408518.0002744996</v>
      </c>
      <c r="EJ213" s="209">
        <f t="shared" ref="EJ213" si="1719">SUM(EJ214:EJ222)</f>
        <v>1408518.0002744996</v>
      </c>
      <c r="EK213" s="209">
        <f t="shared" ref="EK213" si="1720">SUM(EK214:EK222)</f>
        <v>1408518.0002744996</v>
      </c>
      <c r="EL213" s="209">
        <f t="shared" ref="EL213" si="1721">SUM(EL214:EL222)</f>
        <v>1408518.0002744996</v>
      </c>
      <c r="EM213" s="209">
        <f t="shared" ref="EM213" si="1722">SUM(EM214:EM222)</f>
        <v>1408518.0002744996</v>
      </c>
      <c r="EN213" s="209">
        <f t="shared" ref="EN213" si="1723">SUM(EN214:EN222)</f>
        <v>1408518.0002744996</v>
      </c>
      <c r="EO213" s="209">
        <f t="shared" ref="EO213" si="1724">SUM(EO214:EO222)</f>
        <v>1408518.0002744996</v>
      </c>
      <c r="EP213" s="209">
        <f t="shared" ref="EP213" si="1725">SUM(EP214:EP222)</f>
        <v>1408518.0002744996</v>
      </c>
      <c r="EQ213" s="209">
        <f t="shared" ref="EQ213" si="1726">SUM(EQ214:EQ222)</f>
        <v>1408518.0002744996</v>
      </c>
      <c r="ER213" s="209">
        <f t="shared" ref="ER213" si="1727">SUM(ER214:ER222)</f>
        <v>1408518.0002744996</v>
      </c>
      <c r="ES213" s="209">
        <f t="shared" ref="ES213" si="1728">SUM(ES214:ES222)</f>
        <v>1408518.0002744996</v>
      </c>
      <c r="ET213" s="209">
        <f t="shared" ref="ET213" si="1729">SUM(ET214:ET222)</f>
        <v>1408518.0002744996</v>
      </c>
      <c r="EU213" s="209">
        <f t="shared" ref="EU213" si="1730">SUM(EU214:EU222)</f>
        <v>1450773.5402827349</v>
      </c>
      <c r="EV213" s="209">
        <f t="shared" ref="EV213" si="1731">SUM(EV214:EV222)</f>
        <v>1450773.5402827349</v>
      </c>
      <c r="EW213" s="209">
        <f t="shared" ref="EW213" si="1732">SUM(EW214:EW222)</f>
        <v>1450773.5402827349</v>
      </c>
      <c r="EX213" s="209">
        <f t="shared" ref="EX213" si="1733">SUM(EX214:EX222)</f>
        <v>1450773.5402827349</v>
      </c>
      <c r="EY213" s="209">
        <f t="shared" ref="EY213" si="1734">SUM(EY214:EY222)</f>
        <v>1450773.5402827349</v>
      </c>
      <c r="EZ213" s="209">
        <f t="shared" ref="EZ213" si="1735">SUM(EZ214:EZ222)</f>
        <v>1450773.5402827349</v>
      </c>
      <c r="FA213" s="209">
        <f t="shared" ref="FA213" si="1736">SUM(FA214:FA222)</f>
        <v>1450773.5402827349</v>
      </c>
      <c r="FB213" s="209">
        <f t="shared" ref="FB213" si="1737">SUM(FB214:FB222)</f>
        <v>1450773.5402827349</v>
      </c>
      <c r="FC213" s="209">
        <f t="shared" ref="FC213" si="1738">SUM(FC214:FC222)</f>
        <v>1450773.5402827349</v>
      </c>
      <c r="FD213" s="209">
        <f t="shared" ref="FD213" si="1739">SUM(FD214:FD222)</f>
        <v>1450773.5402827349</v>
      </c>
      <c r="FE213" s="209">
        <f t="shared" ref="FE213" si="1740">SUM(FE214:FE222)</f>
        <v>1450773.5402827349</v>
      </c>
      <c r="FF213" s="209">
        <f t="shared" ref="FF213" si="1741">SUM(FF214:FF222)</f>
        <v>1450773.5402827349</v>
      </c>
      <c r="FG213" s="209">
        <f t="shared" ref="FG213" si="1742">SUM(FG214:FG222)</f>
        <v>1494296.7464912168</v>
      </c>
      <c r="FH213" s="209">
        <f t="shared" ref="FH213" si="1743">SUM(FH214:FH222)</f>
        <v>1494296.7464912168</v>
      </c>
      <c r="FI213" s="209">
        <f t="shared" ref="FI213" si="1744">SUM(FI214:FI222)</f>
        <v>1494296.7464912168</v>
      </c>
      <c r="FJ213" s="209">
        <f t="shared" ref="FJ213" si="1745">SUM(FJ214:FJ222)</f>
        <v>1494296.7464912168</v>
      </c>
      <c r="FK213" s="209">
        <f t="shared" ref="FK213" si="1746">SUM(FK214:FK222)</f>
        <v>1494296.7464912168</v>
      </c>
      <c r="FL213" s="209">
        <f t="shared" ref="FL213" si="1747">SUM(FL214:FL222)</f>
        <v>1494296.7464912168</v>
      </c>
      <c r="FM213" s="209">
        <f t="shared" ref="FM213" si="1748">SUM(FM214:FM222)</f>
        <v>1494296.7464912168</v>
      </c>
      <c r="FN213" s="209">
        <f t="shared" ref="FN213" si="1749">SUM(FN214:FN222)</f>
        <v>1494296.7464912168</v>
      </c>
      <c r="FO213" s="209">
        <f t="shared" ref="FO213" si="1750">SUM(FO214:FO222)</f>
        <v>1494296.7464912168</v>
      </c>
      <c r="FP213" s="209">
        <f t="shared" ref="FP213" si="1751">SUM(FP214:FP222)</f>
        <v>1494296.7464912168</v>
      </c>
      <c r="FQ213" s="209">
        <f t="shared" ref="FQ213" si="1752">SUM(FQ214:FQ222)</f>
        <v>1494296.7464912168</v>
      </c>
      <c r="FR213" s="209">
        <f t="shared" ref="FR213" si="1753">SUM(FR214:FR222)</f>
        <v>1494296.7464912168</v>
      </c>
      <c r="FS213" s="209">
        <f t="shared" ref="FS213" si="1754">SUM(FS214:FS222)</f>
        <v>1539125.648885953</v>
      </c>
      <c r="FT213" s="209">
        <f t="shared" ref="FT213" si="1755">SUM(FT214:FT222)</f>
        <v>1539125.648885953</v>
      </c>
      <c r="FU213" s="209">
        <f t="shared" ref="FU213" si="1756">SUM(FU214:FU222)</f>
        <v>1539125.648885953</v>
      </c>
      <c r="FV213" s="209">
        <f t="shared" ref="FV213" si="1757">SUM(FV214:FV222)</f>
        <v>1539125.648885953</v>
      </c>
      <c r="FW213" s="209">
        <f t="shared" ref="FW213" si="1758">SUM(FW214:FW222)</f>
        <v>1539125.648885953</v>
      </c>
      <c r="FX213" s="209">
        <f t="shared" ref="FX213:FY213" si="1759">SUM(FX214:FX222)</f>
        <v>1539125.648885953</v>
      </c>
      <c r="FY213" s="209">
        <f t="shared" si="1759"/>
        <v>1539125.648885953</v>
      </c>
      <c r="FZ213" s="209">
        <f t="shared" ref="FZ213" si="1760">SUM(FZ214:FZ222)</f>
        <v>1539125.648885953</v>
      </c>
      <c r="GA213" s="209">
        <f t="shared" ref="GA213" si="1761">SUM(GA214:GA222)</f>
        <v>1539125.648885953</v>
      </c>
      <c r="GB213" s="209">
        <f t="shared" ref="GB213" si="1762">SUM(GB214:GB222)</f>
        <v>1539125.648885953</v>
      </c>
      <c r="GC213" s="209">
        <f t="shared" ref="GC213" si="1763">SUM(GC214:GC222)</f>
        <v>1539125.648885953</v>
      </c>
      <c r="GD213" s="209">
        <f t="shared" ref="GD213" si="1764">SUM(GD214:GD222)</f>
        <v>1539125.648885953</v>
      </c>
      <c r="GE213" s="209">
        <f t="shared" ref="GE213" si="1765">SUM(GE214:GE222)</f>
        <v>1585299.418352532</v>
      </c>
      <c r="GF213" s="209">
        <f t="shared" ref="GF213" si="1766">SUM(GF214:GF222)</f>
        <v>1585299.418352532</v>
      </c>
      <c r="GG213" s="209">
        <f t="shared" ref="GG213" si="1767">SUM(GG214:GG222)</f>
        <v>1585299.418352532</v>
      </c>
      <c r="GH213" s="209">
        <f t="shared" ref="GH213" si="1768">SUM(GH214:GH222)</f>
        <v>1585299.418352532</v>
      </c>
      <c r="GI213" s="209">
        <f t="shared" ref="GI213" si="1769">SUM(GI214:GI222)</f>
        <v>1585299.418352532</v>
      </c>
      <c r="GJ213" s="209">
        <f t="shared" ref="GJ213" si="1770">SUM(GJ214:GJ222)</f>
        <v>1585299.418352532</v>
      </c>
      <c r="GK213" s="209">
        <f t="shared" ref="GK213" si="1771">SUM(GK214:GK222)</f>
        <v>1585299.418352532</v>
      </c>
      <c r="GL213" s="209">
        <f t="shared" ref="GL213" si="1772">SUM(GL214:GL222)</f>
        <v>1585299.418352532</v>
      </c>
      <c r="GM213" s="209">
        <f t="shared" ref="GM213" si="1773">SUM(GM214:GM222)</f>
        <v>1585299.418352532</v>
      </c>
      <c r="GN213" s="209">
        <f t="shared" ref="GN213" si="1774">SUM(GN214:GN222)</f>
        <v>1585299.418352532</v>
      </c>
      <c r="GO213" s="209">
        <f t="shared" ref="GO213" si="1775">SUM(GO214:GO222)</f>
        <v>1585299.418352532</v>
      </c>
      <c r="GP213" s="209">
        <f t="shared" ref="GP213" si="1776">SUM(GP214:GP222)</f>
        <v>1585299.418352532</v>
      </c>
      <c r="GQ213" s="209">
        <f t="shared" ref="GQ213" si="1777">SUM(GQ214:GQ222)</f>
        <v>1632858.4009031081</v>
      </c>
      <c r="GR213" s="209">
        <f t="shared" ref="GR213" si="1778">SUM(GR214:GR222)</f>
        <v>1632858.4009031081</v>
      </c>
      <c r="GS213" s="209">
        <f t="shared" ref="GS213" si="1779">SUM(GS214:GS222)</f>
        <v>1632858.4009031081</v>
      </c>
      <c r="GT213" s="209">
        <f t="shared" ref="GT213" si="1780">SUM(GT214:GT222)</f>
        <v>1632858.4009031081</v>
      </c>
      <c r="GU213" s="209">
        <f t="shared" ref="GU213" si="1781">SUM(GU214:GU222)</f>
        <v>1632858.4009031081</v>
      </c>
      <c r="GV213" s="209">
        <f t="shared" ref="GV213" si="1782">SUM(GV214:GV222)</f>
        <v>1632858.4009031081</v>
      </c>
      <c r="GW213" s="209">
        <f t="shared" ref="GW213" si="1783">SUM(GW214:GW222)</f>
        <v>1632858.4009031081</v>
      </c>
      <c r="GX213" s="209">
        <f t="shared" ref="GX213" si="1784">SUM(GX214:GX222)</f>
        <v>1632858.4009031081</v>
      </c>
      <c r="GY213" s="209">
        <f t="shared" ref="GY213" si="1785">SUM(GY214:GY222)</f>
        <v>1632858.4009031081</v>
      </c>
      <c r="GZ213" s="209">
        <f t="shared" ref="GZ213" si="1786">SUM(GZ214:GZ222)</f>
        <v>1632858.4009031081</v>
      </c>
      <c r="HA213" s="209">
        <f t="shared" ref="HA213" si="1787">SUM(HA214:HA222)</f>
        <v>1632858.4009031081</v>
      </c>
      <c r="HB213" s="209">
        <f t="shared" ref="HB213" si="1788">SUM(HB214:HB222)</f>
        <v>1632858.4009031081</v>
      </c>
      <c r="HC213" s="209">
        <f t="shared" ref="HC213" si="1789">SUM(HC214:HC222)</f>
        <v>1681844.1529302013</v>
      </c>
      <c r="HD213" s="209">
        <f t="shared" ref="HD213" si="1790">SUM(HD214:HD222)</f>
        <v>1681844.1529302013</v>
      </c>
      <c r="HE213" s="209">
        <f t="shared" ref="HE213" si="1791">SUM(HE214:HE222)</f>
        <v>1681844.1529302013</v>
      </c>
      <c r="HF213" s="209">
        <f t="shared" ref="HF213" si="1792">SUM(HF214:HF222)</f>
        <v>1681844.1529302013</v>
      </c>
      <c r="HG213" s="209">
        <f t="shared" ref="HG213" si="1793">SUM(HG214:HG222)</f>
        <v>1681844.1529302013</v>
      </c>
      <c r="HH213" s="209">
        <f t="shared" ref="HH213" si="1794">SUM(HH214:HH222)</f>
        <v>1681844.1529302013</v>
      </c>
      <c r="HI213" s="209">
        <f t="shared" ref="HI213" si="1795">SUM(HI214:HI222)</f>
        <v>1681844.1529302013</v>
      </c>
      <c r="HJ213" s="209">
        <f t="shared" ref="HJ213" si="1796">SUM(HJ214:HJ222)</f>
        <v>1681844.1529302013</v>
      </c>
      <c r="HK213" s="209">
        <f t="shared" ref="HK213" si="1797">SUM(HK214:HK222)</f>
        <v>1681844.1529302013</v>
      </c>
      <c r="HL213" s="209">
        <f t="shared" ref="HL213" si="1798">SUM(HL214:HL222)</f>
        <v>1681844.1529302013</v>
      </c>
      <c r="HM213" s="209">
        <f t="shared" ref="HM213" si="1799">SUM(HM214:HM222)</f>
        <v>1681844.1529302013</v>
      </c>
      <c r="HN213" s="209">
        <f t="shared" ref="HN213" si="1800">SUM(HN214:HN222)</f>
        <v>1681844.1529302013</v>
      </c>
      <c r="HO213" s="209">
        <f t="shared" ref="HO213" si="1801">SUM(HO214:HO222)</f>
        <v>1732299.4775181073</v>
      </c>
      <c r="HP213" s="209">
        <f t="shared" ref="HP213" si="1802">SUM(HP214:HP222)</f>
        <v>1732299.4775181073</v>
      </c>
      <c r="HQ213" s="209">
        <f t="shared" ref="HQ213" si="1803">SUM(HQ214:HQ222)</f>
        <v>1732299.4775181073</v>
      </c>
      <c r="HR213" s="209">
        <f t="shared" ref="HR213" si="1804">SUM(HR214:HR222)</f>
        <v>1732299.4775181073</v>
      </c>
      <c r="HS213" s="209">
        <f t="shared" ref="HS213" si="1805">SUM(HS214:HS222)</f>
        <v>1732299.4775181073</v>
      </c>
      <c r="HT213" s="209">
        <f t="shared" ref="HT213" si="1806">SUM(HT214:HT222)</f>
        <v>1732299.4775181073</v>
      </c>
      <c r="HU213" s="209">
        <f t="shared" ref="HU213" si="1807">SUM(HU214:HU222)</f>
        <v>1732299.4775181073</v>
      </c>
      <c r="HV213" s="209">
        <f t="shared" ref="HV213" si="1808">SUM(HV214:HV222)</f>
        <v>1732299.4775181073</v>
      </c>
      <c r="HW213" s="209">
        <f t="shared" ref="HW213" si="1809">SUM(HW214:HW222)</f>
        <v>1732299.4775181073</v>
      </c>
      <c r="HX213" s="209">
        <f t="shared" ref="HX213" si="1810">SUM(HX214:HX222)</f>
        <v>1732299.4775181073</v>
      </c>
      <c r="HY213" s="209">
        <f t="shared" ref="HY213" si="1811">SUM(HY214:HY222)</f>
        <v>1732299.4775181073</v>
      </c>
      <c r="HZ213" s="209">
        <f t="shared" ref="HZ213" si="1812">SUM(HZ214:HZ222)</f>
        <v>1732299.4775181073</v>
      </c>
      <c r="IA213" s="209">
        <f t="shared" ref="IA213" si="1813">SUM(IA214:IA222)</f>
        <v>1784268.4618436503</v>
      </c>
      <c r="IB213" s="209">
        <f t="shared" ref="IB213" si="1814">SUM(IB214:IB222)</f>
        <v>1784268.4618436503</v>
      </c>
      <c r="IC213" s="209">
        <f t="shared" ref="IC213" si="1815">SUM(IC214:IC222)</f>
        <v>1784268.4618436503</v>
      </c>
      <c r="ID213" s="209">
        <f t="shared" ref="ID213" si="1816">SUM(ID214:ID222)</f>
        <v>1784268.4618436503</v>
      </c>
      <c r="IE213" s="209">
        <f t="shared" ref="IE213" si="1817">SUM(IE214:IE222)</f>
        <v>1784268.4618436503</v>
      </c>
      <c r="IF213" s="209">
        <f t="shared" ref="IF213" si="1818">SUM(IF214:IF222)</f>
        <v>1784268.4618436503</v>
      </c>
      <c r="IG213" s="209">
        <f t="shared" ref="IG213" si="1819">SUM(IG214:IG222)</f>
        <v>1784268.4618436503</v>
      </c>
      <c r="IH213" s="209">
        <f t="shared" ref="IH213" si="1820">SUM(IH214:IH222)</f>
        <v>1784268.4618436503</v>
      </c>
      <c r="II213" s="209">
        <f t="shared" ref="II213" si="1821">SUM(II214:II222)</f>
        <v>1784268.4618436503</v>
      </c>
      <c r="IJ213" s="209">
        <f t="shared" ref="IJ213" si="1822">SUM(IJ214:IJ222)</f>
        <v>1784268.4618436503</v>
      </c>
      <c r="IK213" s="209">
        <f t="shared" ref="IK213" si="1823">SUM(IK214:IK222)</f>
        <v>1784268.4618436503</v>
      </c>
      <c r="IL213" s="209">
        <f t="shared" ref="IL213" si="1824">SUM(IL214:IL222)</f>
        <v>1784268.4618436503</v>
      </c>
      <c r="IM213" s="209">
        <f t="shared" ref="IM213" si="1825">SUM(IM214:IM222)</f>
        <v>1837796.5156989598</v>
      </c>
      <c r="IN213" s="209">
        <f t="shared" ref="IN213" si="1826">SUM(IN214:IN222)</f>
        <v>1837796.5156989598</v>
      </c>
      <c r="IO213" s="209">
        <f t="shared" ref="IO213" si="1827">SUM(IO214:IO222)</f>
        <v>1837796.5156989598</v>
      </c>
      <c r="IP213" s="209">
        <f t="shared" ref="IP213" si="1828">SUM(IP214:IP222)</f>
        <v>1837796.5156989598</v>
      </c>
      <c r="IQ213" s="209">
        <f t="shared" ref="IQ213" si="1829">SUM(IQ214:IQ222)</f>
        <v>1837796.5156989598</v>
      </c>
      <c r="IR213" s="209">
        <f t="shared" ref="IR213" si="1830">SUM(IR214:IR222)</f>
        <v>1837796.5156989598</v>
      </c>
      <c r="IS213" s="209">
        <f t="shared" ref="IS213" si="1831">SUM(IS214:IS222)</f>
        <v>1837796.5156989598</v>
      </c>
      <c r="IT213" s="209">
        <f t="shared" ref="IT213" si="1832">SUM(IT214:IT222)</f>
        <v>1837796.5156989598</v>
      </c>
      <c r="IU213" s="209">
        <f t="shared" ref="IU213" si="1833">SUM(IU214:IU222)</f>
        <v>1837796.5156989598</v>
      </c>
    </row>
    <row r="214" spans="1:255">
      <c r="A214" s="209"/>
      <c r="B214" s="356" t="s">
        <v>401</v>
      </c>
      <c r="C214" s="209"/>
      <c r="D214" s="209"/>
      <c r="E214" s="209">
        <f t="shared" ref="E214:E222" si="1834">E145</f>
        <v>0</v>
      </c>
      <c r="F214" s="209">
        <f t="shared" ref="F214:BQ214" si="1835">F145</f>
        <v>0</v>
      </c>
      <c r="G214" s="209">
        <f t="shared" si="1835"/>
        <v>0</v>
      </c>
      <c r="H214" s="209">
        <f t="shared" si="1835"/>
        <v>0</v>
      </c>
      <c r="I214" s="209">
        <f t="shared" si="1835"/>
        <v>0</v>
      </c>
      <c r="J214" s="209">
        <f t="shared" si="1835"/>
        <v>0</v>
      </c>
      <c r="K214" s="209">
        <f t="shared" si="1835"/>
        <v>0</v>
      </c>
      <c r="L214" s="209">
        <f t="shared" si="1835"/>
        <v>0</v>
      </c>
      <c r="M214" s="209">
        <f t="shared" si="1835"/>
        <v>0</v>
      </c>
      <c r="N214" s="209">
        <f t="shared" si="1835"/>
        <v>0</v>
      </c>
      <c r="O214" s="209">
        <f t="shared" si="1835"/>
        <v>0</v>
      </c>
      <c r="P214" s="209">
        <f t="shared" si="1835"/>
        <v>0</v>
      </c>
      <c r="Q214" s="209">
        <f t="shared" si="1835"/>
        <v>0</v>
      </c>
      <c r="R214" s="209">
        <f t="shared" si="1835"/>
        <v>0</v>
      </c>
      <c r="S214" s="209">
        <f t="shared" si="1835"/>
        <v>0</v>
      </c>
      <c r="T214" s="209">
        <f t="shared" si="1835"/>
        <v>0</v>
      </c>
      <c r="U214" s="209">
        <f t="shared" si="1835"/>
        <v>0</v>
      </c>
      <c r="V214" s="209">
        <f t="shared" si="1835"/>
        <v>0</v>
      </c>
      <c r="W214" s="209">
        <f t="shared" si="1835"/>
        <v>0</v>
      </c>
      <c r="X214" s="209">
        <f t="shared" si="1835"/>
        <v>0</v>
      </c>
      <c r="Y214" s="209">
        <f t="shared" si="1835"/>
        <v>0</v>
      </c>
      <c r="Z214" s="209">
        <f t="shared" si="1835"/>
        <v>0</v>
      </c>
      <c r="AA214" s="209">
        <f t="shared" si="1835"/>
        <v>0</v>
      </c>
      <c r="AB214" s="209">
        <f t="shared" si="1835"/>
        <v>0</v>
      </c>
      <c r="AC214" s="209">
        <f t="shared" si="1835"/>
        <v>0</v>
      </c>
      <c r="AD214" s="209">
        <f t="shared" si="1835"/>
        <v>0</v>
      </c>
      <c r="AE214" s="209">
        <f t="shared" si="1835"/>
        <v>0</v>
      </c>
      <c r="AF214" s="209">
        <f t="shared" si="1835"/>
        <v>0</v>
      </c>
      <c r="AG214" s="209">
        <f t="shared" si="1835"/>
        <v>0</v>
      </c>
      <c r="AH214" s="209">
        <f t="shared" si="1835"/>
        <v>0</v>
      </c>
      <c r="AI214" s="209">
        <f t="shared" si="1835"/>
        <v>0</v>
      </c>
      <c r="AJ214" s="209">
        <f t="shared" si="1835"/>
        <v>0</v>
      </c>
      <c r="AK214" s="209">
        <f t="shared" si="1835"/>
        <v>0</v>
      </c>
      <c r="AL214" s="209">
        <f t="shared" si="1835"/>
        <v>0</v>
      </c>
      <c r="AM214" s="209">
        <f t="shared" si="1835"/>
        <v>0</v>
      </c>
      <c r="AN214" s="209">
        <f t="shared" si="1835"/>
        <v>0</v>
      </c>
      <c r="AO214" s="209">
        <f t="shared" si="1835"/>
        <v>0</v>
      </c>
      <c r="AP214" s="209">
        <f t="shared" si="1835"/>
        <v>0</v>
      </c>
      <c r="AQ214" s="209">
        <f t="shared" si="1835"/>
        <v>0</v>
      </c>
      <c r="AR214" s="209">
        <f t="shared" si="1835"/>
        <v>0</v>
      </c>
      <c r="AS214" s="209">
        <f t="shared" si="1835"/>
        <v>0</v>
      </c>
      <c r="AT214" s="209">
        <f t="shared" si="1835"/>
        <v>0</v>
      </c>
      <c r="AU214" s="209">
        <f t="shared" si="1835"/>
        <v>0</v>
      </c>
      <c r="AV214" s="209">
        <f t="shared" si="1835"/>
        <v>0</v>
      </c>
      <c r="AW214" s="209">
        <f t="shared" si="1835"/>
        <v>0</v>
      </c>
      <c r="AX214" s="209">
        <f t="shared" si="1835"/>
        <v>0</v>
      </c>
      <c r="AY214" s="209">
        <f t="shared" si="1835"/>
        <v>0</v>
      </c>
      <c r="AZ214" s="209">
        <f t="shared" si="1835"/>
        <v>0</v>
      </c>
      <c r="BA214" s="209">
        <f t="shared" si="1835"/>
        <v>0</v>
      </c>
      <c r="BB214" s="209">
        <f t="shared" si="1835"/>
        <v>0</v>
      </c>
      <c r="BC214" s="209">
        <f t="shared" si="1835"/>
        <v>0</v>
      </c>
      <c r="BD214" s="209">
        <f t="shared" si="1835"/>
        <v>0</v>
      </c>
      <c r="BE214" s="209">
        <f t="shared" si="1835"/>
        <v>0</v>
      </c>
      <c r="BF214" s="209">
        <f t="shared" si="1835"/>
        <v>0</v>
      </c>
      <c r="BG214" s="209">
        <f t="shared" si="1835"/>
        <v>0</v>
      </c>
      <c r="BH214" s="209">
        <f t="shared" si="1835"/>
        <v>0</v>
      </c>
      <c r="BI214" s="209">
        <f t="shared" si="1835"/>
        <v>0</v>
      </c>
      <c r="BJ214" s="209">
        <f t="shared" si="1835"/>
        <v>0</v>
      </c>
      <c r="BK214" s="209">
        <f t="shared" si="1835"/>
        <v>0</v>
      </c>
      <c r="BL214" s="209">
        <f t="shared" si="1835"/>
        <v>0</v>
      </c>
      <c r="BM214" s="209">
        <f t="shared" si="1835"/>
        <v>0</v>
      </c>
      <c r="BN214" s="209">
        <f t="shared" si="1835"/>
        <v>0</v>
      </c>
      <c r="BO214" s="209">
        <f t="shared" si="1835"/>
        <v>0</v>
      </c>
      <c r="BP214" s="209">
        <f t="shared" si="1835"/>
        <v>0</v>
      </c>
      <c r="BQ214" s="209">
        <f t="shared" si="1835"/>
        <v>0</v>
      </c>
      <c r="BR214" s="209">
        <f t="shared" ref="BR214:EC214" si="1836">BR145</f>
        <v>0</v>
      </c>
      <c r="BS214" s="209">
        <f t="shared" si="1836"/>
        <v>0</v>
      </c>
      <c r="BT214" s="209">
        <f t="shared" si="1836"/>
        <v>0</v>
      </c>
      <c r="BU214" s="209">
        <f t="shared" si="1836"/>
        <v>0</v>
      </c>
      <c r="BV214" s="209">
        <f t="shared" si="1836"/>
        <v>0</v>
      </c>
      <c r="BW214" s="209">
        <f t="shared" si="1836"/>
        <v>0</v>
      </c>
      <c r="BX214" s="209">
        <f t="shared" si="1836"/>
        <v>0</v>
      </c>
      <c r="BY214" s="209">
        <f t="shared" si="1836"/>
        <v>0</v>
      </c>
      <c r="BZ214" s="209">
        <f t="shared" si="1836"/>
        <v>0</v>
      </c>
      <c r="CA214" s="209">
        <f t="shared" si="1836"/>
        <v>135000</v>
      </c>
      <c r="CB214" s="209">
        <f t="shared" si="1836"/>
        <v>135000</v>
      </c>
      <c r="CC214" s="209">
        <f t="shared" si="1836"/>
        <v>135000</v>
      </c>
      <c r="CD214" s="209">
        <f t="shared" si="1836"/>
        <v>135000</v>
      </c>
      <c r="CE214" s="209">
        <f t="shared" si="1836"/>
        <v>135000</v>
      </c>
      <c r="CF214" s="209">
        <f t="shared" si="1836"/>
        <v>135000</v>
      </c>
      <c r="CG214" s="209">
        <f t="shared" si="1836"/>
        <v>135000</v>
      </c>
      <c r="CH214" s="209">
        <f t="shared" si="1836"/>
        <v>135000</v>
      </c>
      <c r="CI214" s="209">
        <f t="shared" si="1836"/>
        <v>135000</v>
      </c>
      <c r="CJ214" s="209">
        <f t="shared" si="1836"/>
        <v>135000</v>
      </c>
      <c r="CK214" s="209">
        <f t="shared" si="1836"/>
        <v>135000</v>
      </c>
      <c r="CL214" s="209">
        <f t="shared" si="1836"/>
        <v>135000</v>
      </c>
      <c r="CM214" s="209">
        <f t="shared" si="1836"/>
        <v>139050</v>
      </c>
      <c r="CN214" s="209">
        <f t="shared" si="1836"/>
        <v>139050</v>
      </c>
      <c r="CO214" s="209">
        <f t="shared" si="1836"/>
        <v>139050</v>
      </c>
      <c r="CP214" s="209">
        <f t="shared" si="1836"/>
        <v>139050</v>
      </c>
      <c r="CQ214" s="209">
        <f t="shared" si="1836"/>
        <v>139050</v>
      </c>
      <c r="CR214" s="209">
        <f t="shared" si="1836"/>
        <v>139050</v>
      </c>
      <c r="CS214" s="209">
        <f t="shared" si="1836"/>
        <v>139050</v>
      </c>
      <c r="CT214" s="209">
        <f t="shared" si="1836"/>
        <v>139050</v>
      </c>
      <c r="CU214" s="209">
        <f t="shared" si="1836"/>
        <v>139050</v>
      </c>
      <c r="CV214" s="209">
        <f t="shared" si="1836"/>
        <v>139050</v>
      </c>
      <c r="CW214" s="209">
        <f t="shared" si="1836"/>
        <v>139050</v>
      </c>
      <c r="CX214" s="209">
        <f t="shared" si="1836"/>
        <v>139050</v>
      </c>
      <c r="CY214" s="209">
        <f t="shared" si="1836"/>
        <v>143221.5</v>
      </c>
      <c r="CZ214" s="209">
        <f t="shared" si="1836"/>
        <v>143221.5</v>
      </c>
      <c r="DA214" s="209">
        <f t="shared" si="1836"/>
        <v>143221.5</v>
      </c>
      <c r="DB214" s="209">
        <f t="shared" si="1836"/>
        <v>143221.5</v>
      </c>
      <c r="DC214" s="209">
        <f t="shared" si="1836"/>
        <v>143221.5</v>
      </c>
      <c r="DD214" s="209">
        <f t="shared" si="1836"/>
        <v>143221.5</v>
      </c>
      <c r="DE214" s="209">
        <f t="shared" si="1836"/>
        <v>143221.5</v>
      </c>
      <c r="DF214" s="209">
        <f t="shared" si="1836"/>
        <v>143221.5</v>
      </c>
      <c r="DG214" s="209">
        <f t="shared" si="1836"/>
        <v>143221.5</v>
      </c>
      <c r="DH214" s="209">
        <f t="shared" si="1836"/>
        <v>143221.5</v>
      </c>
      <c r="DI214" s="209">
        <f t="shared" si="1836"/>
        <v>143221.5</v>
      </c>
      <c r="DJ214" s="209">
        <f t="shared" si="1836"/>
        <v>143221.5</v>
      </c>
      <c r="DK214" s="209">
        <f t="shared" si="1836"/>
        <v>147518.14499999999</v>
      </c>
      <c r="DL214" s="209">
        <f t="shared" si="1836"/>
        <v>147518.14499999999</v>
      </c>
      <c r="DM214" s="209">
        <f t="shared" si="1836"/>
        <v>147518.14499999999</v>
      </c>
      <c r="DN214" s="209">
        <f t="shared" si="1836"/>
        <v>147518.14499999999</v>
      </c>
      <c r="DO214" s="209">
        <f t="shared" si="1836"/>
        <v>147518.14499999999</v>
      </c>
      <c r="DP214" s="209">
        <f t="shared" si="1836"/>
        <v>147518.14499999999</v>
      </c>
      <c r="DQ214" s="209">
        <f t="shared" si="1836"/>
        <v>147518.14499999999</v>
      </c>
      <c r="DR214" s="209">
        <f t="shared" si="1836"/>
        <v>147518.14499999999</v>
      </c>
      <c r="DS214" s="209">
        <f t="shared" si="1836"/>
        <v>147518.14499999999</v>
      </c>
      <c r="DT214" s="209">
        <f t="shared" si="1836"/>
        <v>147518.14499999999</v>
      </c>
      <c r="DU214" s="209">
        <f t="shared" si="1836"/>
        <v>147518.14499999999</v>
      </c>
      <c r="DV214" s="209">
        <f t="shared" si="1836"/>
        <v>147518.14499999999</v>
      </c>
      <c r="DW214" s="209">
        <f t="shared" si="1836"/>
        <v>151943.68934999997</v>
      </c>
      <c r="DX214" s="209">
        <f t="shared" si="1836"/>
        <v>151943.68934999997</v>
      </c>
      <c r="DY214" s="209">
        <f t="shared" si="1836"/>
        <v>151943.68934999997</v>
      </c>
      <c r="DZ214" s="209">
        <f t="shared" si="1836"/>
        <v>151943.68934999997</v>
      </c>
      <c r="EA214" s="209">
        <f t="shared" si="1836"/>
        <v>151943.68934999997</v>
      </c>
      <c r="EB214" s="209">
        <f t="shared" si="1836"/>
        <v>151943.68934999997</v>
      </c>
      <c r="EC214" s="209">
        <f t="shared" si="1836"/>
        <v>151943.68934999997</v>
      </c>
      <c r="ED214" s="209">
        <f t="shared" ref="ED214:GO214" si="1837">ED145</f>
        <v>151943.68934999997</v>
      </c>
      <c r="EE214" s="209">
        <f t="shared" si="1837"/>
        <v>151943.68934999997</v>
      </c>
      <c r="EF214" s="209">
        <f t="shared" si="1837"/>
        <v>151943.68934999997</v>
      </c>
      <c r="EG214" s="209">
        <f t="shared" si="1837"/>
        <v>151943.68934999997</v>
      </c>
      <c r="EH214" s="209">
        <f t="shared" si="1837"/>
        <v>151943.68934999997</v>
      </c>
      <c r="EI214" s="209">
        <f t="shared" si="1837"/>
        <v>156502.00003049997</v>
      </c>
      <c r="EJ214" s="209">
        <f t="shared" si="1837"/>
        <v>156502.00003049997</v>
      </c>
      <c r="EK214" s="209">
        <f t="shared" si="1837"/>
        <v>156502.00003049997</v>
      </c>
      <c r="EL214" s="209">
        <f t="shared" si="1837"/>
        <v>156502.00003049997</v>
      </c>
      <c r="EM214" s="209">
        <f t="shared" si="1837"/>
        <v>156502.00003049997</v>
      </c>
      <c r="EN214" s="209">
        <f t="shared" si="1837"/>
        <v>156502.00003049997</v>
      </c>
      <c r="EO214" s="209">
        <f t="shared" si="1837"/>
        <v>156502.00003049997</v>
      </c>
      <c r="EP214" s="209">
        <f t="shared" si="1837"/>
        <v>156502.00003049997</v>
      </c>
      <c r="EQ214" s="209">
        <f t="shared" si="1837"/>
        <v>156502.00003049997</v>
      </c>
      <c r="ER214" s="209">
        <f t="shared" si="1837"/>
        <v>156502.00003049997</v>
      </c>
      <c r="ES214" s="209">
        <f t="shared" si="1837"/>
        <v>156502.00003049997</v>
      </c>
      <c r="ET214" s="209">
        <f t="shared" si="1837"/>
        <v>156502.00003049997</v>
      </c>
      <c r="EU214" s="209">
        <f t="shared" si="1837"/>
        <v>161197.06003141499</v>
      </c>
      <c r="EV214" s="209">
        <f t="shared" si="1837"/>
        <v>161197.06003141499</v>
      </c>
      <c r="EW214" s="209">
        <f t="shared" si="1837"/>
        <v>161197.06003141499</v>
      </c>
      <c r="EX214" s="209">
        <f t="shared" si="1837"/>
        <v>161197.06003141499</v>
      </c>
      <c r="EY214" s="209">
        <f t="shared" si="1837"/>
        <v>161197.06003141499</v>
      </c>
      <c r="EZ214" s="209">
        <f t="shared" si="1837"/>
        <v>161197.06003141499</v>
      </c>
      <c r="FA214" s="209">
        <f t="shared" si="1837"/>
        <v>161197.06003141499</v>
      </c>
      <c r="FB214" s="209">
        <f t="shared" si="1837"/>
        <v>161197.06003141499</v>
      </c>
      <c r="FC214" s="209">
        <f t="shared" si="1837"/>
        <v>161197.06003141499</v>
      </c>
      <c r="FD214" s="209">
        <f t="shared" si="1837"/>
        <v>161197.06003141499</v>
      </c>
      <c r="FE214" s="209">
        <f t="shared" si="1837"/>
        <v>161197.06003141499</v>
      </c>
      <c r="FF214" s="209">
        <f t="shared" si="1837"/>
        <v>161197.06003141499</v>
      </c>
      <c r="FG214" s="209">
        <f t="shared" si="1837"/>
        <v>166032.97183235743</v>
      </c>
      <c r="FH214" s="209">
        <f t="shared" si="1837"/>
        <v>166032.97183235743</v>
      </c>
      <c r="FI214" s="209">
        <f t="shared" si="1837"/>
        <v>166032.97183235743</v>
      </c>
      <c r="FJ214" s="209">
        <f t="shared" si="1837"/>
        <v>166032.97183235743</v>
      </c>
      <c r="FK214" s="209">
        <f t="shared" si="1837"/>
        <v>166032.97183235743</v>
      </c>
      <c r="FL214" s="209">
        <f t="shared" si="1837"/>
        <v>166032.97183235743</v>
      </c>
      <c r="FM214" s="209">
        <f t="shared" si="1837"/>
        <v>166032.97183235743</v>
      </c>
      <c r="FN214" s="209">
        <f t="shared" si="1837"/>
        <v>166032.97183235743</v>
      </c>
      <c r="FO214" s="209">
        <f t="shared" si="1837"/>
        <v>166032.97183235743</v>
      </c>
      <c r="FP214" s="209">
        <f t="shared" si="1837"/>
        <v>166032.97183235743</v>
      </c>
      <c r="FQ214" s="209">
        <f t="shared" si="1837"/>
        <v>166032.97183235743</v>
      </c>
      <c r="FR214" s="209">
        <f t="shared" si="1837"/>
        <v>166032.97183235743</v>
      </c>
      <c r="FS214" s="209">
        <f t="shared" si="1837"/>
        <v>171013.96098732814</v>
      </c>
      <c r="FT214" s="209">
        <f t="shared" si="1837"/>
        <v>171013.96098732814</v>
      </c>
      <c r="FU214" s="209">
        <f t="shared" si="1837"/>
        <v>171013.96098732814</v>
      </c>
      <c r="FV214" s="209">
        <f t="shared" si="1837"/>
        <v>171013.96098732814</v>
      </c>
      <c r="FW214" s="209">
        <f t="shared" si="1837"/>
        <v>171013.96098732814</v>
      </c>
      <c r="FX214" s="209">
        <f t="shared" si="1837"/>
        <v>171013.96098732814</v>
      </c>
      <c r="FY214" s="209">
        <f t="shared" si="1837"/>
        <v>171013.96098732814</v>
      </c>
      <c r="FZ214" s="209">
        <f t="shared" si="1837"/>
        <v>171013.96098732814</v>
      </c>
      <c r="GA214" s="209">
        <f t="shared" si="1837"/>
        <v>171013.96098732814</v>
      </c>
      <c r="GB214" s="209">
        <f t="shared" si="1837"/>
        <v>171013.96098732814</v>
      </c>
      <c r="GC214" s="209">
        <f t="shared" si="1837"/>
        <v>171013.96098732814</v>
      </c>
      <c r="GD214" s="209">
        <f t="shared" si="1837"/>
        <v>171013.96098732814</v>
      </c>
      <c r="GE214" s="209">
        <f t="shared" si="1837"/>
        <v>176144.379816948</v>
      </c>
      <c r="GF214" s="209">
        <f t="shared" si="1837"/>
        <v>176144.379816948</v>
      </c>
      <c r="GG214" s="209">
        <f t="shared" si="1837"/>
        <v>176144.379816948</v>
      </c>
      <c r="GH214" s="209">
        <f t="shared" si="1837"/>
        <v>176144.379816948</v>
      </c>
      <c r="GI214" s="209">
        <f t="shared" si="1837"/>
        <v>176144.379816948</v>
      </c>
      <c r="GJ214" s="209">
        <f t="shared" si="1837"/>
        <v>176144.379816948</v>
      </c>
      <c r="GK214" s="209">
        <f t="shared" si="1837"/>
        <v>176144.379816948</v>
      </c>
      <c r="GL214" s="209">
        <f t="shared" si="1837"/>
        <v>176144.379816948</v>
      </c>
      <c r="GM214" s="209">
        <f t="shared" si="1837"/>
        <v>176144.379816948</v>
      </c>
      <c r="GN214" s="209">
        <f t="shared" si="1837"/>
        <v>176144.379816948</v>
      </c>
      <c r="GO214" s="209">
        <f t="shared" si="1837"/>
        <v>176144.379816948</v>
      </c>
      <c r="GP214" s="209">
        <f t="shared" ref="GP214:IU214" si="1838">GP145</f>
        <v>176144.379816948</v>
      </c>
      <c r="GQ214" s="209">
        <f t="shared" si="1838"/>
        <v>181428.71121145645</v>
      </c>
      <c r="GR214" s="209">
        <f t="shared" si="1838"/>
        <v>181428.71121145645</v>
      </c>
      <c r="GS214" s="209">
        <f t="shared" si="1838"/>
        <v>181428.71121145645</v>
      </c>
      <c r="GT214" s="209">
        <f t="shared" si="1838"/>
        <v>181428.71121145645</v>
      </c>
      <c r="GU214" s="209">
        <f t="shared" si="1838"/>
        <v>181428.71121145645</v>
      </c>
      <c r="GV214" s="209">
        <f t="shared" si="1838"/>
        <v>181428.71121145645</v>
      </c>
      <c r="GW214" s="209">
        <f t="shared" si="1838"/>
        <v>181428.71121145645</v>
      </c>
      <c r="GX214" s="209">
        <f t="shared" si="1838"/>
        <v>181428.71121145645</v>
      </c>
      <c r="GY214" s="209">
        <f t="shared" si="1838"/>
        <v>181428.71121145645</v>
      </c>
      <c r="GZ214" s="209">
        <f t="shared" si="1838"/>
        <v>181428.71121145645</v>
      </c>
      <c r="HA214" s="209">
        <f t="shared" si="1838"/>
        <v>181428.71121145645</v>
      </c>
      <c r="HB214" s="209">
        <f t="shared" si="1838"/>
        <v>181428.71121145645</v>
      </c>
      <c r="HC214" s="209">
        <f t="shared" si="1838"/>
        <v>186871.57254780014</v>
      </c>
      <c r="HD214" s="209">
        <f t="shared" si="1838"/>
        <v>186871.57254780014</v>
      </c>
      <c r="HE214" s="209">
        <f t="shared" si="1838"/>
        <v>186871.57254780014</v>
      </c>
      <c r="HF214" s="209">
        <f t="shared" si="1838"/>
        <v>186871.57254780014</v>
      </c>
      <c r="HG214" s="209">
        <f t="shared" si="1838"/>
        <v>186871.57254780014</v>
      </c>
      <c r="HH214" s="209">
        <f t="shared" si="1838"/>
        <v>186871.57254780014</v>
      </c>
      <c r="HI214" s="209">
        <f t="shared" si="1838"/>
        <v>186871.57254780014</v>
      </c>
      <c r="HJ214" s="209">
        <f t="shared" si="1838"/>
        <v>186871.57254780014</v>
      </c>
      <c r="HK214" s="209">
        <f t="shared" si="1838"/>
        <v>186871.57254780014</v>
      </c>
      <c r="HL214" s="209">
        <f t="shared" si="1838"/>
        <v>186871.57254780014</v>
      </c>
      <c r="HM214" s="209">
        <f t="shared" si="1838"/>
        <v>186871.57254780014</v>
      </c>
      <c r="HN214" s="209">
        <f t="shared" si="1838"/>
        <v>186871.57254780014</v>
      </c>
      <c r="HO214" s="209">
        <f t="shared" si="1838"/>
        <v>192477.71972423411</v>
      </c>
      <c r="HP214" s="209">
        <f t="shared" si="1838"/>
        <v>192477.71972423411</v>
      </c>
      <c r="HQ214" s="209">
        <f t="shared" si="1838"/>
        <v>192477.71972423411</v>
      </c>
      <c r="HR214" s="209">
        <f t="shared" si="1838"/>
        <v>192477.71972423411</v>
      </c>
      <c r="HS214" s="209">
        <f t="shared" si="1838"/>
        <v>192477.71972423411</v>
      </c>
      <c r="HT214" s="209">
        <f t="shared" si="1838"/>
        <v>192477.71972423411</v>
      </c>
      <c r="HU214" s="209">
        <f t="shared" si="1838"/>
        <v>192477.71972423411</v>
      </c>
      <c r="HV214" s="209">
        <f t="shared" si="1838"/>
        <v>192477.71972423411</v>
      </c>
      <c r="HW214" s="209">
        <f t="shared" si="1838"/>
        <v>192477.71972423411</v>
      </c>
      <c r="HX214" s="209">
        <f t="shared" si="1838"/>
        <v>192477.71972423411</v>
      </c>
      <c r="HY214" s="209">
        <f t="shared" si="1838"/>
        <v>192477.71972423411</v>
      </c>
      <c r="HZ214" s="209">
        <f t="shared" si="1838"/>
        <v>192477.71972423411</v>
      </c>
      <c r="IA214" s="209">
        <f t="shared" si="1838"/>
        <v>198252.05131596114</v>
      </c>
      <c r="IB214" s="209">
        <f t="shared" si="1838"/>
        <v>198252.05131596114</v>
      </c>
      <c r="IC214" s="209">
        <f t="shared" si="1838"/>
        <v>198252.05131596114</v>
      </c>
      <c r="ID214" s="209">
        <f t="shared" si="1838"/>
        <v>198252.05131596114</v>
      </c>
      <c r="IE214" s="209">
        <f t="shared" si="1838"/>
        <v>198252.05131596114</v>
      </c>
      <c r="IF214" s="209">
        <f t="shared" si="1838"/>
        <v>198252.05131596114</v>
      </c>
      <c r="IG214" s="209">
        <f t="shared" si="1838"/>
        <v>198252.05131596114</v>
      </c>
      <c r="IH214" s="209">
        <f t="shared" si="1838"/>
        <v>198252.05131596114</v>
      </c>
      <c r="II214" s="209">
        <f t="shared" si="1838"/>
        <v>198252.05131596114</v>
      </c>
      <c r="IJ214" s="209">
        <f t="shared" si="1838"/>
        <v>198252.05131596114</v>
      </c>
      <c r="IK214" s="209">
        <f t="shared" si="1838"/>
        <v>198252.05131596114</v>
      </c>
      <c r="IL214" s="209">
        <f t="shared" si="1838"/>
        <v>198252.05131596114</v>
      </c>
      <c r="IM214" s="209">
        <f t="shared" si="1838"/>
        <v>204199.61285543998</v>
      </c>
      <c r="IN214" s="209">
        <f t="shared" si="1838"/>
        <v>204199.61285543998</v>
      </c>
      <c r="IO214" s="209">
        <f t="shared" si="1838"/>
        <v>204199.61285543998</v>
      </c>
      <c r="IP214" s="209">
        <f t="shared" si="1838"/>
        <v>204199.61285543998</v>
      </c>
      <c r="IQ214" s="209">
        <f t="shared" si="1838"/>
        <v>204199.61285543998</v>
      </c>
      <c r="IR214" s="209">
        <f t="shared" si="1838"/>
        <v>204199.61285543998</v>
      </c>
      <c r="IS214" s="209">
        <f t="shared" si="1838"/>
        <v>204199.61285543998</v>
      </c>
      <c r="IT214" s="209">
        <f t="shared" si="1838"/>
        <v>204199.61285543998</v>
      </c>
      <c r="IU214" s="209">
        <f t="shared" si="1838"/>
        <v>204199.61285543998</v>
      </c>
    </row>
    <row r="215" spans="1:255">
      <c r="A215" s="209"/>
      <c r="B215" s="356" t="s">
        <v>402</v>
      </c>
      <c r="C215" s="209"/>
      <c r="D215" s="209"/>
      <c r="E215" s="209">
        <f t="shared" si="1834"/>
        <v>0</v>
      </c>
      <c r="F215" s="209">
        <f t="shared" ref="F215:BQ215" si="1839">F146</f>
        <v>0</v>
      </c>
      <c r="G215" s="209">
        <f t="shared" si="1839"/>
        <v>0</v>
      </c>
      <c r="H215" s="209">
        <f t="shared" si="1839"/>
        <v>0</v>
      </c>
      <c r="I215" s="209">
        <f t="shared" si="1839"/>
        <v>0</v>
      </c>
      <c r="J215" s="209">
        <f t="shared" si="1839"/>
        <v>0</v>
      </c>
      <c r="K215" s="209">
        <f t="shared" si="1839"/>
        <v>0</v>
      </c>
      <c r="L215" s="209">
        <f t="shared" si="1839"/>
        <v>0</v>
      </c>
      <c r="M215" s="209">
        <f t="shared" si="1839"/>
        <v>0</v>
      </c>
      <c r="N215" s="209">
        <f t="shared" si="1839"/>
        <v>0</v>
      </c>
      <c r="O215" s="209">
        <f t="shared" si="1839"/>
        <v>0</v>
      </c>
      <c r="P215" s="209">
        <f t="shared" si="1839"/>
        <v>0</v>
      </c>
      <c r="Q215" s="209">
        <f t="shared" si="1839"/>
        <v>0</v>
      </c>
      <c r="R215" s="209">
        <f t="shared" si="1839"/>
        <v>0</v>
      </c>
      <c r="S215" s="209">
        <f t="shared" si="1839"/>
        <v>0</v>
      </c>
      <c r="T215" s="209">
        <f t="shared" si="1839"/>
        <v>0</v>
      </c>
      <c r="U215" s="209">
        <f t="shared" si="1839"/>
        <v>0</v>
      </c>
      <c r="V215" s="209">
        <f t="shared" si="1839"/>
        <v>0</v>
      </c>
      <c r="W215" s="209">
        <f t="shared" si="1839"/>
        <v>0</v>
      </c>
      <c r="X215" s="209">
        <f t="shared" si="1839"/>
        <v>0</v>
      </c>
      <c r="Y215" s="209">
        <f t="shared" si="1839"/>
        <v>0</v>
      </c>
      <c r="Z215" s="209">
        <f t="shared" si="1839"/>
        <v>0</v>
      </c>
      <c r="AA215" s="209">
        <f t="shared" si="1839"/>
        <v>0</v>
      </c>
      <c r="AB215" s="209">
        <f t="shared" si="1839"/>
        <v>0</v>
      </c>
      <c r="AC215" s="209">
        <f t="shared" si="1839"/>
        <v>0</v>
      </c>
      <c r="AD215" s="209">
        <f t="shared" si="1839"/>
        <v>0</v>
      </c>
      <c r="AE215" s="209">
        <f t="shared" si="1839"/>
        <v>0</v>
      </c>
      <c r="AF215" s="209">
        <f t="shared" si="1839"/>
        <v>0</v>
      </c>
      <c r="AG215" s="209">
        <f t="shared" si="1839"/>
        <v>0</v>
      </c>
      <c r="AH215" s="209">
        <f t="shared" si="1839"/>
        <v>0</v>
      </c>
      <c r="AI215" s="209">
        <f t="shared" si="1839"/>
        <v>0</v>
      </c>
      <c r="AJ215" s="209">
        <f t="shared" si="1839"/>
        <v>0</v>
      </c>
      <c r="AK215" s="209">
        <f t="shared" si="1839"/>
        <v>0</v>
      </c>
      <c r="AL215" s="209">
        <f t="shared" si="1839"/>
        <v>0</v>
      </c>
      <c r="AM215" s="209">
        <f t="shared" si="1839"/>
        <v>0</v>
      </c>
      <c r="AN215" s="209">
        <f t="shared" si="1839"/>
        <v>0</v>
      </c>
      <c r="AO215" s="209">
        <f t="shared" si="1839"/>
        <v>0</v>
      </c>
      <c r="AP215" s="209">
        <f t="shared" si="1839"/>
        <v>0</v>
      </c>
      <c r="AQ215" s="209">
        <f t="shared" si="1839"/>
        <v>0</v>
      </c>
      <c r="AR215" s="209">
        <f t="shared" si="1839"/>
        <v>0</v>
      </c>
      <c r="AS215" s="209">
        <f t="shared" si="1839"/>
        <v>0</v>
      </c>
      <c r="AT215" s="209">
        <f t="shared" si="1839"/>
        <v>0</v>
      </c>
      <c r="AU215" s="209">
        <f t="shared" si="1839"/>
        <v>0</v>
      </c>
      <c r="AV215" s="209">
        <f t="shared" si="1839"/>
        <v>0</v>
      </c>
      <c r="AW215" s="209">
        <f t="shared" si="1839"/>
        <v>0</v>
      </c>
      <c r="AX215" s="209">
        <f t="shared" si="1839"/>
        <v>0</v>
      </c>
      <c r="AY215" s="209">
        <f t="shared" si="1839"/>
        <v>0</v>
      </c>
      <c r="AZ215" s="209">
        <f t="shared" si="1839"/>
        <v>0</v>
      </c>
      <c r="BA215" s="209">
        <f t="shared" si="1839"/>
        <v>0</v>
      </c>
      <c r="BB215" s="209">
        <f t="shared" si="1839"/>
        <v>0</v>
      </c>
      <c r="BC215" s="209">
        <f t="shared" si="1839"/>
        <v>0</v>
      </c>
      <c r="BD215" s="209">
        <f t="shared" si="1839"/>
        <v>0</v>
      </c>
      <c r="BE215" s="209">
        <f t="shared" si="1839"/>
        <v>0</v>
      </c>
      <c r="BF215" s="209">
        <f t="shared" si="1839"/>
        <v>0</v>
      </c>
      <c r="BG215" s="209">
        <f t="shared" si="1839"/>
        <v>0</v>
      </c>
      <c r="BH215" s="209">
        <f t="shared" si="1839"/>
        <v>0</v>
      </c>
      <c r="BI215" s="209">
        <f t="shared" si="1839"/>
        <v>0</v>
      </c>
      <c r="BJ215" s="209">
        <f t="shared" si="1839"/>
        <v>0</v>
      </c>
      <c r="BK215" s="209">
        <f t="shared" si="1839"/>
        <v>0</v>
      </c>
      <c r="BL215" s="209">
        <f t="shared" si="1839"/>
        <v>0</v>
      </c>
      <c r="BM215" s="209">
        <f t="shared" si="1839"/>
        <v>0</v>
      </c>
      <c r="BN215" s="209">
        <f t="shared" si="1839"/>
        <v>0</v>
      </c>
      <c r="BO215" s="209">
        <f t="shared" si="1839"/>
        <v>0</v>
      </c>
      <c r="BP215" s="209">
        <f t="shared" si="1839"/>
        <v>0</v>
      </c>
      <c r="BQ215" s="209">
        <f t="shared" si="1839"/>
        <v>0</v>
      </c>
      <c r="BR215" s="209">
        <f t="shared" ref="BR215:EC215" si="1840">BR146</f>
        <v>0</v>
      </c>
      <c r="BS215" s="209">
        <f t="shared" si="1840"/>
        <v>0</v>
      </c>
      <c r="BT215" s="209">
        <f t="shared" si="1840"/>
        <v>0</v>
      </c>
      <c r="BU215" s="209">
        <f t="shared" si="1840"/>
        <v>0</v>
      </c>
      <c r="BV215" s="209">
        <f t="shared" si="1840"/>
        <v>0</v>
      </c>
      <c r="BW215" s="209">
        <f t="shared" si="1840"/>
        <v>0</v>
      </c>
      <c r="BX215" s="209">
        <f t="shared" si="1840"/>
        <v>0</v>
      </c>
      <c r="BY215" s="209">
        <f t="shared" si="1840"/>
        <v>0</v>
      </c>
      <c r="BZ215" s="209">
        <f t="shared" si="1840"/>
        <v>0</v>
      </c>
      <c r="CA215" s="209">
        <f t="shared" si="1840"/>
        <v>135000</v>
      </c>
      <c r="CB215" s="209">
        <f t="shared" si="1840"/>
        <v>135000</v>
      </c>
      <c r="CC215" s="209">
        <f t="shared" si="1840"/>
        <v>135000</v>
      </c>
      <c r="CD215" s="209">
        <f t="shared" si="1840"/>
        <v>135000</v>
      </c>
      <c r="CE215" s="209">
        <f t="shared" si="1840"/>
        <v>135000</v>
      </c>
      <c r="CF215" s="209">
        <f t="shared" si="1840"/>
        <v>135000</v>
      </c>
      <c r="CG215" s="209">
        <f t="shared" si="1840"/>
        <v>135000</v>
      </c>
      <c r="CH215" s="209">
        <f t="shared" si="1840"/>
        <v>135000</v>
      </c>
      <c r="CI215" s="209">
        <f t="shared" si="1840"/>
        <v>135000</v>
      </c>
      <c r="CJ215" s="209">
        <f t="shared" si="1840"/>
        <v>135000</v>
      </c>
      <c r="CK215" s="209">
        <f t="shared" si="1840"/>
        <v>135000</v>
      </c>
      <c r="CL215" s="209">
        <f t="shared" si="1840"/>
        <v>135000</v>
      </c>
      <c r="CM215" s="209">
        <f t="shared" si="1840"/>
        <v>139050</v>
      </c>
      <c r="CN215" s="209">
        <f t="shared" si="1840"/>
        <v>139050</v>
      </c>
      <c r="CO215" s="209">
        <f t="shared" si="1840"/>
        <v>139050</v>
      </c>
      <c r="CP215" s="209">
        <f t="shared" si="1840"/>
        <v>139050</v>
      </c>
      <c r="CQ215" s="209">
        <f t="shared" si="1840"/>
        <v>139050</v>
      </c>
      <c r="CR215" s="209">
        <f t="shared" si="1840"/>
        <v>139050</v>
      </c>
      <c r="CS215" s="209">
        <f t="shared" si="1840"/>
        <v>139050</v>
      </c>
      <c r="CT215" s="209">
        <f t="shared" si="1840"/>
        <v>139050</v>
      </c>
      <c r="CU215" s="209">
        <f t="shared" si="1840"/>
        <v>139050</v>
      </c>
      <c r="CV215" s="209">
        <f t="shared" si="1840"/>
        <v>139050</v>
      </c>
      <c r="CW215" s="209">
        <f t="shared" si="1840"/>
        <v>139050</v>
      </c>
      <c r="CX215" s="209">
        <f t="shared" si="1840"/>
        <v>139050</v>
      </c>
      <c r="CY215" s="209">
        <f t="shared" si="1840"/>
        <v>143221.5</v>
      </c>
      <c r="CZ215" s="209">
        <f t="shared" si="1840"/>
        <v>143221.5</v>
      </c>
      <c r="DA215" s="209">
        <f t="shared" si="1840"/>
        <v>143221.5</v>
      </c>
      <c r="DB215" s="209">
        <f t="shared" si="1840"/>
        <v>143221.5</v>
      </c>
      <c r="DC215" s="209">
        <f t="shared" si="1840"/>
        <v>143221.5</v>
      </c>
      <c r="DD215" s="209">
        <f t="shared" si="1840"/>
        <v>143221.5</v>
      </c>
      <c r="DE215" s="209">
        <f t="shared" si="1840"/>
        <v>143221.5</v>
      </c>
      <c r="DF215" s="209">
        <f t="shared" si="1840"/>
        <v>143221.5</v>
      </c>
      <c r="DG215" s="209">
        <f t="shared" si="1840"/>
        <v>143221.5</v>
      </c>
      <c r="DH215" s="209">
        <f t="shared" si="1840"/>
        <v>143221.5</v>
      </c>
      <c r="DI215" s="209">
        <f t="shared" si="1840"/>
        <v>143221.5</v>
      </c>
      <c r="DJ215" s="209">
        <f t="shared" si="1840"/>
        <v>143221.5</v>
      </c>
      <c r="DK215" s="209">
        <f t="shared" si="1840"/>
        <v>147518.14499999999</v>
      </c>
      <c r="DL215" s="209">
        <f t="shared" si="1840"/>
        <v>147518.14499999999</v>
      </c>
      <c r="DM215" s="209">
        <f t="shared" si="1840"/>
        <v>147518.14499999999</v>
      </c>
      <c r="DN215" s="209">
        <f t="shared" si="1840"/>
        <v>147518.14499999999</v>
      </c>
      <c r="DO215" s="209">
        <f t="shared" si="1840"/>
        <v>147518.14499999999</v>
      </c>
      <c r="DP215" s="209">
        <f t="shared" si="1840"/>
        <v>147518.14499999999</v>
      </c>
      <c r="DQ215" s="209">
        <f t="shared" si="1840"/>
        <v>147518.14499999999</v>
      </c>
      <c r="DR215" s="209">
        <f t="shared" si="1840"/>
        <v>147518.14499999999</v>
      </c>
      <c r="DS215" s="209">
        <f t="shared" si="1840"/>
        <v>147518.14499999999</v>
      </c>
      <c r="DT215" s="209">
        <f t="shared" si="1840"/>
        <v>147518.14499999999</v>
      </c>
      <c r="DU215" s="209">
        <f t="shared" si="1840"/>
        <v>147518.14499999999</v>
      </c>
      <c r="DV215" s="209">
        <f t="shared" si="1840"/>
        <v>147518.14499999999</v>
      </c>
      <c r="DW215" s="209">
        <f t="shared" si="1840"/>
        <v>151943.68934999997</v>
      </c>
      <c r="DX215" s="209">
        <f t="shared" si="1840"/>
        <v>151943.68934999997</v>
      </c>
      <c r="DY215" s="209">
        <f t="shared" si="1840"/>
        <v>151943.68934999997</v>
      </c>
      <c r="DZ215" s="209">
        <f t="shared" si="1840"/>
        <v>151943.68934999997</v>
      </c>
      <c r="EA215" s="209">
        <f t="shared" si="1840"/>
        <v>151943.68934999997</v>
      </c>
      <c r="EB215" s="209">
        <f t="shared" si="1840"/>
        <v>151943.68934999997</v>
      </c>
      <c r="EC215" s="209">
        <f t="shared" si="1840"/>
        <v>151943.68934999997</v>
      </c>
      <c r="ED215" s="209">
        <f t="shared" ref="ED215:GO215" si="1841">ED146</f>
        <v>151943.68934999997</v>
      </c>
      <c r="EE215" s="209">
        <f t="shared" si="1841"/>
        <v>151943.68934999997</v>
      </c>
      <c r="EF215" s="209">
        <f t="shared" si="1841"/>
        <v>151943.68934999997</v>
      </c>
      <c r="EG215" s="209">
        <f t="shared" si="1841"/>
        <v>151943.68934999997</v>
      </c>
      <c r="EH215" s="209">
        <f t="shared" si="1841"/>
        <v>151943.68934999997</v>
      </c>
      <c r="EI215" s="209">
        <f t="shared" si="1841"/>
        <v>156502.00003049997</v>
      </c>
      <c r="EJ215" s="209">
        <f t="shared" si="1841"/>
        <v>156502.00003049997</v>
      </c>
      <c r="EK215" s="209">
        <f t="shared" si="1841"/>
        <v>156502.00003049997</v>
      </c>
      <c r="EL215" s="209">
        <f t="shared" si="1841"/>
        <v>156502.00003049997</v>
      </c>
      <c r="EM215" s="209">
        <f t="shared" si="1841"/>
        <v>156502.00003049997</v>
      </c>
      <c r="EN215" s="209">
        <f t="shared" si="1841"/>
        <v>156502.00003049997</v>
      </c>
      <c r="EO215" s="209">
        <f t="shared" si="1841"/>
        <v>156502.00003049997</v>
      </c>
      <c r="EP215" s="209">
        <f t="shared" si="1841"/>
        <v>156502.00003049997</v>
      </c>
      <c r="EQ215" s="209">
        <f t="shared" si="1841"/>
        <v>156502.00003049997</v>
      </c>
      <c r="ER215" s="209">
        <f t="shared" si="1841"/>
        <v>156502.00003049997</v>
      </c>
      <c r="ES215" s="209">
        <f t="shared" si="1841"/>
        <v>156502.00003049997</v>
      </c>
      <c r="ET215" s="209">
        <f t="shared" si="1841"/>
        <v>156502.00003049997</v>
      </c>
      <c r="EU215" s="209">
        <f t="shared" si="1841"/>
        <v>161197.06003141499</v>
      </c>
      <c r="EV215" s="209">
        <f t="shared" si="1841"/>
        <v>161197.06003141499</v>
      </c>
      <c r="EW215" s="209">
        <f t="shared" si="1841"/>
        <v>161197.06003141499</v>
      </c>
      <c r="EX215" s="209">
        <f t="shared" si="1841"/>
        <v>161197.06003141499</v>
      </c>
      <c r="EY215" s="209">
        <f t="shared" si="1841"/>
        <v>161197.06003141499</v>
      </c>
      <c r="EZ215" s="209">
        <f t="shared" si="1841"/>
        <v>161197.06003141499</v>
      </c>
      <c r="FA215" s="209">
        <f t="shared" si="1841"/>
        <v>161197.06003141499</v>
      </c>
      <c r="FB215" s="209">
        <f t="shared" si="1841"/>
        <v>161197.06003141499</v>
      </c>
      <c r="FC215" s="209">
        <f t="shared" si="1841"/>
        <v>161197.06003141499</v>
      </c>
      <c r="FD215" s="209">
        <f t="shared" si="1841"/>
        <v>161197.06003141499</v>
      </c>
      <c r="FE215" s="209">
        <f t="shared" si="1841"/>
        <v>161197.06003141499</v>
      </c>
      <c r="FF215" s="209">
        <f t="shared" si="1841"/>
        <v>161197.06003141499</v>
      </c>
      <c r="FG215" s="209">
        <f t="shared" si="1841"/>
        <v>166032.97183235743</v>
      </c>
      <c r="FH215" s="209">
        <f t="shared" si="1841"/>
        <v>166032.97183235743</v>
      </c>
      <c r="FI215" s="209">
        <f t="shared" si="1841"/>
        <v>166032.97183235743</v>
      </c>
      <c r="FJ215" s="209">
        <f t="shared" si="1841"/>
        <v>166032.97183235743</v>
      </c>
      <c r="FK215" s="209">
        <f t="shared" si="1841"/>
        <v>166032.97183235743</v>
      </c>
      <c r="FL215" s="209">
        <f t="shared" si="1841"/>
        <v>166032.97183235743</v>
      </c>
      <c r="FM215" s="209">
        <f t="shared" si="1841"/>
        <v>166032.97183235743</v>
      </c>
      <c r="FN215" s="209">
        <f t="shared" si="1841"/>
        <v>166032.97183235743</v>
      </c>
      <c r="FO215" s="209">
        <f t="shared" si="1841"/>
        <v>166032.97183235743</v>
      </c>
      <c r="FP215" s="209">
        <f t="shared" si="1841"/>
        <v>166032.97183235743</v>
      </c>
      <c r="FQ215" s="209">
        <f t="shared" si="1841"/>
        <v>166032.97183235743</v>
      </c>
      <c r="FR215" s="209">
        <f t="shared" si="1841"/>
        <v>166032.97183235743</v>
      </c>
      <c r="FS215" s="209">
        <f t="shared" si="1841"/>
        <v>171013.96098732814</v>
      </c>
      <c r="FT215" s="209">
        <f t="shared" si="1841"/>
        <v>171013.96098732814</v>
      </c>
      <c r="FU215" s="209">
        <f t="shared" si="1841"/>
        <v>171013.96098732814</v>
      </c>
      <c r="FV215" s="209">
        <f t="shared" si="1841"/>
        <v>171013.96098732814</v>
      </c>
      <c r="FW215" s="209">
        <f t="shared" si="1841"/>
        <v>171013.96098732814</v>
      </c>
      <c r="FX215" s="209">
        <f t="shared" si="1841"/>
        <v>171013.96098732814</v>
      </c>
      <c r="FY215" s="209">
        <f t="shared" si="1841"/>
        <v>171013.96098732814</v>
      </c>
      <c r="FZ215" s="209">
        <f t="shared" si="1841"/>
        <v>171013.96098732814</v>
      </c>
      <c r="GA215" s="209">
        <f t="shared" si="1841"/>
        <v>171013.96098732814</v>
      </c>
      <c r="GB215" s="209">
        <f t="shared" si="1841"/>
        <v>171013.96098732814</v>
      </c>
      <c r="GC215" s="209">
        <f t="shared" si="1841"/>
        <v>171013.96098732814</v>
      </c>
      <c r="GD215" s="209">
        <f t="shared" si="1841"/>
        <v>171013.96098732814</v>
      </c>
      <c r="GE215" s="209">
        <f t="shared" si="1841"/>
        <v>176144.379816948</v>
      </c>
      <c r="GF215" s="209">
        <f t="shared" si="1841"/>
        <v>176144.379816948</v>
      </c>
      <c r="GG215" s="209">
        <f t="shared" si="1841"/>
        <v>176144.379816948</v>
      </c>
      <c r="GH215" s="209">
        <f t="shared" si="1841"/>
        <v>176144.379816948</v>
      </c>
      <c r="GI215" s="209">
        <f t="shared" si="1841"/>
        <v>176144.379816948</v>
      </c>
      <c r="GJ215" s="209">
        <f t="shared" si="1841"/>
        <v>176144.379816948</v>
      </c>
      <c r="GK215" s="209">
        <f t="shared" si="1841"/>
        <v>176144.379816948</v>
      </c>
      <c r="GL215" s="209">
        <f t="shared" si="1841"/>
        <v>176144.379816948</v>
      </c>
      <c r="GM215" s="209">
        <f t="shared" si="1841"/>
        <v>176144.379816948</v>
      </c>
      <c r="GN215" s="209">
        <f t="shared" si="1841"/>
        <v>176144.379816948</v>
      </c>
      <c r="GO215" s="209">
        <f t="shared" si="1841"/>
        <v>176144.379816948</v>
      </c>
      <c r="GP215" s="209">
        <f t="shared" ref="GP215:IU215" si="1842">GP146</f>
        <v>176144.379816948</v>
      </c>
      <c r="GQ215" s="209">
        <f t="shared" si="1842"/>
        <v>181428.71121145645</v>
      </c>
      <c r="GR215" s="209">
        <f t="shared" si="1842"/>
        <v>181428.71121145645</v>
      </c>
      <c r="GS215" s="209">
        <f t="shared" si="1842"/>
        <v>181428.71121145645</v>
      </c>
      <c r="GT215" s="209">
        <f t="shared" si="1842"/>
        <v>181428.71121145645</v>
      </c>
      <c r="GU215" s="209">
        <f t="shared" si="1842"/>
        <v>181428.71121145645</v>
      </c>
      <c r="GV215" s="209">
        <f t="shared" si="1842"/>
        <v>181428.71121145645</v>
      </c>
      <c r="GW215" s="209">
        <f t="shared" si="1842"/>
        <v>181428.71121145645</v>
      </c>
      <c r="GX215" s="209">
        <f t="shared" si="1842"/>
        <v>181428.71121145645</v>
      </c>
      <c r="GY215" s="209">
        <f t="shared" si="1842"/>
        <v>181428.71121145645</v>
      </c>
      <c r="GZ215" s="209">
        <f t="shared" si="1842"/>
        <v>181428.71121145645</v>
      </c>
      <c r="HA215" s="209">
        <f t="shared" si="1842"/>
        <v>181428.71121145645</v>
      </c>
      <c r="HB215" s="209">
        <f t="shared" si="1842"/>
        <v>181428.71121145645</v>
      </c>
      <c r="HC215" s="209">
        <f t="shared" si="1842"/>
        <v>186871.57254780014</v>
      </c>
      <c r="HD215" s="209">
        <f t="shared" si="1842"/>
        <v>186871.57254780014</v>
      </c>
      <c r="HE215" s="209">
        <f t="shared" si="1842"/>
        <v>186871.57254780014</v>
      </c>
      <c r="HF215" s="209">
        <f t="shared" si="1842"/>
        <v>186871.57254780014</v>
      </c>
      <c r="HG215" s="209">
        <f t="shared" si="1842"/>
        <v>186871.57254780014</v>
      </c>
      <c r="HH215" s="209">
        <f t="shared" si="1842"/>
        <v>186871.57254780014</v>
      </c>
      <c r="HI215" s="209">
        <f t="shared" si="1842"/>
        <v>186871.57254780014</v>
      </c>
      <c r="HJ215" s="209">
        <f t="shared" si="1842"/>
        <v>186871.57254780014</v>
      </c>
      <c r="HK215" s="209">
        <f t="shared" si="1842"/>
        <v>186871.57254780014</v>
      </c>
      <c r="HL215" s="209">
        <f t="shared" si="1842"/>
        <v>186871.57254780014</v>
      </c>
      <c r="HM215" s="209">
        <f t="shared" si="1842"/>
        <v>186871.57254780014</v>
      </c>
      <c r="HN215" s="209">
        <f t="shared" si="1842"/>
        <v>186871.57254780014</v>
      </c>
      <c r="HO215" s="209">
        <f t="shared" si="1842"/>
        <v>192477.71972423411</v>
      </c>
      <c r="HP215" s="209">
        <f t="shared" si="1842"/>
        <v>192477.71972423411</v>
      </c>
      <c r="HQ215" s="209">
        <f t="shared" si="1842"/>
        <v>192477.71972423411</v>
      </c>
      <c r="HR215" s="209">
        <f t="shared" si="1842"/>
        <v>192477.71972423411</v>
      </c>
      <c r="HS215" s="209">
        <f t="shared" si="1842"/>
        <v>192477.71972423411</v>
      </c>
      <c r="HT215" s="209">
        <f t="shared" si="1842"/>
        <v>192477.71972423411</v>
      </c>
      <c r="HU215" s="209">
        <f t="shared" si="1842"/>
        <v>192477.71972423411</v>
      </c>
      <c r="HV215" s="209">
        <f t="shared" si="1842"/>
        <v>192477.71972423411</v>
      </c>
      <c r="HW215" s="209">
        <f t="shared" si="1842"/>
        <v>192477.71972423411</v>
      </c>
      <c r="HX215" s="209">
        <f t="shared" si="1842"/>
        <v>192477.71972423411</v>
      </c>
      <c r="HY215" s="209">
        <f t="shared" si="1842"/>
        <v>192477.71972423411</v>
      </c>
      <c r="HZ215" s="209">
        <f t="shared" si="1842"/>
        <v>192477.71972423411</v>
      </c>
      <c r="IA215" s="209">
        <f t="shared" si="1842"/>
        <v>198252.05131596114</v>
      </c>
      <c r="IB215" s="209">
        <f t="shared" si="1842"/>
        <v>198252.05131596114</v>
      </c>
      <c r="IC215" s="209">
        <f t="shared" si="1842"/>
        <v>198252.05131596114</v>
      </c>
      <c r="ID215" s="209">
        <f t="shared" si="1842"/>
        <v>198252.05131596114</v>
      </c>
      <c r="IE215" s="209">
        <f t="shared" si="1842"/>
        <v>198252.05131596114</v>
      </c>
      <c r="IF215" s="209">
        <f t="shared" si="1842"/>
        <v>198252.05131596114</v>
      </c>
      <c r="IG215" s="209">
        <f t="shared" si="1842"/>
        <v>198252.05131596114</v>
      </c>
      <c r="IH215" s="209">
        <f t="shared" si="1842"/>
        <v>198252.05131596114</v>
      </c>
      <c r="II215" s="209">
        <f t="shared" si="1842"/>
        <v>198252.05131596114</v>
      </c>
      <c r="IJ215" s="209">
        <f t="shared" si="1842"/>
        <v>198252.05131596114</v>
      </c>
      <c r="IK215" s="209">
        <f t="shared" si="1842"/>
        <v>198252.05131596114</v>
      </c>
      <c r="IL215" s="209">
        <f t="shared" si="1842"/>
        <v>198252.05131596114</v>
      </c>
      <c r="IM215" s="209">
        <f t="shared" si="1842"/>
        <v>204199.61285543998</v>
      </c>
      <c r="IN215" s="209">
        <f t="shared" si="1842"/>
        <v>204199.61285543998</v>
      </c>
      <c r="IO215" s="209">
        <f t="shared" si="1842"/>
        <v>204199.61285543998</v>
      </c>
      <c r="IP215" s="209">
        <f t="shared" si="1842"/>
        <v>204199.61285543998</v>
      </c>
      <c r="IQ215" s="209">
        <f t="shared" si="1842"/>
        <v>204199.61285543998</v>
      </c>
      <c r="IR215" s="209">
        <f t="shared" si="1842"/>
        <v>204199.61285543998</v>
      </c>
      <c r="IS215" s="209">
        <f t="shared" si="1842"/>
        <v>204199.61285543998</v>
      </c>
      <c r="IT215" s="209">
        <f t="shared" si="1842"/>
        <v>204199.61285543998</v>
      </c>
      <c r="IU215" s="209">
        <f t="shared" si="1842"/>
        <v>204199.61285543998</v>
      </c>
    </row>
    <row r="216" spans="1:255">
      <c r="A216" s="209"/>
      <c r="B216" s="356" t="s">
        <v>403</v>
      </c>
      <c r="C216" s="209"/>
      <c r="D216" s="209"/>
      <c r="E216" s="209">
        <f t="shared" si="1834"/>
        <v>0</v>
      </c>
      <c r="F216" s="209">
        <f t="shared" ref="F216:BQ216" si="1843">F147</f>
        <v>0</v>
      </c>
      <c r="G216" s="209">
        <f t="shared" si="1843"/>
        <v>0</v>
      </c>
      <c r="H216" s="209">
        <f t="shared" si="1843"/>
        <v>0</v>
      </c>
      <c r="I216" s="209">
        <f t="shared" si="1843"/>
        <v>0</v>
      </c>
      <c r="J216" s="209">
        <f t="shared" si="1843"/>
        <v>0</v>
      </c>
      <c r="K216" s="209">
        <f t="shared" si="1843"/>
        <v>0</v>
      </c>
      <c r="L216" s="209">
        <f t="shared" si="1843"/>
        <v>0</v>
      </c>
      <c r="M216" s="209">
        <f t="shared" si="1843"/>
        <v>0</v>
      </c>
      <c r="N216" s="209">
        <f t="shared" si="1843"/>
        <v>0</v>
      </c>
      <c r="O216" s="209">
        <f t="shared" si="1843"/>
        <v>0</v>
      </c>
      <c r="P216" s="209">
        <f t="shared" si="1843"/>
        <v>0</v>
      </c>
      <c r="Q216" s="209">
        <f t="shared" si="1843"/>
        <v>0</v>
      </c>
      <c r="R216" s="209">
        <f t="shared" si="1843"/>
        <v>0</v>
      </c>
      <c r="S216" s="209">
        <f t="shared" si="1843"/>
        <v>0</v>
      </c>
      <c r="T216" s="209">
        <f t="shared" si="1843"/>
        <v>0</v>
      </c>
      <c r="U216" s="209">
        <f t="shared" si="1843"/>
        <v>0</v>
      </c>
      <c r="V216" s="209">
        <f t="shared" si="1843"/>
        <v>0</v>
      </c>
      <c r="W216" s="209">
        <f t="shared" si="1843"/>
        <v>0</v>
      </c>
      <c r="X216" s="209">
        <f t="shared" si="1843"/>
        <v>0</v>
      </c>
      <c r="Y216" s="209">
        <f t="shared" si="1843"/>
        <v>0</v>
      </c>
      <c r="Z216" s="209">
        <f t="shared" si="1843"/>
        <v>0</v>
      </c>
      <c r="AA216" s="209">
        <f t="shared" si="1843"/>
        <v>0</v>
      </c>
      <c r="AB216" s="209">
        <f t="shared" si="1843"/>
        <v>0</v>
      </c>
      <c r="AC216" s="209">
        <f t="shared" si="1843"/>
        <v>0</v>
      </c>
      <c r="AD216" s="209">
        <f t="shared" si="1843"/>
        <v>0</v>
      </c>
      <c r="AE216" s="209">
        <f t="shared" si="1843"/>
        <v>0</v>
      </c>
      <c r="AF216" s="209">
        <f t="shared" si="1843"/>
        <v>0</v>
      </c>
      <c r="AG216" s="209">
        <f t="shared" si="1843"/>
        <v>0</v>
      </c>
      <c r="AH216" s="209">
        <f t="shared" si="1843"/>
        <v>0</v>
      </c>
      <c r="AI216" s="209">
        <f t="shared" si="1843"/>
        <v>0</v>
      </c>
      <c r="AJ216" s="209">
        <f t="shared" si="1843"/>
        <v>0</v>
      </c>
      <c r="AK216" s="209">
        <f t="shared" si="1843"/>
        <v>0</v>
      </c>
      <c r="AL216" s="209">
        <f t="shared" si="1843"/>
        <v>0</v>
      </c>
      <c r="AM216" s="209">
        <f t="shared" si="1843"/>
        <v>0</v>
      </c>
      <c r="AN216" s="209">
        <f t="shared" si="1843"/>
        <v>0</v>
      </c>
      <c r="AO216" s="209">
        <f t="shared" si="1843"/>
        <v>0</v>
      </c>
      <c r="AP216" s="209">
        <f t="shared" si="1843"/>
        <v>0</v>
      </c>
      <c r="AQ216" s="209">
        <f t="shared" si="1843"/>
        <v>0</v>
      </c>
      <c r="AR216" s="209">
        <f t="shared" si="1843"/>
        <v>0</v>
      </c>
      <c r="AS216" s="209">
        <f t="shared" si="1843"/>
        <v>0</v>
      </c>
      <c r="AT216" s="209">
        <f t="shared" si="1843"/>
        <v>0</v>
      </c>
      <c r="AU216" s="209">
        <f t="shared" si="1843"/>
        <v>0</v>
      </c>
      <c r="AV216" s="209">
        <f t="shared" si="1843"/>
        <v>0</v>
      </c>
      <c r="AW216" s="209">
        <f t="shared" si="1843"/>
        <v>0</v>
      </c>
      <c r="AX216" s="209">
        <f t="shared" si="1843"/>
        <v>0</v>
      </c>
      <c r="AY216" s="209">
        <f t="shared" si="1843"/>
        <v>0</v>
      </c>
      <c r="AZ216" s="209">
        <f t="shared" si="1843"/>
        <v>0</v>
      </c>
      <c r="BA216" s="209">
        <f t="shared" si="1843"/>
        <v>0</v>
      </c>
      <c r="BB216" s="209">
        <f t="shared" si="1843"/>
        <v>0</v>
      </c>
      <c r="BC216" s="209">
        <f t="shared" si="1843"/>
        <v>0</v>
      </c>
      <c r="BD216" s="209">
        <f t="shared" si="1843"/>
        <v>0</v>
      </c>
      <c r="BE216" s="209">
        <f t="shared" si="1843"/>
        <v>0</v>
      </c>
      <c r="BF216" s="209">
        <f t="shared" si="1843"/>
        <v>0</v>
      </c>
      <c r="BG216" s="209">
        <f t="shared" si="1843"/>
        <v>0</v>
      </c>
      <c r="BH216" s="209">
        <f t="shared" si="1843"/>
        <v>0</v>
      </c>
      <c r="BI216" s="209">
        <f t="shared" si="1843"/>
        <v>0</v>
      </c>
      <c r="BJ216" s="209">
        <f t="shared" si="1843"/>
        <v>0</v>
      </c>
      <c r="BK216" s="209">
        <f t="shared" si="1843"/>
        <v>0</v>
      </c>
      <c r="BL216" s="209">
        <f t="shared" si="1843"/>
        <v>0</v>
      </c>
      <c r="BM216" s="209">
        <f t="shared" si="1843"/>
        <v>0</v>
      </c>
      <c r="BN216" s="209">
        <f t="shared" si="1843"/>
        <v>0</v>
      </c>
      <c r="BO216" s="209">
        <f t="shared" si="1843"/>
        <v>0</v>
      </c>
      <c r="BP216" s="209">
        <f t="shared" si="1843"/>
        <v>0</v>
      </c>
      <c r="BQ216" s="209">
        <f t="shared" si="1843"/>
        <v>0</v>
      </c>
      <c r="BR216" s="209">
        <f t="shared" ref="BR216:EC216" si="1844">BR147</f>
        <v>0</v>
      </c>
      <c r="BS216" s="209">
        <f t="shared" si="1844"/>
        <v>0</v>
      </c>
      <c r="BT216" s="209">
        <f t="shared" si="1844"/>
        <v>0</v>
      </c>
      <c r="BU216" s="209">
        <f t="shared" si="1844"/>
        <v>0</v>
      </c>
      <c r="BV216" s="209">
        <f t="shared" si="1844"/>
        <v>0</v>
      </c>
      <c r="BW216" s="209">
        <f t="shared" si="1844"/>
        <v>0</v>
      </c>
      <c r="BX216" s="209">
        <f t="shared" si="1844"/>
        <v>0</v>
      </c>
      <c r="BY216" s="209">
        <f t="shared" si="1844"/>
        <v>0</v>
      </c>
      <c r="BZ216" s="209">
        <f t="shared" si="1844"/>
        <v>0</v>
      </c>
      <c r="CA216" s="209">
        <f t="shared" si="1844"/>
        <v>135000</v>
      </c>
      <c r="CB216" s="209">
        <f t="shared" si="1844"/>
        <v>135000</v>
      </c>
      <c r="CC216" s="209">
        <f t="shared" si="1844"/>
        <v>135000</v>
      </c>
      <c r="CD216" s="209">
        <f t="shared" si="1844"/>
        <v>135000</v>
      </c>
      <c r="CE216" s="209">
        <f t="shared" si="1844"/>
        <v>135000</v>
      </c>
      <c r="CF216" s="209">
        <f t="shared" si="1844"/>
        <v>135000</v>
      </c>
      <c r="CG216" s="209">
        <f t="shared" si="1844"/>
        <v>135000</v>
      </c>
      <c r="CH216" s="209">
        <f t="shared" si="1844"/>
        <v>135000</v>
      </c>
      <c r="CI216" s="209">
        <f t="shared" si="1844"/>
        <v>135000</v>
      </c>
      <c r="CJ216" s="209">
        <f t="shared" si="1844"/>
        <v>135000</v>
      </c>
      <c r="CK216" s="209">
        <f t="shared" si="1844"/>
        <v>135000</v>
      </c>
      <c r="CL216" s="209">
        <f t="shared" si="1844"/>
        <v>135000</v>
      </c>
      <c r="CM216" s="209">
        <f t="shared" si="1844"/>
        <v>139050</v>
      </c>
      <c r="CN216" s="209">
        <f t="shared" si="1844"/>
        <v>139050</v>
      </c>
      <c r="CO216" s="209">
        <f t="shared" si="1844"/>
        <v>139050</v>
      </c>
      <c r="CP216" s="209">
        <f t="shared" si="1844"/>
        <v>139050</v>
      </c>
      <c r="CQ216" s="209">
        <f t="shared" si="1844"/>
        <v>139050</v>
      </c>
      <c r="CR216" s="209">
        <f t="shared" si="1844"/>
        <v>139050</v>
      </c>
      <c r="CS216" s="209">
        <f t="shared" si="1844"/>
        <v>139050</v>
      </c>
      <c r="CT216" s="209">
        <f t="shared" si="1844"/>
        <v>139050</v>
      </c>
      <c r="CU216" s="209">
        <f t="shared" si="1844"/>
        <v>139050</v>
      </c>
      <c r="CV216" s="209">
        <f t="shared" si="1844"/>
        <v>139050</v>
      </c>
      <c r="CW216" s="209">
        <f t="shared" si="1844"/>
        <v>139050</v>
      </c>
      <c r="CX216" s="209">
        <f t="shared" si="1844"/>
        <v>139050</v>
      </c>
      <c r="CY216" s="209">
        <f t="shared" si="1844"/>
        <v>143221.5</v>
      </c>
      <c r="CZ216" s="209">
        <f t="shared" si="1844"/>
        <v>143221.5</v>
      </c>
      <c r="DA216" s="209">
        <f t="shared" si="1844"/>
        <v>143221.5</v>
      </c>
      <c r="DB216" s="209">
        <f t="shared" si="1844"/>
        <v>143221.5</v>
      </c>
      <c r="DC216" s="209">
        <f t="shared" si="1844"/>
        <v>143221.5</v>
      </c>
      <c r="DD216" s="209">
        <f t="shared" si="1844"/>
        <v>143221.5</v>
      </c>
      <c r="DE216" s="209">
        <f t="shared" si="1844"/>
        <v>143221.5</v>
      </c>
      <c r="DF216" s="209">
        <f t="shared" si="1844"/>
        <v>143221.5</v>
      </c>
      <c r="DG216" s="209">
        <f t="shared" si="1844"/>
        <v>143221.5</v>
      </c>
      <c r="DH216" s="209">
        <f t="shared" si="1844"/>
        <v>143221.5</v>
      </c>
      <c r="DI216" s="209">
        <f t="shared" si="1844"/>
        <v>143221.5</v>
      </c>
      <c r="DJ216" s="209">
        <f t="shared" si="1844"/>
        <v>143221.5</v>
      </c>
      <c r="DK216" s="209">
        <f t="shared" si="1844"/>
        <v>147518.14499999999</v>
      </c>
      <c r="DL216" s="209">
        <f t="shared" si="1844"/>
        <v>147518.14499999999</v>
      </c>
      <c r="DM216" s="209">
        <f t="shared" si="1844"/>
        <v>147518.14499999999</v>
      </c>
      <c r="DN216" s="209">
        <f t="shared" si="1844"/>
        <v>147518.14499999999</v>
      </c>
      <c r="DO216" s="209">
        <f t="shared" si="1844"/>
        <v>147518.14499999999</v>
      </c>
      <c r="DP216" s="209">
        <f t="shared" si="1844"/>
        <v>147518.14499999999</v>
      </c>
      <c r="DQ216" s="209">
        <f t="shared" si="1844"/>
        <v>147518.14499999999</v>
      </c>
      <c r="DR216" s="209">
        <f t="shared" si="1844"/>
        <v>147518.14499999999</v>
      </c>
      <c r="DS216" s="209">
        <f t="shared" si="1844"/>
        <v>147518.14499999999</v>
      </c>
      <c r="DT216" s="209">
        <f t="shared" si="1844"/>
        <v>147518.14499999999</v>
      </c>
      <c r="DU216" s="209">
        <f t="shared" si="1844"/>
        <v>147518.14499999999</v>
      </c>
      <c r="DV216" s="209">
        <f t="shared" si="1844"/>
        <v>147518.14499999999</v>
      </c>
      <c r="DW216" s="209">
        <f t="shared" si="1844"/>
        <v>151943.68934999997</v>
      </c>
      <c r="DX216" s="209">
        <f t="shared" si="1844"/>
        <v>151943.68934999997</v>
      </c>
      <c r="DY216" s="209">
        <f t="shared" si="1844"/>
        <v>151943.68934999997</v>
      </c>
      <c r="DZ216" s="209">
        <f t="shared" si="1844"/>
        <v>151943.68934999997</v>
      </c>
      <c r="EA216" s="209">
        <f t="shared" si="1844"/>
        <v>151943.68934999997</v>
      </c>
      <c r="EB216" s="209">
        <f t="shared" si="1844"/>
        <v>151943.68934999997</v>
      </c>
      <c r="EC216" s="209">
        <f t="shared" si="1844"/>
        <v>151943.68934999997</v>
      </c>
      <c r="ED216" s="209">
        <f t="shared" ref="ED216:GO216" si="1845">ED147</f>
        <v>151943.68934999997</v>
      </c>
      <c r="EE216" s="209">
        <f t="shared" si="1845"/>
        <v>151943.68934999997</v>
      </c>
      <c r="EF216" s="209">
        <f t="shared" si="1845"/>
        <v>151943.68934999997</v>
      </c>
      <c r="EG216" s="209">
        <f t="shared" si="1845"/>
        <v>151943.68934999997</v>
      </c>
      <c r="EH216" s="209">
        <f t="shared" si="1845"/>
        <v>151943.68934999997</v>
      </c>
      <c r="EI216" s="209">
        <f t="shared" si="1845"/>
        <v>156502.00003049997</v>
      </c>
      <c r="EJ216" s="209">
        <f t="shared" si="1845"/>
        <v>156502.00003049997</v>
      </c>
      <c r="EK216" s="209">
        <f t="shared" si="1845"/>
        <v>156502.00003049997</v>
      </c>
      <c r="EL216" s="209">
        <f t="shared" si="1845"/>
        <v>156502.00003049997</v>
      </c>
      <c r="EM216" s="209">
        <f t="shared" si="1845"/>
        <v>156502.00003049997</v>
      </c>
      <c r="EN216" s="209">
        <f t="shared" si="1845"/>
        <v>156502.00003049997</v>
      </c>
      <c r="EO216" s="209">
        <f t="shared" si="1845"/>
        <v>156502.00003049997</v>
      </c>
      <c r="EP216" s="209">
        <f t="shared" si="1845"/>
        <v>156502.00003049997</v>
      </c>
      <c r="EQ216" s="209">
        <f t="shared" si="1845"/>
        <v>156502.00003049997</v>
      </c>
      <c r="ER216" s="209">
        <f t="shared" si="1845"/>
        <v>156502.00003049997</v>
      </c>
      <c r="ES216" s="209">
        <f t="shared" si="1845"/>
        <v>156502.00003049997</v>
      </c>
      <c r="ET216" s="209">
        <f t="shared" si="1845"/>
        <v>156502.00003049997</v>
      </c>
      <c r="EU216" s="209">
        <f t="shared" si="1845"/>
        <v>161197.06003141499</v>
      </c>
      <c r="EV216" s="209">
        <f t="shared" si="1845"/>
        <v>161197.06003141499</v>
      </c>
      <c r="EW216" s="209">
        <f t="shared" si="1845"/>
        <v>161197.06003141499</v>
      </c>
      <c r="EX216" s="209">
        <f t="shared" si="1845"/>
        <v>161197.06003141499</v>
      </c>
      <c r="EY216" s="209">
        <f t="shared" si="1845"/>
        <v>161197.06003141499</v>
      </c>
      <c r="EZ216" s="209">
        <f t="shared" si="1845"/>
        <v>161197.06003141499</v>
      </c>
      <c r="FA216" s="209">
        <f t="shared" si="1845"/>
        <v>161197.06003141499</v>
      </c>
      <c r="FB216" s="209">
        <f t="shared" si="1845"/>
        <v>161197.06003141499</v>
      </c>
      <c r="FC216" s="209">
        <f t="shared" si="1845"/>
        <v>161197.06003141499</v>
      </c>
      <c r="FD216" s="209">
        <f t="shared" si="1845"/>
        <v>161197.06003141499</v>
      </c>
      <c r="FE216" s="209">
        <f t="shared" si="1845"/>
        <v>161197.06003141499</v>
      </c>
      <c r="FF216" s="209">
        <f t="shared" si="1845"/>
        <v>161197.06003141499</v>
      </c>
      <c r="FG216" s="209">
        <f t="shared" si="1845"/>
        <v>166032.97183235743</v>
      </c>
      <c r="FH216" s="209">
        <f t="shared" si="1845"/>
        <v>166032.97183235743</v>
      </c>
      <c r="FI216" s="209">
        <f t="shared" si="1845"/>
        <v>166032.97183235743</v>
      </c>
      <c r="FJ216" s="209">
        <f t="shared" si="1845"/>
        <v>166032.97183235743</v>
      </c>
      <c r="FK216" s="209">
        <f t="shared" si="1845"/>
        <v>166032.97183235743</v>
      </c>
      <c r="FL216" s="209">
        <f t="shared" si="1845"/>
        <v>166032.97183235743</v>
      </c>
      <c r="FM216" s="209">
        <f t="shared" si="1845"/>
        <v>166032.97183235743</v>
      </c>
      <c r="FN216" s="209">
        <f t="shared" si="1845"/>
        <v>166032.97183235743</v>
      </c>
      <c r="FO216" s="209">
        <f t="shared" si="1845"/>
        <v>166032.97183235743</v>
      </c>
      <c r="FP216" s="209">
        <f t="shared" si="1845"/>
        <v>166032.97183235743</v>
      </c>
      <c r="FQ216" s="209">
        <f t="shared" si="1845"/>
        <v>166032.97183235743</v>
      </c>
      <c r="FR216" s="209">
        <f t="shared" si="1845"/>
        <v>166032.97183235743</v>
      </c>
      <c r="FS216" s="209">
        <f t="shared" si="1845"/>
        <v>171013.96098732814</v>
      </c>
      <c r="FT216" s="209">
        <f t="shared" si="1845"/>
        <v>171013.96098732814</v>
      </c>
      <c r="FU216" s="209">
        <f t="shared" si="1845"/>
        <v>171013.96098732814</v>
      </c>
      <c r="FV216" s="209">
        <f t="shared" si="1845"/>
        <v>171013.96098732814</v>
      </c>
      <c r="FW216" s="209">
        <f t="shared" si="1845"/>
        <v>171013.96098732814</v>
      </c>
      <c r="FX216" s="209">
        <f t="shared" si="1845"/>
        <v>171013.96098732814</v>
      </c>
      <c r="FY216" s="209">
        <f t="shared" si="1845"/>
        <v>171013.96098732814</v>
      </c>
      <c r="FZ216" s="209">
        <f t="shared" si="1845"/>
        <v>171013.96098732814</v>
      </c>
      <c r="GA216" s="209">
        <f t="shared" si="1845"/>
        <v>171013.96098732814</v>
      </c>
      <c r="GB216" s="209">
        <f t="shared" si="1845"/>
        <v>171013.96098732814</v>
      </c>
      <c r="GC216" s="209">
        <f t="shared" si="1845"/>
        <v>171013.96098732814</v>
      </c>
      <c r="GD216" s="209">
        <f t="shared" si="1845"/>
        <v>171013.96098732814</v>
      </c>
      <c r="GE216" s="209">
        <f t="shared" si="1845"/>
        <v>176144.379816948</v>
      </c>
      <c r="GF216" s="209">
        <f t="shared" si="1845"/>
        <v>176144.379816948</v>
      </c>
      <c r="GG216" s="209">
        <f t="shared" si="1845"/>
        <v>176144.379816948</v>
      </c>
      <c r="GH216" s="209">
        <f t="shared" si="1845"/>
        <v>176144.379816948</v>
      </c>
      <c r="GI216" s="209">
        <f t="shared" si="1845"/>
        <v>176144.379816948</v>
      </c>
      <c r="GJ216" s="209">
        <f t="shared" si="1845"/>
        <v>176144.379816948</v>
      </c>
      <c r="GK216" s="209">
        <f t="shared" si="1845"/>
        <v>176144.379816948</v>
      </c>
      <c r="GL216" s="209">
        <f t="shared" si="1845"/>
        <v>176144.379816948</v>
      </c>
      <c r="GM216" s="209">
        <f t="shared" si="1845"/>
        <v>176144.379816948</v>
      </c>
      <c r="GN216" s="209">
        <f t="shared" si="1845"/>
        <v>176144.379816948</v>
      </c>
      <c r="GO216" s="209">
        <f t="shared" si="1845"/>
        <v>176144.379816948</v>
      </c>
      <c r="GP216" s="209">
        <f t="shared" ref="GP216:IU216" si="1846">GP147</f>
        <v>176144.379816948</v>
      </c>
      <c r="GQ216" s="209">
        <f t="shared" si="1846"/>
        <v>181428.71121145645</v>
      </c>
      <c r="GR216" s="209">
        <f t="shared" si="1846"/>
        <v>181428.71121145645</v>
      </c>
      <c r="GS216" s="209">
        <f t="shared" si="1846"/>
        <v>181428.71121145645</v>
      </c>
      <c r="GT216" s="209">
        <f t="shared" si="1846"/>
        <v>181428.71121145645</v>
      </c>
      <c r="GU216" s="209">
        <f t="shared" si="1846"/>
        <v>181428.71121145645</v>
      </c>
      <c r="GV216" s="209">
        <f t="shared" si="1846"/>
        <v>181428.71121145645</v>
      </c>
      <c r="GW216" s="209">
        <f t="shared" si="1846"/>
        <v>181428.71121145645</v>
      </c>
      <c r="GX216" s="209">
        <f t="shared" si="1846"/>
        <v>181428.71121145645</v>
      </c>
      <c r="GY216" s="209">
        <f t="shared" si="1846"/>
        <v>181428.71121145645</v>
      </c>
      <c r="GZ216" s="209">
        <f t="shared" si="1846"/>
        <v>181428.71121145645</v>
      </c>
      <c r="HA216" s="209">
        <f t="shared" si="1846"/>
        <v>181428.71121145645</v>
      </c>
      <c r="HB216" s="209">
        <f t="shared" si="1846"/>
        <v>181428.71121145645</v>
      </c>
      <c r="HC216" s="209">
        <f t="shared" si="1846"/>
        <v>186871.57254780014</v>
      </c>
      <c r="HD216" s="209">
        <f t="shared" si="1846"/>
        <v>186871.57254780014</v>
      </c>
      <c r="HE216" s="209">
        <f t="shared" si="1846"/>
        <v>186871.57254780014</v>
      </c>
      <c r="HF216" s="209">
        <f t="shared" si="1846"/>
        <v>186871.57254780014</v>
      </c>
      <c r="HG216" s="209">
        <f t="shared" si="1846"/>
        <v>186871.57254780014</v>
      </c>
      <c r="HH216" s="209">
        <f t="shared" si="1846"/>
        <v>186871.57254780014</v>
      </c>
      <c r="HI216" s="209">
        <f t="shared" si="1846"/>
        <v>186871.57254780014</v>
      </c>
      <c r="HJ216" s="209">
        <f t="shared" si="1846"/>
        <v>186871.57254780014</v>
      </c>
      <c r="HK216" s="209">
        <f t="shared" si="1846"/>
        <v>186871.57254780014</v>
      </c>
      <c r="HL216" s="209">
        <f t="shared" si="1846"/>
        <v>186871.57254780014</v>
      </c>
      <c r="HM216" s="209">
        <f t="shared" si="1846"/>
        <v>186871.57254780014</v>
      </c>
      <c r="HN216" s="209">
        <f t="shared" si="1846"/>
        <v>186871.57254780014</v>
      </c>
      <c r="HO216" s="209">
        <f t="shared" si="1846"/>
        <v>192477.71972423411</v>
      </c>
      <c r="HP216" s="209">
        <f t="shared" si="1846"/>
        <v>192477.71972423411</v>
      </c>
      <c r="HQ216" s="209">
        <f t="shared" si="1846"/>
        <v>192477.71972423411</v>
      </c>
      <c r="HR216" s="209">
        <f t="shared" si="1846"/>
        <v>192477.71972423411</v>
      </c>
      <c r="HS216" s="209">
        <f t="shared" si="1846"/>
        <v>192477.71972423411</v>
      </c>
      <c r="HT216" s="209">
        <f t="shared" si="1846"/>
        <v>192477.71972423411</v>
      </c>
      <c r="HU216" s="209">
        <f t="shared" si="1846"/>
        <v>192477.71972423411</v>
      </c>
      <c r="HV216" s="209">
        <f t="shared" si="1846"/>
        <v>192477.71972423411</v>
      </c>
      <c r="HW216" s="209">
        <f t="shared" si="1846"/>
        <v>192477.71972423411</v>
      </c>
      <c r="HX216" s="209">
        <f t="shared" si="1846"/>
        <v>192477.71972423411</v>
      </c>
      <c r="HY216" s="209">
        <f t="shared" si="1846"/>
        <v>192477.71972423411</v>
      </c>
      <c r="HZ216" s="209">
        <f t="shared" si="1846"/>
        <v>192477.71972423411</v>
      </c>
      <c r="IA216" s="209">
        <f t="shared" si="1846"/>
        <v>198252.05131596114</v>
      </c>
      <c r="IB216" s="209">
        <f t="shared" si="1846"/>
        <v>198252.05131596114</v>
      </c>
      <c r="IC216" s="209">
        <f t="shared" si="1846"/>
        <v>198252.05131596114</v>
      </c>
      <c r="ID216" s="209">
        <f t="shared" si="1846"/>
        <v>198252.05131596114</v>
      </c>
      <c r="IE216" s="209">
        <f t="shared" si="1846"/>
        <v>198252.05131596114</v>
      </c>
      <c r="IF216" s="209">
        <f t="shared" si="1846"/>
        <v>198252.05131596114</v>
      </c>
      <c r="IG216" s="209">
        <f t="shared" si="1846"/>
        <v>198252.05131596114</v>
      </c>
      <c r="IH216" s="209">
        <f t="shared" si="1846"/>
        <v>198252.05131596114</v>
      </c>
      <c r="II216" s="209">
        <f t="shared" si="1846"/>
        <v>198252.05131596114</v>
      </c>
      <c r="IJ216" s="209">
        <f t="shared" si="1846"/>
        <v>198252.05131596114</v>
      </c>
      <c r="IK216" s="209">
        <f t="shared" si="1846"/>
        <v>198252.05131596114</v>
      </c>
      <c r="IL216" s="209">
        <f t="shared" si="1846"/>
        <v>198252.05131596114</v>
      </c>
      <c r="IM216" s="209">
        <f t="shared" si="1846"/>
        <v>204199.61285543998</v>
      </c>
      <c r="IN216" s="209">
        <f t="shared" si="1846"/>
        <v>204199.61285543998</v>
      </c>
      <c r="IO216" s="209">
        <f t="shared" si="1846"/>
        <v>204199.61285543998</v>
      </c>
      <c r="IP216" s="209">
        <f t="shared" si="1846"/>
        <v>204199.61285543998</v>
      </c>
      <c r="IQ216" s="209">
        <f t="shared" si="1846"/>
        <v>204199.61285543998</v>
      </c>
      <c r="IR216" s="209">
        <f t="shared" si="1846"/>
        <v>204199.61285543998</v>
      </c>
      <c r="IS216" s="209">
        <f t="shared" si="1846"/>
        <v>204199.61285543998</v>
      </c>
      <c r="IT216" s="209">
        <f t="shared" si="1846"/>
        <v>204199.61285543998</v>
      </c>
      <c r="IU216" s="209">
        <f t="shared" si="1846"/>
        <v>204199.61285543998</v>
      </c>
    </row>
    <row r="217" spans="1:255">
      <c r="A217" s="209"/>
      <c r="B217" s="356" t="s">
        <v>404</v>
      </c>
      <c r="C217" s="209"/>
      <c r="D217" s="209"/>
      <c r="E217" s="209">
        <f t="shared" si="1834"/>
        <v>0</v>
      </c>
      <c r="F217" s="209">
        <f t="shared" ref="F217:BQ217" si="1847">F148</f>
        <v>0</v>
      </c>
      <c r="G217" s="209">
        <f t="shared" si="1847"/>
        <v>0</v>
      </c>
      <c r="H217" s="209">
        <f t="shared" si="1847"/>
        <v>0</v>
      </c>
      <c r="I217" s="209">
        <f t="shared" si="1847"/>
        <v>0</v>
      </c>
      <c r="J217" s="209">
        <f t="shared" si="1847"/>
        <v>0</v>
      </c>
      <c r="K217" s="209">
        <f t="shared" si="1847"/>
        <v>0</v>
      </c>
      <c r="L217" s="209">
        <f t="shared" si="1847"/>
        <v>0</v>
      </c>
      <c r="M217" s="209">
        <f t="shared" si="1847"/>
        <v>0</v>
      </c>
      <c r="N217" s="209">
        <f t="shared" si="1847"/>
        <v>0</v>
      </c>
      <c r="O217" s="209">
        <f t="shared" si="1847"/>
        <v>0</v>
      </c>
      <c r="P217" s="209">
        <f t="shared" si="1847"/>
        <v>0</v>
      </c>
      <c r="Q217" s="209">
        <f t="shared" si="1847"/>
        <v>0</v>
      </c>
      <c r="R217" s="209">
        <f t="shared" si="1847"/>
        <v>0</v>
      </c>
      <c r="S217" s="209">
        <f t="shared" si="1847"/>
        <v>0</v>
      </c>
      <c r="T217" s="209">
        <f t="shared" si="1847"/>
        <v>0</v>
      </c>
      <c r="U217" s="209">
        <f t="shared" si="1847"/>
        <v>0</v>
      </c>
      <c r="V217" s="209">
        <f t="shared" si="1847"/>
        <v>0</v>
      </c>
      <c r="W217" s="209">
        <f t="shared" si="1847"/>
        <v>0</v>
      </c>
      <c r="X217" s="209">
        <f t="shared" si="1847"/>
        <v>0</v>
      </c>
      <c r="Y217" s="209">
        <f t="shared" si="1847"/>
        <v>0</v>
      </c>
      <c r="Z217" s="209">
        <f t="shared" si="1847"/>
        <v>0</v>
      </c>
      <c r="AA217" s="209">
        <f t="shared" si="1847"/>
        <v>0</v>
      </c>
      <c r="AB217" s="209">
        <f t="shared" si="1847"/>
        <v>0</v>
      </c>
      <c r="AC217" s="209">
        <f t="shared" si="1847"/>
        <v>0</v>
      </c>
      <c r="AD217" s="209">
        <f t="shared" si="1847"/>
        <v>0</v>
      </c>
      <c r="AE217" s="209">
        <f t="shared" si="1847"/>
        <v>0</v>
      </c>
      <c r="AF217" s="209">
        <f t="shared" si="1847"/>
        <v>0</v>
      </c>
      <c r="AG217" s="209">
        <f t="shared" si="1847"/>
        <v>0</v>
      </c>
      <c r="AH217" s="209">
        <f t="shared" si="1847"/>
        <v>0</v>
      </c>
      <c r="AI217" s="209">
        <f t="shared" si="1847"/>
        <v>0</v>
      </c>
      <c r="AJ217" s="209">
        <f t="shared" si="1847"/>
        <v>0</v>
      </c>
      <c r="AK217" s="209">
        <f t="shared" si="1847"/>
        <v>0</v>
      </c>
      <c r="AL217" s="209">
        <f t="shared" si="1847"/>
        <v>0</v>
      </c>
      <c r="AM217" s="209">
        <f t="shared" si="1847"/>
        <v>0</v>
      </c>
      <c r="AN217" s="209">
        <f t="shared" si="1847"/>
        <v>0</v>
      </c>
      <c r="AO217" s="209">
        <f t="shared" si="1847"/>
        <v>0</v>
      </c>
      <c r="AP217" s="209">
        <f t="shared" si="1847"/>
        <v>0</v>
      </c>
      <c r="AQ217" s="209">
        <f t="shared" si="1847"/>
        <v>0</v>
      </c>
      <c r="AR217" s="209">
        <f t="shared" si="1847"/>
        <v>0</v>
      </c>
      <c r="AS217" s="209">
        <f t="shared" si="1847"/>
        <v>0</v>
      </c>
      <c r="AT217" s="209">
        <f t="shared" si="1847"/>
        <v>0</v>
      </c>
      <c r="AU217" s="209">
        <f t="shared" si="1847"/>
        <v>0</v>
      </c>
      <c r="AV217" s="209">
        <f t="shared" si="1847"/>
        <v>0</v>
      </c>
      <c r="AW217" s="209">
        <f t="shared" si="1847"/>
        <v>0</v>
      </c>
      <c r="AX217" s="209">
        <f t="shared" si="1847"/>
        <v>0</v>
      </c>
      <c r="AY217" s="209">
        <f t="shared" si="1847"/>
        <v>0</v>
      </c>
      <c r="AZ217" s="209">
        <f t="shared" si="1847"/>
        <v>0</v>
      </c>
      <c r="BA217" s="209">
        <f t="shared" si="1847"/>
        <v>0</v>
      </c>
      <c r="BB217" s="209">
        <f t="shared" si="1847"/>
        <v>0</v>
      </c>
      <c r="BC217" s="209">
        <f t="shared" si="1847"/>
        <v>0</v>
      </c>
      <c r="BD217" s="209">
        <f t="shared" si="1847"/>
        <v>0</v>
      </c>
      <c r="BE217" s="209">
        <f t="shared" si="1847"/>
        <v>0</v>
      </c>
      <c r="BF217" s="209">
        <f t="shared" si="1847"/>
        <v>0</v>
      </c>
      <c r="BG217" s="209">
        <f t="shared" si="1847"/>
        <v>0</v>
      </c>
      <c r="BH217" s="209">
        <f t="shared" si="1847"/>
        <v>0</v>
      </c>
      <c r="BI217" s="209">
        <f t="shared" si="1847"/>
        <v>0</v>
      </c>
      <c r="BJ217" s="209">
        <f t="shared" si="1847"/>
        <v>0</v>
      </c>
      <c r="BK217" s="209">
        <f t="shared" si="1847"/>
        <v>0</v>
      </c>
      <c r="BL217" s="209">
        <f t="shared" si="1847"/>
        <v>0</v>
      </c>
      <c r="BM217" s="209">
        <f t="shared" si="1847"/>
        <v>0</v>
      </c>
      <c r="BN217" s="209">
        <f t="shared" si="1847"/>
        <v>0</v>
      </c>
      <c r="BO217" s="209">
        <f t="shared" si="1847"/>
        <v>0</v>
      </c>
      <c r="BP217" s="209">
        <f t="shared" si="1847"/>
        <v>0</v>
      </c>
      <c r="BQ217" s="209">
        <f t="shared" si="1847"/>
        <v>0</v>
      </c>
      <c r="BR217" s="209">
        <f t="shared" ref="BR217:EC217" si="1848">BR148</f>
        <v>0</v>
      </c>
      <c r="BS217" s="209">
        <f t="shared" si="1848"/>
        <v>0</v>
      </c>
      <c r="BT217" s="209">
        <f t="shared" si="1848"/>
        <v>0</v>
      </c>
      <c r="BU217" s="209">
        <f t="shared" si="1848"/>
        <v>0</v>
      </c>
      <c r="BV217" s="209">
        <f t="shared" si="1848"/>
        <v>0</v>
      </c>
      <c r="BW217" s="209">
        <f t="shared" si="1848"/>
        <v>0</v>
      </c>
      <c r="BX217" s="209">
        <f t="shared" si="1848"/>
        <v>0</v>
      </c>
      <c r="BY217" s="209">
        <f t="shared" si="1848"/>
        <v>0</v>
      </c>
      <c r="BZ217" s="209">
        <f t="shared" si="1848"/>
        <v>0</v>
      </c>
      <c r="CA217" s="209">
        <f t="shared" si="1848"/>
        <v>135000</v>
      </c>
      <c r="CB217" s="209">
        <f t="shared" si="1848"/>
        <v>135000</v>
      </c>
      <c r="CC217" s="209">
        <f t="shared" si="1848"/>
        <v>135000</v>
      </c>
      <c r="CD217" s="209">
        <f t="shared" si="1848"/>
        <v>135000</v>
      </c>
      <c r="CE217" s="209">
        <f t="shared" si="1848"/>
        <v>135000</v>
      </c>
      <c r="CF217" s="209">
        <f t="shared" si="1848"/>
        <v>135000</v>
      </c>
      <c r="CG217" s="209">
        <f t="shared" si="1848"/>
        <v>135000</v>
      </c>
      <c r="CH217" s="209">
        <f t="shared" si="1848"/>
        <v>135000</v>
      </c>
      <c r="CI217" s="209">
        <f t="shared" si="1848"/>
        <v>135000</v>
      </c>
      <c r="CJ217" s="209">
        <f t="shared" si="1848"/>
        <v>135000</v>
      </c>
      <c r="CK217" s="209">
        <f t="shared" si="1848"/>
        <v>135000</v>
      </c>
      <c r="CL217" s="209">
        <f t="shared" si="1848"/>
        <v>135000</v>
      </c>
      <c r="CM217" s="209">
        <f t="shared" si="1848"/>
        <v>139050</v>
      </c>
      <c r="CN217" s="209">
        <f t="shared" si="1848"/>
        <v>139050</v>
      </c>
      <c r="CO217" s="209">
        <f t="shared" si="1848"/>
        <v>139050</v>
      </c>
      <c r="CP217" s="209">
        <f t="shared" si="1848"/>
        <v>139050</v>
      </c>
      <c r="CQ217" s="209">
        <f t="shared" si="1848"/>
        <v>139050</v>
      </c>
      <c r="CR217" s="209">
        <f t="shared" si="1848"/>
        <v>139050</v>
      </c>
      <c r="CS217" s="209">
        <f t="shared" si="1848"/>
        <v>139050</v>
      </c>
      <c r="CT217" s="209">
        <f t="shared" si="1848"/>
        <v>139050</v>
      </c>
      <c r="CU217" s="209">
        <f t="shared" si="1848"/>
        <v>139050</v>
      </c>
      <c r="CV217" s="209">
        <f t="shared" si="1848"/>
        <v>139050</v>
      </c>
      <c r="CW217" s="209">
        <f t="shared" si="1848"/>
        <v>139050</v>
      </c>
      <c r="CX217" s="209">
        <f t="shared" si="1848"/>
        <v>139050</v>
      </c>
      <c r="CY217" s="209">
        <f t="shared" si="1848"/>
        <v>143221.5</v>
      </c>
      <c r="CZ217" s="209">
        <f t="shared" si="1848"/>
        <v>143221.5</v>
      </c>
      <c r="DA217" s="209">
        <f t="shared" si="1848"/>
        <v>143221.5</v>
      </c>
      <c r="DB217" s="209">
        <f t="shared" si="1848"/>
        <v>143221.5</v>
      </c>
      <c r="DC217" s="209">
        <f t="shared" si="1848"/>
        <v>143221.5</v>
      </c>
      <c r="DD217" s="209">
        <f t="shared" si="1848"/>
        <v>143221.5</v>
      </c>
      <c r="DE217" s="209">
        <f t="shared" si="1848"/>
        <v>143221.5</v>
      </c>
      <c r="DF217" s="209">
        <f t="shared" si="1848"/>
        <v>143221.5</v>
      </c>
      <c r="DG217" s="209">
        <f t="shared" si="1848"/>
        <v>143221.5</v>
      </c>
      <c r="DH217" s="209">
        <f t="shared" si="1848"/>
        <v>143221.5</v>
      </c>
      <c r="DI217" s="209">
        <f t="shared" si="1848"/>
        <v>143221.5</v>
      </c>
      <c r="DJ217" s="209">
        <f t="shared" si="1848"/>
        <v>143221.5</v>
      </c>
      <c r="DK217" s="209">
        <f t="shared" si="1848"/>
        <v>147518.14499999999</v>
      </c>
      <c r="DL217" s="209">
        <f t="shared" si="1848"/>
        <v>147518.14499999999</v>
      </c>
      <c r="DM217" s="209">
        <f t="shared" si="1848"/>
        <v>147518.14499999999</v>
      </c>
      <c r="DN217" s="209">
        <f t="shared" si="1848"/>
        <v>147518.14499999999</v>
      </c>
      <c r="DO217" s="209">
        <f t="shared" si="1848"/>
        <v>147518.14499999999</v>
      </c>
      <c r="DP217" s="209">
        <f t="shared" si="1848"/>
        <v>147518.14499999999</v>
      </c>
      <c r="DQ217" s="209">
        <f t="shared" si="1848"/>
        <v>147518.14499999999</v>
      </c>
      <c r="DR217" s="209">
        <f t="shared" si="1848"/>
        <v>147518.14499999999</v>
      </c>
      <c r="DS217" s="209">
        <f t="shared" si="1848"/>
        <v>147518.14499999999</v>
      </c>
      <c r="DT217" s="209">
        <f t="shared" si="1848"/>
        <v>147518.14499999999</v>
      </c>
      <c r="DU217" s="209">
        <f t="shared" si="1848"/>
        <v>147518.14499999999</v>
      </c>
      <c r="DV217" s="209">
        <f t="shared" si="1848"/>
        <v>147518.14499999999</v>
      </c>
      <c r="DW217" s="209">
        <f t="shared" si="1848"/>
        <v>151943.68934999997</v>
      </c>
      <c r="DX217" s="209">
        <f t="shared" si="1848"/>
        <v>151943.68934999997</v>
      </c>
      <c r="DY217" s="209">
        <f t="shared" si="1848"/>
        <v>151943.68934999997</v>
      </c>
      <c r="DZ217" s="209">
        <f t="shared" si="1848"/>
        <v>151943.68934999997</v>
      </c>
      <c r="EA217" s="209">
        <f t="shared" si="1848"/>
        <v>151943.68934999997</v>
      </c>
      <c r="EB217" s="209">
        <f t="shared" si="1848"/>
        <v>151943.68934999997</v>
      </c>
      <c r="EC217" s="209">
        <f t="shared" si="1848"/>
        <v>151943.68934999997</v>
      </c>
      <c r="ED217" s="209">
        <f t="shared" ref="ED217:GO217" si="1849">ED148</f>
        <v>151943.68934999997</v>
      </c>
      <c r="EE217" s="209">
        <f t="shared" si="1849"/>
        <v>151943.68934999997</v>
      </c>
      <c r="EF217" s="209">
        <f t="shared" si="1849"/>
        <v>151943.68934999997</v>
      </c>
      <c r="EG217" s="209">
        <f t="shared" si="1849"/>
        <v>151943.68934999997</v>
      </c>
      <c r="EH217" s="209">
        <f t="shared" si="1849"/>
        <v>151943.68934999997</v>
      </c>
      <c r="EI217" s="209">
        <f t="shared" si="1849"/>
        <v>156502.00003049997</v>
      </c>
      <c r="EJ217" s="209">
        <f t="shared" si="1849"/>
        <v>156502.00003049997</v>
      </c>
      <c r="EK217" s="209">
        <f t="shared" si="1849"/>
        <v>156502.00003049997</v>
      </c>
      <c r="EL217" s="209">
        <f t="shared" si="1849"/>
        <v>156502.00003049997</v>
      </c>
      <c r="EM217" s="209">
        <f t="shared" si="1849"/>
        <v>156502.00003049997</v>
      </c>
      <c r="EN217" s="209">
        <f t="shared" si="1849"/>
        <v>156502.00003049997</v>
      </c>
      <c r="EO217" s="209">
        <f t="shared" si="1849"/>
        <v>156502.00003049997</v>
      </c>
      <c r="EP217" s="209">
        <f t="shared" si="1849"/>
        <v>156502.00003049997</v>
      </c>
      <c r="EQ217" s="209">
        <f t="shared" si="1849"/>
        <v>156502.00003049997</v>
      </c>
      <c r="ER217" s="209">
        <f t="shared" si="1849"/>
        <v>156502.00003049997</v>
      </c>
      <c r="ES217" s="209">
        <f t="shared" si="1849"/>
        <v>156502.00003049997</v>
      </c>
      <c r="ET217" s="209">
        <f t="shared" si="1849"/>
        <v>156502.00003049997</v>
      </c>
      <c r="EU217" s="209">
        <f t="shared" si="1849"/>
        <v>161197.06003141499</v>
      </c>
      <c r="EV217" s="209">
        <f t="shared" si="1849"/>
        <v>161197.06003141499</v>
      </c>
      <c r="EW217" s="209">
        <f t="shared" si="1849"/>
        <v>161197.06003141499</v>
      </c>
      <c r="EX217" s="209">
        <f t="shared" si="1849"/>
        <v>161197.06003141499</v>
      </c>
      <c r="EY217" s="209">
        <f t="shared" si="1849"/>
        <v>161197.06003141499</v>
      </c>
      <c r="EZ217" s="209">
        <f t="shared" si="1849"/>
        <v>161197.06003141499</v>
      </c>
      <c r="FA217" s="209">
        <f t="shared" si="1849"/>
        <v>161197.06003141499</v>
      </c>
      <c r="FB217" s="209">
        <f t="shared" si="1849"/>
        <v>161197.06003141499</v>
      </c>
      <c r="FC217" s="209">
        <f t="shared" si="1849"/>
        <v>161197.06003141499</v>
      </c>
      <c r="FD217" s="209">
        <f t="shared" si="1849"/>
        <v>161197.06003141499</v>
      </c>
      <c r="FE217" s="209">
        <f t="shared" si="1849"/>
        <v>161197.06003141499</v>
      </c>
      <c r="FF217" s="209">
        <f t="shared" si="1849"/>
        <v>161197.06003141499</v>
      </c>
      <c r="FG217" s="209">
        <f t="shared" si="1849"/>
        <v>166032.97183235743</v>
      </c>
      <c r="FH217" s="209">
        <f t="shared" si="1849"/>
        <v>166032.97183235743</v>
      </c>
      <c r="FI217" s="209">
        <f t="shared" si="1849"/>
        <v>166032.97183235743</v>
      </c>
      <c r="FJ217" s="209">
        <f t="shared" si="1849"/>
        <v>166032.97183235743</v>
      </c>
      <c r="FK217" s="209">
        <f t="shared" si="1849"/>
        <v>166032.97183235743</v>
      </c>
      <c r="FL217" s="209">
        <f t="shared" si="1849"/>
        <v>166032.97183235743</v>
      </c>
      <c r="FM217" s="209">
        <f t="shared" si="1849"/>
        <v>166032.97183235743</v>
      </c>
      <c r="FN217" s="209">
        <f t="shared" si="1849"/>
        <v>166032.97183235743</v>
      </c>
      <c r="FO217" s="209">
        <f t="shared" si="1849"/>
        <v>166032.97183235743</v>
      </c>
      <c r="FP217" s="209">
        <f t="shared" si="1849"/>
        <v>166032.97183235743</v>
      </c>
      <c r="FQ217" s="209">
        <f t="shared" si="1849"/>
        <v>166032.97183235743</v>
      </c>
      <c r="FR217" s="209">
        <f t="shared" si="1849"/>
        <v>166032.97183235743</v>
      </c>
      <c r="FS217" s="209">
        <f t="shared" si="1849"/>
        <v>171013.96098732814</v>
      </c>
      <c r="FT217" s="209">
        <f t="shared" si="1849"/>
        <v>171013.96098732814</v>
      </c>
      <c r="FU217" s="209">
        <f t="shared" si="1849"/>
        <v>171013.96098732814</v>
      </c>
      <c r="FV217" s="209">
        <f t="shared" si="1849"/>
        <v>171013.96098732814</v>
      </c>
      <c r="FW217" s="209">
        <f t="shared" si="1849"/>
        <v>171013.96098732814</v>
      </c>
      <c r="FX217" s="209">
        <f t="shared" si="1849"/>
        <v>171013.96098732814</v>
      </c>
      <c r="FY217" s="209">
        <f t="shared" si="1849"/>
        <v>171013.96098732814</v>
      </c>
      <c r="FZ217" s="209">
        <f t="shared" si="1849"/>
        <v>171013.96098732814</v>
      </c>
      <c r="GA217" s="209">
        <f t="shared" si="1849"/>
        <v>171013.96098732814</v>
      </c>
      <c r="GB217" s="209">
        <f t="shared" si="1849"/>
        <v>171013.96098732814</v>
      </c>
      <c r="GC217" s="209">
        <f t="shared" si="1849"/>
        <v>171013.96098732814</v>
      </c>
      <c r="GD217" s="209">
        <f t="shared" si="1849"/>
        <v>171013.96098732814</v>
      </c>
      <c r="GE217" s="209">
        <f t="shared" si="1849"/>
        <v>176144.379816948</v>
      </c>
      <c r="GF217" s="209">
        <f t="shared" si="1849"/>
        <v>176144.379816948</v>
      </c>
      <c r="GG217" s="209">
        <f t="shared" si="1849"/>
        <v>176144.379816948</v>
      </c>
      <c r="GH217" s="209">
        <f t="shared" si="1849"/>
        <v>176144.379816948</v>
      </c>
      <c r="GI217" s="209">
        <f t="shared" si="1849"/>
        <v>176144.379816948</v>
      </c>
      <c r="GJ217" s="209">
        <f t="shared" si="1849"/>
        <v>176144.379816948</v>
      </c>
      <c r="GK217" s="209">
        <f t="shared" si="1849"/>
        <v>176144.379816948</v>
      </c>
      <c r="GL217" s="209">
        <f t="shared" si="1849"/>
        <v>176144.379816948</v>
      </c>
      <c r="GM217" s="209">
        <f t="shared" si="1849"/>
        <v>176144.379816948</v>
      </c>
      <c r="GN217" s="209">
        <f t="shared" si="1849"/>
        <v>176144.379816948</v>
      </c>
      <c r="GO217" s="209">
        <f t="shared" si="1849"/>
        <v>176144.379816948</v>
      </c>
      <c r="GP217" s="209">
        <f t="shared" ref="GP217:IU217" si="1850">GP148</f>
        <v>176144.379816948</v>
      </c>
      <c r="GQ217" s="209">
        <f t="shared" si="1850"/>
        <v>181428.71121145645</v>
      </c>
      <c r="GR217" s="209">
        <f t="shared" si="1850"/>
        <v>181428.71121145645</v>
      </c>
      <c r="GS217" s="209">
        <f t="shared" si="1850"/>
        <v>181428.71121145645</v>
      </c>
      <c r="GT217" s="209">
        <f t="shared" si="1850"/>
        <v>181428.71121145645</v>
      </c>
      <c r="GU217" s="209">
        <f t="shared" si="1850"/>
        <v>181428.71121145645</v>
      </c>
      <c r="GV217" s="209">
        <f t="shared" si="1850"/>
        <v>181428.71121145645</v>
      </c>
      <c r="GW217" s="209">
        <f t="shared" si="1850"/>
        <v>181428.71121145645</v>
      </c>
      <c r="GX217" s="209">
        <f t="shared" si="1850"/>
        <v>181428.71121145645</v>
      </c>
      <c r="GY217" s="209">
        <f t="shared" si="1850"/>
        <v>181428.71121145645</v>
      </c>
      <c r="GZ217" s="209">
        <f t="shared" si="1850"/>
        <v>181428.71121145645</v>
      </c>
      <c r="HA217" s="209">
        <f t="shared" si="1850"/>
        <v>181428.71121145645</v>
      </c>
      <c r="HB217" s="209">
        <f t="shared" si="1850"/>
        <v>181428.71121145645</v>
      </c>
      <c r="HC217" s="209">
        <f t="shared" si="1850"/>
        <v>186871.57254780014</v>
      </c>
      <c r="HD217" s="209">
        <f t="shared" si="1850"/>
        <v>186871.57254780014</v>
      </c>
      <c r="HE217" s="209">
        <f t="shared" si="1850"/>
        <v>186871.57254780014</v>
      </c>
      <c r="HF217" s="209">
        <f t="shared" si="1850"/>
        <v>186871.57254780014</v>
      </c>
      <c r="HG217" s="209">
        <f t="shared" si="1850"/>
        <v>186871.57254780014</v>
      </c>
      <c r="HH217" s="209">
        <f t="shared" si="1850"/>
        <v>186871.57254780014</v>
      </c>
      <c r="HI217" s="209">
        <f t="shared" si="1850"/>
        <v>186871.57254780014</v>
      </c>
      <c r="HJ217" s="209">
        <f t="shared" si="1850"/>
        <v>186871.57254780014</v>
      </c>
      <c r="HK217" s="209">
        <f t="shared" si="1850"/>
        <v>186871.57254780014</v>
      </c>
      <c r="HL217" s="209">
        <f t="shared" si="1850"/>
        <v>186871.57254780014</v>
      </c>
      <c r="HM217" s="209">
        <f t="shared" si="1850"/>
        <v>186871.57254780014</v>
      </c>
      <c r="HN217" s="209">
        <f t="shared" si="1850"/>
        <v>186871.57254780014</v>
      </c>
      <c r="HO217" s="209">
        <f t="shared" si="1850"/>
        <v>192477.71972423411</v>
      </c>
      <c r="HP217" s="209">
        <f t="shared" si="1850"/>
        <v>192477.71972423411</v>
      </c>
      <c r="HQ217" s="209">
        <f t="shared" si="1850"/>
        <v>192477.71972423411</v>
      </c>
      <c r="HR217" s="209">
        <f t="shared" si="1850"/>
        <v>192477.71972423411</v>
      </c>
      <c r="HS217" s="209">
        <f t="shared" si="1850"/>
        <v>192477.71972423411</v>
      </c>
      <c r="HT217" s="209">
        <f t="shared" si="1850"/>
        <v>192477.71972423411</v>
      </c>
      <c r="HU217" s="209">
        <f t="shared" si="1850"/>
        <v>192477.71972423411</v>
      </c>
      <c r="HV217" s="209">
        <f t="shared" si="1850"/>
        <v>192477.71972423411</v>
      </c>
      <c r="HW217" s="209">
        <f t="shared" si="1850"/>
        <v>192477.71972423411</v>
      </c>
      <c r="HX217" s="209">
        <f t="shared" si="1850"/>
        <v>192477.71972423411</v>
      </c>
      <c r="HY217" s="209">
        <f t="shared" si="1850"/>
        <v>192477.71972423411</v>
      </c>
      <c r="HZ217" s="209">
        <f t="shared" si="1850"/>
        <v>192477.71972423411</v>
      </c>
      <c r="IA217" s="209">
        <f t="shared" si="1850"/>
        <v>198252.05131596114</v>
      </c>
      <c r="IB217" s="209">
        <f t="shared" si="1850"/>
        <v>198252.05131596114</v>
      </c>
      <c r="IC217" s="209">
        <f t="shared" si="1850"/>
        <v>198252.05131596114</v>
      </c>
      <c r="ID217" s="209">
        <f t="shared" si="1850"/>
        <v>198252.05131596114</v>
      </c>
      <c r="IE217" s="209">
        <f t="shared" si="1850"/>
        <v>198252.05131596114</v>
      </c>
      <c r="IF217" s="209">
        <f t="shared" si="1850"/>
        <v>198252.05131596114</v>
      </c>
      <c r="IG217" s="209">
        <f t="shared" si="1850"/>
        <v>198252.05131596114</v>
      </c>
      <c r="IH217" s="209">
        <f t="shared" si="1850"/>
        <v>198252.05131596114</v>
      </c>
      <c r="II217" s="209">
        <f t="shared" si="1850"/>
        <v>198252.05131596114</v>
      </c>
      <c r="IJ217" s="209">
        <f t="shared" si="1850"/>
        <v>198252.05131596114</v>
      </c>
      <c r="IK217" s="209">
        <f t="shared" si="1850"/>
        <v>198252.05131596114</v>
      </c>
      <c r="IL217" s="209">
        <f t="shared" si="1850"/>
        <v>198252.05131596114</v>
      </c>
      <c r="IM217" s="209">
        <f t="shared" si="1850"/>
        <v>204199.61285543998</v>
      </c>
      <c r="IN217" s="209">
        <f t="shared" si="1850"/>
        <v>204199.61285543998</v>
      </c>
      <c r="IO217" s="209">
        <f t="shared" si="1850"/>
        <v>204199.61285543998</v>
      </c>
      <c r="IP217" s="209">
        <f t="shared" si="1850"/>
        <v>204199.61285543998</v>
      </c>
      <c r="IQ217" s="209">
        <f t="shared" si="1850"/>
        <v>204199.61285543998</v>
      </c>
      <c r="IR217" s="209">
        <f t="shared" si="1850"/>
        <v>204199.61285543998</v>
      </c>
      <c r="IS217" s="209">
        <f t="shared" si="1850"/>
        <v>204199.61285543998</v>
      </c>
      <c r="IT217" s="209">
        <f t="shared" si="1850"/>
        <v>204199.61285543998</v>
      </c>
      <c r="IU217" s="209">
        <f t="shared" si="1850"/>
        <v>204199.61285543998</v>
      </c>
    </row>
    <row r="218" spans="1:255">
      <c r="A218" s="209"/>
      <c r="B218" s="356" t="s">
        <v>405</v>
      </c>
      <c r="C218" s="209"/>
      <c r="D218" s="209"/>
      <c r="E218" s="209">
        <f t="shared" si="1834"/>
        <v>0</v>
      </c>
      <c r="F218" s="209">
        <f t="shared" ref="F218:BQ218" si="1851">F149</f>
        <v>0</v>
      </c>
      <c r="G218" s="209">
        <f t="shared" si="1851"/>
        <v>0</v>
      </c>
      <c r="H218" s="209">
        <f t="shared" si="1851"/>
        <v>0</v>
      </c>
      <c r="I218" s="209">
        <f t="shared" si="1851"/>
        <v>0</v>
      </c>
      <c r="J218" s="209">
        <f t="shared" si="1851"/>
        <v>0</v>
      </c>
      <c r="K218" s="209">
        <f t="shared" si="1851"/>
        <v>0</v>
      </c>
      <c r="L218" s="209">
        <f t="shared" si="1851"/>
        <v>0</v>
      </c>
      <c r="M218" s="209">
        <f t="shared" si="1851"/>
        <v>0</v>
      </c>
      <c r="N218" s="209">
        <f t="shared" si="1851"/>
        <v>0</v>
      </c>
      <c r="O218" s="209">
        <f t="shared" si="1851"/>
        <v>0</v>
      </c>
      <c r="P218" s="209">
        <f t="shared" si="1851"/>
        <v>0</v>
      </c>
      <c r="Q218" s="209">
        <f t="shared" si="1851"/>
        <v>0</v>
      </c>
      <c r="R218" s="209">
        <f t="shared" si="1851"/>
        <v>0</v>
      </c>
      <c r="S218" s="209">
        <f t="shared" si="1851"/>
        <v>0</v>
      </c>
      <c r="T218" s="209">
        <f t="shared" si="1851"/>
        <v>0</v>
      </c>
      <c r="U218" s="209">
        <f t="shared" si="1851"/>
        <v>0</v>
      </c>
      <c r="V218" s="209">
        <f t="shared" si="1851"/>
        <v>0</v>
      </c>
      <c r="W218" s="209">
        <f t="shared" si="1851"/>
        <v>0</v>
      </c>
      <c r="X218" s="209">
        <f t="shared" si="1851"/>
        <v>0</v>
      </c>
      <c r="Y218" s="209">
        <f t="shared" si="1851"/>
        <v>0</v>
      </c>
      <c r="Z218" s="209">
        <f t="shared" si="1851"/>
        <v>0</v>
      </c>
      <c r="AA218" s="209">
        <f t="shared" si="1851"/>
        <v>0</v>
      </c>
      <c r="AB218" s="209">
        <f t="shared" si="1851"/>
        <v>0</v>
      </c>
      <c r="AC218" s="209">
        <f t="shared" si="1851"/>
        <v>0</v>
      </c>
      <c r="AD218" s="209">
        <f t="shared" si="1851"/>
        <v>0</v>
      </c>
      <c r="AE218" s="209">
        <f t="shared" si="1851"/>
        <v>0</v>
      </c>
      <c r="AF218" s="209">
        <f t="shared" si="1851"/>
        <v>0</v>
      </c>
      <c r="AG218" s="209">
        <f t="shared" si="1851"/>
        <v>0</v>
      </c>
      <c r="AH218" s="209">
        <f t="shared" si="1851"/>
        <v>0</v>
      </c>
      <c r="AI218" s="209">
        <f t="shared" si="1851"/>
        <v>0</v>
      </c>
      <c r="AJ218" s="209">
        <f t="shared" si="1851"/>
        <v>0</v>
      </c>
      <c r="AK218" s="209">
        <f t="shared" si="1851"/>
        <v>0</v>
      </c>
      <c r="AL218" s="209">
        <f t="shared" si="1851"/>
        <v>0</v>
      </c>
      <c r="AM218" s="209">
        <f t="shared" si="1851"/>
        <v>0</v>
      </c>
      <c r="AN218" s="209">
        <f t="shared" si="1851"/>
        <v>0</v>
      </c>
      <c r="AO218" s="209">
        <f t="shared" si="1851"/>
        <v>0</v>
      </c>
      <c r="AP218" s="209">
        <f t="shared" si="1851"/>
        <v>0</v>
      </c>
      <c r="AQ218" s="209">
        <f t="shared" si="1851"/>
        <v>0</v>
      </c>
      <c r="AR218" s="209">
        <f t="shared" si="1851"/>
        <v>0</v>
      </c>
      <c r="AS218" s="209">
        <f t="shared" si="1851"/>
        <v>0</v>
      </c>
      <c r="AT218" s="209">
        <f t="shared" si="1851"/>
        <v>0</v>
      </c>
      <c r="AU218" s="209">
        <f t="shared" si="1851"/>
        <v>0</v>
      </c>
      <c r="AV218" s="209">
        <f t="shared" si="1851"/>
        <v>0</v>
      </c>
      <c r="AW218" s="209">
        <f t="shared" si="1851"/>
        <v>0</v>
      </c>
      <c r="AX218" s="209">
        <f t="shared" si="1851"/>
        <v>0</v>
      </c>
      <c r="AY218" s="209">
        <f t="shared" si="1851"/>
        <v>0</v>
      </c>
      <c r="AZ218" s="209">
        <f t="shared" si="1851"/>
        <v>0</v>
      </c>
      <c r="BA218" s="209">
        <f t="shared" si="1851"/>
        <v>0</v>
      </c>
      <c r="BB218" s="209">
        <f t="shared" si="1851"/>
        <v>0</v>
      </c>
      <c r="BC218" s="209">
        <f t="shared" si="1851"/>
        <v>0</v>
      </c>
      <c r="BD218" s="209">
        <f t="shared" si="1851"/>
        <v>0</v>
      </c>
      <c r="BE218" s="209">
        <f t="shared" si="1851"/>
        <v>0</v>
      </c>
      <c r="BF218" s="209">
        <f t="shared" si="1851"/>
        <v>0</v>
      </c>
      <c r="BG218" s="209">
        <f t="shared" si="1851"/>
        <v>0</v>
      </c>
      <c r="BH218" s="209">
        <f t="shared" si="1851"/>
        <v>0</v>
      </c>
      <c r="BI218" s="209">
        <f t="shared" si="1851"/>
        <v>0</v>
      </c>
      <c r="BJ218" s="209">
        <f t="shared" si="1851"/>
        <v>0</v>
      </c>
      <c r="BK218" s="209">
        <f t="shared" si="1851"/>
        <v>0</v>
      </c>
      <c r="BL218" s="209">
        <f t="shared" si="1851"/>
        <v>0</v>
      </c>
      <c r="BM218" s="209">
        <f t="shared" si="1851"/>
        <v>0</v>
      </c>
      <c r="BN218" s="209">
        <f t="shared" si="1851"/>
        <v>0</v>
      </c>
      <c r="BO218" s="209">
        <f t="shared" si="1851"/>
        <v>0</v>
      </c>
      <c r="BP218" s="209">
        <f t="shared" si="1851"/>
        <v>0</v>
      </c>
      <c r="BQ218" s="209">
        <f t="shared" si="1851"/>
        <v>0</v>
      </c>
      <c r="BR218" s="209">
        <f t="shared" ref="BR218:EC218" si="1852">BR149</f>
        <v>0</v>
      </c>
      <c r="BS218" s="209">
        <f t="shared" si="1852"/>
        <v>0</v>
      </c>
      <c r="BT218" s="209">
        <f t="shared" si="1852"/>
        <v>0</v>
      </c>
      <c r="BU218" s="209">
        <f t="shared" si="1852"/>
        <v>0</v>
      </c>
      <c r="BV218" s="209">
        <f t="shared" si="1852"/>
        <v>0</v>
      </c>
      <c r="BW218" s="209">
        <f t="shared" si="1852"/>
        <v>0</v>
      </c>
      <c r="BX218" s="209">
        <f t="shared" si="1852"/>
        <v>0</v>
      </c>
      <c r="BY218" s="209">
        <f t="shared" si="1852"/>
        <v>0</v>
      </c>
      <c r="BZ218" s="209">
        <f t="shared" si="1852"/>
        <v>0</v>
      </c>
      <c r="CA218" s="209">
        <f t="shared" si="1852"/>
        <v>135000</v>
      </c>
      <c r="CB218" s="209">
        <f t="shared" si="1852"/>
        <v>135000</v>
      </c>
      <c r="CC218" s="209">
        <f t="shared" si="1852"/>
        <v>135000</v>
      </c>
      <c r="CD218" s="209">
        <f t="shared" si="1852"/>
        <v>135000</v>
      </c>
      <c r="CE218" s="209">
        <f t="shared" si="1852"/>
        <v>135000</v>
      </c>
      <c r="CF218" s="209">
        <f t="shared" si="1852"/>
        <v>135000</v>
      </c>
      <c r="CG218" s="209">
        <f t="shared" si="1852"/>
        <v>135000</v>
      </c>
      <c r="CH218" s="209">
        <f t="shared" si="1852"/>
        <v>135000</v>
      </c>
      <c r="CI218" s="209">
        <f t="shared" si="1852"/>
        <v>135000</v>
      </c>
      <c r="CJ218" s="209">
        <f t="shared" si="1852"/>
        <v>135000</v>
      </c>
      <c r="CK218" s="209">
        <f t="shared" si="1852"/>
        <v>135000</v>
      </c>
      <c r="CL218" s="209">
        <f t="shared" si="1852"/>
        <v>135000</v>
      </c>
      <c r="CM218" s="209">
        <f t="shared" si="1852"/>
        <v>139050</v>
      </c>
      <c r="CN218" s="209">
        <f t="shared" si="1852"/>
        <v>139050</v>
      </c>
      <c r="CO218" s="209">
        <f t="shared" si="1852"/>
        <v>139050</v>
      </c>
      <c r="CP218" s="209">
        <f t="shared" si="1852"/>
        <v>139050</v>
      </c>
      <c r="CQ218" s="209">
        <f t="shared" si="1852"/>
        <v>139050</v>
      </c>
      <c r="CR218" s="209">
        <f t="shared" si="1852"/>
        <v>139050</v>
      </c>
      <c r="CS218" s="209">
        <f t="shared" si="1852"/>
        <v>139050</v>
      </c>
      <c r="CT218" s="209">
        <f t="shared" si="1852"/>
        <v>139050</v>
      </c>
      <c r="CU218" s="209">
        <f t="shared" si="1852"/>
        <v>139050</v>
      </c>
      <c r="CV218" s="209">
        <f t="shared" si="1852"/>
        <v>139050</v>
      </c>
      <c r="CW218" s="209">
        <f t="shared" si="1852"/>
        <v>139050</v>
      </c>
      <c r="CX218" s="209">
        <f t="shared" si="1852"/>
        <v>139050</v>
      </c>
      <c r="CY218" s="209">
        <f t="shared" si="1852"/>
        <v>143221.5</v>
      </c>
      <c r="CZ218" s="209">
        <f t="shared" si="1852"/>
        <v>143221.5</v>
      </c>
      <c r="DA218" s="209">
        <f t="shared" si="1852"/>
        <v>143221.5</v>
      </c>
      <c r="DB218" s="209">
        <f t="shared" si="1852"/>
        <v>143221.5</v>
      </c>
      <c r="DC218" s="209">
        <f t="shared" si="1852"/>
        <v>143221.5</v>
      </c>
      <c r="DD218" s="209">
        <f t="shared" si="1852"/>
        <v>143221.5</v>
      </c>
      <c r="DE218" s="209">
        <f t="shared" si="1852"/>
        <v>143221.5</v>
      </c>
      <c r="DF218" s="209">
        <f t="shared" si="1852"/>
        <v>143221.5</v>
      </c>
      <c r="DG218" s="209">
        <f t="shared" si="1852"/>
        <v>143221.5</v>
      </c>
      <c r="DH218" s="209">
        <f t="shared" si="1852"/>
        <v>143221.5</v>
      </c>
      <c r="DI218" s="209">
        <f t="shared" si="1852"/>
        <v>143221.5</v>
      </c>
      <c r="DJ218" s="209">
        <f t="shared" si="1852"/>
        <v>143221.5</v>
      </c>
      <c r="DK218" s="209">
        <f t="shared" si="1852"/>
        <v>147518.14499999999</v>
      </c>
      <c r="DL218" s="209">
        <f t="shared" si="1852"/>
        <v>147518.14499999999</v>
      </c>
      <c r="DM218" s="209">
        <f t="shared" si="1852"/>
        <v>147518.14499999999</v>
      </c>
      <c r="DN218" s="209">
        <f t="shared" si="1852"/>
        <v>147518.14499999999</v>
      </c>
      <c r="DO218" s="209">
        <f t="shared" si="1852"/>
        <v>147518.14499999999</v>
      </c>
      <c r="DP218" s="209">
        <f t="shared" si="1852"/>
        <v>147518.14499999999</v>
      </c>
      <c r="DQ218" s="209">
        <f t="shared" si="1852"/>
        <v>147518.14499999999</v>
      </c>
      <c r="DR218" s="209">
        <f t="shared" si="1852"/>
        <v>147518.14499999999</v>
      </c>
      <c r="DS218" s="209">
        <f t="shared" si="1852"/>
        <v>147518.14499999999</v>
      </c>
      <c r="DT218" s="209">
        <f t="shared" si="1852"/>
        <v>147518.14499999999</v>
      </c>
      <c r="DU218" s="209">
        <f t="shared" si="1852"/>
        <v>147518.14499999999</v>
      </c>
      <c r="DV218" s="209">
        <f t="shared" si="1852"/>
        <v>147518.14499999999</v>
      </c>
      <c r="DW218" s="209">
        <f t="shared" si="1852"/>
        <v>151943.68934999997</v>
      </c>
      <c r="DX218" s="209">
        <f t="shared" si="1852"/>
        <v>151943.68934999997</v>
      </c>
      <c r="DY218" s="209">
        <f t="shared" si="1852"/>
        <v>151943.68934999997</v>
      </c>
      <c r="DZ218" s="209">
        <f t="shared" si="1852"/>
        <v>151943.68934999997</v>
      </c>
      <c r="EA218" s="209">
        <f t="shared" si="1852"/>
        <v>151943.68934999997</v>
      </c>
      <c r="EB218" s="209">
        <f t="shared" si="1852"/>
        <v>151943.68934999997</v>
      </c>
      <c r="EC218" s="209">
        <f t="shared" si="1852"/>
        <v>151943.68934999997</v>
      </c>
      <c r="ED218" s="209">
        <f t="shared" ref="ED218:GO218" si="1853">ED149</f>
        <v>151943.68934999997</v>
      </c>
      <c r="EE218" s="209">
        <f t="shared" si="1853"/>
        <v>151943.68934999997</v>
      </c>
      <c r="EF218" s="209">
        <f t="shared" si="1853"/>
        <v>151943.68934999997</v>
      </c>
      <c r="EG218" s="209">
        <f t="shared" si="1853"/>
        <v>151943.68934999997</v>
      </c>
      <c r="EH218" s="209">
        <f t="shared" si="1853"/>
        <v>151943.68934999997</v>
      </c>
      <c r="EI218" s="209">
        <f t="shared" si="1853"/>
        <v>156502.00003049997</v>
      </c>
      <c r="EJ218" s="209">
        <f t="shared" si="1853"/>
        <v>156502.00003049997</v>
      </c>
      <c r="EK218" s="209">
        <f t="shared" si="1853"/>
        <v>156502.00003049997</v>
      </c>
      <c r="EL218" s="209">
        <f t="shared" si="1853"/>
        <v>156502.00003049997</v>
      </c>
      <c r="EM218" s="209">
        <f t="shared" si="1853"/>
        <v>156502.00003049997</v>
      </c>
      <c r="EN218" s="209">
        <f t="shared" si="1853"/>
        <v>156502.00003049997</v>
      </c>
      <c r="EO218" s="209">
        <f t="shared" si="1853"/>
        <v>156502.00003049997</v>
      </c>
      <c r="EP218" s="209">
        <f t="shared" si="1853"/>
        <v>156502.00003049997</v>
      </c>
      <c r="EQ218" s="209">
        <f t="shared" si="1853"/>
        <v>156502.00003049997</v>
      </c>
      <c r="ER218" s="209">
        <f t="shared" si="1853"/>
        <v>156502.00003049997</v>
      </c>
      <c r="ES218" s="209">
        <f t="shared" si="1853"/>
        <v>156502.00003049997</v>
      </c>
      <c r="ET218" s="209">
        <f t="shared" si="1853"/>
        <v>156502.00003049997</v>
      </c>
      <c r="EU218" s="209">
        <f t="shared" si="1853"/>
        <v>161197.06003141499</v>
      </c>
      <c r="EV218" s="209">
        <f t="shared" si="1853"/>
        <v>161197.06003141499</v>
      </c>
      <c r="EW218" s="209">
        <f t="shared" si="1853"/>
        <v>161197.06003141499</v>
      </c>
      <c r="EX218" s="209">
        <f t="shared" si="1853"/>
        <v>161197.06003141499</v>
      </c>
      <c r="EY218" s="209">
        <f t="shared" si="1853"/>
        <v>161197.06003141499</v>
      </c>
      <c r="EZ218" s="209">
        <f t="shared" si="1853"/>
        <v>161197.06003141499</v>
      </c>
      <c r="FA218" s="209">
        <f t="shared" si="1853"/>
        <v>161197.06003141499</v>
      </c>
      <c r="FB218" s="209">
        <f t="shared" si="1853"/>
        <v>161197.06003141499</v>
      </c>
      <c r="FC218" s="209">
        <f t="shared" si="1853"/>
        <v>161197.06003141499</v>
      </c>
      <c r="FD218" s="209">
        <f t="shared" si="1853"/>
        <v>161197.06003141499</v>
      </c>
      <c r="FE218" s="209">
        <f t="shared" si="1853"/>
        <v>161197.06003141499</v>
      </c>
      <c r="FF218" s="209">
        <f t="shared" si="1853"/>
        <v>161197.06003141499</v>
      </c>
      <c r="FG218" s="209">
        <f t="shared" si="1853"/>
        <v>166032.97183235743</v>
      </c>
      <c r="FH218" s="209">
        <f t="shared" si="1853"/>
        <v>166032.97183235743</v>
      </c>
      <c r="FI218" s="209">
        <f t="shared" si="1853"/>
        <v>166032.97183235743</v>
      </c>
      <c r="FJ218" s="209">
        <f t="shared" si="1853"/>
        <v>166032.97183235743</v>
      </c>
      <c r="FK218" s="209">
        <f t="shared" si="1853"/>
        <v>166032.97183235743</v>
      </c>
      <c r="FL218" s="209">
        <f t="shared" si="1853"/>
        <v>166032.97183235743</v>
      </c>
      <c r="FM218" s="209">
        <f t="shared" si="1853"/>
        <v>166032.97183235743</v>
      </c>
      <c r="FN218" s="209">
        <f t="shared" si="1853"/>
        <v>166032.97183235743</v>
      </c>
      <c r="FO218" s="209">
        <f t="shared" si="1853"/>
        <v>166032.97183235743</v>
      </c>
      <c r="FP218" s="209">
        <f t="shared" si="1853"/>
        <v>166032.97183235743</v>
      </c>
      <c r="FQ218" s="209">
        <f t="shared" si="1853"/>
        <v>166032.97183235743</v>
      </c>
      <c r="FR218" s="209">
        <f t="shared" si="1853"/>
        <v>166032.97183235743</v>
      </c>
      <c r="FS218" s="209">
        <f t="shared" si="1853"/>
        <v>171013.96098732814</v>
      </c>
      <c r="FT218" s="209">
        <f t="shared" si="1853"/>
        <v>171013.96098732814</v>
      </c>
      <c r="FU218" s="209">
        <f t="shared" si="1853"/>
        <v>171013.96098732814</v>
      </c>
      <c r="FV218" s="209">
        <f t="shared" si="1853"/>
        <v>171013.96098732814</v>
      </c>
      <c r="FW218" s="209">
        <f t="shared" si="1853"/>
        <v>171013.96098732814</v>
      </c>
      <c r="FX218" s="209">
        <f t="shared" si="1853"/>
        <v>171013.96098732814</v>
      </c>
      <c r="FY218" s="209">
        <f t="shared" si="1853"/>
        <v>171013.96098732814</v>
      </c>
      <c r="FZ218" s="209">
        <f t="shared" si="1853"/>
        <v>171013.96098732814</v>
      </c>
      <c r="GA218" s="209">
        <f t="shared" si="1853"/>
        <v>171013.96098732814</v>
      </c>
      <c r="GB218" s="209">
        <f t="shared" si="1853"/>
        <v>171013.96098732814</v>
      </c>
      <c r="GC218" s="209">
        <f t="shared" si="1853"/>
        <v>171013.96098732814</v>
      </c>
      <c r="GD218" s="209">
        <f t="shared" si="1853"/>
        <v>171013.96098732814</v>
      </c>
      <c r="GE218" s="209">
        <f t="shared" si="1853"/>
        <v>176144.379816948</v>
      </c>
      <c r="GF218" s="209">
        <f t="shared" si="1853"/>
        <v>176144.379816948</v>
      </c>
      <c r="GG218" s="209">
        <f t="shared" si="1853"/>
        <v>176144.379816948</v>
      </c>
      <c r="GH218" s="209">
        <f t="shared" si="1853"/>
        <v>176144.379816948</v>
      </c>
      <c r="GI218" s="209">
        <f t="shared" si="1853"/>
        <v>176144.379816948</v>
      </c>
      <c r="GJ218" s="209">
        <f t="shared" si="1853"/>
        <v>176144.379816948</v>
      </c>
      <c r="GK218" s="209">
        <f t="shared" si="1853"/>
        <v>176144.379816948</v>
      </c>
      <c r="GL218" s="209">
        <f t="shared" si="1853"/>
        <v>176144.379816948</v>
      </c>
      <c r="GM218" s="209">
        <f t="shared" si="1853"/>
        <v>176144.379816948</v>
      </c>
      <c r="GN218" s="209">
        <f t="shared" si="1853"/>
        <v>176144.379816948</v>
      </c>
      <c r="GO218" s="209">
        <f t="shared" si="1853"/>
        <v>176144.379816948</v>
      </c>
      <c r="GP218" s="209">
        <f t="shared" ref="GP218:IU218" si="1854">GP149</f>
        <v>176144.379816948</v>
      </c>
      <c r="GQ218" s="209">
        <f t="shared" si="1854"/>
        <v>181428.71121145645</v>
      </c>
      <c r="GR218" s="209">
        <f t="shared" si="1854"/>
        <v>181428.71121145645</v>
      </c>
      <c r="GS218" s="209">
        <f t="shared" si="1854"/>
        <v>181428.71121145645</v>
      </c>
      <c r="GT218" s="209">
        <f t="shared" si="1854"/>
        <v>181428.71121145645</v>
      </c>
      <c r="GU218" s="209">
        <f t="shared" si="1854"/>
        <v>181428.71121145645</v>
      </c>
      <c r="GV218" s="209">
        <f t="shared" si="1854"/>
        <v>181428.71121145645</v>
      </c>
      <c r="GW218" s="209">
        <f t="shared" si="1854"/>
        <v>181428.71121145645</v>
      </c>
      <c r="GX218" s="209">
        <f t="shared" si="1854"/>
        <v>181428.71121145645</v>
      </c>
      <c r="GY218" s="209">
        <f t="shared" si="1854"/>
        <v>181428.71121145645</v>
      </c>
      <c r="GZ218" s="209">
        <f t="shared" si="1854"/>
        <v>181428.71121145645</v>
      </c>
      <c r="HA218" s="209">
        <f t="shared" si="1854"/>
        <v>181428.71121145645</v>
      </c>
      <c r="HB218" s="209">
        <f t="shared" si="1854"/>
        <v>181428.71121145645</v>
      </c>
      <c r="HC218" s="209">
        <f t="shared" si="1854"/>
        <v>186871.57254780014</v>
      </c>
      <c r="HD218" s="209">
        <f t="shared" si="1854"/>
        <v>186871.57254780014</v>
      </c>
      <c r="HE218" s="209">
        <f t="shared" si="1854"/>
        <v>186871.57254780014</v>
      </c>
      <c r="HF218" s="209">
        <f t="shared" si="1854"/>
        <v>186871.57254780014</v>
      </c>
      <c r="HG218" s="209">
        <f t="shared" si="1854"/>
        <v>186871.57254780014</v>
      </c>
      <c r="HH218" s="209">
        <f t="shared" si="1854"/>
        <v>186871.57254780014</v>
      </c>
      <c r="HI218" s="209">
        <f t="shared" si="1854"/>
        <v>186871.57254780014</v>
      </c>
      <c r="HJ218" s="209">
        <f t="shared" si="1854"/>
        <v>186871.57254780014</v>
      </c>
      <c r="HK218" s="209">
        <f t="shared" si="1854"/>
        <v>186871.57254780014</v>
      </c>
      <c r="HL218" s="209">
        <f t="shared" si="1854"/>
        <v>186871.57254780014</v>
      </c>
      <c r="HM218" s="209">
        <f t="shared" si="1854"/>
        <v>186871.57254780014</v>
      </c>
      <c r="HN218" s="209">
        <f t="shared" si="1854"/>
        <v>186871.57254780014</v>
      </c>
      <c r="HO218" s="209">
        <f t="shared" si="1854"/>
        <v>192477.71972423411</v>
      </c>
      <c r="HP218" s="209">
        <f t="shared" si="1854"/>
        <v>192477.71972423411</v>
      </c>
      <c r="HQ218" s="209">
        <f t="shared" si="1854"/>
        <v>192477.71972423411</v>
      </c>
      <c r="HR218" s="209">
        <f t="shared" si="1854"/>
        <v>192477.71972423411</v>
      </c>
      <c r="HS218" s="209">
        <f t="shared" si="1854"/>
        <v>192477.71972423411</v>
      </c>
      <c r="HT218" s="209">
        <f t="shared" si="1854"/>
        <v>192477.71972423411</v>
      </c>
      <c r="HU218" s="209">
        <f t="shared" si="1854"/>
        <v>192477.71972423411</v>
      </c>
      <c r="HV218" s="209">
        <f t="shared" si="1854"/>
        <v>192477.71972423411</v>
      </c>
      <c r="HW218" s="209">
        <f t="shared" si="1854"/>
        <v>192477.71972423411</v>
      </c>
      <c r="HX218" s="209">
        <f t="shared" si="1854"/>
        <v>192477.71972423411</v>
      </c>
      <c r="HY218" s="209">
        <f t="shared" si="1854"/>
        <v>192477.71972423411</v>
      </c>
      <c r="HZ218" s="209">
        <f t="shared" si="1854"/>
        <v>192477.71972423411</v>
      </c>
      <c r="IA218" s="209">
        <f t="shared" si="1854"/>
        <v>198252.05131596114</v>
      </c>
      <c r="IB218" s="209">
        <f t="shared" si="1854"/>
        <v>198252.05131596114</v>
      </c>
      <c r="IC218" s="209">
        <f t="shared" si="1854"/>
        <v>198252.05131596114</v>
      </c>
      <c r="ID218" s="209">
        <f t="shared" si="1854"/>
        <v>198252.05131596114</v>
      </c>
      <c r="IE218" s="209">
        <f t="shared" si="1854"/>
        <v>198252.05131596114</v>
      </c>
      <c r="IF218" s="209">
        <f t="shared" si="1854"/>
        <v>198252.05131596114</v>
      </c>
      <c r="IG218" s="209">
        <f t="shared" si="1854"/>
        <v>198252.05131596114</v>
      </c>
      <c r="IH218" s="209">
        <f t="shared" si="1854"/>
        <v>198252.05131596114</v>
      </c>
      <c r="II218" s="209">
        <f t="shared" si="1854"/>
        <v>198252.05131596114</v>
      </c>
      <c r="IJ218" s="209">
        <f t="shared" si="1854"/>
        <v>198252.05131596114</v>
      </c>
      <c r="IK218" s="209">
        <f t="shared" si="1854"/>
        <v>198252.05131596114</v>
      </c>
      <c r="IL218" s="209">
        <f t="shared" si="1854"/>
        <v>198252.05131596114</v>
      </c>
      <c r="IM218" s="209">
        <f t="shared" si="1854"/>
        <v>204199.61285543998</v>
      </c>
      <c r="IN218" s="209">
        <f t="shared" si="1854"/>
        <v>204199.61285543998</v>
      </c>
      <c r="IO218" s="209">
        <f t="shared" si="1854"/>
        <v>204199.61285543998</v>
      </c>
      <c r="IP218" s="209">
        <f t="shared" si="1854"/>
        <v>204199.61285543998</v>
      </c>
      <c r="IQ218" s="209">
        <f t="shared" si="1854"/>
        <v>204199.61285543998</v>
      </c>
      <c r="IR218" s="209">
        <f t="shared" si="1854"/>
        <v>204199.61285543998</v>
      </c>
      <c r="IS218" s="209">
        <f t="shared" si="1854"/>
        <v>204199.61285543998</v>
      </c>
      <c r="IT218" s="209">
        <f t="shared" si="1854"/>
        <v>204199.61285543998</v>
      </c>
      <c r="IU218" s="209">
        <f t="shared" si="1854"/>
        <v>204199.61285543998</v>
      </c>
    </row>
    <row r="219" spans="1:255">
      <c r="A219" s="209"/>
      <c r="B219" s="356" t="s">
        <v>406</v>
      </c>
      <c r="C219" s="209"/>
      <c r="D219" s="209"/>
      <c r="E219" s="209">
        <f t="shared" si="1834"/>
        <v>0</v>
      </c>
      <c r="F219" s="209">
        <f t="shared" ref="F219:BQ219" si="1855">F150</f>
        <v>0</v>
      </c>
      <c r="G219" s="209">
        <f t="shared" si="1855"/>
        <v>0</v>
      </c>
      <c r="H219" s="209">
        <f t="shared" si="1855"/>
        <v>0</v>
      </c>
      <c r="I219" s="209">
        <f t="shared" si="1855"/>
        <v>0</v>
      </c>
      <c r="J219" s="209">
        <f t="shared" si="1855"/>
        <v>0</v>
      </c>
      <c r="K219" s="209">
        <f t="shared" si="1855"/>
        <v>0</v>
      </c>
      <c r="L219" s="209">
        <f t="shared" si="1855"/>
        <v>0</v>
      </c>
      <c r="M219" s="209">
        <f t="shared" si="1855"/>
        <v>0</v>
      </c>
      <c r="N219" s="209">
        <f t="shared" si="1855"/>
        <v>0</v>
      </c>
      <c r="O219" s="209">
        <f t="shared" si="1855"/>
        <v>0</v>
      </c>
      <c r="P219" s="209">
        <f t="shared" si="1855"/>
        <v>0</v>
      </c>
      <c r="Q219" s="209">
        <f t="shared" si="1855"/>
        <v>0</v>
      </c>
      <c r="R219" s="209">
        <f t="shared" si="1855"/>
        <v>0</v>
      </c>
      <c r="S219" s="209">
        <f t="shared" si="1855"/>
        <v>0</v>
      </c>
      <c r="T219" s="209">
        <f t="shared" si="1855"/>
        <v>0</v>
      </c>
      <c r="U219" s="209">
        <f t="shared" si="1855"/>
        <v>0</v>
      </c>
      <c r="V219" s="209">
        <f t="shared" si="1855"/>
        <v>0</v>
      </c>
      <c r="W219" s="209">
        <f t="shared" si="1855"/>
        <v>0</v>
      </c>
      <c r="X219" s="209">
        <f t="shared" si="1855"/>
        <v>0</v>
      </c>
      <c r="Y219" s="209">
        <f t="shared" si="1855"/>
        <v>0</v>
      </c>
      <c r="Z219" s="209">
        <f t="shared" si="1855"/>
        <v>0</v>
      </c>
      <c r="AA219" s="209">
        <f t="shared" si="1855"/>
        <v>0</v>
      </c>
      <c r="AB219" s="209">
        <f t="shared" si="1855"/>
        <v>0</v>
      </c>
      <c r="AC219" s="209">
        <f t="shared" si="1855"/>
        <v>0</v>
      </c>
      <c r="AD219" s="209">
        <f t="shared" si="1855"/>
        <v>0</v>
      </c>
      <c r="AE219" s="209">
        <f t="shared" si="1855"/>
        <v>0</v>
      </c>
      <c r="AF219" s="209">
        <f t="shared" si="1855"/>
        <v>0</v>
      </c>
      <c r="AG219" s="209">
        <f t="shared" si="1855"/>
        <v>0</v>
      </c>
      <c r="AH219" s="209">
        <f t="shared" si="1855"/>
        <v>0</v>
      </c>
      <c r="AI219" s="209">
        <f t="shared" si="1855"/>
        <v>0</v>
      </c>
      <c r="AJ219" s="209">
        <f t="shared" si="1855"/>
        <v>0</v>
      </c>
      <c r="AK219" s="209">
        <f t="shared" si="1855"/>
        <v>0</v>
      </c>
      <c r="AL219" s="209">
        <f t="shared" si="1855"/>
        <v>0</v>
      </c>
      <c r="AM219" s="209">
        <f t="shared" si="1855"/>
        <v>0</v>
      </c>
      <c r="AN219" s="209">
        <f t="shared" si="1855"/>
        <v>0</v>
      </c>
      <c r="AO219" s="209">
        <f t="shared" si="1855"/>
        <v>0</v>
      </c>
      <c r="AP219" s="209">
        <f t="shared" si="1855"/>
        <v>0</v>
      </c>
      <c r="AQ219" s="209">
        <f t="shared" si="1855"/>
        <v>0</v>
      </c>
      <c r="AR219" s="209">
        <f t="shared" si="1855"/>
        <v>0</v>
      </c>
      <c r="AS219" s="209">
        <f t="shared" si="1855"/>
        <v>0</v>
      </c>
      <c r="AT219" s="209">
        <f t="shared" si="1855"/>
        <v>0</v>
      </c>
      <c r="AU219" s="209">
        <f t="shared" si="1855"/>
        <v>0</v>
      </c>
      <c r="AV219" s="209">
        <f t="shared" si="1855"/>
        <v>0</v>
      </c>
      <c r="AW219" s="209">
        <f t="shared" si="1855"/>
        <v>0</v>
      </c>
      <c r="AX219" s="209">
        <f t="shared" si="1855"/>
        <v>0</v>
      </c>
      <c r="AY219" s="209">
        <f t="shared" si="1855"/>
        <v>0</v>
      </c>
      <c r="AZ219" s="209">
        <f t="shared" si="1855"/>
        <v>0</v>
      </c>
      <c r="BA219" s="209">
        <f t="shared" si="1855"/>
        <v>0</v>
      </c>
      <c r="BB219" s="209">
        <f t="shared" si="1855"/>
        <v>0</v>
      </c>
      <c r="BC219" s="209">
        <f t="shared" si="1855"/>
        <v>0</v>
      </c>
      <c r="BD219" s="209">
        <f t="shared" si="1855"/>
        <v>0</v>
      </c>
      <c r="BE219" s="209">
        <f t="shared" si="1855"/>
        <v>0</v>
      </c>
      <c r="BF219" s="209">
        <f t="shared" si="1855"/>
        <v>0</v>
      </c>
      <c r="BG219" s="209">
        <f t="shared" si="1855"/>
        <v>0</v>
      </c>
      <c r="BH219" s="209">
        <f t="shared" si="1855"/>
        <v>0</v>
      </c>
      <c r="BI219" s="209">
        <f t="shared" si="1855"/>
        <v>0</v>
      </c>
      <c r="BJ219" s="209">
        <f t="shared" si="1855"/>
        <v>0</v>
      </c>
      <c r="BK219" s="209">
        <f t="shared" si="1855"/>
        <v>0</v>
      </c>
      <c r="BL219" s="209">
        <f t="shared" si="1855"/>
        <v>0</v>
      </c>
      <c r="BM219" s="209">
        <f t="shared" si="1855"/>
        <v>0</v>
      </c>
      <c r="BN219" s="209">
        <f t="shared" si="1855"/>
        <v>0</v>
      </c>
      <c r="BO219" s="209">
        <f t="shared" si="1855"/>
        <v>0</v>
      </c>
      <c r="BP219" s="209">
        <f t="shared" si="1855"/>
        <v>0</v>
      </c>
      <c r="BQ219" s="209">
        <f t="shared" si="1855"/>
        <v>0</v>
      </c>
      <c r="BR219" s="209">
        <f t="shared" ref="BR219:EC219" si="1856">BR150</f>
        <v>0</v>
      </c>
      <c r="BS219" s="209">
        <f t="shared" si="1856"/>
        <v>0</v>
      </c>
      <c r="BT219" s="209">
        <f t="shared" si="1856"/>
        <v>0</v>
      </c>
      <c r="BU219" s="209">
        <f t="shared" si="1856"/>
        <v>0</v>
      </c>
      <c r="BV219" s="209">
        <f t="shared" si="1856"/>
        <v>0</v>
      </c>
      <c r="BW219" s="209">
        <f t="shared" si="1856"/>
        <v>0</v>
      </c>
      <c r="BX219" s="209">
        <f t="shared" si="1856"/>
        <v>0</v>
      </c>
      <c r="BY219" s="209">
        <f t="shared" si="1856"/>
        <v>0</v>
      </c>
      <c r="BZ219" s="209">
        <f t="shared" si="1856"/>
        <v>0</v>
      </c>
      <c r="CA219" s="209">
        <f t="shared" si="1856"/>
        <v>135000</v>
      </c>
      <c r="CB219" s="209">
        <f t="shared" si="1856"/>
        <v>135000</v>
      </c>
      <c r="CC219" s="209">
        <f t="shared" si="1856"/>
        <v>135000</v>
      </c>
      <c r="CD219" s="209">
        <f t="shared" si="1856"/>
        <v>135000</v>
      </c>
      <c r="CE219" s="209">
        <f t="shared" si="1856"/>
        <v>135000</v>
      </c>
      <c r="CF219" s="209">
        <f t="shared" si="1856"/>
        <v>135000</v>
      </c>
      <c r="CG219" s="209">
        <f t="shared" si="1856"/>
        <v>135000</v>
      </c>
      <c r="CH219" s="209">
        <f t="shared" si="1856"/>
        <v>135000</v>
      </c>
      <c r="CI219" s="209">
        <f t="shared" si="1856"/>
        <v>135000</v>
      </c>
      <c r="CJ219" s="209">
        <f t="shared" si="1856"/>
        <v>135000</v>
      </c>
      <c r="CK219" s="209">
        <f t="shared" si="1856"/>
        <v>135000</v>
      </c>
      <c r="CL219" s="209">
        <f t="shared" si="1856"/>
        <v>135000</v>
      </c>
      <c r="CM219" s="209">
        <f t="shared" si="1856"/>
        <v>139050</v>
      </c>
      <c r="CN219" s="209">
        <f t="shared" si="1856"/>
        <v>139050</v>
      </c>
      <c r="CO219" s="209">
        <f t="shared" si="1856"/>
        <v>139050</v>
      </c>
      <c r="CP219" s="209">
        <f t="shared" si="1856"/>
        <v>139050</v>
      </c>
      <c r="CQ219" s="209">
        <f t="shared" si="1856"/>
        <v>139050</v>
      </c>
      <c r="CR219" s="209">
        <f t="shared" si="1856"/>
        <v>139050</v>
      </c>
      <c r="CS219" s="209">
        <f t="shared" si="1856"/>
        <v>139050</v>
      </c>
      <c r="CT219" s="209">
        <f t="shared" si="1856"/>
        <v>139050</v>
      </c>
      <c r="CU219" s="209">
        <f t="shared" si="1856"/>
        <v>139050</v>
      </c>
      <c r="CV219" s="209">
        <f t="shared" si="1856"/>
        <v>139050</v>
      </c>
      <c r="CW219" s="209">
        <f t="shared" si="1856"/>
        <v>139050</v>
      </c>
      <c r="CX219" s="209">
        <f t="shared" si="1856"/>
        <v>139050</v>
      </c>
      <c r="CY219" s="209">
        <f t="shared" si="1856"/>
        <v>143221.5</v>
      </c>
      <c r="CZ219" s="209">
        <f t="shared" si="1856"/>
        <v>143221.5</v>
      </c>
      <c r="DA219" s="209">
        <f t="shared" si="1856"/>
        <v>143221.5</v>
      </c>
      <c r="DB219" s="209">
        <f t="shared" si="1856"/>
        <v>143221.5</v>
      </c>
      <c r="DC219" s="209">
        <f t="shared" si="1856"/>
        <v>143221.5</v>
      </c>
      <c r="DD219" s="209">
        <f t="shared" si="1856"/>
        <v>143221.5</v>
      </c>
      <c r="DE219" s="209">
        <f t="shared" si="1856"/>
        <v>143221.5</v>
      </c>
      <c r="DF219" s="209">
        <f t="shared" si="1856"/>
        <v>143221.5</v>
      </c>
      <c r="DG219" s="209">
        <f t="shared" si="1856"/>
        <v>143221.5</v>
      </c>
      <c r="DH219" s="209">
        <f t="shared" si="1856"/>
        <v>143221.5</v>
      </c>
      <c r="DI219" s="209">
        <f t="shared" si="1856"/>
        <v>143221.5</v>
      </c>
      <c r="DJ219" s="209">
        <f t="shared" si="1856"/>
        <v>143221.5</v>
      </c>
      <c r="DK219" s="209">
        <f t="shared" si="1856"/>
        <v>147518.14499999999</v>
      </c>
      <c r="DL219" s="209">
        <f t="shared" si="1856"/>
        <v>147518.14499999999</v>
      </c>
      <c r="DM219" s="209">
        <f t="shared" si="1856"/>
        <v>147518.14499999999</v>
      </c>
      <c r="DN219" s="209">
        <f t="shared" si="1856"/>
        <v>147518.14499999999</v>
      </c>
      <c r="DO219" s="209">
        <f t="shared" si="1856"/>
        <v>147518.14499999999</v>
      </c>
      <c r="DP219" s="209">
        <f t="shared" si="1856"/>
        <v>147518.14499999999</v>
      </c>
      <c r="DQ219" s="209">
        <f t="shared" si="1856"/>
        <v>147518.14499999999</v>
      </c>
      <c r="DR219" s="209">
        <f t="shared" si="1856"/>
        <v>147518.14499999999</v>
      </c>
      <c r="DS219" s="209">
        <f t="shared" si="1856"/>
        <v>147518.14499999999</v>
      </c>
      <c r="DT219" s="209">
        <f t="shared" si="1856"/>
        <v>147518.14499999999</v>
      </c>
      <c r="DU219" s="209">
        <f t="shared" si="1856"/>
        <v>147518.14499999999</v>
      </c>
      <c r="DV219" s="209">
        <f t="shared" si="1856"/>
        <v>147518.14499999999</v>
      </c>
      <c r="DW219" s="209">
        <f t="shared" si="1856"/>
        <v>151943.68934999997</v>
      </c>
      <c r="DX219" s="209">
        <f t="shared" si="1856"/>
        <v>151943.68934999997</v>
      </c>
      <c r="DY219" s="209">
        <f t="shared" si="1856"/>
        <v>151943.68934999997</v>
      </c>
      <c r="DZ219" s="209">
        <f t="shared" si="1856"/>
        <v>151943.68934999997</v>
      </c>
      <c r="EA219" s="209">
        <f t="shared" si="1856"/>
        <v>151943.68934999997</v>
      </c>
      <c r="EB219" s="209">
        <f t="shared" si="1856"/>
        <v>151943.68934999997</v>
      </c>
      <c r="EC219" s="209">
        <f t="shared" si="1856"/>
        <v>151943.68934999997</v>
      </c>
      <c r="ED219" s="209">
        <f t="shared" ref="ED219:GO219" si="1857">ED150</f>
        <v>151943.68934999997</v>
      </c>
      <c r="EE219" s="209">
        <f t="shared" si="1857"/>
        <v>151943.68934999997</v>
      </c>
      <c r="EF219" s="209">
        <f t="shared" si="1857"/>
        <v>151943.68934999997</v>
      </c>
      <c r="EG219" s="209">
        <f t="shared" si="1857"/>
        <v>151943.68934999997</v>
      </c>
      <c r="EH219" s="209">
        <f t="shared" si="1857"/>
        <v>151943.68934999997</v>
      </c>
      <c r="EI219" s="209">
        <f t="shared" si="1857"/>
        <v>156502.00003049997</v>
      </c>
      <c r="EJ219" s="209">
        <f t="shared" si="1857"/>
        <v>156502.00003049997</v>
      </c>
      <c r="EK219" s="209">
        <f t="shared" si="1857"/>
        <v>156502.00003049997</v>
      </c>
      <c r="EL219" s="209">
        <f t="shared" si="1857"/>
        <v>156502.00003049997</v>
      </c>
      <c r="EM219" s="209">
        <f t="shared" si="1857"/>
        <v>156502.00003049997</v>
      </c>
      <c r="EN219" s="209">
        <f t="shared" si="1857"/>
        <v>156502.00003049997</v>
      </c>
      <c r="EO219" s="209">
        <f t="shared" si="1857"/>
        <v>156502.00003049997</v>
      </c>
      <c r="EP219" s="209">
        <f t="shared" si="1857"/>
        <v>156502.00003049997</v>
      </c>
      <c r="EQ219" s="209">
        <f t="shared" si="1857"/>
        <v>156502.00003049997</v>
      </c>
      <c r="ER219" s="209">
        <f t="shared" si="1857"/>
        <v>156502.00003049997</v>
      </c>
      <c r="ES219" s="209">
        <f t="shared" si="1857"/>
        <v>156502.00003049997</v>
      </c>
      <c r="ET219" s="209">
        <f t="shared" si="1857"/>
        <v>156502.00003049997</v>
      </c>
      <c r="EU219" s="209">
        <f t="shared" si="1857"/>
        <v>161197.06003141499</v>
      </c>
      <c r="EV219" s="209">
        <f t="shared" si="1857"/>
        <v>161197.06003141499</v>
      </c>
      <c r="EW219" s="209">
        <f t="shared" si="1857"/>
        <v>161197.06003141499</v>
      </c>
      <c r="EX219" s="209">
        <f t="shared" si="1857"/>
        <v>161197.06003141499</v>
      </c>
      <c r="EY219" s="209">
        <f t="shared" si="1857"/>
        <v>161197.06003141499</v>
      </c>
      <c r="EZ219" s="209">
        <f t="shared" si="1857"/>
        <v>161197.06003141499</v>
      </c>
      <c r="FA219" s="209">
        <f t="shared" si="1857"/>
        <v>161197.06003141499</v>
      </c>
      <c r="FB219" s="209">
        <f t="shared" si="1857"/>
        <v>161197.06003141499</v>
      </c>
      <c r="FC219" s="209">
        <f t="shared" si="1857"/>
        <v>161197.06003141499</v>
      </c>
      <c r="FD219" s="209">
        <f t="shared" si="1857"/>
        <v>161197.06003141499</v>
      </c>
      <c r="FE219" s="209">
        <f t="shared" si="1857"/>
        <v>161197.06003141499</v>
      </c>
      <c r="FF219" s="209">
        <f t="shared" si="1857"/>
        <v>161197.06003141499</v>
      </c>
      <c r="FG219" s="209">
        <f t="shared" si="1857"/>
        <v>166032.97183235743</v>
      </c>
      <c r="FH219" s="209">
        <f t="shared" si="1857"/>
        <v>166032.97183235743</v>
      </c>
      <c r="FI219" s="209">
        <f t="shared" si="1857"/>
        <v>166032.97183235743</v>
      </c>
      <c r="FJ219" s="209">
        <f t="shared" si="1857"/>
        <v>166032.97183235743</v>
      </c>
      <c r="FK219" s="209">
        <f t="shared" si="1857"/>
        <v>166032.97183235743</v>
      </c>
      <c r="FL219" s="209">
        <f t="shared" si="1857"/>
        <v>166032.97183235743</v>
      </c>
      <c r="FM219" s="209">
        <f t="shared" si="1857"/>
        <v>166032.97183235743</v>
      </c>
      <c r="FN219" s="209">
        <f t="shared" si="1857"/>
        <v>166032.97183235743</v>
      </c>
      <c r="FO219" s="209">
        <f t="shared" si="1857"/>
        <v>166032.97183235743</v>
      </c>
      <c r="FP219" s="209">
        <f t="shared" si="1857"/>
        <v>166032.97183235743</v>
      </c>
      <c r="FQ219" s="209">
        <f t="shared" si="1857"/>
        <v>166032.97183235743</v>
      </c>
      <c r="FR219" s="209">
        <f t="shared" si="1857"/>
        <v>166032.97183235743</v>
      </c>
      <c r="FS219" s="209">
        <f t="shared" si="1857"/>
        <v>171013.96098732814</v>
      </c>
      <c r="FT219" s="209">
        <f t="shared" si="1857"/>
        <v>171013.96098732814</v>
      </c>
      <c r="FU219" s="209">
        <f t="shared" si="1857"/>
        <v>171013.96098732814</v>
      </c>
      <c r="FV219" s="209">
        <f t="shared" si="1857"/>
        <v>171013.96098732814</v>
      </c>
      <c r="FW219" s="209">
        <f t="shared" si="1857"/>
        <v>171013.96098732814</v>
      </c>
      <c r="FX219" s="209">
        <f t="shared" si="1857"/>
        <v>171013.96098732814</v>
      </c>
      <c r="FY219" s="209">
        <f t="shared" si="1857"/>
        <v>171013.96098732814</v>
      </c>
      <c r="FZ219" s="209">
        <f t="shared" si="1857"/>
        <v>171013.96098732814</v>
      </c>
      <c r="GA219" s="209">
        <f t="shared" si="1857"/>
        <v>171013.96098732814</v>
      </c>
      <c r="GB219" s="209">
        <f t="shared" si="1857"/>
        <v>171013.96098732814</v>
      </c>
      <c r="GC219" s="209">
        <f t="shared" si="1857"/>
        <v>171013.96098732814</v>
      </c>
      <c r="GD219" s="209">
        <f t="shared" si="1857"/>
        <v>171013.96098732814</v>
      </c>
      <c r="GE219" s="209">
        <f t="shared" si="1857"/>
        <v>176144.379816948</v>
      </c>
      <c r="GF219" s="209">
        <f t="shared" si="1857"/>
        <v>176144.379816948</v>
      </c>
      <c r="GG219" s="209">
        <f t="shared" si="1857"/>
        <v>176144.379816948</v>
      </c>
      <c r="GH219" s="209">
        <f t="shared" si="1857"/>
        <v>176144.379816948</v>
      </c>
      <c r="GI219" s="209">
        <f t="shared" si="1857"/>
        <v>176144.379816948</v>
      </c>
      <c r="GJ219" s="209">
        <f t="shared" si="1857"/>
        <v>176144.379816948</v>
      </c>
      <c r="GK219" s="209">
        <f t="shared" si="1857"/>
        <v>176144.379816948</v>
      </c>
      <c r="GL219" s="209">
        <f t="shared" si="1857"/>
        <v>176144.379816948</v>
      </c>
      <c r="GM219" s="209">
        <f t="shared" si="1857"/>
        <v>176144.379816948</v>
      </c>
      <c r="GN219" s="209">
        <f t="shared" si="1857"/>
        <v>176144.379816948</v>
      </c>
      <c r="GO219" s="209">
        <f t="shared" si="1857"/>
        <v>176144.379816948</v>
      </c>
      <c r="GP219" s="209">
        <f t="shared" ref="GP219:IU219" si="1858">GP150</f>
        <v>176144.379816948</v>
      </c>
      <c r="GQ219" s="209">
        <f t="shared" si="1858"/>
        <v>181428.71121145645</v>
      </c>
      <c r="GR219" s="209">
        <f t="shared" si="1858"/>
        <v>181428.71121145645</v>
      </c>
      <c r="GS219" s="209">
        <f t="shared" si="1858"/>
        <v>181428.71121145645</v>
      </c>
      <c r="GT219" s="209">
        <f t="shared" si="1858"/>
        <v>181428.71121145645</v>
      </c>
      <c r="GU219" s="209">
        <f t="shared" si="1858"/>
        <v>181428.71121145645</v>
      </c>
      <c r="GV219" s="209">
        <f t="shared" si="1858"/>
        <v>181428.71121145645</v>
      </c>
      <c r="GW219" s="209">
        <f t="shared" si="1858"/>
        <v>181428.71121145645</v>
      </c>
      <c r="GX219" s="209">
        <f t="shared" si="1858"/>
        <v>181428.71121145645</v>
      </c>
      <c r="GY219" s="209">
        <f t="shared" si="1858"/>
        <v>181428.71121145645</v>
      </c>
      <c r="GZ219" s="209">
        <f t="shared" si="1858"/>
        <v>181428.71121145645</v>
      </c>
      <c r="HA219" s="209">
        <f t="shared" si="1858"/>
        <v>181428.71121145645</v>
      </c>
      <c r="HB219" s="209">
        <f t="shared" si="1858"/>
        <v>181428.71121145645</v>
      </c>
      <c r="HC219" s="209">
        <f t="shared" si="1858"/>
        <v>186871.57254780014</v>
      </c>
      <c r="HD219" s="209">
        <f t="shared" si="1858"/>
        <v>186871.57254780014</v>
      </c>
      <c r="HE219" s="209">
        <f t="shared" si="1858"/>
        <v>186871.57254780014</v>
      </c>
      <c r="HF219" s="209">
        <f t="shared" si="1858"/>
        <v>186871.57254780014</v>
      </c>
      <c r="HG219" s="209">
        <f t="shared" si="1858"/>
        <v>186871.57254780014</v>
      </c>
      <c r="HH219" s="209">
        <f t="shared" si="1858"/>
        <v>186871.57254780014</v>
      </c>
      <c r="HI219" s="209">
        <f t="shared" si="1858"/>
        <v>186871.57254780014</v>
      </c>
      <c r="HJ219" s="209">
        <f t="shared" si="1858"/>
        <v>186871.57254780014</v>
      </c>
      <c r="HK219" s="209">
        <f t="shared" si="1858"/>
        <v>186871.57254780014</v>
      </c>
      <c r="HL219" s="209">
        <f t="shared" si="1858"/>
        <v>186871.57254780014</v>
      </c>
      <c r="HM219" s="209">
        <f t="shared" si="1858"/>
        <v>186871.57254780014</v>
      </c>
      <c r="HN219" s="209">
        <f t="shared" si="1858"/>
        <v>186871.57254780014</v>
      </c>
      <c r="HO219" s="209">
        <f t="shared" si="1858"/>
        <v>192477.71972423411</v>
      </c>
      <c r="HP219" s="209">
        <f t="shared" si="1858"/>
        <v>192477.71972423411</v>
      </c>
      <c r="HQ219" s="209">
        <f t="shared" si="1858"/>
        <v>192477.71972423411</v>
      </c>
      <c r="HR219" s="209">
        <f t="shared" si="1858"/>
        <v>192477.71972423411</v>
      </c>
      <c r="HS219" s="209">
        <f t="shared" si="1858"/>
        <v>192477.71972423411</v>
      </c>
      <c r="HT219" s="209">
        <f t="shared" si="1858"/>
        <v>192477.71972423411</v>
      </c>
      <c r="HU219" s="209">
        <f t="shared" si="1858"/>
        <v>192477.71972423411</v>
      </c>
      <c r="HV219" s="209">
        <f t="shared" si="1858"/>
        <v>192477.71972423411</v>
      </c>
      <c r="HW219" s="209">
        <f t="shared" si="1858"/>
        <v>192477.71972423411</v>
      </c>
      <c r="HX219" s="209">
        <f t="shared" si="1858"/>
        <v>192477.71972423411</v>
      </c>
      <c r="HY219" s="209">
        <f t="shared" si="1858"/>
        <v>192477.71972423411</v>
      </c>
      <c r="HZ219" s="209">
        <f t="shared" si="1858"/>
        <v>192477.71972423411</v>
      </c>
      <c r="IA219" s="209">
        <f t="shared" si="1858"/>
        <v>198252.05131596114</v>
      </c>
      <c r="IB219" s="209">
        <f t="shared" si="1858"/>
        <v>198252.05131596114</v>
      </c>
      <c r="IC219" s="209">
        <f t="shared" si="1858"/>
        <v>198252.05131596114</v>
      </c>
      <c r="ID219" s="209">
        <f t="shared" si="1858"/>
        <v>198252.05131596114</v>
      </c>
      <c r="IE219" s="209">
        <f t="shared" si="1858"/>
        <v>198252.05131596114</v>
      </c>
      <c r="IF219" s="209">
        <f t="shared" si="1858"/>
        <v>198252.05131596114</v>
      </c>
      <c r="IG219" s="209">
        <f t="shared" si="1858"/>
        <v>198252.05131596114</v>
      </c>
      <c r="IH219" s="209">
        <f t="shared" si="1858"/>
        <v>198252.05131596114</v>
      </c>
      <c r="II219" s="209">
        <f t="shared" si="1858"/>
        <v>198252.05131596114</v>
      </c>
      <c r="IJ219" s="209">
        <f t="shared" si="1858"/>
        <v>198252.05131596114</v>
      </c>
      <c r="IK219" s="209">
        <f t="shared" si="1858"/>
        <v>198252.05131596114</v>
      </c>
      <c r="IL219" s="209">
        <f t="shared" si="1858"/>
        <v>198252.05131596114</v>
      </c>
      <c r="IM219" s="209">
        <f t="shared" si="1858"/>
        <v>204199.61285543998</v>
      </c>
      <c r="IN219" s="209">
        <f t="shared" si="1858"/>
        <v>204199.61285543998</v>
      </c>
      <c r="IO219" s="209">
        <f t="shared" si="1858"/>
        <v>204199.61285543998</v>
      </c>
      <c r="IP219" s="209">
        <f t="shared" si="1858"/>
        <v>204199.61285543998</v>
      </c>
      <c r="IQ219" s="209">
        <f t="shared" si="1858"/>
        <v>204199.61285543998</v>
      </c>
      <c r="IR219" s="209">
        <f t="shared" si="1858"/>
        <v>204199.61285543998</v>
      </c>
      <c r="IS219" s="209">
        <f t="shared" si="1858"/>
        <v>204199.61285543998</v>
      </c>
      <c r="IT219" s="209">
        <f t="shared" si="1858"/>
        <v>204199.61285543998</v>
      </c>
      <c r="IU219" s="209">
        <f t="shared" si="1858"/>
        <v>204199.61285543998</v>
      </c>
    </row>
    <row r="220" spans="1:255">
      <c r="A220" s="209"/>
      <c r="B220" s="356" t="s">
        <v>407</v>
      </c>
      <c r="C220" s="209"/>
      <c r="D220" s="209"/>
      <c r="E220" s="209">
        <f t="shared" si="1834"/>
        <v>0</v>
      </c>
      <c r="F220" s="209">
        <f t="shared" ref="F220:BQ220" si="1859">F151</f>
        <v>0</v>
      </c>
      <c r="G220" s="209">
        <f t="shared" si="1859"/>
        <v>0</v>
      </c>
      <c r="H220" s="209">
        <f t="shared" si="1859"/>
        <v>0</v>
      </c>
      <c r="I220" s="209">
        <f t="shared" si="1859"/>
        <v>0</v>
      </c>
      <c r="J220" s="209">
        <f t="shared" si="1859"/>
        <v>0</v>
      </c>
      <c r="K220" s="209">
        <f t="shared" si="1859"/>
        <v>0</v>
      </c>
      <c r="L220" s="209">
        <f t="shared" si="1859"/>
        <v>0</v>
      </c>
      <c r="M220" s="209">
        <f t="shared" si="1859"/>
        <v>0</v>
      </c>
      <c r="N220" s="209">
        <f t="shared" si="1859"/>
        <v>0</v>
      </c>
      <c r="O220" s="209">
        <f t="shared" si="1859"/>
        <v>0</v>
      </c>
      <c r="P220" s="209">
        <f t="shared" si="1859"/>
        <v>0</v>
      </c>
      <c r="Q220" s="209">
        <f t="shared" si="1859"/>
        <v>0</v>
      </c>
      <c r="R220" s="209">
        <f t="shared" si="1859"/>
        <v>0</v>
      </c>
      <c r="S220" s="209">
        <f t="shared" si="1859"/>
        <v>0</v>
      </c>
      <c r="T220" s="209">
        <f t="shared" si="1859"/>
        <v>0</v>
      </c>
      <c r="U220" s="209">
        <f t="shared" si="1859"/>
        <v>0</v>
      </c>
      <c r="V220" s="209">
        <f t="shared" si="1859"/>
        <v>0</v>
      </c>
      <c r="W220" s="209">
        <f t="shared" si="1859"/>
        <v>0</v>
      </c>
      <c r="X220" s="209">
        <f t="shared" si="1859"/>
        <v>0</v>
      </c>
      <c r="Y220" s="209">
        <f t="shared" si="1859"/>
        <v>0</v>
      </c>
      <c r="Z220" s="209">
        <f t="shared" si="1859"/>
        <v>0</v>
      </c>
      <c r="AA220" s="209">
        <f t="shared" si="1859"/>
        <v>0</v>
      </c>
      <c r="AB220" s="209">
        <f t="shared" si="1859"/>
        <v>0</v>
      </c>
      <c r="AC220" s="209">
        <f t="shared" si="1859"/>
        <v>0</v>
      </c>
      <c r="AD220" s="209">
        <f t="shared" si="1859"/>
        <v>0</v>
      </c>
      <c r="AE220" s="209">
        <f t="shared" si="1859"/>
        <v>0</v>
      </c>
      <c r="AF220" s="209">
        <f t="shared" si="1859"/>
        <v>0</v>
      </c>
      <c r="AG220" s="209">
        <f t="shared" si="1859"/>
        <v>0</v>
      </c>
      <c r="AH220" s="209">
        <f t="shared" si="1859"/>
        <v>0</v>
      </c>
      <c r="AI220" s="209">
        <f t="shared" si="1859"/>
        <v>0</v>
      </c>
      <c r="AJ220" s="209">
        <f t="shared" si="1859"/>
        <v>0</v>
      </c>
      <c r="AK220" s="209">
        <f t="shared" si="1859"/>
        <v>0</v>
      </c>
      <c r="AL220" s="209">
        <f t="shared" si="1859"/>
        <v>0</v>
      </c>
      <c r="AM220" s="209">
        <f t="shared" si="1859"/>
        <v>0</v>
      </c>
      <c r="AN220" s="209">
        <f t="shared" si="1859"/>
        <v>0</v>
      </c>
      <c r="AO220" s="209">
        <f t="shared" si="1859"/>
        <v>0</v>
      </c>
      <c r="AP220" s="209">
        <f t="shared" si="1859"/>
        <v>0</v>
      </c>
      <c r="AQ220" s="209">
        <f t="shared" si="1859"/>
        <v>0</v>
      </c>
      <c r="AR220" s="209">
        <f t="shared" si="1859"/>
        <v>0</v>
      </c>
      <c r="AS220" s="209">
        <f t="shared" si="1859"/>
        <v>0</v>
      </c>
      <c r="AT220" s="209">
        <f t="shared" si="1859"/>
        <v>0</v>
      </c>
      <c r="AU220" s="209">
        <f t="shared" si="1859"/>
        <v>0</v>
      </c>
      <c r="AV220" s="209">
        <f t="shared" si="1859"/>
        <v>0</v>
      </c>
      <c r="AW220" s="209">
        <f t="shared" si="1859"/>
        <v>0</v>
      </c>
      <c r="AX220" s="209">
        <f t="shared" si="1859"/>
        <v>0</v>
      </c>
      <c r="AY220" s="209">
        <f t="shared" si="1859"/>
        <v>0</v>
      </c>
      <c r="AZ220" s="209">
        <f t="shared" si="1859"/>
        <v>0</v>
      </c>
      <c r="BA220" s="209">
        <f t="shared" si="1859"/>
        <v>0</v>
      </c>
      <c r="BB220" s="209">
        <f t="shared" si="1859"/>
        <v>0</v>
      </c>
      <c r="BC220" s="209">
        <f t="shared" si="1859"/>
        <v>0</v>
      </c>
      <c r="BD220" s="209">
        <f t="shared" si="1859"/>
        <v>0</v>
      </c>
      <c r="BE220" s="209">
        <f t="shared" si="1859"/>
        <v>0</v>
      </c>
      <c r="BF220" s="209">
        <f t="shared" si="1859"/>
        <v>0</v>
      </c>
      <c r="BG220" s="209">
        <f t="shared" si="1859"/>
        <v>0</v>
      </c>
      <c r="BH220" s="209">
        <f t="shared" si="1859"/>
        <v>0</v>
      </c>
      <c r="BI220" s="209">
        <f t="shared" si="1859"/>
        <v>0</v>
      </c>
      <c r="BJ220" s="209">
        <f t="shared" si="1859"/>
        <v>0</v>
      </c>
      <c r="BK220" s="209">
        <f t="shared" si="1859"/>
        <v>0</v>
      </c>
      <c r="BL220" s="209">
        <f t="shared" si="1859"/>
        <v>0</v>
      </c>
      <c r="BM220" s="209">
        <f t="shared" si="1859"/>
        <v>0</v>
      </c>
      <c r="BN220" s="209">
        <f t="shared" si="1859"/>
        <v>0</v>
      </c>
      <c r="BO220" s="209">
        <f t="shared" si="1859"/>
        <v>0</v>
      </c>
      <c r="BP220" s="209">
        <f t="shared" si="1859"/>
        <v>0</v>
      </c>
      <c r="BQ220" s="209">
        <f t="shared" si="1859"/>
        <v>0</v>
      </c>
      <c r="BR220" s="209">
        <f t="shared" ref="BR220:EC220" si="1860">BR151</f>
        <v>0</v>
      </c>
      <c r="BS220" s="209">
        <f t="shared" si="1860"/>
        <v>0</v>
      </c>
      <c r="BT220" s="209">
        <f t="shared" si="1860"/>
        <v>0</v>
      </c>
      <c r="BU220" s="209">
        <f t="shared" si="1860"/>
        <v>0</v>
      </c>
      <c r="BV220" s="209">
        <f t="shared" si="1860"/>
        <v>0</v>
      </c>
      <c r="BW220" s="209">
        <f t="shared" si="1860"/>
        <v>0</v>
      </c>
      <c r="BX220" s="209">
        <f t="shared" si="1860"/>
        <v>0</v>
      </c>
      <c r="BY220" s="209">
        <f t="shared" si="1860"/>
        <v>0</v>
      </c>
      <c r="BZ220" s="209">
        <f t="shared" si="1860"/>
        <v>0</v>
      </c>
      <c r="CA220" s="209">
        <f t="shared" si="1860"/>
        <v>135000</v>
      </c>
      <c r="CB220" s="209">
        <f t="shared" si="1860"/>
        <v>135000</v>
      </c>
      <c r="CC220" s="209">
        <f t="shared" si="1860"/>
        <v>135000</v>
      </c>
      <c r="CD220" s="209">
        <f t="shared" si="1860"/>
        <v>135000</v>
      </c>
      <c r="CE220" s="209">
        <f t="shared" si="1860"/>
        <v>135000</v>
      </c>
      <c r="CF220" s="209">
        <f t="shared" si="1860"/>
        <v>135000</v>
      </c>
      <c r="CG220" s="209">
        <f t="shared" si="1860"/>
        <v>135000</v>
      </c>
      <c r="CH220" s="209">
        <f t="shared" si="1860"/>
        <v>135000</v>
      </c>
      <c r="CI220" s="209">
        <f t="shared" si="1860"/>
        <v>135000</v>
      </c>
      <c r="CJ220" s="209">
        <f t="shared" si="1860"/>
        <v>135000</v>
      </c>
      <c r="CK220" s="209">
        <f t="shared" si="1860"/>
        <v>135000</v>
      </c>
      <c r="CL220" s="209">
        <f t="shared" si="1860"/>
        <v>135000</v>
      </c>
      <c r="CM220" s="209">
        <f t="shared" si="1860"/>
        <v>139050</v>
      </c>
      <c r="CN220" s="209">
        <f t="shared" si="1860"/>
        <v>139050</v>
      </c>
      <c r="CO220" s="209">
        <f t="shared" si="1860"/>
        <v>139050</v>
      </c>
      <c r="CP220" s="209">
        <f t="shared" si="1860"/>
        <v>139050</v>
      </c>
      <c r="CQ220" s="209">
        <f t="shared" si="1860"/>
        <v>139050</v>
      </c>
      <c r="CR220" s="209">
        <f t="shared" si="1860"/>
        <v>139050</v>
      </c>
      <c r="CS220" s="209">
        <f t="shared" si="1860"/>
        <v>139050</v>
      </c>
      <c r="CT220" s="209">
        <f t="shared" si="1860"/>
        <v>139050</v>
      </c>
      <c r="CU220" s="209">
        <f t="shared" si="1860"/>
        <v>139050</v>
      </c>
      <c r="CV220" s="209">
        <f t="shared" si="1860"/>
        <v>139050</v>
      </c>
      <c r="CW220" s="209">
        <f t="shared" si="1860"/>
        <v>139050</v>
      </c>
      <c r="CX220" s="209">
        <f t="shared" si="1860"/>
        <v>139050</v>
      </c>
      <c r="CY220" s="209">
        <f t="shared" si="1860"/>
        <v>143221.5</v>
      </c>
      <c r="CZ220" s="209">
        <f t="shared" si="1860"/>
        <v>143221.5</v>
      </c>
      <c r="DA220" s="209">
        <f t="shared" si="1860"/>
        <v>143221.5</v>
      </c>
      <c r="DB220" s="209">
        <f t="shared" si="1860"/>
        <v>143221.5</v>
      </c>
      <c r="DC220" s="209">
        <f t="shared" si="1860"/>
        <v>143221.5</v>
      </c>
      <c r="DD220" s="209">
        <f t="shared" si="1860"/>
        <v>143221.5</v>
      </c>
      <c r="DE220" s="209">
        <f t="shared" si="1860"/>
        <v>143221.5</v>
      </c>
      <c r="DF220" s="209">
        <f t="shared" si="1860"/>
        <v>143221.5</v>
      </c>
      <c r="DG220" s="209">
        <f t="shared" si="1860"/>
        <v>143221.5</v>
      </c>
      <c r="DH220" s="209">
        <f t="shared" si="1860"/>
        <v>143221.5</v>
      </c>
      <c r="DI220" s="209">
        <f t="shared" si="1860"/>
        <v>143221.5</v>
      </c>
      <c r="DJ220" s="209">
        <f t="shared" si="1860"/>
        <v>143221.5</v>
      </c>
      <c r="DK220" s="209">
        <f t="shared" si="1860"/>
        <v>147518.14499999999</v>
      </c>
      <c r="DL220" s="209">
        <f t="shared" si="1860"/>
        <v>147518.14499999999</v>
      </c>
      <c r="DM220" s="209">
        <f t="shared" si="1860"/>
        <v>147518.14499999999</v>
      </c>
      <c r="DN220" s="209">
        <f t="shared" si="1860"/>
        <v>147518.14499999999</v>
      </c>
      <c r="DO220" s="209">
        <f t="shared" si="1860"/>
        <v>147518.14499999999</v>
      </c>
      <c r="DP220" s="209">
        <f t="shared" si="1860"/>
        <v>147518.14499999999</v>
      </c>
      <c r="DQ220" s="209">
        <f t="shared" si="1860"/>
        <v>147518.14499999999</v>
      </c>
      <c r="DR220" s="209">
        <f t="shared" si="1860"/>
        <v>147518.14499999999</v>
      </c>
      <c r="DS220" s="209">
        <f t="shared" si="1860"/>
        <v>147518.14499999999</v>
      </c>
      <c r="DT220" s="209">
        <f t="shared" si="1860"/>
        <v>147518.14499999999</v>
      </c>
      <c r="DU220" s="209">
        <f t="shared" si="1860"/>
        <v>147518.14499999999</v>
      </c>
      <c r="DV220" s="209">
        <f t="shared" si="1860"/>
        <v>147518.14499999999</v>
      </c>
      <c r="DW220" s="209">
        <f t="shared" si="1860"/>
        <v>151943.68934999997</v>
      </c>
      <c r="DX220" s="209">
        <f t="shared" si="1860"/>
        <v>151943.68934999997</v>
      </c>
      <c r="DY220" s="209">
        <f t="shared" si="1860"/>
        <v>151943.68934999997</v>
      </c>
      <c r="DZ220" s="209">
        <f t="shared" si="1860"/>
        <v>151943.68934999997</v>
      </c>
      <c r="EA220" s="209">
        <f t="shared" si="1860"/>
        <v>151943.68934999997</v>
      </c>
      <c r="EB220" s="209">
        <f t="shared" si="1860"/>
        <v>151943.68934999997</v>
      </c>
      <c r="EC220" s="209">
        <f t="shared" si="1860"/>
        <v>151943.68934999997</v>
      </c>
      <c r="ED220" s="209">
        <f t="shared" ref="ED220:GO220" si="1861">ED151</f>
        <v>151943.68934999997</v>
      </c>
      <c r="EE220" s="209">
        <f t="shared" si="1861"/>
        <v>151943.68934999997</v>
      </c>
      <c r="EF220" s="209">
        <f t="shared" si="1861"/>
        <v>151943.68934999997</v>
      </c>
      <c r="EG220" s="209">
        <f t="shared" si="1861"/>
        <v>151943.68934999997</v>
      </c>
      <c r="EH220" s="209">
        <f t="shared" si="1861"/>
        <v>151943.68934999997</v>
      </c>
      <c r="EI220" s="209">
        <f t="shared" si="1861"/>
        <v>156502.00003049997</v>
      </c>
      <c r="EJ220" s="209">
        <f t="shared" si="1861"/>
        <v>156502.00003049997</v>
      </c>
      <c r="EK220" s="209">
        <f t="shared" si="1861"/>
        <v>156502.00003049997</v>
      </c>
      <c r="EL220" s="209">
        <f t="shared" si="1861"/>
        <v>156502.00003049997</v>
      </c>
      <c r="EM220" s="209">
        <f t="shared" si="1861"/>
        <v>156502.00003049997</v>
      </c>
      <c r="EN220" s="209">
        <f t="shared" si="1861"/>
        <v>156502.00003049997</v>
      </c>
      <c r="EO220" s="209">
        <f t="shared" si="1861"/>
        <v>156502.00003049997</v>
      </c>
      <c r="EP220" s="209">
        <f t="shared" si="1861"/>
        <v>156502.00003049997</v>
      </c>
      <c r="EQ220" s="209">
        <f t="shared" si="1861"/>
        <v>156502.00003049997</v>
      </c>
      <c r="ER220" s="209">
        <f t="shared" si="1861"/>
        <v>156502.00003049997</v>
      </c>
      <c r="ES220" s="209">
        <f t="shared" si="1861"/>
        <v>156502.00003049997</v>
      </c>
      <c r="ET220" s="209">
        <f t="shared" si="1861"/>
        <v>156502.00003049997</v>
      </c>
      <c r="EU220" s="209">
        <f t="shared" si="1861"/>
        <v>161197.06003141499</v>
      </c>
      <c r="EV220" s="209">
        <f t="shared" si="1861"/>
        <v>161197.06003141499</v>
      </c>
      <c r="EW220" s="209">
        <f t="shared" si="1861"/>
        <v>161197.06003141499</v>
      </c>
      <c r="EX220" s="209">
        <f t="shared" si="1861"/>
        <v>161197.06003141499</v>
      </c>
      <c r="EY220" s="209">
        <f t="shared" si="1861"/>
        <v>161197.06003141499</v>
      </c>
      <c r="EZ220" s="209">
        <f t="shared" si="1861"/>
        <v>161197.06003141499</v>
      </c>
      <c r="FA220" s="209">
        <f t="shared" si="1861"/>
        <v>161197.06003141499</v>
      </c>
      <c r="FB220" s="209">
        <f t="shared" si="1861"/>
        <v>161197.06003141499</v>
      </c>
      <c r="FC220" s="209">
        <f t="shared" si="1861"/>
        <v>161197.06003141499</v>
      </c>
      <c r="FD220" s="209">
        <f t="shared" si="1861"/>
        <v>161197.06003141499</v>
      </c>
      <c r="FE220" s="209">
        <f t="shared" si="1861"/>
        <v>161197.06003141499</v>
      </c>
      <c r="FF220" s="209">
        <f t="shared" si="1861"/>
        <v>161197.06003141499</v>
      </c>
      <c r="FG220" s="209">
        <f t="shared" si="1861"/>
        <v>166032.97183235743</v>
      </c>
      <c r="FH220" s="209">
        <f t="shared" si="1861"/>
        <v>166032.97183235743</v>
      </c>
      <c r="FI220" s="209">
        <f t="shared" si="1861"/>
        <v>166032.97183235743</v>
      </c>
      <c r="FJ220" s="209">
        <f t="shared" si="1861"/>
        <v>166032.97183235743</v>
      </c>
      <c r="FK220" s="209">
        <f t="shared" si="1861"/>
        <v>166032.97183235743</v>
      </c>
      <c r="FL220" s="209">
        <f t="shared" si="1861"/>
        <v>166032.97183235743</v>
      </c>
      <c r="FM220" s="209">
        <f t="shared" si="1861"/>
        <v>166032.97183235743</v>
      </c>
      <c r="FN220" s="209">
        <f t="shared" si="1861"/>
        <v>166032.97183235743</v>
      </c>
      <c r="FO220" s="209">
        <f t="shared" si="1861"/>
        <v>166032.97183235743</v>
      </c>
      <c r="FP220" s="209">
        <f t="shared" si="1861"/>
        <v>166032.97183235743</v>
      </c>
      <c r="FQ220" s="209">
        <f t="shared" si="1861"/>
        <v>166032.97183235743</v>
      </c>
      <c r="FR220" s="209">
        <f t="shared" si="1861"/>
        <v>166032.97183235743</v>
      </c>
      <c r="FS220" s="209">
        <f t="shared" si="1861"/>
        <v>171013.96098732814</v>
      </c>
      <c r="FT220" s="209">
        <f t="shared" si="1861"/>
        <v>171013.96098732814</v>
      </c>
      <c r="FU220" s="209">
        <f t="shared" si="1861"/>
        <v>171013.96098732814</v>
      </c>
      <c r="FV220" s="209">
        <f t="shared" si="1861"/>
        <v>171013.96098732814</v>
      </c>
      <c r="FW220" s="209">
        <f t="shared" si="1861"/>
        <v>171013.96098732814</v>
      </c>
      <c r="FX220" s="209">
        <f t="shared" si="1861"/>
        <v>171013.96098732814</v>
      </c>
      <c r="FY220" s="209">
        <f t="shared" si="1861"/>
        <v>171013.96098732814</v>
      </c>
      <c r="FZ220" s="209">
        <f t="shared" si="1861"/>
        <v>171013.96098732814</v>
      </c>
      <c r="GA220" s="209">
        <f t="shared" si="1861"/>
        <v>171013.96098732814</v>
      </c>
      <c r="GB220" s="209">
        <f t="shared" si="1861"/>
        <v>171013.96098732814</v>
      </c>
      <c r="GC220" s="209">
        <f t="shared" si="1861"/>
        <v>171013.96098732814</v>
      </c>
      <c r="GD220" s="209">
        <f t="shared" si="1861"/>
        <v>171013.96098732814</v>
      </c>
      <c r="GE220" s="209">
        <f t="shared" si="1861"/>
        <v>176144.379816948</v>
      </c>
      <c r="GF220" s="209">
        <f t="shared" si="1861"/>
        <v>176144.379816948</v>
      </c>
      <c r="GG220" s="209">
        <f t="shared" si="1861"/>
        <v>176144.379816948</v>
      </c>
      <c r="GH220" s="209">
        <f t="shared" si="1861"/>
        <v>176144.379816948</v>
      </c>
      <c r="GI220" s="209">
        <f t="shared" si="1861"/>
        <v>176144.379816948</v>
      </c>
      <c r="GJ220" s="209">
        <f t="shared" si="1861"/>
        <v>176144.379816948</v>
      </c>
      <c r="GK220" s="209">
        <f t="shared" si="1861"/>
        <v>176144.379816948</v>
      </c>
      <c r="GL220" s="209">
        <f t="shared" si="1861"/>
        <v>176144.379816948</v>
      </c>
      <c r="GM220" s="209">
        <f t="shared" si="1861"/>
        <v>176144.379816948</v>
      </c>
      <c r="GN220" s="209">
        <f t="shared" si="1861"/>
        <v>176144.379816948</v>
      </c>
      <c r="GO220" s="209">
        <f t="shared" si="1861"/>
        <v>176144.379816948</v>
      </c>
      <c r="GP220" s="209">
        <f t="shared" ref="GP220:IU220" si="1862">GP151</f>
        <v>176144.379816948</v>
      </c>
      <c r="GQ220" s="209">
        <f t="shared" si="1862"/>
        <v>181428.71121145645</v>
      </c>
      <c r="GR220" s="209">
        <f t="shared" si="1862"/>
        <v>181428.71121145645</v>
      </c>
      <c r="GS220" s="209">
        <f t="shared" si="1862"/>
        <v>181428.71121145645</v>
      </c>
      <c r="GT220" s="209">
        <f t="shared" si="1862"/>
        <v>181428.71121145645</v>
      </c>
      <c r="GU220" s="209">
        <f t="shared" si="1862"/>
        <v>181428.71121145645</v>
      </c>
      <c r="GV220" s="209">
        <f t="shared" si="1862"/>
        <v>181428.71121145645</v>
      </c>
      <c r="GW220" s="209">
        <f t="shared" si="1862"/>
        <v>181428.71121145645</v>
      </c>
      <c r="GX220" s="209">
        <f t="shared" si="1862"/>
        <v>181428.71121145645</v>
      </c>
      <c r="GY220" s="209">
        <f t="shared" si="1862"/>
        <v>181428.71121145645</v>
      </c>
      <c r="GZ220" s="209">
        <f t="shared" si="1862"/>
        <v>181428.71121145645</v>
      </c>
      <c r="HA220" s="209">
        <f t="shared" si="1862"/>
        <v>181428.71121145645</v>
      </c>
      <c r="HB220" s="209">
        <f t="shared" si="1862"/>
        <v>181428.71121145645</v>
      </c>
      <c r="HC220" s="209">
        <f t="shared" si="1862"/>
        <v>186871.57254780014</v>
      </c>
      <c r="HD220" s="209">
        <f t="shared" si="1862"/>
        <v>186871.57254780014</v>
      </c>
      <c r="HE220" s="209">
        <f t="shared" si="1862"/>
        <v>186871.57254780014</v>
      </c>
      <c r="HF220" s="209">
        <f t="shared" si="1862"/>
        <v>186871.57254780014</v>
      </c>
      <c r="HG220" s="209">
        <f t="shared" si="1862"/>
        <v>186871.57254780014</v>
      </c>
      <c r="HH220" s="209">
        <f t="shared" si="1862"/>
        <v>186871.57254780014</v>
      </c>
      <c r="HI220" s="209">
        <f t="shared" si="1862"/>
        <v>186871.57254780014</v>
      </c>
      <c r="HJ220" s="209">
        <f t="shared" si="1862"/>
        <v>186871.57254780014</v>
      </c>
      <c r="HK220" s="209">
        <f t="shared" si="1862"/>
        <v>186871.57254780014</v>
      </c>
      <c r="HL220" s="209">
        <f t="shared" si="1862"/>
        <v>186871.57254780014</v>
      </c>
      <c r="HM220" s="209">
        <f t="shared" si="1862"/>
        <v>186871.57254780014</v>
      </c>
      <c r="HN220" s="209">
        <f t="shared" si="1862"/>
        <v>186871.57254780014</v>
      </c>
      <c r="HO220" s="209">
        <f t="shared" si="1862"/>
        <v>192477.71972423411</v>
      </c>
      <c r="HP220" s="209">
        <f t="shared" si="1862"/>
        <v>192477.71972423411</v>
      </c>
      <c r="HQ220" s="209">
        <f t="shared" si="1862"/>
        <v>192477.71972423411</v>
      </c>
      <c r="HR220" s="209">
        <f t="shared" si="1862"/>
        <v>192477.71972423411</v>
      </c>
      <c r="HS220" s="209">
        <f t="shared" si="1862"/>
        <v>192477.71972423411</v>
      </c>
      <c r="HT220" s="209">
        <f t="shared" si="1862"/>
        <v>192477.71972423411</v>
      </c>
      <c r="HU220" s="209">
        <f t="shared" si="1862"/>
        <v>192477.71972423411</v>
      </c>
      <c r="HV220" s="209">
        <f t="shared" si="1862"/>
        <v>192477.71972423411</v>
      </c>
      <c r="HW220" s="209">
        <f t="shared" si="1862"/>
        <v>192477.71972423411</v>
      </c>
      <c r="HX220" s="209">
        <f t="shared" si="1862"/>
        <v>192477.71972423411</v>
      </c>
      <c r="HY220" s="209">
        <f t="shared" si="1862"/>
        <v>192477.71972423411</v>
      </c>
      <c r="HZ220" s="209">
        <f t="shared" si="1862"/>
        <v>192477.71972423411</v>
      </c>
      <c r="IA220" s="209">
        <f t="shared" si="1862"/>
        <v>198252.05131596114</v>
      </c>
      <c r="IB220" s="209">
        <f t="shared" si="1862"/>
        <v>198252.05131596114</v>
      </c>
      <c r="IC220" s="209">
        <f t="shared" si="1862"/>
        <v>198252.05131596114</v>
      </c>
      <c r="ID220" s="209">
        <f t="shared" si="1862"/>
        <v>198252.05131596114</v>
      </c>
      <c r="IE220" s="209">
        <f t="shared" si="1862"/>
        <v>198252.05131596114</v>
      </c>
      <c r="IF220" s="209">
        <f t="shared" si="1862"/>
        <v>198252.05131596114</v>
      </c>
      <c r="IG220" s="209">
        <f t="shared" si="1862"/>
        <v>198252.05131596114</v>
      </c>
      <c r="IH220" s="209">
        <f t="shared" si="1862"/>
        <v>198252.05131596114</v>
      </c>
      <c r="II220" s="209">
        <f t="shared" si="1862"/>
        <v>198252.05131596114</v>
      </c>
      <c r="IJ220" s="209">
        <f t="shared" si="1862"/>
        <v>198252.05131596114</v>
      </c>
      <c r="IK220" s="209">
        <f t="shared" si="1862"/>
        <v>198252.05131596114</v>
      </c>
      <c r="IL220" s="209">
        <f t="shared" si="1862"/>
        <v>198252.05131596114</v>
      </c>
      <c r="IM220" s="209">
        <f t="shared" si="1862"/>
        <v>204199.61285543998</v>
      </c>
      <c r="IN220" s="209">
        <f t="shared" si="1862"/>
        <v>204199.61285543998</v>
      </c>
      <c r="IO220" s="209">
        <f t="shared" si="1862"/>
        <v>204199.61285543998</v>
      </c>
      <c r="IP220" s="209">
        <f t="shared" si="1862"/>
        <v>204199.61285543998</v>
      </c>
      <c r="IQ220" s="209">
        <f t="shared" si="1862"/>
        <v>204199.61285543998</v>
      </c>
      <c r="IR220" s="209">
        <f t="shared" si="1862"/>
        <v>204199.61285543998</v>
      </c>
      <c r="IS220" s="209">
        <f t="shared" si="1862"/>
        <v>204199.61285543998</v>
      </c>
      <c r="IT220" s="209">
        <f t="shared" si="1862"/>
        <v>204199.61285543998</v>
      </c>
      <c r="IU220" s="209">
        <f t="shared" si="1862"/>
        <v>204199.61285543998</v>
      </c>
    </row>
    <row r="221" spans="1:255">
      <c r="A221" s="209"/>
      <c r="B221" s="313" t="s">
        <v>408</v>
      </c>
      <c r="C221" s="209"/>
      <c r="D221" s="209"/>
      <c r="E221" s="209">
        <f t="shared" si="1834"/>
        <v>0</v>
      </c>
      <c r="F221" s="209">
        <f t="shared" ref="F221:BQ221" si="1863">F152</f>
        <v>0</v>
      </c>
      <c r="G221" s="209">
        <f t="shared" si="1863"/>
        <v>0</v>
      </c>
      <c r="H221" s="209">
        <f t="shared" si="1863"/>
        <v>0</v>
      </c>
      <c r="I221" s="209">
        <f t="shared" si="1863"/>
        <v>0</v>
      </c>
      <c r="J221" s="209">
        <f t="shared" si="1863"/>
        <v>0</v>
      </c>
      <c r="K221" s="209">
        <f t="shared" si="1863"/>
        <v>0</v>
      </c>
      <c r="L221" s="209">
        <f t="shared" si="1863"/>
        <v>0</v>
      </c>
      <c r="M221" s="209">
        <f t="shared" si="1863"/>
        <v>0</v>
      </c>
      <c r="N221" s="209">
        <f t="shared" si="1863"/>
        <v>0</v>
      </c>
      <c r="O221" s="209">
        <f t="shared" si="1863"/>
        <v>0</v>
      </c>
      <c r="P221" s="209">
        <f t="shared" si="1863"/>
        <v>0</v>
      </c>
      <c r="Q221" s="209">
        <f t="shared" si="1863"/>
        <v>0</v>
      </c>
      <c r="R221" s="209">
        <f t="shared" si="1863"/>
        <v>0</v>
      </c>
      <c r="S221" s="209">
        <f t="shared" si="1863"/>
        <v>0</v>
      </c>
      <c r="T221" s="209">
        <f t="shared" si="1863"/>
        <v>0</v>
      </c>
      <c r="U221" s="209">
        <f t="shared" si="1863"/>
        <v>0</v>
      </c>
      <c r="V221" s="209">
        <f t="shared" si="1863"/>
        <v>0</v>
      </c>
      <c r="W221" s="209">
        <f t="shared" si="1863"/>
        <v>0</v>
      </c>
      <c r="X221" s="209">
        <f t="shared" si="1863"/>
        <v>0</v>
      </c>
      <c r="Y221" s="209">
        <f t="shared" si="1863"/>
        <v>0</v>
      </c>
      <c r="Z221" s="209">
        <f t="shared" si="1863"/>
        <v>0</v>
      </c>
      <c r="AA221" s="209">
        <f t="shared" si="1863"/>
        <v>0</v>
      </c>
      <c r="AB221" s="209">
        <f t="shared" si="1863"/>
        <v>0</v>
      </c>
      <c r="AC221" s="209">
        <f t="shared" si="1863"/>
        <v>0</v>
      </c>
      <c r="AD221" s="209">
        <f t="shared" si="1863"/>
        <v>0</v>
      </c>
      <c r="AE221" s="209">
        <f t="shared" si="1863"/>
        <v>0</v>
      </c>
      <c r="AF221" s="209">
        <f t="shared" si="1863"/>
        <v>0</v>
      </c>
      <c r="AG221" s="209">
        <f t="shared" si="1863"/>
        <v>0</v>
      </c>
      <c r="AH221" s="209">
        <f t="shared" si="1863"/>
        <v>0</v>
      </c>
      <c r="AI221" s="209">
        <f t="shared" si="1863"/>
        <v>0</v>
      </c>
      <c r="AJ221" s="209">
        <f t="shared" si="1863"/>
        <v>0</v>
      </c>
      <c r="AK221" s="209">
        <f t="shared" si="1863"/>
        <v>0</v>
      </c>
      <c r="AL221" s="209">
        <f t="shared" si="1863"/>
        <v>0</v>
      </c>
      <c r="AM221" s="209">
        <f t="shared" si="1863"/>
        <v>0</v>
      </c>
      <c r="AN221" s="209">
        <f t="shared" si="1863"/>
        <v>0</v>
      </c>
      <c r="AO221" s="209">
        <f t="shared" si="1863"/>
        <v>0</v>
      </c>
      <c r="AP221" s="209">
        <f t="shared" si="1863"/>
        <v>0</v>
      </c>
      <c r="AQ221" s="209">
        <f t="shared" si="1863"/>
        <v>0</v>
      </c>
      <c r="AR221" s="209">
        <f t="shared" si="1863"/>
        <v>0</v>
      </c>
      <c r="AS221" s="209">
        <f t="shared" si="1863"/>
        <v>0</v>
      </c>
      <c r="AT221" s="209">
        <f t="shared" si="1863"/>
        <v>0</v>
      </c>
      <c r="AU221" s="209">
        <f t="shared" si="1863"/>
        <v>0</v>
      </c>
      <c r="AV221" s="209">
        <f t="shared" si="1863"/>
        <v>0</v>
      </c>
      <c r="AW221" s="209">
        <f t="shared" si="1863"/>
        <v>0</v>
      </c>
      <c r="AX221" s="209">
        <f t="shared" si="1863"/>
        <v>0</v>
      </c>
      <c r="AY221" s="209">
        <f t="shared" si="1863"/>
        <v>0</v>
      </c>
      <c r="AZ221" s="209">
        <f t="shared" si="1863"/>
        <v>0</v>
      </c>
      <c r="BA221" s="209">
        <f t="shared" si="1863"/>
        <v>0</v>
      </c>
      <c r="BB221" s="209">
        <f t="shared" si="1863"/>
        <v>0</v>
      </c>
      <c r="BC221" s="209">
        <f t="shared" si="1863"/>
        <v>0</v>
      </c>
      <c r="BD221" s="209">
        <f t="shared" si="1863"/>
        <v>0</v>
      </c>
      <c r="BE221" s="209">
        <f t="shared" si="1863"/>
        <v>0</v>
      </c>
      <c r="BF221" s="209">
        <f t="shared" si="1863"/>
        <v>0</v>
      </c>
      <c r="BG221" s="209">
        <f t="shared" si="1863"/>
        <v>0</v>
      </c>
      <c r="BH221" s="209">
        <f t="shared" si="1863"/>
        <v>0</v>
      </c>
      <c r="BI221" s="209">
        <f t="shared" si="1863"/>
        <v>0</v>
      </c>
      <c r="BJ221" s="209">
        <f t="shared" si="1863"/>
        <v>0</v>
      </c>
      <c r="BK221" s="209">
        <f t="shared" si="1863"/>
        <v>0</v>
      </c>
      <c r="BL221" s="209">
        <f t="shared" si="1863"/>
        <v>0</v>
      </c>
      <c r="BM221" s="209">
        <f t="shared" si="1863"/>
        <v>0</v>
      </c>
      <c r="BN221" s="209">
        <f t="shared" si="1863"/>
        <v>0</v>
      </c>
      <c r="BO221" s="209">
        <f t="shared" si="1863"/>
        <v>0</v>
      </c>
      <c r="BP221" s="209">
        <f t="shared" si="1863"/>
        <v>0</v>
      </c>
      <c r="BQ221" s="209">
        <f t="shared" si="1863"/>
        <v>0</v>
      </c>
      <c r="BR221" s="209">
        <f t="shared" ref="BR221:EC221" si="1864">BR152</f>
        <v>0</v>
      </c>
      <c r="BS221" s="209">
        <f t="shared" si="1864"/>
        <v>0</v>
      </c>
      <c r="BT221" s="209">
        <f t="shared" si="1864"/>
        <v>0</v>
      </c>
      <c r="BU221" s="209">
        <f t="shared" si="1864"/>
        <v>0</v>
      </c>
      <c r="BV221" s="209">
        <f t="shared" si="1864"/>
        <v>0</v>
      </c>
      <c r="BW221" s="209">
        <f t="shared" si="1864"/>
        <v>0</v>
      </c>
      <c r="BX221" s="209">
        <f t="shared" si="1864"/>
        <v>0</v>
      </c>
      <c r="BY221" s="209">
        <f t="shared" si="1864"/>
        <v>0</v>
      </c>
      <c r="BZ221" s="209">
        <f t="shared" si="1864"/>
        <v>0</v>
      </c>
      <c r="CA221" s="209">
        <f t="shared" si="1864"/>
        <v>135000</v>
      </c>
      <c r="CB221" s="209">
        <f t="shared" si="1864"/>
        <v>135000</v>
      </c>
      <c r="CC221" s="209">
        <f t="shared" si="1864"/>
        <v>135000</v>
      </c>
      <c r="CD221" s="209">
        <f t="shared" si="1864"/>
        <v>135000</v>
      </c>
      <c r="CE221" s="209">
        <f t="shared" si="1864"/>
        <v>135000</v>
      </c>
      <c r="CF221" s="209">
        <f t="shared" si="1864"/>
        <v>135000</v>
      </c>
      <c r="CG221" s="209">
        <f t="shared" si="1864"/>
        <v>135000</v>
      </c>
      <c r="CH221" s="209">
        <f t="shared" si="1864"/>
        <v>135000</v>
      </c>
      <c r="CI221" s="209">
        <f t="shared" si="1864"/>
        <v>135000</v>
      </c>
      <c r="CJ221" s="209">
        <f t="shared" si="1864"/>
        <v>135000</v>
      </c>
      <c r="CK221" s="209">
        <f t="shared" si="1864"/>
        <v>135000</v>
      </c>
      <c r="CL221" s="209">
        <f t="shared" si="1864"/>
        <v>135000</v>
      </c>
      <c r="CM221" s="209">
        <f t="shared" si="1864"/>
        <v>139050</v>
      </c>
      <c r="CN221" s="209">
        <f t="shared" si="1864"/>
        <v>139050</v>
      </c>
      <c r="CO221" s="209">
        <f t="shared" si="1864"/>
        <v>139050</v>
      </c>
      <c r="CP221" s="209">
        <f t="shared" si="1864"/>
        <v>139050</v>
      </c>
      <c r="CQ221" s="209">
        <f t="shared" si="1864"/>
        <v>139050</v>
      </c>
      <c r="CR221" s="209">
        <f t="shared" si="1864"/>
        <v>139050</v>
      </c>
      <c r="CS221" s="209">
        <f t="shared" si="1864"/>
        <v>139050</v>
      </c>
      <c r="CT221" s="209">
        <f t="shared" si="1864"/>
        <v>139050</v>
      </c>
      <c r="CU221" s="209">
        <f t="shared" si="1864"/>
        <v>139050</v>
      </c>
      <c r="CV221" s="209">
        <f t="shared" si="1864"/>
        <v>139050</v>
      </c>
      <c r="CW221" s="209">
        <f t="shared" si="1864"/>
        <v>139050</v>
      </c>
      <c r="CX221" s="209">
        <f t="shared" si="1864"/>
        <v>139050</v>
      </c>
      <c r="CY221" s="209">
        <f t="shared" si="1864"/>
        <v>143221.5</v>
      </c>
      <c r="CZ221" s="209">
        <f t="shared" si="1864"/>
        <v>143221.5</v>
      </c>
      <c r="DA221" s="209">
        <f t="shared" si="1864"/>
        <v>143221.5</v>
      </c>
      <c r="DB221" s="209">
        <f t="shared" si="1864"/>
        <v>143221.5</v>
      </c>
      <c r="DC221" s="209">
        <f t="shared" si="1864"/>
        <v>143221.5</v>
      </c>
      <c r="DD221" s="209">
        <f t="shared" si="1864"/>
        <v>143221.5</v>
      </c>
      <c r="DE221" s="209">
        <f t="shared" si="1864"/>
        <v>143221.5</v>
      </c>
      <c r="DF221" s="209">
        <f t="shared" si="1864"/>
        <v>143221.5</v>
      </c>
      <c r="DG221" s="209">
        <f t="shared" si="1864"/>
        <v>143221.5</v>
      </c>
      <c r="DH221" s="209">
        <f t="shared" si="1864"/>
        <v>143221.5</v>
      </c>
      <c r="DI221" s="209">
        <f t="shared" si="1864"/>
        <v>143221.5</v>
      </c>
      <c r="DJ221" s="209">
        <f t="shared" si="1864"/>
        <v>143221.5</v>
      </c>
      <c r="DK221" s="209">
        <f t="shared" si="1864"/>
        <v>147518.14499999999</v>
      </c>
      <c r="DL221" s="209">
        <f t="shared" si="1864"/>
        <v>147518.14499999999</v>
      </c>
      <c r="DM221" s="209">
        <f t="shared" si="1864"/>
        <v>147518.14499999999</v>
      </c>
      <c r="DN221" s="209">
        <f t="shared" si="1864"/>
        <v>147518.14499999999</v>
      </c>
      <c r="DO221" s="209">
        <f t="shared" si="1864"/>
        <v>147518.14499999999</v>
      </c>
      <c r="DP221" s="209">
        <f t="shared" si="1864"/>
        <v>147518.14499999999</v>
      </c>
      <c r="DQ221" s="209">
        <f t="shared" si="1864"/>
        <v>147518.14499999999</v>
      </c>
      <c r="DR221" s="209">
        <f t="shared" si="1864"/>
        <v>147518.14499999999</v>
      </c>
      <c r="DS221" s="209">
        <f t="shared" si="1864"/>
        <v>147518.14499999999</v>
      </c>
      <c r="DT221" s="209">
        <f t="shared" si="1864"/>
        <v>147518.14499999999</v>
      </c>
      <c r="DU221" s="209">
        <f t="shared" si="1864"/>
        <v>147518.14499999999</v>
      </c>
      <c r="DV221" s="209">
        <f t="shared" si="1864"/>
        <v>147518.14499999999</v>
      </c>
      <c r="DW221" s="209">
        <f t="shared" si="1864"/>
        <v>151943.68934999997</v>
      </c>
      <c r="DX221" s="209">
        <f t="shared" si="1864"/>
        <v>151943.68934999997</v>
      </c>
      <c r="DY221" s="209">
        <f t="shared" si="1864"/>
        <v>151943.68934999997</v>
      </c>
      <c r="DZ221" s="209">
        <f t="shared" si="1864"/>
        <v>151943.68934999997</v>
      </c>
      <c r="EA221" s="209">
        <f t="shared" si="1864"/>
        <v>151943.68934999997</v>
      </c>
      <c r="EB221" s="209">
        <f t="shared" si="1864"/>
        <v>151943.68934999997</v>
      </c>
      <c r="EC221" s="209">
        <f t="shared" si="1864"/>
        <v>151943.68934999997</v>
      </c>
      <c r="ED221" s="209">
        <f t="shared" ref="ED221:GO221" si="1865">ED152</f>
        <v>151943.68934999997</v>
      </c>
      <c r="EE221" s="209">
        <f t="shared" si="1865"/>
        <v>151943.68934999997</v>
      </c>
      <c r="EF221" s="209">
        <f t="shared" si="1865"/>
        <v>151943.68934999997</v>
      </c>
      <c r="EG221" s="209">
        <f t="shared" si="1865"/>
        <v>151943.68934999997</v>
      </c>
      <c r="EH221" s="209">
        <f t="shared" si="1865"/>
        <v>151943.68934999997</v>
      </c>
      <c r="EI221" s="209">
        <f t="shared" si="1865"/>
        <v>156502.00003049997</v>
      </c>
      <c r="EJ221" s="209">
        <f t="shared" si="1865"/>
        <v>156502.00003049997</v>
      </c>
      <c r="EK221" s="209">
        <f t="shared" si="1865"/>
        <v>156502.00003049997</v>
      </c>
      <c r="EL221" s="209">
        <f t="shared" si="1865"/>
        <v>156502.00003049997</v>
      </c>
      <c r="EM221" s="209">
        <f t="shared" si="1865"/>
        <v>156502.00003049997</v>
      </c>
      <c r="EN221" s="209">
        <f t="shared" si="1865"/>
        <v>156502.00003049997</v>
      </c>
      <c r="EO221" s="209">
        <f t="shared" si="1865"/>
        <v>156502.00003049997</v>
      </c>
      <c r="EP221" s="209">
        <f t="shared" si="1865"/>
        <v>156502.00003049997</v>
      </c>
      <c r="EQ221" s="209">
        <f t="shared" si="1865"/>
        <v>156502.00003049997</v>
      </c>
      <c r="ER221" s="209">
        <f t="shared" si="1865"/>
        <v>156502.00003049997</v>
      </c>
      <c r="ES221" s="209">
        <f t="shared" si="1865"/>
        <v>156502.00003049997</v>
      </c>
      <c r="ET221" s="209">
        <f t="shared" si="1865"/>
        <v>156502.00003049997</v>
      </c>
      <c r="EU221" s="209">
        <f t="shared" si="1865"/>
        <v>161197.06003141499</v>
      </c>
      <c r="EV221" s="209">
        <f t="shared" si="1865"/>
        <v>161197.06003141499</v>
      </c>
      <c r="EW221" s="209">
        <f t="shared" si="1865"/>
        <v>161197.06003141499</v>
      </c>
      <c r="EX221" s="209">
        <f t="shared" si="1865"/>
        <v>161197.06003141499</v>
      </c>
      <c r="EY221" s="209">
        <f t="shared" si="1865"/>
        <v>161197.06003141499</v>
      </c>
      <c r="EZ221" s="209">
        <f t="shared" si="1865"/>
        <v>161197.06003141499</v>
      </c>
      <c r="FA221" s="209">
        <f t="shared" si="1865"/>
        <v>161197.06003141499</v>
      </c>
      <c r="FB221" s="209">
        <f t="shared" si="1865"/>
        <v>161197.06003141499</v>
      </c>
      <c r="FC221" s="209">
        <f t="shared" si="1865"/>
        <v>161197.06003141499</v>
      </c>
      <c r="FD221" s="209">
        <f t="shared" si="1865"/>
        <v>161197.06003141499</v>
      </c>
      <c r="FE221" s="209">
        <f t="shared" si="1865"/>
        <v>161197.06003141499</v>
      </c>
      <c r="FF221" s="209">
        <f t="shared" si="1865"/>
        <v>161197.06003141499</v>
      </c>
      <c r="FG221" s="209">
        <f t="shared" si="1865"/>
        <v>166032.97183235743</v>
      </c>
      <c r="FH221" s="209">
        <f t="shared" si="1865"/>
        <v>166032.97183235743</v>
      </c>
      <c r="FI221" s="209">
        <f t="shared" si="1865"/>
        <v>166032.97183235743</v>
      </c>
      <c r="FJ221" s="209">
        <f t="shared" si="1865"/>
        <v>166032.97183235743</v>
      </c>
      <c r="FK221" s="209">
        <f t="shared" si="1865"/>
        <v>166032.97183235743</v>
      </c>
      <c r="FL221" s="209">
        <f t="shared" si="1865"/>
        <v>166032.97183235743</v>
      </c>
      <c r="FM221" s="209">
        <f t="shared" si="1865"/>
        <v>166032.97183235743</v>
      </c>
      <c r="FN221" s="209">
        <f t="shared" si="1865"/>
        <v>166032.97183235743</v>
      </c>
      <c r="FO221" s="209">
        <f t="shared" si="1865"/>
        <v>166032.97183235743</v>
      </c>
      <c r="FP221" s="209">
        <f t="shared" si="1865"/>
        <v>166032.97183235743</v>
      </c>
      <c r="FQ221" s="209">
        <f t="shared" si="1865"/>
        <v>166032.97183235743</v>
      </c>
      <c r="FR221" s="209">
        <f t="shared" si="1865"/>
        <v>166032.97183235743</v>
      </c>
      <c r="FS221" s="209">
        <f t="shared" si="1865"/>
        <v>171013.96098732814</v>
      </c>
      <c r="FT221" s="209">
        <f t="shared" si="1865"/>
        <v>171013.96098732814</v>
      </c>
      <c r="FU221" s="209">
        <f t="shared" si="1865"/>
        <v>171013.96098732814</v>
      </c>
      <c r="FV221" s="209">
        <f t="shared" si="1865"/>
        <v>171013.96098732814</v>
      </c>
      <c r="FW221" s="209">
        <f t="shared" si="1865"/>
        <v>171013.96098732814</v>
      </c>
      <c r="FX221" s="209">
        <f t="shared" si="1865"/>
        <v>171013.96098732814</v>
      </c>
      <c r="FY221" s="209">
        <f t="shared" si="1865"/>
        <v>171013.96098732814</v>
      </c>
      <c r="FZ221" s="209">
        <f t="shared" si="1865"/>
        <v>171013.96098732814</v>
      </c>
      <c r="GA221" s="209">
        <f t="shared" si="1865"/>
        <v>171013.96098732814</v>
      </c>
      <c r="GB221" s="209">
        <f t="shared" si="1865"/>
        <v>171013.96098732814</v>
      </c>
      <c r="GC221" s="209">
        <f t="shared" si="1865"/>
        <v>171013.96098732814</v>
      </c>
      <c r="GD221" s="209">
        <f t="shared" si="1865"/>
        <v>171013.96098732814</v>
      </c>
      <c r="GE221" s="209">
        <f t="shared" si="1865"/>
        <v>176144.379816948</v>
      </c>
      <c r="GF221" s="209">
        <f t="shared" si="1865"/>
        <v>176144.379816948</v>
      </c>
      <c r="GG221" s="209">
        <f t="shared" si="1865"/>
        <v>176144.379816948</v>
      </c>
      <c r="GH221" s="209">
        <f t="shared" si="1865"/>
        <v>176144.379816948</v>
      </c>
      <c r="GI221" s="209">
        <f t="shared" si="1865"/>
        <v>176144.379816948</v>
      </c>
      <c r="GJ221" s="209">
        <f t="shared" si="1865"/>
        <v>176144.379816948</v>
      </c>
      <c r="GK221" s="209">
        <f t="shared" si="1865"/>
        <v>176144.379816948</v>
      </c>
      <c r="GL221" s="209">
        <f t="shared" si="1865"/>
        <v>176144.379816948</v>
      </c>
      <c r="GM221" s="209">
        <f t="shared" si="1865"/>
        <v>176144.379816948</v>
      </c>
      <c r="GN221" s="209">
        <f t="shared" si="1865"/>
        <v>176144.379816948</v>
      </c>
      <c r="GO221" s="209">
        <f t="shared" si="1865"/>
        <v>176144.379816948</v>
      </c>
      <c r="GP221" s="209">
        <f t="shared" ref="GP221:IU221" si="1866">GP152</f>
        <v>176144.379816948</v>
      </c>
      <c r="GQ221" s="209">
        <f t="shared" si="1866"/>
        <v>181428.71121145645</v>
      </c>
      <c r="GR221" s="209">
        <f t="shared" si="1866"/>
        <v>181428.71121145645</v>
      </c>
      <c r="GS221" s="209">
        <f t="shared" si="1866"/>
        <v>181428.71121145645</v>
      </c>
      <c r="GT221" s="209">
        <f t="shared" si="1866"/>
        <v>181428.71121145645</v>
      </c>
      <c r="GU221" s="209">
        <f t="shared" si="1866"/>
        <v>181428.71121145645</v>
      </c>
      <c r="GV221" s="209">
        <f t="shared" si="1866"/>
        <v>181428.71121145645</v>
      </c>
      <c r="GW221" s="209">
        <f t="shared" si="1866"/>
        <v>181428.71121145645</v>
      </c>
      <c r="GX221" s="209">
        <f t="shared" si="1866"/>
        <v>181428.71121145645</v>
      </c>
      <c r="GY221" s="209">
        <f t="shared" si="1866"/>
        <v>181428.71121145645</v>
      </c>
      <c r="GZ221" s="209">
        <f t="shared" si="1866"/>
        <v>181428.71121145645</v>
      </c>
      <c r="HA221" s="209">
        <f t="shared" si="1866"/>
        <v>181428.71121145645</v>
      </c>
      <c r="HB221" s="209">
        <f t="shared" si="1866"/>
        <v>181428.71121145645</v>
      </c>
      <c r="HC221" s="209">
        <f t="shared" si="1866"/>
        <v>186871.57254780014</v>
      </c>
      <c r="HD221" s="209">
        <f t="shared" si="1866"/>
        <v>186871.57254780014</v>
      </c>
      <c r="HE221" s="209">
        <f t="shared" si="1866"/>
        <v>186871.57254780014</v>
      </c>
      <c r="HF221" s="209">
        <f t="shared" si="1866"/>
        <v>186871.57254780014</v>
      </c>
      <c r="HG221" s="209">
        <f t="shared" si="1866"/>
        <v>186871.57254780014</v>
      </c>
      <c r="HH221" s="209">
        <f t="shared" si="1866"/>
        <v>186871.57254780014</v>
      </c>
      <c r="HI221" s="209">
        <f t="shared" si="1866"/>
        <v>186871.57254780014</v>
      </c>
      <c r="HJ221" s="209">
        <f t="shared" si="1866"/>
        <v>186871.57254780014</v>
      </c>
      <c r="HK221" s="209">
        <f t="shared" si="1866"/>
        <v>186871.57254780014</v>
      </c>
      <c r="HL221" s="209">
        <f t="shared" si="1866"/>
        <v>186871.57254780014</v>
      </c>
      <c r="HM221" s="209">
        <f t="shared" si="1866"/>
        <v>186871.57254780014</v>
      </c>
      <c r="HN221" s="209">
        <f t="shared" si="1866"/>
        <v>186871.57254780014</v>
      </c>
      <c r="HO221" s="209">
        <f t="shared" si="1866"/>
        <v>192477.71972423411</v>
      </c>
      <c r="HP221" s="209">
        <f t="shared" si="1866"/>
        <v>192477.71972423411</v>
      </c>
      <c r="HQ221" s="209">
        <f t="shared" si="1866"/>
        <v>192477.71972423411</v>
      </c>
      <c r="HR221" s="209">
        <f t="shared" si="1866"/>
        <v>192477.71972423411</v>
      </c>
      <c r="HS221" s="209">
        <f t="shared" si="1866"/>
        <v>192477.71972423411</v>
      </c>
      <c r="HT221" s="209">
        <f t="shared" si="1866"/>
        <v>192477.71972423411</v>
      </c>
      <c r="HU221" s="209">
        <f t="shared" si="1866"/>
        <v>192477.71972423411</v>
      </c>
      <c r="HV221" s="209">
        <f t="shared" si="1866"/>
        <v>192477.71972423411</v>
      </c>
      <c r="HW221" s="209">
        <f t="shared" si="1866"/>
        <v>192477.71972423411</v>
      </c>
      <c r="HX221" s="209">
        <f t="shared" si="1866"/>
        <v>192477.71972423411</v>
      </c>
      <c r="HY221" s="209">
        <f t="shared" si="1866"/>
        <v>192477.71972423411</v>
      </c>
      <c r="HZ221" s="209">
        <f t="shared" si="1866"/>
        <v>192477.71972423411</v>
      </c>
      <c r="IA221" s="209">
        <f t="shared" si="1866"/>
        <v>198252.05131596114</v>
      </c>
      <c r="IB221" s="209">
        <f t="shared" si="1866"/>
        <v>198252.05131596114</v>
      </c>
      <c r="IC221" s="209">
        <f t="shared" si="1866"/>
        <v>198252.05131596114</v>
      </c>
      <c r="ID221" s="209">
        <f t="shared" si="1866"/>
        <v>198252.05131596114</v>
      </c>
      <c r="IE221" s="209">
        <f t="shared" si="1866"/>
        <v>198252.05131596114</v>
      </c>
      <c r="IF221" s="209">
        <f t="shared" si="1866"/>
        <v>198252.05131596114</v>
      </c>
      <c r="IG221" s="209">
        <f t="shared" si="1866"/>
        <v>198252.05131596114</v>
      </c>
      <c r="IH221" s="209">
        <f t="shared" si="1866"/>
        <v>198252.05131596114</v>
      </c>
      <c r="II221" s="209">
        <f t="shared" si="1866"/>
        <v>198252.05131596114</v>
      </c>
      <c r="IJ221" s="209">
        <f t="shared" si="1866"/>
        <v>198252.05131596114</v>
      </c>
      <c r="IK221" s="209">
        <f t="shared" si="1866"/>
        <v>198252.05131596114</v>
      </c>
      <c r="IL221" s="209">
        <f t="shared" si="1866"/>
        <v>198252.05131596114</v>
      </c>
      <c r="IM221" s="209">
        <f t="shared" si="1866"/>
        <v>204199.61285543998</v>
      </c>
      <c r="IN221" s="209">
        <f t="shared" si="1866"/>
        <v>204199.61285543998</v>
      </c>
      <c r="IO221" s="209">
        <f t="shared" si="1866"/>
        <v>204199.61285543998</v>
      </c>
      <c r="IP221" s="209">
        <f t="shared" si="1866"/>
        <v>204199.61285543998</v>
      </c>
      <c r="IQ221" s="209">
        <f t="shared" si="1866"/>
        <v>204199.61285543998</v>
      </c>
      <c r="IR221" s="209">
        <f t="shared" si="1866"/>
        <v>204199.61285543998</v>
      </c>
      <c r="IS221" s="209">
        <f t="shared" si="1866"/>
        <v>204199.61285543998</v>
      </c>
      <c r="IT221" s="209">
        <f t="shared" si="1866"/>
        <v>204199.61285543998</v>
      </c>
      <c r="IU221" s="209">
        <f t="shared" si="1866"/>
        <v>204199.61285543998</v>
      </c>
    </row>
    <row r="222" spans="1:255">
      <c r="B222" s="356" t="s">
        <v>409</v>
      </c>
      <c r="E222" s="209">
        <f t="shared" si="1834"/>
        <v>0</v>
      </c>
      <c r="F222" s="209">
        <f t="shared" ref="F222:BQ222" si="1867">F153</f>
        <v>0</v>
      </c>
      <c r="G222" s="209">
        <f t="shared" si="1867"/>
        <v>0</v>
      </c>
      <c r="H222" s="209">
        <f t="shared" si="1867"/>
        <v>0</v>
      </c>
      <c r="I222" s="209">
        <f t="shared" si="1867"/>
        <v>0</v>
      </c>
      <c r="J222" s="209">
        <f t="shared" si="1867"/>
        <v>0</v>
      </c>
      <c r="K222" s="209">
        <f t="shared" si="1867"/>
        <v>0</v>
      </c>
      <c r="L222" s="209">
        <f t="shared" si="1867"/>
        <v>0</v>
      </c>
      <c r="M222" s="209">
        <f t="shared" si="1867"/>
        <v>0</v>
      </c>
      <c r="N222" s="209">
        <f t="shared" si="1867"/>
        <v>0</v>
      </c>
      <c r="O222" s="209">
        <f t="shared" si="1867"/>
        <v>0</v>
      </c>
      <c r="P222" s="209">
        <f t="shared" si="1867"/>
        <v>0</v>
      </c>
      <c r="Q222" s="209">
        <f t="shared" si="1867"/>
        <v>0</v>
      </c>
      <c r="R222" s="209">
        <f t="shared" si="1867"/>
        <v>0</v>
      </c>
      <c r="S222" s="209">
        <f t="shared" si="1867"/>
        <v>0</v>
      </c>
      <c r="T222" s="209">
        <f t="shared" si="1867"/>
        <v>0</v>
      </c>
      <c r="U222" s="209">
        <f t="shared" si="1867"/>
        <v>0</v>
      </c>
      <c r="V222" s="209">
        <f t="shared" si="1867"/>
        <v>0</v>
      </c>
      <c r="W222" s="209">
        <f t="shared" si="1867"/>
        <v>0</v>
      </c>
      <c r="X222" s="209">
        <f t="shared" si="1867"/>
        <v>0</v>
      </c>
      <c r="Y222" s="209">
        <f t="shared" si="1867"/>
        <v>0</v>
      </c>
      <c r="Z222" s="209">
        <f t="shared" si="1867"/>
        <v>0</v>
      </c>
      <c r="AA222" s="209">
        <f t="shared" si="1867"/>
        <v>0</v>
      </c>
      <c r="AB222" s="209">
        <f t="shared" si="1867"/>
        <v>0</v>
      </c>
      <c r="AC222" s="209">
        <f t="shared" si="1867"/>
        <v>0</v>
      </c>
      <c r="AD222" s="209">
        <f t="shared" si="1867"/>
        <v>0</v>
      </c>
      <c r="AE222" s="209">
        <f t="shared" si="1867"/>
        <v>0</v>
      </c>
      <c r="AF222" s="209">
        <f t="shared" si="1867"/>
        <v>0</v>
      </c>
      <c r="AG222" s="209">
        <f t="shared" si="1867"/>
        <v>0</v>
      </c>
      <c r="AH222" s="209">
        <f t="shared" si="1867"/>
        <v>0</v>
      </c>
      <c r="AI222" s="209">
        <f t="shared" si="1867"/>
        <v>0</v>
      </c>
      <c r="AJ222" s="209">
        <f t="shared" si="1867"/>
        <v>0</v>
      </c>
      <c r="AK222" s="209">
        <f t="shared" si="1867"/>
        <v>0</v>
      </c>
      <c r="AL222" s="209">
        <f t="shared" si="1867"/>
        <v>0</v>
      </c>
      <c r="AM222" s="209">
        <f t="shared" si="1867"/>
        <v>0</v>
      </c>
      <c r="AN222" s="209">
        <f t="shared" si="1867"/>
        <v>0</v>
      </c>
      <c r="AO222" s="209">
        <f t="shared" si="1867"/>
        <v>0</v>
      </c>
      <c r="AP222" s="209">
        <f t="shared" si="1867"/>
        <v>0</v>
      </c>
      <c r="AQ222" s="209">
        <f t="shared" si="1867"/>
        <v>0</v>
      </c>
      <c r="AR222" s="209">
        <f t="shared" si="1867"/>
        <v>0</v>
      </c>
      <c r="AS222" s="209">
        <f t="shared" si="1867"/>
        <v>0</v>
      </c>
      <c r="AT222" s="209">
        <f t="shared" si="1867"/>
        <v>0</v>
      </c>
      <c r="AU222" s="209">
        <f t="shared" si="1867"/>
        <v>0</v>
      </c>
      <c r="AV222" s="209">
        <f t="shared" si="1867"/>
        <v>0</v>
      </c>
      <c r="AW222" s="209">
        <f t="shared" si="1867"/>
        <v>0</v>
      </c>
      <c r="AX222" s="209">
        <f t="shared" si="1867"/>
        <v>0</v>
      </c>
      <c r="AY222" s="209">
        <f t="shared" si="1867"/>
        <v>0</v>
      </c>
      <c r="AZ222" s="209">
        <f t="shared" si="1867"/>
        <v>0</v>
      </c>
      <c r="BA222" s="209">
        <f t="shared" si="1867"/>
        <v>0</v>
      </c>
      <c r="BB222" s="209">
        <f t="shared" si="1867"/>
        <v>0</v>
      </c>
      <c r="BC222" s="209">
        <f t="shared" si="1867"/>
        <v>0</v>
      </c>
      <c r="BD222" s="209">
        <f t="shared" si="1867"/>
        <v>0</v>
      </c>
      <c r="BE222" s="209">
        <f t="shared" si="1867"/>
        <v>0</v>
      </c>
      <c r="BF222" s="209">
        <f t="shared" si="1867"/>
        <v>0</v>
      </c>
      <c r="BG222" s="209">
        <f t="shared" si="1867"/>
        <v>0</v>
      </c>
      <c r="BH222" s="209">
        <f t="shared" si="1867"/>
        <v>0</v>
      </c>
      <c r="BI222" s="209">
        <f t="shared" si="1867"/>
        <v>0</v>
      </c>
      <c r="BJ222" s="209">
        <f t="shared" si="1867"/>
        <v>0</v>
      </c>
      <c r="BK222" s="209">
        <f t="shared" si="1867"/>
        <v>0</v>
      </c>
      <c r="BL222" s="209">
        <f t="shared" si="1867"/>
        <v>0</v>
      </c>
      <c r="BM222" s="209">
        <f t="shared" si="1867"/>
        <v>0</v>
      </c>
      <c r="BN222" s="209">
        <f t="shared" si="1867"/>
        <v>0</v>
      </c>
      <c r="BO222" s="209">
        <f t="shared" si="1867"/>
        <v>0</v>
      </c>
      <c r="BP222" s="209">
        <f t="shared" si="1867"/>
        <v>0</v>
      </c>
      <c r="BQ222" s="209">
        <f t="shared" si="1867"/>
        <v>0</v>
      </c>
      <c r="BR222" s="209">
        <f t="shared" ref="BR222:EC222" si="1868">BR153</f>
        <v>0</v>
      </c>
      <c r="BS222" s="209">
        <f t="shared" si="1868"/>
        <v>0</v>
      </c>
      <c r="BT222" s="209">
        <f t="shared" si="1868"/>
        <v>0</v>
      </c>
      <c r="BU222" s="209">
        <f t="shared" si="1868"/>
        <v>0</v>
      </c>
      <c r="BV222" s="209">
        <f t="shared" si="1868"/>
        <v>0</v>
      </c>
      <c r="BW222" s="209">
        <f t="shared" si="1868"/>
        <v>0</v>
      </c>
      <c r="BX222" s="209">
        <f t="shared" si="1868"/>
        <v>0</v>
      </c>
      <c r="BY222" s="209">
        <f t="shared" si="1868"/>
        <v>0</v>
      </c>
      <c r="BZ222" s="209">
        <f t="shared" si="1868"/>
        <v>0</v>
      </c>
      <c r="CA222" s="209">
        <f t="shared" si="1868"/>
        <v>135000</v>
      </c>
      <c r="CB222" s="209">
        <f t="shared" si="1868"/>
        <v>135000</v>
      </c>
      <c r="CC222" s="209">
        <f t="shared" si="1868"/>
        <v>135000</v>
      </c>
      <c r="CD222" s="209">
        <f t="shared" si="1868"/>
        <v>135000</v>
      </c>
      <c r="CE222" s="209">
        <f t="shared" si="1868"/>
        <v>135000</v>
      </c>
      <c r="CF222" s="209">
        <f t="shared" si="1868"/>
        <v>135000</v>
      </c>
      <c r="CG222" s="209">
        <f t="shared" si="1868"/>
        <v>135000</v>
      </c>
      <c r="CH222" s="209">
        <f t="shared" si="1868"/>
        <v>135000</v>
      </c>
      <c r="CI222" s="209">
        <f t="shared" si="1868"/>
        <v>135000</v>
      </c>
      <c r="CJ222" s="209">
        <f t="shared" si="1868"/>
        <v>135000</v>
      </c>
      <c r="CK222" s="209">
        <f t="shared" si="1868"/>
        <v>135000</v>
      </c>
      <c r="CL222" s="209">
        <f t="shared" si="1868"/>
        <v>135000</v>
      </c>
      <c r="CM222" s="209">
        <f t="shared" si="1868"/>
        <v>139050</v>
      </c>
      <c r="CN222" s="209">
        <f t="shared" si="1868"/>
        <v>139050</v>
      </c>
      <c r="CO222" s="209">
        <f t="shared" si="1868"/>
        <v>139050</v>
      </c>
      <c r="CP222" s="209">
        <f t="shared" si="1868"/>
        <v>139050</v>
      </c>
      <c r="CQ222" s="209">
        <f t="shared" si="1868"/>
        <v>139050</v>
      </c>
      <c r="CR222" s="209">
        <f t="shared" si="1868"/>
        <v>139050</v>
      </c>
      <c r="CS222" s="209">
        <f t="shared" si="1868"/>
        <v>139050</v>
      </c>
      <c r="CT222" s="209">
        <f t="shared" si="1868"/>
        <v>139050</v>
      </c>
      <c r="CU222" s="209">
        <f t="shared" si="1868"/>
        <v>139050</v>
      </c>
      <c r="CV222" s="209">
        <f t="shared" si="1868"/>
        <v>139050</v>
      </c>
      <c r="CW222" s="209">
        <f t="shared" si="1868"/>
        <v>139050</v>
      </c>
      <c r="CX222" s="209">
        <f t="shared" si="1868"/>
        <v>139050</v>
      </c>
      <c r="CY222" s="209">
        <f t="shared" si="1868"/>
        <v>143221.5</v>
      </c>
      <c r="CZ222" s="209">
        <f t="shared" si="1868"/>
        <v>143221.5</v>
      </c>
      <c r="DA222" s="209">
        <f t="shared" si="1868"/>
        <v>143221.5</v>
      </c>
      <c r="DB222" s="209">
        <f t="shared" si="1868"/>
        <v>143221.5</v>
      </c>
      <c r="DC222" s="209">
        <f t="shared" si="1868"/>
        <v>143221.5</v>
      </c>
      <c r="DD222" s="209">
        <f t="shared" si="1868"/>
        <v>143221.5</v>
      </c>
      <c r="DE222" s="209">
        <f t="shared" si="1868"/>
        <v>143221.5</v>
      </c>
      <c r="DF222" s="209">
        <f t="shared" si="1868"/>
        <v>143221.5</v>
      </c>
      <c r="DG222" s="209">
        <f t="shared" si="1868"/>
        <v>143221.5</v>
      </c>
      <c r="DH222" s="209">
        <f t="shared" si="1868"/>
        <v>143221.5</v>
      </c>
      <c r="DI222" s="209">
        <f t="shared" si="1868"/>
        <v>143221.5</v>
      </c>
      <c r="DJ222" s="209">
        <f t="shared" si="1868"/>
        <v>143221.5</v>
      </c>
      <c r="DK222" s="209">
        <f t="shared" si="1868"/>
        <v>147518.14499999999</v>
      </c>
      <c r="DL222" s="209">
        <f t="shared" si="1868"/>
        <v>147518.14499999999</v>
      </c>
      <c r="DM222" s="209">
        <f t="shared" si="1868"/>
        <v>147518.14499999999</v>
      </c>
      <c r="DN222" s="209">
        <f t="shared" si="1868"/>
        <v>147518.14499999999</v>
      </c>
      <c r="DO222" s="209">
        <f t="shared" si="1868"/>
        <v>147518.14499999999</v>
      </c>
      <c r="DP222" s="209">
        <f t="shared" si="1868"/>
        <v>147518.14499999999</v>
      </c>
      <c r="DQ222" s="209">
        <f t="shared" si="1868"/>
        <v>147518.14499999999</v>
      </c>
      <c r="DR222" s="209">
        <f t="shared" si="1868"/>
        <v>147518.14499999999</v>
      </c>
      <c r="DS222" s="209">
        <f t="shared" si="1868"/>
        <v>147518.14499999999</v>
      </c>
      <c r="DT222" s="209">
        <f t="shared" si="1868"/>
        <v>147518.14499999999</v>
      </c>
      <c r="DU222" s="209">
        <f t="shared" si="1868"/>
        <v>147518.14499999999</v>
      </c>
      <c r="DV222" s="209">
        <f t="shared" si="1868"/>
        <v>147518.14499999999</v>
      </c>
      <c r="DW222" s="209">
        <f t="shared" si="1868"/>
        <v>151943.68934999997</v>
      </c>
      <c r="DX222" s="209">
        <f t="shared" si="1868"/>
        <v>151943.68934999997</v>
      </c>
      <c r="DY222" s="209">
        <f t="shared" si="1868"/>
        <v>151943.68934999997</v>
      </c>
      <c r="DZ222" s="209">
        <f t="shared" si="1868"/>
        <v>151943.68934999997</v>
      </c>
      <c r="EA222" s="209">
        <f t="shared" si="1868"/>
        <v>151943.68934999997</v>
      </c>
      <c r="EB222" s="209">
        <f t="shared" si="1868"/>
        <v>151943.68934999997</v>
      </c>
      <c r="EC222" s="209">
        <f t="shared" si="1868"/>
        <v>151943.68934999997</v>
      </c>
      <c r="ED222" s="209">
        <f t="shared" ref="ED222:GO222" si="1869">ED153</f>
        <v>151943.68934999997</v>
      </c>
      <c r="EE222" s="209">
        <f t="shared" si="1869"/>
        <v>151943.68934999997</v>
      </c>
      <c r="EF222" s="209">
        <f t="shared" si="1869"/>
        <v>151943.68934999997</v>
      </c>
      <c r="EG222" s="209">
        <f t="shared" si="1869"/>
        <v>151943.68934999997</v>
      </c>
      <c r="EH222" s="209">
        <f t="shared" si="1869"/>
        <v>151943.68934999997</v>
      </c>
      <c r="EI222" s="209">
        <f t="shared" si="1869"/>
        <v>156502.00003049997</v>
      </c>
      <c r="EJ222" s="209">
        <f t="shared" si="1869"/>
        <v>156502.00003049997</v>
      </c>
      <c r="EK222" s="209">
        <f t="shared" si="1869"/>
        <v>156502.00003049997</v>
      </c>
      <c r="EL222" s="209">
        <f t="shared" si="1869"/>
        <v>156502.00003049997</v>
      </c>
      <c r="EM222" s="209">
        <f t="shared" si="1869"/>
        <v>156502.00003049997</v>
      </c>
      <c r="EN222" s="209">
        <f t="shared" si="1869"/>
        <v>156502.00003049997</v>
      </c>
      <c r="EO222" s="209">
        <f t="shared" si="1869"/>
        <v>156502.00003049997</v>
      </c>
      <c r="EP222" s="209">
        <f t="shared" si="1869"/>
        <v>156502.00003049997</v>
      </c>
      <c r="EQ222" s="209">
        <f t="shared" si="1869"/>
        <v>156502.00003049997</v>
      </c>
      <c r="ER222" s="209">
        <f t="shared" si="1869"/>
        <v>156502.00003049997</v>
      </c>
      <c r="ES222" s="209">
        <f t="shared" si="1869"/>
        <v>156502.00003049997</v>
      </c>
      <c r="ET222" s="209">
        <f t="shared" si="1869"/>
        <v>156502.00003049997</v>
      </c>
      <c r="EU222" s="209">
        <f t="shared" si="1869"/>
        <v>161197.06003141499</v>
      </c>
      <c r="EV222" s="209">
        <f t="shared" si="1869"/>
        <v>161197.06003141499</v>
      </c>
      <c r="EW222" s="209">
        <f t="shared" si="1869"/>
        <v>161197.06003141499</v>
      </c>
      <c r="EX222" s="209">
        <f t="shared" si="1869"/>
        <v>161197.06003141499</v>
      </c>
      <c r="EY222" s="209">
        <f t="shared" si="1869"/>
        <v>161197.06003141499</v>
      </c>
      <c r="EZ222" s="209">
        <f t="shared" si="1869"/>
        <v>161197.06003141499</v>
      </c>
      <c r="FA222" s="209">
        <f t="shared" si="1869"/>
        <v>161197.06003141499</v>
      </c>
      <c r="FB222" s="209">
        <f t="shared" si="1869"/>
        <v>161197.06003141499</v>
      </c>
      <c r="FC222" s="209">
        <f t="shared" si="1869"/>
        <v>161197.06003141499</v>
      </c>
      <c r="FD222" s="209">
        <f t="shared" si="1869"/>
        <v>161197.06003141499</v>
      </c>
      <c r="FE222" s="209">
        <f t="shared" si="1869"/>
        <v>161197.06003141499</v>
      </c>
      <c r="FF222" s="209">
        <f t="shared" si="1869"/>
        <v>161197.06003141499</v>
      </c>
      <c r="FG222" s="209">
        <f t="shared" si="1869"/>
        <v>166032.97183235743</v>
      </c>
      <c r="FH222" s="209">
        <f t="shared" si="1869"/>
        <v>166032.97183235743</v>
      </c>
      <c r="FI222" s="209">
        <f t="shared" si="1869"/>
        <v>166032.97183235743</v>
      </c>
      <c r="FJ222" s="209">
        <f t="shared" si="1869"/>
        <v>166032.97183235743</v>
      </c>
      <c r="FK222" s="209">
        <f t="shared" si="1869"/>
        <v>166032.97183235743</v>
      </c>
      <c r="FL222" s="209">
        <f t="shared" si="1869"/>
        <v>166032.97183235743</v>
      </c>
      <c r="FM222" s="209">
        <f t="shared" si="1869"/>
        <v>166032.97183235743</v>
      </c>
      <c r="FN222" s="209">
        <f t="shared" si="1869"/>
        <v>166032.97183235743</v>
      </c>
      <c r="FO222" s="209">
        <f t="shared" si="1869"/>
        <v>166032.97183235743</v>
      </c>
      <c r="FP222" s="209">
        <f t="shared" si="1869"/>
        <v>166032.97183235743</v>
      </c>
      <c r="FQ222" s="209">
        <f t="shared" si="1869"/>
        <v>166032.97183235743</v>
      </c>
      <c r="FR222" s="209">
        <f t="shared" si="1869"/>
        <v>166032.97183235743</v>
      </c>
      <c r="FS222" s="209">
        <f t="shared" si="1869"/>
        <v>171013.96098732814</v>
      </c>
      <c r="FT222" s="209">
        <f t="shared" si="1869"/>
        <v>171013.96098732814</v>
      </c>
      <c r="FU222" s="209">
        <f t="shared" si="1869"/>
        <v>171013.96098732814</v>
      </c>
      <c r="FV222" s="209">
        <f t="shared" si="1869"/>
        <v>171013.96098732814</v>
      </c>
      <c r="FW222" s="209">
        <f t="shared" si="1869"/>
        <v>171013.96098732814</v>
      </c>
      <c r="FX222" s="209">
        <f t="shared" si="1869"/>
        <v>171013.96098732814</v>
      </c>
      <c r="FY222" s="209">
        <f t="shared" si="1869"/>
        <v>171013.96098732814</v>
      </c>
      <c r="FZ222" s="209">
        <f t="shared" si="1869"/>
        <v>171013.96098732814</v>
      </c>
      <c r="GA222" s="209">
        <f t="shared" si="1869"/>
        <v>171013.96098732814</v>
      </c>
      <c r="GB222" s="209">
        <f t="shared" si="1869"/>
        <v>171013.96098732814</v>
      </c>
      <c r="GC222" s="209">
        <f t="shared" si="1869"/>
        <v>171013.96098732814</v>
      </c>
      <c r="GD222" s="209">
        <f t="shared" si="1869"/>
        <v>171013.96098732814</v>
      </c>
      <c r="GE222" s="209">
        <f t="shared" si="1869"/>
        <v>176144.379816948</v>
      </c>
      <c r="GF222" s="209">
        <f t="shared" si="1869"/>
        <v>176144.379816948</v>
      </c>
      <c r="GG222" s="209">
        <f t="shared" si="1869"/>
        <v>176144.379816948</v>
      </c>
      <c r="GH222" s="209">
        <f t="shared" si="1869"/>
        <v>176144.379816948</v>
      </c>
      <c r="GI222" s="209">
        <f t="shared" si="1869"/>
        <v>176144.379816948</v>
      </c>
      <c r="GJ222" s="209">
        <f t="shared" si="1869"/>
        <v>176144.379816948</v>
      </c>
      <c r="GK222" s="209">
        <f t="shared" si="1869"/>
        <v>176144.379816948</v>
      </c>
      <c r="GL222" s="209">
        <f t="shared" si="1869"/>
        <v>176144.379816948</v>
      </c>
      <c r="GM222" s="209">
        <f t="shared" si="1869"/>
        <v>176144.379816948</v>
      </c>
      <c r="GN222" s="209">
        <f t="shared" si="1869"/>
        <v>176144.379816948</v>
      </c>
      <c r="GO222" s="209">
        <f t="shared" si="1869"/>
        <v>176144.379816948</v>
      </c>
      <c r="GP222" s="209">
        <f t="shared" ref="GP222:IU222" si="1870">GP153</f>
        <v>176144.379816948</v>
      </c>
      <c r="GQ222" s="209">
        <f t="shared" si="1870"/>
        <v>181428.71121145645</v>
      </c>
      <c r="GR222" s="209">
        <f t="shared" si="1870"/>
        <v>181428.71121145645</v>
      </c>
      <c r="GS222" s="209">
        <f t="shared" si="1870"/>
        <v>181428.71121145645</v>
      </c>
      <c r="GT222" s="209">
        <f t="shared" si="1870"/>
        <v>181428.71121145645</v>
      </c>
      <c r="GU222" s="209">
        <f t="shared" si="1870"/>
        <v>181428.71121145645</v>
      </c>
      <c r="GV222" s="209">
        <f t="shared" si="1870"/>
        <v>181428.71121145645</v>
      </c>
      <c r="GW222" s="209">
        <f t="shared" si="1870"/>
        <v>181428.71121145645</v>
      </c>
      <c r="GX222" s="209">
        <f t="shared" si="1870"/>
        <v>181428.71121145645</v>
      </c>
      <c r="GY222" s="209">
        <f t="shared" si="1870"/>
        <v>181428.71121145645</v>
      </c>
      <c r="GZ222" s="209">
        <f t="shared" si="1870"/>
        <v>181428.71121145645</v>
      </c>
      <c r="HA222" s="209">
        <f t="shared" si="1870"/>
        <v>181428.71121145645</v>
      </c>
      <c r="HB222" s="209">
        <f t="shared" si="1870"/>
        <v>181428.71121145645</v>
      </c>
      <c r="HC222" s="209">
        <f t="shared" si="1870"/>
        <v>186871.57254780014</v>
      </c>
      <c r="HD222" s="209">
        <f t="shared" si="1870"/>
        <v>186871.57254780014</v>
      </c>
      <c r="HE222" s="209">
        <f t="shared" si="1870"/>
        <v>186871.57254780014</v>
      </c>
      <c r="HF222" s="209">
        <f t="shared" si="1870"/>
        <v>186871.57254780014</v>
      </c>
      <c r="HG222" s="209">
        <f t="shared" si="1870"/>
        <v>186871.57254780014</v>
      </c>
      <c r="HH222" s="209">
        <f t="shared" si="1870"/>
        <v>186871.57254780014</v>
      </c>
      <c r="HI222" s="209">
        <f t="shared" si="1870"/>
        <v>186871.57254780014</v>
      </c>
      <c r="HJ222" s="209">
        <f t="shared" si="1870"/>
        <v>186871.57254780014</v>
      </c>
      <c r="HK222" s="209">
        <f t="shared" si="1870"/>
        <v>186871.57254780014</v>
      </c>
      <c r="HL222" s="209">
        <f t="shared" si="1870"/>
        <v>186871.57254780014</v>
      </c>
      <c r="HM222" s="209">
        <f t="shared" si="1870"/>
        <v>186871.57254780014</v>
      </c>
      <c r="HN222" s="209">
        <f t="shared" si="1870"/>
        <v>186871.57254780014</v>
      </c>
      <c r="HO222" s="209">
        <f t="shared" si="1870"/>
        <v>192477.71972423411</v>
      </c>
      <c r="HP222" s="209">
        <f t="shared" si="1870"/>
        <v>192477.71972423411</v>
      </c>
      <c r="HQ222" s="209">
        <f t="shared" si="1870"/>
        <v>192477.71972423411</v>
      </c>
      <c r="HR222" s="209">
        <f t="shared" si="1870"/>
        <v>192477.71972423411</v>
      </c>
      <c r="HS222" s="209">
        <f t="shared" si="1870"/>
        <v>192477.71972423411</v>
      </c>
      <c r="HT222" s="209">
        <f t="shared" si="1870"/>
        <v>192477.71972423411</v>
      </c>
      <c r="HU222" s="209">
        <f t="shared" si="1870"/>
        <v>192477.71972423411</v>
      </c>
      <c r="HV222" s="209">
        <f t="shared" si="1870"/>
        <v>192477.71972423411</v>
      </c>
      <c r="HW222" s="209">
        <f t="shared" si="1870"/>
        <v>192477.71972423411</v>
      </c>
      <c r="HX222" s="209">
        <f t="shared" si="1870"/>
        <v>192477.71972423411</v>
      </c>
      <c r="HY222" s="209">
        <f t="shared" si="1870"/>
        <v>192477.71972423411</v>
      </c>
      <c r="HZ222" s="209">
        <f t="shared" si="1870"/>
        <v>192477.71972423411</v>
      </c>
      <c r="IA222" s="209">
        <f t="shared" si="1870"/>
        <v>198252.05131596114</v>
      </c>
      <c r="IB222" s="209">
        <f t="shared" si="1870"/>
        <v>198252.05131596114</v>
      </c>
      <c r="IC222" s="209">
        <f t="shared" si="1870"/>
        <v>198252.05131596114</v>
      </c>
      <c r="ID222" s="209">
        <f t="shared" si="1870"/>
        <v>198252.05131596114</v>
      </c>
      <c r="IE222" s="209">
        <f t="shared" si="1870"/>
        <v>198252.05131596114</v>
      </c>
      <c r="IF222" s="209">
        <f t="shared" si="1870"/>
        <v>198252.05131596114</v>
      </c>
      <c r="IG222" s="209">
        <f t="shared" si="1870"/>
        <v>198252.05131596114</v>
      </c>
      <c r="IH222" s="209">
        <f t="shared" si="1870"/>
        <v>198252.05131596114</v>
      </c>
      <c r="II222" s="209">
        <f t="shared" si="1870"/>
        <v>198252.05131596114</v>
      </c>
      <c r="IJ222" s="209">
        <f t="shared" si="1870"/>
        <v>198252.05131596114</v>
      </c>
      <c r="IK222" s="209">
        <f t="shared" si="1870"/>
        <v>198252.05131596114</v>
      </c>
      <c r="IL222" s="209">
        <f t="shared" si="1870"/>
        <v>198252.05131596114</v>
      </c>
      <c r="IM222" s="209">
        <f t="shared" si="1870"/>
        <v>204199.61285543998</v>
      </c>
      <c r="IN222" s="209">
        <f t="shared" si="1870"/>
        <v>204199.61285543998</v>
      </c>
      <c r="IO222" s="209">
        <f t="shared" si="1870"/>
        <v>204199.61285543998</v>
      </c>
      <c r="IP222" s="209">
        <f t="shared" si="1870"/>
        <v>204199.61285543998</v>
      </c>
      <c r="IQ222" s="209">
        <f t="shared" si="1870"/>
        <v>204199.61285543998</v>
      </c>
      <c r="IR222" s="209">
        <f t="shared" si="1870"/>
        <v>204199.61285543998</v>
      </c>
      <c r="IS222" s="209">
        <f t="shared" si="1870"/>
        <v>204199.61285543998</v>
      </c>
      <c r="IT222" s="209">
        <f t="shared" si="1870"/>
        <v>204199.61285543998</v>
      </c>
      <c r="IU222" s="209">
        <f t="shared" si="1870"/>
        <v>204199.61285543998</v>
      </c>
    </row>
    <row r="223" spans="1:255">
      <c r="B223" s="210" t="s">
        <v>265</v>
      </c>
      <c r="E223" s="209">
        <f>IF(OR(E$201&lt;Opening,E$201&gt;Exit_12),0,SUM(Assumptions!E194:E205)*Expense!$G$5)</f>
        <v>0</v>
      </c>
      <c r="F223" s="209">
        <f>IF(OR(F$201&lt;Opening,F$201&gt;Exit_12),0,SUM(Assumptions!F194:F205)*Expense!$G$5)</f>
        <v>0</v>
      </c>
      <c r="G223" s="209">
        <f>IF(OR(G$201&lt;Opening,G$201&gt;Exit_12),0,SUM(Assumptions!G194:G205)*Expense!$G$5)</f>
        <v>0</v>
      </c>
      <c r="H223" s="209">
        <f>IF(OR(H$201&lt;Opening,H$201&gt;Exit_12),0,SUM(Assumptions!H194:H205)*Expense!$G$5)</f>
        <v>0</v>
      </c>
      <c r="I223" s="209">
        <f>IF(OR(I$201&lt;Opening,I$201&gt;Exit_12),0,SUM(Assumptions!I194:I205)*Expense!$G$5)</f>
        <v>0</v>
      </c>
      <c r="J223" s="209">
        <f>IF(OR(J$201&lt;Opening,J$201&gt;Exit_12),0,SUM(Assumptions!J194:J205)*Expense!$G$5)</f>
        <v>0</v>
      </c>
      <c r="K223" s="209">
        <f>IF(OR(K$201&lt;Opening,K$201&gt;Exit_12),0,SUM(Assumptions!K194:K205)*Expense!$G$5)</f>
        <v>0</v>
      </c>
      <c r="L223" s="209">
        <f>IF(OR(L$201&lt;Opening,L$201&gt;Exit_12),0,SUM(Assumptions!L194:L205)*Expense!$G$5)</f>
        <v>0</v>
      </c>
      <c r="M223" s="209">
        <f>IF(OR(M$201&lt;Opening,M$201&gt;Exit_12),0,SUM(Assumptions!M194:M205)*Expense!$G$5)</f>
        <v>0</v>
      </c>
      <c r="N223" s="209">
        <f>IF(OR(N$201&lt;Opening,N$201&gt;Exit_12),0,SUM(Assumptions!N194:N205)*Expense!$G$5)</f>
        <v>0</v>
      </c>
      <c r="O223" s="209">
        <f>IF(OR(O$201&lt;Opening,O$201&gt;Exit_12),0,SUM(Assumptions!O194:O205)*Expense!$G$5)</f>
        <v>0</v>
      </c>
      <c r="P223" s="209">
        <f>IF(OR(P$201&lt;Opening,P$201&gt;Exit_12),0,SUM(Assumptions!P194:P205)*Expense!$G$5)</f>
        <v>0</v>
      </c>
      <c r="Q223" s="209">
        <f>IF(OR(Q$201&lt;Opening,Q$201&gt;Exit_12),0,SUM(Assumptions!Q194:Q205)*Expense!$G$5)</f>
        <v>0</v>
      </c>
      <c r="R223" s="209">
        <f>IF(OR(R$201&lt;Opening,R$201&gt;Exit_12),0,SUM(Assumptions!R194:R205)*Expense!$G$5)</f>
        <v>0</v>
      </c>
      <c r="S223" s="209">
        <f>IF(OR(S$201&lt;Opening,S$201&gt;Exit_12),0,SUM(Assumptions!S194:S205)*Expense!$G$5)</f>
        <v>0</v>
      </c>
      <c r="T223" s="209">
        <f>IF(OR(T$201&lt;Opening,T$201&gt;Exit_12),0,SUM(Assumptions!T194:T205)*Expense!$G$5)</f>
        <v>0</v>
      </c>
      <c r="U223" s="209">
        <f>IF(OR(U$201&lt;Opening,U$201&gt;Exit_12),0,SUM(Assumptions!U194:U205)*Expense!$G$5)</f>
        <v>0</v>
      </c>
      <c r="V223" s="209">
        <f>IF(OR(V$201&lt;Opening,V$201&gt;Exit_12),0,SUM(Assumptions!V194:V205)*Expense!$G$5)</f>
        <v>0</v>
      </c>
      <c r="W223" s="209">
        <f>IF(OR(W$201&lt;Opening,W$201&gt;Exit_12),0,SUM(Assumptions!W194:W205)*Expense!$G$5)</f>
        <v>0</v>
      </c>
      <c r="X223" s="209">
        <f>IF(OR(X$201&lt;Opening,X$201&gt;Exit_12),0,SUM(Assumptions!X194:X205)*Expense!$G$5)</f>
        <v>0</v>
      </c>
      <c r="Y223" s="209">
        <f>IF(OR(Y$201&lt;Opening,Y$201&gt;Exit_12),0,SUM(Assumptions!Y194:Y205)*Expense!$G$5)</f>
        <v>0</v>
      </c>
      <c r="Z223" s="209">
        <f>IF(OR(Z$201&lt;Opening,Z$201&gt;Exit_12),0,SUM(Assumptions!Z194:Z205)*Expense!$G$5)</f>
        <v>0</v>
      </c>
      <c r="AA223" s="209">
        <f>IF(OR(AA$201&lt;Opening,AA$201&gt;Exit_12),0,SUM(Assumptions!AA194:AA205)*Expense!$G$5)</f>
        <v>0</v>
      </c>
      <c r="AB223" s="209">
        <f>IF(OR(AB$201&lt;Opening,AB$201&gt;Exit_12),0,SUM(Assumptions!AB194:AB205)*Expense!$G$5)</f>
        <v>0</v>
      </c>
      <c r="AC223" s="209">
        <f>IF(OR(AC$201&lt;Opening,AC$201&gt;Exit_12),0,SUM(Assumptions!AC194:AC205)*Expense!$G$5)</f>
        <v>0</v>
      </c>
      <c r="AD223" s="209">
        <f>IF(OR(AD$201&lt;Opening,AD$201&gt;Exit_12),0,SUM(Assumptions!AD194:AD205)*Expense!$G$5)</f>
        <v>0</v>
      </c>
      <c r="AE223" s="209">
        <f>IF(OR(AE$201&lt;Opening,AE$201&gt;Exit_12),0,SUM(Assumptions!AE194:AE205)*Expense!$G$5)</f>
        <v>0</v>
      </c>
      <c r="AF223" s="209">
        <f>IF(OR(AF$201&lt;Opening,AF$201&gt;Exit_12),0,SUM(Assumptions!AF194:AF205)*Expense!$G$5)</f>
        <v>0</v>
      </c>
      <c r="AG223" s="209">
        <f>IF(OR(AG$201&lt;Opening,AG$201&gt;Exit_12),0,SUM(Assumptions!AG194:AG205)*Expense!$G$5)</f>
        <v>0</v>
      </c>
      <c r="AH223" s="209">
        <f>IF(OR(AH$201&lt;Opening,AH$201&gt;Exit_12),0,SUM(Assumptions!AH194:AH205)*Expense!$G$5)</f>
        <v>0</v>
      </c>
      <c r="AI223" s="209">
        <f>IF(OR(AI$201&lt;Opening,AI$201&gt;Exit_12),0,SUM(Assumptions!AI194:AI205)*Expense!$G$5)</f>
        <v>0</v>
      </c>
      <c r="AJ223" s="209">
        <f>IF(OR(AJ$201&lt;Opening,AJ$201&gt;Exit_12),0,SUM(Assumptions!AJ194:AJ205)*Expense!$G$5)</f>
        <v>0</v>
      </c>
      <c r="AK223" s="209">
        <f>IF(OR(AK$201&lt;Opening,AK$201&gt;Exit_12),0,SUM(Assumptions!AK194:AK205)*Expense!$G$5)</f>
        <v>0</v>
      </c>
      <c r="AL223" s="209">
        <f>IF(OR(AL$201&lt;Opening,AL$201&gt;Exit_12),0,SUM(Assumptions!AL194:AL205)*Expense!$G$5)</f>
        <v>0</v>
      </c>
      <c r="AM223" s="209">
        <f>IF(OR(AM$201&lt;Opening,AM$201&gt;Exit_12),0,SUM(Assumptions!AM194:AM205)*Expense!$G$5)</f>
        <v>0</v>
      </c>
      <c r="AN223" s="209">
        <f>IF(OR(AN$201&lt;Opening,AN$201&gt;Exit_12),0,SUM(Assumptions!AN194:AN205)*Expense!$G$5)</f>
        <v>0</v>
      </c>
      <c r="AO223" s="209">
        <f>IF(OR(AO$201&lt;Opening,AO$201&gt;Exit_12),0,SUM(Assumptions!AO194:AO205)*Expense!$G$5)</f>
        <v>0</v>
      </c>
      <c r="AP223" s="209">
        <f>IF(OR(AP$201&lt;Opening,AP$201&gt;Exit_12),0,SUM(Assumptions!AP194:AP205)*Expense!$G$5)</f>
        <v>0</v>
      </c>
      <c r="AQ223" s="209">
        <f>IF(OR(AQ$201&lt;Opening,AQ$201&gt;Exit_12),0,SUM(Assumptions!AQ194:AQ205)*Expense!$G$5)</f>
        <v>0</v>
      </c>
      <c r="AR223" s="209">
        <f>IF(OR(AR$201&lt;Opening,AR$201&gt;Exit_12),0,SUM(Assumptions!AR194:AR205)*Expense!$G$5)</f>
        <v>0</v>
      </c>
      <c r="AS223" s="209">
        <f>IF(OR(AS$201&lt;Opening,AS$201&gt;Exit_12),0,SUM(Assumptions!AS194:AS205)*Expense!$G$5)</f>
        <v>0</v>
      </c>
      <c r="AT223" s="209">
        <f>IF(OR(AT$201&lt;Opening,AT$201&gt;Exit_12),0,SUM(Assumptions!AT194:AT205)*Expense!$G$5)</f>
        <v>0</v>
      </c>
      <c r="AU223" s="209">
        <f>IF(OR(AU$201&lt;Opening,AU$201&gt;Exit_12),0,SUM(Assumptions!AU194:AU205)*Expense!$G$5)</f>
        <v>0</v>
      </c>
      <c r="AV223" s="209">
        <f>IF(OR(AV$201&lt;Opening,AV$201&gt;Exit_12),0,SUM(Assumptions!AV194:AV205)*Expense!$G$5)</f>
        <v>0</v>
      </c>
      <c r="AW223" s="209">
        <f>IF(OR(AW$201&lt;Opening,AW$201&gt;Exit_12),0,SUM(Assumptions!AW194:AW205)*Expense!$G$5)</f>
        <v>0</v>
      </c>
      <c r="AX223" s="209">
        <f>IF(OR(AX$201&lt;Opening,AX$201&gt;Exit_12),0,SUM(Assumptions!AX194:AX205)*Expense!$G$5)</f>
        <v>0</v>
      </c>
      <c r="AY223" s="209">
        <f>IF(OR(AY$201&lt;Opening,AY$201&gt;Exit_12),0,SUM(Assumptions!AY194:AY205)*Expense!$G$5)</f>
        <v>0</v>
      </c>
      <c r="AZ223" s="209">
        <f>IF(OR(AZ$201&lt;Opening,AZ$201&gt;Exit_12),0,SUM(Assumptions!AZ194:AZ205)*Expense!$G$5)</f>
        <v>0</v>
      </c>
      <c r="BA223" s="209">
        <f>IF(OR(BA$201&lt;Opening,BA$201&gt;Exit_12),0,SUM(Assumptions!BA194:BA205)*Expense!$G$5)</f>
        <v>0</v>
      </c>
      <c r="BB223" s="209">
        <f>IF(OR(BB$201&lt;Opening,BB$201&gt;Exit_12),0,SUM(Assumptions!BB194:BB205)*Expense!$G$5)</f>
        <v>0</v>
      </c>
      <c r="BC223" s="209">
        <f>IF(OR(BC$201&lt;Opening,BC$201&gt;Exit_12),0,SUM(Assumptions!BC194:BC205)*Expense!$G$5)</f>
        <v>0</v>
      </c>
      <c r="BD223" s="209">
        <f>IF(OR(BD$201&lt;Opening,BD$201&gt;Exit_12),0,SUM(Assumptions!BD194:BD205)*Expense!$G$5)</f>
        <v>0</v>
      </c>
      <c r="BE223" s="209">
        <f>IF(OR(BE$201&lt;Opening,BE$201&gt;Exit_12),0,SUM(Assumptions!BE194:BE205)*Expense!$G$5)</f>
        <v>0</v>
      </c>
      <c r="BF223" s="209">
        <f>IF(OR(BF$201&lt;Opening,BF$201&gt;Exit_12),0,SUM(Assumptions!BF194:BF205)*Expense!$G$5)</f>
        <v>0</v>
      </c>
      <c r="BG223" s="209">
        <f>IF(OR(BG$201&lt;Opening,BG$201&gt;Exit_12),0,SUM(Assumptions!BG194:BG205)*Expense!$G$5)</f>
        <v>0</v>
      </c>
      <c r="BH223" s="209">
        <f>IF(OR(BH$201&lt;Opening,BH$201&gt;Exit_12),0,SUM(Assumptions!BH194:BH205)*Expense!$G$5)</f>
        <v>0</v>
      </c>
      <c r="BI223" s="209">
        <f>IF(OR(BI$201&lt;Opening,BI$201&gt;Exit_12),0,SUM(Assumptions!BI194:BI205)*Expense!$G$5)</f>
        <v>0</v>
      </c>
      <c r="BJ223" s="209">
        <f>IF(OR(BJ$201&lt;Opening,BJ$201&gt;Exit_12),0,SUM(Assumptions!BJ194:BJ205)*Expense!$G$5)</f>
        <v>0</v>
      </c>
      <c r="BK223" s="209">
        <f>IF(OR(BK$201&lt;Opening,BK$201&gt;Exit_12),0,SUM(Assumptions!BK194:BK205)*Expense!$G$5)</f>
        <v>0</v>
      </c>
      <c r="BL223" s="209">
        <f>IF(OR(BL$201&lt;Opening,BL$201&gt;Exit_12),0,SUM(Assumptions!BL194:BL205)*Expense!$G$5)</f>
        <v>0</v>
      </c>
      <c r="BM223" s="209">
        <f>IF(OR(BM$201&lt;Opening,BM$201&gt;Exit_12),0,SUM(Assumptions!BM194:BM205)*Expense!$G$5)</f>
        <v>0</v>
      </c>
      <c r="BN223" s="209">
        <f>IF(OR(BN$201&lt;Opening,BN$201&gt;Exit_12),0,SUM(Assumptions!BN194:BN205)*Expense!$G$5)</f>
        <v>0</v>
      </c>
      <c r="BO223" s="209">
        <f>IF(OR(BO$201&lt;Opening,BO$201&gt;Exit_12),0,SUM(Assumptions!BO194:BO205)*Expense!$G$5)</f>
        <v>0</v>
      </c>
      <c r="BP223" s="209">
        <f>IF(OR(BP$201&lt;Opening,BP$201&gt;Exit_12),0,SUM(Assumptions!BP194:BP205)*Expense!$G$5)</f>
        <v>0</v>
      </c>
      <c r="BQ223" s="209">
        <f>IF(OR(BQ$201&lt;Opening,BQ$201&gt;Exit_12),0,SUM(Assumptions!BQ194:BQ205)*Expense!$G$5)</f>
        <v>0</v>
      </c>
      <c r="BR223" s="209">
        <f>IF(OR(BR$201&lt;Opening,BR$201&gt;Exit_12),0,SUM(Assumptions!BR194:BR205)*Expense!$G$5)</f>
        <v>0</v>
      </c>
      <c r="BS223" s="209">
        <f>IF(OR(BS$201&lt;Opening,BS$201&gt;Exit_12),0,SUM(Assumptions!BS194:BS205)*Expense!$G$5)</f>
        <v>0</v>
      </c>
      <c r="BT223" s="209">
        <f>IF(OR(BT$201&lt;Opening,BT$201&gt;Exit_12),0,SUM(Assumptions!BT194:BT205)*Expense!$G$5)</f>
        <v>0</v>
      </c>
      <c r="BU223" s="209">
        <f>IF(OR(BU$201&lt;Opening,BU$201&gt;Exit_12),0,SUM(Assumptions!BU194:BU205)*Expense!$G$5)</f>
        <v>0</v>
      </c>
      <c r="BV223" s="209">
        <f>IF(OR(BV$201&lt;Opening,BV$201&gt;Exit_12),0,SUM(Assumptions!BV194:BV205)*Expense!$G$5)</f>
        <v>0</v>
      </c>
      <c r="BW223" s="209">
        <f>IF(OR(BW$201&lt;Opening,BW$201&gt;Exit_12),0,SUM(Assumptions!BW194:BW205)*Expense!$G$5)</f>
        <v>0</v>
      </c>
      <c r="BX223" s="209">
        <f>IF(OR(BX$201&lt;Opening,BX$201&gt;Exit_12),0,SUM(Assumptions!BX194:BX205)*Expense!$G$5)</f>
        <v>0</v>
      </c>
      <c r="BY223" s="209">
        <f>IF(OR(BY$201&lt;Opening,BY$201&gt;Exit_12),0,SUM(Assumptions!BY194:BY205)*Expense!$G$5)</f>
        <v>0</v>
      </c>
      <c r="BZ223" s="209">
        <f>IF(OR(BZ$201&lt;Opening,BZ$201&gt;Exit_12),0,SUM(Assumptions!BZ194:BZ205)*Expense!$G$5)</f>
        <v>0</v>
      </c>
      <c r="CA223" s="209">
        <f ca="1">IF(OR(CA$201&lt;Opening,CA$201&gt;Exit_12),0,SUM(Assumptions!CA194:CA205)*Expense!$G$5)</f>
        <v>588637.6106842783</v>
      </c>
      <c r="CB223" s="209">
        <f ca="1">IF(OR(CB$201&lt;Opening,CB$201&gt;Exit_12),0,SUM(Assumptions!CB194:CB205)*Expense!$G$5)</f>
        <v>588637.6106842783</v>
      </c>
      <c r="CC223" s="209">
        <f ca="1">IF(OR(CC$201&lt;Opening,CC$201&gt;Exit_12),0,SUM(Assumptions!CC194:CC205)*Expense!$G$5)</f>
        <v>588637.6106842783</v>
      </c>
      <c r="CD223" s="209">
        <f ca="1">IF(OR(CD$201&lt;Opening,CD$201&gt;Exit_12),0,SUM(Assumptions!CD194:CD205)*Expense!$G$5)</f>
        <v>588637.6106842783</v>
      </c>
      <c r="CE223" s="209">
        <f ca="1">IF(OR(CE$201&lt;Opening,CE$201&gt;Exit_12),0,SUM(Assumptions!CE194:CE205)*Expense!$G$5)</f>
        <v>588637.6106842783</v>
      </c>
      <c r="CF223" s="209">
        <f ca="1">IF(OR(CF$201&lt;Opening,CF$201&gt;Exit_12),0,SUM(Assumptions!CF194:CF205)*Expense!$G$5)</f>
        <v>588637.6106842783</v>
      </c>
      <c r="CG223" s="209">
        <f ca="1">IF(OR(CG$201&lt;Opening,CG$201&gt;Exit_12),0,SUM(Assumptions!CG194:CG205)*Expense!$G$5)</f>
        <v>588637.6106842783</v>
      </c>
      <c r="CH223" s="209">
        <f ca="1">IF(OR(CH$201&lt;Opening,CH$201&gt;Exit_12),0,SUM(Assumptions!CH194:CH205)*Expense!$G$5)</f>
        <v>588637.6106842783</v>
      </c>
      <c r="CI223" s="209">
        <f ca="1">IF(OR(CI$201&lt;Opening,CI$201&gt;Exit_12),0,SUM(Assumptions!CI194:CI205)*Expense!$G$5)</f>
        <v>588637.6106842783</v>
      </c>
      <c r="CJ223" s="209">
        <f ca="1">IF(OR(CJ$201&lt;Opening,CJ$201&gt;Exit_12),0,SUM(Assumptions!CJ194:CJ205)*Expense!$G$5)</f>
        <v>588637.6106842783</v>
      </c>
      <c r="CK223" s="209">
        <f ca="1">IF(OR(CK$201&lt;Opening,CK$201&gt;Exit_12),0,SUM(Assumptions!CK194:CK205)*Expense!$G$5)</f>
        <v>615630.18566295912</v>
      </c>
      <c r="CL223" s="209">
        <f ca="1">IF(OR(CL$201&lt;Opening,CL$201&gt;Exit_12),0,SUM(Assumptions!CL194:CL205)*Expense!$G$5)</f>
        <v>615630.18566295912</v>
      </c>
      <c r="CM223" s="209">
        <f ca="1">IF(OR(CM$201&lt;Opening,CM$201&gt;Exit_12),0,SUM(Assumptions!CM194:CM205)*Expense!$G$5)</f>
        <v>615630.18566295912</v>
      </c>
      <c r="CN223" s="209">
        <f ca="1">IF(OR(CN$201&lt;Opening,CN$201&gt;Exit_12),0,SUM(Assumptions!CN194:CN205)*Expense!$G$5)</f>
        <v>615630.18566295912</v>
      </c>
      <c r="CO223" s="209">
        <f ca="1">IF(OR(CO$201&lt;Opening,CO$201&gt;Exit_12),0,SUM(Assumptions!CO194:CO205)*Expense!$G$5)</f>
        <v>615630.18566295912</v>
      </c>
      <c r="CP223" s="209">
        <f ca="1">IF(OR(CP$201&lt;Opening,CP$201&gt;Exit_12),0,SUM(Assumptions!CP194:CP205)*Expense!$G$5)</f>
        <v>615630.18566295912</v>
      </c>
      <c r="CQ223" s="209">
        <f ca="1">IF(OR(CQ$201&lt;Opening,CQ$201&gt;Exit_12),0,SUM(Assumptions!CQ194:CQ205)*Expense!$G$5)</f>
        <v>615630.18566295912</v>
      </c>
      <c r="CR223" s="209">
        <f ca="1">IF(OR(CR$201&lt;Opening,CR$201&gt;Exit_12),0,SUM(Assumptions!CR194:CR205)*Expense!$G$5)</f>
        <v>615630.18566295912</v>
      </c>
      <c r="CS223" s="209">
        <f ca="1">IF(OR(CS$201&lt;Opening,CS$201&gt;Exit_12),0,SUM(Assumptions!CS194:CS205)*Expense!$G$5)</f>
        <v>615630.18566295912</v>
      </c>
      <c r="CT223" s="209">
        <f ca="1">IF(OR(CT$201&lt;Opening,CT$201&gt;Exit_12),0,SUM(Assumptions!CT194:CT205)*Expense!$G$5)</f>
        <v>615630.18566295912</v>
      </c>
      <c r="CU223" s="209">
        <f ca="1">IF(OR(CU$201&lt;Opening,CU$201&gt;Exit_12),0,SUM(Assumptions!CU194:CU205)*Expense!$G$5)</f>
        <v>615630.18566295912</v>
      </c>
      <c r="CV223" s="209">
        <f ca="1">IF(OR(CV$201&lt;Opening,CV$201&gt;Exit_12),0,SUM(Assumptions!CV194:CV205)*Expense!$G$5)</f>
        <v>615630.18566295912</v>
      </c>
      <c r="CW223" s="209">
        <f ca="1">IF(OR(CW$201&lt;Opening,CW$201&gt;Exit_12),0,SUM(Assumptions!CW194:CW205)*Expense!$G$5)</f>
        <v>643899.21022390772</v>
      </c>
      <c r="CX223" s="209">
        <f ca="1">IF(OR(CX$201&lt;Opening,CX$201&gt;Exit_12),0,SUM(Assumptions!CX194:CX205)*Expense!$G$5)</f>
        <v>643899.21022390772</v>
      </c>
      <c r="CY223" s="209">
        <f ca="1">IF(OR(CY$201&lt;Opening,CY$201&gt;Exit_12),0,SUM(Assumptions!CY194:CY205)*Expense!$G$5)</f>
        <v>643899.21022390772</v>
      </c>
      <c r="CZ223" s="209">
        <f ca="1">IF(OR(CZ$201&lt;Opening,CZ$201&gt;Exit_12),0,SUM(Assumptions!CZ194:CZ205)*Expense!$G$5)</f>
        <v>643899.21022390772</v>
      </c>
      <c r="DA223" s="209">
        <f ca="1">IF(OR(DA$201&lt;Opening,DA$201&gt;Exit_12),0,SUM(Assumptions!DA194:DA205)*Expense!$G$5)</f>
        <v>643899.21022390772</v>
      </c>
      <c r="DB223" s="209">
        <f ca="1">IF(OR(DB$201&lt;Opening,DB$201&gt;Exit_12),0,SUM(Assumptions!DB194:DB205)*Expense!$G$5)</f>
        <v>643899.21022390772</v>
      </c>
      <c r="DC223" s="209">
        <f ca="1">IF(OR(DC$201&lt;Opening,DC$201&gt;Exit_12),0,SUM(Assumptions!DC194:DC205)*Expense!$G$5)</f>
        <v>643899.21022390772</v>
      </c>
      <c r="DD223" s="209">
        <f ca="1">IF(OR(DD$201&lt;Opening,DD$201&gt;Exit_12),0,SUM(Assumptions!DD194:DD205)*Expense!$G$5)</f>
        <v>643899.21022390772</v>
      </c>
      <c r="DE223" s="209">
        <f ca="1">IF(OR(DE$201&lt;Opening,DE$201&gt;Exit_12),0,SUM(Assumptions!DE194:DE205)*Expense!$G$5)</f>
        <v>643899.21022390772</v>
      </c>
      <c r="DF223" s="209">
        <f ca="1">IF(OR(DF$201&lt;Opening,DF$201&gt;Exit_12),0,SUM(Assumptions!DF194:DF205)*Expense!$G$5)</f>
        <v>643899.21022390772</v>
      </c>
      <c r="DG223" s="209">
        <f ca="1">IF(OR(DG$201&lt;Opening,DG$201&gt;Exit_12),0,SUM(Assumptions!DG194:DG205)*Expense!$G$5)</f>
        <v>643899.21022390772</v>
      </c>
      <c r="DH223" s="209">
        <f ca="1">IF(OR(DH$201&lt;Opening,DH$201&gt;Exit_12),0,SUM(Assumptions!DH194:DH205)*Expense!$G$5)</f>
        <v>643899.21022390772</v>
      </c>
      <c r="DI223" s="209">
        <f ca="1">IF(OR(DI$201&lt;Opening,DI$201&gt;Exit_12),0,SUM(Assumptions!DI194:DI205)*Expense!$G$5)</f>
        <v>673506.31147123792</v>
      </c>
      <c r="DJ223" s="209">
        <f ca="1">IF(OR(DJ$201&lt;Opening,DJ$201&gt;Exit_12),0,SUM(Assumptions!DJ194:DJ205)*Expense!$G$5)</f>
        <v>673506.31147123792</v>
      </c>
      <c r="DK223" s="209">
        <f ca="1">IF(OR(DK$201&lt;Opening,DK$201&gt;Exit_12),0,SUM(Assumptions!DK194:DK205)*Expense!$G$5)</f>
        <v>673506.31147123792</v>
      </c>
      <c r="DL223" s="209">
        <f ca="1">IF(OR(DL$201&lt;Opening,DL$201&gt;Exit_12),0,SUM(Assumptions!DL194:DL205)*Expense!$G$5)</f>
        <v>673506.31147123792</v>
      </c>
      <c r="DM223" s="209">
        <f ca="1">IF(OR(DM$201&lt;Opening,DM$201&gt;Exit_12),0,SUM(Assumptions!DM194:DM205)*Expense!$G$5)</f>
        <v>673506.31147123792</v>
      </c>
      <c r="DN223" s="209">
        <f ca="1">IF(OR(DN$201&lt;Opening,DN$201&gt;Exit_12),0,SUM(Assumptions!DN194:DN205)*Expense!$G$5)</f>
        <v>673506.31147123792</v>
      </c>
      <c r="DO223" s="209">
        <f ca="1">IF(OR(DO$201&lt;Opening,DO$201&gt;Exit_12),0,SUM(Assumptions!DO194:DO205)*Expense!$G$5)</f>
        <v>673506.31147123792</v>
      </c>
      <c r="DP223" s="209">
        <f ca="1">IF(OR(DP$201&lt;Opening,DP$201&gt;Exit_12),0,SUM(Assumptions!DP194:DP205)*Expense!$G$5)</f>
        <v>673506.31147123792</v>
      </c>
      <c r="DQ223" s="209">
        <f ca="1">IF(OR(DQ$201&lt;Opening,DQ$201&gt;Exit_12),0,SUM(Assumptions!DQ194:DQ205)*Expense!$G$5)</f>
        <v>673506.31147123792</v>
      </c>
      <c r="DR223" s="209">
        <f ca="1">IF(OR(DR$201&lt;Opening,DR$201&gt;Exit_12),0,SUM(Assumptions!DR194:DR205)*Expense!$G$5)</f>
        <v>673506.31147123792</v>
      </c>
      <c r="DS223" s="209">
        <f ca="1">IF(OR(DS$201&lt;Opening,DS$201&gt;Exit_12),0,SUM(Assumptions!DS194:DS205)*Expense!$G$5)</f>
        <v>673506.31147123792</v>
      </c>
      <c r="DT223" s="209">
        <f ca="1">IF(OR(DT$201&lt;Opening,DT$201&gt;Exit_12),0,SUM(Assumptions!DT194:DT205)*Expense!$G$5)</f>
        <v>673506.31147123792</v>
      </c>
      <c r="DU223" s="209">
        <f ca="1">IF(OR(DU$201&lt;Opening,DU$201&gt;Exit_12),0,SUM(Assumptions!DU194:DU205)*Expense!$G$5)</f>
        <v>704516.13200301898</v>
      </c>
      <c r="DV223" s="209">
        <f ca="1">IF(OR(DV$201&lt;Opening,DV$201&gt;Exit_12),0,SUM(Assumptions!DV194:DV205)*Expense!$G$5)</f>
        <v>704516.13200301898</v>
      </c>
      <c r="DW223" s="209">
        <f ca="1">IF(OR(DW$201&lt;Opening,DW$201&gt;Exit_12),0,SUM(Assumptions!DW194:DW205)*Expense!$G$5)</f>
        <v>704516.13200301898</v>
      </c>
      <c r="DX223" s="209">
        <f ca="1">IF(OR(DX$201&lt;Opening,DX$201&gt;Exit_12),0,SUM(Assumptions!DX194:DX205)*Expense!$G$5)</f>
        <v>704516.13200301898</v>
      </c>
      <c r="DY223" s="209">
        <f ca="1">IF(OR(DY$201&lt;Opening,DY$201&gt;Exit_12),0,SUM(Assumptions!DY194:DY205)*Expense!$G$5)</f>
        <v>704516.13200301898</v>
      </c>
      <c r="DZ223" s="209">
        <f ca="1">IF(OR(DZ$201&lt;Opening,DZ$201&gt;Exit_12),0,SUM(Assumptions!DZ194:DZ205)*Expense!$G$5)</f>
        <v>704516.13200301898</v>
      </c>
      <c r="EA223" s="209">
        <f ca="1">IF(OR(EA$201&lt;Opening,EA$201&gt;Exit_12),0,SUM(Assumptions!EA194:EA205)*Expense!$G$5)</f>
        <v>704516.13200301898</v>
      </c>
      <c r="EB223" s="209">
        <f ca="1">IF(OR(EB$201&lt;Opening,EB$201&gt;Exit_12),0,SUM(Assumptions!EB194:EB205)*Expense!$G$5)</f>
        <v>704516.13200301898</v>
      </c>
      <c r="EC223" s="209">
        <f ca="1">IF(OR(EC$201&lt;Opening,EC$201&gt;Exit_12),0,SUM(Assumptions!EC194:EC205)*Expense!$G$5)</f>
        <v>704516.13200301898</v>
      </c>
      <c r="ED223" s="209">
        <f ca="1">IF(OR(ED$201&lt;Opening,ED$201&gt;Exit_12),0,SUM(Assumptions!ED194:ED205)*Expense!$G$5)</f>
        <v>704516.13200301898</v>
      </c>
      <c r="EE223" s="209">
        <f ca="1">IF(OR(EE$201&lt;Opening,EE$201&gt;Exit_12),0,SUM(Assumptions!EE194:EE205)*Expense!$G$5)</f>
        <v>704516.13200301898</v>
      </c>
      <c r="EF223" s="209">
        <f ca="1">IF(OR(EF$201&lt;Opening,EF$201&gt;Exit_12),0,SUM(Assumptions!EF194:EF205)*Expense!$G$5)</f>
        <v>704516.13200301898</v>
      </c>
      <c r="EG223" s="209">
        <f ca="1">IF(OR(EG$201&lt;Opening,EG$201&gt;Exit_12),0,SUM(Assumptions!EG194:EG205)*Expense!$G$5)</f>
        <v>736996.47871013533</v>
      </c>
      <c r="EH223" s="209">
        <f ca="1">IF(OR(EH$201&lt;Opening,EH$201&gt;Exit_12),0,SUM(Assumptions!EH194:EH205)*Expense!$G$5)</f>
        <v>736996.47871013533</v>
      </c>
      <c r="EI223" s="209">
        <f ca="1">IF(OR(EI$201&lt;Opening,EI$201&gt;Exit_12),0,SUM(Assumptions!EI194:EI205)*Expense!$G$5)</f>
        <v>736996.47871013533</v>
      </c>
      <c r="EJ223" s="209">
        <f ca="1">IF(OR(EJ$201&lt;Opening,EJ$201&gt;Exit_12),0,SUM(Assumptions!EJ194:EJ205)*Expense!$G$5)</f>
        <v>736996.47871013533</v>
      </c>
      <c r="EK223" s="209">
        <f ca="1">IF(OR(EK$201&lt;Opening,EK$201&gt;Exit_12),0,SUM(Assumptions!EK194:EK205)*Expense!$G$5)</f>
        <v>736996.47871013533</v>
      </c>
      <c r="EL223" s="209">
        <f ca="1">IF(OR(EL$201&lt;Opening,EL$201&gt;Exit_12),0,SUM(Assumptions!EL194:EL205)*Expense!$G$5)</f>
        <v>736996.47871013533</v>
      </c>
      <c r="EM223" s="209">
        <f ca="1">IF(OR(EM$201&lt;Opening,EM$201&gt;Exit_12),0,SUM(Assumptions!EM194:EM205)*Expense!$G$5)</f>
        <v>736996.47871013533</v>
      </c>
      <c r="EN223" s="209">
        <f ca="1">IF(OR(EN$201&lt;Opening,EN$201&gt;Exit_12),0,SUM(Assumptions!EN194:EN205)*Expense!$G$5)</f>
        <v>736996.47871013533</v>
      </c>
      <c r="EO223" s="209">
        <f ca="1">IF(OR(EO$201&lt;Opening,EO$201&gt;Exit_12),0,SUM(Assumptions!EO194:EO205)*Expense!$G$5)</f>
        <v>736996.47871013533</v>
      </c>
      <c r="EP223" s="209">
        <f ca="1">IF(OR(EP$201&lt;Opening,EP$201&gt;Exit_12),0,SUM(Assumptions!EP194:EP205)*Expense!$G$5)</f>
        <v>736996.47871013533</v>
      </c>
      <c r="EQ223" s="209">
        <f ca="1">IF(OR(EQ$201&lt;Opening,EQ$201&gt;Exit_12),0,SUM(Assumptions!EQ194:EQ205)*Expense!$G$5)</f>
        <v>736996.47871013533</v>
      </c>
      <c r="ER223" s="209">
        <f ca="1">IF(OR(ER$201&lt;Opening,ER$201&gt;Exit_12),0,SUM(Assumptions!ER194:ER205)*Expense!$G$5)</f>
        <v>736996.47871013533</v>
      </c>
      <c r="ES223" s="209">
        <f ca="1">IF(OR(ES$201&lt;Opening,ES$201&gt;Exit_12),0,SUM(Assumptions!ES194:ES205)*Expense!$G$5)</f>
        <v>771018.47895581683</v>
      </c>
      <c r="ET223" s="209">
        <f ca="1">IF(OR(ET$201&lt;Opening,ET$201&gt;Exit_12),0,SUM(Assumptions!ET194:ET205)*Expense!$G$5)</f>
        <v>771018.47895581683</v>
      </c>
      <c r="EU223" s="209">
        <f ca="1">IF(OR(EU$201&lt;Opening,EU$201&gt;Exit_12),0,SUM(Assumptions!EU194:EU205)*Expense!$G$5)</f>
        <v>771018.47895581683</v>
      </c>
      <c r="EV223" s="209">
        <f ca="1">IF(OR(EV$201&lt;Opening,EV$201&gt;Exit_12),0,SUM(Assumptions!EV194:EV205)*Expense!$G$5)</f>
        <v>771018.47895581683</v>
      </c>
      <c r="EW223" s="209">
        <f ca="1">IF(OR(EW$201&lt;Opening,EW$201&gt;Exit_12),0,SUM(Assumptions!EW194:EW205)*Expense!$G$5)</f>
        <v>771018.47895581683</v>
      </c>
      <c r="EX223" s="209">
        <f ca="1">IF(OR(EX$201&lt;Opening,EX$201&gt;Exit_12),0,SUM(Assumptions!EX194:EX205)*Expense!$G$5)</f>
        <v>771018.47895581683</v>
      </c>
      <c r="EY223" s="209">
        <f ca="1">IF(OR(EY$201&lt;Opening,EY$201&gt;Exit_12),0,SUM(Assumptions!EY194:EY205)*Expense!$G$5)</f>
        <v>771018.47895581683</v>
      </c>
      <c r="EZ223" s="209">
        <f ca="1">IF(OR(EZ$201&lt;Opening,EZ$201&gt;Exit_12),0,SUM(Assumptions!EZ194:EZ205)*Expense!$G$5)</f>
        <v>771018.47895581683</v>
      </c>
      <c r="FA223" s="209">
        <f ca="1">IF(OR(FA$201&lt;Opening,FA$201&gt;Exit_12),0,SUM(Assumptions!FA194:FA205)*Expense!$G$5)</f>
        <v>771018.47895581683</v>
      </c>
      <c r="FB223" s="209">
        <f ca="1">IF(OR(FB$201&lt;Opening,FB$201&gt;Exit_12),0,SUM(Assumptions!FB194:FB205)*Expense!$G$5)</f>
        <v>771018.47895581683</v>
      </c>
      <c r="FC223" s="209">
        <f ca="1">IF(OR(FC$201&lt;Opening,FC$201&gt;Exit_12),0,SUM(Assumptions!FC194:FC205)*Expense!$G$5)</f>
        <v>771018.47895581683</v>
      </c>
      <c r="FD223" s="209">
        <f ca="1">IF(OR(FD$201&lt;Opening,FD$201&gt;Exit_12),0,SUM(Assumptions!FD194:FD205)*Expense!$G$5)</f>
        <v>771018.47895581683</v>
      </c>
      <c r="FE223" s="209">
        <f ca="1">IF(OR(FE$201&lt;Opening,FE$201&gt;Exit_12),0,SUM(Assumptions!FE194:FE205)*Expense!$G$5)</f>
        <v>806656.74450308725</v>
      </c>
      <c r="FF223" s="209">
        <f ca="1">IF(OR(FF$201&lt;Opening,FF$201&gt;Exit_12),0,SUM(Assumptions!FF194:FF205)*Expense!$G$5)</f>
        <v>806656.74450308725</v>
      </c>
      <c r="FG223" s="209">
        <f ca="1">IF(OR(FG$201&lt;Opening,FG$201&gt;Exit_12),0,SUM(Assumptions!FG194:FG205)*Expense!$G$5)</f>
        <v>806656.74450308725</v>
      </c>
      <c r="FH223" s="209">
        <f ca="1">IF(OR(FH$201&lt;Opening,FH$201&gt;Exit_12),0,SUM(Assumptions!FH194:FH205)*Expense!$G$5)</f>
        <v>806656.74450308725</v>
      </c>
      <c r="FI223" s="209">
        <f ca="1">IF(OR(FI$201&lt;Opening,FI$201&gt;Exit_12),0,SUM(Assumptions!FI194:FI205)*Expense!$G$5)</f>
        <v>806656.74450308725</v>
      </c>
      <c r="FJ223" s="209">
        <f ca="1">IF(OR(FJ$201&lt;Opening,FJ$201&gt;Exit_12),0,SUM(Assumptions!FJ194:FJ205)*Expense!$G$5)</f>
        <v>806656.74450308725</v>
      </c>
      <c r="FK223" s="209">
        <f>IF(OR(FK$201&lt;Opening,FK$201&gt;Exit_12),0,SUM(Assumptions!FK194:FK205)*Expense!$G$5)</f>
        <v>0</v>
      </c>
      <c r="FL223" s="209">
        <f>IF(OR(FL$201&lt;Opening,FL$201&gt;Exit_12),0,SUM(Assumptions!FL194:FL205)*Expense!$G$5)</f>
        <v>0</v>
      </c>
      <c r="FM223" s="209">
        <f>IF(OR(FM$201&lt;Opening,FM$201&gt;Exit_12),0,SUM(Assumptions!FM194:FM205)*Expense!$G$5)</f>
        <v>0</v>
      </c>
      <c r="FN223" s="209">
        <f>IF(OR(FN$201&lt;Opening,FN$201&gt;Exit_12),0,SUM(Assumptions!FN194:FN205)*Expense!$G$5)</f>
        <v>0</v>
      </c>
      <c r="FO223" s="209">
        <f>IF(OR(FO$201&lt;Opening,FO$201&gt;Exit_12),0,SUM(Assumptions!FO194:FO205)*Expense!$G$5)</f>
        <v>0</v>
      </c>
      <c r="FP223" s="209">
        <f>IF(OR(FP$201&lt;Opening,FP$201&gt;Exit_12),0,SUM(Assumptions!FP194:FP205)*Expense!$G$5)</f>
        <v>0</v>
      </c>
      <c r="FQ223" s="209">
        <f>IF(OR(FQ$201&lt;Opening,FQ$201&gt;Exit_12),0,SUM(Assumptions!FQ194:FQ205)*Expense!$G$5)</f>
        <v>0</v>
      </c>
      <c r="FR223" s="209">
        <f>IF(OR(FR$201&lt;Opening,FR$201&gt;Exit_12),0,SUM(Assumptions!FR194:FR205)*Expense!$G$5)</f>
        <v>0</v>
      </c>
      <c r="FS223" s="209">
        <f>IF(OR(FS$201&lt;Opening,FS$201&gt;Exit_12),0,SUM(Assumptions!FS194:FS205)*Expense!$G$5)</f>
        <v>0</v>
      </c>
      <c r="FT223" s="209">
        <f>IF(OR(FT$201&lt;Opening,FT$201&gt;Exit_12),0,SUM(Assumptions!FT194:FT205)*Expense!$G$5)</f>
        <v>0</v>
      </c>
      <c r="FU223" s="209">
        <f>IF(OR(FU$201&lt;Opening,FU$201&gt;Exit_12),0,SUM(Assumptions!FU194:FU205)*Expense!$G$5)</f>
        <v>0</v>
      </c>
      <c r="FV223" s="209">
        <f>IF(OR(FV$201&lt;Opening,FV$201&gt;Exit_12),0,SUM(Assumptions!FV194:FV205)*Expense!$G$5)</f>
        <v>0</v>
      </c>
      <c r="FW223" s="209">
        <f>IF(OR(FW$201&lt;Opening,FW$201&gt;Exit_12),0,SUM(Assumptions!FW194:FW205)*Expense!$G$5)</f>
        <v>0</v>
      </c>
      <c r="FX223" s="209">
        <f>IF(OR(FX$201&lt;Opening,FX$201&gt;Exit_12),0,SUM(Assumptions!FX194:FX205)*Expense!$G$5)</f>
        <v>0</v>
      </c>
      <c r="FY223" s="209">
        <f>IF(OR(FY$201&lt;Opening,FY$201&gt;Exit_12),0,SUM(Assumptions!FY194:FY205)*Expense!$G$5)</f>
        <v>0</v>
      </c>
      <c r="FZ223" s="209">
        <f>IF(OR(FZ$201&lt;Opening,FZ$201&gt;Exit_12),0,SUM(Assumptions!FZ194:FZ205)*Expense!$G$5)</f>
        <v>0</v>
      </c>
      <c r="GA223" s="209">
        <f>IF(OR(GA$201&lt;Opening,GA$201&gt;Exit_12),0,SUM(Assumptions!GA194:GA205)*Expense!$G$5)</f>
        <v>0</v>
      </c>
      <c r="GB223" s="209">
        <f>IF(OR(GB$201&lt;Opening,GB$201&gt;Exit_12),0,SUM(Assumptions!GB194:GB205)*Expense!$G$5)</f>
        <v>0</v>
      </c>
      <c r="GC223" s="209">
        <f>IF(OR(GC$201&lt;Opening,GC$201&gt;Exit_12),0,SUM(Assumptions!GC194:GC205)*Expense!$G$5)</f>
        <v>0</v>
      </c>
      <c r="GD223" s="209">
        <f>IF(OR(GD$201&lt;Opening,GD$201&gt;Exit_12),0,SUM(Assumptions!GD194:GD205)*Expense!$G$5)</f>
        <v>0</v>
      </c>
      <c r="GE223" s="209">
        <f>IF(OR(GE$201&lt;Opening,GE$201&gt;Exit_12),0,SUM(Assumptions!GE194:GE205)*Expense!$G$5)</f>
        <v>0</v>
      </c>
      <c r="GF223" s="209">
        <f>IF(OR(GF$201&lt;Opening,GF$201&gt;Exit_12),0,SUM(Assumptions!GF194:GF205)*Expense!$G$5)</f>
        <v>0</v>
      </c>
      <c r="GG223" s="209">
        <f>IF(OR(GG$201&lt;Opening,GG$201&gt;Exit_12),0,SUM(Assumptions!GG194:GG205)*Expense!$G$5)</f>
        <v>0</v>
      </c>
      <c r="GH223" s="209">
        <f>IF(OR(GH$201&lt;Opening,GH$201&gt;Exit_12),0,SUM(Assumptions!GH194:GH205)*Expense!$G$5)</f>
        <v>0</v>
      </c>
      <c r="GI223" s="209">
        <f>IF(OR(GI$201&lt;Opening,GI$201&gt;Exit_12),0,SUM(Assumptions!GI194:GI205)*Expense!$G$5)</f>
        <v>0</v>
      </c>
      <c r="GJ223" s="209">
        <f>IF(OR(GJ$201&lt;Opening,GJ$201&gt;Exit_12),0,SUM(Assumptions!GJ194:GJ205)*Expense!$G$5)</f>
        <v>0</v>
      </c>
      <c r="GK223" s="209">
        <f>IF(OR(GK$201&lt;Opening,GK$201&gt;Exit_12),0,SUM(Assumptions!GK194:GK205)*Expense!$G$5)</f>
        <v>0</v>
      </c>
      <c r="GL223" s="209">
        <f>IF(OR(GL$201&lt;Opening,GL$201&gt;Exit_12),0,SUM(Assumptions!GL194:GL205)*Expense!$G$5)</f>
        <v>0</v>
      </c>
      <c r="GM223" s="209">
        <f>IF(OR(GM$201&lt;Opening,GM$201&gt;Exit_12),0,SUM(Assumptions!GM194:GM205)*Expense!$G$5)</f>
        <v>0</v>
      </c>
      <c r="GN223" s="209">
        <f>IF(OR(GN$201&lt;Opening,GN$201&gt;Exit_12),0,SUM(Assumptions!GN194:GN205)*Expense!$G$5)</f>
        <v>0</v>
      </c>
      <c r="GO223" s="209">
        <f>IF(OR(GO$201&lt;Opening,GO$201&gt;Exit_12),0,SUM(Assumptions!GO194:GO205)*Expense!$G$5)</f>
        <v>0</v>
      </c>
      <c r="GP223" s="209">
        <f>IF(OR(GP$201&lt;Opening,GP$201&gt;Exit_12),0,SUM(Assumptions!GP194:GP205)*Expense!$G$5)</f>
        <v>0</v>
      </c>
      <c r="GQ223" s="209">
        <f>IF(OR(GQ$201&lt;Opening,GQ$201&gt;Exit_12),0,SUM(Assumptions!GQ194:GQ205)*Expense!$G$5)</f>
        <v>0</v>
      </c>
      <c r="GR223" s="209">
        <f>IF(OR(GR$201&lt;Opening,GR$201&gt;Exit_12),0,SUM(Assumptions!GR194:GR205)*Expense!$G$5)</f>
        <v>0</v>
      </c>
      <c r="GS223" s="209">
        <f>IF(OR(GS$201&lt;Opening,GS$201&gt;Exit_12),0,SUM(Assumptions!GS194:GS205)*Expense!$G$5)</f>
        <v>0</v>
      </c>
      <c r="GT223" s="209">
        <f>IF(OR(GT$201&lt;Opening,GT$201&gt;Exit_12),0,SUM(Assumptions!GT194:GT205)*Expense!$G$5)</f>
        <v>0</v>
      </c>
      <c r="GU223" s="209">
        <f>IF(OR(GU$201&lt;Opening,GU$201&gt;Exit_12),0,SUM(Assumptions!GU194:GU205)*Expense!$G$5)</f>
        <v>0</v>
      </c>
      <c r="GV223" s="209">
        <f>IF(OR(GV$201&lt;Opening,GV$201&gt;Exit_12),0,SUM(Assumptions!GV194:GV205)*Expense!$G$5)</f>
        <v>0</v>
      </c>
      <c r="GW223" s="209">
        <f>IF(OR(GW$201&lt;Opening,GW$201&gt;Exit_12),0,SUM(Assumptions!GW194:GW205)*Expense!$G$5)</f>
        <v>0</v>
      </c>
      <c r="GX223" s="209">
        <f>IF(OR(GX$201&lt;Opening,GX$201&gt;Exit_12),0,SUM(Assumptions!GX194:GX205)*Expense!$G$5)</f>
        <v>0</v>
      </c>
      <c r="GY223" s="209">
        <f>IF(OR(GY$201&lt;Opening,GY$201&gt;Exit_12),0,SUM(Assumptions!GY194:GY205)*Expense!$G$5)</f>
        <v>0</v>
      </c>
      <c r="GZ223" s="209">
        <f>IF(OR(GZ$201&lt;Opening,GZ$201&gt;Exit_12),0,SUM(Assumptions!GZ194:GZ205)*Expense!$G$5)</f>
        <v>0</v>
      </c>
      <c r="HA223" s="209">
        <f>IF(OR(HA$201&lt;Opening,HA$201&gt;Exit_12),0,SUM(Assumptions!HA194:HA205)*Expense!$G$5)</f>
        <v>0</v>
      </c>
      <c r="HB223" s="209">
        <f>IF(OR(HB$201&lt;Opening,HB$201&gt;Exit_12),0,SUM(Assumptions!HB194:HB205)*Expense!$G$5)</f>
        <v>0</v>
      </c>
      <c r="HC223" s="209">
        <f>IF(OR(HC$201&lt;Opening,HC$201&gt;Exit_12),0,SUM(Assumptions!HC194:HC205)*Expense!$G$5)</f>
        <v>0</v>
      </c>
      <c r="HD223" s="209">
        <f>IF(OR(HD$201&lt;Opening,HD$201&gt;Exit_12),0,SUM(Assumptions!HD194:HD205)*Expense!$G$5)</f>
        <v>0</v>
      </c>
      <c r="HE223" s="209">
        <f>IF(OR(HE$201&lt;Opening,HE$201&gt;Exit_12),0,SUM(Assumptions!HE194:HE205)*Expense!$G$5)</f>
        <v>0</v>
      </c>
      <c r="HF223" s="209">
        <f>IF(OR(HF$201&lt;Opening,HF$201&gt;Exit_12),0,SUM(Assumptions!HF194:HF205)*Expense!$G$5)</f>
        <v>0</v>
      </c>
      <c r="HG223" s="209">
        <f>IF(OR(HG$201&lt;Opening,HG$201&gt;Exit_12),0,SUM(Assumptions!HG194:HG205)*Expense!$G$5)</f>
        <v>0</v>
      </c>
      <c r="HH223" s="209">
        <f>IF(OR(HH$201&lt;Opening,HH$201&gt;Exit_12),0,SUM(Assumptions!HH194:HH205)*Expense!$G$5)</f>
        <v>0</v>
      </c>
      <c r="HI223" s="209">
        <f>IF(OR(HI$201&lt;Opening,HI$201&gt;Exit_12),0,SUM(Assumptions!HI194:HI205)*Expense!$G$5)</f>
        <v>0</v>
      </c>
      <c r="HJ223" s="209">
        <f>IF(OR(HJ$201&lt;Opening,HJ$201&gt;Exit_12),0,SUM(Assumptions!HJ194:HJ205)*Expense!$G$5)</f>
        <v>0</v>
      </c>
      <c r="HK223" s="209">
        <f>IF(OR(HK$201&lt;Opening,HK$201&gt;Exit_12),0,SUM(Assumptions!HK194:HK205)*Expense!$G$5)</f>
        <v>0</v>
      </c>
      <c r="HL223" s="209">
        <f>IF(OR(HL$201&lt;Opening,HL$201&gt;Exit_12),0,SUM(Assumptions!HL194:HL205)*Expense!$G$5)</f>
        <v>0</v>
      </c>
      <c r="HM223" s="209">
        <f>IF(OR(HM$201&lt;Opening,HM$201&gt;Exit_12),0,SUM(Assumptions!HM194:HM205)*Expense!$G$5)</f>
        <v>0</v>
      </c>
      <c r="HN223" s="209">
        <f>IF(OR(HN$201&lt;Opening,HN$201&gt;Exit_12),0,SUM(Assumptions!HN194:HN205)*Expense!$G$5)</f>
        <v>0</v>
      </c>
      <c r="HO223" s="209">
        <f>IF(OR(HO$201&lt;Opening,HO$201&gt;Exit_12),0,SUM(Assumptions!HO194:HO205)*Expense!$G$5)</f>
        <v>0</v>
      </c>
      <c r="HP223" s="209">
        <f>IF(OR(HP$201&lt;Opening,HP$201&gt;Exit_12),0,SUM(Assumptions!HP194:HP205)*Expense!$G$5)</f>
        <v>0</v>
      </c>
      <c r="HQ223" s="209">
        <f>IF(OR(HQ$201&lt;Opening,HQ$201&gt;Exit_12),0,SUM(Assumptions!HQ194:HQ205)*Expense!$G$5)</f>
        <v>0</v>
      </c>
      <c r="HR223" s="209">
        <f>IF(OR(HR$201&lt;Opening,HR$201&gt;Exit_12),0,SUM(Assumptions!HR194:HR205)*Expense!$G$5)</f>
        <v>0</v>
      </c>
      <c r="HS223" s="209">
        <f>IF(OR(HS$201&lt;Opening,HS$201&gt;Exit_12),0,SUM(Assumptions!HS194:HS205)*Expense!$G$5)</f>
        <v>0</v>
      </c>
      <c r="HT223" s="209">
        <f>IF(OR(HT$201&lt;Opening,HT$201&gt;Exit_12),0,SUM(Assumptions!HT194:HT205)*Expense!$G$5)</f>
        <v>0</v>
      </c>
      <c r="HU223" s="209">
        <f>IF(OR(HU$201&lt;Opening,HU$201&gt;Exit_12),0,SUM(Assumptions!HU194:HU205)*Expense!$G$5)</f>
        <v>0</v>
      </c>
      <c r="HV223" s="209">
        <f>IF(OR(HV$201&lt;Opening,HV$201&gt;Exit_12),0,SUM(Assumptions!HV194:HV205)*Expense!$G$5)</f>
        <v>0</v>
      </c>
      <c r="HW223" s="209">
        <f>IF(OR(HW$201&lt;Opening,HW$201&gt;Exit_12),0,SUM(Assumptions!HW194:HW205)*Expense!$G$5)</f>
        <v>0</v>
      </c>
      <c r="HX223" s="209">
        <f>IF(OR(HX$201&lt;Opening,HX$201&gt;Exit_12),0,SUM(Assumptions!HX194:HX205)*Expense!$G$5)</f>
        <v>0</v>
      </c>
      <c r="HY223" s="209">
        <f>IF(OR(HY$201&lt;Opening,HY$201&gt;Exit_12),0,SUM(Assumptions!HY194:HY205)*Expense!$G$5)</f>
        <v>0</v>
      </c>
      <c r="HZ223" s="209">
        <f>IF(OR(HZ$201&lt;Opening,HZ$201&gt;Exit_12),0,SUM(Assumptions!HZ194:HZ205)*Expense!$G$5)</f>
        <v>0</v>
      </c>
      <c r="IA223" s="209">
        <f>IF(OR(IA$201&lt;Opening,IA$201&gt;Exit_12),0,SUM(Assumptions!IA194:IA205)*Expense!$G$5)</f>
        <v>0</v>
      </c>
      <c r="IB223" s="209">
        <f>IF(OR(IB$201&lt;Opening,IB$201&gt;Exit_12),0,SUM(Assumptions!IB194:IB205)*Expense!$G$5)</f>
        <v>0</v>
      </c>
      <c r="IC223" s="209">
        <f>IF(OR(IC$201&lt;Opening,IC$201&gt;Exit_12),0,SUM(Assumptions!IC194:IC205)*Expense!$G$5)</f>
        <v>0</v>
      </c>
      <c r="ID223" s="209">
        <f>IF(OR(ID$201&lt;Opening,ID$201&gt;Exit_12),0,SUM(Assumptions!ID194:ID205)*Expense!$G$5)</f>
        <v>0</v>
      </c>
      <c r="IE223" s="209">
        <f>IF(OR(IE$201&lt;Opening,IE$201&gt;Exit_12),0,SUM(Assumptions!IE194:IE205)*Expense!$G$5)</f>
        <v>0</v>
      </c>
      <c r="IF223" s="209">
        <f>IF(OR(IF$201&lt;Opening,IF$201&gt;Exit_12),0,SUM(Assumptions!IF194:IF205)*Expense!$G$5)</f>
        <v>0</v>
      </c>
      <c r="IG223" s="209">
        <f>IF(OR(IG$201&lt;Opening,IG$201&gt;Exit_12),0,SUM(Assumptions!IG194:IG205)*Expense!$G$5)</f>
        <v>0</v>
      </c>
      <c r="IH223" s="209">
        <f>IF(OR(IH$201&lt;Opening,IH$201&gt;Exit_12),0,SUM(Assumptions!IH194:IH205)*Expense!$G$5)</f>
        <v>0</v>
      </c>
      <c r="II223" s="209">
        <f>IF(OR(II$201&lt;Opening,II$201&gt;Exit_12),0,SUM(Assumptions!II194:II205)*Expense!$G$5)</f>
        <v>0</v>
      </c>
      <c r="IJ223" s="209">
        <f>IF(OR(IJ$201&lt;Opening,IJ$201&gt;Exit_12),0,SUM(Assumptions!IJ194:IJ205)*Expense!$G$5)</f>
        <v>0</v>
      </c>
      <c r="IK223" s="209">
        <f>IF(OR(IK$201&lt;Opening,IK$201&gt;Exit_12),0,SUM(Assumptions!IK194:IK205)*Expense!$G$5)</f>
        <v>0</v>
      </c>
      <c r="IL223" s="209">
        <f>IF(OR(IL$201&lt;Opening,IL$201&gt;Exit_12),0,SUM(Assumptions!IL194:IL205)*Expense!$G$5)</f>
        <v>0</v>
      </c>
      <c r="IM223" s="209">
        <f>IF(OR(IM$201&lt;Opening,IM$201&gt;Exit_12),0,SUM(Assumptions!IM194:IM205)*Expense!$G$5)</f>
        <v>0</v>
      </c>
      <c r="IN223" s="209">
        <f>IF(OR(IN$201&lt;Opening,IN$201&gt;Exit_12),0,SUM(Assumptions!IN194:IN205)*Expense!$G$5)</f>
        <v>0</v>
      </c>
      <c r="IO223" s="209">
        <f>IF(OR(IO$201&lt;Opening,IO$201&gt;Exit_12),0,SUM(Assumptions!IO194:IO205)*Expense!$G$5)</f>
        <v>0</v>
      </c>
      <c r="IP223" s="209">
        <f>IF(OR(IP$201&lt;Opening,IP$201&gt;Exit_12),0,SUM(Assumptions!IP194:IP205)*Expense!$G$5)</f>
        <v>0</v>
      </c>
      <c r="IQ223" s="209">
        <f>IF(OR(IQ$201&lt;Opening,IQ$201&gt;Exit_12),0,SUM(Assumptions!IQ194:IQ205)*Expense!$G$5)</f>
        <v>0</v>
      </c>
      <c r="IR223" s="209">
        <f>IF(OR(IR$201&lt;Opening,IR$201&gt;Exit_12),0,SUM(Assumptions!IR194:IR205)*Expense!$G$5)</f>
        <v>0</v>
      </c>
      <c r="IS223" s="209">
        <f>IF(OR(IS$201&lt;Opening,IS$201&gt;Exit_12),0,SUM(Assumptions!IS194:IS205)*Expense!$G$5)</f>
        <v>0</v>
      </c>
      <c r="IT223" s="209">
        <f>IF(OR(IT$201&lt;Opening,IT$201&gt;Exit_12),0,SUM(Assumptions!IT194:IT205)*Expense!$G$5)</f>
        <v>0</v>
      </c>
      <c r="IU223" s="209">
        <f>IF(OR(IU$201&lt;Opening,IU$201&gt;Exit_12),0,SUM(Assumptions!IU194:IU205)*Expense!$G$5)</f>
        <v>0</v>
      </c>
    </row>
    <row r="224" spans="1:255" s="195" customFormat="1">
      <c r="A224" s="182"/>
      <c r="B224" s="210" t="s">
        <v>266</v>
      </c>
      <c r="C224" s="182"/>
      <c r="D224" s="182"/>
      <c r="E224" s="209">
        <f>IF(OR(E$201&lt;Opening,E$201&gt;Exit_12),0,Expense!$I$5*(1+Expense!$I$6)^(E199-1)/12)</f>
        <v>0</v>
      </c>
      <c r="F224" s="209">
        <f>IF(OR(F$201&lt;Opening,F$201&gt;Exit_12),0,Expense!$I$5*(1+Expense!$I$6)^(F199-1)/12)</f>
        <v>0</v>
      </c>
      <c r="G224" s="209">
        <f>IF(OR(G$201&lt;Opening,G$201&gt;Exit_12),0,Expense!$I$5*(1+Expense!$I$6)^(G199-1)/12)</f>
        <v>0</v>
      </c>
      <c r="H224" s="209">
        <f>IF(OR(H$201&lt;Opening,H$201&gt;Exit_12),0,Expense!$I$5*(1+Expense!$I$6)^(H199-1)/12)</f>
        <v>0</v>
      </c>
      <c r="I224" s="209">
        <f>IF(OR(I$201&lt;Opening,I$201&gt;Exit_12),0,Expense!$I$5*(1+Expense!$I$6)^(I199-1)/12)</f>
        <v>0</v>
      </c>
      <c r="J224" s="209">
        <f>IF(OR(J$201&lt;Opening,J$201&gt;Exit_12),0,Expense!$I$5*(1+Expense!$I$6)^(J199-1)/12)</f>
        <v>0</v>
      </c>
      <c r="K224" s="209">
        <f>IF(OR(K$201&lt;Opening,K$201&gt;Exit_12),0,Expense!$I$5*(1+Expense!$I$6)^(K199-1)/12)</f>
        <v>0</v>
      </c>
      <c r="L224" s="209">
        <f>IF(OR(L$201&lt;Opening,L$201&gt;Exit_12),0,Expense!$I$5*(1+Expense!$I$6)^(L199-1)/12)</f>
        <v>0</v>
      </c>
      <c r="M224" s="209">
        <f>IF(OR(M$201&lt;Opening,M$201&gt;Exit_12),0,Expense!$I$5*(1+Expense!$I$6)^(M199-1)/12)</f>
        <v>0</v>
      </c>
      <c r="N224" s="209">
        <f>IF(OR(N$201&lt;Opening,N$201&gt;Exit_12),0,Expense!$I$5*(1+Expense!$I$6)^(N199-1)/12)</f>
        <v>0</v>
      </c>
      <c r="O224" s="209">
        <f>IF(OR(O$201&lt;Opening,O$201&gt;Exit_12),0,Expense!$I$5*(1+Expense!$I$6)^(O199-1)/12)</f>
        <v>0</v>
      </c>
      <c r="P224" s="209">
        <f>IF(OR(P$201&lt;Opening,P$201&gt;Exit_12),0,Expense!$I$5*(1+Expense!$I$6)^(P199-1)/12)</f>
        <v>0</v>
      </c>
      <c r="Q224" s="209">
        <f>IF(OR(Q$201&lt;Opening,Q$201&gt;Exit_12),0,Expense!$I$5*(1+Expense!$I$6)^(Q199-1)/12)</f>
        <v>0</v>
      </c>
      <c r="R224" s="209">
        <f>IF(OR(R$201&lt;Opening,R$201&gt;Exit_12),0,Expense!$I$5*(1+Expense!$I$6)^(R199-1)/12)</f>
        <v>0</v>
      </c>
      <c r="S224" s="209">
        <f>IF(OR(S$201&lt;Opening,S$201&gt;Exit_12),0,Expense!$I$5*(1+Expense!$I$6)^(S199-1)/12)</f>
        <v>0</v>
      </c>
      <c r="T224" s="209">
        <f>IF(OR(T$201&lt;Opening,T$201&gt;Exit_12),0,Expense!$I$5*(1+Expense!$I$6)^(T199-1)/12)</f>
        <v>0</v>
      </c>
      <c r="U224" s="209">
        <f>IF(OR(U$201&lt;Opening,U$201&gt;Exit_12),0,Expense!$I$5*(1+Expense!$I$6)^(U199-1)/12)</f>
        <v>0</v>
      </c>
      <c r="V224" s="209">
        <f>IF(OR(V$201&lt;Opening,V$201&gt;Exit_12),0,Expense!$I$5*(1+Expense!$I$6)^(V199-1)/12)</f>
        <v>0</v>
      </c>
      <c r="W224" s="209">
        <f>IF(OR(W$201&lt;Opening,W$201&gt;Exit_12),0,Expense!$I$5*(1+Expense!$I$6)^(W199-1)/12)</f>
        <v>0</v>
      </c>
      <c r="X224" s="209">
        <f>IF(OR(X$201&lt;Opening,X$201&gt;Exit_12),0,Expense!$I$5*(1+Expense!$I$6)^(X199-1)/12)</f>
        <v>0</v>
      </c>
      <c r="Y224" s="209">
        <f>IF(OR(Y$201&lt;Opening,Y$201&gt;Exit_12),0,Expense!$I$5*(1+Expense!$I$6)^(Y199-1)/12)</f>
        <v>0</v>
      </c>
      <c r="Z224" s="209">
        <f>IF(OR(Z$201&lt;Opening,Z$201&gt;Exit_12),0,Expense!$I$5*(1+Expense!$I$6)^(Z199-1)/12)</f>
        <v>0</v>
      </c>
      <c r="AA224" s="209">
        <f>IF(OR(AA$201&lt;Opening,AA$201&gt;Exit_12),0,Expense!$I$5*(1+Expense!$I$6)^(AA199-1)/12)</f>
        <v>0</v>
      </c>
      <c r="AB224" s="209">
        <f>IF(OR(AB$201&lt;Opening,AB$201&gt;Exit_12),0,Expense!$I$5*(1+Expense!$I$6)^(AB199-1)/12)</f>
        <v>0</v>
      </c>
      <c r="AC224" s="209">
        <f>IF(OR(AC$201&lt;Opening,AC$201&gt;Exit_12),0,Expense!$I$5*(1+Expense!$I$6)^(AC199-1)/12)</f>
        <v>0</v>
      </c>
      <c r="AD224" s="209">
        <f>IF(OR(AD$201&lt;Opening,AD$201&gt;Exit_12),0,Expense!$I$5*(1+Expense!$I$6)^(AD199-1)/12)</f>
        <v>0</v>
      </c>
      <c r="AE224" s="209">
        <f>IF(OR(AE$201&lt;Opening,AE$201&gt;Exit_12),0,Expense!$I$5*(1+Expense!$I$6)^(AE199-1)/12)</f>
        <v>0</v>
      </c>
      <c r="AF224" s="209">
        <f>IF(OR(AF$201&lt;Opening,AF$201&gt;Exit_12),0,Expense!$I$5*(1+Expense!$I$6)^(AF199-1)/12)</f>
        <v>0</v>
      </c>
      <c r="AG224" s="209">
        <f>IF(OR(AG$201&lt;Opening,AG$201&gt;Exit_12),0,Expense!$I$5*(1+Expense!$I$6)^(AG199-1)/12)</f>
        <v>0</v>
      </c>
      <c r="AH224" s="209">
        <f>IF(OR(AH$201&lt;Opening,AH$201&gt;Exit_12),0,Expense!$I$5*(1+Expense!$I$6)^(AH199-1)/12)</f>
        <v>0</v>
      </c>
      <c r="AI224" s="209">
        <f>IF(OR(AI$201&lt;Opening,AI$201&gt;Exit_12),0,Expense!$I$5*(1+Expense!$I$6)^(AI199-1)/12)</f>
        <v>0</v>
      </c>
      <c r="AJ224" s="209">
        <f>IF(OR(AJ$201&lt;Opening,AJ$201&gt;Exit_12),0,Expense!$I$5*(1+Expense!$I$6)^(AJ199-1)/12)</f>
        <v>0</v>
      </c>
      <c r="AK224" s="209">
        <f>IF(OR(AK$201&lt;Opening,AK$201&gt;Exit_12),0,Expense!$I$5*(1+Expense!$I$6)^(AK199-1)/12)</f>
        <v>0</v>
      </c>
      <c r="AL224" s="209">
        <f>IF(OR(AL$201&lt;Opening,AL$201&gt;Exit_12),0,Expense!$I$5*(1+Expense!$I$6)^(AL199-1)/12)</f>
        <v>0</v>
      </c>
      <c r="AM224" s="209">
        <f>IF(OR(AM$201&lt;Opening,AM$201&gt;Exit_12),0,Expense!$I$5*(1+Expense!$I$6)^(AM199-1)/12)</f>
        <v>0</v>
      </c>
      <c r="AN224" s="209">
        <f>IF(OR(AN$201&lt;Opening,AN$201&gt;Exit_12),0,Expense!$I$5*(1+Expense!$I$6)^(AN199-1)/12)</f>
        <v>0</v>
      </c>
      <c r="AO224" s="209">
        <f>IF(OR(AO$201&lt;Opening,AO$201&gt;Exit_12),0,Expense!$I$5*(1+Expense!$I$6)^(AO199-1)/12)</f>
        <v>0</v>
      </c>
      <c r="AP224" s="209">
        <f>IF(OR(AP$201&lt;Opening,AP$201&gt;Exit_12),0,Expense!$I$5*(1+Expense!$I$6)^(AP199-1)/12)</f>
        <v>0</v>
      </c>
      <c r="AQ224" s="209">
        <f>IF(OR(AQ$201&lt;Opening,AQ$201&gt;Exit_12),0,Expense!$I$5*(1+Expense!$I$6)^(AQ199-1)/12)</f>
        <v>0</v>
      </c>
      <c r="AR224" s="209">
        <f>IF(OR(AR$201&lt;Opening,AR$201&gt;Exit_12),0,Expense!$I$5*(1+Expense!$I$6)^(AR199-1)/12)</f>
        <v>0</v>
      </c>
      <c r="AS224" s="209">
        <f>IF(OR(AS$201&lt;Opening,AS$201&gt;Exit_12),0,Expense!$I$5*(1+Expense!$I$6)^(AS199-1)/12)</f>
        <v>0</v>
      </c>
      <c r="AT224" s="209">
        <f>IF(OR(AT$201&lt;Opening,AT$201&gt;Exit_12),0,Expense!$I$5*(1+Expense!$I$6)^(AT199-1)/12)</f>
        <v>0</v>
      </c>
      <c r="AU224" s="209">
        <f>IF(OR(AU$201&lt;Opening,AU$201&gt;Exit_12),0,Expense!$I$5*(1+Expense!$I$6)^(AU199-1)/12)</f>
        <v>0</v>
      </c>
      <c r="AV224" s="209">
        <f>IF(OR(AV$201&lt;Opening,AV$201&gt;Exit_12),0,Expense!$I$5*(1+Expense!$I$6)^(AV199-1)/12)</f>
        <v>0</v>
      </c>
      <c r="AW224" s="209">
        <f>IF(OR(AW$201&lt;Opening,AW$201&gt;Exit_12),0,Expense!$I$5*(1+Expense!$I$6)^(AW199-1)/12)</f>
        <v>0</v>
      </c>
      <c r="AX224" s="209">
        <f>IF(OR(AX$201&lt;Opening,AX$201&gt;Exit_12),0,Expense!$I$5*(1+Expense!$I$6)^(AX199-1)/12)</f>
        <v>0</v>
      </c>
      <c r="AY224" s="209">
        <f>IF(OR(AY$201&lt;Opening,AY$201&gt;Exit_12),0,Expense!$I$5*(1+Expense!$I$6)^(AY199-1)/12)</f>
        <v>0</v>
      </c>
      <c r="AZ224" s="209">
        <f>IF(OR(AZ$201&lt;Opening,AZ$201&gt;Exit_12),0,Expense!$I$5*(1+Expense!$I$6)^(AZ199-1)/12)</f>
        <v>0</v>
      </c>
      <c r="BA224" s="209">
        <f>IF(OR(BA$201&lt;Opening,BA$201&gt;Exit_12),0,Expense!$I$5*(1+Expense!$I$6)^(BA199-1)/12)</f>
        <v>0</v>
      </c>
      <c r="BB224" s="209">
        <f>IF(OR(BB$201&lt;Opening,BB$201&gt;Exit_12),0,Expense!$I$5*(1+Expense!$I$6)^(BB199-1)/12)</f>
        <v>0</v>
      </c>
      <c r="BC224" s="209">
        <f>IF(OR(BC$201&lt;Opening,BC$201&gt;Exit_12),0,Expense!$I$5*(1+Expense!$I$6)^(BC199-1)/12)</f>
        <v>0</v>
      </c>
      <c r="BD224" s="209">
        <f>IF(OR(BD$201&lt;Opening,BD$201&gt;Exit_12),0,Expense!$I$5*(1+Expense!$I$6)^(BD199-1)/12)</f>
        <v>0</v>
      </c>
      <c r="BE224" s="209">
        <f>IF(OR(BE$201&lt;Opening,BE$201&gt;Exit_12),0,Expense!$I$5*(1+Expense!$I$6)^(BE199-1)/12)</f>
        <v>0</v>
      </c>
      <c r="BF224" s="209">
        <f>IF(OR(BF$201&lt;Opening,BF$201&gt;Exit_12),0,Expense!$I$5*(1+Expense!$I$6)^(BF199-1)/12)</f>
        <v>0</v>
      </c>
      <c r="BG224" s="209">
        <f>IF(OR(BG$201&lt;Opening,BG$201&gt;Exit_12),0,Expense!$I$5*(1+Expense!$I$6)^(BG199-1)/12)</f>
        <v>0</v>
      </c>
      <c r="BH224" s="209">
        <f>IF(OR(BH$201&lt;Opening,BH$201&gt;Exit_12),0,Expense!$I$5*(1+Expense!$I$6)^(BH199-1)/12)</f>
        <v>0</v>
      </c>
      <c r="BI224" s="209">
        <f>IF(OR(BI$201&lt;Opening,BI$201&gt;Exit_12),0,Expense!$I$5*(1+Expense!$I$6)^(BI199-1)/12)</f>
        <v>0</v>
      </c>
      <c r="BJ224" s="209">
        <f>IF(OR(BJ$201&lt;Opening,BJ$201&gt;Exit_12),0,Expense!$I$5*(1+Expense!$I$6)^(BJ199-1)/12)</f>
        <v>0</v>
      </c>
      <c r="BK224" s="209">
        <f>IF(OR(BK$201&lt;Opening,BK$201&gt;Exit_12),0,Expense!$I$5*(1+Expense!$I$6)^(BK199-1)/12)</f>
        <v>0</v>
      </c>
      <c r="BL224" s="209">
        <f>IF(OR(BL$201&lt;Opening,BL$201&gt;Exit_12),0,Expense!$I$5*(1+Expense!$I$6)^(BL199-1)/12)</f>
        <v>0</v>
      </c>
      <c r="BM224" s="209">
        <f>IF(OR(BM$201&lt;Opening,BM$201&gt;Exit_12),0,Expense!$I$5*(1+Expense!$I$6)^(BM199-1)/12)</f>
        <v>0</v>
      </c>
      <c r="BN224" s="209">
        <f>IF(OR(BN$201&lt;Opening,BN$201&gt;Exit_12),0,Expense!$I$5*(1+Expense!$I$6)^(BN199-1)/12)</f>
        <v>0</v>
      </c>
      <c r="BO224" s="209">
        <f>IF(OR(BO$201&lt;Opening,BO$201&gt;Exit_12),0,Expense!$I$5*(1+Expense!$I$6)^(BO199-1)/12)</f>
        <v>0</v>
      </c>
      <c r="BP224" s="209">
        <f>IF(OR(BP$201&lt;Opening,BP$201&gt;Exit_12),0,Expense!$I$5*(1+Expense!$I$6)^(BP199-1)/12)</f>
        <v>0</v>
      </c>
      <c r="BQ224" s="209">
        <f>IF(OR(BQ$201&lt;Opening,BQ$201&gt;Exit_12),0,Expense!$I$5*(1+Expense!$I$6)^(BQ199-1)/12)</f>
        <v>0</v>
      </c>
      <c r="BR224" s="209">
        <f>IF(OR(BR$201&lt;Opening,BR$201&gt;Exit_12),0,Expense!$I$5*(1+Expense!$I$6)^(BR199-1)/12)</f>
        <v>0</v>
      </c>
      <c r="BS224" s="209">
        <f>IF(OR(BS$201&lt;Opening,BS$201&gt;Exit_12),0,Expense!$I$5*(1+Expense!$I$6)^(BS199-1)/12)</f>
        <v>0</v>
      </c>
      <c r="BT224" s="209">
        <f>IF(OR(BT$201&lt;Opening,BT$201&gt;Exit_12),0,Expense!$I$5*(1+Expense!$I$6)^(BT199-1)/12)</f>
        <v>0</v>
      </c>
      <c r="BU224" s="209">
        <f>IF(OR(BU$201&lt;Opening,BU$201&gt;Exit_12),0,Expense!$I$5*(1+Expense!$I$6)^(BU199-1)/12)</f>
        <v>0</v>
      </c>
      <c r="BV224" s="209">
        <f>IF(OR(BV$201&lt;Opening,BV$201&gt;Exit_12),0,Expense!$I$5*(1+Expense!$I$6)^(BV199-1)/12)</f>
        <v>0</v>
      </c>
      <c r="BW224" s="209">
        <f>IF(OR(BW$201&lt;Opening,BW$201&gt;Exit_12),0,Expense!$I$5*(1+Expense!$I$6)^(BW199-1)/12)</f>
        <v>0</v>
      </c>
      <c r="BX224" s="209">
        <f>IF(OR(BX$201&lt;Opening,BX$201&gt;Exit_12),0,Expense!$I$5*(1+Expense!$I$6)^(BX199-1)/12)</f>
        <v>0</v>
      </c>
      <c r="BY224" s="209">
        <f>IF(OR(BY$201&lt;Opening,BY$201&gt;Exit_12),0,Expense!$I$5*(1+Expense!$I$6)^(BY199-1)/12)</f>
        <v>0</v>
      </c>
      <c r="BZ224" s="209">
        <f>IF(OR(BZ$201&lt;Opening,BZ$201&gt;Exit_12),0,Expense!$I$5*(1+Expense!$I$6)^(BZ199-1)/12)</f>
        <v>0</v>
      </c>
      <c r="CA224" s="209">
        <f>IF(OR(CA$201&lt;Opening,CA$201&gt;Exit_12),0,Expense!$I$5*(1+Expense!$I$6)^(CA199-1)/12)</f>
        <v>416666.66666666669</v>
      </c>
      <c r="CB224" s="209">
        <f>IF(OR(CB$201&lt;Opening,CB$201&gt;Exit_12),0,Expense!$I$5*(1+Expense!$I$6)^(CB199-1)/12)</f>
        <v>416666.66666666669</v>
      </c>
      <c r="CC224" s="209">
        <f>IF(OR(CC$201&lt;Opening,CC$201&gt;Exit_12),0,Expense!$I$5*(1+Expense!$I$6)^(CC199-1)/12)</f>
        <v>416666.66666666669</v>
      </c>
      <c r="CD224" s="209">
        <f>IF(OR(CD$201&lt;Opening,CD$201&gt;Exit_12),0,Expense!$I$5*(1+Expense!$I$6)^(CD199-1)/12)</f>
        <v>416666.66666666669</v>
      </c>
      <c r="CE224" s="209">
        <f>IF(OR(CE$201&lt;Opening,CE$201&gt;Exit_12),0,Expense!$I$5*(1+Expense!$I$6)^(CE199-1)/12)</f>
        <v>416666.66666666669</v>
      </c>
      <c r="CF224" s="209">
        <f>IF(OR(CF$201&lt;Opening,CF$201&gt;Exit_12),0,Expense!$I$5*(1+Expense!$I$6)^(CF199-1)/12)</f>
        <v>416666.66666666669</v>
      </c>
      <c r="CG224" s="209">
        <f>IF(OR(CG$201&lt;Opening,CG$201&gt;Exit_12),0,Expense!$I$5*(1+Expense!$I$6)^(CG199-1)/12)</f>
        <v>416666.66666666669</v>
      </c>
      <c r="CH224" s="209">
        <f>IF(OR(CH$201&lt;Opening,CH$201&gt;Exit_12),0,Expense!$I$5*(1+Expense!$I$6)^(CH199-1)/12)</f>
        <v>416666.66666666669</v>
      </c>
      <c r="CI224" s="209">
        <f>IF(OR(CI$201&lt;Opening,CI$201&gt;Exit_12),0,Expense!$I$5*(1+Expense!$I$6)^(CI199-1)/12)</f>
        <v>416666.66666666669</v>
      </c>
      <c r="CJ224" s="209">
        <f>IF(OR(CJ$201&lt;Opening,CJ$201&gt;Exit_12),0,Expense!$I$5*(1+Expense!$I$6)^(CJ199-1)/12)</f>
        <v>416666.66666666669</v>
      </c>
      <c r="CK224" s="209">
        <f>IF(OR(CK$201&lt;Opening,CK$201&gt;Exit_12),0,Expense!$I$5*(1+Expense!$I$6)^(CK199-1)/12)</f>
        <v>416666.66666666669</v>
      </c>
      <c r="CL224" s="209">
        <f>IF(OR(CL$201&lt;Opening,CL$201&gt;Exit_12),0,Expense!$I$5*(1+Expense!$I$6)^(CL199-1)/12)</f>
        <v>416666.66666666669</v>
      </c>
      <c r="CM224" s="209">
        <f>IF(OR(CM$201&lt;Opening,CM$201&gt;Exit_12),0,Expense!$I$5*(1+Expense!$I$6)^(CM199-1)/12)</f>
        <v>429166.66666666669</v>
      </c>
      <c r="CN224" s="209">
        <f>IF(OR(CN$201&lt;Opening,CN$201&gt;Exit_12),0,Expense!$I$5*(1+Expense!$I$6)^(CN199-1)/12)</f>
        <v>429166.66666666669</v>
      </c>
      <c r="CO224" s="209">
        <f>IF(OR(CO$201&lt;Opening,CO$201&gt;Exit_12),0,Expense!$I$5*(1+Expense!$I$6)^(CO199-1)/12)</f>
        <v>429166.66666666669</v>
      </c>
      <c r="CP224" s="209">
        <f>IF(OR(CP$201&lt;Opening,CP$201&gt;Exit_12),0,Expense!$I$5*(1+Expense!$I$6)^(CP199-1)/12)</f>
        <v>429166.66666666669</v>
      </c>
      <c r="CQ224" s="209">
        <f>IF(OR(CQ$201&lt;Opening,CQ$201&gt;Exit_12),0,Expense!$I$5*(1+Expense!$I$6)^(CQ199-1)/12)</f>
        <v>429166.66666666669</v>
      </c>
      <c r="CR224" s="209">
        <f>IF(OR(CR$201&lt;Opening,CR$201&gt;Exit_12),0,Expense!$I$5*(1+Expense!$I$6)^(CR199-1)/12)</f>
        <v>429166.66666666669</v>
      </c>
      <c r="CS224" s="209">
        <f>IF(OR(CS$201&lt;Opening,CS$201&gt;Exit_12),0,Expense!$I$5*(1+Expense!$I$6)^(CS199-1)/12)</f>
        <v>429166.66666666669</v>
      </c>
      <c r="CT224" s="209">
        <f>IF(OR(CT$201&lt;Opening,CT$201&gt;Exit_12),0,Expense!$I$5*(1+Expense!$I$6)^(CT199-1)/12)</f>
        <v>429166.66666666669</v>
      </c>
      <c r="CU224" s="209">
        <f>IF(OR(CU$201&lt;Opening,CU$201&gt;Exit_12),0,Expense!$I$5*(1+Expense!$I$6)^(CU199-1)/12)</f>
        <v>429166.66666666669</v>
      </c>
      <c r="CV224" s="209">
        <f>IF(OR(CV$201&lt;Opening,CV$201&gt;Exit_12),0,Expense!$I$5*(1+Expense!$I$6)^(CV199-1)/12)</f>
        <v>429166.66666666669</v>
      </c>
      <c r="CW224" s="209">
        <f>IF(OR(CW$201&lt;Opening,CW$201&gt;Exit_12),0,Expense!$I$5*(1+Expense!$I$6)^(CW199-1)/12)</f>
        <v>429166.66666666669</v>
      </c>
      <c r="CX224" s="209">
        <f>IF(OR(CX$201&lt;Opening,CX$201&gt;Exit_12),0,Expense!$I$5*(1+Expense!$I$6)^(CX199-1)/12)</f>
        <v>429166.66666666669</v>
      </c>
      <c r="CY224" s="209">
        <f>IF(OR(CY$201&lt;Opening,CY$201&gt;Exit_12),0,Expense!$I$5*(1+Expense!$I$6)^(CY199-1)/12)</f>
        <v>442041.66666666669</v>
      </c>
      <c r="CZ224" s="209">
        <f>IF(OR(CZ$201&lt;Opening,CZ$201&gt;Exit_12),0,Expense!$I$5*(1+Expense!$I$6)^(CZ199-1)/12)</f>
        <v>442041.66666666669</v>
      </c>
      <c r="DA224" s="209">
        <f>IF(OR(DA$201&lt;Opening,DA$201&gt;Exit_12),0,Expense!$I$5*(1+Expense!$I$6)^(DA199-1)/12)</f>
        <v>442041.66666666669</v>
      </c>
      <c r="DB224" s="209">
        <f>IF(OR(DB$201&lt;Opening,DB$201&gt;Exit_12),0,Expense!$I$5*(1+Expense!$I$6)^(DB199-1)/12)</f>
        <v>442041.66666666669</v>
      </c>
      <c r="DC224" s="209">
        <f>IF(OR(DC$201&lt;Opening,DC$201&gt;Exit_12),0,Expense!$I$5*(1+Expense!$I$6)^(DC199-1)/12)</f>
        <v>442041.66666666669</v>
      </c>
      <c r="DD224" s="209">
        <f>IF(OR(DD$201&lt;Opening,DD$201&gt;Exit_12),0,Expense!$I$5*(1+Expense!$I$6)^(DD199-1)/12)</f>
        <v>442041.66666666669</v>
      </c>
      <c r="DE224" s="209">
        <f>IF(OR(DE$201&lt;Opening,DE$201&gt;Exit_12),0,Expense!$I$5*(1+Expense!$I$6)^(DE199-1)/12)</f>
        <v>442041.66666666669</v>
      </c>
      <c r="DF224" s="209">
        <f>IF(OR(DF$201&lt;Opening,DF$201&gt;Exit_12),0,Expense!$I$5*(1+Expense!$I$6)^(DF199-1)/12)</f>
        <v>442041.66666666669</v>
      </c>
      <c r="DG224" s="209">
        <f>IF(OR(DG$201&lt;Opening,DG$201&gt;Exit_12),0,Expense!$I$5*(1+Expense!$I$6)^(DG199-1)/12)</f>
        <v>442041.66666666669</v>
      </c>
      <c r="DH224" s="209">
        <f>IF(OR(DH$201&lt;Opening,DH$201&gt;Exit_12),0,Expense!$I$5*(1+Expense!$I$6)^(DH199-1)/12)</f>
        <v>442041.66666666669</v>
      </c>
      <c r="DI224" s="209">
        <f>IF(OR(DI$201&lt;Opening,DI$201&gt;Exit_12),0,Expense!$I$5*(1+Expense!$I$6)^(DI199-1)/12)</f>
        <v>442041.66666666669</v>
      </c>
      <c r="DJ224" s="209">
        <f>IF(OR(DJ$201&lt;Opening,DJ$201&gt;Exit_12),0,Expense!$I$5*(1+Expense!$I$6)^(DJ199-1)/12)</f>
        <v>442041.66666666669</v>
      </c>
      <c r="DK224" s="209">
        <f>IF(OR(DK$201&lt;Opening,DK$201&gt;Exit_12),0,Expense!$I$5*(1+Expense!$I$6)^(DK199-1)/12)</f>
        <v>455302.91666666669</v>
      </c>
      <c r="DL224" s="209">
        <f>IF(OR(DL$201&lt;Opening,DL$201&gt;Exit_12),0,Expense!$I$5*(1+Expense!$I$6)^(DL199-1)/12)</f>
        <v>455302.91666666669</v>
      </c>
      <c r="DM224" s="209">
        <f>IF(OR(DM$201&lt;Opening,DM$201&gt;Exit_12),0,Expense!$I$5*(1+Expense!$I$6)^(DM199-1)/12)</f>
        <v>455302.91666666669</v>
      </c>
      <c r="DN224" s="209">
        <f>IF(OR(DN$201&lt;Opening,DN$201&gt;Exit_12),0,Expense!$I$5*(1+Expense!$I$6)^(DN199-1)/12)</f>
        <v>455302.91666666669</v>
      </c>
      <c r="DO224" s="209">
        <f>IF(OR(DO$201&lt;Opening,DO$201&gt;Exit_12),0,Expense!$I$5*(1+Expense!$I$6)^(DO199-1)/12)</f>
        <v>455302.91666666669</v>
      </c>
      <c r="DP224" s="209">
        <f>IF(OR(DP$201&lt;Opening,DP$201&gt;Exit_12),0,Expense!$I$5*(1+Expense!$I$6)^(DP199-1)/12)</f>
        <v>455302.91666666669</v>
      </c>
      <c r="DQ224" s="209">
        <f>IF(OR(DQ$201&lt;Opening,DQ$201&gt;Exit_12),0,Expense!$I$5*(1+Expense!$I$6)^(DQ199-1)/12)</f>
        <v>455302.91666666669</v>
      </c>
      <c r="DR224" s="209">
        <f>IF(OR(DR$201&lt;Opening,DR$201&gt;Exit_12),0,Expense!$I$5*(1+Expense!$I$6)^(DR199-1)/12)</f>
        <v>455302.91666666669</v>
      </c>
      <c r="DS224" s="209">
        <f>IF(OR(DS$201&lt;Opening,DS$201&gt;Exit_12),0,Expense!$I$5*(1+Expense!$I$6)^(DS199-1)/12)</f>
        <v>455302.91666666669</v>
      </c>
      <c r="DT224" s="209">
        <f>IF(OR(DT$201&lt;Opening,DT$201&gt;Exit_12),0,Expense!$I$5*(1+Expense!$I$6)^(DT199-1)/12)</f>
        <v>455302.91666666669</v>
      </c>
      <c r="DU224" s="209">
        <f>IF(OR(DU$201&lt;Opening,DU$201&gt;Exit_12),0,Expense!$I$5*(1+Expense!$I$6)^(DU199-1)/12)</f>
        <v>455302.91666666669</v>
      </c>
      <c r="DV224" s="209">
        <f>IF(OR(DV$201&lt;Opening,DV$201&gt;Exit_12),0,Expense!$I$5*(1+Expense!$I$6)^(DV199-1)/12)</f>
        <v>455302.91666666669</v>
      </c>
      <c r="DW224" s="209">
        <f>IF(OR(DW$201&lt;Opening,DW$201&gt;Exit_12),0,Expense!$I$5*(1+Expense!$I$6)^(DW199-1)/12)</f>
        <v>468962.00416666665</v>
      </c>
      <c r="DX224" s="209">
        <f>IF(OR(DX$201&lt;Opening,DX$201&gt;Exit_12),0,Expense!$I$5*(1+Expense!$I$6)^(DX199-1)/12)</f>
        <v>468962.00416666665</v>
      </c>
      <c r="DY224" s="209">
        <f>IF(OR(DY$201&lt;Opening,DY$201&gt;Exit_12),0,Expense!$I$5*(1+Expense!$I$6)^(DY199-1)/12)</f>
        <v>468962.00416666665</v>
      </c>
      <c r="DZ224" s="209">
        <f>IF(OR(DZ$201&lt;Opening,DZ$201&gt;Exit_12),0,Expense!$I$5*(1+Expense!$I$6)^(DZ199-1)/12)</f>
        <v>468962.00416666665</v>
      </c>
      <c r="EA224" s="209">
        <f>IF(OR(EA$201&lt;Opening,EA$201&gt;Exit_12),0,Expense!$I$5*(1+Expense!$I$6)^(EA199-1)/12)</f>
        <v>468962.00416666665</v>
      </c>
      <c r="EB224" s="209">
        <f>IF(OR(EB$201&lt;Opening,EB$201&gt;Exit_12),0,Expense!$I$5*(1+Expense!$I$6)^(EB199-1)/12)</f>
        <v>468962.00416666665</v>
      </c>
      <c r="EC224" s="209">
        <f>IF(OR(EC$201&lt;Opening,EC$201&gt;Exit_12),0,Expense!$I$5*(1+Expense!$I$6)^(EC199-1)/12)</f>
        <v>468962.00416666665</v>
      </c>
      <c r="ED224" s="209">
        <f>IF(OR(ED$201&lt;Opening,ED$201&gt;Exit_12),0,Expense!$I$5*(1+Expense!$I$6)^(ED199-1)/12)</f>
        <v>468962.00416666665</v>
      </c>
      <c r="EE224" s="209">
        <f>IF(OR(EE$201&lt;Opening,EE$201&gt;Exit_12),0,Expense!$I$5*(1+Expense!$I$6)^(EE199-1)/12)</f>
        <v>468962.00416666665</v>
      </c>
      <c r="EF224" s="209">
        <f>IF(OR(EF$201&lt;Opening,EF$201&gt;Exit_12),0,Expense!$I$5*(1+Expense!$I$6)^(EF199-1)/12)</f>
        <v>468962.00416666665</v>
      </c>
      <c r="EG224" s="209">
        <f>IF(OR(EG$201&lt;Opening,EG$201&gt;Exit_12),0,Expense!$I$5*(1+Expense!$I$6)^(EG199-1)/12)</f>
        <v>468962.00416666665</v>
      </c>
      <c r="EH224" s="209">
        <f>IF(OR(EH$201&lt;Opening,EH$201&gt;Exit_12),0,Expense!$I$5*(1+Expense!$I$6)^(EH199-1)/12)</f>
        <v>468962.00416666665</v>
      </c>
      <c r="EI224" s="209">
        <f>IF(OR(EI$201&lt;Opening,EI$201&gt;Exit_12),0,Expense!$I$5*(1+Expense!$I$6)^(EI199-1)/12)</f>
        <v>483030.8642916666</v>
      </c>
      <c r="EJ224" s="209">
        <f>IF(OR(EJ$201&lt;Opening,EJ$201&gt;Exit_12),0,Expense!$I$5*(1+Expense!$I$6)^(EJ199-1)/12)</f>
        <v>483030.8642916666</v>
      </c>
      <c r="EK224" s="209">
        <f>IF(OR(EK$201&lt;Opening,EK$201&gt;Exit_12),0,Expense!$I$5*(1+Expense!$I$6)^(EK199-1)/12)</f>
        <v>483030.8642916666</v>
      </c>
      <c r="EL224" s="209">
        <f>IF(OR(EL$201&lt;Opening,EL$201&gt;Exit_12),0,Expense!$I$5*(1+Expense!$I$6)^(EL199-1)/12)</f>
        <v>483030.8642916666</v>
      </c>
      <c r="EM224" s="209">
        <f>IF(OR(EM$201&lt;Opening,EM$201&gt;Exit_12),0,Expense!$I$5*(1+Expense!$I$6)^(EM199-1)/12)</f>
        <v>483030.8642916666</v>
      </c>
      <c r="EN224" s="209">
        <f>IF(OR(EN$201&lt;Opening,EN$201&gt;Exit_12),0,Expense!$I$5*(1+Expense!$I$6)^(EN199-1)/12)</f>
        <v>483030.8642916666</v>
      </c>
      <c r="EO224" s="209">
        <f>IF(OR(EO$201&lt;Opening,EO$201&gt;Exit_12),0,Expense!$I$5*(1+Expense!$I$6)^(EO199-1)/12)</f>
        <v>483030.8642916666</v>
      </c>
      <c r="EP224" s="209">
        <f>IF(OR(EP$201&lt;Opening,EP$201&gt;Exit_12),0,Expense!$I$5*(1+Expense!$I$6)^(EP199-1)/12)</f>
        <v>483030.8642916666</v>
      </c>
      <c r="EQ224" s="209">
        <f>IF(OR(EQ$201&lt;Opening,EQ$201&gt;Exit_12),0,Expense!$I$5*(1+Expense!$I$6)^(EQ199-1)/12)</f>
        <v>483030.8642916666</v>
      </c>
      <c r="ER224" s="209">
        <f>IF(OR(ER$201&lt;Opening,ER$201&gt;Exit_12),0,Expense!$I$5*(1+Expense!$I$6)^(ER199-1)/12)</f>
        <v>483030.8642916666</v>
      </c>
      <c r="ES224" s="209">
        <f>IF(OR(ES$201&lt;Opening,ES$201&gt;Exit_12),0,Expense!$I$5*(1+Expense!$I$6)^(ES199-1)/12)</f>
        <v>483030.8642916666</v>
      </c>
      <c r="ET224" s="209">
        <f>IF(OR(ET$201&lt;Opening,ET$201&gt;Exit_12),0,Expense!$I$5*(1+Expense!$I$6)^(ET199-1)/12)</f>
        <v>483030.8642916666</v>
      </c>
      <c r="EU224" s="209">
        <f>IF(OR(EU$201&lt;Opening,EU$201&gt;Exit_12),0,Expense!$I$5*(1+Expense!$I$6)^(EU199-1)/12)</f>
        <v>497521.79022041662</v>
      </c>
      <c r="EV224" s="209">
        <f>IF(OR(EV$201&lt;Opening,EV$201&gt;Exit_12),0,Expense!$I$5*(1+Expense!$I$6)^(EV199-1)/12)</f>
        <v>497521.79022041662</v>
      </c>
      <c r="EW224" s="209">
        <f>IF(OR(EW$201&lt;Opening,EW$201&gt;Exit_12),0,Expense!$I$5*(1+Expense!$I$6)^(EW199-1)/12)</f>
        <v>497521.79022041662</v>
      </c>
      <c r="EX224" s="209">
        <f>IF(OR(EX$201&lt;Opening,EX$201&gt;Exit_12),0,Expense!$I$5*(1+Expense!$I$6)^(EX199-1)/12)</f>
        <v>497521.79022041662</v>
      </c>
      <c r="EY224" s="209">
        <f>IF(OR(EY$201&lt;Opening,EY$201&gt;Exit_12),0,Expense!$I$5*(1+Expense!$I$6)^(EY199-1)/12)</f>
        <v>497521.79022041662</v>
      </c>
      <c r="EZ224" s="209">
        <f>IF(OR(EZ$201&lt;Opening,EZ$201&gt;Exit_12),0,Expense!$I$5*(1+Expense!$I$6)^(EZ199-1)/12)</f>
        <v>497521.79022041662</v>
      </c>
      <c r="FA224" s="209">
        <f>IF(OR(FA$201&lt;Opening,FA$201&gt;Exit_12),0,Expense!$I$5*(1+Expense!$I$6)^(FA199-1)/12)</f>
        <v>497521.79022041662</v>
      </c>
      <c r="FB224" s="209">
        <f>IF(OR(FB$201&lt;Opening,FB$201&gt;Exit_12),0,Expense!$I$5*(1+Expense!$I$6)^(FB199-1)/12)</f>
        <v>497521.79022041662</v>
      </c>
      <c r="FC224" s="209">
        <f>IF(OR(FC$201&lt;Opening,FC$201&gt;Exit_12),0,Expense!$I$5*(1+Expense!$I$6)^(FC199-1)/12)</f>
        <v>497521.79022041662</v>
      </c>
      <c r="FD224" s="209">
        <f>IF(OR(FD$201&lt;Opening,FD$201&gt;Exit_12),0,Expense!$I$5*(1+Expense!$I$6)^(FD199-1)/12)</f>
        <v>497521.79022041662</v>
      </c>
      <c r="FE224" s="209">
        <f>IF(OR(FE$201&lt;Opening,FE$201&gt;Exit_12),0,Expense!$I$5*(1+Expense!$I$6)^(FE199-1)/12)</f>
        <v>497521.79022041662</v>
      </c>
      <c r="FF224" s="209">
        <f>IF(OR(FF$201&lt;Opening,FF$201&gt;Exit_12),0,Expense!$I$5*(1+Expense!$I$6)^(FF199-1)/12)</f>
        <v>497521.79022041662</v>
      </c>
      <c r="FG224" s="209">
        <f>IF(OR(FG$201&lt;Opening,FG$201&gt;Exit_12),0,Expense!$I$5*(1+Expense!$I$6)^(FG199-1)/12)</f>
        <v>512447.44392702915</v>
      </c>
      <c r="FH224" s="209">
        <f>IF(OR(FH$201&lt;Opening,FH$201&gt;Exit_12),0,Expense!$I$5*(1+Expense!$I$6)^(FH199-1)/12)</f>
        <v>512447.44392702915</v>
      </c>
      <c r="FI224" s="209">
        <f>IF(OR(FI$201&lt;Opening,FI$201&gt;Exit_12),0,Expense!$I$5*(1+Expense!$I$6)^(FI199-1)/12)</f>
        <v>512447.44392702915</v>
      </c>
      <c r="FJ224" s="209">
        <f>IF(OR(FJ$201&lt;Opening,FJ$201&gt;Exit_12),0,Expense!$I$5*(1+Expense!$I$6)^(FJ199-1)/12)</f>
        <v>512447.44392702915</v>
      </c>
      <c r="FK224" s="209">
        <f>IF(OR(FK$201&lt;Opening,FK$201&gt;Exit_12),0,Expense!$I$5*(1+Expense!$I$6)^(FK199-1)/12)</f>
        <v>0</v>
      </c>
      <c r="FL224" s="209">
        <f>IF(OR(FL$201&lt;Opening,FL$201&gt;Exit_12),0,Expense!$I$5*(1+Expense!$I$6)^(FL199-1)/12)</f>
        <v>0</v>
      </c>
      <c r="FM224" s="209">
        <f>IF(OR(FM$201&lt;Opening,FM$201&gt;Exit_12),0,Expense!$I$5*(1+Expense!$I$6)^(FM199-1)/12)</f>
        <v>0</v>
      </c>
      <c r="FN224" s="209">
        <f>IF(OR(FN$201&lt;Opening,FN$201&gt;Exit_12),0,Expense!$I$5*(1+Expense!$I$6)^(FN199-1)/12)</f>
        <v>0</v>
      </c>
      <c r="FO224" s="209">
        <f>IF(OR(FO$201&lt;Opening,FO$201&gt;Exit_12),0,Expense!$I$5*(1+Expense!$I$6)^(FO199-1)/12)</f>
        <v>0</v>
      </c>
      <c r="FP224" s="209">
        <f>IF(OR(FP$201&lt;Opening,FP$201&gt;Exit_12),0,Expense!$I$5*(1+Expense!$I$6)^(FP199-1)/12)</f>
        <v>0</v>
      </c>
      <c r="FQ224" s="209">
        <f>IF(OR(FQ$201&lt;Opening,FQ$201&gt;Exit_12),0,Expense!$I$5*(1+Expense!$I$6)^(FQ199-1)/12)</f>
        <v>0</v>
      </c>
      <c r="FR224" s="209">
        <f>IF(OR(FR$201&lt;Opening,FR$201&gt;Exit_12),0,Expense!$I$5*(1+Expense!$I$6)^(FR199-1)/12)</f>
        <v>0</v>
      </c>
      <c r="FS224" s="209">
        <f>IF(OR(FS$201&lt;Opening,FS$201&gt;Exit_12),0,Expense!$I$5*(1+Expense!$I$6)^(FS199-1)/12)</f>
        <v>0</v>
      </c>
      <c r="FT224" s="209">
        <f>IF(OR(FT$201&lt;Opening,FT$201&gt;Exit_12),0,Expense!$I$5*(1+Expense!$I$6)^(FT199-1)/12)</f>
        <v>0</v>
      </c>
      <c r="FU224" s="209">
        <f>IF(OR(FU$201&lt;Opening,FU$201&gt;Exit_12),0,Expense!$I$5*(1+Expense!$I$6)^(FU199-1)/12)</f>
        <v>0</v>
      </c>
      <c r="FV224" s="209">
        <f>IF(OR(FV$201&lt;Opening,FV$201&gt;Exit_12),0,Expense!$I$5*(1+Expense!$I$6)^(FV199-1)/12)</f>
        <v>0</v>
      </c>
      <c r="FW224" s="209">
        <f>IF(OR(FW$201&lt;Opening,FW$201&gt;Exit_12),0,Expense!$I$5*(1+Expense!$I$6)^(FW199-1)/12)</f>
        <v>0</v>
      </c>
      <c r="FX224" s="209">
        <f>IF(OR(FX$201&lt;Opening,FX$201&gt;Exit_12),0,Expense!$I$5*(1+Expense!$I$6)^(FX199-1)/12)</f>
        <v>0</v>
      </c>
      <c r="FY224" s="209">
        <f>IF(OR(FY$201&lt;Opening,FY$201&gt;Exit_12),0,Expense!$I$5*(1+Expense!$I$6)^(FY199-1)/12)</f>
        <v>0</v>
      </c>
      <c r="FZ224" s="209">
        <f>IF(OR(FZ$201&lt;Opening,FZ$201&gt;Exit_12),0,Expense!$I$5*(1+Expense!$I$6)^(FZ199-1)/12)</f>
        <v>0</v>
      </c>
      <c r="GA224" s="209">
        <f>IF(OR(GA$201&lt;Opening,GA$201&gt;Exit_12),0,Expense!$I$5*(1+Expense!$I$6)^(GA199-1)/12)</f>
        <v>0</v>
      </c>
      <c r="GB224" s="209">
        <f>IF(OR(GB$201&lt;Opening,GB$201&gt;Exit_12),0,Expense!$I$5*(1+Expense!$I$6)^(GB199-1)/12)</f>
        <v>0</v>
      </c>
      <c r="GC224" s="209">
        <f>IF(OR(GC$201&lt;Opening,GC$201&gt;Exit_12),0,Expense!$I$5*(1+Expense!$I$6)^(GC199-1)/12)</f>
        <v>0</v>
      </c>
      <c r="GD224" s="209">
        <f>IF(OR(GD$201&lt;Opening,GD$201&gt;Exit_12),0,Expense!$I$5*(1+Expense!$I$6)^(GD199-1)/12)</f>
        <v>0</v>
      </c>
      <c r="GE224" s="209">
        <f>IF(OR(GE$201&lt;Opening,GE$201&gt;Exit_12),0,Expense!$I$5*(1+Expense!$I$6)^(GE199-1)/12)</f>
        <v>0</v>
      </c>
      <c r="GF224" s="209">
        <f>IF(OR(GF$201&lt;Opening,GF$201&gt;Exit_12),0,Expense!$I$5*(1+Expense!$I$6)^(GF199-1)/12)</f>
        <v>0</v>
      </c>
      <c r="GG224" s="209">
        <f>IF(OR(GG$201&lt;Opening,GG$201&gt;Exit_12),0,Expense!$I$5*(1+Expense!$I$6)^(GG199-1)/12)</f>
        <v>0</v>
      </c>
      <c r="GH224" s="209">
        <f>IF(OR(GH$201&lt;Opening,GH$201&gt;Exit_12),0,Expense!$I$5*(1+Expense!$I$6)^(GH199-1)/12)</f>
        <v>0</v>
      </c>
      <c r="GI224" s="209">
        <f>IF(OR(GI$201&lt;Opening,GI$201&gt;Exit_12),0,Expense!$I$5*(1+Expense!$I$6)^(GI199-1)/12)</f>
        <v>0</v>
      </c>
      <c r="GJ224" s="209">
        <f>IF(OR(GJ$201&lt;Opening,GJ$201&gt;Exit_12),0,Expense!$I$5*(1+Expense!$I$6)^(GJ199-1)/12)</f>
        <v>0</v>
      </c>
      <c r="GK224" s="209">
        <f>IF(OR(GK$201&lt;Opening,GK$201&gt;Exit_12),0,Expense!$I$5*(1+Expense!$I$6)^(GK199-1)/12)</f>
        <v>0</v>
      </c>
      <c r="GL224" s="209">
        <f>IF(OR(GL$201&lt;Opening,GL$201&gt;Exit_12),0,Expense!$I$5*(1+Expense!$I$6)^(GL199-1)/12)</f>
        <v>0</v>
      </c>
      <c r="GM224" s="209">
        <f>IF(OR(GM$201&lt;Opening,GM$201&gt;Exit_12),0,Expense!$I$5*(1+Expense!$I$6)^(GM199-1)/12)</f>
        <v>0</v>
      </c>
      <c r="GN224" s="209">
        <f>IF(OR(GN$201&lt;Opening,GN$201&gt;Exit_12),0,Expense!$I$5*(1+Expense!$I$6)^(GN199-1)/12)</f>
        <v>0</v>
      </c>
      <c r="GO224" s="209">
        <f>IF(OR(GO$201&lt;Opening,GO$201&gt;Exit_12),0,Expense!$I$5*(1+Expense!$I$6)^(GO199-1)/12)</f>
        <v>0</v>
      </c>
      <c r="GP224" s="209">
        <f>IF(OR(GP$201&lt;Opening,GP$201&gt;Exit_12),0,Expense!$I$5*(1+Expense!$I$6)^(GP199-1)/12)</f>
        <v>0</v>
      </c>
      <c r="GQ224" s="209">
        <f>IF(OR(GQ$201&lt;Opening,GQ$201&gt;Exit_12),0,Expense!$I$5*(1+Expense!$I$6)^(GQ199-1)/12)</f>
        <v>0</v>
      </c>
      <c r="GR224" s="209">
        <f>IF(OR(GR$201&lt;Opening,GR$201&gt;Exit_12),0,Expense!$I$5*(1+Expense!$I$6)^(GR199-1)/12)</f>
        <v>0</v>
      </c>
      <c r="GS224" s="209">
        <f>IF(OR(GS$201&lt;Opening,GS$201&gt;Exit_12),0,Expense!$I$5*(1+Expense!$I$6)^(GS199-1)/12)</f>
        <v>0</v>
      </c>
      <c r="GT224" s="209">
        <f>IF(OR(GT$201&lt;Opening,GT$201&gt;Exit_12),0,Expense!$I$5*(1+Expense!$I$6)^(GT199-1)/12)</f>
        <v>0</v>
      </c>
      <c r="GU224" s="209">
        <f>IF(OR(GU$201&lt;Opening,GU$201&gt;Exit_12),0,Expense!$I$5*(1+Expense!$I$6)^(GU199-1)/12)</f>
        <v>0</v>
      </c>
      <c r="GV224" s="209">
        <f>IF(OR(GV$201&lt;Opening,GV$201&gt;Exit_12),0,Expense!$I$5*(1+Expense!$I$6)^(GV199-1)/12)</f>
        <v>0</v>
      </c>
      <c r="GW224" s="209">
        <f>IF(OR(GW$201&lt;Opening,GW$201&gt;Exit_12),0,Expense!$I$5*(1+Expense!$I$6)^(GW199-1)/12)</f>
        <v>0</v>
      </c>
      <c r="GX224" s="209">
        <f>IF(OR(GX$201&lt;Opening,GX$201&gt;Exit_12),0,Expense!$I$5*(1+Expense!$I$6)^(GX199-1)/12)</f>
        <v>0</v>
      </c>
      <c r="GY224" s="209">
        <f>IF(OR(GY$201&lt;Opening,GY$201&gt;Exit_12),0,Expense!$I$5*(1+Expense!$I$6)^(GY199-1)/12)</f>
        <v>0</v>
      </c>
      <c r="GZ224" s="209">
        <f>IF(OR(GZ$201&lt;Opening,GZ$201&gt;Exit_12),0,Expense!$I$5*(1+Expense!$I$6)^(GZ199-1)/12)</f>
        <v>0</v>
      </c>
      <c r="HA224" s="209">
        <f>IF(OR(HA$201&lt;Opening,HA$201&gt;Exit_12),0,Expense!$I$5*(1+Expense!$I$6)^(HA199-1)/12)</f>
        <v>0</v>
      </c>
      <c r="HB224" s="209">
        <f>IF(OR(HB$201&lt;Opening,HB$201&gt;Exit_12),0,Expense!$I$5*(1+Expense!$I$6)^(HB199-1)/12)</f>
        <v>0</v>
      </c>
      <c r="HC224" s="209">
        <f>IF(OR(HC$201&lt;Opening,HC$201&gt;Exit_12),0,Expense!$I$5*(1+Expense!$I$6)^(HC199-1)/12)</f>
        <v>0</v>
      </c>
      <c r="HD224" s="209">
        <f>IF(OR(HD$201&lt;Opening,HD$201&gt;Exit_12),0,Expense!$I$5*(1+Expense!$I$6)^(HD199-1)/12)</f>
        <v>0</v>
      </c>
      <c r="HE224" s="209">
        <f>IF(OR(HE$201&lt;Opening,HE$201&gt;Exit_12),0,Expense!$I$5*(1+Expense!$I$6)^(HE199-1)/12)</f>
        <v>0</v>
      </c>
      <c r="HF224" s="209">
        <f>IF(OR(HF$201&lt;Opening,HF$201&gt;Exit_12),0,Expense!$I$5*(1+Expense!$I$6)^(HF199-1)/12)</f>
        <v>0</v>
      </c>
      <c r="HG224" s="209">
        <f>IF(OR(HG$201&lt;Opening,HG$201&gt;Exit_12),0,Expense!$I$5*(1+Expense!$I$6)^(HG199-1)/12)</f>
        <v>0</v>
      </c>
      <c r="HH224" s="209">
        <f>IF(OR(HH$201&lt;Opening,HH$201&gt;Exit_12),0,Expense!$I$5*(1+Expense!$I$6)^(HH199-1)/12)</f>
        <v>0</v>
      </c>
      <c r="HI224" s="209">
        <f>IF(OR(HI$201&lt;Opening,HI$201&gt;Exit_12),0,Expense!$I$5*(1+Expense!$I$6)^(HI199-1)/12)</f>
        <v>0</v>
      </c>
      <c r="HJ224" s="209">
        <f>IF(OR(HJ$201&lt;Opening,HJ$201&gt;Exit_12),0,Expense!$I$5*(1+Expense!$I$6)^(HJ199-1)/12)</f>
        <v>0</v>
      </c>
      <c r="HK224" s="209">
        <f>IF(OR(HK$201&lt;Opening,HK$201&gt;Exit_12),0,Expense!$I$5*(1+Expense!$I$6)^(HK199-1)/12)</f>
        <v>0</v>
      </c>
      <c r="HL224" s="209">
        <f>IF(OR(HL$201&lt;Opening,HL$201&gt;Exit_12),0,Expense!$I$5*(1+Expense!$I$6)^(HL199-1)/12)</f>
        <v>0</v>
      </c>
      <c r="HM224" s="209">
        <f>IF(OR(HM$201&lt;Opening,HM$201&gt;Exit_12),0,Expense!$I$5*(1+Expense!$I$6)^(HM199-1)/12)</f>
        <v>0</v>
      </c>
      <c r="HN224" s="209">
        <f>IF(OR(HN$201&lt;Opening,HN$201&gt;Exit_12),0,Expense!$I$5*(1+Expense!$I$6)^(HN199-1)/12)</f>
        <v>0</v>
      </c>
      <c r="HO224" s="209">
        <f>IF(OR(HO$201&lt;Opening,HO$201&gt;Exit_12),0,Expense!$I$5*(1+Expense!$I$6)^(HO199-1)/12)</f>
        <v>0</v>
      </c>
      <c r="HP224" s="209">
        <f>IF(OR(HP$201&lt;Opening,HP$201&gt;Exit_12),0,Expense!$I$5*(1+Expense!$I$6)^(HP199-1)/12)</f>
        <v>0</v>
      </c>
      <c r="HQ224" s="209">
        <f>IF(OR(HQ$201&lt;Opening,HQ$201&gt;Exit_12),0,Expense!$I$5*(1+Expense!$I$6)^(HQ199-1)/12)</f>
        <v>0</v>
      </c>
      <c r="HR224" s="209">
        <f>IF(OR(HR$201&lt;Opening,HR$201&gt;Exit_12),0,Expense!$I$5*(1+Expense!$I$6)^(HR199-1)/12)</f>
        <v>0</v>
      </c>
      <c r="HS224" s="209">
        <f>IF(OR(HS$201&lt;Opening,HS$201&gt;Exit_12),0,Expense!$I$5*(1+Expense!$I$6)^(HS199-1)/12)</f>
        <v>0</v>
      </c>
      <c r="HT224" s="209">
        <f>IF(OR(HT$201&lt;Opening,HT$201&gt;Exit_12),0,Expense!$I$5*(1+Expense!$I$6)^(HT199-1)/12)</f>
        <v>0</v>
      </c>
      <c r="HU224" s="209">
        <f>IF(OR(HU$201&lt;Opening,HU$201&gt;Exit_12),0,Expense!$I$5*(1+Expense!$I$6)^(HU199-1)/12)</f>
        <v>0</v>
      </c>
      <c r="HV224" s="209">
        <f>IF(OR(HV$201&lt;Opening,HV$201&gt;Exit_12),0,Expense!$I$5*(1+Expense!$I$6)^(HV199-1)/12)</f>
        <v>0</v>
      </c>
      <c r="HW224" s="209">
        <f>IF(OR(HW$201&lt;Opening,HW$201&gt;Exit_12),0,Expense!$I$5*(1+Expense!$I$6)^(HW199-1)/12)</f>
        <v>0</v>
      </c>
      <c r="HX224" s="209">
        <f>IF(OR(HX$201&lt;Opening,HX$201&gt;Exit_12),0,Expense!$I$5*(1+Expense!$I$6)^(HX199-1)/12)</f>
        <v>0</v>
      </c>
      <c r="HY224" s="209">
        <f>IF(OR(HY$201&lt;Opening,HY$201&gt;Exit_12),0,Expense!$I$5*(1+Expense!$I$6)^(HY199-1)/12)</f>
        <v>0</v>
      </c>
      <c r="HZ224" s="209">
        <f>IF(OR(HZ$201&lt;Opening,HZ$201&gt;Exit_12),0,Expense!$I$5*(1+Expense!$I$6)^(HZ199-1)/12)</f>
        <v>0</v>
      </c>
      <c r="IA224" s="209">
        <f>IF(OR(IA$201&lt;Opening,IA$201&gt;Exit_12),0,Expense!$I$5*(1+Expense!$I$6)^(IA199-1)/12)</f>
        <v>0</v>
      </c>
      <c r="IB224" s="209">
        <f>IF(OR(IB$201&lt;Opening,IB$201&gt;Exit_12),0,Expense!$I$5*(1+Expense!$I$6)^(IB199-1)/12)</f>
        <v>0</v>
      </c>
      <c r="IC224" s="209">
        <f>IF(OR(IC$201&lt;Opening,IC$201&gt;Exit_12),0,Expense!$I$5*(1+Expense!$I$6)^(IC199-1)/12)</f>
        <v>0</v>
      </c>
      <c r="ID224" s="209">
        <f>IF(OR(ID$201&lt;Opening,ID$201&gt;Exit_12),0,Expense!$I$5*(1+Expense!$I$6)^(ID199-1)/12)</f>
        <v>0</v>
      </c>
      <c r="IE224" s="209">
        <f>IF(OR(IE$201&lt;Opening,IE$201&gt;Exit_12),0,Expense!$I$5*(1+Expense!$I$6)^(IE199-1)/12)</f>
        <v>0</v>
      </c>
      <c r="IF224" s="209">
        <f>IF(OR(IF$201&lt;Opening,IF$201&gt;Exit_12),0,Expense!$I$5*(1+Expense!$I$6)^(IF199-1)/12)</f>
        <v>0</v>
      </c>
      <c r="IG224" s="209">
        <f>IF(OR(IG$201&lt;Opening,IG$201&gt;Exit_12),0,Expense!$I$5*(1+Expense!$I$6)^(IG199-1)/12)</f>
        <v>0</v>
      </c>
      <c r="IH224" s="209">
        <f>IF(OR(IH$201&lt;Opening,IH$201&gt;Exit_12),0,Expense!$I$5*(1+Expense!$I$6)^(IH199-1)/12)</f>
        <v>0</v>
      </c>
      <c r="II224" s="209">
        <f>IF(OR(II$201&lt;Opening,II$201&gt;Exit_12),0,Expense!$I$5*(1+Expense!$I$6)^(II199-1)/12)</f>
        <v>0</v>
      </c>
      <c r="IJ224" s="209">
        <f>IF(OR(IJ$201&lt;Opening,IJ$201&gt;Exit_12),0,Expense!$I$5*(1+Expense!$I$6)^(IJ199-1)/12)</f>
        <v>0</v>
      </c>
      <c r="IK224" s="209">
        <f>IF(OR(IK$201&lt;Opening,IK$201&gt;Exit_12),0,Expense!$I$5*(1+Expense!$I$6)^(IK199-1)/12)</f>
        <v>0</v>
      </c>
      <c r="IL224" s="209">
        <f>IF(OR(IL$201&lt;Opening,IL$201&gt;Exit_12),0,Expense!$I$5*(1+Expense!$I$6)^(IL199-1)/12)</f>
        <v>0</v>
      </c>
      <c r="IM224" s="209">
        <f>IF(OR(IM$201&lt;Opening,IM$201&gt;Exit_12),0,Expense!$I$5*(1+Expense!$I$6)^(IM199-1)/12)</f>
        <v>0</v>
      </c>
      <c r="IN224" s="209">
        <f>IF(OR(IN$201&lt;Opening,IN$201&gt;Exit_12),0,Expense!$I$5*(1+Expense!$I$6)^(IN199-1)/12)</f>
        <v>0</v>
      </c>
      <c r="IO224" s="209">
        <f>IF(OR(IO$201&lt;Opening,IO$201&gt;Exit_12),0,Expense!$I$5*(1+Expense!$I$6)^(IO199-1)/12)</f>
        <v>0</v>
      </c>
      <c r="IP224" s="209">
        <f>IF(OR(IP$201&lt;Opening,IP$201&gt;Exit_12),0,Expense!$I$5*(1+Expense!$I$6)^(IP199-1)/12)</f>
        <v>0</v>
      </c>
      <c r="IQ224" s="209">
        <f>IF(OR(IQ$201&lt;Opening,IQ$201&gt;Exit_12),0,Expense!$I$5*(1+Expense!$I$6)^(IQ199-1)/12)</f>
        <v>0</v>
      </c>
      <c r="IR224" s="209">
        <f>IF(OR(IR$201&lt;Opening,IR$201&gt;Exit_12),0,Expense!$I$5*(1+Expense!$I$6)^(IR199-1)/12)</f>
        <v>0</v>
      </c>
      <c r="IS224" s="209">
        <f>IF(OR(IS$201&lt;Opening,IS$201&gt;Exit_12),0,Expense!$I$5*(1+Expense!$I$6)^(IS199-1)/12)</f>
        <v>0</v>
      </c>
      <c r="IT224" s="209">
        <f>IF(OR(IT$201&lt;Opening,IT$201&gt;Exit_12),0,Expense!$I$5*(1+Expense!$I$6)^(IT199-1)/12)</f>
        <v>0</v>
      </c>
      <c r="IU224" s="209">
        <f>IF(OR(IU$201&lt;Opening,IU$201&gt;Exit_12),0,Expense!$I$5*(1+Expense!$I$6)^(IU199-1)/12)</f>
        <v>0</v>
      </c>
    </row>
    <row r="225" spans="1:255" s="195" customFormat="1">
      <c r="A225" s="182"/>
      <c r="B225" s="210"/>
      <c r="C225" s="182"/>
      <c r="D225" s="182"/>
      <c r="E225" s="209"/>
      <c r="F225" s="209"/>
      <c r="G225" s="209"/>
      <c r="H225" s="209"/>
      <c r="I225" s="209"/>
      <c r="J225" s="209"/>
      <c r="K225" s="209"/>
      <c r="L225" s="209"/>
      <c r="M225" s="209"/>
      <c r="N225" s="209"/>
      <c r="O225" s="209"/>
      <c r="P225" s="209"/>
      <c r="Q225" s="209"/>
      <c r="R225" s="209"/>
      <c r="S225" s="209"/>
      <c r="T225" s="209"/>
      <c r="U225" s="209"/>
      <c r="V225" s="209"/>
      <c r="W225" s="209"/>
      <c r="X225" s="209"/>
      <c r="Y225" s="209"/>
      <c r="Z225" s="209"/>
      <c r="AA225" s="209"/>
      <c r="AB225" s="209"/>
      <c r="AC225" s="209"/>
      <c r="AD225" s="209"/>
      <c r="AE225" s="209"/>
      <c r="AF225" s="209"/>
      <c r="AG225" s="209"/>
      <c r="AH225" s="209"/>
      <c r="AI225" s="209"/>
      <c r="AJ225" s="209"/>
      <c r="AK225" s="209"/>
      <c r="AL225" s="209"/>
      <c r="AM225" s="209"/>
      <c r="AN225" s="209"/>
      <c r="AO225" s="209"/>
      <c r="AP225" s="209"/>
      <c r="AQ225" s="209"/>
      <c r="AR225" s="209"/>
      <c r="AS225" s="209"/>
      <c r="AT225" s="209"/>
      <c r="AU225" s="209"/>
      <c r="AV225" s="209"/>
      <c r="AW225" s="209"/>
      <c r="AX225" s="209"/>
      <c r="AY225" s="209"/>
      <c r="AZ225" s="209"/>
      <c r="BA225" s="209"/>
      <c r="BB225" s="209"/>
      <c r="BC225" s="209"/>
      <c r="BD225" s="209"/>
      <c r="BE225" s="209"/>
      <c r="BF225" s="209"/>
      <c r="BG225" s="209"/>
      <c r="BH225" s="209"/>
      <c r="BI225" s="209"/>
      <c r="BJ225" s="209"/>
      <c r="BK225" s="209"/>
      <c r="BL225" s="209"/>
      <c r="BM225" s="209"/>
      <c r="BN225" s="209"/>
      <c r="BO225" s="209"/>
      <c r="BP225" s="209"/>
      <c r="BQ225" s="209"/>
      <c r="BR225" s="209"/>
      <c r="BS225" s="209"/>
      <c r="BT225" s="209"/>
      <c r="BU225" s="209"/>
      <c r="BV225" s="209"/>
      <c r="BW225" s="209"/>
      <c r="BX225" s="209"/>
      <c r="BY225" s="209"/>
      <c r="BZ225" s="209"/>
      <c r="CA225" s="209"/>
      <c r="CB225" s="209"/>
      <c r="CC225" s="209"/>
      <c r="CD225" s="209"/>
      <c r="CE225" s="209"/>
      <c r="CF225" s="209"/>
      <c r="CG225" s="209"/>
      <c r="CH225" s="209"/>
      <c r="CI225" s="209"/>
      <c r="CJ225" s="209"/>
      <c r="CK225" s="209"/>
      <c r="CL225" s="209"/>
      <c r="CM225" s="209"/>
      <c r="CN225" s="209"/>
      <c r="CO225" s="209"/>
      <c r="CP225" s="209"/>
      <c r="CQ225" s="209"/>
      <c r="CR225" s="209"/>
      <c r="CS225" s="209"/>
      <c r="CT225" s="209"/>
      <c r="CU225" s="209"/>
      <c r="CV225" s="209"/>
      <c r="CW225" s="209"/>
      <c r="CX225" s="209"/>
      <c r="CY225" s="209"/>
      <c r="CZ225" s="209"/>
      <c r="DA225" s="209"/>
      <c r="DB225" s="209"/>
      <c r="DC225" s="209"/>
      <c r="DD225" s="209"/>
      <c r="DE225" s="209"/>
      <c r="DF225" s="209"/>
      <c r="DG225" s="209"/>
      <c r="DH225" s="209"/>
      <c r="DI225" s="209"/>
      <c r="DJ225" s="209"/>
      <c r="DK225" s="209"/>
      <c r="DL225" s="209"/>
      <c r="DM225" s="209"/>
      <c r="DN225" s="209"/>
      <c r="DO225" s="209"/>
      <c r="DP225" s="209"/>
      <c r="DQ225" s="209"/>
      <c r="DR225" s="209"/>
      <c r="DS225" s="209"/>
      <c r="DT225" s="209"/>
      <c r="DU225" s="209"/>
      <c r="DV225" s="209"/>
      <c r="DW225" s="209"/>
      <c r="DX225" s="209"/>
      <c r="DY225" s="209"/>
      <c r="DZ225" s="209"/>
      <c r="EA225" s="209"/>
      <c r="EB225" s="209"/>
      <c r="EC225" s="209"/>
      <c r="ED225" s="209"/>
      <c r="EE225" s="209"/>
      <c r="EF225" s="209"/>
      <c r="EG225" s="209"/>
      <c r="EH225" s="209"/>
      <c r="EI225" s="209"/>
      <c r="EJ225" s="209"/>
      <c r="EK225" s="209"/>
      <c r="EL225" s="209"/>
      <c r="EM225" s="209"/>
      <c r="EN225" s="209"/>
      <c r="EO225" s="209"/>
      <c r="EP225" s="209"/>
      <c r="EQ225" s="209"/>
      <c r="ER225" s="209"/>
      <c r="ES225" s="209"/>
      <c r="ET225" s="209"/>
      <c r="EU225" s="209"/>
      <c r="EV225" s="209"/>
      <c r="EW225" s="209"/>
      <c r="EX225" s="209"/>
      <c r="EY225" s="209"/>
      <c r="EZ225" s="209"/>
      <c r="FA225" s="209"/>
      <c r="FB225" s="209"/>
      <c r="FC225" s="209"/>
      <c r="FD225" s="209"/>
      <c r="FE225" s="209"/>
      <c r="FF225" s="209"/>
      <c r="FG225" s="209"/>
      <c r="FH225" s="209"/>
      <c r="FI225" s="209"/>
      <c r="FJ225" s="209"/>
      <c r="FK225" s="209"/>
      <c r="FL225" s="209"/>
      <c r="FM225" s="209"/>
      <c r="FN225" s="209"/>
      <c r="FO225" s="209"/>
      <c r="FP225" s="209"/>
      <c r="FQ225" s="209"/>
      <c r="FR225" s="209"/>
      <c r="FS225" s="209"/>
      <c r="FT225" s="209"/>
      <c r="FU225" s="209"/>
      <c r="FV225" s="209"/>
      <c r="FW225" s="209"/>
      <c r="FX225" s="209"/>
      <c r="FY225" s="209"/>
      <c r="FZ225" s="209"/>
      <c r="GA225" s="209"/>
      <c r="GB225" s="209"/>
      <c r="GC225" s="209"/>
      <c r="GD225" s="209"/>
      <c r="GE225" s="209"/>
      <c r="GF225" s="209"/>
      <c r="GG225" s="209"/>
      <c r="GH225" s="209"/>
      <c r="GI225" s="209"/>
      <c r="GJ225" s="209"/>
      <c r="GK225" s="209"/>
      <c r="GL225" s="209"/>
      <c r="GM225" s="209"/>
      <c r="GN225" s="209"/>
      <c r="GO225" s="209"/>
      <c r="GP225" s="209"/>
      <c r="GQ225" s="209"/>
      <c r="GR225" s="209"/>
      <c r="GS225" s="209"/>
      <c r="GT225" s="209"/>
      <c r="GU225" s="209"/>
      <c r="GV225" s="209"/>
      <c r="GW225" s="209"/>
      <c r="GX225" s="209"/>
      <c r="GY225" s="209"/>
      <c r="GZ225" s="209"/>
      <c r="HA225" s="209"/>
      <c r="HB225" s="209"/>
      <c r="HC225" s="209"/>
      <c r="HD225" s="209"/>
      <c r="HE225" s="209"/>
      <c r="HF225" s="209"/>
      <c r="HG225" s="209"/>
      <c r="HH225" s="209"/>
      <c r="HI225" s="209"/>
      <c r="HJ225" s="209"/>
      <c r="HK225" s="209"/>
      <c r="HL225" s="209"/>
      <c r="HM225" s="209"/>
      <c r="HN225" s="209"/>
      <c r="HO225" s="209"/>
      <c r="HP225" s="209"/>
      <c r="HQ225" s="209"/>
      <c r="HR225" s="209"/>
      <c r="HS225" s="209"/>
      <c r="HT225" s="209"/>
      <c r="HU225" s="209"/>
      <c r="HV225" s="209"/>
      <c r="HW225" s="209"/>
      <c r="HX225" s="209"/>
      <c r="HY225" s="209"/>
      <c r="HZ225" s="209"/>
      <c r="IA225" s="209"/>
      <c r="IB225" s="209"/>
      <c r="IC225" s="209"/>
      <c r="ID225" s="209"/>
      <c r="IE225" s="209"/>
      <c r="IF225" s="209"/>
      <c r="IG225" s="209"/>
      <c r="IH225" s="209"/>
      <c r="II225" s="209"/>
      <c r="IJ225" s="209"/>
      <c r="IK225" s="209"/>
      <c r="IL225" s="209"/>
      <c r="IM225" s="209"/>
      <c r="IN225" s="209"/>
      <c r="IO225" s="209"/>
      <c r="IP225" s="209"/>
      <c r="IQ225" s="209"/>
      <c r="IR225" s="209"/>
      <c r="IS225" s="209"/>
      <c r="IT225" s="209"/>
      <c r="IU225" s="209"/>
    </row>
    <row r="226" spans="1:255" s="195" customFormat="1">
      <c r="A226" s="182"/>
      <c r="B226" s="210" t="s">
        <v>500</v>
      </c>
      <c r="C226" s="182"/>
      <c r="D226" s="182"/>
      <c r="E226" s="209">
        <f ca="1">E154</f>
        <v>333333.33333333331</v>
      </c>
      <c r="F226" s="209">
        <f t="shared" ref="F226:BQ226" ca="1" si="1871">F154</f>
        <v>333333.33333333331</v>
      </c>
      <c r="G226" s="209">
        <f t="shared" ca="1" si="1871"/>
        <v>333333.33333333331</v>
      </c>
      <c r="H226" s="209">
        <f t="shared" ca="1" si="1871"/>
        <v>333333.33333333331</v>
      </c>
      <c r="I226" s="209">
        <f t="shared" ca="1" si="1871"/>
        <v>333333.33333333331</v>
      </c>
      <c r="J226" s="209">
        <f t="shared" ca="1" si="1871"/>
        <v>333333.33333333331</v>
      </c>
      <c r="K226" s="209">
        <f t="shared" ca="1" si="1871"/>
        <v>166666.66666666666</v>
      </c>
      <c r="L226" s="209">
        <f t="shared" ca="1" si="1871"/>
        <v>166666.66666666666</v>
      </c>
      <c r="M226" s="209">
        <f t="shared" ca="1" si="1871"/>
        <v>166666.66666666666</v>
      </c>
      <c r="N226" s="209">
        <f t="shared" ca="1" si="1871"/>
        <v>166666.66666666666</v>
      </c>
      <c r="O226" s="209">
        <f t="shared" ca="1" si="1871"/>
        <v>166666.66666666666</v>
      </c>
      <c r="P226" s="209">
        <f t="shared" ca="1" si="1871"/>
        <v>166666.66666666666</v>
      </c>
      <c r="Q226" s="209">
        <f t="shared" ca="1" si="1871"/>
        <v>166666.66666666666</v>
      </c>
      <c r="R226" s="209">
        <f t="shared" ca="1" si="1871"/>
        <v>166666.66666666666</v>
      </c>
      <c r="S226" s="209">
        <f t="shared" ca="1" si="1871"/>
        <v>166666.66666666666</v>
      </c>
      <c r="T226" s="209">
        <f t="shared" ca="1" si="1871"/>
        <v>166666.66666666666</v>
      </c>
      <c r="U226" s="209">
        <f t="shared" ca="1" si="1871"/>
        <v>166666.66666666666</v>
      </c>
      <c r="V226" s="209">
        <f t="shared" ca="1" si="1871"/>
        <v>166666.66666666666</v>
      </c>
      <c r="W226" s="209">
        <f t="shared" ca="1" si="1871"/>
        <v>166666.66666666666</v>
      </c>
      <c r="X226" s="209">
        <f t="shared" ca="1" si="1871"/>
        <v>166666.66666666666</v>
      </c>
      <c r="Y226" s="209">
        <f t="shared" ca="1" si="1871"/>
        <v>166666.66666666666</v>
      </c>
      <c r="Z226" s="209">
        <f t="shared" ca="1" si="1871"/>
        <v>166666.66666666666</v>
      </c>
      <c r="AA226" s="209">
        <f t="shared" ca="1" si="1871"/>
        <v>166666.66666666666</v>
      </c>
      <c r="AB226" s="209">
        <f t="shared" ca="1" si="1871"/>
        <v>166666.66666666666</v>
      </c>
      <c r="AC226" s="209">
        <f t="shared" ca="1" si="1871"/>
        <v>166666.66666666666</v>
      </c>
      <c r="AD226" s="209">
        <f t="shared" ca="1" si="1871"/>
        <v>166666.66666666666</v>
      </c>
      <c r="AE226" s="209">
        <f t="shared" ca="1" si="1871"/>
        <v>166666.66666666666</v>
      </c>
      <c r="AF226" s="209">
        <f t="shared" ca="1" si="1871"/>
        <v>166666.66666666666</v>
      </c>
      <c r="AG226" s="209">
        <f t="shared" ca="1" si="1871"/>
        <v>166666.66666666666</v>
      </c>
      <c r="AH226" s="209">
        <f t="shared" ca="1" si="1871"/>
        <v>166666.66666666666</v>
      </c>
      <c r="AI226" s="209">
        <f t="shared" ca="1" si="1871"/>
        <v>166666.66666666666</v>
      </c>
      <c r="AJ226" s="209">
        <f t="shared" ca="1" si="1871"/>
        <v>166666.66666666666</v>
      </c>
      <c r="AK226" s="209">
        <f t="shared" ca="1" si="1871"/>
        <v>166666.66666666666</v>
      </c>
      <c r="AL226" s="209">
        <f t="shared" ca="1" si="1871"/>
        <v>166666.66666666666</v>
      </c>
      <c r="AM226" s="209">
        <f t="shared" ca="1" si="1871"/>
        <v>166666.66666666666</v>
      </c>
      <c r="AN226" s="209">
        <f t="shared" ca="1" si="1871"/>
        <v>166666.66666666666</v>
      </c>
      <c r="AO226" s="209">
        <f t="shared" ca="1" si="1871"/>
        <v>166666.66666666666</v>
      </c>
      <c r="AP226" s="209">
        <f t="shared" ca="1" si="1871"/>
        <v>166666.66666666666</v>
      </c>
      <c r="AQ226" s="209">
        <f t="shared" ca="1" si="1871"/>
        <v>166666.66666666666</v>
      </c>
      <c r="AR226" s="209">
        <f t="shared" ca="1" si="1871"/>
        <v>166666.66666666666</v>
      </c>
      <c r="AS226" s="209">
        <f t="shared" ca="1" si="1871"/>
        <v>166666.66666666666</v>
      </c>
      <c r="AT226" s="209">
        <f t="shared" ca="1" si="1871"/>
        <v>166666.66666666666</v>
      </c>
      <c r="AU226" s="209">
        <f t="shared" ca="1" si="1871"/>
        <v>166666.66666666666</v>
      </c>
      <c r="AV226" s="209">
        <f t="shared" ca="1" si="1871"/>
        <v>166666.66666666666</v>
      </c>
      <c r="AW226" s="209">
        <f t="shared" ca="1" si="1871"/>
        <v>166666.66666666666</v>
      </c>
      <c r="AX226" s="209">
        <f t="shared" ca="1" si="1871"/>
        <v>166666.66666666666</v>
      </c>
      <c r="AY226" s="209">
        <f t="shared" ca="1" si="1871"/>
        <v>166666.66666666666</v>
      </c>
      <c r="AZ226" s="209">
        <f t="shared" ca="1" si="1871"/>
        <v>166666.66666666666</v>
      </c>
      <c r="BA226" s="209">
        <f t="shared" ca="1" si="1871"/>
        <v>166666.66666666666</v>
      </c>
      <c r="BB226" s="209">
        <f t="shared" ca="1" si="1871"/>
        <v>166666.66666666666</v>
      </c>
      <c r="BC226" s="209">
        <f t="shared" ca="1" si="1871"/>
        <v>166666.66666666666</v>
      </c>
      <c r="BD226" s="209">
        <f t="shared" ca="1" si="1871"/>
        <v>166666.66666666666</v>
      </c>
      <c r="BE226" s="209">
        <f t="shared" ca="1" si="1871"/>
        <v>166666.66666666666</v>
      </c>
      <c r="BF226" s="209">
        <f t="shared" ca="1" si="1871"/>
        <v>166666.66666666666</v>
      </c>
      <c r="BG226" s="209">
        <f t="shared" ca="1" si="1871"/>
        <v>166666.66666666666</v>
      </c>
      <c r="BH226" s="209">
        <f t="shared" ca="1" si="1871"/>
        <v>166666.66666666666</v>
      </c>
      <c r="BI226" s="209">
        <f t="shared" ca="1" si="1871"/>
        <v>166666.66666666666</v>
      </c>
      <c r="BJ226" s="209">
        <f t="shared" ca="1" si="1871"/>
        <v>166666.66666666666</v>
      </c>
      <c r="BK226" s="209">
        <f t="shared" ca="1" si="1871"/>
        <v>166666.66666666666</v>
      </c>
      <c r="BL226" s="209">
        <f t="shared" ca="1" si="1871"/>
        <v>166666.66666666666</v>
      </c>
      <c r="BM226" s="209">
        <f t="shared" ca="1" si="1871"/>
        <v>166666.66666666666</v>
      </c>
      <c r="BN226" s="209">
        <f t="shared" ca="1" si="1871"/>
        <v>166666.66666666666</v>
      </c>
      <c r="BO226" s="209">
        <f t="shared" ca="1" si="1871"/>
        <v>166666.66666666666</v>
      </c>
      <c r="BP226" s="209">
        <f t="shared" ca="1" si="1871"/>
        <v>166666.66666666666</v>
      </c>
      <c r="BQ226" s="209">
        <f t="shared" ca="1" si="1871"/>
        <v>166666.66666666666</v>
      </c>
      <c r="BR226" s="209">
        <f t="shared" ref="BR226:EC226" ca="1" si="1872">BR154</f>
        <v>166666.66666666666</v>
      </c>
      <c r="BS226" s="209">
        <f t="shared" ca="1" si="1872"/>
        <v>166666.66666666666</v>
      </c>
      <c r="BT226" s="209">
        <f t="shared" ca="1" si="1872"/>
        <v>166666.66666666666</v>
      </c>
      <c r="BU226" s="209">
        <f t="shared" ca="1" si="1872"/>
        <v>166666.66666666666</v>
      </c>
      <c r="BV226" s="209">
        <f t="shared" ca="1" si="1872"/>
        <v>166666.66666666666</v>
      </c>
      <c r="BW226" s="209">
        <f t="shared" ca="1" si="1872"/>
        <v>166666.66666666666</v>
      </c>
      <c r="BX226" s="209">
        <f t="shared" ca="1" si="1872"/>
        <v>166666.66666666666</v>
      </c>
      <c r="BY226" s="209">
        <f t="shared" ca="1" si="1872"/>
        <v>166666.66666666666</v>
      </c>
      <c r="BZ226" s="209">
        <f t="shared" ca="1" si="1872"/>
        <v>166666.66666666666</v>
      </c>
      <c r="CA226" s="209">
        <f t="shared" ca="1" si="1872"/>
        <v>166666.66666666666</v>
      </c>
      <c r="CB226" s="209">
        <f t="shared" ca="1" si="1872"/>
        <v>166666.66666666666</v>
      </c>
      <c r="CC226" s="209">
        <f t="shared" ca="1" si="1872"/>
        <v>166666.66666666666</v>
      </c>
      <c r="CD226" s="209">
        <f t="shared" ca="1" si="1872"/>
        <v>166666.66666666666</v>
      </c>
      <c r="CE226" s="209">
        <f t="shared" ca="1" si="1872"/>
        <v>166666.66666666666</v>
      </c>
      <c r="CF226" s="209">
        <f t="shared" ca="1" si="1872"/>
        <v>166666.66666666666</v>
      </c>
      <c r="CG226" s="209">
        <f t="shared" ca="1" si="1872"/>
        <v>166666.66666666666</v>
      </c>
      <c r="CH226" s="209">
        <f t="shared" ca="1" si="1872"/>
        <v>166666.66666666666</v>
      </c>
      <c r="CI226" s="209">
        <f t="shared" ca="1" si="1872"/>
        <v>166666.66666666666</v>
      </c>
      <c r="CJ226" s="209">
        <f t="shared" ca="1" si="1872"/>
        <v>166666.66666666666</v>
      </c>
      <c r="CK226" s="209">
        <f t="shared" ca="1" si="1872"/>
        <v>166666.66666666666</v>
      </c>
      <c r="CL226" s="209">
        <f t="shared" ca="1" si="1872"/>
        <v>166666.66666666666</v>
      </c>
      <c r="CM226" s="209">
        <f t="shared" ca="1" si="1872"/>
        <v>166666.66666666666</v>
      </c>
      <c r="CN226" s="209">
        <f t="shared" ca="1" si="1872"/>
        <v>166666.66666666666</v>
      </c>
      <c r="CO226" s="209">
        <f t="shared" ca="1" si="1872"/>
        <v>166666.66666666666</v>
      </c>
      <c r="CP226" s="209">
        <f t="shared" ca="1" si="1872"/>
        <v>166666.66666666666</v>
      </c>
      <c r="CQ226" s="209">
        <f t="shared" ca="1" si="1872"/>
        <v>166666.66666666666</v>
      </c>
      <c r="CR226" s="209">
        <f t="shared" ca="1" si="1872"/>
        <v>166666.66666666666</v>
      </c>
      <c r="CS226" s="209">
        <f t="shared" ca="1" si="1872"/>
        <v>166666.66666666666</v>
      </c>
      <c r="CT226" s="209">
        <f t="shared" ca="1" si="1872"/>
        <v>166666.66666666666</v>
      </c>
      <c r="CU226" s="209">
        <f t="shared" ca="1" si="1872"/>
        <v>166666.66666666666</v>
      </c>
      <c r="CV226" s="209">
        <f t="shared" ca="1" si="1872"/>
        <v>166666.66666666666</v>
      </c>
      <c r="CW226" s="209">
        <f t="shared" ca="1" si="1872"/>
        <v>166666.66666666666</v>
      </c>
      <c r="CX226" s="209">
        <f t="shared" ca="1" si="1872"/>
        <v>166666.66666666666</v>
      </c>
      <c r="CY226" s="209">
        <f t="shared" ca="1" si="1872"/>
        <v>166666.66666666666</v>
      </c>
      <c r="CZ226" s="209">
        <f t="shared" ca="1" si="1872"/>
        <v>166666.66666666666</v>
      </c>
      <c r="DA226" s="209">
        <f t="shared" ca="1" si="1872"/>
        <v>166666.66666666666</v>
      </c>
      <c r="DB226" s="209">
        <f t="shared" ca="1" si="1872"/>
        <v>166666.66666666666</v>
      </c>
      <c r="DC226" s="209">
        <f t="shared" ca="1" si="1872"/>
        <v>166666.66666666666</v>
      </c>
      <c r="DD226" s="209">
        <f t="shared" ca="1" si="1872"/>
        <v>166666.66666666666</v>
      </c>
      <c r="DE226" s="209">
        <f t="shared" ca="1" si="1872"/>
        <v>166666.66666666666</v>
      </c>
      <c r="DF226" s="209">
        <f t="shared" ca="1" si="1872"/>
        <v>166666.66666666666</v>
      </c>
      <c r="DG226" s="209">
        <f t="shared" ca="1" si="1872"/>
        <v>166666.66666666666</v>
      </c>
      <c r="DH226" s="209">
        <f t="shared" ca="1" si="1872"/>
        <v>166666.66666666666</v>
      </c>
      <c r="DI226" s="209">
        <f t="shared" ca="1" si="1872"/>
        <v>166666.66666666666</v>
      </c>
      <c r="DJ226" s="209">
        <f t="shared" ca="1" si="1872"/>
        <v>166666.66666666666</v>
      </c>
      <c r="DK226" s="209">
        <f t="shared" ca="1" si="1872"/>
        <v>166666.66666666666</v>
      </c>
      <c r="DL226" s="209">
        <f t="shared" ca="1" si="1872"/>
        <v>166666.66666666666</v>
      </c>
      <c r="DM226" s="209">
        <f t="shared" ca="1" si="1872"/>
        <v>166666.66666666666</v>
      </c>
      <c r="DN226" s="209">
        <f t="shared" ca="1" si="1872"/>
        <v>166666.66666666666</v>
      </c>
      <c r="DO226" s="209">
        <f t="shared" ca="1" si="1872"/>
        <v>166666.66666666666</v>
      </c>
      <c r="DP226" s="209">
        <f t="shared" ca="1" si="1872"/>
        <v>166666.66666666666</v>
      </c>
      <c r="DQ226" s="209">
        <f t="shared" ca="1" si="1872"/>
        <v>166666.66666666666</v>
      </c>
      <c r="DR226" s="209">
        <f t="shared" ca="1" si="1872"/>
        <v>166666.66666666666</v>
      </c>
      <c r="DS226" s="209">
        <f t="shared" ca="1" si="1872"/>
        <v>166666.66666666666</v>
      </c>
      <c r="DT226" s="209">
        <f t="shared" ca="1" si="1872"/>
        <v>166666.66666666666</v>
      </c>
      <c r="DU226" s="209">
        <f t="shared" ca="1" si="1872"/>
        <v>166666.66666666666</v>
      </c>
      <c r="DV226" s="209">
        <f t="shared" ca="1" si="1872"/>
        <v>166666.66666666666</v>
      </c>
      <c r="DW226" s="209">
        <f t="shared" ca="1" si="1872"/>
        <v>166666.66666666666</v>
      </c>
      <c r="DX226" s="209">
        <f t="shared" ca="1" si="1872"/>
        <v>166666.66666666666</v>
      </c>
      <c r="DY226" s="209">
        <f t="shared" ca="1" si="1872"/>
        <v>166666.66666666666</v>
      </c>
      <c r="DZ226" s="209">
        <f t="shared" ca="1" si="1872"/>
        <v>166666.66666666666</v>
      </c>
      <c r="EA226" s="209">
        <f t="shared" ca="1" si="1872"/>
        <v>166666.66666666666</v>
      </c>
      <c r="EB226" s="209">
        <f t="shared" ca="1" si="1872"/>
        <v>166666.66666666666</v>
      </c>
      <c r="EC226" s="209">
        <f t="shared" ca="1" si="1872"/>
        <v>166666.66666666666</v>
      </c>
      <c r="ED226" s="209">
        <f t="shared" ref="ED226:GO226" ca="1" si="1873">ED154</f>
        <v>166666.66666666666</v>
      </c>
      <c r="EE226" s="209">
        <f t="shared" ca="1" si="1873"/>
        <v>166666.66666666666</v>
      </c>
      <c r="EF226" s="209">
        <f t="shared" ca="1" si="1873"/>
        <v>166666.66666666666</v>
      </c>
      <c r="EG226" s="209">
        <f t="shared" ca="1" si="1873"/>
        <v>166666.66666666666</v>
      </c>
      <c r="EH226" s="209">
        <f t="shared" ca="1" si="1873"/>
        <v>166666.66666666666</v>
      </c>
      <c r="EI226" s="209">
        <f t="shared" ca="1" si="1873"/>
        <v>166666.66666666666</v>
      </c>
      <c r="EJ226" s="209">
        <f t="shared" ca="1" si="1873"/>
        <v>166666.66666666666</v>
      </c>
      <c r="EK226" s="209">
        <f t="shared" ca="1" si="1873"/>
        <v>166666.66666666666</v>
      </c>
      <c r="EL226" s="209">
        <f t="shared" ca="1" si="1873"/>
        <v>166666.66666666666</v>
      </c>
      <c r="EM226" s="209">
        <f t="shared" ca="1" si="1873"/>
        <v>166666.66666666666</v>
      </c>
      <c r="EN226" s="209">
        <f t="shared" ca="1" si="1873"/>
        <v>166666.66666666666</v>
      </c>
      <c r="EO226" s="209">
        <f t="shared" ca="1" si="1873"/>
        <v>166666.66666666666</v>
      </c>
      <c r="EP226" s="209">
        <f t="shared" ca="1" si="1873"/>
        <v>166666.66666666666</v>
      </c>
      <c r="EQ226" s="209">
        <f t="shared" ca="1" si="1873"/>
        <v>166666.66666666666</v>
      </c>
      <c r="ER226" s="209">
        <f t="shared" ca="1" si="1873"/>
        <v>166666.66666666666</v>
      </c>
      <c r="ES226" s="209">
        <f t="shared" ca="1" si="1873"/>
        <v>166666.66666666666</v>
      </c>
      <c r="ET226" s="209">
        <f t="shared" ca="1" si="1873"/>
        <v>166666.66666666666</v>
      </c>
      <c r="EU226" s="209">
        <f t="shared" ca="1" si="1873"/>
        <v>166666.66666666666</v>
      </c>
      <c r="EV226" s="209">
        <f t="shared" ca="1" si="1873"/>
        <v>166666.66666666666</v>
      </c>
      <c r="EW226" s="209">
        <f t="shared" ca="1" si="1873"/>
        <v>166666.66666666666</v>
      </c>
      <c r="EX226" s="209">
        <f t="shared" ca="1" si="1873"/>
        <v>166666.66666666666</v>
      </c>
      <c r="EY226" s="209">
        <f t="shared" ca="1" si="1873"/>
        <v>166666.66666666666</v>
      </c>
      <c r="EZ226" s="209">
        <f t="shared" ca="1" si="1873"/>
        <v>166666.66666666666</v>
      </c>
      <c r="FA226" s="209">
        <f t="shared" ca="1" si="1873"/>
        <v>166666.66666666666</v>
      </c>
      <c r="FB226" s="209">
        <f t="shared" ca="1" si="1873"/>
        <v>166666.66666666666</v>
      </c>
      <c r="FC226" s="209">
        <f t="shared" ca="1" si="1873"/>
        <v>166666.66666666666</v>
      </c>
      <c r="FD226" s="209">
        <f t="shared" ca="1" si="1873"/>
        <v>166666.66666666666</v>
      </c>
      <c r="FE226" s="209">
        <f t="shared" ca="1" si="1873"/>
        <v>166666.66666666666</v>
      </c>
      <c r="FF226" s="209">
        <f t="shared" ca="1" si="1873"/>
        <v>166666.66666666666</v>
      </c>
      <c r="FG226" s="209">
        <f t="shared" ca="1" si="1873"/>
        <v>166666.66666666666</v>
      </c>
      <c r="FH226" s="209">
        <f t="shared" ca="1" si="1873"/>
        <v>166666.66666666666</v>
      </c>
      <c r="FI226" s="209">
        <f t="shared" ca="1" si="1873"/>
        <v>166666.66666666666</v>
      </c>
      <c r="FJ226" s="209">
        <f t="shared" ca="1" si="1873"/>
        <v>166666.66666666666</v>
      </c>
      <c r="FK226" s="209">
        <f t="shared" ca="1" si="1873"/>
        <v>0</v>
      </c>
      <c r="FL226" s="209">
        <f t="shared" ca="1" si="1873"/>
        <v>0</v>
      </c>
      <c r="FM226" s="209">
        <f t="shared" ca="1" si="1873"/>
        <v>0</v>
      </c>
      <c r="FN226" s="209">
        <f t="shared" ca="1" si="1873"/>
        <v>0</v>
      </c>
      <c r="FO226" s="209">
        <f t="shared" ca="1" si="1873"/>
        <v>0</v>
      </c>
      <c r="FP226" s="209">
        <f t="shared" ca="1" si="1873"/>
        <v>0</v>
      </c>
      <c r="FQ226" s="209">
        <f t="shared" ca="1" si="1873"/>
        <v>0</v>
      </c>
      <c r="FR226" s="209">
        <f t="shared" ca="1" si="1873"/>
        <v>0</v>
      </c>
      <c r="FS226" s="209">
        <f t="shared" ca="1" si="1873"/>
        <v>0</v>
      </c>
      <c r="FT226" s="209">
        <f t="shared" ca="1" si="1873"/>
        <v>0</v>
      </c>
      <c r="FU226" s="209">
        <f t="shared" ca="1" si="1873"/>
        <v>0</v>
      </c>
      <c r="FV226" s="209">
        <f t="shared" ca="1" si="1873"/>
        <v>0</v>
      </c>
      <c r="FW226" s="209">
        <f t="shared" ca="1" si="1873"/>
        <v>0</v>
      </c>
      <c r="FX226" s="209">
        <f t="shared" ca="1" si="1873"/>
        <v>0</v>
      </c>
      <c r="FY226" s="209">
        <f t="shared" ca="1" si="1873"/>
        <v>0</v>
      </c>
      <c r="FZ226" s="209">
        <f t="shared" ca="1" si="1873"/>
        <v>0</v>
      </c>
      <c r="GA226" s="209">
        <f t="shared" ca="1" si="1873"/>
        <v>0</v>
      </c>
      <c r="GB226" s="209">
        <f t="shared" ca="1" si="1873"/>
        <v>0</v>
      </c>
      <c r="GC226" s="209">
        <f t="shared" ca="1" si="1873"/>
        <v>0</v>
      </c>
      <c r="GD226" s="209">
        <f t="shared" ca="1" si="1873"/>
        <v>0</v>
      </c>
      <c r="GE226" s="209">
        <f t="shared" ca="1" si="1873"/>
        <v>0</v>
      </c>
      <c r="GF226" s="209">
        <f t="shared" ca="1" si="1873"/>
        <v>0</v>
      </c>
      <c r="GG226" s="209">
        <f t="shared" ca="1" si="1873"/>
        <v>0</v>
      </c>
      <c r="GH226" s="209">
        <f t="shared" ca="1" si="1873"/>
        <v>0</v>
      </c>
      <c r="GI226" s="209">
        <f t="shared" ca="1" si="1873"/>
        <v>0</v>
      </c>
      <c r="GJ226" s="209">
        <f t="shared" ca="1" si="1873"/>
        <v>0</v>
      </c>
      <c r="GK226" s="209">
        <f t="shared" ca="1" si="1873"/>
        <v>0</v>
      </c>
      <c r="GL226" s="209">
        <f t="shared" ca="1" si="1873"/>
        <v>0</v>
      </c>
      <c r="GM226" s="209">
        <f t="shared" ca="1" si="1873"/>
        <v>0</v>
      </c>
      <c r="GN226" s="209">
        <f t="shared" ca="1" si="1873"/>
        <v>0</v>
      </c>
      <c r="GO226" s="209">
        <f t="shared" ca="1" si="1873"/>
        <v>0</v>
      </c>
      <c r="GP226" s="209">
        <f t="shared" ref="GP226:IU226" ca="1" si="1874">GP154</f>
        <v>0</v>
      </c>
      <c r="GQ226" s="209">
        <f t="shared" ca="1" si="1874"/>
        <v>0</v>
      </c>
      <c r="GR226" s="209">
        <f t="shared" ca="1" si="1874"/>
        <v>0</v>
      </c>
      <c r="GS226" s="209">
        <f t="shared" ca="1" si="1874"/>
        <v>0</v>
      </c>
      <c r="GT226" s="209">
        <f t="shared" ca="1" si="1874"/>
        <v>0</v>
      </c>
      <c r="GU226" s="209">
        <f t="shared" ca="1" si="1874"/>
        <v>0</v>
      </c>
      <c r="GV226" s="209">
        <f t="shared" ca="1" si="1874"/>
        <v>0</v>
      </c>
      <c r="GW226" s="209">
        <f t="shared" ca="1" si="1874"/>
        <v>0</v>
      </c>
      <c r="GX226" s="209">
        <f t="shared" ca="1" si="1874"/>
        <v>0</v>
      </c>
      <c r="GY226" s="209">
        <f t="shared" ca="1" si="1874"/>
        <v>0</v>
      </c>
      <c r="GZ226" s="209">
        <f t="shared" ca="1" si="1874"/>
        <v>0</v>
      </c>
      <c r="HA226" s="209">
        <f t="shared" ca="1" si="1874"/>
        <v>0</v>
      </c>
      <c r="HB226" s="209">
        <f t="shared" ca="1" si="1874"/>
        <v>0</v>
      </c>
      <c r="HC226" s="209">
        <f t="shared" ca="1" si="1874"/>
        <v>0</v>
      </c>
      <c r="HD226" s="209">
        <f t="shared" ca="1" si="1874"/>
        <v>0</v>
      </c>
      <c r="HE226" s="209">
        <f t="shared" ca="1" si="1874"/>
        <v>0</v>
      </c>
      <c r="HF226" s="209">
        <f t="shared" ca="1" si="1874"/>
        <v>0</v>
      </c>
      <c r="HG226" s="209">
        <f t="shared" ca="1" si="1874"/>
        <v>0</v>
      </c>
      <c r="HH226" s="209">
        <f t="shared" ca="1" si="1874"/>
        <v>0</v>
      </c>
      <c r="HI226" s="209">
        <f t="shared" ca="1" si="1874"/>
        <v>0</v>
      </c>
      <c r="HJ226" s="209">
        <f t="shared" ca="1" si="1874"/>
        <v>0</v>
      </c>
      <c r="HK226" s="209">
        <f t="shared" ca="1" si="1874"/>
        <v>0</v>
      </c>
      <c r="HL226" s="209">
        <f t="shared" ca="1" si="1874"/>
        <v>0</v>
      </c>
      <c r="HM226" s="209">
        <f t="shared" ca="1" si="1874"/>
        <v>0</v>
      </c>
      <c r="HN226" s="209">
        <f t="shared" ca="1" si="1874"/>
        <v>0</v>
      </c>
      <c r="HO226" s="209">
        <f t="shared" ca="1" si="1874"/>
        <v>0</v>
      </c>
      <c r="HP226" s="209">
        <f t="shared" ca="1" si="1874"/>
        <v>0</v>
      </c>
      <c r="HQ226" s="209">
        <f t="shared" ca="1" si="1874"/>
        <v>0</v>
      </c>
      <c r="HR226" s="209">
        <f t="shared" ca="1" si="1874"/>
        <v>0</v>
      </c>
      <c r="HS226" s="209">
        <f t="shared" ca="1" si="1874"/>
        <v>0</v>
      </c>
      <c r="HT226" s="209">
        <f t="shared" ca="1" si="1874"/>
        <v>0</v>
      </c>
      <c r="HU226" s="209">
        <f t="shared" ca="1" si="1874"/>
        <v>0</v>
      </c>
      <c r="HV226" s="209">
        <f t="shared" ca="1" si="1874"/>
        <v>0</v>
      </c>
      <c r="HW226" s="209">
        <f t="shared" ca="1" si="1874"/>
        <v>0</v>
      </c>
      <c r="HX226" s="209">
        <f t="shared" ca="1" si="1874"/>
        <v>0</v>
      </c>
      <c r="HY226" s="209">
        <f t="shared" ca="1" si="1874"/>
        <v>0</v>
      </c>
      <c r="HZ226" s="209">
        <f t="shared" ca="1" si="1874"/>
        <v>0</v>
      </c>
      <c r="IA226" s="209">
        <f t="shared" ca="1" si="1874"/>
        <v>0</v>
      </c>
      <c r="IB226" s="209">
        <f t="shared" ca="1" si="1874"/>
        <v>0</v>
      </c>
      <c r="IC226" s="209">
        <f t="shared" ca="1" si="1874"/>
        <v>0</v>
      </c>
      <c r="ID226" s="209">
        <f t="shared" ca="1" si="1874"/>
        <v>0</v>
      </c>
      <c r="IE226" s="209">
        <f t="shared" ca="1" si="1874"/>
        <v>0</v>
      </c>
      <c r="IF226" s="209">
        <f t="shared" ca="1" si="1874"/>
        <v>0</v>
      </c>
      <c r="IG226" s="209">
        <f t="shared" ca="1" si="1874"/>
        <v>0</v>
      </c>
      <c r="IH226" s="209">
        <f t="shared" ca="1" si="1874"/>
        <v>0</v>
      </c>
      <c r="II226" s="209">
        <f t="shared" ca="1" si="1874"/>
        <v>0</v>
      </c>
      <c r="IJ226" s="209">
        <f t="shared" ca="1" si="1874"/>
        <v>0</v>
      </c>
      <c r="IK226" s="209">
        <f t="shared" ca="1" si="1874"/>
        <v>0</v>
      </c>
      <c r="IL226" s="209">
        <f t="shared" ca="1" si="1874"/>
        <v>0</v>
      </c>
      <c r="IM226" s="209">
        <f t="shared" ca="1" si="1874"/>
        <v>0</v>
      </c>
      <c r="IN226" s="209">
        <f t="shared" ca="1" si="1874"/>
        <v>0</v>
      </c>
      <c r="IO226" s="209">
        <f t="shared" ca="1" si="1874"/>
        <v>0</v>
      </c>
      <c r="IP226" s="209">
        <f t="shared" ca="1" si="1874"/>
        <v>0</v>
      </c>
      <c r="IQ226" s="209">
        <f t="shared" ca="1" si="1874"/>
        <v>0</v>
      </c>
      <c r="IR226" s="209">
        <f t="shared" ca="1" si="1874"/>
        <v>0</v>
      </c>
      <c r="IS226" s="209">
        <f t="shared" ca="1" si="1874"/>
        <v>0</v>
      </c>
      <c r="IT226" s="209">
        <f t="shared" ca="1" si="1874"/>
        <v>0</v>
      </c>
      <c r="IU226" s="209">
        <f t="shared" ca="1" si="1874"/>
        <v>0</v>
      </c>
    </row>
    <row r="227" spans="1:255" s="195" customFormat="1">
      <c r="A227" s="182"/>
      <c r="B227" s="182"/>
      <c r="C227" s="182"/>
      <c r="D227" s="182"/>
      <c r="E227" s="182"/>
      <c r="F227" s="182"/>
      <c r="G227" s="182"/>
      <c r="H227" s="182"/>
      <c r="I227" s="182"/>
      <c r="J227" s="182"/>
      <c r="K227" s="182"/>
      <c r="L227" s="182"/>
      <c r="M227" s="182"/>
      <c r="N227" s="182"/>
      <c r="O227" s="182"/>
      <c r="P227" s="182"/>
      <c r="Q227" s="182"/>
      <c r="R227" s="182"/>
      <c r="S227" s="182"/>
      <c r="T227" s="182"/>
      <c r="U227" s="182"/>
      <c r="V227" s="182"/>
      <c r="W227" s="182"/>
      <c r="X227" s="182"/>
      <c r="Y227" s="182"/>
      <c r="Z227" s="182"/>
      <c r="AA227" s="182"/>
      <c r="AB227" s="182"/>
      <c r="AC227" s="182"/>
      <c r="AD227" s="182"/>
      <c r="AE227" s="182"/>
      <c r="AF227" s="182"/>
      <c r="AG227" s="182"/>
      <c r="AH227" s="182"/>
      <c r="AI227" s="182"/>
      <c r="AJ227" s="182"/>
      <c r="AK227" s="182"/>
      <c r="AL227" s="182"/>
      <c r="AM227" s="182"/>
      <c r="AN227" s="182"/>
      <c r="AO227" s="182"/>
      <c r="AP227" s="182"/>
      <c r="AQ227" s="182"/>
      <c r="AR227" s="182"/>
      <c r="AS227" s="182"/>
      <c r="AT227" s="182"/>
      <c r="AU227" s="182"/>
      <c r="AV227" s="182"/>
      <c r="AW227" s="182"/>
      <c r="AX227" s="182"/>
      <c r="AY227" s="182"/>
      <c r="AZ227" s="182"/>
      <c r="BA227" s="182"/>
      <c r="BB227" s="182"/>
      <c r="BC227" s="182"/>
      <c r="BD227" s="182"/>
      <c r="BE227" s="182"/>
      <c r="BF227" s="182"/>
      <c r="BG227" s="182"/>
      <c r="BH227" s="182"/>
      <c r="BI227" s="182"/>
      <c r="BJ227" s="182"/>
      <c r="BK227" s="182"/>
      <c r="BL227" s="182"/>
      <c r="BM227" s="182"/>
      <c r="BN227" s="182"/>
      <c r="BO227" s="182"/>
      <c r="BP227" s="182"/>
      <c r="BQ227" s="182"/>
      <c r="BR227" s="182"/>
      <c r="BS227" s="182"/>
      <c r="BT227" s="182"/>
      <c r="BU227" s="182"/>
      <c r="BV227" s="182"/>
      <c r="BW227" s="182"/>
      <c r="BX227" s="182"/>
      <c r="BY227" s="182"/>
      <c r="BZ227" s="182"/>
      <c r="CA227" s="182"/>
      <c r="CB227" s="182"/>
      <c r="CC227" s="182"/>
      <c r="CD227" s="182"/>
      <c r="CE227" s="182"/>
      <c r="CF227" s="182"/>
      <c r="CG227" s="182"/>
      <c r="CH227" s="182"/>
      <c r="CI227" s="182"/>
      <c r="CJ227" s="182"/>
      <c r="CK227" s="182"/>
      <c r="CL227" s="182"/>
      <c r="CM227" s="182"/>
      <c r="CN227" s="182"/>
      <c r="CO227" s="182"/>
      <c r="CP227" s="182"/>
      <c r="CQ227" s="182"/>
      <c r="CR227" s="182"/>
      <c r="CS227" s="182"/>
      <c r="CT227" s="182"/>
      <c r="CU227" s="182"/>
      <c r="CV227" s="182"/>
      <c r="CW227" s="182"/>
      <c r="CX227" s="182"/>
      <c r="CY227" s="182"/>
      <c r="CZ227" s="182"/>
      <c r="DA227" s="182"/>
      <c r="DB227" s="182"/>
      <c r="DC227" s="182"/>
      <c r="DD227" s="182"/>
      <c r="DE227" s="182"/>
      <c r="DF227" s="182"/>
      <c r="DG227" s="182"/>
      <c r="DH227" s="182"/>
      <c r="DI227" s="182"/>
      <c r="DJ227" s="182"/>
      <c r="DK227" s="182"/>
      <c r="DL227" s="182"/>
      <c r="DM227" s="182"/>
      <c r="DN227" s="182"/>
      <c r="DO227" s="182"/>
      <c r="DP227" s="182"/>
      <c r="DQ227" s="182"/>
      <c r="DR227" s="182"/>
      <c r="DS227" s="182"/>
      <c r="DT227" s="182"/>
      <c r="DU227" s="182"/>
      <c r="DV227" s="182"/>
      <c r="DW227" s="182"/>
      <c r="DX227" s="182"/>
      <c r="DY227" s="182"/>
      <c r="DZ227" s="182"/>
      <c r="EA227" s="182"/>
      <c r="EB227" s="182"/>
      <c r="EC227" s="182"/>
      <c r="ED227" s="182"/>
      <c r="EE227" s="182"/>
      <c r="EF227" s="182"/>
      <c r="EG227" s="182"/>
      <c r="EH227" s="182"/>
      <c r="EI227" s="182"/>
      <c r="EJ227" s="182"/>
      <c r="EK227" s="182"/>
      <c r="EL227" s="182"/>
      <c r="EM227" s="182"/>
      <c r="EN227" s="182"/>
      <c r="EO227" s="182"/>
      <c r="EP227" s="182"/>
      <c r="EQ227" s="182"/>
      <c r="ER227" s="182"/>
      <c r="ES227" s="182"/>
      <c r="ET227" s="182"/>
      <c r="EU227" s="182"/>
      <c r="EV227" s="182"/>
      <c r="EW227" s="182"/>
      <c r="EX227" s="182"/>
      <c r="EY227" s="182"/>
      <c r="EZ227" s="182"/>
      <c r="FA227" s="182"/>
      <c r="FB227" s="182"/>
      <c r="FC227" s="182"/>
      <c r="FD227" s="182"/>
      <c r="FE227" s="182"/>
      <c r="FF227" s="182"/>
      <c r="FG227" s="182"/>
      <c r="FH227" s="182"/>
      <c r="FI227" s="182"/>
      <c r="FJ227" s="182"/>
      <c r="FK227" s="182"/>
      <c r="FL227" s="182"/>
      <c r="FM227" s="182"/>
      <c r="FN227" s="182"/>
      <c r="FO227" s="182"/>
      <c r="FP227" s="182"/>
      <c r="FQ227" s="182"/>
      <c r="FR227" s="182"/>
      <c r="FS227" s="182"/>
      <c r="FT227" s="182"/>
      <c r="FU227" s="182"/>
      <c r="FV227" s="182"/>
      <c r="FW227" s="182"/>
      <c r="FX227" s="182"/>
      <c r="FY227" s="182"/>
      <c r="FZ227" s="182"/>
      <c r="GA227" s="182"/>
      <c r="GB227" s="182"/>
      <c r="GC227" s="182"/>
      <c r="GD227" s="182"/>
      <c r="GE227" s="182"/>
      <c r="GF227" s="182"/>
      <c r="GG227" s="182"/>
      <c r="GH227" s="182"/>
      <c r="GI227" s="182"/>
      <c r="GJ227" s="182"/>
      <c r="GK227" s="182"/>
      <c r="GL227" s="182"/>
      <c r="GM227" s="182"/>
      <c r="GN227" s="182"/>
      <c r="GO227" s="182"/>
      <c r="GP227" s="182"/>
      <c r="GQ227" s="182"/>
      <c r="GR227" s="182"/>
      <c r="GS227" s="182"/>
      <c r="GT227" s="182"/>
      <c r="GU227" s="182"/>
      <c r="GV227" s="182"/>
      <c r="GW227" s="182"/>
      <c r="GX227" s="182"/>
      <c r="GY227" s="182"/>
      <c r="GZ227" s="182"/>
      <c r="HA227" s="182"/>
      <c r="HB227" s="182"/>
      <c r="HC227" s="182"/>
      <c r="HD227" s="182"/>
      <c r="HE227" s="182"/>
      <c r="HF227" s="182"/>
      <c r="HG227" s="182"/>
      <c r="HH227" s="182"/>
      <c r="HI227" s="182"/>
      <c r="HJ227" s="182"/>
      <c r="HK227" s="182"/>
      <c r="HL227" s="182"/>
      <c r="HM227" s="182"/>
      <c r="HN227" s="182"/>
      <c r="HO227" s="182"/>
      <c r="HP227" s="182"/>
      <c r="HQ227" s="182"/>
      <c r="HR227" s="182"/>
      <c r="HS227" s="182"/>
      <c r="HT227" s="182"/>
      <c r="HU227" s="182"/>
      <c r="HV227" s="182"/>
      <c r="HW227" s="182"/>
      <c r="HX227" s="182"/>
      <c r="HY227" s="182"/>
      <c r="HZ227" s="182"/>
      <c r="IA227" s="182"/>
      <c r="IB227" s="182"/>
      <c r="IC227" s="182"/>
      <c r="ID227" s="182"/>
      <c r="IE227" s="182"/>
      <c r="IF227" s="182"/>
      <c r="IG227" s="182"/>
      <c r="IH227" s="182"/>
      <c r="II227" s="182"/>
      <c r="IJ227" s="182"/>
      <c r="IK227" s="182"/>
      <c r="IL227" s="182"/>
      <c r="IM227" s="182"/>
      <c r="IN227" s="182"/>
      <c r="IO227" s="182"/>
      <c r="IP227" s="182"/>
      <c r="IQ227" s="182"/>
      <c r="IR227" s="182"/>
      <c r="IS227" s="182"/>
      <c r="IT227" s="182"/>
      <c r="IU227" s="182"/>
    </row>
    <row r="228" spans="1:255">
      <c r="B228" s="210" t="s">
        <v>534</v>
      </c>
      <c r="D228" s="208"/>
      <c r="E228" s="201">
        <f t="shared" ref="E228:BP228" ca="1" si="1875">Property_Tax_Rate_1*(E205+E206)/(1+Sale_VAT_Rate)</f>
        <v>0</v>
      </c>
      <c r="F228" s="201">
        <f t="shared" ca="1" si="1875"/>
        <v>0</v>
      </c>
      <c r="G228" s="201">
        <f t="shared" ca="1" si="1875"/>
        <v>0</v>
      </c>
      <c r="H228" s="201">
        <f t="shared" ca="1" si="1875"/>
        <v>0</v>
      </c>
      <c r="I228" s="201">
        <f t="shared" ca="1" si="1875"/>
        <v>0</v>
      </c>
      <c r="J228" s="201">
        <f t="shared" ca="1" si="1875"/>
        <v>0</v>
      </c>
      <c r="K228" s="201">
        <f t="shared" ca="1" si="1875"/>
        <v>0</v>
      </c>
      <c r="L228" s="201">
        <f t="shared" ca="1" si="1875"/>
        <v>0</v>
      </c>
      <c r="M228" s="201">
        <f t="shared" ca="1" si="1875"/>
        <v>0</v>
      </c>
      <c r="N228" s="201">
        <f t="shared" ca="1" si="1875"/>
        <v>0</v>
      </c>
      <c r="O228" s="201">
        <f t="shared" ca="1" si="1875"/>
        <v>0</v>
      </c>
      <c r="P228" s="201">
        <f t="shared" ca="1" si="1875"/>
        <v>0</v>
      </c>
      <c r="Q228" s="201">
        <f t="shared" ca="1" si="1875"/>
        <v>0</v>
      </c>
      <c r="R228" s="201">
        <f t="shared" ca="1" si="1875"/>
        <v>0</v>
      </c>
      <c r="S228" s="201">
        <f t="shared" ca="1" si="1875"/>
        <v>0</v>
      </c>
      <c r="T228" s="201">
        <f t="shared" ca="1" si="1875"/>
        <v>0</v>
      </c>
      <c r="U228" s="201">
        <f t="shared" ca="1" si="1875"/>
        <v>0</v>
      </c>
      <c r="V228" s="201">
        <f t="shared" ca="1" si="1875"/>
        <v>0</v>
      </c>
      <c r="W228" s="201">
        <f t="shared" ca="1" si="1875"/>
        <v>0</v>
      </c>
      <c r="X228" s="201">
        <f t="shared" ca="1" si="1875"/>
        <v>0</v>
      </c>
      <c r="Y228" s="201">
        <f t="shared" ca="1" si="1875"/>
        <v>0</v>
      </c>
      <c r="Z228" s="201">
        <f t="shared" ca="1" si="1875"/>
        <v>0</v>
      </c>
      <c r="AA228" s="201">
        <f t="shared" ca="1" si="1875"/>
        <v>0</v>
      </c>
      <c r="AB228" s="201">
        <f t="shared" ca="1" si="1875"/>
        <v>0</v>
      </c>
      <c r="AC228" s="201">
        <f t="shared" ca="1" si="1875"/>
        <v>0</v>
      </c>
      <c r="AD228" s="201">
        <f t="shared" ca="1" si="1875"/>
        <v>0</v>
      </c>
      <c r="AE228" s="201">
        <f t="shared" ca="1" si="1875"/>
        <v>0</v>
      </c>
      <c r="AF228" s="201">
        <f t="shared" ca="1" si="1875"/>
        <v>0</v>
      </c>
      <c r="AG228" s="201">
        <f t="shared" ca="1" si="1875"/>
        <v>0</v>
      </c>
      <c r="AH228" s="201">
        <f t="shared" ca="1" si="1875"/>
        <v>0</v>
      </c>
      <c r="AI228" s="201">
        <f t="shared" ca="1" si="1875"/>
        <v>0</v>
      </c>
      <c r="AJ228" s="201">
        <f t="shared" ca="1" si="1875"/>
        <v>0</v>
      </c>
      <c r="AK228" s="201">
        <f t="shared" ca="1" si="1875"/>
        <v>0</v>
      </c>
      <c r="AL228" s="201">
        <f t="shared" ca="1" si="1875"/>
        <v>0</v>
      </c>
      <c r="AM228" s="201">
        <f t="shared" ca="1" si="1875"/>
        <v>0</v>
      </c>
      <c r="AN228" s="201">
        <f t="shared" ca="1" si="1875"/>
        <v>0</v>
      </c>
      <c r="AO228" s="201">
        <f t="shared" ca="1" si="1875"/>
        <v>0</v>
      </c>
      <c r="AP228" s="201">
        <f t="shared" ca="1" si="1875"/>
        <v>0</v>
      </c>
      <c r="AQ228" s="201">
        <f t="shared" ca="1" si="1875"/>
        <v>0</v>
      </c>
      <c r="AR228" s="201">
        <f t="shared" ca="1" si="1875"/>
        <v>0</v>
      </c>
      <c r="AS228" s="201">
        <f t="shared" ca="1" si="1875"/>
        <v>0</v>
      </c>
      <c r="AT228" s="201">
        <f t="shared" ca="1" si="1875"/>
        <v>0</v>
      </c>
      <c r="AU228" s="201">
        <f t="shared" ca="1" si="1875"/>
        <v>0</v>
      </c>
      <c r="AV228" s="201">
        <f t="shared" ca="1" si="1875"/>
        <v>0</v>
      </c>
      <c r="AW228" s="201">
        <f t="shared" ca="1" si="1875"/>
        <v>0</v>
      </c>
      <c r="AX228" s="201">
        <f t="shared" ca="1" si="1875"/>
        <v>0</v>
      </c>
      <c r="AY228" s="201">
        <f t="shared" ca="1" si="1875"/>
        <v>0</v>
      </c>
      <c r="AZ228" s="201">
        <f t="shared" ca="1" si="1875"/>
        <v>0</v>
      </c>
      <c r="BA228" s="201">
        <f t="shared" ca="1" si="1875"/>
        <v>0</v>
      </c>
      <c r="BB228" s="201">
        <f t="shared" ca="1" si="1875"/>
        <v>0</v>
      </c>
      <c r="BC228" s="201">
        <f t="shared" ca="1" si="1875"/>
        <v>0</v>
      </c>
      <c r="BD228" s="201">
        <f t="shared" ca="1" si="1875"/>
        <v>0</v>
      </c>
      <c r="BE228" s="201">
        <f t="shared" ca="1" si="1875"/>
        <v>0</v>
      </c>
      <c r="BF228" s="201">
        <f t="shared" ca="1" si="1875"/>
        <v>0</v>
      </c>
      <c r="BG228" s="201">
        <f t="shared" ca="1" si="1875"/>
        <v>0</v>
      </c>
      <c r="BH228" s="201">
        <f t="shared" ca="1" si="1875"/>
        <v>0</v>
      </c>
      <c r="BI228" s="201">
        <f t="shared" ca="1" si="1875"/>
        <v>0</v>
      </c>
      <c r="BJ228" s="201">
        <f t="shared" ca="1" si="1875"/>
        <v>0</v>
      </c>
      <c r="BK228" s="201">
        <f t="shared" ca="1" si="1875"/>
        <v>0</v>
      </c>
      <c r="BL228" s="201">
        <f t="shared" ca="1" si="1875"/>
        <v>0</v>
      </c>
      <c r="BM228" s="201">
        <f t="shared" ca="1" si="1875"/>
        <v>0</v>
      </c>
      <c r="BN228" s="201">
        <f t="shared" ca="1" si="1875"/>
        <v>0</v>
      </c>
      <c r="BO228" s="201">
        <f t="shared" ca="1" si="1875"/>
        <v>0</v>
      </c>
      <c r="BP228" s="201">
        <f t="shared" ca="1" si="1875"/>
        <v>0</v>
      </c>
      <c r="BQ228" s="201">
        <f t="shared" ref="BQ228:EB228" ca="1" si="1876">Property_Tax_Rate_1*(BQ205+BQ206)/(1+Sale_VAT_Rate)</f>
        <v>0</v>
      </c>
      <c r="BR228" s="201">
        <f t="shared" ca="1" si="1876"/>
        <v>0</v>
      </c>
      <c r="BS228" s="201">
        <f t="shared" ca="1" si="1876"/>
        <v>0</v>
      </c>
      <c r="BT228" s="201">
        <f t="shared" ca="1" si="1876"/>
        <v>0</v>
      </c>
      <c r="BU228" s="201">
        <f t="shared" ca="1" si="1876"/>
        <v>0</v>
      </c>
      <c r="BV228" s="201">
        <f t="shared" ca="1" si="1876"/>
        <v>0</v>
      </c>
      <c r="BW228" s="201">
        <f t="shared" ca="1" si="1876"/>
        <v>0</v>
      </c>
      <c r="BX228" s="201">
        <f t="shared" ca="1" si="1876"/>
        <v>0</v>
      </c>
      <c r="BY228" s="201">
        <f t="shared" ca="1" si="1876"/>
        <v>0</v>
      </c>
      <c r="BZ228" s="201">
        <f t="shared" ca="1" si="1876"/>
        <v>0</v>
      </c>
      <c r="CA228" s="201">
        <f t="shared" ca="1" si="1876"/>
        <v>-7.551264118503879E-11</v>
      </c>
      <c r="CB228" s="201">
        <f t="shared" ca="1" si="1876"/>
        <v>9498.4671238402298</v>
      </c>
      <c r="CC228" s="201">
        <f t="shared" ca="1" si="1876"/>
        <v>20685.550625252108</v>
      </c>
      <c r="CD228" s="201">
        <f t="shared" ca="1" si="1876"/>
        <v>47677.145300524353</v>
      </c>
      <c r="CE228" s="201">
        <f t="shared" ca="1" si="1876"/>
        <v>132656.76450181523</v>
      </c>
      <c r="CF228" s="201">
        <f t="shared" ca="1" si="1876"/>
        <v>127981.1733763614</v>
      </c>
      <c r="CG228" s="201">
        <f t="shared" ca="1" si="1876"/>
        <v>127162.38205728111</v>
      </c>
      <c r="CH228" s="201">
        <f t="shared" ca="1" si="1876"/>
        <v>141729.13742638155</v>
      </c>
      <c r="CI228" s="201">
        <f t="shared" ca="1" si="1876"/>
        <v>143424.13302137959</v>
      </c>
      <c r="CJ228" s="201">
        <f t="shared" ca="1" si="1876"/>
        <v>145119.12861637754</v>
      </c>
      <c r="CK228" s="201">
        <f t="shared" ca="1" si="1876"/>
        <v>209855.80230738193</v>
      </c>
      <c r="CL228" s="201">
        <f t="shared" ca="1" si="1876"/>
        <v>211550.79790237994</v>
      </c>
      <c r="CM228" s="201">
        <f t="shared" ca="1" si="1876"/>
        <v>216257.87984703507</v>
      </c>
      <c r="CN228" s="201">
        <f t="shared" ca="1" si="1876"/>
        <v>223402.03298749492</v>
      </c>
      <c r="CO228" s="201">
        <f t="shared" ca="1" si="1876"/>
        <v>224881.30033529646</v>
      </c>
      <c r="CP228" s="201">
        <f t="shared" ca="1" si="1876"/>
        <v>226007.57931553043</v>
      </c>
      <c r="CQ228" s="201">
        <f t="shared" ca="1" si="1876"/>
        <v>226007.57931553043</v>
      </c>
      <c r="CR228" s="201">
        <f t="shared" ca="1" si="1876"/>
        <v>226007.57931553043</v>
      </c>
      <c r="CS228" s="201">
        <f t="shared" ca="1" si="1876"/>
        <v>226007.57931553043</v>
      </c>
      <c r="CT228" s="201">
        <f t="shared" ca="1" si="1876"/>
        <v>226007.57931553043</v>
      </c>
      <c r="CU228" s="201">
        <f t="shared" ca="1" si="1876"/>
        <v>226007.57931553043</v>
      </c>
      <c r="CV228" s="201">
        <f t="shared" ca="1" si="1876"/>
        <v>226007.57931553043</v>
      </c>
      <c r="CW228" s="201">
        <f t="shared" ca="1" si="1876"/>
        <v>226007.57931553043</v>
      </c>
      <c r="CX228" s="201">
        <f t="shared" ca="1" si="1876"/>
        <v>226007.57931553043</v>
      </c>
      <c r="CY228" s="201">
        <f t="shared" ca="1" si="1876"/>
        <v>219274.7456002</v>
      </c>
      <c r="CZ228" s="201">
        <f t="shared" ca="1" si="1876"/>
        <v>226395.74640294307</v>
      </c>
      <c r="DA228" s="201">
        <f t="shared" ca="1" si="1876"/>
        <v>236342.5411750286</v>
      </c>
      <c r="DB228" s="201">
        <f t="shared" ca="1" si="1876"/>
        <v>236723.76861200153</v>
      </c>
      <c r="DC228" s="201">
        <f t="shared" ca="1" si="1876"/>
        <v>237906.3615412472</v>
      </c>
      <c r="DD228" s="201">
        <f t="shared" ca="1" si="1876"/>
        <v>237906.3615412472</v>
      </c>
      <c r="DE228" s="201">
        <f t="shared" ca="1" si="1876"/>
        <v>237906.3615412472</v>
      </c>
      <c r="DF228" s="201">
        <f t="shared" ca="1" si="1876"/>
        <v>237906.3615412472</v>
      </c>
      <c r="DG228" s="201">
        <f t="shared" ca="1" si="1876"/>
        <v>237906.3615412472</v>
      </c>
      <c r="DH228" s="201">
        <f t="shared" ca="1" si="1876"/>
        <v>237906.3615412472</v>
      </c>
      <c r="DI228" s="201">
        <f t="shared" ca="1" si="1876"/>
        <v>237906.3615412472</v>
      </c>
      <c r="DJ228" s="201">
        <f t="shared" ca="1" si="1876"/>
        <v>237906.3615412472</v>
      </c>
      <c r="DK228" s="201">
        <f t="shared" ca="1" si="1876"/>
        <v>222372.29746842111</v>
      </c>
      <c r="DL228" s="201">
        <f t="shared" ca="1" si="1876"/>
        <v>229849.34831130132</v>
      </c>
      <c r="DM228" s="201">
        <f t="shared" ca="1" si="1876"/>
        <v>229849.34831130132</v>
      </c>
      <c r="DN228" s="201">
        <f t="shared" ca="1" si="1876"/>
        <v>249063.21113473913</v>
      </c>
      <c r="DO228" s="201">
        <f t="shared" ca="1" si="1876"/>
        <v>250304.93371044708</v>
      </c>
      <c r="DP228" s="201">
        <f t="shared" ca="1" si="1876"/>
        <v>250304.93371044708</v>
      </c>
      <c r="DQ228" s="201">
        <f t="shared" ca="1" si="1876"/>
        <v>250304.93371044708</v>
      </c>
      <c r="DR228" s="201">
        <f t="shared" ca="1" si="1876"/>
        <v>250304.93371044708</v>
      </c>
      <c r="DS228" s="201">
        <f t="shared" ca="1" si="1876"/>
        <v>250304.93371044708</v>
      </c>
      <c r="DT228" s="201">
        <f t="shared" ca="1" si="1876"/>
        <v>250304.93371044708</v>
      </c>
      <c r="DU228" s="201">
        <f t="shared" ca="1" si="1876"/>
        <v>250304.93371044708</v>
      </c>
      <c r="DV228" s="201">
        <f t="shared" ca="1" si="1876"/>
        <v>250304.93371044708</v>
      </c>
      <c r="DW228" s="201">
        <f t="shared" ca="1" si="1876"/>
        <v>179674.27353441491</v>
      </c>
      <c r="DX228" s="201">
        <f t="shared" ca="1" si="1876"/>
        <v>187525.17691943914</v>
      </c>
      <c r="DY228" s="201">
        <f t="shared" ca="1" si="1876"/>
        <v>199013.72488119794</v>
      </c>
      <c r="DZ228" s="201">
        <f t="shared" ca="1" si="1876"/>
        <v>231200.96520818386</v>
      </c>
      <c r="EA228" s="201">
        <f t="shared" ca="1" si="1876"/>
        <v>262523.58170811506</v>
      </c>
      <c r="EB228" s="201">
        <f t="shared" ca="1" si="1876"/>
        <v>262523.58170811506</v>
      </c>
      <c r="EC228" s="201">
        <f t="shared" ref="EC228:GN228" ca="1" si="1877">Property_Tax_Rate_1*(EC205+EC206)/(1+Sale_VAT_Rate)</f>
        <v>262523.58170811506</v>
      </c>
      <c r="ED228" s="201">
        <f t="shared" ca="1" si="1877"/>
        <v>262523.58170811506</v>
      </c>
      <c r="EE228" s="201">
        <f t="shared" ca="1" si="1877"/>
        <v>262523.58170811506</v>
      </c>
      <c r="EF228" s="201">
        <f t="shared" ca="1" si="1877"/>
        <v>262523.58170811506</v>
      </c>
      <c r="EG228" s="201">
        <f t="shared" ca="1" si="1877"/>
        <v>262523.58170811506</v>
      </c>
      <c r="EH228" s="201">
        <f t="shared" ca="1" si="1877"/>
        <v>262523.58170811506</v>
      </c>
      <c r="EI228" s="201">
        <f t="shared" ca="1" si="1877"/>
        <v>267195.92777436826</v>
      </c>
      <c r="EJ228" s="201">
        <f t="shared" ca="1" si="1877"/>
        <v>275439.3763286437</v>
      </c>
      <c r="EK228" s="201">
        <f t="shared" ca="1" si="1877"/>
        <v>275439.3763286437</v>
      </c>
      <c r="EL228" s="201">
        <f t="shared" ca="1" si="1877"/>
        <v>275439.3763286437</v>
      </c>
      <c r="EM228" s="201">
        <f t="shared" ca="1" si="1877"/>
        <v>275439.3763286437</v>
      </c>
      <c r="EN228" s="201">
        <f t="shared" ca="1" si="1877"/>
        <v>275439.3763286437</v>
      </c>
      <c r="EO228" s="201">
        <f t="shared" ca="1" si="1877"/>
        <v>275439.3763286437</v>
      </c>
      <c r="EP228" s="201">
        <f t="shared" ca="1" si="1877"/>
        <v>275439.3763286437</v>
      </c>
      <c r="EQ228" s="201">
        <f t="shared" ca="1" si="1877"/>
        <v>275439.3763286437</v>
      </c>
      <c r="ER228" s="201">
        <f t="shared" ca="1" si="1877"/>
        <v>275439.3763286437</v>
      </c>
      <c r="ES228" s="201">
        <f t="shared" ca="1" si="1877"/>
        <v>275439.3763286437</v>
      </c>
      <c r="ET228" s="201">
        <f t="shared" ca="1" si="1877"/>
        <v>275439.3763286437</v>
      </c>
      <c r="EU228" s="201">
        <f t="shared" ca="1" si="1877"/>
        <v>241803.67552379842</v>
      </c>
      <c r="EV228" s="201">
        <f t="shared" ca="1" si="1877"/>
        <v>250459.29650578756</v>
      </c>
      <c r="EW228" s="201">
        <f t="shared" ca="1" si="1877"/>
        <v>340827.98561783519</v>
      </c>
      <c r="EX228" s="201">
        <f t="shared" ca="1" si="1877"/>
        <v>363869.34598501591</v>
      </c>
      <c r="EY228" s="201">
        <f t="shared" ca="1" si="1877"/>
        <v>363869.34598501591</v>
      </c>
      <c r="EZ228" s="201">
        <f t="shared" ca="1" si="1877"/>
        <v>363869.34598501591</v>
      </c>
      <c r="FA228" s="201">
        <f t="shared" ca="1" si="1877"/>
        <v>363869.34598501591</v>
      </c>
      <c r="FB228" s="201">
        <f t="shared" ca="1" si="1877"/>
        <v>363869.34598501591</v>
      </c>
      <c r="FC228" s="201">
        <f t="shared" ca="1" si="1877"/>
        <v>363869.34598501591</v>
      </c>
      <c r="FD228" s="201">
        <f t="shared" ca="1" si="1877"/>
        <v>363869.34598501591</v>
      </c>
      <c r="FE228" s="201">
        <f t="shared" ca="1" si="1877"/>
        <v>363869.34598501591</v>
      </c>
      <c r="FF228" s="201">
        <f t="shared" ca="1" si="1877"/>
        <v>363869.34598501591</v>
      </c>
      <c r="FG228" s="201">
        <f t="shared" ca="1" si="1877"/>
        <v>369110.38467834273</v>
      </c>
      <c r="FH228" s="201">
        <f t="shared" ca="1" si="1877"/>
        <v>378198.78670943138</v>
      </c>
      <c r="FI228" s="201">
        <f t="shared" ca="1" si="1877"/>
        <v>381322.58000672865</v>
      </c>
      <c r="FJ228" s="201">
        <f t="shared" ca="1" si="1877"/>
        <v>381322.58000672865</v>
      </c>
      <c r="FK228" s="201">
        <f t="shared" ca="1" si="1877"/>
        <v>381322.58000672865</v>
      </c>
      <c r="FL228" s="201">
        <f t="shared" ca="1" si="1877"/>
        <v>381322.58000672865</v>
      </c>
      <c r="FM228" s="201">
        <f t="shared" ca="1" si="1877"/>
        <v>381322.58000672865</v>
      </c>
      <c r="FN228" s="201">
        <f t="shared" ca="1" si="1877"/>
        <v>381322.58000672865</v>
      </c>
      <c r="FO228" s="201">
        <f t="shared" ca="1" si="1877"/>
        <v>381322.58000672865</v>
      </c>
      <c r="FP228" s="201">
        <f t="shared" ca="1" si="1877"/>
        <v>381322.58000672865</v>
      </c>
      <c r="FQ228" s="201">
        <f t="shared" ca="1" si="1877"/>
        <v>381322.58000672865</v>
      </c>
      <c r="FR228" s="201">
        <f t="shared" ca="1" si="1877"/>
        <v>381322.58000672865</v>
      </c>
      <c r="FS228" s="201">
        <f t="shared" ca="1" si="1877"/>
        <v>296943.18914548197</v>
      </c>
      <c r="FT228" s="201">
        <f t="shared" ca="1" si="1877"/>
        <v>306486.01127812505</v>
      </c>
      <c r="FU228" s="201">
        <f t="shared" ca="1" si="1877"/>
        <v>325070.06910956703</v>
      </c>
      <c r="FV228" s="201">
        <f t="shared" ca="1" si="1877"/>
        <v>361333.31864984008</v>
      </c>
      <c r="FW228" s="201">
        <f t="shared" ca="1" si="1877"/>
        <v>397596.56819011306</v>
      </c>
      <c r="FX228" s="201">
        <f t="shared" ca="1" si="1877"/>
        <v>397596.56819011306</v>
      </c>
      <c r="FY228" s="201">
        <f t="shared" ca="1" si="1877"/>
        <v>397596.56819011306</v>
      </c>
      <c r="FZ228" s="201">
        <f t="shared" ca="1" si="1877"/>
        <v>397596.56819011306</v>
      </c>
      <c r="GA228" s="201">
        <f t="shared" ca="1" si="1877"/>
        <v>397596.56819011306</v>
      </c>
      <c r="GB228" s="201">
        <f t="shared" ca="1" si="1877"/>
        <v>397596.56819011306</v>
      </c>
      <c r="GC228" s="201">
        <f t="shared" ca="1" si="1877"/>
        <v>397596.56819011306</v>
      </c>
      <c r="GD228" s="201">
        <f t="shared" ca="1" si="1877"/>
        <v>397596.56819011306</v>
      </c>
      <c r="GE228" s="201">
        <f t="shared" ca="1" si="1877"/>
        <v>373726.98254492832</v>
      </c>
      <c r="GF228" s="201">
        <f t="shared" ca="1" si="1877"/>
        <v>383746.94578420353</v>
      </c>
      <c r="GG228" s="201">
        <f t="shared" ca="1" si="1877"/>
        <v>387145.3024176305</v>
      </c>
      <c r="GH228" s="201">
        <f t="shared" ca="1" si="1877"/>
        <v>415364.51728652423</v>
      </c>
      <c r="GI228" s="201">
        <f t="shared" ca="1" si="1877"/>
        <v>415364.51728652423</v>
      </c>
      <c r="GJ228" s="201">
        <f t="shared" ca="1" si="1877"/>
        <v>415364.51728652423</v>
      </c>
      <c r="GK228" s="201">
        <f t="shared" ca="1" si="1877"/>
        <v>415364.51728652423</v>
      </c>
      <c r="GL228" s="201">
        <f t="shared" ca="1" si="1877"/>
        <v>415364.51728652423</v>
      </c>
      <c r="GM228" s="201">
        <f t="shared" ca="1" si="1877"/>
        <v>415364.51728652423</v>
      </c>
      <c r="GN228" s="201">
        <f t="shared" ca="1" si="1877"/>
        <v>415364.51728652423</v>
      </c>
      <c r="GO228" s="201">
        <f t="shared" ref="GO228:IU228" ca="1" si="1878">Property_Tax_Rate_1*(GO205+GO206)/(1+Sale_VAT_Rate)</f>
        <v>415364.51728652423</v>
      </c>
      <c r="GP228" s="201">
        <f t="shared" ca="1" si="1878"/>
        <v>415364.51728652423</v>
      </c>
      <c r="GQ228" s="201">
        <f t="shared" ca="1" si="1878"/>
        <v>372750.96213399607</v>
      </c>
      <c r="GR228" s="201">
        <f t="shared" ca="1" si="1878"/>
        <v>383271.92353523511</v>
      </c>
      <c r="GS228" s="201">
        <f t="shared" ca="1" si="1878"/>
        <v>404518.46858847229</v>
      </c>
      <c r="GT228" s="201">
        <f t="shared" ca="1" si="1878"/>
        <v>404518.46858847229</v>
      </c>
      <c r="GU228" s="201">
        <f t="shared" ca="1" si="1878"/>
        <v>404518.46858847229</v>
      </c>
      <c r="GV228" s="201">
        <f t="shared" ca="1" si="1878"/>
        <v>404518.46858847229</v>
      </c>
      <c r="GW228" s="201">
        <f t="shared" ca="1" si="1878"/>
        <v>420189.32191772381</v>
      </c>
      <c r="GX228" s="201">
        <f t="shared" ca="1" si="1878"/>
        <v>420189.32191772381</v>
      </c>
      <c r="GY228" s="201">
        <f t="shared" ca="1" si="1878"/>
        <v>420189.32191772381</v>
      </c>
      <c r="GZ228" s="201">
        <f t="shared" ca="1" si="1878"/>
        <v>420189.32191772381</v>
      </c>
      <c r="HA228" s="201">
        <f t="shared" ca="1" si="1878"/>
        <v>435860.17524697544</v>
      </c>
      <c r="HB228" s="201">
        <f t="shared" ca="1" si="1878"/>
        <v>435860.17524697544</v>
      </c>
      <c r="HC228" s="201">
        <f t="shared" ca="1" si="1878"/>
        <v>442608.17883612978</v>
      </c>
      <c r="HD228" s="201">
        <f t="shared" ca="1" si="1878"/>
        <v>453655.18830743071</v>
      </c>
      <c r="HE228" s="201">
        <f t="shared" ca="1" si="1878"/>
        <v>457353.47242740099</v>
      </c>
      <c r="HF228" s="201">
        <f t="shared" ca="1" si="1878"/>
        <v>457353.47242740099</v>
      </c>
      <c r="HG228" s="201">
        <f t="shared" ca="1" si="1878"/>
        <v>457353.47242740099</v>
      </c>
      <c r="HH228" s="201">
        <f t="shared" ca="1" si="1878"/>
        <v>457353.47242740099</v>
      </c>
      <c r="HI228" s="201">
        <f t="shared" ca="1" si="1878"/>
        <v>457353.47242740099</v>
      </c>
      <c r="HJ228" s="201">
        <f t="shared" ca="1" si="1878"/>
        <v>457353.47242740099</v>
      </c>
      <c r="HK228" s="201">
        <f t="shared" ca="1" si="1878"/>
        <v>457353.47242740099</v>
      </c>
      <c r="HL228" s="201">
        <f t="shared" ca="1" si="1878"/>
        <v>457353.47242740099</v>
      </c>
      <c r="HM228" s="201">
        <f t="shared" ca="1" si="1878"/>
        <v>457353.47242740099</v>
      </c>
      <c r="HN228" s="201">
        <f t="shared" ca="1" si="1878"/>
        <v>457353.47242740099</v>
      </c>
      <c r="HO228" s="201">
        <f t="shared" ca="1" si="1878"/>
        <v>471499.08090899093</v>
      </c>
      <c r="HP228" s="201">
        <f t="shared" ca="1" si="1878"/>
        <v>94122.901182043366</v>
      </c>
      <c r="HQ228" s="201">
        <f t="shared" ca="1" si="1878"/>
        <v>97981.411106018189</v>
      </c>
      <c r="HR228" s="201">
        <f t="shared" ca="1" si="1878"/>
        <v>97981.411106018189</v>
      </c>
      <c r="HS228" s="201">
        <f t="shared" ca="1" si="1878"/>
        <v>97981.411106018189</v>
      </c>
      <c r="HT228" s="201">
        <f t="shared" ca="1" si="1878"/>
        <v>97981.411106018189</v>
      </c>
      <c r="HU228" s="201">
        <f t="shared" ca="1" si="1878"/>
        <v>97981.411106018189</v>
      </c>
      <c r="HV228" s="201">
        <f t="shared" ca="1" si="1878"/>
        <v>97981.411106018189</v>
      </c>
      <c r="HW228" s="201">
        <f t="shared" ca="1" si="1878"/>
        <v>97981.411106018189</v>
      </c>
      <c r="HX228" s="201">
        <f t="shared" ca="1" si="1878"/>
        <v>97981.411106018189</v>
      </c>
      <c r="HY228" s="201">
        <f t="shared" ca="1" si="1878"/>
        <v>97981.411106018189</v>
      </c>
      <c r="HZ228" s="201">
        <f t="shared" ca="1" si="1878"/>
        <v>97981.411106018189</v>
      </c>
      <c r="IA228" s="201">
        <f t="shared" ca="1" si="1878"/>
        <v>97981.411106018189</v>
      </c>
      <c r="IB228" s="201">
        <f t="shared" ca="1" si="1878"/>
        <v>97981.411106018189</v>
      </c>
      <c r="IC228" s="201">
        <f t="shared" ca="1" si="1878"/>
        <v>102007.41747213792</v>
      </c>
      <c r="ID228" s="201">
        <f t="shared" ca="1" si="1878"/>
        <v>102007.41747213792</v>
      </c>
      <c r="IE228" s="201">
        <f t="shared" ca="1" si="1878"/>
        <v>102007.41747213792</v>
      </c>
      <c r="IF228" s="201">
        <f t="shared" ca="1" si="1878"/>
        <v>102007.41747213792</v>
      </c>
      <c r="IG228" s="201">
        <f t="shared" ca="1" si="1878"/>
        <v>102007.41747213792</v>
      </c>
      <c r="IH228" s="201">
        <f t="shared" ca="1" si="1878"/>
        <v>102007.41747213792</v>
      </c>
      <c r="II228" s="201">
        <f t="shared" ca="1" si="1878"/>
        <v>102007.41747213792</v>
      </c>
      <c r="IJ228" s="201">
        <f t="shared" ca="1" si="1878"/>
        <v>102007.41747213792</v>
      </c>
      <c r="IK228" s="201">
        <f t="shared" ca="1" si="1878"/>
        <v>102007.41747213792</v>
      </c>
      <c r="IL228" s="201">
        <f t="shared" ca="1" si="1878"/>
        <v>102007.41747213792</v>
      </c>
      <c r="IM228" s="201">
        <f t="shared" ca="1" si="1878"/>
        <v>102007.41747213792</v>
      </c>
      <c r="IN228" s="201">
        <f t="shared" ca="1" si="1878"/>
        <v>102007.41747213792</v>
      </c>
      <c r="IO228" s="201">
        <f t="shared" ca="1" si="1878"/>
        <v>106208.5322308882</v>
      </c>
      <c r="IP228" s="201">
        <f t="shared" ca="1" si="1878"/>
        <v>106208.5322308882</v>
      </c>
      <c r="IQ228" s="201">
        <f t="shared" ca="1" si="1878"/>
        <v>106208.5322308882</v>
      </c>
      <c r="IR228" s="201">
        <f t="shared" ca="1" si="1878"/>
        <v>0</v>
      </c>
      <c r="IS228" s="201">
        <f t="shared" ca="1" si="1878"/>
        <v>0</v>
      </c>
      <c r="IT228" s="201">
        <f t="shared" ca="1" si="1878"/>
        <v>0</v>
      </c>
      <c r="IU228" s="201">
        <f t="shared" ca="1" si="1878"/>
        <v>0</v>
      </c>
    </row>
    <row r="229" spans="1:255">
      <c r="B229" s="210" t="s">
        <v>535</v>
      </c>
      <c r="D229" s="208"/>
      <c r="E229" s="201">
        <f>IF(OR(E$201&gt;Exit_12,E$201&lt;Opening),0,Property_Tax_Rate_2*Cost!$F$25*(1-Expense!$E$53)/12)</f>
        <v>0</v>
      </c>
      <c r="F229" s="201">
        <f>IF(OR(F$201&gt;Exit_12,F$201&lt;Opening),0,Property_Tax_Rate_2*Cost!$F$25*(1-Expense!$E$53)/12)</f>
        <v>0</v>
      </c>
      <c r="G229" s="201">
        <f>IF(OR(G$201&gt;Exit_12,G$201&lt;Opening),0,Property_Tax_Rate_2*Cost!$F$25*(1-Expense!$E$53)/12)</f>
        <v>0</v>
      </c>
      <c r="H229" s="201">
        <f>IF(OR(H$201&gt;Exit_12,H$201&lt;Opening),0,Property_Tax_Rate_2*Cost!$F$25*(1-Expense!$E$53)/12)</f>
        <v>0</v>
      </c>
      <c r="I229" s="201">
        <f>IF(OR(I$201&gt;Exit_12,I$201&lt;Opening),0,Property_Tax_Rate_2*Cost!$F$25*(1-Expense!$E$53)/12)</f>
        <v>0</v>
      </c>
      <c r="J229" s="201">
        <f>IF(OR(J$201&gt;Exit_12,J$201&lt;Opening),0,Property_Tax_Rate_2*Cost!$F$25*(1-Expense!$E$53)/12)</f>
        <v>0</v>
      </c>
      <c r="K229" s="201">
        <f>IF(OR(K$201&gt;Exit_12,K$201&lt;Opening),0,Property_Tax_Rate_2*Cost!$F$25*(1-Expense!$E$53)/12)</f>
        <v>0</v>
      </c>
      <c r="L229" s="201">
        <f>IF(OR(L$201&gt;Exit_12,L$201&lt;Opening),0,Property_Tax_Rate_2*Cost!$F$25*(1-Expense!$E$53)/12)</f>
        <v>0</v>
      </c>
      <c r="M229" s="201">
        <f>IF(OR(M$201&gt;Exit_12,M$201&lt;Opening),0,Property_Tax_Rate_2*Cost!$F$25*(1-Expense!$E$53)/12)</f>
        <v>0</v>
      </c>
      <c r="N229" s="201">
        <f>IF(OR(N$201&gt;Exit_12,N$201&lt;Opening),0,Property_Tax_Rate_2*Cost!$F$25*(1-Expense!$E$53)/12)</f>
        <v>0</v>
      </c>
      <c r="O229" s="201">
        <f>IF(OR(O$201&gt;Exit_12,O$201&lt;Opening),0,Property_Tax_Rate_2*Cost!$F$25*(1-Expense!$E$53)/12)</f>
        <v>0</v>
      </c>
      <c r="P229" s="201">
        <f>IF(OR(P$201&gt;Exit_12,P$201&lt;Opening),0,Property_Tax_Rate_2*Cost!$F$25*(1-Expense!$E$53)/12)</f>
        <v>0</v>
      </c>
      <c r="Q229" s="201">
        <f>IF(OR(Q$201&gt;Exit_12,Q$201&lt;Opening),0,Property_Tax_Rate_2*Cost!$F$25*(1-Expense!$E$53)/12)</f>
        <v>0</v>
      </c>
      <c r="R229" s="201">
        <f>IF(OR(R$201&gt;Exit_12,R$201&lt;Opening),0,Property_Tax_Rate_2*Cost!$F$25*(1-Expense!$E$53)/12)</f>
        <v>0</v>
      </c>
      <c r="S229" s="201">
        <f>IF(OR(S$201&gt;Exit_12,S$201&lt;Opening),0,Property_Tax_Rate_2*Cost!$F$25*(1-Expense!$E$53)/12)</f>
        <v>0</v>
      </c>
      <c r="T229" s="201">
        <f>IF(OR(T$201&gt;Exit_12,T$201&lt;Opening),0,Property_Tax_Rate_2*Cost!$F$25*(1-Expense!$E$53)/12)</f>
        <v>0</v>
      </c>
      <c r="U229" s="201">
        <f>IF(OR(U$201&gt;Exit_12,U$201&lt;Opening),0,Property_Tax_Rate_2*Cost!$F$25*(1-Expense!$E$53)/12)</f>
        <v>0</v>
      </c>
      <c r="V229" s="201">
        <f>IF(OR(V$201&gt;Exit_12,V$201&lt;Opening),0,Property_Tax_Rate_2*Cost!$F$25*(1-Expense!$E$53)/12)</f>
        <v>0</v>
      </c>
      <c r="W229" s="201">
        <f>IF(OR(W$201&gt;Exit_12,W$201&lt;Opening),0,Property_Tax_Rate_2*Cost!$F$25*(1-Expense!$E$53)/12)</f>
        <v>0</v>
      </c>
      <c r="X229" s="201">
        <f>IF(OR(X$201&gt;Exit_12,X$201&lt;Opening),0,Property_Tax_Rate_2*Cost!$F$25*(1-Expense!$E$53)/12)</f>
        <v>0</v>
      </c>
      <c r="Y229" s="201">
        <f>IF(OR(Y$201&gt;Exit_12,Y$201&lt;Opening),0,Property_Tax_Rate_2*Cost!$F$25*(1-Expense!$E$53)/12)</f>
        <v>0</v>
      </c>
      <c r="Z229" s="201">
        <f>IF(OR(Z$201&gt;Exit_12,Z$201&lt;Opening),0,Property_Tax_Rate_2*Cost!$F$25*(1-Expense!$E$53)/12)</f>
        <v>0</v>
      </c>
      <c r="AA229" s="201">
        <f>IF(OR(AA$201&gt;Exit_12,AA$201&lt;Opening),0,Property_Tax_Rate_2*Cost!$F$25*(1-Expense!$E$53)/12)</f>
        <v>0</v>
      </c>
      <c r="AB229" s="201">
        <f>IF(OR(AB$201&gt;Exit_12,AB$201&lt;Opening),0,Property_Tax_Rate_2*Cost!$F$25*(1-Expense!$E$53)/12)</f>
        <v>0</v>
      </c>
      <c r="AC229" s="201">
        <f>IF(OR(AC$201&gt;Exit_12,AC$201&lt;Opening),0,Property_Tax_Rate_2*Cost!$F$25*(1-Expense!$E$53)/12)</f>
        <v>0</v>
      </c>
      <c r="AD229" s="201">
        <f>IF(OR(AD$201&gt;Exit_12,AD$201&lt;Opening),0,Property_Tax_Rate_2*Cost!$F$25*(1-Expense!$E$53)/12)</f>
        <v>0</v>
      </c>
      <c r="AE229" s="201">
        <f>IF(OR(AE$201&gt;Exit_12,AE$201&lt;Opening),0,Property_Tax_Rate_2*Cost!$F$25*(1-Expense!$E$53)/12)</f>
        <v>0</v>
      </c>
      <c r="AF229" s="201">
        <f>IF(OR(AF$201&gt;Exit_12,AF$201&lt;Opening),0,Property_Tax_Rate_2*Cost!$F$25*(1-Expense!$E$53)/12)</f>
        <v>0</v>
      </c>
      <c r="AG229" s="201">
        <f>IF(OR(AG$201&gt;Exit_12,AG$201&lt;Opening),0,Property_Tax_Rate_2*Cost!$F$25*(1-Expense!$E$53)/12)</f>
        <v>0</v>
      </c>
      <c r="AH229" s="201">
        <f>IF(OR(AH$201&gt;Exit_12,AH$201&lt;Opening),0,Property_Tax_Rate_2*Cost!$F$25*(1-Expense!$E$53)/12)</f>
        <v>0</v>
      </c>
      <c r="AI229" s="201">
        <f>IF(OR(AI$201&gt;Exit_12,AI$201&lt;Opening),0,Property_Tax_Rate_2*Cost!$F$25*(1-Expense!$E$53)/12)</f>
        <v>0</v>
      </c>
      <c r="AJ229" s="201">
        <f>IF(OR(AJ$201&gt;Exit_12,AJ$201&lt;Opening),0,Property_Tax_Rate_2*Cost!$F$25*(1-Expense!$E$53)/12)</f>
        <v>0</v>
      </c>
      <c r="AK229" s="201">
        <f>IF(OR(AK$201&gt;Exit_12,AK$201&lt;Opening),0,Property_Tax_Rate_2*Cost!$F$25*(1-Expense!$E$53)/12)</f>
        <v>0</v>
      </c>
      <c r="AL229" s="201">
        <f>IF(OR(AL$201&gt;Exit_12,AL$201&lt;Opening),0,Property_Tax_Rate_2*Cost!$F$25*(1-Expense!$E$53)/12)</f>
        <v>0</v>
      </c>
      <c r="AM229" s="201">
        <f>IF(OR(AM$201&gt;Exit_12,AM$201&lt;Opening),0,Property_Tax_Rate_2*Cost!$F$25*(1-Expense!$E$53)/12)</f>
        <v>0</v>
      </c>
      <c r="AN229" s="201">
        <f>IF(OR(AN$201&gt;Exit_12,AN$201&lt;Opening),0,Property_Tax_Rate_2*Cost!$F$25*(1-Expense!$E$53)/12)</f>
        <v>0</v>
      </c>
      <c r="AO229" s="201">
        <f>IF(OR(AO$201&gt;Exit_12,AO$201&lt;Opening),0,Property_Tax_Rate_2*Cost!$F$25*(1-Expense!$E$53)/12)</f>
        <v>0</v>
      </c>
      <c r="AP229" s="201">
        <f>IF(OR(AP$201&gt;Exit_12,AP$201&lt;Opening),0,Property_Tax_Rate_2*Cost!$F$25*(1-Expense!$E$53)/12)</f>
        <v>0</v>
      </c>
      <c r="AQ229" s="201">
        <f>IF(OR(AQ$201&gt;Exit_12,AQ$201&lt;Opening),0,Property_Tax_Rate_2*Cost!$F$25*(1-Expense!$E$53)/12)</f>
        <v>0</v>
      </c>
      <c r="AR229" s="201">
        <f>IF(OR(AR$201&gt;Exit_12,AR$201&lt;Opening),0,Property_Tax_Rate_2*Cost!$F$25*(1-Expense!$E$53)/12)</f>
        <v>0</v>
      </c>
      <c r="AS229" s="201">
        <f>IF(OR(AS$201&gt;Exit_12,AS$201&lt;Opening),0,Property_Tax_Rate_2*Cost!$F$25*(1-Expense!$E$53)/12)</f>
        <v>0</v>
      </c>
      <c r="AT229" s="201">
        <f>IF(OR(AT$201&gt;Exit_12,AT$201&lt;Opening),0,Property_Tax_Rate_2*Cost!$F$25*(1-Expense!$E$53)/12)</f>
        <v>0</v>
      </c>
      <c r="AU229" s="201">
        <f>IF(OR(AU$201&gt;Exit_12,AU$201&lt;Opening),0,Property_Tax_Rate_2*Cost!$F$25*(1-Expense!$E$53)/12)</f>
        <v>0</v>
      </c>
      <c r="AV229" s="201">
        <f>IF(OR(AV$201&gt;Exit_12,AV$201&lt;Opening),0,Property_Tax_Rate_2*Cost!$F$25*(1-Expense!$E$53)/12)</f>
        <v>0</v>
      </c>
      <c r="AW229" s="201">
        <f>IF(OR(AW$201&gt;Exit_12,AW$201&lt;Opening),0,Property_Tax_Rate_2*Cost!$F$25*(1-Expense!$E$53)/12)</f>
        <v>0</v>
      </c>
      <c r="AX229" s="201">
        <f>IF(OR(AX$201&gt;Exit_12,AX$201&lt;Opening),0,Property_Tax_Rate_2*Cost!$F$25*(1-Expense!$E$53)/12)</f>
        <v>0</v>
      </c>
      <c r="AY229" s="201">
        <f>IF(OR(AY$201&gt;Exit_12,AY$201&lt;Opening),0,Property_Tax_Rate_2*Cost!$F$25*(1-Expense!$E$53)/12)</f>
        <v>0</v>
      </c>
      <c r="AZ229" s="201">
        <f>IF(OR(AZ$201&gt;Exit_12,AZ$201&lt;Opening),0,Property_Tax_Rate_2*Cost!$F$25*(1-Expense!$E$53)/12)</f>
        <v>0</v>
      </c>
      <c r="BA229" s="201">
        <f>IF(OR(BA$201&gt;Exit_12,BA$201&lt;Opening),0,Property_Tax_Rate_2*Cost!$F$25*(1-Expense!$E$53)/12)</f>
        <v>0</v>
      </c>
      <c r="BB229" s="201">
        <f>IF(OR(BB$201&gt;Exit_12,BB$201&lt;Opening),0,Property_Tax_Rate_2*Cost!$F$25*(1-Expense!$E$53)/12)</f>
        <v>0</v>
      </c>
      <c r="BC229" s="201">
        <f>IF(OR(BC$201&gt;Exit_12,BC$201&lt;Opening),0,Property_Tax_Rate_2*Cost!$F$25*(1-Expense!$E$53)/12)</f>
        <v>0</v>
      </c>
      <c r="BD229" s="201">
        <f>IF(OR(BD$201&gt;Exit_12,BD$201&lt;Opening),0,Property_Tax_Rate_2*Cost!$F$25*(1-Expense!$E$53)/12)</f>
        <v>0</v>
      </c>
      <c r="BE229" s="201">
        <f>IF(OR(BE$201&gt;Exit_12,BE$201&lt;Opening),0,Property_Tax_Rate_2*Cost!$F$25*(1-Expense!$E$53)/12)</f>
        <v>0</v>
      </c>
      <c r="BF229" s="201">
        <f>IF(OR(BF$201&gt;Exit_12,BF$201&lt;Opening),0,Property_Tax_Rate_2*Cost!$F$25*(1-Expense!$E$53)/12)</f>
        <v>0</v>
      </c>
      <c r="BG229" s="201">
        <f>IF(OR(BG$201&gt;Exit_12,BG$201&lt;Opening),0,Property_Tax_Rate_2*Cost!$F$25*(1-Expense!$E$53)/12)</f>
        <v>0</v>
      </c>
      <c r="BH229" s="201">
        <f>IF(OR(BH$201&gt;Exit_12,BH$201&lt;Opening),0,Property_Tax_Rate_2*Cost!$F$25*(1-Expense!$E$53)/12)</f>
        <v>0</v>
      </c>
      <c r="BI229" s="201">
        <f>IF(OR(BI$201&gt;Exit_12,BI$201&lt;Opening),0,Property_Tax_Rate_2*Cost!$F$25*(1-Expense!$E$53)/12)</f>
        <v>0</v>
      </c>
      <c r="BJ229" s="201">
        <f>IF(OR(BJ$201&gt;Exit_12,BJ$201&lt;Opening),0,Property_Tax_Rate_2*Cost!$F$25*(1-Expense!$E$53)/12)</f>
        <v>0</v>
      </c>
      <c r="BK229" s="201">
        <f>IF(OR(BK$201&gt;Exit_12,BK$201&lt;Opening),0,Property_Tax_Rate_2*Cost!$F$25*(1-Expense!$E$53)/12)</f>
        <v>0</v>
      </c>
      <c r="BL229" s="201">
        <f>IF(OR(BL$201&gt;Exit_12,BL$201&lt;Opening),0,Property_Tax_Rate_2*Cost!$F$25*(1-Expense!$E$53)/12)</f>
        <v>0</v>
      </c>
      <c r="BM229" s="201">
        <f>IF(OR(BM$201&gt;Exit_12,BM$201&lt;Opening),0,Property_Tax_Rate_2*Cost!$F$25*(1-Expense!$E$53)/12)</f>
        <v>0</v>
      </c>
      <c r="BN229" s="201">
        <f>IF(OR(BN$201&gt;Exit_12,BN$201&lt;Opening),0,Property_Tax_Rate_2*Cost!$F$25*(1-Expense!$E$53)/12)</f>
        <v>0</v>
      </c>
      <c r="BO229" s="201">
        <f>IF(OR(BO$201&gt;Exit_12,BO$201&lt;Opening),0,Property_Tax_Rate_2*Cost!$F$25*(1-Expense!$E$53)/12)</f>
        <v>0</v>
      </c>
      <c r="BP229" s="201">
        <f>IF(OR(BP$201&gt;Exit_12,BP$201&lt;Opening),0,Property_Tax_Rate_2*Cost!$F$25*(1-Expense!$E$53)/12)</f>
        <v>0</v>
      </c>
      <c r="BQ229" s="201">
        <f>IF(OR(BQ$201&gt;Exit_12,BQ$201&lt;Opening),0,Property_Tax_Rate_2*Cost!$F$25*(1-Expense!$E$53)/12)</f>
        <v>0</v>
      </c>
      <c r="BR229" s="201">
        <f>IF(OR(BR$201&gt;Exit_12,BR$201&lt;Opening),0,Property_Tax_Rate_2*Cost!$F$25*(1-Expense!$E$53)/12)</f>
        <v>0</v>
      </c>
      <c r="BS229" s="201">
        <f>IF(OR(BS$201&gt;Exit_12,BS$201&lt;Opening),0,Property_Tax_Rate_2*Cost!$F$25*(1-Expense!$E$53)/12)</f>
        <v>0</v>
      </c>
      <c r="BT229" s="201">
        <f>IF(OR(BT$201&gt;Exit_12,BT$201&lt;Opening),0,Property_Tax_Rate_2*Cost!$F$25*(1-Expense!$E$53)/12)</f>
        <v>0</v>
      </c>
      <c r="BU229" s="201">
        <f>IF(OR(BU$201&gt;Exit_12,BU$201&lt;Opening),0,Property_Tax_Rate_2*Cost!$F$25*(1-Expense!$E$53)/12)</f>
        <v>0</v>
      </c>
      <c r="BV229" s="201">
        <f>IF(OR(BV$201&gt;Exit_12,BV$201&lt;Opening),0,Property_Tax_Rate_2*Cost!$F$25*(1-Expense!$E$53)/12)</f>
        <v>0</v>
      </c>
      <c r="BW229" s="201">
        <f>IF(OR(BW$201&gt;Exit_12,BW$201&lt;Opening),0,Property_Tax_Rate_2*Cost!$F$25*(1-Expense!$E$53)/12)</f>
        <v>0</v>
      </c>
      <c r="BX229" s="201">
        <f>IF(OR(BX$201&gt;Exit_12,BX$201&lt;Opening),0,Property_Tax_Rate_2*Cost!$F$25*(1-Expense!$E$53)/12)</f>
        <v>0</v>
      </c>
      <c r="BY229" s="201">
        <f>IF(OR(BY$201&gt;Exit_12,BY$201&lt;Opening),0,Property_Tax_Rate_2*Cost!$F$25*(1-Expense!$E$53)/12)</f>
        <v>0</v>
      </c>
      <c r="BZ229" s="201">
        <f>IF(OR(BZ$201&gt;Exit_12,BZ$201&lt;Opening),0,Property_Tax_Rate_2*Cost!$F$25*(1-Expense!$E$53)/12)</f>
        <v>0</v>
      </c>
      <c r="CA229" s="201">
        <f>IF(OR(CA$201&gt;Exit_12,CA$201&lt;Opening),0,Property_Tax_Rate_2*Cost!$F$25*(1-Expense!$E$53)/12)</f>
        <v>526260</v>
      </c>
      <c r="CB229" s="201">
        <f>IF(OR(CB$201&gt;Exit_12,CB$201&lt;Opening),0,Property_Tax_Rate_2*Cost!$F$25*(1-Expense!$E$53)/12)</f>
        <v>526260</v>
      </c>
      <c r="CC229" s="201">
        <f>IF(OR(CC$201&gt;Exit_12,CC$201&lt;Opening),0,Property_Tax_Rate_2*Cost!$F$25*(1-Expense!$E$53)/12)</f>
        <v>526260</v>
      </c>
      <c r="CD229" s="201">
        <f>IF(OR(CD$201&gt;Exit_12,CD$201&lt;Opening),0,Property_Tax_Rate_2*Cost!$F$25*(1-Expense!$E$53)/12)</f>
        <v>526260</v>
      </c>
      <c r="CE229" s="201">
        <f>IF(OR(CE$201&gt;Exit_12,CE$201&lt;Opening),0,Property_Tax_Rate_2*Cost!$F$25*(1-Expense!$E$53)/12)</f>
        <v>526260</v>
      </c>
      <c r="CF229" s="201">
        <f>IF(OR(CF$201&gt;Exit_12,CF$201&lt;Opening),0,Property_Tax_Rate_2*Cost!$F$25*(1-Expense!$E$53)/12)</f>
        <v>526260</v>
      </c>
      <c r="CG229" s="201">
        <f>IF(OR(CG$201&gt;Exit_12,CG$201&lt;Opening),0,Property_Tax_Rate_2*Cost!$F$25*(1-Expense!$E$53)/12)</f>
        <v>526260</v>
      </c>
      <c r="CH229" s="201">
        <f>IF(OR(CH$201&gt;Exit_12,CH$201&lt;Opening),0,Property_Tax_Rate_2*Cost!$F$25*(1-Expense!$E$53)/12)</f>
        <v>526260</v>
      </c>
      <c r="CI229" s="201">
        <f>IF(OR(CI$201&gt;Exit_12,CI$201&lt;Opening),0,Property_Tax_Rate_2*Cost!$F$25*(1-Expense!$E$53)/12)</f>
        <v>526260</v>
      </c>
      <c r="CJ229" s="201">
        <f>IF(OR(CJ$201&gt;Exit_12,CJ$201&lt;Opening),0,Property_Tax_Rate_2*Cost!$F$25*(1-Expense!$E$53)/12)</f>
        <v>526260</v>
      </c>
      <c r="CK229" s="201">
        <f>IF(OR(CK$201&gt;Exit_12,CK$201&lt;Opening),0,Property_Tax_Rate_2*Cost!$F$25*(1-Expense!$E$53)/12)</f>
        <v>526260</v>
      </c>
      <c r="CL229" s="201">
        <f>IF(OR(CL$201&gt;Exit_12,CL$201&lt;Opening),0,Property_Tax_Rate_2*Cost!$F$25*(1-Expense!$E$53)/12)</f>
        <v>526260</v>
      </c>
      <c r="CM229" s="201">
        <f>IF(OR(CM$201&gt;Exit_12,CM$201&lt;Opening),0,Property_Tax_Rate_2*Cost!$F$25*(1-Expense!$E$53)/12)</f>
        <v>526260</v>
      </c>
      <c r="CN229" s="201">
        <f>IF(OR(CN$201&gt;Exit_12,CN$201&lt;Opening),0,Property_Tax_Rate_2*Cost!$F$25*(1-Expense!$E$53)/12)</f>
        <v>526260</v>
      </c>
      <c r="CO229" s="201">
        <f>IF(OR(CO$201&gt;Exit_12,CO$201&lt;Opening),0,Property_Tax_Rate_2*Cost!$F$25*(1-Expense!$E$53)/12)</f>
        <v>526260</v>
      </c>
      <c r="CP229" s="201">
        <f>IF(OR(CP$201&gt;Exit_12,CP$201&lt;Opening),0,Property_Tax_Rate_2*Cost!$F$25*(1-Expense!$E$53)/12)</f>
        <v>526260</v>
      </c>
      <c r="CQ229" s="201">
        <f>IF(OR(CQ$201&gt;Exit_12,CQ$201&lt;Opening),0,Property_Tax_Rate_2*Cost!$F$25*(1-Expense!$E$53)/12)</f>
        <v>526260</v>
      </c>
      <c r="CR229" s="201">
        <f>IF(OR(CR$201&gt;Exit_12,CR$201&lt;Opening),0,Property_Tax_Rate_2*Cost!$F$25*(1-Expense!$E$53)/12)</f>
        <v>526260</v>
      </c>
      <c r="CS229" s="201">
        <f>IF(OR(CS$201&gt;Exit_12,CS$201&lt;Opening),0,Property_Tax_Rate_2*Cost!$F$25*(1-Expense!$E$53)/12)</f>
        <v>526260</v>
      </c>
      <c r="CT229" s="201">
        <f>IF(OR(CT$201&gt;Exit_12,CT$201&lt;Opening),0,Property_Tax_Rate_2*Cost!$F$25*(1-Expense!$E$53)/12)</f>
        <v>526260</v>
      </c>
      <c r="CU229" s="201">
        <f>IF(OR(CU$201&gt;Exit_12,CU$201&lt;Opening),0,Property_Tax_Rate_2*Cost!$F$25*(1-Expense!$E$53)/12)</f>
        <v>526260</v>
      </c>
      <c r="CV229" s="201">
        <f>IF(OR(CV$201&gt;Exit_12,CV$201&lt;Opening),0,Property_Tax_Rate_2*Cost!$F$25*(1-Expense!$E$53)/12)</f>
        <v>526260</v>
      </c>
      <c r="CW229" s="201">
        <f>IF(OR(CW$201&gt;Exit_12,CW$201&lt;Opening),0,Property_Tax_Rate_2*Cost!$F$25*(1-Expense!$E$53)/12)</f>
        <v>526260</v>
      </c>
      <c r="CX229" s="201">
        <f>IF(OR(CX$201&gt;Exit_12,CX$201&lt;Opening),0,Property_Tax_Rate_2*Cost!$F$25*(1-Expense!$E$53)/12)</f>
        <v>526260</v>
      </c>
      <c r="CY229" s="201">
        <f>IF(OR(CY$201&gt;Exit_12,CY$201&lt;Opening),0,Property_Tax_Rate_2*Cost!$F$25*(1-Expense!$E$53)/12)</f>
        <v>526260</v>
      </c>
      <c r="CZ229" s="201">
        <f>IF(OR(CZ$201&gt;Exit_12,CZ$201&lt;Opening),0,Property_Tax_Rate_2*Cost!$F$25*(1-Expense!$E$53)/12)</f>
        <v>526260</v>
      </c>
      <c r="DA229" s="201">
        <f>IF(OR(DA$201&gt;Exit_12,DA$201&lt;Opening),0,Property_Tax_Rate_2*Cost!$F$25*(1-Expense!$E$53)/12)</f>
        <v>526260</v>
      </c>
      <c r="DB229" s="201">
        <f>IF(OR(DB$201&gt;Exit_12,DB$201&lt;Opening),0,Property_Tax_Rate_2*Cost!$F$25*(1-Expense!$E$53)/12)</f>
        <v>526260</v>
      </c>
      <c r="DC229" s="201">
        <f>IF(OR(DC$201&gt;Exit_12,DC$201&lt;Opening),0,Property_Tax_Rate_2*Cost!$F$25*(1-Expense!$E$53)/12)</f>
        <v>526260</v>
      </c>
      <c r="DD229" s="201">
        <f>IF(OR(DD$201&gt;Exit_12,DD$201&lt;Opening),0,Property_Tax_Rate_2*Cost!$F$25*(1-Expense!$E$53)/12)</f>
        <v>526260</v>
      </c>
      <c r="DE229" s="201">
        <f>IF(OR(DE$201&gt;Exit_12,DE$201&lt;Opening),0,Property_Tax_Rate_2*Cost!$F$25*(1-Expense!$E$53)/12)</f>
        <v>526260</v>
      </c>
      <c r="DF229" s="201">
        <f>IF(OR(DF$201&gt;Exit_12,DF$201&lt;Opening),0,Property_Tax_Rate_2*Cost!$F$25*(1-Expense!$E$53)/12)</f>
        <v>526260</v>
      </c>
      <c r="DG229" s="201">
        <f>IF(OR(DG$201&gt;Exit_12,DG$201&lt;Opening),0,Property_Tax_Rate_2*Cost!$F$25*(1-Expense!$E$53)/12)</f>
        <v>526260</v>
      </c>
      <c r="DH229" s="201">
        <f>IF(OR(DH$201&gt;Exit_12,DH$201&lt;Opening),0,Property_Tax_Rate_2*Cost!$F$25*(1-Expense!$E$53)/12)</f>
        <v>526260</v>
      </c>
      <c r="DI229" s="201">
        <f>IF(OR(DI$201&gt;Exit_12,DI$201&lt;Opening),0,Property_Tax_Rate_2*Cost!$F$25*(1-Expense!$E$53)/12)</f>
        <v>526260</v>
      </c>
      <c r="DJ229" s="201">
        <f>IF(OR(DJ$201&gt;Exit_12,DJ$201&lt;Opening),0,Property_Tax_Rate_2*Cost!$F$25*(1-Expense!$E$53)/12)</f>
        <v>526260</v>
      </c>
      <c r="DK229" s="201">
        <f>IF(OR(DK$201&gt;Exit_12,DK$201&lt;Opening),0,Property_Tax_Rate_2*Cost!$F$25*(1-Expense!$E$53)/12)</f>
        <v>526260</v>
      </c>
      <c r="DL229" s="201">
        <f>IF(OR(DL$201&gt;Exit_12,DL$201&lt;Opening),0,Property_Tax_Rate_2*Cost!$F$25*(1-Expense!$E$53)/12)</f>
        <v>526260</v>
      </c>
      <c r="DM229" s="201">
        <f>IF(OR(DM$201&gt;Exit_12,DM$201&lt;Opening),0,Property_Tax_Rate_2*Cost!$F$25*(1-Expense!$E$53)/12)</f>
        <v>526260</v>
      </c>
      <c r="DN229" s="201">
        <f>IF(OR(DN$201&gt;Exit_12,DN$201&lt;Opening),0,Property_Tax_Rate_2*Cost!$F$25*(1-Expense!$E$53)/12)</f>
        <v>526260</v>
      </c>
      <c r="DO229" s="201">
        <f>IF(OR(DO$201&gt;Exit_12,DO$201&lt;Opening),0,Property_Tax_Rate_2*Cost!$F$25*(1-Expense!$E$53)/12)</f>
        <v>526260</v>
      </c>
      <c r="DP229" s="201">
        <f>IF(OR(DP$201&gt;Exit_12,DP$201&lt;Opening),0,Property_Tax_Rate_2*Cost!$F$25*(1-Expense!$E$53)/12)</f>
        <v>526260</v>
      </c>
      <c r="DQ229" s="201">
        <f>IF(OR(DQ$201&gt;Exit_12,DQ$201&lt;Opening),0,Property_Tax_Rate_2*Cost!$F$25*(1-Expense!$E$53)/12)</f>
        <v>526260</v>
      </c>
      <c r="DR229" s="201">
        <f>IF(OR(DR$201&gt;Exit_12,DR$201&lt;Opening),0,Property_Tax_Rate_2*Cost!$F$25*(1-Expense!$E$53)/12)</f>
        <v>526260</v>
      </c>
      <c r="DS229" s="201">
        <f>IF(OR(DS$201&gt;Exit_12,DS$201&lt;Opening),0,Property_Tax_Rate_2*Cost!$F$25*(1-Expense!$E$53)/12)</f>
        <v>526260</v>
      </c>
      <c r="DT229" s="201">
        <f>IF(OR(DT$201&gt;Exit_12,DT$201&lt;Opening),0,Property_Tax_Rate_2*Cost!$F$25*(1-Expense!$E$53)/12)</f>
        <v>526260</v>
      </c>
      <c r="DU229" s="201">
        <f>IF(OR(DU$201&gt;Exit_12,DU$201&lt;Opening),0,Property_Tax_Rate_2*Cost!$F$25*(1-Expense!$E$53)/12)</f>
        <v>526260</v>
      </c>
      <c r="DV229" s="201">
        <f>IF(OR(DV$201&gt;Exit_12,DV$201&lt;Opening),0,Property_Tax_Rate_2*Cost!$F$25*(1-Expense!$E$53)/12)</f>
        <v>526260</v>
      </c>
      <c r="DW229" s="201">
        <f>IF(OR(DW$201&gt;Exit_12,DW$201&lt;Opening),0,Property_Tax_Rate_2*Cost!$F$25*(1-Expense!$E$53)/12)</f>
        <v>526260</v>
      </c>
      <c r="DX229" s="201">
        <f>IF(OR(DX$201&gt;Exit_12,DX$201&lt;Opening),0,Property_Tax_Rate_2*Cost!$F$25*(1-Expense!$E$53)/12)</f>
        <v>526260</v>
      </c>
      <c r="DY229" s="201">
        <f>IF(OR(DY$201&gt;Exit_12,DY$201&lt;Opening),0,Property_Tax_Rate_2*Cost!$F$25*(1-Expense!$E$53)/12)</f>
        <v>526260</v>
      </c>
      <c r="DZ229" s="201">
        <f>IF(OR(DZ$201&gt;Exit_12,DZ$201&lt;Opening),0,Property_Tax_Rate_2*Cost!$F$25*(1-Expense!$E$53)/12)</f>
        <v>526260</v>
      </c>
      <c r="EA229" s="201">
        <f>IF(OR(EA$201&gt;Exit_12,EA$201&lt;Opening),0,Property_Tax_Rate_2*Cost!$F$25*(1-Expense!$E$53)/12)</f>
        <v>526260</v>
      </c>
      <c r="EB229" s="201">
        <f>IF(OR(EB$201&gt;Exit_12,EB$201&lt;Opening),0,Property_Tax_Rate_2*Cost!$F$25*(1-Expense!$E$53)/12)</f>
        <v>526260</v>
      </c>
      <c r="EC229" s="201">
        <f>IF(OR(EC$201&gt;Exit_12,EC$201&lt;Opening),0,Property_Tax_Rate_2*Cost!$F$25*(1-Expense!$E$53)/12)</f>
        <v>526260</v>
      </c>
      <c r="ED229" s="201">
        <f>IF(OR(ED$201&gt;Exit_12,ED$201&lt;Opening),0,Property_Tax_Rate_2*Cost!$F$25*(1-Expense!$E$53)/12)</f>
        <v>526260</v>
      </c>
      <c r="EE229" s="201">
        <f>IF(OR(EE$201&gt;Exit_12,EE$201&lt;Opening),0,Property_Tax_Rate_2*Cost!$F$25*(1-Expense!$E$53)/12)</f>
        <v>526260</v>
      </c>
      <c r="EF229" s="201">
        <f>IF(OR(EF$201&gt;Exit_12,EF$201&lt;Opening),0,Property_Tax_Rate_2*Cost!$F$25*(1-Expense!$E$53)/12)</f>
        <v>526260</v>
      </c>
      <c r="EG229" s="201">
        <f>IF(OR(EG$201&gt;Exit_12,EG$201&lt;Opening),0,Property_Tax_Rate_2*Cost!$F$25*(1-Expense!$E$53)/12)</f>
        <v>526260</v>
      </c>
      <c r="EH229" s="201">
        <f>IF(OR(EH$201&gt;Exit_12,EH$201&lt;Opening),0,Property_Tax_Rate_2*Cost!$F$25*(1-Expense!$E$53)/12)</f>
        <v>526260</v>
      </c>
      <c r="EI229" s="201">
        <f>IF(OR(EI$201&gt;Exit_12,EI$201&lt;Opening),0,Property_Tax_Rate_2*Cost!$F$25*(1-Expense!$E$53)/12)</f>
        <v>526260</v>
      </c>
      <c r="EJ229" s="201">
        <f>IF(OR(EJ$201&gt;Exit_12,EJ$201&lt;Opening),0,Property_Tax_Rate_2*Cost!$F$25*(1-Expense!$E$53)/12)</f>
        <v>526260</v>
      </c>
      <c r="EK229" s="201">
        <f>IF(OR(EK$201&gt;Exit_12,EK$201&lt;Opening),0,Property_Tax_Rate_2*Cost!$F$25*(1-Expense!$E$53)/12)</f>
        <v>526260</v>
      </c>
      <c r="EL229" s="201">
        <f>IF(OR(EL$201&gt;Exit_12,EL$201&lt;Opening),0,Property_Tax_Rate_2*Cost!$F$25*(1-Expense!$E$53)/12)</f>
        <v>526260</v>
      </c>
      <c r="EM229" s="201">
        <f>IF(OR(EM$201&gt;Exit_12,EM$201&lt;Opening),0,Property_Tax_Rate_2*Cost!$F$25*(1-Expense!$E$53)/12)</f>
        <v>526260</v>
      </c>
      <c r="EN229" s="201">
        <f>IF(OR(EN$201&gt;Exit_12,EN$201&lt;Opening),0,Property_Tax_Rate_2*Cost!$F$25*(1-Expense!$E$53)/12)</f>
        <v>526260</v>
      </c>
      <c r="EO229" s="201">
        <f>IF(OR(EO$201&gt;Exit_12,EO$201&lt;Opening),0,Property_Tax_Rate_2*Cost!$F$25*(1-Expense!$E$53)/12)</f>
        <v>526260</v>
      </c>
      <c r="EP229" s="201">
        <f>IF(OR(EP$201&gt;Exit_12,EP$201&lt;Opening),0,Property_Tax_Rate_2*Cost!$F$25*(1-Expense!$E$53)/12)</f>
        <v>526260</v>
      </c>
      <c r="EQ229" s="201">
        <f>IF(OR(EQ$201&gt;Exit_12,EQ$201&lt;Opening),0,Property_Tax_Rate_2*Cost!$F$25*(1-Expense!$E$53)/12)</f>
        <v>526260</v>
      </c>
      <c r="ER229" s="201">
        <f>IF(OR(ER$201&gt;Exit_12,ER$201&lt;Opening),0,Property_Tax_Rate_2*Cost!$F$25*(1-Expense!$E$53)/12)</f>
        <v>526260</v>
      </c>
      <c r="ES229" s="201">
        <f>IF(OR(ES$201&gt;Exit_12,ES$201&lt;Opening),0,Property_Tax_Rate_2*Cost!$F$25*(1-Expense!$E$53)/12)</f>
        <v>526260</v>
      </c>
      <c r="ET229" s="201">
        <f>IF(OR(ET$201&gt;Exit_12,ET$201&lt;Opening),0,Property_Tax_Rate_2*Cost!$F$25*(1-Expense!$E$53)/12)</f>
        <v>526260</v>
      </c>
      <c r="EU229" s="201">
        <f>IF(OR(EU$201&gt;Exit_12,EU$201&lt;Opening),0,Property_Tax_Rate_2*Cost!$F$25*(1-Expense!$E$53)/12)</f>
        <v>526260</v>
      </c>
      <c r="EV229" s="201">
        <f>IF(OR(EV$201&gt;Exit_12,EV$201&lt;Opening),0,Property_Tax_Rate_2*Cost!$F$25*(1-Expense!$E$53)/12)</f>
        <v>526260</v>
      </c>
      <c r="EW229" s="201">
        <f>IF(OR(EW$201&gt;Exit_12,EW$201&lt;Opening),0,Property_Tax_Rate_2*Cost!$F$25*(1-Expense!$E$53)/12)</f>
        <v>526260</v>
      </c>
      <c r="EX229" s="201">
        <f>IF(OR(EX$201&gt;Exit_12,EX$201&lt;Opening),0,Property_Tax_Rate_2*Cost!$F$25*(1-Expense!$E$53)/12)</f>
        <v>526260</v>
      </c>
      <c r="EY229" s="201">
        <f>IF(OR(EY$201&gt;Exit_12,EY$201&lt;Opening),0,Property_Tax_Rate_2*Cost!$F$25*(1-Expense!$E$53)/12)</f>
        <v>526260</v>
      </c>
      <c r="EZ229" s="201">
        <f>IF(OR(EZ$201&gt;Exit_12,EZ$201&lt;Opening),0,Property_Tax_Rate_2*Cost!$F$25*(1-Expense!$E$53)/12)</f>
        <v>526260</v>
      </c>
      <c r="FA229" s="201">
        <f>IF(OR(FA$201&gt;Exit_12,FA$201&lt;Opening),0,Property_Tax_Rate_2*Cost!$F$25*(1-Expense!$E$53)/12)</f>
        <v>526260</v>
      </c>
      <c r="FB229" s="201">
        <f>IF(OR(FB$201&gt;Exit_12,FB$201&lt;Opening),0,Property_Tax_Rate_2*Cost!$F$25*(1-Expense!$E$53)/12)</f>
        <v>526260</v>
      </c>
      <c r="FC229" s="201">
        <f>IF(OR(FC$201&gt;Exit_12,FC$201&lt;Opening),0,Property_Tax_Rate_2*Cost!$F$25*(1-Expense!$E$53)/12)</f>
        <v>526260</v>
      </c>
      <c r="FD229" s="201">
        <f>IF(OR(FD$201&gt;Exit_12,FD$201&lt;Opening),0,Property_Tax_Rate_2*Cost!$F$25*(1-Expense!$E$53)/12)</f>
        <v>526260</v>
      </c>
      <c r="FE229" s="201">
        <f>IF(OR(FE$201&gt;Exit_12,FE$201&lt;Opening),0,Property_Tax_Rate_2*Cost!$F$25*(1-Expense!$E$53)/12)</f>
        <v>526260</v>
      </c>
      <c r="FF229" s="201">
        <f>IF(OR(FF$201&gt;Exit_12,FF$201&lt;Opening),0,Property_Tax_Rate_2*Cost!$F$25*(1-Expense!$E$53)/12)</f>
        <v>526260</v>
      </c>
      <c r="FG229" s="201">
        <f>IF(OR(FG$201&gt;Exit_12,FG$201&lt;Opening),0,Property_Tax_Rate_2*Cost!$F$25*(1-Expense!$E$53)/12)</f>
        <v>526260</v>
      </c>
      <c r="FH229" s="201">
        <f>IF(OR(FH$201&gt;Exit_12,FH$201&lt;Opening),0,Property_Tax_Rate_2*Cost!$F$25*(1-Expense!$E$53)/12)</f>
        <v>526260</v>
      </c>
      <c r="FI229" s="201">
        <f>IF(OR(FI$201&gt;Exit_12,FI$201&lt;Opening),0,Property_Tax_Rate_2*Cost!$F$25*(1-Expense!$E$53)/12)</f>
        <v>526260</v>
      </c>
      <c r="FJ229" s="201">
        <f>IF(OR(FJ$201&gt;Exit_12,FJ$201&lt;Opening),0,Property_Tax_Rate_2*Cost!$F$25*(1-Expense!$E$53)/12)</f>
        <v>526260</v>
      </c>
      <c r="FK229" s="201">
        <f>IF(OR(FK$201&gt;Exit_12,FK$201&lt;Opening),0,Property_Tax_Rate_2*Cost!$F$25*(1-Expense!$E$53)/12)</f>
        <v>0</v>
      </c>
      <c r="FL229" s="201">
        <f>IF(OR(FL$201&gt;Exit_12,FL$201&lt;Opening),0,Property_Tax_Rate_2*Cost!$F$25*(1-Expense!$E$53)/12)</f>
        <v>0</v>
      </c>
      <c r="FM229" s="201">
        <f>IF(OR(FM$201&gt;Exit_12,FM$201&lt;Opening),0,Property_Tax_Rate_2*Cost!$F$25*(1-Expense!$E$53)/12)</f>
        <v>0</v>
      </c>
      <c r="FN229" s="201">
        <f>IF(OR(FN$201&gt;Exit_12,FN$201&lt;Opening),0,Property_Tax_Rate_2*Cost!$F$25*(1-Expense!$E$53)/12)</f>
        <v>0</v>
      </c>
      <c r="FO229" s="201">
        <f>IF(OR(FO$201&gt;Exit_12,FO$201&lt;Opening),0,Property_Tax_Rate_2*Cost!$F$25*(1-Expense!$E$53)/12)</f>
        <v>0</v>
      </c>
      <c r="FP229" s="201">
        <f>IF(OR(FP$201&gt;Exit_12,FP$201&lt;Opening),0,Property_Tax_Rate_2*Cost!$F$25*(1-Expense!$E$53)/12)</f>
        <v>0</v>
      </c>
      <c r="FQ229" s="201">
        <f>IF(OR(FQ$201&gt;Exit_12,FQ$201&lt;Opening),0,Property_Tax_Rate_2*Cost!$F$25*(1-Expense!$E$53)/12)</f>
        <v>0</v>
      </c>
      <c r="FR229" s="201">
        <f>IF(OR(FR$201&gt;Exit_12,FR$201&lt;Opening),0,Property_Tax_Rate_2*Cost!$F$25*(1-Expense!$E$53)/12)</f>
        <v>0</v>
      </c>
      <c r="FS229" s="201">
        <f>IF(OR(FS$201&gt;Exit_12,FS$201&lt;Opening),0,Property_Tax_Rate_2*Cost!$F$25*(1-Expense!$E$53)/12)</f>
        <v>0</v>
      </c>
      <c r="FT229" s="201">
        <f>IF(OR(FT$201&gt;Exit_12,FT$201&lt;Opening),0,Property_Tax_Rate_2*Cost!$F$25*(1-Expense!$E$53)/12)</f>
        <v>0</v>
      </c>
      <c r="FU229" s="201">
        <f>IF(OR(FU$201&gt;Exit_12,FU$201&lt;Opening),0,Property_Tax_Rate_2*Cost!$F$25*(1-Expense!$E$53)/12)</f>
        <v>0</v>
      </c>
      <c r="FV229" s="201">
        <f>IF(OR(FV$201&gt;Exit_12,FV$201&lt;Opening),0,Property_Tax_Rate_2*Cost!$F$25*(1-Expense!$E$53)/12)</f>
        <v>0</v>
      </c>
      <c r="FW229" s="201">
        <f>IF(OR(FW$201&gt;Exit_12,FW$201&lt;Opening),0,Property_Tax_Rate_2*Cost!$F$25*(1-Expense!$E$53)/12)</f>
        <v>0</v>
      </c>
      <c r="FX229" s="201">
        <f>IF(OR(FX$201&gt;Exit_12,FX$201&lt;Opening),0,Property_Tax_Rate_2*Cost!$F$25*(1-Expense!$E$53)/12)</f>
        <v>0</v>
      </c>
      <c r="FY229" s="201">
        <f>IF(OR(FY$201&gt;Exit_12,FY$201&lt;Opening),0,Property_Tax_Rate_2*Cost!$F$25*(1-Expense!$E$53)/12)</f>
        <v>0</v>
      </c>
      <c r="FZ229" s="201">
        <f>IF(OR(FZ$201&gt;Exit_12,FZ$201&lt;Opening),0,Property_Tax_Rate_2*Cost!$F$25*(1-Expense!$E$53)/12)</f>
        <v>0</v>
      </c>
      <c r="GA229" s="201">
        <f>IF(OR(GA$201&gt;Exit_12,GA$201&lt;Opening),0,Property_Tax_Rate_2*Cost!$F$25*(1-Expense!$E$53)/12)</f>
        <v>0</v>
      </c>
      <c r="GB229" s="201">
        <f>IF(OR(GB$201&gt;Exit_12,GB$201&lt;Opening),0,Property_Tax_Rate_2*Cost!$F$25*(1-Expense!$E$53)/12)</f>
        <v>0</v>
      </c>
      <c r="GC229" s="201">
        <f>IF(OR(GC$201&gt;Exit_12,GC$201&lt;Opening),0,Property_Tax_Rate_2*Cost!$F$25*(1-Expense!$E$53)/12)</f>
        <v>0</v>
      </c>
      <c r="GD229" s="201">
        <f>IF(OR(GD$201&gt;Exit_12,GD$201&lt;Opening),0,Property_Tax_Rate_2*Cost!$F$25*(1-Expense!$E$53)/12)</f>
        <v>0</v>
      </c>
      <c r="GE229" s="201">
        <f>IF(OR(GE$201&gt;Exit_12,GE$201&lt;Opening),0,Property_Tax_Rate_2*Cost!$F$25*(1-Expense!$E$53)/12)</f>
        <v>0</v>
      </c>
      <c r="GF229" s="201">
        <f>IF(OR(GF$201&gt;Exit_12,GF$201&lt;Opening),0,Property_Tax_Rate_2*Cost!$F$25*(1-Expense!$E$53)/12)</f>
        <v>0</v>
      </c>
      <c r="GG229" s="201">
        <f>IF(OR(GG$201&gt;Exit_12,GG$201&lt;Opening),0,Property_Tax_Rate_2*Cost!$F$25*(1-Expense!$E$53)/12)</f>
        <v>0</v>
      </c>
      <c r="GH229" s="201">
        <f>IF(OR(GH$201&gt;Exit_12,GH$201&lt;Opening),0,Property_Tax_Rate_2*Cost!$F$25*(1-Expense!$E$53)/12)</f>
        <v>0</v>
      </c>
      <c r="GI229" s="201">
        <f>IF(OR(GI$201&gt;Exit_12,GI$201&lt;Opening),0,Property_Tax_Rate_2*Cost!$F$25*(1-Expense!$E$53)/12)</f>
        <v>0</v>
      </c>
      <c r="GJ229" s="201">
        <f>IF(OR(GJ$201&gt;Exit_12,GJ$201&lt;Opening),0,Property_Tax_Rate_2*Cost!$F$25*(1-Expense!$E$53)/12)</f>
        <v>0</v>
      </c>
      <c r="GK229" s="201">
        <f>IF(OR(GK$201&gt;Exit_12,GK$201&lt;Opening),0,Property_Tax_Rate_2*Cost!$F$25*(1-Expense!$E$53)/12)</f>
        <v>0</v>
      </c>
      <c r="GL229" s="201">
        <f>IF(OR(GL$201&gt;Exit_12,GL$201&lt;Opening),0,Property_Tax_Rate_2*Cost!$F$25*(1-Expense!$E$53)/12)</f>
        <v>0</v>
      </c>
      <c r="GM229" s="201">
        <f>IF(OR(GM$201&gt;Exit_12,GM$201&lt;Opening),0,Property_Tax_Rate_2*Cost!$F$25*(1-Expense!$E$53)/12)</f>
        <v>0</v>
      </c>
      <c r="GN229" s="201">
        <f>IF(OR(GN$201&gt;Exit_12,GN$201&lt;Opening),0,Property_Tax_Rate_2*Cost!$F$25*(1-Expense!$E$53)/12)</f>
        <v>0</v>
      </c>
      <c r="GO229" s="201">
        <f>IF(OR(GO$201&gt;Exit_12,GO$201&lt;Opening),0,Property_Tax_Rate_2*Cost!$F$25*(1-Expense!$E$53)/12)</f>
        <v>0</v>
      </c>
      <c r="GP229" s="201">
        <f>IF(OR(GP$201&gt;Exit_12,GP$201&lt;Opening),0,Property_Tax_Rate_2*Cost!$F$25*(1-Expense!$E$53)/12)</f>
        <v>0</v>
      </c>
      <c r="GQ229" s="201">
        <f>IF(OR(GQ$201&gt;Exit_12,GQ$201&lt;Opening),0,Property_Tax_Rate_2*Cost!$F$25*(1-Expense!$E$53)/12)</f>
        <v>0</v>
      </c>
      <c r="GR229" s="201">
        <f>IF(OR(GR$201&gt;Exit_12,GR$201&lt;Opening),0,Property_Tax_Rate_2*Cost!$F$25*(1-Expense!$E$53)/12)</f>
        <v>0</v>
      </c>
      <c r="GS229" s="201">
        <f>IF(OR(GS$201&gt;Exit_12,GS$201&lt;Opening),0,Property_Tax_Rate_2*Cost!$F$25*(1-Expense!$E$53)/12)</f>
        <v>0</v>
      </c>
      <c r="GT229" s="201">
        <f>IF(OR(GT$201&gt;Exit_12,GT$201&lt;Opening),0,Property_Tax_Rate_2*Cost!$F$25*(1-Expense!$E$53)/12)</f>
        <v>0</v>
      </c>
      <c r="GU229" s="201">
        <f>IF(OR(GU$201&gt;Exit_12,GU$201&lt;Opening),0,Property_Tax_Rate_2*Cost!$F$25*(1-Expense!$E$53)/12)</f>
        <v>0</v>
      </c>
      <c r="GV229" s="201">
        <f>IF(OR(GV$201&gt;Exit_12,GV$201&lt;Opening),0,Property_Tax_Rate_2*Cost!$F$25*(1-Expense!$E$53)/12)</f>
        <v>0</v>
      </c>
      <c r="GW229" s="201">
        <f>IF(OR(GW$201&gt;Exit_12,GW$201&lt;Opening),0,Property_Tax_Rate_2*Cost!$F$25*(1-Expense!$E$53)/12)</f>
        <v>0</v>
      </c>
      <c r="GX229" s="201">
        <f>IF(OR(GX$201&gt;Exit_12,GX$201&lt;Opening),0,Property_Tax_Rate_2*Cost!$F$25*(1-Expense!$E$53)/12)</f>
        <v>0</v>
      </c>
      <c r="GY229" s="201">
        <f>IF(OR(GY$201&gt;Exit_12,GY$201&lt;Opening),0,Property_Tax_Rate_2*Cost!$F$25*(1-Expense!$E$53)/12)</f>
        <v>0</v>
      </c>
      <c r="GZ229" s="201">
        <f>IF(OR(GZ$201&gt;Exit_12,GZ$201&lt;Opening),0,Property_Tax_Rate_2*Cost!$F$25*(1-Expense!$E$53)/12)</f>
        <v>0</v>
      </c>
      <c r="HA229" s="201">
        <f>IF(OR(HA$201&gt;Exit_12,HA$201&lt;Opening),0,Property_Tax_Rate_2*Cost!$F$25*(1-Expense!$E$53)/12)</f>
        <v>0</v>
      </c>
      <c r="HB229" s="201">
        <f>IF(OR(HB$201&gt;Exit_12,HB$201&lt;Opening),0,Property_Tax_Rate_2*Cost!$F$25*(1-Expense!$E$53)/12)</f>
        <v>0</v>
      </c>
      <c r="HC229" s="201">
        <f>IF(OR(HC$201&gt;Exit_12,HC$201&lt;Opening),0,Property_Tax_Rate_2*Cost!$F$25*(1-Expense!$E$53)/12)</f>
        <v>0</v>
      </c>
      <c r="HD229" s="201">
        <f>IF(OR(HD$201&gt;Exit_12,HD$201&lt;Opening),0,Property_Tax_Rate_2*Cost!$F$25*(1-Expense!$E$53)/12)</f>
        <v>0</v>
      </c>
      <c r="HE229" s="201">
        <f>IF(OR(HE$201&gt;Exit_12,HE$201&lt;Opening),0,Property_Tax_Rate_2*Cost!$F$25*(1-Expense!$E$53)/12)</f>
        <v>0</v>
      </c>
      <c r="HF229" s="201">
        <f>IF(OR(HF$201&gt;Exit_12,HF$201&lt;Opening),0,Property_Tax_Rate_2*Cost!$F$25*(1-Expense!$E$53)/12)</f>
        <v>0</v>
      </c>
      <c r="HG229" s="201">
        <f>IF(OR(HG$201&gt;Exit_12,HG$201&lt;Opening),0,Property_Tax_Rate_2*Cost!$F$25*(1-Expense!$E$53)/12)</f>
        <v>0</v>
      </c>
      <c r="HH229" s="201">
        <f>IF(OR(HH$201&gt;Exit_12,HH$201&lt;Opening),0,Property_Tax_Rate_2*Cost!$F$25*(1-Expense!$E$53)/12)</f>
        <v>0</v>
      </c>
      <c r="HI229" s="201">
        <f>IF(OR(HI$201&gt;Exit_12,HI$201&lt;Opening),0,Property_Tax_Rate_2*Cost!$F$25*(1-Expense!$E$53)/12)</f>
        <v>0</v>
      </c>
      <c r="HJ229" s="201">
        <f>IF(OR(HJ$201&gt;Exit_12,HJ$201&lt;Opening),0,Property_Tax_Rate_2*Cost!$F$25*(1-Expense!$E$53)/12)</f>
        <v>0</v>
      </c>
      <c r="HK229" s="201">
        <f>IF(OR(HK$201&gt;Exit_12,HK$201&lt;Opening),0,Property_Tax_Rate_2*Cost!$F$25*(1-Expense!$E$53)/12)</f>
        <v>0</v>
      </c>
      <c r="HL229" s="201">
        <f>IF(OR(HL$201&gt;Exit_12,HL$201&lt;Opening),0,Property_Tax_Rate_2*Cost!$F$25*(1-Expense!$E$53)/12)</f>
        <v>0</v>
      </c>
      <c r="HM229" s="201">
        <f>IF(OR(HM$201&gt;Exit_12,HM$201&lt;Opening),0,Property_Tax_Rate_2*Cost!$F$25*(1-Expense!$E$53)/12)</f>
        <v>0</v>
      </c>
      <c r="HN229" s="201">
        <f>IF(OR(HN$201&gt;Exit_12,HN$201&lt;Opening),0,Property_Tax_Rate_2*Cost!$F$25*(1-Expense!$E$53)/12)</f>
        <v>0</v>
      </c>
      <c r="HO229" s="201">
        <f>IF(OR(HO$201&gt;Exit_12,HO$201&lt;Opening),0,Property_Tax_Rate_2*Cost!$F$25*(1-Expense!$E$53)/12)</f>
        <v>0</v>
      </c>
      <c r="HP229" s="201">
        <f>IF(OR(HP$201&gt;Exit_12,HP$201&lt;Opening),0,Property_Tax_Rate_2*Cost!$F$25*(1-Expense!$E$53)/12)</f>
        <v>0</v>
      </c>
      <c r="HQ229" s="201">
        <f>IF(OR(HQ$201&gt;Exit_12,HQ$201&lt;Opening),0,Property_Tax_Rate_2*Cost!$F$25*(1-Expense!$E$53)/12)</f>
        <v>0</v>
      </c>
      <c r="HR229" s="201">
        <f>IF(OR(HR$201&gt;Exit_12,HR$201&lt;Opening),0,Property_Tax_Rate_2*Cost!$F$25*(1-Expense!$E$53)/12)</f>
        <v>0</v>
      </c>
      <c r="HS229" s="201">
        <f>IF(OR(HS$201&gt;Exit_12,HS$201&lt;Opening),0,Property_Tax_Rate_2*Cost!$F$25*(1-Expense!$E$53)/12)</f>
        <v>0</v>
      </c>
      <c r="HT229" s="201">
        <f>IF(OR(HT$201&gt;Exit_12,HT$201&lt;Opening),0,Property_Tax_Rate_2*Cost!$F$25*(1-Expense!$E$53)/12)</f>
        <v>0</v>
      </c>
      <c r="HU229" s="201">
        <f>IF(OR(HU$201&gt;Exit_12,HU$201&lt;Opening),0,Property_Tax_Rate_2*Cost!$F$25*(1-Expense!$E$53)/12)</f>
        <v>0</v>
      </c>
      <c r="HV229" s="201">
        <f>IF(OR(HV$201&gt;Exit_12,HV$201&lt;Opening),0,Property_Tax_Rate_2*Cost!$F$25*(1-Expense!$E$53)/12)</f>
        <v>0</v>
      </c>
      <c r="HW229" s="201">
        <f>IF(OR(HW$201&gt;Exit_12,HW$201&lt;Opening),0,Property_Tax_Rate_2*Cost!$F$25*(1-Expense!$E$53)/12)</f>
        <v>0</v>
      </c>
      <c r="HX229" s="201">
        <f>IF(OR(HX$201&gt;Exit_12,HX$201&lt;Opening),0,Property_Tax_Rate_2*Cost!$F$25*(1-Expense!$E$53)/12)</f>
        <v>0</v>
      </c>
      <c r="HY229" s="201">
        <f>IF(OR(HY$201&gt;Exit_12,HY$201&lt;Opening),0,Property_Tax_Rate_2*Cost!$F$25*(1-Expense!$E$53)/12)</f>
        <v>0</v>
      </c>
      <c r="HZ229" s="201">
        <f>IF(OR(HZ$201&gt;Exit_12,HZ$201&lt;Opening),0,Property_Tax_Rate_2*Cost!$F$25*(1-Expense!$E$53)/12)</f>
        <v>0</v>
      </c>
      <c r="IA229" s="201">
        <f>IF(OR(IA$201&gt;Exit_12,IA$201&lt;Opening),0,Property_Tax_Rate_2*Cost!$F$25*(1-Expense!$E$53)/12)</f>
        <v>0</v>
      </c>
      <c r="IB229" s="201">
        <f>IF(OR(IB$201&gt;Exit_12,IB$201&lt;Opening),0,Property_Tax_Rate_2*Cost!$F$25*(1-Expense!$E$53)/12)</f>
        <v>0</v>
      </c>
      <c r="IC229" s="201">
        <f>IF(OR(IC$201&gt;Exit_12,IC$201&lt;Opening),0,Property_Tax_Rate_2*Cost!$F$25*(1-Expense!$E$53)/12)</f>
        <v>0</v>
      </c>
      <c r="ID229" s="201">
        <f>IF(OR(ID$201&gt;Exit_12,ID$201&lt;Opening),0,Property_Tax_Rate_2*Cost!$F$25*(1-Expense!$E$53)/12)</f>
        <v>0</v>
      </c>
      <c r="IE229" s="201">
        <f>IF(OR(IE$201&gt;Exit_12,IE$201&lt;Opening),0,Property_Tax_Rate_2*Cost!$F$25*(1-Expense!$E$53)/12)</f>
        <v>0</v>
      </c>
      <c r="IF229" s="201">
        <f>IF(OR(IF$201&gt;Exit_12,IF$201&lt;Opening),0,Property_Tax_Rate_2*Cost!$F$25*(1-Expense!$E$53)/12)</f>
        <v>0</v>
      </c>
      <c r="IG229" s="201">
        <f>IF(OR(IG$201&gt;Exit_12,IG$201&lt;Opening),0,Property_Tax_Rate_2*Cost!$F$25*(1-Expense!$E$53)/12)</f>
        <v>0</v>
      </c>
      <c r="IH229" s="201">
        <f>IF(OR(IH$201&gt;Exit_12,IH$201&lt;Opening),0,Property_Tax_Rate_2*Cost!$F$25*(1-Expense!$E$53)/12)</f>
        <v>0</v>
      </c>
      <c r="II229" s="201">
        <f>IF(OR(II$201&gt;Exit_12,II$201&lt;Opening),0,Property_Tax_Rate_2*Cost!$F$25*(1-Expense!$E$53)/12)</f>
        <v>0</v>
      </c>
      <c r="IJ229" s="201">
        <f>IF(OR(IJ$201&gt;Exit_12,IJ$201&lt;Opening),0,Property_Tax_Rate_2*Cost!$F$25*(1-Expense!$E$53)/12)</f>
        <v>0</v>
      </c>
      <c r="IK229" s="201">
        <f>IF(OR(IK$201&gt;Exit_12,IK$201&lt;Opening),0,Property_Tax_Rate_2*Cost!$F$25*(1-Expense!$E$53)/12)</f>
        <v>0</v>
      </c>
      <c r="IL229" s="201">
        <f>IF(OR(IL$201&gt;Exit_12,IL$201&lt;Opening),0,Property_Tax_Rate_2*Cost!$F$25*(1-Expense!$E$53)/12)</f>
        <v>0</v>
      </c>
      <c r="IM229" s="201">
        <f>IF(OR(IM$201&gt;Exit_12,IM$201&lt;Opening),0,Property_Tax_Rate_2*Cost!$F$25*(1-Expense!$E$53)/12)</f>
        <v>0</v>
      </c>
      <c r="IN229" s="201">
        <f>IF(OR(IN$201&gt;Exit_12,IN$201&lt;Opening),0,Property_Tax_Rate_2*Cost!$F$25*(1-Expense!$E$53)/12)</f>
        <v>0</v>
      </c>
      <c r="IO229" s="201">
        <f>IF(OR(IO$201&gt;Exit_12,IO$201&lt;Opening),0,Property_Tax_Rate_2*Cost!$F$25*(1-Expense!$E$53)/12)</f>
        <v>0</v>
      </c>
      <c r="IP229" s="201">
        <f>IF(OR(IP$201&gt;Exit_12,IP$201&lt;Opening),0,Property_Tax_Rate_2*Cost!$F$25*(1-Expense!$E$53)/12)</f>
        <v>0</v>
      </c>
      <c r="IQ229" s="201">
        <f>IF(OR(IQ$201&gt;Exit_12,IQ$201&lt;Opening),0,Property_Tax_Rate_2*Cost!$F$25*(1-Expense!$E$53)/12)</f>
        <v>0</v>
      </c>
      <c r="IR229" s="201">
        <f>IF(OR(IR$201&gt;Exit_12,IR$201&lt;Opening),0,Property_Tax_Rate_2*Cost!$F$25*(1-Expense!$E$53)/12)</f>
        <v>0</v>
      </c>
      <c r="IS229" s="201">
        <f>IF(OR(IS$201&gt;Exit_12,IS$201&lt;Opening),0,Property_Tax_Rate_2*Cost!$F$25*(1-Expense!$E$53)/12)</f>
        <v>0</v>
      </c>
      <c r="IT229" s="201">
        <f>IF(OR(IT$201&gt;Exit_12,IT$201&lt;Opening),0,Property_Tax_Rate_2*Cost!$F$25*(1-Expense!$E$53)/12)</f>
        <v>0</v>
      </c>
      <c r="IU229" s="201">
        <f>IF(OR(IU$201&gt;Exit_12,IU$201&lt;Opening),0,Property_Tax_Rate_2*Cost!$F$25*(1-Expense!$E$53)/12)</f>
        <v>0</v>
      </c>
    </row>
    <row r="230" spans="1:255">
      <c r="B230" s="210" t="s">
        <v>536</v>
      </c>
      <c r="E230" s="326">
        <f ca="1">E228+E229*(1-SUMIF(Assumptions!210:210,E201,Assumptions!223:223))</f>
        <v>0</v>
      </c>
      <c r="F230" s="326">
        <f ca="1">F228+F229*(1-SUMIF(Assumptions!210:210,F201,Assumptions!223:223))</f>
        <v>0</v>
      </c>
      <c r="G230" s="326">
        <f ca="1">G228+G229*(1-SUMIF(Assumptions!210:210,G201,Assumptions!223:223))</f>
        <v>0</v>
      </c>
      <c r="H230" s="326">
        <f ca="1">H228+H229*(1-SUMIF(Assumptions!210:210,H201,Assumptions!223:223))</f>
        <v>0</v>
      </c>
      <c r="I230" s="326">
        <f ca="1">I228+I229*(1-SUMIF(Assumptions!210:210,I201,Assumptions!223:223))</f>
        <v>0</v>
      </c>
      <c r="J230" s="326">
        <f ca="1">J228+J229*(1-SUMIF(Assumptions!210:210,J201,Assumptions!223:223))</f>
        <v>0</v>
      </c>
      <c r="K230" s="326">
        <f ca="1">K228+K229*(1-SUMIF(Assumptions!210:210,K201,Assumptions!223:223))</f>
        <v>0</v>
      </c>
      <c r="L230" s="326">
        <f ca="1">L228+L229*(1-SUMIF(Assumptions!210:210,L201,Assumptions!223:223))</f>
        <v>0</v>
      </c>
      <c r="M230" s="326">
        <f ca="1">M228+M229*(1-SUMIF(Assumptions!210:210,M201,Assumptions!223:223))</f>
        <v>0</v>
      </c>
      <c r="N230" s="326">
        <f ca="1">N228+N229*(1-SUMIF(Assumptions!210:210,N201,Assumptions!223:223))</f>
        <v>0</v>
      </c>
      <c r="O230" s="326">
        <f ca="1">O228+O229*(1-SUMIF(Assumptions!210:210,O201,Assumptions!223:223))</f>
        <v>0</v>
      </c>
      <c r="P230" s="326">
        <f ca="1">P228+P229*(1-SUMIF(Assumptions!210:210,P201,Assumptions!223:223))</f>
        <v>0</v>
      </c>
      <c r="Q230" s="326">
        <f ca="1">Q228+Q229*(1-SUMIF(Assumptions!210:210,Q201,Assumptions!223:223))</f>
        <v>0</v>
      </c>
      <c r="R230" s="326">
        <f ca="1">R228+R229*(1-SUMIF(Assumptions!210:210,R201,Assumptions!223:223))</f>
        <v>0</v>
      </c>
      <c r="S230" s="326">
        <f ca="1">S228+S229*(1-SUMIF(Assumptions!210:210,S201,Assumptions!223:223))</f>
        <v>0</v>
      </c>
      <c r="T230" s="326">
        <f ca="1">T228+T229*(1-SUMIF(Assumptions!210:210,T201,Assumptions!223:223))</f>
        <v>0</v>
      </c>
      <c r="U230" s="326">
        <f ca="1">U228+U229*(1-SUMIF(Assumptions!210:210,U201,Assumptions!223:223))</f>
        <v>0</v>
      </c>
      <c r="V230" s="326">
        <f ca="1">V228+V229*(1-SUMIF(Assumptions!210:210,V201,Assumptions!223:223))</f>
        <v>0</v>
      </c>
      <c r="W230" s="326">
        <f ca="1">W228+W229*(1-SUMIF(Assumptions!210:210,W201,Assumptions!223:223))</f>
        <v>0</v>
      </c>
      <c r="X230" s="326">
        <f ca="1">X228+X229*(1-SUMIF(Assumptions!210:210,X201,Assumptions!223:223))</f>
        <v>0</v>
      </c>
      <c r="Y230" s="326">
        <f ca="1">Y228+Y229*(1-SUMIF(Assumptions!210:210,Y201,Assumptions!223:223))</f>
        <v>0</v>
      </c>
      <c r="Z230" s="326">
        <f ca="1">Z228+Z229*(1-SUMIF(Assumptions!210:210,Z201,Assumptions!223:223))</f>
        <v>0</v>
      </c>
      <c r="AA230" s="326">
        <f ca="1">AA228+AA229*(1-SUMIF(Assumptions!210:210,AA201,Assumptions!223:223))</f>
        <v>0</v>
      </c>
      <c r="AB230" s="326">
        <f ca="1">AB228+AB229*(1-SUMIF(Assumptions!210:210,AB201,Assumptions!223:223))</f>
        <v>0</v>
      </c>
      <c r="AC230" s="326">
        <f ca="1">AC228+AC229*(1-SUMIF(Assumptions!210:210,AC201,Assumptions!223:223))</f>
        <v>0</v>
      </c>
      <c r="AD230" s="326">
        <f ca="1">AD228+AD229*(1-SUMIF(Assumptions!210:210,AD201,Assumptions!223:223))</f>
        <v>0</v>
      </c>
      <c r="AE230" s="326">
        <f ca="1">AE228+AE229*(1-SUMIF(Assumptions!210:210,AE201,Assumptions!223:223))</f>
        <v>0</v>
      </c>
      <c r="AF230" s="326">
        <f ca="1">AF228+AF229*(1-SUMIF(Assumptions!210:210,AF201,Assumptions!223:223))</f>
        <v>0</v>
      </c>
      <c r="AG230" s="326">
        <f ca="1">AG228+AG229*(1-SUMIF(Assumptions!210:210,AG201,Assumptions!223:223))</f>
        <v>0</v>
      </c>
      <c r="AH230" s="326">
        <f ca="1">AH228+AH229*(1-SUMIF(Assumptions!210:210,AH201,Assumptions!223:223))</f>
        <v>0</v>
      </c>
      <c r="AI230" s="326">
        <f ca="1">AI228+AI229*(1-SUMIF(Assumptions!210:210,AI201,Assumptions!223:223))</f>
        <v>0</v>
      </c>
      <c r="AJ230" s="326">
        <f ca="1">AJ228+AJ229*(1-SUMIF(Assumptions!210:210,AJ201,Assumptions!223:223))</f>
        <v>0</v>
      </c>
      <c r="AK230" s="326">
        <f ca="1">AK228+AK229*(1-SUMIF(Assumptions!210:210,AK201,Assumptions!223:223))</f>
        <v>0</v>
      </c>
      <c r="AL230" s="326">
        <f ca="1">AL228+AL229*(1-SUMIF(Assumptions!210:210,AL201,Assumptions!223:223))</f>
        <v>0</v>
      </c>
      <c r="AM230" s="326">
        <f ca="1">AM228+AM229*(1-SUMIF(Assumptions!210:210,AM201,Assumptions!223:223))</f>
        <v>0</v>
      </c>
      <c r="AN230" s="326">
        <f ca="1">AN228+AN229*(1-SUMIF(Assumptions!210:210,AN201,Assumptions!223:223))</f>
        <v>0</v>
      </c>
      <c r="AO230" s="326">
        <f ca="1">AO228+AO229*(1-SUMIF(Assumptions!210:210,AO201,Assumptions!223:223))</f>
        <v>0</v>
      </c>
      <c r="AP230" s="326">
        <f ca="1">AP228+AP229*(1-SUMIF(Assumptions!210:210,AP201,Assumptions!223:223))</f>
        <v>0</v>
      </c>
      <c r="AQ230" s="326">
        <f ca="1">AQ228+AQ229*(1-SUMIF(Assumptions!210:210,AQ201,Assumptions!223:223))</f>
        <v>0</v>
      </c>
      <c r="AR230" s="326">
        <f ca="1">AR228+AR229*(1-SUMIF(Assumptions!210:210,AR201,Assumptions!223:223))</f>
        <v>0</v>
      </c>
      <c r="AS230" s="326">
        <f ca="1">AS228+AS229*(1-SUMIF(Assumptions!210:210,AS201,Assumptions!223:223))</f>
        <v>0</v>
      </c>
      <c r="AT230" s="326">
        <f ca="1">AT228+AT229*(1-SUMIF(Assumptions!210:210,AT201,Assumptions!223:223))</f>
        <v>0</v>
      </c>
      <c r="AU230" s="326">
        <f ca="1">AU228+AU229*(1-SUMIF(Assumptions!210:210,AU201,Assumptions!223:223))</f>
        <v>0</v>
      </c>
      <c r="AV230" s="326">
        <f ca="1">AV228+AV229*(1-SUMIF(Assumptions!210:210,AV201,Assumptions!223:223))</f>
        <v>0</v>
      </c>
      <c r="AW230" s="326">
        <f ca="1">AW228+AW229*(1-SUMIF(Assumptions!210:210,AW201,Assumptions!223:223))</f>
        <v>0</v>
      </c>
      <c r="AX230" s="326">
        <f ca="1">AX228+AX229*(1-SUMIF(Assumptions!210:210,AX201,Assumptions!223:223))</f>
        <v>0</v>
      </c>
      <c r="AY230" s="326">
        <f ca="1">AY228+AY229*(1-SUMIF(Assumptions!210:210,AY201,Assumptions!223:223))</f>
        <v>0</v>
      </c>
      <c r="AZ230" s="326">
        <f ca="1">AZ228+AZ229*(1-SUMIF(Assumptions!210:210,AZ201,Assumptions!223:223))</f>
        <v>0</v>
      </c>
      <c r="BA230" s="326">
        <f ca="1">BA228+BA229*(1-SUMIF(Assumptions!210:210,BA201,Assumptions!223:223))</f>
        <v>0</v>
      </c>
      <c r="BB230" s="326">
        <f ca="1">BB228+BB229*(1-SUMIF(Assumptions!210:210,BB201,Assumptions!223:223))</f>
        <v>0</v>
      </c>
      <c r="BC230" s="326">
        <f ca="1">BC228+BC229*(1-SUMIF(Assumptions!210:210,BC201,Assumptions!223:223))</f>
        <v>0</v>
      </c>
      <c r="BD230" s="326">
        <f ca="1">BD228+BD229*(1-SUMIF(Assumptions!210:210,BD201,Assumptions!223:223))</f>
        <v>0</v>
      </c>
      <c r="BE230" s="326">
        <f ca="1">BE228+BE229*(1-SUMIF(Assumptions!210:210,BE201,Assumptions!223:223))</f>
        <v>0</v>
      </c>
      <c r="BF230" s="326">
        <f ca="1">BF228+BF229*(1-SUMIF(Assumptions!210:210,BF201,Assumptions!223:223))</f>
        <v>0</v>
      </c>
      <c r="BG230" s="326">
        <f ca="1">BG228+BG229*(1-SUMIF(Assumptions!210:210,BG201,Assumptions!223:223))</f>
        <v>0</v>
      </c>
      <c r="BH230" s="326">
        <f ca="1">BH228+BH229*(1-SUMIF(Assumptions!210:210,BH201,Assumptions!223:223))</f>
        <v>0</v>
      </c>
      <c r="BI230" s="326">
        <f ca="1">BI228+BI229*(1-SUMIF(Assumptions!210:210,BI201,Assumptions!223:223))</f>
        <v>0</v>
      </c>
      <c r="BJ230" s="326">
        <f ca="1">BJ228+BJ229*(1-SUMIF(Assumptions!210:210,BJ201,Assumptions!223:223))</f>
        <v>0</v>
      </c>
      <c r="BK230" s="326">
        <f ca="1">BK228+BK229*(1-SUMIF(Assumptions!210:210,BK201,Assumptions!223:223))</f>
        <v>0</v>
      </c>
      <c r="BL230" s="326">
        <f ca="1">BL228+BL229*(1-SUMIF(Assumptions!210:210,BL201,Assumptions!223:223))</f>
        <v>0</v>
      </c>
      <c r="BM230" s="326">
        <f ca="1">BM228+BM229*(1-SUMIF(Assumptions!210:210,BM201,Assumptions!223:223))</f>
        <v>0</v>
      </c>
      <c r="BN230" s="326">
        <f ca="1">BN228+BN229*(1-SUMIF(Assumptions!210:210,BN201,Assumptions!223:223))</f>
        <v>0</v>
      </c>
      <c r="BO230" s="326">
        <f ca="1">BO228+BO229*(1-SUMIF(Assumptions!210:210,BO201,Assumptions!223:223))</f>
        <v>0</v>
      </c>
      <c r="BP230" s="326">
        <f ca="1">BP228+BP229*(1-SUMIF(Assumptions!210:210,BP201,Assumptions!223:223))</f>
        <v>0</v>
      </c>
      <c r="BQ230" s="326">
        <f ca="1">BQ228+BQ229*(1-SUMIF(Assumptions!210:210,BQ201,Assumptions!223:223))</f>
        <v>0</v>
      </c>
      <c r="BR230" s="326">
        <f ca="1">BR228+BR229*(1-SUMIF(Assumptions!210:210,BR201,Assumptions!223:223))</f>
        <v>0</v>
      </c>
      <c r="BS230" s="326">
        <f ca="1">BS228+BS229*(1-SUMIF(Assumptions!210:210,BS201,Assumptions!223:223))</f>
        <v>0</v>
      </c>
      <c r="BT230" s="326">
        <f ca="1">BT228+BT229*(1-SUMIF(Assumptions!210:210,BT201,Assumptions!223:223))</f>
        <v>0</v>
      </c>
      <c r="BU230" s="326">
        <f ca="1">BU228+BU229*(1-SUMIF(Assumptions!210:210,BU201,Assumptions!223:223))</f>
        <v>0</v>
      </c>
      <c r="BV230" s="326">
        <f ca="1">BV228+BV229*(1-SUMIF(Assumptions!210:210,BV201,Assumptions!223:223))</f>
        <v>0</v>
      </c>
      <c r="BW230" s="326">
        <f ca="1">BW228+BW229*(1-SUMIF(Assumptions!210:210,BW201,Assumptions!223:223))</f>
        <v>0</v>
      </c>
      <c r="BX230" s="326">
        <f ca="1">BX228+BX229*(1-SUMIF(Assumptions!210:210,BX201,Assumptions!223:223))</f>
        <v>0</v>
      </c>
      <c r="BY230" s="326">
        <f ca="1">BY228+BY229*(1-SUMIF(Assumptions!210:210,BY201,Assumptions!223:223))</f>
        <v>0</v>
      </c>
      <c r="BZ230" s="326">
        <f ca="1">BZ228+BZ229*(1-SUMIF(Assumptions!210:210,BZ201,Assumptions!223:223))</f>
        <v>0</v>
      </c>
      <c r="CA230" s="326">
        <f ca="1">CA228+CA229*(1-SUMIF(Assumptions!210:210,CA201,Assumptions!223:223))</f>
        <v>66336.69562920896</v>
      </c>
      <c r="CB230" s="326">
        <f ca="1">CB228+CB229*(1-SUMIF(Assumptions!210:210,CB201,Assumptions!223:223))</f>
        <v>92419.336660351517</v>
      </c>
      <c r="CC230" s="326">
        <f ca="1">CC228+CC229*(1-SUMIF(Assumptions!210:210,CC201,Assumptions!223:223))</f>
        <v>120190.59406906564</v>
      </c>
      <c r="CD230" s="326">
        <f ca="1">CD228+CD229*(1-SUMIF(Assumptions!210:210,CD201,Assumptions!223:223))</f>
        <v>104063.33658535199</v>
      </c>
      <c r="CE230" s="326">
        <f ca="1">CE228+CE229*(1-SUMIF(Assumptions!210:210,CE201,Assumptions!223:223))</f>
        <v>185726.12100518245</v>
      </c>
      <c r="CF230" s="326">
        <f ca="1">CF228+CF229*(1-SUMIF(Assumptions!210:210,CF201,Assumptions!223:223))</f>
        <v>177733.69509826825</v>
      </c>
      <c r="CG230" s="326">
        <f ca="1">CG228+CG229*(1-SUMIF(Assumptions!210:210,CG201,Assumptions!223:223))</f>
        <v>173598.06899772736</v>
      </c>
      <c r="CH230" s="326">
        <f ca="1">CH228+CH229*(1-SUMIF(Assumptions!210:210,CH201,Assumptions!223:223))</f>
        <v>184847.98958536744</v>
      </c>
      <c r="CI230" s="326">
        <f ca="1">CI228+CI229*(1-SUMIF(Assumptions!210:210,CI201,Assumptions!223:223))</f>
        <v>183226.15039890504</v>
      </c>
      <c r="CJ230" s="326">
        <f ca="1">CJ228+CJ229*(1-SUMIF(Assumptions!210:210,CJ201,Assumptions!223:223))</f>
        <v>181604.31121244258</v>
      </c>
      <c r="CK230" s="326">
        <f ca="1">CK228+CK229*(1-SUMIF(Assumptions!210:210,CK201,Assumptions!223:223))</f>
        <v>243024.15012198643</v>
      </c>
      <c r="CL230" s="326">
        <f ca="1">CL228+CL229*(1-SUMIF(Assumptions!210:210,CL201,Assumptions!223:223))</f>
        <v>241402.310935524</v>
      </c>
      <c r="CM230" s="326">
        <f ca="1">CM228+CM229*(1-SUMIF(Assumptions!210:210,CM201,Assumptions!223:223))</f>
        <v>247464.47937166202</v>
      </c>
      <c r="CN230" s="326">
        <f ca="1">CN228+CN229*(1-SUMIF(Assumptions!210:210,CN201,Assumptions!223:223))</f>
        <v>254608.63251212187</v>
      </c>
      <c r="CO230" s="326">
        <f ca="1">CO228+CO229*(1-SUMIF(Assumptions!210:210,CO201,Assumptions!223:223))</f>
        <v>256087.8998599234</v>
      </c>
      <c r="CP230" s="326">
        <f ca="1">CP228+CP229*(1-SUMIF(Assumptions!210:210,CP201,Assumptions!223:223))</f>
        <v>257214.17884015737</v>
      </c>
      <c r="CQ230" s="326">
        <f ca="1">CQ228+CQ229*(1-SUMIF(Assumptions!210:210,CQ201,Assumptions!223:223))</f>
        <v>257214.17884015737</v>
      </c>
      <c r="CR230" s="326">
        <f ca="1">CR228+CR229*(1-SUMIF(Assumptions!210:210,CR201,Assumptions!223:223))</f>
        <v>257214.17884015737</v>
      </c>
      <c r="CS230" s="326">
        <f ca="1">CS228+CS229*(1-SUMIF(Assumptions!210:210,CS201,Assumptions!223:223))</f>
        <v>257214.17884015737</v>
      </c>
      <c r="CT230" s="326">
        <f ca="1">CT228+CT229*(1-SUMIF(Assumptions!210:210,CT201,Assumptions!223:223))</f>
        <v>257214.17884015737</v>
      </c>
      <c r="CU230" s="326">
        <f ca="1">CU228+CU229*(1-SUMIF(Assumptions!210:210,CU201,Assumptions!223:223))</f>
        <v>257214.17884015737</v>
      </c>
      <c r="CV230" s="326">
        <f ca="1">CV228+CV229*(1-SUMIF(Assumptions!210:210,CV201,Assumptions!223:223))</f>
        <v>257214.17884015737</v>
      </c>
      <c r="CW230" s="326">
        <f ca="1">CW228+CW229*(1-SUMIF(Assumptions!210:210,CW201,Assumptions!223:223))</f>
        <v>257214.17884015737</v>
      </c>
      <c r="CX230" s="326">
        <f ca="1">CX228+CX229*(1-SUMIF(Assumptions!210:210,CX201,Assumptions!223:223))</f>
        <v>257214.17884015737</v>
      </c>
      <c r="CY230" s="326">
        <f ca="1">CY228+CY229*(1-SUMIF(Assumptions!210:210,CY201,Assumptions!223:223))</f>
        <v>247390.35809194704</v>
      </c>
      <c r="CZ230" s="326">
        <f ca="1">CZ228+CZ229*(1-SUMIF(Assumptions!210:210,CZ201,Assumptions!223:223))</f>
        <v>254511.35889469011</v>
      </c>
      <c r="DA230" s="326">
        <f ca="1">DA228+DA229*(1-SUMIF(Assumptions!210:210,DA201,Assumptions!223:223))</f>
        <v>264458.15366677562</v>
      </c>
      <c r="DB230" s="326">
        <f ca="1">DB228+DB229*(1-SUMIF(Assumptions!210:210,DB201,Assumptions!223:223))</f>
        <v>264839.38110374857</v>
      </c>
      <c r="DC230" s="326">
        <f ca="1">DC228+DC229*(1-SUMIF(Assumptions!210:210,DC201,Assumptions!223:223))</f>
        <v>266021.97403299424</v>
      </c>
      <c r="DD230" s="326">
        <f ca="1">DD228+DD229*(1-SUMIF(Assumptions!210:210,DD201,Assumptions!223:223))</f>
        <v>266021.97403299424</v>
      </c>
      <c r="DE230" s="326">
        <f ca="1">DE228+DE229*(1-SUMIF(Assumptions!210:210,DE201,Assumptions!223:223))</f>
        <v>266021.97403299424</v>
      </c>
      <c r="DF230" s="326">
        <f ca="1">DF228+DF229*(1-SUMIF(Assumptions!210:210,DF201,Assumptions!223:223))</f>
        <v>266021.97403299424</v>
      </c>
      <c r="DG230" s="326">
        <f ca="1">DG228+DG229*(1-SUMIF(Assumptions!210:210,DG201,Assumptions!223:223))</f>
        <v>266021.97403299424</v>
      </c>
      <c r="DH230" s="326">
        <f ca="1">DH228+DH229*(1-SUMIF(Assumptions!210:210,DH201,Assumptions!223:223))</f>
        <v>266021.97403299424</v>
      </c>
      <c r="DI230" s="326">
        <f ca="1">DI228+DI229*(1-SUMIF(Assumptions!210:210,DI201,Assumptions!223:223))</f>
        <v>266021.97403299424</v>
      </c>
      <c r="DJ230" s="326">
        <f ca="1">DJ228+DJ229*(1-SUMIF(Assumptions!210:210,DJ201,Assumptions!223:223))</f>
        <v>266021.97403299424</v>
      </c>
      <c r="DK230" s="326">
        <f ca="1">DK228+DK229*(1-SUMIF(Assumptions!210:210,DK201,Assumptions!223:223))</f>
        <v>247396.92292728816</v>
      </c>
      <c r="DL230" s="326">
        <f ca="1">DL228+DL229*(1-SUMIF(Assumptions!210:210,DL201,Assumptions!223:223))</f>
        <v>254873.97377016838</v>
      </c>
      <c r="DM230" s="326">
        <f ca="1">DM228+DM229*(1-SUMIF(Assumptions!210:210,DM201,Assumptions!223:223))</f>
        <v>254873.97377016838</v>
      </c>
      <c r="DN230" s="326">
        <f ca="1">DN228+DN229*(1-SUMIF(Assumptions!210:210,DN201,Assumptions!223:223))</f>
        <v>274087.83659360622</v>
      </c>
      <c r="DO230" s="326">
        <f ca="1">DO228+DO229*(1-SUMIF(Assumptions!210:210,DO201,Assumptions!223:223))</f>
        <v>275329.55916931416</v>
      </c>
      <c r="DP230" s="326">
        <f ca="1">DP228+DP229*(1-SUMIF(Assumptions!210:210,DP201,Assumptions!223:223))</f>
        <v>275329.55916931416</v>
      </c>
      <c r="DQ230" s="326">
        <f ca="1">DQ228+DQ229*(1-SUMIF(Assumptions!210:210,DQ201,Assumptions!223:223))</f>
        <v>275329.55916931416</v>
      </c>
      <c r="DR230" s="326">
        <f ca="1">DR228+DR229*(1-SUMIF(Assumptions!210:210,DR201,Assumptions!223:223))</f>
        <v>275329.55916931416</v>
      </c>
      <c r="DS230" s="326">
        <f ca="1">DS228+DS229*(1-SUMIF(Assumptions!210:210,DS201,Assumptions!223:223))</f>
        <v>275329.55916931416</v>
      </c>
      <c r="DT230" s="326">
        <f ca="1">DT228+DT229*(1-SUMIF(Assumptions!210:210,DT201,Assumptions!223:223))</f>
        <v>275329.55916931416</v>
      </c>
      <c r="DU230" s="326">
        <f ca="1">DU228+DU229*(1-SUMIF(Assumptions!210:210,DU201,Assumptions!223:223))</f>
        <v>275329.55916931416</v>
      </c>
      <c r="DV230" s="326">
        <f ca="1">DV228+DV229*(1-SUMIF(Assumptions!210:210,DV201,Assumptions!223:223))</f>
        <v>275329.55916931416</v>
      </c>
      <c r="DW230" s="326">
        <f ca="1">DW228+DW229*(1-SUMIF(Assumptions!210:210,DW201,Assumptions!223:223))</f>
        <v>201607.91196040207</v>
      </c>
      <c r="DX230" s="326">
        <f ca="1">DX228+DX229*(1-SUMIF(Assumptions!210:210,DX201,Assumptions!223:223))</f>
        <v>209458.81534542629</v>
      </c>
      <c r="DY230" s="326">
        <f ca="1">DY228+DY229*(1-SUMIF(Assumptions!210:210,DY201,Assumptions!223:223))</f>
        <v>220947.36330718509</v>
      </c>
      <c r="DZ230" s="326">
        <f ca="1">DZ228+DZ229*(1-SUMIF(Assumptions!210:210,DZ201,Assumptions!223:223))</f>
        <v>253134.60363417101</v>
      </c>
      <c r="EA230" s="326">
        <f ca="1">EA228+EA229*(1-SUMIF(Assumptions!210:210,EA201,Assumptions!223:223))</f>
        <v>284457.22013410222</v>
      </c>
      <c r="EB230" s="326">
        <f ca="1">EB228+EB229*(1-SUMIF(Assumptions!210:210,EB201,Assumptions!223:223))</f>
        <v>284457.22013410222</v>
      </c>
      <c r="EC230" s="326">
        <f ca="1">EC228+EC229*(1-SUMIF(Assumptions!210:210,EC201,Assumptions!223:223))</f>
        <v>284457.22013410222</v>
      </c>
      <c r="ED230" s="326">
        <f ca="1">ED228+ED229*(1-SUMIF(Assumptions!210:210,ED201,Assumptions!223:223))</f>
        <v>284457.22013410222</v>
      </c>
      <c r="EE230" s="326">
        <f ca="1">EE228+EE229*(1-SUMIF(Assumptions!210:210,EE201,Assumptions!223:223))</f>
        <v>284457.22013410222</v>
      </c>
      <c r="EF230" s="326">
        <f ca="1">EF228+EF229*(1-SUMIF(Assumptions!210:210,EF201,Assumptions!223:223))</f>
        <v>284457.22013410222</v>
      </c>
      <c r="EG230" s="326">
        <f ca="1">EG228+EG229*(1-SUMIF(Assumptions!210:210,EG201,Assumptions!223:223))</f>
        <v>284457.22013410222</v>
      </c>
      <c r="EH230" s="326">
        <f ca="1">EH228+EH229*(1-SUMIF(Assumptions!210:210,EH201,Assumptions!223:223))</f>
        <v>284457.22013410222</v>
      </c>
      <c r="EI230" s="326">
        <f ca="1">EI228+EI229*(1-SUMIF(Assumptions!210:210,EI201,Assumptions!223:223))</f>
        <v>289129.56620035542</v>
      </c>
      <c r="EJ230" s="326">
        <f ca="1">EJ228+EJ229*(1-SUMIF(Assumptions!210:210,EJ201,Assumptions!223:223))</f>
        <v>297373.01475463086</v>
      </c>
      <c r="EK230" s="326">
        <f ca="1">EK228+EK229*(1-SUMIF(Assumptions!210:210,EK201,Assumptions!223:223))</f>
        <v>297373.01475463086</v>
      </c>
      <c r="EL230" s="326">
        <f ca="1">EL228+EL229*(1-SUMIF(Assumptions!210:210,EL201,Assumptions!223:223))</f>
        <v>297373.01475463086</v>
      </c>
      <c r="EM230" s="326">
        <f ca="1">EM228+EM229*(1-SUMIF(Assumptions!210:210,EM201,Assumptions!223:223))</f>
        <v>297373.01475463086</v>
      </c>
      <c r="EN230" s="326">
        <f ca="1">EN228+EN229*(1-SUMIF(Assumptions!210:210,EN201,Assumptions!223:223))</f>
        <v>297373.01475463086</v>
      </c>
      <c r="EO230" s="326">
        <f ca="1">EO228+EO229*(1-SUMIF(Assumptions!210:210,EO201,Assumptions!223:223))</f>
        <v>297373.01475463086</v>
      </c>
      <c r="EP230" s="326">
        <f ca="1">EP228+EP229*(1-SUMIF(Assumptions!210:210,EP201,Assumptions!223:223))</f>
        <v>297373.01475463086</v>
      </c>
      <c r="EQ230" s="326">
        <f ca="1">EQ228+EQ229*(1-SUMIF(Assumptions!210:210,EQ201,Assumptions!223:223))</f>
        <v>297373.01475463086</v>
      </c>
      <c r="ER230" s="326">
        <f ca="1">ER228+ER229*(1-SUMIF(Assumptions!210:210,ER201,Assumptions!223:223))</f>
        <v>297373.01475463086</v>
      </c>
      <c r="ES230" s="326">
        <f ca="1">ES228+ES229*(1-SUMIF(Assumptions!210:210,ES201,Assumptions!223:223))</f>
        <v>297373.01475463086</v>
      </c>
      <c r="ET230" s="326">
        <f ca="1">ET228+ET229*(1-SUMIF(Assumptions!210:210,ET201,Assumptions!223:223))</f>
        <v>297373.01475463086</v>
      </c>
      <c r="EU230" s="326">
        <f ca="1">EU228+EU229*(1-SUMIF(Assumptions!210:210,EU201,Assumptions!223:223))</f>
        <v>263737.3139497856</v>
      </c>
      <c r="EV230" s="326">
        <f ca="1">EV228+EV229*(1-SUMIF(Assumptions!210:210,EV201,Assumptions!223:223))</f>
        <v>272392.93493177474</v>
      </c>
      <c r="EW230" s="326">
        <f ca="1">EW228+EW229*(1-SUMIF(Assumptions!210:210,EW201,Assumptions!223:223))</f>
        <v>362761.62404382235</v>
      </c>
      <c r="EX230" s="326">
        <f ca="1">EX228+EX229*(1-SUMIF(Assumptions!210:210,EX201,Assumptions!223:223))</f>
        <v>385802.98441100307</v>
      </c>
      <c r="EY230" s="326">
        <f ca="1">EY228+EY229*(1-SUMIF(Assumptions!210:210,EY201,Assumptions!223:223))</f>
        <v>385802.98441100307</v>
      </c>
      <c r="EZ230" s="326">
        <f ca="1">EZ228+EZ229*(1-SUMIF(Assumptions!210:210,EZ201,Assumptions!223:223))</f>
        <v>385802.98441100307</v>
      </c>
      <c r="FA230" s="326">
        <f ca="1">FA228+FA229*(1-SUMIF(Assumptions!210:210,FA201,Assumptions!223:223))</f>
        <v>385802.98441100307</v>
      </c>
      <c r="FB230" s="326">
        <f ca="1">FB228+FB229*(1-SUMIF(Assumptions!210:210,FB201,Assumptions!223:223))</f>
        <v>385802.98441100307</v>
      </c>
      <c r="FC230" s="326">
        <f ca="1">FC228+FC229*(1-SUMIF(Assumptions!210:210,FC201,Assumptions!223:223))</f>
        <v>385802.98441100307</v>
      </c>
      <c r="FD230" s="326">
        <f ca="1">FD228+FD229*(1-SUMIF(Assumptions!210:210,FD201,Assumptions!223:223))</f>
        <v>385802.98441100307</v>
      </c>
      <c r="FE230" s="326">
        <f ca="1">FE228+FE229*(1-SUMIF(Assumptions!210:210,FE201,Assumptions!223:223))</f>
        <v>385802.98441100307</v>
      </c>
      <c r="FF230" s="326">
        <f ca="1">FF228+FF229*(1-SUMIF(Assumptions!210:210,FF201,Assumptions!223:223))</f>
        <v>385802.98441100307</v>
      </c>
      <c r="FG230" s="326">
        <f ca="1">FG228+FG229*(1-SUMIF(Assumptions!210:210,FG201,Assumptions!223:223))</f>
        <v>391044.02310432988</v>
      </c>
      <c r="FH230" s="326">
        <f ca="1">FH228+FH229*(1-SUMIF(Assumptions!210:210,FH201,Assumptions!223:223))</f>
        <v>400132.42513541854</v>
      </c>
      <c r="FI230" s="326">
        <f ca="1">FI228+FI229*(1-SUMIF(Assumptions!210:210,FI201,Assumptions!223:223))</f>
        <v>403256.2184327158</v>
      </c>
      <c r="FJ230" s="326">
        <f ca="1">FJ228+FJ229*(1-SUMIF(Assumptions!210:210,FJ201,Assumptions!223:223))</f>
        <v>403256.2184327158</v>
      </c>
      <c r="FK230" s="326">
        <f ca="1">FK228+FK229*(1-SUMIF(Assumptions!210:210,FK201,Assumptions!223:223))</f>
        <v>381322.58000672865</v>
      </c>
      <c r="FL230" s="326">
        <f ca="1">FL228+FL229*(1-SUMIF(Assumptions!210:210,FL201,Assumptions!223:223))</f>
        <v>381322.58000672865</v>
      </c>
      <c r="FM230" s="326">
        <f ca="1">FM228+FM229*(1-SUMIF(Assumptions!210:210,FM201,Assumptions!223:223))</f>
        <v>381322.58000672865</v>
      </c>
      <c r="FN230" s="326">
        <f ca="1">FN228+FN229*(1-SUMIF(Assumptions!210:210,FN201,Assumptions!223:223))</f>
        <v>381322.58000672865</v>
      </c>
      <c r="FO230" s="326">
        <f ca="1">FO228+FO229*(1-SUMIF(Assumptions!210:210,FO201,Assumptions!223:223))</f>
        <v>381322.58000672865</v>
      </c>
      <c r="FP230" s="326">
        <f ca="1">FP228+FP229*(1-SUMIF(Assumptions!210:210,FP201,Assumptions!223:223))</f>
        <v>381322.58000672865</v>
      </c>
      <c r="FQ230" s="326">
        <f ca="1">FQ228+FQ229*(1-SUMIF(Assumptions!210:210,FQ201,Assumptions!223:223))</f>
        <v>381322.58000672865</v>
      </c>
      <c r="FR230" s="326">
        <f ca="1">FR228+FR229*(1-SUMIF(Assumptions!210:210,FR201,Assumptions!223:223))</f>
        <v>381322.58000672865</v>
      </c>
      <c r="FS230" s="326">
        <f ca="1">FS228+FS229*(1-SUMIF(Assumptions!210:210,FS201,Assumptions!223:223))</f>
        <v>296943.18914548197</v>
      </c>
      <c r="FT230" s="326">
        <f ca="1">FT228+FT229*(1-SUMIF(Assumptions!210:210,FT201,Assumptions!223:223))</f>
        <v>306486.01127812505</v>
      </c>
      <c r="FU230" s="326">
        <f ca="1">FU228+FU229*(1-SUMIF(Assumptions!210:210,FU201,Assumptions!223:223))</f>
        <v>325070.06910956703</v>
      </c>
      <c r="FV230" s="326">
        <f ca="1">FV228+FV229*(1-SUMIF(Assumptions!210:210,FV201,Assumptions!223:223))</f>
        <v>361333.31864984008</v>
      </c>
      <c r="FW230" s="326">
        <f ca="1">FW228+FW229*(1-SUMIF(Assumptions!210:210,FW201,Assumptions!223:223))</f>
        <v>397596.56819011306</v>
      </c>
      <c r="FX230" s="326">
        <f ca="1">FX228+FX229*(1-SUMIF(Assumptions!210:210,FX201,Assumptions!223:223))</f>
        <v>397596.56819011306</v>
      </c>
      <c r="FY230" s="326">
        <f ca="1">FY228+FY229*(1-SUMIF(Assumptions!210:210,FY201,Assumptions!223:223))</f>
        <v>397596.56819011306</v>
      </c>
      <c r="FZ230" s="326">
        <f ca="1">FZ228+FZ229*(1-SUMIF(Assumptions!210:210,FZ201,Assumptions!223:223))</f>
        <v>397596.56819011306</v>
      </c>
      <c r="GA230" s="326">
        <f ca="1">GA228+GA229*(1-SUMIF(Assumptions!210:210,GA201,Assumptions!223:223))</f>
        <v>397596.56819011306</v>
      </c>
      <c r="GB230" s="326">
        <f ca="1">GB228+GB229*(1-SUMIF(Assumptions!210:210,GB201,Assumptions!223:223))</f>
        <v>397596.56819011306</v>
      </c>
      <c r="GC230" s="326">
        <f ca="1">GC228+GC229*(1-SUMIF(Assumptions!210:210,GC201,Assumptions!223:223))</f>
        <v>397596.56819011306</v>
      </c>
      <c r="GD230" s="326">
        <f ca="1">GD228+GD229*(1-SUMIF(Assumptions!210:210,GD201,Assumptions!223:223))</f>
        <v>397596.56819011306</v>
      </c>
      <c r="GE230" s="326">
        <f ca="1">GE228+GE229*(1-SUMIF(Assumptions!210:210,GE201,Assumptions!223:223))</f>
        <v>373726.98254492832</v>
      </c>
      <c r="GF230" s="326">
        <f ca="1">GF228+GF229*(1-SUMIF(Assumptions!210:210,GF201,Assumptions!223:223))</f>
        <v>383746.94578420353</v>
      </c>
      <c r="GG230" s="326">
        <f ca="1">GG228+GG229*(1-SUMIF(Assumptions!210:210,GG201,Assumptions!223:223))</f>
        <v>387145.3024176305</v>
      </c>
      <c r="GH230" s="326">
        <f ca="1">GH228+GH229*(1-SUMIF(Assumptions!210:210,GH201,Assumptions!223:223))</f>
        <v>415364.51728652423</v>
      </c>
      <c r="GI230" s="326">
        <f ca="1">GI228+GI229*(1-SUMIF(Assumptions!210:210,GI201,Assumptions!223:223))</f>
        <v>415364.51728652423</v>
      </c>
      <c r="GJ230" s="326">
        <f ca="1">GJ228+GJ229*(1-SUMIF(Assumptions!210:210,GJ201,Assumptions!223:223))</f>
        <v>415364.51728652423</v>
      </c>
      <c r="GK230" s="326">
        <f ca="1">GK228+GK229*(1-SUMIF(Assumptions!210:210,GK201,Assumptions!223:223))</f>
        <v>415364.51728652423</v>
      </c>
      <c r="GL230" s="326">
        <f ca="1">GL228+GL229*(1-SUMIF(Assumptions!210:210,GL201,Assumptions!223:223))</f>
        <v>415364.51728652423</v>
      </c>
      <c r="GM230" s="326">
        <f ca="1">GM228+GM229*(1-SUMIF(Assumptions!210:210,GM201,Assumptions!223:223))</f>
        <v>415364.51728652423</v>
      </c>
      <c r="GN230" s="326">
        <f ca="1">GN228+GN229*(1-SUMIF(Assumptions!210:210,GN201,Assumptions!223:223))</f>
        <v>415364.51728652423</v>
      </c>
      <c r="GO230" s="326">
        <f ca="1">GO228+GO229*(1-SUMIF(Assumptions!210:210,GO201,Assumptions!223:223))</f>
        <v>415364.51728652423</v>
      </c>
      <c r="GP230" s="326">
        <f ca="1">GP228+GP229*(1-SUMIF(Assumptions!210:210,GP201,Assumptions!223:223))</f>
        <v>415364.51728652423</v>
      </c>
      <c r="GQ230" s="326">
        <f ca="1">GQ228+GQ229*(1-SUMIF(Assumptions!210:210,GQ201,Assumptions!223:223))</f>
        <v>372750.96213399607</v>
      </c>
      <c r="GR230" s="326">
        <f ca="1">GR228+GR229*(1-SUMIF(Assumptions!210:210,GR201,Assumptions!223:223))</f>
        <v>383271.92353523511</v>
      </c>
      <c r="GS230" s="326">
        <f ca="1">GS228+GS229*(1-SUMIF(Assumptions!210:210,GS201,Assumptions!223:223))</f>
        <v>404518.46858847229</v>
      </c>
      <c r="GT230" s="326">
        <f ca="1">GT228+GT229*(1-SUMIF(Assumptions!210:210,GT201,Assumptions!223:223))</f>
        <v>404518.46858847229</v>
      </c>
      <c r="GU230" s="326">
        <f ca="1">GU228+GU229*(1-SUMIF(Assumptions!210:210,GU201,Assumptions!223:223))</f>
        <v>404518.46858847229</v>
      </c>
      <c r="GV230" s="326">
        <f ca="1">GV228+GV229*(1-SUMIF(Assumptions!210:210,GV201,Assumptions!223:223))</f>
        <v>404518.46858847229</v>
      </c>
      <c r="GW230" s="326">
        <f ca="1">GW228+GW229*(1-SUMIF(Assumptions!210:210,GW201,Assumptions!223:223))</f>
        <v>420189.32191772381</v>
      </c>
      <c r="GX230" s="326">
        <f ca="1">GX228+GX229*(1-SUMIF(Assumptions!210:210,GX201,Assumptions!223:223))</f>
        <v>420189.32191772381</v>
      </c>
      <c r="GY230" s="326">
        <f ca="1">GY228+GY229*(1-SUMIF(Assumptions!210:210,GY201,Assumptions!223:223))</f>
        <v>420189.32191772381</v>
      </c>
      <c r="GZ230" s="326">
        <f ca="1">GZ228+GZ229*(1-SUMIF(Assumptions!210:210,GZ201,Assumptions!223:223))</f>
        <v>420189.32191772381</v>
      </c>
      <c r="HA230" s="326">
        <f ca="1">HA228+HA229*(1-SUMIF(Assumptions!210:210,HA201,Assumptions!223:223))</f>
        <v>435860.17524697544</v>
      </c>
      <c r="HB230" s="326">
        <f ca="1">HB228+HB229*(1-SUMIF(Assumptions!210:210,HB201,Assumptions!223:223))</f>
        <v>435860.17524697544</v>
      </c>
      <c r="HC230" s="326">
        <f ca="1">HC228+HC229*(1-SUMIF(Assumptions!210:210,HC201,Assumptions!223:223))</f>
        <v>442608.17883612978</v>
      </c>
      <c r="HD230" s="326">
        <f ca="1">HD228+HD229*(1-SUMIF(Assumptions!210:210,HD201,Assumptions!223:223))</f>
        <v>453655.18830743071</v>
      </c>
      <c r="HE230" s="326">
        <f ca="1">HE228+HE229*(1-SUMIF(Assumptions!210:210,HE201,Assumptions!223:223))</f>
        <v>457353.47242740099</v>
      </c>
      <c r="HF230" s="326">
        <f ca="1">HF228+HF229*(1-SUMIF(Assumptions!210:210,HF201,Assumptions!223:223))</f>
        <v>457353.47242740099</v>
      </c>
      <c r="HG230" s="326">
        <f ca="1">HG228+HG229*(1-SUMIF(Assumptions!210:210,HG201,Assumptions!223:223))</f>
        <v>457353.47242740099</v>
      </c>
      <c r="HH230" s="326">
        <f ca="1">HH228+HH229*(1-SUMIF(Assumptions!210:210,HH201,Assumptions!223:223))</f>
        <v>457353.47242740099</v>
      </c>
      <c r="HI230" s="326">
        <f ca="1">HI228+HI229*(1-SUMIF(Assumptions!210:210,HI201,Assumptions!223:223))</f>
        <v>457353.47242740099</v>
      </c>
      <c r="HJ230" s="326">
        <f ca="1">HJ228+HJ229*(1-SUMIF(Assumptions!210:210,HJ201,Assumptions!223:223))</f>
        <v>457353.47242740099</v>
      </c>
      <c r="HK230" s="326">
        <f ca="1">HK228+HK229*(1-SUMIF(Assumptions!210:210,HK201,Assumptions!223:223))</f>
        <v>457353.47242740099</v>
      </c>
      <c r="HL230" s="326">
        <f ca="1">HL228+HL229*(1-SUMIF(Assumptions!210:210,HL201,Assumptions!223:223))</f>
        <v>457353.47242740099</v>
      </c>
      <c r="HM230" s="326">
        <f ca="1">HM228+HM229*(1-SUMIF(Assumptions!210:210,HM201,Assumptions!223:223))</f>
        <v>457353.47242740099</v>
      </c>
      <c r="HN230" s="326">
        <f ca="1">HN228+HN229*(1-SUMIF(Assumptions!210:210,HN201,Assumptions!223:223))</f>
        <v>457353.47242740099</v>
      </c>
      <c r="HO230" s="326">
        <f ca="1">HO228+HO229*(1-SUMIF(Assumptions!210:210,HO201,Assumptions!223:223))</f>
        <v>471499.08090899093</v>
      </c>
      <c r="HP230" s="326">
        <f ca="1">HP228+HP229*(1-SUMIF(Assumptions!210:210,HP201,Assumptions!223:223))</f>
        <v>94122.901182043366</v>
      </c>
      <c r="HQ230" s="326">
        <f ca="1">HQ228+HQ229*(1-SUMIF(Assumptions!210:210,HQ201,Assumptions!223:223))</f>
        <v>97981.411106018189</v>
      </c>
      <c r="HR230" s="326">
        <f ca="1">HR228+HR229*(1-SUMIF(Assumptions!210:210,HR201,Assumptions!223:223))</f>
        <v>97981.411106018189</v>
      </c>
      <c r="HS230" s="326">
        <f ca="1">HS228+HS229*(1-SUMIF(Assumptions!210:210,HS201,Assumptions!223:223))</f>
        <v>97981.411106018189</v>
      </c>
      <c r="HT230" s="326">
        <f ca="1">HT228+HT229*(1-SUMIF(Assumptions!210:210,HT201,Assumptions!223:223))</f>
        <v>97981.411106018189</v>
      </c>
      <c r="HU230" s="326">
        <f ca="1">HU228+HU229*(1-SUMIF(Assumptions!210:210,HU201,Assumptions!223:223))</f>
        <v>97981.411106018189</v>
      </c>
      <c r="HV230" s="326">
        <f ca="1">HV228+HV229*(1-SUMIF(Assumptions!210:210,HV201,Assumptions!223:223))</f>
        <v>97981.411106018189</v>
      </c>
      <c r="HW230" s="326">
        <f ca="1">HW228+HW229*(1-SUMIF(Assumptions!210:210,HW201,Assumptions!223:223))</f>
        <v>97981.411106018189</v>
      </c>
      <c r="HX230" s="326">
        <f ca="1">HX228+HX229*(1-SUMIF(Assumptions!210:210,HX201,Assumptions!223:223))</f>
        <v>97981.411106018189</v>
      </c>
      <c r="HY230" s="326">
        <f ca="1">HY228+HY229*(1-SUMIF(Assumptions!210:210,HY201,Assumptions!223:223))</f>
        <v>97981.411106018189</v>
      </c>
      <c r="HZ230" s="326">
        <f ca="1">HZ228+HZ229*(1-SUMIF(Assumptions!210:210,HZ201,Assumptions!223:223))</f>
        <v>97981.411106018189</v>
      </c>
      <c r="IA230" s="326">
        <f ca="1">IA228+IA229*(1-SUMIF(Assumptions!210:210,IA201,Assumptions!223:223))</f>
        <v>97981.411106018189</v>
      </c>
      <c r="IB230" s="326">
        <f ca="1">IB228+IB229*(1-SUMIF(Assumptions!210:210,IB201,Assumptions!223:223))</f>
        <v>97981.411106018189</v>
      </c>
      <c r="IC230" s="326">
        <f ca="1">IC228+IC229*(1-SUMIF(Assumptions!210:210,IC201,Assumptions!223:223))</f>
        <v>102007.41747213792</v>
      </c>
      <c r="ID230" s="326">
        <f ca="1">ID228+ID229*(1-SUMIF(Assumptions!210:210,ID201,Assumptions!223:223))</f>
        <v>102007.41747213792</v>
      </c>
      <c r="IE230" s="326">
        <f ca="1">IE228+IE229*(1-SUMIF(Assumptions!210:210,IE201,Assumptions!223:223))</f>
        <v>102007.41747213792</v>
      </c>
      <c r="IF230" s="326">
        <f ca="1">IF228+IF229*(1-SUMIF(Assumptions!210:210,IF201,Assumptions!223:223))</f>
        <v>102007.41747213792</v>
      </c>
      <c r="IG230" s="326">
        <f ca="1">IG228+IG229*(1-SUMIF(Assumptions!210:210,IG201,Assumptions!223:223))</f>
        <v>102007.41747213792</v>
      </c>
      <c r="IH230" s="326">
        <f ca="1">IH228+IH229*(1-SUMIF(Assumptions!210:210,IH201,Assumptions!223:223))</f>
        <v>102007.41747213792</v>
      </c>
      <c r="II230" s="326">
        <f ca="1">II228+II229*(1-SUMIF(Assumptions!210:210,II201,Assumptions!223:223))</f>
        <v>102007.41747213792</v>
      </c>
      <c r="IJ230" s="326">
        <f ca="1">IJ228+IJ229*(1-SUMIF(Assumptions!210:210,IJ201,Assumptions!223:223))</f>
        <v>102007.41747213792</v>
      </c>
      <c r="IK230" s="326">
        <f ca="1">IK228+IK229*(1-SUMIF(Assumptions!210:210,IK201,Assumptions!223:223))</f>
        <v>102007.41747213792</v>
      </c>
      <c r="IL230" s="326">
        <f ca="1">IL228+IL229*(1-SUMIF(Assumptions!210:210,IL201,Assumptions!223:223))</f>
        <v>102007.41747213792</v>
      </c>
      <c r="IM230" s="326">
        <f ca="1">IM228+IM229*(1-SUMIF(Assumptions!210:210,IM201,Assumptions!223:223))</f>
        <v>102007.41747213792</v>
      </c>
      <c r="IN230" s="326">
        <f ca="1">IN228+IN229*(1-SUMIF(Assumptions!210:210,IN201,Assumptions!223:223))</f>
        <v>102007.41747213792</v>
      </c>
      <c r="IO230" s="326">
        <f ca="1">IO228+IO229*(1-SUMIF(Assumptions!210:210,IO201,Assumptions!223:223))</f>
        <v>106208.5322308882</v>
      </c>
      <c r="IP230" s="326">
        <f ca="1">IP228+IP229*(1-SUMIF(Assumptions!210:210,IP201,Assumptions!223:223))</f>
        <v>106208.5322308882</v>
      </c>
      <c r="IQ230" s="326">
        <f ca="1">IQ228+IQ229*(1-SUMIF(Assumptions!210:210,IQ201,Assumptions!223:223))</f>
        <v>106208.5322308882</v>
      </c>
      <c r="IR230" s="326">
        <f ca="1">IR228+IR229*(1-SUMIF(Assumptions!210:210,IR201,Assumptions!223:223))</f>
        <v>0</v>
      </c>
      <c r="IS230" s="326">
        <f ca="1">IS228+IS229*(1-SUMIF(Assumptions!210:210,IS201,Assumptions!223:223))</f>
        <v>0</v>
      </c>
      <c r="IT230" s="326">
        <f ca="1">IT228+IT229*(1-SUMIF(Assumptions!210:210,IT201,Assumptions!223:223))</f>
        <v>0</v>
      </c>
      <c r="IU230" s="326">
        <f ca="1">IU228+IU229*(1-SUMIF(Assumptions!210:210,IU201,Assumptions!223:223))</f>
        <v>0</v>
      </c>
    </row>
    <row r="231" spans="1:255">
      <c r="E231" s="209"/>
      <c r="F231" s="209"/>
      <c r="G231" s="209"/>
      <c r="H231" s="209"/>
      <c r="I231" s="209"/>
      <c r="J231" s="209"/>
      <c r="K231" s="209"/>
      <c r="L231" s="209"/>
      <c r="M231" s="209"/>
      <c r="N231" s="209"/>
      <c r="O231" s="209"/>
      <c r="P231" s="209"/>
      <c r="Q231" s="209"/>
      <c r="R231" s="209"/>
      <c r="S231" s="209"/>
      <c r="T231" s="209"/>
      <c r="U231" s="209"/>
      <c r="V231" s="209"/>
      <c r="W231" s="209"/>
      <c r="X231" s="209"/>
      <c r="Y231" s="209"/>
      <c r="Z231" s="209"/>
      <c r="AA231" s="209"/>
      <c r="AB231" s="209"/>
      <c r="AC231" s="209"/>
      <c r="AD231" s="209"/>
      <c r="AE231" s="209"/>
      <c r="AF231" s="209"/>
      <c r="AG231" s="209"/>
      <c r="AH231" s="209"/>
      <c r="AI231" s="209"/>
      <c r="AJ231" s="209"/>
      <c r="AK231" s="209"/>
      <c r="AL231" s="209"/>
      <c r="AM231" s="209"/>
      <c r="AN231" s="209"/>
      <c r="AO231" s="209"/>
      <c r="AP231" s="209"/>
      <c r="AQ231" s="209"/>
      <c r="AR231" s="209"/>
      <c r="AS231" s="209"/>
      <c r="AT231" s="209"/>
      <c r="AU231" s="209"/>
      <c r="AV231" s="209"/>
      <c r="AW231" s="209"/>
      <c r="AX231" s="209"/>
      <c r="AY231" s="209"/>
      <c r="AZ231" s="209"/>
      <c r="BA231" s="209"/>
      <c r="BB231" s="209"/>
      <c r="BC231" s="209"/>
      <c r="BD231" s="209"/>
      <c r="BE231" s="209"/>
      <c r="BF231" s="209"/>
      <c r="BG231" s="209"/>
      <c r="BH231" s="209"/>
      <c r="BI231" s="209"/>
      <c r="BJ231" s="209"/>
      <c r="BK231" s="209"/>
      <c r="BL231" s="209"/>
      <c r="BM231" s="209"/>
      <c r="BN231" s="209"/>
      <c r="BO231" s="209"/>
      <c r="BP231" s="209"/>
      <c r="BQ231" s="209"/>
      <c r="BR231" s="209"/>
      <c r="BS231" s="209"/>
      <c r="BT231" s="209"/>
      <c r="BU231" s="209"/>
      <c r="BV231" s="209"/>
      <c r="BW231" s="209"/>
      <c r="BX231" s="209"/>
      <c r="BY231" s="209"/>
      <c r="BZ231" s="209"/>
      <c r="CA231" s="209"/>
      <c r="CB231" s="209"/>
      <c r="CC231" s="209"/>
      <c r="CD231" s="209"/>
      <c r="CE231" s="209"/>
      <c r="CF231" s="209"/>
      <c r="CG231" s="209"/>
      <c r="CH231" s="209"/>
      <c r="CI231" s="209"/>
      <c r="CJ231" s="209"/>
      <c r="CK231" s="209"/>
      <c r="CL231" s="209"/>
      <c r="CM231" s="209"/>
      <c r="CN231" s="209"/>
      <c r="CO231" s="209"/>
      <c r="CP231" s="209"/>
      <c r="CQ231" s="209"/>
      <c r="CR231" s="209"/>
      <c r="CS231" s="209"/>
      <c r="CT231" s="209"/>
      <c r="CU231" s="209"/>
      <c r="CV231" s="209"/>
      <c r="CW231" s="209"/>
      <c r="CX231" s="209"/>
      <c r="CY231" s="209"/>
      <c r="CZ231" s="209"/>
      <c r="DA231" s="209"/>
      <c r="DB231" s="209"/>
      <c r="DC231" s="209"/>
      <c r="DD231" s="209"/>
      <c r="DE231" s="209"/>
      <c r="DF231" s="209"/>
      <c r="DG231" s="209"/>
      <c r="DH231" s="209"/>
      <c r="DI231" s="209"/>
      <c r="DJ231" s="209"/>
      <c r="DK231" s="209"/>
      <c r="DL231" s="209"/>
      <c r="DM231" s="209"/>
      <c r="DN231" s="209"/>
      <c r="DO231" s="209"/>
      <c r="DP231" s="209"/>
      <c r="DQ231" s="209"/>
      <c r="DR231" s="209"/>
      <c r="DS231" s="209"/>
      <c r="DT231" s="209"/>
      <c r="DU231" s="209"/>
      <c r="DV231" s="209"/>
      <c r="DW231" s="209"/>
      <c r="DX231" s="209"/>
      <c r="DY231" s="209"/>
      <c r="DZ231" s="209"/>
      <c r="EA231" s="209"/>
      <c r="EB231" s="209"/>
      <c r="EC231" s="209"/>
      <c r="ED231" s="209"/>
      <c r="EE231" s="209"/>
      <c r="EF231" s="209"/>
      <c r="EG231" s="209"/>
      <c r="EH231" s="209"/>
      <c r="EI231" s="209"/>
      <c r="EJ231" s="209"/>
      <c r="EK231" s="209"/>
      <c r="EL231" s="209"/>
      <c r="EM231" s="209"/>
      <c r="EN231" s="209"/>
      <c r="EO231" s="209"/>
      <c r="EP231" s="209"/>
      <c r="EQ231" s="209"/>
      <c r="ER231" s="209"/>
      <c r="ES231" s="209"/>
      <c r="ET231" s="209"/>
      <c r="EU231" s="209"/>
      <c r="EV231" s="209"/>
      <c r="EW231" s="209"/>
      <c r="EX231" s="209"/>
      <c r="EY231" s="209"/>
      <c r="EZ231" s="209"/>
      <c r="FA231" s="209"/>
      <c r="FB231" s="209"/>
      <c r="FC231" s="209"/>
      <c r="FD231" s="209"/>
      <c r="FE231" s="209"/>
      <c r="FF231" s="209"/>
      <c r="FG231" s="209"/>
      <c r="FH231" s="209"/>
      <c r="FI231" s="209"/>
      <c r="FJ231" s="209"/>
      <c r="FK231" s="209"/>
      <c r="FL231" s="209"/>
      <c r="FM231" s="209"/>
      <c r="FN231" s="209"/>
      <c r="FO231" s="209"/>
      <c r="FP231" s="209"/>
      <c r="FQ231" s="209"/>
      <c r="FR231" s="209"/>
      <c r="FS231" s="209"/>
      <c r="FT231" s="209"/>
      <c r="FU231" s="209"/>
      <c r="FV231" s="209"/>
      <c r="FW231" s="209"/>
      <c r="FX231" s="209"/>
      <c r="FY231" s="209"/>
      <c r="FZ231" s="209"/>
      <c r="GA231" s="209"/>
      <c r="GB231" s="209"/>
      <c r="GC231" s="209"/>
      <c r="GD231" s="209"/>
      <c r="GE231" s="209"/>
      <c r="GF231" s="209"/>
      <c r="GG231" s="209"/>
      <c r="GH231" s="209"/>
      <c r="GI231" s="209"/>
      <c r="GJ231" s="209"/>
      <c r="GK231" s="209"/>
      <c r="GL231" s="209"/>
      <c r="GM231" s="209"/>
      <c r="GN231" s="209"/>
      <c r="GO231" s="209"/>
      <c r="GP231" s="209"/>
      <c r="GQ231" s="209"/>
      <c r="GR231" s="209"/>
      <c r="GS231" s="209"/>
      <c r="GT231" s="209"/>
      <c r="GU231" s="209"/>
      <c r="GV231" s="209"/>
      <c r="GW231" s="209"/>
      <c r="GX231" s="209"/>
      <c r="GY231" s="209"/>
      <c r="GZ231" s="209"/>
      <c r="HA231" s="209"/>
      <c r="HB231" s="209"/>
      <c r="HC231" s="209"/>
      <c r="HD231" s="209"/>
      <c r="HE231" s="209"/>
      <c r="HF231" s="209"/>
      <c r="HG231" s="209"/>
      <c r="HH231" s="209"/>
      <c r="HI231" s="209"/>
      <c r="HJ231" s="209"/>
      <c r="HK231" s="209"/>
      <c r="HL231" s="209"/>
      <c r="HM231" s="209"/>
      <c r="HN231" s="209"/>
      <c r="HO231" s="209"/>
      <c r="HP231" s="209"/>
      <c r="HQ231" s="209"/>
      <c r="HR231" s="209"/>
      <c r="HS231" s="209"/>
      <c r="HT231" s="209"/>
      <c r="HU231" s="209"/>
      <c r="HV231" s="209"/>
      <c r="HW231" s="209"/>
      <c r="HX231" s="209"/>
      <c r="HY231" s="209"/>
      <c r="HZ231" s="209"/>
      <c r="IA231" s="209"/>
      <c r="IB231" s="209"/>
      <c r="IC231" s="209"/>
      <c r="ID231" s="209"/>
      <c r="IE231" s="209"/>
      <c r="IF231" s="209"/>
      <c r="IG231" s="209"/>
      <c r="IH231" s="209"/>
      <c r="II231" s="209"/>
      <c r="IJ231" s="209"/>
      <c r="IK231" s="209"/>
      <c r="IL231" s="209"/>
      <c r="IM231" s="209"/>
      <c r="IN231" s="209"/>
      <c r="IO231" s="209"/>
      <c r="IP231" s="209"/>
      <c r="IQ231" s="209"/>
      <c r="IR231" s="209"/>
      <c r="IS231" s="209"/>
      <c r="IT231" s="209"/>
      <c r="IU231" s="209"/>
    </row>
    <row r="232" spans="1:255">
      <c r="B232" s="210" t="s">
        <v>69</v>
      </c>
      <c r="E232" s="209">
        <f t="shared" ref="E232:BP232" ca="1" si="1879">IF(E$201&gt;Exit_12,0,Business_Tax_Rate*E209)</f>
        <v>100000</v>
      </c>
      <c r="F232" s="209">
        <f t="shared" ca="1" si="1879"/>
        <v>100000</v>
      </c>
      <c r="G232" s="209">
        <f t="shared" ca="1" si="1879"/>
        <v>100000</v>
      </c>
      <c r="H232" s="209">
        <f t="shared" ca="1" si="1879"/>
        <v>100000</v>
      </c>
      <c r="I232" s="209">
        <f t="shared" ca="1" si="1879"/>
        <v>100000</v>
      </c>
      <c r="J232" s="209">
        <f t="shared" ca="1" si="1879"/>
        <v>100000</v>
      </c>
      <c r="K232" s="209">
        <f t="shared" ca="1" si="1879"/>
        <v>50000</v>
      </c>
      <c r="L232" s="209">
        <f t="shared" ca="1" si="1879"/>
        <v>50000</v>
      </c>
      <c r="M232" s="209">
        <f t="shared" ca="1" si="1879"/>
        <v>50000</v>
      </c>
      <c r="N232" s="209">
        <f t="shared" ca="1" si="1879"/>
        <v>50000</v>
      </c>
      <c r="O232" s="209">
        <f t="shared" ca="1" si="1879"/>
        <v>50000</v>
      </c>
      <c r="P232" s="209">
        <f t="shared" ca="1" si="1879"/>
        <v>50000</v>
      </c>
      <c r="Q232" s="209">
        <f t="shared" ca="1" si="1879"/>
        <v>50000</v>
      </c>
      <c r="R232" s="209">
        <f t="shared" ca="1" si="1879"/>
        <v>50000</v>
      </c>
      <c r="S232" s="209">
        <f t="shared" ca="1" si="1879"/>
        <v>50000</v>
      </c>
      <c r="T232" s="209">
        <f t="shared" ca="1" si="1879"/>
        <v>50000</v>
      </c>
      <c r="U232" s="209">
        <f t="shared" ca="1" si="1879"/>
        <v>50000</v>
      </c>
      <c r="V232" s="209">
        <f t="shared" ca="1" si="1879"/>
        <v>50000</v>
      </c>
      <c r="W232" s="209">
        <f t="shared" ca="1" si="1879"/>
        <v>50000</v>
      </c>
      <c r="X232" s="209">
        <f t="shared" ca="1" si="1879"/>
        <v>50000</v>
      </c>
      <c r="Y232" s="209">
        <f t="shared" ca="1" si="1879"/>
        <v>50000</v>
      </c>
      <c r="Z232" s="209">
        <f t="shared" ca="1" si="1879"/>
        <v>50000</v>
      </c>
      <c r="AA232" s="209">
        <f t="shared" ca="1" si="1879"/>
        <v>50000</v>
      </c>
      <c r="AB232" s="209">
        <f t="shared" ca="1" si="1879"/>
        <v>50000</v>
      </c>
      <c r="AC232" s="209">
        <f t="shared" ca="1" si="1879"/>
        <v>50000</v>
      </c>
      <c r="AD232" s="209">
        <f t="shared" ca="1" si="1879"/>
        <v>50000</v>
      </c>
      <c r="AE232" s="209">
        <f t="shared" ca="1" si="1879"/>
        <v>50000</v>
      </c>
      <c r="AF232" s="209">
        <f t="shared" ca="1" si="1879"/>
        <v>50000</v>
      </c>
      <c r="AG232" s="209">
        <f t="shared" ca="1" si="1879"/>
        <v>50000</v>
      </c>
      <c r="AH232" s="209">
        <f t="shared" ca="1" si="1879"/>
        <v>50000</v>
      </c>
      <c r="AI232" s="209">
        <f t="shared" ca="1" si="1879"/>
        <v>50000</v>
      </c>
      <c r="AJ232" s="209">
        <f t="shared" ca="1" si="1879"/>
        <v>50000</v>
      </c>
      <c r="AK232" s="209">
        <f t="shared" ca="1" si="1879"/>
        <v>50000</v>
      </c>
      <c r="AL232" s="209">
        <f t="shared" ca="1" si="1879"/>
        <v>50000</v>
      </c>
      <c r="AM232" s="209">
        <f t="shared" ca="1" si="1879"/>
        <v>50000</v>
      </c>
      <c r="AN232" s="209">
        <f t="shared" ca="1" si="1879"/>
        <v>50000</v>
      </c>
      <c r="AO232" s="209">
        <f t="shared" ca="1" si="1879"/>
        <v>50000</v>
      </c>
      <c r="AP232" s="209">
        <f t="shared" ca="1" si="1879"/>
        <v>50000</v>
      </c>
      <c r="AQ232" s="209">
        <f t="shared" ca="1" si="1879"/>
        <v>50000</v>
      </c>
      <c r="AR232" s="209">
        <f t="shared" ca="1" si="1879"/>
        <v>50000</v>
      </c>
      <c r="AS232" s="209">
        <f t="shared" ca="1" si="1879"/>
        <v>50000</v>
      </c>
      <c r="AT232" s="209">
        <f t="shared" ca="1" si="1879"/>
        <v>50000</v>
      </c>
      <c r="AU232" s="209">
        <f t="shared" ca="1" si="1879"/>
        <v>50000</v>
      </c>
      <c r="AV232" s="209">
        <f t="shared" ca="1" si="1879"/>
        <v>50000</v>
      </c>
      <c r="AW232" s="209">
        <f t="shared" ca="1" si="1879"/>
        <v>50000</v>
      </c>
      <c r="AX232" s="209">
        <f t="shared" ca="1" si="1879"/>
        <v>50000</v>
      </c>
      <c r="AY232" s="209">
        <f t="shared" ca="1" si="1879"/>
        <v>50000</v>
      </c>
      <c r="AZ232" s="209">
        <f t="shared" ca="1" si="1879"/>
        <v>50000</v>
      </c>
      <c r="BA232" s="209">
        <f t="shared" ca="1" si="1879"/>
        <v>50000</v>
      </c>
      <c r="BB232" s="209">
        <f t="shared" ca="1" si="1879"/>
        <v>50000</v>
      </c>
      <c r="BC232" s="209">
        <f t="shared" ca="1" si="1879"/>
        <v>50000</v>
      </c>
      <c r="BD232" s="209">
        <f t="shared" ca="1" si="1879"/>
        <v>50000</v>
      </c>
      <c r="BE232" s="209">
        <f t="shared" ca="1" si="1879"/>
        <v>50000</v>
      </c>
      <c r="BF232" s="209">
        <f t="shared" ca="1" si="1879"/>
        <v>50000</v>
      </c>
      <c r="BG232" s="209">
        <f t="shared" ca="1" si="1879"/>
        <v>50000</v>
      </c>
      <c r="BH232" s="209">
        <f t="shared" ca="1" si="1879"/>
        <v>50000</v>
      </c>
      <c r="BI232" s="209">
        <f t="shared" ca="1" si="1879"/>
        <v>50000</v>
      </c>
      <c r="BJ232" s="209">
        <f t="shared" ca="1" si="1879"/>
        <v>50000</v>
      </c>
      <c r="BK232" s="209">
        <f t="shared" ca="1" si="1879"/>
        <v>50000</v>
      </c>
      <c r="BL232" s="209">
        <f t="shared" ca="1" si="1879"/>
        <v>50000</v>
      </c>
      <c r="BM232" s="209">
        <f t="shared" ca="1" si="1879"/>
        <v>50000</v>
      </c>
      <c r="BN232" s="209">
        <f t="shared" ca="1" si="1879"/>
        <v>50000</v>
      </c>
      <c r="BO232" s="209">
        <f t="shared" ca="1" si="1879"/>
        <v>50000</v>
      </c>
      <c r="BP232" s="209">
        <f t="shared" ca="1" si="1879"/>
        <v>50000</v>
      </c>
      <c r="BQ232" s="209">
        <f t="shared" ref="BQ232:EB232" ca="1" si="1880">IF(BQ$201&gt;Exit_12,0,Business_Tax_Rate*BQ209)</f>
        <v>50000</v>
      </c>
      <c r="BR232" s="209">
        <f t="shared" ca="1" si="1880"/>
        <v>50000</v>
      </c>
      <c r="BS232" s="209">
        <f t="shared" ca="1" si="1880"/>
        <v>50000</v>
      </c>
      <c r="BT232" s="209">
        <f t="shared" ca="1" si="1880"/>
        <v>50000</v>
      </c>
      <c r="BU232" s="209">
        <f t="shared" ca="1" si="1880"/>
        <v>50000</v>
      </c>
      <c r="BV232" s="209">
        <f t="shared" ca="1" si="1880"/>
        <v>50000</v>
      </c>
      <c r="BW232" s="209">
        <f t="shared" ca="1" si="1880"/>
        <v>50000</v>
      </c>
      <c r="BX232" s="209">
        <f t="shared" ca="1" si="1880"/>
        <v>50000</v>
      </c>
      <c r="BY232" s="209">
        <f t="shared" ca="1" si="1880"/>
        <v>50000</v>
      </c>
      <c r="BZ232" s="209">
        <f t="shared" ca="1" si="1880"/>
        <v>50000</v>
      </c>
      <c r="CA232" s="209">
        <f t="shared" ca="1" si="1880"/>
        <v>65863.935999999972</v>
      </c>
      <c r="CB232" s="209">
        <f t="shared" ca="1" si="1880"/>
        <v>69531.481044776112</v>
      </c>
      <c r="CC232" s="209">
        <f t="shared" ca="1" si="1880"/>
        <v>73980.011164179101</v>
      </c>
      <c r="CD232" s="209">
        <f t="shared" ca="1" si="1880"/>
        <v>88349.913301492517</v>
      </c>
      <c r="CE232" s="209">
        <f t="shared" ca="1" si="1880"/>
        <v>127798.08638208956</v>
      </c>
      <c r="CF232" s="209">
        <f t="shared" ca="1" si="1880"/>
        <v>125780.72468656716</v>
      </c>
      <c r="CG232" s="209">
        <f t="shared" ca="1" si="1880"/>
        <v>125547.13290149253</v>
      </c>
      <c r="CH232" s="209">
        <f t="shared" ca="1" si="1880"/>
        <v>132429.35645970149</v>
      </c>
      <c r="CI232" s="209">
        <f t="shared" ca="1" si="1880"/>
        <v>133358.39112238804</v>
      </c>
      <c r="CJ232" s="209">
        <f t="shared" ca="1" si="1880"/>
        <v>134287.42578507462</v>
      </c>
      <c r="CK232" s="209">
        <f t="shared" ca="1" si="1880"/>
        <v>164373.23656716419</v>
      </c>
      <c r="CL232" s="209">
        <f t="shared" ca="1" si="1880"/>
        <v>165302.27122985074</v>
      </c>
      <c r="CM232" s="209">
        <f t="shared" ca="1" si="1880"/>
        <v>168204.93398925374</v>
      </c>
      <c r="CN232" s="209">
        <f t="shared" ca="1" si="1880"/>
        <v>171509.10481671643</v>
      </c>
      <c r="CO232" s="209">
        <f t="shared" ca="1" si="1880"/>
        <v>172193.26596507465</v>
      </c>
      <c r="CP232" s="209">
        <f t="shared" ca="1" si="1880"/>
        <v>172714.16999343285</v>
      </c>
      <c r="CQ232" s="209">
        <f t="shared" ca="1" si="1880"/>
        <v>172714.16999343285</v>
      </c>
      <c r="CR232" s="209">
        <f t="shared" ca="1" si="1880"/>
        <v>172714.16999343285</v>
      </c>
      <c r="CS232" s="209">
        <f t="shared" ca="1" si="1880"/>
        <v>172714.16999343285</v>
      </c>
      <c r="CT232" s="209">
        <f t="shared" ca="1" si="1880"/>
        <v>172714.16999343285</v>
      </c>
      <c r="CU232" s="209">
        <f t="shared" ca="1" si="1880"/>
        <v>172714.16999343285</v>
      </c>
      <c r="CV232" s="209">
        <f t="shared" ca="1" si="1880"/>
        <v>172714.16999343285</v>
      </c>
      <c r="CW232" s="209">
        <f t="shared" ca="1" si="1880"/>
        <v>172714.16999343285</v>
      </c>
      <c r="CX232" s="209">
        <f t="shared" ca="1" si="1880"/>
        <v>172714.16999343285</v>
      </c>
      <c r="CY232" s="209">
        <f t="shared" ca="1" si="1880"/>
        <v>170570.92319609251</v>
      </c>
      <c r="CZ232" s="209">
        <f t="shared" ca="1" si="1880"/>
        <v>173864.38606736119</v>
      </c>
      <c r="DA232" s="209">
        <f t="shared" ca="1" si="1880"/>
        <v>178464.77864945075</v>
      </c>
      <c r="DB232" s="209">
        <f t="shared" ca="1" si="1880"/>
        <v>178641.09633905074</v>
      </c>
      <c r="DC232" s="209">
        <f t="shared" ca="1" si="1880"/>
        <v>179188.04556882684</v>
      </c>
      <c r="DD232" s="209">
        <f t="shared" ca="1" si="1880"/>
        <v>179188.04556882684</v>
      </c>
      <c r="DE232" s="209">
        <f t="shared" ca="1" si="1880"/>
        <v>179188.04556882684</v>
      </c>
      <c r="DF232" s="209">
        <f t="shared" ca="1" si="1880"/>
        <v>179188.04556882684</v>
      </c>
      <c r="DG232" s="209">
        <f t="shared" ca="1" si="1880"/>
        <v>179188.04556882684</v>
      </c>
      <c r="DH232" s="209">
        <f t="shared" ca="1" si="1880"/>
        <v>179188.04556882684</v>
      </c>
      <c r="DI232" s="209">
        <f t="shared" ca="1" si="1880"/>
        <v>179188.04556882684</v>
      </c>
      <c r="DJ232" s="209">
        <f t="shared" ca="1" si="1880"/>
        <v>179188.04556882684</v>
      </c>
      <c r="DK232" s="209">
        <f t="shared" ca="1" si="1880"/>
        <v>173027.58792134479</v>
      </c>
      <c r="DL232" s="209">
        <f t="shared" ca="1" si="1880"/>
        <v>176485.72393617689</v>
      </c>
      <c r="DM232" s="209">
        <f t="shared" ca="1" si="1880"/>
        <v>176485.72393617689</v>
      </c>
      <c r="DN232" s="209">
        <f t="shared" ca="1" si="1880"/>
        <v>185372.13549201688</v>
      </c>
      <c r="DO232" s="209">
        <f t="shared" ca="1" si="1880"/>
        <v>185946.43218328181</v>
      </c>
      <c r="DP232" s="209">
        <f t="shared" ca="1" si="1880"/>
        <v>185946.43218328181</v>
      </c>
      <c r="DQ232" s="209">
        <f t="shared" ca="1" si="1880"/>
        <v>185946.43218328181</v>
      </c>
      <c r="DR232" s="209">
        <f t="shared" ca="1" si="1880"/>
        <v>185946.43218328181</v>
      </c>
      <c r="DS232" s="209">
        <f t="shared" ca="1" si="1880"/>
        <v>185946.43218328181</v>
      </c>
      <c r="DT232" s="209">
        <f t="shared" ca="1" si="1880"/>
        <v>185946.43218328181</v>
      </c>
      <c r="DU232" s="209">
        <f t="shared" ca="1" si="1880"/>
        <v>185946.43218328181</v>
      </c>
      <c r="DV232" s="209">
        <f t="shared" ca="1" si="1880"/>
        <v>185946.43218328181</v>
      </c>
      <c r="DW232" s="209">
        <f t="shared" ca="1" si="1880"/>
        <v>154360.11872945691</v>
      </c>
      <c r="DX232" s="209">
        <f t="shared" ca="1" si="1880"/>
        <v>157991.16154503063</v>
      </c>
      <c r="DY232" s="209">
        <f t="shared" ca="1" si="1880"/>
        <v>163304.61497734406</v>
      </c>
      <c r="DZ232" s="209">
        <f t="shared" ca="1" si="1880"/>
        <v>178191.21362857506</v>
      </c>
      <c r="EA232" s="209">
        <f t="shared" ca="1" si="1880"/>
        <v>192677.92375979325</v>
      </c>
      <c r="EB232" s="209">
        <f t="shared" ca="1" si="1880"/>
        <v>192677.92375979325</v>
      </c>
      <c r="EC232" s="209">
        <f t="shared" ref="EC232:GN232" ca="1" si="1881">IF(EC$201&gt;Exit_12,0,Business_Tax_Rate*EC209)</f>
        <v>192677.92375979325</v>
      </c>
      <c r="ED232" s="209">
        <f t="shared" ca="1" si="1881"/>
        <v>192677.92375979325</v>
      </c>
      <c r="EE232" s="209">
        <f t="shared" ca="1" si="1881"/>
        <v>192677.92375979325</v>
      </c>
      <c r="EF232" s="209">
        <f t="shared" ca="1" si="1881"/>
        <v>192677.92375979325</v>
      </c>
      <c r="EG232" s="209">
        <f t="shared" ca="1" si="1881"/>
        <v>192677.92375979325</v>
      </c>
      <c r="EH232" s="209">
        <f t="shared" ca="1" si="1881"/>
        <v>192677.92375979325</v>
      </c>
      <c r="EI232" s="209">
        <f t="shared" ca="1" si="1881"/>
        <v>195806.11886651765</v>
      </c>
      <c r="EJ232" s="209">
        <f t="shared" ca="1" si="1881"/>
        <v>199618.71382287002</v>
      </c>
      <c r="EK232" s="209">
        <f t="shared" ca="1" si="1881"/>
        <v>199618.71382287002</v>
      </c>
      <c r="EL232" s="209">
        <f t="shared" ca="1" si="1881"/>
        <v>199618.71382287002</v>
      </c>
      <c r="EM232" s="209">
        <f t="shared" ca="1" si="1881"/>
        <v>199618.71382287002</v>
      </c>
      <c r="EN232" s="209">
        <f t="shared" ca="1" si="1881"/>
        <v>199618.71382287002</v>
      </c>
      <c r="EO232" s="209">
        <f t="shared" ca="1" si="1881"/>
        <v>199618.71382287002</v>
      </c>
      <c r="EP232" s="209">
        <f t="shared" ca="1" si="1881"/>
        <v>199618.71382287002</v>
      </c>
      <c r="EQ232" s="209">
        <f t="shared" ca="1" si="1881"/>
        <v>199618.71382287002</v>
      </c>
      <c r="ER232" s="209">
        <f t="shared" ca="1" si="1881"/>
        <v>199618.71382287002</v>
      </c>
      <c r="ES232" s="209">
        <f t="shared" ca="1" si="1881"/>
        <v>199618.71382287002</v>
      </c>
      <c r="ET232" s="209">
        <f t="shared" ca="1" si="1881"/>
        <v>199618.71382287002</v>
      </c>
      <c r="EU232" s="209">
        <f t="shared" ca="1" si="1881"/>
        <v>185074.92490496827</v>
      </c>
      <c r="EV232" s="209">
        <f t="shared" ca="1" si="1881"/>
        <v>189078.14960913826</v>
      </c>
      <c r="EW232" s="209">
        <f t="shared" ca="1" si="1881"/>
        <v>230873.66832346033</v>
      </c>
      <c r="EX232" s="209">
        <f t="shared" ca="1" si="1881"/>
        <v>241530.29749328142</v>
      </c>
      <c r="EY232" s="209">
        <f t="shared" ca="1" si="1881"/>
        <v>241530.29749328142</v>
      </c>
      <c r="EZ232" s="209">
        <f t="shared" ca="1" si="1881"/>
        <v>241530.29749328142</v>
      </c>
      <c r="FA232" s="209">
        <f t="shared" ca="1" si="1881"/>
        <v>241530.29749328142</v>
      </c>
      <c r="FB232" s="209">
        <f t="shared" ca="1" si="1881"/>
        <v>241530.29749328142</v>
      </c>
      <c r="FC232" s="209">
        <f t="shared" ca="1" si="1881"/>
        <v>241530.29749328142</v>
      </c>
      <c r="FD232" s="209">
        <f t="shared" ca="1" si="1881"/>
        <v>241530.29749328142</v>
      </c>
      <c r="FE232" s="209">
        <f t="shared" ca="1" si="1881"/>
        <v>241530.29749328142</v>
      </c>
      <c r="FF232" s="209">
        <f t="shared" ca="1" si="1881"/>
        <v>241530.29749328142</v>
      </c>
      <c r="FG232" s="209">
        <f t="shared" ca="1" si="1881"/>
        <v>245014.6764062251</v>
      </c>
      <c r="FH232" s="209">
        <f t="shared" ca="1" si="1881"/>
        <v>249218.0623456036</v>
      </c>
      <c r="FI232" s="209">
        <f t="shared" ca="1" si="1881"/>
        <v>250662.81674560357</v>
      </c>
      <c r="FJ232" s="209">
        <f t="shared" ca="1" si="1881"/>
        <v>250662.81674560357</v>
      </c>
      <c r="FK232" s="209">
        <f t="shared" si="1881"/>
        <v>0</v>
      </c>
      <c r="FL232" s="209">
        <f t="shared" si="1881"/>
        <v>0</v>
      </c>
      <c r="FM232" s="209">
        <f t="shared" si="1881"/>
        <v>0</v>
      </c>
      <c r="FN232" s="209">
        <f t="shared" si="1881"/>
        <v>0</v>
      </c>
      <c r="FO232" s="209">
        <f t="shared" si="1881"/>
        <v>0</v>
      </c>
      <c r="FP232" s="209">
        <f t="shared" si="1881"/>
        <v>0</v>
      </c>
      <c r="FQ232" s="209">
        <f t="shared" si="1881"/>
        <v>0</v>
      </c>
      <c r="FR232" s="209">
        <f t="shared" si="1881"/>
        <v>0</v>
      </c>
      <c r="FS232" s="209">
        <f t="shared" si="1881"/>
        <v>0</v>
      </c>
      <c r="FT232" s="209">
        <f t="shared" si="1881"/>
        <v>0</v>
      </c>
      <c r="FU232" s="209">
        <f t="shared" si="1881"/>
        <v>0</v>
      </c>
      <c r="FV232" s="209">
        <f t="shared" si="1881"/>
        <v>0</v>
      </c>
      <c r="FW232" s="209">
        <f t="shared" si="1881"/>
        <v>0</v>
      </c>
      <c r="FX232" s="209">
        <f t="shared" si="1881"/>
        <v>0</v>
      </c>
      <c r="FY232" s="209">
        <f t="shared" si="1881"/>
        <v>0</v>
      </c>
      <c r="FZ232" s="209">
        <f t="shared" si="1881"/>
        <v>0</v>
      </c>
      <c r="GA232" s="209">
        <f t="shared" si="1881"/>
        <v>0</v>
      </c>
      <c r="GB232" s="209">
        <f t="shared" si="1881"/>
        <v>0</v>
      </c>
      <c r="GC232" s="209">
        <f t="shared" si="1881"/>
        <v>0</v>
      </c>
      <c r="GD232" s="209">
        <f t="shared" si="1881"/>
        <v>0</v>
      </c>
      <c r="GE232" s="209">
        <f t="shared" si="1881"/>
        <v>0</v>
      </c>
      <c r="GF232" s="209">
        <f t="shared" si="1881"/>
        <v>0</v>
      </c>
      <c r="GG232" s="209">
        <f t="shared" si="1881"/>
        <v>0</v>
      </c>
      <c r="GH232" s="209">
        <f t="shared" si="1881"/>
        <v>0</v>
      </c>
      <c r="GI232" s="209">
        <f t="shared" si="1881"/>
        <v>0</v>
      </c>
      <c r="GJ232" s="209">
        <f t="shared" si="1881"/>
        <v>0</v>
      </c>
      <c r="GK232" s="209">
        <f t="shared" si="1881"/>
        <v>0</v>
      </c>
      <c r="GL232" s="209">
        <f t="shared" si="1881"/>
        <v>0</v>
      </c>
      <c r="GM232" s="209">
        <f t="shared" si="1881"/>
        <v>0</v>
      </c>
      <c r="GN232" s="209">
        <f t="shared" si="1881"/>
        <v>0</v>
      </c>
      <c r="GO232" s="209">
        <f t="shared" ref="GO232:IU232" si="1882">IF(GO$201&gt;Exit_12,0,Business_Tax_Rate*GO209)</f>
        <v>0</v>
      </c>
      <c r="GP232" s="209">
        <f t="shared" si="1882"/>
        <v>0</v>
      </c>
      <c r="GQ232" s="209">
        <f t="shared" si="1882"/>
        <v>0</v>
      </c>
      <c r="GR232" s="209">
        <f t="shared" si="1882"/>
        <v>0</v>
      </c>
      <c r="GS232" s="209">
        <f t="shared" si="1882"/>
        <v>0</v>
      </c>
      <c r="GT232" s="209">
        <f t="shared" si="1882"/>
        <v>0</v>
      </c>
      <c r="GU232" s="209">
        <f t="shared" si="1882"/>
        <v>0</v>
      </c>
      <c r="GV232" s="209">
        <f t="shared" si="1882"/>
        <v>0</v>
      </c>
      <c r="GW232" s="209">
        <f t="shared" si="1882"/>
        <v>0</v>
      </c>
      <c r="GX232" s="209">
        <f t="shared" si="1882"/>
        <v>0</v>
      </c>
      <c r="GY232" s="209">
        <f t="shared" si="1882"/>
        <v>0</v>
      </c>
      <c r="GZ232" s="209">
        <f t="shared" si="1882"/>
        <v>0</v>
      </c>
      <c r="HA232" s="209">
        <f t="shared" si="1882"/>
        <v>0</v>
      </c>
      <c r="HB232" s="209">
        <f t="shared" si="1882"/>
        <v>0</v>
      </c>
      <c r="HC232" s="209">
        <f t="shared" si="1882"/>
        <v>0</v>
      </c>
      <c r="HD232" s="209">
        <f t="shared" si="1882"/>
        <v>0</v>
      </c>
      <c r="HE232" s="209">
        <f t="shared" si="1882"/>
        <v>0</v>
      </c>
      <c r="HF232" s="209">
        <f t="shared" si="1882"/>
        <v>0</v>
      </c>
      <c r="HG232" s="209">
        <f t="shared" si="1882"/>
        <v>0</v>
      </c>
      <c r="HH232" s="209">
        <f t="shared" si="1882"/>
        <v>0</v>
      </c>
      <c r="HI232" s="209">
        <f t="shared" si="1882"/>
        <v>0</v>
      </c>
      <c r="HJ232" s="209">
        <f t="shared" si="1882"/>
        <v>0</v>
      </c>
      <c r="HK232" s="209">
        <f t="shared" si="1882"/>
        <v>0</v>
      </c>
      <c r="HL232" s="209">
        <f t="shared" si="1882"/>
        <v>0</v>
      </c>
      <c r="HM232" s="209">
        <f t="shared" si="1882"/>
        <v>0</v>
      </c>
      <c r="HN232" s="209">
        <f t="shared" si="1882"/>
        <v>0</v>
      </c>
      <c r="HO232" s="209">
        <f t="shared" si="1882"/>
        <v>0</v>
      </c>
      <c r="HP232" s="209">
        <f t="shared" si="1882"/>
        <v>0</v>
      </c>
      <c r="HQ232" s="209">
        <f t="shared" si="1882"/>
        <v>0</v>
      </c>
      <c r="HR232" s="209">
        <f t="shared" si="1882"/>
        <v>0</v>
      </c>
      <c r="HS232" s="209">
        <f t="shared" si="1882"/>
        <v>0</v>
      </c>
      <c r="HT232" s="209">
        <f t="shared" si="1882"/>
        <v>0</v>
      </c>
      <c r="HU232" s="209">
        <f t="shared" si="1882"/>
        <v>0</v>
      </c>
      <c r="HV232" s="209">
        <f t="shared" si="1882"/>
        <v>0</v>
      </c>
      <c r="HW232" s="209">
        <f t="shared" si="1882"/>
        <v>0</v>
      </c>
      <c r="HX232" s="209">
        <f t="shared" si="1882"/>
        <v>0</v>
      </c>
      <c r="HY232" s="209">
        <f t="shared" si="1882"/>
        <v>0</v>
      </c>
      <c r="HZ232" s="209">
        <f t="shared" si="1882"/>
        <v>0</v>
      </c>
      <c r="IA232" s="209">
        <f t="shared" si="1882"/>
        <v>0</v>
      </c>
      <c r="IB232" s="209">
        <f t="shared" si="1882"/>
        <v>0</v>
      </c>
      <c r="IC232" s="209">
        <f t="shared" si="1882"/>
        <v>0</v>
      </c>
      <c r="ID232" s="209">
        <f t="shared" si="1882"/>
        <v>0</v>
      </c>
      <c r="IE232" s="209">
        <f t="shared" si="1882"/>
        <v>0</v>
      </c>
      <c r="IF232" s="209">
        <f t="shared" si="1882"/>
        <v>0</v>
      </c>
      <c r="IG232" s="209">
        <f t="shared" si="1882"/>
        <v>0</v>
      </c>
      <c r="IH232" s="209">
        <f t="shared" si="1882"/>
        <v>0</v>
      </c>
      <c r="II232" s="209">
        <f t="shared" si="1882"/>
        <v>0</v>
      </c>
      <c r="IJ232" s="209">
        <f t="shared" si="1882"/>
        <v>0</v>
      </c>
      <c r="IK232" s="209">
        <f t="shared" si="1882"/>
        <v>0</v>
      </c>
      <c r="IL232" s="209">
        <f t="shared" si="1882"/>
        <v>0</v>
      </c>
      <c r="IM232" s="209">
        <f t="shared" si="1882"/>
        <v>0</v>
      </c>
      <c r="IN232" s="209">
        <f t="shared" si="1882"/>
        <v>0</v>
      </c>
      <c r="IO232" s="209">
        <f t="shared" si="1882"/>
        <v>0</v>
      </c>
      <c r="IP232" s="209">
        <f t="shared" si="1882"/>
        <v>0</v>
      </c>
      <c r="IQ232" s="209">
        <f t="shared" si="1882"/>
        <v>0</v>
      </c>
      <c r="IR232" s="209">
        <f t="shared" ca="1" si="1882"/>
        <v>0</v>
      </c>
      <c r="IS232" s="209">
        <f t="shared" ca="1" si="1882"/>
        <v>0</v>
      </c>
      <c r="IT232" s="209">
        <f t="shared" ca="1" si="1882"/>
        <v>0</v>
      </c>
      <c r="IU232" s="209">
        <f t="shared" ca="1" si="1882"/>
        <v>0</v>
      </c>
    </row>
    <row r="234" spans="1:255">
      <c r="B234" s="210" t="s">
        <v>195</v>
      </c>
      <c r="E234" s="209">
        <f t="shared" ref="E234:BP234" ca="1" si="1883">IF(E$201&gt;Exit_12,0,(E205+E206)/(1+Sale_VAT_Rate)*Sale_VAT_Rate+E207/(1+Magt_Fee_VAT_Rate)*Magt_Fee_VAT_Rate)</f>
        <v>0</v>
      </c>
      <c r="F234" s="209">
        <f t="shared" ca="1" si="1883"/>
        <v>0</v>
      </c>
      <c r="G234" s="209">
        <f t="shared" ca="1" si="1883"/>
        <v>0</v>
      </c>
      <c r="H234" s="209">
        <f t="shared" ca="1" si="1883"/>
        <v>0</v>
      </c>
      <c r="I234" s="209">
        <f t="shared" ca="1" si="1883"/>
        <v>0</v>
      </c>
      <c r="J234" s="209">
        <f t="shared" ca="1" si="1883"/>
        <v>0</v>
      </c>
      <c r="K234" s="209">
        <f t="shared" ca="1" si="1883"/>
        <v>0</v>
      </c>
      <c r="L234" s="209">
        <f t="shared" ca="1" si="1883"/>
        <v>0</v>
      </c>
      <c r="M234" s="209">
        <f t="shared" ca="1" si="1883"/>
        <v>0</v>
      </c>
      <c r="N234" s="209">
        <f t="shared" ca="1" si="1883"/>
        <v>0</v>
      </c>
      <c r="O234" s="209">
        <f t="shared" ca="1" si="1883"/>
        <v>0</v>
      </c>
      <c r="P234" s="209">
        <f t="shared" ca="1" si="1883"/>
        <v>0</v>
      </c>
      <c r="Q234" s="209">
        <f t="shared" ca="1" si="1883"/>
        <v>0</v>
      </c>
      <c r="R234" s="209">
        <f t="shared" ca="1" si="1883"/>
        <v>0</v>
      </c>
      <c r="S234" s="209">
        <f t="shared" ca="1" si="1883"/>
        <v>0</v>
      </c>
      <c r="T234" s="209">
        <f t="shared" ca="1" si="1883"/>
        <v>0</v>
      </c>
      <c r="U234" s="209">
        <f t="shared" ca="1" si="1883"/>
        <v>0</v>
      </c>
      <c r="V234" s="209">
        <f t="shared" ca="1" si="1883"/>
        <v>0</v>
      </c>
      <c r="W234" s="209">
        <f t="shared" ca="1" si="1883"/>
        <v>0</v>
      </c>
      <c r="X234" s="209">
        <f t="shared" ca="1" si="1883"/>
        <v>0</v>
      </c>
      <c r="Y234" s="209">
        <f t="shared" ca="1" si="1883"/>
        <v>0</v>
      </c>
      <c r="Z234" s="209">
        <f t="shared" ca="1" si="1883"/>
        <v>0</v>
      </c>
      <c r="AA234" s="209">
        <f t="shared" ca="1" si="1883"/>
        <v>0</v>
      </c>
      <c r="AB234" s="209">
        <f t="shared" ca="1" si="1883"/>
        <v>0</v>
      </c>
      <c r="AC234" s="209">
        <f t="shared" ca="1" si="1883"/>
        <v>0</v>
      </c>
      <c r="AD234" s="209">
        <f t="shared" ca="1" si="1883"/>
        <v>0</v>
      </c>
      <c r="AE234" s="209">
        <f t="shared" ca="1" si="1883"/>
        <v>0</v>
      </c>
      <c r="AF234" s="209">
        <f t="shared" ca="1" si="1883"/>
        <v>0</v>
      </c>
      <c r="AG234" s="209">
        <f t="shared" ca="1" si="1883"/>
        <v>0</v>
      </c>
      <c r="AH234" s="209">
        <f t="shared" ca="1" si="1883"/>
        <v>0</v>
      </c>
      <c r="AI234" s="209">
        <f t="shared" ca="1" si="1883"/>
        <v>0</v>
      </c>
      <c r="AJ234" s="209">
        <f t="shared" ca="1" si="1883"/>
        <v>0</v>
      </c>
      <c r="AK234" s="209">
        <f t="shared" ca="1" si="1883"/>
        <v>0</v>
      </c>
      <c r="AL234" s="209">
        <f t="shared" ca="1" si="1883"/>
        <v>0</v>
      </c>
      <c r="AM234" s="209">
        <f t="shared" ca="1" si="1883"/>
        <v>0</v>
      </c>
      <c r="AN234" s="209">
        <f t="shared" ca="1" si="1883"/>
        <v>0</v>
      </c>
      <c r="AO234" s="209">
        <f t="shared" ca="1" si="1883"/>
        <v>0</v>
      </c>
      <c r="AP234" s="209">
        <f t="shared" ca="1" si="1883"/>
        <v>0</v>
      </c>
      <c r="AQ234" s="209">
        <f t="shared" ca="1" si="1883"/>
        <v>0</v>
      </c>
      <c r="AR234" s="209">
        <f t="shared" ca="1" si="1883"/>
        <v>0</v>
      </c>
      <c r="AS234" s="209">
        <f t="shared" ca="1" si="1883"/>
        <v>0</v>
      </c>
      <c r="AT234" s="209">
        <f t="shared" ca="1" si="1883"/>
        <v>0</v>
      </c>
      <c r="AU234" s="209">
        <f t="shared" ca="1" si="1883"/>
        <v>0</v>
      </c>
      <c r="AV234" s="209">
        <f t="shared" ca="1" si="1883"/>
        <v>0</v>
      </c>
      <c r="AW234" s="209">
        <f t="shared" ca="1" si="1883"/>
        <v>0</v>
      </c>
      <c r="AX234" s="209">
        <f t="shared" ca="1" si="1883"/>
        <v>0</v>
      </c>
      <c r="AY234" s="209">
        <f t="shared" ca="1" si="1883"/>
        <v>0</v>
      </c>
      <c r="AZ234" s="209">
        <f t="shared" ca="1" si="1883"/>
        <v>0</v>
      </c>
      <c r="BA234" s="209">
        <f t="shared" ca="1" si="1883"/>
        <v>0</v>
      </c>
      <c r="BB234" s="209">
        <f t="shared" ca="1" si="1883"/>
        <v>0</v>
      </c>
      <c r="BC234" s="209">
        <f t="shared" ca="1" si="1883"/>
        <v>0</v>
      </c>
      <c r="BD234" s="209">
        <f t="shared" ca="1" si="1883"/>
        <v>0</v>
      </c>
      <c r="BE234" s="209">
        <f t="shared" ca="1" si="1883"/>
        <v>0</v>
      </c>
      <c r="BF234" s="209">
        <f t="shared" ca="1" si="1883"/>
        <v>0</v>
      </c>
      <c r="BG234" s="209">
        <f t="shared" ca="1" si="1883"/>
        <v>0</v>
      </c>
      <c r="BH234" s="209">
        <f t="shared" ca="1" si="1883"/>
        <v>0</v>
      </c>
      <c r="BI234" s="209">
        <f t="shared" ca="1" si="1883"/>
        <v>0</v>
      </c>
      <c r="BJ234" s="209">
        <f t="shared" ca="1" si="1883"/>
        <v>0</v>
      </c>
      <c r="BK234" s="209">
        <f t="shared" ca="1" si="1883"/>
        <v>0</v>
      </c>
      <c r="BL234" s="209">
        <f t="shared" ca="1" si="1883"/>
        <v>0</v>
      </c>
      <c r="BM234" s="209">
        <f t="shared" ca="1" si="1883"/>
        <v>0</v>
      </c>
      <c r="BN234" s="209">
        <f t="shared" ca="1" si="1883"/>
        <v>0</v>
      </c>
      <c r="BO234" s="209">
        <f t="shared" ca="1" si="1883"/>
        <v>0</v>
      </c>
      <c r="BP234" s="209">
        <f t="shared" ca="1" si="1883"/>
        <v>0</v>
      </c>
      <c r="BQ234" s="209">
        <f t="shared" ref="BQ234:EB234" ca="1" si="1884">IF(BQ$201&gt;Exit_12,0,(BQ205+BQ206)/(1+Sale_VAT_Rate)*Sale_VAT_Rate+BQ207/(1+Magt_Fee_VAT_Rate)*Magt_Fee_VAT_Rate)</f>
        <v>0</v>
      </c>
      <c r="BR234" s="209">
        <f t="shared" ca="1" si="1884"/>
        <v>0</v>
      </c>
      <c r="BS234" s="209">
        <f t="shared" ca="1" si="1884"/>
        <v>0</v>
      </c>
      <c r="BT234" s="209">
        <f t="shared" ca="1" si="1884"/>
        <v>0</v>
      </c>
      <c r="BU234" s="209">
        <f t="shared" ca="1" si="1884"/>
        <v>0</v>
      </c>
      <c r="BV234" s="209">
        <f t="shared" ca="1" si="1884"/>
        <v>0</v>
      </c>
      <c r="BW234" s="209">
        <f t="shared" ca="1" si="1884"/>
        <v>0</v>
      </c>
      <c r="BX234" s="209">
        <f t="shared" ca="1" si="1884"/>
        <v>0</v>
      </c>
      <c r="BY234" s="209">
        <f t="shared" ca="1" si="1884"/>
        <v>0</v>
      </c>
      <c r="BZ234" s="209">
        <f t="shared" ca="1" si="1884"/>
        <v>0</v>
      </c>
      <c r="CA234" s="209">
        <f t="shared" ca="1" si="1884"/>
        <v>17959.172830188607</v>
      </c>
      <c r="CB234" s="209">
        <f t="shared" ca="1" si="1884"/>
        <v>25844.784800627131</v>
      </c>
      <c r="CC234" s="209">
        <f t="shared" ca="1" si="1884"/>
        <v>35278.295117172922</v>
      </c>
      <c r="CD234" s="209">
        <f t="shared" ca="1" si="1884"/>
        <v>62156.012424851724</v>
      </c>
      <c r="CE234" s="209">
        <f t="shared" ca="1" si="1884"/>
        <v>140218.25993798469</v>
      </c>
      <c r="CF234" s="209">
        <f t="shared" ca="1" si="1884"/>
        <v>136096.56465160174</v>
      </c>
      <c r="CG234" s="209">
        <f t="shared" ca="1" si="1884"/>
        <v>135510.26918772783</v>
      </c>
      <c r="CH234" s="209">
        <f t="shared" ca="1" si="1884"/>
        <v>149027.39152135293</v>
      </c>
      <c r="CI234" s="209">
        <f t="shared" ca="1" si="1884"/>
        <v>150745.40072871745</v>
      </c>
      <c r="CJ234" s="209">
        <f t="shared" ca="1" si="1884"/>
        <v>152463.40993608194</v>
      </c>
      <c r="CK234" s="209">
        <f t="shared" ca="1" si="1884"/>
        <v>211969.62406478563</v>
      </c>
      <c r="CL234" s="209">
        <f t="shared" ca="1" si="1884"/>
        <v>213687.63327215018</v>
      </c>
      <c r="CM234" s="209">
        <f t="shared" ca="1" si="1884"/>
        <v>218823.9346446878</v>
      </c>
      <c r="CN234" s="209">
        <f t="shared" ca="1" si="1884"/>
        <v>225372.74169010937</v>
      </c>
      <c r="CO234" s="209">
        <f t="shared" ca="1" si="1884"/>
        <v>226728.73675892747</v>
      </c>
      <c r="CP234" s="209">
        <f t="shared" ca="1" si="1884"/>
        <v>227761.15915747522</v>
      </c>
      <c r="CQ234" s="209">
        <f t="shared" ca="1" si="1884"/>
        <v>227761.15915747522</v>
      </c>
      <c r="CR234" s="209">
        <f t="shared" ca="1" si="1884"/>
        <v>227761.15915747522</v>
      </c>
      <c r="CS234" s="209">
        <f t="shared" ca="1" si="1884"/>
        <v>227761.15915747522</v>
      </c>
      <c r="CT234" s="209">
        <f t="shared" ca="1" si="1884"/>
        <v>227761.15915747522</v>
      </c>
      <c r="CU234" s="209">
        <f t="shared" ca="1" si="1884"/>
        <v>227761.15915747522</v>
      </c>
      <c r="CV234" s="209">
        <f t="shared" ca="1" si="1884"/>
        <v>227761.15915747522</v>
      </c>
      <c r="CW234" s="209">
        <f t="shared" ca="1" si="1884"/>
        <v>227761.15915747522</v>
      </c>
      <c r="CX234" s="209">
        <f t="shared" ca="1" si="1884"/>
        <v>227761.15915747522</v>
      </c>
      <c r="CY234" s="209">
        <f t="shared" ca="1" si="1884"/>
        <v>222688.28789502609</v>
      </c>
      <c r="CZ234" s="209">
        <f t="shared" ca="1" si="1884"/>
        <v>229215.87196420727</v>
      </c>
      <c r="DA234" s="209">
        <f t="shared" ca="1" si="1884"/>
        <v>238333.76717195229</v>
      </c>
      <c r="DB234" s="209">
        <f t="shared" ca="1" si="1884"/>
        <v>238683.2256558442</v>
      </c>
      <c r="DC234" s="209">
        <f t="shared" ca="1" si="1884"/>
        <v>239767.2691743194</v>
      </c>
      <c r="DD234" s="209">
        <f t="shared" ca="1" si="1884"/>
        <v>239767.2691743194</v>
      </c>
      <c r="DE234" s="209">
        <f t="shared" ca="1" si="1884"/>
        <v>239767.2691743194</v>
      </c>
      <c r="DF234" s="209">
        <f t="shared" ca="1" si="1884"/>
        <v>239767.2691743194</v>
      </c>
      <c r="DG234" s="209">
        <f t="shared" ca="1" si="1884"/>
        <v>239767.2691743194</v>
      </c>
      <c r="DH234" s="209">
        <f t="shared" ca="1" si="1884"/>
        <v>239767.2691743194</v>
      </c>
      <c r="DI234" s="209">
        <f t="shared" ca="1" si="1884"/>
        <v>239767.2691743194</v>
      </c>
      <c r="DJ234" s="209">
        <f t="shared" ca="1" si="1884"/>
        <v>239767.2691743194</v>
      </c>
      <c r="DK234" s="209">
        <f t="shared" ca="1" si="1884"/>
        <v>226687.00891583887</v>
      </c>
      <c r="DL234" s="209">
        <f t="shared" ca="1" si="1884"/>
        <v>233540.97218847906</v>
      </c>
      <c r="DM234" s="209">
        <f t="shared" ca="1" si="1884"/>
        <v>233540.97218847906</v>
      </c>
      <c r="DN234" s="209">
        <f t="shared" ca="1" si="1884"/>
        <v>251153.67977663036</v>
      </c>
      <c r="DO234" s="209">
        <f t="shared" ca="1" si="1884"/>
        <v>252291.92547102936</v>
      </c>
      <c r="DP234" s="209">
        <f t="shared" ca="1" si="1884"/>
        <v>252291.92547102936</v>
      </c>
      <c r="DQ234" s="209">
        <f t="shared" ca="1" si="1884"/>
        <v>252291.92547102936</v>
      </c>
      <c r="DR234" s="209">
        <f t="shared" ca="1" si="1884"/>
        <v>252291.92547102936</v>
      </c>
      <c r="DS234" s="209">
        <f t="shared" ca="1" si="1884"/>
        <v>252291.92547102936</v>
      </c>
      <c r="DT234" s="209">
        <f t="shared" ca="1" si="1884"/>
        <v>252291.92547102936</v>
      </c>
      <c r="DU234" s="209">
        <f t="shared" ca="1" si="1884"/>
        <v>252291.92547102936</v>
      </c>
      <c r="DV234" s="209">
        <f t="shared" ca="1" si="1884"/>
        <v>252291.92547102936</v>
      </c>
      <c r="DW234" s="209">
        <f t="shared" ca="1" si="1884"/>
        <v>188770.21048555459</v>
      </c>
      <c r="DX234" s="209">
        <f t="shared" ca="1" si="1884"/>
        <v>195966.87192182674</v>
      </c>
      <c r="DY234" s="209">
        <f t="shared" ca="1" si="1884"/>
        <v>206498.04088677233</v>
      </c>
      <c r="DZ234" s="209">
        <f t="shared" ca="1" si="1884"/>
        <v>236003.01118650945</v>
      </c>
      <c r="EA234" s="209">
        <f t="shared" ca="1" si="1884"/>
        <v>264715.40964477969</v>
      </c>
      <c r="EB234" s="209">
        <f t="shared" ca="1" si="1884"/>
        <v>264715.40964477969</v>
      </c>
      <c r="EC234" s="209">
        <f t="shared" ref="EC234:GN234" ca="1" si="1885">IF(EC$201&gt;Exit_12,0,(EC205+EC206)/(1+Sale_VAT_Rate)*Sale_VAT_Rate+EC207/(1+Magt_Fee_VAT_Rate)*Magt_Fee_VAT_Rate)</f>
        <v>264715.40964477969</v>
      </c>
      <c r="ED234" s="209">
        <f t="shared" ca="1" si="1885"/>
        <v>264715.40964477969</v>
      </c>
      <c r="EE234" s="209">
        <f t="shared" ca="1" si="1885"/>
        <v>264715.40964477969</v>
      </c>
      <c r="EF234" s="209">
        <f t="shared" ca="1" si="1885"/>
        <v>264715.40964477969</v>
      </c>
      <c r="EG234" s="209">
        <f t="shared" ca="1" si="1885"/>
        <v>264715.40964477969</v>
      </c>
      <c r="EH234" s="209">
        <f t="shared" ca="1" si="1885"/>
        <v>264715.40964477969</v>
      </c>
      <c r="EI234" s="209">
        <f t="shared" ca="1" si="1885"/>
        <v>270093.37661554205</v>
      </c>
      <c r="EJ234" s="209">
        <f t="shared" ca="1" si="1885"/>
        <v>277649.87112362788</v>
      </c>
      <c r="EK234" s="209">
        <f t="shared" ca="1" si="1885"/>
        <v>277649.87112362788</v>
      </c>
      <c r="EL234" s="209">
        <f t="shared" ca="1" si="1885"/>
        <v>277649.87112362788</v>
      </c>
      <c r="EM234" s="209">
        <f t="shared" ca="1" si="1885"/>
        <v>277649.87112362788</v>
      </c>
      <c r="EN234" s="209">
        <f t="shared" ca="1" si="1885"/>
        <v>277649.87112362788</v>
      </c>
      <c r="EO234" s="209">
        <f t="shared" ca="1" si="1885"/>
        <v>277649.87112362788</v>
      </c>
      <c r="EP234" s="209">
        <f t="shared" ca="1" si="1885"/>
        <v>277649.87112362788</v>
      </c>
      <c r="EQ234" s="209">
        <f t="shared" ca="1" si="1885"/>
        <v>277649.87112362788</v>
      </c>
      <c r="ER234" s="209">
        <f t="shared" ca="1" si="1885"/>
        <v>277649.87112362788</v>
      </c>
      <c r="ES234" s="209">
        <f t="shared" ca="1" si="1885"/>
        <v>277649.87112362788</v>
      </c>
      <c r="ET234" s="209">
        <f t="shared" ca="1" si="1885"/>
        <v>277649.87112362788</v>
      </c>
      <c r="EU234" s="209">
        <f t="shared" ca="1" si="1885"/>
        <v>247963.62391906721</v>
      </c>
      <c r="EV234" s="209">
        <f t="shared" ca="1" si="1885"/>
        <v>255897.94315255727</v>
      </c>
      <c r="EW234" s="209">
        <f t="shared" ca="1" si="1885"/>
        <v>338735.90817193425</v>
      </c>
      <c r="EX234" s="209">
        <f t="shared" ca="1" si="1885"/>
        <v>359857.15517518326</v>
      </c>
      <c r="EY234" s="209">
        <f t="shared" ca="1" si="1885"/>
        <v>359857.15517518326</v>
      </c>
      <c r="EZ234" s="209">
        <f t="shared" ca="1" si="1885"/>
        <v>359857.15517518326</v>
      </c>
      <c r="FA234" s="209">
        <f t="shared" ca="1" si="1885"/>
        <v>359857.15517518326</v>
      </c>
      <c r="FB234" s="209">
        <f t="shared" ca="1" si="1885"/>
        <v>359857.15517518326</v>
      </c>
      <c r="FC234" s="209">
        <f t="shared" ca="1" si="1885"/>
        <v>359857.15517518326</v>
      </c>
      <c r="FD234" s="209">
        <f t="shared" ca="1" si="1885"/>
        <v>359857.15517518326</v>
      </c>
      <c r="FE234" s="209">
        <f t="shared" ca="1" si="1885"/>
        <v>359857.15517518326</v>
      </c>
      <c r="FF234" s="209">
        <f t="shared" ca="1" si="1885"/>
        <v>359857.15517518326</v>
      </c>
      <c r="FG234" s="209">
        <f t="shared" ca="1" si="1885"/>
        <v>365861.89179570402</v>
      </c>
      <c r="FH234" s="209">
        <f t="shared" ca="1" si="1885"/>
        <v>374192.92699086852</v>
      </c>
      <c r="FI234" s="209">
        <f t="shared" ca="1" si="1885"/>
        <v>377056.4041800577</v>
      </c>
      <c r="FJ234" s="209">
        <f t="shared" ca="1" si="1885"/>
        <v>377056.4041800577</v>
      </c>
      <c r="FK234" s="209">
        <f t="shared" si="1885"/>
        <v>0</v>
      </c>
      <c r="FL234" s="209">
        <f t="shared" si="1885"/>
        <v>0</v>
      </c>
      <c r="FM234" s="209">
        <f t="shared" si="1885"/>
        <v>0</v>
      </c>
      <c r="FN234" s="209">
        <f t="shared" si="1885"/>
        <v>0</v>
      </c>
      <c r="FO234" s="209">
        <f t="shared" si="1885"/>
        <v>0</v>
      </c>
      <c r="FP234" s="209">
        <f t="shared" si="1885"/>
        <v>0</v>
      </c>
      <c r="FQ234" s="209">
        <f t="shared" si="1885"/>
        <v>0</v>
      </c>
      <c r="FR234" s="209">
        <f t="shared" si="1885"/>
        <v>0</v>
      </c>
      <c r="FS234" s="209">
        <f t="shared" si="1885"/>
        <v>0</v>
      </c>
      <c r="FT234" s="209">
        <f t="shared" si="1885"/>
        <v>0</v>
      </c>
      <c r="FU234" s="209">
        <f t="shared" si="1885"/>
        <v>0</v>
      </c>
      <c r="FV234" s="209">
        <f t="shared" si="1885"/>
        <v>0</v>
      </c>
      <c r="FW234" s="209">
        <f t="shared" si="1885"/>
        <v>0</v>
      </c>
      <c r="FX234" s="209">
        <f t="shared" si="1885"/>
        <v>0</v>
      </c>
      <c r="FY234" s="209">
        <f t="shared" si="1885"/>
        <v>0</v>
      </c>
      <c r="FZ234" s="209">
        <f t="shared" si="1885"/>
        <v>0</v>
      </c>
      <c r="GA234" s="209">
        <f t="shared" si="1885"/>
        <v>0</v>
      </c>
      <c r="GB234" s="209">
        <f t="shared" si="1885"/>
        <v>0</v>
      </c>
      <c r="GC234" s="209">
        <f t="shared" si="1885"/>
        <v>0</v>
      </c>
      <c r="GD234" s="209">
        <f t="shared" si="1885"/>
        <v>0</v>
      </c>
      <c r="GE234" s="209">
        <f t="shared" si="1885"/>
        <v>0</v>
      </c>
      <c r="GF234" s="209">
        <f t="shared" si="1885"/>
        <v>0</v>
      </c>
      <c r="GG234" s="209">
        <f t="shared" si="1885"/>
        <v>0</v>
      </c>
      <c r="GH234" s="209">
        <f t="shared" si="1885"/>
        <v>0</v>
      </c>
      <c r="GI234" s="209">
        <f t="shared" si="1885"/>
        <v>0</v>
      </c>
      <c r="GJ234" s="209">
        <f t="shared" si="1885"/>
        <v>0</v>
      </c>
      <c r="GK234" s="209">
        <f t="shared" si="1885"/>
        <v>0</v>
      </c>
      <c r="GL234" s="209">
        <f t="shared" si="1885"/>
        <v>0</v>
      </c>
      <c r="GM234" s="209">
        <f t="shared" si="1885"/>
        <v>0</v>
      </c>
      <c r="GN234" s="209">
        <f t="shared" si="1885"/>
        <v>0</v>
      </c>
      <c r="GO234" s="209">
        <f t="shared" ref="GO234:IU234" si="1886">IF(GO$201&gt;Exit_12,0,(GO205+GO206)/(1+Sale_VAT_Rate)*Sale_VAT_Rate+GO207/(1+Magt_Fee_VAT_Rate)*Magt_Fee_VAT_Rate)</f>
        <v>0</v>
      </c>
      <c r="GP234" s="209">
        <f t="shared" si="1886"/>
        <v>0</v>
      </c>
      <c r="GQ234" s="209">
        <f t="shared" si="1886"/>
        <v>0</v>
      </c>
      <c r="GR234" s="209">
        <f t="shared" si="1886"/>
        <v>0</v>
      </c>
      <c r="GS234" s="209">
        <f t="shared" si="1886"/>
        <v>0</v>
      </c>
      <c r="GT234" s="209">
        <f t="shared" si="1886"/>
        <v>0</v>
      </c>
      <c r="GU234" s="209">
        <f t="shared" si="1886"/>
        <v>0</v>
      </c>
      <c r="GV234" s="209">
        <f t="shared" si="1886"/>
        <v>0</v>
      </c>
      <c r="GW234" s="209">
        <f t="shared" si="1886"/>
        <v>0</v>
      </c>
      <c r="GX234" s="209">
        <f t="shared" si="1886"/>
        <v>0</v>
      </c>
      <c r="GY234" s="209">
        <f t="shared" si="1886"/>
        <v>0</v>
      </c>
      <c r="GZ234" s="209">
        <f t="shared" si="1886"/>
        <v>0</v>
      </c>
      <c r="HA234" s="209">
        <f t="shared" si="1886"/>
        <v>0</v>
      </c>
      <c r="HB234" s="209">
        <f t="shared" si="1886"/>
        <v>0</v>
      </c>
      <c r="HC234" s="209">
        <f t="shared" si="1886"/>
        <v>0</v>
      </c>
      <c r="HD234" s="209">
        <f t="shared" si="1886"/>
        <v>0</v>
      </c>
      <c r="HE234" s="209">
        <f t="shared" si="1886"/>
        <v>0</v>
      </c>
      <c r="HF234" s="209">
        <f t="shared" si="1886"/>
        <v>0</v>
      </c>
      <c r="HG234" s="209">
        <f t="shared" si="1886"/>
        <v>0</v>
      </c>
      <c r="HH234" s="209">
        <f t="shared" si="1886"/>
        <v>0</v>
      </c>
      <c r="HI234" s="209">
        <f t="shared" si="1886"/>
        <v>0</v>
      </c>
      <c r="HJ234" s="209">
        <f t="shared" si="1886"/>
        <v>0</v>
      </c>
      <c r="HK234" s="209">
        <f t="shared" si="1886"/>
        <v>0</v>
      </c>
      <c r="HL234" s="209">
        <f t="shared" si="1886"/>
        <v>0</v>
      </c>
      <c r="HM234" s="209">
        <f t="shared" si="1886"/>
        <v>0</v>
      </c>
      <c r="HN234" s="209">
        <f t="shared" si="1886"/>
        <v>0</v>
      </c>
      <c r="HO234" s="209">
        <f t="shared" si="1886"/>
        <v>0</v>
      </c>
      <c r="HP234" s="209">
        <f t="shared" si="1886"/>
        <v>0</v>
      </c>
      <c r="HQ234" s="209">
        <f t="shared" si="1886"/>
        <v>0</v>
      </c>
      <c r="HR234" s="209">
        <f t="shared" si="1886"/>
        <v>0</v>
      </c>
      <c r="HS234" s="209">
        <f t="shared" si="1886"/>
        <v>0</v>
      </c>
      <c r="HT234" s="209">
        <f t="shared" si="1886"/>
        <v>0</v>
      </c>
      <c r="HU234" s="209">
        <f t="shared" si="1886"/>
        <v>0</v>
      </c>
      <c r="HV234" s="209">
        <f t="shared" si="1886"/>
        <v>0</v>
      </c>
      <c r="HW234" s="209">
        <f t="shared" si="1886"/>
        <v>0</v>
      </c>
      <c r="HX234" s="209">
        <f t="shared" si="1886"/>
        <v>0</v>
      </c>
      <c r="HY234" s="209">
        <f t="shared" si="1886"/>
        <v>0</v>
      </c>
      <c r="HZ234" s="209">
        <f t="shared" si="1886"/>
        <v>0</v>
      </c>
      <c r="IA234" s="209">
        <f t="shared" si="1886"/>
        <v>0</v>
      </c>
      <c r="IB234" s="209">
        <f t="shared" si="1886"/>
        <v>0</v>
      </c>
      <c r="IC234" s="209">
        <f t="shared" si="1886"/>
        <v>0</v>
      </c>
      <c r="ID234" s="209">
        <f t="shared" si="1886"/>
        <v>0</v>
      </c>
      <c r="IE234" s="209">
        <f t="shared" si="1886"/>
        <v>0</v>
      </c>
      <c r="IF234" s="209">
        <f t="shared" si="1886"/>
        <v>0</v>
      </c>
      <c r="IG234" s="209">
        <f t="shared" si="1886"/>
        <v>0</v>
      </c>
      <c r="IH234" s="209">
        <f t="shared" si="1886"/>
        <v>0</v>
      </c>
      <c r="II234" s="209">
        <f t="shared" si="1886"/>
        <v>0</v>
      </c>
      <c r="IJ234" s="209">
        <f t="shared" si="1886"/>
        <v>0</v>
      </c>
      <c r="IK234" s="209">
        <f t="shared" si="1886"/>
        <v>0</v>
      </c>
      <c r="IL234" s="209">
        <f t="shared" si="1886"/>
        <v>0</v>
      </c>
      <c r="IM234" s="209">
        <f t="shared" si="1886"/>
        <v>0</v>
      </c>
      <c r="IN234" s="209">
        <f t="shared" si="1886"/>
        <v>0</v>
      </c>
      <c r="IO234" s="209">
        <f t="shared" si="1886"/>
        <v>0</v>
      </c>
      <c r="IP234" s="209">
        <f t="shared" si="1886"/>
        <v>0</v>
      </c>
      <c r="IQ234" s="209">
        <f t="shared" si="1886"/>
        <v>0</v>
      </c>
      <c r="IR234" s="209">
        <f t="shared" ca="1" si="1886"/>
        <v>0</v>
      </c>
      <c r="IS234" s="209">
        <f t="shared" ca="1" si="1886"/>
        <v>0</v>
      </c>
      <c r="IT234" s="209">
        <f t="shared" ca="1" si="1886"/>
        <v>0</v>
      </c>
      <c r="IU234" s="209">
        <f t="shared" ca="1" si="1886"/>
        <v>0</v>
      </c>
    </row>
    <row r="235" spans="1:255">
      <c r="B235" s="210" t="s">
        <v>261</v>
      </c>
      <c r="C235" s="209"/>
      <c r="D235" s="208"/>
      <c r="E235" s="209">
        <f t="shared" ref="E235:BP235" si="1887">IF(AND(E197=12,E201&lt;Exit),SUMIF(198:198,YEAR(E201),209:209),IF(E201=Exit,SUMIFS(209:209,198:198,YEAR(E201),201:201,"&lt;="&amp;Exit),IF(E201=Exit_12,SUMIFS(209:209,201:201,"&lt;="&amp;Exit_12,201:201,"&gt;"&amp;Exit),0)))*Operating_Input_Tax_Rate</f>
        <v>0</v>
      </c>
      <c r="F235" s="209">
        <f t="shared" si="1887"/>
        <v>0</v>
      </c>
      <c r="G235" s="209">
        <f t="shared" si="1887"/>
        <v>0</v>
      </c>
      <c r="H235" s="209">
        <f t="shared" si="1887"/>
        <v>0</v>
      </c>
      <c r="I235" s="209">
        <f t="shared" si="1887"/>
        <v>0</v>
      </c>
      <c r="J235" s="209">
        <f t="shared" ca="1" si="1887"/>
        <v>480000</v>
      </c>
      <c r="K235" s="209">
        <f t="shared" si="1887"/>
        <v>0</v>
      </c>
      <c r="L235" s="209">
        <f t="shared" si="1887"/>
        <v>0</v>
      </c>
      <c r="M235" s="209">
        <f t="shared" si="1887"/>
        <v>0</v>
      </c>
      <c r="N235" s="209">
        <f t="shared" si="1887"/>
        <v>0</v>
      </c>
      <c r="O235" s="209">
        <f t="shared" si="1887"/>
        <v>0</v>
      </c>
      <c r="P235" s="209">
        <f t="shared" si="1887"/>
        <v>0</v>
      </c>
      <c r="Q235" s="209">
        <f t="shared" si="1887"/>
        <v>0</v>
      </c>
      <c r="R235" s="209">
        <f t="shared" si="1887"/>
        <v>0</v>
      </c>
      <c r="S235" s="209">
        <f t="shared" si="1887"/>
        <v>0</v>
      </c>
      <c r="T235" s="209">
        <f t="shared" si="1887"/>
        <v>0</v>
      </c>
      <c r="U235" s="209">
        <f t="shared" si="1887"/>
        <v>0</v>
      </c>
      <c r="V235" s="209">
        <f t="shared" ca="1" si="1887"/>
        <v>480000</v>
      </c>
      <c r="W235" s="209">
        <f t="shared" si="1887"/>
        <v>0</v>
      </c>
      <c r="X235" s="209">
        <f t="shared" si="1887"/>
        <v>0</v>
      </c>
      <c r="Y235" s="209">
        <f t="shared" si="1887"/>
        <v>0</v>
      </c>
      <c r="Z235" s="209">
        <f t="shared" si="1887"/>
        <v>0</v>
      </c>
      <c r="AA235" s="209">
        <f t="shared" si="1887"/>
        <v>0</v>
      </c>
      <c r="AB235" s="209">
        <f t="shared" si="1887"/>
        <v>0</v>
      </c>
      <c r="AC235" s="209">
        <f t="shared" si="1887"/>
        <v>0</v>
      </c>
      <c r="AD235" s="209">
        <f t="shared" si="1887"/>
        <v>0</v>
      </c>
      <c r="AE235" s="209">
        <f t="shared" si="1887"/>
        <v>0</v>
      </c>
      <c r="AF235" s="209">
        <f t="shared" si="1887"/>
        <v>0</v>
      </c>
      <c r="AG235" s="209">
        <f t="shared" si="1887"/>
        <v>0</v>
      </c>
      <c r="AH235" s="209">
        <f t="shared" ca="1" si="1887"/>
        <v>480000</v>
      </c>
      <c r="AI235" s="209">
        <f t="shared" si="1887"/>
        <v>0</v>
      </c>
      <c r="AJ235" s="209">
        <f t="shared" si="1887"/>
        <v>0</v>
      </c>
      <c r="AK235" s="209">
        <f t="shared" si="1887"/>
        <v>0</v>
      </c>
      <c r="AL235" s="209">
        <f t="shared" si="1887"/>
        <v>0</v>
      </c>
      <c r="AM235" s="209">
        <f t="shared" si="1887"/>
        <v>0</v>
      </c>
      <c r="AN235" s="209">
        <f t="shared" si="1887"/>
        <v>0</v>
      </c>
      <c r="AO235" s="209">
        <f t="shared" si="1887"/>
        <v>0</v>
      </c>
      <c r="AP235" s="209">
        <f t="shared" si="1887"/>
        <v>0</v>
      </c>
      <c r="AQ235" s="209">
        <f t="shared" si="1887"/>
        <v>0</v>
      </c>
      <c r="AR235" s="209">
        <f t="shared" si="1887"/>
        <v>0</v>
      </c>
      <c r="AS235" s="209">
        <f t="shared" si="1887"/>
        <v>0</v>
      </c>
      <c r="AT235" s="209">
        <f t="shared" ca="1" si="1887"/>
        <v>480000</v>
      </c>
      <c r="AU235" s="209">
        <f t="shared" si="1887"/>
        <v>0</v>
      </c>
      <c r="AV235" s="209">
        <f t="shared" si="1887"/>
        <v>0</v>
      </c>
      <c r="AW235" s="209">
        <f t="shared" si="1887"/>
        <v>0</v>
      </c>
      <c r="AX235" s="209">
        <f t="shared" si="1887"/>
        <v>0</v>
      </c>
      <c r="AY235" s="209">
        <f t="shared" si="1887"/>
        <v>0</v>
      </c>
      <c r="AZ235" s="209">
        <f t="shared" si="1887"/>
        <v>0</v>
      </c>
      <c r="BA235" s="209">
        <f t="shared" si="1887"/>
        <v>0</v>
      </c>
      <c r="BB235" s="209">
        <f t="shared" si="1887"/>
        <v>0</v>
      </c>
      <c r="BC235" s="209">
        <f t="shared" si="1887"/>
        <v>0</v>
      </c>
      <c r="BD235" s="209">
        <f t="shared" si="1887"/>
        <v>0</v>
      </c>
      <c r="BE235" s="209">
        <f t="shared" si="1887"/>
        <v>0</v>
      </c>
      <c r="BF235" s="209">
        <f t="shared" ca="1" si="1887"/>
        <v>480000</v>
      </c>
      <c r="BG235" s="209">
        <f t="shared" si="1887"/>
        <v>0</v>
      </c>
      <c r="BH235" s="209">
        <f t="shared" si="1887"/>
        <v>0</v>
      </c>
      <c r="BI235" s="209">
        <f t="shared" si="1887"/>
        <v>0</v>
      </c>
      <c r="BJ235" s="209">
        <f t="shared" si="1887"/>
        <v>0</v>
      </c>
      <c r="BK235" s="209">
        <f t="shared" si="1887"/>
        <v>0</v>
      </c>
      <c r="BL235" s="209">
        <f t="shared" si="1887"/>
        <v>0</v>
      </c>
      <c r="BM235" s="209">
        <f t="shared" si="1887"/>
        <v>0</v>
      </c>
      <c r="BN235" s="209">
        <f t="shared" si="1887"/>
        <v>0</v>
      </c>
      <c r="BO235" s="209">
        <f t="shared" si="1887"/>
        <v>0</v>
      </c>
      <c r="BP235" s="209">
        <f t="shared" si="1887"/>
        <v>0</v>
      </c>
      <c r="BQ235" s="209">
        <f t="shared" ref="BQ235:EB235" si="1888">IF(AND(BQ197=12,BQ201&lt;Exit),SUMIF(198:198,YEAR(BQ201),209:209),IF(BQ201=Exit,SUMIFS(209:209,198:198,YEAR(BQ201),201:201,"&lt;="&amp;Exit),IF(BQ201=Exit_12,SUMIFS(209:209,201:201,"&lt;="&amp;Exit_12,201:201,"&gt;"&amp;Exit),0)))*Operating_Input_Tax_Rate</f>
        <v>0</v>
      </c>
      <c r="BR235" s="209">
        <f t="shared" ca="1" si="1888"/>
        <v>480000</v>
      </c>
      <c r="BS235" s="209">
        <f t="shared" si="1888"/>
        <v>0</v>
      </c>
      <c r="BT235" s="209">
        <f t="shared" si="1888"/>
        <v>0</v>
      </c>
      <c r="BU235" s="209">
        <f t="shared" si="1888"/>
        <v>0</v>
      </c>
      <c r="BV235" s="209">
        <f t="shared" si="1888"/>
        <v>0</v>
      </c>
      <c r="BW235" s="209">
        <f t="shared" si="1888"/>
        <v>0</v>
      </c>
      <c r="BX235" s="209">
        <f t="shared" si="1888"/>
        <v>0</v>
      </c>
      <c r="BY235" s="209">
        <f t="shared" si="1888"/>
        <v>0</v>
      </c>
      <c r="BZ235" s="209">
        <f t="shared" si="1888"/>
        <v>0</v>
      </c>
      <c r="CA235" s="209">
        <f t="shared" si="1888"/>
        <v>0</v>
      </c>
      <c r="CB235" s="209">
        <f t="shared" si="1888"/>
        <v>0</v>
      </c>
      <c r="CC235" s="209">
        <f t="shared" si="1888"/>
        <v>0</v>
      </c>
      <c r="CD235" s="209">
        <f t="shared" ca="1" si="1888"/>
        <v>558180.27320835809</v>
      </c>
      <c r="CE235" s="209">
        <f t="shared" si="1888"/>
        <v>0</v>
      </c>
      <c r="CF235" s="209">
        <f t="shared" si="1888"/>
        <v>0</v>
      </c>
      <c r="CG235" s="209">
        <f t="shared" si="1888"/>
        <v>0</v>
      </c>
      <c r="CH235" s="209">
        <f t="shared" si="1888"/>
        <v>0</v>
      </c>
      <c r="CI235" s="209">
        <f t="shared" si="1888"/>
        <v>0</v>
      </c>
      <c r="CJ235" s="209">
        <f t="shared" si="1888"/>
        <v>0</v>
      </c>
      <c r="CK235" s="209">
        <f t="shared" si="1888"/>
        <v>0</v>
      </c>
      <c r="CL235" s="209">
        <f t="shared" si="1888"/>
        <v>0</v>
      </c>
      <c r="CM235" s="209">
        <f t="shared" si="1888"/>
        <v>0</v>
      </c>
      <c r="CN235" s="209">
        <f t="shared" si="1888"/>
        <v>0</v>
      </c>
      <c r="CO235" s="209">
        <f t="shared" si="1888"/>
        <v>0</v>
      </c>
      <c r="CP235" s="209">
        <f t="shared" ca="1" si="1888"/>
        <v>1434798.4799190448</v>
      </c>
      <c r="CQ235" s="209">
        <f t="shared" si="1888"/>
        <v>0</v>
      </c>
      <c r="CR235" s="209">
        <f t="shared" si="1888"/>
        <v>0</v>
      </c>
      <c r="CS235" s="209">
        <f t="shared" si="1888"/>
        <v>0</v>
      </c>
      <c r="CT235" s="209">
        <f t="shared" si="1888"/>
        <v>0</v>
      </c>
      <c r="CU235" s="209">
        <f t="shared" si="1888"/>
        <v>0</v>
      </c>
      <c r="CV235" s="209">
        <f t="shared" si="1888"/>
        <v>0</v>
      </c>
      <c r="CW235" s="209">
        <f t="shared" si="1888"/>
        <v>0</v>
      </c>
      <c r="CX235" s="209">
        <f t="shared" si="1888"/>
        <v>0</v>
      </c>
      <c r="CY235" s="209">
        <f t="shared" si="1888"/>
        <v>0</v>
      </c>
      <c r="CZ235" s="209">
        <f t="shared" si="1888"/>
        <v>0</v>
      </c>
      <c r="DA235" s="209">
        <f t="shared" si="1888"/>
        <v>0</v>
      </c>
      <c r="DB235" s="209">
        <f t="shared" ca="1" si="1888"/>
        <v>1666603.6353595341</v>
      </c>
      <c r="DC235" s="209">
        <f t="shared" si="1888"/>
        <v>0</v>
      </c>
      <c r="DD235" s="209">
        <f t="shared" si="1888"/>
        <v>0</v>
      </c>
      <c r="DE235" s="209">
        <f t="shared" si="1888"/>
        <v>0</v>
      </c>
      <c r="DF235" s="209">
        <f t="shared" si="1888"/>
        <v>0</v>
      </c>
      <c r="DG235" s="209">
        <f t="shared" si="1888"/>
        <v>0</v>
      </c>
      <c r="DH235" s="209">
        <f t="shared" si="1888"/>
        <v>0</v>
      </c>
      <c r="DI235" s="209">
        <f t="shared" si="1888"/>
        <v>0</v>
      </c>
      <c r="DJ235" s="209">
        <f t="shared" si="1888"/>
        <v>0</v>
      </c>
      <c r="DK235" s="209">
        <f t="shared" si="1888"/>
        <v>0</v>
      </c>
      <c r="DL235" s="209">
        <f t="shared" si="1888"/>
        <v>0</v>
      </c>
      <c r="DM235" s="209">
        <f t="shared" si="1888"/>
        <v>0</v>
      </c>
      <c r="DN235" s="209">
        <f t="shared" ca="1" si="1888"/>
        <v>1715900.4286690641</v>
      </c>
      <c r="DO235" s="209">
        <f t="shared" si="1888"/>
        <v>0</v>
      </c>
      <c r="DP235" s="209">
        <f t="shared" si="1888"/>
        <v>0</v>
      </c>
      <c r="DQ235" s="209">
        <f t="shared" si="1888"/>
        <v>0</v>
      </c>
      <c r="DR235" s="209">
        <f t="shared" si="1888"/>
        <v>0</v>
      </c>
      <c r="DS235" s="209">
        <f t="shared" si="1888"/>
        <v>0</v>
      </c>
      <c r="DT235" s="209">
        <f t="shared" si="1888"/>
        <v>0</v>
      </c>
      <c r="DU235" s="209">
        <f t="shared" si="1888"/>
        <v>0</v>
      </c>
      <c r="DV235" s="209">
        <f t="shared" si="1888"/>
        <v>0</v>
      </c>
      <c r="DW235" s="209">
        <f t="shared" si="1888"/>
        <v>0</v>
      </c>
      <c r="DX235" s="209">
        <f t="shared" si="1888"/>
        <v>0</v>
      </c>
      <c r="DY235" s="209">
        <f t="shared" si="1888"/>
        <v>0</v>
      </c>
      <c r="DZ235" s="209">
        <f t="shared" ca="1" si="1888"/>
        <v>1713134.8530773288</v>
      </c>
      <c r="EA235" s="209">
        <f t="shared" si="1888"/>
        <v>0</v>
      </c>
      <c r="EB235" s="209">
        <f t="shared" si="1888"/>
        <v>0</v>
      </c>
      <c r="EC235" s="209">
        <f t="shared" ref="EC235:GN235" si="1889">IF(AND(EC197=12,EC201&lt;Exit),SUMIF(198:198,YEAR(EC201),209:209),IF(EC201=Exit,SUMIFS(209:209,198:198,YEAR(EC201),201:201,"&lt;="&amp;Exit),IF(EC201=Exit_12,SUMIFS(209:209,201:201,"&lt;="&amp;Exit_12,201:201,"&gt;"&amp;Exit),0)))*Operating_Input_Tax_Rate</f>
        <v>0</v>
      </c>
      <c r="ED235" s="209">
        <f t="shared" si="1889"/>
        <v>0</v>
      </c>
      <c r="EE235" s="209">
        <f t="shared" si="1889"/>
        <v>0</v>
      </c>
      <c r="EF235" s="209">
        <f t="shared" si="1889"/>
        <v>0</v>
      </c>
      <c r="EG235" s="209">
        <f t="shared" si="1889"/>
        <v>0</v>
      </c>
      <c r="EH235" s="209">
        <f t="shared" si="1889"/>
        <v>0</v>
      </c>
      <c r="EI235" s="209">
        <f t="shared" si="1889"/>
        <v>0</v>
      </c>
      <c r="EJ235" s="209">
        <f t="shared" si="1889"/>
        <v>0</v>
      </c>
      <c r="EK235" s="209">
        <f t="shared" si="1889"/>
        <v>0</v>
      </c>
      <c r="EL235" s="209">
        <f t="shared" ca="1" si="1889"/>
        <v>1868868.520330779</v>
      </c>
      <c r="EM235" s="209">
        <f t="shared" si="1889"/>
        <v>0</v>
      </c>
      <c r="EN235" s="209">
        <f t="shared" si="1889"/>
        <v>0</v>
      </c>
      <c r="EO235" s="209">
        <f t="shared" si="1889"/>
        <v>0</v>
      </c>
      <c r="EP235" s="209">
        <f t="shared" si="1889"/>
        <v>0</v>
      </c>
      <c r="EQ235" s="209">
        <f t="shared" si="1889"/>
        <v>0</v>
      </c>
      <c r="ER235" s="209">
        <f t="shared" si="1889"/>
        <v>0</v>
      </c>
      <c r="ES235" s="209">
        <f t="shared" si="1889"/>
        <v>0</v>
      </c>
      <c r="ET235" s="209">
        <f t="shared" si="1889"/>
        <v>0</v>
      </c>
      <c r="EU235" s="209">
        <f t="shared" si="1889"/>
        <v>0</v>
      </c>
      <c r="EV235" s="209">
        <f t="shared" si="1889"/>
        <v>0</v>
      </c>
      <c r="EW235" s="209">
        <f t="shared" si="1889"/>
        <v>0</v>
      </c>
      <c r="EX235" s="209">
        <f t="shared" ca="1" si="1889"/>
        <v>1954805.4007310462</v>
      </c>
      <c r="EY235" s="209">
        <f t="shared" si="1889"/>
        <v>0</v>
      </c>
      <c r="EZ235" s="209">
        <f t="shared" si="1889"/>
        <v>0</v>
      </c>
      <c r="FA235" s="209">
        <f t="shared" si="1889"/>
        <v>0</v>
      </c>
      <c r="FB235" s="209">
        <f t="shared" si="1889"/>
        <v>0</v>
      </c>
      <c r="FC235" s="209">
        <f t="shared" si="1889"/>
        <v>0</v>
      </c>
      <c r="FD235" s="209">
        <f t="shared" si="1889"/>
        <v>0</v>
      </c>
      <c r="FE235" s="209">
        <f t="shared" si="1889"/>
        <v>0</v>
      </c>
      <c r="FF235" s="209">
        <f t="shared" si="1889"/>
        <v>0</v>
      </c>
      <c r="FG235" s="209">
        <f t="shared" si="1889"/>
        <v>0</v>
      </c>
      <c r="FH235" s="209">
        <f t="shared" si="1889"/>
        <v>0</v>
      </c>
      <c r="FI235" s="209">
        <f t="shared" si="1889"/>
        <v>0</v>
      </c>
      <c r="FJ235" s="209">
        <f t="shared" ca="1" si="1889"/>
        <v>2342240.6017514295</v>
      </c>
      <c r="FK235" s="209">
        <f t="shared" si="1889"/>
        <v>0</v>
      </c>
      <c r="FL235" s="209">
        <f t="shared" si="1889"/>
        <v>0</v>
      </c>
      <c r="FM235" s="209">
        <f t="shared" si="1889"/>
        <v>0</v>
      </c>
      <c r="FN235" s="209">
        <f t="shared" si="1889"/>
        <v>0</v>
      </c>
      <c r="FO235" s="209">
        <f t="shared" si="1889"/>
        <v>0</v>
      </c>
      <c r="FP235" s="209">
        <f t="shared" si="1889"/>
        <v>0</v>
      </c>
      <c r="FQ235" s="209">
        <f t="shared" si="1889"/>
        <v>0</v>
      </c>
      <c r="FR235" s="209">
        <f t="shared" si="1889"/>
        <v>0</v>
      </c>
      <c r="FS235" s="209">
        <f t="shared" si="1889"/>
        <v>0</v>
      </c>
      <c r="FT235" s="209">
        <f t="shared" si="1889"/>
        <v>0</v>
      </c>
      <c r="FU235" s="209">
        <f t="shared" si="1889"/>
        <v>0</v>
      </c>
      <c r="FV235" s="209">
        <f t="shared" si="1889"/>
        <v>0</v>
      </c>
      <c r="FW235" s="209">
        <f t="shared" si="1889"/>
        <v>0</v>
      </c>
      <c r="FX235" s="209">
        <f t="shared" si="1889"/>
        <v>0</v>
      </c>
      <c r="FY235" s="209">
        <f t="shared" si="1889"/>
        <v>0</v>
      </c>
      <c r="FZ235" s="209">
        <f t="shared" si="1889"/>
        <v>0</v>
      </c>
      <c r="GA235" s="209">
        <f t="shared" si="1889"/>
        <v>0</v>
      </c>
      <c r="GB235" s="209">
        <f t="shared" si="1889"/>
        <v>0</v>
      </c>
      <c r="GC235" s="209">
        <f t="shared" si="1889"/>
        <v>0</v>
      </c>
      <c r="GD235" s="209">
        <f t="shared" si="1889"/>
        <v>0</v>
      </c>
      <c r="GE235" s="209">
        <f t="shared" si="1889"/>
        <v>0</v>
      </c>
      <c r="GF235" s="209">
        <f t="shared" si="1889"/>
        <v>0</v>
      </c>
      <c r="GG235" s="209">
        <f t="shared" si="1889"/>
        <v>0</v>
      </c>
      <c r="GH235" s="209">
        <f t="shared" si="1889"/>
        <v>0</v>
      </c>
      <c r="GI235" s="209">
        <f t="shared" si="1889"/>
        <v>0</v>
      </c>
      <c r="GJ235" s="209">
        <f t="shared" si="1889"/>
        <v>0</v>
      </c>
      <c r="GK235" s="209">
        <f t="shared" si="1889"/>
        <v>0</v>
      </c>
      <c r="GL235" s="209">
        <f t="shared" si="1889"/>
        <v>0</v>
      </c>
      <c r="GM235" s="209">
        <f t="shared" si="1889"/>
        <v>0</v>
      </c>
      <c r="GN235" s="209">
        <f t="shared" si="1889"/>
        <v>0</v>
      </c>
      <c r="GO235" s="209">
        <f t="shared" ref="GO235:IU235" si="1890">IF(AND(GO197=12,GO201&lt;Exit),SUMIF(198:198,YEAR(GO201),209:209),IF(GO201=Exit,SUMIFS(209:209,198:198,YEAR(GO201),201:201,"&lt;="&amp;Exit),IF(GO201=Exit_12,SUMIFS(209:209,201:201,"&lt;="&amp;Exit_12,201:201,"&gt;"&amp;Exit),0)))*Operating_Input_Tax_Rate</f>
        <v>0</v>
      </c>
      <c r="GP235" s="209">
        <f t="shared" si="1890"/>
        <v>0</v>
      </c>
      <c r="GQ235" s="209">
        <f t="shared" si="1890"/>
        <v>0</v>
      </c>
      <c r="GR235" s="209">
        <f t="shared" si="1890"/>
        <v>0</v>
      </c>
      <c r="GS235" s="209">
        <f t="shared" si="1890"/>
        <v>0</v>
      </c>
      <c r="GT235" s="209">
        <f t="shared" si="1890"/>
        <v>0</v>
      </c>
      <c r="GU235" s="209">
        <f t="shared" si="1890"/>
        <v>0</v>
      </c>
      <c r="GV235" s="209">
        <f t="shared" si="1890"/>
        <v>0</v>
      </c>
      <c r="GW235" s="209">
        <f t="shared" si="1890"/>
        <v>0</v>
      </c>
      <c r="GX235" s="209">
        <f t="shared" si="1890"/>
        <v>0</v>
      </c>
      <c r="GY235" s="209">
        <f t="shared" si="1890"/>
        <v>0</v>
      </c>
      <c r="GZ235" s="209">
        <f t="shared" si="1890"/>
        <v>0</v>
      </c>
      <c r="HA235" s="209">
        <f t="shared" si="1890"/>
        <v>0</v>
      </c>
      <c r="HB235" s="209">
        <f t="shared" si="1890"/>
        <v>0</v>
      </c>
      <c r="HC235" s="209">
        <f t="shared" si="1890"/>
        <v>0</v>
      </c>
      <c r="HD235" s="209">
        <f t="shared" si="1890"/>
        <v>0</v>
      </c>
      <c r="HE235" s="209">
        <f t="shared" si="1890"/>
        <v>0</v>
      </c>
      <c r="HF235" s="209">
        <f t="shared" si="1890"/>
        <v>0</v>
      </c>
      <c r="HG235" s="209">
        <f t="shared" si="1890"/>
        <v>0</v>
      </c>
      <c r="HH235" s="209">
        <f t="shared" si="1890"/>
        <v>0</v>
      </c>
      <c r="HI235" s="209">
        <f t="shared" si="1890"/>
        <v>0</v>
      </c>
      <c r="HJ235" s="209">
        <f t="shared" si="1890"/>
        <v>0</v>
      </c>
      <c r="HK235" s="209">
        <f t="shared" si="1890"/>
        <v>0</v>
      </c>
      <c r="HL235" s="209">
        <f t="shared" si="1890"/>
        <v>0</v>
      </c>
      <c r="HM235" s="209">
        <f t="shared" si="1890"/>
        <v>0</v>
      </c>
      <c r="HN235" s="209">
        <f t="shared" si="1890"/>
        <v>0</v>
      </c>
      <c r="HO235" s="209">
        <f t="shared" si="1890"/>
        <v>0</v>
      </c>
      <c r="HP235" s="209">
        <f t="shared" si="1890"/>
        <v>0</v>
      </c>
      <c r="HQ235" s="209">
        <f t="shared" si="1890"/>
        <v>0</v>
      </c>
      <c r="HR235" s="209">
        <f t="shared" si="1890"/>
        <v>0</v>
      </c>
      <c r="HS235" s="209">
        <f t="shared" si="1890"/>
        <v>0</v>
      </c>
      <c r="HT235" s="209">
        <f t="shared" si="1890"/>
        <v>0</v>
      </c>
      <c r="HU235" s="209">
        <f t="shared" si="1890"/>
        <v>0</v>
      </c>
      <c r="HV235" s="209">
        <f t="shared" si="1890"/>
        <v>0</v>
      </c>
      <c r="HW235" s="209">
        <f t="shared" si="1890"/>
        <v>0</v>
      </c>
      <c r="HX235" s="209">
        <f t="shared" si="1890"/>
        <v>0</v>
      </c>
      <c r="HY235" s="209">
        <f t="shared" si="1890"/>
        <v>0</v>
      </c>
      <c r="HZ235" s="209">
        <f t="shared" si="1890"/>
        <v>0</v>
      </c>
      <c r="IA235" s="209">
        <f t="shared" si="1890"/>
        <v>0</v>
      </c>
      <c r="IB235" s="209">
        <f t="shared" si="1890"/>
        <v>0</v>
      </c>
      <c r="IC235" s="209">
        <f t="shared" si="1890"/>
        <v>0</v>
      </c>
      <c r="ID235" s="209">
        <f t="shared" si="1890"/>
        <v>0</v>
      </c>
      <c r="IE235" s="209">
        <f t="shared" si="1890"/>
        <v>0</v>
      </c>
      <c r="IF235" s="209">
        <f t="shared" si="1890"/>
        <v>0</v>
      </c>
      <c r="IG235" s="209">
        <f t="shared" si="1890"/>
        <v>0</v>
      </c>
      <c r="IH235" s="209">
        <f t="shared" si="1890"/>
        <v>0</v>
      </c>
      <c r="II235" s="209">
        <f t="shared" si="1890"/>
        <v>0</v>
      </c>
      <c r="IJ235" s="209">
        <f t="shared" si="1890"/>
        <v>0</v>
      </c>
      <c r="IK235" s="209">
        <f t="shared" si="1890"/>
        <v>0</v>
      </c>
      <c r="IL235" s="209">
        <f t="shared" si="1890"/>
        <v>0</v>
      </c>
      <c r="IM235" s="209">
        <f t="shared" si="1890"/>
        <v>0</v>
      </c>
      <c r="IN235" s="209">
        <f t="shared" si="1890"/>
        <v>0</v>
      </c>
      <c r="IO235" s="209">
        <f t="shared" si="1890"/>
        <v>0</v>
      </c>
      <c r="IP235" s="209">
        <f t="shared" si="1890"/>
        <v>0</v>
      </c>
      <c r="IQ235" s="209">
        <f t="shared" si="1890"/>
        <v>0</v>
      </c>
      <c r="IR235" s="209">
        <f t="shared" si="1890"/>
        <v>0</v>
      </c>
      <c r="IS235" s="209">
        <f t="shared" si="1890"/>
        <v>0</v>
      </c>
      <c r="IT235" s="209">
        <f t="shared" si="1890"/>
        <v>0</v>
      </c>
      <c r="IU235" s="209">
        <f t="shared" si="1890"/>
        <v>0</v>
      </c>
    </row>
    <row r="236" spans="1:255">
      <c r="B236" s="210" t="s">
        <v>262</v>
      </c>
      <c r="D236" s="208"/>
      <c r="E236" s="209">
        <f t="shared" ref="E236:BP236" si="1891">IF(AND(E156=12,E158&lt;Exit),SUMIF(157:157,YEAR(E158),160:160),IF(E158=Exit,SUMIFS(160:160,157:157,YEAR(E158),158:158,"&lt;="&amp;Exit),IF(E158=Exit_12,SUMIFS(160:160,158:158,"&lt;="&amp;Exit_12,158:158,"&gt;"&amp;Exit),0)))*Operating_Input_Tax_Rate</f>
        <v>0</v>
      </c>
      <c r="F236" s="209">
        <f t="shared" si="1891"/>
        <v>0</v>
      </c>
      <c r="G236" s="209">
        <f t="shared" si="1891"/>
        <v>0</v>
      </c>
      <c r="H236" s="209">
        <f t="shared" si="1891"/>
        <v>0</v>
      </c>
      <c r="I236" s="209">
        <f t="shared" si="1891"/>
        <v>0</v>
      </c>
      <c r="J236" s="209">
        <f t="shared" si="1891"/>
        <v>0</v>
      </c>
      <c r="K236" s="209">
        <f t="shared" si="1891"/>
        <v>0</v>
      </c>
      <c r="L236" s="209">
        <f t="shared" si="1891"/>
        <v>0</v>
      </c>
      <c r="M236" s="209">
        <f t="shared" si="1891"/>
        <v>0</v>
      </c>
      <c r="N236" s="209">
        <f t="shared" si="1891"/>
        <v>0</v>
      </c>
      <c r="O236" s="209">
        <f t="shared" si="1891"/>
        <v>0</v>
      </c>
      <c r="P236" s="209">
        <f t="shared" si="1891"/>
        <v>0</v>
      </c>
      <c r="Q236" s="209">
        <f t="shared" si="1891"/>
        <v>0</v>
      </c>
      <c r="R236" s="209">
        <f t="shared" si="1891"/>
        <v>0</v>
      </c>
      <c r="S236" s="209">
        <f t="shared" si="1891"/>
        <v>0</v>
      </c>
      <c r="T236" s="209">
        <f t="shared" si="1891"/>
        <v>0</v>
      </c>
      <c r="U236" s="209">
        <f t="shared" si="1891"/>
        <v>0</v>
      </c>
      <c r="V236" s="209">
        <f t="shared" si="1891"/>
        <v>0</v>
      </c>
      <c r="W236" s="209">
        <f t="shared" si="1891"/>
        <v>0</v>
      </c>
      <c r="X236" s="209">
        <f t="shared" si="1891"/>
        <v>0</v>
      </c>
      <c r="Y236" s="209">
        <f t="shared" si="1891"/>
        <v>0</v>
      </c>
      <c r="Z236" s="209">
        <f t="shared" si="1891"/>
        <v>0</v>
      </c>
      <c r="AA236" s="209">
        <f t="shared" si="1891"/>
        <v>0</v>
      </c>
      <c r="AB236" s="209">
        <f t="shared" si="1891"/>
        <v>0</v>
      </c>
      <c r="AC236" s="209">
        <f t="shared" si="1891"/>
        <v>0</v>
      </c>
      <c r="AD236" s="209">
        <f t="shared" si="1891"/>
        <v>0</v>
      </c>
      <c r="AE236" s="209">
        <f t="shared" si="1891"/>
        <v>0</v>
      </c>
      <c r="AF236" s="209">
        <f t="shared" si="1891"/>
        <v>0</v>
      </c>
      <c r="AG236" s="209">
        <f t="shared" si="1891"/>
        <v>0</v>
      </c>
      <c r="AH236" s="209">
        <f t="shared" si="1891"/>
        <v>0</v>
      </c>
      <c r="AI236" s="209">
        <f t="shared" si="1891"/>
        <v>0</v>
      </c>
      <c r="AJ236" s="209">
        <f t="shared" si="1891"/>
        <v>0</v>
      </c>
      <c r="AK236" s="209">
        <f t="shared" si="1891"/>
        <v>0</v>
      </c>
      <c r="AL236" s="209">
        <f t="shared" si="1891"/>
        <v>0</v>
      </c>
      <c r="AM236" s="209">
        <f t="shared" si="1891"/>
        <v>0</v>
      </c>
      <c r="AN236" s="209">
        <f t="shared" si="1891"/>
        <v>0</v>
      </c>
      <c r="AO236" s="209">
        <f t="shared" si="1891"/>
        <v>0</v>
      </c>
      <c r="AP236" s="209">
        <f t="shared" si="1891"/>
        <v>0</v>
      </c>
      <c r="AQ236" s="209">
        <f t="shared" si="1891"/>
        <v>0</v>
      </c>
      <c r="AR236" s="209">
        <f t="shared" si="1891"/>
        <v>0</v>
      </c>
      <c r="AS236" s="209">
        <f t="shared" si="1891"/>
        <v>0</v>
      </c>
      <c r="AT236" s="209">
        <f t="shared" si="1891"/>
        <v>0</v>
      </c>
      <c r="AU236" s="209">
        <f t="shared" si="1891"/>
        <v>0</v>
      </c>
      <c r="AV236" s="209">
        <f t="shared" si="1891"/>
        <v>0</v>
      </c>
      <c r="AW236" s="209">
        <f t="shared" si="1891"/>
        <v>0</v>
      </c>
      <c r="AX236" s="209">
        <f t="shared" si="1891"/>
        <v>0</v>
      </c>
      <c r="AY236" s="209">
        <f t="shared" si="1891"/>
        <v>0</v>
      </c>
      <c r="AZ236" s="209">
        <f t="shared" si="1891"/>
        <v>0</v>
      </c>
      <c r="BA236" s="209">
        <f t="shared" si="1891"/>
        <v>0</v>
      </c>
      <c r="BB236" s="209">
        <f t="shared" si="1891"/>
        <v>0</v>
      </c>
      <c r="BC236" s="209">
        <f t="shared" si="1891"/>
        <v>0</v>
      </c>
      <c r="BD236" s="209">
        <f t="shared" si="1891"/>
        <v>0</v>
      </c>
      <c r="BE236" s="209">
        <f t="shared" si="1891"/>
        <v>0</v>
      </c>
      <c r="BF236" s="209">
        <f t="shared" si="1891"/>
        <v>0</v>
      </c>
      <c r="BG236" s="209">
        <f t="shared" si="1891"/>
        <v>0</v>
      </c>
      <c r="BH236" s="209">
        <f t="shared" si="1891"/>
        <v>0</v>
      </c>
      <c r="BI236" s="209">
        <f t="shared" si="1891"/>
        <v>0</v>
      </c>
      <c r="BJ236" s="209">
        <f t="shared" si="1891"/>
        <v>0</v>
      </c>
      <c r="BK236" s="209">
        <f t="shared" si="1891"/>
        <v>0</v>
      </c>
      <c r="BL236" s="209">
        <f t="shared" si="1891"/>
        <v>0</v>
      </c>
      <c r="BM236" s="209">
        <f t="shared" si="1891"/>
        <v>0</v>
      </c>
      <c r="BN236" s="209">
        <f t="shared" si="1891"/>
        <v>0</v>
      </c>
      <c r="BO236" s="209">
        <f t="shared" si="1891"/>
        <v>0</v>
      </c>
      <c r="BP236" s="209">
        <f t="shared" si="1891"/>
        <v>0</v>
      </c>
      <c r="BQ236" s="209">
        <f t="shared" ref="BQ236:EB236" si="1892">IF(AND(BQ156=12,BQ158&lt;Exit),SUMIF(157:157,YEAR(BQ158),160:160),IF(BQ158=Exit,SUMIFS(160:160,157:157,YEAR(BQ158),158:158,"&lt;="&amp;Exit),IF(BQ158=Exit_12,SUMIFS(160:160,158:158,"&lt;="&amp;Exit_12,158:158,"&gt;"&amp;Exit),0)))*Operating_Input_Tax_Rate</f>
        <v>0</v>
      </c>
      <c r="BR236" s="209">
        <f t="shared" si="1892"/>
        <v>0</v>
      </c>
      <c r="BS236" s="209">
        <f t="shared" si="1892"/>
        <v>0</v>
      </c>
      <c r="BT236" s="209">
        <f t="shared" si="1892"/>
        <v>0</v>
      </c>
      <c r="BU236" s="209">
        <f t="shared" si="1892"/>
        <v>0</v>
      </c>
      <c r="BV236" s="209">
        <f t="shared" si="1892"/>
        <v>0</v>
      </c>
      <c r="BW236" s="209">
        <f t="shared" si="1892"/>
        <v>0</v>
      </c>
      <c r="BX236" s="209">
        <f t="shared" si="1892"/>
        <v>0</v>
      </c>
      <c r="BY236" s="209">
        <f t="shared" si="1892"/>
        <v>0</v>
      </c>
      <c r="BZ236" s="209">
        <f t="shared" si="1892"/>
        <v>0</v>
      </c>
      <c r="CA236" s="209">
        <f t="shared" si="1892"/>
        <v>0</v>
      </c>
      <c r="CB236" s="209">
        <f t="shared" si="1892"/>
        <v>0</v>
      </c>
      <c r="CC236" s="209">
        <f t="shared" si="1892"/>
        <v>0</v>
      </c>
      <c r="CD236" s="209">
        <f t="shared" si="1892"/>
        <v>194400</v>
      </c>
      <c r="CE236" s="209">
        <f t="shared" si="1892"/>
        <v>0</v>
      </c>
      <c r="CF236" s="209">
        <f t="shared" si="1892"/>
        <v>0</v>
      </c>
      <c r="CG236" s="209">
        <f t="shared" si="1892"/>
        <v>0</v>
      </c>
      <c r="CH236" s="209">
        <f t="shared" si="1892"/>
        <v>0</v>
      </c>
      <c r="CI236" s="209">
        <f t="shared" si="1892"/>
        <v>0</v>
      </c>
      <c r="CJ236" s="209">
        <f t="shared" si="1892"/>
        <v>0</v>
      </c>
      <c r="CK236" s="209">
        <f t="shared" si="1892"/>
        <v>0</v>
      </c>
      <c r="CL236" s="209">
        <f t="shared" si="1892"/>
        <v>0</v>
      </c>
      <c r="CM236" s="209">
        <f t="shared" si="1892"/>
        <v>0</v>
      </c>
      <c r="CN236" s="209">
        <f t="shared" si="1892"/>
        <v>0</v>
      </c>
      <c r="CO236" s="209">
        <f t="shared" si="1892"/>
        <v>0</v>
      </c>
      <c r="CP236" s="209">
        <f t="shared" si="1892"/>
        <v>589032</v>
      </c>
      <c r="CQ236" s="209">
        <f t="shared" si="1892"/>
        <v>0</v>
      </c>
      <c r="CR236" s="209">
        <f t="shared" si="1892"/>
        <v>0</v>
      </c>
      <c r="CS236" s="209">
        <f t="shared" si="1892"/>
        <v>0</v>
      </c>
      <c r="CT236" s="209">
        <f t="shared" si="1892"/>
        <v>0</v>
      </c>
      <c r="CU236" s="209">
        <f t="shared" si="1892"/>
        <v>0</v>
      </c>
      <c r="CV236" s="209">
        <f t="shared" si="1892"/>
        <v>0</v>
      </c>
      <c r="CW236" s="209">
        <f t="shared" si="1892"/>
        <v>0</v>
      </c>
      <c r="CX236" s="209">
        <f t="shared" si="1892"/>
        <v>0</v>
      </c>
      <c r="CY236" s="209">
        <f t="shared" si="1892"/>
        <v>0</v>
      </c>
      <c r="CZ236" s="209">
        <f t="shared" si="1892"/>
        <v>0</v>
      </c>
      <c r="DA236" s="209">
        <f t="shared" si="1892"/>
        <v>0</v>
      </c>
      <c r="DB236" s="209">
        <f t="shared" si="1892"/>
        <v>606702.96</v>
      </c>
      <c r="DC236" s="209">
        <f t="shared" si="1892"/>
        <v>0</v>
      </c>
      <c r="DD236" s="209">
        <f t="shared" si="1892"/>
        <v>0</v>
      </c>
      <c r="DE236" s="209">
        <f t="shared" si="1892"/>
        <v>0</v>
      </c>
      <c r="DF236" s="209">
        <f t="shared" si="1892"/>
        <v>0</v>
      </c>
      <c r="DG236" s="209">
        <f t="shared" si="1892"/>
        <v>0</v>
      </c>
      <c r="DH236" s="209">
        <f t="shared" si="1892"/>
        <v>0</v>
      </c>
      <c r="DI236" s="209">
        <f t="shared" si="1892"/>
        <v>0</v>
      </c>
      <c r="DJ236" s="209">
        <f t="shared" si="1892"/>
        <v>0</v>
      </c>
      <c r="DK236" s="209">
        <f t="shared" si="1892"/>
        <v>0</v>
      </c>
      <c r="DL236" s="209">
        <f t="shared" si="1892"/>
        <v>0</v>
      </c>
      <c r="DM236" s="209">
        <f t="shared" si="1892"/>
        <v>0</v>
      </c>
      <c r="DN236" s="209">
        <f t="shared" si="1892"/>
        <v>624904.04879999999</v>
      </c>
      <c r="DO236" s="209">
        <f t="shared" si="1892"/>
        <v>0</v>
      </c>
      <c r="DP236" s="209">
        <f t="shared" si="1892"/>
        <v>0</v>
      </c>
      <c r="DQ236" s="209">
        <f t="shared" si="1892"/>
        <v>0</v>
      </c>
      <c r="DR236" s="209">
        <f t="shared" si="1892"/>
        <v>0</v>
      </c>
      <c r="DS236" s="209">
        <f t="shared" si="1892"/>
        <v>0</v>
      </c>
      <c r="DT236" s="209">
        <f t="shared" si="1892"/>
        <v>0</v>
      </c>
      <c r="DU236" s="209">
        <f t="shared" si="1892"/>
        <v>0</v>
      </c>
      <c r="DV236" s="209">
        <f t="shared" si="1892"/>
        <v>0</v>
      </c>
      <c r="DW236" s="209">
        <f t="shared" si="1892"/>
        <v>0</v>
      </c>
      <c r="DX236" s="209">
        <f t="shared" si="1892"/>
        <v>0</v>
      </c>
      <c r="DY236" s="209">
        <f t="shared" si="1892"/>
        <v>0</v>
      </c>
      <c r="DZ236" s="209">
        <f t="shared" si="1892"/>
        <v>643651.17026399984</v>
      </c>
      <c r="EA236" s="209">
        <f t="shared" si="1892"/>
        <v>0</v>
      </c>
      <c r="EB236" s="209">
        <f t="shared" si="1892"/>
        <v>0</v>
      </c>
      <c r="EC236" s="209">
        <f t="shared" ref="EC236:GN236" si="1893">IF(AND(EC156=12,EC158&lt;Exit),SUMIF(157:157,YEAR(EC158),160:160),IF(EC158=Exit,SUMIFS(160:160,157:157,YEAR(EC158),158:158,"&lt;="&amp;Exit),IF(EC158=Exit_12,SUMIFS(160:160,158:158,"&lt;="&amp;Exit_12,158:158,"&gt;"&amp;Exit),0)))*Operating_Input_Tax_Rate</f>
        <v>0</v>
      </c>
      <c r="ED236" s="209">
        <f t="shared" si="1893"/>
        <v>0</v>
      </c>
      <c r="EE236" s="209">
        <f t="shared" si="1893"/>
        <v>0</v>
      </c>
      <c r="EF236" s="209">
        <f t="shared" si="1893"/>
        <v>0</v>
      </c>
      <c r="EG236" s="209">
        <f t="shared" si="1893"/>
        <v>0</v>
      </c>
      <c r="EH236" s="209">
        <f t="shared" si="1893"/>
        <v>0</v>
      </c>
      <c r="EI236" s="209">
        <f t="shared" si="1893"/>
        <v>0</v>
      </c>
      <c r="EJ236" s="209">
        <f t="shared" si="1893"/>
        <v>0</v>
      </c>
      <c r="EK236" s="209">
        <f t="shared" si="1893"/>
        <v>0</v>
      </c>
      <c r="EL236" s="209">
        <f t="shared" si="1893"/>
        <v>662960.7053719199</v>
      </c>
      <c r="EM236" s="209">
        <f t="shared" si="1893"/>
        <v>0</v>
      </c>
      <c r="EN236" s="209">
        <f t="shared" si="1893"/>
        <v>0</v>
      </c>
      <c r="EO236" s="209">
        <f t="shared" si="1893"/>
        <v>0</v>
      </c>
      <c r="EP236" s="209">
        <f t="shared" si="1893"/>
        <v>0</v>
      </c>
      <c r="EQ236" s="209">
        <f t="shared" si="1893"/>
        <v>0</v>
      </c>
      <c r="ER236" s="209">
        <f t="shared" si="1893"/>
        <v>0</v>
      </c>
      <c r="ES236" s="209">
        <f t="shared" si="1893"/>
        <v>0</v>
      </c>
      <c r="ET236" s="209">
        <f t="shared" si="1893"/>
        <v>0</v>
      </c>
      <c r="EU236" s="209">
        <f t="shared" si="1893"/>
        <v>0</v>
      </c>
      <c r="EV236" s="209">
        <f t="shared" si="1893"/>
        <v>0</v>
      </c>
      <c r="EW236" s="209">
        <f t="shared" si="1893"/>
        <v>0</v>
      </c>
      <c r="EX236" s="209">
        <f t="shared" si="1893"/>
        <v>682849.52653307747</v>
      </c>
      <c r="EY236" s="209">
        <f t="shared" si="1893"/>
        <v>0</v>
      </c>
      <c r="EZ236" s="209">
        <f t="shared" si="1893"/>
        <v>0</v>
      </c>
      <c r="FA236" s="209">
        <f t="shared" si="1893"/>
        <v>0</v>
      </c>
      <c r="FB236" s="209">
        <f t="shared" si="1893"/>
        <v>0</v>
      </c>
      <c r="FC236" s="209">
        <f t="shared" si="1893"/>
        <v>0</v>
      </c>
      <c r="FD236" s="209">
        <f t="shared" si="1893"/>
        <v>0</v>
      </c>
      <c r="FE236" s="209">
        <f t="shared" si="1893"/>
        <v>0</v>
      </c>
      <c r="FF236" s="209">
        <f t="shared" si="1893"/>
        <v>0</v>
      </c>
      <c r="FG236" s="209">
        <f t="shared" si="1893"/>
        <v>0</v>
      </c>
      <c r="FH236" s="209">
        <f t="shared" si="1893"/>
        <v>0</v>
      </c>
      <c r="FI236" s="209">
        <f t="shared" si="1893"/>
        <v>0</v>
      </c>
      <c r="FJ236" s="209">
        <f t="shared" si="1893"/>
        <v>703335.01232906978</v>
      </c>
      <c r="FK236" s="209">
        <f t="shared" si="1893"/>
        <v>0</v>
      </c>
      <c r="FL236" s="209">
        <f t="shared" si="1893"/>
        <v>0</v>
      </c>
      <c r="FM236" s="209">
        <f t="shared" si="1893"/>
        <v>0</v>
      </c>
      <c r="FN236" s="209">
        <f t="shared" si="1893"/>
        <v>0</v>
      </c>
      <c r="FO236" s="209">
        <f t="shared" si="1893"/>
        <v>0</v>
      </c>
      <c r="FP236" s="209">
        <f t="shared" si="1893"/>
        <v>0</v>
      </c>
      <c r="FQ236" s="209">
        <f t="shared" si="1893"/>
        <v>0</v>
      </c>
      <c r="FR236" s="209">
        <f t="shared" si="1893"/>
        <v>0</v>
      </c>
      <c r="FS236" s="209">
        <f t="shared" si="1893"/>
        <v>0</v>
      </c>
      <c r="FT236" s="209">
        <f t="shared" si="1893"/>
        <v>0</v>
      </c>
      <c r="FU236" s="209">
        <f t="shared" si="1893"/>
        <v>0</v>
      </c>
      <c r="FV236" s="209">
        <f t="shared" si="1893"/>
        <v>0</v>
      </c>
      <c r="FW236" s="209">
        <f t="shared" si="1893"/>
        <v>0</v>
      </c>
      <c r="FX236" s="209">
        <f t="shared" si="1893"/>
        <v>0</v>
      </c>
      <c r="FY236" s="209">
        <f t="shared" si="1893"/>
        <v>0</v>
      </c>
      <c r="FZ236" s="209">
        <f t="shared" si="1893"/>
        <v>0</v>
      </c>
      <c r="GA236" s="209">
        <f t="shared" si="1893"/>
        <v>0</v>
      </c>
      <c r="GB236" s="209">
        <f t="shared" si="1893"/>
        <v>0</v>
      </c>
      <c r="GC236" s="209">
        <f t="shared" si="1893"/>
        <v>0</v>
      </c>
      <c r="GD236" s="209">
        <f t="shared" si="1893"/>
        <v>0</v>
      </c>
      <c r="GE236" s="209">
        <f t="shared" si="1893"/>
        <v>0</v>
      </c>
      <c r="GF236" s="209">
        <f t="shared" si="1893"/>
        <v>0</v>
      </c>
      <c r="GG236" s="209">
        <f t="shared" si="1893"/>
        <v>0</v>
      </c>
      <c r="GH236" s="209">
        <f t="shared" si="1893"/>
        <v>0</v>
      </c>
      <c r="GI236" s="209">
        <f t="shared" si="1893"/>
        <v>0</v>
      </c>
      <c r="GJ236" s="209">
        <f t="shared" si="1893"/>
        <v>0</v>
      </c>
      <c r="GK236" s="209">
        <f t="shared" si="1893"/>
        <v>0</v>
      </c>
      <c r="GL236" s="209">
        <f t="shared" si="1893"/>
        <v>0</v>
      </c>
      <c r="GM236" s="209">
        <f t="shared" si="1893"/>
        <v>0</v>
      </c>
      <c r="GN236" s="209">
        <f t="shared" si="1893"/>
        <v>0</v>
      </c>
      <c r="GO236" s="209">
        <f t="shared" ref="GO236:IU236" si="1894">IF(AND(GO156=12,GO158&lt;Exit),SUMIF(157:157,YEAR(GO158),160:160),IF(GO158=Exit,SUMIFS(160:160,157:157,YEAR(GO158),158:158,"&lt;="&amp;Exit),IF(GO158=Exit_12,SUMIFS(160:160,158:158,"&lt;="&amp;Exit_12,158:158,"&gt;"&amp;Exit),0)))*Operating_Input_Tax_Rate</f>
        <v>0</v>
      </c>
      <c r="GP236" s="209">
        <f t="shared" si="1894"/>
        <v>0</v>
      </c>
      <c r="GQ236" s="209">
        <f t="shared" si="1894"/>
        <v>0</v>
      </c>
      <c r="GR236" s="209">
        <f t="shared" si="1894"/>
        <v>0</v>
      </c>
      <c r="GS236" s="209">
        <f t="shared" si="1894"/>
        <v>0</v>
      </c>
      <c r="GT236" s="209">
        <f t="shared" si="1894"/>
        <v>0</v>
      </c>
      <c r="GU236" s="209">
        <f t="shared" si="1894"/>
        <v>0</v>
      </c>
      <c r="GV236" s="209">
        <f t="shared" si="1894"/>
        <v>0</v>
      </c>
      <c r="GW236" s="209">
        <f t="shared" si="1894"/>
        <v>0</v>
      </c>
      <c r="GX236" s="209">
        <f t="shared" si="1894"/>
        <v>0</v>
      </c>
      <c r="GY236" s="209">
        <f t="shared" si="1894"/>
        <v>0</v>
      </c>
      <c r="GZ236" s="209">
        <f t="shared" si="1894"/>
        <v>0</v>
      </c>
      <c r="HA236" s="209">
        <f t="shared" si="1894"/>
        <v>0</v>
      </c>
      <c r="HB236" s="209">
        <f t="shared" si="1894"/>
        <v>0</v>
      </c>
      <c r="HC236" s="209">
        <f t="shared" si="1894"/>
        <v>0</v>
      </c>
      <c r="HD236" s="209">
        <f t="shared" si="1894"/>
        <v>0</v>
      </c>
      <c r="HE236" s="209">
        <f t="shared" si="1894"/>
        <v>0</v>
      </c>
      <c r="HF236" s="209">
        <f t="shared" si="1894"/>
        <v>0</v>
      </c>
      <c r="HG236" s="209">
        <f t="shared" si="1894"/>
        <v>0</v>
      </c>
      <c r="HH236" s="209">
        <f t="shared" si="1894"/>
        <v>0</v>
      </c>
      <c r="HI236" s="209">
        <f t="shared" si="1894"/>
        <v>0</v>
      </c>
      <c r="HJ236" s="209">
        <f t="shared" si="1894"/>
        <v>0</v>
      </c>
      <c r="HK236" s="209">
        <f t="shared" si="1894"/>
        <v>0</v>
      </c>
      <c r="HL236" s="209">
        <f t="shared" si="1894"/>
        <v>0</v>
      </c>
      <c r="HM236" s="209">
        <f t="shared" si="1894"/>
        <v>0</v>
      </c>
      <c r="HN236" s="209">
        <f t="shared" si="1894"/>
        <v>0</v>
      </c>
      <c r="HO236" s="209">
        <f t="shared" si="1894"/>
        <v>0</v>
      </c>
      <c r="HP236" s="209">
        <f t="shared" si="1894"/>
        <v>0</v>
      </c>
      <c r="HQ236" s="209">
        <f t="shared" si="1894"/>
        <v>0</v>
      </c>
      <c r="HR236" s="209">
        <f t="shared" si="1894"/>
        <v>0</v>
      </c>
      <c r="HS236" s="209">
        <f t="shared" si="1894"/>
        <v>0</v>
      </c>
      <c r="HT236" s="209">
        <f t="shared" si="1894"/>
        <v>0</v>
      </c>
      <c r="HU236" s="209">
        <f t="shared" si="1894"/>
        <v>0</v>
      </c>
      <c r="HV236" s="209">
        <f t="shared" si="1894"/>
        <v>0</v>
      </c>
      <c r="HW236" s="209">
        <f t="shared" si="1894"/>
        <v>0</v>
      </c>
      <c r="HX236" s="209">
        <f t="shared" si="1894"/>
        <v>0</v>
      </c>
      <c r="HY236" s="209">
        <f t="shared" si="1894"/>
        <v>0</v>
      </c>
      <c r="HZ236" s="209">
        <f t="shared" si="1894"/>
        <v>0</v>
      </c>
      <c r="IA236" s="209">
        <f t="shared" si="1894"/>
        <v>0</v>
      </c>
      <c r="IB236" s="209">
        <f t="shared" si="1894"/>
        <v>0</v>
      </c>
      <c r="IC236" s="209">
        <f t="shared" si="1894"/>
        <v>0</v>
      </c>
      <c r="ID236" s="209">
        <f t="shared" si="1894"/>
        <v>0</v>
      </c>
      <c r="IE236" s="209">
        <f t="shared" si="1894"/>
        <v>0</v>
      </c>
      <c r="IF236" s="209">
        <f t="shared" si="1894"/>
        <v>0</v>
      </c>
      <c r="IG236" s="209">
        <f t="shared" si="1894"/>
        <v>0</v>
      </c>
      <c r="IH236" s="209">
        <f t="shared" si="1894"/>
        <v>0</v>
      </c>
      <c r="II236" s="209">
        <f t="shared" si="1894"/>
        <v>0</v>
      </c>
      <c r="IJ236" s="209">
        <f t="shared" si="1894"/>
        <v>0</v>
      </c>
      <c r="IK236" s="209">
        <f t="shared" si="1894"/>
        <v>0</v>
      </c>
      <c r="IL236" s="209">
        <f t="shared" si="1894"/>
        <v>0</v>
      </c>
      <c r="IM236" s="209">
        <f t="shared" si="1894"/>
        <v>0</v>
      </c>
      <c r="IN236" s="209">
        <f t="shared" si="1894"/>
        <v>0</v>
      </c>
      <c r="IO236" s="209">
        <f t="shared" si="1894"/>
        <v>0</v>
      </c>
      <c r="IP236" s="209">
        <f t="shared" si="1894"/>
        <v>0</v>
      </c>
      <c r="IQ236" s="209">
        <f t="shared" si="1894"/>
        <v>0</v>
      </c>
      <c r="IR236" s="209">
        <f t="shared" si="1894"/>
        <v>0</v>
      </c>
      <c r="IS236" s="209">
        <f t="shared" si="1894"/>
        <v>0</v>
      </c>
      <c r="IT236" s="209">
        <f t="shared" si="1894"/>
        <v>0</v>
      </c>
      <c r="IU236" s="209">
        <f t="shared" si="1894"/>
        <v>0</v>
      </c>
    </row>
    <row r="237" spans="1:255">
      <c r="B237" s="210" t="s">
        <v>263</v>
      </c>
      <c r="D237" s="208"/>
      <c r="E237" s="209">
        <f t="shared" ref="E237:BP237" ca="1" si="1895">IF(OR(E201&lt;Opening,E201&gt;Exit_12),0,OFFSET($B$89,0,E196)/OFFSET($B$86,0,E196))</f>
        <v>0</v>
      </c>
      <c r="F237" s="209">
        <f t="shared" ca="1" si="1895"/>
        <v>0</v>
      </c>
      <c r="G237" s="209">
        <f t="shared" ca="1" si="1895"/>
        <v>0</v>
      </c>
      <c r="H237" s="209">
        <f t="shared" ca="1" si="1895"/>
        <v>0</v>
      </c>
      <c r="I237" s="209">
        <f t="shared" ca="1" si="1895"/>
        <v>0</v>
      </c>
      <c r="J237" s="209">
        <f t="shared" ca="1" si="1895"/>
        <v>0</v>
      </c>
      <c r="K237" s="209">
        <f t="shared" ca="1" si="1895"/>
        <v>0</v>
      </c>
      <c r="L237" s="209">
        <f t="shared" ca="1" si="1895"/>
        <v>0</v>
      </c>
      <c r="M237" s="209">
        <f t="shared" ca="1" si="1895"/>
        <v>0</v>
      </c>
      <c r="N237" s="209">
        <f t="shared" ca="1" si="1895"/>
        <v>0</v>
      </c>
      <c r="O237" s="209">
        <f t="shared" ca="1" si="1895"/>
        <v>0</v>
      </c>
      <c r="P237" s="209">
        <f t="shared" ca="1" si="1895"/>
        <v>0</v>
      </c>
      <c r="Q237" s="209">
        <f t="shared" ca="1" si="1895"/>
        <v>0</v>
      </c>
      <c r="R237" s="209">
        <f t="shared" ca="1" si="1895"/>
        <v>0</v>
      </c>
      <c r="S237" s="209">
        <f t="shared" ca="1" si="1895"/>
        <v>0</v>
      </c>
      <c r="T237" s="209">
        <f t="shared" ca="1" si="1895"/>
        <v>0</v>
      </c>
      <c r="U237" s="209">
        <f t="shared" ca="1" si="1895"/>
        <v>0</v>
      </c>
      <c r="V237" s="209">
        <f t="shared" ca="1" si="1895"/>
        <v>0</v>
      </c>
      <c r="W237" s="209">
        <f t="shared" ca="1" si="1895"/>
        <v>0</v>
      </c>
      <c r="X237" s="209">
        <f t="shared" ca="1" si="1895"/>
        <v>0</v>
      </c>
      <c r="Y237" s="209">
        <f t="shared" ca="1" si="1895"/>
        <v>0</v>
      </c>
      <c r="Z237" s="209">
        <f t="shared" ca="1" si="1895"/>
        <v>0</v>
      </c>
      <c r="AA237" s="209">
        <f t="shared" ca="1" si="1895"/>
        <v>0</v>
      </c>
      <c r="AB237" s="209">
        <f t="shared" ca="1" si="1895"/>
        <v>0</v>
      </c>
      <c r="AC237" s="209">
        <f t="shared" ca="1" si="1895"/>
        <v>0</v>
      </c>
      <c r="AD237" s="209">
        <f t="shared" ca="1" si="1895"/>
        <v>0</v>
      </c>
      <c r="AE237" s="209">
        <f t="shared" ca="1" si="1895"/>
        <v>0</v>
      </c>
      <c r="AF237" s="209">
        <f t="shared" ca="1" si="1895"/>
        <v>0</v>
      </c>
      <c r="AG237" s="209">
        <f t="shared" ca="1" si="1895"/>
        <v>0</v>
      </c>
      <c r="AH237" s="209">
        <f t="shared" ca="1" si="1895"/>
        <v>0</v>
      </c>
      <c r="AI237" s="209">
        <f t="shared" ca="1" si="1895"/>
        <v>0</v>
      </c>
      <c r="AJ237" s="209">
        <f t="shared" ca="1" si="1895"/>
        <v>0</v>
      </c>
      <c r="AK237" s="209">
        <f t="shared" ca="1" si="1895"/>
        <v>0</v>
      </c>
      <c r="AL237" s="209">
        <f t="shared" ca="1" si="1895"/>
        <v>0</v>
      </c>
      <c r="AM237" s="209">
        <f t="shared" ca="1" si="1895"/>
        <v>0</v>
      </c>
      <c r="AN237" s="209">
        <f t="shared" ca="1" si="1895"/>
        <v>0</v>
      </c>
      <c r="AO237" s="209">
        <f t="shared" ca="1" si="1895"/>
        <v>0</v>
      </c>
      <c r="AP237" s="209">
        <f t="shared" ca="1" si="1895"/>
        <v>0</v>
      </c>
      <c r="AQ237" s="209">
        <f t="shared" ca="1" si="1895"/>
        <v>0</v>
      </c>
      <c r="AR237" s="209">
        <f t="shared" ca="1" si="1895"/>
        <v>0</v>
      </c>
      <c r="AS237" s="209">
        <f t="shared" ca="1" si="1895"/>
        <v>0</v>
      </c>
      <c r="AT237" s="209">
        <f t="shared" ca="1" si="1895"/>
        <v>0</v>
      </c>
      <c r="AU237" s="209">
        <f t="shared" ca="1" si="1895"/>
        <v>0</v>
      </c>
      <c r="AV237" s="209">
        <f t="shared" ca="1" si="1895"/>
        <v>0</v>
      </c>
      <c r="AW237" s="209">
        <f t="shared" ca="1" si="1895"/>
        <v>0</v>
      </c>
      <c r="AX237" s="209">
        <f t="shared" ca="1" si="1895"/>
        <v>0</v>
      </c>
      <c r="AY237" s="209">
        <f t="shared" ca="1" si="1895"/>
        <v>0</v>
      </c>
      <c r="AZ237" s="209">
        <f t="shared" ca="1" si="1895"/>
        <v>0</v>
      </c>
      <c r="BA237" s="209">
        <f t="shared" ca="1" si="1895"/>
        <v>0</v>
      </c>
      <c r="BB237" s="209">
        <f t="shared" ca="1" si="1895"/>
        <v>0</v>
      </c>
      <c r="BC237" s="209">
        <f t="shared" ca="1" si="1895"/>
        <v>0</v>
      </c>
      <c r="BD237" s="209">
        <f t="shared" ca="1" si="1895"/>
        <v>0</v>
      </c>
      <c r="BE237" s="209">
        <f t="shared" ca="1" si="1895"/>
        <v>0</v>
      </c>
      <c r="BF237" s="209">
        <f t="shared" ca="1" si="1895"/>
        <v>0</v>
      </c>
      <c r="BG237" s="209">
        <f t="shared" ca="1" si="1895"/>
        <v>0</v>
      </c>
      <c r="BH237" s="209">
        <f t="shared" ca="1" si="1895"/>
        <v>0</v>
      </c>
      <c r="BI237" s="209">
        <f t="shared" ca="1" si="1895"/>
        <v>0</v>
      </c>
      <c r="BJ237" s="209">
        <f t="shared" ca="1" si="1895"/>
        <v>0</v>
      </c>
      <c r="BK237" s="209">
        <f t="shared" ca="1" si="1895"/>
        <v>0</v>
      </c>
      <c r="BL237" s="209">
        <f t="shared" ca="1" si="1895"/>
        <v>0</v>
      </c>
      <c r="BM237" s="209">
        <f t="shared" ca="1" si="1895"/>
        <v>0</v>
      </c>
      <c r="BN237" s="209">
        <f t="shared" ca="1" si="1895"/>
        <v>0</v>
      </c>
      <c r="BO237" s="209">
        <f t="shared" ca="1" si="1895"/>
        <v>0</v>
      </c>
      <c r="BP237" s="209">
        <f t="shared" ca="1" si="1895"/>
        <v>0</v>
      </c>
      <c r="BQ237" s="209">
        <f t="shared" ref="BQ237:EB237" ca="1" si="1896">IF(OR(BQ201&lt;Opening,BQ201&gt;Exit_12),0,OFFSET($B$89,0,BQ196)/OFFSET($B$86,0,BQ196))</f>
        <v>0</v>
      </c>
      <c r="BR237" s="209">
        <f t="shared" ca="1" si="1896"/>
        <v>0</v>
      </c>
      <c r="BS237" s="209">
        <f t="shared" ca="1" si="1896"/>
        <v>0</v>
      </c>
      <c r="BT237" s="209">
        <f t="shared" ca="1" si="1896"/>
        <v>0</v>
      </c>
      <c r="BU237" s="209">
        <f t="shared" ca="1" si="1896"/>
        <v>0</v>
      </c>
      <c r="BV237" s="209">
        <f t="shared" ca="1" si="1896"/>
        <v>0</v>
      </c>
      <c r="BW237" s="209">
        <f t="shared" ca="1" si="1896"/>
        <v>0</v>
      </c>
      <c r="BX237" s="209">
        <f t="shared" ca="1" si="1896"/>
        <v>0</v>
      </c>
      <c r="BY237" s="209">
        <f t="shared" ca="1" si="1896"/>
        <v>0</v>
      </c>
      <c r="BZ237" s="209">
        <f t="shared" ca="1" si="1896"/>
        <v>0</v>
      </c>
      <c r="CA237" s="209">
        <f t="shared" ca="1" si="1896"/>
        <v>41666.666666666664</v>
      </c>
      <c r="CB237" s="209">
        <f t="shared" ca="1" si="1896"/>
        <v>41666.666666666664</v>
      </c>
      <c r="CC237" s="209">
        <f t="shared" ca="1" si="1896"/>
        <v>41666.666666666664</v>
      </c>
      <c r="CD237" s="209">
        <f t="shared" ca="1" si="1896"/>
        <v>41666.666666666664</v>
      </c>
      <c r="CE237" s="209">
        <f t="shared" ca="1" si="1896"/>
        <v>41666.666666666664</v>
      </c>
      <c r="CF237" s="209">
        <f t="shared" ca="1" si="1896"/>
        <v>41666.666666666664</v>
      </c>
      <c r="CG237" s="209">
        <f t="shared" ca="1" si="1896"/>
        <v>41666.666666666664</v>
      </c>
      <c r="CH237" s="209">
        <f t="shared" ca="1" si="1896"/>
        <v>41666.666666666664</v>
      </c>
      <c r="CI237" s="209">
        <f t="shared" ca="1" si="1896"/>
        <v>41666.666666666664</v>
      </c>
      <c r="CJ237" s="209">
        <f t="shared" ca="1" si="1896"/>
        <v>41666.666666666664</v>
      </c>
      <c r="CK237" s="209">
        <f t="shared" ca="1" si="1896"/>
        <v>41666.666666666664</v>
      </c>
      <c r="CL237" s="209">
        <f t="shared" ca="1" si="1896"/>
        <v>41666.666666666664</v>
      </c>
      <c r="CM237" s="209">
        <f t="shared" ca="1" si="1896"/>
        <v>41666.666666666664</v>
      </c>
      <c r="CN237" s="209">
        <f t="shared" ca="1" si="1896"/>
        <v>41666.666666666664</v>
      </c>
      <c r="CO237" s="209">
        <f t="shared" ca="1" si="1896"/>
        <v>41666.666666666664</v>
      </c>
      <c r="CP237" s="209">
        <f t="shared" ca="1" si="1896"/>
        <v>41666.666666666664</v>
      </c>
      <c r="CQ237" s="209">
        <f t="shared" ca="1" si="1896"/>
        <v>41666.666666666664</v>
      </c>
      <c r="CR237" s="209">
        <f t="shared" ca="1" si="1896"/>
        <v>41666.666666666664</v>
      </c>
      <c r="CS237" s="209">
        <f t="shared" ca="1" si="1896"/>
        <v>41666.666666666664</v>
      </c>
      <c r="CT237" s="209">
        <f t="shared" ca="1" si="1896"/>
        <v>41666.666666666664</v>
      </c>
      <c r="CU237" s="209">
        <f t="shared" ca="1" si="1896"/>
        <v>41666.666666666664</v>
      </c>
      <c r="CV237" s="209">
        <f t="shared" ca="1" si="1896"/>
        <v>41666.666666666664</v>
      </c>
      <c r="CW237" s="209">
        <f t="shared" ca="1" si="1896"/>
        <v>41666.666666666664</v>
      </c>
      <c r="CX237" s="209">
        <f t="shared" ca="1" si="1896"/>
        <v>41666.666666666664</v>
      </c>
      <c r="CY237" s="209">
        <f t="shared" ca="1" si="1896"/>
        <v>41666.666666666664</v>
      </c>
      <c r="CZ237" s="209">
        <f t="shared" ca="1" si="1896"/>
        <v>41666.666666666664</v>
      </c>
      <c r="DA237" s="209">
        <f t="shared" ca="1" si="1896"/>
        <v>41666.666666666664</v>
      </c>
      <c r="DB237" s="209">
        <f t="shared" ca="1" si="1896"/>
        <v>41666.666666666664</v>
      </c>
      <c r="DC237" s="209">
        <f t="shared" ca="1" si="1896"/>
        <v>41666.666666666664</v>
      </c>
      <c r="DD237" s="209">
        <f t="shared" ca="1" si="1896"/>
        <v>41666.666666666664</v>
      </c>
      <c r="DE237" s="209">
        <f t="shared" ca="1" si="1896"/>
        <v>41666.666666666664</v>
      </c>
      <c r="DF237" s="209">
        <f t="shared" ca="1" si="1896"/>
        <v>41666.666666666664</v>
      </c>
      <c r="DG237" s="209">
        <f t="shared" ca="1" si="1896"/>
        <v>41666.666666666664</v>
      </c>
      <c r="DH237" s="209">
        <f t="shared" ca="1" si="1896"/>
        <v>41666.666666666664</v>
      </c>
      <c r="DI237" s="209">
        <f t="shared" ca="1" si="1896"/>
        <v>41666.666666666664</v>
      </c>
      <c r="DJ237" s="209">
        <f t="shared" ca="1" si="1896"/>
        <v>41666.666666666664</v>
      </c>
      <c r="DK237" s="209">
        <f t="shared" ca="1" si="1896"/>
        <v>41666.666666666664</v>
      </c>
      <c r="DL237" s="209">
        <f t="shared" ca="1" si="1896"/>
        <v>41666.666666666664</v>
      </c>
      <c r="DM237" s="209">
        <f t="shared" ca="1" si="1896"/>
        <v>41666.666666666664</v>
      </c>
      <c r="DN237" s="209">
        <f t="shared" ca="1" si="1896"/>
        <v>41666.666666666664</v>
      </c>
      <c r="DO237" s="209">
        <f t="shared" ca="1" si="1896"/>
        <v>41666.666666666664</v>
      </c>
      <c r="DP237" s="209">
        <f t="shared" ca="1" si="1896"/>
        <v>41666.666666666664</v>
      </c>
      <c r="DQ237" s="209">
        <f t="shared" ca="1" si="1896"/>
        <v>41666.666666666664</v>
      </c>
      <c r="DR237" s="209">
        <f t="shared" ca="1" si="1896"/>
        <v>41666.666666666664</v>
      </c>
      <c r="DS237" s="209">
        <f t="shared" ca="1" si="1896"/>
        <v>41666.666666666664</v>
      </c>
      <c r="DT237" s="209">
        <f t="shared" ca="1" si="1896"/>
        <v>41666.666666666664</v>
      </c>
      <c r="DU237" s="209">
        <f t="shared" ca="1" si="1896"/>
        <v>41666.666666666664</v>
      </c>
      <c r="DV237" s="209">
        <f t="shared" ca="1" si="1896"/>
        <v>41666.666666666664</v>
      </c>
      <c r="DW237" s="209">
        <f t="shared" ca="1" si="1896"/>
        <v>41666.666666666664</v>
      </c>
      <c r="DX237" s="209">
        <f t="shared" ca="1" si="1896"/>
        <v>41666.666666666664</v>
      </c>
      <c r="DY237" s="209">
        <f t="shared" ca="1" si="1896"/>
        <v>41666.666666666664</v>
      </c>
      <c r="DZ237" s="209">
        <f t="shared" ca="1" si="1896"/>
        <v>41666.666666666664</v>
      </c>
      <c r="EA237" s="209">
        <f t="shared" ca="1" si="1896"/>
        <v>41666.666666666664</v>
      </c>
      <c r="EB237" s="209">
        <f t="shared" ca="1" si="1896"/>
        <v>41666.666666666664</v>
      </c>
      <c r="EC237" s="209">
        <f t="shared" ref="EC237:GN237" ca="1" si="1897">IF(OR(EC201&lt;Opening,EC201&gt;Exit_12),0,OFFSET($B$89,0,EC196)/OFFSET($B$86,0,EC196))</f>
        <v>41666.666666666664</v>
      </c>
      <c r="ED237" s="209">
        <f t="shared" ca="1" si="1897"/>
        <v>41666.666666666664</v>
      </c>
      <c r="EE237" s="209">
        <f t="shared" ca="1" si="1897"/>
        <v>41666.666666666664</v>
      </c>
      <c r="EF237" s="209">
        <f t="shared" ca="1" si="1897"/>
        <v>41666.666666666664</v>
      </c>
      <c r="EG237" s="209">
        <f t="shared" ca="1" si="1897"/>
        <v>41666.666666666664</v>
      </c>
      <c r="EH237" s="209">
        <f t="shared" ca="1" si="1897"/>
        <v>41666.666666666664</v>
      </c>
      <c r="EI237" s="209">
        <f t="shared" ca="1" si="1897"/>
        <v>41666.666666666664</v>
      </c>
      <c r="EJ237" s="209">
        <f t="shared" ca="1" si="1897"/>
        <v>41666.666666666664</v>
      </c>
      <c r="EK237" s="209">
        <f t="shared" ca="1" si="1897"/>
        <v>41666.666666666664</v>
      </c>
      <c r="EL237" s="209">
        <f t="shared" ca="1" si="1897"/>
        <v>41666.666666666664</v>
      </c>
      <c r="EM237" s="209">
        <f t="shared" ca="1" si="1897"/>
        <v>41666.666666666664</v>
      </c>
      <c r="EN237" s="209">
        <f t="shared" ca="1" si="1897"/>
        <v>41666.666666666664</v>
      </c>
      <c r="EO237" s="209">
        <f t="shared" ca="1" si="1897"/>
        <v>41666.666666666664</v>
      </c>
      <c r="EP237" s="209">
        <f t="shared" ca="1" si="1897"/>
        <v>41666.666666666664</v>
      </c>
      <c r="EQ237" s="209">
        <f t="shared" ca="1" si="1897"/>
        <v>41666.666666666664</v>
      </c>
      <c r="ER237" s="209">
        <f t="shared" ca="1" si="1897"/>
        <v>41666.666666666664</v>
      </c>
      <c r="ES237" s="209">
        <f t="shared" ca="1" si="1897"/>
        <v>41666.666666666664</v>
      </c>
      <c r="ET237" s="209">
        <f t="shared" ca="1" si="1897"/>
        <v>41666.666666666664</v>
      </c>
      <c r="EU237" s="209">
        <f t="shared" ca="1" si="1897"/>
        <v>41666.666666666664</v>
      </c>
      <c r="EV237" s="209">
        <f t="shared" ca="1" si="1897"/>
        <v>41666.666666666664</v>
      </c>
      <c r="EW237" s="209">
        <f t="shared" ca="1" si="1897"/>
        <v>41666.666666666664</v>
      </c>
      <c r="EX237" s="209">
        <f t="shared" ca="1" si="1897"/>
        <v>41666.666666666664</v>
      </c>
      <c r="EY237" s="209">
        <f t="shared" ca="1" si="1897"/>
        <v>41666.666666666664</v>
      </c>
      <c r="EZ237" s="209">
        <f t="shared" ca="1" si="1897"/>
        <v>41666.666666666664</v>
      </c>
      <c r="FA237" s="209">
        <f t="shared" ca="1" si="1897"/>
        <v>41666.666666666664</v>
      </c>
      <c r="FB237" s="209">
        <f t="shared" ca="1" si="1897"/>
        <v>41666.666666666664</v>
      </c>
      <c r="FC237" s="209">
        <f t="shared" ca="1" si="1897"/>
        <v>41666.666666666664</v>
      </c>
      <c r="FD237" s="209">
        <f t="shared" ca="1" si="1897"/>
        <v>41666.666666666664</v>
      </c>
      <c r="FE237" s="209">
        <f t="shared" ca="1" si="1897"/>
        <v>41666.666666666664</v>
      </c>
      <c r="FF237" s="209">
        <f t="shared" ca="1" si="1897"/>
        <v>41666.666666666664</v>
      </c>
      <c r="FG237" s="209">
        <f t="shared" ca="1" si="1897"/>
        <v>41666.666666666664</v>
      </c>
      <c r="FH237" s="209">
        <f t="shared" ca="1" si="1897"/>
        <v>41666.666666666664</v>
      </c>
      <c r="FI237" s="209">
        <f t="shared" ca="1" si="1897"/>
        <v>41666.666666666664</v>
      </c>
      <c r="FJ237" s="209">
        <f t="shared" ca="1" si="1897"/>
        <v>41666.666666666664</v>
      </c>
      <c r="FK237" s="209">
        <f t="shared" ca="1" si="1897"/>
        <v>0</v>
      </c>
      <c r="FL237" s="209">
        <f t="shared" ca="1" si="1897"/>
        <v>0</v>
      </c>
      <c r="FM237" s="209">
        <f t="shared" ca="1" si="1897"/>
        <v>0</v>
      </c>
      <c r="FN237" s="209">
        <f t="shared" ca="1" si="1897"/>
        <v>0</v>
      </c>
      <c r="FO237" s="209">
        <f t="shared" ca="1" si="1897"/>
        <v>0</v>
      </c>
      <c r="FP237" s="209">
        <f t="shared" ca="1" si="1897"/>
        <v>0</v>
      </c>
      <c r="FQ237" s="209">
        <f t="shared" ca="1" si="1897"/>
        <v>0</v>
      </c>
      <c r="FR237" s="209">
        <f t="shared" ca="1" si="1897"/>
        <v>0</v>
      </c>
      <c r="FS237" s="209">
        <f t="shared" ca="1" si="1897"/>
        <v>0</v>
      </c>
      <c r="FT237" s="209">
        <f t="shared" ca="1" si="1897"/>
        <v>0</v>
      </c>
      <c r="FU237" s="209">
        <f t="shared" ca="1" si="1897"/>
        <v>0</v>
      </c>
      <c r="FV237" s="209">
        <f t="shared" ca="1" si="1897"/>
        <v>0</v>
      </c>
      <c r="FW237" s="209">
        <f t="shared" ca="1" si="1897"/>
        <v>0</v>
      </c>
      <c r="FX237" s="209">
        <f t="shared" ca="1" si="1897"/>
        <v>0</v>
      </c>
      <c r="FY237" s="209">
        <f t="shared" ca="1" si="1897"/>
        <v>0</v>
      </c>
      <c r="FZ237" s="209">
        <f t="shared" ca="1" si="1897"/>
        <v>0</v>
      </c>
      <c r="GA237" s="209">
        <f t="shared" ca="1" si="1897"/>
        <v>0</v>
      </c>
      <c r="GB237" s="209">
        <f t="shared" ca="1" si="1897"/>
        <v>0</v>
      </c>
      <c r="GC237" s="209">
        <f t="shared" ca="1" si="1897"/>
        <v>0</v>
      </c>
      <c r="GD237" s="209">
        <f t="shared" ca="1" si="1897"/>
        <v>0</v>
      </c>
      <c r="GE237" s="209">
        <f t="shared" ca="1" si="1897"/>
        <v>0</v>
      </c>
      <c r="GF237" s="209">
        <f t="shared" ca="1" si="1897"/>
        <v>0</v>
      </c>
      <c r="GG237" s="209">
        <f t="shared" ca="1" si="1897"/>
        <v>0</v>
      </c>
      <c r="GH237" s="209">
        <f t="shared" ca="1" si="1897"/>
        <v>0</v>
      </c>
      <c r="GI237" s="209">
        <f t="shared" ca="1" si="1897"/>
        <v>0</v>
      </c>
      <c r="GJ237" s="209">
        <f t="shared" ca="1" si="1897"/>
        <v>0</v>
      </c>
      <c r="GK237" s="209">
        <f t="shared" ca="1" si="1897"/>
        <v>0</v>
      </c>
      <c r="GL237" s="209">
        <f t="shared" ca="1" si="1897"/>
        <v>0</v>
      </c>
      <c r="GM237" s="209">
        <f t="shared" ca="1" si="1897"/>
        <v>0</v>
      </c>
      <c r="GN237" s="209">
        <f t="shared" ca="1" si="1897"/>
        <v>0</v>
      </c>
      <c r="GO237" s="209">
        <f t="shared" ref="GO237:IU237" ca="1" si="1898">IF(OR(GO201&lt;Opening,GO201&gt;Exit_12),0,OFFSET($B$89,0,GO196)/OFFSET($B$86,0,GO196))</f>
        <v>0</v>
      </c>
      <c r="GP237" s="209">
        <f t="shared" ca="1" si="1898"/>
        <v>0</v>
      </c>
      <c r="GQ237" s="209">
        <f t="shared" ca="1" si="1898"/>
        <v>0</v>
      </c>
      <c r="GR237" s="209">
        <f t="shared" ca="1" si="1898"/>
        <v>0</v>
      </c>
      <c r="GS237" s="209">
        <f t="shared" ca="1" si="1898"/>
        <v>0</v>
      </c>
      <c r="GT237" s="209">
        <f t="shared" ca="1" si="1898"/>
        <v>0</v>
      </c>
      <c r="GU237" s="209">
        <f t="shared" ca="1" si="1898"/>
        <v>0</v>
      </c>
      <c r="GV237" s="209">
        <f t="shared" ca="1" si="1898"/>
        <v>0</v>
      </c>
      <c r="GW237" s="209">
        <f t="shared" ca="1" si="1898"/>
        <v>0</v>
      </c>
      <c r="GX237" s="209">
        <f t="shared" ca="1" si="1898"/>
        <v>0</v>
      </c>
      <c r="GY237" s="209">
        <f t="shared" ca="1" si="1898"/>
        <v>0</v>
      </c>
      <c r="GZ237" s="209">
        <f t="shared" ca="1" si="1898"/>
        <v>0</v>
      </c>
      <c r="HA237" s="209">
        <f t="shared" ca="1" si="1898"/>
        <v>0</v>
      </c>
      <c r="HB237" s="209">
        <f t="shared" ca="1" si="1898"/>
        <v>0</v>
      </c>
      <c r="HC237" s="209">
        <f t="shared" ca="1" si="1898"/>
        <v>0</v>
      </c>
      <c r="HD237" s="209">
        <f t="shared" ca="1" si="1898"/>
        <v>0</v>
      </c>
      <c r="HE237" s="209">
        <f t="shared" ca="1" si="1898"/>
        <v>0</v>
      </c>
      <c r="HF237" s="209">
        <f t="shared" ca="1" si="1898"/>
        <v>0</v>
      </c>
      <c r="HG237" s="209">
        <f t="shared" ca="1" si="1898"/>
        <v>0</v>
      </c>
      <c r="HH237" s="209">
        <f t="shared" ca="1" si="1898"/>
        <v>0</v>
      </c>
      <c r="HI237" s="209">
        <f t="shared" ca="1" si="1898"/>
        <v>0</v>
      </c>
      <c r="HJ237" s="209">
        <f t="shared" ca="1" si="1898"/>
        <v>0</v>
      </c>
      <c r="HK237" s="209">
        <f t="shared" ca="1" si="1898"/>
        <v>0</v>
      </c>
      <c r="HL237" s="209">
        <f t="shared" ca="1" si="1898"/>
        <v>0</v>
      </c>
      <c r="HM237" s="209">
        <f t="shared" ca="1" si="1898"/>
        <v>0</v>
      </c>
      <c r="HN237" s="209">
        <f t="shared" ca="1" si="1898"/>
        <v>0</v>
      </c>
      <c r="HO237" s="209">
        <f t="shared" ca="1" si="1898"/>
        <v>0</v>
      </c>
      <c r="HP237" s="209">
        <f t="shared" ca="1" si="1898"/>
        <v>0</v>
      </c>
      <c r="HQ237" s="209">
        <f t="shared" ca="1" si="1898"/>
        <v>0</v>
      </c>
      <c r="HR237" s="209">
        <f t="shared" ca="1" si="1898"/>
        <v>0</v>
      </c>
      <c r="HS237" s="209">
        <f t="shared" ca="1" si="1898"/>
        <v>0</v>
      </c>
      <c r="HT237" s="209">
        <f t="shared" ca="1" si="1898"/>
        <v>0</v>
      </c>
      <c r="HU237" s="209">
        <f t="shared" ca="1" si="1898"/>
        <v>0</v>
      </c>
      <c r="HV237" s="209">
        <f t="shared" ca="1" si="1898"/>
        <v>0</v>
      </c>
      <c r="HW237" s="209">
        <f t="shared" ca="1" si="1898"/>
        <v>0</v>
      </c>
      <c r="HX237" s="209">
        <f t="shared" ca="1" si="1898"/>
        <v>0</v>
      </c>
      <c r="HY237" s="209">
        <f t="shared" ca="1" si="1898"/>
        <v>0</v>
      </c>
      <c r="HZ237" s="209">
        <f t="shared" ca="1" si="1898"/>
        <v>0</v>
      </c>
      <c r="IA237" s="209">
        <f t="shared" ca="1" si="1898"/>
        <v>0</v>
      </c>
      <c r="IB237" s="209">
        <f t="shared" ca="1" si="1898"/>
        <v>0</v>
      </c>
      <c r="IC237" s="209">
        <f t="shared" ca="1" si="1898"/>
        <v>0</v>
      </c>
      <c r="ID237" s="209">
        <f t="shared" ca="1" si="1898"/>
        <v>0</v>
      </c>
      <c r="IE237" s="209">
        <f t="shared" ca="1" si="1898"/>
        <v>0</v>
      </c>
      <c r="IF237" s="209">
        <f t="shared" ca="1" si="1898"/>
        <v>0</v>
      </c>
      <c r="IG237" s="209">
        <f t="shared" ca="1" si="1898"/>
        <v>0</v>
      </c>
      <c r="IH237" s="209">
        <f t="shared" ca="1" si="1898"/>
        <v>0</v>
      </c>
      <c r="II237" s="209">
        <f t="shared" ca="1" si="1898"/>
        <v>0</v>
      </c>
      <c r="IJ237" s="209">
        <f t="shared" ca="1" si="1898"/>
        <v>0</v>
      </c>
      <c r="IK237" s="209">
        <f t="shared" ca="1" si="1898"/>
        <v>0</v>
      </c>
      <c r="IL237" s="209">
        <f t="shared" ca="1" si="1898"/>
        <v>0</v>
      </c>
      <c r="IM237" s="209">
        <f t="shared" ca="1" si="1898"/>
        <v>0</v>
      </c>
      <c r="IN237" s="209">
        <f t="shared" ca="1" si="1898"/>
        <v>0</v>
      </c>
      <c r="IO237" s="209">
        <f t="shared" ca="1" si="1898"/>
        <v>0</v>
      </c>
      <c r="IP237" s="209">
        <f t="shared" ca="1" si="1898"/>
        <v>0</v>
      </c>
      <c r="IQ237" s="209">
        <f t="shared" ca="1" si="1898"/>
        <v>0</v>
      </c>
      <c r="IR237" s="209">
        <f t="shared" ca="1" si="1898"/>
        <v>0</v>
      </c>
      <c r="IS237" s="209">
        <f t="shared" ca="1" si="1898"/>
        <v>0</v>
      </c>
      <c r="IT237" s="209">
        <f t="shared" ca="1" si="1898"/>
        <v>0</v>
      </c>
      <c r="IU237" s="209">
        <f t="shared" ca="1" si="1898"/>
        <v>0</v>
      </c>
    </row>
    <row r="238" spans="1:255">
      <c r="B238" s="210" t="s">
        <v>147</v>
      </c>
      <c r="D238" s="208"/>
      <c r="E238" s="209">
        <f>IF(Expense!$C$81=Expense!$K$47,Expense!E235,IF(Expense!$C$81=Expense!$K$48,Expense!E236,IF(Expense!$C$81=Expense!$K$49,Expense!E237,0)))</f>
        <v>0</v>
      </c>
      <c r="F238" s="209">
        <f>IF(Expense!$C$81=Expense!$K$47,Expense!F235,IF(Expense!$C$81=Expense!$K$48,Expense!F236,IF(Expense!$C$81=Expense!$K$49,Expense!F237,0)))</f>
        <v>0</v>
      </c>
      <c r="G238" s="209">
        <f>IF(Expense!$C$81=Expense!$K$47,Expense!G235,IF(Expense!$C$81=Expense!$K$48,Expense!G236,IF(Expense!$C$81=Expense!$K$49,Expense!G237,0)))</f>
        <v>0</v>
      </c>
      <c r="H238" s="209">
        <f>IF(Expense!$C$81=Expense!$K$47,Expense!H235,IF(Expense!$C$81=Expense!$K$48,Expense!H236,IF(Expense!$C$81=Expense!$K$49,Expense!H237,0)))</f>
        <v>0</v>
      </c>
      <c r="I238" s="209">
        <f>IF(Expense!$C$81=Expense!$K$47,Expense!I235,IF(Expense!$C$81=Expense!$K$48,Expense!I236,IF(Expense!$C$81=Expense!$K$49,Expense!I237,0)))</f>
        <v>0</v>
      </c>
      <c r="J238" s="209">
        <f>IF(Expense!$C$81=Expense!$K$47,Expense!J235,IF(Expense!$C$81=Expense!$K$48,Expense!J236,IF(Expense!$C$81=Expense!$K$49,Expense!J237,0)))</f>
        <v>0</v>
      </c>
      <c r="K238" s="209">
        <f>IF(Expense!$C$81=Expense!$K$47,Expense!K235,IF(Expense!$C$81=Expense!$K$48,Expense!K236,IF(Expense!$C$81=Expense!$K$49,Expense!K237,0)))</f>
        <v>0</v>
      </c>
      <c r="L238" s="209">
        <f>IF(Expense!$C$81=Expense!$K$47,Expense!L235,IF(Expense!$C$81=Expense!$K$48,Expense!L236,IF(Expense!$C$81=Expense!$K$49,Expense!L237,0)))</f>
        <v>0</v>
      </c>
      <c r="M238" s="209">
        <f>IF(Expense!$C$81=Expense!$K$47,Expense!M235,IF(Expense!$C$81=Expense!$K$48,Expense!M236,IF(Expense!$C$81=Expense!$K$49,Expense!M237,0)))</f>
        <v>0</v>
      </c>
      <c r="N238" s="209">
        <f>IF(Expense!$C$81=Expense!$K$47,Expense!N235,IF(Expense!$C$81=Expense!$K$48,Expense!N236,IF(Expense!$C$81=Expense!$K$49,Expense!N237,0)))</f>
        <v>0</v>
      </c>
      <c r="O238" s="209">
        <f>IF(Expense!$C$81=Expense!$K$47,Expense!O235,IF(Expense!$C$81=Expense!$K$48,Expense!O236,IF(Expense!$C$81=Expense!$K$49,Expense!O237,0)))</f>
        <v>0</v>
      </c>
      <c r="P238" s="209">
        <f>IF(Expense!$C$81=Expense!$K$47,Expense!P235,IF(Expense!$C$81=Expense!$K$48,Expense!P236,IF(Expense!$C$81=Expense!$K$49,Expense!P237,0)))</f>
        <v>0</v>
      </c>
      <c r="Q238" s="209">
        <f>IF(Expense!$C$81=Expense!$K$47,Expense!Q235,IF(Expense!$C$81=Expense!$K$48,Expense!Q236,IF(Expense!$C$81=Expense!$K$49,Expense!Q237,0)))</f>
        <v>0</v>
      </c>
      <c r="R238" s="209">
        <f>IF(Expense!$C$81=Expense!$K$47,Expense!R235,IF(Expense!$C$81=Expense!$K$48,Expense!R236,IF(Expense!$C$81=Expense!$K$49,Expense!R237,0)))</f>
        <v>0</v>
      </c>
      <c r="S238" s="209">
        <f>IF(Expense!$C$81=Expense!$K$47,Expense!S235,IF(Expense!$C$81=Expense!$K$48,Expense!S236,IF(Expense!$C$81=Expense!$K$49,Expense!S237,0)))</f>
        <v>0</v>
      </c>
      <c r="T238" s="209">
        <f>IF(Expense!$C$81=Expense!$K$47,Expense!T235,IF(Expense!$C$81=Expense!$K$48,Expense!T236,IF(Expense!$C$81=Expense!$K$49,Expense!T237,0)))</f>
        <v>0</v>
      </c>
      <c r="U238" s="209">
        <f>IF(Expense!$C$81=Expense!$K$47,Expense!U235,IF(Expense!$C$81=Expense!$K$48,Expense!U236,IF(Expense!$C$81=Expense!$K$49,Expense!U237,0)))</f>
        <v>0</v>
      </c>
      <c r="V238" s="209">
        <f>IF(Expense!$C$81=Expense!$K$47,Expense!V235,IF(Expense!$C$81=Expense!$K$48,Expense!V236,IF(Expense!$C$81=Expense!$K$49,Expense!V237,0)))</f>
        <v>0</v>
      </c>
      <c r="W238" s="209">
        <f>IF(Expense!$C$81=Expense!$K$47,Expense!W235,IF(Expense!$C$81=Expense!$K$48,Expense!W236,IF(Expense!$C$81=Expense!$K$49,Expense!W237,0)))</f>
        <v>0</v>
      </c>
      <c r="X238" s="209">
        <f>IF(Expense!$C$81=Expense!$K$47,Expense!X235,IF(Expense!$C$81=Expense!$K$48,Expense!X236,IF(Expense!$C$81=Expense!$K$49,Expense!X237,0)))</f>
        <v>0</v>
      </c>
      <c r="Y238" s="209">
        <f>IF(Expense!$C$81=Expense!$K$47,Expense!Y235,IF(Expense!$C$81=Expense!$K$48,Expense!Y236,IF(Expense!$C$81=Expense!$K$49,Expense!Y237,0)))</f>
        <v>0</v>
      </c>
      <c r="Z238" s="209">
        <f>IF(Expense!$C$81=Expense!$K$47,Expense!Z235,IF(Expense!$C$81=Expense!$K$48,Expense!Z236,IF(Expense!$C$81=Expense!$K$49,Expense!Z237,0)))</f>
        <v>0</v>
      </c>
      <c r="AA238" s="209">
        <f>IF(Expense!$C$81=Expense!$K$47,Expense!AA235,IF(Expense!$C$81=Expense!$K$48,Expense!AA236,IF(Expense!$C$81=Expense!$K$49,Expense!AA237,0)))</f>
        <v>0</v>
      </c>
      <c r="AB238" s="209">
        <f>IF(Expense!$C$81=Expense!$K$47,Expense!AB235,IF(Expense!$C$81=Expense!$K$48,Expense!AB236,IF(Expense!$C$81=Expense!$K$49,Expense!AB237,0)))</f>
        <v>0</v>
      </c>
      <c r="AC238" s="209">
        <f>IF(Expense!$C$81=Expense!$K$47,Expense!AC235,IF(Expense!$C$81=Expense!$K$48,Expense!AC236,IF(Expense!$C$81=Expense!$K$49,Expense!AC237,0)))</f>
        <v>0</v>
      </c>
      <c r="AD238" s="209">
        <f>IF(Expense!$C$81=Expense!$K$47,Expense!AD235,IF(Expense!$C$81=Expense!$K$48,Expense!AD236,IF(Expense!$C$81=Expense!$K$49,Expense!AD237,0)))</f>
        <v>0</v>
      </c>
      <c r="AE238" s="209">
        <f>IF(Expense!$C$81=Expense!$K$47,Expense!AE235,IF(Expense!$C$81=Expense!$K$48,Expense!AE236,IF(Expense!$C$81=Expense!$K$49,Expense!AE237,0)))</f>
        <v>0</v>
      </c>
      <c r="AF238" s="209">
        <f>IF(Expense!$C$81=Expense!$K$47,Expense!AF235,IF(Expense!$C$81=Expense!$K$48,Expense!AF236,IF(Expense!$C$81=Expense!$K$49,Expense!AF237,0)))</f>
        <v>0</v>
      </c>
      <c r="AG238" s="209">
        <f>IF(Expense!$C$81=Expense!$K$47,Expense!AG235,IF(Expense!$C$81=Expense!$K$48,Expense!AG236,IF(Expense!$C$81=Expense!$K$49,Expense!AG237,0)))</f>
        <v>0</v>
      </c>
      <c r="AH238" s="209">
        <f>IF(Expense!$C$81=Expense!$K$47,Expense!AH235,IF(Expense!$C$81=Expense!$K$48,Expense!AH236,IF(Expense!$C$81=Expense!$K$49,Expense!AH237,0)))</f>
        <v>0</v>
      </c>
      <c r="AI238" s="209">
        <f>IF(Expense!$C$81=Expense!$K$47,Expense!AI235,IF(Expense!$C$81=Expense!$K$48,Expense!AI236,IF(Expense!$C$81=Expense!$K$49,Expense!AI237,0)))</f>
        <v>0</v>
      </c>
      <c r="AJ238" s="209">
        <f>IF(Expense!$C$81=Expense!$K$47,Expense!AJ235,IF(Expense!$C$81=Expense!$K$48,Expense!AJ236,IF(Expense!$C$81=Expense!$K$49,Expense!AJ237,0)))</f>
        <v>0</v>
      </c>
      <c r="AK238" s="209">
        <f>IF(Expense!$C$81=Expense!$K$47,Expense!AK235,IF(Expense!$C$81=Expense!$K$48,Expense!AK236,IF(Expense!$C$81=Expense!$K$49,Expense!AK237,0)))</f>
        <v>0</v>
      </c>
      <c r="AL238" s="209">
        <f>IF(Expense!$C$81=Expense!$K$47,Expense!AL235,IF(Expense!$C$81=Expense!$K$48,Expense!AL236,IF(Expense!$C$81=Expense!$K$49,Expense!AL237,0)))</f>
        <v>0</v>
      </c>
      <c r="AM238" s="209">
        <f>IF(Expense!$C$81=Expense!$K$47,Expense!AM235,IF(Expense!$C$81=Expense!$K$48,Expense!AM236,IF(Expense!$C$81=Expense!$K$49,Expense!AM237,0)))</f>
        <v>0</v>
      </c>
      <c r="AN238" s="209">
        <f>IF(Expense!$C$81=Expense!$K$47,Expense!AN235,IF(Expense!$C$81=Expense!$K$48,Expense!AN236,IF(Expense!$C$81=Expense!$K$49,Expense!AN237,0)))</f>
        <v>0</v>
      </c>
      <c r="AO238" s="209">
        <f>IF(Expense!$C$81=Expense!$K$47,Expense!AO235,IF(Expense!$C$81=Expense!$K$48,Expense!AO236,IF(Expense!$C$81=Expense!$K$49,Expense!AO237,0)))</f>
        <v>0</v>
      </c>
      <c r="AP238" s="209">
        <f>IF(Expense!$C$81=Expense!$K$47,Expense!AP235,IF(Expense!$C$81=Expense!$K$48,Expense!AP236,IF(Expense!$C$81=Expense!$K$49,Expense!AP237,0)))</f>
        <v>0</v>
      </c>
      <c r="AQ238" s="209">
        <f>IF(Expense!$C$81=Expense!$K$47,Expense!AQ235,IF(Expense!$C$81=Expense!$K$48,Expense!AQ236,IF(Expense!$C$81=Expense!$K$49,Expense!AQ237,0)))</f>
        <v>0</v>
      </c>
      <c r="AR238" s="209">
        <f>IF(Expense!$C$81=Expense!$K$47,Expense!AR235,IF(Expense!$C$81=Expense!$K$48,Expense!AR236,IF(Expense!$C$81=Expense!$K$49,Expense!AR237,0)))</f>
        <v>0</v>
      </c>
      <c r="AS238" s="209">
        <f>IF(Expense!$C$81=Expense!$K$47,Expense!AS235,IF(Expense!$C$81=Expense!$K$48,Expense!AS236,IF(Expense!$C$81=Expense!$K$49,Expense!AS237,0)))</f>
        <v>0</v>
      </c>
      <c r="AT238" s="209">
        <f>IF(Expense!$C$81=Expense!$K$47,Expense!AT235,IF(Expense!$C$81=Expense!$K$48,Expense!AT236,IF(Expense!$C$81=Expense!$K$49,Expense!AT237,0)))</f>
        <v>0</v>
      </c>
      <c r="AU238" s="209">
        <f>IF(Expense!$C$81=Expense!$K$47,Expense!AU235,IF(Expense!$C$81=Expense!$K$48,Expense!AU236,IF(Expense!$C$81=Expense!$K$49,Expense!AU237,0)))</f>
        <v>0</v>
      </c>
      <c r="AV238" s="209">
        <f>IF(Expense!$C$81=Expense!$K$47,Expense!AV235,IF(Expense!$C$81=Expense!$K$48,Expense!AV236,IF(Expense!$C$81=Expense!$K$49,Expense!AV237,0)))</f>
        <v>0</v>
      </c>
      <c r="AW238" s="209">
        <f>IF(Expense!$C$81=Expense!$K$47,Expense!AW235,IF(Expense!$C$81=Expense!$K$48,Expense!AW236,IF(Expense!$C$81=Expense!$K$49,Expense!AW237,0)))</f>
        <v>0</v>
      </c>
      <c r="AX238" s="209">
        <f>IF(Expense!$C$81=Expense!$K$47,Expense!AX235,IF(Expense!$C$81=Expense!$K$48,Expense!AX236,IF(Expense!$C$81=Expense!$K$49,Expense!AX237,0)))</f>
        <v>0</v>
      </c>
      <c r="AY238" s="209">
        <f>IF(Expense!$C$81=Expense!$K$47,Expense!AY235,IF(Expense!$C$81=Expense!$K$48,Expense!AY236,IF(Expense!$C$81=Expense!$K$49,Expense!AY237,0)))</f>
        <v>0</v>
      </c>
      <c r="AZ238" s="209">
        <f>IF(Expense!$C$81=Expense!$K$47,Expense!AZ235,IF(Expense!$C$81=Expense!$K$48,Expense!AZ236,IF(Expense!$C$81=Expense!$K$49,Expense!AZ237,0)))</f>
        <v>0</v>
      </c>
      <c r="BA238" s="209">
        <f>IF(Expense!$C$81=Expense!$K$47,Expense!BA235,IF(Expense!$C$81=Expense!$K$48,Expense!BA236,IF(Expense!$C$81=Expense!$K$49,Expense!BA237,0)))</f>
        <v>0</v>
      </c>
      <c r="BB238" s="209">
        <f>IF(Expense!$C$81=Expense!$K$47,Expense!BB235,IF(Expense!$C$81=Expense!$K$48,Expense!BB236,IF(Expense!$C$81=Expense!$K$49,Expense!BB237,0)))</f>
        <v>0</v>
      </c>
      <c r="BC238" s="209">
        <f>IF(Expense!$C$81=Expense!$K$47,Expense!BC235,IF(Expense!$C$81=Expense!$K$48,Expense!BC236,IF(Expense!$C$81=Expense!$K$49,Expense!BC237,0)))</f>
        <v>0</v>
      </c>
      <c r="BD238" s="209">
        <f>IF(Expense!$C$81=Expense!$K$47,Expense!BD235,IF(Expense!$C$81=Expense!$K$48,Expense!BD236,IF(Expense!$C$81=Expense!$K$49,Expense!BD237,0)))</f>
        <v>0</v>
      </c>
      <c r="BE238" s="209">
        <f>IF(Expense!$C$81=Expense!$K$47,Expense!BE235,IF(Expense!$C$81=Expense!$K$48,Expense!BE236,IF(Expense!$C$81=Expense!$K$49,Expense!BE237,0)))</f>
        <v>0</v>
      </c>
      <c r="BF238" s="209">
        <f>IF(Expense!$C$81=Expense!$K$47,Expense!BF235,IF(Expense!$C$81=Expense!$K$48,Expense!BF236,IF(Expense!$C$81=Expense!$K$49,Expense!BF237,0)))</f>
        <v>0</v>
      </c>
      <c r="BG238" s="209">
        <f>IF(Expense!$C$81=Expense!$K$47,Expense!BG235,IF(Expense!$C$81=Expense!$K$48,Expense!BG236,IF(Expense!$C$81=Expense!$K$49,Expense!BG237,0)))</f>
        <v>0</v>
      </c>
      <c r="BH238" s="209">
        <f>IF(Expense!$C$81=Expense!$K$47,Expense!BH235,IF(Expense!$C$81=Expense!$K$48,Expense!BH236,IF(Expense!$C$81=Expense!$K$49,Expense!BH237,0)))</f>
        <v>0</v>
      </c>
      <c r="BI238" s="209">
        <f>IF(Expense!$C$81=Expense!$K$47,Expense!BI235,IF(Expense!$C$81=Expense!$K$48,Expense!BI236,IF(Expense!$C$81=Expense!$K$49,Expense!BI237,0)))</f>
        <v>0</v>
      </c>
      <c r="BJ238" s="209">
        <f>IF(Expense!$C$81=Expense!$K$47,Expense!BJ235,IF(Expense!$C$81=Expense!$K$48,Expense!BJ236,IF(Expense!$C$81=Expense!$K$49,Expense!BJ237,0)))</f>
        <v>0</v>
      </c>
      <c r="BK238" s="209">
        <f>IF(Expense!$C$81=Expense!$K$47,Expense!BK235,IF(Expense!$C$81=Expense!$K$48,Expense!BK236,IF(Expense!$C$81=Expense!$K$49,Expense!BK237,0)))</f>
        <v>0</v>
      </c>
      <c r="BL238" s="209">
        <f>IF(Expense!$C$81=Expense!$K$47,Expense!BL235,IF(Expense!$C$81=Expense!$K$48,Expense!BL236,IF(Expense!$C$81=Expense!$K$49,Expense!BL237,0)))</f>
        <v>0</v>
      </c>
      <c r="BM238" s="209">
        <f>IF(Expense!$C$81=Expense!$K$47,Expense!BM235,IF(Expense!$C$81=Expense!$K$48,Expense!BM236,IF(Expense!$C$81=Expense!$K$49,Expense!BM237,0)))</f>
        <v>0</v>
      </c>
      <c r="BN238" s="209">
        <f>IF(Expense!$C$81=Expense!$K$47,Expense!BN235,IF(Expense!$C$81=Expense!$K$48,Expense!BN236,IF(Expense!$C$81=Expense!$K$49,Expense!BN237,0)))</f>
        <v>0</v>
      </c>
      <c r="BO238" s="209">
        <f>IF(Expense!$C$81=Expense!$K$47,Expense!BO235,IF(Expense!$C$81=Expense!$K$48,Expense!BO236,IF(Expense!$C$81=Expense!$K$49,Expense!BO237,0)))</f>
        <v>0</v>
      </c>
      <c r="BP238" s="209">
        <f>IF(Expense!$C$81=Expense!$K$47,Expense!BP235,IF(Expense!$C$81=Expense!$K$48,Expense!BP236,IF(Expense!$C$81=Expense!$K$49,Expense!BP237,0)))</f>
        <v>0</v>
      </c>
      <c r="BQ238" s="209">
        <f>IF(Expense!$C$81=Expense!$K$47,Expense!BQ235,IF(Expense!$C$81=Expense!$K$48,Expense!BQ236,IF(Expense!$C$81=Expense!$K$49,Expense!BQ237,0)))</f>
        <v>0</v>
      </c>
      <c r="BR238" s="209">
        <f>IF(Expense!$C$81=Expense!$K$47,Expense!BR235,IF(Expense!$C$81=Expense!$K$48,Expense!BR236,IF(Expense!$C$81=Expense!$K$49,Expense!BR237,0)))</f>
        <v>0</v>
      </c>
      <c r="BS238" s="209">
        <f>IF(Expense!$C$81=Expense!$K$47,Expense!BS235,IF(Expense!$C$81=Expense!$K$48,Expense!BS236,IF(Expense!$C$81=Expense!$K$49,Expense!BS237,0)))</f>
        <v>0</v>
      </c>
      <c r="BT238" s="209">
        <f>IF(Expense!$C$81=Expense!$K$47,Expense!BT235,IF(Expense!$C$81=Expense!$K$48,Expense!BT236,IF(Expense!$C$81=Expense!$K$49,Expense!BT237,0)))</f>
        <v>0</v>
      </c>
      <c r="BU238" s="209">
        <f>IF(Expense!$C$81=Expense!$K$47,Expense!BU235,IF(Expense!$C$81=Expense!$K$48,Expense!BU236,IF(Expense!$C$81=Expense!$K$49,Expense!BU237,0)))</f>
        <v>0</v>
      </c>
      <c r="BV238" s="209">
        <f>IF(Expense!$C$81=Expense!$K$47,Expense!BV235,IF(Expense!$C$81=Expense!$K$48,Expense!BV236,IF(Expense!$C$81=Expense!$K$49,Expense!BV237,0)))</f>
        <v>0</v>
      </c>
      <c r="BW238" s="209">
        <f>IF(Expense!$C$81=Expense!$K$47,Expense!BW235,IF(Expense!$C$81=Expense!$K$48,Expense!BW236,IF(Expense!$C$81=Expense!$K$49,Expense!BW237,0)))</f>
        <v>0</v>
      </c>
      <c r="BX238" s="209">
        <f>IF(Expense!$C$81=Expense!$K$47,Expense!BX235,IF(Expense!$C$81=Expense!$K$48,Expense!BX236,IF(Expense!$C$81=Expense!$K$49,Expense!BX237,0)))</f>
        <v>0</v>
      </c>
      <c r="BY238" s="209">
        <f>IF(Expense!$C$81=Expense!$K$47,Expense!BY235,IF(Expense!$C$81=Expense!$K$48,Expense!BY236,IF(Expense!$C$81=Expense!$K$49,Expense!BY237,0)))</f>
        <v>0</v>
      </c>
      <c r="BZ238" s="209">
        <f>IF(Expense!$C$81=Expense!$K$47,Expense!BZ235,IF(Expense!$C$81=Expense!$K$48,Expense!BZ236,IF(Expense!$C$81=Expense!$K$49,Expense!BZ237,0)))</f>
        <v>0</v>
      </c>
      <c r="CA238" s="209">
        <f>IF(Expense!$C$81=Expense!$K$47,Expense!CA235,IF(Expense!$C$81=Expense!$K$48,Expense!CA236,IF(Expense!$C$81=Expense!$K$49,Expense!CA237,0)))</f>
        <v>0</v>
      </c>
      <c r="CB238" s="209">
        <f>IF(Expense!$C$81=Expense!$K$47,Expense!CB235,IF(Expense!$C$81=Expense!$K$48,Expense!CB236,IF(Expense!$C$81=Expense!$K$49,Expense!CB237,0)))</f>
        <v>0</v>
      </c>
      <c r="CC238" s="209">
        <f>IF(Expense!$C$81=Expense!$K$47,Expense!CC235,IF(Expense!$C$81=Expense!$K$48,Expense!CC236,IF(Expense!$C$81=Expense!$K$49,Expense!CC237,0)))</f>
        <v>0</v>
      </c>
      <c r="CD238" s="209">
        <f>IF(Expense!$C$81=Expense!$K$47,Expense!CD235,IF(Expense!$C$81=Expense!$K$48,Expense!CD236,IF(Expense!$C$81=Expense!$K$49,Expense!CD237,0)))</f>
        <v>194400</v>
      </c>
      <c r="CE238" s="209">
        <f>IF(Expense!$C$81=Expense!$K$47,Expense!CE235,IF(Expense!$C$81=Expense!$K$48,Expense!CE236,IF(Expense!$C$81=Expense!$K$49,Expense!CE237,0)))</f>
        <v>0</v>
      </c>
      <c r="CF238" s="209">
        <f>IF(Expense!$C$81=Expense!$K$47,Expense!CF235,IF(Expense!$C$81=Expense!$K$48,Expense!CF236,IF(Expense!$C$81=Expense!$K$49,Expense!CF237,0)))</f>
        <v>0</v>
      </c>
      <c r="CG238" s="209">
        <f>IF(Expense!$C$81=Expense!$K$47,Expense!CG235,IF(Expense!$C$81=Expense!$K$48,Expense!CG236,IF(Expense!$C$81=Expense!$K$49,Expense!CG237,0)))</f>
        <v>0</v>
      </c>
      <c r="CH238" s="209">
        <f>IF(Expense!$C$81=Expense!$K$47,Expense!CH235,IF(Expense!$C$81=Expense!$K$48,Expense!CH236,IF(Expense!$C$81=Expense!$K$49,Expense!CH237,0)))</f>
        <v>0</v>
      </c>
      <c r="CI238" s="209">
        <f>IF(Expense!$C$81=Expense!$K$47,Expense!CI235,IF(Expense!$C$81=Expense!$K$48,Expense!CI236,IF(Expense!$C$81=Expense!$K$49,Expense!CI237,0)))</f>
        <v>0</v>
      </c>
      <c r="CJ238" s="209">
        <f>IF(Expense!$C$81=Expense!$K$47,Expense!CJ235,IF(Expense!$C$81=Expense!$K$48,Expense!CJ236,IF(Expense!$C$81=Expense!$K$49,Expense!CJ237,0)))</f>
        <v>0</v>
      </c>
      <c r="CK238" s="209">
        <f>IF(Expense!$C$81=Expense!$K$47,Expense!CK235,IF(Expense!$C$81=Expense!$K$48,Expense!CK236,IF(Expense!$C$81=Expense!$K$49,Expense!CK237,0)))</f>
        <v>0</v>
      </c>
      <c r="CL238" s="209">
        <f>IF(Expense!$C$81=Expense!$K$47,Expense!CL235,IF(Expense!$C$81=Expense!$K$48,Expense!CL236,IF(Expense!$C$81=Expense!$K$49,Expense!CL237,0)))</f>
        <v>0</v>
      </c>
      <c r="CM238" s="209">
        <f>IF(Expense!$C$81=Expense!$K$47,Expense!CM235,IF(Expense!$C$81=Expense!$K$48,Expense!CM236,IF(Expense!$C$81=Expense!$K$49,Expense!CM237,0)))</f>
        <v>0</v>
      </c>
      <c r="CN238" s="209">
        <f>IF(Expense!$C$81=Expense!$K$47,Expense!CN235,IF(Expense!$C$81=Expense!$K$48,Expense!CN236,IF(Expense!$C$81=Expense!$K$49,Expense!CN237,0)))</f>
        <v>0</v>
      </c>
      <c r="CO238" s="209">
        <f>IF(Expense!$C$81=Expense!$K$47,Expense!CO235,IF(Expense!$C$81=Expense!$K$48,Expense!CO236,IF(Expense!$C$81=Expense!$K$49,Expense!CO237,0)))</f>
        <v>0</v>
      </c>
      <c r="CP238" s="209">
        <f>IF(Expense!$C$81=Expense!$K$47,Expense!CP235,IF(Expense!$C$81=Expense!$K$48,Expense!CP236,IF(Expense!$C$81=Expense!$K$49,Expense!CP237,0)))</f>
        <v>589032</v>
      </c>
      <c r="CQ238" s="209">
        <f>IF(Expense!$C$81=Expense!$K$47,Expense!CQ235,IF(Expense!$C$81=Expense!$K$48,Expense!CQ236,IF(Expense!$C$81=Expense!$K$49,Expense!CQ237,0)))</f>
        <v>0</v>
      </c>
      <c r="CR238" s="209">
        <f>IF(Expense!$C$81=Expense!$K$47,Expense!CR235,IF(Expense!$C$81=Expense!$K$48,Expense!CR236,IF(Expense!$C$81=Expense!$K$49,Expense!CR237,0)))</f>
        <v>0</v>
      </c>
      <c r="CS238" s="209">
        <f>IF(Expense!$C$81=Expense!$K$47,Expense!CS235,IF(Expense!$C$81=Expense!$K$48,Expense!CS236,IF(Expense!$C$81=Expense!$K$49,Expense!CS237,0)))</f>
        <v>0</v>
      </c>
      <c r="CT238" s="209">
        <f>IF(Expense!$C$81=Expense!$K$47,Expense!CT235,IF(Expense!$C$81=Expense!$K$48,Expense!CT236,IF(Expense!$C$81=Expense!$K$49,Expense!CT237,0)))</f>
        <v>0</v>
      </c>
      <c r="CU238" s="209">
        <f>IF(Expense!$C$81=Expense!$K$47,Expense!CU235,IF(Expense!$C$81=Expense!$K$48,Expense!CU236,IF(Expense!$C$81=Expense!$K$49,Expense!CU237,0)))</f>
        <v>0</v>
      </c>
      <c r="CV238" s="209">
        <f>IF(Expense!$C$81=Expense!$K$47,Expense!CV235,IF(Expense!$C$81=Expense!$K$48,Expense!CV236,IF(Expense!$C$81=Expense!$K$49,Expense!CV237,0)))</f>
        <v>0</v>
      </c>
      <c r="CW238" s="209">
        <f>IF(Expense!$C$81=Expense!$K$47,Expense!CW235,IF(Expense!$C$81=Expense!$K$48,Expense!CW236,IF(Expense!$C$81=Expense!$K$49,Expense!CW237,0)))</f>
        <v>0</v>
      </c>
      <c r="CX238" s="209">
        <f>IF(Expense!$C$81=Expense!$K$47,Expense!CX235,IF(Expense!$C$81=Expense!$K$48,Expense!CX236,IF(Expense!$C$81=Expense!$K$49,Expense!CX237,0)))</f>
        <v>0</v>
      </c>
      <c r="CY238" s="209">
        <f>IF(Expense!$C$81=Expense!$K$47,Expense!CY235,IF(Expense!$C$81=Expense!$K$48,Expense!CY236,IF(Expense!$C$81=Expense!$K$49,Expense!CY237,0)))</f>
        <v>0</v>
      </c>
      <c r="CZ238" s="209">
        <f>IF(Expense!$C$81=Expense!$K$47,Expense!CZ235,IF(Expense!$C$81=Expense!$K$48,Expense!CZ236,IF(Expense!$C$81=Expense!$K$49,Expense!CZ237,0)))</f>
        <v>0</v>
      </c>
      <c r="DA238" s="209">
        <f>IF(Expense!$C$81=Expense!$K$47,Expense!DA235,IF(Expense!$C$81=Expense!$K$48,Expense!DA236,IF(Expense!$C$81=Expense!$K$49,Expense!DA237,0)))</f>
        <v>0</v>
      </c>
      <c r="DB238" s="209">
        <f>IF(Expense!$C$81=Expense!$K$47,Expense!DB235,IF(Expense!$C$81=Expense!$K$48,Expense!DB236,IF(Expense!$C$81=Expense!$K$49,Expense!DB237,0)))</f>
        <v>606702.96</v>
      </c>
      <c r="DC238" s="209">
        <f>IF(Expense!$C$81=Expense!$K$47,Expense!DC235,IF(Expense!$C$81=Expense!$K$48,Expense!DC236,IF(Expense!$C$81=Expense!$K$49,Expense!DC237,0)))</f>
        <v>0</v>
      </c>
      <c r="DD238" s="209">
        <f>IF(Expense!$C$81=Expense!$K$47,Expense!DD235,IF(Expense!$C$81=Expense!$K$48,Expense!DD236,IF(Expense!$C$81=Expense!$K$49,Expense!DD237,0)))</f>
        <v>0</v>
      </c>
      <c r="DE238" s="209">
        <f>IF(Expense!$C$81=Expense!$K$47,Expense!DE235,IF(Expense!$C$81=Expense!$K$48,Expense!DE236,IF(Expense!$C$81=Expense!$K$49,Expense!DE237,0)))</f>
        <v>0</v>
      </c>
      <c r="DF238" s="209">
        <f>IF(Expense!$C$81=Expense!$K$47,Expense!DF235,IF(Expense!$C$81=Expense!$K$48,Expense!DF236,IF(Expense!$C$81=Expense!$K$49,Expense!DF237,0)))</f>
        <v>0</v>
      </c>
      <c r="DG238" s="209">
        <f>IF(Expense!$C$81=Expense!$K$47,Expense!DG235,IF(Expense!$C$81=Expense!$K$48,Expense!DG236,IF(Expense!$C$81=Expense!$K$49,Expense!DG237,0)))</f>
        <v>0</v>
      </c>
      <c r="DH238" s="209">
        <f>IF(Expense!$C$81=Expense!$K$47,Expense!DH235,IF(Expense!$C$81=Expense!$K$48,Expense!DH236,IF(Expense!$C$81=Expense!$K$49,Expense!DH237,0)))</f>
        <v>0</v>
      </c>
      <c r="DI238" s="209">
        <f>IF(Expense!$C$81=Expense!$K$47,Expense!DI235,IF(Expense!$C$81=Expense!$K$48,Expense!DI236,IF(Expense!$C$81=Expense!$K$49,Expense!DI237,0)))</f>
        <v>0</v>
      </c>
      <c r="DJ238" s="209">
        <f>IF(Expense!$C$81=Expense!$K$47,Expense!DJ235,IF(Expense!$C$81=Expense!$K$48,Expense!DJ236,IF(Expense!$C$81=Expense!$K$49,Expense!DJ237,0)))</f>
        <v>0</v>
      </c>
      <c r="DK238" s="209">
        <f>IF(Expense!$C$81=Expense!$K$47,Expense!DK235,IF(Expense!$C$81=Expense!$K$48,Expense!DK236,IF(Expense!$C$81=Expense!$K$49,Expense!DK237,0)))</f>
        <v>0</v>
      </c>
      <c r="DL238" s="209">
        <f>IF(Expense!$C$81=Expense!$K$47,Expense!DL235,IF(Expense!$C$81=Expense!$K$48,Expense!DL236,IF(Expense!$C$81=Expense!$K$49,Expense!DL237,0)))</f>
        <v>0</v>
      </c>
      <c r="DM238" s="209">
        <f>IF(Expense!$C$81=Expense!$K$47,Expense!DM235,IF(Expense!$C$81=Expense!$K$48,Expense!DM236,IF(Expense!$C$81=Expense!$K$49,Expense!DM237,0)))</f>
        <v>0</v>
      </c>
      <c r="DN238" s="209">
        <f>IF(Expense!$C$81=Expense!$K$47,Expense!DN235,IF(Expense!$C$81=Expense!$K$48,Expense!DN236,IF(Expense!$C$81=Expense!$K$49,Expense!DN237,0)))</f>
        <v>624904.04879999999</v>
      </c>
      <c r="DO238" s="209">
        <f>IF(Expense!$C$81=Expense!$K$47,Expense!DO235,IF(Expense!$C$81=Expense!$K$48,Expense!DO236,IF(Expense!$C$81=Expense!$K$49,Expense!DO237,0)))</f>
        <v>0</v>
      </c>
      <c r="DP238" s="209">
        <f>IF(Expense!$C$81=Expense!$K$47,Expense!DP235,IF(Expense!$C$81=Expense!$K$48,Expense!DP236,IF(Expense!$C$81=Expense!$K$49,Expense!DP237,0)))</f>
        <v>0</v>
      </c>
      <c r="DQ238" s="209">
        <f>IF(Expense!$C$81=Expense!$K$47,Expense!DQ235,IF(Expense!$C$81=Expense!$K$48,Expense!DQ236,IF(Expense!$C$81=Expense!$K$49,Expense!DQ237,0)))</f>
        <v>0</v>
      </c>
      <c r="DR238" s="209">
        <f>IF(Expense!$C$81=Expense!$K$47,Expense!DR235,IF(Expense!$C$81=Expense!$K$48,Expense!DR236,IF(Expense!$C$81=Expense!$K$49,Expense!DR237,0)))</f>
        <v>0</v>
      </c>
      <c r="DS238" s="209">
        <f>IF(Expense!$C$81=Expense!$K$47,Expense!DS235,IF(Expense!$C$81=Expense!$K$48,Expense!DS236,IF(Expense!$C$81=Expense!$K$49,Expense!DS237,0)))</f>
        <v>0</v>
      </c>
      <c r="DT238" s="209">
        <f>IF(Expense!$C$81=Expense!$K$47,Expense!DT235,IF(Expense!$C$81=Expense!$K$48,Expense!DT236,IF(Expense!$C$81=Expense!$K$49,Expense!DT237,0)))</f>
        <v>0</v>
      </c>
      <c r="DU238" s="209">
        <f>IF(Expense!$C$81=Expense!$K$47,Expense!DU235,IF(Expense!$C$81=Expense!$K$48,Expense!DU236,IF(Expense!$C$81=Expense!$K$49,Expense!DU237,0)))</f>
        <v>0</v>
      </c>
      <c r="DV238" s="209">
        <f>IF(Expense!$C$81=Expense!$K$47,Expense!DV235,IF(Expense!$C$81=Expense!$K$48,Expense!DV236,IF(Expense!$C$81=Expense!$K$49,Expense!DV237,0)))</f>
        <v>0</v>
      </c>
      <c r="DW238" s="209">
        <f>IF(Expense!$C$81=Expense!$K$47,Expense!DW235,IF(Expense!$C$81=Expense!$K$48,Expense!DW236,IF(Expense!$C$81=Expense!$K$49,Expense!DW237,0)))</f>
        <v>0</v>
      </c>
      <c r="DX238" s="209">
        <f>IF(Expense!$C$81=Expense!$K$47,Expense!DX235,IF(Expense!$C$81=Expense!$K$48,Expense!DX236,IF(Expense!$C$81=Expense!$K$49,Expense!DX237,0)))</f>
        <v>0</v>
      </c>
      <c r="DY238" s="209">
        <f>IF(Expense!$C$81=Expense!$K$47,Expense!DY235,IF(Expense!$C$81=Expense!$K$48,Expense!DY236,IF(Expense!$C$81=Expense!$K$49,Expense!DY237,0)))</f>
        <v>0</v>
      </c>
      <c r="DZ238" s="209">
        <f>IF(Expense!$C$81=Expense!$K$47,Expense!DZ235,IF(Expense!$C$81=Expense!$K$48,Expense!DZ236,IF(Expense!$C$81=Expense!$K$49,Expense!DZ237,0)))</f>
        <v>643651.17026399984</v>
      </c>
      <c r="EA238" s="209">
        <f>IF(Expense!$C$81=Expense!$K$47,Expense!EA235,IF(Expense!$C$81=Expense!$K$48,Expense!EA236,IF(Expense!$C$81=Expense!$K$49,Expense!EA237,0)))</f>
        <v>0</v>
      </c>
      <c r="EB238" s="209">
        <f>IF(Expense!$C$81=Expense!$K$47,Expense!EB235,IF(Expense!$C$81=Expense!$K$48,Expense!EB236,IF(Expense!$C$81=Expense!$K$49,Expense!EB237,0)))</f>
        <v>0</v>
      </c>
      <c r="EC238" s="209">
        <f>IF(Expense!$C$81=Expense!$K$47,Expense!EC235,IF(Expense!$C$81=Expense!$K$48,Expense!EC236,IF(Expense!$C$81=Expense!$K$49,Expense!EC237,0)))</f>
        <v>0</v>
      </c>
      <c r="ED238" s="209">
        <f>IF(Expense!$C$81=Expense!$K$47,Expense!ED235,IF(Expense!$C$81=Expense!$K$48,Expense!ED236,IF(Expense!$C$81=Expense!$K$49,Expense!ED237,0)))</f>
        <v>0</v>
      </c>
      <c r="EE238" s="209">
        <f>IF(Expense!$C$81=Expense!$K$47,Expense!EE235,IF(Expense!$C$81=Expense!$K$48,Expense!EE236,IF(Expense!$C$81=Expense!$K$49,Expense!EE237,0)))</f>
        <v>0</v>
      </c>
      <c r="EF238" s="209">
        <f>IF(Expense!$C$81=Expense!$K$47,Expense!EF235,IF(Expense!$C$81=Expense!$K$48,Expense!EF236,IF(Expense!$C$81=Expense!$K$49,Expense!EF237,0)))</f>
        <v>0</v>
      </c>
      <c r="EG238" s="209">
        <f>IF(Expense!$C$81=Expense!$K$47,Expense!EG235,IF(Expense!$C$81=Expense!$K$48,Expense!EG236,IF(Expense!$C$81=Expense!$K$49,Expense!EG237,0)))</f>
        <v>0</v>
      </c>
      <c r="EH238" s="209">
        <f>IF(Expense!$C$81=Expense!$K$47,Expense!EH235,IF(Expense!$C$81=Expense!$K$48,Expense!EH236,IF(Expense!$C$81=Expense!$K$49,Expense!EH237,0)))</f>
        <v>0</v>
      </c>
      <c r="EI238" s="209">
        <f>IF(Expense!$C$81=Expense!$K$47,Expense!EI235,IF(Expense!$C$81=Expense!$K$48,Expense!EI236,IF(Expense!$C$81=Expense!$K$49,Expense!EI237,0)))</f>
        <v>0</v>
      </c>
      <c r="EJ238" s="209">
        <f>IF(Expense!$C$81=Expense!$K$47,Expense!EJ235,IF(Expense!$C$81=Expense!$K$48,Expense!EJ236,IF(Expense!$C$81=Expense!$K$49,Expense!EJ237,0)))</f>
        <v>0</v>
      </c>
      <c r="EK238" s="209">
        <f>IF(Expense!$C$81=Expense!$K$47,Expense!EK235,IF(Expense!$C$81=Expense!$K$48,Expense!EK236,IF(Expense!$C$81=Expense!$K$49,Expense!EK237,0)))</f>
        <v>0</v>
      </c>
      <c r="EL238" s="209">
        <f>IF(Expense!$C$81=Expense!$K$47,Expense!EL235,IF(Expense!$C$81=Expense!$K$48,Expense!EL236,IF(Expense!$C$81=Expense!$K$49,Expense!EL237,0)))</f>
        <v>662960.7053719199</v>
      </c>
      <c r="EM238" s="209">
        <f>IF(Expense!$C$81=Expense!$K$47,Expense!EM235,IF(Expense!$C$81=Expense!$K$48,Expense!EM236,IF(Expense!$C$81=Expense!$K$49,Expense!EM237,0)))</f>
        <v>0</v>
      </c>
      <c r="EN238" s="209">
        <f>IF(Expense!$C$81=Expense!$K$47,Expense!EN235,IF(Expense!$C$81=Expense!$K$48,Expense!EN236,IF(Expense!$C$81=Expense!$K$49,Expense!EN237,0)))</f>
        <v>0</v>
      </c>
      <c r="EO238" s="209">
        <f>IF(Expense!$C$81=Expense!$K$47,Expense!EO235,IF(Expense!$C$81=Expense!$K$48,Expense!EO236,IF(Expense!$C$81=Expense!$K$49,Expense!EO237,0)))</f>
        <v>0</v>
      </c>
      <c r="EP238" s="209">
        <f>IF(Expense!$C$81=Expense!$K$47,Expense!EP235,IF(Expense!$C$81=Expense!$K$48,Expense!EP236,IF(Expense!$C$81=Expense!$K$49,Expense!EP237,0)))</f>
        <v>0</v>
      </c>
      <c r="EQ238" s="209">
        <f>IF(Expense!$C$81=Expense!$K$47,Expense!EQ235,IF(Expense!$C$81=Expense!$K$48,Expense!EQ236,IF(Expense!$C$81=Expense!$K$49,Expense!EQ237,0)))</f>
        <v>0</v>
      </c>
      <c r="ER238" s="209">
        <f>IF(Expense!$C$81=Expense!$K$47,Expense!ER235,IF(Expense!$C$81=Expense!$K$48,Expense!ER236,IF(Expense!$C$81=Expense!$K$49,Expense!ER237,0)))</f>
        <v>0</v>
      </c>
      <c r="ES238" s="209">
        <f>IF(Expense!$C$81=Expense!$K$47,Expense!ES235,IF(Expense!$C$81=Expense!$K$48,Expense!ES236,IF(Expense!$C$81=Expense!$K$49,Expense!ES237,0)))</f>
        <v>0</v>
      </c>
      <c r="ET238" s="209">
        <f>IF(Expense!$C$81=Expense!$K$47,Expense!ET235,IF(Expense!$C$81=Expense!$K$48,Expense!ET236,IF(Expense!$C$81=Expense!$K$49,Expense!ET237,0)))</f>
        <v>0</v>
      </c>
      <c r="EU238" s="209">
        <f>IF(Expense!$C$81=Expense!$K$47,Expense!EU235,IF(Expense!$C$81=Expense!$K$48,Expense!EU236,IF(Expense!$C$81=Expense!$K$49,Expense!EU237,0)))</f>
        <v>0</v>
      </c>
      <c r="EV238" s="209">
        <f>IF(Expense!$C$81=Expense!$K$47,Expense!EV235,IF(Expense!$C$81=Expense!$K$48,Expense!EV236,IF(Expense!$C$81=Expense!$K$49,Expense!EV237,0)))</f>
        <v>0</v>
      </c>
      <c r="EW238" s="209">
        <f>IF(Expense!$C$81=Expense!$K$47,Expense!EW235,IF(Expense!$C$81=Expense!$K$48,Expense!EW236,IF(Expense!$C$81=Expense!$K$49,Expense!EW237,0)))</f>
        <v>0</v>
      </c>
      <c r="EX238" s="209">
        <f>IF(Expense!$C$81=Expense!$K$47,Expense!EX235,IF(Expense!$C$81=Expense!$K$48,Expense!EX236,IF(Expense!$C$81=Expense!$K$49,Expense!EX237,0)))</f>
        <v>682849.52653307747</v>
      </c>
      <c r="EY238" s="209">
        <f>IF(Expense!$C$81=Expense!$K$47,Expense!EY235,IF(Expense!$C$81=Expense!$K$48,Expense!EY236,IF(Expense!$C$81=Expense!$K$49,Expense!EY237,0)))</f>
        <v>0</v>
      </c>
      <c r="EZ238" s="209">
        <f>IF(Expense!$C$81=Expense!$K$47,Expense!EZ235,IF(Expense!$C$81=Expense!$K$48,Expense!EZ236,IF(Expense!$C$81=Expense!$K$49,Expense!EZ237,0)))</f>
        <v>0</v>
      </c>
      <c r="FA238" s="209">
        <f>IF(Expense!$C$81=Expense!$K$47,Expense!FA235,IF(Expense!$C$81=Expense!$K$48,Expense!FA236,IF(Expense!$C$81=Expense!$K$49,Expense!FA237,0)))</f>
        <v>0</v>
      </c>
      <c r="FB238" s="209">
        <f>IF(Expense!$C$81=Expense!$K$47,Expense!FB235,IF(Expense!$C$81=Expense!$K$48,Expense!FB236,IF(Expense!$C$81=Expense!$K$49,Expense!FB237,0)))</f>
        <v>0</v>
      </c>
      <c r="FC238" s="209">
        <f>IF(Expense!$C$81=Expense!$K$47,Expense!FC235,IF(Expense!$C$81=Expense!$K$48,Expense!FC236,IF(Expense!$C$81=Expense!$K$49,Expense!FC237,0)))</f>
        <v>0</v>
      </c>
      <c r="FD238" s="209">
        <f>IF(Expense!$C$81=Expense!$K$47,Expense!FD235,IF(Expense!$C$81=Expense!$K$48,Expense!FD236,IF(Expense!$C$81=Expense!$K$49,Expense!FD237,0)))</f>
        <v>0</v>
      </c>
      <c r="FE238" s="209">
        <f>IF(Expense!$C$81=Expense!$K$47,Expense!FE235,IF(Expense!$C$81=Expense!$K$48,Expense!FE236,IF(Expense!$C$81=Expense!$K$49,Expense!FE237,0)))</f>
        <v>0</v>
      </c>
      <c r="FF238" s="209">
        <f>IF(Expense!$C$81=Expense!$K$47,Expense!FF235,IF(Expense!$C$81=Expense!$K$48,Expense!FF236,IF(Expense!$C$81=Expense!$K$49,Expense!FF237,0)))</f>
        <v>0</v>
      </c>
      <c r="FG238" s="209">
        <f>IF(Expense!$C$81=Expense!$K$47,Expense!FG235,IF(Expense!$C$81=Expense!$K$48,Expense!FG236,IF(Expense!$C$81=Expense!$K$49,Expense!FG237,0)))</f>
        <v>0</v>
      </c>
      <c r="FH238" s="209">
        <f>IF(Expense!$C$81=Expense!$K$47,Expense!FH235,IF(Expense!$C$81=Expense!$K$48,Expense!FH236,IF(Expense!$C$81=Expense!$K$49,Expense!FH237,0)))</f>
        <v>0</v>
      </c>
      <c r="FI238" s="209">
        <f>IF(Expense!$C$81=Expense!$K$47,Expense!FI235,IF(Expense!$C$81=Expense!$K$48,Expense!FI236,IF(Expense!$C$81=Expense!$K$49,Expense!FI237,0)))</f>
        <v>0</v>
      </c>
      <c r="FJ238" s="209">
        <f>IF(Expense!$C$81=Expense!$K$47,Expense!FJ235,IF(Expense!$C$81=Expense!$K$48,Expense!FJ236,IF(Expense!$C$81=Expense!$K$49,Expense!FJ237,0)))</f>
        <v>703335.01232906978</v>
      </c>
      <c r="FK238" s="209">
        <f>IF(Expense!$C$81=Expense!$K$47,Expense!FK235,IF(Expense!$C$81=Expense!$K$48,Expense!FK236,IF(Expense!$C$81=Expense!$K$49,Expense!FK237,0)))</f>
        <v>0</v>
      </c>
      <c r="FL238" s="209">
        <f>IF(Expense!$C$81=Expense!$K$47,Expense!FL235,IF(Expense!$C$81=Expense!$K$48,Expense!FL236,IF(Expense!$C$81=Expense!$K$49,Expense!FL237,0)))</f>
        <v>0</v>
      </c>
      <c r="FM238" s="209">
        <f>IF(Expense!$C$81=Expense!$K$47,Expense!FM235,IF(Expense!$C$81=Expense!$K$48,Expense!FM236,IF(Expense!$C$81=Expense!$K$49,Expense!FM237,0)))</f>
        <v>0</v>
      </c>
      <c r="FN238" s="209">
        <f>IF(Expense!$C$81=Expense!$K$47,Expense!FN235,IF(Expense!$C$81=Expense!$K$48,Expense!FN236,IF(Expense!$C$81=Expense!$K$49,Expense!FN237,0)))</f>
        <v>0</v>
      </c>
      <c r="FO238" s="209">
        <f>IF(Expense!$C$81=Expense!$K$47,Expense!FO235,IF(Expense!$C$81=Expense!$K$48,Expense!FO236,IF(Expense!$C$81=Expense!$K$49,Expense!FO237,0)))</f>
        <v>0</v>
      </c>
      <c r="FP238" s="209">
        <f>IF(Expense!$C$81=Expense!$K$47,Expense!FP235,IF(Expense!$C$81=Expense!$K$48,Expense!FP236,IF(Expense!$C$81=Expense!$K$49,Expense!FP237,0)))</f>
        <v>0</v>
      </c>
      <c r="FQ238" s="209">
        <f>IF(Expense!$C$81=Expense!$K$47,Expense!FQ235,IF(Expense!$C$81=Expense!$K$48,Expense!FQ236,IF(Expense!$C$81=Expense!$K$49,Expense!FQ237,0)))</f>
        <v>0</v>
      </c>
      <c r="FR238" s="209">
        <f>IF(Expense!$C$81=Expense!$K$47,Expense!FR235,IF(Expense!$C$81=Expense!$K$48,Expense!FR236,IF(Expense!$C$81=Expense!$K$49,Expense!FR237,0)))</f>
        <v>0</v>
      </c>
      <c r="FS238" s="209">
        <f>IF(Expense!$C$81=Expense!$K$47,Expense!FS235,IF(Expense!$C$81=Expense!$K$48,Expense!FS236,IF(Expense!$C$81=Expense!$K$49,Expense!FS237,0)))</f>
        <v>0</v>
      </c>
      <c r="FT238" s="209">
        <f>IF(Expense!$C$81=Expense!$K$47,Expense!FT235,IF(Expense!$C$81=Expense!$K$48,Expense!FT236,IF(Expense!$C$81=Expense!$K$49,Expense!FT237,0)))</f>
        <v>0</v>
      </c>
      <c r="FU238" s="209">
        <f>IF(Expense!$C$81=Expense!$K$47,Expense!FU235,IF(Expense!$C$81=Expense!$K$48,Expense!FU236,IF(Expense!$C$81=Expense!$K$49,Expense!FU237,0)))</f>
        <v>0</v>
      </c>
      <c r="FV238" s="209">
        <f>IF(Expense!$C$81=Expense!$K$47,Expense!FV235,IF(Expense!$C$81=Expense!$K$48,Expense!FV236,IF(Expense!$C$81=Expense!$K$49,Expense!FV237,0)))</f>
        <v>0</v>
      </c>
      <c r="FW238" s="209">
        <f>IF(Expense!$C$81=Expense!$K$47,Expense!FW235,IF(Expense!$C$81=Expense!$K$48,Expense!FW236,IF(Expense!$C$81=Expense!$K$49,Expense!FW237,0)))</f>
        <v>0</v>
      </c>
      <c r="FX238" s="209">
        <f>IF(Expense!$C$81=Expense!$K$47,Expense!FX235,IF(Expense!$C$81=Expense!$K$48,Expense!FX236,IF(Expense!$C$81=Expense!$K$49,Expense!FX237,0)))</f>
        <v>0</v>
      </c>
      <c r="FY238" s="209">
        <f>IF(Expense!$C$81=Expense!$K$47,Expense!FY235,IF(Expense!$C$81=Expense!$K$48,Expense!FY236,IF(Expense!$C$81=Expense!$K$49,Expense!FY237,0)))</f>
        <v>0</v>
      </c>
      <c r="FZ238" s="209">
        <f>IF(Expense!$C$81=Expense!$K$47,Expense!FZ235,IF(Expense!$C$81=Expense!$K$48,Expense!FZ236,IF(Expense!$C$81=Expense!$K$49,Expense!FZ237,0)))</f>
        <v>0</v>
      </c>
      <c r="GA238" s="209">
        <f>IF(Expense!$C$81=Expense!$K$47,Expense!GA235,IF(Expense!$C$81=Expense!$K$48,Expense!GA236,IF(Expense!$C$81=Expense!$K$49,Expense!GA237,0)))</f>
        <v>0</v>
      </c>
      <c r="GB238" s="209">
        <f>IF(Expense!$C$81=Expense!$K$47,Expense!GB235,IF(Expense!$C$81=Expense!$K$48,Expense!GB236,IF(Expense!$C$81=Expense!$K$49,Expense!GB237,0)))</f>
        <v>0</v>
      </c>
      <c r="GC238" s="209">
        <f>IF(Expense!$C$81=Expense!$K$47,Expense!GC235,IF(Expense!$C$81=Expense!$K$48,Expense!GC236,IF(Expense!$C$81=Expense!$K$49,Expense!GC237,0)))</f>
        <v>0</v>
      </c>
      <c r="GD238" s="209">
        <f>IF(Expense!$C$81=Expense!$K$47,Expense!GD235,IF(Expense!$C$81=Expense!$K$48,Expense!GD236,IF(Expense!$C$81=Expense!$K$49,Expense!GD237,0)))</f>
        <v>0</v>
      </c>
      <c r="GE238" s="209">
        <f>IF(Expense!$C$81=Expense!$K$47,Expense!GE235,IF(Expense!$C$81=Expense!$K$48,Expense!GE236,IF(Expense!$C$81=Expense!$K$49,Expense!GE237,0)))</f>
        <v>0</v>
      </c>
      <c r="GF238" s="209">
        <f>IF(Expense!$C$81=Expense!$K$47,Expense!GF235,IF(Expense!$C$81=Expense!$K$48,Expense!GF236,IF(Expense!$C$81=Expense!$K$49,Expense!GF237,0)))</f>
        <v>0</v>
      </c>
      <c r="GG238" s="209">
        <f>IF(Expense!$C$81=Expense!$K$47,Expense!GG235,IF(Expense!$C$81=Expense!$K$48,Expense!GG236,IF(Expense!$C$81=Expense!$K$49,Expense!GG237,0)))</f>
        <v>0</v>
      </c>
      <c r="GH238" s="209">
        <f>IF(Expense!$C$81=Expense!$K$47,Expense!GH235,IF(Expense!$C$81=Expense!$K$48,Expense!GH236,IF(Expense!$C$81=Expense!$K$49,Expense!GH237,0)))</f>
        <v>0</v>
      </c>
      <c r="GI238" s="209">
        <f>IF(Expense!$C$81=Expense!$K$47,Expense!GI235,IF(Expense!$C$81=Expense!$K$48,Expense!GI236,IF(Expense!$C$81=Expense!$K$49,Expense!GI237,0)))</f>
        <v>0</v>
      </c>
      <c r="GJ238" s="209">
        <f>IF(Expense!$C$81=Expense!$K$47,Expense!GJ235,IF(Expense!$C$81=Expense!$K$48,Expense!GJ236,IF(Expense!$C$81=Expense!$K$49,Expense!GJ237,0)))</f>
        <v>0</v>
      </c>
      <c r="GK238" s="209">
        <f>IF(Expense!$C$81=Expense!$K$47,Expense!GK235,IF(Expense!$C$81=Expense!$K$48,Expense!GK236,IF(Expense!$C$81=Expense!$K$49,Expense!GK237,0)))</f>
        <v>0</v>
      </c>
      <c r="GL238" s="209">
        <f>IF(Expense!$C$81=Expense!$K$47,Expense!GL235,IF(Expense!$C$81=Expense!$K$48,Expense!GL236,IF(Expense!$C$81=Expense!$K$49,Expense!GL237,0)))</f>
        <v>0</v>
      </c>
      <c r="GM238" s="209">
        <f>IF(Expense!$C$81=Expense!$K$47,Expense!GM235,IF(Expense!$C$81=Expense!$K$48,Expense!GM236,IF(Expense!$C$81=Expense!$K$49,Expense!GM237,0)))</f>
        <v>0</v>
      </c>
      <c r="GN238" s="209">
        <f>IF(Expense!$C$81=Expense!$K$47,Expense!GN235,IF(Expense!$C$81=Expense!$K$48,Expense!GN236,IF(Expense!$C$81=Expense!$K$49,Expense!GN237,0)))</f>
        <v>0</v>
      </c>
      <c r="GO238" s="209">
        <f>IF(Expense!$C$81=Expense!$K$47,Expense!GO235,IF(Expense!$C$81=Expense!$K$48,Expense!GO236,IF(Expense!$C$81=Expense!$K$49,Expense!GO237,0)))</f>
        <v>0</v>
      </c>
      <c r="GP238" s="209">
        <f>IF(Expense!$C$81=Expense!$K$47,Expense!GP235,IF(Expense!$C$81=Expense!$K$48,Expense!GP236,IF(Expense!$C$81=Expense!$K$49,Expense!GP237,0)))</f>
        <v>0</v>
      </c>
      <c r="GQ238" s="209">
        <f>IF(Expense!$C$81=Expense!$K$47,Expense!GQ235,IF(Expense!$C$81=Expense!$K$48,Expense!GQ236,IF(Expense!$C$81=Expense!$K$49,Expense!GQ237,0)))</f>
        <v>0</v>
      </c>
      <c r="GR238" s="209">
        <f>IF(Expense!$C$81=Expense!$K$47,Expense!GR235,IF(Expense!$C$81=Expense!$K$48,Expense!GR236,IF(Expense!$C$81=Expense!$K$49,Expense!GR237,0)))</f>
        <v>0</v>
      </c>
      <c r="GS238" s="209">
        <f>IF(Expense!$C$81=Expense!$K$47,Expense!GS235,IF(Expense!$C$81=Expense!$K$48,Expense!GS236,IF(Expense!$C$81=Expense!$K$49,Expense!GS237,0)))</f>
        <v>0</v>
      </c>
      <c r="GT238" s="209">
        <f>IF(Expense!$C$81=Expense!$K$47,Expense!GT235,IF(Expense!$C$81=Expense!$K$48,Expense!GT236,IF(Expense!$C$81=Expense!$K$49,Expense!GT237,0)))</f>
        <v>0</v>
      </c>
      <c r="GU238" s="209">
        <f>IF(Expense!$C$81=Expense!$K$47,Expense!GU235,IF(Expense!$C$81=Expense!$K$48,Expense!GU236,IF(Expense!$C$81=Expense!$K$49,Expense!GU237,0)))</f>
        <v>0</v>
      </c>
      <c r="GV238" s="209">
        <f>IF(Expense!$C$81=Expense!$K$47,Expense!GV235,IF(Expense!$C$81=Expense!$K$48,Expense!GV236,IF(Expense!$C$81=Expense!$K$49,Expense!GV237,0)))</f>
        <v>0</v>
      </c>
      <c r="GW238" s="209">
        <f>IF(Expense!$C$81=Expense!$K$47,Expense!GW235,IF(Expense!$C$81=Expense!$K$48,Expense!GW236,IF(Expense!$C$81=Expense!$K$49,Expense!GW237,0)))</f>
        <v>0</v>
      </c>
      <c r="GX238" s="209">
        <f>IF(Expense!$C$81=Expense!$K$47,Expense!GX235,IF(Expense!$C$81=Expense!$K$48,Expense!GX236,IF(Expense!$C$81=Expense!$K$49,Expense!GX237,0)))</f>
        <v>0</v>
      </c>
      <c r="GY238" s="209">
        <f>IF(Expense!$C$81=Expense!$K$47,Expense!GY235,IF(Expense!$C$81=Expense!$K$48,Expense!GY236,IF(Expense!$C$81=Expense!$K$49,Expense!GY237,0)))</f>
        <v>0</v>
      </c>
      <c r="GZ238" s="209">
        <f>IF(Expense!$C$81=Expense!$K$47,Expense!GZ235,IF(Expense!$C$81=Expense!$K$48,Expense!GZ236,IF(Expense!$C$81=Expense!$K$49,Expense!GZ237,0)))</f>
        <v>0</v>
      </c>
      <c r="HA238" s="209">
        <f>IF(Expense!$C$81=Expense!$K$47,Expense!HA235,IF(Expense!$C$81=Expense!$K$48,Expense!HA236,IF(Expense!$C$81=Expense!$K$49,Expense!HA237,0)))</f>
        <v>0</v>
      </c>
      <c r="HB238" s="209">
        <f>IF(Expense!$C$81=Expense!$K$47,Expense!HB235,IF(Expense!$C$81=Expense!$K$48,Expense!HB236,IF(Expense!$C$81=Expense!$K$49,Expense!HB237,0)))</f>
        <v>0</v>
      </c>
      <c r="HC238" s="209">
        <f>IF(Expense!$C$81=Expense!$K$47,Expense!HC235,IF(Expense!$C$81=Expense!$K$48,Expense!HC236,IF(Expense!$C$81=Expense!$K$49,Expense!HC237,0)))</f>
        <v>0</v>
      </c>
      <c r="HD238" s="209">
        <f>IF(Expense!$C$81=Expense!$K$47,Expense!HD235,IF(Expense!$C$81=Expense!$K$48,Expense!HD236,IF(Expense!$C$81=Expense!$K$49,Expense!HD237,0)))</f>
        <v>0</v>
      </c>
      <c r="HE238" s="209">
        <f>IF(Expense!$C$81=Expense!$K$47,Expense!HE235,IF(Expense!$C$81=Expense!$K$48,Expense!HE236,IF(Expense!$C$81=Expense!$K$49,Expense!HE237,0)))</f>
        <v>0</v>
      </c>
      <c r="HF238" s="209">
        <f>IF(Expense!$C$81=Expense!$K$47,Expense!HF235,IF(Expense!$C$81=Expense!$K$48,Expense!HF236,IF(Expense!$C$81=Expense!$K$49,Expense!HF237,0)))</f>
        <v>0</v>
      </c>
      <c r="HG238" s="209">
        <f>IF(Expense!$C$81=Expense!$K$47,Expense!HG235,IF(Expense!$C$81=Expense!$K$48,Expense!HG236,IF(Expense!$C$81=Expense!$K$49,Expense!HG237,0)))</f>
        <v>0</v>
      </c>
      <c r="HH238" s="209">
        <f>IF(Expense!$C$81=Expense!$K$47,Expense!HH235,IF(Expense!$C$81=Expense!$K$48,Expense!HH236,IF(Expense!$C$81=Expense!$K$49,Expense!HH237,0)))</f>
        <v>0</v>
      </c>
      <c r="HI238" s="209">
        <f>IF(Expense!$C$81=Expense!$K$47,Expense!HI235,IF(Expense!$C$81=Expense!$K$48,Expense!HI236,IF(Expense!$C$81=Expense!$K$49,Expense!HI237,0)))</f>
        <v>0</v>
      </c>
      <c r="HJ238" s="209">
        <f>IF(Expense!$C$81=Expense!$K$47,Expense!HJ235,IF(Expense!$C$81=Expense!$K$48,Expense!HJ236,IF(Expense!$C$81=Expense!$K$49,Expense!HJ237,0)))</f>
        <v>0</v>
      </c>
      <c r="HK238" s="209">
        <f>IF(Expense!$C$81=Expense!$K$47,Expense!HK235,IF(Expense!$C$81=Expense!$K$48,Expense!HK236,IF(Expense!$C$81=Expense!$K$49,Expense!HK237,0)))</f>
        <v>0</v>
      </c>
      <c r="HL238" s="209">
        <f>IF(Expense!$C$81=Expense!$K$47,Expense!HL235,IF(Expense!$C$81=Expense!$K$48,Expense!HL236,IF(Expense!$C$81=Expense!$K$49,Expense!HL237,0)))</f>
        <v>0</v>
      </c>
      <c r="HM238" s="209">
        <f>IF(Expense!$C$81=Expense!$K$47,Expense!HM235,IF(Expense!$C$81=Expense!$K$48,Expense!HM236,IF(Expense!$C$81=Expense!$K$49,Expense!HM237,0)))</f>
        <v>0</v>
      </c>
      <c r="HN238" s="209">
        <f>IF(Expense!$C$81=Expense!$K$47,Expense!HN235,IF(Expense!$C$81=Expense!$K$48,Expense!HN236,IF(Expense!$C$81=Expense!$K$49,Expense!HN237,0)))</f>
        <v>0</v>
      </c>
      <c r="HO238" s="209">
        <f>IF(Expense!$C$81=Expense!$K$47,Expense!HO235,IF(Expense!$C$81=Expense!$K$48,Expense!HO236,IF(Expense!$C$81=Expense!$K$49,Expense!HO237,0)))</f>
        <v>0</v>
      </c>
      <c r="HP238" s="209">
        <f>IF(Expense!$C$81=Expense!$K$47,Expense!HP235,IF(Expense!$C$81=Expense!$K$48,Expense!HP236,IF(Expense!$C$81=Expense!$K$49,Expense!HP237,0)))</f>
        <v>0</v>
      </c>
      <c r="HQ238" s="209">
        <f>IF(Expense!$C$81=Expense!$K$47,Expense!HQ235,IF(Expense!$C$81=Expense!$K$48,Expense!HQ236,IF(Expense!$C$81=Expense!$K$49,Expense!HQ237,0)))</f>
        <v>0</v>
      </c>
      <c r="HR238" s="209">
        <f>IF(Expense!$C$81=Expense!$K$47,Expense!HR235,IF(Expense!$C$81=Expense!$K$48,Expense!HR236,IF(Expense!$C$81=Expense!$K$49,Expense!HR237,0)))</f>
        <v>0</v>
      </c>
      <c r="HS238" s="209">
        <f>IF(Expense!$C$81=Expense!$K$47,Expense!HS235,IF(Expense!$C$81=Expense!$K$48,Expense!HS236,IF(Expense!$C$81=Expense!$K$49,Expense!HS237,0)))</f>
        <v>0</v>
      </c>
      <c r="HT238" s="209">
        <f>IF(Expense!$C$81=Expense!$K$47,Expense!HT235,IF(Expense!$C$81=Expense!$K$48,Expense!HT236,IF(Expense!$C$81=Expense!$K$49,Expense!HT237,0)))</f>
        <v>0</v>
      </c>
      <c r="HU238" s="209">
        <f>IF(Expense!$C$81=Expense!$K$47,Expense!HU235,IF(Expense!$C$81=Expense!$K$48,Expense!HU236,IF(Expense!$C$81=Expense!$K$49,Expense!HU237,0)))</f>
        <v>0</v>
      </c>
      <c r="HV238" s="209">
        <f>IF(Expense!$C$81=Expense!$K$47,Expense!HV235,IF(Expense!$C$81=Expense!$K$48,Expense!HV236,IF(Expense!$C$81=Expense!$K$49,Expense!HV237,0)))</f>
        <v>0</v>
      </c>
      <c r="HW238" s="209">
        <f>IF(Expense!$C$81=Expense!$K$47,Expense!HW235,IF(Expense!$C$81=Expense!$K$48,Expense!HW236,IF(Expense!$C$81=Expense!$K$49,Expense!HW237,0)))</f>
        <v>0</v>
      </c>
      <c r="HX238" s="209">
        <f>IF(Expense!$C$81=Expense!$K$47,Expense!HX235,IF(Expense!$C$81=Expense!$K$48,Expense!HX236,IF(Expense!$C$81=Expense!$K$49,Expense!HX237,0)))</f>
        <v>0</v>
      </c>
      <c r="HY238" s="209">
        <f>IF(Expense!$C$81=Expense!$K$47,Expense!HY235,IF(Expense!$C$81=Expense!$K$48,Expense!HY236,IF(Expense!$C$81=Expense!$K$49,Expense!HY237,0)))</f>
        <v>0</v>
      </c>
      <c r="HZ238" s="209">
        <f>IF(Expense!$C$81=Expense!$K$47,Expense!HZ235,IF(Expense!$C$81=Expense!$K$48,Expense!HZ236,IF(Expense!$C$81=Expense!$K$49,Expense!HZ237,0)))</f>
        <v>0</v>
      </c>
      <c r="IA238" s="209">
        <f>IF(Expense!$C$81=Expense!$K$47,Expense!IA235,IF(Expense!$C$81=Expense!$K$48,Expense!IA236,IF(Expense!$C$81=Expense!$K$49,Expense!IA237,0)))</f>
        <v>0</v>
      </c>
      <c r="IB238" s="209">
        <f>IF(Expense!$C$81=Expense!$K$47,Expense!IB235,IF(Expense!$C$81=Expense!$K$48,Expense!IB236,IF(Expense!$C$81=Expense!$K$49,Expense!IB237,0)))</f>
        <v>0</v>
      </c>
      <c r="IC238" s="209">
        <f>IF(Expense!$C$81=Expense!$K$47,Expense!IC235,IF(Expense!$C$81=Expense!$K$48,Expense!IC236,IF(Expense!$C$81=Expense!$K$49,Expense!IC237,0)))</f>
        <v>0</v>
      </c>
      <c r="ID238" s="209">
        <f>IF(Expense!$C$81=Expense!$K$47,Expense!ID235,IF(Expense!$C$81=Expense!$K$48,Expense!ID236,IF(Expense!$C$81=Expense!$K$49,Expense!ID237,0)))</f>
        <v>0</v>
      </c>
      <c r="IE238" s="209">
        <f>IF(Expense!$C$81=Expense!$K$47,Expense!IE235,IF(Expense!$C$81=Expense!$K$48,Expense!IE236,IF(Expense!$C$81=Expense!$K$49,Expense!IE237,0)))</f>
        <v>0</v>
      </c>
      <c r="IF238" s="209">
        <f>IF(Expense!$C$81=Expense!$K$47,Expense!IF235,IF(Expense!$C$81=Expense!$K$48,Expense!IF236,IF(Expense!$C$81=Expense!$K$49,Expense!IF237,0)))</f>
        <v>0</v>
      </c>
      <c r="IG238" s="209">
        <f>IF(Expense!$C$81=Expense!$K$47,Expense!IG235,IF(Expense!$C$81=Expense!$K$48,Expense!IG236,IF(Expense!$C$81=Expense!$K$49,Expense!IG237,0)))</f>
        <v>0</v>
      </c>
      <c r="IH238" s="209">
        <f>IF(Expense!$C$81=Expense!$K$47,Expense!IH235,IF(Expense!$C$81=Expense!$K$48,Expense!IH236,IF(Expense!$C$81=Expense!$K$49,Expense!IH237,0)))</f>
        <v>0</v>
      </c>
      <c r="II238" s="209">
        <f>IF(Expense!$C$81=Expense!$K$47,Expense!II235,IF(Expense!$C$81=Expense!$K$48,Expense!II236,IF(Expense!$C$81=Expense!$K$49,Expense!II237,0)))</f>
        <v>0</v>
      </c>
      <c r="IJ238" s="209">
        <f>IF(Expense!$C$81=Expense!$K$47,Expense!IJ235,IF(Expense!$C$81=Expense!$K$48,Expense!IJ236,IF(Expense!$C$81=Expense!$K$49,Expense!IJ237,0)))</f>
        <v>0</v>
      </c>
      <c r="IK238" s="209">
        <f>IF(Expense!$C$81=Expense!$K$47,Expense!IK235,IF(Expense!$C$81=Expense!$K$48,Expense!IK236,IF(Expense!$C$81=Expense!$K$49,Expense!IK237,0)))</f>
        <v>0</v>
      </c>
      <c r="IL238" s="209">
        <f>IF(Expense!$C$81=Expense!$K$47,Expense!IL235,IF(Expense!$C$81=Expense!$K$48,Expense!IL236,IF(Expense!$C$81=Expense!$K$49,Expense!IL237,0)))</f>
        <v>0</v>
      </c>
      <c r="IM238" s="209">
        <f>IF(Expense!$C$81=Expense!$K$47,Expense!IM235,IF(Expense!$C$81=Expense!$K$48,Expense!IM236,IF(Expense!$C$81=Expense!$K$49,Expense!IM237,0)))</f>
        <v>0</v>
      </c>
      <c r="IN238" s="209">
        <f>IF(Expense!$C$81=Expense!$K$47,Expense!IN235,IF(Expense!$C$81=Expense!$K$48,Expense!IN236,IF(Expense!$C$81=Expense!$K$49,Expense!IN237,0)))</f>
        <v>0</v>
      </c>
      <c r="IO238" s="209">
        <f>IF(Expense!$C$81=Expense!$K$47,Expense!IO235,IF(Expense!$C$81=Expense!$K$48,Expense!IO236,IF(Expense!$C$81=Expense!$K$49,Expense!IO237,0)))</f>
        <v>0</v>
      </c>
      <c r="IP238" s="209">
        <f>IF(Expense!$C$81=Expense!$K$47,Expense!IP235,IF(Expense!$C$81=Expense!$K$48,Expense!IP236,IF(Expense!$C$81=Expense!$K$49,Expense!IP237,0)))</f>
        <v>0</v>
      </c>
      <c r="IQ238" s="209">
        <f>IF(Expense!$C$81=Expense!$K$47,Expense!IQ235,IF(Expense!$C$81=Expense!$K$48,Expense!IQ236,IF(Expense!$C$81=Expense!$K$49,Expense!IQ237,0)))</f>
        <v>0</v>
      </c>
      <c r="IR238" s="209">
        <f>IF(Expense!$C$81=Expense!$K$47,Expense!IR235,IF(Expense!$C$81=Expense!$K$48,Expense!IR236,IF(Expense!$C$81=Expense!$K$49,Expense!IR237,0)))</f>
        <v>0</v>
      </c>
      <c r="IS238" s="209">
        <f>IF(Expense!$C$81=Expense!$K$47,Expense!IS235,IF(Expense!$C$81=Expense!$K$48,Expense!IS236,IF(Expense!$C$81=Expense!$K$49,Expense!IS237,0)))</f>
        <v>0</v>
      </c>
      <c r="IT238" s="209">
        <f>IF(Expense!$C$81=Expense!$K$47,Expense!IT235,IF(Expense!$C$81=Expense!$K$48,Expense!IT236,IF(Expense!$C$81=Expense!$K$49,Expense!IT237,0)))</f>
        <v>0</v>
      </c>
      <c r="IU238" s="209">
        <f>IF(Expense!$C$81=Expense!$K$47,Expense!IU235,IF(Expense!$C$81=Expense!$K$48,Expense!IU236,IF(Expense!$C$81=Expense!$K$49,Expense!IU237,0)))</f>
        <v>0</v>
      </c>
    </row>
    <row r="239" spans="1:255">
      <c r="B239" s="210" t="s">
        <v>267</v>
      </c>
      <c r="D239" s="208"/>
      <c r="E239" s="209">
        <f t="shared" ref="E239:BP239" ca="1" si="1899">IF(E$201&gt;Exit_12,0,E209*VAT_Prepaid_Rate)</f>
        <v>0</v>
      </c>
      <c r="F239" s="209">
        <f t="shared" ca="1" si="1899"/>
        <v>0</v>
      </c>
      <c r="G239" s="209">
        <f t="shared" ca="1" si="1899"/>
        <v>0</v>
      </c>
      <c r="H239" s="209">
        <f t="shared" ca="1" si="1899"/>
        <v>0</v>
      </c>
      <c r="I239" s="209">
        <f t="shared" ca="1" si="1899"/>
        <v>0</v>
      </c>
      <c r="J239" s="209">
        <f t="shared" ca="1" si="1899"/>
        <v>0</v>
      </c>
      <c r="K239" s="209">
        <f t="shared" ca="1" si="1899"/>
        <v>0</v>
      </c>
      <c r="L239" s="209">
        <f t="shared" ca="1" si="1899"/>
        <v>0</v>
      </c>
      <c r="M239" s="209">
        <f t="shared" ca="1" si="1899"/>
        <v>0</v>
      </c>
      <c r="N239" s="209">
        <f t="shared" ca="1" si="1899"/>
        <v>0</v>
      </c>
      <c r="O239" s="209">
        <f t="shared" ca="1" si="1899"/>
        <v>0</v>
      </c>
      <c r="P239" s="209">
        <f t="shared" ca="1" si="1899"/>
        <v>0</v>
      </c>
      <c r="Q239" s="209">
        <f t="shared" ca="1" si="1899"/>
        <v>0</v>
      </c>
      <c r="R239" s="209">
        <f t="shared" ca="1" si="1899"/>
        <v>0</v>
      </c>
      <c r="S239" s="209">
        <f t="shared" ca="1" si="1899"/>
        <v>0</v>
      </c>
      <c r="T239" s="209">
        <f t="shared" ca="1" si="1899"/>
        <v>0</v>
      </c>
      <c r="U239" s="209">
        <f t="shared" ca="1" si="1899"/>
        <v>0</v>
      </c>
      <c r="V239" s="209">
        <f t="shared" ca="1" si="1899"/>
        <v>0</v>
      </c>
      <c r="W239" s="209">
        <f t="shared" ca="1" si="1899"/>
        <v>0</v>
      </c>
      <c r="X239" s="209">
        <f t="shared" ca="1" si="1899"/>
        <v>0</v>
      </c>
      <c r="Y239" s="209">
        <f t="shared" ca="1" si="1899"/>
        <v>0</v>
      </c>
      <c r="Z239" s="209">
        <f t="shared" ca="1" si="1899"/>
        <v>0</v>
      </c>
      <c r="AA239" s="209">
        <f t="shared" ca="1" si="1899"/>
        <v>0</v>
      </c>
      <c r="AB239" s="209">
        <f t="shared" ca="1" si="1899"/>
        <v>0</v>
      </c>
      <c r="AC239" s="209">
        <f t="shared" ca="1" si="1899"/>
        <v>0</v>
      </c>
      <c r="AD239" s="209">
        <f t="shared" ca="1" si="1899"/>
        <v>0</v>
      </c>
      <c r="AE239" s="209">
        <f t="shared" ca="1" si="1899"/>
        <v>0</v>
      </c>
      <c r="AF239" s="209">
        <f t="shared" ca="1" si="1899"/>
        <v>0</v>
      </c>
      <c r="AG239" s="209">
        <f t="shared" ca="1" si="1899"/>
        <v>0</v>
      </c>
      <c r="AH239" s="209">
        <f t="shared" ca="1" si="1899"/>
        <v>0</v>
      </c>
      <c r="AI239" s="209">
        <f t="shared" ca="1" si="1899"/>
        <v>0</v>
      </c>
      <c r="AJ239" s="209">
        <f t="shared" ca="1" si="1899"/>
        <v>0</v>
      </c>
      <c r="AK239" s="209">
        <f t="shared" ca="1" si="1899"/>
        <v>0</v>
      </c>
      <c r="AL239" s="209">
        <f t="shared" ca="1" si="1899"/>
        <v>0</v>
      </c>
      <c r="AM239" s="209">
        <f t="shared" ca="1" si="1899"/>
        <v>0</v>
      </c>
      <c r="AN239" s="209">
        <f t="shared" ca="1" si="1899"/>
        <v>0</v>
      </c>
      <c r="AO239" s="209">
        <f t="shared" ca="1" si="1899"/>
        <v>0</v>
      </c>
      <c r="AP239" s="209">
        <f t="shared" ca="1" si="1899"/>
        <v>0</v>
      </c>
      <c r="AQ239" s="209">
        <f t="shared" ca="1" si="1899"/>
        <v>0</v>
      </c>
      <c r="AR239" s="209">
        <f t="shared" ca="1" si="1899"/>
        <v>0</v>
      </c>
      <c r="AS239" s="209">
        <f t="shared" ca="1" si="1899"/>
        <v>0</v>
      </c>
      <c r="AT239" s="209">
        <f t="shared" ca="1" si="1899"/>
        <v>0</v>
      </c>
      <c r="AU239" s="209">
        <f t="shared" ca="1" si="1899"/>
        <v>0</v>
      </c>
      <c r="AV239" s="209">
        <f t="shared" ca="1" si="1899"/>
        <v>0</v>
      </c>
      <c r="AW239" s="209">
        <f t="shared" ca="1" si="1899"/>
        <v>0</v>
      </c>
      <c r="AX239" s="209">
        <f t="shared" ca="1" si="1899"/>
        <v>0</v>
      </c>
      <c r="AY239" s="209">
        <f t="shared" ca="1" si="1899"/>
        <v>0</v>
      </c>
      <c r="AZ239" s="209">
        <f t="shared" ca="1" si="1899"/>
        <v>0</v>
      </c>
      <c r="BA239" s="209">
        <f t="shared" ca="1" si="1899"/>
        <v>0</v>
      </c>
      <c r="BB239" s="209">
        <f t="shared" ca="1" si="1899"/>
        <v>0</v>
      </c>
      <c r="BC239" s="209">
        <f t="shared" ca="1" si="1899"/>
        <v>0</v>
      </c>
      <c r="BD239" s="209">
        <f t="shared" ca="1" si="1899"/>
        <v>0</v>
      </c>
      <c r="BE239" s="209">
        <f t="shared" ca="1" si="1899"/>
        <v>0</v>
      </c>
      <c r="BF239" s="209">
        <f t="shared" ca="1" si="1899"/>
        <v>0</v>
      </c>
      <c r="BG239" s="209">
        <f t="shared" ca="1" si="1899"/>
        <v>0</v>
      </c>
      <c r="BH239" s="209">
        <f t="shared" ca="1" si="1899"/>
        <v>0</v>
      </c>
      <c r="BI239" s="209">
        <f t="shared" ca="1" si="1899"/>
        <v>0</v>
      </c>
      <c r="BJ239" s="209">
        <f t="shared" ca="1" si="1899"/>
        <v>0</v>
      </c>
      <c r="BK239" s="209">
        <f t="shared" ca="1" si="1899"/>
        <v>0</v>
      </c>
      <c r="BL239" s="209">
        <f t="shared" ca="1" si="1899"/>
        <v>0</v>
      </c>
      <c r="BM239" s="209">
        <f t="shared" ca="1" si="1899"/>
        <v>0</v>
      </c>
      <c r="BN239" s="209">
        <f t="shared" ca="1" si="1899"/>
        <v>0</v>
      </c>
      <c r="BO239" s="209">
        <f t="shared" ca="1" si="1899"/>
        <v>0</v>
      </c>
      <c r="BP239" s="209">
        <f t="shared" ca="1" si="1899"/>
        <v>0</v>
      </c>
      <c r="BQ239" s="209">
        <f t="shared" ref="BQ239:EB239" ca="1" si="1900">IF(BQ$201&gt;Exit_12,0,BQ209*VAT_Prepaid_Rate)</f>
        <v>0</v>
      </c>
      <c r="BR239" s="209">
        <f t="shared" ca="1" si="1900"/>
        <v>0</v>
      </c>
      <c r="BS239" s="209">
        <f t="shared" ca="1" si="1900"/>
        <v>0</v>
      </c>
      <c r="BT239" s="209">
        <f t="shared" ca="1" si="1900"/>
        <v>0</v>
      </c>
      <c r="BU239" s="209">
        <f t="shared" ca="1" si="1900"/>
        <v>0</v>
      </c>
      <c r="BV239" s="209">
        <f t="shared" ca="1" si="1900"/>
        <v>0</v>
      </c>
      <c r="BW239" s="209">
        <f t="shared" ca="1" si="1900"/>
        <v>0</v>
      </c>
      <c r="BX239" s="209">
        <f t="shared" ca="1" si="1900"/>
        <v>0</v>
      </c>
      <c r="BY239" s="209">
        <f t="shared" ca="1" si="1900"/>
        <v>0</v>
      </c>
      <c r="BZ239" s="209">
        <f t="shared" ca="1" si="1900"/>
        <v>0</v>
      </c>
      <c r="CA239" s="209">
        <f t="shared" ca="1" si="1900"/>
        <v>0</v>
      </c>
      <c r="CB239" s="209">
        <f t="shared" ca="1" si="1900"/>
        <v>0</v>
      </c>
      <c r="CC239" s="209">
        <f t="shared" ca="1" si="1900"/>
        <v>0</v>
      </c>
      <c r="CD239" s="209">
        <f t="shared" ca="1" si="1900"/>
        <v>0</v>
      </c>
      <c r="CE239" s="209">
        <f t="shared" ca="1" si="1900"/>
        <v>0</v>
      </c>
      <c r="CF239" s="209">
        <f t="shared" ca="1" si="1900"/>
        <v>0</v>
      </c>
      <c r="CG239" s="209">
        <f t="shared" ca="1" si="1900"/>
        <v>0</v>
      </c>
      <c r="CH239" s="209">
        <f t="shared" ca="1" si="1900"/>
        <v>0</v>
      </c>
      <c r="CI239" s="209">
        <f t="shared" ca="1" si="1900"/>
        <v>0</v>
      </c>
      <c r="CJ239" s="209">
        <f t="shared" ca="1" si="1900"/>
        <v>0</v>
      </c>
      <c r="CK239" s="209">
        <f t="shared" ca="1" si="1900"/>
        <v>0</v>
      </c>
      <c r="CL239" s="209">
        <f t="shared" ca="1" si="1900"/>
        <v>0</v>
      </c>
      <c r="CM239" s="209">
        <f t="shared" ca="1" si="1900"/>
        <v>0</v>
      </c>
      <c r="CN239" s="209">
        <f t="shared" ca="1" si="1900"/>
        <v>0</v>
      </c>
      <c r="CO239" s="209">
        <f t="shared" ca="1" si="1900"/>
        <v>0</v>
      </c>
      <c r="CP239" s="209">
        <f t="shared" ca="1" si="1900"/>
        <v>0</v>
      </c>
      <c r="CQ239" s="209">
        <f t="shared" ca="1" si="1900"/>
        <v>0</v>
      </c>
      <c r="CR239" s="209">
        <f t="shared" ca="1" si="1900"/>
        <v>0</v>
      </c>
      <c r="CS239" s="209">
        <f t="shared" ca="1" si="1900"/>
        <v>0</v>
      </c>
      <c r="CT239" s="209">
        <f t="shared" ca="1" si="1900"/>
        <v>0</v>
      </c>
      <c r="CU239" s="209">
        <f t="shared" ca="1" si="1900"/>
        <v>0</v>
      </c>
      <c r="CV239" s="209">
        <f t="shared" ca="1" si="1900"/>
        <v>0</v>
      </c>
      <c r="CW239" s="209">
        <f t="shared" ca="1" si="1900"/>
        <v>0</v>
      </c>
      <c r="CX239" s="209">
        <f t="shared" ca="1" si="1900"/>
        <v>0</v>
      </c>
      <c r="CY239" s="209">
        <f t="shared" ca="1" si="1900"/>
        <v>0</v>
      </c>
      <c r="CZ239" s="209">
        <f t="shared" ca="1" si="1900"/>
        <v>0</v>
      </c>
      <c r="DA239" s="209">
        <f t="shared" ca="1" si="1900"/>
        <v>0</v>
      </c>
      <c r="DB239" s="209">
        <f t="shared" ca="1" si="1900"/>
        <v>0</v>
      </c>
      <c r="DC239" s="209">
        <f t="shared" ca="1" si="1900"/>
        <v>0</v>
      </c>
      <c r="DD239" s="209">
        <f t="shared" ca="1" si="1900"/>
        <v>0</v>
      </c>
      <c r="DE239" s="209">
        <f t="shared" ca="1" si="1900"/>
        <v>0</v>
      </c>
      <c r="DF239" s="209">
        <f t="shared" ca="1" si="1900"/>
        <v>0</v>
      </c>
      <c r="DG239" s="209">
        <f t="shared" ca="1" si="1900"/>
        <v>0</v>
      </c>
      <c r="DH239" s="209">
        <f t="shared" ca="1" si="1900"/>
        <v>0</v>
      </c>
      <c r="DI239" s="209">
        <f t="shared" ca="1" si="1900"/>
        <v>0</v>
      </c>
      <c r="DJ239" s="209">
        <f t="shared" ca="1" si="1900"/>
        <v>0</v>
      </c>
      <c r="DK239" s="209">
        <f t="shared" ca="1" si="1900"/>
        <v>0</v>
      </c>
      <c r="DL239" s="209">
        <f t="shared" ca="1" si="1900"/>
        <v>0</v>
      </c>
      <c r="DM239" s="209">
        <f t="shared" ca="1" si="1900"/>
        <v>0</v>
      </c>
      <c r="DN239" s="209">
        <f t="shared" ca="1" si="1900"/>
        <v>0</v>
      </c>
      <c r="DO239" s="209">
        <f t="shared" ca="1" si="1900"/>
        <v>0</v>
      </c>
      <c r="DP239" s="209">
        <f t="shared" ca="1" si="1900"/>
        <v>0</v>
      </c>
      <c r="DQ239" s="209">
        <f t="shared" ca="1" si="1900"/>
        <v>0</v>
      </c>
      <c r="DR239" s="209">
        <f t="shared" ca="1" si="1900"/>
        <v>0</v>
      </c>
      <c r="DS239" s="209">
        <f t="shared" ca="1" si="1900"/>
        <v>0</v>
      </c>
      <c r="DT239" s="209">
        <f t="shared" ca="1" si="1900"/>
        <v>0</v>
      </c>
      <c r="DU239" s="209">
        <f t="shared" ca="1" si="1900"/>
        <v>0</v>
      </c>
      <c r="DV239" s="209">
        <f t="shared" ca="1" si="1900"/>
        <v>0</v>
      </c>
      <c r="DW239" s="209">
        <f t="shared" ca="1" si="1900"/>
        <v>0</v>
      </c>
      <c r="DX239" s="209">
        <f t="shared" ca="1" si="1900"/>
        <v>0</v>
      </c>
      <c r="DY239" s="209">
        <f t="shared" ca="1" si="1900"/>
        <v>0</v>
      </c>
      <c r="DZ239" s="209">
        <f t="shared" ca="1" si="1900"/>
        <v>0</v>
      </c>
      <c r="EA239" s="209">
        <f t="shared" ca="1" si="1900"/>
        <v>0</v>
      </c>
      <c r="EB239" s="209">
        <f t="shared" ca="1" si="1900"/>
        <v>0</v>
      </c>
      <c r="EC239" s="209">
        <f t="shared" ref="EC239:GN239" ca="1" si="1901">IF(EC$201&gt;Exit_12,0,EC209*VAT_Prepaid_Rate)</f>
        <v>0</v>
      </c>
      <c r="ED239" s="209">
        <f t="shared" ca="1" si="1901"/>
        <v>0</v>
      </c>
      <c r="EE239" s="209">
        <f t="shared" ca="1" si="1901"/>
        <v>0</v>
      </c>
      <c r="EF239" s="209">
        <f t="shared" ca="1" si="1901"/>
        <v>0</v>
      </c>
      <c r="EG239" s="209">
        <f t="shared" ca="1" si="1901"/>
        <v>0</v>
      </c>
      <c r="EH239" s="209">
        <f t="shared" ca="1" si="1901"/>
        <v>0</v>
      </c>
      <c r="EI239" s="209">
        <f t="shared" ca="1" si="1901"/>
        <v>0</v>
      </c>
      <c r="EJ239" s="209">
        <f t="shared" ca="1" si="1901"/>
        <v>0</v>
      </c>
      <c r="EK239" s="209">
        <f t="shared" ca="1" si="1901"/>
        <v>0</v>
      </c>
      <c r="EL239" s="209">
        <f t="shared" ca="1" si="1901"/>
        <v>0</v>
      </c>
      <c r="EM239" s="209">
        <f t="shared" ca="1" si="1901"/>
        <v>0</v>
      </c>
      <c r="EN239" s="209">
        <f t="shared" ca="1" si="1901"/>
        <v>0</v>
      </c>
      <c r="EO239" s="209">
        <f t="shared" ca="1" si="1901"/>
        <v>0</v>
      </c>
      <c r="EP239" s="209">
        <f t="shared" ca="1" si="1901"/>
        <v>0</v>
      </c>
      <c r="EQ239" s="209">
        <f t="shared" ca="1" si="1901"/>
        <v>0</v>
      </c>
      <c r="ER239" s="209">
        <f t="shared" ca="1" si="1901"/>
        <v>0</v>
      </c>
      <c r="ES239" s="209">
        <f t="shared" ca="1" si="1901"/>
        <v>0</v>
      </c>
      <c r="ET239" s="209">
        <f t="shared" ca="1" si="1901"/>
        <v>0</v>
      </c>
      <c r="EU239" s="209">
        <f t="shared" ca="1" si="1901"/>
        <v>0</v>
      </c>
      <c r="EV239" s="209">
        <f t="shared" ca="1" si="1901"/>
        <v>0</v>
      </c>
      <c r="EW239" s="209">
        <f t="shared" ca="1" si="1901"/>
        <v>0</v>
      </c>
      <c r="EX239" s="209">
        <f t="shared" ca="1" si="1901"/>
        <v>0</v>
      </c>
      <c r="EY239" s="209">
        <f t="shared" ca="1" si="1901"/>
        <v>0</v>
      </c>
      <c r="EZ239" s="209">
        <f t="shared" ca="1" si="1901"/>
        <v>0</v>
      </c>
      <c r="FA239" s="209">
        <f t="shared" ca="1" si="1901"/>
        <v>0</v>
      </c>
      <c r="FB239" s="209">
        <f t="shared" ca="1" si="1901"/>
        <v>0</v>
      </c>
      <c r="FC239" s="209">
        <f t="shared" ca="1" si="1901"/>
        <v>0</v>
      </c>
      <c r="FD239" s="209">
        <f t="shared" ca="1" si="1901"/>
        <v>0</v>
      </c>
      <c r="FE239" s="209">
        <f t="shared" ca="1" si="1901"/>
        <v>0</v>
      </c>
      <c r="FF239" s="209">
        <f t="shared" ca="1" si="1901"/>
        <v>0</v>
      </c>
      <c r="FG239" s="209">
        <f t="shared" ca="1" si="1901"/>
        <v>0</v>
      </c>
      <c r="FH239" s="209">
        <f t="shared" ca="1" si="1901"/>
        <v>0</v>
      </c>
      <c r="FI239" s="209">
        <f t="shared" ca="1" si="1901"/>
        <v>0</v>
      </c>
      <c r="FJ239" s="209">
        <f t="shared" ca="1" si="1901"/>
        <v>0</v>
      </c>
      <c r="FK239" s="209">
        <f t="shared" si="1901"/>
        <v>0</v>
      </c>
      <c r="FL239" s="209">
        <f t="shared" si="1901"/>
        <v>0</v>
      </c>
      <c r="FM239" s="209">
        <f t="shared" si="1901"/>
        <v>0</v>
      </c>
      <c r="FN239" s="209">
        <f t="shared" si="1901"/>
        <v>0</v>
      </c>
      <c r="FO239" s="209">
        <f t="shared" si="1901"/>
        <v>0</v>
      </c>
      <c r="FP239" s="209">
        <f t="shared" si="1901"/>
        <v>0</v>
      </c>
      <c r="FQ239" s="209">
        <f t="shared" si="1901"/>
        <v>0</v>
      </c>
      <c r="FR239" s="209">
        <f t="shared" si="1901"/>
        <v>0</v>
      </c>
      <c r="FS239" s="209">
        <f t="shared" si="1901"/>
        <v>0</v>
      </c>
      <c r="FT239" s="209">
        <f t="shared" si="1901"/>
        <v>0</v>
      </c>
      <c r="FU239" s="209">
        <f t="shared" si="1901"/>
        <v>0</v>
      </c>
      <c r="FV239" s="209">
        <f t="shared" si="1901"/>
        <v>0</v>
      </c>
      <c r="FW239" s="209">
        <f t="shared" si="1901"/>
        <v>0</v>
      </c>
      <c r="FX239" s="209">
        <f t="shared" si="1901"/>
        <v>0</v>
      </c>
      <c r="FY239" s="209">
        <f t="shared" si="1901"/>
        <v>0</v>
      </c>
      <c r="FZ239" s="209">
        <f t="shared" si="1901"/>
        <v>0</v>
      </c>
      <c r="GA239" s="209">
        <f t="shared" si="1901"/>
        <v>0</v>
      </c>
      <c r="GB239" s="209">
        <f t="shared" si="1901"/>
        <v>0</v>
      </c>
      <c r="GC239" s="209">
        <f t="shared" si="1901"/>
        <v>0</v>
      </c>
      <c r="GD239" s="209">
        <f t="shared" si="1901"/>
        <v>0</v>
      </c>
      <c r="GE239" s="209">
        <f t="shared" si="1901"/>
        <v>0</v>
      </c>
      <c r="GF239" s="209">
        <f t="shared" si="1901"/>
        <v>0</v>
      </c>
      <c r="GG239" s="209">
        <f t="shared" si="1901"/>
        <v>0</v>
      </c>
      <c r="GH239" s="209">
        <f t="shared" si="1901"/>
        <v>0</v>
      </c>
      <c r="GI239" s="209">
        <f t="shared" si="1901"/>
        <v>0</v>
      </c>
      <c r="GJ239" s="209">
        <f t="shared" si="1901"/>
        <v>0</v>
      </c>
      <c r="GK239" s="209">
        <f t="shared" si="1901"/>
        <v>0</v>
      </c>
      <c r="GL239" s="209">
        <f t="shared" si="1901"/>
        <v>0</v>
      </c>
      <c r="GM239" s="209">
        <f t="shared" si="1901"/>
        <v>0</v>
      </c>
      <c r="GN239" s="209">
        <f t="shared" si="1901"/>
        <v>0</v>
      </c>
      <c r="GO239" s="209">
        <f t="shared" ref="GO239:IU239" si="1902">IF(GO$201&gt;Exit_12,0,GO209*VAT_Prepaid_Rate)</f>
        <v>0</v>
      </c>
      <c r="GP239" s="209">
        <f t="shared" si="1902"/>
        <v>0</v>
      </c>
      <c r="GQ239" s="209">
        <f t="shared" si="1902"/>
        <v>0</v>
      </c>
      <c r="GR239" s="209">
        <f t="shared" si="1902"/>
        <v>0</v>
      </c>
      <c r="GS239" s="209">
        <f t="shared" si="1902"/>
        <v>0</v>
      </c>
      <c r="GT239" s="209">
        <f t="shared" si="1902"/>
        <v>0</v>
      </c>
      <c r="GU239" s="209">
        <f t="shared" si="1902"/>
        <v>0</v>
      </c>
      <c r="GV239" s="209">
        <f t="shared" si="1902"/>
        <v>0</v>
      </c>
      <c r="GW239" s="209">
        <f t="shared" si="1902"/>
        <v>0</v>
      </c>
      <c r="GX239" s="209">
        <f t="shared" si="1902"/>
        <v>0</v>
      </c>
      <c r="GY239" s="209">
        <f t="shared" si="1902"/>
        <v>0</v>
      </c>
      <c r="GZ239" s="209">
        <f t="shared" si="1902"/>
        <v>0</v>
      </c>
      <c r="HA239" s="209">
        <f t="shared" si="1902"/>
        <v>0</v>
      </c>
      <c r="HB239" s="209">
        <f t="shared" si="1902"/>
        <v>0</v>
      </c>
      <c r="HC239" s="209">
        <f t="shared" si="1902"/>
        <v>0</v>
      </c>
      <c r="HD239" s="209">
        <f t="shared" si="1902"/>
        <v>0</v>
      </c>
      <c r="HE239" s="209">
        <f t="shared" si="1902"/>
        <v>0</v>
      </c>
      <c r="HF239" s="209">
        <f t="shared" si="1902"/>
        <v>0</v>
      </c>
      <c r="HG239" s="209">
        <f t="shared" si="1902"/>
        <v>0</v>
      </c>
      <c r="HH239" s="209">
        <f t="shared" si="1902"/>
        <v>0</v>
      </c>
      <c r="HI239" s="209">
        <f t="shared" si="1902"/>
        <v>0</v>
      </c>
      <c r="HJ239" s="209">
        <f t="shared" si="1902"/>
        <v>0</v>
      </c>
      <c r="HK239" s="209">
        <f t="shared" si="1902"/>
        <v>0</v>
      </c>
      <c r="HL239" s="209">
        <f t="shared" si="1902"/>
        <v>0</v>
      </c>
      <c r="HM239" s="209">
        <f t="shared" si="1902"/>
        <v>0</v>
      </c>
      <c r="HN239" s="209">
        <f t="shared" si="1902"/>
        <v>0</v>
      </c>
      <c r="HO239" s="209">
        <f t="shared" si="1902"/>
        <v>0</v>
      </c>
      <c r="HP239" s="209">
        <f t="shared" si="1902"/>
        <v>0</v>
      </c>
      <c r="HQ239" s="209">
        <f t="shared" si="1902"/>
        <v>0</v>
      </c>
      <c r="HR239" s="209">
        <f t="shared" si="1902"/>
        <v>0</v>
      </c>
      <c r="HS239" s="209">
        <f t="shared" si="1902"/>
        <v>0</v>
      </c>
      <c r="HT239" s="209">
        <f t="shared" si="1902"/>
        <v>0</v>
      </c>
      <c r="HU239" s="209">
        <f t="shared" si="1902"/>
        <v>0</v>
      </c>
      <c r="HV239" s="209">
        <f t="shared" si="1902"/>
        <v>0</v>
      </c>
      <c r="HW239" s="209">
        <f t="shared" si="1902"/>
        <v>0</v>
      </c>
      <c r="HX239" s="209">
        <f t="shared" si="1902"/>
        <v>0</v>
      </c>
      <c r="HY239" s="209">
        <f t="shared" si="1902"/>
        <v>0</v>
      </c>
      <c r="HZ239" s="209">
        <f t="shared" si="1902"/>
        <v>0</v>
      </c>
      <c r="IA239" s="209">
        <f t="shared" si="1902"/>
        <v>0</v>
      </c>
      <c r="IB239" s="209">
        <f t="shared" si="1902"/>
        <v>0</v>
      </c>
      <c r="IC239" s="209">
        <f t="shared" si="1902"/>
        <v>0</v>
      </c>
      <c r="ID239" s="209">
        <f t="shared" si="1902"/>
        <v>0</v>
      </c>
      <c r="IE239" s="209">
        <f t="shared" si="1902"/>
        <v>0</v>
      </c>
      <c r="IF239" s="209">
        <f t="shared" si="1902"/>
        <v>0</v>
      </c>
      <c r="IG239" s="209">
        <f t="shared" si="1902"/>
        <v>0</v>
      </c>
      <c r="IH239" s="209">
        <f t="shared" si="1902"/>
        <v>0</v>
      </c>
      <c r="II239" s="209">
        <f t="shared" si="1902"/>
        <v>0</v>
      </c>
      <c r="IJ239" s="209">
        <f t="shared" si="1902"/>
        <v>0</v>
      </c>
      <c r="IK239" s="209">
        <f t="shared" si="1902"/>
        <v>0</v>
      </c>
      <c r="IL239" s="209">
        <f t="shared" si="1902"/>
        <v>0</v>
      </c>
      <c r="IM239" s="209">
        <f t="shared" si="1902"/>
        <v>0</v>
      </c>
      <c r="IN239" s="209">
        <f t="shared" si="1902"/>
        <v>0</v>
      </c>
      <c r="IO239" s="209">
        <f t="shared" si="1902"/>
        <v>0</v>
      </c>
      <c r="IP239" s="209">
        <f t="shared" si="1902"/>
        <v>0</v>
      </c>
      <c r="IQ239" s="209">
        <f t="shared" si="1902"/>
        <v>0</v>
      </c>
      <c r="IR239" s="209">
        <f t="shared" ca="1" si="1902"/>
        <v>0</v>
      </c>
      <c r="IS239" s="209">
        <f t="shared" ca="1" si="1902"/>
        <v>0</v>
      </c>
      <c r="IT239" s="209">
        <f t="shared" ca="1" si="1902"/>
        <v>0</v>
      </c>
      <c r="IU239" s="209">
        <f t="shared" ca="1" si="1902"/>
        <v>0</v>
      </c>
    </row>
    <row r="240" spans="1:255">
      <c r="A240" s="211"/>
      <c r="B240" s="212" t="s">
        <v>269</v>
      </c>
      <c r="C240" s="211"/>
      <c r="D240" s="211"/>
      <c r="E240" s="209">
        <f t="shared" ref="E240:BP240" si="1903">IF(E$201&gt;Exit_12,0,IF(AND(E197=12,E201&lt;Exit),SUMIF(198:198,YEAR(E201),234:234)-SUMIF(198:198,YEAR(E201),239:239)-E238,IF(E201=Exit,SUMIFS(234:234,198:198,YEAR(E201),201:201,"&lt;="&amp;Exit)-SUMIFS(239:239,198:198,YEAR(E201),201:201,"&lt;="&amp;Exit)-E238,IF(E$201=Exit_12,SUMIFS(234:234,201:201,"&gt;"&amp;Exit,201:201,"&lt;="&amp;Exit_12)-SUMIFS(239:239,201:201,"&gt;"&amp;Exit,201:201,"&lt;="&amp;Exit_12)-E238,0))))</f>
        <v>0</v>
      </c>
      <c r="F240" s="209">
        <f t="shared" si="1903"/>
        <v>0</v>
      </c>
      <c r="G240" s="209">
        <f t="shared" si="1903"/>
        <v>0</v>
      </c>
      <c r="H240" s="209">
        <f t="shared" si="1903"/>
        <v>0</v>
      </c>
      <c r="I240" s="209">
        <f t="shared" si="1903"/>
        <v>0</v>
      </c>
      <c r="J240" s="209">
        <f t="shared" ca="1" si="1903"/>
        <v>0</v>
      </c>
      <c r="K240" s="209">
        <f t="shared" si="1903"/>
        <v>0</v>
      </c>
      <c r="L240" s="209">
        <f t="shared" si="1903"/>
        <v>0</v>
      </c>
      <c r="M240" s="209">
        <f t="shared" si="1903"/>
        <v>0</v>
      </c>
      <c r="N240" s="209">
        <f t="shared" si="1903"/>
        <v>0</v>
      </c>
      <c r="O240" s="209">
        <f t="shared" si="1903"/>
        <v>0</v>
      </c>
      <c r="P240" s="209">
        <f t="shared" si="1903"/>
        <v>0</v>
      </c>
      <c r="Q240" s="209">
        <f t="shared" si="1903"/>
        <v>0</v>
      </c>
      <c r="R240" s="209">
        <f t="shared" si="1903"/>
        <v>0</v>
      </c>
      <c r="S240" s="209">
        <f t="shared" si="1903"/>
        <v>0</v>
      </c>
      <c r="T240" s="209">
        <f t="shared" si="1903"/>
        <v>0</v>
      </c>
      <c r="U240" s="209">
        <f t="shared" si="1903"/>
        <v>0</v>
      </c>
      <c r="V240" s="209">
        <f t="shared" ca="1" si="1903"/>
        <v>0</v>
      </c>
      <c r="W240" s="209">
        <f t="shared" si="1903"/>
        <v>0</v>
      </c>
      <c r="X240" s="209">
        <f t="shared" si="1903"/>
        <v>0</v>
      </c>
      <c r="Y240" s="209">
        <f t="shared" si="1903"/>
        <v>0</v>
      </c>
      <c r="Z240" s="209">
        <f t="shared" si="1903"/>
        <v>0</v>
      </c>
      <c r="AA240" s="209">
        <f t="shared" si="1903"/>
        <v>0</v>
      </c>
      <c r="AB240" s="209">
        <f t="shared" si="1903"/>
        <v>0</v>
      </c>
      <c r="AC240" s="209">
        <f t="shared" si="1903"/>
        <v>0</v>
      </c>
      <c r="AD240" s="209">
        <f t="shared" si="1903"/>
        <v>0</v>
      </c>
      <c r="AE240" s="209">
        <f t="shared" si="1903"/>
        <v>0</v>
      </c>
      <c r="AF240" s="209">
        <f t="shared" si="1903"/>
        <v>0</v>
      </c>
      <c r="AG240" s="209">
        <f t="shared" si="1903"/>
        <v>0</v>
      </c>
      <c r="AH240" s="209">
        <f t="shared" ca="1" si="1903"/>
        <v>0</v>
      </c>
      <c r="AI240" s="209">
        <f t="shared" si="1903"/>
        <v>0</v>
      </c>
      <c r="AJ240" s="209">
        <f t="shared" si="1903"/>
        <v>0</v>
      </c>
      <c r="AK240" s="209">
        <f t="shared" si="1903"/>
        <v>0</v>
      </c>
      <c r="AL240" s="209">
        <f t="shared" si="1903"/>
        <v>0</v>
      </c>
      <c r="AM240" s="209">
        <f t="shared" si="1903"/>
        <v>0</v>
      </c>
      <c r="AN240" s="209">
        <f t="shared" si="1903"/>
        <v>0</v>
      </c>
      <c r="AO240" s="209">
        <f t="shared" si="1903"/>
        <v>0</v>
      </c>
      <c r="AP240" s="209">
        <f t="shared" si="1903"/>
        <v>0</v>
      </c>
      <c r="AQ240" s="209">
        <f t="shared" si="1903"/>
        <v>0</v>
      </c>
      <c r="AR240" s="209">
        <f t="shared" si="1903"/>
        <v>0</v>
      </c>
      <c r="AS240" s="209">
        <f t="shared" si="1903"/>
        <v>0</v>
      </c>
      <c r="AT240" s="209">
        <f t="shared" ca="1" si="1903"/>
        <v>0</v>
      </c>
      <c r="AU240" s="209">
        <f t="shared" si="1903"/>
        <v>0</v>
      </c>
      <c r="AV240" s="209">
        <f t="shared" si="1903"/>
        <v>0</v>
      </c>
      <c r="AW240" s="209">
        <f t="shared" si="1903"/>
        <v>0</v>
      </c>
      <c r="AX240" s="209">
        <f t="shared" si="1903"/>
        <v>0</v>
      </c>
      <c r="AY240" s="209">
        <f t="shared" si="1903"/>
        <v>0</v>
      </c>
      <c r="AZ240" s="209">
        <f t="shared" si="1903"/>
        <v>0</v>
      </c>
      <c r="BA240" s="209">
        <f t="shared" si="1903"/>
        <v>0</v>
      </c>
      <c r="BB240" s="209">
        <f t="shared" si="1903"/>
        <v>0</v>
      </c>
      <c r="BC240" s="209">
        <f t="shared" si="1903"/>
        <v>0</v>
      </c>
      <c r="BD240" s="209">
        <f t="shared" si="1903"/>
        <v>0</v>
      </c>
      <c r="BE240" s="209">
        <f t="shared" si="1903"/>
        <v>0</v>
      </c>
      <c r="BF240" s="209">
        <f t="shared" ca="1" si="1903"/>
        <v>0</v>
      </c>
      <c r="BG240" s="209">
        <f t="shared" si="1903"/>
        <v>0</v>
      </c>
      <c r="BH240" s="209">
        <f t="shared" si="1903"/>
        <v>0</v>
      </c>
      <c r="BI240" s="209">
        <f t="shared" si="1903"/>
        <v>0</v>
      </c>
      <c r="BJ240" s="209">
        <f t="shared" si="1903"/>
        <v>0</v>
      </c>
      <c r="BK240" s="209">
        <f t="shared" si="1903"/>
        <v>0</v>
      </c>
      <c r="BL240" s="209">
        <f t="shared" si="1903"/>
        <v>0</v>
      </c>
      <c r="BM240" s="209">
        <f t="shared" si="1903"/>
        <v>0</v>
      </c>
      <c r="BN240" s="209">
        <f t="shared" si="1903"/>
        <v>0</v>
      </c>
      <c r="BO240" s="209">
        <f t="shared" si="1903"/>
        <v>0</v>
      </c>
      <c r="BP240" s="209">
        <f t="shared" si="1903"/>
        <v>0</v>
      </c>
      <c r="BQ240" s="209">
        <f t="shared" ref="BQ240:EB240" si="1904">IF(BQ$201&gt;Exit_12,0,IF(AND(BQ197=12,BQ201&lt;Exit),SUMIF(198:198,YEAR(BQ201),234:234)-SUMIF(198:198,YEAR(BQ201),239:239)-BQ238,IF(BQ201=Exit,SUMIFS(234:234,198:198,YEAR(BQ201),201:201,"&lt;="&amp;Exit)-SUMIFS(239:239,198:198,YEAR(BQ201),201:201,"&lt;="&amp;Exit)-BQ238,IF(BQ$201=Exit_12,SUMIFS(234:234,201:201,"&gt;"&amp;Exit,201:201,"&lt;="&amp;Exit_12)-SUMIFS(239:239,201:201,"&gt;"&amp;Exit,201:201,"&lt;="&amp;Exit_12)-BQ238,0))))</f>
        <v>0</v>
      </c>
      <c r="BR240" s="209">
        <f t="shared" ca="1" si="1904"/>
        <v>0</v>
      </c>
      <c r="BS240" s="209">
        <f t="shared" si="1904"/>
        <v>0</v>
      </c>
      <c r="BT240" s="209">
        <f t="shared" si="1904"/>
        <v>0</v>
      </c>
      <c r="BU240" s="209">
        <f t="shared" si="1904"/>
        <v>0</v>
      </c>
      <c r="BV240" s="209">
        <f t="shared" si="1904"/>
        <v>0</v>
      </c>
      <c r="BW240" s="209">
        <f t="shared" si="1904"/>
        <v>0</v>
      </c>
      <c r="BX240" s="209">
        <f t="shared" si="1904"/>
        <v>0</v>
      </c>
      <c r="BY240" s="209">
        <f t="shared" si="1904"/>
        <v>0</v>
      </c>
      <c r="BZ240" s="209">
        <f t="shared" si="1904"/>
        <v>0</v>
      </c>
      <c r="CA240" s="209">
        <f t="shared" si="1904"/>
        <v>0</v>
      </c>
      <c r="CB240" s="209">
        <f t="shared" si="1904"/>
        <v>0</v>
      </c>
      <c r="CC240" s="209">
        <f t="shared" si="1904"/>
        <v>0</v>
      </c>
      <c r="CD240" s="209">
        <f t="shared" ca="1" si="1904"/>
        <v>-53161.734827159613</v>
      </c>
      <c r="CE240" s="209">
        <f t="shared" si="1904"/>
        <v>0</v>
      </c>
      <c r="CF240" s="209">
        <f t="shared" si="1904"/>
        <v>0</v>
      </c>
      <c r="CG240" s="209">
        <f t="shared" si="1904"/>
        <v>0</v>
      </c>
      <c r="CH240" s="209">
        <f t="shared" si="1904"/>
        <v>0</v>
      </c>
      <c r="CI240" s="209">
        <f t="shared" si="1904"/>
        <v>0</v>
      </c>
      <c r="CJ240" s="209">
        <f t="shared" si="1904"/>
        <v>0</v>
      </c>
      <c r="CK240" s="209">
        <f t="shared" si="1904"/>
        <v>0</v>
      </c>
      <c r="CL240" s="209">
        <f t="shared" si="1904"/>
        <v>0</v>
      </c>
      <c r="CM240" s="209">
        <f t="shared" si="1904"/>
        <v>0</v>
      </c>
      <c r="CN240" s="209">
        <f t="shared" si="1904"/>
        <v>0</v>
      </c>
      <c r="CO240" s="209">
        <f t="shared" si="1904"/>
        <v>0</v>
      </c>
      <c r="CP240" s="209">
        <f t="shared" ca="1" si="1904"/>
        <v>1599373.1255516028</v>
      </c>
      <c r="CQ240" s="209">
        <f t="shared" si="1904"/>
        <v>0</v>
      </c>
      <c r="CR240" s="209">
        <f t="shared" si="1904"/>
        <v>0</v>
      </c>
      <c r="CS240" s="209">
        <f t="shared" si="1904"/>
        <v>0</v>
      </c>
      <c r="CT240" s="209">
        <f t="shared" si="1904"/>
        <v>0</v>
      </c>
      <c r="CU240" s="209">
        <f t="shared" si="1904"/>
        <v>0</v>
      </c>
      <c r="CV240" s="209">
        <f t="shared" si="1904"/>
        <v>0</v>
      </c>
      <c r="CW240" s="209">
        <f t="shared" si="1904"/>
        <v>0</v>
      </c>
      <c r="CX240" s="209">
        <f t="shared" si="1904"/>
        <v>0</v>
      </c>
      <c r="CY240" s="209">
        <f t="shared" si="1904"/>
        <v>0</v>
      </c>
      <c r="CZ240" s="209">
        <f t="shared" si="1904"/>
        <v>0</v>
      </c>
      <c r="DA240" s="209">
        <f t="shared" si="1904"/>
        <v>0</v>
      </c>
      <c r="DB240" s="209">
        <f t="shared" ca="1" si="1904"/>
        <v>2144307.4659468317</v>
      </c>
      <c r="DC240" s="209">
        <f t="shared" si="1904"/>
        <v>0</v>
      </c>
      <c r="DD240" s="209">
        <f t="shared" si="1904"/>
        <v>0</v>
      </c>
      <c r="DE240" s="209">
        <f t="shared" si="1904"/>
        <v>0</v>
      </c>
      <c r="DF240" s="209">
        <f t="shared" si="1904"/>
        <v>0</v>
      </c>
      <c r="DG240" s="209">
        <f t="shared" si="1904"/>
        <v>0</v>
      </c>
      <c r="DH240" s="209">
        <f t="shared" si="1904"/>
        <v>0</v>
      </c>
      <c r="DI240" s="209">
        <f t="shared" si="1904"/>
        <v>0</v>
      </c>
      <c r="DJ240" s="209">
        <f t="shared" si="1904"/>
        <v>0</v>
      </c>
      <c r="DK240" s="209">
        <f t="shared" si="1904"/>
        <v>0</v>
      </c>
      <c r="DL240" s="209">
        <f t="shared" si="1904"/>
        <v>0</v>
      </c>
      <c r="DM240" s="209">
        <f t="shared" si="1904"/>
        <v>0</v>
      </c>
      <c r="DN240" s="209">
        <f t="shared" ca="1" si="1904"/>
        <v>2238156.7376639834</v>
      </c>
      <c r="DO240" s="209">
        <f t="shared" si="1904"/>
        <v>0</v>
      </c>
      <c r="DP240" s="209">
        <f t="shared" si="1904"/>
        <v>0</v>
      </c>
      <c r="DQ240" s="209">
        <f t="shared" si="1904"/>
        <v>0</v>
      </c>
      <c r="DR240" s="209">
        <f t="shared" si="1904"/>
        <v>0</v>
      </c>
      <c r="DS240" s="209">
        <f t="shared" si="1904"/>
        <v>0</v>
      </c>
      <c r="DT240" s="209">
        <f t="shared" si="1904"/>
        <v>0</v>
      </c>
      <c r="DU240" s="209">
        <f t="shared" si="1904"/>
        <v>0</v>
      </c>
      <c r="DV240" s="209">
        <f t="shared" si="1904"/>
        <v>0</v>
      </c>
      <c r="DW240" s="209">
        <f t="shared" si="1904"/>
        <v>0</v>
      </c>
      <c r="DX240" s="209">
        <f t="shared" si="1904"/>
        <v>0</v>
      </c>
      <c r="DY240" s="209">
        <f t="shared" si="1904"/>
        <v>0</v>
      </c>
      <c r="DZ240" s="209">
        <f t="shared" ca="1" si="1904"/>
        <v>2201922.3679848975</v>
      </c>
      <c r="EA240" s="209">
        <f t="shared" si="1904"/>
        <v>0</v>
      </c>
      <c r="EB240" s="209">
        <f t="shared" si="1904"/>
        <v>0</v>
      </c>
      <c r="EC240" s="209">
        <f t="shared" ref="EC240:GN240" si="1905">IF(EC$201&gt;Exit_12,0,IF(AND(EC197=12,EC201&lt;Exit),SUMIF(198:198,YEAR(EC201),234:234)-SUMIF(198:198,YEAR(EC201),239:239)-EC238,IF(EC201=Exit,SUMIFS(234:234,198:198,YEAR(EC201),201:201,"&lt;="&amp;Exit)-SUMIFS(239:239,198:198,YEAR(EC201),201:201,"&lt;="&amp;Exit)-EC238,IF(EC$201=Exit_12,SUMIFS(234:234,201:201,"&gt;"&amp;Exit,201:201,"&lt;="&amp;Exit_12)-SUMIFS(239:239,201:201,"&gt;"&amp;Exit,201:201,"&lt;="&amp;Exit_12)-EC238,0))))</f>
        <v>0</v>
      </c>
      <c r="ED240" s="209">
        <f t="shared" si="1905"/>
        <v>0</v>
      </c>
      <c r="EE240" s="209">
        <f t="shared" si="1905"/>
        <v>0</v>
      </c>
      <c r="EF240" s="209">
        <f t="shared" si="1905"/>
        <v>0</v>
      </c>
      <c r="EG240" s="209">
        <f t="shared" si="1905"/>
        <v>0</v>
      </c>
      <c r="EH240" s="209">
        <f t="shared" si="1905"/>
        <v>0</v>
      </c>
      <c r="EI240" s="209">
        <f t="shared" si="1905"/>
        <v>0</v>
      </c>
      <c r="EJ240" s="209">
        <f t="shared" si="1905"/>
        <v>0</v>
      </c>
      <c r="EK240" s="209">
        <f t="shared" si="1905"/>
        <v>0</v>
      </c>
      <c r="EL240" s="209">
        <f t="shared" ca="1" si="1905"/>
        <v>2557805.5617727428</v>
      </c>
      <c r="EM240" s="209">
        <f t="shared" si="1905"/>
        <v>0</v>
      </c>
      <c r="EN240" s="209">
        <f t="shared" si="1905"/>
        <v>0</v>
      </c>
      <c r="EO240" s="209">
        <f t="shared" si="1905"/>
        <v>0</v>
      </c>
      <c r="EP240" s="209">
        <f t="shared" si="1905"/>
        <v>0</v>
      </c>
      <c r="EQ240" s="209">
        <f t="shared" si="1905"/>
        <v>0</v>
      </c>
      <c r="ER240" s="209">
        <f t="shared" si="1905"/>
        <v>0</v>
      </c>
      <c r="ES240" s="209">
        <f t="shared" si="1905"/>
        <v>0</v>
      </c>
      <c r="ET240" s="209">
        <f t="shared" si="1905"/>
        <v>0</v>
      </c>
      <c r="EU240" s="209">
        <f t="shared" si="1905"/>
        <v>0</v>
      </c>
      <c r="EV240" s="209">
        <f t="shared" si="1905"/>
        <v>0</v>
      </c>
      <c r="EW240" s="209">
        <f t="shared" si="1905"/>
        <v>0</v>
      </c>
      <c r="EX240" s="209">
        <f t="shared" ca="1" si="1905"/>
        <v>2740804.0728746871</v>
      </c>
      <c r="EY240" s="209">
        <f t="shared" si="1905"/>
        <v>0</v>
      </c>
      <c r="EZ240" s="209">
        <f t="shared" si="1905"/>
        <v>0</v>
      </c>
      <c r="FA240" s="209">
        <f t="shared" si="1905"/>
        <v>0</v>
      </c>
      <c r="FB240" s="209">
        <f t="shared" si="1905"/>
        <v>0</v>
      </c>
      <c r="FC240" s="209">
        <f t="shared" si="1905"/>
        <v>0</v>
      </c>
      <c r="FD240" s="209">
        <f t="shared" si="1905"/>
        <v>0</v>
      </c>
      <c r="FE240" s="209">
        <f t="shared" si="1905"/>
        <v>0</v>
      </c>
      <c r="FF240" s="209">
        <f t="shared" si="1905"/>
        <v>0</v>
      </c>
      <c r="FG240" s="209">
        <f t="shared" si="1905"/>
        <v>0</v>
      </c>
      <c r="FH240" s="209">
        <f t="shared" si="1905"/>
        <v>0</v>
      </c>
      <c r="FI240" s="209">
        <f t="shared" si="1905"/>
        <v>0</v>
      </c>
      <c r="FJ240" s="209">
        <f t="shared" ca="1" si="1905"/>
        <v>3669689.8562190849</v>
      </c>
      <c r="FK240" s="209">
        <f t="shared" si="1905"/>
        <v>0</v>
      </c>
      <c r="FL240" s="209">
        <f t="shared" si="1905"/>
        <v>0</v>
      </c>
      <c r="FM240" s="209">
        <f t="shared" si="1905"/>
        <v>0</v>
      </c>
      <c r="FN240" s="209">
        <f t="shared" si="1905"/>
        <v>0</v>
      </c>
      <c r="FO240" s="209">
        <f t="shared" si="1905"/>
        <v>0</v>
      </c>
      <c r="FP240" s="209">
        <f t="shared" si="1905"/>
        <v>0</v>
      </c>
      <c r="FQ240" s="209">
        <f t="shared" si="1905"/>
        <v>0</v>
      </c>
      <c r="FR240" s="209">
        <f t="shared" si="1905"/>
        <v>0</v>
      </c>
      <c r="FS240" s="209">
        <f t="shared" si="1905"/>
        <v>0</v>
      </c>
      <c r="FT240" s="209">
        <f t="shared" si="1905"/>
        <v>0</v>
      </c>
      <c r="FU240" s="209">
        <f t="shared" si="1905"/>
        <v>0</v>
      </c>
      <c r="FV240" s="209">
        <f t="shared" si="1905"/>
        <v>0</v>
      </c>
      <c r="FW240" s="209">
        <f t="shared" si="1905"/>
        <v>0</v>
      </c>
      <c r="FX240" s="209">
        <f t="shared" si="1905"/>
        <v>0</v>
      </c>
      <c r="FY240" s="209">
        <f t="shared" si="1905"/>
        <v>0</v>
      </c>
      <c r="FZ240" s="209">
        <f t="shared" si="1905"/>
        <v>0</v>
      </c>
      <c r="GA240" s="209">
        <f t="shared" si="1905"/>
        <v>0</v>
      </c>
      <c r="GB240" s="209">
        <f t="shared" si="1905"/>
        <v>0</v>
      </c>
      <c r="GC240" s="209">
        <f t="shared" si="1905"/>
        <v>0</v>
      </c>
      <c r="GD240" s="209">
        <f t="shared" si="1905"/>
        <v>0</v>
      </c>
      <c r="GE240" s="209">
        <f t="shared" si="1905"/>
        <v>0</v>
      </c>
      <c r="GF240" s="209">
        <f t="shared" si="1905"/>
        <v>0</v>
      </c>
      <c r="GG240" s="209">
        <f t="shared" si="1905"/>
        <v>0</v>
      </c>
      <c r="GH240" s="209">
        <f t="shared" si="1905"/>
        <v>0</v>
      </c>
      <c r="GI240" s="209">
        <f t="shared" si="1905"/>
        <v>0</v>
      </c>
      <c r="GJ240" s="209">
        <f t="shared" si="1905"/>
        <v>0</v>
      </c>
      <c r="GK240" s="209">
        <f t="shared" si="1905"/>
        <v>0</v>
      </c>
      <c r="GL240" s="209">
        <f t="shared" si="1905"/>
        <v>0</v>
      </c>
      <c r="GM240" s="209">
        <f t="shared" si="1905"/>
        <v>0</v>
      </c>
      <c r="GN240" s="209">
        <f t="shared" si="1905"/>
        <v>0</v>
      </c>
      <c r="GO240" s="209">
        <f t="shared" ref="GO240:IU240" si="1906">IF(GO$201&gt;Exit_12,0,IF(AND(GO197=12,GO201&lt;Exit),SUMIF(198:198,YEAR(GO201),234:234)-SUMIF(198:198,YEAR(GO201),239:239)-GO238,IF(GO201=Exit,SUMIFS(234:234,198:198,YEAR(GO201),201:201,"&lt;="&amp;Exit)-SUMIFS(239:239,198:198,YEAR(GO201),201:201,"&lt;="&amp;Exit)-GO238,IF(GO$201=Exit_12,SUMIFS(234:234,201:201,"&gt;"&amp;Exit,201:201,"&lt;="&amp;Exit_12)-SUMIFS(239:239,201:201,"&gt;"&amp;Exit,201:201,"&lt;="&amp;Exit_12)-GO238,0))))</f>
        <v>0</v>
      </c>
      <c r="GP240" s="209">
        <f t="shared" si="1906"/>
        <v>0</v>
      </c>
      <c r="GQ240" s="209">
        <f t="shared" si="1906"/>
        <v>0</v>
      </c>
      <c r="GR240" s="209">
        <f t="shared" si="1906"/>
        <v>0</v>
      </c>
      <c r="GS240" s="209">
        <f t="shared" si="1906"/>
        <v>0</v>
      </c>
      <c r="GT240" s="209">
        <f t="shared" si="1906"/>
        <v>0</v>
      </c>
      <c r="GU240" s="209">
        <f t="shared" si="1906"/>
        <v>0</v>
      </c>
      <c r="GV240" s="209">
        <f t="shared" si="1906"/>
        <v>0</v>
      </c>
      <c r="GW240" s="209">
        <f t="shared" si="1906"/>
        <v>0</v>
      </c>
      <c r="GX240" s="209">
        <f t="shared" si="1906"/>
        <v>0</v>
      </c>
      <c r="GY240" s="209">
        <f t="shared" si="1906"/>
        <v>0</v>
      </c>
      <c r="GZ240" s="209">
        <f t="shared" si="1906"/>
        <v>0</v>
      </c>
      <c r="HA240" s="209">
        <f t="shared" si="1906"/>
        <v>0</v>
      </c>
      <c r="HB240" s="209">
        <f t="shared" si="1906"/>
        <v>0</v>
      </c>
      <c r="HC240" s="209">
        <f t="shared" si="1906"/>
        <v>0</v>
      </c>
      <c r="HD240" s="209">
        <f t="shared" si="1906"/>
        <v>0</v>
      </c>
      <c r="HE240" s="209">
        <f t="shared" si="1906"/>
        <v>0</v>
      </c>
      <c r="HF240" s="209">
        <f t="shared" si="1906"/>
        <v>0</v>
      </c>
      <c r="HG240" s="209">
        <f t="shared" si="1906"/>
        <v>0</v>
      </c>
      <c r="HH240" s="209">
        <f t="shared" si="1906"/>
        <v>0</v>
      </c>
      <c r="HI240" s="209">
        <f t="shared" si="1906"/>
        <v>0</v>
      </c>
      <c r="HJ240" s="209">
        <f t="shared" si="1906"/>
        <v>0</v>
      </c>
      <c r="HK240" s="209">
        <f t="shared" si="1906"/>
        <v>0</v>
      </c>
      <c r="HL240" s="209">
        <f t="shared" si="1906"/>
        <v>0</v>
      </c>
      <c r="HM240" s="209">
        <f t="shared" si="1906"/>
        <v>0</v>
      </c>
      <c r="HN240" s="209">
        <f t="shared" si="1906"/>
        <v>0</v>
      </c>
      <c r="HO240" s="209">
        <f t="shared" si="1906"/>
        <v>0</v>
      </c>
      <c r="HP240" s="209">
        <f t="shared" si="1906"/>
        <v>0</v>
      </c>
      <c r="HQ240" s="209">
        <f t="shared" si="1906"/>
        <v>0</v>
      </c>
      <c r="HR240" s="209">
        <f t="shared" si="1906"/>
        <v>0</v>
      </c>
      <c r="HS240" s="209">
        <f t="shared" si="1906"/>
        <v>0</v>
      </c>
      <c r="HT240" s="209">
        <f t="shared" si="1906"/>
        <v>0</v>
      </c>
      <c r="HU240" s="209">
        <f t="shared" si="1906"/>
        <v>0</v>
      </c>
      <c r="HV240" s="209">
        <f t="shared" si="1906"/>
        <v>0</v>
      </c>
      <c r="HW240" s="209">
        <f t="shared" si="1906"/>
        <v>0</v>
      </c>
      <c r="HX240" s="209">
        <f t="shared" si="1906"/>
        <v>0</v>
      </c>
      <c r="HY240" s="209">
        <f t="shared" si="1906"/>
        <v>0</v>
      </c>
      <c r="HZ240" s="209">
        <f t="shared" si="1906"/>
        <v>0</v>
      </c>
      <c r="IA240" s="209">
        <f t="shared" si="1906"/>
        <v>0</v>
      </c>
      <c r="IB240" s="209">
        <f t="shared" si="1906"/>
        <v>0</v>
      </c>
      <c r="IC240" s="209">
        <f t="shared" si="1906"/>
        <v>0</v>
      </c>
      <c r="ID240" s="209">
        <f t="shared" si="1906"/>
        <v>0</v>
      </c>
      <c r="IE240" s="209">
        <f t="shared" si="1906"/>
        <v>0</v>
      </c>
      <c r="IF240" s="209">
        <f t="shared" si="1906"/>
        <v>0</v>
      </c>
      <c r="IG240" s="209">
        <f t="shared" si="1906"/>
        <v>0</v>
      </c>
      <c r="IH240" s="209">
        <f t="shared" si="1906"/>
        <v>0</v>
      </c>
      <c r="II240" s="209">
        <f t="shared" si="1906"/>
        <v>0</v>
      </c>
      <c r="IJ240" s="209">
        <f t="shared" si="1906"/>
        <v>0</v>
      </c>
      <c r="IK240" s="209">
        <f t="shared" si="1906"/>
        <v>0</v>
      </c>
      <c r="IL240" s="209">
        <f t="shared" si="1906"/>
        <v>0</v>
      </c>
      <c r="IM240" s="209">
        <f t="shared" si="1906"/>
        <v>0</v>
      </c>
      <c r="IN240" s="209">
        <f t="shared" si="1906"/>
        <v>0</v>
      </c>
      <c r="IO240" s="209">
        <f t="shared" si="1906"/>
        <v>0</v>
      </c>
      <c r="IP240" s="209">
        <f t="shared" si="1906"/>
        <v>0</v>
      </c>
      <c r="IQ240" s="209">
        <f t="shared" si="1906"/>
        <v>0</v>
      </c>
      <c r="IR240" s="209">
        <f t="shared" si="1906"/>
        <v>0</v>
      </c>
      <c r="IS240" s="209">
        <f t="shared" si="1906"/>
        <v>0</v>
      </c>
      <c r="IT240" s="209">
        <f t="shared" si="1906"/>
        <v>0</v>
      </c>
      <c r="IU240" s="209">
        <f t="shared" si="1906"/>
        <v>0</v>
      </c>
    </row>
    <row r="241" spans="1:255">
      <c r="B241" s="210" t="s">
        <v>268</v>
      </c>
      <c r="D241" s="208"/>
      <c r="E241" s="209">
        <f>MAX(0,E240-D242)</f>
        <v>0</v>
      </c>
      <c r="F241" s="209">
        <f t="shared" ref="F241:BQ241" si="1907">MAX(0,F240-E242)</f>
        <v>0</v>
      </c>
      <c r="G241" s="209">
        <f t="shared" si="1907"/>
        <v>0</v>
      </c>
      <c r="H241" s="209">
        <f t="shared" si="1907"/>
        <v>0</v>
      </c>
      <c r="I241" s="209">
        <f t="shared" si="1907"/>
        <v>0</v>
      </c>
      <c r="J241" s="209">
        <f t="shared" ca="1" si="1907"/>
        <v>0</v>
      </c>
      <c r="K241" s="209">
        <f t="shared" ca="1" si="1907"/>
        <v>0</v>
      </c>
      <c r="L241" s="209">
        <f t="shared" ca="1" si="1907"/>
        <v>0</v>
      </c>
      <c r="M241" s="209">
        <f t="shared" ca="1" si="1907"/>
        <v>0</v>
      </c>
      <c r="N241" s="209">
        <f t="shared" ca="1" si="1907"/>
        <v>0</v>
      </c>
      <c r="O241" s="209">
        <f t="shared" ca="1" si="1907"/>
        <v>0</v>
      </c>
      <c r="P241" s="209">
        <f t="shared" ca="1" si="1907"/>
        <v>0</v>
      </c>
      <c r="Q241" s="209">
        <f t="shared" ca="1" si="1907"/>
        <v>0</v>
      </c>
      <c r="R241" s="209">
        <f t="shared" ca="1" si="1907"/>
        <v>0</v>
      </c>
      <c r="S241" s="209">
        <f t="shared" ca="1" si="1907"/>
        <v>0</v>
      </c>
      <c r="T241" s="209">
        <f t="shared" ca="1" si="1907"/>
        <v>0</v>
      </c>
      <c r="U241" s="209">
        <f t="shared" ca="1" si="1907"/>
        <v>0</v>
      </c>
      <c r="V241" s="209">
        <f t="shared" ca="1" si="1907"/>
        <v>0</v>
      </c>
      <c r="W241" s="209">
        <f t="shared" ca="1" si="1907"/>
        <v>0</v>
      </c>
      <c r="X241" s="209">
        <f t="shared" ca="1" si="1907"/>
        <v>0</v>
      </c>
      <c r="Y241" s="209">
        <f t="shared" ca="1" si="1907"/>
        <v>0</v>
      </c>
      <c r="Z241" s="209">
        <f t="shared" ca="1" si="1907"/>
        <v>0</v>
      </c>
      <c r="AA241" s="209">
        <f t="shared" ca="1" si="1907"/>
        <v>0</v>
      </c>
      <c r="AB241" s="209">
        <f t="shared" ca="1" si="1907"/>
        <v>0</v>
      </c>
      <c r="AC241" s="209">
        <f t="shared" ca="1" si="1907"/>
        <v>0</v>
      </c>
      <c r="AD241" s="209">
        <f t="shared" ca="1" si="1907"/>
        <v>0</v>
      </c>
      <c r="AE241" s="209">
        <f t="shared" ca="1" si="1907"/>
        <v>0</v>
      </c>
      <c r="AF241" s="209">
        <f t="shared" ca="1" si="1907"/>
        <v>0</v>
      </c>
      <c r="AG241" s="209">
        <f t="shared" ca="1" si="1907"/>
        <v>0</v>
      </c>
      <c r="AH241" s="209">
        <f t="shared" ca="1" si="1907"/>
        <v>0</v>
      </c>
      <c r="AI241" s="209">
        <f t="shared" ca="1" si="1907"/>
        <v>0</v>
      </c>
      <c r="AJ241" s="209">
        <f t="shared" ca="1" si="1907"/>
        <v>0</v>
      </c>
      <c r="AK241" s="209">
        <f t="shared" ca="1" si="1907"/>
        <v>0</v>
      </c>
      <c r="AL241" s="209">
        <f t="shared" ca="1" si="1907"/>
        <v>0</v>
      </c>
      <c r="AM241" s="209">
        <f t="shared" ca="1" si="1907"/>
        <v>0</v>
      </c>
      <c r="AN241" s="209">
        <f t="shared" ca="1" si="1907"/>
        <v>0</v>
      </c>
      <c r="AO241" s="209">
        <f t="shared" ca="1" si="1907"/>
        <v>0</v>
      </c>
      <c r="AP241" s="209">
        <f t="shared" ca="1" si="1907"/>
        <v>0</v>
      </c>
      <c r="AQ241" s="209">
        <f t="shared" ca="1" si="1907"/>
        <v>0</v>
      </c>
      <c r="AR241" s="209">
        <f t="shared" ca="1" si="1907"/>
        <v>0</v>
      </c>
      <c r="AS241" s="209">
        <f t="shared" ca="1" si="1907"/>
        <v>0</v>
      </c>
      <c r="AT241" s="209">
        <f t="shared" ca="1" si="1907"/>
        <v>0</v>
      </c>
      <c r="AU241" s="209">
        <f t="shared" ca="1" si="1907"/>
        <v>0</v>
      </c>
      <c r="AV241" s="209">
        <f t="shared" ca="1" si="1907"/>
        <v>0</v>
      </c>
      <c r="AW241" s="209">
        <f t="shared" ca="1" si="1907"/>
        <v>0</v>
      </c>
      <c r="AX241" s="209">
        <f t="shared" ca="1" si="1907"/>
        <v>0</v>
      </c>
      <c r="AY241" s="209">
        <f t="shared" ca="1" si="1907"/>
        <v>0</v>
      </c>
      <c r="AZ241" s="209">
        <f t="shared" ca="1" si="1907"/>
        <v>0</v>
      </c>
      <c r="BA241" s="209">
        <f t="shared" ca="1" si="1907"/>
        <v>0</v>
      </c>
      <c r="BB241" s="209">
        <f t="shared" ca="1" si="1907"/>
        <v>0</v>
      </c>
      <c r="BC241" s="209">
        <f t="shared" ca="1" si="1907"/>
        <v>0</v>
      </c>
      <c r="BD241" s="209">
        <f t="shared" ca="1" si="1907"/>
        <v>0</v>
      </c>
      <c r="BE241" s="209">
        <f t="shared" ca="1" si="1907"/>
        <v>0</v>
      </c>
      <c r="BF241" s="209">
        <f t="shared" ca="1" si="1907"/>
        <v>0</v>
      </c>
      <c r="BG241" s="209">
        <f t="shared" ca="1" si="1907"/>
        <v>0</v>
      </c>
      <c r="BH241" s="209">
        <f t="shared" ca="1" si="1907"/>
        <v>0</v>
      </c>
      <c r="BI241" s="209">
        <f t="shared" ca="1" si="1907"/>
        <v>0</v>
      </c>
      <c r="BJ241" s="209">
        <f t="shared" ca="1" si="1907"/>
        <v>0</v>
      </c>
      <c r="BK241" s="209">
        <f t="shared" ca="1" si="1907"/>
        <v>0</v>
      </c>
      <c r="BL241" s="209">
        <f t="shared" ca="1" si="1907"/>
        <v>0</v>
      </c>
      <c r="BM241" s="209">
        <f t="shared" ca="1" si="1907"/>
        <v>0</v>
      </c>
      <c r="BN241" s="209">
        <f t="shared" ca="1" si="1907"/>
        <v>0</v>
      </c>
      <c r="BO241" s="209">
        <f t="shared" ca="1" si="1907"/>
        <v>0</v>
      </c>
      <c r="BP241" s="209">
        <f t="shared" ca="1" si="1907"/>
        <v>0</v>
      </c>
      <c r="BQ241" s="209">
        <f t="shared" ca="1" si="1907"/>
        <v>0</v>
      </c>
      <c r="BR241" s="209">
        <f t="shared" ref="BR241:CO241" ca="1" si="1908">MAX(0,BR240-BQ242)</f>
        <v>0</v>
      </c>
      <c r="BS241" s="209">
        <f t="shared" ca="1" si="1908"/>
        <v>0</v>
      </c>
      <c r="BT241" s="209">
        <f t="shared" ca="1" si="1908"/>
        <v>0</v>
      </c>
      <c r="BU241" s="209">
        <f t="shared" ca="1" si="1908"/>
        <v>0</v>
      </c>
      <c r="BV241" s="209">
        <f t="shared" ca="1" si="1908"/>
        <v>0</v>
      </c>
      <c r="BW241" s="209">
        <f t="shared" ca="1" si="1908"/>
        <v>0</v>
      </c>
      <c r="BX241" s="209">
        <f t="shared" ca="1" si="1908"/>
        <v>0</v>
      </c>
      <c r="BY241" s="209">
        <f t="shared" ca="1" si="1908"/>
        <v>0</v>
      </c>
      <c r="BZ241" s="209">
        <f t="shared" ca="1" si="1908"/>
        <v>0</v>
      </c>
      <c r="CA241" s="209">
        <f t="shared" ca="1" si="1908"/>
        <v>0</v>
      </c>
      <c r="CB241" s="209">
        <f t="shared" ca="1" si="1908"/>
        <v>0</v>
      </c>
      <c r="CC241" s="209">
        <f t="shared" ca="1" si="1908"/>
        <v>0</v>
      </c>
      <c r="CD241" s="209">
        <f t="shared" ca="1" si="1908"/>
        <v>0</v>
      </c>
      <c r="CE241" s="209">
        <f t="shared" ca="1" si="1908"/>
        <v>0</v>
      </c>
      <c r="CF241" s="209">
        <f t="shared" ca="1" si="1908"/>
        <v>0</v>
      </c>
      <c r="CG241" s="209">
        <f t="shared" ca="1" si="1908"/>
        <v>0</v>
      </c>
      <c r="CH241" s="209">
        <f t="shared" ca="1" si="1908"/>
        <v>0</v>
      </c>
      <c r="CI241" s="209">
        <f t="shared" ca="1" si="1908"/>
        <v>0</v>
      </c>
      <c r="CJ241" s="209">
        <f t="shared" ca="1" si="1908"/>
        <v>0</v>
      </c>
      <c r="CK241" s="209">
        <f t="shared" ca="1" si="1908"/>
        <v>0</v>
      </c>
      <c r="CL241" s="209">
        <f t="shared" ca="1" si="1908"/>
        <v>0</v>
      </c>
      <c r="CM241" s="209">
        <f t="shared" ca="1" si="1908"/>
        <v>0</v>
      </c>
      <c r="CN241" s="209">
        <f t="shared" ca="1" si="1908"/>
        <v>0</v>
      </c>
      <c r="CO241" s="209">
        <f t="shared" ca="1" si="1908"/>
        <v>0</v>
      </c>
      <c r="CP241" s="209">
        <f t="shared" ref="CP241" ca="1" si="1909">MAX(0,CP240-CO242)</f>
        <v>0</v>
      </c>
      <c r="CQ241" s="209">
        <f t="shared" ref="CQ241" ca="1" si="1910">MAX(0,CQ240-CP242)</f>
        <v>0</v>
      </c>
      <c r="CR241" s="209">
        <f t="shared" ref="CR241" ca="1" si="1911">MAX(0,CR240-CQ242)</f>
        <v>0</v>
      </c>
      <c r="CS241" s="209">
        <f t="shared" ref="CS241" ca="1" si="1912">MAX(0,CS240-CR242)</f>
        <v>0</v>
      </c>
      <c r="CT241" s="209">
        <f t="shared" ref="CT241" ca="1" si="1913">MAX(0,CT240-CS242)</f>
        <v>0</v>
      </c>
      <c r="CU241" s="209">
        <f t="shared" ref="CU241" ca="1" si="1914">MAX(0,CU240-CT242)</f>
        <v>0</v>
      </c>
      <c r="CV241" s="209">
        <f t="shared" ref="CV241" ca="1" si="1915">MAX(0,CV240-CU242)</f>
        <v>0</v>
      </c>
      <c r="CW241" s="209">
        <f t="shared" ref="CW241" ca="1" si="1916">MAX(0,CW240-CV242)</f>
        <v>0</v>
      </c>
      <c r="CX241" s="209">
        <f t="shared" ref="CX241" ca="1" si="1917">MAX(0,CX240-CW242)</f>
        <v>0</v>
      </c>
      <c r="CY241" s="209">
        <f t="shared" ref="CY241" ca="1" si="1918">MAX(0,CY240-CX242)</f>
        <v>0</v>
      </c>
      <c r="CZ241" s="209">
        <f t="shared" ref="CZ241" ca="1" si="1919">MAX(0,CZ240-CY242)</f>
        <v>0</v>
      </c>
      <c r="DA241" s="209">
        <f t="shared" ref="DA241" ca="1" si="1920">MAX(0,DA240-CZ242)</f>
        <v>0</v>
      </c>
      <c r="DB241" s="209">
        <f t="shared" ref="DB241" ca="1" si="1921">MAX(0,DB240-DA242)</f>
        <v>0</v>
      </c>
      <c r="DC241" s="209">
        <f t="shared" ref="DC241" ca="1" si="1922">MAX(0,DC240-DB242)</f>
        <v>0</v>
      </c>
      <c r="DD241" s="209">
        <f t="shared" ref="DD241" ca="1" si="1923">MAX(0,DD240-DC242)</f>
        <v>0</v>
      </c>
      <c r="DE241" s="209">
        <f t="shared" ref="DE241" ca="1" si="1924">MAX(0,DE240-DD242)</f>
        <v>0</v>
      </c>
      <c r="DF241" s="209">
        <f t="shared" ref="DF241" ca="1" si="1925">MAX(0,DF240-DE242)</f>
        <v>0</v>
      </c>
      <c r="DG241" s="209">
        <f t="shared" ref="DG241" ca="1" si="1926">MAX(0,DG240-DF242)</f>
        <v>0</v>
      </c>
      <c r="DH241" s="209">
        <f t="shared" ref="DH241" ca="1" si="1927">MAX(0,DH240-DG242)</f>
        <v>0</v>
      </c>
      <c r="DI241" s="209">
        <f t="shared" ref="DI241" ca="1" si="1928">MAX(0,DI240-DH242)</f>
        <v>0</v>
      </c>
      <c r="DJ241" s="209">
        <f t="shared" ref="DJ241" ca="1" si="1929">MAX(0,DJ240-DI242)</f>
        <v>0</v>
      </c>
      <c r="DK241" s="209">
        <f t="shared" ref="DK241" ca="1" si="1930">MAX(0,DK240-DJ242)</f>
        <v>0</v>
      </c>
      <c r="DL241" s="209">
        <f t="shared" ref="DL241" ca="1" si="1931">MAX(0,DL240-DK242)</f>
        <v>0</v>
      </c>
      <c r="DM241" s="209">
        <f t="shared" ref="DM241" ca="1" si="1932">MAX(0,DM240-DL242)</f>
        <v>0</v>
      </c>
      <c r="DN241" s="209">
        <f t="shared" ref="DN241" ca="1" si="1933">MAX(0,DN240-DM242)</f>
        <v>0</v>
      </c>
      <c r="DO241" s="209">
        <f t="shared" ref="DO241" ca="1" si="1934">MAX(0,DO240-DN242)</f>
        <v>0</v>
      </c>
      <c r="DP241" s="209">
        <f t="shared" ref="DP241" ca="1" si="1935">MAX(0,DP240-DO242)</f>
        <v>0</v>
      </c>
      <c r="DQ241" s="209">
        <f t="shared" ref="DQ241" ca="1" si="1936">MAX(0,DQ240-DP242)</f>
        <v>0</v>
      </c>
      <c r="DR241" s="209">
        <f t="shared" ref="DR241" ca="1" si="1937">MAX(0,DR240-DQ242)</f>
        <v>0</v>
      </c>
      <c r="DS241" s="209">
        <f t="shared" ref="DS241" ca="1" si="1938">MAX(0,DS240-DR242)</f>
        <v>0</v>
      </c>
      <c r="DT241" s="209">
        <f t="shared" ref="DT241" ca="1" si="1939">MAX(0,DT240-DS242)</f>
        <v>0</v>
      </c>
      <c r="DU241" s="209">
        <f t="shared" ref="DU241" ca="1" si="1940">MAX(0,DU240-DT242)</f>
        <v>0</v>
      </c>
      <c r="DV241" s="209">
        <f t="shared" ref="DV241" ca="1" si="1941">MAX(0,DV240-DU242)</f>
        <v>0</v>
      </c>
      <c r="DW241" s="209">
        <f t="shared" ref="DW241" ca="1" si="1942">MAX(0,DW240-DV242)</f>
        <v>0</v>
      </c>
      <c r="DX241" s="209">
        <f t="shared" ref="DX241" ca="1" si="1943">MAX(0,DX240-DW242)</f>
        <v>0</v>
      </c>
      <c r="DY241" s="209">
        <f t="shared" ref="DY241" ca="1" si="1944">MAX(0,DY240-DX242)</f>
        <v>0</v>
      </c>
      <c r="DZ241" s="209">
        <f t="shared" ref="DZ241" ca="1" si="1945">MAX(0,DZ240-DY242)</f>
        <v>0</v>
      </c>
      <c r="EA241" s="209">
        <f t="shared" ref="EA241" ca="1" si="1946">MAX(0,EA240-DZ242)</f>
        <v>0</v>
      </c>
      <c r="EB241" s="209">
        <f t="shared" ref="EB241" ca="1" si="1947">MAX(0,EB240-EA242)</f>
        <v>0</v>
      </c>
      <c r="EC241" s="209">
        <f t="shared" ref="EC241" ca="1" si="1948">MAX(0,EC240-EB242)</f>
        <v>0</v>
      </c>
      <c r="ED241" s="209">
        <f t="shared" ref="ED241" ca="1" si="1949">MAX(0,ED240-EC242)</f>
        <v>0</v>
      </c>
      <c r="EE241" s="209">
        <f t="shared" ref="EE241" ca="1" si="1950">MAX(0,EE240-ED242)</f>
        <v>0</v>
      </c>
      <c r="EF241" s="209">
        <f t="shared" ref="EF241" ca="1" si="1951">MAX(0,EF240-EE242)</f>
        <v>0</v>
      </c>
      <c r="EG241" s="209">
        <f t="shared" ref="EG241" ca="1" si="1952">MAX(0,EG240-EF242)</f>
        <v>0</v>
      </c>
      <c r="EH241" s="209">
        <f t="shared" ref="EH241" ca="1" si="1953">MAX(0,EH240-EG242)</f>
        <v>0</v>
      </c>
      <c r="EI241" s="209">
        <f t="shared" ref="EI241" ca="1" si="1954">MAX(0,EI240-EH242)</f>
        <v>0</v>
      </c>
      <c r="EJ241" s="209">
        <f t="shared" ref="EJ241" ca="1" si="1955">MAX(0,EJ240-EI242)</f>
        <v>0</v>
      </c>
      <c r="EK241" s="209">
        <f t="shared" ref="EK241" ca="1" si="1956">MAX(0,EK240-EJ242)</f>
        <v>0</v>
      </c>
      <c r="EL241" s="209">
        <f t="shared" ref="EL241" ca="1" si="1957">MAX(0,EL240-EK242)</f>
        <v>0</v>
      </c>
      <c r="EM241" s="209">
        <f t="shared" ref="EM241" ca="1" si="1958">MAX(0,EM240-EL242)</f>
        <v>0</v>
      </c>
      <c r="EN241" s="209">
        <f t="shared" ref="EN241" ca="1" si="1959">MAX(0,EN240-EM242)</f>
        <v>0</v>
      </c>
      <c r="EO241" s="209">
        <f t="shared" ref="EO241" ca="1" si="1960">MAX(0,EO240-EN242)</f>
        <v>0</v>
      </c>
      <c r="EP241" s="209">
        <f t="shared" ref="EP241" ca="1" si="1961">MAX(0,EP240-EO242)</f>
        <v>0</v>
      </c>
      <c r="EQ241" s="209">
        <f t="shared" ref="EQ241" ca="1" si="1962">MAX(0,EQ240-EP242)</f>
        <v>0</v>
      </c>
      <c r="ER241" s="209">
        <f t="shared" ref="ER241" ca="1" si="1963">MAX(0,ER240-EQ242)</f>
        <v>0</v>
      </c>
      <c r="ES241" s="209">
        <f t="shared" ref="ES241" ca="1" si="1964">MAX(0,ES240-ER242)</f>
        <v>0</v>
      </c>
      <c r="ET241" s="209">
        <f t="shared" ref="ET241" ca="1" si="1965">MAX(0,ET240-ES242)</f>
        <v>0</v>
      </c>
      <c r="EU241" s="209">
        <f t="shared" ref="EU241" ca="1" si="1966">MAX(0,EU240-ET242)</f>
        <v>0</v>
      </c>
      <c r="EV241" s="209">
        <f t="shared" ref="EV241" ca="1" si="1967">MAX(0,EV240-EU242)</f>
        <v>0</v>
      </c>
      <c r="EW241" s="209">
        <f t="shared" ref="EW241" ca="1" si="1968">MAX(0,EW240-EV242)</f>
        <v>0</v>
      </c>
      <c r="EX241" s="209">
        <f t="shared" ref="EX241" ca="1" si="1969">MAX(0,EX240-EW242)</f>
        <v>0</v>
      </c>
      <c r="EY241" s="209">
        <f t="shared" ref="EY241" ca="1" si="1970">MAX(0,EY240-EX242)</f>
        <v>0</v>
      </c>
      <c r="EZ241" s="209">
        <f t="shared" ref="EZ241" ca="1" si="1971">MAX(0,EZ240-EY242)</f>
        <v>0</v>
      </c>
      <c r="FA241" s="209">
        <f t="shared" ref="FA241" ca="1" si="1972">MAX(0,FA240-EZ242)</f>
        <v>0</v>
      </c>
      <c r="FB241" s="209">
        <f t="shared" ref="FB241" ca="1" si="1973">MAX(0,FB240-FA242)</f>
        <v>0</v>
      </c>
      <c r="FC241" s="209">
        <f t="shared" ref="FC241" ca="1" si="1974">MAX(0,FC240-FB242)</f>
        <v>0</v>
      </c>
      <c r="FD241" s="209">
        <f t="shared" ref="FD241" ca="1" si="1975">MAX(0,FD240-FC242)</f>
        <v>0</v>
      </c>
      <c r="FE241" s="209">
        <f t="shared" ref="FE241" ca="1" si="1976">MAX(0,FE240-FD242)</f>
        <v>0</v>
      </c>
      <c r="FF241" s="209">
        <f t="shared" ref="FF241" ca="1" si="1977">MAX(0,FF240-FE242)</f>
        <v>0</v>
      </c>
      <c r="FG241" s="209">
        <f t="shared" ref="FG241" ca="1" si="1978">MAX(0,FG240-FF242)</f>
        <v>0</v>
      </c>
      <c r="FH241" s="209">
        <f t="shared" ref="FH241" ca="1" si="1979">MAX(0,FH240-FG242)</f>
        <v>0</v>
      </c>
      <c r="FI241" s="209">
        <f t="shared" ref="FI241" ca="1" si="1980">MAX(0,FI240-FH242)</f>
        <v>0</v>
      </c>
      <c r="FJ241" s="209">
        <f t="shared" ref="FJ241" ca="1" si="1981">MAX(0,FJ240-FI242)</f>
        <v>0</v>
      </c>
      <c r="FK241" s="209">
        <f t="shared" ref="FK241" ca="1" si="1982">MAX(0,FK240-FJ242)</f>
        <v>0</v>
      </c>
      <c r="FL241" s="209">
        <f t="shared" ref="FL241" ca="1" si="1983">MAX(0,FL240-FK242)</f>
        <v>0</v>
      </c>
      <c r="FM241" s="209">
        <f t="shared" ref="FM241" ca="1" si="1984">MAX(0,FM240-FL242)</f>
        <v>0</v>
      </c>
      <c r="FN241" s="209">
        <f t="shared" ref="FN241" ca="1" si="1985">MAX(0,FN240-FM242)</f>
        <v>0</v>
      </c>
      <c r="FO241" s="209">
        <f t="shared" ref="FO241" ca="1" si="1986">MAX(0,FO240-FN242)</f>
        <v>0</v>
      </c>
      <c r="FP241" s="209">
        <f t="shared" ref="FP241" ca="1" si="1987">MAX(0,FP240-FO242)</f>
        <v>0</v>
      </c>
      <c r="FQ241" s="209">
        <f t="shared" ref="FQ241" ca="1" si="1988">MAX(0,FQ240-FP242)</f>
        <v>0</v>
      </c>
      <c r="FR241" s="209">
        <f t="shared" ref="FR241" ca="1" si="1989">MAX(0,FR240-FQ242)</f>
        <v>0</v>
      </c>
      <c r="FS241" s="209">
        <f t="shared" ref="FS241" ca="1" si="1990">MAX(0,FS240-FR242)</f>
        <v>0</v>
      </c>
      <c r="FT241" s="209">
        <f t="shared" ref="FT241" ca="1" si="1991">MAX(0,FT240-FS242)</f>
        <v>0</v>
      </c>
      <c r="FU241" s="209">
        <f t="shared" ref="FU241" ca="1" si="1992">MAX(0,FU240-FT242)</f>
        <v>0</v>
      </c>
      <c r="FV241" s="209">
        <f t="shared" ref="FV241" ca="1" si="1993">MAX(0,FV240-FU242)</f>
        <v>0</v>
      </c>
      <c r="FW241" s="209">
        <f t="shared" ref="FW241" ca="1" si="1994">MAX(0,FW240-FV242)</f>
        <v>0</v>
      </c>
      <c r="FX241" s="209">
        <f t="shared" ref="FX241:FY241" ca="1" si="1995">MAX(0,FX240-FW242)</f>
        <v>0</v>
      </c>
      <c r="FY241" s="209">
        <f t="shared" ca="1" si="1995"/>
        <v>0</v>
      </c>
      <c r="FZ241" s="209">
        <f t="shared" ref="FZ241" ca="1" si="1996">MAX(0,FZ240-FY242)</f>
        <v>0</v>
      </c>
      <c r="GA241" s="209">
        <f t="shared" ref="GA241" ca="1" si="1997">MAX(0,GA240-FZ242)</f>
        <v>0</v>
      </c>
      <c r="GB241" s="209">
        <f t="shared" ref="GB241" ca="1" si="1998">MAX(0,GB240-GA242)</f>
        <v>0</v>
      </c>
      <c r="GC241" s="209">
        <f t="shared" ref="GC241" ca="1" si="1999">MAX(0,GC240-GB242)</f>
        <v>0</v>
      </c>
      <c r="GD241" s="209">
        <f t="shared" ref="GD241" ca="1" si="2000">MAX(0,GD240-GC242)</f>
        <v>0</v>
      </c>
      <c r="GE241" s="209">
        <f t="shared" ref="GE241" ca="1" si="2001">MAX(0,GE240-GD242)</f>
        <v>0</v>
      </c>
      <c r="GF241" s="209">
        <f t="shared" ref="GF241" ca="1" si="2002">MAX(0,GF240-GE242)</f>
        <v>0</v>
      </c>
      <c r="GG241" s="209">
        <f t="shared" ref="GG241" ca="1" si="2003">MAX(0,GG240-GF242)</f>
        <v>0</v>
      </c>
      <c r="GH241" s="209">
        <f t="shared" ref="GH241" ca="1" si="2004">MAX(0,GH240-GG242)</f>
        <v>0</v>
      </c>
      <c r="GI241" s="209">
        <f t="shared" ref="GI241" ca="1" si="2005">MAX(0,GI240-GH242)</f>
        <v>0</v>
      </c>
      <c r="GJ241" s="209">
        <f t="shared" ref="GJ241" ca="1" si="2006">MAX(0,GJ240-GI242)</f>
        <v>0</v>
      </c>
      <c r="GK241" s="209">
        <f t="shared" ref="GK241" ca="1" si="2007">MAX(0,GK240-GJ242)</f>
        <v>0</v>
      </c>
      <c r="GL241" s="209">
        <f t="shared" ref="GL241" ca="1" si="2008">MAX(0,GL240-GK242)</f>
        <v>0</v>
      </c>
      <c r="GM241" s="209">
        <f t="shared" ref="GM241" ca="1" si="2009">MAX(0,GM240-GL242)</f>
        <v>0</v>
      </c>
      <c r="GN241" s="209">
        <f t="shared" ref="GN241" ca="1" si="2010">MAX(0,GN240-GM242)</f>
        <v>0</v>
      </c>
      <c r="GO241" s="209">
        <f t="shared" ref="GO241" ca="1" si="2011">MAX(0,GO240-GN242)</f>
        <v>0</v>
      </c>
      <c r="GP241" s="209">
        <f t="shared" ref="GP241" ca="1" si="2012">MAX(0,GP240-GO242)</f>
        <v>0</v>
      </c>
      <c r="GQ241" s="209">
        <f t="shared" ref="GQ241" ca="1" si="2013">MAX(0,GQ240-GP242)</f>
        <v>0</v>
      </c>
      <c r="GR241" s="209">
        <f t="shared" ref="GR241" ca="1" si="2014">MAX(0,GR240-GQ242)</f>
        <v>0</v>
      </c>
      <c r="GS241" s="209">
        <f t="shared" ref="GS241" ca="1" si="2015">MAX(0,GS240-GR242)</f>
        <v>0</v>
      </c>
      <c r="GT241" s="209">
        <f t="shared" ref="GT241" ca="1" si="2016">MAX(0,GT240-GS242)</f>
        <v>0</v>
      </c>
      <c r="GU241" s="209">
        <f t="shared" ref="GU241" ca="1" si="2017">MAX(0,GU240-GT242)</f>
        <v>0</v>
      </c>
      <c r="GV241" s="209">
        <f t="shared" ref="GV241" ca="1" si="2018">MAX(0,GV240-GU242)</f>
        <v>0</v>
      </c>
      <c r="GW241" s="209">
        <f t="shared" ref="GW241" ca="1" si="2019">MAX(0,GW240-GV242)</f>
        <v>0</v>
      </c>
      <c r="GX241" s="209">
        <f t="shared" ref="GX241" ca="1" si="2020">MAX(0,GX240-GW242)</f>
        <v>0</v>
      </c>
      <c r="GY241" s="209">
        <f t="shared" ref="GY241" ca="1" si="2021">MAX(0,GY240-GX242)</f>
        <v>0</v>
      </c>
      <c r="GZ241" s="209">
        <f t="shared" ref="GZ241" ca="1" si="2022">MAX(0,GZ240-GY242)</f>
        <v>0</v>
      </c>
      <c r="HA241" s="209">
        <f t="shared" ref="HA241" ca="1" si="2023">MAX(0,HA240-GZ242)</f>
        <v>0</v>
      </c>
      <c r="HB241" s="209">
        <f t="shared" ref="HB241" ca="1" si="2024">MAX(0,HB240-HA242)</f>
        <v>0</v>
      </c>
      <c r="HC241" s="209">
        <f t="shared" ref="HC241" ca="1" si="2025">MAX(0,HC240-HB242)</f>
        <v>0</v>
      </c>
      <c r="HD241" s="209">
        <f t="shared" ref="HD241" ca="1" si="2026">MAX(0,HD240-HC242)</f>
        <v>0</v>
      </c>
      <c r="HE241" s="209">
        <f t="shared" ref="HE241" ca="1" si="2027">MAX(0,HE240-HD242)</f>
        <v>0</v>
      </c>
      <c r="HF241" s="209">
        <f t="shared" ref="HF241" ca="1" si="2028">MAX(0,HF240-HE242)</f>
        <v>0</v>
      </c>
      <c r="HG241" s="209">
        <f t="shared" ref="HG241" ca="1" si="2029">MAX(0,HG240-HF242)</f>
        <v>0</v>
      </c>
      <c r="HH241" s="209">
        <f t="shared" ref="HH241" ca="1" si="2030">MAX(0,HH240-HG242)</f>
        <v>0</v>
      </c>
      <c r="HI241" s="209">
        <f t="shared" ref="HI241" ca="1" si="2031">MAX(0,HI240-HH242)</f>
        <v>0</v>
      </c>
      <c r="HJ241" s="209">
        <f t="shared" ref="HJ241" ca="1" si="2032">MAX(0,HJ240-HI242)</f>
        <v>0</v>
      </c>
      <c r="HK241" s="209">
        <f t="shared" ref="HK241" ca="1" si="2033">MAX(0,HK240-HJ242)</f>
        <v>0</v>
      </c>
      <c r="HL241" s="209">
        <f t="shared" ref="HL241" ca="1" si="2034">MAX(0,HL240-HK242)</f>
        <v>0</v>
      </c>
      <c r="HM241" s="209">
        <f t="shared" ref="HM241" ca="1" si="2035">MAX(0,HM240-HL242)</f>
        <v>0</v>
      </c>
      <c r="HN241" s="209">
        <f t="shared" ref="HN241" ca="1" si="2036">MAX(0,HN240-HM242)</f>
        <v>0</v>
      </c>
      <c r="HO241" s="209">
        <f t="shared" ref="HO241" ca="1" si="2037">MAX(0,HO240-HN242)</f>
        <v>0</v>
      </c>
      <c r="HP241" s="209">
        <f t="shared" ref="HP241" ca="1" si="2038">MAX(0,HP240-HO242)</f>
        <v>0</v>
      </c>
      <c r="HQ241" s="209">
        <f t="shared" ref="HQ241" ca="1" si="2039">MAX(0,HQ240-HP242)</f>
        <v>0</v>
      </c>
      <c r="HR241" s="209">
        <f t="shared" ref="HR241" ca="1" si="2040">MAX(0,HR240-HQ242)</f>
        <v>0</v>
      </c>
      <c r="HS241" s="209">
        <f t="shared" ref="HS241" ca="1" si="2041">MAX(0,HS240-HR242)</f>
        <v>0</v>
      </c>
      <c r="HT241" s="209">
        <f t="shared" ref="HT241" ca="1" si="2042">MAX(0,HT240-HS242)</f>
        <v>0</v>
      </c>
      <c r="HU241" s="209">
        <f t="shared" ref="HU241" ca="1" si="2043">MAX(0,HU240-HT242)</f>
        <v>0</v>
      </c>
      <c r="HV241" s="209">
        <f t="shared" ref="HV241" ca="1" si="2044">MAX(0,HV240-HU242)</f>
        <v>0</v>
      </c>
      <c r="HW241" s="209">
        <f t="shared" ref="HW241" ca="1" si="2045">MAX(0,HW240-HV242)</f>
        <v>0</v>
      </c>
      <c r="HX241" s="209">
        <f t="shared" ref="HX241" ca="1" si="2046">MAX(0,HX240-HW242)</f>
        <v>0</v>
      </c>
      <c r="HY241" s="209">
        <f t="shared" ref="HY241" ca="1" si="2047">MAX(0,HY240-HX242)</f>
        <v>0</v>
      </c>
      <c r="HZ241" s="209">
        <f t="shared" ref="HZ241" ca="1" si="2048">MAX(0,HZ240-HY242)</f>
        <v>0</v>
      </c>
      <c r="IA241" s="209">
        <f t="shared" ref="IA241" ca="1" si="2049">MAX(0,IA240-HZ242)</f>
        <v>0</v>
      </c>
      <c r="IB241" s="209">
        <f t="shared" ref="IB241" ca="1" si="2050">MAX(0,IB240-IA242)</f>
        <v>0</v>
      </c>
      <c r="IC241" s="209">
        <f t="shared" ref="IC241" ca="1" si="2051">MAX(0,IC240-IB242)</f>
        <v>0</v>
      </c>
      <c r="ID241" s="209">
        <f t="shared" ref="ID241" ca="1" si="2052">MAX(0,ID240-IC242)</f>
        <v>0</v>
      </c>
      <c r="IE241" s="209">
        <f t="shared" ref="IE241" ca="1" si="2053">MAX(0,IE240-ID242)</f>
        <v>0</v>
      </c>
      <c r="IF241" s="209">
        <f t="shared" ref="IF241" ca="1" si="2054">MAX(0,IF240-IE242)</f>
        <v>0</v>
      </c>
      <c r="IG241" s="209">
        <f t="shared" ref="IG241" ca="1" si="2055">MAX(0,IG240-IF242)</f>
        <v>0</v>
      </c>
      <c r="IH241" s="209">
        <f t="shared" ref="IH241" ca="1" si="2056">MAX(0,IH240-IG242)</f>
        <v>0</v>
      </c>
      <c r="II241" s="209">
        <f t="shared" ref="II241" ca="1" si="2057">MAX(0,II240-IH242)</f>
        <v>0</v>
      </c>
      <c r="IJ241" s="209">
        <f t="shared" ref="IJ241" ca="1" si="2058">MAX(0,IJ240-II242)</f>
        <v>0</v>
      </c>
      <c r="IK241" s="209">
        <f t="shared" ref="IK241" ca="1" si="2059">MAX(0,IK240-IJ242)</f>
        <v>0</v>
      </c>
      <c r="IL241" s="209">
        <f t="shared" ref="IL241" ca="1" si="2060">MAX(0,IL240-IK242)</f>
        <v>0</v>
      </c>
      <c r="IM241" s="209">
        <f t="shared" ref="IM241" ca="1" si="2061">MAX(0,IM240-IL242)</f>
        <v>0</v>
      </c>
      <c r="IN241" s="209">
        <f t="shared" ref="IN241" ca="1" si="2062">MAX(0,IN240-IM242)</f>
        <v>0</v>
      </c>
      <c r="IO241" s="209">
        <f t="shared" ref="IO241" ca="1" si="2063">MAX(0,IO240-IN242)</f>
        <v>0</v>
      </c>
      <c r="IP241" s="209">
        <f t="shared" ref="IP241" ca="1" si="2064">MAX(0,IP240-IO242)</f>
        <v>0</v>
      </c>
      <c r="IQ241" s="209">
        <f t="shared" ref="IQ241" ca="1" si="2065">MAX(0,IQ240-IP242)</f>
        <v>0</v>
      </c>
      <c r="IR241" s="209">
        <f t="shared" ref="IR241" ca="1" si="2066">MAX(0,IR240-IQ242)</f>
        <v>0</v>
      </c>
      <c r="IS241" s="209">
        <f t="shared" ref="IS241" ca="1" si="2067">MAX(0,IS240-IR242)</f>
        <v>0</v>
      </c>
      <c r="IT241" s="209">
        <f t="shared" ref="IT241" ca="1" si="2068">MAX(0,IT240-IS242)</f>
        <v>0</v>
      </c>
      <c r="IU241" s="209">
        <f t="shared" ref="IU241" ca="1" si="2069">MAX(0,IU240-IT242)</f>
        <v>0</v>
      </c>
    </row>
    <row r="242" spans="1:255">
      <c r="A242" s="209"/>
      <c r="B242" s="206" t="s">
        <v>196</v>
      </c>
      <c r="C242" s="209"/>
      <c r="D242" s="209"/>
      <c r="E242" s="209">
        <f>Total_Input_VAT_Tax</f>
        <v>37590000</v>
      </c>
      <c r="F242" s="209">
        <f t="shared" ref="F242" si="2070">MAX(E242-F240,0)</f>
        <v>37590000</v>
      </c>
      <c r="G242" s="209">
        <f t="shared" ref="G242" si="2071">MAX(F242-G240,0)</f>
        <v>37590000</v>
      </c>
      <c r="H242" s="209">
        <f t="shared" ref="H242" si="2072">MAX(G242-H240,0)</f>
        <v>37590000</v>
      </c>
      <c r="I242" s="209">
        <f t="shared" ref="I242" si="2073">MAX(H242-I240,0)</f>
        <v>37590000</v>
      </c>
      <c r="J242" s="209">
        <f t="shared" ref="J242" ca="1" si="2074">MAX(I242-J240,0)</f>
        <v>37590000</v>
      </c>
      <c r="K242" s="209">
        <f t="shared" ref="K242" ca="1" si="2075">MAX(J242-K240,0)</f>
        <v>37590000</v>
      </c>
      <c r="L242" s="209">
        <f t="shared" ref="L242" ca="1" si="2076">MAX(K242-L240,0)</f>
        <v>37590000</v>
      </c>
      <c r="M242" s="209">
        <f t="shared" ref="M242" ca="1" si="2077">MAX(L242-M240,0)</f>
        <v>37590000</v>
      </c>
      <c r="N242" s="209">
        <f t="shared" ref="N242" ca="1" si="2078">MAX(M242-N240,0)</f>
        <v>37590000</v>
      </c>
      <c r="O242" s="209">
        <f t="shared" ref="O242" ca="1" si="2079">MAX(N242-O240,0)</f>
        <v>37590000</v>
      </c>
      <c r="P242" s="209">
        <f t="shared" ref="P242" ca="1" si="2080">MAX(O242-P240,0)</f>
        <v>37590000</v>
      </c>
      <c r="Q242" s="209">
        <f t="shared" ref="Q242" ca="1" si="2081">MAX(P242-Q240,0)</f>
        <v>37590000</v>
      </c>
      <c r="R242" s="209">
        <f t="shared" ref="R242" ca="1" si="2082">MAX(Q242-R240,0)</f>
        <v>37590000</v>
      </c>
      <c r="S242" s="209">
        <f t="shared" ref="S242" ca="1" si="2083">MAX(R242-S240,0)</f>
        <v>37590000</v>
      </c>
      <c r="T242" s="209">
        <f t="shared" ref="T242" ca="1" si="2084">MAX(S242-T240,0)</f>
        <v>37590000</v>
      </c>
      <c r="U242" s="209">
        <f t="shared" ref="U242" ca="1" si="2085">MAX(T242-U240,0)</f>
        <v>37590000</v>
      </c>
      <c r="V242" s="209">
        <f t="shared" ref="V242" ca="1" si="2086">MAX(U242-V240,0)</f>
        <v>37590000</v>
      </c>
      <c r="W242" s="209">
        <f t="shared" ref="W242" ca="1" si="2087">MAX(V242-W240,0)</f>
        <v>37590000</v>
      </c>
      <c r="X242" s="209">
        <f t="shared" ref="X242" ca="1" si="2088">MAX(W242-X240,0)</f>
        <v>37590000</v>
      </c>
      <c r="Y242" s="209">
        <f t="shared" ref="Y242" ca="1" si="2089">MAX(X242-Y240,0)</f>
        <v>37590000</v>
      </c>
      <c r="Z242" s="209">
        <f t="shared" ref="Z242" ca="1" si="2090">MAX(Y242-Z240,0)</f>
        <v>37590000</v>
      </c>
      <c r="AA242" s="209">
        <f t="shared" ref="AA242" ca="1" si="2091">MAX(Z242-AA240,0)</f>
        <v>37590000</v>
      </c>
      <c r="AB242" s="209">
        <f t="shared" ref="AB242" ca="1" si="2092">MAX(AA242-AB240,0)</f>
        <v>37590000</v>
      </c>
      <c r="AC242" s="209">
        <f t="shared" ref="AC242" ca="1" si="2093">MAX(AB242-AC240,0)</f>
        <v>37590000</v>
      </c>
      <c r="AD242" s="209">
        <f t="shared" ref="AD242" ca="1" si="2094">MAX(AC242-AD240,0)</f>
        <v>37590000</v>
      </c>
      <c r="AE242" s="209">
        <f t="shared" ref="AE242" ca="1" si="2095">MAX(AD242-AE240,0)</f>
        <v>37590000</v>
      </c>
      <c r="AF242" s="209">
        <f t="shared" ref="AF242" ca="1" si="2096">MAX(AE242-AF240,0)</f>
        <v>37590000</v>
      </c>
      <c r="AG242" s="209">
        <f t="shared" ref="AG242" ca="1" si="2097">MAX(AF242-AG240,0)</f>
        <v>37590000</v>
      </c>
      <c r="AH242" s="209">
        <f t="shared" ref="AH242" ca="1" si="2098">MAX(AG242-AH240,0)</f>
        <v>37590000</v>
      </c>
      <c r="AI242" s="209">
        <f t="shared" ref="AI242" ca="1" si="2099">MAX(AH242-AI240,0)</f>
        <v>37590000</v>
      </c>
      <c r="AJ242" s="209">
        <f t="shared" ref="AJ242" ca="1" si="2100">MAX(AI242-AJ240,0)</f>
        <v>37590000</v>
      </c>
      <c r="AK242" s="209">
        <f t="shared" ref="AK242" ca="1" si="2101">MAX(AJ242-AK240,0)</f>
        <v>37590000</v>
      </c>
      <c r="AL242" s="209">
        <f t="shared" ref="AL242" ca="1" si="2102">MAX(AK242-AL240,0)</f>
        <v>37590000</v>
      </c>
      <c r="AM242" s="209">
        <f t="shared" ref="AM242" ca="1" si="2103">MAX(AL242-AM240,0)</f>
        <v>37590000</v>
      </c>
      <c r="AN242" s="209">
        <f t="shared" ref="AN242" ca="1" si="2104">MAX(AM242-AN240,0)</f>
        <v>37590000</v>
      </c>
      <c r="AO242" s="209">
        <f t="shared" ref="AO242" ca="1" si="2105">MAX(AN242-AO240,0)</f>
        <v>37590000</v>
      </c>
      <c r="AP242" s="209">
        <f t="shared" ref="AP242" ca="1" si="2106">MAX(AO242-AP240,0)</f>
        <v>37590000</v>
      </c>
      <c r="AQ242" s="209">
        <f t="shared" ref="AQ242" ca="1" si="2107">MAX(AP242-AQ240,0)</f>
        <v>37590000</v>
      </c>
      <c r="AR242" s="209">
        <f t="shared" ref="AR242" ca="1" si="2108">MAX(AQ242-AR240,0)</f>
        <v>37590000</v>
      </c>
      <c r="AS242" s="209">
        <f t="shared" ref="AS242" ca="1" si="2109">MAX(AR242-AS240,0)</f>
        <v>37590000</v>
      </c>
      <c r="AT242" s="209">
        <f t="shared" ref="AT242" ca="1" si="2110">MAX(AS242-AT240,0)</f>
        <v>37590000</v>
      </c>
      <c r="AU242" s="209">
        <f t="shared" ref="AU242" ca="1" si="2111">MAX(AT242-AU240,0)</f>
        <v>37590000</v>
      </c>
      <c r="AV242" s="209">
        <f t="shared" ref="AV242" ca="1" si="2112">MAX(AU242-AV240,0)</f>
        <v>37590000</v>
      </c>
      <c r="AW242" s="209">
        <f t="shared" ref="AW242" ca="1" si="2113">MAX(AV242-AW240,0)</f>
        <v>37590000</v>
      </c>
      <c r="AX242" s="209">
        <f t="shared" ref="AX242" ca="1" si="2114">MAX(AW242-AX240,0)</f>
        <v>37590000</v>
      </c>
      <c r="AY242" s="209">
        <f t="shared" ref="AY242" ca="1" si="2115">MAX(AX242-AY240,0)</f>
        <v>37590000</v>
      </c>
      <c r="AZ242" s="209">
        <f t="shared" ref="AZ242" ca="1" si="2116">MAX(AY242-AZ240,0)</f>
        <v>37590000</v>
      </c>
      <c r="BA242" s="209">
        <f t="shared" ref="BA242" ca="1" si="2117">MAX(AZ242-BA240,0)</f>
        <v>37590000</v>
      </c>
      <c r="BB242" s="209">
        <f t="shared" ref="BB242" ca="1" si="2118">MAX(BA242-BB240,0)</f>
        <v>37590000</v>
      </c>
      <c r="BC242" s="209">
        <f t="shared" ref="BC242" ca="1" si="2119">MAX(BB242-BC240,0)</f>
        <v>37590000</v>
      </c>
      <c r="BD242" s="209">
        <f t="shared" ref="BD242" ca="1" si="2120">MAX(BC242-BD240,0)</f>
        <v>37590000</v>
      </c>
      <c r="BE242" s="209">
        <f t="shared" ref="BE242" ca="1" si="2121">MAX(BD242-BE240,0)</f>
        <v>37590000</v>
      </c>
      <c r="BF242" s="209">
        <f t="shared" ref="BF242" ca="1" si="2122">MAX(BE242-BF240,0)</f>
        <v>37590000</v>
      </c>
      <c r="BG242" s="209">
        <f t="shared" ref="BG242" ca="1" si="2123">MAX(BF242-BG240,0)</f>
        <v>37590000</v>
      </c>
      <c r="BH242" s="209">
        <f t="shared" ref="BH242" ca="1" si="2124">MAX(BG242-BH240,0)</f>
        <v>37590000</v>
      </c>
      <c r="BI242" s="209">
        <f t="shared" ref="BI242" ca="1" si="2125">MAX(BH242-BI240,0)</f>
        <v>37590000</v>
      </c>
      <c r="BJ242" s="209">
        <f t="shared" ref="BJ242" ca="1" si="2126">MAX(BI242-BJ240,0)</f>
        <v>37590000</v>
      </c>
      <c r="BK242" s="209">
        <f t="shared" ref="BK242" ca="1" si="2127">MAX(BJ242-BK240,0)</f>
        <v>37590000</v>
      </c>
      <c r="BL242" s="209">
        <f t="shared" ref="BL242" ca="1" si="2128">MAX(BK242-BL240,0)</f>
        <v>37590000</v>
      </c>
      <c r="BM242" s="209">
        <f t="shared" ref="BM242" ca="1" si="2129">MAX(BL242-BM240,0)</f>
        <v>37590000</v>
      </c>
      <c r="BN242" s="209">
        <f t="shared" ref="BN242" ca="1" si="2130">MAX(BM242-BN240,0)</f>
        <v>37590000</v>
      </c>
      <c r="BO242" s="209">
        <f t="shared" ref="BO242" ca="1" si="2131">MAX(BN242-BO240,0)</f>
        <v>37590000</v>
      </c>
      <c r="BP242" s="209">
        <f t="shared" ref="BP242" ca="1" si="2132">MAX(BO242-BP240,0)</f>
        <v>37590000</v>
      </c>
      <c r="BQ242" s="209">
        <f t="shared" ref="BQ242" ca="1" si="2133">MAX(BP242-BQ240,0)</f>
        <v>37590000</v>
      </c>
      <c r="BR242" s="209">
        <f t="shared" ref="BR242" ca="1" si="2134">MAX(BQ242-BR240,0)</f>
        <v>37590000</v>
      </c>
      <c r="BS242" s="209">
        <f t="shared" ref="BS242" ca="1" si="2135">MAX(BR242-BS240,0)</f>
        <v>37590000</v>
      </c>
      <c r="BT242" s="209">
        <f t="shared" ref="BT242" ca="1" si="2136">MAX(BS242-BT240,0)</f>
        <v>37590000</v>
      </c>
      <c r="BU242" s="209">
        <f t="shared" ref="BU242" ca="1" si="2137">MAX(BT242-BU240,0)</f>
        <v>37590000</v>
      </c>
      <c r="BV242" s="209">
        <f t="shared" ref="BV242" ca="1" si="2138">MAX(BU242-BV240,0)</f>
        <v>37590000</v>
      </c>
      <c r="BW242" s="209">
        <f t="shared" ref="BW242" ca="1" si="2139">MAX(BV242-BW240,0)</f>
        <v>37590000</v>
      </c>
      <c r="BX242" s="209">
        <f t="shared" ref="BX242" ca="1" si="2140">MAX(BW242-BX240,0)</f>
        <v>37590000</v>
      </c>
      <c r="BY242" s="209">
        <f t="shared" ref="BY242" ca="1" si="2141">MAX(BX242-BY240,0)</f>
        <v>37590000</v>
      </c>
      <c r="BZ242" s="209">
        <f t="shared" ref="BZ242" ca="1" si="2142">MAX(BY242-BZ240,0)</f>
        <v>37590000</v>
      </c>
      <c r="CA242" s="209">
        <f t="shared" ref="CA242" ca="1" si="2143">MAX(BZ242-CA240,0)</f>
        <v>37590000</v>
      </c>
      <c r="CB242" s="209">
        <f t="shared" ref="CB242" ca="1" si="2144">MAX(CA242-CB240,0)</f>
        <v>37590000</v>
      </c>
      <c r="CC242" s="209">
        <f t="shared" ref="CC242" ca="1" si="2145">MAX(CB242-CC240,0)</f>
        <v>37590000</v>
      </c>
      <c r="CD242" s="209">
        <f t="shared" ref="CD242" ca="1" si="2146">MAX(CC242-CD240,0)</f>
        <v>37643161.734827161</v>
      </c>
      <c r="CE242" s="209">
        <f t="shared" ref="CE242" ca="1" si="2147">MAX(CD242-CE240,0)</f>
        <v>37643161.734827161</v>
      </c>
      <c r="CF242" s="209">
        <f t="shared" ref="CF242" ca="1" si="2148">MAX(CE242-CF240,0)</f>
        <v>37643161.734827161</v>
      </c>
      <c r="CG242" s="209">
        <f t="shared" ref="CG242" ca="1" si="2149">MAX(CF242-CG240,0)</f>
        <v>37643161.734827161</v>
      </c>
      <c r="CH242" s="209">
        <f t="shared" ref="CH242" ca="1" si="2150">MAX(CG242-CH240,0)</f>
        <v>37643161.734827161</v>
      </c>
      <c r="CI242" s="209">
        <f t="shared" ref="CI242" ca="1" si="2151">MAX(CH242-CI240,0)</f>
        <v>37643161.734827161</v>
      </c>
      <c r="CJ242" s="209">
        <f t="shared" ref="CJ242" ca="1" si="2152">MAX(CI242-CJ240,0)</f>
        <v>37643161.734827161</v>
      </c>
      <c r="CK242" s="209">
        <f t="shared" ref="CK242" ca="1" si="2153">MAX(CJ242-CK240,0)</f>
        <v>37643161.734827161</v>
      </c>
      <c r="CL242" s="209">
        <f t="shared" ref="CL242" ca="1" si="2154">MAX(CK242-CL240,0)</f>
        <v>37643161.734827161</v>
      </c>
      <c r="CM242" s="209">
        <f t="shared" ref="CM242" ca="1" si="2155">MAX(CL242-CM240,0)</f>
        <v>37643161.734827161</v>
      </c>
      <c r="CN242" s="209">
        <f t="shared" ref="CN242" ca="1" si="2156">MAX(CM242-CN240,0)</f>
        <v>37643161.734827161</v>
      </c>
      <c r="CO242" s="209">
        <f t="shared" ref="CO242" ca="1" si="2157">MAX(CN242-CO240,0)</f>
        <v>37643161.734827161</v>
      </c>
      <c r="CP242" s="209">
        <f t="shared" ref="CP242" ca="1" si="2158">MAX(CO242-CP240,0)</f>
        <v>36043788.609275557</v>
      </c>
      <c r="CQ242" s="209">
        <f t="shared" ref="CQ242" ca="1" si="2159">MAX(CP242-CQ240,0)</f>
        <v>36043788.609275557</v>
      </c>
      <c r="CR242" s="209">
        <f t="shared" ref="CR242" ca="1" si="2160">MAX(CQ242-CR240,0)</f>
        <v>36043788.609275557</v>
      </c>
      <c r="CS242" s="209">
        <f t="shared" ref="CS242" ca="1" si="2161">MAX(CR242-CS240,0)</f>
        <v>36043788.609275557</v>
      </c>
      <c r="CT242" s="209">
        <f t="shared" ref="CT242" ca="1" si="2162">MAX(CS242-CT240,0)</f>
        <v>36043788.609275557</v>
      </c>
      <c r="CU242" s="209">
        <f t="shared" ref="CU242" ca="1" si="2163">MAX(CT242-CU240,0)</f>
        <v>36043788.609275557</v>
      </c>
      <c r="CV242" s="209">
        <f t="shared" ref="CV242" ca="1" si="2164">MAX(CU242-CV240,0)</f>
        <v>36043788.609275557</v>
      </c>
      <c r="CW242" s="209">
        <f t="shared" ref="CW242" ca="1" si="2165">MAX(CV242-CW240,0)</f>
        <v>36043788.609275557</v>
      </c>
      <c r="CX242" s="209">
        <f t="shared" ref="CX242" ca="1" si="2166">MAX(CW242-CX240,0)</f>
        <v>36043788.609275557</v>
      </c>
      <c r="CY242" s="209">
        <f t="shared" ref="CY242" ca="1" si="2167">MAX(CX242-CY240,0)</f>
        <v>36043788.609275557</v>
      </c>
      <c r="CZ242" s="209">
        <f t="shared" ref="CZ242" ca="1" si="2168">MAX(CY242-CZ240,0)</f>
        <v>36043788.609275557</v>
      </c>
      <c r="DA242" s="209">
        <f t="shared" ref="DA242" ca="1" si="2169">MAX(CZ242-DA240,0)</f>
        <v>36043788.609275557</v>
      </c>
      <c r="DB242" s="209">
        <f t="shared" ref="DB242" ca="1" si="2170">MAX(DA242-DB240,0)</f>
        <v>33899481.143328726</v>
      </c>
      <c r="DC242" s="209">
        <f t="shared" ref="DC242" ca="1" si="2171">MAX(DB242-DC240,0)</f>
        <v>33899481.143328726</v>
      </c>
      <c r="DD242" s="209">
        <f t="shared" ref="DD242" ca="1" si="2172">MAX(DC242-DD240,0)</f>
        <v>33899481.143328726</v>
      </c>
      <c r="DE242" s="209">
        <f t="shared" ref="DE242" ca="1" si="2173">MAX(DD242-DE240,0)</f>
        <v>33899481.143328726</v>
      </c>
      <c r="DF242" s="209">
        <f t="shared" ref="DF242" ca="1" si="2174">MAX(DE242-DF240,0)</f>
        <v>33899481.143328726</v>
      </c>
      <c r="DG242" s="209">
        <f t="shared" ref="DG242" ca="1" si="2175">MAX(DF242-DG240,0)</f>
        <v>33899481.143328726</v>
      </c>
      <c r="DH242" s="209">
        <f t="shared" ref="DH242" ca="1" si="2176">MAX(DG242-DH240,0)</f>
        <v>33899481.143328726</v>
      </c>
      <c r="DI242" s="209">
        <f t="shared" ref="DI242" ca="1" si="2177">MAX(DH242-DI240,0)</f>
        <v>33899481.143328726</v>
      </c>
      <c r="DJ242" s="209">
        <f t="shared" ref="DJ242" ca="1" si="2178">MAX(DI242-DJ240,0)</f>
        <v>33899481.143328726</v>
      </c>
      <c r="DK242" s="209">
        <f t="shared" ref="DK242" ca="1" si="2179">MAX(DJ242-DK240,0)</f>
        <v>33899481.143328726</v>
      </c>
      <c r="DL242" s="209">
        <f t="shared" ref="DL242" ca="1" si="2180">MAX(DK242-DL240,0)</f>
        <v>33899481.143328726</v>
      </c>
      <c r="DM242" s="209">
        <f t="shared" ref="DM242" ca="1" si="2181">MAX(DL242-DM240,0)</f>
        <v>33899481.143328726</v>
      </c>
      <c r="DN242" s="209">
        <f t="shared" ref="DN242" ca="1" si="2182">MAX(DM242-DN240,0)</f>
        <v>31661324.405664742</v>
      </c>
      <c r="DO242" s="209">
        <f t="shared" ref="DO242" ca="1" si="2183">MAX(DN242-DO240,0)</f>
        <v>31661324.405664742</v>
      </c>
      <c r="DP242" s="209">
        <f t="shared" ref="DP242" ca="1" si="2184">MAX(DO242-DP240,0)</f>
        <v>31661324.405664742</v>
      </c>
      <c r="DQ242" s="209">
        <f t="shared" ref="DQ242" ca="1" si="2185">MAX(DP242-DQ240,0)</f>
        <v>31661324.405664742</v>
      </c>
      <c r="DR242" s="209">
        <f t="shared" ref="DR242" ca="1" si="2186">MAX(DQ242-DR240,0)</f>
        <v>31661324.405664742</v>
      </c>
      <c r="DS242" s="209">
        <f t="shared" ref="DS242" ca="1" si="2187">MAX(DR242-DS240,0)</f>
        <v>31661324.405664742</v>
      </c>
      <c r="DT242" s="209">
        <f t="shared" ref="DT242" ca="1" si="2188">MAX(DS242-DT240,0)</f>
        <v>31661324.405664742</v>
      </c>
      <c r="DU242" s="209">
        <f t="shared" ref="DU242" ca="1" si="2189">MAX(DT242-DU240,0)</f>
        <v>31661324.405664742</v>
      </c>
      <c r="DV242" s="209">
        <f t="shared" ref="DV242" ca="1" si="2190">MAX(DU242-DV240,0)</f>
        <v>31661324.405664742</v>
      </c>
      <c r="DW242" s="209">
        <f t="shared" ref="DW242" ca="1" si="2191">MAX(DV242-DW240,0)</f>
        <v>31661324.405664742</v>
      </c>
      <c r="DX242" s="209">
        <f t="shared" ref="DX242" ca="1" si="2192">MAX(DW242-DX240,0)</f>
        <v>31661324.405664742</v>
      </c>
      <c r="DY242" s="209">
        <f t="shared" ref="DY242" ca="1" si="2193">MAX(DX242-DY240,0)</f>
        <v>31661324.405664742</v>
      </c>
      <c r="DZ242" s="209">
        <f t="shared" ref="DZ242" ca="1" si="2194">MAX(DY242-DZ240,0)</f>
        <v>29459402.037679844</v>
      </c>
      <c r="EA242" s="209">
        <f t="shared" ref="EA242" ca="1" si="2195">MAX(DZ242-EA240,0)</f>
        <v>29459402.037679844</v>
      </c>
      <c r="EB242" s="209">
        <f t="shared" ref="EB242" ca="1" si="2196">MAX(EA242-EB240,0)</f>
        <v>29459402.037679844</v>
      </c>
      <c r="EC242" s="209">
        <f t="shared" ref="EC242" ca="1" si="2197">MAX(EB242-EC240,0)</f>
        <v>29459402.037679844</v>
      </c>
      <c r="ED242" s="209">
        <f t="shared" ref="ED242" ca="1" si="2198">MAX(EC242-ED240,0)</f>
        <v>29459402.037679844</v>
      </c>
      <c r="EE242" s="209">
        <f t="shared" ref="EE242" ca="1" si="2199">MAX(ED242-EE240,0)</f>
        <v>29459402.037679844</v>
      </c>
      <c r="EF242" s="209">
        <f t="shared" ref="EF242" ca="1" si="2200">MAX(EE242-EF240,0)</f>
        <v>29459402.037679844</v>
      </c>
      <c r="EG242" s="209">
        <f t="shared" ref="EG242" ca="1" si="2201">MAX(EF242-EG240,0)</f>
        <v>29459402.037679844</v>
      </c>
      <c r="EH242" s="209">
        <f t="shared" ref="EH242" ca="1" si="2202">MAX(EG242-EH240,0)</f>
        <v>29459402.037679844</v>
      </c>
      <c r="EI242" s="209">
        <f t="shared" ref="EI242" ca="1" si="2203">MAX(EH242-EI240,0)</f>
        <v>29459402.037679844</v>
      </c>
      <c r="EJ242" s="209">
        <f t="shared" ref="EJ242" ca="1" si="2204">MAX(EI242-EJ240,0)</f>
        <v>29459402.037679844</v>
      </c>
      <c r="EK242" s="209">
        <f t="shared" ref="EK242" ca="1" si="2205">MAX(EJ242-EK240,0)</f>
        <v>29459402.037679844</v>
      </c>
      <c r="EL242" s="209">
        <f t="shared" ref="EL242" ca="1" si="2206">MAX(EK242-EL240,0)</f>
        <v>26901596.475907102</v>
      </c>
      <c r="EM242" s="209">
        <f t="shared" ref="EM242" ca="1" si="2207">MAX(EL242-EM240,0)</f>
        <v>26901596.475907102</v>
      </c>
      <c r="EN242" s="209">
        <f t="shared" ref="EN242" ca="1" si="2208">MAX(EM242-EN240,0)</f>
        <v>26901596.475907102</v>
      </c>
      <c r="EO242" s="209">
        <f t="shared" ref="EO242" ca="1" si="2209">MAX(EN242-EO240,0)</f>
        <v>26901596.475907102</v>
      </c>
      <c r="EP242" s="209">
        <f t="shared" ref="EP242" ca="1" si="2210">MAX(EO242-EP240,0)</f>
        <v>26901596.475907102</v>
      </c>
      <c r="EQ242" s="209">
        <f t="shared" ref="EQ242" ca="1" si="2211">MAX(EP242-EQ240,0)</f>
        <v>26901596.475907102</v>
      </c>
      <c r="ER242" s="209">
        <f t="shared" ref="ER242" ca="1" si="2212">MAX(EQ242-ER240,0)</f>
        <v>26901596.475907102</v>
      </c>
      <c r="ES242" s="209">
        <f t="shared" ref="ES242" ca="1" si="2213">MAX(ER242-ES240,0)</f>
        <v>26901596.475907102</v>
      </c>
      <c r="ET242" s="209">
        <f t="shared" ref="ET242" ca="1" si="2214">MAX(ES242-ET240,0)</f>
        <v>26901596.475907102</v>
      </c>
      <c r="EU242" s="209">
        <f t="shared" ref="EU242" ca="1" si="2215">MAX(ET242-EU240,0)</f>
        <v>26901596.475907102</v>
      </c>
      <c r="EV242" s="209">
        <f t="shared" ref="EV242" ca="1" si="2216">MAX(EU242-EV240,0)</f>
        <v>26901596.475907102</v>
      </c>
      <c r="EW242" s="209">
        <f t="shared" ref="EW242" ca="1" si="2217">MAX(EV242-EW240,0)</f>
        <v>26901596.475907102</v>
      </c>
      <c r="EX242" s="209">
        <f t="shared" ref="EX242" ca="1" si="2218">MAX(EW242-EX240,0)</f>
        <v>24160792.403032415</v>
      </c>
      <c r="EY242" s="209">
        <f t="shared" ref="EY242" ca="1" si="2219">MAX(EX242-EY240,0)</f>
        <v>24160792.403032415</v>
      </c>
      <c r="EZ242" s="209">
        <f t="shared" ref="EZ242" ca="1" si="2220">MAX(EY242-EZ240,0)</f>
        <v>24160792.403032415</v>
      </c>
      <c r="FA242" s="209">
        <f t="shared" ref="FA242" ca="1" si="2221">MAX(EZ242-FA240,0)</f>
        <v>24160792.403032415</v>
      </c>
      <c r="FB242" s="209">
        <f t="shared" ref="FB242" ca="1" si="2222">MAX(FA242-FB240,0)</f>
        <v>24160792.403032415</v>
      </c>
      <c r="FC242" s="209">
        <f t="shared" ref="FC242" ca="1" si="2223">MAX(FB242-FC240,0)</f>
        <v>24160792.403032415</v>
      </c>
      <c r="FD242" s="209">
        <f t="shared" ref="FD242" ca="1" si="2224">MAX(FC242-FD240,0)</f>
        <v>24160792.403032415</v>
      </c>
      <c r="FE242" s="209">
        <f t="shared" ref="FE242" ca="1" si="2225">MAX(FD242-FE240,0)</f>
        <v>24160792.403032415</v>
      </c>
      <c r="FF242" s="209">
        <f t="shared" ref="FF242" ca="1" si="2226">MAX(FE242-FF240,0)</f>
        <v>24160792.403032415</v>
      </c>
      <c r="FG242" s="209">
        <f t="shared" ref="FG242" ca="1" si="2227">MAX(FF242-FG240,0)</f>
        <v>24160792.403032415</v>
      </c>
      <c r="FH242" s="209">
        <f t="shared" ref="FH242" ca="1" si="2228">MAX(FG242-FH240,0)</f>
        <v>24160792.403032415</v>
      </c>
      <c r="FI242" s="209">
        <f t="shared" ref="FI242" ca="1" si="2229">MAX(FH242-FI240,0)</f>
        <v>24160792.403032415</v>
      </c>
      <c r="FJ242" s="209">
        <f t="shared" ref="FJ242" ca="1" si="2230">MAX(FI242-FJ240,0)</f>
        <v>20491102.546813332</v>
      </c>
      <c r="FK242" s="209">
        <f t="shared" ref="FK242" ca="1" si="2231">MAX(FJ242-FK240,0)</f>
        <v>20491102.546813332</v>
      </c>
      <c r="FL242" s="209">
        <f t="shared" ref="FL242" ca="1" si="2232">MAX(FK242-FL240,0)</f>
        <v>20491102.546813332</v>
      </c>
      <c r="FM242" s="209">
        <f t="shared" ref="FM242" ca="1" si="2233">MAX(FL242-FM240,0)</f>
        <v>20491102.546813332</v>
      </c>
      <c r="FN242" s="209">
        <f t="shared" ref="FN242" ca="1" si="2234">MAX(FM242-FN240,0)</f>
        <v>20491102.546813332</v>
      </c>
      <c r="FO242" s="209">
        <f t="shared" ref="FO242" ca="1" si="2235">MAX(FN242-FO240,0)</f>
        <v>20491102.546813332</v>
      </c>
      <c r="FP242" s="209">
        <f t="shared" ref="FP242" ca="1" si="2236">MAX(FO242-FP240,0)</f>
        <v>20491102.546813332</v>
      </c>
      <c r="FQ242" s="209">
        <f t="shared" ref="FQ242" ca="1" si="2237">MAX(FP242-FQ240,0)</f>
        <v>20491102.546813332</v>
      </c>
      <c r="FR242" s="209">
        <f t="shared" ref="FR242" ca="1" si="2238">MAX(FQ242-FR240,0)</f>
        <v>20491102.546813332</v>
      </c>
      <c r="FS242" s="209">
        <f t="shared" ref="FS242" ca="1" si="2239">MAX(FR242-FS240,0)</f>
        <v>20491102.546813332</v>
      </c>
      <c r="FT242" s="209">
        <f t="shared" ref="FT242" ca="1" si="2240">MAX(FS242-FT240,0)</f>
        <v>20491102.546813332</v>
      </c>
      <c r="FU242" s="209">
        <f t="shared" ref="FU242" ca="1" si="2241">MAX(FT242-FU240,0)</f>
        <v>20491102.546813332</v>
      </c>
      <c r="FV242" s="209">
        <f t="shared" ref="FV242" ca="1" si="2242">MAX(FU242-FV240,0)</f>
        <v>20491102.546813332</v>
      </c>
      <c r="FW242" s="209">
        <f t="shared" ref="FW242" ca="1" si="2243">MAX(FV242-FW240,0)</f>
        <v>20491102.546813332</v>
      </c>
      <c r="FX242" s="209">
        <f t="shared" ref="FX242" ca="1" si="2244">MAX(FW242-FX240,0)</f>
        <v>20491102.546813332</v>
      </c>
      <c r="FY242" s="209">
        <f t="shared" ref="FY242" ca="1" si="2245">MAX(FX242-FY240,0)</f>
        <v>20491102.546813332</v>
      </c>
      <c r="FZ242" s="209">
        <f t="shared" ref="FZ242" ca="1" si="2246">MAX(FY242-FZ240,0)</f>
        <v>20491102.546813332</v>
      </c>
      <c r="GA242" s="209">
        <f t="shared" ref="GA242" ca="1" si="2247">MAX(FZ242-GA240,0)</f>
        <v>20491102.546813332</v>
      </c>
      <c r="GB242" s="209">
        <f t="shared" ref="GB242" ca="1" si="2248">MAX(GA242-GB240,0)</f>
        <v>20491102.546813332</v>
      </c>
      <c r="GC242" s="209">
        <f t="shared" ref="GC242" ca="1" si="2249">MAX(GB242-GC240,0)</f>
        <v>20491102.546813332</v>
      </c>
      <c r="GD242" s="209">
        <f t="shared" ref="GD242" ca="1" si="2250">MAX(GC242-GD240,0)</f>
        <v>20491102.546813332</v>
      </c>
      <c r="GE242" s="209">
        <f t="shared" ref="GE242" ca="1" si="2251">MAX(GD242-GE240,0)</f>
        <v>20491102.546813332</v>
      </c>
      <c r="GF242" s="209">
        <f t="shared" ref="GF242" ca="1" si="2252">MAX(GE242-GF240,0)</f>
        <v>20491102.546813332</v>
      </c>
      <c r="GG242" s="209">
        <f t="shared" ref="GG242" ca="1" si="2253">MAX(GF242-GG240,0)</f>
        <v>20491102.546813332</v>
      </c>
      <c r="GH242" s="209">
        <f t="shared" ref="GH242" ca="1" si="2254">MAX(GG242-GH240,0)</f>
        <v>20491102.546813332</v>
      </c>
      <c r="GI242" s="209">
        <f t="shared" ref="GI242" ca="1" si="2255">MAX(GH242-GI240,0)</f>
        <v>20491102.546813332</v>
      </c>
      <c r="GJ242" s="209">
        <f t="shared" ref="GJ242" ca="1" si="2256">MAX(GI242-GJ240,0)</f>
        <v>20491102.546813332</v>
      </c>
      <c r="GK242" s="209">
        <f t="shared" ref="GK242" ca="1" si="2257">MAX(GJ242-GK240,0)</f>
        <v>20491102.546813332</v>
      </c>
      <c r="GL242" s="209">
        <f t="shared" ref="GL242" ca="1" si="2258">MAX(GK242-GL240,0)</f>
        <v>20491102.546813332</v>
      </c>
      <c r="GM242" s="209">
        <f t="shared" ref="GM242" ca="1" si="2259">MAX(GL242-GM240,0)</f>
        <v>20491102.546813332</v>
      </c>
      <c r="GN242" s="209">
        <f t="shared" ref="GN242" ca="1" si="2260">MAX(GM242-GN240,0)</f>
        <v>20491102.546813332</v>
      </c>
      <c r="GO242" s="209">
        <f t="shared" ref="GO242" ca="1" si="2261">MAX(GN242-GO240,0)</f>
        <v>20491102.546813332</v>
      </c>
      <c r="GP242" s="209">
        <f t="shared" ref="GP242" ca="1" si="2262">MAX(GO242-GP240,0)</f>
        <v>20491102.546813332</v>
      </c>
      <c r="GQ242" s="209">
        <f t="shared" ref="GQ242" ca="1" si="2263">MAX(GP242-GQ240,0)</f>
        <v>20491102.546813332</v>
      </c>
      <c r="GR242" s="209">
        <f t="shared" ref="GR242" ca="1" si="2264">MAX(GQ242-GR240,0)</f>
        <v>20491102.546813332</v>
      </c>
      <c r="GS242" s="209">
        <f t="shared" ref="GS242" ca="1" si="2265">MAX(GR242-GS240,0)</f>
        <v>20491102.546813332</v>
      </c>
      <c r="GT242" s="209">
        <f t="shared" ref="GT242" ca="1" si="2266">MAX(GS242-GT240,0)</f>
        <v>20491102.546813332</v>
      </c>
      <c r="GU242" s="209">
        <f t="shared" ref="GU242" ca="1" si="2267">MAX(GT242-GU240,0)</f>
        <v>20491102.546813332</v>
      </c>
      <c r="GV242" s="209">
        <f t="shared" ref="GV242" ca="1" si="2268">MAX(GU242-GV240,0)</f>
        <v>20491102.546813332</v>
      </c>
      <c r="GW242" s="209">
        <f t="shared" ref="GW242" ca="1" si="2269">MAX(GV242-GW240,0)</f>
        <v>20491102.546813332</v>
      </c>
      <c r="GX242" s="209">
        <f t="shared" ref="GX242" ca="1" si="2270">MAX(GW242-GX240,0)</f>
        <v>20491102.546813332</v>
      </c>
      <c r="GY242" s="209">
        <f t="shared" ref="GY242" ca="1" si="2271">MAX(GX242-GY240,0)</f>
        <v>20491102.546813332</v>
      </c>
      <c r="GZ242" s="209">
        <f t="shared" ref="GZ242" ca="1" si="2272">MAX(GY242-GZ240,0)</f>
        <v>20491102.546813332</v>
      </c>
      <c r="HA242" s="209">
        <f t="shared" ref="HA242" ca="1" si="2273">MAX(GZ242-HA240,0)</f>
        <v>20491102.546813332</v>
      </c>
      <c r="HB242" s="209">
        <f t="shared" ref="HB242" ca="1" si="2274">MAX(HA242-HB240,0)</f>
        <v>20491102.546813332</v>
      </c>
      <c r="HC242" s="209">
        <f t="shared" ref="HC242" ca="1" si="2275">MAX(HB242-HC240,0)</f>
        <v>20491102.546813332</v>
      </c>
      <c r="HD242" s="209">
        <f t="shared" ref="HD242" ca="1" si="2276">MAX(HC242-HD240,0)</f>
        <v>20491102.546813332</v>
      </c>
      <c r="HE242" s="209">
        <f t="shared" ref="HE242" ca="1" si="2277">MAX(HD242-HE240,0)</f>
        <v>20491102.546813332</v>
      </c>
      <c r="HF242" s="209">
        <f t="shared" ref="HF242" ca="1" si="2278">MAX(HE242-HF240,0)</f>
        <v>20491102.546813332</v>
      </c>
      <c r="HG242" s="209">
        <f t="shared" ref="HG242" ca="1" si="2279">MAX(HF242-HG240,0)</f>
        <v>20491102.546813332</v>
      </c>
      <c r="HH242" s="209">
        <f t="shared" ref="HH242" ca="1" si="2280">MAX(HG242-HH240,0)</f>
        <v>20491102.546813332</v>
      </c>
      <c r="HI242" s="209">
        <f t="shared" ref="HI242" ca="1" si="2281">MAX(HH242-HI240,0)</f>
        <v>20491102.546813332</v>
      </c>
      <c r="HJ242" s="209">
        <f t="shared" ref="HJ242" ca="1" si="2282">MAX(HI242-HJ240,0)</f>
        <v>20491102.546813332</v>
      </c>
      <c r="HK242" s="209">
        <f t="shared" ref="HK242" ca="1" si="2283">MAX(HJ242-HK240,0)</f>
        <v>20491102.546813332</v>
      </c>
      <c r="HL242" s="209">
        <f t="shared" ref="HL242" ca="1" si="2284">MAX(HK242-HL240,0)</f>
        <v>20491102.546813332</v>
      </c>
      <c r="HM242" s="209">
        <f t="shared" ref="HM242" ca="1" si="2285">MAX(HL242-HM240,0)</f>
        <v>20491102.546813332</v>
      </c>
      <c r="HN242" s="209">
        <f t="shared" ref="HN242" ca="1" si="2286">MAX(HM242-HN240,0)</f>
        <v>20491102.546813332</v>
      </c>
      <c r="HO242" s="209">
        <f t="shared" ref="HO242" ca="1" si="2287">MAX(HN242-HO240,0)</f>
        <v>20491102.546813332</v>
      </c>
      <c r="HP242" s="209">
        <f t="shared" ref="HP242" ca="1" si="2288">MAX(HO242-HP240,0)</f>
        <v>20491102.546813332</v>
      </c>
      <c r="HQ242" s="209">
        <f t="shared" ref="HQ242" ca="1" si="2289">MAX(HP242-HQ240,0)</f>
        <v>20491102.546813332</v>
      </c>
      <c r="HR242" s="209">
        <f t="shared" ref="HR242" ca="1" si="2290">MAX(HQ242-HR240,0)</f>
        <v>20491102.546813332</v>
      </c>
      <c r="HS242" s="209">
        <f t="shared" ref="HS242" ca="1" si="2291">MAX(HR242-HS240,0)</f>
        <v>20491102.546813332</v>
      </c>
      <c r="HT242" s="209">
        <f t="shared" ref="HT242" ca="1" si="2292">MAX(HS242-HT240,0)</f>
        <v>20491102.546813332</v>
      </c>
      <c r="HU242" s="209">
        <f t="shared" ref="HU242" ca="1" si="2293">MAX(HT242-HU240,0)</f>
        <v>20491102.546813332</v>
      </c>
      <c r="HV242" s="209">
        <f t="shared" ref="HV242" ca="1" si="2294">MAX(HU242-HV240,0)</f>
        <v>20491102.546813332</v>
      </c>
      <c r="HW242" s="209">
        <f t="shared" ref="HW242" ca="1" si="2295">MAX(HV242-HW240,0)</f>
        <v>20491102.546813332</v>
      </c>
      <c r="HX242" s="209">
        <f t="shared" ref="HX242" ca="1" si="2296">MAX(HW242-HX240,0)</f>
        <v>20491102.546813332</v>
      </c>
      <c r="HY242" s="209">
        <f t="shared" ref="HY242" ca="1" si="2297">MAX(HX242-HY240,0)</f>
        <v>20491102.546813332</v>
      </c>
      <c r="HZ242" s="209">
        <f t="shared" ref="HZ242" ca="1" si="2298">MAX(HY242-HZ240,0)</f>
        <v>20491102.546813332</v>
      </c>
      <c r="IA242" s="209">
        <f t="shared" ref="IA242" ca="1" si="2299">MAX(HZ242-IA240,0)</f>
        <v>20491102.546813332</v>
      </c>
      <c r="IB242" s="209">
        <f t="shared" ref="IB242" ca="1" si="2300">MAX(IA242-IB240,0)</f>
        <v>20491102.546813332</v>
      </c>
      <c r="IC242" s="209">
        <f t="shared" ref="IC242" ca="1" si="2301">MAX(IB242-IC240,0)</f>
        <v>20491102.546813332</v>
      </c>
      <c r="ID242" s="209">
        <f t="shared" ref="ID242" ca="1" si="2302">MAX(IC242-ID240,0)</f>
        <v>20491102.546813332</v>
      </c>
      <c r="IE242" s="209">
        <f t="shared" ref="IE242" ca="1" si="2303">MAX(ID242-IE240,0)</f>
        <v>20491102.546813332</v>
      </c>
      <c r="IF242" s="209">
        <f t="shared" ref="IF242" ca="1" si="2304">MAX(IE242-IF240,0)</f>
        <v>20491102.546813332</v>
      </c>
      <c r="IG242" s="209">
        <f t="shared" ref="IG242" ca="1" si="2305">MAX(IF242-IG240,0)</f>
        <v>20491102.546813332</v>
      </c>
      <c r="IH242" s="209">
        <f t="shared" ref="IH242" ca="1" si="2306">MAX(IG242-IH240,0)</f>
        <v>20491102.546813332</v>
      </c>
      <c r="II242" s="209">
        <f t="shared" ref="II242" ca="1" si="2307">MAX(IH242-II240,0)</f>
        <v>20491102.546813332</v>
      </c>
      <c r="IJ242" s="209">
        <f t="shared" ref="IJ242" ca="1" si="2308">MAX(II242-IJ240,0)</f>
        <v>20491102.546813332</v>
      </c>
      <c r="IK242" s="209">
        <f t="shared" ref="IK242" ca="1" si="2309">MAX(IJ242-IK240,0)</f>
        <v>20491102.546813332</v>
      </c>
      <c r="IL242" s="209">
        <f t="shared" ref="IL242" ca="1" si="2310">MAX(IK242-IL240,0)</f>
        <v>20491102.546813332</v>
      </c>
      <c r="IM242" s="209">
        <f t="shared" ref="IM242" ca="1" si="2311">MAX(IL242-IM240,0)</f>
        <v>20491102.546813332</v>
      </c>
      <c r="IN242" s="209">
        <f t="shared" ref="IN242" ca="1" si="2312">MAX(IM242-IN240,0)</f>
        <v>20491102.546813332</v>
      </c>
      <c r="IO242" s="209">
        <f t="shared" ref="IO242" ca="1" si="2313">MAX(IN242-IO240,0)</f>
        <v>20491102.546813332</v>
      </c>
      <c r="IP242" s="209">
        <f t="shared" ref="IP242" ca="1" si="2314">MAX(IO242-IP240,0)</f>
        <v>20491102.546813332</v>
      </c>
      <c r="IQ242" s="209">
        <f t="shared" ref="IQ242" ca="1" si="2315">MAX(IP242-IQ240,0)</f>
        <v>20491102.546813332</v>
      </c>
      <c r="IR242" s="209">
        <f t="shared" ref="IR242" ca="1" si="2316">MAX(IQ242-IR240,0)</f>
        <v>20491102.546813332</v>
      </c>
      <c r="IS242" s="209">
        <f t="shared" ref="IS242" ca="1" si="2317">MAX(IR242-IS240,0)</f>
        <v>20491102.546813332</v>
      </c>
      <c r="IT242" s="209">
        <f t="shared" ref="IT242" ca="1" si="2318">MAX(IS242-IT240,0)</f>
        <v>20491102.546813332</v>
      </c>
      <c r="IU242" s="209">
        <f t="shared" ref="IU242" ca="1" si="2319">MAX(IT242-IU240,0)</f>
        <v>20491102.546813332</v>
      </c>
    </row>
    <row r="243" spans="1:255">
      <c r="A243" s="209"/>
      <c r="B243" s="206" t="s">
        <v>362</v>
      </c>
      <c r="C243" s="209"/>
      <c r="D243" s="209"/>
      <c r="E243" s="209">
        <f t="shared" ref="E243" ca="1" si="2320">IF(E201&gt;Exit_12,0,E239+E241)</f>
        <v>0</v>
      </c>
      <c r="F243" s="209">
        <f t="shared" ref="F243:BQ243" ca="1" si="2321">IF(F201&gt;Exit_12,0,F239+F241)</f>
        <v>0</v>
      </c>
      <c r="G243" s="209">
        <f t="shared" ca="1" si="2321"/>
        <v>0</v>
      </c>
      <c r="H243" s="209">
        <f t="shared" ca="1" si="2321"/>
        <v>0</v>
      </c>
      <c r="I243" s="209">
        <f t="shared" ca="1" si="2321"/>
        <v>0</v>
      </c>
      <c r="J243" s="209">
        <f t="shared" ca="1" si="2321"/>
        <v>0</v>
      </c>
      <c r="K243" s="209">
        <f t="shared" ca="1" si="2321"/>
        <v>0</v>
      </c>
      <c r="L243" s="209">
        <f t="shared" ca="1" si="2321"/>
        <v>0</v>
      </c>
      <c r="M243" s="209">
        <f t="shared" ca="1" si="2321"/>
        <v>0</v>
      </c>
      <c r="N243" s="209">
        <f t="shared" ca="1" si="2321"/>
        <v>0</v>
      </c>
      <c r="O243" s="209">
        <f t="shared" ca="1" si="2321"/>
        <v>0</v>
      </c>
      <c r="P243" s="209">
        <f t="shared" ca="1" si="2321"/>
        <v>0</v>
      </c>
      <c r="Q243" s="209">
        <f t="shared" ca="1" si="2321"/>
        <v>0</v>
      </c>
      <c r="R243" s="209">
        <f t="shared" ca="1" si="2321"/>
        <v>0</v>
      </c>
      <c r="S243" s="209">
        <f t="shared" ca="1" si="2321"/>
        <v>0</v>
      </c>
      <c r="T243" s="209">
        <f t="shared" ca="1" si="2321"/>
        <v>0</v>
      </c>
      <c r="U243" s="209">
        <f t="shared" ca="1" si="2321"/>
        <v>0</v>
      </c>
      <c r="V243" s="209">
        <f t="shared" ca="1" si="2321"/>
        <v>0</v>
      </c>
      <c r="W243" s="209">
        <f t="shared" ca="1" si="2321"/>
        <v>0</v>
      </c>
      <c r="X243" s="209">
        <f t="shared" ca="1" si="2321"/>
        <v>0</v>
      </c>
      <c r="Y243" s="209">
        <f t="shared" ca="1" si="2321"/>
        <v>0</v>
      </c>
      <c r="Z243" s="209">
        <f t="shared" ca="1" si="2321"/>
        <v>0</v>
      </c>
      <c r="AA243" s="209">
        <f t="shared" ca="1" si="2321"/>
        <v>0</v>
      </c>
      <c r="AB243" s="209">
        <f t="shared" ca="1" si="2321"/>
        <v>0</v>
      </c>
      <c r="AC243" s="209">
        <f t="shared" ca="1" si="2321"/>
        <v>0</v>
      </c>
      <c r="AD243" s="209">
        <f t="shared" ca="1" si="2321"/>
        <v>0</v>
      </c>
      <c r="AE243" s="209">
        <f t="shared" ca="1" si="2321"/>
        <v>0</v>
      </c>
      <c r="AF243" s="209">
        <f t="shared" ca="1" si="2321"/>
        <v>0</v>
      </c>
      <c r="AG243" s="209">
        <f t="shared" ca="1" si="2321"/>
        <v>0</v>
      </c>
      <c r="AH243" s="209">
        <f t="shared" ca="1" si="2321"/>
        <v>0</v>
      </c>
      <c r="AI243" s="209">
        <f t="shared" ca="1" si="2321"/>
        <v>0</v>
      </c>
      <c r="AJ243" s="209">
        <f t="shared" ca="1" si="2321"/>
        <v>0</v>
      </c>
      <c r="AK243" s="209">
        <f t="shared" ca="1" si="2321"/>
        <v>0</v>
      </c>
      <c r="AL243" s="209">
        <f t="shared" ca="1" si="2321"/>
        <v>0</v>
      </c>
      <c r="AM243" s="209">
        <f t="shared" ca="1" si="2321"/>
        <v>0</v>
      </c>
      <c r="AN243" s="209">
        <f t="shared" ca="1" si="2321"/>
        <v>0</v>
      </c>
      <c r="AO243" s="209">
        <f t="shared" ca="1" si="2321"/>
        <v>0</v>
      </c>
      <c r="AP243" s="209">
        <f t="shared" ca="1" si="2321"/>
        <v>0</v>
      </c>
      <c r="AQ243" s="209">
        <f t="shared" ca="1" si="2321"/>
        <v>0</v>
      </c>
      <c r="AR243" s="209">
        <f t="shared" ca="1" si="2321"/>
        <v>0</v>
      </c>
      <c r="AS243" s="209">
        <f t="shared" ca="1" si="2321"/>
        <v>0</v>
      </c>
      <c r="AT243" s="209">
        <f t="shared" ca="1" si="2321"/>
        <v>0</v>
      </c>
      <c r="AU243" s="209">
        <f t="shared" ca="1" si="2321"/>
        <v>0</v>
      </c>
      <c r="AV243" s="209">
        <f t="shared" ca="1" si="2321"/>
        <v>0</v>
      </c>
      <c r="AW243" s="209">
        <f t="shared" ca="1" si="2321"/>
        <v>0</v>
      </c>
      <c r="AX243" s="209">
        <f t="shared" ca="1" si="2321"/>
        <v>0</v>
      </c>
      <c r="AY243" s="209">
        <f t="shared" ca="1" si="2321"/>
        <v>0</v>
      </c>
      <c r="AZ243" s="209">
        <f t="shared" ca="1" si="2321"/>
        <v>0</v>
      </c>
      <c r="BA243" s="209">
        <f t="shared" ca="1" si="2321"/>
        <v>0</v>
      </c>
      <c r="BB243" s="209">
        <f t="shared" ca="1" si="2321"/>
        <v>0</v>
      </c>
      <c r="BC243" s="209">
        <f t="shared" ca="1" si="2321"/>
        <v>0</v>
      </c>
      <c r="BD243" s="209">
        <f t="shared" ca="1" si="2321"/>
        <v>0</v>
      </c>
      <c r="BE243" s="209">
        <f t="shared" ca="1" si="2321"/>
        <v>0</v>
      </c>
      <c r="BF243" s="209">
        <f t="shared" ca="1" si="2321"/>
        <v>0</v>
      </c>
      <c r="BG243" s="209">
        <f t="shared" ca="1" si="2321"/>
        <v>0</v>
      </c>
      <c r="BH243" s="209">
        <f t="shared" ca="1" si="2321"/>
        <v>0</v>
      </c>
      <c r="BI243" s="209">
        <f t="shared" ca="1" si="2321"/>
        <v>0</v>
      </c>
      <c r="BJ243" s="209">
        <f t="shared" ca="1" si="2321"/>
        <v>0</v>
      </c>
      <c r="BK243" s="209">
        <f t="shared" ca="1" si="2321"/>
        <v>0</v>
      </c>
      <c r="BL243" s="209">
        <f t="shared" ca="1" si="2321"/>
        <v>0</v>
      </c>
      <c r="BM243" s="209">
        <f t="shared" ca="1" si="2321"/>
        <v>0</v>
      </c>
      <c r="BN243" s="209">
        <f t="shared" ca="1" si="2321"/>
        <v>0</v>
      </c>
      <c r="BO243" s="209">
        <f t="shared" ca="1" si="2321"/>
        <v>0</v>
      </c>
      <c r="BP243" s="209">
        <f t="shared" ca="1" si="2321"/>
        <v>0</v>
      </c>
      <c r="BQ243" s="209">
        <f t="shared" ca="1" si="2321"/>
        <v>0</v>
      </c>
      <c r="BR243" s="209">
        <f t="shared" ref="BR243:EC243" ca="1" si="2322">IF(BR201&gt;Exit_12,0,BR239+BR241)</f>
        <v>0</v>
      </c>
      <c r="BS243" s="209">
        <f t="shared" ca="1" si="2322"/>
        <v>0</v>
      </c>
      <c r="BT243" s="209">
        <f t="shared" ca="1" si="2322"/>
        <v>0</v>
      </c>
      <c r="BU243" s="209">
        <f t="shared" ca="1" si="2322"/>
        <v>0</v>
      </c>
      <c r="BV243" s="209">
        <f t="shared" ca="1" si="2322"/>
        <v>0</v>
      </c>
      <c r="BW243" s="209">
        <f t="shared" ca="1" si="2322"/>
        <v>0</v>
      </c>
      <c r="BX243" s="209">
        <f t="shared" ca="1" si="2322"/>
        <v>0</v>
      </c>
      <c r="BY243" s="209">
        <f t="shared" ca="1" si="2322"/>
        <v>0</v>
      </c>
      <c r="BZ243" s="209">
        <f t="shared" ca="1" si="2322"/>
        <v>0</v>
      </c>
      <c r="CA243" s="209">
        <f t="shared" ca="1" si="2322"/>
        <v>0</v>
      </c>
      <c r="CB243" s="209">
        <f t="shared" ca="1" si="2322"/>
        <v>0</v>
      </c>
      <c r="CC243" s="209">
        <f t="shared" ca="1" si="2322"/>
        <v>0</v>
      </c>
      <c r="CD243" s="209">
        <f t="shared" ca="1" si="2322"/>
        <v>0</v>
      </c>
      <c r="CE243" s="209">
        <f t="shared" ca="1" si="2322"/>
        <v>0</v>
      </c>
      <c r="CF243" s="209">
        <f t="shared" ca="1" si="2322"/>
        <v>0</v>
      </c>
      <c r="CG243" s="209">
        <f t="shared" ca="1" si="2322"/>
        <v>0</v>
      </c>
      <c r="CH243" s="209">
        <f t="shared" ca="1" si="2322"/>
        <v>0</v>
      </c>
      <c r="CI243" s="209">
        <f t="shared" ca="1" si="2322"/>
        <v>0</v>
      </c>
      <c r="CJ243" s="209">
        <f t="shared" ca="1" si="2322"/>
        <v>0</v>
      </c>
      <c r="CK243" s="209">
        <f t="shared" ca="1" si="2322"/>
        <v>0</v>
      </c>
      <c r="CL243" s="209">
        <f t="shared" ca="1" si="2322"/>
        <v>0</v>
      </c>
      <c r="CM243" s="209">
        <f t="shared" ca="1" si="2322"/>
        <v>0</v>
      </c>
      <c r="CN243" s="209">
        <f t="shared" ca="1" si="2322"/>
        <v>0</v>
      </c>
      <c r="CO243" s="209">
        <f t="shared" ca="1" si="2322"/>
        <v>0</v>
      </c>
      <c r="CP243" s="209">
        <f t="shared" ca="1" si="2322"/>
        <v>0</v>
      </c>
      <c r="CQ243" s="209">
        <f t="shared" ca="1" si="2322"/>
        <v>0</v>
      </c>
      <c r="CR243" s="209">
        <f t="shared" ca="1" si="2322"/>
        <v>0</v>
      </c>
      <c r="CS243" s="209">
        <f t="shared" ca="1" si="2322"/>
        <v>0</v>
      </c>
      <c r="CT243" s="209">
        <f t="shared" ca="1" si="2322"/>
        <v>0</v>
      </c>
      <c r="CU243" s="209">
        <f t="shared" ca="1" si="2322"/>
        <v>0</v>
      </c>
      <c r="CV243" s="209">
        <f t="shared" ca="1" si="2322"/>
        <v>0</v>
      </c>
      <c r="CW243" s="209">
        <f t="shared" ca="1" si="2322"/>
        <v>0</v>
      </c>
      <c r="CX243" s="209">
        <f t="shared" ca="1" si="2322"/>
        <v>0</v>
      </c>
      <c r="CY243" s="209">
        <f t="shared" ca="1" si="2322"/>
        <v>0</v>
      </c>
      <c r="CZ243" s="209">
        <f t="shared" ca="1" si="2322"/>
        <v>0</v>
      </c>
      <c r="DA243" s="209">
        <f t="shared" ca="1" si="2322"/>
        <v>0</v>
      </c>
      <c r="DB243" s="209">
        <f t="shared" ca="1" si="2322"/>
        <v>0</v>
      </c>
      <c r="DC243" s="209">
        <f t="shared" ca="1" si="2322"/>
        <v>0</v>
      </c>
      <c r="DD243" s="209">
        <f t="shared" ca="1" si="2322"/>
        <v>0</v>
      </c>
      <c r="DE243" s="209">
        <f t="shared" ca="1" si="2322"/>
        <v>0</v>
      </c>
      <c r="DF243" s="209">
        <f t="shared" ca="1" si="2322"/>
        <v>0</v>
      </c>
      <c r="DG243" s="209">
        <f t="shared" ca="1" si="2322"/>
        <v>0</v>
      </c>
      <c r="DH243" s="209">
        <f t="shared" ca="1" si="2322"/>
        <v>0</v>
      </c>
      <c r="DI243" s="209">
        <f t="shared" ca="1" si="2322"/>
        <v>0</v>
      </c>
      <c r="DJ243" s="209">
        <f t="shared" ca="1" si="2322"/>
        <v>0</v>
      </c>
      <c r="DK243" s="209">
        <f t="shared" ca="1" si="2322"/>
        <v>0</v>
      </c>
      <c r="DL243" s="209">
        <f t="shared" ca="1" si="2322"/>
        <v>0</v>
      </c>
      <c r="DM243" s="209">
        <f t="shared" ca="1" si="2322"/>
        <v>0</v>
      </c>
      <c r="DN243" s="209">
        <f t="shared" ca="1" si="2322"/>
        <v>0</v>
      </c>
      <c r="DO243" s="209">
        <f t="shared" ca="1" si="2322"/>
        <v>0</v>
      </c>
      <c r="DP243" s="209">
        <f t="shared" ca="1" si="2322"/>
        <v>0</v>
      </c>
      <c r="DQ243" s="209">
        <f t="shared" ca="1" si="2322"/>
        <v>0</v>
      </c>
      <c r="DR243" s="209">
        <f t="shared" ca="1" si="2322"/>
        <v>0</v>
      </c>
      <c r="DS243" s="209">
        <f t="shared" ca="1" si="2322"/>
        <v>0</v>
      </c>
      <c r="DT243" s="209">
        <f t="shared" ca="1" si="2322"/>
        <v>0</v>
      </c>
      <c r="DU243" s="209">
        <f t="shared" ca="1" si="2322"/>
        <v>0</v>
      </c>
      <c r="DV243" s="209">
        <f t="shared" ca="1" si="2322"/>
        <v>0</v>
      </c>
      <c r="DW243" s="209">
        <f t="shared" ca="1" si="2322"/>
        <v>0</v>
      </c>
      <c r="DX243" s="209">
        <f t="shared" ca="1" si="2322"/>
        <v>0</v>
      </c>
      <c r="DY243" s="209">
        <f t="shared" ca="1" si="2322"/>
        <v>0</v>
      </c>
      <c r="DZ243" s="209">
        <f t="shared" ca="1" si="2322"/>
        <v>0</v>
      </c>
      <c r="EA243" s="209">
        <f t="shared" ca="1" si="2322"/>
        <v>0</v>
      </c>
      <c r="EB243" s="209">
        <f t="shared" ca="1" si="2322"/>
        <v>0</v>
      </c>
      <c r="EC243" s="209">
        <f t="shared" ca="1" si="2322"/>
        <v>0</v>
      </c>
      <c r="ED243" s="209">
        <f t="shared" ref="ED243:GO243" ca="1" si="2323">IF(ED201&gt;Exit_12,0,ED239+ED241)</f>
        <v>0</v>
      </c>
      <c r="EE243" s="209">
        <f t="shared" ca="1" si="2323"/>
        <v>0</v>
      </c>
      <c r="EF243" s="209">
        <f t="shared" ca="1" si="2323"/>
        <v>0</v>
      </c>
      <c r="EG243" s="209">
        <f t="shared" ca="1" si="2323"/>
        <v>0</v>
      </c>
      <c r="EH243" s="209">
        <f t="shared" ca="1" si="2323"/>
        <v>0</v>
      </c>
      <c r="EI243" s="209">
        <f t="shared" ca="1" si="2323"/>
        <v>0</v>
      </c>
      <c r="EJ243" s="209">
        <f t="shared" ca="1" si="2323"/>
        <v>0</v>
      </c>
      <c r="EK243" s="209">
        <f t="shared" ca="1" si="2323"/>
        <v>0</v>
      </c>
      <c r="EL243" s="209">
        <f t="shared" ca="1" si="2323"/>
        <v>0</v>
      </c>
      <c r="EM243" s="209">
        <f t="shared" ca="1" si="2323"/>
        <v>0</v>
      </c>
      <c r="EN243" s="209">
        <f t="shared" ca="1" si="2323"/>
        <v>0</v>
      </c>
      <c r="EO243" s="209">
        <f t="shared" ca="1" si="2323"/>
        <v>0</v>
      </c>
      <c r="EP243" s="209">
        <f t="shared" ca="1" si="2323"/>
        <v>0</v>
      </c>
      <c r="EQ243" s="209">
        <f t="shared" ca="1" si="2323"/>
        <v>0</v>
      </c>
      <c r="ER243" s="209">
        <f t="shared" ca="1" si="2323"/>
        <v>0</v>
      </c>
      <c r="ES243" s="209">
        <f t="shared" ca="1" si="2323"/>
        <v>0</v>
      </c>
      <c r="ET243" s="209">
        <f t="shared" ca="1" si="2323"/>
        <v>0</v>
      </c>
      <c r="EU243" s="209">
        <f t="shared" ca="1" si="2323"/>
        <v>0</v>
      </c>
      <c r="EV243" s="209">
        <f t="shared" ca="1" si="2323"/>
        <v>0</v>
      </c>
      <c r="EW243" s="209">
        <f t="shared" ca="1" si="2323"/>
        <v>0</v>
      </c>
      <c r="EX243" s="209">
        <f t="shared" ca="1" si="2323"/>
        <v>0</v>
      </c>
      <c r="EY243" s="209">
        <f t="shared" ca="1" si="2323"/>
        <v>0</v>
      </c>
      <c r="EZ243" s="209">
        <f t="shared" ca="1" si="2323"/>
        <v>0</v>
      </c>
      <c r="FA243" s="209">
        <f t="shared" ca="1" si="2323"/>
        <v>0</v>
      </c>
      <c r="FB243" s="209">
        <f t="shared" ca="1" si="2323"/>
        <v>0</v>
      </c>
      <c r="FC243" s="209">
        <f t="shared" ca="1" si="2323"/>
        <v>0</v>
      </c>
      <c r="FD243" s="209">
        <f t="shared" ca="1" si="2323"/>
        <v>0</v>
      </c>
      <c r="FE243" s="209">
        <f t="shared" ca="1" si="2323"/>
        <v>0</v>
      </c>
      <c r="FF243" s="209">
        <f t="shared" ca="1" si="2323"/>
        <v>0</v>
      </c>
      <c r="FG243" s="209">
        <f t="shared" ca="1" si="2323"/>
        <v>0</v>
      </c>
      <c r="FH243" s="209">
        <f t="shared" ca="1" si="2323"/>
        <v>0</v>
      </c>
      <c r="FI243" s="209">
        <f t="shared" ca="1" si="2323"/>
        <v>0</v>
      </c>
      <c r="FJ243" s="209">
        <f t="shared" ca="1" si="2323"/>
        <v>0</v>
      </c>
      <c r="FK243" s="209">
        <f t="shared" si="2323"/>
        <v>0</v>
      </c>
      <c r="FL243" s="209">
        <f t="shared" si="2323"/>
        <v>0</v>
      </c>
      <c r="FM243" s="209">
        <f t="shared" si="2323"/>
        <v>0</v>
      </c>
      <c r="FN243" s="209">
        <f t="shared" si="2323"/>
        <v>0</v>
      </c>
      <c r="FO243" s="209">
        <f t="shared" si="2323"/>
        <v>0</v>
      </c>
      <c r="FP243" s="209">
        <f t="shared" si="2323"/>
        <v>0</v>
      </c>
      <c r="FQ243" s="209">
        <f t="shared" si="2323"/>
        <v>0</v>
      </c>
      <c r="FR243" s="209">
        <f t="shared" si="2323"/>
        <v>0</v>
      </c>
      <c r="FS243" s="209">
        <f t="shared" si="2323"/>
        <v>0</v>
      </c>
      <c r="FT243" s="209">
        <f t="shared" si="2323"/>
        <v>0</v>
      </c>
      <c r="FU243" s="209">
        <f t="shared" si="2323"/>
        <v>0</v>
      </c>
      <c r="FV243" s="209">
        <f t="shared" si="2323"/>
        <v>0</v>
      </c>
      <c r="FW243" s="209">
        <f t="shared" si="2323"/>
        <v>0</v>
      </c>
      <c r="FX243" s="209">
        <f t="shared" si="2323"/>
        <v>0</v>
      </c>
      <c r="FY243" s="209">
        <f t="shared" si="2323"/>
        <v>0</v>
      </c>
      <c r="FZ243" s="209">
        <f t="shared" si="2323"/>
        <v>0</v>
      </c>
      <c r="GA243" s="209">
        <f t="shared" si="2323"/>
        <v>0</v>
      </c>
      <c r="GB243" s="209">
        <f t="shared" si="2323"/>
        <v>0</v>
      </c>
      <c r="GC243" s="209">
        <f t="shared" si="2323"/>
        <v>0</v>
      </c>
      <c r="GD243" s="209">
        <f t="shared" si="2323"/>
        <v>0</v>
      </c>
      <c r="GE243" s="209">
        <f t="shared" si="2323"/>
        <v>0</v>
      </c>
      <c r="GF243" s="209">
        <f t="shared" si="2323"/>
        <v>0</v>
      </c>
      <c r="GG243" s="209">
        <f t="shared" si="2323"/>
        <v>0</v>
      </c>
      <c r="GH243" s="209">
        <f t="shared" si="2323"/>
        <v>0</v>
      </c>
      <c r="GI243" s="209">
        <f t="shared" si="2323"/>
        <v>0</v>
      </c>
      <c r="GJ243" s="209">
        <f t="shared" si="2323"/>
        <v>0</v>
      </c>
      <c r="GK243" s="209">
        <f t="shared" si="2323"/>
        <v>0</v>
      </c>
      <c r="GL243" s="209">
        <f t="shared" si="2323"/>
        <v>0</v>
      </c>
      <c r="GM243" s="209">
        <f t="shared" si="2323"/>
        <v>0</v>
      </c>
      <c r="GN243" s="209">
        <f t="shared" si="2323"/>
        <v>0</v>
      </c>
      <c r="GO243" s="209">
        <f t="shared" si="2323"/>
        <v>0</v>
      </c>
      <c r="GP243" s="209">
        <f t="shared" ref="GP243:IU243" si="2324">IF(GP201&gt;Exit_12,0,GP239+GP241)</f>
        <v>0</v>
      </c>
      <c r="GQ243" s="209">
        <f t="shared" si="2324"/>
        <v>0</v>
      </c>
      <c r="GR243" s="209">
        <f t="shared" si="2324"/>
        <v>0</v>
      </c>
      <c r="GS243" s="209">
        <f t="shared" si="2324"/>
        <v>0</v>
      </c>
      <c r="GT243" s="209">
        <f t="shared" si="2324"/>
        <v>0</v>
      </c>
      <c r="GU243" s="209">
        <f t="shared" si="2324"/>
        <v>0</v>
      </c>
      <c r="GV243" s="209">
        <f t="shared" si="2324"/>
        <v>0</v>
      </c>
      <c r="GW243" s="209">
        <f t="shared" si="2324"/>
        <v>0</v>
      </c>
      <c r="GX243" s="209">
        <f t="shared" si="2324"/>
        <v>0</v>
      </c>
      <c r="GY243" s="209">
        <f t="shared" si="2324"/>
        <v>0</v>
      </c>
      <c r="GZ243" s="209">
        <f t="shared" si="2324"/>
        <v>0</v>
      </c>
      <c r="HA243" s="209">
        <f t="shared" si="2324"/>
        <v>0</v>
      </c>
      <c r="HB243" s="209">
        <f t="shared" si="2324"/>
        <v>0</v>
      </c>
      <c r="HC243" s="209">
        <f t="shared" si="2324"/>
        <v>0</v>
      </c>
      <c r="HD243" s="209">
        <f t="shared" si="2324"/>
        <v>0</v>
      </c>
      <c r="HE243" s="209">
        <f t="shared" si="2324"/>
        <v>0</v>
      </c>
      <c r="HF243" s="209">
        <f t="shared" si="2324"/>
        <v>0</v>
      </c>
      <c r="HG243" s="209">
        <f t="shared" si="2324"/>
        <v>0</v>
      </c>
      <c r="HH243" s="209">
        <f t="shared" si="2324"/>
        <v>0</v>
      </c>
      <c r="HI243" s="209">
        <f t="shared" si="2324"/>
        <v>0</v>
      </c>
      <c r="HJ243" s="209">
        <f t="shared" si="2324"/>
        <v>0</v>
      </c>
      <c r="HK243" s="209">
        <f t="shared" si="2324"/>
        <v>0</v>
      </c>
      <c r="HL243" s="209">
        <f t="shared" si="2324"/>
        <v>0</v>
      </c>
      <c r="HM243" s="209">
        <f t="shared" si="2324"/>
        <v>0</v>
      </c>
      <c r="HN243" s="209">
        <f t="shared" si="2324"/>
        <v>0</v>
      </c>
      <c r="HO243" s="209">
        <f t="shared" si="2324"/>
        <v>0</v>
      </c>
      <c r="HP243" s="209">
        <f t="shared" si="2324"/>
        <v>0</v>
      </c>
      <c r="HQ243" s="209">
        <f t="shared" si="2324"/>
        <v>0</v>
      </c>
      <c r="HR243" s="209">
        <f t="shared" si="2324"/>
        <v>0</v>
      </c>
      <c r="HS243" s="209">
        <f t="shared" si="2324"/>
        <v>0</v>
      </c>
      <c r="HT243" s="209">
        <f t="shared" si="2324"/>
        <v>0</v>
      </c>
      <c r="HU243" s="209">
        <f t="shared" si="2324"/>
        <v>0</v>
      </c>
      <c r="HV243" s="209">
        <f t="shared" si="2324"/>
        <v>0</v>
      </c>
      <c r="HW243" s="209">
        <f t="shared" si="2324"/>
        <v>0</v>
      </c>
      <c r="HX243" s="209">
        <f t="shared" si="2324"/>
        <v>0</v>
      </c>
      <c r="HY243" s="209">
        <f t="shared" si="2324"/>
        <v>0</v>
      </c>
      <c r="HZ243" s="209">
        <f t="shared" si="2324"/>
        <v>0</v>
      </c>
      <c r="IA243" s="209">
        <f t="shared" si="2324"/>
        <v>0</v>
      </c>
      <c r="IB243" s="209">
        <f t="shared" si="2324"/>
        <v>0</v>
      </c>
      <c r="IC243" s="209">
        <f t="shared" si="2324"/>
        <v>0</v>
      </c>
      <c r="ID243" s="209">
        <f t="shared" si="2324"/>
        <v>0</v>
      </c>
      <c r="IE243" s="209">
        <f t="shared" si="2324"/>
        <v>0</v>
      </c>
      <c r="IF243" s="209">
        <f t="shared" si="2324"/>
        <v>0</v>
      </c>
      <c r="IG243" s="209">
        <f t="shared" si="2324"/>
        <v>0</v>
      </c>
      <c r="IH243" s="209">
        <f t="shared" si="2324"/>
        <v>0</v>
      </c>
      <c r="II243" s="209">
        <f t="shared" si="2324"/>
        <v>0</v>
      </c>
      <c r="IJ243" s="209">
        <f t="shared" si="2324"/>
        <v>0</v>
      </c>
      <c r="IK243" s="209">
        <f t="shared" si="2324"/>
        <v>0</v>
      </c>
      <c r="IL243" s="209">
        <f t="shared" si="2324"/>
        <v>0</v>
      </c>
      <c r="IM243" s="209">
        <f t="shared" si="2324"/>
        <v>0</v>
      </c>
      <c r="IN243" s="209">
        <f t="shared" si="2324"/>
        <v>0</v>
      </c>
      <c r="IO243" s="209">
        <f t="shared" si="2324"/>
        <v>0</v>
      </c>
      <c r="IP243" s="209">
        <f t="shared" si="2324"/>
        <v>0</v>
      </c>
      <c r="IQ243" s="209">
        <f t="shared" si="2324"/>
        <v>0</v>
      </c>
      <c r="IR243" s="209">
        <f t="shared" ca="1" si="2324"/>
        <v>0</v>
      </c>
      <c r="IS243" s="209">
        <f t="shared" ca="1" si="2324"/>
        <v>0</v>
      </c>
      <c r="IT243" s="209">
        <f t="shared" ca="1" si="2324"/>
        <v>0</v>
      </c>
      <c r="IU243" s="209">
        <f t="shared" ca="1" si="2324"/>
        <v>0</v>
      </c>
    </row>
    <row r="245" spans="1:255">
      <c r="B245" s="322" t="s">
        <v>352</v>
      </c>
      <c r="E245" s="209">
        <f ca="1">IF(Expense!$C$54=Expense!$K$38,E$243,E$232)*Expense!$F79</f>
        <v>0</v>
      </c>
      <c r="F245" s="209">
        <f ca="1">IF(Expense!$C$54=Expense!$K$38,F$243,F$232)*Expense!$F79</f>
        <v>0</v>
      </c>
      <c r="G245" s="209">
        <f ca="1">IF(Expense!$C$54=Expense!$K$38,G$243,G$232)*Expense!$F79</f>
        <v>0</v>
      </c>
      <c r="H245" s="209">
        <f ca="1">IF(Expense!$C$54=Expense!$K$38,H$243,H$232)*Expense!$F79</f>
        <v>0</v>
      </c>
      <c r="I245" s="209">
        <f ca="1">IF(Expense!$C$54=Expense!$K$38,I$243,I$232)*Expense!$F79</f>
        <v>0</v>
      </c>
      <c r="J245" s="209">
        <f ca="1">IF(Expense!$C$54=Expense!$K$38,J$243,J$232)*Expense!$F79</f>
        <v>0</v>
      </c>
      <c r="K245" s="209">
        <f ca="1">IF(Expense!$C$54=Expense!$K$38,K$243,K$232)*Expense!$F79</f>
        <v>0</v>
      </c>
      <c r="L245" s="209">
        <f ca="1">IF(Expense!$C$54=Expense!$K$38,L$243,L$232)*Expense!$F79</f>
        <v>0</v>
      </c>
      <c r="M245" s="209">
        <f ca="1">IF(Expense!$C$54=Expense!$K$38,M$243,M$232)*Expense!$F79</f>
        <v>0</v>
      </c>
      <c r="N245" s="209">
        <f ca="1">IF(Expense!$C$54=Expense!$K$38,N$243,N$232)*Expense!$F79</f>
        <v>0</v>
      </c>
      <c r="O245" s="209">
        <f ca="1">IF(Expense!$C$54=Expense!$K$38,O$243,O$232)*Expense!$F79</f>
        <v>0</v>
      </c>
      <c r="P245" s="209">
        <f ca="1">IF(Expense!$C$54=Expense!$K$38,P$243,P$232)*Expense!$F79</f>
        <v>0</v>
      </c>
      <c r="Q245" s="209">
        <f ca="1">IF(Expense!$C$54=Expense!$K$38,Q$243,Q$232)*Expense!$F79</f>
        <v>0</v>
      </c>
      <c r="R245" s="209">
        <f ca="1">IF(Expense!$C$54=Expense!$K$38,R$243,R$232)*Expense!$F79</f>
        <v>0</v>
      </c>
      <c r="S245" s="209">
        <f ca="1">IF(Expense!$C$54=Expense!$K$38,S$243,S$232)*Expense!$F79</f>
        <v>0</v>
      </c>
      <c r="T245" s="209">
        <f ca="1">IF(Expense!$C$54=Expense!$K$38,T$243,T$232)*Expense!$F79</f>
        <v>0</v>
      </c>
      <c r="U245" s="209">
        <f ca="1">IF(Expense!$C$54=Expense!$K$38,U$243,U$232)*Expense!$F79</f>
        <v>0</v>
      </c>
      <c r="V245" s="209">
        <f ca="1">IF(Expense!$C$54=Expense!$K$38,V$243,V$232)*Expense!$F79</f>
        <v>0</v>
      </c>
      <c r="W245" s="209">
        <f ca="1">IF(Expense!$C$54=Expense!$K$38,W$243,W$232)*Expense!$F79</f>
        <v>0</v>
      </c>
      <c r="X245" s="209">
        <f ca="1">IF(Expense!$C$54=Expense!$K$38,X$243,X$232)*Expense!$F79</f>
        <v>0</v>
      </c>
      <c r="Y245" s="209">
        <f ca="1">IF(Expense!$C$54=Expense!$K$38,Y$243,Y$232)*Expense!$F79</f>
        <v>0</v>
      </c>
      <c r="Z245" s="209">
        <f ca="1">IF(Expense!$C$54=Expense!$K$38,Z$243,Z$232)*Expense!$F79</f>
        <v>0</v>
      </c>
      <c r="AA245" s="209">
        <f ca="1">IF(Expense!$C$54=Expense!$K$38,AA$243,AA$232)*Expense!$F79</f>
        <v>0</v>
      </c>
      <c r="AB245" s="209">
        <f ca="1">IF(Expense!$C$54=Expense!$K$38,AB$243,AB$232)*Expense!$F79</f>
        <v>0</v>
      </c>
      <c r="AC245" s="209">
        <f ca="1">IF(Expense!$C$54=Expense!$K$38,AC$243,AC$232)*Expense!$F79</f>
        <v>0</v>
      </c>
      <c r="AD245" s="209">
        <f ca="1">IF(Expense!$C$54=Expense!$K$38,AD$243,AD$232)*Expense!$F79</f>
        <v>0</v>
      </c>
      <c r="AE245" s="209">
        <f ca="1">IF(Expense!$C$54=Expense!$K$38,AE$243,AE$232)*Expense!$F79</f>
        <v>0</v>
      </c>
      <c r="AF245" s="209">
        <f ca="1">IF(Expense!$C$54=Expense!$K$38,AF$243,AF$232)*Expense!$F79</f>
        <v>0</v>
      </c>
      <c r="AG245" s="209">
        <f ca="1">IF(Expense!$C$54=Expense!$K$38,AG$243,AG$232)*Expense!$F79</f>
        <v>0</v>
      </c>
      <c r="AH245" s="209">
        <f ca="1">IF(Expense!$C$54=Expense!$K$38,AH$243,AH$232)*Expense!$F79</f>
        <v>0</v>
      </c>
      <c r="AI245" s="209">
        <f ca="1">IF(Expense!$C$54=Expense!$K$38,AI$243,AI$232)*Expense!$F79</f>
        <v>0</v>
      </c>
      <c r="AJ245" s="209">
        <f ca="1">IF(Expense!$C$54=Expense!$K$38,AJ$243,AJ$232)*Expense!$F79</f>
        <v>0</v>
      </c>
      <c r="AK245" s="209">
        <f ca="1">IF(Expense!$C$54=Expense!$K$38,AK$243,AK$232)*Expense!$F79</f>
        <v>0</v>
      </c>
      <c r="AL245" s="209">
        <f ca="1">IF(Expense!$C$54=Expense!$K$38,AL$243,AL$232)*Expense!$F79</f>
        <v>0</v>
      </c>
      <c r="AM245" s="209">
        <f ca="1">IF(Expense!$C$54=Expense!$K$38,AM$243,AM$232)*Expense!$F79</f>
        <v>0</v>
      </c>
      <c r="AN245" s="209">
        <f ca="1">IF(Expense!$C$54=Expense!$K$38,AN$243,AN$232)*Expense!$F79</f>
        <v>0</v>
      </c>
      <c r="AO245" s="209">
        <f ca="1">IF(Expense!$C$54=Expense!$K$38,AO$243,AO$232)*Expense!$F79</f>
        <v>0</v>
      </c>
      <c r="AP245" s="209">
        <f ca="1">IF(Expense!$C$54=Expense!$K$38,AP$243,AP$232)*Expense!$F79</f>
        <v>0</v>
      </c>
      <c r="AQ245" s="209">
        <f ca="1">IF(Expense!$C$54=Expense!$K$38,AQ$243,AQ$232)*Expense!$F79</f>
        <v>0</v>
      </c>
      <c r="AR245" s="209">
        <f ca="1">IF(Expense!$C$54=Expense!$K$38,AR$243,AR$232)*Expense!$F79</f>
        <v>0</v>
      </c>
      <c r="AS245" s="209">
        <f ca="1">IF(Expense!$C$54=Expense!$K$38,AS$243,AS$232)*Expense!$F79</f>
        <v>0</v>
      </c>
      <c r="AT245" s="209">
        <f ca="1">IF(Expense!$C$54=Expense!$K$38,AT$243,AT$232)*Expense!$F79</f>
        <v>0</v>
      </c>
      <c r="AU245" s="209">
        <f ca="1">IF(Expense!$C$54=Expense!$K$38,AU$243,AU$232)*Expense!$F79</f>
        <v>0</v>
      </c>
      <c r="AV245" s="209">
        <f ca="1">IF(Expense!$C$54=Expense!$K$38,AV$243,AV$232)*Expense!$F79</f>
        <v>0</v>
      </c>
      <c r="AW245" s="209">
        <f ca="1">IF(Expense!$C$54=Expense!$K$38,AW$243,AW$232)*Expense!$F79</f>
        <v>0</v>
      </c>
      <c r="AX245" s="209">
        <f ca="1">IF(Expense!$C$54=Expense!$K$38,AX$243,AX$232)*Expense!$F79</f>
        <v>0</v>
      </c>
      <c r="AY245" s="209">
        <f ca="1">IF(Expense!$C$54=Expense!$K$38,AY$243,AY$232)*Expense!$F79</f>
        <v>0</v>
      </c>
      <c r="AZ245" s="209">
        <f ca="1">IF(Expense!$C$54=Expense!$K$38,AZ$243,AZ$232)*Expense!$F79</f>
        <v>0</v>
      </c>
      <c r="BA245" s="209">
        <f ca="1">IF(Expense!$C$54=Expense!$K$38,BA$243,BA$232)*Expense!$F79</f>
        <v>0</v>
      </c>
      <c r="BB245" s="209">
        <f ca="1">IF(Expense!$C$54=Expense!$K$38,BB$243,BB$232)*Expense!$F79</f>
        <v>0</v>
      </c>
      <c r="BC245" s="209">
        <f ca="1">IF(Expense!$C$54=Expense!$K$38,BC$243,BC$232)*Expense!$F79</f>
        <v>0</v>
      </c>
      <c r="BD245" s="209">
        <f ca="1">IF(Expense!$C$54=Expense!$K$38,BD$243,BD$232)*Expense!$F79</f>
        <v>0</v>
      </c>
      <c r="BE245" s="209">
        <f ca="1">IF(Expense!$C$54=Expense!$K$38,BE$243,BE$232)*Expense!$F79</f>
        <v>0</v>
      </c>
      <c r="BF245" s="209">
        <f ca="1">IF(Expense!$C$54=Expense!$K$38,BF$243,BF$232)*Expense!$F79</f>
        <v>0</v>
      </c>
      <c r="BG245" s="209">
        <f ca="1">IF(Expense!$C$54=Expense!$K$38,BG$243,BG$232)*Expense!$F79</f>
        <v>0</v>
      </c>
      <c r="BH245" s="209">
        <f ca="1">IF(Expense!$C$54=Expense!$K$38,BH$243,BH$232)*Expense!$F79</f>
        <v>0</v>
      </c>
      <c r="BI245" s="209">
        <f ca="1">IF(Expense!$C$54=Expense!$K$38,BI$243,BI$232)*Expense!$F79</f>
        <v>0</v>
      </c>
      <c r="BJ245" s="209">
        <f ca="1">IF(Expense!$C$54=Expense!$K$38,BJ$243,BJ$232)*Expense!$F79</f>
        <v>0</v>
      </c>
      <c r="BK245" s="209">
        <f ca="1">IF(Expense!$C$54=Expense!$K$38,BK$243,BK$232)*Expense!$F79</f>
        <v>0</v>
      </c>
      <c r="BL245" s="209">
        <f ca="1">IF(Expense!$C$54=Expense!$K$38,BL$243,BL$232)*Expense!$F79</f>
        <v>0</v>
      </c>
      <c r="BM245" s="209">
        <f ca="1">IF(Expense!$C$54=Expense!$K$38,BM$243,BM$232)*Expense!$F79</f>
        <v>0</v>
      </c>
      <c r="BN245" s="209">
        <f ca="1">IF(Expense!$C$54=Expense!$K$38,BN$243,BN$232)*Expense!$F79</f>
        <v>0</v>
      </c>
      <c r="BO245" s="209">
        <f ca="1">IF(Expense!$C$54=Expense!$K$38,BO$243,BO$232)*Expense!$F79</f>
        <v>0</v>
      </c>
      <c r="BP245" s="209">
        <f ca="1">IF(Expense!$C$54=Expense!$K$38,BP$243,BP$232)*Expense!$F79</f>
        <v>0</v>
      </c>
      <c r="BQ245" s="209">
        <f ca="1">IF(Expense!$C$54=Expense!$K$38,BQ$243,BQ$232)*Expense!$F79</f>
        <v>0</v>
      </c>
      <c r="BR245" s="209">
        <f ca="1">IF(Expense!$C$54=Expense!$K$38,BR$243,BR$232)*Expense!$F79</f>
        <v>0</v>
      </c>
      <c r="BS245" s="209">
        <f ca="1">IF(Expense!$C$54=Expense!$K$38,BS$243,BS$232)*Expense!$F79</f>
        <v>0</v>
      </c>
      <c r="BT245" s="209">
        <f ca="1">IF(Expense!$C$54=Expense!$K$38,BT$243,BT$232)*Expense!$F79</f>
        <v>0</v>
      </c>
      <c r="BU245" s="209">
        <f ca="1">IF(Expense!$C$54=Expense!$K$38,BU$243,BU$232)*Expense!$F79</f>
        <v>0</v>
      </c>
      <c r="BV245" s="209">
        <f ca="1">IF(Expense!$C$54=Expense!$K$38,BV$243,BV$232)*Expense!$F79</f>
        <v>0</v>
      </c>
      <c r="BW245" s="209">
        <f ca="1">IF(Expense!$C$54=Expense!$K$38,BW$243,BW$232)*Expense!$F79</f>
        <v>0</v>
      </c>
      <c r="BX245" s="209">
        <f ca="1">IF(Expense!$C$54=Expense!$K$38,BX$243,BX$232)*Expense!$F79</f>
        <v>0</v>
      </c>
      <c r="BY245" s="209">
        <f ca="1">IF(Expense!$C$54=Expense!$K$38,BY$243,BY$232)*Expense!$F79</f>
        <v>0</v>
      </c>
      <c r="BZ245" s="209">
        <f ca="1">IF(Expense!$C$54=Expense!$K$38,BZ$243,BZ$232)*Expense!$F79</f>
        <v>0</v>
      </c>
      <c r="CA245" s="209">
        <f ca="1">IF(Expense!$C$54=Expense!$K$38,CA$243,CA$232)*Expense!$F79</f>
        <v>0</v>
      </c>
      <c r="CB245" s="209">
        <f ca="1">IF(Expense!$C$54=Expense!$K$38,CB$243,CB$232)*Expense!$F79</f>
        <v>0</v>
      </c>
      <c r="CC245" s="209">
        <f ca="1">IF(Expense!$C$54=Expense!$K$38,CC$243,CC$232)*Expense!$F79</f>
        <v>0</v>
      </c>
      <c r="CD245" s="209">
        <f ca="1">IF(Expense!$C$54=Expense!$K$38,CD$243,CD$232)*Expense!$F79</f>
        <v>0</v>
      </c>
      <c r="CE245" s="209">
        <f ca="1">IF(Expense!$C$54=Expense!$K$38,CE$243,CE$232)*Expense!$F79</f>
        <v>0</v>
      </c>
      <c r="CF245" s="209">
        <f ca="1">IF(Expense!$C$54=Expense!$K$38,CF$243,CF$232)*Expense!$F79</f>
        <v>0</v>
      </c>
      <c r="CG245" s="209">
        <f ca="1">IF(Expense!$C$54=Expense!$K$38,CG$243,CG$232)*Expense!$F79</f>
        <v>0</v>
      </c>
      <c r="CH245" s="209">
        <f ca="1">IF(Expense!$C$54=Expense!$K$38,CH$243,CH$232)*Expense!$F79</f>
        <v>0</v>
      </c>
      <c r="CI245" s="209">
        <f ca="1">IF(Expense!$C$54=Expense!$K$38,CI$243,CI$232)*Expense!$F79</f>
        <v>0</v>
      </c>
      <c r="CJ245" s="209">
        <f ca="1">IF(Expense!$C$54=Expense!$K$38,CJ$243,CJ$232)*Expense!$F79</f>
        <v>0</v>
      </c>
      <c r="CK245" s="209">
        <f ca="1">IF(Expense!$C$54=Expense!$K$38,CK$243,CK$232)*Expense!$F79</f>
        <v>0</v>
      </c>
      <c r="CL245" s="209">
        <f ca="1">IF(Expense!$C$54=Expense!$K$38,CL$243,CL$232)*Expense!$F79</f>
        <v>0</v>
      </c>
      <c r="CM245" s="209">
        <f ca="1">IF(Expense!$C$54=Expense!$K$38,CM$243,CM$232)*Expense!$F79</f>
        <v>0</v>
      </c>
      <c r="CN245" s="209">
        <f ca="1">IF(Expense!$C$54=Expense!$K$38,CN$243,CN$232)*Expense!$F79</f>
        <v>0</v>
      </c>
      <c r="CO245" s="209">
        <f ca="1">IF(Expense!$C$54=Expense!$K$38,CO$243,CO$232)*Expense!$F79</f>
        <v>0</v>
      </c>
      <c r="CP245" s="209">
        <f ca="1">IF(Expense!$C$54=Expense!$K$38,CP$243,CP$232)*Expense!$F79</f>
        <v>0</v>
      </c>
      <c r="CQ245" s="209">
        <f ca="1">IF(Expense!$C$54=Expense!$K$38,CQ$243,CQ$232)*Expense!$F79</f>
        <v>0</v>
      </c>
      <c r="CR245" s="209">
        <f ca="1">IF(Expense!$C$54=Expense!$K$38,CR$243,CR$232)*Expense!$F79</f>
        <v>0</v>
      </c>
      <c r="CS245" s="209">
        <f ca="1">IF(Expense!$C$54=Expense!$K$38,CS$243,CS$232)*Expense!$F79</f>
        <v>0</v>
      </c>
      <c r="CT245" s="209">
        <f ca="1">IF(Expense!$C$54=Expense!$K$38,CT$243,CT$232)*Expense!$F79</f>
        <v>0</v>
      </c>
      <c r="CU245" s="209">
        <f ca="1">IF(Expense!$C$54=Expense!$K$38,CU$243,CU$232)*Expense!$F79</f>
        <v>0</v>
      </c>
      <c r="CV245" s="209">
        <f ca="1">IF(Expense!$C$54=Expense!$K$38,CV$243,CV$232)*Expense!$F79</f>
        <v>0</v>
      </c>
      <c r="CW245" s="209">
        <f ca="1">IF(Expense!$C$54=Expense!$K$38,CW$243,CW$232)*Expense!$F79</f>
        <v>0</v>
      </c>
      <c r="CX245" s="209">
        <f ca="1">IF(Expense!$C$54=Expense!$K$38,CX$243,CX$232)*Expense!$F79</f>
        <v>0</v>
      </c>
      <c r="CY245" s="209">
        <f ca="1">IF(Expense!$C$54=Expense!$K$38,CY$243,CY$232)*Expense!$F79</f>
        <v>0</v>
      </c>
      <c r="CZ245" s="209">
        <f ca="1">IF(Expense!$C$54=Expense!$K$38,CZ$243,CZ$232)*Expense!$F79</f>
        <v>0</v>
      </c>
      <c r="DA245" s="209">
        <f ca="1">IF(Expense!$C$54=Expense!$K$38,DA$243,DA$232)*Expense!$F79</f>
        <v>0</v>
      </c>
      <c r="DB245" s="209">
        <f ca="1">IF(Expense!$C$54=Expense!$K$38,DB$243,DB$232)*Expense!$F79</f>
        <v>0</v>
      </c>
      <c r="DC245" s="209">
        <f ca="1">IF(Expense!$C$54=Expense!$K$38,DC$243,DC$232)*Expense!$F79</f>
        <v>0</v>
      </c>
      <c r="DD245" s="209">
        <f ca="1">IF(Expense!$C$54=Expense!$K$38,DD$243,DD$232)*Expense!$F79</f>
        <v>0</v>
      </c>
      <c r="DE245" s="209">
        <f ca="1">IF(Expense!$C$54=Expense!$K$38,DE$243,DE$232)*Expense!$F79</f>
        <v>0</v>
      </c>
      <c r="DF245" s="209">
        <f ca="1">IF(Expense!$C$54=Expense!$K$38,DF$243,DF$232)*Expense!$F79</f>
        <v>0</v>
      </c>
      <c r="DG245" s="209">
        <f ca="1">IF(Expense!$C$54=Expense!$K$38,DG$243,DG$232)*Expense!$F79</f>
        <v>0</v>
      </c>
      <c r="DH245" s="209">
        <f ca="1">IF(Expense!$C$54=Expense!$K$38,DH$243,DH$232)*Expense!$F79</f>
        <v>0</v>
      </c>
      <c r="DI245" s="209">
        <f ca="1">IF(Expense!$C$54=Expense!$K$38,DI$243,DI$232)*Expense!$F79</f>
        <v>0</v>
      </c>
      <c r="DJ245" s="209">
        <f ca="1">IF(Expense!$C$54=Expense!$K$38,DJ$243,DJ$232)*Expense!$F79</f>
        <v>0</v>
      </c>
      <c r="DK245" s="209">
        <f ca="1">IF(Expense!$C$54=Expense!$K$38,DK$243,DK$232)*Expense!$F79</f>
        <v>0</v>
      </c>
      <c r="DL245" s="209">
        <f ca="1">IF(Expense!$C$54=Expense!$K$38,DL$243,DL$232)*Expense!$F79</f>
        <v>0</v>
      </c>
      <c r="DM245" s="209">
        <f ca="1">IF(Expense!$C$54=Expense!$K$38,DM$243,DM$232)*Expense!$F79</f>
        <v>0</v>
      </c>
      <c r="DN245" s="209">
        <f ca="1">IF(Expense!$C$54=Expense!$K$38,DN$243,DN$232)*Expense!$F79</f>
        <v>0</v>
      </c>
      <c r="DO245" s="209">
        <f ca="1">IF(Expense!$C$54=Expense!$K$38,DO$243,DO$232)*Expense!$F79</f>
        <v>0</v>
      </c>
      <c r="DP245" s="209">
        <f ca="1">IF(Expense!$C$54=Expense!$K$38,DP$243,DP$232)*Expense!$F79</f>
        <v>0</v>
      </c>
      <c r="DQ245" s="209">
        <f ca="1">IF(Expense!$C$54=Expense!$K$38,DQ$243,DQ$232)*Expense!$F79</f>
        <v>0</v>
      </c>
      <c r="DR245" s="209">
        <f ca="1">IF(Expense!$C$54=Expense!$K$38,DR$243,DR$232)*Expense!$F79</f>
        <v>0</v>
      </c>
      <c r="DS245" s="209">
        <f ca="1">IF(Expense!$C$54=Expense!$K$38,DS$243,DS$232)*Expense!$F79</f>
        <v>0</v>
      </c>
      <c r="DT245" s="209">
        <f ca="1">IF(Expense!$C$54=Expense!$K$38,DT$243,DT$232)*Expense!$F79</f>
        <v>0</v>
      </c>
      <c r="DU245" s="209">
        <f ca="1">IF(Expense!$C$54=Expense!$K$38,DU$243,DU$232)*Expense!$F79</f>
        <v>0</v>
      </c>
      <c r="DV245" s="209">
        <f ca="1">IF(Expense!$C$54=Expense!$K$38,DV$243,DV$232)*Expense!$F79</f>
        <v>0</v>
      </c>
      <c r="DW245" s="209">
        <f ca="1">IF(Expense!$C$54=Expense!$K$38,DW$243,DW$232)*Expense!$F79</f>
        <v>0</v>
      </c>
      <c r="DX245" s="209">
        <f ca="1">IF(Expense!$C$54=Expense!$K$38,DX$243,DX$232)*Expense!$F79</f>
        <v>0</v>
      </c>
      <c r="DY245" s="209">
        <f ca="1">IF(Expense!$C$54=Expense!$K$38,DY$243,DY$232)*Expense!$F79</f>
        <v>0</v>
      </c>
      <c r="DZ245" s="209">
        <f ca="1">IF(Expense!$C$54=Expense!$K$38,DZ$243,DZ$232)*Expense!$F79</f>
        <v>0</v>
      </c>
      <c r="EA245" s="209">
        <f ca="1">IF(Expense!$C$54=Expense!$K$38,EA$243,EA$232)*Expense!$F79</f>
        <v>0</v>
      </c>
      <c r="EB245" s="209">
        <f ca="1">IF(Expense!$C$54=Expense!$K$38,EB$243,EB$232)*Expense!$F79</f>
        <v>0</v>
      </c>
      <c r="EC245" s="209">
        <f ca="1">IF(Expense!$C$54=Expense!$K$38,EC$243,EC$232)*Expense!$F79</f>
        <v>0</v>
      </c>
      <c r="ED245" s="209">
        <f ca="1">IF(Expense!$C$54=Expense!$K$38,ED$243,ED$232)*Expense!$F79</f>
        <v>0</v>
      </c>
      <c r="EE245" s="209">
        <f ca="1">IF(Expense!$C$54=Expense!$K$38,EE$243,EE$232)*Expense!$F79</f>
        <v>0</v>
      </c>
      <c r="EF245" s="209">
        <f ca="1">IF(Expense!$C$54=Expense!$K$38,EF$243,EF$232)*Expense!$F79</f>
        <v>0</v>
      </c>
      <c r="EG245" s="209">
        <f ca="1">IF(Expense!$C$54=Expense!$K$38,EG$243,EG$232)*Expense!$F79</f>
        <v>0</v>
      </c>
      <c r="EH245" s="209">
        <f ca="1">IF(Expense!$C$54=Expense!$K$38,EH$243,EH$232)*Expense!$F79</f>
        <v>0</v>
      </c>
      <c r="EI245" s="209">
        <f ca="1">IF(Expense!$C$54=Expense!$K$38,EI$243,EI$232)*Expense!$F79</f>
        <v>0</v>
      </c>
      <c r="EJ245" s="209">
        <f ca="1">IF(Expense!$C$54=Expense!$K$38,EJ$243,EJ$232)*Expense!$F79</f>
        <v>0</v>
      </c>
      <c r="EK245" s="209">
        <f ca="1">IF(Expense!$C$54=Expense!$K$38,EK$243,EK$232)*Expense!$F79</f>
        <v>0</v>
      </c>
      <c r="EL245" s="209">
        <f ca="1">IF(Expense!$C$54=Expense!$K$38,EL$243,EL$232)*Expense!$F79</f>
        <v>0</v>
      </c>
      <c r="EM245" s="209">
        <f ca="1">IF(Expense!$C$54=Expense!$K$38,EM$243,EM$232)*Expense!$F79</f>
        <v>0</v>
      </c>
      <c r="EN245" s="209">
        <f ca="1">IF(Expense!$C$54=Expense!$K$38,EN$243,EN$232)*Expense!$F79</f>
        <v>0</v>
      </c>
      <c r="EO245" s="209">
        <f ca="1">IF(Expense!$C$54=Expense!$K$38,EO$243,EO$232)*Expense!$F79</f>
        <v>0</v>
      </c>
      <c r="EP245" s="209">
        <f ca="1">IF(Expense!$C$54=Expense!$K$38,EP$243,EP$232)*Expense!$F79</f>
        <v>0</v>
      </c>
      <c r="EQ245" s="209">
        <f ca="1">IF(Expense!$C$54=Expense!$K$38,EQ$243,EQ$232)*Expense!$F79</f>
        <v>0</v>
      </c>
      <c r="ER245" s="209">
        <f ca="1">IF(Expense!$C$54=Expense!$K$38,ER$243,ER$232)*Expense!$F79</f>
        <v>0</v>
      </c>
      <c r="ES245" s="209">
        <f ca="1">IF(Expense!$C$54=Expense!$K$38,ES$243,ES$232)*Expense!$F79</f>
        <v>0</v>
      </c>
      <c r="ET245" s="209">
        <f ca="1">IF(Expense!$C$54=Expense!$K$38,ET$243,ET$232)*Expense!$F79</f>
        <v>0</v>
      </c>
      <c r="EU245" s="209">
        <f ca="1">IF(Expense!$C$54=Expense!$K$38,EU$243,EU$232)*Expense!$F79</f>
        <v>0</v>
      </c>
      <c r="EV245" s="209">
        <f ca="1">IF(Expense!$C$54=Expense!$K$38,EV$243,EV$232)*Expense!$F79</f>
        <v>0</v>
      </c>
      <c r="EW245" s="209">
        <f ca="1">IF(Expense!$C$54=Expense!$K$38,EW$243,EW$232)*Expense!$F79</f>
        <v>0</v>
      </c>
      <c r="EX245" s="209">
        <f ca="1">IF(Expense!$C$54=Expense!$K$38,EX$243,EX$232)*Expense!$F79</f>
        <v>0</v>
      </c>
      <c r="EY245" s="209">
        <f ca="1">IF(Expense!$C$54=Expense!$K$38,EY$243,EY$232)*Expense!$F79</f>
        <v>0</v>
      </c>
      <c r="EZ245" s="209">
        <f ca="1">IF(Expense!$C$54=Expense!$K$38,EZ$243,EZ$232)*Expense!$F79</f>
        <v>0</v>
      </c>
      <c r="FA245" s="209">
        <f ca="1">IF(Expense!$C$54=Expense!$K$38,FA$243,FA$232)*Expense!$F79</f>
        <v>0</v>
      </c>
      <c r="FB245" s="209">
        <f ca="1">IF(Expense!$C$54=Expense!$K$38,FB$243,FB$232)*Expense!$F79</f>
        <v>0</v>
      </c>
      <c r="FC245" s="209">
        <f ca="1">IF(Expense!$C$54=Expense!$K$38,FC$243,FC$232)*Expense!$F79</f>
        <v>0</v>
      </c>
      <c r="FD245" s="209">
        <f ca="1">IF(Expense!$C$54=Expense!$K$38,FD$243,FD$232)*Expense!$F79</f>
        <v>0</v>
      </c>
      <c r="FE245" s="209">
        <f ca="1">IF(Expense!$C$54=Expense!$K$38,FE$243,FE$232)*Expense!$F79</f>
        <v>0</v>
      </c>
      <c r="FF245" s="209">
        <f ca="1">IF(Expense!$C$54=Expense!$K$38,FF$243,FF$232)*Expense!$F79</f>
        <v>0</v>
      </c>
      <c r="FG245" s="209">
        <f ca="1">IF(Expense!$C$54=Expense!$K$38,FG$243,FG$232)*Expense!$F79</f>
        <v>0</v>
      </c>
      <c r="FH245" s="209">
        <f ca="1">IF(Expense!$C$54=Expense!$K$38,FH$243,FH$232)*Expense!$F79</f>
        <v>0</v>
      </c>
      <c r="FI245" s="209">
        <f ca="1">IF(Expense!$C$54=Expense!$K$38,FI$243,FI$232)*Expense!$F79</f>
        <v>0</v>
      </c>
      <c r="FJ245" s="209">
        <f ca="1">IF(Expense!$C$54=Expense!$K$38,FJ$243,FJ$232)*Expense!$F79</f>
        <v>0</v>
      </c>
      <c r="FK245" s="209">
        <f>IF(Expense!$C$54=Expense!$K$38,FK$243,FK$232)*Expense!$F79</f>
        <v>0</v>
      </c>
      <c r="FL245" s="209">
        <f>IF(Expense!$C$54=Expense!$K$38,FL$243,FL$232)*Expense!$F79</f>
        <v>0</v>
      </c>
      <c r="FM245" s="209">
        <f>IF(Expense!$C$54=Expense!$K$38,FM$243,FM$232)*Expense!$F79</f>
        <v>0</v>
      </c>
      <c r="FN245" s="209">
        <f>IF(Expense!$C$54=Expense!$K$38,FN$243,FN$232)*Expense!$F79</f>
        <v>0</v>
      </c>
      <c r="FO245" s="209">
        <f>IF(Expense!$C$54=Expense!$K$38,FO$243,FO$232)*Expense!$F79</f>
        <v>0</v>
      </c>
      <c r="FP245" s="209">
        <f>IF(Expense!$C$54=Expense!$K$38,FP$243,FP$232)*Expense!$F79</f>
        <v>0</v>
      </c>
      <c r="FQ245" s="209">
        <f>IF(Expense!$C$54=Expense!$K$38,FQ$243,FQ$232)*Expense!$F79</f>
        <v>0</v>
      </c>
      <c r="FR245" s="209">
        <f>IF(Expense!$C$54=Expense!$K$38,FR$243,FR$232)*Expense!$F79</f>
        <v>0</v>
      </c>
      <c r="FS245" s="209">
        <f>IF(Expense!$C$54=Expense!$K$38,FS$243,FS$232)*Expense!$F79</f>
        <v>0</v>
      </c>
      <c r="FT245" s="209">
        <f>IF(Expense!$C$54=Expense!$K$38,FT$243,FT$232)*Expense!$F79</f>
        <v>0</v>
      </c>
      <c r="FU245" s="209">
        <f>IF(Expense!$C$54=Expense!$K$38,FU$243,FU$232)*Expense!$F79</f>
        <v>0</v>
      </c>
      <c r="FV245" s="209">
        <f>IF(Expense!$C$54=Expense!$K$38,FV$243,FV$232)*Expense!$F79</f>
        <v>0</v>
      </c>
      <c r="FW245" s="209">
        <f>IF(Expense!$C$54=Expense!$K$38,FW$243,FW$232)*Expense!$F79</f>
        <v>0</v>
      </c>
      <c r="FX245" s="209">
        <f>IF(Expense!$C$54=Expense!$K$38,FX$243,FX$232)*Expense!$F79</f>
        <v>0</v>
      </c>
      <c r="FY245" s="209">
        <f>IF(Expense!$C$54=Expense!$K$38,FY$243,FY$232)*Expense!$F79</f>
        <v>0</v>
      </c>
      <c r="FZ245" s="209">
        <f>IF(Expense!$C$54=Expense!$K$38,FZ$243,FZ$232)*Expense!$F79</f>
        <v>0</v>
      </c>
      <c r="GA245" s="209">
        <f>IF(Expense!$C$54=Expense!$K$38,GA$243,GA$232)*Expense!$F79</f>
        <v>0</v>
      </c>
      <c r="GB245" s="209">
        <f>IF(Expense!$C$54=Expense!$K$38,GB$243,GB$232)*Expense!$F79</f>
        <v>0</v>
      </c>
      <c r="GC245" s="209">
        <f>IF(Expense!$C$54=Expense!$K$38,GC$243,GC$232)*Expense!$F79</f>
        <v>0</v>
      </c>
      <c r="GD245" s="209">
        <f>IF(Expense!$C$54=Expense!$K$38,GD$243,GD$232)*Expense!$F79</f>
        <v>0</v>
      </c>
      <c r="GE245" s="209">
        <f>IF(Expense!$C$54=Expense!$K$38,GE$243,GE$232)*Expense!$F79</f>
        <v>0</v>
      </c>
      <c r="GF245" s="209">
        <f>IF(Expense!$C$54=Expense!$K$38,GF$243,GF$232)*Expense!$F79</f>
        <v>0</v>
      </c>
      <c r="GG245" s="209">
        <f>IF(Expense!$C$54=Expense!$K$38,GG$243,GG$232)*Expense!$F79</f>
        <v>0</v>
      </c>
      <c r="GH245" s="209">
        <f>IF(Expense!$C$54=Expense!$K$38,GH$243,GH$232)*Expense!$F79</f>
        <v>0</v>
      </c>
      <c r="GI245" s="209">
        <f>IF(Expense!$C$54=Expense!$K$38,GI$243,GI$232)*Expense!$F79</f>
        <v>0</v>
      </c>
      <c r="GJ245" s="209">
        <f>IF(Expense!$C$54=Expense!$K$38,GJ$243,GJ$232)*Expense!$F79</f>
        <v>0</v>
      </c>
      <c r="GK245" s="209">
        <f>IF(Expense!$C$54=Expense!$K$38,GK$243,GK$232)*Expense!$F79</f>
        <v>0</v>
      </c>
      <c r="GL245" s="209">
        <f>IF(Expense!$C$54=Expense!$K$38,GL$243,GL$232)*Expense!$F79</f>
        <v>0</v>
      </c>
      <c r="GM245" s="209">
        <f>IF(Expense!$C$54=Expense!$K$38,GM$243,GM$232)*Expense!$F79</f>
        <v>0</v>
      </c>
      <c r="GN245" s="209">
        <f>IF(Expense!$C$54=Expense!$K$38,GN$243,GN$232)*Expense!$F79</f>
        <v>0</v>
      </c>
      <c r="GO245" s="209">
        <f>IF(Expense!$C$54=Expense!$K$38,GO$243,GO$232)*Expense!$F79</f>
        <v>0</v>
      </c>
      <c r="GP245" s="209">
        <f>IF(Expense!$C$54=Expense!$K$38,GP$243,GP$232)*Expense!$F79</f>
        <v>0</v>
      </c>
      <c r="GQ245" s="209">
        <f>IF(Expense!$C$54=Expense!$K$38,GQ$243,GQ$232)*Expense!$F79</f>
        <v>0</v>
      </c>
      <c r="GR245" s="209">
        <f>IF(Expense!$C$54=Expense!$K$38,GR$243,GR$232)*Expense!$F79</f>
        <v>0</v>
      </c>
      <c r="GS245" s="209">
        <f>IF(Expense!$C$54=Expense!$K$38,GS$243,GS$232)*Expense!$F79</f>
        <v>0</v>
      </c>
      <c r="GT245" s="209">
        <f>IF(Expense!$C$54=Expense!$K$38,GT$243,GT$232)*Expense!$F79</f>
        <v>0</v>
      </c>
      <c r="GU245" s="209">
        <f>IF(Expense!$C$54=Expense!$K$38,GU$243,GU$232)*Expense!$F79</f>
        <v>0</v>
      </c>
      <c r="GV245" s="209">
        <f>IF(Expense!$C$54=Expense!$K$38,GV$243,GV$232)*Expense!$F79</f>
        <v>0</v>
      </c>
      <c r="GW245" s="209">
        <f>IF(Expense!$C$54=Expense!$K$38,GW$243,GW$232)*Expense!$F79</f>
        <v>0</v>
      </c>
      <c r="GX245" s="209">
        <f>IF(Expense!$C$54=Expense!$K$38,GX$243,GX$232)*Expense!$F79</f>
        <v>0</v>
      </c>
      <c r="GY245" s="209">
        <f>IF(Expense!$C$54=Expense!$K$38,GY$243,GY$232)*Expense!$F79</f>
        <v>0</v>
      </c>
      <c r="GZ245" s="209">
        <f>IF(Expense!$C$54=Expense!$K$38,GZ$243,GZ$232)*Expense!$F79</f>
        <v>0</v>
      </c>
      <c r="HA245" s="209">
        <f>IF(Expense!$C$54=Expense!$K$38,HA$243,HA$232)*Expense!$F79</f>
        <v>0</v>
      </c>
      <c r="HB245" s="209">
        <f>IF(Expense!$C$54=Expense!$K$38,HB$243,HB$232)*Expense!$F79</f>
        <v>0</v>
      </c>
      <c r="HC245" s="209">
        <f>IF(Expense!$C$54=Expense!$K$38,HC$243,HC$232)*Expense!$F79</f>
        <v>0</v>
      </c>
      <c r="HD245" s="209">
        <f>IF(Expense!$C$54=Expense!$K$38,HD$243,HD$232)*Expense!$F79</f>
        <v>0</v>
      </c>
      <c r="HE245" s="209">
        <f>IF(Expense!$C$54=Expense!$K$38,HE$243,HE$232)*Expense!$F79</f>
        <v>0</v>
      </c>
      <c r="HF245" s="209">
        <f>IF(Expense!$C$54=Expense!$K$38,HF$243,HF$232)*Expense!$F79</f>
        <v>0</v>
      </c>
      <c r="HG245" s="209">
        <f>IF(Expense!$C$54=Expense!$K$38,HG$243,HG$232)*Expense!$F79</f>
        <v>0</v>
      </c>
      <c r="HH245" s="209">
        <f>IF(Expense!$C$54=Expense!$K$38,HH$243,HH$232)*Expense!$F79</f>
        <v>0</v>
      </c>
      <c r="HI245" s="209">
        <f>IF(Expense!$C$54=Expense!$K$38,HI$243,HI$232)*Expense!$F79</f>
        <v>0</v>
      </c>
      <c r="HJ245" s="209">
        <f>IF(Expense!$C$54=Expense!$K$38,HJ$243,HJ$232)*Expense!$F79</f>
        <v>0</v>
      </c>
      <c r="HK245" s="209">
        <f>IF(Expense!$C$54=Expense!$K$38,HK$243,HK$232)*Expense!$F79</f>
        <v>0</v>
      </c>
      <c r="HL245" s="209">
        <f>IF(Expense!$C$54=Expense!$K$38,HL$243,HL$232)*Expense!$F79</f>
        <v>0</v>
      </c>
      <c r="HM245" s="209">
        <f>IF(Expense!$C$54=Expense!$K$38,HM$243,HM$232)*Expense!$F79</f>
        <v>0</v>
      </c>
      <c r="HN245" s="209">
        <f>IF(Expense!$C$54=Expense!$K$38,HN$243,HN$232)*Expense!$F79</f>
        <v>0</v>
      </c>
      <c r="HO245" s="209">
        <f>IF(Expense!$C$54=Expense!$K$38,HO$243,HO$232)*Expense!$F79</f>
        <v>0</v>
      </c>
      <c r="HP245" s="209">
        <f>IF(Expense!$C$54=Expense!$K$38,HP$243,HP$232)*Expense!$F79</f>
        <v>0</v>
      </c>
      <c r="HQ245" s="209">
        <f>IF(Expense!$C$54=Expense!$K$38,HQ$243,HQ$232)*Expense!$F79</f>
        <v>0</v>
      </c>
      <c r="HR245" s="209">
        <f>IF(Expense!$C$54=Expense!$K$38,HR$243,HR$232)*Expense!$F79</f>
        <v>0</v>
      </c>
      <c r="HS245" s="209">
        <f>IF(Expense!$C$54=Expense!$K$38,HS$243,HS$232)*Expense!$F79</f>
        <v>0</v>
      </c>
      <c r="HT245" s="209">
        <f>IF(Expense!$C$54=Expense!$K$38,HT$243,HT$232)*Expense!$F79</f>
        <v>0</v>
      </c>
      <c r="HU245" s="209">
        <f>IF(Expense!$C$54=Expense!$K$38,HU$243,HU$232)*Expense!$F79</f>
        <v>0</v>
      </c>
      <c r="HV245" s="209">
        <f>IF(Expense!$C$54=Expense!$K$38,HV$243,HV$232)*Expense!$F79</f>
        <v>0</v>
      </c>
      <c r="HW245" s="209">
        <f>IF(Expense!$C$54=Expense!$K$38,HW$243,HW$232)*Expense!$F79</f>
        <v>0</v>
      </c>
      <c r="HX245" s="209">
        <f>IF(Expense!$C$54=Expense!$K$38,HX$243,HX$232)*Expense!$F79</f>
        <v>0</v>
      </c>
      <c r="HY245" s="209">
        <f>IF(Expense!$C$54=Expense!$K$38,HY$243,HY$232)*Expense!$F79</f>
        <v>0</v>
      </c>
      <c r="HZ245" s="209">
        <f>IF(Expense!$C$54=Expense!$K$38,HZ$243,HZ$232)*Expense!$F79</f>
        <v>0</v>
      </c>
      <c r="IA245" s="209">
        <f>IF(Expense!$C$54=Expense!$K$38,IA$243,IA$232)*Expense!$F79</f>
        <v>0</v>
      </c>
      <c r="IB245" s="209">
        <f>IF(Expense!$C$54=Expense!$K$38,IB$243,IB$232)*Expense!$F79</f>
        <v>0</v>
      </c>
      <c r="IC245" s="209">
        <f>IF(Expense!$C$54=Expense!$K$38,IC$243,IC$232)*Expense!$F79</f>
        <v>0</v>
      </c>
      <c r="ID245" s="209">
        <f>IF(Expense!$C$54=Expense!$K$38,ID$243,ID$232)*Expense!$F79</f>
        <v>0</v>
      </c>
      <c r="IE245" s="209">
        <f>IF(Expense!$C$54=Expense!$K$38,IE$243,IE$232)*Expense!$F79</f>
        <v>0</v>
      </c>
      <c r="IF245" s="209">
        <f>IF(Expense!$C$54=Expense!$K$38,IF$243,IF$232)*Expense!$F79</f>
        <v>0</v>
      </c>
      <c r="IG245" s="209">
        <f>IF(Expense!$C$54=Expense!$K$38,IG$243,IG$232)*Expense!$F79</f>
        <v>0</v>
      </c>
      <c r="IH245" s="209">
        <f>IF(Expense!$C$54=Expense!$K$38,IH$243,IH$232)*Expense!$F79</f>
        <v>0</v>
      </c>
      <c r="II245" s="209">
        <f>IF(Expense!$C$54=Expense!$K$38,II$243,II$232)*Expense!$F79</f>
        <v>0</v>
      </c>
      <c r="IJ245" s="209">
        <f>IF(Expense!$C$54=Expense!$K$38,IJ$243,IJ$232)*Expense!$F79</f>
        <v>0</v>
      </c>
      <c r="IK245" s="209">
        <f>IF(Expense!$C$54=Expense!$K$38,IK$243,IK$232)*Expense!$F79</f>
        <v>0</v>
      </c>
      <c r="IL245" s="209">
        <f>IF(Expense!$C$54=Expense!$K$38,IL$243,IL$232)*Expense!$F79</f>
        <v>0</v>
      </c>
      <c r="IM245" s="209">
        <f>IF(Expense!$C$54=Expense!$K$38,IM$243,IM$232)*Expense!$F79</f>
        <v>0</v>
      </c>
      <c r="IN245" s="209">
        <f>IF(Expense!$C$54=Expense!$K$38,IN$243,IN$232)*Expense!$F79</f>
        <v>0</v>
      </c>
      <c r="IO245" s="209">
        <f>IF(Expense!$C$54=Expense!$K$38,IO$243,IO$232)*Expense!$F79</f>
        <v>0</v>
      </c>
      <c r="IP245" s="209">
        <f>IF(Expense!$C$54=Expense!$K$38,IP$243,IP$232)*Expense!$F79</f>
        <v>0</v>
      </c>
      <c r="IQ245" s="209">
        <f>IF(Expense!$C$54=Expense!$K$38,IQ$243,IQ$232)*Expense!$F79</f>
        <v>0</v>
      </c>
      <c r="IR245" s="209">
        <f ca="1">IF(Expense!$C$54=Expense!$K$38,IR$243,IR$232)*Expense!$F79</f>
        <v>0</v>
      </c>
      <c r="IS245" s="209">
        <f ca="1">IF(Expense!$C$54=Expense!$K$38,IS$243,IS$232)*Expense!$F79</f>
        <v>0</v>
      </c>
      <c r="IT245" s="209">
        <f ca="1">IF(Expense!$C$54=Expense!$K$38,IT$243,IT$232)*Expense!$F79</f>
        <v>0</v>
      </c>
      <c r="IU245" s="209">
        <f ca="1">IF(Expense!$C$54=Expense!$K$38,IU$243,IU$232)*Expense!$F79</f>
        <v>0</v>
      </c>
    </row>
    <row r="246" spans="1:255">
      <c r="B246" s="322" t="s">
        <v>354</v>
      </c>
      <c r="E246" s="209">
        <f ca="1">IF(Expense!$C$54=Expense!$K$38,E$243,E$232)*Expense!$F80</f>
        <v>0</v>
      </c>
      <c r="F246" s="209">
        <f ca="1">IF(Expense!$C$54=Expense!$K$38,F$243,F$232)*Expense!$F80</f>
        <v>0</v>
      </c>
      <c r="G246" s="209">
        <f ca="1">IF(Expense!$C$54=Expense!$K$38,G$243,G$232)*Expense!$F80</f>
        <v>0</v>
      </c>
      <c r="H246" s="209">
        <f ca="1">IF(Expense!$C$54=Expense!$K$38,H$243,H$232)*Expense!$F80</f>
        <v>0</v>
      </c>
      <c r="I246" s="209">
        <f ca="1">IF(Expense!$C$54=Expense!$K$38,I$243,I$232)*Expense!$F80</f>
        <v>0</v>
      </c>
      <c r="J246" s="209">
        <f ca="1">IF(Expense!$C$54=Expense!$K$38,J$243,J$232)*Expense!$F80</f>
        <v>0</v>
      </c>
      <c r="K246" s="209">
        <f ca="1">IF(Expense!$C$54=Expense!$K$38,K$243,K$232)*Expense!$F80</f>
        <v>0</v>
      </c>
      <c r="L246" s="209">
        <f ca="1">IF(Expense!$C$54=Expense!$K$38,L$243,L$232)*Expense!$F80</f>
        <v>0</v>
      </c>
      <c r="M246" s="209">
        <f ca="1">IF(Expense!$C$54=Expense!$K$38,M$243,M$232)*Expense!$F80</f>
        <v>0</v>
      </c>
      <c r="N246" s="209">
        <f ca="1">IF(Expense!$C$54=Expense!$K$38,N$243,N$232)*Expense!$F80</f>
        <v>0</v>
      </c>
      <c r="O246" s="209">
        <f ca="1">IF(Expense!$C$54=Expense!$K$38,O$243,O$232)*Expense!$F80</f>
        <v>0</v>
      </c>
      <c r="P246" s="209">
        <f ca="1">IF(Expense!$C$54=Expense!$K$38,P$243,P$232)*Expense!$F80</f>
        <v>0</v>
      </c>
      <c r="Q246" s="209">
        <f ca="1">IF(Expense!$C$54=Expense!$K$38,Q$243,Q$232)*Expense!$F80</f>
        <v>0</v>
      </c>
      <c r="R246" s="209">
        <f ca="1">IF(Expense!$C$54=Expense!$K$38,R$243,R$232)*Expense!$F80</f>
        <v>0</v>
      </c>
      <c r="S246" s="209">
        <f ca="1">IF(Expense!$C$54=Expense!$K$38,S$243,S$232)*Expense!$F80</f>
        <v>0</v>
      </c>
      <c r="T246" s="209">
        <f ca="1">IF(Expense!$C$54=Expense!$K$38,T$243,T$232)*Expense!$F80</f>
        <v>0</v>
      </c>
      <c r="U246" s="209">
        <f ca="1">IF(Expense!$C$54=Expense!$K$38,U$243,U$232)*Expense!$F80</f>
        <v>0</v>
      </c>
      <c r="V246" s="209">
        <f ca="1">IF(Expense!$C$54=Expense!$K$38,V$243,V$232)*Expense!$F80</f>
        <v>0</v>
      </c>
      <c r="W246" s="209">
        <f ca="1">IF(Expense!$C$54=Expense!$K$38,W$243,W$232)*Expense!$F80</f>
        <v>0</v>
      </c>
      <c r="X246" s="209">
        <f ca="1">IF(Expense!$C$54=Expense!$K$38,X$243,X$232)*Expense!$F80</f>
        <v>0</v>
      </c>
      <c r="Y246" s="209">
        <f ca="1">IF(Expense!$C$54=Expense!$K$38,Y$243,Y$232)*Expense!$F80</f>
        <v>0</v>
      </c>
      <c r="Z246" s="209">
        <f ca="1">IF(Expense!$C$54=Expense!$K$38,Z$243,Z$232)*Expense!$F80</f>
        <v>0</v>
      </c>
      <c r="AA246" s="209">
        <f ca="1">IF(Expense!$C$54=Expense!$K$38,AA$243,AA$232)*Expense!$F80</f>
        <v>0</v>
      </c>
      <c r="AB246" s="209">
        <f ca="1">IF(Expense!$C$54=Expense!$K$38,AB$243,AB$232)*Expense!$F80</f>
        <v>0</v>
      </c>
      <c r="AC246" s="209">
        <f ca="1">IF(Expense!$C$54=Expense!$K$38,AC$243,AC$232)*Expense!$F80</f>
        <v>0</v>
      </c>
      <c r="AD246" s="209">
        <f ca="1">IF(Expense!$C$54=Expense!$K$38,AD$243,AD$232)*Expense!$F80</f>
        <v>0</v>
      </c>
      <c r="AE246" s="209">
        <f ca="1">IF(Expense!$C$54=Expense!$K$38,AE$243,AE$232)*Expense!$F80</f>
        <v>0</v>
      </c>
      <c r="AF246" s="209">
        <f ca="1">IF(Expense!$C$54=Expense!$K$38,AF$243,AF$232)*Expense!$F80</f>
        <v>0</v>
      </c>
      <c r="AG246" s="209">
        <f ca="1">IF(Expense!$C$54=Expense!$K$38,AG$243,AG$232)*Expense!$F80</f>
        <v>0</v>
      </c>
      <c r="AH246" s="209">
        <f ca="1">IF(Expense!$C$54=Expense!$K$38,AH$243,AH$232)*Expense!$F80</f>
        <v>0</v>
      </c>
      <c r="AI246" s="209">
        <f ca="1">IF(Expense!$C$54=Expense!$K$38,AI$243,AI$232)*Expense!$F80</f>
        <v>0</v>
      </c>
      <c r="AJ246" s="209">
        <f ca="1">IF(Expense!$C$54=Expense!$K$38,AJ$243,AJ$232)*Expense!$F80</f>
        <v>0</v>
      </c>
      <c r="AK246" s="209">
        <f ca="1">IF(Expense!$C$54=Expense!$K$38,AK$243,AK$232)*Expense!$F80</f>
        <v>0</v>
      </c>
      <c r="AL246" s="209">
        <f ca="1">IF(Expense!$C$54=Expense!$K$38,AL$243,AL$232)*Expense!$F80</f>
        <v>0</v>
      </c>
      <c r="AM246" s="209">
        <f ca="1">IF(Expense!$C$54=Expense!$K$38,AM$243,AM$232)*Expense!$F80</f>
        <v>0</v>
      </c>
      <c r="AN246" s="209">
        <f ca="1">IF(Expense!$C$54=Expense!$K$38,AN$243,AN$232)*Expense!$F80</f>
        <v>0</v>
      </c>
      <c r="AO246" s="209">
        <f ca="1">IF(Expense!$C$54=Expense!$K$38,AO$243,AO$232)*Expense!$F80</f>
        <v>0</v>
      </c>
      <c r="AP246" s="209">
        <f ca="1">IF(Expense!$C$54=Expense!$K$38,AP$243,AP$232)*Expense!$F80</f>
        <v>0</v>
      </c>
      <c r="AQ246" s="209">
        <f ca="1">IF(Expense!$C$54=Expense!$K$38,AQ$243,AQ$232)*Expense!$F80</f>
        <v>0</v>
      </c>
      <c r="AR246" s="209">
        <f ca="1">IF(Expense!$C$54=Expense!$K$38,AR$243,AR$232)*Expense!$F80</f>
        <v>0</v>
      </c>
      <c r="AS246" s="209">
        <f ca="1">IF(Expense!$C$54=Expense!$K$38,AS$243,AS$232)*Expense!$F80</f>
        <v>0</v>
      </c>
      <c r="AT246" s="209">
        <f ca="1">IF(Expense!$C$54=Expense!$K$38,AT$243,AT$232)*Expense!$F80</f>
        <v>0</v>
      </c>
      <c r="AU246" s="209">
        <f ca="1">IF(Expense!$C$54=Expense!$K$38,AU$243,AU$232)*Expense!$F80</f>
        <v>0</v>
      </c>
      <c r="AV246" s="209">
        <f ca="1">IF(Expense!$C$54=Expense!$K$38,AV$243,AV$232)*Expense!$F80</f>
        <v>0</v>
      </c>
      <c r="AW246" s="209">
        <f ca="1">IF(Expense!$C$54=Expense!$K$38,AW$243,AW$232)*Expense!$F80</f>
        <v>0</v>
      </c>
      <c r="AX246" s="209">
        <f ca="1">IF(Expense!$C$54=Expense!$K$38,AX$243,AX$232)*Expense!$F80</f>
        <v>0</v>
      </c>
      <c r="AY246" s="209">
        <f ca="1">IF(Expense!$C$54=Expense!$K$38,AY$243,AY$232)*Expense!$F80</f>
        <v>0</v>
      </c>
      <c r="AZ246" s="209">
        <f ca="1">IF(Expense!$C$54=Expense!$K$38,AZ$243,AZ$232)*Expense!$F80</f>
        <v>0</v>
      </c>
      <c r="BA246" s="209">
        <f ca="1">IF(Expense!$C$54=Expense!$K$38,BA$243,BA$232)*Expense!$F80</f>
        <v>0</v>
      </c>
      <c r="BB246" s="209">
        <f ca="1">IF(Expense!$C$54=Expense!$K$38,BB$243,BB$232)*Expense!$F80</f>
        <v>0</v>
      </c>
      <c r="BC246" s="209">
        <f ca="1">IF(Expense!$C$54=Expense!$K$38,BC$243,BC$232)*Expense!$F80</f>
        <v>0</v>
      </c>
      <c r="BD246" s="209">
        <f ca="1">IF(Expense!$C$54=Expense!$K$38,BD$243,BD$232)*Expense!$F80</f>
        <v>0</v>
      </c>
      <c r="BE246" s="209">
        <f ca="1">IF(Expense!$C$54=Expense!$K$38,BE$243,BE$232)*Expense!$F80</f>
        <v>0</v>
      </c>
      <c r="BF246" s="209">
        <f ca="1">IF(Expense!$C$54=Expense!$K$38,BF$243,BF$232)*Expense!$F80</f>
        <v>0</v>
      </c>
      <c r="BG246" s="209">
        <f ca="1">IF(Expense!$C$54=Expense!$K$38,BG$243,BG$232)*Expense!$F80</f>
        <v>0</v>
      </c>
      <c r="BH246" s="209">
        <f ca="1">IF(Expense!$C$54=Expense!$K$38,BH$243,BH$232)*Expense!$F80</f>
        <v>0</v>
      </c>
      <c r="BI246" s="209">
        <f ca="1">IF(Expense!$C$54=Expense!$K$38,BI$243,BI$232)*Expense!$F80</f>
        <v>0</v>
      </c>
      <c r="BJ246" s="209">
        <f ca="1">IF(Expense!$C$54=Expense!$K$38,BJ$243,BJ$232)*Expense!$F80</f>
        <v>0</v>
      </c>
      <c r="BK246" s="209">
        <f ca="1">IF(Expense!$C$54=Expense!$K$38,BK$243,BK$232)*Expense!$F80</f>
        <v>0</v>
      </c>
      <c r="BL246" s="209">
        <f ca="1">IF(Expense!$C$54=Expense!$K$38,BL$243,BL$232)*Expense!$F80</f>
        <v>0</v>
      </c>
      <c r="BM246" s="209">
        <f ca="1">IF(Expense!$C$54=Expense!$K$38,BM$243,BM$232)*Expense!$F80</f>
        <v>0</v>
      </c>
      <c r="BN246" s="209">
        <f ca="1">IF(Expense!$C$54=Expense!$K$38,BN$243,BN$232)*Expense!$F80</f>
        <v>0</v>
      </c>
      <c r="BO246" s="209">
        <f ca="1">IF(Expense!$C$54=Expense!$K$38,BO$243,BO$232)*Expense!$F80</f>
        <v>0</v>
      </c>
      <c r="BP246" s="209">
        <f ca="1">IF(Expense!$C$54=Expense!$K$38,BP$243,BP$232)*Expense!$F80</f>
        <v>0</v>
      </c>
      <c r="BQ246" s="209">
        <f ca="1">IF(Expense!$C$54=Expense!$K$38,BQ$243,BQ$232)*Expense!$F80</f>
        <v>0</v>
      </c>
      <c r="BR246" s="209">
        <f ca="1">IF(Expense!$C$54=Expense!$K$38,BR$243,BR$232)*Expense!$F80</f>
        <v>0</v>
      </c>
      <c r="BS246" s="209">
        <f ca="1">IF(Expense!$C$54=Expense!$K$38,BS$243,BS$232)*Expense!$F80</f>
        <v>0</v>
      </c>
      <c r="BT246" s="209">
        <f ca="1">IF(Expense!$C$54=Expense!$K$38,BT$243,BT$232)*Expense!$F80</f>
        <v>0</v>
      </c>
      <c r="BU246" s="209">
        <f ca="1">IF(Expense!$C$54=Expense!$K$38,BU$243,BU$232)*Expense!$F80</f>
        <v>0</v>
      </c>
      <c r="BV246" s="209">
        <f ca="1">IF(Expense!$C$54=Expense!$K$38,BV$243,BV$232)*Expense!$F80</f>
        <v>0</v>
      </c>
      <c r="BW246" s="209">
        <f ca="1">IF(Expense!$C$54=Expense!$K$38,BW$243,BW$232)*Expense!$F80</f>
        <v>0</v>
      </c>
      <c r="BX246" s="209">
        <f ca="1">IF(Expense!$C$54=Expense!$K$38,BX$243,BX$232)*Expense!$F80</f>
        <v>0</v>
      </c>
      <c r="BY246" s="209">
        <f ca="1">IF(Expense!$C$54=Expense!$K$38,BY$243,BY$232)*Expense!$F80</f>
        <v>0</v>
      </c>
      <c r="BZ246" s="209">
        <f ca="1">IF(Expense!$C$54=Expense!$K$38,BZ$243,BZ$232)*Expense!$F80</f>
        <v>0</v>
      </c>
      <c r="CA246" s="209">
        <f ca="1">IF(Expense!$C$54=Expense!$K$38,CA$243,CA$232)*Expense!$F80</f>
        <v>0</v>
      </c>
      <c r="CB246" s="209">
        <f ca="1">IF(Expense!$C$54=Expense!$K$38,CB$243,CB$232)*Expense!$F80</f>
        <v>0</v>
      </c>
      <c r="CC246" s="209">
        <f ca="1">IF(Expense!$C$54=Expense!$K$38,CC$243,CC$232)*Expense!$F80</f>
        <v>0</v>
      </c>
      <c r="CD246" s="209">
        <f ca="1">IF(Expense!$C$54=Expense!$K$38,CD$243,CD$232)*Expense!$F80</f>
        <v>0</v>
      </c>
      <c r="CE246" s="209">
        <f ca="1">IF(Expense!$C$54=Expense!$K$38,CE$243,CE$232)*Expense!$F80</f>
        <v>0</v>
      </c>
      <c r="CF246" s="209">
        <f ca="1">IF(Expense!$C$54=Expense!$K$38,CF$243,CF$232)*Expense!$F80</f>
        <v>0</v>
      </c>
      <c r="CG246" s="209">
        <f ca="1">IF(Expense!$C$54=Expense!$K$38,CG$243,CG$232)*Expense!$F80</f>
        <v>0</v>
      </c>
      <c r="CH246" s="209">
        <f ca="1">IF(Expense!$C$54=Expense!$K$38,CH$243,CH$232)*Expense!$F80</f>
        <v>0</v>
      </c>
      <c r="CI246" s="209">
        <f ca="1">IF(Expense!$C$54=Expense!$K$38,CI$243,CI$232)*Expense!$F80</f>
        <v>0</v>
      </c>
      <c r="CJ246" s="209">
        <f ca="1">IF(Expense!$C$54=Expense!$K$38,CJ$243,CJ$232)*Expense!$F80</f>
        <v>0</v>
      </c>
      <c r="CK246" s="209">
        <f ca="1">IF(Expense!$C$54=Expense!$K$38,CK$243,CK$232)*Expense!$F80</f>
        <v>0</v>
      </c>
      <c r="CL246" s="209">
        <f ca="1">IF(Expense!$C$54=Expense!$K$38,CL$243,CL$232)*Expense!$F80</f>
        <v>0</v>
      </c>
      <c r="CM246" s="209">
        <f ca="1">IF(Expense!$C$54=Expense!$K$38,CM$243,CM$232)*Expense!$F80</f>
        <v>0</v>
      </c>
      <c r="CN246" s="209">
        <f ca="1">IF(Expense!$C$54=Expense!$K$38,CN$243,CN$232)*Expense!$F80</f>
        <v>0</v>
      </c>
      <c r="CO246" s="209">
        <f ca="1">IF(Expense!$C$54=Expense!$K$38,CO$243,CO$232)*Expense!$F80</f>
        <v>0</v>
      </c>
      <c r="CP246" s="209">
        <f ca="1">IF(Expense!$C$54=Expense!$K$38,CP$243,CP$232)*Expense!$F80</f>
        <v>0</v>
      </c>
      <c r="CQ246" s="209">
        <f ca="1">IF(Expense!$C$54=Expense!$K$38,CQ$243,CQ$232)*Expense!$F80</f>
        <v>0</v>
      </c>
      <c r="CR246" s="209">
        <f ca="1">IF(Expense!$C$54=Expense!$K$38,CR$243,CR$232)*Expense!$F80</f>
        <v>0</v>
      </c>
      <c r="CS246" s="209">
        <f ca="1">IF(Expense!$C$54=Expense!$K$38,CS$243,CS$232)*Expense!$F80</f>
        <v>0</v>
      </c>
      <c r="CT246" s="209">
        <f ca="1">IF(Expense!$C$54=Expense!$K$38,CT$243,CT$232)*Expense!$F80</f>
        <v>0</v>
      </c>
      <c r="CU246" s="209">
        <f ca="1">IF(Expense!$C$54=Expense!$K$38,CU$243,CU$232)*Expense!$F80</f>
        <v>0</v>
      </c>
      <c r="CV246" s="209">
        <f ca="1">IF(Expense!$C$54=Expense!$K$38,CV$243,CV$232)*Expense!$F80</f>
        <v>0</v>
      </c>
      <c r="CW246" s="209">
        <f ca="1">IF(Expense!$C$54=Expense!$K$38,CW$243,CW$232)*Expense!$F80</f>
        <v>0</v>
      </c>
      <c r="CX246" s="209">
        <f ca="1">IF(Expense!$C$54=Expense!$K$38,CX$243,CX$232)*Expense!$F80</f>
        <v>0</v>
      </c>
      <c r="CY246" s="209">
        <f ca="1">IF(Expense!$C$54=Expense!$K$38,CY$243,CY$232)*Expense!$F80</f>
        <v>0</v>
      </c>
      <c r="CZ246" s="209">
        <f ca="1">IF(Expense!$C$54=Expense!$K$38,CZ$243,CZ$232)*Expense!$F80</f>
        <v>0</v>
      </c>
      <c r="DA246" s="209">
        <f ca="1">IF(Expense!$C$54=Expense!$K$38,DA$243,DA$232)*Expense!$F80</f>
        <v>0</v>
      </c>
      <c r="DB246" s="209">
        <f ca="1">IF(Expense!$C$54=Expense!$K$38,DB$243,DB$232)*Expense!$F80</f>
        <v>0</v>
      </c>
      <c r="DC246" s="209">
        <f ca="1">IF(Expense!$C$54=Expense!$K$38,DC$243,DC$232)*Expense!$F80</f>
        <v>0</v>
      </c>
      <c r="DD246" s="209">
        <f ca="1">IF(Expense!$C$54=Expense!$K$38,DD$243,DD$232)*Expense!$F80</f>
        <v>0</v>
      </c>
      <c r="DE246" s="209">
        <f ca="1">IF(Expense!$C$54=Expense!$K$38,DE$243,DE$232)*Expense!$F80</f>
        <v>0</v>
      </c>
      <c r="DF246" s="209">
        <f ca="1">IF(Expense!$C$54=Expense!$K$38,DF$243,DF$232)*Expense!$F80</f>
        <v>0</v>
      </c>
      <c r="DG246" s="209">
        <f ca="1">IF(Expense!$C$54=Expense!$K$38,DG$243,DG$232)*Expense!$F80</f>
        <v>0</v>
      </c>
      <c r="DH246" s="209">
        <f ca="1">IF(Expense!$C$54=Expense!$K$38,DH$243,DH$232)*Expense!$F80</f>
        <v>0</v>
      </c>
      <c r="DI246" s="209">
        <f ca="1">IF(Expense!$C$54=Expense!$K$38,DI$243,DI$232)*Expense!$F80</f>
        <v>0</v>
      </c>
      <c r="DJ246" s="209">
        <f ca="1">IF(Expense!$C$54=Expense!$K$38,DJ$243,DJ$232)*Expense!$F80</f>
        <v>0</v>
      </c>
      <c r="DK246" s="209">
        <f ca="1">IF(Expense!$C$54=Expense!$K$38,DK$243,DK$232)*Expense!$F80</f>
        <v>0</v>
      </c>
      <c r="DL246" s="209">
        <f ca="1">IF(Expense!$C$54=Expense!$K$38,DL$243,DL$232)*Expense!$F80</f>
        <v>0</v>
      </c>
      <c r="DM246" s="209">
        <f ca="1">IF(Expense!$C$54=Expense!$K$38,DM$243,DM$232)*Expense!$F80</f>
        <v>0</v>
      </c>
      <c r="DN246" s="209">
        <f ca="1">IF(Expense!$C$54=Expense!$K$38,DN$243,DN$232)*Expense!$F80</f>
        <v>0</v>
      </c>
      <c r="DO246" s="209">
        <f ca="1">IF(Expense!$C$54=Expense!$K$38,DO$243,DO$232)*Expense!$F80</f>
        <v>0</v>
      </c>
      <c r="DP246" s="209">
        <f ca="1">IF(Expense!$C$54=Expense!$K$38,DP$243,DP$232)*Expense!$F80</f>
        <v>0</v>
      </c>
      <c r="DQ246" s="209">
        <f ca="1">IF(Expense!$C$54=Expense!$K$38,DQ$243,DQ$232)*Expense!$F80</f>
        <v>0</v>
      </c>
      <c r="DR246" s="209">
        <f ca="1">IF(Expense!$C$54=Expense!$K$38,DR$243,DR$232)*Expense!$F80</f>
        <v>0</v>
      </c>
      <c r="DS246" s="209">
        <f ca="1">IF(Expense!$C$54=Expense!$K$38,DS$243,DS$232)*Expense!$F80</f>
        <v>0</v>
      </c>
      <c r="DT246" s="209">
        <f ca="1">IF(Expense!$C$54=Expense!$K$38,DT$243,DT$232)*Expense!$F80</f>
        <v>0</v>
      </c>
      <c r="DU246" s="209">
        <f ca="1">IF(Expense!$C$54=Expense!$K$38,DU$243,DU$232)*Expense!$F80</f>
        <v>0</v>
      </c>
      <c r="DV246" s="209">
        <f ca="1">IF(Expense!$C$54=Expense!$K$38,DV$243,DV$232)*Expense!$F80</f>
        <v>0</v>
      </c>
      <c r="DW246" s="209">
        <f ca="1">IF(Expense!$C$54=Expense!$K$38,DW$243,DW$232)*Expense!$F80</f>
        <v>0</v>
      </c>
      <c r="DX246" s="209">
        <f ca="1">IF(Expense!$C$54=Expense!$K$38,DX$243,DX$232)*Expense!$F80</f>
        <v>0</v>
      </c>
      <c r="DY246" s="209">
        <f ca="1">IF(Expense!$C$54=Expense!$K$38,DY$243,DY$232)*Expense!$F80</f>
        <v>0</v>
      </c>
      <c r="DZ246" s="209">
        <f ca="1">IF(Expense!$C$54=Expense!$K$38,DZ$243,DZ$232)*Expense!$F80</f>
        <v>0</v>
      </c>
      <c r="EA246" s="209">
        <f ca="1">IF(Expense!$C$54=Expense!$K$38,EA$243,EA$232)*Expense!$F80</f>
        <v>0</v>
      </c>
      <c r="EB246" s="209">
        <f ca="1">IF(Expense!$C$54=Expense!$K$38,EB$243,EB$232)*Expense!$F80</f>
        <v>0</v>
      </c>
      <c r="EC246" s="209">
        <f ca="1">IF(Expense!$C$54=Expense!$K$38,EC$243,EC$232)*Expense!$F80</f>
        <v>0</v>
      </c>
      <c r="ED246" s="209">
        <f ca="1">IF(Expense!$C$54=Expense!$K$38,ED$243,ED$232)*Expense!$F80</f>
        <v>0</v>
      </c>
      <c r="EE246" s="209">
        <f ca="1">IF(Expense!$C$54=Expense!$K$38,EE$243,EE$232)*Expense!$F80</f>
        <v>0</v>
      </c>
      <c r="EF246" s="209">
        <f ca="1">IF(Expense!$C$54=Expense!$K$38,EF$243,EF$232)*Expense!$F80</f>
        <v>0</v>
      </c>
      <c r="EG246" s="209">
        <f ca="1">IF(Expense!$C$54=Expense!$K$38,EG$243,EG$232)*Expense!$F80</f>
        <v>0</v>
      </c>
      <c r="EH246" s="209">
        <f ca="1">IF(Expense!$C$54=Expense!$K$38,EH$243,EH$232)*Expense!$F80</f>
        <v>0</v>
      </c>
      <c r="EI246" s="209">
        <f ca="1">IF(Expense!$C$54=Expense!$K$38,EI$243,EI$232)*Expense!$F80</f>
        <v>0</v>
      </c>
      <c r="EJ246" s="209">
        <f ca="1">IF(Expense!$C$54=Expense!$K$38,EJ$243,EJ$232)*Expense!$F80</f>
        <v>0</v>
      </c>
      <c r="EK246" s="209">
        <f ca="1">IF(Expense!$C$54=Expense!$K$38,EK$243,EK$232)*Expense!$F80</f>
        <v>0</v>
      </c>
      <c r="EL246" s="209">
        <f ca="1">IF(Expense!$C$54=Expense!$K$38,EL$243,EL$232)*Expense!$F80</f>
        <v>0</v>
      </c>
      <c r="EM246" s="209">
        <f ca="1">IF(Expense!$C$54=Expense!$K$38,EM$243,EM$232)*Expense!$F80</f>
        <v>0</v>
      </c>
      <c r="EN246" s="209">
        <f ca="1">IF(Expense!$C$54=Expense!$K$38,EN$243,EN$232)*Expense!$F80</f>
        <v>0</v>
      </c>
      <c r="EO246" s="209">
        <f ca="1">IF(Expense!$C$54=Expense!$K$38,EO$243,EO$232)*Expense!$F80</f>
        <v>0</v>
      </c>
      <c r="EP246" s="209">
        <f ca="1">IF(Expense!$C$54=Expense!$K$38,EP$243,EP$232)*Expense!$F80</f>
        <v>0</v>
      </c>
      <c r="EQ246" s="209">
        <f ca="1">IF(Expense!$C$54=Expense!$K$38,EQ$243,EQ$232)*Expense!$F80</f>
        <v>0</v>
      </c>
      <c r="ER246" s="209">
        <f ca="1">IF(Expense!$C$54=Expense!$K$38,ER$243,ER$232)*Expense!$F80</f>
        <v>0</v>
      </c>
      <c r="ES246" s="209">
        <f ca="1">IF(Expense!$C$54=Expense!$K$38,ES$243,ES$232)*Expense!$F80</f>
        <v>0</v>
      </c>
      <c r="ET246" s="209">
        <f ca="1">IF(Expense!$C$54=Expense!$K$38,ET$243,ET$232)*Expense!$F80</f>
        <v>0</v>
      </c>
      <c r="EU246" s="209">
        <f ca="1">IF(Expense!$C$54=Expense!$K$38,EU$243,EU$232)*Expense!$F80</f>
        <v>0</v>
      </c>
      <c r="EV246" s="209">
        <f ca="1">IF(Expense!$C$54=Expense!$K$38,EV$243,EV$232)*Expense!$F80</f>
        <v>0</v>
      </c>
      <c r="EW246" s="209">
        <f ca="1">IF(Expense!$C$54=Expense!$K$38,EW$243,EW$232)*Expense!$F80</f>
        <v>0</v>
      </c>
      <c r="EX246" s="209">
        <f ca="1">IF(Expense!$C$54=Expense!$K$38,EX$243,EX$232)*Expense!$F80</f>
        <v>0</v>
      </c>
      <c r="EY246" s="209">
        <f ca="1">IF(Expense!$C$54=Expense!$K$38,EY$243,EY$232)*Expense!$F80</f>
        <v>0</v>
      </c>
      <c r="EZ246" s="209">
        <f ca="1">IF(Expense!$C$54=Expense!$K$38,EZ$243,EZ$232)*Expense!$F80</f>
        <v>0</v>
      </c>
      <c r="FA246" s="209">
        <f ca="1">IF(Expense!$C$54=Expense!$K$38,FA$243,FA$232)*Expense!$F80</f>
        <v>0</v>
      </c>
      <c r="FB246" s="209">
        <f ca="1">IF(Expense!$C$54=Expense!$K$38,FB$243,FB$232)*Expense!$F80</f>
        <v>0</v>
      </c>
      <c r="FC246" s="209">
        <f ca="1">IF(Expense!$C$54=Expense!$K$38,FC$243,FC$232)*Expense!$F80</f>
        <v>0</v>
      </c>
      <c r="FD246" s="209">
        <f ca="1">IF(Expense!$C$54=Expense!$K$38,FD$243,FD$232)*Expense!$F80</f>
        <v>0</v>
      </c>
      <c r="FE246" s="209">
        <f ca="1">IF(Expense!$C$54=Expense!$K$38,FE$243,FE$232)*Expense!$F80</f>
        <v>0</v>
      </c>
      <c r="FF246" s="209">
        <f ca="1">IF(Expense!$C$54=Expense!$K$38,FF$243,FF$232)*Expense!$F80</f>
        <v>0</v>
      </c>
      <c r="FG246" s="209">
        <f ca="1">IF(Expense!$C$54=Expense!$K$38,FG$243,FG$232)*Expense!$F80</f>
        <v>0</v>
      </c>
      <c r="FH246" s="209">
        <f ca="1">IF(Expense!$C$54=Expense!$K$38,FH$243,FH$232)*Expense!$F80</f>
        <v>0</v>
      </c>
      <c r="FI246" s="209">
        <f ca="1">IF(Expense!$C$54=Expense!$K$38,FI$243,FI$232)*Expense!$F80</f>
        <v>0</v>
      </c>
      <c r="FJ246" s="209">
        <f ca="1">IF(Expense!$C$54=Expense!$K$38,FJ$243,FJ$232)*Expense!$F80</f>
        <v>0</v>
      </c>
      <c r="FK246" s="209">
        <f>IF(Expense!$C$54=Expense!$K$38,FK$243,FK$232)*Expense!$F80</f>
        <v>0</v>
      </c>
      <c r="FL246" s="209">
        <f>IF(Expense!$C$54=Expense!$K$38,FL$243,FL$232)*Expense!$F80</f>
        <v>0</v>
      </c>
      <c r="FM246" s="209">
        <f>IF(Expense!$C$54=Expense!$K$38,FM$243,FM$232)*Expense!$F80</f>
        <v>0</v>
      </c>
      <c r="FN246" s="209">
        <f>IF(Expense!$C$54=Expense!$K$38,FN$243,FN$232)*Expense!$F80</f>
        <v>0</v>
      </c>
      <c r="FO246" s="209">
        <f>IF(Expense!$C$54=Expense!$K$38,FO$243,FO$232)*Expense!$F80</f>
        <v>0</v>
      </c>
      <c r="FP246" s="209">
        <f>IF(Expense!$C$54=Expense!$K$38,FP$243,FP$232)*Expense!$F80</f>
        <v>0</v>
      </c>
      <c r="FQ246" s="209">
        <f>IF(Expense!$C$54=Expense!$K$38,FQ$243,FQ$232)*Expense!$F80</f>
        <v>0</v>
      </c>
      <c r="FR246" s="209">
        <f>IF(Expense!$C$54=Expense!$K$38,FR$243,FR$232)*Expense!$F80</f>
        <v>0</v>
      </c>
      <c r="FS246" s="209">
        <f>IF(Expense!$C$54=Expense!$K$38,FS$243,FS$232)*Expense!$F80</f>
        <v>0</v>
      </c>
      <c r="FT246" s="209">
        <f>IF(Expense!$C$54=Expense!$K$38,FT$243,FT$232)*Expense!$F80</f>
        <v>0</v>
      </c>
      <c r="FU246" s="209">
        <f>IF(Expense!$C$54=Expense!$K$38,FU$243,FU$232)*Expense!$F80</f>
        <v>0</v>
      </c>
      <c r="FV246" s="209">
        <f>IF(Expense!$C$54=Expense!$K$38,FV$243,FV$232)*Expense!$F80</f>
        <v>0</v>
      </c>
      <c r="FW246" s="209">
        <f>IF(Expense!$C$54=Expense!$K$38,FW$243,FW$232)*Expense!$F80</f>
        <v>0</v>
      </c>
      <c r="FX246" s="209">
        <f>IF(Expense!$C$54=Expense!$K$38,FX$243,FX$232)*Expense!$F80</f>
        <v>0</v>
      </c>
      <c r="FY246" s="209">
        <f>IF(Expense!$C$54=Expense!$K$38,FY$243,FY$232)*Expense!$F80</f>
        <v>0</v>
      </c>
      <c r="FZ246" s="209">
        <f>IF(Expense!$C$54=Expense!$K$38,FZ$243,FZ$232)*Expense!$F80</f>
        <v>0</v>
      </c>
      <c r="GA246" s="209">
        <f>IF(Expense!$C$54=Expense!$K$38,GA$243,GA$232)*Expense!$F80</f>
        <v>0</v>
      </c>
      <c r="GB246" s="209">
        <f>IF(Expense!$C$54=Expense!$K$38,GB$243,GB$232)*Expense!$F80</f>
        <v>0</v>
      </c>
      <c r="GC246" s="209">
        <f>IF(Expense!$C$54=Expense!$K$38,GC$243,GC$232)*Expense!$F80</f>
        <v>0</v>
      </c>
      <c r="GD246" s="209">
        <f>IF(Expense!$C$54=Expense!$K$38,GD$243,GD$232)*Expense!$F80</f>
        <v>0</v>
      </c>
      <c r="GE246" s="209">
        <f>IF(Expense!$C$54=Expense!$K$38,GE$243,GE$232)*Expense!$F80</f>
        <v>0</v>
      </c>
      <c r="GF246" s="209">
        <f>IF(Expense!$C$54=Expense!$K$38,GF$243,GF$232)*Expense!$F80</f>
        <v>0</v>
      </c>
      <c r="GG246" s="209">
        <f>IF(Expense!$C$54=Expense!$K$38,GG$243,GG$232)*Expense!$F80</f>
        <v>0</v>
      </c>
      <c r="GH246" s="209">
        <f>IF(Expense!$C$54=Expense!$K$38,GH$243,GH$232)*Expense!$F80</f>
        <v>0</v>
      </c>
      <c r="GI246" s="209">
        <f>IF(Expense!$C$54=Expense!$K$38,GI$243,GI$232)*Expense!$F80</f>
        <v>0</v>
      </c>
      <c r="GJ246" s="209">
        <f>IF(Expense!$C$54=Expense!$K$38,GJ$243,GJ$232)*Expense!$F80</f>
        <v>0</v>
      </c>
      <c r="GK246" s="209">
        <f>IF(Expense!$C$54=Expense!$K$38,GK$243,GK$232)*Expense!$F80</f>
        <v>0</v>
      </c>
      <c r="GL246" s="209">
        <f>IF(Expense!$C$54=Expense!$K$38,GL$243,GL$232)*Expense!$F80</f>
        <v>0</v>
      </c>
      <c r="GM246" s="209">
        <f>IF(Expense!$C$54=Expense!$K$38,GM$243,GM$232)*Expense!$F80</f>
        <v>0</v>
      </c>
      <c r="GN246" s="209">
        <f>IF(Expense!$C$54=Expense!$K$38,GN$243,GN$232)*Expense!$F80</f>
        <v>0</v>
      </c>
      <c r="GO246" s="209">
        <f>IF(Expense!$C$54=Expense!$K$38,GO$243,GO$232)*Expense!$F80</f>
        <v>0</v>
      </c>
      <c r="GP246" s="209">
        <f>IF(Expense!$C$54=Expense!$K$38,GP$243,GP$232)*Expense!$F80</f>
        <v>0</v>
      </c>
      <c r="GQ246" s="209">
        <f>IF(Expense!$C$54=Expense!$K$38,GQ$243,GQ$232)*Expense!$F80</f>
        <v>0</v>
      </c>
      <c r="GR246" s="209">
        <f>IF(Expense!$C$54=Expense!$K$38,GR$243,GR$232)*Expense!$F80</f>
        <v>0</v>
      </c>
      <c r="GS246" s="209">
        <f>IF(Expense!$C$54=Expense!$K$38,GS$243,GS$232)*Expense!$F80</f>
        <v>0</v>
      </c>
      <c r="GT246" s="209">
        <f>IF(Expense!$C$54=Expense!$K$38,GT$243,GT$232)*Expense!$F80</f>
        <v>0</v>
      </c>
      <c r="GU246" s="209">
        <f>IF(Expense!$C$54=Expense!$K$38,GU$243,GU$232)*Expense!$F80</f>
        <v>0</v>
      </c>
      <c r="GV246" s="209">
        <f>IF(Expense!$C$54=Expense!$K$38,GV$243,GV$232)*Expense!$F80</f>
        <v>0</v>
      </c>
      <c r="GW246" s="209">
        <f>IF(Expense!$C$54=Expense!$K$38,GW$243,GW$232)*Expense!$F80</f>
        <v>0</v>
      </c>
      <c r="GX246" s="209">
        <f>IF(Expense!$C$54=Expense!$K$38,GX$243,GX$232)*Expense!$F80</f>
        <v>0</v>
      </c>
      <c r="GY246" s="209">
        <f>IF(Expense!$C$54=Expense!$K$38,GY$243,GY$232)*Expense!$F80</f>
        <v>0</v>
      </c>
      <c r="GZ246" s="209">
        <f>IF(Expense!$C$54=Expense!$K$38,GZ$243,GZ$232)*Expense!$F80</f>
        <v>0</v>
      </c>
      <c r="HA246" s="209">
        <f>IF(Expense!$C$54=Expense!$K$38,HA$243,HA$232)*Expense!$F80</f>
        <v>0</v>
      </c>
      <c r="HB246" s="209">
        <f>IF(Expense!$C$54=Expense!$K$38,HB$243,HB$232)*Expense!$F80</f>
        <v>0</v>
      </c>
      <c r="HC246" s="209">
        <f>IF(Expense!$C$54=Expense!$K$38,HC$243,HC$232)*Expense!$F80</f>
        <v>0</v>
      </c>
      <c r="HD246" s="209">
        <f>IF(Expense!$C$54=Expense!$K$38,HD$243,HD$232)*Expense!$F80</f>
        <v>0</v>
      </c>
      <c r="HE246" s="209">
        <f>IF(Expense!$C$54=Expense!$K$38,HE$243,HE$232)*Expense!$F80</f>
        <v>0</v>
      </c>
      <c r="HF246" s="209">
        <f>IF(Expense!$C$54=Expense!$K$38,HF$243,HF$232)*Expense!$F80</f>
        <v>0</v>
      </c>
      <c r="HG246" s="209">
        <f>IF(Expense!$C$54=Expense!$K$38,HG$243,HG$232)*Expense!$F80</f>
        <v>0</v>
      </c>
      <c r="HH246" s="209">
        <f>IF(Expense!$C$54=Expense!$K$38,HH$243,HH$232)*Expense!$F80</f>
        <v>0</v>
      </c>
      <c r="HI246" s="209">
        <f>IF(Expense!$C$54=Expense!$K$38,HI$243,HI$232)*Expense!$F80</f>
        <v>0</v>
      </c>
      <c r="HJ246" s="209">
        <f>IF(Expense!$C$54=Expense!$K$38,HJ$243,HJ$232)*Expense!$F80</f>
        <v>0</v>
      </c>
      <c r="HK246" s="209">
        <f>IF(Expense!$C$54=Expense!$K$38,HK$243,HK$232)*Expense!$F80</f>
        <v>0</v>
      </c>
      <c r="HL246" s="209">
        <f>IF(Expense!$C$54=Expense!$K$38,HL$243,HL$232)*Expense!$F80</f>
        <v>0</v>
      </c>
      <c r="HM246" s="209">
        <f>IF(Expense!$C$54=Expense!$K$38,HM$243,HM$232)*Expense!$F80</f>
        <v>0</v>
      </c>
      <c r="HN246" s="209">
        <f>IF(Expense!$C$54=Expense!$K$38,HN$243,HN$232)*Expense!$F80</f>
        <v>0</v>
      </c>
      <c r="HO246" s="209">
        <f>IF(Expense!$C$54=Expense!$K$38,HO$243,HO$232)*Expense!$F80</f>
        <v>0</v>
      </c>
      <c r="HP246" s="209">
        <f>IF(Expense!$C$54=Expense!$K$38,HP$243,HP$232)*Expense!$F80</f>
        <v>0</v>
      </c>
      <c r="HQ246" s="209">
        <f>IF(Expense!$C$54=Expense!$K$38,HQ$243,HQ$232)*Expense!$F80</f>
        <v>0</v>
      </c>
      <c r="HR246" s="209">
        <f>IF(Expense!$C$54=Expense!$K$38,HR$243,HR$232)*Expense!$F80</f>
        <v>0</v>
      </c>
      <c r="HS246" s="209">
        <f>IF(Expense!$C$54=Expense!$K$38,HS$243,HS$232)*Expense!$F80</f>
        <v>0</v>
      </c>
      <c r="HT246" s="209">
        <f>IF(Expense!$C$54=Expense!$K$38,HT$243,HT$232)*Expense!$F80</f>
        <v>0</v>
      </c>
      <c r="HU246" s="209">
        <f>IF(Expense!$C$54=Expense!$K$38,HU$243,HU$232)*Expense!$F80</f>
        <v>0</v>
      </c>
      <c r="HV246" s="209">
        <f>IF(Expense!$C$54=Expense!$K$38,HV$243,HV$232)*Expense!$F80</f>
        <v>0</v>
      </c>
      <c r="HW246" s="209">
        <f>IF(Expense!$C$54=Expense!$K$38,HW$243,HW$232)*Expense!$F80</f>
        <v>0</v>
      </c>
      <c r="HX246" s="209">
        <f>IF(Expense!$C$54=Expense!$K$38,HX$243,HX$232)*Expense!$F80</f>
        <v>0</v>
      </c>
      <c r="HY246" s="209">
        <f>IF(Expense!$C$54=Expense!$K$38,HY$243,HY$232)*Expense!$F80</f>
        <v>0</v>
      </c>
      <c r="HZ246" s="209">
        <f>IF(Expense!$C$54=Expense!$K$38,HZ$243,HZ$232)*Expense!$F80</f>
        <v>0</v>
      </c>
      <c r="IA246" s="209">
        <f>IF(Expense!$C$54=Expense!$K$38,IA$243,IA$232)*Expense!$F80</f>
        <v>0</v>
      </c>
      <c r="IB246" s="209">
        <f>IF(Expense!$C$54=Expense!$K$38,IB$243,IB$232)*Expense!$F80</f>
        <v>0</v>
      </c>
      <c r="IC246" s="209">
        <f>IF(Expense!$C$54=Expense!$K$38,IC$243,IC$232)*Expense!$F80</f>
        <v>0</v>
      </c>
      <c r="ID246" s="209">
        <f>IF(Expense!$C$54=Expense!$K$38,ID$243,ID$232)*Expense!$F80</f>
        <v>0</v>
      </c>
      <c r="IE246" s="209">
        <f>IF(Expense!$C$54=Expense!$K$38,IE$243,IE$232)*Expense!$F80</f>
        <v>0</v>
      </c>
      <c r="IF246" s="209">
        <f>IF(Expense!$C$54=Expense!$K$38,IF$243,IF$232)*Expense!$F80</f>
        <v>0</v>
      </c>
      <c r="IG246" s="209">
        <f>IF(Expense!$C$54=Expense!$K$38,IG$243,IG$232)*Expense!$F80</f>
        <v>0</v>
      </c>
      <c r="IH246" s="209">
        <f>IF(Expense!$C$54=Expense!$K$38,IH$243,IH$232)*Expense!$F80</f>
        <v>0</v>
      </c>
      <c r="II246" s="209">
        <f>IF(Expense!$C$54=Expense!$K$38,II$243,II$232)*Expense!$F80</f>
        <v>0</v>
      </c>
      <c r="IJ246" s="209">
        <f>IF(Expense!$C$54=Expense!$K$38,IJ$243,IJ$232)*Expense!$F80</f>
        <v>0</v>
      </c>
      <c r="IK246" s="209">
        <f>IF(Expense!$C$54=Expense!$K$38,IK$243,IK$232)*Expense!$F80</f>
        <v>0</v>
      </c>
      <c r="IL246" s="209">
        <f>IF(Expense!$C$54=Expense!$K$38,IL$243,IL$232)*Expense!$F80</f>
        <v>0</v>
      </c>
      <c r="IM246" s="209">
        <f>IF(Expense!$C$54=Expense!$K$38,IM$243,IM$232)*Expense!$F80</f>
        <v>0</v>
      </c>
      <c r="IN246" s="209">
        <f>IF(Expense!$C$54=Expense!$K$38,IN$243,IN$232)*Expense!$F80</f>
        <v>0</v>
      </c>
      <c r="IO246" s="209">
        <f>IF(Expense!$C$54=Expense!$K$38,IO$243,IO$232)*Expense!$F80</f>
        <v>0</v>
      </c>
      <c r="IP246" s="209">
        <f>IF(Expense!$C$54=Expense!$K$38,IP$243,IP$232)*Expense!$F80</f>
        <v>0</v>
      </c>
      <c r="IQ246" s="209">
        <f>IF(Expense!$C$54=Expense!$K$38,IQ$243,IQ$232)*Expense!$F80</f>
        <v>0</v>
      </c>
      <c r="IR246" s="209">
        <f ca="1">IF(Expense!$C$54=Expense!$K$38,IR$243,IR$232)*Expense!$F80</f>
        <v>0</v>
      </c>
      <c r="IS246" s="209">
        <f ca="1">IF(Expense!$C$54=Expense!$K$38,IS$243,IS$232)*Expense!$F80</f>
        <v>0</v>
      </c>
      <c r="IT246" s="209">
        <f ca="1">IF(Expense!$C$54=Expense!$K$38,IT$243,IT$232)*Expense!$F80</f>
        <v>0</v>
      </c>
      <c r="IU246" s="209">
        <f ca="1">IF(Expense!$C$54=Expense!$K$38,IU$243,IU$232)*Expense!$F80</f>
        <v>0</v>
      </c>
    </row>
    <row r="247" spans="1:255">
      <c r="B247" s="323" t="s">
        <v>355</v>
      </c>
      <c r="E247" s="209">
        <f ca="1">IF(Expense!$C$54=Expense!$K$38,E$243,E$232)*Expense!$F81</f>
        <v>0</v>
      </c>
      <c r="F247" s="209">
        <f ca="1">IF(Expense!$C$54=Expense!$K$38,F$243,F$232)*Expense!$F81</f>
        <v>0</v>
      </c>
      <c r="G247" s="209">
        <f ca="1">IF(Expense!$C$54=Expense!$K$38,G$243,G$232)*Expense!$F81</f>
        <v>0</v>
      </c>
      <c r="H247" s="209">
        <f ca="1">IF(Expense!$C$54=Expense!$K$38,H$243,H$232)*Expense!$F81</f>
        <v>0</v>
      </c>
      <c r="I247" s="209">
        <f ca="1">IF(Expense!$C$54=Expense!$K$38,I$243,I$232)*Expense!$F81</f>
        <v>0</v>
      </c>
      <c r="J247" s="209">
        <f ca="1">IF(Expense!$C$54=Expense!$K$38,J$243,J$232)*Expense!$F81</f>
        <v>0</v>
      </c>
      <c r="K247" s="209">
        <f ca="1">IF(Expense!$C$54=Expense!$K$38,K$243,K$232)*Expense!$F81</f>
        <v>0</v>
      </c>
      <c r="L247" s="209">
        <f ca="1">IF(Expense!$C$54=Expense!$K$38,L$243,L$232)*Expense!$F81</f>
        <v>0</v>
      </c>
      <c r="M247" s="209">
        <f ca="1">IF(Expense!$C$54=Expense!$K$38,M$243,M$232)*Expense!$F81</f>
        <v>0</v>
      </c>
      <c r="N247" s="209">
        <f ca="1">IF(Expense!$C$54=Expense!$K$38,N$243,N$232)*Expense!$F81</f>
        <v>0</v>
      </c>
      <c r="O247" s="209">
        <f ca="1">IF(Expense!$C$54=Expense!$K$38,O$243,O$232)*Expense!$F81</f>
        <v>0</v>
      </c>
      <c r="P247" s="209">
        <f ca="1">IF(Expense!$C$54=Expense!$K$38,P$243,P$232)*Expense!$F81</f>
        <v>0</v>
      </c>
      <c r="Q247" s="209">
        <f ca="1">IF(Expense!$C$54=Expense!$K$38,Q$243,Q$232)*Expense!$F81</f>
        <v>0</v>
      </c>
      <c r="R247" s="209">
        <f ca="1">IF(Expense!$C$54=Expense!$K$38,R$243,R$232)*Expense!$F81</f>
        <v>0</v>
      </c>
      <c r="S247" s="209">
        <f ca="1">IF(Expense!$C$54=Expense!$K$38,S$243,S$232)*Expense!$F81</f>
        <v>0</v>
      </c>
      <c r="T247" s="209">
        <f ca="1">IF(Expense!$C$54=Expense!$K$38,T$243,T$232)*Expense!$F81</f>
        <v>0</v>
      </c>
      <c r="U247" s="209">
        <f ca="1">IF(Expense!$C$54=Expense!$K$38,U$243,U$232)*Expense!$F81</f>
        <v>0</v>
      </c>
      <c r="V247" s="209">
        <f ca="1">IF(Expense!$C$54=Expense!$K$38,V$243,V$232)*Expense!$F81</f>
        <v>0</v>
      </c>
      <c r="W247" s="209">
        <f ca="1">IF(Expense!$C$54=Expense!$K$38,W$243,W$232)*Expense!$F81</f>
        <v>0</v>
      </c>
      <c r="X247" s="209">
        <f ca="1">IF(Expense!$C$54=Expense!$K$38,X$243,X$232)*Expense!$F81</f>
        <v>0</v>
      </c>
      <c r="Y247" s="209">
        <f ca="1">IF(Expense!$C$54=Expense!$K$38,Y$243,Y$232)*Expense!$F81</f>
        <v>0</v>
      </c>
      <c r="Z247" s="209">
        <f ca="1">IF(Expense!$C$54=Expense!$K$38,Z$243,Z$232)*Expense!$F81</f>
        <v>0</v>
      </c>
      <c r="AA247" s="209">
        <f ca="1">IF(Expense!$C$54=Expense!$K$38,AA$243,AA$232)*Expense!$F81</f>
        <v>0</v>
      </c>
      <c r="AB247" s="209">
        <f ca="1">IF(Expense!$C$54=Expense!$K$38,AB$243,AB$232)*Expense!$F81</f>
        <v>0</v>
      </c>
      <c r="AC247" s="209">
        <f ca="1">IF(Expense!$C$54=Expense!$K$38,AC$243,AC$232)*Expense!$F81</f>
        <v>0</v>
      </c>
      <c r="AD247" s="209">
        <f ca="1">IF(Expense!$C$54=Expense!$K$38,AD$243,AD$232)*Expense!$F81</f>
        <v>0</v>
      </c>
      <c r="AE247" s="209">
        <f ca="1">IF(Expense!$C$54=Expense!$K$38,AE$243,AE$232)*Expense!$F81</f>
        <v>0</v>
      </c>
      <c r="AF247" s="209">
        <f ca="1">IF(Expense!$C$54=Expense!$K$38,AF$243,AF$232)*Expense!$F81</f>
        <v>0</v>
      </c>
      <c r="AG247" s="209">
        <f ca="1">IF(Expense!$C$54=Expense!$K$38,AG$243,AG$232)*Expense!$F81</f>
        <v>0</v>
      </c>
      <c r="AH247" s="209">
        <f ca="1">IF(Expense!$C$54=Expense!$K$38,AH$243,AH$232)*Expense!$F81</f>
        <v>0</v>
      </c>
      <c r="AI247" s="209">
        <f ca="1">IF(Expense!$C$54=Expense!$K$38,AI$243,AI$232)*Expense!$F81</f>
        <v>0</v>
      </c>
      <c r="AJ247" s="209">
        <f ca="1">IF(Expense!$C$54=Expense!$K$38,AJ$243,AJ$232)*Expense!$F81</f>
        <v>0</v>
      </c>
      <c r="AK247" s="209">
        <f ca="1">IF(Expense!$C$54=Expense!$K$38,AK$243,AK$232)*Expense!$F81</f>
        <v>0</v>
      </c>
      <c r="AL247" s="209">
        <f ca="1">IF(Expense!$C$54=Expense!$K$38,AL$243,AL$232)*Expense!$F81</f>
        <v>0</v>
      </c>
      <c r="AM247" s="209">
        <f ca="1">IF(Expense!$C$54=Expense!$K$38,AM$243,AM$232)*Expense!$F81</f>
        <v>0</v>
      </c>
      <c r="AN247" s="209">
        <f ca="1">IF(Expense!$C$54=Expense!$K$38,AN$243,AN$232)*Expense!$F81</f>
        <v>0</v>
      </c>
      <c r="AO247" s="209">
        <f ca="1">IF(Expense!$C$54=Expense!$K$38,AO$243,AO$232)*Expense!$F81</f>
        <v>0</v>
      </c>
      <c r="AP247" s="209">
        <f ca="1">IF(Expense!$C$54=Expense!$K$38,AP$243,AP$232)*Expense!$F81</f>
        <v>0</v>
      </c>
      <c r="AQ247" s="209">
        <f ca="1">IF(Expense!$C$54=Expense!$K$38,AQ$243,AQ$232)*Expense!$F81</f>
        <v>0</v>
      </c>
      <c r="AR247" s="209">
        <f ca="1">IF(Expense!$C$54=Expense!$K$38,AR$243,AR$232)*Expense!$F81</f>
        <v>0</v>
      </c>
      <c r="AS247" s="209">
        <f ca="1">IF(Expense!$C$54=Expense!$K$38,AS$243,AS$232)*Expense!$F81</f>
        <v>0</v>
      </c>
      <c r="AT247" s="209">
        <f ca="1">IF(Expense!$C$54=Expense!$K$38,AT$243,AT$232)*Expense!$F81</f>
        <v>0</v>
      </c>
      <c r="AU247" s="209">
        <f ca="1">IF(Expense!$C$54=Expense!$K$38,AU$243,AU$232)*Expense!$F81</f>
        <v>0</v>
      </c>
      <c r="AV247" s="209">
        <f ca="1">IF(Expense!$C$54=Expense!$K$38,AV$243,AV$232)*Expense!$F81</f>
        <v>0</v>
      </c>
      <c r="AW247" s="209">
        <f ca="1">IF(Expense!$C$54=Expense!$K$38,AW$243,AW$232)*Expense!$F81</f>
        <v>0</v>
      </c>
      <c r="AX247" s="209">
        <f ca="1">IF(Expense!$C$54=Expense!$K$38,AX$243,AX$232)*Expense!$F81</f>
        <v>0</v>
      </c>
      <c r="AY247" s="209">
        <f ca="1">IF(Expense!$C$54=Expense!$K$38,AY$243,AY$232)*Expense!$F81</f>
        <v>0</v>
      </c>
      <c r="AZ247" s="209">
        <f ca="1">IF(Expense!$C$54=Expense!$K$38,AZ$243,AZ$232)*Expense!$F81</f>
        <v>0</v>
      </c>
      <c r="BA247" s="209">
        <f ca="1">IF(Expense!$C$54=Expense!$K$38,BA$243,BA$232)*Expense!$F81</f>
        <v>0</v>
      </c>
      <c r="BB247" s="209">
        <f ca="1">IF(Expense!$C$54=Expense!$K$38,BB$243,BB$232)*Expense!$F81</f>
        <v>0</v>
      </c>
      <c r="BC247" s="209">
        <f ca="1">IF(Expense!$C$54=Expense!$K$38,BC$243,BC$232)*Expense!$F81</f>
        <v>0</v>
      </c>
      <c r="BD247" s="209">
        <f ca="1">IF(Expense!$C$54=Expense!$K$38,BD$243,BD$232)*Expense!$F81</f>
        <v>0</v>
      </c>
      <c r="BE247" s="209">
        <f ca="1">IF(Expense!$C$54=Expense!$K$38,BE$243,BE$232)*Expense!$F81</f>
        <v>0</v>
      </c>
      <c r="BF247" s="209">
        <f ca="1">IF(Expense!$C$54=Expense!$K$38,BF$243,BF$232)*Expense!$F81</f>
        <v>0</v>
      </c>
      <c r="BG247" s="209">
        <f ca="1">IF(Expense!$C$54=Expense!$K$38,BG$243,BG$232)*Expense!$F81</f>
        <v>0</v>
      </c>
      <c r="BH247" s="209">
        <f ca="1">IF(Expense!$C$54=Expense!$K$38,BH$243,BH$232)*Expense!$F81</f>
        <v>0</v>
      </c>
      <c r="BI247" s="209">
        <f ca="1">IF(Expense!$C$54=Expense!$K$38,BI$243,BI$232)*Expense!$F81</f>
        <v>0</v>
      </c>
      <c r="BJ247" s="209">
        <f ca="1">IF(Expense!$C$54=Expense!$K$38,BJ$243,BJ$232)*Expense!$F81</f>
        <v>0</v>
      </c>
      <c r="BK247" s="209">
        <f ca="1">IF(Expense!$C$54=Expense!$K$38,BK$243,BK$232)*Expense!$F81</f>
        <v>0</v>
      </c>
      <c r="BL247" s="209">
        <f ca="1">IF(Expense!$C$54=Expense!$K$38,BL$243,BL$232)*Expense!$F81</f>
        <v>0</v>
      </c>
      <c r="BM247" s="209">
        <f ca="1">IF(Expense!$C$54=Expense!$K$38,BM$243,BM$232)*Expense!$F81</f>
        <v>0</v>
      </c>
      <c r="BN247" s="209">
        <f ca="1">IF(Expense!$C$54=Expense!$K$38,BN$243,BN$232)*Expense!$F81</f>
        <v>0</v>
      </c>
      <c r="BO247" s="209">
        <f ca="1">IF(Expense!$C$54=Expense!$K$38,BO$243,BO$232)*Expense!$F81</f>
        <v>0</v>
      </c>
      <c r="BP247" s="209">
        <f ca="1">IF(Expense!$C$54=Expense!$K$38,BP$243,BP$232)*Expense!$F81</f>
        <v>0</v>
      </c>
      <c r="BQ247" s="209">
        <f ca="1">IF(Expense!$C$54=Expense!$K$38,BQ$243,BQ$232)*Expense!$F81</f>
        <v>0</v>
      </c>
      <c r="BR247" s="209">
        <f ca="1">IF(Expense!$C$54=Expense!$K$38,BR$243,BR$232)*Expense!$F81</f>
        <v>0</v>
      </c>
      <c r="BS247" s="209">
        <f ca="1">IF(Expense!$C$54=Expense!$K$38,BS$243,BS$232)*Expense!$F81</f>
        <v>0</v>
      </c>
      <c r="BT247" s="209">
        <f ca="1">IF(Expense!$C$54=Expense!$K$38,BT$243,BT$232)*Expense!$F81</f>
        <v>0</v>
      </c>
      <c r="BU247" s="209">
        <f ca="1">IF(Expense!$C$54=Expense!$K$38,BU$243,BU$232)*Expense!$F81</f>
        <v>0</v>
      </c>
      <c r="BV247" s="209">
        <f ca="1">IF(Expense!$C$54=Expense!$K$38,BV$243,BV$232)*Expense!$F81</f>
        <v>0</v>
      </c>
      <c r="BW247" s="209">
        <f ca="1">IF(Expense!$C$54=Expense!$K$38,BW$243,BW$232)*Expense!$F81</f>
        <v>0</v>
      </c>
      <c r="BX247" s="209">
        <f ca="1">IF(Expense!$C$54=Expense!$K$38,BX$243,BX$232)*Expense!$F81</f>
        <v>0</v>
      </c>
      <c r="BY247" s="209">
        <f ca="1">IF(Expense!$C$54=Expense!$K$38,BY$243,BY$232)*Expense!$F81</f>
        <v>0</v>
      </c>
      <c r="BZ247" s="209">
        <f ca="1">IF(Expense!$C$54=Expense!$K$38,BZ$243,BZ$232)*Expense!$F81</f>
        <v>0</v>
      </c>
      <c r="CA247" s="209">
        <f ca="1">IF(Expense!$C$54=Expense!$K$38,CA$243,CA$232)*Expense!$F81</f>
        <v>0</v>
      </c>
      <c r="CB247" s="209">
        <f ca="1">IF(Expense!$C$54=Expense!$K$38,CB$243,CB$232)*Expense!$F81</f>
        <v>0</v>
      </c>
      <c r="CC247" s="209">
        <f ca="1">IF(Expense!$C$54=Expense!$K$38,CC$243,CC$232)*Expense!$F81</f>
        <v>0</v>
      </c>
      <c r="CD247" s="209">
        <f ca="1">IF(Expense!$C$54=Expense!$K$38,CD$243,CD$232)*Expense!$F81</f>
        <v>0</v>
      </c>
      <c r="CE247" s="209">
        <f ca="1">IF(Expense!$C$54=Expense!$K$38,CE$243,CE$232)*Expense!$F81</f>
        <v>0</v>
      </c>
      <c r="CF247" s="209">
        <f ca="1">IF(Expense!$C$54=Expense!$K$38,CF$243,CF$232)*Expense!$F81</f>
        <v>0</v>
      </c>
      <c r="CG247" s="209">
        <f ca="1">IF(Expense!$C$54=Expense!$K$38,CG$243,CG$232)*Expense!$F81</f>
        <v>0</v>
      </c>
      <c r="CH247" s="209">
        <f ca="1">IF(Expense!$C$54=Expense!$K$38,CH$243,CH$232)*Expense!$F81</f>
        <v>0</v>
      </c>
      <c r="CI247" s="209">
        <f ca="1">IF(Expense!$C$54=Expense!$K$38,CI$243,CI$232)*Expense!$F81</f>
        <v>0</v>
      </c>
      <c r="CJ247" s="209">
        <f ca="1">IF(Expense!$C$54=Expense!$K$38,CJ$243,CJ$232)*Expense!$F81</f>
        <v>0</v>
      </c>
      <c r="CK247" s="209">
        <f ca="1">IF(Expense!$C$54=Expense!$K$38,CK$243,CK$232)*Expense!$F81</f>
        <v>0</v>
      </c>
      <c r="CL247" s="209">
        <f ca="1">IF(Expense!$C$54=Expense!$K$38,CL$243,CL$232)*Expense!$F81</f>
        <v>0</v>
      </c>
      <c r="CM247" s="209">
        <f ca="1">IF(Expense!$C$54=Expense!$K$38,CM$243,CM$232)*Expense!$F81</f>
        <v>0</v>
      </c>
      <c r="CN247" s="209">
        <f ca="1">IF(Expense!$C$54=Expense!$K$38,CN$243,CN$232)*Expense!$F81</f>
        <v>0</v>
      </c>
      <c r="CO247" s="209">
        <f ca="1">IF(Expense!$C$54=Expense!$K$38,CO$243,CO$232)*Expense!$F81</f>
        <v>0</v>
      </c>
      <c r="CP247" s="209">
        <f ca="1">IF(Expense!$C$54=Expense!$K$38,CP$243,CP$232)*Expense!$F81</f>
        <v>0</v>
      </c>
      <c r="CQ247" s="209">
        <f ca="1">IF(Expense!$C$54=Expense!$K$38,CQ$243,CQ$232)*Expense!$F81</f>
        <v>0</v>
      </c>
      <c r="CR247" s="209">
        <f ca="1">IF(Expense!$C$54=Expense!$K$38,CR$243,CR$232)*Expense!$F81</f>
        <v>0</v>
      </c>
      <c r="CS247" s="209">
        <f ca="1">IF(Expense!$C$54=Expense!$K$38,CS$243,CS$232)*Expense!$F81</f>
        <v>0</v>
      </c>
      <c r="CT247" s="209">
        <f ca="1">IF(Expense!$C$54=Expense!$K$38,CT$243,CT$232)*Expense!$F81</f>
        <v>0</v>
      </c>
      <c r="CU247" s="209">
        <f ca="1">IF(Expense!$C$54=Expense!$K$38,CU$243,CU$232)*Expense!$F81</f>
        <v>0</v>
      </c>
      <c r="CV247" s="209">
        <f ca="1">IF(Expense!$C$54=Expense!$K$38,CV$243,CV$232)*Expense!$F81</f>
        <v>0</v>
      </c>
      <c r="CW247" s="209">
        <f ca="1">IF(Expense!$C$54=Expense!$K$38,CW$243,CW$232)*Expense!$F81</f>
        <v>0</v>
      </c>
      <c r="CX247" s="209">
        <f ca="1">IF(Expense!$C$54=Expense!$K$38,CX$243,CX$232)*Expense!$F81</f>
        <v>0</v>
      </c>
      <c r="CY247" s="209">
        <f ca="1">IF(Expense!$C$54=Expense!$K$38,CY$243,CY$232)*Expense!$F81</f>
        <v>0</v>
      </c>
      <c r="CZ247" s="209">
        <f ca="1">IF(Expense!$C$54=Expense!$K$38,CZ$243,CZ$232)*Expense!$F81</f>
        <v>0</v>
      </c>
      <c r="DA247" s="209">
        <f ca="1">IF(Expense!$C$54=Expense!$K$38,DA$243,DA$232)*Expense!$F81</f>
        <v>0</v>
      </c>
      <c r="DB247" s="209">
        <f ca="1">IF(Expense!$C$54=Expense!$K$38,DB$243,DB$232)*Expense!$F81</f>
        <v>0</v>
      </c>
      <c r="DC247" s="209">
        <f ca="1">IF(Expense!$C$54=Expense!$K$38,DC$243,DC$232)*Expense!$F81</f>
        <v>0</v>
      </c>
      <c r="DD247" s="209">
        <f ca="1">IF(Expense!$C$54=Expense!$K$38,DD$243,DD$232)*Expense!$F81</f>
        <v>0</v>
      </c>
      <c r="DE247" s="209">
        <f ca="1">IF(Expense!$C$54=Expense!$K$38,DE$243,DE$232)*Expense!$F81</f>
        <v>0</v>
      </c>
      <c r="DF247" s="209">
        <f ca="1">IF(Expense!$C$54=Expense!$K$38,DF$243,DF$232)*Expense!$F81</f>
        <v>0</v>
      </c>
      <c r="DG247" s="209">
        <f ca="1">IF(Expense!$C$54=Expense!$K$38,DG$243,DG$232)*Expense!$F81</f>
        <v>0</v>
      </c>
      <c r="DH247" s="209">
        <f ca="1">IF(Expense!$C$54=Expense!$K$38,DH$243,DH$232)*Expense!$F81</f>
        <v>0</v>
      </c>
      <c r="DI247" s="209">
        <f ca="1">IF(Expense!$C$54=Expense!$K$38,DI$243,DI$232)*Expense!$F81</f>
        <v>0</v>
      </c>
      <c r="DJ247" s="209">
        <f ca="1">IF(Expense!$C$54=Expense!$K$38,DJ$243,DJ$232)*Expense!$F81</f>
        <v>0</v>
      </c>
      <c r="DK247" s="209">
        <f ca="1">IF(Expense!$C$54=Expense!$K$38,DK$243,DK$232)*Expense!$F81</f>
        <v>0</v>
      </c>
      <c r="DL247" s="209">
        <f ca="1">IF(Expense!$C$54=Expense!$K$38,DL$243,DL$232)*Expense!$F81</f>
        <v>0</v>
      </c>
      <c r="DM247" s="209">
        <f ca="1">IF(Expense!$C$54=Expense!$K$38,DM$243,DM$232)*Expense!$F81</f>
        <v>0</v>
      </c>
      <c r="DN247" s="209">
        <f ca="1">IF(Expense!$C$54=Expense!$K$38,DN$243,DN$232)*Expense!$F81</f>
        <v>0</v>
      </c>
      <c r="DO247" s="209">
        <f ca="1">IF(Expense!$C$54=Expense!$K$38,DO$243,DO$232)*Expense!$F81</f>
        <v>0</v>
      </c>
      <c r="DP247" s="209">
        <f ca="1">IF(Expense!$C$54=Expense!$K$38,DP$243,DP$232)*Expense!$F81</f>
        <v>0</v>
      </c>
      <c r="DQ247" s="209">
        <f ca="1">IF(Expense!$C$54=Expense!$K$38,DQ$243,DQ$232)*Expense!$F81</f>
        <v>0</v>
      </c>
      <c r="DR247" s="209">
        <f ca="1">IF(Expense!$C$54=Expense!$K$38,DR$243,DR$232)*Expense!$F81</f>
        <v>0</v>
      </c>
      <c r="DS247" s="209">
        <f ca="1">IF(Expense!$C$54=Expense!$K$38,DS$243,DS$232)*Expense!$F81</f>
        <v>0</v>
      </c>
      <c r="DT247" s="209">
        <f ca="1">IF(Expense!$C$54=Expense!$K$38,DT$243,DT$232)*Expense!$F81</f>
        <v>0</v>
      </c>
      <c r="DU247" s="209">
        <f ca="1">IF(Expense!$C$54=Expense!$K$38,DU$243,DU$232)*Expense!$F81</f>
        <v>0</v>
      </c>
      <c r="DV247" s="209">
        <f ca="1">IF(Expense!$C$54=Expense!$K$38,DV$243,DV$232)*Expense!$F81</f>
        <v>0</v>
      </c>
      <c r="DW247" s="209">
        <f ca="1">IF(Expense!$C$54=Expense!$K$38,DW$243,DW$232)*Expense!$F81</f>
        <v>0</v>
      </c>
      <c r="DX247" s="209">
        <f ca="1">IF(Expense!$C$54=Expense!$K$38,DX$243,DX$232)*Expense!$F81</f>
        <v>0</v>
      </c>
      <c r="DY247" s="209">
        <f ca="1">IF(Expense!$C$54=Expense!$K$38,DY$243,DY$232)*Expense!$F81</f>
        <v>0</v>
      </c>
      <c r="DZ247" s="209">
        <f ca="1">IF(Expense!$C$54=Expense!$K$38,DZ$243,DZ$232)*Expense!$F81</f>
        <v>0</v>
      </c>
      <c r="EA247" s="209">
        <f ca="1">IF(Expense!$C$54=Expense!$K$38,EA$243,EA$232)*Expense!$F81</f>
        <v>0</v>
      </c>
      <c r="EB247" s="209">
        <f ca="1">IF(Expense!$C$54=Expense!$K$38,EB$243,EB$232)*Expense!$F81</f>
        <v>0</v>
      </c>
      <c r="EC247" s="209">
        <f ca="1">IF(Expense!$C$54=Expense!$K$38,EC$243,EC$232)*Expense!$F81</f>
        <v>0</v>
      </c>
      <c r="ED247" s="209">
        <f ca="1">IF(Expense!$C$54=Expense!$K$38,ED$243,ED$232)*Expense!$F81</f>
        <v>0</v>
      </c>
      <c r="EE247" s="209">
        <f ca="1">IF(Expense!$C$54=Expense!$K$38,EE$243,EE$232)*Expense!$F81</f>
        <v>0</v>
      </c>
      <c r="EF247" s="209">
        <f ca="1">IF(Expense!$C$54=Expense!$K$38,EF$243,EF$232)*Expense!$F81</f>
        <v>0</v>
      </c>
      <c r="EG247" s="209">
        <f ca="1">IF(Expense!$C$54=Expense!$K$38,EG$243,EG$232)*Expense!$F81</f>
        <v>0</v>
      </c>
      <c r="EH247" s="209">
        <f ca="1">IF(Expense!$C$54=Expense!$K$38,EH$243,EH$232)*Expense!$F81</f>
        <v>0</v>
      </c>
      <c r="EI247" s="209">
        <f ca="1">IF(Expense!$C$54=Expense!$K$38,EI$243,EI$232)*Expense!$F81</f>
        <v>0</v>
      </c>
      <c r="EJ247" s="209">
        <f ca="1">IF(Expense!$C$54=Expense!$K$38,EJ$243,EJ$232)*Expense!$F81</f>
        <v>0</v>
      </c>
      <c r="EK247" s="209">
        <f ca="1">IF(Expense!$C$54=Expense!$K$38,EK$243,EK$232)*Expense!$F81</f>
        <v>0</v>
      </c>
      <c r="EL247" s="209">
        <f ca="1">IF(Expense!$C$54=Expense!$K$38,EL$243,EL$232)*Expense!$F81</f>
        <v>0</v>
      </c>
      <c r="EM247" s="209">
        <f ca="1">IF(Expense!$C$54=Expense!$K$38,EM$243,EM$232)*Expense!$F81</f>
        <v>0</v>
      </c>
      <c r="EN247" s="209">
        <f ca="1">IF(Expense!$C$54=Expense!$K$38,EN$243,EN$232)*Expense!$F81</f>
        <v>0</v>
      </c>
      <c r="EO247" s="209">
        <f ca="1">IF(Expense!$C$54=Expense!$K$38,EO$243,EO$232)*Expense!$F81</f>
        <v>0</v>
      </c>
      <c r="EP247" s="209">
        <f ca="1">IF(Expense!$C$54=Expense!$K$38,EP$243,EP$232)*Expense!$F81</f>
        <v>0</v>
      </c>
      <c r="EQ247" s="209">
        <f ca="1">IF(Expense!$C$54=Expense!$K$38,EQ$243,EQ$232)*Expense!$F81</f>
        <v>0</v>
      </c>
      <c r="ER247" s="209">
        <f ca="1">IF(Expense!$C$54=Expense!$K$38,ER$243,ER$232)*Expense!$F81</f>
        <v>0</v>
      </c>
      <c r="ES247" s="209">
        <f ca="1">IF(Expense!$C$54=Expense!$K$38,ES$243,ES$232)*Expense!$F81</f>
        <v>0</v>
      </c>
      <c r="ET247" s="209">
        <f ca="1">IF(Expense!$C$54=Expense!$K$38,ET$243,ET$232)*Expense!$F81</f>
        <v>0</v>
      </c>
      <c r="EU247" s="209">
        <f ca="1">IF(Expense!$C$54=Expense!$K$38,EU$243,EU$232)*Expense!$F81</f>
        <v>0</v>
      </c>
      <c r="EV247" s="209">
        <f ca="1">IF(Expense!$C$54=Expense!$K$38,EV$243,EV$232)*Expense!$F81</f>
        <v>0</v>
      </c>
      <c r="EW247" s="209">
        <f ca="1">IF(Expense!$C$54=Expense!$K$38,EW$243,EW$232)*Expense!$F81</f>
        <v>0</v>
      </c>
      <c r="EX247" s="209">
        <f ca="1">IF(Expense!$C$54=Expense!$K$38,EX$243,EX$232)*Expense!$F81</f>
        <v>0</v>
      </c>
      <c r="EY247" s="209">
        <f ca="1">IF(Expense!$C$54=Expense!$K$38,EY$243,EY$232)*Expense!$F81</f>
        <v>0</v>
      </c>
      <c r="EZ247" s="209">
        <f ca="1">IF(Expense!$C$54=Expense!$K$38,EZ$243,EZ$232)*Expense!$F81</f>
        <v>0</v>
      </c>
      <c r="FA247" s="209">
        <f ca="1">IF(Expense!$C$54=Expense!$K$38,FA$243,FA$232)*Expense!$F81</f>
        <v>0</v>
      </c>
      <c r="FB247" s="209">
        <f ca="1">IF(Expense!$C$54=Expense!$K$38,FB$243,FB$232)*Expense!$F81</f>
        <v>0</v>
      </c>
      <c r="FC247" s="209">
        <f ca="1">IF(Expense!$C$54=Expense!$K$38,FC$243,FC$232)*Expense!$F81</f>
        <v>0</v>
      </c>
      <c r="FD247" s="209">
        <f ca="1">IF(Expense!$C$54=Expense!$K$38,FD$243,FD$232)*Expense!$F81</f>
        <v>0</v>
      </c>
      <c r="FE247" s="209">
        <f ca="1">IF(Expense!$C$54=Expense!$K$38,FE$243,FE$232)*Expense!$F81</f>
        <v>0</v>
      </c>
      <c r="FF247" s="209">
        <f ca="1">IF(Expense!$C$54=Expense!$K$38,FF$243,FF$232)*Expense!$F81</f>
        <v>0</v>
      </c>
      <c r="FG247" s="209">
        <f ca="1">IF(Expense!$C$54=Expense!$K$38,FG$243,FG$232)*Expense!$F81</f>
        <v>0</v>
      </c>
      <c r="FH247" s="209">
        <f ca="1">IF(Expense!$C$54=Expense!$K$38,FH$243,FH$232)*Expense!$F81</f>
        <v>0</v>
      </c>
      <c r="FI247" s="209">
        <f ca="1">IF(Expense!$C$54=Expense!$K$38,FI$243,FI$232)*Expense!$F81</f>
        <v>0</v>
      </c>
      <c r="FJ247" s="209">
        <f ca="1">IF(Expense!$C$54=Expense!$K$38,FJ$243,FJ$232)*Expense!$F81</f>
        <v>0</v>
      </c>
      <c r="FK247" s="209">
        <f>IF(Expense!$C$54=Expense!$K$38,FK$243,FK$232)*Expense!$F81</f>
        <v>0</v>
      </c>
      <c r="FL247" s="209">
        <f>IF(Expense!$C$54=Expense!$K$38,FL$243,FL$232)*Expense!$F81</f>
        <v>0</v>
      </c>
      <c r="FM247" s="209">
        <f>IF(Expense!$C$54=Expense!$K$38,FM$243,FM$232)*Expense!$F81</f>
        <v>0</v>
      </c>
      <c r="FN247" s="209">
        <f>IF(Expense!$C$54=Expense!$K$38,FN$243,FN$232)*Expense!$F81</f>
        <v>0</v>
      </c>
      <c r="FO247" s="209">
        <f>IF(Expense!$C$54=Expense!$K$38,FO$243,FO$232)*Expense!$F81</f>
        <v>0</v>
      </c>
      <c r="FP247" s="209">
        <f>IF(Expense!$C$54=Expense!$K$38,FP$243,FP$232)*Expense!$F81</f>
        <v>0</v>
      </c>
      <c r="FQ247" s="209">
        <f>IF(Expense!$C$54=Expense!$K$38,FQ$243,FQ$232)*Expense!$F81</f>
        <v>0</v>
      </c>
      <c r="FR247" s="209">
        <f>IF(Expense!$C$54=Expense!$K$38,FR$243,FR$232)*Expense!$F81</f>
        <v>0</v>
      </c>
      <c r="FS247" s="209">
        <f>IF(Expense!$C$54=Expense!$K$38,FS$243,FS$232)*Expense!$F81</f>
        <v>0</v>
      </c>
      <c r="FT247" s="209">
        <f>IF(Expense!$C$54=Expense!$K$38,FT$243,FT$232)*Expense!$F81</f>
        <v>0</v>
      </c>
      <c r="FU247" s="209">
        <f>IF(Expense!$C$54=Expense!$K$38,FU$243,FU$232)*Expense!$F81</f>
        <v>0</v>
      </c>
      <c r="FV247" s="209">
        <f>IF(Expense!$C$54=Expense!$K$38,FV$243,FV$232)*Expense!$F81</f>
        <v>0</v>
      </c>
      <c r="FW247" s="209">
        <f>IF(Expense!$C$54=Expense!$K$38,FW$243,FW$232)*Expense!$F81</f>
        <v>0</v>
      </c>
      <c r="FX247" s="209">
        <f>IF(Expense!$C$54=Expense!$K$38,FX$243,FX$232)*Expense!$F81</f>
        <v>0</v>
      </c>
      <c r="FY247" s="209">
        <f>IF(Expense!$C$54=Expense!$K$38,FY$243,FY$232)*Expense!$F81</f>
        <v>0</v>
      </c>
      <c r="FZ247" s="209">
        <f>IF(Expense!$C$54=Expense!$K$38,FZ$243,FZ$232)*Expense!$F81</f>
        <v>0</v>
      </c>
      <c r="GA247" s="209">
        <f>IF(Expense!$C$54=Expense!$K$38,GA$243,GA$232)*Expense!$F81</f>
        <v>0</v>
      </c>
      <c r="GB247" s="209">
        <f>IF(Expense!$C$54=Expense!$K$38,GB$243,GB$232)*Expense!$F81</f>
        <v>0</v>
      </c>
      <c r="GC247" s="209">
        <f>IF(Expense!$C$54=Expense!$K$38,GC$243,GC$232)*Expense!$F81</f>
        <v>0</v>
      </c>
      <c r="GD247" s="209">
        <f>IF(Expense!$C$54=Expense!$K$38,GD$243,GD$232)*Expense!$F81</f>
        <v>0</v>
      </c>
      <c r="GE247" s="209">
        <f>IF(Expense!$C$54=Expense!$K$38,GE$243,GE$232)*Expense!$F81</f>
        <v>0</v>
      </c>
      <c r="GF247" s="209">
        <f>IF(Expense!$C$54=Expense!$K$38,GF$243,GF$232)*Expense!$F81</f>
        <v>0</v>
      </c>
      <c r="GG247" s="209">
        <f>IF(Expense!$C$54=Expense!$K$38,GG$243,GG$232)*Expense!$F81</f>
        <v>0</v>
      </c>
      <c r="GH247" s="209">
        <f>IF(Expense!$C$54=Expense!$K$38,GH$243,GH$232)*Expense!$F81</f>
        <v>0</v>
      </c>
      <c r="GI247" s="209">
        <f>IF(Expense!$C$54=Expense!$K$38,GI$243,GI$232)*Expense!$F81</f>
        <v>0</v>
      </c>
      <c r="GJ247" s="209">
        <f>IF(Expense!$C$54=Expense!$K$38,GJ$243,GJ$232)*Expense!$F81</f>
        <v>0</v>
      </c>
      <c r="GK247" s="209">
        <f>IF(Expense!$C$54=Expense!$K$38,GK$243,GK$232)*Expense!$F81</f>
        <v>0</v>
      </c>
      <c r="GL247" s="209">
        <f>IF(Expense!$C$54=Expense!$K$38,GL$243,GL$232)*Expense!$F81</f>
        <v>0</v>
      </c>
      <c r="GM247" s="209">
        <f>IF(Expense!$C$54=Expense!$K$38,GM$243,GM$232)*Expense!$F81</f>
        <v>0</v>
      </c>
      <c r="GN247" s="209">
        <f>IF(Expense!$C$54=Expense!$K$38,GN$243,GN$232)*Expense!$F81</f>
        <v>0</v>
      </c>
      <c r="GO247" s="209">
        <f>IF(Expense!$C$54=Expense!$K$38,GO$243,GO$232)*Expense!$F81</f>
        <v>0</v>
      </c>
      <c r="GP247" s="209">
        <f>IF(Expense!$C$54=Expense!$K$38,GP$243,GP$232)*Expense!$F81</f>
        <v>0</v>
      </c>
      <c r="GQ247" s="209">
        <f>IF(Expense!$C$54=Expense!$K$38,GQ$243,GQ$232)*Expense!$F81</f>
        <v>0</v>
      </c>
      <c r="GR247" s="209">
        <f>IF(Expense!$C$54=Expense!$K$38,GR$243,GR$232)*Expense!$F81</f>
        <v>0</v>
      </c>
      <c r="GS247" s="209">
        <f>IF(Expense!$C$54=Expense!$K$38,GS$243,GS$232)*Expense!$F81</f>
        <v>0</v>
      </c>
      <c r="GT247" s="209">
        <f>IF(Expense!$C$54=Expense!$K$38,GT$243,GT$232)*Expense!$F81</f>
        <v>0</v>
      </c>
      <c r="GU247" s="209">
        <f>IF(Expense!$C$54=Expense!$K$38,GU$243,GU$232)*Expense!$F81</f>
        <v>0</v>
      </c>
      <c r="GV247" s="209">
        <f>IF(Expense!$C$54=Expense!$K$38,GV$243,GV$232)*Expense!$F81</f>
        <v>0</v>
      </c>
      <c r="GW247" s="209">
        <f>IF(Expense!$C$54=Expense!$K$38,GW$243,GW$232)*Expense!$F81</f>
        <v>0</v>
      </c>
      <c r="GX247" s="209">
        <f>IF(Expense!$C$54=Expense!$K$38,GX$243,GX$232)*Expense!$F81</f>
        <v>0</v>
      </c>
      <c r="GY247" s="209">
        <f>IF(Expense!$C$54=Expense!$K$38,GY$243,GY$232)*Expense!$F81</f>
        <v>0</v>
      </c>
      <c r="GZ247" s="209">
        <f>IF(Expense!$C$54=Expense!$K$38,GZ$243,GZ$232)*Expense!$F81</f>
        <v>0</v>
      </c>
      <c r="HA247" s="209">
        <f>IF(Expense!$C$54=Expense!$K$38,HA$243,HA$232)*Expense!$F81</f>
        <v>0</v>
      </c>
      <c r="HB247" s="209">
        <f>IF(Expense!$C$54=Expense!$K$38,HB$243,HB$232)*Expense!$F81</f>
        <v>0</v>
      </c>
      <c r="HC247" s="209">
        <f>IF(Expense!$C$54=Expense!$K$38,HC$243,HC$232)*Expense!$F81</f>
        <v>0</v>
      </c>
      <c r="HD247" s="209">
        <f>IF(Expense!$C$54=Expense!$K$38,HD$243,HD$232)*Expense!$F81</f>
        <v>0</v>
      </c>
      <c r="HE247" s="209">
        <f>IF(Expense!$C$54=Expense!$K$38,HE$243,HE$232)*Expense!$F81</f>
        <v>0</v>
      </c>
      <c r="HF247" s="209">
        <f>IF(Expense!$C$54=Expense!$K$38,HF$243,HF$232)*Expense!$F81</f>
        <v>0</v>
      </c>
      <c r="HG247" s="209">
        <f>IF(Expense!$C$54=Expense!$K$38,HG$243,HG$232)*Expense!$F81</f>
        <v>0</v>
      </c>
      <c r="HH247" s="209">
        <f>IF(Expense!$C$54=Expense!$K$38,HH$243,HH$232)*Expense!$F81</f>
        <v>0</v>
      </c>
      <c r="HI247" s="209">
        <f>IF(Expense!$C$54=Expense!$K$38,HI$243,HI$232)*Expense!$F81</f>
        <v>0</v>
      </c>
      <c r="HJ247" s="209">
        <f>IF(Expense!$C$54=Expense!$K$38,HJ$243,HJ$232)*Expense!$F81</f>
        <v>0</v>
      </c>
      <c r="HK247" s="209">
        <f>IF(Expense!$C$54=Expense!$K$38,HK$243,HK$232)*Expense!$F81</f>
        <v>0</v>
      </c>
      <c r="HL247" s="209">
        <f>IF(Expense!$C$54=Expense!$K$38,HL$243,HL$232)*Expense!$F81</f>
        <v>0</v>
      </c>
      <c r="HM247" s="209">
        <f>IF(Expense!$C$54=Expense!$K$38,HM$243,HM$232)*Expense!$F81</f>
        <v>0</v>
      </c>
      <c r="HN247" s="209">
        <f>IF(Expense!$C$54=Expense!$K$38,HN$243,HN$232)*Expense!$F81</f>
        <v>0</v>
      </c>
      <c r="HO247" s="209">
        <f>IF(Expense!$C$54=Expense!$K$38,HO$243,HO$232)*Expense!$F81</f>
        <v>0</v>
      </c>
      <c r="HP247" s="209">
        <f>IF(Expense!$C$54=Expense!$K$38,HP$243,HP$232)*Expense!$F81</f>
        <v>0</v>
      </c>
      <c r="HQ247" s="209">
        <f>IF(Expense!$C$54=Expense!$K$38,HQ$243,HQ$232)*Expense!$F81</f>
        <v>0</v>
      </c>
      <c r="HR247" s="209">
        <f>IF(Expense!$C$54=Expense!$K$38,HR$243,HR$232)*Expense!$F81</f>
        <v>0</v>
      </c>
      <c r="HS247" s="209">
        <f>IF(Expense!$C$54=Expense!$K$38,HS$243,HS$232)*Expense!$F81</f>
        <v>0</v>
      </c>
      <c r="HT247" s="209">
        <f>IF(Expense!$C$54=Expense!$K$38,HT$243,HT$232)*Expense!$F81</f>
        <v>0</v>
      </c>
      <c r="HU247" s="209">
        <f>IF(Expense!$C$54=Expense!$K$38,HU$243,HU$232)*Expense!$F81</f>
        <v>0</v>
      </c>
      <c r="HV247" s="209">
        <f>IF(Expense!$C$54=Expense!$K$38,HV$243,HV$232)*Expense!$F81</f>
        <v>0</v>
      </c>
      <c r="HW247" s="209">
        <f>IF(Expense!$C$54=Expense!$K$38,HW$243,HW$232)*Expense!$F81</f>
        <v>0</v>
      </c>
      <c r="HX247" s="209">
        <f>IF(Expense!$C$54=Expense!$K$38,HX$243,HX$232)*Expense!$F81</f>
        <v>0</v>
      </c>
      <c r="HY247" s="209">
        <f>IF(Expense!$C$54=Expense!$K$38,HY$243,HY$232)*Expense!$F81</f>
        <v>0</v>
      </c>
      <c r="HZ247" s="209">
        <f>IF(Expense!$C$54=Expense!$K$38,HZ$243,HZ$232)*Expense!$F81</f>
        <v>0</v>
      </c>
      <c r="IA247" s="209">
        <f>IF(Expense!$C$54=Expense!$K$38,IA$243,IA$232)*Expense!$F81</f>
        <v>0</v>
      </c>
      <c r="IB247" s="209">
        <f>IF(Expense!$C$54=Expense!$K$38,IB$243,IB$232)*Expense!$F81</f>
        <v>0</v>
      </c>
      <c r="IC247" s="209">
        <f>IF(Expense!$C$54=Expense!$K$38,IC$243,IC$232)*Expense!$F81</f>
        <v>0</v>
      </c>
      <c r="ID247" s="209">
        <f>IF(Expense!$C$54=Expense!$K$38,ID$243,ID$232)*Expense!$F81</f>
        <v>0</v>
      </c>
      <c r="IE247" s="209">
        <f>IF(Expense!$C$54=Expense!$K$38,IE$243,IE$232)*Expense!$F81</f>
        <v>0</v>
      </c>
      <c r="IF247" s="209">
        <f>IF(Expense!$C$54=Expense!$K$38,IF$243,IF$232)*Expense!$F81</f>
        <v>0</v>
      </c>
      <c r="IG247" s="209">
        <f>IF(Expense!$C$54=Expense!$K$38,IG$243,IG$232)*Expense!$F81</f>
        <v>0</v>
      </c>
      <c r="IH247" s="209">
        <f>IF(Expense!$C$54=Expense!$K$38,IH$243,IH$232)*Expense!$F81</f>
        <v>0</v>
      </c>
      <c r="II247" s="209">
        <f>IF(Expense!$C$54=Expense!$K$38,II$243,II$232)*Expense!$F81</f>
        <v>0</v>
      </c>
      <c r="IJ247" s="209">
        <f>IF(Expense!$C$54=Expense!$K$38,IJ$243,IJ$232)*Expense!$F81</f>
        <v>0</v>
      </c>
      <c r="IK247" s="209">
        <f>IF(Expense!$C$54=Expense!$K$38,IK$243,IK$232)*Expense!$F81</f>
        <v>0</v>
      </c>
      <c r="IL247" s="209">
        <f>IF(Expense!$C$54=Expense!$K$38,IL$243,IL$232)*Expense!$F81</f>
        <v>0</v>
      </c>
      <c r="IM247" s="209">
        <f>IF(Expense!$C$54=Expense!$K$38,IM$243,IM$232)*Expense!$F81</f>
        <v>0</v>
      </c>
      <c r="IN247" s="209">
        <f>IF(Expense!$C$54=Expense!$K$38,IN$243,IN$232)*Expense!$F81</f>
        <v>0</v>
      </c>
      <c r="IO247" s="209">
        <f>IF(Expense!$C$54=Expense!$K$38,IO$243,IO$232)*Expense!$F81</f>
        <v>0</v>
      </c>
      <c r="IP247" s="209">
        <f>IF(Expense!$C$54=Expense!$K$38,IP$243,IP$232)*Expense!$F81</f>
        <v>0</v>
      </c>
      <c r="IQ247" s="209">
        <f>IF(Expense!$C$54=Expense!$K$38,IQ$243,IQ$232)*Expense!$F81</f>
        <v>0</v>
      </c>
      <c r="IR247" s="209">
        <f ca="1">IF(Expense!$C$54=Expense!$K$38,IR$243,IR$232)*Expense!$F81</f>
        <v>0</v>
      </c>
      <c r="IS247" s="209">
        <f ca="1">IF(Expense!$C$54=Expense!$K$38,IS$243,IS$232)*Expense!$F81</f>
        <v>0</v>
      </c>
      <c r="IT247" s="209">
        <f ca="1">IF(Expense!$C$54=Expense!$K$38,IT$243,IT$232)*Expense!$F81</f>
        <v>0</v>
      </c>
      <c r="IU247" s="209">
        <f ca="1">IF(Expense!$C$54=Expense!$K$38,IU$243,IU$232)*Expense!$F81</f>
        <v>0</v>
      </c>
    </row>
    <row r="248" spans="1:255">
      <c r="B248" s="322" t="s">
        <v>356</v>
      </c>
      <c r="E248" s="185">
        <f>IF(OR(E201&lt;Opening, E201&gt;Exit_12),0,Expense!$F$82*Expense!$F$83/12)</f>
        <v>0</v>
      </c>
      <c r="F248" s="185">
        <f>IF(OR(F201&lt;Opening, F201&gt;Exit_12),0,Expense!$F$82*Expense!$F$83/12)</f>
        <v>0</v>
      </c>
      <c r="G248" s="185">
        <f>IF(OR(G201&lt;Opening, G201&gt;Exit_12),0,Expense!$F$82*Expense!$F$83/12)</f>
        <v>0</v>
      </c>
      <c r="H248" s="185">
        <f>IF(OR(H201&lt;Opening, H201&gt;Exit_12),0,Expense!$F$82*Expense!$F$83/12)</f>
        <v>0</v>
      </c>
      <c r="I248" s="185">
        <f>IF(OR(I201&lt;Opening, I201&gt;Exit_12),0,Expense!$F$82*Expense!$F$83/12)</f>
        <v>0</v>
      </c>
      <c r="J248" s="185">
        <f>IF(OR(J201&lt;Opening, J201&gt;Exit_12),0,Expense!$F$82*Expense!$F$83/12)</f>
        <v>0</v>
      </c>
      <c r="K248" s="185">
        <f>IF(OR(K201&lt;Opening, K201&gt;Exit_12),0,Expense!$F$82*Expense!$F$83/12)</f>
        <v>0</v>
      </c>
      <c r="L248" s="185">
        <f>IF(OR(L201&lt;Opening, L201&gt;Exit_12),0,Expense!$F$82*Expense!$F$83/12)</f>
        <v>0</v>
      </c>
      <c r="M248" s="185">
        <f>IF(OR(M201&lt;Opening, M201&gt;Exit_12),0,Expense!$F$82*Expense!$F$83/12)</f>
        <v>0</v>
      </c>
      <c r="N248" s="185">
        <f>IF(OR(N201&lt;Opening, N201&gt;Exit_12),0,Expense!$F$82*Expense!$F$83/12)</f>
        <v>0</v>
      </c>
      <c r="O248" s="185">
        <f>IF(OR(O201&lt;Opening, O201&gt;Exit_12),0,Expense!$F$82*Expense!$F$83/12)</f>
        <v>0</v>
      </c>
      <c r="P248" s="185">
        <f>IF(OR(P201&lt;Opening, P201&gt;Exit_12),0,Expense!$F$82*Expense!$F$83/12)</f>
        <v>0</v>
      </c>
      <c r="Q248" s="185">
        <f>IF(OR(Q201&lt;Opening, Q201&gt;Exit_12),0,Expense!$F$82*Expense!$F$83/12)</f>
        <v>0</v>
      </c>
      <c r="R248" s="185">
        <f>IF(OR(R201&lt;Opening, R201&gt;Exit_12),0,Expense!$F$82*Expense!$F$83/12)</f>
        <v>0</v>
      </c>
      <c r="S248" s="185">
        <f>IF(OR(S201&lt;Opening, S201&gt;Exit_12),0,Expense!$F$82*Expense!$F$83/12)</f>
        <v>0</v>
      </c>
      <c r="T248" s="185">
        <f>IF(OR(T201&lt;Opening, T201&gt;Exit_12),0,Expense!$F$82*Expense!$F$83/12)</f>
        <v>0</v>
      </c>
      <c r="U248" s="185">
        <f>IF(OR(U201&lt;Opening, U201&gt;Exit_12),0,Expense!$F$82*Expense!$F$83/12)</f>
        <v>0</v>
      </c>
      <c r="V248" s="185">
        <f>IF(OR(V201&lt;Opening, V201&gt;Exit_12),0,Expense!$F$82*Expense!$F$83/12)</f>
        <v>0</v>
      </c>
      <c r="W248" s="185">
        <f>IF(OR(W201&lt;Opening, W201&gt;Exit_12),0,Expense!$F$82*Expense!$F$83/12)</f>
        <v>0</v>
      </c>
      <c r="X248" s="185">
        <f>IF(OR(X201&lt;Opening, X201&gt;Exit_12),0,Expense!$F$82*Expense!$F$83/12)</f>
        <v>0</v>
      </c>
      <c r="Y248" s="185">
        <f>IF(OR(Y201&lt;Opening, Y201&gt;Exit_12),0,Expense!$F$82*Expense!$F$83/12)</f>
        <v>0</v>
      </c>
      <c r="Z248" s="185">
        <f>IF(OR(Z201&lt;Opening, Z201&gt;Exit_12),0,Expense!$F$82*Expense!$F$83/12)</f>
        <v>0</v>
      </c>
      <c r="AA248" s="185">
        <f>IF(OR(AA201&lt;Opening, AA201&gt;Exit_12),0,Expense!$F$82*Expense!$F$83/12)</f>
        <v>0</v>
      </c>
      <c r="AB248" s="185">
        <f>IF(OR(AB201&lt;Opening, AB201&gt;Exit_12),0,Expense!$F$82*Expense!$F$83/12)</f>
        <v>0</v>
      </c>
      <c r="AC248" s="185">
        <f>IF(OR(AC201&lt;Opening, AC201&gt;Exit_12),0,Expense!$F$82*Expense!$F$83/12)</f>
        <v>0</v>
      </c>
      <c r="AD248" s="185">
        <f>IF(OR(AD201&lt;Opening, AD201&gt;Exit_12),0,Expense!$F$82*Expense!$F$83/12)</f>
        <v>0</v>
      </c>
      <c r="AE248" s="185">
        <f>IF(OR(AE201&lt;Opening, AE201&gt;Exit_12),0,Expense!$F$82*Expense!$F$83/12)</f>
        <v>0</v>
      </c>
      <c r="AF248" s="185">
        <f>IF(OR(AF201&lt;Opening, AF201&gt;Exit_12),0,Expense!$F$82*Expense!$F$83/12)</f>
        <v>0</v>
      </c>
      <c r="AG248" s="185">
        <f>IF(OR(AG201&lt;Opening, AG201&gt;Exit_12),0,Expense!$F$82*Expense!$F$83/12)</f>
        <v>0</v>
      </c>
      <c r="AH248" s="185">
        <f>IF(OR(AH201&lt;Opening, AH201&gt;Exit_12),0,Expense!$F$82*Expense!$F$83/12)</f>
        <v>0</v>
      </c>
      <c r="AI248" s="185">
        <f>IF(OR(AI201&lt;Opening, AI201&gt;Exit_12),0,Expense!$F$82*Expense!$F$83/12)</f>
        <v>0</v>
      </c>
      <c r="AJ248" s="185">
        <f>IF(OR(AJ201&lt;Opening, AJ201&gt;Exit_12),0,Expense!$F$82*Expense!$F$83/12)</f>
        <v>0</v>
      </c>
      <c r="AK248" s="185">
        <f>IF(OR(AK201&lt;Opening, AK201&gt;Exit_12),0,Expense!$F$82*Expense!$F$83/12)</f>
        <v>0</v>
      </c>
      <c r="AL248" s="185">
        <f>IF(OR(AL201&lt;Opening, AL201&gt;Exit_12),0,Expense!$F$82*Expense!$F$83/12)</f>
        <v>0</v>
      </c>
      <c r="AM248" s="185">
        <f>IF(OR(AM201&lt;Opening, AM201&gt;Exit_12),0,Expense!$F$82*Expense!$F$83/12)</f>
        <v>0</v>
      </c>
      <c r="AN248" s="185">
        <f>IF(OR(AN201&lt;Opening, AN201&gt;Exit_12),0,Expense!$F$82*Expense!$F$83/12)</f>
        <v>0</v>
      </c>
      <c r="AO248" s="185">
        <f>IF(OR(AO201&lt;Opening, AO201&gt;Exit_12),0,Expense!$F$82*Expense!$F$83/12)</f>
        <v>0</v>
      </c>
      <c r="AP248" s="185">
        <f>IF(OR(AP201&lt;Opening, AP201&gt;Exit_12),0,Expense!$F$82*Expense!$F$83/12)</f>
        <v>0</v>
      </c>
      <c r="AQ248" s="185">
        <f>IF(OR(AQ201&lt;Opening, AQ201&gt;Exit_12),0,Expense!$F$82*Expense!$F$83/12)</f>
        <v>0</v>
      </c>
      <c r="AR248" s="185">
        <f>IF(OR(AR201&lt;Opening, AR201&gt;Exit_12),0,Expense!$F$82*Expense!$F$83/12)</f>
        <v>0</v>
      </c>
      <c r="AS248" s="185">
        <f>IF(OR(AS201&lt;Opening, AS201&gt;Exit_12),0,Expense!$F$82*Expense!$F$83/12)</f>
        <v>0</v>
      </c>
      <c r="AT248" s="185">
        <f>IF(OR(AT201&lt;Opening, AT201&gt;Exit_12),0,Expense!$F$82*Expense!$F$83/12)</f>
        <v>0</v>
      </c>
      <c r="AU248" s="185">
        <f>IF(OR(AU201&lt;Opening, AU201&gt;Exit_12),0,Expense!$F$82*Expense!$F$83/12)</f>
        <v>0</v>
      </c>
      <c r="AV248" s="185">
        <f>IF(OR(AV201&lt;Opening, AV201&gt;Exit_12),0,Expense!$F$82*Expense!$F$83/12)</f>
        <v>0</v>
      </c>
      <c r="AW248" s="185">
        <f>IF(OR(AW201&lt;Opening, AW201&gt;Exit_12),0,Expense!$F$82*Expense!$F$83/12)</f>
        <v>0</v>
      </c>
      <c r="AX248" s="185">
        <f>IF(OR(AX201&lt;Opening, AX201&gt;Exit_12),0,Expense!$F$82*Expense!$F$83/12)</f>
        <v>0</v>
      </c>
      <c r="AY248" s="185">
        <f>IF(OR(AY201&lt;Opening, AY201&gt;Exit_12),0,Expense!$F$82*Expense!$F$83/12)</f>
        <v>0</v>
      </c>
      <c r="AZ248" s="185">
        <f>IF(OR(AZ201&lt;Opening, AZ201&gt;Exit_12),0,Expense!$F$82*Expense!$F$83/12)</f>
        <v>0</v>
      </c>
      <c r="BA248" s="185">
        <f>IF(OR(BA201&lt;Opening, BA201&gt;Exit_12),0,Expense!$F$82*Expense!$F$83/12)</f>
        <v>0</v>
      </c>
      <c r="BB248" s="185">
        <f>IF(OR(BB201&lt;Opening, BB201&gt;Exit_12),0,Expense!$F$82*Expense!$F$83/12)</f>
        <v>0</v>
      </c>
      <c r="BC248" s="185">
        <f>IF(OR(BC201&lt;Opening, BC201&gt;Exit_12),0,Expense!$F$82*Expense!$F$83/12)</f>
        <v>0</v>
      </c>
      <c r="BD248" s="185">
        <f>IF(OR(BD201&lt;Opening, BD201&gt;Exit_12),0,Expense!$F$82*Expense!$F$83/12)</f>
        <v>0</v>
      </c>
      <c r="BE248" s="185">
        <f>IF(OR(BE201&lt;Opening, BE201&gt;Exit_12),0,Expense!$F$82*Expense!$F$83/12)</f>
        <v>0</v>
      </c>
      <c r="BF248" s="185">
        <f>IF(OR(BF201&lt;Opening, BF201&gt;Exit_12),0,Expense!$F$82*Expense!$F$83/12)</f>
        <v>0</v>
      </c>
      <c r="BG248" s="185">
        <f>IF(OR(BG201&lt;Opening, BG201&gt;Exit_12),0,Expense!$F$82*Expense!$F$83/12)</f>
        <v>0</v>
      </c>
      <c r="BH248" s="185">
        <f>IF(OR(BH201&lt;Opening, BH201&gt;Exit_12),0,Expense!$F$82*Expense!$F$83/12)</f>
        <v>0</v>
      </c>
      <c r="BI248" s="185">
        <f>IF(OR(BI201&lt;Opening, BI201&gt;Exit_12),0,Expense!$F$82*Expense!$F$83/12)</f>
        <v>0</v>
      </c>
      <c r="BJ248" s="185">
        <f>IF(OR(BJ201&lt;Opening, BJ201&gt;Exit_12),0,Expense!$F$82*Expense!$F$83/12)</f>
        <v>0</v>
      </c>
      <c r="BK248" s="185">
        <f>IF(OR(BK201&lt;Opening, BK201&gt;Exit_12),0,Expense!$F$82*Expense!$F$83/12)</f>
        <v>0</v>
      </c>
      <c r="BL248" s="185">
        <f>IF(OR(BL201&lt;Opening, BL201&gt;Exit_12),0,Expense!$F$82*Expense!$F$83/12)</f>
        <v>0</v>
      </c>
      <c r="BM248" s="185">
        <f>IF(OR(BM201&lt;Opening, BM201&gt;Exit_12),0,Expense!$F$82*Expense!$F$83/12)</f>
        <v>0</v>
      </c>
      <c r="BN248" s="185">
        <f>IF(OR(BN201&lt;Opening, BN201&gt;Exit_12),0,Expense!$F$82*Expense!$F$83/12)</f>
        <v>0</v>
      </c>
      <c r="BO248" s="185">
        <f>IF(OR(BO201&lt;Opening, BO201&gt;Exit_12),0,Expense!$F$82*Expense!$F$83/12)</f>
        <v>0</v>
      </c>
      <c r="BP248" s="185">
        <f>IF(OR(BP201&lt;Opening, BP201&gt;Exit_12),0,Expense!$F$82*Expense!$F$83/12)</f>
        <v>0</v>
      </c>
      <c r="BQ248" s="185">
        <f>IF(OR(BQ201&lt;Opening, BQ201&gt;Exit_12),0,Expense!$F$82*Expense!$F$83/12)</f>
        <v>0</v>
      </c>
      <c r="BR248" s="185">
        <f>IF(OR(BR201&lt;Opening, BR201&gt;Exit_12),0,Expense!$F$82*Expense!$F$83/12)</f>
        <v>0</v>
      </c>
      <c r="BS248" s="185">
        <f>IF(OR(BS201&lt;Opening, BS201&gt;Exit_12),0,Expense!$F$82*Expense!$F$83/12)</f>
        <v>0</v>
      </c>
      <c r="BT248" s="185">
        <f>IF(OR(BT201&lt;Opening, BT201&gt;Exit_12),0,Expense!$F$82*Expense!$F$83/12)</f>
        <v>0</v>
      </c>
      <c r="BU248" s="185">
        <f>IF(OR(BU201&lt;Opening, BU201&gt;Exit_12),0,Expense!$F$82*Expense!$F$83/12)</f>
        <v>0</v>
      </c>
      <c r="BV248" s="185">
        <f>IF(OR(BV201&lt;Opening, BV201&gt;Exit_12),0,Expense!$F$82*Expense!$F$83/12)</f>
        <v>0</v>
      </c>
      <c r="BW248" s="185">
        <f>IF(OR(BW201&lt;Opening, BW201&gt;Exit_12),0,Expense!$F$82*Expense!$F$83/12)</f>
        <v>0</v>
      </c>
      <c r="BX248" s="185">
        <f>IF(OR(BX201&lt;Opening, BX201&gt;Exit_12),0,Expense!$F$82*Expense!$F$83/12)</f>
        <v>0</v>
      </c>
      <c r="BY248" s="185">
        <f>IF(OR(BY201&lt;Opening, BY201&gt;Exit_12),0,Expense!$F$82*Expense!$F$83/12)</f>
        <v>0</v>
      </c>
      <c r="BZ248" s="185">
        <f>IF(OR(BZ201&lt;Opening, BZ201&gt;Exit_12),0,Expense!$F$82*Expense!$F$83/12)</f>
        <v>0</v>
      </c>
      <c r="CA248" s="185">
        <f>IF(OR(CA201&lt;Opening, CA201&gt;Exit_12),0,Expense!$F$82*Expense!$F$83/12)</f>
        <v>40000</v>
      </c>
      <c r="CB248" s="185">
        <f>IF(OR(CB201&lt;Opening, CB201&gt;Exit_12),0,Expense!$F$82*Expense!$F$83/12)</f>
        <v>40000</v>
      </c>
      <c r="CC248" s="185">
        <f>IF(OR(CC201&lt;Opening, CC201&gt;Exit_12),0,Expense!$F$82*Expense!$F$83/12)</f>
        <v>40000</v>
      </c>
      <c r="CD248" s="185">
        <f>IF(OR(CD201&lt;Opening, CD201&gt;Exit_12),0,Expense!$F$82*Expense!$F$83/12)</f>
        <v>40000</v>
      </c>
      <c r="CE248" s="185">
        <f>IF(OR(CE201&lt;Opening, CE201&gt;Exit_12),0,Expense!$F$82*Expense!$F$83/12)</f>
        <v>40000</v>
      </c>
      <c r="CF248" s="185">
        <f>IF(OR(CF201&lt;Opening, CF201&gt;Exit_12),0,Expense!$F$82*Expense!$F$83/12)</f>
        <v>40000</v>
      </c>
      <c r="CG248" s="185">
        <f>IF(OR(CG201&lt;Opening, CG201&gt;Exit_12),0,Expense!$F$82*Expense!$F$83/12)</f>
        <v>40000</v>
      </c>
      <c r="CH248" s="185">
        <f>IF(OR(CH201&lt;Opening, CH201&gt;Exit_12),0,Expense!$F$82*Expense!$F$83/12)</f>
        <v>40000</v>
      </c>
      <c r="CI248" s="185">
        <f>IF(OR(CI201&lt;Opening, CI201&gt;Exit_12),0,Expense!$F$82*Expense!$F$83/12)</f>
        <v>40000</v>
      </c>
      <c r="CJ248" s="185">
        <f>IF(OR(CJ201&lt;Opening, CJ201&gt;Exit_12),0,Expense!$F$82*Expense!$F$83/12)</f>
        <v>40000</v>
      </c>
      <c r="CK248" s="185">
        <f>IF(OR(CK201&lt;Opening, CK201&gt;Exit_12),0,Expense!$F$82*Expense!$F$83/12)</f>
        <v>40000</v>
      </c>
      <c r="CL248" s="185">
        <f>IF(OR(CL201&lt;Opening, CL201&gt;Exit_12),0,Expense!$F$82*Expense!$F$83/12)</f>
        <v>40000</v>
      </c>
      <c r="CM248" s="185">
        <f>IF(OR(CM201&lt;Opening, CM201&gt;Exit_12),0,Expense!$F$82*Expense!$F$83/12)</f>
        <v>40000</v>
      </c>
      <c r="CN248" s="185">
        <f>IF(OR(CN201&lt;Opening, CN201&gt;Exit_12),0,Expense!$F$82*Expense!$F$83/12)</f>
        <v>40000</v>
      </c>
      <c r="CO248" s="185">
        <f>IF(OR(CO201&lt;Opening, CO201&gt;Exit_12),0,Expense!$F$82*Expense!$F$83/12)</f>
        <v>40000</v>
      </c>
      <c r="CP248" s="185">
        <f>IF(OR(CP201&lt;Opening, CP201&gt;Exit_12),0,Expense!$F$82*Expense!$F$83/12)</f>
        <v>40000</v>
      </c>
      <c r="CQ248" s="185">
        <f>IF(OR(CQ201&lt;Opening, CQ201&gt;Exit_12),0,Expense!$F$82*Expense!$F$83/12)</f>
        <v>40000</v>
      </c>
      <c r="CR248" s="185">
        <f>IF(OR(CR201&lt;Opening, CR201&gt;Exit_12),0,Expense!$F$82*Expense!$F$83/12)</f>
        <v>40000</v>
      </c>
      <c r="CS248" s="185">
        <f>IF(OR(CS201&lt;Opening, CS201&gt;Exit_12),0,Expense!$F$82*Expense!$F$83/12)</f>
        <v>40000</v>
      </c>
      <c r="CT248" s="185">
        <f>IF(OR(CT201&lt;Opening, CT201&gt;Exit_12),0,Expense!$F$82*Expense!$F$83/12)</f>
        <v>40000</v>
      </c>
      <c r="CU248" s="185">
        <f>IF(OR(CU201&lt;Opening, CU201&gt;Exit_12),0,Expense!$F$82*Expense!$F$83/12)</f>
        <v>40000</v>
      </c>
      <c r="CV248" s="185">
        <f>IF(OR(CV201&lt;Opening, CV201&gt;Exit_12),0,Expense!$F$82*Expense!$F$83/12)</f>
        <v>40000</v>
      </c>
      <c r="CW248" s="185">
        <f>IF(OR(CW201&lt;Opening, CW201&gt;Exit_12),0,Expense!$F$82*Expense!$F$83/12)</f>
        <v>40000</v>
      </c>
      <c r="CX248" s="185">
        <f>IF(OR(CX201&lt;Opening, CX201&gt;Exit_12),0,Expense!$F$82*Expense!$F$83/12)</f>
        <v>40000</v>
      </c>
      <c r="CY248" s="185">
        <f>IF(OR(CY201&lt;Opening, CY201&gt;Exit_12),0,Expense!$F$82*Expense!$F$83/12)</f>
        <v>40000</v>
      </c>
      <c r="CZ248" s="185">
        <f>IF(OR(CZ201&lt;Opening, CZ201&gt;Exit_12),0,Expense!$F$82*Expense!$F$83/12)</f>
        <v>40000</v>
      </c>
      <c r="DA248" s="185">
        <f>IF(OR(DA201&lt;Opening, DA201&gt;Exit_12),0,Expense!$F$82*Expense!$F$83/12)</f>
        <v>40000</v>
      </c>
      <c r="DB248" s="185">
        <f>IF(OR(DB201&lt;Opening, DB201&gt;Exit_12),0,Expense!$F$82*Expense!$F$83/12)</f>
        <v>40000</v>
      </c>
      <c r="DC248" s="185">
        <f>IF(OR(DC201&lt;Opening, DC201&gt;Exit_12),0,Expense!$F$82*Expense!$F$83/12)</f>
        <v>40000</v>
      </c>
      <c r="DD248" s="185">
        <f>IF(OR(DD201&lt;Opening, DD201&gt;Exit_12),0,Expense!$F$82*Expense!$F$83/12)</f>
        <v>40000</v>
      </c>
      <c r="DE248" s="185">
        <f>IF(OR(DE201&lt;Opening, DE201&gt;Exit_12),0,Expense!$F$82*Expense!$F$83/12)</f>
        <v>40000</v>
      </c>
      <c r="DF248" s="185">
        <f>IF(OR(DF201&lt;Opening, DF201&gt;Exit_12),0,Expense!$F$82*Expense!$F$83/12)</f>
        <v>40000</v>
      </c>
      <c r="DG248" s="185">
        <f>IF(OR(DG201&lt;Opening, DG201&gt;Exit_12),0,Expense!$F$82*Expense!$F$83/12)</f>
        <v>40000</v>
      </c>
      <c r="DH248" s="185">
        <f>IF(OR(DH201&lt;Opening, DH201&gt;Exit_12),0,Expense!$F$82*Expense!$F$83/12)</f>
        <v>40000</v>
      </c>
      <c r="DI248" s="185">
        <f>IF(OR(DI201&lt;Opening, DI201&gt;Exit_12),0,Expense!$F$82*Expense!$F$83/12)</f>
        <v>40000</v>
      </c>
      <c r="DJ248" s="185">
        <f>IF(OR(DJ201&lt;Opening, DJ201&gt;Exit_12),0,Expense!$F$82*Expense!$F$83/12)</f>
        <v>40000</v>
      </c>
      <c r="DK248" s="185">
        <f>IF(OR(DK201&lt;Opening, DK201&gt;Exit_12),0,Expense!$F$82*Expense!$F$83/12)</f>
        <v>40000</v>
      </c>
      <c r="DL248" s="185">
        <f>IF(OR(DL201&lt;Opening, DL201&gt;Exit_12),0,Expense!$F$82*Expense!$F$83/12)</f>
        <v>40000</v>
      </c>
      <c r="DM248" s="185">
        <f>IF(OR(DM201&lt;Opening, DM201&gt;Exit_12),0,Expense!$F$82*Expense!$F$83/12)</f>
        <v>40000</v>
      </c>
      <c r="DN248" s="185">
        <f>IF(OR(DN201&lt;Opening, DN201&gt;Exit_12),0,Expense!$F$82*Expense!$F$83/12)</f>
        <v>40000</v>
      </c>
      <c r="DO248" s="185">
        <f>IF(OR(DO201&lt;Opening, DO201&gt;Exit_12),0,Expense!$F$82*Expense!$F$83/12)</f>
        <v>40000</v>
      </c>
      <c r="DP248" s="185">
        <f>IF(OR(DP201&lt;Opening, DP201&gt;Exit_12),0,Expense!$F$82*Expense!$F$83/12)</f>
        <v>40000</v>
      </c>
      <c r="DQ248" s="185">
        <f>IF(OR(DQ201&lt;Opening, DQ201&gt;Exit_12),0,Expense!$F$82*Expense!$F$83/12)</f>
        <v>40000</v>
      </c>
      <c r="DR248" s="185">
        <f>IF(OR(DR201&lt;Opening, DR201&gt;Exit_12),0,Expense!$F$82*Expense!$F$83/12)</f>
        <v>40000</v>
      </c>
      <c r="DS248" s="185">
        <f>IF(OR(DS201&lt;Opening, DS201&gt;Exit_12),0,Expense!$F$82*Expense!$F$83/12)</f>
        <v>40000</v>
      </c>
      <c r="DT248" s="185">
        <f>IF(OR(DT201&lt;Opening, DT201&gt;Exit_12),0,Expense!$F$82*Expense!$F$83/12)</f>
        <v>40000</v>
      </c>
      <c r="DU248" s="185">
        <f>IF(OR(DU201&lt;Opening, DU201&gt;Exit_12),0,Expense!$F$82*Expense!$F$83/12)</f>
        <v>40000</v>
      </c>
      <c r="DV248" s="185">
        <f>IF(OR(DV201&lt;Opening, DV201&gt;Exit_12),0,Expense!$F$82*Expense!$F$83/12)</f>
        <v>40000</v>
      </c>
      <c r="DW248" s="185">
        <f>IF(OR(DW201&lt;Opening, DW201&gt;Exit_12),0,Expense!$F$82*Expense!$F$83/12)</f>
        <v>40000</v>
      </c>
      <c r="DX248" s="185">
        <f>IF(OR(DX201&lt;Opening, DX201&gt;Exit_12),0,Expense!$F$82*Expense!$F$83/12)</f>
        <v>40000</v>
      </c>
      <c r="DY248" s="185">
        <f>IF(OR(DY201&lt;Opening, DY201&gt;Exit_12),0,Expense!$F$82*Expense!$F$83/12)</f>
        <v>40000</v>
      </c>
      <c r="DZ248" s="185">
        <f>IF(OR(DZ201&lt;Opening, DZ201&gt;Exit_12),0,Expense!$F$82*Expense!$F$83/12)</f>
        <v>40000</v>
      </c>
      <c r="EA248" s="185">
        <f>IF(OR(EA201&lt;Opening, EA201&gt;Exit_12),0,Expense!$F$82*Expense!$F$83/12)</f>
        <v>40000</v>
      </c>
      <c r="EB248" s="185">
        <f>IF(OR(EB201&lt;Opening, EB201&gt;Exit_12),0,Expense!$F$82*Expense!$F$83/12)</f>
        <v>40000</v>
      </c>
      <c r="EC248" s="185">
        <f>IF(OR(EC201&lt;Opening, EC201&gt;Exit_12),0,Expense!$F$82*Expense!$F$83/12)</f>
        <v>40000</v>
      </c>
      <c r="ED248" s="185">
        <f>IF(OR(ED201&lt;Opening, ED201&gt;Exit_12),0,Expense!$F$82*Expense!$F$83/12)</f>
        <v>40000</v>
      </c>
      <c r="EE248" s="185">
        <f>IF(OR(EE201&lt;Opening, EE201&gt;Exit_12),0,Expense!$F$82*Expense!$F$83/12)</f>
        <v>40000</v>
      </c>
      <c r="EF248" s="185">
        <f>IF(OR(EF201&lt;Opening, EF201&gt;Exit_12),0,Expense!$F$82*Expense!$F$83/12)</f>
        <v>40000</v>
      </c>
      <c r="EG248" s="185">
        <f>IF(OR(EG201&lt;Opening, EG201&gt;Exit_12),0,Expense!$F$82*Expense!$F$83/12)</f>
        <v>40000</v>
      </c>
      <c r="EH248" s="185">
        <f>IF(OR(EH201&lt;Opening, EH201&gt;Exit_12),0,Expense!$F$82*Expense!$F$83/12)</f>
        <v>40000</v>
      </c>
      <c r="EI248" s="185">
        <f>IF(OR(EI201&lt;Opening, EI201&gt;Exit_12),0,Expense!$F$82*Expense!$F$83/12)</f>
        <v>40000</v>
      </c>
      <c r="EJ248" s="185">
        <f>IF(OR(EJ201&lt;Opening, EJ201&gt;Exit_12),0,Expense!$F$82*Expense!$F$83/12)</f>
        <v>40000</v>
      </c>
      <c r="EK248" s="185">
        <f>IF(OR(EK201&lt;Opening, EK201&gt;Exit_12),0,Expense!$F$82*Expense!$F$83/12)</f>
        <v>40000</v>
      </c>
      <c r="EL248" s="185">
        <f>IF(OR(EL201&lt;Opening, EL201&gt;Exit_12),0,Expense!$F$82*Expense!$F$83/12)</f>
        <v>40000</v>
      </c>
      <c r="EM248" s="185">
        <f>IF(OR(EM201&lt;Opening, EM201&gt;Exit_12),0,Expense!$F$82*Expense!$F$83/12)</f>
        <v>40000</v>
      </c>
      <c r="EN248" s="185">
        <f>IF(OR(EN201&lt;Opening, EN201&gt;Exit_12),0,Expense!$F$82*Expense!$F$83/12)</f>
        <v>40000</v>
      </c>
      <c r="EO248" s="185">
        <f>IF(OR(EO201&lt;Opening, EO201&gt;Exit_12),0,Expense!$F$82*Expense!$F$83/12)</f>
        <v>40000</v>
      </c>
      <c r="EP248" s="185">
        <f>IF(OR(EP201&lt;Opening, EP201&gt;Exit_12),0,Expense!$F$82*Expense!$F$83/12)</f>
        <v>40000</v>
      </c>
      <c r="EQ248" s="185">
        <f>IF(OR(EQ201&lt;Opening, EQ201&gt;Exit_12),0,Expense!$F$82*Expense!$F$83/12)</f>
        <v>40000</v>
      </c>
      <c r="ER248" s="185">
        <f>IF(OR(ER201&lt;Opening, ER201&gt;Exit_12),0,Expense!$F$82*Expense!$F$83/12)</f>
        <v>40000</v>
      </c>
      <c r="ES248" s="185">
        <f>IF(OR(ES201&lt;Opening, ES201&gt;Exit_12),0,Expense!$F$82*Expense!$F$83/12)</f>
        <v>40000</v>
      </c>
      <c r="ET248" s="185">
        <f>IF(OR(ET201&lt;Opening, ET201&gt;Exit_12),0,Expense!$F$82*Expense!$F$83/12)</f>
        <v>40000</v>
      </c>
      <c r="EU248" s="185">
        <f>IF(OR(EU201&lt;Opening, EU201&gt;Exit_12),0,Expense!$F$82*Expense!$F$83/12)</f>
        <v>40000</v>
      </c>
      <c r="EV248" s="185">
        <f>IF(OR(EV201&lt;Opening, EV201&gt;Exit_12),0,Expense!$F$82*Expense!$F$83/12)</f>
        <v>40000</v>
      </c>
      <c r="EW248" s="185">
        <f>IF(OR(EW201&lt;Opening, EW201&gt;Exit_12),0,Expense!$F$82*Expense!$F$83/12)</f>
        <v>40000</v>
      </c>
      <c r="EX248" s="185">
        <f>IF(OR(EX201&lt;Opening, EX201&gt;Exit_12),0,Expense!$F$82*Expense!$F$83/12)</f>
        <v>40000</v>
      </c>
      <c r="EY248" s="185">
        <f>IF(OR(EY201&lt;Opening, EY201&gt;Exit_12),0,Expense!$F$82*Expense!$F$83/12)</f>
        <v>40000</v>
      </c>
      <c r="EZ248" s="185">
        <f>IF(OR(EZ201&lt;Opening, EZ201&gt;Exit_12),0,Expense!$F$82*Expense!$F$83/12)</f>
        <v>40000</v>
      </c>
      <c r="FA248" s="185">
        <f>IF(OR(FA201&lt;Opening, FA201&gt;Exit_12),0,Expense!$F$82*Expense!$F$83/12)</f>
        <v>40000</v>
      </c>
      <c r="FB248" s="185">
        <f>IF(OR(FB201&lt;Opening, FB201&gt;Exit_12),0,Expense!$F$82*Expense!$F$83/12)</f>
        <v>40000</v>
      </c>
      <c r="FC248" s="185">
        <f>IF(OR(FC201&lt;Opening, FC201&gt;Exit_12),0,Expense!$F$82*Expense!$F$83/12)</f>
        <v>40000</v>
      </c>
      <c r="FD248" s="185">
        <f>IF(OR(FD201&lt;Opening, FD201&gt;Exit_12),0,Expense!$F$82*Expense!$F$83/12)</f>
        <v>40000</v>
      </c>
      <c r="FE248" s="185">
        <f>IF(OR(FE201&lt;Opening, FE201&gt;Exit_12),0,Expense!$F$82*Expense!$F$83/12)</f>
        <v>40000</v>
      </c>
      <c r="FF248" s="185">
        <f>IF(OR(FF201&lt;Opening, FF201&gt;Exit_12),0,Expense!$F$82*Expense!$F$83/12)</f>
        <v>40000</v>
      </c>
      <c r="FG248" s="185">
        <f>IF(OR(FG201&lt;Opening, FG201&gt;Exit_12),0,Expense!$F$82*Expense!$F$83/12)</f>
        <v>40000</v>
      </c>
      <c r="FH248" s="185">
        <f>IF(OR(FH201&lt;Opening, FH201&gt;Exit_12),0,Expense!$F$82*Expense!$F$83/12)</f>
        <v>40000</v>
      </c>
      <c r="FI248" s="185">
        <f>IF(OR(FI201&lt;Opening, FI201&gt;Exit_12),0,Expense!$F$82*Expense!$F$83/12)</f>
        <v>40000</v>
      </c>
      <c r="FJ248" s="185">
        <f>IF(OR(FJ201&lt;Opening, FJ201&gt;Exit_12),0,Expense!$F$82*Expense!$F$83/12)</f>
        <v>40000</v>
      </c>
      <c r="FK248" s="185">
        <f>IF(OR(FK201&lt;Opening, FK201&gt;Exit_12),0,Expense!$F$82*Expense!$F$83/12)</f>
        <v>0</v>
      </c>
      <c r="FL248" s="185">
        <f>IF(OR(FL201&lt;Opening, FL201&gt;Exit_12),0,Expense!$F$82*Expense!$F$83/12)</f>
        <v>0</v>
      </c>
      <c r="FM248" s="185">
        <f>IF(OR(FM201&lt;Opening, FM201&gt;Exit_12),0,Expense!$F$82*Expense!$F$83/12)</f>
        <v>0</v>
      </c>
      <c r="FN248" s="185">
        <f>IF(OR(FN201&lt;Opening, FN201&gt;Exit_12),0,Expense!$F$82*Expense!$F$83/12)</f>
        <v>0</v>
      </c>
      <c r="FO248" s="185">
        <f>IF(OR(FO201&lt;Opening, FO201&gt;Exit_12),0,Expense!$F$82*Expense!$F$83/12)</f>
        <v>0</v>
      </c>
      <c r="FP248" s="185">
        <f>IF(OR(FP201&lt;Opening, FP201&gt;Exit_12),0,Expense!$F$82*Expense!$F$83/12)</f>
        <v>0</v>
      </c>
      <c r="FQ248" s="185">
        <f>IF(OR(FQ201&lt;Opening, FQ201&gt;Exit_12),0,Expense!$F$82*Expense!$F$83/12)</f>
        <v>0</v>
      </c>
      <c r="FR248" s="185">
        <f>IF(OR(FR201&lt;Opening, FR201&gt;Exit_12),0,Expense!$F$82*Expense!$F$83/12)</f>
        <v>0</v>
      </c>
      <c r="FS248" s="185">
        <f>IF(OR(FS201&lt;Opening, FS201&gt;Exit_12),0,Expense!$F$82*Expense!$F$83/12)</f>
        <v>0</v>
      </c>
      <c r="FT248" s="185">
        <f>IF(OR(FT201&lt;Opening, FT201&gt;Exit_12),0,Expense!$F$82*Expense!$F$83/12)</f>
        <v>0</v>
      </c>
      <c r="FU248" s="185">
        <f>IF(OR(FU201&lt;Opening, FU201&gt;Exit_12),0,Expense!$F$82*Expense!$F$83/12)</f>
        <v>0</v>
      </c>
      <c r="FV248" s="185">
        <f>IF(OR(FV201&lt;Opening, FV201&gt;Exit_12),0,Expense!$F$82*Expense!$F$83/12)</f>
        <v>0</v>
      </c>
      <c r="FW248" s="185">
        <f>IF(OR(FW201&lt;Opening, FW201&gt;Exit_12),0,Expense!$F$82*Expense!$F$83/12)</f>
        <v>0</v>
      </c>
      <c r="FX248" s="185">
        <f>IF(OR(FX201&lt;Opening, FX201&gt;Exit_12),0,Expense!$F$82*Expense!$F$83/12)</f>
        <v>0</v>
      </c>
      <c r="FY248" s="185">
        <f>IF(OR(FY201&lt;Opening, FY201&gt;Exit_12),0,Expense!$F$82*Expense!$F$83/12)</f>
        <v>0</v>
      </c>
      <c r="FZ248" s="185">
        <f>IF(OR(FZ201&lt;Opening, FZ201&gt;Exit_12),0,Expense!$F$82*Expense!$F$83/12)</f>
        <v>0</v>
      </c>
      <c r="GA248" s="185">
        <f>IF(OR(GA201&lt;Opening, GA201&gt;Exit_12),0,Expense!$F$82*Expense!$F$83/12)</f>
        <v>0</v>
      </c>
      <c r="GB248" s="185">
        <f>IF(OR(GB201&lt;Opening, GB201&gt;Exit_12),0,Expense!$F$82*Expense!$F$83/12)</f>
        <v>0</v>
      </c>
      <c r="GC248" s="185">
        <f>IF(OR(GC201&lt;Opening, GC201&gt;Exit_12),0,Expense!$F$82*Expense!$F$83/12)</f>
        <v>0</v>
      </c>
      <c r="GD248" s="185">
        <f>IF(OR(GD201&lt;Opening, GD201&gt;Exit_12),0,Expense!$F$82*Expense!$F$83/12)</f>
        <v>0</v>
      </c>
      <c r="GE248" s="185">
        <f>IF(OR(GE201&lt;Opening, GE201&gt;Exit_12),0,Expense!$F$82*Expense!$F$83/12)</f>
        <v>0</v>
      </c>
      <c r="GF248" s="185">
        <f>IF(OR(GF201&lt;Opening, GF201&gt;Exit_12),0,Expense!$F$82*Expense!$F$83/12)</f>
        <v>0</v>
      </c>
      <c r="GG248" s="185">
        <f>IF(OR(GG201&lt;Opening, GG201&gt;Exit_12),0,Expense!$F$82*Expense!$F$83/12)</f>
        <v>0</v>
      </c>
      <c r="GH248" s="185">
        <f>IF(OR(GH201&lt;Opening, GH201&gt;Exit_12),0,Expense!$F$82*Expense!$F$83/12)</f>
        <v>0</v>
      </c>
      <c r="GI248" s="185">
        <f>IF(OR(GI201&lt;Opening, GI201&gt;Exit_12),0,Expense!$F$82*Expense!$F$83/12)</f>
        <v>0</v>
      </c>
      <c r="GJ248" s="185">
        <f>IF(OR(GJ201&lt;Opening, GJ201&gt;Exit_12),0,Expense!$F$82*Expense!$F$83/12)</f>
        <v>0</v>
      </c>
      <c r="GK248" s="185">
        <f>IF(OR(GK201&lt;Opening, GK201&gt;Exit_12),0,Expense!$F$82*Expense!$F$83/12)</f>
        <v>0</v>
      </c>
      <c r="GL248" s="185">
        <f>IF(OR(GL201&lt;Opening, GL201&gt;Exit_12),0,Expense!$F$82*Expense!$F$83/12)</f>
        <v>0</v>
      </c>
      <c r="GM248" s="185">
        <f>IF(OR(GM201&lt;Opening, GM201&gt;Exit_12),0,Expense!$F$82*Expense!$F$83/12)</f>
        <v>0</v>
      </c>
      <c r="GN248" s="185">
        <f>IF(OR(GN201&lt;Opening, GN201&gt;Exit_12),0,Expense!$F$82*Expense!$F$83/12)</f>
        <v>0</v>
      </c>
      <c r="GO248" s="185">
        <f>IF(OR(GO201&lt;Opening, GO201&gt;Exit_12),0,Expense!$F$82*Expense!$F$83/12)</f>
        <v>0</v>
      </c>
      <c r="GP248" s="185">
        <f>IF(OR(GP201&lt;Opening, GP201&gt;Exit_12),0,Expense!$F$82*Expense!$F$83/12)</f>
        <v>0</v>
      </c>
      <c r="GQ248" s="185">
        <f>IF(OR(GQ201&lt;Opening, GQ201&gt;Exit_12),0,Expense!$F$82*Expense!$F$83/12)</f>
        <v>0</v>
      </c>
      <c r="GR248" s="185">
        <f>IF(OR(GR201&lt;Opening, GR201&gt;Exit_12),0,Expense!$F$82*Expense!$F$83/12)</f>
        <v>0</v>
      </c>
      <c r="GS248" s="185">
        <f>IF(OR(GS201&lt;Opening, GS201&gt;Exit_12),0,Expense!$F$82*Expense!$F$83/12)</f>
        <v>0</v>
      </c>
      <c r="GT248" s="185">
        <f>IF(OR(GT201&lt;Opening, GT201&gt;Exit_12),0,Expense!$F$82*Expense!$F$83/12)</f>
        <v>0</v>
      </c>
      <c r="GU248" s="185">
        <f>IF(OR(GU201&lt;Opening, GU201&gt;Exit_12),0,Expense!$F$82*Expense!$F$83/12)</f>
        <v>0</v>
      </c>
      <c r="GV248" s="185">
        <f>IF(OR(GV201&lt;Opening, GV201&gt;Exit_12),0,Expense!$F$82*Expense!$F$83/12)</f>
        <v>0</v>
      </c>
      <c r="GW248" s="185">
        <f>IF(OR(GW201&lt;Opening, GW201&gt;Exit_12),0,Expense!$F$82*Expense!$F$83/12)</f>
        <v>0</v>
      </c>
      <c r="GX248" s="185">
        <f>IF(OR(GX201&lt;Opening, GX201&gt;Exit_12),0,Expense!$F$82*Expense!$F$83/12)</f>
        <v>0</v>
      </c>
      <c r="GY248" s="185">
        <f>IF(OR(GY201&lt;Opening, GY201&gt;Exit_12),0,Expense!$F$82*Expense!$F$83/12)</f>
        <v>0</v>
      </c>
      <c r="GZ248" s="185">
        <f>IF(OR(GZ201&lt;Opening, GZ201&gt;Exit_12),0,Expense!$F$82*Expense!$F$83/12)</f>
        <v>0</v>
      </c>
      <c r="HA248" s="185">
        <f>IF(OR(HA201&lt;Opening, HA201&gt;Exit_12),0,Expense!$F$82*Expense!$F$83/12)</f>
        <v>0</v>
      </c>
      <c r="HB248" s="185">
        <f>IF(OR(HB201&lt;Opening, HB201&gt;Exit_12),0,Expense!$F$82*Expense!$F$83/12)</f>
        <v>0</v>
      </c>
      <c r="HC248" s="185">
        <f>IF(OR(HC201&lt;Opening, HC201&gt;Exit_12),0,Expense!$F$82*Expense!$F$83/12)</f>
        <v>0</v>
      </c>
      <c r="HD248" s="185">
        <f>IF(OR(HD201&lt;Opening, HD201&gt;Exit_12),0,Expense!$F$82*Expense!$F$83/12)</f>
        <v>0</v>
      </c>
      <c r="HE248" s="185">
        <f>IF(OR(HE201&lt;Opening, HE201&gt;Exit_12),0,Expense!$F$82*Expense!$F$83/12)</f>
        <v>0</v>
      </c>
      <c r="HF248" s="185">
        <f>IF(OR(HF201&lt;Opening, HF201&gt;Exit_12),0,Expense!$F$82*Expense!$F$83/12)</f>
        <v>0</v>
      </c>
      <c r="HG248" s="185">
        <f>IF(OR(HG201&lt;Opening, HG201&gt;Exit_12),0,Expense!$F$82*Expense!$F$83/12)</f>
        <v>0</v>
      </c>
      <c r="HH248" s="185">
        <f>IF(OR(HH201&lt;Opening, HH201&gt;Exit_12),0,Expense!$F$82*Expense!$F$83/12)</f>
        <v>0</v>
      </c>
      <c r="HI248" s="185">
        <f>IF(OR(HI201&lt;Opening, HI201&gt;Exit_12),0,Expense!$F$82*Expense!$F$83/12)</f>
        <v>0</v>
      </c>
      <c r="HJ248" s="185">
        <f>IF(OR(HJ201&lt;Opening, HJ201&gt;Exit_12),0,Expense!$F$82*Expense!$F$83/12)</f>
        <v>0</v>
      </c>
      <c r="HK248" s="185">
        <f>IF(OR(HK201&lt;Opening, HK201&gt;Exit_12),0,Expense!$F$82*Expense!$F$83/12)</f>
        <v>0</v>
      </c>
      <c r="HL248" s="185">
        <f>IF(OR(HL201&lt;Opening, HL201&gt;Exit_12),0,Expense!$F$82*Expense!$F$83/12)</f>
        <v>0</v>
      </c>
      <c r="HM248" s="185">
        <f>IF(OR(HM201&lt;Opening, HM201&gt;Exit_12),0,Expense!$F$82*Expense!$F$83/12)</f>
        <v>0</v>
      </c>
      <c r="HN248" s="185">
        <f>IF(OR(HN201&lt;Opening, HN201&gt;Exit_12),0,Expense!$F$82*Expense!$F$83/12)</f>
        <v>0</v>
      </c>
      <c r="HO248" s="185">
        <f>IF(OR(HO201&lt;Opening, HO201&gt;Exit_12),0,Expense!$F$82*Expense!$F$83/12)</f>
        <v>0</v>
      </c>
      <c r="HP248" s="185">
        <f>IF(OR(HP201&lt;Opening, HP201&gt;Exit_12),0,Expense!$F$82*Expense!$F$83/12)</f>
        <v>0</v>
      </c>
      <c r="HQ248" s="185">
        <f>IF(OR(HQ201&lt;Opening, HQ201&gt;Exit_12),0,Expense!$F$82*Expense!$F$83/12)</f>
        <v>0</v>
      </c>
      <c r="HR248" s="185">
        <f>IF(OR(HR201&lt;Opening, HR201&gt;Exit_12),0,Expense!$F$82*Expense!$F$83/12)</f>
        <v>0</v>
      </c>
      <c r="HS248" s="185">
        <f>IF(OR(HS201&lt;Opening, HS201&gt;Exit_12),0,Expense!$F$82*Expense!$F$83/12)</f>
        <v>0</v>
      </c>
      <c r="HT248" s="185">
        <f>IF(OR(HT201&lt;Opening, HT201&gt;Exit_12),0,Expense!$F$82*Expense!$F$83/12)</f>
        <v>0</v>
      </c>
      <c r="HU248" s="185">
        <f>IF(OR(HU201&lt;Opening, HU201&gt;Exit_12),0,Expense!$F$82*Expense!$F$83/12)</f>
        <v>0</v>
      </c>
      <c r="HV248" s="185">
        <f>IF(OR(HV201&lt;Opening, HV201&gt;Exit_12),0,Expense!$F$82*Expense!$F$83/12)</f>
        <v>0</v>
      </c>
      <c r="HW248" s="185">
        <f>IF(OR(HW201&lt;Opening, HW201&gt;Exit_12),0,Expense!$F$82*Expense!$F$83/12)</f>
        <v>0</v>
      </c>
      <c r="HX248" s="185">
        <f>IF(OR(HX201&lt;Opening, HX201&gt;Exit_12),0,Expense!$F$82*Expense!$F$83/12)</f>
        <v>0</v>
      </c>
      <c r="HY248" s="185">
        <f>IF(OR(HY201&lt;Opening, HY201&gt;Exit_12),0,Expense!$F$82*Expense!$F$83/12)</f>
        <v>0</v>
      </c>
      <c r="HZ248" s="185">
        <f>IF(OR(HZ201&lt;Opening, HZ201&gt;Exit_12),0,Expense!$F$82*Expense!$F$83/12)</f>
        <v>0</v>
      </c>
      <c r="IA248" s="185">
        <f>IF(OR(IA201&lt;Opening, IA201&gt;Exit_12),0,Expense!$F$82*Expense!$F$83/12)</f>
        <v>0</v>
      </c>
      <c r="IB248" s="185">
        <f>IF(OR(IB201&lt;Opening, IB201&gt;Exit_12),0,Expense!$F$82*Expense!$F$83/12)</f>
        <v>0</v>
      </c>
      <c r="IC248" s="185">
        <f>IF(OR(IC201&lt;Opening, IC201&gt;Exit_12),0,Expense!$F$82*Expense!$F$83/12)</f>
        <v>0</v>
      </c>
      <c r="ID248" s="185">
        <f>IF(OR(ID201&lt;Opening, ID201&gt;Exit_12),0,Expense!$F$82*Expense!$F$83/12)</f>
        <v>0</v>
      </c>
      <c r="IE248" s="185">
        <f>IF(OR(IE201&lt;Opening, IE201&gt;Exit_12),0,Expense!$F$82*Expense!$F$83/12)</f>
        <v>0</v>
      </c>
      <c r="IF248" s="185">
        <f>IF(OR(IF201&lt;Opening, IF201&gt;Exit_12),0,Expense!$F$82*Expense!$F$83/12)</f>
        <v>0</v>
      </c>
      <c r="IG248" s="185">
        <f>IF(OR(IG201&lt;Opening, IG201&gt;Exit_12),0,Expense!$F$82*Expense!$F$83/12)</f>
        <v>0</v>
      </c>
      <c r="IH248" s="185">
        <f>IF(OR(IH201&lt;Opening, IH201&gt;Exit_12),0,Expense!$F$82*Expense!$F$83/12)</f>
        <v>0</v>
      </c>
      <c r="II248" s="185">
        <f>IF(OR(II201&lt;Opening, II201&gt;Exit_12),0,Expense!$F$82*Expense!$F$83/12)</f>
        <v>0</v>
      </c>
      <c r="IJ248" s="185">
        <f>IF(OR(IJ201&lt;Opening, IJ201&gt;Exit_12),0,Expense!$F$82*Expense!$F$83/12)</f>
        <v>0</v>
      </c>
      <c r="IK248" s="185">
        <f>IF(OR(IK201&lt;Opening, IK201&gt;Exit_12),0,Expense!$F$82*Expense!$F$83/12)</f>
        <v>0</v>
      </c>
      <c r="IL248" s="185">
        <f>IF(OR(IL201&lt;Opening, IL201&gt;Exit_12),0,Expense!$F$82*Expense!$F$83/12)</f>
        <v>0</v>
      </c>
      <c r="IM248" s="185">
        <f>IF(OR(IM201&lt;Opening, IM201&gt;Exit_12),0,Expense!$F$82*Expense!$F$83/12)</f>
        <v>0</v>
      </c>
      <c r="IN248" s="185">
        <f>IF(OR(IN201&lt;Opening, IN201&gt;Exit_12),0,Expense!$F$82*Expense!$F$83/12)</f>
        <v>0</v>
      </c>
      <c r="IO248" s="185">
        <f>IF(OR(IO201&lt;Opening, IO201&gt;Exit_12),0,Expense!$F$82*Expense!$F$83/12)</f>
        <v>0</v>
      </c>
      <c r="IP248" s="185">
        <f>IF(OR(IP201&lt;Opening, IP201&gt;Exit_12),0,Expense!$F$82*Expense!$F$83/12)</f>
        <v>0</v>
      </c>
      <c r="IQ248" s="185">
        <f>IF(OR(IQ201&lt;Opening, IQ201&gt;Exit_12),0,Expense!$F$82*Expense!$F$83/12)</f>
        <v>0</v>
      </c>
      <c r="IR248" s="185">
        <f>IF(OR(IR201&lt;Opening, IR201&gt;Exit_12),0,Expense!$F$82*Expense!$F$83/12)</f>
        <v>0</v>
      </c>
      <c r="IS248" s="185">
        <f>IF(OR(IS201&lt;Opening, IS201&gt;Exit_12),0,Expense!$F$82*Expense!$F$83/12)</f>
        <v>0</v>
      </c>
      <c r="IT248" s="185">
        <f>IF(OR(IT201&lt;Opening, IT201&gt;Exit_12),0,Expense!$F$82*Expense!$F$83/12)</f>
        <v>0</v>
      </c>
      <c r="IU248" s="185">
        <f>IF(OR(IU201&lt;Opening, IU201&gt;Exit_12),0,Expense!$F$82*Expense!$F$83/12)</f>
        <v>0</v>
      </c>
    </row>
    <row r="250" spans="1:255">
      <c r="B250" s="210" t="s">
        <v>537</v>
      </c>
      <c r="D250" s="208"/>
      <c r="E250" s="209">
        <f t="shared" ref="E250:BP250" ca="1" si="2325">IF(E$201&gt;Exit_12,0,E205)*Other_Tax_Rate</f>
        <v>0</v>
      </c>
      <c r="F250" s="209">
        <f t="shared" ca="1" si="2325"/>
        <v>0</v>
      </c>
      <c r="G250" s="209">
        <f t="shared" ca="1" si="2325"/>
        <v>0</v>
      </c>
      <c r="H250" s="209">
        <f t="shared" ca="1" si="2325"/>
        <v>0</v>
      </c>
      <c r="I250" s="209">
        <f t="shared" ca="1" si="2325"/>
        <v>0</v>
      </c>
      <c r="J250" s="209">
        <f t="shared" ca="1" si="2325"/>
        <v>0</v>
      </c>
      <c r="K250" s="209">
        <f t="shared" ca="1" si="2325"/>
        <v>0</v>
      </c>
      <c r="L250" s="209">
        <f t="shared" ca="1" si="2325"/>
        <v>0</v>
      </c>
      <c r="M250" s="209">
        <f t="shared" ca="1" si="2325"/>
        <v>0</v>
      </c>
      <c r="N250" s="209">
        <f t="shared" ca="1" si="2325"/>
        <v>0</v>
      </c>
      <c r="O250" s="209">
        <f t="shared" ca="1" si="2325"/>
        <v>0</v>
      </c>
      <c r="P250" s="209">
        <f t="shared" ca="1" si="2325"/>
        <v>0</v>
      </c>
      <c r="Q250" s="209">
        <f t="shared" ca="1" si="2325"/>
        <v>0</v>
      </c>
      <c r="R250" s="209">
        <f t="shared" ca="1" si="2325"/>
        <v>0</v>
      </c>
      <c r="S250" s="209">
        <f t="shared" ca="1" si="2325"/>
        <v>0</v>
      </c>
      <c r="T250" s="209">
        <f t="shared" ca="1" si="2325"/>
        <v>0</v>
      </c>
      <c r="U250" s="209">
        <f t="shared" ca="1" si="2325"/>
        <v>0</v>
      </c>
      <c r="V250" s="209">
        <f t="shared" ca="1" si="2325"/>
        <v>0</v>
      </c>
      <c r="W250" s="209">
        <f t="shared" ca="1" si="2325"/>
        <v>0</v>
      </c>
      <c r="X250" s="209">
        <f t="shared" ca="1" si="2325"/>
        <v>0</v>
      </c>
      <c r="Y250" s="209">
        <f t="shared" ca="1" si="2325"/>
        <v>0</v>
      </c>
      <c r="Z250" s="209">
        <f t="shared" ca="1" si="2325"/>
        <v>0</v>
      </c>
      <c r="AA250" s="209">
        <f t="shared" ca="1" si="2325"/>
        <v>0</v>
      </c>
      <c r="AB250" s="209">
        <f t="shared" ca="1" si="2325"/>
        <v>0</v>
      </c>
      <c r="AC250" s="209">
        <f t="shared" ca="1" si="2325"/>
        <v>0</v>
      </c>
      <c r="AD250" s="209">
        <f t="shared" ca="1" si="2325"/>
        <v>0</v>
      </c>
      <c r="AE250" s="209">
        <f t="shared" ca="1" si="2325"/>
        <v>0</v>
      </c>
      <c r="AF250" s="209">
        <f t="shared" ca="1" si="2325"/>
        <v>0</v>
      </c>
      <c r="AG250" s="209">
        <f t="shared" ca="1" si="2325"/>
        <v>0</v>
      </c>
      <c r="AH250" s="209">
        <f t="shared" ca="1" si="2325"/>
        <v>0</v>
      </c>
      <c r="AI250" s="209">
        <f t="shared" ca="1" si="2325"/>
        <v>0</v>
      </c>
      <c r="AJ250" s="209">
        <f t="shared" ca="1" si="2325"/>
        <v>0</v>
      </c>
      <c r="AK250" s="209">
        <f t="shared" ca="1" si="2325"/>
        <v>0</v>
      </c>
      <c r="AL250" s="209">
        <f t="shared" ca="1" si="2325"/>
        <v>0</v>
      </c>
      <c r="AM250" s="209">
        <f t="shared" ca="1" si="2325"/>
        <v>0</v>
      </c>
      <c r="AN250" s="209">
        <f t="shared" ca="1" si="2325"/>
        <v>0</v>
      </c>
      <c r="AO250" s="209">
        <f t="shared" ca="1" si="2325"/>
        <v>0</v>
      </c>
      <c r="AP250" s="209">
        <f t="shared" ca="1" si="2325"/>
        <v>0</v>
      </c>
      <c r="AQ250" s="209">
        <f t="shared" ca="1" si="2325"/>
        <v>0</v>
      </c>
      <c r="AR250" s="209">
        <f t="shared" ca="1" si="2325"/>
        <v>0</v>
      </c>
      <c r="AS250" s="209">
        <f t="shared" ca="1" si="2325"/>
        <v>0</v>
      </c>
      <c r="AT250" s="209">
        <f t="shared" ca="1" si="2325"/>
        <v>0</v>
      </c>
      <c r="AU250" s="209">
        <f t="shared" ca="1" si="2325"/>
        <v>0</v>
      </c>
      <c r="AV250" s="209">
        <f t="shared" ca="1" si="2325"/>
        <v>0</v>
      </c>
      <c r="AW250" s="209">
        <f t="shared" ca="1" si="2325"/>
        <v>0</v>
      </c>
      <c r="AX250" s="209">
        <f t="shared" ca="1" si="2325"/>
        <v>0</v>
      </c>
      <c r="AY250" s="209">
        <f t="shared" ca="1" si="2325"/>
        <v>0</v>
      </c>
      <c r="AZ250" s="209">
        <f t="shared" ca="1" si="2325"/>
        <v>0</v>
      </c>
      <c r="BA250" s="209">
        <f t="shared" ca="1" si="2325"/>
        <v>0</v>
      </c>
      <c r="BB250" s="209">
        <f t="shared" ca="1" si="2325"/>
        <v>0</v>
      </c>
      <c r="BC250" s="209">
        <f t="shared" ca="1" si="2325"/>
        <v>0</v>
      </c>
      <c r="BD250" s="209">
        <f t="shared" ca="1" si="2325"/>
        <v>0</v>
      </c>
      <c r="BE250" s="209">
        <f t="shared" ca="1" si="2325"/>
        <v>0</v>
      </c>
      <c r="BF250" s="209">
        <f t="shared" ca="1" si="2325"/>
        <v>0</v>
      </c>
      <c r="BG250" s="209">
        <f t="shared" ca="1" si="2325"/>
        <v>0</v>
      </c>
      <c r="BH250" s="209">
        <f t="shared" ca="1" si="2325"/>
        <v>0</v>
      </c>
      <c r="BI250" s="209">
        <f t="shared" ca="1" si="2325"/>
        <v>0</v>
      </c>
      <c r="BJ250" s="209">
        <f t="shared" ca="1" si="2325"/>
        <v>0</v>
      </c>
      <c r="BK250" s="209">
        <f t="shared" ca="1" si="2325"/>
        <v>0</v>
      </c>
      <c r="BL250" s="209">
        <f t="shared" ca="1" si="2325"/>
        <v>0</v>
      </c>
      <c r="BM250" s="209">
        <f t="shared" ca="1" si="2325"/>
        <v>0</v>
      </c>
      <c r="BN250" s="209">
        <f t="shared" ca="1" si="2325"/>
        <v>0</v>
      </c>
      <c r="BO250" s="209">
        <f t="shared" ca="1" si="2325"/>
        <v>0</v>
      </c>
      <c r="BP250" s="209">
        <f t="shared" ca="1" si="2325"/>
        <v>0</v>
      </c>
      <c r="BQ250" s="209">
        <f t="shared" ref="BQ250:EB250" ca="1" si="2326">IF(BQ$201&gt;Exit_12,0,BQ205)*Other_Tax_Rate</f>
        <v>0</v>
      </c>
      <c r="BR250" s="209">
        <f t="shared" ca="1" si="2326"/>
        <v>0</v>
      </c>
      <c r="BS250" s="209">
        <f t="shared" ca="1" si="2326"/>
        <v>0</v>
      </c>
      <c r="BT250" s="209">
        <f t="shared" ca="1" si="2326"/>
        <v>0</v>
      </c>
      <c r="BU250" s="209">
        <f t="shared" ca="1" si="2326"/>
        <v>0</v>
      </c>
      <c r="BV250" s="209">
        <f t="shared" ca="1" si="2326"/>
        <v>0</v>
      </c>
      <c r="BW250" s="209">
        <f t="shared" ca="1" si="2326"/>
        <v>0</v>
      </c>
      <c r="BX250" s="209">
        <f t="shared" ca="1" si="2326"/>
        <v>0</v>
      </c>
      <c r="BY250" s="209">
        <f t="shared" ca="1" si="2326"/>
        <v>0</v>
      </c>
      <c r="BZ250" s="209">
        <f t="shared" ca="1" si="2326"/>
        <v>0</v>
      </c>
      <c r="CA250" s="209">
        <f t="shared" ca="1" si="2326"/>
        <v>-1.3969838619232177E-11</v>
      </c>
      <c r="CB250" s="209">
        <f t="shared" ca="1" si="2326"/>
        <v>1757.2164179104427</v>
      </c>
      <c r="CC250" s="209">
        <f t="shared" ca="1" si="2326"/>
        <v>3826.8268656716405</v>
      </c>
      <c r="CD250" s="209">
        <f t="shared" ca="1" si="2326"/>
        <v>8820.2718805970071</v>
      </c>
      <c r="CE250" s="209">
        <f t="shared" ca="1" si="2326"/>
        <v>24541.501432835819</v>
      </c>
      <c r="CF250" s="209">
        <f t="shared" ca="1" si="2326"/>
        <v>23676.517074626863</v>
      </c>
      <c r="CG250" s="209">
        <f t="shared" ca="1" si="2326"/>
        <v>23525.040680597009</v>
      </c>
      <c r="CH250" s="209">
        <f t="shared" ca="1" si="2326"/>
        <v>26219.890423880592</v>
      </c>
      <c r="CI250" s="209">
        <f t="shared" ca="1" si="2326"/>
        <v>26533.464608955226</v>
      </c>
      <c r="CJ250" s="209">
        <f t="shared" ca="1" si="2326"/>
        <v>26847.03879402985</v>
      </c>
      <c r="CK250" s="209">
        <f t="shared" ca="1" si="2326"/>
        <v>38823.323426865667</v>
      </c>
      <c r="CL250" s="209">
        <f t="shared" ca="1" si="2326"/>
        <v>39136.897611940294</v>
      </c>
      <c r="CM250" s="209">
        <f t="shared" ca="1" si="2326"/>
        <v>40007.707771701491</v>
      </c>
      <c r="CN250" s="209">
        <f t="shared" ca="1" si="2326"/>
        <v>41329.376102686569</v>
      </c>
      <c r="CO250" s="209">
        <f t="shared" ca="1" si="2326"/>
        <v>41603.040562029855</v>
      </c>
      <c r="CP250" s="209">
        <f t="shared" ca="1" si="2326"/>
        <v>41811.402173373135</v>
      </c>
      <c r="CQ250" s="209">
        <f t="shared" ca="1" si="2326"/>
        <v>41811.402173373135</v>
      </c>
      <c r="CR250" s="209">
        <f t="shared" ca="1" si="2326"/>
        <v>41811.402173373135</v>
      </c>
      <c r="CS250" s="209">
        <f t="shared" ca="1" si="2326"/>
        <v>41811.402173373135</v>
      </c>
      <c r="CT250" s="209">
        <f t="shared" ca="1" si="2326"/>
        <v>41811.402173373135</v>
      </c>
      <c r="CU250" s="209">
        <f t="shared" ca="1" si="2326"/>
        <v>41811.402173373135</v>
      </c>
      <c r="CV250" s="209">
        <f t="shared" ca="1" si="2326"/>
        <v>41811.402173373135</v>
      </c>
      <c r="CW250" s="209">
        <f t="shared" ca="1" si="2326"/>
        <v>41811.402173373135</v>
      </c>
      <c r="CX250" s="209">
        <f t="shared" ca="1" si="2326"/>
        <v>41811.402173373135</v>
      </c>
      <c r="CY250" s="209">
        <f t="shared" ca="1" si="2326"/>
        <v>40565.827936037007</v>
      </c>
      <c r="CZ250" s="209">
        <f t="shared" ca="1" si="2326"/>
        <v>41883.213084544477</v>
      </c>
      <c r="DA250" s="209">
        <f t="shared" ca="1" si="2326"/>
        <v>43723.370117380291</v>
      </c>
      <c r="DB250" s="209">
        <f t="shared" ca="1" si="2326"/>
        <v>43793.897193220299</v>
      </c>
      <c r="DC250" s="209">
        <f t="shared" ca="1" si="2326"/>
        <v>44012.676885130742</v>
      </c>
      <c r="DD250" s="209">
        <f t="shared" ca="1" si="2326"/>
        <v>44012.676885130742</v>
      </c>
      <c r="DE250" s="209">
        <f t="shared" ca="1" si="2326"/>
        <v>44012.676885130742</v>
      </c>
      <c r="DF250" s="209">
        <f t="shared" ca="1" si="2326"/>
        <v>44012.676885130742</v>
      </c>
      <c r="DG250" s="209">
        <f t="shared" ca="1" si="2326"/>
        <v>44012.676885130742</v>
      </c>
      <c r="DH250" s="209">
        <f t="shared" ca="1" si="2326"/>
        <v>44012.676885130742</v>
      </c>
      <c r="DI250" s="209">
        <f t="shared" ca="1" si="2326"/>
        <v>44012.676885130742</v>
      </c>
      <c r="DJ250" s="209">
        <f t="shared" ca="1" si="2326"/>
        <v>44012.676885130742</v>
      </c>
      <c r="DK250" s="209">
        <f t="shared" ca="1" si="2326"/>
        <v>41138.875031657917</v>
      </c>
      <c r="DL250" s="209">
        <f t="shared" ca="1" si="2326"/>
        <v>42522.129437590753</v>
      </c>
      <c r="DM250" s="209">
        <f t="shared" ca="1" si="2326"/>
        <v>42522.129437590753</v>
      </c>
      <c r="DN250" s="209">
        <f t="shared" ca="1" si="2326"/>
        <v>46076.694059926747</v>
      </c>
      <c r="DO250" s="209">
        <f t="shared" ca="1" si="2326"/>
        <v>46306.412736432721</v>
      </c>
      <c r="DP250" s="209">
        <f t="shared" ca="1" si="2326"/>
        <v>46306.412736432721</v>
      </c>
      <c r="DQ250" s="209">
        <f t="shared" ca="1" si="2326"/>
        <v>46306.412736432721</v>
      </c>
      <c r="DR250" s="209">
        <f t="shared" ca="1" si="2326"/>
        <v>46306.412736432721</v>
      </c>
      <c r="DS250" s="209">
        <f t="shared" ca="1" si="2326"/>
        <v>46306.412736432721</v>
      </c>
      <c r="DT250" s="209">
        <f t="shared" ca="1" si="2326"/>
        <v>46306.412736432721</v>
      </c>
      <c r="DU250" s="209">
        <f t="shared" ca="1" si="2326"/>
        <v>46306.412736432721</v>
      </c>
      <c r="DV250" s="209">
        <f t="shared" ca="1" si="2326"/>
        <v>46306.412736432721</v>
      </c>
      <c r="DW250" s="209">
        <f t="shared" ca="1" si="2326"/>
        <v>33239.740603866761</v>
      </c>
      <c r="DX250" s="209">
        <f t="shared" ca="1" si="2326"/>
        <v>34692.157730096245</v>
      </c>
      <c r="DY250" s="209">
        <f t="shared" ca="1" si="2326"/>
        <v>36817.53910302162</v>
      </c>
      <c r="DZ250" s="209">
        <f t="shared" ca="1" si="2326"/>
        <v>42772.178563514019</v>
      </c>
      <c r="EA250" s="209">
        <f t="shared" ca="1" si="2326"/>
        <v>48566.862616001294</v>
      </c>
      <c r="EB250" s="209">
        <f t="shared" ca="1" si="2326"/>
        <v>48566.862616001294</v>
      </c>
      <c r="EC250" s="209">
        <f t="shared" ref="EC250:GN250" ca="1" si="2327">IF(EC$201&gt;Exit_12,0,EC205)*Other_Tax_Rate</f>
        <v>48566.862616001294</v>
      </c>
      <c r="ED250" s="209">
        <f t="shared" ca="1" si="2327"/>
        <v>48566.862616001294</v>
      </c>
      <c r="EE250" s="209">
        <f t="shared" ca="1" si="2327"/>
        <v>48566.862616001294</v>
      </c>
      <c r="EF250" s="209">
        <f t="shared" ca="1" si="2327"/>
        <v>48566.862616001294</v>
      </c>
      <c r="EG250" s="209">
        <f t="shared" ca="1" si="2327"/>
        <v>48566.862616001294</v>
      </c>
      <c r="EH250" s="209">
        <f t="shared" ca="1" si="2327"/>
        <v>48566.862616001294</v>
      </c>
      <c r="EI250" s="209">
        <f t="shared" ca="1" si="2327"/>
        <v>49431.246638258141</v>
      </c>
      <c r="EJ250" s="209">
        <f t="shared" ca="1" si="2327"/>
        <v>50956.284620799088</v>
      </c>
      <c r="EK250" s="209">
        <f t="shared" ca="1" si="2327"/>
        <v>50956.284620799088</v>
      </c>
      <c r="EL250" s="209">
        <f t="shared" ca="1" si="2327"/>
        <v>50956.284620799088</v>
      </c>
      <c r="EM250" s="209">
        <f t="shared" ca="1" si="2327"/>
        <v>50956.284620799088</v>
      </c>
      <c r="EN250" s="209">
        <f t="shared" ca="1" si="2327"/>
        <v>50956.284620799088</v>
      </c>
      <c r="EO250" s="209">
        <f t="shared" ca="1" si="2327"/>
        <v>50956.284620799088</v>
      </c>
      <c r="EP250" s="209">
        <f t="shared" ca="1" si="2327"/>
        <v>50956.284620799088</v>
      </c>
      <c r="EQ250" s="209">
        <f t="shared" ca="1" si="2327"/>
        <v>50956.284620799088</v>
      </c>
      <c r="ER250" s="209">
        <f t="shared" ca="1" si="2327"/>
        <v>50956.284620799088</v>
      </c>
      <c r="ES250" s="209">
        <f t="shared" ca="1" si="2327"/>
        <v>50956.284620799088</v>
      </c>
      <c r="ET250" s="209">
        <f t="shared" ca="1" si="2327"/>
        <v>50956.284620799088</v>
      </c>
      <c r="EU250" s="209">
        <f t="shared" ca="1" si="2327"/>
        <v>44733.679971902704</v>
      </c>
      <c r="EV250" s="209">
        <f t="shared" ca="1" si="2327"/>
        <v>46334.969853570707</v>
      </c>
      <c r="EW250" s="209">
        <f t="shared" ca="1" si="2327"/>
        <v>48789.785339299517</v>
      </c>
      <c r="EX250" s="209">
        <f t="shared" ca="1" si="2327"/>
        <v>53052.437007227949</v>
      </c>
      <c r="EY250" s="209">
        <f t="shared" ca="1" si="2327"/>
        <v>53052.437007227949</v>
      </c>
      <c r="EZ250" s="209">
        <f t="shared" ca="1" si="2327"/>
        <v>53052.437007227949</v>
      </c>
      <c r="FA250" s="209">
        <f t="shared" ca="1" si="2327"/>
        <v>53052.437007227949</v>
      </c>
      <c r="FB250" s="209">
        <f t="shared" ca="1" si="2327"/>
        <v>53052.437007227949</v>
      </c>
      <c r="FC250" s="209">
        <f t="shared" ca="1" si="2327"/>
        <v>53052.437007227949</v>
      </c>
      <c r="FD250" s="209">
        <f t="shared" ca="1" si="2327"/>
        <v>53052.437007227949</v>
      </c>
      <c r="FE250" s="209">
        <f t="shared" ca="1" si="2327"/>
        <v>53052.437007227949</v>
      </c>
      <c r="FF250" s="209">
        <f t="shared" ca="1" si="2327"/>
        <v>53052.437007227949</v>
      </c>
      <c r="FG250" s="209">
        <f t="shared" ca="1" si="2327"/>
        <v>54022.029165493419</v>
      </c>
      <c r="FH250" s="209">
        <f t="shared" ca="1" si="2327"/>
        <v>55703.38354124481</v>
      </c>
      <c r="FI250" s="209">
        <f t="shared" ca="1" si="2327"/>
        <v>55703.38354124481</v>
      </c>
      <c r="FJ250" s="209">
        <f t="shared" ca="1" si="2327"/>
        <v>55703.38354124481</v>
      </c>
      <c r="FK250" s="209">
        <f t="shared" si="2327"/>
        <v>0</v>
      </c>
      <c r="FL250" s="209">
        <f t="shared" si="2327"/>
        <v>0</v>
      </c>
      <c r="FM250" s="209">
        <f t="shared" si="2327"/>
        <v>0</v>
      </c>
      <c r="FN250" s="209">
        <f t="shared" si="2327"/>
        <v>0</v>
      </c>
      <c r="FO250" s="209">
        <f t="shared" si="2327"/>
        <v>0</v>
      </c>
      <c r="FP250" s="209">
        <f t="shared" si="2327"/>
        <v>0</v>
      </c>
      <c r="FQ250" s="209">
        <f t="shared" si="2327"/>
        <v>0</v>
      </c>
      <c r="FR250" s="209">
        <f t="shared" si="2327"/>
        <v>0</v>
      </c>
      <c r="FS250" s="209">
        <f t="shared" si="2327"/>
        <v>0</v>
      </c>
      <c r="FT250" s="209">
        <f t="shared" si="2327"/>
        <v>0</v>
      </c>
      <c r="FU250" s="209">
        <f t="shared" si="2327"/>
        <v>0</v>
      </c>
      <c r="FV250" s="209">
        <f t="shared" si="2327"/>
        <v>0</v>
      </c>
      <c r="FW250" s="209">
        <f t="shared" si="2327"/>
        <v>0</v>
      </c>
      <c r="FX250" s="209">
        <f t="shared" si="2327"/>
        <v>0</v>
      </c>
      <c r="FY250" s="209">
        <f t="shared" si="2327"/>
        <v>0</v>
      </c>
      <c r="FZ250" s="209">
        <f t="shared" si="2327"/>
        <v>0</v>
      </c>
      <c r="GA250" s="209">
        <f t="shared" si="2327"/>
        <v>0</v>
      </c>
      <c r="GB250" s="209">
        <f t="shared" si="2327"/>
        <v>0</v>
      </c>
      <c r="GC250" s="209">
        <f t="shared" si="2327"/>
        <v>0</v>
      </c>
      <c r="GD250" s="209">
        <f t="shared" si="2327"/>
        <v>0</v>
      </c>
      <c r="GE250" s="209">
        <f t="shared" si="2327"/>
        <v>0</v>
      </c>
      <c r="GF250" s="209">
        <f t="shared" si="2327"/>
        <v>0</v>
      </c>
      <c r="GG250" s="209">
        <f t="shared" si="2327"/>
        <v>0</v>
      </c>
      <c r="GH250" s="209">
        <f t="shared" si="2327"/>
        <v>0</v>
      </c>
      <c r="GI250" s="209">
        <f t="shared" si="2327"/>
        <v>0</v>
      </c>
      <c r="GJ250" s="209">
        <f t="shared" si="2327"/>
        <v>0</v>
      </c>
      <c r="GK250" s="209">
        <f t="shared" si="2327"/>
        <v>0</v>
      </c>
      <c r="GL250" s="209">
        <f t="shared" si="2327"/>
        <v>0</v>
      </c>
      <c r="GM250" s="209">
        <f t="shared" si="2327"/>
        <v>0</v>
      </c>
      <c r="GN250" s="209">
        <f t="shared" si="2327"/>
        <v>0</v>
      </c>
      <c r="GO250" s="209">
        <f t="shared" ref="GO250:IU250" si="2328">IF(GO$201&gt;Exit_12,0,GO205)*Other_Tax_Rate</f>
        <v>0</v>
      </c>
      <c r="GP250" s="209">
        <f t="shared" si="2328"/>
        <v>0</v>
      </c>
      <c r="GQ250" s="209">
        <f t="shared" si="2328"/>
        <v>0</v>
      </c>
      <c r="GR250" s="209">
        <f t="shared" si="2328"/>
        <v>0</v>
      </c>
      <c r="GS250" s="209">
        <f t="shared" si="2328"/>
        <v>0</v>
      </c>
      <c r="GT250" s="209">
        <f t="shared" si="2328"/>
        <v>0</v>
      </c>
      <c r="GU250" s="209">
        <f t="shared" si="2328"/>
        <v>0</v>
      </c>
      <c r="GV250" s="209">
        <f t="shared" si="2328"/>
        <v>0</v>
      </c>
      <c r="GW250" s="209">
        <f t="shared" si="2328"/>
        <v>0</v>
      </c>
      <c r="GX250" s="209">
        <f t="shared" si="2328"/>
        <v>0</v>
      </c>
      <c r="GY250" s="209">
        <f t="shared" si="2328"/>
        <v>0</v>
      </c>
      <c r="GZ250" s="209">
        <f t="shared" si="2328"/>
        <v>0</v>
      </c>
      <c r="HA250" s="209">
        <f t="shared" si="2328"/>
        <v>0</v>
      </c>
      <c r="HB250" s="209">
        <f t="shared" si="2328"/>
        <v>0</v>
      </c>
      <c r="HC250" s="209">
        <f t="shared" si="2328"/>
        <v>0</v>
      </c>
      <c r="HD250" s="209">
        <f t="shared" si="2328"/>
        <v>0</v>
      </c>
      <c r="HE250" s="209">
        <f t="shared" si="2328"/>
        <v>0</v>
      </c>
      <c r="HF250" s="209">
        <f t="shared" si="2328"/>
        <v>0</v>
      </c>
      <c r="HG250" s="209">
        <f t="shared" si="2328"/>
        <v>0</v>
      </c>
      <c r="HH250" s="209">
        <f t="shared" si="2328"/>
        <v>0</v>
      </c>
      <c r="HI250" s="209">
        <f t="shared" si="2328"/>
        <v>0</v>
      </c>
      <c r="HJ250" s="209">
        <f t="shared" si="2328"/>
        <v>0</v>
      </c>
      <c r="HK250" s="209">
        <f t="shared" si="2328"/>
        <v>0</v>
      </c>
      <c r="HL250" s="209">
        <f t="shared" si="2328"/>
        <v>0</v>
      </c>
      <c r="HM250" s="209">
        <f t="shared" si="2328"/>
        <v>0</v>
      </c>
      <c r="HN250" s="209">
        <f t="shared" si="2328"/>
        <v>0</v>
      </c>
      <c r="HO250" s="209">
        <f t="shared" si="2328"/>
        <v>0</v>
      </c>
      <c r="HP250" s="209">
        <f t="shared" si="2328"/>
        <v>0</v>
      </c>
      <c r="HQ250" s="209">
        <f t="shared" si="2328"/>
        <v>0</v>
      </c>
      <c r="HR250" s="209">
        <f t="shared" si="2328"/>
        <v>0</v>
      </c>
      <c r="HS250" s="209">
        <f t="shared" si="2328"/>
        <v>0</v>
      </c>
      <c r="HT250" s="209">
        <f t="shared" si="2328"/>
        <v>0</v>
      </c>
      <c r="HU250" s="209">
        <f t="shared" si="2328"/>
        <v>0</v>
      </c>
      <c r="HV250" s="209">
        <f t="shared" si="2328"/>
        <v>0</v>
      </c>
      <c r="HW250" s="209">
        <f t="shared" si="2328"/>
        <v>0</v>
      </c>
      <c r="HX250" s="209">
        <f t="shared" si="2328"/>
        <v>0</v>
      </c>
      <c r="HY250" s="209">
        <f t="shared" si="2328"/>
        <v>0</v>
      </c>
      <c r="HZ250" s="209">
        <f t="shared" si="2328"/>
        <v>0</v>
      </c>
      <c r="IA250" s="209">
        <f t="shared" si="2328"/>
        <v>0</v>
      </c>
      <c r="IB250" s="209">
        <f t="shared" si="2328"/>
        <v>0</v>
      </c>
      <c r="IC250" s="209">
        <f t="shared" si="2328"/>
        <v>0</v>
      </c>
      <c r="ID250" s="209">
        <f t="shared" si="2328"/>
        <v>0</v>
      </c>
      <c r="IE250" s="209">
        <f t="shared" si="2328"/>
        <v>0</v>
      </c>
      <c r="IF250" s="209">
        <f t="shared" si="2328"/>
        <v>0</v>
      </c>
      <c r="IG250" s="209">
        <f t="shared" si="2328"/>
        <v>0</v>
      </c>
      <c r="IH250" s="209">
        <f t="shared" si="2328"/>
        <v>0</v>
      </c>
      <c r="II250" s="209">
        <f t="shared" si="2328"/>
        <v>0</v>
      </c>
      <c r="IJ250" s="209">
        <f t="shared" si="2328"/>
        <v>0</v>
      </c>
      <c r="IK250" s="209">
        <f t="shared" si="2328"/>
        <v>0</v>
      </c>
      <c r="IL250" s="209">
        <f t="shared" si="2328"/>
        <v>0</v>
      </c>
      <c r="IM250" s="209">
        <f t="shared" si="2328"/>
        <v>0</v>
      </c>
      <c r="IN250" s="209">
        <f t="shared" si="2328"/>
        <v>0</v>
      </c>
      <c r="IO250" s="209">
        <f t="shared" si="2328"/>
        <v>0</v>
      </c>
      <c r="IP250" s="209">
        <f t="shared" si="2328"/>
        <v>0</v>
      </c>
      <c r="IQ250" s="209">
        <f t="shared" si="2328"/>
        <v>0</v>
      </c>
      <c r="IR250" s="209">
        <f t="shared" ca="1" si="2328"/>
        <v>0</v>
      </c>
      <c r="IS250" s="209">
        <f t="shared" ca="1" si="2328"/>
        <v>0</v>
      </c>
      <c r="IT250" s="209">
        <f t="shared" ca="1" si="2328"/>
        <v>0</v>
      </c>
      <c r="IU250" s="209">
        <f t="shared" ca="1" si="2328"/>
        <v>0</v>
      </c>
    </row>
    <row r="251" spans="1:255">
      <c r="B251" s="210" t="s">
        <v>538</v>
      </c>
      <c r="D251" s="208"/>
      <c r="E251" s="209">
        <f t="shared" ref="E251:BP251" ca="1" si="2329">IF(E$201&gt;Exit_12,0,E209)*Other_Tax_Rate</f>
        <v>40000</v>
      </c>
      <c r="F251" s="209">
        <f t="shared" ca="1" si="2329"/>
        <v>40000</v>
      </c>
      <c r="G251" s="209">
        <f t="shared" ca="1" si="2329"/>
        <v>40000</v>
      </c>
      <c r="H251" s="209">
        <f t="shared" ca="1" si="2329"/>
        <v>40000</v>
      </c>
      <c r="I251" s="209">
        <f t="shared" ca="1" si="2329"/>
        <v>40000</v>
      </c>
      <c r="J251" s="209">
        <f t="shared" ca="1" si="2329"/>
        <v>40000</v>
      </c>
      <c r="K251" s="209">
        <f t="shared" ca="1" si="2329"/>
        <v>20000</v>
      </c>
      <c r="L251" s="209">
        <f t="shared" ca="1" si="2329"/>
        <v>20000</v>
      </c>
      <c r="M251" s="209">
        <f t="shared" ca="1" si="2329"/>
        <v>20000</v>
      </c>
      <c r="N251" s="209">
        <f t="shared" ca="1" si="2329"/>
        <v>20000</v>
      </c>
      <c r="O251" s="209">
        <f t="shared" ca="1" si="2329"/>
        <v>20000</v>
      </c>
      <c r="P251" s="209">
        <f t="shared" ca="1" si="2329"/>
        <v>20000</v>
      </c>
      <c r="Q251" s="209">
        <f t="shared" ca="1" si="2329"/>
        <v>20000</v>
      </c>
      <c r="R251" s="209">
        <f t="shared" ca="1" si="2329"/>
        <v>20000</v>
      </c>
      <c r="S251" s="209">
        <f t="shared" ca="1" si="2329"/>
        <v>20000</v>
      </c>
      <c r="T251" s="209">
        <f t="shared" ca="1" si="2329"/>
        <v>20000</v>
      </c>
      <c r="U251" s="209">
        <f t="shared" ca="1" si="2329"/>
        <v>20000</v>
      </c>
      <c r="V251" s="209">
        <f t="shared" ca="1" si="2329"/>
        <v>20000</v>
      </c>
      <c r="W251" s="209">
        <f t="shared" ca="1" si="2329"/>
        <v>20000</v>
      </c>
      <c r="X251" s="209">
        <f t="shared" ca="1" si="2329"/>
        <v>20000</v>
      </c>
      <c r="Y251" s="209">
        <f t="shared" ca="1" si="2329"/>
        <v>20000</v>
      </c>
      <c r="Z251" s="209">
        <f t="shared" ca="1" si="2329"/>
        <v>20000</v>
      </c>
      <c r="AA251" s="209">
        <f t="shared" ca="1" si="2329"/>
        <v>20000</v>
      </c>
      <c r="AB251" s="209">
        <f t="shared" ca="1" si="2329"/>
        <v>20000</v>
      </c>
      <c r="AC251" s="209">
        <f t="shared" ca="1" si="2329"/>
        <v>20000</v>
      </c>
      <c r="AD251" s="209">
        <f t="shared" ca="1" si="2329"/>
        <v>20000</v>
      </c>
      <c r="AE251" s="209">
        <f t="shared" ca="1" si="2329"/>
        <v>20000</v>
      </c>
      <c r="AF251" s="209">
        <f t="shared" ca="1" si="2329"/>
        <v>20000</v>
      </c>
      <c r="AG251" s="209">
        <f t="shared" ca="1" si="2329"/>
        <v>20000</v>
      </c>
      <c r="AH251" s="209">
        <f t="shared" ca="1" si="2329"/>
        <v>20000</v>
      </c>
      <c r="AI251" s="209">
        <f t="shared" ca="1" si="2329"/>
        <v>20000</v>
      </c>
      <c r="AJ251" s="209">
        <f t="shared" ca="1" si="2329"/>
        <v>20000</v>
      </c>
      <c r="AK251" s="209">
        <f t="shared" ca="1" si="2329"/>
        <v>20000</v>
      </c>
      <c r="AL251" s="209">
        <f t="shared" ca="1" si="2329"/>
        <v>20000</v>
      </c>
      <c r="AM251" s="209">
        <f t="shared" ca="1" si="2329"/>
        <v>20000</v>
      </c>
      <c r="AN251" s="209">
        <f t="shared" ca="1" si="2329"/>
        <v>20000</v>
      </c>
      <c r="AO251" s="209">
        <f t="shared" ca="1" si="2329"/>
        <v>20000</v>
      </c>
      <c r="AP251" s="209">
        <f t="shared" ca="1" si="2329"/>
        <v>20000</v>
      </c>
      <c r="AQ251" s="209">
        <f t="shared" ca="1" si="2329"/>
        <v>20000</v>
      </c>
      <c r="AR251" s="209">
        <f t="shared" ca="1" si="2329"/>
        <v>20000</v>
      </c>
      <c r="AS251" s="209">
        <f t="shared" ca="1" si="2329"/>
        <v>20000</v>
      </c>
      <c r="AT251" s="209">
        <f t="shared" ca="1" si="2329"/>
        <v>20000</v>
      </c>
      <c r="AU251" s="209">
        <f t="shared" ca="1" si="2329"/>
        <v>20000</v>
      </c>
      <c r="AV251" s="209">
        <f t="shared" ca="1" si="2329"/>
        <v>20000</v>
      </c>
      <c r="AW251" s="209">
        <f t="shared" ca="1" si="2329"/>
        <v>20000</v>
      </c>
      <c r="AX251" s="209">
        <f t="shared" ca="1" si="2329"/>
        <v>20000</v>
      </c>
      <c r="AY251" s="209">
        <f t="shared" ca="1" si="2329"/>
        <v>20000</v>
      </c>
      <c r="AZ251" s="209">
        <f t="shared" ca="1" si="2329"/>
        <v>20000</v>
      </c>
      <c r="BA251" s="209">
        <f t="shared" ca="1" si="2329"/>
        <v>20000</v>
      </c>
      <c r="BB251" s="209">
        <f t="shared" ca="1" si="2329"/>
        <v>20000</v>
      </c>
      <c r="BC251" s="209">
        <f t="shared" ca="1" si="2329"/>
        <v>20000</v>
      </c>
      <c r="BD251" s="209">
        <f t="shared" ca="1" si="2329"/>
        <v>20000</v>
      </c>
      <c r="BE251" s="209">
        <f t="shared" ca="1" si="2329"/>
        <v>20000</v>
      </c>
      <c r="BF251" s="209">
        <f t="shared" ca="1" si="2329"/>
        <v>20000</v>
      </c>
      <c r="BG251" s="209">
        <f t="shared" ca="1" si="2329"/>
        <v>20000</v>
      </c>
      <c r="BH251" s="209">
        <f t="shared" ca="1" si="2329"/>
        <v>20000</v>
      </c>
      <c r="BI251" s="209">
        <f t="shared" ca="1" si="2329"/>
        <v>20000</v>
      </c>
      <c r="BJ251" s="209">
        <f t="shared" ca="1" si="2329"/>
        <v>20000</v>
      </c>
      <c r="BK251" s="209">
        <f t="shared" ca="1" si="2329"/>
        <v>20000</v>
      </c>
      <c r="BL251" s="209">
        <f t="shared" ca="1" si="2329"/>
        <v>20000</v>
      </c>
      <c r="BM251" s="209">
        <f t="shared" ca="1" si="2329"/>
        <v>20000</v>
      </c>
      <c r="BN251" s="209">
        <f t="shared" ca="1" si="2329"/>
        <v>20000</v>
      </c>
      <c r="BO251" s="209">
        <f t="shared" ca="1" si="2329"/>
        <v>20000</v>
      </c>
      <c r="BP251" s="209">
        <f t="shared" ca="1" si="2329"/>
        <v>20000</v>
      </c>
      <c r="BQ251" s="209">
        <f t="shared" ref="BQ251:EB251" ca="1" si="2330">IF(BQ$201&gt;Exit_12,0,BQ209)*Other_Tax_Rate</f>
        <v>20000</v>
      </c>
      <c r="BR251" s="209">
        <f t="shared" ca="1" si="2330"/>
        <v>20000</v>
      </c>
      <c r="BS251" s="209">
        <f t="shared" ca="1" si="2330"/>
        <v>20000</v>
      </c>
      <c r="BT251" s="209">
        <f t="shared" ca="1" si="2330"/>
        <v>20000</v>
      </c>
      <c r="BU251" s="209">
        <f t="shared" ca="1" si="2330"/>
        <v>20000</v>
      </c>
      <c r="BV251" s="209">
        <f t="shared" ca="1" si="2330"/>
        <v>20000</v>
      </c>
      <c r="BW251" s="209">
        <f t="shared" ca="1" si="2330"/>
        <v>20000</v>
      </c>
      <c r="BX251" s="209">
        <f t="shared" ca="1" si="2330"/>
        <v>20000</v>
      </c>
      <c r="BY251" s="209">
        <f t="shared" ca="1" si="2330"/>
        <v>20000</v>
      </c>
      <c r="BZ251" s="209">
        <f t="shared" ca="1" si="2330"/>
        <v>20000</v>
      </c>
      <c r="CA251" s="209">
        <f t="shared" ca="1" si="2330"/>
        <v>26345.574399999987</v>
      </c>
      <c r="CB251" s="209">
        <f t="shared" ca="1" si="2330"/>
        <v>27812.592417910444</v>
      </c>
      <c r="CC251" s="209">
        <f t="shared" ca="1" si="2330"/>
        <v>29592.004465671638</v>
      </c>
      <c r="CD251" s="209">
        <f t="shared" ca="1" si="2330"/>
        <v>35339.96532059701</v>
      </c>
      <c r="CE251" s="209">
        <f t="shared" ca="1" si="2330"/>
        <v>51119.23455283582</v>
      </c>
      <c r="CF251" s="209">
        <f t="shared" ca="1" si="2330"/>
        <v>50312.289874626862</v>
      </c>
      <c r="CG251" s="209">
        <f t="shared" ca="1" si="2330"/>
        <v>50218.853160597013</v>
      </c>
      <c r="CH251" s="209">
        <f t="shared" ca="1" si="2330"/>
        <v>52971.742583880594</v>
      </c>
      <c r="CI251" s="209">
        <f t="shared" ca="1" si="2330"/>
        <v>53343.356448955223</v>
      </c>
      <c r="CJ251" s="209">
        <f t="shared" ca="1" si="2330"/>
        <v>53714.970314029844</v>
      </c>
      <c r="CK251" s="209">
        <f t="shared" ca="1" si="2330"/>
        <v>65749.294626865667</v>
      </c>
      <c r="CL251" s="209">
        <f t="shared" ca="1" si="2330"/>
        <v>66120.908491940296</v>
      </c>
      <c r="CM251" s="209">
        <f t="shared" ca="1" si="2330"/>
        <v>67281.973595701493</v>
      </c>
      <c r="CN251" s="209">
        <f t="shared" ca="1" si="2330"/>
        <v>68603.641926686571</v>
      </c>
      <c r="CO251" s="209">
        <f t="shared" ca="1" si="2330"/>
        <v>68877.306386029857</v>
      </c>
      <c r="CP251" s="209">
        <f t="shared" ca="1" si="2330"/>
        <v>69085.667997373137</v>
      </c>
      <c r="CQ251" s="209">
        <f t="shared" ca="1" si="2330"/>
        <v>69085.667997373137</v>
      </c>
      <c r="CR251" s="209">
        <f t="shared" ca="1" si="2330"/>
        <v>69085.667997373137</v>
      </c>
      <c r="CS251" s="209">
        <f t="shared" ca="1" si="2330"/>
        <v>69085.667997373137</v>
      </c>
      <c r="CT251" s="209">
        <f t="shared" ca="1" si="2330"/>
        <v>69085.667997373137</v>
      </c>
      <c r="CU251" s="209">
        <f t="shared" ca="1" si="2330"/>
        <v>69085.667997373137</v>
      </c>
      <c r="CV251" s="209">
        <f t="shared" ca="1" si="2330"/>
        <v>69085.667997373137</v>
      </c>
      <c r="CW251" s="209">
        <f t="shared" ca="1" si="2330"/>
        <v>69085.667997373137</v>
      </c>
      <c r="CX251" s="209">
        <f t="shared" ca="1" si="2330"/>
        <v>69085.667997373137</v>
      </c>
      <c r="CY251" s="209">
        <f t="shared" ca="1" si="2330"/>
        <v>68228.369278437007</v>
      </c>
      <c r="CZ251" s="209">
        <f t="shared" ca="1" si="2330"/>
        <v>69545.754426944477</v>
      </c>
      <c r="DA251" s="209">
        <f t="shared" ca="1" si="2330"/>
        <v>71385.911459780284</v>
      </c>
      <c r="DB251" s="209">
        <f t="shared" ca="1" si="2330"/>
        <v>71456.438535620298</v>
      </c>
      <c r="DC251" s="209">
        <f t="shared" ca="1" si="2330"/>
        <v>71675.218227530742</v>
      </c>
      <c r="DD251" s="209">
        <f t="shared" ca="1" si="2330"/>
        <v>71675.218227530742</v>
      </c>
      <c r="DE251" s="209">
        <f t="shared" ca="1" si="2330"/>
        <v>71675.218227530742</v>
      </c>
      <c r="DF251" s="209">
        <f t="shared" ca="1" si="2330"/>
        <v>71675.218227530742</v>
      </c>
      <c r="DG251" s="209">
        <f t="shared" ca="1" si="2330"/>
        <v>71675.218227530742</v>
      </c>
      <c r="DH251" s="209">
        <f t="shared" ca="1" si="2330"/>
        <v>71675.218227530742</v>
      </c>
      <c r="DI251" s="209">
        <f t="shared" ca="1" si="2330"/>
        <v>71675.218227530742</v>
      </c>
      <c r="DJ251" s="209">
        <f t="shared" ca="1" si="2330"/>
        <v>71675.218227530742</v>
      </c>
      <c r="DK251" s="209">
        <f t="shared" ca="1" si="2330"/>
        <v>69211.035168537914</v>
      </c>
      <c r="DL251" s="209">
        <f t="shared" ca="1" si="2330"/>
        <v>70594.289574470749</v>
      </c>
      <c r="DM251" s="209">
        <f t="shared" ca="1" si="2330"/>
        <v>70594.289574470749</v>
      </c>
      <c r="DN251" s="209">
        <f t="shared" ca="1" si="2330"/>
        <v>74148.854196806744</v>
      </c>
      <c r="DO251" s="209">
        <f t="shared" ca="1" si="2330"/>
        <v>74378.572873312718</v>
      </c>
      <c r="DP251" s="209">
        <f t="shared" ca="1" si="2330"/>
        <v>74378.572873312718</v>
      </c>
      <c r="DQ251" s="209">
        <f t="shared" ca="1" si="2330"/>
        <v>74378.572873312718</v>
      </c>
      <c r="DR251" s="209">
        <f t="shared" ca="1" si="2330"/>
        <v>74378.572873312718</v>
      </c>
      <c r="DS251" s="209">
        <f t="shared" ca="1" si="2330"/>
        <v>74378.572873312718</v>
      </c>
      <c r="DT251" s="209">
        <f t="shared" ca="1" si="2330"/>
        <v>74378.572873312718</v>
      </c>
      <c r="DU251" s="209">
        <f t="shared" ca="1" si="2330"/>
        <v>74378.572873312718</v>
      </c>
      <c r="DV251" s="209">
        <f t="shared" ca="1" si="2330"/>
        <v>74378.572873312718</v>
      </c>
      <c r="DW251" s="209">
        <f t="shared" ca="1" si="2330"/>
        <v>61744.047491782767</v>
      </c>
      <c r="DX251" s="209">
        <f t="shared" ca="1" si="2330"/>
        <v>63196.464618012244</v>
      </c>
      <c r="DY251" s="209">
        <f t="shared" ca="1" si="2330"/>
        <v>65321.845990937625</v>
      </c>
      <c r="DZ251" s="209">
        <f t="shared" ca="1" si="2330"/>
        <v>71276.485451430024</v>
      </c>
      <c r="EA251" s="209">
        <f t="shared" ca="1" si="2330"/>
        <v>77071.169503917292</v>
      </c>
      <c r="EB251" s="209">
        <f t="shared" ca="1" si="2330"/>
        <v>77071.169503917292</v>
      </c>
      <c r="EC251" s="209">
        <f t="shared" ref="EC251:GN251" ca="1" si="2331">IF(EC$201&gt;Exit_12,0,EC209)*Other_Tax_Rate</f>
        <v>77071.169503917292</v>
      </c>
      <c r="ED251" s="209">
        <f t="shared" ca="1" si="2331"/>
        <v>77071.169503917292</v>
      </c>
      <c r="EE251" s="209">
        <f t="shared" ca="1" si="2331"/>
        <v>77071.169503917292</v>
      </c>
      <c r="EF251" s="209">
        <f t="shared" ca="1" si="2331"/>
        <v>77071.169503917292</v>
      </c>
      <c r="EG251" s="209">
        <f t="shared" ca="1" si="2331"/>
        <v>77071.169503917292</v>
      </c>
      <c r="EH251" s="209">
        <f t="shared" ca="1" si="2331"/>
        <v>77071.169503917292</v>
      </c>
      <c r="EI251" s="209">
        <f t="shared" ca="1" si="2331"/>
        <v>78322.447546607058</v>
      </c>
      <c r="EJ251" s="209">
        <f t="shared" ca="1" si="2331"/>
        <v>79847.485529148005</v>
      </c>
      <c r="EK251" s="209">
        <f t="shared" ca="1" si="2331"/>
        <v>79847.485529148005</v>
      </c>
      <c r="EL251" s="209">
        <f t="shared" ca="1" si="2331"/>
        <v>79847.485529148005</v>
      </c>
      <c r="EM251" s="209">
        <f t="shared" ca="1" si="2331"/>
        <v>79847.485529148005</v>
      </c>
      <c r="EN251" s="209">
        <f t="shared" ca="1" si="2331"/>
        <v>79847.485529148005</v>
      </c>
      <c r="EO251" s="209">
        <f t="shared" ca="1" si="2331"/>
        <v>79847.485529148005</v>
      </c>
      <c r="EP251" s="209">
        <f t="shared" ca="1" si="2331"/>
        <v>79847.485529148005</v>
      </c>
      <c r="EQ251" s="209">
        <f t="shared" ca="1" si="2331"/>
        <v>79847.485529148005</v>
      </c>
      <c r="ER251" s="209">
        <f t="shared" ca="1" si="2331"/>
        <v>79847.485529148005</v>
      </c>
      <c r="ES251" s="209">
        <f t="shared" ca="1" si="2331"/>
        <v>79847.485529148005</v>
      </c>
      <c r="ET251" s="209">
        <f t="shared" ca="1" si="2331"/>
        <v>79847.485529148005</v>
      </c>
      <c r="EU251" s="209">
        <f t="shared" ca="1" si="2331"/>
        <v>74029.969961987314</v>
      </c>
      <c r="EV251" s="209">
        <f t="shared" ca="1" si="2331"/>
        <v>75631.259843655309</v>
      </c>
      <c r="EW251" s="209">
        <f t="shared" ca="1" si="2331"/>
        <v>92349.467329384133</v>
      </c>
      <c r="EX251" s="209">
        <f t="shared" ca="1" si="2331"/>
        <v>96612.118997312558</v>
      </c>
      <c r="EY251" s="209">
        <f t="shared" ca="1" si="2331"/>
        <v>96612.118997312558</v>
      </c>
      <c r="EZ251" s="209">
        <f t="shared" ca="1" si="2331"/>
        <v>96612.118997312558</v>
      </c>
      <c r="FA251" s="209">
        <f t="shared" ca="1" si="2331"/>
        <v>96612.118997312558</v>
      </c>
      <c r="FB251" s="209">
        <f t="shared" ca="1" si="2331"/>
        <v>96612.118997312558</v>
      </c>
      <c r="FC251" s="209">
        <f t="shared" ca="1" si="2331"/>
        <v>96612.118997312558</v>
      </c>
      <c r="FD251" s="209">
        <f t="shared" ca="1" si="2331"/>
        <v>96612.118997312558</v>
      </c>
      <c r="FE251" s="209">
        <f t="shared" ca="1" si="2331"/>
        <v>96612.118997312558</v>
      </c>
      <c r="FF251" s="209">
        <f t="shared" ca="1" si="2331"/>
        <v>96612.118997312558</v>
      </c>
      <c r="FG251" s="209">
        <f t="shared" ca="1" si="2331"/>
        <v>98005.870562490047</v>
      </c>
      <c r="FH251" s="209">
        <f t="shared" ca="1" si="2331"/>
        <v>99687.22493824143</v>
      </c>
      <c r="FI251" s="209">
        <f t="shared" ca="1" si="2331"/>
        <v>100265.12669824142</v>
      </c>
      <c r="FJ251" s="209">
        <f t="shared" ca="1" si="2331"/>
        <v>100265.12669824142</v>
      </c>
      <c r="FK251" s="209">
        <f t="shared" si="2331"/>
        <v>0</v>
      </c>
      <c r="FL251" s="209">
        <f t="shared" si="2331"/>
        <v>0</v>
      </c>
      <c r="FM251" s="209">
        <f t="shared" si="2331"/>
        <v>0</v>
      </c>
      <c r="FN251" s="209">
        <f t="shared" si="2331"/>
        <v>0</v>
      </c>
      <c r="FO251" s="209">
        <f t="shared" si="2331"/>
        <v>0</v>
      </c>
      <c r="FP251" s="209">
        <f t="shared" si="2331"/>
        <v>0</v>
      </c>
      <c r="FQ251" s="209">
        <f t="shared" si="2331"/>
        <v>0</v>
      </c>
      <c r="FR251" s="209">
        <f t="shared" si="2331"/>
        <v>0</v>
      </c>
      <c r="FS251" s="209">
        <f t="shared" si="2331"/>
        <v>0</v>
      </c>
      <c r="FT251" s="209">
        <f t="shared" si="2331"/>
        <v>0</v>
      </c>
      <c r="FU251" s="209">
        <f t="shared" si="2331"/>
        <v>0</v>
      </c>
      <c r="FV251" s="209">
        <f t="shared" si="2331"/>
        <v>0</v>
      </c>
      <c r="FW251" s="209">
        <f t="shared" si="2331"/>
        <v>0</v>
      </c>
      <c r="FX251" s="209">
        <f t="shared" si="2331"/>
        <v>0</v>
      </c>
      <c r="FY251" s="209">
        <f t="shared" si="2331"/>
        <v>0</v>
      </c>
      <c r="FZ251" s="209">
        <f t="shared" si="2331"/>
        <v>0</v>
      </c>
      <c r="GA251" s="209">
        <f t="shared" si="2331"/>
        <v>0</v>
      </c>
      <c r="GB251" s="209">
        <f t="shared" si="2331"/>
        <v>0</v>
      </c>
      <c r="GC251" s="209">
        <f t="shared" si="2331"/>
        <v>0</v>
      </c>
      <c r="GD251" s="209">
        <f t="shared" si="2331"/>
        <v>0</v>
      </c>
      <c r="GE251" s="209">
        <f t="shared" si="2331"/>
        <v>0</v>
      </c>
      <c r="GF251" s="209">
        <f t="shared" si="2331"/>
        <v>0</v>
      </c>
      <c r="GG251" s="209">
        <f t="shared" si="2331"/>
        <v>0</v>
      </c>
      <c r="GH251" s="209">
        <f t="shared" si="2331"/>
        <v>0</v>
      </c>
      <c r="GI251" s="209">
        <f t="shared" si="2331"/>
        <v>0</v>
      </c>
      <c r="GJ251" s="209">
        <f t="shared" si="2331"/>
        <v>0</v>
      </c>
      <c r="GK251" s="209">
        <f t="shared" si="2331"/>
        <v>0</v>
      </c>
      <c r="GL251" s="209">
        <f t="shared" si="2331"/>
        <v>0</v>
      </c>
      <c r="GM251" s="209">
        <f t="shared" si="2331"/>
        <v>0</v>
      </c>
      <c r="GN251" s="209">
        <f t="shared" si="2331"/>
        <v>0</v>
      </c>
      <c r="GO251" s="209">
        <f t="shared" ref="GO251:IU251" si="2332">IF(GO$201&gt;Exit_12,0,GO209)*Other_Tax_Rate</f>
        <v>0</v>
      </c>
      <c r="GP251" s="209">
        <f t="shared" si="2332"/>
        <v>0</v>
      </c>
      <c r="GQ251" s="209">
        <f t="shared" si="2332"/>
        <v>0</v>
      </c>
      <c r="GR251" s="209">
        <f t="shared" si="2332"/>
        <v>0</v>
      </c>
      <c r="GS251" s="209">
        <f t="shared" si="2332"/>
        <v>0</v>
      </c>
      <c r="GT251" s="209">
        <f t="shared" si="2332"/>
        <v>0</v>
      </c>
      <c r="GU251" s="209">
        <f t="shared" si="2332"/>
        <v>0</v>
      </c>
      <c r="GV251" s="209">
        <f t="shared" si="2332"/>
        <v>0</v>
      </c>
      <c r="GW251" s="209">
        <f t="shared" si="2332"/>
        <v>0</v>
      </c>
      <c r="GX251" s="209">
        <f t="shared" si="2332"/>
        <v>0</v>
      </c>
      <c r="GY251" s="209">
        <f t="shared" si="2332"/>
        <v>0</v>
      </c>
      <c r="GZ251" s="209">
        <f t="shared" si="2332"/>
        <v>0</v>
      </c>
      <c r="HA251" s="209">
        <f t="shared" si="2332"/>
        <v>0</v>
      </c>
      <c r="HB251" s="209">
        <f t="shared" si="2332"/>
        <v>0</v>
      </c>
      <c r="HC251" s="209">
        <f t="shared" si="2332"/>
        <v>0</v>
      </c>
      <c r="HD251" s="209">
        <f t="shared" si="2332"/>
        <v>0</v>
      </c>
      <c r="HE251" s="209">
        <f t="shared" si="2332"/>
        <v>0</v>
      </c>
      <c r="HF251" s="209">
        <f t="shared" si="2332"/>
        <v>0</v>
      </c>
      <c r="HG251" s="209">
        <f t="shared" si="2332"/>
        <v>0</v>
      </c>
      <c r="HH251" s="209">
        <f t="shared" si="2332"/>
        <v>0</v>
      </c>
      <c r="HI251" s="209">
        <f t="shared" si="2332"/>
        <v>0</v>
      </c>
      <c r="HJ251" s="209">
        <f t="shared" si="2332"/>
        <v>0</v>
      </c>
      <c r="HK251" s="209">
        <f t="shared" si="2332"/>
        <v>0</v>
      </c>
      <c r="HL251" s="209">
        <f t="shared" si="2332"/>
        <v>0</v>
      </c>
      <c r="HM251" s="209">
        <f t="shared" si="2332"/>
        <v>0</v>
      </c>
      <c r="HN251" s="209">
        <f t="shared" si="2332"/>
        <v>0</v>
      </c>
      <c r="HO251" s="209">
        <f t="shared" si="2332"/>
        <v>0</v>
      </c>
      <c r="HP251" s="209">
        <f t="shared" si="2332"/>
        <v>0</v>
      </c>
      <c r="HQ251" s="209">
        <f t="shared" si="2332"/>
        <v>0</v>
      </c>
      <c r="HR251" s="209">
        <f t="shared" si="2332"/>
        <v>0</v>
      </c>
      <c r="HS251" s="209">
        <f t="shared" si="2332"/>
        <v>0</v>
      </c>
      <c r="HT251" s="209">
        <f t="shared" si="2332"/>
        <v>0</v>
      </c>
      <c r="HU251" s="209">
        <f t="shared" si="2332"/>
        <v>0</v>
      </c>
      <c r="HV251" s="209">
        <f t="shared" si="2332"/>
        <v>0</v>
      </c>
      <c r="HW251" s="209">
        <f t="shared" si="2332"/>
        <v>0</v>
      </c>
      <c r="HX251" s="209">
        <f t="shared" si="2332"/>
        <v>0</v>
      </c>
      <c r="HY251" s="209">
        <f t="shared" si="2332"/>
        <v>0</v>
      </c>
      <c r="HZ251" s="209">
        <f t="shared" si="2332"/>
        <v>0</v>
      </c>
      <c r="IA251" s="209">
        <f t="shared" si="2332"/>
        <v>0</v>
      </c>
      <c r="IB251" s="209">
        <f t="shared" si="2332"/>
        <v>0</v>
      </c>
      <c r="IC251" s="209">
        <f t="shared" si="2332"/>
        <v>0</v>
      </c>
      <c r="ID251" s="209">
        <f t="shared" si="2332"/>
        <v>0</v>
      </c>
      <c r="IE251" s="209">
        <f t="shared" si="2332"/>
        <v>0</v>
      </c>
      <c r="IF251" s="209">
        <f t="shared" si="2332"/>
        <v>0</v>
      </c>
      <c r="IG251" s="209">
        <f t="shared" si="2332"/>
        <v>0</v>
      </c>
      <c r="IH251" s="209">
        <f t="shared" si="2332"/>
        <v>0</v>
      </c>
      <c r="II251" s="209">
        <f t="shared" si="2332"/>
        <v>0</v>
      </c>
      <c r="IJ251" s="209">
        <f t="shared" si="2332"/>
        <v>0</v>
      </c>
      <c r="IK251" s="209">
        <f t="shared" si="2332"/>
        <v>0</v>
      </c>
      <c r="IL251" s="209">
        <f t="shared" si="2332"/>
        <v>0</v>
      </c>
      <c r="IM251" s="209">
        <f t="shared" si="2332"/>
        <v>0</v>
      </c>
      <c r="IN251" s="209">
        <f t="shared" si="2332"/>
        <v>0</v>
      </c>
      <c r="IO251" s="209">
        <f t="shared" si="2332"/>
        <v>0</v>
      </c>
      <c r="IP251" s="209">
        <f t="shared" si="2332"/>
        <v>0</v>
      </c>
      <c r="IQ251" s="209">
        <f t="shared" si="2332"/>
        <v>0</v>
      </c>
      <c r="IR251" s="209">
        <f t="shared" ca="1" si="2332"/>
        <v>0</v>
      </c>
      <c r="IS251" s="209">
        <f t="shared" ca="1" si="2332"/>
        <v>0</v>
      </c>
      <c r="IT251" s="209">
        <f t="shared" ca="1" si="2332"/>
        <v>0</v>
      </c>
      <c r="IU251" s="209">
        <f t="shared" ca="1" si="2332"/>
        <v>0</v>
      </c>
    </row>
    <row r="252" spans="1:255">
      <c r="B252" s="210"/>
      <c r="D252" s="208"/>
      <c r="E252" s="209"/>
      <c r="F252" s="209"/>
      <c r="G252" s="209"/>
      <c r="H252" s="209"/>
      <c r="I252" s="209"/>
      <c r="J252" s="209"/>
      <c r="K252" s="209"/>
      <c r="L252" s="209"/>
      <c r="M252" s="209"/>
      <c r="N252" s="209"/>
      <c r="O252" s="209"/>
      <c r="P252" s="209"/>
      <c r="Q252" s="209"/>
      <c r="R252" s="209"/>
      <c r="S252" s="209"/>
      <c r="T252" s="209"/>
      <c r="U252" s="209"/>
      <c r="V252" s="209"/>
      <c r="W252" s="209"/>
      <c r="X252" s="209"/>
      <c r="Y252" s="209"/>
      <c r="Z252" s="209"/>
      <c r="AA252" s="209"/>
      <c r="AB252" s="209"/>
      <c r="AC252" s="209"/>
      <c r="AD252" s="209"/>
      <c r="AE252" s="209"/>
      <c r="AF252" s="209"/>
      <c r="AG252" s="209"/>
      <c r="AH252" s="209"/>
      <c r="AI252" s="209"/>
      <c r="AJ252" s="209"/>
      <c r="AK252" s="209"/>
      <c r="AL252" s="209"/>
      <c r="AM252" s="209"/>
      <c r="AN252" s="209"/>
      <c r="AO252" s="209"/>
      <c r="AP252" s="209"/>
      <c r="AQ252" s="209"/>
      <c r="AR252" s="209"/>
      <c r="AS252" s="209"/>
      <c r="AT252" s="209"/>
      <c r="AU252" s="209"/>
      <c r="AV252" s="209"/>
      <c r="AW252" s="209"/>
      <c r="AX252" s="209"/>
      <c r="AY252" s="209"/>
      <c r="AZ252" s="209"/>
      <c r="BA252" s="209"/>
      <c r="BB252" s="209"/>
      <c r="BC252" s="209"/>
      <c r="BD252" s="209"/>
      <c r="BE252" s="209"/>
      <c r="BF252" s="209"/>
      <c r="BG252" s="209"/>
      <c r="BH252" s="209"/>
      <c r="BI252" s="209"/>
      <c r="BJ252" s="209"/>
      <c r="BK252" s="209"/>
      <c r="BL252" s="209"/>
      <c r="BM252" s="209"/>
      <c r="BN252" s="209"/>
      <c r="BO252" s="209"/>
      <c r="BP252" s="209"/>
      <c r="BQ252" s="209"/>
      <c r="BR252" s="209"/>
      <c r="BS252" s="209"/>
      <c r="BT252" s="209"/>
      <c r="BU252" s="209"/>
      <c r="BV252" s="209"/>
      <c r="BW252" s="209"/>
      <c r="BX252" s="209"/>
      <c r="BY252" s="209"/>
      <c r="BZ252" s="209"/>
      <c r="CA252" s="209"/>
      <c r="CB252" s="209"/>
      <c r="CC252" s="209"/>
      <c r="CD252" s="209"/>
      <c r="CE252" s="209"/>
      <c r="CF252" s="209"/>
      <c r="CG252" s="209"/>
      <c r="CH252" s="209"/>
      <c r="CI252" s="209"/>
      <c r="CJ252" s="209"/>
      <c r="CK252" s="209"/>
      <c r="CL252" s="209"/>
      <c r="CM252" s="209"/>
      <c r="CN252" s="209"/>
      <c r="CO252" s="209"/>
      <c r="CP252" s="209"/>
      <c r="CQ252" s="209"/>
      <c r="CR252" s="209"/>
      <c r="CS252" s="209"/>
      <c r="CT252" s="209"/>
      <c r="CU252" s="209"/>
      <c r="CV252" s="209"/>
      <c r="CW252" s="209"/>
      <c r="CX252" s="209"/>
      <c r="CY252" s="209"/>
      <c r="CZ252" s="209"/>
      <c r="DA252" s="209"/>
      <c r="DB252" s="209"/>
      <c r="DC252" s="209"/>
      <c r="DD252" s="209"/>
      <c r="DE252" s="209"/>
      <c r="DF252" s="209"/>
      <c r="DG252" s="209"/>
      <c r="DH252" s="209"/>
      <c r="DI252" s="209"/>
      <c r="DJ252" s="209"/>
      <c r="DK252" s="209"/>
      <c r="DL252" s="209"/>
      <c r="DM252" s="209"/>
      <c r="DN252" s="209"/>
      <c r="DO252" s="209"/>
      <c r="DP252" s="209"/>
      <c r="DQ252" s="209"/>
      <c r="DR252" s="209"/>
      <c r="DS252" s="209"/>
      <c r="DT252" s="209"/>
      <c r="DU252" s="209"/>
      <c r="DV252" s="209"/>
      <c r="DW252" s="209"/>
      <c r="DX252" s="209"/>
      <c r="DY252" s="209"/>
      <c r="DZ252" s="209"/>
      <c r="EA252" s="209"/>
      <c r="EB252" s="209"/>
      <c r="EC252" s="209"/>
      <c r="ED252" s="209"/>
      <c r="EE252" s="209"/>
      <c r="EF252" s="209"/>
      <c r="EG252" s="209"/>
      <c r="EH252" s="209"/>
      <c r="EI252" s="209"/>
      <c r="EJ252" s="209"/>
      <c r="EK252" s="209"/>
      <c r="EL252" s="209"/>
      <c r="EM252" s="209"/>
      <c r="EN252" s="209"/>
      <c r="EO252" s="209"/>
      <c r="EP252" s="209"/>
      <c r="EQ252" s="209"/>
      <c r="ER252" s="209"/>
      <c r="ES252" s="209"/>
      <c r="ET252" s="209"/>
      <c r="EU252" s="209"/>
      <c r="EV252" s="209"/>
      <c r="EW252" s="209"/>
      <c r="EX252" s="209"/>
      <c r="EY252" s="209"/>
      <c r="EZ252" s="209"/>
      <c r="FA252" s="209"/>
      <c r="FB252" s="209"/>
      <c r="FC252" s="209"/>
      <c r="FD252" s="209"/>
      <c r="FE252" s="209"/>
      <c r="FF252" s="209"/>
      <c r="FG252" s="209"/>
      <c r="FH252" s="209"/>
      <c r="FI252" s="209"/>
      <c r="FJ252" s="209"/>
      <c r="FK252" s="209"/>
      <c r="FL252" s="209"/>
      <c r="FM252" s="209"/>
      <c r="FN252" s="209"/>
      <c r="FO252" s="209"/>
      <c r="FP252" s="209"/>
      <c r="FQ252" s="209"/>
      <c r="FR252" s="209"/>
      <c r="FS252" s="209"/>
      <c r="FT252" s="209"/>
      <c r="FU252" s="209"/>
      <c r="FV252" s="209"/>
      <c r="FW252" s="209"/>
      <c r="FX252" s="209"/>
      <c r="FY252" s="209"/>
      <c r="FZ252" s="209"/>
      <c r="GA252" s="209"/>
      <c r="GB252" s="209"/>
      <c r="GC252" s="209"/>
      <c r="GD252" s="209"/>
      <c r="GE252" s="209"/>
      <c r="GF252" s="209"/>
      <c r="GG252" s="209"/>
      <c r="GH252" s="209"/>
      <c r="GI252" s="209"/>
      <c r="GJ252" s="209"/>
      <c r="GK252" s="209"/>
      <c r="GL252" s="209"/>
      <c r="GM252" s="209"/>
      <c r="GN252" s="209"/>
      <c r="GO252" s="209"/>
      <c r="GP252" s="209"/>
      <c r="GQ252" s="209"/>
      <c r="GR252" s="209"/>
      <c r="GS252" s="209"/>
      <c r="GT252" s="209"/>
      <c r="GU252" s="209"/>
      <c r="GV252" s="209"/>
      <c r="GW252" s="209"/>
      <c r="GX252" s="209"/>
      <c r="GY252" s="209"/>
      <c r="GZ252" s="209"/>
      <c r="HA252" s="209"/>
      <c r="HB252" s="209"/>
      <c r="HC252" s="209"/>
      <c r="HD252" s="209"/>
      <c r="HE252" s="209"/>
      <c r="HF252" s="209"/>
      <c r="HG252" s="209"/>
      <c r="HH252" s="209"/>
      <c r="HI252" s="209"/>
      <c r="HJ252" s="209"/>
      <c r="HK252" s="209"/>
      <c r="HL252" s="209"/>
      <c r="HM252" s="209"/>
      <c r="HN252" s="209"/>
      <c r="HO252" s="209"/>
      <c r="HP252" s="209"/>
      <c r="HQ252" s="209"/>
      <c r="HR252" s="209"/>
      <c r="HS252" s="209"/>
      <c r="HT252" s="209"/>
      <c r="HU252" s="209"/>
      <c r="HV252" s="209"/>
      <c r="HW252" s="209"/>
      <c r="HX252" s="209"/>
      <c r="HY252" s="209"/>
      <c r="HZ252" s="209"/>
      <c r="IA252" s="209"/>
      <c r="IB252" s="209"/>
      <c r="IC252" s="209"/>
      <c r="ID252" s="209"/>
      <c r="IE252" s="209"/>
      <c r="IF252" s="209"/>
      <c r="IG252" s="209"/>
      <c r="IH252" s="209"/>
      <c r="II252" s="209"/>
      <c r="IJ252" s="209"/>
      <c r="IK252" s="209"/>
      <c r="IL252" s="209"/>
      <c r="IM252" s="209"/>
      <c r="IN252" s="209"/>
      <c r="IO252" s="209"/>
      <c r="IP252" s="209"/>
      <c r="IQ252" s="209"/>
      <c r="IR252" s="209"/>
      <c r="IS252" s="209"/>
      <c r="IT252" s="209"/>
      <c r="IU252" s="209"/>
    </row>
    <row r="253" spans="1:255">
      <c r="B253" s="192" t="s">
        <v>142</v>
      </c>
      <c r="D253" s="208"/>
      <c r="E253" s="208"/>
      <c r="F253" s="208"/>
      <c r="G253" s="208"/>
      <c r="H253" s="208"/>
      <c r="I253" s="208"/>
      <c r="J253" s="208"/>
      <c r="K253" s="208"/>
      <c r="L253" s="208"/>
      <c r="M253" s="208"/>
      <c r="N253" s="208"/>
      <c r="O253" s="208"/>
      <c r="P253" s="208"/>
      <c r="Q253" s="208"/>
      <c r="R253" s="208"/>
      <c r="S253" s="208"/>
      <c r="T253" s="208"/>
      <c r="U253" s="208"/>
      <c r="V253" s="208"/>
      <c r="W253" s="208"/>
      <c r="X253" s="208"/>
      <c r="Y253" s="208"/>
      <c r="Z253" s="208"/>
      <c r="AA253" s="208"/>
      <c r="AB253" s="208"/>
      <c r="AC253" s="208"/>
      <c r="AD253" s="208"/>
      <c r="AE253" s="208"/>
      <c r="AF253" s="208"/>
      <c r="AG253" s="208"/>
      <c r="AH253" s="208"/>
      <c r="AI253" s="208"/>
      <c r="AJ253" s="208"/>
      <c r="AK253" s="208"/>
      <c r="AL253" s="208"/>
      <c r="AM253" s="208"/>
      <c r="AN253" s="208"/>
      <c r="AO253" s="208"/>
      <c r="AP253" s="208"/>
      <c r="AQ253" s="208"/>
      <c r="AR253" s="208"/>
      <c r="AS253" s="208"/>
      <c r="AT253" s="208"/>
      <c r="AU253" s="208"/>
      <c r="AV253" s="208"/>
      <c r="AW253" s="208"/>
      <c r="AX253" s="208"/>
      <c r="AY253" s="208"/>
      <c r="AZ253" s="208"/>
      <c r="BA253" s="208"/>
      <c r="BB253" s="208"/>
      <c r="BC253" s="208"/>
      <c r="BD253" s="208"/>
      <c r="BE253" s="208"/>
      <c r="BF253" s="208"/>
      <c r="BG253" s="208"/>
      <c r="BH253" s="208"/>
      <c r="BI253" s="208"/>
      <c r="BJ253" s="208"/>
      <c r="BK253" s="208"/>
      <c r="BL253" s="208"/>
      <c r="BM253" s="208"/>
      <c r="BN253" s="208"/>
      <c r="BO253" s="208"/>
      <c r="BP253" s="208"/>
      <c r="BQ253" s="208"/>
      <c r="BR253" s="208"/>
      <c r="BS253" s="208"/>
      <c r="BT253" s="208"/>
      <c r="BU253" s="208"/>
      <c r="BV253" s="208"/>
      <c r="BW253" s="208"/>
      <c r="BX253" s="208"/>
      <c r="BY253" s="208"/>
      <c r="BZ253" s="208"/>
      <c r="CA253" s="208"/>
      <c r="CB253" s="208"/>
      <c r="CC253" s="208"/>
      <c r="CD253" s="208"/>
      <c r="CE253" s="208"/>
      <c r="CF253" s="208"/>
      <c r="CG253" s="208"/>
      <c r="CH253" s="208"/>
      <c r="CI253" s="208"/>
      <c r="CJ253" s="208"/>
      <c r="CK253" s="208"/>
      <c r="CL253" s="208"/>
      <c r="CM253" s="208"/>
      <c r="CN253" s="208"/>
      <c r="CO253" s="208"/>
      <c r="CP253" s="208"/>
      <c r="CQ253" s="208"/>
      <c r="CR253" s="208"/>
      <c r="CS253" s="208"/>
      <c r="CT253" s="208"/>
      <c r="CU253" s="208"/>
      <c r="CV253" s="208"/>
      <c r="CW253" s="208"/>
      <c r="CX253" s="208"/>
      <c r="CY253" s="208"/>
      <c r="CZ253" s="208"/>
      <c r="DA253" s="208"/>
      <c r="DB253" s="208"/>
      <c r="DC253" s="208"/>
      <c r="DD253" s="208"/>
      <c r="DE253" s="208"/>
      <c r="DF253" s="208"/>
      <c r="DG253" s="208"/>
      <c r="DH253" s="208"/>
      <c r="DI253" s="208"/>
      <c r="DJ253" s="208"/>
      <c r="DK253" s="208"/>
      <c r="DL253" s="208"/>
      <c r="DM253" s="208"/>
      <c r="DN253" s="208"/>
      <c r="DO253" s="208"/>
      <c r="DP253" s="208"/>
      <c r="DQ253" s="208"/>
      <c r="DR253" s="208"/>
      <c r="DS253" s="208"/>
      <c r="DT253" s="208"/>
      <c r="DU253" s="208"/>
      <c r="DV253" s="208"/>
      <c r="DW253" s="208"/>
      <c r="DX253" s="208"/>
      <c r="DY253" s="208"/>
      <c r="DZ253" s="208"/>
      <c r="EA253" s="208"/>
      <c r="EB253" s="208"/>
      <c r="EC253" s="208"/>
      <c r="ED253" s="208"/>
      <c r="EE253" s="208"/>
      <c r="EF253" s="208"/>
      <c r="EG253" s="208"/>
      <c r="EH253" s="208"/>
      <c r="EI253" s="208"/>
      <c r="EJ253" s="208"/>
      <c r="EK253" s="208"/>
      <c r="EL253" s="208"/>
      <c r="EM253" s="208"/>
      <c r="EN253" s="208"/>
      <c r="EO253" s="208"/>
      <c r="EP253" s="208"/>
      <c r="EQ253" s="208"/>
      <c r="ER253" s="208"/>
      <c r="ES253" s="208"/>
      <c r="ET253" s="208"/>
      <c r="EU253" s="208"/>
      <c r="EV253" s="208"/>
      <c r="EW253" s="208"/>
      <c r="EX253" s="208"/>
      <c r="EY253" s="208"/>
      <c r="EZ253" s="208"/>
      <c r="FA253" s="208"/>
      <c r="FB253" s="208"/>
      <c r="FC253" s="208"/>
      <c r="FD253" s="208"/>
      <c r="FE253" s="208"/>
      <c r="FF253" s="208"/>
      <c r="FG253" s="208"/>
      <c r="FH253" s="208"/>
      <c r="FI253" s="208"/>
      <c r="FJ253" s="208"/>
      <c r="FK253" s="208"/>
      <c r="FL253" s="208"/>
      <c r="FM253" s="208"/>
      <c r="FN253" s="208"/>
      <c r="FO253" s="208"/>
      <c r="FP253" s="208"/>
      <c r="FQ253" s="208"/>
      <c r="FR253" s="208"/>
      <c r="FS253" s="208"/>
      <c r="FT253" s="208"/>
      <c r="FU253" s="208"/>
      <c r="FV253" s="208"/>
      <c r="FW253" s="208"/>
      <c r="FX253" s="208"/>
      <c r="FY253" s="208"/>
      <c r="FZ253" s="208"/>
      <c r="GA253" s="208"/>
      <c r="GB253" s="208"/>
      <c r="GC253" s="208"/>
      <c r="GD253" s="208"/>
      <c r="GE253" s="208"/>
      <c r="GF253" s="208"/>
      <c r="GG253" s="208"/>
      <c r="GH253" s="208"/>
      <c r="GI253" s="208"/>
      <c r="GJ253" s="208"/>
      <c r="GK253" s="208"/>
      <c r="GL253" s="208"/>
      <c r="GM253" s="208"/>
      <c r="GN253" s="208"/>
      <c r="GO253" s="208"/>
      <c r="GP253" s="208"/>
      <c r="GQ253" s="208"/>
      <c r="GR253" s="208"/>
      <c r="GS253" s="208"/>
      <c r="GT253" s="208"/>
      <c r="GU253" s="208"/>
      <c r="GV253" s="208"/>
      <c r="GW253" s="208"/>
      <c r="GX253" s="208"/>
      <c r="GY253" s="208"/>
      <c r="GZ253" s="208"/>
      <c r="HA253" s="208"/>
      <c r="HB253" s="208"/>
      <c r="HC253" s="208"/>
      <c r="HD253" s="208"/>
      <c r="HE253" s="208"/>
      <c r="HF253" s="208"/>
      <c r="HG253" s="208"/>
      <c r="HH253" s="208"/>
      <c r="HI253" s="208"/>
      <c r="HJ253" s="208"/>
      <c r="HK253" s="208"/>
      <c r="HL253" s="208"/>
      <c r="HM253" s="208"/>
      <c r="HN253" s="208"/>
      <c r="HO253" s="208"/>
      <c r="HP253" s="208"/>
      <c r="HQ253" s="208"/>
      <c r="HR253" s="208"/>
      <c r="HS253" s="208"/>
      <c r="HT253" s="208"/>
      <c r="HU253" s="208"/>
      <c r="HV253" s="208"/>
      <c r="HW253" s="208"/>
      <c r="HX253" s="208"/>
      <c r="HY253" s="208"/>
      <c r="HZ253" s="208"/>
      <c r="IA253" s="208"/>
      <c r="IB253" s="208"/>
      <c r="IC253" s="208"/>
      <c r="ID253" s="208"/>
      <c r="IE253" s="208"/>
      <c r="IF253" s="208"/>
      <c r="IG253" s="208"/>
      <c r="IH253" s="208"/>
      <c r="II253" s="208"/>
      <c r="IJ253" s="208"/>
      <c r="IK253" s="208"/>
      <c r="IL253" s="208"/>
      <c r="IM253" s="208"/>
      <c r="IN253" s="208"/>
      <c r="IO253" s="208"/>
      <c r="IP253" s="208"/>
      <c r="IQ253" s="208"/>
      <c r="IR253" s="208"/>
      <c r="IS253" s="208"/>
      <c r="IT253" s="208"/>
      <c r="IU253" s="208"/>
    </row>
    <row r="254" spans="1:255">
      <c r="B254" s="210" t="s">
        <v>249</v>
      </c>
      <c r="D254" s="208"/>
      <c r="E254" s="208">
        <f t="shared" ref="E254:BP254" ca="1" si="2333">IF(E201&lt;=Exit,E205*PM_Fee_Rental,0)+MAX(IF(AND(E197=12,E201&lt;Exit),SUMIF(198:198,YEAR(E201),169:169),IF(E201=Exit,SUMIFS(169:169,198:198,YEAR(E201),201:201,"&lt;="&amp;Exit),0)),0)*PM_Fee_NOI</f>
        <v>0</v>
      </c>
      <c r="F254" s="208">
        <f t="shared" ca="1" si="2333"/>
        <v>0</v>
      </c>
      <c r="G254" s="208">
        <f t="shared" ca="1" si="2333"/>
        <v>0</v>
      </c>
      <c r="H254" s="208">
        <f t="shared" ca="1" si="2333"/>
        <v>0</v>
      </c>
      <c r="I254" s="208">
        <f t="shared" ca="1" si="2333"/>
        <v>0</v>
      </c>
      <c r="J254" s="208">
        <f t="shared" ca="1" si="2333"/>
        <v>200000</v>
      </c>
      <c r="K254" s="208">
        <f t="shared" ca="1" si="2333"/>
        <v>0</v>
      </c>
      <c r="L254" s="208">
        <f t="shared" ca="1" si="2333"/>
        <v>0</v>
      </c>
      <c r="M254" s="208">
        <f t="shared" ca="1" si="2333"/>
        <v>0</v>
      </c>
      <c r="N254" s="208">
        <f t="shared" ca="1" si="2333"/>
        <v>0</v>
      </c>
      <c r="O254" s="208">
        <f t="shared" ca="1" si="2333"/>
        <v>0</v>
      </c>
      <c r="P254" s="208">
        <f t="shared" ca="1" si="2333"/>
        <v>0</v>
      </c>
      <c r="Q254" s="208">
        <f t="shared" ca="1" si="2333"/>
        <v>0</v>
      </c>
      <c r="R254" s="208">
        <f t="shared" ca="1" si="2333"/>
        <v>0</v>
      </c>
      <c r="S254" s="208">
        <f t="shared" ca="1" si="2333"/>
        <v>0</v>
      </c>
      <c r="T254" s="208">
        <f t="shared" ca="1" si="2333"/>
        <v>0</v>
      </c>
      <c r="U254" s="208">
        <f t="shared" ca="1" si="2333"/>
        <v>0</v>
      </c>
      <c r="V254" s="208">
        <f t="shared" ca="1" si="2333"/>
        <v>200000</v>
      </c>
      <c r="W254" s="208">
        <f t="shared" ca="1" si="2333"/>
        <v>0</v>
      </c>
      <c r="X254" s="208">
        <f t="shared" ca="1" si="2333"/>
        <v>0</v>
      </c>
      <c r="Y254" s="208">
        <f t="shared" ca="1" si="2333"/>
        <v>0</v>
      </c>
      <c r="Z254" s="208">
        <f t="shared" ca="1" si="2333"/>
        <v>0</v>
      </c>
      <c r="AA254" s="208">
        <f t="shared" ca="1" si="2333"/>
        <v>0</v>
      </c>
      <c r="AB254" s="208">
        <f t="shared" ca="1" si="2333"/>
        <v>0</v>
      </c>
      <c r="AC254" s="208">
        <f t="shared" ca="1" si="2333"/>
        <v>0</v>
      </c>
      <c r="AD254" s="208">
        <f t="shared" ca="1" si="2333"/>
        <v>0</v>
      </c>
      <c r="AE254" s="208">
        <f t="shared" ca="1" si="2333"/>
        <v>0</v>
      </c>
      <c r="AF254" s="208">
        <f t="shared" ca="1" si="2333"/>
        <v>0</v>
      </c>
      <c r="AG254" s="208">
        <f t="shared" ca="1" si="2333"/>
        <v>0</v>
      </c>
      <c r="AH254" s="208">
        <f t="shared" ca="1" si="2333"/>
        <v>200000</v>
      </c>
      <c r="AI254" s="208">
        <f t="shared" ca="1" si="2333"/>
        <v>0</v>
      </c>
      <c r="AJ254" s="208">
        <f t="shared" ca="1" si="2333"/>
        <v>0</v>
      </c>
      <c r="AK254" s="208">
        <f t="shared" ca="1" si="2333"/>
        <v>0</v>
      </c>
      <c r="AL254" s="208">
        <f t="shared" ca="1" si="2333"/>
        <v>0</v>
      </c>
      <c r="AM254" s="208">
        <f t="shared" ca="1" si="2333"/>
        <v>0</v>
      </c>
      <c r="AN254" s="208">
        <f t="shared" ca="1" si="2333"/>
        <v>0</v>
      </c>
      <c r="AO254" s="208">
        <f t="shared" ca="1" si="2333"/>
        <v>0</v>
      </c>
      <c r="AP254" s="208">
        <f t="shared" ca="1" si="2333"/>
        <v>0</v>
      </c>
      <c r="AQ254" s="208">
        <f t="shared" ca="1" si="2333"/>
        <v>0</v>
      </c>
      <c r="AR254" s="208">
        <f t="shared" ca="1" si="2333"/>
        <v>0</v>
      </c>
      <c r="AS254" s="208">
        <f t="shared" ca="1" si="2333"/>
        <v>0</v>
      </c>
      <c r="AT254" s="208">
        <f t="shared" ca="1" si="2333"/>
        <v>200000</v>
      </c>
      <c r="AU254" s="208">
        <f t="shared" ca="1" si="2333"/>
        <v>0</v>
      </c>
      <c r="AV254" s="208">
        <f t="shared" ca="1" si="2333"/>
        <v>0</v>
      </c>
      <c r="AW254" s="208">
        <f t="shared" ca="1" si="2333"/>
        <v>0</v>
      </c>
      <c r="AX254" s="208">
        <f t="shared" ca="1" si="2333"/>
        <v>0</v>
      </c>
      <c r="AY254" s="208">
        <f t="shared" ca="1" si="2333"/>
        <v>0</v>
      </c>
      <c r="AZ254" s="208">
        <f t="shared" ca="1" si="2333"/>
        <v>0</v>
      </c>
      <c r="BA254" s="208">
        <f t="shared" ca="1" si="2333"/>
        <v>0</v>
      </c>
      <c r="BB254" s="208">
        <f t="shared" ca="1" si="2333"/>
        <v>0</v>
      </c>
      <c r="BC254" s="208">
        <f t="shared" ca="1" si="2333"/>
        <v>0</v>
      </c>
      <c r="BD254" s="208">
        <f t="shared" ca="1" si="2333"/>
        <v>0</v>
      </c>
      <c r="BE254" s="208">
        <f t="shared" ca="1" si="2333"/>
        <v>0</v>
      </c>
      <c r="BF254" s="208">
        <f t="shared" ca="1" si="2333"/>
        <v>200000</v>
      </c>
      <c r="BG254" s="208">
        <f t="shared" ca="1" si="2333"/>
        <v>0</v>
      </c>
      <c r="BH254" s="208">
        <f t="shared" ca="1" si="2333"/>
        <v>0</v>
      </c>
      <c r="BI254" s="208">
        <f t="shared" ca="1" si="2333"/>
        <v>0</v>
      </c>
      <c r="BJ254" s="208">
        <f t="shared" ca="1" si="2333"/>
        <v>0</v>
      </c>
      <c r="BK254" s="208">
        <f t="shared" ca="1" si="2333"/>
        <v>0</v>
      </c>
      <c r="BL254" s="208">
        <f t="shared" ca="1" si="2333"/>
        <v>0</v>
      </c>
      <c r="BM254" s="208">
        <f t="shared" ca="1" si="2333"/>
        <v>0</v>
      </c>
      <c r="BN254" s="208">
        <f t="shared" ca="1" si="2333"/>
        <v>0</v>
      </c>
      <c r="BO254" s="208">
        <f t="shared" ca="1" si="2333"/>
        <v>0</v>
      </c>
      <c r="BP254" s="208">
        <f t="shared" ca="1" si="2333"/>
        <v>0</v>
      </c>
      <c r="BQ254" s="208">
        <f t="shared" ref="BQ254:EB254" ca="1" si="2334">IF(BQ201&lt;=Exit,BQ205*PM_Fee_Rental,0)+MAX(IF(AND(BQ197=12,BQ201&lt;Exit),SUMIF(198:198,YEAR(BQ201),169:169),IF(BQ201=Exit,SUMIFS(169:169,198:198,YEAR(BQ201),201:201,"&lt;="&amp;Exit),0)),0)*PM_Fee_NOI</f>
        <v>0</v>
      </c>
      <c r="BR254" s="208">
        <f t="shared" ca="1" si="2334"/>
        <v>200000</v>
      </c>
      <c r="BS254" s="208">
        <f t="shared" ca="1" si="2334"/>
        <v>0</v>
      </c>
      <c r="BT254" s="208">
        <f t="shared" ca="1" si="2334"/>
        <v>0</v>
      </c>
      <c r="BU254" s="208">
        <f t="shared" ca="1" si="2334"/>
        <v>0</v>
      </c>
      <c r="BV254" s="208">
        <f t="shared" ca="1" si="2334"/>
        <v>0</v>
      </c>
      <c r="BW254" s="208">
        <f t="shared" ca="1" si="2334"/>
        <v>0</v>
      </c>
      <c r="BX254" s="208">
        <f t="shared" ca="1" si="2334"/>
        <v>0</v>
      </c>
      <c r="BY254" s="208">
        <f t="shared" ca="1" si="2334"/>
        <v>0</v>
      </c>
      <c r="BZ254" s="208">
        <f t="shared" ca="1" si="2334"/>
        <v>0</v>
      </c>
      <c r="CA254" s="208">
        <f t="shared" ca="1" si="2334"/>
        <v>-1.3969838619232177E-11</v>
      </c>
      <c r="CB254" s="208">
        <f t="shared" ca="1" si="2334"/>
        <v>1757.2164179104427</v>
      </c>
      <c r="CC254" s="208">
        <f t="shared" ca="1" si="2334"/>
        <v>3826.8268656716405</v>
      </c>
      <c r="CD254" s="208">
        <f t="shared" ca="1" si="2334"/>
        <v>139562.12292261294</v>
      </c>
      <c r="CE254" s="208">
        <f t="shared" ca="1" si="2334"/>
        <v>24541.501432835819</v>
      </c>
      <c r="CF254" s="208">
        <f t="shared" ca="1" si="2334"/>
        <v>23676.517074626863</v>
      </c>
      <c r="CG254" s="208">
        <f t="shared" ca="1" si="2334"/>
        <v>23525.040680597009</v>
      </c>
      <c r="CH254" s="208">
        <f t="shared" ca="1" si="2334"/>
        <v>26219.890423880592</v>
      </c>
      <c r="CI254" s="208">
        <f t="shared" ca="1" si="2334"/>
        <v>26533.464608955226</v>
      </c>
      <c r="CJ254" s="208">
        <f t="shared" ca="1" si="2334"/>
        <v>26847.03879402985</v>
      </c>
      <c r="CK254" s="208">
        <f t="shared" ca="1" si="2334"/>
        <v>38823.323426865667</v>
      </c>
      <c r="CL254" s="208">
        <f t="shared" ca="1" si="2334"/>
        <v>39136.897611940294</v>
      </c>
      <c r="CM254" s="208">
        <f t="shared" ca="1" si="2334"/>
        <v>40007.707771701491</v>
      </c>
      <c r="CN254" s="208">
        <f t="shared" ca="1" si="2334"/>
        <v>41329.376102686569</v>
      </c>
      <c r="CO254" s="208">
        <f t="shared" ca="1" si="2334"/>
        <v>41603.040562029855</v>
      </c>
      <c r="CP254" s="208">
        <f t="shared" ca="1" si="2334"/>
        <v>355482.77836083964</v>
      </c>
      <c r="CQ254" s="208">
        <f t="shared" ca="1" si="2334"/>
        <v>41811.402173373135</v>
      </c>
      <c r="CR254" s="208">
        <f t="shared" ca="1" si="2334"/>
        <v>41811.402173373135</v>
      </c>
      <c r="CS254" s="208">
        <f t="shared" ca="1" si="2334"/>
        <v>41811.402173373135</v>
      </c>
      <c r="CT254" s="208">
        <f t="shared" ca="1" si="2334"/>
        <v>41811.402173373135</v>
      </c>
      <c r="CU254" s="208">
        <f t="shared" ca="1" si="2334"/>
        <v>41811.402173373135</v>
      </c>
      <c r="CV254" s="208">
        <f t="shared" ca="1" si="2334"/>
        <v>41811.402173373135</v>
      </c>
      <c r="CW254" s="208">
        <f t="shared" ca="1" si="2334"/>
        <v>41811.402173373135</v>
      </c>
      <c r="CX254" s="208">
        <f t="shared" ca="1" si="2334"/>
        <v>41811.402173373135</v>
      </c>
      <c r="CY254" s="208">
        <f t="shared" ca="1" si="2334"/>
        <v>40565.827936037007</v>
      </c>
      <c r="CZ254" s="208">
        <f t="shared" ca="1" si="2334"/>
        <v>41883.213084544477</v>
      </c>
      <c r="DA254" s="208">
        <f t="shared" ca="1" si="2334"/>
        <v>43723.370117380291</v>
      </c>
      <c r="DB254" s="208">
        <f t="shared" ca="1" si="2334"/>
        <v>452276.83070905576</v>
      </c>
      <c r="DC254" s="208">
        <f t="shared" ca="1" si="2334"/>
        <v>44012.676885130742</v>
      </c>
      <c r="DD254" s="208">
        <f t="shared" ca="1" si="2334"/>
        <v>44012.676885130742</v>
      </c>
      <c r="DE254" s="208">
        <f t="shared" ca="1" si="2334"/>
        <v>44012.676885130742</v>
      </c>
      <c r="DF254" s="208">
        <f t="shared" ca="1" si="2334"/>
        <v>44012.676885130742</v>
      </c>
      <c r="DG254" s="208">
        <f t="shared" ca="1" si="2334"/>
        <v>44012.676885130742</v>
      </c>
      <c r="DH254" s="208">
        <f t="shared" ca="1" si="2334"/>
        <v>44012.676885130742</v>
      </c>
      <c r="DI254" s="208">
        <f t="shared" ca="1" si="2334"/>
        <v>44012.676885130742</v>
      </c>
      <c r="DJ254" s="208">
        <f t="shared" ca="1" si="2334"/>
        <v>44012.676885130742</v>
      </c>
      <c r="DK254" s="208">
        <f t="shared" ca="1" si="2334"/>
        <v>41138.875031657917</v>
      </c>
      <c r="DL254" s="208">
        <f t="shared" ca="1" si="2334"/>
        <v>42522.129437590753</v>
      </c>
      <c r="DM254" s="208">
        <f t="shared" ca="1" si="2334"/>
        <v>42522.129437590753</v>
      </c>
      <c r="DN254" s="208">
        <f t="shared" ca="1" si="2334"/>
        <v>468299.48914699891</v>
      </c>
      <c r="DO254" s="208">
        <f t="shared" ca="1" si="2334"/>
        <v>46306.412736432721</v>
      </c>
      <c r="DP254" s="208">
        <f t="shared" ca="1" si="2334"/>
        <v>46306.412736432721</v>
      </c>
      <c r="DQ254" s="208">
        <f t="shared" ca="1" si="2334"/>
        <v>46306.412736432721</v>
      </c>
      <c r="DR254" s="208">
        <f t="shared" ca="1" si="2334"/>
        <v>46306.412736432721</v>
      </c>
      <c r="DS254" s="208">
        <f t="shared" ca="1" si="2334"/>
        <v>46306.412736432721</v>
      </c>
      <c r="DT254" s="208">
        <f t="shared" ca="1" si="2334"/>
        <v>46306.412736432721</v>
      </c>
      <c r="DU254" s="208">
        <f t="shared" ca="1" si="2334"/>
        <v>46306.412736432721</v>
      </c>
      <c r="DV254" s="208">
        <f t="shared" ca="1" si="2334"/>
        <v>46306.412736432721</v>
      </c>
      <c r="DW254" s="208">
        <f t="shared" ca="1" si="2334"/>
        <v>33239.740603866761</v>
      </c>
      <c r="DX254" s="208">
        <f t="shared" ca="1" si="2334"/>
        <v>34692.157730096245</v>
      </c>
      <c r="DY254" s="208">
        <f t="shared" ca="1" si="2334"/>
        <v>36817.53910302162</v>
      </c>
      <c r="DZ254" s="208">
        <f t="shared" ca="1" si="2334"/>
        <v>455798.85826030531</v>
      </c>
      <c r="EA254" s="208">
        <f t="shared" ca="1" si="2334"/>
        <v>48566.862616001294</v>
      </c>
      <c r="EB254" s="208">
        <f t="shared" ca="1" si="2334"/>
        <v>48566.862616001294</v>
      </c>
      <c r="EC254" s="208">
        <f t="shared" ref="EC254:GN254" ca="1" si="2335">IF(EC201&lt;=Exit,EC205*PM_Fee_Rental,0)+MAX(IF(AND(EC197=12,EC201&lt;Exit),SUMIF(198:198,YEAR(EC201),169:169),IF(EC201=Exit,SUMIFS(169:169,198:198,YEAR(EC201),201:201,"&lt;="&amp;Exit),0)),0)*PM_Fee_NOI</f>
        <v>48566.862616001294</v>
      </c>
      <c r="ED254" s="208">
        <f t="shared" ca="1" si="2335"/>
        <v>48566.862616001294</v>
      </c>
      <c r="EE254" s="208">
        <f t="shared" ca="1" si="2335"/>
        <v>48566.862616001294</v>
      </c>
      <c r="EF254" s="208">
        <f t="shared" ca="1" si="2335"/>
        <v>48566.862616001294</v>
      </c>
      <c r="EG254" s="208">
        <f t="shared" ca="1" si="2335"/>
        <v>48566.862616001294</v>
      </c>
      <c r="EH254" s="208">
        <f t="shared" ca="1" si="2335"/>
        <v>48566.862616001294</v>
      </c>
      <c r="EI254" s="208">
        <f t="shared" ca="1" si="2335"/>
        <v>49431.246638258141</v>
      </c>
      <c r="EJ254" s="208">
        <f t="shared" ca="1" si="2335"/>
        <v>50956.284620799088</v>
      </c>
      <c r="EK254" s="208">
        <f t="shared" ca="1" si="2335"/>
        <v>50956.284620799088</v>
      </c>
      <c r="EL254" s="208">
        <f t="shared" ca="1" si="2335"/>
        <v>523355.3646409139</v>
      </c>
      <c r="EM254" s="208">
        <f t="shared" ca="1" si="2335"/>
        <v>50956.284620799088</v>
      </c>
      <c r="EN254" s="208">
        <f t="shared" ca="1" si="2335"/>
        <v>50956.284620799088</v>
      </c>
      <c r="EO254" s="208">
        <f t="shared" ca="1" si="2335"/>
        <v>50956.284620799088</v>
      </c>
      <c r="EP254" s="208">
        <f t="shared" ca="1" si="2335"/>
        <v>50956.284620799088</v>
      </c>
      <c r="EQ254" s="208">
        <f t="shared" ca="1" si="2335"/>
        <v>50956.284620799088</v>
      </c>
      <c r="ER254" s="208">
        <f t="shared" ca="1" si="2335"/>
        <v>50956.284620799088</v>
      </c>
      <c r="ES254" s="208">
        <f t="shared" ca="1" si="2335"/>
        <v>50956.284620799088</v>
      </c>
      <c r="ET254" s="208">
        <f t="shared" ca="1" si="2335"/>
        <v>50956.284620799088</v>
      </c>
      <c r="EU254" s="208">
        <f t="shared" ca="1" si="2335"/>
        <v>44733.679971902704</v>
      </c>
      <c r="EV254" s="208">
        <f t="shared" ca="1" si="2335"/>
        <v>46334.969853570707</v>
      </c>
      <c r="EW254" s="208">
        <f t="shared" ca="1" si="2335"/>
        <v>48789.785339299517</v>
      </c>
      <c r="EX254" s="208">
        <f t="shared" ca="1" si="2335"/>
        <v>554145.57161597593</v>
      </c>
      <c r="EY254" s="208">
        <f t="shared" si="2335"/>
        <v>0</v>
      </c>
      <c r="EZ254" s="208">
        <f t="shared" si="2335"/>
        <v>0</v>
      </c>
      <c r="FA254" s="208">
        <f t="shared" si="2335"/>
        <v>0</v>
      </c>
      <c r="FB254" s="208">
        <f t="shared" si="2335"/>
        <v>0</v>
      </c>
      <c r="FC254" s="208">
        <f t="shared" si="2335"/>
        <v>0</v>
      </c>
      <c r="FD254" s="208">
        <f t="shared" si="2335"/>
        <v>0</v>
      </c>
      <c r="FE254" s="208">
        <f t="shared" si="2335"/>
        <v>0</v>
      </c>
      <c r="FF254" s="208">
        <f t="shared" si="2335"/>
        <v>0</v>
      </c>
      <c r="FG254" s="208">
        <f t="shared" si="2335"/>
        <v>0</v>
      </c>
      <c r="FH254" s="208">
        <f t="shared" si="2335"/>
        <v>0</v>
      </c>
      <c r="FI254" s="208">
        <f t="shared" si="2335"/>
        <v>0</v>
      </c>
      <c r="FJ254" s="208">
        <f t="shared" si="2335"/>
        <v>0</v>
      </c>
      <c r="FK254" s="208">
        <f t="shared" si="2335"/>
        <v>0</v>
      </c>
      <c r="FL254" s="208">
        <f t="shared" si="2335"/>
        <v>0</v>
      </c>
      <c r="FM254" s="208">
        <f t="shared" si="2335"/>
        <v>0</v>
      </c>
      <c r="FN254" s="208">
        <f t="shared" si="2335"/>
        <v>0</v>
      </c>
      <c r="FO254" s="208">
        <f t="shared" si="2335"/>
        <v>0</v>
      </c>
      <c r="FP254" s="208">
        <f t="shared" si="2335"/>
        <v>0</v>
      </c>
      <c r="FQ254" s="208">
        <f t="shared" si="2335"/>
        <v>0</v>
      </c>
      <c r="FR254" s="208">
        <f t="shared" si="2335"/>
        <v>0</v>
      </c>
      <c r="FS254" s="208">
        <f t="shared" si="2335"/>
        <v>0</v>
      </c>
      <c r="FT254" s="208">
        <f t="shared" si="2335"/>
        <v>0</v>
      </c>
      <c r="FU254" s="208">
        <f t="shared" si="2335"/>
        <v>0</v>
      </c>
      <c r="FV254" s="208">
        <f t="shared" si="2335"/>
        <v>0</v>
      </c>
      <c r="FW254" s="208">
        <f t="shared" si="2335"/>
        <v>0</v>
      </c>
      <c r="FX254" s="208">
        <f t="shared" si="2335"/>
        <v>0</v>
      </c>
      <c r="FY254" s="208">
        <f t="shared" si="2335"/>
        <v>0</v>
      </c>
      <c r="FZ254" s="208">
        <f t="shared" si="2335"/>
        <v>0</v>
      </c>
      <c r="GA254" s="208">
        <f t="shared" si="2335"/>
        <v>0</v>
      </c>
      <c r="GB254" s="208">
        <f t="shared" si="2335"/>
        <v>0</v>
      </c>
      <c r="GC254" s="208">
        <f t="shared" si="2335"/>
        <v>0</v>
      </c>
      <c r="GD254" s="208">
        <f t="shared" si="2335"/>
        <v>0</v>
      </c>
      <c r="GE254" s="208">
        <f t="shared" si="2335"/>
        <v>0</v>
      </c>
      <c r="GF254" s="208">
        <f t="shared" si="2335"/>
        <v>0</v>
      </c>
      <c r="GG254" s="208">
        <f t="shared" si="2335"/>
        <v>0</v>
      </c>
      <c r="GH254" s="208">
        <f t="shared" si="2335"/>
        <v>0</v>
      </c>
      <c r="GI254" s="208">
        <f t="shared" si="2335"/>
        <v>0</v>
      </c>
      <c r="GJ254" s="208">
        <f t="shared" si="2335"/>
        <v>0</v>
      </c>
      <c r="GK254" s="208">
        <f t="shared" si="2335"/>
        <v>0</v>
      </c>
      <c r="GL254" s="208">
        <f t="shared" si="2335"/>
        <v>0</v>
      </c>
      <c r="GM254" s="208">
        <f t="shared" si="2335"/>
        <v>0</v>
      </c>
      <c r="GN254" s="208">
        <f t="shared" si="2335"/>
        <v>0</v>
      </c>
      <c r="GO254" s="208">
        <f t="shared" ref="GO254:IU254" si="2336">IF(GO201&lt;=Exit,GO205*PM_Fee_Rental,0)+MAX(IF(AND(GO197=12,GO201&lt;Exit),SUMIF(198:198,YEAR(GO201),169:169),IF(GO201=Exit,SUMIFS(169:169,198:198,YEAR(GO201),201:201,"&lt;="&amp;Exit),0)),0)*PM_Fee_NOI</f>
        <v>0</v>
      </c>
      <c r="GP254" s="208">
        <f t="shared" si="2336"/>
        <v>0</v>
      </c>
      <c r="GQ254" s="208">
        <f t="shared" si="2336"/>
        <v>0</v>
      </c>
      <c r="GR254" s="208">
        <f t="shared" si="2336"/>
        <v>0</v>
      </c>
      <c r="GS254" s="208">
        <f t="shared" si="2336"/>
        <v>0</v>
      </c>
      <c r="GT254" s="208">
        <f t="shared" si="2336"/>
        <v>0</v>
      </c>
      <c r="GU254" s="208">
        <f t="shared" si="2336"/>
        <v>0</v>
      </c>
      <c r="GV254" s="208">
        <f t="shared" si="2336"/>
        <v>0</v>
      </c>
      <c r="GW254" s="208">
        <f t="shared" si="2336"/>
        <v>0</v>
      </c>
      <c r="GX254" s="208">
        <f t="shared" si="2336"/>
        <v>0</v>
      </c>
      <c r="GY254" s="208">
        <f t="shared" si="2336"/>
        <v>0</v>
      </c>
      <c r="GZ254" s="208">
        <f t="shared" si="2336"/>
        <v>0</v>
      </c>
      <c r="HA254" s="208">
        <f t="shared" si="2336"/>
        <v>0</v>
      </c>
      <c r="HB254" s="208">
        <f t="shared" si="2336"/>
        <v>0</v>
      </c>
      <c r="HC254" s="208">
        <f t="shared" si="2336"/>
        <v>0</v>
      </c>
      <c r="HD254" s="208">
        <f t="shared" si="2336"/>
        <v>0</v>
      </c>
      <c r="HE254" s="208">
        <f t="shared" si="2336"/>
        <v>0</v>
      </c>
      <c r="HF254" s="208">
        <f t="shared" si="2336"/>
        <v>0</v>
      </c>
      <c r="HG254" s="208">
        <f t="shared" si="2336"/>
        <v>0</v>
      </c>
      <c r="HH254" s="208">
        <f t="shared" si="2336"/>
        <v>0</v>
      </c>
      <c r="HI254" s="208">
        <f t="shared" si="2336"/>
        <v>0</v>
      </c>
      <c r="HJ254" s="208">
        <f t="shared" si="2336"/>
        <v>0</v>
      </c>
      <c r="HK254" s="208">
        <f t="shared" si="2336"/>
        <v>0</v>
      </c>
      <c r="HL254" s="208">
        <f t="shared" si="2336"/>
        <v>0</v>
      </c>
      <c r="HM254" s="208">
        <f t="shared" si="2336"/>
        <v>0</v>
      </c>
      <c r="HN254" s="208">
        <f t="shared" si="2336"/>
        <v>0</v>
      </c>
      <c r="HO254" s="208">
        <f t="shared" si="2336"/>
        <v>0</v>
      </c>
      <c r="HP254" s="208">
        <f t="shared" si="2336"/>
        <v>0</v>
      </c>
      <c r="HQ254" s="208">
        <f t="shared" si="2336"/>
        <v>0</v>
      </c>
      <c r="HR254" s="208">
        <f t="shared" si="2336"/>
        <v>0</v>
      </c>
      <c r="HS254" s="208">
        <f t="shared" si="2336"/>
        <v>0</v>
      </c>
      <c r="HT254" s="208">
        <f t="shared" si="2336"/>
        <v>0</v>
      </c>
      <c r="HU254" s="208">
        <f t="shared" si="2336"/>
        <v>0</v>
      </c>
      <c r="HV254" s="208">
        <f t="shared" si="2336"/>
        <v>0</v>
      </c>
      <c r="HW254" s="208">
        <f t="shared" si="2336"/>
        <v>0</v>
      </c>
      <c r="HX254" s="208">
        <f t="shared" si="2336"/>
        <v>0</v>
      </c>
      <c r="HY254" s="208">
        <f t="shared" si="2336"/>
        <v>0</v>
      </c>
      <c r="HZ254" s="208">
        <f t="shared" si="2336"/>
        <v>0</v>
      </c>
      <c r="IA254" s="208">
        <f t="shared" si="2336"/>
        <v>0</v>
      </c>
      <c r="IB254" s="208">
        <f t="shared" si="2336"/>
        <v>0</v>
      </c>
      <c r="IC254" s="208">
        <f t="shared" si="2336"/>
        <v>0</v>
      </c>
      <c r="ID254" s="208">
        <f t="shared" si="2336"/>
        <v>0</v>
      </c>
      <c r="IE254" s="208">
        <f t="shared" si="2336"/>
        <v>0</v>
      </c>
      <c r="IF254" s="208">
        <f t="shared" si="2336"/>
        <v>0</v>
      </c>
      <c r="IG254" s="208">
        <f t="shared" si="2336"/>
        <v>0</v>
      </c>
      <c r="IH254" s="208">
        <f t="shared" si="2336"/>
        <v>0</v>
      </c>
      <c r="II254" s="208">
        <f t="shared" si="2336"/>
        <v>0</v>
      </c>
      <c r="IJ254" s="208">
        <f t="shared" si="2336"/>
        <v>0</v>
      </c>
      <c r="IK254" s="208">
        <f t="shared" si="2336"/>
        <v>0</v>
      </c>
      <c r="IL254" s="208">
        <f t="shared" si="2336"/>
        <v>0</v>
      </c>
      <c r="IM254" s="208">
        <f t="shared" si="2336"/>
        <v>0</v>
      </c>
      <c r="IN254" s="208">
        <f t="shared" si="2336"/>
        <v>0</v>
      </c>
      <c r="IO254" s="208">
        <f t="shared" si="2336"/>
        <v>0</v>
      </c>
      <c r="IP254" s="208">
        <f t="shared" si="2336"/>
        <v>0</v>
      </c>
      <c r="IQ254" s="208">
        <f t="shared" si="2336"/>
        <v>0</v>
      </c>
      <c r="IR254" s="208">
        <f t="shared" ca="1" si="2336"/>
        <v>0</v>
      </c>
      <c r="IS254" s="208">
        <f t="shared" ca="1" si="2336"/>
        <v>0</v>
      </c>
      <c r="IT254" s="208">
        <f t="shared" ca="1" si="2336"/>
        <v>0</v>
      </c>
      <c r="IU254" s="208">
        <f t="shared" ca="1" si="2336"/>
        <v>0</v>
      </c>
    </row>
    <row r="255" spans="1:255">
      <c r="B255" s="210" t="s">
        <v>250</v>
      </c>
      <c r="D255" s="208"/>
      <c r="E255" s="208">
        <f t="shared" ref="E255:BP255" ca="1" si="2337">IF(E201&lt;=Exit,(E205+E206)*PM_Fee_Rental,0)+MAX(IF(AND(E197=12,E201&lt;Exit),SUMIF(198:198,YEAR(E201),169:169),IF(E201=Exit,SUMIFS(169:169,198:198,YEAR(E201),201:201,"&lt;="&amp;Exit),0)),0)*PM_Fee_NOI</f>
        <v>0</v>
      </c>
      <c r="F255" s="208">
        <f t="shared" ca="1" si="2337"/>
        <v>0</v>
      </c>
      <c r="G255" s="208">
        <f t="shared" ca="1" si="2337"/>
        <v>0</v>
      </c>
      <c r="H255" s="208">
        <f t="shared" ca="1" si="2337"/>
        <v>0</v>
      </c>
      <c r="I255" s="208">
        <f t="shared" ca="1" si="2337"/>
        <v>0</v>
      </c>
      <c r="J255" s="208">
        <f t="shared" ca="1" si="2337"/>
        <v>200000</v>
      </c>
      <c r="K255" s="208">
        <f t="shared" ca="1" si="2337"/>
        <v>0</v>
      </c>
      <c r="L255" s="208">
        <f t="shared" ca="1" si="2337"/>
        <v>0</v>
      </c>
      <c r="M255" s="208">
        <f t="shared" ca="1" si="2337"/>
        <v>0</v>
      </c>
      <c r="N255" s="208">
        <f t="shared" ca="1" si="2337"/>
        <v>0</v>
      </c>
      <c r="O255" s="208">
        <f t="shared" ca="1" si="2337"/>
        <v>0</v>
      </c>
      <c r="P255" s="208">
        <f t="shared" ca="1" si="2337"/>
        <v>0</v>
      </c>
      <c r="Q255" s="208">
        <f t="shared" ca="1" si="2337"/>
        <v>0</v>
      </c>
      <c r="R255" s="208">
        <f t="shared" ca="1" si="2337"/>
        <v>0</v>
      </c>
      <c r="S255" s="208">
        <f t="shared" ca="1" si="2337"/>
        <v>0</v>
      </c>
      <c r="T255" s="208">
        <f t="shared" ca="1" si="2337"/>
        <v>0</v>
      </c>
      <c r="U255" s="208">
        <f t="shared" ca="1" si="2337"/>
        <v>0</v>
      </c>
      <c r="V255" s="208">
        <f t="shared" ca="1" si="2337"/>
        <v>200000</v>
      </c>
      <c r="W255" s="208">
        <f t="shared" ca="1" si="2337"/>
        <v>0</v>
      </c>
      <c r="X255" s="208">
        <f t="shared" ca="1" si="2337"/>
        <v>0</v>
      </c>
      <c r="Y255" s="208">
        <f t="shared" ca="1" si="2337"/>
        <v>0</v>
      </c>
      <c r="Z255" s="208">
        <f t="shared" ca="1" si="2337"/>
        <v>0</v>
      </c>
      <c r="AA255" s="208">
        <f t="shared" ca="1" si="2337"/>
        <v>0</v>
      </c>
      <c r="AB255" s="208">
        <f t="shared" ca="1" si="2337"/>
        <v>0</v>
      </c>
      <c r="AC255" s="208">
        <f t="shared" ca="1" si="2337"/>
        <v>0</v>
      </c>
      <c r="AD255" s="208">
        <f t="shared" ca="1" si="2337"/>
        <v>0</v>
      </c>
      <c r="AE255" s="208">
        <f t="shared" ca="1" si="2337"/>
        <v>0</v>
      </c>
      <c r="AF255" s="208">
        <f t="shared" ca="1" si="2337"/>
        <v>0</v>
      </c>
      <c r="AG255" s="208">
        <f t="shared" ca="1" si="2337"/>
        <v>0</v>
      </c>
      <c r="AH255" s="208">
        <f t="shared" ca="1" si="2337"/>
        <v>200000</v>
      </c>
      <c r="AI255" s="208">
        <f t="shared" ca="1" si="2337"/>
        <v>0</v>
      </c>
      <c r="AJ255" s="208">
        <f t="shared" ca="1" si="2337"/>
        <v>0</v>
      </c>
      <c r="AK255" s="208">
        <f t="shared" ca="1" si="2337"/>
        <v>0</v>
      </c>
      <c r="AL255" s="208">
        <f t="shared" ca="1" si="2337"/>
        <v>0</v>
      </c>
      <c r="AM255" s="208">
        <f t="shared" ca="1" si="2337"/>
        <v>0</v>
      </c>
      <c r="AN255" s="208">
        <f t="shared" ca="1" si="2337"/>
        <v>0</v>
      </c>
      <c r="AO255" s="208">
        <f t="shared" ca="1" si="2337"/>
        <v>0</v>
      </c>
      <c r="AP255" s="208">
        <f t="shared" ca="1" si="2337"/>
        <v>0</v>
      </c>
      <c r="AQ255" s="208">
        <f t="shared" ca="1" si="2337"/>
        <v>0</v>
      </c>
      <c r="AR255" s="208">
        <f t="shared" ca="1" si="2337"/>
        <v>0</v>
      </c>
      <c r="AS255" s="208">
        <f t="shared" ca="1" si="2337"/>
        <v>0</v>
      </c>
      <c r="AT255" s="208">
        <f t="shared" ca="1" si="2337"/>
        <v>200000</v>
      </c>
      <c r="AU255" s="208">
        <f t="shared" ca="1" si="2337"/>
        <v>0</v>
      </c>
      <c r="AV255" s="208">
        <f t="shared" ca="1" si="2337"/>
        <v>0</v>
      </c>
      <c r="AW255" s="208">
        <f t="shared" ca="1" si="2337"/>
        <v>0</v>
      </c>
      <c r="AX255" s="208">
        <f t="shared" ca="1" si="2337"/>
        <v>0</v>
      </c>
      <c r="AY255" s="208">
        <f t="shared" ca="1" si="2337"/>
        <v>0</v>
      </c>
      <c r="AZ255" s="208">
        <f t="shared" ca="1" si="2337"/>
        <v>0</v>
      </c>
      <c r="BA255" s="208">
        <f t="shared" ca="1" si="2337"/>
        <v>0</v>
      </c>
      <c r="BB255" s="208">
        <f t="shared" ca="1" si="2337"/>
        <v>0</v>
      </c>
      <c r="BC255" s="208">
        <f t="shared" ca="1" si="2337"/>
        <v>0</v>
      </c>
      <c r="BD255" s="208">
        <f t="shared" ca="1" si="2337"/>
        <v>0</v>
      </c>
      <c r="BE255" s="208">
        <f t="shared" ca="1" si="2337"/>
        <v>0</v>
      </c>
      <c r="BF255" s="208">
        <f t="shared" ca="1" si="2337"/>
        <v>200000</v>
      </c>
      <c r="BG255" s="208">
        <f t="shared" ca="1" si="2337"/>
        <v>0</v>
      </c>
      <c r="BH255" s="208">
        <f t="shared" ca="1" si="2337"/>
        <v>0</v>
      </c>
      <c r="BI255" s="208">
        <f t="shared" ca="1" si="2337"/>
        <v>0</v>
      </c>
      <c r="BJ255" s="208">
        <f t="shared" ca="1" si="2337"/>
        <v>0</v>
      </c>
      <c r="BK255" s="208">
        <f t="shared" ca="1" si="2337"/>
        <v>0</v>
      </c>
      <c r="BL255" s="208">
        <f t="shared" ca="1" si="2337"/>
        <v>0</v>
      </c>
      <c r="BM255" s="208">
        <f t="shared" ca="1" si="2337"/>
        <v>0</v>
      </c>
      <c r="BN255" s="208">
        <f t="shared" ca="1" si="2337"/>
        <v>0</v>
      </c>
      <c r="BO255" s="208">
        <f t="shared" ca="1" si="2337"/>
        <v>0</v>
      </c>
      <c r="BP255" s="208">
        <f t="shared" ca="1" si="2337"/>
        <v>0</v>
      </c>
      <c r="BQ255" s="208">
        <f t="shared" ref="BQ255:EB255" ca="1" si="2338">IF(BQ201&lt;=Exit,(BQ205+BQ206)*PM_Fee_Rental,0)+MAX(IF(AND(BQ197=12,BQ201&lt;Exit),SUMIF(198:198,YEAR(BQ201),169:169),IF(BQ201=Exit,SUMIFS(169:169,198:198,YEAR(BQ201),201:201,"&lt;="&amp;Exit),0)),0)*PM_Fee_NOI</f>
        <v>0</v>
      </c>
      <c r="BR255" s="208">
        <f t="shared" ca="1" si="2338"/>
        <v>200000</v>
      </c>
      <c r="BS255" s="208">
        <f t="shared" ca="1" si="2338"/>
        <v>0</v>
      </c>
      <c r="BT255" s="208">
        <f t="shared" ca="1" si="2338"/>
        <v>0</v>
      </c>
      <c r="BU255" s="208">
        <f t="shared" ca="1" si="2338"/>
        <v>0</v>
      </c>
      <c r="BV255" s="208">
        <f t="shared" ca="1" si="2338"/>
        <v>0</v>
      </c>
      <c r="BW255" s="208">
        <f t="shared" ca="1" si="2338"/>
        <v>0</v>
      </c>
      <c r="BX255" s="208">
        <f t="shared" ca="1" si="2338"/>
        <v>0</v>
      </c>
      <c r="BY255" s="208">
        <f t="shared" ca="1" si="2338"/>
        <v>0</v>
      </c>
      <c r="BZ255" s="208">
        <f t="shared" ca="1" si="2338"/>
        <v>0</v>
      </c>
      <c r="CA255" s="208">
        <f t="shared" ca="1" si="2338"/>
        <v>-1.3969838619232177E-11</v>
      </c>
      <c r="CB255" s="208">
        <f t="shared" ca="1" si="2338"/>
        <v>1757.2164179104427</v>
      </c>
      <c r="CC255" s="208">
        <f t="shared" ca="1" si="2338"/>
        <v>3826.8268656716405</v>
      </c>
      <c r="CD255" s="208">
        <f t="shared" ca="1" si="2338"/>
        <v>139562.12292261294</v>
      </c>
      <c r="CE255" s="208">
        <f t="shared" ca="1" si="2338"/>
        <v>24541.501432835819</v>
      </c>
      <c r="CF255" s="208">
        <f t="shared" ca="1" si="2338"/>
        <v>23676.517074626863</v>
      </c>
      <c r="CG255" s="208">
        <f t="shared" ca="1" si="2338"/>
        <v>23525.040680597009</v>
      </c>
      <c r="CH255" s="208">
        <f t="shared" ca="1" si="2338"/>
        <v>26219.890423880592</v>
      </c>
      <c r="CI255" s="208">
        <f t="shared" ca="1" si="2338"/>
        <v>26533.464608955226</v>
      </c>
      <c r="CJ255" s="208">
        <f t="shared" ca="1" si="2338"/>
        <v>26847.03879402985</v>
      </c>
      <c r="CK255" s="208">
        <f t="shared" ca="1" si="2338"/>
        <v>38823.323426865667</v>
      </c>
      <c r="CL255" s="208">
        <f t="shared" ca="1" si="2338"/>
        <v>39136.897611940294</v>
      </c>
      <c r="CM255" s="208">
        <f t="shared" ca="1" si="2338"/>
        <v>40007.707771701491</v>
      </c>
      <c r="CN255" s="208">
        <f t="shared" ca="1" si="2338"/>
        <v>41329.376102686569</v>
      </c>
      <c r="CO255" s="208">
        <f t="shared" ca="1" si="2338"/>
        <v>41603.040562029855</v>
      </c>
      <c r="CP255" s="208">
        <f t="shared" ca="1" si="2338"/>
        <v>355482.77836083964</v>
      </c>
      <c r="CQ255" s="208">
        <f t="shared" ca="1" si="2338"/>
        <v>41811.402173373135</v>
      </c>
      <c r="CR255" s="208">
        <f t="shared" ca="1" si="2338"/>
        <v>41811.402173373135</v>
      </c>
      <c r="CS255" s="208">
        <f t="shared" ca="1" si="2338"/>
        <v>41811.402173373135</v>
      </c>
      <c r="CT255" s="208">
        <f t="shared" ca="1" si="2338"/>
        <v>41811.402173373135</v>
      </c>
      <c r="CU255" s="208">
        <f t="shared" ca="1" si="2338"/>
        <v>41811.402173373135</v>
      </c>
      <c r="CV255" s="208">
        <f t="shared" ca="1" si="2338"/>
        <v>41811.402173373135</v>
      </c>
      <c r="CW255" s="208">
        <f t="shared" ca="1" si="2338"/>
        <v>41811.402173373135</v>
      </c>
      <c r="CX255" s="208">
        <f t="shared" ca="1" si="2338"/>
        <v>41811.402173373135</v>
      </c>
      <c r="CY255" s="208">
        <f t="shared" ca="1" si="2338"/>
        <v>40565.827936037007</v>
      </c>
      <c r="CZ255" s="208">
        <f t="shared" ca="1" si="2338"/>
        <v>41883.213084544477</v>
      </c>
      <c r="DA255" s="208">
        <f t="shared" ca="1" si="2338"/>
        <v>43723.370117380291</v>
      </c>
      <c r="DB255" s="208">
        <f t="shared" ca="1" si="2338"/>
        <v>452276.83070905576</v>
      </c>
      <c r="DC255" s="208">
        <f t="shared" ca="1" si="2338"/>
        <v>44012.676885130742</v>
      </c>
      <c r="DD255" s="208">
        <f t="shared" ca="1" si="2338"/>
        <v>44012.676885130742</v>
      </c>
      <c r="DE255" s="208">
        <f t="shared" ca="1" si="2338"/>
        <v>44012.676885130742</v>
      </c>
      <c r="DF255" s="208">
        <f t="shared" ca="1" si="2338"/>
        <v>44012.676885130742</v>
      </c>
      <c r="DG255" s="208">
        <f t="shared" ca="1" si="2338"/>
        <v>44012.676885130742</v>
      </c>
      <c r="DH255" s="208">
        <f t="shared" ca="1" si="2338"/>
        <v>44012.676885130742</v>
      </c>
      <c r="DI255" s="208">
        <f t="shared" ca="1" si="2338"/>
        <v>44012.676885130742</v>
      </c>
      <c r="DJ255" s="208">
        <f t="shared" ca="1" si="2338"/>
        <v>44012.676885130742</v>
      </c>
      <c r="DK255" s="208">
        <f t="shared" ca="1" si="2338"/>
        <v>41138.875031657917</v>
      </c>
      <c r="DL255" s="208">
        <f t="shared" ca="1" si="2338"/>
        <v>42522.129437590753</v>
      </c>
      <c r="DM255" s="208">
        <f t="shared" ca="1" si="2338"/>
        <v>42522.129437590753</v>
      </c>
      <c r="DN255" s="208">
        <f t="shared" ca="1" si="2338"/>
        <v>468299.48914699891</v>
      </c>
      <c r="DO255" s="208">
        <f t="shared" ca="1" si="2338"/>
        <v>46306.412736432721</v>
      </c>
      <c r="DP255" s="208">
        <f t="shared" ca="1" si="2338"/>
        <v>46306.412736432721</v>
      </c>
      <c r="DQ255" s="208">
        <f t="shared" ca="1" si="2338"/>
        <v>46306.412736432721</v>
      </c>
      <c r="DR255" s="208">
        <f t="shared" ca="1" si="2338"/>
        <v>46306.412736432721</v>
      </c>
      <c r="DS255" s="208">
        <f t="shared" ca="1" si="2338"/>
        <v>46306.412736432721</v>
      </c>
      <c r="DT255" s="208">
        <f t="shared" ca="1" si="2338"/>
        <v>46306.412736432721</v>
      </c>
      <c r="DU255" s="208">
        <f t="shared" ca="1" si="2338"/>
        <v>46306.412736432721</v>
      </c>
      <c r="DV255" s="208">
        <f t="shared" ca="1" si="2338"/>
        <v>46306.412736432721</v>
      </c>
      <c r="DW255" s="208">
        <f t="shared" ca="1" si="2338"/>
        <v>33239.740603866761</v>
      </c>
      <c r="DX255" s="208">
        <f t="shared" ca="1" si="2338"/>
        <v>34692.157730096245</v>
      </c>
      <c r="DY255" s="208">
        <f t="shared" ca="1" si="2338"/>
        <v>36817.53910302162</v>
      </c>
      <c r="DZ255" s="208">
        <f t="shared" ca="1" si="2338"/>
        <v>455798.85826030531</v>
      </c>
      <c r="EA255" s="208">
        <f t="shared" ca="1" si="2338"/>
        <v>48566.862616001294</v>
      </c>
      <c r="EB255" s="208">
        <f t="shared" ca="1" si="2338"/>
        <v>48566.862616001294</v>
      </c>
      <c r="EC255" s="208">
        <f t="shared" ref="EC255:GN255" ca="1" si="2339">IF(EC201&lt;=Exit,(EC205+EC206)*PM_Fee_Rental,0)+MAX(IF(AND(EC197=12,EC201&lt;Exit),SUMIF(198:198,YEAR(EC201),169:169),IF(EC201=Exit,SUMIFS(169:169,198:198,YEAR(EC201),201:201,"&lt;="&amp;Exit),0)),0)*PM_Fee_NOI</f>
        <v>48566.862616001294</v>
      </c>
      <c r="ED255" s="208">
        <f t="shared" ca="1" si="2339"/>
        <v>48566.862616001294</v>
      </c>
      <c r="EE255" s="208">
        <f t="shared" ca="1" si="2339"/>
        <v>48566.862616001294</v>
      </c>
      <c r="EF255" s="208">
        <f t="shared" ca="1" si="2339"/>
        <v>48566.862616001294</v>
      </c>
      <c r="EG255" s="208">
        <f t="shared" ca="1" si="2339"/>
        <v>48566.862616001294</v>
      </c>
      <c r="EH255" s="208">
        <f t="shared" ca="1" si="2339"/>
        <v>48566.862616001294</v>
      </c>
      <c r="EI255" s="208">
        <f t="shared" ca="1" si="2339"/>
        <v>49431.246638258141</v>
      </c>
      <c r="EJ255" s="208">
        <f t="shared" ca="1" si="2339"/>
        <v>50956.284620799088</v>
      </c>
      <c r="EK255" s="208">
        <f t="shared" ca="1" si="2339"/>
        <v>50956.284620799088</v>
      </c>
      <c r="EL255" s="208">
        <f t="shared" ca="1" si="2339"/>
        <v>523355.3646409139</v>
      </c>
      <c r="EM255" s="208">
        <f t="shared" ca="1" si="2339"/>
        <v>50956.284620799088</v>
      </c>
      <c r="EN255" s="208">
        <f t="shared" ca="1" si="2339"/>
        <v>50956.284620799088</v>
      </c>
      <c r="EO255" s="208">
        <f t="shared" ca="1" si="2339"/>
        <v>50956.284620799088</v>
      </c>
      <c r="EP255" s="208">
        <f t="shared" ca="1" si="2339"/>
        <v>50956.284620799088</v>
      </c>
      <c r="EQ255" s="208">
        <f t="shared" ca="1" si="2339"/>
        <v>50956.284620799088</v>
      </c>
      <c r="ER255" s="208">
        <f t="shared" ca="1" si="2339"/>
        <v>50956.284620799088</v>
      </c>
      <c r="ES255" s="208">
        <f t="shared" ca="1" si="2339"/>
        <v>50956.284620799088</v>
      </c>
      <c r="ET255" s="208">
        <f t="shared" ca="1" si="2339"/>
        <v>50956.284620799088</v>
      </c>
      <c r="EU255" s="208">
        <f t="shared" ca="1" si="2339"/>
        <v>44733.679971902704</v>
      </c>
      <c r="EV255" s="208">
        <f t="shared" ca="1" si="2339"/>
        <v>46334.969853570707</v>
      </c>
      <c r="EW255" s="208">
        <f t="shared" ca="1" si="2339"/>
        <v>63053.177339299516</v>
      </c>
      <c r="EX255" s="208">
        <f t="shared" ca="1" si="2339"/>
        <v>568408.96361597592</v>
      </c>
      <c r="EY255" s="208">
        <f t="shared" si="2339"/>
        <v>0</v>
      </c>
      <c r="EZ255" s="208">
        <f t="shared" si="2339"/>
        <v>0</v>
      </c>
      <c r="FA255" s="208">
        <f t="shared" si="2339"/>
        <v>0</v>
      </c>
      <c r="FB255" s="208">
        <f t="shared" si="2339"/>
        <v>0</v>
      </c>
      <c r="FC255" s="208">
        <f t="shared" si="2339"/>
        <v>0</v>
      </c>
      <c r="FD255" s="208">
        <f t="shared" si="2339"/>
        <v>0</v>
      </c>
      <c r="FE255" s="208">
        <f t="shared" si="2339"/>
        <v>0</v>
      </c>
      <c r="FF255" s="208">
        <f t="shared" si="2339"/>
        <v>0</v>
      </c>
      <c r="FG255" s="208">
        <f t="shared" si="2339"/>
        <v>0</v>
      </c>
      <c r="FH255" s="208">
        <f t="shared" si="2339"/>
        <v>0</v>
      </c>
      <c r="FI255" s="208">
        <f t="shared" si="2339"/>
        <v>0</v>
      </c>
      <c r="FJ255" s="208">
        <f t="shared" si="2339"/>
        <v>0</v>
      </c>
      <c r="FK255" s="208">
        <f t="shared" si="2339"/>
        <v>0</v>
      </c>
      <c r="FL255" s="208">
        <f t="shared" si="2339"/>
        <v>0</v>
      </c>
      <c r="FM255" s="208">
        <f t="shared" si="2339"/>
        <v>0</v>
      </c>
      <c r="FN255" s="208">
        <f t="shared" si="2339"/>
        <v>0</v>
      </c>
      <c r="FO255" s="208">
        <f t="shared" si="2339"/>
        <v>0</v>
      </c>
      <c r="FP255" s="208">
        <f t="shared" si="2339"/>
        <v>0</v>
      </c>
      <c r="FQ255" s="208">
        <f t="shared" si="2339"/>
        <v>0</v>
      </c>
      <c r="FR255" s="208">
        <f t="shared" si="2339"/>
        <v>0</v>
      </c>
      <c r="FS255" s="208">
        <f t="shared" si="2339"/>
        <v>0</v>
      </c>
      <c r="FT255" s="208">
        <f t="shared" si="2339"/>
        <v>0</v>
      </c>
      <c r="FU255" s="208">
        <f t="shared" si="2339"/>
        <v>0</v>
      </c>
      <c r="FV255" s="208">
        <f t="shared" si="2339"/>
        <v>0</v>
      </c>
      <c r="FW255" s="208">
        <f t="shared" si="2339"/>
        <v>0</v>
      </c>
      <c r="FX255" s="208">
        <f t="shared" si="2339"/>
        <v>0</v>
      </c>
      <c r="FY255" s="208">
        <f t="shared" si="2339"/>
        <v>0</v>
      </c>
      <c r="FZ255" s="208">
        <f t="shared" si="2339"/>
        <v>0</v>
      </c>
      <c r="GA255" s="208">
        <f t="shared" si="2339"/>
        <v>0</v>
      </c>
      <c r="GB255" s="208">
        <f t="shared" si="2339"/>
        <v>0</v>
      </c>
      <c r="GC255" s="208">
        <f t="shared" si="2339"/>
        <v>0</v>
      </c>
      <c r="GD255" s="208">
        <f t="shared" si="2339"/>
        <v>0</v>
      </c>
      <c r="GE255" s="208">
        <f t="shared" si="2339"/>
        <v>0</v>
      </c>
      <c r="GF255" s="208">
        <f t="shared" si="2339"/>
        <v>0</v>
      </c>
      <c r="GG255" s="208">
        <f t="shared" si="2339"/>
        <v>0</v>
      </c>
      <c r="GH255" s="208">
        <f t="shared" si="2339"/>
        <v>0</v>
      </c>
      <c r="GI255" s="208">
        <f t="shared" si="2339"/>
        <v>0</v>
      </c>
      <c r="GJ255" s="208">
        <f t="shared" si="2339"/>
        <v>0</v>
      </c>
      <c r="GK255" s="208">
        <f t="shared" si="2339"/>
        <v>0</v>
      </c>
      <c r="GL255" s="208">
        <f t="shared" si="2339"/>
        <v>0</v>
      </c>
      <c r="GM255" s="208">
        <f t="shared" si="2339"/>
        <v>0</v>
      </c>
      <c r="GN255" s="208">
        <f t="shared" si="2339"/>
        <v>0</v>
      </c>
      <c r="GO255" s="208">
        <f t="shared" ref="GO255:IU255" si="2340">IF(GO201&lt;=Exit,(GO205+GO206)*PM_Fee_Rental,0)+MAX(IF(AND(GO197=12,GO201&lt;Exit),SUMIF(198:198,YEAR(GO201),169:169),IF(GO201=Exit,SUMIFS(169:169,198:198,YEAR(GO201),201:201,"&lt;="&amp;Exit),0)),0)*PM_Fee_NOI</f>
        <v>0</v>
      </c>
      <c r="GP255" s="208">
        <f t="shared" si="2340"/>
        <v>0</v>
      </c>
      <c r="GQ255" s="208">
        <f t="shared" si="2340"/>
        <v>0</v>
      </c>
      <c r="GR255" s="208">
        <f t="shared" si="2340"/>
        <v>0</v>
      </c>
      <c r="GS255" s="208">
        <f t="shared" si="2340"/>
        <v>0</v>
      </c>
      <c r="GT255" s="208">
        <f t="shared" si="2340"/>
        <v>0</v>
      </c>
      <c r="GU255" s="208">
        <f t="shared" si="2340"/>
        <v>0</v>
      </c>
      <c r="GV255" s="208">
        <f t="shared" si="2340"/>
        <v>0</v>
      </c>
      <c r="GW255" s="208">
        <f t="shared" si="2340"/>
        <v>0</v>
      </c>
      <c r="GX255" s="208">
        <f t="shared" si="2340"/>
        <v>0</v>
      </c>
      <c r="GY255" s="208">
        <f t="shared" si="2340"/>
        <v>0</v>
      </c>
      <c r="GZ255" s="208">
        <f t="shared" si="2340"/>
        <v>0</v>
      </c>
      <c r="HA255" s="208">
        <f t="shared" si="2340"/>
        <v>0</v>
      </c>
      <c r="HB255" s="208">
        <f t="shared" si="2340"/>
        <v>0</v>
      </c>
      <c r="HC255" s="208">
        <f t="shared" si="2340"/>
        <v>0</v>
      </c>
      <c r="HD255" s="208">
        <f t="shared" si="2340"/>
        <v>0</v>
      </c>
      <c r="HE255" s="208">
        <f t="shared" si="2340"/>
        <v>0</v>
      </c>
      <c r="HF255" s="208">
        <f t="shared" si="2340"/>
        <v>0</v>
      </c>
      <c r="HG255" s="208">
        <f t="shared" si="2340"/>
        <v>0</v>
      </c>
      <c r="HH255" s="208">
        <f t="shared" si="2340"/>
        <v>0</v>
      </c>
      <c r="HI255" s="208">
        <f t="shared" si="2340"/>
        <v>0</v>
      </c>
      <c r="HJ255" s="208">
        <f t="shared" si="2340"/>
        <v>0</v>
      </c>
      <c r="HK255" s="208">
        <f t="shared" si="2340"/>
        <v>0</v>
      </c>
      <c r="HL255" s="208">
        <f t="shared" si="2340"/>
        <v>0</v>
      </c>
      <c r="HM255" s="208">
        <f t="shared" si="2340"/>
        <v>0</v>
      </c>
      <c r="HN255" s="208">
        <f t="shared" si="2340"/>
        <v>0</v>
      </c>
      <c r="HO255" s="208">
        <f t="shared" si="2340"/>
        <v>0</v>
      </c>
      <c r="HP255" s="208">
        <f t="shared" si="2340"/>
        <v>0</v>
      </c>
      <c r="HQ255" s="208">
        <f t="shared" si="2340"/>
        <v>0</v>
      </c>
      <c r="HR255" s="208">
        <f t="shared" si="2340"/>
        <v>0</v>
      </c>
      <c r="HS255" s="208">
        <f t="shared" si="2340"/>
        <v>0</v>
      </c>
      <c r="HT255" s="208">
        <f t="shared" si="2340"/>
        <v>0</v>
      </c>
      <c r="HU255" s="208">
        <f t="shared" si="2340"/>
        <v>0</v>
      </c>
      <c r="HV255" s="208">
        <f t="shared" si="2340"/>
        <v>0</v>
      </c>
      <c r="HW255" s="208">
        <f t="shared" si="2340"/>
        <v>0</v>
      </c>
      <c r="HX255" s="208">
        <f t="shared" si="2340"/>
        <v>0</v>
      </c>
      <c r="HY255" s="208">
        <f t="shared" si="2340"/>
        <v>0</v>
      </c>
      <c r="HZ255" s="208">
        <f t="shared" si="2340"/>
        <v>0</v>
      </c>
      <c r="IA255" s="208">
        <f t="shared" si="2340"/>
        <v>0</v>
      </c>
      <c r="IB255" s="208">
        <f t="shared" si="2340"/>
        <v>0</v>
      </c>
      <c r="IC255" s="208">
        <f t="shared" si="2340"/>
        <v>0</v>
      </c>
      <c r="ID255" s="208">
        <f t="shared" si="2340"/>
        <v>0</v>
      </c>
      <c r="IE255" s="208">
        <f t="shared" si="2340"/>
        <v>0</v>
      </c>
      <c r="IF255" s="208">
        <f t="shared" si="2340"/>
        <v>0</v>
      </c>
      <c r="IG255" s="208">
        <f t="shared" si="2340"/>
        <v>0</v>
      </c>
      <c r="IH255" s="208">
        <f t="shared" si="2340"/>
        <v>0</v>
      </c>
      <c r="II255" s="208">
        <f t="shared" si="2340"/>
        <v>0</v>
      </c>
      <c r="IJ255" s="208">
        <f t="shared" si="2340"/>
        <v>0</v>
      </c>
      <c r="IK255" s="208">
        <f t="shared" si="2340"/>
        <v>0</v>
      </c>
      <c r="IL255" s="208">
        <f t="shared" si="2340"/>
        <v>0</v>
      </c>
      <c r="IM255" s="208">
        <f t="shared" si="2340"/>
        <v>0</v>
      </c>
      <c r="IN255" s="208">
        <f t="shared" si="2340"/>
        <v>0</v>
      </c>
      <c r="IO255" s="208">
        <f t="shared" si="2340"/>
        <v>0</v>
      </c>
      <c r="IP255" s="208">
        <f t="shared" si="2340"/>
        <v>0</v>
      </c>
      <c r="IQ255" s="208">
        <f t="shared" si="2340"/>
        <v>0</v>
      </c>
      <c r="IR255" s="208">
        <f t="shared" ca="1" si="2340"/>
        <v>0</v>
      </c>
      <c r="IS255" s="208">
        <f t="shared" ca="1" si="2340"/>
        <v>0</v>
      </c>
      <c r="IT255" s="208">
        <f t="shared" ca="1" si="2340"/>
        <v>0</v>
      </c>
      <c r="IU255" s="208">
        <f t="shared" ca="1" si="2340"/>
        <v>0</v>
      </c>
    </row>
    <row r="256" spans="1:255">
      <c r="B256" s="210" t="s">
        <v>251</v>
      </c>
      <c r="D256" s="208"/>
      <c r="E256" s="205">
        <f t="shared" ref="E256:BP256" ca="1" si="2341">IF(E201&lt;=Exit,E209*PM_Fee_Rental,0)+MAX(IF(AND(E197=12,E201&lt;Exit),SUMIF(198:198,YEAR(E201),169:169),IF(E201=Exit,SUMIFS(169:169,198:198,YEAR(E201),201:201,"&lt;="&amp;Exit),0)),0)*PM_Fee_NOI</f>
        <v>40000</v>
      </c>
      <c r="F256" s="205">
        <f t="shared" ca="1" si="2341"/>
        <v>40000</v>
      </c>
      <c r="G256" s="205">
        <f t="shared" ca="1" si="2341"/>
        <v>40000</v>
      </c>
      <c r="H256" s="205">
        <f t="shared" ca="1" si="2341"/>
        <v>40000</v>
      </c>
      <c r="I256" s="205">
        <f t="shared" ca="1" si="2341"/>
        <v>40000</v>
      </c>
      <c r="J256" s="205">
        <f t="shared" ca="1" si="2341"/>
        <v>240000</v>
      </c>
      <c r="K256" s="205">
        <f t="shared" ca="1" si="2341"/>
        <v>20000</v>
      </c>
      <c r="L256" s="205">
        <f t="shared" ca="1" si="2341"/>
        <v>20000</v>
      </c>
      <c r="M256" s="205">
        <f t="shared" ca="1" si="2341"/>
        <v>20000</v>
      </c>
      <c r="N256" s="205">
        <f t="shared" ca="1" si="2341"/>
        <v>20000</v>
      </c>
      <c r="O256" s="205">
        <f t="shared" ca="1" si="2341"/>
        <v>20000</v>
      </c>
      <c r="P256" s="205">
        <f t="shared" ca="1" si="2341"/>
        <v>20000</v>
      </c>
      <c r="Q256" s="205">
        <f t="shared" ca="1" si="2341"/>
        <v>20000</v>
      </c>
      <c r="R256" s="205">
        <f t="shared" ca="1" si="2341"/>
        <v>20000</v>
      </c>
      <c r="S256" s="205">
        <f t="shared" ca="1" si="2341"/>
        <v>20000</v>
      </c>
      <c r="T256" s="205">
        <f t="shared" ca="1" si="2341"/>
        <v>20000</v>
      </c>
      <c r="U256" s="205">
        <f t="shared" ca="1" si="2341"/>
        <v>20000</v>
      </c>
      <c r="V256" s="205">
        <f t="shared" ca="1" si="2341"/>
        <v>220000</v>
      </c>
      <c r="W256" s="205">
        <f t="shared" ca="1" si="2341"/>
        <v>20000</v>
      </c>
      <c r="X256" s="205">
        <f t="shared" ca="1" si="2341"/>
        <v>20000</v>
      </c>
      <c r="Y256" s="205">
        <f t="shared" ca="1" si="2341"/>
        <v>20000</v>
      </c>
      <c r="Z256" s="205">
        <f t="shared" ca="1" si="2341"/>
        <v>20000</v>
      </c>
      <c r="AA256" s="205">
        <f t="shared" ca="1" si="2341"/>
        <v>20000</v>
      </c>
      <c r="AB256" s="205">
        <f t="shared" ca="1" si="2341"/>
        <v>20000</v>
      </c>
      <c r="AC256" s="205">
        <f t="shared" ca="1" si="2341"/>
        <v>20000</v>
      </c>
      <c r="AD256" s="205">
        <f t="shared" ca="1" si="2341"/>
        <v>20000</v>
      </c>
      <c r="AE256" s="205">
        <f t="shared" ca="1" si="2341"/>
        <v>20000</v>
      </c>
      <c r="AF256" s="205">
        <f t="shared" ca="1" si="2341"/>
        <v>20000</v>
      </c>
      <c r="AG256" s="205">
        <f t="shared" ca="1" si="2341"/>
        <v>20000</v>
      </c>
      <c r="AH256" s="205">
        <f t="shared" ca="1" si="2341"/>
        <v>220000</v>
      </c>
      <c r="AI256" s="205">
        <f t="shared" ca="1" si="2341"/>
        <v>20000</v>
      </c>
      <c r="AJ256" s="205">
        <f t="shared" ca="1" si="2341"/>
        <v>20000</v>
      </c>
      <c r="AK256" s="205">
        <f t="shared" ca="1" si="2341"/>
        <v>20000</v>
      </c>
      <c r="AL256" s="205">
        <f t="shared" ca="1" si="2341"/>
        <v>20000</v>
      </c>
      <c r="AM256" s="205">
        <f t="shared" ca="1" si="2341"/>
        <v>20000</v>
      </c>
      <c r="AN256" s="205">
        <f t="shared" ca="1" si="2341"/>
        <v>20000</v>
      </c>
      <c r="AO256" s="205">
        <f t="shared" ca="1" si="2341"/>
        <v>20000</v>
      </c>
      <c r="AP256" s="205">
        <f t="shared" ca="1" si="2341"/>
        <v>20000</v>
      </c>
      <c r="AQ256" s="205">
        <f t="shared" ca="1" si="2341"/>
        <v>20000</v>
      </c>
      <c r="AR256" s="205">
        <f t="shared" ca="1" si="2341"/>
        <v>20000</v>
      </c>
      <c r="AS256" s="205">
        <f t="shared" ca="1" si="2341"/>
        <v>20000</v>
      </c>
      <c r="AT256" s="205">
        <f t="shared" ca="1" si="2341"/>
        <v>220000</v>
      </c>
      <c r="AU256" s="205">
        <f t="shared" ca="1" si="2341"/>
        <v>20000</v>
      </c>
      <c r="AV256" s="205">
        <f t="shared" ca="1" si="2341"/>
        <v>20000</v>
      </c>
      <c r="AW256" s="205">
        <f t="shared" ca="1" si="2341"/>
        <v>20000</v>
      </c>
      <c r="AX256" s="205">
        <f t="shared" ca="1" si="2341"/>
        <v>20000</v>
      </c>
      <c r="AY256" s="205">
        <f t="shared" ca="1" si="2341"/>
        <v>20000</v>
      </c>
      <c r="AZ256" s="205">
        <f t="shared" ca="1" si="2341"/>
        <v>20000</v>
      </c>
      <c r="BA256" s="205">
        <f t="shared" ca="1" si="2341"/>
        <v>20000</v>
      </c>
      <c r="BB256" s="205">
        <f t="shared" ca="1" si="2341"/>
        <v>20000</v>
      </c>
      <c r="BC256" s="205">
        <f t="shared" ca="1" si="2341"/>
        <v>20000</v>
      </c>
      <c r="BD256" s="205">
        <f t="shared" ca="1" si="2341"/>
        <v>20000</v>
      </c>
      <c r="BE256" s="205">
        <f t="shared" ca="1" si="2341"/>
        <v>20000</v>
      </c>
      <c r="BF256" s="205">
        <f t="shared" ca="1" si="2341"/>
        <v>220000</v>
      </c>
      <c r="BG256" s="205">
        <f t="shared" ca="1" si="2341"/>
        <v>20000</v>
      </c>
      <c r="BH256" s="205">
        <f t="shared" ca="1" si="2341"/>
        <v>20000</v>
      </c>
      <c r="BI256" s="205">
        <f t="shared" ca="1" si="2341"/>
        <v>20000</v>
      </c>
      <c r="BJ256" s="205">
        <f t="shared" ca="1" si="2341"/>
        <v>20000</v>
      </c>
      <c r="BK256" s="205">
        <f t="shared" ca="1" si="2341"/>
        <v>20000</v>
      </c>
      <c r="BL256" s="205">
        <f t="shared" ca="1" si="2341"/>
        <v>20000</v>
      </c>
      <c r="BM256" s="205">
        <f t="shared" ca="1" si="2341"/>
        <v>20000</v>
      </c>
      <c r="BN256" s="205">
        <f t="shared" ca="1" si="2341"/>
        <v>20000</v>
      </c>
      <c r="BO256" s="205">
        <f t="shared" ca="1" si="2341"/>
        <v>20000</v>
      </c>
      <c r="BP256" s="205">
        <f t="shared" ca="1" si="2341"/>
        <v>20000</v>
      </c>
      <c r="BQ256" s="205">
        <f t="shared" ref="BQ256:EB256" ca="1" si="2342">IF(BQ201&lt;=Exit,BQ209*PM_Fee_Rental,0)+MAX(IF(AND(BQ197=12,BQ201&lt;Exit),SUMIF(198:198,YEAR(BQ201),169:169),IF(BQ201=Exit,SUMIFS(169:169,198:198,YEAR(BQ201),201:201,"&lt;="&amp;Exit),0)),0)*PM_Fee_NOI</f>
        <v>20000</v>
      </c>
      <c r="BR256" s="205">
        <f t="shared" ca="1" si="2342"/>
        <v>220000</v>
      </c>
      <c r="BS256" s="205">
        <f t="shared" ca="1" si="2342"/>
        <v>20000</v>
      </c>
      <c r="BT256" s="205">
        <f t="shared" ca="1" si="2342"/>
        <v>20000</v>
      </c>
      <c r="BU256" s="205">
        <f t="shared" ca="1" si="2342"/>
        <v>20000</v>
      </c>
      <c r="BV256" s="205">
        <f t="shared" ca="1" si="2342"/>
        <v>20000</v>
      </c>
      <c r="BW256" s="205">
        <f t="shared" ca="1" si="2342"/>
        <v>20000</v>
      </c>
      <c r="BX256" s="205">
        <f t="shared" ca="1" si="2342"/>
        <v>20000</v>
      </c>
      <c r="BY256" s="205">
        <f t="shared" ca="1" si="2342"/>
        <v>20000</v>
      </c>
      <c r="BZ256" s="205">
        <f t="shared" ca="1" si="2342"/>
        <v>20000</v>
      </c>
      <c r="CA256" s="205">
        <f t="shared" ca="1" si="2342"/>
        <v>26345.574399999987</v>
      </c>
      <c r="CB256" s="205">
        <f t="shared" ca="1" si="2342"/>
        <v>27812.592417910444</v>
      </c>
      <c r="CC256" s="205">
        <f t="shared" ca="1" si="2342"/>
        <v>29592.004465671638</v>
      </c>
      <c r="CD256" s="205">
        <f t="shared" ca="1" si="2342"/>
        <v>166081.81636261294</v>
      </c>
      <c r="CE256" s="205">
        <f t="shared" ca="1" si="2342"/>
        <v>51119.23455283582</v>
      </c>
      <c r="CF256" s="205">
        <f t="shared" ca="1" si="2342"/>
        <v>50312.289874626862</v>
      </c>
      <c r="CG256" s="205">
        <f t="shared" ca="1" si="2342"/>
        <v>50218.853160597013</v>
      </c>
      <c r="CH256" s="205">
        <f t="shared" ca="1" si="2342"/>
        <v>52971.742583880594</v>
      </c>
      <c r="CI256" s="205">
        <f t="shared" ca="1" si="2342"/>
        <v>53343.356448955223</v>
      </c>
      <c r="CJ256" s="205">
        <f t="shared" ca="1" si="2342"/>
        <v>53714.970314029844</v>
      </c>
      <c r="CK256" s="205">
        <f t="shared" ca="1" si="2342"/>
        <v>65749.294626865667</v>
      </c>
      <c r="CL256" s="205">
        <f t="shared" ca="1" si="2342"/>
        <v>66120.908491940296</v>
      </c>
      <c r="CM256" s="205">
        <f t="shared" ca="1" si="2342"/>
        <v>67281.973595701493</v>
      </c>
      <c r="CN256" s="205">
        <f t="shared" ca="1" si="2342"/>
        <v>68603.641926686571</v>
      </c>
      <c r="CO256" s="205">
        <f t="shared" ca="1" si="2342"/>
        <v>68877.306386029857</v>
      </c>
      <c r="CP256" s="205">
        <f t="shared" ca="1" si="2342"/>
        <v>382757.04418483964</v>
      </c>
      <c r="CQ256" s="205">
        <f t="shared" ca="1" si="2342"/>
        <v>69085.667997373137</v>
      </c>
      <c r="CR256" s="205">
        <f t="shared" ca="1" si="2342"/>
        <v>69085.667997373137</v>
      </c>
      <c r="CS256" s="205">
        <f t="shared" ca="1" si="2342"/>
        <v>69085.667997373137</v>
      </c>
      <c r="CT256" s="205">
        <f t="shared" ca="1" si="2342"/>
        <v>69085.667997373137</v>
      </c>
      <c r="CU256" s="205">
        <f t="shared" ca="1" si="2342"/>
        <v>69085.667997373137</v>
      </c>
      <c r="CV256" s="205">
        <f t="shared" ca="1" si="2342"/>
        <v>69085.667997373137</v>
      </c>
      <c r="CW256" s="205">
        <f t="shared" ca="1" si="2342"/>
        <v>69085.667997373137</v>
      </c>
      <c r="CX256" s="205">
        <f t="shared" ca="1" si="2342"/>
        <v>69085.667997373137</v>
      </c>
      <c r="CY256" s="205">
        <f t="shared" ca="1" si="2342"/>
        <v>68228.369278437007</v>
      </c>
      <c r="CZ256" s="205">
        <f t="shared" ca="1" si="2342"/>
        <v>69545.754426944477</v>
      </c>
      <c r="DA256" s="205">
        <f t="shared" ca="1" si="2342"/>
        <v>71385.911459780284</v>
      </c>
      <c r="DB256" s="205">
        <f t="shared" ca="1" si="2342"/>
        <v>479939.37205145572</v>
      </c>
      <c r="DC256" s="205">
        <f t="shared" ca="1" si="2342"/>
        <v>71675.218227530742</v>
      </c>
      <c r="DD256" s="205">
        <f t="shared" ca="1" si="2342"/>
        <v>71675.218227530742</v>
      </c>
      <c r="DE256" s="205">
        <f t="shared" ca="1" si="2342"/>
        <v>71675.218227530742</v>
      </c>
      <c r="DF256" s="205">
        <f t="shared" ca="1" si="2342"/>
        <v>71675.218227530742</v>
      </c>
      <c r="DG256" s="205">
        <f t="shared" ca="1" si="2342"/>
        <v>71675.218227530742</v>
      </c>
      <c r="DH256" s="205">
        <f t="shared" ca="1" si="2342"/>
        <v>71675.218227530742</v>
      </c>
      <c r="DI256" s="205">
        <f t="shared" ca="1" si="2342"/>
        <v>71675.218227530742</v>
      </c>
      <c r="DJ256" s="205">
        <f t="shared" ca="1" si="2342"/>
        <v>71675.218227530742</v>
      </c>
      <c r="DK256" s="205">
        <f t="shared" ca="1" si="2342"/>
        <v>69211.035168537914</v>
      </c>
      <c r="DL256" s="205">
        <f t="shared" ca="1" si="2342"/>
        <v>70594.289574470749</v>
      </c>
      <c r="DM256" s="205">
        <f t="shared" ca="1" si="2342"/>
        <v>70594.289574470749</v>
      </c>
      <c r="DN256" s="205">
        <f t="shared" ca="1" si="2342"/>
        <v>496371.64928387891</v>
      </c>
      <c r="DO256" s="205">
        <f t="shared" ca="1" si="2342"/>
        <v>74378.572873312718</v>
      </c>
      <c r="DP256" s="205">
        <f t="shared" ca="1" si="2342"/>
        <v>74378.572873312718</v>
      </c>
      <c r="DQ256" s="205">
        <f t="shared" ca="1" si="2342"/>
        <v>74378.572873312718</v>
      </c>
      <c r="DR256" s="205">
        <f t="shared" ca="1" si="2342"/>
        <v>74378.572873312718</v>
      </c>
      <c r="DS256" s="205">
        <f t="shared" ca="1" si="2342"/>
        <v>74378.572873312718</v>
      </c>
      <c r="DT256" s="205">
        <f t="shared" ca="1" si="2342"/>
        <v>74378.572873312718</v>
      </c>
      <c r="DU256" s="205">
        <f t="shared" ca="1" si="2342"/>
        <v>74378.572873312718</v>
      </c>
      <c r="DV256" s="205">
        <f t="shared" ca="1" si="2342"/>
        <v>74378.572873312718</v>
      </c>
      <c r="DW256" s="205">
        <f t="shared" ca="1" si="2342"/>
        <v>61744.047491782767</v>
      </c>
      <c r="DX256" s="205">
        <f t="shared" ca="1" si="2342"/>
        <v>63196.464618012244</v>
      </c>
      <c r="DY256" s="205">
        <f t="shared" ca="1" si="2342"/>
        <v>65321.845990937625</v>
      </c>
      <c r="DZ256" s="205">
        <f t="shared" ca="1" si="2342"/>
        <v>484303.16514822131</v>
      </c>
      <c r="EA256" s="205">
        <f t="shared" ca="1" si="2342"/>
        <v>77071.169503917292</v>
      </c>
      <c r="EB256" s="205">
        <f t="shared" ca="1" si="2342"/>
        <v>77071.169503917292</v>
      </c>
      <c r="EC256" s="205">
        <f t="shared" ref="EC256:GN256" ca="1" si="2343">IF(EC201&lt;=Exit,EC209*PM_Fee_Rental,0)+MAX(IF(AND(EC197=12,EC201&lt;Exit),SUMIF(198:198,YEAR(EC201),169:169),IF(EC201=Exit,SUMIFS(169:169,198:198,YEAR(EC201),201:201,"&lt;="&amp;Exit),0)),0)*PM_Fee_NOI</f>
        <v>77071.169503917292</v>
      </c>
      <c r="ED256" s="205">
        <f t="shared" ca="1" si="2343"/>
        <v>77071.169503917292</v>
      </c>
      <c r="EE256" s="205">
        <f t="shared" ca="1" si="2343"/>
        <v>77071.169503917292</v>
      </c>
      <c r="EF256" s="205">
        <f t="shared" ca="1" si="2343"/>
        <v>77071.169503917292</v>
      </c>
      <c r="EG256" s="205">
        <f t="shared" ca="1" si="2343"/>
        <v>77071.169503917292</v>
      </c>
      <c r="EH256" s="205">
        <f t="shared" ca="1" si="2343"/>
        <v>77071.169503917292</v>
      </c>
      <c r="EI256" s="205">
        <f t="shared" ca="1" si="2343"/>
        <v>78322.447546607058</v>
      </c>
      <c r="EJ256" s="205">
        <f t="shared" ca="1" si="2343"/>
        <v>79847.485529148005</v>
      </c>
      <c r="EK256" s="205">
        <f t="shared" ca="1" si="2343"/>
        <v>79847.485529148005</v>
      </c>
      <c r="EL256" s="205">
        <f t="shared" ca="1" si="2343"/>
        <v>552246.5655492628</v>
      </c>
      <c r="EM256" s="205">
        <f t="shared" ca="1" si="2343"/>
        <v>79847.485529148005</v>
      </c>
      <c r="EN256" s="205">
        <f t="shared" ca="1" si="2343"/>
        <v>79847.485529148005</v>
      </c>
      <c r="EO256" s="205">
        <f t="shared" ca="1" si="2343"/>
        <v>79847.485529148005</v>
      </c>
      <c r="EP256" s="205">
        <f t="shared" ca="1" si="2343"/>
        <v>79847.485529148005</v>
      </c>
      <c r="EQ256" s="205">
        <f t="shared" ca="1" si="2343"/>
        <v>79847.485529148005</v>
      </c>
      <c r="ER256" s="205">
        <f t="shared" ca="1" si="2343"/>
        <v>79847.485529148005</v>
      </c>
      <c r="ES256" s="205">
        <f t="shared" ca="1" si="2343"/>
        <v>79847.485529148005</v>
      </c>
      <c r="ET256" s="205">
        <f t="shared" ca="1" si="2343"/>
        <v>79847.485529148005</v>
      </c>
      <c r="EU256" s="205">
        <f t="shared" ca="1" si="2343"/>
        <v>74029.969961987314</v>
      </c>
      <c r="EV256" s="205">
        <f t="shared" ca="1" si="2343"/>
        <v>75631.259843655309</v>
      </c>
      <c r="EW256" s="205">
        <f t="shared" ca="1" si="2343"/>
        <v>92349.467329384133</v>
      </c>
      <c r="EX256" s="205">
        <f t="shared" ca="1" si="2343"/>
        <v>597705.25360606052</v>
      </c>
      <c r="EY256" s="205">
        <f t="shared" si="2343"/>
        <v>0</v>
      </c>
      <c r="EZ256" s="205">
        <f t="shared" si="2343"/>
        <v>0</v>
      </c>
      <c r="FA256" s="205">
        <f t="shared" si="2343"/>
        <v>0</v>
      </c>
      <c r="FB256" s="205">
        <f t="shared" si="2343"/>
        <v>0</v>
      </c>
      <c r="FC256" s="205">
        <f t="shared" si="2343"/>
        <v>0</v>
      </c>
      <c r="FD256" s="205">
        <f t="shared" si="2343"/>
        <v>0</v>
      </c>
      <c r="FE256" s="205">
        <f t="shared" si="2343"/>
        <v>0</v>
      </c>
      <c r="FF256" s="205">
        <f t="shared" si="2343"/>
        <v>0</v>
      </c>
      <c r="FG256" s="205">
        <f t="shared" si="2343"/>
        <v>0</v>
      </c>
      <c r="FH256" s="205">
        <f t="shared" si="2343"/>
        <v>0</v>
      </c>
      <c r="FI256" s="205">
        <f t="shared" si="2343"/>
        <v>0</v>
      </c>
      <c r="FJ256" s="205">
        <f t="shared" si="2343"/>
        <v>0</v>
      </c>
      <c r="FK256" s="205">
        <f t="shared" si="2343"/>
        <v>0</v>
      </c>
      <c r="FL256" s="205">
        <f t="shared" si="2343"/>
        <v>0</v>
      </c>
      <c r="FM256" s="205">
        <f t="shared" si="2343"/>
        <v>0</v>
      </c>
      <c r="FN256" s="205">
        <f t="shared" si="2343"/>
        <v>0</v>
      </c>
      <c r="FO256" s="205">
        <f t="shared" si="2343"/>
        <v>0</v>
      </c>
      <c r="FP256" s="205">
        <f t="shared" si="2343"/>
        <v>0</v>
      </c>
      <c r="FQ256" s="205">
        <f t="shared" si="2343"/>
        <v>0</v>
      </c>
      <c r="FR256" s="205">
        <f t="shared" si="2343"/>
        <v>0</v>
      </c>
      <c r="FS256" s="205">
        <f t="shared" si="2343"/>
        <v>0</v>
      </c>
      <c r="FT256" s="205">
        <f t="shared" si="2343"/>
        <v>0</v>
      </c>
      <c r="FU256" s="205">
        <f t="shared" si="2343"/>
        <v>0</v>
      </c>
      <c r="FV256" s="205">
        <f t="shared" si="2343"/>
        <v>0</v>
      </c>
      <c r="FW256" s="205">
        <f t="shared" si="2343"/>
        <v>0</v>
      </c>
      <c r="FX256" s="205">
        <f t="shared" si="2343"/>
        <v>0</v>
      </c>
      <c r="FY256" s="205">
        <f t="shared" si="2343"/>
        <v>0</v>
      </c>
      <c r="FZ256" s="205">
        <f t="shared" si="2343"/>
        <v>0</v>
      </c>
      <c r="GA256" s="205">
        <f t="shared" si="2343"/>
        <v>0</v>
      </c>
      <c r="GB256" s="205">
        <f t="shared" si="2343"/>
        <v>0</v>
      </c>
      <c r="GC256" s="205">
        <f t="shared" si="2343"/>
        <v>0</v>
      </c>
      <c r="GD256" s="205">
        <f t="shared" si="2343"/>
        <v>0</v>
      </c>
      <c r="GE256" s="205">
        <f t="shared" si="2343"/>
        <v>0</v>
      </c>
      <c r="GF256" s="205">
        <f t="shared" si="2343"/>
        <v>0</v>
      </c>
      <c r="GG256" s="205">
        <f t="shared" si="2343"/>
        <v>0</v>
      </c>
      <c r="GH256" s="205">
        <f t="shared" si="2343"/>
        <v>0</v>
      </c>
      <c r="GI256" s="205">
        <f t="shared" si="2343"/>
        <v>0</v>
      </c>
      <c r="GJ256" s="205">
        <f t="shared" si="2343"/>
        <v>0</v>
      </c>
      <c r="GK256" s="205">
        <f t="shared" si="2343"/>
        <v>0</v>
      </c>
      <c r="GL256" s="205">
        <f t="shared" si="2343"/>
        <v>0</v>
      </c>
      <c r="GM256" s="205">
        <f t="shared" si="2343"/>
        <v>0</v>
      </c>
      <c r="GN256" s="205">
        <f t="shared" si="2343"/>
        <v>0</v>
      </c>
      <c r="GO256" s="205">
        <f t="shared" ref="GO256:IU256" si="2344">IF(GO201&lt;=Exit,GO209*PM_Fee_Rental,0)+MAX(IF(AND(GO197=12,GO201&lt;Exit),SUMIF(198:198,YEAR(GO201),169:169),IF(GO201=Exit,SUMIFS(169:169,198:198,YEAR(GO201),201:201,"&lt;="&amp;Exit),0)),0)*PM_Fee_NOI</f>
        <v>0</v>
      </c>
      <c r="GP256" s="205">
        <f t="shared" si="2344"/>
        <v>0</v>
      </c>
      <c r="GQ256" s="205">
        <f t="shared" si="2344"/>
        <v>0</v>
      </c>
      <c r="GR256" s="205">
        <f t="shared" si="2344"/>
        <v>0</v>
      </c>
      <c r="GS256" s="205">
        <f t="shared" si="2344"/>
        <v>0</v>
      </c>
      <c r="GT256" s="205">
        <f t="shared" si="2344"/>
        <v>0</v>
      </c>
      <c r="GU256" s="205">
        <f t="shared" si="2344"/>
        <v>0</v>
      </c>
      <c r="GV256" s="205">
        <f t="shared" si="2344"/>
        <v>0</v>
      </c>
      <c r="GW256" s="205">
        <f t="shared" si="2344"/>
        <v>0</v>
      </c>
      <c r="GX256" s="205">
        <f t="shared" si="2344"/>
        <v>0</v>
      </c>
      <c r="GY256" s="205">
        <f t="shared" si="2344"/>
        <v>0</v>
      </c>
      <c r="GZ256" s="205">
        <f t="shared" si="2344"/>
        <v>0</v>
      </c>
      <c r="HA256" s="205">
        <f t="shared" si="2344"/>
        <v>0</v>
      </c>
      <c r="HB256" s="205">
        <f t="shared" si="2344"/>
        <v>0</v>
      </c>
      <c r="HC256" s="205">
        <f t="shared" si="2344"/>
        <v>0</v>
      </c>
      <c r="HD256" s="205">
        <f t="shared" si="2344"/>
        <v>0</v>
      </c>
      <c r="HE256" s="205">
        <f t="shared" si="2344"/>
        <v>0</v>
      </c>
      <c r="HF256" s="205">
        <f t="shared" si="2344"/>
        <v>0</v>
      </c>
      <c r="HG256" s="205">
        <f t="shared" si="2344"/>
        <v>0</v>
      </c>
      <c r="HH256" s="205">
        <f t="shared" si="2344"/>
        <v>0</v>
      </c>
      <c r="HI256" s="205">
        <f t="shared" si="2344"/>
        <v>0</v>
      </c>
      <c r="HJ256" s="205">
        <f t="shared" si="2344"/>
        <v>0</v>
      </c>
      <c r="HK256" s="205">
        <f t="shared" si="2344"/>
        <v>0</v>
      </c>
      <c r="HL256" s="205">
        <f t="shared" si="2344"/>
        <v>0</v>
      </c>
      <c r="HM256" s="205">
        <f t="shared" si="2344"/>
        <v>0</v>
      </c>
      <c r="HN256" s="205">
        <f t="shared" si="2344"/>
        <v>0</v>
      </c>
      <c r="HO256" s="205">
        <f t="shared" si="2344"/>
        <v>0</v>
      </c>
      <c r="HP256" s="205">
        <f t="shared" si="2344"/>
        <v>0</v>
      </c>
      <c r="HQ256" s="205">
        <f t="shared" si="2344"/>
        <v>0</v>
      </c>
      <c r="HR256" s="205">
        <f t="shared" si="2344"/>
        <v>0</v>
      </c>
      <c r="HS256" s="205">
        <f t="shared" si="2344"/>
        <v>0</v>
      </c>
      <c r="HT256" s="205">
        <f t="shared" si="2344"/>
        <v>0</v>
      </c>
      <c r="HU256" s="205">
        <f t="shared" si="2344"/>
        <v>0</v>
      </c>
      <c r="HV256" s="205">
        <f t="shared" si="2344"/>
        <v>0</v>
      </c>
      <c r="HW256" s="205">
        <f t="shared" si="2344"/>
        <v>0</v>
      </c>
      <c r="HX256" s="205">
        <f t="shared" si="2344"/>
        <v>0</v>
      </c>
      <c r="HY256" s="205">
        <f t="shared" si="2344"/>
        <v>0</v>
      </c>
      <c r="HZ256" s="205">
        <f t="shared" si="2344"/>
        <v>0</v>
      </c>
      <c r="IA256" s="205">
        <f t="shared" si="2344"/>
        <v>0</v>
      </c>
      <c r="IB256" s="205">
        <f t="shared" si="2344"/>
        <v>0</v>
      </c>
      <c r="IC256" s="205">
        <f t="shared" si="2344"/>
        <v>0</v>
      </c>
      <c r="ID256" s="205">
        <f t="shared" si="2344"/>
        <v>0</v>
      </c>
      <c r="IE256" s="205">
        <f t="shared" si="2344"/>
        <v>0</v>
      </c>
      <c r="IF256" s="205">
        <f t="shared" si="2344"/>
        <v>0</v>
      </c>
      <c r="IG256" s="205">
        <f t="shared" si="2344"/>
        <v>0</v>
      </c>
      <c r="IH256" s="205">
        <f t="shared" si="2344"/>
        <v>0</v>
      </c>
      <c r="II256" s="205">
        <f t="shared" si="2344"/>
        <v>0</v>
      </c>
      <c r="IJ256" s="205">
        <f t="shared" si="2344"/>
        <v>0</v>
      </c>
      <c r="IK256" s="205">
        <f t="shared" si="2344"/>
        <v>0</v>
      </c>
      <c r="IL256" s="205">
        <f t="shared" si="2344"/>
        <v>0</v>
      </c>
      <c r="IM256" s="205">
        <f t="shared" si="2344"/>
        <v>0</v>
      </c>
      <c r="IN256" s="205">
        <f t="shared" si="2344"/>
        <v>0</v>
      </c>
      <c r="IO256" s="205">
        <f t="shared" si="2344"/>
        <v>0</v>
      </c>
      <c r="IP256" s="205">
        <f t="shared" si="2344"/>
        <v>0</v>
      </c>
      <c r="IQ256" s="205">
        <f t="shared" si="2344"/>
        <v>0</v>
      </c>
      <c r="IR256" s="205">
        <f t="shared" ca="1" si="2344"/>
        <v>0</v>
      </c>
      <c r="IS256" s="205">
        <f t="shared" ca="1" si="2344"/>
        <v>0</v>
      </c>
      <c r="IT256" s="205">
        <f t="shared" ca="1" si="2344"/>
        <v>0</v>
      </c>
      <c r="IU256" s="205">
        <f t="shared" ca="1" si="2344"/>
        <v>0</v>
      </c>
    </row>
    <row r="258" spans="1:255">
      <c r="B258" s="210" t="s">
        <v>252</v>
      </c>
      <c r="D258" s="208"/>
      <c r="E258" s="205">
        <f t="shared" ref="E258" si="2345">IF(OR(E201&gt;Exit,E201&lt;Opening),0,Total_Cost/12*AM_Fee)</f>
        <v>0</v>
      </c>
      <c r="F258" s="205">
        <f t="shared" ref="F258:BQ258" si="2346">IF(OR(F201&gt;Exit,F201&lt;Opening),0,Total_Cost/12*AM_Fee)</f>
        <v>0</v>
      </c>
      <c r="G258" s="205">
        <f t="shared" si="2346"/>
        <v>0</v>
      </c>
      <c r="H258" s="205">
        <f t="shared" si="2346"/>
        <v>0</v>
      </c>
      <c r="I258" s="205">
        <f t="shared" si="2346"/>
        <v>0</v>
      </c>
      <c r="J258" s="205">
        <f t="shared" si="2346"/>
        <v>0</v>
      </c>
      <c r="K258" s="205">
        <f t="shared" si="2346"/>
        <v>0</v>
      </c>
      <c r="L258" s="205">
        <f t="shared" si="2346"/>
        <v>0</v>
      </c>
      <c r="M258" s="205">
        <f t="shared" si="2346"/>
        <v>0</v>
      </c>
      <c r="N258" s="205">
        <f t="shared" si="2346"/>
        <v>0</v>
      </c>
      <c r="O258" s="205">
        <f t="shared" si="2346"/>
        <v>0</v>
      </c>
      <c r="P258" s="205">
        <f t="shared" si="2346"/>
        <v>0</v>
      </c>
      <c r="Q258" s="205">
        <f t="shared" si="2346"/>
        <v>0</v>
      </c>
      <c r="R258" s="205">
        <f t="shared" si="2346"/>
        <v>0</v>
      </c>
      <c r="S258" s="205">
        <f t="shared" si="2346"/>
        <v>0</v>
      </c>
      <c r="T258" s="205">
        <f t="shared" si="2346"/>
        <v>0</v>
      </c>
      <c r="U258" s="205">
        <f t="shared" si="2346"/>
        <v>0</v>
      </c>
      <c r="V258" s="205">
        <f t="shared" si="2346"/>
        <v>0</v>
      </c>
      <c r="W258" s="205">
        <f t="shared" si="2346"/>
        <v>0</v>
      </c>
      <c r="X258" s="205">
        <f t="shared" si="2346"/>
        <v>0</v>
      </c>
      <c r="Y258" s="205">
        <f t="shared" si="2346"/>
        <v>0</v>
      </c>
      <c r="Z258" s="205">
        <f t="shared" si="2346"/>
        <v>0</v>
      </c>
      <c r="AA258" s="205">
        <f t="shared" si="2346"/>
        <v>0</v>
      </c>
      <c r="AB258" s="205">
        <f t="shared" si="2346"/>
        <v>0</v>
      </c>
      <c r="AC258" s="205">
        <f t="shared" si="2346"/>
        <v>0</v>
      </c>
      <c r="AD258" s="205">
        <f t="shared" si="2346"/>
        <v>0</v>
      </c>
      <c r="AE258" s="205">
        <f t="shared" si="2346"/>
        <v>0</v>
      </c>
      <c r="AF258" s="205">
        <f t="shared" si="2346"/>
        <v>0</v>
      </c>
      <c r="AG258" s="205">
        <f t="shared" si="2346"/>
        <v>0</v>
      </c>
      <c r="AH258" s="205">
        <f t="shared" si="2346"/>
        <v>0</v>
      </c>
      <c r="AI258" s="205">
        <f t="shared" si="2346"/>
        <v>0</v>
      </c>
      <c r="AJ258" s="205">
        <f t="shared" si="2346"/>
        <v>0</v>
      </c>
      <c r="AK258" s="205">
        <f t="shared" si="2346"/>
        <v>0</v>
      </c>
      <c r="AL258" s="205">
        <f t="shared" si="2346"/>
        <v>0</v>
      </c>
      <c r="AM258" s="205">
        <f t="shared" si="2346"/>
        <v>0</v>
      </c>
      <c r="AN258" s="205">
        <f t="shared" si="2346"/>
        <v>0</v>
      </c>
      <c r="AO258" s="205">
        <f t="shared" si="2346"/>
        <v>0</v>
      </c>
      <c r="AP258" s="205">
        <f t="shared" si="2346"/>
        <v>0</v>
      </c>
      <c r="AQ258" s="205">
        <f t="shared" si="2346"/>
        <v>0</v>
      </c>
      <c r="AR258" s="205">
        <f t="shared" si="2346"/>
        <v>0</v>
      </c>
      <c r="AS258" s="205">
        <f t="shared" si="2346"/>
        <v>0</v>
      </c>
      <c r="AT258" s="205">
        <f t="shared" si="2346"/>
        <v>0</v>
      </c>
      <c r="AU258" s="205">
        <f t="shared" si="2346"/>
        <v>0</v>
      </c>
      <c r="AV258" s="205">
        <f t="shared" si="2346"/>
        <v>0</v>
      </c>
      <c r="AW258" s="205">
        <f t="shared" si="2346"/>
        <v>0</v>
      </c>
      <c r="AX258" s="205">
        <f t="shared" si="2346"/>
        <v>0</v>
      </c>
      <c r="AY258" s="205">
        <f t="shared" si="2346"/>
        <v>0</v>
      </c>
      <c r="AZ258" s="205">
        <f t="shared" si="2346"/>
        <v>0</v>
      </c>
      <c r="BA258" s="205">
        <f t="shared" si="2346"/>
        <v>0</v>
      </c>
      <c r="BB258" s="205">
        <f t="shared" si="2346"/>
        <v>0</v>
      </c>
      <c r="BC258" s="205">
        <f t="shared" si="2346"/>
        <v>0</v>
      </c>
      <c r="BD258" s="205">
        <f t="shared" si="2346"/>
        <v>0</v>
      </c>
      <c r="BE258" s="205">
        <f t="shared" si="2346"/>
        <v>0</v>
      </c>
      <c r="BF258" s="205">
        <f t="shared" si="2346"/>
        <v>0</v>
      </c>
      <c r="BG258" s="205">
        <f t="shared" si="2346"/>
        <v>0</v>
      </c>
      <c r="BH258" s="205">
        <f t="shared" si="2346"/>
        <v>0</v>
      </c>
      <c r="BI258" s="205">
        <f t="shared" si="2346"/>
        <v>0</v>
      </c>
      <c r="BJ258" s="205">
        <f t="shared" si="2346"/>
        <v>0</v>
      </c>
      <c r="BK258" s="205">
        <f t="shared" si="2346"/>
        <v>0</v>
      </c>
      <c r="BL258" s="205">
        <f t="shared" si="2346"/>
        <v>0</v>
      </c>
      <c r="BM258" s="205">
        <f t="shared" si="2346"/>
        <v>0</v>
      </c>
      <c r="BN258" s="205">
        <f t="shared" si="2346"/>
        <v>0</v>
      </c>
      <c r="BO258" s="205">
        <f t="shared" si="2346"/>
        <v>0</v>
      </c>
      <c r="BP258" s="205">
        <f t="shared" si="2346"/>
        <v>0</v>
      </c>
      <c r="BQ258" s="205">
        <f t="shared" si="2346"/>
        <v>0</v>
      </c>
      <c r="BR258" s="205">
        <f t="shared" ref="BR258:EC258" si="2347">IF(OR(BR201&gt;Exit,BR201&lt;Opening),0,Total_Cost/12*AM_Fee)</f>
        <v>0</v>
      </c>
      <c r="BS258" s="205">
        <f t="shared" si="2347"/>
        <v>0</v>
      </c>
      <c r="BT258" s="205">
        <f t="shared" si="2347"/>
        <v>0</v>
      </c>
      <c r="BU258" s="205">
        <f t="shared" si="2347"/>
        <v>0</v>
      </c>
      <c r="BV258" s="205">
        <f t="shared" si="2347"/>
        <v>0</v>
      </c>
      <c r="BW258" s="205">
        <f t="shared" si="2347"/>
        <v>0</v>
      </c>
      <c r="BX258" s="205">
        <f t="shared" si="2347"/>
        <v>0</v>
      </c>
      <c r="BY258" s="205">
        <f t="shared" si="2347"/>
        <v>0</v>
      </c>
      <c r="BZ258" s="205">
        <f t="shared" si="2347"/>
        <v>0</v>
      </c>
      <c r="CA258" s="205">
        <f t="shared" si="2347"/>
        <v>313250</v>
      </c>
      <c r="CB258" s="205">
        <f t="shared" si="2347"/>
        <v>313250</v>
      </c>
      <c r="CC258" s="205">
        <f t="shared" si="2347"/>
        <v>313250</v>
      </c>
      <c r="CD258" s="205">
        <f t="shared" si="2347"/>
        <v>313250</v>
      </c>
      <c r="CE258" s="205">
        <f t="shared" si="2347"/>
        <v>313250</v>
      </c>
      <c r="CF258" s="205">
        <f t="shared" si="2347"/>
        <v>313250</v>
      </c>
      <c r="CG258" s="205">
        <f t="shared" si="2347"/>
        <v>313250</v>
      </c>
      <c r="CH258" s="205">
        <f t="shared" si="2347"/>
        <v>313250</v>
      </c>
      <c r="CI258" s="205">
        <f t="shared" si="2347"/>
        <v>313250</v>
      </c>
      <c r="CJ258" s="205">
        <f t="shared" si="2347"/>
        <v>313250</v>
      </c>
      <c r="CK258" s="205">
        <f t="shared" si="2347"/>
        <v>313250</v>
      </c>
      <c r="CL258" s="205">
        <f t="shared" si="2347"/>
        <v>313250</v>
      </c>
      <c r="CM258" s="205">
        <f t="shared" si="2347"/>
        <v>313250</v>
      </c>
      <c r="CN258" s="205">
        <f t="shared" si="2347"/>
        <v>313250</v>
      </c>
      <c r="CO258" s="205">
        <f t="shared" si="2347"/>
        <v>313250</v>
      </c>
      <c r="CP258" s="205">
        <f t="shared" si="2347"/>
        <v>313250</v>
      </c>
      <c r="CQ258" s="205">
        <f t="shared" si="2347"/>
        <v>313250</v>
      </c>
      <c r="CR258" s="205">
        <f t="shared" si="2347"/>
        <v>313250</v>
      </c>
      <c r="CS258" s="205">
        <f t="shared" si="2347"/>
        <v>313250</v>
      </c>
      <c r="CT258" s="205">
        <f t="shared" si="2347"/>
        <v>313250</v>
      </c>
      <c r="CU258" s="205">
        <f t="shared" si="2347"/>
        <v>313250</v>
      </c>
      <c r="CV258" s="205">
        <f t="shared" si="2347"/>
        <v>313250</v>
      </c>
      <c r="CW258" s="205">
        <f t="shared" si="2347"/>
        <v>313250</v>
      </c>
      <c r="CX258" s="205">
        <f t="shared" si="2347"/>
        <v>313250</v>
      </c>
      <c r="CY258" s="205">
        <f t="shared" si="2347"/>
        <v>313250</v>
      </c>
      <c r="CZ258" s="205">
        <f t="shared" si="2347"/>
        <v>313250</v>
      </c>
      <c r="DA258" s="205">
        <f t="shared" si="2347"/>
        <v>313250</v>
      </c>
      <c r="DB258" s="205">
        <f t="shared" si="2347"/>
        <v>313250</v>
      </c>
      <c r="DC258" s="205">
        <f t="shared" si="2347"/>
        <v>313250</v>
      </c>
      <c r="DD258" s="205">
        <f t="shared" si="2347"/>
        <v>313250</v>
      </c>
      <c r="DE258" s="205">
        <f t="shared" si="2347"/>
        <v>313250</v>
      </c>
      <c r="DF258" s="205">
        <f t="shared" si="2347"/>
        <v>313250</v>
      </c>
      <c r="DG258" s="205">
        <f t="shared" si="2347"/>
        <v>313250</v>
      </c>
      <c r="DH258" s="205">
        <f t="shared" si="2347"/>
        <v>313250</v>
      </c>
      <c r="DI258" s="205">
        <f t="shared" si="2347"/>
        <v>313250</v>
      </c>
      <c r="DJ258" s="205">
        <f t="shared" si="2347"/>
        <v>313250</v>
      </c>
      <c r="DK258" s="205">
        <f t="shared" si="2347"/>
        <v>313250</v>
      </c>
      <c r="DL258" s="205">
        <f t="shared" si="2347"/>
        <v>313250</v>
      </c>
      <c r="DM258" s="205">
        <f t="shared" si="2347"/>
        <v>313250</v>
      </c>
      <c r="DN258" s="205">
        <f t="shared" si="2347"/>
        <v>313250</v>
      </c>
      <c r="DO258" s="205">
        <f t="shared" si="2347"/>
        <v>313250</v>
      </c>
      <c r="DP258" s="205">
        <f t="shared" si="2347"/>
        <v>313250</v>
      </c>
      <c r="DQ258" s="205">
        <f t="shared" si="2347"/>
        <v>313250</v>
      </c>
      <c r="DR258" s="205">
        <f t="shared" si="2347"/>
        <v>313250</v>
      </c>
      <c r="DS258" s="205">
        <f t="shared" si="2347"/>
        <v>313250</v>
      </c>
      <c r="DT258" s="205">
        <f t="shared" si="2347"/>
        <v>313250</v>
      </c>
      <c r="DU258" s="205">
        <f t="shared" si="2347"/>
        <v>313250</v>
      </c>
      <c r="DV258" s="205">
        <f t="shared" si="2347"/>
        <v>313250</v>
      </c>
      <c r="DW258" s="205">
        <f t="shared" si="2347"/>
        <v>313250</v>
      </c>
      <c r="DX258" s="205">
        <f t="shared" si="2347"/>
        <v>313250</v>
      </c>
      <c r="DY258" s="205">
        <f t="shared" si="2347"/>
        <v>313250</v>
      </c>
      <c r="DZ258" s="205">
        <f t="shared" si="2347"/>
        <v>313250</v>
      </c>
      <c r="EA258" s="205">
        <f t="shared" si="2347"/>
        <v>313250</v>
      </c>
      <c r="EB258" s="205">
        <f t="shared" si="2347"/>
        <v>313250</v>
      </c>
      <c r="EC258" s="205">
        <f t="shared" si="2347"/>
        <v>313250</v>
      </c>
      <c r="ED258" s="205">
        <f t="shared" ref="ED258:GO258" si="2348">IF(OR(ED201&gt;Exit,ED201&lt;Opening),0,Total_Cost/12*AM_Fee)</f>
        <v>313250</v>
      </c>
      <c r="EE258" s="205">
        <f t="shared" si="2348"/>
        <v>313250</v>
      </c>
      <c r="EF258" s="205">
        <f t="shared" si="2348"/>
        <v>313250</v>
      </c>
      <c r="EG258" s="205">
        <f t="shared" si="2348"/>
        <v>313250</v>
      </c>
      <c r="EH258" s="205">
        <f t="shared" si="2348"/>
        <v>313250</v>
      </c>
      <c r="EI258" s="205">
        <f t="shared" si="2348"/>
        <v>313250</v>
      </c>
      <c r="EJ258" s="205">
        <f t="shared" si="2348"/>
        <v>313250</v>
      </c>
      <c r="EK258" s="205">
        <f t="shared" si="2348"/>
        <v>313250</v>
      </c>
      <c r="EL258" s="205">
        <f t="shared" si="2348"/>
        <v>313250</v>
      </c>
      <c r="EM258" s="205">
        <f t="shared" si="2348"/>
        <v>313250</v>
      </c>
      <c r="EN258" s="205">
        <f t="shared" si="2348"/>
        <v>313250</v>
      </c>
      <c r="EO258" s="205">
        <f t="shared" si="2348"/>
        <v>313250</v>
      </c>
      <c r="EP258" s="205">
        <f t="shared" si="2348"/>
        <v>313250</v>
      </c>
      <c r="EQ258" s="205">
        <f t="shared" si="2348"/>
        <v>313250</v>
      </c>
      <c r="ER258" s="205">
        <f t="shared" si="2348"/>
        <v>313250</v>
      </c>
      <c r="ES258" s="205">
        <f t="shared" si="2348"/>
        <v>313250</v>
      </c>
      <c r="ET258" s="205">
        <f t="shared" si="2348"/>
        <v>313250</v>
      </c>
      <c r="EU258" s="205">
        <f t="shared" si="2348"/>
        <v>313250</v>
      </c>
      <c r="EV258" s="205">
        <f t="shared" si="2348"/>
        <v>313250</v>
      </c>
      <c r="EW258" s="205">
        <f t="shared" si="2348"/>
        <v>313250</v>
      </c>
      <c r="EX258" s="205">
        <f t="shared" si="2348"/>
        <v>313250</v>
      </c>
      <c r="EY258" s="205">
        <f t="shared" si="2348"/>
        <v>0</v>
      </c>
      <c r="EZ258" s="205">
        <f t="shared" si="2348"/>
        <v>0</v>
      </c>
      <c r="FA258" s="205">
        <f t="shared" si="2348"/>
        <v>0</v>
      </c>
      <c r="FB258" s="205">
        <f t="shared" si="2348"/>
        <v>0</v>
      </c>
      <c r="FC258" s="205">
        <f t="shared" si="2348"/>
        <v>0</v>
      </c>
      <c r="FD258" s="205">
        <f t="shared" si="2348"/>
        <v>0</v>
      </c>
      <c r="FE258" s="205">
        <f t="shared" si="2348"/>
        <v>0</v>
      </c>
      <c r="FF258" s="205">
        <f t="shared" si="2348"/>
        <v>0</v>
      </c>
      <c r="FG258" s="205">
        <f t="shared" si="2348"/>
        <v>0</v>
      </c>
      <c r="FH258" s="205">
        <f t="shared" si="2348"/>
        <v>0</v>
      </c>
      <c r="FI258" s="205">
        <f t="shared" si="2348"/>
        <v>0</v>
      </c>
      <c r="FJ258" s="205">
        <f t="shared" si="2348"/>
        <v>0</v>
      </c>
      <c r="FK258" s="205">
        <f t="shared" si="2348"/>
        <v>0</v>
      </c>
      <c r="FL258" s="205">
        <f t="shared" si="2348"/>
        <v>0</v>
      </c>
      <c r="FM258" s="205">
        <f t="shared" si="2348"/>
        <v>0</v>
      </c>
      <c r="FN258" s="205">
        <f t="shared" si="2348"/>
        <v>0</v>
      </c>
      <c r="FO258" s="205">
        <f t="shared" si="2348"/>
        <v>0</v>
      </c>
      <c r="FP258" s="205">
        <f t="shared" si="2348"/>
        <v>0</v>
      </c>
      <c r="FQ258" s="205">
        <f t="shared" si="2348"/>
        <v>0</v>
      </c>
      <c r="FR258" s="205">
        <f t="shared" si="2348"/>
        <v>0</v>
      </c>
      <c r="FS258" s="205">
        <f t="shared" si="2348"/>
        <v>0</v>
      </c>
      <c r="FT258" s="205">
        <f t="shared" si="2348"/>
        <v>0</v>
      </c>
      <c r="FU258" s="205">
        <f t="shared" si="2348"/>
        <v>0</v>
      </c>
      <c r="FV258" s="205">
        <f t="shared" si="2348"/>
        <v>0</v>
      </c>
      <c r="FW258" s="205">
        <f t="shared" si="2348"/>
        <v>0</v>
      </c>
      <c r="FX258" s="205">
        <f t="shared" si="2348"/>
        <v>0</v>
      </c>
      <c r="FY258" s="205">
        <f t="shared" si="2348"/>
        <v>0</v>
      </c>
      <c r="FZ258" s="205">
        <f t="shared" si="2348"/>
        <v>0</v>
      </c>
      <c r="GA258" s="205">
        <f t="shared" si="2348"/>
        <v>0</v>
      </c>
      <c r="GB258" s="205">
        <f t="shared" si="2348"/>
        <v>0</v>
      </c>
      <c r="GC258" s="205">
        <f t="shared" si="2348"/>
        <v>0</v>
      </c>
      <c r="GD258" s="205">
        <f t="shared" si="2348"/>
        <v>0</v>
      </c>
      <c r="GE258" s="205">
        <f t="shared" si="2348"/>
        <v>0</v>
      </c>
      <c r="GF258" s="205">
        <f t="shared" si="2348"/>
        <v>0</v>
      </c>
      <c r="GG258" s="205">
        <f t="shared" si="2348"/>
        <v>0</v>
      </c>
      <c r="GH258" s="205">
        <f t="shared" si="2348"/>
        <v>0</v>
      </c>
      <c r="GI258" s="205">
        <f t="shared" si="2348"/>
        <v>0</v>
      </c>
      <c r="GJ258" s="205">
        <f t="shared" si="2348"/>
        <v>0</v>
      </c>
      <c r="GK258" s="205">
        <f t="shared" si="2348"/>
        <v>0</v>
      </c>
      <c r="GL258" s="205">
        <f t="shared" si="2348"/>
        <v>0</v>
      </c>
      <c r="GM258" s="205">
        <f t="shared" si="2348"/>
        <v>0</v>
      </c>
      <c r="GN258" s="205">
        <f t="shared" si="2348"/>
        <v>0</v>
      </c>
      <c r="GO258" s="205">
        <f t="shared" si="2348"/>
        <v>0</v>
      </c>
      <c r="GP258" s="205">
        <f t="shared" ref="GP258:IU258" si="2349">IF(OR(GP201&gt;Exit,GP201&lt;Opening),0,Total_Cost/12*AM_Fee)</f>
        <v>0</v>
      </c>
      <c r="GQ258" s="205">
        <f t="shared" si="2349"/>
        <v>0</v>
      </c>
      <c r="GR258" s="205">
        <f t="shared" si="2349"/>
        <v>0</v>
      </c>
      <c r="GS258" s="205">
        <f t="shared" si="2349"/>
        <v>0</v>
      </c>
      <c r="GT258" s="205">
        <f t="shared" si="2349"/>
        <v>0</v>
      </c>
      <c r="GU258" s="205">
        <f t="shared" si="2349"/>
        <v>0</v>
      </c>
      <c r="GV258" s="205">
        <f t="shared" si="2349"/>
        <v>0</v>
      </c>
      <c r="GW258" s="205">
        <f t="shared" si="2349"/>
        <v>0</v>
      </c>
      <c r="GX258" s="205">
        <f t="shared" si="2349"/>
        <v>0</v>
      </c>
      <c r="GY258" s="205">
        <f t="shared" si="2349"/>
        <v>0</v>
      </c>
      <c r="GZ258" s="205">
        <f t="shared" si="2349"/>
        <v>0</v>
      </c>
      <c r="HA258" s="205">
        <f t="shared" si="2349"/>
        <v>0</v>
      </c>
      <c r="HB258" s="205">
        <f t="shared" si="2349"/>
        <v>0</v>
      </c>
      <c r="HC258" s="205">
        <f t="shared" si="2349"/>
        <v>0</v>
      </c>
      <c r="HD258" s="205">
        <f t="shared" si="2349"/>
        <v>0</v>
      </c>
      <c r="HE258" s="205">
        <f t="shared" si="2349"/>
        <v>0</v>
      </c>
      <c r="HF258" s="205">
        <f t="shared" si="2349"/>
        <v>0</v>
      </c>
      <c r="HG258" s="205">
        <f t="shared" si="2349"/>
        <v>0</v>
      </c>
      <c r="HH258" s="205">
        <f t="shared" si="2349"/>
        <v>0</v>
      </c>
      <c r="HI258" s="205">
        <f t="shared" si="2349"/>
        <v>0</v>
      </c>
      <c r="HJ258" s="205">
        <f t="shared" si="2349"/>
        <v>0</v>
      </c>
      <c r="HK258" s="205">
        <f t="shared" si="2349"/>
        <v>0</v>
      </c>
      <c r="HL258" s="205">
        <f t="shared" si="2349"/>
        <v>0</v>
      </c>
      <c r="HM258" s="205">
        <f t="shared" si="2349"/>
        <v>0</v>
      </c>
      <c r="HN258" s="205">
        <f t="shared" si="2349"/>
        <v>0</v>
      </c>
      <c r="HO258" s="205">
        <f t="shared" si="2349"/>
        <v>0</v>
      </c>
      <c r="HP258" s="205">
        <f t="shared" si="2349"/>
        <v>0</v>
      </c>
      <c r="HQ258" s="205">
        <f t="shared" si="2349"/>
        <v>0</v>
      </c>
      <c r="HR258" s="205">
        <f t="shared" si="2349"/>
        <v>0</v>
      </c>
      <c r="HS258" s="205">
        <f t="shared" si="2349"/>
        <v>0</v>
      </c>
      <c r="HT258" s="205">
        <f t="shared" si="2349"/>
        <v>0</v>
      </c>
      <c r="HU258" s="205">
        <f t="shared" si="2349"/>
        <v>0</v>
      </c>
      <c r="HV258" s="205">
        <f t="shared" si="2349"/>
        <v>0</v>
      </c>
      <c r="HW258" s="205">
        <f t="shared" si="2349"/>
        <v>0</v>
      </c>
      <c r="HX258" s="205">
        <f t="shared" si="2349"/>
        <v>0</v>
      </c>
      <c r="HY258" s="205">
        <f t="shared" si="2349"/>
        <v>0</v>
      </c>
      <c r="HZ258" s="205">
        <f t="shared" si="2349"/>
        <v>0</v>
      </c>
      <c r="IA258" s="205">
        <f t="shared" si="2349"/>
        <v>0</v>
      </c>
      <c r="IB258" s="205">
        <f t="shared" si="2349"/>
        <v>0</v>
      </c>
      <c r="IC258" s="205">
        <f t="shared" si="2349"/>
        <v>0</v>
      </c>
      <c r="ID258" s="205">
        <f t="shared" si="2349"/>
        <v>0</v>
      </c>
      <c r="IE258" s="205">
        <f t="shared" si="2349"/>
        <v>0</v>
      </c>
      <c r="IF258" s="205">
        <f t="shared" si="2349"/>
        <v>0</v>
      </c>
      <c r="IG258" s="205">
        <f t="shared" si="2349"/>
        <v>0</v>
      </c>
      <c r="IH258" s="205">
        <f t="shared" si="2349"/>
        <v>0</v>
      </c>
      <c r="II258" s="205">
        <f t="shared" si="2349"/>
        <v>0</v>
      </c>
      <c r="IJ258" s="205">
        <f t="shared" si="2349"/>
        <v>0</v>
      </c>
      <c r="IK258" s="205">
        <f t="shared" si="2349"/>
        <v>0</v>
      </c>
      <c r="IL258" s="205">
        <f t="shared" si="2349"/>
        <v>0</v>
      </c>
      <c r="IM258" s="205">
        <f t="shared" si="2349"/>
        <v>0</v>
      </c>
      <c r="IN258" s="205">
        <f t="shared" si="2349"/>
        <v>0</v>
      </c>
      <c r="IO258" s="205">
        <f t="shared" si="2349"/>
        <v>0</v>
      </c>
      <c r="IP258" s="205">
        <f t="shared" si="2349"/>
        <v>0</v>
      </c>
      <c r="IQ258" s="205">
        <f t="shared" si="2349"/>
        <v>0</v>
      </c>
      <c r="IR258" s="205">
        <f t="shared" si="2349"/>
        <v>0</v>
      </c>
      <c r="IS258" s="205">
        <f t="shared" si="2349"/>
        <v>0</v>
      </c>
      <c r="IT258" s="205">
        <f t="shared" si="2349"/>
        <v>0</v>
      </c>
      <c r="IU258" s="205">
        <f t="shared" si="2349"/>
        <v>0</v>
      </c>
    </row>
    <row r="259" spans="1:255">
      <c r="B259" s="210" t="s">
        <v>253</v>
      </c>
      <c r="D259" s="208"/>
      <c r="E259" s="205">
        <f t="shared" ref="E259" si="2350">IF(OR(E201&gt;Exit,E201&lt;Opening),0,Asset_Value/12*AM_Fee)</f>
        <v>0</v>
      </c>
      <c r="F259" s="205">
        <f t="shared" ref="F259:BQ259" si="2351">IF(OR(F201&gt;Exit,F201&lt;Opening),0,Asset_Value/12*AM_Fee)</f>
        <v>0</v>
      </c>
      <c r="G259" s="205">
        <f t="shared" si="2351"/>
        <v>0</v>
      </c>
      <c r="H259" s="205">
        <f t="shared" si="2351"/>
        <v>0</v>
      </c>
      <c r="I259" s="205">
        <f t="shared" si="2351"/>
        <v>0</v>
      </c>
      <c r="J259" s="205">
        <f t="shared" si="2351"/>
        <v>0</v>
      </c>
      <c r="K259" s="205">
        <f t="shared" si="2351"/>
        <v>0</v>
      </c>
      <c r="L259" s="205">
        <f t="shared" si="2351"/>
        <v>0</v>
      </c>
      <c r="M259" s="205">
        <f t="shared" si="2351"/>
        <v>0</v>
      </c>
      <c r="N259" s="205">
        <f t="shared" si="2351"/>
        <v>0</v>
      </c>
      <c r="O259" s="205">
        <f t="shared" si="2351"/>
        <v>0</v>
      </c>
      <c r="P259" s="205">
        <f t="shared" si="2351"/>
        <v>0</v>
      </c>
      <c r="Q259" s="205">
        <f t="shared" si="2351"/>
        <v>0</v>
      </c>
      <c r="R259" s="205">
        <f t="shared" si="2351"/>
        <v>0</v>
      </c>
      <c r="S259" s="205">
        <f t="shared" si="2351"/>
        <v>0</v>
      </c>
      <c r="T259" s="205">
        <f t="shared" si="2351"/>
        <v>0</v>
      </c>
      <c r="U259" s="205">
        <f t="shared" si="2351"/>
        <v>0</v>
      </c>
      <c r="V259" s="205">
        <f t="shared" si="2351"/>
        <v>0</v>
      </c>
      <c r="W259" s="205">
        <f t="shared" si="2351"/>
        <v>0</v>
      </c>
      <c r="X259" s="205">
        <f t="shared" si="2351"/>
        <v>0</v>
      </c>
      <c r="Y259" s="205">
        <f t="shared" si="2351"/>
        <v>0</v>
      </c>
      <c r="Z259" s="205">
        <f t="shared" si="2351"/>
        <v>0</v>
      </c>
      <c r="AA259" s="205">
        <f t="shared" si="2351"/>
        <v>0</v>
      </c>
      <c r="AB259" s="205">
        <f t="shared" si="2351"/>
        <v>0</v>
      </c>
      <c r="AC259" s="205">
        <f t="shared" si="2351"/>
        <v>0</v>
      </c>
      <c r="AD259" s="205">
        <f t="shared" si="2351"/>
        <v>0</v>
      </c>
      <c r="AE259" s="205">
        <f t="shared" si="2351"/>
        <v>0</v>
      </c>
      <c r="AF259" s="205">
        <f t="shared" si="2351"/>
        <v>0</v>
      </c>
      <c r="AG259" s="205">
        <f t="shared" si="2351"/>
        <v>0</v>
      </c>
      <c r="AH259" s="205">
        <f t="shared" si="2351"/>
        <v>0</v>
      </c>
      <c r="AI259" s="205">
        <f t="shared" si="2351"/>
        <v>0</v>
      </c>
      <c r="AJ259" s="205">
        <f t="shared" si="2351"/>
        <v>0</v>
      </c>
      <c r="AK259" s="205">
        <f t="shared" si="2351"/>
        <v>0</v>
      </c>
      <c r="AL259" s="205">
        <f t="shared" si="2351"/>
        <v>0</v>
      </c>
      <c r="AM259" s="205">
        <f t="shared" si="2351"/>
        <v>0</v>
      </c>
      <c r="AN259" s="205">
        <f t="shared" si="2351"/>
        <v>0</v>
      </c>
      <c r="AO259" s="205">
        <f t="shared" si="2351"/>
        <v>0</v>
      </c>
      <c r="AP259" s="205">
        <f t="shared" si="2351"/>
        <v>0</v>
      </c>
      <c r="AQ259" s="205">
        <f t="shared" si="2351"/>
        <v>0</v>
      </c>
      <c r="AR259" s="205">
        <f t="shared" si="2351"/>
        <v>0</v>
      </c>
      <c r="AS259" s="205">
        <f t="shared" si="2351"/>
        <v>0</v>
      </c>
      <c r="AT259" s="205">
        <f t="shared" si="2351"/>
        <v>0</v>
      </c>
      <c r="AU259" s="205">
        <f t="shared" si="2351"/>
        <v>0</v>
      </c>
      <c r="AV259" s="205">
        <f t="shared" si="2351"/>
        <v>0</v>
      </c>
      <c r="AW259" s="205">
        <f t="shared" si="2351"/>
        <v>0</v>
      </c>
      <c r="AX259" s="205">
        <f t="shared" si="2351"/>
        <v>0</v>
      </c>
      <c r="AY259" s="205">
        <f t="shared" si="2351"/>
        <v>0</v>
      </c>
      <c r="AZ259" s="205">
        <f t="shared" si="2351"/>
        <v>0</v>
      </c>
      <c r="BA259" s="205">
        <f t="shared" si="2351"/>
        <v>0</v>
      </c>
      <c r="BB259" s="205">
        <f t="shared" si="2351"/>
        <v>0</v>
      </c>
      <c r="BC259" s="205">
        <f t="shared" si="2351"/>
        <v>0</v>
      </c>
      <c r="BD259" s="205">
        <f t="shared" si="2351"/>
        <v>0</v>
      </c>
      <c r="BE259" s="205">
        <f t="shared" si="2351"/>
        <v>0</v>
      </c>
      <c r="BF259" s="205">
        <f t="shared" si="2351"/>
        <v>0</v>
      </c>
      <c r="BG259" s="205">
        <f t="shared" si="2351"/>
        <v>0</v>
      </c>
      <c r="BH259" s="205">
        <f t="shared" si="2351"/>
        <v>0</v>
      </c>
      <c r="BI259" s="205">
        <f t="shared" si="2351"/>
        <v>0</v>
      </c>
      <c r="BJ259" s="205">
        <f t="shared" si="2351"/>
        <v>0</v>
      </c>
      <c r="BK259" s="205">
        <f t="shared" si="2351"/>
        <v>0</v>
      </c>
      <c r="BL259" s="205">
        <f t="shared" si="2351"/>
        <v>0</v>
      </c>
      <c r="BM259" s="205">
        <f t="shared" si="2351"/>
        <v>0</v>
      </c>
      <c r="BN259" s="205">
        <f t="shared" si="2351"/>
        <v>0</v>
      </c>
      <c r="BO259" s="205">
        <f t="shared" si="2351"/>
        <v>0</v>
      </c>
      <c r="BP259" s="205">
        <f t="shared" si="2351"/>
        <v>0</v>
      </c>
      <c r="BQ259" s="205">
        <f t="shared" si="2351"/>
        <v>0</v>
      </c>
      <c r="BR259" s="205">
        <f t="shared" ref="BR259:EC259" si="2352">IF(OR(BR201&gt;Exit,BR201&lt;Opening),0,Asset_Value/12*AM_Fee)</f>
        <v>0</v>
      </c>
      <c r="BS259" s="205">
        <f t="shared" si="2352"/>
        <v>0</v>
      </c>
      <c r="BT259" s="205">
        <f t="shared" si="2352"/>
        <v>0</v>
      </c>
      <c r="BU259" s="205">
        <f t="shared" si="2352"/>
        <v>0</v>
      </c>
      <c r="BV259" s="205">
        <f t="shared" si="2352"/>
        <v>0</v>
      </c>
      <c r="BW259" s="205">
        <f t="shared" si="2352"/>
        <v>0</v>
      </c>
      <c r="BX259" s="205">
        <f t="shared" si="2352"/>
        <v>0</v>
      </c>
      <c r="BY259" s="205">
        <f t="shared" si="2352"/>
        <v>0</v>
      </c>
      <c r="BZ259" s="205">
        <f t="shared" si="2352"/>
        <v>0</v>
      </c>
      <c r="CA259" s="205">
        <f t="shared" si="2352"/>
        <v>20833.333333333332</v>
      </c>
      <c r="CB259" s="205">
        <f t="shared" si="2352"/>
        <v>20833.333333333332</v>
      </c>
      <c r="CC259" s="205">
        <f t="shared" si="2352"/>
        <v>20833.333333333332</v>
      </c>
      <c r="CD259" s="205">
        <f t="shared" si="2352"/>
        <v>20833.333333333332</v>
      </c>
      <c r="CE259" s="205">
        <f t="shared" si="2352"/>
        <v>20833.333333333332</v>
      </c>
      <c r="CF259" s="205">
        <f t="shared" si="2352"/>
        <v>20833.333333333332</v>
      </c>
      <c r="CG259" s="205">
        <f t="shared" si="2352"/>
        <v>20833.333333333332</v>
      </c>
      <c r="CH259" s="205">
        <f t="shared" si="2352"/>
        <v>20833.333333333332</v>
      </c>
      <c r="CI259" s="205">
        <f t="shared" si="2352"/>
        <v>20833.333333333332</v>
      </c>
      <c r="CJ259" s="205">
        <f t="shared" si="2352"/>
        <v>20833.333333333332</v>
      </c>
      <c r="CK259" s="205">
        <f t="shared" si="2352"/>
        <v>20833.333333333332</v>
      </c>
      <c r="CL259" s="205">
        <f t="shared" si="2352"/>
        <v>20833.333333333332</v>
      </c>
      <c r="CM259" s="205">
        <f t="shared" si="2352"/>
        <v>20833.333333333332</v>
      </c>
      <c r="CN259" s="205">
        <f t="shared" si="2352"/>
        <v>20833.333333333332</v>
      </c>
      <c r="CO259" s="205">
        <f t="shared" si="2352"/>
        <v>20833.333333333332</v>
      </c>
      <c r="CP259" s="205">
        <f t="shared" si="2352"/>
        <v>20833.333333333332</v>
      </c>
      <c r="CQ259" s="205">
        <f t="shared" si="2352"/>
        <v>20833.333333333332</v>
      </c>
      <c r="CR259" s="205">
        <f t="shared" si="2352"/>
        <v>20833.333333333332</v>
      </c>
      <c r="CS259" s="205">
        <f t="shared" si="2352"/>
        <v>20833.333333333332</v>
      </c>
      <c r="CT259" s="205">
        <f t="shared" si="2352"/>
        <v>20833.333333333332</v>
      </c>
      <c r="CU259" s="205">
        <f t="shared" si="2352"/>
        <v>20833.333333333332</v>
      </c>
      <c r="CV259" s="205">
        <f t="shared" si="2352"/>
        <v>20833.333333333332</v>
      </c>
      <c r="CW259" s="205">
        <f t="shared" si="2352"/>
        <v>20833.333333333332</v>
      </c>
      <c r="CX259" s="205">
        <f t="shared" si="2352"/>
        <v>20833.333333333332</v>
      </c>
      <c r="CY259" s="205">
        <f t="shared" si="2352"/>
        <v>20833.333333333332</v>
      </c>
      <c r="CZ259" s="205">
        <f t="shared" si="2352"/>
        <v>20833.333333333332</v>
      </c>
      <c r="DA259" s="205">
        <f t="shared" si="2352"/>
        <v>20833.333333333332</v>
      </c>
      <c r="DB259" s="205">
        <f t="shared" si="2352"/>
        <v>20833.333333333332</v>
      </c>
      <c r="DC259" s="205">
        <f t="shared" si="2352"/>
        <v>20833.333333333332</v>
      </c>
      <c r="DD259" s="205">
        <f t="shared" si="2352"/>
        <v>20833.333333333332</v>
      </c>
      <c r="DE259" s="205">
        <f t="shared" si="2352"/>
        <v>20833.333333333332</v>
      </c>
      <c r="DF259" s="205">
        <f t="shared" si="2352"/>
        <v>20833.333333333332</v>
      </c>
      <c r="DG259" s="205">
        <f t="shared" si="2352"/>
        <v>20833.333333333332</v>
      </c>
      <c r="DH259" s="205">
        <f t="shared" si="2352"/>
        <v>20833.333333333332</v>
      </c>
      <c r="DI259" s="205">
        <f t="shared" si="2352"/>
        <v>20833.333333333332</v>
      </c>
      <c r="DJ259" s="205">
        <f t="shared" si="2352"/>
        <v>20833.333333333332</v>
      </c>
      <c r="DK259" s="205">
        <f t="shared" si="2352"/>
        <v>20833.333333333332</v>
      </c>
      <c r="DL259" s="205">
        <f t="shared" si="2352"/>
        <v>20833.333333333332</v>
      </c>
      <c r="DM259" s="205">
        <f t="shared" si="2352"/>
        <v>20833.333333333332</v>
      </c>
      <c r="DN259" s="205">
        <f t="shared" si="2352"/>
        <v>20833.333333333332</v>
      </c>
      <c r="DO259" s="205">
        <f t="shared" si="2352"/>
        <v>20833.333333333332</v>
      </c>
      <c r="DP259" s="205">
        <f t="shared" si="2352"/>
        <v>20833.333333333332</v>
      </c>
      <c r="DQ259" s="205">
        <f t="shared" si="2352"/>
        <v>20833.333333333332</v>
      </c>
      <c r="DR259" s="205">
        <f t="shared" si="2352"/>
        <v>20833.333333333332</v>
      </c>
      <c r="DS259" s="205">
        <f t="shared" si="2352"/>
        <v>20833.333333333332</v>
      </c>
      <c r="DT259" s="205">
        <f t="shared" si="2352"/>
        <v>20833.333333333332</v>
      </c>
      <c r="DU259" s="205">
        <f t="shared" si="2352"/>
        <v>20833.333333333332</v>
      </c>
      <c r="DV259" s="205">
        <f t="shared" si="2352"/>
        <v>20833.333333333332</v>
      </c>
      <c r="DW259" s="205">
        <f t="shared" si="2352"/>
        <v>20833.333333333332</v>
      </c>
      <c r="DX259" s="205">
        <f t="shared" si="2352"/>
        <v>20833.333333333332</v>
      </c>
      <c r="DY259" s="205">
        <f t="shared" si="2352"/>
        <v>20833.333333333332</v>
      </c>
      <c r="DZ259" s="205">
        <f t="shared" si="2352"/>
        <v>20833.333333333332</v>
      </c>
      <c r="EA259" s="205">
        <f t="shared" si="2352"/>
        <v>20833.333333333332</v>
      </c>
      <c r="EB259" s="205">
        <f t="shared" si="2352"/>
        <v>20833.333333333332</v>
      </c>
      <c r="EC259" s="205">
        <f t="shared" si="2352"/>
        <v>20833.333333333332</v>
      </c>
      <c r="ED259" s="205">
        <f t="shared" ref="ED259:GO259" si="2353">IF(OR(ED201&gt;Exit,ED201&lt;Opening),0,Asset_Value/12*AM_Fee)</f>
        <v>20833.333333333332</v>
      </c>
      <c r="EE259" s="205">
        <f t="shared" si="2353"/>
        <v>20833.333333333332</v>
      </c>
      <c r="EF259" s="205">
        <f t="shared" si="2353"/>
        <v>20833.333333333332</v>
      </c>
      <c r="EG259" s="205">
        <f t="shared" si="2353"/>
        <v>20833.333333333332</v>
      </c>
      <c r="EH259" s="205">
        <f t="shared" si="2353"/>
        <v>20833.333333333332</v>
      </c>
      <c r="EI259" s="205">
        <f t="shared" si="2353"/>
        <v>20833.333333333332</v>
      </c>
      <c r="EJ259" s="205">
        <f t="shared" si="2353"/>
        <v>20833.333333333332</v>
      </c>
      <c r="EK259" s="205">
        <f t="shared" si="2353"/>
        <v>20833.333333333332</v>
      </c>
      <c r="EL259" s="205">
        <f t="shared" si="2353"/>
        <v>20833.333333333332</v>
      </c>
      <c r="EM259" s="205">
        <f t="shared" si="2353"/>
        <v>20833.333333333332</v>
      </c>
      <c r="EN259" s="205">
        <f t="shared" si="2353"/>
        <v>20833.333333333332</v>
      </c>
      <c r="EO259" s="205">
        <f t="shared" si="2353"/>
        <v>20833.333333333332</v>
      </c>
      <c r="EP259" s="205">
        <f t="shared" si="2353"/>
        <v>20833.333333333332</v>
      </c>
      <c r="EQ259" s="205">
        <f t="shared" si="2353"/>
        <v>20833.333333333332</v>
      </c>
      <c r="ER259" s="205">
        <f t="shared" si="2353"/>
        <v>20833.333333333332</v>
      </c>
      <c r="ES259" s="205">
        <f t="shared" si="2353"/>
        <v>20833.333333333332</v>
      </c>
      <c r="ET259" s="205">
        <f t="shared" si="2353"/>
        <v>20833.333333333332</v>
      </c>
      <c r="EU259" s="205">
        <f t="shared" si="2353"/>
        <v>20833.333333333332</v>
      </c>
      <c r="EV259" s="205">
        <f t="shared" si="2353"/>
        <v>20833.333333333332</v>
      </c>
      <c r="EW259" s="205">
        <f t="shared" si="2353"/>
        <v>20833.333333333332</v>
      </c>
      <c r="EX259" s="205">
        <f t="shared" si="2353"/>
        <v>20833.333333333332</v>
      </c>
      <c r="EY259" s="205">
        <f t="shared" si="2353"/>
        <v>0</v>
      </c>
      <c r="EZ259" s="205">
        <f t="shared" si="2353"/>
        <v>0</v>
      </c>
      <c r="FA259" s="205">
        <f t="shared" si="2353"/>
        <v>0</v>
      </c>
      <c r="FB259" s="205">
        <f t="shared" si="2353"/>
        <v>0</v>
      </c>
      <c r="FC259" s="205">
        <f t="shared" si="2353"/>
        <v>0</v>
      </c>
      <c r="FD259" s="205">
        <f t="shared" si="2353"/>
        <v>0</v>
      </c>
      <c r="FE259" s="205">
        <f t="shared" si="2353"/>
        <v>0</v>
      </c>
      <c r="FF259" s="205">
        <f t="shared" si="2353"/>
        <v>0</v>
      </c>
      <c r="FG259" s="205">
        <f t="shared" si="2353"/>
        <v>0</v>
      </c>
      <c r="FH259" s="205">
        <f t="shared" si="2353"/>
        <v>0</v>
      </c>
      <c r="FI259" s="205">
        <f t="shared" si="2353"/>
        <v>0</v>
      </c>
      <c r="FJ259" s="205">
        <f t="shared" si="2353"/>
        <v>0</v>
      </c>
      <c r="FK259" s="205">
        <f t="shared" si="2353"/>
        <v>0</v>
      </c>
      <c r="FL259" s="205">
        <f t="shared" si="2353"/>
        <v>0</v>
      </c>
      <c r="FM259" s="205">
        <f t="shared" si="2353"/>
        <v>0</v>
      </c>
      <c r="FN259" s="205">
        <f t="shared" si="2353"/>
        <v>0</v>
      </c>
      <c r="FO259" s="205">
        <f t="shared" si="2353"/>
        <v>0</v>
      </c>
      <c r="FP259" s="205">
        <f t="shared" si="2353"/>
        <v>0</v>
      </c>
      <c r="FQ259" s="205">
        <f t="shared" si="2353"/>
        <v>0</v>
      </c>
      <c r="FR259" s="205">
        <f t="shared" si="2353"/>
        <v>0</v>
      </c>
      <c r="FS259" s="205">
        <f t="shared" si="2353"/>
        <v>0</v>
      </c>
      <c r="FT259" s="205">
        <f t="shared" si="2353"/>
        <v>0</v>
      </c>
      <c r="FU259" s="205">
        <f t="shared" si="2353"/>
        <v>0</v>
      </c>
      <c r="FV259" s="205">
        <f t="shared" si="2353"/>
        <v>0</v>
      </c>
      <c r="FW259" s="205">
        <f t="shared" si="2353"/>
        <v>0</v>
      </c>
      <c r="FX259" s="205">
        <f t="shared" si="2353"/>
        <v>0</v>
      </c>
      <c r="FY259" s="205">
        <f t="shared" si="2353"/>
        <v>0</v>
      </c>
      <c r="FZ259" s="205">
        <f t="shared" si="2353"/>
        <v>0</v>
      </c>
      <c r="GA259" s="205">
        <f t="shared" si="2353"/>
        <v>0</v>
      </c>
      <c r="GB259" s="205">
        <f t="shared" si="2353"/>
        <v>0</v>
      </c>
      <c r="GC259" s="205">
        <f t="shared" si="2353"/>
        <v>0</v>
      </c>
      <c r="GD259" s="205">
        <f t="shared" si="2353"/>
        <v>0</v>
      </c>
      <c r="GE259" s="205">
        <f t="shared" si="2353"/>
        <v>0</v>
      </c>
      <c r="GF259" s="205">
        <f t="shared" si="2353"/>
        <v>0</v>
      </c>
      <c r="GG259" s="205">
        <f t="shared" si="2353"/>
        <v>0</v>
      </c>
      <c r="GH259" s="205">
        <f t="shared" si="2353"/>
        <v>0</v>
      </c>
      <c r="GI259" s="205">
        <f t="shared" si="2353"/>
        <v>0</v>
      </c>
      <c r="GJ259" s="205">
        <f t="shared" si="2353"/>
        <v>0</v>
      </c>
      <c r="GK259" s="205">
        <f t="shared" si="2353"/>
        <v>0</v>
      </c>
      <c r="GL259" s="205">
        <f t="shared" si="2353"/>
        <v>0</v>
      </c>
      <c r="GM259" s="205">
        <f t="shared" si="2353"/>
        <v>0</v>
      </c>
      <c r="GN259" s="205">
        <f t="shared" si="2353"/>
        <v>0</v>
      </c>
      <c r="GO259" s="205">
        <f t="shared" si="2353"/>
        <v>0</v>
      </c>
      <c r="GP259" s="205">
        <f t="shared" ref="GP259:IU259" si="2354">IF(OR(GP201&gt;Exit,GP201&lt;Opening),0,Asset_Value/12*AM_Fee)</f>
        <v>0</v>
      </c>
      <c r="GQ259" s="205">
        <f t="shared" si="2354"/>
        <v>0</v>
      </c>
      <c r="GR259" s="205">
        <f t="shared" si="2354"/>
        <v>0</v>
      </c>
      <c r="GS259" s="205">
        <f t="shared" si="2354"/>
        <v>0</v>
      </c>
      <c r="GT259" s="205">
        <f t="shared" si="2354"/>
        <v>0</v>
      </c>
      <c r="GU259" s="205">
        <f t="shared" si="2354"/>
        <v>0</v>
      </c>
      <c r="GV259" s="205">
        <f t="shared" si="2354"/>
        <v>0</v>
      </c>
      <c r="GW259" s="205">
        <f t="shared" si="2354"/>
        <v>0</v>
      </c>
      <c r="GX259" s="205">
        <f t="shared" si="2354"/>
        <v>0</v>
      </c>
      <c r="GY259" s="205">
        <f t="shared" si="2354"/>
        <v>0</v>
      </c>
      <c r="GZ259" s="205">
        <f t="shared" si="2354"/>
        <v>0</v>
      </c>
      <c r="HA259" s="205">
        <f t="shared" si="2354"/>
        <v>0</v>
      </c>
      <c r="HB259" s="205">
        <f t="shared" si="2354"/>
        <v>0</v>
      </c>
      <c r="HC259" s="205">
        <f t="shared" si="2354"/>
        <v>0</v>
      </c>
      <c r="HD259" s="205">
        <f t="shared" si="2354"/>
        <v>0</v>
      </c>
      <c r="HE259" s="205">
        <f t="shared" si="2354"/>
        <v>0</v>
      </c>
      <c r="HF259" s="205">
        <f t="shared" si="2354"/>
        <v>0</v>
      </c>
      <c r="HG259" s="205">
        <f t="shared" si="2354"/>
        <v>0</v>
      </c>
      <c r="HH259" s="205">
        <f t="shared" si="2354"/>
        <v>0</v>
      </c>
      <c r="HI259" s="205">
        <f t="shared" si="2354"/>
        <v>0</v>
      </c>
      <c r="HJ259" s="205">
        <f t="shared" si="2354"/>
        <v>0</v>
      </c>
      <c r="HK259" s="205">
        <f t="shared" si="2354"/>
        <v>0</v>
      </c>
      <c r="HL259" s="205">
        <f t="shared" si="2354"/>
        <v>0</v>
      </c>
      <c r="HM259" s="205">
        <f t="shared" si="2354"/>
        <v>0</v>
      </c>
      <c r="HN259" s="205">
        <f t="shared" si="2354"/>
        <v>0</v>
      </c>
      <c r="HO259" s="205">
        <f t="shared" si="2354"/>
        <v>0</v>
      </c>
      <c r="HP259" s="205">
        <f t="shared" si="2354"/>
        <v>0</v>
      </c>
      <c r="HQ259" s="205">
        <f t="shared" si="2354"/>
        <v>0</v>
      </c>
      <c r="HR259" s="205">
        <f t="shared" si="2354"/>
        <v>0</v>
      </c>
      <c r="HS259" s="205">
        <f t="shared" si="2354"/>
        <v>0</v>
      </c>
      <c r="HT259" s="205">
        <f t="shared" si="2354"/>
        <v>0</v>
      </c>
      <c r="HU259" s="205">
        <f t="shared" si="2354"/>
        <v>0</v>
      </c>
      <c r="HV259" s="205">
        <f t="shared" si="2354"/>
        <v>0</v>
      </c>
      <c r="HW259" s="205">
        <f t="shared" si="2354"/>
        <v>0</v>
      </c>
      <c r="HX259" s="205">
        <f t="shared" si="2354"/>
        <v>0</v>
      </c>
      <c r="HY259" s="205">
        <f t="shared" si="2354"/>
        <v>0</v>
      </c>
      <c r="HZ259" s="205">
        <f t="shared" si="2354"/>
        <v>0</v>
      </c>
      <c r="IA259" s="205">
        <f t="shared" si="2354"/>
        <v>0</v>
      </c>
      <c r="IB259" s="205">
        <f t="shared" si="2354"/>
        <v>0</v>
      </c>
      <c r="IC259" s="205">
        <f t="shared" si="2354"/>
        <v>0</v>
      </c>
      <c r="ID259" s="205">
        <f t="shared" si="2354"/>
        <v>0</v>
      </c>
      <c r="IE259" s="205">
        <f t="shared" si="2354"/>
        <v>0</v>
      </c>
      <c r="IF259" s="205">
        <f t="shared" si="2354"/>
        <v>0</v>
      </c>
      <c r="IG259" s="205">
        <f t="shared" si="2354"/>
        <v>0</v>
      </c>
      <c r="IH259" s="205">
        <f t="shared" si="2354"/>
        <v>0</v>
      </c>
      <c r="II259" s="205">
        <f t="shared" si="2354"/>
        <v>0</v>
      </c>
      <c r="IJ259" s="205">
        <f t="shared" si="2354"/>
        <v>0</v>
      </c>
      <c r="IK259" s="205">
        <f t="shared" si="2354"/>
        <v>0</v>
      </c>
      <c r="IL259" s="205">
        <f t="shared" si="2354"/>
        <v>0</v>
      </c>
      <c r="IM259" s="205">
        <f t="shared" si="2354"/>
        <v>0</v>
      </c>
      <c r="IN259" s="205">
        <f t="shared" si="2354"/>
        <v>0</v>
      </c>
      <c r="IO259" s="205">
        <f t="shared" si="2354"/>
        <v>0</v>
      </c>
      <c r="IP259" s="205">
        <f t="shared" si="2354"/>
        <v>0</v>
      </c>
      <c r="IQ259" s="205">
        <f t="shared" si="2354"/>
        <v>0</v>
      </c>
      <c r="IR259" s="205">
        <f t="shared" si="2354"/>
        <v>0</v>
      </c>
      <c r="IS259" s="205">
        <f t="shared" si="2354"/>
        <v>0</v>
      </c>
      <c r="IT259" s="205">
        <f t="shared" si="2354"/>
        <v>0</v>
      </c>
      <c r="IU259" s="205">
        <f t="shared" si="2354"/>
        <v>0</v>
      </c>
    </row>
    <row r="260" spans="1:255">
      <c r="B260" s="210" t="s">
        <v>343</v>
      </c>
      <c r="D260" s="208"/>
      <c r="E260" s="205">
        <f t="shared" ref="E260:BP260" si="2355">IF(OR(E201&gt;Exit,E201&lt;Opening),0,Total_Cost/12*AM_Fee)</f>
        <v>0</v>
      </c>
      <c r="F260" s="205">
        <f t="shared" si="2355"/>
        <v>0</v>
      </c>
      <c r="G260" s="205">
        <f t="shared" si="2355"/>
        <v>0</v>
      </c>
      <c r="H260" s="205">
        <f t="shared" si="2355"/>
        <v>0</v>
      </c>
      <c r="I260" s="205">
        <f t="shared" si="2355"/>
        <v>0</v>
      </c>
      <c r="J260" s="205">
        <f t="shared" si="2355"/>
        <v>0</v>
      </c>
      <c r="K260" s="205">
        <f t="shared" si="2355"/>
        <v>0</v>
      </c>
      <c r="L260" s="205">
        <f t="shared" si="2355"/>
        <v>0</v>
      </c>
      <c r="M260" s="205">
        <f t="shared" si="2355"/>
        <v>0</v>
      </c>
      <c r="N260" s="205">
        <f t="shared" si="2355"/>
        <v>0</v>
      </c>
      <c r="O260" s="205">
        <f t="shared" si="2355"/>
        <v>0</v>
      </c>
      <c r="P260" s="205">
        <f t="shared" si="2355"/>
        <v>0</v>
      </c>
      <c r="Q260" s="205">
        <f t="shared" si="2355"/>
        <v>0</v>
      </c>
      <c r="R260" s="205">
        <f t="shared" si="2355"/>
        <v>0</v>
      </c>
      <c r="S260" s="205">
        <f t="shared" si="2355"/>
        <v>0</v>
      </c>
      <c r="T260" s="205">
        <f t="shared" si="2355"/>
        <v>0</v>
      </c>
      <c r="U260" s="205">
        <f t="shared" si="2355"/>
        <v>0</v>
      </c>
      <c r="V260" s="205">
        <f t="shared" si="2355"/>
        <v>0</v>
      </c>
      <c r="W260" s="205">
        <f t="shared" si="2355"/>
        <v>0</v>
      </c>
      <c r="X260" s="205">
        <f t="shared" si="2355"/>
        <v>0</v>
      </c>
      <c r="Y260" s="205">
        <f t="shared" si="2355"/>
        <v>0</v>
      </c>
      <c r="Z260" s="205">
        <f t="shared" si="2355"/>
        <v>0</v>
      </c>
      <c r="AA260" s="205">
        <f t="shared" si="2355"/>
        <v>0</v>
      </c>
      <c r="AB260" s="205">
        <f t="shared" si="2355"/>
        <v>0</v>
      </c>
      <c r="AC260" s="205">
        <f t="shared" si="2355"/>
        <v>0</v>
      </c>
      <c r="AD260" s="205">
        <f t="shared" si="2355"/>
        <v>0</v>
      </c>
      <c r="AE260" s="205">
        <f t="shared" si="2355"/>
        <v>0</v>
      </c>
      <c r="AF260" s="205">
        <f t="shared" si="2355"/>
        <v>0</v>
      </c>
      <c r="AG260" s="205">
        <f t="shared" si="2355"/>
        <v>0</v>
      </c>
      <c r="AH260" s="205">
        <f t="shared" si="2355"/>
        <v>0</v>
      </c>
      <c r="AI260" s="205">
        <f t="shared" si="2355"/>
        <v>0</v>
      </c>
      <c r="AJ260" s="205">
        <f t="shared" si="2355"/>
        <v>0</v>
      </c>
      <c r="AK260" s="205">
        <f t="shared" si="2355"/>
        <v>0</v>
      </c>
      <c r="AL260" s="205">
        <f t="shared" si="2355"/>
        <v>0</v>
      </c>
      <c r="AM260" s="205">
        <f t="shared" si="2355"/>
        <v>0</v>
      </c>
      <c r="AN260" s="205">
        <f t="shared" si="2355"/>
        <v>0</v>
      </c>
      <c r="AO260" s="205">
        <f t="shared" si="2355"/>
        <v>0</v>
      </c>
      <c r="AP260" s="205">
        <f t="shared" si="2355"/>
        <v>0</v>
      </c>
      <c r="AQ260" s="205">
        <f t="shared" si="2355"/>
        <v>0</v>
      </c>
      <c r="AR260" s="205">
        <f t="shared" si="2355"/>
        <v>0</v>
      </c>
      <c r="AS260" s="205">
        <f t="shared" si="2355"/>
        <v>0</v>
      </c>
      <c r="AT260" s="205">
        <f t="shared" si="2355"/>
        <v>0</v>
      </c>
      <c r="AU260" s="205">
        <f t="shared" si="2355"/>
        <v>0</v>
      </c>
      <c r="AV260" s="205">
        <f t="shared" si="2355"/>
        <v>0</v>
      </c>
      <c r="AW260" s="205">
        <f t="shared" si="2355"/>
        <v>0</v>
      </c>
      <c r="AX260" s="205">
        <f t="shared" si="2355"/>
        <v>0</v>
      </c>
      <c r="AY260" s="205">
        <f t="shared" si="2355"/>
        <v>0</v>
      </c>
      <c r="AZ260" s="205">
        <f t="shared" si="2355"/>
        <v>0</v>
      </c>
      <c r="BA260" s="205">
        <f t="shared" si="2355"/>
        <v>0</v>
      </c>
      <c r="BB260" s="205">
        <f t="shared" si="2355"/>
        <v>0</v>
      </c>
      <c r="BC260" s="205">
        <f t="shared" si="2355"/>
        <v>0</v>
      </c>
      <c r="BD260" s="205">
        <f t="shared" si="2355"/>
        <v>0</v>
      </c>
      <c r="BE260" s="205">
        <f t="shared" si="2355"/>
        <v>0</v>
      </c>
      <c r="BF260" s="205">
        <f t="shared" si="2355"/>
        <v>0</v>
      </c>
      <c r="BG260" s="205">
        <f t="shared" si="2355"/>
        <v>0</v>
      </c>
      <c r="BH260" s="205">
        <f t="shared" si="2355"/>
        <v>0</v>
      </c>
      <c r="BI260" s="205">
        <f t="shared" si="2355"/>
        <v>0</v>
      </c>
      <c r="BJ260" s="205">
        <f t="shared" si="2355"/>
        <v>0</v>
      </c>
      <c r="BK260" s="205">
        <f t="shared" si="2355"/>
        <v>0</v>
      </c>
      <c r="BL260" s="205">
        <f t="shared" si="2355"/>
        <v>0</v>
      </c>
      <c r="BM260" s="205">
        <f t="shared" si="2355"/>
        <v>0</v>
      </c>
      <c r="BN260" s="205">
        <f t="shared" si="2355"/>
        <v>0</v>
      </c>
      <c r="BO260" s="205">
        <f t="shared" si="2355"/>
        <v>0</v>
      </c>
      <c r="BP260" s="205">
        <f t="shared" si="2355"/>
        <v>0</v>
      </c>
      <c r="BQ260" s="205">
        <f t="shared" ref="BQ260:EB260" si="2356">IF(OR(BQ201&gt;Exit,BQ201&lt;Opening),0,Total_Cost/12*AM_Fee)</f>
        <v>0</v>
      </c>
      <c r="BR260" s="205">
        <f t="shared" si="2356"/>
        <v>0</v>
      </c>
      <c r="BS260" s="205">
        <f t="shared" si="2356"/>
        <v>0</v>
      </c>
      <c r="BT260" s="205">
        <f t="shared" si="2356"/>
        <v>0</v>
      </c>
      <c r="BU260" s="205">
        <f t="shared" si="2356"/>
        <v>0</v>
      </c>
      <c r="BV260" s="205">
        <f t="shared" si="2356"/>
        <v>0</v>
      </c>
      <c r="BW260" s="205">
        <f t="shared" si="2356"/>
        <v>0</v>
      </c>
      <c r="BX260" s="205">
        <f t="shared" si="2356"/>
        <v>0</v>
      </c>
      <c r="BY260" s="205">
        <f t="shared" si="2356"/>
        <v>0</v>
      </c>
      <c r="BZ260" s="205">
        <f t="shared" si="2356"/>
        <v>0</v>
      </c>
      <c r="CA260" s="205">
        <f t="shared" si="2356"/>
        <v>313250</v>
      </c>
      <c r="CB260" s="205">
        <f t="shared" si="2356"/>
        <v>313250</v>
      </c>
      <c r="CC260" s="205">
        <f t="shared" si="2356"/>
        <v>313250</v>
      </c>
      <c r="CD260" s="205">
        <f t="shared" si="2356"/>
        <v>313250</v>
      </c>
      <c r="CE260" s="205">
        <f t="shared" si="2356"/>
        <v>313250</v>
      </c>
      <c r="CF260" s="205">
        <f t="shared" si="2356"/>
        <v>313250</v>
      </c>
      <c r="CG260" s="205">
        <f t="shared" si="2356"/>
        <v>313250</v>
      </c>
      <c r="CH260" s="205">
        <f t="shared" si="2356"/>
        <v>313250</v>
      </c>
      <c r="CI260" s="205">
        <f t="shared" si="2356"/>
        <v>313250</v>
      </c>
      <c r="CJ260" s="205">
        <f t="shared" si="2356"/>
        <v>313250</v>
      </c>
      <c r="CK260" s="205">
        <f t="shared" si="2356"/>
        <v>313250</v>
      </c>
      <c r="CL260" s="205">
        <f t="shared" si="2356"/>
        <v>313250</v>
      </c>
      <c r="CM260" s="205">
        <f t="shared" si="2356"/>
        <v>313250</v>
      </c>
      <c r="CN260" s="205">
        <f t="shared" si="2356"/>
        <v>313250</v>
      </c>
      <c r="CO260" s="205">
        <f t="shared" si="2356"/>
        <v>313250</v>
      </c>
      <c r="CP260" s="205">
        <f t="shared" si="2356"/>
        <v>313250</v>
      </c>
      <c r="CQ260" s="205">
        <f t="shared" si="2356"/>
        <v>313250</v>
      </c>
      <c r="CR260" s="205">
        <f t="shared" si="2356"/>
        <v>313250</v>
      </c>
      <c r="CS260" s="205">
        <f t="shared" si="2356"/>
        <v>313250</v>
      </c>
      <c r="CT260" s="205">
        <f t="shared" si="2356"/>
        <v>313250</v>
      </c>
      <c r="CU260" s="205">
        <f t="shared" si="2356"/>
        <v>313250</v>
      </c>
      <c r="CV260" s="205">
        <f t="shared" si="2356"/>
        <v>313250</v>
      </c>
      <c r="CW260" s="205">
        <f t="shared" si="2356"/>
        <v>313250</v>
      </c>
      <c r="CX260" s="205">
        <f t="shared" si="2356"/>
        <v>313250</v>
      </c>
      <c r="CY260" s="205">
        <f t="shared" si="2356"/>
        <v>313250</v>
      </c>
      <c r="CZ260" s="205">
        <f t="shared" si="2356"/>
        <v>313250</v>
      </c>
      <c r="DA260" s="205">
        <f t="shared" si="2356"/>
        <v>313250</v>
      </c>
      <c r="DB260" s="205">
        <f t="shared" si="2356"/>
        <v>313250</v>
      </c>
      <c r="DC260" s="205">
        <f t="shared" si="2356"/>
        <v>313250</v>
      </c>
      <c r="DD260" s="205">
        <f t="shared" si="2356"/>
        <v>313250</v>
      </c>
      <c r="DE260" s="205">
        <f t="shared" si="2356"/>
        <v>313250</v>
      </c>
      <c r="DF260" s="205">
        <f t="shared" si="2356"/>
        <v>313250</v>
      </c>
      <c r="DG260" s="205">
        <f t="shared" si="2356"/>
        <v>313250</v>
      </c>
      <c r="DH260" s="205">
        <f t="shared" si="2356"/>
        <v>313250</v>
      </c>
      <c r="DI260" s="205">
        <f t="shared" si="2356"/>
        <v>313250</v>
      </c>
      <c r="DJ260" s="205">
        <f t="shared" si="2356"/>
        <v>313250</v>
      </c>
      <c r="DK260" s="205">
        <f t="shared" si="2356"/>
        <v>313250</v>
      </c>
      <c r="DL260" s="205">
        <f t="shared" si="2356"/>
        <v>313250</v>
      </c>
      <c r="DM260" s="205">
        <f t="shared" si="2356"/>
        <v>313250</v>
      </c>
      <c r="DN260" s="205">
        <f t="shared" si="2356"/>
        <v>313250</v>
      </c>
      <c r="DO260" s="205">
        <f t="shared" si="2356"/>
        <v>313250</v>
      </c>
      <c r="DP260" s="205">
        <f t="shared" si="2356"/>
        <v>313250</v>
      </c>
      <c r="DQ260" s="205">
        <f t="shared" si="2356"/>
        <v>313250</v>
      </c>
      <c r="DR260" s="205">
        <f t="shared" si="2356"/>
        <v>313250</v>
      </c>
      <c r="DS260" s="205">
        <f t="shared" si="2356"/>
        <v>313250</v>
      </c>
      <c r="DT260" s="205">
        <f t="shared" si="2356"/>
        <v>313250</v>
      </c>
      <c r="DU260" s="205">
        <f t="shared" si="2356"/>
        <v>313250</v>
      </c>
      <c r="DV260" s="205">
        <f t="shared" si="2356"/>
        <v>313250</v>
      </c>
      <c r="DW260" s="205">
        <f t="shared" si="2356"/>
        <v>313250</v>
      </c>
      <c r="DX260" s="205">
        <f t="shared" si="2356"/>
        <v>313250</v>
      </c>
      <c r="DY260" s="205">
        <f t="shared" si="2356"/>
        <v>313250</v>
      </c>
      <c r="DZ260" s="205">
        <f t="shared" si="2356"/>
        <v>313250</v>
      </c>
      <c r="EA260" s="205">
        <f t="shared" si="2356"/>
        <v>313250</v>
      </c>
      <c r="EB260" s="205">
        <f t="shared" si="2356"/>
        <v>313250</v>
      </c>
      <c r="EC260" s="205">
        <f t="shared" ref="EC260:GN260" si="2357">IF(OR(EC201&gt;Exit,EC201&lt;Opening),0,Total_Cost/12*AM_Fee)</f>
        <v>313250</v>
      </c>
      <c r="ED260" s="205">
        <f t="shared" si="2357"/>
        <v>313250</v>
      </c>
      <c r="EE260" s="205">
        <f t="shared" si="2357"/>
        <v>313250</v>
      </c>
      <c r="EF260" s="205">
        <f t="shared" si="2357"/>
        <v>313250</v>
      </c>
      <c r="EG260" s="205">
        <f t="shared" si="2357"/>
        <v>313250</v>
      </c>
      <c r="EH260" s="205">
        <f t="shared" si="2357"/>
        <v>313250</v>
      </c>
      <c r="EI260" s="205">
        <f t="shared" si="2357"/>
        <v>313250</v>
      </c>
      <c r="EJ260" s="205">
        <f t="shared" si="2357"/>
        <v>313250</v>
      </c>
      <c r="EK260" s="205">
        <f t="shared" si="2357"/>
        <v>313250</v>
      </c>
      <c r="EL260" s="205">
        <f t="shared" si="2357"/>
        <v>313250</v>
      </c>
      <c r="EM260" s="205">
        <f t="shared" si="2357"/>
        <v>313250</v>
      </c>
      <c r="EN260" s="205">
        <f t="shared" si="2357"/>
        <v>313250</v>
      </c>
      <c r="EO260" s="205">
        <f t="shared" si="2357"/>
        <v>313250</v>
      </c>
      <c r="EP260" s="205">
        <f t="shared" si="2357"/>
        <v>313250</v>
      </c>
      <c r="EQ260" s="205">
        <f t="shared" si="2357"/>
        <v>313250</v>
      </c>
      <c r="ER260" s="205">
        <f t="shared" si="2357"/>
        <v>313250</v>
      </c>
      <c r="ES260" s="205">
        <f t="shared" si="2357"/>
        <v>313250</v>
      </c>
      <c r="ET260" s="205">
        <f t="shared" si="2357"/>
        <v>313250</v>
      </c>
      <c r="EU260" s="205">
        <f t="shared" si="2357"/>
        <v>313250</v>
      </c>
      <c r="EV260" s="205">
        <f t="shared" si="2357"/>
        <v>313250</v>
      </c>
      <c r="EW260" s="205">
        <f t="shared" si="2357"/>
        <v>313250</v>
      </c>
      <c r="EX260" s="205">
        <f t="shared" si="2357"/>
        <v>313250</v>
      </c>
      <c r="EY260" s="205">
        <f t="shared" si="2357"/>
        <v>0</v>
      </c>
      <c r="EZ260" s="205">
        <f t="shared" si="2357"/>
        <v>0</v>
      </c>
      <c r="FA260" s="205">
        <f t="shared" si="2357"/>
        <v>0</v>
      </c>
      <c r="FB260" s="205">
        <f t="shared" si="2357"/>
        <v>0</v>
      </c>
      <c r="FC260" s="205">
        <f t="shared" si="2357"/>
        <v>0</v>
      </c>
      <c r="FD260" s="205">
        <f t="shared" si="2357"/>
        <v>0</v>
      </c>
      <c r="FE260" s="205">
        <f t="shared" si="2357"/>
        <v>0</v>
      </c>
      <c r="FF260" s="205">
        <f t="shared" si="2357"/>
        <v>0</v>
      </c>
      <c r="FG260" s="205">
        <f t="shared" si="2357"/>
        <v>0</v>
      </c>
      <c r="FH260" s="205">
        <f t="shared" si="2357"/>
        <v>0</v>
      </c>
      <c r="FI260" s="205">
        <f t="shared" si="2357"/>
        <v>0</v>
      </c>
      <c r="FJ260" s="205">
        <f t="shared" si="2357"/>
        <v>0</v>
      </c>
      <c r="FK260" s="205">
        <f t="shared" si="2357"/>
        <v>0</v>
      </c>
      <c r="FL260" s="205">
        <f t="shared" si="2357"/>
        <v>0</v>
      </c>
      <c r="FM260" s="205">
        <f t="shared" si="2357"/>
        <v>0</v>
      </c>
      <c r="FN260" s="205">
        <f t="shared" si="2357"/>
        <v>0</v>
      </c>
      <c r="FO260" s="205">
        <f t="shared" si="2357"/>
        <v>0</v>
      </c>
      <c r="FP260" s="205">
        <f t="shared" si="2357"/>
        <v>0</v>
      </c>
      <c r="FQ260" s="205">
        <f t="shared" si="2357"/>
        <v>0</v>
      </c>
      <c r="FR260" s="205">
        <f t="shared" si="2357"/>
        <v>0</v>
      </c>
      <c r="FS260" s="205">
        <f t="shared" si="2357"/>
        <v>0</v>
      </c>
      <c r="FT260" s="205">
        <f t="shared" si="2357"/>
        <v>0</v>
      </c>
      <c r="FU260" s="205">
        <f t="shared" si="2357"/>
        <v>0</v>
      </c>
      <c r="FV260" s="205">
        <f t="shared" si="2357"/>
        <v>0</v>
      </c>
      <c r="FW260" s="205">
        <f t="shared" si="2357"/>
        <v>0</v>
      </c>
      <c r="FX260" s="205">
        <f t="shared" si="2357"/>
        <v>0</v>
      </c>
      <c r="FY260" s="205">
        <f t="shared" si="2357"/>
        <v>0</v>
      </c>
      <c r="FZ260" s="205">
        <f t="shared" si="2357"/>
        <v>0</v>
      </c>
      <c r="GA260" s="205">
        <f t="shared" si="2357"/>
        <v>0</v>
      </c>
      <c r="GB260" s="205">
        <f t="shared" si="2357"/>
        <v>0</v>
      </c>
      <c r="GC260" s="205">
        <f t="shared" si="2357"/>
        <v>0</v>
      </c>
      <c r="GD260" s="205">
        <f t="shared" si="2357"/>
        <v>0</v>
      </c>
      <c r="GE260" s="205">
        <f t="shared" si="2357"/>
        <v>0</v>
      </c>
      <c r="GF260" s="205">
        <f t="shared" si="2357"/>
        <v>0</v>
      </c>
      <c r="GG260" s="205">
        <f t="shared" si="2357"/>
        <v>0</v>
      </c>
      <c r="GH260" s="205">
        <f t="shared" si="2357"/>
        <v>0</v>
      </c>
      <c r="GI260" s="205">
        <f t="shared" si="2357"/>
        <v>0</v>
      </c>
      <c r="GJ260" s="205">
        <f t="shared" si="2357"/>
        <v>0</v>
      </c>
      <c r="GK260" s="205">
        <f t="shared" si="2357"/>
        <v>0</v>
      </c>
      <c r="GL260" s="205">
        <f t="shared" si="2357"/>
        <v>0</v>
      </c>
      <c r="GM260" s="205">
        <f t="shared" si="2357"/>
        <v>0</v>
      </c>
      <c r="GN260" s="205">
        <f t="shared" si="2357"/>
        <v>0</v>
      </c>
      <c r="GO260" s="205">
        <f t="shared" ref="GO260:IU260" si="2358">IF(OR(GO201&gt;Exit,GO201&lt;Opening),0,Total_Cost/12*AM_Fee)</f>
        <v>0</v>
      </c>
      <c r="GP260" s="205">
        <f t="shared" si="2358"/>
        <v>0</v>
      </c>
      <c r="GQ260" s="205">
        <f t="shared" si="2358"/>
        <v>0</v>
      </c>
      <c r="GR260" s="205">
        <f t="shared" si="2358"/>
        <v>0</v>
      </c>
      <c r="GS260" s="205">
        <f t="shared" si="2358"/>
        <v>0</v>
      </c>
      <c r="GT260" s="205">
        <f t="shared" si="2358"/>
        <v>0</v>
      </c>
      <c r="GU260" s="205">
        <f t="shared" si="2358"/>
        <v>0</v>
      </c>
      <c r="GV260" s="205">
        <f t="shared" si="2358"/>
        <v>0</v>
      </c>
      <c r="GW260" s="205">
        <f t="shared" si="2358"/>
        <v>0</v>
      </c>
      <c r="GX260" s="205">
        <f t="shared" si="2358"/>
        <v>0</v>
      </c>
      <c r="GY260" s="205">
        <f t="shared" si="2358"/>
        <v>0</v>
      </c>
      <c r="GZ260" s="205">
        <f t="shared" si="2358"/>
        <v>0</v>
      </c>
      <c r="HA260" s="205">
        <f t="shared" si="2358"/>
        <v>0</v>
      </c>
      <c r="HB260" s="205">
        <f t="shared" si="2358"/>
        <v>0</v>
      </c>
      <c r="HC260" s="205">
        <f t="shared" si="2358"/>
        <v>0</v>
      </c>
      <c r="HD260" s="205">
        <f t="shared" si="2358"/>
        <v>0</v>
      </c>
      <c r="HE260" s="205">
        <f t="shared" si="2358"/>
        <v>0</v>
      </c>
      <c r="HF260" s="205">
        <f t="shared" si="2358"/>
        <v>0</v>
      </c>
      <c r="HG260" s="205">
        <f t="shared" si="2358"/>
        <v>0</v>
      </c>
      <c r="HH260" s="205">
        <f t="shared" si="2358"/>
        <v>0</v>
      </c>
      <c r="HI260" s="205">
        <f t="shared" si="2358"/>
        <v>0</v>
      </c>
      <c r="HJ260" s="205">
        <f t="shared" si="2358"/>
        <v>0</v>
      </c>
      <c r="HK260" s="205">
        <f t="shared" si="2358"/>
        <v>0</v>
      </c>
      <c r="HL260" s="205">
        <f t="shared" si="2358"/>
        <v>0</v>
      </c>
      <c r="HM260" s="205">
        <f t="shared" si="2358"/>
        <v>0</v>
      </c>
      <c r="HN260" s="205">
        <f t="shared" si="2358"/>
        <v>0</v>
      </c>
      <c r="HO260" s="205">
        <f t="shared" si="2358"/>
        <v>0</v>
      </c>
      <c r="HP260" s="205">
        <f t="shared" si="2358"/>
        <v>0</v>
      </c>
      <c r="HQ260" s="205">
        <f t="shared" si="2358"/>
        <v>0</v>
      </c>
      <c r="HR260" s="205">
        <f t="shared" si="2358"/>
        <v>0</v>
      </c>
      <c r="HS260" s="205">
        <f t="shared" si="2358"/>
        <v>0</v>
      </c>
      <c r="HT260" s="205">
        <f t="shared" si="2358"/>
        <v>0</v>
      </c>
      <c r="HU260" s="205">
        <f t="shared" si="2358"/>
        <v>0</v>
      </c>
      <c r="HV260" s="205">
        <f t="shared" si="2358"/>
        <v>0</v>
      </c>
      <c r="HW260" s="205">
        <f t="shared" si="2358"/>
        <v>0</v>
      </c>
      <c r="HX260" s="205">
        <f t="shared" si="2358"/>
        <v>0</v>
      </c>
      <c r="HY260" s="205">
        <f t="shared" si="2358"/>
        <v>0</v>
      </c>
      <c r="HZ260" s="205">
        <f t="shared" si="2358"/>
        <v>0</v>
      </c>
      <c r="IA260" s="205">
        <f t="shared" si="2358"/>
        <v>0</v>
      </c>
      <c r="IB260" s="205">
        <f t="shared" si="2358"/>
        <v>0</v>
      </c>
      <c r="IC260" s="205">
        <f t="shared" si="2358"/>
        <v>0</v>
      </c>
      <c r="ID260" s="205">
        <f t="shared" si="2358"/>
        <v>0</v>
      </c>
      <c r="IE260" s="205">
        <f t="shared" si="2358"/>
        <v>0</v>
      </c>
      <c r="IF260" s="205">
        <f t="shared" si="2358"/>
        <v>0</v>
      </c>
      <c r="IG260" s="205">
        <f t="shared" si="2358"/>
        <v>0</v>
      </c>
      <c r="IH260" s="205">
        <f t="shared" si="2358"/>
        <v>0</v>
      </c>
      <c r="II260" s="205">
        <f t="shared" si="2358"/>
        <v>0</v>
      </c>
      <c r="IJ260" s="205">
        <f t="shared" si="2358"/>
        <v>0</v>
      </c>
      <c r="IK260" s="205">
        <f t="shared" si="2358"/>
        <v>0</v>
      </c>
      <c r="IL260" s="205">
        <f t="shared" si="2358"/>
        <v>0</v>
      </c>
      <c r="IM260" s="205">
        <f t="shared" si="2358"/>
        <v>0</v>
      </c>
      <c r="IN260" s="205">
        <f t="shared" si="2358"/>
        <v>0</v>
      </c>
      <c r="IO260" s="205">
        <f t="shared" si="2358"/>
        <v>0</v>
      </c>
      <c r="IP260" s="205">
        <f t="shared" si="2358"/>
        <v>0</v>
      </c>
      <c r="IQ260" s="205">
        <f t="shared" si="2358"/>
        <v>0</v>
      </c>
      <c r="IR260" s="205">
        <f t="shared" si="2358"/>
        <v>0</v>
      </c>
      <c r="IS260" s="205">
        <f t="shared" si="2358"/>
        <v>0</v>
      </c>
      <c r="IT260" s="205">
        <f t="shared" si="2358"/>
        <v>0</v>
      </c>
      <c r="IU260" s="205">
        <f t="shared" si="2358"/>
        <v>0</v>
      </c>
    </row>
    <row r="262" spans="1:255">
      <c r="B262" s="210" t="s">
        <v>254</v>
      </c>
      <c r="D262" s="208"/>
      <c r="E262" s="205">
        <f t="shared" ref="E262:BP262" si="2359">IF(OR(E201&lt;Opening,E201&gt;Exit),0,E205)*Other_Owners_Expense</f>
        <v>0</v>
      </c>
      <c r="F262" s="205">
        <f t="shared" si="2359"/>
        <v>0</v>
      </c>
      <c r="G262" s="205">
        <f t="shared" si="2359"/>
        <v>0</v>
      </c>
      <c r="H262" s="205">
        <f t="shared" si="2359"/>
        <v>0</v>
      </c>
      <c r="I262" s="205">
        <f t="shared" si="2359"/>
        <v>0</v>
      </c>
      <c r="J262" s="205">
        <f t="shared" si="2359"/>
        <v>0</v>
      </c>
      <c r="K262" s="205">
        <f t="shared" si="2359"/>
        <v>0</v>
      </c>
      <c r="L262" s="205">
        <f t="shared" si="2359"/>
        <v>0</v>
      </c>
      <c r="M262" s="205">
        <f t="shared" si="2359"/>
        <v>0</v>
      </c>
      <c r="N262" s="205">
        <f t="shared" si="2359"/>
        <v>0</v>
      </c>
      <c r="O262" s="205">
        <f t="shared" si="2359"/>
        <v>0</v>
      </c>
      <c r="P262" s="205">
        <f t="shared" si="2359"/>
        <v>0</v>
      </c>
      <c r="Q262" s="205">
        <f t="shared" si="2359"/>
        <v>0</v>
      </c>
      <c r="R262" s="205">
        <f t="shared" si="2359"/>
        <v>0</v>
      </c>
      <c r="S262" s="205">
        <f t="shared" si="2359"/>
        <v>0</v>
      </c>
      <c r="T262" s="205">
        <f t="shared" si="2359"/>
        <v>0</v>
      </c>
      <c r="U262" s="205">
        <f t="shared" si="2359"/>
        <v>0</v>
      </c>
      <c r="V262" s="205">
        <f t="shared" si="2359"/>
        <v>0</v>
      </c>
      <c r="W262" s="205">
        <f t="shared" si="2359"/>
        <v>0</v>
      </c>
      <c r="X262" s="205">
        <f t="shared" si="2359"/>
        <v>0</v>
      </c>
      <c r="Y262" s="205">
        <f t="shared" si="2359"/>
        <v>0</v>
      </c>
      <c r="Z262" s="205">
        <f t="shared" si="2359"/>
        <v>0</v>
      </c>
      <c r="AA262" s="205">
        <f t="shared" si="2359"/>
        <v>0</v>
      </c>
      <c r="AB262" s="205">
        <f t="shared" si="2359"/>
        <v>0</v>
      </c>
      <c r="AC262" s="205">
        <f t="shared" si="2359"/>
        <v>0</v>
      </c>
      <c r="AD262" s="205">
        <f t="shared" si="2359"/>
        <v>0</v>
      </c>
      <c r="AE262" s="205">
        <f t="shared" si="2359"/>
        <v>0</v>
      </c>
      <c r="AF262" s="205">
        <f t="shared" si="2359"/>
        <v>0</v>
      </c>
      <c r="AG262" s="205">
        <f t="shared" si="2359"/>
        <v>0</v>
      </c>
      <c r="AH262" s="205">
        <f t="shared" si="2359"/>
        <v>0</v>
      </c>
      <c r="AI262" s="205">
        <f t="shared" si="2359"/>
        <v>0</v>
      </c>
      <c r="AJ262" s="205">
        <f t="shared" si="2359"/>
        <v>0</v>
      </c>
      <c r="AK262" s="205">
        <f t="shared" si="2359"/>
        <v>0</v>
      </c>
      <c r="AL262" s="205">
        <f t="shared" si="2359"/>
        <v>0</v>
      </c>
      <c r="AM262" s="205">
        <f t="shared" si="2359"/>
        <v>0</v>
      </c>
      <c r="AN262" s="205">
        <f t="shared" si="2359"/>
        <v>0</v>
      </c>
      <c r="AO262" s="205">
        <f t="shared" si="2359"/>
        <v>0</v>
      </c>
      <c r="AP262" s="205">
        <f t="shared" si="2359"/>
        <v>0</v>
      </c>
      <c r="AQ262" s="205">
        <f t="shared" si="2359"/>
        <v>0</v>
      </c>
      <c r="AR262" s="205">
        <f t="shared" si="2359"/>
        <v>0</v>
      </c>
      <c r="AS262" s="205">
        <f t="shared" si="2359"/>
        <v>0</v>
      </c>
      <c r="AT262" s="205">
        <f t="shared" si="2359"/>
        <v>0</v>
      </c>
      <c r="AU262" s="205">
        <f t="shared" si="2359"/>
        <v>0</v>
      </c>
      <c r="AV262" s="205">
        <f t="shared" si="2359"/>
        <v>0</v>
      </c>
      <c r="AW262" s="205">
        <f t="shared" si="2359"/>
        <v>0</v>
      </c>
      <c r="AX262" s="205">
        <f t="shared" si="2359"/>
        <v>0</v>
      </c>
      <c r="AY262" s="205">
        <f t="shared" si="2359"/>
        <v>0</v>
      </c>
      <c r="AZ262" s="205">
        <f t="shared" si="2359"/>
        <v>0</v>
      </c>
      <c r="BA262" s="205">
        <f t="shared" si="2359"/>
        <v>0</v>
      </c>
      <c r="BB262" s="205">
        <f t="shared" si="2359"/>
        <v>0</v>
      </c>
      <c r="BC262" s="205">
        <f t="shared" si="2359"/>
        <v>0</v>
      </c>
      <c r="BD262" s="205">
        <f t="shared" si="2359"/>
        <v>0</v>
      </c>
      <c r="BE262" s="205">
        <f t="shared" si="2359"/>
        <v>0</v>
      </c>
      <c r="BF262" s="205">
        <f t="shared" si="2359"/>
        <v>0</v>
      </c>
      <c r="BG262" s="205">
        <f t="shared" si="2359"/>
        <v>0</v>
      </c>
      <c r="BH262" s="205">
        <f t="shared" si="2359"/>
        <v>0</v>
      </c>
      <c r="BI262" s="205">
        <f t="shared" si="2359"/>
        <v>0</v>
      </c>
      <c r="BJ262" s="205">
        <f t="shared" si="2359"/>
        <v>0</v>
      </c>
      <c r="BK262" s="205">
        <f t="shared" si="2359"/>
        <v>0</v>
      </c>
      <c r="BL262" s="205">
        <f t="shared" si="2359"/>
        <v>0</v>
      </c>
      <c r="BM262" s="205">
        <f t="shared" si="2359"/>
        <v>0</v>
      </c>
      <c r="BN262" s="205">
        <f t="shared" si="2359"/>
        <v>0</v>
      </c>
      <c r="BO262" s="205">
        <f t="shared" si="2359"/>
        <v>0</v>
      </c>
      <c r="BP262" s="205">
        <f t="shared" si="2359"/>
        <v>0</v>
      </c>
      <c r="BQ262" s="205">
        <f t="shared" ref="BQ262:EB262" si="2360">IF(OR(BQ201&lt;Opening,BQ201&gt;Exit),0,BQ205)*Other_Owners_Expense</f>
        <v>0</v>
      </c>
      <c r="BR262" s="205">
        <f t="shared" si="2360"/>
        <v>0</v>
      </c>
      <c r="BS262" s="205">
        <f t="shared" si="2360"/>
        <v>0</v>
      </c>
      <c r="BT262" s="205">
        <f t="shared" si="2360"/>
        <v>0</v>
      </c>
      <c r="BU262" s="205">
        <f t="shared" si="2360"/>
        <v>0</v>
      </c>
      <c r="BV262" s="205">
        <f t="shared" si="2360"/>
        <v>0</v>
      </c>
      <c r="BW262" s="205">
        <f t="shared" si="2360"/>
        <v>0</v>
      </c>
      <c r="BX262" s="205">
        <f t="shared" si="2360"/>
        <v>0</v>
      </c>
      <c r="BY262" s="205">
        <f t="shared" si="2360"/>
        <v>0</v>
      </c>
      <c r="BZ262" s="205">
        <f t="shared" si="2360"/>
        <v>0</v>
      </c>
      <c r="CA262" s="205">
        <f t="shared" ca="1" si="2360"/>
        <v>-3.4924596548080443E-12</v>
      </c>
      <c r="CB262" s="205">
        <f t="shared" ca="1" si="2360"/>
        <v>439.30410447761068</v>
      </c>
      <c r="CC262" s="205">
        <f t="shared" ca="1" si="2360"/>
        <v>956.70671641791012</v>
      </c>
      <c r="CD262" s="205">
        <f t="shared" ca="1" si="2360"/>
        <v>2205.0679701492518</v>
      </c>
      <c r="CE262" s="205">
        <f t="shared" ca="1" si="2360"/>
        <v>6135.3753582089548</v>
      </c>
      <c r="CF262" s="205">
        <f t="shared" ca="1" si="2360"/>
        <v>5919.1292686567158</v>
      </c>
      <c r="CG262" s="205">
        <f t="shared" ca="1" si="2360"/>
        <v>5881.2601701492522</v>
      </c>
      <c r="CH262" s="205">
        <f t="shared" ca="1" si="2360"/>
        <v>6554.9726059701479</v>
      </c>
      <c r="CI262" s="205">
        <f t="shared" ca="1" si="2360"/>
        <v>6633.3661522388065</v>
      </c>
      <c r="CJ262" s="205">
        <f t="shared" ca="1" si="2360"/>
        <v>6711.7596985074624</v>
      </c>
      <c r="CK262" s="205">
        <f t="shared" ca="1" si="2360"/>
        <v>9705.8308567164167</v>
      </c>
      <c r="CL262" s="205">
        <f t="shared" ca="1" si="2360"/>
        <v>9784.2244029850735</v>
      </c>
      <c r="CM262" s="205">
        <f t="shared" ca="1" si="2360"/>
        <v>10001.926942925373</v>
      </c>
      <c r="CN262" s="205">
        <f t="shared" ca="1" si="2360"/>
        <v>10332.344025671642</v>
      </c>
      <c r="CO262" s="205">
        <f t="shared" ca="1" si="2360"/>
        <v>10400.760140507464</v>
      </c>
      <c r="CP262" s="205">
        <f t="shared" ca="1" si="2360"/>
        <v>10452.850543343284</v>
      </c>
      <c r="CQ262" s="205">
        <f t="shared" ca="1" si="2360"/>
        <v>10452.850543343284</v>
      </c>
      <c r="CR262" s="205">
        <f t="shared" ca="1" si="2360"/>
        <v>10452.850543343284</v>
      </c>
      <c r="CS262" s="205">
        <f t="shared" ca="1" si="2360"/>
        <v>10452.850543343284</v>
      </c>
      <c r="CT262" s="205">
        <f t="shared" ca="1" si="2360"/>
        <v>10452.850543343284</v>
      </c>
      <c r="CU262" s="205">
        <f t="shared" ca="1" si="2360"/>
        <v>10452.850543343284</v>
      </c>
      <c r="CV262" s="205">
        <f t="shared" ca="1" si="2360"/>
        <v>10452.850543343284</v>
      </c>
      <c r="CW262" s="205">
        <f t="shared" ca="1" si="2360"/>
        <v>10452.850543343284</v>
      </c>
      <c r="CX262" s="205">
        <f t="shared" ca="1" si="2360"/>
        <v>10452.850543343284</v>
      </c>
      <c r="CY262" s="205">
        <f t="shared" ca="1" si="2360"/>
        <v>10141.456984009252</v>
      </c>
      <c r="CZ262" s="205">
        <f t="shared" ca="1" si="2360"/>
        <v>10470.803271136119</v>
      </c>
      <c r="DA262" s="205">
        <f t="shared" ca="1" si="2360"/>
        <v>10930.842529345073</v>
      </c>
      <c r="DB262" s="205">
        <f t="shared" ca="1" si="2360"/>
        <v>10948.474298305075</v>
      </c>
      <c r="DC262" s="205">
        <f t="shared" ca="1" si="2360"/>
        <v>11003.169221282686</v>
      </c>
      <c r="DD262" s="205">
        <f t="shared" ca="1" si="2360"/>
        <v>11003.169221282686</v>
      </c>
      <c r="DE262" s="205">
        <f t="shared" ca="1" si="2360"/>
        <v>11003.169221282686</v>
      </c>
      <c r="DF262" s="205">
        <f t="shared" ca="1" si="2360"/>
        <v>11003.169221282686</v>
      </c>
      <c r="DG262" s="205">
        <f t="shared" ca="1" si="2360"/>
        <v>11003.169221282686</v>
      </c>
      <c r="DH262" s="205">
        <f t="shared" ca="1" si="2360"/>
        <v>11003.169221282686</v>
      </c>
      <c r="DI262" s="205">
        <f t="shared" ca="1" si="2360"/>
        <v>11003.169221282686</v>
      </c>
      <c r="DJ262" s="205">
        <f t="shared" ca="1" si="2360"/>
        <v>11003.169221282686</v>
      </c>
      <c r="DK262" s="205">
        <f t="shared" ca="1" si="2360"/>
        <v>10284.718757914479</v>
      </c>
      <c r="DL262" s="205">
        <f t="shared" ca="1" si="2360"/>
        <v>10630.532359397688</v>
      </c>
      <c r="DM262" s="205">
        <f t="shared" ca="1" si="2360"/>
        <v>10630.532359397688</v>
      </c>
      <c r="DN262" s="205">
        <f t="shared" ca="1" si="2360"/>
        <v>11519.173514981687</v>
      </c>
      <c r="DO262" s="205">
        <f t="shared" ca="1" si="2360"/>
        <v>11576.60318410818</v>
      </c>
      <c r="DP262" s="205">
        <f t="shared" ca="1" si="2360"/>
        <v>11576.60318410818</v>
      </c>
      <c r="DQ262" s="205">
        <f t="shared" ca="1" si="2360"/>
        <v>11576.60318410818</v>
      </c>
      <c r="DR262" s="205">
        <f t="shared" ca="1" si="2360"/>
        <v>11576.60318410818</v>
      </c>
      <c r="DS262" s="205">
        <f t="shared" ca="1" si="2360"/>
        <v>11576.60318410818</v>
      </c>
      <c r="DT262" s="205">
        <f t="shared" ca="1" si="2360"/>
        <v>11576.60318410818</v>
      </c>
      <c r="DU262" s="205">
        <f t="shared" ca="1" si="2360"/>
        <v>11576.60318410818</v>
      </c>
      <c r="DV262" s="205">
        <f t="shared" ca="1" si="2360"/>
        <v>11576.60318410818</v>
      </c>
      <c r="DW262" s="205">
        <f t="shared" ca="1" si="2360"/>
        <v>8309.9351509666903</v>
      </c>
      <c r="DX262" s="205">
        <f t="shared" ca="1" si="2360"/>
        <v>8673.0394325240613</v>
      </c>
      <c r="DY262" s="205">
        <f t="shared" ca="1" si="2360"/>
        <v>9204.3847757554049</v>
      </c>
      <c r="DZ262" s="205">
        <f t="shared" ca="1" si="2360"/>
        <v>10693.044640878505</v>
      </c>
      <c r="EA262" s="205">
        <f t="shared" ca="1" si="2360"/>
        <v>12141.715654000323</v>
      </c>
      <c r="EB262" s="205">
        <f t="shared" ca="1" si="2360"/>
        <v>12141.715654000323</v>
      </c>
      <c r="EC262" s="205">
        <f t="shared" ref="EC262:GN262" ca="1" si="2361">IF(OR(EC201&lt;Opening,EC201&gt;Exit),0,EC205)*Other_Owners_Expense</f>
        <v>12141.715654000323</v>
      </c>
      <c r="ED262" s="205">
        <f t="shared" ca="1" si="2361"/>
        <v>12141.715654000323</v>
      </c>
      <c r="EE262" s="205">
        <f t="shared" ca="1" si="2361"/>
        <v>12141.715654000323</v>
      </c>
      <c r="EF262" s="205">
        <f t="shared" ca="1" si="2361"/>
        <v>12141.715654000323</v>
      </c>
      <c r="EG262" s="205">
        <f t="shared" ca="1" si="2361"/>
        <v>12141.715654000323</v>
      </c>
      <c r="EH262" s="205">
        <f t="shared" ca="1" si="2361"/>
        <v>12141.715654000323</v>
      </c>
      <c r="EI262" s="205">
        <f t="shared" ca="1" si="2361"/>
        <v>12357.811659564535</v>
      </c>
      <c r="EJ262" s="205">
        <f t="shared" ca="1" si="2361"/>
        <v>12739.071155199772</v>
      </c>
      <c r="EK262" s="205">
        <f t="shared" ca="1" si="2361"/>
        <v>12739.071155199772</v>
      </c>
      <c r="EL262" s="205">
        <f t="shared" ca="1" si="2361"/>
        <v>12739.071155199772</v>
      </c>
      <c r="EM262" s="205">
        <f t="shared" ca="1" si="2361"/>
        <v>12739.071155199772</v>
      </c>
      <c r="EN262" s="205">
        <f t="shared" ca="1" si="2361"/>
        <v>12739.071155199772</v>
      </c>
      <c r="EO262" s="205">
        <f t="shared" ca="1" si="2361"/>
        <v>12739.071155199772</v>
      </c>
      <c r="EP262" s="205">
        <f t="shared" ca="1" si="2361"/>
        <v>12739.071155199772</v>
      </c>
      <c r="EQ262" s="205">
        <f t="shared" ca="1" si="2361"/>
        <v>12739.071155199772</v>
      </c>
      <c r="ER262" s="205">
        <f t="shared" ca="1" si="2361"/>
        <v>12739.071155199772</v>
      </c>
      <c r="ES262" s="205">
        <f t="shared" ca="1" si="2361"/>
        <v>12739.071155199772</v>
      </c>
      <c r="ET262" s="205">
        <f t="shared" ca="1" si="2361"/>
        <v>12739.071155199772</v>
      </c>
      <c r="EU262" s="205">
        <f t="shared" ca="1" si="2361"/>
        <v>11183.419992975676</v>
      </c>
      <c r="EV262" s="205">
        <f t="shared" ca="1" si="2361"/>
        <v>11583.742463392677</v>
      </c>
      <c r="EW262" s="205">
        <f t="shared" ca="1" si="2361"/>
        <v>12197.446334824879</v>
      </c>
      <c r="EX262" s="205">
        <f t="shared" ca="1" si="2361"/>
        <v>13263.109251806987</v>
      </c>
      <c r="EY262" s="205">
        <f t="shared" si="2361"/>
        <v>0</v>
      </c>
      <c r="EZ262" s="205">
        <f t="shared" si="2361"/>
        <v>0</v>
      </c>
      <c r="FA262" s="205">
        <f t="shared" si="2361"/>
        <v>0</v>
      </c>
      <c r="FB262" s="205">
        <f t="shared" si="2361"/>
        <v>0</v>
      </c>
      <c r="FC262" s="205">
        <f t="shared" si="2361"/>
        <v>0</v>
      </c>
      <c r="FD262" s="205">
        <f t="shared" si="2361"/>
        <v>0</v>
      </c>
      <c r="FE262" s="205">
        <f t="shared" si="2361"/>
        <v>0</v>
      </c>
      <c r="FF262" s="205">
        <f t="shared" si="2361"/>
        <v>0</v>
      </c>
      <c r="FG262" s="205">
        <f t="shared" si="2361"/>
        <v>0</v>
      </c>
      <c r="FH262" s="205">
        <f t="shared" si="2361"/>
        <v>0</v>
      </c>
      <c r="FI262" s="205">
        <f t="shared" si="2361"/>
        <v>0</v>
      </c>
      <c r="FJ262" s="205">
        <f t="shared" si="2361"/>
        <v>0</v>
      </c>
      <c r="FK262" s="205">
        <f t="shared" si="2361"/>
        <v>0</v>
      </c>
      <c r="FL262" s="205">
        <f t="shared" si="2361"/>
        <v>0</v>
      </c>
      <c r="FM262" s="205">
        <f t="shared" si="2361"/>
        <v>0</v>
      </c>
      <c r="FN262" s="205">
        <f t="shared" si="2361"/>
        <v>0</v>
      </c>
      <c r="FO262" s="205">
        <f t="shared" si="2361"/>
        <v>0</v>
      </c>
      <c r="FP262" s="205">
        <f t="shared" si="2361"/>
        <v>0</v>
      </c>
      <c r="FQ262" s="205">
        <f t="shared" si="2361"/>
        <v>0</v>
      </c>
      <c r="FR262" s="205">
        <f t="shared" si="2361"/>
        <v>0</v>
      </c>
      <c r="FS262" s="205">
        <f t="shared" si="2361"/>
        <v>0</v>
      </c>
      <c r="FT262" s="205">
        <f t="shared" si="2361"/>
        <v>0</v>
      </c>
      <c r="FU262" s="205">
        <f t="shared" si="2361"/>
        <v>0</v>
      </c>
      <c r="FV262" s="205">
        <f t="shared" si="2361"/>
        <v>0</v>
      </c>
      <c r="FW262" s="205">
        <f t="shared" si="2361"/>
        <v>0</v>
      </c>
      <c r="FX262" s="205">
        <f t="shared" si="2361"/>
        <v>0</v>
      </c>
      <c r="FY262" s="205">
        <f t="shared" si="2361"/>
        <v>0</v>
      </c>
      <c r="FZ262" s="205">
        <f t="shared" si="2361"/>
        <v>0</v>
      </c>
      <c r="GA262" s="205">
        <f t="shared" si="2361"/>
        <v>0</v>
      </c>
      <c r="GB262" s="205">
        <f t="shared" si="2361"/>
        <v>0</v>
      </c>
      <c r="GC262" s="205">
        <f t="shared" si="2361"/>
        <v>0</v>
      </c>
      <c r="GD262" s="205">
        <f t="shared" si="2361"/>
        <v>0</v>
      </c>
      <c r="GE262" s="205">
        <f t="shared" si="2361"/>
        <v>0</v>
      </c>
      <c r="GF262" s="205">
        <f t="shared" si="2361"/>
        <v>0</v>
      </c>
      <c r="GG262" s="205">
        <f t="shared" si="2361"/>
        <v>0</v>
      </c>
      <c r="GH262" s="205">
        <f t="shared" si="2361"/>
        <v>0</v>
      </c>
      <c r="GI262" s="205">
        <f t="shared" si="2361"/>
        <v>0</v>
      </c>
      <c r="GJ262" s="205">
        <f t="shared" si="2361"/>
        <v>0</v>
      </c>
      <c r="GK262" s="205">
        <f t="shared" si="2361"/>
        <v>0</v>
      </c>
      <c r="GL262" s="205">
        <f t="shared" si="2361"/>
        <v>0</v>
      </c>
      <c r="GM262" s="205">
        <f t="shared" si="2361"/>
        <v>0</v>
      </c>
      <c r="GN262" s="205">
        <f t="shared" si="2361"/>
        <v>0</v>
      </c>
      <c r="GO262" s="205">
        <f t="shared" ref="GO262:IU262" si="2362">IF(OR(GO201&lt;Opening,GO201&gt;Exit),0,GO205)*Other_Owners_Expense</f>
        <v>0</v>
      </c>
      <c r="GP262" s="205">
        <f t="shared" si="2362"/>
        <v>0</v>
      </c>
      <c r="GQ262" s="205">
        <f t="shared" si="2362"/>
        <v>0</v>
      </c>
      <c r="GR262" s="205">
        <f t="shared" si="2362"/>
        <v>0</v>
      </c>
      <c r="GS262" s="205">
        <f t="shared" si="2362"/>
        <v>0</v>
      </c>
      <c r="GT262" s="205">
        <f t="shared" si="2362"/>
        <v>0</v>
      </c>
      <c r="GU262" s="205">
        <f t="shared" si="2362"/>
        <v>0</v>
      </c>
      <c r="GV262" s="205">
        <f t="shared" si="2362"/>
        <v>0</v>
      </c>
      <c r="GW262" s="205">
        <f t="shared" si="2362"/>
        <v>0</v>
      </c>
      <c r="GX262" s="205">
        <f t="shared" si="2362"/>
        <v>0</v>
      </c>
      <c r="GY262" s="205">
        <f t="shared" si="2362"/>
        <v>0</v>
      </c>
      <c r="GZ262" s="205">
        <f t="shared" si="2362"/>
        <v>0</v>
      </c>
      <c r="HA262" s="205">
        <f t="shared" si="2362"/>
        <v>0</v>
      </c>
      <c r="HB262" s="205">
        <f t="shared" si="2362"/>
        <v>0</v>
      </c>
      <c r="HC262" s="205">
        <f t="shared" si="2362"/>
        <v>0</v>
      </c>
      <c r="HD262" s="205">
        <f t="shared" si="2362"/>
        <v>0</v>
      </c>
      <c r="HE262" s="205">
        <f t="shared" si="2362"/>
        <v>0</v>
      </c>
      <c r="HF262" s="205">
        <f t="shared" si="2362"/>
        <v>0</v>
      </c>
      <c r="HG262" s="205">
        <f t="shared" si="2362"/>
        <v>0</v>
      </c>
      <c r="HH262" s="205">
        <f t="shared" si="2362"/>
        <v>0</v>
      </c>
      <c r="HI262" s="205">
        <f t="shared" si="2362"/>
        <v>0</v>
      </c>
      <c r="HJ262" s="205">
        <f t="shared" si="2362"/>
        <v>0</v>
      </c>
      <c r="HK262" s="205">
        <f t="shared" si="2362"/>
        <v>0</v>
      </c>
      <c r="HL262" s="205">
        <f t="shared" si="2362"/>
        <v>0</v>
      </c>
      <c r="HM262" s="205">
        <f t="shared" si="2362"/>
        <v>0</v>
      </c>
      <c r="HN262" s="205">
        <f t="shared" si="2362"/>
        <v>0</v>
      </c>
      <c r="HO262" s="205">
        <f t="shared" si="2362"/>
        <v>0</v>
      </c>
      <c r="HP262" s="205">
        <f t="shared" si="2362"/>
        <v>0</v>
      </c>
      <c r="HQ262" s="205">
        <f t="shared" si="2362"/>
        <v>0</v>
      </c>
      <c r="HR262" s="205">
        <f t="shared" si="2362"/>
        <v>0</v>
      </c>
      <c r="HS262" s="205">
        <f t="shared" si="2362"/>
        <v>0</v>
      </c>
      <c r="HT262" s="205">
        <f t="shared" si="2362"/>
        <v>0</v>
      </c>
      <c r="HU262" s="205">
        <f t="shared" si="2362"/>
        <v>0</v>
      </c>
      <c r="HV262" s="205">
        <f t="shared" si="2362"/>
        <v>0</v>
      </c>
      <c r="HW262" s="205">
        <f t="shared" si="2362"/>
        <v>0</v>
      </c>
      <c r="HX262" s="205">
        <f t="shared" si="2362"/>
        <v>0</v>
      </c>
      <c r="HY262" s="205">
        <f t="shared" si="2362"/>
        <v>0</v>
      </c>
      <c r="HZ262" s="205">
        <f t="shared" si="2362"/>
        <v>0</v>
      </c>
      <c r="IA262" s="205">
        <f t="shared" si="2362"/>
        <v>0</v>
      </c>
      <c r="IB262" s="205">
        <f t="shared" si="2362"/>
        <v>0</v>
      </c>
      <c r="IC262" s="205">
        <f t="shared" si="2362"/>
        <v>0</v>
      </c>
      <c r="ID262" s="205">
        <f t="shared" si="2362"/>
        <v>0</v>
      </c>
      <c r="IE262" s="205">
        <f t="shared" si="2362"/>
        <v>0</v>
      </c>
      <c r="IF262" s="205">
        <f t="shared" si="2362"/>
        <v>0</v>
      </c>
      <c r="IG262" s="205">
        <f t="shared" si="2362"/>
        <v>0</v>
      </c>
      <c r="IH262" s="205">
        <f t="shared" si="2362"/>
        <v>0</v>
      </c>
      <c r="II262" s="205">
        <f t="shared" si="2362"/>
        <v>0</v>
      </c>
      <c r="IJ262" s="205">
        <f t="shared" si="2362"/>
        <v>0</v>
      </c>
      <c r="IK262" s="205">
        <f t="shared" si="2362"/>
        <v>0</v>
      </c>
      <c r="IL262" s="205">
        <f t="shared" si="2362"/>
        <v>0</v>
      </c>
      <c r="IM262" s="205">
        <f t="shared" si="2362"/>
        <v>0</v>
      </c>
      <c r="IN262" s="205">
        <f t="shared" si="2362"/>
        <v>0</v>
      </c>
      <c r="IO262" s="205">
        <f t="shared" si="2362"/>
        <v>0</v>
      </c>
      <c r="IP262" s="205">
        <f t="shared" si="2362"/>
        <v>0</v>
      </c>
      <c r="IQ262" s="205">
        <f t="shared" si="2362"/>
        <v>0</v>
      </c>
      <c r="IR262" s="205">
        <f t="shared" si="2362"/>
        <v>0</v>
      </c>
      <c r="IS262" s="205">
        <f t="shared" si="2362"/>
        <v>0</v>
      </c>
      <c r="IT262" s="205">
        <f t="shared" si="2362"/>
        <v>0</v>
      </c>
      <c r="IU262" s="205">
        <f t="shared" si="2362"/>
        <v>0</v>
      </c>
    </row>
    <row r="263" spans="1:255">
      <c r="B263" s="210" t="s">
        <v>255</v>
      </c>
      <c r="D263" s="208"/>
      <c r="E263" s="205">
        <f t="shared" ref="E263:BP263" si="2363">IF(OR(E201&lt;Opening,E201&gt;Exit),0,E205+E206)*Other_Owners_Expense</f>
        <v>0</v>
      </c>
      <c r="F263" s="205">
        <f t="shared" si="2363"/>
        <v>0</v>
      </c>
      <c r="G263" s="205">
        <f t="shared" si="2363"/>
        <v>0</v>
      </c>
      <c r="H263" s="205">
        <f t="shared" si="2363"/>
        <v>0</v>
      </c>
      <c r="I263" s="205">
        <f t="shared" si="2363"/>
        <v>0</v>
      </c>
      <c r="J263" s="205">
        <f t="shared" si="2363"/>
        <v>0</v>
      </c>
      <c r="K263" s="205">
        <f t="shared" si="2363"/>
        <v>0</v>
      </c>
      <c r="L263" s="205">
        <f t="shared" si="2363"/>
        <v>0</v>
      </c>
      <c r="M263" s="205">
        <f t="shared" si="2363"/>
        <v>0</v>
      </c>
      <c r="N263" s="205">
        <f t="shared" si="2363"/>
        <v>0</v>
      </c>
      <c r="O263" s="205">
        <f t="shared" si="2363"/>
        <v>0</v>
      </c>
      <c r="P263" s="205">
        <f t="shared" si="2363"/>
        <v>0</v>
      </c>
      <c r="Q263" s="205">
        <f t="shared" si="2363"/>
        <v>0</v>
      </c>
      <c r="R263" s="205">
        <f t="shared" si="2363"/>
        <v>0</v>
      </c>
      <c r="S263" s="205">
        <f t="shared" si="2363"/>
        <v>0</v>
      </c>
      <c r="T263" s="205">
        <f t="shared" si="2363"/>
        <v>0</v>
      </c>
      <c r="U263" s="205">
        <f t="shared" si="2363"/>
        <v>0</v>
      </c>
      <c r="V263" s="205">
        <f t="shared" si="2363"/>
        <v>0</v>
      </c>
      <c r="W263" s="205">
        <f t="shared" si="2363"/>
        <v>0</v>
      </c>
      <c r="X263" s="205">
        <f t="shared" si="2363"/>
        <v>0</v>
      </c>
      <c r="Y263" s="205">
        <f t="shared" si="2363"/>
        <v>0</v>
      </c>
      <c r="Z263" s="205">
        <f t="shared" si="2363"/>
        <v>0</v>
      </c>
      <c r="AA263" s="205">
        <f t="shared" si="2363"/>
        <v>0</v>
      </c>
      <c r="AB263" s="205">
        <f t="shared" si="2363"/>
        <v>0</v>
      </c>
      <c r="AC263" s="205">
        <f t="shared" si="2363"/>
        <v>0</v>
      </c>
      <c r="AD263" s="205">
        <f t="shared" si="2363"/>
        <v>0</v>
      </c>
      <c r="AE263" s="205">
        <f t="shared" si="2363"/>
        <v>0</v>
      </c>
      <c r="AF263" s="205">
        <f t="shared" si="2363"/>
        <v>0</v>
      </c>
      <c r="AG263" s="205">
        <f t="shared" si="2363"/>
        <v>0</v>
      </c>
      <c r="AH263" s="205">
        <f t="shared" si="2363"/>
        <v>0</v>
      </c>
      <c r="AI263" s="205">
        <f t="shared" si="2363"/>
        <v>0</v>
      </c>
      <c r="AJ263" s="205">
        <f t="shared" si="2363"/>
        <v>0</v>
      </c>
      <c r="AK263" s="205">
        <f t="shared" si="2363"/>
        <v>0</v>
      </c>
      <c r="AL263" s="205">
        <f t="shared" si="2363"/>
        <v>0</v>
      </c>
      <c r="AM263" s="205">
        <f t="shared" si="2363"/>
        <v>0</v>
      </c>
      <c r="AN263" s="205">
        <f t="shared" si="2363"/>
        <v>0</v>
      </c>
      <c r="AO263" s="205">
        <f t="shared" si="2363"/>
        <v>0</v>
      </c>
      <c r="AP263" s="205">
        <f t="shared" si="2363"/>
        <v>0</v>
      </c>
      <c r="AQ263" s="205">
        <f t="shared" si="2363"/>
        <v>0</v>
      </c>
      <c r="AR263" s="205">
        <f t="shared" si="2363"/>
        <v>0</v>
      </c>
      <c r="AS263" s="205">
        <f t="shared" si="2363"/>
        <v>0</v>
      </c>
      <c r="AT263" s="205">
        <f t="shared" si="2363"/>
        <v>0</v>
      </c>
      <c r="AU263" s="205">
        <f t="shared" si="2363"/>
        <v>0</v>
      </c>
      <c r="AV263" s="205">
        <f t="shared" si="2363"/>
        <v>0</v>
      </c>
      <c r="AW263" s="205">
        <f t="shared" si="2363"/>
        <v>0</v>
      </c>
      <c r="AX263" s="205">
        <f t="shared" si="2363"/>
        <v>0</v>
      </c>
      <c r="AY263" s="205">
        <f t="shared" si="2363"/>
        <v>0</v>
      </c>
      <c r="AZ263" s="205">
        <f t="shared" si="2363"/>
        <v>0</v>
      </c>
      <c r="BA263" s="205">
        <f t="shared" si="2363"/>
        <v>0</v>
      </c>
      <c r="BB263" s="205">
        <f t="shared" si="2363"/>
        <v>0</v>
      </c>
      <c r="BC263" s="205">
        <f t="shared" si="2363"/>
        <v>0</v>
      </c>
      <c r="BD263" s="205">
        <f t="shared" si="2363"/>
        <v>0</v>
      </c>
      <c r="BE263" s="205">
        <f t="shared" si="2363"/>
        <v>0</v>
      </c>
      <c r="BF263" s="205">
        <f t="shared" si="2363"/>
        <v>0</v>
      </c>
      <c r="BG263" s="205">
        <f t="shared" si="2363"/>
        <v>0</v>
      </c>
      <c r="BH263" s="205">
        <f t="shared" si="2363"/>
        <v>0</v>
      </c>
      <c r="BI263" s="205">
        <f t="shared" si="2363"/>
        <v>0</v>
      </c>
      <c r="BJ263" s="205">
        <f t="shared" si="2363"/>
        <v>0</v>
      </c>
      <c r="BK263" s="205">
        <f t="shared" si="2363"/>
        <v>0</v>
      </c>
      <c r="BL263" s="205">
        <f t="shared" si="2363"/>
        <v>0</v>
      </c>
      <c r="BM263" s="205">
        <f t="shared" si="2363"/>
        <v>0</v>
      </c>
      <c r="BN263" s="205">
        <f t="shared" si="2363"/>
        <v>0</v>
      </c>
      <c r="BO263" s="205">
        <f t="shared" si="2363"/>
        <v>0</v>
      </c>
      <c r="BP263" s="205">
        <f t="shared" si="2363"/>
        <v>0</v>
      </c>
      <c r="BQ263" s="205">
        <f t="shared" ref="BQ263:EB263" si="2364">IF(OR(BQ201&lt;Opening,BQ201&gt;Exit),0,BQ205+BQ206)*Other_Owners_Expense</f>
        <v>0</v>
      </c>
      <c r="BR263" s="205">
        <f t="shared" si="2364"/>
        <v>0</v>
      </c>
      <c r="BS263" s="205">
        <f t="shared" si="2364"/>
        <v>0</v>
      </c>
      <c r="BT263" s="205">
        <f t="shared" si="2364"/>
        <v>0</v>
      </c>
      <c r="BU263" s="205">
        <f t="shared" si="2364"/>
        <v>0</v>
      </c>
      <c r="BV263" s="205">
        <f t="shared" si="2364"/>
        <v>0</v>
      </c>
      <c r="BW263" s="205">
        <f t="shared" si="2364"/>
        <v>0</v>
      </c>
      <c r="BX263" s="205">
        <f t="shared" si="2364"/>
        <v>0</v>
      </c>
      <c r="BY263" s="205">
        <f t="shared" si="2364"/>
        <v>0</v>
      </c>
      <c r="BZ263" s="205">
        <f t="shared" si="2364"/>
        <v>0</v>
      </c>
      <c r="CA263" s="205">
        <f t="shared" ca="1" si="2364"/>
        <v>-3.4924596548080443E-12</v>
      </c>
      <c r="CB263" s="205">
        <f t="shared" ca="1" si="2364"/>
        <v>439.30410447761068</v>
      </c>
      <c r="CC263" s="205">
        <f t="shared" ca="1" si="2364"/>
        <v>956.70671641791012</v>
      </c>
      <c r="CD263" s="205">
        <f t="shared" ca="1" si="2364"/>
        <v>2205.0679701492518</v>
      </c>
      <c r="CE263" s="205">
        <f t="shared" ca="1" si="2364"/>
        <v>6135.3753582089548</v>
      </c>
      <c r="CF263" s="205">
        <f t="shared" ca="1" si="2364"/>
        <v>5919.1292686567158</v>
      </c>
      <c r="CG263" s="205">
        <f t="shared" ca="1" si="2364"/>
        <v>5881.2601701492522</v>
      </c>
      <c r="CH263" s="205">
        <f t="shared" ca="1" si="2364"/>
        <v>6554.9726059701479</v>
      </c>
      <c r="CI263" s="205">
        <f t="shared" ca="1" si="2364"/>
        <v>6633.3661522388065</v>
      </c>
      <c r="CJ263" s="205">
        <f t="shared" ca="1" si="2364"/>
        <v>6711.7596985074624</v>
      </c>
      <c r="CK263" s="205">
        <f t="shared" ca="1" si="2364"/>
        <v>9705.8308567164167</v>
      </c>
      <c r="CL263" s="205">
        <f t="shared" ca="1" si="2364"/>
        <v>9784.2244029850735</v>
      </c>
      <c r="CM263" s="205">
        <f t="shared" ca="1" si="2364"/>
        <v>10001.926942925373</v>
      </c>
      <c r="CN263" s="205">
        <f t="shared" ca="1" si="2364"/>
        <v>10332.344025671642</v>
      </c>
      <c r="CO263" s="205">
        <f t="shared" ca="1" si="2364"/>
        <v>10400.760140507464</v>
      </c>
      <c r="CP263" s="205">
        <f t="shared" ca="1" si="2364"/>
        <v>10452.850543343284</v>
      </c>
      <c r="CQ263" s="205">
        <f t="shared" ca="1" si="2364"/>
        <v>10452.850543343284</v>
      </c>
      <c r="CR263" s="205">
        <f t="shared" ca="1" si="2364"/>
        <v>10452.850543343284</v>
      </c>
      <c r="CS263" s="205">
        <f t="shared" ca="1" si="2364"/>
        <v>10452.850543343284</v>
      </c>
      <c r="CT263" s="205">
        <f t="shared" ca="1" si="2364"/>
        <v>10452.850543343284</v>
      </c>
      <c r="CU263" s="205">
        <f t="shared" ca="1" si="2364"/>
        <v>10452.850543343284</v>
      </c>
      <c r="CV263" s="205">
        <f t="shared" ca="1" si="2364"/>
        <v>10452.850543343284</v>
      </c>
      <c r="CW263" s="205">
        <f t="shared" ca="1" si="2364"/>
        <v>10452.850543343284</v>
      </c>
      <c r="CX263" s="205">
        <f t="shared" ca="1" si="2364"/>
        <v>10452.850543343284</v>
      </c>
      <c r="CY263" s="205">
        <f t="shared" ca="1" si="2364"/>
        <v>10141.456984009252</v>
      </c>
      <c r="CZ263" s="205">
        <f t="shared" ca="1" si="2364"/>
        <v>10470.803271136119</v>
      </c>
      <c r="DA263" s="205">
        <f t="shared" ca="1" si="2364"/>
        <v>10930.842529345073</v>
      </c>
      <c r="DB263" s="205">
        <f t="shared" ca="1" si="2364"/>
        <v>10948.474298305075</v>
      </c>
      <c r="DC263" s="205">
        <f t="shared" ca="1" si="2364"/>
        <v>11003.169221282686</v>
      </c>
      <c r="DD263" s="205">
        <f t="shared" ca="1" si="2364"/>
        <v>11003.169221282686</v>
      </c>
      <c r="DE263" s="205">
        <f t="shared" ca="1" si="2364"/>
        <v>11003.169221282686</v>
      </c>
      <c r="DF263" s="205">
        <f t="shared" ca="1" si="2364"/>
        <v>11003.169221282686</v>
      </c>
      <c r="DG263" s="205">
        <f t="shared" ca="1" si="2364"/>
        <v>11003.169221282686</v>
      </c>
      <c r="DH263" s="205">
        <f t="shared" ca="1" si="2364"/>
        <v>11003.169221282686</v>
      </c>
      <c r="DI263" s="205">
        <f t="shared" ca="1" si="2364"/>
        <v>11003.169221282686</v>
      </c>
      <c r="DJ263" s="205">
        <f t="shared" ca="1" si="2364"/>
        <v>11003.169221282686</v>
      </c>
      <c r="DK263" s="205">
        <f t="shared" ca="1" si="2364"/>
        <v>10284.718757914479</v>
      </c>
      <c r="DL263" s="205">
        <f t="shared" ca="1" si="2364"/>
        <v>10630.532359397688</v>
      </c>
      <c r="DM263" s="205">
        <f t="shared" ca="1" si="2364"/>
        <v>10630.532359397688</v>
      </c>
      <c r="DN263" s="205">
        <f t="shared" ca="1" si="2364"/>
        <v>11519.173514981687</v>
      </c>
      <c r="DO263" s="205">
        <f t="shared" ca="1" si="2364"/>
        <v>11576.60318410818</v>
      </c>
      <c r="DP263" s="205">
        <f t="shared" ca="1" si="2364"/>
        <v>11576.60318410818</v>
      </c>
      <c r="DQ263" s="205">
        <f t="shared" ca="1" si="2364"/>
        <v>11576.60318410818</v>
      </c>
      <c r="DR263" s="205">
        <f t="shared" ca="1" si="2364"/>
        <v>11576.60318410818</v>
      </c>
      <c r="DS263" s="205">
        <f t="shared" ca="1" si="2364"/>
        <v>11576.60318410818</v>
      </c>
      <c r="DT263" s="205">
        <f t="shared" ca="1" si="2364"/>
        <v>11576.60318410818</v>
      </c>
      <c r="DU263" s="205">
        <f t="shared" ca="1" si="2364"/>
        <v>11576.60318410818</v>
      </c>
      <c r="DV263" s="205">
        <f t="shared" ca="1" si="2364"/>
        <v>11576.60318410818</v>
      </c>
      <c r="DW263" s="205">
        <f t="shared" ca="1" si="2364"/>
        <v>8309.9351509666903</v>
      </c>
      <c r="DX263" s="205">
        <f t="shared" ca="1" si="2364"/>
        <v>8673.0394325240613</v>
      </c>
      <c r="DY263" s="205">
        <f t="shared" ca="1" si="2364"/>
        <v>9204.3847757554049</v>
      </c>
      <c r="DZ263" s="205">
        <f t="shared" ca="1" si="2364"/>
        <v>10693.044640878505</v>
      </c>
      <c r="EA263" s="205">
        <f t="shared" ca="1" si="2364"/>
        <v>12141.715654000323</v>
      </c>
      <c r="EB263" s="205">
        <f t="shared" ca="1" si="2364"/>
        <v>12141.715654000323</v>
      </c>
      <c r="EC263" s="205">
        <f t="shared" ref="EC263:GN263" ca="1" si="2365">IF(OR(EC201&lt;Opening,EC201&gt;Exit),0,EC205+EC206)*Other_Owners_Expense</f>
        <v>12141.715654000323</v>
      </c>
      <c r="ED263" s="205">
        <f t="shared" ca="1" si="2365"/>
        <v>12141.715654000323</v>
      </c>
      <c r="EE263" s="205">
        <f t="shared" ca="1" si="2365"/>
        <v>12141.715654000323</v>
      </c>
      <c r="EF263" s="205">
        <f t="shared" ca="1" si="2365"/>
        <v>12141.715654000323</v>
      </c>
      <c r="EG263" s="205">
        <f t="shared" ca="1" si="2365"/>
        <v>12141.715654000323</v>
      </c>
      <c r="EH263" s="205">
        <f t="shared" ca="1" si="2365"/>
        <v>12141.715654000323</v>
      </c>
      <c r="EI263" s="205">
        <f t="shared" ca="1" si="2365"/>
        <v>12357.811659564535</v>
      </c>
      <c r="EJ263" s="205">
        <f t="shared" ca="1" si="2365"/>
        <v>12739.071155199772</v>
      </c>
      <c r="EK263" s="205">
        <f t="shared" ca="1" si="2365"/>
        <v>12739.071155199772</v>
      </c>
      <c r="EL263" s="205">
        <f t="shared" ca="1" si="2365"/>
        <v>12739.071155199772</v>
      </c>
      <c r="EM263" s="205">
        <f t="shared" ca="1" si="2365"/>
        <v>12739.071155199772</v>
      </c>
      <c r="EN263" s="205">
        <f t="shared" ca="1" si="2365"/>
        <v>12739.071155199772</v>
      </c>
      <c r="EO263" s="205">
        <f t="shared" ca="1" si="2365"/>
        <v>12739.071155199772</v>
      </c>
      <c r="EP263" s="205">
        <f t="shared" ca="1" si="2365"/>
        <v>12739.071155199772</v>
      </c>
      <c r="EQ263" s="205">
        <f t="shared" ca="1" si="2365"/>
        <v>12739.071155199772</v>
      </c>
      <c r="ER263" s="205">
        <f t="shared" ca="1" si="2365"/>
        <v>12739.071155199772</v>
      </c>
      <c r="ES263" s="205">
        <f t="shared" ca="1" si="2365"/>
        <v>12739.071155199772</v>
      </c>
      <c r="ET263" s="205">
        <f t="shared" ca="1" si="2365"/>
        <v>12739.071155199772</v>
      </c>
      <c r="EU263" s="205">
        <f t="shared" ca="1" si="2365"/>
        <v>11183.419992975676</v>
      </c>
      <c r="EV263" s="205">
        <f t="shared" ca="1" si="2365"/>
        <v>11583.742463392677</v>
      </c>
      <c r="EW263" s="205">
        <f t="shared" ca="1" si="2365"/>
        <v>15763.294334824879</v>
      </c>
      <c r="EX263" s="205">
        <f t="shared" ca="1" si="2365"/>
        <v>16828.957251806987</v>
      </c>
      <c r="EY263" s="205">
        <f t="shared" si="2365"/>
        <v>0</v>
      </c>
      <c r="EZ263" s="205">
        <f t="shared" si="2365"/>
        <v>0</v>
      </c>
      <c r="FA263" s="205">
        <f t="shared" si="2365"/>
        <v>0</v>
      </c>
      <c r="FB263" s="205">
        <f t="shared" si="2365"/>
        <v>0</v>
      </c>
      <c r="FC263" s="205">
        <f t="shared" si="2365"/>
        <v>0</v>
      </c>
      <c r="FD263" s="205">
        <f t="shared" si="2365"/>
        <v>0</v>
      </c>
      <c r="FE263" s="205">
        <f t="shared" si="2365"/>
        <v>0</v>
      </c>
      <c r="FF263" s="205">
        <f t="shared" si="2365"/>
        <v>0</v>
      </c>
      <c r="FG263" s="205">
        <f t="shared" si="2365"/>
        <v>0</v>
      </c>
      <c r="FH263" s="205">
        <f t="shared" si="2365"/>
        <v>0</v>
      </c>
      <c r="FI263" s="205">
        <f t="shared" si="2365"/>
        <v>0</v>
      </c>
      <c r="FJ263" s="205">
        <f t="shared" si="2365"/>
        <v>0</v>
      </c>
      <c r="FK263" s="205">
        <f t="shared" si="2365"/>
        <v>0</v>
      </c>
      <c r="FL263" s="205">
        <f t="shared" si="2365"/>
        <v>0</v>
      </c>
      <c r="FM263" s="205">
        <f t="shared" si="2365"/>
        <v>0</v>
      </c>
      <c r="FN263" s="205">
        <f t="shared" si="2365"/>
        <v>0</v>
      </c>
      <c r="FO263" s="205">
        <f t="shared" si="2365"/>
        <v>0</v>
      </c>
      <c r="FP263" s="205">
        <f t="shared" si="2365"/>
        <v>0</v>
      </c>
      <c r="FQ263" s="205">
        <f t="shared" si="2365"/>
        <v>0</v>
      </c>
      <c r="FR263" s="205">
        <f t="shared" si="2365"/>
        <v>0</v>
      </c>
      <c r="FS263" s="205">
        <f t="shared" si="2365"/>
        <v>0</v>
      </c>
      <c r="FT263" s="205">
        <f t="shared" si="2365"/>
        <v>0</v>
      </c>
      <c r="FU263" s="205">
        <f t="shared" si="2365"/>
        <v>0</v>
      </c>
      <c r="FV263" s="205">
        <f t="shared" si="2365"/>
        <v>0</v>
      </c>
      <c r="FW263" s="205">
        <f t="shared" si="2365"/>
        <v>0</v>
      </c>
      <c r="FX263" s="205">
        <f t="shared" si="2365"/>
        <v>0</v>
      </c>
      <c r="FY263" s="205">
        <f t="shared" si="2365"/>
        <v>0</v>
      </c>
      <c r="FZ263" s="205">
        <f t="shared" si="2365"/>
        <v>0</v>
      </c>
      <c r="GA263" s="205">
        <f t="shared" si="2365"/>
        <v>0</v>
      </c>
      <c r="GB263" s="205">
        <f t="shared" si="2365"/>
        <v>0</v>
      </c>
      <c r="GC263" s="205">
        <f t="shared" si="2365"/>
        <v>0</v>
      </c>
      <c r="GD263" s="205">
        <f t="shared" si="2365"/>
        <v>0</v>
      </c>
      <c r="GE263" s="205">
        <f t="shared" si="2365"/>
        <v>0</v>
      </c>
      <c r="GF263" s="205">
        <f t="shared" si="2365"/>
        <v>0</v>
      </c>
      <c r="GG263" s="205">
        <f t="shared" si="2365"/>
        <v>0</v>
      </c>
      <c r="GH263" s="205">
        <f t="shared" si="2365"/>
        <v>0</v>
      </c>
      <c r="GI263" s="205">
        <f t="shared" si="2365"/>
        <v>0</v>
      </c>
      <c r="GJ263" s="205">
        <f t="shared" si="2365"/>
        <v>0</v>
      </c>
      <c r="GK263" s="205">
        <f t="shared" si="2365"/>
        <v>0</v>
      </c>
      <c r="GL263" s="205">
        <f t="shared" si="2365"/>
        <v>0</v>
      </c>
      <c r="GM263" s="205">
        <f t="shared" si="2365"/>
        <v>0</v>
      </c>
      <c r="GN263" s="205">
        <f t="shared" si="2365"/>
        <v>0</v>
      </c>
      <c r="GO263" s="205">
        <f t="shared" ref="GO263:IU263" si="2366">IF(OR(GO201&lt;Opening,GO201&gt;Exit),0,GO205+GO206)*Other_Owners_Expense</f>
        <v>0</v>
      </c>
      <c r="GP263" s="205">
        <f t="shared" si="2366"/>
        <v>0</v>
      </c>
      <c r="GQ263" s="205">
        <f t="shared" si="2366"/>
        <v>0</v>
      </c>
      <c r="GR263" s="205">
        <f t="shared" si="2366"/>
        <v>0</v>
      </c>
      <c r="GS263" s="205">
        <f t="shared" si="2366"/>
        <v>0</v>
      </c>
      <c r="GT263" s="205">
        <f t="shared" si="2366"/>
        <v>0</v>
      </c>
      <c r="GU263" s="205">
        <f t="shared" si="2366"/>
        <v>0</v>
      </c>
      <c r="GV263" s="205">
        <f t="shared" si="2366"/>
        <v>0</v>
      </c>
      <c r="GW263" s="205">
        <f t="shared" si="2366"/>
        <v>0</v>
      </c>
      <c r="GX263" s="205">
        <f t="shared" si="2366"/>
        <v>0</v>
      </c>
      <c r="GY263" s="205">
        <f t="shared" si="2366"/>
        <v>0</v>
      </c>
      <c r="GZ263" s="205">
        <f t="shared" si="2366"/>
        <v>0</v>
      </c>
      <c r="HA263" s="205">
        <f t="shared" si="2366"/>
        <v>0</v>
      </c>
      <c r="HB263" s="205">
        <f t="shared" si="2366"/>
        <v>0</v>
      </c>
      <c r="HC263" s="205">
        <f t="shared" si="2366"/>
        <v>0</v>
      </c>
      <c r="HD263" s="205">
        <f t="shared" si="2366"/>
        <v>0</v>
      </c>
      <c r="HE263" s="205">
        <f t="shared" si="2366"/>
        <v>0</v>
      </c>
      <c r="HF263" s="205">
        <f t="shared" si="2366"/>
        <v>0</v>
      </c>
      <c r="HG263" s="205">
        <f t="shared" si="2366"/>
        <v>0</v>
      </c>
      <c r="HH263" s="205">
        <f t="shared" si="2366"/>
        <v>0</v>
      </c>
      <c r="HI263" s="205">
        <f t="shared" si="2366"/>
        <v>0</v>
      </c>
      <c r="HJ263" s="205">
        <f t="shared" si="2366"/>
        <v>0</v>
      </c>
      <c r="HK263" s="205">
        <f t="shared" si="2366"/>
        <v>0</v>
      </c>
      <c r="HL263" s="205">
        <f t="shared" si="2366"/>
        <v>0</v>
      </c>
      <c r="HM263" s="205">
        <f t="shared" si="2366"/>
        <v>0</v>
      </c>
      <c r="HN263" s="205">
        <f t="shared" si="2366"/>
        <v>0</v>
      </c>
      <c r="HO263" s="205">
        <f t="shared" si="2366"/>
        <v>0</v>
      </c>
      <c r="HP263" s="205">
        <f t="shared" si="2366"/>
        <v>0</v>
      </c>
      <c r="HQ263" s="205">
        <f t="shared" si="2366"/>
        <v>0</v>
      </c>
      <c r="HR263" s="205">
        <f t="shared" si="2366"/>
        <v>0</v>
      </c>
      <c r="HS263" s="205">
        <f t="shared" si="2366"/>
        <v>0</v>
      </c>
      <c r="HT263" s="205">
        <f t="shared" si="2366"/>
        <v>0</v>
      </c>
      <c r="HU263" s="205">
        <f t="shared" si="2366"/>
        <v>0</v>
      </c>
      <c r="HV263" s="205">
        <f t="shared" si="2366"/>
        <v>0</v>
      </c>
      <c r="HW263" s="205">
        <f t="shared" si="2366"/>
        <v>0</v>
      </c>
      <c r="HX263" s="205">
        <f t="shared" si="2366"/>
        <v>0</v>
      </c>
      <c r="HY263" s="205">
        <f t="shared" si="2366"/>
        <v>0</v>
      </c>
      <c r="HZ263" s="205">
        <f t="shared" si="2366"/>
        <v>0</v>
      </c>
      <c r="IA263" s="205">
        <f t="shared" si="2366"/>
        <v>0</v>
      </c>
      <c r="IB263" s="205">
        <f t="shared" si="2366"/>
        <v>0</v>
      </c>
      <c r="IC263" s="205">
        <f t="shared" si="2366"/>
        <v>0</v>
      </c>
      <c r="ID263" s="205">
        <f t="shared" si="2366"/>
        <v>0</v>
      </c>
      <c r="IE263" s="205">
        <f t="shared" si="2366"/>
        <v>0</v>
      </c>
      <c r="IF263" s="205">
        <f t="shared" si="2366"/>
        <v>0</v>
      </c>
      <c r="IG263" s="205">
        <f t="shared" si="2366"/>
        <v>0</v>
      </c>
      <c r="IH263" s="205">
        <f t="shared" si="2366"/>
        <v>0</v>
      </c>
      <c r="II263" s="205">
        <f t="shared" si="2366"/>
        <v>0</v>
      </c>
      <c r="IJ263" s="205">
        <f t="shared" si="2366"/>
        <v>0</v>
      </c>
      <c r="IK263" s="205">
        <f t="shared" si="2366"/>
        <v>0</v>
      </c>
      <c r="IL263" s="205">
        <f t="shared" si="2366"/>
        <v>0</v>
      </c>
      <c r="IM263" s="205">
        <f t="shared" si="2366"/>
        <v>0</v>
      </c>
      <c r="IN263" s="205">
        <f t="shared" si="2366"/>
        <v>0</v>
      </c>
      <c r="IO263" s="205">
        <f t="shared" si="2366"/>
        <v>0</v>
      </c>
      <c r="IP263" s="205">
        <f t="shared" si="2366"/>
        <v>0</v>
      </c>
      <c r="IQ263" s="205">
        <f t="shared" si="2366"/>
        <v>0</v>
      </c>
      <c r="IR263" s="205">
        <f t="shared" si="2366"/>
        <v>0</v>
      </c>
      <c r="IS263" s="205">
        <f t="shared" si="2366"/>
        <v>0</v>
      </c>
      <c r="IT263" s="205">
        <f t="shared" si="2366"/>
        <v>0</v>
      </c>
      <c r="IU263" s="205">
        <f t="shared" si="2366"/>
        <v>0</v>
      </c>
    </row>
    <row r="264" spans="1:255">
      <c r="B264" s="210" t="s">
        <v>256</v>
      </c>
      <c r="D264" s="208"/>
      <c r="E264" s="205">
        <f t="shared" ref="E264:BP264" si="2367">IF(OR(E201&lt;Opening,E201&gt;Exit),0,E209)*Other_Owners_Expense</f>
        <v>0</v>
      </c>
      <c r="F264" s="205">
        <f t="shared" si="2367"/>
        <v>0</v>
      </c>
      <c r="G264" s="205">
        <f t="shared" si="2367"/>
        <v>0</v>
      </c>
      <c r="H264" s="205">
        <f t="shared" si="2367"/>
        <v>0</v>
      </c>
      <c r="I264" s="205">
        <f t="shared" si="2367"/>
        <v>0</v>
      </c>
      <c r="J264" s="205">
        <f t="shared" si="2367"/>
        <v>0</v>
      </c>
      <c r="K264" s="205">
        <f t="shared" si="2367"/>
        <v>0</v>
      </c>
      <c r="L264" s="205">
        <f t="shared" si="2367"/>
        <v>0</v>
      </c>
      <c r="M264" s="205">
        <f t="shared" si="2367"/>
        <v>0</v>
      </c>
      <c r="N264" s="205">
        <f t="shared" si="2367"/>
        <v>0</v>
      </c>
      <c r="O264" s="205">
        <f t="shared" si="2367"/>
        <v>0</v>
      </c>
      <c r="P264" s="205">
        <f t="shared" si="2367"/>
        <v>0</v>
      </c>
      <c r="Q264" s="205">
        <f t="shared" si="2367"/>
        <v>0</v>
      </c>
      <c r="R264" s="205">
        <f t="shared" si="2367"/>
        <v>0</v>
      </c>
      <c r="S264" s="205">
        <f t="shared" si="2367"/>
        <v>0</v>
      </c>
      <c r="T264" s="205">
        <f t="shared" si="2367"/>
        <v>0</v>
      </c>
      <c r="U264" s="205">
        <f t="shared" si="2367"/>
        <v>0</v>
      </c>
      <c r="V264" s="205">
        <f t="shared" si="2367"/>
        <v>0</v>
      </c>
      <c r="W264" s="205">
        <f t="shared" si="2367"/>
        <v>0</v>
      </c>
      <c r="X264" s="205">
        <f t="shared" si="2367"/>
        <v>0</v>
      </c>
      <c r="Y264" s="205">
        <f t="shared" si="2367"/>
        <v>0</v>
      </c>
      <c r="Z264" s="205">
        <f t="shared" si="2367"/>
        <v>0</v>
      </c>
      <c r="AA264" s="205">
        <f t="shared" si="2367"/>
        <v>0</v>
      </c>
      <c r="AB264" s="205">
        <f t="shared" si="2367"/>
        <v>0</v>
      </c>
      <c r="AC264" s="205">
        <f t="shared" si="2367"/>
        <v>0</v>
      </c>
      <c r="AD264" s="205">
        <f t="shared" si="2367"/>
        <v>0</v>
      </c>
      <c r="AE264" s="205">
        <f t="shared" si="2367"/>
        <v>0</v>
      </c>
      <c r="AF264" s="205">
        <f t="shared" si="2367"/>
        <v>0</v>
      </c>
      <c r="AG264" s="205">
        <f t="shared" si="2367"/>
        <v>0</v>
      </c>
      <c r="AH264" s="205">
        <f t="shared" si="2367"/>
        <v>0</v>
      </c>
      <c r="AI264" s="205">
        <f t="shared" si="2367"/>
        <v>0</v>
      </c>
      <c r="AJ264" s="205">
        <f t="shared" si="2367"/>
        <v>0</v>
      </c>
      <c r="AK264" s="205">
        <f t="shared" si="2367"/>
        <v>0</v>
      </c>
      <c r="AL264" s="205">
        <f t="shared" si="2367"/>
        <v>0</v>
      </c>
      <c r="AM264" s="205">
        <f t="shared" si="2367"/>
        <v>0</v>
      </c>
      <c r="AN264" s="205">
        <f t="shared" si="2367"/>
        <v>0</v>
      </c>
      <c r="AO264" s="205">
        <f t="shared" si="2367"/>
        <v>0</v>
      </c>
      <c r="AP264" s="205">
        <f t="shared" si="2367"/>
        <v>0</v>
      </c>
      <c r="AQ264" s="205">
        <f t="shared" si="2367"/>
        <v>0</v>
      </c>
      <c r="AR264" s="205">
        <f t="shared" si="2367"/>
        <v>0</v>
      </c>
      <c r="AS264" s="205">
        <f t="shared" si="2367"/>
        <v>0</v>
      </c>
      <c r="AT264" s="205">
        <f t="shared" si="2367"/>
        <v>0</v>
      </c>
      <c r="AU264" s="205">
        <f t="shared" si="2367"/>
        <v>0</v>
      </c>
      <c r="AV264" s="205">
        <f t="shared" si="2367"/>
        <v>0</v>
      </c>
      <c r="AW264" s="205">
        <f t="shared" si="2367"/>
        <v>0</v>
      </c>
      <c r="AX264" s="205">
        <f t="shared" si="2367"/>
        <v>0</v>
      </c>
      <c r="AY264" s="205">
        <f t="shared" si="2367"/>
        <v>0</v>
      </c>
      <c r="AZ264" s="205">
        <f t="shared" si="2367"/>
        <v>0</v>
      </c>
      <c r="BA264" s="205">
        <f t="shared" si="2367"/>
        <v>0</v>
      </c>
      <c r="BB264" s="205">
        <f t="shared" si="2367"/>
        <v>0</v>
      </c>
      <c r="BC264" s="205">
        <f t="shared" si="2367"/>
        <v>0</v>
      </c>
      <c r="BD264" s="205">
        <f t="shared" si="2367"/>
        <v>0</v>
      </c>
      <c r="BE264" s="205">
        <f t="shared" si="2367"/>
        <v>0</v>
      </c>
      <c r="BF264" s="205">
        <f t="shared" si="2367"/>
        <v>0</v>
      </c>
      <c r="BG264" s="205">
        <f t="shared" si="2367"/>
        <v>0</v>
      </c>
      <c r="BH264" s="205">
        <f t="shared" si="2367"/>
        <v>0</v>
      </c>
      <c r="BI264" s="205">
        <f t="shared" si="2367"/>
        <v>0</v>
      </c>
      <c r="BJ264" s="205">
        <f t="shared" si="2367"/>
        <v>0</v>
      </c>
      <c r="BK264" s="205">
        <f t="shared" si="2367"/>
        <v>0</v>
      </c>
      <c r="BL264" s="205">
        <f t="shared" si="2367"/>
        <v>0</v>
      </c>
      <c r="BM264" s="205">
        <f t="shared" si="2367"/>
        <v>0</v>
      </c>
      <c r="BN264" s="205">
        <f t="shared" si="2367"/>
        <v>0</v>
      </c>
      <c r="BO264" s="205">
        <f t="shared" si="2367"/>
        <v>0</v>
      </c>
      <c r="BP264" s="205">
        <f t="shared" si="2367"/>
        <v>0</v>
      </c>
      <c r="BQ264" s="205">
        <f t="shared" ref="BQ264:EB264" si="2368">IF(OR(BQ201&lt;Opening,BQ201&gt;Exit),0,BQ209)*Other_Owners_Expense</f>
        <v>0</v>
      </c>
      <c r="BR264" s="205">
        <f t="shared" si="2368"/>
        <v>0</v>
      </c>
      <c r="BS264" s="205">
        <f t="shared" si="2368"/>
        <v>0</v>
      </c>
      <c r="BT264" s="205">
        <f t="shared" si="2368"/>
        <v>0</v>
      </c>
      <c r="BU264" s="205">
        <f t="shared" si="2368"/>
        <v>0</v>
      </c>
      <c r="BV264" s="205">
        <f t="shared" si="2368"/>
        <v>0</v>
      </c>
      <c r="BW264" s="205">
        <f t="shared" si="2368"/>
        <v>0</v>
      </c>
      <c r="BX264" s="205">
        <f t="shared" si="2368"/>
        <v>0</v>
      </c>
      <c r="BY264" s="205">
        <f t="shared" si="2368"/>
        <v>0</v>
      </c>
      <c r="BZ264" s="205">
        <f t="shared" si="2368"/>
        <v>0</v>
      </c>
      <c r="CA264" s="205">
        <f t="shared" ca="1" si="2368"/>
        <v>6586.3935999999967</v>
      </c>
      <c r="CB264" s="205">
        <f t="shared" ca="1" si="2368"/>
        <v>6953.148104477611</v>
      </c>
      <c r="CC264" s="205">
        <f t="shared" ca="1" si="2368"/>
        <v>7398.0011164179095</v>
      </c>
      <c r="CD264" s="205">
        <f t="shared" ca="1" si="2368"/>
        <v>8834.9913301492525</v>
      </c>
      <c r="CE264" s="205">
        <f t="shared" ca="1" si="2368"/>
        <v>12779.808638208955</v>
      </c>
      <c r="CF264" s="205">
        <f t="shared" ca="1" si="2368"/>
        <v>12578.072468656716</v>
      </c>
      <c r="CG264" s="205">
        <f t="shared" ca="1" si="2368"/>
        <v>12554.713290149253</v>
      </c>
      <c r="CH264" s="205">
        <f t="shared" ca="1" si="2368"/>
        <v>13242.935645970148</v>
      </c>
      <c r="CI264" s="205">
        <f t="shared" ca="1" si="2368"/>
        <v>13335.839112238806</v>
      </c>
      <c r="CJ264" s="205">
        <f t="shared" ca="1" si="2368"/>
        <v>13428.742578507461</v>
      </c>
      <c r="CK264" s="205">
        <f t="shared" ca="1" si="2368"/>
        <v>16437.323656716417</v>
      </c>
      <c r="CL264" s="205">
        <f t="shared" ca="1" si="2368"/>
        <v>16530.227122985074</v>
      </c>
      <c r="CM264" s="205">
        <f t="shared" ca="1" si="2368"/>
        <v>16820.493398925373</v>
      </c>
      <c r="CN264" s="205">
        <f t="shared" ca="1" si="2368"/>
        <v>17150.910481671643</v>
      </c>
      <c r="CO264" s="205">
        <f t="shared" ca="1" si="2368"/>
        <v>17219.326596507464</v>
      </c>
      <c r="CP264" s="205">
        <f t="shared" ca="1" si="2368"/>
        <v>17271.416999343284</v>
      </c>
      <c r="CQ264" s="205">
        <f t="shared" ca="1" si="2368"/>
        <v>17271.416999343284</v>
      </c>
      <c r="CR264" s="205">
        <f t="shared" ca="1" si="2368"/>
        <v>17271.416999343284</v>
      </c>
      <c r="CS264" s="205">
        <f t="shared" ca="1" si="2368"/>
        <v>17271.416999343284</v>
      </c>
      <c r="CT264" s="205">
        <f t="shared" ca="1" si="2368"/>
        <v>17271.416999343284</v>
      </c>
      <c r="CU264" s="205">
        <f t="shared" ca="1" si="2368"/>
        <v>17271.416999343284</v>
      </c>
      <c r="CV264" s="205">
        <f t="shared" ca="1" si="2368"/>
        <v>17271.416999343284</v>
      </c>
      <c r="CW264" s="205">
        <f t="shared" ca="1" si="2368"/>
        <v>17271.416999343284</v>
      </c>
      <c r="CX264" s="205">
        <f t="shared" ca="1" si="2368"/>
        <v>17271.416999343284</v>
      </c>
      <c r="CY264" s="205">
        <f t="shared" ca="1" si="2368"/>
        <v>17057.092319609252</v>
      </c>
      <c r="CZ264" s="205">
        <f t="shared" ca="1" si="2368"/>
        <v>17386.438606736119</v>
      </c>
      <c r="DA264" s="205">
        <f t="shared" ca="1" si="2368"/>
        <v>17846.477864945071</v>
      </c>
      <c r="DB264" s="205">
        <f t="shared" ca="1" si="2368"/>
        <v>17864.109633905075</v>
      </c>
      <c r="DC264" s="205">
        <f t="shared" ca="1" si="2368"/>
        <v>17918.804556882686</v>
      </c>
      <c r="DD264" s="205">
        <f t="shared" ca="1" si="2368"/>
        <v>17918.804556882686</v>
      </c>
      <c r="DE264" s="205">
        <f t="shared" ca="1" si="2368"/>
        <v>17918.804556882686</v>
      </c>
      <c r="DF264" s="205">
        <f t="shared" ca="1" si="2368"/>
        <v>17918.804556882686</v>
      </c>
      <c r="DG264" s="205">
        <f t="shared" ca="1" si="2368"/>
        <v>17918.804556882686</v>
      </c>
      <c r="DH264" s="205">
        <f t="shared" ca="1" si="2368"/>
        <v>17918.804556882686</v>
      </c>
      <c r="DI264" s="205">
        <f t="shared" ca="1" si="2368"/>
        <v>17918.804556882686</v>
      </c>
      <c r="DJ264" s="205">
        <f t="shared" ca="1" si="2368"/>
        <v>17918.804556882686</v>
      </c>
      <c r="DK264" s="205">
        <f t="shared" ca="1" si="2368"/>
        <v>17302.758792134478</v>
      </c>
      <c r="DL264" s="205">
        <f t="shared" ca="1" si="2368"/>
        <v>17648.572393617687</v>
      </c>
      <c r="DM264" s="205">
        <f t="shared" ca="1" si="2368"/>
        <v>17648.572393617687</v>
      </c>
      <c r="DN264" s="205">
        <f t="shared" ca="1" si="2368"/>
        <v>18537.213549201686</v>
      </c>
      <c r="DO264" s="205">
        <f t="shared" ca="1" si="2368"/>
        <v>18594.64321832818</v>
      </c>
      <c r="DP264" s="205">
        <f t="shared" ca="1" si="2368"/>
        <v>18594.64321832818</v>
      </c>
      <c r="DQ264" s="205">
        <f t="shared" ca="1" si="2368"/>
        <v>18594.64321832818</v>
      </c>
      <c r="DR264" s="205">
        <f t="shared" ca="1" si="2368"/>
        <v>18594.64321832818</v>
      </c>
      <c r="DS264" s="205">
        <f t="shared" ca="1" si="2368"/>
        <v>18594.64321832818</v>
      </c>
      <c r="DT264" s="205">
        <f t="shared" ca="1" si="2368"/>
        <v>18594.64321832818</v>
      </c>
      <c r="DU264" s="205">
        <f t="shared" ca="1" si="2368"/>
        <v>18594.64321832818</v>
      </c>
      <c r="DV264" s="205">
        <f t="shared" ca="1" si="2368"/>
        <v>18594.64321832818</v>
      </c>
      <c r="DW264" s="205">
        <f t="shared" ca="1" si="2368"/>
        <v>15436.011872945692</v>
      </c>
      <c r="DX264" s="205">
        <f t="shared" ca="1" si="2368"/>
        <v>15799.116154503061</v>
      </c>
      <c r="DY264" s="205">
        <f t="shared" ca="1" si="2368"/>
        <v>16330.461497734406</v>
      </c>
      <c r="DZ264" s="205">
        <f t="shared" ca="1" si="2368"/>
        <v>17819.121362857506</v>
      </c>
      <c r="EA264" s="205">
        <f t="shared" ca="1" si="2368"/>
        <v>19267.792375979323</v>
      </c>
      <c r="EB264" s="205">
        <f t="shared" ca="1" si="2368"/>
        <v>19267.792375979323</v>
      </c>
      <c r="EC264" s="205">
        <f t="shared" ref="EC264:GN264" ca="1" si="2369">IF(OR(EC201&lt;Opening,EC201&gt;Exit),0,EC209)*Other_Owners_Expense</f>
        <v>19267.792375979323</v>
      </c>
      <c r="ED264" s="205">
        <f t="shared" ca="1" si="2369"/>
        <v>19267.792375979323</v>
      </c>
      <c r="EE264" s="205">
        <f t="shared" ca="1" si="2369"/>
        <v>19267.792375979323</v>
      </c>
      <c r="EF264" s="205">
        <f t="shared" ca="1" si="2369"/>
        <v>19267.792375979323</v>
      </c>
      <c r="EG264" s="205">
        <f t="shared" ca="1" si="2369"/>
        <v>19267.792375979323</v>
      </c>
      <c r="EH264" s="205">
        <f t="shared" ca="1" si="2369"/>
        <v>19267.792375979323</v>
      </c>
      <c r="EI264" s="205">
        <f t="shared" ca="1" si="2369"/>
        <v>19580.611886651765</v>
      </c>
      <c r="EJ264" s="205">
        <f t="shared" ca="1" si="2369"/>
        <v>19961.871382287001</v>
      </c>
      <c r="EK264" s="205">
        <f t="shared" ca="1" si="2369"/>
        <v>19961.871382287001</v>
      </c>
      <c r="EL264" s="205">
        <f t="shared" ca="1" si="2369"/>
        <v>19961.871382287001</v>
      </c>
      <c r="EM264" s="205">
        <f t="shared" ca="1" si="2369"/>
        <v>19961.871382287001</v>
      </c>
      <c r="EN264" s="205">
        <f t="shared" ca="1" si="2369"/>
        <v>19961.871382287001</v>
      </c>
      <c r="EO264" s="205">
        <f t="shared" ca="1" si="2369"/>
        <v>19961.871382287001</v>
      </c>
      <c r="EP264" s="205">
        <f t="shared" ca="1" si="2369"/>
        <v>19961.871382287001</v>
      </c>
      <c r="EQ264" s="205">
        <f t="shared" ca="1" si="2369"/>
        <v>19961.871382287001</v>
      </c>
      <c r="ER264" s="205">
        <f t="shared" ca="1" si="2369"/>
        <v>19961.871382287001</v>
      </c>
      <c r="ES264" s="205">
        <f t="shared" ca="1" si="2369"/>
        <v>19961.871382287001</v>
      </c>
      <c r="ET264" s="205">
        <f t="shared" ca="1" si="2369"/>
        <v>19961.871382287001</v>
      </c>
      <c r="EU264" s="205">
        <f t="shared" ca="1" si="2369"/>
        <v>18507.492490496828</v>
      </c>
      <c r="EV264" s="205">
        <f t="shared" ca="1" si="2369"/>
        <v>18907.814960913827</v>
      </c>
      <c r="EW264" s="205">
        <f t="shared" ca="1" si="2369"/>
        <v>23087.366832346033</v>
      </c>
      <c r="EX264" s="205">
        <f t="shared" ca="1" si="2369"/>
        <v>24153.02974932814</v>
      </c>
      <c r="EY264" s="205">
        <f t="shared" si="2369"/>
        <v>0</v>
      </c>
      <c r="EZ264" s="205">
        <f t="shared" si="2369"/>
        <v>0</v>
      </c>
      <c r="FA264" s="205">
        <f t="shared" si="2369"/>
        <v>0</v>
      </c>
      <c r="FB264" s="205">
        <f t="shared" si="2369"/>
        <v>0</v>
      </c>
      <c r="FC264" s="205">
        <f t="shared" si="2369"/>
        <v>0</v>
      </c>
      <c r="FD264" s="205">
        <f t="shared" si="2369"/>
        <v>0</v>
      </c>
      <c r="FE264" s="205">
        <f t="shared" si="2369"/>
        <v>0</v>
      </c>
      <c r="FF264" s="205">
        <f t="shared" si="2369"/>
        <v>0</v>
      </c>
      <c r="FG264" s="205">
        <f t="shared" si="2369"/>
        <v>0</v>
      </c>
      <c r="FH264" s="205">
        <f t="shared" si="2369"/>
        <v>0</v>
      </c>
      <c r="FI264" s="205">
        <f t="shared" si="2369"/>
        <v>0</v>
      </c>
      <c r="FJ264" s="205">
        <f t="shared" si="2369"/>
        <v>0</v>
      </c>
      <c r="FK264" s="205">
        <f t="shared" si="2369"/>
        <v>0</v>
      </c>
      <c r="FL264" s="205">
        <f t="shared" si="2369"/>
        <v>0</v>
      </c>
      <c r="FM264" s="205">
        <f t="shared" si="2369"/>
        <v>0</v>
      </c>
      <c r="FN264" s="205">
        <f t="shared" si="2369"/>
        <v>0</v>
      </c>
      <c r="FO264" s="205">
        <f t="shared" si="2369"/>
        <v>0</v>
      </c>
      <c r="FP264" s="205">
        <f t="shared" si="2369"/>
        <v>0</v>
      </c>
      <c r="FQ264" s="205">
        <f t="shared" si="2369"/>
        <v>0</v>
      </c>
      <c r="FR264" s="205">
        <f t="shared" si="2369"/>
        <v>0</v>
      </c>
      <c r="FS264" s="205">
        <f t="shared" si="2369"/>
        <v>0</v>
      </c>
      <c r="FT264" s="205">
        <f t="shared" si="2369"/>
        <v>0</v>
      </c>
      <c r="FU264" s="205">
        <f t="shared" si="2369"/>
        <v>0</v>
      </c>
      <c r="FV264" s="205">
        <f t="shared" si="2369"/>
        <v>0</v>
      </c>
      <c r="FW264" s="205">
        <f t="shared" si="2369"/>
        <v>0</v>
      </c>
      <c r="FX264" s="205">
        <f t="shared" si="2369"/>
        <v>0</v>
      </c>
      <c r="FY264" s="205">
        <f t="shared" si="2369"/>
        <v>0</v>
      </c>
      <c r="FZ264" s="205">
        <f t="shared" si="2369"/>
        <v>0</v>
      </c>
      <c r="GA264" s="205">
        <f t="shared" si="2369"/>
        <v>0</v>
      </c>
      <c r="GB264" s="205">
        <f t="shared" si="2369"/>
        <v>0</v>
      </c>
      <c r="GC264" s="205">
        <f t="shared" si="2369"/>
        <v>0</v>
      </c>
      <c r="GD264" s="205">
        <f t="shared" si="2369"/>
        <v>0</v>
      </c>
      <c r="GE264" s="205">
        <f t="shared" si="2369"/>
        <v>0</v>
      </c>
      <c r="GF264" s="205">
        <f t="shared" si="2369"/>
        <v>0</v>
      </c>
      <c r="GG264" s="205">
        <f t="shared" si="2369"/>
        <v>0</v>
      </c>
      <c r="GH264" s="205">
        <f t="shared" si="2369"/>
        <v>0</v>
      </c>
      <c r="GI264" s="205">
        <f t="shared" si="2369"/>
        <v>0</v>
      </c>
      <c r="GJ264" s="205">
        <f t="shared" si="2369"/>
        <v>0</v>
      </c>
      <c r="GK264" s="205">
        <f t="shared" si="2369"/>
        <v>0</v>
      </c>
      <c r="GL264" s="205">
        <f t="shared" si="2369"/>
        <v>0</v>
      </c>
      <c r="GM264" s="205">
        <f t="shared" si="2369"/>
        <v>0</v>
      </c>
      <c r="GN264" s="205">
        <f t="shared" si="2369"/>
        <v>0</v>
      </c>
      <c r="GO264" s="205">
        <f t="shared" ref="GO264:IU264" si="2370">IF(OR(GO201&lt;Opening,GO201&gt;Exit),0,GO209)*Other_Owners_Expense</f>
        <v>0</v>
      </c>
      <c r="GP264" s="205">
        <f t="shared" si="2370"/>
        <v>0</v>
      </c>
      <c r="GQ264" s="205">
        <f t="shared" si="2370"/>
        <v>0</v>
      </c>
      <c r="GR264" s="205">
        <f t="shared" si="2370"/>
        <v>0</v>
      </c>
      <c r="GS264" s="205">
        <f t="shared" si="2370"/>
        <v>0</v>
      </c>
      <c r="GT264" s="205">
        <f t="shared" si="2370"/>
        <v>0</v>
      </c>
      <c r="GU264" s="205">
        <f t="shared" si="2370"/>
        <v>0</v>
      </c>
      <c r="GV264" s="205">
        <f t="shared" si="2370"/>
        <v>0</v>
      </c>
      <c r="GW264" s="205">
        <f t="shared" si="2370"/>
        <v>0</v>
      </c>
      <c r="GX264" s="205">
        <f t="shared" si="2370"/>
        <v>0</v>
      </c>
      <c r="GY264" s="205">
        <f t="shared" si="2370"/>
        <v>0</v>
      </c>
      <c r="GZ264" s="205">
        <f t="shared" si="2370"/>
        <v>0</v>
      </c>
      <c r="HA264" s="205">
        <f t="shared" si="2370"/>
        <v>0</v>
      </c>
      <c r="HB264" s="205">
        <f t="shared" si="2370"/>
        <v>0</v>
      </c>
      <c r="HC264" s="205">
        <f t="shared" si="2370"/>
        <v>0</v>
      </c>
      <c r="HD264" s="205">
        <f t="shared" si="2370"/>
        <v>0</v>
      </c>
      <c r="HE264" s="205">
        <f t="shared" si="2370"/>
        <v>0</v>
      </c>
      <c r="HF264" s="205">
        <f t="shared" si="2370"/>
        <v>0</v>
      </c>
      <c r="HG264" s="205">
        <f t="shared" si="2370"/>
        <v>0</v>
      </c>
      <c r="HH264" s="205">
        <f t="shared" si="2370"/>
        <v>0</v>
      </c>
      <c r="HI264" s="205">
        <f t="shared" si="2370"/>
        <v>0</v>
      </c>
      <c r="HJ264" s="205">
        <f t="shared" si="2370"/>
        <v>0</v>
      </c>
      <c r="HK264" s="205">
        <f t="shared" si="2370"/>
        <v>0</v>
      </c>
      <c r="HL264" s="205">
        <f t="shared" si="2370"/>
        <v>0</v>
      </c>
      <c r="HM264" s="205">
        <f t="shared" si="2370"/>
        <v>0</v>
      </c>
      <c r="HN264" s="205">
        <f t="shared" si="2370"/>
        <v>0</v>
      </c>
      <c r="HO264" s="205">
        <f t="shared" si="2370"/>
        <v>0</v>
      </c>
      <c r="HP264" s="205">
        <f t="shared" si="2370"/>
        <v>0</v>
      </c>
      <c r="HQ264" s="205">
        <f t="shared" si="2370"/>
        <v>0</v>
      </c>
      <c r="HR264" s="205">
        <f t="shared" si="2370"/>
        <v>0</v>
      </c>
      <c r="HS264" s="205">
        <f t="shared" si="2370"/>
        <v>0</v>
      </c>
      <c r="HT264" s="205">
        <f t="shared" si="2370"/>
        <v>0</v>
      </c>
      <c r="HU264" s="205">
        <f t="shared" si="2370"/>
        <v>0</v>
      </c>
      <c r="HV264" s="205">
        <f t="shared" si="2370"/>
        <v>0</v>
      </c>
      <c r="HW264" s="205">
        <f t="shared" si="2370"/>
        <v>0</v>
      </c>
      <c r="HX264" s="205">
        <f t="shared" si="2370"/>
        <v>0</v>
      </c>
      <c r="HY264" s="205">
        <f t="shared" si="2370"/>
        <v>0</v>
      </c>
      <c r="HZ264" s="205">
        <f t="shared" si="2370"/>
        <v>0</v>
      </c>
      <c r="IA264" s="205">
        <f t="shared" si="2370"/>
        <v>0</v>
      </c>
      <c r="IB264" s="205">
        <f t="shared" si="2370"/>
        <v>0</v>
      </c>
      <c r="IC264" s="205">
        <f t="shared" si="2370"/>
        <v>0</v>
      </c>
      <c r="ID264" s="205">
        <f t="shared" si="2370"/>
        <v>0</v>
      </c>
      <c r="IE264" s="205">
        <f t="shared" si="2370"/>
        <v>0</v>
      </c>
      <c r="IF264" s="205">
        <f t="shared" si="2370"/>
        <v>0</v>
      </c>
      <c r="IG264" s="205">
        <f t="shared" si="2370"/>
        <v>0</v>
      </c>
      <c r="IH264" s="205">
        <f t="shared" si="2370"/>
        <v>0</v>
      </c>
      <c r="II264" s="205">
        <f t="shared" si="2370"/>
        <v>0</v>
      </c>
      <c r="IJ264" s="205">
        <f t="shared" si="2370"/>
        <v>0</v>
      </c>
      <c r="IK264" s="205">
        <f t="shared" si="2370"/>
        <v>0</v>
      </c>
      <c r="IL264" s="205">
        <f t="shared" si="2370"/>
        <v>0</v>
      </c>
      <c r="IM264" s="205">
        <f t="shared" si="2370"/>
        <v>0</v>
      </c>
      <c r="IN264" s="205">
        <f t="shared" si="2370"/>
        <v>0</v>
      </c>
      <c r="IO264" s="205">
        <f t="shared" si="2370"/>
        <v>0</v>
      </c>
      <c r="IP264" s="205">
        <f t="shared" si="2370"/>
        <v>0</v>
      </c>
      <c r="IQ264" s="205">
        <f t="shared" si="2370"/>
        <v>0</v>
      </c>
      <c r="IR264" s="205">
        <f t="shared" si="2370"/>
        <v>0</v>
      </c>
      <c r="IS264" s="205">
        <f t="shared" si="2370"/>
        <v>0</v>
      </c>
      <c r="IT264" s="205">
        <f t="shared" si="2370"/>
        <v>0</v>
      </c>
      <c r="IU264" s="205">
        <f t="shared" si="2370"/>
        <v>0</v>
      </c>
    </row>
    <row r="265" spans="1:255">
      <c r="B265" s="210" t="s">
        <v>335</v>
      </c>
      <c r="D265" s="208"/>
      <c r="E265" s="205">
        <f>IF(OR(E201&lt;Opening,E201&gt;Exit),0,Other_Owners_Expense_CNY*(1+Other_Owners_Expense_GrowthRate)^(Expense!E199-1))/12</f>
        <v>0</v>
      </c>
      <c r="F265" s="205">
        <f>IF(OR(F201&lt;Opening,F201&gt;Exit),0,Other_Owners_Expense_CNY*(1+Other_Owners_Expense_GrowthRate)^(Expense!F199-1))/12</f>
        <v>0</v>
      </c>
      <c r="G265" s="205">
        <f>IF(OR(G201&lt;Opening,G201&gt;Exit),0,Other_Owners_Expense_CNY*(1+Other_Owners_Expense_GrowthRate)^(Expense!G199-1))/12</f>
        <v>0</v>
      </c>
      <c r="H265" s="205">
        <f>IF(OR(H201&lt;Opening,H201&gt;Exit),0,Other_Owners_Expense_CNY*(1+Other_Owners_Expense_GrowthRate)^(Expense!H199-1))/12</f>
        <v>0</v>
      </c>
      <c r="I265" s="205">
        <f>IF(OR(I201&lt;Opening,I201&gt;Exit),0,Other_Owners_Expense_CNY*(1+Other_Owners_Expense_GrowthRate)^(Expense!I199-1))/12</f>
        <v>0</v>
      </c>
      <c r="J265" s="205">
        <f>IF(OR(J201&lt;Opening,J201&gt;Exit),0,Other_Owners_Expense_CNY*(1+Other_Owners_Expense_GrowthRate)^(Expense!J199-1))/12</f>
        <v>0</v>
      </c>
      <c r="K265" s="205">
        <f>IF(OR(K201&lt;Opening,K201&gt;Exit),0,Other_Owners_Expense_CNY*(1+Other_Owners_Expense_GrowthRate)^(Expense!K199-1))/12</f>
        <v>0</v>
      </c>
      <c r="L265" s="205">
        <f>IF(OR(L201&lt;Opening,L201&gt;Exit),0,Other_Owners_Expense_CNY*(1+Other_Owners_Expense_GrowthRate)^(Expense!L199-1))/12</f>
        <v>0</v>
      </c>
      <c r="M265" s="205">
        <f>IF(OR(M201&lt;Opening,M201&gt;Exit),0,Other_Owners_Expense_CNY*(1+Other_Owners_Expense_GrowthRate)^(Expense!M199-1))/12</f>
        <v>0</v>
      </c>
      <c r="N265" s="205">
        <f>IF(OR(N201&lt;Opening,N201&gt;Exit),0,Other_Owners_Expense_CNY*(1+Other_Owners_Expense_GrowthRate)^(Expense!N199-1))/12</f>
        <v>0</v>
      </c>
      <c r="O265" s="205">
        <f>IF(OR(O201&lt;Opening,O201&gt;Exit),0,Other_Owners_Expense_CNY*(1+Other_Owners_Expense_GrowthRate)^(Expense!O199-1))/12</f>
        <v>0</v>
      </c>
      <c r="P265" s="205">
        <f>IF(OR(P201&lt;Opening,P201&gt;Exit),0,Other_Owners_Expense_CNY*(1+Other_Owners_Expense_GrowthRate)^(Expense!P199-1))/12</f>
        <v>0</v>
      </c>
      <c r="Q265" s="205">
        <f>IF(OR(Q201&lt;Opening,Q201&gt;Exit),0,Other_Owners_Expense_CNY*(1+Other_Owners_Expense_GrowthRate)^(Expense!Q199-1))/12</f>
        <v>0</v>
      </c>
      <c r="R265" s="205">
        <f>IF(OR(R201&lt;Opening,R201&gt;Exit),0,Other_Owners_Expense_CNY*(1+Other_Owners_Expense_GrowthRate)^(Expense!R199-1))/12</f>
        <v>0</v>
      </c>
      <c r="S265" s="205">
        <f>IF(OR(S201&lt;Opening,S201&gt;Exit),0,Other_Owners_Expense_CNY*(1+Other_Owners_Expense_GrowthRate)^(Expense!S199-1))/12</f>
        <v>0</v>
      </c>
      <c r="T265" s="205">
        <f>IF(OR(T201&lt;Opening,T201&gt;Exit),0,Other_Owners_Expense_CNY*(1+Other_Owners_Expense_GrowthRate)^(Expense!T199-1))/12</f>
        <v>0</v>
      </c>
      <c r="U265" s="205">
        <f>IF(OR(U201&lt;Opening,U201&gt;Exit),0,Other_Owners_Expense_CNY*(1+Other_Owners_Expense_GrowthRate)^(Expense!U199-1))/12</f>
        <v>0</v>
      </c>
      <c r="V265" s="205">
        <f>IF(OR(V201&lt;Opening,V201&gt;Exit),0,Other_Owners_Expense_CNY*(1+Other_Owners_Expense_GrowthRate)^(Expense!V199-1))/12</f>
        <v>0</v>
      </c>
      <c r="W265" s="205">
        <f>IF(OR(W201&lt;Opening,W201&gt;Exit),0,Other_Owners_Expense_CNY*(1+Other_Owners_Expense_GrowthRate)^(Expense!W199-1))/12</f>
        <v>0</v>
      </c>
      <c r="X265" s="205">
        <f>IF(OR(X201&lt;Opening,X201&gt;Exit),0,Other_Owners_Expense_CNY*(1+Other_Owners_Expense_GrowthRate)^(Expense!X199-1))/12</f>
        <v>0</v>
      </c>
      <c r="Y265" s="205">
        <f>IF(OR(Y201&lt;Opening,Y201&gt;Exit),0,Other_Owners_Expense_CNY*(1+Other_Owners_Expense_GrowthRate)^(Expense!Y199-1))/12</f>
        <v>0</v>
      </c>
      <c r="Z265" s="205">
        <f>IF(OR(Z201&lt;Opening,Z201&gt;Exit),0,Other_Owners_Expense_CNY*(1+Other_Owners_Expense_GrowthRate)^(Expense!Z199-1))/12</f>
        <v>0</v>
      </c>
      <c r="AA265" s="205">
        <f>IF(OR(AA201&lt;Opening,AA201&gt;Exit),0,Other_Owners_Expense_CNY*(1+Other_Owners_Expense_GrowthRate)^(Expense!AA199-1))/12</f>
        <v>0</v>
      </c>
      <c r="AB265" s="205">
        <f>IF(OR(AB201&lt;Opening,AB201&gt;Exit),0,Other_Owners_Expense_CNY*(1+Other_Owners_Expense_GrowthRate)^(Expense!AB199-1))/12</f>
        <v>0</v>
      </c>
      <c r="AC265" s="205">
        <f>IF(OR(AC201&lt;Opening,AC201&gt;Exit),0,Other_Owners_Expense_CNY*(1+Other_Owners_Expense_GrowthRate)^(Expense!AC199-1))/12</f>
        <v>0</v>
      </c>
      <c r="AD265" s="205">
        <f>IF(OR(AD201&lt;Opening,AD201&gt;Exit),0,Other_Owners_Expense_CNY*(1+Other_Owners_Expense_GrowthRate)^(Expense!AD199-1))/12</f>
        <v>0</v>
      </c>
      <c r="AE265" s="205">
        <f>IF(OR(AE201&lt;Opening,AE201&gt;Exit),0,Other_Owners_Expense_CNY*(1+Other_Owners_Expense_GrowthRate)^(Expense!AE199-1))/12</f>
        <v>0</v>
      </c>
      <c r="AF265" s="205">
        <f>IF(OR(AF201&lt;Opening,AF201&gt;Exit),0,Other_Owners_Expense_CNY*(1+Other_Owners_Expense_GrowthRate)^(Expense!AF199-1))/12</f>
        <v>0</v>
      </c>
      <c r="AG265" s="205">
        <f>IF(OR(AG201&lt;Opening,AG201&gt;Exit),0,Other_Owners_Expense_CNY*(1+Other_Owners_Expense_GrowthRate)^(Expense!AG199-1))/12</f>
        <v>0</v>
      </c>
      <c r="AH265" s="205">
        <f>IF(OR(AH201&lt;Opening,AH201&gt;Exit),0,Other_Owners_Expense_CNY*(1+Other_Owners_Expense_GrowthRate)^(Expense!AH199-1))/12</f>
        <v>0</v>
      </c>
      <c r="AI265" s="205">
        <f>IF(OR(AI201&lt;Opening,AI201&gt;Exit),0,Other_Owners_Expense_CNY*(1+Other_Owners_Expense_GrowthRate)^(Expense!AI199-1))/12</f>
        <v>0</v>
      </c>
      <c r="AJ265" s="205">
        <f>IF(OR(AJ201&lt;Opening,AJ201&gt;Exit),0,Other_Owners_Expense_CNY*(1+Other_Owners_Expense_GrowthRate)^(Expense!AJ199-1))/12</f>
        <v>0</v>
      </c>
      <c r="AK265" s="205">
        <f>IF(OR(AK201&lt;Opening,AK201&gt;Exit),0,Other_Owners_Expense_CNY*(1+Other_Owners_Expense_GrowthRate)^(Expense!AK199-1))/12</f>
        <v>0</v>
      </c>
      <c r="AL265" s="205">
        <f>IF(OR(AL201&lt;Opening,AL201&gt;Exit),0,Other_Owners_Expense_CNY*(1+Other_Owners_Expense_GrowthRate)^(Expense!AL199-1))/12</f>
        <v>0</v>
      </c>
      <c r="AM265" s="205">
        <f>IF(OR(AM201&lt;Opening,AM201&gt;Exit),0,Other_Owners_Expense_CNY*(1+Other_Owners_Expense_GrowthRate)^(Expense!AM199-1))/12</f>
        <v>0</v>
      </c>
      <c r="AN265" s="205">
        <f>IF(OR(AN201&lt;Opening,AN201&gt;Exit),0,Other_Owners_Expense_CNY*(1+Other_Owners_Expense_GrowthRate)^(Expense!AN199-1))/12</f>
        <v>0</v>
      </c>
      <c r="AO265" s="205">
        <f>IF(OR(AO201&lt;Opening,AO201&gt;Exit),0,Other_Owners_Expense_CNY*(1+Other_Owners_Expense_GrowthRate)^(Expense!AO199-1))/12</f>
        <v>0</v>
      </c>
      <c r="AP265" s="205">
        <f>IF(OR(AP201&lt;Opening,AP201&gt;Exit),0,Other_Owners_Expense_CNY*(1+Other_Owners_Expense_GrowthRate)^(Expense!AP199-1))/12</f>
        <v>0</v>
      </c>
      <c r="AQ265" s="205">
        <f>IF(OR(AQ201&lt;Opening,AQ201&gt;Exit),0,Other_Owners_Expense_CNY*(1+Other_Owners_Expense_GrowthRate)^(Expense!AQ199-1))/12</f>
        <v>0</v>
      </c>
      <c r="AR265" s="205">
        <f>IF(OR(AR201&lt;Opening,AR201&gt;Exit),0,Other_Owners_Expense_CNY*(1+Other_Owners_Expense_GrowthRate)^(Expense!AR199-1))/12</f>
        <v>0</v>
      </c>
      <c r="AS265" s="205">
        <f>IF(OR(AS201&lt;Opening,AS201&gt;Exit),0,Other_Owners_Expense_CNY*(1+Other_Owners_Expense_GrowthRate)^(Expense!AS199-1))/12</f>
        <v>0</v>
      </c>
      <c r="AT265" s="205">
        <f>IF(OR(AT201&lt;Opening,AT201&gt;Exit),0,Other_Owners_Expense_CNY*(1+Other_Owners_Expense_GrowthRate)^(Expense!AT199-1))/12</f>
        <v>0</v>
      </c>
      <c r="AU265" s="205">
        <f>IF(OR(AU201&lt;Opening,AU201&gt;Exit),0,Other_Owners_Expense_CNY*(1+Other_Owners_Expense_GrowthRate)^(Expense!AU199-1))/12</f>
        <v>0</v>
      </c>
      <c r="AV265" s="205">
        <f>IF(OR(AV201&lt;Opening,AV201&gt;Exit),0,Other_Owners_Expense_CNY*(1+Other_Owners_Expense_GrowthRate)^(Expense!AV199-1))/12</f>
        <v>0</v>
      </c>
      <c r="AW265" s="205">
        <f>IF(OR(AW201&lt;Opening,AW201&gt;Exit),0,Other_Owners_Expense_CNY*(1+Other_Owners_Expense_GrowthRate)^(Expense!AW199-1))/12</f>
        <v>0</v>
      </c>
      <c r="AX265" s="205">
        <f>IF(OR(AX201&lt;Opening,AX201&gt;Exit),0,Other_Owners_Expense_CNY*(1+Other_Owners_Expense_GrowthRate)^(Expense!AX199-1))/12</f>
        <v>0</v>
      </c>
      <c r="AY265" s="205">
        <f>IF(OR(AY201&lt;Opening,AY201&gt;Exit),0,Other_Owners_Expense_CNY*(1+Other_Owners_Expense_GrowthRate)^(Expense!AY199-1))/12</f>
        <v>0</v>
      </c>
      <c r="AZ265" s="205">
        <f>IF(OR(AZ201&lt;Opening,AZ201&gt;Exit),0,Other_Owners_Expense_CNY*(1+Other_Owners_Expense_GrowthRate)^(Expense!AZ199-1))/12</f>
        <v>0</v>
      </c>
      <c r="BA265" s="205">
        <f>IF(OR(BA201&lt;Opening,BA201&gt;Exit),0,Other_Owners_Expense_CNY*(1+Other_Owners_Expense_GrowthRate)^(Expense!BA199-1))/12</f>
        <v>0</v>
      </c>
      <c r="BB265" s="205">
        <f>IF(OR(BB201&lt;Opening,BB201&gt;Exit),0,Other_Owners_Expense_CNY*(1+Other_Owners_Expense_GrowthRate)^(Expense!BB199-1))/12</f>
        <v>0</v>
      </c>
      <c r="BC265" s="205">
        <f>IF(OR(BC201&lt;Opening,BC201&gt;Exit),0,Other_Owners_Expense_CNY*(1+Other_Owners_Expense_GrowthRate)^(Expense!BC199-1))/12</f>
        <v>0</v>
      </c>
      <c r="BD265" s="205">
        <f>IF(OR(BD201&lt;Opening,BD201&gt;Exit),0,Other_Owners_Expense_CNY*(1+Other_Owners_Expense_GrowthRate)^(Expense!BD199-1))/12</f>
        <v>0</v>
      </c>
      <c r="BE265" s="205">
        <f>IF(OR(BE201&lt;Opening,BE201&gt;Exit),0,Other_Owners_Expense_CNY*(1+Other_Owners_Expense_GrowthRate)^(Expense!BE199-1))/12</f>
        <v>0</v>
      </c>
      <c r="BF265" s="205">
        <f>IF(OR(BF201&lt;Opening,BF201&gt;Exit),0,Other_Owners_Expense_CNY*(1+Other_Owners_Expense_GrowthRate)^(Expense!BF199-1))/12</f>
        <v>0</v>
      </c>
      <c r="BG265" s="205">
        <f>IF(OR(BG201&lt;Opening,BG201&gt;Exit),0,Other_Owners_Expense_CNY*(1+Other_Owners_Expense_GrowthRate)^(Expense!BG199-1))/12</f>
        <v>0</v>
      </c>
      <c r="BH265" s="205">
        <f>IF(OR(BH201&lt;Opening,BH201&gt;Exit),0,Other_Owners_Expense_CNY*(1+Other_Owners_Expense_GrowthRate)^(Expense!BH199-1))/12</f>
        <v>0</v>
      </c>
      <c r="BI265" s="205">
        <f>IF(OR(BI201&lt;Opening,BI201&gt;Exit),0,Other_Owners_Expense_CNY*(1+Other_Owners_Expense_GrowthRate)^(Expense!BI199-1))/12</f>
        <v>0</v>
      </c>
      <c r="BJ265" s="205">
        <f>IF(OR(BJ201&lt;Opening,BJ201&gt;Exit),0,Other_Owners_Expense_CNY*(1+Other_Owners_Expense_GrowthRate)^(Expense!BJ199-1))/12</f>
        <v>0</v>
      </c>
      <c r="BK265" s="205">
        <f>IF(OR(BK201&lt;Opening,BK201&gt;Exit),0,Other_Owners_Expense_CNY*(1+Other_Owners_Expense_GrowthRate)^(Expense!BK199-1))/12</f>
        <v>0</v>
      </c>
      <c r="BL265" s="205">
        <f>IF(OR(BL201&lt;Opening,BL201&gt;Exit),0,Other_Owners_Expense_CNY*(1+Other_Owners_Expense_GrowthRate)^(Expense!BL199-1))/12</f>
        <v>0</v>
      </c>
      <c r="BM265" s="205">
        <f>IF(OR(BM201&lt;Opening,BM201&gt;Exit),0,Other_Owners_Expense_CNY*(1+Other_Owners_Expense_GrowthRate)^(Expense!BM199-1))/12</f>
        <v>0</v>
      </c>
      <c r="BN265" s="205">
        <f>IF(OR(BN201&lt;Opening,BN201&gt;Exit),0,Other_Owners_Expense_CNY*(1+Other_Owners_Expense_GrowthRate)^(Expense!BN199-1))/12</f>
        <v>0</v>
      </c>
      <c r="BO265" s="205">
        <f>IF(OR(BO201&lt;Opening,BO201&gt;Exit),0,Other_Owners_Expense_CNY*(1+Other_Owners_Expense_GrowthRate)^(Expense!BO199-1))/12</f>
        <v>0</v>
      </c>
      <c r="BP265" s="205">
        <f>IF(OR(BP201&lt;Opening,BP201&gt;Exit),0,Other_Owners_Expense_CNY*(1+Other_Owners_Expense_GrowthRate)^(Expense!BP199-1))/12</f>
        <v>0</v>
      </c>
      <c r="BQ265" s="205">
        <f>IF(OR(BQ201&lt;Opening,BQ201&gt;Exit),0,Other_Owners_Expense_CNY*(1+Other_Owners_Expense_GrowthRate)^(Expense!BQ199-1))/12</f>
        <v>0</v>
      </c>
      <c r="BR265" s="205">
        <f>IF(OR(BR201&lt;Opening,BR201&gt;Exit),0,Other_Owners_Expense_CNY*(1+Other_Owners_Expense_GrowthRate)^(Expense!BR199-1))/12</f>
        <v>0</v>
      </c>
      <c r="BS265" s="205">
        <f>IF(OR(BS201&lt;Opening,BS201&gt;Exit),0,Other_Owners_Expense_CNY*(1+Other_Owners_Expense_GrowthRate)^(Expense!BS199-1))/12</f>
        <v>0</v>
      </c>
      <c r="BT265" s="205">
        <f>IF(OR(BT201&lt;Opening,BT201&gt;Exit),0,Other_Owners_Expense_CNY*(1+Other_Owners_Expense_GrowthRate)^(Expense!BT199-1))/12</f>
        <v>0</v>
      </c>
      <c r="BU265" s="205">
        <f>IF(OR(BU201&lt;Opening,BU201&gt;Exit),0,Other_Owners_Expense_CNY*(1+Other_Owners_Expense_GrowthRate)^(Expense!BU199-1))/12</f>
        <v>0</v>
      </c>
      <c r="BV265" s="205">
        <f>IF(OR(BV201&lt;Opening,BV201&gt;Exit),0,Other_Owners_Expense_CNY*(1+Other_Owners_Expense_GrowthRate)^(Expense!BV199-1))/12</f>
        <v>0</v>
      </c>
      <c r="BW265" s="205">
        <f>IF(OR(BW201&lt;Opening,BW201&gt;Exit),0,Other_Owners_Expense_CNY*(1+Other_Owners_Expense_GrowthRate)^(Expense!BW199-1))/12</f>
        <v>0</v>
      </c>
      <c r="BX265" s="205">
        <f>IF(OR(BX201&lt;Opening,BX201&gt;Exit),0,Other_Owners_Expense_CNY*(1+Other_Owners_Expense_GrowthRate)^(Expense!BX199-1))/12</f>
        <v>0</v>
      </c>
      <c r="BY265" s="205">
        <f>IF(OR(BY201&lt;Opening,BY201&gt;Exit),0,Other_Owners_Expense_CNY*(1+Other_Owners_Expense_GrowthRate)^(Expense!BY199-1))/12</f>
        <v>0</v>
      </c>
      <c r="BZ265" s="205">
        <f>IF(OR(BZ201&lt;Opening,BZ201&gt;Exit),0,Other_Owners_Expense_CNY*(1+Other_Owners_Expense_GrowthRate)^(Expense!BZ199-1))/12</f>
        <v>0</v>
      </c>
      <c r="CA265" s="205">
        <f>IF(OR(CA201&lt;Opening,CA201&gt;Exit),0,Other_Owners_Expense_CNY*(1+Other_Owners_Expense_GrowthRate)^(Expense!CA199-1))/12</f>
        <v>5833.333333333333</v>
      </c>
      <c r="CB265" s="205">
        <f>IF(OR(CB201&lt;Opening,CB201&gt;Exit),0,Other_Owners_Expense_CNY*(1+Other_Owners_Expense_GrowthRate)^(Expense!CB199-1))/12</f>
        <v>5833.333333333333</v>
      </c>
      <c r="CC265" s="205">
        <f>IF(OR(CC201&lt;Opening,CC201&gt;Exit),0,Other_Owners_Expense_CNY*(1+Other_Owners_Expense_GrowthRate)^(Expense!CC199-1))/12</f>
        <v>5833.333333333333</v>
      </c>
      <c r="CD265" s="205">
        <f>IF(OR(CD201&lt;Opening,CD201&gt;Exit),0,Other_Owners_Expense_CNY*(1+Other_Owners_Expense_GrowthRate)^(Expense!CD199-1))/12</f>
        <v>5833.333333333333</v>
      </c>
      <c r="CE265" s="205">
        <f>IF(OR(CE201&lt;Opening,CE201&gt;Exit),0,Other_Owners_Expense_CNY*(1+Other_Owners_Expense_GrowthRate)^(Expense!CE199-1))/12</f>
        <v>5833.333333333333</v>
      </c>
      <c r="CF265" s="205">
        <f>IF(OR(CF201&lt;Opening,CF201&gt;Exit),0,Other_Owners_Expense_CNY*(1+Other_Owners_Expense_GrowthRate)^(Expense!CF199-1))/12</f>
        <v>5833.333333333333</v>
      </c>
      <c r="CG265" s="205">
        <f>IF(OR(CG201&lt;Opening,CG201&gt;Exit),0,Other_Owners_Expense_CNY*(1+Other_Owners_Expense_GrowthRate)^(Expense!CG199-1))/12</f>
        <v>5833.333333333333</v>
      </c>
      <c r="CH265" s="205">
        <f>IF(OR(CH201&lt;Opening,CH201&gt;Exit),0,Other_Owners_Expense_CNY*(1+Other_Owners_Expense_GrowthRate)^(Expense!CH199-1))/12</f>
        <v>5833.333333333333</v>
      </c>
      <c r="CI265" s="205">
        <f>IF(OR(CI201&lt;Opening,CI201&gt;Exit),0,Other_Owners_Expense_CNY*(1+Other_Owners_Expense_GrowthRate)^(Expense!CI199-1))/12</f>
        <v>5833.333333333333</v>
      </c>
      <c r="CJ265" s="205">
        <f>IF(OR(CJ201&lt;Opening,CJ201&gt;Exit),0,Other_Owners_Expense_CNY*(1+Other_Owners_Expense_GrowthRate)^(Expense!CJ199-1))/12</f>
        <v>5833.333333333333</v>
      </c>
      <c r="CK265" s="205">
        <f>IF(OR(CK201&lt;Opening,CK201&gt;Exit),0,Other_Owners_Expense_CNY*(1+Other_Owners_Expense_GrowthRate)^(Expense!CK199-1))/12</f>
        <v>5833.333333333333</v>
      </c>
      <c r="CL265" s="205">
        <f>IF(OR(CL201&lt;Opening,CL201&gt;Exit),0,Other_Owners_Expense_CNY*(1+Other_Owners_Expense_GrowthRate)^(Expense!CL199-1))/12</f>
        <v>5833.333333333333</v>
      </c>
      <c r="CM265" s="205">
        <f>IF(OR(CM201&lt;Opening,CM201&gt;Exit),0,Other_Owners_Expense_CNY*(1+Other_Owners_Expense_GrowthRate)^(Expense!CM199-1))/12</f>
        <v>6125</v>
      </c>
      <c r="CN265" s="205">
        <f>IF(OR(CN201&lt;Opening,CN201&gt;Exit),0,Other_Owners_Expense_CNY*(1+Other_Owners_Expense_GrowthRate)^(Expense!CN199-1))/12</f>
        <v>6125</v>
      </c>
      <c r="CO265" s="205">
        <f>IF(OR(CO201&lt;Opening,CO201&gt;Exit),0,Other_Owners_Expense_CNY*(1+Other_Owners_Expense_GrowthRate)^(Expense!CO199-1))/12</f>
        <v>6125</v>
      </c>
      <c r="CP265" s="205">
        <f>IF(OR(CP201&lt;Opening,CP201&gt;Exit),0,Other_Owners_Expense_CNY*(1+Other_Owners_Expense_GrowthRate)^(Expense!CP199-1))/12</f>
        <v>6125</v>
      </c>
      <c r="CQ265" s="205">
        <f>IF(OR(CQ201&lt;Opening,CQ201&gt;Exit),0,Other_Owners_Expense_CNY*(1+Other_Owners_Expense_GrowthRate)^(Expense!CQ199-1))/12</f>
        <v>6125</v>
      </c>
      <c r="CR265" s="205">
        <f>IF(OR(CR201&lt;Opening,CR201&gt;Exit),0,Other_Owners_Expense_CNY*(1+Other_Owners_Expense_GrowthRate)^(Expense!CR199-1))/12</f>
        <v>6125</v>
      </c>
      <c r="CS265" s="205">
        <f>IF(OR(CS201&lt;Opening,CS201&gt;Exit),0,Other_Owners_Expense_CNY*(1+Other_Owners_Expense_GrowthRate)^(Expense!CS199-1))/12</f>
        <v>6125</v>
      </c>
      <c r="CT265" s="205">
        <f>IF(OR(CT201&lt;Opening,CT201&gt;Exit),0,Other_Owners_Expense_CNY*(1+Other_Owners_Expense_GrowthRate)^(Expense!CT199-1))/12</f>
        <v>6125</v>
      </c>
      <c r="CU265" s="205">
        <f>IF(OR(CU201&lt;Opening,CU201&gt;Exit),0,Other_Owners_Expense_CNY*(1+Other_Owners_Expense_GrowthRate)^(Expense!CU199-1))/12</f>
        <v>6125</v>
      </c>
      <c r="CV265" s="205">
        <f>IF(OR(CV201&lt;Opening,CV201&gt;Exit),0,Other_Owners_Expense_CNY*(1+Other_Owners_Expense_GrowthRate)^(Expense!CV199-1))/12</f>
        <v>6125</v>
      </c>
      <c r="CW265" s="205">
        <f>IF(OR(CW201&lt;Opening,CW201&gt;Exit),0,Other_Owners_Expense_CNY*(1+Other_Owners_Expense_GrowthRate)^(Expense!CW199-1))/12</f>
        <v>6125</v>
      </c>
      <c r="CX265" s="205">
        <f>IF(OR(CX201&lt;Opening,CX201&gt;Exit),0,Other_Owners_Expense_CNY*(1+Other_Owners_Expense_GrowthRate)^(Expense!CX199-1))/12</f>
        <v>6125</v>
      </c>
      <c r="CY265" s="205">
        <f>IF(OR(CY201&lt;Opening,CY201&gt;Exit),0,Other_Owners_Expense_CNY*(1+Other_Owners_Expense_GrowthRate)^(Expense!CY199-1))/12</f>
        <v>6431.25</v>
      </c>
      <c r="CZ265" s="205">
        <f>IF(OR(CZ201&lt;Opening,CZ201&gt;Exit),0,Other_Owners_Expense_CNY*(1+Other_Owners_Expense_GrowthRate)^(Expense!CZ199-1))/12</f>
        <v>6431.25</v>
      </c>
      <c r="DA265" s="205">
        <f>IF(OR(DA201&lt;Opening,DA201&gt;Exit),0,Other_Owners_Expense_CNY*(1+Other_Owners_Expense_GrowthRate)^(Expense!DA199-1))/12</f>
        <v>6431.25</v>
      </c>
      <c r="DB265" s="205">
        <f>IF(OR(DB201&lt;Opening,DB201&gt;Exit),0,Other_Owners_Expense_CNY*(1+Other_Owners_Expense_GrowthRate)^(Expense!DB199-1))/12</f>
        <v>6431.25</v>
      </c>
      <c r="DC265" s="205">
        <f>IF(OR(DC201&lt;Opening,DC201&gt;Exit),0,Other_Owners_Expense_CNY*(1+Other_Owners_Expense_GrowthRate)^(Expense!DC199-1))/12</f>
        <v>6431.25</v>
      </c>
      <c r="DD265" s="205">
        <f>IF(OR(DD201&lt;Opening,DD201&gt;Exit),0,Other_Owners_Expense_CNY*(1+Other_Owners_Expense_GrowthRate)^(Expense!DD199-1))/12</f>
        <v>6431.25</v>
      </c>
      <c r="DE265" s="205">
        <f>IF(OR(DE201&lt;Opening,DE201&gt;Exit),0,Other_Owners_Expense_CNY*(1+Other_Owners_Expense_GrowthRate)^(Expense!DE199-1))/12</f>
        <v>6431.25</v>
      </c>
      <c r="DF265" s="205">
        <f>IF(OR(DF201&lt;Opening,DF201&gt;Exit),0,Other_Owners_Expense_CNY*(1+Other_Owners_Expense_GrowthRate)^(Expense!DF199-1))/12</f>
        <v>6431.25</v>
      </c>
      <c r="DG265" s="205">
        <f>IF(OR(DG201&lt;Opening,DG201&gt;Exit),0,Other_Owners_Expense_CNY*(1+Other_Owners_Expense_GrowthRate)^(Expense!DG199-1))/12</f>
        <v>6431.25</v>
      </c>
      <c r="DH265" s="205">
        <f>IF(OR(DH201&lt;Opening,DH201&gt;Exit),0,Other_Owners_Expense_CNY*(1+Other_Owners_Expense_GrowthRate)^(Expense!DH199-1))/12</f>
        <v>6431.25</v>
      </c>
      <c r="DI265" s="205">
        <f>IF(OR(DI201&lt;Opening,DI201&gt;Exit),0,Other_Owners_Expense_CNY*(1+Other_Owners_Expense_GrowthRate)^(Expense!DI199-1))/12</f>
        <v>6431.25</v>
      </c>
      <c r="DJ265" s="205">
        <f>IF(OR(DJ201&lt;Opening,DJ201&gt;Exit),0,Other_Owners_Expense_CNY*(1+Other_Owners_Expense_GrowthRate)^(Expense!DJ199-1))/12</f>
        <v>6431.25</v>
      </c>
      <c r="DK265" s="205">
        <f>IF(OR(DK201&lt;Opening,DK201&gt;Exit),0,Other_Owners_Expense_CNY*(1+Other_Owners_Expense_GrowthRate)^(Expense!DK199-1))/12</f>
        <v>6752.8125000000009</v>
      </c>
      <c r="DL265" s="205">
        <f>IF(OR(DL201&lt;Opening,DL201&gt;Exit),0,Other_Owners_Expense_CNY*(1+Other_Owners_Expense_GrowthRate)^(Expense!DL199-1))/12</f>
        <v>6752.8125000000009</v>
      </c>
      <c r="DM265" s="205">
        <f>IF(OR(DM201&lt;Opening,DM201&gt;Exit),0,Other_Owners_Expense_CNY*(1+Other_Owners_Expense_GrowthRate)^(Expense!DM199-1))/12</f>
        <v>6752.8125000000009</v>
      </c>
      <c r="DN265" s="205">
        <f>IF(OR(DN201&lt;Opening,DN201&gt;Exit),0,Other_Owners_Expense_CNY*(1+Other_Owners_Expense_GrowthRate)^(Expense!DN199-1))/12</f>
        <v>6752.8125000000009</v>
      </c>
      <c r="DO265" s="205">
        <f>IF(OR(DO201&lt;Opening,DO201&gt;Exit),0,Other_Owners_Expense_CNY*(1+Other_Owners_Expense_GrowthRate)^(Expense!DO199-1))/12</f>
        <v>6752.8125000000009</v>
      </c>
      <c r="DP265" s="205">
        <f>IF(OR(DP201&lt;Opening,DP201&gt;Exit),0,Other_Owners_Expense_CNY*(1+Other_Owners_Expense_GrowthRate)^(Expense!DP199-1))/12</f>
        <v>6752.8125000000009</v>
      </c>
      <c r="DQ265" s="205">
        <f>IF(OR(DQ201&lt;Opening,DQ201&gt;Exit),0,Other_Owners_Expense_CNY*(1+Other_Owners_Expense_GrowthRate)^(Expense!DQ199-1))/12</f>
        <v>6752.8125000000009</v>
      </c>
      <c r="DR265" s="205">
        <f>IF(OR(DR201&lt;Opening,DR201&gt;Exit),0,Other_Owners_Expense_CNY*(1+Other_Owners_Expense_GrowthRate)^(Expense!DR199-1))/12</f>
        <v>6752.8125000000009</v>
      </c>
      <c r="DS265" s="205">
        <f>IF(OR(DS201&lt;Opening,DS201&gt;Exit),0,Other_Owners_Expense_CNY*(1+Other_Owners_Expense_GrowthRate)^(Expense!DS199-1))/12</f>
        <v>6752.8125000000009</v>
      </c>
      <c r="DT265" s="205">
        <f>IF(OR(DT201&lt;Opening,DT201&gt;Exit),0,Other_Owners_Expense_CNY*(1+Other_Owners_Expense_GrowthRate)^(Expense!DT199-1))/12</f>
        <v>6752.8125000000009</v>
      </c>
      <c r="DU265" s="205">
        <f>IF(OR(DU201&lt;Opening,DU201&gt;Exit),0,Other_Owners_Expense_CNY*(1+Other_Owners_Expense_GrowthRate)^(Expense!DU199-1))/12</f>
        <v>6752.8125000000009</v>
      </c>
      <c r="DV265" s="205">
        <f>IF(OR(DV201&lt;Opening,DV201&gt;Exit),0,Other_Owners_Expense_CNY*(1+Other_Owners_Expense_GrowthRate)^(Expense!DV199-1))/12</f>
        <v>6752.8125000000009</v>
      </c>
      <c r="DW265" s="205">
        <f>IF(OR(DW201&lt;Opening,DW201&gt;Exit),0,Other_Owners_Expense_CNY*(1+Other_Owners_Expense_GrowthRate)^(Expense!DW199-1))/12</f>
        <v>7090.453125</v>
      </c>
      <c r="DX265" s="205">
        <f>IF(OR(DX201&lt;Opening,DX201&gt;Exit),0,Other_Owners_Expense_CNY*(1+Other_Owners_Expense_GrowthRate)^(Expense!DX199-1))/12</f>
        <v>7090.453125</v>
      </c>
      <c r="DY265" s="205">
        <f>IF(OR(DY201&lt;Opening,DY201&gt;Exit),0,Other_Owners_Expense_CNY*(1+Other_Owners_Expense_GrowthRate)^(Expense!DY199-1))/12</f>
        <v>7090.453125</v>
      </c>
      <c r="DZ265" s="205">
        <f>IF(OR(DZ201&lt;Opening,DZ201&gt;Exit),0,Other_Owners_Expense_CNY*(1+Other_Owners_Expense_GrowthRate)^(Expense!DZ199-1))/12</f>
        <v>7090.453125</v>
      </c>
      <c r="EA265" s="205">
        <f>IF(OR(EA201&lt;Opening,EA201&gt;Exit),0,Other_Owners_Expense_CNY*(1+Other_Owners_Expense_GrowthRate)^(Expense!EA199-1))/12</f>
        <v>7090.453125</v>
      </c>
      <c r="EB265" s="205">
        <f>IF(OR(EB201&lt;Opening,EB201&gt;Exit),0,Other_Owners_Expense_CNY*(1+Other_Owners_Expense_GrowthRate)^(Expense!EB199-1))/12</f>
        <v>7090.453125</v>
      </c>
      <c r="EC265" s="205">
        <f>IF(OR(EC201&lt;Opening,EC201&gt;Exit),0,Other_Owners_Expense_CNY*(1+Other_Owners_Expense_GrowthRate)^(Expense!EC199-1))/12</f>
        <v>7090.453125</v>
      </c>
      <c r="ED265" s="205">
        <f>IF(OR(ED201&lt;Opening,ED201&gt;Exit),0,Other_Owners_Expense_CNY*(1+Other_Owners_Expense_GrowthRate)^(Expense!ED199-1))/12</f>
        <v>7090.453125</v>
      </c>
      <c r="EE265" s="205">
        <f>IF(OR(EE201&lt;Opening,EE201&gt;Exit),0,Other_Owners_Expense_CNY*(1+Other_Owners_Expense_GrowthRate)^(Expense!EE199-1))/12</f>
        <v>7090.453125</v>
      </c>
      <c r="EF265" s="205">
        <f>IF(OR(EF201&lt;Opening,EF201&gt;Exit),0,Other_Owners_Expense_CNY*(1+Other_Owners_Expense_GrowthRate)^(Expense!EF199-1))/12</f>
        <v>7090.453125</v>
      </c>
      <c r="EG265" s="205">
        <f>IF(OR(EG201&lt;Opening,EG201&gt;Exit),0,Other_Owners_Expense_CNY*(1+Other_Owners_Expense_GrowthRate)^(Expense!EG199-1))/12</f>
        <v>7090.453125</v>
      </c>
      <c r="EH265" s="205">
        <f>IF(OR(EH201&lt;Opening,EH201&gt;Exit),0,Other_Owners_Expense_CNY*(1+Other_Owners_Expense_GrowthRate)^(Expense!EH199-1))/12</f>
        <v>7090.453125</v>
      </c>
      <c r="EI265" s="205">
        <f>IF(OR(EI201&lt;Opening,EI201&gt;Exit),0,Other_Owners_Expense_CNY*(1+Other_Owners_Expense_GrowthRate)^(Expense!EI199-1))/12</f>
        <v>7444.9757812500002</v>
      </c>
      <c r="EJ265" s="205">
        <f>IF(OR(EJ201&lt;Opening,EJ201&gt;Exit),0,Other_Owners_Expense_CNY*(1+Other_Owners_Expense_GrowthRate)^(Expense!EJ199-1))/12</f>
        <v>7444.9757812500002</v>
      </c>
      <c r="EK265" s="205">
        <f>IF(OR(EK201&lt;Opening,EK201&gt;Exit),0,Other_Owners_Expense_CNY*(1+Other_Owners_Expense_GrowthRate)^(Expense!EK199-1))/12</f>
        <v>7444.9757812500002</v>
      </c>
      <c r="EL265" s="205">
        <f>IF(OR(EL201&lt;Opening,EL201&gt;Exit),0,Other_Owners_Expense_CNY*(1+Other_Owners_Expense_GrowthRate)^(Expense!EL199-1))/12</f>
        <v>7444.9757812500002</v>
      </c>
      <c r="EM265" s="205">
        <f>IF(OR(EM201&lt;Opening,EM201&gt;Exit),0,Other_Owners_Expense_CNY*(1+Other_Owners_Expense_GrowthRate)^(Expense!EM199-1))/12</f>
        <v>7444.9757812500002</v>
      </c>
      <c r="EN265" s="205">
        <f>IF(OR(EN201&lt;Opening,EN201&gt;Exit),0,Other_Owners_Expense_CNY*(1+Other_Owners_Expense_GrowthRate)^(Expense!EN199-1))/12</f>
        <v>7444.9757812500002</v>
      </c>
      <c r="EO265" s="205">
        <f>IF(OR(EO201&lt;Opening,EO201&gt;Exit),0,Other_Owners_Expense_CNY*(1+Other_Owners_Expense_GrowthRate)^(Expense!EO199-1))/12</f>
        <v>7444.9757812500002</v>
      </c>
      <c r="EP265" s="205">
        <f>IF(OR(EP201&lt;Opening,EP201&gt;Exit),0,Other_Owners_Expense_CNY*(1+Other_Owners_Expense_GrowthRate)^(Expense!EP199-1))/12</f>
        <v>7444.9757812500002</v>
      </c>
      <c r="EQ265" s="205">
        <f>IF(OR(EQ201&lt;Opening,EQ201&gt;Exit),0,Other_Owners_Expense_CNY*(1+Other_Owners_Expense_GrowthRate)^(Expense!EQ199-1))/12</f>
        <v>7444.9757812500002</v>
      </c>
      <c r="ER265" s="205">
        <f>IF(OR(ER201&lt;Opening,ER201&gt;Exit),0,Other_Owners_Expense_CNY*(1+Other_Owners_Expense_GrowthRate)^(Expense!ER199-1))/12</f>
        <v>7444.9757812500002</v>
      </c>
      <c r="ES265" s="205">
        <f>IF(OR(ES201&lt;Opening,ES201&gt;Exit),0,Other_Owners_Expense_CNY*(1+Other_Owners_Expense_GrowthRate)^(Expense!ES199-1))/12</f>
        <v>7444.9757812500002</v>
      </c>
      <c r="ET265" s="205">
        <f>IF(OR(ET201&lt;Opening,ET201&gt;Exit),0,Other_Owners_Expense_CNY*(1+Other_Owners_Expense_GrowthRate)^(Expense!ET199-1))/12</f>
        <v>7444.9757812500002</v>
      </c>
      <c r="EU265" s="205">
        <f>IF(OR(EU201&lt;Opening,EU201&gt;Exit),0,Other_Owners_Expense_CNY*(1+Other_Owners_Expense_GrowthRate)^(Expense!EU199-1))/12</f>
        <v>7817.2245703125</v>
      </c>
      <c r="EV265" s="205">
        <f>IF(OR(EV201&lt;Opening,EV201&gt;Exit),0,Other_Owners_Expense_CNY*(1+Other_Owners_Expense_GrowthRate)^(Expense!EV199-1))/12</f>
        <v>7817.2245703125</v>
      </c>
      <c r="EW265" s="205">
        <f>IF(OR(EW201&lt;Opening,EW201&gt;Exit),0,Other_Owners_Expense_CNY*(1+Other_Owners_Expense_GrowthRate)^(Expense!EW199-1))/12</f>
        <v>7817.2245703125</v>
      </c>
      <c r="EX265" s="205">
        <f>IF(OR(EX201&lt;Opening,EX201&gt;Exit),0,Other_Owners_Expense_CNY*(1+Other_Owners_Expense_GrowthRate)^(Expense!EX199-1))/12</f>
        <v>7817.2245703125</v>
      </c>
      <c r="EY265" s="205">
        <f>IF(OR(EY201&lt;Opening,EY201&gt;Exit),0,Other_Owners_Expense_CNY*(1+Other_Owners_Expense_GrowthRate)^(Expense!EY199-1))/12</f>
        <v>0</v>
      </c>
      <c r="EZ265" s="205">
        <f>IF(OR(EZ201&lt;Opening,EZ201&gt;Exit),0,Other_Owners_Expense_CNY*(1+Other_Owners_Expense_GrowthRate)^(Expense!EZ199-1))/12</f>
        <v>0</v>
      </c>
      <c r="FA265" s="205">
        <f>IF(OR(FA201&lt;Opening,FA201&gt;Exit),0,Other_Owners_Expense_CNY*(1+Other_Owners_Expense_GrowthRate)^(Expense!FA199-1))/12</f>
        <v>0</v>
      </c>
      <c r="FB265" s="205">
        <f>IF(OR(FB201&lt;Opening,FB201&gt;Exit),0,Other_Owners_Expense_CNY*(1+Other_Owners_Expense_GrowthRate)^(Expense!FB199-1))/12</f>
        <v>0</v>
      </c>
      <c r="FC265" s="205">
        <f>IF(OR(FC201&lt;Opening,FC201&gt;Exit),0,Other_Owners_Expense_CNY*(1+Other_Owners_Expense_GrowthRate)^(Expense!FC199-1))/12</f>
        <v>0</v>
      </c>
      <c r="FD265" s="205">
        <f>IF(OR(FD201&lt;Opening,FD201&gt;Exit),0,Other_Owners_Expense_CNY*(1+Other_Owners_Expense_GrowthRate)^(Expense!FD199-1))/12</f>
        <v>0</v>
      </c>
      <c r="FE265" s="205">
        <f>IF(OR(FE201&lt;Opening,FE201&gt;Exit),0,Other_Owners_Expense_CNY*(1+Other_Owners_Expense_GrowthRate)^(Expense!FE199-1))/12</f>
        <v>0</v>
      </c>
      <c r="FF265" s="205">
        <f>IF(OR(FF201&lt;Opening,FF201&gt;Exit),0,Other_Owners_Expense_CNY*(1+Other_Owners_Expense_GrowthRate)^(Expense!FF199-1))/12</f>
        <v>0</v>
      </c>
      <c r="FG265" s="205">
        <f>IF(OR(FG201&lt;Opening,FG201&gt;Exit),0,Other_Owners_Expense_CNY*(1+Other_Owners_Expense_GrowthRate)^(Expense!FG199-1))/12</f>
        <v>0</v>
      </c>
      <c r="FH265" s="205">
        <f>IF(OR(FH201&lt;Opening,FH201&gt;Exit),0,Other_Owners_Expense_CNY*(1+Other_Owners_Expense_GrowthRate)^(Expense!FH199-1))/12</f>
        <v>0</v>
      </c>
      <c r="FI265" s="205">
        <f>IF(OR(FI201&lt;Opening,FI201&gt;Exit),0,Other_Owners_Expense_CNY*(1+Other_Owners_Expense_GrowthRate)^(Expense!FI199-1))/12</f>
        <v>0</v>
      </c>
      <c r="FJ265" s="205">
        <f>IF(OR(FJ201&lt;Opening,FJ201&gt;Exit),0,Other_Owners_Expense_CNY*(1+Other_Owners_Expense_GrowthRate)^(Expense!FJ199-1))/12</f>
        <v>0</v>
      </c>
      <c r="FK265" s="205">
        <f>IF(OR(FK201&lt;Opening,FK201&gt;Exit),0,Other_Owners_Expense_CNY*(1+Other_Owners_Expense_GrowthRate)^(Expense!FK199-1))/12</f>
        <v>0</v>
      </c>
      <c r="FL265" s="205">
        <f>IF(OR(FL201&lt;Opening,FL201&gt;Exit),0,Other_Owners_Expense_CNY*(1+Other_Owners_Expense_GrowthRate)^(Expense!FL199-1))/12</f>
        <v>0</v>
      </c>
      <c r="FM265" s="205">
        <f>IF(OR(FM201&lt;Opening,FM201&gt;Exit),0,Other_Owners_Expense_CNY*(1+Other_Owners_Expense_GrowthRate)^(Expense!FM199-1))/12</f>
        <v>0</v>
      </c>
      <c r="FN265" s="205">
        <f>IF(OR(FN201&lt;Opening,FN201&gt;Exit),0,Other_Owners_Expense_CNY*(1+Other_Owners_Expense_GrowthRate)^(Expense!FN199-1))/12</f>
        <v>0</v>
      </c>
      <c r="FO265" s="205">
        <f>IF(OR(FO201&lt;Opening,FO201&gt;Exit),0,Other_Owners_Expense_CNY*(1+Other_Owners_Expense_GrowthRate)^(Expense!FO199-1))/12</f>
        <v>0</v>
      </c>
      <c r="FP265" s="205">
        <f>IF(OR(FP201&lt;Opening,FP201&gt;Exit),0,Other_Owners_Expense_CNY*(1+Other_Owners_Expense_GrowthRate)^(Expense!FP199-1))/12</f>
        <v>0</v>
      </c>
      <c r="FQ265" s="205">
        <f>IF(OR(FQ201&lt;Opening,FQ201&gt;Exit),0,Other_Owners_Expense_CNY*(1+Other_Owners_Expense_GrowthRate)^(Expense!FQ199-1))/12</f>
        <v>0</v>
      </c>
      <c r="FR265" s="205">
        <f>IF(OR(FR201&lt;Opening,FR201&gt;Exit),0,Other_Owners_Expense_CNY*(1+Other_Owners_Expense_GrowthRate)^(Expense!FR199-1))/12</f>
        <v>0</v>
      </c>
      <c r="FS265" s="205">
        <f>IF(OR(FS201&lt;Opening,FS201&gt;Exit),0,Other_Owners_Expense_CNY*(1+Other_Owners_Expense_GrowthRate)^(Expense!FS199-1))/12</f>
        <v>0</v>
      </c>
      <c r="FT265" s="205">
        <f>IF(OR(FT201&lt;Opening,FT201&gt;Exit),0,Other_Owners_Expense_CNY*(1+Other_Owners_Expense_GrowthRate)^(Expense!FT199-1))/12</f>
        <v>0</v>
      </c>
      <c r="FU265" s="205">
        <f>IF(OR(FU201&lt;Opening,FU201&gt;Exit),0,Other_Owners_Expense_CNY*(1+Other_Owners_Expense_GrowthRate)^(Expense!FU199-1))/12</f>
        <v>0</v>
      </c>
      <c r="FV265" s="205">
        <f>IF(OR(FV201&lt;Opening,FV201&gt;Exit),0,Other_Owners_Expense_CNY*(1+Other_Owners_Expense_GrowthRate)^(Expense!FV199-1))/12</f>
        <v>0</v>
      </c>
      <c r="FW265" s="205">
        <f>IF(OR(FW201&lt;Opening,FW201&gt;Exit),0,Other_Owners_Expense_CNY*(1+Other_Owners_Expense_GrowthRate)^(Expense!FW199-1))/12</f>
        <v>0</v>
      </c>
      <c r="FX265" s="205">
        <f>IF(OR(FX201&lt;Opening,FX201&gt;Exit),0,Other_Owners_Expense_CNY*(1+Other_Owners_Expense_GrowthRate)^(Expense!FX199-1))/12</f>
        <v>0</v>
      </c>
      <c r="FY265" s="205">
        <f>IF(OR(FY201&lt;Opening,FY201&gt;Exit),0,Other_Owners_Expense_CNY*(1+Other_Owners_Expense_GrowthRate)^(Expense!FY199-1))/12</f>
        <v>0</v>
      </c>
      <c r="FZ265" s="205">
        <f>IF(OR(FZ201&lt;Opening,FZ201&gt;Exit),0,Other_Owners_Expense_CNY*(1+Other_Owners_Expense_GrowthRate)^(Expense!FZ199-1))/12</f>
        <v>0</v>
      </c>
      <c r="GA265" s="205">
        <f>IF(OR(GA201&lt;Opening,GA201&gt;Exit),0,Other_Owners_Expense_CNY*(1+Other_Owners_Expense_GrowthRate)^(Expense!GA199-1))/12</f>
        <v>0</v>
      </c>
      <c r="GB265" s="205">
        <f>IF(OR(GB201&lt;Opening,GB201&gt;Exit),0,Other_Owners_Expense_CNY*(1+Other_Owners_Expense_GrowthRate)^(Expense!GB199-1))/12</f>
        <v>0</v>
      </c>
      <c r="GC265" s="205">
        <f>IF(OR(GC201&lt;Opening,GC201&gt;Exit),0,Other_Owners_Expense_CNY*(1+Other_Owners_Expense_GrowthRate)^(Expense!GC199-1))/12</f>
        <v>0</v>
      </c>
      <c r="GD265" s="205">
        <f>IF(OR(GD201&lt;Opening,GD201&gt;Exit),0,Other_Owners_Expense_CNY*(1+Other_Owners_Expense_GrowthRate)^(Expense!GD199-1))/12</f>
        <v>0</v>
      </c>
      <c r="GE265" s="205">
        <f>IF(OR(GE201&lt;Opening,GE201&gt;Exit),0,Other_Owners_Expense_CNY*(1+Other_Owners_Expense_GrowthRate)^(Expense!GE199-1))/12</f>
        <v>0</v>
      </c>
      <c r="GF265" s="205">
        <f>IF(OR(GF201&lt;Opening,GF201&gt;Exit),0,Other_Owners_Expense_CNY*(1+Other_Owners_Expense_GrowthRate)^(Expense!GF199-1))/12</f>
        <v>0</v>
      </c>
      <c r="GG265" s="205">
        <f>IF(OR(GG201&lt;Opening,GG201&gt;Exit),0,Other_Owners_Expense_CNY*(1+Other_Owners_Expense_GrowthRate)^(Expense!GG199-1))/12</f>
        <v>0</v>
      </c>
      <c r="GH265" s="205">
        <f>IF(OR(GH201&lt;Opening,GH201&gt;Exit),0,Other_Owners_Expense_CNY*(1+Other_Owners_Expense_GrowthRate)^(Expense!GH199-1))/12</f>
        <v>0</v>
      </c>
      <c r="GI265" s="205">
        <f>IF(OR(GI201&lt;Opening,GI201&gt;Exit),0,Other_Owners_Expense_CNY*(1+Other_Owners_Expense_GrowthRate)^(Expense!GI199-1))/12</f>
        <v>0</v>
      </c>
      <c r="GJ265" s="205">
        <f>IF(OR(GJ201&lt;Opening,GJ201&gt;Exit),0,Other_Owners_Expense_CNY*(1+Other_Owners_Expense_GrowthRate)^(Expense!GJ199-1))/12</f>
        <v>0</v>
      </c>
      <c r="GK265" s="205">
        <f>IF(OR(GK201&lt;Opening,GK201&gt;Exit),0,Other_Owners_Expense_CNY*(1+Other_Owners_Expense_GrowthRate)^(Expense!GK199-1))/12</f>
        <v>0</v>
      </c>
      <c r="GL265" s="205">
        <f>IF(OR(GL201&lt;Opening,GL201&gt;Exit),0,Other_Owners_Expense_CNY*(1+Other_Owners_Expense_GrowthRate)^(Expense!GL199-1))/12</f>
        <v>0</v>
      </c>
      <c r="GM265" s="205">
        <f>IF(OR(GM201&lt;Opening,GM201&gt;Exit),0,Other_Owners_Expense_CNY*(1+Other_Owners_Expense_GrowthRate)^(Expense!GM199-1))/12</f>
        <v>0</v>
      </c>
      <c r="GN265" s="205">
        <f>IF(OR(GN201&lt;Opening,GN201&gt;Exit),0,Other_Owners_Expense_CNY*(1+Other_Owners_Expense_GrowthRate)^(Expense!GN199-1))/12</f>
        <v>0</v>
      </c>
      <c r="GO265" s="205">
        <f>IF(OR(GO201&lt;Opening,GO201&gt;Exit),0,Other_Owners_Expense_CNY*(1+Other_Owners_Expense_GrowthRate)^(Expense!GO199-1))/12</f>
        <v>0</v>
      </c>
      <c r="GP265" s="205">
        <f>IF(OR(GP201&lt;Opening,GP201&gt;Exit),0,Other_Owners_Expense_CNY*(1+Other_Owners_Expense_GrowthRate)^(Expense!GP199-1))/12</f>
        <v>0</v>
      </c>
      <c r="GQ265" s="205">
        <f>IF(OR(GQ201&lt;Opening,GQ201&gt;Exit),0,Other_Owners_Expense_CNY*(1+Other_Owners_Expense_GrowthRate)^(Expense!GQ199-1))/12</f>
        <v>0</v>
      </c>
      <c r="GR265" s="205">
        <f>IF(OR(GR201&lt;Opening,GR201&gt;Exit),0,Other_Owners_Expense_CNY*(1+Other_Owners_Expense_GrowthRate)^(Expense!GR199-1))/12</f>
        <v>0</v>
      </c>
      <c r="GS265" s="205">
        <f>IF(OR(GS201&lt;Opening,GS201&gt;Exit),0,Other_Owners_Expense_CNY*(1+Other_Owners_Expense_GrowthRate)^(Expense!GS199-1))/12</f>
        <v>0</v>
      </c>
      <c r="GT265" s="205">
        <f>IF(OR(GT201&lt;Opening,GT201&gt;Exit),0,Other_Owners_Expense_CNY*(1+Other_Owners_Expense_GrowthRate)^(Expense!GT199-1))/12</f>
        <v>0</v>
      </c>
      <c r="GU265" s="205">
        <f>IF(OR(GU201&lt;Opening,GU201&gt;Exit),0,Other_Owners_Expense_CNY*(1+Other_Owners_Expense_GrowthRate)^(Expense!GU199-1))/12</f>
        <v>0</v>
      </c>
      <c r="GV265" s="205">
        <f>IF(OR(GV201&lt;Opening,GV201&gt;Exit),0,Other_Owners_Expense_CNY*(1+Other_Owners_Expense_GrowthRate)^(Expense!GV199-1))/12</f>
        <v>0</v>
      </c>
      <c r="GW265" s="205">
        <f>IF(OR(GW201&lt;Opening,GW201&gt;Exit),0,Other_Owners_Expense_CNY*(1+Other_Owners_Expense_GrowthRate)^(Expense!GW199-1))/12</f>
        <v>0</v>
      </c>
      <c r="GX265" s="205">
        <f>IF(OR(GX201&lt;Opening,GX201&gt;Exit),0,Other_Owners_Expense_CNY*(1+Other_Owners_Expense_GrowthRate)^(Expense!GX199-1))/12</f>
        <v>0</v>
      </c>
      <c r="GY265" s="205">
        <f>IF(OR(GY201&lt;Opening,GY201&gt;Exit),0,Other_Owners_Expense_CNY*(1+Other_Owners_Expense_GrowthRate)^(Expense!GY199-1))/12</f>
        <v>0</v>
      </c>
      <c r="GZ265" s="205">
        <f>IF(OR(GZ201&lt;Opening,GZ201&gt;Exit),0,Other_Owners_Expense_CNY*(1+Other_Owners_Expense_GrowthRate)^(Expense!GZ199-1))/12</f>
        <v>0</v>
      </c>
      <c r="HA265" s="205">
        <f>IF(OR(HA201&lt;Opening,HA201&gt;Exit),0,Other_Owners_Expense_CNY*(1+Other_Owners_Expense_GrowthRate)^(Expense!HA199-1))/12</f>
        <v>0</v>
      </c>
      <c r="HB265" s="205">
        <f>IF(OR(HB201&lt;Opening,HB201&gt;Exit),0,Other_Owners_Expense_CNY*(1+Other_Owners_Expense_GrowthRate)^(Expense!HB199-1))/12</f>
        <v>0</v>
      </c>
      <c r="HC265" s="205">
        <f>IF(OR(HC201&lt;Opening,HC201&gt;Exit),0,Other_Owners_Expense_CNY*(1+Other_Owners_Expense_GrowthRate)^(Expense!HC199-1))/12</f>
        <v>0</v>
      </c>
      <c r="HD265" s="205">
        <f>IF(OR(HD201&lt;Opening,HD201&gt;Exit),0,Other_Owners_Expense_CNY*(1+Other_Owners_Expense_GrowthRate)^(Expense!HD199-1))/12</f>
        <v>0</v>
      </c>
      <c r="HE265" s="205">
        <f>IF(OR(HE201&lt;Opening,HE201&gt;Exit),0,Other_Owners_Expense_CNY*(1+Other_Owners_Expense_GrowthRate)^(Expense!HE199-1))/12</f>
        <v>0</v>
      </c>
      <c r="HF265" s="205">
        <f>IF(OR(HF201&lt;Opening,HF201&gt;Exit),0,Other_Owners_Expense_CNY*(1+Other_Owners_Expense_GrowthRate)^(Expense!HF199-1))/12</f>
        <v>0</v>
      </c>
      <c r="HG265" s="205">
        <f>IF(OR(HG201&lt;Opening,HG201&gt;Exit),0,Other_Owners_Expense_CNY*(1+Other_Owners_Expense_GrowthRate)^(Expense!HG199-1))/12</f>
        <v>0</v>
      </c>
      <c r="HH265" s="205">
        <f>IF(OR(HH201&lt;Opening,HH201&gt;Exit),0,Other_Owners_Expense_CNY*(1+Other_Owners_Expense_GrowthRate)^(Expense!HH199-1))/12</f>
        <v>0</v>
      </c>
      <c r="HI265" s="205">
        <f>IF(OR(HI201&lt;Opening,HI201&gt;Exit),0,Other_Owners_Expense_CNY*(1+Other_Owners_Expense_GrowthRate)^(Expense!HI199-1))/12</f>
        <v>0</v>
      </c>
      <c r="HJ265" s="205">
        <f>IF(OR(HJ201&lt;Opening,HJ201&gt;Exit),0,Other_Owners_Expense_CNY*(1+Other_Owners_Expense_GrowthRate)^(Expense!HJ199-1))/12</f>
        <v>0</v>
      </c>
      <c r="HK265" s="205">
        <f>IF(OR(HK201&lt;Opening,HK201&gt;Exit),0,Other_Owners_Expense_CNY*(1+Other_Owners_Expense_GrowthRate)^(Expense!HK199-1))/12</f>
        <v>0</v>
      </c>
      <c r="HL265" s="205">
        <f>IF(OR(HL201&lt;Opening,HL201&gt;Exit),0,Other_Owners_Expense_CNY*(1+Other_Owners_Expense_GrowthRate)^(Expense!HL199-1))/12</f>
        <v>0</v>
      </c>
      <c r="HM265" s="205">
        <f>IF(OR(HM201&lt;Opening,HM201&gt;Exit),0,Other_Owners_Expense_CNY*(1+Other_Owners_Expense_GrowthRate)^(Expense!HM199-1))/12</f>
        <v>0</v>
      </c>
      <c r="HN265" s="205">
        <f>IF(OR(HN201&lt;Opening,HN201&gt;Exit),0,Other_Owners_Expense_CNY*(1+Other_Owners_Expense_GrowthRate)^(Expense!HN199-1))/12</f>
        <v>0</v>
      </c>
      <c r="HO265" s="205">
        <f>IF(OR(HO201&lt;Opening,HO201&gt;Exit),0,Other_Owners_Expense_CNY*(1+Other_Owners_Expense_GrowthRate)^(Expense!HO199-1))/12</f>
        <v>0</v>
      </c>
      <c r="HP265" s="205">
        <f>IF(OR(HP201&lt;Opening,HP201&gt;Exit),0,Other_Owners_Expense_CNY*(1+Other_Owners_Expense_GrowthRate)^(Expense!HP199-1))/12</f>
        <v>0</v>
      </c>
      <c r="HQ265" s="205">
        <f>IF(OR(HQ201&lt;Opening,HQ201&gt;Exit),0,Other_Owners_Expense_CNY*(1+Other_Owners_Expense_GrowthRate)^(Expense!HQ199-1))/12</f>
        <v>0</v>
      </c>
      <c r="HR265" s="205">
        <f>IF(OR(HR201&lt;Opening,HR201&gt;Exit),0,Other_Owners_Expense_CNY*(1+Other_Owners_Expense_GrowthRate)^(Expense!HR199-1))/12</f>
        <v>0</v>
      </c>
      <c r="HS265" s="205">
        <f>IF(OR(HS201&lt;Opening,HS201&gt;Exit),0,Other_Owners_Expense_CNY*(1+Other_Owners_Expense_GrowthRate)^(Expense!HS199-1))/12</f>
        <v>0</v>
      </c>
      <c r="HT265" s="205">
        <f>IF(OR(HT201&lt;Opening,HT201&gt;Exit),0,Other_Owners_Expense_CNY*(1+Other_Owners_Expense_GrowthRate)^(Expense!HT199-1))/12</f>
        <v>0</v>
      </c>
      <c r="HU265" s="205">
        <f>IF(OR(HU201&lt;Opening,HU201&gt;Exit),0,Other_Owners_Expense_CNY*(1+Other_Owners_Expense_GrowthRate)^(Expense!HU199-1))/12</f>
        <v>0</v>
      </c>
      <c r="HV265" s="205">
        <f>IF(OR(HV201&lt;Opening,HV201&gt;Exit),0,Other_Owners_Expense_CNY*(1+Other_Owners_Expense_GrowthRate)^(Expense!HV199-1))/12</f>
        <v>0</v>
      </c>
      <c r="HW265" s="205">
        <f>IF(OR(HW201&lt;Opening,HW201&gt;Exit),0,Other_Owners_Expense_CNY*(1+Other_Owners_Expense_GrowthRate)^(Expense!HW199-1))/12</f>
        <v>0</v>
      </c>
      <c r="HX265" s="205">
        <f>IF(OR(HX201&lt;Opening,HX201&gt;Exit),0,Other_Owners_Expense_CNY*(1+Other_Owners_Expense_GrowthRate)^(Expense!HX199-1))/12</f>
        <v>0</v>
      </c>
      <c r="HY265" s="205">
        <f>IF(OR(HY201&lt;Opening,HY201&gt;Exit),0,Other_Owners_Expense_CNY*(1+Other_Owners_Expense_GrowthRate)^(Expense!HY199-1))/12</f>
        <v>0</v>
      </c>
      <c r="HZ265" s="205">
        <f>IF(OR(HZ201&lt;Opening,HZ201&gt;Exit),0,Other_Owners_Expense_CNY*(1+Other_Owners_Expense_GrowthRate)^(Expense!HZ199-1))/12</f>
        <v>0</v>
      </c>
      <c r="IA265" s="205">
        <f>IF(OR(IA201&lt;Opening,IA201&gt;Exit),0,Other_Owners_Expense_CNY*(1+Other_Owners_Expense_GrowthRate)^(Expense!IA199-1))/12</f>
        <v>0</v>
      </c>
      <c r="IB265" s="205">
        <f>IF(OR(IB201&lt;Opening,IB201&gt;Exit),0,Other_Owners_Expense_CNY*(1+Other_Owners_Expense_GrowthRate)^(Expense!IB199-1))/12</f>
        <v>0</v>
      </c>
      <c r="IC265" s="205">
        <f>IF(OR(IC201&lt;Opening,IC201&gt;Exit),0,Other_Owners_Expense_CNY*(1+Other_Owners_Expense_GrowthRate)^(Expense!IC199-1))/12</f>
        <v>0</v>
      </c>
      <c r="ID265" s="205">
        <f>IF(OR(ID201&lt;Opening,ID201&gt;Exit),0,Other_Owners_Expense_CNY*(1+Other_Owners_Expense_GrowthRate)^(Expense!ID199-1))/12</f>
        <v>0</v>
      </c>
      <c r="IE265" s="205">
        <f>IF(OR(IE201&lt;Opening,IE201&gt;Exit),0,Other_Owners_Expense_CNY*(1+Other_Owners_Expense_GrowthRate)^(Expense!IE199-1))/12</f>
        <v>0</v>
      </c>
      <c r="IF265" s="205">
        <f>IF(OR(IF201&lt;Opening,IF201&gt;Exit),0,Other_Owners_Expense_CNY*(1+Other_Owners_Expense_GrowthRate)^(Expense!IF199-1))/12</f>
        <v>0</v>
      </c>
      <c r="IG265" s="205">
        <f>IF(OR(IG201&lt;Opening,IG201&gt;Exit),0,Other_Owners_Expense_CNY*(1+Other_Owners_Expense_GrowthRate)^(Expense!IG199-1))/12</f>
        <v>0</v>
      </c>
      <c r="IH265" s="205">
        <f>IF(OR(IH201&lt;Opening,IH201&gt;Exit),0,Other_Owners_Expense_CNY*(1+Other_Owners_Expense_GrowthRate)^(Expense!IH199-1))/12</f>
        <v>0</v>
      </c>
      <c r="II265" s="205">
        <f>IF(OR(II201&lt;Opening,II201&gt;Exit),0,Other_Owners_Expense_CNY*(1+Other_Owners_Expense_GrowthRate)^(Expense!II199-1))/12</f>
        <v>0</v>
      </c>
      <c r="IJ265" s="205">
        <f>IF(OR(IJ201&lt;Opening,IJ201&gt;Exit),0,Other_Owners_Expense_CNY*(1+Other_Owners_Expense_GrowthRate)^(Expense!IJ199-1))/12</f>
        <v>0</v>
      </c>
      <c r="IK265" s="205">
        <f>IF(OR(IK201&lt;Opening,IK201&gt;Exit),0,Other_Owners_Expense_CNY*(1+Other_Owners_Expense_GrowthRate)^(Expense!IK199-1))/12</f>
        <v>0</v>
      </c>
      <c r="IL265" s="205">
        <f>IF(OR(IL201&lt;Opening,IL201&gt;Exit),0,Other_Owners_Expense_CNY*(1+Other_Owners_Expense_GrowthRate)^(Expense!IL199-1))/12</f>
        <v>0</v>
      </c>
      <c r="IM265" s="205">
        <f>IF(OR(IM201&lt;Opening,IM201&gt;Exit),0,Other_Owners_Expense_CNY*(1+Other_Owners_Expense_GrowthRate)^(Expense!IM199-1))/12</f>
        <v>0</v>
      </c>
      <c r="IN265" s="205">
        <f>IF(OR(IN201&lt;Opening,IN201&gt;Exit),0,Other_Owners_Expense_CNY*(1+Other_Owners_Expense_GrowthRate)^(Expense!IN199-1))/12</f>
        <v>0</v>
      </c>
      <c r="IO265" s="205">
        <f>IF(OR(IO201&lt;Opening,IO201&gt;Exit),0,Other_Owners_Expense_CNY*(1+Other_Owners_Expense_GrowthRate)^(Expense!IO199-1))/12</f>
        <v>0</v>
      </c>
      <c r="IP265" s="205">
        <f>IF(OR(IP201&lt;Opening,IP201&gt;Exit),0,Other_Owners_Expense_CNY*(1+Other_Owners_Expense_GrowthRate)^(Expense!IP199-1))/12</f>
        <v>0</v>
      </c>
      <c r="IQ265" s="205">
        <f>IF(OR(IQ201&lt;Opening,IQ201&gt;Exit),0,Other_Owners_Expense_CNY*(1+Other_Owners_Expense_GrowthRate)^(Expense!IQ199-1))/12</f>
        <v>0</v>
      </c>
      <c r="IR265" s="205">
        <f>IF(OR(IR201&lt;Opening,IR201&gt;Exit),0,Other_Owners_Expense_CNY*(1+Other_Owners_Expense_GrowthRate)^(Expense!IR199-1))/12</f>
        <v>0</v>
      </c>
      <c r="IS265" s="205">
        <f>IF(OR(IS201&lt;Opening,IS201&gt;Exit),0,Other_Owners_Expense_CNY*(1+Other_Owners_Expense_GrowthRate)^(Expense!IS199-1))/12</f>
        <v>0</v>
      </c>
      <c r="IT265" s="205">
        <f>IF(OR(IT201&lt;Opening,IT201&gt;Exit),0,Other_Owners_Expense_CNY*(1+Other_Owners_Expense_GrowthRate)^(Expense!IT199-1))/12</f>
        <v>0</v>
      </c>
      <c r="IU265" s="205">
        <f>IF(OR(IU201&lt;Opening,IU201&gt;Exit),0,Other_Owners_Expense_CNY*(1+Other_Owners_Expense_GrowthRate)^(Expense!IU199-1))/12</f>
        <v>0</v>
      </c>
    </row>
    <row r="267" spans="1:255">
      <c r="A267" s="195"/>
      <c r="B267" s="210" t="s">
        <v>257</v>
      </c>
      <c r="C267" s="195"/>
      <c r="D267" s="196"/>
      <c r="E267" s="197">
        <f t="shared" ref="E267:BP267" si="2371">IF(OR(E201&lt;Opening,E201&gt;Exit),0,E205)*Capex</f>
        <v>0</v>
      </c>
      <c r="F267" s="197">
        <f t="shared" si="2371"/>
        <v>0</v>
      </c>
      <c r="G267" s="197">
        <f t="shared" si="2371"/>
        <v>0</v>
      </c>
      <c r="H267" s="197">
        <f t="shared" si="2371"/>
        <v>0</v>
      </c>
      <c r="I267" s="197">
        <f t="shared" si="2371"/>
        <v>0</v>
      </c>
      <c r="J267" s="197">
        <f t="shared" si="2371"/>
        <v>0</v>
      </c>
      <c r="K267" s="197">
        <f t="shared" si="2371"/>
        <v>0</v>
      </c>
      <c r="L267" s="197">
        <f t="shared" si="2371"/>
        <v>0</v>
      </c>
      <c r="M267" s="197">
        <f t="shared" si="2371"/>
        <v>0</v>
      </c>
      <c r="N267" s="197">
        <f t="shared" si="2371"/>
        <v>0</v>
      </c>
      <c r="O267" s="197">
        <f t="shared" si="2371"/>
        <v>0</v>
      </c>
      <c r="P267" s="197">
        <f t="shared" si="2371"/>
        <v>0</v>
      </c>
      <c r="Q267" s="197">
        <f t="shared" si="2371"/>
        <v>0</v>
      </c>
      <c r="R267" s="197">
        <f t="shared" si="2371"/>
        <v>0</v>
      </c>
      <c r="S267" s="197">
        <f t="shared" si="2371"/>
        <v>0</v>
      </c>
      <c r="T267" s="197">
        <f t="shared" si="2371"/>
        <v>0</v>
      </c>
      <c r="U267" s="197">
        <f t="shared" si="2371"/>
        <v>0</v>
      </c>
      <c r="V267" s="197">
        <f t="shared" si="2371"/>
        <v>0</v>
      </c>
      <c r="W267" s="197">
        <f t="shared" si="2371"/>
        <v>0</v>
      </c>
      <c r="X267" s="197">
        <f t="shared" si="2371"/>
        <v>0</v>
      </c>
      <c r="Y267" s="197">
        <f t="shared" si="2371"/>
        <v>0</v>
      </c>
      <c r="Z267" s="197">
        <f t="shared" si="2371"/>
        <v>0</v>
      </c>
      <c r="AA267" s="197">
        <f t="shared" si="2371"/>
        <v>0</v>
      </c>
      <c r="AB267" s="197">
        <f t="shared" si="2371"/>
        <v>0</v>
      </c>
      <c r="AC267" s="197">
        <f t="shared" si="2371"/>
        <v>0</v>
      </c>
      <c r="AD267" s="197">
        <f t="shared" si="2371"/>
        <v>0</v>
      </c>
      <c r="AE267" s="197">
        <f t="shared" si="2371"/>
        <v>0</v>
      </c>
      <c r="AF267" s="197">
        <f t="shared" si="2371"/>
        <v>0</v>
      </c>
      <c r="AG267" s="197">
        <f t="shared" si="2371"/>
        <v>0</v>
      </c>
      <c r="AH267" s="197">
        <f t="shared" si="2371"/>
        <v>0</v>
      </c>
      <c r="AI267" s="197">
        <f t="shared" si="2371"/>
        <v>0</v>
      </c>
      <c r="AJ267" s="197">
        <f t="shared" si="2371"/>
        <v>0</v>
      </c>
      <c r="AK267" s="197">
        <f t="shared" si="2371"/>
        <v>0</v>
      </c>
      <c r="AL267" s="197">
        <f t="shared" si="2371"/>
        <v>0</v>
      </c>
      <c r="AM267" s="197">
        <f t="shared" si="2371"/>
        <v>0</v>
      </c>
      <c r="AN267" s="197">
        <f t="shared" si="2371"/>
        <v>0</v>
      </c>
      <c r="AO267" s="197">
        <f t="shared" si="2371"/>
        <v>0</v>
      </c>
      <c r="AP267" s="197">
        <f t="shared" si="2371"/>
        <v>0</v>
      </c>
      <c r="AQ267" s="197">
        <f t="shared" si="2371"/>
        <v>0</v>
      </c>
      <c r="AR267" s="197">
        <f t="shared" si="2371"/>
        <v>0</v>
      </c>
      <c r="AS267" s="197">
        <f t="shared" si="2371"/>
        <v>0</v>
      </c>
      <c r="AT267" s="197">
        <f t="shared" si="2371"/>
        <v>0</v>
      </c>
      <c r="AU267" s="197">
        <f t="shared" si="2371"/>
        <v>0</v>
      </c>
      <c r="AV267" s="197">
        <f t="shared" si="2371"/>
        <v>0</v>
      </c>
      <c r="AW267" s="197">
        <f t="shared" si="2371"/>
        <v>0</v>
      </c>
      <c r="AX267" s="197">
        <f t="shared" si="2371"/>
        <v>0</v>
      </c>
      <c r="AY267" s="197">
        <f t="shared" si="2371"/>
        <v>0</v>
      </c>
      <c r="AZ267" s="197">
        <f t="shared" si="2371"/>
        <v>0</v>
      </c>
      <c r="BA267" s="197">
        <f t="shared" si="2371"/>
        <v>0</v>
      </c>
      <c r="BB267" s="197">
        <f t="shared" si="2371"/>
        <v>0</v>
      </c>
      <c r="BC267" s="197">
        <f t="shared" si="2371"/>
        <v>0</v>
      </c>
      <c r="BD267" s="197">
        <f t="shared" si="2371"/>
        <v>0</v>
      </c>
      <c r="BE267" s="197">
        <f t="shared" si="2371"/>
        <v>0</v>
      </c>
      <c r="BF267" s="197">
        <f t="shared" si="2371"/>
        <v>0</v>
      </c>
      <c r="BG267" s="197">
        <f t="shared" si="2371"/>
        <v>0</v>
      </c>
      <c r="BH267" s="197">
        <f t="shared" si="2371"/>
        <v>0</v>
      </c>
      <c r="BI267" s="197">
        <f t="shared" si="2371"/>
        <v>0</v>
      </c>
      <c r="BJ267" s="197">
        <f t="shared" si="2371"/>
        <v>0</v>
      </c>
      <c r="BK267" s="197">
        <f t="shared" si="2371"/>
        <v>0</v>
      </c>
      <c r="BL267" s="197">
        <f t="shared" si="2371"/>
        <v>0</v>
      </c>
      <c r="BM267" s="197">
        <f t="shared" si="2371"/>
        <v>0</v>
      </c>
      <c r="BN267" s="197">
        <f t="shared" si="2371"/>
        <v>0</v>
      </c>
      <c r="BO267" s="197">
        <f t="shared" si="2371"/>
        <v>0</v>
      </c>
      <c r="BP267" s="197">
        <f t="shared" si="2371"/>
        <v>0</v>
      </c>
      <c r="BQ267" s="197">
        <f t="shared" ref="BQ267:EB267" si="2372">IF(OR(BQ201&lt;Opening,BQ201&gt;Exit),0,BQ205)*Capex</f>
        <v>0</v>
      </c>
      <c r="BR267" s="197">
        <f t="shared" si="2372"/>
        <v>0</v>
      </c>
      <c r="BS267" s="197">
        <f t="shared" si="2372"/>
        <v>0</v>
      </c>
      <c r="BT267" s="197">
        <f t="shared" si="2372"/>
        <v>0</v>
      </c>
      <c r="BU267" s="197">
        <f t="shared" si="2372"/>
        <v>0</v>
      </c>
      <c r="BV267" s="197">
        <f t="shared" si="2372"/>
        <v>0</v>
      </c>
      <c r="BW267" s="197">
        <f t="shared" si="2372"/>
        <v>0</v>
      </c>
      <c r="BX267" s="197">
        <f t="shared" si="2372"/>
        <v>0</v>
      </c>
      <c r="BY267" s="197">
        <f t="shared" si="2372"/>
        <v>0</v>
      </c>
      <c r="BZ267" s="197">
        <f t="shared" si="2372"/>
        <v>0</v>
      </c>
      <c r="CA267" s="197">
        <f t="shared" ca="1" si="2372"/>
        <v>-1.3969838619232177E-11</v>
      </c>
      <c r="CB267" s="197">
        <f t="shared" ca="1" si="2372"/>
        <v>1757.2164179104427</v>
      </c>
      <c r="CC267" s="197">
        <f t="shared" ca="1" si="2372"/>
        <v>3826.8268656716405</v>
      </c>
      <c r="CD267" s="197">
        <f t="shared" ca="1" si="2372"/>
        <v>8820.2718805970071</v>
      </c>
      <c r="CE267" s="197">
        <f t="shared" ca="1" si="2372"/>
        <v>24541.501432835819</v>
      </c>
      <c r="CF267" s="197">
        <f t="shared" ca="1" si="2372"/>
        <v>23676.517074626863</v>
      </c>
      <c r="CG267" s="197">
        <f t="shared" ca="1" si="2372"/>
        <v>23525.040680597009</v>
      </c>
      <c r="CH267" s="197">
        <f t="shared" ca="1" si="2372"/>
        <v>26219.890423880592</v>
      </c>
      <c r="CI267" s="197">
        <f t="shared" ca="1" si="2372"/>
        <v>26533.464608955226</v>
      </c>
      <c r="CJ267" s="197">
        <f t="shared" ca="1" si="2372"/>
        <v>26847.03879402985</v>
      </c>
      <c r="CK267" s="197">
        <f t="shared" ca="1" si="2372"/>
        <v>38823.323426865667</v>
      </c>
      <c r="CL267" s="197">
        <f t="shared" ca="1" si="2372"/>
        <v>39136.897611940294</v>
      </c>
      <c r="CM267" s="197">
        <f t="shared" ca="1" si="2372"/>
        <v>40007.707771701491</v>
      </c>
      <c r="CN267" s="197">
        <f t="shared" ca="1" si="2372"/>
        <v>41329.376102686569</v>
      </c>
      <c r="CO267" s="197">
        <f t="shared" ca="1" si="2372"/>
        <v>41603.040562029855</v>
      </c>
      <c r="CP267" s="197">
        <f t="shared" ca="1" si="2372"/>
        <v>41811.402173373135</v>
      </c>
      <c r="CQ267" s="197">
        <f t="shared" ca="1" si="2372"/>
        <v>41811.402173373135</v>
      </c>
      <c r="CR267" s="197">
        <f t="shared" ca="1" si="2372"/>
        <v>41811.402173373135</v>
      </c>
      <c r="CS267" s="197">
        <f t="shared" ca="1" si="2372"/>
        <v>41811.402173373135</v>
      </c>
      <c r="CT267" s="197">
        <f t="shared" ca="1" si="2372"/>
        <v>41811.402173373135</v>
      </c>
      <c r="CU267" s="197">
        <f t="shared" ca="1" si="2372"/>
        <v>41811.402173373135</v>
      </c>
      <c r="CV267" s="197">
        <f t="shared" ca="1" si="2372"/>
        <v>41811.402173373135</v>
      </c>
      <c r="CW267" s="197">
        <f t="shared" ca="1" si="2372"/>
        <v>41811.402173373135</v>
      </c>
      <c r="CX267" s="197">
        <f t="shared" ca="1" si="2372"/>
        <v>41811.402173373135</v>
      </c>
      <c r="CY267" s="197">
        <f t="shared" ca="1" si="2372"/>
        <v>40565.827936037007</v>
      </c>
      <c r="CZ267" s="197">
        <f t="shared" ca="1" si="2372"/>
        <v>41883.213084544477</v>
      </c>
      <c r="DA267" s="197">
        <f t="shared" ca="1" si="2372"/>
        <v>43723.370117380291</v>
      </c>
      <c r="DB267" s="197">
        <f t="shared" ca="1" si="2372"/>
        <v>43793.897193220299</v>
      </c>
      <c r="DC267" s="197">
        <f t="shared" ca="1" si="2372"/>
        <v>44012.676885130742</v>
      </c>
      <c r="DD267" s="197">
        <f t="shared" ca="1" si="2372"/>
        <v>44012.676885130742</v>
      </c>
      <c r="DE267" s="197">
        <f t="shared" ca="1" si="2372"/>
        <v>44012.676885130742</v>
      </c>
      <c r="DF267" s="197">
        <f t="shared" ca="1" si="2372"/>
        <v>44012.676885130742</v>
      </c>
      <c r="DG267" s="197">
        <f t="shared" ca="1" si="2372"/>
        <v>44012.676885130742</v>
      </c>
      <c r="DH267" s="197">
        <f t="shared" ca="1" si="2372"/>
        <v>44012.676885130742</v>
      </c>
      <c r="DI267" s="197">
        <f t="shared" ca="1" si="2372"/>
        <v>44012.676885130742</v>
      </c>
      <c r="DJ267" s="197">
        <f t="shared" ca="1" si="2372"/>
        <v>44012.676885130742</v>
      </c>
      <c r="DK267" s="197">
        <f t="shared" ca="1" si="2372"/>
        <v>41138.875031657917</v>
      </c>
      <c r="DL267" s="197">
        <f t="shared" ca="1" si="2372"/>
        <v>42522.129437590753</v>
      </c>
      <c r="DM267" s="197">
        <f t="shared" ca="1" si="2372"/>
        <v>42522.129437590753</v>
      </c>
      <c r="DN267" s="197">
        <f t="shared" ca="1" si="2372"/>
        <v>46076.694059926747</v>
      </c>
      <c r="DO267" s="197">
        <f t="shared" ca="1" si="2372"/>
        <v>46306.412736432721</v>
      </c>
      <c r="DP267" s="197">
        <f t="shared" ca="1" si="2372"/>
        <v>46306.412736432721</v>
      </c>
      <c r="DQ267" s="197">
        <f t="shared" ca="1" si="2372"/>
        <v>46306.412736432721</v>
      </c>
      <c r="DR267" s="197">
        <f t="shared" ca="1" si="2372"/>
        <v>46306.412736432721</v>
      </c>
      <c r="DS267" s="197">
        <f t="shared" ca="1" si="2372"/>
        <v>46306.412736432721</v>
      </c>
      <c r="DT267" s="197">
        <f t="shared" ca="1" si="2372"/>
        <v>46306.412736432721</v>
      </c>
      <c r="DU267" s="197">
        <f t="shared" ca="1" si="2372"/>
        <v>46306.412736432721</v>
      </c>
      <c r="DV267" s="197">
        <f t="shared" ca="1" si="2372"/>
        <v>46306.412736432721</v>
      </c>
      <c r="DW267" s="197">
        <f t="shared" ca="1" si="2372"/>
        <v>33239.740603866761</v>
      </c>
      <c r="DX267" s="197">
        <f t="shared" ca="1" si="2372"/>
        <v>34692.157730096245</v>
      </c>
      <c r="DY267" s="197">
        <f t="shared" ca="1" si="2372"/>
        <v>36817.53910302162</v>
      </c>
      <c r="DZ267" s="197">
        <f t="shared" ca="1" si="2372"/>
        <v>42772.178563514019</v>
      </c>
      <c r="EA267" s="197">
        <f t="shared" ca="1" si="2372"/>
        <v>48566.862616001294</v>
      </c>
      <c r="EB267" s="197">
        <f t="shared" ca="1" si="2372"/>
        <v>48566.862616001294</v>
      </c>
      <c r="EC267" s="197">
        <f t="shared" ref="EC267:GN267" ca="1" si="2373">IF(OR(EC201&lt;Opening,EC201&gt;Exit),0,EC205)*Capex</f>
        <v>48566.862616001294</v>
      </c>
      <c r="ED267" s="197">
        <f t="shared" ca="1" si="2373"/>
        <v>48566.862616001294</v>
      </c>
      <c r="EE267" s="197">
        <f t="shared" ca="1" si="2373"/>
        <v>48566.862616001294</v>
      </c>
      <c r="EF267" s="197">
        <f t="shared" ca="1" si="2373"/>
        <v>48566.862616001294</v>
      </c>
      <c r="EG267" s="197">
        <f t="shared" ca="1" si="2373"/>
        <v>48566.862616001294</v>
      </c>
      <c r="EH267" s="197">
        <f t="shared" ca="1" si="2373"/>
        <v>48566.862616001294</v>
      </c>
      <c r="EI267" s="197">
        <f t="shared" ca="1" si="2373"/>
        <v>49431.246638258141</v>
      </c>
      <c r="EJ267" s="197">
        <f t="shared" ca="1" si="2373"/>
        <v>50956.284620799088</v>
      </c>
      <c r="EK267" s="197">
        <f t="shared" ca="1" si="2373"/>
        <v>50956.284620799088</v>
      </c>
      <c r="EL267" s="197">
        <f t="shared" ca="1" si="2373"/>
        <v>50956.284620799088</v>
      </c>
      <c r="EM267" s="197">
        <f t="shared" ca="1" si="2373"/>
        <v>50956.284620799088</v>
      </c>
      <c r="EN267" s="197">
        <f t="shared" ca="1" si="2373"/>
        <v>50956.284620799088</v>
      </c>
      <c r="EO267" s="197">
        <f t="shared" ca="1" si="2373"/>
        <v>50956.284620799088</v>
      </c>
      <c r="EP267" s="197">
        <f t="shared" ca="1" si="2373"/>
        <v>50956.284620799088</v>
      </c>
      <c r="EQ267" s="197">
        <f t="shared" ca="1" si="2373"/>
        <v>50956.284620799088</v>
      </c>
      <c r="ER267" s="197">
        <f t="shared" ca="1" si="2373"/>
        <v>50956.284620799088</v>
      </c>
      <c r="ES267" s="197">
        <f t="shared" ca="1" si="2373"/>
        <v>50956.284620799088</v>
      </c>
      <c r="ET267" s="197">
        <f t="shared" ca="1" si="2373"/>
        <v>50956.284620799088</v>
      </c>
      <c r="EU267" s="197">
        <f t="shared" ca="1" si="2373"/>
        <v>44733.679971902704</v>
      </c>
      <c r="EV267" s="197">
        <f t="shared" ca="1" si="2373"/>
        <v>46334.969853570707</v>
      </c>
      <c r="EW267" s="197">
        <f t="shared" ca="1" si="2373"/>
        <v>48789.785339299517</v>
      </c>
      <c r="EX267" s="197">
        <f t="shared" ca="1" si="2373"/>
        <v>53052.437007227949</v>
      </c>
      <c r="EY267" s="197">
        <f t="shared" si="2373"/>
        <v>0</v>
      </c>
      <c r="EZ267" s="197">
        <f t="shared" si="2373"/>
        <v>0</v>
      </c>
      <c r="FA267" s="197">
        <f t="shared" si="2373"/>
        <v>0</v>
      </c>
      <c r="FB267" s="197">
        <f t="shared" si="2373"/>
        <v>0</v>
      </c>
      <c r="FC267" s="197">
        <f t="shared" si="2373"/>
        <v>0</v>
      </c>
      <c r="FD267" s="197">
        <f t="shared" si="2373"/>
        <v>0</v>
      </c>
      <c r="FE267" s="197">
        <f t="shared" si="2373"/>
        <v>0</v>
      </c>
      <c r="FF267" s="197">
        <f t="shared" si="2373"/>
        <v>0</v>
      </c>
      <c r="FG267" s="197">
        <f t="shared" si="2373"/>
        <v>0</v>
      </c>
      <c r="FH267" s="197">
        <f t="shared" si="2373"/>
        <v>0</v>
      </c>
      <c r="FI267" s="197">
        <f t="shared" si="2373"/>
        <v>0</v>
      </c>
      <c r="FJ267" s="197">
        <f t="shared" si="2373"/>
        <v>0</v>
      </c>
      <c r="FK267" s="197">
        <f t="shared" si="2373"/>
        <v>0</v>
      </c>
      <c r="FL267" s="197">
        <f t="shared" si="2373"/>
        <v>0</v>
      </c>
      <c r="FM267" s="197">
        <f t="shared" si="2373"/>
        <v>0</v>
      </c>
      <c r="FN267" s="197">
        <f t="shared" si="2373"/>
        <v>0</v>
      </c>
      <c r="FO267" s="197">
        <f t="shared" si="2373"/>
        <v>0</v>
      </c>
      <c r="FP267" s="197">
        <f t="shared" si="2373"/>
        <v>0</v>
      </c>
      <c r="FQ267" s="197">
        <f t="shared" si="2373"/>
        <v>0</v>
      </c>
      <c r="FR267" s="197">
        <f t="shared" si="2373"/>
        <v>0</v>
      </c>
      <c r="FS267" s="197">
        <f t="shared" si="2373"/>
        <v>0</v>
      </c>
      <c r="FT267" s="197">
        <f t="shared" si="2373"/>
        <v>0</v>
      </c>
      <c r="FU267" s="197">
        <f t="shared" si="2373"/>
        <v>0</v>
      </c>
      <c r="FV267" s="197">
        <f t="shared" si="2373"/>
        <v>0</v>
      </c>
      <c r="FW267" s="197">
        <f t="shared" si="2373"/>
        <v>0</v>
      </c>
      <c r="FX267" s="197">
        <f t="shared" si="2373"/>
        <v>0</v>
      </c>
      <c r="FY267" s="197">
        <f t="shared" si="2373"/>
        <v>0</v>
      </c>
      <c r="FZ267" s="197">
        <f t="shared" si="2373"/>
        <v>0</v>
      </c>
      <c r="GA267" s="197">
        <f t="shared" si="2373"/>
        <v>0</v>
      </c>
      <c r="GB267" s="197">
        <f t="shared" si="2373"/>
        <v>0</v>
      </c>
      <c r="GC267" s="197">
        <f t="shared" si="2373"/>
        <v>0</v>
      </c>
      <c r="GD267" s="197">
        <f t="shared" si="2373"/>
        <v>0</v>
      </c>
      <c r="GE267" s="197">
        <f t="shared" si="2373"/>
        <v>0</v>
      </c>
      <c r="GF267" s="197">
        <f t="shared" si="2373"/>
        <v>0</v>
      </c>
      <c r="GG267" s="197">
        <f t="shared" si="2373"/>
        <v>0</v>
      </c>
      <c r="GH267" s="197">
        <f t="shared" si="2373"/>
        <v>0</v>
      </c>
      <c r="GI267" s="197">
        <f t="shared" si="2373"/>
        <v>0</v>
      </c>
      <c r="GJ267" s="197">
        <f t="shared" si="2373"/>
        <v>0</v>
      </c>
      <c r="GK267" s="197">
        <f t="shared" si="2373"/>
        <v>0</v>
      </c>
      <c r="GL267" s="197">
        <f t="shared" si="2373"/>
        <v>0</v>
      </c>
      <c r="GM267" s="197">
        <f t="shared" si="2373"/>
        <v>0</v>
      </c>
      <c r="GN267" s="197">
        <f t="shared" si="2373"/>
        <v>0</v>
      </c>
      <c r="GO267" s="197">
        <f t="shared" ref="GO267:IU267" si="2374">IF(OR(GO201&lt;Opening,GO201&gt;Exit),0,GO205)*Capex</f>
        <v>0</v>
      </c>
      <c r="GP267" s="197">
        <f t="shared" si="2374"/>
        <v>0</v>
      </c>
      <c r="GQ267" s="197">
        <f t="shared" si="2374"/>
        <v>0</v>
      </c>
      <c r="GR267" s="197">
        <f t="shared" si="2374"/>
        <v>0</v>
      </c>
      <c r="GS267" s="197">
        <f t="shared" si="2374"/>
        <v>0</v>
      </c>
      <c r="GT267" s="197">
        <f t="shared" si="2374"/>
        <v>0</v>
      </c>
      <c r="GU267" s="197">
        <f t="shared" si="2374"/>
        <v>0</v>
      </c>
      <c r="GV267" s="197">
        <f t="shared" si="2374"/>
        <v>0</v>
      </c>
      <c r="GW267" s="197">
        <f t="shared" si="2374"/>
        <v>0</v>
      </c>
      <c r="GX267" s="197">
        <f t="shared" si="2374"/>
        <v>0</v>
      </c>
      <c r="GY267" s="197">
        <f t="shared" si="2374"/>
        <v>0</v>
      </c>
      <c r="GZ267" s="197">
        <f t="shared" si="2374"/>
        <v>0</v>
      </c>
      <c r="HA267" s="197">
        <f t="shared" si="2374"/>
        <v>0</v>
      </c>
      <c r="HB267" s="197">
        <f t="shared" si="2374"/>
        <v>0</v>
      </c>
      <c r="HC267" s="197">
        <f t="shared" si="2374"/>
        <v>0</v>
      </c>
      <c r="HD267" s="197">
        <f t="shared" si="2374"/>
        <v>0</v>
      </c>
      <c r="HE267" s="197">
        <f t="shared" si="2374"/>
        <v>0</v>
      </c>
      <c r="HF267" s="197">
        <f t="shared" si="2374"/>
        <v>0</v>
      </c>
      <c r="HG267" s="197">
        <f t="shared" si="2374"/>
        <v>0</v>
      </c>
      <c r="HH267" s="197">
        <f t="shared" si="2374"/>
        <v>0</v>
      </c>
      <c r="HI267" s="197">
        <f t="shared" si="2374"/>
        <v>0</v>
      </c>
      <c r="HJ267" s="197">
        <f t="shared" si="2374"/>
        <v>0</v>
      </c>
      <c r="HK267" s="197">
        <f t="shared" si="2374"/>
        <v>0</v>
      </c>
      <c r="HL267" s="197">
        <f t="shared" si="2374"/>
        <v>0</v>
      </c>
      <c r="HM267" s="197">
        <f t="shared" si="2374"/>
        <v>0</v>
      </c>
      <c r="HN267" s="197">
        <f t="shared" si="2374"/>
        <v>0</v>
      </c>
      <c r="HO267" s="197">
        <f t="shared" si="2374"/>
        <v>0</v>
      </c>
      <c r="HP267" s="197">
        <f t="shared" si="2374"/>
        <v>0</v>
      </c>
      <c r="HQ267" s="197">
        <f t="shared" si="2374"/>
        <v>0</v>
      </c>
      <c r="HR267" s="197">
        <f t="shared" si="2374"/>
        <v>0</v>
      </c>
      <c r="HS267" s="197">
        <f t="shared" si="2374"/>
        <v>0</v>
      </c>
      <c r="HT267" s="197">
        <f t="shared" si="2374"/>
        <v>0</v>
      </c>
      <c r="HU267" s="197">
        <f t="shared" si="2374"/>
        <v>0</v>
      </c>
      <c r="HV267" s="197">
        <f t="shared" si="2374"/>
        <v>0</v>
      </c>
      <c r="HW267" s="197">
        <f t="shared" si="2374"/>
        <v>0</v>
      </c>
      <c r="HX267" s="197">
        <f t="shared" si="2374"/>
        <v>0</v>
      </c>
      <c r="HY267" s="197">
        <f t="shared" si="2374"/>
        <v>0</v>
      </c>
      <c r="HZ267" s="197">
        <f t="shared" si="2374"/>
        <v>0</v>
      </c>
      <c r="IA267" s="197">
        <f t="shared" si="2374"/>
        <v>0</v>
      </c>
      <c r="IB267" s="197">
        <f t="shared" si="2374"/>
        <v>0</v>
      </c>
      <c r="IC267" s="197">
        <f t="shared" si="2374"/>
        <v>0</v>
      </c>
      <c r="ID267" s="197">
        <f t="shared" si="2374"/>
        <v>0</v>
      </c>
      <c r="IE267" s="197">
        <f t="shared" si="2374"/>
        <v>0</v>
      </c>
      <c r="IF267" s="197">
        <f t="shared" si="2374"/>
        <v>0</v>
      </c>
      <c r="IG267" s="197">
        <f t="shared" si="2374"/>
        <v>0</v>
      </c>
      <c r="IH267" s="197">
        <f t="shared" si="2374"/>
        <v>0</v>
      </c>
      <c r="II267" s="197">
        <f t="shared" si="2374"/>
        <v>0</v>
      </c>
      <c r="IJ267" s="197">
        <f t="shared" si="2374"/>
        <v>0</v>
      </c>
      <c r="IK267" s="197">
        <f t="shared" si="2374"/>
        <v>0</v>
      </c>
      <c r="IL267" s="197">
        <f t="shared" si="2374"/>
        <v>0</v>
      </c>
      <c r="IM267" s="197">
        <f t="shared" si="2374"/>
        <v>0</v>
      </c>
      <c r="IN267" s="197">
        <f t="shared" si="2374"/>
        <v>0</v>
      </c>
      <c r="IO267" s="197">
        <f t="shared" si="2374"/>
        <v>0</v>
      </c>
      <c r="IP267" s="197">
        <f t="shared" si="2374"/>
        <v>0</v>
      </c>
      <c r="IQ267" s="197">
        <f t="shared" si="2374"/>
        <v>0</v>
      </c>
      <c r="IR267" s="197">
        <f t="shared" si="2374"/>
        <v>0</v>
      </c>
      <c r="IS267" s="197">
        <f t="shared" si="2374"/>
        <v>0</v>
      </c>
      <c r="IT267" s="197">
        <f t="shared" si="2374"/>
        <v>0</v>
      </c>
      <c r="IU267" s="197">
        <f t="shared" si="2374"/>
        <v>0</v>
      </c>
    </row>
    <row r="268" spans="1:255">
      <c r="A268" s="195"/>
      <c r="B268" s="210" t="s">
        <v>258</v>
      </c>
      <c r="C268" s="195"/>
      <c r="D268" s="196"/>
      <c r="E268" s="197">
        <f t="shared" ref="E268:BP268" si="2375">IF(OR(E201&lt;Opening,E201&gt;Exit),0,E205+E206)*Capex</f>
        <v>0</v>
      </c>
      <c r="F268" s="197">
        <f t="shared" si="2375"/>
        <v>0</v>
      </c>
      <c r="G268" s="197">
        <f t="shared" si="2375"/>
        <v>0</v>
      </c>
      <c r="H268" s="197">
        <f t="shared" si="2375"/>
        <v>0</v>
      </c>
      <c r="I268" s="197">
        <f t="shared" si="2375"/>
        <v>0</v>
      </c>
      <c r="J268" s="197">
        <f t="shared" si="2375"/>
        <v>0</v>
      </c>
      <c r="K268" s="197">
        <f t="shared" si="2375"/>
        <v>0</v>
      </c>
      <c r="L268" s="197">
        <f t="shared" si="2375"/>
        <v>0</v>
      </c>
      <c r="M268" s="197">
        <f t="shared" si="2375"/>
        <v>0</v>
      </c>
      <c r="N268" s="197">
        <f t="shared" si="2375"/>
        <v>0</v>
      </c>
      <c r="O268" s="197">
        <f t="shared" si="2375"/>
        <v>0</v>
      </c>
      <c r="P268" s="197">
        <f t="shared" si="2375"/>
        <v>0</v>
      </c>
      <c r="Q268" s="197">
        <f t="shared" si="2375"/>
        <v>0</v>
      </c>
      <c r="R268" s="197">
        <f t="shared" si="2375"/>
        <v>0</v>
      </c>
      <c r="S268" s="197">
        <f t="shared" si="2375"/>
        <v>0</v>
      </c>
      <c r="T268" s="197">
        <f t="shared" si="2375"/>
        <v>0</v>
      </c>
      <c r="U268" s="197">
        <f t="shared" si="2375"/>
        <v>0</v>
      </c>
      <c r="V268" s="197">
        <f t="shared" si="2375"/>
        <v>0</v>
      </c>
      <c r="W268" s="197">
        <f t="shared" si="2375"/>
        <v>0</v>
      </c>
      <c r="X268" s="197">
        <f t="shared" si="2375"/>
        <v>0</v>
      </c>
      <c r="Y268" s="197">
        <f t="shared" si="2375"/>
        <v>0</v>
      </c>
      <c r="Z268" s="197">
        <f t="shared" si="2375"/>
        <v>0</v>
      </c>
      <c r="AA268" s="197">
        <f t="shared" si="2375"/>
        <v>0</v>
      </c>
      <c r="AB268" s="197">
        <f t="shared" si="2375"/>
        <v>0</v>
      </c>
      <c r="AC268" s="197">
        <f t="shared" si="2375"/>
        <v>0</v>
      </c>
      <c r="AD268" s="197">
        <f t="shared" si="2375"/>
        <v>0</v>
      </c>
      <c r="AE268" s="197">
        <f t="shared" si="2375"/>
        <v>0</v>
      </c>
      <c r="AF268" s="197">
        <f t="shared" si="2375"/>
        <v>0</v>
      </c>
      <c r="AG268" s="197">
        <f t="shared" si="2375"/>
        <v>0</v>
      </c>
      <c r="AH268" s="197">
        <f t="shared" si="2375"/>
        <v>0</v>
      </c>
      <c r="AI268" s="197">
        <f t="shared" si="2375"/>
        <v>0</v>
      </c>
      <c r="AJ268" s="197">
        <f t="shared" si="2375"/>
        <v>0</v>
      </c>
      <c r="AK268" s="197">
        <f t="shared" si="2375"/>
        <v>0</v>
      </c>
      <c r="AL268" s="197">
        <f t="shared" si="2375"/>
        <v>0</v>
      </c>
      <c r="AM268" s="197">
        <f t="shared" si="2375"/>
        <v>0</v>
      </c>
      <c r="AN268" s="197">
        <f t="shared" si="2375"/>
        <v>0</v>
      </c>
      <c r="AO268" s="197">
        <f t="shared" si="2375"/>
        <v>0</v>
      </c>
      <c r="AP268" s="197">
        <f t="shared" si="2375"/>
        <v>0</v>
      </c>
      <c r="AQ268" s="197">
        <f t="shared" si="2375"/>
        <v>0</v>
      </c>
      <c r="AR268" s="197">
        <f t="shared" si="2375"/>
        <v>0</v>
      </c>
      <c r="AS268" s="197">
        <f t="shared" si="2375"/>
        <v>0</v>
      </c>
      <c r="AT268" s="197">
        <f t="shared" si="2375"/>
        <v>0</v>
      </c>
      <c r="AU268" s="197">
        <f t="shared" si="2375"/>
        <v>0</v>
      </c>
      <c r="AV268" s="197">
        <f t="shared" si="2375"/>
        <v>0</v>
      </c>
      <c r="AW268" s="197">
        <f t="shared" si="2375"/>
        <v>0</v>
      </c>
      <c r="AX268" s="197">
        <f t="shared" si="2375"/>
        <v>0</v>
      </c>
      <c r="AY268" s="197">
        <f t="shared" si="2375"/>
        <v>0</v>
      </c>
      <c r="AZ268" s="197">
        <f t="shared" si="2375"/>
        <v>0</v>
      </c>
      <c r="BA268" s="197">
        <f t="shared" si="2375"/>
        <v>0</v>
      </c>
      <c r="BB268" s="197">
        <f t="shared" si="2375"/>
        <v>0</v>
      </c>
      <c r="BC268" s="197">
        <f t="shared" si="2375"/>
        <v>0</v>
      </c>
      <c r="BD268" s="197">
        <f t="shared" si="2375"/>
        <v>0</v>
      </c>
      <c r="BE268" s="197">
        <f t="shared" si="2375"/>
        <v>0</v>
      </c>
      <c r="BF268" s="197">
        <f t="shared" si="2375"/>
        <v>0</v>
      </c>
      <c r="BG268" s="197">
        <f t="shared" si="2375"/>
        <v>0</v>
      </c>
      <c r="BH268" s="197">
        <f t="shared" si="2375"/>
        <v>0</v>
      </c>
      <c r="BI268" s="197">
        <f t="shared" si="2375"/>
        <v>0</v>
      </c>
      <c r="BJ268" s="197">
        <f t="shared" si="2375"/>
        <v>0</v>
      </c>
      <c r="BK268" s="197">
        <f t="shared" si="2375"/>
        <v>0</v>
      </c>
      <c r="BL268" s="197">
        <f t="shared" si="2375"/>
        <v>0</v>
      </c>
      <c r="BM268" s="197">
        <f t="shared" si="2375"/>
        <v>0</v>
      </c>
      <c r="BN268" s="197">
        <f t="shared" si="2375"/>
        <v>0</v>
      </c>
      <c r="BO268" s="197">
        <f t="shared" si="2375"/>
        <v>0</v>
      </c>
      <c r="BP268" s="197">
        <f t="shared" si="2375"/>
        <v>0</v>
      </c>
      <c r="BQ268" s="197">
        <f t="shared" ref="BQ268:EB268" si="2376">IF(OR(BQ201&lt;Opening,BQ201&gt;Exit),0,BQ205+BQ206)*Capex</f>
        <v>0</v>
      </c>
      <c r="BR268" s="197">
        <f t="shared" si="2376"/>
        <v>0</v>
      </c>
      <c r="BS268" s="197">
        <f t="shared" si="2376"/>
        <v>0</v>
      </c>
      <c r="BT268" s="197">
        <f t="shared" si="2376"/>
        <v>0</v>
      </c>
      <c r="BU268" s="197">
        <f t="shared" si="2376"/>
        <v>0</v>
      </c>
      <c r="BV268" s="197">
        <f t="shared" si="2376"/>
        <v>0</v>
      </c>
      <c r="BW268" s="197">
        <f t="shared" si="2376"/>
        <v>0</v>
      </c>
      <c r="BX268" s="197">
        <f t="shared" si="2376"/>
        <v>0</v>
      </c>
      <c r="BY268" s="197">
        <f t="shared" si="2376"/>
        <v>0</v>
      </c>
      <c r="BZ268" s="197">
        <f t="shared" si="2376"/>
        <v>0</v>
      </c>
      <c r="CA268" s="197">
        <f t="shared" ca="1" si="2376"/>
        <v>-1.3969838619232177E-11</v>
      </c>
      <c r="CB268" s="197">
        <f t="shared" ca="1" si="2376"/>
        <v>1757.2164179104427</v>
      </c>
      <c r="CC268" s="197">
        <f t="shared" ca="1" si="2376"/>
        <v>3826.8268656716405</v>
      </c>
      <c r="CD268" s="197">
        <f t="shared" ca="1" si="2376"/>
        <v>8820.2718805970071</v>
      </c>
      <c r="CE268" s="197">
        <f t="shared" ca="1" si="2376"/>
        <v>24541.501432835819</v>
      </c>
      <c r="CF268" s="197">
        <f t="shared" ca="1" si="2376"/>
        <v>23676.517074626863</v>
      </c>
      <c r="CG268" s="197">
        <f t="shared" ca="1" si="2376"/>
        <v>23525.040680597009</v>
      </c>
      <c r="CH268" s="197">
        <f t="shared" ca="1" si="2376"/>
        <v>26219.890423880592</v>
      </c>
      <c r="CI268" s="197">
        <f t="shared" ca="1" si="2376"/>
        <v>26533.464608955226</v>
      </c>
      <c r="CJ268" s="197">
        <f t="shared" ca="1" si="2376"/>
        <v>26847.03879402985</v>
      </c>
      <c r="CK268" s="197">
        <f t="shared" ca="1" si="2376"/>
        <v>38823.323426865667</v>
      </c>
      <c r="CL268" s="197">
        <f t="shared" ca="1" si="2376"/>
        <v>39136.897611940294</v>
      </c>
      <c r="CM268" s="197">
        <f t="shared" ca="1" si="2376"/>
        <v>40007.707771701491</v>
      </c>
      <c r="CN268" s="197">
        <f t="shared" ca="1" si="2376"/>
        <v>41329.376102686569</v>
      </c>
      <c r="CO268" s="197">
        <f t="shared" ca="1" si="2376"/>
        <v>41603.040562029855</v>
      </c>
      <c r="CP268" s="197">
        <f t="shared" ca="1" si="2376"/>
        <v>41811.402173373135</v>
      </c>
      <c r="CQ268" s="197">
        <f t="shared" ca="1" si="2376"/>
        <v>41811.402173373135</v>
      </c>
      <c r="CR268" s="197">
        <f t="shared" ca="1" si="2376"/>
        <v>41811.402173373135</v>
      </c>
      <c r="CS268" s="197">
        <f t="shared" ca="1" si="2376"/>
        <v>41811.402173373135</v>
      </c>
      <c r="CT268" s="197">
        <f t="shared" ca="1" si="2376"/>
        <v>41811.402173373135</v>
      </c>
      <c r="CU268" s="197">
        <f t="shared" ca="1" si="2376"/>
        <v>41811.402173373135</v>
      </c>
      <c r="CV268" s="197">
        <f t="shared" ca="1" si="2376"/>
        <v>41811.402173373135</v>
      </c>
      <c r="CW268" s="197">
        <f t="shared" ca="1" si="2376"/>
        <v>41811.402173373135</v>
      </c>
      <c r="CX268" s="197">
        <f t="shared" ca="1" si="2376"/>
        <v>41811.402173373135</v>
      </c>
      <c r="CY268" s="197">
        <f t="shared" ca="1" si="2376"/>
        <v>40565.827936037007</v>
      </c>
      <c r="CZ268" s="197">
        <f t="shared" ca="1" si="2376"/>
        <v>41883.213084544477</v>
      </c>
      <c r="DA268" s="197">
        <f t="shared" ca="1" si="2376"/>
        <v>43723.370117380291</v>
      </c>
      <c r="DB268" s="197">
        <f t="shared" ca="1" si="2376"/>
        <v>43793.897193220299</v>
      </c>
      <c r="DC268" s="197">
        <f t="shared" ca="1" si="2376"/>
        <v>44012.676885130742</v>
      </c>
      <c r="DD268" s="197">
        <f t="shared" ca="1" si="2376"/>
        <v>44012.676885130742</v>
      </c>
      <c r="DE268" s="197">
        <f t="shared" ca="1" si="2376"/>
        <v>44012.676885130742</v>
      </c>
      <c r="DF268" s="197">
        <f t="shared" ca="1" si="2376"/>
        <v>44012.676885130742</v>
      </c>
      <c r="DG268" s="197">
        <f t="shared" ca="1" si="2376"/>
        <v>44012.676885130742</v>
      </c>
      <c r="DH268" s="197">
        <f t="shared" ca="1" si="2376"/>
        <v>44012.676885130742</v>
      </c>
      <c r="DI268" s="197">
        <f t="shared" ca="1" si="2376"/>
        <v>44012.676885130742</v>
      </c>
      <c r="DJ268" s="197">
        <f t="shared" ca="1" si="2376"/>
        <v>44012.676885130742</v>
      </c>
      <c r="DK268" s="197">
        <f t="shared" ca="1" si="2376"/>
        <v>41138.875031657917</v>
      </c>
      <c r="DL268" s="197">
        <f t="shared" ca="1" si="2376"/>
        <v>42522.129437590753</v>
      </c>
      <c r="DM268" s="197">
        <f t="shared" ca="1" si="2376"/>
        <v>42522.129437590753</v>
      </c>
      <c r="DN268" s="197">
        <f t="shared" ca="1" si="2376"/>
        <v>46076.694059926747</v>
      </c>
      <c r="DO268" s="197">
        <f t="shared" ca="1" si="2376"/>
        <v>46306.412736432721</v>
      </c>
      <c r="DP268" s="197">
        <f t="shared" ca="1" si="2376"/>
        <v>46306.412736432721</v>
      </c>
      <c r="DQ268" s="197">
        <f t="shared" ca="1" si="2376"/>
        <v>46306.412736432721</v>
      </c>
      <c r="DR268" s="197">
        <f t="shared" ca="1" si="2376"/>
        <v>46306.412736432721</v>
      </c>
      <c r="DS268" s="197">
        <f t="shared" ca="1" si="2376"/>
        <v>46306.412736432721</v>
      </c>
      <c r="DT268" s="197">
        <f t="shared" ca="1" si="2376"/>
        <v>46306.412736432721</v>
      </c>
      <c r="DU268" s="197">
        <f t="shared" ca="1" si="2376"/>
        <v>46306.412736432721</v>
      </c>
      <c r="DV268" s="197">
        <f t="shared" ca="1" si="2376"/>
        <v>46306.412736432721</v>
      </c>
      <c r="DW268" s="197">
        <f t="shared" ca="1" si="2376"/>
        <v>33239.740603866761</v>
      </c>
      <c r="DX268" s="197">
        <f t="shared" ca="1" si="2376"/>
        <v>34692.157730096245</v>
      </c>
      <c r="DY268" s="197">
        <f t="shared" ca="1" si="2376"/>
        <v>36817.53910302162</v>
      </c>
      <c r="DZ268" s="197">
        <f t="shared" ca="1" si="2376"/>
        <v>42772.178563514019</v>
      </c>
      <c r="EA268" s="197">
        <f t="shared" ca="1" si="2376"/>
        <v>48566.862616001294</v>
      </c>
      <c r="EB268" s="197">
        <f t="shared" ca="1" si="2376"/>
        <v>48566.862616001294</v>
      </c>
      <c r="EC268" s="197">
        <f t="shared" ref="EC268:GN268" ca="1" si="2377">IF(OR(EC201&lt;Opening,EC201&gt;Exit),0,EC205+EC206)*Capex</f>
        <v>48566.862616001294</v>
      </c>
      <c r="ED268" s="197">
        <f t="shared" ca="1" si="2377"/>
        <v>48566.862616001294</v>
      </c>
      <c r="EE268" s="197">
        <f t="shared" ca="1" si="2377"/>
        <v>48566.862616001294</v>
      </c>
      <c r="EF268" s="197">
        <f t="shared" ca="1" si="2377"/>
        <v>48566.862616001294</v>
      </c>
      <c r="EG268" s="197">
        <f t="shared" ca="1" si="2377"/>
        <v>48566.862616001294</v>
      </c>
      <c r="EH268" s="197">
        <f t="shared" ca="1" si="2377"/>
        <v>48566.862616001294</v>
      </c>
      <c r="EI268" s="197">
        <f t="shared" ca="1" si="2377"/>
        <v>49431.246638258141</v>
      </c>
      <c r="EJ268" s="197">
        <f t="shared" ca="1" si="2377"/>
        <v>50956.284620799088</v>
      </c>
      <c r="EK268" s="197">
        <f t="shared" ca="1" si="2377"/>
        <v>50956.284620799088</v>
      </c>
      <c r="EL268" s="197">
        <f t="shared" ca="1" si="2377"/>
        <v>50956.284620799088</v>
      </c>
      <c r="EM268" s="197">
        <f t="shared" ca="1" si="2377"/>
        <v>50956.284620799088</v>
      </c>
      <c r="EN268" s="197">
        <f t="shared" ca="1" si="2377"/>
        <v>50956.284620799088</v>
      </c>
      <c r="EO268" s="197">
        <f t="shared" ca="1" si="2377"/>
        <v>50956.284620799088</v>
      </c>
      <c r="EP268" s="197">
        <f t="shared" ca="1" si="2377"/>
        <v>50956.284620799088</v>
      </c>
      <c r="EQ268" s="197">
        <f t="shared" ca="1" si="2377"/>
        <v>50956.284620799088</v>
      </c>
      <c r="ER268" s="197">
        <f t="shared" ca="1" si="2377"/>
        <v>50956.284620799088</v>
      </c>
      <c r="ES268" s="197">
        <f t="shared" ca="1" si="2377"/>
        <v>50956.284620799088</v>
      </c>
      <c r="ET268" s="197">
        <f t="shared" ca="1" si="2377"/>
        <v>50956.284620799088</v>
      </c>
      <c r="EU268" s="197">
        <f t="shared" ca="1" si="2377"/>
        <v>44733.679971902704</v>
      </c>
      <c r="EV268" s="197">
        <f t="shared" ca="1" si="2377"/>
        <v>46334.969853570707</v>
      </c>
      <c r="EW268" s="197">
        <f t="shared" ca="1" si="2377"/>
        <v>63053.177339299516</v>
      </c>
      <c r="EX268" s="197">
        <f t="shared" ca="1" si="2377"/>
        <v>67315.829007227949</v>
      </c>
      <c r="EY268" s="197">
        <f t="shared" si="2377"/>
        <v>0</v>
      </c>
      <c r="EZ268" s="197">
        <f t="shared" si="2377"/>
        <v>0</v>
      </c>
      <c r="FA268" s="197">
        <f t="shared" si="2377"/>
        <v>0</v>
      </c>
      <c r="FB268" s="197">
        <f t="shared" si="2377"/>
        <v>0</v>
      </c>
      <c r="FC268" s="197">
        <f t="shared" si="2377"/>
        <v>0</v>
      </c>
      <c r="FD268" s="197">
        <f t="shared" si="2377"/>
        <v>0</v>
      </c>
      <c r="FE268" s="197">
        <f t="shared" si="2377"/>
        <v>0</v>
      </c>
      <c r="FF268" s="197">
        <f t="shared" si="2377"/>
        <v>0</v>
      </c>
      <c r="FG268" s="197">
        <f t="shared" si="2377"/>
        <v>0</v>
      </c>
      <c r="FH268" s="197">
        <f t="shared" si="2377"/>
        <v>0</v>
      </c>
      <c r="FI268" s="197">
        <f t="shared" si="2377"/>
        <v>0</v>
      </c>
      <c r="FJ268" s="197">
        <f t="shared" si="2377"/>
        <v>0</v>
      </c>
      <c r="FK268" s="197">
        <f t="shared" si="2377"/>
        <v>0</v>
      </c>
      <c r="FL268" s="197">
        <f t="shared" si="2377"/>
        <v>0</v>
      </c>
      <c r="FM268" s="197">
        <f t="shared" si="2377"/>
        <v>0</v>
      </c>
      <c r="FN268" s="197">
        <f t="shared" si="2377"/>
        <v>0</v>
      </c>
      <c r="FO268" s="197">
        <f t="shared" si="2377"/>
        <v>0</v>
      </c>
      <c r="FP268" s="197">
        <f t="shared" si="2377"/>
        <v>0</v>
      </c>
      <c r="FQ268" s="197">
        <f t="shared" si="2377"/>
        <v>0</v>
      </c>
      <c r="FR268" s="197">
        <f t="shared" si="2377"/>
        <v>0</v>
      </c>
      <c r="FS268" s="197">
        <f t="shared" si="2377"/>
        <v>0</v>
      </c>
      <c r="FT268" s="197">
        <f t="shared" si="2377"/>
        <v>0</v>
      </c>
      <c r="FU268" s="197">
        <f t="shared" si="2377"/>
        <v>0</v>
      </c>
      <c r="FV268" s="197">
        <f t="shared" si="2377"/>
        <v>0</v>
      </c>
      <c r="FW268" s="197">
        <f t="shared" si="2377"/>
        <v>0</v>
      </c>
      <c r="FX268" s="197">
        <f t="shared" si="2377"/>
        <v>0</v>
      </c>
      <c r="FY268" s="197">
        <f t="shared" si="2377"/>
        <v>0</v>
      </c>
      <c r="FZ268" s="197">
        <f t="shared" si="2377"/>
        <v>0</v>
      </c>
      <c r="GA268" s="197">
        <f t="shared" si="2377"/>
        <v>0</v>
      </c>
      <c r="GB268" s="197">
        <f t="shared" si="2377"/>
        <v>0</v>
      </c>
      <c r="GC268" s="197">
        <f t="shared" si="2377"/>
        <v>0</v>
      </c>
      <c r="GD268" s="197">
        <f t="shared" si="2377"/>
        <v>0</v>
      </c>
      <c r="GE268" s="197">
        <f t="shared" si="2377"/>
        <v>0</v>
      </c>
      <c r="GF268" s="197">
        <f t="shared" si="2377"/>
        <v>0</v>
      </c>
      <c r="GG268" s="197">
        <f t="shared" si="2377"/>
        <v>0</v>
      </c>
      <c r="GH268" s="197">
        <f t="shared" si="2377"/>
        <v>0</v>
      </c>
      <c r="GI268" s="197">
        <f t="shared" si="2377"/>
        <v>0</v>
      </c>
      <c r="GJ268" s="197">
        <f t="shared" si="2377"/>
        <v>0</v>
      </c>
      <c r="GK268" s="197">
        <f t="shared" si="2377"/>
        <v>0</v>
      </c>
      <c r="GL268" s="197">
        <f t="shared" si="2377"/>
        <v>0</v>
      </c>
      <c r="GM268" s="197">
        <f t="shared" si="2377"/>
        <v>0</v>
      </c>
      <c r="GN268" s="197">
        <f t="shared" si="2377"/>
        <v>0</v>
      </c>
      <c r="GO268" s="197">
        <f t="shared" ref="GO268:IU268" si="2378">IF(OR(GO201&lt;Opening,GO201&gt;Exit),0,GO205+GO206)*Capex</f>
        <v>0</v>
      </c>
      <c r="GP268" s="197">
        <f t="shared" si="2378"/>
        <v>0</v>
      </c>
      <c r="GQ268" s="197">
        <f t="shared" si="2378"/>
        <v>0</v>
      </c>
      <c r="GR268" s="197">
        <f t="shared" si="2378"/>
        <v>0</v>
      </c>
      <c r="GS268" s="197">
        <f t="shared" si="2378"/>
        <v>0</v>
      </c>
      <c r="GT268" s="197">
        <f t="shared" si="2378"/>
        <v>0</v>
      </c>
      <c r="GU268" s="197">
        <f t="shared" si="2378"/>
        <v>0</v>
      </c>
      <c r="GV268" s="197">
        <f t="shared" si="2378"/>
        <v>0</v>
      </c>
      <c r="GW268" s="197">
        <f t="shared" si="2378"/>
        <v>0</v>
      </c>
      <c r="GX268" s="197">
        <f t="shared" si="2378"/>
        <v>0</v>
      </c>
      <c r="GY268" s="197">
        <f t="shared" si="2378"/>
        <v>0</v>
      </c>
      <c r="GZ268" s="197">
        <f t="shared" si="2378"/>
        <v>0</v>
      </c>
      <c r="HA268" s="197">
        <f t="shared" si="2378"/>
        <v>0</v>
      </c>
      <c r="HB268" s="197">
        <f t="shared" si="2378"/>
        <v>0</v>
      </c>
      <c r="HC268" s="197">
        <f t="shared" si="2378"/>
        <v>0</v>
      </c>
      <c r="HD268" s="197">
        <f t="shared" si="2378"/>
        <v>0</v>
      </c>
      <c r="HE268" s="197">
        <f t="shared" si="2378"/>
        <v>0</v>
      </c>
      <c r="HF268" s="197">
        <f t="shared" si="2378"/>
        <v>0</v>
      </c>
      <c r="HG268" s="197">
        <f t="shared" si="2378"/>
        <v>0</v>
      </c>
      <c r="HH268" s="197">
        <f t="shared" si="2378"/>
        <v>0</v>
      </c>
      <c r="HI268" s="197">
        <f t="shared" si="2378"/>
        <v>0</v>
      </c>
      <c r="HJ268" s="197">
        <f t="shared" si="2378"/>
        <v>0</v>
      </c>
      <c r="HK268" s="197">
        <f t="shared" si="2378"/>
        <v>0</v>
      </c>
      <c r="HL268" s="197">
        <f t="shared" si="2378"/>
        <v>0</v>
      </c>
      <c r="HM268" s="197">
        <f t="shared" si="2378"/>
        <v>0</v>
      </c>
      <c r="HN268" s="197">
        <f t="shared" si="2378"/>
        <v>0</v>
      </c>
      <c r="HO268" s="197">
        <f t="shared" si="2378"/>
        <v>0</v>
      </c>
      <c r="HP268" s="197">
        <f t="shared" si="2378"/>
        <v>0</v>
      </c>
      <c r="HQ268" s="197">
        <f t="shared" si="2378"/>
        <v>0</v>
      </c>
      <c r="HR268" s="197">
        <f t="shared" si="2378"/>
        <v>0</v>
      </c>
      <c r="HS268" s="197">
        <f t="shared" si="2378"/>
        <v>0</v>
      </c>
      <c r="HT268" s="197">
        <f t="shared" si="2378"/>
        <v>0</v>
      </c>
      <c r="HU268" s="197">
        <f t="shared" si="2378"/>
        <v>0</v>
      </c>
      <c r="HV268" s="197">
        <f t="shared" si="2378"/>
        <v>0</v>
      </c>
      <c r="HW268" s="197">
        <f t="shared" si="2378"/>
        <v>0</v>
      </c>
      <c r="HX268" s="197">
        <f t="shared" si="2378"/>
        <v>0</v>
      </c>
      <c r="HY268" s="197">
        <f t="shared" si="2378"/>
        <v>0</v>
      </c>
      <c r="HZ268" s="197">
        <f t="shared" si="2378"/>
        <v>0</v>
      </c>
      <c r="IA268" s="197">
        <f t="shared" si="2378"/>
        <v>0</v>
      </c>
      <c r="IB268" s="197">
        <f t="shared" si="2378"/>
        <v>0</v>
      </c>
      <c r="IC268" s="197">
        <f t="shared" si="2378"/>
        <v>0</v>
      </c>
      <c r="ID268" s="197">
        <f t="shared" si="2378"/>
        <v>0</v>
      </c>
      <c r="IE268" s="197">
        <f t="shared" si="2378"/>
        <v>0</v>
      </c>
      <c r="IF268" s="197">
        <f t="shared" si="2378"/>
        <v>0</v>
      </c>
      <c r="IG268" s="197">
        <f t="shared" si="2378"/>
        <v>0</v>
      </c>
      <c r="IH268" s="197">
        <f t="shared" si="2378"/>
        <v>0</v>
      </c>
      <c r="II268" s="197">
        <f t="shared" si="2378"/>
        <v>0</v>
      </c>
      <c r="IJ268" s="197">
        <f t="shared" si="2378"/>
        <v>0</v>
      </c>
      <c r="IK268" s="197">
        <f t="shared" si="2378"/>
        <v>0</v>
      </c>
      <c r="IL268" s="197">
        <f t="shared" si="2378"/>
        <v>0</v>
      </c>
      <c r="IM268" s="197">
        <f t="shared" si="2378"/>
        <v>0</v>
      </c>
      <c r="IN268" s="197">
        <f t="shared" si="2378"/>
        <v>0</v>
      </c>
      <c r="IO268" s="197">
        <f t="shared" si="2378"/>
        <v>0</v>
      </c>
      <c r="IP268" s="197">
        <f t="shared" si="2378"/>
        <v>0</v>
      </c>
      <c r="IQ268" s="197">
        <f t="shared" si="2378"/>
        <v>0</v>
      </c>
      <c r="IR268" s="197">
        <f t="shared" si="2378"/>
        <v>0</v>
      </c>
      <c r="IS268" s="197">
        <f t="shared" si="2378"/>
        <v>0</v>
      </c>
      <c r="IT268" s="197">
        <f t="shared" si="2378"/>
        <v>0</v>
      </c>
      <c r="IU268" s="197">
        <f t="shared" si="2378"/>
        <v>0</v>
      </c>
    </row>
    <row r="269" spans="1:255">
      <c r="B269" s="210" t="s">
        <v>259</v>
      </c>
      <c r="D269" s="208"/>
      <c r="E269" s="205">
        <f t="shared" ref="E269:BP269" si="2379">IF(OR(E201&lt;Opening,E201&gt;Exit),0,E209)*Capex</f>
        <v>0</v>
      </c>
      <c r="F269" s="205">
        <f t="shared" si="2379"/>
        <v>0</v>
      </c>
      <c r="G269" s="205">
        <f t="shared" si="2379"/>
        <v>0</v>
      </c>
      <c r="H269" s="205">
        <f t="shared" si="2379"/>
        <v>0</v>
      </c>
      <c r="I269" s="205">
        <f t="shared" si="2379"/>
        <v>0</v>
      </c>
      <c r="J269" s="205">
        <f t="shared" si="2379"/>
        <v>0</v>
      </c>
      <c r="K269" s="205">
        <f t="shared" si="2379"/>
        <v>0</v>
      </c>
      <c r="L269" s="205">
        <f t="shared" si="2379"/>
        <v>0</v>
      </c>
      <c r="M269" s="205">
        <f t="shared" si="2379"/>
        <v>0</v>
      </c>
      <c r="N269" s="205">
        <f t="shared" si="2379"/>
        <v>0</v>
      </c>
      <c r="O269" s="205">
        <f t="shared" si="2379"/>
        <v>0</v>
      </c>
      <c r="P269" s="205">
        <f t="shared" si="2379"/>
        <v>0</v>
      </c>
      <c r="Q269" s="205">
        <f t="shared" si="2379"/>
        <v>0</v>
      </c>
      <c r="R269" s="205">
        <f t="shared" si="2379"/>
        <v>0</v>
      </c>
      <c r="S269" s="205">
        <f t="shared" si="2379"/>
        <v>0</v>
      </c>
      <c r="T269" s="205">
        <f t="shared" si="2379"/>
        <v>0</v>
      </c>
      <c r="U269" s="205">
        <f t="shared" si="2379"/>
        <v>0</v>
      </c>
      <c r="V269" s="205">
        <f t="shared" si="2379"/>
        <v>0</v>
      </c>
      <c r="W269" s="205">
        <f t="shared" si="2379"/>
        <v>0</v>
      </c>
      <c r="X269" s="205">
        <f t="shared" si="2379"/>
        <v>0</v>
      </c>
      <c r="Y269" s="205">
        <f t="shared" si="2379"/>
        <v>0</v>
      </c>
      <c r="Z269" s="205">
        <f t="shared" si="2379"/>
        <v>0</v>
      </c>
      <c r="AA269" s="205">
        <f t="shared" si="2379"/>
        <v>0</v>
      </c>
      <c r="AB269" s="205">
        <f t="shared" si="2379"/>
        <v>0</v>
      </c>
      <c r="AC269" s="205">
        <f t="shared" si="2379"/>
        <v>0</v>
      </c>
      <c r="AD269" s="205">
        <f t="shared" si="2379"/>
        <v>0</v>
      </c>
      <c r="AE269" s="205">
        <f t="shared" si="2379"/>
        <v>0</v>
      </c>
      <c r="AF269" s="205">
        <f t="shared" si="2379"/>
        <v>0</v>
      </c>
      <c r="AG269" s="205">
        <f t="shared" si="2379"/>
        <v>0</v>
      </c>
      <c r="AH269" s="205">
        <f t="shared" si="2379"/>
        <v>0</v>
      </c>
      <c r="AI269" s="205">
        <f t="shared" si="2379"/>
        <v>0</v>
      </c>
      <c r="AJ269" s="205">
        <f t="shared" si="2379"/>
        <v>0</v>
      </c>
      <c r="AK269" s="205">
        <f t="shared" si="2379"/>
        <v>0</v>
      </c>
      <c r="AL269" s="205">
        <f t="shared" si="2379"/>
        <v>0</v>
      </c>
      <c r="AM269" s="205">
        <f t="shared" si="2379"/>
        <v>0</v>
      </c>
      <c r="AN269" s="205">
        <f t="shared" si="2379"/>
        <v>0</v>
      </c>
      <c r="AO269" s="205">
        <f t="shared" si="2379"/>
        <v>0</v>
      </c>
      <c r="AP269" s="205">
        <f t="shared" si="2379"/>
        <v>0</v>
      </c>
      <c r="AQ269" s="205">
        <f t="shared" si="2379"/>
        <v>0</v>
      </c>
      <c r="AR269" s="205">
        <f t="shared" si="2379"/>
        <v>0</v>
      </c>
      <c r="AS269" s="205">
        <f t="shared" si="2379"/>
        <v>0</v>
      </c>
      <c r="AT269" s="205">
        <f t="shared" si="2379"/>
        <v>0</v>
      </c>
      <c r="AU269" s="205">
        <f t="shared" si="2379"/>
        <v>0</v>
      </c>
      <c r="AV269" s="205">
        <f t="shared" si="2379"/>
        <v>0</v>
      </c>
      <c r="AW269" s="205">
        <f t="shared" si="2379"/>
        <v>0</v>
      </c>
      <c r="AX269" s="205">
        <f t="shared" si="2379"/>
        <v>0</v>
      </c>
      <c r="AY269" s="205">
        <f t="shared" si="2379"/>
        <v>0</v>
      </c>
      <c r="AZ269" s="205">
        <f t="shared" si="2379"/>
        <v>0</v>
      </c>
      <c r="BA269" s="205">
        <f t="shared" si="2379"/>
        <v>0</v>
      </c>
      <c r="BB269" s="205">
        <f t="shared" si="2379"/>
        <v>0</v>
      </c>
      <c r="BC269" s="205">
        <f t="shared" si="2379"/>
        <v>0</v>
      </c>
      <c r="BD269" s="205">
        <f t="shared" si="2379"/>
        <v>0</v>
      </c>
      <c r="BE269" s="205">
        <f t="shared" si="2379"/>
        <v>0</v>
      </c>
      <c r="BF269" s="205">
        <f t="shared" si="2379"/>
        <v>0</v>
      </c>
      <c r="BG269" s="205">
        <f t="shared" si="2379"/>
        <v>0</v>
      </c>
      <c r="BH269" s="205">
        <f t="shared" si="2379"/>
        <v>0</v>
      </c>
      <c r="BI269" s="205">
        <f t="shared" si="2379"/>
        <v>0</v>
      </c>
      <c r="BJ269" s="205">
        <f t="shared" si="2379"/>
        <v>0</v>
      </c>
      <c r="BK269" s="205">
        <f t="shared" si="2379"/>
        <v>0</v>
      </c>
      <c r="BL269" s="205">
        <f t="shared" si="2379"/>
        <v>0</v>
      </c>
      <c r="BM269" s="205">
        <f t="shared" si="2379"/>
        <v>0</v>
      </c>
      <c r="BN269" s="205">
        <f t="shared" si="2379"/>
        <v>0</v>
      </c>
      <c r="BO269" s="205">
        <f t="shared" si="2379"/>
        <v>0</v>
      </c>
      <c r="BP269" s="205">
        <f t="shared" si="2379"/>
        <v>0</v>
      </c>
      <c r="BQ269" s="205">
        <f t="shared" ref="BQ269:EB269" si="2380">IF(OR(BQ201&lt;Opening,BQ201&gt;Exit),0,BQ209)*Capex</f>
        <v>0</v>
      </c>
      <c r="BR269" s="205">
        <f t="shared" si="2380"/>
        <v>0</v>
      </c>
      <c r="BS269" s="205">
        <f t="shared" si="2380"/>
        <v>0</v>
      </c>
      <c r="BT269" s="205">
        <f t="shared" si="2380"/>
        <v>0</v>
      </c>
      <c r="BU269" s="205">
        <f t="shared" si="2380"/>
        <v>0</v>
      </c>
      <c r="BV269" s="205">
        <f t="shared" si="2380"/>
        <v>0</v>
      </c>
      <c r="BW269" s="205">
        <f t="shared" si="2380"/>
        <v>0</v>
      </c>
      <c r="BX269" s="205">
        <f t="shared" si="2380"/>
        <v>0</v>
      </c>
      <c r="BY269" s="205">
        <f t="shared" si="2380"/>
        <v>0</v>
      </c>
      <c r="BZ269" s="205">
        <f t="shared" si="2380"/>
        <v>0</v>
      </c>
      <c r="CA269" s="205">
        <f t="shared" ca="1" si="2380"/>
        <v>26345.574399999987</v>
      </c>
      <c r="CB269" s="205">
        <f t="shared" ca="1" si="2380"/>
        <v>27812.592417910444</v>
      </c>
      <c r="CC269" s="205">
        <f t="shared" ca="1" si="2380"/>
        <v>29592.004465671638</v>
      </c>
      <c r="CD269" s="205">
        <f t="shared" ca="1" si="2380"/>
        <v>35339.96532059701</v>
      </c>
      <c r="CE269" s="205">
        <f t="shared" ca="1" si="2380"/>
        <v>51119.23455283582</v>
      </c>
      <c r="CF269" s="205">
        <f t="shared" ca="1" si="2380"/>
        <v>50312.289874626862</v>
      </c>
      <c r="CG269" s="205">
        <f t="shared" ca="1" si="2380"/>
        <v>50218.853160597013</v>
      </c>
      <c r="CH269" s="205">
        <f t="shared" ca="1" si="2380"/>
        <v>52971.742583880594</v>
      </c>
      <c r="CI269" s="205">
        <f t="shared" ca="1" si="2380"/>
        <v>53343.356448955223</v>
      </c>
      <c r="CJ269" s="205">
        <f t="shared" ca="1" si="2380"/>
        <v>53714.970314029844</v>
      </c>
      <c r="CK269" s="205">
        <f t="shared" ca="1" si="2380"/>
        <v>65749.294626865667</v>
      </c>
      <c r="CL269" s="205">
        <f t="shared" ca="1" si="2380"/>
        <v>66120.908491940296</v>
      </c>
      <c r="CM269" s="205">
        <f t="shared" ca="1" si="2380"/>
        <v>67281.973595701493</v>
      </c>
      <c r="CN269" s="205">
        <f t="shared" ca="1" si="2380"/>
        <v>68603.641926686571</v>
      </c>
      <c r="CO269" s="205">
        <f t="shared" ca="1" si="2380"/>
        <v>68877.306386029857</v>
      </c>
      <c r="CP269" s="205">
        <f t="shared" ca="1" si="2380"/>
        <v>69085.667997373137</v>
      </c>
      <c r="CQ269" s="205">
        <f t="shared" ca="1" si="2380"/>
        <v>69085.667997373137</v>
      </c>
      <c r="CR269" s="205">
        <f t="shared" ca="1" si="2380"/>
        <v>69085.667997373137</v>
      </c>
      <c r="CS269" s="205">
        <f t="shared" ca="1" si="2380"/>
        <v>69085.667997373137</v>
      </c>
      <c r="CT269" s="205">
        <f t="shared" ca="1" si="2380"/>
        <v>69085.667997373137</v>
      </c>
      <c r="CU269" s="205">
        <f t="shared" ca="1" si="2380"/>
        <v>69085.667997373137</v>
      </c>
      <c r="CV269" s="205">
        <f t="shared" ca="1" si="2380"/>
        <v>69085.667997373137</v>
      </c>
      <c r="CW269" s="205">
        <f t="shared" ca="1" si="2380"/>
        <v>69085.667997373137</v>
      </c>
      <c r="CX269" s="205">
        <f t="shared" ca="1" si="2380"/>
        <v>69085.667997373137</v>
      </c>
      <c r="CY269" s="205">
        <f t="shared" ca="1" si="2380"/>
        <v>68228.369278437007</v>
      </c>
      <c r="CZ269" s="205">
        <f t="shared" ca="1" si="2380"/>
        <v>69545.754426944477</v>
      </c>
      <c r="DA269" s="205">
        <f t="shared" ca="1" si="2380"/>
        <v>71385.911459780284</v>
      </c>
      <c r="DB269" s="205">
        <f t="shared" ca="1" si="2380"/>
        <v>71456.438535620298</v>
      </c>
      <c r="DC269" s="205">
        <f t="shared" ca="1" si="2380"/>
        <v>71675.218227530742</v>
      </c>
      <c r="DD269" s="205">
        <f t="shared" ca="1" si="2380"/>
        <v>71675.218227530742</v>
      </c>
      <c r="DE269" s="205">
        <f t="shared" ca="1" si="2380"/>
        <v>71675.218227530742</v>
      </c>
      <c r="DF269" s="205">
        <f t="shared" ca="1" si="2380"/>
        <v>71675.218227530742</v>
      </c>
      <c r="DG269" s="205">
        <f t="shared" ca="1" si="2380"/>
        <v>71675.218227530742</v>
      </c>
      <c r="DH269" s="205">
        <f t="shared" ca="1" si="2380"/>
        <v>71675.218227530742</v>
      </c>
      <c r="DI269" s="205">
        <f t="shared" ca="1" si="2380"/>
        <v>71675.218227530742</v>
      </c>
      <c r="DJ269" s="205">
        <f t="shared" ca="1" si="2380"/>
        <v>71675.218227530742</v>
      </c>
      <c r="DK269" s="205">
        <f t="shared" ca="1" si="2380"/>
        <v>69211.035168537914</v>
      </c>
      <c r="DL269" s="205">
        <f t="shared" ca="1" si="2380"/>
        <v>70594.289574470749</v>
      </c>
      <c r="DM269" s="205">
        <f t="shared" ca="1" si="2380"/>
        <v>70594.289574470749</v>
      </c>
      <c r="DN269" s="205">
        <f t="shared" ca="1" si="2380"/>
        <v>74148.854196806744</v>
      </c>
      <c r="DO269" s="205">
        <f t="shared" ca="1" si="2380"/>
        <v>74378.572873312718</v>
      </c>
      <c r="DP269" s="205">
        <f t="shared" ca="1" si="2380"/>
        <v>74378.572873312718</v>
      </c>
      <c r="DQ269" s="205">
        <f t="shared" ca="1" si="2380"/>
        <v>74378.572873312718</v>
      </c>
      <c r="DR269" s="205">
        <f t="shared" ca="1" si="2380"/>
        <v>74378.572873312718</v>
      </c>
      <c r="DS269" s="205">
        <f t="shared" ca="1" si="2380"/>
        <v>74378.572873312718</v>
      </c>
      <c r="DT269" s="205">
        <f t="shared" ca="1" si="2380"/>
        <v>74378.572873312718</v>
      </c>
      <c r="DU269" s="205">
        <f t="shared" ca="1" si="2380"/>
        <v>74378.572873312718</v>
      </c>
      <c r="DV269" s="205">
        <f t="shared" ca="1" si="2380"/>
        <v>74378.572873312718</v>
      </c>
      <c r="DW269" s="205">
        <f t="shared" ca="1" si="2380"/>
        <v>61744.047491782767</v>
      </c>
      <c r="DX269" s="205">
        <f t="shared" ca="1" si="2380"/>
        <v>63196.464618012244</v>
      </c>
      <c r="DY269" s="205">
        <f t="shared" ca="1" si="2380"/>
        <v>65321.845990937625</v>
      </c>
      <c r="DZ269" s="205">
        <f t="shared" ca="1" si="2380"/>
        <v>71276.485451430024</v>
      </c>
      <c r="EA269" s="205">
        <f t="shared" ca="1" si="2380"/>
        <v>77071.169503917292</v>
      </c>
      <c r="EB269" s="205">
        <f t="shared" ca="1" si="2380"/>
        <v>77071.169503917292</v>
      </c>
      <c r="EC269" s="205">
        <f t="shared" ref="EC269:GN269" ca="1" si="2381">IF(OR(EC201&lt;Opening,EC201&gt;Exit),0,EC209)*Capex</f>
        <v>77071.169503917292</v>
      </c>
      <c r="ED269" s="205">
        <f t="shared" ca="1" si="2381"/>
        <v>77071.169503917292</v>
      </c>
      <c r="EE269" s="205">
        <f t="shared" ca="1" si="2381"/>
        <v>77071.169503917292</v>
      </c>
      <c r="EF269" s="205">
        <f t="shared" ca="1" si="2381"/>
        <v>77071.169503917292</v>
      </c>
      <c r="EG269" s="205">
        <f t="shared" ca="1" si="2381"/>
        <v>77071.169503917292</v>
      </c>
      <c r="EH269" s="205">
        <f t="shared" ca="1" si="2381"/>
        <v>77071.169503917292</v>
      </c>
      <c r="EI269" s="205">
        <f t="shared" ca="1" si="2381"/>
        <v>78322.447546607058</v>
      </c>
      <c r="EJ269" s="205">
        <f t="shared" ca="1" si="2381"/>
        <v>79847.485529148005</v>
      </c>
      <c r="EK269" s="205">
        <f t="shared" ca="1" si="2381"/>
        <v>79847.485529148005</v>
      </c>
      <c r="EL269" s="205">
        <f t="shared" ca="1" si="2381"/>
        <v>79847.485529148005</v>
      </c>
      <c r="EM269" s="205">
        <f t="shared" ca="1" si="2381"/>
        <v>79847.485529148005</v>
      </c>
      <c r="EN269" s="205">
        <f t="shared" ca="1" si="2381"/>
        <v>79847.485529148005</v>
      </c>
      <c r="EO269" s="205">
        <f t="shared" ca="1" si="2381"/>
        <v>79847.485529148005</v>
      </c>
      <c r="EP269" s="205">
        <f t="shared" ca="1" si="2381"/>
        <v>79847.485529148005</v>
      </c>
      <c r="EQ269" s="205">
        <f t="shared" ca="1" si="2381"/>
        <v>79847.485529148005</v>
      </c>
      <c r="ER269" s="205">
        <f t="shared" ca="1" si="2381"/>
        <v>79847.485529148005</v>
      </c>
      <c r="ES269" s="205">
        <f t="shared" ca="1" si="2381"/>
        <v>79847.485529148005</v>
      </c>
      <c r="ET269" s="205">
        <f t="shared" ca="1" si="2381"/>
        <v>79847.485529148005</v>
      </c>
      <c r="EU269" s="205">
        <f t="shared" ca="1" si="2381"/>
        <v>74029.969961987314</v>
      </c>
      <c r="EV269" s="205">
        <f t="shared" ca="1" si="2381"/>
        <v>75631.259843655309</v>
      </c>
      <c r="EW269" s="205">
        <f t="shared" ca="1" si="2381"/>
        <v>92349.467329384133</v>
      </c>
      <c r="EX269" s="205">
        <f t="shared" ca="1" si="2381"/>
        <v>96612.118997312558</v>
      </c>
      <c r="EY269" s="205">
        <f t="shared" si="2381"/>
        <v>0</v>
      </c>
      <c r="EZ269" s="205">
        <f t="shared" si="2381"/>
        <v>0</v>
      </c>
      <c r="FA269" s="205">
        <f t="shared" si="2381"/>
        <v>0</v>
      </c>
      <c r="FB269" s="205">
        <f t="shared" si="2381"/>
        <v>0</v>
      </c>
      <c r="FC269" s="205">
        <f t="shared" si="2381"/>
        <v>0</v>
      </c>
      <c r="FD269" s="205">
        <f t="shared" si="2381"/>
        <v>0</v>
      </c>
      <c r="FE269" s="205">
        <f t="shared" si="2381"/>
        <v>0</v>
      </c>
      <c r="FF269" s="205">
        <f t="shared" si="2381"/>
        <v>0</v>
      </c>
      <c r="FG269" s="205">
        <f t="shared" si="2381"/>
        <v>0</v>
      </c>
      <c r="FH269" s="205">
        <f t="shared" si="2381"/>
        <v>0</v>
      </c>
      <c r="FI269" s="205">
        <f t="shared" si="2381"/>
        <v>0</v>
      </c>
      <c r="FJ269" s="205">
        <f t="shared" si="2381"/>
        <v>0</v>
      </c>
      <c r="FK269" s="205">
        <f t="shared" si="2381"/>
        <v>0</v>
      </c>
      <c r="FL269" s="205">
        <f t="shared" si="2381"/>
        <v>0</v>
      </c>
      <c r="FM269" s="205">
        <f t="shared" si="2381"/>
        <v>0</v>
      </c>
      <c r="FN269" s="205">
        <f t="shared" si="2381"/>
        <v>0</v>
      </c>
      <c r="FO269" s="205">
        <f t="shared" si="2381"/>
        <v>0</v>
      </c>
      <c r="FP269" s="205">
        <f t="shared" si="2381"/>
        <v>0</v>
      </c>
      <c r="FQ269" s="205">
        <f t="shared" si="2381"/>
        <v>0</v>
      </c>
      <c r="FR269" s="205">
        <f t="shared" si="2381"/>
        <v>0</v>
      </c>
      <c r="FS269" s="205">
        <f t="shared" si="2381"/>
        <v>0</v>
      </c>
      <c r="FT269" s="205">
        <f t="shared" si="2381"/>
        <v>0</v>
      </c>
      <c r="FU269" s="205">
        <f t="shared" si="2381"/>
        <v>0</v>
      </c>
      <c r="FV269" s="205">
        <f t="shared" si="2381"/>
        <v>0</v>
      </c>
      <c r="FW269" s="205">
        <f t="shared" si="2381"/>
        <v>0</v>
      </c>
      <c r="FX269" s="205">
        <f t="shared" si="2381"/>
        <v>0</v>
      </c>
      <c r="FY269" s="205">
        <f t="shared" si="2381"/>
        <v>0</v>
      </c>
      <c r="FZ269" s="205">
        <f t="shared" si="2381"/>
        <v>0</v>
      </c>
      <c r="GA269" s="205">
        <f t="shared" si="2381"/>
        <v>0</v>
      </c>
      <c r="GB269" s="205">
        <f t="shared" si="2381"/>
        <v>0</v>
      </c>
      <c r="GC269" s="205">
        <f t="shared" si="2381"/>
        <v>0</v>
      </c>
      <c r="GD269" s="205">
        <f t="shared" si="2381"/>
        <v>0</v>
      </c>
      <c r="GE269" s="205">
        <f t="shared" si="2381"/>
        <v>0</v>
      </c>
      <c r="GF269" s="205">
        <f t="shared" si="2381"/>
        <v>0</v>
      </c>
      <c r="GG269" s="205">
        <f t="shared" si="2381"/>
        <v>0</v>
      </c>
      <c r="GH269" s="205">
        <f t="shared" si="2381"/>
        <v>0</v>
      </c>
      <c r="GI269" s="205">
        <f t="shared" si="2381"/>
        <v>0</v>
      </c>
      <c r="GJ269" s="205">
        <f t="shared" si="2381"/>
        <v>0</v>
      </c>
      <c r="GK269" s="205">
        <f t="shared" si="2381"/>
        <v>0</v>
      </c>
      <c r="GL269" s="205">
        <f t="shared" si="2381"/>
        <v>0</v>
      </c>
      <c r="GM269" s="205">
        <f t="shared" si="2381"/>
        <v>0</v>
      </c>
      <c r="GN269" s="205">
        <f t="shared" si="2381"/>
        <v>0</v>
      </c>
      <c r="GO269" s="205">
        <f t="shared" ref="GO269:IU269" si="2382">IF(OR(GO201&lt;Opening,GO201&gt;Exit),0,GO209)*Capex</f>
        <v>0</v>
      </c>
      <c r="GP269" s="205">
        <f t="shared" si="2382"/>
        <v>0</v>
      </c>
      <c r="GQ269" s="205">
        <f t="shared" si="2382"/>
        <v>0</v>
      </c>
      <c r="GR269" s="205">
        <f t="shared" si="2382"/>
        <v>0</v>
      </c>
      <c r="GS269" s="205">
        <f t="shared" si="2382"/>
        <v>0</v>
      </c>
      <c r="GT269" s="205">
        <f t="shared" si="2382"/>
        <v>0</v>
      </c>
      <c r="GU269" s="205">
        <f t="shared" si="2382"/>
        <v>0</v>
      </c>
      <c r="GV269" s="205">
        <f t="shared" si="2382"/>
        <v>0</v>
      </c>
      <c r="GW269" s="205">
        <f t="shared" si="2382"/>
        <v>0</v>
      </c>
      <c r="GX269" s="205">
        <f t="shared" si="2382"/>
        <v>0</v>
      </c>
      <c r="GY269" s="205">
        <f t="shared" si="2382"/>
        <v>0</v>
      </c>
      <c r="GZ269" s="205">
        <f t="shared" si="2382"/>
        <v>0</v>
      </c>
      <c r="HA269" s="205">
        <f t="shared" si="2382"/>
        <v>0</v>
      </c>
      <c r="HB269" s="205">
        <f t="shared" si="2382"/>
        <v>0</v>
      </c>
      <c r="HC269" s="205">
        <f t="shared" si="2382"/>
        <v>0</v>
      </c>
      <c r="HD269" s="205">
        <f t="shared" si="2382"/>
        <v>0</v>
      </c>
      <c r="HE269" s="205">
        <f t="shared" si="2382"/>
        <v>0</v>
      </c>
      <c r="HF269" s="205">
        <f t="shared" si="2382"/>
        <v>0</v>
      </c>
      <c r="HG269" s="205">
        <f t="shared" si="2382"/>
        <v>0</v>
      </c>
      <c r="HH269" s="205">
        <f t="shared" si="2382"/>
        <v>0</v>
      </c>
      <c r="HI269" s="205">
        <f t="shared" si="2382"/>
        <v>0</v>
      </c>
      <c r="HJ269" s="205">
        <f t="shared" si="2382"/>
        <v>0</v>
      </c>
      <c r="HK269" s="205">
        <f t="shared" si="2382"/>
        <v>0</v>
      </c>
      <c r="HL269" s="205">
        <f t="shared" si="2382"/>
        <v>0</v>
      </c>
      <c r="HM269" s="205">
        <f t="shared" si="2382"/>
        <v>0</v>
      </c>
      <c r="HN269" s="205">
        <f t="shared" si="2382"/>
        <v>0</v>
      </c>
      <c r="HO269" s="205">
        <f t="shared" si="2382"/>
        <v>0</v>
      </c>
      <c r="HP269" s="205">
        <f t="shared" si="2382"/>
        <v>0</v>
      </c>
      <c r="HQ269" s="205">
        <f t="shared" si="2382"/>
        <v>0</v>
      </c>
      <c r="HR269" s="205">
        <f t="shared" si="2382"/>
        <v>0</v>
      </c>
      <c r="HS269" s="205">
        <f t="shared" si="2382"/>
        <v>0</v>
      </c>
      <c r="HT269" s="205">
        <f t="shared" si="2382"/>
        <v>0</v>
      </c>
      <c r="HU269" s="205">
        <f t="shared" si="2382"/>
        <v>0</v>
      </c>
      <c r="HV269" s="205">
        <f t="shared" si="2382"/>
        <v>0</v>
      </c>
      <c r="HW269" s="205">
        <f t="shared" si="2382"/>
        <v>0</v>
      </c>
      <c r="HX269" s="205">
        <f t="shared" si="2382"/>
        <v>0</v>
      </c>
      <c r="HY269" s="205">
        <f t="shared" si="2382"/>
        <v>0</v>
      </c>
      <c r="HZ269" s="205">
        <f t="shared" si="2382"/>
        <v>0</v>
      </c>
      <c r="IA269" s="205">
        <f t="shared" si="2382"/>
        <v>0</v>
      </c>
      <c r="IB269" s="205">
        <f t="shared" si="2382"/>
        <v>0</v>
      </c>
      <c r="IC269" s="205">
        <f t="shared" si="2382"/>
        <v>0</v>
      </c>
      <c r="ID269" s="205">
        <f t="shared" si="2382"/>
        <v>0</v>
      </c>
      <c r="IE269" s="205">
        <f t="shared" si="2382"/>
        <v>0</v>
      </c>
      <c r="IF269" s="205">
        <f t="shared" si="2382"/>
        <v>0</v>
      </c>
      <c r="IG269" s="205">
        <f t="shared" si="2382"/>
        <v>0</v>
      </c>
      <c r="IH269" s="205">
        <f t="shared" si="2382"/>
        <v>0</v>
      </c>
      <c r="II269" s="205">
        <f t="shared" si="2382"/>
        <v>0</v>
      </c>
      <c r="IJ269" s="205">
        <f t="shared" si="2382"/>
        <v>0</v>
      </c>
      <c r="IK269" s="205">
        <f t="shared" si="2382"/>
        <v>0</v>
      </c>
      <c r="IL269" s="205">
        <f t="shared" si="2382"/>
        <v>0</v>
      </c>
      <c r="IM269" s="205">
        <f t="shared" si="2382"/>
        <v>0</v>
      </c>
      <c r="IN269" s="205">
        <f t="shared" si="2382"/>
        <v>0</v>
      </c>
      <c r="IO269" s="205">
        <f t="shared" si="2382"/>
        <v>0</v>
      </c>
      <c r="IP269" s="205">
        <f t="shared" si="2382"/>
        <v>0</v>
      </c>
      <c r="IQ269" s="205">
        <f t="shared" si="2382"/>
        <v>0</v>
      </c>
      <c r="IR269" s="205">
        <f t="shared" si="2382"/>
        <v>0</v>
      </c>
      <c r="IS269" s="205">
        <f t="shared" si="2382"/>
        <v>0</v>
      </c>
      <c r="IT269" s="205">
        <f t="shared" si="2382"/>
        <v>0</v>
      </c>
      <c r="IU269" s="205">
        <f t="shared" si="2382"/>
        <v>0</v>
      </c>
    </row>
    <row r="270" spans="1:255">
      <c r="B270" s="200" t="s">
        <v>282</v>
      </c>
      <c r="D270" s="208"/>
      <c r="E270" s="205">
        <f t="shared" ref="E270" si="2383">IF(OR(E201&lt;Opening,E201&gt;Exit),0,Capex_1st*(1+Capex_GR)^(E199-1)/12)</f>
        <v>0</v>
      </c>
      <c r="F270" s="205">
        <f t="shared" ref="F270:BQ270" si="2384">IF(OR(F201&lt;Opening,F201&gt;Exit),0,Capex_1st*(1+Capex_GR)^(F199-1)/12)</f>
        <v>0</v>
      </c>
      <c r="G270" s="205">
        <f t="shared" si="2384"/>
        <v>0</v>
      </c>
      <c r="H270" s="205">
        <f t="shared" si="2384"/>
        <v>0</v>
      </c>
      <c r="I270" s="205">
        <f t="shared" si="2384"/>
        <v>0</v>
      </c>
      <c r="J270" s="205">
        <f t="shared" si="2384"/>
        <v>0</v>
      </c>
      <c r="K270" s="205">
        <f t="shared" si="2384"/>
        <v>0</v>
      </c>
      <c r="L270" s="205">
        <f t="shared" si="2384"/>
        <v>0</v>
      </c>
      <c r="M270" s="205">
        <f t="shared" si="2384"/>
        <v>0</v>
      </c>
      <c r="N270" s="205">
        <f t="shared" si="2384"/>
        <v>0</v>
      </c>
      <c r="O270" s="205">
        <f t="shared" si="2384"/>
        <v>0</v>
      </c>
      <c r="P270" s="205">
        <f t="shared" si="2384"/>
        <v>0</v>
      </c>
      <c r="Q270" s="205">
        <f t="shared" si="2384"/>
        <v>0</v>
      </c>
      <c r="R270" s="205">
        <f t="shared" si="2384"/>
        <v>0</v>
      </c>
      <c r="S270" s="205">
        <f t="shared" si="2384"/>
        <v>0</v>
      </c>
      <c r="T270" s="205">
        <f t="shared" si="2384"/>
        <v>0</v>
      </c>
      <c r="U270" s="205">
        <f t="shared" si="2384"/>
        <v>0</v>
      </c>
      <c r="V270" s="205">
        <f t="shared" si="2384"/>
        <v>0</v>
      </c>
      <c r="W270" s="205">
        <f t="shared" si="2384"/>
        <v>0</v>
      </c>
      <c r="X270" s="205">
        <f t="shared" si="2384"/>
        <v>0</v>
      </c>
      <c r="Y270" s="205">
        <f t="shared" si="2384"/>
        <v>0</v>
      </c>
      <c r="Z270" s="205">
        <f t="shared" si="2384"/>
        <v>0</v>
      </c>
      <c r="AA270" s="205">
        <f t="shared" si="2384"/>
        <v>0</v>
      </c>
      <c r="AB270" s="205">
        <f t="shared" si="2384"/>
        <v>0</v>
      </c>
      <c r="AC270" s="205">
        <f t="shared" si="2384"/>
        <v>0</v>
      </c>
      <c r="AD270" s="205">
        <f t="shared" si="2384"/>
        <v>0</v>
      </c>
      <c r="AE270" s="205">
        <f t="shared" si="2384"/>
        <v>0</v>
      </c>
      <c r="AF270" s="205">
        <f t="shared" si="2384"/>
        <v>0</v>
      </c>
      <c r="AG270" s="205">
        <f t="shared" si="2384"/>
        <v>0</v>
      </c>
      <c r="AH270" s="205">
        <f t="shared" si="2384"/>
        <v>0</v>
      </c>
      <c r="AI270" s="205">
        <f t="shared" si="2384"/>
        <v>0</v>
      </c>
      <c r="AJ270" s="205">
        <f t="shared" si="2384"/>
        <v>0</v>
      </c>
      <c r="AK270" s="205">
        <f t="shared" si="2384"/>
        <v>0</v>
      </c>
      <c r="AL270" s="205">
        <f t="shared" si="2384"/>
        <v>0</v>
      </c>
      <c r="AM270" s="205">
        <f t="shared" si="2384"/>
        <v>0</v>
      </c>
      <c r="AN270" s="205">
        <f t="shared" si="2384"/>
        <v>0</v>
      </c>
      <c r="AO270" s="205">
        <f t="shared" si="2384"/>
        <v>0</v>
      </c>
      <c r="AP270" s="205">
        <f t="shared" si="2384"/>
        <v>0</v>
      </c>
      <c r="AQ270" s="205">
        <f t="shared" si="2384"/>
        <v>0</v>
      </c>
      <c r="AR270" s="205">
        <f t="shared" si="2384"/>
        <v>0</v>
      </c>
      <c r="AS270" s="205">
        <f t="shared" si="2384"/>
        <v>0</v>
      </c>
      <c r="AT270" s="205">
        <f t="shared" si="2384"/>
        <v>0</v>
      </c>
      <c r="AU270" s="205">
        <f t="shared" si="2384"/>
        <v>0</v>
      </c>
      <c r="AV270" s="205">
        <f t="shared" si="2384"/>
        <v>0</v>
      </c>
      <c r="AW270" s="205">
        <f t="shared" si="2384"/>
        <v>0</v>
      </c>
      <c r="AX270" s="205">
        <f t="shared" si="2384"/>
        <v>0</v>
      </c>
      <c r="AY270" s="205">
        <f t="shared" si="2384"/>
        <v>0</v>
      </c>
      <c r="AZ270" s="205">
        <f t="shared" si="2384"/>
        <v>0</v>
      </c>
      <c r="BA270" s="205">
        <f t="shared" si="2384"/>
        <v>0</v>
      </c>
      <c r="BB270" s="205">
        <f t="shared" si="2384"/>
        <v>0</v>
      </c>
      <c r="BC270" s="205">
        <f t="shared" si="2384"/>
        <v>0</v>
      </c>
      <c r="BD270" s="205">
        <f t="shared" si="2384"/>
        <v>0</v>
      </c>
      <c r="BE270" s="205">
        <f t="shared" si="2384"/>
        <v>0</v>
      </c>
      <c r="BF270" s="205">
        <f t="shared" si="2384"/>
        <v>0</v>
      </c>
      <c r="BG270" s="205">
        <f t="shared" si="2384"/>
        <v>0</v>
      </c>
      <c r="BH270" s="205">
        <f t="shared" si="2384"/>
        <v>0</v>
      </c>
      <c r="BI270" s="205">
        <f t="shared" si="2384"/>
        <v>0</v>
      </c>
      <c r="BJ270" s="205">
        <f t="shared" si="2384"/>
        <v>0</v>
      </c>
      <c r="BK270" s="205">
        <f t="shared" si="2384"/>
        <v>0</v>
      </c>
      <c r="BL270" s="205">
        <f t="shared" si="2384"/>
        <v>0</v>
      </c>
      <c r="BM270" s="205">
        <f t="shared" si="2384"/>
        <v>0</v>
      </c>
      <c r="BN270" s="205">
        <f t="shared" si="2384"/>
        <v>0</v>
      </c>
      <c r="BO270" s="205">
        <f t="shared" si="2384"/>
        <v>0</v>
      </c>
      <c r="BP270" s="205">
        <f t="shared" si="2384"/>
        <v>0</v>
      </c>
      <c r="BQ270" s="205">
        <f t="shared" si="2384"/>
        <v>0</v>
      </c>
      <c r="BR270" s="205">
        <f t="shared" ref="BR270:EC270" si="2385">IF(OR(BR201&lt;Opening,BR201&gt;Exit),0,Capex_1st*(1+Capex_GR)^(BR199-1)/12)</f>
        <v>0</v>
      </c>
      <c r="BS270" s="205">
        <f t="shared" si="2385"/>
        <v>0</v>
      </c>
      <c r="BT270" s="205">
        <f t="shared" si="2385"/>
        <v>0</v>
      </c>
      <c r="BU270" s="205">
        <f t="shared" si="2385"/>
        <v>0</v>
      </c>
      <c r="BV270" s="205">
        <f t="shared" si="2385"/>
        <v>0</v>
      </c>
      <c r="BW270" s="205">
        <f t="shared" si="2385"/>
        <v>0</v>
      </c>
      <c r="BX270" s="205">
        <f t="shared" si="2385"/>
        <v>0</v>
      </c>
      <c r="BY270" s="205">
        <f t="shared" si="2385"/>
        <v>0</v>
      </c>
      <c r="BZ270" s="205">
        <f t="shared" si="2385"/>
        <v>0</v>
      </c>
      <c r="CA270" s="205">
        <f t="shared" si="2385"/>
        <v>4166.666666666667</v>
      </c>
      <c r="CB270" s="205">
        <f t="shared" si="2385"/>
        <v>4166.666666666667</v>
      </c>
      <c r="CC270" s="205">
        <f t="shared" si="2385"/>
        <v>4166.666666666667</v>
      </c>
      <c r="CD270" s="205">
        <f t="shared" si="2385"/>
        <v>4166.666666666667</v>
      </c>
      <c r="CE270" s="205">
        <f t="shared" si="2385"/>
        <v>4166.666666666667</v>
      </c>
      <c r="CF270" s="205">
        <f t="shared" si="2385"/>
        <v>4166.666666666667</v>
      </c>
      <c r="CG270" s="205">
        <f t="shared" si="2385"/>
        <v>4166.666666666667</v>
      </c>
      <c r="CH270" s="205">
        <f t="shared" si="2385"/>
        <v>4166.666666666667</v>
      </c>
      <c r="CI270" s="205">
        <f t="shared" si="2385"/>
        <v>4166.666666666667</v>
      </c>
      <c r="CJ270" s="205">
        <f t="shared" si="2385"/>
        <v>4166.666666666667</v>
      </c>
      <c r="CK270" s="205">
        <f t="shared" si="2385"/>
        <v>4166.666666666667</v>
      </c>
      <c r="CL270" s="205">
        <f t="shared" si="2385"/>
        <v>4166.666666666667</v>
      </c>
      <c r="CM270" s="205">
        <f t="shared" si="2385"/>
        <v>4375</v>
      </c>
      <c r="CN270" s="205">
        <f t="shared" si="2385"/>
        <v>4375</v>
      </c>
      <c r="CO270" s="205">
        <f t="shared" si="2385"/>
        <v>4375</v>
      </c>
      <c r="CP270" s="205">
        <f t="shared" si="2385"/>
        <v>4375</v>
      </c>
      <c r="CQ270" s="205">
        <f t="shared" si="2385"/>
        <v>4375</v>
      </c>
      <c r="CR270" s="205">
        <f t="shared" si="2385"/>
        <v>4375</v>
      </c>
      <c r="CS270" s="205">
        <f t="shared" si="2385"/>
        <v>4375</v>
      </c>
      <c r="CT270" s="205">
        <f t="shared" si="2385"/>
        <v>4375</v>
      </c>
      <c r="CU270" s="205">
        <f t="shared" si="2385"/>
        <v>4375</v>
      </c>
      <c r="CV270" s="205">
        <f t="shared" si="2385"/>
        <v>4375</v>
      </c>
      <c r="CW270" s="205">
        <f t="shared" si="2385"/>
        <v>4375</v>
      </c>
      <c r="CX270" s="205">
        <f t="shared" si="2385"/>
        <v>4375</v>
      </c>
      <c r="CY270" s="205">
        <f t="shared" si="2385"/>
        <v>4593.75</v>
      </c>
      <c r="CZ270" s="205">
        <f t="shared" si="2385"/>
        <v>4593.75</v>
      </c>
      <c r="DA270" s="205">
        <f t="shared" si="2385"/>
        <v>4593.75</v>
      </c>
      <c r="DB270" s="205">
        <f t="shared" si="2385"/>
        <v>4593.75</v>
      </c>
      <c r="DC270" s="205">
        <f t="shared" si="2385"/>
        <v>4593.75</v>
      </c>
      <c r="DD270" s="205">
        <f t="shared" si="2385"/>
        <v>4593.75</v>
      </c>
      <c r="DE270" s="205">
        <f t="shared" si="2385"/>
        <v>4593.75</v>
      </c>
      <c r="DF270" s="205">
        <f t="shared" si="2385"/>
        <v>4593.75</v>
      </c>
      <c r="DG270" s="205">
        <f t="shared" si="2385"/>
        <v>4593.75</v>
      </c>
      <c r="DH270" s="205">
        <f t="shared" si="2385"/>
        <v>4593.75</v>
      </c>
      <c r="DI270" s="205">
        <f t="shared" si="2385"/>
        <v>4593.75</v>
      </c>
      <c r="DJ270" s="205">
        <f t="shared" si="2385"/>
        <v>4593.75</v>
      </c>
      <c r="DK270" s="205">
        <f t="shared" si="2385"/>
        <v>4823.4375000000009</v>
      </c>
      <c r="DL270" s="205">
        <f t="shared" si="2385"/>
        <v>4823.4375000000009</v>
      </c>
      <c r="DM270" s="205">
        <f t="shared" si="2385"/>
        <v>4823.4375000000009</v>
      </c>
      <c r="DN270" s="205">
        <f t="shared" si="2385"/>
        <v>4823.4375000000009</v>
      </c>
      <c r="DO270" s="205">
        <f t="shared" si="2385"/>
        <v>4823.4375000000009</v>
      </c>
      <c r="DP270" s="205">
        <f t="shared" si="2385"/>
        <v>4823.4375000000009</v>
      </c>
      <c r="DQ270" s="205">
        <f t="shared" si="2385"/>
        <v>4823.4375000000009</v>
      </c>
      <c r="DR270" s="205">
        <f t="shared" si="2385"/>
        <v>4823.4375000000009</v>
      </c>
      <c r="DS270" s="205">
        <f t="shared" si="2385"/>
        <v>4823.4375000000009</v>
      </c>
      <c r="DT270" s="205">
        <f t="shared" si="2385"/>
        <v>4823.4375000000009</v>
      </c>
      <c r="DU270" s="205">
        <f t="shared" si="2385"/>
        <v>4823.4375000000009</v>
      </c>
      <c r="DV270" s="205">
        <f t="shared" si="2385"/>
        <v>4823.4375000000009</v>
      </c>
      <c r="DW270" s="205">
        <f t="shared" si="2385"/>
        <v>5064.609375</v>
      </c>
      <c r="DX270" s="205">
        <f t="shared" si="2385"/>
        <v>5064.609375</v>
      </c>
      <c r="DY270" s="205">
        <f t="shared" si="2385"/>
        <v>5064.609375</v>
      </c>
      <c r="DZ270" s="205">
        <f t="shared" si="2385"/>
        <v>5064.609375</v>
      </c>
      <c r="EA270" s="205">
        <f t="shared" si="2385"/>
        <v>5064.609375</v>
      </c>
      <c r="EB270" s="205">
        <f t="shared" si="2385"/>
        <v>5064.609375</v>
      </c>
      <c r="EC270" s="205">
        <f t="shared" si="2385"/>
        <v>5064.609375</v>
      </c>
      <c r="ED270" s="205">
        <f t="shared" ref="ED270:GO270" si="2386">IF(OR(ED201&lt;Opening,ED201&gt;Exit),0,Capex_1st*(1+Capex_GR)^(ED199-1)/12)</f>
        <v>5064.609375</v>
      </c>
      <c r="EE270" s="205">
        <f t="shared" si="2386"/>
        <v>5064.609375</v>
      </c>
      <c r="EF270" s="205">
        <f t="shared" si="2386"/>
        <v>5064.609375</v>
      </c>
      <c r="EG270" s="205">
        <f t="shared" si="2386"/>
        <v>5064.609375</v>
      </c>
      <c r="EH270" s="205">
        <f t="shared" si="2386"/>
        <v>5064.609375</v>
      </c>
      <c r="EI270" s="205">
        <f t="shared" si="2386"/>
        <v>5317.8398437500009</v>
      </c>
      <c r="EJ270" s="205">
        <f t="shared" si="2386"/>
        <v>5317.8398437500009</v>
      </c>
      <c r="EK270" s="205">
        <f t="shared" si="2386"/>
        <v>5317.8398437500009</v>
      </c>
      <c r="EL270" s="205">
        <f t="shared" si="2386"/>
        <v>5317.8398437500009</v>
      </c>
      <c r="EM270" s="205">
        <f t="shared" si="2386"/>
        <v>5317.8398437500009</v>
      </c>
      <c r="EN270" s="205">
        <f t="shared" si="2386"/>
        <v>5317.8398437500009</v>
      </c>
      <c r="EO270" s="205">
        <f t="shared" si="2386"/>
        <v>5317.8398437500009</v>
      </c>
      <c r="EP270" s="205">
        <f t="shared" si="2386"/>
        <v>5317.8398437500009</v>
      </c>
      <c r="EQ270" s="205">
        <f t="shared" si="2386"/>
        <v>5317.8398437500009</v>
      </c>
      <c r="ER270" s="205">
        <f t="shared" si="2386"/>
        <v>5317.8398437500009</v>
      </c>
      <c r="ES270" s="205">
        <f t="shared" si="2386"/>
        <v>5317.8398437500009</v>
      </c>
      <c r="ET270" s="205">
        <f t="shared" si="2386"/>
        <v>5317.8398437500009</v>
      </c>
      <c r="EU270" s="205">
        <f t="shared" si="2386"/>
        <v>5583.7318359374995</v>
      </c>
      <c r="EV270" s="205">
        <f t="shared" si="2386"/>
        <v>5583.7318359374995</v>
      </c>
      <c r="EW270" s="205">
        <f t="shared" si="2386"/>
        <v>5583.7318359374995</v>
      </c>
      <c r="EX270" s="205">
        <f t="shared" si="2386"/>
        <v>5583.7318359374995</v>
      </c>
      <c r="EY270" s="205">
        <f t="shared" si="2386"/>
        <v>0</v>
      </c>
      <c r="EZ270" s="205">
        <f t="shared" si="2386"/>
        <v>0</v>
      </c>
      <c r="FA270" s="205">
        <f t="shared" si="2386"/>
        <v>0</v>
      </c>
      <c r="FB270" s="205">
        <f t="shared" si="2386"/>
        <v>0</v>
      </c>
      <c r="FC270" s="205">
        <f t="shared" si="2386"/>
        <v>0</v>
      </c>
      <c r="FD270" s="205">
        <f t="shared" si="2386"/>
        <v>0</v>
      </c>
      <c r="FE270" s="205">
        <f t="shared" si="2386"/>
        <v>0</v>
      </c>
      <c r="FF270" s="205">
        <f t="shared" si="2386"/>
        <v>0</v>
      </c>
      <c r="FG270" s="205">
        <f t="shared" si="2386"/>
        <v>0</v>
      </c>
      <c r="FH270" s="205">
        <f t="shared" si="2386"/>
        <v>0</v>
      </c>
      <c r="FI270" s="205">
        <f t="shared" si="2386"/>
        <v>0</v>
      </c>
      <c r="FJ270" s="205">
        <f t="shared" si="2386"/>
        <v>0</v>
      </c>
      <c r="FK270" s="205">
        <f t="shared" si="2386"/>
        <v>0</v>
      </c>
      <c r="FL270" s="205">
        <f t="shared" si="2386"/>
        <v>0</v>
      </c>
      <c r="FM270" s="205">
        <f t="shared" si="2386"/>
        <v>0</v>
      </c>
      <c r="FN270" s="205">
        <f t="shared" si="2386"/>
        <v>0</v>
      </c>
      <c r="FO270" s="205">
        <f t="shared" si="2386"/>
        <v>0</v>
      </c>
      <c r="FP270" s="205">
        <f t="shared" si="2386"/>
        <v>0</v>
      </c>
      <c r="FQ270" s="205">
        <f t="shared" si="2386"/>
        <v>0</v>
      </c>
      <c r="FR270" s="205">
        <f t="shared" si="2386"/>
        <v>0</v>
      </c>
      <c r="FS270" s="205">
        <f t="shared" si="2386"/>
        <v>0</v>
      </c>
      <c r="FT270" s="205">
        <f t="shared" si="2386"/>
        <v>0</v>
      </c>
      <c r="FU270" s="205">
        <f t="shared" si="2386"/>
        <v>0</v>
      </c>
      <c r="FV270" s="205">
        <f t="shared" si="2386"/>
        <v>0</v>
      </c>
      <c r="FW270" s="205">
        <f t="shared" si="2386"/>
        <v>0</v>
      </c>
      <c r="FX270" s="205">
        <f t="shared" si="2386"/>
        <v>0</v>
      </c>
      <c r="FY270" s="205">
        <f t="shared" si="2386"/>
        <v>0</v>
      </c>
      <c r="FZ270" s="205">
        <f t="shared" si="2386"/>
        <v>0</v>
      </c>
      <c r="GA270" s="205">
        <f t="shared" si="2386"/>
        <v>0</v>
      </c>
      <c r="GB270" s="205">
        <f t="shared" si="2386"/>
        <v>0</v>
      </c>
      <c r="GC270" s="205">
        <f t="shared" si="2386"/>
        <v>0</v>
      </c>
      <c r="GD270" s="205">
        <f t="shared" si="2386"/>
        <v>0</v>
      </c>
      <c r="GE270" s="205">
        <f t="shared" si="2386"/>
        <v>0</v>
      </c>
      <c r="GF270" s="205">
        <f t="shared" si="2386"/>
        <v>0</v>
      </c>
      <c r="GG270" s="205">
        <f t="shared" si="2386"/>
        <v>0</v>
      </c>
      <c r="GH270" s="205">
        <f t="shared" si="2386"/>
        <v>0</v>
      </c>
      <c r="GI270" s="205">
        <f t="shared" si="2386"/>
        <v>0</v>
      </c>
      <c r="GJ270" s="205">
        <f t="shared" si="2386"/>
        <v>0</v>
      </c>
      <c r="GK270" s="205">
        <f t="shared" si="2386"/>
        <v>0</v>
      </c>
      <c r="GL270" s="205">
        <f t="shared" si="2386"/>
        <v>0</v>
      </c>
      <c r="GM270" s="205">
        <f t="shared" si="2386"/>
        <v>0</v>
      </c>
      <c r="GN270" s="205">
        <f t="shared" si="2386"/>
        <v>0</v>
      </c>
      <c r="GO270" s="205">
        <f t="shared" si="2386"/>
        <v>0</v>
      </c>
      <c r="GP270" s="205">
        <f t="shared" ref="GP270:IU270" si="2387">IF(OR(GP201&lt;Opening,GP201&gt;Exit),0,Capex_1st*(1+Capex_GR)^(GP199-1)/12)</f>
        <v>0</v>
      </c>
      <c r="GQ270" s="205">
        <f t="shared" si="2387"/>
        <v>0</v>
      </c>
      <c r="GR270" s="205">
        <f t="shared" si="2387"/>
        <v>0</v>
      </c>
      <c r="GS270" s="205">
        <f t="shared" si="2387"/>
        <v>0</v>
      </c>
      <c r="GT270" s="205">
        <f t="shared" si="2387"/>
        <v>0</v>
      </c>
      <c r="GU270" s="205">
        <f t="shared" si="2387"/>
        <v>0</v>
      </c>
      <c r="GV270" s="205">
        <f t="shared" si="2387"/>
        <v>0</v>
      </c>
      <c r="GW270" s="205">
        <f t="shared" si="2387"/>
        <v>0</v>
      </c>
      <c r="GX270" s="205">
        <f t="shared" si="2387"/>
        <v>0</v>
      </c>
      <c r="GY270" s="205">
        <f t="shared" si="2387"/>
        <v>0</v>
      </c>
      <c r="GZ270" s="205">
        <f t="shared" si="2387"/>
        <v>0</v>
      </c>
      <c r="HA270" s="205">
        <f t="shared" si="2387"/>
        <v>0</v>
      </c>
      <c r="HB270" s="205">
        <f t="shared" si="2387"/>
        <v>0</v>
      </c>
      <c r="HC270" s="205">
        <f t="shared" si="2387"/>
        <v>0</v>
      </c>
      <c r="HD270" s="205">
        <f t="shared" si="2387"/>
        <v>0</v>
      </c>
      <c r="HE270" s="205">
        <f t="shared" si="2387"/>
        <v>0</v>
      </c>
      <c r="HF270" s="205">
        <f t="shared" si="2387"/>
        <v>0</v>
      </c>
      <c r="HG270" s="205">
        <f t="shared" si="2387"/>
        <v>0</v>
      </c>
      <c r="HH270" s="205">
        <f t="shared" si="2387"/>
        <v>0</v>
      </c>
      <c r="HI270" s="205">
        <f t="shared" si="2387"/>
        <v>0</v>
      </c>
      <c r="HJ270" s="205">
        <f t="shared" si="2387"/>
        <v>0</v>
      </c>
      <c r="HK270" s="205">
        <f t="shared" si="2387"/>
        <v>0</v>
      </c>
      <c r="HL270" s="205">
        <f t="shared" si="2387"/>
        <v>0</v>
      </c>
      <c r="HM270" s="205">
        <f t="shared" si="2387"/>
        <v>0</v>
      </c>
      <c r="HN270" s="205">
        <f t="shared" si="2387"/>
        <v>0</v>
      </c>
      <c r="HO270" s="205">
        <f t="shared" si="2387"/>
        <v>0</v>
      </c>
      <c r="HP270" s="205">
        <f t="shared" si="2387"/>
        <v>0</v>
      </c>
      <c r="HQ270" s="205">
        <f t="shared" si="2387"/>
        <v>0</v>
      </c>
      <c r="HR270" s="205">
        <f t="shared" si="2387"/>
        <v>0</v>
      </c>
      <c r="HS270" s="205">
        <f t="shared" si="2387"/>
        <v>0</v>
      </c>
      <c r="HT270" s="205">
        <f t="shared" si="2387"/>
        <v>0</v>
      </c>
      <c r="HU270" s="205">
        <f t="shared" si="2387"/>
        <v>0</v>
      </c>
      <c r="HV270" s="205">
        <f t="shared" si="2387"/>
        <v>0</v>
      </c>
      <c r="HW270" s="205">
        <f t="shared" si="2387"/>
        <v>0</v>
      </c>
      <c r="HX270" s="205">
        <f t="shared" si="2387"/>
        <v>0</v>
      </c>
      <c r="HY270" s="205">
        <f t="shared" si="2387"/>
        <v>0</v>
      </c>
      <c r="HZ270" s="205">
        <f t="shared" si="2387"/>
        <v>0</v>
      </c>
      <c r="IA270" s="205">
        <f t="shared" si="2387"/>
        <v>0</v>
      </c>
      <c r="IB270" s="205">
        <f t="shared" si="2387"/>
        <v>0</v>
      </c>
      <c r="IC270" s="205">
        <f t="shared" si="2387"/>
        <v>0</v>
      </c>
      <c r="ID270" s="205">
        <f t="shared" si="2387"/>
        <v>0</v>
      </c>
      <c r="IE270" s="205">
        <f t="shared" si="2387"/>
        <v>0</v>
      </c>
      <c r="IF270" s="205">
        <f t="shared" si="2387"/>
        <v>0</v>
      </c>
      <c r="IG270" s="205">
        <f t="shared" si="2387"/>
        <v>0</v>
      </c>
      <c r="IH270" s="205">
        <f t="shared" si="2387"/>
        <v>0</v>
      </c>
      <c r="II270" s="205">
        <f t="shared" si="2387"/>
        <v>0</v>
      </c>
      <c r="IJ270" s="205">
        <f t="shared" si="2387"/>
        <v>0</v>
      </c>
      <c r="IK270" s="205">
        <f t="shared" si="2387"/>
        <v>0</v>
      </c>
      <c r="IL270" s="205">
        <f t="shared" si="2387"/>
        <v>0</v>
      </c>
      <c r="IM270" s="205">
        <f t="shared" si="2387"/>
        <v>0</v>
      </c>
      <c r="IN270" s="205">
        <f t="shared" si="2387"/>
        <v>0</v>
      </c>
      <c r="IO270" s="205">
        <f t="shared" si="2387"/>
        <v>0</v>
      </c>
      <c r="IP270" s="205">
        <f t="shared" si="2387"/>
        <v>0</v>
      </c>
      <c r="IQ270" s="205">
        <f t="shared" si="2387"/>
        <v>0</v>
      </c>
      <c r="IR270" s="205">
        <f t="shared" si="2387"/>
        <v>0</v>
      </c>
      <c r="IS270" s="205">
        <f t="shared" si="2387"/>
        <v>0</v>
      </c>
      <c r="IT270" s="205">
        <f t="shared" si="2387"/>
        <v>0</v>
      </c>
      <c r="IU270" s="205">
        <f t="shared" si="2387"/>
        <v>0</v>
      </c>
    </row>
    <row r="271" spans="1:255">
      <c r="B271" s="210" t="s">
        <v>283</v>
      </c>
      <c r="D271" s="208"/>
      <c r="E271" s="205">
        <f t="shared" ref="E271:BP271" ca="1" si="2388">IF(OR(E201&lt;Opening,E201&gt;Exit),0,OFFSET($B$88,0,E196)/OFFSET($B$86,0,E196))</f>
        <v>0</v>
      </c>
      <c r="F271" s="205">
        <f t="shared" ca="1" si="2388"/>
        <v>0</v>
      </c>
      <c r="G271" s="205">
        <f t="shared" ca="1" si="2388"/>
        <v>0</v>
      </c>
      <c r="H271" s="205">
        <f t="shared" ca="1" si="2388"/>
        <v>0</v>
      </c>
      <c r="I271" s="205">
        <f t="shared" ca="1" si="2388"/>
        <v>0</v>
      </c>
      <c r="J271" s="205">
        <f t="shared" ca="1" si="2388"/>
        <v>0</v>
      </c>
      <c r="K271" s="205">
        <f t="shared" ca="1" si="2388"/>
        <v>0</v>
      </c>
      <c r="L271" s="205">
        <f t="shared" ca="1" si="2388"/>
        <v>0</v>
      </c>
      <c r="M271" s="205">
        <f t="shared" ca="1" si="2388"/>
        <v>0</v>
      </c>
      <c r="N271" s="205">
        <f t="shared" ca="1" si="2388"/>
        <v>0</v>
      </c>
      <c r="O271" s="205">
        <f t="shared" ca="1" si="2388"/>
        <v>0</v>
      </c>
      <c r="P271" s="205">
        <f t="shared" ca="1" si="2388"/>
        <v>0</v>
      </c>
      <c r="Q271" s="205">
        <f t="shared" ca="1" si="2388"/>
        <v>0</v>
      </c>
      <c r="R271" s="205">
        <f t="shared" ca="1" si="2388"/>
        <v>0</v>
      </c>
      <c r="S271" s="205">
        <f t="shared" ca="1" si="2388"/>
        <v>0</v>
      </c>
      <c r="T271" s="205">
        <f t="shared" ca="1" si="2388"/>
        <v>0</v>
      </c>
      <c r="U271" s="205">
        <f t="shared" ca="1" si="2388"/>
        <v>0</v>
      </c>
      <c r="V271" s="205">
        <f t="shared" ca="1" si="2388"/>
        <v>0</v>
      </c>
      <c r="W271" s="205">
        <f t="shared" ca="1" si="2388"/>
        <v>0</v>
      </c>
      <c r="X271" s="205">
        <f t="shared" ca="1" si="2388"/>
        <v>0</v>
      </c>
      <c r="Y271" s="205">
        <f t="shared" ca="1" si="2388"/>
        <v>0</v>
      </c>
      <c r="Z271" s="205">
        <f t="shared" ca="1" si="2388"/>
        <v>0</v>
      </c>
      <c r="AA271" s="205">
        <f t="shared" ca="1" si="2388"/>
        <v>0</v>
      </c>
      <c r="AB271" s="205">
        <f t="shared" ca="1" si="2388"/>
        <v>0</v>
      </c>
      <c r="AC271" s="205">
        <f t="shared" ca="1" si="2388"/>
        <v>0</v>
      </c>
      <c r="AD271" s="205">
        <f t="shared" ca="1" si="2388"/>
        <v>0</v>
      </c>
      <c r="AE271" s="205">
        <f t="shared" ca="1" si="2388"/>
        <v>0</v>
      </c>
      <c r="AF271" s="205">
        <f t="shared" ca="1" si="2388"/>
        <v>0</v>
      </c>
      <c r="AG271" s="205">
        <f t="shared" ca="1" si="2388"/>
        <v>0</v>
      </c>
      <c r="AH271" s="205">
        <f t="shared" ca="1" si="2388"/>
        <v>0</v>
      </c>
      <c r="AI271" s="205">
        <f t="shared" ca="1" si="2388"/>
        <v>0</v>
      </c>
      <c r="AJ271" s="205">
        <f t="shared" ca="1" si="2388"/>
        <v>0</v>
      </c>
      <c r="AK271" s="205">
        <f t="shared" ca="1" si="2388"/>
        <v>0</v>
      </c>
      <c r="AL271" s="205">
        <f t="shared" ca="1" si="2388"/>
        <v>0</v>
      </c>
      <c r="AM271" s="205">
        <f t="shared" ca="1" si="2388"/>
        <v>0</v>
      </c>
      <c r="AN271" s="205">
        <f t="shared" ca="1" si="2388"/>
        <v>0</v>
      </c>
      <c r="AO271" s="205">
        <f t="shared" ca="1" si="2388"/>
        <v>0</v>
      </c>
      <c r="AP271" s="205">
        <f t="shared" ca="1" si="2388"/>
        <v>0</v>
      </c>
      <c r="AQ271" s="205">
        <f t="shared" ca="1" si="2388"/>
        <v>0</v>
      </c>
      <c r="AR271" s="205">
        <f t="shared" ca="1" si="2388"/>
        <v>0</v>
      </c>
      <c r="AS271" s="205">
        <f t="shared" ca="1" si="2388"/>
        <v>0</v>
      </c>
      <c r="AT271" s="205">
        <f t="shared" ca="1" si="2388"/>
        <v>0</v>
      </c>
      <c r="AU271" s="205">
        <f t="shared" ca="1" si="2388"/>
        <v>0</v>
      </c>
      <c r="AV271" s="205">
        <f t="shared" ca="1" si="2388"/>
        <v>0</v>
      </c>
      <c r="AW271" s="205">
        <f t="shared" ca="1" si="2388"/>
        <v>0</v>
      </c>
      <c r="AX271" s="205">
        <f t="shared" ca="1" si="2388"/>
        <v>0</v>
      </c>
      <c r="AY271" s="205">
        <f t="shared" ca="1" si="2388"/>
        <v>0</v>
      </c>
      <c r="AZ271" s="205">
        <f t="shared" ca="1" si="2388"/>
        <v>0</v>
      </c>
      <c r="BA271" s="205">
        <f t="shared" ca="1" si="2388"/>
        <v>0</v>
      </c>
      <c r="BB271" s="205">
        <f t="shared" ca="1" si="2388"/>
        <v>0</v>
      </c>
      <c r="BC271" s="205">
        <f t="shared" ca="1" si="2388"/>
        <v>0</v>
      </c>
      <c r="BD271" s="205">
        <f t="shared" ca="1" si="2388"/>
        <v>0</v>
      </c>
      <c r="BE271" s="205">
        <f t="shared" ca="1" si="2388"/>
        <v>0</v>
      </c>
      <c r="BF271" s="205">
        <f t="shared" ca="1" si="2388"/>
        <v>0</v>
      </c>
      <c r="BG271" s="205">
        <f t="shared" ca="1" si="2388"/>
        <v>0</v>
      </c>
      <c r="BH271" s="205">
        <f t="shared" ca="1" si="2388"/>
        <v>0</v>
      </c>
      <c r="BI271" s="205">
        <f t="shared" ca="1" si="2388"/>
        <v>0</v>
      </c>
      <c r="BJ271" s="205">
        <f t="shared" ca="1" si="2388"/>
        <v>0</v>
      </c>
      <c r="BK271" s="205">
        <f t="shared" ca="1" si="2388"/>
        <v>0</v>
      </c>
      <c r="BL271" s="205">
        <f t="shared" ca="1" si="2388"/>
        <v>0</v>
      </c>
      <c r="BM271" s="205">
        <f t="shared" ca="1" si="2388"/>
        <v>0</v>
      </c>
      <c r="BN271" s="205">
        <f t="shared" ca="1" si="2388"/>
        <v>0</v>
      </c>
      <c r="BO271" s="205">
        <f t="shared" ca="1" si="2388"/>
        <v>0</v>
      </c>
      <c r="BP271" s="205">
        <f t="shared" ca="1" si="2388"/>
        <v>0</v>
      </c>
      <c r="BQ271" s="205">
        <f t="shared" ref="BQ271:EB271" ca="1" si="2389">IF(OR(BQ201&lt;Opening,BQ201&gt;Exit),0,OFFSET($B$88,0,BQ196)/OFFSET($B$86,0,BQ196))</f>
        <v>0</v>
      </c>
      <c r="BR271" s="205">
        <f t="shared" ca="1" si="2389"/>
        <v>0</v>
      </c>
      <c r="BS271" s="205">
        <f t="shared" ca="1" si="2389"/>
        <v>0</v>
      </c>
      <c r="BT271" s="205">
        <f t="shared" ca="1" si="2389"/>
        <v>0</v>
      </c>
      <c r="BU271" s="205">
        <f t="shared" ca="1" si="2389"/>
        <v>0</v>
      </c>
      <c r="BV271" s="205">
        <f t="shared" ca="1" si="2389"/>
        <v>0</v>
      </c>
      <c r="BW271" s="205">
        <f t="shared" ca="1" si="2389"/>
        <v>0</v>
      </c>
      <c r="BX271" s="205">
        <f t="shared" ca="1" si="2389"/>
        <v>0</v>
      </c>
      <c r="BY271" s="205">
        <f t="shared" ca="1" si="2389"/>
        <v>0</v>
      </c>
      <c r="BZ271" s="205">
        <f t="shared" ca="1" si="2389"/>
        <v>0</v>
      </c>
      <c r="CA271" s="205">
        <f t="shared" ca="1" si="2389"/>
        <v>41666.666666666664</v>
      </c>
      <c r="CB271" s="205">
        <f t="shared" ca="1" si="2389"/>
        <v>41666.666666666664</v>
      </c>
      <c r="CC271" s="205">
        <f t="shared" ca="1" si="2389"/>
        <v>41666.666666666664</v>
      </c>
      <c r="CD271" s="205">
        <f t="shared" ca="1" si="2389"/>
        <v>41666.666666666664</v>
      </c>
      <c r="CE271" s="205">
        <f t="shared" ca="1" si="2389"/>
        <v>41666.666666666664</v>
      </c>
      <c r="CF271" s="205">
        <f t="shared" ca="1" si="2389"/>
        <v>41666.666666666664</v>
      </c>
      <c r="CG271" s="205">
        <f t="shared" ca="1" si="2389"/>
        <v>41666.666666666664</v>
      </c>
      <c r="CH271" s="205">
        <f t="shared" ca="1" si="2389"/>
        <v>41666.666666666664</v>
      </c>
      <c r="CI271" s="205">
        <f t="shared" ca="1" si="2389"/>
        <v>41666.666666666664</v>
      </c>
      <c r="CJ271" s="205">
        <f t="shared" ca="1" si="2389"/>
        <v>41666.666666666664</v>
      </c>
      <c r="CK271" s="205">
        <f t="shared" ca="1" si="2389"/>
        <v>41666.666666666664</v>
      </c>
      <c r="CL271" s="205">
        <f t="shared" ca="1" si="2389"/>
        <v>41666.666666666664</v>
      </c>
      <c r="CM271" s="205">
        <f t="shared" ca="1" si="2389"/>
        <v>41666.666666666664</v>
      </c>
      <c r="CN271" s="205">
        <f t="shared" ca="1" si="2389"/>
        <v>41666.666666666664</v>
      </c>
      <c r="CO271" s="205">
        <f t="shared" ca="1" si="2389"/>
        <v>41666.666666666664</v>
      </c>
      <c r="CP271" s="205">
        <f t="shared" ca="1" si="2389"/>
        <v>41666.666666666664</v>
      </c>
      <c r="CQ271" s="205">
        <f t="shared" ca="1" si="2389"/>
        <v>41666.666666666664</v>
      </c>
      <c r="CR271" s="205">
        <f t="shared" ca="1" si="2389"/>
        <v>41666.666666666664</v>
      </c>
      <c r="CS271" s="205">
        <f t="shared" ca="1" si="2389"/>
        <v>41666.666666666664</v>
      </c>
      <c r="CT271" s="205">
        <f t="shared" ca="1" si="2389"/>
        <v>41666.666666666664</v>
      </c>
      <c r="CU271" s="205">
        <f t="shared" ca="1" si="2389"/>
        <v>41666.666666666664</v>
      </c>
      <c r="CV271" s="205">
        <f t="shared" ca="1" si="2389"/>
        <v>41666.666666666664</v>
      </c>
      <c r="CW271" s="205">
        <f t="shared" ca="1" si="2389"/>
        <v>41666.666666666664</v>
      </c>
      <c r="CX271" s="205">
        <f t="shared" ca="1" si="2389"/>
        <v>41666.666666666664</v>
      </c>
      <c r="CY271" s="205">
        <f t="shared" ca="1" si="2389"/>
        <v>41666.666666666664</v>
      </c>
      <c r="CZ271" s="205">
        <f t="shared" ca="1" si="2389"/>
        <v>41666.666666666664</v>
      </c>
      <c r="DA271" s="205">
        <f t="shared" ca="1" si="2389"/>
        <v>41666.666666666664</v>
      </c>
      <c r="DB271" s="205">
        <f t="shared" ca="1" si="2389"/>
        <v>41666.666666666664</v>
      </c>
      <c r="DC271" s="205">
        <f t="shared" ca="1" si="2389"/>
        <v>41666.666666666664</v>
      </c>
      <c r="DD271" s="205">
        <f t="shared" ca="1" si="2389"/>
        <v>41666.666666666664</v>
      </c>
      <c r="DE271" s="205">
        <f t="shared" ca="1" si="2389"/>
        <v>41666.666666666664</v>
      </c>
      <c r="DF271" s="205">
        <f t="shared" ca="1" si="2389"/>
        <v>41666.666666666664</v>
      </c>
      <c r="DG271" s="205">
        <f t="shared" ca="1" si="2389"/>
        <v>41666.666666666664</v>
      </c>
      <c r="DH271" s="205">
        <f t="shared" ca="1" si="2389"/>
        <v>41666.666666666664</v>
      </c>
      <c r="DI271" s="205">
        <f t="shared" ca="1" si="2389"/>
        <v>41666.666666666664</v>
      </c>
      <c r="DJ271" s="205">
        <f t="shared" ca="1" si="2389"/>
        <v>41666.666666666664</v>
      </c>
      <c r="DK271" s="205">
        <f t="shared" ca="1" si="2389"/>
        <v>41666.666666666664</v>
      </c>
      <c r="DL271" s="205">
        <f t="shared" ca="1" si="2389"/>
        <v>41666.666666666664</v>
      </c>
      <c r="DM271" s="205">
        <f t="shared" ca="1" si="2389"/>
        <v>41666.666666666664</v>
      </c>
      <c r="DN271" s="205">
        <f t="shared" ca="1" si="2389"/>
        <v>41666.666666666664</v>
      </c>
      <c r="DO271" s="205">
        <f t="shared" ca="1" si="2389"/>
        <v>41666.666666666664</v>
      </c>
      <c r="DP271" s="205">
        <f t="shared" ca="1" si="2389"/>
        <v>41666.666666666664</v>
      </c>
      <c r="DQ271" s="205">
        <f t="shared" ca="1" si="2389"/>
        <v>41666.666666666664</v>
      </c>
      <c r="DR271" s="205">
        <f t="shared" ca="1" si="2389"/>
        <v>41666.666666666664</v>
      </c>
      <c r="DS271" s="205">
        <f t="shared" ca="1" si="2389"/>
        <v>41666.666666666664</v>
      </c>
      <c r="DT271" s="205">
        <f t="shared" ca="1" si="2389"/>
        <v>41666.666666666664</v>
      </c>
      <c r="DU271" s="205">
        <f t="shared" ca="1" si="2389"/>
        <v>41666.666666666664</v>
      </c>
      <c r="DV271" s="205">
        <f t="shared" ca="1" si="2389"/>
        <v>41666.666666666664</v>
      </c>
      <c r="DW271" s="205">
        <f t="shared" ca="1" si="2389"/>
        <v>41666.666666666664</v>
      </c>
      <c r="DX271" s="205">
        <f t="shared" ca="1" si="2389"/>
        <v>41666.666666666664</v>
      </c>
      <c r="DY271" s="205">
        <f t="shared" ca="1" si="2389"/>
        <v>41666.666666666664</v>
      </c>
      <c r="DZ271" s="205">
        <f t="shared" ca="1" si="2389"/>
        <v>41666.666666666664</v>
      </c>
      <c r="EA271" s="205">
        <f t="shared" ca="1" si="2389"/>
        <v>41666.666666666664</v>
      </c>
      <c r="EB271" s="205">
        <f t="shared" ca="1" si="2389"/>
        <v>41666.666666666664</v>
      </c>
      <c r="EC271" s="205">
        <f t="shared" ref="EC271:GN271" ca="1" si="2390">IF(OR(EC201&lt;Opening,EC201&gt;Exit),0,OFFSET($B$88,0,EC196)/OFFSET($B$86,0,EC196))</f>
        <v>41666.666666666664</v>
      </c>
      <c r="ED271" s="205">
        <f t="shared" ca="1" si="2390"/>
        <v>41666.666666666664</v>
      </c>
      <c r="EE271" s="205">
        <f t="shared" ca="1" si="2390"/>
        <v>41666.666666666664</v>
      </c>
      <c r="EF271" s="205">
        <f t="shared" ca="1" si="2390"/>
        <v>41666.666666666664</v>
      </c>
      <c r="EG271" s="205">
        <f t="shared" ca="1" si="2390"/>
        <v>41666.666666666664</v>
      </c>
      <c r="EH271" s="205">
        <f t="shared" ca="1" si="2390"/>
        <v>41666.666666666664</v>
      </c>
      <c r="EI271" s="205">
        <f t="shared" ca="1" si="2390"/>
        <v>41666.666666666664</v>
      </c>
      <c r="EJ271" s="205">
        <f t="shared" ca="1" si="2390"/>
        <v>41666.666666666664</v>
      </c>
      <c r="EK271" s="205">
        <f t="shared" ca="1" si="2390"/>
        <v>41666.666666666664</v>
      </c>
      <c r="EL271" s="205">
        <f t="shared" ca="1" si="2390"/>
        <v>41666.666666666664</v>
      </c>
      <c r="EM271" s="205">
        <f t="shared" ca="1" si="2390"/>
        <v>41666.666666666664</v>
      </c>
      <c r="EN271" s="205">
        <f t="shared" ca="1" si="2390"/>
        <v>41666.666666666664</v>
      </c>
      <c r="EO271" s="205">
        <f t="shared" ca="1" si="2390"/>
        <v>41666.666666666664</v>
      </c>
      <c r="EP271" s="205">
        <f t="shared" ca="1" si="2390"/>
        <v>41666.666666666664</v>
      </c>
      <c r="EQ271" s="205">
        <f t="shared" ca="1" si="2390"/>
        <v>41666.666666666664</v>
      </c>
      <c r="ER271" s="205">
        <f t="shared" ca="1" si="2390"/>
        <v>41666.666666666664</v>
      </c>
      <c r="ES271" s="205">
        <f t="shared" ca="1" si="2390"/>
        <v>41666.666666666664</v>
      </c>
      <c r="ET271" s="205">
        <f t="shared" ca="1" si="2390"/>
        <v>41666.666666666664</v>
      </c>
      <c r="EU271" s="205">
        <f t="shared" ca="1" si="2390"/>
        <v>41666.666666666664</v>
      </c>
      <c r="EV271" s="205">
        <f t="shared" ca="1" si="2390"/>
        <v>41666.666666666664</v>
      </c>
      <c r="EW271" s="205">
        <f t="shared" ca="1" si="2390"/>
        <v>41666.666666666664</v>
      </c>
      <c r="EX271" s="205">
        <f t="shared" ca="1" si="2390"/>
        <v>41666.666666666664</v>
      </c>
      <c r="EY271" s="205">
        <f t="shared" ca="1" si="2390"/>
        <v>0</v>
      </c>
      <c r="EZ271" s="205">
        <f t="shared" ca="1" si="2390"/>
        <v>0</v>
      </c>
      <c r="FA271" s="205">
        <f t="shared" ca="1" si="2390"/>
        <v>0</v>
      </c>
      <c r="FB271" s="205">
        <f t="shared" ca="1" si="2390"/>
        <v>0</v>
      </c>
      <c r="FC271" s="205">
        <f t="shared" ca="1" si="2390"/>
        <v>0</v>
      </c>
      <c r="FD271" s="205">
        <f t="shared" ca="1" si="2390"/>
        <v>0</v>
      </c>
      <c r="FE271" s="205">
        <f t="shared" ca="1" si="2390"/>
        <v>0</v>
      </c>
      <c r="FF271" s="205">
        <f t="shared" ca="1" si="2390"/>
        <v>0</v>
      </c>
      <c r="FG271" s="205">
        <f t="shared" ca="1" si="2390"/>
        <v>0</v>
      </c>
      <c r="FH271" s="205">
        <f t="shared" ca="1" si="2390"/>
        <v>0</v>
      </c>
      <c r="FI271" s="205">
        <f t="shared" ca="1" si="2390"/>
        <v>0</v>
      </c>
      <c r="FJ271" s="205">
        <f t="shared" ca="1" si="2390"/>
        <v>0</v>
      </c>
      <c r="FK271" s="205">
        <f t="shared" ca="1" si="2390"/>
        <v>0</v>
      </c>
      <c r="FL271" s="205">
        <f t="shared" ca="1" si="2390"/>
        <v>0</v>
      </c>
      <c r="FM271" s="205">
        <f t="shared" ca="1" si="2390"/>
        <v>0</v>
      </c>
      <c r="FN271" s="205">
        <f t="shared" ca="1" si="2390"/>
        <v>0</v>
      </c>
      <c r="FO271" s="205">
        <f t="shared" ca="1" si="2390"/>
        <v>0</v>
      </c>
      <c r="FP271" s="205">
        <f t="shared" ca="1" si="2390"/>
        <v>0</v>
      </c>
      <c r="FQ271" s="205">
        <f t="shared" ca="1" si="2390"/>
        <v>0</v>
      </c>
      <c r="FR271" s="205">
        <f t="shared" ca="1" si="2390"/>
        <v>0</v>
      </c>
      <c r="FS271" s="205">
        <f t="shared" ca="1" si="2390"/>
        <v>0</v>
      </c>
      <c r="FT271" s="205">
        <f t="shared" ca="1" si="2390"/>
        <v>0</v>
      </c>
      <c r="FU271" s="205">
        <f t="shared" ca="1" si="2390"/>
        <v>0</v>
      </c>
      <c r="FV271" s="205">
        <f t="shared" ca="1" si="2390"/>
        <v>0</v>
      </c>
      <c r="FW271" s="205">
        <f t="shared" ca="1" si="2390"/>
        <v>0</v>
      </c>
      <c r="FX271" s="205">
        <f t="shared" ca="1" si="2390"/>
        <v>0</v>
      </c>
      <c r="FY271" s="205">
        <f t="shared" ca="1" si="2390"/>
        <v>0</v>
      </c>
      <c r="FZ271" s="205">
        <f t="shared" ca="1" si="2390"/>
        <v>0</v>
      </c>
      <c r="GA271" s="205">
        <f t="shared" ca="1" si="2390"/>
        <v>0</v>
      </c>
      <c r="GB271" s="205">
        <f t="shared" ca="1" si="2390"/>
        <v>0</v>
      </c>
      <c r="GC271" s="205">
        <f t="shared" ca="1" si="2390"/>
        <v>0</v>
      </c>
      <c r="GD271" s="205">
        <f t="shared" ca="1" si="2390"/>
        <v>0</v>
      </c>
      <c r="GE271" s="205">
        <f t="shared" ca="1" si="2390"/>
        <v>0</v>
      </c>
      <c r="GF271" s="205">
        <f t="shared" ca="1" si="2390"/>
        <v>0</v>
      </c>
      <c r="GG271" s="205">
        <f t="shared" ca="1" si="2390"/>
        <v>0</v>
      </c>
      <c r="GH271" s="205">
        <f t="shared" ca="1" si="2390"/>
        <v>0</v>
      </c>
      <c r="GI271" s="205">
        <f t="shared" ca="1" si="2390"/>
        <v>0</v>
      </c>
      <c r="GJ271" s="205">
        <f t="shared" ca="1" si="2390"/>
        <v>0</v>
      </c>
      <c r="GK271" s="205">
        <f t="shared" ca="1" si="2390"/>
        <v>0</v>
      </c>
      <c r="GL271" s="205">
        <f t="shared" ca="1" si="2390"/>
        <v>0</v>
      </c>
      <c r="GM271" s="205">
        <f t="shared" ca="1" si="2390"/>
        <v>0</v>
      </c>
      <c r="GN271" s="205">
        <f t="shared" ca="1" si="2390"/>
        <v>0</v>
      </c>
      <c r="GO271" s="205">
        <f t="shared" ref="GO271:IU271" ca="1" si="2391">IF(OR(GO201&lt;Opening,GO201&gt;Exit),0,OFFSET($B$88,0,GO196)/OFFSET($B$86,0,GO196))</f>
        <v>0</v>
      </c>
      <c r="GP271" s="205">
        <f t="shared" ca="1" si="2391"/>
        <v>0</v>
      </c>
      <c r="GQ271" s="205">
        <f t="shared" ca="1" si="2391"/>
        <v>0</v>
      </c>
      <c r="GR271" s="205">
        <f t="shared" ca="1" si="2391"/>
        <v>0</v>
      </c>
      <c r="GS271" s="205">
        <f t="shared" ca="1" si="2391"/>
        <v>0</v>
      </c>
      <c r="GT271" s="205">
        <f t="shared" ca="1" si="2391"/>
        <v>0</v>
      </c>
      <c r="GU271" s="205">
        <f t="shared" ca="1" si="2391"/>
        <v>0</v>
      </c>
      <c r="GV271" s="205">
        <f t="shared" ca="1" si="2391"/>
        <v>0</v>
      </c>
      <c r="GW271" s="205">
        <f t="shared" ca="1" si="2391"/>
        <v>0</v>
      </c>
      <c r="GX271" s="205">
        <f t="shared" ca="1" si="2391"/>
        <v>0</v>
      </c>
      <c r="GY271" s="205">
        <f t="shared" ca="1" si="2391"/>
        <v>0</v>
      </c>
      <c r="GZ271" s="205">
        <f t="shared" ca="1" si="2391"/>
        <v>0</v>
      </c>
      <c r="HA271" s="205">
        <f t="shared" ca="1" si="2391"/>
        <v>0</v>
      </c>
      <c r="HB271" s="205">
        <f t="shared" ca="1" si="2391"/>
        <v>0</v>
      </c>
      <c r="HC271" s="205">
        <f t="shared" ca="1" si="2391"/>
        <v>0</v>
      </c>
      <c r="HD271" s="205">
        <f t="shared" ca="1" si="2391"/>
        <v>0</v>
      </c>
      <c r="HE271" s="205">
        <f t="shared" ca="1" si="2391"/>
        <v>0</v>
      </c>
      <c r="HF271" s="205">
        <f t="shared" ca="1" si="2391"/>
        <v>0</v>
      </c>
      <c r="HG271" s="205">
        <f t="shared" ca="1" si="2391"/>
        <v>0</v>
      </c>
      <c r="HH271" s="205">
        <f t="shared" ca="1" si="2391"/>
        <v>0</v>
      </c>
      <c r="HI271" s="205">
        <f t="shared" ca="1" si="2391"/>
        <v>0</v>
      </c>
      <c r="HJ271" s="205">
        <f t="shared" ca="1" si="2391"/>
        <v>0</v>
      </c>
      <c r="HK271" s="205">
        <f t="shared" ca="1" si="2391"/>
        <v>0</v>
      </c>
      <c r="HL271" s="205">
        <f t="shared" ca="1" si="2391"/>
        <v>0</v>
      </c>
      <c r="HM271" s="205">
        <f t="shared" ca="1" si="2391"/>
        <v>0</v>
      </c>
      <c r="HN271" s="205">
        <f t="shared" ca="1" si="2391"/>
        <v>0</v>
      </c>
      <c r="HO271" s="205">
        <f t="shared" ca="1" si="2391"/>
        <v>0</v>
      </c>
      <c r="HP271" s="205">
        <f t="shared" ca="1" si="2391"/>
        <v>0</v>
      </c>
      <c r="HQ271" s="205">
        <f t="shared" ca="1" si="2391"/>
        <v>0</v>
      </c>
      <c r="HR271" s="205">
        <f t="shared" ca="1" si="2391"/>
        <v>0</v>
      </c>
      <c r="HS271" s="205">
        <f t="shared" ca="1" si="2391"/>
        <v>0</v>
      </c>
      <c r="HT271" s="205">
        <f t="shared" ca="1" si="2391"/>
        <v>0</v>
      </c>
      <c r="HU271" s="205">
        <f t="shared" ca="1" si="2391"/>
        <v>0</v>
      </c>
      <c r="HV271" s="205">
        <f t="shared" ca="1" si="2391"/>
        <v>0</v>
      </c>
      <c r="HW271" s="205">
        <f t="shared" ca="1" si="2391"/>
        <v>0</v>
      </c>
      <c r="HX271" s="205">
        <f t="shared" ca="1" si="2391"/>
        <v>0</v>
      </c>
      <c r="HY271" s="205">
        <f t="shared" ca="1" si="2391"/>
        <v>0</v>
      </c>
      <c r="HZ271" s="205">
        <f t="shared" ca="1" si="2391"/>
        <v>0</v>
      </c>
      <c r="IA271" s="205">
        <f t="shared" ca="1" si="2391"/>
        <v>0</v>
      </c>
      <c r="IB271" s="205">
        <f t="shared" ca="1" si="2391"/>
        <v>0</v>
      </c>
      <c r="IC271" s="205">
        <f t="shared" ca="1" si="2391"/>
        <v>0</v>
      </c>
      <c r="ID271" s="205">
        <f t="shared" ca="1" si="2391"/>
        <v>0</v>
      </c>
      <c r="IE271" s="205">
        <f t="shared" ca="1" si="2391"/>
        <v>0</v>
      </c>
      <c r="IF271" s="205">
        <f t="shared" ca="1" si="2391"/>
        <v>0</v>
      </c>
      <c r="IG271" s="205">
        <f t="shared" ca="1" si="2391"/>
        <v>0</v>
      </c>
      <c r="IH271" s="205">
        <f t="shared" ca="1" si="2391"/>
        <v>0</v>
      </c>
      <c r="II271" s="205">
        <f t="shared" ca="1" si="2391"/>
        <v>0</v>
      </c>
      <c r="IJ271" s="205">
        <f t="shared" ca="1" si="2391"/>
        <v>0</v>
      </c>
      <c r="IK271" s="205">
        <f t="shared" ca="1" si="2391"/>
        <v>0</v>
      </c>
      <c r="IL271" s="205">
        <f t="shared" ca="1" si="2391"/>
        <v>0</v>
      </c>
      <c r="IM271" s="205">
        <f t="shared" ca="1" si="2391"/>
        <v>0</v>
      </c>
      <c r="IN271" s="205">
        <f t="shared" ca="1" si="2391"/>
        <v>0</v>
      </c>
      <c r="IO271" s="205">
        <f t="shared" ca="1" si="2391"/>
        <v>0</v>
      </c>
      <c r="IP271" s="205">
        <f t="shared" ca="1" si="2391"/>
        <v>0</v>
      </c>
      <c r="IQ271" s="205">
        <f t="shared" ca="1" si="2391"/>
        <v>0</v>
      </c>
      <c r="IR271" s="205">
        <f t="shared" ca="1" si="2391"/>
        <v>0</v>
      </c>
      <c r="IS271" s="205">
        <f t="shared" ca="1" si="2391"/>
        <v>0</v>
      </c>
      <c r="IT271" s="205">
        <f t="shared" ca="1" si="2391"/>
        <v>0</v>
      </c>
      <c r="IU271" s="205">
        <f t="shared" ca="1" si="2391"/>
        <v>0</v>
      </c>
    </row>
    <row r="274" spans="2:255" ht="20.25">
      <c r="B274" s="213" t="s">
        <v>223</v>
      </c>
      <c r="C274" s="214"/>
      <c r="D274" s="215"/>
      <c r="E274" s="428">
        <f>E141</f>
        <v>1</v>
      </c>
      <c r="F274" s="428">
        <f t="shared" ref="F274:AL274" si="2392">F141</f>
        <v>1</v>
      </c>
      <c r="G274" s="428">
        <f t="shared" si="2392"/>
        <v>1</v>
      </c>
      <c r="H274" s="428">
        <f t="shared" si="2392"/>
        <v>1</v>
      </c>
      <c r="I274" s="428">
        <f t="shared" si="2392"/>
        <v>1</v>
      </c>
      <c r="J274" s="428">
        <f t="shared" si="2392"/>
        <v>1</v>
      </c>
      <c r="K274" s="428">
        <f t="shared" si="2392"/>
        <v>2</v>
      </c>
      <c r="L274" s="428">
        <f t="shared" si="2392"/>
        <v>2</v>
      </c>
      <c r="M274" s="428">
        <f t="shared" si="2392"/>
        <v>2</v>
      </c>
      <c r="N274" s="428">
        <f t="shared" si="2392"/>
        <v>2</v>
      </c>
      <c r="O274" s="428">
        <f t="shared" si="2392"/>
        <v>2</v>
      </c>
      <c r="P274" s="428">
        <f t="shared" si="2392"/>
        <v>2</v>
      </c>
      <c r="Q274" s="428">
        <f t="shared" si="2392"/>
        <v>2</v>
      </c>
      <c r="R274" s="428">
        <f t="shared" si="2392"/>
        <v>2</v>
      </c>
      <c r="S274" s="428">
        <f t="shared" si="2392"/>
        <v>2</v>
      </c>
      <c r="T274" s="428">
        <f t="shared" si="2392"/>
        <v>2</v>
      </c>
      <c r="U274" s="428">
        <f t="shared" si="2392"/>
        <v>2</v>
      </c>
      <c r="V274" s="428">
        <f t="shared" si="2392"/>
        <v>2</v>
      </c>
      <c r="W274" s="428">
        <f t="shared" si="2392"/>
        <v>3</v>
      </c>
      <c r="X274" s="428">
        <f t="shared" si="2392"/>
        <v>3</v>
      </c>
      <c r="Y274" s="428">
        <f t="shared" si="2392"/>
        <v>3</v>
      </c>
      <c r="Z274" s="428">
        <f t="shared" si="2392"/>
        <v>3</v>
      </c>
      <c r="AA274" s="428">
        <f t="shared" si="2392"/>
        <v>3</v>
      </c>
      <c r="AB274" s="428">
        <f t="shared" si="2392"/>
        <v>3</v>
      </c>
      <c r="AC274" s="428">
        <f t="shared" si="2392"/>
        <v>3</v>
      </c>
      <c r="AD274" s="428">
        <f t="shared" si="2392"/>
        <v>3</v>
      </c>
      <c r="AE274" s="428">
        <f t="shared" si="2392"/>
        <v>3</v>
      </c>
      <c r="AF274" s="428">
        <f t="shared" si="2392"/>
        <v>3</v>
      </c>
      <c r="AG274" s="428">
        <f t="shared" si="2392"/>
        <v>3</v>
      </c>
      <c r="AH274" s="428">
        <f t="shared" si="2392"/>
        <v>3</v>
      </c>
      <c r="AI274" s="428">
        <f t="shared" si="2392"/>
        <v>4</v>
      </c>
      <c r="AJ274" s="428">
        <f t="shared" si="2392"/>
        <v>4</v>
      </c>
      <c r="AK274" s="428">
        <f t="shared" si="2392"/>
        <v>4</v>
      </c>
      <c r="AL274" s="428">
        <f t="shared" si="2392"/>
        <v>4</v>
      </c>
      <c r="AM274" s="428">
        <f t="shared" ref="AM274:CX274" si="2393">AM141</f>
        <v>4</v>
      </c>
      <c r="AN274" s="428">
        <f t="shared" si="2393"/>
        <v>4</v>
      </c>
      <c r="AO274" s="428">
        <f t="shared" si="2393"/>
        <v>4</v>
      </c>
      <c r="AP274" s="428">
        <f t="shared" si="2393"/>
        <v>4</v>
      </c>
      <c r="AQ274" s="428">
        <f t="shared" si="2393"/>
        <v>4</v>
      </c>
      <c r="AR274" s="428">
        <f t="shared" si="2393"/>
        <v>4</v>
      </c>
      <c r="AS274" s="428">
        <f t="shared" si="2393"/>
        <v>4</v>
      </c>
      <c r="AT274" s="428">
        <f t="shared" si="2393"/>
        <v>4</v>
      </c>
      <c r="AU274" s="428">
        <f t="shared" si="2393"/>
        <v>5</v>
      </c>
      <c r="AV274" s="428">
        <f t="shared" si="2393"/>
        <v>5</v>
      </c>
      <c r="AW274" s="428">
        <f t="shared" si="2393"/>
        <v>5</v>
      </c>
      <c r="AX274" s="428">
        <f t="shared" si="2393"/>
        <v>5</v>
      </c>
      <c r="AY274" s="428">
        <f t="shared" si="2393"/>
        <v>5</v>
      </c>
      <c r="AZ274" s="428">
        <f t="shared" si="2393"/>
        <v>5</v>
      </c>
      <c r="BA274" s="428">
        <f t="shared" si="2393"/>
        <v>5</v>
      </c>
      <c r="BB274" s="428">
        <f t="shared" si="2393"/>
        <v>5</v>
      </c>
      <c r="BC274" s="428">
        <f t="shared" si="2393"/>
        <v>5</v>
      </c>
      <c r="BD274" s="428">
        <f t="shared" si="2393"/>
        <v>5</v>
      </c>
      <c r="BE274" s="428">
        <f t="shared" si="2393"/>
        <v>5</v>
      </c>
      <c r="BF274" s="428">
        <f t="shared" si="2393"/>
        <v>5</v>
      </c>
      <c r="BG274" s="428">
        <f t="shared" si="2393"/>
        <v>6</v>
      </c>
      <c r="BH274" s="428">
        <f t="shared" si="2393"/>
        <v>6</v>
      </c>
      <c r="BI274" s="428">
        <f t="shared" si="2393"/>
        <v>6</v>
      </c>
      <c r="BJ274" s="428">
        <f t="shared" si="2393"/>
        <v>6</v>
      </c>
      <c r="BK274" s="428">
        <f t="shared" si="2393"/>
        <v>6</v>
      </c>
      <c r="BL274" s="428">
        <f t="shared" si="2393"/>
        <v>6</v>
      </c>
      <c r="BM274" s="428">
        <f t="shared" si="2393"/>
        <v>6</v>
      </c>
      <c r="BN274" s="428">
        <f t="shared" si="2393"/>
        <v>6</v>
      </c>
      <c r="BO274" s="428">
        <f t="shared" si="2393"/>
        <v>6</v>
      </c>
      <c r="BP274" s="428">
        <f t="shared" si="2393"/>
        <v>6</v>
      </c>
      <c r="BQ274" s="428">
        <f t="shared" si="2393"/>
        <v>6</v>
      </c>
      <c r="BR274" s="428">
        <f t="shared" si="2393"/>
        <v>6</v>
      </c>
      <c r="BS274" s="428">
        <f t="shared" si="2393"/>
        <v>7</v>
      </c>
      <c r="BT274" s="428">
        <f t="shared" si="2393"/>
        <v>7</v>
      </c>
      <c r="BU274" s="428">
        <f t="shared" si="2393"/>
        <v>7</v>
      </c>
      <c r="BV274" s="428">
        <f t="shared" si="2393"/>
        <v>7</v>
      </c>
      <c r="BW274" s="428">
        <f t="shared" si="2393"/>
        <v>7</v>
      </c>
      <c r="BX274" s="428">
        <f t="shared" si="2393"/>
        <v>7</v>
      </c>
      <c r="BY274" s="428">
        <f t="shared" si="2393"/>
        <v>7</v>
      </c>
      <c r="BZ274" s="428">
        <f t="shared" si="2393"/>
        <v>7</v>
      </c>
      <c r="CA274" s="428">
        <f t="shared" si="2393"/>
        <v>7</v>
      </c>
      <c r="CB274" s="428">
        <f t="shared" si="2393"/>
        <v>7</v>
      </c>
      <c r="CC274" s="428">
        <f t="shared" si="2393"/>
        <v>7</v>
      </c>
      <c r="CD274" s="428">
        <f t="shared" si="2393"/>
        <v>7</v>
      </c>
      <c r="CE274" s="428">
        <f t="shared" si="2393"/>
        <v>8</v>
      </c>
      <c r="CF274" s="428">
        <f t="shared" si="2393"/>
        <v>8</v>
      </c>
      <c r="CG274" s="428">
        <f t="shared" si="2393"/>
        <v>8</v>
      </c>
      <c r="CH274" s="428">
        <f t="shared" si="2393"/>
        <v>8</v>
      </c>
      <c r="CI274" s="428">
        <f t="shared" si="2393"/>
        <v>8</v>
      </c>
      <c r="CJ274" s="428">
        <f t="shared" si="2393"/>
        <v>8</v>
      </c>
      <c r="CK274" s="428">
        <f t="shared" si="2393"/>
        <v>8</v>
      </c>
      <c r="CL274" s="428">
        <f t="shared" si="2393"/>
        <v>8</v>
      </c>
      <c r="CM274" s="428">
        <f t="shared" si="2393"/>
        <v>8</v>
      </c>
      <c r="CN274" s="428">
        <f t="shared" si="2393"/>
        <v>8</v>
      </c>
      <c r="CO274" s="428">
        <f t="shared" si="2393"/>
        <v>8</v>
      </c>
      <c r="CP274" s="428">
        <f t="shared" si="2393"/>
        <v>8</v>
      </c>
      <c r="CQ274" s="428">
        <f t="shared" si="2393"/>
        <v>9</v>
      </c>
      <c r="CR274" s="428">
        <f t="shared" si="2393"/>
        <v>9</v>
      </c>
      <c r="CS274" s="428">
        <f t="shared" si="2393"/>
        <v>9</v>
      </c>
      <c r="CT274" s="428">
        <f t="shared" si="2393"/>
        <v>9</v>
      </c>
      <c r="CU274" s="428">
        <f t="shared" si="2393"/>
        <v>9</v>
      </c>
      <c r="CV274" s="428">
        <f t="shared" si="2393"/>
        <v>9</v>
      </c>
      <c r="CW274" s="428">
        <f t="shared" si="2393"/>
        <v>9</v>
      </c>
      <c r="CX274" s="428">
        <f t="shared" si="2393"/>
        <v>9</v>
      </c>
      <c r="CY274" s="428">
        <f t="shared" ref="CY274:FJ274" si="2394">CY141</f>
        <v>9</v>
      </c>
      <c r="CZ274" s="428">
        <f t="shared" si="2394"/>
        <v>9</v>
      </c>
      <c r="DA274" s="428">
        <f t="shared" si="2394"/>
        <v>9</v>
      </c>
      <c r="DB274" s="428">
        <f t="shared" si="2394"/>
        <v>9</v>
      </c>
      <c r="DC274" s="428">
        <f t="shared" si="2394"/>
        <v>10</v>
      </c>
      <c r="DD274" s="428">
        <f t="shared" si="2394"/>
        <v>10</v>
      </c>
      <c r="DE274" s="428">
        <f t="shared" si="2394"/>
        <v>10</v>
      </c>
      <c r="DF274" s="428">
        <f t="shared" si="2394"/>
        <v>10</v>
      </c>
      <c r="DG274" s="428">
        <f t="shared" si="2394"/>
        <v>10</v>
      </c>
      <c r="DH274" s="428">
        <f t="shared" si="2394"/>
        <v>10</v>
      </c>
      <c r="DI274" s="428">
        <f t="shared" si="2394"/>
        <v>10</v>
      </c>
      <c r="DJ274" s="428">
        <f t="shared" si="2394"/>
        <v>10</v>
      </c>
      <c r="DK274" s="428">
        <f t="shared" si="2394"/>
        <v>10</v>
      </c>
      <c r="DL274" s="428">
        <f t="shared" si="2394"/>
        <v>10</v>
      </c>
      <c r="DM274" s="428">
        <f t="shared" si="2394"/>
        <v>10</v>
      </c>
      <c r="DN274" s="428">
        <f t="shared" si="2394"/>
        <v>10</v>
      </c>
      <c r="DO274" s="428">
        <f t="shared" si="2394"/>
        <v>11</v>
      </c>
      <c r="DP274" s="428">
        <f t="shared" si="2394"/>
        <v>11</v>
      </c>
      <c r="DQ274" s="428">
        <f t="shared" si="2394"/>
        <v>11</v>
      </c>
      <c r="DR274" s="428">
        <f t="shared" si="2394"/>
        <v>11</v>
      </c>
      <c r="DS274" s="428">
        <f t="shared" si="2394"/>
        <v>11</v>
      </c>
      <c r="DT274" s="428">
        <f t="shared" si="2394"/>
        <v>11</v>
      </c>
      <c r="DU274" s="428">
        <f t="shared" si="2394"/>
        <v>11</v>
      </c>
      <c r="DV274" s="428">
        <f t="shared" si="2394"/>
        <v>11</v>
      </c>
      <c r="DW274" s="428">
        <f t="shared" si="2394"/>
        <v>11</v>
      </c>
      <c r="DX274" s="428">
        <f t="shared" si="2394"/>
        <v>11</v>
      </c>
      <c r="DY274" s="428">
        <f t="shared" si="2394"/>
        <v>11</v>
      </c>
      <c r="DZ274" s="428">
        <f t="shared" si="2394"/>
        <v>11</v>
      </c>
      <c r="EA274" s="428">
        <f t="shared" si="2394"/>
        <v>12</v>
      </c>
      <c r="EB274" s="428">
        <f t="shared" si="2394"/>
        <v>12</v>
      </c>
      <c r="EC274" s="428">
        <f t="shared" si="2394"/>
        <v>12</v>
      </c>
      <c r="ED274" s="428">
        <f t="shared" si="2394"/>
        <v>12</v>
      </c>
      <c r="EE274" s="428">
        <f t="shared" si="2394"/>
        <v>12</v>
      </c>
      <c r="EF274" s="428">
        <f t="shared" si="2394"/>
        <v>12</v>
      </c>
      <c r="EG274" s="428">
        <f t="shared" si="2394"/>
        <v>12</v>
      </c>
      <c r="EH274" s="428">
        <f t="shared" si="2394"/>
        <v>12</v>
      </c>
      <c r="EI274" s="428">
        <f t="shared" si="2394"/>
        <v>12</v>
      </c>
      <c r="EJ274" s="428">
        <f t="shared" si="2394"/>
        <v>12</v>
      </c>
      <c r="EK274" s="428">
        <f t="shared" si="2394"/>
        <v>12</v>
      </c>
      <c r="EL274" s="428">
        <f t="shared" si="2394"/>
        <v>12</v>
      </c>
      <c r="EM274" s="428">
        <f t="shared" si="2394"/>
        <v>13</v>
      </c>
      <c r="EN274" s="428">
        <f t="shared" si="2394"/>
        <v>13</v>
      </c>
      <c r="EO274" s="428">
        <f t="shared" si="2394"/>
        <v>13</v>
      </c>
      <c r="EP274" s="428">
        <f t="shared" si="2394"/>
        <v>13</v>
      </c>
      <c r="EQ274" s="428">
        <f t="shared" si="2394"/>
        <v>13</v>
      </c>
      <c r="ER274" s="428">
        <f t="shared" si="2394"/>
        <v>13</v>
      </c>
      <c r="ES274" s="428">
        <f t="shared" si="2394"/>
        <v>13</v>
      </c>
      <c r="ET274" s="428">
        <f t="shared" si="2394"/>
        <v>13</v>
      </c>
      <c r="EU274" s="428">
        <f t="shared" si="2394"/>
        <v>13</v>
      </c>
      <c r="EV274" s="428">
        <f t="shared" si="2394"/>
        <v>13</v>
      </c>
      <c r="EW274" s="428">
        <f t="shared" si="2394"/>
        <v>13</v>
      </c>
      <c r="EX274" s="428">
        <f t="shared" si="2394"/>
        <v>13</v>
      </c>
      <c r="EY274" s="428">
        <f t="shared" si="2394"/>
        <v>14</v>
      </c>
      <c r="EZ274" s="428">
        <f t="shared" si="2394"/>
        <v>14</v>
      </c>
      <c r="FA274" s="428">
        <f t="shared" si="2394"/>
        <v>14</v>
      </c>
      <c r="FB274" s="428">
        <f t="shared" si="2394"/>
        <v>14</v>
      </c>
      <c r="FC274" s="428">
        <f t="shared" si="2394"/>
        <v>14</v>
      </c>
      <c r="FD274" s="428">
        <f t="shared" si="2394"/>
        <v>14</v>
      </c>
      <c r="FE274" s="428">
        <f t="shared" si="2394"/>
        <v>14</v>
      </c>
      <c r="FF274" s="428">
        <f t="shared" si="2394"/>
        <v>14</v>
      </c>
      <c r="FG274" s="428">
        <f t="shared" si="2394"/>
        <v>14</v>
      </c>
      <c r="FH274" s="428">
        <f t="shared" si="2394"/>
        <v>14</v>
      </c>
      <c r="FI274" s="428">
        <f t="shared" si="2394"/>
        <v>14</v>
      </c>
      <c r="FJ274" s="428">
        <f t="shared" si="2394"/>
        <v>14</v>
      </c>
      <c r="FK274" s="428">
        <f t="shared" ref="FK274:HV274" si="2395">FK141</f>
        <v>15</v>
      </c>
      <c r="FL274" s="428">
        <f t="shared" si="2395"/>
        <v>15</v>
      </c>
      <c r="FM274" s="428">
        <f t="shared" si="2395"/>
        <v>15</v>
      </c>
      <c r="FN274" s="428">
        <f t="shared" si="2395"/>
        <v>15</v>
      </c>
      <c r="FO274" s="428">
        <f t="shared" si="2395"/>
        <v>15</v>
      </c>
      <c r="FP274" s="428">
        <f t="shared" si="2395"/>
        <v>15</v>
      </c>
      <c r="FQ274" s="428">
        <f t="shared" si="2395"/>
        <v>15</v>
      </c>
      <c r="FR274" s="428">
        <f t="shared" si="2395"/>
        <v>15</v>
      </c>
      <c r="FS274" s="428">
        <f t="shared" si="2395"/>
        <v>15</v>
      </c>
      <c r="FT274" s="428">
        <f t="shared" si="2395"/>
        <v>15</v>
      </c>
      <c r="FU274" s="428">
        <f t="shared" si="2395"/>
        <v>15</v>
      </c>
      <c r="FV274" s="428">
        <f t="shared" si="2395"/>
        <v>15</v>
      </c>
      <c r="FW274" s="428">
        <f t="shared" si="2395"/>
        <v>16</v>
      </c>
      <c r="FX274" s="428">
        <f t="shared" si="2395"/>
        <v>16</v>
      </c>
      <c r="FY274" s="428">
        <f t="shared" si="2395"/>
        <v>16</v>
      </c>
      <c r="FZ274" s="428">
        <f t="shared" si="2395"/>
        <v>16</v>
      </c>
      <c r="GA274" s="428">
        <f t="shared" si="2395"/>
        <v>16</v>
      </c>
      <c r="GB274" s="428">
        <f t="shared" si="2395"/>
        <v>16</v>
      </c>
      <c r="GC274" s="428">
        <f t="shared" si="2395"/>
        <v>16</v>
      </c>
      <c r="GD274" s="428">
        <f t="shared" si="2395"/>
        <v>16</v>
      </c>
      <c r="GE274" s="428">
        <f t="shared" si="2395"/>
        <v>16</v>
      </c>
      <c r="GF274" s="428">
        <f t="shared" si="2395"/>
        <v>16</v>
      </c>
      <c r="GG274" s="428">
        <f t="shared" si="2395"/>
        <v>16</v>
      </c>
      <c r="GH274" s="428">
        <f t="shared" si="2395"/>
        <v>16</v>
      </c>
      <c r="GI274" s="428">
        <f t="shared" si="2395"/>
        <v>17</v>
      </c>
      <c r="GJ274" s="428">
        <f t="shared" si="2395"/>
        <v>17</v>
      </c>
      <c r="GK274" s="428">
        <f t="shared" si="2395"/>
        <v>17</v>
      </c>
      <c r="GL274" s="428">
        <f t="shared" si="2395"/>
        <v>17</v>
      </c>
      <c r="GM274" s="428">
        <f t="shared" si="2395"/>
        <v>17</v>
      </c>
      <c r="GN274" s="428">
        <f t="shared" si="2395"/>
        <v>17</v>
      </c>
      <c r="GO274" s="428">
        <f t="shared" si="2395"/>
        <v>17</v>
      </c>
      <c r="GP274" s="428">
        <f t="shared" si="2395"/>
        <v>17</v>
      </c>
      <c r="GQ274" s="428">
        <f t="shared" si="2395"/>
        <v>17</v>
      </c>
      <c r="GR274" s="428">
        <f t="shared" si="2395"/>
        <v>17</v>
      </c>
      <c r="GS274" s="428">
        <f t="shared" si="2395"/>
        <v>17</v>
      </c>
      <c r="GT274" s="428">
        <f t="shared" si="2395"/>
        <v>17</v>
      </c>
      <c r="GU274" s="428">
        <f t="shared" si="2395"/>
        <v>18</v>
      </c>
      <c r="GV274" s="428">
        <f t="shared" si="2395"/>
        <v>18</v>
      </c>
      <c r="GW274" s="428">
        <f t="shared" si="2395"/>
        <v>18</v>
      </c>
      <c r="GX274" s="428">
        <f t="shared" si="2395"/>
        <v>18</v>
      </c>
      <c r="GY274" s="428">
        <f t="shared" si="2395"/>
        <v>18</v>
      </c>
      <c r="GZ274" s="428">
        <f t="shared" si="2395"/>
        <v>18</v>
      </c>
      <c r="HA274" s="428">
        <f t="shared" si="2395"/>
        <v>18</v>
      </c>
      <c r="HB274" s="428">
        <f t="shared" si="2395"/>
        <v>18</v>
      </c>
      <c r="HC274" s="428">
        <f t="shared" si="2395"/>
        <v>18</v>
      </c>
      <c r="HD274" s="428">
        <f t="shared" si="2395"/>
        <v>18</v>
      </c>
      <c r="HE274" s="428">
        <f t="shared" si="2395"/>
        <v>18</v>
      </c>
      <c r="HF274" s="428">
        <f t="shared" si="2395"/>
        <v>18</v>
      </c>
      <c r="HG274" s="428">
        <f t="shared" si="2395"/>
        <v>19</v>
      </c>
      <c r="HH274" s="428">
        <f t="shared" si="2395"/>
        <v>19</v>
      </c>
      <c r="HI274" s="428">
        <f t="shared" si="2395"/>
        <v>19</v>
      </c>
      <c r="HJ274" s="428">
        <f t="shared" si="2395"/>
        <v>19</v>
      </c>
      <c r="HK274" s="428">
        <f t="shared" si="2395"/>
        <v>19</v>
      </c>
      <c r="HL274" s="428">
        <f t="shared" si="2395"/>
        <v>19</v>
      </c>
      <c r="HM274" s="428">
        <f t="shared" si="2395"/>
        <v>19</v>
      </c>
      <c r="HN274" s="428">
        <f t="shared" si="2395"/>
        <v>19</v>
      </c>
      <c r="HO274" s="428">
        <f t="shared" si="2395"/>
        <v>19</v>
      </c>
      <c r="HP274" s="428">
        <f t="shared" si="2395"/>
        <v>19</v>
      </c>
      <c r="HQ274" s="428">
        <f t="shared" si="2395"/>
        <v>19</v>
      </c>
      <c r="HR274" s="428">
        <f t="shared" si="2395"/>
        <v>19</v>
      </c>
      <c r="HS274" s="428">
        <f t="shared" si="2395"/>
        <v>20</v>
      </c>
      <c r="HT274" s="428">
        <f t="shared" si="2395"/>
        <v>20</v>
      </c>
      <c r="HU274" s="428">
        <f t="shared" si="2395"/>
        <v>20</v>
      </c>
      <c r="HV274" s="428">
        <f t="shared" si="2395"/>
        <v>20</v>
      </c>
      <c r="HW274" s="428">
        <f t="shared" ref="HW274:IU274" si="2396">HW141</f>
        <v>20</v>
      </c>
      <c r="HX274" s="428">
        <f t="shared" si="2396"/>
        <v>20</v>
      </c>
      <c r="HY274" s="428">
        <f t="shared" si="2396"/>
        <v>20</v>
      </c>
      <c r="HZ274" s="428">
        <f t="shared" si="2396"/>
        <v>20</v>
      </c>
      <c r="IA274" s="428">
        <f t="shared" si="2396"/>
        <v>20</v>
      </c>
      <c r="IB274" s="428">
        <f t="shared" si="2396"/>
        <v>20</v>
      </c>
      <c r="IC274" s="428">
        <f t="shared" si="2396"/>
        <v>20</v>
      </c>
      <c r="ID274" s="428">
        <f t="shared" si="2396"/>
        <v>20</v>
      </c>
      <c r="IE274" s="428">
        <f t="shared" si="2396"/>
        <v>21</v>
      </c>
      <c r="IF274" s="428">
        <f t="shared" si="2396"/>
        <v>21</v>
      </c>
      <c r="IG274" s="428">
        <f t="shared" si="2396"/>
        <v>21</v>
      </c>
      <c r="IH274" s="428">
        <f t="shared" si="2396"/>
        <v>21</v>
      </c>
      <c r="II274" s="428">
        <f t="shared" si="2396"/>
        <v>21</v>
      </c>
      <c r="IJ274" s="428">
        <f t="shared" si="2396"/>
        <v>21</v>
      </c>
      <c r="IK274" s="428">
        <f t="shared" si="2396"/>
        <v>21</v>
      </c>
      <c r="IL274" s="428">
        <f t="shared" si="2396"/>
        <v>21</v>
      </c>
      <c r="IM274" s="428">
        <f t="shared" si="2396"/>
        <v>21</v>
      </c>
      <c r="IN274" s="428">
        <f t="shared" si="2396"/>
        <v>21</v>
      </c>
      <c r="IO274" s="428">
        <f t="shared" si="2396"/>
        <v>21</v>
      </c>
      <c r="IP274" s="428">
        <f t="shared" si="2396"/>
        <v>21</v>
      </c>
      <c r="IQ274" s="428">
        <f t="shared" si="2396"/>
        <v>22</v>
      </c>
      <c r="IR274" s="428">
        <f t="shared" si="2396"/>
        <v>22</v>
      </c>
      <c r="IS274" s="428">
        <f t="shared" si="2396"/>
        <v>22</v>
      </c>
      <c r="IT274" s="428">
        <f t="shared" si="2396"/>
        <v>22</v>
      </c>
      <c r="IU274" s="428">
        <f t="shared" si="2396"/>
        <v>22</v>
      </c>
    </row>
    <row r="275" spans="2:255" ht="20.25">
      <c r="B275" s="216"/>
      <c r="C275" s="217"/>
      <c r="D275" s="217"/>
      <c r="E275" s="217">
        <f t="shared" ref="E275:AJ275" si="2397">YEAR(E276)</f>
        <v>2015</v>
      </c>
      <c r="F275" s="217">
        <f t="shared" si="2397"/>
        <v>2015</v>
      </c>
      <c r="G275" s="217">
        <f t="shared" si="2397"/>
        <v>2015</v>
      </c>
      <c r="H275" s="217">
        <f t="shared" si="2397"/>
        <v>2015</v>
      </c>
      <c r="I275" s="217">
        <f t="shared" si="2397"/>
        <v>2015</v>
      </c>
      <c r="J275" s="217">
        <f t="shared" si="2397"/>
        <v>2015</v>
      </c>
      <c r="K275" s="217">
        <f t="shared" si="2397"/>
        <v>2016</v>
      </c>
      <c r="L275" s="217">
        <f t="shared" si="2397"/>
        <v>2016</v>
      </c>
      <c r="M275" s="217">
        <f t="shared" si="2397"/>
        <v>2016</v>
      </c>
      <c r="N275" s="217">
        <f t="shared" si="2397"/>
        <v>2016</v>
      </c>
      <c r="O275" s="217">
        <f t="shared" si="2397"/>
        <v>2016</v>
      </c>
      <c r="P275" s="217">
        <f t="shared" si="2397"/>
        <v>2016</v>
      </c>
      <c r="Q275" s="217">
        <f t="shared" si="2397"/>
        <v>2016</v>
      </c>
      <c r="R275" s="217">
        <f t="shared" si="2397"/>
        <v>2016</v>
      </c>
      <c r="S275" s="217">
        <f t="shared" si="2397"/>
        <v>2016</v>
      </c>
      <c r="T275" s="217">
        <f t="shared" si="2397"/>
        <v>2016</v>
      </c>
      <c r="U275" s="217">
        <f t="shared" si="2397"/>
        <v>2016</v>
      </c>
      <c r="V275" s="217">
        <f t="shared" si="2397"/>
        <v>2016</v>
      </c>
      <c r="W275" s="217">
        <f t="shared" si="2397"/>
        <v>2017</v>
      </c>
      <c r="X275" s="217">
        <f t="shared" si="2397"/>
        <v>2017</v>
      </c>
      <c r="Y275" s="217">
        <f t="shared" si="2397"/>
        <v>2017</v>
      </c>
      <c r="Z275" s="217">
        <f t="shared" si="2397"/>
        <v>2017</v>
      </c>
      <c r="AA275" s="217">
        <f t="shared" si="2397"/>
        <v>2017</v>
      </c>
      <c r="AB275" s="217">
        <f t="shared" si="2397"/>
        <v>2017</v>
      </c>
      <c r="AC275" s="217">
        <f t="shared" si="2397"/>
        <v>2017</v>
      </c>
      <c r="AD275" s="217">
        <f t="shared" si="2397"/>
        <v>2017</v>
      </c>
      <c r="AE275" s="217">
        <f t="shared" si="2397"/>
        <v>2017</v>
      </c>
      <c r="AF275" s="217">
        <f t="shared" si="2397"/>
        <v>2017</v>
      </c>
      <c r="AG275" s="217">
        <f t="shared" si="2397"/>
        <v>2017</v>
      </c>
      <c r="AH275" s="217">
        <f t="shared" si="2397"/>
        <v>2017</v>
      </c>
      <c r="AI275" s="217">
        <f t="shared" si="2397"/>
        <v>2018</v>
      </c>
      <c r="AJ275" s="217">
        <f t="shared" si="2397"/>
        <v>2018</v>
      </c>
      <c r="AK275" s="217">
        <f t="shared" ref="AK275:CV275" si="2398">YEAR(AK276)</f>
        <v>2018</v>
      </c>
      <c r="AL275" s="217">
        <f t="shared" si="2398"/>
        <v>2018</v>
      </c>
      <c r="AM275" s="217">
        <f t="shared" si="2398"/>
        <v>2018</v>
      </c>
      <c r="AN275" s="217">
        <f t="shared" si="2398"/>
        <v>2018</v>
      </c>
      <c r="AO275" s="217">
        <f t="shared" si="2398"/>
        <v>2018</v>
      </c>
      <c r="AP275" s="217">
        <f t="shared" si="2398"/>
        <v>2018</v>
      </c>
      <c r="AQ275" s="217">
        <f t="shared" si="2398"/>
        <v>2018</v>
      </c>
      <c r="AR275" s="217">
        <f t="shared" si="2398"/>
        <v>2018</v>
      </c>
      <c r="AS275" s="217">
        <f t="shared" si="2398"/>
        <v>2018</v>
      </c>
      <c r="AT275" s="217">
        <f t="shared" si="2398"/>
        <v>2018</v>
      </c>
      <c r="AU275" s="217">
        <f t="shared" si="2398"/>
        <v>2019</v>
      </c>
      <c r="AV275" s="217">
        <f t="shared" si="2398"/>
        <v>2019</v>
      </c>
      <c r="AW275" s="217">
        <f t="shared" si="2398"/>
        <v>2019</v>
      </c>
      <c r="AX275" s="217">
        <f t="shared" si="2398"/>
        <v>2019</v>
      </c>
      <c r="AY275" s="217">
        <f t="shared" si="2398"/>
        <v>2019</v>
      </c>
      <c r="AZ275" s="217">
        <f t="shared" si="2398"/>
        <v>2019</v>
      </c>
      <c r="BA275" s="217">
        <f t="shared" si="2398"/>
        <v>2019</v>
      </c>
      <c r="BB275" s="217">
        <f t="shared" si="2398"/>
        <v>2019</v>
      </c>
      <c r="BC275" s="217">
        <f t="shared" si="2398"/>
        <v>2019</v>
      </c>
      <c r="BD275" s="217">
        <f t="shared" si="2398"/>
        <v>2019</v>
      </c>
      <c r="BE275" s="217">
        <f t="shared" si="2398"/>
        <v>2019</v>
      </c>
      <c r="BF275" s="217">
        <f t="shared" si="2398"/>
        <v>2019</v>
      </c>
      <c r="BG275" s="217">
        <f t="shared" si="2398"/>
        <v>2020</v>
      </c>
      <c r="BH275" s="217">
        <f t="shared" si="2398"/>
        <v>2020</v>
      </c>
      <c r="BI275" s="217">
        <f t="shared" si="2398"/>
        <v>2020</v>
      </c>
      <c r="BJ275" s="217">
        <f t="shared" si="2398"/>
        <v>2020</v>
      </c>
      <c r="BK275" s="217">
        <f t="shared" si="2398"/>
        <v>2020</v>
      </c>
      <c r="BL275" s="217">
        <f t="shared" si="2398"/>
        <v>2020</v>
      </c>
      <c r="BM275" s="217">
        <f t="shared" si="2398"/>
        <v>2020</v>
      </c>
      <c r="BN275" s="217">
        <f t="shared" si="2398"/>
        <v>2020</v>
      </c>
      <c r="BO275" s="217">
        <f t="shared" si="2398"/>
        <v>2020</v>
      </c>
      <c r="BP275" s="217">
        <f t="shared" si="2398"/>
        <v>2020</v>
      </c>
      <c r="BQ275" s="217">
        <f t="shared" si="2398"/>
        <v>2020</v>
      </c>
      <c r="BR275" s="217">
        <f t="shared" si="2398"/>
        <v>2020</v>
      </c>
      <c r="BS275" s="217">
        <f t="shared" si="2398"/>
        <v>2021</v>
      </c>
      <c r="BT275" s="217">
        <f t="shared" si="2398"/>
        <v>2021</v>
      </c>
      <c r="BU275" s="217">
        <f t="shared" si="2398"/>
        <v>2021</v>
      </c>
      <c r="BV275" s="217">
        <f t="shared" si="2398"/>
        <v>2021</v>
      </c>
      <c r="BW275" s="217">
        <f t="shared" si="2398"/>
        <v>2021</v>
      </c>
      <c r="BX275" s="217">
        <f t="shared" si="2398"/>
        <v>2021</v>
      </c>
      <c r="BY275" s="217">
        <f t="shared" si="2398"/>
        <v>2021</v>
      </c>
      <c r="BZ275" s="217">
        <f t="shared" si="2398"/>
        <v>2021</v>
      </c>
      <c r="CA275" s="217">
        <f t="shared" si="2398"/>
        <v>2021</v>
      </c>
      <c r="CB275" s="217">
        <f t="shared" si="2398"/>
        <v>2021</v>
      </c>
      <c r="CC275" s="217">
        <f t="shared" si="2398"/>
        <v>2021</v>
      </c>
      <c r="CD275" s="217">
        <f t="shared" si="2398"/>
        <v>2021</v>
      </c>
      <c r="CE275" s="217">
        <f t="shared" si="2398"/>
        <v>2022</v>
      </c>
      <c r="CF275" s="217">
        <f t="shared" si="2398"/>
        <v>2022</v>
      </c>
      <c r="CG275" s="217">
        <f t="shared" si="2398"/>
        <v>2022</v>
      </c>
      <c r="CH275" s="217">
        <f t="shared" si="2398"/>
        <v>2022</v>
      </c>
      <c r="CI275" s="217">
        <f t="shared" si="2398"/>
        <v>2022</v>
      </c>
      <c r="CJ275" s="217">
        <f t="shared" si="2398"/>
        <v>2022</v>
      </c>
      <c r="CK275" s="217">
        <f t="shared" si="2398"/>
        <v>2022</v>
      </c>
      <c r="CL275" s="217">
        <f t="shared" si="2398"/>
        <v>2022</v>
      </c>
      <c r="CM275" s="217">
        <f t="shared" si="2398"/>
        <v>2022</v>
      </c>
      <c r="CN275" s="217">
        <f t="shared" si="2398"/>
        <v>2022</v>
      </c>
      <c r="CO275" s="217">
        <f t="shared" si="2398"/>
        <v>2022</v>
      </c>
      <c r="CP275" s="217">
        <f t="shared" si="2398"/>
        <v>2022</v>
      </c>
      <c r="CQ275" s="217">
        <f t="shared" si="2398"/>
        <v>2023</v>
      </c>
      <c r="CR275" s="217">
        <f t="shared" si="2398"/>
        <v>2023</v>
      </c>
      <c r="CS275" s="217">
        <f t="shared" si="2398"/>
        <v>2023</v>
      </c>
      <c r="CT275" s="217">
        <f t="shared" si="2398"/>
        <v>2023</v>
      </c>
      <c r="CU275" s="217">
        <f t="shared" si="2398"/>
        <v>2023</v>
      </c>
      <c r="CV275" s="217">
        <f t="shared" si="2398"/>
        <v>2023</v>
      </c>
      <c r="CW275" s="217">
        <f t="shared" ref="CW275:FH275" si="2399">YEAR(CW276)</f>
        <v>2023</v>
      </c>
      <c r="CX275" s="217">
        <f t="shared" si="2399"/>
        <v>2023</v>
      </c>
      <c r="CY275" s="217">
        <f t="shared" si="2399"/>
        <v>2023</v>
      </c>
      <c r="CZ275" s="217">
        <f t="shared" si="2399"/>
        <v>2023</v>
      </c>
      <c r="DA275" s="217">
        <f t="shared" si="2399"/>
        <v>2023</v>
      </c>
      <c r="DB275" s="217">
        <f t="shared" si="2399"/>
        <v>2023</v>
      </c>
      <c r="DC275" s="217">
        <f t="shared" si="2399"/>
        <v>2024</v>
      </c>
      <c r="DD275" s="217">
        <f t="shared" si="2399"/>
        <v>2024</v>
      </c>
      <c r="DE275" s="217">
        <f t="shared" si="2399"/>
        <v>2024</v>
      </c>
      <c r="DF275" s="217">
        <f t="shared" si="2399"/>
        <v>2024</v>
      </c>
      <c r="DG275" s="217">
        <f t="shared" si="2399"/>
        <v>2024</v>
      </c>
      <c r="DH275" s="217">
        <f t="shared" si="2399"/>
        <v>2024</v>
      </c>
      <c r="DI275" s="217">
        <f t="shared" si="2399"/>
        <v>2024</v>
      </c>
      <c r="DJ275" s="217">
        <f t="shared" si="2399"/>
        <v>2024</v>
      </c>
      <c r="DK275" s="217">
        <f t="shared" si="2399"/>
        <v>2024</v>
      </c>
      <c r="DL275" s="217">
        <f t="shared" si="2399"/>
        <v>2024</v>
      </c>
      <c r="DM275" s="217">
        <f t="shared" si="2399"/>
        <v>2024</v>
      </c>
      <c r="DN275" s="217">
        <f t="shared" si="2399"/>
        <v>2024</v>
      </c>
      <c r="DO275" s="217">
        <f t="shared" si="2399"/>
        <v>2025</v>
      </c>
      <c r="DP275" s="217">
        <f t="shared" si="2399"/>
        <v>2025</v>
      </c>
      <c r="DQ275" s="217">
        <f t="shared" si="2399"/>
        <v>2025</v>
      </c>
      <c r="DR275" s="217">
        <f t="shared" si="2399"/>
        <v>2025</v>
      </c>
      <c r="DS275" s="217">
        <f t="shared" si="2399"/>
        <v>2025</v>
      </c>
      <c r="DT275" s="217">
        <f t="shared" si="2399"/>
        <v>2025</v>
      </c>
      <c r="DU275" s="217">
        <f t="shared" si="2399"/>
        <v>2025</v>
      </c>
      <c r="DV275" s="217">
        <f t="shared" si="2399"/>
        <v>2025</v>
      </c>
      <c r="DW275" s="217">
        <f t="shared" si="2399"/>
        <v>2025</v>
      </c>
      <c r="DX275" s="217">
        <f t="shared" si="2399"/>
        <v>2025</v>
      </c>
      <c r="DY275" s="217">
        <f t="shared" si="2399"/>
        <v>2025</v>
      </c>
      <c r="DZ275" s="217">
        <f t="shared" si="2399"/>
        <v>2025</v>
      </c>
      <c r="EA275" s="217">
        <f t="shared" si="2399"/>
        <v>2026</v>
      </c>
      <c r="EB275" s="217">
        <f t="shared" si="2399"/>
        <v>2026</v>
      </c>
      <c r="EC275" s="217">
        <f t="shared" si="2399"/>
        <v>2026</v>
      </c>
      <c r="ED275" s="217">
        <f t="shared" si="2399"/>
        <v>2026</v>
      </c>
      <c r="EE275" s="217">
        <f t="shared" si="2399"/>
        <v>2026</v>
      </c>
      <c r="EF275" s="217">
        <f t="shared" si="2399"/>
        <v>2026</v>
      </c>
      <c r="EG275" s="217">
        <f t="shared" si="2399"/>
        <v>2026</v>
      </c>
      <c r="EH275" s="217">
        <f t="shared" si="2399"/>
        <v>2026</v>
      </c>
      <c r="EI275" s="217">
        <f t="shared" si="2399"/>
        <v>2026</v>
      </c>
      <c r="EJ275" s="217">
        <f t="shared" si="2399"/>
        <v>2026</v>
      </c>
      <c r="EK275" s="217">
        <f t="shared" si="2399"/>
        <v>2026</v>
      </c>
      <c r="EL275" s="217">
        <f t="shared" si="2399"/>
        <v>2026</v>
      </c>
      <c r="EM275" s="217">
        <f t="shared" si="2399"/>
        <v>2027</v>
      </c>
      <c r="EN275" s="217">
        <f t="shared" si="2399"/>
        <v>2027</v>
      </c>
      <c r="EO275" s="217">
        <f t="shared" si="2399"/>
        <v>2027</v>
      </c>
      <c r="EP275" s="217">
        <f t="shared" si="2399"/>
        <v>2027</v>
      </c>
      <c r="EQ275" s="217">
        <f t="shared" si="2399"/>
        <v>2027</v>
      </c>
      <c r="ER275" s="217">
        <f t="shared" si="2399"/>
        <v>2027</v>
      </c>
      <c r="ES275" s="217">
        <f t="shared" si="2399"/>
        <v>2027</v>
      </c>
      <c r="ET275" s="217">
        <f t="shared" si="2399"/>
        <v>2027</v>
      </c>
      <c r="EU275" s="217">
        <f t="shared" si="2399"/>
        <v>2027</v>
      </c>
      <c r="EV275" s="217">
        <f t="shared" si="2399"/>
        <v>2027</v>
      </c>
      <c r="EW275" s="217">
        <f t="shared" si="2399"/>
        <v>2027</v>
      </c>
      <c r="EX275" s="217">
        <f t="shared" si="2399"/>
        <v>2027</v>
      </c>
      <c r="EY275" s="217">
        <f t="shared" si="2399"/>
        <v>2028</v>
      </c>
      <c r="EZ275" s="217">
        <f t="shared" si="2399"/>
        <v>2028</v>
      </c>
      <c r="FA275" s="217">
        <f t="shared" si="2399"/>
        <v>2028</v>
      </c>
      <c r="FB275" s="217">
        <f t="shared" si="2399"/>
        <v>2028</v>
      </c>
      <c r="FC275" s="217">
        <f t="shared" si="2399"/>
        <v>2028</v>
      </c>
      <c r="FD275" s="217">
        <f t="shared" si="2399"/>
        <v>2028</v>
      </c>
      <c r="FE275" s="217">
        <f t="shared" si="2399"/>
        <v>2028</v>
      </c>
      <c r="FF275" s="217">
        <f t="shared" si="2399"/>
        <v>2028</v>
      </c>
      <c r="FG275" s="217">
        <f t="shared" si="2399"/>
        <v>2028</v>
      </c>
      <c r="FH275" s="217">
        <f t="shared" si="2399"/>
        <v>2028</v>
      </c>
      <c r="FI275" s="217">
        <f t="shared" ref="FI275:HT275" si="2400">YEAR(FI276)</f>
        <v>2028</v>
      </c>
      <c r="FJ275" s="217">
        <f t="shared" si="2400"/>
        <v>2028</v>
      </c>
      <c r="FK275" s="217">
        <f t="shared" si="2400"/>
        <v>2029</v>
      </c>
      <c r="FL275" s="217">
        <f t="shared" si="2400"/>
        <v>2029</v>
      </c>
      <c r="FM275" s="217">
        <f t="shared" si="2400"/>
        <v>2029</v>
      </c>
      <c r="FN275" s="217">
        <f t="shared" si="2400"/>
        <v>2029</v>
      </c>
      <c r="FO275" s="217">
        <f t="shared" si="2400"/>
        <v>2029</v>
      </c>
      <c r="FP275" s="217">
        <f t="shared" si="2400"/>
        <v>2029</v>
      </c>
      <c r="FQ275" s="217">
        <f t="shared" si="2400"/>
        <v>2029</v>
      </c>
      <c r="FR275" s="217">
        <f t="shared" si="2400"/>
        <v>2029</v>
      </c>
      <c r="FS275" s="217">
        <f t="shared" si="2400"/>
        <v>2029</v>
      </c>
      <c r="FT275" s="217">
        <f t="shared" si="2400"/>
        <v>2029</v>
      </c>
      <c r="FU275" s="217">
        <f t="shared" si="2400"/>
        <v>2029</v>
      </c>
      <c r="FV275" s="217">
        <f t="shared" si="2400"/>
        <v>2029</v>
      </c>
      <c r="FW275" s="217">
        <f t="shared" si="2400"/>
        <v>2030</v>
      </c>
      <c r="FX275" s="217">
        <f t="shared" si="2400"/>
        <v>2030</v>
      </c>
      <c r="FY275" s="217">
        <f t="shared" si="2400"/>
        <v>2030</v>
      </c>
      <c r="FZ275" s="217">
        <f t="shared" si="2400"/>
        <v>2030</v>
      </c>
      <c r="GA275" s="217">
        <f t="shared" si="2400"/>
        <v>2030</v>
      </c>
      <c r="GB275" s="217">
        <f t="shared" si="2400"/>
        <v>2030</v>
      </c>
      <c r="GC275" s="217">
        <f t="shared" si="2400"/>
        <v>2030</v>
      </c>
      <c r="GD275" s="217">
        <f t="shared" si="2400"/>
        <v>2030</v>
      </c>
      <c r="GE275" s="217">
        <f t="shared" si="2400"/>
        <v>2030</v>
      </c>
      <c r="GF275" s="217">
        <f t="shared" si="2400"/>
        <v>2030</v>
      </c>
      <c r="GG275" s="217">
        <f t="shared" si="2400"/>
        <v>2030</v>
      </c>
      <c r="GH275" s="217">
        <f t="shared" si="2400"/>
        <v>2030</v>
      </c>
      <c r="GI275" s="217">
        <f t="shared" si="2400"/>
        <v>2031</v>
      </c>
      <c r="GJ275" s="217">
        <f t="shared" si="2400"/>
        <v>2031</v>
      </c>
      <c r="GK275" s="217">
        <f t="shared" si="2400"/>
        <v>2031</v>
      </c>
      <c r="GL275" s="217">
        <f t="shared" si="2400"/>
        <v>2031</v>
      </c>
      <c r="GM275" s="217">
        <f t="shared" si="2400"/>
        <v>2031</v>
      </c>
      <c r="GN275" s="217">
        <f t="shared" si="2400"/>
        <v>2031</v>
      </c>
      <c r="GO275" s="217">
        <f t="shared" si="2400"/>
        <v>2031</v>
      </c>
      <c r="GP275" s="217">
        <f t="shared" si="2400"/>
        <v>2031</v>
      </c>
      <c r="GQ275" s="217">
        <f t="shared" si="2400"/>
        <v>2031</v>
      </c>
      <c r="GR275" s="217">
        <f t="shared" si="2400"/>
        <v>2031</v>
      </c>
      <c r="GS275" s="217">
        <f t="shared" si="2400"/>
        <v>2031</v>
      </c>
      <c r="GT275" s="217">
        <f t="shared" si="2400"/>
        <v>2031</v>
      </c>
      <c r="GU275" s="217">
        <f t="shared" si="2400"/>
        <v>2032</v>
      </c>
      <c r="GV275" s="217">
        <f t="shared" si="2400"/>
        <v>2032</v>
      </c>
      <c r="GW275" s="217">
        <f t="shared" si="2400"/>
        <v>2032</v>
      </c>
      <c r="GX275" s="217">
        <f t="shared" si="2400"/>
        <v>2032</v>
      </c>
      <c r="GY275" s="217">
        <f t="shared" si="2400"/>
        <v>2032</v>
      </c>
      <c r="GZ275" s="217">
        <f t="shared" si="2400"/>
        <v>2032</v>
      </c>
      <c r="HA275" s="217">
        <f t="shared" si="2400"/>
        <v>2032</v>
      </c>
      <c r="HB275" s="217">
        <f t="shared" si="2400"/>
        <v>2032</v>
      </c>
      <c r="HC275" s="217">
        <f t="shared" si="2400"/>
        <v>2032</v>
      </c>
      <c r="HD275" s="217">
        <f t="shared" si="2400"/>
        <v>2032</v>
      </c>
      <c r="HE275" s="217">
        <f t="shared" si="2400"/>
        <v>2032</v>
      </c>
      <c r="HF275" s="217">
        <f t="shared" si="2400"/>
        <v>2032</v>
      </c>
      <c r="HG275" s="217">
        <f t="shared" si="2400"/>
        <v>2033</v>
      </c>
      <c r="HH275" s="217">
        <f t="shared" si="2400"/>
        <v>2033</v>
      </c>
      <c r="HI275" s="217">
        <f t="shared" si="2400"/>
        <v>2033</v>
      </c>
      <c r="HJ275" s="217">
        <f t="shared" si="2400"/>
        <v>2033</v>
      </c>
      <c r="HK275" s="217">
        <f t="shared" si="2400"/>
        <v>2033</v>
      </c>
      <c r="HL275" s="217">
        <f t="shared" si="2400"/>
        <v>2033</v>
      </c>
      <c r="HM275" s="217">
        <f t="shared" si="2400"/>
        <v>2033</v>
      </c>
      <c r="HN275" s="217">
        <f t="shared" si="2400"/>
        <v>2033</v>
      </c>
      <c r="HO275" s="217">
        <f t="shared" si="2400"/>
        <v>2033</v>
      </c>
      <c r="HP275" s="217">
        <f t="shared" si="2400"/>
        <v>2033</v>
      </c>
      <c r="HQ275" s="217">
        <f t="shared" si="2400"/>
        <v>2033</v>
      </c>
      <c r="HR275" s="217">
        <f t="shared" si="2400"/>
        <v>2033</v>
      </c>
      <c r="HS275" s="217">
        <f t="shared" si="2400"/>
        <v>2034</v>
      </c>
      <c r="HT275" s="217">
        <f t="shared" si="2400"/>
        <v>2034</v>
      </c>
      <c r="HU275" s="217">
        <f t="shared" ref="HU275:IU275" si="2401">YEAR(HU276)</f>
        <v>2034</v>
      </c>
      <c r="HV275" s="217">
        <f t="shared" si="2401"/>
        <v>2034</v>
      </c>
      <c r="HW275" s="217">
        <f t="shared" si="2401"/>
        <v>2034</v>
      </c>
      <c r="HX275" s="217">
        <f t="shared" si="2401"/>
        <v>2034</v>
      </c>
      <c r="HY275" s="217">
        <f t="shared" si="2401"/>
        <v>2034</v>
      </c>
      <c r="HZ275" s="217">
        <f t="shared" si="2401"/>
        <v>2034</v>
      </c>
      <c r="IA275" s="217">
        <f t="shared" si="2401"/>
        <v>2034</v>
      </c>
      <c r="IB275" s="217">
        <f t="shared" si="2401"/>
        <v>2034</v>
      </c>
      <c r="IC275" s="217">
        <f t="shared" si="2401"/>
        <v>2034</v>
      </c>
      <c r="ID275" s="217">
        <f t="shared" si="2401"/>
        <v>2034</v>
      </c>
      <c r="IE275" s="217">
        <f t="shared" si="2401"/>
        <v>2035</v>
      </c>
      <c r="IF275" s="217">
        <f t="shared" si="2401"/>
        <v>2035</v>
      </c>
      <c r="IG275" s="217">
        <f t="shared" si="2401"/>
        <v>2035</v>
      </c>
      <c r="IH275" s="217">
        <f t="shared" si="2401"/>
        <v>2035</v>
      </c>
      <c r="II275" s="217">
        <f t="shared" si="2401"/>
        <v>2035</v>
      </c>
      <c r="IJ275" s="217">
        <f t="shared" si="2401"/>
        <v>2035</v>
      </c>
      <c r="IK275" s="217">
        <f t="shared" si="2401"/>
        <v>2035</v>
      </c>
      <c r="IL275" s="217">
        <f t="shared" si="2401"/>
        <v>2035</v>
      </c>
      <c r="IM275" s="217">
        <f t="shared" si="2401"/>
        <v>2035</v>
      </c>
      <c r="IN275" s="217">
        <f t="shared" si="2401"/>
        <v>2035</v>
      </c>
      <c r="IO275" s="217">
        <f t="shared" si="2401"/>
        <v>2035</v>
      </c>
      <c r="IP275" s="217">
        <f t="shared" si="2401"/>
        <v>2035</v>
      </c>
      <c r="IQ275" s="217">
        <f t="shared" si="2401"/>
        <v>2036</v>
      </c>
      <c r="IR275" s="217">
        <f t="shared" si="2401"/>
        <v>2036</v>
      </c>
      <c r="IS275" s="217">
        <f t="shared" si="2401"/>
        <v>2036</v>
      </c>
      <c r="IT275" s="217">
        <f t="shared" si="2401"/>
        <v>2036</v>
      </c>
      <c r="IU275" s="217">
        <f t="shared" si="2401"/>
        <v>2036</v>
      </c>
    </row>
    <row r="276" spans="2:255">
      <c r="B276" s="218"/>
      <c r="E276" s="219">
        <f>Initial_Time</f>
        <v>42186</v>
      </c>
      <c r="F276" s="219">
        <f>EDATE(E276,1)</f>
        <v>42217</v>
      </c>
      <c r="G276" s="219">
        <f t="shared" ref="G276:AL276" si="2402">EDATE(F276,1)</f>
        <v>42248</v>
      </c>
      <c r="H276" s="219">
        <f t="shared" si="2402"/>
        <v>42278</v>
      </c>
      <c r="I276" s="219">
        <f t="shared" si="2402"/>
        <v>42309</v>
      </c>
      <c r="J276" s="219">
        <f t="shared" si="2402"/>
        <v>42339</v>
      </c>
      <c r="K276" s="219">
        <f t="shared" si="2402"/>
        <v>42370</v>
      </c>
      <c r="L276" s="219">
        <f t="shared" si="2402"/>
        <v>42401</v>
      </c>
      <c r="M276" s="219">
        <f t="shared" si="2402"/>
        <v>42430</v>
      </c>
      <c r="N276" s="219">
        <f t="shared" si="2402"/>
        <v>42461</v>
      </c>
      <c r="O276" s="219">
        <f t="shared" si="2402"/>
        <v>42491</v>
      </c>
      <c r="P276" s="219">
        <f t="shared" si="2402"/>
        <v>42522</v>
      </c>
      <c r="Q276" s="219">
        <f t="shared" si="2402"/>
        <v>42552</v>
      </c>
      <c r="R276" s="219">
        <f t="shared" si="2402"/>
        <v>42583</v>
      </c>
      <c r="S276" s="219">
        <f t="shared" si="2402"/>
        <v>42614</v>
      </c>
      <c r="T276" s="219">
        <f t="shared" si="2402"/>
        <v>42644</v>
      </c>
      <c r="U276" s="219">
        <f t="shared" si="2402"/>
        <v>42675</v>
      </c>
      <c r="V276" s="219">
        <f t="shared" si="2402"/>
        <v>42705</v>
      </c>
      <c r="W276" s="219">
        <f t="shared" si="2402"/>
        <v>42736</v>
      </c>
      <c r="X276" s="219">
        <f t="shared" si="2402"/>
        <v>42767</v>
      </c>
      <c r="Y276" s="219">
        <f t="shared" si="2402"/>
        <v>42795</v>
      </c>
      <c r="Z276" s="219">
        <f t="shared" si="2402"/>
        <v>42826</v>
      </c>
      <c r="AA276" s="219">
        <f t="shared" si="2402"/>
        <v>42856</v>
      </c>
      <c r="AB276" s="219">
        <f t="shared" si="2402"/>
        <v>42887</v>
      </c>
      <c r="AC276" s="219">
        <f t="shared" si="2402"/>
        <v>42917</v>
      </c>
      <c r="AD276" s="219">
        <f t="shared" si="2402"/>
        <v>42948</v>
      </c>
      <c r="AE276" s="219">
        <f t="shared" si="2402"/>
        <v>42979</v>
      </c>
      <c r="AF276" s="219">
        <f t="shared" si="2402"/>
        <v>43009</v>
      </c>
      <c r="AG276" s="219">
        <f t="shared" si="2402"/>
        <v>43040</v>
      </c>
      <c r="AH276" s="219">
        <f t="shared" si="2402"/>
        <v>43070</v>
      </c>
      <c r="AI276" s="219">
        <f t="shared" si="2402"/>
        <v>43101</v>
      </c>
      <c r="AJ276" s="219">
        <f t="shared" si="2402"/>
        <v>43132</v>
      </c>
      <c r="AK276" s="219">
        <f t="shared" si="2402"/>
        <v>43160</v>
      </c>
      <c r="AL276" s="219">
        <f t="shared" si="2402"/>
        <v>43191</v>
      </c>
      <c r="AM276" s="219">
        <f t="shared" ref="AM276" si="2403">EDATE(AL276,1)</f>
        <v>43221</v>
      </c>
      <c r="AN276" s="219">
        <f t="shared" ref="AN276" si="2404">EDATE(AM276,1)</f>
        <v>43252</v>
      </c>
      <c r="AO276" s="219">
        <f t="shared" ref="AO276" si="2405">EDATE(AN276,1)</f>
        <v>43282</v>
      </c>
      <c r="AP276" s="219">
        <f t="shared" ref="AP276" si="2406">EDATE(AO276,1)</f>
        <v>43313</v>
      </c>
      <c r="AQ276" s="219">
        <f t="shared" ref="AQ276" si="2407">EDATE(AP276,1)</f>
        <v>43344</v>
      </c>
      <c r="AR276" s="219">
        <f t="shared" ref="AR276" si="2408">EDATE(AQ276,1)</f>
        <v>43374</v>
      </c>
      <c r="AS276" s="219">
        <f t="shared" ref="AS276" si="2409">EDATE(AR276,1)</f>
        <v>43405</v>
      </c>
      <c r="AT276" s="219">
        <f t="shared" ref="AT276" si="2410">EDATE(AS276,1)</f>
        <v>43435</v>
      </c>
      <c r="AU276" s="219">
        <f t="shared" ref="AU276" si="2411">EDATE(AT276,1)</f>
        <v>43466</v>
      </c>
      <c r="AV276" s="219">
        <f t="shared" ref="AV276" si="2412">EDATE(AU276,1)</f>
        <v>43497</v>
      </c>
      <c r="AW276" s="219">
        <f t="shared" ref="AW276" si="2413">EDATE(AV276,1)</f>
        <v>43525</v>
      </c>
      <c r="AX276" s="219">
        <f t="shared" ref="AX276" si="2414">EDATE(AW276,1)</f>
        <v>43556</v>
      </c>
      <c r="AY276" s="219">
        <f t="shared" ref="AY276" si="2415">EDATE(AX276,1)</f>
        <v>43586</v>
      </c>
      <c r="AZ276" s="219">
        <f t="shared" ref="AZ276" si="2416">EDATE(AY276,1)</f>
        <v>43617</v>
      </c>
      <c r="BA276" s="219">
        <f t="shared" ref="BA276" si="2417">EDATE(AZ276,1)</f>
        <v>43647</v>
      </c>
      <c r="BB276" s="219">
        <f t="shared" ref="BB276" si="2418">EDATE(BA276,1)</f>
        <v>43678</v>
      </c>
      <c r="BC276" s="219">
        <f t="shared" ref="BC276" si="2419">EDATE(BB276,1)</f>
        <v>43709</v>
      </c>
      <c r="BD276" s="219">
        <f t="shared" ref="BD276" si="2420">EDATE(BC276,1)</f>
        <v>43739</v>
      </c>
      <c r="BE276" s="219">
        <f t="shared" ref="BE276" si="2421">EDATE(BD276,1)</f>
        <v>43770</v>
      </c>
      <c r="BF276" s="219">
        <f t="shared" ref="BF276" si="2422">EDATE(BE276,1)</f>
        <v>43800</v>
      </c>
      <c r="BG276" s="219">
        <f t="shared" ref="BG276" si="2423">EDATE(BF276,1)</f>
        <v>43831</v>
      </c>
      <c r="BH276" s="219">
        <f t="shared" ref="BH276" si="2424">EDATE(BG276,1)</f>
        <v>43862</v>
      </c>
      <c r="BI276" s="219">
        <f t="shared" ref="BI276" si="2425">EDATE(BH276,1)</f>
        <v>43891</v>
      </c>
      <c r="BJ276" s="219">
        <f t="shared" ref="BJ276" si="2426">EDATE(BI276,1)</f>
        <v>43922</v>
      </c>
      <c r="BK276" s="219">
        <f t="shared" ref="BK276" si="2427">EDATE(BJ276,1)</f>
        <v>43952</v>
      </c>
      <c r="BL276" s="219">
        <f t="shared" ref="BL276" si="2428">EDATE(BK276,1)</f>
        <v>43983</v>
      </c>
      <c r="BM276" s="219">
        <f t="shared" ref="BM276" si="2429">EDATE(BL276,1)</f>
        <v>44013</v>
      </c>
      <c r="BN276" s="219">
        <f t="shared" ref="BN276" si="2430">EDATE(BM276,1)</f>
        <v>44044</v>
      </c>
      <c r="BO276" s="219">
        <f t="shared" ref="BO276" si="2431">EDATE(BN276,1)</f>
        <v>44075</v>
      </c>
      <c r="BP276" s="219">
        <f t="shared" ref="BP276" si="2432">EDATE(BO276,1)</f>
        <v>44105</v>
      </c>
      <c r="BQ276" s="219">
        <f t="shared" ref="BQ276" si="2433">EDATE(BP276,1)</f>
        <v>44136</v>
      </c>
      <c r="BR276" s="219">
        <f t="shared" ref="BR276" si="2434">EDATE(BQ276,1)</f>
        <v>44166</v>
      </c>
      <c r="BS276" s="219">
        <f t="shared" ref="BS276" si="2435">EDATE(BR276,1)</f>
        <v>44197</v>
      </c>
      <c r="BT276" s="219">
        <f t="shared" ref="BT276" si="2436">EDATE(BS276,1)</f>
        <v>44228</v>
      </c>
      <c r="BU276" s="219">
        <f t="shared" ref="BU276" si="2437">EDATE(BT276,1)</f>
        <v>44256</v>
      </c>
      <c r="BV276" s="219">
        <f t="shared" ref="BV276" si="2438">EDATE(BU276,1)</f>
        <v>44287</v>
      </c>
      <c r="BW276" s="219">
        <f t="shared" ref="BW276" si="2439">EDATE(BV276,1)</f>
        <v>44317</v>
      </c>
      <c r="BX276" s="219">
        <f t="shared" ref="BX276" si="2440">EDATE(BW276,1)</f>
        <v>44348</v>
      </c>
      <c r="BY276" s="219">
        <f t="shared" ref="BY276" si="2441">EDATE(BX276,1)</f>
        <v>44378</v>
      </c>
      <c r="BZ276" s="219">
        <f t="shared" ref="BZ276" si="2442">EDATE(BY276,1)</f>
        <v>44409</v>
      </c>
      <c r="CA276" s="219">
        <f t="shared" ref="CA276" si="2443">EDATE(BZ276,1)</f>
        <v>44440</v>
      </c>
      <c r="CB276" s="219">
        <f t="shared" ref="CB276" si="2444">EDATE(CA276,1)</f>
        <v>44470</v>
      </c>
      <c r="CC276" s="219">
        <f t="shared" ref="CC276" si="2445">EDATE(CB276,1)</f>
        <v>44501</v>
      </c>
      <c r="CD276" s="219">
        <f t="shared" ref="CD276" si="2446">EDATE(CC276,1)</f>
        <v>44531</v>
      </c>
      <c r="CE276" s="219">
        <f t="shared" ref="CE276" si="2447">EDATE(CD276,1)</f>
        <v>44562</v>
      </c>
      <c r="CF276" s="219">
        <f t="shared" ref="CF276" si="2448">EDATE(CE276,1)</f>
        <v>44593</v>
      </c>
      <c r="CG276" s="219">
        <f t="shared" ref="CG276" si="2449">EDATE(CF276,1)</f>
        <v>44621</v>
      </c>
      <c r="CH276" s="219">
        <f t="shared" ref="CH276" si="2450">EDATE(CG276,1)</f>
        <v>44652</v>
      </c>
      <c r="CI276" s="219">
        <f t="shared" ref="CI276" si="2451">EDATE(CH276,1)</f>
        <v>44682</v>
      </c>
      <c r="CJ276" s="219">
        <f t="shared" ref="CJ276" si="2452">EDATE(CI276,1)</f>
        <v>44713</v>
      </c>
      <c r="CK276" s="219">
        <f t="shared" ref="CK276" si="2453">EDATE(CJ276,1)</f>
        <v>44743</v>
      </c>
      <c r="CL276" s="219">
        <f t="shared" ref="CL276" si="2454">EDATE(CK276,1)</f>
        <v>44774</v>
      </c>
      <c r="CM276" s="219">
        <f t="shared" ref="CM276" si="2455">EDATE(CL276,1)</f>
        <v>44805</v>
      </c>
      <c r="CN276" s="219">
        <f t="shared" ref="CN276" si="2456">EDATE(CM276,1)</f>
        <v>44835</v>
      </c>
      <c r="CO276" s="219">
        <f t="shared" ref="CO276" si="2457">EDATE(CN276,1)</f>
        <v>44866</v>
      </c>
      <c r="CP276" s="219">
        <f t="shared" ref="CP276" si="2458">EDATE(CO276,1)</f>
        <v>44896</v>
      </c>
      <c r="CQ276" s="219">
        <f t="shared" ref="CQ276" si="2459">EDATE(CP276,1)</f>
        <v>44927</v>
      </c>
      <c r="CR276" s="219">
        <f t="shared" ref="CR276" si="2460">EDATE(CQ276,1)</f>
        <v>44958</v>
      </c>
      <c r="CS276" s="219">
        <f t="shared" ref="CS276" si="2461">EDATE(CR276,1)</f>
        <v>44986</v>
      </c>
      <c r="CT276" s="219">
        <f t="shared" ref="CT276" si="2462">EDATE(CS276,1)</f>
        <v>45017</v>
      </c>
      <c r="CU276" s="219">
        <f t="shared" ref="CU276" si="2463">EDATE(CT276,1)</f>
        <v>45047</v>
      </c>
      <c r="CV276" s="219">
        <f t="shared" ref="CV276" si="2464">EDATE(CU276,1)</f>
        <v>45078</v>
      </c>
      <c r="CW276" s="219">
        <f t="shared" ref="CW276" si="2465">EDATE(CV276,1)</f>
        <v>45108</v>
      </c>
      <c r="CX276" s="219">
        <f t="shared" ref="CX276" si="2466">EDATE(CW276,1)</f>
        <v>45139</v>
      </c>
      <c r="CY276" s="219">
        <f t="shared" ref="CY276" si="2467">EDATE(CX276,1)</f>
        <v>45170</v>
      </c>
      <c r="CZ276" s="219">
        <f t="shared" ref="CZ276" si="2468">EDATE(CY276,1)</f>
        <v>45200</v>
      </c>
      <c r="DA276" s="219">
        <f t="shared" ref="DA276" si="2469">EDATE(CZ276,1)</f>
        <v>45231</v>
      </c>
      <c r="DB276" s="219">
        <f t="shared" ref="DB276" si="2470">EDATE(DA276,1)</f>
        <v>45261</v>
      </c>
      <c r="DC276" s="219">
        <f t="shared" ref="DC276" si="2471">EDATE(DB276,1)</f>
        <v>45292</v>
      </c>
      <c r="DD276" s="219">
        <f t="shared" ref="DD276" si="2472">EDATE(DC276,1)</f>
        <v>45323</v>
      </c>
      <c r="DE276" s="219">
        <f t="shared" ref="DE276" si="2473">EDATE(DD276,1)</f>
        <v>45352</v>
      </c>
      <c r="DF276" s="219">
        <f t="shared" ref="DF276" si="2474">EDATE(DE276,1)</f>
        <v>45383</v>
      </c>
      <c r="DG276" s="219">
        <f t="shared" ref="DG276" si="2475">EDATE(DF276,1)</f>
        <v>45413</v>
      </c>
      <c r="DH276" s="219">
        <f t="shared" ref="DH276" si="2476">EDATE(DG276,1)</f>
        <v>45444</v>
      </c>
      <c r="DI276" s="219">
        <f t="shared" ref="DI276" si="2477">EDATE(DH276,1)</f>
        <v>45474</v>
      </c>
      <c r="DJ276" s="219">
        <f t="shared" ref="DJ276" si="2478">EDATE(DI276,1)</f>
        <v>45505</v>
      </c>
      <c r="DK276" s="219">
        <f t="shared" ref="DK276" si="2479">EDATE(DJ276,1)</f>
        <v>45536</v>
      </c>
      <c r="DL276" s="219">
        <f t="shared" ref="DL276" si="2480">EDATE(DK276,1)</f>
        <v>45566</v>
      </c>
      <c r="DM276" s="219">
        <f t="shared" ref="DM276" si="2481">EDATE(DL276,1)</f>
        <v>45597</v>
      </c>
      <c r="DN276" s="219">
        <f t="shared" ref="DN276" si="2482">EDATE(DM276,1)</f>
        <v>45627</v>
      </c>
      <c r="DO276" s="219">
        <f t="shared" ref="DO276" si="2483">EDATE(DN276,1)</f>
        <v>45658</v>
      </c>
      <c r="DP276" s="219">
        <f t="shared" ref="DP276" si="2484">EDATE(DO276,1)</f>
        <v>45689</v>
      </c>
      <c r="DQ276" s="219">
        <f t="shared" ref="DQ276" si="2485">EDATE(DP276,1)</f>
        <v>45717</v>
      </c>
      <c r="DR276" s="219">
        <f t="shared" ref="DR276" si="2486">EDATE(DQ276,1)</f>
        <v>45748</v>
      </c>
      <c r="DS276" s="219">
        <f t="shared" ref="DS276" si="2487">EDATE(DR276,1)</f>
        <v>45778</v>
      </c>
      <c r="DT276" s="219">
        <f t="shared" ref="DT276" si="2488">EDATE(DS276,1)</f>
        <v>45809</v>
      </c>
      <c r="DU276" s="219">
        <f t="shared" ref="DU276" si="2489">EDATE(DT276,1)</f>
        <v>45839</v>
      </c>
      <c r="DV276" s="219">
        <f t="shared" ref="DV276" si="2490">EDATE(DU276,1)</f>
        <v>45870</v>
      </c>
      <c r="DW276" s="219">
        <f t="shared" ref="DW276" si="2491">EDATE(DV276,1)</f>
        <v>45901</v>
      </c>
      <c r="DX276" s="219">
        <f t="shared" ref="DX276" si="2492">EDATE(DW276,1)</f>
        <v>45931</v>
      </c>
      <c r="DY276" s="219">
        <f t="shared" ref="DY276" si="2493">EDATE(DX276,1)</f>
        <v>45962</v>
      </c>
      <c r="DZ276" s="219">
        <f t="shared" ref="DZ276" si="2494">EDATE(DY276,1)</f>
        <v>45992</v>
      </c>
      <c r="EA276" s="219">
        <f t="shared" ref="EA276" si="2495">EDATE(DZ276,1)</f>
        <v>46023</v>
      </c>
      <c r="EB276" s="219">
        <f t="shared" ref="EB276" si="2496">EDATE(EA276,1)</f>
        <v>46054</v>
      </c>
      <c r="EC276" s="219">
        <f t="shared" ref="EC276" si="2497">EDATE(EB276,1)</f>
        <v>46082</v>
      </c>
      <c r="ED276" s="219">
        <f t="shared" ref="ED276" si="2498">EDATE(EC276,1)</f>
        <v>46113</v>
      </c>
      <c r="EE276" s="219">
        <f t="shared" ref="EE276" si="2499">EDATE(ED276,1)</f>
        <v>46143</v>
      </c>
      <c r="EF276" s="219">
        <f t="shared" ref="EF276" si="2500">EDATE(EE276,1)</f>
        <v>46174</v>
      </c>
      <c r="EG276" s="219">
        <f t="shared" ref="EG276" si="2501">EDATE(EF276,1)</f>
        <v>46204</v>
      </c>
      <c r="EH276" s="219">
        <f t="shared" ref="EH276" si="2502">EDATE(EG276,1)</f>
        <v>46235</v>
      </c>
      <c r="EI276" s="219">
        <f t="shared" ref="EI276" si="2503">EDATE(EH276,1)</f>
        <v>46266</v>
      </c>
      <c r="EJ276" s="219">
        <f t="shared" ref="EJ276" si="2504">EDATE(EI276,1)</f>
        <v>46296</v>
      </c>
      <c r="EK276" s="219">
        <f t="shared" ref="EK276" si="2505">EDATE(EJ276,1)</f>
        <v>46327</v>
      </c>
      <c r="EL276" s="219">
        <f t="shared" ref="EL276" si="2506">EDATE(EK276,1)</f>
        <v>46357</v>
      </c>
      <c r="EM276" s="219">
        <f t="shared" ref="EM276" si="2507">EDATE(EL276,1)</f>
        <v>46388</v>
      </c>
      <c r="EN276" s="219">
        <f t="shared" ref="EN276" si="2508">EDATE(EM276,1)</f>
        <v>46419</v>
      </c>
      <c r="EO276" s="219">
        <f t="shared" ref="EO276" si="2509">EDATE(EN276,1)</f>
        <v>46447</v>
      </c>
      <c r="EP276" s="219">
        <f t="shared" ref="EP276" si="2510">EDATE(EO276,1)</f>
        <v>46478</v>
      </c>
      <c r="EQ276" s="219">
        <f t="shared" ref="EQ276" si="2511">EDATE(EP276,1)</f>
        <v>46508</v>
      </c>
      <c r="ER276" s="219">
        <f t="shared" ref="ER276" si="2512">EDATE(EQ276,1)</f>
        <v>46539</v>
      </c>
      <c r="ES276" s="219">
        <f t="shared" ref="ES276" si="2513">EDATE(ER276,1)</f>
        <v>46569</v>
      </c>
      <c r="ET276" s="219">
        <f t="shared" ref="ET276" si="2514">EDATE(ES276,1)</f>
        <v>46600</v>
      </c>
      <c r="EU276" s="219">
        <f t="shared" ref="EU276" si="2515">EDATE(ET276,1)</f>
        <v>46631</v>
      </c>
      <c r="EV276" s="219">
        <f t="shared" ref="EV276" si="2516">EDATE(EU276,1)</f>
        <v>46661</v>
      </c>
      <c r="EW276" s="219">
        <f t="shared" ref="EW276" si="2517">EDATE(EV276,1)</f>
        <v>46692</v>
      </c>
      <c r="EX276" s="219">
        <f t="shared" ref="EX276" si="2518">EDATE(EW276,1)</f>
        <v>46722</v>
      </c>
      <c r="EY276" s="219">
        <f t="shared" ref="EY276" si="2519">EDATE(EX276,1)</f>
        <v>46753</v>
      </c>
      <c r="EZ276" s="219">
        <f t="shared" ref="EZ276" si="2520">EDATE(EY276,1)</f>
        <v>46784</v>
      </c>
      <c r="FA276" s="219">
        <f t="shared" ref="FA276" si="2521">EDATE(EZ276,1)</f>
        <v>46813</v>
      </c>
      <c r="FB276" s="219">
        <f t="shared" ref="FB276" si="2522">EDATE(FA276,1)</f>
        <v>46844</v>
      </c>
      <c r="FC276" s="219">
        <f t="shared" ref="FC276" si="2523">EDATE(FB276,1)</f>
        <v>46874</v>
      </c>
      <c r="FD276" s="219">
        <f t="shared" ref="FD276" si="2524">EDATE(FC276,1)</f>
        <v>46905</v>
      </c>
      <c r="FE276" s="219">
        <f t="shared" ref="FE276" si="2525">EDATE(FD276,1)</f>
        <v>46935</v>
      </c>
      <c r="FF276" s="219">
        <f t="shared" ref="FF276" si="2526">EDATE(FE276,1)</f>
        <v>46966</v>
      </c>
      <c r="FG276" s="219">
        <f t="shared" ref="FG276" si="2527">EDATE(FF276,1)</f>
        <v>46997</v>
      </c>
      <c r="FH276" s="219">
        <f t="shared" ref="FH276" si="2528">EDATE(FG276,1)</f>
        <v>47027</v>
      </c>
      <c r="FI276" s="219">
        <f t="shared" ref="FI276" si="2529">EDATE(FH276,1)</f>
        <v>47058</v>
      </c>
      <c r="FJ276" s="219">
        <f t="shared" ref="FJ276" si="2530">EDATE(FI276,1)</f>
        <v>47088</v>
      </c>
      <c r="FK276" s="219">
        <f t="shared" ref="FK276" si="2531">EDATE(FJ276,1)</f>
        <v>47119</v>
      </c>
      <c r="FL276" s="219">
        <f t="shared" ref="FL276" si="2532">EDATE(FK276,1)</f>
        <v>47150</v>
      </c>
      <c r="FM276" s="219">
        <f t="shared" ref="FM276" si="2533">EDATE(FL276,1)</f>
        <v>47178</v>
      </c>
      <c r="FN276" s="219">
        <f t="shared" ref="FN276" si="2534">EDATE(FM276,1)</f>
        <v>47209</v>
      </c>
      <c r="FO276" s="219">
        <f t="shared" ref="FO276" si="2535">EDATE(FN276,1)</f>
        <v>47239</v>
      </c>
      <c r="FP276" s="219">
        <f t="shared" ref="FP276" si="2536">EDATE(FO276,1)</f>
        <v>47270</v>
      </c>
      <c r="FQ276" s="219">
        <f t="shared" ref="FQ276" si="2537">EDATE(FP276,1)</f>
        <v>47300</v>
      </c>
      <c r="FR276" s="219">
        <f t="shared" ref="FR276" si="2538">EDATE(FQ276,1)</f>
        <v>47331</v>
      </c>
      <c r="FS276" s="219">
        <f t="shared" ref="FS276" si="2539">EDATE(FR276,1)</f>
        <v>47362</v>
      </c>
      <c r="FT276" s="219">
        <f t="shared" ref="FT276" si="2540">EDATE(FS276,1)</f>
        <v>47392</v>
      </c>
      <c r="FU276" s="219">
        <f t="shared" ref="FU276" si="2541">EDATE(FT276,1)</f>
        <v>47423</v>
      </c>
      <c r="FV276" s="219">
        <f t="shared" ref="FV276" si="2542">EDATE(FU276,1)</f>
        <v>47453</v>
      </c>
      <c r="FW276" s="219">
        <f t="shared" ref="FW276" si="2543">EDATE(FV276,1)</f>
        <v>47484</v>
      </c>
      <c r="FX276" s="219">
        <f t="shared" ref="FX276" si="2544">EDATE(FW276,1)</f>
        <v>47515</v>
      </c>
      <c r="FY276" s="219">
        <f t="shared" ref="FY276" si="2545">EDATE(FX276,1)</f>
        <v>47543</v>
      </c>
      <c r="FZ276" s="219">
        <f t="shared" ref="FZ276" si="2546">EDATE(FY276,1)</f>
        <v>47574</v>
      </c>
      <c r="GA276" s="219">
        <f t="shared" ref="GA276" si="2547">EDATE(FZ276,1)</f>
        <v>47604</v>
      </c>
      <c r="GB276" s="219">
        <f t="shared" ref="GB276" si="2548">EDATE(GA276,1)</f>
        <v>47635</v>
      </c>
      <c r="GC276" s="219">
        <f t="shared" ref="GC276" si="2549">EDATE(GB276,1)</f>
        <v>47665</v>
      </c>
      <c r="GD276" s="219">
        <f t="shared" ref="GD276" si="2550">EDATE(GC276,1)</f>
        <v>47696</v>
      </c>
      <c r="GE276" s="219">
        <f t="shared" ref="GE276" si="2551">EDATE(GD276,1)</f>
        <v>47727</v>
      </c>
      <c r="GF276" s="219">
        <f t="shared" ref="GF276" si="2552">EDATE(GE276,1)</f>
        <v>47757</v>
      </c>
      <c r="GG276" s="219">
        <f t="shared" ref="GG276" si="2553">EDATE(GF276,1)</f>
        <v>47788</v>
      </c>
      <c r="GH276" s="219">
        <f t="shared" ref="GH276" si="2554">EDATE(GG276,1)</f>
        <v>47818</v>
      </c>
      <c r="GI276" s="219">
        <f t="shared" ref="GI276" si="2555">EDATE(GH276,1)</f>
        <v>47849</v>
      </c>
      <c r="GJ276" s="219">
        <f t="shared" ref="GJ276" si="2556">EDATE(GI276,1)</f>
        <v>47880</v>
      </c>
      <c r="GK276" s="219">
        <f t="shared" ref="GK276" si="2557">EDATE(GJ276,1)</f>
        <v>47908</v>
      </c>
      <c r="GL276" s="219">
        <f t="shared" ref="GL276" si="2558">EDATE(GK276,1)</f>
        <v>47939</v>
      </c>
      <c r="GM276" s="219">
        <f t="shared" ref="GM276" si="2559">EDATE(GL276,1)</f>
        <v>47969</v>
      </c>
      <c r="GN276" s="219">
        <f t="shared" ref="GN276" si="2560">EDATE(GM276,1)</f>
        <v>48000</v>
      </c>
      <c r="GO276" s="219">
        <f t="shared" ref="GO276" si="2561">EDATE(GN276,1)</f>
        <v>48030</v>
      </c>
      <c r="GP276" s="219">
        <f t="shared" ref="GP276" si="2562">EDATE(GO276,1)</f>
        <v>48061</v>
      </c>
      <c r="GQ276" s="219">
        <f t="shared" ref="GQ276" si="2563">EDATE(GP276,1)</f>
        <v>48092</v>
      </c>
      <c r="GR276" s="219">
        <f t="shared" ref="GR276" si="2564">EDATE(GQ276,1)</f>
        <v>48122</v>
      </c>
      <c r="GS276" s="219">
        <f t="shared" ref="GS276" si="2565">EDATE(GR276,1)</f>
        <v>48153</v>
      </c>
      <c r="GT276" s="219">
        <f t="shared" ref="GT276" si="2566">EDATE(GS276,1)</f>
        <v>48183</v>
      </c>
      <c r="GU276" s="219">
        <f t="shared" ref="GU276" si="2567">EDATE(GT276,1)</f>
        <v>48214</v>
      </c>
      <c r="GV276" s="219">
        <f t="shared" ref="GV276" si="2568">EDATE(GU276,1)</f>
        <v>48245</v>
      </c>
      <c r="GW276" s="219">
        <f t="shared" ref="GW276" si="2569">EDATE(GV276,1)</f>
        <v>48274</v>
      </c>
      <c r="GX276" s="219">
        <f t="shared" ref="GX276" si="2570">EDATE(GW276,1)</f>
        <v>48305</v>
      </c>
      <c r="GY276" s="219">
        <f t="shared" ref="GY276" si="2571">EDATE(GX276,1)</f>
        <v>48335</v>
      </c>
      <c r="GZ276" s="219">
        <f t="shared" ref="GZ276" si="2572">EDATE(GY276,1)</f>
        <v>48366</v>
      </c>
      <c r="HA276" s="219">
        <f t="shared" ref="HA276" si="2573">EDATE(GZ276,1)</f>
        <v>48396</v>
      </c>
      <c r="HB276" s="219">
        <f t="shared" ref="HB276" si="2574">EDATE(HA276,1)</f>
        <v>48427</v>
      </c>
      <c r="HC276" s="219">
        <f t="shared" ref="HC276" si="2575">EDATE(HB276,1)</f>
        <v>48458</v>
      </c>
      <c r="HD276" s="219">
        <f t="shared" ref="HD276" si="2576">EDATE(HC276,1)</f>
        <v>48488</v>
      </c>
      <c r="HE276" s="219">
        <f t="shared" ref="HE276" si="2577">EDATE(HD276,1)</f>
        <v>48519</v>
      </c>
      <c r="HF276" s="219">
        <f t="shared" ref="HF276" si="2578">EDATE(HE276,1)</f>
        <v>48549</v>
      </c>
      <c r="HG276" s="219">
        <f t="shared" ref="HG276" si="2579">EDATE(HF276,1)</f>
        <v>48580</v>
      </c>
      <c r="HH276" s="219">
        <f t="shared" ref="HH276" si="2580">EDATE(HG276,1)</f>
        <v>48611</v>
      </c>
      <c r="HI276" s="219">
        <f t="shared" ref="HI276" si="2581">EDATE(HH276,1)</f>
        <v>48639</v>
      </c>
      <c r="HJ276" s="219">
        <f t="shared" ref="HJ276" si="2582">EDATE(HI276,1)</f>
        <v>48670</v>
      </c>
      <c r="HK276" s="219">
        <f t="shared" ref="HK276" si="2583">EDATE(HJ276,1)</f>
        <v>48700</v>
      </c>
      <c r="HL276" s="219">
        <f t="shared" ref="HL276" si="2584">EDATE(HK276,1)</f>
        <v>48731</v>
      </c>
      <c r="HM276" s="219">
        <f t="shared" ref="HM276" si="2585">EDATE(HL276,1)</f>
        <v>48761</v>
      </c>
      <c r="HN276" s="219">
        <f t="shared" ref="HN276" si="2586">EDATE(HM276,1)</f>
        <v>48792</v>
      </c>
      <c r="HO276" s="219">
        <f t="shared" ref="HO276" si="2587">EDATE(HN276,1)</f>
        <v>48823</v>
      </c>
      <c r="HP276" s="219">
        <f t="shared" ref="HP276" si="2588">EDATE(HO276,1)</f>
        <v>48853</v>
      </c>
      <c r="HQ276" s="219">
        <f t="shared" ref="HQ276" si="2589">EDATE(HP276,1)</f>
        <v>48884</v>
      </c>
      <c r="HR276" s="219">
        <f t="shared" ref="HR276" si="2590">EDATE(HQ276,1)</f>
        <v>48914</v>
      </c>
      <c r="HS276" s="219">
        <f t="shared" ref="HS276" si="2591">EDATE(HR276,1)</f>
        <v>48945</v>
      </c>
      <c r="HT276" s="219">
        <f t="shared" ref="HT276" si="2592">EDATE(HS276,1)</f>
        <v>48976</v>
      </c>
      <c r="HU276" s="219">
        <f t="shared" ref="HU276" si="2593">EDATE(HT276,1)</f>
        <v>49004</v>
      </c>
      <c r="HV276" s="219">
        <f t="shared" ref="HV276" si="2594">EDATE(HU276,1)</f>
        <v>49035</v>
      </c>
      <c r="HW276" s="219">
        <f t="shared" ref="HW276" si="2595">EDATE(HV276,1)</f>
        <v>49065</v>
      </c>
      <c r="HX276" s="219">
        <f t="shared" ref="HX276" si="2596">EDATE(HW276,1)</f>
        <v>49096</v>
      </c>
      <c r="HY276" s="219">
        <f t="shared" ref="HY276" si="2597">EDATE(HX276,1)</f>
        <v>49126</v>
      </c>
      <c r="HZ276" s="219">
        <f t="shared" ref="HZ276" si="2598">EDATE(HY276,1)</f>
        <v>49157</v>
      </c>
      <c r="IA276" s="219">
        <f t="shared" ref="IA276" si="2599">EDATE(HZ276,1)</f>
        <v>49188</v>
      </c>
      <c r="IB276" s="219">
        <f t="shared" ref="IB276" si="2600">EDATE(IA276,1)</f>
        <v>49218</v>
      </c>
      <c r="IC276" s="219">
        <f t="shared" ref="IC276" si="2601">EDATE(IB276,1)</f>
        <v>49249</v>
      </c>
      <c r="ID276" s="219">
        <f t="shared" ref="ID276" si="2602">EDATE(IC276,1)</f>
        <v>49279</v>
      </c>
      <c r="IE276" s="219">
        <f t="shared" ref="IE276" si="2603">EDATE(ID276,1)</f>
        <v>49310</v>
      </c>
      <c r="IF276" s="219">
        <f t="shared" ref="IF276" si="2604">EDATE(IE276,1)</f>
        <v>49341</v>
      </c>
      <c r="IG276" s="219">
        <f t="shared" ref="IG276" si="2605">EDATE(IF276,1)</f>
        <v>49369</v>
      </c>
      <c r="IH276" s="219">
        <f t="shared" ref="IH276" si="2606">EDATE(IG276,1)</f>
        <v>49400</v>
      </c>
      <c r="II276" s="219">
        <f t="shared" ref="II276" si="2607">EDATE(IH276,1)</f>
        <v>49430</v>
      </c>
      <c r="IJ276" s="219">
        <f t="shared" ref="IJ276" si="2608">EDATE(II276,1)</f>
        <v>49461</v>
      </c>
      <c r="IK276" s="219">
        <f t="shared" ref="IK276" si="2609">EDATE(IJ276,1)</f>
        <v>49491</v>
      </c>
      <c r="IL276" s="219">
        <f t="shared" ref="IL276" si="2610">EDATE(IK276,1)</f>
        <v>49522</v>
      </c>
      <c r="IM276" s="219">
        <f t="shared" ref="IM276" si="2611">EDATE(IL276,1)</f>
        <v>49553</v>
      </c>
      <c r="IN276" s="219">
        <f t="shared" ref="IN276" si="2612">EDATE(IM276,1)</f>
        <v>49583</v>
      </c>
      <c r="IO276" s="219">
        <f t="shared" ref="IO276" si="2613">EDATE(IN276,1)</f>
        <v>49614</v>
      </c>
      <c r="IP276" s="219">
        <f t="shared" ref="IP276" si="2614">EDATE(IO276,1)</f>
        <v>49644</v>
      </c>
      <c r="IQ276" s="219">
        <f t="shared" ref="IQ276" si="2615">EDATE(IP276,1)</f>
        <v>49675</v>
      </c>
      <c r="IR276" s="219">
        <f t="shared" ref="IR276" si="2616">EDATE(IQ276,1)</f>
        <v>49706</v>
      </c>
      <c r="IS276" s="219">
        <f t="shared" ref="IS276" si="2617">EDATE(IR276,1)</f>
        <v>49735</v>
      </c>
      <c r="IT276" s="219">
        <f t="shared" ref="IT276" si="2618">EDATE(IS276,1)</f>
        <v>49766</v>
      </c>
      <c r="IU276" s="219">
        <f t="shared" ref="IU276" si="2619">EDATE(IT276,1)</f>
        <v>49796</v>
      </c>
    </row>
    <row r="277" spans="2:255">
      <c r="B277" s="220" t="s">
        <v>224</v>
      </c>
    </row>
    <row r="278" spans="2:255">
      <c r="B278" s="221" t="s">
        <v>286</v>
      </c>
      <c r="E278" s="205">
        <f ca="1">(E205+E206+E207)</f>
        <v>0</v>
      </c>
      <c r="F278" s="205">
        <f t="shared" ref="F278:AL278" ca="1" si="2620">(F205+F206+F207)</f>
        <v>0</v>
      </c>
      <c r="G278" s="205">
        <f t="shared" ca="1" si="2620"/>
        <v>0</v>
      </c>
      <c r="H278" s="205">
        <f t="shared" ca="1" si="2620"/>
        <v>0</v>
      </c>
      <c r="I278" s="205">
        <f t="shared" ca="1" si="2620"/>
        <v>0</v>
      </c>
      <c r="J278" s="205">
        <f t="shared" ca="1" si="2620"/>
        <v>0</v>
      </c>
      <c r="K278" s="205">
        <f t="shared" ca="1" si="2620"/>
        <v>0</v>
      </c>
      <c r="L278" s="205">
        <f t="shared" ca="1" si="2620"/>
        <v>0</v>
      </c>
      <c r="M278" s="205">
        <f t="shared" ca="1" si="2620"/>
        <v>0</v>
      </c>
      <c r="N278" s="205">
        <f t="shared" ca="1" si="2620"/>
        <v>0</v>
      </c>
      <c r="O278" s="205">
        <f t="shared" ca="1" si="2620"/>
        <v>0</v>
      </c>
      <c r="P278" s="205">
        <f t="shared" ca="1" si="2620"/>
        <v>0</v>
      </c>
      <c r="Q278" s="205">
        <f t="shared" ca="1" si="2620"/>
        <v>0</v>
      </c>
      <c r="R278" s="205">
        <f t="shared" ca="1" si="2620"/>
        <v>0</v>
      </c>
      <c r="S278" s="205">
        <f t="shared" ca="1" si="2620"/>
        <v>0</v>
      </c>
      <c r="T278" s="205">
        <f t="shared" ca="1" si="2620"/>
        <v>0</v>
      </c>
      <c r="U278" s="205">
        <f t="shared" ca="1" si="2620"/>
        <v>0</v>
      </c>
      <c r="V278" s="205">
        <f t="shared" ca="1" si="2620"/>
        <v>0</v>
      </c>
      <c r="W278" s="205">
        <f t="shared" ca="1" si="2620"/>
        <v>0</v>
      </c>
      <c r="X278" s="205">
        <f t="shared" ca="1" si="2620"/>
        <v>0</v>
      </c>
      <c r="Y278" s="205">
        <f t="shared" ca="1" si="2620"/>
        <v>0</v>
      </c>
      <c r="Z278" s="205">
        <f t="shared" ca="1" si="2620"/>
        <v>0</v>
      </c>
      <c r="AA278" s="205">
        <f t="shared" ca="1" si="2620"/>
        <v>0</v>
      </c>
      <c r="AB278" s="205">
        <f t="shared" ca="1" si="2620"/>
        <v>0</v>
      </c>
      <c r="AC278" s="205">
        <f t="shared" ca="1" si="2620"/>
        <v>0</v>
      </c>
      <c r="AD278" s="205">
        <f t="shared" ca="1" si="2620"/>
        <v>0</v>
      </c>
      <c r="AE278" s="205">
        <f t="shared" ca="1" si="2620"/>
        <v>0</v>
      </c>
      <c r="AF278" s="205">
        <f t="shared" ca="1" si="2620"/>
        <v>0</v>
      </c>
      <c r="AG278" s="205">
        <f t="shared" ca="1" si="2620"/>
        <v>0</v>
      </c>
      <c r="AH278" s="205">
        <f t="shared" ca="1" si="2620"/>
        <v>0</v>
      </c>
      <c r="AI278" s="205">
        <f t="shared" ca="1" si="2620"/>
        <v>0</v>
      </c>
      <c r="AJ278" s="205">
        <f t="shared" ca="1" si="2620"/>
        <v>0</v>
      </c>
      <c r="AK278" s="205">
        <f t="shared" ca="1" si="2620"/>
        <v>0</v>
      </c>
      <c r="AL278" s="205">
        <f t="shared" ca="1" si="2620"/>
        <v>0</v>
      </c>
      <c r="AM278" s="205">
        <f t="shared" ref="AM278:CX278" ca="1" si="2621">(AM205+AM206+AM207)</f>
        <v>0</v>
      </c>
      <c r="AN278" s="205">
        <f t="shared" ca="1" si="2621"/>
        <v>0</v>
      </c>
      <c r="AO278" s="205">
        <f t="shared" ca="1" si="2621"/>
        <v>0</v>
      </c>
      <c r="AP278" s="205">
        <f t="shared" ca="1" si="2621"/>
        <v>0</v>
      </c>
      <c r="AQ278" s="205">
        <f t="shared" ca="1" si="2621"/>
        <v>0</v>
      </c>
      <c r="AR278" s="205">
        <f t="shared" ca="1" si="2621"/>
        <v>0</v>
      </c>
      <c r="AS278" s="205">
        <f t="shared" ca="1" si="2621"/>
        <v>0</v>
      </c>
      <c r="AT278" s="205">
        <f t="shared" ca="1" si="2621"/>
        <v>0</v>
      </c>
      <c r="AU278" s="205">
        <f t="shared" ca="1" si="2621"/>
        <v>0</v>
      </c>
      <c r="AV278" s="205">
        <f t="shared" ca="1" si="2621"/>
        <v>0</v>
      </c>
      <c r="AW278" s="205">
        <f t="shared" ca="1" si="2621"/>
        <v>0</v>
      </c>
      <c r="AX278" s="205">
        <f t="shared" ca="1" si="2621"/>
        <v>0</v>
      </c>
      <c r="AY278" s="205">
        <f t="shared" ca="1" si="2621"/>
        <v>0</v>
      </c>
      <c r="AZ278" s="205">
        <f t="shared" ca="1" si="2621"/>
        <v>0</v>
      </c>
      <c r="BA278" s="205">
        <f t="shared" ca="1" si="2621"/>
        <v>0</v>
      </c>
      <c r="BB278" s="205">
        <f t="shared" ca="1" si="2621"/>
        <v>0</v>
      </c>
      <c r="BC278" s="205">
        <f t="shared" ca="1" si="2621"/>
        <v>0</v>
      </c>
      <c r="BD278" s="205">
        <f t="shared" ca="1" si="2621"/>
        <v>0</v>
      </c>
      <c r="BE278" s="205">
        <f t="shared" ca="1" si="2621"/>
        <v>0</v>
      </c>
      <c r="BF278" s="205">
        <f t="shared" ca="1" si="2621"/>
        <v>0</v>
      </c>
      <c r="BG278" s="205">
        <f t="shared" ca="1" si="2621"/>
        <v>0</v>
      </c>
      <c r="BH278" s="205">
        <f t="shared" ca="1" si="2621"/>
        <v>0</v>
      </c>
      <c r="BI278" s="205">
        <f t="shared" ca="1" si="2621"/>
        <v>0</v>
      </c>
      <c r="BJ278" s="205">
        <f t="shared" ca="1" si="2621"/>
        <v>0</v>
      </c>
      <c r="BK278" s="205">
        <f t="shared" ca="1" si="2621"/>
        <v>0</v>
      </c>
      <c r="BL278" s="205">
        <f t="shared" ca="1" si="2621"/>
        <v>0</v>
      </c>
      <c r="BM278" s="205">
        <f t="shared" ca="1" si="2621"/>
        <v>0</v>
      </c>
      <c r="BN278" s="205">
        <f t="shared" ca="1" si="2621"/>
        <v>0</v>
      </c>
      <c r="BO278" s="205">
        <f t="shared" ca="1" si="2621"/>
        <v>0</v>
      </c>
      <c r="BP278" s="205">
        <f t="shared" ca="1" si="2621"/>
        <v>0</v>
      </c>
      <c r="BQ278" s="205">
        <f t="shared" ca="1" si="2621"/>
        <v>0</v>
      </c>
      <c r="BR278" s="205">
        <f t="shared" ca="1" si="2621"/>
        <v>0</v>
      </c>
      <c r="BS278" s="205">
        <f t="shared" ca="1" si="2621"/>
        <v>0</v>
      </c>
      <c r="BT278" s="205">
        <f t="shared" ca="1" si="2621"/>
        <v>0</v>
      </c>
      <c r="BU278" s="205">
        <f t="shared" ca="1" si="2621"/>
        <v>0</v>
      </c>
      <c r="BV278" s="205">
        <f t="shared" ca="1" si="2621"/>
        <v>0</v>
      </c>
      <c r="BW278" s="205">
        <f t="shared" ca="1" si="2621"/>
        <v>0</v>
      </c>
      <c r="BX278" s="205">
        <f t="shared" ca="1" si="2621"/>
        <v>0</v>
      </c>
      <c r="BY278" s="205">
        <f t="shared" ca="1" si="2621"/>
        <v>0</v>
      </c>
      <c r="BZ278" s="205">
        <f t="shared" ca="1" si="2621"/>
        <v>0</v>
      </c>
      <c r="CA278" s="205">
        <f t="shared" ca="1" si="2621"/>
        <v>317278.71999999927</v>
      </c>
      <c r="CB278" s="205">
        <f t="shared" ca="1" si="2621"/>
        <v>390629.62089552212</v>
      </c>
      <c r="CC278" s="205">
        <f t="shared" ca="1" si="2621"/>
        <v>479600.22328358202</v>
      </c>
      <c r="CD278" s="205">
        <f t="shared" ca="1" si="2621"/>
        <v>766998.26602985035</v>
      </c>
      <c r="CE278" s="205">
        <f t="shared" ca="1" si="2621"/>
        <v>1555961.7276417909</v>
      </c>
      <c r="CF278" s="205">
        <f t="shared" ca="1" si="2621"/>
        <v>1515614.4937313432</v>
      </c>
      <c r="CG278" s="205">
        <f t="shared" ca="1" si="2621"/>
        <v>1510942.6580298506</v>
      </c>
      <c r="CH278" s="205">
        <f t="shared" ca="1" si="2621"/>
        <v>1648587.1291940296</v>
      </c>
      <c r="CI278" s="205">
        <f t="shared" ca="1" si="2621"/>
        <v>1667167.8224477612</v>
      </c>
      <c r="CJ278" s="205">
        <f t="shared" ca="1" si="2621"/>
        <v>1685748.5157014923</v>
      </c>
      <c r="CK278" s="205">
        <f t="shared" ca="1" si="2621"/>
        <v>2287464.7313432833</v>
      </c>
      <c r="CL278" s="205">
        <f t="shared" ca="1" si="2621"/>
        <v>2306045.4245970147</v>
      </c>
      <c r="CM278" s="205">
        <f t="shared" ca="1" si="2621"/>
        <v>2364098.6797850747</v>
      </c>
      <c r="CN278" s="205">
        <f t="shared" ca="1" si="2621"/>
        <v>2430182.0963343284</v>
      </c>
      <c r="CO278" s="205">
        <f t="shared" ca="1" si="2621"/>
        <v>2443865.3193014925</v>
      </c>
      <c r="CP278" s="205">
        <f t="shared" ca="1" si="2621"/>
        <v>2454283.3998686569</v>
      </c>
      <c r="CQ278" s="205">
        <f t="shared" ca="1" si="2621"/>
        <v>2454283.3998686569</v>
      </c>
      <c r="CR278" s="205">
        <f t="shared" ca="1" si="2621"/>
        <v>2454283.3998686569</v>
      </c>
      <c r="CS278" s="205">
        <f t="shared" ca="1" si="2621"/>
        <v>2454283.3998686569</v>
      </c>
      <c r="CT278" s="205">
        <f t="shared" ca="1" si="2621"/>
        <v>2454283.3998686569</v>
      </c>
      <c r="CU278" s="205">
        <f t="shared" ca="1" si="2621"/>
        <v>2454283.3998686569</v>
      </c>
      <c r="CV278" s="205">
        <f t="shared" ca="1" si="2621"/>
        <v>2454283.3998686569</v>
      </c>
      <c r="CW278" s="205">
        <f t="shared" ca="1" si="2621"/>
        <v>2454283.3998686569</v>
      </c>
      <c r="CX278" s="205">
        <f t="shared" ca="1" si="2621"/>
        <v>2454283.3998686569</v>
      </c>
      <c r="CY278" s="205">
        <f t="shared" ref="CY278:FJ278" ca="1" si="2622">(CY205+CY206+CY207)</f>
        <v>2411418.4639218501</v>
      </c>
      <c r="CZ278" s="205">
        <f t="shared" ca="1" si="2622"/>
        <v>2477287.7213472235</v>
      </c>
      <c r="DA278" s="205">
        <f t="shared" ca="1" si="2622"/>
        <v>2569295.5729890144</v>
      </c>
      <c r="DB278" s="205">
        <f t="shared" ca="1" si="2622"/>
        <v>2572821.9267810145</v>
      </c>
      <c r="DC278" s="205">
        <f t="shared" ca="1" si="2622"/>
        <v>2583760.9113765368</v>
      </c>
      <c r="DD278" s="205">
        <f t="shared" ca="1" si="2622"/>
        <v>2583760.9113765368</v>
      </c>
      <c r="DE278" s="205">
        <f t="shared" ca="1" si="2622"/>
        <v>2583760.9113765368</v>
      </c>
      <c r="DF278" s="205">
        <f t="shared" ca="1" si="2622"/>
        <v>2583760.9113765368</v>
      </c>
      <c r="DG278" s="205">
        <f t="shared" ca="1" si="2622"/>
        <v>2583760.9113765368</v>
      </c>
      <c r="DH278" s="205">
        <f t="shared" ca="1" si="2622"/>
        <v>2583760.9113765368</v>
      </c>
      <c r="DI278" s="205">
        <f t="shared" ca="1" si="2622"/>
        <v>2583760.9113765368</v>
      </c>
      <c r="DJ278" s="205">
        <f t="shared" ca="1" si="2622"/>
        <v>2583760.9113765368</v>
      </c>
      <c r="DK278" s="205">
        <f t="shared" ca="1" si="2622"/>
        <v>2460551.7584268958</v>
      </c>
      <c r="DL278" s="205">
        <f t="shared" ca="1" si="2622"/>
        <v>2529714.4787235376</v>
      </c>
      <c r="DM278" s="205">
        <f t="shared" ca="1" si="2622"/>
        <v>2529714.4787235376</v>
      </c>
      <c r="DN278" s="205">
        <f t="shared" ca="1" si="2622"/>
        <v>2707442.7098403373</v>
      </c>
      <c r="DO278" s="205">
        <f t="shared" ca="1" si="2622"/>
        <v>2718928.643665636</v>
      </c>
      <c r="DP278" s="205">
        <f t="shared" ca="1" si="2622"/>
        <v>2718928.643665636</v>
      </c>
      <c r="DQ278" s="205">
        <f t="shared" ca="1" si="2622"/>
        <v>2718928.643665636</v>
      </c>
      <c r="DR278" s="205">
        <f t="shared" ca="1" si="2622"/>
        <v>2718928.643665636</v>
      </c>
      <c r="DS278" s="205">
        <f t="shared" ca="1" si="2622"/>
        <v>2718928.643665636</v>
      </c>
      <c r="DT278" s="205">
        <f t="shared" ca="1" si="2622"/>
        <v>2718928.643665636</v>
      </c>
      <c r="DU278" s="205">
        <f t="shared" ca="1" si="2622"/>
        <v>2718928.643665636</v>
      </c>
      <c r="DV278" s="205">
        <f t="shared" ca="1" si="2622"/>
        <v>2718928.643665636</v>
      </c>
      <c r="DW278" s="205">
        <f t="shared" ca="1" si="2622"/>
        <v>2087202.3745891382</v>
      </c>
      <c r="DX278" s="205">
        <f t="shared" ca="1" si="2622"/>
        <v>2159823.2309006122</v>
      </c>
      <c r="DY278" s="205">
        <f t="shared" ca="1" si="2622"/>
        <v>2266092.2995468811</v>
      </c>
      <c r="DZ278" s="205">
        <f t="shared" ca="1" si="2622"/>
        <v>2563824.2725715009</v>
      </c>
      <c r="EA278" s="205">
        <f t="shared" ca="1" si="2622"/>
        <v>2853558.4751958647</v>
      </c>
      <c r="EB278" s="205">
        <f t="shared" ca="1" si="2622"/>
        <v>2853558.4751958647</v>
      </c>
      <c r="EC278" s="205">
        <f t="shared" ca="1" si="2622"/>
        <v>2853558.4751958647</v>
      </c>
      <c r="ED278" s="205">
        <f t="shared" ca="1" si="2622"/>
        <v>2853558.4751958647</v>
      </c>
      <c r="EE278" s="205">
        <f t="shared" ca="1" si="2622"/>
        <v>2853558.4751958647</v>
      </c>
      <c r="EF278" s="205">
        <f t="shared" ca="1" si="2622"/>
        <v>2853558.4751958647</v>
      </c>
      <c r="EG278" s="205">
        <f t="shared" ca="1" si="2622"/>
        <v>2853558.4751958647</v>
      </c>
      <c r="EH278" s="205">
        <f t="shared" ca="1" si="2622"/>
        <v>2853558.4751958647</v>
      </c>
      <c r="EI278" s="205">
        <f t="shared" ca="1" si="2622"/>
        <v>2916122.3773303526</v>
      </c>
      <c r="EJ278" s="205">
        <f t="shared" ca="1" si="2622"/>
        <v>2992374.2764574001</v>
      </c>
      <c r="EK278" s="205">
        <f t="shared" ca="1" si="2622"/>
        <v>2992374.2764574001</v>
      </c>
      <c r="EL278" s="205">
        <f t="shared" ca="1" si="2622"/>
        <v>2992374.2764574001</v>
      </c>
      <c r="EM278" s="205">
        <f t="shared" ca="1" si="2622"/>
        <v>2992374.2764574001</v>
      </c>
      <c r="EN278" s="205">
        <f t="shared" ca="1" si="2622"/>
        <v>2992374.2764574001</v>
      </c>
      <c r="EO278" s="205">
        <f t="shared" ca="1" si="2622"/>
        <v>2992374.2764574001</v>
      </c>
      <c r="EP278" s="205">
        <f t="shared" ca="1" si="2622"/>
        <v>2992374.2764574001</v>
      </c>
      <c r="EQ278" s="205">
        <f t="shared" ca="1" si="2622"/>
        <v>2992374.2764574001</v>
      </c>
      <c r="ER278" s="205">
        <f t="shared" ca="1" si="2622"/>
        <v>2992374.2764574001</v>
      </c>
      <c r="ES278" s="205">
        <f t="shared" ca="1" si="2622"/>
        <v>2992374.2764574001</v>
      </c>
      <c r="ET278" s="205">
        <f t="shared" ca="1" si="2622"/>
        <v>2992374.2764574001</v>
      </c>
      <c r="EU278" s="205">
        <f t="shared" ca="1" si="2622"/>
        <v>2701498.4980993653</v>
      </c>
      <c r="EV278" s="205">
        <f t="shared" ca="1" si="2622"/>
        <v>2781562.9921827652</v>
      </c>
      <c r="EW278" s="205">
        <f t="shared" ca="1" si="2622"/>
        <v>3617473.3664692058</v>
      </c>
      <c r="EX278" s="205">
        <f t="shared" ca="1" si="2622"/>
        <v>3830605.9498656276</v>
      </c>
      <c r="EY278" s="205">
        <f t="shared" ca="1" si="2622"/>
        <v>3830605.9498656276</v>
      </c>
      <c r="EZ278" s="205">
        <f t="shared" ca="1" si="2622"/>
        <v>3830605.9498656276</v>
      </c>
      <c r="FA278" s="205">
        <f t="shared" ca="1" si="2622"/>
        <v>3830605.9498656276</v>
      </c>
      <c r="FB278" s="205">
        <f t="shared" ca="1" si="2622"/>
        <v>3830605.9498656276</v>
      </c>
      <c r="FC278" s="205">
        <f t="shared" ca="1" si="2622"/>
        <v>3830605.9498656276</v>
      </c>
      <c r="FD278" s="205">
        <f t="shared" ca="1" si="2622"/>
        <v>3830605.9498656276</v>
      </c>
      <c r="FE278" s="205">
        <f t="shared" ca="1" si="2622"/>
        <v>3830605.9498656276</v>
      </c>
      <c r="FF278" s="205">
        <f t="shared" ca="1" si="2622"/>
        <v>3830605.9498656276</v>
      </c>
      <c r="FG278" s="205">
        <f t="shared" ca="1" si="2622"/>
        <v>3900293.5281245015</v>
      </c>
      <c r="FH278" s="205">
        <f t="shared" ca="1" si="2622"/>
        <v>3984361.246912071</v>
      </c>
      <c r="FI278" s="205">
        <f t="shared" ca="1" si="2622"/>
        <v>4013256.334912071</v>
      </c>
      <c r="FJ278" s="205">
        <f t="shared" ca="1" si="2622"/>
        <v>4013256.334912071</v>
      </c>
      <c r="FK278" s="205">
        <f t="shared" ref="FK278:HV278" ca="1" si="2623">(FK205+FK206+FK207)</f>
        <v>4013256.334912071</v>
      </c>
      <c r="FL278" s="205">
        <f t="shared" ca="1" si="2623"/>
        <v>4013256.334912071</v>
      </c>
      <c r="FM278" s="205">
        <f t="shared" ca="1" si="2623"/>
        <v>4013256.334912071</v>
      </c>
      <c r="FN278" s="205">
        <f t="shared" ca="1" si="2623"/>
        <v>4013256.334912071</v>
      </c>
      <c r="FO278" s="205">
        <f t="shared" ca="1" si="2623"/>
        <v>4013256.334912071</v>
      </c>
      <c r="FP278" s="205">
        <f t="shared" ca="1" si="2623"/>
        <v>4013256.334912071</v>
      </c>
      <c r="FQ278" s="205">
        <f t="shared" ca="1" si="2623"/>
        <v>4013256.334912071</v>
      </c>
      <c r="FR278" s="205">
        <f t="shared" ca="1" si="2623"/>
        <v>4013256.334912071</v>
      </c>
      <c r="FS278" s="205">
        <f t="shared" ca="1" si="2623"/>
        <v>3254954.3556695315</v>
      </c>
      <c r="FT278" s="205">
        <f t="shared" ca="1" si="2623"/>
        <v>3343225.4603964803</v>
      </c>
      <c r="FU278" s="205">
        <f t="shared" ca="1" si="2623"/>
        <v>3515127.9953373186</v>
      </c>
      <c r="FV278" s="205">
        <f t="shared" ca="1" si="2623"/>
        <v>3850563.0535848439</v>
      </c>
      <c r="FW278" s="205">
        <f t="shared" ca="1" si="2623"/>
        <v>4185998.1118323691</v>
      </c>
      <c r="FX278" s="205">
        <f t="shared" ca="1" si="2623"/>
        <v>4185998.1118323691</v>
      </c>
      <c r="FY278" s="205">
        <f t="shared" ca="1" si="2623"/>
        <v>4185998.1118323691</v>
      </c>
      <c r="FZ278" s="205">
        <f t="shared" ca="1" si="2623"/>
        <v>4185998.1118323691</v>
      </c>
      <c r="GA278" s="205">
        <f t="shared" ca="1" si="2623"/>
        <v>4185998.1118323691</v>
      </c>
      <c r="GB278" s="205">
        <f t="shared" ca="1" si="2623"/>
        <v>4185998.1118323691</v>
      </c>
      <c r="GC278" s="205">
        <f t="shared" ca="1" si="2623"/>
        <v>4185998.1118323691</v>
      </c>
      <c r="GD278" s="205">
        <f t="shared" ca="1" si="2623"/>
        <v>4185998.1118323691</v>
      </c>
      <c r="GE278" s="205">
        <f t="shared" ca="1" si="2623"/>
        <v>3988459.3880315474</v>
      </c>
      <c r="GF278" s="205">
        <f t="shared" ca="1" si="2623"/>
        <v>4081144.0479948432</v>
      </c>
      <c r="GG278" s="205">
        <f t="shared" ca="1" si="2623"/>
        <v>4112578.8468540427</v>
      </c>
      <c r="GH278" s="205">
        <f t="shared" ca="1" si="2623"/>
        <v>4373606.5843913089</v>
      </c>
      <c r="GI278" s="205">
        <f t="shared" ca="1" si="2623"/>
        <v>4373606.5843913089</v>
      </c>
      <c r="GJ278" s="205">
        <f t="shared" ca="1" si="2623"/>
        <v>4373606.5843913089</v>
      </c>
      <c r="GK278" s="205">
        <f t="shared" ca="1" si="2623"/>
        <v>4373606.5843913089</v>
      </c>
      <c r="GL278" s="205">
        <f t="shared" ca="1" si="2623"/>
        <v>4373606.5843913089</v>
      </c>
      <c r="GM278" s="205">
        <f t="shared" ca="1" si="2623"/>
        <v>4373606.5843913089</v>
      </c>
      <c r="GN278" s="205">
        <f t="shared" ca="1" si="2623"/>
        <v>4373606.5843913089</v>
      </c>
      <c r="GO278" s="205">
        <f t="shared" ca="1" si="2623"/>
        <v>4373606.5843913089</v>
      </c>
      <c r="GP278" s="205">
        <f t="shared" ca="1" si="2623"/>
        <v>4373606.5843913089</v>
      </c>
      <c r="GQ278" s="205">
        <f t="shared" ca="1" si="2623"/>
        <v>4003784.1933368207</v>
      </c>
      <c r="GR278" s="205">
        <f t="shared" ca="1" si="2623"/>
        <v>4101103.0862982818</v>
      </c>
      <c r="GS278" s="205">
        <f t="shared" ca="1" si="2623"/>
        <v>4297633.6280407254</v>
      </c>
      <c r="GT278" s="205">
        <f t="shared" ca="1" si="2623"/>
        <v>4297633.6280407254</v>
      </c>
      <c r="GU278" s="205">
        <f t="shared" ca="1" si="2623"/>
        <v>4297633.6280407254</v>
      </c>
      <c r="GV278" s="205">
        <f t="shared" ca="1" si="2623"/>
        <v>4297633.6280407254</v>
      </c>
      <c r="GW278" s="205">
        <f t="shared" ca="1" si="2623"/>
        <v>4442589.0213363022</v>
      </c>
      <c r="GX278" s="205">
        <f t="shared" ca="1" si="2623"/>
        <v>4442589.0213363022</v>
      </c>
      <c r="GY278" s="205">
        <f t="shared" ca="1" si="2623"/>
        <v>4442589.0213363022</v>
      </c>
      <c r="GZ278" s="205">
        <f t="shared" ca="1" si="2623"/>
        <v>4442589.0213363022</v>
      </c>
      <c r="HA278" s="205">
        <f t="shared" ca="1" si="2623"/>
        <v>4587544.4146318799</v>
      </c>
      <c r="HB278" s="205">
        <f t="shared" ca="1" si="2623"/>
        <v>4587544.4146318799</v>
      </c>
      <c r="HC278" s="205">
        <f t="shared" ca="1" si="2623"/>
        <v>4675467.4542672299</v>
      </c>
      <c r="HD278" s="205">
        <f t="shared" ca="1" si="2623"/>
        <v>4777652.291876764</v>
      </c>
      <c r="HE278" s="205">
        <f t="shared" ca="1" si="2623"/>
        <v>4811861.4199864892</v>
      </c>
      <c r="HF278" s="205">
        <f t="shared" ca="1" si="2623"/>
        <v>4811861.4199864892</v>
      </c>
      <c r="HG278" s="205">
        <f t="shared" ca="1" si="2623"/>
        <v>4811861.4199864892</v>
      </c>
      <c r="HH278" s="205">
        <f t="shared" ca="1" si="2623"/>
        <v>4811861.4199864892</v>
      </c>
      <c r="HI278" s="205">
        <f t="shared" ca="1" si="2623"/>
        <v>4811861.4199864892</v>
      </c>
      <c r="HJ278" s="205">
        <f t="shared" ca="1" si="2623"/>
        <v>4811861.4199864892</v>
      </c>
      <c r="HK278" s="205">
        <f t="shared" ca="1" si="2623"/>
        <v>4811861.4199864892</v>
      </c>
      <c r="HL278" s="205">
        <f t="shared" ca="1" si="2623"/>
        <v>4811861.4199864892</v>
      </c>
      <c r="HM278" s="205">
        <f t="shared" ca="1" si="2623"/>
        <v>4811861.4199864892</v>
      </c>
      <c r="HN278" s="205">
        <f t="shared" ca="1" si="2623"/>
        <v>4811861.4199864892</v>
      </c>
      <c r="HO278" s="205">
        <f t="shared" ca="1" si="2623"/>
        <v>4969418.8687013257</v>
      </c>
      <c r="HP278" s="205">
        <f t="shared" ca="1" si="2623"/>
        <v>870636.83593390125</v>
      </c>
      <c r="HQ278" s="205">
        <f t="shared" ca="1" si="2623"/>
        <v>906328.05273066834</v>
      </c>
      <c r="HR278" s="205">
        <f t="shared" ca="1" si="2623"/>
        <v>906328.05273066834</v>
      </c>
      <c r="HS278" s="205">
        <f t="shared" ca="1" si="2623"/>
        <v>906328.05273066834</v>
      </c>
      <c r="HT278" s="205">
        <f t="shared" ca="1" si="2623"/>
        <v>906328.05273066834</v>
      </c>
      <c r="HU278" s="205">
        <f t="shared" ca="1" si="2623"/>
        <v>906328.05273066834</v>
      </c>
      <c r="HV278" s="205">
        <f t="shared" ca="1" si="2623"/>
        <v>906328.05273066834</v>
      </c>
      <c r="HW278" s="205">
        <f t="shared" ref="HW278:IU278" ca="1" si="2624">(HW205+HW206+HW207)</f>
        <v>906328.05273066834</v>
      </c>
      <c r="HX278" s="205">
        <f t="shared" ca="1" si="2624"/>
        <v>906328.05273066834</v>
      </c>
      <c r="HY278" s="205">
        <f t="shared" ca="1" si="2624"/>
        <v>906328.05273066834</v>
      </c>
      <c r="HZ278" s="205">
        <f t="shared" ca="1" si="2624"/>
        <v>906328.05273066834</v>
      </c>
      <c r="IA278" s="205">
        <f t="shared" ca="1" si="2624"/>
        <v>906328.05273066834</v>
      </c>
      <c r="IB278" s="205">
        <f t="shared" ca="1" si="2624"/>
        <v>906328.05273066834</v>
      </c>
      <c r="IC278" s="205">
        <f t="shared" ca="1" si="2624"/>
        <v>943568.61161727586</v>
      </c>
      <c r="ID278" s="205">
        <f t="shared" ca="1" si="2624"/>
        <v>943568.61161727586</v>
      </c>
      <c r="IE278" s="205">
        <f t="shared" ca="1" si="2624"/>
        <v>943568.61161727586</v>
      </c>
      <c r="IF278" s="205">
        <f t="shared" ca="1" si="2624"/>
        <v>943568.61161727586</v>
      </c>
      <c r="IG278" s="205">
        <f t="shared" ca="1" si="2624"/>
        <v>943568.61161727586</v>
      </c>
      <c r="IH278" s="205">
        <f t="shared" ca="1" si="2624"/>
        <v>943568.61161727586</v>
      </c>
      <c r="II278" s="205">
        <f t="shared" ca="1" si="2624"/>
        <v>943568.61161727586</v>
      </c>
      <c r="IJ278" s="205">
        <f t="shared" ca="1" si="2624"/>
        <v>943568.61161727586</v>
      </c>
      <c r="IK278" s="205">
        <f t="shared" ca="1" si="2624"/>
        <v>943568.61161727586</v>
      </c>
      <c r="IL278" s="205">
        <f t="shared" ca="1" si="2624"/>
        <v>943568.61161727586</v>
      </c>
      <c r="IM278" s="205">
        <f t="shared" ca="1" si="2624"/>
        <v>943568.61161727586</v>
      </c>
      <c r="IN278" s="205">
        <f t="shared" ca="1" si="2624"/>
        <v>943568.61161727586</v>
      </c>
      <c r="IO278" s="205">
        <f t="shared" ca="1" si="2624"/>
        <v>982428.923135716</v>
      </c>
      <c r="IP278" s="205">
        <f t="shared" ca="1" si="2624"/>
        <v>982428.923135716</v>
      </c>
      <c r="IQ278" s="205">
        <f t="shared" ca="1" si="2624"/>
        <v>982428.923135716</v>
      </c>
      <c r="IR278" s="205">
        <f t="shared" ca="1" si="2624"/>
        <v>0</v>
      </c>
      <c r="IS278" s="205">
        <f t="shared" ca="1" si="2624"/>
        <v>0</v>
      </c>
      <c r="IT278" s="205">
        <f t="shared" ca="1" si="2624"/>
        <v>0</v>
      </c>
      <c r="IU278" s="205">
        <f t="shared" ca="1" si="2624"/>
        <v>0</v>
      </c>
    </row>
    <row r="279" spans="2:255">
      <c r="B279" s="220" t="s">
        <v>225</v>
      </c>
      <c r="E279" s="205"/>
      <c r="F279" s="205"/>
      <c r="G279" s="205"/>
      <c r="H279" s="205"/>
      <c r="I279" s="205"/>
      <c r="J279" s="205"/>
      <c r="K279" s="205"/>
      <c r="L279" s="205"/>
      <c r="M279" s="205"/>
      <c r="N279" s="205"/>
      <c r="O279" s="205"/>
      <c r="P279" s="205"/>
      <c r="Q279" s="205"/>
      <c r="R279" s="205"/>
      <c r="S279" s="205"/>
      <c r="T279" s="205"/>
      <c r="U279" s="205"/>
      <c r="V279" s="205"/>
      <c r="W279" s="205"/>
      <c r="X279" s="205"/>
      <c r="Y279" s="205"/>
      <c r="Z279" s="205"/>
      <c r="AA279" s="205"/>
      <c r="AB279" s="205"/>
      <c r="AC279" s="205"/>
      <c r="AD279" s="205"/>
      <c r="AE279" s="205"/>
      <c r="AF279" s="205"/>
      <c r="AG279" s="205"/>
      <c r="AH279" s="205"/>
      <c r="AI279" s="205"/>
      <c r="AJ279" s="205"/>
      <c r="AK279" s="205"/>
      <c r="AL279" s="205"/>
      <c r="AM279" s="205"/>
      <c r="AN279" s="205"/>
      <c r="AO279" s="205"/>
      <c r="AP279" s="205"/>
      <c r="AQ279" s="205"/>
      <c r="AR279" s="205"/>
      <c r="AS279" s="205"/>
      <c r="AT279" s="205"/>
      <c r="AU279" s="205"/>
      <c r="AV279" s="205"/>
      <c r="AW279" s="205"/>
      <c r="AX279" s="205"/>
      <c r="AY279" s="205"/>
      <c r="AZ279" s="205"/>
      <c r="BA279" s="205"/>
      <c r="BB279" s="205"/>
      <c r="BC279" s="205"/>
      <c r="BD279" s="205"/>
      <c r="BE279" s="205"/>
      <c r="BF279" s="205"/>
      <c r="BG279" s="205"/>
      <c r="BH279" s="205"/>
      <c r="BI279" s="205"/>
      <c r="BJ279" s="205"/>
      <c r="BK279" s="205"/>
      <c r="BL279" s="205"/>
      <c r="BM279" s="205"/>
      <c r="BN279" s="205"/>
      <c r="BO279" s="205"/>
      <c r="BP279" s="205"/>
      <c r="BQ279" s="205"/>
      <c r="BR279" s="205"/>
      <c r="BS279" s="205"/>
      <c r="BT279" s="205"/>
      <c r="BU279" s="205"/>
      <c r="BV279" s="205"/>
      <c r="BW279" s="205"/>
      <c r="BX279" s="205"/>
      <c r="BY279" s="205"/>
      <c r="BZ279" s="205"/>
      <c r="CA279" s="205"/>
      <c r="CB279" s="205"/>
      <c r="CC279" s="205"/>
      <c r="CD279" s="205"/>
      <c r="CE279" s="205"/>
      <c r="CF279" s="205"/>
      <c r="CG279" s="205"/>
      <c r="CH279" s="205"/>
      <c r="CI279" s="205"/>
      <c r="CJ279" s="205"/>
      <c r="CK279" s="205"/>
      <c r="CL279" s="205"/>
      <c r="CM279" s="205"/>
      <c r="CN279" s="205"/>
      <c r="CO279" s="205"/>
      <c r="CP279" s="205"/>
      <c r="CQ279" s="205"/>
      <c r="CR279" s="205"/>
      <c r="CS279" s="205"/>
      <c r="CT279" s="205"/>
      <c r="CU279" s="205"/>
      <c r="CV279" s="205"/>
      <c r="CW279" s="205"/>
      <c r="CX279" s="205"/>
      <c r="CY279" s="205"/>
      <c r="CZ279" s="205"/>
      <c r="DA279" s="205"/>
      <c r="DB279" s="205"/>
      <c r="DC279" s="205"/>
      <c r="DD279" s="205"/>
      <c r="DE279" s="205"/>
      <c r="DF279" s="205"/>
      <c r="DG279" s="205"/>
      <c r="DH279" s="205"/>
      <c r="DI279" s="205"/>
      <c r="DJ279" s="205"/>
      <c r="DK279" s="205"/>
      <c r="DL279" s="205"/>
      <c r="DM279" s="205"/>
      <c r="DN279" s="205"/>
      <c r="DO279" s="205"/>
      <c r="DP279" s="205"/>
      <c r="DQ279" s="205"/>
      <c r="DR279" s="205"/>
      <c r="DS279" s="205"/>
      <c r="DT279" s="205"/>
      <c r="DU279" s="205"/>
      <c r="DV279" s="205"/>
      <c r="DW279" s="205"/>
      <c r="DX279" s="205"/>
      <c r="DY279" s="205"/>
      <c r="DZ279" s="205"/>
      <c r="EA279" s="205"/>
      <c r="EB279" s="205"/>
      <c r="EC279" s="205"/>
      <c r="ED279" s="205"/>
      <c r="EE279" s="205"/>
      <c r="EF279" s="205"/>
      <c r="EG279" s="205"/>
      <c r="EH279" s="205"/>
      <c r="EI279" s="205"/>
      <c r="EJ279" s="205"/>
      <c r="EK279" s="205"/>
      <c r="EL279" s="205"/>
      <c r="EM279" s="205"/>
      <c r="EN279" s="205"/>
      <c r="EO279" s="205"/>
      <c r="EP279" s="205"/>
      <c r="EQ279" s="205"/>
      <c r="ER279" s="205"/>
      <c r="ES279" s="205"/>
      <c r="ET279" s="205"/>
      <c r="EU279" s="205"/>
      <c r="EV279" s="205"/>
      <c r="EW279" s="205"/>
      <c r="EX279" s="205"/>
      <c r="EY279" s="205"/>
      <c r="EZ279" s="205"/>
      <c r="FA279" s="205"/>
      <c r="FB279" s="205"/>
      <c r="FC279" s="205"/>
      <c r="FD279" s="205"/>
      <c r="FE279" s="205"/>
      <c r="FF279" s="205"/>
      <c r="FG279" s="205"/>
      <c r="FH279" s="205"/>
      <c r="FI279" s="205"/>
      <c r="FJ279" s="205"/>
      <c r="FK279" s="205"/>
      <c r="FL279" s="205"/>
      <c r="FM279" s="205"/>
      <c r="FN279" s="205"/>
      <c r="FO279" s="205"/>
      <c r="FP279" s="205"/>
      <c r="FQ279" s="205"/>
      <c r="FR279" s="205"/>
      <c r="FS279" s="205"/>
      <c r="FT279" s="205"/>
      <c r="FU279" s="205"/>
      <c r="FV279" s="205"/>
      <c r="FW279" s="205"/>
      <c r="FX279" s="205"/>
      <c r="FY279" s="205"/>
      <c r="FZ279" s="205"/>
      <c r="GA279" s="205"/>
      <c r="GB279" s="205"/>
      <c r="GC279" s="205"/>
      <c r="GD279" s="205"/>
      <c r="GE279" s="205"/>
      <c r="GF279" s="205"/>
      <c r="GG279" s="205"/>
      <c r="GH279" s="205"/>
      <c r="GI279" s="205"/>
      <c r="GJ279" s="205"/>
      <c r="GK279" s="205"/>
      <c r="GL279" s="205"/>
      <c r="GM279" s="205"/>
      <c r="GN279" s="205"/>
      <c r="GO279" s="205"/>
      <c r="GP279" s="205"/>
      <c r="GQ279" s="205"/>
      <c r="GR279" s="205"/>
      <c r="GS279" s="205"/>
      <c r="GT279" s="205"/>
      <c r="GU279" s="205"/>
      <c r="GV279" s="205"/>
      <c r="GW279" s="205"/>
      <c r="GX279" s="205"/>
      <c r="GY279" s="205"/>
      <c r="GZ279" s="205"/>
      <c r="HA279" s="205"/>
      <c r="HB279" s="205"/>
      <c r="HC279" s="205"/>
      <c r="HD279" s="205"/>
      <c r="HE279" s="205"/>
      <c r="HF279" s="205"/>
      <c r="HG279" s="205"/>
      <c r="HH279" s="205"/>
      <c r="HI279" s="205"/>
      <c r="HJ279" s="205"/>
      <c r="HK279" s="205"/>
      <c r="HL279" s="205"/>
      <c r="HM279" s="205"/>
      <c r="HN279" s="205"/>
      <c r="HO279" s="205"/>
      <c r="HP279" s="205"/>
      <c r="HQ279" s="205"/>
      <c r="HR279" s="205"/>
      <c r="HS279" s="205"/>
      <c r="HT279" s="205"/>
      <c r="HU279" s="205"/>
      <c r="HV279" s="205"/>
      <c r="HW279" s="205"/>
      <c r="HX279" s="205"/>
      <c r="HY279" s="205"/>
      <c r="HZ279" s="205"/>
      <c r="IA279" s="205"/>
      <c r="IB279" s="205"/>
      <c r="IC279" s="205"/>
      <c r="ID279" s="205"/>
      <c r="IE279" s="205"/>
      <c r="IF279" s="205"/>
      <c r="IG279" s="205"/>
      <c r="IH279" s="205"/>
      <c r="II279" s="205"/>
      <c r="IJ279" s="205"/>
      <c r="IK279" s="205"/>
      <c r="IL279" s="205"/>
      <c r="IM279" s="205"/>
      <c r="IN279" s="205"/>
      <c r="IO279" s="205"/>
      <c r="IP279" s="205"/>
      <c r="IQ279" s="205"/>
      <c r="IR279" s="205"/>
      <c r="IS279" s="205"/>
      <c r="IT279" s="205"/>
      <c r="IU279" s="205"/>
    </row>
    <row r="280" spans="2:255">
      <c r="B280" s="222" t="s">
        <v>226</v>
      </c>
      <c r="E280" s="205">
        <f t="shared" ref="E280" ca="1" si="2625">E168+E177</f>
        <v>333333.33333333331</v>
      </c>
      <c r="F280" s="205">
        <f t="shared" ref="F280:AL280" ca="1" si="2626">F168+F177</f>
        <v>333333.33333333331</v>
      </c>
      <c r="G280" s="205">
        <f t="shared" ca="1" si="2626"/>
        <v>333333.33333333331</v>
      </c>
      <c r="H280" s="205">
        <f t="shared" ca="1" si="2626"/>
        <v>333333.33333333331</v>
      </c>
      <c r="I280" s="205">
        <f t="shared" ca="1" si="2626"/>
        <v>333333.33333333331</v>
      </c>
      <c r="J280" s="205">
        <f t="shared" ca="1" si="2626"/>
        <v>533333.33333333326</v>
      </c>
      <c r="K280" s="205">
        <f t="shared" ca="1" si="2626"/>
        <v>166666.66666666666</v>
      </c>
      <c r="L280" s="205">
        <f t="shared" ca="1" si="2626"/>
        <v>166666.66666666666</v>
      </c>
      <c r="M280" s="205">
        <f t="shared" ca="1" si="2626"/>
        <v>166666.66666666666</v>
      </c>
      <c r="N280" s="205">
        <f t="shared" ca="1" si="2626"/>
        <v>166666.66666666666</v>
      </c>
      <c r="O280" s="205">
        <f t="shared" ca="1" si="2626"/>
        <v>166666.66666666666</v>
      </c>
      <c r="P280" s="205">
        <f t="shared" ca="1" si="2626"/>
        <v>166666.66666666666</v>
      </c>
      <c r="Q280" s="205">
        <f t="shared" ca="1" si="2626"/>
        <v>166666.66666666666</v>
      </c>
      <c r="R280" s="205">
        <f t="shared" ca="1" si="2626"/>
        <v>166666.66666666666</v>
      </c>
      <c r="S280" s="205">
        <f t="shared" ca="1" si="2626"/>
        <v>166666.66666666666</v>
      </c>
      <c r="T280" s="205">
        <f t="shared" ca="1" si="2626"/>
        <v>166666.66666666666</v>
      </c>
      <c r="U280" s="205">
        <f t="shared" ca="1" si="2626"/>
        <v>166666.66666666666</v>
      </c>
      <c r="V280" s="205">
        <f t="shared" ca="1" si="2626"/>
        <v>366666.66666666663</v>
      </c>
      <c r="W280" s="205">
        <f t="shared" ca="1" si="2626"/>
        <v>166666.66666666666</v>
      </c>
      <c r="X280" s="205">
        <f t="shared" ca="1" si="2626"/>
        <v>166666.66666666666</v>
      </c>
      <c r="Y280" s="205">
        <f t="shared" ca="1" si="2626"/>
        <v>166666.66666666666</v>
      </c>
      <c r="Z280" s="205">
        <f t="shared" ca="1" si="2626"/>
        <v>166666.66666666666</v>
      </c>
      <c r="AA280" s="205">
        <f t="shared" ca="1" si="2626"/>
        <v>166666.66666666666</v>
      </c>
      <c r="AB280" s="205">
        <f t="shared" ca="1" si="2626"/>
        <v>166666.66666666666</v>
      </c>
      <c r="AC280" s="205">
        <f t="shared" ca="1" si="2626"/>
        <v>166666.66666666666</v>
      </c>
      <c r="AD280" s="205">
        <f t="shared" ca="1" si="2626"/>
        <v>166666.66666666666</v>
      </c>
      <c r="AE280" s="205">
        <f t="shared" ca="1" si="2626"/>
        <v>166666.66666666666</v>
      </c>
      <c r="AF280" s="205">
        <f t="shared" ca="1" si="2626"/>
        <v>166666.66666666666</v>
      </c>
      <c r="AG280" s="205">
        <f t="shared" ca="1" si="2626"/>
        <v>166666.66666666666</v>
      </c>
      <c r="AH280" s="205">
        <f t="shared" ca="1" si="2626"/>
        <v>366666.66666666663</v>
      </c>
      <c r="AI280" s="205">
        <f t="shared" ca="1" si="2626"/>
        <v>166666.66666666666</v>
      </c>
      <c r="AJ280" s="205">
        <f t="shared" ca="1" si="2626"/>
        <v>166666.66666666666</v>
      </c>
      <c r="AK280" s="205">
        <f t="shared" ca="1" si="2626"/>
        <v>166666.66666666666</v>
      </c>
      <c r="AL280" s="205">
        <f t="shared" ca="1" si="2626"/>
        <v>166666.66666666666</v>
      </c>
      <c r="AM280" s="205">
        <f t="shared" ref="AM280:CX280" ca="1" si="2627">AM168+AM177</f>
        <v>166666.66666666666</v>
      </c>
      <c r="AN280" s="205">
        <f t="shared" ca="1" si="2627"/>
        <v>166666.66666666666</v>
      </c>
      <c r="AO280" s="205">
        <f t="shared" ca="1" si="2627"/>
        <v>166666.66666666666</v>
      </c>
      <c r="AP280" s="205">
        <f t="shared" ca="1" si="2627"/>
        <v>166666.66666666666</v>
      </c>
      <c r="AQ280" s="205">
        <f t="shared" ca="1" si="2627"/>
        <v>166666.66666666666</v>
      </c>
      <c r="AR280" s="205">
        <f t="shared" ca="1" si="2627"/>
        <v>166666.66666666666</v>
      </c>
      <c r="AS280" s="205">
        <f t="shared" ca="1" si="2627"/>
        <v>166666.66666666666</v>
      </c>
      <c r="AT280" s="205">
        <f t="shared" ca="1" si="2627"/>
        <v>366666.66666666663</v>
      </c>
      <c r="AU280" s="205">
        <f t="shared" ca="1" si="2627"/>
        <v>166666.66666666666</v>
      </c>
      <c r="AV280" s="205">
        <f t="shared" ca="1" si="2627"/>
        <v>166666.66666666666</v>
      </c>
      <c r="AW280" s="205">
        <f t="shared" ca="1" si="2627"/>
        <v>166666.66666666666</v>
      </c>
      <c r="AX280" s="205">
        <f t="shared" ca="1" si="2627"/>
        <v>166666.66666666666</v>
      </c>
      <c r="AY280" s="205">
        <f t="shared" ca="1" si="2627"/>
        <v>166666.66666666666</v>
      </c>
      <c r="AZ280" s="205">
        <f t="shared" ca="1" si="2627"/>
        <v>166666.66666666666</v>
      </c>
      <c r="BA280" s="205">
        <f t="shared" ca="1" si="2627"/>
        <v>166666.66666666666</v>
      </c>
      <c r="BB280" s="205">
        <f t="shared" ca="1" si="2627"/>
        <v>166666.66666666666</v>
      </c>
      <c r="BC280" s="205">
        <f t="shared" ca="1" si="2627"/>
        <v>166666.66666666666</v>
      </c>
      <c r="BD280" s="205">
        <f t="shared" ca="1" si="2627"/>
        <v>166666.66666666666</v>
      </c>
      <c r="BE280" s="205">
        <f t="shared" ca="1" si="2627"/>
        <v>166666.66666666666</v>
      </c>
      <c r="BF280" s="205">
        <f t="shared" ca="1" si="2627"/>
        <v>366666.66666666663</v>
      </c>
      <c r="BG280" s="205">
        <f t="shared" ca="1" si="2627"/>
        <v>166666.66666666666</v>
      </c>
      <c r="BH280" s="205">
        <f t="shared" ca="1" si="2627"/>
        <v>166666.66666666666</v>
      </c>
      <c r="BI280" s="205">
        <f t="shared" ca="1" si="2627"/>
        <v>166666.66666666666</v>
      </c>
      <c r="BJ280" s="205">
        <f t="shared" ca="1" si="2627"/>
        <v>166666.66666666666</v>
      </c>
      <c r="BK280" s="205">
        <f t="shared" ca="1" si="2627"/>
        <v>166666.66666666666</v>
      </c>
      <c r="BL280" s="205">
        <f t="shared" ca="1" si="2627"/>
        <v>166666.66666666666</v>
      </c>
      <c r="BM280" s="205">
        <f t="shared" ca="1" si="2627"/>
        <v>166666.66666666666</v>
      </c>
      <c r="BN280" s="205">
        <f t="shared" ca="1" si="2627"/>
        <v>166666.66666666666</v>
      </c>
      <c r="BO280" s="205">
        <f t="shared" ca="1" si="2627"/>
        <v>166666.66666666666</v>
      </c>
      <c r="BP280" s="205">
        <f t="shared" ca="1" si="2627"/>
        <v>166666.66666666666</v>
      </c>
      <c r="BQ280" s="205">
        <f t="shared" ca="1" si="2627"/>
        <v>166666.66666666666</v>
      </c>
      <c r="BR280" s="205">
        <f t="shared" ca="1" si="2627"/>
        <v>366666.66666666663</v>
      </c>
      <c r="BS280" s="205">
        <f t="shared" ca="1" si="2627"/>
        <v>166666.66666666666</v>
      </c>
      <c r="BT280" s="205">
        <f t="shared" ca="1" si="2627"/>
        <v>166666.66666666666</v>
      </c>
      <c r="BU280" s="205">
        <f t="shared" ca="1" si="2627"/>
        <v>166666.66666666666</v>
      </c>
      <c r="BV280" s="205">
        <f t="shared" ca="1" si="2627"/>
        <v>166666.66666666666</v>
      </c>
      <c r="BW280" s="205">
        <f t="shared" ca="1" si="2627"/>
        <v>166666.66666666666</v>
      </c>
      <c r="BX280" s="205">
        <f t="shared" ca="1" si="2627"/>
        <v>166666.66666666666</v>
      </c>
      <c r="BY280" s="205">
        <f t="shared" ca="1" si="2627"/>
        <v>166666.66666666666</v>
      </c>
      <c r="BZ280" s="205">
        <f t="shared" ca="1" si="2627"/>
        <v>166666.66666666666</v>
      </c>
      <c r="CA280" s="205">
        <f t="shared" ca="1" si="2627"/>
        <v>8760562.6876690108</v>
      </c>
      <c r="CB280" s="205">
        <f t="shared" ca="1" si="2627"/>
        <v>1840850.4361628392</v>
      </c>
      <c r="CC280" s="205">
        <f t="shared" ca="1" si="2627"/>
        <v>1872760.9144670758</v>
      </c>
      <c r="CD280" s="205">
        <f t="shared" ca="1" si="2627"/>
        <v>2558068.029100005</v>
      </c>
      <c r="CE280" s="205">
        <f t="shared" ca="1" si="2627"/>
        <v>2022856.9929255806</v>
      </c>
      <c r="CF280" s="205">
        <f t="shared" ca="1" si="2627"/>
        <v>2013134.5983022484</v>
      </c>
      <c r="CG280" s="205">
        <f t="shared" ca="1" si="2627"/>
        <v>2008696.0194136482</v>
      </c>
      <c r="CH280" s="205">
        <f t="shared" ca="1" si="2627"/>
        <v>2025335.6394878551</v>
      </c>
      <c r="CI280" s="205">
        <f t="shared" ca="1" si="2627"/>
        <v>2024340.9486715421</v>
      </c>
      <c r="CJ280" s="205">
        <f t="shared" ca="1" si="2627"/>
        <v>2023346.2578552286</v>
      </c>
      <c r="CK280" s="205">
        <f t="shared" ca="1" si="2627"/>
        <v>2108718.6660304442</v>
      </c>
      <c r="CL280" s="205">
        <f t="shared" ca="1" si="2627"/>
        <v>2107723.9752141312</v>
      </c>
      <c r="CM280" s="205">
        <f t="shared" ca="1" si="2627"/>
        <v>2135546.6583727766</v>
      </c>
      <c r="CN280" s="205">
        <f t="shared" ca="1" si="2627"/>
        <v>2119134.0513841617</v>
      </c>
      <c r="CO280" s="205">
        <f t="shared" ca="1" si="2627"/>
        <v>2121160.6476506498</v>
      </c>
      <c r="CP280" s="205">
        <f t="shared" ca="1" si="2627"/>
        <v>2436375.0260410369</v>
      </c>
      <c r="CQ280" s="205">
        <f t="shared" ca="1" si="2627"/>
        <v>2122703.6498535704</v>
      </c>
      <c r="CR280" s="205">
        <f t="shared" ca="1" si="2627"/>
        <v>2122703.6498535704</v>
      </c>
      <c r="CS280" s="205">
        <f t="shared" ca="1" si="2627"/>
        <v>2122703.6498535704</v>
      </c>
      <c r="CT280" s="205">
        <f t="shared" ca="1" si="2627"/>
        <v>2122703.6498535704</v>
      </c>
      <c r="CU280" s="205">
        <f t="shared" ca="1" si="2627"/>
        <v>2122703.6498535704</v>
      </c>
      <c r="CV280" s="205">
        <f t="shared" ca="1" si="2627"/>
        <v>2122703.6498535704</v>
      </c>
      <c r="CW280" s="205">
        <f t="shared" ca="1" si="2627"/>
        <v>2122703.6498535704</v>
      </c>
      <c r="CX280" s="205">
        <f t="shared" ca="1" si="2627"/>
        <v>2122703.6498535704</v>
      </c>
      <c r="CY280" s="205">
        <f t="shared" ref="CY280:FJ280" ca="1" si="2628">CY168+CY177</f>
        <v>2316795.6761477324</v>
      </c>
      <c r="CZ280" s="205">
        <f t="shared" ca="1" si="2628"/>
        <v>2158212.951730446</v>
      </c>
      <c r="DA280" s="205">
        <f t="shared" ca="1" si="2628"/>
        <v>2171840.0605682032</v>
      </c>
      <c r="DB280" s="205">
        <f t="shared" ca="1" si="2628"/>
        <v>2580845.2756726914</v>
      </c>
      <c r="DC280" s="205">
        <f t="shared" ca="1" si="2628"/>
        <v>2173982.4944699225</v>
      </c>
      <c r="DD280" s="205">
        <f t="shared" ca="1" si="2628"/>
        <v>2173982.4944699225</v>
      </c>
      <c r="DE280" s="205">
        <f t="shared" ca="1" si="2628"/>
        <v>2173982.4944699225</v>
      </c>
      <c r="DF280" s="205">
        <f t="shared" ca="1" si="2628"/>
        <v>2173982.4944699225</v>
      </c>
      <c r="DG280" s="205">
        <f t="shared" ca="1" si="2628"/>
        <v>2173982.4944699225</v>
      </c>
      <c r="DH280" s="205">
        <f t="shared" ca="1" si="2628"/>
        <v>2173982.4944699225</v>
      </c>
      <c r="DI280" s="205">
        <f t="shared" ca="1" si="2628"/>
        <v>2173982.4944699225</v>
      </c>
      <c r="DJ280" s="205">
        <f t="shared" ca="1" si="2628"/>
        <v>2173982.4944699225</v>
      </c>
      <c r="DK280" s="205">
        <f t="shared" ca="1" si="2628"/>
        <v>2524462.4029566869</v>
      </c>
      <c r="DL280" s="205">
        <f t="shared" ca="1" si="2628"/>
        <v>2199074.4543120167</v>
      </c>
      <c r="DM280" s="205">
        <f t="shared" ca="1" si="2628"/>
        <v>2199074.4543120167</v>
      </c>
      <c r="DN280" s="205">
        <f t="shared" ca="1" si="2628"/>
        <v>2647620.2414671984</v>
      </c>
      <c r="DO280" s="205">
        <f t="shared" ca="1" si="2628"/>
        <v>2227098.6063088463</v>
      </c>
      <c r="DP280" s="205">
        <f t="shared" ca="1" si="2628"/>
        <v>2227098.6063088463</v>
      </c>
      <c r="DQ280" s="205">
        <f t="shared" ca="1" si="2628"/>
        <v>2227098.6063088463</v>
      </c>
      <c r="DR280" s="205">
        <f t="shared" ca="1" si="2628"/>
        <v>2227098.6063088463</v>
      </c>
      <c r="DS280" s="205">
        <f t="shared" ca="1" si="2628"/>
        <v>2227098.6063088463</v>
      </c>
      <c r="DT280" s="205">
        <f t="shared" ca="1" si="2628"/>
        <v>2227098.6063088463</v>
      </c>
      <c r="DU280" s="205">
        <f t="shared" ca="1" si="2628"/>
        <v>2227098.6063088463</v>
      </c>
      <c r="DV280" s="205">
        <f t="shared" ca="1" si="2628"/>
        <v>2227098.6063088463</v>
      </c>
      <c r="DW280" s="205">
        <f t="shared" ca="1" si="2628"/>
        <v>3191431.0867602834</v>
      </c>
      <c r="DX280" s="205">
        <f t="shared" ca="1" si="2628"/>
        <v>2178408.0641222852</v>
      </c>
      <c r="DY280" s="205">
        <f t="shared" ca="1" si="2628"/>
        <v>2194147.3748298949</v>
      </c>
      <c r="DZ280" s="205">
        <f t="shared" ca="1" si="2628"/>
        <v>2651270.5737746567</v>
      </c>
      <c r="EA280" s="205">
        <f t="shared" ca="1" si="2628"/>
        <v>2281155.8786827712</v>
      </c>
      <c r="EB280" s="205">
        <f t="shared" ca="1" si="2628"/>
        <v>2281155.8786827712</v>
      </c>
      <c r="EC280" s="205">
        <f t="shared" ca="1" si="2628"/>
        <v>2281155.8786827712</v>
      </c>
      <c r="ED280" s="205">
        <f t="shared" ca="1" si="2628"/>
        <v>2281155.8786827712</v>
      </c>
      <c r="EE280" s="205">
        <f t="shared" ca="1" si="2628"/>
        <v>2281155.8786827712</v>
      </c>
      <c r="EF280" s="205">
        <f t="shared" ca="1" si="2628"/>
        <v>2281155.8786827712</v>
      </c>
      <c r="EG280" s="205">
        <f t="shared" ca="1" si="2628"/>
        <v>2281155.8786827712</v>
      </c>
      <c r="EH280" s="205">
        <f t="shared" ca="1" si="2628"/>
        <v>2281155.8786827712</v>
      </c>
      <c r="EI280" s="205">
        <f t="shared" ca="1" si="2628"/>
        <v>2367315.4916065619</v>
      </c>
      <c r="EJ280" s="205">
        <f t="shared" ca="1" si="2628"/>
        <v>2340483.0665623955</v>
      </c>
      <c r="EK280" s="205">
        <f t="shared" ca="1" si="2628"/>
        <v>2340483.0665623955</v>
      </c>
      <c r="EL280" s="205">
        <f t="shared" ca="1" si="2628"/>
        <v>2812882.1465825103</v>
      </c>
      <c r="EM280" s="205">
        <f t="shared" ca="1" si="2628"/>
        <v>2340483.0665623955</v>
      </c>
      <c r="EN280" s="205">
        <f t="shared" ca="1" si="2628"/>
        <v>2340483.0665623955</v>
      </c>
      <c r="EO280" s="205">
        <f t="shared" ca="1" si="2628"/>
        <v>2340483.0665623955</v>
      </c>
      <c r="EP280" s="205">
        <f t="shared" ca="1" si="2628"/>
        <v>2340483.0665623955</v>
      </c>
      <c r="EQ280" s="205">
        <f t="shared" ca="1" si="2628"/>
        <v>2340483.0665623955</v>
      </c>
      <c r="ER280" s="205">
        <f t="shared" ca="1" si="2628"/>
        <v>2340483.0665623955</v>
      </c>
      <c r="ES280" s="205">
        <f t="shared" ca="1" si="2628"/>
        <v>2340483.0665623955</v>
      </c>
      <c r="ET280" s="205">
        <f t="shared" ca="1" si="2628"/>
        <v>2340483.0665623955</v>
      </c>
      <c r="EU280" s="205">
        <f t="shared" ca="1" si="2628"/>
        <v>2819767.7336720163</v>
      </c>
      <c r="EV280" s="205">
        <f t="shared" ca="1" si="2628"/>
        <v>2349154.0379945678</v>
      </c>
      <c r="EW280" s="205">
        <f t="shared" ca="1" si="2628"/>
        <v>2444432.3580780728</v>
      </c>
      <c r="EX280" s="205">
        <f t="shared" ca="1" si="2628"/>
        <v>2977092.1563898586</v>
      </c>
      <c r="EY280" s="205">
        <f t="shared" ca="1" si="2628"/>
        <v>2096295.6283676326</v>
      </c>
      <c r="EZ280" s="205">
        <f t="shared" ca="1" si="2628"/>
        <v>2096295.6283676326</v>
      </c>
      <c r="FA280" s="205">
        <f t="shared" ca="1" si="2628"/>
        <v>2096295.6283676326</v>
      </c>
      <c r="FB280" s="205">
        <f t="shared" ca="1" si="2628"/>
        <v>2096295.6283676326</v>
      </c>
      <c r="FC280" s="205">
        <f t="shared" ca="1" si="2628"/>
        <v>2096295.6283676326</v>
      </c>
      <c r="FD280" s="205">
        <f t="shared" ca="1" si="2628"/>
        <v>2096295.6283676326</v>
      </c>
      <c r="FE280" s="205">
        <f t="shared" ca="1" si="2628"/>
        <v>2096295.6283676326</v>
      </c>
      <c r="FF280" s="205">
        <f t="shared" ca="1" si="2628"/>
        <v>2096295.6283676326</v>
      </c>
      <c r="FG280" s="205">
        <f t="shared" ca="1" si="2628"/>
        <v>2188063.3248214917</v>
      </c>
      <c r="FH280" s="205">
        <f t="shared" ca="1" si="2628"/>
        <v>2156799.2218345469</v>
      </c>
      <c r="FI280" s="205">
        <f t="shared" ca="1" si="2628"/>
        <v>2159923.0151318442</v>
      </c>
      <c r="FJ280" s="205">
        <f t="shared" ca="1" si="2628"/>
        <v>2159923.0151318442</v>
      </c>
      <c r="FK280" s="205">
        <f t="shared" ref="FK280:HV280" ca="1" si="2629">FK168+FK177</f>
        <v>381322.58000672865</v>
      </c>
      <c r="FL280" s="205">
        <f t="shared" ca="1" si="2629"/>
        <v>381322.58000672865</v>
      </c>
      <c r="FM280" s="205">
        <f t="shared" ca="1" si="2629"/>
        <v>381322.58000672865</v>
      </c>
      <c r="FN280" s="205">
        <f t="shared" ca="1" si="2629"/>
        <v>381322.58000672865</v>
      </c>
      <c r="FO280" s="205">
        <f t="shared" ca="1" si="2629"/>
        <v>381322.58000672865</v>
      </c>
      <c r="FP280" s="205">
        <f t="shared" ca="1" si="2629"/>
        <v>381322.58000672865</v>
      </c>
      <c r="FQ280" s="205">
        <f t="shared" ca="1" si="2629"/>
        <v>381322.58000672865</v>
      </c>
      <c r="FR280" s="205">
        <f t="shared" ca="1" si="2629"/>
        <v>381322.58000672865</v>
      </c>
      <c r="FS280" s="205">
        <f t="shared" ca="1" si="2629"/>
        <v>1489149.5105523702</v>
      </c>
      <c r="FT280" s="205">
        <f t="shared" ca="1" si="2629"/>
        <v>306486.01127812505</v>
      </c>
      <c r="FU280" s="205">
        <f t="shared" ca="1" si="2629"/>
        <v>325070.06910956703</v>
      </c>
      <c r="FV280" s="205">
        <f t="shared" ca="1" si="2629"/>
        <v>361333.31864984008</v>
      </c>
      <c r="FW280" s="205">
        <f t="shared" ca="1" si="2629"/>
        <v>397596.56819011306</v>
      </c>
      <c r="FX280" s="205">
        <f t="shared" ca="1" si="2629"/>
        <v>397596.56819011306</v>
      </c>
      <c r="FY280" s="205">
        <f t="shared" ca="1" si="2629"/>
        <v>397596.56819011306</v>
      </c>
      <c r="FZ280" s="205">
        <f t="shared" ca="1" si="2629"/>
        <v>397596.56819011306</v>
      </c>
      <c r="GA280" s="205">
        <f t="shared" ca="1" si="2629"/>
        <v>397596.56819011306</v>
      </c>
      <c r="GB280" s="205">
        <f t="shared" ca="1" si="2629"/>
        <v>397596.56819011306</v>
      </c>
      <c r="GC280" s="205">
        <f t="shared" ca="1" si="2629"/>
        <v>397596.56819011306</v>
      </c>
      <c r="GD280" s="205">
        <f t="shared" ca="1" si="2629"/>
        <v>397596.56819011306</v>
      </c>
      <c r="GE280" s="205">
        <f t="shared" ca="1" si="2629"/>
        <v>811610.91883247579</v>
      </c>
      <c r="GF280" s="205">
        <f t="shared" ca="1" si="2629"/>
        <v>383746.94578420353</v>
      </c>
      <c r="GG280" s="205">
        <f t="shared" ca="1" si="2629"/>
        <v>387145.3024176305</v>
      </c>
      <c r="GH280" s="205">
        <f t="shared" ca="1" si="2629"/>
        <v>415364.51728652423</v>
      </c>
      <c r="GI280" s="205">
        <f t="shared" ca="1" si="2629"/>
        <v>415364.51728652423</v>
      </c>
      <c r="GJ280" s="205">
        <f t="shared" ca="1" si="2629"/>
        <v>415364.51728652423</v>
      </c>
      <c r="GK280" s="205">
        <f t="shared" ca="1" si="2629"/>
        <v>415364.51728652423</v>
      </c>
      <c r="GL280" s="205">
        <f t="shared" ca="1" si="2629"/>
        <v>415364.51728652423</v>
      </c>
      <c r="GM280" s="205">
        <f t="shared" ca="1" si="2629"/>
        <v>415364.51728652423</v>
      </c>
      <c r="GN280" s="205">
        <f t="shared" ca="1" si="2629"/>
        <v>415364.51728652423</v>
      </c>
      <c r="GO280" s="205">
        <f t="shared" ca="1" si="2629"/>
        <v>415364.51728652423</v>
      </c>
      <c r="GP280" s="205">
        <f t="shared" ca="1" si="2629"/>
        <v>415364.51728652423</v>
      </c>
      <c r="GQ280" s="205">
        <f t="shared" ca="1" si="2629"/>
        <v>1454882.0298056579</v>
      </c>
      <c r="GR280" s="205">
        <f t="shared" ca="1" si="2629"/>
        <v>383271.92353523511</v>
      </c>
      <c r="GS280" s="205">
        <f t="shared" ca="1" si="2629"/>
        <v>404518.46858847229</v>
      </c>
      <c r="GT280" s="205">
        <f t="shared" ca="1" si="2629"/>
        <v>404518.46858847229</v>
      </c>
      <c r="GU280" s="205">
        <f t="shared" ca="1" si="2629"/>
        <v>404518.46858847229</v>
      </c>
      <c r="GV280" s="205">
        <f t="shared" ca="1" si="2629"/>
        <v>404518.46858847229</v>
      </c>
      <c r="GW280" s="205">
        <f t="shared" ca="1" si="2629"/>
        <v>420189.32191772381</v>
      </c>
      <c r="GX280" s="205">
        <f t="shared" ca="1" si="2629"/>
        <v>420189.32191772381</v>
      </c>
      <c r="GY280" s="205">
        <f t="shared" ca="1" si="2629"/>
        <v>420189.32191772381</v>
      </c>
      <c r="GZ280" s="205">
        <f t="shared" ca="1" si="2629"/>
        <v>420189.32191772381</v>
      </c>
      <c r="HA280" s="205">
        <f t="shared" ca="1" si="2629"/>
        <v>435860.17524697544</v>
      </c>
      <c r="HB280" s="205">
        <f t="shared" ca="1" si="2629"/>
        <v>435860.17524697544</v>
      </c>
      <c r="HC280" s="205">
        <f t="shared" ca="1" si="2629"/>
        <v>493700.59764089668</v>
      </c>
      <c r="HD280" s="205">
        <f t="shared" ca="1" si="2629"/>
        <v>453655.18830743071</v>
      </c>
      <c r="HE280" s="205">
        <f t="shared" ca="1" si="2629"/>
        <v>457353.47242740099</v>
      </c>
      <c r="HF280" s="205">
        <f t="shared" ca="1" si="2629"/>
        <v>457353.47242740099</v>
      </c>
      <c r="HG280" s="205">
        <f t="shared" ca="1" si="2629"/>
        <v>457353.47242740099</v>
      </c>
      <c r="HH280" s="205">
        <f t="shared" ca="1" si="2629"/>
        <v>457353.47242740099</v>
      </c>
      <c r="HI280" s="205">
        <f t="shared" ca="1" si="2629"/>
        <v>457353.47242740099</v>
      </c>
      <c r="HJ280" s="205">
        <f t="shared" ca="1" si="2629"/>
        <v>457353.47242740099</v>
      </c>
      <c r="HK280" s="205">
        <f t="shared" ca="1" si="2629"/>
        <v>457353.47242740099</v>
      </c>
      <c r="HL280" s="205">
        <f t="shared" ca="1" si="2629"/>
        <v>457353.47242740099</v>
      </c>
      <c r="HM280" s="205">
        <f t="shared" ca="1" si="2629"/>
        <v>457353.47242740099</v>
      </c>
      <c r="HN280" s="205">
        <f t="shared" ca="1" si="2629"/>
        <v>457353.47242740099</v>
      </c>
      <c r="HO280" s="205">
        <f t="shared" ca="1" si="2629"/>
        <v>2396252.5894701933</v>
      </c>
      <c r="HP280" s="205">
        <f t="shared" ca="1" si="2629"/>
        <v>94122.901182043366</v>
      </c>
      <c r="HQ280" s="205">
        <f t="shared" ca="1" si="2629"/>
        <v>97981.411106018189</v>
      </c>
      <c r="HR280" s="205">
        <f t="shared" ca="1" si="2629"/>
        <v>97981.411106018189</v>
      </c>
      <c r="HS280" s="205">
        <f t="shared" ca="1" si="2629"/>
        <v>97981.411106018189</v>
      </c>
      <c r="HT280" s="205">
        <f t="shared" ca="1" si="2629"/>
        <v>97981.411106018189</v>
      </c>
      <c r="HU280" s="205">
        <f t="shared" ca="1" si="2629"/>
        <v>97981.411106018189</v>
      </c>
      <c r="HV280" s="205">
        <f t="shared" ca="1" si="2629"/>
        <v>97981.411106018189</v>
      </c>
      <c r="HW280" s="205">
        <f t="shared" ref="HW280:IU280" ca="1" si="2630">HW168+HW177</f>
        <v>97981.411106018189</v>
      </c>
      <c r="HX280" s="205">
        <f t="shared" ca="1" si="2630"/>
        <v>97981.411106018189</v>
      </c>
      <c r="HY280" s="205">
        <f t="shared" ca="1" si="2630"/>
        <v>97981.411106018189</v>
      </c>
      <c r="HZ280" s="205">
        <f t="shared" ca="1" si="2630"/>
        <v>97981.411106018189</v>
      </c>
      <c r="IA280" s="205">
        <f t="shared" ca="1" si="2630"/>
        <v>97981.411106018189</v>
      </c>
      <c r="IB280" s="205">
        <f t="shared" ca="1" si="2630"/>
        <v>97981.411106018189</v>
      </c>
      <c r="IC280" s="205">
        <f t="shared" ca="1" si="2630"/>
        <v>102007.41747213792</v>
      </c>
      <c r="ID280" s="205">
        <f t="shared" ca="1" si="2630"/>
        <v>102007.41747213792</v>
      </c>
      <c r="IE280" s="205">
        <f t="shared" ca="1" si="2630"/>
        <v>102007.41747213792</v>
      </c>
      <c r="IF280" s="205">
        <f t="shared" ca="1" si="2630"/>
        <v>102007.41747213792</v>
      </c>
      <c r="IG280" s="205">
        <f t="shared" ca="1" si="2630"/>
        <v>102007.41747213792</v>
      </c>
      <c r="IH280" s="205">
        <f t="shared" ca="1" si="2630"/>
        <v>102007.41747213792</v>
      </c>
      <c r="II280" s="205">
        <f t="shared" ca="1" si="2630"/>
        <v>102007.41747213792</v>
      </c>
      <c r="IJ280" s="205">
        <f t="shared" ca="1" si="2630"/>
        <v>102007.41747213792</v>
      </c>
      <c r="IK280" s="205">
        <f t="shared" ca="1" si="2630"/>
        <v>102007.41747213792</v>
      </c>
      <c r="IL280" s="205">
        <f t="shared" ca="1" si="2630"/>
        <v>102007.41747213792</v>
      </c>
      <c r="IM280" s="205">
        <f t="shared" ca="1" si="2630"/>
        <v>102007.41747213792</v>
      </c>
      <c r="IN280" s="205">
        <f t="shared" ca="1" si="2630"/>
        <v>102007.41747213792</v>
      </c>
      <c r="IO280" s="205">
        <f t="shared" ca="1" si="2630"/>
        <v>106208.5322308882</v>
      </c>
      <c r="IP280" s="205">
        <f t="shared" ca="1" si="2630"/>
        <v>106208.5322308882</v>
      </c>
      <c r="IQ280" s="205">
        <f t="shared" ca="1" si="2630"/>
        <v>106208.5322308882</v>
      </c>
      <c r="IR280" s="205">
        <f t="shared" ca="1" si="2630"/>
        <v>1837796.5156989598</v>
      </c>
      <c r="IS280" s="205">
        <f t="shared" ca="1" si="2630"/>
        <v>1837796.5156989598</v>
      </c>
      <c r="IT280" s="205">
        <f t="shared" ca="1" si="2630"/>
        <v>1837796.5156989598</v>
      </c>
      <c r="IU280" s="205">
        <f t="shared" ca="1" si="2630"/>
        <v>1837796.5156989598</v>
      </c>
    </row>
    <row r="281" spans="2:255">
      <c r="B281" s="218" t="s">
        <v>231</v>
      </c>
      <c r="E281" s="205">
        <f>'Capital Structure'!E49</f>
        <v>0</v>
      </c>
      <c r="F281" s="205">
        <f>'Capital Structure'!F49</f>
        <v>0</v>
      </c>
      <c r="G281" s="205">
        <f>'Capital Structure'!G49</f>
        <v>0</v>
      </c>
      <c r="H281" s="205">
        <f>'Capital Structure'!H49</f>
        <v>0</v>
      </c>
      <c r="I281" s="205">
        <f>'Capital Structure'!I49</f>
        <v>0</v>
      </c>
      <c r="J281" s="205">
        <f>'Capital Structure'!J49</f>
        <v>0</v>
      </c>
      <c r="K281" s="205">
        <f>'Capital Structure'!K49</f>
        <v>0</v>
      </c>
      <c r="L281" s="205">
        <f>'Capital Structure'!L49</f>
        <v>0</v>
      </c>
      <c r="M281" s="205">
        <f>'Capital Structure'!M49</f>
        <v>0</v>
      </c>
      <c r="N281" s="205">
        <f>'Capital Structure'!N49</f>
        <v>0</v>
      </c>
      <c r="O281" s="205">
        <f>'Capital Structure'!O49</f>
        <v>0</v>
      </c>
      <c r="P281" s="205">
        <f>'Capital Structure'!P49</f>
        <v>0</v>
      </c>
      <c r="Q281" s="205">
        <f>'Capital Structure'!Q49</f>
        <v>0</v>
      </c>
      <c r="R281" s="205">
        <f>'Capital Structure'!R49</f>
        <v>0</v>
      </c>
      <c r="S281" s="205">
        <f>'Capital Structure'!S49</f>
        <v>0</v>
      </c>
      <c r="T281" s="205">
        <f>'Capital Structure'!T49</f>
        <v>0</v>
      </c>
      <c r="U281" s="205">
        <f>'Capital Structure'!U49</f>
        <v>0</v>
      </c>
      <c r="V281" s="205">
        <f>'Capital Structure'!V49</f>
        <v>0</v>
      </c>
      <c r="W281" s="205">
        <f>'Capital Structure'!W49</f>
        <v>0</v>
      </c>
      <c r="X281" s="205">
        <f>'Capital Structure'!X49</f>
        <v>0</v>
      </c>
      <c r="Y281" s="205">
        <f>'Capital Structure'!Y49</f>
        <v>0</v>
      </c>
      <c r="Z281" s="205">
        <f>'Capital Structure'!Z49</f>
        <v>0</v>
      </c>
      <c r="AA281" s="205">
        <f>'Capital Structure'!AA49</f>
        <v>0</v>
      </c>
      <c r="AB281" s="205">
        <f>'Capital Structure'!AB49</f>
        <v>0</v>
      </c>
      <c r="AC281" s="205">
        <f>'Capital Structure'!AC49</f>
        <v>0</v>
      </c>
      <c r="AD281" s="205">
        <f>'Capital Structure'!AD49</f>
        <v>0</v>
      </c>
      <c r="AE281" s="205">
        <f>'Capital Structure'!AE49</f>
        <v>0</v>
      </c>
      <c r="AF281" s="205">
        <f>'Capital Structure'!AF49</f>
        <v>0</v>
      </c>
      <c r="AG281" s="205">
        <f>'Capital Structure'!AG49</f>
        <v>0</v>
      </c>
      <c r="AH281" s="205">
        <f>'Capital Structure'!AH49</f>
        <v>0</v>
      </c>
      <c r="AI281" s="205">
        <f>'Capital Structure'!AI49</f>
        <v>0</v>
      </c>
      <c r="AJ281" s="205">
        <f>'Capital Structure'!AJ49</f>
        <v>0</v>
      </c>
      <c r="AK281" s="205">
        <f>'Capital Structure'!AK49</f>
        <v>0</v>
      </c>
      <c r="AL281" s="205">
        <f>'Capital Structure'!AL49</f>
        <v>0</v>
      </c>
      <c r="AM281" s="205">
        <f>'Capital Structure'!AM49</f>
        <v>0</v>
      </c>
      <c r="AN281" s="205">
        <f>'Capital Structure'!AN49</f>
        <v>0</v>
      </c>
      <c r="AO281" s="205">
        <f>'Capital Structure'!AO49</f>
        <v>0</v>
      </c>
      <c r="AP281" s="205">
        <f>'Capital Structure'!AP49</f>
        <v>0</v>
      </c>
      <c r="AQ281" s="205">
        <f>'Capital Structure'!AQ49</f>
        <v>0</v>
      </c>
      <c r="AR281" s="205">
        <f>'Capital Structure'!AR49</f>
        <v>0</v>
      </c>
      <c r="AS281" s="205">
        <f>'Capital Structure'!AS49</f>
        <v>0</v>
      </c>
      <c r="AT281" s="205">
        <f>'Capital Structure'!AT49</f>
        <v>0</v>
      </c>
      <c r="AU281" s="205">
        <f>'Capital Structure'!AU49</f>
        <v>0</v>
      </c>
      <c r="AV281" s="205">
        <f>'Capital Structure'!AV49</f>
        <v>0</v>
      </c>
      <c r="AW281" s="205">
        <f>'Capital Structure'!AW49</f>
        <v>0</v>
      </c>
      <c r="AX281" s="205">
        <f>'Capital Structure'!AX49</f>
        <v>0</v>
      </c>
      <c r="AY281" s="205">
        <f>'Capital Structure'!AY49</f>
        <v>0</v>
      </c>
      <c r="AZ281" s="205">
        <f>'Capital Structure'!AZ49</f>
        <v>0</v>
      </c>
      <c r="BA281" s="205">
        <f>'Capital Structure'!BA49</f>
        <v>0</v>
      </c>
      <c r="BB281" s="205">
        <f>'Capital Structure'!BB49</f>
        <v>0</v>
      </c>
      <c r="BC281" s="205">
        <f>'Capital Structure'!BC49</f>
        <v>0</v>
      </c>
      <c r="BD281" s="205">
        <f>'Capital Structure'!BD49</f>
        <v>0</v>
      </c>
      <c r="BE281" s="205">
        <f>'Capital Structure'!BE49</f>
        <v>0</v>
      </c>
      <c r="BF281" s="205">
        <f>'Capital Structure'!BF49</f>
        <v>0</v>
      </c>
      <c r="BG281" s="205">
        <f>'Capital Structure'!BG49</f>
        <v>0</v>
      </c>
      <c r="BH281" s="205">
        <f>'Capital Structure'!BH49</f>
        <v>0</v>
      </c>
      <c r="BI281" s="205">
        <f>'Capital Structure'!BI49</f>
        <v>0</v>
      </c>
      <c r="BJ281" s="205">
        <f>'Capital Structure'!BJ49</f>
        <v>0</v>
      </c>
      <c r="BK281" s="205">
        <f>'Capital Structure'!BK49</f>
        <v>0</v>
      </c>
      <c r="BL281" s="205">
        <f>'Capital Structure'!BL49</f>
        <v>0</v>
      </c>
      <c r="BM281" s="205">
        <f>'Capital Structure'!BM49</f>
        <v>0</v>
      </c>
      <c r="BN281" s="205">
        <f>'Capital Structure'!BN49</f>
        <v>0</v>
      </c>
      <c r="BO281" s="205">
        <f>'Capital Structure'!BO49</f>
        <v>0</v>
      </c>
      <c r="BP281" s="205">
        <f>'Capital Structure'!BP49</f>
        <v>0</v>
      </c>
      <c r="BQ281" s="205">
        <f>'Capital Structure'!BQ49</f>
        <v>0</v>
      </c>
      <c r="BR281" s="205">
        <f>'Capital Structure'!BR49</f>
        <v>1791666.6666666667</v>
      </c>
      <c r="BS281" s="205">
        <f>'Capital Structure'!BS49</f>
        <v>1799131.9444444447</v>
      </c>
      <c r="BT281" s="205">
        <f>'Capital Structure'!BT49</f>
        <v>1806628.3275462964</v>
      </c>
      <c r="BU281" s="205">
        <f>'Capital Structure'!BU49</f>
        <v>1814155.9455777395</v>
      </c>
      <c r="BV281" s="205">
        <f>'Capital Structure'!BV49</f>
        <v>1821714.9286843131</v>
      </c>
      <c r="BW281" s="205">
        <f>'Capital Structure'!BW49</f>
        <v>1829305.4075538311</v>
      </c>
      <c r="BX281" s="205">
        <f>'Capital Structure'!BX49</f>
        <v>1836927.5134186388</v>
      </c>
      <c r="BY281" s="205">
        <f>'Capital Structure'!BY49</f>
        <v>1844581.3780578831</v>
      </c>
      <c r="BZ281" s="205">
        <f>'Capital Structure'!BZ49</f>
        <v>1852267.1337997911</v>
      </c>
      <c r="CA281" s="205">
        <f>'Capital Structure'!CA49</f>
        <v>1859984.9135239569</v>
      </c>
      <c r="CB281" s="205">
        <f>'Capital Structure'!CB49</f>
        <v>1867734.8506636398</v>
      </c>
      <c r="CC281" s="205">
        <f>'Capital Structure'!CC49</f>
        <v>1875517.079208072</v>
      </c>
      <c r="CD281" s="205">
        <f>'Capital Structure'!CD49</f>
        <v>1883331.7337047721</v>
      </c>
      <c r="CE281" s="205">
        <f>'Capital Structure'!CE49</f>
        <v>1891178.9492618751</v>
      </c>
      <c r="CF281" s="205">
        <f>'Capital Structure'!CF49</f>
        <v>1899058.8615504664</v>
      </c>
      <c r="CG281" s="205">
        <f>'Capital Structure'!CG49</f>
        <v>1906971.6068069267</v>
      </c>
      <c r="CH281" s="205">
        <f>'Capital Structure'!CH49</f>
        <v>1914917.321835289</v>
      </c>
      <c r="CI281" s="205">
        <f>'Capital Structure'!CI49</f>
        <v>1922896.1440096025</v>
      </c>
      <c r="CJ281" s="205">
        <f>'Capital Structure'!CJ49</f>
        <v>1930908.2112763093</v>
      </c>
      <c r="CK281" s="205">
        <f>'Capital Structure'!CK49</f>
        <v>1938953.6621566273</v>
      </c>
      <c r="CL281" s="205">
        <f>'Capital Structure'!CL49</f>
        <v>1947032.6357489463</v>
      </c>
      <c r="CM281" s="205">
        <f>'Capital Structure'!CM49</f>
        <v>1955145.2717312339</v>
      </c>
      <c r="CN281" s="205">
        <f>'Capital Structure'!CN49</f>
        <v>1963291.7103634474</v>
      </c>
      <c r="CO281" s="205">
        <f>'Capital Structure'!CO49</f>
        <v>1971472.0924899615</v>
      </c>
      <c r="CP281" s="205">
        <f>'Capital Structure'!CP49</f>
        <v>1979686.5595420031</v>
      </c>
      <c r="CQ281" s="205">
        <f>'Capital Structure'!CQ49</f>
        <v>1987935.2535400949</v>
      </c>
      <c r="CR281" s="205">
        <f>'Capital Structure'!CR49</f>
        <v>1996218.3170965118</v>
      </c>
      <c r="CS281" s="205">
        <f>'Capital Structure'!CS49</f>
        <v>2004535.8934177475</v>
      </c>
      <c r="CT281" s="205">
        <f>'Capital Structure'!CT49</f>
        <v>2012888.1263069881</v>
      </c>
      <c r="CU281" s="205">
        <f>'Capital Structure'!CU49</f>
        <v>2021275.1601666005</v>
      </c>
      <c r="CV281" s="205">
        <f>'Capital Structure'!CV49</f>
        <v>2029697.1400006276</v>
      </c>
      <c r="CW281" s="205">
        <f>'Capital Structure'!CW49</f>
        <v>2038154.2114172971</v>
      </c>
      <c r="CX281" s="205">
        <f>'Capital Structure'!CX49</f>
        <v>2046646.5206315359</v>
      </c>
      <c r="CY281" s="205">
        <f>'Capital Structure'!CY49</f>
        <v>2055174.2144675006</v>
      </c>
      <c r="CZ281" s="205">
        <f>'Capital Structure'!CZ49</f>
        <v>2063737.4403611152</v>
      </c>
      <c r="DA281" s="205">
        <f>'Capital Structure'!DA49</f>
        <v>2072336.3463626199</v>
      </c>
      <c r="DB281" s="205">
        <f>'Capital Structure'!DB49</f>
        <v>2080971.0811391308</v>
      </c>
      <c r="DC281" s="205">
        <f>'Capital Structure'!DC49</f>
        <v>2089641.7939772105</v>
      </c>
      <c r="DD281" s="205">
        <f>'Capital Structure'!DD49</f>
        <v>2098348.6347854487</v>
      </c>
      <c r="DE281" s="205">
        <f>'Capital Structure'!DE49</f>
        <v>2107091.7540970552</v>
      </c>
      <c r="DF281" s="205">
        <f>'Capital Structure'!DF49</f>
        <v>2115871.3030724595</v>
      </c>
      <c r="DG281" s="205">
        <f>'Capital Structure'!DG49</f>
        <v>2124687.4335019276</v>
      </c>
      <c r="DH281" s="205">
        <f>'Capital Structure'!DH49</f>
        <v>2133540.2978081857</v>
      </c>
      <c r="DI281" s="205">
        <f>'Capital Structure'!DI49</f>
        <v>2142430.0490490533</v>
      </c>
      <c r="DJ281" s="205">
        <f>'Capital Structure'!DJ49</f>
        <v>2151356.8409200911</v>
      </c>
      <c r="DK281" s="205">
        <f>'Capital Structure'!DK49</f>
        <v>2160320.827757258</v>
      </c>
      <c r="DL281" s="205">
        <f>'Capital Structure'!DL49</f>
        <v>2169322.1645395802</v>
      </c>
      <c r="DM281" s="205">
        <f>'Capital Structure'!DM49</f>
        <v>2178361.0068918285</v>
      </c>
      <c r="DN281" s="205">
        <f>'Capital Structure'!DN49</f>
        <v>2187437.5110872108</v>
      </c>
      <c r="DO281" s="205">
        <f>'Capital Structure'!DO49</f>
        <v>2196551.8340500742</v>
      </c>
      <c r="DP281" s="205">
        <f>'Capital Structure'!DP49</f>
        <v>2205704.1333586164</v>
      </c>
      <c r="DQ281" s="205">
        <f>'Capital Structure'!DQ49</f>
        <v>2214894.5672476105</v>
      </c>
      <c r="DR281" s="205">
        <f>'Capital Structure'!DR49</f>
        <v>2224123.2946111425</v>
      </c>
      <c r="DS281" s="205">
        <f>'Capital Structure'!DS49</f>
        <v>2233390.4750053552</v>
      </c>
      <c r="DT281" s="205">
        <f>'Capital Structure'!DT49</f>
        <v>2242696.2686512112</v>
      </c>
      <c r="DU281" s="205">
        <f>'Capital Structure'!DU49</f>
        <v>2252040.8364372575</v>
      </c>
      <c r="DV281" s="205">
        <f>'Capital Structure'!DV49</f>
        <v>2261424.3399224128</v>
      </c>
      <c r="DW281" s="205">
        <f>'Capital Structure'!DW49</f>
        <v>2270846.9413387566</v>
      </c>
      <c r="DX281" s="205">
        <f>'Capital Structure'!DX49</f>
        <v>2280308.8035943345</v>
      </c>
      <c r="DY281" s="205">
        <f>'Capital Structure'!DY49</f>
        <v>2289810.0902759777</v>
      </c>
      <c r="DZ281" s="205">
        <f>'Capital Structure'!DZ49</f>
        <v>2299350.9656521273</v>
      </c>
      <c r="EA281" s="205">
        <f>'Capital Structure'!EA49</f>
        <v>2308931.5946756783</v>
      </c>
      <c r="EB281" s="205">
        <f>'Capital Structure'!EB49</f>
        <v>2318552.1429868266</v>
      </c>
      <c r="EC281" s="205">
        <f>'Capital Structure'!EC49</f>
        <v>2328212.7769159381</v>
      </c>
      <c r="ED281" s="205">
        <f>'Capital Structure'!ED49</f>
        <v>2337913.6634864211</v>
      </c>
      <c r="EE281" s="205">
        <f>'Capital Structure'!EE49</f>
        <v>2347654.970417615</v>
      </c>
      <c r="EF281" s="205">
        <f>'Capital Structure'!EF49</f>
        <v>2357436.8661276884</v>
      </c>
      <c r="EG281" s="205">
        <f>'Capital Structure'!EG49</f>
        <v>2367259.519736554</v>
      </c>
      <c r="EH281" s="205">
        <f>'Capital Structure'!EH49</f>
        <v>2377123.1010687896</v>
      </c>
      <c r="EI281" s="205">
        <f>'Capital Structure'!EI49</f>
        <v>2387027.7806565762</v>
      </c>
      <c r="EJ281" s="205">
        <f>'Capital Structure'!EJ49</f>
        <v>2396973.7297426453</v>
      </c>
      <c r="EK281" s="205">
        <f>'Capital Structure'!EK49</f>
        <v>2406961.1202832391</v>
      </c>
      <c r="EL281" s="205">
        <f>'Capital Structure'!EL49</f>
        <v>0</v>
      </c>
      <c r="EM281" s="205">
        <f>'Capital Structure'!EM49</f>
        <v>0</v>
      </c>
      <c r="EN281" s="205">
        <f>'Capital Structure'!EN49</f>
        <v>0</v>
      </c>
      <c r="EO281" s="205">
        <f>'Capital Structure'!EO49</f>
        <v>0</v>
      </c>
      <c r="EP281" s="205">
        <f>'Capital Structure'!EP49</f>
        <v>0</v>
      </c>
      <c r="EQ281" s="205">
        <f>'Capital Structure'!EQ49</f>
        <v>0</v>
      </c>
      <c r="ER281" s="205">
        <f>'Capital Structure'!ER49</f>
        <v>0</v>
      </c>
      <c r="ES281" s="205">
        <f>'Capital Structure'!ES49</f>
        <v>0</v>
      </c>
      <c r="ET281" s="205">
        <f>'Capital Structure'!ET49</f>
        <v>0</v>
      </c>
      <c r="EU281" s="205">
        <f>'Capital Structure'!EU49</f>
        <v>0</v>
      </c>
      <c r="EV281" s="205">
        <f>'Capital Structure'!EV49</f>
        <v>0</v>
      </c>
      <c r="EW281" s="205">
        <f>'Capital Structure'!EW49</f>
        <v>0</v>
      </c>
      <c r="EX281" s="205">
        <f>'Capital Structure'!EX49</f>
        <v>0</v>
      </c>
      <c r="EY281" s="205">
        <f>'Capital Structure'!EY49</f>
        <v>0</v>
      </c>
      <c r="EZ281" s="205">
        <f>'Capital Structure'!EZ49</f>
        <v>0</v>
      </c>
      <c r="FA281" s="205">
        <f>'Capital Structure'!FA49</f>
        <v>0</v>
      </c>
      <c r="FB281" s="205">
        <f>'Capital Structure'!FB49</f>
        <v>0</v>
      </c>
      <c r="FC281" s="205">
        <f>'Capital Structure'!FC49</f>
        <v>0</v>
      </c>
      <c r="FD281" s="205">
        <f>'Capital Structure'!FD49</f>
        <v>0</v>
      </c>
      <c r="FE281" s="205">
        <f>'Capital Structure'!FE49</f>
        <v>0</v>
      </c>
      <c r="FF281" s="205">
        <f>'Capital Structure'!FF49</f>
        <v>0</v>
      </c>
      <c r="FG281" s="205">
        <f>'Capital Structure'!FG49</f>
        <v>0</v>
      </c>
      <c r="FH281" s="205">
        <f>'Capital Structure'!FH49</f>
        <v>0</v>
      </c>
      <c r="FI281" s="205">
        <f>'Capital Structure'!FI49</f>
        <v>0</v>
      </c>
      <c r="FJ281" s="205">
        <f>'Capital Structure'!FJ49</f>
        <v>0</v>
      </c>
      <c r="FK281" s="205">
        <f>'Capital Structure'!FK49</f>
        <v>0</v>
      </c>
      <c r="FL281" s="205">
        <f>'Capital Structure'!FL49</f>
        <v>0</v>
      </c>
      <c r="FM281" s="205">
        <f>'Capital Structure'!FM49</f>
        <v>0</v>
      </c>
      <c r="FN281" s="205">
        <f>'Capital Structure'!FN49</f>
        <v>0</v>
      </c>
      <c r="FO281" s="205">
        <f>'Capital Structure'!FO49</f>
        <v>0</v>
      </c>
      <c r="FP281" s="205">
        <f>'Capital Structure'!FP49</f>
        <v>0</v>
      </c>
      <c r="FQ281" s="205">
        <f>'Capital Structure'!FQ49</f>
        <v>0</v>
      </c>
      <c r="FR281" s="205">
        <f>'Capital Structure'!FR49</f>
        <v>0</v>
      </c>
      <c r="FS281" s="205">
        <f>'Capital Structure'!FS49</f>
        <v>0</v>
      </c>
      <c r="FT281" s="205">
        <f>'Capital Structure'!FT49</f>
        <v>0</v>
      </c>
      <c r="FU281" s="205">
        <f>'Capital Structure'!FU49</f>
        <v>0</v>
      </c>
      <c r="FV281" s="205">
        <f>'Capital Structure'!FV49</f>
        <v>0</v>
      </c>
      <c r="FW281" s="205">
        <f>'Capital Structure'!FW49</f>
        <v>0</v>
      </c>
      <c r="FX281" s="205">
        <f>'Capital Structure'!FX49</f>
        <v>0</v>
      </c>
      <c r="FY281" s="205">
        <f>'Capital Structure'!FY49</f>
        <v>0</v>
      </c>
      <c r="FZ281" s="205">
        <f>'Capital Structure'!FZ49</f>
        <v>0</v>
      </c>
      <c r="GA281" s="205">
        <f>'Capital Structure'!GA49</f>
        <v>0</v>
      </c>
      <c r="GB281" s="205">
        <f>'Capital Structure'!GB49</f>
        <v>0</v>
      </c>
      <c r="GC281" s="205">
        <f>'Capital Structure'!GC49</f>
        <v>0</v>
      </c>
      <c r="GD281" s="205">
        <f>'Capital Structure'!GD49</f>
        <v>0</v>
      </c>
      <c r="GE281" s="205">
        <f>'Capital Structure'!GE49</f>
        <v>0</v>
      </c>
      <c r="GF281" s="205">
        <f>'Capital Structure'!GF49</f>
        <v>0</v>
      </c>
      <c r="GG281" s="205">
        <f>'Capital Structure'!GG49</f>
        <v>0</v>
      </c>
      <c r="GH281" s="205">
        <f>'Capital Structure'!GH49</f>
        <v>0</v>
      </c>
      <c r="GI281" s="205">
        <f>'Capital Structure'!GI49</f>
        <v>0</v>
      </c>
      <c r="GJ281" s="205">
        <f>'Capital Structure'!GJ49</f>
        <v>0</v>
      </c>
      <c r="GK281" s="205">
        <f>'Capital Structure'!GK49</f>
        <v>0</v>
      </c>
      <c r="GL281" s="205">
        <f>'Capital Structure'!GL49</f>
        <v>0</v>
      </c>
      <c r="GM281" s="205">
        <f>'Capital Structure'!GM49</f>
        <v>0</v>
      </c>
      <c r="GN281" s="205">
        <f>'Capital Structure'!GN49</f>
        <v>0</v>
      </c>
      <c r="GO281" s="205">
        <f>'Capital Structure'!GO49</f>
        <v>0</v>
      </c>
      <c r="GP281" s="205">
        <f>'Capital Structure'!GP49</f>
        <v>0</v>
      </c>
      <c r="GQ281" s="205">
        <f>'Capital Structure'!GQ49</f>
        <v>0</v>
      </c>
      <c r="GR281" s="205">
        <f>'Capital Structure'!GR49</f>
        <v>0</v>
      </c>
      <c r="GS281" s="205">
        <f>'Capital Structure'!GS49</f>
        <v>0</v>
      </c>
      <c r="GT281" s="205">
        <f>'Capital Structure'!GT49</f>
        <v>0</v>
      </c>
      <c r="GU281" s="205">
        <f>'Capital Structure'!GU49</f>
        <v>0</v>
      </c>
      <c r="GV281" s="205">
        <f>'Capital Structure'!GV49</f>
        <v>0</v>
      </c>
      <c r="GW281" s="205">
        <f>'Capital Structure'!GW49</f>
        <v>0</v>
      </c>
      <c r="GX281" s="205">
        <f>'Capital Structure'!GX49</f>
        <v>0</v>
      </c>
      <c r="GY281" s="205">
        <f>'Capital Structure'!GY49</f>
        <v>0</v>
      </c>
      <c r="GZ281" s="205">
        <f>'Capital Structure'!GZ49</f>
        <v>0</v>
      </c>
      <c r="HA281" s="205">
        <f>'Capital Structure'!HA49</f>
        <v>0</v>
      </c>
      <c r="HB281" s="205">
        <f>'Capital Structure'!HB49</f>
        <v>0</v>
      </c>
      <c r="HC281" s="205">
        <f>'Capital Structure'!HC49</f>
        <v>0</v>
      </c>
      <c r="HD281" s="205">
        <f>'Capital Structure'!HD49</f>
        <v>0</v>
      </c>
      <c r="HE281" s="205">
        <f>'Capital Structure'!HE49</f>
        <v>0</v>
      </c>
      <c r="HF281" s="205">
        <f>'Capital Structure'!HF49</f>
        <v>0</v>
      </c>
      <c r="HG281" s="205">
        <f>'Capital Structure'!HG49</f>
        <v>0</v>
      </c>
      <c r="HH281" s="205">
        <f>'Capital Structure'!HH49</f>
        <v>0</v>
      </c>
      <c r="HI281" s="205">
        <f>'Capital Structure'!HI49</f>
        <v>0</v>
      </c>
      <c r="HJ281" s="205">
        <f>'Capital Structure'!HJ49</f>
        <v>0</v>
      </c>
      <c r="HK281" s="205">
        <f>'Capital Structure'!HK49</f>
        <v>0</v>
      </c>
      <c r="HL281" s="205">
        <f>'Capital Structure'!HL49</f>
        <v>0</v>
      </c>
      <c r="HM281" s="205">
        <f>'Capital Structure'!HM49</f>
        <v>0</v>
      </c>
      <c r="HN281" s="205">
        <f>'Capital Structure'!HN49</f>
        <v>0</v>
      </c>
      <c r="HO281" s="205">
        <f>'Capital Structure'!HO49</f>
        <v>0</v>
      </c>
      <c r="HP281" s="205">
        <f>'Capital Structure'!HP49</f>
        <v>0</v>
      </c>
      <c r="HQ281" s="205">
        <f>'Capital Structure'!HQ49</f>
        <v>0</v>
      </c>
      <c r="HR281" s="205">
        <f>'Capital Structure'!HR49</f>
        <v>0</v>
      </c>
      <c r="HS281" s="205">
        <f>'Capital Structure'!HS49</f>
        <v>0</v>
      </c>
      <c r="HT281" s="205">
        <f>'Capital Structure'!HT49</f>
        <v>0</v>
      </c>
      <c r="HU281" s="205">
        <f>'Capital Structure'!HU49</f>
        <v>0</v>
      </c>
      <c r="HV281" s="205">
        <f>'Capital Structure'!HV49</f>
        <v>0</v>
      </c>
      <c r="HW281" s="205">
        <f>'Capital Structure'!HW49</f>
        <v>0</v>
      </c>
      <c r="HX281" s="205">
        <f>'Capital Structure'!HX49</f>
        <v>0</v>
      </c>
      <c r="HY281" s="205">
        <f>'Capital Structure'!HY49</f>
        <v>0</v>
      </c>
      <c r="HZ281" s="205">
        <f>'Capital Structure'!HZ49</f>
        <v>0</v>
      </c>
      <c r="IA281" s="205">
        <f>'Capital Structure'!IA49</f>
        <v>0</v>
      </c>
      <c r="IB281" s="205">
        <f>'Capital Structure'!IB49</f>
        <v>0</v>
      </c>
      <c r="IC281" s="205">
        <f>'Capital Structure'!IC49</f>
        <v>0</v>
      </c>
      <c r="ID281" s="205">
        <f>'Capital Structure'!ID49</f>
        <v>0</v>
      </c>
      <c r="IE281" s="205">
        <f>'Capital Structure'!IE49</f>
        <v>0</v>
      </c>
      <c r="IF281" s="205">
        <f>'Capital Structure'!IF49</f>
        <v>0</v>
      </c>
      <c r="IG281" s="205">
        <f>'Capital Structure'!IG49</f>
        <v>0</v>
      </c>
      <c r="IH281" s="205">
        <f>'Capital Structure'!IH49</f>
        <v>0</v>
      </c>
      <c r="II281" s="205">
        <f>'Capital Structure'!II49</f>
        <v>0</v>
      </c>
      <c r="IJ281" s="205">
        <f>'Capital Structure'!IJ49</f>
        <v>0</v>
      </c>
      <c r="IK281" s="205">
        <f>'Capital Structure'!IK49</f>
        <v>0</v>
      </c>
      <c r="IL281" s="205">
        <f>'Capital Structure'!IL49</f>
        <v>0</v>
      </c>
      <c r="IM281" s="205">
        <f>'Capital Structure'!IM49</f>
        <v>0</v>
      </c>
      <c r="IN281" s="205">
        <f>'Capital Structure'!IN49</f>
        <v>0</v>
      </c>
      <c r="IO281" s="205">
        <f>'Capital Structure'!IO49</f>
        <v>0</v>
      </c>
      <c r="IP281" s="205">
        <f>'Capital Structure'!IP49</f>
        <v>0</v>
      </c>
      <c r="IQ281" s="205">
        <f>'Capital Structure'!IQ49</f>
        <v>0</v>
      </c>
      <c r="IR281" s="205">
        <f>'Capital Structure'!IR49</f>
        <v>0</v>
      </c>
      <c r="IS281" s="205">
        <f>'Capital Structure'!IS49</f>
        <v>0</v>
      </c>
      <c r="IT281" s="205">
        <f>'Capital Structure'!IT49</f>
        <v>0</v>
      </c>
      <c r="IU281" s="205">
        <f>'Capital Structure'!IU49</f>
        <v>0</v>
      </c>
    </row>
    <row r="282" spans="2:255">
      <c r="B282" s="220" t="s">
        <v>227</v>
      </c>
      <c r="E282" s="208"/>
      <c r="F282" s="208"/>
      <c r="G282" s="208"/>
      <c r="H282" s="208"/>
      <c r="I282" s="208"/>
      <c r="J282" s="208"/>
      <c r="K282" s="208"/>
      <c r="L282" s="208"/>
      <c r="M282" s="208"/>
      <c r="N282" s="208"/>
      <c r="O282" s="208"/>
      <c r="P282" s="208"/>
      <c r="Q282" s="208"/>
      <c r="R282" s="208"/>
      <c r="S282" s="208"/>
      <c r="T282" s="208"/>
      <c r="U282" s="208"/>
      <c r="V282" s="208"/>
      <c r="W282" s="208"/>
      <c r="X282" s="208"/>
      <c r="Y282" s="208"/>
      <c r="Z282" s="208"/>
      <c r="AA282" s="208"/>
      <c r="AB282" s="208"/>
      <c r="AC282" s="208"/>
      <c r="AD282" s="208"/>
      <c r="AE282" s="208"/>
      <c r="AF282" s="208"/>
      <c r="AG282" s="208"/>
      <c r="AH282" s="208"/>
      <c r="AI282" s="208"/>
      <c r="AJ282" s="208"/>
      <c r="AK282" s="208"/>
      <c r="AL282" s="208"/>
      <c r="AM282" s="208"/>
      <c r="AN282" s="208"/>
      <c r="AO282" s="208"/>
      <c r="AP282" s="208"/>
      <c r="AQ282" s="208"/>
      <c r="AR282" s="208"/>
      <c r="AS282" s="208"/>
      <c r="AT282" s="208"/>
      <c r="AU282" s="208"/>
      <c r="AV282" s="208"/>
      <c r="AW282" s="208"/>
      <c r="AX282" s="208"/>
      <c r="AY282" s="208"/>
      <c r="AZ282" s="208"/>
      <c r="BA282" s="208"/>
      <c r="BB282" s="208"/>
      <c r="BC282" s="208"/>
      <c r="BD282" s="208"/>
      <c r="BE282" s="208"/>
      <c r="BF282" s="208"/>
      <c r="BG282" s="208"/>
      <c r="BH282" s="208"/>
      <c r="BI282" s="208"/>
      <c r="BJ282" s="208"/>
      <c r="BK282" s="208"/>
      <c r="BL282" s="208"/>
      <c r="BM282" s="208"/>
      <c r="BN282" s="208"/>
      <c r="BO282" s="208"/>
      <c r="BP282" s="208"/>
      <c r="BQ282" s="208"/>
      <c r="BR282" s="208"/>
      <c r="BS282" s="208"/>
      <c r="BT282" s="208"/>
      <c r="BU282" s="208"/>
      <c r="BV282" s="208"/>
      <c r="BW282" s="208"/>
      <c r="BX282" s="208"/>
      <c r="BY282" s="208"/>
      <c r="BZ282" s="208"/>
      <c r="CA282" s="208"/>
      <c r="CB282" s="208"/>
      <c r="CC282" s="208"/>
      <c r="CD282" s="208"/>
      <c r="CE282" s="208"/>
      <c r="CF282" s="208"/>
      <c r="CG282" s="208"/>
      <c r="CH282" s="208"/>
      <c r="CI282" s="208"/>
      <c r="CJ282" s="208"/>
      <c r="CK282" s="208"/>
      <c r="CL282" s="208"/>
      <c r="CM282" s="208"/>
      <c r="CN282" s="208"/>
      <c r="CO282" s="208"/>
      <c r="CP282" s="208"/>
      <c r="CQ282" s="208"/>
      <c r="CR282" s="208"/>
      <c r="CS282" s="208"/>
      <c r="CT282" s="208"/>
      <c r="CU282" s="208"/>
      <c r="CV282" s="208"/>
      <c r="CW282" s="208"/>
      <c r="CX282" s="208"/>
      <c r="CY282" s="208"/>
      <c r="CZ282" s="208"/>
      <c r="DA282" s="208"/>
      <c r="DB282" s="208"/>
      <c r="DC282" s="208"/>
      <c r="DD282" s="208"/>
      <c r="DE282" s="208"/>
      <c r="DF282" s="208"/>
      <c r="DG282" s="208"/>
      <c r="DH282" s="208"/>
      <c r="DI282" s="208"/>
      <c r="DJ282" s="208"/>
      <c r="DK282" s="208"/>
      <c r="DL282" s="208"/>
      <c r="DM282" s="208"/>
      <c r="DN282" s="208"/>
      <c r="DO282" s="208"/>
      <c r="DP282" s="208"/>
      <c r="DQ282" s="208"/>
      <c r="DR282" s="208"/>
      <c r="DS282" s="208"/>
      <c r="DT282" s="208"/>
      <c r="DU282" s="208"/>
      <c r="DV282" s="208"/>
      <c r="DW282" s="208"/>
      <c r="DX282" s="208"/>
      <c r="DY282" s="208"/>
      <c r="DZ282" s="208"/>
      <c r="EA282" s="208"/>
      <c r="EB282" s="208"/>
      <c r="EC282" s="208"/>
      <c r="ED282" s="208"/>
      <c r="EE282" s="208"/>
      <c r="EF282" s="208"/>
      <c r="EG282" s="208"/>
      <c r="EH282" s="208"/>
      <c r="EI282" s="208"/>
      <c r="EJ282" s="208"/>
      <c r="EK282" s="208"/>
      <c r="EL282" s="208"/>
      <c r="EM282" s="208"/>
      <c r="EN282" s="208"/>
      <c r="EO282" s="208"/>
      <c r="EP282" s="208"/>
      <c r="EQ282" s="208"/>
      <c r="ER282" s="208"/>
      <c r="ES282" s="208"/>
      <c r="ET282" s="208"/>
      <c r="EU282" s="208"/>
      <c r="EV282" s="208"/>
      <c r="EW282" s="208"/>
      <c r="EX282" s="208"/>
      <c r="EY282" s="208"/>
      <c r="EZ282" s="208"/>
      <c r="FA282" s="208"/>
      <c r="FB282" s="208"/>
      <c r="FC282" s="208"/>
      <c r="FD282" s="208"/>
      <c r="FE282" s="208"/>
      <c r="FF282" s="208"/>
      <c r="FG282" s="208"/>
      <c r="FH282" s="208"/>
      <c r="FI282" s="208"/>
      <c r="FJ282" s="208"/>
      <c r="FK282" s="208"/>
      <c r="FL282" s="208"/>
      <c r="FM282" s="208"/>
      <c r="FN282" s="208"/>
      <c r="FO282" s="208"/>
      <c r="FP282" s="208"/>
      <c r="FQ282" s="208"/>
      <c r="FR282" s="208"/>
      <c r="FS282" s="208"/>
      <c r="FT282" s="208"/>
      <c r="FU282" s="208"/>
      <c r="FV282" s="208"/>
      <c r="FW282" s="208"/>
      <c r="FX282" s="208"/>
      <c r="FY282" s="208"/>
      <c r="FZ282" s="208"/>
      <c r="GA282" s="208"/>
      <c r="GB282" s="208"/>
      <c r="GC282" s="208"/>
      <c r="GD282" s="208"/>
      <c r="GE282" s="208"/>
      <c r="GF282" s="208"/>
      <c r="GG282" s="208"/>
      <c r="GH282" s="208"/>
      <c r="GI282" s="208"/>
      <c r="GJ282" s="208"/>
      <c r="GK282" s="208"/>
      <c r="GL282" s="208"/>
      <c r="GM282" s="208"/>
      <c r="GN282" s="208"/>
      <c r="GO282" s="208"/>
      <c r="GP282" s="208"/>
      <c r="GQ282" s="208"/>
      <c r="GR282" s="208"/>
      <c r="GS282" s="208"/>
      <c r="GT282" s="208"/>
      <c r="GU282" s="208"/>
      <c r="GV282" s="208"/>
      <c r="GW282" s="208"/>
      <c r="GX282" s="208"/>
      <c r="GY282" s="208"/>
      <c r="GZ282" s="208"/>
      <c r="HA282" s="208"/>
      <c r="HB282" s="208"/>
      <c r="HC282" s="208"/>
      <c r="HD282" s="208"/>
      <c r="HE282" s="208"/>
      <c r="HF282" s="208"/>
      <c r="HG282" s="208"/>
      <c r="HH282" s="208"/>
      <c r="HI282" s="208"/>
      <c r="HJ282" s="208"/>
      <c r="HK282" s="208"/>
      <c r="HL282" s="208"/>
      <c r="HM282" s="208"/>
      <c r="HN282" s="208"/>
      <c r="HO282" s="208"/>
      <c r="HP282" s="208"/>
      <c r="HQ282" s="208"/>
      <c r="HR282" s="208"/>
      <c r="HS282" s="208"/>
      <c r="HT282" s="208"/>
      <c r="HU282" s="208"/>
      <c r="HV282" s="208"/>
      <c r="HW282" s="208"/>
      <c r="HX282" s="208"/>
      <c r="HY282" s="208"/>
      <c r="HZ282" s="208"/>
      <c r="IA282" s="208"/>
      <c r="IB282" s="208"/>
      <c r="IC282" s="208"/>
      <c r="ID282" s="208"/>
      <c r="IE282" s="208"/>
      <c r="IF282" s="208"/>
      <c r="IG282" s="208"/>
      <c r="IH282" s="208"/>
      <c r="II282" s="208"/>
      <c r="IJ282" s="208"/>
      <c r="IK282" s="208"/>
      <c r="IL282" s="208"/>
      <c r="IM282" s="208"/>
      <c r="IN282" s="208"/>
      <c r="IO282" s="208"/>
      <c r="IP282" s="208"/>
      <c r="IQ282" s="208"/>
      <c r="IR282" s="208"/>
      <c r="IS282" s="208"/>
      <c r="IT282" s="208"/>
      <c r="IU282" s="208"/>
    </row>
    <row r="283" spans="2:255">
      <c r="B283" s="218" t="s">
        <v>228</v>
      </c>
      <c r="E283" s="205">
        <f t="shared" ref="E283" si="2631">IF(DATEDIF(Initial_Time,E276,"M")&gt;12*Amortization,0,Land_Cost/Amortization/12)</f>
        <v>878750</v>
      </c>
      <c r="F283" s="205">
        <f t="shared" ref="F283:AL283" si="2632">IF(DATEDIF(Initial_Time,F276,"M")&gt;12*Amortization,0,Land_Cost/Amortization/12)</f>
        <v>878750</v>
      </c>
      <c r="G283" s="205">
        <f t="shared" si="2632"/>
        <v>878750</v>
      </c>
      <c r="H283" s="205">
        <f t="shared" si="2632"/>
        <v>878750</v>
      </c>
      <c r="I283" s="205">
        <f t="shared" si="2632"/>
        <v>878750</v>
      </c>
      <c r="J283" s="205">
        <f t="shared" si="2632"/>
        <v>878750</v>
      </c>
      <c r="K283" s="205">
        <f t="shared" si="2632"/>
        <v>878750</v>
      </c>
      <c r="L283" s="205">
        <f t="shared" si="2632"/>
        <v>878750</v>
      </c>
      <c r="M283" s="205">
        <f t="shared" si="2632"/>
        <v>878750</v>
      </c>
      <c r="N283" s="205">
        <f t="shared" si="2632"/>
        <v>878750</v>
      </c>
      <c r="O283" s="205">
        <f t="shared" si="2632"/>
        <v>878750</v>
      </c>
      <c r="P283" s="205">
        <f t="shared" si="2632"/>
        <v>878750</v>
      </c>
      <c r="Q283" s="205">
        <f t="shared" si="2632"/>
        <v>878750</v>
      </c>
      <c r="R283" s="205">
        <f t="shared" si="2632"/>
        <v>878750</v>
      </c>
      <c r="S283" s="205">
        <f t="shared" si="2632"/>
        <v>878750</v>
      </c>
      <c r="T283" s="205">
        <f t="shared" si="2632"/>
        <v>878750</v>
      </c>
      <c r="U283" s="205">
        <f t="shared" si="2632"/>
        <v>878750</v>
      </c>
      <c r="V283" s="205">
        <f t="shared" si="2632"/>
        <v>878750</v>
      </c>
      <c r="W283" s="205">
        <f t="shared" si="2632"/>
        <v>878750</v>
      </c>
      <c r="X283" s="205">
        <f t="shared" si="2632"/>
        <v>878750</v>
      </c>
      <c r="Y283" s="205">
        <f t="shared" si="2632"/>
        <v>878750</v>
      </c>
      <c r="Z283" s="205">
        <f t="shared" si="2632"/>
        <v>878750</v>
      </c>
      <c r="AA283" s="205">
        <f t="shared" si="2632"/>
        <v>878750</v>
      </c>
      <c r="AB283" s="205">
        <f t="shared" si="2632"/>
        <v>878750</v>
      </c>
      <c r="AC283" s="205">
        <f t="shared" si="2632"/>
        <v>878750</v>
      </c>
      <c r="AD283" s="205">
        <f t="shared" si="2632"/>
        <v>878750</v>
      </c>
      <c r="AE283" s="205">
        <f t="shared" si="2632"/>
        <v>878750</v>
      </c>
      <c r="AF283" s="205">
        <f t="shared" si="2632"/>
        <v>878750</v>
      </c>
      <c r="AG283" s="205">
        <f t="shared" si="2632"/>
        <v>878750</v>
      </c>
      <c r="AH283" s="205">
        <f t="shared" si="2632"/>
        <v>878750</v>
      </c>
      <c r="AI283" s="205">
        <f t="shared" si="2632"/>
        <v>878750</v>
      </c>
      <c r="AJ283" s="205">
        <f t="shared" si="2632"/>
        <v>878750</v>
      </c>
      <c r="AK283" s="205">
        <f t="shared" si="2632"/>
        <v>878750</v>
      </c>
      <c r="AL283" s="205">
        <f t="shared" si="2632"/>
        <v>878750</v>
      </c>
      <c r="AM283" s="205">
        <f t="shared" ref="AM283:CX283" si="2633">IF(DATEDIF(Initial_Time,AM276,"M")&gt;12*Amortization,0,Land_Cost/Amortization/12)</f>
        <v>878750</v>
      </c>
      <c r="AN283" s="205">
        <f t="shared" si="2633"/>
        <v>878750</v>
      </c>
      <c r="AO283" s="205">
        <f t="shared" si="2633"/>
        <v>878750</v>
      </c>
      <c r="AP283" s="205">
        <f t="shared" si="2633"/>
        <v>878750</v>
      </c>
      <c r="AQ283" s="205">
        <f t="shared" si="2633"/>
        <v>878750</v>
      </c>
      <c r="AR283" s="205">
        <f t="shared" si="2633"/>
        <v>878750</v>
      </c>
      <c r="AS283" s="205">
        <f t="shared" si="2633"/>
        <v>878750</v>
      </c>
      <c r="AT283" s="205">
        <f t="shared" si="2633"/>
        <v>878750</v>
      </c>
      <c r="AU283" s="205">
        <f t="shared" si="2633"/>
        <v>878750</v>
      </c>
      <c r="AV283" s="205">
        <f t="shared" si="2633"/>
        <v>878750</v>
      </c>
      <c r="AW283" s="205">
        <f t="shared" si="2633"/>
        <v>878750</v>
      </c>
      <c r="AX283" s="205">
        <f t="shared" si="2633"/>
        <v>878750</v>
      </c>
      <c r="AY283" s="205">
        <f t="shared" si="2633"/>
        <v>878750</v>
      </c>
      <c r="AZ283" s="205">
        <f t="shared" si="2633"/>
        <v>878750</v>
      </c>
      <c r="BA283" s="205">
        <f t="shared" si="2633"/>
        <v>878750</v>
      </c>
      <c r="BB283" s="205">
        <f t="shared" si="2633"/>
        <v>878750</v>
      </c>
      <c r="BC283" s="205">
        <f t="shared" si="2633"/>
        <v>878750</v>
      </c>
      <c r="BD283" s="205">
        <f t="shared" si="2633"/>
        <v>878750</v>
      </c>
      <c r="BE283" s="205">
        <f t="shared" si="2633"/>
        <v>878750</v>
      </c>
      <c r="BF283" s="205">
        <f t="shared" si="2633"/>
        <v>878750</v>
      </c>
      <c r="BG283" s="205">
        <f t="shared" si="2633"/>
        <v>878750</v>
      </c>
      <c r="BH283" s="205">
        <f t="shared" si="2633"/>
        <v>878750</v>
      </c>
      <c r="BI283" s="205">
        <f t="shared" si="2633"/>
        <v>878750</v>
      </c>
      <c r="BJ283" s="205">
        <f t="shared" si="2633"/>
        <v>878750</v>
      </c>
      <c r="BK283" s="205">
        <f t="shared" si="2633"/>
        <v>878750</v>
      </c>
      <c r="BL283" s="205">
        <f t="shared" si="2633"/>
        <v>878750</v>
      </c>
      <c r="BM283" s="205">
        <f t="shared" si="2633"/>
        <v>878750</v>
      </c>
      <c r="BN283" s="205">
        <f t="shared" si="2633"/>
        <v>878750</v>
      </c>
      <c r="BO283" s="205">
        <f t="shared" si="2633"/>
        <v>878750</v>
      </c>
      <c r="BP283" s="205">
        <f t="shared" si="2633"/>
        <v>878750</v>
      </c>
      <c r="BQ283" s="205">
        <f t="shared" si="2633"/>
        <v>878750</v>
      </c>
      <c r="BR283" s="205">
        <f t="shared" si="2633"/>
        <v>878750</v>
      </c>
      <c r="BS283" s="205">
        <f t="shared" si="2633"/>
        <v>878750</v>
      </c>
      <c r="BT283" s="205">
        <f t="shared" si="2633"/>
        <v>878750</v>
      </c>
      <c r="BU283" s="205">
        <f t="shared" si="2633"/>
        <v>878750</v>
      </c>
      <c r="BV283" s="205">
        <f t="shared" si="2633"/>
        <v>878750</v>
      </c>
      <c r="BW283" s="205">
        <f t="shared" si="2633"/>
        <v>878750</v>
      </c>
      <c r="BX283" s="205">
        <f t="shared" si="2633"/>
        <v>878750</v>
      </c>
      <c r="BY283" s="205">
        <f t="shared" si="2633"/>
        <v>878750</v>
      </c>
      <c r="BZ283" s="205">
        <f t="shared" si="2633"/>
        <v>878750</v>
      </c>
      <c r="CA283" s="205">
        <f t="shared" si="2633"/>
        <v>878750</v>
      </c>
      <c r="CB283" s="205">
        <f t="shared" si="2633"/>
        <v>878750</v>
      </c>
      <c r="CC283" s="205">
        <f t="shared" si="2633"/>
        <v>878750</v>
      </c>
      <c r="CD283" s="205">
        <f t="shared" si="2633"/>
        <v>878750</v>
      </c>
      <c r="CE283" s="205">
        <f t="shared" si="2633"/>
        <v>878750</v>
      </c>
      <c r="CF283" s="205">
        <f t="shared" si="2633"/>
        <v>878750</v>
      </c>
      <c r="CG283" s="205">
        <f t="shared" si="2633"/>
        <v>878750</v>
      </c>
      <c r="CH283" s="205">
        <f t="shared" si="2633"/>
        <v>878750</v>
      </c>
      <c r="CI283" s="205">
        <f t="shared" si="2633"/>
        <v>878750</v>
      </c>
      <c r="CJ283" s="205">
        <f t="shared" si="2633"/>
        <v>878750</v>
      </c>
      <c r="CK283" s="205">
        <f t="shared" si="2633"/>
        <v>878750</v>
      </c>
      <c r="CL283" s="205">
        <f t="shared" si="2633"/>
        <v>878750</v>
      </c>
      <c r="CM283" s="205">
        <f t="shared" si="2633"/>
        <v>878750</v>
      </c>
      <c r="CN283" s="205">
        <f t="shared" si="2633"/>
        <v>878750</v>
      </c>
      <c r="CO283" s="205">
        <f t="shared" si="2633"/>
        <v>878750</v>
      </c>
      <c r="CP283" s="205">
        <f t="shared" si="2633"/>
        <v>878750</v>
      </c>
      <c r="CQ283" s="205">
        <f t="shared" si="2633"/>
        <v>878750</v>
      </c>
      <c r="CR283" s="205">
        <f t="shared" si="2633"/>
        <v>878750</v>
      </c>
      <c r="CS283" s="205">
        <f t="shared" si="2633"/>
        <v>878750</v>
      </c>
      <c r="CT283" s="205">
        <f t="shared" si="2633"/>
        <v>878750</v>
      </c>
      <c r="CU283" s="205">
        <f t="shared" si="2633"/>
        <v>878750</v>
      </c>
      <c r="CV283" s="205">
        <f t="shared" si="2633"/>
        <v>878750</v>
      </c>
      <c r="CW283" s="205">
        <f t="shared" si="2633"/>
        <v>878750</v>
      </c>
      <c r="CX283" s="205">
        <f t="shared" si="2633"/>
        <v>878750</v>
      </c>
      <c r="CY283" s="205">
        <f t="shared" ref="CY283:FJ283" si="2634">IF(DATEDIF(Initial_Time,CY276,"M")&gt;12*Amortization,0,Land_Cost/Amortization/12)</f>
        <v>878750</v>
      </c>
      <c r="CZ283" s="205">
        <f t="shared" si="2634"/>
        <v>878750</v>
      </c>
      <c r="DA283" s="205">
        <f t="shared" si="2634"/>
        <v>878750</v>
      </c>
      <c r="DB283" s="205">
        <f t="shared" si="2634"/>
        <v>878750</v>
      </c>
      <c r="DC283" s="205">
        <f t="shared" si="2634"/>
        <v>878750</v>
      </c>
      <c r="DD283" s="205">
        <f t="shared" si="2634"/>
        <v>878750</v>
      </c>
      <c r="DE283" s="205">
        <f t="shared" si="2634"/>
        <v>878750</v>
      </c>
      <c r="DF283" s="205">
        <f t="shared" si="2634"/>
        <v>878750</v>
      </c>
      <c r="DG283" s="205">
        <f t="shared" si="2634"/>
        <v>878750</v>
      </c>
      <c r="DH283" s="205">
        <f t="shared" si="2634"/>
        <v>878750</v>
      </c>
      <c r="DI283" s="205">
        <f t="shared" si="2634"/>
        <v>878750</v>
      </c>
      <c r="DJ283" s="205">
        <f t="shared" si="2634"/>
        <v>878750</v>
      </c>
      <c r="DK283" s="205">
        <f t="shared" si="2634"/>
        <v>878750</v>
      </c>
      <c r="DL283" s="205">
        <f t="shared" si="2634"/>
        <v>878750</v>
      </c>
      <c r="DM283" s="205">
        <f t="shared" si="2634"/>
        <v>878750</v>
      </c>
      <c r="DN283" s="205">
        <f t="shared" si="2634"/>
        <v>878750</v>
      </c>
      <c r="DO283" s="205">
        <f t="shared" si="2634"/>
        <v>878750</v>
      </c>
      <c r="DP283" s="205">
        <f t="shared" si="2634"/>
        <v>878750</v>
      </c>
      <c r="DQ283" s="205">
        <f t="shared" si="2634"/>
        <v>878750</v>
      </c>
      <c r="DR283" s="205">
        <f t="shared" si="2634"/>
        <v>878750</v>
      </c>
      <c r="DS283" s="205">
        <f t="shared" si="2634"/>
        <v>878750</v>
      </c>
      <c r="DT283" s="205">
        <f t="shared" si="2634"/>
        <v>878750</v>
      </c>
      <c r="DU283" s="205">
        <f t="shared" si="2634"/>
        <v>878750</v>
      </c>
      <c r="DV283" s="205">
        <f t="shared" si="2634"/>
        <v>878750</v>
      </c>
      <c r="DW283" s="205">
        <f t="shared" si="2634"/>
        <v>878750</v>
      </c>
      <c r="DX283" s="205">
        <f t="shared" si="2634"/>
        <v>878750</v>
      </c>
      <c r="DY283" s="205">
        <f t="shared" si="2634"/>
        <v>878750</v>
      </c>
      <c r="DZ283" s="205">
        <f t="shared" si="2634"/>
        <v>878750</v>
      </c>
      <c r="EA283" s="205">
        <f t="shared" si="2634"/>
        <v>878750</v>
      </c>
      <c r="EB283" s="205">
        <f t="shared" si="2634"/>
        <v>878750</v>
      </c>
      <c r="EC283" s="205">
        <f t="shared" si="2634"/>
        <v>878750</v>
      </c>
      <c r="ED283" s="205">
        <f t="shared" si="2634"/>
        <v>878750</v>
      </c>
      <c r="EE283" s="205">
        <f t="shared" si="2634"/>
        <v>878750</v>
      </c>
      <c r="EF283" s="205">
        <f t="shared" si="2634"/>
        <v>878750</v>
      </c>
      <c r="EG283" s="205">
        <f t="shared" si="2634"/>
        <v>878750</v>
      </c>
      <c r="EH283" s="205">
        <f t="shared" si="2634"/>
        <v>878750</v>
      </c>
      <c r="EI283" s="205">
        <f t="shared" si="2634"/>
        <v>878750</v>
      </c>
      <c r="EJ283" s="205">
        <f t="shared" si="2634"/>
        <v>878750</v>
      </c>
      <c r="EK283" s="205">
        <f t="shared" si="2634"/>
        <v>878750</v>
      </c>
      <c r="EL283" s="205">
        <f t="shared" si="2634"/>
        <v>878750</v>
      </c>
      <c r="EM283" s="205">
        <f t="shared" si="2634"/>
        <v>878750</v>
      </c>
      <c r="EN283" s="205">
        <f t="shared" si="2634"/>
        <v>878750</v>
      </c>
      <c r="EO283" s="205">
        <f t="shared" si="2634"/>
        <v>878750</v>
      </c>
      <c r="EP283" s="205">
        <f t="shared" si="2634"/>
        <v>878750</v>
      </c>
      <c r="EQ283" s="205">
        <f t="shared" si="2634"/>
        <v>878750</v>
      </c>
      <c r="ER283" s="205">
        <f t="shared" si="2634"/>
        <v>878750</v>
      </c>
      <c r="ES283" s="205">
        <f t="shared" si="2634"/>
        <v>878750</v>
      </c>
      <c r="ET283" s="205">
        <f t="shared" si="2634"/>
        <v>878750</v>
      </c>
      <c r="EU283" s="205">
        <f t="shared" si="2634"/>
        <v>878750</v>
      </c>
      <c r="EV283" s="205">
        <f t="shared" si="2634"/>
        <v>878750</v>
      </c>
      <c r="EW283" s="205">
        <f t="shared" si="2634"/>
        <v>878750</v>
      </c>
      <c r="EX283" s="205">
        <f t="shared" si="2634"/>
        <v>878750</v>
      </c>
      <c r="EY283" s="205">
        <f t="shared" si="2634"/>
        <v>878750</v>
      </c>
      <c r="EZ283" s="205">
        <f t="shared" si="2634"/>
        <v>878750</v>
      </c>
      <c r="FA283" s="205">
        <f t="shared" si="2634"/>
        <v>878750</v>
      </c>
      <c r="FB283" s="205">
        <f t="shared" si="2634"/>
        <v>878750</v>
      </c>
      <c r="FC283" s="205">
        <f t="shared" si="2634"/>
        <v>878750</v>
      </c>
      <c r="FD283" s="205">
        <f t="shared" si="2634"/>
        <v>878750</v>
      </c>
      <c r="FE283" s="205">
        <f t="shared" si="2634"/>
        <v>878750</v>
      </c>
      <c r="FF283" s="205">
        <f t="shared" si="2634"/>
        <v>878750</v>
      </c>
      <c r="FG283" s="205">
        <f t="shared" si="2634"/>
        <v>878750</v>
      </c>
      <c r="FH283" s="205">
        <f t="shared" si="2634"/>
        <v>878750</v>
      </c>
      <c r="FI283" s="205">
        <f t="shared" si="2634"/>
        <v>878750</v>
      </c>
      <c r="FJ283" s="205">
        <f t="shared" si="2634"/>
        <v>878750</v>
      </c>
      <c r="FK283" s="205">
        <f t="shared" ref="FK283:HV283" si="2635">IF(DATEDIF(Initial_Time,FK276,"M")&gt;12*Amortization,0,Land_Cost/Amortization/12)</f>
        <v>878750</v>
      </c>
      <c r="FL283" s="205">
        <f t="shared" si="2635"/>
        <v>878750</v>
      </c>
      <c r="FM283" s="205">
        <f t="shared" si="2635"/>
        <v>878750</v>
      </c>
      <c r="FN283" s="205">
        <f t="shared" si="2635"/>
        <v>878750</v>
      </c>
      <c r="FO283" s="205">
        <f t="shared" si="2635"/>
        <v>878750</v>
      </c>
      <c r="FP283" s="205">
        <f t="shared" si="2635"/>
        <v>878750</v>
      </c>
      <c r="FQ283" s="205">
        <f t="shared" si="2635"/>
        <v>878750</v>
      </c>
      <c r="FR283" s="205">
        <f t="shared" si="2635"/>
        <v>878750</v>
      </c>
      <c r="FS283" s="205">
        <f t="shared" si="2635"/>
        <v>878750</v>
      </c>
      <c r="FT283" s="205">
        <f t="shared" si="2635"/>
        <v>878750</v>
      </c>
      <c r="FU283" s="205">
        <f t="shared" si="2635"/>
        <v>878750</v>
      </c>
      <c r="FV283" s="205">
        <f t="shared" si="2635"/>
        <v>878750</v>
      </c>
      <c r="FW283" s="205">
        <f t="shared" si="2635"/>
        <v>878750</v>
      </c>
      <c r="FX283" s="205">
        <f t="shared" si="2635"/>
        <v>878750</v>
      </c>
      <c r="FY283" s="205">
        <f t="shared" si="2635"/>
        <v>878750</v>
      </c>
      <c r="FZ283" s="205">
        <f t="shared" si="2635"/>
        <v>878750</v>
      </c>
      <c r="GA283" s="205">
        <f t="shared" si="2635"/>
        <v>878750</v>
      </c>
      <c r="GB283" s="205">
        <f t="shared" si="2635"/>
        <v>878750</v>
      </c>
      <c r="GC283" s="205">
        <f t="shared" si="2635"/>
        <v>878750</v>
      </c>
      <c r="GD283" s="205">
        <f t="shared" si="2635"/>
        <v>878750</v>
      </c>
      <c r="GE283" s="205">
        <f t="shared" si="2635"/>
        <v>878750</v>
      </c>
      <c r="GF283" s="205">
        <f t="shared" si="2635"/>
        <v>878750</v>
      </c>
      <c r="GG283" s="205">
        <f t="shared" si="2635"/>
        <v>878750</v>
      </c>
      <c r="GH283" s="205">
        <f t="shared" si="2635"/>
        <v>878750</v>
      </c>
      <c r="GI283" s="205">
        <f t="shared" si="2635"/>
        <v>878750</v>
      </c>
      <c r="GJ283" s="205">
        <f t="shared" si="2635"/>
        <v>878750</v>
      </c>
      <c r="GK283" s="205">
        <f t="shared" si="2635"/>
        <v>878750</v>
      </c>
      <c r="GL283" s="205">
        <f t="shared" si="2635"/>
        <v>878750</v>
      </c>
      <c r="GM283" s="205">
        <f t="shared" si="2635"/>
        <v>878750</v>
      </c>
      <c r="GN283" s="205">
        <f t="shared" si="2635"/>
        <v>878750</v>
      </c>
      <c r="GO283" s="205">
        <f t="shared" si="2635"/>
        <v>878750</v>
      </c>
      <c r="GP283" s="205">
        <f t="shared" si="2635"/>
        <v>878750</v>
      </c>
      <c r="GQ283" s="205">
        <f t="shared" si="2635"/>
        <v>878750</v>
      </c>
      <c r="GR283" s="205">
        <f t="shared" si="2635"/>
        <v>878750</v>
      </c>
      <c r="GS283" s="205">
        <f t="shared" si="2635"/>
        <v>878750</v>
      </c>
      <c r="GT283" s="205">
        <f t="shared" si="2635"/>
        <v>878750</v>
      </c>
      <c r="GU283" s="205">
        <f t="shared" si="2635"/>
        <v>878750</v>
      </c>
      <c r="GV283" s="205">
        <f t="shared" si="2635"/>
        <v>878750</v>
      </c>
      <c r="GW283" s="205">
        <f t="shared" si="2635"/>
        <v>878750</v>
      </c>
      <c r="GX283" s="205">
        <f t="shared" si="2635"/>
        <v>878750</v>
      </c>
      <c r="GY283" s="205">
        <f t="shared" si="2635"/>
        <v>878750</v>
      </c>
      <c r="GZ283" s="205">
        <f t="shared" si="2635"/>
        <v>878750</v>
      </c>
      <c r="HA283" s="205">
        <f t="shared" si="2635"/>
        <v>878750</v>
      </c>
      <c r="HB283" s="205">
        <f t="shared" si="2635"/>
        <v>878750</v>
      </c>
      <c r="HC283" s="205">
        <f t="shared" si="2635"/>
        <v>878750</v>
      </c>
      <c r="HD283" s="205">
        <f t="shared" si="2635"/>
        <v>878750</v>
      </c>
      <c r="HE283" s="205">
        <f t="shared" si="2635"/>
        <v>878750</v>
      </c>
      <c r="HF283" s="205">
        <f t="shared" si="2635"/>
        <v>878750</v>
      </c>
      <c r="HG283" s="205">
        <f t="shared" si="2635"/>
        <v>878750</v>
      </c>
      <c r="HH283" s="205">
        <f t="shared" si="2635"/>
        <v>878750</v>
      </c>
      <c r="HI283" s="205">
        <f t="shared" si="2635"/>
        <v>878750</v>
      </c>
      <c r="HJ283" s="205">
        <f t="shared" si="2635"/>
        <v>878750</v>
      </c>
      <c r="HK283" s="205">
        <f t="shared" si="2635"/>
        <v>878750</v>
      </c>
      <c r="HL283" s="205">
        <f t="shared" si="2635"/>
        <v>878750</v>
      </c>
      <c r="HM283" s="205">
        <f t="shared" si="2635"/>
        <v>878750</v>
      </c>
      <c r="HN283" s="205">
        <f t="shared" si="2635"/>
        <v>878750</v>
      </c>
      <c r="HO283" s="205">
        <f t="shared" si="2635"/>
        <v>878750</v>
      </c>
      <c r="HP283" s="205">
        <f t="shared" si="2635"/>
        <v>878750</v>
      </c>
      <c r="HQ283" s="205">
        <f t="shared" si="2635"/>
        <v>878750</v>
      </c>
      <c r="HR283" s="205">
        <f t="shared" si="2635"/>
        <v>878750</v>
      </c>
      <c r="HS283" s="205">
        <f t="shared" si="2635"/>
        <v>878750</v>
      </c>
      <c r="HT283" s="205">
        <f t="shared" si="2635"/>
        <v>878750</v>
      </c>
      <c r="HU283" s="205">
        <f t="shared" si="2635"/>
        <v>878750</v>
      </c>
      <c r="HV283" s="205">
        <f t="shared" si="2635"/>
        <v>878750</v>
      </c>
      <c r="HW283" s="205">
        <f t="shared" ref="HW283:IU283" si="2636">IF(DATEDIF(Initial_Time,HW276,"M")&gt;12*Amortization,0,Land_Cost/Amortization/12)</f>
        <v>878750</v>
      </c>
      <c r="HX283" s="205">
        <f t="shared" si="2636"/>
        <v>878750</v>
      </c>
      <c r="HY283" s="205">
        <f t="shared" si="2636"/>
        <v>878750</v>
      </c>
      <c r="HZ283" s="205">
        <f t="shared" si="2636"/>
        <v>878750</v>
      </c>
      <c r="IA283" s="205">
        <f t="shared" si="2636"/>
        <v>878750</v>
      </c>
      <c r="IB283" s="205">
        <f t="shared" si="2636"/>
        <v>878750</v>
      </c>
      <c r="IC283" s="205">
        <f t="shared" si="2636"/>
        <v>878750</v>
      </c>
      <c r="ID283" s="205">
        <f t="shared" si="2636"/>
        <v>878750</v>
      </c>
      <c r="IE283" s="205">
        <f t="shared" si="2636"/>
        <v>878750</v>
      </c>
      <c r="IF283" s="205">
        <f t="shared" si="2636"/>
        <v>878750</v>
      </c>
      <c r="IG283" s="205">
        <f t="shared" si="2636"/>
        <v>878750</v>
      </c>
      <c r="IH283" s="205">
        <f t="shared" si="2636"/>
        <v>878750</v>
      </c>
      <c r="II283" s="205">
        <f t="shared" si="2636"/>
        <v>878750</v>
      </c>
      <c r="IJ283" s="205">
        <f t="shared" si="2636"/>
        <v>878750</v>
      </c>
      <c r="IK283" s="205">
        <f t="shared" si="2636"/>
        <v>878750</v>
      </c>
      <c r="IL283" s="205">
        <f t="shared" si="2636"/>
        <v>878750</v>
      </c>
      <c r="IM283" s="205">
        <f t="shared" si="2636"/>
        <v>878750</v>
      </c>
      <c r="IN283" s="205">
        <f t="shared" si="2636"/>
        <v>878750</v>
      </c>
      <c r="IO283" s="205">
        <f t="shared" si="2636"/>
        <v>878750</v>
      </c>
      <c r="IP283" s="205">
        <f t="shared" si="2636"/>
        <v>878750</v>
      </c>
      <c r="IQ283" s="205">
        <f t="shared" si="2636"/>
        <v>878750</v>
      </c>
      <c r="IR283" s="205">
        <f t="shared" si="2636"/>
        <v>878750</v>
      </c>
      <c r="IS283" s="205">
        <f t="shared" si="2636"/>
        <v>878750</v>
      </c>
      <c r="IT283" s="205">
        <f t="shared" si="2636"/>
        <v>878750</v>
      </c>
      <c r="IU283" s="205">
        <f t="shared" si="2636"/>
        <v>878750</v>
      </c>
    </row>
    <row r="284" spans="2:255">
      <c r="B284" s="218" t="s">
        <v>230</v>
      </c>
      <c r="E284" s="205">
        <f>IF(E276&lt;Opening,0,IF(DATEDIF(Opening,E276,"M")&gt;12*Depreciation,0,Cost!$F$22*(1-Salvage_Ratio)/Depreciation/12))</f>
        <v>0</v>
      </c>
      <c r="F284" s="205">
        <f>IF(F276&lt;Opening,0,IF(DATEDIF(Opening,F276,"M")&gt;12*Depreciation,0,Cost!$F$22*(1-Salvage_Ratio)/Depreciation/12))</f>
        <v>0</v>
      </c>
      <c r="G284" s="205">
        <f>IF(G276&lt;Opening,0,IF(DATEDIF(Opening,G276,"M")&gt;12*Depreciation,0,Cost!$F$22*(1-Salvage_Ratio)/Depreciation/12))</f>
        <v>0</v>
      </c>
      <c r="H284" s="205">
        <f>IF(H276&lt;Opening,0,IF(DATEDIF(Opening,H276,"M")&gt;12*Depreciation,0,Cost!$F$22*(1-Salvage_Ratio)/Depreciation/12))</f>
        <v>0</v>
      </c>
      <c r="I284" s="205">
        <f>IF(I276&lt;Opening,0,IF(DATEDIF(Opening,I276,"M")&gt;12*Depreciation,0,Cost!$F$22*(1-Salvage_Ratio)/Depreciation/12))</f>
        <v>0</v>
      </c>
      <c r="J284" s="205">
        <f>IF(J276&lt;Opening,0,IF(DATEDIF(Opening,J276,"M")&gt;12*Depreciation,0,Cost!$F$22*(1-Salvage_Ratio)/Depreciation/12))</f>
        <v>0</v>
      </c>
      <c r="K284" s="205">
        <f>IF(K276&lt;Opening,0,IF(DATEDIF(Opening,K276,"M")&gt;12*Depreciation,0,Cost!$F$22*(1-Salvage_Ratio)/Depreciation/12))</f>
        <v>0</v>
      </c>
      <c r="L284" s="205">
        <f>IF(L276&lt;Opening,0,IF(DATEDIF(Opening,L276,"M")&gt;12*Depreciation,0,Cost!$F$22*(1-Salvage_Ratio)/Depreciation/12))</f>
        <v>0</v>
      </c>
      <c r="M284" s="205">
        <f>IF(M276&lt;Opening,0,IF(DATEDIF(Opening,M276,"M")&gt;12*Depreciation,0,Cost!$F$22*(1-Salvage_Ratio)/Depreciation/12))</f>
        <v>0</v>
      </c>
      <c r="N284" s="205">
        <f>IF(N276&lt;Opening,0,IF(DATEDIF(Opening,N276,"M")&gt;12*Depreciation,0,Cost!$F$22*(1-Salvage_Ratio)/Depreciation/12))</f>
        <v>0</v>
      </c>
      <c r="O284" s="205">
        <f>IF(O276&lt;Opening,0,IF(DATEDIF(Opening,O276,"M")&gt;12*Depreciation,0,Cost!$F$22*(1-Salvage_Ratio)/Depreciation/12))</f>
        <v>0</v>
      </c>
      <c r="P284" s="205">
        <f>IF(P276&lt;Opening,0,IF(DATEDIF(Opening,P276,"M")&gt;12*Depreciation,0,Cost!$F$22*(1-Salvage_Ratio)/Depreciation/12))</f>
        <v>0</v>
      </c>
      <c r="Q284" s="205">
        <f>IF(Q276&lt;Opening,0,IF(DATEDIF(Opening,Q276,"M")&gt;12*Depreciation,0,Cost!$F$22*(1-Salvage_Ratio)/Depreciation/12))</f>
        <v>0</v>
      </c>
      <c r="R284" s="205">
        <f>IF(R276&lt;Opening,0,IF(DATEDIF(Opening,R276,"M")&gt;12*Depreciation,0,Cost!$F$22*(1-Salvage_Ratio)/Depreciation/12))</f>
        <v>0</v>
      </c>
      <c r="S284" s="205">
        <f>IF(S276&lt;Opening,0,IF(DATEDIF(Opening,S276,"M")&gt;12*Depreciation,0,Cost!$F$22*(1-Salvage_Ratio)/Depreciation/12))</f>
        <v>0</v>
      </c>
      <c r="T284" s="205">
        <f>IF(T276&lt;Opening,0,IF(DATEDIF(Opening,T276,"M")&gt;12*Depreciation,0,Cost!$F$22*(1-Salvage_Ratio)/Depreciation/12))</f>
        <v>0</v>
      </c>
      <c r="U284" s="205">
        <f>IF(U276&lt;Opening,0,IF(DATEDIF(Opening,U276,"M")&gt;12*Depreciation,0,Cost!$F$22*(1-Salvage_Ratio)/Depreciation/12))</f>
        <v>0</v>
      </c>
      <c r="V284" s="205">
        <f>IF(V276&lt;Opening,0,IF(DATEDIF(Opening,V276,"M")&gt;12*Depreciation,0,Cost!$F$22*(1-Salvage_Ratio)/Depreciation/12))</f>
        <v>0</v>
      </c>
      <c r="W284" s="205">
        <f>IF(W276&lt;Opening,0,IF(DATEDIF(Opening,W276,"M")&gt;12*Depreciation,0,Cost!$F$22*(1-Salvage_Ratio)/Depreciation/12))</f>
        <v>0</v>
      </c>
      <c r="X284" s="205">
        <f>IF(X276&lt;Opening,0,IF(DATEDIF(Opening,X276,"M")&gt;12*Depreciation,0,Cost!$F$22*(1-Salvage_Ratio)/Depreciation/12))</f>
        <v>0</v>
      </c>
      <c r="Y284" s="205">
        <f>IF(Y276&lt;Opening,0,IF(DATEDIF(Opening,Y276,"M")&gt;12*Depreciation,0,Cost!$F$22*(1-Salvage_Ratio)/Depreciation/12))</f>
        <v>0</v>
      </c>
      <c r="Z284" s="205">
        <f>IF(Z276&lt;Opening,0,IF(DATEDIF(Opening,Z276,"M")&gt;12*Depreciation,0,Cost!$F$22*(1-Salvage_Ratio)/Depreciation/12))</f>
        <v>0</v>
      </c>
      <c r="AA284" s="205">
        <f>IF(AA276&lt;Opening,0,IF(DATEDIF(Opening,AA276,"M")&gt;12*Depreciation,0,Cost!$F$22*(1-Salvage_Ratio)/Depreciation/12))</f>
        <v>0</v>
      </c>
      <c r="AB284" s="205">
        <f>IF(AB276&lt;Opening,0,IF(DATEDIF(Opening,AB276,"M")&gt;12*Depreciation,0,Cost!$F$22*(1-Salvage_Ratio)/Depreciation/12))</f>
        <v>0</v>
      </c>
      <c r="AC284" s="205">
        <f>IF(AC276&lt;Opening,0,IF(DATEDIF(Opening,AC276,"M")&gt;12*Depreciation,0,Cost!$F$22*(1-Salvage_Ratio)/Depreciation/12))</f>
        <v>0</v>
      </c>
      <c r="AD284" s="205">
        <f>IF(AD276&lt;Opening,0,IF(DATEDIF(Opening,AD276,"M")&gt;12*Depreciation,0,Cost!$F$22*(1-Salvage_Ratio)/Depreciation/12))</f>
        <v>0</v>
      </c>
      <c r="AE284" s="205">
        <f>IF(AE276&lt;Opening,0,IF(DATEDIF(Opening,AE276,"M")&gt;12*Depreciation,0,Cost!$F$22*(1-Salvage_Ratio)/Depreciation/12))</f>
        <v>0</v>
      </c>
      <c r="AF284" s="205">
        <f>IF(AF276&lt;Opening,0,IF(DATEDIF(Opening,AF276,"M")&gt;12*Depreciation,0,Cost!$F$22*(1-Salvage_Ratio)/Depreciation/12))</f>
        <v>0</v>
      </c>
      <c r="AG284" s="205">
        <f>IF(AG276&lt;Opening,0,IF(DATEDIF(Opening,AG276,"M")&gt;12*Depreciation,0,Cost!$F$22*(1-Salvage_Ratio)/Depreciation/12))</f>
        <v>0</v>
      </c>
      <c r="AH284" s="205">
        <f>IF(AH276&lt;Opening,0,IF(DATEDIF(Opening,AH276,"M")&gt;12*Depreciation,0,Cost!$F$22*(1-Salvage_Ratio)/Depreciation/12))</f>
        <v>0</v>
      </c>
      <c r="AI284" s="205">
        <f>IF(AI276&lt;Opening,0,IF(DATEDIF(Opening,AI276,"M")&gt;12*Depreciation,0,Cost!$F$22*(1-Salvage_Ratio)/Depreciation/12))</f>
        <v>0</v>
      </c>
      <c r="AJ284" s="205">
        <f>IF(AJ276&lt;Opening,0,IF(DATEDIF(Opening,AJ276,"M")&gt;12*Depreciation,0,Cost!$F$22*(1-Salvage_Ratio)/Depreciation/12))</f>
        <v>0</v>
      </c>
      <c r="AK284" s="205">
        <f>IF(AK276&lt;Opening,0,IF(DATEDIF(Opening,AK276,"M")&gt;12*Depreciation,0,Cost!$F$22*(1-Salvage_Ratio)/Depreciation/12))</f>
        <v>0</v>
      </c>
      <c r="AL284" s="205">
        <f>IF(AL276&lt;Opening,0,IF(DATEDIF(Opening,AL276,"M")&gt;12*Depreciation,0,Cost!$F$22*(1-Salvage_Ratio)/Depreciation/12))</f>
        <v>0</v>
      </c>
      <c r="AM284" s="205">
        <f>IF(AM276&lt;Opening,0,IF(DATEDIF(Opening,AM276,"M")&gt;12*Depreciation,0,Cost!$F$22*(1-Salvage_Ratio)/Depreciation/12))</f>
        <v>0</v>
      </c>
      <c r="AN284" s="205">
        <f>IF(AN276&lt;Opening,0,IF(DATEDIF(Opening,AN276,"M")&gt;12*Depreciation,0,Cost!$F$22*(1-Salvage_Ratio)/Depreciation/12))</f>
        <v>0</v>
      </c>
      <c r="AO284" s="205">
        <f>IF(AO276&lt;Opening,0,IF(DATEDIF(Opening,AO276,"M")&gt;12*Depreciation,0,Cost!$F$22*(1-Salvage_Ratio)/Depreciation/12))</f>
        <v>0</v>
      </c>
      <c r="AP284" s="205">
        <f>IF(AP276&lt;Opening,0,IF(DATEDIF(Opening,AP276,"M")&gt;12*Depreciation,0,Cost!$F$22*(1-Salvage_Ratio)/Depreciation/12))</f>
        <v>0</v>
      </c>
      <c r="AQ284" s="205">
        <f>IF(AQ276&lt;Opening,0,IF(DATEDIF(Opening,AQ276,"M")&gt;12*Depreciation,0,Cost!$F$22*(1-Salvage_Ratio)/Depreciation/12))</f>
        <v>0</v>
      </c>
      <c r="AR284" s="205">
        <f>IF(AR276&lt;Opening,0,IF(DATEDIF(Opening,AR276,"M")&gt;12*Depreciation,0,Cost!$F$22*(1-Salvage_Ratio)/Depreciation/12))</f>
        <v>0</v>
      </c>
      <c r="AS284" s="205">
        <f>IF(AS276&lt;Opening,0,IF(DATEDIF(Opening,AS276,"M")&gt;12*Depreciation,0,Cost!$F$22*(1-Salvage_Ratio)/Depreciation/12))</f>
        <v>0</v>
      </c>
      <c r="AT284" s="205">
        <f>IF(AT276&lt;Opening,0,IF(DATEDIF(Opening,AT276,"M")&gt;12*Depreciation,0,Cost!$F$22*(1-Salvage_Ratio)/Depreciation/12))</f>
        <v>0</v>
      </c>
      <c r="AU284" s="205">
        <f>IF(AU276&lt;Opening,0,IF(DATEDIF(Opening,AU276,"M")&gt;12*Depreciation,0,Cost!$F$22*(1-Salvage_Ratio)/Depreciation/12))</f>
        <v>0</v>
      </c>
      <c r="AV284" s="205">
        <f>IF(AV276&lt;Opening,0,IF(DATEDIF(Opening,AV276,"M")&gt;12*Depreciation,0,Cost!$F$22*(1-Salvage_Ratio)/Depreciation/12))</f>
        <v>0</v>
      </c>
      <c r="AW284" s="205">
        <f>IF(AW276&lt;Opening,0,IF(DATEDIF(Opening,AW276,"M")&gt;12*Depreciation,0,Cost!$F$22*(1-Salvage_Ratio)/Depreciation/12))</f>
        <v>0</v>
      </c>
      <c r="AX284" s="205">
        <f>IF(AX276&lt;Opening,0,IF(DATEDIF(Opening,AX276,"M")&gt;12*Depreciation,0,Cost!$F$22*(1-Salvage_Ratio)/Depreciation/12))</f>
        <v>0</v>
      </c>
      <c r="AY284" s="205">
        <f>IF(AY276&lt;Opening,0,IF(DATEDIF(Opening,AY276,"M")&gt;12*Depreciation,0,Cost!$F$22*(1-Salvage_Ratio)/Depreciation/12))</f>
        <v>0</v>
      </c>
      <c r="AZ284" s="205">
        <f>IF(AZ276&lt;Opening,0,IF(DATEDIF(Opening,AZ276,"M")&gt;12*Depreciation,0,Cost!$F$22*(1-Salvage_Ratio)/Depreciation/12))</f>
        <v>0</v>
      </c>
      <c r="BA284" s="205">
        <f>IF(BA276&lt;Opening,0,IF(DATEDIF(Opening,BA276,"M")&gt;12*Depreciation,0,Cost!$F$22*(1-Salvage_Ratio)/Depreciation/12))</f>
        <v>0</v>
      </c>
      <c r="BB284" s="205">
        <f>IF(BB276&lt;Opening,0,IF(DATEDIF(Opening,BB276,"M")&gt;12*Depreciation,0,Cost!$F$22*(1-Salvage_Ratio)/Depreciation/12))</f>
        <v>0</v>
      </c>
      <c r="BC284" s="205">
        <f>IF(BC276&lt;Opening,0,IF(DATEDIF(Opening,BC276,"M")&gt;12*Depreciation,0,Cost!$F$22*(1-Salvage_Ratio)/Depreciation/12))</f>
        <v>0</v>
      </c>
      <c r="BD284" s="205">
        <f>IF(BD276&lt;Opening,0,IF(DATEDIF(Opening,BD276,"M")&gt;12*Depreciation,0,Cost!$F$22*(1-Salvage_Ratio)/Depreciation/12))</f>
        <v>0</v>
      </c>
      <c r="BE284" s="205">
        <f>IF(BE276&lt;Opening,0,IF(DATEDIF(Opening,BE276,"M")&gt;12*Depreciation,0,Cost!$F$22*(1-Salvage_Ratio)/Depreciation/12))</f>
        <v>0</v>
      </c>
      <c r="BF284" s="205">
        <f>IF(BF276&lt;Opening,0,IF(DATEDIF(Opening,BF276,"M")&gt;12*Depreciation,0,Cost!$F$22*(1-Salvage_Ratio)/Depreciation/12))</f>
        <v>0</v>
      </c>
      <c r="BG284" s="205">
        <f>IF(BG276&lt;Opening,0,IF(DATEDIF(Opening,BG276,"M")&gt;12*Depreciation,0,Cost!$F$22*(1-Salvage_Ratio)/Depreciation/12))</f>
        <v>0</v>
      </c>
      <c r="BH284" s="205">
        <f>IF(BH276&lt;Opening,0,IF(DATEDIF(Opening,BH276,"M")&gt;12*Depreciation,0,Cost!$F$22*(1-Salvage_Ratio)/Depreciation/12))</f>
        <v>0</v>
      </c>
      <c r="BI284" s="205">
        <f>IF(BI276&lt;Opening,0,IF(DATEDIF(Opening,BI276,"M")&gt;12*Depreciation,0,Cost!$F$22*(1-Salvage_Ratio)/Depreciation/12))</f>
        <v>0</v>
      </c>
      <c r="BJ284" s="205">
        <f>IF(BJ276&lt;Opening,0,IF(DATEDIF(Opening,BJ276,"M")&gt;12*Depreciation,0,Cost!$F$22*(1-Salvage_Ratio)/Depreciation/12))</f>
        <v>0</v>
      </c>
      <c r="BK284" s="205">
        <f>IF(BK276&lt;Opening,0,IF(DATEDIF(Opening,BK276,"M")&gt;12*Depreciation,0,Cost!$F$22*(1-Salvage_Ratio)/Depreciation/12))</f>
        <v>0</v>
      </c>
      <c r="BL284" s="205">
        <f>IF(BL276&lt;Opening,0,IF(DATEDIF(Opening,BL276,"M")&gt;12*Depreciation,0,Cost!$F$22*(1-Salvage_Ratio)/Depreciation/12))</f>
        <v>0</v>
      </c>
      <c r="BM284" s="205">
        <f>IF(BM276&lt;Opening,0,IF(DATEDIF(Opening,BM276,"M")&gt;12*Depreciation,0,Cost!$F$22*(1-Salvage_Ratio)/Depreciation/12))</f>
        <v>0</v>
      </c>
      <c r="BN284" s="205">
        <f>IF(BN276&lt;Opening,0,IF(DATEDIF(Opening,BN276,"M")&gt;12*Depreciation,0,Cost!$F$22*(1-Salvage_Ratio)/Depreciation/12))</f>
        <v>0</v>
      </c>
      <c r="BO284" s="205">
        <f>IF(BO276&lt;Opening,0,IF(DATEDIF(Opening,BO276,"M")&gt;12*Depreciation,0,Cost!$F$22*(1-Salvage_Ratio)/Depreciation/12))</f>
        <v>0</v>
      </c>
      <c r="BP284" s="205">
        <f>IF(BP276&lt;Opening,0,IF(DATEDIF(Opening,BP276,"M")&gt;12*Depreciation,0,Cost!$F$22*(1-Salvage_Ratio)/Depreciation/12))</f>
        <v>0</v>
      </c>
      <c r="BQ284" s="205">
        <f>IF(BQ276&lt;Opening,0,IF(DATEDIF(Opening,BQ276,"M")&gt;12*Depreciation,0,Cost!$F$22*(1-Salvage_Ratio)/Depreciation/12))</f>
        <v>0</v>
      </c>
      <c r="BR284" s="205">
        <f>IF(BR276&lt;Opening,0,IF(DATEDIF(Opening,BR276,"M")&gt;12*Depreciation,0,Cost!$F$22*(1-Salvage_Ratio)/Depreciation/12))</f>
        <v>0</v>
      </c>
      <c r="BS284" s="205">
        <f>IF(BS276&lt;Opening,0,IF(DATEDIF(Opening,BS276,"M")&gt;12*Depreciation,0,Cost!$F$22*(1-Salvage_Ratio)/Depreciation/12))</f>
        <v>0</v>
      </c>
      <c r="BT284" s="205">
        <f>IF(BT276&lt;Opening,0,IF(DATEDIF(Opening,BT276,"M")&gt;12*Depreciation,0,Cost!$F$22*(1-Salvage_Ratio)/Depreciation/12))</f>
        <v>0</v>
      </c>
      <c r="BU284" s="205">
        <f>IF(BU276&lt;Opening,0,IF(DATEDIF(Opening,BU276,"M")&gt;12*Depreciation,0,Cost!$F$22*(1-Salvage_Ratio)/Depreciation/12))</f>
        <v>0</v>
      </c>
      <c r="BV284" s="205">
        <f>IF(BV276&lt;Opening,0,IF(DATEDIF(Opening,BV276,"M")&gt;12*Depreciation,0,Cost!$F$22*(1-Salvage_Ratio)/Depreciation/12))</f>
        <v>0</v>
      </c>
      <c r="BW284" s="205">
        <f>IF(BW276&lt;Opening,0,IF(DATEDIF(Opening,BW276,"M")&gt;12*Depreciation,0,Cost!$F$22*(1-Salvage_Ratio)/Depreciation/12))</f>
        <v>0</v>
      </c>
      <c r="BX284" s="205">
        <f>IF(BX276&lt;Opening,0,IF(DATEDIF(Opening,BX276,"M")&gt;12*Depreciation,0,Cost!$F$22*(1-Salvage_Ratio)/Depreciation/12))</f>
        <v>0</v>
      </c>
      <c r="BY284" s="205">
        <f>IF(BY276&lt;Opening,0,IF(DATEDIF(Opening,BY276,"M")&gt;12*Depreciation,0,Cost!$F$22*(1-Salvage_Ratio)/Depreciation/12))</f>
        <v>0</v>
      </c>
      <c r="BZ284" s="205">
        <f>IF(BZ276&lt;Opening,0,IF(DATEDIF(Opening,BZ276,"M")&gt;12*Depreciation,0,Cost!$F$22*(1-Salvage_Ratio)/Depreciation/12))</f>
        <v>0</v>
      </c>
      <c r="CA284" s="205">
        <f>IF(CA276&lt;Opening,0,IF(DATEDIF(Opening,CA276,"M")&gt;12*Depreciation,0,Cost!$F$22*(1-Salvage_Ratio)/Depreciation/12))</f>
        <v>653125</v>
      </c>
      <c r="CB284" s="205">
        <f>IF(CB276&lt;Opening,0,IF(DATEDIF(Opening,CB276,"M")&gt;12*Depreciation,0,Cost!$F$22*(1-Salvage_Ratio)/Depreciation/12))</f>
        <v>653125</v>
      </c>
      <c r="CC284" s="205">
        <f>IF(CC276&lt;Opening,0,IF(DATEDIF(Opening,CC276,"M")&gt;12*Depreciation,0,Cost!$F$22*(1-Salvage_Ratio)/Depreciation/12))</f>
        <v>653125</v>
      </c>
      <c r="CD284" s="205">
        <f>IF(CD276&lt;Opening,0,IF(DATEDIF(Opening,CD276,"M")&gt;12*Depreciation,0,Cost!$F$22*(1-Salvage_Ratio)/Depreciation/12))</f>
        <v>653125</v>
      </c>
      <c r="CE284" s="205">
        <f>IF(CE276&lt;Opening,0,IF(DATEDIF(Opening,CE276,"M")&gt;12*Depreciation,0,Cost!$F$22*(1-Salvage_Ratio)/Depreciation/12))</f>
        <v>653125</v>
      </c>
      <c r="CF284" s="205">
        <f>IF(CF276&lt;Opening,0,IF(DATEDIF(Opening,CF276,"M")&gt;12*Depreciation,0,Cost!$F$22*(1-Salvage_Ratio)/Depreciation/12))</f>
        <v>653125</v>
      </c>
      <c r="CG284" s="205">
        <f>IF(CG276&lt;Opening,0,IF(DATEDIF(Opening,CG276,"M")&gt;12*Depreciation,0,Cost!$F$22*(1-Salvage_Ratio)/Depreciation/12))</f>
        <v>653125</v>
      </c>
      <c r="CH284" s="205">
        <f>IF(CH276&lt;Opening,0,IF(DATEDIF(Opening,CH276,"M")&gt;12*Depreciation,0,Cost!$F$22*(1-Salvage_Ratio)/Depreciation/12))</f>
        <v>653125</v>
      </c>
      <c r="CI284" s="205">
        <f>IF(CI276&lt;Opening,0,IF(DATEDIF(Opening,CI276,"M")&gt;12*Depreciation,0,Cost!$F$22*(1-Salvage_Ratio)/Depreciation/12))</f>
        <v>653125</v>
      </c>
      <c r="CJ284" s="205">
        <f>IF(CJ276&lt;Opening,0,IF(DATEDIF(Opening,CJ276,"M")&gt;12*Depreciation,0,Cost!$F$22*(1-Salvage_Ratio)/Depreciation/12))</f>
        <v>653125</v>
      </c>
      <c r="CK284" s="205">
        <f>IF(CK276&lt;Opening,0,IF(DATEDIF(Opening,CK276,"M")&gt;12*Depreciation,0,Cost!$F$22*(1-Salvage_Ratio)/Depreciation/12))</f>
        <v>653125</v>
      </c>
      <c r="CL284" s="205">
        <f>IF(CL276&lt;Opening,0,IF(DATEDIF(Opening,CL276,"M")&gt;12*Depreciation,0,Cost!$F$22*(1-Salvage_Ratio)/Depreciation/12))</f>
        <v>653125</v>
      </c>
      <c r="CM284" s="205">
        <f>IF(CM276&lt;Opening,0,IF(DATEDIF(Opening,CM276,"M")&gt;12*Depreciation,0,Cost!$F$22*(1-Salvage_Ratio)/Depreciation/12))</f>
        <v>653125</v>
      </c>
      <c r="CN284" s="205">
        <f>IF(CN276&lt;Opening,0,IF(DATEDIF(Opening,CN276,"M")&gt;12*Depreciation,0,Cost!$F$22*(1-Salvage_Ratio)/Depreciation/12))</f>
        <v>653125</v>
      </c>
      <c r="CO284" s="205">
        <f>IF(CO276&lt;Opening,0,IF(DATEDIF(Opening,CO276,"M")&gt;12*Depreciation,0,Cost!$F$22*(1-Salvage_Ratio)/Depreciation/12))</f>
        <v>653125</v>
      </c>
      <c r="CP284" s="205">
        <f>IF(CP276&lt;Opening,0,IF(DATEDIF(Opening,CP276,"M")&gt;12*Depreciation,0,Cost!$F$22*(1-Salvage_Ratio)/Depreciation/12))</f>
        <v>653125</v>
      </c>
      <c r="CQ284" s="205">
        <f>IF(CQ276&lt;Opening,0,IF(DATEDIF(Opening,CQ276,"M")&gt;12*Depreciation,0,Cost!$F$22*(1-Salvage_Ratio)/Depreciation/12))</f>
        <v>653125</v>
      </c>
      <c r="CR284" s="205">
        <f>IF(CR276&lt;Opening,0,IF(DATEDIF(Opening,CR276,"M")&gt;12*Depreciation,0,Cost!$F$22*(1-Salvage_Ratio)/Depreciation/12))</f>
        <v>653125</v>
      </c>
      <c r="CS284" s="205">
        <f>IF(CS276&lt;Opening,0,IF(DATEDIF(Opening,CS276,"M")&gt;12*Depreciation,0,Cost!$F$22*(1-Salvage_Ratio)/Depreciation/12))</f>
        <v>653125</v>
      </c>
      <c r="CT284" s="205">
        <f>IF(CT276&lt;Opening,0,IF(DATEDIF(Opening,CT276,"M")&gt;12*Depreciation,0,Cost!$F$22*(1-Salvage_Ratio)/Depreciation/12))</f>
        <v>653125</v>
      </c>
      <c r="CU284" s="205">
        <f>IF(CU276&lt;Opening,0,IF(DATEDIF(Opening,CU276,"M")&gt;12*Depreciation,0,Cost!$F$22*(1-Salvage_Ratio)/Depreciation/12))</f>
        <v>653125</v>
      </c>
      <c r="CV284" s="205">
        <f>IF(CV276&lt;Opening,0,IF(DATEDIF(Opening,CV276,"M")&gt;12*Depreciation,0,Cost!$F$22*(1-Salvage_Ratio)/Depreciation/12))</f>
        <v>653125</v>
      </c>
      <c r="CW284" s="205">
        <f>IF(CW276&lt;Opening,0,IF(DATEDIF(Opening,CW276,"M")&gt;12*Depreciation,0,Cost!$F$22*(1-Salvage_Ratio)/Depreciation/12))</f>
        <v>653125</v>
      </c>
      <c r="CX284" s="205">
        <f>IF(CX276&lt;Opening,0,IF(DATEDIF(Opening,CX276,"M")&gt;12*Depreciation,0,Cost!$F$22*(1-Salvage_Ratio)/Depreciation/12))</f>
        <v>653125</v>
      </c>
      <c r="CY284" s="205">
        <f>IF(CY276&lt;Opening,0,IF(DATEDIF(Opening,CY276,"M")&gt;12*Depreciation,0,Cost!$F$22*(1-Salvage_Ratio)/Depreciation/12))</f>
        <v>653125</v>
      </c>
      <c r="CZ284" s="205">
        <f>IF(CZ276&lt;Opening,0,IF(DATEDIF(Opening,CZ276,"M")&gt;12*Depreciation,0,Cost!$F$22*(1-Salvage_Ratio)/Depreciation/12))</f>
        <v>653125</v>
      </c>
      <c r="DA284" s="205">
        <f>IF(DA276&lt;Opening,0,IF(DATEDIF(Opening,DA276,"M")&gt;12*Depreciation,0,Cost!$F$22*(1-Salvage_Ratio)/Depreciation/12))</f>
        <v>653125</v>
      </c>
      <c r="DB284" s="205">
        <f>IF(DB276&lt;Opening,0,IF(DATEDIF(Opening,DB276,"M")&gt;12*Depreciation,0,Cost!$F$22*(1-Salvage_Ratio)/Depreciation/12))</f>
        <v>653125</v>
      </c>
      <c r="DC284" s="205">
        <f>IF(DC276&lt;Opening,0,IF(DATEDIF(Opening,DC276,"M")&gt;12*Depreciation,0,Cost!$F$22*(1-Salvage_Ratio)/Depreciation/12))</f>
        <v>653125</v>
      </c>
      <c r="DD284" s="205">
        <f>IF(DD276&lt;Opening,0,IF(DATEDIF(Opening,DD276,"M")&gt;12*Depreciation,0,Cost!$F$22*(1-Salvage_Ratio)/Depreciation/12))</f>
        <v>653125</v>
      </c>
      <c r="DE284" s="205">
        <f>IF(DE276&lt;Opening,0,IF(DATEDIF(Opening,DE276,"M")&gt;12*Depreciation,0,Cost!$F$22*(1-Salvage_Ratio)/Depreciation/12))</f>
        <v>653125</v>
      </c>
      <c r="DF284" s="205">
        <f>IF(DF276&lt;Opening,0,IF(DATEDIF(Opening,DF276,"M")&gt;12*Depreciation,0,Cost!$F$22*(1-Salvage_Ratio)/Depreciation/12))</f>
        <v>653125</v>
      </c>
      <c r="DG284" s="205">
        <f>IF(DG276&lt;Opening,0,IF(DATEDIF(Opening,DG276,"M")&gt;12*Depreciation,0,Cost!$F$22*(1-Salvage_Ratio)/Depreciation/12))</f>
        <v>653125</v>
      </c>
      <c r="DH284" s="205">
        <f>IF(DH276&lt;Opening,0,IF(DATEDIF(Opening,DH276,"M")&gt;12*Depreciation,0,Cost!$F$22*(1-Salvage_Ratio)/Depreciation/12))</f>
        <v>653125</v>
      </c>
      <c r="DI284" s="205">
        <f>IF(DI276&lt;Opening,0,IF(DATEDIF(Opening,DI276,"M")&gt;12*Depreciation,0,Cost!$F$22*(1-Salvage_Ratio)/Depreciation/12))</f>
        <v>653125</v>
      </c>
      <c r="DJ284" s="205">
        <f>IF(DJ276&lt;Opening,0,IF(DATEDIF(Opening,DJ276,"M")&gt;12*Depreciation,0,Cost!$F$22*(1-Salvage_Ratio)/Depreciation/12))</f>
        <v>653125</v>
      </c>
      <c r="DK284" s="205">
        <f>IF(DK276&lt;Opening,0,IF(DATEDIF(Opening,DK276,"M")&gt;12*Depreciation,0,Cost!$F$22*(1-Salvage_Ratio)/Depreciation/12))</f>
        <v>653125</v>
      </c>
      <c r="DL284" s="205">
        <f>IF(DL276&lt;Opening,0,IF(DATEDIF(Opening,DL276,"M")&gt;12*Depreciation,0,Cost!$F$22*(1-Salvage_Ratio)/Depreciation/12))</f>
        <v>653125</v>
      </c>
      <c r="DM284" s="205">
        <f>IF(DM276&lt;Opening,0,IF(DATEDIF(Opening,DM276,"M")&gt;12*Depreciation,0,Cost!$F$22*(1-Salvage_Ratio)/Depreciation/12))</f>
        <v>653125</v>
      </c>
      <c r="DN284" s="205">
        <f>IF(DN276&lt;Opening,0,IF(DATEDIF(Opening,DN276,"M")&gt;12*Depreciation,0,Cost!$F$22*(1-Salvage_Ratio)/Depreciation/12))</f>
        <v>653125</v>
      </c>
      <c r="DO284" s="205">
        <f>IF(DO276&lt;Opening,0,IF(DATEDIF(Opening,DO276,"M")&gt;12*Depreciation,0,Cost!$F$22*(1-Salvage_Ratio)/Depreciation/12))</f>
        <v>653125</v>
      </c>
      <c r="DP284" s="205">
        <f>IF(DP276&lt;Opening,0,IF(DATEDIF(Opening,DP276,"M")&gt;12*Depreciation,0,Cost!$F$22*(1-Salvage_Ratio)/Depreciation/12))</f>
        <v>653125</v>
      </c>
      <c r="DQ284" s="205">
        <f>IF(DQ276&lt;Opening,0,IF(DATEDIF(Opening,DQ276,"M")&gt;12*Depreciation,0,Cost!$F$22*(1-Salvage_Ratio)/Depreciation/12))</f>
        <v>653125</v>
      </c>
      <c r="DR284" s="205">
        <f>IF(DR276&lt;Opening,0,IF(DATEDIF(Opening,DR276,"M")&gt;12*Depreciation,0,Cost!$F$22*(1-Salvage_Ratio)/Depreciation/12))</f>
        <v>653125</v>
      </c>
      <c r="DS284" s="205">
        <f>IF(DS276&lt;Opening,0,IF(DATEDIF(Opening,DS276,"M")&gt;12*Depreciation,0,Cost!$F$22*(1-Salvage_Ratio)/Depreciation/12))</f>
        <v>653125</v>
      </c>
      <c r="DT284" s="205">
        <f>IF(DT276&lt;Opening,0,IF(DATEDIF(Opening,DT276,"M")&gt;12*Depreciation,0,Cost!$F$22*(1-Salvage_Ratio)/Depreciation/12))</f>
        <v>653125</v>
      </c>
      <c r="DU284" s="205">
        <f>IF(DU276&lt;Opening,0,IF(DATEDIF(Opening,DU276,"M")&gt;12*Depreciation,0,Cost!$F$22*(1-Salvage_Ratio)/Depreciation/12))</f>
        <v>653125</v>
      </c>
      <c r="DV284" s="205">
        <f>IF(DV276&lt;Opening,0,IF(DATEDIF(Opening,DV276,"M")&gt;12*Depreciation,0,Cost!$F$22*(1-Salvage_Ratio)/Depreciation/12))</f>
        <v>653125</v>
      </c>
      <c r="DW284" s="205">
        <f>IF(DW276&lt;Opening,0,IF(DATEDIF(Opening,DW276,"M")&gt;12*Depreciation,0,Cost!$F$22*(1-Salvage_Ratio)/Depreciation/12))</f>
        <v>653125</v>
      </c>
      <c r="DX284" s="205">
        <f>IF(DX276&lt;Opening,0,IF(DATEDIF(Opening,DX276,"M")&gt;12*Depreciation,0,Cost!$F$22*(1-Salvage_Ratio)/Depreciation/12))</f>
        <v>653125</v>
      </c>
      <c r="DY284" s="205">
        <f>IF(DY276&lt;Opening,0,IF(DATEDIF(Opening,DY276,"M")&gt;12*Depreciation,0,Cost!$F$22*(1-Salvage_Ratio)/Depreciation/12))</f>
        <v>653125</v>
      </c>
      <c r="DZ284" s="205">
        <f>IF(DZ276&lt;Opening,0,IF(DATEDIF(Opening,DZ276,"M")&gt;12*Depreciation,0,Cost!$F$22*(1-Salvage_Ratio)/Depreciation/12))</f>
        <v>653125</v>
      </c>
      <c r="EA284" s="205">
        <f>IF(EA276&lt;Opening,0,IF(DATEDIF(Opening,EA276,"M")&gt;12*Depreciation,0,Cost!$F$22*(1-Salvage_Ratio)/Depreciation/12))</f>
        <v>653125</v>
      </c>
      <c r="EB284" s="205">
        <f>IF(EB276&lt;Opening,0,IF(DATEDIF(Opening,EB276,"M")&gt;12*Depreciation,0,Cost!$F$22*(1-Salvage_Ratio)/Depreciation/12))</f>
        <v>653125</v>
      </c>
      <c r="EC284" s="205">
        <f>IF(EC276&lt;Opening,0,IF(DATEDIF(Opening,EC276,"M")&gt;12*Depreciation,0,Cost!$F$22*(1-Salvage_Ratio)/Depreciation/12))</f>
        <v>653125</v>
      </c>
      <c r="ED284" s="205">
        <f>IF(ED276&lt;Opening,0,IF(DATEDIF(Opening,ED276,"M")&gt;12*Depreciation,0,Cost!$F$22*(1-Salvage_Ratio)/Depreciation/12))</f>
        <v>653125</v>
      </c>
      <c r="EE284" s="205">
        <f>IF(EE276&lt;Opening,0,IF(DATEDIF(Opening,EE276,"M")&gt;12*Depreciation,0,Cost!$F$22*(1-Salvage_Ratio)/Depreciation/12))</f>
        <v>653125</v>
      </c>
      <c r="EF284" s="205">
        <f>IF(EF276&lt;Opening,0,IF(DATEDIF(Opening,EF276,"M")&gt;12*Depreciation,0,Cost!$F$22*(1-Salvage_Ratio)/Depreciation/12))</f>
        <v>653125</v>
      </c>
      <c r="EG284" s="205">
        <f>IF(EG276&lt;Opening,0,IF(DATEDIF(Opening,EG276,"M")&gt;12*Depreciation,0,Cost!$F$22*(1-Salvage_Ratio)/Depreciation/12))</f>
        <v>653125</v>
      </c>
      <c r="EH284" s="205">
        <f>IF(EH276&lt;Opening,0,IF(DATEDIF(Opening,EH276,"M")&gt;12*Depreciation,0,Cost!$F$22*(1-Salvage_Ratio)/Depreciation/12))</f>
        <v>653125</v>
      </c>
      <c r="EI284" s="205">
        <f>IF(EI276&lt;Opening,0,IF(DATEDIF(Opening,EI276,"M")&gt;12*Depreciation,0,Cost!$F$22*(1-Salvage_Ratio)/Depreciation/12))</f>
        <v>653125</v>
      </c>
      <c r="EJ284" s="205">
        <f>IF(EJ276&lt;Opening,0,IF(DATEDIF(Opening,EJ276,"M")&gt;12*Depreciation,0,Cost!$F$22*(1-Salvage_Ratio)/Depreciation/12))</f>
        <v>653125</v>
      </c>
      <c r="EK284" s="205">
        <f>IF(EK276&lt;Opening,0,IF(DATEDIF(Opening,EK276,"M")&gt;12*Depreciation,0,Cost!$F$22*(1-Salvage_Ratio)/Depreciation/12))</f>
        <v>653125</v>
      </c>
      <c r="EL284" s="205">
        <f>IF(EL276&lt;Opening,0,IF(DATEDIF(Opening,EL276,"M")&gt;12*Depreciation,0,Cost!$F$22*(1-Salvage_Ratio)/Depreciation/12))</f>
        <v>653125</v>
      </c>
      <c r="EM284" s="205">
        <f>IF(EM276&lt;Opening,0,IF(DATEDIF(Opening,EM276,"M")&gt;12*Depreciation,0,Cost!$F$22*(1-Salvage_Ratio)/Depreciation/12))</f>
        <v>653125</v>
      </c>
      <c r="EN284" s="205">
        <f>IF(EN276&lt;Opening,0,IF(DATEDIF(Opening,EN276,"M")&gt;12*Depreciation,0,Cost!$F$22*(1-Salvage_Ratio)/Depreciation/12))</f>
        <v>653125</v>
      </c>
      <c r="EO284" s="205">
        <f>IF(EO276&lt;Opening,0,IF(DATEDIF(Opening,EO276,"M")&gt;12*Depreciation,0,Cost!$F$22*(1-Salvage_Ratio)/Depreciation/12))</f>
        <v>653125</v>
      </c>
      <c r="EP284" s="205">
        <f>IF(EP276&lt;Opening,0,IF(DATEDIF(Opening,EP276,"M")&gt;12*Depreciation,0,Cost!$F$22*(1-Salvage_Ratio)/Depreciation/12))</f>
        <v>653125</v>
      </c>
      <c r="EQ284" s="205">
        <f>IF(EQ276&lt;Opening,0,IF(DATEDIF(Opening,EQ276,"M")&gt;12*Depreciation,0,Cost!$F$22*(1-Salvage_Ratio)/Depreciation/12))</f>
        <v>653125</v>
      </c>
      <c r="ER284" s="205">
        <f>IF(ER276&lt;Opening,0,IF(DATEDIF(Opening,ER276,"M")&gt;12*Depreciation,0,Cost!$F$22*(1-Salvage_Ratio)/Depreciation/12))</f>
        <v>653125</v>
      </c>
      <c r="ES284" s="205">
        <f>IF(ES276&lt;Opening,0,IF(DATEDIF(Opening,ES276,"M")&gt;12*Depreciation,0,Cost!$F$22*(1-Salvage_Ratio)/Depreciation/12))</f>
        <v>653125</v>
      </c>
      <c r="ET284" s="205">
        <f>IF(ET276&lt;Opening,0,IF(DATEDIF(Opening,ET276,"M")&gt;12*Depreciation,0,Cost!$F$22*(1-Salvage_Ratio)/Depreciation/12))</f>
        <v>653125</v>
      </c>
      <c r="EU284" s="205">
        <f>IF(EU276&lt;Opening,0,IF(DATEDIF(Opening,EU276,"M")&gt;12*Depreciation,0,Cost!$F$22*(1-Salvage_Ratio)/Depreciation/12))</f>
        <v>653125</v>
      </c>
      <c r="EV284" s="205">
        <f>IF(EV276&lt;Opening,0,IF(DATEDIF(Opening,EV276,"M")&gt;12*Depreciation,0,Cost!$F$22*(1-Salvage_Ratio)/Depreciation/12))</f>
        <v>653125</v>
      </c>
      <c r="EW284" s="205">
        <f>IF(EW276&lt;Opening,0,IF(DATEDIF(Opening,EW276,"M")&gt;12*Depreciation,0,Cost!$F$22*(1-Salvage_Ratio)/Depreciation/12))</f>
        <v>653125</v>
      </c>
      <c r="EX284" s="205">
        <f>IF(EX276&lt;Opening,0,IF(DATEDIF(Opening,EX276,"M")&gt;12*Depreciation,0,Cost!$F$22*(1-Salvage_Ratio)/Depreciation/12))</f>
        <v>653125</v>
      </c>
      <c r="EY284" s="205">
        <f>IF(EY276&lt;Opening,0,IF(DATEDIF(Opening,EY276,"M")&gt;12*Depreciation,0,Cost!$F$22*(1-Salvage_Ratio)/Depreciation/12))</f>
        <v>653125</v>
      </c>
      <c r="EZ284" s="205">
        <f>IF(EZ276&lt;Opening,0,IF(DATEDIF(Opening,EZ276,"M")&gt;12*Depreciation,0,Cost!$F$22*(1-Salvage_Ratio)/Depreciation/12))</f>
        <v>653125</v>
      </c>
      <c r="FA284" s="205">
        <f>IF(FA276&lt;Opening,0,IF(DATEDIF(Opening,FA276,"M")&gt;12*Depreciation,0,Cost!$F$22*(1-Salvage_Ratio)/Depreciation/12))</f>
        <v>653125</v>
      </c>
      <c r="FB284" s="205">
        <f>IF(FB276&lt;Opening,0,IF(DATEDIF(Opening,FB276,"M")&gt;12*Depreciation,0,Cost!$F$22*(1-Salvage_Ratio)/Depreciation/12))</f>
        <v>653125</v>
      </c>
      <c r="FC284" s="205">
        <f>IF(FC276&lt;Opening,0,IF(DATEDIF(Opening,FC276,"M")&gt;12*Depreciation,0,Cost!$F$22*(1-Salvage_Ratio)/Depreciation/12))</f>
        <v>653125</v>
      </c>
      <c r="FD284" s="205">
        <f>IF(FD276&lt;Opening,0,IF(DATEDIF(Opening,FD276,"M")&gt;12*Depreciation,0,Cost!$F$22*(1-Salvage_Ratio)/Depreciation/12))</f>
        <v>653125</v>
      </c>
      <c r="FE284" s="205">
        <f>IF(FE276&lt;Opening,0,IF(DATEDIF(Opening,FE276,"M")&gt;12*Depreciation,0,Cost!$F$22*(1-Salvage_Ratio)/Depreciation/12))</f>
        <v>653125</v>
      </c>
      <c r="FF284" s="205">
        <f>IF(FF276&lt;Opening,0,IF(DATEDIF(Opening,FF276,"M")&gt;12*Depreciation,0,Cost!$F$22*(1-Salvage_Ratio)/Depreciation/12))</f>
        <v>653125</v>
      </c>
      <c r="FG284" s="205">
        <f>IF(FG276&lt;Opening,0,IF(DATEDIF(Opening,FG276,"M")&gt;12*Depreciation,0,Cost!$F$22*(1-Salvage_Ratio)/Depreciation/12))</f>
        <v>653125</v>
      </c>
      <c r="FH284" s="205">
        <f>IF(FH276&lt;Opening,0,IF(DATEDIF(Opening,FH276,"M")&gt;12*Depreciation,0,Cost!$F$22*(1-Salvage_Ratio)/Depreciation/12))</f>
        <v>653125</v>
      </c>
      <c r="FI284" s="205">
        <f>IF(FI276&lt;Opening,0,IF(DATEDIF(Opening,FI276,"M")&gt;12*Depreciation,0,Cost!$F$22*(1-Salvage_Ratio)/Depreciation/12))</f>
        <v>653125</v>
      </c>
      <c r="FJ284" s="205">
        <f>IF(FJ276&lt;Opening,0,IF(DATEDIF(Opening,FJ276,"M")&gt;12*Depreciation,0,Cost!$F$22*(1-Salvage_Ratio)/Depreciation/12))</f>
        <v>653125</v>
      </c>
      <c r="FK284" s="205">
        <f>IF(FK276&lt;Opening,0,IF(DATEDIF(Opening,FK276,"M")&gt;12*Depreciation,0,Cost!$F$22*(1-Salvage_Ratio)/Depreciation/12))</f>
        <v>653125</v>
      </c>
      <c r="FL284" s="205">
        <f>IF(FL276&lt;Opening,0,IF(DATEDIF(Opening,FL276,"M")&gt;12*Depreciation,0,Cost!$F$22*(1-Salvage_Ratio)/Depreciation/12))</f>
        <v>653125</v>
      </c>
      <c r="FM284" s="205">
        <f>IF(FM276&lt;Opening,0,IF(DATEDIF(Opening,FM276,"M")&gt;12*Depreciation,0,Cost!$F$22*(1-Salvage_Ratio)/Depreciation/12))</f>
        <v>653125</v>
      </c>
      <c r="FN284" s="205">
        <f>IF(FN276&lt;Opening,0,IF(DATEDIF(Opening,FN276,"M")&gt;12*Depreciation,0,Cost!$F$22*(1-Salvage_Ratio)/Depreciation/12))</f>
        <v>653125</v>
      </c>
      <c r="FO284" s="205">
        <f>IF(FO276&lt;Opening,0,IF(DATEDIF(Opening,FO276,"M")&gt;12*Depreciation,0,Cost!$F$22*(1-Salvage_Ratio)/Depreciation/12))</f>
        <v>653125</v>
      </c>
      <c r="FP284" s="205">
        <f>IF(FP276&lt;Opening,0,IF(DATEDIF(Opening,FP276,"M")&gt;12*Depreciation,0,Cost!$F$22*(1-Salvage_Ratio)/Depreciation/12))</f>
        <v>653125</v>
      </c>
      <c r="FQ284" s="205">
        <f>IF(FQ276&lt;Opening,0,IF(DATEDIF(Opening,FQ276,"M")&gt;12*Depreciation,0,Cost!$F$22*(1-Salvage_Ratio)/Depreciation/12))</f>
        <v>653125</v>
      </c>
      <c r="FR284" s="205">
        <f>IF(FR276&lt;Opening,0,IF(DATEDIF(Opening,FR276,"M")&gt;12*Depreciation,0,Cost!$F$22*(1-Salvage_Ratio)/Depreciation/12))</f>
        <v>653125</v>
      </c>
      <c r="FS284" s="205">
        <f>IF(FS276&lt;Opening,0,IF(DATEDIF(Opening,FS276,"M")&gt;12*Depreciation,0,Cost!$F$22*(1-Salvage_Ratio)/Depreciation/12))</f>
        <v>653125</v>
      </c>
      <c r="FT284" s="205">
        <f>IF(FT276&lt;Opening,0,IF(DATEDIF(Opening,FT276,"M")&gt;12*Depreciation,0,Cost!$F$22*(1-Salvage_Ratio)/Depreciation/12))</f>
        <v>653125</v>
      </c>
      <c r="FU284" s="205">
        <f>IF(FU276&lt;Opening,0,IF(DATEDIF(Opening,FU276,"M")&gt;12*Depreciation,0,Cost!$F$22*(1-Salvage_Ratio)/Depreciation/12))</f>
        <v>653125</v>
      </c>
      <c r="FV284" s="205">
        <f>IF(FV276&lt;Opening,0,IF(DATEDIF(Opening,FV276,"M")&gt;12*Depreciation,0,Cost!$F$22*(1-Salvage_Ratio)/Depreciation/12))</f>
        <v>653125</v>
      </c>
      <c r="FW284" s="205">
        <f>IF(FW276&lt;Opening,0,IF(DATEDIF(Opening,FW276,"M")&gt;12*Depreciation,0,Cost!$F$22*(1-Salvage_Ratio)/Depreciation/12))</f>
        <v>653125</v>
      </c>
      <c r="FX284" s="205">
        <f>IF(FX276&lt;Opening,0,IF(DATEDIF(Opening,FX276,"M")&gt;12*Depreciation,0,Cost!$F$22*(1-Salvage_Ratio)/Depreciation/12))</f>
        <v>653125</v>
      </c>
      <c r="FY284" s="205">
        <f>IF(FY276&lt;Opening,0,IF(DATEDIF(Opening,FY276,"M")&gt;12*Depreciation,0,Cost!$F$22*(1-Salvage_Ratio)/Depreciation/12))</f>
        <v>653125</v>
      </c>
      <c r="FZ284" s="205">
        <f>IF(FZ276&lt;Opening,0,IF(DATEDIF(Opening,FZ276,"M")&gt;12*Depreciation,0,Cost!$F$22*(1-Salvage_Ratio)/Depreciation/12))</f>
        <v>653125</v>
      </c>
      <c r="GA284" s="205">
        <f>IF(GA276&lt;Opening,0,IF(DATEDIF(Opening,GA276,"M")&gt;12*Depreciation,0,Cost!$F$22*(1-Salvage_Ratio)/Depreciation/12))</f>
        <v>653125</v>
      </c>
      <c r="GB284" s="205">
        <f>IF(GB276&lt;Opening,0,IF(DATEDIF(Opening,GB276,"M")&gt;12*Depreciation,0,Cost!$F$22*(1-Salvage_Ratio)/Depreciation/12))</f>
        <v>653125</v>
      </c>
      <c r="GC284" s="205">
        <f>IF(GC276&lt;Opening,0,IF(DATEDIF(Opening,GC276,"M")&gt;12*Depreciation,0,Cost!$F$22*(1-Salvage_Ratio)/Depreciation/12))</f>
        <v>653125</v>
      </c>
      <c r="GD284" s="205">
        <f>IF(GD276&lt;Opening,0,IF(DATEDIF(Opening,GD276,"M")&gt;12*Depreciation,0,Cost!$F$22*(1-Salvage_Ratio)/Depreciation/12))</f>
        <v>653125</v>
      </c>
      <c r="GE284" s="205">
        <f>IF(GE276&lt;Opening,0,IF(DATEDIF(Opening,GE276,"M")&gt;12*Depreciation,0,Cost!$F$22*(1-Salvage_Ratio)/Depreciation/12))</f>
        <v>653125</v>
      </c>
      <c r="GF284" s="205">
        <f>IF(GF276&lt;Opening,0,IF(DATEDIF(Opening,GF276,"M")&gt;12*Depreciation,0,Cost!$F$22*(1-Salvage_Ratio)/Depreciation/12))</f>
        <v>653125</v>
      </c>
      <c r="GG284" s="205">
        <f>IF(GG276&lt;Opening,0,IF(DATEDIF(Opening,GG276,"M")&gt;12*Depreciation,0,Cost!$F$22*(1-Salvage_Ratio)/Depreciation/12))</f>
        <v>653125</v>
      </c>
      <c r="GH284" s="205">
        <f>IF(GH276&lt;Opening,0,IF(DATEDIF(Opening,GH276,"M")&gt;12*Depreciation,0,Cost!$F$22*(1-Salvage_Ratio)/Depreciation/12))</f>
        <v>653125</v>
      </c>
      <c r="GI284" s="205">
        <f>IF(GI276&lt;Opening,0,IF(DATEDIF(Opening,GI276,"M")&gt;12*Depreciation,0,Cost!$F$22*(1-Salvage_Ratio)/Depreciation/12))</f>
        <v>653125</v>
      </c>
      <c r="GJ284" s="205">
        <f>IF(GJ276&lt;Opening,0,IF(DATEDIF(Opening,GJ276,"M")&gt;12*Depreciation,0,Cost!$F$22*(1-Salvage_Ratio)/Depreciation/12))</f>
        <v>653125</v>
      </c>
      <c r="GK284" s="205">
        <f>IF(GK276&lt;Opening,0,IF(DATEDIF(Opening,GK276,"M")&gt;12*Depreciation,0,Cost!$F$22*(1-Salvage_Ratio)/Depreciation/12))</f>
        <v>653125</v>
      </c>
      <c r="GL284" s="205">
        <f>IF(GL276&lt;Opening,0,IF(DATEDIF(Opening,GL276,"M")&gt;12*Depreciation,0,Cost!$F$22*(1-Salvage_Ratio)/Depreciation/12))</f>
        <v>653125</v>
      </c>
      <c r="GM284" s="205">
        <f>IF(GM276&lt;Opening,0,IF(DATEDIF(Opening,GM276,"M")&gt;12*Depreciation,0,Cost!$F$22*(1-Salvage_Ratio)/Depreciation/12))</f>
        <v>653125</v>
      </c>
      <c r="GN284" s="205">
        <f>IF(GN276&lt;Opening,0,IF(DATEDIF(Opening,GN276,"M")&gt;12*Depreciation,0,Cost!$F$22*(1-Salvage_Ratio)/Depreciation/12))</f>
        <v>653125</v>
      </c>
      <c r="GO284" s="205">
        <f>IF(GO276&lt;Opening,0,IF(DATEDIF(Opening,GO276,"M")&gt;12*Depreciation,0,Cost!$F$22*(1-Salvage_Ratio)/Depreciation/12))</f>
        <v>653125</v>
      </c>
      <c r="GP284" s="205">
        <f>IF(GP276&lt;Opening,0,IF(DATEDIF(Opening,GP276,"M")&gt;12*Depreciation,0,Cost!$F$22*(1-Salvage_Ratio)/Depreciation/12))</f>
        <v>653125</v>
      </c>
      <c r="GQ284" s="205">
        <f>IF(GQ276&lt;Opening,0,IF(DATEDIF(Opening,GQ276,"M")&gt;12*Depreciation,0,Cost!$F$22*(1-Salvage_Ratio)/Depreciation/12))</f>
        <v>653125</v>
      </c>
      <c r="GR284" s="205">
        <f>IF(GR276&lt;Opening,0,IF(DATEDIF(Opening,GR276,"M")&gt;12*Depreciation,0,Cost!$F$22*(1-Salvage_Ratio)/Depreciation/12))</f>
        <v>653125</v>
      </c>
      <c r="GS284" s="205">
        <f>IF(GS276&lt;Opening,0,IF(DATEDIF(Opening,GS276,"M")&gt;12*Depreciation,0,Cost!$F$22*(1-Salvage_Ratio)/Depreciation/12))</f>
        <v>653125</v>
      </c>
      <c r="GT284" s="205">
        <f>IF(GT276&lt;Opening,0,IF(DATEDIF(Opening,GT276,"M")&gt;12*Depreciation,0,Cost!$F$22*(1-Salvage_Ratio)/Depreciation/12))</f>
        <v>653125</v>
      </c>
      <c r="GU284" s="205">
        <f>IF(GU276&lt;Opening,0,IF(DATEDIF(Opening,GU276,"M")&gt;12*Depreciation,0,Cost!$F$22*(1-Salvage_Ratio)/Depreciation/12))</f>
        <v>653125</v>
      </c>
      <c r="GV284" s="205">
        <f>IF(GV276&lt;Opening,0,IF(DATEDIF(Opening,GV276,"M")&gt;12*Depreciation,0,Cost!$F$22*(1-Salvage_Ratio)/Depreciation/12))</f>
        <v>653125</v>
      </c>
      <c r="GW284" s="205">
        <f>IF(GW276&lt;Opening,0,IF(DATEDIF(Opening,GW276,"M")&gt;12*Depreciation,0,Cost!$F$22*(1-Salvage_Ratio)/Depreciation/12))</f>
        <v>653125</v>
      </c>
      <c r="GX284" s="205">
        <f>IF(GX276&lt;Opening,0,IF(DATEDIF(Opening,GX276,"M")&gt;12*Depreciation,0,Cost!$F$22*(1-Salvage_Ratio)/Depreciation/12))</f>
        <v>653125</v>
      </c>
      <c r="GY284" s="205">
        <f>IF(GY276&lt;Opening,0,IF(DATEDIF(Opening,GY276,"M")&gt;12*Depreciation,0,Cost!$F$22*(1-Salvage_Ratio)/Depreciation/12))</f>
        <v>653125</v>
      </c>
      <c r="GZ284" s="205">
        <f>IF(GZ276&lt;Opening,0,IF(DATEDIF(Opening,GZ276,"M")&gt;12*Depreciation,0,Cost!$F$22*(1-Salvage_Ratio)/Depreciation/12))</f>
        <v>653125</v>
      </c>
      <c r="HA284" s="205">
        <f>IF(HA276&lt;Opening,0,IF(DATEDIF(Opening,HA276,"M")&gt;12*Depreciation,0,Cost!$F$22*(1-Salvage_Ratio)/Depreciation/12))</f>
        <v>653125</v>
      </c>
      <c r="HB284" s="205">
        <f>IF(HB276&lt;Opening,0,IF(DATEDIF(Opening,HB276,"M")&gt;12*Depreciation,0,Cost!$F$22*(1-Salvage_Ratio)/Depreciation/12))</f>
        <v>653125</v>
      </c>
      <c r="HC284" s="205">
        <f>IF(HC276&lt;Opening,0,IF(DATEDIF(Opening,HC276,"M")&gt;12*Depreciation,0,Cost!$F$22*(1-Salvage_Ratio)/Depreciation/12))</f>
        <v>653125</v>
      </c>
      <c r="HD284" s="205">
        <f>IF(HD276&lt;Opening,0,IF(DATEDIF(Opening,HD276,"M")&gt;12*Depreciation,0,Cost!$F$22*(1-Salvage_Ratio)/Depreciation/12))</f>
        <v>653125</v>
      </c>
      <c r="HE284" s="205">
        <f>IF(HE276&lt;Opening,0,IF(DATEDIF(Opening,HE276,"M")&gt;12*Depreciation,0,Cost!$F$22*(1-Salvage_Ratio)/Depreciation/12))</f>
        <v>653125</v>
      </c>
      <c r="HF284" s="205">
        <f>IF(HF276&lt;Opening,0,IF(DATEDIF(Opening,HF276,"M")&gt;12*Depreciation,0,Cost!$F$22*(1-Salvage_Ratio)/Depreciation/12))</f>
        <v>653125</v>
      </c>
      <c r="HG284" s="205">
        <f>IF(HG276&lt;Opening,0,IF(DATEDIF(Opening,HG276,"M")&gt;12*Depreciation,0,Cost!$F$22*(1-Salvage_Ratio)/Depreciation/12))</f>
        <v>653125</v>
      </c>
      <c r="HH284" s="205">
        <f>IF(HH276&lt;Opening,0,IF(DATEDIF(Opening,HH276,"M")&gt;12*Depreciation,0,Cost!$F$22*(1-Salvage_Ratio)/Depreciation/12))</f>
        <v>653125</v>
      </c>
      <c r="HI284" s="205">
        <f>IF(HI276&lt;Opening,0,IF(DATEDIF(Opening,HI276,"M")&gt;12*Depreciation,0,Cost!$F$22*(1-Salvage_Ratio)/Depreciation/12))</f>
        <v>653125</v>
      </c>
      <c r="HJ284" s="205">
        <f>IF(HJ276&lt;Opening,0,IF(DATEDIF(Opening,HJ276,"M")&gt;12*Depreciation,0,Cost!$F$22*(1-Salvage_Ratio)/Depreciation/12))</f>
        <v>653125</v>
      </c>
      <c r="HK284" s="205">
        <f>IF(HK276&lt;Opening,0,IF(DATEDIF(Opening,HK276,"M")&gt;12*Depreciation,0,Cost!$F$22*(1-Salvage_Ratio)/Depreciation/12))</f>
        <v>653125</v>
      </c>
      <c r="HL284" s="205">
        <f>IF(HL276&lt;Opening,0,IF(DATEDIF(Opening,HL276,"M")&gt;12*Depreciation,0,Cost!$F$22*(1-Salvage_Ratio)/Depreciation/12))</f>
        <v>653125</v>
      </c>
      <c r="HM284" s="205">
        <f>IF(HM276&lt;Opening,0,IF(DATEDIF(Opening,HM276,"M")&gt;12*Depreciation,0,Cost!$F$22*(1-Salvage_Ratio)/Depreciation/12))</f>
        <v>653125</v>
      </c>
      <c r="HN284" s="205">
        <f>IF(HN276&lt;Opening,0,IF(DATEDIF(Opening,HN276,"M")&gt;12*Depreciation,0,Cost!$F$22*(1-Salvage_Ratio)/Depreciation/12))</f>
        <v>653125</v>
      </c>
      <c r="HO284" s="205">
        <f>IF(HO276&lt;Opening,0,IF(DATEDIF(Opening,HO276,"M")&gt;12*Depreciation,0,Cost!$F$22*(1-Salvage_Ratio)/Depreciation/12))</f>
        <v>653125</v>
      </c>
      <c r="HP284" s="205">
        <f>IF(HP276&lt;Opening,0,IF(DATEDIF(Opening,HP276,"M")&gt;12*Depreciation,0,Cost!$F$22*(1-Salvage_Ratio)/Depreciation/12))</f>
        <v>653125</v>
      </c>
      <c r="HQ284" s="205">
        <f>IF(HQ276&lt;Opening,0,IF(DATEDIF(Opening,HQ276,"M")&gt;12*Depreciation,0,Cost!$F$22*(1-Salvage_Ratio)/Depreciation/12))</f>
        <v>653125</v>
      </c>
      <c r="HR284" s="205">
        <f>IF(HR276&lt;Opening,0,IF(DATEDIF(Opening,HR276,"M")&gt;12*Depreciation,0,Cost!$F$22*(1-Salvage_Ratio)/Depreciation/12))</f>
        <v>653125</v>
      </c>
      <c r="HS284" s="205">
        <f>IF(HS276&lt;Opening,0,IF(DATEDIF(Opening,HS276,"M")&gt;12*Depreciation,0,Cost!$F$22*(1-Salvage_Ratio)/Depreciation/12))</f>
        <v>653125</v>
      </c>
      <c r="HT284" s="205">
        <f>IF(HT276&lt;Opening,0,IF(DATEDIF(Opening,HT276,"M")&gt;12*Depreciation,0,Cost!$F$22*(1-Salvage_Ratio)/Depreciation/12))</f>
        <v>653125</v>
      </c>
      <c r="HU284" s="205">
        <f>IF(HU276&lt;Opening,0,IF(DATEDIF(Opening,HU276,"M")&gt;12*Depreciation,0,Cost!$F$22*(1-Salvage_Ratio)/Depreciation/12))</f>
        <v>653125</v>
      </c>
      <c r="HV284" s="205">
        <f>IF(HV276&lt;Opening,0,IF(DATEDIF(Opening,HV276,"M")&gt;12*Depreciation,0,Cost!$F$22*(1-Salvage_Ratio)/Depreciation/12))</f>
        <v>653125</v>
      </c>
      <c r="HW284" s="205">
        <f>IF(HW276&lt;Opening,0,IF(DATEDIF(Opening,HW276,"M")&gt;12*Depreciation,0,Cost!$F$22*(1-Salvage_Ratio)/Depreciation/12))</f>
        <v>653125</v>
      </c>
      <c r="HX284" s="205">
        <f>IF(HX276&lt;Opening,0,IF(DATEDIF(Opening,HX276,"M")&gt;12*Depreciation,0,Cost!$F$22*(1-Salvage_Ratio)/Depreciation/12))</f>
        <v>653125</v>
      </c>
      <c r="HY284" s="205">
        <f>IF(HY276&lt;Opening,0,IF(DATEDIF(Opening,HY276,"M")&gt;12*Depreciation,0,Cost!$F$22*(1-Salvage_Ratio)/Depreciation/12))</f>
        <v>653125</v>
      </c>
      <c r="HZ284" s="205">
        <f>IF(HZ276&lt;Opening,0,IF(DATEDIF(Opening,HZ276,"M")&gt;12*Depreciation,0,Cost!$F$22*(1-Salvage_Ratio)/Depreciation/12))</f>
        <v>653125</v>
      </c>
      <c r="IA284" s="205">
        <f>IF(IA276&lt;Opening,0,IF(DATEDIF(Opening,IA276,"M")&gt;12*Depreciation,0,Cost!$F$22*(1-Salvage_Ratio)/Depreciation/12))</f>
        <v>653125</v>
      </c>
      <c r="IB284" s="205">
        <f>IF(IB276&lt;Opening,0,IF(DATEDIF(Opening,IB276,"M")&gt;12*Depreciation,0,Cost!$F$22*(1-Salvage_Ratio)/Depreciation/12))</f>
        <v>653125</v>
      </c>
      <c r="IC284" s="205">
        <f>IF(IC276&lt;Opening,0,IF(DATEDIF(Opening,IC276,"M")&gt;12*Depreciation,0,Cost!$F$22*(1-Salvage_Ratio)/Depreciation/12))</f>
        <v>653125</v>
      </c>
      <c r="ID284" s="205">
        <f>IF(ID276&lt;Opening,0,IF(DATEDIF(Opening,ID276,"M")&gt;12*Depreciation,0,Cost!$F$22*(1-Salvage_Ratio)/Depreciation/12))</f>
        <v>653125</v>
      </c>
      <c r="IE284" s="205">
        <f>IF(IE276&lt;Opening,0,IF(DATEDIF(Opening,IE276,"M")&gt;12*Depreciation,0,Cost!$F$22*(1-Salvage_Ratio)/Depreciation/12))</f>
        <v>653125</v>
      </c>
      <c r="IF284" s="205">
        <f>IF(IF276&lt;Opening,0,IF(DATEDIF(Opening,IF276,"M")&gt;12*Depreciation,0,Cost!$F$22*(1-Salvage_Ratio)/Depreciation/12))</f>
        <v>653125</v>
      </c>
      <c r="IG284" s="205">
        <f>IF(IG276&lt;Opening,0,IF(DATEDIF(Opening,IG276,"M")&gt;12*Depreciation,0,Cost!$F$22*(1-Salvage_Ratio)/Depreciation/12))</f>
        <v>653125</v>
      </c>
      <c r="IH284" s="205">
        <f>IF(IH276&lt;Opening,0,IF(DATEDIF(Opening,IH276,"M")&gt;12*Depreciation,0,Cost!$F$22*(1-Salvage_Ratio)/Depreciation/12))</f>
        <v>653125</v>
      </c>
      <c r="II284" s="205">
        <f>IF(II276&lt;Opening,0,IF(DATEDIF(Opening,II276,"M")&gt;12*Depreciation,0,Cost!$F$22*(1-Salvage_Ratio)/Depreciation/12))</f>
        <v>653125</v>
      </c>
      <c r="IJ284" s="205">
        <f>IF(IJ276&lt;Opening,0,IF(DATEDIF(Opening,IJ276,"M")&gt;12*Depreciation,0,Cost!$F$22*(1-Salvage_Ratio)/Depreciation/12))</f>
        <v>653125</v>
      </c>
      <c r="IK284" s="205">
        <f>IF(IK276&lt;Opening,0,IF(DATEDIF(Opening,IK276,"M")&gt;12*Depreciation,0,Cost!$F$22*(1-Salvage_Ratio)/Depreciation/12))</f>
        <v>653125</v>
      </c>
      <c r="IL284" s="205">
        <f>IF(IL276&lt;Opening,0,IF(DATEDIF(Opening,IL276,"M")&gt;12*Depreciation,0,Cost!$F$22*(1-Salvage_Ratio)/Depreciation/12))</f>
        <v>653125</v>
      </c>
      <c r="IM284" s="205">
        <f>IF(IM276&lt;Opening,0,IF(DATEDIF(Opening,IM276,"M")&gt;12*Depreciation,0,Cost!$F$22*(1-Salvage_Ratio)/Depreciation/12))</f>
        <v>653125</v>
      </c>
      <c r="IN284" s="205">
        <f>IF(IN276&lt;Opening,0,IF(DATEDIF(Opening,IN276,"M")&gt;12*Depreciation,0,Cost!$F$22*(1-Salvage_Ratio)/Depreciation/12))</f>
        <v>653125</v>
      </c>
      <c r="IO284" s="205">
        <f>IF(IO276&lt;Opening,0,IF(DATEDIF(Opening,IO276,"M")&gt;12*Depreciation,0,Cost!$F$22*(1-Salvage_Ratio)/Depreciation/12))</f>
        <v>653125</v>
      </c>
      <c r="IP284" s="205">
        <f>IF(IP276&lt;Opening,0,IF(DATEDIF(Opening,IP276,"M")&gt;12*Depreciation,0,Cost!$F$22*(1-Salvage_Ratio)/Depreciation/12))</f>
        <v>653125</v>
      </c>
      <c r="IQ284" s="205">
        <f>IF(IQ276&lt;Opening,0,IF(DATEDIF(Opening,IQ276,"M")&gt;12*Depreciation,0,Cost!$F$22*(1-Salvage_Ratio)/Depreciation/12))</f>
        <v>653125</v>
      </c>
      <c r="IR284" s="205">
        <f>IF(IR276&lt;Opening,0,IF(DATEDIF(Opening,IR276,"M")&gt;12*Depreciation,0,Cost!$F$22*(1-Salvage_Ratio)/Depreciation/12))</f>
        <v>653125</v>
      </c>
      <c r="IS284" s="205">
        <f>IF(IS276&lt;Opening,0,IF(DATEDIF(Opening,IS276,"M")&gt;12*Depreciation,0,Cost!$F$22*(1-Salvage_Ratio)/Depreciation/12))</f>
        <v>653125</v>
      </c>
      <c r="IT284" s="205">
        <f>IF(IT276&lt;Opening,0,IF(DATEDIF(Opening,IT276,"M")&gt;12*Depreciation,0,Cost!$F$22*(1-Salvage_Ratio)/Depreciation/12))</f>
        <v>653125</v>
      </c>
      <c r="IU284" s="205">
        <f>IF(IU276&lt;Opening,0,IF(DATEDIF(Opening,IU276,"M")&gt;12*Depreciation,0,Cost!$F$22*(1-Salvage_Ratio)/Depreciation/12))</f>
        <v>653125</v>
      </c>
    </row>
    <row r="285" spans="2:255">
      <c r="B285" s="218" t="s">
        <v>544</v>
      </c>
      <c r="E285" s="205">
        <f ca="1">IF($C$98="开",OFFSET($B$97,0,E274)/OFFSET($B$95,0,E274),E283+E284)</f>
        <v>878750</v>
      </c>
      <c r="F285" s="205">
        <f t="shared" ref="F285:AL285" ca="1" si="2637">IF($C$98="开",OFFSET($B$97,0,F274)/OFFSET($B$95,0,F274),F283+F284)</f>
        <v>878750</v>
      </c>
      <c r="G285" s="205">
        <f t="shared" ca="1" si="2637"/>
        <v>878750</v>
      </c>
      <c r="H285" s="205">
        <f t="shared" ca="1" si="2637"/>
        <v>878750</v>
      </c>
      <c r="I285" s="205">
        <f t="shared" ca="1" si="2637"/>
        <v>878750</v>
      </c>
      <c r="J285" s="205">
        <f t="shared" ca="1" si="2637"/>
        <v>878750</v>
      </c>
      <c r="K285" s="205">
        <f t="shared" ca="1" si="2637"/>
        <v>878750</v>
      </c>
      <c r="L285" s="205">
        <f t="shared" ca="1" si="2637"/>
        <v>878750</v>
      </c>
      <c r="M285" s="205">
        <f t="shared" ca="1" si="2637"/>
        <v>878750</v>
      </c>
      <c r="N285" s="205">
        <f t="shared" ca="1" si="2637"/>
        <v>878750</v>
      </c>
      <c r="O285" s="205">
        <f t="shared" ca="1" si="2637"/>
        <v>878750</v>
      </c>
      <c r="P285" s="205">
        <f t="shared" ca="1" si="2637"/>
        <v>878750</v>
      </c>
      <c r="Q285" s="205">
        <f t="shared" ca="1" si="2637"/>
        <v>878750</v>
      </c>
      <c r="R285" s="205">
        <f t="shared" ca="1" si="2637"/>
        <v>878750</v>
      </c>
      <c r="S285" s="205">
        <f t="shared" ca="1" si="2637"/>
        <v>878750</v>
      </c>
      <c r="T285" s="205">
        <f t="shared" ca="1" si="2637"/>
        <v>878750</v>
      </c>
      <c r="U285" s="205">
        <f t="shared" ca="1" si="2637"/>
        <v>878750</v>
      </c>
      <c r="V285" s="205">
        <f t="shared" ca="1" si="2637"/>
        <v>878750</v>
      </c>
      <c r="W285" s="205">
        <f t="shared" ca="1" si="2637"/>
        <v>878750</v>
      </c>
      <c r="X285" s="205">
        <f t="shared" ca="1" si="2637"/>
        <v>878750</v>
      </c>
      <c r="Y285" s="205">
        <f t="shared" ca="1" si="2637"/>
        <v>878750</v>
      </c>
      <c r="Z285" s="205">
        <f t="shared" ca="1" si="2637"/>
        <v>878750</v>
      </c>
      <c r="AA285" s="205">
        <f t="shared" ca="1" si="2637"/>
        <v>878750</v>
      </c>
      <c r="AB285" s="205">
        <f t="shared" ca="1" si="2637"/>
        <v>878750</v>
      </c>
      <c r="AC285" s="205">
        <f t="shared" ca="1" si="2637"/>
        <v>878750</v>
      </c>
      <c r="AD285" s="205">
        <f t="shared" ca="1" si="2637"/>
        <v>878750</v>
      </c>
      <c r="AE285" s="205">
        <f t="shared" ca="1" si="2637"/>
        <v>878750</v>
      </c>
      <c r="AF285" s="205">
        <f t="shared" ca="1" si="2637"/>
        <v>878750</v>
      </c>
      <c r="AG285" s="205">
        <f t="shared" ca="1" si="2637"/>
        <v>878750</v>
      </c>
      <c r="AH285" s="205">
        <f t="shared" ca="1" si="2637"/>
        <v>878750</v>
      </c>
      <c r="AI285" s="205">
        <f t="shared" ca="1" si="2637"/>
        <v>878750</v>
      </c>
      <c r="AJ285" s="205">
        <f t="shared" ca="1" si="2637"/>
        <v>878750</v>
      </c>
      <c r="AK285" s="205">
        <f t="shared" ca="1" si="2637"/>
        <v>878750</v>
      </c>
      <c r="AL285" s="205">
        <f t="shared" ca="1" si="2637"/>
        <v>878750</v>
      </c>
      <c r="AM285" s="205">
        <f t="shared" ref="AM285" ca="1" si="2638">IF($C$98="开",OFFSET($B$97,0,AM274)/OFFSET($B$95,0,AM274),AM283+AM284)</f>
        <v>878750</v>
      </c>
      <c r="AN285" s="205">
        <f t="shared" ref="AN285" ca="1" si="2639">IF($C$98="开",OFFSET($B$97,0,AN274)/OFFSET($B$95,0,AN274),AN283+AN284)</f>
        <v>878750</v>
      </c>
      <c r="AO285" s="205">
        <f t="shared" ref="AO285" ca="1" si="2640">IF($C$98="开",OFFSET($B$97,0,AO274)/OFFSET($B$95,0,AO274),AO283+AO284)</f>
        <v>878750</v>
      </c>
      <c r="AP285" s="205">
        <f t="shared" ref="AP285" ca="1" si="2641">IF($C$98="开",OFFSET($B$97,0,AP274)/OFFSET($B$95,0,AP274),AP283+AP284)</f>
        <v>878750</v>
      </c>
      <c r="AQ285" s="205">
        <f t="shared" ref="AQ285" ca="1" si="2642">IF($C$98="开",OFFSET($B$97,0,AQ274)/OFFSET($B$95,0,AQ274),AQ283+AQ284)</f>
        <v>878750</v>
      </c>
      <c r="AR285" s="205">
        <f t="shared" ref="AR285" ca="1" si="2643">IF($C$98="开",OFFSET($B$97,0,AR274)/OFFSET($B$95,0,AR274),AR283+AR284)</f>
        <v>878750</v>
      </c>
      <c r="AS285" s="205">
        <f t="shared" ref="AS285" ca="1" si="2644">IF($C$98="开",OFFSET($B$97,0,AS274)/OFFSET($B$95,0,AS274),AS283+AS284)</f>
        <v>878750</v>
      </c>
      <c r="AT285" s="205">
        <f t="shared" ref="AT285" ca="1" si="2645">IF($C$98="开",OFFSET($B$97,0,AT274)/OFFSET($B$95,0,AT274),AT283+AT284)</f>
        <v>878750</v>
      </c>
      <c r="AU285" s="205">
        <f t="shared" ref="AU285" ca="1" si="2646">IF($C$98="开",OFFSET($B$97,0,AU274)/OFFSET($B$95,0,AU274),AU283+AU284)</f>
        <v>878750</v>
      </c>
      <c r="AV285" s="205">
        <f t="shared" ref="AV285" ca="1" si="2647">IF($C$98="开",OFFSET($B$97,0,AV274)/OFFSET($B$95,0,AV274),AV283+AV284)</f>
        <v>878750</v>
      </c>
      <c r="AW285" s="205">
        <f t="shared" ref="AW285" ca="1" si="2648">IF($C$98="开",OFFSET($B$97,0,AW274)/OFFSET($B$95,0,AW274),AW283+AW284)</f>
        <v>878750</v>
      </c>
      <c r="AX285" s="205">
        <f t="shared" ref="AX285" ca="1" si="2649">IF($C$98="开",OFFSET($B$97,0,AX274)/OFFSET($B$95,0,AX274),AX283+AX284)</f>
        <v>878750</v>
      </c>
      <c r="AY285" s="205">
        <f t="shared" ref="AY285" ca="1" si="2650">IF($C$98="开",OFFSET($B$97,0,AY274)/OFFSET($B$95,0,AY274),AY283+AY284)</f>
        <v>878750</v>
      </c>
      <c r="AZ285" s="205">
        <f t="shared" ref="AZ285" ca="1" si="2651">IF($C$98="开",OFFSET($B$97,0,AZ274)/OFFSET($B$95,0,AZ274),AZ283+AZ284)</f>
        <v>878750</v>
      </c>
      <c r="BA285" s="205">
        <f t="shared" ref="BA285" ca="1" si="2652">IF($C$98="开",OFFSET($B$97,0,BA274)/OFFSET($B$95,0,BA274),BA283+BA284)</f>
        <v>878750</v>
      </c>
      <c r="BB285" s="205">
        <f t="shared" ref="BB285" ca="1" si="2653">IF($C$98="开",OFFSET($B$97,0,BB274)/OFFSET($B$95,0,BB274),BB283+BB284)</f>
        <v>878750</v>
      </c>
      <c r="BC285" s="205">
        <f t="shared" ref="BC285" ca="1" si="2654">IF($C$98="开",OFFSET($B$97,0,BC274)/OFFSET($B$95,0,BC274),BC283+BC284)</f>
        <v>878750</v>
      </c>
      <c r="BD285" s="205">
        <f t="shared" ref="BD285" ca="1" si="2655">IF($C$98="开",OFFSET($B$97,0,BD274)/OFFSET($B$95,0,BD274),BD283+BD284)</f>
        <v>878750</v>
      </c>
      <c r="BE285" s="205">
        <f t="shared" ref="BE285" ca="1" si="2656">IF($C$98="开",OFFSET($B$97,0,BE274)/OFFSET($B$95,0,BE274),BE283+BE284)</f>
        <v>878750</v>
      </c>
      <c r="BF285" s="205">
        <f t="shared" ref="BF285" ca="1" si="2657">IF($C$98="开",OFFSET($B$97,0,BF274)/OFFSET($B$95,0,BF274),BF283+BF284)</f>
        <v>878750</v>
      </c>
      <c r="BG285" s="205">
        <f t="shared" ref="BG285" ca="1" si="2658">IF($C$98="开",OFFSET($B$97,0,BG274)/OFFSET($B$95,0,BG274),BG283+BG284)</f>
        <v>878750</v>
      </c>
      <c r="BH285" s="205">
        <f t="shared" ref="BH285" ca="1" si="2659">IF($C$98="开",OFFSET($B$97,0,BH274)/OFFSET($B$95,0,BH274),BH283+BH284)</f>
        <v>878750</v>
      </c>
      <c r="BI285" s="205">
        <f t="shared" ref="BI285" ca="1" si="2660">IF($C$98="开",OFFSET($B$97,0,BI274)/OFFSET($B$95,0,BI274),BI283+BI284)</f>
        <v>878750</v>
      </c>
      <c r="BJ285" s="205">
        <f t="shared" ref="BJ285" ca="1" si="2661">IF($C$98="开",OFFSET($B$97,0,BJ274)/OFFSET($B$95,0,BJ274),BJ283+BJ284)</f>
        <v>878750</v>
      </c>
      <c r="BK285" s="205">
        <f t="shared" ref="BK285" ca="1" si="2662">IF($C$98="开",OFFSET($B$97,0,BK274)/OFFSET($B$95,0,BK274),BK283+BK284)</f>
        <v>878750</v>
      </c>
      <c r="BL285" s="205">
        <f t="shared" ref="BL285" ca="1" si="2663">IF($C$98="开",OFFSET($B$97,0,BL274)/OFFSET($B$95,0,BL274),BL283+BL284)</f>
        <v>878750</v>
      </c>
      <c r="BM285" s="205">
        <f t="shared" ref="BM285" ca="1" si="2664">IF($C$98="开",OFFSET($B$97,0,BM274)/OFFSET($B$95,0,BM274),BM283+BM284)</f>
        <v>878750</v>
      </c>
      <c r="BN285" s="205">
        <f t="shared" ref="BN285" ca="1" si="2665">IF($C$98="开",OFFSET($B$97,0,BN274)/OFFSET($B$95,0,BN274),BN283+BN284)</f>
        <v>878750</v>
      </c>
      <c r="BO285" s="205">
        <f t="shared" ref="BO285" ca="1" si="2666">IF($C$98="开",OFFSET($B$97,0,BO274)/OFFSET($B$95,0,BO274),BO283+BO284)</f>
        <v>878750</v>
      </c>
      <c r="BP285" s="205">
        <f t="shared" ref="BP285" ca="1" si="2667">IF($C$98="开",OFFSET($B$97,0,BP274)/OFFSET($B$95,0,BP274),BP283+BP284)</f>
        <v>878750</v>
      </c>
      <c r="BQ285" s="205">
        <f t="shared" ref="BQ285" ca="1" si="2668">IF($C$98="开",OFFSET($B$97,0,BQ274)/OFFSET($B$95,0,BQ274),BQ283+BQ284)</f>
        <v>878750</v>
      </c>
      <c r="BR285" s="205">
        <f t="shared" ref="BR285" ca="1" si="2669">IF($C$98="开",OFFSET($B$97,0,BR274)/OFFSET($B$95,0,BR274),BR283+BR284)</f>
        <v>878750</v>
      </c>
      <c r="BS285" s="205">
        <f t="shared" ref="BS285" ca="1" si="2670">IF($C$98="开",OFFSET($B$97,0,BS274)/OFFSET($B$95,0,BS274),BS283+BS284)</f>
        <v>878750</v>
      </c>
      <c r="BT285" s="205">
        <f t="shared" ref="BT285" ca="1" si="2671">IF($C$98="开",OFFSET($B$97,0,BT274)/OFFSET($B$95,0,BT274),BT283+BT284)</f>
        <v>878750</v>
      </c>
      <c r="BU285" s="205">
        <f t="shared" ref="BU285" ca="1" si="2672">IF($C$98="开",OFFSET($B$97,0,BU274)/OFFSET($B$95,0,BU274),BU283+BU284)</f>
        <v>878750</v>
      </c>
      <c r="BV285" s="205">
        <f t="shared" ref="BV285" ca="1" si="2673">IF($C$98="开",OFFSET($B$97,0,BV274)/OFFSET($B$95,0,BV274),BV283+BV284)</f>
        <v>878750</v>
      </c>
      <c r="BW285" s="205">
        <f t="shared" ref="BW285" ca="1" si="2674">IF($C$98="开",OFFSET($B$97,0,BW274)/OFFSET($B$95,0,BW274),BW283+BW284)</f>
        <v>878750</v>
      </c>
      <c r="BX285" s="205">
        <f t="shared" ref="BX285" ca="1" si="2675">IF($C$98="开",OFFSET($B$97,0,BX274)/OFFSET($B$95,0,BX274),BX283+BX284)</f>
        <v>878750</v>
      </c>
      <c r="BY285" s="205">
        <f t="shared" ref="BY285" ca="1" si="2676">IF($C$98="开",OFFSET($B$97,0,BY274)/OFFSET($B$95,0,BY274),BY283+BY284)</f>
        <v>878750</v>
      </c>
      <c r="BZ285" s="205">
        <f t="shared" ref="BZ285" ca="1" si="2677">IF($C$98="开",OFFSET($B$97,0,BZ274)/OFFSET($B$95,0,BZ274),BZ283+BZ284)</f>
        <v>878750</v>
      </c>
      <c r="CA285" s="205">
        <f t="shared" ref="CA285" ca="1" si="2678">IF($C$98="开",OFFSET($B$97,0,CA274)/OFFSET($B$95,0,CA274),CA283+CA284)</f>
        <v>1531875</v>
      </c>
      <c r="CB285" s="205">
        <f t="shared" ref="CB285" ca="1" si="2679">IF($C$98="开",OFFSET($B$97,0,CB274)/OFFSET($B$95,0,CB274),CB283+CB284)</f>
        <v>1531875</v>
      </c>
      <c r="CC285" s="205">
        <f t="shared" ref="CC285" ca="1" si="2680">IF($C$98="开",OFFSET($B$97,0,CC274)/OFFSET($B$95,0,CC274),CC283+CC284)</f>
        <v>1531875</v>
      </c>
      <c r="CD285" s="205">
        <f t="shared" ref="CD285" ca="1" si="2681">IF($C$98="开",OFFSET($B$97,0,CD274)/OFFSET($B$95,0,CD274),CD283+CD284)</f>
        <v>1531875</v>
      </c>
      <c r="CE285" s="205">
        <f t="shared" ref="CE285" ca="1" si="2682">IF($C$98="开",OFFSET($B$97,0,CE274)/OFFSET($B$95,0,CE274),CE283+CE284)</f>
        <v>1531875</v>
      </c>
      <c r="CF285" s="205">
        <f t="shared" ref="CF285" ca="1" si="2683">IF($C$98="开",OFFSET($B$97,0,CF274)/OFFSET($B$95,0,CF274),CF283+CF284)</f>
        <v>1531875</v>
      </c>
      <c r="CG285" s="205">
        <f t="shared" ref="CG285" ca="1" si="2684">IF($C$98="开",OFFSET($B$97,0,CG274)/OFFSET($B$95,0,CG274),CG283+CG284)</f>
        <v>1531875</v>
      </c>
      <c r="CH285" s="205">
        <f t="shared" ref="CH285" ca="1" si="2685">IF($C$98="开",OFFSET($B$97,0,CH274)/OFFSET($B$95,0,CH274),CH283+CH284)</f>
        <v>1531875</v>
      </c>
      <c r="CI285" s="205">
        <f t="shared" ref="CI285" ca="1" si="2686">IF($C$98="开",OFFSET($B$97,0,CI274)/OFFSET($B$95,0,CI274),CI283+CI284)</f>
        <v>1531875</v>
      </c>
      <c r="CJ285" s="205">
        <f t="shared" ref="CJ285" ca="1" si="2687">IF($C$98="开",OFFSET($B$97,0,CJ274)/OFFSET($B$95,0,CJ274),CJ283+CJ284)</f>
        <v>1531875</v>
      </c>
      <c r="CK285" s="205">
        <f t="shared" ref="CK285" ca="1" si="2688">IF($C$98="开",OFFSET($B$97,0,CK274)/OFFSET($B$95,0,CK274),CK283+CK284)</f>
        <v>1531875</v>
      </c>
      <c r="CL285" s="205">
        <f t="shared" ref="CL285" ca="1" si="2689">IF($C$98="开",OFFSET($B$97,0,CL274)/OFFSET($B$95,0,CL274),CL283+CL284)</f>
        <v>1531875</v>
      </c>
      <c r="CM285" s="205">
        <f t="shared" ref="CM285" ca="1" si="2690">IF($C$98="开",OFFSET($B$97,0,CM274)/OFFSET($B$95,0,CM274),CM283+CM284)</f>
        <v>1531875</v>
      </c>
      <c r="CN285" s="205">
        <f t="shared" ref="CN285" ca="1" si="2691">IF($C$98="开",OFFSET($B$97,0,CN274)/OFFSET($B$95,0,CN274),CN283+CN284)</f>
        <v>1531875</v>
      </c>
      <c r="CO285" s="205">
        <f t="shared" ref="CO285" ca="1" si="2692">IF($C$98="开",OFFSET($B$97,0,CO274)/OFFSET($B$95,0,CO274),CO283+CO284)</f>
        <v>1531875</v>
      </c>
      <c r="CP285" s="205">
        <f t="shared" ref="CP285" ca="1" si="2693">IF($C$98="开",OFFSET($B$97,0,CP274)/OFFSET($B$95,0,CP274),CP283+CP284)</f>
        <v>1531875</v>
      </c>
      <c r="CQ285" s="205">
        <f t="shared" ref="CQ285" ca="1" si="2694">IF($C$98="开",OFFSET($B$97,0,CQ274)/OFFSET($B$95,0,CQ274),CQ283+CQ284)</f>
        <v>1531875</v>
      </c>
      <c r="CR285" s="205">
        <f t="shared" ref="CR285" ca="1" si="2695">IF($C$98="开",OFFSET($B$97,0,CR274)/OFFSET($B$95,0,CR274),CR283+CR284)</f>
        <v>1531875</v>
      </c>
      <c r="CS285" s="205">
        <f t="shared" ref="CS285" ca="1" si="2696">IF($C$98="开",OFFSET($B$97,0,CS274)/OFFSET($B$95,0,CS274),CS283+CS284)</f>
        <v>1531875</v>
      </c>
      <c r="CT285" s="205">
        <f t="shared" ref="CT285" ca="1" si="2697">IF($C$98="开",OFFSET($B$97,0,CT274)/OFFSET($B$95,0,CT274),CT283+CT284)</f>
        <v>1531875</v>
      </c>
      <c r="CU285" s="205">
        <f t="shared" ref="CU285" ca="1" si="2698">IF($C$98="开",OFFSET($B$97,0,CU274)/OFFSET($B$95,0,CU274),CU283+CU284)</f>
        <v>1531875</v>
      </c>
      <c r="CV285" s="205">
        <f t="shared" ref="CV285" ca="1" si="2699">IF($C$98="开",OFFSET($B$97,0,CV274)/OFFSET($B$95,0,CV274),CV283+CV284)</f>
        <v>1531875</v>
      </c>
      <c r="CW285" s="205">
        <f t="shared" ref="CW285" ca="1" si="2700">IF($C$98="开",OFFSET($B$97,0,CW274)/OFFSET($B$95,0,CW274),CW283+CW284)</f>
        <v>1531875</v>
      </c>
      <c r="CX285" s="205">
        <f t="shared" ref="CX285" ca="1" si="2701">IF($C$98="开",OFFSET($B$97,0,CX274)/OFFSET($B$95,0,CX274),CX283+CX284)</f>
        <v>1531875</v>
      </c>
      <c r="CY285" s="205">
        <f t="shared" ref="CY285" ca="1" si="2702">IF($C$98="开",OFFSET($B$97,0,CY274)/OFFSET($B$95,0,CY274),CY283+CY284)</f>
        <v>1531875</v>
      </c>
      <c r="CZ285" s="205">
        <f t="shared" ref="CZ285" ca="1" si="2703">IF($C$98="开",OFFSET($B$97,0,CZ274)/OFFSET($B$95,0,CZ274),CZ283+CZ284)</f>
        <v>1531875</v>
      </c>
      <c r="DA285" s="205">
        <f t="shared" ref="DA285" ca="1" si="2704">IF($C$98="开",OFFSET($B$97,0,DA274)/OFFSET($B$95,0,DA274),DA283+DA284)</f>
        <v>1531875</v>
      </c>
      <c r="DB285" s="205">
        <f t="shared" ref="DB285" ca="1" si="2705">IF($C$98="开",OFFSET($B$97,0,DB274)/OFFSET($B$95,0,DB274),DB283+DB284)</f>
        <v>1531875</v>
      </c>
      <c r="DC285" s="205">
        <f t="shared" ref="DC285" ca="1" si="2706">IF($C$98="开",OFFSET($B$97,0,DC274)/OFFSET($B$95,0,DC274),DC283+DC284)</f>
        <v>1531875</v>
      </c>
      <c r="DD285" s="205">
        <f t="shared" ref="DD285" ca="1" si="2707">IF($C$98="开",OFFSET($B$97,0,DD274)/OFFSET($B$95,0,DD274),DD283+DD284)</f>
        <v>1531875</v>
      </c>
      <c r="DE285" s="205">
        <f t="shared" ref="DE285" ca="1" si="2708">IF($C$98="开",OFFSET($B$97,0,DE274)/OFFSET($B$95,0,DE274),DE283+DE284)</f>
        <v>1531875</v>
      </c>
      <c r="DF285" s="205">
        <f t="shared" ref="DF285" ca="1" si="2709">IF($C$98="开",OFFSET($B$97,0,DF274)/OFFSET($B$95,0,DF274),DF283+DF284)</f>
        <v>1531875</v>
      </c>
      <c r="DG285" s="205">
        <f t="shared" ref="DG285" ca="1" si="2710">IF($C$98="开",OFFSET($B$97,0,DG274)/OFFSET($B$95,0,DG274),DG283+DG284)</f>
        <v>1531875</v>
      </c>
      <c r="DH285" s="205">
        <f t="shared" ref="DH285" ca="1" si="2711">IF($C$98="开",OFFSET($B$97,0,DH274)/OFFSET($B$95,0,DH274),DH283+DH284)</f>
        <v>1531875</v>
      </c>
      <c r="DI285" s="205">
        <f t="shared" ref="DI285" ca="1" si="2712">IF($C$98="开",OFFSET($B$97,0,DI274)/OFFSET($B$95,0,DI274),DI283+DI284)</f>
        <v>1531875</v>
      </c>
      <c r="DJ285" s="205">
        <f t="shared" ref="DJ285" ca="1" si="2713">IF($C$98="开",OFFSET($B$97,0,DJ274)/OFFSET($B$95,0,DJ274),DJ283+DJ284)</f>
        <v>1531875</v>
      </c>
      <c r="DK285" s="205">
        <f t="shared" ref="DK285" ca="1" si="2714">IF($C$98="开",OFFSET($B$97,0,DK274)/OFFSET($B$95,0,DK274),DK283+DK284)</f>
        <v>1531875</v>
      </c>
      <c r="DL285" s="205">
        <f t="shared" ref="DL285" ca="1" si="2715">IF($C$98="开",OFFSET($B$97,0,DL274)/OFFSET($B$95,0,DL274),DL283+DL284)</f>
        <v>1531875</v>
      </c>
      <c r="DM285" s="205">
        <f t="shared" ref="DM285" ca="1" si="2716">IF($C$98="开",OFFSET($B$97,0,DM274)/OFFSET($B$95,0,DM274),DM283+DM284)</f>
        <v>1531875</v>
      </c>
      <c r="DN285" s="205">
        <f t="shared" ref="DN285" ca="1" si="2717">IF($C$98="开",OFFSET($B$97,0,DN274)/OFFSET($B$95,0,DN274),DN283+DN284)</f>
        <v>1531875</v>
      </c>
      <c r="DO285" s="205">
        <f t="shared" ref="DO285" ca="1" si="2718">IF($C$98="开",OFFSET($B$97,0,DO274)/OFFSET($B$95,0,DO274),DO283+DO284)</f>
        <v>1531875</v>
      </c>
      <c r="DP285" s="205">
        <f t="shared" ref="DP285" ca="1" si="2719">IF($C$98="开",OFFSET($B$97,0,DP274)/OFFSET($B$95,0,DP274),DP283+DP284)</f>
        <v>1531875</v>
      </c>
      <c r="DQ285" s="205">
        <f t="shared" ref="DQ285" ca="1" si="2720">IF($C$98="开",OFFSET($B$97,0,DQ274)/OFFSET($B$95,0,DQ274),DQ283+DQ284)</f>
        <v>1531875</v>
      </c>
      <c r="DR285" s="205">
        <f t="shared" ref="DR285" ca="1" si="2721">IF($C$98="开",OFFSET($B$97,0,DR274)/OFFSET($B$95,0,DR274),DR283+DR284)</f>
        <v>1531875</v>
      </c>
      <c r="DS285" s="205">
        <f t="shared" ref="DS285" ca="1" si="2722">IF($C$98="开",OFFSET($B$97,0,DS274)/OFFSET($B$95,0,DS274),DS283+DS284)</f>
        <v>1531875</v>
      </c>
      <c r="DT285" s="205">
        <f t="shared" ref="DT285" ca="1" si="2723">IF($C$98="开",OFFSET($B$97,0,DT274)/OFFSET($B$95,0,DT274),DT283+DT284)</f>
        <v>1531875</v>
      </c>
      <c r="DU285" s="205">
        <f t="shared" ref="DU285" ca="1" si="2724">IF($C$98="开",OFFSET($B$97,0,DU274)/OFFSET($B$95,0,DU274),DU283+DU284)</f>
        <v>1531875</v>
      </c>
      <c r="DV285" s="205">
        <f t="shared" ref="DV285" ca="1" si="2725">IF($C$98="开",OFFSET($B$97,0,DV274)/OFFSET($B$95,0,DV274),DV283+DV284)</f>
        <v>1531875</v>
      </c>
      <c r="DW285" s="205">
        <f t="shared" ref="DW285" ca="1" si="2726">IF($C$98="开",OFFSET($B$97,0,DW274)/OFFSET($B$95,0,DW274),DW283+DW284)</f>
        <v>1531875</v>
      </c>
      <c r="DX285" s="205">
        <f t="shared" ref="DX285" ca="1" si="2727">IF($C$98="开",OFFSET($B$97,0,DX274)/OFFSET($B$95,0,DX274),DX283+DX284)</f>
        <v>1531875</v>
      </c>
      <c r="DY285" s="205">
        <f t="shared" ref="DY285" ca="1" si="2728">IF($C$98="开",OFFSET($B$97,0,DY274)/OFFSET($B$95,0,DY274),DY283+DY284)</f>
        <v>1531875</v>
      </c>
      <c r="DZ285" s="205">
        <f t="shared" ref="DZ285" ca="1" si="2729">IF($C$98="开",OFFSET($B$97,0,DZ274)/OFFSET($B$95,0,DZ274),DZ283+DZ284)</f>
        <v>1531875</v>
      </c>
      <c r="EA285" s="205">
        <f t="shared" ref="EA285" ca="1" si="2730">IF($C$98="开",OFFSET($B$97,0,EA274)/OFFSET($B$95,0,EA274),EA283+EA284)</f>
        <v>1531875</v>
      </c>
      <c r="EB285" s="205">
        <f t="shared" ref="EB285" ca="1" si="2731">IF($C$98="开",OFFSET($B$97,0,EB274)/OFFSET($B$95,0,EB274),EB283+EB284)</f>
        <v>1531875</v>
      </c>
      <c r="EC285" s="205">
        <f t="shared" ref="EC285" ca="1" si="2732">IF($C$98="开",OFFSET($B$97,0,EC274)/OFFSET($B$95,0,EC274),EC283+EC284)</f>
        <v>1531875</v>
      </c>
      <c r="ED285" s="205">
        <f t="shared" ref="ED285" ca="1" si="2733">IF($C$98="开",OFFSET($B$97,0,ED274)/OFFSET($B$95,0,ED274),ED283+ED284)</f>
        <v>1531875</v>
      </c>
      <c r="EE285" s="205">
        <f t="shared" ref="EE285" ca="1" si="2734">IF($C$98="开",OFFSET($B$97,0,EE274)/OFFSET($B$95,0,EE274),EE283+EE284)</f>
        <v>1531875</v>
      </c>
      <c r="EF285" s="205">
        <f t="shared" ref="EF285" ca="1" si="2735">IF($C$98="开",OFFSET($B$97,0,EF274)/OFFSET($B$95,0,EF274),EF283+EF284)</f>
        <v>1531875</v>
      </c>
      <c r="EG285" s="205">
        <f t="shared" ref="EG285" ca="1" si="2736">IF($C$98="开",OFFSET($B$97,0,EG274)/OFFSET($B$95,0,EG274),EG283+EG284)</f>
        <v>1531875</v>
      </c>
      <c r="EH285" s="205">
        <f t="shared" ref="EH285" ca="1" si="2737">IF($C$98="开",OFFSET($B$97,0,EH274)/OFFSET($B$95,0,EH274),EH283+EH284)</f>
        <v>1531875</v>
      </c>
      <c r="EI285" s="205">
        <f t="shared" ref="EI285" ca="1" si="2738">IF($C$98="开",OFFSET($B$97,0,EI274)/OFFSET($B$95,0,EI274),EI283+EI284)</f>
        <v>1531875</v>
      </c>
      <c r="EJ285" s="205">
        <f t="shared" ref="EJ285" ca="1" si="2739">IF($C$98="开",OFFSET($B$97,0,EJ274)/OFFSET($B$95,0,EJ274),EJ283+EJ284)</f>
        <v>1531875</v>
      </c>
      <c r="EK285" s="205">
        <f t="shared" ref="EK285" ca="1" si="2740">IF($C$98="开",OFFSET($B$97,0,EK274)/OFFSET($B$95,0,EK274),EK283+EK284)</f>
        <v>1531875</v>
      </c>
      <c r="EL285" s="205">
        <f t="shared" ref="EL285" ca="1" si="2741">IF($C$98="开",OFFSET($B$97,0,EL274)/OFFSET($B$95,0,EL274),EL283+EL284)</f>
        <v>1531875</v>
      </c>
      <c r="EM285" s="205">
        <f t="shared" ref="EM285" ca="1" si="2742">IF($C$98="开",OFFSET($B$97,0,EM274)/OFFSET($B$95,0,EM274),EM283+EM284)</f>
        <v>1531875</v>
      </c>
      <c r="EN285" s="205">
        <f t="shared" ref="EN285" ca="1" si="2743">IF($C$98="开",OFFSET($B$97,0,EN274)/OFFSET($B$95,0,EN274),EN283+EN284)</f>
        <v>1531875</v>
      </c>
      <c r="EO285" s="205">
        <f t="shared" ref="EO285" ca="1" si="2744">IF($C$98="开",OFFSET($B$97,0,EO274)/OFFSET($B$95,0,EO274),EO283+EO284)</f>
        <v>1531875</v>
      </c>
      <c r="EP285" s="205">
        <f t="shared" ref="EP285" ca="1" si="2745">IF($C$98="开",OFFSET($B$97,0,EP274)/OFFSET($B$95,0,EP274),EP283+EP284)</f>
        <v>1531875</v>
      </c>
      <c r="EQ285" s="205">
        <f t="shared" ref="EQ285" ca="1" si="2746">IF($C$98="开",OFFSET($B$97,0,EQ274)/OFFSET($B$95,0,EQ274),EQ283+EQ284)</f>
        <v>1531875</v>
      </c>
      <c r="ER285" s="205">
        <f t="shared" ref="ER285" ca="1" si="2747">IF($C$98="开",OFFSET($B$97,0,ER274)/OFFSET($B$95,0,ER274),ER283+ER284)</f>
        <v>1531875</v>
      </c>
      <c r="ES285" s="205">
        <f t="shared" ref="ES285" ca="1" si="2748">IF($C$98="开",OFFSET($B$97,0,ES274)/OFFSET($B$95,0,ES274),ES283+ES284)</f>
        <v>1531875</v>
      </c>
      <c r="ET285" s="205">
        <f t="shared" ref="ET285" ca="1" si="2749">IF($C$98="开",OFFSET($B$97,0,ET274)/OFFSET($B$95,0,ET274),ET283+ET284)</f>
        <v>1531875</v>
      </c>
      <c r="EU285" s="205">
        <f t="shared" ref="EU285" ca="1" si="2750">IF($C$98="开",OFFSET($B$97,0,EU274)/OFFSET($B$95,0,EU274),EU283+EU284)</f>
        <v>1531875</v>
      </c>
      <c r="EV285" s="205">
        <f t="shared" ref="EV285" ca="1" si="2751">IF($C$98="开",OFFSET($B$97,0,EV274)/OFFSET($B$95,0,EV274),EV283+EV284)</f>
        <v>1531875</v>
      </c>
      <c r="EW285" s="205">
        <f t="shared" ref="EW285" ca="1" si="2752">IF($C$98="开",OFFSET($B$97,0,EW274)/OFFSET($B$95,0,EW274),EW283+EW284)</f>
        <v>1531875</v>
      </c>
      <c r="EX285" s="205">
        <f t="shared" ref="EX285" ca="1" si="2753">IF($C$98="开",OFFSET($B$97,0,EX274)/OFFSET($B$95,0,EX274),EX283+EX284)</f>
        <v>1531875</v>
      </c>
      <c r="EY285" s="205">
        <f t="shared" ref="EY285" ca="1" si="2754">IF($C$98="开",OFFSET($B$97,0,EY274)/OFFSET($B$95,0,EY274),EY283+EY284)</f>
        <v>1531875</v>
      </c>
      <c r="EZ285" s="205">
        <f t="shared" ref="EZ285" ca="1" si="2755">IF($C$98="开",OFFSET($B$97,0,EZ274)/OFFSET($B$95,0,EZ274),EZ283+EZ284)</f>
        <v>1531875</v>
      </c>
      <c r="FA285" s="205">
        <f t="shared" ref="FA285" ca="1" si="2756">IF($C$98="开",OFFSET($B$97,0,FA274)/OFFSET($B$95,0,FA274),FA283+FA284)</f>
        <v>1531875</v>
      </c>
      <c r="FB285" s="205">
        <f t="shared" ref="FB285" ca="1" si="2757">IF($C$98="开",OFFSET($B$97,0,FB274)/OFFSET($B$95,0,FB274),FB283+FB284)</f>
        <v>1531875</v>
      </c>
      <c r="FC285" s="205">
        <f t="shared" ref="FC285" ca="1" si="2758">IF($C$98="开",OFFSET($B$97,0,FC274)/OFFSET($B$95,0,FC274),FC283+FC284)</f>
        <v>1531875</v>
      </c>
      <c r="FD285" s="205">
        <f t="shared" ref="FD285" ca="1" si="2759">IF($C$98="开",OFFSET($B$97,0,FD274)/OFFSET($B$95,0,FD274),FD283+FD284)</f>
        <v>1531875</v>
      </c>
      <c r="FE285" s="205">
        <f t="shared" ref="FE285" ca="1" si="2760">IF($C$98="开",OFFSET($B$97,0,FE274)/OFFSET($B$95,0,FE274),FE283+FE284)</f>
        <v>1531875</v>
      </c>
      <c r="FF285" s="205">
        <f t="shared" ref="FF285" ca="1" si="2761">IF($C$98="开",OFFSET($B$97,0,FF274)/OFFSET($B$95,0,FF274),FF283+FF284)</f>
        <v>1531875</v>
      </c>
      <c r="FG285" s="205">
        <f t="shared" ref="FG285" ca="1" si="2762">IF($C$98="开",OFFSET($B$97,0,FG274)/OFFSET($B$95,0,FG274),FG283+FG284)</f>
        <v>1531875</v>
      </c>
      <c r="FH285" s="205">
        <f t="shared" ref="FH285" ca="1" si="2763">IF($C$98="开",OFFSET($B$97,0,FH274)/OFFSET($B$95,0,FH274),FH283+FH284)</f>
        <v>1531875</v>
      </c>
      <c r="FI285" s="205">
        <f t="shared" ref="FI285" ca="1" si="2764">IF($C$98="开",OFFSET($B$97,0,FI274)/OFFSET($B$95,0,FI274),FI283+FI284)</f>
        <v>1531875</v>
      </c>
      <c r="FJ285" s="205">
        <f t="shared" ref="FJ285" ca="1" si="2765">IF($C$98="开",OFFSET($B$97,0,FJ274)/OFFSET($B$95,0,FJ274),FJ283+FJ284)</f>
        <v>1531875</v>
      </c>
      <c r="FK285" s="205">
        <f t="shared" ref="FK285" ca="1" si="2766">IF($C$98="开",OFFSET($B$97,0,FK274)/OFFSET($B$95,0,FK274),FK283+FK284)</f>
        <v>1531875</v>
      </c>
      <c r="FL285" s="205">
        <f t="shared" ref="FL285" ca="1" si="2767">IF($C$98="开",OFFSET($B$97,0,FL274)/OFFSET($B$95,0,FL274),FL283+FL284)</f>
        <v>1531875</v>
      </c>
      <c r="FM285" s="205">
        <f t="shared" ref="FM285" ca="1" si="2768">IF($C$98="开",OFFSET($B$97,0,FM274)/OFFSET($B$95,0,FM274),FM283+FM284)</f>
        <v>1531875</v>
      </c>
      <c r="FN285" s="205">
        <f t="shared" ref="FN285" ca="1" si="2769">IF($C$98="开",OFFSET($B$97,0,FN274)/OFFSET($B$95,0,FN274),FN283+FN284)</f>
        <v>1531875</v>
      </c>
      <c r="FO285" s="205">
        <f t="shared" ref="FO285" ca="1" si="2770">IF($C$98="开",OFFSET($B$97,0,FO274)/OFFSET($B$95,0,FO274),FO283+FO284)</f>
        <v>1531875</v>
      </c>
      <c r="FP285" s="205">
        <f t="shared" ref="FP285" ca="1" si="2771">IF($C$98="开",OFFSET($B$97,0,FP274)/OFFSET($B$95,0,FP274),FP283+FP284)</f>
        <v>1531875</v>
      </c>
      <c r="FQ285" s="205">
        <f t="shared" ref="FQ285" ca="1" si="2772">IF($C$98="开",OFFSET($B$97,0,FQ274)/OFFSET($B$95,0,FQ274),FQ283+FQ284)</f>
        <v>1531875</v>
      </c>
      <c r="FR285" s="205">
        <f t="shared" ref="FR285" ca="1" si="2773">IF($C$98="开",OFFSET($B$97,0,FR274)/OFFSET($B$95,0,FR274),FR283+FR284)</f>
        <v>1531875</v>
      </c>
      <c r="FS285" s="205">
        <f t="shared" ref="FS285" ca="1" si="2774">IF($C$98="开",OFFSET($B$97,0,FS274)/OFFSET($B$95,0,FS274),FS283+FS284)</f>
        <v>1531875</v>
      </c>
      <c r="FT285" s="205">
        <f t="shared" ref="FT285" ca="1" si="2775">IF($C$98="开",OFFSET($B$97,0,FT274)/OFFSET($B$95,0,FT274),FT283+FT284)</f>
        <v>1531875</v>
      </c>
      <c r="FU285" s="205">
        <f t="shared" ref="FU285" ca="1" si="2776">IF($C$98="开",OFFSET($B$97,0,FU274)/OFFSET($B$95,0,FU274),FU283+FU284)</f>
        <v>1531875</v>
      </c>
      <c r="FV285" s="205">
        <f t="shared" ref="FV285" ca="1" si="2777">IF($C$98="开",OFFSET($B$97,0,FV274)/OFFSET($B$95,0,FV274),FV283+FV284)</f>
        <v>1531875</v>
      </c>
      <c r="FW285" s="205">
        <f t="shared" ref="FW285" ca="1" si="2778">IF($C$98="开",OFFSET($B$97,0,FW274)/OFFSET($B$95,0,FW274),FW283+FW284)</f>
        <v>1531875</v>
      </c>
      <c r="FX285" s="205">
        <f t="shared" ref="FX285" ca="1" si="2779">IF($C$98="开",OFFSET($B$97,0,FX274)/OFFSET($B$95,0,FX274),FX283+FX284)</f>
        <v>1531875</v>
      </c>
      <c r="FY285" s="205">
        <f t="shared" ref="FY285" ca="1" si="2780">IF($C$98="开",OFFSET($B$97,0,FY274)/OFFSET($B$95,0,FY274),FY283+FY284)</f>
        <v>1531875</v>
      </c>
      <c r="FZ285" s="205">
        <f t="shared" ref="FZ285" ca="1" si="2781">IF($C$98="开",OFFSET($B$97,0,FZ274)/OFFSET($B$95,0,FZ274),FZ283+FZ284)</f>
        <v>1531875</v>
      </c>
      <c r="GA285" s="205">
        <f t="shared" ref="GA285" ca="1" si="2782">IF($C$98="开",OFFSET($B$97,0,GA274)/OFFSET($B$95,0,GA274),GA283+GA284)</f>
        <v>1531875</v>
      </c>
      <c r="GB285" s="205">
        <f t="shared" ref="GB285" ca="1" si="2783">IF($C$98="开",OFFSET($B$97,0,GB274)/OFFSET($B$95,0,GB274),GB283+GB284)</f>
        <v>1531875</v>
      </c>
      <c r="GC285" s="205">
        <f t="shared" ref="GC285" ca="1" si="2784">IF($C$98="开",OFFSET($B$97,0,GC274)/OFFSET($B$95,0,GC274),GC283+GC284)</f>
        <v>1531875</v>
      </c>
      <c r="GD285" s="205">
        <f t="shared" ref="GD285" ca="1" si="2785">IF($C$98="开",OFFSET($B$97,0,GD274)/OFFSET($B$95,0,GD274),GD283+GD284)</f>
        <v>1531875</v>
      </c>
      <c r="GE285" s="205">
        <f t="shared" ref="GE285" ca="1" si="2786">IF($C$98="开",OFFSET($B$97,0,GE274)/OFFSET($B$95,0,GE274),GE283+GE284)</f>
        <v>1531875</v>
      </c>
      <c r="GF285" s="205">
        <f t="shared" ref="GF285" ca="1" si="2787">IF($C$98="开",OFFSET($B$97,0,GF274)/OFFSET($B$95,0,GF274),GF283+GF284)</f>
        <v>1531875</v>
      </c>
      <c r="GG285" s="205">
        <f t="shared" ref="GG285" ca="1" si="2788">IF($C$98="开",OFFSET($B$97,0,GG274)/OFFSET($B$95,0,GG274),GG283+GG284)</f>
        <v>1531875</v>
      </c>
      <c r="GH285" s="205">
        <f t="shared" ref="GH285" ca="1" si="2789">IF($C$98="开",OFFSET($B$97,0,GH274)/OFFSET($B$95,0,GH274),GH283+GH284)</f>
        <v>1531875</v>
      </c>
      <c r="GI285" s="205">
        <f t="shared" ref="GI285" ca="1" si="2790">IF($C$98="开",OFFSET($B$97,0,GI274)/OFFSET($B$95,0,GI274),GI283+GI284)</f>
        <v>1531875</v>
      </c>
      <c r="GJ285" s="205">
        <f t="shared" ref="GJ285" ca="1" si="2791">IF($C$98="开",OFFSET($B$97,0,GJ274)/OFFSET($B$95,0,GJ274),GJ283+GJ284)</f>
        <v>1531875</v>
      </c>
      <c r="GK285" s="205">
        <f t="shared" ref="GK285" ca="1" si="2792">IF($C$98="开",OFFSET($B$97,0,GK274)/OFFSET($B$95,0,GK274),GK283+GK284)</f>
        <v>1531875</v>
      </c>
      <c r="GL285" s="205">
        <f t="shared" ref="GL285" ca="1" si="2793">IF($C$98="开",OFFSET($B$97,0,GL274)/OFFSET($B$95,0,GL274),GL283+GL284)</f>
        <v>1531875</v>
      </c>
      <c r="GM285" s="205">
        <f t="shared" ref="GM285" ca="1" si="2794">IF($C$98="开",OFFSET($B$97,0,GM274)/OFFSET($B$95,0,GM274),GM283+GM284)</f>
        <v>1531875</v>
      </c>
      <c r="GN285" s="205">
        <f t="shared" ref="GN285" ca="1" si="2795">IF($C$98="开",OFFSET($B$97,0,GN274)/OFFSET($B$95,0,GN274),GN283+GN284)</f>
        <v>1531875</v>
      </c>
      <c r="GO285" s="205">
        <f t="shared" ref="GO285" ca="1" si="2796">IF($C$98="开",OFFSET($B$97,0,GO274)/OFFSET($B$95,0,GO274),GO283+GO284)</f>
        <v>1531875</v>
      </c>
      <c r="GP285" s="205">
        <f t="shared" ref="GP285" ca="1" si="2797">IF($C$98="开",OFFSET($B$97,0,GP274)/OFFSET($B$95,0,GP274),GP283+GP284)</f>
        <v>1531875</v>
      </c>
      <c r="GQ285" s="205">
        <f t="shared" ref="GQ285" ca="1" si="2798">IF($C$98="开",OFFSET($B$97,0,GQ274)/OFFSET($B$95,0,GQ274),GQ283+GQ284)</f>
        <v>1531875</v>
      </c>
      <c r="GR285" s="205">
        <f t="shared" ref="GR285" ca="1" si="2799">IF($C$98="开",OFFSET($B$97,0,GR274)/OFFSET($B$95,0,GR274),GR283+GR284)</f>
        <v>1531875</v>
      </c>
      <c r="GS285" s="205">
        <f t="shared" ref="GS285" ca="1" si="2800">IF($C$98="开",OFFSET($B$97,0,GS274)/OFFSET($B$95,0,GS274),GS283+GS284)</f>
        <v>1531875</v>
      </c>
      <c r="GT285" s="205">
        <f t="shared" ref="GT285" ca="1" si="2801">IF($C$98="开",OFFSET($B$97,0,GT274)/OFFSET($B$95,0,GT274),GT283+GT284)</f>
        <v>1531875</v>
      </c>
      <c r="GU285" s="205">
        <f t="shared" ref="GU285" ca="1" si="2802">IF($C$98="开",OFFSET($B$97,0,GU274)/OFFSET($B$95,0,GU274),GU283+GU284)</f>
        <v>1531875</v>
      </c>
      <c r="GV285" s="205">
        <f t="shared" ref="GV285" ca="1" si="2803">IF($C$98="开",OFFSET($B$97,0,GV274)/OFFSET($B$95,0,GV274),GV283+GV284)</f>
        <v>1531875</v>
      </c>
      <c r="GW285" s="205">
        <f t="shared" ref="GW285" ca="1" si="2804">IF($C$98="开",OFFSET($B$97,0,GW274)/OFFSET($B$95,0,GW274),GW283+GW284)</f>
        <v>1531875</v>
      </c>
      <c r="GX285" s="205">
        <f t="shared" ref="GX285" ca="1" si="2805">IF($C$98="开",OFFSET($B$97,0,GX274)/OFFSET($B$95,0,GX274),GX283+GX284)</f>
        <v>1531875</v>
      </c>
      <c r="GY285" s="205">
        <f t="shared" ref="GY285" ca="1" si="2806">IF($C$98="开",OFFSET($B$97,0,GY274)/OFFSET($B$95,0,GY274),GY283+GY284)</f>
        <v>1531875</v>
      </c>
      <c r="GZ285" s="205">
        <f t="shared" ref="GZ285" ca="1" si="2807">IF($C$98="开",OFFSET($B$97,0,GZ274)/OFFSET($B$95,0,GZ274),GZ283+GZ284)</f>
        <v>1531875</v>
      </c>
      <c r="HA285" s="205">
        <f t="shared" ref="HA285" ca="1" si="2808">IF($C$98="开",OFFSET($B$97,0,HA274)/OFFSET($B$95,0,HA274),HA283+HA284)</f>
        <v>1531875</v>
      </c>
      <c r="HB285" s="205">
        <f t="shared" ref="HB285" ca="1" si="2809">IF($C$98="开",OFFSET($B$97,0,HB274)/OFFSET($B$95,0,HB274),HB283+HB284)</f>
        <v>1531875</v>
      </c>
      <c r="HC285" s="205">
        <f t="shared" ref="HC285" ca="1" si="2810">IF($C$98="开",OFFSET($B$97,0,HC274)/OFFSET($B$95,0,HC274),HC283+HC284)</f>
        <v>1531875</v>
      </c>
      <c r="HD285" s="205">
        <f t="shared" ref="HD285" ca="1" si="2811">IF($C$98="开",OFFSET($B$97,0,HD274)/OFFSET($B$95,0,HD274),HD283+HD284)</f>
        <v>1531875</v>
      </c>
      <c r="HE285" s="205">
        <f t="shared" ref="HE285" ca="1" si="2812">IF($C$98="开",OFFSET($B$97,0,HE274)/OFFSET($B$95,0,HE274),HE283+HE284)</f>
        <v>1531875</v>
      </c>
      <c r="HF285" s="205">
        <f t="shared" ref="HF285" ca="1" si="2813">IF($C$98="开",OFFSET($B$97,0,HF274)/OFFSET($B$95,0,HF274),HF283+HF284)</f>
        <v>1531875</v>
      </c>
      <c r="HG285" s="205">
        <f t="shared" ref="HG285" ca="1" si="2814">IF($C$98="开",OFFSET($B$97,0,HG274)/OFFSET($B$95,0,HG274),HG283+HG284)</f>
        <v>1531875</v>
      </c>
      <c r="HH285" s="205">
        <f t="shared" ref="HH285" ca="1" si="2815">IF($C$98="开",OFFSET($B$97,0,HH274)/OFFSET($B$95,0,HH274),HH283+HH284)</f>
        <v>1531875</v>
      </c>
      <c r="HI285" s="205">
        <f t="shared" ref="HI285" ca="1" si="2816">IF($C$98="开",OFFSET($B$97,0,HI274)/OFFSET($B$95,0,HI274),HI283+HI284)</f>
        <v>1531875</v>
      </c>
      <c r="HJ285" s="205">
        <f t="shared" ref="HJ285" ca="1" si="2817">IF($C$98="开",OFFSET($B$97,0,HJ274)/OFFSET($B$95,0,HJ274),HJ283+HJ284)</f>
        <v>1531875</v>
      </c>
      <c r="HK285" s="205">
        <f t="shared" ref="HK285" ca="1" si="2818">IF($C$98="开",OFFSET($B$97,0,HK274)/OFFSET($B$95,0,HK274),HK283+HK284)</f>
        <v>1531875</v>
      </c>
      <c r="HL285" s="205">
        <f t="shared" ref="HL285" ca="1" si="2819">IF($C$98="开",OFFSET($B$97,0,HL274)/OFFSET($B$95,0,HL274),HL283+HL284)</f>
        <v>1531875</v>
      </c>
      <c r="HM285" s="205">
        <f t="shared" ref="HM285" ca="1" si="2820">IF($C$98="开",OFFSET($B$97,0,HM274)/OFFSET($B$95,0,HM274),HM283+HM284)</f>
        <v>1531875</v>
      </c>
      <c r="HN285" s="205">
        <f t="shared" ref="HN285" ca="1" si="2821">IF($C$98="开",OFFSET($B$97,0,HN274)/OFFSET($B$95,0,HN274),HN283+HN284)</f>
        <v>1531875</v>
      </c>
      <c r="HO285" s="205">
        <f t="shared" ref="HO285" ca="1" si="2822">IF($C$98="开",OFFSET($B$97,0,HO274)/OFFSET($B$95,0,HO274),HO283+HO284)</f>
        <v>1531875</v>
      </c>
      <c r="HP285" s="205">
        <f t="shared" ref="HP285" ca="1" si="2823">IF($C$98="开",OFFSET($B$97,0,HP274)/OFFSET($B$95,0,HP274),HP283+HP284)</f>
        <v>1531875</v>
      </c>
      <c r="HQ285" s="205">
        <f t="shared" ref="HQ285" ca="1" si="2824">IF($C$98="开",OFFSET($B$97,0,HQ274)/OFFSET($B$95,0,HQ274),HQ283+HQ284)</f>
        <v>1531875</v>
      </c>
      <c r="HR285" s="205">
        <f t="shared" ref="HR285" ca="1" si="2825">IF($C$98="开",OFFSET($B$97,0,HR274)/OFFSET($B$95,0,HR274),HR283+HR284)</f>
        <v>1531875</v>
      </c>
      <c r="HS285" s="205">
        <f t="shared" ref="HS285" ca="1" si="2826">IF($C$98="开",OFFSET($B$97,0,HS274)/OFFSET($B$95,0,HS274),HS283+HS284)</f>
        <v>1531875</v>
      </c>
      <c r="HT285" s="205">
        <f t="shared" ref="HT285" ca="1" si="2827">IF($C$98="开",OFFSET($B$97,0,HT274)/OFFSET($B$95,0,HT274),HT283+HT284)</f>
        <v>1531875</v>
      </c>
      <c r="HU285" s="205">
        <f t="shared" ref="HU285" ca="1" si="2828">IF($C$98="开",OFFSET($B$97,0,HU274)/OFFSET($B$95,0,HU274),HU283+HU284)</f>
        <v>1531875</v>
      </c>
      <c r="HV285" s="205">
        <f t="shared" ref="HV285" ca="1" si="2829">IF($C$98="开",OFFSET($B$97,0,HV274)/OFFSET($B$95,0,HV274),HV283+HV284)</f>
        <v>1531875</v>
      </c>
      <c r="HW285" s="205">
        <f t="shared" ref="HW285" ca="1" si="2830">IF($C$98="开",OFFSET($B$97,0,HW274)/OFFSET($B$95,0,HW274),HW283+HW284)</f>
        <v>1531875</v>
      </c>
      <c r="HX285" s="205">
        <f t="shared" ref="HX285" ca="1" si="2831">IF($C$98="开",OFFSET($B$97,0,HX274)/OFFSET($B$95,0,HX274),HX283+HX284)</f>
        <v>1531875</v>
      </c>
      <c r="HY285" s="205">
        <f t="shared" ref="HY285" ca="1" si="2832">IF($C$98="开",OFFSET($B$97,0,HY274)/OFFSET($B$95,0,HY274),HY283+HY284)</f>
        <v>1531875</v>
      </c>
      <c r="HZ285" s="205">
        <f t="shared" ref="HZ285" ca="1" si="2833">IF($C$98="开",OFFSET($B$97,0,HZ274)/OFFSET($B$95,0,HZ274),HZ283+HZ284)</f>
        <v>1531875</v>
      </c>
      <c r="IA285" s="205">
        <f t="shared" ref="IA285" ca="1" si="2834">IF($C$98="开",OFFSET($B$97,0,IA274)/OFFSET($B$95,0,IA274),IA283+IA284)</f>
        <v>1531875</v>
      </c>
      <c r="IB285" s="205">
        <f t="shared" ref="IB285" ca="1" si="2835">IF($C$98="开",OFFSET($B$97,0,IB274)/OFFSET($B$95,0,IB274),IB283+IB284)</f>
        <v>1531875</v>
      </c>
      <c r="IC285" s="205">
        <f t="shared" ref="IC285" ca="1" si="2836">IF($C$98="开",OFFSET($B$97,0,IC274)/OFFSET($B$95,0,IC274),IC283+IC284)</f>
        <v>1531875</v>
      </c>
      <c r="ID285" s="205">
        <f t="shared" ref="ID285" ca="1" si="2837">IF($C$98="开",OFFSET($B$97,0,ID274)/OFFSET($B$95,0,ID274),ID283+ID284)</f>
        <v>1531875</v>
      </c>
      <c r="IE285" s="205">
        <f t="shared" ref="IE285" ca="1" si="2838">IF($C$98="开",OFFSET($B$97,0,IE274)/OFFSET($B$95,0,IE274),IE283+IE284)</f>
        <v>1531875</v>
      </c>
      <c r="IF285" s="205">
        <f t="shared" ref="IF285" ca="1" si="2839">IF($C$98="开",OFFSET($B$97,0,IF274)/OFFSET($B$95,0,IF274),IF283+IF284)</f>
        <v>1531875</v>
      </c>
      <c r="IG285" s="205">
        <f t="shared" ref="IG285" ca="1" si="2840">IF($C$98="开",OFFSET($B$97,0,IG274)/OFFSET($B$95,0,IG274),IG283+IG284)</f>
        <v>1531875</v>
      </c>
      <c r="IH285" s="205">
        <f t="shared" ref="IH285" ca="1" si="2841">IF($C$98="开",OFFSET($B$97,0,IH274)/OFFSET($B$95,0,IH274),IH283+IH284)</f>
        <v>1531875</v>
      </c>
      <c r="II285" s="205">
        <f t="shared" ref="II285" ca="1" si="2842">IF($C$98="开",OFFSET($B$97,0,II274)/OFFSET($B$95,0,II274),II283+II284)</f>
        <v>1531875</v>
      </c>
      <c r="IJ285" s="205">
        <f t="shared" ref="IJ285" ca="1" si="2843">IF($C$98="开",OFFSET($B$97,0,IJ274)/OFFSET($B$95,0,IJ274),IJ283+IJ284)</f>
        <v>1531875</v>
      </c>
      <c r="IK285" s="205">
        <f t="shared" ref="IK285" ca="1" si="2844">IF($C$98="开",OFFSET($B$97,0,IK274)/OFFSET($B$95,0,IK274),IK283+IK284)</f>
        <v>1531875</v>
      </c>
      <c r="IL285" s="205">
        <f t="shared" ref="IL285" ca="1" si="2845">IF($C$98="开",OFFSET($B$97,0,IL274)/OFFSET($B$95,0,IL274),IL283+IL284)</f>
        <v>1531875</v>
      </c>
      <c r="IM285" s="205">
        <f t="shared" ref="IM285" ca="1" si="2846">IF($C$98="开",OFFSET($B$97,0,IM274)/OFFSET($B$95,0,IM274),IM283+IM284)</f>
        <v>1531875</v>
      </c>
      <c r="IN285" s="205">
        <f t="shared" ref="IN285" ca="1" si="2847">IF($C$98="开",OFFSET($B$97,0,IN274)/OFFSET($B$95,0,IN274),IN283+IN284)</f>
        <v>1531875</v>
      </c>
      <c r="IO285" s="205">
        <f t="shared" ref="IO285" ca="1" si="2848">IF($C$98="开",OFFSET($B$97,0,IO274)/OFFSET($B$95,0,IO274),IO283+IO284)</f>
        <v>1531875</v>
      </c>
      <c r="IP285" s="205">
        <f t="shared" ref="IP285" ca="1" si="2849">IF($C$98="开",OFFSET($B$97,0,IP274)/OFFSET($B$95,0,IP274),IP283+IP284)</f>
        <v>1531875</v>
      </c>
      <c r="IQ285" s="205">
        <f t="shared" ref="IQ285" ca="1" si="2850">IF($C$98="开",OFFSET($B$97,0,IQ274)/OFFSET($B$95,0,IQ274),IQ283+IQ284)</f>
        <v>1531875</v>
      </c>
      <c r="IR285" s="205">
        <f t="shared" ref="IR285" ca="1" si="2851">IF($C$98="开",OFFSET($B$97,0,IR274)/OFFSET($B$95,0,IR274),IR283+IR284)</f>
        <v>1531875</v>
      </c>
      <c r="IS285" s="205">
        <f t="shared" ref="IS285" ca="1" si="2852">IF($C$98="开",OFFSET($B$97,0,IS274)/OFFSET($B$95,0,IS274),IS283+IS284)</f>
        <v>1531875</v>
      </c>
      <c r="IT285" s="205">
        <f t="shared" ref="IT285" ca="1" si="2853">IF($C$98="开",OFFSET($B$97,0,IT274)/OFFSET($B$95,0,IT274),IT283+IT284)</f>
        <v>1531875</v>
      </c>
      <c r="IU285" s="205">
        <f t="shared" ref="IU285" ca="1" si="2854">IF($C$98="开",OFFSET($B$97,0,IU274)/OFFSET($B$95,0,IU274),IU283+IU284)</f>
        <v>1531875</v>
      </c>
    </row>
    <row r="286" spans="2:255">
      <c r="B286" s="218" t="s">
        <v>229</v>
      </c>
      <c r="E286" s="205">
        <f ca="1">IF(DATEDIF(Initial_Time,E276,"M")&gt;12*Depreciation,0,'Capital Structure'!$D$43*(1-Salvage_Ratio)/Depreciation/12)</f>
        <v>27966.496983113186</v>
      </c>
      <c r="F286" s="205">
        <f ca="1">IF(DATEDIF(Initial_Time,F276,"M")&gt;12*Depreciation,0,'Capital Structure'!$D$43*(1-Salvage_Ratio)/Depreciation/12)</f>
        <v>27966.496983113186</v>
      </c>
      <c r="G286" s="205">
        <f ca="1">IF(DATEDIF(Initial_Time,G276,"M")&gt;12*Depreciation,0,'Capital Structure'!$D$43*(1-Salvage_Ratio)/Depreciation/12)</f>
        <v>27966.496983113186</v>
      </c>
      <c r="H286" s="205">
        <f ca="1">IF(DATEDIF(Initial_Time,H276,"M")&gt;12*Depreciation,0,'Capital Structure'!$D$43*(1-Salvage_Ratio)/Depreciation/12)</f>
        <v>27966.496983113186</v>
      </c>
      <c r="I286" s="205">
        <f ca="1">IF(DATEDIF(Initial_Time,I276,"M")&gt;12*Depreciation,0,'Capital Structure'!$D$43*(1-Salvage_Ratio)/Depreciation/12)</f>
        <v>27966.496983113186</v>
      </c>
      <c r="J286" s="205">
        <f ca="1">IF(DATEDIF(Initial_Time,J276,"M")&gt;12*Depreciation,0,'Capital Structure'!$D$43*(1-Salvage_Ratio)/Depreciation/12)</f>
        <v>27966.496983113186</v>
      </c>
      <c r="K286" s="205">
        <f ca="1">IF(DATEDIF(Initial_Time,K276,"M")&gt;12*Depreciation,0,'Capital Structure'!$D$43*(1-Salvage_Ratio)/Depreciation/12)</f>
        <v>27966.496983113186</v>
      </c>
      <c r="L286" s="205">
        <f ca="1">IF(DATEDIF(Initial_Time,L276,"M")&gt;12*Depreciation,0,'Capital Structure'!$D$43*(1-Salvage_Ratio)/Depreciation/12)</f>
        <v>27966.496983113186</v>
      </c>
      <c r="M286" s="205">
        <f ca="1">IF(DATEDIF(Initial_Time,M276,"M")&gt;12*Depreciation,0,'Capital Structure'!$D$43*(1-Salvage_Ratio)/Depreciation/12)</f>
        <v>27966.496983113186</v>
      </c>
      <c r="N286" s="205">
        <f ca="1">IF(DATEDIF(Initial_Time,N276,"M")&gt;12*Depreciation,0,'Capital Structure'!$D$43*(1-Salvage_Ratio)/Depreciation/12)</f>
        <v>27966.496983113186</v>
      </c>
      <c r="O286" s="205">
        <f ca="1">IF(DATEDIF(Initial_Time,O276,"M")&gt;12*Depreciation,0,'Capital Structure'!$D$43*(1-Salvage_Ratio)/Depreciation/12)</f>
        <v>27966.496983113186</v>
      </c>
      <c r="P286" s="205">
        <f ca="1">IF(DATEDIF(Initial_Time,P276,"M")&gt;12*Depreciation,0,'Capital Structure'!$D$43*(1-Salvage_Ratio)/Depreciation/12)</f>
        <v>27966.496983113186</v>
      </c>
      <c r="Q286" s="205">
        <f ca="1">IF(DATEDIF(Initial_Time,Q276,"M")&gt;12*Depreciation,0,'Capital Structure'!$D$43*(1-Salvage_Ratio)/Depreciation/12)</f>
        <v>27966.496983113186</v>
      </c>
      <c r="R286" s="205">
        <f ca="1">IF(DATEDIF(Initial_Time,R276,"M")&gt;12*Depreciation,0,'Capital Structure'!$D$43*(1-Salvage_Ratio)/Depreciation/12)</f>
        <v>27966.496983113186</v>
      </c>
      <c r="S286" s="205">
        <f ca="1">IF(DATEDIF(Initial_Time,S276,"M")&gt;12*Depreciation,0,'Capital Structure'!$D$43*(1-Salvage_Ratio)/Depreciation/12)</f>
        <v>27966.496983113186</v>
      </c>
      <c r="T286" s="205">
        <f ca="1">IF(DATEDIF(Initial_Time,T276,"M")&gt;12*Depreciation,0,'Capital Structure'!$D$43*(1-Salvage_Ratio)/Depreciation/12)</f>
        <v>27966.496983113186</v>
      </c>
      <c r="U286" s="205">
        <f ca="1">IF(DATEDIF(Initial_Time,U276,"M")&gt;12*Depreciation,0,'Capital Structure'!$D$43*(1-Salvage_Ratio)/Depreciation/12)</f>
        <v>27966.496983113186</v>
      </c>
      <c r="V286" s="205">
        <f ca="1">IF(DATEDIF(Initial_Time,V276,"M")&gt;12*Depreciation,0,'Capital Structure'!$D$43*(1-Salvage_Ratio)/Depreciation/12)</f>
        <v>27966.496983113186</v>
      </c>
      <c r="W286" s="205">
        <f ca="1">IF(DATEDIF(Initial_Time,W276,"M")&gt;12*Depreciation,0,'Capital Structure'!$D$43*(1-Salvage_Ratio)/Depreciation/12)</f>
        <v>27966.496983113186</v>
      </c>
      <c r="X286" s="205">
        <f ca="1">IF(DATEDIF(Initial_Time,X276,"M")&gt;12*Depreciation,0,'Capital Structure'!$D$43*(1-Salvage_Ratio)/Depreciation/12)</f>
        <v>27966.496983113186</v>
      </c>
      <c r="Y286" s="205">
        <f ca="1">IF(DATEDIF(Initial_Time,Y276,"M")&gt;12*Depreciation,0,'Capital Structure'!$D$43*(1-Salvage_Ratio)/Depreciation/12)</f>
        <v>27966.496983113186</v>
      </c>
      <c r="Z286" s="205">
        <f ca="1">IF(DATEDIF(Initial_Time,Z276,"M")&gt;12*Depreciation,0,'Capital Structure'!$D$43*(1-Salvage_Ratio)/Depreciation/12)</f>
        <v>27966.496983113186</v>
      </c>
      <c r="AA286" s="205">
        <f ca="1">IF(DATEDIF(Initial_Time,AA276,"M")&gt;12*Depreciation,0,'Capital Structure'!$D$43*(1-Salvage_Ratio)/Depreciation/12)</f>
        <v>27966.496983113186</v>
      </c>
      <c r="AB286" s="205">
        <f ca="1">IF(DATEDIF(Initial_Time,AB276,"M")&gt;12*Depreciation,0,'Capital Structure'!$D$43*(1-Salvage_Ratio)/Depreciation/12)</f>
        <v>27966.496983113186</v>
      </c>
      <c r="AC286" s="205">
        <f ca="1">IF(DATEDIF(Initial_Time,AC276,"M")&gt;12*Depreciation,0,'Capital Structure'!$D$43*(1-Salvage_Ratio)/Depreciation/12)</f>
        <v>27966.496983113186</v>
      </c>
      <c r="AD286" s="205">
        <f ca="1">IF(DATEDIF(Initial_Time,AD276,"M")&gt;12*Depreciation,0,'Capital Structure'!$D$43*(1-Salvage_Ratio)/Depreciation/12)</f>
        <v>27966.496983113186</v>
      </c>
      <c r="AE286" s="205">
        <f ca="1">IF(DATEDIF(Initial_Time,AE276,"M")&gt;12*Depreciation,0,'Capital Structure'!$D$43*(1-Salvage_Ratio)/Depreciation/12)</f>
        <v>27966.496983113186</v>
      </c>
      <c r="AF286" s="205">
        <f ca="1">IF(DATEDIF(Initial_Time,AF276,"M")&gt;12*Depreciation,0,'Capital Structure'!$D$43*(1-Salvage_Ratio)/Depreciation/12)</f>
        <v>27966.496983113186</v>
      </c>
      <c r="AG286" s="205">
        <f ca="1">IF(DATEDIF(Initial_Time,AG276,"M")&gt;12*Depreciation,0,'Capital Structure'!$D$43*(1-Salvage_Ratio)/Depreciation/12)</f>
        <v>27966.496983113186</v>
      </c>
      <c r="AH286" s="205">
        <f ca="1">IF(DATEDIF(Initial_Time,AH276,"M")&gt;12*Depreciation,0,'Capital Structure'!$D$43*(1-Salvage_Ratio)/Depreciation/12)</f>
        <v>27966.496983113186</v>
      </c>
      <c r="AI286" s="205">
        <f ca="1">IF(DATEDIF(Initial_Time,AI276,"M")&gt;12*Depreciation,0,'Capital Structure'!$D$43*(1-Salvage_Ratio)/Depreciation/12)</f>
        <v>27966.496983113186</v>
      </c>
      <c r="AJ286" s="205">
        <f ca="1">IF(DATEDIF(Initial_Time,AJ276,"M")&gt;12*Depreciation,0,'Capital Structure'!$D$43*(1-Salvage_Ratio)/Depreciation/12)</f>
        <v>27966.496983113186</v>
      </c>
      <c r="AK286" s="205">
        <f ca="1">IF(DATEDIF(Initial_Time,AK276,"M")&gt;12*Depreciation,0,'Capital Structure'!$D$43*(1-Salvage_Ratio)/Depreciation/12)</f>
        <v>27966.496983113186</v>
      </c>
      <c r="AL286" s="205">
        <f ca="1">IF(DATEDIF(Initial_Time,AL276,"M")&gt;12*Depreciation,0,'Capital Structure'!$D$43*(1-Salvage_Ratio)/Depreciation/12)</f>
        <v>27966.496983113186</v>
      </c>
      <c r="AM286" s="205">
        <f ca="1">IF(DATEDIF(Initial_Time,AM276,"M")&gt;12*Depreciation,0,'Capital Structure'!$D$43*(1-Salvage_Ratio)/Depreciation/12)</f>
        <v>27966.496983113186</v>
      </c>
      <c r="AN286" s="205">
        <f ca="1">IF(DATEDIF(Initial_Time,AN276,"M")&gt;12*Depreciation,0,'Capital Structure'!$D$43*(1-Salvage_Ratio)/Depreciation/12)</f>
        <v>27966.496983113186</v>
      </c>
      <c r="AO286" s="205">
        <f ca="1">IF(DATEDIF(Initial_Time,AO276,"M")&gt;12*Depreciation,0,'Capital Structure'!$D$43*(1-Salvage_Ratio)/Depreciation/12)</f>
        <v>27966.496983113186</v>
      </c>
      <c r="AP286" s="205">
        <f ca="1">IF(DATEDIF(Initial_Time,AP276,"M")&gt;12*Depreciation,0,'Capital Structure'!$D$43*(1-Salvage_Ratio)/Depreciation/12)</f>
        <v>27966.496983113186</v>
      </c>
      <c r="AQ286" s="205">
        <f ca="1">IF(DATEDIF(Initial_Time,AQ276,"M")&gt;12*Depreciation,0,'Capital Structure'!$D$43*(1-Salvage_Ratio)/Depreciation/12)</f>
        <v>27966.496983113186</v>
      </c>
      <c r="AR286" s="205">
        <f ca="1">IF(DATEDIF(Initial_Time,AR276,"M")&gt;12*Depreciation,0,'Capital Structure'!$D$43*(1-Salvage_Ratio)/Depreciation/12)</f>
        <v>27966.496983113186</v>
      </c>
      <c r="AS286" s="205">
        <f ca="1">IF(DATEDIF(Initial_Time,AS276,"M")&gt;12*Depreciation,0,'Capital Structure'!$D$43*(1-Salvage_Ratio)/Depreciation/12)</f>
        <v>27966.496983113186</v>
      </c>
      <c r="AT286" s="205">
        <f ca="1">IF(DATEDIF(Initial_Time,AT276,"M")&gt;12*Depreciation,0,'Capital Structure'!$D$43*(1-Salvage_Ratio)/Depreciation/12)</f>
        <v>27966.496983113186</v>
      </c>
      <c r="AU286" s="205">
        <f ca="1">IF(DATEDIF(Initial_Time,AU276,"M")&gt;12*Depreciation,0,'Capital Structure'!$D$43*(1-Salvage_Ratio)/Depreciation/12)</f>
        <v>27966.496983113186</v>
      </c>
      <c r="AV286" s="205">
        <f ca="1">IF(DATEDIF(Initial_Time,AV276,"M")&gt;12*Depreciation,0,'Capital Structure'!$D$43*(1-Salvage_Ratio)/Depreciation/12)</f>
        <v>27966.496983113186</v>
      </c>
      <c r="AW286" s="205">
        <f ca="1">IF(DATEDIF(Initial_Time,AW276,"M")&gt;12*Depreciation,0,'Capital Structure'!$D$43*(1-Salvage_Ratio)/Depreciation/12)</f>
        <v>27966.496983113186</v>
      </c>
      <c r="AX286" s="205">
        <f ca="1">IF(DATEDIF(Initial_Time,AX276,"M")&gt;12*Depreciation,0,'Capital Structure'!$D$43*(1-Salvage_Ratio)/Depreciation/12)</f>
        <v>27966.496983113186</v>
      </c>
      <c r="AY286" s="205">
        <f ca="1">IF(DATEDIF(Initial_Time,AY276,"M")&gt;12*Depreciation,0,'Capital Structure'!$D$43*(1-Salvage_Ratio)/Depreciation/12)</f>
        <v>27966.496983113186</v>
      </c>
      <c r="AZ286" s="205">
        <f ca="1">IF(DATEDIF(Initial_Time,AZ276,"M")&gt;12*Depreciation,0,'Capital Structure'!$D$43*(1-Salvage_Ratio)/Depreciation/12)</f>
        <v>27966.496983113186</v>
      </c>
      <c r="BA286" s="205">
        <f ca="1">IF(DATEDIF(Initial_Time,BA276,"M")&gt;12*Depreciation,0,'Capital Structure'!$D$43*(1-Salvage_Ratio)/Depreciation/12)</f>
        <v>27966.496983113186</v>
      </c>
      <c r="BB286" s="205">
        <f ca="1">IF(DATEDIF(Initial_Time,BB276,"M")&gt;12*Depreciation,0,'Capital Structure'!$D$43*(1-Salvage_Ratio)/Depreciation/12)</f>
        <v>27966.496983113186</v>
      </c>
      <c r="BC286" s="205">
        <f ca="1">IF(DATEDIF(Initial_Time,BC276,"M")&gt;12*Depreciation,0,'Capital Structure'!$D$43*(1-Salvage_Ratio)/Depreciation/12)</f>
        <v>27966.496983113186</v>
      </c>
      <c r="BD286" s="205">
        <f ca="1">IF(DATEDIF(Initial_Time,BD276,"M")&gt;12*Depreciation,0,'Capital Structure'!$D$43*(1-Salvage_Ratio)/Depreciation/12)</f>
        <v>27966.496983113186</v>
      </c>
      <c r="BE286" s="205">
        <f ca="1">IF(DATEDIF(Initial_Time,BE276,"M")&gt;12*Depreciation,0,'Capital Structure'!$D$43*(1-Salvage_Ratio)/Depreciation/12)</f>
        <v>27966.496983113186</v>
      </c>
      <c r="BF286" s="205">
        <f ca="1">IF(DATEDIF(Initial_Time,BF276,"M")&gt;12*Depreciation,0,'Capital Structure'!$D$43*(1-Salvage_Ratio)/Depreciation/12)</f>
        <v>27966.496983113186</v>
      </c>
      <c r="BG286" s="205">
        <f ca="1">IF(DATEDIF(Initial_Time,BG276,"M")&gt;12*Depreciation,0,'Capital Structure'!$D$43*(1-Salvage_Ratio)/Depreciation/12)</f>
        <v>27966.496983113186</v>
      </c>
      <c r="BH286" s="205">
        <f ca="1">IF(DATEDIF(Initial_Time,BH276,"M")&gt;12*Depreciation,0,'Capital Structure'!$D$43*(1-Salvage_Ratio)/Depreciation/12)</f>
        <v>27966.496983113186</v>
      </c>
      <c r="BI286" s="205">
        <f ca="1">IF(DATEDIF(Initial_Time,BI276,"M")&gt;12*Depreciation,0,'Capital Structure'!$D$43*(1-Salvage_Ratio)/Depreciation/12)</f>
        <v>27966.496983113186</v>
      </c>
      <c r="BJ286" s="205">
        <f ca="1">IF(DATEDIF(Initial_Time,BJ276,"M")&gt;12*Depreciation,0,'Capital Structure'!$D$43*(1-Salvage_Ratio)/Depreciation/12)</f>
        <v>27966.496983113186</v>
      </c>
      <c r="BK286" s="205">
        <f ca="1">IF(DATEDIF(Initial_Time,BK276,"M")&gt;12*Depreciation,0,'Capital Structure'!$D$43*(1-Salvage_Ratio)/Depreciation/12)</f>
        <v>27966.496983113186</v>
      </c>
      <c r="BL286" s="205">
        <f ca="1">IF(DATEDIF(Initial_Time,BL276,"M")&gt;12*Depreciation,0,'Capital Structure'!$D$43*(1-Salvage_Ratio)/Depreciation/12)</f>
        <v>27966.496983113186</v>
      </c>
      <c r="BM286" s="205">
        <f ca="1">IF(DATEDIF(Initial_Time,BM276,"M")&gt;12*Depreciation,0,'Capital Structure'!$D$43*(1-Salvage_Ratio)/Depreciation/12)</f>
        <v>27966.496983113186</v>
      </c>
      <c r="BN286" s="205">
        <f ca="1">IF(DATEDIF(Initial_Time,BN276,"M")&gt;12*Depreciation,0,'Capital Structure'!$D$43*(1-Salvage_Ratio)/Depreciation/12)</f>
        <v>27966.496983113186</v>
      </c>
      <c r="BO286" s="205">
        <f ca="1">IF(DATEDIF(Initial_Time,BO276,"M")&gt;12*Depreciation,0,'Capital Structure'!$D$43*(1-Salvage_Ratio)/Depreciation/12)</f>
        <v>27966.496983113186</v>
      </c>
      <c r="BP286" s="205">
        <f ca="1">IF(DATEDIF(Initial_Time,BP276,"M")&gt;12*Depreciation,0,'Capital Structure'!$D$43*(1-Salvage_Ratio)/Depreciation/12)</f>
        <v>27966.496983113186</v>
      </c>
      <c r="BQ286" s="205">
        <f ca="1">IF(DATEDIF(Initial_Time,BQ276,"M")&gt;12*Depreciation,0,'Capital Structure'!$D$43*(1-Salvage_Ratio)/Depreciation/12)</f>
        <v>27966.496983113186</v>
      </c>
      <c r="BR286" s="205">
        <f ca="1">IF(DATEDIF(Initial_Time,BR276,"M")&gt;12*Depreciation,0,'Capital Structure'!$D$43*(1-Salvage_Ratio)/Depreciation/12)</f>
        <v>27966.496983113186</v>
      </c>
      <c r="BS286" s="205">
        <f ca="1">IF(DATEDIF(Initial_Time,BS276,"M")&gt;12*Depreciation,0,'Capital Structure'!$D$43*(1-Salvage_Ratio)/Depreciation/12)</f>
        <v>27966.496983113186</v>
      </c>
      <c r="BT286" s="205">
        <f ca="1">IF(DATEDIF(Initial_Time,BT276,"M")&gt;12*Depreciation,0,'Capital Structure'!$D$43*(1-Salvage_Ratio)/Depreciation/12)</f>
        <v>27966.496983113186</v>
      </c>
      <c r="BU286" s="205">
        <f ca="1">IF(DATEDIF(Initial_Time,BU276,"M")&gt;12*Depreciation,0,'Capital Structure'!$D$43*(1-Salvage_Ratio)/Depreciation/12)</f>
        <v>27966.496983113186</v>
      </c>
      <c r="BV286" s="205">
        <f ca="1">IF(DATEDIF(Initial_Time,BV276,"M")&gt;12*Depreciation,0,'Capital Structure'!$D$43*(1-Salvage_Ratio)/Depreciation/12)</f>
        <v>27966.496983113186</v>
      </c>
      <c r="BW286" s="205">
        <f ca="1">IF(DATEDIF(Initial_Time,BW276,"M")&gt;12*Depreciation,0,'Capital Structure'!$D$43*(1-Salvage_Ratio)/Depreciation/12)</f>
        <v>27966.496983113186</v>
      </c>
      <c r="BX286" s="205">
        <f ca="1">IF(DATEDIF(Initial_Time,BX276,"M")&gt;12*Depreciation,0,'Capital Structure'!$D$43*(1-Salvage_Ratio)/Depreciation/12)</f>
        <v>27966.496983113186</v>
      </c>
      <c r="BY286" s="205">
        <f ca="1">IF(DATEDIF(Initial_Time,BY276,"M")&gt;12*Depreciation,0,'Capital Structure'!$D$43*(1-Salvage_Ratio)/Depreciation/12)</f>
        <v>27966.496983113186</v>
      </c>
      <c r="BZ286" s="205">
        <f ca="1">IF(DATEDIF(Initial_Time,BZ276,"M")&gt;12*Depreciation,0,'Capital Structure'!$D$43*(1-Salvage_Ratio)/Depreciation/12)</f>
        <v>27966.496983113186</v>
      </c>
      <c r="CA286" s="205">
        <f ca="1">IF(DATEDIF(Initial_Time,CA276,"M")&gt;12*Depreciation,0,'Capital Structure'!$D$43*(1-Salvage_Ratio)/Depreciation/12)</f>
        <v>27966.496983113186</v>
      </c>
      <c r="CB286" s="205">
        <f ca="1">IF(DATEDIF(Initial_Time,CB276,"M")&gt;12*Depreciation,0,'Capital Structure'!$D$43*(1-Salvage_Ratio)/Depreciation/12)</f>
        <v>27966.496983113186</v>
      </c>
      <c r="CC286" s="205">
        <f ca="1">IF(DATEDIF(Initial_Time,CC276,"M")&gt;12*Depreciation,0,'Capital Structure'!$D$43*(1-Salvage_Ratio)/Depreciation/12)</f>
        <v>27966.496983113186</v>
      </c>
      <c r="CD286" s="205">
        <f ca="1">IF(DATEDIF(Initial_Time,CD276,"M")&gt;12*Depreciation,0,'Capital Structure'!$D$43*(1-Salvage_Ratio)/Depreciation/12)</f>
        <v>27966.496983113186</v>
      </c>
      <c r="CE286" s="205">
        <f ca="1">IF(DATEDIF(Initial_Time,CE276,"M")&gt;12*Depreciation,0,'Capital Structure'!$D$43*(1-Salvage_Ratio)/Depreciation/12)</f>
        <v>27966.496983113186</v>
      </c>
      <c r="CF286" s="205">
        <f ca="1">IF(DATEDIF(Initial_Time,CF276,"M")&gt;12*Depreciation,0,'Capital Structure'!$D$43*(1-Salvage_Ratio)/Depreciation/12)</f>
        <v>27966.496983113186</v>
      </c>
      <c r="CG286" s="205">
        <f ca="1">IF(DATEDIF(Initial_Time,CG276,"M")&gt;12*Depreciation,0,'Capital Structure'!$D$43*(1-Salvage_Ratio)/Depreciation/12)</f>
        <v>27966.496983113186</v>
      </c>
      <c r="CH286" s="205">
        <f ca="1">IF(DATEDIF(Initial_Time,CH276,"M")&gt;12*Depreciation,0,'Capital Structure'!$D$43*(1-Salvage_Ratio)/Depreciation/12)</f>
        <v>27966.496983113186</v>
      </c>
      <c r="CI286" s="205">
        <f ca="1">IF(DATEDIF(Initial_Time,CI276,"M")&gt;12*Depreciation,0,'Capital Structure'!$D$43*(1-Salvage_Ratio)/Depreciation/12)</f>
        <v>27966.496983113186</v>
      </c>
      <c r="CJ286" s="205">
        <f ca="1">IF(DATEDIF(Initial_Time,CJ276,"M")&gt;12*Depreciation,0,'Capital Structure'!$D$43*(1-Salvage_Ratio)/Depreciation/12)</f>
        <v>27966.496983113186</v>
      </c>
      <c r="CK286" s="205">
        <f ca="1">IF(DATEDIF(Initial_Time,CK276,"M")&gt;12*Depreciation,0,'Capital Structure'!$D$43*(1-Salvage_Ratio)/Depreciation/12)</f>
        <v>27966.496983113186</v>
      </c>
      <c r="CL286" s="205">
        <f ca="1">IF(DATEDIF(Initial_Time,CL276,"M")&gt;12*Depreciation,0,'Capital Structure'!$D$43*(1-Salvage_Ratio)/Depreciation/12)</f>
        <v>27966.496983113186</v>
      </c>
      <c r="CM286" s="205">
        <f ca="1">IF(DATEDIF(Initial_Time,CM276,"M")&gt;12*Depreciation,0,'Capital Structure'!$D$43*(1-Salvage_Ratio)/Depreciation/12)</f>
        <v>27966.496983113186</v>
      </c>
      <c r="CN286" s="205">
        <f ca="1">IF(DATEDIF(Initial_Time,CN276,"M")&gt;12*Depreciation,0,'Capital Structure'!$D$43*(1-Salvage_Ratio)/Depreciation/12)</f>
        <v>27966.496983113186</v>
      </c>
      <c r="CO286" s="205">
        <f ca="1">IF(DATEDIF(Initial_Time,CO276,"M")&gt;12*Depreciation,0,'Capital Structure'!$D$43*(1-Salvage_Ratio)/Depreciation/12)</f>
        <v>27966.496983113186</v>
      </c>
      <c r="CP286" s="205">
        <f ca="1">IF(DATEDIF(Initial_Time,CP276,"M")&gt;12*Depreciation,0,'Capital Structure'!$D$43*(1-Salvage_Ratio)/Depreciation/12)</f>
        <v>27966.496983113186</v>
      </c>
      <c r="CQ286" s="205">
        <f ca="1">IF(DATEDIF(Initial_Time,CQ276,"M")&gt;12*Depreciation,0,'Capital Structure'!$D$43*(1-Salvage_Ratio)/Depreciation/12)</f>
        <v>27966.496983113186</v>
      </c>
      <c r="CR286" s="205">
        <f ca="1">IF(DATEDIF(Initial_Time,CR276,"M")&gt;12*Depreciation,0,'Capital Structure'!$D$43*(1-Salvage_Ratio)/Depreciation/12)</f>
        <v>27966.496983113186</v>
      </c>
      <c r="CS286" s="205">
        <f ca="1">IF(DATEDIF(Initial_Time,CS276,"M")&gt;12*Depreciation,0,'Capital Structure'!$D$43*(1-Salvage_Ratio)/Depreciation/12)</f>
        <v>27966.496983113186</v>
      </c>
      <c r="CT286" s="205">
        <f ca="1">IF(DATEDIF(Initial_Time,CT276,"M")&gt;12*Depreciation,0,'Capital Structure'!$D$43*(1-Salvage_Ratio)/Depreciation/12)</f>
        <v>27966.496983113186</v>
      </c>
      <c r="CU286" s="205">
        <f ca="1">IF(DATEDIF(Initial_Time,CU276,"M")&gt;12*Depreciation,0,'Capital Structure'!$D$43*(1-Salvage_Ratio)/Depreciation/12)</f>
        <v>27966.496983113186</v>
      </c>
      <c r="CV286" s="205">
        <f ca="1">IF(DATEDIF(Initial_Time,CV276,"M")&gt;12*Depreciation,0,'Capital Structure'!$D$43*(1-Salvage_Ratio)/Depreciation/12)</f>
        <v>27966.496983113186</v>
      </c>
      <c r="CW286" s="205">
        <f ca="1">IF(DATEDIF(Initial_Time,CW276,"M")&gt;12*Depreciation,0,'Capital Structure'!$D$43*(1-Salvage_Ratio)/Depreciation/12)</f>
        <v>27966.496983113186</v>
      </c>
      <c r="CX286" s="205">
        <f ca="1">IF(DATEDIF(Initial_Time,CX276,"M")&gt;12*Depreciation,0,'Capital Structure'!$D$43*(1-Salvage_Ratio)/Depreciation/12)</f>
        <v>27966.496983113186</v>
      </c>
      <c r="CY286" s="205">
        <f ca="1">IF(DATEDIF(Initial_Time,CY276,"M")&gt;12*Depreciation,0,'Capital Structure'!$D$43*(1-Salvage_Ratio)/Depreciation/12)</f>
        <v>27966.496983113186</v>
      </c>
      <c r="CZ286" s="205">
        <f ca="1">IF(DATEDIF(Initial_Time,CZ276,"M")&gt;12*Depreciation,0,'Capital Structure'!$D$43*(1-Salvage_Ratio)/Depreciation/12)</f>
        <v>27966.496983113186</v>
      </c>
      <c r="DA286" s="205">
        <f ca="1">IF(DATEDIF(Initial_Time,DA276,"M")&gt;12*Depreciation,0,'Capital Structure'!$D$43*(1-Salvage_Ratio)/Depreciation/12)</f>
        <v>27966.496983113186</v>
      </c>
      <c r="DB286" s="205">
        <f ca="1">IF(DATEDIF(Initial_Time,DB276,"M")&gt;12*Depreciation,0,'Capital Structure'!$D$43*(1-Salvage_Ratio)/Depreciation/12)</f>
        <v>27966.496983113186</v>
      </c>
      <c r="DC286" s="205">
        <f ca="1">IF(DATEDIF(Initial_Time,DC276,"M")&gt;12*Depreciation,0,'Capital Structure'!$D$43*(1-Salvage_Ratio)/Depreciation/12)</f>
        <v>27966.496983113186</v>
      </c>
      <c r="DD286" s="205">
        <f ca="1">IF(DATEDIF(Initial_Time,DD276,"M")&gt;12*Depreciation,0,'Capital Structure'!$D$43*(1-Salvage_Ratio)/Depreciation/12)</f>
        <v>27966.496983113186</v>
      </c>
      <c r="DE286" s="205">
        <f ca="1">IF(DATEDIF(Initial_Time,DE276,"M")&gt;12*Depreciation,0,'Capital Structure'!$D$43*(1-Salvage_Ratio)/Depreciation/12)</f>
        <v>27966.496983113186</v>
      </c>
      <c r="DF286" s="205">
        <f ca="1">IF(DATEDIF(Initial_Time,DF276,"M")&gt;12*Depreciation,0,'Capital Structure'!$D$43*(1-Salvage_Ratio)/Depreciation/12)</f>
        <v>27966.496983113186</v>
      </c>
      <c r="DG286" s="205">
        <f ca="1">IF(DATEDIF(Initial_Time,DG276,"M")&gt;12*Depreciation,0,'Capital Structure'!$D$43*(1-Salvage_Ratio)/Depreciation/12)</f>
        <v>27966.496983113186</v>
      </c>
      <c r="DH286" s="205">
        <f ca="1">IF(DATEDIF(Initial_Time,DH276,"M")&gt;12*Depreciation,0,'Capital Structure'!$D$43*(1-Salvage_Ratio)/Depreciation/12)</f>
        <v>27966.496983113186</v>
      </c>
      <c r="DI286" s="205">
        <f ca="1">IF(DATEDIF(Initial_Time,DI276,"M")&gt;12*Depreciation,0,'Capital Structure'!$D$43*(1-Salvage_Ratio)/Depreciation/12)</f>
        <v>27966.496983113186</v>
      </c>
      <c r="DJ286" s="205">
        <f ca="1">IF(DATEDIF(Initial_Time,DJ276,"M")&gt;12*Depreciation,0,'Capital Structure'!$D$43*(1-Salvage_Ratio)/Depreciation/12)</f>
        <v>27966.496983113186</v>
      </c>
      <c r="DK286" s="205">
        <f ca="1">IF(DATEDIF(Initial_Time,DK276,"M")&gt;12*Depreciation,0,'Capital Structure'!$D$43*(1-Salvage_Ratio)/Depreciation/12)</f>
        <v>27966.496983113186</v>
      </c>
      <c r="DL286" s="205">
        <f ca="1">IF(DATEDIF(Initial_Time,DL276,"M")&gt;12*Depreciation,0,'Capital Structure'!$D$43*(1-Salvage_Ratio)/Depreciation/12)</f>
        <v>27966.496983113186</v>
      </c>
      <c r="DM286" s="205">
        <f ca="1">IF(DATEDIF(Initial_Time,DM276,"M")&gt;12*Depreciation,0,'Capital Structure'!$D$43*(1-Salvage_Ratio)/Depreciation/12)</f>
        <v>27966.496983113186</v>
      </c>
      <c r="DN286" s="205">
        <f ca="1">IF(DATEDIF(Initial_Time,DN276,"M")&gt;12*Depreciation,0,'Capital Structure'!$D$43*(1-Salvage_Ratio)/Depreciation/12)</f>
        <v>27966.496983113186</v>
      </c>
      <c r="DO286" s="205">
        <f ca="1">IF(DATEDIF(Initial_Time,DO276,"M")&gt;12*Depreciation,0,'Capital Structure'!$D$43*(1-Salvage_Ratio)/Depreciation/12)</f>
        <v>27966.496983113186</v>
      </c>
      <c r="DP286" s="205">
        <f ca="1">IF(DATEDIF(Initial_Time,DP276,"M")&gt;12*Depreciation,0,'Capital Structure'!$D$43*(1-Salvage_Ratio)/Depreciation/12)</f>
        <v>27966.496983113186</v>
      </c>
      <c r="DQ286" s="205">
        <f ca="1">IF(DATEDIF(Initial_Time,DQ276,"M")&gt;12*Depreciation,0,'Capital Structure'!$D$43*(1-Salvage_Ratio)/Depreciation/12)</f>
        <v>27966.496983113186</v>
      </c>
      <c r="DR286" s="205">
        <f ca="1">IF(DATEDIF(Initial_Time,DR276,"M")&gt;12*Depreciation,0,'Capital Structure'!$D$43*(1-Salvage_Ratio)/Depreciation/12)</f>
        <v>27966.496983113186</v>
      </c>
      <c r="DS286" s="205">
        <f ca="1">IF(DATEDIF(Initial_Time,DS276,"M")&gt;12*Depreciation,0,'Capital Structure'!$D$43*(1-Salvage_Ratio)/Depreciation/12)</f>
        <v>27966.496983113186</v>
      </c>
      <c r="DT286" s="205">
        <f ca="1">IF(DATEDIF(Initial_Time,DT276,"M")&gt;12*Depreciation,0,'Capital Structure'!$D$43*(1-Salvage_Ratio)/Depreciation/12)</f>
        <v>27966.496983113186</v>
      </c>
      <c r="DU286" s="205">
        <f ca="1">IF(DATEDIF(Initial_Time,DU276,"M")&gt;12*Depreciation,0,'Capital Structure'!$D$43*(1-Salvage_Ratio)/Depreciation/12)</f>
        <v>27966.496983113186</v>
      </c>
      <c r="DV286" s="205">
        <f ca="1">IF(DATEDIF(Initial_Time,DV276,"M")&gt;12*Depreciation,0,'Capital Structure'!$D$43*(1-Salvage_Ratio)/Depreciation/12)</f>
        <v>27966.496983113186</v>
      </c>
      <c r="DW286" s="205">
        <f ca="1">IF(DATEDIF(Initial_Time,DW276,"M")&gt;12*Depreciation,0,'Capital Structure'!$D$43*(1-Salvage_Ratio)/Depreciation/12)</f>
        <v>27966.496983113186</v>
      </c>
      <c r="DX286" s="205">
        <f ca="1">IF(DATEDIF(Initial_Time,DX276,"M")&gt;12*Depreciation,0,'Capital Structure'!$D$43*(1-Salvage_Ratio)/Depreciation/12)</f>
        <v>27966.496983113186</v>
      </c>
      <c r="DY286" s="205">
        <f ca="1">IF(DATEDIF(Initial_Time,DY276,"M")&gt;12*Depreciation,0,'Capital Structure'!$D$43*(1-Salvage_Ratio)/Depreciation/12)</f>
        <v>27966.496983113186</v>
      </c>
      <c r="DZ286" s="205">
        <f ca="1">IF(DATEDIF(Initial_Time,DZ276,"M")&gt;12*Depreciation,0,'Capital Structure'!$D$43*(1-Salvage_Ratio)/Depreciation/12)</f>
        <v>27966.496983113186</v>
      </c>
      <c r="EA286" s="205">
        <f ca="1">IF(DATEDIF(Initial_Time,EA276,"M")&gt;12*Depreciation,0,'Capital Structure'!$D$43*(1-Salvage_Ratio)/Depreciation/12)</f>
        <v>27966.496983113186</v>
      </c>
      <c r="EB286" s="205">
        <f ca="1">IF(DATEDIF(Initial_Time,EB276,"M")&gt;12*Depreciation,0,'Capital Structure'!$D$43*(1-Salvage_Ratio)/Depreciation/12)</f>
        <v>27966.496983113186</v>
      </c>
      <c r="EC286" s="205">
        <f ca="1">IF(DATEDIF(Initial_Time,EC276,"M")&gt;12*Depreciation,0,'Capital Structure'!$D$43*(1-Salvage_Ratio)/Depreciation/12)</f>
        <v>27966.496983113186</v>
      </c>
      <c r="ED286" s="205">
        <f ca="1">IF(DATEDIF(Initial_Time,ED276,"M")&gt;12*Depreciation,0,'Capital Structure'!$D$43*(1-Salvage_Ratio)/Depreciation/12)</f>
        <v>27966.496983113186</v>
      </c>
      <c r="EE286" s="205">
        <f ca="1">IF(DATEDIF(Initial_Time,EE276,"M")&gt;12*Depreciation,0,'Capital Structure'!$D$43*(1-Salvage_Ratio)/Depreciation/12)</f>
        <v>27966.496983113186</v>
      </c>
      <c r="EF286" s="205">
        <f ca="1">IF(DATEDIF(Initial_Time,EF276,"M")&gt;12*Depreciation,0,'Capital Structure'!$D$43*(1-Salvage_Ratio)/Depreciation/12)</f>
        <v>27966.496983113186</v>
      </c>
      <c r="EG286" s="205">
        <f ca="1">IF(DATEDIF(Initial_Time,EG276,"M")&gt;12*Depreciation,0,'Capital Structure'!$D$43*(1-Salvage_Ratio)/Depreciation/12)</f>
        <v>27966.496983113186</v>
      </c>
      <c r="EH286" s="205">
        <f ca="1">IF(DATEDIF(Initial_Time,EH276,"M")&gt;12*Depreciation,0,'Capital Structure'!$D$43*(1-Salvage_Ratio)/Depreciation/12)</f>
        <v>27966.496983113186</v>
      </c>
      <c r="EI286" s="205">
        <f ca="1">IF(DATEDIF(Initial_Time,EI276,"M")&gt;12*Depreciation,0,'Capital Structure'!$D$43*(1-Salvage_Ratio)/Depreciation/12)</f>
        <v>27966.496983113186</v>
      </c>
      <c r="EJ286" s="205">
        <f ca="1">IF(DATEDIF(Initial_Time,EJ276,"M")&gt;12*Depreciation,0,'Capital Structure'!$D$43*(1-Salvage_Ratio)/Depreciation/12)</f>
        <v>27966.496983113186</v>
      </c>
      <c r="EK286" s="205">
        <f ca="1">IF(DATEDIF(Initial_Time,EK276,"M")&gt;12*Depreciation,0,'Capital Structure'!$D$43*(1-Salvage_Ratio)/Depreciation/12)</f>
        <v>27966.496983113186</v>
      </c>
      <c r="EL286" s="205">
        <f ca="1">IF(DATEDIF(Initial_Time,EL276,"M")&gt;12*Depreciation,0,'Capital Structure'!$D$43*(1-Salvage_Ratio)/Depreciation/12)</f>
        <v>27966.496983113186</v>
      </c>
      <c r="EM286" s="205">
        <f ca="1">IF(DATEDIF(Initial_Time,EM276,"M")&gt;12*Depreciation,0,'Capital Structure'!$D$43*(1-Salvage_Ratio)/Depreciation/12)</f>
        <v>27966.496983113186</v>
      </c>
      <c r="EN286" s="205">
        <f ca="1">IF(DATEDIF(Initial_Time,EN276,"M")&gt;12*Depreciation,0,'Capital Structure'!$D$43*(1-Salvage_Ratio)/Depreciation/12)</f>
        <v>27966.496983113186</v>
      </c>
      <c r="EO286" s="205">
        <f ca="1">IF(DATEDIF(Initial_Time,EO276,"M")&gt;12*Depreciation,0,'Capital Structure'!$D$43*(1-Salvage_Ratio)/Depreciation/12)</f>
        <v>27966.496983113186</v>
      </c>
      <c r="EP286" s="205">
        <f ca="1">IF(DATEDIF(Initial_Time,EP276,"M")&gt;12*Depreciation,0,'Capital Structure'!$D$43*(1-Salvage_Ratio)/Depreciation/12)</f>
        <v>27966.496983113186</v>
      </c>
      <c r="EQ286" s="205">
        <f ca="1">IF(DATEDIF(Initial_Time,EQ276,"M")&gt;12*Depreciation,0,'Capital Structure'!$D$43*(1-Salvage_Ratio)/Depreciation/12)</f>
        <v>27966.496983113186</v>
      </c>
      <c r="ER286" s="205">
        <f ca="1">IF(DATEDIF(Initial_Time,ER276,"M")&gt;12*Depreciation,0,'Capital Structure'!$D$43*(1-Salvage_Ratio)/Depreciation/12)</f>
        <v>27966.496983113186</v>
      </c>
      <c r="ES286" s="205">
        <f ca="1">IF(DATEDIF(Initial_Time,ES276,"M")&gt;12*Depreciation,0,'Capital Structure'!$D$43*(1-Salvage_Ratio)/Depreciation/12)</f>
        <v>27966.496983113186</v>
      </c>
      <c r="ET286" s="205">
        <f ca="1">IF(DATEDIF(Initial_Time,ET276,"M")&gt;12*Depreciation,0,'Capital Structure'!$D$43*(1-Salvage_Ratio)/Depreciation/12)</f>
        <v>27966.496983113186</v>
      </c>
      <c r="EU286" s="205">
        <f ca="1">IF(DATEDIF(Initial_Time,EU276,"M")&gt;12*Depreciation,0,'Capital Structure'!$D$43*(1-Salvage_Ratio)/Depreciation/12)</f>
        <v>27966.496983113186</v>
      </c>
      <c r="EV286" s="205">
        <f ca="1">IF(DATEDIF(Initial_Time,EV276,"M")&gt;12*Depreciation,0,'Capital Structure'!$D$43*(1-Salvage_Ratio)/Depreciation/12)</f>
        <v>27966.496983113186</v>
      </c>
      <c r="EW286" s="205">
        <f ca="1">IF(DATEDIF(Initial_Time,EW276,"M")&gt;12*Depreciation,0,'Capital Structure'!$D$43*(1-Salvage_Ratio)/Depreciation/12)</f>
        <v>27966.496983113186</v>
      </c>
      <c r="EX286" s="205">
        <f ca="1">IF(DATEDIF(Initial_Time,EX276,"M")&gt;12*Depreciation,0,'Capital Structure'!$D$43*(1-Salvage_Ratio)/Depreciation/12)</f>
        <v>27966.496983113186</v>
      </c>
      <c r="EY286" s="205">
        <f ca="1">IF(DATEDIF(Initial_Time,EY276,"M")&gt;12*Depreciation,0,'Capital Structure'!$D$43*(1-Salvage_Ratio)/Depreciation/12)</f>
        <v>27966.496983113186</v>
      </c>
      <c r="EZ286" s="205">
        <f ca="1">IF(DATEDIF(Initial_Time,EZ276,"M")&gt;12*Depreciation,0,'Capital Structure'!$D$43*(1-Salvage_Ratio)/Depreciation/12)</f>
        <v>27966.496983113186</v>
      </c>
      <c r="FA286" s="205">
        <f ca="1">IF(DATEDIF(Initial_Time,FA276,"M")&gt;12*Depreciation,0,'Capital Structure'!$D$43*(1-Salvage_Ratio)/Depreciation/12)</f>
        <v>27966.496983113186</v>
      </c>
      <c r="FB286" s="205">
        <f ca="1">IF(DATEDIF(Initial_Time,FB276,"M")&gt;12*Depreciation,0,'Capital Structure'!$D$43*(1-Salvage_Ratio)/Depreciation/12)</f>
        <v>27966.496983113186</v>
      </c>
      <c r="FC286" s="205">
        <f ca="1">IF(DATEDIF(Initial_Time,FC276,"M")&gt;12*Depreciation,0,'Capital Structure'!$D$43*(1-Salvage_Ratio)/Depreciation/12)</f>
        <v>27966.496983113186</v>
      </c>
      <c r="FD286" s="205">
        <f ca="1">IF(DATEDIF(Initial_Time,FD276,"M")&gt;12*Depreciation,0,'Capital Structure'!$D$43*(1-Salvage_Ratio)/Depreciation/12)</f>
        <v>27966.496983113186</v>
      </c>
      <c r="FE286" s="205">
        <f ca="1">IF(DATEDIF(Initial_Time,FE276,"M")&gt;12*Depreciation,0,'Capital Structure'!$D$43*(1-Salvage_Ratio)/Depreciation/12)</f>
        <v>27966.496983113186</v>
      </c>
      <c r="FF286" s="205">
        <f ca="1">IF(DATEDIF(Initial_Time,FF276,"M")&gt;12*Depreciation,0,'Capital Structure'!$D$43*(1-Salvage_Ratio)/Depreciation/12)</f>
        <v>27966.496983113186</v>
      </c>
      <c r="FG286" s="205">
        <f ca="1">IF(DATEDIF(Initial_Time,FG276,"M")&gt;12*Depreciation,0,'Capital Structure'!$D$43*(1-Salvage_Ratio)/Depreciation/12)</f>
        <v>27966.496983113186</v>
      </c>
      <c r="FH286" s="205">
        <f ca="1">IF(DATEDIF(Initial_Time,FH276,"M")&gt;12*Depreciation,0,'Capital Structure'!$D$43*(1-Salvage_Ratio)/Depreciation/12)</f>
        <v>27966.496983113186</v>
      </c>
      <c r="FI286" s="205">
        <f ca="1">IF(DATEDIF(Initial_Time,FI276,"M")&gt;12*Depreciation,0,'Capital Structure'!$D$43*(1-Salvage_Ratio)/Depreciation/12)</f>
        <v>27966.496983113186</v>
      </c>
      <c r="FJ286" s="205">
        <f ca="1">IF(DATEDIF(Initial_Time,FJ276,"M")&gt;12*Depreciation,0,'Capital Structure'!$D$43*(1-Salvage_Ratio)/Depreciation/12)</f>
        <v>27966.496983113186</v>
      </c>
      <c r="FK286" s="205">
        <f ca="1">IF(DATEDIF(Initial_Time,FK276,"M")&gt;12*Depreciation,0,'Capital Structure'!$D$43*(1-Salvage_Ratio)/Depreciation/12)</f>
        <v>27966.496983113186</v>
      </c>
      <c r="FL286" s="205">
        <f ca="1">IF(DATEDIF(Initial_Time,FL276,"M")&gt;12*Depreciation,0,'Capital Structure'!$D$43*(1-Salvage_Ratio)/Depreciation/12)</f>
        <v>27966.496983113186</v>
      </c>
      <c r="FM286" s="205">
        <f ca="1">IF(DATEDIF(Initial_Time,FM276,"M")&gt;12*Depreciation,0,'Capital Structure'!$D$43*(1-Salvage_Ratio)/Depreciation/12)</f>
        <v>27966.496983113186</v>
      </c>
      <c r="FN286" s="205">
        <f ca="1">IF(DATEDIF(Initial_Time,FN276,"M")&gt;12*Depreciation,0,'Capital Structure'!$D$43*(1-Salvage_Ratio)/Depreciation/12)</f>
        <v>27966.496983113186</v>
      </c>
      <c r="FO286" s="205">
        <f ca="1">IF(DATEDIF(Initial_Time,FO276,"M")&gt;12*Depreciation,0,'Capital Structure'!$D$43*(1-Salvage_Ratio)/Depreciation/12)</f>
        <v>27966.496983113186</v>
      </c>
      <c r="FP286" s="205">
        <f ca="1">IF(DATEDIF(Initial_Time,FP276,"M")&gt;12*Depreciation,0,'Capital Structure'!$D$43*(1-Salvage_Ratio)/Depreciation/12)</f>
        <v>27966.496983113186</v>
      </c>
      <c r="FQ286" s="205">
        <f ca="1">IF(DATEDIF(Initial_Time,FQ276,"M")&gt;12*Depreciation,0,'Capital Structure'!$D$43*(1-Salvage_Ratio)/Depreciation/12)</f>
        <v>27966.496983113186</v>
      </c>
      <c r="FR286" s="205">
        <f ca="1">IF(DATEDIF(Initial_Time,FR276,"M")&gt;12*Depreciation,0,'Capital Structure'!$D$43*(1-Salvage_Ratio)/Depreciation/12)</f>
        <v>27966.496983113186</v>
      </c>
      <c r="FS286" s="205">
        <f ca="1">IF(DATEDIF(Initial_Time,FS276,"M")&gt;12*Depreciation,0,'Capital Structure'!$D$43*(1-Salvage_Ratio)/Depreciation/12)</f>
        <v>27966.496983113186</v>
      </c>
      <c r="FT286" s="205">
        <f ca="1">IF(DATEDIF(Initial_Time,FT276,"M")&gt;12*Depreciation,0,'Capital Structure'!$D$43*(1-Salvage_Ratio)/Depreciation/12)</f>
        <v>27966.496983113186</v>
      </c>
      <c r="FU286" s="205">
        <f ca="1">IF(DATEDIF(Initial_Time,FU276,"M")&gt;12*Depreciation,0,'Capital Structure'!$D$43*(1-Salvage_Ratio)/Depreciation/12)</f>
        <v>27966.496983113186</v>
      </c>
      <c r="FV286" s="205">
        <f ca="1">IF(DATEDIF(Initial_Time,FV276,"M")&gt;12*Depreciation,0,'Capital Structure'!$D$43*(1-Salvage_Ratio)/Depreciation/12)</f>
        <v>27966.496983113186</v>
      </c>
      <c r="FW286" s="205">
        <f ca="1">IF(DATEDIF(Initial_Time,FW276,"M")&gt;12*Depreciation,0,'Capital Structure'!$D$43*(1-Salvage_Ratio)/Depreciation/12)</f>
        <v>27966.496983113186</v>
      </c>
      <c r="FX286" s="205">
        <f ca="1">IF(DATEDIF(Initial_Time,FX276,"M")&gt;12*Depreciation,0,'Capital Structure'!$D$43*(1-Salvage_Ratio)/Depreciation/12)</f>
        <v>27966.496983113186</v>
      </c>
      <c r="FY286" s="205">
        <f ca="1">IF(DATEDIF(Initial_Time,FY276,"M")&gt;12*Depreciation,0,'Capital Structure'!$D$43*(1-Salvage_Ratio)/Depreciation/12)</f>
        <v>27966.496983113186</v>
      </c>
      <c r="FZ286" s="205">
        <f ca="1">IF(DATEDIF(Initial_Time,FZ276,"M")&gt;12*Depreciation,0,'Capital Structure'!$D$43*(1-Salvage_Ratio)/Depreciation/12)</f>
        <v>27966.496983113186</v>
      </c>
      <c r="GA286" s="205">
        <f ca="1">IF(DATEDIF(Initial_Time,GA276,"M")&gt;12*Depreciation,0,'Capital Structure'!$D$43*(1-Salvage_Ratio)/Depreciation/12)</f>
        <v>27966.496983113186</v>
      </c>
      <c r="GB286" s="205">
        <f ca="1">IF(DATEDIF(Initial_Time,GB276,"M")&gt;12*Depreciation,0,'Capital Structure'!$D$43*(1-Salvage_Ratio)/Depreciation/12)</f>
        <v>27966.496983113186</v>
      </c>
      <c r="GC286" s="205">
        <f ca="1">IF(DATEDIF(Initial_Time,GC276,"M")&gt;12*Depreciation,0,'Capital Structure'!$D$43*(1-Salvage_Ratio)/Depreciation/12)</f>
        <v>27966.496983113186</v>
      </c>
      <c r="GD286" s="205">
        <f ca="1">IF(DATEDIF(Initial_Time,GD276,"M")&gt;12*Depreciation,0,'Capital Structure'!$D$43*(1-Salvage_Ratio)/Depreciation/12)</f>
        <v>27966.496983113186</v>
      </c>
      <c r="GE286" s="205">
        <f ca="1">IF(DATEDIF(Initial_Time,GE276,"M")&gt;12*Depreciation,0,'Capital Structure'!$D$43*(1-Salvage_Ratio)/Depreciation/12)</f>
        <v>27966.496983113186</v>
      </c>
      <c r="GF286" s="205">
        <f ca="1">IF(DATEDIF(Initial_Time,GF276,"M")&gt;12*Depreciation,0,'Capital Structure'!$D$43*(1-Salvage_Ratio)/Depreciation/12)</f>
        <v>27966.496983113186</v>
      </c>
      <c r="GG286" s="205">
        <f ca="1">IF(DATEDIF(Initial_Time,GG276,"M")&gt;12*Depreciation,0,'Capital Structure'!$D$43*(1-Salvage_Ratio)/Depreciation/12)</f>
        <v>27966.496983113186</v>
      </c>
      <c r="GH286" s="205">
        <f ca="1">IF(DATEDIF(Initial_Time,GH276,"M")&gt;12*Depreciation,0,'Capital Structure'!$D$43*(1-Salvage_Ratio)/Depreciation/12)</f>
        <v>27966.496983113186</v>
      </c>
      <c r="GI286" s="205">
        <f ca="1">IF(DATEDIF(Initial_Time,GI276,"M")&gt;12*Depreciation,0,'Capital Structure'!$D$43*(1-Salvage_Ratio)/Depreciation/12)</f>
        <v>27966.496983113186</v>
      </c>
      <c r="GJ286" s="205">
        <f ca="1">IF(DATEDIF(Initial_Time,GJ276,"M")&gt;12*Depreciation,0,'Capital Structure'!$D$43*(1-Salvage_Ratio)/Depreciation/12)</f>
        <v>27966.496983113186</v>
      </c>
      <c r="GK286" s="205">
        <f ca="1">IF(DATEDIF(Initial_Time,GK276,"M")&gt;12*Depreciation,0,'Capital Structure'!$D$43*(1-Salvage_Ratio)/Depreciation/12)</f>
        <v>27966.496983113186</v>
      </c>
      <c r="GL286" s="205">
        <f ca="1">IF(DATEDIF(Initial_Time,GL276,"M")&gt;12*Depreciation,0,'Capital Structure'!$D$43*(1-Salvage_Ratio)/Depreciation/12)</f>
        <v>27966.496983113186</v>
      </c>
      <c r="GM286" s="205">
        <f ca="1">IF(DATEDIF(Initial_Time,GM276,"M")&gt;12*Depreciation,0,'Capital Structure'!$D$43*(1-Salvage_Ratio)/Depreciation/12)</f>
        <v>27966.496983113186</v>
      </c>
      <c r="GN286" s="205">
        <f ca="1">IF(DATEDIF(Initial_Time,GN276,"M")&gt;12*Depreciation,0,'Capital Structure'!$D$43*(1-Salvage_Ratio)/Depreciation/12)</f>
        <v>27966.496983113186</v>
      </c>
      <c r="GO286" s="205">
        <f ca="1">IF(DATEDIF(Initial_Time,GO276,"M")&gt;12*Depreciation,0,'Capital Structure'!$D$43*(1-Salvage_Ratio)/Depreciation/12)</f>
        <v>27966.496983113186</v>
      </c>
      <c r="GP286" s="205">
        <f ca="1">IF(DATEDIF(Initial_Time,GP276,"M")&gt;12*Depreciation,0,'Capital Structure'!$D$43*(1-Salvage_Ratio)/Depreciation/12)</f>
        <v>27966.496983113186</v>
      </c>
      <c r="GQ286" s="205">
        <f ca="1">IF(DATEDIF(Initial_Time,GQ276,"M")&gt;12*Depreciation,0,'Capital Structure'!$D$43*(1-Salvage_Ratio)/Depreciation/12)</f>
        <v>27966.496983113186</v>
      </c>
      <c r="GR286" s="205">
        <f ca="1">IF(DATEDIF(Initial_Time,GR276,"M")&gt;12*Depreciation,0,'Capital Structure'!$D$43*(1-Salvage_Ratio)/Depreciation/12)</f>
        <v>27966.496983113186</v>
      </c>
      <c r="GS286" s="205">
        <f ca="1">IF(DATEDIF(Initial_Time,GS276,"M")&gt;12*Depreciation,0,'Capital Structure'!$D$43*(1-Salvage_Ratio)/Depreciation/12)</f>
        <v>27966.496983113186</v>
      </c>
      <c r="GT286" s="205">
        <f ca="1">IF(DATEDIF(Initial_Time,GT276,"M")&gt;12*Depreciation,0,'Capital Structure'!$D$43*(1-Salvage_Ratio)/Depreciation/12)</f>
        <v>27966.496983113186</v>
      </c>
      <c r="GU286" s="205">
        <f ca="1">IF(DATEDIF(Initial_Time,GU276,"M")&gt;12*Depreciation,0,'Capital Structure'!$D$43*(1-Salvage_Ratio)/Depreciation/12)</f>
        <v>27966.496983113186</v>
      </c>
      <c r="GV286" s="205">
        <f ca="1">IF(DATEDIF(Initial_Time,GV276,"M")&gt;12*Depreciation,0,'Capital Structure'!$D$43*(1-Salvage_Ratio)/Depreciation/12)</f>
        <v>27966.496983113186</v>
      </c>
      <c r="GW286" s="205">
        <f ca="1">IF(DATEDIF(Initial_Time,GW276,"M")&gt;12*Depreciation,0,'Capital Structure'!$D$43*(1-Salvage_Ratio)/Depreciation/12)</f>
        <v>27966.496983113186</v>
      </c>
      <c r="GX286" s="205">
        <f ca="1">IF(DATEDIF(Initial_Time,GX276,"M")&gt;12*Depreciation,0,'Capital Structure'!$D$43*(1-Salvage_Ratio)/Depreciation/12)</f>
        <v>27966.496983113186</v>
      </c>
      <c r="GY286" s="205">
        <f ca="1">IF(DATEDIF(Initial_Time,GY276,"M")&gt;12*Depreciation,0,'Capital Structure'!$D$43*(1-Salvage_Ratio)/Depreciation/12)</f>
        <v>27966.496983113186</v>
      </c>
      <c r="GZ286" s="205">
        <f ca="1">IF(DATEDIF(Initial_Time,GZ276,"M")&gt;12*Depreciation,0,'Capital Structure'!$D$43*(1-Salvage_Ratio)/Depreciation/12)</f>
        <v>27966.496983113186</v>
      </c>
      <c r="HA286" s="205">
        <f ca="1">IF(DATEDIF(Initial_Time,HA276,"M")&gt;12*Depreciation,0,'Capital Structure'!$D$43*(1-Salvage_Ratio)/Depreciation/12)</f>
        <v>27966.496983113186</v>
      </c>
      <c r="HB286" s="205">
        <f ca="1">IF(DATEDIF(Initial_Time,HB276,"M")&gt;12*Depreciation,0,'Capital Structure'!$D$43*(1-Salvage_Ratio)/Depreciation/12)</f>
        <v>27966.496983113186</v>
      </c>
      <c r="HC286" s="205">
        <f ca="1">IF(DATEDIF(Initial_Time,HC276,"M")&gt;12*Depreciation,0,'Capital Structure'!$D$43*(1-Salvage_Ratio)/Depreciation/12)</f>
        <v>27966.496983113186</v>
      </c>
      <c r="HD286" s="205">
        <f ca="1">IF(DATEDIF(Initial_Time,HD276,"M")&gt;12*Depreciation,0,'Capital Structure'!$D$43*(1-Salvage_Ratio)/Depreciation/12)</f>
        <v>27966.496983113186</v>
      </c>
      <c r="HE286" s="205">
        <f ca="1">IF(DATEDIF(Initial_Time,HE276,"M")&gt;12*Depreciation,0,'Capital Structure'!$D$43*(1-Salvage_Ratio)/Depreciation/12)</f>
        <v>27966.496983113186</v>
      </c>
      <c r="HF286" s="205">
        <f ca="1">IF(DATEDIF(Initial_Time,HF276,"M")&gt;12*Depreciation,0,'Capital Structure'!$D$43*(1-Salvage_Ratio)/Depreciation/12)</f>
        <v>27966.496983113186</v>
      </c>
      <c r="HG286" s="205">
        <f ca="1">IF(DATEDIF(Initial_Time,HG276,"M")&gt;12*Depreciation,0,'Capital Structure'!$D$43*(1-Salvage_Ratio)/Depreciation/12)</f>
        <v>27966.496983113186</v>
      </c>
      <c r="HH286" s="205">
        <f ca="1">IF(DATEDIF(Initial_Time,HH276,"M")&gt;12*Depreciation,0,'Capital Structure'!$D$43*(1-Salvage_Ratio)/Depreciation/12)</f>
        <v>27966.496983113186</v>
      </c>
      <c r="HI286" s="205">
        <f ca="1">IF(DATEDIF(Initial_Time,HI276,"M")&gt;12*Depreciation,0,'Capital Structure'!$D$43*(1-Salvage_Ratio)/Depreciation/12)</f>
        <v>27966.496983113186</v>
      </c>
      <c r="HJ286" s="205">
        <f ca="1">IF(DATEDIF(Initial_Time,HJ276,"M")&gt;12*Depreciation,0,'Capital Structure'!$D$43*(1-Salvage_Ratio)/Depreciation/12)</f>
        <v>27966.496983113186</v>
      </c>
      <c r="HK286" s="205">
        <f ca="1">IF(DATEDIF(Initial_Time,HK276,"M")&gt;12*Depreciation,0,'Capital Structure'!$D$43*(1-Salvage_Ratio)/Depreciation/12)</f>
        <v>27966.496983113186</v>
      </c>
      <c r="HL286" s="205">
        <f ca="1">IF(DATEDIF(Initial_Time,HL276,"M")&gt;12*Depreciation,0,'Capital Structure'!$D$43*(1-Salvage_Ratio)/Depreciation/12)</f>
        <v>27966.496983113186</v>
      </c>
      <c r="HM286" s="205">
        <f ca="1">IF(DATEDIF(Initial_Time,HM276,"M")&gt;12*Depreciation,0,'Capital Structure'!$D$43*(1-Salvage_Ratio)/Depreciation/12)</f>
        <v>27966.496983113186</v>
      </c>
      <c r="HN286" s="205">
        <f ca="1">IF(DATEDIF(Initial_Time,HN276,"M")&gt;12*Depreciation,0,'Capital Structure'!$D$43*(1-Salvage_Ratio)/Depreciation/12)</f>
        <v>27966.496983113186</v>
      </c>
      <c r="HO286" s="205">
        <f ca="1">IF(DATEDIF(Initial_Time,HO276,"M")&gt;12*Depreciation,0,'Capital Structure'!$D$43*(1-Salvage_Ratio)/Depreciation/12)</f>
        <v>27966.496983113186</v>
      </c>
      <c r="HP286" s="205">
        <f ca="1">IF(DATEDIF(Initial_Time,HP276,"M")&gt;12*Depreciation,0,'Capital Structure'!$D$43*(1-Salvage_Ratio)/Depreciation/12)</f>
        <v>27966.496983113186</v>
      </c>
      <c r="HQ286" s="205">
        <f ca="1">IF(DATEDIF(Initial_Time,HQ276,"M")&gt;12*Depreciation,0,'Capital Structure'!$D$43*(1-Salvage_Ratio)/Depreciation/12)</f>
        <v>27966.496983113186</v>
      </c>
      <c r="HR286" s="205">
        <f ca="1">IF(DATEDIF(Initial_Time,HR276,"M")&gt;12*Depreciation,0,'Capital Structure'!$D$43*(1-Salvage_Ratio)/Depreciation/12)</f>
        <v>27966.496983113186</v>
      </c>
      <c r="HS286" s="205">
        <f ca="1">IF(DATEDIF(Initial_Time,HS276,"M")&gt;12*Depreciation,0,'Capital Structure'!$D$43*(1-Salvage_Ratio)/Depreciation/12)</f>
        <v>27966.496983113186</v>
      </c>
      <c r="HT286" s="205">
        <f ca="1">IF(DATEDIF(Initial_Time,HT276,"M")&gt;12*Depreciation,0,'Capital Structure'!$D$43*(1-Salvage_Ratio)/Depreciation/12)</f>
        <v>27966.496983113186</v>
      </c>
      <c r="HU286" s="205">
        <f ca="1">IF(DATEDIF(Initial_Time,HU276,"M")&gt;12*Depreciation,0,'Capital Structure'!$D$43*(1-Salvage_Ratio)/Depreciation/12)</f>
        <v>27966.496983113186</v>
      </c>
      <c r="HV286" s="205">
        <f ca="1">IF(DATEDIF(Initial_Time,HV276,"M")&gt;12*Depreciation,0,'Capital Structure'!$D$43*(1-Salvage_Ratio)/Depreciation/12)</f>
        <v>27966.496983113186</v>
      </c>
      <c r="HW286" s="205">
        <f ca="1">IF(DATEDIF(Initial_Time,HW276,"M")&gt;12*Depreciation,0,'Capital Structure'!$D$43*(1-Salvage_Ratio)/Depreciation/12)</f>
        <v>27966.496983113186</v>
      </c>
      <c r="HX286" s="205">
        <f ca="1">IF(DATEDIF(Initial_Time,HX276,"M")&gt;12*Depreciation,0,'Capital Structure'!$D$43*(1-Salvage_Ratio)/Depreciation/12)</f>
        <v>27966.496983113186</v>
      </c>
      <c r="HY286" s="205">
        <f ca="1">IF(DATEDIF(Initial_Time,HY276,"M")&gt;12*Depreciation,0,'Capital Structure'!$D$43*(1-Salvage_Ratio)/Depreciation/12)</f>
        <v>27966.496983113186</v>
      </c>
      <c r="HZ286" s="205">
        <f ca="1">IF(DATEDIF(Initial_Time,HZ276,"M")&gt;12*Depreciation,0,'Capital Structure'!$D$43*(1-Salvage_Ratio)/Depreciation/12)</f>
        <v>27966.496983113186</v>
      </c>
      <c r="IA286" s="205">
        <f ca="1">IF(DATEDIF(Initial_Time,IA276,"M")&gt;12*Depreciation,0,'Capital Structure'!$D$43*(1-Salvage_Ratio)/Depreciation/12)</f>
        <v>27966.496983113186</v>
      </c>
      <c r="IB286" s="205">
        <f ca="1">IF(DATEDIF(Initial_Time,IB276,"M")&gt;12*Depreciation,0,'Capital Structure'!$D$43*(1-Salvage_Ratio)/Depreciation/12)</f>
        <v>27966.496983113186</v>
      </c>
      <c r="IC286" s="205">
        <f ca="1">IF(DATEDIF(Initial_Time,IC276,"M")&gt;12*Depreciation,0,'Capital Structure'!$D$43*(1-Salvage_Ratio)/Depreciation/12)</f>
        <v>27966.496983113186</v>
      </c>
      <c r="ID286" s="205">
        <f ca="1">IF(DATEDIF(Initial_Time,ID276,"M")&gt;12*Depreciation,0,'Capital Structure'!$D$43*(1-Salvage_Ratio)/Depreciation/12)</f>
        <v>27966.496983113186</v>
      </c>
      <c r="IE286" s="205">
        <f ca="1">IF(DATEDIF(Initial_Time,IE276,"M")&gt;12*Depreciation,0,'Capital Structure'!$D$43*(1-Salvage_Ratio)/Depreciation/12)</f>
        <v>27966.496983113186</v>
      </c>
      <c r="IF286" s="205">
        <f ca="1">IF(DATEDIF(Initial_Time,IF276,"M")&gt;12*Depreciation,0,'Capital Structure'!$D$43*(1-Salvage_Ratio)/Depreciation/12)</f>
        <v>27966.496983113186</v>
      </c>
      <c r="IG286" s="205">
        <f ca="1">IF(DATEDIF(Initial_Time,IG276,"M")&gt;12*Depreciation,0,'Capital Structure'!$D$43*(1-Salvage_Ratio)/Depreciation/12)</f>
        <v>27966.496983113186</v>
      </c>
      <c r="IH286" s="205">
        <f ca="1">IF(DATEDIF(Initial_Time,IH276,"M")&gt;12*Depreciation,0,'Capital Structure'!$D$43*(1-Salvage_Ratio)/Depreciation/12)</f>
        <v>27966.496983113186</v>
      </c>
      <c r="II286" s="205">
        <f ca="1">IF(DATEDIF(Initial_Time,II276,"M")&gt;12*Depreciation,0,'Capital Structure'!$D$43*(1-Salvage_Ratio)/Depreciation/12)</f>
        <v>27966.496983113186</v>
      </c>
      <c r="IJ286" s="205">
        <f ca="1">IF(DATEDIF(Initial_Time,IJ276,"M")&gt;12*Depreciation,0,'Capital Structure'!$D$43*(1-Salvage_Ratio)/Depreciation/12)</f>
        <v>27966.496983113186</v>
      </c>
      <c r="IK286" s="205">
        <f ca="1">IF(DATEDIF(Initial_Time,IK276,"M")&gt;12*Depreciation,0,'Capital Structure'!$D$43*(1-Salvage_Ratio)/Depreciation/12)</f>
        <v>27966.496983113186</v>
      </c>
      <c r="IL286" s="205">
        <f ca="1">IF(DATEDIF(Initial_Time,IL276,"M")&gt;12*Depreciation,0,'Capital Structure'!$D$43*(1-Salvage_Ratio)/Depreciation/12)</f>
        <v>27966.496983113186</v>
      </c>
      <c r="IM286" s="205">
        <f ca="1">IF(DATEDIF(Initial_Time,IM276,"M")&gt;12*Depreciation,0,'Capital Structure'!$D$43*(1-Salvage_Ratio)/Depreciation/12)</f>
        <v>27966.496983113186</v>
      </c>
      <c r="IN286" s="205">
        <f ca="1">IF(DATEDIF(Initial_Time,IN276,"M")&gt;12*Depreciation,0,'Capital Structure'!$D$43*(1-Salvage_Ratio)/Depreciation/12)</f>
        <v>27966.496983113186</v>
      </c>
      <c r="IO286" s="205">
        <f ca="1">IF(DATEDIF(Initial_Time,IO276,"M")&gt;12*Depreciation,0,'Capital Structure'!$D$43*(1-Salvage_Ratio)/Depreciation/12)</f>
        <v>27966.496983113186</v>
      </c>
      <c r="IP286" s="205">
        <f ca="1">IF(DATEDIF(Initial_Time,IP276,"M")&gt;12*Depreciation,0,'Capital Structure'!$D$43*(1-Salvage_Ratio)/Depreciation/12)</f>
        <v>27966.496983113186</v>
      </c>
      <c r="IQ286" s="205">
        <f ca="1">IF(DATEDIF(Initial_Time,IQ276,"M")&gt;12*Depreciation,0,'Capital Structure'!$D$43*(1-Salvage_Ratio)/Depreciation/12)</f>
        <v>27966.496983113186</v>
      </c>
      <c r="IR286" s="205">
        <f ca="1">IF(DATEDIF(Initial_Time,IR276,"M")&gt;12*Depreciation,0,'Capital Structure'!$D$43*(1-Salvage_Ratio)/Depreciation/12)</f>
        <v>27966.496983113186</v>
      </c>
      <c r="IS286" s="205">
        <f ca="1">IF(DATEDIF(Initial_Time,IS276,"M")&gt;12*Depreciation,0,'Capital Structure'!$D$43*(1-Salvage_Ratio)/Depreciation/12)</f>
        <v>27966.496983113186</v>
      </c>
      <c r="IT286" s="205">
        <f ca="1">IF(DATEDIF(Initial_Time,IT276,"M")&gt;12*Depreciation,0,'Capital Structure'!$D$43*(1-Salvage_Ratio)/Depreciation/12)</f>
        <v>27966.496983113186</v>
      </c>
      <c r="IU286" s="205">
        <f ca="1">IF(DATEDIF(Initial_Time,IU276,"M")&gt;12*Depreciation,0,'Capital Structure'!$D$43*(1-Salvage_Ratio)/Depreciation/12)</f>
        <v>27966.496983113186</v>
      </c>
    </row>
    <row r="287" spans="2:255">
      <c r="B287" s="222" t="s">
        <v>234</v>
      </c>
      <c r="E287" s="208">
        <f ca="1">E280+E285</f>
        <v>1212083.3333333333</v>
      </c>
      <c r="F287" s="208">
        <f t="shared" ref="F287:AL287" ca="1" si="2855">F280+F285</f>
        <v>1212083.3333333333</v>
      </c>
      <c r="G287" s="208">
        <f t="shared" ca="1" si="2855"/>
        <v>1212083.3333333333</v>
      </c>
      <c r="H287" s="208">
        <f t="shared" ca="1" si="2855"/>
        <v>1212083.3333333333</v>
      </c>
      <c r="I287" s="208">
        <f t="shared" ca="1" si="2855"/>
        <v>1212083.3333333333</v>
      </c>
      <c r="J287" s="208">
        <f t="shared" ca="1" si="2855"/>
        <v>1412083.3333333333</v>
      </c>
      <c r="K287" s="208">
        <f t="shared" ca="1" si="2855"/>
        <v>1045416.6666666666</v>
      </c>
      <c r="L287" s="208">
        <f t="shared" ca="1" si="2855"/>
        <v>1045416.6666666666</v>
      </c>
      <c r="M287" s="208">
        <f t="shared" ca="1" si="2855"/>
        <v>1045416.6666666666</v>
      </c>
      <c r="N287" s="208">
        <f t="shared" ca="1" si="2855"/>
        <v>1045416.6666666666</v>
      </c>
      <c r="O287" s="208">
        <f t="shared" ca="1" si="2855"/>
        <v>1045416.6666666666</v>
      </c>
      <c r="P287" s="208">
        <f t="shared" ca="1" si="2855"/>
        <v>1045416.6666666666</v>
      </c>
      <c r="Q287" s="208">
        <f t="shared" ca="1" si="2855"/>
        <v>1045416.6666666666</v>
      </c>
      <c r="R287" s="208">
        <f t="shared" ca="1" si="2855"/>
        <v>1045416.6666666666</v>
      </c>
      <c r="S287" s="208">
        <f t="shared" ca="1" si="2855"/>
        <v>1045416.6666666666</v>
      </c>
      <c r="T287" s="208">
        <f t="shared" ca="1" si="2855"/>
        <v>1045416.6666666666</v>
      </c>
      <c r="U287" s="208">
        <f t="shared" ca="1" si="2855"/>
        <v>1045416.6666666666</v>
      </c>
      <c r="V287" s="208">
        <f t="shared" ca="1" si="2855"/>
        <v>1245416.6666666665</v>
      </c>
      <c r="W287" s="208">
        <f t="shared" ca="1" si="2855"/>
        <v>1045416.6666666666</v>
      </c>
      <c r="X287" s="208">
        <f t="shared" ca="1" si="2855"/>
        <v>1045416.6666666666</v>
      </c>
      <c r="Y287" s="208">
        <f t="shared" ca="1" si="2855"/>
        <v>1045416.6666666666</v>
      </c>
      <c r="Z287" s="208">
        <f t="shared" ca="1" si="2855"/>
        <v>1045416.6666666666</v>
      </c>
      <c r="AA287" s="208">
        <f t="shared" ca="1" si="2855"/>
        <v>1045416.6666666666</v>
      </c>
      <c r="AB287" s="208">
        <f t="shared" ca="1" si="2855"/>
        <v>1045416.6666666666</v>
      </c>
      <c r="AC287" s="208">
        <f t="shared" ca="1" si="2855"/>
        <v>1045416.6666666666</v>
      </c>
      <c r="AD287" s="208">
        <f t="shared" ca="1" si="2855"/>
        <v>1045416.6666666666</v>
      </c>
      <c r="AE287" s="208">
        <f t="shared" ca="1" si="2855"/>
        <v>1045416.6666666666</v>
      </c>
      <c r="AF287" s="208">
        <f t="shared" ca="1" si="2855"/>
        <v>1045416.6666666666</v>
      </c>
      <c r="AG287" s="208">
        <f t="shared" ca="1" si="2855"/>
        <v>1045416.6666666666</v>
      </c>
      <c r="AH287" s="208">
        <f t="shared" ca="1" si="2855"/>
        <v>1245416.6666666665</v>
      </c>
      <c r="AI287" s="208">
        <f t="shared" ca="1" si="2855"/>
        <v>1045416.6666666666</v>
      </c>
      <c r="AJ287" s="208">
        <f t="shared" ca="1" si="2855"/>
        <v>1045416.6666666666</v>
      </c>
      <c r="AK287" s="208">
        <f t="shared" ca="1" si="2855"/>
        <v>1045416.6666666666</v>
      </c>
      <c r="AL287" s="208">
        <f t="shared" ca="1" si="2855"/>
        <v>1045416.6666666666</v>
      </c>
      <c r="AM287" s="208">
        <f t="shared" ref="AM287:CX287" ca="1" si="2856">AM280+AM285</f>
        <v>1045416.6666666666</v>
      </c>
      <c r="AN287" s="208">
        <f t="shared" ca="1" si="2856"/>
        <v>1045416.6666666666</v>
      </c>
      <c r="AO287" s="208">
        <f t="shared" ca="1" si="2856"/>
        <v>1045416.6666666666</v>
      </c>
      <c r="AP287" s="208">
        <f t="shared" ca="1" si="2856"/>
        <v>1045416.6666666666</v>
      </c>
      <c r="AQ287" s="208">
        <f t="shared" ca="1" si="2856"/>
        <v>1045416.6666666666</v>
      </c>
      <c r="AR287" s="208">
        <f t="shared" ca="1" si="2856"/>
        <v>1045416.6666666666</v>
      </c>
      <c r="AS287" s="208">
        <f t="shared" ca="1" si="2856"/>
        <v>1045416.6666666666</v>
      </c>
      <c r="AT287" s="208">
        <f t="shared" ca="1" si="2856"/>
        <v>1245416.6666666665</v>
      </c>
      <c r="AU287" s="208">
        <f t="shared" ca="1" si="2856"/>
        <v>1045416.6666666666</v>
      </c>
      <c r="AV287" s="208">
        <f t="shared" ca="1" si="2856"/>
        <v>1045416.6666666666</v>
      </c>
      <c r="AW287" s="208">
        <f t="shared" ca="1" si="2856"/>
        <v>1045416.6666666666</v>
      </c>
      <c r="AX287" s="208">
        <f t="shared" ca="1" si="2856"/>
        <v>1045416.6666666666</v>
      </c>
      <c r="AY287" s="208">
        <f t="shared" ca="1" si="2856"/>
        <v>1045416.6666666666</v>
      </c>
      <c r="AZ287" s="208">
        <f t="shared" ca="1" si="2856"/>
        <v>1045416.6666666666</v>
      </c>
      <c r="BA287" s="208">
        <f t="shared" ca="1" si="2856"/>
        <v>1045416.6666666666</v>
      </c>
      <c r="BB287" s="208">
        <f t="shared" ca="1" si="2856"/>
        <v>1045416.6666666666</v>
      </c>
      <c r="BC287" s="208">
        <f t="shared" ca="1" si="2856"/>
        <v>1045416.6666666666</v>
      </c>
      <c r="BD287" s="208">
        <f t="shared" ca="1" si="2856"/>
        <v>1045416.6666666666</v>
      </c>
      <c r="BE287" s="208">
        <f t="shared" ca="1" si="2856"/>
        <v>1045416.6666666666</v>
      </c>
      <c r="BF287" s="208">
        <f t="shared" ca="1" si="2856"/>
        <v>1245416.6666666665</v>
      </c>
      <c r="BG287" s="208">
        <f t="shared" ca="1" si="2856"/>
        <v>1045416.6666666666</v>
      </c>
      <c r="BH287" s="208">
        <f t="shared" ca="1" si="2856"/>
        <v>1045416.6666666666</v>
      </c>
      <c r="BI287" s="208">
        <f t="shared" ca="1" si="2856"/>
        <v>1045416.6666666666</v>
      </c>
      <c r="BJ287" s="208">
        <f t="shared" ca="1" si="2856"/>
        <v>1045416.6666666666</v>
      </c>
      <c r="BK287" s="208">
        <f t="shared" ca="1" si="2856"/>
        <v>1045416.6666666666</v>
      </c>
      <c r="BL287" s="208">
        <f t="shared" ca="1" si="2856"/>
        <v>1045416.6666666666</v>
      </c>
      <c r="BM287" s="208">
        <f t="shared" ca="1" si="2856"/>
        <v>1045416.6666666666</v>
      </c>
      <c r="BN287" s="208">
        <f t="shared" ca="1" si="2856"/>
        <v>1045416.6666666666</v>
      </c>
      <c r="BO287" s="208">
        <f t="shared" ca="1" si="2856"/>
        <v>1045416.6666666666</v>
      </c>
      <c r="BP287" s="208">
        <f t="shared" ca="1" si="2856"/>
        <v>1045416.6666666666</v>
      </c>
      <c r="BQ287" s="208">
        <f t="shared" ca="1" si="2856"/>
        <v>1045416.6666666666</v>
      </c>
      <c r="BR287" s="208">
        <f t="shared" ca="1" si="2856"/>
        <v>1245416.6666666665</v>
      </c>
      <c r="BS287" s="208">
        <f t="shared" ca="1" si="2856"/>
        <v>1045416.6666666666</v>
      </c>
      <c r="BT287" s="208">
        <f t="shared" ca="1" si="2856"/>
        <v>1045416.6666666666</v>
      </c>
      <c r="BU287" s="208">
        <f t="shared" ca="1" si="2856"/>
        <v>1045416.6666666666</v>
      </c>
      <c r="BV287" s="208">
        <f t="shared" ca="1" si="2856"/>
        <v>1045416.6666666666</v>
      </c>
      <c r="BW287" s="208">
        <f t="shared" ca="1" si="2856"/>
        <v>1045416.6666666666</v>
      </c>
      <c r="BX287" s="208">
        <f t="shared" ca="1" si="2856"/>
        <v>1045416.6666666666</v>
      </c>
      <c r="BY287" s="208">
        <f t="shared" ca="1" si="2856"/>
        <v>1045416.6666666666</v>
      </c>
      <c r="BZ287" s="208">
        <f t="shared" ca="1" si="2856"/>
        <v>1045416.6666666666</v>
      </c>
      <c r="CA287" s="208">
        <f t="shared" ca="1" si="2856"/>
        <v>10292437.687669011</v>
      </c>
      <c r="CB287" s="208">
        <f t="shared" ca="1" si="2856"/>
        <v>3372725.4361628392</v>
      </c>
      <c r="CC287" s="208">
        <f t="shared" ca="1" si="2856"/>
        <v>3404635.9144670758</v>
      </c>
      <c r="CD287" s="208">
        <f t="shared" ca="1" si="2856"/>
        <v>4089943.029100005</v>
      </c>
      <c r="CE287" s="208">
        <f t="shared" ca="1" si="2856"/>
        <v>3554731.9929255806</v>
      </c>
      <c r="CF287" s="208">
        <f t="shared" ca="1" si="2856"/>
        <v>3545009.5983022484</v>
      </c>
      <c r="CG287" s="208">
        <f t="shared" ca="1" si="2856"/>
        <v>3540571.0194136482</v>
      </c>
      <c r="CH287" s="208">
        <f t="shared" ca="1" si="2856"/>
        <v>3557210.6394878551</v>
      </c>
      <c r="CI287" s="208">
        <f t="shared" ca="1" si="2856"/>
        <v>3556215.9486715421</v>
      </c>
      <c r="CJ287" s="208">
        <f t="shared" ca="1" si="2856"/>
        <v>3555221.2578552286</v>
      </c>
      <c r="CK287" s="208">
        <f t="shared" ca="1" si="2856"/>
        <v>3640593.6660304442</v>
      </c>
      <c r="CL287" s="208">
        <f t="shared" ca="1" si="2856"/>
        <v>3639598.9752141312</v>
      </c>
      <c r="CM287" s="208">
        <f t="shared" ca="1" si="2856"/>
        <v>3667421.6583727766</v>
      </c>
      <c r="CN287" s="208">
        <f t="shared" ca="1" si="2856"/>
        <v>3651009.0513841617</v>
      </c>
      <c r="CO287" s="208">
        <f t="shared" ca="1" si="2856"/>
        <v>3653035.6476506498</v>
      </c>
      <c r="CP287" s="208">
        <f t="shared" ca="1" si="2856"/>
        <v>3968250.0260410369</v>
      </c>
      <c r="CQ287" s="208">
        <f t="shared" ca="1" si="2856"/>
        <v>3654578.6498535704</v>
      </c>
      <c r="CR287" s="208">
        <f t="shared" ca="1" si="2856"/>
        <v>3654578.6498535704</v>
      </c>
      <c r="CS287" s="208">
        <f t="shared" ca="1" si="2856"/>
        <v>3654578.6498535704</v>
      </c>
      <c r="CT287" s="208">
        <f t="shared" ca="1" si="2856"/>
        <v>3654578.6498535704</v>
      </c>
      <c r="CU287" s="208">
        <f t="shared" ca="1" si="2856"/>
        <v>3654578.6498535704</v>
      </c>
      <c r="CV287" s="208">
        <f t="shared" ca="1" si="2856"/>
        <v>3654578.6498535704</v>
      </c>
      <c r="CW287" s="208">
        <f t="shared" ca="1" si="2856"/>
        <v>3654578.6498535704</v>
      </c>
      <c r="CX287" s="208">
        <f t="shared" ca="1" si="2856"/>
        <v>3654578.6498535704</v>
      </c>
      <c r="CY287" s="208">
        <f t="shared" ref="CY287:FJ287" ca="1" si="2857">CY280+CY285</f>
        <v>3848670.6761477324</v>
      </c>
      <c r="CZ287" s="208">
        <f t="shared" ca="1" si="2857"/>
        <v>3690087.951730446</v>
      </c>
      <c r="DA287" s="208">
        <f t="shared" ca="1" si="2857"/>
        <v>3703715.0605682032</v>
      </c>
      <c r="DB287" s="208">
        <f t="shared" ca="1" si="2857"/>
        <v>4112720.2756726914</v>
      </c>
      <c r="DC287" s="208">
        <f t="shared" ca="1" si="2857"/>
        <v>3705857.4944699225</v>
      </c>
      <c r="DD287" s="208">
        <f t="shared" ca="1" si="2857"/>
        <v>3705857.4944699225</v>
      </c>
      <c r="DE287" s="208">
        <f t="shared" ca="1" si="2857"/>
        <v>3705857.4944699225</v>
      </c>
      <c r="DF287" s="208">
        <f t="shared" ca="1" si="2857"/>
        <v>3705857.4944699225</v>
      </c>
      <c r="DG287" s="208">
        <f t="shared" ca="1" si="2857"/>
        <v>3705857.4944699225</v>
      </c>
      <c r="DH287" s="208">
        <f t="shared" ca="1" si="2857"/>
        <v>3705857.4944699225</v>
      </c>
      <c r="DI287" s="208">
        <f t="shared" ca="1" si="2857"/>
        <v>3705857.4944699225</v>
      </c>
      <c r="DJ287" s="208">
        <f t="shared" ca="1" si="2857"/>
        <v>3705857.4944699225</v>
      </c>
      <c r="DK287" s="208">
        <f t="shared" ca="1" si="2857"/>
        <v>4056337.4029566869</v>
      </c>
      <c r="DL287" s="208">
        <f t="shared" ca="1" si="2857"/>
        <v>3730949.4543120167</v>
      </c>
      <c r="DM287" s="208">
        <f t="shared" ca="1" si="2857"/>
        <v>3730949.4543120167</v>
      </c>
      <c r="DN287" s="208">
        <f t="shared" ca="1" si="2857"/>
        <v>4179495.2414671984</v>
      </c>
      <c r="DO287" s="208">
        <f t="shared" ca="1" si="2857"/>
        <v>3758973.6063088463</v>
      </c>
      <c r="DP287" s="208">
        <f t="shared" ca="1" si="2857"/>
        <v>3758973.6063088463</v>
      </c>
      <c r="DQ287" s="208">
        <f t="shared" ca="1" si="2857"/>
        <v>3758973.6063088463</v>
      </c>
      <c r="DR287" s="208">
        <f t="shared" ca="1" si="2857"/>
        <v>3758973.6063088463</v>
      </c>
      <c r="DS287" s="208">
        <f t="shared" ca="1" si="2857"/>
        <v>3758973.6063088463</v>
      </c>
      <c r="DT287" s="208">
        <f t="shared" ca="1" si="2857"/>
        <v>3758973.6063088463</v>
      </c>
      <c r="DU287" s="208">
        <f t="shared" ca="1" si="2857"/>
        <v>3758973.6063088463</v>
      </c>
      <c r="DV287" s="208">
        <f t="shared" ca="1" si="2857"/>
        <v>3758973.6063088463</v>
      </c>
      <c r="DW287" s="208">
        <f t="shared" ca="1" si="2857"/>
        <v>4723306.0867602834</v>
      </c>
      <c r="DX287" s="208">
        <f t="shared" ca="1" si="2857"/>
        <v>3710283.0641222852</v>
      </c>
      <c r="DY287" s="208">
        <f t="shared" ca="1" si="2857"/>
        <v>3726022.3748298949</v>
      </c>
      <c r="DZ287" s="208">
        <f t="shared" ca="1" si="2857"/>
        <v>4183145.5737746567</v>
      </c>
      <c r="EA287" s="208">
        <f t="shared" ca="1" si="2857"/>
        <v>3813030.8786827712</v>
      </c>
      <c r="EB287" s="208">
        <f t="shared" ca="1" si="2857"/>
        <v>3813030.8786827712</v>
      </c>
      <c r="EC287" s="208">
        <f t="shared" ca="1" si="2857"/>
        <v>3813030.8786827712</v>
      </c>
      <c r="ED287" s="208">
        <f t="shared" ca="1" si="2857"/>
        <v>3813030.8786827712</v>
      </c>
      <c r="EE287" s="208">
        <f t="shared" ca="1" si="2857"/>
        <v>3813030.8786827712</v>
      </c>
      <c r="EF287" s="208">
        <f t="shared" ca="1" si="2857"/>
        <v>3813030.8786827712</v>
      </c>
      <c r="EG287" s="208">
        <f t="shared" ca="1" si="2857"/>
        <v>3813030.8786827712</v>
      </c>
      <c r="EH287" s="208">
        <f t="shared" ca="1" si="2857"/>
        <v>3813030.8786827712</v>
      </c>
      <c r="EI287" s="208">
        <f t="shared" ca="1" si="2857"/>
        <v>3899190.4916065619</v>
      </c>
      <c r="EJ287" s="208">
        <f t="shared" ca="1" si="2857"/>
        <v>3872358.0665623955</v>
      </c>
      <c r="EK287" s="208">
        <f t="shared" ca="1" si="2857"/>
        <v>3872358.0665623955</v>
      </c>
      <c r="EL287" s="208">
        <f t="shared" ca="1" si="2857"/>
        <v>4344757.1465825103</v>
      </c>
      <c r="EM287" s="208">
        <f t="shared" ca="1" si="2857"/>
        <v>3872358.0665623955</v>
      </c>
      <c r="EN287" s="208">
        <f t="shared" ca="1" si="2857"/>
        <v>3872358.0665623955</v>
      </c>
      <c r="EO287" s="208">
        <f t="shared" ca="1" si="2857"/>
        <v>3872358.0665623955</v>
      </c>
      <c r="EP287" s="208">
        <f t="shared" ca="1" si="2857"/>
        <v>3872358.0665623955</v>
      </c>
      <c r="EQ287" s="208">
        <f t="shared" ca="1" si="2857"/>
        <v>3872358.0665623955</v>
      </c>
      <c r="ER287" s="208">
        <f t="shared" ca="1" si="2857"/>
        <v>3872358.0665623955</v>
      </c>
      <c r="ES287" s="208">
        <f t="shared" ca="1" si="2857"/>
        <v>3872358.0665623955</v>
      </c>
      <c r="ET287" s="208">
        <f t="shared" ca="1" si="2857"/>
        <v>3872358.0665623955</v>
      </c>
      <c r="EU287" s="208">
        <f t="shared" ca="1" si="2857"/>
        <v>4351642.7336720163</v>
      </c>
      <c r="EV287" s="208">
        <f t="shared" ca="1" si="2857"/>
        <v>3881029.0379945678</v>
      </c>
      <c r="EW287" s="208">
        <f t="shared" ca="1" si="2857"/>
        <v>3976307.3580780728</v>
      </c>
      <c r="EX287" s="208">
        <f t="shared" ca="1" si="2857"/>
        <v>4508967.1563898586</v>
      </c>
      <c r="EY287" s="208">
        <f t="shared" ca="1" si="2857"/>
        <v>3628170.6283676326</v>
      </c>
      <c r="EZ287" s="208">
        <f t="shared" ca="1" si="2857"/>
        <v>3628170.6283676326</v>
      </c>
      <c r="FA287" s="208">
        <f t="shared" ca="1" si="2857"/>
        <v>3628170.6283676326</v>
      </c>
      <c r="FB287" s="208">
        <f t="shared" ca="1" si="2857"/>
        <v>3628170.6283676326</v>
      </c>
      <c r="FC287" s="208">
        <f t="shared" ca="1" si="2857"/>
        <v>3628170.6283676326</v>
      </c>
      <c r="FD287" s="208">
        <f t="shared" ca="1" si="2857"/>
        <v>3628170.6283676326</v>
      </c>
      <c r="FE287" s="208">
        <f t="shared" ca="1" si="2857"/>
        <v>3628170.6283676326</v>
      </c>
      <c r="FF287" s="208">
        <f t="shared" ca="1" si="2857"/>
        <v>3628170.6283676326</v>
      </c>
      <c r="FG287" s="208">
        <f t="shared" ca="1" si="2857"/>
        <v>3719938.3248214917</v>
      </c>
      <c r="FH287" s="208">
        <f t="shared" ca="1" si="2857"/>
        <v>3688674.2218345469</v>
      </c>
      <c r="FI287" s="208">
        <f t="shared" ca="1" si="2857"/>
        <v>3691798.0151318442</v>
      </c>
      <c r="FJ287" s="208">
        <f t="shared" ca="1" si="2857"/>
        <v>3691798.0151318442</v>
      </c>
      <c r="FK287" s="208">
        <f t="shared" ref="FK287:HV287" ca="1" si="2858">FK280+FK285</f>
        <v>1913197.5800067286</v>
      </c>
      <c r="FL287" s="208">
        <f t="shared" ca="1" si="2858"/>
        <v>1913197.5800067286</v>
      </c>
      <c r="FM287" s="208">
        <f t="shared" ca="1" si="2858"/>
        <v>1913197.5800067286</v>
      </c>
      <c r="FN287" s="208">
        <f t="shared" ca="1" si="2858"/>
        <v>1913197.5800067286</v>
      </c>
      <c r="FO287" s="208">
        <f t="shared" ca="1" si="2858"/>
        <v>1913197.5800067286</v>
      </c>
      <c r="FP287" s="208">
        <f t="shared" ca="1" si="2858"/>
        <v>1913197.5800067286</v>
      </c>
      <c r="FQ287" s="208">
        <f t="shared" ca="1" si="2858"/>
        <v>1913197.5800067286</v>
      </c>
      <c r="FR287" s="208">
        <f t="shared" ca="1" si="2858"/>
        <v>1913197.5800067286</v>
      </c>
      <c r="FS287" s="208">
        <f t="shared" ca="1" si="2858"/>
        <v>3021024.51055237</v>
      </c>
      <c r="FT287" s="208">
        <f t="shared" ca="1" si="2858"/>
        <v>1838361.011278125</v>
      </c>
      <c r="FU287" s="208">
        <f t="shared" ca="1" si="2858"/>
        <v>1856945.069109567</v>
      </c>
      <c r="FV287" s="208">
        <f t="shared" ca="1" si="2858"/>
        <v>1893208.3186498401</v>
      </c>
      <c r="FW287" s="208">
        <f t="shared" ca="1" si="2858"/>
        <v>1929471.5681901132</v>
      </c>
      <c r="FX287" s="208">
        <f t="shared" ca="1" si="2858"/>
        <v>1929471.5681901132</v>
      </c>
      <c r="FY287" s="208">
        <f t="shared" ca="1" si="2858"/>
        <v>1929471.5681901132</v>
      </c>
      <c r="FZ287" s="208">
        <f t="shared" ca="1" si="2858"/>
        <v>1929471.5681901132</v>
      </c>
      <c r="GA287" s="208">
        <f t="shared" ca="1" si="2858"/>
        <v>1929471.5681901132</v>
      </c>
      <c r="GB287" s="208">
        <f t="shared" ca="1" si="2858"/>
        <v>1929471.5681901132</v>
      </c>
      <c r="GC287" s="208">
        <f t="shared" ca="1" si="2858"/>
        <v>1929471.5681901132</v>
      </c>
      <c r="GD287" s="208">
        <f t="shared" ca="1" si="2858"/>
        <v>1929471.5681901132</v>
      </c>
      <c r="GE287" s="208">
        <f t="shared" ca="1" si="2858"/>
        <v>2343485.9188324758</v>
      </c>
      <c r="GF287" s="208">
        <f t="shared" ca="1" si="2858"/>
        <v>1915621.9457842035</v>
      </c>
      <c r="GG287" s="208">
        <f t="shared" ca="1" si="2858"/>
        <v>1919020.3024176306</v>
      </c>
      <c r="GH287" s="208">
        <f t="shared" ca="1" si="2858"/>
        <v>1947239.5172865242</v>
      </c>
      <c r="GI287" s="208">
        <f t="shared" ca="1" si="2858"/>
        <v>1947239.5172865242</v>
      </c>
      <c r="GJ287" s="208">
        <f t="shared" ca="1" si="2858"/>
        <v>1947239.5172865242</v>
      </c>
      <c r="GK287" s="208">
        <f t="shared" ca="1" si="2858"/>
        <v>1947239.5172865242</v>
      </c>
      <c r="GL287" s="208">
        <f t="shared" ca="1" si="2858"/>
        <v>1947239.5172865242</v>
      </c>
      <c r="GM287" s="208">
        <f t="shared" ca="1" si="2858"/>
        <v>1947239.5172865242</v>
      </c>
      <c r="GN287" s="208">
        <f t="shared" ca="1" si="2858"/>
        <v>1947239.5172865242</v>
      </c>
      <c r="GO287" s="208">
        <f t="shared" ca="1" si="2858"/>
        <v>1947239.5172865242</v>
      </c>
      <c r="GP287" s="208">
        <f t="shared" ca="1" si="2858"/>
        <v>1947239.5172865242</v>
      </c>
      <c r="GQ287" s="208">
        <f t="shared" ca="1" si="2858"/>
        <v>2986757.0298056579</v>
      </c>
      <c r="GR287" s="208">
        <f t="shared" ca="1" si="2858"/>
        <v>1915146.9235352352</v>
      </c>
      <c r="GS287" s="208">
        <f t="shared" ca="1" si="2858"/>
        <v>1936393.4685884723</v>
      </c>
      <c r="GT287" s="208">
        <f t="shared" ca="1" si="2858"/>
        <v>1936393.4685884723</v>
      </c>
      <c r="GU287" s="208">
        <f t="shared" ca="1" si="2858"/>
        <v>1936393.4685884723</v>
      </c>
      <c r="GV287" s="208">
        <f t="shared" ca="1" si="2858"/>
        <v>1936393.4685884723</v>
      </c>
      <c r="GW287" s="208">
        <f t="shared" ca="1" si="2858"/>
        <v>1952064.3219177239</v>
      </c>
      <c r="GX287" s="208">
        <f t="shared" ca="1" si="2858"/>
        <v>1952064.3219177239</v>
      </c>
      <c r="GY287" s="208">
        <f t="shared" ca="1" si="2858"/>
        <v>1952064.3219177239</v>
      </c>
      <c r="GZ287" s="208">
        <f t="shared" ca="1" si="2858"/>
        <v>1952064.3219177239</v>
      </c>
      <c r="HA287" s="208">
        <f t="shared" ca="1" si="2858"/>
        <v>1967735.1752469754</v>
      </c>
      <c r="HB287" s="208">
        <f t="shared" ca="1" si="2858"/>
        <v>1967735.1752469754</v>
      </c>
      <c r="HC287" s="208">
        <f t="shared" ca="1" si="2858"/>
        <v>2025575.5976408967</v>
      </c>
      <c r="HD287" s="208">
        <f t="shared" ca="1" si="2858"/>
        <v>1985530.1883074306</v>
      </c>
      <c r="HE287" s="208">
        <f t="shared" ca="1" si="2858"/>
        <v>1989228.472427401</v>
      </c>
      <c r="HF287" s="208">
        <f t="shared" ca="1" si="2858"/>
        <v>1989228.472427401</v>
      </c>
      <c r="HG287" s="208">
        <f t="shared" ca="1" si="2858"/>
        <v>1989228.472427401</v>
      </c>
      <c r="HH287" s="208">
        <f t="shared" ca="1" si="2858"/>
        <v>1989228.472427401</v>
      </c>
      <c r="HI287" s="208">
        <f t="shared" ca="1" si="2858"/>
        <v>1989228.472427401</v>
      </c>
      <c r="HJ287" s="208">
        <f t="shared" ca="1" si="2858"/>
        <v>1989228.472427401</v>
      </c>
      <c r="HK287" s="208">
        <f t="shared" ca="1" si="2858"/>
        <v>1989228.472427401</v>
      </c>
      <c r="HL287" s="208">
        <f t="shared" ca="1" si="2858"/>
        <v>1989228.472427401</v>
      </c>
      <c r="HM287" s="208">
        <f t="shared" ca="1" si="2858"/>
        <v>1989228.472427401</v>
      </c>
      <c r="HN287" s="208">
        <f t="shared" ca="1" si="2858"/>
        <v>1989228.472427401</v>
      </c>
      <c r="HO287" s="208">
        <f t="shared" ca="1" si="2858"/>
        <v>3928127.5894701933</v>
      </c>
      <c r="HP287" s="208">
        <f t="shared" ca="1" si="2858"/>
        <v>1625997.9011820434</v>
      </c>
      <c r="HQ287" s="208">
        <f t="shared" ca="1" si="2858"/>
        <v>1629856.4111060181</v>
      </c>
      <c r="HR287" s="208">
        <f t="shared" ca="1" si="2858"/>
        <v>1629856.4111060181</v>
      </c>
      <c r="HS287" s="208">
        <f t="shared" ca="1" si="2858"/>
        <v>1629856.4111060181</v>
      </c>
      <c r="HT287" s="208">
        <f t="shared" ca="1" si="2858"/>
        <v>1629856.4111060181</v>
      </c>
      <c r="HU287" s="208">
        <f t="shared" ca="1" si="2858"/>
        <v>1629856.4111060181</v>
      </c>
      <c r="HV287" s="208">
        <f t="shared" ca="1" si="2858"/>
        <v>1629856.4111060181</v>
      </c>
      <c r="HW287" s="208">
        <f t="shared" ref="HW287:IU287" ca="1" si="2859">HW280+HW285</f>
        <v>1629856.4111060181</v>
      </c>
      <c r="HX287" s="208">
        <f t="shared" ca="1" si="2859"/>
        <v>1629856.4111060181</v>
      </c>
      <c r="HY287" s="208">
        <f t="shared" ca="1" si="2859"/>
        <v>1629856.4111060181</v>
      </c>
      <c r="HZ287" s="208">
        <f t="shared" ca="1" si="2859"/>
        <v>1629856.4111060181</v>
      </c>
      <c r="IA287" s="208">
        <f t="shared" ca="1" si="2859"/>
        <v>1629856.4111060181</v>
      </c>
      <c r="IB287" s="208">
        <f t="shared" ca="1" si="2859"/>
        <v>1629856.4111060181</v>
      </c>
      <c r="IC287" s="208">
        <f t="shared" ca="1" si="2859"/>
        <v>1633882.4174721378</v>
      </c>
      <c r="ID287" s="208">
        <f t="shared" ca="1" si="2859"/>
        <v>1633882.4174721378</v>
      </c>
      <c r="IE287" s="208">
        <f t="shared" ca="1" si="2859"/>
        <v>1633882.4174721378</v>
      </c>
      <c r="IF287" s="208">
        <f t="shared" ca="1" si="2859"/>
        <v>1633882.4174721378</v>
      </c>
      <c r="IG287" s="208">
        <f t="shared" ca="1" si="2859"/>
        <v>1633882.4174721378</v>
      </c>
      <c r="IH287" s="208">
        <f t="shared" ca="1" si="2859"/>
        <v>1633882.4174721378</v>
      </c>
      <c r="II287" s="208">
        <f t="shared" ca="1" si="2859"/>
        <v>1633882.4174721378</v>
      </c>
      <c r="IJ287" s="208">
        <f t="shared" ca="1" si="2859"/>
        <v>1633882.4174721378</v>
      </c>
      <c r="IK287" s="208">
        <f t="shared" ca="1" si="2859"/>
        <v>1633882.4174721378</v>
      </c>
      <c r="IL287" s="208">
        <f t="shared" ca="1" si="2859"/>
        <v>1633882.4174721378</v>
      </c>
      <c r="IM287" s="208">
        <f t="shared" ca="1" si="2859"/>
        <v>1633882.4174721378</v>
      </c>
      <c r="IN287" s="208">
        <f t="shared" ca="1" si="2859"/>
        <v>1633882.4174721378</v>
      </c>
      <c r="IO287" s="208">
        <f t="shared" ca="1" si="2859"/>
        <v>1638083.5322308883</v>
      </c>
      <c r="IP287" s="208">
        <f t="shared" ca="1" si="2859"/>
        <v>1638083.5322308883</v>
      </c>
      <c r="IQ287" s="208">
        <f t="shared" ca="1" si="2859"/>
        <v>1638083.5322308883</v>
      </c>
      <c r="IR287" s="208">
        <f t="shared" ca="1" si="2859"/>
        <v>3369671.5156989601</v>
      </c>
      <c r="IS287" s="208">
        <f t="shared" ca="1" si="2859"/>
        <v>3369671.5156989601</v>
      </c>
      <c r="IT287" s="208">
        <f t="shared" ca="1" si="2859"/>
        <v>3369671.5156989601</v>
      </c>
      <c r="IU287" s="208">
        <f t="shared" ca="1" si="2859"/>
        <v>3369671.5156989601</v>
      </c>
    </row>
    <row r="288" spans="2:255">
      <c r="B288" s="222" t="s">
        <v>235</v>
      </c>
      <c r="E288" s="208">
        <f ca="1">E280+E281+E285+E286</f>
        <v>1240049.8303164465</v>
      </c>
      <c r="F288" s="208">
        <f t="shared" ref="F288:AL288" ca="1" si="2860">F280+F281+F285+F286</f>
        <v>1240049.8303164465</v>
      </c>
      <c r="G288" s="208">
        <f t="shared" ca="1" si="2860"/>
        <v>1240049.8303164465</v>
      </c>
      <c r="H288" s="208">
        <f t="shared" ca="1" si="2860"/>
        <v>1240049.8303164465</v>
      </c>
      <c r="I288" s="208">
        <f t="shared" ca="1" si="2860"/>
        <v>1240049.8303164465</v>
      </c>
      <c r="J288" s="208">
        <f t="shared" ca="1" si="2860"/>
        <v>1440049.8303164465</v>
      </c>
      <c r="K288" s="208">
        <f t="shared" ca="1" si="2860"/>
        <v>1073383.1636497797</v>
      </c>
      <c r="L288" s="208">
        <f t="shared" ca="1" si="2860"/>
        <v>1073383.1636497797</v>
      </c>
      <c r="M288" s="208">
        <f t="shared" ca="1" si="2860"/>
        <v>1073383.1636497797</v>
      </c>
      <c r="N288" s="208">
        <f t="shared" ca="1" si="2860"/>
        <v>1073383.1636497797</v>
      </c>
      <c r="O288" s="208">
        <f t="shared" ca="1" si="2860"/>
        <v>1073383.1636497797</v>
      </c>
      <c r="P288" s="208">
        <f t="shared" ca="1" si="2860"/>
        <v>1073383.1636497797</v>
      </c>
      <c r="Q288" s="208">
        <f t="shared" ca="1" si="2860"/>
        <v>1073383.1636497797</v>
      </c>
      <c r="R288" s="208">
        <f t="shared" ca="1" si="2860"/>
        <v>1073383.1636497797</v>
      </c>
      <c r="S288" s="208">
        <f t="shared" ca="1" si="2860"/>
        <v>1073383.1636497797</v>
      </c>
      <c r="T288" s="208">
        <f t="shared" ca="1" si="2860"/>
        <v>1073383.1636497797</v>
      </c>
      <c r="U288" s="208">
        <f t="shared" ca="1" si="2860"/>
        <v>1073383.1636497797</v>
      </c>
      <c r="V288" s="208">
        <f t="shared" ca="1" si="2860"/>
        <v>1273383.1636497797</v>
      </c>
      <c r="W288" s="208">
        <f t="shared" ca="1" si="2860"/>
        <v>1073383.1636497797</v>
      </c>
      <c r="X288" s="208">
        <f t="shared" ca="1" si="2860"/>
        <v>1073383.1636497797</v>
      </c>
      <c r="Y288" s="208">
        <f t="shared" ca="1" si="2860"/>
        <v>1073383.1636497797</v>
      </c>
      <c r="Z288" s="208">
        <f t="shared" ca="1" si="2860"/>
        <v>1073383.1636497797</v>
      </c>
      <c r="AA288" s="208">
        <f t="shared" ca="1" si="2860"/>
        <v>1073383.1636497797</v>
      </c>
      <c r="AB288" s="208">
        <f t="shared" ca="1" si="2860"/>
        <v>1073383.1636497797</v>
      </c>
      <c r="AC288" s="208">
        <f t="shared" ca="1" si="2860"/>
        <v>1073383.1636497797</v>
      </c>
      <c r="AD288" s="208">
        <f t="shared" ca="1" si="2860"/>
        <v>1073383.1636497797</v>
      </c>
      <c r="AE288" s="208">
        <f t="shared" ca="1" si="2860"/>
        <v>1073383.1636497797</v>
      </c>
      <c r="AF288" s="208">
        <f t="shared" ca="1" si="2860"/>
        <v>1073383.1636497797</v>
      </c>
      <c r="AG288" s="208">
        <f t="shared" ca="1" si="2860"/>
        <v>1073383.1636497797</v>
      </c>
      <c r="AH288" s="208">
        <f t="shared" ca="1" si="2860"/>
        <v>1273383.1636497797</v>
      </c>
      <c r="AI288" s="208">
        <f t="shared" ca="1" si="2860"/>
        <v>1073383.1636497797</v>
      </c>
      <c r="AJ288" s="208">
        <f t="shared" ca="1" si="2860"/>
        <v>1073383.1636497797</v>
      </c>
      <c r="AK288" s="208">
        <f t="shared" ca="1" si="2860"/>
        <v>1073383.1636497797</v>
      </c>
      <c r="AL288" s="208">
        <f t="shared" ca="1" si="2860"/>
        <v>1073383.1636497797</v>
      </c>
      <c r="AM288" s="208">
        <f t="shared" ref="AM288:CX288" ca="1" si="2861">AM280+AM281+AM285+AM286</f>
        <v>1073383.1636497797</v>
      </c>
      <c r="AN288" s="208">
        <f t="shared" ca="1" si="2861"/>
        <v>1073383.1636497797</v>
      </c>
      <c r="AO288" s="208">
        <f t="shared" ca="1" si="2861"/>
        <v>1073383.1636497797</v>
      </c>
      <c r="AP288" s="208">
        <f t="shared" ca="1" si="2861"/>
        <v>1073383.1636497797</v>
      </c>
      <c r="AQ288" s="208">
        <f t="shared" ca="1" si="2861"/>
        <v>1073383.1636497797</v>
      </c>
      <c r="AR288" s="208">
        <f t="shared" ca="1" si="2861"/>
        <v>1073383.1636497797</v>
      </c>
      <c r="AS288" s="208">
        <f t="shared" ca="1" si="2861"/>
        <v>1073383.1636497797</v>
      </c>
      <c r="AT288" s="208">
        <f t="shared" ca="1" si="2861"/>
        <v>1273383.1636497797</v>
      </c>
      <c r="AU288" s="208">
        <f t="shared" ca="1" si="2861"/>
        <v>1073383.1636497797</v>
      </c>
      <c r="AV288" s="208">
        <f t="shared" ca="1" si="2861"/>
        <v>1073383.1636497797</v>
      </c>
      <c r="AW288" s="208">
        <f t="shared" ca="1" si="2861"/>
        <v>1073383.1636497797</v>
      </c>
      <c r="AX288" s="208">
        <f t="shared" ca="1" si="2861"/>
        <v>1073383.1636497797</v>
      </c>
      <c r="AY288" s="208">
        <f t="shared" ca="1" si="2861"/>
        <v>1073383.1636497797</v>
      </c>
      <c r="AZ288" s="208">
        <f t="shared" ca="1" si="2861"/>
        <v>1073383.1636497797</v>
      </c>
      <c r="BA288" s="208">
        <f t="shared" ca="1" si="2861"/>
        <v>1073383.1636497797</v>
      </c>
      <c r="BB288" s="208">
        <f t="shared" ca="1" si="2861"/>
        <v>1073383.1636497797</v>
      </c>
      <c r="BC288" s="208">
        <f t="shared" ca="1" si="2861"/>
        <v>1073383.1636497797</v>
      </c>
      <c r="BD288" s="208">
        <f t="shared" ca="1" si="2861"/>
        <v>1073383.1636497797</v>
      </c>
      <c r="BE288" s="208">
        <f t="shared" ca="1" si="2861"/>
        <v>1073383.1636497797</v>
      </c>
      <c r="BF288" s="208">
        <f t="shared" ca="1" si="2861"/>
        <v>1273383.1636497797</v>
      </c>
      <c r="BG288" s="208">
        <f t="shared" ca="1" si="2861"/>
        <v>1073383.1636497797</v>
      </c>
      <c r="BH288" s="208">
        <f t="shared" ca="1" si="2861"/>
        <v>1073383.1636497797</v>
      </c>
      <c r="BI288" s="208">
        <f t="shared" ca="1" si="2861"/>
        <v>1073383.1636497797</v>
      </c>
      <c r="BJ288" s="208">
        <f t="shared" ca="1" si="2861"/>
        <v>1073383.1636497797</v>
      </c>
      <c r="BK288" s="208">
        <f t="shared" ca="1" si="2861"/>
        <v>1073383.1636497797</v>
      </c>
      <c r="BL288" s="208">
        <f t="shared" ca="1" si="2861"/>
        <v>1073383.1636497797</v>
      </c>
      <c r="BM288" s="208">
        <f t="shared" ca="1" si="2861"/>
        <v>1073383.1636497797</v>
      </c>
      <c r="BN288" s="208">
        <f t="shared" ca="1" si="2861"/>
        <v>1073383.1636497797</v>
      </c>
      <c r="BO288" s="208">
        <f t="shared" ca="1" si="2861"/>
        <v>1073383.1636497797</v>
      </c>
      <c r="BP288" s="208">
        <f t="shared" ca="1" si="2861"/>
        <v>1073383.1636497797</v>
      </c>
      <c r="BQ288" s="208">
        <f t="shared" ca="1" si="2861"/>
        <v>1073383.1636497797</v>
      </c>
      <c r="BR288" s="208">
        <f t="shared" ca="1" si="2861"/>
        <v>3065049.8303164467</v>
      </c>
      <c r="BS288" s="208">
        <f t="shared" ca="1" si="2861"/>
        <v>2872515.1080942247</v>
      </c>
      <c r="BT288" s="208">
        <f t="shared" ca="1" si="2861"/>
        <v>2880011.4911960764</v>
      </c>
      <c r="BU288" s="208">
        <f t="shared" ca="1" si="2861"/>
        <v>2887539.1092275195</v>
      </c>
      <c r="BV288" s="208">
        <f t="shared" ca="1" si="2861"/>
        <v>2895098.0923340931</v>
      </c>
      <c r="BW288" s="208">
        <f t="shared" ca="1" si="2861"/>
        <v>2902688.5712036113</v>
      </c>
      <c r="BX288" s="208">
        <f t="shared" ca="1" si="2861"/>
        <v>2910310.6770684188</v>
      </c>
      <c r="BY288" s="208">
        <f t="shared" ca="1" si="2861"/>
        <v>2917964.5417076633</v>
      </c>
      <c r="BZ288" s="208">
        <f t="shared" ca="1" si="2861"/>
        <v>2925650.2974495711</v>
      </c>
      <c r="CA288" s="208">
        <f t="shared" ca="1" si="2861"/>
        <v>12180389.098176081</v>
      </c>
      <c r="CB288" s="208">
        <f t="shared" ca="1" si="2861"/>
        <v>5268426.783809592</v>
      </c>
      <c r="CC288" s="208">
        <f t="shared" ca="1" si="2861"/>
        <v>5308119.4906582609</v>
      </c>
      <c r="CD288" s="208">
        <f t="shared" ca="1" si="2861"/>
        <v>6001241.2597878901</v>
      </c>
      <c r="CE288" s="208">
        <f t="shared" ca="1" si="2861"/>
        <v>5473877.4391705683</v>
      </c>
      <c r="CF288" s="208">
        <f t="shared" ca="1" si="2861"/>
        <v>5472034.9568358278</v>
      </c>
      <c r="CG288" s="208">
        <f t="shared" ca="1" si="2861"/>
        <v>5475509.1232036874</v>
      </c>
      <c r="CH288" s="208">
        <f t="shared" ca="1" si="2861"/>
        <v>5500094.4583062567</v>
      </c>
      <c r="CI288" s="208">
        <f t="shared" ca="1" si="2861"/>
        <v>5507078.5896642571</v>
      </c>
      <c r="CJ288" s="208">
        <f t="shared" ca="1" si="2861"/>
        <v>5514095.9661146505</v>
      </c>
      <c r="CK288" s="208">
        <f t="shared" ca="1" si="2861"/>
        <v>5607513.8251701845</v>
      </c>
      <c r="CL288" s="208">
        <f t="shared" ca="1" si="2861"/>
        <v>5614598.1079461901</v>
      </c>
      <c r="CM288" s="208">
        <f t="shared" ca="1" si="2861"/>
        <v>5650533.4270871235</v>
      </c>
      <c r="CN288" s="208">
        <f t="shared" ca="1" si="2861"/>
        <v>5642267.2587307217</v>
      </c>
      <c r="CO288" s="208">
        <f t="shared" ca="1" si="2861"/>
        <v>5652474.2371237241</v>
      </c>
      <c r="CP288" s="208">
        <f t="shared" ca="1" si="2861"/>
        <v>5975903.0825661533</v>
      </c>
      <c r="CQ288" s="208">
        <f t="shared" ca="1" si="2861"/>
        <v>5670480.4003767781</v>
      </c>
      <c r="CR288" s="208">
        <f t="shared" ca="1" si="2861"/>
        <v>5678763.463933195</v>
      </c>
      <c r="CS288" s="208">
        <f t="shared" ca="1" si="2861"/>
        <v>5687081.0402544308</v>
      </c>
      <c r="CT288" s="208">
        <f t="shared" ca="1" si="2861"/>
        <v>5695433.2731436715</v>
      </c>
      <c r="CU288" s="208">
        <f t="shared" ca="1" si="2861"/>
        <v>5703820.3070032839</v>
      </c>
      <c r="CV288" s="208">
        <f t="shared" ca="1" si="2861"/>
        <v>5712242.2868373105</v>
      </c>
      <c r="CW288" s="208">
        <f t="shared" ca="1" si="2861"/>
        <v>5720699.3582539801</v>
      </c>
      <c r="CX288" s="208">
        <f t="shared" ca="1" si="2861"/>
        <v>5729191.6674682191</v>
      </c>
      <c r="CY288" s="208">
        <f t="shared" ref="CY288:FJ288" ca="1" si="2862">CY280+CY281+CY285+CY286</f>
        <v>5931811.387598346</v>
      </c>
      <c r="CZ288" s="208">
        <f t="shared" ca="1" si="2862"/>
        <v>5781791.8890746739</v>
      </c>
      <c r="DA288" s="208">
        <f t="shared" ca="1" si="2862"/>
        <v>5804017.9039139356</v>
      </c>
      <c r="DB288" s="208">
        <f t="shared" ca="1" si="2862"/>
        <v>6221657.8537949352</v>
      </c>
      <c r="DC288" s="208">
        <f t="shared" ca="1" si="2862"/>
        <v>5823465.785430246</v>
      </c>
      <c r="DD288" s="208">
        <f t="shared" ca="1" si="2862"/>
        <v>5832172.6262384839</v>
      </c>
      <c r="DE288" s="208">
        <f t="shared" ca="1" si="2862"/>
        <v>5840915.7455500904</v>
      </c>
      <c r="DF288" s="208">
        <f t="shared" ca="1" si="2862"/>
        <v>5849695.2945254948</v>
      </c>
      <c r="DG288" s="208">
        <f t="shared" ca="1" si="2862"/>
        <v>5858511.4249549629</v>
      </c>
      <c r="DH288" s="208">
        <f t="shared" ca="1" si="2862"/>
        <v>5867364.289261221</v>
      </c>
      <c r="DI288" s="208">
        <f t="shared" ca="1" si="2862"/>
        <v>5876254.0405020881</v>
      </c>
      <c r="DJ288" s="208">
        <f t="shared" ca="1" si="2862"/>
        <v>5885180.8323731264</v>
      </c>
      <c r="DK288" s="208">
        <f t="shared" ca="1" si="2862"/>
        <v>6244624.7276970576</v>
      </c>
      <c r="DL288" s="208">
        <f t="shared" ca="1" si="2862"/>
        <v>5928238.1158347093</v>
      </c>
      <c r="DM288" s="208">
        <f t="shared" ca="1" si="2862"/>
        <v>5937276.958186958</v>
      </c>
      <c r="DN288" s="208">
        <f t="shared" ca="1" si="2862"/>
        <v>6394899.249537522</v>
      </c>
      <c r="DO288" s="208">
        <f t="shared" ca="1" si="2862"/>
        <v>5983491.9373420328</v>
      </c>
      <c r="DP288" s="208">
        <f t="shared" ca="1" si="2862"/>
        <v>5992644.236650575</v>
      </c>
      <c r="DQ288" s="208">
        <f t="shared" ca="1" si="2862"/>
        <v>6001834.6705395691</v>
      </c>
      <c r="DR288" s="208">
        <f t="shared" ca="1" si="2862"/>
        <v>6011063.3979031015</v>
      </c>
      <c r="DS288" s="208">
        <f t="shared" ca="1" si="2862"/>
        <v>6020330.5782973142</v>
      </c>
      <c r="DT288" s="208">
        <f t="shared" ca="1" si="2862"/>
        <v>6029636.3719431702</v>
      </c>
      <c r="DU288" s="208">
        <f t="shared" ca="1" si="2862"/>
        <v>6038980.9397292165</v>
      </c>
      <c r="DV288" s="208">
        <f t="shared" ca="1" si="2862"/>
        <v>6048364.4432143718</v>
      </c>
      <c r="DW288" s="208">
        <f t="shared" ca="1" si="2862"/>
        <v>7022119.5250821523</v>
      </c>
      <c r="DX288" s="208">
        <f t="shared" ca="1" si="2862"/>
        <v>6018558.3646997325</v>
      </c>
      <c r="DY288" s="208">
        <f t="shared" ca="1" si="2862"/>
        <v>6043798.9620889854</v>
      </c>
      <c r="DZ288" s="208">
        <f t="shared" ca="1" si="2862"/>
        <v>6510463.0364098968</v>
      </c>
      <c r="EA288" s="208">
        <f t="shared" ca="1" si="2862"/>
        <v>6149928.9703415623</v>
      </c>
      <c r="EB288" s="208">
        <f t="shared" ca="1" si="2862"/>
        <v>6159549.5186527111</v>
      </c>
      <c r="EC288" s="208">
        <f t="shared" ca="1" si="2862"/>
        <v>6169210.1525818221</v>
      </c>
      <c r="ED288" s="208">
        <f t="shared" ca="1" si="2862"/>
        <v>6178911.0391523056</v>
      </c>
      <c r="EE288" s="208">
        <f t="shared" ca="1" si="2862"/>
        <v>6188652.3460834995</v>
      </c>
      <c r="EF288" s="208">
        <f t="shared" ca="1" si="2862"/>
        <v>6198434.2417935729</v>
      </c>
      <c r="EG288" s="208">
        <f t="shared" ca="1" si="2862"/>
        <v>6208256.895402438</v>
      </c>
      <c r="EH288" s="208">
        <f t="shared" ca="1" si="2862"/>
        <v>6218120.4767346736</v>
      </c>
      <c r="EI288" s="208">
        <f t="shared" ca="1" si="2862"/>
        <v>6314184.7692462504</v>
      </c>
      <c r="EJ288" s="208">
        <f t="shared" ca="1" si="2862"/>
        <v>6297298.2932881536</v>
      </c>
      <c r="EK288" s="208">
        <f t="shared" ca="1" si="2862"/>
        <v>6307285.6838287469</v>
      </c>
      <c r="EL288" s="208">
        <f t="shared" ca="1" si="2862"/>
        <v>4372723.6435656231</v>
      </c>
      <c r="EM288" s="208">
        <f t="shared" ca="1" si="2862"/>
        <v>3900324.5635455088</v>
      </c>
      <c r="EN288" s="208">
        <f t="shared" ca="1" si="2862"/>
        <v>3900324.5635455088</v>
      </c>
      <c r="EO288" s="208">
        <f t="shared" ca="1" si="2862"/>
        <v>3900324.5635455088</v>
      </c>
      <c r="EP288" s="208">
        <f t="shared" ca="1" si="2862"/>
        <v>3900324.5635455088</v>
      </c>
      <c r="EQ288" s="208">
        <f t="shared" ca="1" si="2862"/>
        <v>3900324.5635455088</v>
      </c>
      <c r="ER288" s="208">
        <f t="shared" ca="1" si="2862"/>
        <v>3900324.5635455088</v>
      </c>
      <c r="ES288" s="208">
        <f t="shared" ca="1" si="2862"/>
        <v>3900324.5635455088</v>
      </c>
      <c r="ET288" s="208">
        <f t="shared" ca="1" si="2862"/>
        <v>3900324.5635455088</v>
      </c>
      <c r="EU288" s="208">
        <f t="shared" ca="1" si="2862"/>
        <v>4379609.2306551291</v>
      </c>
      <c r="EV288" s="208">
        <f t="shared" ca="1" si="2862"/>
        <v>3908995.534977681</v>
      </c>
      <c r="EW288" s="208">
        <f t="shared" ca="1" si="2862"/>
        <v>4004273.855061186</v>
      </c>
      <c r="EX288" s="208">
        <f t="shared" ca="1" si="2862"/>
        <v>4536933.6533729713</v>
      </c>
      <c r="EY288" s="208">
        <f t="shared" ca="1" si="2862"/>
        <v>3656137.1253507459</v>
      </c>
      <c r="EZ288" s="208">
        <f t="shared" ca="1" si="2862"/>
        <v>3656137.1253507459</v>
      </c>
      <c r="FA288" s="208">
        <f t="shared" ca="1" si="2862"/>
        <v>3656137.1253507459</v>
      </c>
      <c r="FB288" s="208">
        <f t="shared" ca="1" si="2862"/>
        <v>3656137.1253507459</v>
      </c>
      <c r="FC288" s="208">
        <f t="shared" ca="1" si="2862"/>
        <v>3656137.1253507459</v>
      </c>
      <c r="FD288" s="208">
        <f t="shared" ca="1" si="2862"/>
        <v>3656137.1253507459</v>
      </c>
      <c r="FE288" s="208">
        <f t="shared" ca="1" si="2862"/>
        <v>3656137.1253507459</v>
      </c>
      <c r="FF288" s="208">
        <f t="shared" ca="1" si="2862"/>
        <v>3656137.1253507459</v>
      </c>
      <c r="FG288" s="208">
        <f t="shared" ca="1" si="2862"/>
        <v>3747904.821804605</v>
      </c>
      <c r="FH288" s="208">
        <f t="shared" ca="1" si="2862"/>
        <v>3716640.7188176601</v>
      </c>
      <c r="FI288" s="208">
        <f t="shared" ca="1" si="2862"/>
        <v>3719764.5121149574</v>
      </c>
      <c r="FJ288" s="208">
        <f t="shared" ca="1" si="2862"/>
        <v>3719764.5121149574</v>
      </c>
      <c r="FK288" s="208">
        <f t="shared" ref="FK288:HV288" ca="1" si="2863">FK280+FK281+FK285+FK286</f>
        <v>1941164.0769898419</v>
      </c>
      <c r="FL288" s="208">
        <f t="shared" ca="1" si="2863"/>
        <v>1941164.0769898419</v>
      </c>
      <c r="FM288" s="208">
        <f t="shared" ca="1" si="2863"/>
        <v>1941164.0769898419</v>
      </c>
      <c r="FN288" s="208">
        <f t="shared" ca="1" si="2863"/>
        <v>1941164.0769898419</v>
      </c>
      <c r="FO288" s="208">
        <f t="shared" ca="1" si="2863"/>
        <v>1941164.0769898419</v>
      </c>
      <c r="FP288" s="208">
        <f t="shared" ca="1" si="2863"/>
        <v>1941164.0769898419</v>
      </c>
      <c r="FQ288" s="208">
        <f t="shared" ca="1" si="2863"/>
        <v>1941164.0769898419</v>
      </c>
      <c r="FR288" s="208">
        <f t="shared" ca="1" si="2863"/>
        <v>1941164.0769898419</v>
      </c>
      <c r="FS288" s="208">
        <f t="shared" ca="1" si="2863"/>
        <v>3048991.0075354832</v>
      </c>
      <c r="FT288" s="208">
        <f t="shared" ca="1" si="2863"/>
        <v>1866327.5082612382</v>
      </c>
      <c r="FU288" s="208">
        <f t="shared" ca="1" si="2863"/>
        <v>1884911.5660926802</v>
      </c>
      <c r="FV288" s="208">
        <f t="shared" ca="1" si="2863"/>
        <v>1921174.8156329533</v>
      </c>
      <c r="FW288" s="208">
        <f t="shared" ca="1" si="2863"/>
        <v>1957438.0651732264</v>
      </c>
      <c r="FX288" s="208">
        <f t="shared" ca="1" si="2863"/>
        <v>1957438.0651732264</v>
      </c>
      <c r="FY288" s="208">
        <f t="shared" ca="1" si="2863"/>
        <v>1957438.0651732264</v>
      </c>
      <c r="FZ288" s="208">
        <f t="shared" ca="1" si="2863"/>
        <v>1957438.0651732264</v>
      </c>
      <c r="GA288" s="208">
        <f t="shared" ca="1" si="2863"/>
        <v>1957438.0651732264</v>
      </c>
      <c r="GB288" s="208">
        <f t="shared" ca="1" si="2863"/>
        <v>1957438.0651732264</v>
      </c>
      <c r="GC288" s="208">
        <f t="shared" ca="1" si="2863"/>
        <v>1957438.0651732264</v>
      </c>
      <c r="GD288" s="208">
        <f t="shared" ca="1" si="2863"/>
        <v>1957438.0651732264</v>
      </c>
      <c r="GE288" s="208">
        <f t="shared" ca="1" si="2863"/>
        <v>2371452.415815589</v>
      </c>
      <c r="GF288" s="208">
        <f t="shared" ca="1" si="2863"/>
        <v>1943588.4427673167</v>
      </c>
      <c r="GG288" s="208">
        <f t="shared" ca="1" si="2863"/>
        <v>1946986.7994007438</v>
      </c>
      <c r="GH288" s="208">
        <f t="shared" ca="1" si="2863"/>
        <v>1975206.0142696374</v>
      </c>
      <c r="GI288" s="208">
        <f t="shared" ca="1" si="2863"/>
        <v>1975206.0142696374</v>
      </c>
      <c r="GJ288" s="208">
        <f t="shared" ca="1" si="2863"/>
        <v>1975206.0142696374</v>
      </c>
      <c r="GK288" s="208">
        <f t="shared" ca="1" si="2863"/>
        <v>1975206.0142696374</v>
      </c>
      <c r="GL288" s="208">
        <f t="shared" ca="1" si="2863"/>
        <v>1975206.0142696374</v>
      </c>
      <c r="GM288" s="208">
        <f t="shared" ca="1" si="2863"/>
        <v>1975206.0142696374</v>
      </c>
      <c r="GN288" s="208">
        <f t="shared" ca="1" si="2863"/>
        <v>1975206.0142696374</v>
      </c>
      <c r="GO288" s="208">
        <f t="shared" ca="1" si="2863"/>
        <v>1975206.0142696374</v>
      </c>
      <c r="GP288" s="208">
        <f t="shared" ca="1" si="2863"/>
        <v>1975206.0142696374</v>
      </c>
      <c r="GQ288" s="208">
        <f t="shared" ca="1" si="2863"/>
        <v>3014723.5267887712</v>
      </c>
      <c r="GR288" s="208">
        <f t="shared" ca="1" si="2863"/>
        <v>1943113.4205183485</v>
      </c>
      <c r="GS288" s="208">
        <f t="shared" ca="1" si="2863"/>
        <v>1964359.9655715856</v>
      </c>
      <c r="GT288" s="208">
        <f t="shared" ca="1" si="2863"/>
        <v>1964359.9655715856</v>
      </c>
      <c r="GU288" s="208">
        <f t="shared" ca="1" si="2863"/>
        <v>1964359.9655715856</v>
      </c>
      <c r="GV288" s="208">
        <f t="shared" ca="1" si="2863"/>
        <v>1964359.9655715856</v>
      </c>
      <c r="GW288" s="208">
        <f t="shared" ca="1" si="2863"/>
        <v>1980030.8189008371</v>
      </c>
      <c r="GX288" s="208">
        <f t="shared" ca="1" si="2863"/>
        <v>1980030.8189008371</v>
      </c>
      <c r="GY288" s="208">
        <f t="shared" ca="1" si="2863"/>
        <v>1980030.8189008371</v>
      </c>
      <c r="GZ288" s="208">
        <f t="shared" ca="1" si="2863"/>
        <v>1980030.8189008371</v>
      </c>
      <c r="HA288" s="208">
        <f t="shared" ca="1" si="2863"/>
        <v>1995701.6722300886</v>
      </c>
      <c r="HB288" s="208">
        <f t="shared" ca="1" si="2863"/>
        <v>1995701.6722300886</v>
      </c>
      <c r="HC288" s="208">
        <f t="shared" ca="1" si="2863"/>
        <v>2053542.0946240099</v>
      </c>
      <c r="HD288" s="208">
        <f t="shared" ca="1" si="2863"/>
        <v>2013496.6852905438</v>
      </c>
      <c r="HE288" s="208">
        <f t="shared" ca="1" si="2863"/>
        <v>2017194.9694105142</v>
      </c>
      <c r="HF288" s="208">
        <f t="shared" ca="1" si="2863"/>
        <v>2017194.9694105142</v>
      </c>
      <c r="HG288" s="208">
        <f t="shared" ca="1" si="2863"/>
        <v>2017194.9694105142</v>
      </c>
      <c r="HH288" s="208">
        <f t="shared" ca="1" si="2863"/>
        <v>2017194.9694105142</v>
      </c>
      <c r="HI288" s="208">
        <f t="shared" ca="1" si="2863"/>
        <v>2017194.9694105142</v>
      </c>
      <c r="HJ288" s="208">
        <f t="shared" ca="1" si="2863"/>
        <v>2017194.9694105142</v>
      </c>
      <c r="HK288" s="208">
        <f t="shared" ca="1" si="2863"/>
        <v>2017194.9694105142</v>
      </c>
      <c r="HL288" s="208">
        <f t="shared" ca="1" si="2863"/>
        <v>2017194.9694105142</v>
      </c>
      <c r="HM288" s="208">
        <f t="shared" ca="1" si="2863"/>
        <v>2017194.9694105142</v>
      </c>
      <c r="HN288" s="208">
        <f t="shared" ca="1" si="2863"/>
        <v>2017194.9694105142</v>
      </c>
      <c r="HO288" s="208">
        <f t="shared" ca="1" si="2863"/>
        <v>3956094.0864533065</v>
      </c>
      <c r="HP288" s="208">
        <f t="shared" ca="1" si="2863"/>
        <v>1653964.3981651566</v>
      </c>
      <c r="HQ288" s="208">
        <f t="shared" ca="1" si="2863"/>
        <v>1657822.9080891313</v>
      </c>
      <c r="HR288" s="208">
        <f t="shared" ca="1" si="2863"/>
        <v>1657822.9080891313</v>
      </c>
      <c r="HS288" s="208">
        <f t="shared" ca="1" si="2863"/>
        <v>1657822.9080891313</v>
      </c>
      <c r="HT288" s="208">
        <f t="shared" ca="1" si="2863"/>
        <v>1657822.9080891313</v>
      </c>
      <c r="HU288" s="208">
        <f t="shared" ca="1" si="2863"/>
        <v>1657822.9080891313</v>
      </c>
      <c r="HV288" s="208">
        <f t="shared" ca="1" si="2863"/>
        <v>1657822.9080891313</v>
      </c>
      <c r="HW288" s="208">
        <f t="shared" ref="HW288:IU288" ca="1" si="2864">HW280+HW281+HW285+HW286</f>
        <v>1657822.9080891313</v>
      </c>
      <c r="HX288" s="208">
        <f t="shared" ca="1" si="2864"/>
        <v>1657822.9080891313</v>
      </c>
      <c r="HY288" s="208">
        <f t="shared" ca="1" si="2864"/>
        <v>1657822.9080891313</v>
      </c>
      <c r="HZ288" s="208">
        <f t="shared" ca="1" si="2864"/>
        <v>1657822.9080891313</v>
      </c>
      <c r="IA288" s="208">
        <f t="shared" ca="1" si="2864"/>
        <v>1657822.9080891313</v>
      </c>
      <c r="IB288" s="208">
        <f t="shared" ca="1" si="2864"/>
        <v>1657822.9080891313</v>
      </c>
      <c r="IC288" s="208">
        <f t="shared" ca="1" si="2864"/>
        <v>1661848.9144552511</v>
      </c>
      <c r="ID288" s="208">
        <f t="shared" ca="1" si="2864"/>
        <v>1661848.9144552511</v>
      </c>
      <c r="IE288" s="208">
        <f t="shared" ca="1" si="2864"/>
        <v>1661848.9144552511</v>
      </c>
      <c r="IF288" s="208">
        <f t="shared" ca="1" si="2864"/>
        <v>1661848.9144552511</v>
      </c>
      <c r="IG288" s="208">
        <f t="shared" ca="1" si="2864"/>
        <v>1661848.9144552511</v>
      </c>
      <c r="IH288" s="208">
        <f t="shared" ca="1" si="2864"/>
        <v>1661848.9144552511</v>
      </c>
      <c r="II288" s="208">
        <f t="shared" ca="1" si="2864"/>
        <v>1661848.9144552511</v>
      </c>
      <c r="IJ288" s="208">
        <f t="shared" ca="1" si="2864"/>
        <v>1661848.9144552511</v>
      </c>
      <c r="IK288" s="208">
        <f t="shared" ca="1" si="2864"/>
        <v>1661848.9144552511</v>
      </c>
      <c r="IL288" s="208">
        <f t="shared" ca="1" si="2864"/>
        <v>1661848.9144552511</v>
      </c>
      <c r="IM288" s="208">
        <f t="shared" ca="1" si="2864"/>
        <v>1661848.9144552511</v>
      </c>
      <c r="IN288" s="208">
        <f t="shared" ca="1" si="2864"/>
        <v>1661848.9144552511</v>
      </c>
      <c r="IO288" s="208">
        <f t="shared" ca="1" si="2864"/>
        <v>1666050.0292140015</v>
      </c>
      <c r="IP288" s="208">
        <f t="shared" ca="1" si="2864"/>
        <v>1666050.0292140015</v>
      </c>
      <c r="IQ288" s="208">
        <f t="shared" ca="1" si="2864"/>
        <v>1666050.0292140015</v>
      </c>
      <c r="IR288" s="208">
        <f t="shared" ca="1" si="2864"/>
        <v>3397638.0126820733</v>
      </c>
      <c r="IS288" s="208">
        <f t="shared" ca="1" si="2864"/>
        <v>3397638.0126820733</v>
      </c>
      <c r="IT288" s="208">
        <f t="shared" ca="1" si="2864"/>
        <v>3397638.0126820733</v>
      </c>
      <c r="IU288" s="208">
        <f t="shared" ca="1" si="2864"/>
        <v>3397638.0126820733</v>
      </c>
    </row>
    <row r="289" spans="2:255">
      <c r="B289" s="222"/>
      <c r="E289" s="208"/>
      <c r="F289" s="208"/>
      <c r="G289" s="208"/>
      <c r="H289" s="208"/>
      <c r="I289" s="208"/>
      <c r="J289" s="208"/>
      <c r="K289" s="208"/>
      <c r="L289" s="208"/>
      <c r="M289" s="208"/>
      <c r="N289" s="208"/>
      <c r="O289" s="208"/>
      <c r="P289" s="208"/>
      <c r="Q289" s="208"/>
      <c r="R289" s="208"/>
      <c r="S289" s="208"/>
      <c r="T289" s="208"/>
      <c r="U289" s="208"/>
      <c r="V289" s="208"/>
      <c r="W289" s="208"/>
      <c r="X289" s="208"/>
      <c r="Y289" s="208"/>
      <c r="Z289" s="208"/>
      <c r="AA289" s="208"/>
      <c r="AB289" s="208"/>
      <c r="AC289" s="208"/>
      <c r="AD289" s="208"/>
      <c r="AE289" s="208"/>
      <c r="AF289" s="208"/>
      <c r="AG289" s="208"/>
      <c r="AH289" s="208"/>
      <c r="AI289" s="208"/>
      <c r="AJ289" s="208"/>
      <c r="AK289" s="208"/>
      <c r="AL289" s="208"/>
      <c r="AM289" s="208"/>
      <c r="AN289" s="208"/>
      <c r="AO289" s="208"/>
      <c r="AP289" s="208"/>
      <c r="AQ289" s="208"/>
      <c r="AR289" s="208"/>
      <c r="AS289" s="208"/>
      <c r="AT289" s="208"/>
      <c r="AU289" s="208"/>
      <c r="AV289" s="208"/>
      <c r="AW289" s="208"/>
      <c r="AX289" s="208"/>
      <c r="AY289" s="208"/>
      <c r="AZ289" s="208"/>
      <c r="BA289" s="208"/>
      <c r="BB289" s="208"/>
      <c r="BC289" s="208"/>
      <c r="BD289" s="208"/>
      <c r="BE289" s="208"/>
      <c r="BF289" s="208"/>
      <c r="BG289" s="208"/>
      <c r="BH289" s="208"/>
      <c r="BI289" s="208"/>
      <c r="BJ289" s="208"/>
      <c r="BK289" s="208"/>
      <c r="BL289" s="208"/>
      <c r="BM289" s="208"/>
      <c r="BN289" s="208"/>
      <c r="BO289" s="208"/>
      <c r="BP289" s="208"/>
      <c r="BQ289" s="208"/>
      <c r="BR289" s="208"/>
      <c r="BS289" s="208"/>
      <c r="BT289" s="208"/>
      <c r="BU289" s="208"/>
      <c r="BV289" s="208"/>
      <c r="BW289" s="208"/>
      <c r="BX289" s="208"/>
      <c r="BY289" s="208"/>
      <c r="BZ289" s="208"/>
      <c r="CA289" s="208"/>
      <c r="CB289" s="208"/>
      <c r="CC289" s="208"/>
      <c r="CD289" s="208"/>
      <c r="CE289" s="208"/>
      <c r="CF289" s="208"/>
      <c r="CG289" s="208"/>
      <c r="CH289" s="208"/>
      <c r="CI289" s="208"/>
      <c r="CJ289" s="208"/>
      <c r="CK289" s="208"/>
      <c r="CL289" s="208"/>
      <c r="CM289" s="208"/>
      <c r="CN289" s="208"/>
      <c r="CO289" s="208"/>
      <c r="CP289" s="208"/>
      <c r="CQ289" s="208"/>
      <c r="CR289" s="208"/>
      <c r="CS289" s="208"/>
      <c r="CT289" s="208"/>
      <c r="CU289" s="208"/>
      <c r="CV289" s="208"/>
      <c r="CW289" s="208"/>
      <c r="CX289" s="208"/>
      <c r="CY289" s="208"/>
      <c r="CZ289" s="208"/>
      <c r="DA289" s="208"/>
      <c r="DB289" s="208"/>
      <c r="DC289" s="208"/>
      <c r="DD289" s="208"/>
      <c r="DE289" s="208"/>
      <c r="DF289" s="208"/>
      <c r="DG289" s="208"/>
      <c r="DH289" s="208"/>
      <c r="DI289" s="208"/>
      <c r="DJ289" s="208"/>
      <c r="DK289" s="208"/>
      <c r="DL289" s="208"/>
      <c r="DM289" s="208"/>
      <c r="DN289" s="208"/>
      <c r="DO289" s="208"/>
      <c r="DP289" s="208"/>
      <c r="DQ289" s="208"/>
      <c r="DR289" s="208"/>
      <c r="DS289" s="208"/>
      <c r="DT289" s="208"/>
      <c r="DU289" s="208"/>
      <c r="DV289" s="208"/>
      <c r="DW289" s="208"/>
      <c r="DX289" s="208"/>
      <c r="DY289" s="208"/>
      <c r="DZ289" s="208"/>
      <c r="EA289" s="208"/>
      <c r="EB289" s="208"/>
      <c r="EC289" s="208"/>
      <c r="ED289" s="208"/>
      <c r="EE289" s="208"/>
      <c r="EF289" s="208"/>
      <c r="EG289" s="208"/>
      <c r="EH289" s="208"/>
      <c r="EI289" s="208"/>
      <c r="EJ289" s="208"/>
      <c r="EK289" s="208"/>
      <c r="EL289" s="208"/>
      <c r="EM289" s="208"/>
      <c r="EN289" s="208"/>
      <c r="EO289" s="208"/>
      <c r="EP289" s="208"/>
      <c r="EQ289" s="208"/>
      <c r="ER289" s="208"/>
      <c r="ES289" s="208"/>
      <c r="ET289" s="208"/>
      <c r="EU289" s="208"/>
      <c r="EV289" s="208"/>
      <c r="EW289" s="208"/>
      <c r="EX289" s="208"/>
      <c r="EY289" s="208"/>
      <c r="EZ289" s="208"/>
      <c r="FA289" s="208"/>
      <c r="FB289" s="208"/>
      <c r="FC289" s="208"/>
      <c r="FD289" s="208"/>
      <c r="FE289" s="208"/>
      <c r="FF289" s="208"/>
      <c r="FG289" s="208"/>
      <c r="FH289" s="208"/>
      <c r="FI289" s="208"/>
      <c r="FJ289" s="208"/>
      <c r="FK289" s="208"/>
      <c r="FL289" s="208"/>
      <c r="FM289" s="208"/>
      <c r="FN289" s="208"/>
      <c r="FO289" s="208"/>
      <c r="FP289" s="208"/>
      <c r="FQ289" s="208"/>
      <c r="FR289" s="208"/>
      <c r="FS289" s="208"/>
      <c r="FT289" s="208"/>
      <c r="FU289" s="208"/>
      <c r="FV289" s="208"/>
      <c r="FW289" s="208"/>
      <c r="FX289" s="208"/>
      <c r="FY289" s="208"/>
      <c r="FZ289" s="208"/>
      <c r="GA289" s="208"/>
      <c r="GB289" s="208"/>
      <c r="GC289" s="208"/>
      <c r="GD289" s="208"/>
      <c r="GE289" s="208"/>
      <c r="GF289" s="208"/>
      <c r="GG289" s="208"/>
      <c r="GH289" s="208"/>
      <c r="GI289" s="208"/>
      <c r="GJ289" s="208"/>
      <c r="GK289" s="208"/>
      <c r="GL289" s="208"/>
      <c r="GM289" s="208"/>
      <c r="GN289" s="208"/>
      <c r="GO289" s="208"/>
      <c r="GP289" s="208"/>
      <c r="GQ289" s="208"/>
      <c r="GR289" s="208"/>
      <c r="GS289" s="208"/>
      <c r="GT289" s="208"/>
      <c r="GU289" s="208"/>
      <c r="GV289" s="208"/>
      <c r="GW289" s="208"/>
      <c r="GX289" s="208"/>
      <c r="GY289" s="208"/>
      <c r="GZ289" s="208"/>
      <c r="HA289" s="208"/>
      <c r="HB289" s="208"/>
      <c r="HC289" s="208"/>
      <c r="HD289" s="208"/>
      <c r="HE289" s="208"/>
      <c r="HF289" s="208"/>
      <c r="HG289" s="208"/>
      <c r="HH289" s="208"/>
      <c r="HI289" s="208"/>
      <c r="HJ289" s="208"/>
      <c r="HK289" s="208"/>
      <c r="HL289" s="208"/>
      <c r="HM289" s="208"/>
      <c r="HN289" s="208"/>
      <c r="HO289" s="208"/>
      <c r="HP289" s="208"/>
      <c r="HQ289" s="208"/>
      <c r="HR289" s="208"/>
      <c r="HS289" s="208"/>
      <c r="HT289" s="208"/>
      <c r="HU289" s="208"/>
      <c r="HV289" s="208"/>
      <c r="HW289" s="208"/>
      <c r="HX289" s="208"/>
      <c r="HY289" s="208"/>
      <c r="HZ289" s="208"/>
      <c r="IA289" s="208"/>
      <c r="IB289" s="208"/>
      <c r="IC289" s="208"/>
      <c r="ID289" s="208"/>
      <c r="IE289" s="208"/>
      <c r="IF289" s="208"/>
      <c r="IG289" s="208"/>
      <c r="IH289" s="208"/>
      <c r="II289" s="208"/>
      <c r="IJ289" s="208"/>
      <c r="IK289" s="208"/>
      <c r="IL289" s="208"/>
      <c r="IM289" s="208"/>
      <c r="IN289" s="208"/>
      <c r="IO289" s="208"/>
      <c r="IP289" s="208"/>
      <c r="IQ289" s="208"/>
      <c r="IR289" s="208"/>
      <c r="IS289" s="208"/>
      <c r="IT289" s="208"/>
      <c r="IU289" s="208"/>
    </row>
    <row r="290" spans="2:255">
      <c r="B290" s="222" t="s">
        <v>242</v>
      </c>
      <c r="E290" s="208">
        <f ca="1">E278-E287</f>
        <v>-1212083.3333333333</v>
      </c>
      <c r="F290" s="208">
        <f t="shared" ref="F290:AL290" ca="1" si="2865">F278-F287</f>
        <v>-1212083.3333333333</v>
      </c>
      <c r="G290" s="208">
        <f t="shared" ca="1" si="2865"/>
        <v>-1212083.3333333333</v>
      </c>
      <c r="H290" s="208">
        <f t="shared" ca="1" si="2865"/>
        <v>-1212083.3333333333</v>
      </c>
      <c r="I290" s="208">
        <f t="shared" ca="1" si="2865"/>
        <v>-1212083.3333333333</v>
      </c>
      <c r="J290" s="208">
        <f t="shared" ca="1" si="2865"/>
        <v>-1412083.3333333333</v>
      </c>
      <c r="K290" s="208">
        <f t="shared" ca="1" si="2865"/>
        <v>-1045416.6666666666</v>
      </c>
      <c r="L290" s="208">
        <f t="shared" ca="1" si="2865"/>
        <v>-1045416.6666666666</v>
      </c>
      <c r="M290" s="208">
        <f t="shared" ca="1" si="2865"/>
        <v>-1045416.6666666666</v>
      </c>
      <c r="N290" s="208">
        <f t="shared" ca="1" si="2865"/>
        <v>-1045416.6666666666</v>
      </c>
      <c r="O290" s="208">
        <f t="shared" ca="1" si="2865"/>
        <v>-1045416.6666666666</v>
      </c>
      <c r="P290" s="208">
        <f t="shared" ca="1" si="2865"/>
        <v>-1045416.6666666666</v>
      </c>
      <c r="Q290" s="208">
        <f t="shared" ca="1" si="2865"/>
        <v>-1045416.6666666666</v>
      </c>
      <c r="R290" s="208">
        <f t="shared" ca="1" si="2865"/>
        <v>-1045416.6666666666</v>
      </c>
      <c r="S290" s="208">
        <f t="shared" ca="1" si="2865"/>
        <v>-1045416.6666666666</v>
      </c>
      <c r="T290" s="208">
        <f t="shared" ca="1" si="2865"/>
        <v>-1045416.6666666666</v>
      </c>
      <c r="U290" s="208">
        <f t="shared" ca="1" si="2865"/>
        <v>-1045416.6666666666</v>
      </c>
      <c r="V290" s="208">
        <f t="shared" ca="1" si="2865"/>
        <v>-1245416.6666666665</v>
      </c>
      <c r="W290" s="208">
        <f t="shared" ca="1" si="2865"/>
        <v>-1045416.6666666666</v>
      </c>
      <c r="X290" s="208">
        <f t="shared" ca="1" si="2865"/>
        <v>-1045416.6666666666</v>
      </c>
      <c r="Y290" s="208">
        <f t="shared" ca="1" si="2865"/>
        <v>-1045416.6666666666</v>
      </c>
      <c r="Z290" s="208">
        <f t="shared" ca="1" si="2865"/>
        <v>-1045416.6666666666</v>
      </c>
      <c r="AA290" s="208">
        <f t="shared" ca="1" si="2865"/>
        <v>-1045416.6666666666</v>
      </c>
      <c r="AB290" s="208">
        <f t="shared" ca="1" si="2865"/>
        <v>-1045416.6666666666</v>
      </c>
      <c r="AC290" s="208">
        <f t="shared" ca="1" si="2865"/>
        <v>-1045416.6666666666</v>
      </c>
      <c r="AD290" s="208">
        <f t="shared" ca="1" si="2865"/>
        <v>-1045416.6666666666</v>
      </c>
      <c r="AE290" s="208">
        <f t="shared" ca="1" si="2865"/>
        <v>-1045416.6666666666</v>
      </c>
      <c r="AF290" s="208">
        <f t="shared" ca="1" si="2865"/>
        <v>-1045416.6666666666</v>
      </c>
      <c r="AG290" s="208">
        <f t="shared" ca="1" si="2865"/>
        <v>-1045416.6666666666</v>
      </c>
      <c r="AH290" s="208">
        <f t="shared" ca="1" si="2865"/>
        <v>-1245416.6666666665</v>
      </c>
      <c r="AI290" s="208">
        <f t="shared" ca="1" si="2865"/>
        <v>-1045416.6666666666</v>
      </c>
      <c r="AJ290" s="208">
        <f t="shared" ca="1" si="2865"/>
        <v>-1045416.6666666666</v>
      </c>
      <c r="AK290" s="208">
        <f t="shared" ca="1" si="2865"/>
        <v>-1045416.6666666666</v>
      </c>
      <c r="AL290" s="208">
        <f t="shared" ca="1" si="2865"/>
        <v>-1045416.6666666666</v>
      </c>
      <c r="AM290" s="208">
        <f t="shared" ref="AM290:CX290" ca="1" si="2866">AM278-AM287</f>
        <v>-1045416.6666666666</v>
      </c>
      <c r="AN290" s="208">
        <f t="shared" ca="1" si="2866"/>
        <v>-1045416.6666666666</v>
      </c>
      <c r="AO290" s="208">
        <f t="shared" ca="1" si="2866"/>
        <v>-1045416.6666666666</v>
      </c>
      <c r="AP290" s="208">
        <f t="shared" ca="1" si="2866"/>
        <v>-1045416.6666666666</v>
      </c>
      <c r="AQ290" s="208">
        <f t="shared" ca="1" si="2866"/>
        <v>-1045416.6666666666</v>
      </c>
      <c r="AR290" s="208">
        <f t="shared" ca="1" si="2866"/>
        <v>-1045416.6666666666</v>
      </c>
      <c r="AS290" s="208">
        <f t="shared" ca="1" si="2866"/>
        <v>-1045416.6666666666</v>
      </c>
      <c r="AT290" s="208">
        <f t="shared" ca="1" si="2866"/>
        <v>-1245416.6666666665</v>
      </c>
      <c r="AU290" s="208">
        <f t="shared" ca="1" si="2866"/>
        <v>-1045416.6666666666</v>
      </c>
      <c r="AV290" s="208">
        <f t="shared" ca="1" si="2866"/>
        <v>-1045416.6666666666</v>
      </c>
      <c r="AW290" s="208">
        <f t="shared" ca="1" si="2866"/>
        <v>-1045416.6666666666</v>
      </c>
      <c r="AX290" s="208">
        <f t="shared" ca="1" si="2866"/>
        <v>-1045416.6666666666</v>
      </c>
      <c r="AY290" s="208">
        <f t="shared" ca="1" si="2866"/>
        <v>-1045416.6666666666</v>
      </c>
      <c r="AZ290" s="208">
        <f t="shared" ca="1" si="2866"/>
        <v>-1045416.6666666666</v>
      </c>
      <c r="BA290" s="208">
        <f t="shared" ca="1" si="2866"/>
        <v>-1045416.6666666666</v>
      </c>
      <c r="BB290" s="208">
        <f t="shared" ca="1" si="2866"/>
        <v>-1045416.6666666666</v>
      </c>
      <c r="BC290" s="208">
        <f t="shared" ca="1" si="2866"/>
        <v>-1045416.6666666666</v>
      </c>
      <c r="BD290" s="208">
        <f t="shared" ca="1" si="2866"/>
        <v>-1045416.6666666666</v>
      </c>
      <c r="BE290" s="208">
        <f t="shared" ca="1" si="2866"/>
        <v>-1045416.6666666666</v>
      </c>
      <c r="BF290" s="208">
        <f t="shared" ca="1" si="2866"/>
        <v>-1245416.6666666665</v>
      </c>
      <c r="BG290" s="208">
        <f t="shared" ca="1" si="2866"/>
        <v>-1045416.6666666666</v>
      </c>
      <c r="BH290" s="208">
        <f t="shared" ca="1" si="2866"/>
        <v>-1045416.6666666666</v>
      </c>
      <c r="BI290" s="208">
        <f t="shared" ca="1" si="2866"/>
        <v>-1045416.6666666666</v>
      </c>
      <c r="BJ290" s="208">
        <f t="shared" ca="1" si="2866"/>
        <v>-1045416.6666666666</v>
      </c>
      <c r="BK290" s="208">
        <f t="shared" ca="1" si="2866"/>
        <v>-1045416.6666666666</v>
      </c>
      <c r="BL290" s="208">
        <f t="shared" ca="1" si="2866"/>
        <v>-1045416.6666666666</v>
      </c>
      <c r="BM290" s="208">
        <f t="shared" ca="1" si="2866"/>
        <v>-1045416.6666666666</v>
      </c>
      <c r="BN290" s="208">
        <f t="shared" ca="1" si="2866"/>
        <v>-1045416.6666666666</v>
      </c>
      <c r="BO290" s="208">
        <f t="shared" ca="1" si="2866"/>
        <v>-1045416.6666666666</v>
      </c>
      <c r="BP290" s="208">
        <f t="shared" ca="1" si="2866"/>
        <v>-1045416.6666666666</v>
      </c>
      <c r="BQ290" s="208">
        <f t="shared" ca="1" si="2866"/>
        <v>-1045416.6666666666</v>
      </c>
      <c r="BR290" s="208">
        <f t="shared" ca="1" si="2866"/>
        <v>-1245416.6666666665</v>
      </c>
      <c r="BS290" s="208">
        <f t="shared" ca="1" si="2866"/>
        <v>-1045416.6666666666</v>
      </c>
      <c r="BT290" s="208">
        <f t="shared" ca="1" si="2866"/>
        <v>-1045416.6666666666</v>
      </c>
      <c r="BU290" s="208">
        <f t="shared" ca="1" si="2866"/>
        <v>-1045416.6666666666</v>
      </c>
      <c r="BV290" s="208">
        <f t="shared" ca="1" si="2866"/>
        <v>-1045416.6666666666</v>
      </c>
      <c r="BW290" s="208">
        <f t="shared" ca="1" si="2866"/>
        <v>-1045416.6666666666</v>
      </c>
      <c r="BX290" s="208">
        <f t="shared" ca="1" si="2866"/>
        <v>-1045416.6666666666</v>
      </c>
      <c r="BY290" s="208">
        <f t="shared" ca="1" si="2866"/>
        <v>-1045416.6666666666</v>
      </c>
      <c r="BZ290" s="208">
        <f t="shared" ca="1" si="2866"/>
        <v>-1045416.6666666666</v>
      </c>
      <c r="CA290" s="208">
        <f t="shared" ca="1" si="2866"/>
        <v>-9975158.967669012</v>
      </c>
      <c r="CB290" s="208">
        <f t="shared" ca="1" si="2866"/>
        <v>-2982095.815267317</v>
      </c>
      <c r="CC290" s="208">
        <f t="shared" ca="1" si="2866"/>
        <v>-2925035.6911834939</v>
      </c>
      <c r="CD290" s="208">
        <f t="shared" ca="1" si="2866"/>
        <v>-3322944.7630701549</v>
      </c>
      <c r="CE290" s="208">
        <f t="shared" ca="1" si="2866"/>
        <v>-1998770.2652837897</v>
      </c>
      <c r="CF290" s="208">
        <f t="shared" ca="1" si="2866"/>
        <v>-2029395.1045709052</v>
      </c>
      <c r="CG290" s="208">
        <f t="shared" ca="1" si="2866"/>
        <v>-2029628.3613837976</v>
      </c>
      <c r="CH290" s="208">
        <f t="shared" ca="1" si="2866"/>
        <v>-1908623.5102938255</v>
      </c>
      <c r="CI290" s="208">
        <f t="shared" ca="1" si="2866"/>
        <v>-1889048.1262237809</v>
      </c>
      <c r="CJ290" s="208">
        <f t="shared" ca="1" si="2866"/>
        <v>-1869472.7421537363</v>
      </c>
      <c r="CK290" s="208">
        <f t="shared" ca="1" si="2866"/>
        <v>-1353128.9346871609</v>
      </c>
      <c r="CL290" s="208">
        <f t="shared" ca="1" si="2866"/>
        <v>-1333553.5506171165</v>
      </c>
      <c r="CM290" s="208">
        <f t="shared" ca="1" si="2866"/>
        <v>-1303322.9785877019</v>
      </c>
      <c r="CN290" s="208">
        <f t="shared" ca="1" si="2866"/>
        <v>-1220826.9550498333</v>
      </c>
      <c r="CO290" s="208">
        <f t="shared" ca="1" si="2866"/>
        <v>-1209170.3283491572</v>
      </c>
      <c r="CP290" s="208">
        <f t="shared" ca="1" si="2866"/>
        <v>-1513966.6261723801</v>
      </c>
      <c r="CQ290" s="208">
        <f t="shared" ca="1" si="2866"/>
        <v>-1200295.2499849135</v>
      </c>
      <c r="CR290" s="208">
        <f t="shared" ca="1" si="2866"/>
        <v>-1200295.2499849135</v>
      </c>
      <c r="CS290" s="208">
        <f t="shared" ca="1" si="2866"/>
        <v>-1200295.2499849135</v>
      </c>
      <c r="CT290" s="208">
        <f t="shared" ca="1" si="2866"/>
        <v>-1200295.2499849135</v>
      </c>
      <c r="CU290" s="208">
        <f t="shared" ca="1" si="2866"/>
        <v>-1200295.2499849135</v>
      </c>
      <c r="CV290" s="208">
        <f t="shared" ca="1" si="2866"/>
        <v>-1200295.2499849135</v>
      </c>
      <c r="CW290" s="208">
        <f t="shared" ca="1" si="2866"/>
        <v>-1200295.2499849135</v>
      </c>
      <c r="CX290" s="208">
        <f t="shared" ca="1" si="2866"/>
        <v>-1200295.2499849135</v>
      </c>
      <c r="CY290" s="208">
        <f t="shared" ref="CY290:FJ290" ca="1" si="2867">CY278-CY287</f>
        <v>-1437252.2122258823</v>
      </c>
      <c r="CZ290" s="208">
        <f t="shared" ca="1" si="2867"/>
        <v>-1212800.2303832225</v>
      </c>
      <c r="DA290" s="208">
        <f t="shared" ca="1" si="2867"/>
        <v>-1134419.4875791888</v>
      </c>
      <c r="DB290" s="208">
        <f t="shared" ca="1" si="2867"/>
        <v>-1539898.3488916769</v>
      </c>
      <c r="DC290" s="208">
        <f t="shared" ca="1" si="2867"/>
        <v>-1122096.5830933857</v>
      </c>
      <c r="DD290" s="208">
        <f t="shared" ca="1" si="2867"/>
        <v>-1122096.5830933857</v>
      </c>
      <c r="DE290" s="208">
        <f t="shared" ca="1" si="2867"/>
        <v>-1122096.5830933857</v>
      </c>
      <c r="DF290" s="208">
        <f t="shared" ca="1" si="2867"/>
        <v>-1122096.5830933857</v>
      </c>
      <c r="DG290" s="208">
        <f t="shared" ca="1" si="2867"/>
        <v>-1122096.5830933857</v>
      </c>
      <c r="DH290" s="208">
        <f t="shared" ca="1" si="2867"/>
        <v>-1122096.5830933857</v>
      </c>
      <c r="DI290" s="208">
        <f t="shared" ca="1" si="2867"/>
        <v>-1122096.5830933857</v>
      </c>
      <c r="DJ290" s="208">
        <f t="shared" ca="1" si="2867"/>
        <v>-1122096.5830933857</v>
      </c>
      <c r="DK290" s="208">
        <f t="shared" ca="1" si="2867"/>
        <v>-1595785.6445297911</v>
      </c>
      <c r="DL290" s="208">
        <f t="shared" ca="1" si="2867"/>
        <v>-1201234.9755884791</v>
      </c>
      <c r="DM290" s="208">
        <f t="shared" ca="1" si="2867"/>
        <v>-1201234.9755884791</v>
      </c>
      <c r="DN290" s="208">
        <f t="shared" ca="1" si="2867"/>
        <v>-1472052.5316268611</v>
      </c>
      <c r="DO290" s="208">
        <f t="shared" ca="1" si="2867"/>
        <v>-1040044.9626432103</v>
      </c>
      <c r="DP290" s="208">
        <f t="shared" ca="1" si="2867"/>
        <v>-1040044.9626432103</v>
      </c>
      <c r="DQ290" s="208">
        <f t="shared" ca="1" si="2867"/>
        <v>-1040044.9626432103</v>
      </c>
      <c r="DR290" s="208">
        <f t="shared" ca="1" si="2867"/>
        <v>-1040044.9626432103</v>
      </c>
      <c r="DS290" s="208">
        <f t="shared" ca="1" si="2867"/>
        <v>-1040044.9626432103</v>
      </c>
      <c r="DT290" s="208">
        <f t="shared" ca="1" si="2867"/>
        <v>-1040044.9626432103</v>
      </c>
      <c r="DU290" s="208">
        <f t="shared" ca="1" si="2867"/>
        <v>-1040044.9626432103</v>
      </c>
      <c r="DV290" s="208">
        <f t="shared" ca="1" si="2867"/>
        <v>-1040044.9626432103</v>
      </c>
      <c r="DW290" s="208">
        <f t="shared" ca="1" si="2867"/>
        <v>-2636103.7121711452</v>
      </c>
      <c r="DX290" s="208">
        <f t="shared" ca="1" si="2867"/>
        <v>-1550459.833221673</v>
      </c>
      <c r="DY290" s="208">
        <f t="shared" ca="1" si="2867"/>
        <v>-1459930.0752830137</v>
      </c>
      <c r="DZ290" s="208">
        <f t="shared" ca="1" si="2867"/>
        <v>-1619321.3012031559</v>
      </c>
      <c r="EA290" s="208">
        <f t="shared" ca="1" si="2867"/>
        <v>-959472.40348690655</v>
      </c>
      <c r="EB290" s="208">
        <f t="shared" ca="1" si="2867"/>
        <v>-959472.40348690655</v>
      </c>
      <c r="EC290" s="208">
        <f t="shared" ca="1" si="2867"/>
        <v>-959472.40348690655</v>
      </c>
      <c r="ED290" s="208">
        <f t="shared" ca="1" si="2867"/>
        <v>-959472.40348690655</v>
      </c>
      <c r="EE290" s="208">
        <f t="shared" ca="1" si="2867"/>
        <v>-959472.40348690655</v>
      </c>
      <c r="EF290" s="208">
        <f t="shared" ca="1" si="2867"/>
        <v>-959472.40348690655</v>
      </c>
      <c r="EG290" s="208">
        <f t="shared" ca="1" si="2867"/>
        <v>-959472.40348690655</v>
      </c>
      <c r="EH290" s="208">
        <f t="shared" ca="1" si="2867"/>
        <v>-959472.40348690655</v>
      </c>
      <c r="EI290" s="208">
        <f t="shared" ca="1" si="2867"/>
        <v>-983068.11427620938</v>
      </c>
      <c r="EJ290" s="208">
        <f t="shared" ca="1" si="2867"/>
        <v>-879983.79010499548</v>
      </c>
      <c r="EK290" s="208">
        <f t="shared" ca="1" si="2867"/>
        <v>-879983.79010499548</v>
      </c>
      <c r="EL290" s="208">
        <f t="shared" ca="1" si="2867"/>
        <v>-1352382.8701251103</v>
      </c>
      <c r="EM290" s="208">
        <f t="shared" ca="1" si="2867"/>
        <v>-879983.79010499548</v>
      </c>
      <c r="EN290" s="208">
        <f t="shared" ca="1" si="2867"/>
        <v>-879983.79010499548</v>
      </c>
      <c r="EO290" s="208">
        <f t="shared" ca="1" si="2867"/>
        <v>-879983.79010499548</v>
      </c>
      <c r="EP290" s="208">
        <f t="shared" ca="1" si="2867"/>
        <v>-879983.79010499548</v>
      </c>
      <c r="EQ290" s="208">
        <f t="shared" ca="1" si="2867"/>
        <v>-879983.79010499548</v>
      </c>
      <c r="ER290" s="208">
        <f t="shared" ca="1" si="2867"/>
        <v>-879983.79010499548</v>
      </c>
      <c r="ES290" s="208">
        <f t="shared" ca="1" si="2867"/>
        <v>-879983.79010499548</v>
      </c>
      <c r="ET290" s="208">
        <f t="shared" ca="1" si="2867"/>
        <v>-879983.79010499548</v>
      </c>
      <c r="EU290" s="208">
        <f t="shared" ca="1" si="2867"/>
        <v>-1650144.235572651</v>
      </c>
      <c r="EV290" s="208">
        <f t="shared" ca="1" si="2867"/>
        <v>-1099466.0458118026</v>
      </c>
      <c r="EW290" s="208">
        <f t="shared" ca="1" si="2867"/>
        <v>-358833.99160886696</v>
      </c>
      <c r="EX290" s="208">
        <f t="shared" ca="1" si="2867"/>
        <v>-678361.20652423101</v>
      </c>
      <c r="EY290" s="208">
        <f t="shared" ca="1" si="2867"/>
        <v>202435.32149799494</v>
      </c>
      <c r="EZ290" s="208">
        <f t="shared" ca="1" si="2867"/>
        <v>202435.32149799494</v>
      </c>
      <c r="FA290" s="208">
        <f t="shared" ca="1" si="2867"/>
        <v>202435.32149799494</v>
      </c>
      <c r="FB290" s="208">
        <f t="shared" ca="1" si="2867"/>
        <v>202435.32149799494</v>
      </c>
      <c r="FC290" s="208">
        <f t="shared" ca="1" si="2867"/>
        <v>202435.32149799494</v>
      </c>
      <c r="FD290" s="208">
        <f t="shared" ca="1" si="2867"/>
        <v>202435.32149799494</v>
      </c>
      <c r="FE290" s="208">
        <f t="shared" ca="1" si="2867"/>
        <v>202435.32149799494</v>
      </c>
      <c r="FF290" s="208">
        <f t="shared" ca="1" si="2867"/>
        <v>202435.32149799494</v>
      </c>
      <c r="FG290" s="208">
        <f t="shared" ca="1" si="2867"/>
        <v>180355.20330300974</v>
      </c>
      <c r="FH290" s="208">
        <f t="shared" ca="1" si="2867"/>
        <v>295687.02507752413</v>
      </c>
      <c r="FI290" s="208">
        <f t="shared" ca="1" si="2867"/>
        <v>321458.3197802268</v>
      </c>
      <c r="FJ290" s="208">
        <f t="shared" ca="1" si="2867"/>
        <v>321458.3197802268</v>
      </c>
      <c r="FK290" s="208">
        <f t="shared" ref="FK290:HV290" ca="1" si="2868">FK278-FK287</f>
        <v>2100058.7549053421</v>
      </c>
      <c r="FL290" s="208">
        <f t="shared" ca="1" si="2868"/>
        <v>2100058.7549053421</v>
      </c>
      <c r="FM290" s="208">
        <f t="shared" ca="1" si="2868"/>
        <v>2100058.7549053421</v>
      </c>
      <c r="FN290" s="208">
        <f t="shared" ca="1" si="2868"/>
        <v>2100058.7549053421</v>
      </c>
      <c r="FO290" s="208">
        <f t="shared" ca="1" si="2868"/>
        <v>2100058.7549053421</v>
      </c>
      <c r="FP290" s="208">
        <f t="shared" ca="1" si="2868"/>
        <v>2100058.7549053421</v>
      </c>
      <c r="FQ290" s="208">
        <f t="shared" ca="1" si="2868"/>
        <v>2100058.7549053421</v>
      </c>
      <c r="FR290" s="208">
        <f t="shared" ca="1" si="2868"/>
        <v>2100058.7549053421</v>
      </c>
      <c r="FS290" s="208">
        <f t="shared" ca="1" si="2868"/>
        <v>233929.84511716152</v>
      </c>
      <c r="FT290" s="208">
        <f t="shared" ca="1" si="2868"/>
        <v>1504864.4491183553</v>
      </c>
      <c r="FU290" s="208">
        <f t="shared" ca="1" si="2868"/>
        <v>1658182.9262277517</v>
      </c>
      <c r="FV290" s="208">
        <f t="shared" ca="1" si="2868"/>
        <v>1957354.7349350038</v>
      </c>
      <c r="FW290" s="208">
        <f t="shared" ca="1" si="2868"/>
        <v>2256526.5436422559</v>
      </c>
      <c r="FX290" s="208">
        <f t="shared" ca="1" si="2868"/>
        <v>2256526.5436422559</v>
      </c>
      <c r="FY290" s="208">
        <f t="shared" ca="1" si="2868"/>
        <v>2256526.5436422559</v>
      </c>
      <c r="FZ290" s="208">
        <f t="shared" ca="1" si="2868"/>
        <v>2256526.5436422559</v>
      </c>
      <c r="GA290" s="208">
        <f t="shared" ca="1" si="2868"/>
        <v>2256526.5436422559</v>
      </c>
      <c r="GB290" s="208">
        <f t="shared" ca="1" si="2868"/>
        <v>2256526.5436422559</v>
      </c>
      <c r="GC290" s="208">
        <f t="shared" ca="1" si="2868"/>
        <v>2256526.5436422559</v>
      </c>
      <c r="GD290" s="208">
        <f t="shared" ca="1" si="2868"/>
        <v>2256526.5436422559</v>
      </c>
      <c r="GE290" s="208">
        <f t="shared" ca="1" si="2868"/>
        <v>1644973.4691990716</v>
      </c>
      <c r="GF290" s="208">
        <f t="shared" ca="1" si="2868"/>
        <v>2165522.10221064</v>
      </c>
      <c r="GG290" s="208">
        <f t="shared" ca="1" si="2868"/>
        <v>2193558.5444364119</v>
      </c>
      <c r="GH290" s="208">
        <f t="shared" ca="1" si="2868"/>
        <v>2426367.0671047848</v>
      </c>
      <c r="GI290" s="208">
        <f t="shared" ca="1" si="2868"/>
        <v>2426367.0671047848</v>
      </c>
      <c r="GJ290" s="208">
        <f t="shared" ca="1" si="2868"/>
        <v>2426367.0671047848</v>
      </c>
      <c r="GK290" s="208">
        <f t="shared" ca="1" si="2868"/>
        <v>2426367.0671047848</v>
      </c>
      <c r="GL290" s="208">
        <f t="shared" ca="1" si="2868"/>
        <v>2426367.0671047848</v>
      </c>
      <c r="GM290" s="208">
        <f t="shared" ca="1" si="2868"/>
        <v>2426367.0671047848</v>
      </c>
      <c r="GN290" s="208">
        <f t="shared" ca="1" si="2868"/>
        <v>2426367.0671047848</v>
      </c>
      <c r="GO290" s="208">
        <f t="shared" ca="1" si="2868"/>
        <v>2426367.0671047848</v>
      </c>
      <c r="GP290" s="208">
        <f t="shared" ca="1" si="2868"/>
        <v>2426367.0671047848</v>
      </c>
      <c r="GQ290" s="208">
        <f t="shared" ca="1" si="2868"/>
        <v>1017027.1635311628</v>
      </c>
      <c r="GR290" s="208">
        <f t="shared" ca="1" si="2868"/>
        <v>2185956.1627630466</v>
      </c>
      <c r="GS290" s="208">
        <f t="shared" ca="1" si="2868"/>
        <v>2361240.159452253</v>
      </c>
      <c r="GT290" s="208">
        <f t="shared" ca="1" si="2868"/>
        <v>2361240.159452253</v>
      </c>
      <c r="GU290" s="208">
        <f t="shared" ca="1" si="2868"/>
        <v>2361240.159452253</v>
      </c>
      <c r="GV290" s="208">
        <f t="shared" ca="1" si="2868"/>
        <v>2361240.159452253</v>
      </c>
      <c r="GW290" s="208">
        <f t="shared" ca="1" si="2868"/>
        <v>2490524.6994185783</v>
      </c>
      <c r="GX290" s="208">
        <f t="shared" ca="1" si="2868"/>
        <v>2490524.6994185783</v>
      </c>
      <c r="GY290" s="208">
        <f t="shared" ca="1" si="2868"/>
        <v>2490524.6994185783</v>
      </c>
      <c r="GZ290" s="208">
        <f t="shared" ca="1" si="2868"/>
        <v>2490524.6994185783</v>
      </c>
      <c r="HA290" s="208">
        <f t="shared" ca="1" si="2868"/>
        <v>2619809.2393849045</v>
      </c>
      <c r="HB290" s="208">
        <f t="shared" ca="1" si="2868"/>
        <v>2619809.2393849045</v>
      </c>
      <c r="HC290" s="208">
        <f t="shared" ca="1" si="2868"/>
        <v>2649891.8566263332</v>
      </c>
      <c r="HD290" s="208">
        <f t="shared" ca="1" si="2868"/>
        <v>2792122.1035693334</v>
      </c>
      <c r="HE290" s="208">
        <f t="shared" ca="1" si="2868"/>
        <v>2822632.9475590885</v>
      </c>
      <c r="HF290" s="208">
        <f t="shared" ca="1" si="2868"/>
        <v>2822632.9475590885</v>
      </c>
      <c r="HG290" s="208">
        <f t="shared" ca="1" si="2868"/>
        <v>2822632.9475590885</v>
      </c>
      <c r="HH290" s="208">
        <f t="shared" ca="1" si="2868"/>
        <v>2822632.9475590885</v>
      </c>
      <c r="HI290" s="208">
        <f t="shared" ca="1" si="2868"/>
        <v>2822632.9475590885</v>
      </c>
      <c r="HJ290" s="208">
        <f t="shared" ca="1" si="2868"/>
        <v>2822632.9475590885</v>
      </c>
      <c r="HK290" s="208">
        <f t="shared" ca="1" si="2868"/>
        <v>2822632.9475590885</v>
      </c>
      <c r="HL290" s="208">
        <f t="shared" ca="1" si="2868"/>
        <v>2822632.9475590885</v>
      </c>
      <c r="HM290" s="208">
        <f t="shared" ca="1" si="2868"/>
        <v>2822632.9475590885</v>
      </c>
      <c r="HN290" s="208">
        <f t="shared" ca="1" si="2868"/>
        <v>2822632.9475590885</v>
      </c>
      <c r="HO290" s="208">
        <f t="shared" ca="1" si="2868"/>
        <v>1041291.2792311325</v>
      </c>
      <c r="HP290" s="208">
        <f t="shared" ca="1" si="2868"/>
        <v>-755361.06524814211</v>
      </c>
      <c r="HQ290" s="208">
        <f t="shared" ca="1" si="2868"/>
        <v>-723528.35837534978</v>
      </c>
      <c r="HR290" s="208">
        <f t="shared" ca="1" si="2868"/>
        <v>-723528.35837534978</v>
      </c>
      <c r="HS290" s="208">
        <f t="shared" ca="1" si="2868"/>
        <v>-723528.35837534978</v>
      </c>
      <c r="HT290" s="208">
        <f t="shared" ca="1" si="2868"/>
        <v>-723528.35837534978</v>
      </c>
      <c r="HU290" s="208">
        <f t="shared" ca="1" si="2868"/>
        <v>-723528.35837534978</v>
      </c>
      <c r="HV290" s="208">
        <f t="shared" ca="1" si="2868"/>
        <v>-723528.35837534978</v>
      </c>
      <c r="HW290" s="208">
        <f t="shared" ref="HW290:IU290" ca="1" si="2869">HW278-HW287</f>
        <v>-723528.35837534978</v>
      </c>
      <c r="HX290" s="208">
        <f t="shared" ca="1" si="2869"/>
        <v>-723528.35837534978</v>
      </c>
      <c r="HY290" s="208">
        <f t="shared" ca="1" si="2869"/>
        <v>-723528.35837534978</v>
      </c>
      <c r="HZ290" s="208">
        <f t="shared" ca="1" si="2869"/>
        <v>-723528.35837534978</v>
      </c>
      <c r="IA290" s="208">
        <f t="shared" ca="1" si="2869"/>
        <v>-723528.35837534978</v>
      </c>
      <c r="IB290" s="208">
        <f t="shared" ca="1" si="2869"/>
        <v>-723528.35837534978</v>
      </c>
      <c r="IC290" s="208">
        <f t="shared" ca="1" si="2869"/>
        <v>-690313.80585486197</v>
      </c>
      <c r="ID290" s="208">
        <f t="shared" ca="1" si="2869"/>
        <v>-690313.80585486197</v>
      </c>
      <c r="IE290" s="208">
        <f t="shared" ca="1" si="2869"/>
        <v>-690313.80585486197</v>
      </c>
      <c r="IF290" s="208">
        <f t="shared" ca="1" si="2869"/>
        <v>-690313.80585486197</v>
      </c>
      <c r="IG290" s="208">
        <f t="shared" ca="1" si="2869"/>
        <v>-690313.80585486197</v>
      </c>
      <c r="IH290" s="208">
        <f t="shared" ca="1" si="2869"/>
        <v>-690313.80585486197</v>
      </c>
      <c r="II290" s="208">
        <f t="shared" ca="1" si="2869"/>
        <v>-690313.80585486197</v>
      </c>
      <c r="IJ290" s="208">
        <f t="shared" ca="1" si="2869"/>
        <v>-690313.80585486197</v>
      </c>
      <c r="IK290" s="208">
        <f t="shared" ca="1" si="2869"/>
        <v>-690313.80585486197</v>
      </c>
      <c r="IL290" s="208">
        <f t="shared" ca="1" si="2869"/>
        <v>-690313.80585486197</v>
      </c>
      <c r="IM290" s="208">
        <f t="shared" ca="1" si="2869"/>
        <v>-690313.80585486197</v>
      </c>
      <c r="IN290" s="208">
        <f t="shared" ca="1" si="2869"/>
        <v>-690313.80585486197</v>
      </c>
      <c r="IO290" s="208">
        <f t="shared" ca="1" si="2869"/>
        <v>-655654.60909517226</v>
      </c>
      <c r="IP290" s="208">
        <f t="shared" ca="1" si="2869"/>
        <v>-655654.60909517226</v>
      </c>
      <c r="IQ290" s="208">
        <f t="shared" ca="1" si="2869"/>
        <v>-655654.60909517226</v>
      </c>
      <c r="IR290" s="208">
        <f t="shared" ca="1" si="2869"/>
        <v>-3369671.5156989601</v>
      </c>
      <c r="IS290" s="208">
        <f t="shared" ca="1" si="2869"/>
        <v>-3369671.5156989601</v>
      </c>
      <c r="IT290" s="208">
        <f t="shared" ca="1" si="2869"/>
        <v>-3369671.5156989601</v>
      </c>
      <c r="IU290" s="208">
        <f t="shared" ca="1" si="2869"/>
        <v>-3369671.5156989601</v>
      </c>
    </row>
    <row r="291" spans="2:255">
      <c r="B291" s="222" t="s">
        <v>243</v>
      </c>
      <c r="E291" s="208">
        <f ca="1">E278-E288</f>
        <v>-1240049.8303164465</v>
      </c>
      <c r="F291" s="208">
        <f t="shared" ref="F291:AL291" ca="1" si="2870">F278-F288</f>
        <v>-1240049.8303164465</v>
      </c>
      <c r="G291" s="208">
        <f t="shared" ca="1" si="2870"/>
        <v>-1240049.8303164465</v>
      </c>
      <c r="H291" s="208">
        <f t="shared" ca="1" si="2870"/>
        <v>-1240049.8303164465</v>
      </c>
      <c r="I291" s="208">
        <f t="shared" ca="1" si="2870"/>
        <v>-1240049.8303164465</v>
      </c>
      <c r="J291" s="208">
        <f t="shared" ca="1" si="2870"/>
        <v>-1440049.8303164465</v>
      </c>
      <c r="K291" s="208">
        <f t="shared" ca="1" si="2870"/>
        <v>-1073383.1636497797</v>
      </c>
      <c r="L291" s="208">
        <f t="shared" ca="1" si="2870"/>
        <v>-1073383.1636497797</v>
      </c>
      <c r="M291" s="208">
        <f t="shared" ca="1" si="2870"/>
        <v>-1073383.1636497797</v>
      </c>
      <c r="N291" s="208">
        <f t="shared" ca="1" si="2870"/>
        <v>-1073383.1636497797</v>
      </c>
      <c r="O291" s="208">
        <f t="shared" ca="1" si="2870"/>
        <v>-1073383.1636497797</v>
      </c>
      <c r="P291" s="208">
        <f t="shared" ca="1" si="2870"/>
        <v>-1073383.1636497797</v>
      </c>
      <c r="Q291" s="208">
        <f t="shared" ca="1" si="2870"/>
        <v>-1073383.1636497797</v>
      </c>
      <c r="R291" s="208">
        <f t="shared" ca="1" si="2870"/>
        <v>-1073383.1636497797</v>
      </c>
      <c r="S291" s="208">
        <f t="shared" ca="1" si="2870"/>
        <v>-1073383.1636497797</v>
      </c>
      <c r="T291" s="208">
        <f t="shared" ca="1" si="2870"/>
        <v>-1073383.1636497797</v>
      </c>
      <c r="U291" s="208">
        <f t="shared" ca="1" si="2870"/>
        <v>-1073383.1636497797</v>
      </c>
      <c r="V291" s="208">
        <f t="shared" ca="1" si="2870"/>
        <v>-1273383.1636497797</v>
      </c>
      <c r="W291" s="208">
        <f t="shared" ca="1" si="2870"/>
        <v>-1073383.1636497797</v>
      </c>
      <c r="X291" s="208">
        <f t="shared" ca="1" si="2870"/>
        <v>-1073383.1636497797</v>
      </c>
      <c r="Y291" s="208">
        <f t="shared" ca="1" si="2870"/>
        <v>-1073383.1636497797</v>
      </c>
      <c r="Z291" s="208">
        <f t="shared" ca="1" si="2870"/>
        <v>-1073383.1636497797</v>
      </c>
      <c r="AA291" s="208">
        <f t="shared" ca="1" si="2870"/>
        <v>-1073383.1636497797</v>
      </c>
      <c r="AB291" s="208">
        <f t="shared" ca="1" si="2870"/>
        <v>-1073383.1636497797</v>
      </c>
      <c r="AC291" s="208">
        <f t="shared" ca="1" si="2870"/>
        <v>-1073383.1636497797</v>
      </c>
      <c r="AD291" s="208">
        <f t="shared" ca="1" si="2870"/>
        <v>-1073383.1636497797</v>
      </c>
      <c r="AE291" s="208">
        <f t="shared" ca="1" si="2870"/>
        <v>-1073383.1636497797</v>
      </c>
      <c r="AF291" s="208">
        <f t="shared" ca="1" si="2870"/>
        <v>-1073383.1636497797</v>
      </c>
      <c r="AG291" s="208">
        <f t="shared" ca="1" si="2870"/>
        <v>-1073383.1636497797</v>
      </c>
      <c r="AH291" s="208">
        <f t="shared" ca="1" si="2870"/>
        <v>-1273383.1636497797</v>
      </c>
      <c r="AI291" s="208">
        <f t="shared" ca="1" si="2870"/>
        <v>-1073383.1636497797</v>
      </c>
      <c r="AJ291" s="208">
        <f t="shared" ca="1" si="2870"/>
        <v>-1073383.1636497797</v>
      </c>
      <c r="AK291" s="208">
        <f t="shared" ca="1" si="2870"/>
        <v>-1073383.1636497797</v>
      </c>
      <c r="AL291" s="208">
        <f t="shared" ca="1" si="2870"/>
        <v>-1073383.1636497797</v>
      </c>
      <c r="AM291" s="208">
        <f t="shared" ref="AM291:CX291" ca="1" si="2871">AM278-AM288</f>
        <v>-1073383.1636497797</v>
      </c>
      <c r="AN291" s="208">
        <f t="shared" ca="1" si="2871"/>
        <v>-1073383.1636497797</v>
      </c>
      <c r="AO291" s="208">
        <f t="shared" ca="1" si="2871"/>
        <v>-1073383.1636497797</v>
      </c>
      <c r="AP291" s="208">
        <f t="shared" ca="1" si="2871"/>
        <v>-1073383.1636497797</v>
      </c>
      <c r="AQ291" s="208">
        <f t="shared" ca="1" si="2871"/>
        <v>-1073383.1636497797</v>
      </c>
      <c r="AR291" s="208">
        <f t="shared" ca="1" si="2871"/>
        <v>-1073383.1636497797</v>
      </c>
      <c r="AS291" s="208">
        <f t="shared" ca="1" si="2871"/>
        <v>-1073383.1636497797</v>
      </c>
      <c r="AT291" s="208">
        <f t="shared" ca="1" si="2871"/>
        <v>-1273383.1636497797</v>
      </c>
      <c r="AU291" s="208">
        <f t="shared" ca="1" si="2871"/>
        <v>-1073383.1636497797</v>
      </c>
      <c r="AV291" s="208">
        <f t="shared" ca="1" si="2871"/>
        <v>-1073383.1636497797</v>
      </c>
      <c r="AW291" s="208">
        <f t="shared" ca="1" si="2871"/>
        <v>-1073383.1636497797</v>
      </c>
      <c r="AX291" s="208">
        <f t="shared" ca="1" si="2871"/>
        <v>-1073383.1636497797</v>
      </c>
      <c r="AY291" s="208">
        <f t="shared" ca="1" si="2871"/>
        <v>-1073383.1636497797</v>
      </c>
      <c r="AZ291" s="208">
        <f t="shared" ca="1" si="2871"/>
        <v>-1073383.1636497797</v>
      </c>
      <c r="BA291" s="208">
        <f t="shared" ca="1" si="2871"/>
        <v>-1073383.1636497797</v>
      </c>
      <c r="BB291" s="208">
        <f t="shared" ca="1" si="2871"/>
        <v>-1073383.1636497797</v>
      </c>
      <c r="BC291" s="208">
        <f t="shared" ca="1" si="2871"/>
        <v>-1073383.1636497797</v>
      </c>
      <c r="BD291" s="208">
        <f t="shared" ca="1" si="2871"/>
        <v>-1073383.1636497797</v>
      </c>
      <c r="BE291" s="208">
        <f t="shared" ca="1" si="2871"/>
        <v>-1073383.1636497797</v>
      </c>
      <c r="BF291" s="208">
        <f t="shared" ca="1" si="2871"/>
        <v>-1273383.1636497797</v>
      </c>
      <c r="BG291" s="208">
        <f t="shared" ca="1" si="2871"/>
        <v>-1073383.1636497797</v>
      </c>
      <c r="BH291" s="208">
        <f t="shared" ca="1" si="2871"/>
        <v>-1073383.1636497797</v>
      </c>
      <c r="BI291" s="208">
        <f t="shared" ca="1" si="2871"/>
        <v>-1073383.1636497797</v>
      </c>
      <c r="BJ291" s="208">
        <f t="shared" ca="1" si="2871"/>
        <v>-1073383.1636497797</v>
      </c>
      <c r="BK291" s="208">
        <f t="shared" ca="1" si="2871"/>
        <v>-1073383.1636497797</v>
      </c>
      <c r="BL291" s="208">
        <f t="shared" ca="1" si="2871"/>
        <v>-1073383.1636497797</v>
      </c>
      <c r="BM291" s="208">
        <f t="shared" ca="1" si="2871"/>
        <v>-1073383.1636497797</v>
      </c>
      <c r="BN291" s="208">
        <f t="shared" ca="1" si="2871"/>
        <v>-1073383.1636497797</v>
      </c>
      <c r="BO291" s="208">
        <f t="shared" ca="1" si="2871"/>
        <v>-1073383.1636497797</v>
      </c>
      <c r="BP291" s="208">
        <f t="shared" ca="1" si="2871"/>
        <v>-1073383.1636497797</v>
      </c>
      <c r="BQ291" s="208">
        <f t="shared" ca="1" si="2871"/>
        <v>-1073383.1636497797</v>
      </c>
      <c r="BR291" s="208">
        <f t="shared" ca="1" si="2871"/>
        <v>-3065049.8303164467</v>
      </c>
      <c r="BS291" s="208">
        <f t="shared" ca="1" si="2871"/>
        <v>-2872515.1080942247</v>
      </c>
      <c r="BT291" s="208">
        <f t="shared" ca="1" si="2871"/>
        <v>-2880011.4911960764</v>
      </c>
      <c r="BU291" s="208">
        <f t="shared" ca="1" si="2871"/>
        <v>-2887539.1092275195</v>
      </c>
      <c r="BV291" s="208">
        <f t="shared" ca="1" si="2871"/>
        <v>-2895098.0923340931</v>
      </c>
      <c r="BW291" s="208">
        <f t="shared" ca="1" si="2871"/>
        <v>-2902688.5712036113</v>
      </c>
      <c r="BX291" s="208">
        <f t="shared" ca="1" si="2871"/>
        <v>-2910310.6770684188</v>
      </c>
      <c r="BY291" s="208">
        <f t="shared" ca="1" si="2871"/>
        <v>-2917964.5417076633</v>
      </c>
      <c r="BZ291" s="208">
        <f t="shared" ca="1" si="2871"/>
        <v>-2925650.2974495711</v>
      </c>
      <c r="CA291" s="208">
        <f t="shared" ca="1" si="2871"/>
        <v>-11863110.378176082</v>
      </c>
      <c r="CB291" s="208">
        <f t="shared" ca="1" si="2871"/>
        <v>-4877797.1629140703</v>
      </c>
      <c r="CC291" s="208">
        <f t="shared" ca="1" si="2871"/>
        <v>-4828519.2673746785</v>
      </c>
      <c r="CD291" s="208">
        <f t="shared" ca="1" si="2871"/>
        <v>-5234242.9937580395</v>
      </c>
      <c r="CE291" s="208">
        <f t="shared" ca="1" si="2871"/>
        <v>-3917915.7115287771</v>
      </c>
      <c r="CF291" s="208">
        <f t="shared" ca="1" si="2871"/>
        <v>-3956420.4631044846</v>
      </c>
      <c r="CG291" s="208">
        <f t="shared" ca="1" si="2871"/>
        <v>-3964566.4651738368</v>
      </c>
      <c r="CH291" s="208">
        <f t="shared" ca="1" si="2871"/>
        <v>-3851507.3291122271</v>
      </c>
      <c r="CI291" s="208">
        <f t="shared" ca="1" si="2871"/>
        <v>-3839910.7672164962</v>
      </c>
      <c r="CJ291" s="208">
        <f t="shared" ca="1" si="2871"/>
        <v>-3828347.4504131582</v>
      </c>
      <c r="CK291" s="208">
        <f t="shared" ca="1" si="2871"/>
        <v>-3320049.0938269012</v>
      </c>
      <c r="CL291" s="208">
        <f t="shared" ca="1" si="2871"/>
        <v>-3308552.6833491754</v>
      </c>
      <c r="CM291" s="208">
        <f t="shared" ca="1" si="2871"/>
        <v>-3286434.7473020488</v>
      </c>
      <c r="CN291" s="208">
        <f t="shared" ca="1" si="2871"/>
        <v>-3212085.1623963933</v>
      </c>
      <c r="CO291" s="208">
        <f t="shared" ca="1" si="2871"/>
        <v>-3208608.9178222315</v>
      </c>
      <c r="CP291" s="208">
        <f t="shared" ca="1" si="2871"/>
        <v>-3521619.6826974964</v>
      </c>
      <c r="CQ291" s="208">
        <f t="shared" ca="1" si="2871"/>
        <v>-3216197.0005081212</v>
      </c>
      <c r="CR291" s="208">
        <f t="shared" ca="1" si="2871"/>
        <v>-3224480.0640645381</v>
      </c>
      <c r="CS291" s="208">
        <f t="shared" ca="1" si="2871"/>
        <v>-3232797.640385774</v>
      </c>
      <c r="CT291" s="208">
        <f t="shared" ca="1" si="2871"/>
        <v>-3241149.8732750146</v>
      </c>
      <c r="CU291" s="208">
        <f t="shared" ca="1" si="2871"/>
        <v>-3249536.907134627</v>
      </c>
      <c r="CV291" s="208">
        <f t="shared" ca="1" si="2871"/>
        <v>-3257958.8869686536</v>
      </c>
      <c r="CW291" s="208">
        <f t="shared" ca="1" si="2871"/>
        <v>-3266415.9583853232</v>
      </c>
      <c r="CX291" s="208">
        <f t="shared" ca="1" si="2871"/>
        <v>-3274908.2675995622</v>
      </c>
      <c r="CY291" s="208">
        <f t="shared" ref="CY291:FJ291" ca="1" si="2872">CY278-CY288</f>
        <v>-3520392.9236764959</v>
      </c>
      <c r="CZ291" s="208">
        <f t="shared" ca="1" si="2872"/>
        <v>-3304504.1677274504</v>
      </c>
      <c r="DA291" s="208">
        <f t="shared" ca="1" si="2872"/>
        <v>-3234722.3309249212</v>
      </c>
      <c r="DB291" s="208">
        <f t="shared" ca="1" si="2872"/>
        <v>-3648835.9270139206</v>
      </c>
      <c r="DC291" s="208">
        <f t="shared" ca="1" si="2872"/>
        <v>-3239704.8740537092</v>
      </c>
      <c r="DD291" s="208">
        <f t="shared" ca="1" si="2872"/>
        <v>-3248411.7148619471</v>
      </c>
      <c r="DE291" s="208">
        <f t="shared" ca="1" si="2872"/>
        <v>-3257154.8341735536</v>
      </c>
      <c r="DF291" s="208">
        <f t="shared" ca="1" si="2872"/>
        <v>-3265934.383148958</v>
      </c>
      <c r="DG291" s="208">
        <f t="shared" ca="1" si="2872"/>
        <v>-3274750.5135784261</v>
      </c>
      <c r="DH291" s="208">
        <f t="shared" ca="1" si="2872"/>
        <v>-3283603.3778846841</v>
      </c>
      <c r="DI291" s="208">
        <f t="shared" ca="1" si="2872"/>
        <v>-3292493.1291255513</v>
      </c>
      <c r="DJ291" s="208">
        <f t="shared" ca="1" si="2872"/>
        <v>-3301419.9209965896</v>
      </c>
      <c r="DK291" s="208">
        <f t="shared" ca="1" si="2872"/>
        <v>-3784072.9692701618</v>
      </c>
      <c r="DL291" s="208">
        <f t="shared" ca="1" si="2872"/>
        <v>-3398523.6371111716</v>
      </c>
      <c r="DM291" s="208">
        <f t="shared" ca="1" si="2872"/>
        <v>-3407562.4794634203</v>
      </c>
      <c r="DN291" s="208">
        <f t="shared" ca="1" si="2872"/>
        <v>-3687456.5396971847</v>
      </c>
      <c r="DO291" s="208">
        <f t="shared" ca="1" si="2872"/>
        <v>-3264563.2936763968</v>
      </c>
      <c r="DP291" s="208">
        <f t="shared" ca="1" si="2872"/>
        <v>-3273715.592984939</v>
      </c>
      <c r="DQ291" s="208">
        <f t="shared" ca="1" si="2872"/>
        <v>-3282906.0268739332</v>
      </c>
      <c r="DR291" s="208">
        <f t="shared" ca="1" si="2872"/>
        <v>-3292134.7542374656</v>
      </c>
      <c r="DS291" s="208">
        <f t="shared" ca="1" si="2872"/>
        <v>-3301401.9346316783</v>
      </c>
      <c r="DT291" s="208">
        <f t="shared" ca="1" si="2872"/>
        <v>-3310707.7282775342</v>
      </c>
      <c r="DU291" s="208">
        <f t="shared" ca="1" si="2872"/>
        <v>-3320052.2960635806</v>
      </c>
      <c r="DV291" s="208">
        <f t="shared" ca="1" si="2872"/>
        <v>-3329435.7995487358</v>
      </c>
      <c r="DW291" s="208">
        <f t="shared" ca="1" si="2872"/>
        <v>-4934917.1504930146</v>
      </c>
      <c r="DX291" s="208">
        <f t="shared" ca="1" si="2872"/>
        <v>-3858735.1337991203</v>
      </c>
      <c r="DY291" s="208">
        <f t="shared" ca="1" si="2872"/>
        <v>-3777706.6625421043</v>
      </c>
      <c r="DZ291" s="208">
        <f t="shared" ca="1" si="2872"/>
        <v>-3946638.7638383959</v>
      </c>
      <c r="EA291" s="208">
        <f t="shared" ca="1" si="2872"/>
        <v>-3296370.4951456976</v>
      </c>
      <c r="EB291" s="208">
        <f t="shared" ca="1" si="2872"/>
        <v>-3305991.0434568464</v>
      </c>
      <c r="EC291" s="208">
        <f t="shared" ca="1" si="2872"/>
        <v>-3315651.6773859574</v>
      </c>
      <c r="ED291" s="208">
        <f t="shared" ca="1" si="2872"/>
        <v>-3325352.5639564409</v>
      </c>
      <c r="EE291" s="208">
        <f t="shared" ca="1" si="2872"/>
        <v>-3335093.8708876348</v>
      </c>
      <c r="EF291" s="208">
        <f t="shared" ca="1" si="2872"/>
        <v>-3344875.7665977082</v>
      </c>
      <c r="EG291" s="208">
        <f t="shared" ca="1" si="2872"/>
        <v>-3354698.4202065733</v>
      </c>
      <c r="EH291" s="208">
        <f t="shared" ca="1" si="2872"/>
        <v>-3364562.0015388089</v>
      </c>
      <c r="EI291" s="208">
        <f t="shared" ca="1" si="2872"/>
        <v>-3398062.3919158978</v>
      </c>
      <c r="EJ291" s="208">
        <f t="shared" ca="1" si="2872"/>
        <v>-3304924.0168307535</v>
      </c>
      <c r="EK291" s="208">
        <f t="shared" ca="1" si="2872"/>
        <v>-3314911.4073713468</v>
      </c>
      <c r="EL291" s="208">
        <f t="shared" ca="1" si="2872"/>
        <v>-1380349.367108223</v>
      </c>
      <c r="EM291" s="208">
        <f t="shared" ca="1" si="2872"/>
        <v>-907950.28708810871</v>
      </c>
      <c r="EN291" s="208">
        <f t="shared" ca="1" si="2872"/>
        <v>-907950.28708810871</v>
      </c>
      <c r="EO291" s="208">
        <f t="shared" ca="1" si="2872"/>
        <v>-907950.28708810871</v>
      </c>
      <c r="EP291" s="208">
        <f t="shared" ca="1" si="2872"/>
        <v>-907950.28708810871</v>
      </c>
      <c r="EQ291" s="208">
        <f t="shared" ca="1" si="2872"/>
        <v>-907950.28708810871</v>
      </c>
      <c r="ER291" s="208">
        <f t="shared" ca="1" si="2872"/>
        <v>-907950.28708810871</v>
      </c>
      <c r="ES291" s="208">
        <f t="shared" ca="1" si="2872"/>
        <v>-907950.28708810871</v>
      </c>
      <c r="ET291" s="208">
        <f t="shared" ca="1" si="2872"/>
        <v>-907950.28708810871</v>
      </c>
      <c r="EU291" s="208">
        <f t="shared" ca="1" si="2872"/>
        <v>-1678110.7325557638</v>
      </c>
      <c r="EV291" s="208">
        <f t="shared" ca="1" si="2872"/>
        <v>-1127432.5427949158</v>
      </c>
      <c r="EW291" s="208">
        <f t="shared" ca="1" si="2872"/>
        <v>-386800.48859198019</v>
      </c>
      <c r="EX291" s="208">
        <f t="shared" ca="1" si="2872"/>
        <v>-706327.70350734377</v>
      </c>
      <c r="EY291" s="208">
        <f t="shared" ca="1" si="2872"/>
        <v>174468.82451488171</v>
      </c>
      <c r="EZ291" s="208">
        <f t="shared" ca="1" si="2872"/>
        <v>174468.82451488171</v>
      </c>
      <c r="FA291" s="208">
        <f t="shared" ca="1" si="2872"/>
        <v>174468.82451488171</v>
      </c>
      <c r="FB291" s="208">
        <f t="shared" ca="1" si="2872"/>
        <v>174468.82451488171</v>
      </c>
      <c r="FC291" s="208">
        <f t="shared" ca="1" si="2872"/>
        <v>174468.82451488171</v>
      </c>
      <c r="FD291" s="208">
        <f t="shared" ca="1" si="2872"/>
        <v>174468.82451488171</v>
      </c>
      <c r="FE291" s="208">
        <f t="shared" ca="1" si="2872"/>
        <v>174468.82451488171</v>
      </c>
      <c r="FF291" s="208">
        <f t="shared" ca="1" si="2872"/>
        <v>174468.82451488171</v>
      </c>
      <c r="FG291" s="208">
        <f t="shared" ca="1" si="2872"/>
        <v>152388.7063198965</v>
      </c>
      <c r="FH291" s="208">
        <f t="shared" ca="1" si="2872"/>
        <v>267720.5280944109</v>
      </c>
      <c r="FI291" s="208">
        <f t="shared" ca="1" si="2872"/>
        <v>293491.82279711356</v>
      </c>
      <c r="FJ291" s="208">
        <f t="shared" ca="1" si="2872"/>
        <v>293491.82279711356</v>
      </c>
      <c r="FK291" s="208">
        <f t="shared" ref="FK291:HV291" ca="1" si="2873">FK278-FK288</f>
        <v>2072092.2579222291</v>
      </c>
      <c r="FL291" s="208">
        <f t="shared" ca="1" si="2873"/>
        <v>2072092.2579222291</v>
      </c>
      <c r="FM291" s="208">
        <f t="shared" ca="1" si="2873"/>
        <v>2072092.2579222291</v>
      </c>
      <c r="FN291" s="208">
        <f t="shared" ca="1" si="2873"/>
        <v>2072092.2579222291</v>
      </c>
      <c r="FO291" s="208">
        <f t="shared" ca="1" si="2873"/>
        <v>2072092.2579222291</v>
      </c>
      <c r="FP291" s="208">
        <f t="shared" ca="1" si="2873"/>
        <v>2072092.2579222291</v>
      </c>
      <c r="FQ291" s="208">
        <f t="shared" ca="1" si="2873"/>
        <v>2072092.2579222291</v>
      </c>
      <c r="FR291" s="208">
        <f t="shared" ca="1" si="2873"/>
        <v>2072092.2579222291</v>
      </c>
      <c r="FS291" s="208">
        <f t="shared" ca="1" si="2873"/>
        <v>205963.34813404828</v>
      </c>
      <c r="FT291" s="208">
        <f t="shared" ca="1" si="2873"/>
        <v>1476897.9521352421</v>
      </c>
      <c r="FU291" s="208">
        <f t="shared" ca="1" si="2873"/>
        <v>1630216.4292446384</v>
      </c>
      <c r="FV291" s="208">
        <f t="shared" ca="1" si="2873"/>
        <v>1929388.2379518906</v>
      </c>
      <c r="FW291" s="208">
        <f t="shared" ca="1" si="2873"/>
        <v>2228560.0466591427</v>
      </c>
      <c r="FX291" s="208">
        <f t="shared" ca="1" si="2873"/>
        <v>2228560.0466591427</v>
      </c>
      <c r="FY291" s="208">
        <f t="shared" ca="1" si="2873"/>
        <v>2228560.0466591427</v>
      </c>
      <c r="FZ291" s="208">
        <f t="shared" ca="1" si="2873"/>
        <v>2228560.0466591427</v>
      </c>
      <c r="GA291" s="208">
        <f t="shared" ca="1" si="2873"/>
        <v>2228560.0466591427</v>
      </c>
      <c r="GB291" s="208">
        <f t="shared" ca="1" si="2873"/>
        <v>2228560.0466591427</v>
      </c>
      <c r="GC291" s="208">
        <f t="shared" ca="1" si="2873"/>
        <v>2228560.0466591427</v>
      </c>
      <c r="GD291" s="208">
        <f t="shared" ca="1" si="2873"/>
        <v>2228560.0466591427</v>
      </c>
      <c r="GE291" s="208">
        <f t="shared" ca="1" si="2873"/>
        <v>1617006.9722159584</v>
      </c>
      <c r="GF291" s="208">
        <f t="shared" ca="1" si="2873"/>
        <v>2137555.6052275263</v>
      </c>
      <c r="GG291" s="208">
        <f t="shared" ca="1" si="2873"/>
        <v>2165592.0474532992</v>
      </c>
      <c r="GH291" s="208">
        <f t="shared" ca="1" si="2873"/>
        <v>2398400.5701216715</v>
      </c>
      <c r="GI291" s="208">
        <f t="shared" ca="1" si="2873"/>
        <v>2398400.5701216715</v>
      </c>
      <c r="GJ291" s="208">
        <f t="shared" ca="1" si="2873"/>
        <v>2398400.5701216715</v>
      </c>
      <c r="GK291" s="208">
        <f t="shared" ca="1" si="2873"/>
        <v>2398400.5701216715</v>
      </c>
      <c r="GL291" s="208">
        <f t="shared" ca="1" si="2873"/>
        <v>2398400.5701216715</v>
      </c>
      <c r="GM291" s="208">
        <f t="shared" ca="1" si="2873"/>
        <v>2398400.5701216715</v>
      </c>
      <c r="GN291" s="208">
        <f t="shared" ca="1" si="2873"/>
        <v>2398400.5701216715</v>
      </c>
      <c r="GO291" s="208">
        <f t="shared" ca="1" si="2873"/>
        <v>2398400.5701216715</v>
      </c>
      <c r="GP291" s="208">
        <f t="shared" ca="1" si="2873"/>
        <v>2398400.5701216715</v>
      </c>
      <c r="GQ291" s="208">
        <f t="shared" ca="1" si="2873"/>
        <v>989060.66654804954</v>
      </c>
      <c r="GR291" s="208">
        <f t="shared" ca="1" si="2873"/>
        <v>2157989.6657799333</v>
      </c>
      <c r="GS291" s="208">
        <f t="shared" ca="1" si="2873"/>
        <v>2333273.6624691398</v>
      </c>
      <c r="GT291" s="208">
        <f t="shared" ca="1" si="2873"/>
        <v>2333273.6624691398</v>
      </c>
      <c r="GU291" s="208">
        <f t="shared" ca="1" si="2873"/>
        <v>2333273.6624691398</v>
      </c>
      <c r="GV291" s="208">
        <f t="shared" ca="1" si="2873"/>
        <v>2333273.6624691398</v>
      </c>
      <c r="GW291" s="208">
        <f t="shared" ca="1" si="2873"/>
        <v>2462558.2024354651</v>
      </c>
      <c r="GX291" s="208">
        <f t="shared" ca="1" si="2873"/>
        <v>2462558.2024354651</v>
      </c>
      <c r="GY291" s="208">
        <f t="shared" ca="1" si="2873"/>
        <v>2462558.2024354651</v>
      </c>
      <c r="GZ291" s="208">
        <f t="shared" ca="1" si="2873"/>
        <v>2462558.2024354651</v>
      </c>
      <c r="HA291" s="208">
        <f t="shared" ca="1" si="2873"/>
        <v>2591842.7424017913</v>
      </c>
      <c r="HB291" s="208">
        <f t="shared" ca="1" si="2873"/>
        <v>2591842.7424017913</v>
      </c>
      <c r="HC291" s="208">
        <f t="shared" ca="1" si="2873"/>
        <v>2621925.35964322</v>
      </c>
      <c r="HD291" s="208">
        <f t="shared" ca="1" si="2873"/>
        <v>2764155.6065862202</v>
      </c>
      <c r="HE291" s="208">
        <f t="shared" ca="1" si="2873"/>
        <v>2794666.4505759748</v>
      </c>
      <c r="HF291" s="208">
        <f t="shared" ca="1" si="2873"/>
        <v>2794666.4505759748</v>
      </c>
      <c r="HG291" s="208">
        <f t="shared" ca="1" si="2873"/>
        <v>2794666.4505759748</v>
      </c>
      <c r="HH291" s="208">
        <f t="shared" ca="1" si="2873"/>
        <v>2794666.4505759748</v>
      </c>
      <c r="HI291" s="208">
        <f t="shared" ca="1" si="2873"/>
        <v>2794666.4505759748</v>
      </c>
      <c r="HJ291" s="208">
        <f t="shared" ca="1" si="2873"/>
        <v>2794666.4505759748</v>
      </c>
      <c r="HK291" s="208">
        <f t="shared" ca="1" si="2873"/>
        <v>2794666.4505759748</v>
      </c>
      <c r="HL291" s="208">
        <f t="shared" ca="1" si="2873"/>
        <v>2794666.4505759748</v>
      </c>
      <c r="HM291" s="208">
        <f t="shared" ca="1" si="2873"/>
        <v>2794666.4505759748</v>
      </c>
      <c r="HN291" s="208">
        <f t="shared" ca="1" si="2873"/>
        <v>2794666.4505759748</v>
      </c>
      <c r="HO291" s="208">
        <f t="shared" ca="1" si="2873"/>
        <v>1013324.7822480192</v>
      </c>
      <c r="HP291" s="208">
        <f t="shared" ca="1" si="2873"/>
        <v>-783327.56223125535</v>
      </c>
      <c r="HQ291" s="208">
        <f t="shared" ca="1" si="2873"/>
        <v>-751494.85535846301</v>
      </c>
      <c r="HR291" s="208">
        <f t="shared" ca="1" si="2873"/>
        <v>-751494.85535846301</v>
      </c>
      <c r="HS291" s="208">
        <f t="shared" ca="1" si="2873"/>
        <v>-751494.85535846301</v>
      </c>
      <c r="HT291" s="208">
        <f t="shared" ca="1" si="2873"/>
        <v>-751494.85535846301</v>
      </c>
      <c r="HU291" s="208">
        <f t="shared" ca="1" si="2873"/>
        <v>-751494.85535846301</v>
      </c>
      <c r="HV291" s="208">
        <f t="shared" ca="1" si="2873"/>
        <v>-751494.85535846301</v>
      </c>
      <c r="HW291" s="208">
        <f t="shared" ref="HW291:IU291" ca="1" si="2874">HW278-HW288</f>
        <v>-751494.85535846301</v>
      </c>
      <c r="HX291" s="208">
        <f t="shared" ca="1" si="2874"/>
        <v>-751494.85535846301</v>
      </c>
      <c r="HY291" s="208">
        <f t="shared" ca="1" si="2874"/>
        <v>-751494.85535846301</v>
      </c>
      <c r="HZ291" s="208">
        <f t="shared" ca="1" si="2874"/>
        <v>-751494.85535846301</v>
      </c>
      <c r="IA291" s="208">
        <f t="shared" ca="1" si="2874"/>
        <v>-751494.85535846301</v>
      </c>
      <c r="IB291" s="208">
        <f t="shared" ca="1" si="2874"/>
        <v>-751494.85535846301</v>
      </c>
      <c r="IC291" s="208">
        <f t="shared" ca="1" si="2874"/>
        <v>-718280.30283797521</v>
      </c>
      <c r="ID291" s="208">
        <f t="shared" ca="1" si="2874"/>
        <v>-718280.30283797521</v>
      </c>
      <c r="IE291" s="208">
        <f t="shared" ca="1" si="2874"/>
        <v>-718280.30283797521</v>
      </c>
      <c r="IF291" s="208">
        <f t="shared" ca="1" si="2874"/>
        <v>-718280.30283797521</v>
      </c>
      <c r="IG291" s="208">
        <f t="shared" ca="1" si="2874"/>
        <v>-718280.30283797521</v>
      </c>
      <c r="IH291" s="208">
        <f t="shared" ca="1" si="2874"/>
        <v>-718280.30283797521</v>
      </c>
      <c r="II291" s="208">
        <f t="shared" ca="1" si="2874"/>
        <v>-718280.30283797521</v>
      </c>
      <c r="IJ291" s="208">
        <f t="shared" ca="1" si="2874"/>
        <v>-718280.30283797521</v>
      </c>
      <c r="IK291" s="208">
        <f t="shared" ca="1" si="2874"/>
        <v>-718280.30283797521</v>
      </c>
      <c r="IL291" s="208">
        <f t="shared" ca="1" si="2874"/>
        <v>-718280.30283797521</v>
      </c>
      <c r="IM291" s="208">
        <f t="shared" ca="1" si="2874"/>
        <v>-718280.30283797521</v>
      </c>
      <c r="IN291" s="208">
        <f t="shared" ca="1" si="2874"/>
        <v>-718280.30283797521</v>
      </c>
      <c r="IO291" s="208">
        <f t="shared" ca="1" si="2874"/>
        <v>-683621.10607828549</v>
      </c>
      <c r="IP291" s="208">
        <f t="shared" ca="1" si="2874"/>
        <v>-683621.10607828549</v>
      </c>
      <c r="IQ291" s="208">
        <f t="shared" ca="1" si="2874"/>
        <v>-683621.10607828549</v>
      </c>
      <c r="IR291" s="208">
        <f t="shared" ca="1" si="2874"/>
        <v>-3397638.0126820733</v>
      </c>
      <c r="IS291" s="208">
        <f t="shared" ca="1" si="2874"/>
        <v>-3397638.0126820733</v>
      </c>
      <c r="IT291" s="208">
        <f t="shared" ca="1" si="2874"/>
        <v>-3397638.0126820733</v>
      </c>
      <c r="IU291" s="208">
        <f t="shared" ca="1" si="2874"/>
        <v>-3397638.0126820733</v>
      </c>
    </row>
    <row r="292" spans="2:255">
      <c r="B292" s="222"/>
      <c r="E292" s="208"/>
      <c r="F292" s="208"/>
      <c r="G292" s="208"/>
      <c r="H292" s="208"/>
      <c r="I292" s="208"/>
      <c r="J292" s="208"/>
      <c r="K292" s="208"/>
      <c r="L292" s="208"/>
      <c r="M292" s="208"/>
      <c r="N292" s="208"/>
      <c r="O292" s="208"/>
      <c r="P292" s="208"/>
      <c r="Q292" s="208"/>
      <c r="R292" s="208"/>
      <c r="S292" s="208"/>
      <c r="T292" s="208"/>
      <c r="U292" s="208"/>
      <c r="V292" s="208"/>
      <c r="W292" s="208"/>
      <c r="X292" s="208"/>
      <c r="Y292" s="208"/>
      <c r="Z292" s="208"/>
      <c r="AA292" s="208"/>
      <c r="AB292" s="208"/>
      <c r="AC292" s="208"/>
      <c r="AD292" s="208"/>
      <c r="AE292" s="208"/>
      <c r="AF292" s="208"/>
      <c r="AG292" s="208"/>
      <c r="AH292" s="208"/>
      <c r="AI292" s="208"/>
      <c r="AJ292" s="208"/>
      <c r="AK292" s="208"/>
      <c r="AL292" s="208"/>
      <c r="AM292" s="208"/>
      <c r="AN292" s="208"/>
      <c r="AO292" s="208"/>
      <c r="AP292" s="208"/>
      <c r="AQ292" s="208"/>
      <c r="AR292" s="208"/>
      <c r="AS292" s="208"/>
      <c r="AT292" s="208"/>
      <c r="AU292" s="208"/>
      <c r="AV292" s="208"/>
      <c r="AW292" s="208"/>
      <c r="AX292" s="208"/>
      <c r="AY292" s="208"/>
      <c r="AZ292" s="208"/>
      <c r="BA292" s="208"/>
      <c r="BB292" s="208"/>
      <c r="BC292" s="208"/>
      <c r="BD292" s="208"/>
      <c r="BE292" s="208"/>
      <c r="BF292" s="208"/>
      <c r="BG292" s="208"/>
      <c r="BH292" s="208"/>
      <c r="BI292" s="208"/>
      <c r="BJ292" s="208"/>
      <c r="BK292" s="208"/>
      <c r="BL292" s="208"/>
      <c r="BM292" s="208"/>
      <c r="BN292" s="208"/>
      <c r="BO292" s="208"/>
      <c r="BP292" s="208"/>
      <c r="BQ292" s="208"/>
      <c r="BR292" s="208"/>
      <c r="BS292" s="208"/>
      <c r="BT292" s="208"/>
      <c r="BU292" s="208"/>
      <c r="BV292" s="208"/>
      <c r="BW292" s="208"/>
      <c r="BX292" s="208"/>
      <c r="BY292" s="208"/>
      <c r="BZ292" s="208"/>
      <c r="CA292" s="208"/>
      <c r="CB292" s="208"/>
      <c r="CC292" s="208"/>
      <c r="CD292" s="208"/>
      <c r="CE292" s="208"/>
      <c r="CF292" s="208"/>
      <c r="CG292" s="208"/>
      <c r="CH292" s="208"/>
      <c r="CI292" s="208"/>
      <c r="CJ292" s="208"/>
      <c r="CK292" s="208"/>
      <c r="CL292" s="208"/>
      <c r="CM292" s="208"/>
      <c r="CN292" s="208"/>
      <c r="CO292" s="208"/>
      <c r="CP292" s="208"/>
      <c r="CQ292" s="208"/>
      <c r="CR292" s="208"/>
      <c r="CS292" s="208"/>
      <c r="CT292" s="208"/>
      <c r="CU292" s="208"/>
      <c r="CV292" s="208"/>
      <c r="CW292" s="208"/>
      <c r="CX292" s="208"/>
      <c r="CY292" s="208"/>
      <c r="CZ292" s="208"/>
      <c r="DA292" s="208"/>
      <c r="DB292" s="208"/>
      <c r="DC292" s="208"/>
      <c r="DD292" s="208"/>
      <c r="DE292" s="208"/>
      <c r="DF292" s="208"/>
      <c r="DG292" s="208"/>
      <c r="DH292" s="208"/>
      <c r="DI292" s="208"/>
      <c r="DJ292" s="208"/>
      <c r="DK292" s="208"/>
      <c r="DL292" s="208"/>
      <c r="DM292" s="208"/>
      <c r="DN292" s="208"/>
      <c r="DO292" s="208"/>
      <c r="DP292" s="208"/>
      <c r="DQ292" s="208"/>
      <c r="DR292" s="208"/>
      <c r="DS292" s="208"/>
      <c r="DT292" s="208"/>
      <c r="DU292" s="208"/>
      <c r="DV292" s="208"/>
      <c r="DW292" s="208"/>
      <c r="DX292" s="208"/>
      <c r="DY292" s="208"/>
      <c r="DZ292" s="208"/>
      <c r="EA292" s="208"/>
      <c r="EB292" s="208"/>
      <c r="EC292" s="208"/>
      <c r="ED292" s="208"/>
      <c r="EE292" s="208"/>
      <c r="EF292" s="208"/>
      <c r="EG292" s="208"/>
      <c r="EH292" s="208"/>
      <c r="EI292" s="208"/>
      <c r="EJ292" s="208"/>
      <c r="EK292" s="208"/>
      <c r="EL292" s="208"/>
      <c r="EM292" s="208"/>
      <c r="EN292" s="208"/>
      <c r="EO292" s="208"/>
      <c r="EP292" s="208"/>
      <c r="EQ292" s="208"/>
      <c r="ER292" s="208"/>
      <c r="ES292" s="208"/>
      <c r="ET292" s="208"/>
      <c r="EU292" s="208"/>
      <c r="EV292" s="208"/>
      <c r="EW292" s="208"/>
      <c r="EX292" s="208"/>
      <c r="EY292" s="208"/>
      <c r="EZ292" s="208"/>
      <c r="FA292" s="208"/>
      <c r="FB292" s="208"/>
      <c r="FC292" s="208"/>
      <c r="FD292" s="208"/>
      <c r="FE292" s="208"/>
      <c r="FF292" s="208"/>
      <c r="FG292" s="208"/>
      <c r="FH292" s="208"/>
      <c r="FI292" s="208"/>
      <c r="FJ292" s="208"/>
      <c r="FK292" s="208"/>
      <c r="FL292" s="208"/>
      <c r="FM292" s="208"/>
      <c r="FN292" s="208"/>
      <c r="FO292" s="208"/>
      <c r="FP292" s="208"/>
      <c r="FQ292" s="208"/>
      <c r="FR292" s="208"/>
      <c r="FS292" s="208"/>
      <c r="FT292" s="208"/>
      <c r="FU292" s="208"/>
      <c r="FV292" s="208"/>
      <c r="FW292" s="208"/>
      <c r="FX292" s="208"/>
      <c r="FY292" s="208"/>
      <c r="FZ292" s="208"/>
      <c r="GA292" s="208"/>
      <c r="GB292" s="208"/>
      <c r="GC292" s="208"/>
      <c r="GD292" s="208"/>
      <c r="GE292" s="208"/>
      <c r="GF292" s="208"/>
      <c r="GG292" s="208"/>
      <c r="GH292" s="208"/>
      <c r="GI292" s="208"/>
      <c r="GJ292" s="208"/>
      <c r="GK292" s="208"/>
      <c r="GL292" s="208"/>
      <c r="GM292" s="208"/>
      <c r="GN292" s="208"/>
      <c r="GO292" s="208"/>
      <c r="GP292" s="208"/>
      <c r="GQ292" s="208"/>
      <c r="GR292" s="208"/>
      <c r="GS292" s="208"/>
      <c r="GT292" s="208"/>
      <c r="GU292" s="208"/>
      <c r="GV292" s="208"/>
      <c r="GW292" s="208"/>
      <c r="GX292" s="208"/>
      <c r="GY292" s="208"/>
      <c r="GZ292" s="208"/>
      <c r="HA292" s="208"/>
      <c r="HB292" s="208"/>
      <c r="HC292" s="208"/>
      <c r="HD292" s="208"/>
      <c r="HE292" s="208"/>
      <c r="HF292" s="208"/>
      <c r="HG292" s="208"/>
      <c r="HH292" s="208"/>
      <c r="HI292" s="208"/>
      <c r="HJ292" s="208"/>
      <c r="HK292" s="208"/>
      <c r="HL292" s="208"/>
      <c r="HM292" s="208"/>
      <c r="HN292" s="208"/>
      <c r="HO292" s="208"/>
      <c r="HP292" s="208"/>
      <c r="HQ292" s="208"/>
      <c r="HR292" s="208"/>
      <c r="HS292" s="208"/>
      <c r="HT292" s="208"/>
      <c r="HU292" s="208"/>
      <c r="HV292" s="208"/>
      <c r="HW292" s="208"/>
      <c r="HX292" s="208"/>
      <c r="HY292" s="208"/>
      <c r="HZ292" s="208"/>
      <c r="IA292" s="208"/>
      <c r="IB292" s="208"/>
      <c r="IC292" s="208"/>
      <c r="ID292" s="208"/>
      <c r="IE292" s="208"/>
      <c r="IF292" s="208"/>
      <c r="IG292" s="208"/>
      <c r="IH292" s="208"/>
      <c r="II292" s="208"/>
      <c r="IJ292" s="208"/>
      <c r="IK292" s="208"/>
      <c r="IL292" s="208"/>
      <c r="IM292" s="208"/>
      <c r="IN292" s="208"/>
      <c r="IO292" s="208"/>
      <c r="IP292" s="208"/>
      <c r="IQ292" s="208"/>
      <c r="IR292" s="208"/>
      <c r="IS292" s="208"/>
      <c r="IT292" s="208"/>
      <c r="IU292" s="208"/>
    </row>
    <row r="293" spans="2:255">
      <c r="B293" s="222" t="s">
        <v>271</v>
      </c>
      <c r="E293" s="205">
        <f t="shared" ref="E293:BP293" si="2875">MAX(0,IF(E$276&gt;Exit,0,IF(AND(E$276&lt;Exit,MONTH(E$276)=12),SUMIF($234:$234,YEAR(E$276),248:248),IF(E$276=Exit,SUMIFS(248:248,$234:$234,YEAR(E$276),$235:$235,"&lt;="&amp;Exit),0)))*Income_Tax_Rate)</f>
        <v>0</v>
      </c>
      <c r="F293" s="205">
        <f t="shared" si="2875"/>
        <v>0</v>
      </c>
      <c r="G293" s="205">
        <f t="shared" si="2875"/>
        <v>0</v>
      </c>
      <c r="H293" s="205">
        <f t="shared" si="2875"/>
        <v>0</v>
      </c>
      <c r="I293" s="205">
        <f t="shared" si="2875"/>
        <v>0</v>
      </c>
      <c r="J293" s="205">
        <f t="shared" ca="1" si="2875"/>
        <v>0</v>
      </c>
      <c r="K293" s="205">
        <f t="shared" si="2875"/>
        <v>0</v>
      </c>
      <c r="L293" s="205">
        <f t="shared" si="2875"/>
        <v>0</v>
      </c>
      <c r="M293" s="205">
        <f t="shared" si="2875"/>
        <v>0</v>
      </c>
      <c r="N293" s="205">
        <f t="shared" si="2875"/>
        <v>0</v>
      </c>
      <c r="O293" s="205">
        <f t="shared" si="2875"/>
        <v>0</v>
      </c>
      <c r="P293" s="205">
        <f t="shared" si="2875"/>
        <v>0</v>
      </c>
      <c r="Q293" s="205">
        <f t="shared" si="2875"/>
        <v>0</v>
      </c>
      <c r="R293" s="205">
        <f t="shared" si="2875"/>
        <v>0</v>
      </c>
      <c r="S293" s="205">
        <f t="shared" si="2875"/>
        <v>0</v>
      </c>
      <c r="T293" s="205">
        <f t="shared" si="2875"/>
        <v>0</v>
      </c>
      <c r="U293" s="205">
        <f t="shared" si="2875"/>
        <v>0</v>
      </c>
      <c r="V293" s="205">
        <f t="shared" ca="1" si="2875"/>
        <v>0</v>
      </c>
      <c r="W293" s="205">
        <f t="shared" si="2875"/>
        <v>0</v>
      </c>
      <c r="X293" s="205">
        <f t="shared" si="2875"/>
        <v>0</v>
      </c>
      <c r="Y293" s="205">
        <f t="shared" si="2875"/>
        <v>0</v>
      </c>
      <c r="Z293" s="205">
        <f t="shared" si="2875"/>
        <v>0</v>
      </c>
      <c r="AA293" s="205">
        <f t="shared" si="2875"/>
        <v>0</v>
      </c>
      <c r="AB293" s="205">
        <f t="shared" si="2875"/>
        <v>0</v>
      </c>
      <c r="AC293" s="205">
        <f t="shared" si="2875"/>
        <v>0</v>
      </c>
      <c r="AD293" s="205">
        <f t="shared" si="2875"/>
        <v>0</v>
      </c>
      <c r="AE293" s="205">
        <f t="shared" si="2875"/>
        <v>0</v>
      </c>
      <c r="AF293" s="205">
        <f t="shared" si="2875"/>
        <v>0</v>
      </c>
      <c r="AG293" s="205">
        <f t="shared" si="2875"/>
        <v>0</v>
      </c>
      <c r="AH293" s="205">
        <f t="shared" ca="1" si="2875"/>
        <v>0</v>
      </c>
      <c r="AI293" s="205">
        <f t="shared" si="2875"/>
        <v>0</v>
      </c>
      <c r="AJ293" s="205">
        <f t="shared" si="2875"/>
        <v>0</v>
      </c>
      <c r="AK293" s="205">
        <f t="shared" si="2875"/>
        <v>0</v>
      </c>
      <c r="AL293" s="205">
        <f t="shared" si="2875"/>
        <v>0</v>
      </c>
      <c r="AM293" s="205">
        <f t="shared" si="2875"/>
        <v>0</v>
      </c>
      <c r="AN293" s="205">
        <f t="shared" si="2875"/>
        <v>0</v>
      </c>
      <c r="AO293" s="205">
        <f t="shared" si="2875"/>
        <v>0</v>
      </c>
      <c r="AP293" s="205">
        <f t="shared" si="2875"/>
        <v>0</v>
      </c>
      <c r="AQ293" s="205">
        <f t="shared" si="2875"/>
        <v>0</v>
      </c>
      <c r="AR293" s="205">
        <f t="shared" si="2875"/>
        <v>0</v>
      </c>
      <c r="AS293" s="205">
        <f t="shared" si="2875"/>
        <v>0</v>
      </c>
      <c r="AT293" s="205">
        <f t="shared" ca="1" si="2875"/>
        <v>0</v>
      </c>
      <c r="AU293" s="205">
        <f t="shared" si="2875"/>
        <v>0</v>
      </c>
      <c r="AV293" s="205">
        <f t="shared" si="2875"/>
        <v>0</v>
      </c>
      <c r="AW293" s="205">
        <f t="shared" si="2875"/>
        <v>0</v>
      </c>
      <c r="AX293" s="205">
        <f t="shared" si="2875"/>
        <v>0</v>
      </c>
      <c r="AY293" s="205">
        <f t="shared" si="2875"/>
        <v>0</v>
      </c>
      <c r="AZ293" s="205">
        <f t="shared" si="2875"/>
        <v>0</v>
      </c>
      <c r="BA293" s="205">
        <f t="shared" si="2875"/>
        <v>0</v>
      </c>
      <c r="BB293" s="205">
        <f t="shared" si="2875"/>
        <v>0</v>
      </c>
      <c r="BC293" s="205">
        <f t="shared" si="2875"/>
        <v>0</v>
      </c>
      <c r="BD293" s="205">
        <f t="shared" si="2875"/>
        <v>0</v>
      </c>
      <c r="BE293" s="205">
        <f t="shared" si="2875"/>
        <v>0</v>
      </c>
      <c r="BF293" s="205">
        <f t="shared" ca="1" si="2875"/>
        <v>0</v>
      </c>
      <c r="BG293" s="205">
        <f t="shared" si="2875"/>
        <v>0</v>
      </c>
      <c r="BH293" s="205">
        <f t="shared" si="2875"/>
        <v>0</v>
      </c>
      <c r="BI293" s="205">
        <f t="shared" si="2875"/>
        <v>0</v>
      </c>
      <c r="BJ293" s="205">
        <f t="shared" si="2875"/>
        <v>0</v>
      </c>
      <c r="BK293" s="205">
        <f t="shared" si="2875"/>
        <v>0</v>
      </c>
      <c r="BL293" s="205">
        <f t="shared" si="2875"/>
        <v>0</v>
      </c>
      <c r="BM293" s="205">
        <f t="shared" si="2875"/>
        <v>0</v>
      </c>
      <c r="BN293" s="205">
        <f t="shared" si="2875"/>
        <v>0</v>
      </c>
      <c r="BO293" s="205">
        <f t="shared" si="2875"/>
        <v>0</v>
      </c>
      <c r="BP293" s="205">
        <f t="shared" si="2875"/>
        <v>0</v>
      </c>
      <c r="BQ293" s="205">
        <f t="shared" ref="BQ293:EB293" si="2876">MAX(0,IF(BQ$276&gt;Exit,0,IF(AND(BQ$276&lt;Exit,MONTH(BQ$276)=12),SUMIF($234:$234,YEAR(BQ$276),248:248),IF(BQ$276=Exit,SUMIFS(248:248,$234:$234,YEAR(BQ$276),$235:$235,"&lt;="&amp;Exit),0)))*Income_Tax_Rate)</f>
        <v>0</v>
      </c>
      <c r="BR293" s="205">
        <f t="shared" ca="1" si="2876"/>
        <v>0</v>
      </c>
      <c r="BS293" s="205">
        <f t="shared" si="2876"/>
        <v>0</v>
      </c>
      <c r="BT293" s="205">
        <f t="shared" si="2876"/>
        <v>0</v>
      </c>
      <c r="BU293" s="205">
        <f t="shared" si="2876"/>
        <v>0</v>
      </c>
      <c r="BV293" s="205">
        <f t="shared" si="2876"/>
        <v>0</v>
      </c>
      <c r="BW293" s="205">
        <f t="shared" si="2876"/>
        <v>0</v>
      </c>
      <c r="BX293" s="205">
        <f t="shared" si="2876"/>
        <v>0</v>
      </c>
      <c r="BY293" s="205">
        <f t="shared" si="2876"/>
        <v>0</v>
      </c>
      <c r="BZ293" s="205">
        <f t="shared" si="2876"/>
        <v>0</v>
      </c>
      <c r="CA293" s="205">
        <f t="shared" si="2876"/>
        <v>0</v>
      </c>
      <c r="CB293" s="205">
        <f t="shared" si="2876"/>
        <v>0</v>
      </c>
      <c r="CC293" s="205">
        <f t="shared" si="2876"/>
        <v>0</v>
      </c>
      <c r="CD293" s="205">
        <f t="shared" ca="1" si="2876"/>
        <v>0</v>
      </c>
      <c r="CE293" s="205">
        <f t="shared" si="2876"/>
        <v>0</v>
      </c>
      <c r="CF293" s="205">
        <f t="shared" si="2876"/>
        <v>0</v>
      </c>
      <c r="CG293" s="205">
        <f t="shared" si="2876"/>
        <v>0</v>
      </c>
      <c r="CH293" s="205">
        <f t="shared" si="2876"/>
        <v>0</v>
      </c>
      <c r="CI293" s="205">
        <f t="shared" si="2876"/>
        <v>0</v>
      </c>
      <c r="CJ293" s="205">
        <f t="shared" si="2876"/>
        <v>0</v>
      </c>
      <c r="CK293" s="205">
        <f t="shared" si="2876"/>
        <v>0</v>
      </c>
      <c r="CL293" s="205">
        <f t="shared" si="2876"/>
        <v>0</v>
      </c>
      <c r="CM293" s="205">
        <f t="shared" si="2876"/>
        <v>0</v>
      </c>
      <c r="CN293" s="205">
        <f t="shared" si="2876"/>
        <v>0</v>
      </c>
      <c r="CO293" s="205">
        <f t="shared" si="2876"/>
        <v>0</v>
      </c>
      <c r="CP293" s="205">
        <f t="shared" ca="1" si="2876"/>
        <v>0</v>
      </c>
      <c r="CQ293" s="205">
        <f t="shared" si="2876"/>
        <v>0</v>
      </c>
      <c r="CR293" s="205">
        <f t="shared" si="2876"/>
        <v>0</v>
      </c>
      <c r="CS293" s="205">
        <f t="shared" si="2876"/>
        <v>0</v>
      </c>
      <c r="CT293" s="205">
        <f t="shared" si="2876"/>
        <v>0</v>
      </c>
      <c r="CU293" s="205">
        <f t="shared" si="2876"/>
        <v>0</v>
      </c>
      <c r="CV293" s="205">
        <f t="shared" si="2876"/>
        <v>0</v>
      </c>
      <c r="CW293" s="205">
        <f t="shared" si="2876"/>
        <v>0</v>
      </c>
      <c r="CX293" s="205">
        <f t="shared" si="2876"/>
        <v>0</v>
      </c>
      <c r="CY293" s="205">
        <f t="shared" si="2876"/>
        <v>0</v>
      </c>
      <c r="CZ293" s="205">
        <f t="shared" si="2876"/>
        <v>0</v>
      </c>
      <c r="DA293" s="205">
        <f t="shared" si="2876"/>
        <v>0</v>
      </c>
      <c r="DB293" s="205">
        <f t="shared" ca="1" si="2876"/>
        <v>0</v>
      </c>
      <c r="DC293" s="205">
        <f t="shared" si="2876"/>
        <v>0</v>
      </c>
      <c r="DD293" s="205">
        <f t="shared" si="2876"/>
        <v>0</v>
      </c>
      <c r="DE293" s="205">
        <f t="shared" si="2876"/>
        <v>0</v>
      </c>
      <c r="DF293" s="205">
        <f t="shared" si="2876"/>
        <v>0</v>
      </c>
      <c r="DG293" s="205">
        <f t="shared" si="2876"/>
        <v>0</v>
      </c>
      <c r="DH293" s="205">
        <f t="shared" si="2876"/>
        <v>0</v>
      </c>
      <c r="DI293" s="205">
        <f t="shared" si="2876"/>
        <v>0</v>
      </c>
      <c r="DJ293" s="205">
        <f t="shared" si="2876"/>
        <v>0</v>
      </c>
      <c r="DK293" s="205">
        <f t="shared" si="2876"/>
        <v>0</v>
      </c>
      <c r="DL293" s="205">
        <f t="shared" si="2876"/>
        <v>0</v>
      </c>
      <c r="DM293" s="205">
        <f t="shared" si="2876"/>
        <v>0</v>
      </c>
      <c r="DN293" s="205">
        <f t="shared" ca="1" si="2876"/>
        <v>0</v>
      </c>
      <c r="DO293" s="205">
        <f t="shared" si="2876"/>
        <v>0</v>
      </c>
      <c r="DP293" s="205">
        <f t="shared" si="2876"/>
        <v>0</v>
      </c>
      <c r="DQ293" s="205">
        <f t="shared" si="2876"/>
        <v>0</v>
      </c>
      <c r="DR293" s="205">
        <f t="shared" si="2876"/>
        <v>0</v>
      </c>
      <c r="DS293" s="205">
        <f t="shared" si="2876"/>
        <v>0</v>
      </c>
      <c r="DT293" s="205">
        <f t="shared" si="2876"/>
        <v>0</v>
      </c>
      <c r="DU293" s="205">
        <f t="shared" si="2876"/>
        <v>0</v>
      </c>
      <c r="DV293" s="205">
        <f t="shared" si="2876"/>
        <v>0</v>
      </c>
      <c r="DW293" s="205">
        <f t="shared" si="2876"/>
        <v>0</v>
      </c>
      <c r="DX293" s="205">
        <f t="shared" si="2876"/>
        <v>0</v>
      </c>
      <c r="DY293" s="205">
        <f t="shared" si="2876"/>
        <v>0</v>
      </c>
      <c r="DZ293" s="205">
        <f t="shared" ca="1" si="2876"/>
        <v>0</v>
      </c>
      <c r="EA293" s="205">
        <f t="shared" si="2876"/>
        <v>0</v>
      </c>
      <c r="EB293" s="205">
        <f t="shared" si="2876"/>
        <v>0</v>
      </c>
      <c r="EC293" s="205">
        <f t="shared" ref="EC293:GN293" si="2877">MAX(0,IF(EC$276&gt;Exit,0,IF(AND(EC$276&lt;Exit,MONTH(EC$276)=12),SUMIF($234:$234,YEAR(EC$276),248:248),IF(EC$276=Exit,SUMIFS(248:248,$234:$234,YEAR(EC$276),$235:$235,"&lt;="&amp;Exit),0)))*Income_Tax_Rate)</f>
        <v>0</v>
      </c>
      <c r="ED293" s="205">
        <f t="shared" si="2877"/>
        <v>0</v>
      </c>
      <c r="EE293" s="205">
        <f t="shared" si="2877"/>
        <v>0</v>
      </c>
      <c r="EF293" s="205">
        <f t="shared" si="2877"/>
        <v>0</v>
      </c>
      <c r="EG293" s="205">
        <f t="shared" si="2877"/>
        <v>0</v>
      </c>
      <c r="EH293" s="205">
        <f t="shared" si="2877"/>
        <v>0</v>
      </c>
      <c r="EI293" s="205">
        <f t="shared" si="2877"/>
        <v>0</v>
      </c>
      <c r="EJ293" s="205">
        <f t="shared" si="2877"/>
        <v>0</v>
      </c>
      <c r="EK293" s="205">
        <f t="shared" si="2877"/>
        <v>0</v>
      </c>
      <c r="EL293" s="205">
        <f t="shared" ca="1" si="2877"/>
        <v>0</v>
      </c>
      <c r="EM293" s="205">
        <f t="shared" si="2877"/>
        <v>0</v>
      </c>
      <c r="EN293" s="205">
        <f t="shared" si="2877"/>
        <v>0</v>
      </c>
      <c r="EO293" s="205">
        <f t="shared" si="2877"/>
        <v>0</v>
      </c>
      <c r="EP293" s="205">
        <f t="shared" si="2877"/>
        <v>0</v>
      </c>
      <c r="EQ293" s="205">
        <f t="shared" si="2877"/>
        <v>0</v>
      </c>
      <c r="ER293" s="205">
        <f t="shared" si="2877"/>
        <v>0</v>
      </c>
      <c r="ES293" s="205">
        <f t="shared" si="2877"/>
        <v>0</v>
      </c>
      <c r="ET293" s="205">
        <f t="shared" si="2877"/>
        <v>0</v>
      </c>
      <c r="EU293" s="205">
        <f t="shared" si="2877"/>
        <v>0</v>
      </c>
      <c r="EV293" s="205">
        <f t="shared" si="2877"/>
        <v>0</v>
      </c>
      <c r="EW293" s="205">
        <f t="shared" si="2877"/>
        <v>0</v>
      </c>
      <c r="EX293" s="205">
        <f t="shared" ca="1" si="2877"/>
        <v>0</v>
      </c>
      <c r="EY293" s="205">
        <f t="shared" si="2877"/>
        <v>0</v>
      </c>
      <c r="EZ293" s="205">
        <f t="shared" si="2877"/>
        <v>0</v>
      </c>
      <c r="FA293" s="205">
        <f t="shared" si="2877"/>
        <v>0</v>
      </c>
      <c r="FB293" s="205">
        <f t="shared" si="2877"/>
        <v>0</v>
      </c>
      <c r="FC293" s="205">
        <f t="shared" si="2877"/>
        <v>0</v>
      </c>
      <c r="FD293" s="205">
        <f t="shared" si="2877"/>
        <v>0</v>
      </c>
      <c r="FE293" s="205">
        <f t="shared" si="2877"/>
        <v>0</v>
      </c>
      <c r="FF293" s="205">
        <f t="shared" si="2877"/>
        <v>0</v>
      </c>
      <c r="FG293" s="205">
        <f t="shared" si="2877"/>
        <v>0</v>
      </c>
      <c r="FH293" s="205">
        <f t="shared" si="2877"/>
        <v>0</v>
      </c>
      <c r="FI293" s="205">
        <f t="shared" si="2877"/>
        <v>0</v>
      </c>
      <c r="FJ293" s="205">
        <f t="shared" si="2877"/>
        <v>0</v>
      </c>
      <c r="FK293" s="205">
        <f t="shared" si="2877"/>
        <v>0</v>
      </c>
      <c r="FL293" s="205">
        <f t="shared" si="2877"/>
        <v>0</v>
      </c>
      <c r="FM293" s="205">
        <f t="shared" si="2877"/>
        <v>0</v>
      </c>
      <c r="FN293" s="205">
        <f t="shared" si="2877"/>
        <v>0</v>
      </c>
      <c r="FO293" s="205">
        <f t="shared" si="2877"/>
        <v>0</v>
      </c>
      <c r="FP293" s="205">
        <f t="shared" si="2877"/>
        <v>0</v>
      </c>
      <c r="FQ293" s="205">
        <f t="shared" si="2877"/>
        <v>0</v>
      </c>
      <c r="FR293" s="205">
        <f t="shared" si="2877"/>
        <v>0</v>
      </c>
      <c r="FS293" s="205">
        <f t="shared" si="2877"/>
        <v>0</v>
      </c>
      <c r="FT293" s="205">
        <f t="shared" si="2877"/>
        <v>0</v>
      </c>
      <c r="FU293" s="205">
        <f t="shared" si="2877"/>
        <v>0</v>
      </c>
      <c r="FV293" s="205">
        <f t="shared" si="2877"/>
        <v>0</v>
      </c>
      <c r="FW293" s="205">
        <f t="shared" si="2877"/>
        <v>0</v>
      </c>
      <c r="FX293" s="205">
        <f t="shared" si="2877"/>
        <v>0</v>
      </c>
      <c r="FY293" s="205">
        <f t="shared" si="2877"/>
        <v>0</v>
      </c>
      <c r="FZ293" s="205">
        <f t="shared" si="2877"/>
        <v>0</v>
      </c>
      <c r="GA293" s="205">
        <f t="shared" si="2877"/>
        <v>0</v>
      </c>
      <c r="GB293" s="205">
        <f t="shared" si="2877"/>
        <v>0</v>
      </c>
      <c r="GC293" s="205">
        <f t="shared" si="2877"/>
        <v>0</v>
      </c>
      <c r="GD293" s="205">
        <f t="shared" si="2877"/>
        <v>0</v>
      </c>
      <c r="GE293" s="205">
        <f t="shared" si="2877"/>
        <v>0</v>
      </c>
      <c r="GF293" s="205">
        <f t="shared" si="2877"/>
        <v>0</v>
      </c>
      <c r="GG293" s="205">
        <f t="shared" si="2877"/>
        <v>0</v>
      </c>
      <c r="GH293" s="205">
        <f t="shared" si="2877"/>
        <v>0</v>
      </c>
      <c r="GI293" s="205">
        <f t="shared" si="2877"/>
        <v>0</v>
      </c>
      <c r="GJ293" s="205">
        <f t="shared" si="2877"/>
        <v>0</v>
      </c>
      <c r="GK293" s="205">
        <f t="shared" si="2877"/>
        <v>0</v>
      </c>
      <c r="GL293" s="205">
        <f t="shared" si="2877"/>
        <v>0</v>
      </c>
      <c r="GM293" s="205">
        <f t="shared" si="2877"/>
        <v>0</v>
      </c>
      <c r="GN293" s="205">
        <f t="shared" si="2877"/>
        <v>0</v>
      </c>
      <c r="GO293" s="205">
        <f t="shared" ref="GO293:IU293" si="2878">MAX(0,IF(GO$276&gt;Exit,0,IF(AND(GO$276&lt;Exit,MONTH(GO$276)=12),SUMIF($234:$234,YEAR(GO$276),248:248),IF(GO$276=Exit,SUMIFS(248:248,$234:$234,YEAR(GO$276),$235:$235,"&lt;="&amp;Exit),0)))*Income_Tax_Rate)</f>
        <v>0</v>
      </c>
      <c r="GP293" s="205">
        <f t="shared" si="2878"/>
        <v>0</v>
      </c>
      <c r="GQ293" s="205">
        <f t="shared" si="2878"/>
        <v>0</v>
      </c>
      <c r="GR293" s="205">
        <f t="shared" si="2878"/>
        <v>0</v>
      </c>
      <c r="GS293" s="205">
        <f t="shared" si="2878"/>
        <v>0</v>
      </c>
      <c r="GT293" s="205">
        <f t="shared" si="2878"/>
        <v>0</v>
      </c>
      <c r="GU293" s="205">
        <f t="shared" si="2878"/>
        <v>0</v>
      </c>
      <c r="GV293" s="205">
        <f t="shared" si="2878"/>
        <v>0</v>
      </c>
      <c r="GW293" s="205">
        <f t="shared" si="2878"/>
        <v>0</v>
      </c>
      <c r="GX293" s="205">
        <f t="shared" si="2878"/>
        <v>0</v>
      </c>
      <c r="GY293" s="205">
        <f t="shared" si="2878"/>
        <v>0</v>
      </c>
      <c r="GZ293" s="205">
        <f t="shared" si="2878"/>
        <v>0</v>
      </c>
      <c r="HA293" s="205">
        <f t="shared" si="2878"/>
        <v>0</v>
      </c>
      <c r="HB293" s="205">
        <f t="shared" si="2878"/>
        <v>0</v>
      </c>
      <c r="HC293" s="205">
        <f t="shared" si="2878"/>
        <v>0</v>
      </c>
      <c r="HD293" s="205">
        <f t="shared" si="2878"/>
        <v>0</v>
      </c>
      <c r="HE293" s="205">
        <f t="shared" si="2878"/>
        <v>0</v>
      </c>
      <c r="HF293" s="205">
        <f t="shared" si="2878"/>
        <v>0</v>
      </c>
      <c r="HG293" s="205">
        <f t="shared" si="2878"/>
        <v>0</v>
      </c>
      <c r="HH293" s="205">
        <f t="shared" si="2878"/>
        <v>0</v>
      </c>
      <c r="HI293" s="205">
        <f t="shared" si="2878"/>
        <v>0</v>
      </c>
      <c r="HJ293" s="205">
        <f t="shared" si="2878"/>
        <v>0</v>
      </c>
      <c r="HK293" s="205">
        <f t="shared" si="2878"/>
        <v>0</v>
      </c>
      <c r="HL293" s="205">
        <f t="shared" si="2878"/>
        <v>0</v>
      </c>
      <c r="HM293" s="205">
        <f t="shared" si="2878"/>
        <v>0</v>
      </c>
      <c r="HN293" s="205">
        <f t="shared" si="2878"/>
        <v>0</v>
      </c>
      <c r="HO293" s="205">
        <f t="shared" si="2878"/>
        <v>0</v>
      </c>
      <c r="HP293" s="205">
        <f t="shared" si="2878"/>
        <v>0</v>
      </c>
      <c r="HQ293" s="205">
        <f t="shared" si="2878"/>
        <v>0</v>
      </c>
      <c r="HR293" s="205">
        <f t="shared" si="2878"/>
        <v>0</v>
      </c>
      <c r="HS293" s="205">
        <f t="shared" si="2878"/>
        <v>0</v>
      </c>
      <c r="HT293" s="205">
        <f t="shared" si="2878"/>
        <v>0</v>
      </c>
      <c r="HU293" s="205">
        <f t="shared" si="2878"/>
        <v>0</v>
      </c>
      <c r="HV293" s="205">
        <f t="shared" si="2878"/>
        <v>0</v>
      </c>
      <c r="HW293" s="205">
        <f t="shared" si="2878"/>
        <v>0</v>
      </c>
      <c r="HX293" s="205">
        <f t="shared" si="2878"/>
        <v>0</v>
      </c>
      <c r="HY293" s="205">
        <f t="shared" si="2878"/>
        <v>0</v>
      </c>
      <c r="HZ293" s="205">
        <f t="shared" si="2878"/>
        <v>0</v>
      </c>
      <c r="IA293" s="205">
        <f t="shared" si="2878"/>
        <v>0</v>
      </c>
      <c r="IB293" s="205">
        <f t="shared" si="2878"/>
        <v>0</v>
      </c>
      <c r="IC293" s="205">
        <f t="shared" si="2878"/>
        <v>0</v>
      </c>
      <c r="ID293" s="205">
        <f t="shared" si="2878"/>
        <v>0</v>
      </c>
      <c r="IE293" s="205">
        <f t="shared" si="2878"/>
        <v>0</v>
      </c>
      <c r="IF293" s="205">
        <f t="shared" si="2878"/>
        <v>0</v>
      </c>
      <c r="IG293" s="205">
        <f t="shared" si="2878"/>
        <v>0</v>
      </c>
      <c r="IH293" s="205">
        <f t="shared" si="2878"/>
        <v>0</v>
      </c>
      <c r="II293" s="205">
        <f t="shared" si="2878"/>
        <v>0</v>
      </c>
      <c r="IJ293" s="205">
        <f t="shared" si="2878"/>
        <v>0</v>
      </c>
      <c r="IK293" s="205">
        <f t="shared" si="2878"/>
        <v>0</v>
      </c>
      <c r="IL293" s="205">
        <f t="shared" si="2878"/>
        <v>0</v>
      </c>
      <c r="IM293" s="205">
        <f t="shared" si="2878"/>
        <v>0</v>
      </c>
      <c r="IN293" s="205">
        <f t="shared" si="2878"/>
        <v>0</v>
      </c>
      <c r="IO293" s="205">
        <f t="shared" si="2878"/>
        <v>0</v>
      </c>
      <c r="IP293" s="205">
        <f t="shared" si="2878"/>
        <v>0</v>
      </c>
      <c r="IQ293" s="205">
        <f t="shared" si="2878"/>
        <v>0</v>
      </c>
      <c r="IR293" s="205">
        <f t="shared" si="2878"/>
        <v>0</v>
      </c>
      <c r="IS293" s="205">
        <f t="shared" si="2878"/>
        <v>0</v>
      </c>
      <c r="IT293" s="205">
        <f t="shared" si="2878"/>
        <v>0</v>
      </c>
      <c r="IU293" s="205">
        <f t="shared" si="2878"/>
        <v>0</v>
      </c>
    </row>
    <row r="294" spans="2:255">
      <c r="B294" s="222" t="s">
        <v>273</v>
      </c>
      <c r="E294" s="205">
        <f t="shared" ref="E294:BP294" si="2879">MAX(0,IF(E$276&gt;Exit,0,IF(AND(E$276&lt;Exit,MONTH(E$276)=12),SUMIF($234:$234,YEAR(E$276),249:249),IF(E$276=Exit,SUMIFS(249:249,$234:$234,YEAR(E$276),$235:$235,"&lt;="&amp;Exit),0)))*Income_Tax_Rate)</f>
        <v>0</v>
      </c>
      <c r="F294" s="205">
        <f t="shared" si="2879"/>
        <v>0</v>
      </c>
      <c r="G294" s="205">
        <f t="shared" si="2879"/>
        <v>0</v>
      </c>
      <c r="H294" s="205">
        <f t="shared" si="2879"/>
        <v>0</v>
      </c>
      <c r="I294" s="205">
        <f t="shared" si="2879"/>
        <v>0</v>
      </c>
      <c r="J294" s="205">
        <f t="shared" ca="1" si="2879"/>
        <v>0</v>
      </c>
      <c r="K294" s="205">
        <f t="shared" si="2879"/>
        <v>0</v>
      </c>
      <c r="L294" s="205">
        <f t="shared" si="2879"/>
        <v>0</v>
      </c>
      <c r="M294" s="205">
        <f t="shared" si="2879"/>
        <v>0</v>
      </c>
      <c r="N294" s="205">
        <f t="shared" si="2879"/>
        <v>0</v>
      </c>
      <c r="O294" s="205">
        <f t="shared" si="2879"/>
        <v>0</v>
      </c>
      <c r="P294" s="205">
        <f t="shared" si="2879"/>
        <v>0</v>
      </c>
      <c r="Q294" s="205">
        <f t="shared" si="2879"/>
        <v>0</v>
      </c>
      <c r="R294" s="205">
        <f t="shared" si="2879"/>
        <v>0</v>
      </c>
      <c r="S294" s="205">
        <f t="shared" si="2879"/>
        <v>0</v>
      </c>
      <c r="T294" s="205">
        <f t="shared" si="2879"/>
        <v>0</v>
      </c>
      <c r="U294" s="205">
        <f t="shared" si="2879"/>
        <v>0</v>
      </c>
      <c r="V294" s="205">
        <f t="shared" ca="1" si="2879"/>
        <v>0</v>
      </c>
      <c r="W294" s="205">
        <f t="shared" si="2879"/>
        <v>0</v>
      </c>
      <c r="X294" s="205">
        <f t="shared" si="2879"/>
        <v>0</v>
      </c>
      <c r="Y294" s="205">
        <f t="shared" si="2879"/>
        <v>0</v>
      </c>
      <c r="Z294" s="205">
        <f t="shared" si="2879"/>
        <v>0</v>
      </c>
      <c r="AA294" s="205">
        <f t="shared" si="2879"/>
        <v>0</v>
      </c>
      <c r="AB294" s="205">
        <f t="shared" si="2879"/>
        <v>0</v>
      </c>
      <c r="AC294" s="205">
        <f t="shared" si="2879"/>
        <v>0</v>
      </c>
      <c r="AD294" s="205">
        <f t="shared" si="2879"/>
        <v>0</v>
      </c>
      <c r="AE294" s="205">
        <f t="shared" si="2879"/>
        <v>0</v>
      </c>
      <c r="AF294" s="205">
        <f t="shared" si="2879"/>
        <v>0</v>
      </c>
      <c r="AG294" s="205">
        <f t="shared" si="2879"/>
        <v>0</v>
      </c>
      <c r="AH294" s="205">
        <f t="shared" ca="1" si="2879"/>
        <v>0</v>
      </c>
      <c r="AI294" s="205">
        <f t="shared" si="2879"/>
        <v>0</v>
      </c>
      <c r="AJ294" s="205">
        <f t="shared" si="2879"/>
        <v>0</v>
      </c>
      <c r="AK294" s="205">
        <f t="shared" si="2879"/>
        <v>0</v>
      </c>
      <c r="AL294" s="205">
        <f t="shared" si="2879"/>
        <v>0</v>
      </c>
      <c r="AM294" s="205">
        <f t="shared" si="2879"/>
        <v>0</v>
      </c>
      <c r="AN294" s="205">
        <f t="shared" si="2879"/>
        <v>0</v>
      </c>
      <c r="AO294" s="205">
        <f t="shared" si="2879"/>
        <v>0</v>
      </c>
      <c r="AP294" s="205">
        <f t="shared" si="2879"/>
        <v>0</v>
      </c>
      <c r="AQ294" s="205">
        <f t="shared" si="2879"/>
        <v>0</v>
      </c>
      <c r="AR294" s="205">
        <f t="shared" si="2879"/>
        <v>0</v>
      </c>
      <c r="AS294" s="205">
        <f t="shared" si="2879"/>
        <v>0</v>
      </c>
      <c r="AT294" s="205">
        <f t="shared" ca="1" si="2879"/>
        <v>0</v>
      </c>
      <c r="AU294" s="205">
        <f t="shared" si="2879"/>
        <v>0</v>
      </c>
      <c r="AV294" s="205">
        <f t="shared" si="2879"/>
        <v>0</v>
      </c>
      <c r="AW294" s="205">
        <f t="shared" si="2879"/>
        <v>0</v>
      </c>
      <c r="AX294" s="205">
        <f t="shared" si="2879"/>
        <v>0</v>
      </c>
      <c r="AY294" s="205">
        <f t="shared" si="2879"/>
        <v>0</v>
      </c>
      <c r="AZ294" s="205">
        <f t="shared" si="2879"/>
        <v>0</v>
      </c>
      <c r="BA294" s="205">
        <f t="shared" si="2879"/>
        <v>0</v>
      </c>
      <c r="BB294" s="205">
        <f t="shared" si="2879"/>
        <v>0</v>
      </c>
      <c r="BC294" s="205">
        <f t="shared" si="2879"/>
        <v>0</v>
      </c>
      <c r="BD294" s="205">
        <f t="shared" si="2879"/>
        <v>0</v>
      </c>
      <c r="BE294" s="205">
        <f t="shared" si="2879"/>
        <v>0</v>
      </c>
      <c r="BF294" s="205">
        <f t="shared" ca="1" si="2879"/>
        <v>0</v>
      </c>
      <c r="BG294" s="205">
        <f t="shared" si="2879"/>
        <v>0</v>
      </c>
      <c r="BH294" s="205">
        <f t="shared" si="2879"/>
        <v>0</v>
      </c>
      <c r="BI294" s="205">
        <f t="shared" si="2879"/>
        <v>0</v>
      </c>
      <c r="BJ294" s="205">
        <f t="shared" si="2879"/>
        <v>0</v>
      </c>
      <c r="BK294" s="205">
        <f t="shared" si="2879"/>
        <v>0</v>
      </c>
      <c r="BL294" s="205">
        <f t="shared" si="2879"/>
        <v>0</v>
      </c>
      <c r="BM294" s="205">
        <f t="shared" si="2879"/>
        <v>0</v>
      </c>
      <c r="BN294" s="205">
        <f t="shared" si="2879"/>
        <v>0</v>
      </c>
      <c r="BO294" s="205">
        <f t="shared" si="2879"/>
        <v>0</v>
      </c>
      <c r="BP294" s="205">
        <f t="shared" si="2879"/>
        <v>0</v>
      </c>
      <c r="BQ294" s="205">
        <f t="shared" ref="BQ294:EB294" si="2880">MAX(0,IF(BQ$276&gt;Exit,0,IF(AND(BQ$276&lt;Exit,MONTH(BQ$276)=12),SUMIF($234:$234,YEAR(BQ$276),249:249),IF(BQ$276=Exit,SUMIFS(249:249,$234:$234,YEAR(BQ$276),$235:$235,"&lt;="&amp;Exit),0)))*Income_Tax_Rate)</f>
        <v>0</v>
      </c>
      <c r="BR294" s="205">
        <f t="shared" ca="1" si="2880"/>
        <v>0</v>
      </c>
      <c r="BS294" s="205">
        <f t="shared" si="2880"/>
        <v>0</v>
      </c>
      <c r="BT294" s="205">
        <f t="shared" si="2880"/>
        <v>0</v>
      </c>
      <c r="BU294" s="205">
        <f t="shared" si="2880"/>
        <v>0</v>
      </c>
      <c r="BV294" s="205">
        <f t="shared" si="2880"/>
        <v>0</v>
      </c>
      <c r="BW294" s="205">
        <f t="shared" si="2880"/>
        <v>0</v>
      </c>
      <c r="BX294" s="205">
        <f t="shared" si="2880"/>
        <v>0</v>
      </c>
      <c r="BY294" s="205">
        <f t="shared" si="2880"/>
        <v>0</v>
      </c>
      <c r="BZ294" s="205">
        <f t="shared" si="2880"/>
        <v>0</v>
      </c>
      <c r="CA294" s="205">
        <f t="shared" si="2880"/>
        <v>0</v>
      </c>
      <c r="CB294" s="205">
        <f t="shared" si="2880"/>
        <v>0</v>
      </c>
      <c r="CC294" s="205">
        <f t="shared" si="2880"/>
        <v>0</v>
      </c>
      <c r="CD294" s="205">
        <f t="shared" ca="1" si="2880"/>
        <v>0</v>
      </c>
      <c r="CE294" s="205">
        <f t="shared" si="2880"/>
        <v>0</v>
      </c>
      <c r="CF294" s="205">
        <f t="shared" si="2880"/>
        <v>0</v>
      </c>
      <c r="CG294" s="205">
        <f t="shared" si="2880"/>
        <v>0</v>
      </c>
      <c r="CH294" s="205">
        <f t="shared" si="2880"/>
        <v>0</v>
      </c>
      <c r="CI294" s="205">
        <f t="shared" si="2880"/>
        <v>0</v>
      </c>
      <c r="CJ294" s="205">
        <f t="shared" si="2880"/>
        <v>0</v>
      </c>
      <c r="CK294" s="205">
        <f t="shared" si="2880"/>
        <v>0</v>
      </c>
      <c r="CL294" s="205">
        <f t="shared" si="2880"/>
        <v>0</v>
      </c>
      <c r="CM294" s="205">
        <f t="shared" si="2880"/>
        <v>0</v>
      </c>
      <c r="CN294" s="205">
        <f t="shared" si="2880"/>
        <v>0</v>
      </c>
      <c r="CO294" s="205">
        <f t="shared" si="2880"/>
        <v>0</v>
      </c>
      <c r="CP294" s="205">
        <f t="shared" ca="1" si="2880"/>
        <v>0</v>
      </c>
      <c r="CQ294" s="205">
        <f t="shared" si="2880"/>
        <v>0</v>
      </c>
      <c r="CR294" s="205">
        <f t="shared" si="2880"/>
        <v>0</v>
      </c>
      <c r="CS294" s="205">
        <f t="shared" si="2880"/>
        <v>0</v>
      </c>
      <c r="CT294" s="205">
        <f t="shared" si="2880"/>
        <v>0</v>
      </c>
      <c r="CU294" s="205">
        <f t="shared" si="2880"/>
        <v>0</v>
      </c>
      <c r="CV294" s="205">
        <f t="shared" si="2880"/>
        <v>0</v>
      </c>
      <c r="CW294" s="205">
        <f t="shared" si="2880"/>
        <v>0</v>
      </c>
      <c r="CX294" s="205">
        <f t="shared" si="2880"/>
        <v>0</v>
      </c>
      <c r="CY294" s="205">
        <f t="shared" si="2880"/>
        <v>0</v>
      </c>
      <c r="CZ294" s="205">
        <f t="shared" si="2880"/>
        <v>0</v>
      </c>
      <c r="DA294" s="205">
        <f t="shared" si="2880"/>
        <v>0</v>
      </c>
      <c r="DB294" s="205">
        <f t="shared" ca="1" si="2880"/>
        <v>0</v>
      </c>
      <c r="DC294" s="205">
        <f t="shared" si="2880"/>
        <v>0</v>
      </c>
      <c r="DD294" s="205">
        <f t="shared" si="2880"/>
        <v>0</v>
      </c>
      <c r="DE294" s="205">
        <f t="shared" si="2880"/>
        <v>0</v>
      </c>
      <c r="DF294" s="205">
        <f t="shared" si="2880"/>
        <v>0</v>
      </c>
      <c r="DG294" s="205">
        <f t="shared" si="2880"/>
        <v>0</v>
      </c>
      <c r="DH294" s="205">
        <f t="shared" si="2880"/>
        <v>0</v>
      </c>
      <c r="DI294" s="205">
        <f t="shared" si="2880"/>
        <v>0</v>
      </c>
      <c r="DJ294" s="205">
        <f t="shared" si="2880"/>
        <v>0</v>
      </c>
      <c r="DK294" s="205">
        <f t="shared" si="2880"/>
        <v>0</v>
      </c>
      <c r="DL294" s="205">
        <f t="shared" si="2880"/>
        <v>0</v>
      </c>
      <c r="DM294" s="205">
        <f t="shared" si="2880"/>
        <v>0</v>
      </c>
      <c r="DN294" s="205">
        <f t="shared" ca="1" si="2880"/>
        <v>0</v>
      </c>
      <c r="DO294" s="205">
        <f t="shared" si="2880"/>
        <v>0</v>
      </c>
      <c r="DP294" s="205">
        <f t="shared" si="2880"/>
        <v>0</v>
      </c>
      <c r="DQ294" s="205">
        <f t="shared" si="2880"/>
        <v>0</v>
      </c>
      <c r="DR294" s="205">
        <f t="shared" si="2880"/>
        <v>0</v>
      </c>
      <c r="DS294" s="205">
        <f t="shared" si="2880"/>
        <v>0</v>
      </c>
      <c r="DT294" s="205">
        <f t="shared" si="2880"/>
        <v>0</v>
      </c>
      <c r="DU294" s="205">
        <f t="shared" si="2880"/>
        <v>0</v>
      </c>
      <c r="DV294" s="205">
        <f t="shared" si="2880"/>
        <v>0</v>
      </c>
      <c r="DW294" s="205">
        <f t="shared" si="2880"/>
        <v>0</v>
      </c>
      <c r="DX294" s="205">
        <f t="shared" si="2880"/>
        <v>0</v>
      </c>
      <c r="DY294" s="205">
        <f t="shared" si="2880"/>
        <v>0</v>
      </c>
      <c r="DZ294" s="205">
        <f t="shared" ca="1" si="2880"/>
        <v>0</v>
      </c>
      <c r="EA294" s="205">
        <f t="shared" si="2880"/>
        <v>0</v>
      </c>
      <c r="EB294" s="205">
        <f t="shared" si="2880"/>
        <v>0</v>
      </c>
      <c r="EC294" s="205">
        <f t="shared" ref="EC294:GN294" si="2881">MAX(0,IF(EC$276&gt;Exit,0,IF(AND(EC$276&lt;Exit,MONTH(EC$276)=12),SUMIF($234:$234,YEAR(EC$276),249:249),IF(EC$276=Exit,SUMIFS(249:249,$234:$234,YEAR(EC$276),$235:$235,"&lt;="&amp;Exit),0)))*Income_Tax_Rate)</f>
        <v>0</v>
      </c>
      <c r="ED294" s="205">
        <f t="shared" si="2881"/>
        <v>0</v>
      </c>
      <c r="EE294" s="205">
        <f t="shared" si="2881"/>
        <v>0</v>
      </c>
      <c r="EF294" s="205">
        <f t="shared" si="2881"/>
        <v>0</v>
      </c>
      <c r="EG294" s="205">
        <f t="shared" si="2881"/>
        <v>0</v>
      </c>
      <c r="EH294" s="205">
        <f t="shared" si="2881"/>
        <v>0</v>
      </c>
      <c r="EI294" s="205">
        <f t="shared" si="2881"/>
        <v>0</v>
      </c>
      <c r="EJ294" s="205">
        <f t="shared" si="2881"/>
        <v>0</v>
      </c>
      <c r="EK294" s="205">
        <f t="shared" si="2881"/>
        <v>0</v>
      </c>
      <c r="EL294" s="205">
        <f t="shared" ca="1" si="2881"/>
        <v>0</v>
      </c>
      <c r="EM294" s="205">
        <f t="shared" si="2881"/>
        <v>0</v>
      </c>
      <c r="EN294" s="205">
        <f t="shared" si="2881"/>
        <v>0</v>
      </c>
      <c r="EO294" s="205">
        <f t="shared" si="2881"/>
        <v>0</v>
      </c>
      <c r="EP294" s="205">
        <f t="shared" si="2881"/>
        <v>0</v>
      </c>
      <c r="EQ294" s="205">
        <f t="shared" si="2881"/>
        <v>0</v>
      </c>
      <c r="ER294" s="205">
        <f t="shared" si="2881"/>
        <v>0</v>
      </c>
      <c r="ES294" s="205">
        <f t="shared" si="2881"/>
        <v>0</v>
      </c>
      <c r="ET294" s="205">
        <f t="shared" si="2881"/>
        <v>0</v>
      </c>
      <c r="EU294" s="205">
        <f t="shared" si="2881"/>
        <v>0</v>
      </c>
      <c r="EV294" s="205">
        <f t="shared" si="2881"/>
        <v>0</v>
      </c>
      <c r="EW294" s="205">
        <f t="shared" si="2881"/>
        <v>0</v>
      </c>
      <c r="EX294" s="205">
        <f t="shared" ca="1" si="2881"/>
        <v>0</v>
      </c>
      <c r="EY294" s="205">
        <f t="shared" si="2881"/>
        <v>0</v>
      </c>
      <c r="EZ294" s="205">
        <f t="shared" si="2881"/>
        <v>0</v>
      </c>
      <c r="FA294" s="205">
        <f t="shared" si="2881"/>
        <v>0</v>
      </c>
      <c r="FB294" s="205">
        <f t="shared" si="2881"/>
        <v>0</v>
      </c>
      <c r="FC294" s="205">
        <f t="shared" si="2881"/>
        <v>0</v>
      </c>
      <c r="FD294" s="205">
        <f t="shared" si="2881"/>
        <v>0</v>
      </c>
      <c r="FE294" s="205">
        <f t="shared" si="2881"/>
        <v>0</v>
      </c>
      <c r="FF294" s="205">
        <f t="shared" si="2881"/>
        <v>0</v>
      </c>
      <c r="FG294" s="205">
        <f t="shared" si="2881"/>
        <v>0</v>
      </c>
      <c r="FH294" s="205">
        <f t="shared" si="2881"/>
        <v>0</v>
      </c>
      <c r="FI294" s="205">
        <f t="shared" si="2881"/>
        <v>0</v>
      </c>
      <c r="FJ294" s="205">
        <f t="shared" si="2881"/>
        <v>0</v>
      </c>
      <c r="FK294" s="205">
        <f t="shared" si="2881"/>
        <v>0</v>
      </c>
      <c r="FL294" s="205">
        <f t="shared" si="2881"/>
        <v>0</v>
      </c>
      <c r="FM294" s="205">
        <f t="shared" si="2881"/>
        <v>0</v>
      </c>
      <c r="FN294" s="205">
        <f t="shared" si="2881"/>
        <v>0</v>
      </c>
      <c r="FO294" s="205">
        <f t="shared" si="2881"/>
        <v>0</v>
      </c>
      <c r="FP294" s="205">
        <f t="shared" si="2881"/>
        <v>0</v>
      </c>
      <c r="FQ294" s="205">
        <f t="shared" si="2881"/>
        <v>0</v>
      </c>
      <c r="FR294" s="205">
        <f t="shared" si="2881"/>
        <v>0</v>
      </c>
      <c r="FS294" s="205">
        <f t="shared" si="2881"/>
        <v>0</v>
      </c>
      <c r="FT294" s="205">
        <f t="shared" si="2881"/>
        <v>0</v>
      </c>
      <c r="FU294" s="205">
        <f t="shared" si="2881"/>
        <v>0</v>
      </c>
      <c r="FV294" s="205">
        <f t="shared" si="2881"/>
        <v>0</v>
      </c>
      <c r="FW294" s="205">
        <f t="shared" si="2881"/>
        <v>0</v>
      </c>
      <c r="FX294" s="205">
        <f t="shared" si="2881"/>
        <v>0</v>
      </c>
      <c r="FY294" s="205">
        <f t="shared" si="2881"/>
        <v>0</v>
      </c>
      <c r="FZ294" s="205">
        <f t="shared" si="2881"/>
        <v>0</v>
      </c>
      <c r="GA294" s="205">
        <f t="shared" si="2881"/>
        <v>0</v>
      </c>
      <c r="GB294" s="205">
        <f t="shared" si="2881"/>
        <v>0</v>
      </c>
      <c r="GC294" s="205">
        <f t="shared" si="2881"/>
        <v>0</v>
      </c>
      <c r="GD294" s="205">
        <f t="shared" si="2881"/>
        <v>0</v>
      </c>
      <c r="GE294" s="205">
        <f t="shared" si="2881"/>
        <v>0</v>
      </c>
      <c r="GF294" s="205">
        <f t="shared" si="2881"/>
        <v>0</v>
      </c>
      <c r="GG294" s="205">
        <f t="shared" si="2881"/>
        <v>0</v>
      </c>
      <c r="GH294" s="205">
        <f t="shared" si="2881"/>
        <v>0</v>
      </c>
      <c r="GI294" s="205">
        <f t="shared" si="2881"/>
        <v>0</v>
      </c>
      <c r="GJ294" s="205">
        <f t="shared" si="2881"/>
        <v>0</v>
      </c>
      <c r="GK294" s="205">
        <f t="shared" si="2881"/>
        <v>0</v>
      </c>
      <c r="GL294" s="205">
        <f t="shared" si="2881"/>
        <v>0</v>
      </c>
      <c r="GM294" s="205">
        <f t="shared" si="2881"/>
        <v>0</v>
      </c>
      <c r="GN294" s="205">
        <f t="shared" si="2881"/>
        <v>0</v>
      </c>
      <c r="GO294" s="205">
        <f t="shared" ref="GO294:IU294" si="2882">MAX(0,IF(GO$276&gt;Exit,0,IF(AND(GO$276&lt;Exit,MONTH(GO$276)=12),SUMIF($234:$234,YEAR(GO$276),249:249),IF(GO$276=Exit,SUMIFS(249:249,$234:$234,YEAR(GO$276),$235:$235,"&lt;="&amp;Exit),0)))*Income_Tax_Rate)</f>
        <v>0</v>
      </c>
      <c r="GP294" s="205">
        <f t="shared" si="2882"/>
        <v>0</v>
      </c>
      <c r="GQ294" s="205">
        <f t="shared" si="2882"/>
        <v>0</v>
      </c>
      <c r="GR294" s="205">
        <f t="shared" si="2882"/>
        <v>0</v>
      </c>
      <c r="GS294" s="205">
        <f t="shared" si="2882"/>
        <v>0</v>
      </c>
      <c r="GT294" s="205">
        <f t="shared" si="2882"/>
        <v>0</v>
      </c>
      <c r="GU294" s="205">
        <f t="shared" si="2882"/>
        <v>0</v>
      </c>
      <c r="GV294" s="205">
        <f t="shared" si="2882"/>
        <v>0</v>
      </c>
      <c r="GW294" s="205">
        <f t="shared" si="2882"/>
        <v>0</v>
      </c>
      <c r="GX294" s="205">
        <f t="shared" si="2882"/>
        <v>0</v>
      </c>
      <c r="GY294" s="205">
        <f t="shared" si="2882"/>
        <v>0</v>
      </c>
      <c r="GZ294" s="205">
        <f t="shared" si="2882"/>
        <v>0</v>
      </c>
      <c r="HA294" s="205">
        <f t="shared" si="2882"/>
        <v>0</v>
      </c>
      <c r="HB294" s="205">
        <f t="shared" si="2882"/>
        <v>0</v>
      </c>
      <c r="HC294" s="205">
        <f t="shared" si="2882"/>
        <v>0</v>
      </c>
      <c r="HD294" s="205">
        <f t="shared" si="2882"/>
        <v>0</v>
      </c>
      <c r="HE294" s="205">
        <f t="shared" si="2882"/>
        <v>0</v>
      </c>
      <c r="HF294" s="205">
        <f t="shared" si="2882"/>
        <v>0</v>
      </c>
      <c r="HG294" s="205">
        <f t="shared" si="2882"/>
        <v>0</v>
      </c>
      <c r="HH294" s="205">
        <f t="shared" si="2882"/>
        <v>0</v>
      </c>
      <c r="HI294" s="205">
        <f t="shared" si="2882"/>
        <v>0</v>
      </c>
      <c r="HJ294" s="205">
        <f t="shared" si="2882"/>
        <v>0</v>
      </c>
      <c r="HK294" s="205">
        <f t="shared" si="2882"/>
        <v>0</v>
      </c>
      <c r="HL294" s="205">
        <f t="shared" si="2882"/>
        <v>0</v>
      </c>
      <c r="HM294" s="205">
        <f t="shared" si="2882"/>
        <v>0</v>
      </c>
      <c r="HN294" s="205">
        <f t="shared" si="2882"/>
        <v>0</v>
      </c>
      <c r="HO294" s="205">
        <f t="shared" si="2882"/>
        <v>0</v>
      </c>
      <c r="HP294" s="205">
        <f t="shared" si="2882"/>
        <v>0</v>
      </c>
      <c r="HQ294" s="205">
        <f t="shared" si="2882"/>
        <v>0</v>
      </c>
      <c r="HR294" s="205">
        <f t="shared" si="2882"/>
        <v>0</v>
      </c>
      <c r="HS294" s="205">
        <f t="shared" si="2882"/>
        <v>0</v>
      </c>
      <c r="HT294" s="205">
        <f t="shared" si="2882"/>
        <v>0</v>
      </c>
      <c r="HU294" s="205">
        <f t="shared" si="2882"/>
        <v>0</v>
      </c>
      <c r="HV294" s="205">
        <f t="shared" si="2882"/>
        <v>0</v>
      </c>
      <c r="HW294" s="205">
        <f t="shared" si="2882"/>
        <v>0</v>
      </c>
      <c r="HX294" s="205">
        <f t="shared" si="2882"/>
        <v>0</v>
      </c>
      <c r="HY294" s="205">
        <f t="shared" si="2882"/>
        <v>0</v>
      </c>
      <c r="HZ294" s="205">
        <f t="shared" si="2882"/>
        <v>0</v>
      </c>
      <c r="IA294" s="205">
        <f t="shared" si="2882"/>
        <v>0</v>
      </c>
      <c r="IB294" s="205">
        <f t="shared" si="2882"/>
        <v>0</v>
      </c>
      <c r="IC294" s="205">
        <f t="shared" si="2882"/>
        <v>0</v>
      </c>
      <c r="ID294" s="205">
        <f t="shared" si="2882"/>
        <v>0</v>
      </c>
      <c r="IE294" s="205">
        <f t="shared" si="2882"/>
        <v>0</v>
      </c>
      <c r="IF294" s="205">
        <f t="shared" si="2882"/>
        <v>0</v>
      </c>
      <c r="IG294" s="205">
        <f t="shared" si="2882"/>
        <v>0</v>
      </c>
      <c r="IH294" s="205">
        <f t="shared" si="2882"/>
        <v>0</v>
      </c>
      <c r="II294" s="205">
        <f t="shared" si="2882"/>
        <v>0</v>
      </c>
      <c r="IJ294" s="205">
        <f t="shared" si="2882"/>
        <v>0</v>
      </c>
      <c r="IK294" s="205">
        <f t="shared" si="2882"/>
        <v>0</v>
      </c>
      <c r="IL294" s="205">
        <f t="shared" si="2882"/>
        <v>0</v>
      </c>
      <c r="IM294" s="205">
        <f t="shared" si="2882"/>
        <v>0</v>
      </c>
      <c r="IN294" s="205">
        <f t="shared" si="2882"/>
        <v>0</v>
      </c>
      <c r="IO294" s="205">
        <f t="shared" si="2882"/>
        <v>0</v>
      </c>
      <c r="IP294" s="205">
        <f t="shared" si="2882"/>
        <v>0</v>
      </c>
      <c r="IQ294" s="205">
        <f t="shared" si="2882"/>
        <v>0</v>
      </c>
      <c r="IR294" s="205">
        <f t="shared" si="2882"/>
        <v>0</v>
      </c>
      <c r="IS294" s="205">
        <f t="shared" si="2882"/>
        <v>0</v>
      </c>
      <c r="IT294" s="205">
        <f t="shared" si="2882"/>
        <v>0</v>
      </c>
      <c r="IU294" s="205">
        <f t="shared" si="2882"/>
        <v>0</v>
      </c>
    </row>
    <row r="295" spans="2:255">
      <c r="B295" s="222"/>
      <c r="E295" s="205"/>
      <c r="F295" s="205"/>
      <c r="G295" s="205"/>
      <c r="H295" s="205"/>
      <c r="I295" s="205"/>
      <c r="J295" s="205"/>
      <c r="K295" s="205"/>
      <c r="L295" s="205"/>
      <c r="M295" s="205"/>
      <c r="N295" s="205"/>
      <c r="O295" s="205"/>
      <c r="P295" s="205"/>
      <c r="Q295" s="205"/>
      <c r="R295" s="205"/>
      <c r="S295" s="205"/>
      <c r="T295" s="205"/>
      <c r="U295" s="205"/>
      <c r="V295" s="205"/>
      <c r="W295" s="205"/>
      <c r="X295" s="205"/>
      <c r="Y295" s="205"/>
      <c r="Z295" s="205"/>
      <c r="AA295" s="205"/>
      <c r="AB295" s="205"/>
      <c r="AC295" s="205"/>
      <c r="AD295" s="205"/>
      <c r="AE295" s="205"/>
      <c r="AF295" s="205"/>
      <c r="AG295" s="205"/>
      <c r="AH295" s="205"/>
      <c r="AI295" s="205"/>
      <c r="AJ295" s="205"/>
      <c r="AK295" s="205"/>
      <c r="AL295" s="205"/>
    </row>
    <row r="299" spans="2:255">
      <c r="G299" s="223"/>
    </row>
    <row r="301" spans="2:255">
      <c r="G301" s="223"/>
    </row>
    <row r="303" spans="2:255">
      <c r="H303" s="223"/>
    </row>
  </sheetData>
  <sheetProtection formatCells="0" formatColumns="0" formatRows="0"/>
  <mergeCells count="4">
    <mergeCell ref="C4:D4"/>
    <mergeCell ref="E4:F4"/>
    <mergeCell ref="I4:J4"/>
    <mergeCell ref="G4:H4"/>
  </mergeCells>
  <dataValidations disablePrompts="1" count="12">
    <dataValidation type="list" allowBlank="1" showInputMessage="1" showErrorMessage="1" sqref="C3" xr:uid="{00000000-0002-0000-0100-000009000000}">
      <formula1>$C$4:$J$4</formula1>
    </dataValidation>
    <dataValidation type="list" allowBlank="1" showInputMessage="1" showErrorMessage="1" sqref="B24" xr:uid="{00000000-0002-0000-0100-000001000000}">
      <formula1>$C$23:$D$23</formula1>
    </dataValidation>
    <dataValidation type="list" allowBlank="1" showInputMessage="1" showErrorMessage="1" sqref="D2 C98" xr:uid="{457D6B68-A8E2-A347-B1BD-5D193CCCD2AC}">
      <formula1>"开,关"</formula1>
    </dataValidation>
    <dataValidation type="list" allowBlank="1" showInputMessage="1" showErrorMessage="1" sqref="C40" xr:uid="{00000000-0002-0000-0100-000013000000}">
      <formula1>$K$34:$K$35</formula1>
    </dataValidation>
    <dataValidation type="list" allowBlank="1" showInputMessage="1" showErrorMessage="1" sqref="C45" xr:uid="{00000000-0002-0000-0100-00000C000000}">
      <formula1>$K$34:$K$36</formula1>
    </dataValidation>
    <dataValidation type="list" allowBlank="1" showInputMessage="1" showErrorMessage="1" sqref="C38" xr:uid="{00000000-0002-0000-0100-00000A000000}">
      <formula1>$K$28:$K$30</formula1>
    </dataValidation>
    <dataValidation type="list" allowBlank="1" showInputMessage="1" showErrorMessage="1" sqref="C46 C35 C41" xr:uid="{00000000-0002-0000-0100-000004000000}">
      <formula1>$K$24:$K$26</formula1>
    </dataValidation>
    <dataValidation type="list" allowBlank="1" showInputMessage="1" showErrorMessage="1" sqref="C51" xr:uid="{00000000-0002-0000-0100-000018000000}">
      <formula1>$K$31:$K$33</formula1>
    </dataValidation>
    <dataValidation type="list" allowBlank="1" showInputMessage="1" showErrorMessage="1" sqref="C54" xr:uid="{00000000-0002-0000-0100-00000B000000}">
      <formula1>$K$38:$K$39</formula1>
    </dataValidation>
    <dataValidation type="list" allowBlank="1" showInputMessage="1" showErrorMessage="1" sqref="B107" xr:uid="{00000000-0002-0000-0100-00000D000000}">
      <formula1>$K$54:$K$55</formula1>
    </dataValidation>
    <dataValidation type="list" allowBlank="1" showInputMessage="1" showErrorMessage="1" sqref="C84:C85" xr:uid="{00000000-0002-0000-0100-000008000000}">
      <formula1>$K$51:$K$52</formula1>
    </dataValidation>
    <dataValidation type="list" allowBlank="1" showInputMessage="1" showErrorMessage="1" sqref="C81" xr:uid="{00000000-0002-0000-0100-000007000000}">
      <formula1>$K$47:$K$49</formula1>
    </dataValidation>
  </dataValidations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4" operator="between" id="{41683944-6FC1-E948-9A88-5D18CA920AB1}">
            <xm:f>Assumptions!$D$6</xm:f>
            <xm:f>Assumptions!$D$7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5" operator="between" id="{78461E1E-F203-F545-BAB6-688412C10948}">
            <xm:f>Assumptions!$D$7</xm:f>
            <xm:f>Assumptions!$D$8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C201:D211 A201:A211 A158:A159</xm:sqref>
        </x14:conditionalFormatting>
        <x14:conditionalFormatting xmlns:xm="http://schemas.microsoft.com/office/excel/2006/main">
          <x14:cfRule type="cellIs" priority="1" operator="between" id="{C15C96C7-49FB-4447-893C-186DDCBAF3E5}">
            <xm:f>Assumptions!$D$6</xm:f>
            <xm:f>Assumptions!$D$7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" operator="between" id="{3B632DC3-855E-4442-8F1B-E7A9EDC486D5}">
            <xm:f>Assumptions!$D$7</xm:f>
            <xm:f>Assumptions!$D$8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C158:D159 N33:XFD36 D202:D204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233"/>
  <sheetViews>
    <sheetView showGridLines="0" zoomScale="81" workbookViewId="0">
      <selection activeCell="N125" sqref="N125"/>
    </sheetView>
  </sheetViews>
  <sheetFormatPr defaultColWidth="10.875" defaultRowHeight="14.25"/>
  <cols>
    <col min="1" max="1" width="21.375" style="184" customWidth="1"/>
    <col min="2" max="2" width="16.625" style="184" customWidth="1"/>
    <col min="3" max="3" width="14.625" style="184" bestFit="1" customWidth="1"/>
    <col min="4" max="4" width="15.375" style="184" bestFit="1" customWidth="1"/>
    <col min="5" max="5" width="15.125" style="184" customWidth="1"/>
    <col min="6" max="8" width="15.375" style="184" bestFit="1" customWidth="1"/>
    <col min="9" max="9" width="17" style="184" bestFit="1" customWidth="1"/>
    <col min="10" max="10" width="16.875" style="184" bestFit="1" customWidth="1"/>
    <col min="11" max="11" width="13" style="184" customWidth="1"/>
    <col min="12" max="12" width="15.125" style="184" customWidth="1"/>
    <col min="13" max="14" width="15.375" style="184" bestFit="1" customWidth="1"/>
    <col min="15" max="15" width="17" style="184" bestFit="1" customWidth="1"/>
    <col min="16" max="16" width="11.125" style="184" bestFit="1" customWidth="1"/>
    <col min="17" max="19" width="11" style="184" bestFit="1" customWidth="1"/>
    <col min="20" max="16384" width="10.875" style="184"/>
  </cols>
  <sheetData>
    <row r="1" spans="1:19">
      <c r="A1" s="243"/>
      <c r="B1" s="532" t="s">
        <v>12</v>
      </c>
      <c r="C1" s="532"/>
      <c r="D1" s="532"/>
      <c r="E1" s="532" t="s">
        <v>13</v>
      </c>
      <c r="F1" s="532"/>
      <c r="G1" s="532"/>
      <c r="H1" s="532" t="s">
        <v>14</v>
      </c>
      <c r="I1" s="532"/>
      <c r="J1" s="532"/>
      <c r="K1" s="532" t="s">
        <v>15</v>
      </c>
      <c r="L1" s="532"/>
      <c r="M1" s="532"/>
      <c r="N1" s="532" t="s">
        <v>16</v>
      </c>
      <c r="O1" s="532"/>
      <c r="P1" s="532"/>
      <c r="Q1" s="532" t="s">
        <v>17</v>
      </c>
      <c r="R1" s="532"/>
      <c r="S1" s="532"/>
    </row>
    <row r="2" spans="1:19">
      <c r="A2" s="243"/>
      <c r="B2" s="243" t="s">
        <v>302</v>
      </c>
      <c r="C2" s="243" t="s">
        <v>27</v>
      </c>
      <c r="D2" s="243" t="s">
        <v>303</v>
      </c>
      <c r="E2" s="243" t="s">
        <v>302</v>
      </c>
      <c r="F2" s="243" t="s">
        <v>27</v>
      </c>
      <c r="G2" s="243" t="s">
        <v>303</v>
      </c>
      <c r="H2" s="243" t="s">
        <v>302</v>
      </c>
      <c r="I2" s="243" t="s">
        <v>27</v>
      </c>
      <c r="J2" s="243" t="s">
        <v>303</v>
      </c>
      <c r="K2" s="243" t="s">
        <v>302</v>
      </c>
      <c r="L2" s="243" t="s">
        <v>27</v>
      </c>
      <c r="M2" s="243" t="s">
        <v>303</v>
      </c>
      <c r="N2" s="243" t="s">
        <v>302</v>
      </c>
      <c r="O2" s="243" t="s">
        <v>27</v>
      </c>
      <c r="P2" s="243" t="s">
        <v>303</v>
      </c>
      <c r="Q2" s="243" t="s">
        <v>302</v>
      </c>
      <c r="R2" s="243" t="s">
        <v>27</v>
      </c>
      <c r="S2" s="243" t="s">
        <v>303</v>
      </c>
    </row>
    <row r="3" spans="1:19">
      <c r="A3" s="243" t="s">
        <v>301</v>
      </c>
      <c r="B3" s="190">
        <f>COUNTIFS(Table1[Tenant Mix],Report!$A3,Table1[Category],Report!B$1)</f>
        <v>0</v>
      </c>
      <c r="C3" s="190">
        <f>SUMIFS(Table1[Total Area],Table1[Tenant Mix],Report!$A3,Table1[Category],Report!B$1)</f>
        <v>0</v>
      </c>
      <c r="D3" s="190">
        <f>IFERROR(C3/B3,0)</f>
        <v>0</v>
      </c>
      <c r="E3" s="190">
        <f>COUNTIFS(Table1[Tenant Mix],Report!$A3,Table1[Category],Report!E$1)</f>
        <v>0</v>
      </c>
      <c r="F3" s="190">
        <f>SUMIFS(Table1[Total Area],Table1[Tenant Mix],Report!$A3,Table1[Category],Report!E$1)</f>
        <v>0</v>
      </c>
      <c r="G3" s="190">
        <f>IFERROR(F3/E3,0)</f>
        <v>0</v>
      </c>
      <c r="H3" s="190">
        <f>COUNTIFS(Table1[Tenant Mix],Report!$A3,Table1[Category],Report!H$1)</f>
        <v>0</v>
      </c>
      <c r="I3" s="190">
        <f>SUMIFS(Table1[Total Area],Table1[Tenant Mix],Report!$A3,Table1[Category],Report!H$1)</f>
        <v>0</v>
      </c>
      <c r="J3" s="190">
        <f>IFERROR(I3/H3,0)</f>
        <v>0</v>
      </c>
      <c r="K3" s="190">
        <f>COUNTIFS(Table1[Tenant Mix],Report!$A3,Table1[Category],Report!K$1)</f>
        <v>0</v>
      </c>
      <c r="L3" s="190">
        <f>SUMIFS(Table1[Total Area],Table1[Tenant Mix],Report!$A3,Table1[Category],Report!K$1)</f>
        <v>0</v>
      </c>
      <c r="M3" s="190">
        <f>IFERROR(L3/K3,0)</f>
        <v>0</v>
      </c>
      <c r="N3" s="190">
        <f>COUNTIFS(Table1[Tenant Mix],Report!$A3,Table1[Category],Report!N$1)</f>
        <v>0</v>
      </c>
      <c r="O3" s="190">
        <f>SUMIFS(Table1[Total Area],Table1[Tenant Mix],Report!$A3,Table1[Category],Report!N$1)</f>
        <v>0</v>
      </c>
      <c r="P3" s="190">
        <f>IFERROR(O3/N3,0)</f>
        <v>0</v>
      </c>
      <c r="Q3" s="190">
        <f>COUNTIFS(Table1[Tenant Mix],Report!$A3,Table1[Category],Report!Q$1)</f>
        <v>0</v>
      </c>
      <c r="R3" s="190">
        <f>SUMIFS(Table1[Total Area],Table1[Tenant Mix],Report!$A3,Table1[Category],Report!Q$1)</f>
        <v>0</v>
      </c>
      <c r="S3" s="190">
        <f>IFERROR(R3/Q3,0)</f>
        <v>0</v>
      </c>
    </row>
    <row r="4" spans="1:19">
      <c r="A4" s="243" t="s">
        <v>289</v>
      </c>
      <c r="B4" s="190">
        <f>COUNTIFS(Table1[Tenant Mix],Report!$A4,Table1[Category],Report!B$1)</f>
        <v>0</v>
      </c>
      <c r="C4" s="190">
        <f>SUMIFS(Table1[Total Area],Table1[Tenant Mix],Report!$A4,Table1[Category],Report!B$1)</f>
        <v>0</v>
      </c>
      <c r="D4" s="190">
        <f t="shared" ref="D4:D14" si="0">IFERROR(C4/B4,0)</f>
        <v>0</v>
      </c>
      <c r="E4" s="190">
        <f>COUNTIFS(Table1[Tenant Mix],Report!$A4,Table1[Category],Report!E$1)</f>
        <v>0</v>
      </c>
      <c r="F4" s="190">
        <f>SUMIFS(Table1[Total Area],Table1[Tenant Mix],Report!$A4,Table1[Category],Report!E$1)</f>
        <v>0</v>
      </c>
      <c r="G4" s="190">
        <f t="shared" ref="G4:G14" si="1">IFERROR(F4/E4,0)</f>
        <v>0</v>
      </c>
      <c r="H4" s="190">
        <f>COUNTIFS(Table1[Tenant Mix],Report!$A4,Table1[Category],Report!H$1)</f>
        <v>2</v>
      </c>
      <c r="I4" s="190">
        <f>SUMIFS(Table1[Total Area],Table1[Tenant Mix],Report!$A4,Table1[Category],Report!H$1)</f>
        <v>1799</v>
      </c>
      <c r="J4" s="190">
        <f t="shared" ref="J4:J14" si="2">IFERROR(I4/H4,0)</f>
        <v>899.5</v>
      </c>
      <c r="K4" s="190">
        <f>COUNTIFS(Table1[Tenant Mix],Report!$A4,Table1[Category],Report!K$1)</f>
        <v>1</v>
      </c>
      <c r="L4" s="190">
        <f>SUMIFS(Table1[Total Area],Table1[Tenant Mix],Report!$A4,Table1[Category],Report!K$1)</f>
        <v>450</v>
      </c>
      <c r="M4" s="190">
        <f t="shared" ref="M4:M14" si="3">IFERROR(L4/K4,0)</f>
        <v>450</v>
      </c>
      <c r="N4" s="190">
        <f>COUNTIFS(Table1[Tenant Mix],Report!$A4,Table1[Category],Report!N$1)</f>
        <v>2</v>
      </c>
      <c r="O4" s="190">
        <f>SUMIFS(Table1[Total Area],Table1[Tenant Mix],Report!$A4,Table1[Category],Report!N$1)</f>
        <v>200</v>
      </c>
      <c r="P4" s="190">
        <f t="shared" ref="P4:P14" si="4">IFERROR(O4/N4,0)</f>
        <v>100</v>
      </c>
      <c r="Q4" s="190">
        <f>COUNTIFS(Table1[Tenant Mix],Report!$A4,Table1[Category],Report!Q$1)</f>
        <v>1</v>
      </c>
      <c r="R4" s="190">
        <f>SUMIFS(Table1[Total Area],Table1[Tenant Mix],Report!$A4,Table1[Category],Report!Q$1)</f>
        <v>60</v>
      </c>
      <c r="S4" s="190">
        <f t="shared" ref="S4:S14" si="5">IFERROR(R4/Q4,0)</f>
        <v>60</v>
      </c>
    </row>
    <row r="5" spans="1:19">
      <c r="A5" s="243" t="s">
        <v>192</v>
      </c>
      <c r="B5" s="190">
        <f>COUNTIFS(Table1[Tenant Mix],Report!$A5,Table1[Category],Report!B$1)</f>
        <v>1</v>
      </c>
      <c r="C5" s="190">
        <f>SUMIFS(Table1[Total Area],Table1[Tenant Mix],Report!$A5,Table1[Category],Report!B$1)</f>
        <v>2800</v>
      </c>
      <c r="D5" s="190">
        <f t="shared" si="0"/>
        <v>2800</v>
      </c>
      <c r="E5" s="190">
        <f>COUNTIFS(Table1[Tenant Mix],Report!$A5,Table1[Category],Report!E$1)</f>
        <v>0</v>
      </c>
      <c r="F5" s="190">
        <f>SUMIFS(Table1[Total Area],Table1[Tenant Mix],Report!$A5,Table1[Category],Report!E$1)</f>
        <v>0</v>
      </c>
      <c r="G5" s="190">
        <f t="shared" si="1"/>
        <v>0</v>
      </c>
      <c r="H5" s="190">
        <f>COUNTIFS(Table1[Tenant Mix],Report!$A5,Table1[Category],Report!H$1)</f>
        <v>0</v>
      </c>
      <c r="I5" s="190">
        <f>SUMIFS(Table1[Total Area],Table1[Tenant Mix],Report!$A5,Table1[Category],Report!H$1)</f>
        <v>0</v>
      </c>
      <c r="J5" s="190">
        <f t="shared" si="2"/>
        <v>0</v>
      </c>
      <c r="K5" s="190">
        <f>COUNTIFS(Table1[Tenant Mix],Report!$A5,Table1[Category],Report!K$1)</f>
        <v>0</v>
      </c>
      <c r="L5" s="190">
        <f>SUMIFS(Table1[Total Area],Table1[Tenant Mix],Report!$A5,Table1[Category],Report!K$1)</f>
        <v>0</v>
      </c>
      <c r="M5" s="190">
        <f t="shared" si="3"/>
        <v>0</v>
      </c>
      <c r="N5" s="190">
        <f>COUNTIFS(Table1[Tenant Mix],Report!$A5,Table1[Category],Report!N$1)</f>
        <v>0</v>
      </c>
      <c r="O5" s="190">
        <f>SUMIFS(Table1[Total Area],Table1[Tenant Mix],Report!$A5,Table1[Category],Report!N$1)</f>
        <v>0</v>
      </c>
      <c r="P5" s="190">
        <f t="shared" si="4"/>
        <v>0</v>
      </c>
      <c r="Q5" s="190">
        <f>COUNTIFS(Table1[Tenant Mix],Report!$A5,Table1[Category],Report!Q$1)</f>
        <v>0</v>
      </c>
      <c r="R5" s="190">
        <f>SUMIFS(Table1[Total Area],Table1[Tenant Mix],Report!$A5,Table1[Category],Report!Q$1)</f>
        <v>0</v>
      </c>
      <c r="S5" s="190">
        <f t="shared" si="5"/>
        <v>0</v>
      </c>
    </row>
    <row r="6" spans="1:19">
      <c r="A6" s="243" t="s">
        <v>23</v>
      </c>
      <c r="B6" s="190">
        <f>COUNTIFS(Table1[Tenant Mix],Report!$A6,Table1[Category],Report!B$1)</f>
        <v>0</v>
      </c>
      <c r="C6" s="190">
        <f>SUMIFS(Table1[Total Area],Table1[Tenant Mix],Report!$A6,Table1[Category],Report!B$1)</f>
        <v>0</v>
      </c>
      <c r="D6" s="190">
        <f t="shared" si="0"/>
        <v>0</v>
      </c>
      <c r="E6" s="190">
        <f>COUNTIFS(Table1[Tenant Mix],Report!$A6,Table1[Category],Report!E$1)</f>
        <v>0</v>
      </c>
      <c r="F6" s="190">
        <f>SUMIFS(Table1[Total Area],Table1[Tenant Mix],Report!$A6,Table1[Category],Report!E$1)</f>
        <v>0</v>
      </c>
      <c r="G6" s="190">
        <f t="shared" si="1"/>
        <v>0</v>
      </c>
      <c r="H6" s="190">
        <f>COUNTIFS(Table1[Tenant Mix],Report!$A6,Table1[Category],Report!H$1)</f>
        <v>0</v>
      </c>
      <c r="I6" s="190">
        <f>SUMIFS(Table1[Total Area],Table1[Tenant Mix],Report!$A6,Table1[Category],Report!H$1)</f>
        <v>0</v>
      </c>
      <c r="J6" s="190">
        <f t="shared" si="2"/>
        <v>0</v>
      </c>
      <c r="K6" s="190">
        <f>COUNTIFS(Table1[Tenant Mix],Report!$A6,Table1[Category],Report!K$1)</f>
        <v>0</v>
      </c>
      <c r="L6" s="190">
        <f>SUMIFS(Table1[Total Area],Table1[Tenant Mix],Report!$A6,Table1[Category],Report!K$1)</f>
        <v>0</v>
      </c>
      <c r="M6" s="190">
        <f t="shared" si="3"/>
        <v>0</v>
      </c>
      <c r="N6" s="190">
        <f>COUNTIFS(Table1[Tenant Mix],Report!$A6,Table1[Category],Report!N$1)</f>
        <v>0</v>
      </c>
      <c r="O6" s="190">
        <f>SUMIFS(Table1[Total Area],Table1[Tenant Mix],Report!$A6,Table1[Category],Report!N$1)</f>
        <v>0</v>
      </c>
      <c r="P6" s="190">
        <f t="shared" si="4"/>
        <v>0</v>
      </c>
      <c r="Q6" s="190">
        <f>COUNTIFS(Table1[Tenant Mix],Report!$A6,Table1[Category],Report!Q$1)</f>
        <v>0</v>
      </c>
      <c r="R6" s="190">
        <f>SUMIFS(Table1[Total Area],Table1[Tenant Mix],Report!$A6,Table1[Category],Report!Q$1)</f>
        <v>0</v>
      </c>
      <c r="S6" s="190">
        <f t="shared" si="5"/>
        <v>0</v>
      </c>
    </row>
    <row r="7" spans="1:19">
      <c r="A7" s="243" t="s">
        <v>21</v>
      </c>
      <c r="B7" s="190">
        <f>COUNTIFS(Table1[Tenant Mix],Report!$A7,Table1[Category],Report!B$1)</f>
        <v>0</v>
      </c>
      <c r="C7" s="190">
        <f>SUMIFS(Table1[Total Area],Table1[Tenant Mix],Report!$A7,Table1[Category],Report!B$1)</f>
        <v>0</v>
      </c>
      <c r="D7" s="190">
        <f t="shared" si="0"/>
        <v>0</v>
      </c>
      <c r="E7" s="190">
        <f>COUNTIFS(Table1[Tenant Mix],Report!$A7,Table1[Category],Report!E$1)</f>
        <v>0</v>
      </c>
      <c r="F7" s="190">
        <f>SUMIFS(Table1[Total Area],Table1[Tenant Mix],Report!$A7,Table1[Category],Report!E$1)</f>
        <v>0</v>
      </c>
      <c r="G7" s="190">
        <f t="shared" si="1"/>
        <v>0</v>
      </c>
      <c r="H7" s="190">
        <f>COUNTIFS(Table1[Tenant Mix],Report!$A7,Table1[Category],Report!H$1)</f>
        <v>0</v>
      </c>
      <c r="I7" s="190">
        <f>SUMIFS(Table1[Total Area],Table1[Tenant Mix],Report!$A7,Table1[Category],Report!H$1)</f>
        <v>0</v>
      </c>
      <c r="J7" s="190">
        <f t="shared" si="2"/>
        <v>0</v>
      </c>
      <c r="K7" s="190">
        <f>COUNTIFS(Table1[Tenant Mix],Report!$A7,Table1[Category],Report!K$1)</f>
        <v>0</v>
      </c>
      <c r="L7" s="190">
        <f>SUMIFS(Table1[Total Area],Table1[Tenant Mix],Report!$A7,Table1[Category],Report!K$1)</f>
        <v>0</v>
      </c>
      <c r="M7" s="190">
        <f t="shared" si="3"/>
        <v>0</v>
      </c>
      <c r="N7" s="190">
        <f>COUNTIFS(Table1[Tenant Mix],Report!$A7,Table1[Category],Report!N$1)</f>
        <v>0</v>
      </c>
      <c r="O7" s="190">
        <f>SUMIFS(Table1[Total Area],Table1[Tenant Mix],Report!$A7,Table1[Category],Report!N$1)</f>
        <v>0</v>
      </c>
      <c r="P7" s="190">
        <f t="shared" si="4"/>
        <v>0</v>
      </c>
      <c r="Q7" s="190">
        <f>COUNTIFS(Table1[Tenant Mix],Report!$A7,Table1[Category],Report!Q$1)</f>
        <v>0</v>
      </c>
      <c r="R7" s="190">
        <f>SUMIFS(Table1[Total Area],Table1[Tenant Mix],Report!$A7,Table1[Category],Report!Q$1)</f>
        <v>0</v>
      </c>
      <c r="S7" s="190">
        <f t="shared" si="5"/>
        <v>0</v>
      </c>
    </row>
    <row r="8" spans="1:19">
      <c r="A8" s="243" t="s">
        <v>290</v>
      </c>
      <c r="B8" s="190">
        <f>COUNTIFS(Table1[Tenant Mix],Report!$A8,Table1[Category],Report!B$1)</f>
        <v>0</v>
      </c>
      <c r="C8" s="190">
        <f>SUMIFS(Table1[Total Area],Table1[Tenant Mix],Report!$A8,Table1[Category],Report!B$1)</f>
        <v>0</v>
      </c>
      <c r="D8" s="190">
        <f t="shared" si="0"/>
        <v>0</v>
      </c>
      <c r="E8" s="190">
        <f>COUNTIFS(Table1[Tenant Mix],Report!$A8,Table1[Category],Report!E$1)</f>
        <v>0</v>
      </c>
      <c r="F8" s="190">
        <f>SUMIFS(Table1[Total Area],Table1[Tenant Mix],Report!$A8,Table1[Category],Report!E$1)</f>
        <v>0</v>
      </c>
      <c r="G8" s="190">
        <f t="shared" si="1"/>
        <v>0</v>
      </c>
      <c r="H8" s="190">
        <f>COUNTIFS(Table1[Tenant Mix],Report!$A8,Table1[Category],Report!H$1)</f>
        <v>1</v>
      </c>
      <c r="I8" s="190">
        <f>SUMIFS(Table1[Total Area],Table1[Tenant Mix],Report!$A8,Table1[Category],Report!H$1)</f>
        <v>999</v>
      </c>
      <c r="J8" s="190">
        <f t="shared" si="2"/>
        <v>999</v>
      </c>
      <c r="K8" s="190">
        <f>COUNTIFS(Table1[Tenant Mix],Report!$A8,Table1[Category],Report!K$1)</f>
        <v>0</v>
      </c>
      <c r="L8" s="190">
        <f>SUMIFS(Table1[Total Area],Table1[Tenant Mix],Report!$A8,Table1[Category],Report!K$1)</f>
        <v>0</v>
      </c>
      <c r="M8" s="190">
        <f t="shared" si="3"/>
        <v>0</v>
      </c>
      <c r="N8" s="190">
        <f>COUNTIFS(Table1[Tenant Mix],Report!$A8,Table1[Category],Report!N$1)</f>
        <v>0</v>
      </c>
      <c r="O8" s="190">
        <f>SUMIFS(Table1[Total Area],Table1[Tenant Mix],Report!$A8,Table1[Category],Report!N$1)</f>
        <v>0</v>
      </c>
      <c r="P8" s="190">
        <f t="shared" si="4"/>
        <v>0</v>
      </c>
      <c r="Q8" s="190">
        <f>COUNTIFS(Table1[Tenant Mix],Report!$A8,Table1[Category],Report!Q$1)</f>
        <v>2</v>
      </c>
      <c r="R8" s="190">
        <f>SUMIFS(Table1[Total Area],Table1[Tenant Mix],Report!$A8,Table1[Category],Report!Q$1)</f>
        <v>65</v>
      </c>
      <c r="S8" s="190">
        <f t="shared" si="5"/>
        <v>32.5</v>
      </c>
    </row>
    <row r="9" spans="1:19">
      <c r="A9" s="243" t="s">
        <v>291</v>
      </c>
      <c r="B9" s="190">
        <f>COUNTIFS(Table1[Tenant Mix],Report!$A9,Table1[Category],Report!B$1)</f>
        <v>0</v>
      </c>
      <c r="C9" s="190">
        <f>SUMIFS(Table1[Total Area],Table1[Tenant Mix],Report!$A9,Table1[Category],Report!B$1)</f>
        <v>0</v>
      </c>
      <c r="D9" s="190">
        <f t="shared" si="0"/>
        <v>0</v>
      </c>
      <c r="E9" s="190">
        <f>COUNTIFS(Table1[Tenant Mix],Report!$A9,Table1[Category],Report!E$1)</f>
        <v>0</v>
      </c>
      <c r="F9" s="190">
        <f>SUMIFS(Table1[Total Area],Table1[Tenant Mix],Report!$A9,Table1[Category],Report!E$1)</f>
        <v>0</v>
      </c>
      <c r="G9" s="190">
        <f t="shared" si="1"/>
        <v>0</v>
      </c>
      <c r="H9" s="190">
        <f>COUNTIFS(Table1[Tenant Mix],Report!$A9,Table1[Category],Report!H$1)</f>
        <v>0</v>
      </c>
      <c r="I9" s="190">
        <f>SUMIFS(Table1[Total Area],Table1[Tenant Mix],Report!$A9,Table1[Category],Report!H$1)</f>
        <v>0</v>
      </c>
      <c r="J9" s="190">
        <f t="shared" si="2"/>
        <v>0</v>
      </c>
      <c r="K9" s="190">
        <f>COUNTIFS(Table1[Tenant Mix],Report!$A9,Table1[Category],Report!K$1)</f>
        <v>0</v>
      </c>
      <c r="L9" s="190">
        <f>SUMIFS(Table1[Total Area],Table1[Tenant Mix],Report!$A9,Table1[Category],Report!K$1)</f>
        <v>0</v>
      </c>
      <c r="M9" s="190">
        <f t="shared" si="3"/>
        <v>0</v>
      </c>
      <c r="N9" s="190">
        <f>COUNTIFS(Table1[Tenant Mix],Report!$A9,Table1[Category],Report!N$1)</f>
        <v>0</v>
      </c>
      <c r="O9" s="190">
        <f>SUMIFS(Table1[Total Area],Table1[Tenant Mix],Report!$A9,Table1[Category],Report!N$1)</f>
        <v>0</v>
      </c>
      <c r="P9" s="190">
        <f t="shared" si="4"/>
        <v>0</v>
      </c>
      <c r="Q9" s="190">
        <f>COUNTIFS(Table1[Tenant Mix],Report!$A9,Table1[Category],Report!Q$1)</f>
        <v>0</v>
      </c>
      <c r="R9" s="190">
        <f>SUMIFS(Table1[Total Area],Table1[Tenant Mix],Report!$A9,Table1[Category],Report!Q$1)</f>
        <v>0</v>
      </c>
      <c r="S9" s="190">
        <f t="shared" si="5"/>
        <v>0</v>
      </c>
    </row>
    <row r="10" spans="1:19">
      <c r="A10" s="243" t="s">
        <v>24</v>
      </c>
      <c r="B10" s="190">
        <f>COUNTIFS(Table1[Tenant Mix],Report!$A10,Table1[Category],Report!B$1)</f>
        <v>0</v>
      </c>
      <c r="C10" s="190">
        <f>SUMIFS(Table1[Total Area],Table1[Tenant Mix],Report!$A10,Table1[Category],Report!B$1)</f>
        <v>0</v>
      </c>
      <c r="D10" s="190">
        <f t="shared" si="0"/>
        <v>0</v>
      </c>
      <c r="E10" s="190">
        <f>COUNTIFS(Table1[Tenant Mix],Report!$A10,Table1[Category],Report!E$1)</f>
        <v>0</v>
      </c>
      <c r="F10" s="190">
        <f>SUMIFS(Table1[Total Area],Table1[Tenant Mix],Report!$A10,Table1[Category],Report!E$1)</f>
        <v>0</v>
      </c>
      <c r="G10" s="190">
        <f t="shared" si="1"/>
        <v>0</v>
      </c>
      <c r="H10" s="190">
        <f>COUNTIFS(Table1[Tenant Mix],Report!$A10,Table1[Category],Report!H$1)</f>
        <v>1</v>
      </c>
      <c r="I10" s="190">
        <f>SUMIFS(Table1[Total Area],Table1[Tenant Mix],Report!$A10,Table1[Category],Report!H$1)</f>
        <v>800</v>
      </c>
      <c r="J10" s="190">
        <f t="shared" si="2"/>
        <v>800</v>
      </c>
      <c r="K10" s="190">
        <f>COUNTIFS(Table1[Tenant Mix],Report!$A10,Table1[Category],Report!K$1)</f>
        <v>0</v>
      </c>
      <c r="L10" s="190">
        <f>SUMIFS(Table1[Total Area],Table1[Tenant Mix],Report!$A10,Table1[Category],Report!K$1)</f>
        <v>0</v>
      </c>
      <c r="M10" s="190">
        <f t="shared" si="3"/>
        <v>0</v>
      </c>
      <c r="N10" s="190">
        <f>COUNTIFS(Table1[Tenant Mix],Report!$A10,Table1[Category],Report!N$1)</f>
        <v>0</v>
      </c>
      <c r="O10" s="190">
        <f>SUMIFS(Table1[Total Area],Table1[Tenant Mix],Report!$A10,Table1[Category],Report!N$1)</f>
        <v>0</v>
      </c>
      <c r="P10" s="190">
        <f t="shared" si="4"/>
        <v>0</v>
      </c>
      <c r="Q10" s="190">
        <f>COUNTIFS(Table1[Tenant Mix],Report!$A10,Table1[Category],Report!Q$1)</f>
        <v>0</v>
      </c>
      <c r="R10" s="190">
        <f>SUMIFS(Table1[Total Area],Table1[Tenant Mix],Report!$A10,Table1[Category],Report!Q$1)</f>
        <v>0</v>
      </c>
      <c r="S10" s="190">
        <f t="shared" si="5"/>
        <v>0</v>
      </c>
    </row>
    <row r="11" spans="1:19">
      <c r="A11" s="243" t="s">
        <v>41</v>
      </c>
      <c r="B11" s="190">
        <f>COUNTIFS(Table1[Tenant Mix],Report!$A11,Table1[Category],Report!B$1)</f>
        <v>0</v>
      </c>
      <c r="C11" s="190">
        <f>SUMIFS(Table1[Total Area],Table1[Tenant Mix],Report!$A11,Table1[Category],Report!B$1)</f>
        <v>0</v>
      </c>
      <c r="D11" s="190">
        <f t="shared" si="0"/>
        <v>0</v>
      </c>
      <c r="E11" s="190">
        <f>COUNTIFS(Table1[Tenant Mix],Report!$A11,Table1[Category],Report!E$1)</f>
        <v>0</v>
      </c>
      <c r="F11" s="190">
        <f>SUMIFS(Table1[Total Area],Table1[Tenant Mix],Report!$A11,Table1[Category],Report!E$1)</f>
        <v>0</v>
      </c>
      <c r="G11" s="190">
        <f t="shared" si="1"/>
        <v>0</v>
      </c>
      <c r="H11" s="190">
        <f>COUNTIFS(Table1[Tenant Mix],Report!$A11,Table1[Category],Report!H$1)</f>
        <v>0</v>
      </c>
      <c r="I11" s="190">
        <f>SUMIFS(Table1[Total Area],Table1[Tenant Mix],Report!$A11,Table1[Category],Report!H$1)</f>
        <v>0</v>
      </c>
      <c r="J11" s="190">
        <f t="shared" si="2"/>
        <v>0</v>
      </c>
      <c r="K11" s="190">
        <f>COUNTIFS(Table1[Tenant Mix],Report!$A11,Table1[Category],Report!K$1)</f>
        <v>1</v>
      </c>
      <c r="L11" s="190">
        <f>SUMIFS(Table1[Total Area],Table1[Tenant Mix],Report!$A11,Table1[Category],Report!K$1)</f>
        <v>400</v>
      </c>
      <c r="M11" s="190">
        <f t="shared" si="3"/>
        <v>400</v>
      </c>
      <c r="N11" s="190">
        <f>COUNTIFS(Table1[Tenant Mix],Report!$A11,Table1[Category],Report!N$1)</f>
        <v>0</v>
      </c>
      <c r="O11" s="190">
        <f>SUMIFS(Table1[Total Area],Table1[Tenant Mix],Report!$A11,Table1[Category],Report!N$1)</f>
        <v>0</v>
      </c>
      <c r="P11" s="190">
        <f t="shared" si="4"/>
        <v>0</v>
      </c>
      <c r="Q11" s="190">
        <f>COUNTIFS(Table1[Tenant Mix],Report!$A11,Table1[Category],Report!Q$1)</f>
        <v>0</v>
      </c>
      <c r="R11" s="190">
        <f>SUMIFS(Table1[Total Area],Table1[Tenant Mix],Report!$A11,Table1[Category],Report!Q$1)</f>
        <v>0</v>
      </c>
      <c r="S11" s="190">
        <f t="shared" si="5"/>
        <v>0</v>
      </c>
    </row>
    <row r="12" spans="1:19">
      <c r="A12" s="243" t="s">
        <v>19</v>
      </c>
      <c r="B12" s="190">
        <f>COUNTIFS(Table1[Tenant Mix],Report!$A12,Table1[Category],Report!B$1)</f>
        <v>0</v>
      </c>
      <c r="C12" s="190">
        <f>SUMIFS(Table1[Total Area],Table1[Tenant Mix],Report!$A12,Table1[Category],Report!B$1)</f>
        <v>0</v>
      </c>
      <c r="D12" s="190">
        <f t="shared" si="0"/>
        <v>0</v>
      </c>
      <c r="E12" s="190">
        <f>COUNTIFS(Table1[Tenant Mix],Report!$A12,Table1[Category],Report!E$1)</f>
        <v>0</v>
      </c>
      <c r="F12" s="190">
        <f>SUMIFS(Table1[Total Area],Table1[Tenant Mix],Report!$A12,Table1[Category],Report!E$1)</f>
        <v>0</v>
      </c>
      <c r="G12" s="190">
        <f t="shared" si="1"/>
        <v>0</v>
      </c>
      <c r="H12" s="190">
        <f>COUNTIFS(Table1[Tenant Mix],Report!$A12,Table1[Category],Report!H$1)</f>
        <v>0</v>
      </c>
      <c r="I12" s="190">
        <f>SUMIFS(Table1[Total Area],Table1[Tenant Mix],Report!$A12,Table1[Category],Report!H$1)</f>
        <v>0</v>
      </c>
      <c r="J12" s="190">
        <f t="shared" si="2"/>
        <v>0</v>
      </c>
      <c r="K12" s="190">
        <f>COUNTIFS(Table1[Tenant Mix],Report!$A12,Table1[Category],Report!K$1)</f>
        <v>0</v>
      </c>
      <c r="L12" s="190">
        <f>SUMIFS(Table1[Total Area],Table1[Tenant Mix],Report!$A12,Table1[Category],Report!K$1)</f>
        <v>0</v>
      </c>
      <c r="M12" s="190">
        <f t="shared" si="3"/>
        <v>0</v>
      </c>
      <c r="N12" s="190">
        <f>COUNTIFS(Table1[Tenant Mix],Report!$A12,Table1[Category],Report!N$1)</f>
        <v>0</v>
      </c>
      <c r="O12" s="190">
        <f>SUMIFS(Table1[Total Area],Table1[Tenant Mix],Report!$A12,Table1[Category],Report!N$1)</f>
        <v>0</v>
      </c>
      <c r="P12" s="190">
        <f t="shared" si="4"/>
        <v>0</v>
      </c>
      <c r="Q12" s="190">
        <f>COUNTIFS(Table1[Tenant Mix],Report!$A12,Table1[Category],Report!Q$1)</f>
        <v>0</v>
      </c>
      <c r="R12" s="190">
        <f>SUMIFS(Table1[Total Area],Table1[Tenant Mix],Report!$A12,Table1[Category],Report!Q$1)</f>
        <v>0</v>
      </c>
      <c r="S12" s="190">
        <f t="shared" si="5"/>
        <v>0</v>
      </c>
    </row>
    <row r="13" spans="1:19">
      <c r="A13" s="243" t="s">
        <v>42</v>
      </c>
      <c r="B13" s="190">
        <f>COUNTIFS(Table1[Tenant Mix],Report!$A13,Table1[Category],Report!B$1)</f>
        <v>0</v>
      </c>
      <c r="C13" s="190">
        <f>SUMIFS(Table1[Total Area],Table1[Tenant Mix],Report!$A13,Table1[Category],Report!B$1)</f>
        <v>0</v>
      </c>
      <c r="D13" s="190">
        <f t="shared" si="0"/>
        <v>0</v>
      </c>
      <c r="E13" s="190">
        <f>COUNTIFS(Table1[Tenant Mix],Report!$A13,Table1[Category],Report!E$1)</f>
        <v>0</v>
      </c>
      <c r="F13" s="190">
        <f>SUMIFS(Table1[Total Area],Table1[Tenant Mix],Report!$A13,Table1[Category],Report!E$1)</f>
        <v>0</v>
      </c>
      <c r="G13" s="190">
        <f t="shared" si="1"/>
        <v>0</v>
      </c>
      <c r="H13" s="190">
        <f>COUNTIFS(Table1[Tenant Mix],Report!$A13,Table1[Category],Report!H$1)</f>
        <v>0</v>
      </c>
      <c r="I13" s="190">
        <f>SUMIFS(Table1[Total Area],Table1[Tenant Mix],Report!$A13,Table1[Category],Report!H$1)</f>
        <v>0</v>
      </c>
      <c r="J13" s="190">
        <f t="shared" si="2"/>
        <v>0</v>
      </c>
      <c r="K13" s="190">
        <f>COUNTIFS(Table1[Tenant Mix],Report!$A13,Table1[Category],Report!K$1)</f>
        <v>0</v>
      </c>
      <c r="L13" s="190">
        <f>SUMIFS(Table1[Total Area],Table1[Tenant Mix],Report!$A13,Table1[Category],Report!K$1)</f>
        <v>0</v>
      </c>
      <c r="M13" s="190">
        <f t="shared" si="3"/>
        <v>0</v>
      </c>
      <c r="N13" s="190">
        <f>COUNTIFS(Table1[Tenant Mix],Report!$A13,Table1[Category],Report!N$1)</f>
        <v>0</v>
      </c>
      <c r="O13" s="190">
        <f>SUMIFS(Table1[Total Area],Table1[Tenant Mix],Report!$A13,Table1[Category],Report!N$1)</f>
        <v>0</v>
      </c>
      <c r="P13" s="190">
        <f t="shared" si="4"/>
        <v>0</v>
      </c>
      <c r="Q13" s="190">
        <f>COUNTIFS(Table1[Tenant Mix],Report!$A13,Table1[Category],Report!Q$1)</f>
        <v>0</v>
      </c>
      <c r="R13" s="190">
        <f>SUMIFS(Table1[Total Area],Table1[Tenant Mix],Report!$A13,Table1[Category],Report!Q$1)</f>
        <v>0</v>
      </c>
      <c r="S13" s="190">
        <f t="shared" si="5"/>
        <v>0</v>
      </c>
    </row>
    <row r="14" spans="1:19">
      <c r="A14" s="243" t="s">
        <v>11</v>
      </c>
      <c r="B14" s="228">
        <f>SUM(B3:B13)</f>
        <v>1</v>
      </c>
      <c r="C14" s="228">
        <f>SUM(C3:C13)</f>
        <v>2800</v>
      </c>
      <c r="D14" s="190">
        <f t="shared" si="0"/>
        <v>2800</v>
      </c>
      <c r="E14" s="228">
        <f>SUM(E3:E13)</f>
        <v>0</v>
      </c>
      <c r="F14" s="228">
        <f>SUM(F3:F13)</f>
        <v>0</v>
      </c>
      <c r="G14" s="190">
        <f t="shared" si="1"/>
        <v>0</v>
      </c>
      <c r="H14" s="228">
        <f>SUM(H3:H13)</f>
        <v>4</v>
      </c>
      <c r="I14" s="228">
        <f>SUM(I3:I13)</f>
        <v>3598</v>
      </c>
      <c r="J14" s="190">
        <f t="shared" si="2"/>
        <v>899.5</v>
      </c>
      <c r="K14" s="228">
        <f>SUM(K3:K13)</f>
        <v>2</v>
      </c>
      <c r="L14" s="228">
        <f>SUM(L3:L13)</f>
        <v>850</v>
      </c>
      <c r="M14" s="190">
        <f t="shared" si="3"/>
        <v>425</v>
      </c>
      <c r="N14" s="228">
        <f>SUM(N3:N13)</f>
        <v>2</v>
      </c>
      <c r="O14" s="228">
        <f>SUM(O3:O13)</f>
        <v>200</v>
      </c>
      <c r="P14" s="190">
        <f t="shared" si="4"/>
        <v>100</v>
      </c>
      <c r="Q14" s="228">
        <f>SUM(Q3:Q13)</f>
        <v>3</v>
      </c>
      <c r="R14" s="228">
        <f>SUM(R3:R13)</f>
        <v>125</v>
      </c>
      <c r="S14" s="190">
        <f t="shared" si="5"/>
        <v>41.666666666666664</v>
      </c>
    </row>
    <row r="15" spans="1:19">
      <c r="B15" s="228"/>
      <c r="C15" s="228"/>
      <c r="D15" s="190"/>
      <c r="E15" s="228"/>
      <c r="F15" s="228"/>
      <c r="G15" s="190"/>
      <c r="H15" s="228"/>
      <c r="I15" s="228"/>
      <c r="J15" s="190"/>
      <c r="K15" s="228"/>
      <c r="L15" s="228"/>
      <c r="M15" s="190"/>
      <c r="N15" s="228"/>
      <c r="O15" s="228"/>
      <c r="P15" s="190"/>
      <c r="Q15" s="228"/>
      <c r="R15" s="228"/>
      <c r="S15" s="190"/>
    </row>
    <row r="16" spans="1:19">
      <c r="B16" s="228"/>
      <c r="C16" s="228"/>
      <c r="D16" s="190"/>
      <c r="E16" s="228"/>
      <c r="F16" s="228"/>
      <c r="G16" s="190"/>
      <c r="H16" s="228"/>
      <c r="I16" s="228"/>
      <c r="J16" s="190"/>
      <c r="K16" s="228"/>
      <c r="L16" s="228"/>
      <c r="M16" s="190"/>
      <c r="N16" s="228"/>
      <c r="O16" s="228"/>
      <c r="P16" s="190"/>
      <c r="Q16" s="228"/>
      <c r="R16" s="228"/>
      <c r="S16" s="190"/>
    </row>
    <row r="17" spans="1:19">
      <c r="B17" s="228"/>
      <c r="C17" s="228"/>
      <c r="D17" s="190"/>
      <c r="E17" s="228"/>
      <c r="F17" s="228"/>
      <c r="G17" s="190"/>
      <c r="H17" s="228"/>
      <c r="I17" s="228"/>
      <c r="J17" s="190"/>
      <c r="K17" s="228"/>
      <c r="L17" s="228"/>
      <c r="M17" s="190"/>
      <c r="N17" s="228"/>
      <c r="O17" s="228"/>
      <c r="P17" s="190"/>
      <c r="Q17" s="228"/>
      <c r="R17" s="228"/>
      <c r="S17" s="190"/>
    </row>
    <row r="18" spans="1:19">
      <c r="A18" s="243"/>
      <c r="B18" s="244" t="s">
        <v>336</v>
      </c>
      <c r="C18" s="244" t="s">
        <v>298</v>
      </c>
      <c r="D18" s="244" t="s">
        <v>337</v>
      </c>
      <c r="E18" s="228"/>
      <c r="F18" s="228"/>
      <c r="G18" s="190"/>
      <c r="H18" s="228"/>
      <c r="I18" s="228"/>
      <c r="J18" s="190"/>
      <c r="K18" s="228"/>
      <c r="L18" s="228"/>
      <c r="M18" s="190"/>
      <c r="N18" s="228"/>
      <c r="O18" s="228"/>
      <c r="P18" s="190"/>
      <c r="Q18" s="228"/>
      <c r="R18" s="228"/>
      <c r="S18" s="190"/>
    </row>
    <row r="19" spans="1:19">
      <c r="A19" s="243" t="s">
        <v>327</v>
      </c>
      <c r="B19" s="184">
        <f>Assumptions!D19</f>
        <v>0</v>
      </c>
      <c r="C19" s="184">
        <f>Assumptions!F19</f>
        <v>0</v>
      </c>
      <c r="D19" s="189">
        <f>Assumptions!E19</f>
        <v>0</v>
      </c>
      <c r="F19" s="228"/>
      <c r="G19" s="190"/>
      <c r="H19" s="228"/>
      <c r="I19" s="228"/>
      <c r="J19" s="190"/>
      <c r="K19" s="228"/>
      <c r="L19" s="228"/>
      <c r="M19" s="190"/>
      <c r="N19" s="228"/>
      <c r="O19" s="228"/>
      <c r="P19" s="190"/>
      <c r="Q19" s="228"/>
      <c r="R19" s="228"/>
      <c r="S19" s="190"/>
    </row>
    <row r="20" spans="1:19">
      <c r="A20" s="243" t="s">
        <v>322</v>
      </c>
      <c r="B20" s="184">
        <f>Assumptions!D20</f>
        <v>0</v>
      </c>
      <c r="C20" s="184">
        <f>Assumptions!F20</f>
        <v>0</v>
      </c>
      <c r="D20" s="189">
        <f>Assumptions!E20</f>
        <v>0</v>
      </c>
      <c r="E20" s="228"/>
      <c r="F20" s="228"/>
      <c r="G20" s="190"/>
      <c r="H20" s="228"/>
      <c r="I20" s="228"/>
      <c r="J20" s="190"/>
      <c r="K20" s="228"/>
      <c r="L20" s="228"/>
      <c r="M20" s="190"/>
      <c r="N20" s="228"/>
      <c r="O20" s="228"/>
      <c r="P20" s="190"/>
      <c r="Q20" s="228"/>
      <c r="R20" s="228"/>
      <c r="S20" s="190"/>
    </row>
    <row r="21" spans="1:19">
      <c r="A21" s="243" t="s">
        <v>0</v>
      </c>
      <c r="B21" s="190">
        <f>Assumptions!D21</f>
        <v>18000</v>
      </c>
      <c r="C21" s="190">
        <f>Assumptions!F21</f>
        <v>11700</v>
      </c>
      <c r="D21" s="189">
        <f>Assumptions!E21</f>
        <v>0.65</v>
      </c>
      <c r="E21" s="228"/>
      <c r="F21" s="228"/>
      <c r="G21" s="190"/>
      <c r="H21" s="228"/>
      <c r="I21" s="228"/>
      <c r="J21" s="190"/>
      <c r="K21" s="228"/>
      <c r="L21" s="228"/>
      <c r="M21" s="190"/>
      <c r="N21" s="228"/>
      <c r="O21" s="228"/>
      <c r="P21" s="190"/>
      <c r="Q21" s="228"/>
      <c r="R21" s="228"/>
      <c r="S21" s="190"/>
    </row>
    <row r="22" spans="1:19">
      <c r="A22" s="243" t="s">
        <v>1</v>
      </c>
      <c r="B22" s="190">
        <f>Assumptions!D22</f>
        <v>18000</v>
      </c>
      <c r="C22" s="190">
        <f>Assumptions!F22</f>
        <v>11700</v>
      </c>
      <c r="D22" s="189">
        <f>Assumptions!E22</f>
        <v>0.65</v>
      </c>
      <c r="E22" s="228"/>
      <c r="F22" s="228"/>
      <c r="G22" s="190"/>
      <c r="H22" s="228"/>
      <c r="I22" s="228"/>
      <c r="J22" s="190"/>
      <c r="K22" s="228"/>
      <c r="L22" s="228"/>
      <c r="M22" s="190"/>
      <c r="N22" s="228"/>
      <c r="O22" s="228"/>
      <c r="P22" s="190"/>
      <c r="Q22" s="228"/>
      <c r="R22" s="228"/>
      <c r="S22" s="190"/>
    </row>
    <row r="23" spans="1:19">
      <c r="A23" s="243" t="s">
        <v>2</v>
      </c>
      <c r="B23" s="190">
        <f>Assumptions!D23</f>
        <v>18000</v>
      </c>
      <c r="C23" s="190">
        <f>Assumptions!F23</f>
        <v>11700</v>
      </c>
      <c r="D23" s="189">
        <f>Assumptions!E23</f>
        <v>0.65</v>
      </c>
      <c r="E23" s="228"/>
      <c r="F23" s="228"/>
      <c r="G23" s="190"/>
      <c r="H23" s="228"/>
      <c r="I23" s="228"/>
      <c r="J23" s="190"/>
      <c r="K23" s="228"/>
      <c r="L23" s="228"/>
      <c r="M23" s="190"/>
      <c r="N23" s="228"/>
      <c r="O23" s="228"/>
      <c r="P23" s="190"/>
      <c r="Q23" s="228"/>
      <c r="R23" s="228"/>
      <c r="S23" s="190"/>
    </row>
    <row r="24" spans="1:19">
      <c r="A24" s="243" t="s">
        <v>323</v>
      </c>
      <c r="B24" s="190">
        <f>Assumptions!D24</f>
        <v>0</v>
      </c>
      <c r="C24" s="190">
        <f>Assumptions!F24</f>
        <v>0</v>
      </c>
      <c r="D24" s="189">
        <f>Assumptions!E24</f>
        <v>0</v>
      </c>
      <c r="E24" s="228"/>
      <c r="F24" s="228"/>
      <c r="G24" s="190"/>
      <c r="H24" s="228"/>
      <c r="I24" s="228"/>
      <c r="J24" s="190"/>
      <c r="K24" s="228"/>
      <c r="L24" s="228"/>
      <c r="M24" s="190"/>
      <c r="N24" s="228"/>
      <c r="O24" s="228"/>
      <c r="P24" s="190"/>
      <c r="Q24" s="228"/>
      <c r="R24" s="228"/>
      <c r="S24" s="190"/>
    </row>
    <row r="25" spans="1:19">
      <c r="A25" s="243" t="s">
        <v>324</v>
      </c>
      <c r="B25" s="190">
        <f>Assumptions!D25</f>
        <v>0</v>
      </c>
      <c r="C25" s="190">
        <f>Assumptions!F25</f>
        <v>0</v>
      </c>
      <c r="D25" s="189">
        <f>Assumptions!E25</f>
        <v>0</v>
      </c>
      <c r="E25" s="228"/>
      <c r="F25" s="228"/>
      <c r="G25" s="190"/>
      <c r="H25" s="228"/>
      <c r="I25" s="228"/>
      <c r="J25" s="190"/>
      <c r="K25" s="228"/>
      <c r="L25" s="228"/>
      <c r="M25" s="190"/>
      <c r="N25" s="228"/>
      <c r="O25" s="228"/>
      <c r="P25" s="190"/>
      <c r="Q25" s="228"/>
      <c r="R25" s="228"/>
      <c r="S25" s="190"/>
    </row>
    <row r="26" spans="1:19">
      <c r="A26" s="243" t="s">
        <v>11</v>
      </c>
      <c r="B26" s="190">
        <f>SUM(B19:B25)</f>
        <v>54000</v>
      </c>
      <c r="C26" s="190">
        <f>SUM(C19:C25)</f>
        <v>35100</v>
      </c>
      <c r="D26" s="189">
        <f>C26/B26</f>
        <v>0.65</v>
      </c>
      <c r="E26" s="228"/>
      <c r="F26" s="228"/>
      <c r="G26" s="190"/>
      <c r="H26" s="228"/>
      <c r="I26" s="228"/>
      <c r="J26" s="190"/>
      <c r="K26" s="228"/>
      <c r="L26" s="228"/>
      <c r="M26" s="190"/>
      <c r="N26" s="228"/>
      <c r="O26" s="228"/>
      <c r="P26" s="190"/>
      <c r="Q26" s="228"/>
      <c r="R26" s="228"/>
      <c r="S26" s="190"/>
    </row>
    <row r="27" spans="1:19">
      <c r="B27" s="228"/>
      <c r="C27" s="228"/>
      <c r="D27" s="190"/>
      <c r="E27" s="228"/>
      <c r="F27" s="228"/>
      <c r="G27" s="190"/>
      <c r="H27" s="228"/>
      <c r="I27" s="228"/>
      <c r="J27" s="190"/>
      <c r="K27" s="228"/>
      <c r="L27" s="228"/>
      <c r="M27" s="190"/>
      <c r="N27" s="228"/>
      <c r="O27" s="228"/>
      <c r="P27" s="190"/>
      <c r="Q27" s="228"/>
      <c r="R27" s="228"/>
      <c r="S27" s="190"/>
    </row>
    <row r="29" spans="1:19">
      <c r="A29" s="243"/>
      <c r="B29" s="244" t="s">
        <v>12</v>
      </c>
      <c r="C29" s="244" t="s">
        <v>13</v>
      </c>
      <c r="D29" s="244" t="s">
        <v>14</v>
      </c>
      <c r="E29" s="244" t="s">
        <v>15</v>
      </c>
      <c r="F29" s="244" t="s">
        <v>16</v>
      </c>
      <c r="G29" s="244" t="s">
        <v>17</v>
      </c>
      <c r="H29" s="244" t="s">
        <v>11</v>
      </c>
    </row>
    <row r="30" spans="1:19">
      <c r="A30" s="243" t="s">
        <v>327</v>
      </c>
      <c r="B30" s="184">
        <f>SUMIFS(Table1[Total Area],Table1[Level],Report!$A30,Table1[Category],Report!B$29)</f>
        <v>0</v>
      </c>
      <c r="C30" s="184">
        <f>SUMIFS(Table1[Total Area],Table1[Level],Report!$A30,Table1[Category],Report!C$29)</f>
        <v>0</v>
      </c>
      <c r="D30" s="184">
        <f>SUMIFS(Table1[Total Area],Table1[Level],Report!$A30,Table1[Category],Report!D$29)</f>
        <v>0</v>
      </c>
      <c r="E30" s="184">
        <f>SUMIFS(Table1[Total Area],Table1[Level],Report!$A30,Table1[Category],Report!E$29)</f>
        <v>0</v>
      </c>
      <c r="F30" s="184">
        <f>SUMIFS(Table1[Total Area],Table1[Level],Report!$A30,Table1[Category],Report!F$29)</f>
        <v>0</v>
      </c>
      <c r="G30" s="184">
        <f>SUMIFS(Table1[Total Area],Table1[Level],Report!$A30,Table1[Category],Report!G$29)</f>
        <v>0</v>
      </c>
      <c r="H30" s="184">
        <f t="shared" ref="H30:H36" si="6">SUM(B30:G30)</f>
        <v>0</v>
      </c>
      <c r="I30" s="302">
        <f t="shared" ref="I30:I37" si="7">H30/Total_NLA</f>
        <v>0</v>
      </c>
    </row>
    <row r="31" spans="1:19">
      <c r="A31" s="243" t="s">
        <v>322</v>
      </c>
      <c r="B31" s="184">
        <f>SUMIFS(Table1[Total Area],Table1[Level],Report!$A31,Table1[Category],Report!B$29)</f>
        <v>0</v>
      </c>
      <c r="C31" s="184">
        <f>SUMIFS(Table1[Total Area],Table1[Level],Report!$A31,Table1[Category],Report!C$29)</f>
        <v>0</v>
      </c>
      <c r="D31" s="184">
        <f>SUMIFS(Table1[Total Area],Table1[Level],Report!$A31,Table1[Category],Report!D$29)</f>
        <v>0</v>
      </c>
      <c r="E31" s="184">
        <f>SUMIFS(Table1[Total Area],Table1[Level],Report!$A31,Table1[Category],Report!E$29)</f>
        <v>0</v>
      </c>
      <c r="F31" s="184">
        <f>SUMIFS(Table1[Total Area],Table1[Level],Report!$A31,Table1[Category],Report!F$29)</f>
        <v>0</v>
      </c>
      <c r="G31" s="184">
        <f>SUMIFS(Table1[Total Area],Table1[Level],Report!$A31,Table1[Category],Report!G$29)</f>
        <v>0</v>
      </c>
      <c r="H31" s="184">
        <f t="shared" si="6"/>
        <v>0</v>
      </c>
      <c r="I31" s="302">
        <f t="shared" si="7"/>
        <v>0</v>
      </c>
    </row>
    <row r="32" spans="1:19">
      <c r="A32" s="243" t="s">
        <v>0</v>
      </c>
      <c r="B32" s="184">
        <f>SUMIFS(Table1[Total Area],Table1[Level],Report!$A32,Table1[Category],Report!B$29)</f>
        <v>0</v>
      </c>
      <c r="C32" s="184">
        <f>SUMIFS(Table1[Total Area],Table1[Level],Report!$A32,Table1[Category],Report!C$29)</f>
        <v>0</v>
      </c>
      <c r="D32" s="184">
        <f>SUMIFS(Table1[Total Area],Table1[Level],Report!$A32,Table1[Category],Report!D$29)</f>
        <v>0</v>
      </c>
      <c r="E32" s="184">
        <f>SUMIFS(Table1[Total Area],Table1[Level],Report!$A32,Table1[Category],Report!E$29)</f>
        <v>0</v>
      </c>
      <c r="F32" s="184">
        <f>SUMIFS(Table1[Total Area],Table1[Level],Report!$A32,Table1[Category],Report!F$29)</f>
        <v>0</v>
      </c>
      <c r="G32" s="184">
        <f>SUMIFS(Table1[Total Area],Table1[Level],Report!$A32,Table1[Category],Report!G$29)</f>
        <v>0</v>
      </c>
      <c r="H32" s="184">
        <f t="shared" si="6"/>
        <v>0</v>
      </c>
      <c r="I32" s="302">
        <f t="shared" si="7"/>
        <v>0</v>
      </c>
    </row>
    <row r="33" spans="1:9">
      <c r="A33" s="243" t="s">
        <v>1</v>
      </c>
      <c r="B33" s="184">
        <f>SUMIFS(Table1[Total Area],Table1[Level],Report!$A33,Table1[Category],Report!B$29)</f>
        <v>2800</v>
      </c>
      <c r="C33" s="184">
        <f>SUMIFS(Table1[Total Area],Table1[Level],Report!$A33,Table1[Category],Report!C$29)</f>
        <v>0</v>
      </c>
      <c r="D33" s="184">
        <f>SUMIFS(Table1[Total Area],Table1[Level],Report!$A33,Table1[Category],Report!D$29)</f>
        <v>3598</v>
      </c>
      <c r="E33" s="184">
        <f>SUMIFS(Table1[Total Area],Table1[Level],Report!$A33,Table1[Category],Report!E$29)</f>
        <v>850</v>
      </c>
      <c r="F33" s="184">
        <f>SUMIFS(Table1[Total Area],Table1[Level],Report!$A33,Table1[Category],Report!F$29)</f>
        <v>100</v>
      </c>
      <c r="G33" s="184">
        <f>SUMIFS(Table1[Total Area],Table1[Level],Report!$A33,Table1[Category],Report!G$29)</f>
        <v>25</v>
      </c>
      <c r="H33" s="184">
        <f t="shared" si="6"/>
        <v>7373</v>
      </c>
      <c r="I33" s="302">
        <f t="shared" si="7"/>
        <v>0.97359038690083188</v>
      </c>
    </row>
    <row r="34" spans="1:9">
      <c r="A34" s="243" t="s">
        <v>2</v>
      </c>
      <c r="B34" s="184">
        <f>SUMIFS(Table1[Total Area],Table1[Level],Report!$A34,Table1[Category],Report!B$29)</f>
        <v>0</v>
      </c>
      <c r="C34" s="184">
        <f>SUMIFS(Table1[Total Area],Table1[Level],Report!$A34,Table1[Category],Report!C$29)</f>
        <v>0</v>
      </c>
      <c r="D34" s="184">
        <f>SUMIFS(Table1[Total Area],Table1[Level],Report!$A34,Table1[Category],Report!D$29)</f>
        <v>0</v>
      </c>
      <c r="E34" s="184">
        <f>SUMIFS(Table1[Total Area],Table1[Level],Report!$A34,Table1[Category],Report!E$29)</f>
        <v>0</v>
      </c>
      <c r="F34" s="184">
        <f>SUMIFS(Table1[Total Area],Table1[Level],Report!$A34,Table1[Category],Report!F$29)</f>
        <v>100</v>
      </c>
      <c r="G34" s="184">
        <f>SUMIFS(Table1[Total Area],Table1[Level],Report!$A34,Table1[Category],Report!G$29)</f>
        <v>100</v>
      </c>
      <c r="H34" s="184">
        <f t="shared" si="6"/>
        <v>200</v>
      </c>
      <c r="I34" s="302">
        <f t="shared" si="7"/>
        <v>2.6409613099168096E-2</v>
      </c>
    </row>
    <row r="35" spans="1:9">
      <c r="A35" s="243" t="s">
        <v>323</v>
      </c>
      <c r="B35" s="184">
        <f>SUMIFS(Table1[Total Area],Table1[Level],Report!$A35,Table1[Category],Report!B$29)</f>
        <v>0</v>
      </c>
      <c r="C35" s="184">
        <f>SUMIFS(Table1[Total Area],Table1[Level],Report!$A35,Table1[Category],Report!C$29)</f>
        <v>0</v>
      </c>
      <c r="D35" s="184">
        <f>SUMIFS(Table1[Total Area],Table1[Level],Report!$A35,Table1[Category],Report!D$29)</f>
        <v>0</v>
      </c>
      <c r="E35" s="184">
        <f>SUMIFS(Table1[Total Area],Table1[Level],Report!$A35,Table1[Category],Report!E$29)</f>
        <v>0</v>
      </c>
      <c r="F35" s="184">
        <f>SUMIFS(Table1[Total Area],Table1[Level],Report!$A35,Table1[Category],Report!F$29)</f>
        <v>0</v>
      </c>
      <c r="G35" s="184">
        <f>SUMIFS(Table1[Total Area],Table1[Level],Report!$A35,Table1[Category],Report!G$29)</f>
        <v>0</v>
      </c>
      <c r="H35" s="184">
        <f t="shared" si="6"/>
        <v>0</v>
      </c>
      <c r="I35" s="302">
        <f t="shared" si="7"/>
        <v>0</v>
      </c>
    </row>
    <row r="36" spans="1:9">
      <c r="A36" s="243" t="s">
        <v>324</v>
      </c>
      <c r="B36" s="184">
        <f>SUMIFS(Table1[Total Area],Table1[Level],Report!$A36,Table1[Category],Report!B$29)</f>
        <v>0</v>
      </c>
      <c r="C36" s="184">
        <f>SUMIFS(Table1[Total Area],Table1[Level],Report!$A36,Table1[Category],Report!C$29)</f>
        <v>0</v>
      </c>
      <c r="D36" s="184">
        <f>SUMIFS(Table1[Total Area],Table1[Level],Report!$A36,Table1[Category],Report!D$29)</f>
        <v>0</v>
      </c>
      <c r="E36" s="184">
        <f>SUMIFS(Table1[Total Area],Table1[Level],Report!$A36,Table1[Category],Report!E$29)</f>
        <v>0</v>
      </c>
      <c r="F36" s="184">
        <f>SUMIFS(Table1[Total Area],Table1[Level],Report!$A36,Table1[Category],Report!F$29)</f>
        <v>0</v>
      </c>
      <c r="G36" s="184">
        <f>SUMIFS(Table1[Total Area],Table1[Level],Report!$A36,Table1[Category],Report!G$29)</f>
        <v>0</v>
      </c>
      <c r="H36" s="184">
        <f t="shared" si="6"/>
        <v>0</v>
      </c>
      <c r="I36" s="302">
        <f t="shared" si="7"/>
        <v>0</v>
      </c>
    </row>
    <row r="37" spans="1:9">
      <c r="A37" s="243" t="s">
        <v>11</v>
      </c>
      <c r="B37" s="184">
        <f t="shared" ref="B37:G37" si="8">SUM(B30:B36)</f>
        <v>2800</v>
      </c>
      <c r="C37" s="184">
        <f t="shared" si="8"/>
        <v>0</v>
      </c>
      <c r="D37" s="184">
        <f t="shared" si="8"/>
        <v>3598</v>
      </c>
      <c r="E37" s="184">
        <f t="shared" si="8"/>
        <v>850</v>
      </c>
      <c r="F37" s="184">
        <f t="shared" si="8"/>
        <v>200</v>
      </c>
      <c r="G37" s="184">
        <f t="shared" si="8"/>
        <v>125</v>
      </c>
      <c r="H37" s="184">
        <f>SUM(B30:G36)</f>
        <v>7573</v>
      </c>
      <c r="I37" s="302">
        <f t="shared" si="7"/>
        <v>1</v>
      </c>
    </row>
    <row r="38" spans="1:9">
      <c r="I38" s="288"/>
    </row>
    <row r="39" spans="1:9">
      <c r="A39" s="243"/>
      <c r="B39" s="244" t="s">
        <v>12</v>
      </c>
      <c r="C39" s="244" t="s">
        <v>13</v>
      </c>
      <c r="D39" s="244" t="s">
        <v>14</v>
      </c>
      <c r="E39" s="244" t="s">
        <v>15</v>
      </c>
      <c r="F39" s="244" t="s">
        <v>16</v>
      </c>
      <c r="G39" s="244" t="s">
        <v>17</v>
      </c>
      <c r="H39" s="244" t="s">
        <v>11</v>
      </c>
    </row>
    <row r="40" spans="1:9">
      <c r="A40" s="243" t="s">
        <v>327</v>
      </c>
      <c r="B40" s="184">
        <f>COUNTIFS(Table1[Level],Report!$A40,Table1[Category],Report!B$39)</f>
        <v>0</v>
      </c>
      <c r="C40" s="184">
        <f>COUNTIFS(Table1[Level],Report!$A40,Table1[Category],Report!C$39)</f>
        <v>0</v>
      </c>
      <c r="D40" s="184">
        <f>COUNTIFS(Table1[Level],Report!$A40,Table1[Category],Report!D$39)</f>
        <v>0</v>
      </c>
      <c r="E40" s="184">
        <f>COUNTIFS(Table1[Level],Report!$A40,Table1[Category],Report!E$39)</f>
        <v>0</v>
      </c>
      <c r="F40" s="184">
        <f>COUNTIFS(Table1[Level],Report!$A40,Table1[Category],Report!F$39)</f>
        <v>0</v>
      </c>
      <c r="G40" s="184">
        <f>COUNTIFS(Table1[Level],Report!$A40,Table1[Category],Report!G$39)</f>
        <v>0</v>
      </c>
      <c r="H40" s="184">
        <f>SUM(B40:G40)</f>
        <v>0</v>
      </c>
    </row>
    <row r="41" spans="1:9">
      <c r="A41" s="243" t="s">
        <v>322</v>
      </c>
      <c r="B41" s="184">
        <f>COUNTIFS(Table1[Level],Report!$A41,Table1[Category],Report!B$39)</f>
        <v>0</v>
      </c>
      <c r="C41" s="184">
        <f>COUNTIFS(Table1[Level],Report!$A41,Table1[Category],Report!C$39)</f>
        <v>0</v>
      </c>
      <c r="D41" s="184">
        <f>COUNTIFS(Table1[Level],Report!$A41,Table1[Category],Report!D$39)</f>
        <v>0</v>
      </c>
      <c r="E41" s="184">
        <f>COUNTIFS(Table1[Level],Report!$A41,Table1[Category],Report!E$39)</f>
        <v>0</v>
      </c>
      <c r="F41" s="184">
        <f>COUNTIFS(Table1[Level],Report!$A41,Table1[Category],Report!F$39)</f>
        <v>0</v>
      </c>
      <c r="G41" s="184">
        <f>COUNTIFS(Table1[Level],Report!$A41,Table1[Category],Report!G$39)</f>
        <v>0</v>
      </c>
      <c r="H41" s="184">
        <f t="shared" ref="H41:H47" si="9">SUM(B41:G41)</f>
        <v>0</v>
      </c>
    </row>
    <row r="42" spans="1:9">
      <c r="A42" s="243" t="s">
        <v>0</v>
      </c>
      <c r="B42" s="184">
        <f>COUNTIFS(Table1[Level],Report!$A42,Table1[Category],Report!B$39)</f>
        <v>0</v>
      </c>
      <c r="C42" s="184">
        <f>COUNTIFS(Table1[Level],Report!$A42,Table1[Category],Report!C$39)</f>
        <v>0</v>
      </c>
      <c r="D42" s="184">
        <f>COUNTIFS(Table1[Level],Report!$A42,Table1[Category],Report!D$39)</f>
        <v>0</v>
      </c>
      <c r="E42" s="184">
        <f>COUNTIFS(Table1[Level],Report!$A42,Table1[Category],Report!E$39)</f>
        <v>0</v>
      </c>
      <c r="F42" s="184">
        <f>COUNTIFS(Table1[Level],Report!$A42,Table1[Category],Report!F$39)</f>
        <v>0</v>
      </c>
      <c r="G42" s="184">
        <f>COUNTIFS(Table1[Level],Report!$A42,Table1[Category],Report!G$39)</f>
        <v>0</v>
      </c>
      <c r="H42" s="184">
        <f t="shared" si="9"/>
        <v>0</v>
      </c>
    </row>
    <row r="43" spans="1:9">
      <c r="A43" s="243" t="s">
        <v>1</v>
      </c>
      <c r="B43" s="184">
        <f>COUNTIFS(Table1[Level],Report!$A43,Table1[Category],Report!B$39)</f>
        <v>1</v>
      </c>
      <c r="C43" s="184">
        <f>COUNTIFS(Table1[Level],Report!$A43,Table1[Category],Report!C$39)</f>
        <v>0</v>
      </c>
      <c r="D43" s="184">
        <f>COUNTIFS(Table1[Level],Report!$A43,Table1[Category],Report!D$39)</f>
        <v>4</v>
      </c>
      <c r="E43" s="184">
        <f>COUNTIFS(Table1[Level],Report!$A43,Table1[Category],Report!E$39)</f>
        <v>2</v>
      </c>
      <c r="F43" s="184">
        <f>COUNTIFS(Table1[Level],Report!$A43,Table1[Category],Report!F$39)</f>
        <v>1</v>
      </c>
      <c r="G43" s="184">
        <f>COUNTIFS(Table1[Level],Report!$A43,Table1[Category],Report!G$39)</f>
        <v>1</v>
      </c>
      <c r="H43" s="184">
        <f t="shared" si="9"/>
        <v>9</v>
      </c>
    </row>
    <row r="44" spans="1:9">
      <c r="A44" s="243" t="s">
        <v>2</v>
      </c>
      <c r="B44" s="184">
        <f>COUNTIFS(Table1[Level],Report!$A44,Table1[Category],Report!B$39)</f>
        <v>0</v>
      </c>
      <c r="C44" s="184">
        <f>COUNTIFS(Table1[Level],Report!$A44,Table1[Category],Report!C$39)</f>
        <v>0</v>
      </c>
      <c r="D44" s="184">
        <f>COUNTIFS(Table1[Level],Report!$A44,Table1[Category],Report!D$39)</f>
        <v>0</v>
      </c>
      <c r="E44" s="184">
        <f>COUNTIFS(Table1[Level],Report!$A44,Table1[Category],Report!E$39)</f>
        <v>0</v>
      </c>
      <c r="F44" s="184">
        <f>COUNTIFS(Table1[Level],Report!$A44,Table1[Category],Report!F$39)</f>
        <v>1</v>
      </c>
      <c r="G44" s="184">
        <f>COUNTIFS(Table1[Level],Report!$A44,Table1[Category],Report!G$39)</f>
        <v>2</v>
      </c>
      <c r="H44" s="184">
        <f t="shared" si="9"/>
        <v>3</v>
      </c>
    </row>
    <row r="45" spans="1:9">
      <c r="A45" s="243" t="s">
        <v>323</v>
      </c>
      <c r="B45" s="184">
        <f>COUNTIFS(Table1[Level],Report!$A45,Table1[Category],Report!B$39)</f>
        <v>0</v>
      </c>
      <c r="C45" s="184">
        <f>COUNTIFS(Table1[Level],Report!$A45,Table1[Category],Report!C$39)</f>
        <v>0</v>
      </c>
      <c r="D45" s="184">
        <f>COUNTIFS(Table1[Level],Report!$A45,Table1[Category],Report!D$39)</f>
        <v>0</v>
      </c>
      <c r="E45" s="184">
        <f>COUNTIFS(Table1[Level],Report!$A45,Table1[Category],Report!E$39)</f>
        <v>0</v>
      </c>
      <c r="F45" s="184">
        <f>COUNTIFS(Table1[Level],Report!$A45,Table1[Category],Report!F$39)</f>
        <v>0</v>
      </c>
      <c r="G45" s="184">
        <f>COUNTIFS(Table1[Level],Report!$A45,Table1[Category],Report!G$39)</f>
        <v>0</v>
      </c>
      <c r="H45" s="184">
        <f t="shared" si="9"/>
        <v>0</v>
      </c>
    </row>
    <row r="46" spans="1:9">
      <c r="A46" s="243" t="s">
        <v>324</v>
      </c>
      <c r="B46" s="184">
        <f>COUNTIFS(Table1[Level],Report!$A46,Table1[Category],Report!B$39)</f>
        <v>0</v>
      </c>
      <c r="C46" s="184">
        <f>COUNTIFS(Table1[Level],Report!$A46,Table1[Category],Report!C$39)</f>
        <v>0</v>
      </c>
      <c r="D46" s="184">
        <f>COUNTIFS(Table1[Level],Report!$A46,Table1[Category],Report!D$39)</f>
        <v>0</v>
      </c>
      <c r="E46" s="184">
        <f>COUNTIFS(Table1[Level],Report!$A46,Table1[Category],Report!E$39)</f>
        <v>0</v>
      </c>
      <c r="F46" s="184">
        <f>COUNTIFS(Table1[Level],Report!$A46,Table1[Category],Report!F$39)</f>
        <v>0</v>
      </c>
      <c r="G46" s="184">
        <f>COUNTIFS(Table1[Level],Report!$A46,Table1[Category],Report!G$39)</f>
        <v>0</v>
      </c>
      <c r="H46" s="184">
        <f t="shared" si="9"/>
        <v>0</v>
      </c>
    </row>
    <row r="47" spans="1:9">
      <c r="A47" s="243" t="s">
        <v>11</v>
      </c>
      <c r="B47" s="184">
        <f t="shared" ref="B47:G47" si="10">SUM(B40:B46)</f>
        <v>1</v>
      </c>
      <c r="C47" s="184">
        <f t="shared" si="10"/>
        <v>0</v>
      </c>
      <c r="D47" s="184">
        <f t="shared" si="10"/>
        <v>4</v>
      </c>
      <c r="E47" s="184">
        <f t="shared" si="10"/>
        <v>2</v>
      </c>
      <c r="F47" s="184">
        <f t="shared" si="10"/>
        <v>2</v>
      </c>
      <c r="G47" s="184">
        <f t="shared" si="10"/>
        <v>3</v>
      </c>
      <c r="H47" s="184">
        <f t="shared" si="9"/>
        <v>12</v>
      </c>
    </row>
    <row r="66" spans="1:12">
      <c r="A66" s="243" t="s">
        <v>338</v>
      </c>
      <c r="B66" s="243" t="s">
        <v>297</v>
      </c>
      <c r="C66" s="243" t="s">
        <v>298</v>
      </c>
      <c r="D66" s="243" t="s">
        <v>299</v>
      </c>
      <c r="E66" s="243" t="s">
        <v>300</v>
      </c>
      <c r="H66" s="243" t="s">
        <v>338</v>
      </c>
      <c r="I66" s="243" t="s">
        <v>297</v>
      </c>
      <c r="J66" s="243" t="s">
        <v>298</v>
      </c>
      <c r="K66" s="243" t="s">
        <v>299</v>
      </c>
      <c r="L66" s="243" t="s">
        <v>300</v>
      </c>
    </row>
    <row r="67" spans="1:12">
      <c r="A67" s="283" t="s">
        <v>12</v>
      </c>
      <c r="B67" s="188">
        <f>COUNTIF(Table1[Category],Report!$A67)</f>
        <v>1</v>
      </c>
      <c r="C67" s="188">
        <f>SUMIF(Table1[Category],Report!$A67,Table1[Total Area])</f>
        <v>2800</v>
      </c>
      <c r="D67" s="281">
        <f t="shared" ref="D67:D73" si="11">C67/$C$73</f>
        <v>0.36973458338835336</v>
      </c>
      <c r="E67" s="282">
        <f t="shared" ref="E67:E72" si="12">IFERROR(C67/B67,"n.a")</f>
        <v>2800</v>
      </c>
      <c r="H67" s="167" t="s">
        <v>289</v>
      </c>
      <c r="I67" s="188">
        <f>COUNTIF(Table1[Mix],Report!$H67)</f>
        <v>6</v>
      </c>
      <c r="J67" s="188">
        <f>SUMIF(Table1[Mix],Report!$H67,Table1[Total Area])</f>
        <v>2509</v>
      </c>
      <c r="K67" s="281">
        <f t="shared" ref="K67:K74" si="13">J67/$J$74</f>
        <v>0.33130859632906379</v>
      </c>
      <c r="L67" s="282">
        <f>IFERROR(J67/I67,"n.a")</f>
        <v>418.16666666666669</v>
      </c>
    </row>
    <row r="68" spans="1:12">
      <c r="A68" s="283" t="s">
        <v>13</v>
      </c>
      <c r="B68" s="188">
        <f>COUNTIF(Table1[Category],Report!$A68)</f>
        <v>0</v>
      </c>
      <c r="C68" s="188">
        <f>SUMIF(Table1[Category],Report!$A68,Table1[Total Area])</f>
        <v>0</v>
      </c>
      <c r="D68" s="281">
        <f t="shared" si="11"/>
        <v>0</v>
      </c>
      <c r="E68" s="282" t="str">
        <f t="shared" si="12"/>
        <v>n.a</v>
      </c>
      <c r="H68" s="167" t="s">
        <v>290</v>
      </c>
      <c r="I68" s="188">
        <f>COUNTIF(Table1[Mix],Report!$H68)</f>
        <v>3</v>
      </c>
      <c r="J68" s="188">
        <f>SUMIF(Table1[Mix],Report!$H68,Table1[Total Area])</f>
        <v>1064</v>
      </c>
      <c r="K68" s="281">
        <f t="shared" si="13"/>
        <v>0.14049914168757427</v>
      </c>
      <c r="L68" s="282">
        <f t="shared" ref="L68:L73" si="14">IFERROR(J68/I68,"n.a")</f>
        <v>354.66666666666669</v>
      </c>
    </row>
    <row r="69" spans="1:12">
      <c r="A69" s="283" t="s">
        <v>14</v>
      </c>
      <c r="B69" s="188">
        <f>COUNTIF(Table1[Category],Report!$A69)</f>
        <v>4</v>
      </c>
      <c r="C69" s="188">
        <f>SUMIF(Table1[Category],Report!$A69,Table1[Total Area])</f>
        <v>3598</v>
      </c>
      <c r="D69" s="281">
        <f t="shared" si="11"/>
        <v>0.47510893965403406</v>
      </c>
      <c r="E69" s="282">
        <f t="shared" si="12"/>
        <v>899.5</v>
      </c>
      <c r="H69" s="167" t="s">
        <v>291</v>
      </c>
      <c r="I69" s="188">
        <f>COUNTIF(Table1[Mix],Report!$H69)</f>
        <v>0</v>
      </c>
      <c r="J69" s="188">
        <f>SUMIF(Table1[Mix],Report!$H69,Table1[Total Area])</f>
        <v>0</v>
      </c>
      <c r="K69" s="281">
        <f t="shared" si="13"/>
        <v>0</v>
      </c>
      <c r="L69" s="282" t="str">
        <f t="shared" si="14"/>
        <v>n.a</v>
      </c>
    </row>
    <row r="70" spans="1:12">
      <c r="A70" s="283" t="s">
        <v>15</v>
      </c>
      <c r="B70" s="188">
        <f>COUNTIF(Table1[Category],Report!$A70)</f>
        <v>2</v>
      </c>
      <c r="C70" s="188">
        <f>SUMIF(Table1[Category],Report!$A70,Table1[Total Area])</f>
        <v>850</v>
      </c>
      <c r="D70" s="281">
        <f t="shared" si="11"/>
        <v>0.11224085567146441</v>
      </c>
      <c r="E70" s="282">
        <f t="shared" si="12"/>
        <v>425</v>
      </c>
      <c r="H70" s="167" t="s">
        <v>24</v>
      </c>
      <c r="I70" s="188">
        <f>COUNTIF(Table1[Mix],Report!$H70)</f>
        <v>2</v>
      </c>
      <c r="J70" s="188">
        <f>SUMIF(Table1[Mix],Report!$H70,Table1[Total Area])</f>
        <v>3600</v>
      </c>
      <c r="K70" s="281">
        <f t="shared" si="13"/>
        <v>0.47537303578502577</v>
      </c>
      <c r="L70" s="282">
        <f t="shared" si="14"/>
        <v>1800</v>
      </c>
    </row>
    <row r="71" spans="1:12">
      <c r="A71" s="283" t="s">
        <v>16</v>
      </c>
      <c r="B71" s="188">
        <f>COUNTIF(Table1[Category],Report!$A71)</f>
        <v>2</v>
      </c>
      <c r="C71" s="188">
        <f>SUMIF(Table1[Category],Report!$A71,Table1[Total Area])</f>
        <v>200</v>
      </c>
      <c r="D71" s="281">
        <f t="shared" si="11"/>
        <v>2.6409613099168096E-2</v>
      </c>
      <c r="E71" s="282">
        <f t="shared" si="12"/>
        <v>100</v>
      </c>
      <c r="H71" s="167" t="s">
        <v>41</v>
      </c>
      <c r="I71" s="188">
        <f>COUNTIF(Table1[Mix],Report!$H71)</f>
        <v>1</v>
      </c>
      <c r="J71" s="188">
        <f>SUMIF(Table1[Mix],Report!$H71,Table1[Total Area])</f>
        <v>400</v>
      </c>
      <c r="K71" s="281">
        <f t="shared" si="13"/>
        <v>5.2819226198336192E-2</v>
      </c>
      <c r="L71" s="282">
        <f t="shared" si="14"/>
        <v>400</v>
      </c>
    </row>
    <row r="72" spans="1:12">
      <c r="A72" s="283" t="s">
        <v>17</v>
      </c>
      <c r="B72" s="188">
        <f>COUNTIF(Table1[Category],Report!$A72)</f>
        <v>3</v>
      </c>
      <c r="C72" s="188">
        <f>SUMIF(Table1[Category],Report!$A72,Table1[Total Area])</f>
        <v>125</v>
      </c>
      <c r="D72" s="281">
        <f t="shared" si="11"/>
        <v>1.6506008186980062E-2</v>
      </c>
      <c r="E72" s="282">
        <f t="shared" si="12"/>
        <v>41.666666666666664</v>
      </c>
      <c r="H72" s="167" t="s">
        <v>19</v>
      </c>
      <c r="I72" s="188">
        <f>COUNTIF(Table1[Mix],Report!$H72)</f>
        <v>0</v>
      </c>
      <c r="J72" s="188">
        <f>SUMIF(Table1[Mix],Report!$H72,Table1[Total Area])</f>
        <v>0</v>
      </c>
      <c r="K72" s="281">
        <f t="shared" si="13"/>
        <v>0</v>
      </c>
      <c r="L72" s="282" t="str">
        <f t="shared" si="14"/>
        <v>n.a</v>
      </c>
    </row>
    <row r="73" spans="1:12">
      <c r="A73" s="283" t="s">
        <v>11</v>
      </c>
      <c r="B73" s="188">
        <f>SUM(B67:B72)</f>
        <v>12</v>
      </c>
      <c r="C73" s="188">
        <f>SUM(C67:C72)</f>
        <v>7573</v>
      </c>
      <c r="D73" s="281">
        <f t="shared" si="11"/>
        <v>1</v>
      </c>
      <c r="E73" s="282">
        <f>C73/B73</f>
        <v>631.08333333333337</v>
      </c>
      <c r="H73" s="167" t="s">
        <v>42</v>
      </c>
      <c r="I73" s="188">
        <f>COUNTIF(Table1[Mix],Report!$H73)</f>
        <v>0</v>
      </c>
      <c r="J73" s="188">
        <f>SUMIF(Table1[Mix],Report!$H73,Table1[Total Area])</f>
        <v>0</v>
      </c>
      <c r="K73" s="281">
        <f t="shared" si="13"/>
        <v>0</v>
      </c>
      <c r="L73" s="282" t="str">
        <f t="shared" si="14"/>
        <v>n.a</v>
      </c>
    </row>
    <row r="74" spans="1:12">
      <c r="H74" s="167" t="s">
        <v>11</v>
      </c>
      <c r="I74" s="188">
        <f>SUM(I67:I73)</f>
        <v>12</v>
      </c>
      <c r="J74" s="188">
        <f>SUM(J67:J73)</f>
        <v>7573</v>
      </c>
      <c r="K74" s="281">
        <f t="shared" si="13"/>
        <v>1</v>
      </c>
      <c r="L74" s="225">
        <f>J74/I74</f>
        <v>631.08333333333337</v>
      </c>
    </row>
    <row r="94" spans="1:12">
      <c r="A94" s="243"/>
      <c r="B94" s="243">
        <f>YEAR(Opening)</f>
        <v>2021</v>
      </c>
      <c r="C94" s="243">
        <f t="shared" ref="C94:L94" si="15">IF(OR(B94=YEAR(Exit),B94=0),0,B94+1)</f>
        <v>2022</v>
      </c>
      <c r="D94" s="243">
        <f t="shared" si="15"/>
        <v>2023</v>
      </c>
      <c r="E94" s="243">
        <f t="shared" si="15"/>
        <v>2024</v>
      </c>
      <c r="F94" s="243">
        <f t="shared" si="15"/>
        <v>2025</v>
      </c>
      <c r="G94" s="243">
        <f t="shared" si="15"/>
        <v>2026</v>
      </c>
      <c r="H94" s="243">
        <f t="shared" si="15"/>
        <v>2027</v>
      </c>
      <c r="I94" s="243">
        <f t="shared" si="15"/>
        <v>0</v>
      </c>
      <c r="J94" s="243">
        <f t="shared" si="15"/>
        <v>0</v>
      </c>
      <c r="K94" s="243">
        <f t="shared" si="15"/>
        <v>0</v>
      </c>
      <c r="L94" s="243">
        <f t="shared" si="15"/>
        <v>0</v>
      </c>
    </row>
    <row r="95" spans="1:12">
      <c r="A95" s="286" t="s">
        <v>304</v>
      </c>
      <c r="B95" s="287" t="e">
        <f>SUMIF(#REF!,Report!B$94,#REF!)</f>
        <v>#REF!</v>
      </c>
      <c r="C95" s="287" t="e">
        <f>SUMIF(#REF!,Report!C$94,#REF!)</f>
        <v>#REF!</v>
      </c>
      <c r="D95" s="287" t="e">
        <f>SUMIF(#REF!,Report!D$94,#REF!)</f>
        <v>#REF!</v>
      </c>
      <c r="E95" s="287" t="e">
        <f>SUMIF(#REF!,Report!E$94,#REF!)</f>
        <v>#REF!</v>
      </c>
      <c r="F95" s="287" t="e">
        <f>SUMIF(#REF!,Report!F$94,#REF!)</f>
        <v>#REF!</v>
      </c>
      <c r="G95" s="287" t="e">
        <f>SUMIF(#REF!,Report!G$94,#REF!)</f>
        <v>#REF!</v>
      </c>
      <c r="H95" s="287" t="e">
        <f>SUMIF(#REF!,Report!H$94,#REF!)</f>
        <v>#REF!</v>
      </c>
      <c r="I95" s="287" t="e">
        <f>SUMIF(#REF!,Report!I$94,#REF!)</f>
        <v>#REF!</v>
      </c>
      <c r="J95" s="287" t="e">
        <f>SUMIF(#REF!,Report!J$94,#REF!)</f>
        <v>#REF!</v>
      </c>
      <c r="K95" s="287" t="e">
        <f>SUMIF(#REF!,Report!K$94,#REF!)</f>
        <v>#REF!</v>
      </c>
      <c r="L95" s="287" t="e">
        <f>SUMIF(#REF!,Report!L$94,#REF!)</f>
        <v>#REF!</v>
      </c>
    </row>
    <row r="96" spans="1:12">
      <c r="A96" s="284" t="s">
        <v>305</v>
      </c>
      <c r="B96" s="285" t="e">
        <f>SUMIF(#REF!,Report!B$94,#REF!)/Total_NLA/Days_Month/IF(Report!B94=YEAR(Opening),13-MONTH(Opening),IF(Report!B94=YEAR(Exit),MONTH(Exit),12))</f>
        <v>#REF!</v>
      </c>
      <c r="C96" s="285" t="e">
        <f>SUMIF(#REF!,Report!C$94,#REF!)/Total_NLA/Days_Month/IF(Report!C94=YEAR(Opening),13-MONTH(Opening),IF(Report!C94=YEAR(Exit),MONTH(Exit),12))</f>
        <v>#REF!</v>
      </c>
      <c r="D96" s="285" t="e">
        <f>SUMIF(#REF!,Report!D$94,#REF!)/Total_NLA/Days_Month/IF(Report!D94=YEAR(Opening),13-MONTH(Opening),IF(Report!D94=YEAR(Exit),MONTH(Exit),12))</f>
        <v>#REF!</v>
      </c>
      <c r="E96" s="285" t="e">
        <f>SUMIF(#REF!,Report!E$94,#REF!)/Total_NLA/Days_Month/IF(Report!E94=YEAR(Opening),13-MONTH(Opening),IF(Report!E94=YEAR(Exit),MONTH(Exit),12))</f>
        <v>#REF!</v>
      </c>
      <c r="F96" s="285" t="e">
        <f>SUMIF(#REF!,Report!F$94,#REF!)/Total_NLA/Days_Month/IF(Report!F94=YEAR(Opening),13-MONTH(Opening),IF(Report!F94=YEAR(Exit),MONTH(Exit),12))</f>
        <v>#REF!</v>
      </c>
      <c r="G96" s="285" t="e">
        <f>SUMIF(#REF!,Report!G$94,#REF!)/Total_NLA/Days_Month/IF(Report!G94=YEAR(Opening),13-MONTH(Opening),IF(Report!G94=YEAR(Exit),MONTH(Exit),12))</f>
        <v>#REF!</v>
      </c>
      <c r="H96" s="285" t="e">
        <f>SUMIF(#REF!,Report!H$94,#REF!)/Total_NLA/Days_Month/IF(Report!H94=YEAR(Opening),13-MONTH(Opening),IF(Report!H94=YEAR(Exit),MONTH(Exit),12))</f>
        <v>#REF!</v>
      </c>
      <c r="I96" s="285" t="e">
        <f>SUMIF(#REF!,Report!I$94,#REF!)/Total_NLA/Days_Month/IF(Report!I94=YEAR(Opening),13-MONTH(Opening),IF(Report!I94=YEAR(Exit),MONTH(Exit),12))</f>
        <v>#REF!</v>
      </c>
      <c r="J96" s="285" t="e">
        <f>SUMIF(#REF!,Report!J$94,#REF!)/Total_NLA/Days_Month/IF(Report!J94=YEAR(Opening),13-MONTH(Opening),IF(Report!J94=YEAR(Exit),MONTH(Exit),12))</f>
        <v>#REF!</v>
      </c>
      <c r="K96" s="285" t="e">
        <f>SUMIF(#REF!,Report!K$94,#REF!)/Total_NLA/Days_Month/IF(Report!K94=YEAR(Opening),13-MONTH(Opening),IF(Report!K94=YEAR(Exit),MONTH(Exit),12))</f>
        <v>#REF!</v>
      </c>
      <c r="L96" s="285" t="e">
        <f>SUMIF(#REF!,Report!L$94,#REF!)/Total_NLA/Days_Month/IF(Report!L94=YEAR(Opening),13-MONTH(Opening),IF(Report!L94=YEAR(Exit),MONTH(Exit),12))</f>
        <v>#REF!</v>
      </c>
    </row>
    <row r="97" spans="1:12">
      <c r="A97" s="284" t="s">
        <v>342</v>
      </c>
      <c r="B97" s="285"/>
      <c r="C97" s="285"/>
      <c r="D97" s="285"/>
      <c r="E97" s="285"/>
      <c r="F97" s="285"/>
      <c r="G97" s="285"/>
      <c r="H97" s="285"/>
      <c r="I97" s="285"/>
      <c r="J97" s="285"/>
      <c r="K97" s="285"/>
      <c r="L97" s="285"/>
    </row>
    <row r="98" spans="1:12">
      <c r="A98" s="167" t="s">
        <v>341</v>
      </c>
      <c r="B98" s="312" t="e">
        <f>SUMIF(#REF!,Report!B$94,#REF!)/Total_Cost</f>
        <v>#REF!</v>
      </c>
      <c r="C98" s="312" t="e">
        <f>SUMIF(#REF!,Report!C$94,#REF!)/Total_Cost</f>
        <v>#REF!</v>
      </c>
      <c r="D98" s="312" t="e">
        <f>SUMIF(#REF!,Report!D$94,#REF!)/Total_Cost</f>
        <v>#REF!</v>
      </c>
      <c r="E98" s="312" t="e">
        <f>SUMIF(#REF!,Report!E$94,#REF!)/Total_Cost</f>
        <v>#REF!</v>
      </c>
      <c r="F98" s="312" t="e">
        <f>SUMIF(#REF!,Report!F$94,#REF!)/Total_Cost</f>
        <v>#REF!</v>
      </c>
      <c r="G98" s="312" t="e">
        <f>SUMIF(#REF!,Report!G$94,#REF!)/Total_Cost</f>
        <v>#REF!</v>
      </c>
      <c r="H98" s="312" t="e">
        <f>SUMIF(#REF!,Report!H$94,#REF!)/Total_Cost</f>
        <v>#REF!</v>
      </c>
      <c r="I98" s="312" t="e">
        <f>SUMIF(#REF!,Report!I$94,#REF!)/Total_Cost</f>
        <v>#REF!</v>
      </c>
      <c r="J98" s="312" t="e">
        <f>SUMIF(#REF!,Report!J$94,#REF!)/Total_Cost</f>
        <v>#REF!</v>
      </c>
      <c r="K98" s="312" t="e">
        <f>SUMIF(#REF!,Report!K$94,#REF!)/Total_Cost</f>
        <v>#REF!</v>
      </c>
      <c r="L98" s="312" t="e">
        <f>SUMIF(#REF!,Report!L$94,#REF!)/Total_Cost</f>
        <v>#REF!</v>
      </c>
    </row>
    <row r="99" spans="1:12">
      <c r="A99" s="184" t="s">
        <v>347</v>
      </c>
      <c r="B99" s="312" t="e">
        <f>SUMIF(#REF!,Report!B$94,#REF!)/Total_Cost</f>
        <v>#REF!</v>
      </c>
      <c r="C99" s="312" t="e">
        <f>SUMIF(#REF!,Report!C$94,#REF!)/Total_Cost</f>
        <v>#REF!</v>
      </c>
      <c r="D99" s="312" t="e">
        <f>SUMIF(#REF!,Report!D$94,#REF!)/Total_Cost</f>
        <v>#REF!</v>
      </c>
      <c r="E99" s="312" t="e">
        <f>SUMIF(#REF!,Report!E$94,#REF!)/Total_Cost</f>
        <v>#REF!</v>
      </c>
      <c r="F99" s="312" t="e">
        <f>SUMIF(#REF!,Report!F$94,#REF!)/Total_Cost</f>
        <v>#REF!</v>
      </c>
      <c r="G99" s="312" t="e">
        <f>SUMIF(#REF!,Report!G$94,#REF!)/Total_Cost</f>
        <v>#REF!</v>
      </c>
      <c r="H99" s="312" t="e">
        <f>SUMIF(#REF!,Report!H$94,#REF!)/Total_Cost</f>
        <v>#REF!</v>
      </c>
      <c r="I99" s="312" t="e">
        <f>SUMIF(#REF!,Report!I$94,#REF!)/Total_Cost</f>
        <v>#REF!</v>
      </c>
      <c r="J99" s="312" t="e">
        <f>SUMIF(#REF!,Report!J$94,#REF!)/Total_Cost</f>
        <v>#REF!</v>
      </c>
      <c r="K99" s="312" t="e">
        <f>SUMIF(#REF!,Report!K$94,#REF!)/Total_Cost</f>
        <v>#REF!</v>
      </c>
      <c r="L99" s="312" t="e">
        <f>SUMIF(#REF!,Report!L$94,#REF!)/Total_Cost</f>
        <v>#REF!</v>
      </c>
    </row>
    <row r="100" spans="1:12">
      <c r="A100" s="184" t="s">
        <v>79</v>
      </c>
      <c r="B100" s="225" t="e">
        <f>SUMIF(#REF!,Report!B$94,#REF!)</f>
        <v>#REF!</v>
      </c>
      <c r="C100" s="225" t="e">
        <f>SUMIF(#REF!,Report!C$94,#REF!)</f>
        <v>#REF!</v>
      </c>
      <c r="D100" s="225" t="e">
        <f>SUMIF(#REF!,Report!D$94,#REF!)</f>
        <v>#REF!</v>
      </c>
      <c r="E100" s="225" t="e">
        <f>SUMIF(#REF!,Report!E$94,#REF!)</f>
        <v>#REF!</v>
      </c>
      <c r="F100" s="225" t="e">
        <f>SUMIF(#REF!,Report!F$94,#REF!)</f>
        <v>#REF!</v>
      </c>
      <c r="G100" s="225" t="e">
        <f>SUMIF(#REF!,Report!G$94,#REF!)</f>
        <v>#REF!</v>
      </c>
      <c r="H100" s="225" t="e">
        <f>SUMIF(#REF!,Report!H$94,#REF!)</f>
        <v>#REF!</v>
      </c>
      <c r="I100" s="225" t="e">
        <f>SUMIF(#REF!,Report!I$94,#REF!)</f>
        <v>#REF!</v>
      </c>
      <c r="J100" s="225" t="e">
        <f>SUMIF(#REF!,Report!J$94,#REF!)</f>
        <v>#REF!</v>
      </c>
      <c r="K100" s="225" t="e">
        <f>SUMIF(#REF!,Report!K$94,#REF!)</f>
        <v>#REF!</v>
      </c>
      <c r="L100" s="225" t="e">
        <f>SUMIF(#REF!,Report!L$94,#REF!)</f>
        <v>#REF!</v>
      </c>
    </row>
    <row r="101" spans="1:12">
      <c r="A101" s="184" t="s">
        <v>381</v>
      </c>
      <c r="B101" s="312" t="e">
        <f>SUMIF(#REF!,Report!B$94,#REF!)/SUMIF(#REF!,Report!B$94,#REF!)</f>
        <v>#REF!</v>
      </c>
      <c r="C101" s="312" t="e">
        <f>SUMIF(#REF!,Report!C$94,#REF!)/SUMIF(#REF!,Report!C$94,#REF!)</f>
        <v>#REF!</v>
      </c>
      <c r="D101" s="312" t="e">
        <f>SUMIF(#REF!,Report!D$94,#REF!)/SUMIF(#REF!,Report!D$94,#REF!)</f>
        <v>#REF!</v>
      </c>
      <c r="E101" s="312" t="e">
        <f>SUMIF(#REF!,Report!E$94,#REF!)/SUMIF(#REF!,Report!E$94,#REF!)</f>
        <v>#REF!</v>
      </c>
      <c r="F101" s="312" t="e">
        <f>SUMIF(#REF!,Report!F$94,#REF!)/SUMIF(#REF!,Report!F$94,#REF!)</f>
        <v>#REF!</v>
      </c>
      <c r="G101" s="312" t="e">
        <f>SUMIF(#REF!,Report!G$94,#REF!)/SUMIF(#REF!,Report!G$94,#REF!)</f>
        <v>#REF!</v>
      </c>
      <c r="H101" s="312" t="e">
        <f>SUMIF(#REF!,Report!H$94,#REF!)/SUMIF(#REF!,Report!H$94,#REF!)</f>
        <v>#REF!</v>
      </c>
      <c r="I101" s="312" t="e">
        <f>SUMIF(#REF!,Report!I$94,#REF!)/SUMIF(#REF!,Report!I$94,#REF!)</f>
        <v>#REF!</v>
      </c>
      <c r="J101" s="312" t="e">
        <f>SUMIF(#REF!,Report!J$94,#REF!)/SUMIF(#REF!,Report!J$94,#REF!)</f>
        <v>#REF!</v>
      </c>
      <c r="K101" s="312" t="e">
        <f>SUMIF(#REF!,Report!K$94,#REF!)/SUMIF(#REF!,Report!K$94,#REF!)</f>
        <v>#REF!</v>
      </c>
      <c r="L101" s="312" t="e">
        <f>SUMIF(#REF!,Report!L$94,#REF!)/SUMIF(#REF!,Report!L$94,#REF!)</f>
        <v>#REF!</v>
      </c>
    </row>
    <row r="151" spans="2:11">
      <c r="B151" s="243" t="s">
        <v>325</v>
      </c>
      <c r="C151" s="243" t="s">
        <v>339</v>
      </c>
      <c r="D151" s="243" t="s">
        <v>340</v>
      </c>
      <c r="E151" s="243" t="s">
        <v>309</v>
      </c>
      <c r="F151" s="243" t="s">
        <v>298</v>
      </c>
      <c r="G151" s="243" t="s">
        <v>308</v>
      </c>
      <c r="H151" s="243" t="s">
        <v>307</v>
      </c>
      <c r="I151" s="227" t="s">
        <v>306</v>
      </c>
      <c r="J151" s="227" t="s">
        <v>310</v>
      </c>
      <c r="K151" s="227" t="s">
        <v>311</v>
      </c>
    </row>
    <row r="152" spans="2:11">
      <c r="B152" s="283" t="s">
        <v>12</v>
      </c>
      <c r="C152" s="289">
        <f t="shared" ref="C152:D158" si="16">J152/$F152/30.4</f>
        <v>0</v>
      </c>
      <c r="D152" s="289">
        <f t="shared" si="16"/>
        <v>0</v>
      </c>
      <c r="E152" s="295" t="str">
        <f t="shared" ref="E152:E158" si="17">IFERROR(((K152/J152)^(1/(DATEDIF(Opening,Exit,"m")))-1)*12,"n.a")</f>
        <v>n.a</v>
      </c>
      <c r="F152" s="184">
        <f t="shared" ref="F152:G157" si="18">C67</f>
        <v>2800</v>
      </c>
      <c r="G152" s="246">
        <f t="shared" si="18"/>
        <v>0.36973458338835336</v>
      </c>
      <c r="H152" s="245" t="e">
        <f t="shared" ref="H152:H158" si="19">I152/$I$212</f>
        <v>#DIV/0!</v>
      </c>
      <c r="I152" s="292">
        <f>SUMIF(Table2[Tenant Type],Report!B152,Table2[Total Rental])</f>
        <v>0</v>
      </c>
      <c r="J152" s="292">
        <f>SUMIF(Table2[Tenant Type],Report!B152,Table2[Opening])</f>
        <v>0</v>
      </c>
      <c r="K152" s="292">
        <f>SUMIF(Table2[Tenant Type],Report!B152,Table2[Exit])</f>
        <v>0</v>
      </c>
    </row>
    <row r="153" spans="2:11">
      <c r="B153" s="283" t="s">
        <v>13</v>
      </c>
      <c r="C153" s="289" t="e">
        <f t="shared" si="16"/>
        <v>#DIV/0!</v>
      </c>
      <c r="D153" s="289" t="e">
        <f t="shared" si="16"/>
        <v>#DIV/0!</v>
      </c>
      <c r="E153" s="295" t="str">
        <f t="shared" si="17"/>
        <v>n.a</v>
      </c>
      <c r="F153" s="184">
        <f t="shared" si="18"/>
        <v>0</v>
      </c>
      <c r="G153" s="246">
        <f t="shared" si="18"/>
        <v>0</v>
      </c>
      <c r="H153" s="245" t="e">
        <f t="shared" si="19"/>
        <v>#DIV/0!</v>
      </c>
      <c r="I153" s="292">
        <f>SUMIF(Table2[Tenant Type],Report!B153,Table2[Total Rental])</f>
        <v>0</v>
      </c>
      <c r="J153" s="292">
        <f>SUMIF(Table2[Tenant Type],Report!B153,Table2[Opening])</f>
        <v>0</v>
      </c>
      <c r="K153" s="292">
        <f>SUMIF(Table2[Tenant Type],Report!B153,Table2[Exit])</f>
        <v>0</v>
      </c>
    </row>
    <row r="154" spans="2:11">
      <c r="B154" s="283" t="s">
        <v>14</v>
      </c>
      <c r="C154" s="289">
        <f t="shared" si="16"/>
        <v>0</v>
      </c>
      <c r="D154" s="289">
        <f t="shared" si="16"/>
        <v>0</v>
      </c>
      <c r="E154" s="295" t="str">
        <f t="shared" si="17"/>
        <v>n.a</v>
      </c>
      <c r="F154" s="184">
        <f t="shared" si="18"/>
        <v>3598</v>
      </c>
      <c r="G154" s="246">
        <f t="shared" si="18"/>
        <v>0.47510893965403406</v>
      </c>
      <c r="H154" s="245" t="e">
        <f t="shared" si="19"/>
        <v>#DIV/0!</v>
      </c>
      <c r="I154" s="292">
        <f>SUMIF(Table2[Tenant Type],Report!B154,Table2[Total Rental])</f>
        <v>0</v>
      </c>
      <c r="J154" s="292">
        <f>SUMIF(Table2[Tenant Type],Report!B154,Table2[Opening])</f>
        <v>0</v>
      </c>
      <c r="K154" s="292">
        <f>SUMIF(Table2[Tenant Type],Report!B154,Table2[Exit])</f>
        <v>0</v>
      </c>
    </row>
    <row r="155" spans="2:11">
      <c r="B155" s="283" t="s">
        <v>15</v>
      </c>
      <c r="C155" s="289">
        <f t="shared" si="16"/>
        <v>0</v>
      </c>
      <c r="D155" s="289">
        <f t="shared" si="16"/>
        <v>0</v>
      </c>
      <c r="E155" s="295" t="str">
        <f t="shared" si="17"/>
        <v>n.a</v>
      </c>
      <c r="F155" s="184">
        <f t="shared" si="18"/>
        <v>850</v>
      </c>
      <c r="G155" s="246">
        <f t="shared" si="18"/>
        <v>0.11224085567146441</v>
      </c>
      <c r="H155" s="245" t="e">
        <f t="shared" si="19"/>
        <v>#DIV/0!</v>
      </c>
      <c r="I155" s="292">
        <f>SUMIF(Table2[Tenant Type],Report!B155,Table2[Total Rental])</f>
        <v>0</v>
      </c>
      <c r="J155" s="292">
        <f>SUMIF(Table2[Tenant Type],Report!B155,Table2[Opening])</f>
        <v>0</v>
      </c>
      <c r="K155" s="292">
        <f>SUMIF(Table2[Tenant Type],Report!B155,Table2[Exit])</f>
        <v>0</v>
      </c>
    </row>
    <row r="156" spans="2:11">
      <c r="B156" s="283" t="s">
        <v>16</v>
      </c>
      <c r="C156" s="289">
        <f t="shared" si="16"/>
        <v>0</v>
      </c>
      <c r="D156" s="289">
        <f t="shared" si="16"/>
        <v>0</v>
      </c>
      <c r="E156" s="295" t="str">
        <f t="shared" si="17"/>
        <v>n.a</v>
      </c>
      <c r="F156" s="184">
        <f t="shared" si="18"/>
        <v>200</v>
      </c>
      <c r="G156" s="246">
        <f t="shared" si="18"/>
        <v>2.6409613099168096E-2</v>
      </c>
      <c r="H156" s="245" t="e">
        <f t="shared" si="19"/>
        <v>#DIV/0!</v>
      </c>
      <c r="I156" s="292">
        <f>SUMIF(Table2[Tenant Type],Report!B156,Table2[Total Rental])</f>
        <v>0</v>
      </c>
      <c r="J156" s="292">
        <f>SUMIF(Table2[Tenant Type],Report!B156,Table2[Opening])</f>
        <v>0</v>
      </c>
      <c r="K156" s="292">
        <f>SUMIF(Table2[Tenant Type],Report!B156,Table2[Exit])</f>
        <v>0</v>
      </c>
    </row>
    <row r="157" spans="2:11">
      <c r="B157" s="283" t="s">
        <v>17</v>
      </c>
      <c r="C157" s="289">
        <f t="shared" si="16"/>
        <v>0</v>
      </c>
      <c r="D157" s="289">
        <f t="shared" si="16"/>
        <v>0</v>
      </c>
      <c r="E157" s="295" t="str">
        <f t="shared" si="17"/>
        <v>n.a</v>
      </c>
      <c r="F157" s="184">
        <f t="shared" si="18"/>
        <v>125</v>
      </c>
      <c r="G157" s="246">
        <f t="shared" si="18"/>
        <v>1.6506008186980062E-2</v>
      </c>
      <c r="H157" s="245" t="e">
        <f t="shared" si="19"/>
        <v>#DIV/0!</v>
      </c>
      <c r="I157" s="292">
        <f>SUMIF(Table2[Tenant Type],Report!B157,Table2[Total Rental])</f>
        <v>0</v>
      </c>
      <c r="J157" s="292">
        <f>SUMIF(Table2[Tenant Type],Report!B157,Table2[Opening])</f>
        <v>0</v>
      </c>
      <c r="K157" s="292">
        <f>SUMIF(Table2[Tenant Type],Report!B157,Table2[Exit])</f>
        <v>0</v>
      </c>
    </row>
    <row r="158" spans="2:11">
      <c r="B158" s="283" t="s">
        <v>11</v>
      </c>
      <c r="C158" s="289">
        <f t="shared" si="16"/>
        <v>0</v>
      </c>
      <c r="D158" s="289">
        <f t="shared" si="16"/>
        <v>0</v>
      </c>
      <c r="E158" s="295" t="str">
        <f t="shared" si="17"/>
        <v>n.a</v>
      </c>
      <c r="F158" s="184">
        <f>SUM(F152:F157)</f>
        <v>7573</v>
      </c>
      <c r="G158" s="245">
        <f>SUM(G152:G157)</f>
        <v>1</v>
      </c>
      <c r="H158" s="245" t="e">
        <f t="shared" si="19"/>
        <v>#DIV/0!</v>
      </c>
      <c r="I158" s="293">
        <f>SUM(I152:I157)</f>
        <v>0</v>
      </c>
      <c r="J158" s="293">
        <f>SUM(J152:J157)</f>
        <v>0</v>
      </c>
      <c r="K158" s="293">
        <f>SUM(K152:K157)</f>
        <v>0</v>
      </c>
    </row>
    <row r="159" spans="2:11">
      <c r="C159" s="289"/>
      <c r="D159" s="289"/>
    </row>
    <row r="177" spans="2:11">
      <c r="B177" s="243" t="s">
        <v>18</v>
      </c>
      <c r="C177" s="243" t="s">
        <v>339</v>
      </c>
      <c r="D177" s="243" t="s">
        <v>340</v>
      </c>
      <c r="E177" s="243" t="s">
        <v>309</v>
      </c>
      <c r="F177" s="243" t="s">
        <v>298</v>
      </c>
      <c r="G177" s="243" t="s">
        <v>308</v>
      </c>
      <c r="H177" s="243" t="s">
        <v>307</v>
      </c>
      <c r="I177" s="288" t="s">
        <v>306</v>
      </c>
      <c r="J177" s="288" t="s">
        <v>310</v>
      </c>
      <c r="K177" s="288" t="s">
        <v>311</v>
      </c>
    </row>
    <row r="178" spans="2:11">
      <c r="B178" s="167" t="s">
        <v>289</v>
      </c>
      <c r="C178" s="289">
        <f>J178/$F178/30.4</f>
        <v>0</v>
      </c>
      <c r="D178" s="289">
        <f>K178/$F178/30.4</f>
        <v>0</v>
      </c>
      <c r="E178" s="295" t="str">
        <f t="shared" ref="E178:E185" si="20">IFERROR(((K178/J178)^(1/(DATEDIF(Opening,Exit,"m")))-1)*12,"n.a")</f>
        <v>n.a</v>
      </c>
      <c r="F178" s="184">
        <f t="shared" ref="F178:G184" si="21">J67</f>
        <v>2509</v>
      </c>
      <c r="G178" s="246">
        <f t="shared" si="21"/>
        <v>0.33130859632906379</v>
      </c>
      <c r="H178" s="245" t="e">
        <f t="shared" ref="H178:H185" si="22">I178/$I$212</f>
        <v>#DIV/0!</v>
      </c>
      <c r="I178" s="290">
        <f>SUMIF(Table2[Tenant Mix],Report!B178,Table2[Total Rental])</f>
        <v>0</v>
      </c>
      <c r="J178" s="290">
        <f>SUMIF(Table2[Tenant Mix],Report!B178,Table2[Opening])</f>
        <v>0</v>
      </c>
      <c r="K178" s="290">
        <f>SUMIF(Table2[Tenant Mix],Report!B178,Table2[Exit])</f>
        <v>0</v>
      </c>
    </row>
    <row r="179" spans="2:11">
      <c r="B179" s="167" t="s">
        <v>290</v>
      </c>
      <c r="C179" s="289">
        <f t="shared" ref="C179:C184" si="23">J179/$F179/30.4</f>
        <v>0</v>
      </c>
      <c r="D179" s="289">
        <f t="shared" ref="D179:D184" si="24">K179/$F179/30.4</f>
        <v>0</v>
      </c>
      <c r="E179" s="295" t="str">
        <f t="shared" si="20"/>
        <v>n.a</v>
      </c>
      <c r="F179" s="184">
        <f t="shared" si="21"/>
        <v>1064</v>
      </c>
      <c r="G179" s="246">
        <f t="shared" si="21"/>
        <v>0.14049914168757427</v>
      </c>
      <c r="H179" s="245" t="e">
        <f t="shared" si="22"/>
        <v>#DIV/0!</v>
      </c>
      <c r="I179" s="290">
        <f>SUMIF(Table2[Tenant Mix],Report!B179,Table2[Total Rental])</f>
        <v>0</v>
      </c>
      <c r="J179" s="290">
        <f>SUMIF(Table2[Tenant Mix],Report!B179,Table2[Opening])</f>
        <v>0</v>
      </c>
      <c r="K179" s="290">
        <f>SUMIF(Table2[Tenant Mix],Report!B179,Table2[Exit])</f>
        <v>0</v>
      </c>
    </row>
    <row r="180" spans="2:11">
      <c r="B180" s="167" t="s">
        <v>291</v>
      </c>
      <c r="C180" s="289" t="e">
        <f t="shared" si="23"/>
        <v>#DIV/0!</v>
      </c>
      <c r="D180" s="289" t="e">
        <f t="shared" si="24"/>
        <v>#DIV/0!</v>
      </c>
      <c r="E180" s="295" t="str">
        <f t="shared" si="20"/>
        <v>n.a</v>
      </c>
      <c r="F180" s="184">
        <f t="shared" si="21"/>
        <v>0</v>
      </c>
      <c r="G180" s="246">
        <f t="shared" si="21"/>
        <v>0</v>
      </c>
      <c r="H180" s="245" t="e">
        <f t="shared" si="22"/>
        <v>#DIV/0!</v>
      </c>
      <c r="I180" s="290">
        <f>SUMIF(Table2[Tenant Mix],Report!B180,Table2[Total Rental])</f>
        <v>0</v>
      </c>
      <c r="J180" s="290">
        <f>SUMIF(Table2[Tenant Mix],Report!B180,Table2[Opening])</f>
        <v>0</v>
      </c>
      <c r="K180" s="290">
        <f>SUMIF(Table2[Tenant Mix],Report!B180,Table2[Exit])</f>
        <v>0</v>
      </c>
    </row>
    <row r="181" spans="2:11">
      <c r="B181" s="167" t="s">
        <v>24</v>
      </c>
      <c r="C181" s="289">
        <f t="shared" si="23"/>
        <v>0</v>
      </c>
      <c r="D181" s="289">
        <f t="shared" si="24"/>
        <v>0</v>
      </c>
      <c r="E181" s="295" t="str">
        <f t="shared" si="20"/>
        <v>n.a</v>
      </c>
      <c r="F181" s="184">
        <f t="shared" si="21"/>
        <v>3600</v>
      </c>
      <c r="G181" s="246">
        <f t="shared" si="21"/>
        <v>0.47537303578502577</v>
      </c>
      <c r="H181" s="245" t="e">
        <f t="shared" si="22"/>
        <v>#DIV/0!</v>
      </c>
      <c r="I181" s="290">
        <f>SUMIF(Table2[Tenant Mix],Report!B181,Table2[Total Rental])</f>
        <v>0</v>
      </c>
      <c r="J181" s="290">
        <f>SUMIF(Table2[Tenant Mix],Report!B181,Table2[Opening])</f>
        <v>0</v>
      </c>
      <c r="K181" s="290">
        <f>SUMIF(Table2[Tenant Mix],Report!B181,Table2[Exit])</f>
        <v>0</v>
      </c>
    </row>
    <row r="182" spans="2:11">
      <c r="B182" s="167" t="s">
        <v>41</v>
      </c>
      <c r="C182" s="289">
        <f t="shared" si="23"/>
        <v>0</v>
      </c>
      <c r="D182" s="289">
        <f t="shared" si="24"/>
        <v>0</v>
      </c>
      <c r="E182" s="295" t="str">
        <f t="shared" si="20"/>
        <v>n.a</v>
      </c>
      <c r="F182" s="184">
        <f t="shared" si="21"/>
        <v>400</v>
      </c>
      <c r="G182" s="246">
        <f t="shared" si="21"/>
        <v>5.2819226198336192E-2</v>
      </c>
      <c r="H182" s="245" t="e">
        <f t="shared" si="22"/>
        <v>#DIV/0!</v>
      </c>
      <c r="I182" s="290">
        <f>SUMIF(Table2[Tenant Mix],Report!B182,Table2[Total Rental])</f>
        <v>0</v>
      </c>
      <c r="J182" s="290">
        <f>SUMIF(Table2[Tenant Mix],Report!B182,Table2[Opening])</f>
        <v>0</v>
      </c>
      <c r="K182" s="290">
        <f>SUMIF(Table2[Tenant Mix],Report!B182,Table2[Exit])</f>
        <v>0</v>
      </c>
    </row>
    <row r="183" spans="2:11">
      <c r="B183" s="167" t="s">
        <v>19</v>
      </c>
      <c r="C183" s="289" t="e">
        <f t="shared" si="23"/>
        <v>#DIV/0!</v>
      </c>
      <c r="D183" s="289" t="e">
        <f t="shared" si="24"/>
        <v>#DIV/0!</v>
      </c>
      <c r="E183" s="295" t="str">
        <f t="shared" si="20"/>
        <v>n.a</v>
      </c>
      <c r="F183" s="184">
        <f t="shared" si="21"/>
        <v>0</v>
      </c>
      <c r="G183" s="246">
        <f t="shared" si="21"/>
        <v>0</v>
      </c>
      <c r="H183" s="245" t="e">
        <f t="shared" si="22"/>
        <v>#DIV/0!</v>
      </c>
      <c r="I183" s="290">
        <f>SUMIF(Table2[Tenant Mix],Report!B183,Table2[Total Rental])</f>
        <v>0</v>
      </c>
      <c r="J183" s="290">
        <f>SUMIF(Table2[Tenant Mix],Report!B183,Table2[Opening])</f>
        <v>0</v>
      </c>
      <c r="K183" s="290">
        <f>SUMIF(Table2[Tenant Mix],Report!B183,Table2[Exit])</f>
        <v>0</v>
      </c>
    </row>
    <row r="184" spans="2:11">
      <c r="B184" s="167" t="s">
        <v>42</v>
      </c>
      <c r="C184" s="289" t="e">
        <f t="shared" si="23"/>
        <v>#DIV/0!</v>
      </c>
      <c r="D184" s="289" t="e">
        <f t="shared" si="24"/>
        <v>#DIV/0!</v>
      </c>
      <c r="E184" s="295" t="str">
        <f t="shared" si="20"/>
        <v>n.a</v>
      </c>
      <c r="F184" s="184">
        <f t="shared" si="21"/>
        <v>0</v>
      </c>
      <c r="G184" s="246">
        <f t="shared" si="21"/>
        <v>0</v>
      </c>
      <c r="H184" s="245" t="e">
        <f t="shared" si="22"/>
        <v>#DIV/0!</v>
      </c>
      <c r="I184" s="290">
        <f>SUMIF(Table2[Tenant Mix],Report!B184,Table2[Total Rental])</f>
        <v>0</v>
      </c>
      <c r="J184" s="290">
        <f>SUMIF(Table2[Tenant Mix],Report!B184,Table2[Opening])</f>
        <v>0</v>
      </c>
      <c r="K184" s="290">
        <f>SUMIF(Table2[Tenant Mix],Report!B184,Table2[Exit])</f>
        <v>0</v>
      </c>
    </row>
    <row r="185" spans="2:11">
      <c r="B185" s="167" t="s">
        <v>11</v>
      </c>
      <c r="C185" s="289">
        <f>J185/$F185/30.4</f>
        <v>0</v>
      </c>
      <c r="D185" s="289">
        <f>K185/$F185/30.4</f>
        <v>0</v>
      </c>
      <c r="E185" s="295" t="str">
        <f t="shared" si="20"/>
        <v>n.a</v>
      </c>
      <c r="F185" s="184">
        <f>SUM(F178:F184)</f>
        <v>7573</v>
      </c>
      <c r="G185" s="245">
        <f>SUM(G178:G184)</f>
        <v>1</v>
      </c>
      <c r="H185" s="245" t="e">
        <f t="shared" si="22"/>
        <v>#DIV/0!</v>
      </c>
      <c r="I185" s="291">
        <f>SUM(I178:I184)</f>
        <v>0</v>
      </c>
      <c r="J185" s="291">
        <f>SUM(J178:J184)</f>
        <v>0</v>
      </c>
      <c r="K185" s="291">
        <f>SUM(K178:K184)</f>
        <v>0</v>
      </c>
    </row>
    <row r="187" spans="2:11">
      <c r="E187" s="247"/>
    </row>
    <row r="204" spans="2:11">
      <c r="B204" s="243" t="s">
        <v>20</v>
      </c>
      <c r="C204" s="243" t="s">
        <v>339</v>
      </c>
      <c r="D204" s="243" t="s">
        <v>340</v>
      </c>
      <c r="E204" s="243" t="s">
        <v>309</v>
      </c>
      <c r="F204" s="243" t="s">
        <v>298</v>
      </c>
      <c r="G204" s="243" t="s">
        <v>308</v>
      </c>
      <c r="H204" s="243" t="s">
        <v>307</v>
      </c>
      <c r="I204" s="288" t="s">
        <v>306</v>
      </c>
      <c r="J204" s="288" t="s">
        <v>310</v>
      </c>
      <c r="K204" s="288" t="s">
        <v>311</v>
      </c>
    </row>
    <row r="205" spans="2:11">
      <c r="B205" s="301" t="s">
        <v>327</v>
      </c>
      <c r="C205" s="294" t="e">
        <f>J205/$F205/30.4</f>
        <v>#DIV/0!</v>
      </c>
      <c r="D205" s="294" t="e">
        <f>K205/$F205/30.4</f>
        <v>#DIV/0!</v>
      </c>
      <c r="E205" s="295" t="str">
        <f t="shared" ref="E205:E212" si="25">IFERROR(((K205/J205)^(1/(DATEDIF(Opening,Exit,"m")))-1)*12,"n.a")</f>
        <v>n.a</v>
      </c>
      <c r="F205" s="296">
        <f t="shared" ref="F205:G211" si="26">H30</f>
        <v>0</v>
      </c>
      <c r="G205" s="297">
        <f t="shared" si="26"/>
        <v>0</v>
      </c>
      <c r="H205" s="297" t="e">
        <f t="shared" ref="H205:H212" si="27">I205/$I$212</f>
        <v>#DIV/0!</v>
      </c>
      <c r="I205" s="299">
        <f>SUMIF(Table2[Level],Report!B205,Table2[Total Rental])</f>
        <v>0</v>
      </c>
      <c r="J205" s="299">
        <f>SUMIF(Table2[Level],Report!B205,Table2[Opening])</f>
        <v>0</v>
      </c>
      <c r="K205" s="299">
        <f>SUMIF(Table2[Level],Report!B205,Table2[Exit])</f>
        <v>0</v>
      </c>
    </row>
    <row r="206" spans="2:11">
      <c r="B206" s="301" t="s">
        <v>322</v>
      </c>
      <c r="C206" s="294" t="e">
        <f t="shared" ref="C206:C211" si="28">J206/$F206/30.4</f>
        <v>#DIV/0!</v>
      </c>
      <c r="D206" s="294" t="e">
        <f t="shared" ref="D206:D211" si="29">K206/$F206/30.4</f>
        <v>#DIV/0!</v>
      </c>
      <c r="E206" s="295" t="str">
        <f t="shared" si="25"/>
        <v>n.a</v>
      </c>
      <c r="F206" s="296">
        <f t="shared" si="26"/>
        <v>0</v>
      </c>
      <c r="G206" s="297">
        <f t="shared" si="26"/>
        <v>0</v>
      </c>
      <c r="H206" s="297" t="e">
        <f t="shared" si="27"/>
        <v>#DIV/0!</v>
      </c>
      <c r="I206" s="299">
        <f>SUMIF(Table2[Level],Report!B206,Table2[Total Rental])</f>
        <v>0</v>
      </c>
      <c r="J206" s="299">
        <f>SUMIF(Table2[Level],Report!B206,Table2[Opening])</f>
        <v>0</v>
      </c>
      <c r="K206" s="299">
        <f>SUMIF(Table2[Level],Report!B206,Table2[Exit])</f>
        <v>0</v>
      </c>
    </row>
    <row r="207" spans="2:11">
      <c r="B207" s="301" t="s">
        <v>0</v>
      </c>
      <c r="C207" s="294" t="e">
        <f t="shared" si="28"/>
        <v>#DIV/0!</v>
      </c>
      <c r="D207" s="294" t="e">
        <f t="shared" si="29"/>
        <v>#DIV/0!</v>
      </c>
      <c r="E207" s="295" t="str">
        <f t="shared" si="25"/>
        <v>n.a</v>
      </c>
      <c r="F207" s="296">
        <f t="shared" si="26"/>
        <v>0</v>
      </c>
      <c r="G207" s="297">
        <f t="shared" si="26"/>
        <v>0</v>
      </c>
      <c r="H207" s="297" t="e">
        <f t="shared" si="27"/>
        <v>#DIV/0!</v>
      </c>
      <c r="I207" s="299">
        <f>SUMIF(Table2[Level],Report!B207,Table2[Total Rental])</f>
        <v>0</v>
      </c>
      <c r="J207" s="299">
        <f>SUMIF(Table2[Level],Report!B207,Table2[Opening])</f>
        <v>0</v>
      </c>
      <c r="K207" s="299">
        <f>SUMIF(Table2[Level],Report!B207,Table2[Exit])</f>
        <v>0</v>
      </c>
    </row>
    <row r="208" spans="2:11">
      <c r="B208" s="301" t="s">
        <v>1</v>
      </c>
      <c r="C208" s="294">
        <f t="shared" si="28"/>
        <v>0</v>
      </c>
      <c r="D208" s="294">
        <f t="shared" si="29"/>
        <v>0</v>
      </c>
      <c r="E208" s="295" t="str">
        <f t="shared" si="25"/>
        <v>n.a</v>
      </c>
      <c r="F208" s="296">
        <f t="shared" si="26"/>
        <v>7373</v>
      </c>
      <c r="G208" s="297">
        <f t="shared" si="26"/>
        <v>0.97359038690083188</v>
      </c>
      <c r="H208" s="297" t="e">
        <f t="shared" si="27"/>
        <v>#DIV/0!</v>
      </c>
      <c r="I208" s="299">
        <f>SUMIF(Table2[Level],Report!B208,Table2[Total Rental])</f>
        <v>0</v>
      </c>
      <c r="J208" s="299">
        <f>SUMIF(Table2[Level],Report!B208,Table2[Opening])</f>
        <v>0</v>
      </c>
      <c r="K208" s="299">
        <f>SUMIF(Table2[Level],Report!B208,Table2[Exit])</f>
        <v>0</v>
      </c>
    </row>
    <row r="209" spans="1:16">
      <c r="B209" s="301" t="s">
        <v>2</v>
      </c>
      <c r="C209" s="294">
        <f t="shared" si="28"/>
        <v>0</v>
      </c>
      <c r="D209" s="294">
        <f t="shared" si="29"/>
        <v>0</v>
      </c>
      <c r="E209" s="295" t="str">
        <f t="shared" si="25"/>
        <v>n.a</v>
      </c>
      <c r="F209" s="296">
        <f t="shared" si="26"/>
        <v>200</v>
      </c>
      <c r="G209" s="297">
        <f t="shared" si="26"/>
        <v>2.6409613099168096E-2</v>
      </c>
      <c r="H209" s="297" t="e">
        <f t="shared" si="27"/>
        <v>#DIV/0!</v>
      </c>
      <c r="I209" s="299">
        <f>SUMIF(Table2[Level],Report!B209,Table2[Total Rental])</f>
        <v>0</v>
      </c>
      <c r="J209" s="299">
        <f>SUMIF(Table2[Level],Report!B209,Table2[Opening])</f>
        <v>0</v>
      </c>
      <c r="K209" s="299">
        <f>SUMIF(Table2[Level],Report!B209,Table2[Exit])</f>
        <v>0</v>
      </c>
    </row>
    <row r="210" spans="1:16">
      <c r="B210" s="301" t="s">
        <v>323</v>
      </c>
      <c r="C210" s="294" t="e">
        <f t="shared" si="28"/>
        <v>#DIV/0!</v>
      </c>
      <c r="D210" s="294" t="e">
        <f t="shared" si="29"/>
        <v>#DIV/0!</v>
      </c>
      <c r="E210" s="295" t="str">
        <f t="shared" si="25"/>
        <v>n.a</v>
      </c>
      <c r="F210" s="296">
        <f t="shared" si="26"/>
        <v>0</v>
      </c>
      <c r="G210" s="297">
        <f t="shared" si="26"/>
        <v>0</v>
      </c>
      <c r="H210" s="297" t="e">
        <f t="shared" si="27"/>
        <v>#DIV/0!</v>
      </c>
      <c r="I210" s="299">
        <f>SUMIF(Table2[Level],Report!B210,Table2[Total Rental])</f>
        <v>0</v>
      </c>
      <c r="J210" s="299">
        <f>SUMIF(Table2[Level],Report!B210,Table2[Opening])</f>
        <v>0</v>
      </c>
      <c r="K210" s="299">
        <f>SUMIF(Table2[Level],Report!B210,Table2[Exit])</f>
        <v>0</v>
      </c>
    </row>
    <row r="211" spans="1:16">
      <c r="B211" s="301" t="s">
        <v>324</v>
      </c>
      <c r="C211" s="294" t="e">
        <f t="shared" si="28"/>
        <v>#DIV/0!</v>
      </c>
      <c r="D211" s="294" t="e">
        <f t="shared" si="29"/>
        <v>#DIV/0!</v>
      </c>
      <c r="E211" s="295" t="str">
        <f t="shared" si="25"/>
        <v>n.a</v>
      </c>
      <c r="F211" s="296">
        <f t="shared" si="26"/>
        <v>0</v>
      </c>
      <c r="G211" s="297">
        <f t="shared" si="26"/>
        <v>0</v>
      </c>
      <c r="H211" s="297" t="e">
        <f t="shared" si="27"/>
        <v>#DIV/0!</v>
      </c>
      <c r="I211" s="299">
        <f>SUMIF(Table2[Level],Report!B211,Table2[Total Rental])</f>
        <v>0</v>
      </c>
      <c r="J211" s="299">
        <f>SUMIF(Table2[Level],Report!B211,Table2[Opening])</f>
        <v>0</v>
      </c>
      <c r="K211" s="299">
        <f>SUMIF(Table2[Level],Report!B211,Table2[Exit])</f>
        <v>0</v>
      </c>
    </row>
    <row r="212" spans="1:16">
      <c r="B212" s="301" t="s">
        <v>11</v>
      </c>
      <c r="C212" s="294">
        <f>J212/$F212/30.4</f>
        <v>0</v>
      </c>
      <c r="D212" s="294">
        <f>K212/$F212/30.4</f>
        <v>0</v>
      </c>
      <c r="E212" s="295" t="str">
        <f t="shared" si="25"/>
        <v>n.a</v>
      </c>
      <c r="F212" s="296">
        <f>SUM(F205:F211)</f>
        <v>7573</v>
      </c>
      <c r="G212" s="298">
        <f>SUM(G205:G211)</f>
        <v>1</v>
      </c>
      <c r="H212" s="297" t="e">
        <f t="shared" si="27"/>
        <v>#DIV/0!</v>
      </c>
      <c r="I212" s="300">
        <f>SUM(I205:I211)</f>
        <v>0</v>
      </c>
      <c r="J212" s="300">
        <f>SUM(J205:J211)</f>
        <v>0</v>
      </c>
      <c r="K212" s="300">
        <f>SUM(K205:K211)</f>
        <v>0</v>
      </c>
    </row>
    <row r="214" spans="1:16" s="288" customFormat="1">
      <c r="C214" s="288">
        <f>YEAR(Initial_Time)</f>
        <v>2015</v>
      </c>
      <c r="D214" s="288">
        <f t="shared" ref="D214:P214" si="30">IF(OR(C214=YEAR(Exit),C214=0),0,C214+1)</f>
        <v>2016</v>
      </c>
      <c r="E214" s="288">
        <f t="shared" si="30"/>
        <v>2017</v>
      </c>
      <c r="F214" s="288">
        <f t="shared" si="30"/>
        <v>2018</v>
      </c>
      <c r="G214" s="288">
        <f t="shared" si="30"/>
        <v>2019</v>
      </c>
      <c r="H214" s="288">
        <f t="shared" si="30"/>
        <v>2020</v>
      </c>
      <c r="I214" s="288">
        <f t="shared" si="30"/>
        <v>2021</v>
      </c>
      <c r="J214" s="288">
        <f t="shared" si="30"/>
        <v>2022</v>
      </c>
      <c r="K214" s="288">
        <f t="shared" si="30"/>
        <v>2023</v>
      </c>
      <c r="L214" s="288">
        <f t="shared" si="30"/>
        <v>2024</v>
      </c>
      <c r="M214" s="288">
        <f t="shared" si="30"/>
        <v>2025</v>
      </c>
      <c r="N214" s="288">
        <f t="shared" si="30"/>
        <v>2026</v>
      </c>
      <c r="O214" s="288">
        <f t="shared" si="30"/>
        <v>2027</v>
      </c>
      <c r="P214" s="288">
        <f t="shared" si="30"/>
        <v>0</v>
      </c>
    </row>
    <row r="215" spans="1:16" s="288" customFormat="1">
      <c r="A215" s="288" t="s">
        <v>158</v>
      </c>
      <c r="B215" s="291"/>
      <c r="C215" s="290" t="e">
        <f>SUMIF(#REF!,Report!C$214,#REF!)</f>
        <v>#REF!</v>
      </c>
      <c r="D215" s="290" t="e">
        <f>SUMIF(#REF!,Report!D$214,#REF!)</f>
        <v>#REF!</v>
      </c>
      <c r="E215" s="290" t="e">
        <f>SUMIF(#REF!,Report!E$214,#REF!)</f>
        <v>#REF!</v>
      </c>
      <c r="F215" s="290" t="e">
        <f>SUMIF(#REF!,Report!F$214,#REF!)</f>
        <v>#REF!</v>
      </c>
      <c r="G215" s="290" t="e">
        <f>SUMIF(#REF!,Report!G$214,#REF!)</f>
        <v>#REF!</v>
      </c>
      <c r="H215" s="290" t="e">
        <f>SUMIF(#REF!,Report!H$214,#REF!)</f>
        <v>#REF!</v>
      </c>
      <c r="I215" s="290" t="e">
        <f>SUMIF(#REF!,Report!I$214,#REF!)</f>
        <v>#REF!</v>
      </c>
      <c r="J215" s="290" t="e">
        <f>SUMIF(#REF!,Report!J$214,#REF!)</f>
        <v>#REF!</v>
      </c>
      <c r="K215" s="290" t="e">
        <f>SUMIF(#REF!,Report!K$214,#REF!)</f>
        <v>#REF!</v>
      </c>
      <c r="L215" s="290" t="e">
        <f>SUMIF(#REF!,Report!L$214,#REF!)</f>
        <v>#REF!</v>
      </c>
      <c r="M215" s="290" t="e">
        <f>SUMIF(#REF!,Report!M$214,#REF!)</f>
        <v>#REF!</v>
      </c>
      <c r="N215" s="290" t="e">
        <f>SUMIF(#REF!,Report!N$214,#REF!)</f>
        <v>#REF!</v>
      </c>
      <c r="O215" s="290" t="e">
        <f>SUMIF(#REF!,Report!O$214,#REF!)</f>
        <v>#REF!</v>
      </c>
      <c r="P215" s="290" t="e">
        <f>SUMIF(#REF!,Report!P$214,#REF!)</f>
        <v>#REF!</v>
      </c>
    </row>
    <row r="216" spans="1:16" s="288" customFormat="1">
      <c r="A216" s="288" t="s">
        <v>159</v>
      </c>
      <c r="C216" s="290" t="e">
        <f>SUMIF(#REF!,Report!C$214,#REF!)</f>
        <v>#REF!</v>
      </c>
      <c r="D216" s="290" t="e">
        <f>SUMIF(#REF!,Report!D$214,#REF!)</f>
        <v>#REF!</v>
      </c>
      <c r="E216" s="290" t="e">
        <f>SUMIF(#REF!,Report!E$214,#REF!)</f>
        <v>#REF!</v>
      </c>
      <c r="F216" s="290" t="e">
        <f>SUMIF(#REF!,Report!F$214,#REF!)</f>
        <v>#REF!</v>
      </c>
      <c r="G216" s="290" t="e">
        <f>SUMIF(#REF!,Report!G$214,#REF!)</f>
        <v>#REF!</v>
      </c>
      <c r="H216" s="290" t="e">
        <f>SUMIF(#REF!,Report!H$214,#REF!)</f>
        <v>#REF!</v>
      </c>
      <c r="I216" s="290" t="e">
        <f>SUMIF(#REF!,Report!I$214,#REF!)</f>
        <v>#REF!</v>
      </c>
      <c r="J216" s="290" t="e">
        <f>SUMIF(#REF!,Report!J$214,#REF!)</f>
        <v>#REF!</v>
      </c>
      <c r="K216" s="290" t="e">
        <f>SUMIF(#REF!,Report!K$214,#REF!)</f>
        <v>#REF!</v>
      </c>
      <c r="L216" s="290" t="e">
        <f>SUMIF(#REF!,Report!L$214,#REF!)</f>
        <v>#REF!</v>
      </c>
      <c r="M216" s="290" t="e">
        <f>SUMIF(#REF!,Report!M$214,#REF!)</f>
        <v>#REF!</v>
      </c>
      <c r="N216" s="290" t="e">
        <f>SUMIF(#REF!,Report!N$214,#REF!)</f>
        <v>#REF!</v>
      </c>
      <c r="O216" s="290" t="e">
        <f>SUMIF(#REF!,Report!O$214,#REF!)</f>
        <v>#REF!</v>
      </c>
      <c r="P216" s="290" t="e">
        <f>SUMIF(#REF!,Report!P$214,#REF!)</f>
        <v>#REF!</v>
      </c>
    </row>
    <row r="217" spans="1:16" s="288" customFormat="1">
      <c r="L217" s="290"/>
      <c r="M217" s="290"/>
      <c r="N217" s="290"/>
      <c r="O217" s="290"/>
      <c r="P217" s="290"/>
    </row>
    <row r="218" spans="1:16" s="288" customFormat="1">
      <c r="A218" s="288" t="s">
        <v>312</v>
      </c>
      <c r="B218" s="291" t="e">
        <f ca="1">SUM(C218:O218)</f>
        <v>#REF!</v>
      </c>
      <c r="C218" s="290" t="e">
        <f t="shared" ref="C218:K218" ca="1" si="31">C215/(1+Project_IRR)^(C$214-YEAR(Initial_Time))</f>
        <v>#REF!</v>
      </c>
      <c r="D218" s="290" t="e">
        <f t="shared" ca="1" si="31"/>
        <v>#REF!</v>
      </c>
      <c r="E218" s="290" t="e">
        <f t="shared" ca="1" si="31"/>
        <v>#REF!</v>
      </c>
      <c r="F218" s="290" t="e">
        <f t="shared" ca="1" si="31"/>
        <v>#REF!</v>
      </c>
      <c r="G218" s="290" t="e">
        <f t="shared" ca="1" si="31"/>
        <v>#REF!</v>
      </c>
      <c r="H218" s="290" t="e">
        <f t="shared" ca="1" si="31"/>
        <v>#REF!</v>
      </c>
      <c r="I218" s="290" t="e">
        <f t="shared" ca="1" si="31"/>
        <v>#REF!</v>
      </c>
      <c r="J218" s="290" t="e">
        <f t="shared" ca="1" si="31"/>
        <v>#REF!</v>
      </c>
      <c r="K218" s="290" t="e">
        <f t="shared" ca="1" si="31"/>
        <v>#REF!</v>
      </c>
      <c r="L218" s="290" t="e">
        <f t="shared" ref="L218:P219" ca="1" si="32">L215/(1+Project_IRR)^(L$214-YEAR(Initial_Time))</f>
        <v>#REF!</v>
      </c>
      <c r="M218" s="290" t="e">
        <f t="shared" ca="1" si="32"/>
        <v>#REF!</v>
      </c>
      <c r="N218" s="290" t="e">
        <f t="shared" ca="1" si="32"/>
        <v>#REF!</v>
      </c>
      <c r="O218" s="290" t="e">
        <f t="shared" ca="1" si="32"/>
        <v>#REF!</v>
      </c>
      <c r="P218" s="290" t="e">
        <f t="shared" ca="1" si="32"/>
        <v>#REF!</v>
      </c>
    </row>
    <row r="219" spans="1:16" s="288" customFormat="1">
      <c r="A219" s="288" t="s">
        <v>313</v>
      </c>
      <c r="B219" s="291" t="e">
        <f ca="1">SUM(C219:O219)</f>
        <v>#REF!</v>
      </c>
      <c r="C219" s="290" t="e">
        <f t="shared" ref="C219:K219" ca="1" si="33">C216/(1+Project_IRR)^(C$214-YEAR(Initial_Time))</f>
        <v>#REF!</v>
      </c>
      <c r="D219" s="290" t="e">
        <f t="shared" ca="1" si="33"/>
        <v>#REF!</v>
      </c>
      <c r="E219" s="290" t="e">
        <f t="shared" ca="1" si="33"/>
        <v>#REF!</v>
      </c>
      <c r="F219" s="290" t="e">
        <f t="shared" ca="1" si="33"/>
        <v>#REF!</v>
      </c>
      <c r="G219" s="290" t="e">
        <f t="shared" ca="1" si="33"/>
        <v>#REF!</v>
      </c>
      <c r="H219" s="290" t="e">
        <f t="shared" ca="1" si="33"/>
        <v>#REF!</v>
      </c>
      <c r="I219" s="290" t="e">
        <f t="shared" ca="1" si="33"/>
        <v>#REF!</v>
      </c>
      <c r="J219" s="290" t="e">
        <f t="shared" ca="1" si="33"/>
        <v>#REF!</v>
      </c>
      <c r="K219" s="290" t="e">
        <f t="shared" ca="1" si="33"/>
        <v>#REF!</v>
      </c>
      <c r="L219" s="290" t="e">
        <f t="shared" ca="1" si="32"/>
        <v>#REF!</v>
      </c>
      <c r="M219" s="290" t="e">
        <f t="shared" ca="1" si="32"/>
        <v>#REF!</v>
      </c>
      <c r="N219" s="290" t="e">
        <f t="shared" ca="1" si="32"/>
        <v>#REF!</v>
      </c>
      <c r="O219" s="290" t="e">
        <f t="shared" ca="1" si="32"/>
        <v>#REF!</v>
      </c>
      <c r="P219" s="290" t="e">
        <f t="shared" ca="1" si="32"/>
        <v>#REF!</v>
      </c>
    </row>
    <row r="220" spans="1:16" s="288" customFormat="1"/>
    <row r="221" spans="1:16" s="288" customFormat="1">
      <c r="A221" s="288" t="s">
        <v>312</v>
      </c>
      <c r="B221" s="302" t="e">
        <f ca="1">B218/(B218+B219)</f>
        <v>#REF!</v>
      </c>
    </row>
    <row r="222" spans="1:16" s="288" customFormat="1">
      <c r="A222" s="288" t="s">
        <v>313</v>
      </c>
      <c r="B222" s="302" t="e">
        <f ca="1">B219/(B219+B218)</f>
        <v>#REF!</v>
      </c>
    </row>
    <row r="224" spans="1:16">
      <c r="D224" s="253" t="s">
        <v>320</v>
      </c>
      <c r="E224" s="243" t="s">
        <v>321</v>
      </c>
    </row>
    <row r="225" spans="4:5">
      <c r="D225" s="184" t="s">
        <v>123</v>
      </c>
      <c r="E225" s="190" t="e">
        <f>Land_Cost/GFA</f>
        <v>#NAME?</v>
      </c>
    </row>
    <row r="226" spans="4:5">
      <c r="D226" s="184" t="s">
        <v>77</v>
      </c>
      <c r="E226" s="190" t="e">
        <f>Total_Dev_Cost/GFA</f>
        <v>#NAME?</v>
      </c>
    </row>
    <row r="227" spans="4:5">
      <c r="D227" s="184" t="s">
        <v>114</v>
      </c>
      <c r="E227" s="190" t="e">
        <f>Cap_Int/GFA</f>
        <v>#NAME?</v>
      </c>
    </row>
    <row r="228" spans="4:5">
      <c r="D228" s="184" t="s">
        <v>314</v>
      </c>
      <c r="E228" s="190" t="e">
        <f>Total_Cost/GFA</f>
        <v>#NAME?</v>
      </c>
    </row>
    <row r="229" spans="4:5">
      <c r="D229" s="184" t="s">
        <v>315</v>
      </c>
      <c r="E229" s="190" t="e">
        <f ca="1">Asset_Sales_Price/GFA</f>
        <v>#NAME?</v>
      </c>
    </row>
    <row r="230" spans="4:5">
      <c r="D230" s="184" t="s">
        <v>316</v>
      </c>
      <c r="E230" s="252">
        <f ca="1">Project_IRR</f>
        <v>6.3664564036187699E-3</v>
      </c>
    </row>
    <row r="231" spans="4:5">
      <c r="D231" s="184" t="s">
        <v>317</v>
      </c>
      <c r="E231" s="252">
        <f ca="1">Equity_IRR</f>
        <v>-3.9154811699540826E-2</v>
      </c>
    </row>
    <row r="232" spans="4:5">
      <c r="D232" s="184" t="s">
        <v>318</v>
      </c>
      <c r="E232" s="247" t="e">
        <f ca="1">B222</f>
        <v>#REF!</v>
      </c>
    </row>
    <row r="233" spans="4:5">
      <c r="D233" s="184" t="s">
        <v>319</v>
      </c>
      <c r="E233" s="247" t="e">
        <f ca="1">B221</f>
        <v>#REF!</v>
      </c>
    </row>
  </sheetData>
  <mergeCells count="6">
    <mergeCell ref="Q1:S1"/>
    <mergeCell ref="B1:D1"/>
    <mergeCell ref="E1:G1"/>
    <mergeCell ref="H1:J1"/>
    <mergeCell ref="K1:M1"/>
    <mergeCell ref="N1:P1"/>
  </mergeCells>
  <pageMargins left="0.7" right="0.7" top="0.75" bottom="0.75" header="0.3" footer="0.3"/>
  <pageSetup paperSize="9" orientation="portrait" horizontalDpi="0" verticalDpi="0"/>
  <drawing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67</vt:i4>
      </vt:variant>
    </vt:vector>
  </HeadingPairs>
  <TitlesOfParts>
    <vt:vector size="76" baseType="lpstr">
      <vt:lpstr>Assumptions</vt:lpstr>
      <vt:lpstr>Sensitivity</vt:lpstr>
      <vt:lpstr>晤桥现金流表</vt:lpstr>
      <vt:lpstr>利润表</vt:lpstr>
      <vt:lpstr>复星现金流表</vt:lpstr>
      <vt:lpstr>Cost</vt:lpstr>
      <vt:lpstr>Capital Structure</vt:lpstr>
      <vt:lpstr>Expense</vt:lpstr>
      <vt:lpstr>Report</vt:lpstr>
      <vt:lpstr>AM_Fee</vt:lpstr>
      <vt:lpstr>Amortization</vt:lpstr>
      <vt:lpstr>Asset_Sales_Price</vt:lpstr>
      <vt:lpstr>Asset_Value</vt:lpstr>
      <vt:lpstr>Brokerage_Fee</vt:lpstr>
      <vt:lpstr>Business_Tax_Rate</vt:lpstr>
      <vt:lpstr>Cap_Rate</vt:lpstr>
      <vt:lpstr>Capex</vt:lpstr>
      <vt:lpstr>Capex_1st</vt:lpstr>
      <vt:lpstr>Capex_GR</vt:lpstr>
      <vt:lpstr>Capex_setting</vt:lpstr>
      <vt:lpstr>Carpark_GrowthRate</vt:lpstr>
      <vt:lpstr>Carpark_Lots</vt:lpstr>
      <vt:lpstr>Carpark_Occu</vt:lpstr>
      <vt:lpstr>Carpark_Rental</vt:lpstr>
      <vt:lpstr>Construction_Commence</vt:lpstr>
      <vt:lpstr>Construction_Completion</vt:lpstr>
      <vt:lpstr>Days_Month</vt:lpstr>
      <vt:lpstr>Depreciation</vt:lpstr>
      <vt:lpstr>Equity_IRR</vt:lpstr>
      <vt:lpstr>Exit</vt:lpstr>
      <vt:lpstr>Exit_12</vt:lpstr>
      <vt:lpstr>Final_Settlement</vt:lpstr>
      <vt:lpstr>First_Year_Occu</vt:lpstr>
      <vt:lpstr>Floor_Ratio</vt:lpstr>
      <vt:lpstr>GFA_Above</vt:lpstr>
      <vt:lpstr>GFA_Carpark</vt:lpstr>
      <vt:lpstr>GFA_Total</vt:lpstr>
      <vt:lpstr>GFA_Under</vt:lpstr>
      <vt:lpstr>Income_Tax_Rate</vt:lpstr>
      <vt:lpstr>Initial_Time</vt:lpstr>
      <vt:lpstr>Input_Tax_Operation</vt:lpstr>
      <vt:lpstr>Land_Cost</vt:lpstr>
      <vt:lpstr>LandAcqu_Payment</vt:lpstr>
      <vt:lpstr>Lease_Tenure</vt:lpstr>
      <vt:lpstr>Leasing_Commission</vt:lpstr>
      <vt:lpstr>Magt_Fee_VAT_Rate</vt:lpstr>
      <vt:lpstr>Net_Sales_Proceed</vt:lpstr>
      <vt:lpstr>Occu_Rete_Magt</vt:lpstr>
      <vt:lpstr>Opening</vt:lpstr>
      <vt:lpstr>Operating_GFA</vt:lpstr>
      <vt:lpstr>Operating_Input_Tax_Rate</vt:lpstr>
      <vt:lpstr>Other_Owners_Expense</vt:lpstr>
      <vt:lpstr>Other_Owners_Expense_CNY</vt:lpstr>
      <vt:lpstr>Other_Owners_Expense_GrowthRate</vt:lpstr>
      <vt:lpstr>Other_Sales_Expenses</vt:lpstr>
      <vt:lpstr>Other_Tax_Rate</vt:lpstr>
      <vt:lpstr>Payment_Schedule</vt:lpstr>
      <vt:lpstr>PM_Fee_NOI</vt:lpstr>
      <vt:lpstr>PM_Fee_Rental</vt:lpstr>
      <vt:lpstr>Project_IRR</vt:lpstr>
      <vt:lpstr>Property_Tax_Rate</vt:lpstr>
      <vt:lpstr>Property_Tax_Rate_1</vt:lpstr>
      <vt:lpstr>Property_Tax_Rate_2</vt:lpstr>
      <vt:lpstr>Renewal</vt:lpstr>
      <vt:lpstr>Rental_Ref</vt:lpstr>
      <vt:lpstr>Retention_Cal</vt:lpstr>
      <vt:lpstr>Sale_VAT_Rate</vt:lpstr>
      <vt:lpstr>Salvage_Ratio</vt:lpstr>
      <vt:lpstr>Size_Ratio</vt:lpstr>
      <vt:lpstr>Tenant_List</vt:lpstr>
      <vt:lpstr>Total_Cost</vt:lpstr>
      <vt:lpstr>Total_Dev_Cost</vt:lpstr>
      <vt:lpstr>Total_Input_VAT_Tax</vt:lpstr>
      <vt:lpstr>Total_NLA</vt:lpstr>
      <vt:lpstr>Type_Ratio</vt:lpstr>
      <vt:lpstr>VAT_Prepaid_Rate</vt:lpstr>
    </vt:vector>
  </TitlesOfParts>
  <Company>Bridge5Asia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panjun</dc:creator>
  <cp:lastModifiedBy>rong fenghe</cp:lastModifiedBy>
  <dcterms:created xsi:type="dcterms:W3CDTF">2016-10-11T06:56:51Z</dcterms:created>
  <dcterms:modified xsi:type="dcterms:W3CDTF">2020-10-27T11:58:53Z</dcterms:modified>
</cp:coreProperties>
</file>